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Contabilidad\Dropbox\DEPARTAMENTO CONTABLE\EEFF EMPRESAS\EEFF GRUPO UX 2026\"/>
    </mc:Choice>
  </mc:AlternateContent>
  <bookViews>
    <workbookView xWindow="-96" yWindow="0" windowWidth="11712" windowHeight="12336" tabRatio="948"/>
  </bookViews>
  <sheets>
    <sheet name="ESF ULTRAX" sheetId="20" r:id="rId1"/>
    <sheet name=" EERR ULTRAX" sheetId="25" r:id="rId2"/>
    <sheet name="N EERR ULTRAX" sheetId="28" r:id="rId3"/>
    <sheet name="N ESF ULTRAX" sheetId="29" r:id="rId4"/>
    <sheet name="EERR RODEO" sheetId="30" r:id="rId5"/>
    <sheet name="N EERR RODEO" sheetId="31" r:id="rId6"/>
    <sheet name="EERR PIEDEM" sheetId="32" r:id="rId7"/>
    <sheet name="N EERR PIEDEM" sheetId="33" r:id="rId8"/>
    <sheet name="EERR TERRA" sheetId="34" r:id="rId9"/>
    <sheet name="N EERR TERRA" sheetId="35" r:id="rId10"/>
    <sheet name="EERR UCAFE" sheetId="36" r:id="rId11"/>
    <sheet name="N EERR UCAFE" sheetId="37" r:id="rId12"/>
    <sheet name="EERR BARINAS" sheetId="40" r:id="rId13"/>
    <sheet name="N EERR BARINAS" sheetId="41" r:id="rId14"/>
    <sheet name="EERR LOS NA" sheetId="38" r:id="rId15"/>
    <sheet name="N EERR LOS NA" sheetId="39" r:id="rId16"/>
    <sheet name="TASAS" sheetId="42" r:id="rId17"/>
    <sheet name="PRESUPUESTO ULTRAX" sheetId="26" state="hidden" r:id="rId18"/>
  </sheets>
  <externalReferences>
    <externalReference r:id="rId19"/>
  </externalReferenc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362" i="29" l="1"/>
  <c r="H361" i="29"/>
  <c r="H360" i="29"/>
  <c r="H359" i="29"/>
  <c r="H358" i="29"/>
  <c r="H357" i="29"/>
  <c r="H356" i="29"/>
  <c r="H355" i="29"/>
  <c r="H354" i="29"/>
  <c r="H349" i="29"/>
  <c r="H348" i="29"/>
  <c r="H347" i="29"/>
  <c r="H346" i="29"/>
  <c r="H344" i="29"/>
  <c r="H343" i="29"/>
  <c r="H342" i="29"/>
  <c r="H341" i="29"/>
  <c r="H340" i="29"/>
  <c r="H167" i="29"/>
  <c r="H166" i="29"/>
  <c r="H165" i="29"/>
  <c r="H164" i="29"/>
  <c r="H163" i="29"/>
  <c r="H66" i="29"/>
  <c r="H65" i="29"/>
  <c r="H64" i="29"/>
  <c r="H63" i="29"/>
  <c r="H36" i="29"/>
  <c r="H47" i="29"/>
  <c r="H46" i="29"/>
  <c r="H45" i="29"/>
  <c r="H44" i="29"/>
  <c r="H43" i="29"/>
  <c r="H42" i="29"/>
  <c r="H41" i="29"/>
  <c r="H40" i="29"/>
  <c r="H39" i="29"/>
  <c r="H38" i="29"/>
  <c r="H37" i="29"/>
  <c r="H16" i="29"/>
  <c r="H15" i="29"/>
  <c r="H14" i="29"/>
  <c r="H13" i="29"/>
  <c r="H12" i="29"/>
  <c r="H6" i="29"/>
  <c r="E362" i="29"/>
  <c r="E361" i="29"/>
  <c r="E360" i="29"/>
  <c r="E359" i="29"/>
  <c r="E358" i="29"/>
  <c r="E357" i="29"/>
  <c r="E356" i="29"/>
  <c r="E355" i="29"/>
  <c r="E354" i="29"/>
  <c r="E349" i="29"/>
  <c r="E348" i="29"/>
  <c r="E347" i="29"/>
  <c r="E346" i="29"/>
  <c r="E344" i="29"/>
  <c r="E343" i="29"/>
  <c r="E342" i="29"/>
  <c r="E341" i="29"/>
  <c r="E340" i="29"/>
  <c r="E167" i="29"/>
  <c r="E166" i="29"/>
  <c r="E165" i="29"/>
  <c r="E164" i="29"/>
  <c r="E163" i="29"/>
  <c r="E66" i="29"/>
  <c r="E65" i="29"/>
  <c r="E64" i="29"/>
  <c r="E63" i="29"/>
  <c r="E47" i="29"/>
  <c r="E46" i="29"/>
  <c r="E45" i="29"/>
  <c r="E44" i="29"/>
  <c r="E43" i="29"/>
  <c r="E42" i="29"/>
  <c r="E41" i="29"/>
  <c r="E40" i="29"/>
  <c r="E39" i="29"/>
  <c r="E38" i="29"/>
  <c r="E37" i="29"/>
  <c r="E36" i="29"/>
  <c r="E16" i="29"/>
  <c r="E15" i="29"/>
  <c r="E14" i="29"/>
  <c r="E13" i="29"/>
  <c r="E12" i="29"/>
  <c r="E6" i="29"/>
  <c r="D326" i="29" l="1"/>
  <c r="F326" i="29"/>
  <c r="G326" i="29"/>
  <c r="I326" i="29"/>
  <c r="J326" i="29"/>
  <c r="F353" i="29"/>
  <c r="G353" i="29"/>
  <c r="I353" i="29"/>
  <c r="J353" i="29"/>
  <c r="F339" i="29"/>
  <c r="G339" i="29"/>
  <c r="I339" i="29"/>
  <c r="J339" i="29"/>
  <c r="D296" i="29"/>
  <c r="F296" i="29"/>
  <c r="G296" i="29"/>
  <c r="I296" i="29"/>
  <c r="D172" i="29"/>
  <c r="F172" i="29"/>
  <c r="G172" i="29"/>
  <c r="I172" i="29"/>
  <c r="J172" i="29"/>
  <c r="F162" i="29"/>
  <c r="G162" i="29"/>
  <c r="I162" i="29"/>
  <c r="I161" i="29" s="1"/>
  <c r="J162" i="29"/>
  <c r="F161" i="29"/>
  <c r="G161" i="29"/>
  <c r="J161" i="29"/>
  <c r="C450" i="29"/>
  <c r="K450" i="29"/>
  <c r="C414" i="29"/>
  <c r="D414" i="29"/>
  <c r="D450" i="29" s="1"/>
  <c r="K353" i="29"/>
  <c r="L353" i="29"/>
  <c r="E350" i="29"/>
  <c r="F350" i="29"/>
  <c r="G350" i="29"/>
  <c r="H350" i="29"/>
  <c r="I350" i="29"/>
  <c r="J350" i="29"/>
  <c r="E336" i="29"/>
  <c r="F336" i="29"/>
  <c r="G336" i="29"/>
  <c r="H336" i="29"/>
  <c r="I336" i="29"/>
  <c r="J336" i="29"/>
  <c r="D162" i="29"/>
  <c r="D161" i="29" s="1"/>
  <c r="H353" i="29"/>
  <c r="H339" i="29"/>
  <c r="H162" i="29"/>
  <c r="H161" i="29" s="1"/>
  <c r="C353" i="29"/>
  <c r="D353" i="29"/>
  <c r="E353" i="29"/>
  <c r="E339" i="29"/>
  <c r="C162" i="29"/>
  <c r="C161" i="29" s="1"/>
  <c r="E162" i="29"/>
  <c r="E161" i="29" s="1"/>
  <c r="H326" i="29" l="1"/>
  <c r="H414" i="29" s="1"/>
  <c r="H450" i="29" s="1"/>
  <c r="D62" i="29"/>
  <c r="F62" i="29"/>
  <c r="G62" i="29"/>
  <c r="I62" i="29"/>
  <c r="C35" i="29"/>
  <c r="D35" i="29"/>
  <c r="F35" i="29"/>
  <c r="G35" i="29"/>
  <c r="I35" i="29"/>
  <c r="C11" i="29"/>
  <c r="D11" i="29"/>
  <c r="F11" i="29"/>
  <c r="G11" i="29"/>
  <c r="I11" i="29"/>
  <c r="C5" i="29"/>
  <c r="D5" i="29"/>
  <c r="F5" i="29"/>
  <c r="G5" i="29"/>
  <c r="H62" i="29"/>
  <c r="E62" i="29"/>
  <c r="H5" i="29"/>
  <c r="E5" i="29"/>
  <c r="H461" i="29"/>
  <c r="H460" i="29"/>
  <c r="C188" i="39"/>
  <c r="D188" i="39"/>
  <c r="E188" i="39"/>
  <c r="F188" i="39"/>
  <c r="G188" i="39"/>
  <c r="H188" i="39"/>
  <c r="I188" i="39"/>
  <c r="J188" i="39"/>
  <c r="K188" i="39"/>
  <c r="L188" i="39"/>
  <c r="M188" i="39"/>
  <c r="N188" i="39"/>
  <c r="N202" i="39"/>
  <c r="M202" i="39"/>
  <c r="L202" i="39"/>
  <c r="K202" i="39"/>
  <c r="J202" i="39"/>
  <c r="I202" i="39"/>
  <c r="H202" i="39"/>
  <c r="G202" i="39"/>
  <c r="F202" i="39"/>
  <c r="E202" i="39"/>
  <c r="D202" i="39"/>
  <c r="C202" i="39"/>
  <c r="N201" i="39"/>
  <c r="M201" i="39"/>
  <c r="L201" i="39"/>
  <c r="K201" i="39"/>
  <c r="J201" i="39"/>
  <c r="I201" i="39"/>
  <c r="H201" i="39"/>
  <c r="G201" i="39"/>
  <c r="F201" i="39"/>
  <c r="E201" i="39"/>
  <c r="D201" i="39"/>
  <c r="C201" i="39"/>
  <c r="N200" i="39"/>
  <c r="M200" i="39"/>
  <c r="L200" i="39"/>
  <c r="K200" i="39"/>
  <c r="J200" i="39"/>
  <c r="I200" i="39"/>
  <c r="H200" i="39"/>
  <c r="G200" i="39"/>
  <c r="F200" i="39"/>
  <c r="E200" i="39"/>
  <c r="D200" i="39"/>
  <c r="C200" i="39"/>
  <c r="N199" i="39"/>
  <c r="M199" i="39"/>
  <c r="L199" i="39"/>
  <c r="K199" i="39"/>
  <c r="J199" i="39"/>
  <c r="I199" i="39"/>
  <c r="H199" i="39"/>
  <c r="G199" i="39"/>
  <c r="F199" i="39"/>
  <c r="E199" i="39"/>
  <c r="D199" i="39"/>
  <c r="C199" i="39"/>
  <c r="N198" i="39"/>
  <c r="M198" i="39"/>
  <c r="L198" i="39"/>
  <c r="K198" i="39"/>
  <c r="J198" i="39"/>
  <c r="I198" i="39"/>
  <c r="H198" i="39"/>
  <c r="G198" i="39"/>
  <c r="F198" i="39"/>
  <c r="E198" i="39"/>
  <c r="D198" i="39"/>
  <c r="C198" i="39"/>
  <c r="N197" i="39"/>
  <c r="M197" i="39"/>
  <c r="L197" i="39"/>
  <c r="K197" i="39"/>
  <c r="J197" i="39"/>
  <c r="I197" i="39"/>
  <c r="N196" i="39"/>
  <c r="M196" i="39"/>
  <c r="L196" i="39"/>
  <c r="K196" i="39"/>
  <c r="J196" i="39"/>
  <c r="I196" i="39"/>
  <c r="H196" i="39"/>
  <c r="G196" i="39"/>
  <c r="F196" i="39"/>
  <c r="E196" i="39"/>
  <c r="D196" i="39"/>
  <c r="C196" i="39"/>
  <c r="N195" i="39"/>
  <c r="M195" i="39"/>
  <c r="L195" i="39"/>
  <c r="K195" i="39"/>
  <c r="J195" i="39"/>
  <c r="I195" i="39"/>
  <c r="H195" i="39"/>
  <c r="G195" i="39"/>
  <c r="F195" i="39"/>
  <c r="E195" i="39"/>
  <c r="D195" i="39"/>
  <c r="C195" i="39"/>
  <c r="N194" i="39"/>
  <c r="M194" i="39"/>
  <c r="L194" i="39"/>
  <c r="K194" i="39"/>
  <c r="J194" i="39"/>
  <c r="I194" i="39"/>
  <c r="H194" i="39"/>
  <c r="G194" i="39"/>
  <c r="F194" i="39"/>
  <c r="E194" i="39"/>
  <c r="D194" i="39"/>
  <c r="C194" i="39"/>
  <c r="N186" i="39"/>
  <c r="M186" i="39"/>
  <c r="L186" i="39"/>
  <c r="K186" i="39"/>
  <c r="J186" i="39"/>
  <c r="I186" i="39"/>
  <c r="H186" i="39"/>
  <c r="G186" i="39"/>
  <c r="F186" i="39"/>
  <c r="E186" i="39"/>
  <c r="D186" i="39"/>
  <c r="C186" i="39"/>
  <c r="N185" i="39"/>
  <c r="M185" i="39"/>
  <c r="L185" i="39"/>
  <c r="K185" i="39"/>
  <c r="J185" i="39"/>
  <c r="I185" i="39"/>
  <c r="H185" i="39"/>
  <c r="G185" i="39"/>
  <c r="F185" i="39"/>
  <c r="E185" i="39"/>
  <c r="D185" i="39"/>
  <c r="C185" i="39"/>
  <c r="N184" i="39"/>
  <c r="M184" i="39"/>
  <c r="L184" i="39"/>
  <c r="K184" i="39"/>
  <c r="J184" i="39"/>
  <c r="I184" i="39"/>
  <c r="H184" i="39"/>
  <c r="G184" i="39"/>
  <c r="F184" i="39"/>
  <c r="E184" i="39"/>
  <c r="D184" i="39"/>
  <c r="C184" i="39"/>
  <c r="N183" i="39"/>
  <c r="M183" i="39"/>
  <c r="L183" i="39"/>
  <c r="K183" i="39"/>
  <c r="J183" i="39"/>
  <c r="I183" i="39"/>
  <c r="H183" i="39"/>
  <c r="G183" i="39"/>
  <c r="F183" i="39"/>
  <c r="E183" i="39"/>
  <c r="D183" i="39"/>
  <c r="C183" i="39"/>
  <c r="N182" i="39"/>
  <c r="M182" i="39"/>
  <c r="L182" i="39"/>
  <c r="K182" i="39"/>
  <c r="J182" i="39"/>
  <c r="I182" i="39"/>
  <c r="H182" i="39"/>
  <c r="G182" i="39"/>
  <c r="F182" i="39"/>
  <c r="E182" i="39"/>
  <c r="D182" i="39"/>
  <c r="C182" i="39"/>
  <c r="N181" i="39"/>
  <c r="M181" i="39"/>
  <c r="L181" i="39"/>
  <c r="K181" i="39"/>
  <c r="J181" i="39"/>
  <c r="I181" i="39"/>
  <c r="H181" i="39"/>
  <c r="G181" i="39"/>
  <c r="F181" i="39"/>
  <c r="E181" i="39"/>
  <c r="D181" i="39"/>
  <c r="C181" i="39"/>
  <c r="N180" i="39"/>
  <c r="M180" i="39"/>
  <c r="L180" i="39"/>
  <c r="K180" i="39"/>
  <c r="J180" i="39"/>
  <c r="I180" i="39"/>
  <c r="H180" i="39"/>
  <c r="G180" i="39"/>
  <c r="F180" i="39"/>
  <c r="E180" i="39"/>
  <c r="D180" i="39"/>
  <c r="C180" i="39"/>
  <c r="N179" i="39"/>
  <c r="M179" i="39"/>
  <c r="L179" i="39"/>
  <c r="K179" i="39"/>
  <c r="J179" i="39"/>
  <c r="I179" i="39"/>
  <c r="H179" i="39"/>
  <c r="G179" i="39"/>
  <c r="F179" i="39"/>
  <c r="E179" i="39"/>
  <c r="D179" i="39"/>
  <c r="C179" i="39"/>
  <c r="N178" i="39"/>
  <c r="M178" i="39"/>
  <c r="L178" i="39"/>
  <c r="K178" i="39"/>
  <c r="J178" i="39"/>
  <c r="I178" i="39"/>
  <c r="H178" i="39"/>
  <c r="G178" i="39"/>
  <c r="F178" i="39"/>
  <c r="E178" i="39"/>
  <c r="D178" i="39"/>
  <c r="C178" i="39"/>
  <c r="N177" i="39"/>
  <c r="M177" i="39"/>
  <c r="L177" i="39"/>
  <c r="K177" i="39"/>
  <c r="J177" i="39"/>
  <c r="I177" i="39"/>
  <c r="H177" i="39"/>
  <c r="G177" i="39"/>
  <c r="F177" i="39"/>
  <c r="E177" i="39"/>
  <c r="D177" i="39"/>
  <c r="C177" i="39"/>
  <c r="N176" i="39"/>
  <c r="M176" i="39"/>
  <c r="L176" i="39"/>
  <c r="K176" i="39"/>
  <c r="J176" i="39"/>
  <c r="I176" i="39"/>
  <c r="H176" i="39"/>
  <c r="G176" i="39"/>
  <c r="F176" i="39"/>
  <c r="E176" i="39"/>
  <c r="D176" i="39"/>
  <c r="C176" i="39"/>
  <c r="N175" i="39"/>
  <c r="M175" i="39"/>
  <c r="L175" i="39"/>
  <c r="K175" i="39"/>
  <c r="J175" i="39"/>
  <c r="I175" i="39"/>
  <c r="H175" i="39"/>
  <c r="G175" i="39"/>
  <c r="F175" i="39"/>
  <c r="E175" i="39"/>
  <c r="D175" i="39"/>
  <c r="C175" i="39"/>
  <c r="N174" i="39"/>
  <c r="M174" i="39"/>
  <c r="L174" i="39"/>
  <c r="K174" i="39"/>
  <c r="J174" i="39"/>
  <c r="I174" i="39"/>
  <c r="H174" i="39"/>
  <c r="G174" i="39"/>
  <c r="F174" i="39"/>
  <c r="E174" i="39"/>
  <c r="D174" i="39"/>
  <c r="C174" i="39"/>
  <c r="N173" i="39"/>
  <c r="N172" i="39" s="1"/>
  <c r="M173" i="39"/>
  <c r="M172" i="39" s="1"/>
  <c r="L173" i="39"/>
  <c r="L172" i="39" s="1"/>
  <c r="K173" i="39"/>
  <c r="K172" i="39" s="1"/>
  <c r="J173" i="39"/>
  <c r="J172" i="39" s="1"/>
  <c r="I173" i="39"/>
  <c r="I172" i="39" s="1"/>
  <c r="H173" i="39"/>
  <c r="H172" i="39" s="1"/>
  <c r="G173" i="39"/>
  <c r="G172" i="39" s="1"/>
  <c r="F173" i="39"/>
  <c r="F172" i="39" s="1"/>
  <c r="E173" i="39"/>
  <c r="E172" i="39" s="1"/>
  <c r="D173" i="39"/>
  <c r="D172" i="39" s="1"/>
  <c r="C173" i="39"/>
  <c r="C172" i="39" s="1"/>
  <c r="N169" i="39"/>
  <c r="M169" i="39"/>
  <c r="L169" i="39"/>
  <c r="K169" i="39"/>
  <c r="J169" i="39"/>
  <c r="I169" i="39"/>
  <c r="H169" i="39"/>
  <c r="G169" i="39"/>
  <c r="F169" i="39"/>
  <c r="E169" i="39"/>
  <c r="D169" i="39"/>
  <c r="C169" i="39"/>
  <c r="N168" i="39"/>
  <c r="M168" i="39"/>
  <c r="L168" i="39"/>
  <c r="K168" i="39"/>
  <c r="J168" i="39"/>
  <c r="I168" i="39"/>
  <c r="H168" i="39"/>
  <c r="G168" i="39"/>
  <c r="F168" i="39"/>
  <c r="E168" i="39"/>
  <c r="D168" i="39"/>
  <c r="C168" i="39"/>
  <c r="N167" i="39"/>
  <c r="M167" i="39"/>
  <c r="L167" i="39"/>
  <c r="K167" i="39"/>
  <c r="J167" i="39"/>
  <c r="I167" i="39"/>
  <c r="H167" i="39"/>
  <c r="G167" i="39"/>
  <c r="F167" i="39"/>
  <c r="E167" i="39"/>
  <c r="D167" i="39"/>
  <c r="C167" i="39"/>
  <c r="N166" i="39"/>
  <c r="M166" i="39"/>
  <c r="L166" i="39"/>
  <c r="K166" i="39"/>
  <c r="J166" i="39"/>
  <c r="I166" i="39"/>
  <c r="H166" i="39"/>
  <c r="G166" i="39"/>
  <c r="F166" i="39"/>
  <c r="E166" i="39"/>
  <c r="D166" i="39"/>
  <c r="C166" i="39"/>
  <c r="N165" i="39"/>
  <c r="M165" i="39"/>
  <c r="L165" i="39"/>
  <c r="K165" i="39"/>
  <c r="J165" i="39"/>
  <c r="I165" i="39"/>
  <c r="H165" i="39"/>
  <c r="G165" i="39"/>
  <c r="F165" i="39"/>
  <c r="E165" i="39"/>
  <c r="D165" i="39"/>
  <c r="C165" i="39"/>
  <c r="N164" i="39"/>
  <c r="M164" i="39"/>
  <c r="L164" i="39"/>
  <c r="K164" i="39"/>
  <c r="J164" i="39"/>
  <c r="I164" i="39"/>
  <c r="H164" i="39"/>
  <c r="G164" i="39"/>
  <c r="F164" i="39"/>
  <c r="E164" i="39"/>
  <c r="D164" i="39"/>
  <c r="C164" i="39"/>
  <c r="N163" i="39"/>
  <c r="M163" i="39"/>
  <c r="L163" i="39"/>
  <c r="K163" i="39"/>
  <c r="J163" i="39"/>
  <c r="I163" i="39"/>
  <c r="H163" i="39"/>
  <c r="G163" i="39"/>
  <c r="F163" i="39"/>
  <c r="E163" i="39"/>
  <c r="D163" i="39"/>
  <c r="C163" i="39"/>
  <c r="N162" i="39"/>
  <c r="M162" i="39"/>
  <c r="L162" i="39"/>
  <c r="K162" i="39"/>
  <c r="J162" i="39"/>
  <c r="I162" i="39"/>
  <c r="H162" i="39"/>
  <c r="G162" i="39"/>
  <c r="F162" i="39"/>
  <c r="E162" i="39"/>
  <c r="D162" i="39"/>
  <c r="C162" i="39"/>
  <c r="N161" i="39"/>
  <c r="M161" i="39"/>
  <c r="L161" i="39"/>
  <c r="K161" i="39"/>
  <c r="J161" i="39"/>
  <c r="I161" i="39"/>
  <c r="H161" i="39"/>
  <c r="G161" i="39"/>
  <c r="F161" i="39"/>
  <c r="E161" i="39"/>
  <c r="D161" i="39"/>
  <c r="C161" i="39"/>
  <c r="N160" i="39"/>
  <c r="M160" i="39"/>
  <c r="L160" i="39"/>
  <c r="K160" i="39"/>
  <c r="J160" i="39"/>
  <c r="I160" i="39"/>
  <c r="H160" i="39"/>
  <c r="G160" i="39"/>
  <c r="F160" i="39"/>
  <c r="E160" i="39"/>
  <c r="D160" i="39"/>
  <c r="C160" i="39"/>
  <c r="N159" i="39"/>
  <c r="M159" i="39"/>
  <c r="L159" i="39"/>
  <c r="K159" i="39"/>
  <c r="J159" i="39"/>
  <c r="I159" i="39"/>
  <c r="H159" i="39"/>
  <c r="G159" i="39"/>
  <c r="F159" i="39"/>
  <c r="E159" i="39"/>
  <c r="D159" i="39"/>
  <c r="C159" i="39"/>
  <c r="N158" i="39"/>
  <c r="M158" i="39"/>
  <c r="L158" i="39"/>
  <c r="K158" i="39"/>
  <c r="J158" i="39"/>
  <c r="I158" i="39"/>
  <c r="H158" i="39"/>
  <c r="G158" i="39"/>
  <c r="F158" i="39"/>
  <c r="E158" i="39"/>
  <c r="D158" i="39"/>
  <c r="C158" i="39"/>
  <c r="N157" i="39"/>
  <c r="M157" i="39"/>
  <c r="L157" i="39"/>
  <c r="K157" i="39"/>
  <c r="J157" i="39"/>
  <c r="I157" i="39"/>
  <c r="H157" i="39"/>
  <c r="G157" i="39"/>
  <c r="F157" i="39"/>
  <c r="E157" i="39"/>
  <c r="D157" i="39"/>
  <c r="C157" i="39"/>
  <c r="N156" i="39"/>
  <c r="M156" i="39"/>
  <c r="L156" i="39"/>
  <c r="K156" i="39"/>
  <c r="J156" i="39"/>
  <c r="I156" i="39"/>
  <c r="H156" i="39"/>
  <c r="G156" i="39"/>
  <c r="F156" i="39"/>
  <c r="E156" i="39"/>
  <c r="D156" i="39"/>
  <c r="C156" i="39"/>
  <c r="N155" i="39"/>
  <c r="M155" i="39"/>
  <c r="L155" i="39"/>
  <c r="K155" i="39"/>
  <c r="J155" i="39"/>
  <c r="I155" i="39"/>
  <c r="H155" i="39"/>
  <c r="G155" i="39"/>
  <c r="F155" i="39"/>
  <c r="E155" i="39"/>
  <c r="D155" i="39"/>
  <c r="C155" i="39"/>
  <c r="N154" i="39"/>
  <c r="M154" i="39"/>
  <c r="L154" i="39"/>
  <c r="K154" i="39"/>
  <c r="J154" i="39"/>
  <c r="I154" i="39"/>
  <c r="H154" i="39"/>
  <c r="G154" i="39"/>
  <c r="F154" i="39"/>
  <c r="E154" i="39"/>
  <c r="D154" i="39"/>
  <c r="C154" i="39"/>
  <c r="N153" i="39"/>
  <c r="M153" i="39"/>
  <c r="L153" i="39"/>
  <c r="K153" i="39"/>
  <c r="J153" i="39"/>
  <c r="I153" i="39"/>
  <c r="H153" i="39"/>
  <c r="G153" i="39"/>
  <c r="F153" i="39"/>
  <c r="E153" i="39"/>
  <c r="D153" i="39"/>
  <c r="C153" i="39"/>
  <c r="N152" i="39"/>
  <c r="M152" i="39"/>
  <c r="L152" i="39"/>
  <c r="K152" i="39"/>
  <c r="J152" i="39"/>
  <c r="I152" i="39"/>
  <c r="H152" i="39"/>
  <c r="G152" i="39"/>
  <c r="F152" i="39"/>
  <c r="E152" i="39"/>
  <c r="D152" i="39"/>
  <c r="C152" i="39"/>
  <c r="N151" i="39"/>
  <c r="M151" i="39"/>
  <c r="L151" i="39"/>
  <c r="K151" i="39"/>
  <c r="J151" i="39"/>
  <c r="I151" i="39"/>
  <c r="H151" i="39"/>
  <c r="G151" i="39"/>
  <c r="F151" i="39"/>
  <c r="E151" i="39"/>
  <c r="D151" i="39"/>
  <c r="C151" i="39"/>
  <c r="N150" i="39"/>
  <c r="M150" i="39"/>
  <c r="L150" i="39"/>
  <c r="K150" i="39"/>
  <c r="J150" i="39"/>
  <c r="I150" i="39"/>
  <c r="H150" i="39"/>
  <c r="G150" i="39"/>
  <c r="F150" i="39"/>
  <c r="E150" i="39"/>
  <c r="D150" i="39"/>
  <c r="C150" i="39"/>
  <c r="N149" i="39"/>
  <c r="M149" i="39"/>
  <c r="L149" i="39"/>
  <c r="K149" i="39"/>
  <c r="J149" i="39"/>
  <c r="I149" i="39"/>
  <c r="H149" i="39"/>
  <c r="G149" i="39"/>
  <c r="F149" i="39"/>
  <c r="E149" i="39"/>
  <c r="D149" i="39"/>
  <c r="C149" i="39"/>
  <c r="N148" i="39"/>
  <c r="M148" i="39"/>
  <c r="L148" i="39"/>
  <c r="K148" i="39"/>
  <c r="J148" i="39"/>
  <c r="I148" i="39"/>
  <c r="H148" i="39"/>
  <c r="G148" i="39"/>
  <c r="F148" i="39"/>
  <c r="E148" i="39"/>
  <c r="D148" i="39"/>
  <c r="C148" i="39"/>
  <c r="N147" i="39"/>
  <c r="M147" i="39"/>
  <c r="L147" i="39"/>
  <c r="K147" i="39"/>
  <c r="J147" i="39"/>
  <c r="I147" i="39"/>
  <c r="H147" i="39"/>
  <c r="G147" i="39"/>
  <c r="F147" i="39"/>
  <c r="E147" i="39"/>
  <c r="D147" i="39"/>
  <c r="C147" i="39"/>
  <c r="N146" i="39"/>
  <c r="M146" i="39"/>
  <c r="L146" i="39"/>
  <c r="K146" i="39"/>
  <c r="J146" i="39"/>
  <c r="I146" i="39"/>
  <c r="H146" i="39"/>
  <c r="G146" i="39"/>
  <c r="F146" i="39"/>
  <c r="E146" i="39"/>
  <c r="D146" i="39"/>
  <c r="C146" i="39"/>
  <c r="N145" i="39"/>
  <c r="M145" i="39"/>
  <c r="L145" i="39"/>
  <c r="K145" i="39"/>
  <c r="J145" i="39"/>
  <c r="I145" i="39"/>
  <c r="H145" i="39"/>
  <c r="G145" i="39"/>
  <c r="F145" i="39"/>
  <c r="E145" i="39"/>
  <c r="D145" i="39"/>
  <c r="C145" i="39"/>
  <c r="N144" i="39"/>
  <c r="M144" i="39"/>
  <c r="L144" i="39"/>
  <c r="K144" i="39"/>
  <c r="J144" i="39"/>
  <c r="I144" i="39"/>
  <c r="H144" i="39"/>
  <c r="G144" i="39"/>
  <c r="F144" i="39"/>
  <c r="E144" i="39"/>
  <c r="D144" i="39"/>
  <c r="C144" i="39"/>
  <c r="N143" i="39"/>
  <c r="M143" i="39"/>
  <c r="L143" i="39"/>
  <c r="K143" i="39"/>
  <c r="J143" i="39"/>
  <c r="I143" i="39"/>
  <c r="H143" i="39"/>
  <c r="G143" i="39"/>
  <c r="F143" i="39"/>
  <c r="E143" i="39"/>
  <c r="D143" i="39"/>
  <c r="C143" i="39"/>
  <c r="N142" i="39"/>
  <c r="M142" i="39"/>
  <c r="L142" i="39"/>
  <c r="K142" i="39"/>
  <c r="J142" i="39"/>
  <c r="I142" i="39"/>
  <c r="H142" i="39"/>
  <c r="G142" i="39"/>
  <c r="F142" i="39"/>
  <c r="E142" i="39"/>
  <c r="D142" i="39"/>
  <c r="C142" i="39"/>
  <c r="N141" i="39"/>
  <c r="M141" i="39"/>
  <c r="L141" i="39"/>
  <c r="K141" i="39"/>
  <c r="J141" i="39"/>
  <c r="I141" i="39"/>
  <c r="H141" i="39"/>
  <c r="G141" i="39"/>
  <c r="F141" i="39"/>
  <c r="E141" i="39"/>
  <c r="D141" i="39"/>
  <c r="C141" i="39"/>
  <c r="N140" i="39"/>
  <c r="N139" i="39" s="1"/>
  <c r="M140" i="39"/>
  <c r="M139" i="39" s="1"/>
  <c r="L140" i="39"/>
  <c r="L139" i="39" s="1"/>
  <c r="K140" i="39"/>
  <c r="J140" i="39"/>
  <c r="J139" i="39" s="1"/>
  <c r="I140" i="39"/>
  <c r="I139" i="39" s="1"/>
  <c r="H140" i="39"/>
  <c r="H139" i="39" s="1"/>
  <c r="G140" i="39"/>
  <c r="G139" i="39" s="1"/>
  <c r="F140" i="39"/>
  <c r="F139" i="39" s="1"/>
  <c r="E140" i="39"/>
  <c r="E139" i="39" s="1"/>
  <c r="D140" i="39"/>
  <c r="D139" i="39" s="1"/>
  <c r="C140" i="39"/>
  <c r="C139" i="39" s="1"/>
  <c r="N137" i="39"/>
  <c r="M137" i="39"/>
  <c r="L137" i="39"/>
  <c r="K137" i="39"/>
  <c r="J137" i="39"/>
  <c r="I137" i="39"/>
  <c r="H137" i="39"/>
  <c r="G137" i="39"/>
  <c r="F137" i="39"/>
  <c r="E137" i="39"/>
  <c r="D137" i="39"/>
  <c r="C137" i="39"/>
  <c r="N136" i="39"/>
  <c r="M136" i="39"/>
  <c r="L136" i="39"/>
  <c r="K136" i="39"/>
  <c r="J136" i="39"/>
  <c r="I136" i="39"/>
  <c r="H136" i="39"/>
  <c r="G136" i="39"/>
  <c r="F136" i="39"/>
  <c r="E136" i="39"/>
  <c r="D136" i="39"/>
  <c r="C136" i="39"/>
  <c r="N135" i="39"/>
  <c r="M135" i="39"/>
  <c r="L135" i="39"/>
  <c r="K135" i="39"/>
  <c r="J135" i="39"/>
  <c r="I135" i="39"/>
  <c r="H135" i="39"/>
  <c r="G135" i="39"/>
  <c r="F135" i="39"/>
  <c r="E135" i="39"/>
  <c r="D135" i="39"/>
  <c r="C135" i="39"/>
  <c r="N134" i="39"/>
  <c r="M134" i="39"/>
  <c r="L134" i="39"/>
  <c r="K134" i="39"/>
  <c r="J134" i="39"/>
  <c r="I134" i="39"/>
  <c r="H134" i="39"/>
  <c r="G134" i="39"/>
  <c r="F134" i="39"/>
  <c r="E134" i="39"/>
  <c r="D134" i="39"/>
  <c r="C134" i="39"/>
  <c r="N133" i="39"/>
  <c r="M133" i="39"/>
  <c r="L133" i="39"/>
  <c r="K133" i="39"/>
  <c r="J133" i="39"/>
  <c r="I133" i="39"/>
  <c r="H133" i="39"/>
  <c r="G133" i="39"/>
  <c r="F133" i="39"/>
  <c r="E133" i="39"/>
  <c r="D133" i="39"/>
  <c r="C133" i="39"/>
  <c r="N132" i="39"/>
  <c r="M132" i="39"/>
  <c r="L132" i="39"/>
  <c r="K132" i="39"/>
  <c r="J132" i="39"/>
  <c r="I132" i="39"/>
  <c r="H132" i="39"/>
  <c r="G132" i="39"/>
  <c r="F132" i="39"/>
  <c r="E132" i="39"/>
  <c r="D132" i="39"/>
  <c r="C132" i="39"/>
  <c r="N131" i="39"/>
  <c r="M131" i="39"/>
  <c r="L131" i="39"/>
  <c r="K131" i="39"/>
  <c r="J131" i="39"/>
  <c r="I131" i="39"/>
  <c r="H131" i="39"/>
  <c r="G131" i="39"/>
  <c r="F131" i="39"/>
  <c r="E131" i="39"/>
  <c r="D131" i="39"/>
  <c r="C131" i="39"/>
  <c r="N130" i="39"/>
  <c r="M130" i="39"/>
  <c r="L130" i="39"/>
  <c r="K130" i="39"/>
  <c r="J130" i="39"/>
  <c r="I130" i="39"/>
  <c r="H130" i="39"/>
  <c r="G130" i="39"/>
  <c r="F130" i="39"/>
  <c r="E130" i="39"/>
  <c r="D130" i="39"/>
  <c r="C130" i="39"/>
  <c r="N129" i="39"/>
  <c r="M129" i="39"/>
  <c r="L129" i="39"/>
  <c r="K129" i="39"/>
  <c r="J129" i="39"/>
  <c r="I129" i="39"/>
  <c r="H129" i="39"/>
  <c r="G129" i="39"/>
  <c r="F129" i="39"/>
  <c r="E129" i="39"/>
  <c r="D129" i="39"/>
  <c r="C129" i="39"/>
  <c r="N128" i="39"/>
  <c r="M128" i="39"/>
  <c r="L128" i="39"/>
  <c r="K128" i="39"/>
  <c r="J128" i="39"/>
  <c r="I128" i="39"/>
  <c r="H128" i="39"/>
  <c r="G128" i="39"/>
  <c r="F128" i="39"/>
  <c r="E128" i="39"/>
  <c r="D128" i="39"/>
  <c r="C128" i="39"/>
  <c r="N127" i="39"/>
  <c r="M127" i="39"/>
  <c r="L127" i="39"/>
  <c r="K127" i="39"/>
  <c r="J127" i="39"/>
  <c r="I127" i="39"/>
  <c r="H127" i="39"/>
  <c r="G127" i="39"/>
  <c r="F127" i="39"/>
  <c r="E127" i="39"/>
  <c r="D127" i="39"/>
  <c r="C127" i="39"/>
  <c r="N126" i="39"/>
  <c r="M126" i="39"/>
  <c r="L126" i="39"/>
  <c r="K126" i="39"/>
  <c r="J126" i="39"/>
  <c r="I126" i="39"/>
  <c r="H126" i="39"/>
  <c r="G126" i="39"/>
  <c r="F126" i="39"/>
  <c r="E126" i="39"/>
  <c r="D126" i="39"/>
  <c r="C126" i="39"/>
  <c r="N125" i="39"/>
  <c r="M125" i="39"/>
  <c r="L125" i="39"/>
  <c r="K125" i="39"/>
  <c r="J125" i="39"/>
  <c r="I125" i="39"/>
  <c r="H125" i="39"/>
  <c r="G125" i="39"/>
  <c r="F125" i="39"/>
  <c r="E125" i="39"/>
  <c r="D125" i="39"/>
  <c r="C125" i="39"/>
  <c r="N124" i="39"/>
  <c r="M124" i="39"/>
  <c r="L124" i="39"/>
  <c r="K124" i="39"/>
  <c r="J124" i="39"/>
  <c r="I124" i="39"/>
  <c r="H124" i="39"/>
  <c r="G124" i="39"/>
  <c r="F124" i="39"/>
  <c r="E124" i="39"/>
  <c r="D124" i="39"/>
  <c r="C124" i="39"/>
  <c r="N123" i="39"/>
  <c r="M123" i="39"/>
  <c r="L123" i="39"/>
  <c r="K123" i="39"/>
  <c r="J123" i="39"/>
  <c r="I123" i="39"/>
  <c r="H123" i="39"/>
  <c r="G123" i="39"/>
  <c r="F123" i="39"/>
  <c r="E123" i="39"/>
  <c r="D123" i="39"/>
  <c r="C123" i="39"/>
  <c r="N122" i="39"/>
  <c r="M122" i="39"/>
  <c r="L122" i="39"/>
  <c r="K122" i="39"/>
  <c r="J122" i="39"/>
  <c r="I122" i="39"/>
  <c r="H122" i="39"/>
  <c r="G122" i="39"/>
  <c r="F122" i="39"/>
  <c r="E122" i="39"/>
  <c r="D122" i="39"/>
  <c r="C122" i="39"/>
  <c r="N121" i="39"/>
  <c r="M121" i="39"/>
  <c r="L121" i="39"/>
  <c r="K121" i="39"/>
  <c r="J121" i="39"/>
  <c r="I121" i="39"/>
  <c r="H121" i="39"/>
  <c r="G121" i="39"/>
  <c r="F121" i="39"/>
  <c r="E121" i="39"/>
  <c r="D121" i="39"/>
  <c r="C121" i="39"/>
  <c r="N120" i="39"/>
  <c r="M120" i="39"/>
  <c r="L120" i="39"/>
  <c r="K120" i="39"/>
  <c r="J120" i="39"/>
  <c r="I120" i="39"/>
  <c r="H120" i="39"/>
  <c r="G120" i="39"/>
  <c r="F120" i="39"/>
  <c r="E120" i="39"/>
  <c r="D120" i="39"/>
  <c r="C120" i="39"/>
  <c r="N119" i="39"/>
  <c r="M119" i="39"/>
  <c r="L119" i="39"/>
  <c r="K119" i="39"/>
  <c r="J119" i="39"/>
  <c r="I119" i="39"/>
  <c r="H119" i="39"/>
  <c r="G119" i="39"/>
  <c r="F119" i="39"/>
  <c r="E119" i="39"/>
  <c r="D119" i="39"/>
  <c r="C119" i="39"/>
  <c r="N118" i="39"/>
  <c r="M118" i="39"/>
  <c r="L118" i="39"/>
  <c r="K118" i="39"/>
  <c r="J118" i="39"/>
  <c r="I118" i="39"/>
  <c r="H118" i="39"/>
  <c r="G118" i="39"/>
  <c r="F118" i="39"/>
  <c r="E118" i="39"/>
  <c r="D118" i="39"/>
  <c r="C118" i="39"/>
  <c r="N117" i="39"/>
  <c r="M117" i="39"/>
  <c r="L117" i="39"/>
  <c r="K117" i="39"/>
  <c r="J117" i="39"/>
  <c r="I117" i="39"/>
  <c r="H117" i="39"/>
  <c r="G117" i="39"/>
  <c r="F117" i="39"/>
  <c r="E117" i="39"/>
  <c r="D117" i="39"/>
  <c r="C117" i="39"/>
  <c r="N116" i="39"/>
  <c r="M116" i="39"/>
  <c r="L116" i="39"/>
  <c r="K116" i="39"/>
  <c r="J116" i="39"/>
  <c r="I116" i="39"/>
  <c r="H116" i="39"/>
  <c r="G116" i="39"/>
  <c r="F116" i="39"/>
  <c r="E116" i="39"/>
  <c r="D116" i="39"/>
  <c r="C116" i="39"/>
  <c r="N115" i="39"/>
  <c r="M115" i="39"/>
  <c r="L115" i="39"/>
  <c r="K115" i="39"/>
  <c r="J115" i="39"/>
  <c r="I115" i="39"/>
  <c r="H115" i="39"/>
  <c r="G115" i="39"/>
  <c r="F115" i="39"/>
  <c r="E115" i="39"/>
  <c r="D115" i="39"/>
  <c r="C115" i="39"/>
  <c r="N114" i="39"/>
  <c r="M114" i="39"/>
  <c r="L114" i="39"/>
  <c r="K114" i="39"/>
  <c r="J114" i="39"/>
  <c r="I114" i="39"/>
  <c r="H114" i="39"/>
  <c r="G114" i="39"/>
  <c r="F114" i="39"/>
  <c r="E114" i="39"/>
  <c r="D114" i="39"/>
  <c r="C114" i="39"/>
  <c r="N113" i="39"/>
  <c r="M113" i="39"/>
  <c r="L113" i="39"/>
  <c r="K113" i="39"/>
  <c r="J113" i="39"/>
  <c r="I113" i="39"/>
  <c r="H113" i="39"/>
  <c r="G113" i="39"/>
  <c r="F113" i="39"/>
  <c r="E113" i="39"/>
  <c r="D113" i="39"/>
  <c r="C113" i="39"/>
  <c r="N112" i="39"/>
  <c r="M112" i="39"/>
  <c r="L112" i="39"/>
  <c r="K112" i="39"/>
  <c r="J112" i="39"/>
  <c r="I112" i="39"/>
  <c r="H112" i="39"/>
  <c r="G112" i="39"/>
  <c r="F112" i="39"/>
  <c r="E112" i="39"/>
  <c r="D112" i="39"/>
  <c r="C112" i="39"/>
  <c r="N111" i="39"/>
  <c r="M111" i="39"/>
  <c r="L111" i="39"/>
  <c r="K111" i="39"/>
  <c r="J111" i="39"/>
  <c r="I111" i="39"/>
  <c r="H111" i="39"/>
  <c r="G111" i="39"/>
  <c r="F111" i="39"/>
  <c r="E111" i="39"/>
  <c r="D111" i="39"/>
  <c r="C111" i="39"/>
  <c r="N110" i="39"/>
  <c r="M110" i="39"/>
  <c r="L110" i="39"/>
  <c r="K110" i="39"/>
  <c r="J110" i="39"/>
  <c r="I110" i="39"/>
  <c r="H110" i="39"/>
  <c r="G110" i="39"/>
  <c r="F110" i="39"/>
  <c r="E110" i="39"/>
  <c r="D110" i="39"/>
  <c r="C110" i="39"/>
  <c r="N109" i="39"/>
  <c r="M109" i="39"/>
  <c r="L109" i="39"/>
  <c r="K109" i="39"/>
  <c r="J109" i="39"/>
  <c r="I109" i="39"/>
  <c r="H109" i="39"/>
  <c r="G109" i="39"/>
  <c r="F109" i="39"/>
  <c r="E109" i="39"/>
  <c r="D109" i="39"/>
  <c r="C109" i="39"/>
  <c r="N108" i="39"/>
  <c r="M108" i="39"/>
  <c r="L108" i="39"/>
  <c r="K108" i="39"/>
  <c r="J108" i="39"/>
  <c r="I108" i="39"/>
  <c r="H108" i="39"/>
  <c r="G108" i="39"/>
  <c r="F108" i="39"/>
  <c r="E108" i="39"/>
  <c r="D108" i="39"/>
  <c r="C108" i="39"/>
  <c r="N107" i="39"/>
  <c r="M107" i="39"/>
  <c r="L107" i="39"/>
  <c r="K107" i="39"/>
  <c r="J107" i="39"/>
  <c r="I107" i="39"/>
  <c r="H107" i="39"/>
  <c r="G107" i="39"/>
  <c r="F107" i="39"/>
  <c r="E107" i="39"/>
  <c r="D107" i="39"/>
  <c r="C107" i="39"/>
  <c r="N106" i="39"/>
  <c r="M106" i="39"/>
  <c r="L106" i="39"/>
  <c r="K106" i="39"/>
  <c r="J106" i="39"/>
  <c r="I106" i="39"/>
  <c r="H106" i="39"/>
  <c r="G106" i="39"/>
  <c r="F106" i="39"/>
  <c r="E106" i="39"/>
  <c r="D106" i="39"/>
  <c r="C106" i="39"/>
  <c r="N105" i="39"/>
  <c r="M105" i="39"/>
  <c r="L105" i="39"/>
  <c r="K105" i="39"/>
  <c r="J105" i="39"/>
  <c r="I105" i="39"/>
  <c r="H105" i="39"/>
  <c r="G105" i="39"/>
  <c r="F105" i="39"/>
  <c r="E105" i="39"/>
  <c r="D105" i="39"/>
  <c r="C105" i="39"/>
  <c r="N104" i="39"/>
  <c r="M104" i="39"/>
  <c r="L104" i="39"/>
  <c r="K104" i="39"/>
  <c r="J104" i="39"/>
  <c r="I104" i="39"/>
  <c r="H104" i="39"/>
  <c r="G104" i="39"/>
  <c r="F104" i="39"/>
  <c r="E104" i="39"/>
  <c r="D104" i="39"/>
  <c r="C104" i="39"/>
  <c r="N103" i="39"/>
  <c r="M103" i="39"/>
  <c r="L103" i="39"/>
  <c r="K103" i="39"/>
  <c r="J103" i="39"/>
  <c r="I103" i="39"/>
  <c r="H103" i="39"/>
  <c r="G103" i="39"/>
  <c r="F103" i="39"/>
  <c r="E103" i="39"/>
  <c r="D103" i="39"/>
  <c r="C103" i="39"/>
  <c r="N102" i="39"/>
  <c r="M102" i="39"/>
  <c r="L102" i="39"/>
  <c r="K102" i="39"/>
  <c r="J102" i="39"/>
  <c r="I102" i="39"/>
  <c r="H102" i="39"/>
  <c r="G102" i="39"/>
  <c r="F102" i="39"/>
  <c r="E102" i="39"/>
  <c r="D102" i="39"/>
  <c r="C102" i="39"/>
  <c r="N101" i="39"/>
  <c r="M101" i="39"/>
  <c r="L101" i="39"/>
  <c r="K101" i="39"/>
  <c r="J101" i="39"/>
  <c r="I101" i="39"/>
  <c r="H101" i="39"/>
  <c r="G101" i="39"/>
  <c r="F101" i="39"/>
  <c r="E101" i="39"/>
  <c r="D101" i="39"/>
  <c r="C101" i="39"/>
  <c r="N100" i="39"/>
  <c r="M100" i="39"/>
  <c r="L100" i="39"/>
  <c r="K100" i="39"/>
  <c r="J100" i="39"/>
  <c r="I100" i="39"/>
  <c r="H100" i="39"/>
  <c r="G100" i="39"/>
  <c r="F100" i="39"/>
  <c r="E100" i="39"/>
  <c r="D100" i="39"/>
  <c r="C100" i="39"/>
  <c r="N99" i="39"/>
  <c r="M99" i="39"/>
  <c r="L99" i="39"/>
  <c r="K99" i="39"/>
  <c r="J99" i="39"/>
  <c r="I99" i="39"/>
  <c r="H99" i="39"/>
  <c r="G99" i="39"/>
  <c r="F99" i="39"/>
  <c r="E99" i="39"/>
  <c r="D99" i="39"/>
  <c r="C99" i="39"/>
  <c r="N98" i="39"/>
  <c r="M98" i="39"/>
  <c r="L98" i="39"/>
  <c r="K98" i="39"/>
  <c r="J98" i="39"/>
  <c r="I98" i="39"/>
  <c r="H98" i="39"/>
  <c r="G98" i="39"/>
  <c r="F98" i="39"/>
  <c r="E98" i="39"/>
  <c r="D98" i="39"/>
  <c r="C98" i="39"/>
  <c r="N97" i="39"/>
  <c r="M97" i="39"/>
  <c r="L97" i="39"/>
  <c r="K97" i="39"/>
  <c r="J97" i="39"/>
  <c r="I97" i="39"/>
  <c r="H97" i="39"/>
  <c r="G97" i="39"/>
  <c r="F97" i="39"/>
  <c r="E97" i="39"/>
  <c r="D97" i="39"/>
  <c r="C97" i="39"/>
  <c r="N96" i="39"/>
  <c r="N95" i="39" s="1"/>
  <c r="M96" i="39"/>
  <c r="M95" i="39" s="1"/>
  <c r="L96" i="39"/>
  <c r="L95" i="39" s="1"/>
  <c r="K96" i="39"/>
  <c r="K95" i="39" s="1"/>
  <c r="J96" i="39"/>
  <c r="J95" i="39" s="1"/>
  <c r="I96" i="39"/>
  <c r="I95" i="39" s="1"/>
  <c r="H96" i="39"/>
  <c r="G96" i="39"/>
  <c r="G95" i="39" s="1"/>
  <c r="F96" i="39"/>
  <c r="F95" i="39" s="1"/>
  <c r="E96" i="39"/>
  <c r="E95" i="39" s="1"/>
  <c r="D96" i="39"/>
  <c r="D95" i="39" s="1"/>
  <c r="C96" i="39"/>
  <c r="C95" i="39" s="1"/>
  <c r="N93" i="39"/>
  <c r="M93" i="39"/>
  <c r="L93" i="39"/>
  <c r="K93" i="39"/>
  <c r="J93" i="39"/>
  <c r="I93" i="39"/>
  <c r="H93" i="39"/>
  <c r="G93" i="39"/>
  <c r="F93" i="39"/>
  <c r="E93" i="39"/>
  <c r="D93" i="39"/>
  <c r="C93" i="39"/>
  <c r="N92" i="39"/>
  <c r="M92" i="39"/>
  <c r="L92" i="39"/>
  <c r="K92" i="39"/>
  <c r="J92" i="39"/>
  <c r="I92" i="39"/>
  <c r="H92" i="39"/>
  <c r="G92" i="39"/>
  <c r="F92" i="39"/>
  <c r="E92" i="39"/>
  <c r="D92" i="39"/>
  <c r="C92" i="39"/>
  <c r="N91" i="39"/>
  <c r="M91" i="39"/>
  <c r="L91" i="39"/>
  <c r="K91" i="39"/>
  <c r="J91" i="39"/>
  <c r="I91" i="39"/>
  <c r="H91" i="39"/>
  <c r="G91" i="39"/>
  <c r="F91" i="39"/>
  <c r="E91" i="39"/>
  <c r="D91" i="39"/>
  <c r="C91" i="39"/>
  <c r="N90" i="39"/>
  <c r="M90" i="39"/>
  <c r="L90" i="39"/>
  <c r="K90" i="39"/>
  <c r="J90" i="39"/>
  <c r="I90" i="39"/>
  <c r="H90" i="39"/>
  <c r="G90" i="39"/>
  <c r="F90" i="39"/>
  <c r="E90" i="39"/>
  <c r="D90" i="39"/>
  <c r="C90" i="39"/>
  <c r="N89" i="39"/>
  <c r="M89" i="39"/>
  <c r="L89" i="39"/>
  <c r="K89" i="39"/>
  <c r="J89" i="39"/>
  <c r="I89" i="39"/>
  <c r="H89" i="39"/>
  <c r="G89" i="39"/>
  <c r="F89" i="39"/>
  <c r="E89" i="39"/>
  <c r="D89" i="39"/>
  <c r="C89" i="39"/>
  <c r="N88" i="39"/>
  <c r="M88" i="39"/>
  <c r="L88" i="39"/>
  <c r="K88" i="39"/>
  <c r="J88" i="39"/>
  <c r="I88" i="39"/>
  <c r="H88" i="39"/>
  <c r="G88" i="39"/>
  <c r="F88" i="39"/>
  <c r="E88" i="39"/>
  <c r="D88" i="39"/>
  <c r="C88" i="39"/>
  <c r="N87" i="39"/>
  <c r="M87" i="39"/>
  <c r="L87" i="39"/>
  <c r="K87" i="39"/>
  <c r="J87" i="39"/>
  <c r="I87" i="39"/>
  <c r="H87" i="39"/>
  <c r="G87" i="39"/>
  <c r="F87" i="39"/>
  <c r="E87" i="39"/>
  <c r="D87" i="39"/>
  <c r="C87" i="39"/>
  <c r="N86" i="39"/>
  <c r="M86" i="39"/>
  <c r="L86" i="39"/>
  <c r="K86" i="39"/>
  <c r="J86" i="39"/>
  <c r="I86" i="39"/>
  <c r="H86" i="39"/>
  <c r="G86" i="39"/>
  <c r="F86" i="39"/>
  <c r="E86" i="39"/>
  <c r="D86" i="39"/>
  <c r="C86" i="39"/>
  <c r="N85" i="39"/>
  <c r="M85" i="39"/>
  <c r="L85" i="39"/>
  <c r="K85" i="39"/>
  <c r="J85" i="39"/>
  <c r="I85" i="39"/>
  <c r="H85" i="39"/>
  <c r="G85" i="39"/>
  <c r="F85" i="39"/>
  <c r="E85" i="39"/>
  <c r="D85" i="39"/>
  <c r="C85" i="39"/>
  <c r="N84" i="39"/>
  <c r="M84" i="39"/>
  <c r="L84" i="39"/>
  <c r="K84" i="39"/>
  <c r="J84" i="39"/>
  <c r="I84" i="39"/>
  <c r="H84" i="39"/>
  <c r="G84" i="39"/>
  <c r="F84" i="39"/>
  <c r="E84" i="39"/>
  <c r="D84" i="39"/>
  <c r="C84" i="39"/>
  <c r="N83" i="39"/>
  <c r="M83" i="39"/>
  <c r="L83" i="39"/>
  <c r="K83" i="39"/>
  <c r="J83" i="39"/>
  <c r="I83" i="39"/>
  <c r="H83" i="39"/>
  <c r="G83" i="39"/>
  <c r="F83" i="39"/>
  <c r="E83" i="39"/>
  <c r="D83" i="39"/>
  <c r="C83" i="39"/>
  <c r="N82" i="39"/>
  <c r="M82" i="39"/>
  <c r="L82" i="39"/>
  <c r="K82" i="39"/>
  <c r="J82" i="39"/>
  <c r="I82" i="39"/>
  <c r="H82" i="39"/>
  <c r="G82" i="39"/>
  <c r="F82" i="39"/>
  <c r="E82" i="39"/>
  <c r="D82" i="39"/>
  <c r="C82" i="39"/>
  <c r="N81" i="39"/>
  <c r="M81" i="39"/>
  <c r="L81" i="39"/>
  <c r="K81" i="39"/>
  <c r="J81" i="39"/>
  <c r="I81" i="39"/>
  <c r="H81" i="39"/>
  <c r="G81" i="39"/>
  <c r="F81" i="39"/>
  <c r="E81" i="39"/>
  <c r="D81" i="39"/>
  <c r="C81" i="39"/>
  <c r="N80" i="39"/>
  <c r="M80" i="39"/>
  <c r="L80" i="39"/>
  <c r="K80" i="39"/>
  <c r="J80" i="39"/>
  <c r="I80" i="39"/>
  <c r="H80" i="39"/>
  <c r="G80" i="39"/>
  <c r="F80" i="39"/>
  <c r="E80" i="39"/>
  <c r="D80" i="39"/>
  <c r="C80" i="39"/>
  <c r="N79" i="39"/>
  <c r="M79" i="39"/>
  <c r="L79" i="39"/>
  <c r="K79" i="39"/>
  <c r="J79" i="39"/>
  <c r="I79" i="39"/>
  <c r="H79" i="39"/>
  <c r="G79" i="39"/>
  <c r="F79" i="39"/>
  <c r="E79" i="39"/>
  <c r="D79" i="39"/>
  <c r="C79" i="39"/>
  <c r="N78" i="39"/>
  <c r="M78" i="39"/>
  <c r="L78" i="39"/>
  <c r="K78" i="39"/>
  <c r="J78" i="39"/>
  <c r="I78" i="39"/>
  <c r="H78" i="39"/>
  <c r="G78" i="39"/>
  <c r="F78" i="39"/>
  <c r="E78" i="39"/>
  <c r="D78" i="39"/>
  <c r="C78" i="39"/>
  <c r="N77" i="39"/>
  <c r="M77" i="39"/>
  <c r="L77" i="39"/>
  <c r="K77" i="39"/>
  <c r="J77" i="39"/>
  <c r="I77" i="39"/>
  <c r="H77" i="39"/>
  <c r="G77" i="39"/>
  <c r="F77" i="39"/>
  <c r="E77" i="39"/>
  <c r="D77" i="39"/>
  <c r="C77" i="39"/>
  <c r="N76" i="39"/>
  <c r="M76" i="39"/>
  <c r="L76" i="39"/>
  <c r="K76" i="39"/>
  <c r="J76" i="39"/>
  <c r="I76" i="39"/>
  <c r="H76" i="39"/>
  <c r="G76" i="39"/>
  <c r="F76" i="39"/>
  <c r="E76" i="39"/>
  <c r="D76" i="39"/>
  <c r="C76" i="39"/>
  <c r="N75" i="39"/>
  <c r="M75" i="39"/>
  <c r="L75" i="39"/>
  <c r="K75" i="39"/>
  <c r="J75" i="39"/>
  <c r="I75" i="39"/>
  <c r="H75" i="39"/>
  <c r="G75" i="39"/>
  <c r="F75" i="39"/>
  <c r="E75" i="39"/>
  <c r="D75" i="39"/>
  <c r="C75" i="39"/>
  <c r="N74" i="39"/>
  <c r="M74" i="39"/>
  <c r="L74" i="39"/>
  <c r="K74" i="39"/>
  <c r="J74" i="39"/>
  <c r="I74" i="39"/>
  <c r="H74" i="39"/>
  <c r="G74" i="39"/>
  <c r="F74" i="39"/>
  <c r="E74" i="39"/>
  <c r="D74" i="39"/>
  <c r="C74" i="39"/>
  <c r="N73" i="39"/>
  <c r="M73" i="39"/>
  <c r="L73" i="39"/>
  <c r="K73" i="39"/>
  <c r="J73" i="39"/>
  <c r="I73" i="39"/>
  <c r="H73" i="39"/>
  <c r="G73" i="39"/>
  <c r="F73" i="39"/>
  <c r="E73" i="39"/>
  <c r="D73" i="39"/>
  <c r="C73" i="39"/>
  <c r="N72" i="39"/>
  <c r="M72" i="39"/>
  <c r="L72" i="39"/>
  <c r="K72" i="39"/>
  <c r="J72" i="39"/>
  <c r="I72" i="39"/>
  <c r="H72" i="39"/>
  <c r="G72" i="39"/>
  <c r="F72" i="39"/>
  <c r="E72" i="39"/>
  <c r="D72" i="39"/>
  <c r="C72" i="39"/>
  <c r="N71" i="39"/>
  <c r="M71" i="39"/>
  <c r="L71" i="39"/>
  <c r="K71" i="39"/>
  <c r="J71" i="39"/>
  <c r="I71" i="39"/>
  <c r="H71" i="39"/>
  <c r="G71" i="39"/>
  <c r="F71" i="39"/>
  <c r="E71" i="39"/>
  <c r="D71" i="39"/>
  <c r="C71" i="39"/>
  <c r="N70" i="39"/>
  <c r="M70" i="39"/>
  <c r="L70" i="39"/>
  <c r="K70" i="39"/>
  <c r="J70" i="39"/>
  <c r="I70" i="39"/>
  <c r="H70" i="39"/>
  <c r="G70" i="39"/>
  <c r="F70" i="39"/>
  <c r="E70" i="39"/>
  <c r="D70" i="39"/>
  <c r="C70" i="39"/>
  <c r="N69" i="39"/>
  <c r="M69" i="39"/>
  <c r="L69" i="39"/>
  <c r="K69" i="39"/>
  <c r="J69" i="39"/>
  <c r="I69" i="39"/>
  <c r="H69" i="39"/>
  <c r="G69" i="39"/>
  <c r="F69" i="39"/>
  <c r="E69" i="39"/>
  <c r="D69" i="39"/>
  <c r="C69" i="39"/>
  <c r="N68" i="39"/>
  <c r="M68" i="39"/>
  <c r="L68" i="39"/>
  <c r="K68" i="39"/>
  <c r="J68" i="39"/>
  <c r="I68" i="39"/>
  <c r="H68" i="39"/>
  <c r="G68" i="39"/>
  <c r="F68" i="39"/>
  <c r="E68" i="39"/>
  <c r="D68" i="39"/>
  <c r="C68" i="39"/>
  <c r="N67" i="39"/>
  <c r="M67" i="39"/>
  <c r="L67" i="39"/>
  <c r="K67" i="39"/>
  <c r="J67" i="39"/>
  <c r="I67" i="39"/>
  <c r="H67" i="39"/>
  <c r="G67" i="39"/>
  <c r="F67" i="39"/>
  <c r="E67" i="39"/>
  <c r="D67" i="39"/>
  <c r="C67" i="39"/>
  <c r="N66" i="39"/>
  <c r="M66" i="39"/>
  <c r="L66" i="39"/>
  <c r="K66" i="39"/>
  <c r="J66" i="39"/>
  <c r="I66" i="39"/>
  <c r="H66" i="39"/>
  <c r="G66" i="39"/>
  <c r="F66" i="39"/>
  <c r="E66" i="39"/>
  <c r="D66" i="39"/>
  <c r="C66" i="39"/>
  <c r="N65" i="39"/>
  <c r="M65" i="39"/>
  <c r="L65" i="39"/>
  <c r="K65" i="39"/>
  <c r="J65" i="39"/>
  <c r="I65" i="39"/>
  <c r="H65" i="39"/>
  <c r="G65" i="39"/>
  <c r="F65" i="39"/>
  <c r="E65" i="39"/>
  <c r="D65" i="39"/>
  <c r="C65" i="39"/>
  <c r="N64" i="39"/>
  <c r="M64" i="39"/>
  <c r="L64" i="39"/>
  <c r="K64" i="39"/>
  <c r="J64" i="39"/>
  <c r="I64" i="39"/>
  <c r="H64" i="39"/>
  <c r="G64" i="39"/>
  <c r="F64" i="39"/>
  <c r="E64" i="39"/>
  <c r="D64" i="39"/>
  <c r="C64" i="39"/>
  <c r="N63" i="39"/>
  <c r="M63" i="39"/>
  <c r="L63" i="39"/>
  <c r="K63" i="39"/>
  <c r="J63" i="39"/>
  <c r="I63" i="39"/>
  <c r="H63" i="39"/>
  <c r="G63" i="39"/>
  <c r="F63" i="39"/>
  <c r="E63" i="39"/>
  <c r="D63" i="39"/>
  <c r="C63" i="39"/>
  <c r="N62" i="39"/>
  <c r="M62" i="39"/>
  <c r="L62" i="39"/>
  <c r="K62" i="39"/>
  <c r="J62" i="39"/>
  <c r="I62" i="39"/>
  <c r="H62" i="39"/>
  <c r="G62" i="39"/>
  <c r="F62" i="39"/>
  <c r="E62" i="39"/>
  <c r="D62" i="39"/>
  <c r="C62" i="39"/>
  <c r="N61" i="39"/>
  <c r="M61" i="39"/>
  <c r="L61" i="39"/>
  <c r="K61" i="39"/>
  <c r="J61" i="39"/>
  <c r="I61" i="39"/>
  <c r="H61" i="39"/>
  <c r="G61" i="39"/>
  <c r="F61" i="39"/>
  <c r="E61" i="39"/>
  <c r="D61" i="39"/>
  <c r="C61" i="39"/>
  <c r="N60" i="39"/>
  <c r="M60" i="39"/>
  <c r="L60" i="39"/>
  <c r="K60" i="39"/>
  <c r="J60" i="39"/>
  <c r="I60" i="39"/>
  <c r="H60" i="39"/>
  <c r="G60" i="39"/>
  <c r="F60" i="39"/>
  <c r="E60" i="39"/>
  <c r="D60" i="39"/>
  <c r="C60" i="39"/>
  <c r="N59" i="39"/>
  <c r="M59" i="39"/>
  <c r="L59" i="39"/>
  <c r="K59" i="39"/>
  <c r="J59" i="39"/>
  <c r="I59" i="39"/>
  <c r="H59" i="39"/>
  <c r="G59" i="39"/>
  <c r="F59" i="39"/>
  <c r="E59" i="39"/>
  <c r="D59" i="39"/>
  <c r="C59" i="39"/>
  <c r="N58" i="39"/>
  <c r="M58" i="39"/>
  <c r="L58" i="39"/>
  <c r="K58" i="39"/>
  <c r="J58" i="39"/>
  <c r="I58" i="39"/>
  <c r="H58" i="39"/>
  <c r="G58" i="39"/>
  <c r="F58" i="39"/>
  <c r="E58" i="39"/>
  <c r="D58" i="39"/>
  <c r="C58" i="39"/>
  <c r="N57" i="39"/>
  <c r="M57" i="39"/>
  <c r="L57" i="39"/>
  <c r="K57" i="39"/>
  <c r="J57" i="39"/>
  <c r="I57" i="39"/>
  <c r="H57" i="39"/>
  <c r="G57" i="39"/>
  <c r="F57" i="39"/>
  <c r="E57" i="39"/>
  <c r="D57" i="39"/>
  <c r="C57" i="39"/>
  <c r="N56" i="39"/>
  <c r="M56" i="39"/>
  <c r="L56" i="39"/>
  <c r="K56" i="39"/>
  <c r="J56" i="39"/>
  <c r="I56" i="39"/>
  <c r="H56" i="39"/>
  <c r="G56" i="39"/>
  <c r="F56" i="39"/>
  <c r="E56" i="39"/>
  <c r="D56" i="39"/>
  <c r="C56" i="39"/>
  <c r="N55" i="39"/>
  <c r="M55" i="39"/>
  <c r="L55" i="39"/>
  <c r="K55" i="39"/>
  <c r="J55" i="39"/>
  <c r="I55" i="39"/>
  <c r="H55" i="39"/>
  <c r="G55" i="39"/>
  <c r="F55" i="39"/>
  <c r="E55" i="39"/>
  <c r="D55" i="39"/>
  <c r="C55" i="39"/>
  <c r="N54" i="39"/>
  <c r="M54" i="39"/>
  <c r="L54" i="39"/>
  <c r="K54" i="39"/>
  <c r="J54" i="39"/>
  <c r="I54" i="39"/>
  <c r="H54" i="39"/>
  <c r="G54" i="39"/>
  <c r="F54" i="39"/>
  <c r="E54" i="39"/>
  <c r="D54" i="39"/>
  <c r="C54" i="39"/>
  <c r="N53" i="39"/>
  <c r="M53" i="39"/>
  <c r="L53" i="39"/>
  <c r="K53" i="39"/>
  <c r="J53" i="39"/>
  <c r="I53" i="39"/>
  <c r="H53" i="39"/>
  <c r="G53" i="39"/>
  <c r="F53" i="39"/>
  <c r="E53" i="39"/>
  <c r="D53" i="39"/>
  <c r="C53" i="39"/>
  <c r="N52" i="39"/>
  <c r="M52" i="39"/>
  <c r="L52" i="39"/>
  <c r="K52" i="39"/>
  <c r="J52" i="39"/>
  <c r="I52" i="39"/>
  <c r="H52" i="39"/>
  <c r="G52" i="39"/>
  <c r="F52" i="39"/>
  <c r="E52" i="39"/>
  <c r="D52" i="39"/>
  <c r="C52" i="39"/>
  <c r="N51" i="39"/>
  <c r="M51" i="39"/>
  <c r="L51" i="39"/>
  <c r="K51" i="39"/>
  <c r="J51" i="39"/>
  <c r="I51" i="39"/>
  <c r="H51" i="39"/>
  <c r="G51" i="39"/>
  <c r="F51" i="39"/>
  <c r="E51" i="39"/>
  <c r="D51" i="39"/>
  <c r="C51" i="39"/>
  <c r="N50" i="39"/>
  <c r="M50" i="39"/>
  <c r="L50" i="39"/>
  <c r="K50" i="39"/>
  <c r="J50" i="39"/>
  <c r="I50" i="39"/>
  <c r="H50" i="39"/>
  <c r="G50" i="39"/>
  <c r="F50" i="39"/>
  <c r="E50" i="39"/>
  <c r="D50" i="39"/>
  <c r="C50" i="39"/>
  <c r="N49" i="39"/>
  <c r="M49" i="39"/>
  <c r="L49" i="39"/>
  <c r="K49" i="39"/>
  <c r="J49" i="39"/>
  <c r="I49" i="39"/>
  <c r="H49" i="39"/>
  <c r="G49" i="39"/>
  <c r="F49" i="39"/>
  <c r="E49" i="39"/>
  <c r="D49" i="39"/>
  <c r="C49" i="39"/>
  <c r="N48" i="39"/>
  <c r="M48" i="39"/>
  <c r="L48" i="39"/>
  <c r="K48" i="39"/>
  <c r="J48" i="39"/>
  <c r="I48" i="39"/>
  <c r="H48" i="39"/>
  <c r="G48" i="39"/>
  <c r="F48" i="39"/>
  <c r="E48" i="39"/>
  <c r="D48" i="39"/>
  <c r="C48" i="39"/>
  <c r="N47" i="39"/>
  <c r="M47" i="39"/>
  <c r="L47" i="39"/>
  <c r="K47" i="39"/>
  <c r="J47" i="39"/>
  <c r="I47" i="39"/>
  <c r="H47" i="39"/>
  <c r="G47" i="39"/>
  <c r="F47" i="39"/>
  <c r="E47" i="39"/>
  <c r="D47" i="39"/>
  <c r="C47" i="39"/>
  <c r="N46" i="39"/>
  <c r="M46" i="39"/>
  <c r="L46" i="39"/>
  <c r="K46" i="39"/>
  <c r="J46" i="39"/>
  <c r="I46" i="39"/>
  <c r="H46" i="39"/>
  <c r="G46" i="39"/>
  <c r="F46" i="39"/>
  <c r="E46" i="39"/>
  <c r="D46" i="39"/>
  <c r="C46" i="39"/>
  <c r="N45" i="39"/>
  <c r="M45" i="39"/>
  <c r="L45" i="39"/>
  <c r="K45" i="39"/>
  <c r="J45" i="39"/>
  <c r="I45" i="39"/>
  <c r="H45" i="39"/>
  <c r="G45" i="39"/>
  <c r="F45" i="39"/>
  <c r="E45" i="39"/>
  <c r="D45" i="39"/>
  <c r="C45" i="39"/>
  <c r="N44" i="39"/>
  <c r="M44" i="39"/>
  <c r="L44" i="39"/>
  <c r="K44" i="39"/>
  <c r="J44" i="39"/>
  <c r="I44" i="39"/>
  <c r="H44" i="39"/>
  <c r="G44" i="39"/>
  <c r="F44" i="39"/>
  <c r="E44" i="39"/>
  <c r="D44" i="39"/>
  <c r="C44" i="39"/>
  <c r="N43" i="39"/>
  <c r="M43" i="39"/>
  <c r="L43" i="39"/>
  <c r="K43" i="39"/>
  <c r="J43" i="39"/>
  <c r="I43" i="39"/>
  <c r="H43" i="39"/>
  <c r="G43" i="39"/>
  <c r="F43" i="39"/>
  <c r="E43" i="39"/>
  <c r="D43" i="39"/>
  <c r="C43" i="39"/>
  <c r="N42" i="39"/>
  <c r="M42" i="39"/>
  <c r="L42" i="39"/>
  <c r="K42" i="39"/>
  <c r="J42" i="39"/>
  <c r="I42" i="39"/>
  <c r="H42" i="39"/>
  <c r="G42" i="39"/>
  <c r="F42" i="39"/>
  <c r="E42" i="39"/>
  <c r="D42" i="39"/>
  <c r="C42" i="39"/>
  <c r="N41" i="39"/>
  <c r="M41" i="39"/>
  <c r="L41" i="39"/>
  <c r="K41" i="39"/>
  <c r="J41" i="39"/>
  <c r="I41" i="39"/>
  <c r="H41" i="39"/>
  <c r="G41" i="39"/>
  <c r="F41" i="39"/>
  <c r="E41" i="39"/>
  <c r="D41" i="39"/>
  <c r="C41" i="39"/>
  <c r="N40" i="39"/>
  <c r="M40" i="39"/>
  <c r="L40" i="39"/>
  <c r="K40" i="39"/>
  <c r="J40" i="39"/>
  <c r="I40" i="39"/>
  <c r="H40" i="39"/>
  <c r="G40" i="39"/>
  <c r="F40" i="39"/>
  <c r="E40" i="39"/>
  <c r="D40" i="39"/>
  <c r="C40" i="39"/>
  <c r="N39" i="39"/>
  <c r="N38" i="39" s="1"/>
  <c r="N37" i="39" s="1"/>
  <c r="M39" i="39"/>
  <c r="M38" i="39" s="1"/>
  <c r="M37" i="39" s="1"/>
  <c r="L39" i="39"/>
  <c r="L38" i="39" s="1"/>
  <c r="K39" i="39"/>
  <c r="K38" i="39" s="1"/>
  <c r="J39" i="39"/>
  <c r="J38" i="39" s="1"/>
  <c r="J37" i="39" s="1"/>
  <c r="I39" i="39"/>
  <c r="I38" i="39" s="1"/>
  <c r="I37" i="39" s="1"/>
  <c r="H39" i="39"/>
  <c r="H38" i="39" s="1"/>
  <c r="G39" i="39"/>
  <c r="G38" i="39" s="1"/>
  <c r="G37" i="39" s="1"/>
  <c r="F39" i="39"/>
  <c r="F38" i="39" s="1"/>
  <c r="F37" i="39" s="1"/>
  <c r="E39" i="39"/>
  <c r="E38" i="39" s="1"/>
  <c r="E37" i="39" s="1"/>
  <c r="D39" i="39"/>
  <c r="D38" i="39" s="1"/>
  <c r="C39" i="39"/>
  <c r="C38" i="39" s="1"/>
  <c r="C37" i="39" s="1"/>
  <c r="N32" i="39"/>
  <c r="M32" i="39"/>
  <c r="L32" i="39"/>
  <c r="K32" i="39"/>
  <c r="J32" i="39"/>
  <c r="I32" i="39"/>
  <c r="H32" i="39"/>
  <c r="G32" i="39"/>
  <c r="F32" i="39"/>
  <c r="E32" i="39"/>
  <c r="D32" i="39"/>
  <c r="C32" i="39"/>
  <c r="N31" i="39"/>
  <c r="M31" i="39"/>
  <c r="L31" i="39"/>
  <c r="K31" i="39"/>
  <c r="J31" i="39"/>
  <c r="I31" i="39"/>
  <c r="H31" i="39"/>
  <c r="G31" i="39"/>
  <c r="F31" i="39"/>
  <c r="E31" i="39"/>
  <c r="D31" i="39"/>
  <c r="C31" i="39"/>
  <c r="N30" i="39"/>
  <c r="N29" i="39" s="1"/>
  <c r="M30" i="39"/>
  <c r="M29" i="39" s="1"/>
  <c r="L30" i="39"/>
  <c r="L29" i="39" s="1"/>
  <c r="K30" i="39"/>
  <c r="K29" i="39" s="1"/>
  <c r="J30" i="39"/>
  <c r="J29" i="39" s="1"/>
  <c r="I30" i="39"/>
  <c r="I29" i="39" s="1"/>
  <c r="H30" i="39"/>
  <c r="H29" i="39" s="1"/>
  <c r="G30" i="39"/>
  <c r="G29" i="39" s="1"/>
  <c r="F30" i="39"/>
  <c r="F29" i="39" s="1"/>
  <c r="E30" i="39"/>
  <c r="E29" i="39" s="1"/>
  <c r="D30" i="39"/>
  <c r="D29" i="39" s="1"/>
  <c r="C30" i="39"/>
  <c r="C29" i="39" s="1"/>
  <c r="N27" i="39"/>
  <c r="M27" i="39"/>
  <c r="L27" i="39"/>
  <c r="K27" i="39"/>
  <c r="J27" i="39"/>
  <c r="I27" i="39"/>
  <c r="H27" i="39"/>
  <c r="G27" i="39"/>
  <c r="F27" i="39"/>
  <c r="E27" i="39"/>
  <c r="D27" i="39"/>
  <c r="C27" i="39"/>
  <c r="N26" i="39"/>
  <c r="M26" i="39"/>
  <c r="L26" i="39"/>
  <c r="K26" i="39"/>
  <c r="J26" i="39"/>
  <c r="I26" i="39"/>
  <c r="N25" i="39"/>
  <c r="M25" i="39"/>
  <c r="L25" i="39"/>
  <c r="K25" i="39"/>
  <c r="J25" i="39"/>
  <c r="I25" i="39"/>
  <c r="H25" i="39"/>
  <c r="G25" i="39"/>
  <c r="F25" i="39"/>
  <c r="E25" i="39"/>
  <c r="D25" i="39"/>
  <c r="C25" i="39"/>
  <c r="N24" i="39"/>
  <c r="M24" i="39"/>
  <c r="L24" i="39"/>
  <c r="K24" i="39"/>
  <c r="J24" i="39"/>
  <c r="I24" i="39"/>
  <c r="H24" i="39"/>
  <c r="G24" i="39"/>
  <c r="F24" i="39"/>
  <c r="E24" i="39"/>
  <c r="D24" i="39"/>
  <c r="C24" i="39"/>
  <c r="N23" i="39"/>
  <c r="M23" i="39"/>
  <c r="L23" i="39"/>
  <c r="K23" i="39"/>
  <c r="J23" i="39"/>
  <c r="I23" i="39"/>
  <c r="H23" i="39"/>
  <c r="G23" i="39"/>
  <c r="F23" i="39"/>
  <c r="E23" i="39"/>
  <c r="D23" i="39"/>
  <c r="C23" i="39"/>
  <c r="N22" i="39"/>
  <c r="M22" i="39"/>
  <c r="L22" i="39"/>
  <c r="K22" i="39"/>
  <c r="J22" i="39"/>
  <c r="I22" i="39"/>
  <c r="H22" i="39"/>
  <c r="G22" i="39"/>
  <c r="F22" i="39"/>
  <c r="E22" i="39"/>
  <c r="D22" i="39"/>
  <c r="C22" i="39"/>
  <c r="N21" i="39"/>
  <c r="M21" i="39"/>
  <c r="L21" i="39"/>
  <c r="K21" i="39"/>
  <c r="J21" i="39"/>
  <c r="I21" i="39"/>
  <c r="H21" i="39"/>
  <c r="G21" i="39"/>
  <c r="F21" i="39"/>
  <c r="E21" i="39"/>
  <c r="D21" i="39"/>
  <c r="C21" i="39"/>
  <c r="N20" i="39"/>
  <c r="M20" i="39"/>
  <c r="L20" i="39"/>
  <c r="K20" i="39"/>
  <c r="J20" i="39"/>
  <c r="I20" i="39"/>
  <c r="H20" i="39"/>
  <c r="G20" i="39"/>
  <c r="F20" i="39"/>
  <c r="E20" i="39"/>
  <c r="D20" i="39"/>
  <c r="C20" i="39"/>
  <c r="N19" i="39"/>
  <c r="M19" i="39"/>
  <c r="L19" i="39"/>
  <c r="K19" i="39"/>
  <c r="J19" i="39"/>
  <c r="I19" i="39"/>
  <c r="H19" i="39"/>
  <c r="G19" i="39"/>
  <c r="F19" i="39"/>
  <c r="E19" i="39"/>
  <c r="D19" i="39"/>
  <c r="C19" i="39"/>
  <c r="N15" i="39"/>
  <c r="M15" i="39"/>
  <c r="L15" i="39"/>
  <c r="K15" i="39"/>
  <c r="J15" i="39"/>
  <c r="I15" i="39"/>
  <c r="H15" i="39"/>
  <c r="G15" i="39"/>
  <c r="F15" i="39"/>
  <c r="E15" i="39"/>
  <c r="D15" i="39"/>
  <c r="C15" i="39"/>
  <c r="N14" i="39"/>
  <c r="M14" i="39"/>
  <c r="L14" i="39"/>
  <c r="K14" i="39"/>
  <c r="J14" i="39"/>
  <c r="I14" i="39"/>
  <c r="H14" i="39"/>
  <c r="G14" i="39"/>
  <c r="F14" i="39"/>
  <c r="E14" i="39"/>
  <c r="D14" i="39"/>
  <c r="C14" i="39"/>
  <c r="N13" i="39"/>
  <c r="M13" i="39"/>
  <c r="L13" i="39"/>
  <c r="K13" i="39"/>
  <c r="J13" i="39"/>
  <c r="I13" i="39"/>
  <c r="H13" i="39"/>
  <c r="G13" i="39"/>
  <c r="F13" i="39"/>
  <c r="E13" i="39"/>
  <c r="D13" i="39"/>
  <c r="C13" i="39"/>
  <c r="N12" i="39"/>
  <c r="M12" i="39"/>
  <c r="L12" i="39"/>
  <c r="K12" i="39"/>
  <c r="J12" i="39"/>
  <c r="I12" i="39"/>
  <c r="H12" i="39"/>
  <c r="G12" i="39"/>
  <c r="F12" i="39"/>
  <c r="E12" i="39"/>
  <c r="D12" i="39"/>
  <c r="C12" i="39"/>
  <c r="N11" i="39"/>
  <c r="M11" i="39"/>
  <c r="L11" i="39"/>
  <c r="K11" i="39"/>
  <c r="J11" i="39"/>
  <c r="I11" i="39"/>
  <c r="H11" i="39"/>
  <c r="G11" i="39"/>
  <c r="F11" i="39"/>
  <c r="E11" i="39"/>
  <c r="D11" i="39"/>
  <c r="C11" i="39"/>
  <c r="N10" i="39"/>
  <c r="M10" i="39"/>
  <c r="L10" i="39"/>
  <c r="K10" i="39"/>
  <c r="J10" i="39"/>
  <c r="I10" i="39"/>
  <c r="H10" i="39"/>
  <c r="G10" i="39"/>
  <c r="F10" i="39"/>
  <c r="E10" i="39"/>
  <c r="D10" i="39"/>
  <c r="C10" i="39"/>
  <c r="N9" i="39"/>
  <c r="M9" i="39"/>
  <c r="L9" i="39"/>
  <c r="K9" i="39"/>
  <c r="J9" i="39"/>
  <c r="I9" i="39"/>
  <c r="H9" i="39"/>
  <c r="G9" i="39"/>
  <c r="F9" i="39"/>
  <c r="E9" i="39"/>
  <c r="D9" i="39"/>
  <c r="C9" i="39"/>
  <c r="N8" i="39"/>
  <c r="M8" i="39"/>
  <c r="L8" i="39"/>
  <c r="K8" i="39"/>
  <c r="J8" i="39"/>
  <c r="I8" i="39"/>
  <c r="H8" i="39"/>
  <c r="G8" i="39"/>
  <c r="F8" i="39"/>
  <c r="E8" i="39"/>
  <c r="D8" i="39"/>
  <c r="C8" i="39"/>
  <c r="N7" i="39"/>
  <c r="M7" i="39"/>
  <c r="L7" i="39"/>
  <c r="K7" i="39"/>
  <c r="J7" i="39"/>
  <c r="I7" i="39"/>
  <c r="H7" i="39"/>
  <c r="G7" i="39"/>
  <c r="F7" i="39"/>
  <c r="E7" i="39"/>
  <c r="D7" i="39"/>
  <c r="C7" i="39"/>
  <c r="N6" i="39"/>
  <c r="N5" i="39" s="1"/>
  <c r="M6" i="39"/>
  <c r="M5" i="39" s="1"/>
  <c r="L6" i="39"/>
  <c r="L5" i="39" s="1"/>
  <c r="K6" i="39"/>
  <c r="K5" i="39" s="1"/>
  <c r="J6" i="39"/>
  <c r="J5" i="39" s="1"/>
  <c r="I6" i="39"/>
  <c r="I5" i="39" s="1"/>
  <c r="H6" i="39"/>
  <c r="H5" i="39" s="1"/>
  <c r="G6" i="39"/>
  <c r="G5" i="39" s="1"/>
  <c r="F6" i="39"/>
  <c r="F5" i="39" s="1"/>
  <c r="E6" i="39"/>
  <c r="E5" i="39" s="1"/>
  <c r="D6" i="39"/>
  <c r="D5" i="39" s="1"/>
  <c r="C6" i="39"/>
  <c r="C5" i="39" s="1"/>
  <c r="N202" i="41"/>
  <c r="M202" i="41"/>
  <c r="L202" i="41"/>
  <c r="K202" i="41"/>
  <c r="J202" i="41"/>
  <c r="I202" i="41"/>
  <c r="H202" i="41"/>
  <c r="G202" i="41"/>
  <c r="F202" i="41"/>
  <c r="E202" i="41"/>
  <c r="D202" i="41"/>
  <c r="C202" i="41"/>
  <c r="N201" i="41"/>
  <c r="M201" i="41"/>
  <c r="L201" i="41"/>
  <c r="K201" i="41"/>
  <c r="J201" i="41"/>
  <c r="I201" i="41"/>
  <c r="H201" i="41"/>
  <c r="G201" i="41"/>
  <c r="F201" i="41"/>
  <c r="E201" i="41"/>
  <c r="D201" i="41"/>
  <c r="C201" i="41"/>
  <c r="N200" i="41"/>
  <c r="M200" i="41"/>
  <c r="L200" i="41"/>
  <c r="K200" i="41"/>
  <c r="J200" i="41"/>
  <c r="I200" i="41"/>
  <c r="H200" i="41"/>
  <c r="G200" i="41"/>
  <c r="F200" i="41"/>
  <c r="E200" i="41"/>
  <c r="D200" i="41"/>
  <c r="C200" i="41"/>
  <c r="N199" i="41"/>
  <c r="M199" i="41"/>
  <c r="L199" i="41"/>
  <c r="K199" i="41"/>
  <c r="J199" i="41"/>
  <c r="I199" i="41"/>
  <c r="H199" i="41"/>
  <c r="G199" i="41"/>
  <c r="F199" i="41"/>
  <c r="E199" i="41"/>
  <c r="D199" i="41"/>
  <c r="C199" i="41"/>
  <c r="N198" i="41"/>
  <c r="M198" i="41"/>
  <c r="L198" i="41"/>
  <c r="K198" i="41"/>
  <c r="J198" i="41"/>
  <c r="I198" i="41"/>
  <c r="H198" i="41"/>
  <c r="G198" i="41"/>
  <c r="F198" i="41"/>
  <c r="E198" i="41"/>
  <c r="D198" i="41"/>
  <c r="C198" i="41"/>
  <c r="N197" i="41"/>
  <c r="M197" i="41"/>
  <c r="L197" i="41"/>
  <c r="K197" i="41"/>
  <c r="J197" i="41"/>
  <c r="I197" i="41"/>
  <c r="N196" i="41"/>
  <c r="M196" i="41"/>
  <c r="L196" i="41"/>
  <c r="K196" i="41"/>
  <c r="J196" i="41"/>
  <c r="I196" i="41"/>
  <c r="H196" i="41"/>
  <c r="G196" i="41"/>
  <c r="F196" i="41"/>
  <c r="E196" i="41"/>
  <c r="D196" i="41"/>
  <c r="C196" i="41"/>
  <c r="N195" i="41"/>
  <c r="M195" i="41"/>
  <c r="L195" i="41"/>
  <c r="K195" i="41"/>
  <c r="J195" i="41"/>
  <c r="I195" i="41"/>
  <c r="H195" i="41"/>
  <c r="G195" i="41"/>
  <c r="F195" i="41"/>
  <c r="E195" i="41"/>
  <c r="D195" i="41"/>
  <c r="C195" i="41"/>
  <c r="N194" i="41"/>
  <c r="M194" i="41"/>
  <c r="L194" i="41"/>
  <c r="K194" i="41"/>
  <c r="J194" i="41"/>
  <c r="I194" i="41"/>
  <c r="H194" i="41"/>
  <c r="G194" i="41"/>
  <c r="F194" i="41"/>
  <c r="E194" i="41"/>
  <c r="D194" i="41"/>
  <c r="C194" i="41"/>
  <c r="N191" i="41"/>
  <c r="M191" i="41"/>
  <c r="L191" i="41"/>
  <c r="K191" i="41"/>
  <c r="J191" i="41"/>
  <c r="I191" i="41"/>
  <c r="H191" i="41"/>
  <c r="G191" i="41"/>
  <c r="F191" i="41"/>
  <c r="E191" i="41"/>
  <c r="D191" i="41"/>
  <c r="C191" i="41"/>
  <c r="N190" i="41"/>
  <c r="M190" i="41"/>
  <c r="L190" i="41"/>
  <c r="K190" i="41"/>
  <c r="J190" i="41"/>
  <c r="I190" i="41"/>
  <c r="H190" i="41"/>
  <c r="G190" i="41"/>
  <c r="F190" i="41"/>
  <c r="E190" i="41"/>
  <c r="D190" i="41"/>
  <c r="C190" i="41"/>
  <c r="N189" i="41"/>
  <c r="N188" i="41" s="1"/>
  <c r="M189" i="41"/>
  <c r="M188" i="41" s="1"/>
  <c r="L189" i="41"/>
  <c r="L188" i="41" s="1"/>
  <c r="K189" i="41"/>
  <c r="K188" i="41" s="1"/>
  <c r="J189" i="41"/>
  <c r="J188" i="41" s="1"/>
  <c r="I189" i="41"/>
  <c r="I188" i="41" s="1"/>
  <c r="H189" i="41"/>
  <c r="H188" i="41" s="1"/>
  <c r="G189" i="41"/>
  <c r="G188" i="41" s="1"/>
  <c r="F189" i="41"/>
  <c r="F188" i="41" s="1"/>
  <c r="E189" i="41"/>
  <c r="E188" i="41" s="1"/>
  <c r="D189" i="41"/>
  <c r="D188" i="41" s="1"/>
  <c r="C189" i="41"/>
  <c r="C188" i="41" s="1"/>
  <c r="N186" i="41"/>
  <c r="M186" i="41"/>
  <c r="L186" i="41"/>
  <c r="K186" i="41"/>
  <c r="J186" i="41"/>
  <c r="I186" i="41"/>
  <c r="H186" i="41"/>
  <c r="G186" i="41"/>
  <c r="F186" i="41"/>
  <c r="E186" i="41"/>
  <c r="D186" i="41"/>
  <c r="C186" i="41"/>
  <c r="N185" i="41"/>
  <c r="M185" i="41"/>
  <c r="L185" i="41"/>
  <c r="K185" i="41"/>
  <c r="J185" i="41"/>
  <c r="I185" i="41"/>
  <c r="H185" i="41"/>
  <c r="G185" i="41"/>
  <c r="F185" i="41"/>
  <c r="E185" i="41"/>
  <c r="D185" i="41"/>
  <c r="C185" i="41"/>
  <c r="N184" i="41"/>
  <c r="M184" i="41"/>
  <c r="L184" i="41"/>
  <c r="K184" i="41"/>
  <c r="J184" i="41"/>
  <c r="I184" i="41"/>
  <c r="H184" i="41"/>
  <c r="G184" i="41"/>
  <c r="F184" i="41"/>
  <c r="E184" i="41"/>
  <c r="D184" i="41"/>
  <c r="C184" i="41"/>
  <c r="N183" i="41"/>
  <c r="M183" i="41"/>
  <c r="L183" i="41"/>
  <c r="K183" i="41"/>
  <c r="J183" i="41"/>
  <c r="I183" i="41"/>
  <c r="H183" i="41"/>
  <c r="G183" i="41"/>
  <c r="F183" i="41"/>
  <c r="E183" i="41"/>
  <c r="D183" i="41"/>
  <c r="C183" i="41"/>
  <c r="N182" i="41"/>
  <c r="M182" i="41"/>
  <c r="L182" i="41"/>
  <c r="K182" i="41"/>
  <c r="J182" i="41"/>
  <c r="I182" i="41"/>
  <c r="H182" i="41"/>
  <c r="G182" i="41"/>
  <c r="F182" i="41"/>
  <c r="E182" i="41"/>
  <c r="D182" i="41"/>
  <c r="C182" i="41"/>
  <c r="N181" i="41"/>
  <c r="M181" i="41"/>
  <c r="L181" i="41"/>
  <c r="K181" i="41"/>
  <c r="J181" i="41"/>
  <c r="I181" i="41"/>
  <c r="H181" i="41"/>
  <c r="G181" i="41"/>
  <c r="F181" i="41"/>
  <c r="E181" i="41"/>
  <c r="D181" i="41"/>
  <c r="C181" i="41"/>
  <c r="N180" i="41"/>
  <c r="M180" i="41"/>
  <c r="L180" i="41"/>
  <c r="K180" i="41"/>
  <c r="J180" i="41"/>
  <c r="I180" i="41"/>
  <c r="H180" i="41"/>
  <c r="G180" i="41"/>
  <c r="F180" i="41"/>
  <c r="E180" i="41"/>
  <c r="D180" i="41"/>
  <c r="C180" i="41"/>
  <c r="N179" i="41"/>
  <c r="M179" i="41"/>
  <c r="L179" i="41"/>
  <c r="K179" i="41"/>
  <c r="J179" i="41"/>
  <c r="I179" i="41"/>
  <c r="H179" i="41"/>
  <c r="G179" i="41"/>
  <c r="F179" i="41"/>
  <c r="E179" i="41"/>
  <c r="D179" i="41"/>
  <c r="C179" i="41"/>
  <c r="N178" i="41"/>
  <c r="M178" i="41"/>
  <c r="L178" i="41"/>
  <c r="K178" i="41"/>
  <c r="J178" i="41"/>
  <c r="I178" i="41"/>
  <c r="H178" i="41"/>
  <c r="G178" i="41"/>
  <c r="F178" i="41"/>
  <c r="E178" i="41"/>
  <c r="D178" i="41"/>
  <c r="C178" i="41"/>
  <c r="N177" i="41"/>
  <c r="M177" i="41"/>
  <c r="L177" i="41"/>
  <c r="K177" i="41"/>
  <c r="J177" i="41"/>
  <c r="I177" i="41"/>
  <c r="H177" i="41"/>
  <c r="G177" i="41"/>
  <c r="F177" i="41"/>
  <c r="E177" i="41"/>
  <c r="D177" i="41"/>
  <c r="C177" i="41"/>
  <c r="N176" i="41"/>
  <c r="M176" i="41"/>
  <c r="L176" i="41"/>
  <c r="K176" i="41"/>
  <c r="J176" i="41"/>
  <c r="I176" i="41"/>
  <c r="H176" i="41"/>
  <c r="G176" i="41"/>
  <c r="F176" i="41"/>
  <c r="E176" i="41"/>
  <c r="D176" i="41"/>
  <c r="C176" i="41"/>
  <c r="N175" i="41"/>
  <c r="M175" i="41"/>
  <c r="L175" i="41"/>
  <c r="K175" i="41"/>
  <c r="J175" i="41"/>
  <c r="I175" i="41"/>
  <c r="H175" i="41"/>
  <c r="G175" i="41"/>
  <c r="F175" i="41"/>
  <c r="E175" i="41"/>
  <c r="D175" i="41"/>
  <c r="C175" i="41"/>
  <c r="N174" i="41"/>
  <c r="M174" i="41"/>
  <c r="L174" i="41"/>
  <c r="K174" i="41"/>
  <c r="J174" i="41"/>
  <c r="I174" i="41"/>
  <c r="H174" i="41"/>
  <c r="G174" i="41"/>
  <c r="F174" i="41"/>
  <c r="E174" i="41"/>
  <c r="D174" i="41"/>
  <c r="C174" i="41"/>
  <c r="N173" i="41"/>
  <c r="N172" i="41" s="1"/>
  <c r="M173" i="41"/>
  <c r="M172" i="41" s="1"/>
  <c r="L173" i="41"/>
  <c r="L172" i="41" s="1"/>
  <c r="K173" i="41"/>
  <c r="K172" i="41" s="1"/>
  <c r="J173" i="41"/>
  <c r="J172" i="41" s="1"/>
  <c r="I173" i="41"/>
  <c r="I172" i="41" s="1"/>
  <c r="H173" i="41"/>
  <c r="H172" i="41" s="1"/>
  <c r="G173" i="41"/>
  <c r="G172" i="41" s="1"/>
  <c r="F173" i="41"/>
  <c r="F172" i="41" s="1"/>
  <c r="E173" i="41"/>
  <c r="E172" i="41" s="1"/>
  <c r="D173" i="41"/>
  <c r="D172" i="41" s="1"/>
  <c r="C173" i="41"/>
  <c r="C172" i="41" s="1"/>
  <c r="N169" i="41"/>
  <c r="M169" i="41"/>
  <c r="L169" i="41"/>
  <c r="K169" i="41"/>
  <c r="J169" i="41"/>
  <c r="I169" i="41"/>
  <c r="H169" i="41"/>
  <c r="G169" i="41"/>
  <c r="F169" i="41"/>
  <c r="E169" i="41"/>
  <c r="D169" i="41"/>
  <c r="C169" i="41"/>
  <c r="N168" i="41"/>
  <c r="M168" i="41"/>
  <c r="L168" i="41"/>
  <c r="K168" i="41"/>
  <c r="J168" i="41"/>
  <c r="I168" i="41"/>
  <c r="H168" i="41"/>
  <c r="G168" i="41"/>
  <c r="F168" i="41"/>
  <c r="E168" i="41"/>
  <c r="D168" i="41"/>
  <c r="C168" i="41"/>
  <c r="N167" i="41"/>
  <c r="M167" i="41"/>
  <c r="L167" i="41"/>
  <c r="K167" i="41"/>
  <c r="J167" i="41"/>
  <c r="I167" i="41"/>
  <c r="H167" i="41"/>
  <c r="G167" i="41"/>
  <c r="F167" i="41"/>
  <c r="E167" i="41"/>
  <c r="D167" i="41"/>
  <c r="C167" i="41"/>
  <c r="N166" i="41"/>
  <c r="M166" i="41"/>
  <c r="L166" i="41"/>
  <c r="K166" i="41"/>
  <c r="J166" i="41"/>
  <c r="I166" i="41"/>
  <c r="H166" i="41"/>
  <c r="G166" i="41"/>
  <c r="F166" i="41"/>
  <c r="E166" i="41"/>
  <c r="D166" i="41"/>
  <c r="C166" i="41"/>
  <c r="N165" i="41"/>
  <c r="M165" i="41"/>
  <c r="L165" i="41"/>
  <c r="K165" i="41"/>
  <c r="J165" i="41"/>
  <c r="I165" i="41"/>
  <c r="H165" i="41"/>
  <c r="G165" i="41"/>
  <c r="F165" i="41"/>
  <c r="E165" i="41"/>
  <c r="D165" i="41"/>
  <c r="C165" i="41"/>
  <c r="N164" i="41"/>
  <c r="M164" i="41"/>
  <c r="L164" i="41"/>
  <c r="K164" i="41"/>
  <c r="J164" i="41"/>
  <c r="I164" i="41"/>
  <c r="H164" i="41"/>
  <c r="G164" i="41"/>
  <c r="F164" i="41"/>
  <c r="E164" i="41"/>
  <c r="D164" i="41"/>
  <c r="C164" i="41"/>
  <c r="N163" i="41"/>
  <c r="M163" i="41"/>
  <c r="L163" i="41"/>
  <c r="K163" i="41"/>
  <c r="J163" i="41"/>
  <c r="I163" i="41"/>
  <c r="H163" i="41"/>
  <c r="G163" i="41"/>
  <c r="F163" i="41"/>
  <c r="E163" i="41"/>
  <c r="D163" i="41"/>
  <c r="C163" i="41"/>
  <c r="N162" i="41"/>
  <c r="M162" i="41"/>
  <c r="L162" i="41"/>
  <c r="K162" i="41"/>
  <c r="J162" i="41"/>
  <c r="I162" i="41"/>
  <c r="H162" i="41"/>
  <c r="G162" i="41"/>
  <c r="F162" i="41"/>
  <c r="E162" i="41"/>
  <c r="D162" i="41"/>
  <c r="C162" i="41"/>
  <c r="N161" i="41"/>
  <c r="M161" i="41"/>
  <c r="L161" i="41"/>
  <c r="K161" i="41"/>
  <c r="J161" i="41"/>
  <c r="I161" i="41"/>
  <c r="H161" i="41"/>
  <c r="G161" i="41"/>
  <c r="F161" i="41"/>
  <c r="E161" i="41"/>
  <c r="D161" i="41"/>
  <c r="C161" i="41"/>
  <c r="N160" i="41"/>
  <c r="M160" i="41"/>
  <c r="L160" i="41"/>
  <c r="K160" i="41"/>
  <c r="J160" i="41"/>
  <c r="I160" i="41"/>
  <c r="H160" i="41"/>
  <c r="G160" i="41"/>
  <c r="F160" i="41"/>
  <c r="E160" i="41"/>
  <c r="D160" i="41"/>
  <c r="C160" i="41"/>
  <c r="N159" i="41"/>
  <c r="M159" i="41"/>
  <c r="L159" i="41"/>
  <c r="K159" i="41"/>
  <c r="J159" i="41"/>
  <c r="I159" i="41"/>
  <c r="H159" i="41"/>
  <c r="G159" i="41"/>
  <c r="F159" i="41"/>
  <c r="E159" i="41"/>
  <c r="D159" i="41"/>
  <c r="C159" i="41"/>
  <c r="N158" i="41"/>
  <c r="M158" i="41"/>
  <c r="L158" i="41"/>
  <c r="K158" i="41"/>
  <c r="J158" i="41"/>
  <c r="I158" i="41"/>
  <c r="H158" i="41"/>
  <c r="G158" i="41"/>
  <c r="F158" i="41"/>
  <c r="E158" i="41"/>
  <c r="D158" i="41"/>
  <c r="C158" i="41"/>
  <c r="N157" i="41"/>
  <c r="M157" i="41"/>
  <c r="L157" i="41"/>
  <c r="K157" i="41"/>
  <c r="J157" i="41"/>
  <c r="I157" i="41"/>
  <c r="H157" i="41"/>
  <c r="G157" i="41"/>
  <c r="F157" i="41"/>
  <c r="E157" i="41"/>
  <c r="D157" i="41"/>
  <c r="C157" i="41"/>
  <c r="N156" i="41"/>
  <c r="M156" i="41"/>
  <c r="L156" i="41"/>
  <c r="K156" i="41"/>
  <c r="J156" i="41"/>
  <c r="I156" i="41"/>
  <c r="H156" i="41"/>
  <c r="G156" i="41"/>
  <c r="F156" i="41"/>
  <c r="E156" i="41"/>
  <c r="D156" i="41"/>
  <c r="C156" i="41"/>
  <c r="N155" i="41"/>
  <c r="M155" i="41"/>
  <c r="L155" i="41"/>
  <c r="K155" i="41"/>
  <c r="J155" i="41"/>
  <c r="I155" i="41"/>
  <c r="H155" i="41"/>
  <c r="G155" i="41"/>
  <c r="F155" i="41"/>
  <c r="E155" i="41"/>
  <c r="D155" i="41"/>
  <c r="C155" i="41"/>
  <c r="N154" i="41"/>
  <c r="M154" i="41"/>
  <c r="L154" i="41"/>
  <c r="K154" i="41"/>
  <c r="J154" i="41"/>
  <c r="I154" i="41"/>
  <c r="H154" i="41"/>
  <c r="G154" i="41"/>
  <c r="F154" i="41"/>
  <c r="E154" i="41"/>
  <c r="D154" i="41"/>
  <c r="C154" i="41"/>
  <c r="N153" i="41"/>
  <c r="M153" i="41"/>
  <c r="L153" i="41"/>
  <c r="K153" i="41"/>
  <c r="J153" i="41"/>
  <c r="I153" i="41"/>
  <c r="H153" i="41"/>
  <c r="G153" i="41"/>
  <c r="F153" i="41"/>
  <c r="E153" i="41"/>
  <c r="D153" i="41"/>
  <c r="C153" i="41"/>
  <c r="N152" i="41"/>
  <c r="M152" i="41"/>
  <c r="L152" i="41"/>
  <c r="K152" i="41"/>
  <c r="J152" i="41"/>
  <c r="I152" i="41"/>
  <c r="H152" i="41"/>
  <c r="G152" i="41"/>
  <c r="F152" i="41"/>
  <c r="E152" i="41"/>
  <c r="D152" i="41"/>
  <c r="C152" i="41"/>
  <c r="N151" i="41"/>
  <c r="M151" i="41"/>
  <c r="L151" i="41"/>
  <c r="K151" i="41"/>
  <c r="J151" i="41"/>
  <c r="I151" i="41"/>
  <c r="H151" i="41"/>
  <c r="G151" i="41"/>
  <c r="F151" i="41"/>
  <c r="E151" i="41"/>
  <c r="D151" i="41"/>
  <c r="C151" i="41"/>
  <c r="N150" i="41"/>
  <c r="M150" i="41"/>
  <c r="L150" i="41"/>
  <c r="K150" i="41"/>
  <c r="J150" i="41"/>
  <c r="I150" i="41"/>
  <c r="H150" i="41"/>
  <c r="G150" i="41"/>
  <c r="F150" i="41"/>
  <c r="E150" i="41"/>
  <c r="D150" i="41"/>
  <c r="C150" i="41"/>
  <c r="N149" i="41"/>
  <c r="M149" i="41"/>
  <c r="L149" i="41"/>
  <c r="K149" i="41"/>
  <c r="J149" i="41"/>
  <c r="I149" i="41"/>
  <c r="H149" i="41"/>
  <c r="G149" i="41"/>
  <c r="F149" i="41"/>
  <c r="E149" i="41"/>
  <c r="D149" i="41"/>
  <c r="C149" i="41"/>
  <c r="N148" i="41"/>
  <c r="M148" i="41"/>
  <c r="L148" i="41"/>
  <c r="K148" i="41"/>
  <c r="J148" i="41"/>
  <c r="I148" i="41"/>
  <c r="H148" i="41"/>
  <c r="G148" i="41"/>
  <c r="F148" i="41"/>
  <c r="E148" i="41"/>
  <c r="D148" i="41"/>
  <c r="C148" i="41"/>
  <c r="N147" i="41"/>
  <c r="M147" i="41"/>
  <c r="L147" i="41"/>
  <c r="K147" i="41"/>
  <c r="J147" i="41"/>
  <c r="I147" i="41"/>
  <c r="H147" i="41"/>
  <c r="G147" i="41"/>
  <c r="F147" i="41"/>
  <c r="E147" i="41"/>
  <c r="D147" i="41"/>
  <c r="C147" i="41"/>
  <c r="N146" i="41"/>
  <c r="M146" i="41"/>
  <c r="L146" i="41"/>
  <c r="K146" i="41"/>
  <c r="J146" i="41"/>
  <c r="I146" i="41"/>
  <c r="H146" i="41"/>
  <c r="G146" i="41"/>
  <c r="F146" i="41"/>
  <c r="E146" i="41"/>
  <c r="D146" i="41"/>
  <c r="C146" i="41"/>
  <c r="N145" i="41"/>
  <c r="M145" i="41"/>
  <c r="L145" i="41"/>
  <c r="K145" i="41"/>
  <c r="J145" i="41"/>
  <c r="I145" i="41"/>
  <c r="H145" i="41"/>
  <c r="G145" i="41"/>
  <c r="F145" i="41"/>
  <c r="E145" i="41"/>
  <c r="D145" i="41"/>
  <c r="C145" i="41"/>
  <c r="N144" i="41"/>
  <c r="M144" i="41"/>
  <c r="L144" i="41"/>
  <c r="K144" i="41"/>
  <c r="J144" i="41"/>
  <c r="I144" i="41"/>
  <c r="H144" i="41"/>
  <c r="G144" i="41"/>
  <c r="F144" i="41"/>
  <c r="E144" i="41"/>
  <c r="D144" i="41"/>
  <c r="C144" i="41"/>
  <c r="N143" i="41"/>
  <c r="M143" i="41"/>
  <c r="L143" i="41"/>
  <c r="K143" i="41"/>
  <c r="J143" i="41"/>
  <c r="I143" i="41"/>
  <c r="H143" i="41"/>
  <c r="G143" i="41"/>
  <c r="F143" i="41"/>
  <c r="E143" i="41"/>
  <c r="D143" i="41"/>
  <c r="C143" i="41"/>
  <c r="N142" i="41"/>
  <c r="M142" i="41"/>
  <c r="L142" i="41"/>
  <c r="K142" i="41"/>
  <c r="J142" i="41"/>
  <c r="I142" i="41"/>
  <c r="H142" i="41"/>
  <c r="G142" i="41"/>
  <c r="F142" i="41"/>
  <c r="E142" i="41"/>
  <c r="D142" i="41"/>
  <c r="C142" i="41"/>
  <c r="N141" i="41"/>
  <c r="M141" i="41"/>
  <c r="L141" i="41"/>
  <c r="K141" i="41"/>
  <c r="J141" i="41"/>
  <c r="I141" i="41"/>
  <c r="H141" i="41"/>
  <c r="G141" i="41"/>
  <c r="F141" i="41"/>
  <c r="E141" i="41"/>
  <c r="D141" i="41"/>
  <c r="C141" i="41"/>
  <c r="N140" i="41"/>
  <c r="N139" i="41" s="1"/>
  <c r="M140" i="41"/>
  <c r="M139" i="41" s="1"/>
  <c r="L140" i="41"/>
  <c r="L139" i="41" s="1"/>
  <c r="K140" i="41"/>
  <c r="K139" i="41" s="1"/>
  <c r="J140" i="41"/>
  <c r="J139" i="41" s="1"/>
  <c r="I140" i="41"/>
  <c r="I139" i="41" s="1"/>
  <c r="H140" i="41"/>
  <c r="H139" i="41" s="1"/>
  <c r="G140" i="41"/>
  <c r="G139" i="41" s="1"/>
  <c r="F140" i="41"/>
  <c r="F139" i="41" s="1"/>
  <c r="E140" i="41"/>
  <c r="E139" i="41" s="1"/>
  <c r="D140" i="41"/>
  <c r="D139" i="41" s="1"/>
  <c r="C140" i="41"/>
  <c r="N136" i="41"/>
  <c r="M136" i="41"/>
  <c r="L136" i="41"/>
  <c r="K136" i="41"/>
  <c r="J136" i="41"/>
  <c r="I136" i="41"/>
  <c r="H136" i="41"/>
  <c r="G136" i="41"/>
  <c r="F136" i="41"/>
  <c r="E136" i="41"/>
  <c r="D136" i="41"/>
  <c r="C136" i="41"/>
  <c r="N135" i="41"/>
  <c r="M135" i="41"/>
  <c r="L135" i="41"/>
  <c r="K135" i="41"/>
  <c r="J135" i="41"/>
  <c r="I135" i="41"/>
  <c r="H135" i="41"/>
  <c r="G135" i="41"/>
  <c r="F135" i="41"/>
  <c r="E135" i="41"/>
  <c r="D135" i="41"/>
  <c r="C135" i="41"/>
  <c r="N134" i="41"/>
  <c r="M134" i="41"/>
  <c r="L134" i="41"/>
  <c r="K134" i="41"/>
  <c r="J134" i="41"/>
  <c r="I134" i="41"/>
  <c r="H134" i="41"/>
  <c r="G134" i="41"/>
  <c r="F134" i="41"/>
  <c r="E134" i="41"/>
  <c r="D134" i="41"/>
  <c r="C134" i="41"/>
  <c r="N133" i="41"/>
  <c r="M133" i="41"/>
  <c r="L133" i="41"/>
  <c r="K133" i="41"/>
  <c r="J133" i="41"/>
  <c r="I133" i="41"/>
  <c r="H133" i="41"/>
  <c r="G133" i="41"/>
  <c r="F133" i="41"/>
  <c r="E133" i="41"/>
  <c r="D133" i="41"/>
  <c r="C133" i="41"/>
  <c r="N132" i="41"/>
  <c r="M132" i="41"/>
  <c r="L132" i="41"/>
  <c r="K132" i="41"/>
  <c r="J132" i="41"/>
  <c r="I132" i="41"/>
  <c r="H132" i="41"/>
  <c r="G132" i="41"/>
  <c r="F132" i="41"/>
  <c r="E132" i="41"/>
  <c r="D132" i="41"/>
  <c r="C132" i="41"/>
  <c r="N131" i="41"/>
  <c r="M131" i="41"/>
  <c r="L131" i="41"/>
  <c r="K131" i="41"/>
  <c r="J131" i="41"/>
  <c r="I131" i="41"/>
  <c r="H131" i="41"/>
  <c r="G131" i="41"/>
  <c r="F131" i="41"/>
  <c r="E131" i="41"/>
  <c r="D131" i="41"/>
  <c r="C131" i="41"/>
  <c r="N130" i="41"/>
  <c r="M130" i="41"/>
  <c r="L130" i="41"/>
  <c r="K130" i="41"/>
  <c r="J130" i="41"/>
  <c r="I130" i="41"/>
  <c r="H130" i="41"/>
  <c r="G130" i="41"/>
  <c r="F130" i="41"/>
  <c r="E130" i="41"/>
  <c r="D130" i="41"/>
  <c r="C130" i="41"/>
  <c r="N129" i="41"/>
  <c r="M129" i="41"/>
  <c r="L129" i="41"/>
  <c r="K129" i="41"/>
  <c r="J129" i="41"/>
  <c r="I129" i="41"/>
  <c r="H129" i="41"/>
  <c r="G129" i="41"/>
  <c r="F129" i="41"/>
  <c r="E129" i="41"/>
  <c r="D129" i="41"/>
  <c r="C129" i="41"/>
  <c r="N128" i="41"/>
  <c r="M128" i="41"/>
  <c r="L128" i="41"/>
  <c r="K128" i="41"/>
  <c r="J128" i="41"/>
  <c r="I128" i="41"/>
  <c r="H128" i="41"/>
  <c r="G128" i="41"/>
  <c r="F128" i="41"/>
  <c r="E128" i="41"/>
  <c r="D128" i="41"/>
  <c r="C128" i="41"/>
  <c r="N127" i="41"/>
  <c r="M127" i="41"/>
  <c r="L127" i="41"/>
  <c r="K127" i="41"/>
  <c r="J127" i="41"/>
  <c r="I127" i="41"/>
  <c r="H127" i="41"/>
  <c r="G127" i="41"/>
  <c r="F127" i="41"/>
  <c r="E127" i="41"/>
  <c r="D127" i="41"/>
  <c r="C127" i="41"/>
  <c r="N126" i="41"/>
  <c r="M126" i="41"/>
  <c r="L126" i="41"/>
  <c r="K126" i="41"/>
  <c r="J126" i="41"/>
  <c r="I126" i="41"/>
  <c r="H126" i="41"/>
  <c r="G126" i="41"/>
  <c r="F126" i="41"/>
  <c r="E126" i="41"/>
  <c r="D126" i="41"/>
  <c r="C126" i="41"/>
  <c r="N125" i="41"/>
  <c r="M125" i="41"/>
  <c r="L125" i="41"/>
  <c r="K125" i="41"/>
  <c r="J125" i="41"/>
  <c r="I125" i="41"/>
  <c r="H125" i="41"/>
  <c r="G125" i="41"/>
  <c r="F125" i="41"/>
  <c r="E125" i="41"/>
  <c r="D125" i="41"/>
  <c r="C125" i="41"/>
  <c r="N124" i="41"/>
  <c r="M124" i="41"/>
  <c r="L124" i="41"/>
  <c r="K124" i="41"/>
  <c r="J124" i="41"/>
  <c r="I124" i="41"/>
  <c r="H124" i="41"/>
  <c r="G124" i="41"/>
  <c r="F124" i="41"/>
  <c r="E124" i="41"/>
  <c r="D124" i="41"/>
  <c r="C124" i="41"/>
  <c r="N123" i="41"/>
  <c r="M123" i="41"/>
  <c r="L123" i="41"/>
  <c r="K123" i="41"/>
  <c r="J123" i="41"/>
  <c r="I123" i="41"/>
  <c r="H123" i="41"/>
  <c r="G123" i="41"/>
  <c r="F123" i="41"/>
  <c r="E123" i="41"/>
  <c r="D123" i="41"/>
  <c r="C123" i="41"/>
  <c r="N122" i="41"/>
  <c r="M122" i="41"/>
  <c r="L122" i="41"/>
  <c r="K122" i="41"/>
  <c r="J122" i="41"/>
  <c r="I122" i="41"/>
  <c r="H122" i="41"/>
  <c r="G122" i="41"/>
  <c r="F122" i="41"/>
  <c r="E122" i="41"/>
  <c r="D122" i="41"/>
  <c r="C122" i="41"/>
  <c r="N121" i="41"/>
  <c r="M121" i="41"/>
  <c r="L121" i="41"/>
  <c r="K121" i="41"/>
  <c r="J121" i="41"/>
  <c r="I121" i="41"/>
  <c r="H121" i="41"/>
  <c r="G121" i="41"/>
  <c r="F121" i="41"/>
  <c r="E121" i="41"/>
  <c r="D121" i="41"/>
  <c r="C121" i="41"/>
  <c r="N120" i="41"/>
  <c r="M120" i="41"/>
  <c r="L120" i="41"/>
  <c r="K120" i="41"/>
  <c r="J120" i="41"/>
  <c r="I120" i="41"/>
  <c r="H120" i="41"/>
  <c r="G120" i="41"/>
  <c r="F120" i="41"/>
  <c r="E120" i="41"/>
  <c r="D120" i="41"/>
  <c r="C120" i="41"/>
  <c r="N119" i="41"/>
  <c r="M119" i="41"/>
  <c r="L119" i="41"/>
  <c r="K119" i="41"/>
  <c r="J119" i="41"/>
  <c r="I119" i="41"/>
  <c r="H119" i="41"/>
  <c r="G119" i="41"/>
  <c r="F119" i="41"/>
  <c r="E119" i="41"/>
  <c r="D119" i="41"/>
  <c r="C119" i="41"/>
  <c r="N118" i="41"/>
  <c r="M118" i="41"/>
  <c r="L118" i="41"/>
  <c r="K118" i="41"/>
  <c r="J118" i="41"/>
  <c r="I118" i="41"/>
  <c r="H118" i="41"/>
  <c r="G118" i="41"/>
  <c r="F118" i="41"/>
  <c r="E118" i="41"/>
  <c r="D118" i="41"/>
  <c r="C118" i="41"/>
  <c r="N117" i="41"/>
  <c r="M117" i="41"/>
  <c r="L117" i="41"/>
  <c r="K117" i="41"/>
  <c r="J117" i="41"/>
  <c r="I117" i="41"/>
  <c r="H117" i="41"/>
  <c r="G117" i="41"/>
  <c r="F117" i="41"/>
  <c r="E117" i="41"/>
  <c r="D117" i="41"/>
  <c r="C117" i="41"/>
  <c r="N116" i="41"/>
  <c r="M116" i="41"/>
  <c r="L116" i="41"/>
  <c r="K116" i="41"/>
  <c r="J116" i="41"/>
  <c r="I116" i="41"/>
  <c r="H116" i="41"/>
  <c r="G116" i="41"/>
  <c r="F116" i="41"/>
  <c r="E116" i="41"/>
  <c r="D116" i="41"/>
  <c r="C116" i="41"/>
  <c r="N115" i="41"/>
  <c r="M115" i="41"/>
  <c r="L115" i="41"/>
  <c r="K115" i="41"/>
  <c r="J115" i="41"/>
  <c r="I115" i="41"/>
  <c r="H115" i="41"/>
  <c r="G115" i="41"/>
  <c r="F115" i="41"/>
  <c r="E115" i="41"/>
  <c r="D115" i="41"/>
  <c r="C115" i="41"/>
  <c r="N114" i="41"/>
  <c r="M114" i="41"/>
  <c r="L114" i="41"/>
  <c r="K114" i="41"/>
  <c r="J114" i="41"/>
  <c r="I114" i="41"/>
  <c r="H114" i="41"/>
  <c r="G114" i="41"/>
  <c r="F114" i="41"/>
  <c r="E114" i="41"/>
  <c r="D114" i="41"/>
  <c r="C114" i="41"/>
  <c r="N113" i="41"/>
  <c r="M113" i="41"/>
  <c r="L113" i="41"/>
  <c r="K113" i="41"/>
  <c r="J113" i="41"/>
  <c r="I113" i="41"/>
  <c r="H113" i="41"/>
  <c r="G113" i="41"/>
  <c r="F113" i="41"/>
  <c r="E113" i="41"/>
  <c r="D113" i="41"/>
  <c r="C113" i="41"/>
  <c r="N112" i="41"/>
  <c r="M112" i="41"/>
  <c r="L112" i="41"/>
  <c r="K112" i="41"/>
  <c r="J112" i="41"/>
  <c r="I112" i="41"/>
  <c r="H112" i="41"/>
  <c r="G112" i="41"/>
  <c r="F112" i="41"/>
  <c r="E112" i="41"/>
  <c r="D112" i="41"/>
  <c r="C112" i="41"/>
  <c r="N111" i="41"/>
  <c r="M111" i="41"/>
  <c r="L111" i="41"/>
  <c r="K111" i="41"/>
  <c r="J111" i="41"/>
  <c r="I111" i="41"/>
  <c r="H111" i="41"/>
  <c r="G111" i="41"/>
  <c r="F111" i="41"/>
  <c r="E111" i="41"/>
  <c r="D111" i="41"/>
  <c r="C111" i="41"/>
  <c r="N110" i="41"/>
  <c r="M110" i="41"/>
  <c r="L110" i="41"/>
  <c r="K110" i="41"/>
  <c r="J110" i="41"/>
  <c r="I110" i="41"/>
  <c r="H110" i="41"/>
  <c r="G110" i="41"/>
  <c r="F110" i="41"/>
  <c r="E110" i="41"/>
  <c r="D110" i="41"/>
  <c r="C110" i="41"/>
  <c r="N109" i="41"/>
  <c r="M109" i="41"/>
  <c r="L109" i="41"/>
  <c r="K109" i="41"/>
  <c r="J109" i="41"/>
  <c r="I109" i="41"/>
  <c r="H109" i="41"/>
  <c r="G109" i="41"/>
  <c r="F109" i="41"/>
  <c r="E109" i="41"/>
  <c r="D109" i="41"/>
  <c r="C109" i="41"/>
  <c r="N108" i="41"/>
  <c r="M108" i="41"/>
  <c r="L108" i="41"/>
  <c r="K108" i="41"/>
  <c r="J108" i="41"/>
  <c r="I108" i="41"/>
  <c r="H108" i="41"/>
  <c r="G108" i="41"/>
  <c r="F108" i="41"/>
  <c r="E108" i="41"/>
  <c r="D108" i="41"/>
  <c r="C108" i="41"/>
  <c r="N107" i="41"/>
  <c r="M107" i="41"/>
  <c r="L107" i="41"/>
  <c r="K107" i="41"/>
  <c r="J107" i="41"/>
  <c r="I107" i="41"/>
  <c r="H107" i="41"/>
  <c r="G107" i="41"/>
  <c r="F107" i="41"/>
  <c r="E107" i="41"/>
  <c r="D107" i="41"/>
  <c r="C107" i="41"/>
  <c r="N106" i="41"/>
  <c r="M106" i="41"/>
  <c r="L106" i="41"/>
  <c r="K106" i="41"/>
  <c r="J106" i="41"/>
  <c r="I106" i="41"/>
  <c r="H106" i="41"/>
  <c r="G106" i="41"/>
  <c r="F106" i="41"/>
  <c r="E106" i="41"/>
  <c r="D106" i="41"/>
  <c r="C106" i="41"/>
  <c r="N105" i="41"/>
  <c r="M105" i="41"/>
  <c r="L105" i="41"/>
  <c r="K105" i="41"/>
  <c r="J105" i="41"/>
  <c r="I105" i="41"/>
  <c r="H105" i="41"/>
  <c r="G105" i="41"/>
  <c r="F105" i="41"/>
  <c r="E105" i="41"/>
  <c r="D105" i="41"/>
  <c r="C105" i="41"/>
  <c r="N104" i="41"/>
  <c r="M104" i="41"/>
  <c r="L104" i="41"/>
  <c r="K104" i="41"/>
  <c r="J104" i="41"/>
  <c r="I104" i="41"/>
  <c r="H104" i="41"/>
  <c r="G104" i="41"/>
  <c r="F104" i="41"/>
  <c r="E104" i="41"/>
  <c r="D104" i="41"/>
  <c r="C104" i="41"/>
  <c r="N103" i="41"/>
  <c r="M103" i="41"/>
  <c r="L103" i="41"/>
  <c r="K103" i="41"/>
  <c r="J103" i="41"/>
  <c r="I103" i="41"/>
  <c r="H103" i="41"/>
  <c r="G103" i="41"/>
  <c r="F103" i="41"/>
  <c r="E103" i="41"/>
  <c r="D103" i="41"/>
  <c r="C103" i="41"/>
  <c r="N102" i="41"/>
  <c r="M102" i="41"/>
  <c r="L102" i="41"/>
  <c r="K102" i="41"/>
  <c r="J102" i="41"/>
  <c r="I102" i="41"/>
  <c r="H102" i="41"/>
  <c r="G102" i="41"/>
  <c r="F102" i="41"/>
  <c r="E102" i="41"/>
  <c r="D102" i="41"/>
  <c r="C102" i="41"/>
  <c r="N101" i="41"/>
  <c r="M101" i="41"/>
  <c r="L101" i="41"/>
  <c r="K101" i="41"/>
  <c r="J101" i="41"/>
  <c r="I101" i="41"/>
  <c r="H101" i="41"/>
  <c r="G101" i="41"/>
  <c r="F101" i="41"/>
  <c r="E101" i="41"/>
  <c r="D101" i="41"/>
  <c r="C101" i="41"/>
  <c r="N100" i="41"/>
  <c r="M100" i="41"/>
  <c r="L100" i="41"/>
  <c r="K100" i="41"/>
  <c r="J100" i="41"/>
  <c r="I100" i="41"/>
  <c r="H100" i="41"/>
  <c r="G100" i="41"/>
  <c r="F100" i="41"/>
  <c r="E100" i="41"/>
  <c r="D100" i="41"/>
  <c r="C100" i="41"/>
  <c r="N99" i="41"/>
  <c r="M99" i="41"/>
  <c r="L99" i="41"/>
  <c r="K99" i="41"/>
  <c r="J99" i="41"/>
  <c r="I99" i="41"/>
  <c r="H99" i="41"/>
  <c r="G99" i="41"/>
  <c r="F99" i="41"/>
  <c r="E99" i="41"/>
  <c r="D99" i="41"/>
  <c r="C99" i="41"/>
  <c r="N98" i="41"/>
  <c r="M98" i="41"/>
  <c r="L98" i="41"/>
  <c r="K98" i="41"/>
  <c r="J98" i="41"/>
  <c r="I98" i="41"/>
  <c r="H98" i="41"/>
  <c r="G98" i="41"/>
  <c r="F98" i="41"/>
  <c r="E98" i="41"/>
  <c r="D98" i="41"/>
  <c r="C98" i="41"/>
  <c r="N97" i="41"/>
  <c r="M97" i="41"/>
  <c r="L97" i="41"/>
  <c r="K97" i="41"/>
  <c r="J97" i="41"/>
  <c r="I97" i="41"/>
  <c r="H97" i="41"/>
  <c r="G97" i="41"/>
  <c r="F97" i="41"/>
  <c r="E97" i="41"/>
  <c r="D97" i="41"/>
  <c r="C97" i="41"/>
  <c r="N96" i="41"/>
  <c r="N95" i="41" s="1"/>
  <c r="M96" i="41"/>
  <c r="M95" i="41" s="1"/>
  <c r="L96" i="41"/>
  <c r="L95" i="41" s="1"/>
  <c r="K96" i="41"/>
  <c r="K95" i="41" s="1"/>
  <c r="J96" i="41"/>
  <c r="J95" i="41" s="1"/>
  <c r="I96" i="41"/>
  <c r="I95" i="41" s="1"/>
  <c r="H96" i="41"/>
  <c r="G96" i="41"/>
  <c r="G95" i="41" s="1"/>
  <c r="F96" i="41"/>
  <c r="F95" i="41" s="1"/>
  <c r="E96" i="41"/>
  <c r="E95" i="41" s="1"/>
  <c r="D96" i="41"/>
  <c r="D95" i="41" s="1"/>
  <c r="C96" i="41"/>
  <c r="C95" i="41" s="1"/>
  <c r="N93" i="41"/>
  <c r="M93" i="41"/>
  <c r="L93" i="41"/>
  <c r="K93" i="41"/>
  <c r="J93" i="41"/>
  <c r="I93" i="41"/>
  <c r="H93" i="41"/>
  <c r="G93" i="41"/>
  <c r="F93" i="41"/>
  <c r="E93" i="41"/>
  <c r="D93" i="41"/>
  <c r="C93" i="41"/>
  <c r="N92" i="41"/>
  <c r="M92" i="41"/>
  <c r="L92" i="41"/>
  <c r="K92" i="41"/>
  <c r="J92" i="41"/>
  <c r="I92" i="41"/>
  <c r="H92" i="41"/>
  <c r="G92" i="41"/>
  <c r="F92" i="41"/>
  <c r="E92" i="41"/>
  <c r="D92" i="41"/>
  <c r="C92" i="41"/>
  <c r="N91" i="41"/>
  <c r="M91" i="41"/>
  <c r="L91" i="41"/>
  <c r="K91" i="41"/>
  <c r="J91" i="41"/>
  <c r="I91" i="41"/>
  <c r="H91" i="41"/>
  <c r="G91" i="41"/>
  <c r="F91" i="41"/>
  <c r="E91" i="41"/>
  <c r="D91" i="41"/>
  <c r="C91" i="41"/>
  <c r="N90" i="41"/>
  <c r="M90" i="41"/>
  <c r="L90" i="41"/>
  <c r="K90" i="41"/>
  <c r="J90" i="41"/>
  <c r="I90" i="41"/>
  <c r="H90" i="41"/>
  <c r="G90" i="41"/>
  <c r="F90" i="41"/>
  <c r="E90" i="41"/>
  <c r="D90" i="41"/>
  <c r="C90" i="41"/>
  <c r="N89" i="41"/>
  <c r="M89" i="41"/>
  <c r="L89" i="41"/>
  <c r="K89" i="41"/>
  <c r="J89" i="41"/>
  <c r="I89" i="41"/>
  <c r="H89" i="41"/>
  <c r="G89" i="41"/>
  <c r="F89" i="41"/>
  <c r="E89" i="41"/>
  <c r="D89" i="41"/>
  <c r="C89" i="41"/>
  <c r="N88" i="41"/>
  <c r="M88" i="41"/>
  <c r="L88" i="41"/>
  <c r="K88" i="41"/>
  <c r="J88" i="41"/>
  <c r="I88" i="41"/>
  <c r="H88" i="41"/>
  <c r="G88" i="41"/>
  <c r="F88" i="41"/>
  <c r="E88" i="41"/>
  <c r="D88" i="41"/>
  <c r="C88" i="41"/>
  <c r="N87" i="41"/>
  <c r="M87" i="41"/>
  <c r="L87" i="41"/>
  <c r="K87" i="41"/>
  <c r="J87" i="41"/>
  <c r="I87" i="41"/>
  <c r="H87" i="41"/>
  <c r="G87" i="41"/>
  <c r="F87" i="41"/>
  <c r="E87" i="41"/>
  <c r="D87" i="41"/>
  <c r="C87" i="41"/>
  <c r="N86" i="41"/>
  <c r="M86" i="41"/>
  <c r="L86" i="41"/>
  <c r="K86" i="41"/>
  <c r="J86" i="41"/>
  <c r="I86" i="41"/>
  <c r="H86" i="41"/>
  <c r="G86" i="41"/>
  <c r="F86" i="41"/>
  <c r="E86" i="41"/>
  <c r="D86" i="41"/>
  <c r="C86" i="41"/>
  <c r="N85" i="41"/>
  <c r="M85" i="41"/>
  <c r="L85" i="41"/>
  <c r="K85" i="41"/>
  <c r="J85" i="41"/>
  <c r="I85" i="41"/>
  <c r="H85" i="41"/>
  <c r="G85" i="41"/>
  <c r="F85" i="41"/>
  <c r="E85" i="41"/>
  <c r="D85" i="41"/>
  <c r="C85" i="41"/>
  <c r="N84" i="41"/>
  <c r="M84" i="41"/>
  <c r="L84" i="41"/>
  <c r="K84" i="41"/>
  <c r="J84" i="41"/>
  <c r="I84" i="41"/>
  <c r="H84" i="41"/>
  <c r="G84" i="41"/>
  <c r="F84" i="41"/>
  <c r="E84" i="41"/>
  <c r="D84" i="41"/>
  <c r="C84" i="41"/>
  <c r="N83" i="41"/>
  <c r="M83" i="41"/>
  <c r="L83" i="41"/>
  <c r="K83" i="41"/>
  <c r="J83" i="41"/>
  <c r="I83" i="41"/>
  <c r="H83" i="41"/>
  <c r="G83" i="41"/>
  <c r="F83" i="41"/>
  <c r="E83" i="41"/>
  <c r="D83" i="41"/>
  <c r="C83" i="41"/>
  <c r="N82" i="41"/>
  <c r="M82" i="41"/>
  <c r="L82" i="41"/>
  <c r="K82" i="41"/>
  <c r="J82" i="41"/>
  <c r="I82" i="41"/>
  <c r="H82" i="41"/>
  <c r="G82" i="41"/>
  <c r="F82" i="41"/>
  <c r="E82" i="41"/>
  <c r="D82" i="41"/>
  <c r="C82" i="41"/>
  <c r="N81" i="41"/>
  <c r="M81" i="41"/>
  <c r="L81" i="41"/>
  <c r="K81" i="41"/>
  <c r="J81" i="41"/>
  <c r="I81" i="41"/>
  <c r="H81" i="41"/>
  <c r="G81" i="41"/>
  <c r="F81" i="41"/>
  <c r="E81" i="41"/>
  <c r="D81" i="41"/>
  <c r="C81" i="41"/>
  <c r="N80" i="41"/>
  <c r="M80" i="41"/>
  <c r="L80" i="41"/>
  <c r="K80" i="41"/>
  <c r="J80" i="41"/>
  <c r="I80" i="41"/>
  <c r="H80" i="41"/>
  <c r="G80" i="41"/>
  <c r="F80" i="41"/>
  <c r="E80" i="41"/>
  <c r="D80" i="41"/>
  <c r="C80" i="41"/>
  <c r="N79" i="41"/>
  <c r="M79" i="41"/>
  <c r="L79" i="41"/>
  <c r="K79" i="41"/>
  <c r="J79" i="41"/>
  <c r="I79" i="41"/>
  <c r="H79" i="41"/>
  <c r="G79" i="41"/>
  <c r="F79" i="41"/>
  <c r="E79" i="41"/>
  <c r="D79" i="41"/>
  <c r="C79" i="41"/>
  <c r="N78" i="41"/>
  <c r="M78" i="41"/>
  <c r="L78" i="41"/>
  <c r="K78" i="41"/>
  <c r="J78" i="41"/>
  <c r="I78" i="41"/>
  <c r="H78" i="41"/>
  <c r="G78" i="41"/>
  <c r="F78" i="41"/>
  <c r="E78" i="41"/>
  <c r="D78" i="41"/>
  <c r="C78" i="41"/>
  <c r="N77" i="41"/>
  <c r="M77" i="41"/>
  <c r="L77" i="41"/>
  <c r="K77" i="41"/>
  <c r="J77" i="41"/>
  <c r="I77" i="41"/>
  <c r="H77" i="41"/>
  <c r="G77" i="41"/>
  <c r="F77" i="41"/>
  <c r="E77" i="41"/>
  <c r="D77" i="41"/>
  <c r="C77" i="41"/>
  <c r="N76" i="41"/>
  <c r="M76" i="41"/>
  <c r="L76" i="41"/>
  <c r="K76" i="41"/>
  <c r="J76" i="41"/>
  <c r="I76" i="41"/>
  <c r="H76" i="41"/>
  <c r="G76" i="41"/>
  <c r="F76" i="41"/>
  <c r="E76" i="41"/>
  <c r="D76" i="41"/>
  <c r="C76" i="41"/>
  <c r="N75" i="41"/>
  <c r="M75" i="41"/>
  <c r="L75" i="41"/>
  <c r="K75" i="41"/>
  <c r="J75" i="41"/>
  <c r="I75" i="41"/>
  <c r="H75" i="41"/>
  <c r="G75" i="41"/>
  <c r="F75" i="41"/>
  <c r="E75" i="41"/>
  <c r="D75" i="41"/>
  <c r="C75" i="41"/>
  <c r="N74" i="41"/>
  <c r="M74" i="41"/>
  <c r="L74" i="41"/>
  <c r="K74" i="41"/>
  <c r="J74" i="41"/>
  <c r="I74" i="41"/>
  <c r="H74" i="41"/>
  <c r="G74" i="41"/>
  <c r="F74" i="41"/>
  <c r="E74" i="41"/>
  <c r="D74" i="41"/>
  <c r="C74" i="41"/>
  <c r="N73" i="41"/>
  <c r="M73" i="41"/>
  <c r="L73" i="41"/>
  <c r="K73" i="41"/>
  <c r="J73" i="41"/>
  <c r="I73" i="41"/>
  <c r="H73" i="41"/>
  <c r="G73" i="41"/>
  <c r="F73" i="41"/>
  <c r="E73" i="41"/>
  <c r="D73" i="41"/>
  <c r="C73" i="41"/>
  <c r="N72" i="41"/>
  <c r="M72" i="41"/>
  <c r="L72" i="41"/>
  <c r="K72" i="41"/>
  <c r="J72" i="41"/>
  <c r="I72" i="41"/>
  <c r="H72" i="41"/>
  <c r="G72" i="41"/>
  <c r="F72" i="41"/>
  <c r="E72" i="41"/>
  <c r="D72" i="41"/>
  <c r="C72" i="41"/>
  <c r="N71" i="41"/>
  <c r="M71" i="41"/>
  <c r="L71" i="41"/>
  <c r="K71" i="41"/>
  <c r="J71" i="41"/>
  <c r="I71" i="41"/>
  <c r="H71" i="41"/>
  <c r="G71" i="41"/>
  <c r="F71" i="41"/>
  <c r="E71" i="41"/>
  <c r="D71" i="41"/>
  <c r="C71" i="41"/>
  <c r="N70" i="41"/>
  <c r="M70" i="41"/>
  <c r="L70" i="41"/>
  <c r="K70" i="41"/>
  <c r="J70" i="41"/>
  <c r="I70" i="41"/>
  <c r="H70" i="41"/>
  <c r="G70" i="41"/>
  <c r="F70" i="41"/>
  <c r="E70" i="41"/>
  <c r="D70" i="41"/>
  <c r="C70" i="41"/>
  <c r="N69" i="41"/>
  <c r="M69" i="41"/>
  <c r="L69" i="41"/>
  <c r="K69" i="41"/>
  <c r="J69" i="41"/>
  <c r="I69" i="41"/>
  <c r="H69" i="41"/>
  <c r="G69" i="41"/>
  <c r="F69" i="41"/>
  <c r="E69" i="41"/>
  <c r="D69" i="41"/>
  <c r="C69" i="41"/>
  <c r="N68" i="41"/>
  <c r="M68" i="41"/>
  <c r="L68" i="41"/>
  <c r="K68" i="41"/>
  <c r="J68" i="41"/>
  <c r="I68" i="41"/>
  <c r="H68" i="41"/>
  <c r="G68" i="41"/>
  <c r="F68" i="41"/>
  <c r="E68" i="41"/>
  <c r="D68" i="41"/>
  <c r="C68" i="41"/>
  <c r="N67" i="41"/>
  <c r="M67" i="41"/>
  <c r="L67" i="41"/>
  <c r="K67" i="41"/>
  <c r="J67" i="41"/>
  <c r="I67" i="41"/>
  <c r="H67" i="41"/>
  <c r="G67" i="41"/>
  <c r="F67" i="41"/>
  <c r="E67" i="41"/>
  <c r="D67" i="41"/>
  <c r="C67" i="41"/>
  <c r="N66" i="41"/>
  <c r="M66" i="41"/>
  <c r="L66" i="41"/>
  <c r="K66" i="41"/>
  <c r="J66" i="41"/>
  <c r="I66" i="41"/>
  <c r="H66" i="41"/>
  <c r="G66" i="41"/>
  <c r="F66" i="41"/>
  <c r="E66" i="41"/>
  <c r="D66" i="41"/>
  <c r="C66" i="41"/>
  <c r="N65" i="41"/>
  <c r="M65" i="41"/>
  <c r="L65" i="41"/>
  <c r="K65" i="41"/>
  <c r="J65" i="41"/>
  <c r="I65" i="41"/>
  <c r="H65" i="41"/>
  <c r="G65" i="41"/>
  <c r="F65" i="41"/>
  <c r="E65" i="41"/>
  <c r="D65" i="41"/>
  <c r="C65" i="41"/>
  <c r="N64" i="41"/>
  <c r="M64" i="41"/>
  <c r="L64" i="41"/>
  <c r="K64" i="41"/>
  <c r="J64" i="41"/>
  <c r="I64" i="41"/>
  <c r="H64" i="41"/>
  <c r="G64" i="41"/>
  <c r="F64" i="41"/>
  <c r="E64" i="41"/>
  <c r="D64" i="41"/>
  <c r="C64" i="41"/>
  <c r="N63" i="41"/>
  <c r="M63" i="41"/>
  <c r="L63" i="41"/>
  <c r="K63" i="41"/>
  <c r="J63" i="41"/>
  <c r="I63" i="41"/>
  <c r="H63" i="41"/>
  <c r="G63" i="41"/>
  <c r="F63" i="41"/>
  <c r="E63" i="41"/>
  <c r="D63" i="41"/>
  <c r="C63" i="41"/>
  <c r="N62" i="41"/>
  <c r="M62" i="41"/>
  <c r="L62" i="41"/>
  <c r="K62" i="41"/>
  <c r="J62" i="41"/>
  <c r="I62" i="41"/>
  <c r="H62" i="41"/>
  <c r="G62" i="41"/>
  <c r="F62" i="41"/>
  <c r="E62" i="41"/>
  <c r="D62" i="41"/>
  <c r="C62" i="41"/>
  <c r="N61" i="41"/>
  <c r="M61" i="41"/>
  <c r="L61" i="41"/>
  <c r="K61" i="41"/>
  <c r="J61" i="41"/>
  <c r="I61" i="41"/>
  <c r="H61" i="41"/>
  <c r="G61" i="41"/>
  <c r="F61" i="41"/>
  <c r="E61" i="41"/>
  <c r="D61" i="41"/>
  <c r="C61" i="41"/>
  <c r="N60" i="41"/>
  <c r="M60" i="41"/>
  <c r="L60" i="41"/>
  <c r="K60" i="41"/>
  <c r="J60" i="41"/>
  <c r="I60" i="41"/>
  <c r="H60" i="41"/>
  <c r="G60" i="41"/>
  <c r="F60" i="41"/>
  <c r="E60" i="41"/>
  <c r="D60" i="41"/>
  <c r="C60" i="41"/>
  <c r="N59" i="41"/>
  <c r="M59" i="41"/>
  <c r="L59" i="41"/>
  <c r="K59" i="41"/>
  <c r="J59" i="41"/>
  <c r="I59" i="41"/>
  <c r="H59" i="41"/>
  <c r="G59" i="41"/>
  <c r="F59" i="41"/>
  <c r="E59" i="41"/>
  <c r="D59" i="41"/>
  <c r="C59" i="41"/>
  <c r="N58" i="41"/>
  <c r="M58" i="41"/>
  <c r="L58" i="41"/>
  <c r="K58" i="41"/>
  <c r="J58" i="41"/>
  <c r="I58" i="41"/>
  <c r="H58" i="41"/>
  <c r="G58" i="41"/>
  <c r="F58" i="41"/>
  <c r="E58" i="41"/>
  <c r="D58" i="41"/>
  <c r="C58" i="41"/>
  <c r="N57" i="41"/>
  <c r="M57" i="41"/>
  <c r="L57" i="41"/>
  <c r="K57" i="41"/>
  <c r="J57" i="41"/>
  <c r="I57" i="41"/>
  <c r="H57" i="41"/>
  <c r="G57" i="41"/>
  <c r="F57" i="41"/>
  <c r="E57" i="41"/>
  <c r="D57" i="41"/>
  <c r="C57" i="41"/>
  <c r="N56" i="41"/>
  <c r="M56" i="41"/>
  <c r="L56" i="41"/>
  <c r="K56" i="41"/>
  <c r="J56" i="41"/>
  <c r="I56" i="41"/>
  <c r="H56" i="41"/>
  <c r="G56" i="41"/>
  <c r="F56" i="41"/>
  <c r="E56" i="41"/>
  <c r="D56" i="41"/>
  <c r="C56" i="41"/>
  <c r="N55" i="41"/>
  <c r="M55" i="41"/>
  <c r="L55" i="41"/>
  <c r="K55" i="41"/>
  <c r="J55" i="41"/>
  <c r="I55" i="41"/>
  <c r="H55" i="41"/>
  <c r="G55" i="41"/>
  <c r="F55" i="41"/>
  <c r="E55" i="41"/>
  <c r="D55" i="41"/>
  <c r="C55" i="41"/>
  <c r="N54" i="41"/>
  <c r="M54" i="41"/>
  <c r="L54" i="41"/>
  <c r="K54" i="41"/>
  <c r="J54" i="41"/>
  <c r="I54" i="41"/>
  <c r="H54" i="41"/>
  <c r="G54" i="41"/>
  <c r="F54" i="41"/>
  <c r="E54" i="41"/>
  <c r="D54" i="41"/>
  <c r="C54" i="41"/>
  <c r="N53" i="41"/>
  <c r="M53" i="41"/>
  <c r="L53" i="41"/>
  <c r="K53" i="41"/>
  <c r="J53" i="41"/>
  <c r="I53" i="41"/>
  <c r="H53" i="41"/>
  <c r="G53" i="41"/>
  <c r="F53" i="41"/>
  <c r="E53" i="41"/>
  <c r="D53" i="41"/>
  <c r="C53" i="41"/>
  <c r="N52" i="41"/>
  <c r="M52" i="41"/>
  <c r="L52" i="41"/>
  <c r="K52" i="41"/>
  <c r="J52" i="41"/>
  <c r="I52" i="41"/>
  <c r="H52" i="41"/>
  <c r="G52" i="41"/>
  <c r="F52" i="41"/>
  <c r="E52" i="41"/>
  <c r="D52" i="41"/>
  <c r="C52" i="41"/>
  <c r="N51" i="41"/>
  <c r="M51" i="41"/>
  <c r="L51" i="41"/>
  <c r="K51" i="41"/>
  <c r="J51" i="41"/>
  <c r="I51" i="41"/>
  <c r="H51" i="41"/>
  <c r="G51" i="41"/>
  <c r="F51" i="41"/>
  <c r="E51" i="41"/>
  <c r="D51" i="41"/>
  <c r="C51" i="41"/>
  <c r="N50" i="41"/>
  <c r="M50" i="41"/>
  <c r="L50" i="41"/>
  <c r="K50" i="41"/>
  <c r="J50" i="41"/>
  <c r="I50" i="41"/>
  <c r="H50" i="41"/>
  <c r="G50" i="41"/>
  <c r="F50" i="41"/>
  <c r="E50" i="41"/>
  <c r="D50" i="41"/>
  <c r="C50" i="41"/>
  <c r="N49" i="41"/>
  <c r="M49" i="41"/>
  <c r="L49" i="41"/>
  <c r="K49" i="41"/>
  <c r="J49" i="41"/>
  <c r="I49" i="41"/>
  <c r="H49" i="41"/>
  <c r="G49" i="41"/>
  <c r="F49" i="41"/>
  <c r="E49" i="41"/>
  <c r="D49" i="41"/>
  <c r="C49" i="41"/>
  <c r="N48" i="41"/>
  <c r="M48" i="41"/>
  <c r="L48" i="41"/>
  <c r="K48" i="41"/>
  <c r="J48" i="41"/>
  <c r="I48" i="41"/>
  <c r="H48" i="41"/>
  <c r="G48" i="41"/>
  <c r="F48" i="41"/>
  <c r="E48" i="41"/>
  <c r="D48" i="41"/>
  <c r="C48" i="41"/>
  <c r="N47" i="41"/>
  <c r="M47" i="41"/>
  <c r="L47" i="41"/>
  <c r="K47" i="41"/>
  <c r="J47" i="41"/>
  <c r="I47" i="41"/>
  <c r="H47" i="41"/>
  <c r="G47" i="41"/>
  <c r="F47" i="41"/>
  <c r="E47" i="41"/>
  <c r="D47" i="41"/>
  <c r="C47" i="41"/>
  <c r="N46" i="41"/>
  <c r="M46" i="41"/>
  <c r="L46" i="41"/>
  <c r="K46" i="41"/>
  <c r="J46" i="41"/>
  <c r="I46" i="41"/>
  <c r="H46" i="41"/>
  <c r="G46" i="41"/>
  <c r="F46" i="41"/>
  <c r="E46" i="41"/>
  <c r="D46" i="41"/>
  <c r="C46" i="41"/>
  <c r="N45" i="41"/>
  <c r="M45" i="41"/>
  <c r="L45" i="41"/>
  <c r="K45" i="41"/>
  <c r="J45" i="41"/>
  <c r="I45" i="41"/>
  <c r="H45" i="41"/>
  <c r="G45" i="41"/>
  <c r="F45" i="41"/>
  <c r="E45" i="41"/>
  <c r="D45" i="41"/>
  <c r="C45" i="41"/>
  <c r="N44" i="41"/>
  <c r="M44" i="41"/>
  <c r="L44" i="41"/>
  <c r="K44" i="41"/>
  <c r="J44" i="41"/>
  <c r="I44" i="41"/>
  <c r="H44" i="41"/>
  <c r="G44" i="41"/>
  <c r="F44" i="41"/>
  <c r="E44" i="41"/>
  <c r="D44" i="41"/>
  <c r="C44" i="41"/>
  <c r="N43" i="41"/>
  <c r="M43" i="41"/>
  <c r="L43" i="41"/>
  <c r="K43" i="41"/>
  <c r="J43" i="41"/>
  <c r="I43" i="41"/>
  <c r="H43" i="41"/>
  <c r="G43" i="41"/>
  <c r="F43" i="41"/>
  <c r="E43" i="41"/>
  <c r="D43" i="41"/>
  <c r="C43" i="41"/>
  <c r="N42" i="41"/>
  <c r="M42" i="41"/>
  <c r="L42" i="41"/>
  <c r="K42" i="41"/>
  <c r="J42" i="41"/>
  <c r="I42" i="41"/>
  <c r="H42" i="41"/>
  <c r="G42" i="41"/>
  <c r="F42" i="41"/>
  <c r="E42" i="41"/>
  <c r="D42" i="41"/>
  <c r="C42" i="41"/>
  <c r="N41" i="41"/>
  <c r="M41" i="41"/>
  <c r="L41" i="41"/>
  <c r="K41" i="41"/>
  <c r="J41" i="41"/>
  <c r="I41" i="41"/>
  <c r="H41" i="41"/>
  <c r="G41" i="41"/>
  <c r="F41" i="41"/>
  <c r="E41" i="41"/>
  <c r="D41" i="41"/>
  <c r="C41" i="41"/>
  <c r="N40" i="41"/>
  <c r="M40" i="41"/>
  <c r="L40" i="41"/>
  <c r="K40" i="41"/>
  <c r="J40" i="41"/>
  <c r="I40" i="41"/>
  <c r="H40" i="41"/>
  <c r="G40" i="41"/>
  <c r="F40" i="41"/>
  <c r="E40" i="41"/>
  <c r="D40" i="41"/>
  <c r="C40" i="41"/>
  <c r="N39" i="41"/>
  <c r="N38" i="41" s="1"/>
  <c r="N37" i="41" s="1"/>
  <c r="M39" i="41"/>
  <c r="M38" i="41" s="1"/>
  <c r="M37" i="41" s="1"/>
  <c r="L39" i="41"/>
  <c r="L38" i="41" s="1"/>
  <c r="K39" i="41"/>
  <c r="K38" i="41" s="1"/>
  <c r="K37" i="41" s="1"/>
  <c r="J39" i="41"/>
  <c r="J38" i="41" s="1"/>
  <c r="J37" i="41" s="1"/>
  <c r="I39" i="41"/>
  <c r="I38" i="41" s="1"/>
  <c r="I37" i="41" s="1"/>
  <c r="H39" i="41"/>
  <c r="H38" i="41" s="1"/>
  <c r="G39" i="41"/>
  <c r="G38" i="41" s="1"/>
  <c r="G37" i="41" s="1"/>
  <c r="F39" i="41"/>
  <c r="F38" i="41" s="1"/>
  <c r="F37" i="41" s="1"/>
  <c r="E39" i="41"/>
  <c r="E38" i="41" s="1"/>
  <c r="E37" i="41" s="1"/>
  <c r="D39" i="41"/>
  <c r="D38" i="41" s="1"/>
  <c r="C39" i="41"/>
  <c r="C38" i="41" s="1"/>
  <c r="N32" i="41"/>
  <c r="M32" i="41"/>
  <c r="L32" i="41"/>
  <c r="K32" i="41"/>
  <c r="J32" i="41"/>
  <c r="I32" i="41"/>
  <c r="H32" i="41"/>
  <c r="G32" i="41"/>
  <c r="F32" i="41"/>
  <c r="E32" i="41"/>
  <c r="D32" i="41"/>
  <c r="C32" i="41"/>
  <c r="N31" i="41"/>
  <c r="M31" i="41"/>
  <c r="L31" i="41"/>
  <c r="K31" i="41"/>
  <c r="J31" i="41"/>
  <c r="I31" i="41"/>
  <c r="H31" i="41"/>
  <c r="G31" i="41"/>
  <c r="F31" i="41"/>
  <c r="E31" i="41"/>
  <c r="D31" i="41"/>
  <c r="C31" i="41"/>
  <c r="N30" i="41"/>
  <c r="N29" i="41" s="1"/>
  <c r="M30" i="41"/>
  <c r="M29" i="41" s="1"/>
  <c r="L30" i="41"/>
  <c r="L29" i="41" s="1"/>
  <c r="K30" i="41"/>
  <c r="K29" i="41" s="1"/>
  <c r="J30" i="41"/>
  <c r="J29" i="41" s="1"/>
  <c r="I30" i="41"/>
  <c r="I29" i="41" s="1"/>
  <c r="H30" i="41"/>
  <c r="H29" i="41" s="1"/>
  <c r="G30" i="41"/>
  <c r="G29" i="41" s="1"/>
  <c r="F30" i="41"/>
  <c r="F29" i="41" s="1"/>
  <c r="E30" i="41"/>
  <c r="E29" i="41" s="1"/>
  <c r="D30" i="41"/>
  <c r="D29" i="41" s="1"/>
  <c r="C30" i="41"/>
  <c r="C29" i="41" s="1"/>
  <c r="N27" i="41"/>
  <c r="M27" i="41"/>
  <c r="L27" i="41"/>
  <c r="K27" i="41"/>
  <c r="J27" i="41"/>
  <c r="I27" i="41"/>
  <c r="H27" i="41"/>
  <c r="G27" i="41"/>
  <c r="F27" i="41"/>
  <c r="E27" i="41"/>
  <c r="D27" i="41"/>
  <c r="C27" i="41"/>
  <c r="N26" i="41"/>
  <c r="M26" i="41"/>
  <c r="L26" i="41"/>
  <c r="K26" i="41"/>
  <c r="J26" i="41"/>
  <c r="I26" i="41"/>
  <c r="N25" i="41"/>
  <c r="M25" i="41"/>
  <c r="L25" i="41"/>
  <c r="K25" i="41"/>
  <c r="J25" i="41"/>
  <c r="I25" i="41"/>
  <c r="H25" i="41"/>
  <c r="G25" i="41"/>
  <c r="F25" i="41"/>
  <c r="E25" i="41"/>
  <c r="D25" i="41"/>
  <c r="C25" i="41"/>
  <c r="N24" i="41"/>
  <c r="M24" i="41"/>
  <c r="L24" i="41"/>
  <c r="K24" i="41"/>
  <c r="J24" i="41"/>
  <c r="I24" i="41"/>
  <c r="H24" i="41"/>
  <c r="G24" i="41"/>
  <c r="F24" i="41"/>
  <c r="E24" i="41"/>
  <c r="D24" i="41"/>
  <c r="C24" i="41"/>
  <c r="N23" i="41"/>
  <c r="M23" i="41"/>
  <c r="L23" i="41"/>
  <c r="K23" i="41"/>
  <c r="J23" i="41"/>
  <c r="I23" i="41"/>
  <c r="H23" i="41"/>
  <c r="G23" i="41"/>
  <c r="F23" i="41"/>
  <c r="E23" i="41"/>
  <c r="D23" i="41"/>
  <c r="C23" i="41"/>
  <c r="N22" i="41"/>
  <c r="M22" i="41"/>
  <c r="L22" i="41"/>
  <c r="K22" i="41"/>
  <c r="J22" i="41"/>
  <c r="I22" i="41"/>
  <c r="H22" i="41"/>
  <c r="G22" i="41"/>
  <c r="F22" i="41"/>
  <c r="E22" i="41"/>
  <c r="D22" i="41"/>
  <c r="C22" i="41"/>
  <c r="N21" i="41"/>
  <c r="M21" i="41"/>
  <c r="L21" i="41"/>
  <c r="K21" i="41"/>
  <c r="J21" i="41"/>
  <c r="I21" i="41"/>
  <c r="H21" i="41"/>
  <c r="G21" i="41"/>
  <c r="F21" i="41"/>
  <c r="E21" i="41"/>
  <c r="D21" i="41"/>
  <c r="C21" i="41"/>
  <c r="N20" i="41"/>
  <c r="M20" i="41"/>
  <c r="L20" i="41"/>
  <c r="K20" i="41"/>
  <c r="J20" i="41"/>
  <c r="I20" i="41"/>
  <c r="H20" i="41"/>
  <c r="G20" i="41"/>
  <c r="F20" i="41"/>
  <c r="E20" i="41"/>
  <c r="D20" i="41"/>
  <c r="C20" i="41"/>
  <c r="N19" i="41"/>
  <c r="M19" i="41"/>
  <c r="L19" i="41"/>
  <c r="K19" i="41"/>
  <c r="J19" i="41"/>
  <c r="I19" i="41"/>
  <c r="H19" i="41"/>
  <c r="G19" i="41"/>
  <c r="F19" i="41"/>
  <c r="E19" i="41"/>
  <c r="D19" i="41"/>
  <c r="C19" i="41"/>
  <c r="N15" i="41"/>
  <c r="M15" i="41"/>
  <c r="L15" i="41"/>
  <c r="K15" i="41"/>
  <c r="J15" i="41"/>
  <c r="I15" i="41"/>
  <c r="H15" i="41"/>
  <c r="G15" i="41"/>
  <c r="F15" i="41"/>
  <c r="E15" i="41"/>
  <c r="D15" i="41"/>
  <c r="C15" i="41"/>
  <c r="N14" i="41"/>
  <c r="M14" i="41"/>
  <c r="L14" i="41"/>
  <c r="K14" i="41"/>
  <c r="J14" i="41"/>
  <c r="I14" i="41"/>
  <c r="H14" i="41"/>
  <c r="G14" i="41"/>
  <c r="F14" i="41"/>
  <c r="E14" i="41"/>
  <c r="D14" i="41"/>
  <c r="C14" i="41"/>
  <c r="N13" i="41"/>
  <c r="M13" i="41"/>
  <c r="L13" i="41"/>
  <c r="K13" i="41"/>
  <c r="J13" i="41"/>
  <c r="I13" i="41"/>
  <c r="H13" i="41"/>
  <c r="G13" i="41"/>
  <c r="F13" i="41"/>
  <c r="E13" i="41"/>
  <c r="D13" i="41"/>
  <c r="C13" i="41"/>
  <c r="N12" i="41"/>
  <c r="M12" i="41"/>
  <c r="L12" i="41"/>
  <c r="K12" i="41"/>
  <c r="J12" i="41"/>
  <c r="I12" i="41"/>
  <c r="H12" i="41"/>
  <c r="G12" i="41"/>
  <c r="F12" i="41"/>
  <c r="E12" i="41"/>
  <c r="D12" i="41"/>
  <c r="C12" i="41"/>
  <c r="N11" i="41"/>
  <c r="M11" i="41"/>
  <c r="L11" i="41"/>
  <c r="K11" i="41"/>
  <c r="J11" i="41"/>
  <c r="I11" i="41"/>
  <c r="H11" i="41"/>
  <c r="G11" i="41"/>
  <c r="F11" i="41"/>
  <c r="E11" i="41"/>
  <c r="D11" i="41"/>
  <c r="C11" i="41"/>
  <c r="N10" i="41"/>
  <c r="M10" i="41"/>
  <c r="L10" i="41"/>
  <c r="K10" i="41"/>
  <c r="J10" i="41"/>
  <c r="I10" i="41"/>
  <c r="H10" i="41"/>
  <c r="G10" i="41"/>
  <c r="F10" i="41"/>
  <c r="E10" i="41"/>
  <c r="D10" i="41"/>
  <c r="C10" i="41"/>
  <c r="N9" i="41"/>
  <c r="M9" i="41"/>
  <c r="L9" i="41"/>
  <c r="K9" i="41"/>
  <c r="J9" i="41"/>
  <c r="I9" i="41"/>
  <c r="H9" i="41"/>
  <c r="G9" i="41"/>
  <c r="F9" i="41"/>
  <c r="E9" i="41"/>
  <c r="D9" i="41"/>
  <c r="C9" i="41"/>
  <c r="N8" i="41"/>
  <c r="M8" i="41"/>
  <c r="L8" i="41"/>
  <c r="K8" i="41"/>
  <c r="J8" i="41"/>
  <c r="I8" i="41"/>
  <c r="H8" i="41"/>
  <c r="G8" i="41"/>
  <c r="F8" i="41"/>
  <c r="E8" i="41"/>
  <c r="D8" i="41"/>
  <c r="C8" i="41"/>
  <c r="N7" i="41"/>
  <c r="M7" i="41"/>
  <c r="L7" i="41"/>
  <c r="K7" i="41"/>
  <c r="J7" i="41"/>
  <c r="I7" i="41"/>
  <c r="H7" i="41"/>
  <c r="G7" i="41"/>
  <c r="F7" i="41"/>
  <c r="E7" i="41"/>
  <c r="D7" i="41"/>
  <c r="C7" i="41"/>
  <c r="N6" i="41"/>
  <c r="N5" i="41" s="1"/>
  <c r="M6" i="41"/>
  <c r="M5" i="41" s="1"/>
  <c r="L6" i="41"/>
  <c r="L5" i="41" s="1"/>
  <c r="K6" i="41"/>
  <c r="K5" i="41" s="1"/>
  <c r="J6" i="41"/>
  <c r="J5" i="41" s="1"/>
  <c r="I6" i="41"/>
  <c r="I5" i="41" s="1"/>
  <c r="H6" i="41"/>
  <c r="H5" i="41" s="1"/>
  <c r="G6" i="41"/>
  <c r="G5" i="41" s="1"/>
  <c r="F6" i="41"/>
  <c r="F5" i="41" s="1"/>
  <c r="E6" i="41"/>
  <c r="E5" i="41" s="1"/>
  <c r="D6" i="41"/>
  <c r="D5" i="41" s="1"/>
  <c r="C6" i="41"/>
  <c r="C5" i="41" s="1"/>
  <c r="N202" i="37"/>
  <c r="M202" i="37"/>
  <c r="L202" i="37"/>
  <c r="K202" i="37"/>
  <c r="J202" i="37"/>
  <c r="I202" i="37"/>
  <c r="H202" i="37"/>
  <c r="G202" i="37"/>
  <c r="F202" i="37"/>
  <c r="E202" i="37"/>
  <c r="D202" i="37"/>
  <c r="C202" i="37"/>
  <c r="N201" i="37"/>
  <c r="M201" i="37"/>
  <c r="L201" i="37"/>
  <c r="K201" i="37"/>
  <c r="J201" i="37"/>
  <c r="I201" i="37"/>
  <c r="H201" i="37"/>
  <c r="G201" i="37"/>
  <c r="F201" i="37"/>
  <c r="E201" i="37"/>
  <c r="D201" i="37"/>
  <c r="C201" i="37"/>
  <c r="N200" i="37"/>
  <c r="M200" i="37"/>
  <c r="L200" i="37"/>
  <c r="K200" i="37"/>
  <c r="J200" i="37"/>
  <c r="I200" i="37"/>
  <c r="H200" i="37"/>
  <c r="G200" i="37"/>
  <c r="F200" i="37"/>
  <c r="E200" i="37"/>
  <c r="D200" i="37"/>
  <c r="C200" i="37"/>
  <c r="N199" i="37"/>
  <c r="M199" i="37"/>
  <c r="L199" i="37"/>
  <c r="K199" i="37"/>
  <c r="J199" i="37"/>
  <c r="I199" i="37"/>
  <c r="H199" i="37"/>
  <c r="G199" i="37"/>
  <c r="F199" i="37"/>
  <c r="E199" i="37"/>
  <c r="D199" i="37"/>
  <c r="C199" i="37"/>
  <c r="N198" i="37"/>
  <c r="M198" i="37"/>
  <c r="L198" i="37"/>
  <c r="K198" i="37"/>
  <c r="J198" i="37"/>
  <c r="I198" i="37"/>
  <c r="H198" i="37"/>
  <c r="G198" i="37"/>
  <c r="F198" i="37"/>
  <c r="E198" i="37"/>
  <c r="D198" i="37"/>
  <c r="C198" i="37"/>
  <c r="N197" i="37"/>
  <c r="M197" i="37"/>
  <c r="L197" i="37"/>
  <c r="K197" i="37"/>
  <c r="J197" i="37"/>
  <c r="I197" i="37"/>
  <c r="N196" i="37"/>
  <c r="M196" i="37"/>
  <c r="L196" i="37"/>
  <c r="K196" i="37"/>
  <c r="J196" i="37"/>
  <c r="I196" i="37"/>
  <c r="H196" i="37"/>
  <c r="G196" i="37"/>
  <c r="F196" i="37"/>
  <c r="E196" i="37"/>
  <c r="D196" i="37"/>
  <c r="C196" i="37"/>
  <c r="N195" i="37"/>
  <c r="M195" i="37"/>
  <c r="L195" i="37"/>
  <c r="K195" i="37"/>
  <c r="J195" i="37"/>
  <c r="I195" i="37"/>
  <c r="H195" i="37"/>
  <c r="G195" i="37"/>
  <c r="F195" i="37"/>
  <c r="E195" i="37"/>
  <c r="D195" i="37"/>
  <c r="C195" i="37"/>
  <c r="N194" i="37"/>
  <c r="M194" i="37"/>
  <c r="L194" i="37"/>
  <c r="K194" i="37"/>
  <c r="J194" i="37"/>
  <c r="I194" i="37"/>
  <c r="H194" i="37"/>
  <c r="G194" i="37"/>
  <c r="F194" i="37"/>
  <c r="E194" i="37"/>
  <c r="D194" i="37"/>
  <c r="C194" i="37"/>
  <c r="N191" i="37"/>
  <c r="M191" i="37"/>
  <c r="L191" i="37"/>
  <c r="K191" i="37"/>
  <c r="J191" i="37"/>
  <c r="I191" i="37"/>
  <c r="H191" i="37"/>
  <c r="G191" i="37"/>
  <c r="F191" i="37"/>
  <c r="E191" i="37"/>
  <c r="D191" i="37"/>
  <c r="C191" i="37"/>
  <c r="N190" i="37"/>
  <c r="M190" i="37"/>
  <c r="L190" i="37"/>
  <c r="K190" i="37"/>
  <c r="J190" i="37"/>
  <c r="I190" i="37"/>
  <c r="H190" i="37"/>
  <c r="G190" i="37"/>
  <c r="F190" i="37"/>
  <c r="E190" i="37"/>
  <c r="D190" i="37"/>
  <c r="C190" i="37"/>
  <c r="N189" i="37"/>
  <c r="N188" i="37" s="1"/>
  <c r="M189" i="37"/>
  <c r="M188" i="37" s="1"/>
  <c r="L189" i="37"/>
  <c r="L188" i="37" s="1"/>
  <c r="K189" i="37"/>
  <c r="K188" i="37" s="1"/>
  <c r="J189" i="37"/>
  <c r="J188" i="37" s="1"/>
  <c r="I189" i="37"/>
  <c r="I188" i="37" s="1"/>
  <c r="H189" i="37"/>
  <c r="H188" i="37" s="1"/>
  <c r="G189" i="37"/>
  <c r="G188" i="37" s="1"/>
  <c r="F189" i="37"/>
  <c r="F188" i="37" s="1"/>
  <c r="E189" i="37"/>
  <c r="E188" i="37" s="1"/>
  <c r="D189" i="37"/>
  <c r="D188" i="37" s="1"/>
  <c r="C189" i="37"/>
  <c r="C188" i="37" s="1"/>
  <c r="N186" i="37"/>
  <c r="M186" i="37"/>
  <c r="L186" i="37"/>
  <c r="K186" i="37"/>
  <c r="J186" i="37"/>
  <c r="I186" i="37"/>
  <c r="H186" i="37"/>
  <c r="G186" i="37"/>
  <c r="F186" i="37"/>
  <c r="E186" i="37"/>
  <c r="D186" i="37"/>
  <c r="C186" i="37"/>
  <c r="N185" i="37"/>
  <c r="M185" i="37"/>
  <c r="L185" i="37"/>
  <c r="K185" i="37"/>
  <c r="J185" i="37"/>
  <c r="I185" i="37"/>
  <c r="H185" i="37"/>
  <c r="G185" i="37"/>
  <c r="F185" i="37"/>
  <c r="E185" i="37"/>
  <c r="D185" i="37"/>
  <c r="C185" i="37"/>
  <c r="N184" i="37"/>
  <c r="M184" i="37"/>
  <c r="L184" i="37"/>
  <c r="K184" i="37"/>
  <c r="J184" i="37"/>
  <c r="I184" i="37"/>
  <c r="H184" i="37"/>
  <c r="G184" i="37"/>
  <c r="F184" i="37"/>
  <c r="E184" i="37"/>
  <c r="D184" i="37"/>
  <c r="C184" i="37"/>
  <c r="N183" i="37"/>
  <c r="M183" i="37"/>
  <c r="L183" i="37"/>
  <c r="K183" i="37"/>
  <c r="J183" i="37"/>
  <c r="I183" i="37"/>
  <c r="H183" i="37"/>
  <c r="G183" i="37"/>
  <c r="F183" i="37"/>
  <c r="E183" i="37"/>
  <c r="D183" i="37"/>
  <c r="C183" i="37"/>
  <c r="N182" i="37"/>
  <c r="M182" i="37"/>
  <c r="L182" i="37"/>
  <c r="K182" i="37"/>
  <c r="J182" i="37"/>
  <c r="I182" i="37"/>
  <c r="H182" i="37"/>
  <c r="G182" i="37"/>
  <c r="F182" i="37"/>
  <c r="E182" i="37"/>
  <c r="D182" i="37"/>
  <c r="C182" i="37"/>
  <c r="N181" i="37"/>
  <c r="M181" i="37"/>
  <c r="L181" i="37"/>
  <c r="K181" i="37"/>
  <c r="J181" i="37"/>
  <c r="I181" i="37"/>
  <c r="H181" i="37"/>
  <c r="G181" i="37"/>
  <c r="F181" i="37"/>
  <c r="E181" i="37"/>
  <c r="D181" i="37"/>
  <c r="C181" i="37"/>
  <c r="N180" i="37"/>
  <c r="M180" i="37"/>
  <c r="L180" i="37"/>
  <c r="K180" i="37"/>
  <c r="J180" i="37"/>
  <c r="I180" i="37"/>
  <c r="H180" i="37"/>
  <c r="G180" i="37"/>
  <c r="F180" i="37"/>
  <c r="E180" i="37"/>
  <c r="D180" i="37"/>
  <c r="C180" i="37"/>
  <c r="N179" i="37"/>
  <c r="M179" i="37"/>
  <c r="L179" i="37"/>
  <c r="K179" i="37"/>
  <c r="J179" i="37"/>
  <c r="I179" i="37"/>
  <c r="H179" i="37"/>
  <c r="G179" i="37"/>
  <c r="F179" i="37"/>
  <c r="E179" i="37"/>
  <c r="D179" i="37"/>
  <c r="C179" i="37"/>
  <c r="N178" i="37"/>
  <c r="M178" i="37"/>
  <c r="L178" i="37"/>
  <c r="K178" i="37"/>
  <c r="J178" i="37"/>
  <c r="I178" i="37"/>
  <c r="H178" i="37"/>
  <c r="G178" i="37"/>
  <c r="F178" i="37"/>
  <c r="E178" i="37"/>
  <c r="D178" i="37"/>
  <c r="C178" i="37"/>
  <c r="N177" i="37"/>
  <c r="M177" i="37"/>
  <c r="L177" i="37"/>
  <c r="K177" i="37"/>
  <c r="J177" i="37"/>
  <c r="I177" i="37"/>
  <c r="H177" i="37"/>
  <c r="G177" i="37"/>
  <c r="F177" i="37"/>
  <c r="E177" i="37"/>
  <c r="D177" i="37"/>
  <c r="C177" i="37"/>
  <c r="N176" i="37"/>
  <c r="M176" i="37"/>
  <c r="L176" i="37"/>
  <c r="K176" i="37"/>
  <c r="J176" i="37"/>
  <c r="I176" i="37"/>
  <c r="H176" i="37"/>
  <c r="G176" i="37"/>
  <c r="F176" i="37"/>
  <c r="E176" i="37"/>
  <c r="D176" i="37"/>
  <c r="C176" i="37"/>
  <c r="N175" i="37"/>
  <c r="M175" i="37"/>
  <c r="L175" i="37"/>
  <c r="K175" i="37"/>
  <c r="J175" i="37"/>
  <c r="I175" i="37"/>
  <c r="H175" i="37"/>
  <c r="G175" i="37"/>
  <c r="F175" i="37"/>
  <c r="E175" i="37"/>
  <c r="D175" i="37"/>
  <c r="C175" i="37"/>
  <c r="N174" i="37"/>
  <c r="M174" i="37"/>
  <c r="L174" i="37"/>
  <c r="K174" i="37"/>
  <c r="J174" i="37"/>
  <c r="I174" i="37"/>
  <c r="H174" i="37"/>
  <c r="G174" i="37"/>
  <c r="F174" i="37"/>
  <c r="E174" i="37"/>
  <c r="D174" i="37"/>
  <c r="C174" i="37"/>
  <c r="N173" i="37"/>
  <c r="N172" i="37" s="1"/>
  <c r="M173" i="37"/>
  <c r="M172" i="37" s="1"/>
  <c r="L173" i="37"/>
  <c r="L172" i="37" s="1"/>
  <c r="K173" i="37"/>
  <c r="K172" i="37" s="1"/>
  <c r="J173" i="37"/>
  <c r="J172" i="37" s="1"/>
  <c r="I173" i="37"/>
  <c r="I172" i="37" s="1"/>
  <c r="H173" i="37"/>
  <c r="H172" i="37" s="1"/>
  <c r="G173" i="37"/>
  <c r="G172" i="37" s="1"/>
  <c r="F173" i="37"/>
  <c r="F172" i="37" s="1"/>
  <c r="E173" i="37"/>
  <c r="E172" i="37" s="1"/>
  <c r="D173" i="37"/>
  <c r="D172" i="37" s="1"/>
  <c r="C173" i="37"/>
  <c r="C172" i="37" s="1"/>
  <c r="N169" i="37"/>
  <c r="M169" i="37"/>
  <c r="L169" i="37"/>
  <c r="K169" i="37"/>
  <c r="J169" i="37"/>
  <c r="I169" i="37"/>
  <c r="H169" i="37"/>
  <c r="G169" i="37"/>
  <c r="F169" i="37"/>
  <c r="E169" i="37"/>
  <c r="D169" i="37"/>
  <c r="C169" i="37"/>
  <c r="N168" i="37"/>
  <c r="M168" i="37"/>
  <c r="L168" i="37"/>
  <c r="K168" i="37"/>
  <c r="J168" i="37"/>
  <c r="I168" i="37"/>
  <c r="H168" i="37"/>
  <c r="G168" i="37"/>
  <c r="F168" i="37"/>
  <c r="E168" i="37"/>
  <c r="D168" i="37"/>
  <c r="C168" i="37"/>
  <c r="N167" i="37"/>
  <c r="M167" i="37"/>
  <c r="L167" i="37"/>
  <c r="K167" i="37"/>
  <c r="J167" i="37"/>
  <c r="I167" i="37"/>
  <c r="H167" i="37"/>
  <c r="G167" i="37"/>
  <c r="F167" i="37"/>
  <c r="E167" i="37"/>
  <c r="D167" i="37"/>
  <c r="C167" i="37"/>
  <c r="N166" i="37"/>
  <c r="M166" i="37"/>
  <c r="L166" i="37"/>
  <c r="K166" i="37"/>
  <c r="J166" i="37"/>
  <c r="I166" i="37"/>
  <c r="H166" i="37"/>
  <c r="G166" i="37"/>
  <c r="F166" i="37"/>
  <c r="E166" i="37"/>
  <c r="D166" i="37"/>
  <c r="C166" i="37"/>
  <c r="N165" i="37"/>
  <c r="M165" i="37"/>
  <c r="L165" i="37"/>
  <c r="K165" i="37"/>
  <c r="J165" i="37"/>
  <c r="I165" i="37"/>
  <c r="H165" i="37"/>
  <c r="G165" i="37"/>
  <c r="F165" i="37"/>
  <c r="E165" i="37"/>
  <c r="D165" i="37"/>
  <c r="C165" i="37"/>
  <c r="N164" i="37"/>
  <c r="M164" i="37"/>
  <c r="L164" i="37"/>
  <c r="K164" i="37"/>
  <c r="J164" i="37"/>
  <c r="I164" i="37"/>
  <c r="H164" i="37"/>
  <c r="G164" i="37"/>
  <c r="F164" i="37"/>
  <c r="E164" i="37"/>
  <c r="D164" i="37"/>
  <c r="C164" i="37"/>
  <c r="N163" i="37"/>
  <c r="M163" i="37"/>
  <c r="L163" i="37"/>
  <c r="K163" i="37"/>
  <c r="J163" i="37"/>
  <c r="I163" i="37"/>
  <c r="H163" i="37"/>
  <c r="G163" i="37"/>
  <c r="F163" i="37"/>
  <c r="E163" i="37"/>
  <c r="D163" i="37"/>
  <c r="C163" i="37"/>
  <c r="N162" i="37"/>
  <c r="M162" i="37"/>
  <c r="L162" i="37"/>
  <c r="K162" i="37"/>
  <c r="J162" i="37"/>
  <c r="I162" i="37"/>
  <c r="H162" i="37"/>
  <c r="G162" i="37"/>
  <c r="F162" i="37"/>
  <c r="E162" i="37"/>
  <c r="D162" i="37"/>
  <c r="C162" i="37"/>
  <c r="N161" i="37"/>
  <c r="M161" i="37"/>
  <c r="L161" i="37"/>
  <c r="K161" i="37"/>
  <c r="J161" i="37"/>
  <c r="I161" i="37"/>
  <c r="H161" i="37"/>
  <c r="G161" i="37"/>
  <c r="F161" i="37"/>
  <c r="E161" i="37"/>
  <c r="D161" i="37"/>
  <c r="C161" i="37"/>
  <c r="N160" i="37"/>
  <c r="M160" i="37"/>
  <c r="L160" i="37"/>
  <c r="K160" i="37"/>
  <c r="J160" i="37"/>
  <c r="I160" i="37"/>
  <c r="H160" i="37"/>
  <c r="G160" i="37"/>
  <c r="F160" i="37"/>
  <c r="E160" i="37"/>
  <c r="D160" i="37"/>
  <c r="C160" i="37"/>
  <c r="N159" i="37"/>
  <c r="M159" i="37"/>
  <c r="L159" i="37"/>
  <c r="K159" i="37"/>
  <c r="J159" i="37"/>
  <c r="I159" i="37"/>
  <c r="H159" i="37"/>
  <c r="G159" i="37"/>
  <c r="F159" i="37"/>
  <c r="E159" i="37"/>
  <c r="D159" i="37"/>
  <c r="C159" i="37"/>
  <c r="N158" i="37"/>
  <c r="M158" i="37"/>
  <c r="L158" i="37"/>
  <c r="K158" i="37"/>
  <c r="J158" i="37"/>
  <c r="I158" i="37"/>
  <c r="H158" i="37"/>
  <c r="G158" i="37"/>
  <c r="F158" i="37"/>
  <c r="E158" i="37"/>
  <c r="D158" i="37"/>
  <c r="C158" i="37"/>
  <c r="N157" i="37"/>
  <c r="M157" i="37"/>
  <c r="L157" i="37"/>
  <c r="K157" i="37"/>
  <c r="J157" i="37"/>
  <c r="I157" i="37"/>
  <c r="H157" i="37"/>
  <c r="G157" i="37"/>
  <c r="F157" i="37"/>
  <c r="E157" i="37"/>
  <c r="D157" i="37"/>
  <c r="C157" i="37"/>
  <c r="N156" i="37"/>
  <c r="M156" i="37"/>
  <c r="L156" i="37"/>
  <c r="K156" i="37"/>
  <c r="J156" i="37"/>
  <c r="I156" i="37"/>
  <c r="H156" i="37"/>
  <c r="G156" i="37"/>
  <c r="F156" i="37"/>
  <c r="E156" i="37"/>
  <c r="D156" i="37"/>
  <c r="C156" i="37"/>
  <c r="N155" i="37"/>
  <c r="M155" i="37"/>
  <c r="L155" i="37"/>
  <c r="K155" i="37"/>
  <c r="J155" i="37"/>
  <c r="I155" i="37"/>
  <c r="H155" i="37"/>
  <c r="G155" i="37"/>
  <c r="F155" i="37"/>
  <c r="E155" i="37"/>
  <c r="D155" i="37"/>
  <c r="C155" i="37"/>
  <c r="N154" i="37"/>
  <c r="M154" i="37"/>
  <c r="L154" i="37"/>
  <c r="K154" i="37"/>
  <c r="J154" i="37"/>
  <c r="I154" i="37"/>
  <c r="H154" i="37"/>
  <c r="G154" i="37"/>
  <c r="F154" i="37"/>
  <c r="E154" i="37"/>
  <c r="D154" i="37"/>
  <c r="C154" i="37"/>
  <c r="N153" i="37"/>
  <c r="M153" i="37"/>
  <c r="L153" i="37"/>
  <c r="K153" i="37"/>
  <c r="J153" i="37"/>
  <c r="I153" i="37"/>
  <c r="H153" i="37"/>
  <c r="G153" i="37"/>
  <c r="F153" i="37"/>
  <c r="E153" i="37"/>
  <c r="D153" i="37"/>
  <c r="C153" i="37"/>
  <c r="N152" i="37"/>
  <c r="M152" i="37"/>
  <c r="L152" i="37"/>
  <c r="K152" i="37"/>
  <c r="J152" i="37"/>
  <c r="I152" i="37"/>
  <c r="H152" i="37"/>
  <c r="G152" i="37"/>
  <c r="F152" i="37"/>
  <c r="E152" i="37"/>
  <c r="D152" i="37"/>
  <c r="C152" i="37"/>
  <c r="N151" i="37"/>
  <c r="M151" i="37"/>
  <c r="L151" i="37"/>
  <c r="K151" i="37"/>
  <c r="J151" i="37"/>
  <c r="I151" i="37"/>
  <c r="H151" i="37"/>
  <c r="G151" i="37"/>
  <c r="F151" i="37"/>
  <c r="E151" i="37"/>
  <c r="D151" i="37"/>
  <c r="C151" i="37"/>
  <c r="N150" i="37"/>
  <c r="M150" i="37"/>
  <c r="L150" i="37"/>
  <c r="K150" i="37"/>
  <c r="J150" i="37"/>
  <c r="I150" i="37"/>
  <c r="H150" i="37"/>
  <c r="G150" i="37"/>
  <c r="F150" i="37"/>
  <c r="E150" i="37"/>
  <c r="D150" i="37"/>
  <c r="C150" i="37"/>
  <c r="N149" i="37"/>
  <c r="M149" i="37"/>
  <c r="L149" i="37"/>
  <c r="K149" i="37"/>
  <c r="J149" i="37"/>
  <c r="I149" i="37"/>
  <c r="H149" i="37"/>
  <c r="G149" i="37"/>
  <c r="F149" i="37"/>
  <c r="E149" i="37"/>
  <c r="D149" i="37"/>
  <c r="C149" i="37"/>
  <c r="N148" i="37"/>
  <c r="M148" i="37"/>
  <c r="L148" i="37"/>
  <c r="K148" i="37"/>
  <c r="J148" i="37"/>
  <c r="I148" i="37"/>
  <c r="H148" i="37"/>
  <c r="G148" i="37"/>
  <c r="F148" i="37"/>
  <c r="E148" i="37"/>
  <c r="D148" i="37"/>
  <c r="C148" i="37"/>
  <c r="N147" i="37"/>
  <c r="M147" i="37"/>
  <c r="L147" i="37"/>
  <c r="K147" i="37"/>
  <c r="J147" i="37"/>
  <c r="I147" i="37"/>
  <c r="H147" i="37"/>
  <c r="G147" i="37"/>
  <c r="F147" i="37"/>
  <c r="E147" i="37"/>
  <c r="D147" i="37"/>
  <c r="C147" i="37"/>
  <c r="N146" i="37"/>
  <c r="M146" i="37"/>
  <c r="L146" i="37"/>
  <c r="K146" i="37"/>
  <c r="J146" i="37"/>
  <c r="I146" i="37"/>
  <c r="H146" i="37"/>
  <c r="G146" i="37"/>
  <c r="F146" i="37"/>
  <c r="E146" i="37"/>
  <c r="D146" i="37"/>
  <c r="C146" i="37"/>
  <c r="N145" i="37"/>
  <c r="M145" i="37"/>
  <c r="L145" i="37"/>
  <c r="K145" i="37"/>
  <c r="J145" i="37"/>
  <c r="I145" i="37"/>
  <c r="H145" i="37"/>
  <c r="G145" i="37"/>
  <c r="F145" i="37"/>
  <c r="E145" i="37"/>
  <c r="D145" i="37"/>
  <c r="C145" i="37"/>
  <c r="N144" i="37"/>
  <c r="M144" i="37"/>
  <c r="L144" i="37"/>
  <c r="K144" i="37"/>
  <c r="J144" i="37"/>
  <c r="I144" i="37"/>
  <c r="H144" i="37"/>
  <c r="G144" i="37"/>
  <c r="F144" i="37"/>
  <c r="E144" i="37"/>
  <c r="D144" i="37"/>
  <c r="C144" i="37"/>
  <c r="N143" i="37"/>
  <c r="M143" i="37"/>
  <c r="L143" i="37"/>
  <c r="K143" i="37"/>
  <c r="J143" i="37"/>
  <c r="I143" i="37"/>
  <c r="H143" i="37"/>
  <c r="G143" i="37"/>
  <c r="F143" i="37"/>
  <c r="E143" i="37"/>
  <c r="D143" i="37"/>
  <c r="C143" i="37"/>
  <c r="N142" i="37"/>
  <c r="M142" i="37"/>
  <c r="L142" i="37"/>
  <c r="K142" i="37"/>
  <c r="J142" i="37"/>
  <c r="I142" i="37"/>
  <c r="H142" i="37"/>
  <c r="G142" i="37"/>
  <c r="F142" i="37"/>
  <c r="E142" i="37"/>
  <c r="D142" i="37"/>
  <c r="C142" i="37"/>
  <c r="N141" i="37"/>
  <c r="M141" i="37"/>
  <c r="L141" i="37"/>
  <c r="K141" i="37"/>
  <c r="J141" i="37"/>
  <c r="I141" i="37"/>
  <c r="H141" i="37"/>
  <c r="G141" i="37"/>
  <c r="F141" i="37"/>
  <c r="E141" i="37"/>
  <c r="D141" i="37"/>
  <c r="C141" i="37"/>
  <c r="N140" i="37"/>
  <c r="N139" i="37" s="1"/>
  <c r="M140" i="37"/>
  <c r="M139" i="37" s="1"/>
  <c r="L140" i="37"/>
  <c r="L139" i="37" s="1"/>
  <c r="K140" i="37"/>
  <c r="K139" i="37" s="1"/>
  <c r="J140" i="37"/>
  <c r="J139" i="37" s="1"/>
  <c r="I140" i="37"/>
  <c r="I139" i="37" s="1"/>
  <c r="H140" i="37"/>
  <c r="H139" i="37" s="1"/>
  <c r="G140" i="37"/>
  <c r="G139" i="37" s="1"/>
  <c r="F140" i="37"/>
  <c r="F139" i="37" s="1"/>
  <c r="E140" i="37"/>
  <c r="E139" i="37" s="1"/>
  <c r="D140" i="37"/>
  <c r="D139" i="37" s="1"/>
  <c r="C140" i="37"/>
  <c r="C139" i="37" s="1"/>
  <c r="N137" i="37"/>
  <c r="M137" i="37"/>
  <c r="L137" i="37"/>
  <c r="K137" i="37"/>
  <c r="J137" i="37"/>
  <c r="I137" i="37"/>
  <c r="H137" i="37"/>
  <c r="G137" i="37"/>
  <c r="F137" i="37"/>
  <c r="E137" i="37"/>
  <c r="D137" i="37"/>
  <c r="C137" i="37"/>
  <c r="N136" i="37"/>
  <c r="M136" i="37"/>
  <c r="L136" i="37"/>
  <c r="K136" i="37"/>
  <c r="J136" i="37"/>
  <c r="I136" i="37"/>
  <c r="H136" i="37"/>
  <c r="G136" i="37"/>
  <c r="F136" i="37"/>
  <c r="E136" i="37"/>
  <c r="D136" i="37"/>
  <c r="C136" i="37"/>
  <c r="N135" i="37"/>
  <c r="M135" i="37"/>
  <c r="L135" i="37"/>
  <c r="K135" i="37"/>
  <c r="J135" i="37"/>
  <c r="I135" i="37"/>
  <c r="H135" i="37"/>
  <c r="G135" i="37"/>
  <c r="F135" i="37"/>
  <c r="E135" i="37"/>
  <c r="D135" i="37"/>
  <c r="C135" i="37"/>
  <c r="N134" i="37"/>
  <c r="M134" i="37"/>
  <c r="L134" i="37"/>
  <c r="K134" i="37"/>
  <c r="J134" i="37"/>
  <c r="I134" i="37"/>
  <c r="H134" i="37"/>
  <c r="G134" i="37"/>
  <c r="F134" i="37"/>
  <c r="E134" i="37"/>
  <c r="D134" i="37"/>
  <c r="C134" i="37"/>
  <c r="N133" i="37"/>
  <c r="M133" i="37"/>
  <c r="L133" i="37"/>
  <c r="K133" i="37"/>
  <c r="J133" i="37"/>
  <c r="I133" i="37"/>
  <c r="H133" i="37"/>
  <c r="G133" i="37"/>
  <c r="F133" i="37"/>
  <c r="E133" i="37"/>
  <c r="D133" i="37"/>
  <c r="C133" i="37"/>
  <c r="N132" i="37"/>
  <c r="M132" i="37"/>
  <c r="L132" i="37"/>
  <c r="K132" i="37"/>
  <c r="J132" i="37"/>
  <c r="I132" i="37"/>
  <c r="H132" i="37"/>
  <c r="G132" i="37"/>
  <c r="F132" i="37"/>
  <c r="E132" i="37"/>
  <c r="D132" i="37"/>
  <c r="C132" i="37"/>
  <c r="N131" i="37"/>
  <c r="M131" i="37"/>
  <c r="L131" i="37"/>
  <c r="K131" i="37"/>
  <c r="J131" i="37"/>
  <c r="I131" i="37"/>
  <c r="H131" i="37"/>
  <c r="G131" i="37"/>
  <c r="F131" i="37"/>
  <c r="E131" i="37"/>
  <c r="D131" i="37"/>
  <c r="C131" i="37"/>
  <c r="N130" i="37"/>
  <c r="M130" i="37"/>
  <c r="L130" i="37"/>
  <c r="K130" i="37"/>
  <c r="J130" i="37"/>
  <c r="I130" i="37"/>
  <c r="H130" i="37"/>
  <c r="G130" i="37"/>
  <c r="F130" i="37"/>
  <c r="E130" i="37"/>
  <c r="D130" i="37"/>
  <c r="C130" i="37"/>
  <c r="N129" i="37"/>
  <c r="M129" i="37"/>
  <c r="L129" i="37"/>
  <c r="K129" i="37"/>
  <c r="J129" i="37"/>
  <c r="I129" i="37"/>
  <c r="H129" i="37"/>
  <c r="G129" i="37"/>
  <c r="F129" i="37"/>
  <c r="E129" i="37"/>
  <c r="D129" i="37"/>
  <c r="C129" i="37"/>
  <c r="N128" i="37"/>
  <c r="M128" i="37"/>
  <c r="L128" i="37"/>
  <c r="K128" i="37"/>
  <c r="J128" i="37"/>
  <c r="I128" i="37"/>
  <c r="H128" i="37"/>
  <c r="G128" i="37"/>
  <c r="F128" i="37"/>
  <c r="E128" i="37"/>
  <c r="D128" i="37"/>
  <c r="C128" i="37"/>
  <c r="N127" i="37"/>
  <c r="M127" i="37"/>
  <c r="L127" i="37"/>
  <c r="K127" i="37"/>
  <c r="J127" i="37"/>
  <c r="I127" i="37"/>
  <c r="H127" i="37"/>
  <c r="G127" i="37"/>
  <c r="F127" i="37"/>
  <c r="E127" i="37"/>
  <c r="D127" i="37"/>
  <c r="C127" i="37"/>
  <c r="N126" i="37"/>
  <c r="M126" i="37"/>
  <c r="L126" i="37"/>
  <c r="K126" i="37"/>
  <c r="J126" i="37"/>
  <c r="I126" i="37"/>
  <c r="H126" i="37"/>
  <c r="G126" i="37"/>
  <c r="F126" i="37"/>
  <c r="E126" i="37"/>
  <c r="D126" i="37"/>
  <c r="C126" i="37"/>
  <c r="N125" i="37"/>
  <c r="M125" i="37"/>
  <c r="L125" i="37"/>
  <c r="K125" i="37"/>
  <c r="J125" i="37"/>
  <c r="I125" i="37"/>
  <c r="H125" i="37"/>
  <c r="G125" i="37"/>
  <c r="F125" i="37"/>
  <c r="E125" i="37"/>
  <c r="D125" i="37"/>
  <c r="C125" i="37"/>
  <c r="N124" i="37"/>
  <c r="M124" i="37"/>
  <c r="L124" i="37"/>
  <c r="K124" i="37"/>
  <c r="J124" i="37"/>
  <c r="I124" i="37"/>
  <c r="H124" i="37"/>
  <c r="G124" i="37"/>
  <c r="F124" i="37"/>
  <c r="E124" i="37"/>
  <c r="D124" i="37"/>
  <c r="C124" i="37"/>
  <c r="N123" i="37"/>
  <c r="M123" i="37"/>
  <c r="L123" i="37"/>
  <c r="K123" i="37"/>
  <c r="J123" i="37"/>
  <c r="I123" i="37"/>
  <c r="H123" i="37"/>
  <c r="G123" i="37"/>
  <c r="F123" i="37"/>
  <c r="E123" i="37"/>
  <c r="D123" i="37"/>
  <c r="C123" i="37"/>
  <c r="N122" i="37"/>
  <c r="M122" i="37"/>
  <c r="L122" i="37"/>
  <c r="K122" i="37"/>
  <c r="J122" i="37"/>
  <c r="I122" i="37"/>
  <c r="H122" i="37"/>
  <c r="G122" i="37"/>
  <c r="F122" i="37"/>
  <c r="E122" i="37"/>
  <c r="D122" i="37"/>
  <c r="C122" i="37"/>
  <c r="N121" i="37"/>
  <c r="M121" i="37"/>
  <c r="L121" i="37"/>
  <c r="K121" i="37"/>
  <c r="J121" i="37"/>
  <c r="I121" i="37"/>
  <c r="H121" i="37"/>
  <c r="G121" i="37"/>
  <c r="F121" i="37"/>
  <c r="E121" i="37"/>
  <c r="D121" i="37"/>
  <c r="C121" i="37"/>
  <c r="N120" i="37"/>
  <c r="M120" i="37"/>
  <c r="L120" i="37"/>
  <c r="K120" i="37"/>
  <c r="J120" i="37"/>
  <c r="I120" i="37"/>
  <c r="H120" i="37"/>
  <c r="G120" i="37"/>
  <c r="F120" i="37"/>
  <c r="E120" i="37"/>
  <c r="D120" i="37"/>
  <c r="C120" i="37"/>
  <c r="N119" i="37"/>
  <c r="M119" i="37"/>
  <c r="L119" i="37"/>
  <c r="K119" i="37"/>
  <c r="J119" i="37"/>
  <c r="I119" i="37"/>
  <c r="H119" i="37"/>
  <c r="G119" i="37"/>
  <c r="F119" i="37"/>
  <c r="E119" i="37"/>
  <c r="D119" i="37"/>
  <c r="C119" i="37"/>
  <c r="N118" i="37"/>
  <c r="M118" i="37"/>
  <c r="L118" i="37"/>
  <c r="K118" i="37"/>
  <c r="J118" i="37"/>
  <c r="I118" i="37"/>
  <c r="H118" i="37"/>
  <c r="G118" i="37"/>
  <c r="F118" i="37"/>
  <c r="E118" i="37"/>
  <c r="D118" i="37"/>
  <c r="C118" i="37"/>
  <c r="N117" i="37"/>
  <c r="M117" i="37"/>
  <c r="L117" i="37"/>
  <c r="K117" i="37"/>
  <c r="J117" i="37"/>
  <c r="I117" i="37"/>
  <c r="H117" i="37"/>
  <c r="G117" i="37"/>
  <c r="F117" i="37"/>
  <c r="E117" i="37"/>
  <c r="D117" i="37"/>
  <c r="C117" i="37"/>
  <c r="N116" i="37"/>
  <c r="M116" i="37"/>
  <c r="L116" i="37"/>
  <c r="K116" i="37"/>
  <c r="J116" i="37"/>
  <c r="I116" i="37"/>
  <c r="H116" i="37"/>
  <c r="G116" i="37"/>
  <c r="F116" i="37"/>
  <c r="E116" i="37"/>
  <c r="D116" i="37"/>
  <c r="C116" i="37"/>
  <c r="N115" i="37"/>
  <c r="M115" i="37"/>
  <c r="L115" i="37"/>
  <c r="K115" i="37"/>
  <c r="J115" i="37"/>
  <c r="I115" i="37"/>
  <c r="H115" i="37"/>
  <c r="G115" i="37"/>
  <c r="F115" i="37"/>
  <c r="E115" i="37"/>
  <c r="D115" i="37"/>
  <c r="C115" i="37"/>
  <c r="N114" i="37"/>
  <c r="M114" i="37"/>
  <c r="L114" i="37"/>
  <c r="K114" i="37"/>
  <c r="J114" i="37"/>
  <c r="I114" i="37"/>
  <c r="H114" i="37"/>
  <c r="G114" i="37"/>
  <c r="F114" i="37"/>
  <c r="E114" i="37"/>
  <c r="D114" i="37"/>
  <c r="C114" i="37"/>
  <c r="N113" i="37"/>
  <c r="M113" i="37"/>
  <c r="L113" i="37"/>
  <c r="K113" i="37"/>
  <c r="J113" i="37"/>
  <c r="I113" i="37"/>
  <c r="H113" i="37"/>
  <c r="G113" i="37"/>
  <c r="F113" i="37"/>
  <c r="E113" i="37"/>
  <c r="D113" i="37"/>
  <c r="C113" i="37"/>
  <c r="N112" i="37"/>
  <c r="M112" i="37"/>
  <c r="L112" i="37"/>
  <c r="K112" i="37"/>
  <c r="J112" i="37"/>
  <c r="I112" i="37"/>
  <c r="H112" i="37"/>
  <c r="G112" i="37"/>
  <c r="F112" i="37"/>
  <c r="E112" i="37"/>
  <c r="D112" i="37"/>
  <c r="C112" i="37"/>
  <c r="N111" i="37"/>
  <c r="M111" i="37"/>
  <c r="L111" i="37"/>
  <c r="K111" i="37"/>
  <c r="J111" i="37"/>
  <c r="I111" i="37"/>
  <c r="H111" i="37"/>
  <c r="G111" i="37"/>
  <c r="F111" i="37"/>
  <c r="E111" i="37"/>
  <c r="D111" i="37"/>
  <c r="C111" i="37"/>
  <c r="N110" i="37"/>
  <c r="M110" i="37"/>
  <c r="L110" i="37"/>
  <c r="K110" i="37"/>
  <c r="J110" i="37"/>
  <c r="I110" i="37"/>
  <c r="H110" i="37"/>
  <c r="G110" i="37"/>
  <c r="F110" i="37"/>
  <c r="E110" i="37"/>
  <c r="D110" i="37"/>
  <c r="C110" i="37"/>
  <c r="N109" i="37"/>
  <c r="M109" i="37"/>
  <c r="L109" i="37"/>
  <c r="K109" i="37"/>
  <c r="J109" i="37"/>
  <c r="I109" i="37"/>
  <c r="H109" i="37"/>
  <c r="G109" i="37"/>
  <c r="F109" i="37"/>
  <c r="E109" i="37"/>
  <c r="D109" i="37"/>
  <c r="C109" i="37"/>
  <c r="N108" i="37"/>
  <c r="M108" i="37"/>
  <c r="L108" i="37"/>
  <c r="K108" i="37"/>
  <c r="J108" i="37"/>
  <c r="I108" i="37"/>
  <c r="H108" i="37"/>
  <c r="G108" i="37"/>
  <c r="F108" i="37"/>
  <c r="E108" i="37"/>
  <c r="D108" i="37"/>
  <c r="C108" i="37"/>
  <c r="N107" i="37"/>
  <c r="M107" i="37"/>
  <c r="L107" i="37"/>
  <c r="K107" i="37"/>
  <c r="J107" i="37"/>
  <c r="I107" i="37"/>
  <c r="H107" i="37"/>
  <c r="G107" i="37"/>
  <c r="F107" i="37"/>
  <c r="E107" i="37"/>
  <c r="D107" i="37"/>
  <c r="C107" i="37"/>
  <c r="N106" i="37"/>
  <c r="M106" i="37"/>
  <c r="L106" i="37"/>
  <c r="K106" i="37"/>
  <c r="J106" i="37"/>
  <c r="I106" i="37"/>
  <c r="H106" i="37"/>
  <c r="G106" i="37"/>
  <c r="F106" i="37"/>
  <c r="E106" i="37"/>
  <c r="D106" i="37"/>
  <c r="C106" i="37"/>
  <c r="N105" i="37"/>
  <c r="M105" i="37"/>
  <c r="L105" i="37"/>
  <c r="K105" i="37"/>
  <c r="J105" i="37"/>
  <c r="I105" i="37"/>
  <c r="H105" i="37"/>
  <c r="G105" i="37"/>
  <c r="F105" i="37"/>
  <c r="E105" i="37"/>
  <c r="D105" i="37"/>
  <c r="C105" i="37"/>
  <c r="N104" i="37"/>
  <c r="M104" i="37"/>
  <c r="L104" i="37"/>
  <c r="K104" i="37"/>
  <c r="J104" i="37"/>
  <c r="I104" i="37"/>
  <c r="H104" i="37"/>
  <c r="G104" i="37"/>
  <c r="F104" i="37"/>
  <c r="E104" i="37"/>
  <c r="D104" i="37"/>
  <c r="C104" i="37"/>
  <c r="N103" i="37"/>
  <c r="M103" i="37"/>
  <c r="L103" i="37"/>
  <c r="K103" i="37"/>
  <c r="J103" i="37"/>
  <c r="I103" i="37"/>
  <c r="H103" i="37"/>
  <c r="G103" i="37"/>
  <c r="F103" i="37"/>
  <c r="E103" i="37"/>
  <c r="D103" i="37"/>
  <c r="C103" i="37"/>
  <c r="N102" i="37"/>
  <c r="M102" i="37"/>
  <c r="L102" i="37"/>
  <c r="K102" i="37"/>
  <c r="J102" i="37"/>
  <c r="I102" i="37"/>
  <c r="H102" i="37"/>
  <c r="G102" i="37"/>
  <c r="F102" i="37"/>
  <c r="E102" i="37"/>
  <c r="D102" i="37"/>
  <c r="C102" i="37"/>
  <c r="N101" i="37"/>
  <c r="M101" i="37"/>
  <c r="L101" i="37"/>
  <c r="K101" i="37"/>
  <c r="J101" i="37"/>
  <c r="I101" i="37"/>
  <c r="H101" i="37"/>
  <c r="G101" i="37"/>
  <c r="F101" i="37"/>
  <c r="E101" i="37"/>
  <c r="D101" i="37"/>
  <c r="C101" i="37"/>
  <c r="N100" i="37"/>
  <c r="M100" i="37"/>
  <c r="L100" i="37"/>
  <c r="K100" i="37"/>
  <c r="J100" i="37"/>
  <c r="I100" i="37"/>
  <c r="H100" i="37"/>
  <c r="G100" i="37"/>
  <c r="F100" i="37"/>
  <c r="E100" i="37"/>
  <c r="D100" i="37"/>
  <c r="C100" i="37"/>
  <c r="N99" i="37"/>
  <c r="M99" i="37"/>
  <c r="L99" i="37"/>
  <c r="K99" i="37"/>
  <c r="J99" i="37"/>
  <c r="I99" i="37"/>
  <c r="H99" i="37"/>
  <c r="G99" i="37"/>
  <c r="F99" i="37"/>
  <c r="E99" i="37"/>
  <c r="D99" i="37"/>
  <c r="C99" i="37"/>
  <c r="N98" i="37"/>
  <c r="M98" i="37"/>
  <c r="L98" i="37"/>
  <c r="K98" i="37"/>
  <c r="J98" i="37"/>
  <c r="I98" i="37"/>
  <c r="H98" i="37"/>
  <c r="G98" i="37"/>
  <c r="F98" i="37"/>
  <c r="E98" i="37"/>
  <c r="D98" i="37"/>
  <c r="C98" i="37"/>
  <c r="N97" i="37"/>
  <c r="M97" i="37"/>
  <c r="L97" i="37"/>
  <c r="K97" i="37"/>
  <c r="J97" i="37"/>
  <c r="I97" i="37"/>
  <c r="H97" i="37"/>
  <c r="G97" i="37"/>
  <c r="F97" i="37"/>
  <c r="E97" i="37"/>
  <c r="D97" i="37"/>
  <c r="C97" i="37"/>
  <c r="N96" i="37"/>
  <c r="N95" i="37" s="1"/>
  <c r="M96" i="37"/>
  <c r="M95" i="37" s="1"/>
  <c r="L96" i="37"/>
  <c r="L95" i="37" s="1"/>
  <c r="K96" i="37"/>
  <c r="K95" i="37" s="1"/>
  <c r="J96" i="37"/>
  <c r="J95" i="37" s="1"/>
  <c r="I96" i="37"/>
  <c r="I95" i="37" s="1"/>
  <c r="H96" i="37"/>
  <c r="H95" i="37" s="1"/>
  <c r="G96" i="37"/>
  <c r="G95" i="37" s="1"/>
  <c r="F96" i="37"/>
  <c r="F95" i="37" s="1"/>
  <c r="E96" i="37"/>
  <c r="E95" i="37" s="1"/>
  <c r="D96" i="37"/>
  <c r="D95" i="37" s="1"/>
  <c r="C96" i="37"/>
  <c r="C95" i="37" s="1"/>
  <c r="N93" i="37"/>
  <c r="M93" i="37"/>
  <c r="L93" i="37"/>
  <c r="K93" i="37"/>
  <c r="J93" i="37"/>
  <c r="I93" i="37"/>
  <c r="H93" i="37"/>
  <c r="G93" i="37"/>
  <c r="F93" i="37"/>
  <c r="E93" i="37"/>
  <c r="D93" i="37"/>
  <c r="C93" i="37"/>
  <c r="N92" i="37"/>
  <c r="M92" i="37"/>
  <c r="L92" i="37"/>
  <c r="K92" i="37"/>
  <c r="J92" i="37"/>
  <c r="I92" i="37"/>
  <c r="H92" i="37"/>
  <c r="G92" i="37"/>
  <c r="F92" i="37"/>
  <c r="E92" i="37"/>
  <c r="D92" i="37"/>
  <c r="C92" i="37"/>
  <c r="N91" i="37"/>
  <c r="M91" i="37"/>
  <c r="L91" i="37"/>
  <c r="K91" i="37"/>
  <c r="J91" i="37"/>
  <c r="I91" i="37"/>
  <c r="H91" i="37"/>
  <c r="G91" i="37"/>
  <c r="F91" i="37"/>
  <c r="E91" i="37"/>
  <c r="D91" i="37"/>
  <c r="C91" i="37"/>
  <c r="N90" i="37"/>
  <c r="M90" i="37"/>
  <c r="L90" i="37"/>
  <c r="K90" i="37"/>
  <c r="J90" i="37"/>
  <c r="I90" i="37"/>
  <c r="H90" i="37"/>
  <c r="G90" i="37"/>
  <c r="F90" i="37"/>
  <c r="E90" i="37"/>
  <c r="D90" i="37"/>
  <c r="C90" i="37"/>
  <c r="N89" i="37"/>
  <c r="M89" i="37"/>
  <c r="L89" i="37"/>
  <c r="K89" i="37"/>
  <c r="J89" i="37"/>
  <c r="I89" i="37"/>
  <c r="H89" i="37"/>
  <c r="G89" i="37"/>
  <c r="F89" i="37"/>
  <c r="E89" i="37"/>
  <c r="D89" i="37"/>
  <c r="C89" i="37"/>
  <c r="N88" i="37"/>
  <c r="M88" i="37"/>
  <c r="L88" i="37"/>
  <c r="K88" i="37"/>
  <c r="J88" i="37"/>
  <c r="I88" i="37"/>
  <c r="H88" i="37"/>
  <c r="G88" i="37"/>
  <c r="F88" i="37"/>
  <c r="E88" i="37"/>
  <c r="D88" i="37"/>
  <c r="C88" i="37"/>
  <c r="N87" i="37"/>
  <c r="M87" i="37"/>
  <c r="L87" i="37"/>
  <c r="K87" i="37"/>
  <c r="J87" i="37"/>
  <c r="I87" i="37"/>
  <c r="H87" i="37"/>
  <c r="G87" i="37"/>
  <c r="F87" i="37"/>
  <c r="E87" i="37"/>
  <c r="D87" i="37"/>
  <c r="C87" i="37"/>
  <c r="N86" i="37"/>
  <c r="M86" i="37"/>
  <c r="L86" i="37"/>
  <c r="K86" i="37"/>
  <c r="J86" i="37"/>
  <c r="I86" i="37"/>
  <c r="H86" i="37"/>
  <c r="G86" i="37"/>
  <c r="F86" i="37"/>
  <c r="E86" i="37"/>
  <c r="D86" i="37"/>
  <c r="C86" i="37"/>
  <c r="N85" i="37"/>
  <c r="M85" i="37"/>
  <c r="L85" i="37"/>
  <c r="K85" i="37"/>
  <c r="J85" i="37"/>
  <c r="I85" i="37"/>
  <c r="H85" i="37"/>
  <c r="G85" i="37"/>
  <c r="F85" i="37"/>
  <c r="E85" i="37"/>
  <c r="D85" i="37"/>
  <c r="C85" i="37"/>
  <c r="N84" i="37"/>
  <c r="M84" i="37"/>
  <c r="L84" i="37"/>
  <c r="K84" i="37"/>
  <c r="J84" i="37"/>
  <c r="I84" i="37"/>
  <c r="H84" i="37"/>
  <c r="G84" i="37"/>
  <c r="F84" i="37"/>
  <c r="E84" i="37"/>
  <c r="D84" i="37"/>
  <c r="C84" i="37"/>
  <c r="N83" i="37"/>
  <c r="M83" i="37"/>
  <c r="L83" i="37"/>
  <c r="K83" i="37"/>
  <c r="J83" i="37"/>
  <c r="I83" i="37"/>
  <c r="H83" i="37"/>
  <c r="G83" i="37"/>
  <c r="F83" i="37"/>
  <c r="E83" i="37"/>
  <c r="D83" i="37"/>
  <c r="C83" i="37"/>
  <c r="N82" i="37"/>
  <c r="M82" i="37"/>
  <c r="L82" i="37"/>
  <c r="K82" i="37"/>
  <c r="J82" i="37"/>
  <c r="I82" i="37"/>
  <c r="H82" i="37"/>
  <c r="G82" i="37"/>
  <c r="F82" i="37"/>
  <c r="E82" i="37"/>
  <c r="D82" i="37"/>
  <c r="C82" i="37"/>
  <c r="N81" i="37"/>
  <c r="M81" i="37"/>
  <c r="L81" i="37"/>
  <c r="K81" i="37"/>
  <c r="J81" i="37"/>
  <c r="I81" i="37"/>
  <c r="H81" i="37"/>
  <c r="G81" i="37"/>
  <c r="F81" i="37"/>
  <c r="E81" i="37"/>
  <c r="D81" i="37"/>
  <c r="C81" i="37"/>
  <c r="N80" i="37"/>
  <c r="M80" i="37"/>
  <c r="L80" i="37"/>
  <c r="K80" i="37"/>
  <c r="J80" i="37"/>
  <c r="I80" i="37"/>
  <c r="H80" i="37"/>
  <c r="G80" i="37"/>
  <c r="F80" i="37"/>
  <c r="E80" i="37"/>
  <c r="D80" i="37"/>
  <c r="C80" i="37"/>
  <c r="N79" i="37"/>
  <c r="M79" i="37"/>
  <c r="L79" i="37"/>
  <c r="K79" i="37"/>
  <c r="J79" i="37"/>
  <c r="I79" i="37"/>
  <c r="H79" i="37"/>
  <c r="G79" i="37"/>
  <c r="F79" i="37"/>
  <c r="E79" i="37"/>
  <c r="D79" i="37"/>
  <c r="C79" i="37"/>
  <c r="N78" i="37"/>
  <c r="M78" i="37"/>
  <c r="L78" i="37"/>
  <c r="K78" i="37"/>
  <c r="J78" i="37"/>
  <c r="I78" i="37"/>
  <c r="H78" i="37"/>
  <c r="G78" i="37"/>
  <c r="F78" i="37"/>
  <c r="E78" i="37"/>
  <c r="D78" i="37"/>
  <c r="C78" i="37"/>
  <c r="N77" i="37"/>
  <c r="M77" i="37"/>
  <c r="L77" i="37"/>
  <c r="K77" i="37"/>
  <c r="J77" i="37"/>
  <c r="I77" i="37"/>
  <c r="H77" i="37"/>
  <c r="G77" i="37"/>
  <c r="F77" i="37"/>
  <c r="E77" i="37"/>
  <c r="D77" i="37"/>
  <c r="C77" i="37"/>
  <c r="N76" i="37"/>
  <c r="M76" i="37"/>
  <c r="L76" i="37"/>
  <c r="K76" i="37"/>
  <c r="J76" i="37"/>
  <c r="I76" i="37"/>
  <c r="H76" i="37"/>
  <c r="G76" i="37"/>
  <c r="F76" i="37"/>
  <c r="E76" i="37"/>
  <c r="D76" i="37"/>
  <c r="C76" i="37"/>
  <c r="N75" i="37"/>
  <c r="M75" i="37"/>
  <c r="L75" i="37"/>
  <c r="K75" i="37"/>
  <c r="J75" i="37"/>
  <c r="I75" i="37"/>
  <c r="H75" i="37"/>
  <c r="G75" i="37"/>
  <c r="F75" i="37"/>
  <c r="E75" i="37"/>
  <c r="D75" i="37"/>
  <c r="C75" i="37"/>
  <c r="N74" i="37"/>
  <c r="M74" i="37"/>
  <c r="L74" i="37"/>
  <c r="K74" i="37"/>
  <c r="J74" i="37"/>
  <c r="I74" i="37"/>
  <c r="H74" i="37"/>
  <c r="G74" i="37"/>
  <c r="F74" i="37"/>
  <c r="E74" i="37"/>
  <c r="D74" i="37"/>
  <c r="C74" i="37"/>
  <c r="N73" i="37"/>
  <c r="M73" i="37"/>
  <c r="L73" i="37"/>
  <c r="K73" i="37"/>
  <c r="J73" i="37"/>
  <c r="I73" i="37"/>
  <c r="H73" i="37"/>
  <c r="G73" i="37"/>
  <c r="F73" i="37"/>
  <c r="E73" i="37"/>
  <c r="D73" i="37"/>
  <c r="C73" i="37"/>
  <c r="N72" i="37"/>
  <c r="M72" i="37"/>
  <c r="L72" i="37"/>
  <c r="K72" i="37"/>
  <c r="J72" i="37"/>
  <c r="I72" i="37"/>
  <c r="H72" i="37"/>
  <c r="G72" i="37"/>
  <c r="F72" i="37"/>
  <c r="E72" i="37"/>
  <c r="D72" i="37"/>
  <c r="C72" i="37"/>
  <c r="N71" i="37"/>
  <c r="M71" i="37"/>
  <c r="L71" i="37"/>
  <c r="K71" i="37"/>
  <c r="J71" i="37"/>
  <c r="I71" i="37"/>
  <c r="H71" i="37"/>
  <c r="G71" i="37"/>
  <c r="F71" i="37"/>
  <c r="E71" i="37"/>
  <c r="D71" i="37"/>
  <c r="C71" i="37"/>
  <c r="N70" i="37"/>
  <c r="M70" i="37"/>
  <c r="L70" i="37"/>
  <c r="K70" i="37"/>
  <c r="J70" i="37"/>
  <c r="I70" i="37"/>
  <c r="H70" i="37"/>
  <c r="G70" i="37"/>
  <c r="F70" i="37"/>
  <c r="E70" i="37"/>
  <c r="D70" i="37"/>
  <c r="C70" i="37"/>
  <c r="N69" i="37"/>
  <c r="M69" i="37"/>
  <c r="L69" i="37"/>
  <c r="K69" i="37"/>
  <c r="J69" i="37"/>
  <c r="I69" i="37"/>
  <c r="H69" i="37"/>
  <c r="G69" i="37"/>
  <c r="F69" i="37"/>
  <c r="E69" i="37"/>
  <c r="D69" i="37"/>
  <c r="C69" i="37"/>
  <c r="N68" i="37"/>
  <c r="M68" i="37"/>
  <c r="L68" i="37"/>
  <c r="K68" i="37"/>
  <c r="J68" i="37"/>
  <c r="I68" i="37"/>
  <c r="H68" i="37"/>
  <c r="G68" i="37"/>
  <c r="F68" i="37"/>
  <c r="E68" i="37"/>
  <c r="D68" i="37"/>
  <c r="C68" i="37"/>
  <c r="N67" i="37"/>
  <c r="M67" i="37"/>
  <c r="L67" i="37"/>
  <c r="K67" i="37"/>
  <c r="J67" i="37"/>
  <c r="I67" i="37"/>
  <c r="H67" i="37"/>
  <c r="G67" i="37"/>
  <c r="F67" i="37"/>
  <c r="E67" i="37"/>
  <c r="D67" i="37"/>
  <c r="C67" i="37"/>
  <c r="N66" i="37"/>
  <c r="M66" i="37"/>
  <c r="L66" i="37"/>
  <c r="K66" i="37"/>
  <c r="J66" i="37"/>
  <c r="I66" i="37"/>
  <c r="H66" i="37"/>
  <c r="G66" i="37"/>
  <c r="F66" i="37"/>
  <c r="E66" i="37"/>
  <c r="D66" i="37"/>
  <c r="C66" i="37"/>
  <c r="N65" i="37"/>
  <c r="M65" i="37"/>
  <c r="L65" i="37"/>
  <c r="K65" i="37"/>
  <c r="J65" i="37"/>
  <c r="I65" i="37"/>
  <c r="H65" i="37"/>
  <c r="G65" i="37"/>
  <c r="F65" i="37"/>
  <c r="E65" i="37"/>
  <c r="D65" i="37"/>
  <c r="C65" i="37"/>
  <c r="N64" i="37"/>
  <c r="M64" i="37"/>
  <c r="L64" i="37"/>
  <c r="K64" i="37"/>
  <c r="J64" i="37"/>
  <c r="I64" i="37"/>
  <c r="H64" i="37"/>
  <c r="G64" i="37"/>
  <c r="F64" i="37"/>
  <c r="E64" i="37"/>
  <c r="D64" i="37"/>
  <c r="C64" i="37"/>
  <c r="N63" i="37"/>
  <c r="M63" i="37"/>
  <c r="L63" i="37"/>
  <c r="K63" i="37"/>
  <c r="J63" i="37"/>
  <c r="I63" i="37"/>
  <c r="H63" i="37"/>
  <c r="G63" i="37"/>
  <c r="F63" i="37"/>
  <c r="E63" i="37"/>
  <c r="D63" i="37"/>
  <c r="C63" i="37"/>
  <c r="N62" i="37"/>
  <c r="M62" i="37"/>
  <c r="L62" i="37"/>
  <c r="K62" i="37"/>
  <c r="J62" i="37"/>
  <c r="I62" i="37"/>
  <c r="H62" i="37"/>
  <c r="G62" i="37"/>
  <c r="F62" i="37"/>
  <c r="E62" i="37"/>
  <c r="D62" i="37"/>
  <c r="C62" i="37"/>
  <c r="N61" i="37"/>
  <c r="M61" i="37"/>
  <c r="L61" i="37"/>
  <c r="K61" i="37"/>
  <c r="J61" i="37"/>
  <c r="I61" i="37"/>
  <c r="H61" i="37"/>
  <c r="G61" i="37"/>
  <c r="F61" i="37"/>
  <c r="E61" i="37"/>
  <c r="D61" i="37"/>
  <c r="C61" i="37"/>
  <c r="N60" i="37"/>
  <c r="M60" i="37"/>
  <c r="L60" i="37"/>
  <c r="K60" i="37"/>
  <c r="J60" i="37"/>
  <c r="I60" i="37"/>
  <c r="H60" i="37"/>
  <c r="G60" i="37"/>
  <c r="F60" i="37"/>
  <c r="E60" i="37"/>
  <c r="D60" i="37"/>
  <c r="C60" i="37"/>
  <c r="N59" i="37"/>
  <c r="M59" i="37"/>
  <c r="L59" i="37"/>
  <c r="K59" i="37"/>
  <c r="J59" i="37"/>
  <c r="I59" i="37"/>
  <c r="H59" i="37"/>
  <c r="G59" i="37"/>
  <c r="F59" i="37"/>
  <c r="E59" i="37"/>
  <c r="D59" i="37"/>
  <c r="C59" i="37"/>
  <c r="N58" i="37"/>
  <c r="M58" i="37"/>
  <c r="L58" i="37"/>
  <c r="K58" i="37"/>
  <c r="J58" i="37"/>
  <c r="I58" i="37"/>
  <c r="H58" i="37"/>
  <c r="G58" i="37"/>
  <c r="F58" i="37"/>
  <c r="E58" i="37"/>
  <c r="D58" i="37"/>
  <c r="C58" i="37"/>
  <c r="N57" i="37"/>
  <c r="M57" i="37"/>
  <c r="L57" i="37"/>
  <c r="K57" i="37"/>
  <c r="J57" i="37"/>
  <c r="I57" i="37"/>
  <c r="H57" i="37"/>
  <c r="G57" i="37"/>
  <c r="F57" i="37"/>
  <c r="E57" i="37"/>
  <c r="D57" i="37"/>
  <c r="C57" i="37"/>
  <c r="N56" i="37"/>
  <c r="M56" i="37"/>
  <c r="L56" i="37"/>
  <c r="K56" i="37"/>
  <c r="J56" i="37"/>
  <c r="I56" i="37"/>
  <c r="H56" i="37"/>
  <c r="G56" i="37"/>
  <c r="F56" i="37"/>
  <c r="E56" i="37"/>
  <c r="D56" i="37"/>
  <c r="C56" i="37"/>
  <c r="N55" i="37"/>
  <c r="M55" i="37"/>
  <c r="L55" i="37"/>
  <c r="K55" i="37"/>
  <c r="J55" i="37"/>
  <c r="I55" i="37"/>
  <c r="H55" i="37"/>
  <c r="G55" i="37"/>
  <c r="F55" i="37"/>
  <c r="E55" i="37"/>
  <c r="D55" i="37"/>
  <c r="C55" i="37"/>
  <c r="N54" i="37"/>
  <c r="M54" i="37"/>
  <c r="L54" i="37"/>
  <c r="K54" i="37"/>
  <c r="J54" i="37"/>
  <c r="I54" i="37"/>
  <c r="H54" i="37"/>
  <c r="G54" i="37"/>
  <c r="F54" i="37"/>
  <c r="E54" i="37"/>
  <c r="D54" i="37"/>
  <c r="C54" i="37"/>
  <c r="N53" i="37"/>
  <c r="M53" i="37"/>
  <c r="L53" i="37"/>
  <c r="K53" i="37"/>
  <c r="J53" i="37"/>
  <c r="I53" i="37"/>
  <c r="H53" i="37"/>
  <c r="G53" i="37"/>
  <c r="F53" i="37"/>
  <c r="E53" i="37"/>
  <c r="D53" i="37"/>
  <c r="C53" i="37"/>
  <c r="N52" i="37"/>
  <c r="M52" i="37"/>
  <c r="L52" i="37"/>
  <c r="K52" i="37"/>
  <c r="J52" i="37"/>
  <c r="I52" i="37"/>
  <c r="H52" i="37"/>
  <c r="G52" i="37"/>
  <c r="F52" i="37"/>
  <c r="E52" i="37"/>
  <c r="D52" i="37"/>
  <c r="C52" i="37"/>
  <c r="N51" i="37"/>
  <c r="M51" i="37"/>
  <c r="L51" i="37"/>
  <c r="K51" i="37"/>
  <c r="J51" i="37"/>
  <c r="I51" i="37"/>
  <c r="H51" i="37"/>
  <c r="G51" i="37"/>
  <c r="F51" i="37"/>
  <c r="E51" i="37"/>
  <c r="D51" i="37"/>
  <c r="C51" i="37"/>
  <c r="N50" i="37"/>
  <c r="M50" i="37"/>
  <c r="L50" i="37"/>
  <c r="K50" i="37"/>
  <c r="J50" i="37"/>
  <c r="I50" i="37"/>
  <c r="H50" i="37"/>
  <c r="G50" i="37"/>
  <c r="F50" i="37"/>
  <c r="E50" i="37"/>
  <c r="D50" i="37"/>
  <c r="C50" i="37"/>
  <c r="N49" i="37"/>
  <c r="M49" i="37"/>
  <c r="L49" i="37"/>
  <c r="K49" i="37"/>
  <c r="J49" i="37"/>
  <c r="I49" i="37"/>
  <c r="H49" i="37"/>
  <c r="G49" i="37"/>
  <c r="F49" i="37"/>
  <c r="E49" i="37"/>
  <c r="D49" i="37"/>
  <c r="C49" i="37"/>
  <c r="N48" i="37"/>
  <c r="M48" i="37"/>
  <c r="L48" i="37"/>
  <c r="K48" i="37"/>
  <c r="J48" i="37"/>
  <c r="I48" i="37"/>
  <c r="H48" i="37"/>
  <c r="G48" i="37"/>
  <c r="F48" i="37"/>
  <c r="E48" i="37"/>
  <c r="D48" i="37"/>
  <c r="C48" i="37"/>
  <c r="N47" i="37"/>
  <c r="M47" i="37"/>
  <c r="L47" i="37"/>
  <c r="K47" i="37"/>
  <c r="J47" i="37"/>
  <c r="I47" i="37"/>
  <c r="H47" i="37"/>
  <c r="G47" i="37"/>
  <c r="F47" i="37"/>
  <c r="E47" i="37"/>
  <c r="D47" i="37"/>
  <c r="C47" i="37"/>
  <c r="N46" i="37"/>
  <c r="M46" i="37"/>
  <c r="L46" i="37"/>
  <c r="K46" i="37"/>
  <c r="J46" i="37"/>
  <c r="I46" i="37"/>
  <c r="H46" i="37"/>
  <c r="G46" i="37"/>
  <c r="F46" i="37"/>
  <c r="E46" i="37"/>
  <c r="D46" i="37"/>
  <c r="C46" i="37"/>
  <c r="N45" i="37"/>
  <c r="M45" i="37"/>
  <c r="L45" i="37"/>
  <c r="K45" i="37"/>
  <c r="J45" i="37"/>
  <c r="I45" i="37"/>
  <c r="H45" i="37"/>
  <c r="G45" i="37"/>
  <c r="F45" i="37"/>
  <c r="E45" i="37"/>
  <c r="D45" i="37"/>
  <c r="C45" i="37"/>
  <c r="N44" i="37"/>
  <c r="M44" i="37"/>
  <c r="L44" i="37"/>
  <c r="K44" i="37"/>
  <c r="J44" i="37"/>
  <c r="I44" i="37"/>
  <c r="H44" i="37"/>
  <c r="G44" i="37"/>
  <c r="F44" i="37"/>
  <c r="E44" i="37"/>
  <c r="D44" i="37"/>
  <c r="C44" i="37"/>
  <c r="N43" i="37"/>
  <c r="M43" i="37"/>
  <c r="L43" i="37"/>
  <c r="K43" i="37"/>
  <c r="J43" i="37"/>
  <c r="I43" i="37"/>
  <c r="H43" i="37"/>
  <c r="G43" i="37"/>
  <c r="F43" i="37"/>
  <c r="E43" i="37"/>
  <c r="D43" i="37"/>
  <c r="C43" i="37"/>
  <c r="N42" i="37"/>
  <c r="M42" i="37"/>
  <c r="L42" i="37"/>
  <c r="K42" i="37"/>
  <c r="J42" i="37"/>
  <c r="I42" i="37"/>
  <c r="H42" i="37"/>
  <c r="G42" i="37"/>
  <c r="F42" i="37"/>
  <c r="E42" i="37"/>
  <c r="D42" i="37"/>
  <c r="C42" i="37"/>
  <c r="N41" i="37"/>
  <c r="M41" i="37"/>
  <c r="L41" i="37"/>
  <c r="K41" i="37"/>
  <c r="J41" i="37"/>
  <c r="I41" i="37"/>
  <c r="H41" i="37"/>
  <c r="G41" i="37"/>
  <c r="F41" i="37"/>
  <c r="E41" i="37"/>
  <c r="D41" i="37"/>
  <c r="C41" i="37"/>
  <c r="N40" i="37"/>
  <c r="M40" i="37"/>
  <c r="L40" i="37"/>
  <c r="K40" i="37"/>
  <c r="J40" i="37"/>
  <c r="I40" i="37"/>
  <c r="H40" i="37"/>
  <c r="G40" i="37"/>
  <c r="F40" i="37"/>
  <c r="E40" i="37"/>
  <c r="D40" i="37"/>
  <c r="C40" i="37"/>
  <c r="N39" i="37"/>
  <c r="N38" i="37" s="1"/>
  <c r="N37" i="37" s="1"/>
  <c r="M39" i="37"/>
  <c r="M38" i="37" s="1"/>
  <c r="L39" i="37"/>
  <c r="L38" i="37" s="1"/>
  <c r="K39" i="37"/>
  <c r="K38" i="37" s="1"/>
  <c r="K37" i="37" s="1"/>
  <c r="J39" i="37"/>
  <c r="J38" i="37" s="1"/>
  <c r="J37" i="37" s="1"/>
  <c r="I39" i="37"/>
  <c r="I38" i="37" s="1"/>
  <c r="H39" i="37"/>
  <c r="H38" i="37" s="1"/>
  <c r="G39" i="37"/>
  <c r="G38" i="37" s="1"/>
  <c r="G37" i="37" s="1"/>
  <c r="F39" i="37"/>
  <c r="F38" i="37" s="1"/>
  <c r="F37" i="37" s="1"/>
  <c r="E39" i="37"/>
  <c r="E38" i="37" s="1"/>
  <c r="D39" i="37"/>
  <c r="D38" i="37" s="1"/>
  <c r="C39" i="37"/>
  <c r="C38" i="37" s="1"/>
  <c r="C37" i="37" s="1"/>
  <c r="N32" i="37"/>
  <c r="M32" i="37"/>
  <c r="L32" i="37"/>
  <c r="K32" i="37"/>
  <c r="J32" i="37"/>
  <c r="I32" i="37"/>
  <c r="H32" i="37"/>
  <c r="G32" i="37"/>
  <c r="F32" i="37"/>
  <c r="E32" i="37"/>
  <c r="D32" i="37"/>
  <c r="C32" i="37"/>
  <c r="N31" i="37"/>
  <c r="M31" i="37"/>
  <c r="L31" i="37"/>
  <c r="K31" i="37"/>
  <c r="J31" i="37"/>
  <c r="I31" i="37"/>
  <c r="H31" i="37"/>
  <c r="G31" i="37"/>
  <c r="F31" i="37"/>
  <c r="E31" i="37"/>
  <c r="D31" i="37"/>
  <c r="C31" i="37"/>
  <c r="N30" i="37"/>
  <c r="N29" i="37" s="1"/>
  <c r="M30" i="37"/>
  <c r="M29" i="37" s="1"/>
  <c r="L30" i="37"/>
  <c r="L29" i="37" s="1"/>
  <c r="K30" i="37"/>
  <c r="K29" i="37" s="1"/>
  <c r="J30" i="37"/>
  <c r="J29" i="37" s="1"/>
  <c r="I30" i="37"/>
  <c r="I29" i="37" s="1"/>
  <c r="H30" i="37"/>
  <c r="H29" i="37" s="1"/>
  <c r="G30" i="37"/>
  <c r="G29" i="37" s="1"/>
  <c r="F30" i="37"/>
  <c r="F29" i="37" s="1"/>
  <c r="E30" i="37"/>
  <c r="E29" i="37" s="1"/>
  <c r="D30" i="37"/>
  <c r="D29" i="37" s="1"/>
  <c r="C30" i="37"/>
  <c r="C29" i="37" s="1"/>
  <c r="N27" i="37"/>
  <c r="M27" i="37"/>
  <c r="L27" i="37"/>
  <c r="K27" i="37"/>
  <c r="J27" i="37"/>
  <c r="I27" i="37"/>
  <c r="H27" i="37"/>
  <c r="G27" i="37"/>
  <c r="F27" i="37"/>
  <c r="E27" i="37"/>
  <c r="D27" i="37"/>
  <c r="C27" i="37"/>
  <c r="N26" i="37"/>
  <c r="M26" i="37"/>
  <c r="L26" i="37"/>
  <c r="K26" i="37"/>
  <c r="J26" i="37"/>
  <c r="I26" i="37"/>
  <c r="E26" i="37"/>
  <c r="D26" i="37"/>
  <c r="C26" i="37"/>
  <c r="N25" i="37"/>
  <c r="M25" i="37"/>
  <c r="L25" i="37"/>
  <c r="K25" i="37"/>
  <c r="J25" i="37"/>
  <c r="I25" i="37"/>
  <c r="H25" i="37"/>
  <c r="G25" i="37"/>
  <c r="F25" i="37"/>
  <c r="E25" i="37"/>
  <c r="D25" i="37"/>
  <c r="C25" i="37"/>
  <c r="N24" i="37"/>
  <c r="M24" i="37"/>
  <c r="L24" i="37"/>
  <c r="K24" i="37"/>
  <c r="J24" i="37"/>
  <c r="I24" i="37"/>
  <c r="H24" i="37"/>
  <c r="G24" i="37"/>
  <c r="F24" i="37"/>
  <c r="E24" i="37"/>
  <c r="D24" i="37"/>
  <c r="C24" i="37"/>
  <c r="N23" i="37"/>
  <c r="M23" i="37"/>
  <c r="L23" i="37"/>
  <c r="K23" i="37"/>
  <c r="J23" i="37"/>
  <c r="I23" i="37"/>
  <c r="H23" i="37"/>
  <c r="G23" i="37"/>
  <c r="F23" i="37"/>
  <c r="E23" i="37"/>
  <c r="D23" i="37"/>
  <c r="C23" i="37"/>
  <c r="N22" i="37"/>
  <c r="M22" i="37"/>
  <c r="L22" i="37"/>
  <c r="K22" i="37"/>
  <c r="J22" i="37"/>
  <c r="I22" i="37"/>
  <c r="H22" i="37"/>
  <c r="G22" i="37"/>
  <c r="F22" i="37"/>
  <c r="E22" i="37"/>
  <c r="D22" i="37"/>
  <c r="C22" i="37"/>
  <c r="N21" i="37"/>
  <c r="M21" i="37"/>
  <c r="L21" i="37"/>
  <c r="K21" i="37"/>
  <c r="J21" i="37"/>
  <c r="I21" i="37"/>
  <c r="H21" i="37"/>
  <c r="G21" i="37"/>
  <c r="F21" i="37"/>
  <c r="E21" i="37"/>
  <c r="D21" i="37"/>
  <c r="C21" i="37"/>
  <c r="N20" i="37"/>
  <c r="M20" i="37"/>
  <c r="L20" i="37"/>
  <c r="K20" i="37"/>
  <c r="J20" i="37"/>
  <c r="I20" i="37"/>
  <c r="H20" i="37"/>
  <c r="G20" i="37"/>
  <c r="F20" i="37"/>
  <c r="E20" i="37"/>
  <c r="D20" i="37"/>
  <c r="C20" i="37"/>
  <c r="N19" i="37"/>
  <c r="M19" i="37"/>
  <c r="L19" i="37"/>
  <c r="K19" i="37"/>
  <c r="J19" i="37"/>
  <c r="I19" i="37"/>
  <c r="H19" i="37"/>
  <c r="G19" i="37"/>
  <c r="F19" i="37"/>
  <c r="E19" i="37"/>
  <c r="D19" i="37"/>
  <c r="C19" i="37"/>
  <c r="N15" i="37"/>
  <c r="M15" i="37"/>
  <c r="L15" i="37"/>
  <c r="K15" i="37"/>
  <c r="J15" i="37"/>
  <c r="I15" i="37"/>
  <c r="H15" i="37"/>
  <c r="G15" i="37"/>
  <c r="F15" i="37"/>
  <c r="E15" i="37"/>
  <c r="D15" i="37"/>
  <c r="C15" i="37"/>
  <c r="N14" i="37"/>
  <c r="M14" i="37"/>
  <c r="L14" i="37"/>
  <c r="K14" i="37"/>
  <c r="J14" i="37"/>
  <c r="I14" i="37"/>
  <c r="H14" i="37"/>
  <c r="G14" i="37"/>
  <c r="F14" i="37"/>
  <c r="E14" i="37"/>
  <c r="D14" i="37"/>
  <c r="C14" i="37"/>
  <c r="N13" i="37"/>
  <c r="M13" i="37"/>
  <c r="L13" i="37"/>
  <c r="K13" i="37"/>
  <c r="J13" i="37"/>
  <c r="I13" i="37"/>
  <c r="H13" i="37"/>
  <c r="G13" i="37"/>
  <c r="F13" i="37"/>
  <c r="E13" i="37"/>
  <c r="D13" i="37"/>
  <c r="C13" i="37"/>
  <c r="N12" i="37"/>
  <c r="M12" i="37"/>
  <c r="L12" i="37"/>
  <c r="K12" i="37"/>
  <c r="J12" i="37"/>
  <c r="I12" i="37"/>
  <c r="H12" i="37"/>
  <c r="G12" i="37"/>
  <c r="F12" i="37"/>
  <c r="E12" i="37"/>
  <c r="D12" i="37"/>
  <c r="C12" i="37"/>
  <c r="N11" i="37"/>
  <c r="M11" i="37"/>
  <c r="L11" i="37"/>
  <c r="K11" i="37"/>
  <c r="J11" i="37"/>
  <c r="I11" i="37"/>
  <c r="H11" i="37"/>
  <c r="G11" i="37"/>
  <c r="F11" i="37"/>
  <c r="E11" i="37"/>
  <c r="D11" i="37"/>
  <c r="C11" i="37"/>
  <c r="N10" i="37"/>
  <c r="M10" i="37"/>
  <c r="L10" i="37"/>
  <c r="K10" i="37"/>
  <c r="J10" i="37"/>
  <c r="I10" i="37"/>
  <c r="H10" i="37"/>
  <c r="G10" i="37"/>
  <c r="F10" i="37"/>
  <c r="E10" i="37"/>
  <c r="D10" i="37"/>
  <c r="C10" i="37"/>
  <c r="N9" i="37"/>
  <c r="M9" i="37"/>
  <c r="L9" i="37"/>
  <c r="K9" i="37"/>
  <c r="J9" i="37"/>
  <c r="I9" i="37"/>
  <c r="H9" i="37"/>
  <c r="G9" i="37"/>
  <c r="F9" i="37"/>
  <c r="E9" i="37"/>
  <c r="D9" i="37"/>
  <c r="C9" i="37"/>
  <c r="N8" i="37"/>
  <c r="M8" i="37"/>
  <c r="L8" i="37"/>
  <c r="K8" i="37"/>
  <c r="J8" i="37"/>
  <c r="I8" i="37"/>
  <c r="H8" i="37"/>
  <c r="G8" i="37"/>
  <c r="F8" i="37"/>
  <c r="E8" i="37"/>
  <c r="D8" i="37"/>
  <c r="C8" i="37"/>
  <c r="N7" i="37"/>
  <c r="M7" i="37"/>
  <c r="L7" i="37"/>
  <c r="K7" i="37"/>
  <c r="J7" i="37"/>
  <c r="I7" i="37"/>
  <c r="H7" i="37"/>
  <c r="G7" i="37"/>
  <c r="F7" i="37"/>
  <c r="E7" i="37"/>
  <c r="D7" i="37"/>
  <c r="C7" i="37"/>
  <c r="N6" i="37"/>
  <c r="N5" i="37" s="1"/>
  <c r="M6" i="37"/>
  <c r="M5" i="37" s="1"/>
  <c r="L6" i="37"/>
  <c r="L5" i="37" s="1"/>
  <c r="K6" i="37"/>
  <c r="K5" i="37" s="1"/>
  <c r="J6" i="37"/>
  <c r="J5" i="37" s="1"/>
  <c r="I6" i="37"/>
  <c r="I5" i="37" s="1"/>
  <c r="H6" i="37"/>
  <c r="H5" i="37" s="1"/>
  <c r="G6" i="37"/>
  <c r="G5" i="37" s="1"/>
  <c r="F6" i="37"/>
  <c r="F5" i="37" s="1"/>
  <c r="E6" i="37"/>
  <c r="E5" i="37" s="1"/>
  <c r="D6" i="37"/>
  <c r="D5" i="37" s="1"/>
  <c r="C6" i="37"/>
  <c r="C5" i="37" s="1"/>
  <c r="N202" i="35"/>
  <c r="M202" i="35"/>
  <c r="L202" i="35"/>
  <c r="K202" i="35"/>
  <c r="J202" i="35"/>
  <c r="I202" i="35"/>
  <c r="H202" i="35"/>
  <c r="G202" i="35"/>
  <c r="F202" i="35"/>
  <c r="E202" i="35"/>
  <c r="D202" i="35"/>
  <c r="C202" i="35"/>
  <c r="N201" i="35"/>
  <c r="M201" i="35"/>
  <c r="L201" i="35"/>
  <c r="K201" i="35"/>
  <c r="J201" i="35"/>
  <c r="I201" i="35"/>
  <c r="H201" i="35"/>
  <c r="G201" i="35"/>
  <c r="F201" i="35"/>
  <c r="E201" i="35"/>
  <c r="D201" i="35"/>
  <c r="C201" i="35"/>
  <c r="N200" i="35"/>
  <c r="M200" i="35"/>
  <c r="L200" i="35"/>
  <c r="K200" i="35"/>
  <c r="J200" i="35"/>
  <c r="I200" i="35"/>
  <c r="H200" i="35"/>
  <c r="G200" i="35"/>
  <c r="F200" i="35"/>
  <c r="E200" i="35"/>
  <c r="D200" i="35"/>
  <c r="C200" i="35"/>
  <c r="N199" i="35"/>
  <c r="M199" i="35"/>
  <c r="L199" i="35"/>
  <c r="K199" i="35"/>
  <c r="J199" i="35"/>
  <c r="I199" i="35"/>
  <c r="H199" i="35"/>
  <c r="G199" i="35"/>
  <c r="F199" i="35"/>
  <c r="E199" i="35"/>
  <c r="D199" i="35"/>
  <c r="C199" i="35"/>
  <c r="N198" i="35"/>
  <c r="M198" i="35"/>
  <c r="L198" i="35"/>
  <c r="K198" i="35"/>
  <c r="J198" i="35"/>
  <c r="I198" i="35"/>
  <c r="H198" i="35"/>
  <c r="G198" i="35"/>
  <c r="F198" i="35"/>
  <c r="E198" i="35"/>
  <c r="D198" i="35"/>
  <c r="C198" i="35"/>
  <c r="N197" i="35"/>
  <c r="M197" i="35"/>
  <c r="L197" i="35"/>
  <c r="K197" i="35"/>
  <c r="J197" i="35"/>
  <c r="I197" i="35"/>
  <c r="N196" i="35"/>
  <c r="M196" i="35"/>
  <c r="L196" i="35"/>
  <c r="K196" i="35"/>
  <c r="J196" i="35"/>
  <c r="I196" i="35"/>
  <c r="H196" i="35"/>
  <c r="G196" i="35"/>
  <c r="F196" i="35"/>
  <c r="E196" i="35"/>
  <c r="D196" i="35"/>
  <c r="C196" i="35"/>
  <c r="N195" i="35"/>
  <c r="M195" i="35"/>
  <c r="L195" i="35"/>
  <c r="K195" i="35"/>
  <c r="J195" i="35"/>
  <c r="I195" i="35"/>
  <c r="H195" i="35"/>
  <c r="G195" i="35"/>
  <c r="F195" i="35"/>
  <c r="E195" i="35"/>
  <c r="D195" i="35"/>
  <c r="C195" i="35"/>
  <c r="N194" i="35"/>
  <c r="M194" i="35"/>
  <c r="L194" i="35"/>
  <c r="K194" i="35"/>
  <c r="J194" i="35"/>
  <c r="I194" i="35"/>
  <c r="H194" i="35"/>
  <c r="G194" i="35"/>
  <c r="F194" i="35"/>
  <c r="E194" i="35"/>
  <c r="D194" i="35"/>
  <c r="C194" i="35"/>
  <c r="N191" i="35"/>
  <c r="M191" i="35"/>
  <c r="L191" i="35"/>
  <c r="K191" i="35"/>
  <c r="J191" i="35"/>
  <c r="I191" i="35"/>
  <c r="H191" i="35"/>
  <c r="G191" i="35"/>
  <c r="F191" i="35"/>
  <c r="E191" i="35"/>
  <c r="D191" i="35"/>
  <c r="C191" i="35"/>
  <c r="N190" i="35"/>
  <c r="M190" i="35"/>
  <c r="L190" i="35"/>
  <c r="K190" i="35"/>
  <c r="J190" i="35"/>
  <c r="I190" i="35"/>
  <c r="H190" i="35"/>
  <c r="G190" i="35"/>
  <c r="F190" i="35"/>
  <c r="E190" i="35"/>
  <c r="D190" i="35"/>
  <c r="C190" i="35"/>
  <c r="N189" i="35"/>
  <c r="N188" i="35" s="1"/>
  <c r="M189" i="35"/>
  <c r="M188" i="35" s="1"/>
  <c r="L189" i="35"/>
  <c r="L188" i="35" s="1"/>
  <c r="K189" i="35"/>
  <c r="K188" i="35" s="1"/>
  <c r="J189" i="35"/>
  <c r="J188" i="35" s="1"/>
  <c r="I189" i="35"/>
  <c r="I188" i="35" s="1"/>
  <c r="H189" i="35"/>
  <c r="H188" i="35" s="1"/>
  <c r="G189" i="35"/>
  <c r="G188" i="35" s="1"/>
  <c r="F189" i="35"/>
  <c r="F188" i="35" s="1"/>
  <c r="E189" i="35"/>
  <c r="E188" i="35" s="1"/>
  <c r="D189" i="35"/>
  <c r="D188" i="35" s="1"/>
  <c r="C189" i="35"/>
  <c r="C188" i="35" s="1"/>
  <c r="N186" i="35"/>
  <c r="M186" i="35"/>
  <c r="L186" i="35"/>
  <c r="K186" i="35"/>
  <c r="J186" i="35"/>
  <c r="I186" i="35"/>
  <c r="H186" i="35"/>
  <c r="G186" i="35"/>
  <c r="F186" i="35"/>
  <c r="E186" i="35"/>
  <c r="D186" i="35"/>
  <c r="C186" i="35"/>
  <c r="N185" i="35"/>
  <c r="M185" i="35"/>
  <c r="L185" i="35"/>
  <c r="K185" i="35"/>
  <c r="J185" i="35"/>
  <c r="I185" i="35"/>
  <c r="H185" i="35"/>
  <c r="G185" i="35"/>
  <c r="F185" i="35"/>
  <c r="E185" i="35"/>
  <c r="D185" i="35"/>
  <c r="C185" i="35"/>
  <c r="N184" i="35"/>
  <c r="M184" i="35"/>
  <c r="L184" i="35"/>
  <c r="K184" i="35"/>
  <c r="J184" i="35"/>
  <c r="I184" i="35"/>
  <c r="H184" i="35"/>
  <c r="G184" i="35"/>
  <c r="F184" i="35"/>
  <c r="E184" i="35"/>
  <c r="D184" i="35"/>
  <c r="C184" i="35"/>
  <c r="N183" i="35"/>
  <c r="M183" i="35"/>
  <c r="L183" i="35"/>
  <c r="K183" i="35"/>
  <c r="J183" i="35"/>
  <c r="I183" i="35"/>
  <c r="H183" i="35"/>
  <c r="G183" i="35"/>
  <c r="F183" i="35"/>
  <c r="E183" i="35"/>
  <c r="D183" i="35"/>
  <c r="C183" i="35"/>
  <c r="N182" i="35"/>
  <c r="M182" i="35"/>
  <c r="L182" i="35"/>
  <c r="K182" i="35"/>
  <c r="J182" i="35"/>
  <c r="I182" i="35"/>
  <c r="H182" i="35"/>
  <c r="G182" i="35"/>
  <c r="F182" i="35"/>
  <c r="E182" i="35"/>
  <c r="D182" i="35"/>
  <c r="C182" i="35"/>
  <c r="N181" i="35"/>
  <c r="M181" i="35"/>
  <c r="L181" i="35"/>
  <c r="K181" i="35"/>
  <c r="J181" i="35"/>
  <c r="I181" i="35"/>
  <c r="H181" i="35"/>
  <c r="G181" i="35"/>
  <c r="F181" i="35"/>
  <c r="E181" i="35"/>
  <c r="D181" i="35"/>
  <c r="C181" i="35"/>
  <c r="N180" i="35"/>
  <c r="M180" i="35"/>
  <c r="L180" i="35"/>
  <c r="K180" i="35"/>
  <c r="J180" i="35"/>
  <c r="I180" i="35"/>
  <c r="H180" i="35"/>
  <c r="G180" i="35"/>
  <c r="F180" i="35"/>
  <c r="E180" i="35"/>
  <c r="D180" i="35"/>
  <c r="C180" i="35"/>
  <c r="N179" i="35"/>
  <c r="M179" i="35"/>
  <c r="L179" i="35"/>
  <c r="K179" i="35"/>
  <c r="J179" i="35"/>
  <c r="I179" i="35"/>
  <c r="H179" i="35"/>
  <c r="G179" i="35"/>
  <c r="F179" i="35"/>
  <c r="E179" i="35"/>
  <c r="D179" i="35"/>
  <c r="C179" i="35"/>
  <c r="N178" i="35"/>
  <c r="M178" i="35"/>
  <c r="L178" i="35"/>
  <c r="K178" i="35"/>
  <c r="J178" i="35"/>
  <c r="I178" i="35"/>
  <c r="H178" i="35"/>
  <c r="G178" i="35"/>
  <c r="F178" i="35"/>
  <c r="E178" i="35"/>
  <c r="D178" i="35"/>
  <c r="C178" i="35"/>
  <c r="N177" i="35"/>
  <c r="M177" i="35"/>
  <c r="L177" i="35"/>
  <c r="K177" i="35"/>
  <c r="J177" i="35"/>
  <c r="I177" i="35"/>
  <c r="H177" i="35"/>
  <c r="G177" i="35"/>
  <c r="F177" i="35"/>
  <c r="E177" i="35"/>
  <c r="D177" i="35"/>
  <c r="C177" i="35"/>
  <c r="N176" i="35"/>
  <c r="M176" i="35"/>
  <c r="L176" i="35"/>
  <c r="K176" i="35"/>
  <c r="J176" i="35"/>
  <c r="I176" i="35"/>
  <c r="H176" i="35"/>
  <c r="G176" i="35"/>
  <c r="F176" i="35"/>
  <c r="E176" i="35"/>
  <c r="D176" i="35"/>
  <c r="C176" i="35"/>
  <c r="N175" i="35"/>
  <c r="M175" i="35"/>
  <c r="L175" i="35"/>
  <c r="K175" i="35"/>
  <c r="J175" i="35"/>
  <c r="I175" i="35"/>
  <c r="H175" i="35"/>
  <c r="G175" i="35"/>
  <c r="F175" i="35"/>
  <c r="E175" i="35"/>
  <c r="D175" i="35"/>
  <c r="C175" i="35"/>
  <c r="N174" i="35"/>
  <c r="M174" i="35"/>
  <c r="L174" i="35"/>
  <c r="K174" i="35"/>
  <c r="J174" i="35"/>
  <c r="I174" i="35"/>
  <c r="H174" i="35"/>
  <c r="G174" i="35"/>
  <c r="F174" i="35"/>
  <c r="E174" i="35"/>
  <c r="D174" i="35"/>
  <c r="C174" i="35"/>
  <c r="N173" i="35"/>
  <c r="N172" i="35" s="1"/>
  <c r="M173" i="35"/>
  <c r="M172" i="35" s="1"/>
  <c r="L173" i="35"/>
  <c r="L172" i="35" s="1"/>
  <c r="K173" i="35"/>
  <c r="K172" i="35" s="1"/>
  <c r="J173" i="35"/>
  <c r="J172" i="35" s="1"/>
  <c r="I173" i="35"/>
  <c r="I172" i="35" s="1"/>
  <c r="H173" i="35"/>
  <c r="H172" i="35" s="1"/>
  <c r="G173" i="35"/>
  <c r="G172" i="35" s="1"/>
  <c r="F173" i="35"/>
  <c r="F172" i="35" s="1"/>
  <c r="E173" i="35"/>
  <c r="E172" i="35" s="1"/>
  <c r="D173" i="35"/>
  <c r="D172" i="35" s="1"/>
  <c r="C173" i="35"/>
  <c r="C172" i="35" s="1"/>
  <c r="N169" i="35"/>
  <c r="M169" i="35"/>
  <c r="L169" i="35"/>
  <c r="K169" i="35"/>
  <c r="J169" i="35"/>
  <c r="I169" i="35"/>
  <c r="H169" i="35"/>
  <c r="G169" i="35"/>
  <c r="F169" i="35"/>
  <c r="E169" i="35"/>
  <c r="D169" i="35"/>
  <c r="C169" i="35"/>
  <c r="N168" i="35"/>
  <c r="M168" i="35"/>
  <c r="L168" i="35"/>
  <c r="K168" i="35"/>
  <c r="J168" i="35"/>
  <c r="I168" i="35"/>
  <c r="H168" i="35"/>
  <c r="G168" i="35"/>
  <c r="F168" i="35"/>
  <c r="E168" i="35"/>
  <c r="D168" i="35"/>
  <c r="C168" i="35"/>
  <c r="N167" i="35"/>
  <c r="M167" i="35"/>
  <c r="L167" i="35"/>
  <c r="K167" i="35"/>
  <c r="J167" i="35"/>
  <c r="I167" i="35"/>
  <c r="H167" i="35"/>
  <c r="G167" i="35"/>
  <c r="F167" i="35"/>
  <c r="E167" i="35"/>
  <c r="D167" i="35"/>
  <c r="C167" i="35"/>
  <c r="N166" i="35"/>
  <c r="M166" i="35"/>
  <c r="L166" i="35"/>
  <c r="K166" i="35"/>
  <c r="J166" i="35"/>
  <c r="I166" i="35"/>
  <c r="H166" i="35"/>
  <c r="G166" i="35"/>
  <c r="F166" i="35"/>
  <c r="E166" i="35"/>
  <c r="D166" i="35"/>
  <c r="C166" i="35"/>
  <c r="N165" i="35"/>
  <c r="M165" i="35"/>
  <c r="L165" i="35"/>
  <c r="K165" i="35"/>
  <c r="J165" i="35"/>
  <c r="I165" i="35"/>
  <c r="H165" i="35"/>
  <c r="G165" i="35"/>
  <c r="F165" i="35"/>
  <c r="E165" i="35"/>
  <c r="D165" i="35"/>
  <c r="C165" i="35"/>
  <c r="N164" i="35"/>
  <c r="M164" i="35"/>
  <c r="L164" i="35"/>
  <c r="K164" i="35"/>
  <c r="J164" i="35"/>
  <c r="I164" i="35"/>
  <c r="H164" i="35"/>
  <c r="G164" i="35"/>
  <c r="F164" i="35"/>
  <c r="E164" i="35"/>
  <c r="D164" i="35"/>
  <c r="C164" i="35"/>
  <c r="N163" i="35"/>
  <c r="M163" i="35"/>
  <c r="L163" i="35"/>
  <c r="K163" i="35"/>
  <c r="J163" i="35"/>
  <c r="I163" i="35"/>
  <c r="H163" i="35"/>
  <c r="G163" i="35"/>
  <c r="F163" i="35"/>
  <c r="E163" i="35"/>
  <c r="D163" i="35"/>
  <c r="C163" i="35"/>
  <c r="N162" i="35"/>
  <c r="M162" i="35"/>
  <c r="L162" i="35"/>
  <c r="K162" i="35"/>
  <c r="J162" i="35"/>
  <c r="I162" i="35"/>
  <c r="H162" i="35"/>
  <c r="G162" i="35"/>
  <c r="F162" i="35"/>
  <c r="E162" i="35"/>
  <c r="D162" i="35"/>
  <c r="C162" i="35"/>
  <c r="N161" i="35"/>
  <c r="M161" i="35"/>
  <c r="L161" i="35"/>
  <c r="K161" i="35"/>
  <c r="J161" i="35"/>
  <c r="I161" i="35"/>
  <c r="H161" i="35"/>
  <c r="G161" i="35"/>
  <c r="F161" i="35"/>
  <c r="E161" i="35"/>
  <c r="D161" i="35"/>
  <c r="C161" i="35"/>
  <c r="N160" i="35"/>
  <c r="M160" i="35"/>
  <c r="L160" i="35"/>
  <c r="K160" i="35"/>
  <c r="J160" i="35"/>
  <c r="I160" i="35"/>
  <c r="H160" i="35"/>
  <c r="G160" i="35"/>
  <c r="F160" i="35"/>
  <c r="E160" i="35"/>
  <c r="D160" i="35"/>
  <c r="C160" i="35"/>
  <c r="N159" i="35"/>
  <c r="M159" i="35"/>
  <c r="L159" i="35"/>
  <c r="K159" i="35"/>
  <c r="J159" i="35"/>
  <c r="I159" i="35"/>
  <c r="H159" i="35"/>
  <c r="G159" i="35"/>
  <c r="F159" i="35"/>
  <c r="E159" i="35"/>
  <c r="D159" i="35"/>
  <c r="C159" i="35"/>
  <c r="N158" i="35"/>
  <c r="M158" i="35"/>
  <c r="L158" i="35"/>
  <c r="K158" i="35"/>
  <c r="J158" i="35"/>
  <c r="I158" i="35"/>
  <c r="H158" i="35"/>
  <c r="G158" i="35"/>
  <c r="F158" i="35"/>
  <c r="E158" i="35"/>
  <c r="D158" i="35"/>
  <c r="C158" i="35"/>
  <c r="N157" i="35"/>
  <c r="M157" i="35"/>
  <c r="L157" i="35"/>
  <c r="K157" i="35"/>
  <c r="J157" i="35"/>
  <c r="I157" i="35"/>
  <c r="H157" i="35"/>
  <c r="G157" i="35"/>
  <c r="F157" i="35"/>
  <c r="E157" i="35"/>
  <c r="D157" i="35"/>
  <c r="C157" i="35"/>
  <c r="N156" i="35"/>
  <c r="M156" i="35"/>
  <c r="L156" i="35"/>
  <c r="K156" i="35"/>
  <c r="J156" i="35"/>
  <c r="I156" i="35"/>
  <c r="H156" i="35"/>
  <c r="G156" i="35"/>
  <c r="F156" i="35"/>
  <c r="E156" i="35"/>
  <c r="D156" i="35"/>
  <c r="C156" i="35"/>
  <c r="N155" i="35"/>
  <c r="M155" i="35"/>
  <c r="L155" i="35"/>
  <c r="K155" i="35"/>
  <c r="J155" i="35"/>
  <c r="I155" i="35"/>
  <c r="H155" i="35"/>
  <c r="G155" i="35"/>
  <c r="F155" i="35"/>
  <c r="E155" i="35"/>
  <c r="D155" i="35"/>
  <c r="C155" i="35"/>
  <c r="N154" i="35"/>
  <c r="M154" i="35"/>
  <c r="L154" i="35"/>
  <c r="K154" i="35"/>
  <c r="J154" i="35"/>
  <c r="I154" i="35"/>
  <c r="H154" i="35"/>
  <c r="G154" i="35"/>
  <c r="F154" i="35"/>
  <c r="E154" i="35"/>
  <c r="D154" i="35"/>
  <c r="C154" i="35"/>
  <c r="N153" i="35"/>
  <c r="M153" i="35"/>
  <c r="L153" i="35"/>
  <c r="K153" i="35"/>
  <c r="J153" i="35"/>
  <c r="I153" i="35"/>
  <c r="H153" i="35"/>
  <c r="G153" i="35"/>
  <c r="F153" i="35"/>
  <c r="E153" i="35"/>
  <c r="D153" i="35"/>
  <c r="C153" i="35"/>
  <c r="N152" i="35"/>
  <c r="M152" i="35"/>
  <c r="L152" i="35"/>
  <c r="K152" i="35"/>
  <c r="J152" i="35"/>
  <c r="I152" i="35"/>
  <c r="H152" i="35"/>
  <c r="G152" i="35"/>
  <c r="F152" i="35"/>
  <c r="E152" i="35"/>
  <c r="D152" i="35"/>
  <c r="C152" i="35"/>
  <c r="N151" i="35"/>
  <c r="M151" i="35"/>
  <c r="L151" i="35"/>
  <c r="K151" i="35"/>
  <c r="J151" i="35"/>
  <c r="I151" i="35"/>
  <c r="H151" i="35"/>
  <c r="G151" i="35"/>
  <c r="F151" i="35"/>
  <c r="E151" i="35"/>
  <c r="D151" i="35"/>
  <c r="C151" i="35"/>
  <c r="N150" i="35"/>
  <c r="M150" i="35"/>
  <c r="L150" i="35"/>
  <c r="K150" i="35"/>
  <c r="J150" i="35"/>
  <c r="I150" i="35"/>
  <c r="H150" i="35"/>
  <c r="G150" i="35"/>
  <c r="F150" i="35"/>
  <c r="E150" i="35"/>
  <c r="D150" i="35"/>
  <c r="C150" i="35"/>
  <c r="N149" i="35"/>
  <c r="M149" i="35"/>
  <c r="L149" i="35"/>
  <c r="K149" i="35"/>
  <c r="J149" i="35"/>
  <c r="I149" i="35"/>
  <c r="H149" i="35"/>
  <c r="G149" i="35"/>
  <c r="F149" i="35"/>
  <c r="E149" i="35"/>
  <c r="D149" i="35"/>
  <c r="C149" i="35"/>
  <c r="N148" i="35"/>
  <c r="M148" i="35"/>
  <c r="L148" i="35"/>
  <c r="K148" i="35"/>
  <c r="J148" i="35"/>
  <c r="I148" i="35"/>
  <c r="H148" i="35"/>
  <c r="G148" i="35"/>
  <c r="F148" i="35"/>
  <c r="E148" i="35"/>
  <c r="D148" i="35"/>
  <c r="C148" i="35"/>
  <c r="N147" i="35"/>
  <c r="M147" i="35"/>
  <c r="L147" i="35"/>
  <c r="K147" i="35"/>
  <c r="J147" i="35"/>
  <c r="I147" i="35"/>
  <c r="H147" i="35"/>
  <c r="G147" i="35"/>
  <c r="F147" i="35"/>
  <c r="E147" i="35"/>
  <c r="D147" i="35"/>
  <c r="C147" i="35"/>
  <c r="N146" i="35"/>
  <c r="M146" i="35"/>
  <c r="L146" i="35"/>
  <c r="K146" i="35"/>
  <c r="J146" i="35"/>
  <c r="I146" i="35"/>
  <c r="H146" i="35"/>
  <c r="G146" i="35"/>
  <c r="F146" i="35"/>
  <c r="E146" i="35"/>
  <c r="D146" i="35"/>
  <c r="C146" i="35"/>
  <c r="N145" i="35"/>
  <c r="M145" i="35"/>
  <c r="L145" i="35"/>
  <c r="K145" i="35"/>
  <c r="J145" i="35"/>
  <c r="I145" i="35"/>
  <c r="H145" i="35"/>
  <c r="G145" i="35"/>
  <c r="F145" i="35"/>
  <c r="E145" i="35"/>
  <c r="D145" i="35"/>
  <c r="C145" i="35"/>
  <c r="N144" i="35"/>
  <c r="M144" i="35"/>
  <c r="L144" i="35"/>
  <c r="K144" i="35"/>
  <c r="J144" i="35"/>
  <c r="I144" i="35"/>
  <c r="H144" i="35"/>
  <c r="G144" i="35"/>
  <c r="F144" i="35"/>
  <c r="E144" i="35"/>
  <c r="D144" i="35"/>
  <c r="C144" i="35"/>
  <c r="N143" i="35"/>
  <c r="M143" i="35"/>
  <c r="L143" i="35"/>
  <c r="K143" i="35"/>
  <c r="J143" i="35"/>
  <c r="I143" i="35"/>
  <c r="H143" i="35"/>
  <c r="G143" i="35"/>
  <c r="F143" i="35"/>
  <c r="E143" i="35"/>
  <c r="D143" i="35"/>
  <c r="C143" i="35"/>
  <c r="N142" i="35"/>
  <c r="M142" i="35"/>
  <c r="L142" i="35"/>
  <c r="K142" i="35"/>
  <c r="J142" i="35"/>
  <c r="I142" i="35"/>
  <c r="H142" i="35"/>
  <c r="G142" i="35"/>
  <c r="F142" i="35"/>
  <c r="E142" i="35"/>
  <c r="D142" i="35"/>
  <c r="C142" i="35"/>
  <c r="N141" i="35"/>
  <c r="M141" i="35"/>
  <c r="L141" i="35"/>
  <c r="K141" i="35"/>
  <c r="J141" i="35"/>
  <c r="I141" i="35"/>
  <c r="H141" i="35"/>
  <c r="G141" i="35"/>
  <c r="F141" i="35"/>
  <c r="E141" i="35"/>
  <c r="D141" i="35"/>
  <c r="C141" i="35"/>
  <c r="N140" i="35"/>
  <c r="N139" i="35" s="1"/>
  <c r="M140" i="35"/>
  <c r="M139" i="35" s="1"/>
  <c r="L140" i="35"/>
  <c r="L139" i="35" s="1"/>
  <c r="K140" i="35"/>
  <c r="K139" i="35" s="1"/>
  <c r="J140" i="35"/>
  <c r="J139" i="35" s="1"/>
  <c r="I140" i="35"/>
  <c r="I139" i="35" s="1"/>
  <c r="H140" i="35"/>
  <c r="H139" i="35" s="1"/>
  <c r="G140" i="35"/>
  <c r="G139" i="35" s="1"/>
  <c r="F140" i="35"/>
  <c r="F139" i="35" s="1"/>
  <c r="E140" i="35"/>
  <c r="E139" i="35" s="1"/>
  <c r="D140" i="35"/>
  <c r="D139" i="35" s="1"/>
  <c r="C140" i="35"/>
  <c r="C139" i="35" s="1"/>
  <c r="N137" i="35"/>
  <c r="M137" i="35"/>
  <c r="L137" i="35"/>
  <c r="K137" i="35"/>
  <c r="J137" i="35"/>
  <c r="I137" i="35"/>
  <c r="H137" i="35"/>
  <c r="G137" i="35"/>
  <c r="F137" i="35"/>
  <c r="E137" i="35"/>
  <c r="D137" i="35"/>
  <c r="C137" i="35"/>
  <c r="N136" i="35"/>
  <c r="M136" i="35"/>
  <c r="L136" i="35"/>
  <c r="K136" i="35"/>
  <c r="J136" i="35"/>
  <c r="I136" i="35"/>
  <c r="H136" i="35"/>
  <c r="G136" i="35"/>
  <c r="F136" i="35"/>
  <c r="E136" i="35"/>
  <c r="D136" i="35"/>
  <c r="C136" i="35"/>
  <c r="N135" i="35"/>
  <c r="M135" i="35"/>
  <c r="L135" i="35"/>
  <c r="K135" i="35"/>
  <c r="J135" i="35"/>
  <c r="I135" i="35"/>
  <c r="H135" i="35"/>
  <c r="G135" i="35"/>
  <c r="F135" i="35"/>
  <c r="E135" i="35"/>
  <c r="D135" i="35"/>
  <c r="C135" i="35"/>
  <c r="N134" i="35"/>
  <c r="M134" i="35"/>
  <c r="L134" i="35"/>
  <c r="K134" i="35"/>
  <c r="J134" i="35"/>
  <c r="I134" i="35"/>
  <c r="H134" i="35"/>
  <c r="G134" i="35"/>
  <c r="F134" i="35"/>
  <c r="E134" i="35"/>
  <c r="D134" i="35"/>
  <c r="C134" i="35"/>
  <c r="N133" i="35"/>
  <c r="M133" i="35"/>
  <c r="L133" i="35"/>
  <c r="K133" i="35"/>
  <c r="J133" i="35"/>
  <c r="I133" i="35"/>
  <c r="H133" i="35"/>
  <c r="G133" i="35"/>
  <c r="F133" i="35"/>
  <c r="E133" i="35"/>
  <c r="D133" i="35"/>
  <c r="C133" i="35"/>
  <c r="N132" i="35"/>
  <c r="M132" i="35"/>
  <c r="L132" i="35"/>
  <c r="K132" i="35"/>
  <c r="J132" i="35"/>
  <c r="I132" i="35"/>
  <c r="H132" i="35"/>
  <c r="G132" i="35"/>
  <c r="F132" i="35"/>
  <c r="E132" i="35"/>
  <c r="D132" i="35"/>
  <c r="C132" i="35"/>
  <c r="N131" i="35"/>
  <c r="M131" i="35"/>
  <c r="L131" i="35"/>
  <c r="K131" i="35"/>
  <c r="J131" i="35"/>
  <c r="I131" i="35"/>
  <c r="H131" i="35"/>
  <c r="G131" i="35"/>
  <c r="F131" i="35"/>
  <c r="E131" i="35"/>
  <c r="D131" i="35"/>
  <c r="C131" i="35"/>
  <c r="N130" i="35"/>
  <c r="M130" i="35"/>
  <c r="L130" i="35"/>
  <c r="K130" i="35"/>
  <c r="J130" i="35"/>
  <c r="I130" i="35"/>
  <c r="H130" i="35"/>
  <c r="G130" i="35"/>
  <c r="F130" i="35"/>
  <c r="E130" i="35"/>
  <c r="D130" i="35"/>
  <c r="C130" i="35"/>
  <c r="N129" i="35"/>
  <c r="M129" i="35"/>
  <c r="L129" i="35"/>
  <c r="K129" i="35"/>
  <c r="J129" i="35"/>
  <c r="I129" i="35"/>
  <c r="H129" i="35"/>
  <c r="G129" i="35"/>
  <c r="F129" i="35"/>
  <c r="E129" i="35"/>
  <c r="D129" i="35"/>
  <c r="C129" i="35"/>
  <c r="N128" i="35"/>
  <c r="M128" i="35"/>
  <c r="L128" i="35"/>
  <c r="K128" i="35"/>
  <c r="J128" i="35"/>
  <c r="I128" i="35"/>
  <c r="H128" i="35"/>
  <c r="G128" i="35"/>
  <c r="F128" i="35"/>
  <c r="E128" i="35"/>
  <c r="D128" i="35"/>
  <c r="C128" i="35"/>
  <c r="N127" i="35"/>
  <c r="M127" i="35"/>
  <c r="L127" i="35"/>
  <c r="K127" i="35"/>
  <c r="J127" i="35"/>
  <c r="I127" i="35"/>
  <c r="H127" i="35"/>
  <c r="G127" i="35"/>
  <c r="F127" i="35"/>
  <c r="E127" i="35"/>
  <c r="D127" i="35"/>
  <c r="C127" i="35"/>
  <c r="N126" i="35"/>
  <c r="M126" i="35"/>
  <c r="L126" i="35"/>
  <c r="K126" i="35"/>
  <c r="J126" i="35"/>
  <c r="I126" i="35"/>
  <c r="H126" i="35"/>
  <c r="G126" i="35"/>
  <c r="F126" i="35"/>
  <c r="E126" i="35"/>
  <c r="D126" i="35"/>
  <c r="C126" i="35"/>
  <c r="N125" i="35"/>
  <c r="M125" i="35"/>
  <c r="L125" i="35"/>
  <c r="K125" i="35"/>
  <c r="J125" i="35"/>
  <c r="I125" i="35"/>
  <c r="H125" i="35"/>
  <c r="G125" i="35"/>
  <c r="F125" i="35"/>
  <c r="E125" i="35"/>
  <c r="D125" i="35"/>
  <c r="C125" i="35"/>
  <c r="N124" i="35"/>
  <c r="M124" i="35"/>
  <c r="L124" i="35"/>
  <c r="K124" i="35"/>
  <c r="J124" i="35"/>
  <c r="I124" i="35"/>
  <c r="H124" i="35"/>
  <c r="G124" i="35"/>
  <c r="F124" i="35"/>
  <c r="E124" i="35"/>
  <c r="D124" i="35"/>
  <c r="C124" i="35"/>
  <c r="N123" i="35"/>
  <c r="M123" i="35"/>
  <c r="L123" i="35"/>
  <c r="K123" i="35"/>
  <c r="J123" i="35"/>
  <c r="I123" i="35"/>
  <c r="H123" i="35"/>
  <c r="G123" i="35"/>
  <c r="F123" i="35"/>
  <c r="E123" i="35"/>
  <c r="D123" i="35"/>
  <c r="C123" i="35"/>
  <c r="N122" i="35"/>
  <c r="M122" i="35"/>
  <c r="L122" i="35"/>
  <c r="K122" i="35"/>
  <c r="J122" i="35"/>
  <c r="I122" i="35"/>
  <c r="H122" i="35"/>
  <c r="G122" i="35"/>
  <c r="F122" i="35"/>
  <c r="E122" i="35"/>
  <c r="D122" i="35"/>
  <c r="C122" i="35"/>
  <c r="N121" i="35"/>
  <c r="M121" i="35"/>
  <c r="L121" i="35"/>
  <c r="K121" i="35"/>
  <c r="J121" i="35"/>
  <c r="I121" i="35"/>
  <c r="H121" i="35"/>
  <c r="G121" i="35"/>
  <c r="F121" i="35"/>
  <c r="E121" i="35"/>
  <c r="D121" i="35"/>
  <c r="C121" i="35"/>
  <c r="N120" i="35"/>
  <c r="M120" i="35"/>
  <c r="L120" i="35"/>
  <c r="K120" i="35"/>
  <c r="J120" i="35"/>
  <c r="I120" i="35"/>
  <c r="H120" i="35"/>
  <c r="G120" i="35"/>
  <c r="F120" i="35"/>
  <c r="E120" i="35"/>
  <c r="D120" i="35"/>
  <c r="C120" i="35"/>
  <c r="N119" i="35"/>
  <c r="M119" i="35"/>
  <c r="L119" i="35"/>
  <c r="K119" i="35"/>
  <c r="J119" i="35"/>
  <c r="I119" i="35"/>
  <c r="H119" i="35"/>
  <c r="G119" i="35"/>
  <c r="F119" i="35"/>
  <c r="E119" i="35"/>
  <c r="D119" i="35"/>
  <c r="C119" i="35"/>
  <c r="N118" i="35"/>
  <c r="M118" i="35"/>
  <c r="L118" i="35"/>
  <c r="K118" i="35"/>
  <c r="J118" i="35"/>
  <c r="I118" i="35"/>
  <c r="H118" i="35"/>
  <c r="G118" i="35"/>
  <c r="F118" i="35"/>
  <c r="E118" i="35"/>
  <c r="D118" i="35"/>
  <c r="C118" i="35"/>
  <c r="N117" i="35"/>
  <c r="M117" i="35"/>
  <c r="L117" i="35"/>
  <c r="K117" i="35"/>
  <c r="J117" i="35"/>
  <c r="I117" i="35"/>
  <c r="H117" i="35"/>
  <c r="G117" i="35"/>
  <c r="F117" i="35"/>
  <c r="E117" i="35"/>
  <c r="D117" i="35"/>
  <c r="C117" i="35"/>
  <c r="N116" i="35"/>
  <c r="M116" i="35"/>
  <c r="L116" i="35"/>
  <c r="K116" i="35"/>
  <c r="J116" i="35"/>
  <c r="I116" i="35"/>
  <c r="H116" i="35"/>
  <c r="G116" i="35"/>
  <c r="F116" i="35"/>
  <c r="E116" i="35"/>
  <c r="D116" i="35"/>
  <c r="C116" i="35"/>
  <c r="N115" i="35"/>
  <c r="M115" i="35"/>
  <c r="L115" i="35"/>
  <c r="K115" i="35"/>
  <c r="J115" i="35"/>
  <c r="I115" i="35"/>
  <c r="H115" i="35"/>
  <c r="G115" i="35"/>
  <c r="F115" i="35"/>
  <c r="E115" i="35"/>
  <c r="D115" i="35"/>
  <c r="C115" i="35"/>
  <c r="N114" i="35"/>
  <c r="M114" i="35"/>
  <c r="L114" i="35"/>
  <c r="K114" i="35"/>
  <c r="J114" i="35"/>
  <c r="I114" i="35"/>
  <c r="H114" i="35"/>
  <c r="G114" i="35"/>
  <c r="F114" i="35"/>
  <c r="E114" i="35"/>
  <c r="D114" i="35"/>
  <c r="C114" i="35"/>
  <c r="N113" i="35"/>
  <c r="M113" i="35"/>
  <c r="L113" i="35"/>
  <c r="K113" i="35"/>
  <c r="J113" i="35"/>
  <c r="I113" i="35"/>
  <c r="H113" i="35"/>
  <c r="G113" i="35"/>
  <c r="F113" i="35"/>
  <c r="E113" i="35"/>
  <c r="D113" i="35"/>
  <c r="C113" i="35"/>
  <c r="N112" i="35"/>
  <c r="M112" i="35"/>
  <c r="L112" i="35"/>
  <c r="K112" i="35"/>
  <c r="J112" i="35"/>
  <c r="I112" i="35"/>
  <c r="H112" i="35"/>
  <c r="G112" i="35"/>
  <c r="F112" i="35"/>
  <c r="E112" i="35"/>
  <c r="D112" i="35"/>
  <c r="C112" i="35"/>
  <c r="N111" i="35"/>
  <c r="M111" i="35"/>
  <c r="L111" i="35"/>
  <c r="K111" i="35"/>
  <c r="J111" i="35"/>
  <c r="I111" i="35"/>
  <c r="H111" i="35"/>
  <c r="G111" i="35"/>
  <c r="F111" i="35"/>
  <c r="E111" i="35"/>
  <c r="D111" i="35"/>
  <c r="C111" i="35"/>
  <c r="N110" i="35"/>
  <c r="M110" i="35"/>
  <c r="L110" i="35"/>
  <c r="K110" i="35"/>
  <c r="J110" i="35"/>
  <c r="I110" i="35"/>
  <c r="H110" i="35"/>
  <c r="G110" i="35"/>
  <c r="F110" i="35"/>
  <c r="E110" i="35"/>
  <c r="D110" i="35"/>
  <c r="C110" i="35"/>
  <c r="N109" i="35"/>
  <c r="M109" i="35"/>
  <c r="L109" i="35"/>
  <c r="K109" i="35"/>
  <c r="J109" i="35"/>
  <c r="I109" i="35"/>
  <c r="H109" i="35"/>
  <c r="G109" i="35"/>
  <c r="F109" i="35"/>
  <c r="E109" i="35"/>
  <c r="D109" i="35"/>
  <c r="C109" i="35"/>
  <c r="N108" i="35"/>
  <c r="M108" i="35"/>
  <c r="L108" i="35"/>
  <c r="K108" i="35"/>
  <c r="J108" i="35"/>
  <c r="I108" i="35"/>
  <c r="H108" i="35"/>
  <c r="G108" i="35"/>
  <c r="F108" i="35"/>
  <c r="E108" i="35"/>
  <c r="D108" i="35"/>
  <c r="C108" i="35"/>
  <c r="N107" i="35"/>
  <c r="M107" i="35"/>
  <c r="L107" i="35"/>
  <c r="K107" i="35"/>
  <c r="J107" i="35"/>
  <c r="I107" i="35"/>
  <c r="H107" i="35"/>
  <c r="G107" i="35"/>
  <c r="F107" i="35"/>
  <c r="E107" i="35"/>
  <c r="D107" i="35"/>
  <c r="C107" i="35"/>
  <c r="N106" i="35"/>
  <c r="M106" i="35"/>
  <c r="L106" i="35"/>
  <c r="K106" i="35"/>
  <c r="J106" i="35"/>
  <c r="I106" i="35"/>
  <c r="H106" i="35"/>
  <c r="G106" i="35"/>
  <c r="F106" i="35"/>
  <c r="E106" i="35"/>
  <c r="D106" i="35"/>
  <c r="C106" i="35"/>
  <c r="N105" i="35"/>
  <c r="M105" i="35"/>
  <c r="L105" i="35"/>
  <c r="K105" i="35"/>
  <c r="J105" i="35"/>
  <c r="I105" i="35"/>
  <c r="H105" i="35"/>
  <c r="G105" i="35"/>
  <c r="F105" i="35"/>
  <c r="E105" i="35"/>
  <c r="D105" i="35"/>
  <c r="C105" i="35"/>
  <c r="N104" i="35"/>
  <c r="M104" i="35"/>
  <c r="L104" i="35"/>
  <c r="K104" i="35"/>
  <c r="J104" i="35"/>
  <c r="I104" i="35"/>
  <c r="H104" i="35"/>
  <c r="G104" i="35"/>
  <c r="F104" i="35"/>
  <c r="E104" i="35"/>
  <c r="D104" i="35"/>
  <c r="C104" i="35"/>
  <c r="N103" i="35"/>
  <c r="M103" i="35"/>
  <c r="L103" i="35"/>
  <c r="K103" i="35"/>
  <c r="J103" i="35"/>
  <c r="I103" i="35"/>
  <c r="H103" i="35"/>
  <c r="G103" i="35"/>
  <c r="F103" i="35"/>
  <c r="E103" i="35"/>
  <c r="D103" i="35"/>
  <c r="C103" i="35"/>
  <c r="N102" i="35"/>
  <c r="M102" i="35"/>
  <c r="L102" i="35"/>
  <c r="K102" i="35"/>
  <c r="J102" i="35"/>
  <c r="I102" i="35"/>
  <c r="H102" i="35"/>
  <c r="G102" i="35"/>
  <c r="F102" i="35"/>
  <c r="E102" i="35"/>
  <c r="D102" i="35"/>
  <c r="C102" i="35"/>
  <c r="N101" i="35"/>
  <c r="M101" i="35"/>
  <c r="L101" i="35"/>
  <c r="K101" i="35"/>
  <c r="J101" i="35"/>
  <c r="I101" i="35"/>
  <c r="H101" i="35"/>
  <c r="G101" i="35"/>
  <c r="F101" i="35"/>
  <c r="E101" i="35"/>
  <c r="D101" i="35"/>
  <c r="C101" i="35"/>
  <c r="N100" i="35"/>
  <c r="M100" i="35"/>
  <c r="L100" i="35"/>
  <c r="K100" i="35"/>
  <c r="J100" i="35"/>
  <c r="I100" i="35"/>
  <c r="H100" i="35"/>
  <c r="G100" i="35"/>
  <c r="F100" i="35"/>
  <c r="E100" i="35"/>
  <c r="D100" i="35"/>
  <c r="C100" i="35"/>
  <c r="N99" i="35"/>
  <c r="M99" i="35"/>
  <c r="L99" i="35"/>
  <c r="K99" i="35"/>
  <c r="J99" i="35"/>
  <c r="I99" i="35"/>
  <c r="H99" i="35"/>
  <c r="G99" i="35"/>
  <c r="F99" i="35"/>
  <c r="E99" i="35"/>
  <c r="D99" i="35"/>
  <c r="C99" i="35"/>
  <c r="N98" i="35"/>
  <c r="M98" i="35"/>
  <c r="L98" i="35"/>
  <c r="K98" i="35"/>
  <c r="J98" i="35"/>
  <c r="I98" i="35"/>
  <c r="H98" i="35"/>
  <c r="G98" i="35"/>
  <c r="F98" i="35"/>
  <c r="E98" i="35"/>
  <c r="D98" i="35"/>
  <c r="C98" i="35"/>
  <c r="N97" i="35"/>
  <c r="M97" i="35"/>
  <c r="L97" i="35"/>
  <c r="K97" i="35"/>
  <c r="J97" i="35"/>
  <c r="I97" i="35"/>
  <c r="H97" i="35"/>
  <c r="G97" i="35"/>
  <c r="F97" i="35"/>
  <c r="E97" i="35"/>
  <c r="D97" i="35"/>
  <c r="C97" i="35"/>
  <c r="N96" i="35"/>
  <c r="N95" i="35" s="1"/>
  <c r="M96" i="35"/>
  <c r="M95" i="35" s="1"/>
  <c r="L96" i="35"/>
  <c r="L95" i="35" s="1"/>
  <c r="K96" i="35"/>
  <c r="K95" i="35" s="1"/>
  <c r="J96" i="35"/>
  <c r="J95" i="35" s="1"/>
  <c r="I96" i="35"/>
  <c r="I95" i="35" s="1"/>
  <c r="H96" i="35"/>
  <c r="H95" i="35" s="1"/>
  <c r="G96" i="35"/>
  <c r="G95" i="35" s="1"/>
  <c r="F96" i="35"/>
  <c r="F95" i="35" s="1"/>
  <c r="E96" i="35"/>
  <c r="E95" i="35" s="1"/>
  <c r="D96" i="35"/>
  <c r="D95" i="35" s="1"/>
  <c r="C96" i="35"/>
  <c r="C95" i="35" s="1"/>
  <c r="N93" i="35"/>
  <c r="M93" i="35"/>
  <c r="L93" i="35"/>
  <c r="K93" i="35"/>
  <c r="J93" i="35"/>
  <c r="I93" i="35"/>
  <c r="H93" i="35"/>
  <c r="G93" i="35"/>
  <c r="F93" i="35"/>
  <c r="E93" i="35"/>
  <c r="D93" i="35"/>
  <c r="C93" i="35"/>
  <c r="N92" i="35"/>
  <c r="M92" i="35"/>
  <c r="L92" i="35"/>
  <c r="K92" i="35"/>
  <c r="J92" i="35"/>
  <c r="I92" i="35"/>
  <c r="H92" i="35"/>
  <c r="G92" i="35"/>
  <c r="F92" i="35"/>
  <c r="E92" i="35"/>
  <c r="D92" i="35"/>
  <c r="C92" i="35"/>
  <c r="N91" i="35"/>
  <c r="M91" i="35"/>
  <c r="L91" i="35"/>
  <c r="K91" i="35"/>
  <c r="J91" i="35"/>
  <c r="I91" i="35"/>
  <c r="H91" i="35"/>
  <c r="G91" i="35"/>
  <c r="F91" i="35"/>
  <c r="E91" i="35"/>
  <c r="D91" i="35"/>
  <c r="C91" i="35"/>
  <c r="N90" i="35"/>
  <c r="M90" i="35"/>
  <c r="L90" i="35"/>
  <c r="K90" i="35"/>
  <c r="J90" i="35"/>
  <c r="I90" i="35"/>
  <c r="H90" i="35"/>
  <c r="G90" i="35"/>
  <c r="F90" i="35"/>
  <c r="E90" i="35"/>
  <c r="D90" i="35"/>
  <c r="C90" i="35"/>
  <c r="N89" i="35"/>
  <c r="M89" i="35"/>
  <c r="L89" i="35"/>
  <c r="K89" i="35"/>
  <c r="J89" i="35"/>
  <c r="I89" i="35"/>
  <c r="H89" i="35"/>
  <c r="G89" i="35"/>
  <c r="F89" i="35"/>
  <c r="E89" i="35"/>
  <c r="D89" i="35"/>
  <c r="C89" i="35"/>
  <c r="N88" i="35"/>
  <c r="M88" i="35"/>
  <c r="L88" i="35"/>
  <c r="K88" i="35"/>
  <c r="J88" i="35"/>
  <c r="I88" i="35"/>
  <c r="H88" i="35"/>
  <c r="G88" i="35"/>
  <c r="F88" i="35"/>
  <c r="E88" i="35"/>
  <c r="D88" i="35"/>
  <c r="C88" i="35"/>
  <c r="N87" i="35"/>
  <c r="M87" i="35"/>
  <c r="L87" i="35"/>
  <c r="K87" i="35"/>
  <c r="J87" i="35"/>
  <c r="I87" i="35"/>
  <c r="H87" i="35"/>
  <c r="G87" i="35"/>
  <c r="F87" i="35"/>
  <c r="E87" i="35"/>
  <c r="D87" i="35"/>
  <c r="C87" i="35"/>
  <c r="N86" i="35"/>
  <c r="M86" i="35"/>
  <c r="L86" i="35"/>
  <c r="K86" i="35"/>
  <c r="J86" i="35"/>
  <c r="I86" i="35"/>
  <c r="H86" i="35"/>
  <c r="G86" i="35"/>
  <c r="F86" i="35"/>
  <c r="E86" i="35"/>
  <c r="D86" i="35"/>
  <c r="C86" i="35"/>
  <c r="N85" i="35"/>
  <c r="M85" i="35"/>
  <c r="L85" i="35"/>
  <c r="K85" i="35"/>
  <c r="J85" i="35"/>
  <c r="I85" i="35"/>
  <c r="H85" i="35"/>
  <c r="G85" i="35"/>
  <c r="F85" i="35"/>
  <c r="E85" i="35"/>
  <c r="D85" i="35"/>
  <c r="C85" i="35"/>
  <c r="N84" i="35"/>
  <c r="M84" i="35"/>
  <c r="L84" i="35"/>
  <c r="K84" i="35"/>
  <c r="J84" i="35"/>
  <c r="I84" i="35"/>
  <c r="H84" i="35"/>
  <c r="G84" i="35"/>
  <c r="F84" i="35"/>
  <c r="E84" i="35"/>
  <c r="D84" i="35"/>
  <c r="C84" i="35"/>
  <c r="N83" i="35"/>
  <c r="M83" i="35"/>
  <c r="L83" i="35"/>
  <c r="K83" i="35"/>
  <c r="J83" i="35"/>
  <c r="I83" i="35"/>
  <c r="H83" i="35"/>
  <c r="G83" i="35"/>
  <c r="F83" i="35"/>
  <c r="E83" i="35"/>
  <c r="D83" i="35"/>
  <c r="C83" i="35"/>
  <c r="N82" i="35"/>
  <c r="M82" i="35"/>
  <c r="L82" i="35"/>
  <c r="K82" i="35"/>
  <c r="J82" i="35"/>
  <c r="I82" i="35"/>
  <c r="H82" i="35"/>
  <c r="G82" i="35"/>
  <c r="F82" i="35"/>
  <c r="E82" i="35"/>
  <c r="D82" i="35"/>
  <c r="C82" i="35"/>
  <c r="N81" i="35"/>
  <c r="M81" i="35"/>
  <c r="L81" i="35"/>
  <c r="K81" i="35"/>
  <c r="J81" i="35"/>
  <c r="I81" i="35"/>
  <c r="H81" i="35"/>
  <c r="G81" i="35"/>
  <c r="F81" i="35"/>
  <c r="E81" i="35"/>
  <c r="D81" i="35"/>
  <c r="C81" i="35"/>
  <c r="N80" i="35"/>
  <c r="M80" i="35"/>
  <c r="L80" i="35"/>
  <c r="K80" i="35"/>
  <c r="J80" i="35"/>
  <c r="I80" i="35"/>
  <c r="H80" i="35"/>
  <c r="G80" i="35"/>
  <c r="F80" i="35"/>
  <c r="E80" i="35"/>
  <c r="D80" i="35"/>
  <c r="C80" i="35"/>
  <c r="N79" i="35"/>
  <c r="M79" i="35"/>
  <c r="L79" i="35"/>
  <c r="K79" i="35"/>
  <c r="J79" i="35"/>
  <c r="I79" i="35"/>
  <c r="H79" i="35"/>
  <c r="G79" i="35"/>
  <c r="F79" i="35"/>
  <c r="E79" i="35"/>
  <c r="D79" i="35"/>
  <c r="C79" i="35"/>
  <c r="N78" i="35"/>
  <c r="M78" i="35"/>
  <c r="L78" i="35"/>
  <c r="K78" i="35"/>
  <c r="J78" i="35"/>
  <c r="I78" i="35"/>
  <c r="H78" i="35"/>
  <c r="G78" i="35"/>
  <c r="F78" i="35"/>
  <c r="E78" i="35"/>
  <c r="D78" i="35"/>
  <c r="C78" i="35"/>
  <c r="N77" i="35"/>
  <c r="M77" i="35"/>
  <c r="L77" i="35"/>
  <c r="K77" i="35"/>
  <c r="J77" i="35"/>
  <c r="I77" i="35"/>
  <c r="H77" i="35"/>
  <c r="G77" i="35"/>
  <c r="F77" i="35"/>
  <c r="E77" i="35"/>
  <c r="D77" i="35"/>
  <c r="C77" i="35"/>
  <c r="N76" i="35"/>
  <c r="M76" i="35"/>
  <c r="L76" i="35"/>
  <c r="K76" i="35"/>
  <c r="J76" i="35"/>
  <c r="I76" i="35"/>
  <c r="H76" i="35"/>
  <c r="G76" i="35"/>
  <c r="F76" i="35"/>
  <c r="E76" i="35"/>
  <c r="D76" i="35"/>
  <c r="C76" i="35"/>
  <c r="N75" i="35"/>
  <c r="M75" i="35"/>
  <c r="L75" i="35"/>
  <c r="K75" i="35"/>
  <c r="J75" i="35"/>
  <c r="I75" i="35"/>
  <c r="H75" i="35"/>
  <c r="G75" i="35"/>
  <c r="F75" i="35"/>
  <c r="E75" i="35"/>
  <c r="D75" i="35"/>
  <c r="C75" i="35"/>
  <c r="N74" i="35"/>
  <c r="M74" i="35"/>
  <c r="L74" i="35"/>
  <c r="K74" i="35"/>
  <c r="J74" i="35"/>
  <c r="I74" i="35"/>
  <c r="H74" i="35"/>
  <c r="G74" i="35"/>
  <c r="F74" i="35"/>
  <c r="E74" i="35"/>
  <c r="D74" i="35"/>
  <c r="C74" i="35"/>
  <c r="N73" i="35"/>
  <c r="M73" i="35"/>
  <c r="L73" i="35"/>
  <c r="K73" i="35"/>
  <c r="J73" i="35"/>
  <c r="I73" i="35"/>
  <c r="H73" i="35"/>
  <c r="G73" i="35"/>
  <c r="F73" i="35"/>
  <c r="E73" i="35"/>
  <c r="D73" i="35"/>
  <c r="C73" i="35"/>
  <c r="N72" i="35"/>
  <c r="M72" i="35"/>
  <c r="L72" i="35"/>
  <c r="K72" i="35"/>
  <c r="J72" i="35"/>
  <c r="I72" i="35"/>
  <c r="H72" i="35"/>
  <c r="G72" i="35"/>
  <c r="F72" i="35"/>
  <c r="E72" i="35"/>
  <c r="D72" i="35"/>
  <c r="C72" i="35"/>
  <c r="N71" i="35"/>
  <c r="M71" i="35"/>
  <c r="L71" i="35"/>
  <c r="K71" i="35"/>
  <c r="J71" i="35"/>
  <c r="I71" i="35"/>
  <c r="H71" i="35"/>
  <c r="G71" i="35"/>
  <c r="F71" i="35"/>
  <c r="E71" i="35"/>
  <c r="D71" i="35"/>
  <c r="C71" i="35"/>
  <c r="N70" i="35"/>
  <c r="M70" i="35"/>
  <c r="L70" i="35"/>
  <c r="K70" i="35"/>
  <c r="J70" i="35"/>
  <c r="I70" i="35"/>
  <c r="H70" i="35"/>
  <c r="G70" i="35"/>
  <c r="F70" i="35"/>
  <c r="E70" i="35"/>
  <c r="D70" i="35"/>
  <c r="C70" i="35"/>
  <c r="N69" i="35"/>
  <c r="M69" i="35"/>
  <c r="L69" i="35"/>
  <c r="K69" i="35"/>
  <c r="J69" i="35"/>
  <c r="I69" i="35"/>
  <c r="H69" i="35"/>
  <c r="G69" i="35"/>
  <c r="F69" i="35"/>
  <c r="E69" i="35"/>
  <c r="D69" i="35"/>
  <c r="C69" i="35"/>
  <c r="N68" i="35"/>
  <c r="M68" i="35"/>
  <c r="L68" i="35"/>
  <c r="K68" i="35"/>
  <c r="J68" i="35"/>
  <c r="I68" i="35"/>
  <c r="H68" i="35"/>
  <c r="G68" i="35"/>
  <c r="F68" i="35"/>
  <c r="E68" i="35"/>
  <c r="D68" i="35"/>
  <c r="C68" i="35"/>
  <c r="N67" i="35"/>
  <c r="M67" i="35"/>
  <c r="L67" i="35"/>
  <c r="K67" i="35"/>
  <c r="J67" i="35"/>
  <c r="I67" i="35"/>
  <c r="H67" i="35"/>
  <c r="G67" i="35"/>
  <c r="F67" i="35"/>
  <c r="E67" i="35"/>
  <c r="D67" i="35"/>
  <c r="C67" i="35"/>
  <c r="N66" i="35"/>
  <c r="M66" i="35"/>
  <c r="L66" i="35"/>
  <c r="K66" i="35"/>
  <c r="J66" i="35"/>
  <c r="I66" i="35"/>
  <c r="H66" i="35"/>
  <c r="G66" i="35"/>
  <c r="F66" i="35"/>
  <c r="E66" i="35"/>
  <c r="D66" i="35"/>
  <c r="C66" i="35"/>
  <c r="N65" i="35"/>
  <c r="M65" i="35"/>
  <c r="L65" i="35"/>
  <c r="K65" i="35"/>
  <c r="J65" i="35"/>
  <c r="I65" i="35"/>
  <c r="H65" i="35"/>
  <c r="G65" i="35"/>
  <c r="F65" i="35"/>
  <c r="E65" i="35"/>
  <c r="D65" i="35"/>
  <c r="C65" i="35"/>
  <c r="N64" i="35"/>
  <c r="M64" i="35"/>
  <c r="L64" i="35"/>
  <c r="K64" i="35"/>
  <c r="J64" i="35"/>
  <c r="I64" i="35"/>
  <c r="H64" i="35"/>
  <c r="G64" i="35"/>
  <c r="F64" i="35"/>
  <c r="E64" i="35"/>
  <c r="D64" i="35"/>
  <c r="C64" i="35"/>
  <c r="N63" i="35"/>
  <c r="M63" i="35"/>
  <c r="L63" i="35"/>
  <c r="K63" i="35"/>
  <c r="J63" i="35"/>
  <c r="I63" i="35"/>
  <c r="H63" i="35"/>
  <c r="G63" i="35"/>
  <c r="F63" i="35"/>
  <c r="E63" i="35"/>
  <c r="D63" i="35"/>
  <c r="C63" i="35"/>
  <c r="N62" i="35"/>
  <c r="M62" i="35"/>
  <c r="L62" i="35"/>
  <c r="K62" i="35"/>
  <c r="J62" i="35"/>
  <c r="I62" i="35"/>
  <c r="H62" i="35"/>
  <c r="G62" i="35"/>
  <c r="F62" i="35"/>
  <c r="E62" i="35"/>
  <c r="D62" i="35"/>
  <c r="C62" i="35"/>
  <c r="N61" i="35"/>
  <c r="M61" i="35"/>
  <c r="L61" i="35"/>
  <c r="K61" i="35"/>
  <c r="J61" i="35"/>
  <c r="I61" i="35"/>
  <c r="H61" i="35"/>
  <c r="G61" i="35"/>
  <c r="F61" i="35"/>
  <c r="E61" i="35"/>
  <c r="D61" i="35"/>
  <c r="C61" i="35"/>
  <c r="N60" i="35"/>
  <c r="M60" i="35"/>
  <c r="L60" i="35"/>
  <c r="K60" i="35"/>
  <c r="J60" i="35"/>
  <c r="I60" i="35"/>
  <c r="H60" i="35"/>
  <c r="G60" i="35"/>
  <c r="F60" i="35"/>
  <c r="E60" i="35"/>
  <c r="D60" i="35"/>
  <c r="C60" i="35"/>
  <c r="N59" i="35"/>
  <c r="M59" i="35"/>
  <c r="L59" i="35"/>
  <c r="K59" i="35"/>
  <c r="J59" i="35"/>
  <c r="I59" i="35"/>
  <c r="H59" i="35"/>
  <c r="G59" i="35"/>
  <c r="F59" i="35"/>
  <c r="E59" i="35"/>
  <c r="D59" i="35"/>
  <c r="C59" i="35"/>
  <c r="N58" i="35"/>
  <c r="M58" i="35"/>
  <c r="L58" i="35"/>
  <c r="K58" i="35"/>
  <c r="J58" i="35"/>
  <c r="I58" i="35"/>
  <c r="H58" i="35"/>
  <c r="G58" i="35"/>
  <c r="F58" i="35"/>
  <c r="E58" i="35"/>
  <c r="D58" i="35"/>
  <c r="C58" i="35"/>
  <c r="N57" i="35"/>
  <c r="M57" i="35"/>
  <c r="L57" i="35"/>
  <c r="K57" i="35"/>
  <c r="J57" i="35"/>
  <c r="I57" i="35"/>
  <c r="H57" i="35"/>
  <c r="G57" i="35"/>
  <c r="F57" i="35"/>
  <c r="E57" i="35"/>
  <c r="D57" i="35"/>
  <c r="C57" i="35"/>
  <c r="N56" i="35"/>
  <c r="M56" i="35"/>
  <c r="L56" i="35"/>
  <c r="K56" i="35"/>
  <c r="J56" i="35"/>
  <c r="I56" i="35"/>
  <c r="H56" i="35"/>
  <c r="G56" i="35"/>
  <c r="F56" i="35"/>
  <c r="E56" i="35"/>
  <c r="D56" i="35"/>
  <c r="C56" i="35"/>
  <c r="N55" i="35"/>
  <c r="M55" i="35"/>
  <c r="L55" i="35"/>
  <c r="K55" i="35"/>
  <c r="J55" i="35"/>
  <c r="I55" i="35"/>
  <c r="H55" i="35"/>
  <c r="G55" i="35"/>
  <c r="F55" i="35"/>
  <c r="E55" i="35"/>
  <c r="D55" i="35"/>
  <c r="C55" i="35"/>
  <c r="N54" i="35"/>
  <c r="M54" i="35"/>
  <c r="L54" i="35"/>
  <c r="K54" i="35"/>
  <c r="J54" i="35"/>
  <c r="I54" i="35"/>
  <c r="H54" i="35"/>
  <c r="G54" i="35"/>
  <c r="F54" i="35"/>
  <c r="E54" i="35"/>
  <c r="D54" i="35"/>
  <c r="C54" i="35"/>
  <c r="N53" i="35"/>
  <c r="M53" i="35"/>
  <c r="L53" i="35"/>
  <c r="K53" i="35"/>
  <c r="J53" i="35"/>
  <c r="I53" i="35"/>
  <c r="H53" i="35"/>
  <c r="G53" i="35"/>
  <c r="F53" i="35"/>
  <c r="E53" i="35"/>
  <c r="D53" i="35"/>
  <c r="C53" i="35"/>
  <c r="N52" i="35"/>
  <c r="M52" i="35"/>
  <c r="L52" i="35"/>
  <c r="K52" i="35"/>
  <c r="J52" i="35"/>
  <c r="I52" i="35"/>
  <c r="H52" i="35"/>
  <c r="G52" i="35"/>
  <c r="F52" i="35"/>
  <c r="E52" i="35"/>
  <c r="D52" i="35"/>
  <c r="C52" i="35"/>
  <c r="N51" i="35"/>
  <c r="M51" i="35"/>
  <c r="L51" i="35"/>
  <c r="K51" i="35"/>
  <c r="J51" i="35"/>
  <c r="I51" i="35"/>
  <c r="H51" i="35"/>
  <c r="G51" i="35"/>
  <c r="F51" i="35"/>
  <c r="E51" i="35"/>
  <c r="D51" i="35"/>
  <c r="C51" i="35"/>
  <c r="N50" i="35"/>
  <c r="M50" i="35"/>
  <c r="L50" i="35"/>
  <c r="K50" i="35"/>
  <c r="J50" i="35"/>
  <c r="I50" i="35"/>
  <c r="H50" i="35"/>
  <c r="G50" i="35"/>
  <c r="F50" i="35"/>
  <c r="E50" i="35"/>
  <c r="D50" i="35"/>
  <c r="C50" i="35"/>
  <c r="N49" i="35"/>
  <c r="M49" i="35"/>
  <c r="L49" i="35"/>
  <c r="K49" i="35"/>
  <c r="J49" i="35"/>
  <c r="I49" i="35"/>
  <c r="H49" i="35"/>
  <c r="G49" i="35"/>
  <c r="F49" i="35"/>
  <c r="E49" i="35"/>
  <c r="D49" i="35"/>
  <c r="C49" i="35"/>
  <c r="N48" i="35"/>
  <c r="M48" i="35"/>
  <c r="L48" i="35"/>
  <c r="K48" i="35"/>
  <c r="J48" i="35"/>
  <c r="I48" i="35"/>
  <c r="H48" i="35"/>
  <c r="G48" i="35"/>
  <c r="F48" i="35"/>
  <c r="E48" i="35"/>
  <c r="D48" i="35"/>
  <c r="C48" i="35"/>
  <c r="N47" i="35"/>
  <c r="M47" i="35"/>
  <c r="L47" i="35"/>
  <c r="K47" i="35"/>
  <c r="J47" i="35"/>
  <c r="I47" i="35"/>
  <c r="H47" i="35"/>
  <c r="G47" i="35"/>
  <c r="F47" i="35"/>
  <c r="E47" i="35"/>
  <c r="D47" i="35"/>
  <c r="C47" i="35"/>
  <c r="N46" i="35"/>
  <c r="M46" i="35"/>
  <c r="L46" i="35"/>
  <c r="K46" i="35"/>
  <c r="J46" i="35"/>
  <c r="I46" i="35"/>
  <c r="H46" i="35"/>
  <c r="G46" i="35"/>
  <c r="F46" i="35"/>
  <c r="E46" i="35"/>
  <c r="D46" i="35"/>
  <c r="C46" i="35"/>
  <c r="N45" i="35"/>
  <c r="M45" i="35"/>
  <c r="L45" i="35"/>
  <c r="K45" i="35"/>
  <c r="J45" i="35"/>
  <c r="I45" i="35"/>
  <c r="H45" i="35"/>
  <c r="G45" i="35"/>
  <c r="F45" i="35"/>
  <c r="E45" i="35"/>
  <c r="D45" i="35"/>
  <c r="C45" i="35"/>
  <c r="N44" i="35"/>
  <c r="M44" i="35"/>
  <c r="L44" i="35"/>
  <c r="K44" i="35"/>
  <c r="J44" i="35"/>
  <c r="I44" i="35"/>
  <c r="H44" i="35"/>
  <c r="G44" i="35"/>
  <c r="F44" i="35"/>
  <c r="E44" i="35"/>
  <c r="D44" i="35"/>
  <c r="C44" i="35"/>
  <c r="N43" i="35"/>
  <c r="M43" i="35"/>
  <c r="L43" i="35"/>
  <c r="K43" i="35"/>
  <c r="J43" i="35"/>
  <c r="I43" i="35"/>
  <c r="H43" i="35"/>
  <c r="G43" i="35"/>
  <c r="F43" i="35"/>
  <c r="E43" i="35"/>
  <c r="D43" i="35"/>
  <c r="C43" i="35"/>
  <c r="N42" i="35"/>
  <c r="M42" i="35"/>
  <c r="L42" i="35"/>
  <c r="K42" i="35"/>
  <c r="J42" i="35"/>
  <c r="I42" i="35"/>
  <c r="H42" i="35"/>
  <c r="G42" i="35"/>
  <c r="F42" i="35"/>
  <c r="E42" i="35"/>
  <c r="D42" i="35"/>
  <c r="C42" i="35"/>
  <c r="N41" i="35"/>
  <c r="M41" i="35"/>
  <c r="L41" i="35"/>
  <c r="K41" i="35"/>
  <c r="J41" i="35"/>
  <c r="I41" i="35"/>
  <c r="H41" i="35"/>
  <c r="G41" i="35"/>
  <c r="F41" i="35"/>
  <c r="E41" i="35"/>
  <c r="D41" i="35"/>
  <c r="C41" i="35"/>
  <c r="N40" i="35"/>
  <c r="M40" i="35"/>
  <c r="L40" i="35"/>
  <c r="K40" i="35"/>
  <c r="J40" i="35"/>
  <c r="I40" i="35"/>
  <c r="H40" i="35"/>
  <c r="G40" i="35"/>
  <c r="F40" i="35"/>
  <c r="E40" i="35"/>
  <c r="D40" i="35"/>
  <c r="C40" i="35"/>
  <c r="N39" i="35"/>
  <c r="N38" i="35" s="1"/>
  <c r="N37" i="35" s="1"/>
  <c r="M39" i="35"/>
  <c r="M38" i="35" s="1"/>
  <c r="L39" i="35"/>
  <c r="L38" i="35" s="1"/>
  <c r="K39" i="35"/>
  <c r="K38" i="35" s="1"/>
  <c r="K37" i="35" s="1"/>
  <c r="J39" i="35"/>
  <c r="J38" i="35" s="1"/>
  <c r="J37" i="35" s="1"/>
  <c r="I39" i="35"/>
  <c r="I38" i="35" s="1"/>
  <c r="H39" i="35"/>
  <c r="H38" i="35" s="1"/>
  <c r="G39" i="35"/>
  <c r="G38" i="35" s="1"/>
  <c r="G37" i="35" s="1"/>
  <c r="F39" i="35"/>
  <c r="F38" i="35" s="1"/>
  <c r="F37" i="35" s="1"/>
  <c r="E39" i="35"/>
  <c r="E38" i="35" s="1"/>
  <c r="D39" i="35"/>
  <c r="D38" i="35" s="1"/>
  <c r="C39" i="35"/>
  <c r="C38" i="35" s="1"/>
  <c r="C37" i="35" s="1"/>
  <c r="N32" i="35"/>
  <c r="M32" i="35"/>
  <c r="L32" i="35"/>
  <c r="K32" i="35"/>
  <c r="J32" i="35"/>
  <c r="I32" i="35"/>
  <c r="H32" i="35"/>
  <c r="G32" i="35"/>
  <c r="F32" i="35"/>
  <c r="E32" i="35"/>
  <c r="D32" i="35"/>
  <c r="C32" i="35"/>
  <c r="N31" i="35"/>
  <c r="M31" i="35"/>
  <c r="L31" i="35"/>
  <c r="K31" i="35"/>
  <c r="J31" i="35"/>
  <c r="I31" i="35"/>
  <c r="H31" i="35"/>
  <c r="G31" i="35"/>
  <c r="F31" i="35"/>
  <c r="E31" i="35"/>
  <c r="D31" i="35"/>
  <c r="C31" i="35"/>
  <c r="N30" i="35"/>
  <c r="N29" i="35" s="1"/>
  <c r="M30" i="35"/>
  <c r="M29" i="35" s="1"/>
  <c r="L30" i="35"/>
  <c r="L29" i="35" s="1"/>
  <c r="K30" i="35"/>
  <c r="K29" i="35" s="1"/>
  <c r="J30" i="35"/>
  <c r="J29" i="35" s="1"/>
  <c r="I30" i="35"/>
  <c r="I29" i="35" s="1"/>
  <c r="H30" i="35"/>
  <c r="H29" i="35" s="1"/>
  <c r="G30" i="35"/>
  <c r="F30" i="35"/>
  <c r="F29" i="35" s="1"/>
  <c r="E30" i="35"/>
  <c r="E29" i="35" s="1"/>
  <c r="D30" i="35"/>
  <c r="D29" i="35" s="1"/>
  <c r="C30" i="35"/>
  <c r="C29" i="35" s="1"/>
  <c r="N27" i="35"/>
  <c r="M27" i="35"/>
  <c r="L27" i="35"/>
  <c r="K27" i="35"/>
  <c r="J27" i="35"/>
  <c r="I27" i="35"/>
  <c r="H27" i="35"/>
  <c r="G27" i="35"/>
  <c r="F27" i="35"/>
  <c r="E27" i="35"/>
  <c r="D27" i="35"/>
  <c r="C27" i="35"/>
  <c r="N26" i="35"/>
  <c r="M26" i="35"/>
  <c r="L26" i="35"/>
  <c r="K26" i="35"/>
  <c r="J26" i="35"/>
  <c r="I26" i="35"/>
  <c r="N25" i="35"/>
  <c r="M25" i="35"/>
  <c r="L25" i="35"/>
  <c r="K25" i="35"/>
  <c r="J25" i="35"/>
  <c r="I25" i="35"/>
  <c r="H25" i="35"/>
  <c r="G25" i="35"/>
  <c r="F25" i="35"/>
  <c r="E25" i="35"/>
  <c r="D25" i="35"/>
  <c r="C25" i="35"/>
  <c r="N24" i="35"/>
  <c r="M24" i="35"/>
  <c r="L24" i="35"/>
  <c r="K24" i="35"/>
  <c r="J24" i="35"/>
  <c r="I24" i="35"/>
  <c r="H24" i="35"/>
  <c r="G24" i="35"/>
  <c r="F24" i="35"/>
  <c r="E24" i="35"/>
  <c r="D24" i="35"/>
  <c r="C24" i="35"/>
  <c r="N23" i="35"/>
  <c r="M23" i="35"/>
  <c r="L23" i="35"/>
  <c r="K23" i="35"/>
  <c r="J23" i="35"/>
  <c r="I23" i="35"/>
  <c r="H23" i="35"/>
  <c r="G23" i="35"/>
  <c r="F23" i="35"/>
  <c r="E23" i="35"/>
  <c r="D23" i="35"/>
  <c r="C23" i="35"/>
  <c r="N22" i="35"/>
  <c r="M22" i="35"/>
  <c r="L22" i="35"/>
  <c r="K22" i="35"/>
  <c r="J22" i="35"/>
  <c r="I22" i="35"/>
  <c r="H22" i="35"/>
  <c r="G22" i="35"/>
  <c r="F22" i="35"/>
  <c r="E22" i="35"/>
  <c r="D22" i="35"/>
  <c r="C22" i="35"/>
  <c r="N21" i="35"/>
  <c r="M21" i="35"/>
  <c r="L21" i="35"/>
  <c r="K21" i="35"/>
  <c r="J21" i="35"/>
  <c r="I21" i="35"/>
  <c r="H21" i="35"/>
  <c r="G21" i="35"/>
  <c r="F21" i="35"/>
  <c r="E21" i="35"/>
  <c r="D21" i="35"/>
  <c r="C21" i="35"/>
  <c r="N20" i="35"/>
  <c r="M20" i="35"/>
  <c r="L20" i="35"/>
  <c r="K20" i="35"/>
  <c r="J20" i="35"/>
  <c r="I20" i="35"/>
  <c r="H20" i="35"/>
  <c r="G20" i="35"/>
  <c r="F20" i="35"/>
  <c r="E20" i="35"/>
  <c r="D20" i="35"/>
  <c r="C20" i="35"/>
  <c r="N19" i="35"/>
  <c r="M19" i="35"/>
  <c r="L19" i="35"/>
  <c r="K19" i="35"/>
  <c r="J19" i="35"/>
  <c r="I19" i="35"/>
  <c r="H19" i="35"/>
  <c r="G19" i="35"/>
  <c r="F19" i="35"/>
  <c r="E19" i="35"/>
  <c r="D19" i="35"/>
  <c r="C19" i="35"/>
  <c r="N15" i="35"/>
  <c r="M15" i="35"/>
  <c r="L15" i="35"/>
  <c r="K15" i="35"/>
  <c r="J15" i="35"/>
  <c r="I15" i="35"/>
  <c r="H15" i="35"/>
  <c r="G15" i="35"/>
  <c r="F15" i="35"/>
  <c r="E15" i="35"/>
  <c r="D15" i="35"/>
  <c r="C15" i="35"/>
  <c r="N14" i="35"/>
  <c r="M14" i="35"/>
  <c r="L14" i="35"/>
  <c r="K14" i="35"/>
  <c r="J14" i="35"/>
  <c r="I14" i="35"/>
  <c r="H14" i="35"/>
  <c r="G14" i="35"/>
  <c r="F14" i="35"/>
  <c r="E14" i="35"/>
  <c r="D14" i="35"/>
  <c r="C14" i="35"/>
  <c r="N13" i="35"/>
  <c r="M13" i="35"/>
  <c r="L13" i="35"/>
  <c r="K13" i="35"/>
  <c r="J13" i="35"/>
  <c r="I13" i="35"/>
  <c r="H13" i="35"/>
  <c r="G13" i="35"/>
  <c r="F13" i="35"/>
  <c r="E13" i="35"/>
  <c r="D13" i="35"/>
  <c r="C13" i="35"/>
  <c r="N12" i="35"/>
  <c r="M12" i="35"/>
  <c r="L12" i="35"/>
  <c r="K12" i="35"/>
  <c r="J12" i="35"/>
  <c r="I12" i="35"/>
  <c r="H12" i="35"/>
  <c r="G12" i="35"/>
  <c r="F12" i="35"/>
  <c r="E12" i="35"/>
  <c r="D12" i="35"/>
  <c r="C12" i="35"/>
  <c r="N11" i="35"/>
  <c r="M11" i="35"/>
  <c r="L11" i="35"/>
  <c r="K11" i="35"/>
  <c r="J11" i="35"/>
  <c r="I11" i="35"/>
  <c r="H11" i="35"/>
  <c r="G11" i="35"/>
  <c r="F11" i="35"/>
  <c r="E11" i="35"/>
  <c r="D11" i="35"/>
  <c r="C11" i="35"/>
  <c r="N10" i="35"/>
  <c r="M10" i="35"/>
  <c r="L10" i="35"/>
  <c r="K10" i="35"/>
  <c r="J10" i="35"/>
  <c r="I10" i="35"/>
  <c r="H10" i="35"/>
  <c r="G10" i="35"/>
  <c r="F10" i="35"/>
  <c r="E10" i="35"/>
  <c r="D10" i="35"/>
  <c r="C10" i="35"/>
  <c r="N9" i="35"/>
  <c r="M9" i="35"/>
  <c r="L9" i="35"/>
  <c r="K9" i="35"/>
  <c r="J9" i="35"/>
  <c r="I9" i="35"/>
  <c r="H9" i="35"/>
  <c r="G9" i="35"/>
  <c r="F9" i="35"/>
  <c r="E9" i="35"/>
  <c r="D9" i="35"/>
  <c r="C9" i="35"/>
  <c r="N8" i="35"/>
  <c r="M8" i="35"/>
  <c r="L8" i="35"/>
  <c r="K8" i="35"/>
  <c r="J8" i="35"/>
  <c r="I8" i="35"/>
  <c r="H8" i="35"/>
  <c r="G8" i="35"/>
  <c r="F8" i="35"/>
  <c r="E8" i="35"/>
  <c r="D8" i="35"/>
  <c r="C8" i="35"/>
  <c r="N7" i="35"/>
  <c r="M7" i="35"/>
  <c r="L7" i="35"/>
  <c r="K7" i="35"/>
  <c r="J7" i="35"/>
  <c r="I7" i="35"/>
  <c r="H7" i="35"/>
  <c r="G7" i="35"/>
  <c r="F7" i="35"/>
  <c r="E7" i="35"/>
  <c r="D7" i="35"/>
  <c r="C7" i="35"/>
  <c r="N6" i="35"/>
  <c r="N5" i="35" s="1"/>
  <c r="M6" i="35"/>
  <c r="M5" i="35" s="1"/>
  <c r="L6" i="35"/>
  <c r="L5" i="35" s="1"/>
  <c r="K6" i="35"/>
  <c r="K5" i="35" s="1"/>
  <c r="J6" i="35"/>
  <c r="J5" i="35" s="1"/>
  <c r="I6" i="35"/>
  <c r="I5" i="35" s="1"/>
  <c r="H6" i="35"/>
  <c r="H5" i="35" s="1"/>
  <c r="G6" i="35"/>
  <c r="G5" i="35" s="1"/>
  <c r="F6" i="35"/>
  <c r="F5" i="35" s="1"/>
  <c r="E6" i="35"/>
  <c r="E5" i="35" s="1"/>
  <c r="D6" i="35"/>
  <c r="D5" i="35" s="1"/>
  <c r="C6" i="35"/>
  <c r="C5" i="35" s="1"/>
  <c r="N202" i="33"/>
  <c r="M202" i="33"/>
  <c r="L202" i="33"/>
  <c r="K202" i="33"/>
  <c r="J202" i="33"/>
  <c r="I202" i="33"/>
  <c r="H202" i="33"/>
  <c r="G202" i="33"/>
  <c r="F202" i="33"/>
  <c r="E202" i="33"/>
  <c r="D202" i="33"/>
  <c r="C202" i="33"/>
  <c r="N201" i="33"/>
  <c r="M201" i="33"/>
  <c r="L201" i="33"/>
  <c r="K201" i="33"/>
  <c r="J201" i="33"/>
  <c r="I201" i="33"/>
  <c r="H201" i="33"/>
  <c r="G201" i="33"/>
  <c r="F201" i="33"/>
  <c r="E201" i="33"/>
  <c r="D201" i="33"/>
  <c r="C201" i="33"/>
  <c r="N200" i="33"/>
  <c r="M200" i="33"/>
  <c r="L200" i="33"/>
  <c r="K200" i="33"/>
  <c r="J200" i="33"/>
  <c r="I200" i="33"/>
  <c r="H200" i="33"/>
  <c r="G200" i="33"/>
  <c r="F200" i="33"/>
  <c r="E200" i="33"/>
  <c r="D200" i="33"/>
  <c r="C200" i="33"/>
  <c r="N199" i="33"/>
  <c r="M199" i="33"/>
  <c r="L199" i="33"/>
  <c r="K199" i="33"/>
  <c r="J199" i="33"/>
  <c r="I199" i="33"/>
  <c r="H199" i="33"/>
  <c r="G199" i="33"/>
  <c r="F199" i="33"/>
  <c r="E199" i="33"/>
  <c r="D199" i="33"/>
  <c r="C199" i="33"/>
  <c r="N198" i="33"/>
  <c r="M198" i="33"/>
  <c r="L198" i="33"/>
  <c r="K198" i="33"/>
  <c r="J198" i="33"/>
  <c r="I198" i="33"/>
  <c r="H198" i="33"/>
  <c r="G198" i="33"/>
  <c r="F198" i="33"/>
  <c r="E198" i="33"/>
  <c r="D198" i="33"/>
  <c r="C198" i="33"/>
  <c r="N197" i="33"/>
  <c r="M197" i="33"/>
  <c r="L197" i="33"/>
  <c r="K197" i="33"/>
  <c r="J197" i="33"/>
  <c r="I197" i="33"/>
  <c r="N196" i="33"/>
  <c r="M196" i="33"/>
  <c r="L196" i="33"/>
  <c r="K196" i="33"/>
  <c r="J196" i="33"/>
  <c r="I196" i="33"/>
  <c r="H196" i="33"/>
  <c r="G196" i="33"/>
  <c r="F196" i="33"/>
  <c r="E196" i="33"/>
  <c r="D196" i="33"/>
  <c r="C196" i="33"/>
  <c r="N195" i="33"/>
  <c r="M195" i="33"/>
  <c r="L195" i="33"/>
  <c r="K195" i="33"/>
  <c r="J195" i="33"/>
  <c r="I195" i="33"/>
  <c r="H195" i="33"/>
  <c r="G195" i="33"/>
  <c r="F195" i="33"/>
  <c r="E195" i="33"/>
  <c r="D195" i="33"/>
  <c r="C195" i="33"/>
  <c r="N194" i="33"/>
  <c r="M194" i="33"/>
  <c r="L194" i="33"/>
  <c r="K194" i="33"/>
  <c r="J194" i="33"/>
  <c r="I194" i="33"/>
  <c r="H194" i="33"/>
  <c r="G194" i="33"/>
  <c r="F194" i="33"/>
  <c r="E194" i="33"/>
  <c r="D194" i="33"/>
  <c r="C194" i="33"/>
  <c r="N191" i="33"/>
  <c r="M191" i="33"/>
  <c r="L191" i="33"/>
  <c r="K191" i="33"/>
  <c r="J191" i="33"/>
  <c r="I191" i="33"/>
  <c r="H191" i="33"/>
  <c r="G191" i="33"/>
  <c r="F191" i="33"/>
  <c r="E191" i="33"/>
  <c r="D191" i="33"/>
  <c r="C191" i="33"/>
  <c r="N190" i="33"/>
  <c r="M190" i="33"/>
  <c r="L190" i="33"/>
  <c r="K190" i="33"/>
  <c r="J190" i="33"/>
  <c r="I190" i="33"/>
  <c r="H190" i="33"/>
  <c r="G190" i="33"/>
  <c r="F190" i="33"/>
  <c r="E190" i="33"/>
  <c r="D190" i="33"/>
  <c r="C190" i="33"/>
  <c r="N189" i="33"/>
  <c r="N188" i="33" s="1"/>
  <c r="M189" i="33"/>
  <c r="M188" i="33" s="1"/>
  <c r="L189" i="33"/>
  <c r="L188" i="33" s="1"/>
  <c r="K189" i="33"/>
  <c r="K188" i="33" s="1"/>
  <c r="J189" i="33"/>
  <c r="J188" i="33" s="1"/>
  <c r="I189" i="33"/>
  <c r="I188" i="33" s="1"/>
  <c r="H189" i="33"/>
  <c r="H188" i="33" s="1"/>
  <c r="G189" i="33"/>
  <c r="G188" i="33" s="1"/>
  <c r="F189" i="33"/>
  <c r="F188" i="33" s="1"/>
  <c r="E189" i="33"/>
  <c r="E188" i="33" s="1"/>
  <c r="D189" i="33"/>
  <c r="D188" i="33" s="1"/>
  <c r="C189" i="33"/>
  <c r="C188" i="33" s="1"/>
  <c r="N186" i="33"/>
  <c r="M186" i="33"/>
  <c r="L186" i="33"/>
  <c r="K186" i="33"/>
  <c r="J186" i="33"/>
  <c r="I186" i="33"/>
  <c r="H186" i="33"/>
  <c r="G186" i="33"/>
  <c r="F186" i="33"/>
  <c r="E186" i="33"/>
  <c r="D186" i="33"/>
  <c r="C186" i="33"/>
  <c r="N185" i="33"/>
  <c r="M185" i="33"/>
  <c r="L185" i="33"/>
  <c r="K185" i="33"/>
  <c r="J185" i="33"/>
  <c r="I185" i="33"/>
  <c r="H185" i="33"/>
  <c r="G185" i="33"/>
  <c r="F185" i="33"/>
  <c r="E185" i="33"/>
  <c r="D185" i="33"/>
  <c r="C185" i="33"/>
  <c r="N184" i="33"/>
  <c r="M184" i="33"/>
  <c r="L184" i="33"/>
  <c r="K184" i="33"/>
  <c r="J184" i="33"/>
  <c r="I184" i="33"/>
  <c r="H184" i="33"/>
  <c r="G184" i="33"/>
  <c r="F184" i="33"/>
  <c r="E184" i="33"/>
  <c r="D184" i="33"/>
  <c r="C184" i="33"/>
  <c r="N183" i="33"/>
  <c r="M183" i="33"/>
  <c r="L183" i="33"/>
  <c r="K183" i="33"/>
  <c r="J183" i="33"/>
  <c r="I183" i="33"/>
  <c r="H183" i="33"/>
  <c r="G183" i="33"/>
  <c r="F183" i="33"/>
  <c r="E183" i="33"/>
  <c r="D183" i="33"/>
  <c r="C183" i="33"/>
  <c r="N182" i="33"/>
  <c r="M182" i="33"/>
  <c r="L182" i="33"/>
  <c r="K182" i="33"/>
  <c r="J182" i="33"/>
  <c r="I182" i="33"/>
  <c r="H182" i="33"/>
  <c r="G182" i="33"/>
  <c r="F182" i="33"/>
  <c r="E182" i="33"/>
  <c r="D182" i="33"/>
  <c r="C182" i="33"/>
  <c r="N181" i="33"/>
  <c r="M181" i="33"/>
  <c r="L181" i="33"/>
  <c r="K181" i="33"/>
  <c r="J181" i="33"/>
  <c r="I181" i="33"/>
  <c r="H181" i="33"/>
  <c r="G181" i="33"/>
  <c r="F181" i="33"/>
  <c r="E181" i="33"/>
  <c r="D181" i="33"/>
  <c r="C181" i="33"/>
  <c r="N180" i="33"/>
  <c r="M180" i="33"/>
  <c r="L180" i="33"/>
  <c r="K180" i="33"/>
  <c r="J180" i="33"/>
  <c r="I180" i="33"/>
  <c r="H180" i="33"/>
  <c r="G180" i="33"/>
  <c r="F180" i="33"/>
  <c r="E180" i="33"/>
  <c r="D180" i="33"/>
  <c r="C180" i="33"/>
  <c r="N179" i="33"/>
  <c r="M179" i="33"/>
  <c r="L179" i="33"/>
  <c r="K179" i="33"/>
  <c r="J179" i="33"/>
  <c r="I179" i="33"/>
  <c r="H179" i="33"/>
  <c r="G179" i="33"/>
  <c r="F179" i="33"/>
  <c r="E179" i="33"/>
  <c r="D179" i="33"/>
  <c r="C179" i="33"/>
  <c r="N178" i="33"/>
  <c r="M178" i="33"/>
  <c r="L178" i="33"/>
  <c r="K178" i="33"/>
  <c r="J178" i="33"/>
  <c r="I178" i="33"/>
  <c r="H178" i="33"/>
  <c r="G178" i="33"/>
  <c r="F178" i="33"/>
  <c r="E178" i="33"/>
  <c r="D178" i="33"/>
  <c r="C178" i="33"/>
  <c r="N177" i="33"/>
  <c r="M177" i="33"/>
  <c r="L177" i="33"/>
  <c r="K177" i="33"/>
  <c r="J177" i="33"/>
  <c r="I177" i="33"/>
  <c r="H177" i="33"/>
  <c r="G177" i="33"/>
  <c r="F177" i="33"/>
  <c r="E177" i="33"/>
  <c r="D177" i="33"/>
  <c r="C177" i="33"/>
  <c r="N176" i="33"/>
  <c r="M176" i="33"/>
  <c r="L176" i="33"/>
  <c r="K176" i="33"/>
  <c r="J176" i="33"/>
  <c r="I176" i="33"/>
  <c r="H176" i="33"/>
  <c r="G176" i="33"/>
  <c r="F176" i="33"/>
  <c r="E176" i="33"/>
  <c r="D176" i="33"/>
  <c r="C176" i="33"/>
  <c r="N175" i="33"/>
  <c r="M175" i="33"/>
  <c r="L175" i="33"/>
  <c r="K175" i="33"/>
  <c r="J175" i="33"/>
  <c r="I175" i="33"/>
  <c r="H175" i="33"/>
  <c r="G175" i="33"/>
  <c r="F175" i="33"/>
  <c r="E175" i="33"/>
  <c r="D175" i="33"/>
  <c r="C175" i="33"/>
  <c r="N174" i="33"/>
  <c r="M174" i="33"/>
  <c r="L174" i="33"/>
  <c r="K174" i="33"/>
  <c r="J174" i="33"/>
  <c r="I174" i="33"/>
  <c r="H174" i="33"/>
  <c r="G174" i="33"/>
  <c r="F174" i="33"/>
  <c r="E174" i="33"/>
  <c r="D174" i="33"/>
  <c r="C174" i="33"/>
  <c r="N173" i="33"/>
  <c r="N172" i="33" s="1"/>
  <c r="M173" i="33"/>
  <c r="M172" i="33" s="1"/>
  <c r="L173" i="33"/>
  <c r="L172" i="33" s="1"/>
  <c r="K173" i="33"/>
  <c r="K172" i="33" s="1"/>
  <c r="J173" i="33"/>
  <c r="J172" i="33" s="1"/>
  <c r="I173" i="33"/>
  <c r="I172" i="33" s="1"/>
  <c r="H173" i="33"/>
  <c r="H172" i="33" s="1"/>
  <c r="G173" i="33"/>
  <c r="G172" i="33" s="1"/>
  <c r="F173" i="33"/>
  <c r="F172" i="33" s="1"/>
  <c r="E173" i="33"/>
  <c r="E172" i="33" s="1"/>
  <c r="D173" i="33"/>
  <c r="D172" i="33" s="1"/>
  <c r="C173" i="33"/>
  <c r="C172" i="33" s="1"/>
  <c r="N169" i="33"/>
  <c r="M169" i="33"/>
  <c r="L169" i="33"/>
  <c r="K169" i="33"/>
  <c r="J169" i="33"/>
  <c r="I169" i="33"/>
  <c r="H169" i="33"/>
  <c r="G169" i="33"/>
  <c r="F169" i="33"/>
  <c r="E169" i="33"/>
  <c r="D169" i="33"/>
  <c r="C169" i="33"/>
  <c r="N168" i="33"/>
  <c r="M168" i="33"/>
  <c r="L168" i="33"/>
  <c r="K168" i="33"/>
  <c r="J168" i="33"/>
  <c r="I168" i="33"/>
  <c r="H168" i="33"/>
  <c r="G168" i="33"/>
  <c r="F168" i="33"/>
  <c r="E168" i="33"/>
  <c r="D168" i="33"/>
  <c r="C168" i="33"/>
  <c r="N167" i="33"/>
  <c r="M167" i="33"/>
  <c r="L167" i="33"/>
  <c r="K167" i="33"/>
  <c r="J167" i="33"/>
  <c r="I167" i="33"/>
  <c r="H167" i="33"/>
  <c r="G167" i="33"/>
  <c r="F167" i="33"/>
  <c r="E167" i="33"/>
  <c r="D167" i="33"/>
  <c r="C167" i="33"/>
  <c r="N166" i="33"/>
  <c r="M166" i="33"/>
  <c r="L166" i="33"/>
  <c r="K166" i="33"/>
  <c r="J166" i="33"/>
  <c r="I166" i="33"/>
  <c r="H166" i="33"/>
  <c r="G166" i="33"/>
  <c r="F166" i="33"/>
  <c r="E166" i="33"/>
  <c r="D166" i="33"/>
  <c r="C166" i="33"/>
  <c r="N165" i="33"/>
  <c r="M165" i="33"/>
  <c r="L165" i="33"/>
  <c r="K165" i="33"/>
  <c r="J165" i="33"/>
  <c r="I165" i="33"/>
  <c r="H165" i="33"/>
  <c r="G165" i="33"/>
  <c r="F165" i="33"/>
  <c r="E165" i="33"/>
  <c r="D165" i="33"/>
  <c r="C165" i="33"/>
  <c r="N164" i="33"/>
  <c r="M164" i="33"/>
  <c r="L164" i="33"/>
  <c r="K164" i="33"/>
  <c r="J164" i="33"/>
  <c r="I164" i="33"/>
  <c r="H164" i="33"/>
  <c r="G164" i="33"/>
  <c r="F164" i="33"/>
  <c r="E164" i="33"/>
  <c r="D164" i="33"/>
  <c r="C164" i="33"/>
  <c r="N163" i="33"/>
  <c r="M163" i="33"/>
  <c r="L163" i="33"/>
  <c r="K163" i="33"/>
  <c r="J163" i="33"/>
  <c r="I163" i="33"/>
  <c r="H163" i="33"/>
  <c r="G163" i="33"/>
  <c r="F163" i="33"/>
  <c r="E163" i="33"/>
  <c r="D163" i="33"/>
  <c r="C163" i="33"/>
  <c r="N162" i="33"/>
  <c r="M162" i="33"/>
  <c r="L162" i="33"/>
  <c r="K162" i="33"/>
  <c r="J162" i="33"/>
  <c r="I162" i="33"/>
  <c r="H162" i="33"/>
  <c r="G162" i="33"/>
  <c r="F162" i="33"/>
  <c r="E162" i="33"/>
  <c r="D162" i="33"/>
  <c r="C162" i="33"/>
  <c r="N161" i="33"/>
  <c r="M161" i="33"/>
  <c r="L161" i="33"/>
  <c r="K161" i="33"/>
  <c r="J161" i="33"/>
  <c r="I161" i="33"/>
  <c r="H161" i="33"/>
  <c r="G161" i="33"/>
  <c r="F161" i="33"/>
  <c r="E161" i="33"/>
  <c r="D161" i="33"/>
  <c r="C161" i="33"/>
  <c r="N160" i="33"/>
  <c r="M160" i="33"/>
  <c r="L160" i="33"/>
  <c r="K160" i="33"/>
  <c r="J160" i="33"/>
  <c r="I160" i="33"/>
  <c r="H160" i="33"/>
  <c r="G160" i="33"/>
  <c r="F160" i="33"/>
  <c r="E160" i="33"/>
  <c r="D160" i="33"/>
  <c r="C160" i="33"/>
  <c r="N159" i="33"/>
  <c r="M159" i="33"/>
  <c r="L159" i="33"/>
  <c r="K159" i="33"/>
  <c r="J159" i="33"/>
  <c r="I159" i="33"/>
  <c r="H159" i="33"/>
  <c r="G159" i="33"/>
  <c r="F159" i="33"/>
  <c r="E159" i="33"/>
  <c r="D159" i="33"/>
  <c r="C159" i="33"/>
  <c r="N158" i="33"/>
  <c r="M158" i="33"/>
  <c r="L158" i="33"/>
  <c r="K158" i="33"/>
  <c r="J158" i="33"/>
  <c r="I158" i="33"/>
  <c r="H158" i="33"/>
  <c r="G158" i="33"/>
  <c r="F158" i="33"/>
  <c r="E158" i="33"/>
  <c r="D158" i="33"/>
  <c r="C158" i="33"/>
  <c r="N157" i="33"/>
  <c r="M157" i="33"/>
  <c r="L157" i="33"/>
  <c r="K157" i="33"/>
  <c r="J157" i="33"/>
  <c r="I157" i="33"/>
  <c r="H157" i="33"/>
  <c r="G157" i="33"/>
  <c r="F157" i="33"/>
  <c r="E157" i="33"/>
  <c r="D157" i="33"/>
  <c r="C157" i="33"/>
  <c r="N156" i="33"/>
  <c r="M156" i="33"/>
  <c r="L156" i="33"/>
  <c r="K156" i="33"/>
  <c r="J156" i="33"/>
  <c r="I156" i="33"/>
  <c r="H156" i="33"/>
  <c r="G156" i="33"/>
  <c r="F156" i="33"/>
  <c r="E156" i="33"/>
  <c r="D156" i="33"/>
  <c r="C156" i="33"/>
  <c r="N155" i="33"/>
  <c r="M155" i="33"/>
  <c r="L155" i="33"/>
  <c r="K155" i="33"/>
  <c r="J155" i="33"/>
  <c r="I155" i="33"/>
  <c r="H155" i="33"/>
  <c r="G155" i="33"/>
  <c r="F155" i="33"/>
  <c r="E155" i="33"/>
  <c r="D155" i="33"/>
  <c r="C155" i="33"/>
  <c r="N154" i="33"/>
  <c r="M154" i="33"/>
  <c r="L154" i="33"/>
  <c r="K154" i="33"/>
  <c r="J154" i="33"/>
  <c r="I154" i="33"/>
  <c r="H154" i="33"/>
  <c r="G154" i="33"/>
  <c r="F154" i="33"/>
  <c r="E154" i="33"/>
  <c r="D154" i="33"/>
  <c r="C154" i="33"/>
  <c r="N153" i="33"/>
  <c r="M153" i="33"/>
  <c r="L153" i="33"/>
  <c r="K153" i="33"/>
  <c r="J153" i="33"/>
  <c r="I153" i="33"/>
  <c r="H153" i="33"/>
  <c r="G153" i="33"/>
  <c r="F153" i="33"/>
  <c r="E153" i="33"/>
  <c r="D153" i="33"/>
  <c r="C153" i="33"/>
  <c r="N152" i="33"/>
  <c r="M152" i="33"/>
  <c r="L152" i="33"/>
  <c r="K152" i="33"/>
  <c r="J152" i="33"/>
  <c r="I152" i="33"/>
  <c r="H152" i="33"/>
  <c r="G152" i="33"/>
  <c r="F152" i="33"/>
  <c r="E152" i="33"/>
  <c r="D152" i="33"/>
  <c r="C152" i="33"/>
  <c r="N151" i="33"/>
  <c r="M151" i="33"/>
  <c r="L151" i="33"/>
  <c r="K151" i="33"/>
  <c r="J151" i="33"/>
  <c r="I151" i="33"/>
  <c r="H151" i="33"/>
  <c r="G151" i="33"/>
  <c r="F151" i="33"/>
  <c r="E151" i="33"/>
  <c r="D151" i="33"/>
  <c r="C151" i="33"/>
  <c r="N150" i="33"/>
  <c r="M150" i="33"/>
  <c r="L150" i="33"/>
  <c r="K150" i="33"/>
  <c r="J150" i="33"/>
  <c r="I150" i="33"/>
  <c r="H150" i="33"/>
  <c r="G150" i="33"/>
  <c r="F150" i="33"/>
  <c r="E150" i="33"/>
  <c r="D150" i="33"/>
  <c r="C150" i="33"/>
  <c r="N149" i="33"/>
  <c r="M149" i="33"/>
  <c r="L149" i="33"/>
  <c r="K149" i="33"/>
  <c r="J149" i="33"/>
  <c r="I149" i="33"/>
  <c r="H149" i="33"/>
  <c r="G149" i="33"/>
  <c r="F149" i="33"/>
  <c r="E149" i="33"/>
  <c r="D149" i="33"/>
  <c r="C149" i="33"/>
  <c r="N148" i="33"/>
  <c r="M148" i="33"/>
  <c r="L148" i="33"/>
  <c r="K148" i="33"/>
  <c r="J148" i="33"/>
  <c r="I148" i="33"/>
  <c r="H148" i="33"/>
  <c r="G148" i="33"/>
  <c r="F148" i="33"/>
  <c r="E148" i="33"/>
  <c r="D148" i="33"/>
  <c r="C148" i="33"/>
  <c r="N147" i="33"/>
  <c r="M147" i="33"/>
  <c r="L147" i="33"/>
  <c r="K147" i="33"/>
  <c r="J147" i="33"/>
  <c r="I147" i="33"/>
  <c r="H147" i="33"/>
  <c r="G147" i="33"/>
  <c r="F147" i="33"/>
  <c r="E147" i="33"/>
  <c r="D147" i="33"/>
  <c r="C147" i="33"/>
  <c r="N146" i="33"/>
  <c r="M146" i="33"/>
  <c r="L146" i="33"/>
  <c r="K146" i="33"/>
  <c r="J146" i="33"/>
  <c r="I146" i="33"/>
  <c r="H146" i="33"/>
  <c r="G146" i="33"/>
  <c r="F146" i="33"/>
  <c r="E146" i="33"/>
  <c r="D146" i="33"/>
  <c r="C146" i="33"/>
  <c r="N145" i="33"/>
  <c r="M145" i="33"/>
  <c r="L145" i="33"/>
  <c r="K145" i="33"/>
  <c r="J145" i="33"/>
  <c r="I145" i="33"/>
  <c r="H145" i="33"/>
  <c r="G145" i="33"/>
  <c r="F145" i="33"/>
  <c r="E145" i="33"/>
  <c r="D145" i="33"/>
  <c r="C145" i="33"/>
  <c r="N144" i="33"/>
  <c r="M144" i="33"/>
  <c r="L144" i="33"/>
  <c r="K144" i="33"/>
  <c r="J144" i="33"/>
  <c r="I144" i="33"/>
  <c r="H144" i="33"/>
  <c r="G144" i="33"/>
  <c r="F144" i="33"/>
  <c r="E144" i="33"/>
  <c r="D144" i="33"/>
  <c r="C144" i="33"/>
  <c r="N143" i="33"/>
  <c r="M143" i="33"/>
  <c r="L143" i="33"/>
  <c r="K143" i="33"/>
  <c r="J143" i="33"/>
  <c r="I143" i="33"/>
  <c r="H143" i="33"/>
  <c r="G143" i="33"/>
  <c r="F143" i="33"/>
  <c r="E143" i="33"/>
  <c r="D143" i="33"/>
  <c r="C143" i="33"/>
  <c r="N142" i="33"/>
  <c r="M142" i="33"/>
  <c r="L142" i="33"/>
  <c r="K142" i="33"/>
  <c r="J142" i="33"/>
  <c r="I142" i="33"/>
  <c r="H142" i="33"/>
  <c r="G142" i="33"/>
  <c r="F142" i="33"/>
  <c r="E142" i="33"/>
  <c r="D142" i="33"/>
  <c r="C142" i="33"/>
  <c r="N141" i="33"/>
  <c r="M141" i="33"/>
  <c r="L141" i="33"/>
  <c r="K141" i="33"/>
  <c r="J141" i="33"/>
  <c r="I141" i="33"/>
  <c r="H141" i="33"/>
  <c r="G141" i="33"/>
  <c r="F141" i="33"/>
  <c r="E141" i="33"/>
  <c r="D141" i="33"/>
  <c r="C141" i="33"/>
  <c r="N140" i="33"/>
  <c r="N139" i="33" s="1"/>
  <c r="M140" i="33"/>
  <c r="M139" i="33" s="1"/>
  <c r="L140" i="33"/>
  <c r="L139" i="33" s="1"/>
  <c r="K140" i="33"/>
  <c r="K139" i="33" s="1"/>
  <c r="J140" i="33"/>
  <c r="J139" i="33" s="1"/>
  <c r="I140" i="33"/>
  <c r="I139" i="33" s="1"/>
  <c r="H140" i="33"/>
  <c r="H139" i="33" s="1"/>
  <c r="G140" i="33"/>
  <c r="G139" i="33" s="1"/>
  <c r="F140" i="33"/>
  <c r="F139" i="33" s="1"/>
  <c r="E140" i="33"/>
  <c r="E139" i="33" s="1"/>
  <c r="D140" i="33"/>
  <c r="D139" i="33" s="1"/>
  <c r="C140" i="33"/>
  <c r="C139" i="33" s="1"/>
  <c r="N136" i="33"/>
  <c r="M136" i="33"/>
  <c r="L136" i="33"/>
  <c r="K136" i="33"/>
  <c r="J136" i="33"/>
  <c r="I136" i="33"/>
  <c r="H136" i="33"/>
  <c r="G136" i="33"/>
  <c r="F136" i="33"/>
  <c r="E136" i="33"/>
  <c r="D136" i="33"/>
  <c r="C136" i="33"/>
  <c r="N135" i="33"/>
  <c r="M135" i="33"/>
  <c r="L135" i="33"/>
  <c r="K135" i="33"/>
  <c r="J135" i="33"/>
  <c r="I135" i="33"/>
  <c r="H135" i="33"/>
  <c r="G135" i="33"/>
  <c r="F135" i="33"/>
  <c r="E135" i="33"/>
  <c r="D135" i="33"/>
  <c r="C135" i="33"/>
  <c r="N134" i="33"/>
  <c r="M134" i="33"/>
  <c r="L134" i="33"/>
  <c r="K134" i="33"/>
  <c r="J134" i="33"/>
  <c r="I134" i="33"/>
  <c r="H134" i="33"/>
  <c r="G134" i="33"/>
  <c r="F134" i="33"/>
  <c r="E134" i="33"/>
  <c r="D134" i="33"/>
  <c r="C134" i="33"/>
  <c r="N133" i="33"/>
  <c r="M133" i="33"/>
  <c r="L133" i="33"/>
  <c r="K133" i="33"/>
  <c r="J133" i="33"/>
  <c r="I133" i="33"/>
  <c r="H133" i="33"/>
  <c r="G133" i="33"/>
  <c r="F133" i="33"/>
  <c r="E133" i="33"/>
  <c r="D133" i="33"/>
  <c r="C133" i="33"/>
  <c r="N132" i="33"/>
  <c r="M132" i="33"/>
  <c r="L132" i="33"/>
  <c r="K132" i="33"/>
  <c r="J132" i="33"/>
  <c r="I132" i="33"/>
  <c r="H132" i="33"/>
  <c r="G132" i="33"/>
  <c r="F132" i="33"/>
  <c r="E132" i="33"/>
  <c r="D132" i="33"/>
  <c r="C132" i="33"/>
  <c r="N131" i="33"/>
  <c r="M131" i="33"/>
  <c r="L131" i="33"/>
  <c r="K131" i="33"/>
  <c r="J131" i="33"/>
  <c r="I131" i="33"/>
  <c r="H131" i="33"/>
  <c r="G131" i="33"/>
  <c r="F131" i="33"/>
  <c r="E131" i="33"/>
  <c r="D131" i="33"/>
  <c r="C131" i="33"/>
  <c r="N130" i="33"/>
  <c r="M130" i="33"/>
  <c r="L130" i="33"/>
  <c r="K130" i="33"/>
  <c r="J130" i="33"/>
  <c r="I130" i="33"/>
  <c r="H130" i="33"/>
  <c r="G130" i="33"/>
  <c r="F130" i="33"/>
  <c r="E130" i="33"/>
  <c r="D130" i="33"/>
  <c r="C130" i="33"/>
  <c r="N129" i="33"/>
  <c r="M129" i="33"/>
  <c r="L129" i="33"/>
  <c r="K129" i="33"/>
  <c r="J129" i="33"/>
  <c r="I129" i="33"/>
  <c r="H129" i="33"/>
  <c r="G129" i="33"/>
  <c r="F129" i="33"/>
  <c r="E129" i="33"/>
  <c r="D129" i="33"/>
  <c r="C129" i="33"/>
  <c r="N128" i="33"/>
  <c r="M128" i="33"/>
  <c r="L128" i="33"/>
  <c r="K128" i="33"/>
  <c r="J128" i="33"/>
  <c r="I128" i="33"/>
  <c r="H128" i="33"/>
  <c r="G128" i="33"/>
  <c r="F128" i="33"/>
  <c r="E128" i="33"/>
  <c r="D128" i="33"/>
  <c r="C128" i="33"/>
  <c r="N127" i="33"/>
  <c r="M127" i="33"/>
  <c r="L127" i="33"/>
  <c r="K127" i="33"/>
  <c r="J127" i="33"/>
  <c r="I127" i="33"/>
  <c r="H127" i="33"/>
  <c r="G127" i="33"/>
  <c r="F127" i="33"/>
  <c r="E127" i="33"/>
  <c r="D127" i="33"/>
  <c r="C127" i="33"/>
  <c r="N126" i="33"/>
  <c r="M126" i="33"/>
  <c r="L126" i="33"/>
  <c r="K126" i="33"/>
  <c r="J126" i="33"/>
  <c r="I126" i="33"/>
  <c r="H126" i="33"/>
  <c r="G126" i="33"/>
  <c r="F126" i="33"/>
  <c r="E126" i="33"/>
  <c r="D126" i="33"/>
  <c r="C126" i="33"/>
  <c r="N125" i="33"/>
  <c r="M125" i="33"/>
  <c r="L125" i="33"/>
  <c r="K125" i="33"/>
  <c r="J125" i="33"/>
  <c r="I125" i="33"/>
  <c r="H125" i="33"/>
  <c r="G125" i="33"/>
  <c r="F125" i="33"/>
  <c r="E125" i="33"/>
  <c r="D125" i="33"/>
  <c r="C125" i="33"/>
  <c r="N124" i="33"/>
  <c r="M124" i="33"/>
  <c r="L124" i="33"/>
  <c r="K124" i="33"/>
  <c r="J124" i="33"/>
  <c r="I124" i="33"/>
  <c r="H124" i="33"/>
  <c r="G124" i="33"/>
  <c r="F124" i="33"/>
  <c r="E124" i="33"/>
  <c r="D124" i="33"/>
  <c r="C124" i="33"/>
  <c r="N123" i="33"/>
  <c r="M123" i="33"/>
  <c r="L123" i="33"/>
  <c r="K123" i="33"/>
  <c r="J123" i="33"/>
  <c r="I123" i="33"/>
  <c r="H123" i="33"/>
  <c r="G123" i="33"/>
  <c r="F123" i="33"/>
  <c r="E123" i="33"/>
  <c r="D123" i="33"/>
  <c r="C123" i="33"/>
  <c r="N122" i="33"/>
  <c r="M122" i="33"/>
  <c r="L122" i="33"/>
  <c r="K122" i="33"/>
  <c r="J122" i="33"/>
  <c r="I122" i="33"/>
  <c r="H122" i="33"/>
  <c r="G122" i="33"/>
  <c r="F122" i="33"/>
  <c r="E122" i="33"/>
  <c r="D122" i="33"/>
  <c r="C122" i="33"/>
  <c r="N121" i="33"/>
  <c r="M121" i="33"/>
  <c r="L121" i="33"/>
  <c r="K121" i="33"/>
  <c r="J121" i="33"/>
  <c r="I121" i="33"/>
  <c r="H121" i="33"/>
  <c r="G121" i="33"/>
  <c r="F121" i="33"/>
  <c r="E121" i="33"/>
  <c r="D121" i="33"/>
  <c r="C121" i="33"/>
  <c r="N120" i="33"/>
  <c r="M120" i="33"/>
  <c r="L120" i="33"/>
  <c r="K120" i="33"/>
  <c r="J120" i="33"/>
  <c r="I120" i="33"/>
  <c r="H120" i="33"/>
  <c r="G120" i="33"/>
  <c r="F120" i="33"/>
  <c r="E120" i="33"/>
  <c r="D120" i="33"/>
  <c r="C120" i="33"/>
  <c r="N119" i="33"/>
  <c r="M119" i="33"/>
  <c r="L119" i="33"/>
  <c r="K119" i="33"/>
  <c r="J119" i="33"/>
  <c r="I119" i="33"/>
  <c r="H119" i="33"/>
  <c r="G119" i="33"/>
  <c r="F119" i="33"/>
  <c r="E119" i="33"/>
  <c r="D119" i="33"/>
  <c r="C119" i="33"/>
  <c r="N118" i="33"/>
  <c r="M118" i="33"/>
  <c r="L118" i="33"/>
  <c r="K118" i="33"/>
  <c r="J118" i="33"/>
  <c r="I118" i="33"/>
  <c r="H118" i="33"/>
  <c r="G118" i="33"/>
  <c r="F118" i="33"/>
  <c r="E118" i="33"/>
  <c r="D118" i="33"/>
  <c r="C118" i="33"/>
  <c r="N117" i="33"/>
  <c r="M117" i="33"/>
  <c r="L117" i="33"/>
  <c r="K117" i="33"/>
  <c r="J117" i="33"/>
  <c r="I117" i="33"/>
  <c r="H117" i="33"/>
  <c r="G117" i="33"/>
  <c r="F117" i="33"/>
  <c r="E117" i="33"/>
  <c r="D117" i="33"/>
  <c r="C117" i="33"/>
  <c r="N116" i="33"/>
  <c r="M116" i="33"/>
  <c r="L116" i="33"/>
  <c r="K116" i="33"/>
  <c r="J116" i="33"/>
  <c r="I116" i="33"/>
  <c r="H116" i="33"/>
  <c r="G116" i="33"/>
  <c r="F116" i="33"/>
  <c r="E116" i="33"/>
  <c r="D116" i="33"/>
  <c r="C116" i="33"/>
  <c r="N115" i="33"/>
  <c r="M115" i="33"/>
  <c r="L115" i="33"/>
  <c r="K115" i="33"/>
  <c r="J115" i="33"/>
  <c r="I115" i="33"/>
  <c r="H115" i="33"/>
  <c r="G115" i="33"/>
  <c r="F115" i="33"/>
  <c r="E115" i="33"/>
  <c r="D115" i="33"/>
  <c r="C115" i="33"/>
  <c r="N114" i="33"/>
  <c r="M114" i="33"/>
  <c r="L114" i="33"/>
  <c r="K114" i="33"/>
  <c r="J114" i="33"/>
  <c r="I114" i="33"/>
  <c r="H114" i="33"/>
  <c r="G114" i="33"/>
  <c r="F114" i="33"/>
  <c r="E114" i="33"/>
  <c r="D114" i="33"/>
  <c r="C114" i="33"/>
  <c r="N113" i="33"/>
  <c r="M113" i="33"/>
  <c r="L113" i="33"/>
  <c r="K113" i="33"/>
  <c r="J113" i="33"/>
  <c r="I113" i="33"/>
  <c r="H113" i="33"/>
  <c r="G113" i="33"/>
  <c r="F113" i="33"/>
  <c r="E113" i="33"/>
  <c r="D113" i="33"/>
  <c r="C113" i="33"/>
  <c r="N112" i="33"/>
  <c r="M112" i="33"/>
  <c r="L112" i="33"/>
  <c r="K112" i="33"/>
  <c r="J112" i="33"/>
  <c r="I112" i="33"/>
  <c r="H112" i="33"/>
  <c r="G112" i="33"/>
  <c r="F112" i="33"/>
  <c r="E112" i="33"/>
  <c r="D112" i="33"/>
  <c r="C112" i="33"/>
  <c r="N111" i="33"/>
  <c r="M111" i="33"/>
  <c r="L111" i="33"/>
  <c r="K111" i="33"/>
  <c r="J111" i="33"/>
  <c r="I111" i="33"/>
  <c r="H111" i="33"/>
  <c r="G111" i="33"/>
  <c r="F111" i="33"/>
  <c r="E111" i="33"/>
  <c r="D111" i="33"/>
  <c r="C111" i="33"/>
  <c r="N110" i="33"/>
  <c r="M110" i="33"/>
  <c r="L110" i="33"/>
  <c r="K110" i="33"/>
  <c r="J110" i="33"/>
  <c r="I110" i="33"/>
  <c r="H110" i="33"/>
  <c r="G110" i="33"/>
  <c r="F110" i="33"/>
  <c r="E110" i="33"/>
  <c r="D110" i="33"/>
  <c r="C110" i="33"/>
  <c r="N109" i="33"/>
  <c r="M109" i="33"/>
  <c r="L109" i="33"/>
  <c r="K109" i="33"/>
  <c r="J109" i="33"/>
  <c r="I109" i="33"/>
  <c r="H109" i="33"/>
  <c r="G109" i="33"/>
  <c r="F109" i="33"/>
  <c r="E109" i="33"/>
  <c r="D109" i="33"/>
  <c r="C109" i="33"/>
  <c r="N108" i="33"/>
  <c r="M108" i="33"/>
  <c r="L108" i="33"/>
  <c r="K108" i="33"/>
  <c r="J108" i="33"/>
  <c r="I108" i="33"/>
  <c r="H108" i="33"/>
  <c r="G108" i="33"/>
  <c r="F108" i="33"/>
  <c r="E108" i="33"/>
  <c r="D108" i="33"/>
  <c r="C108" i="33"/>
  <c r="N107" i="33"/>
  <c r="M107" i="33"/>
  <c r="L107" i="33"/>
  <c r="K107" i="33"/>
  <c r="J107" i="33"/>
  <c r="I107" i="33"/>
  <c r="H107" i="33"/>
  <c r="G107" i="33"/>
  <c r="F107" i="33"/>
  <c r="E107" i="33"/>
  <c r="D107" i="33"/>
  <c r="C107" i="33"/>
  <c r="N106" i="33"/>
  <c r="M106" i="33"/>
  <c r="L106" i="33"/>
  <c r="K106" i="33"/>
  <c r="J106" i="33"/>
  <c r="I106" i="33"/>
  <c r="H106" i="33"/>
  <c r="G106" i="33"/>
  <c r="F106" i="33"/>
  <c r="E106" i="33"/>
  <c r="D106" i="33"/>
  <c r="C106" i="33"/>
  <c r="N105" i="33"/>
  <c r="M105" i="33"/>
  <c r="L105" i="33"/>
  <c r="K105" i="33"/>
  <c r="J105" i="33"/>
  <c r="I105" i="33"/>
  <c r="H105" i="33"/>
  <c r="G105" i="33"/>
  <c r="F105" i="33"/>
  <c r="E105" i="33"/>
  <c r="D105" i="33"/>
  <c r="C105" i="33"/>
  <c r="N104" i="33"/>
  <c r="M104" i="33"/>
  <c r="L104" i="33"/>
  <c r="K104" i="33"/>
  <c r="J104" i="33"/>
  <c r="I104" i="33"/>
  <c r="H104" i="33"/>
  <c r="G104" i="33"/>
  <c r="F104" i="33"/>
  <c r="E104" i="33"/>
  <c r="D104" i="33"/>
  <c r="C104" i="33"/>
  <c r="N103" i="33"/>
  <c r="M103" i="33"/>
  <c r="L103" i="33"/>
  <c r="K103" i="33"/>
  <c r="J103" i="33"/>
  <c r="I103" i="33"/>
  <c r="H103" i="33"/>
  <c r="G103" i="33"/>
  <c r="F103" i="33"/>
  <c r="E103" i="33"/>
  <c r="D103" i="33"/>
  <c r="C103" i="33"/>
  <c r="N102" i="33"/>
  <c r="M102" i="33"/>
  <c r="L102" i="33"/>
  <c r="K102" i="33"/>
  <c r="J102" i="33"/>
  <c r="I102" i="33"/>
  <c r="H102" i="33"/>
  <c r="G102" i="33"/>
  <c r="F102" i="33"/>
  <c r="E102" i="33"/>
  <c r="D102" i="33"/>
  <c r="C102" i="33"/>
  <c r="N101" i="33"/>
  <c r="M101" i="33"/>
  <c r="L101" i="33"/>
  <c r="K101" i="33"/>
  <c r="J101" i="33"/>
  <c r="I101" i="33"/>
  <c r="H101" i="33"/>
  <c r="G101" i="33"/>
  <c r="F101" i="33"/>
  <c r="E101" i="33"/>
  <c r="D101" i="33"/>
  <c r="C101" i="33"/>
  <c r="N100" i="33"/>
  <c r="M100" i="33"/>
  <c r="L100" i="33"/>
  <c r="K100" i="33"/>
  <c r="J100" i="33"/>
  <c r="I100" i="33"/>
  <c r="H100" i="33"/>
  <c r="G100" i="33"/>
  <c r="F100" i="33"/>
  <c r="E100" i="33"/>
  <c r="D100" i="33"/>
  <c r="C100" i="33"/>
  <c r="N99" i="33"/>
  <c r="M99" i="33"/>
  <c r="L99" i="33"/>
  <c r="K99" i="33"/>
  <c r="J99" i="33"/>
  <c r="I99" i="33"/>
  <c r="H99" i="33"/>
  <c r="G99" i="33"/>
  <c r="F99" i="33"/>
  <c r="E99" i="33"/>
  <c r="D99" i="33"/>
  <c r="C99" i="33"/>
  <c r="N98" i="33"/>
  <c r="M98" i="33"/>
  <c r="L98" i="33"/>
  <c r="K98" i="33"/>
  <c r="J98" i="33"/>
  <c r="I98" i="33"/>
  <c r="H98" i="33"/>
  <c r="G98" i="33"/>
  <c r="F98" i="33"/>
  <c r="E98" i="33"/>
  <c r="D98" i="33"/>
  <c r="C98" i="33"/>
  <c r="N97" i="33"/>
  <c r="M97" i="33"/>
  <c r="L97" i="33"/>
  <c r="K97" i="33"/>
  <c r="J97" i="33"/>
  <c r="I97" i="33"/>
  <c r="H97" i="33"/>
  <c r="G97" i="33"/>
  <c r="F97" i="33"/>
  <c r="E97" i="33"/>
  <c r="D97" i="33"/>
  <c r="C97" i="33"/>
  <c r="N96" i="33"/>
  <c r="N95" i="33" s="1"/>
  <c r="M96" i="33"/>
  <c r="M95" i="33" s="1"/>
  <c r="L96" i="33"/>
  <c r="L95" i="33" s="1"/>
  <c r="K96" i="33"/>
  <c r="K95" i="33" s="1"/>
  <c r="J96" i="33"/>
  <c r="J95" i="33" s="1"/>
  <c r="I96" i="33"/>
  <c r="I95" i="33" s="1"/>
  <c r="H96" i="33"/>
  <c r="H95" i="33" s="1"/>
  <c r="G96" i="33"/>
  <c r="G95" i="33" s="1"/>
  <c r="F96" i="33"/>
  <c r="F95" i="33" s="1"/>
  <c r="E96" i="33"/>
  <c r="E95" i="33" s="1"/>
  <c r="D96" i="33"/>
  <c r="C96" i="33"/>
  <c r="C95" i="33" s="1"/>
  <c r="N92" i="33"/>
  <c r="M92" i="33"/>
  <c r="L92" i="33"/>
  <c r="K92" i="33"/>
  <c r="J92" i="33"/>
  <c r="I92" i="33"/>
  <c r="H92" i="33"/>
  <c r="G92" i="33"/>
  <c r="F92" i="33"/>
  <c r="E92" i="33"/>
  <c r="D92" i="33"/>
  <c r="C92" i="33"/>
  <c r="N91" i="33"/>
  <c r="M91" i="33"/>
  <c r="L91" i="33"/>
  <c r="K91" i="33"/>
  <c r="J91" i="33"/>
  <c r="I91" i="33"/>
  <c r="H91" i="33"/>
  <c r="G91" i="33"/>
  <c r="F91" i="33"/>
  <c r="E91" i="33"/>
  <c r="D91" i="33"/>
  <c r="C91" i="33"/>
  <c r="N90" i="33"/>
  <c r="M90" i="33"/>
  <c r="L90" i="33"/>
  <c r="K90" i="33"/>
  <c r="J90" i="33"/>
  <c r="I90" i="33"/>
  <c r="H90" i="33"/>
  <c r="G90" i="33"/>
  <c r="F90" i="33"/>
  <c r="E90" i="33"/>
  <c r="D90" i="33"/>
  <c r="C90" i="33"/>
  <c r="N89" i="33"/>
  <c r="M89" i="33"/>
  <c r="L89" i="33"/>
  <c r="K89" i="33"/>
  <c r="J89" i="33"/>
  <c r="I89" i="33"/>
  <c r="H89" i="33"/>
  <c r="G89" i="33"/>
  <c r="F89" i="33"/>
  <c r="E89" i="33"/>
  <c r="D89" i="33"/>
  <c r="C89" i="33"/>
  <c r="N88" i="33"/>
  <c r="M88" i="33"/>
  <c r="L88" i="33"/>
  <c r="K88" i="33"/>
  <c r="J88" i="33"/>
  <c r="I88" i="33"/>
  <c r="H88" i="33"/>
  <c r="G88" i="33"/>
  <c r="F88" i="33"/>
  <c r="E88" i="33"/>
  <c r="D88" i="33"/>
  <c r="C88" i="33"/>
  <c r="N87" i="33"/>
  <c r="M87" i="33"/>
  <c r="L87" i="33"/>
  <c r="K87" i="33"/>
  <c r="J87" i="33"/>
  <c r="I87" i="33"/>
  <c r="H87" i="33"/>
  <c r="G87" i="33"/>
  <c r="F87" i="33"/>
  <c r="E87" i="33"/>
  <c r="D87" i="33"/>
  <c r="C87" i="33"/>
  <c r="N86" i="33"/>
  <c r="M86" i="33"/>
  <c r="L86" i="33"/>
  <c r="K86" i="33"/>
  <c r="J86" i="33"/>
  <c r="I86" i="33"/>
  <c r="H86" i="33"/>
  <c r="G86" i="33"/>
  <c r="F86" i="33"/>
  <c r="E86" i="33"/>
  <c r="D86" i="33"/>
  <c r="C86" i="33"/>
  <c r="N85" i="33"/>
  <c r="M85" i="33"/>
  <c r="L85" i="33"/>
  <c r="K85" i="33"/>
  <c r="J85" i="33"/>
  <c r="I85" i="33"/>
  <c r="H85" i="33"/>
  <c r="G85" i="33"/>
  <c r="F85" i="33"/>
  <c r="E85" i="33"/>
  <c r="D85" i="33"/>
  <c r="C85" i="33"/>
  <c r="N84" i="33"/>
  <c r="M84" i="33"/>
  <c r="L84" i="33"/>
  <c r="K84" i="33"/>
  <c r="J84" i="33"/>
  <c r="I84" i="33"/>
  <c r="H84" i="33"/>
  <c r="G84" i="33"/>
  <c r="F84" i="33"/>
  <c r="E84" i="33"/>
  <c r="D84" i="33"/>
  <c r="C84" i="33"/>
  <c r="N83" i="33"/>
  <c r="M83" i="33"/>
  <c r="L83" i="33"/>
  <c r="K83" i="33"/>
  <c r="J83" i="33"/>
  <c r="I83" i="33"/>
  <c r="H83" i="33"/>
  <c r="G83" i="33"/>
  <c r="F83" i="33"/>
  <c r="E83" i="33"/>
  <c r="D83" i="33"/>
  <c r="C83" i="33"/>
  <c r="N82" i="33"/>
  <c r="M82" i="33"/>
  <c r="L82" i="33"/>
  <c r="K82" i="33"/>
  <c r="J82" i="33"/>
  <c r="I82" i="33"/>
  <c r="H82" i="33"/>
  <c r="G82" i="33"/>
  <c r="F82" i="33"/>
  <c r="E82" i="33"/>
  <c r="D82" i="33"/>
  <c r="C82" i="33"/>
  <c r="N81" i="33"/>
  <c r="M81" i="33"/>
  <c r="L81" i="33"/>
  <c r="K81" i="33"/>
  <c r="J81" i="33"/>
  <c r="I81" i="33"/>
  <c r="H81" i="33"/>
  <c r="G81" i="33"/>
  <c r="F81" i="33"/>
  <c r="E81" i="33"/>
  <c r="D81" i="33"/>
  <c r="C81" i="33"/>
  <c r="N80" i="33"/>
  <c r="M80" i="33"/>
  <c r="L80" i="33"/>
  <c r="K80" i="33"/>
  <c r="J80" i="33"/>
  <c r="I80" i="33"/>
  <c r="H80" i="33"/>
  <c r="G80" i="33"/>
  <c r="F80" i="33"/>
  <c r="E80" i="33"/>
  <c r="D80" i="33"/>
  <c r="C80" i="33"/>
  <c r="N79" i="33"/>
  <c r="M79" i="33"/>
  <c r="L79" i="33"/>
  <c r="K79" i="33"/>
  <c r="J79" i="33"/>
  <c r="I79" i="33"/>
  <c r="H79" i="33"/>
  <c r="G79" i="33"/>
  <c r="F79" i="33"/>
  <c r="E79" i="33"/>
  <c r="D79" i="33"/>
  <c r="C79" i="33"/>
  <c r="N78" i="33"/>
  <c r="M78" i="33"/>
  <c r="L78" i="33"/>
  <c r="K78" i="33"/>
  <c r="J78" i="33"/>
  <c r="I78" i="33"/>
  <c r="H78" i="33"/>
  <c r="G78" i="33"/>
  <c r="F78" i="33"/>
  <c r="E78" i="33"/>
  <c r="D78" i="33"/>
  <c r="C78" i="33"/>
  <c r="N77" i="33"/>
  <c r="M77" i="33"/>
  <c r="L77" i="33"/>
  <c r="K77" i="33"/>
  <c r="J77" i="33"/>
  <c r="I77" i="33"/>
  <c r="H77" i="33"/>
  <c r="G77" i="33"/>
  <c r="F77" i="33"/>
  <c r="E77" i="33"/>
  <c r="D77" i="33"/>
  <c r="C77" i="33"/>
  <c r="N76" i="33"/>
  <c r="M76" i="33"/>
  <c r="L76" i="33"/>
  <c r="K76" i="33"/>
  <c r="J76" i="33"/>
  <c r="I76" i="33"/>
  <c r="H76" i="33"/>
  <c r="G76" i="33"/>
  <c r="F76" i="33"/>
  <c r="E76" i="33"/>
  <c r="D76" i="33"/>
  <c r="C76" i="33"/>
  <c r="N75" i="33"/>
  <c r="M75" i="33"/>
  <c r="L75" i="33"/>
  <c r="K75" i="33"/>
  <c r="J75" i="33"/>
  <c r="I75" i="33"/>
  <c r="H75" i="33"/>
  <c r="G75" i="33"/>
  <c r="F75" i="33"/>
  <c r="E75" i="33"/>
  <c r="D75" i="33"/>
  <c r="C75" i="33"/>
  <c r="N74" i="33"/>
  <c r="M74" i="33"/>
  <c r="L74" i="33"/>
  <c r="K74" i="33"/>
  <c r="J74" i="33"/>
  <c r="I74" i="33"/>
  <c r="H74" i="33"/>
  <c r="G74" i="33"/>
  <c r="F74" i="33"/>
  <c r="E74" i="33"/>
  <c r="D74" i="33"/>
  <c r="C74" i="33"/>
  <c r="N73" i="33"/>
  <c r="M73" i="33"/>
  <c r="L73" i="33"/>
  <c r="K73" i="33"/>
  <c r="J73" i="33"/>
  <c r="I73" i="33"/>
  <c r="H73" i="33"/>
  <c r="G73" i="33"/>
  <c r="F73" i="33"/>
  <c r="E73" i="33"/>
  <c r="D73" i="33"/>
  <c r="C73" i="33"/>
  <c r="N72" i="33"/>
  <c r="M72" i="33"/>
  <c r="L72" i="33"/>
  <c r="K72" i="33"/>
  <c r="J72" i="33"/>
  <c r="I72" i="33"/>
  <c r="H72" i="33"/>
  <c r="G72" i="33"/>
  <c r="F72" i="33"/>
  <c r="E72" i="33"/>
  <c r="D72" i="33"/>
  <c r="C72" i="33"/>
  <c r="N71" i="33"/>
  <c r="M71" i="33"/>
  <c r="L71" i="33"/>
  <c r="K71" i="33"/>
  <c r="J71" i="33"/>
  <c r="I71" i="33"/>
  <c r="H71" i="33"/>
  <c r="G71" i="33"/>
  <c r="F71" i="33"/>
  <c r="E71" i="33"/>
  <c r="D71" i="33"/>
  <c r="C71" i="33"/>
  <c r="N70" i="33"/>
  <c r="M70" i="33"/>
  <c r="L70" i="33"/>
  <c r="K70" i="33"/>
  <c r="J70" i="33"/>
  <c r="I70" i="33"/>
  <c r="H70" i="33"/>
  <c r="G70" i="33"/>
  <c r="F70" i="33"/>
  <c r="E70" i="33"/>
  <c r="D70" i="33"/>
  <c r="C70" i="33"/>
  <c r="N69" i="33"/>
  <c r="M69" i="33"/>
  <c r="L69" i="33"/>
  <c r="K69" i="33"/>
  <c r="J69" i="33"/>
  <c r="I69" i="33"/>
  <c r="H69" i="33"/>
  <c r="G69" i="33"/>
  <c r="F69" i="33"/>
  <c r="E69" i="33"/>
  <c r="D69" i="33"/>
  <c r="C69" i="33"/>
  <c r="N68" i="33"/>
  <c r="M68" i="33"/>
  <c r="L68" i="33"/>
  <c r="K68" i="33"/>
  <c r="J68" i="33"/>
  <c r="I68" i="33"/>
  <c r="H68" i="33"/>
  <c r="G68" i="33"/>
  <c r="F68" i="33"/>
  <c r="E68" i="33"/>
  <c r="D68" i="33"/>
  <c r="C68" i="33"/>
  <c r="N67" i="33"/>
  <c r="M67" i="33"/>
  <c r="L67" i="33"/>
  <c r="K67" i="33"/>
  <c r="J67" i="33"/>
  <c r="I67" i="33"/>
  <c r="H67" i="33"/>
  <c r="G67" i="33"/>
  <c r="F67" i="33"/>
  <c r="E67" i="33"/>
  <c r="D67" i="33"/>
  <c r="C67" i="33"/>
  <c r="N66" i="33"/>
  <c r="M66" i="33"/>
  <c r="L66" i="33"/>
  <c r="K66" i="33"/>
  <c r="J66" i="33"/>
  <c r="I66" i="33"/>
  <c r="H66" i="33"/>
  <c r="G66" i="33"/>
  <c r="F66" i="33"/>
  <c r="E66" i="33"/>
  <c r="D66" i="33"/>
  <c r="C66" i="33"/>
  <c r="N65" i="33"/>
  <c r="M65" i="33"/>
  <c r="L65" i="33"/>
  <c r="K65" i="33"/>
  <c r="J65" i="33"/>
  <c r="I65" i="33"/>
  <c r="H65" i="33"/>
  <c r="G65" i="33"/>
  <c r="F65" i="33"/>
  <c r="E65" i="33"/>
  <c r="D65" i="33"/>
  <c r="C65" i="33"/>
  <c r="N64" i="33"/>
  <c r="M64" i="33"/>
  <c r="L64" i="33"/>
  <c r="K64" i="33"/>
  <c r="J64" i="33"/>
  <c r="I64" i="33"/>
  <c r="H64" i="33"/>
  <c r="G64" i="33"/>
  <c r="F64" i="33"/>
  <c r="E64" i="33"/>
  <c r="D64" i="33"/>
  <c r="C64" i="33"/>
  <c r="N63" i="33"/>
  <c r="M63" i="33"/>
  <c r="L63" i="33"/>
  <c r="K63" i="33"/>
  <c r="J63" i="33"/>
  <c r="I63" i="33"/>
  <c r="H63" i="33"/>
  <c r="G63" i="33"/>
  <c r="F63" i="33"/>
  <c r="E63" i="33"/>
  <c r="D63" i="33"/>
  <c r="C63" i="33"/>
  <c r="N62" i="33"/>
  <c r="M62" i="33"/>
  <c r="L62" i="33"/>
  <c r="K62" i="33"/>
  <c r="J62" i="33"/>
  <c r="I62" i="33"/>
  <c r="H62" i="33"/>
  <c r="G62" i="33"/>
  <c r="F62" i="33"/>
  <c r="E62" i="33"/>
  <c r="D62" i="33"/>
  <c r="C62" i="33"/>
  <c r="N61" i="33"/>
  <c r="M61" i="33"/>
  <c r="L61" i="33"/>
  <c r="K61" i="33"/>
  <c r="J61" i="33"/>
  <c r="I61" i="33"/>
  <c r="H61" i="33"/>
  <c r="G61" i="33"/>
  <c r="F61" i="33"/>
  <c r="E61" i="33"/>
  <c r="D61" i="33"/>
  <c r="C61" i="33"/>
  <c r="N60" i="33"/>
  <c r="M60" i="33"/>
  <c r="L60" i="33"/>
  <c r="K60" i="33"/>
  <c r="J60" i="33"/>
  <c r="I60" i="33"/>
  <c r="H60" i="33"/>
  <c r="G60" i="33"/>
  <c r="F60" i="33"/>
  <c r="E60" i="33"/>
  <c r="D60" i="33"/>
  <c r="C60" i="33"/>
  <c r="N59" i="33"/>
  <c r="M59" i="33"/>
  <c r="L59" i="33"/>
  <c r="K59" i="33"/>
  <c r="J59" i="33"/>
  <c r="I59" i="33"/>
  <c r="H59" i="33"/>
  <c r="G59" i="33"/>
  <c r="F59" i="33"/>
  <c r="E59" i="33"/>
  <c r="D59" i="33"/>
  <c r="C59" i="33"/>
  <c r="N58" i="33"/>
  <c r="M58" i="33"/>
  <c r="L58" i="33"/>
  <c r="K58" i="33"/>
  <c r="J58" i="33"/>
  <c r="I58" i="33"/>
  <c r="H58" i="33"/>
  <c r="G58" i="33"/>
  <c r="F58" i="33"/>
  <c r="E58" i="33"/>
  <c r="D58" i="33"/>
  <c r="C58" i="33"/>
  <c r="N57" i="33"/>
  <c r="M57" i="33"/>
  <c r="L57" i="33"/>
  <c r="K57" i="33"/>
  <c r="J57" i="33"/>
  <c r="I57" i="33"/>
  <c r="H57" i="33"/>
  <c r="G57" i="33"/>
  <c r="F57" i="33"/>
  <c r="E57" i="33"/>
  <c r="D57" i="33"/>
  <c r="C57" i="33"/>
  <c r="N56" i="33"/>
  <c r="M56" i="33"/>
  <c r="L56" i="33"/>
  <c r="K56" i="33"/>
  <c r="J56" i="33"/>
  <c r="I56" i="33"/>
  <c r="H56" i="33"/>
  <c r="G56" i="33"/>
  <c r="F56" i="33"/>
  <c r="E56" i="33"/>
  <c r="D56" i="33"/>
  <c r="C56" i="33"/>
  <c r="N55" i="33"/>
  <c r="M55" i="33"/>
  <c r="L55" i="33"/>
  <c r="K55" i="33"/>
  <c r="J55" i="33"/>
  <c r="I55" i="33"/>
  <c r="H55" i="33"/>
  <c r="G55" i="33"/>
  <c r="F55" i="33"/>
  <c r="E55" i="33"/>
  <c r="D55" i="33"/>
  <c r="C55" i="33"/>
  <c r="N54" i="33"/>
  <c r="M54" i="33"/>
  <c r="L54" i="33"/>
  <c r="K54" i="33"/>
  <c r="J54" i="33"/>
  <c r="I54" i="33"/>
  <c r="H54" i="33"/>
  <c r="G54" i="33"/>
  <c r="F54" i="33"/>
  <c r="E54" i="33"/>
  <c r="D54" i="33"/>
  <c r="C54" i="33"/>
  <c r="N53" i="33"/>
  <c r="M53" i="33"/>
  <c r="L53" i="33"/>
  <c r="K53" i="33"/>
  <c r="J53" i="33"/>
  <c r="I53" i="33"/>
  <c r="H53" i="33"/>
  <c r="G53" i="33"/>
  <c r="F53" i="33"/>
  <c r="E53" i="33"/>
  <c r="D53" i="33"/>
  <c r="C53" i="33"/>
  <c r="N52" i="33"/>
  <c r="M52" i="33"/>
  <c r="L52" i="33"/>
  <c r="K52" i="33"/>
  <c r="J52" i="33"/>
  <c r="I52" i="33"/>
  <c r="H52" i="33"/>
  <c r="G52" i="33"/>
  <c r="F52" i="33"/>
  <c r="E52" i="33"/>
  <c r="D52" i="33"/>
  <c r="C52" i="33"/>
  <c r="N51" i="33"/>
  <c r="M51" i="33"/>
  <c r="L51" i="33"/>
  <c r="K51" i="33"/>
  <c r="J51" i="33"/>
  <c r="I51" i="33"/>
  <c r="H51" i="33"/>
  <c r="G51" i="33"/>
  <c r="F51" i="33"/>
  <c r="E51" i="33"/>
  <c r="D51" i="33"/>
  <c r="C51" i="33"/>
  <c r="N50" i="33"/>
  <c r="M50" i="33"/>
  <c r="L50" i="33"/>
  <c r="K50" i="33"/>
  <c r="J50" i="33"/>
  <c r="I50" i="33"/>
  <c r="H50" i="33"/>
  <c r="G50" i="33"/>
  <c r="F50" i="33"/>
  <c r="E50" i="33"/>
  <c r="D50" i="33"/>
  <c r="C50" i="33"/>
  <c r="N49" i="33"/>
  <c r="M49" i="33"/>
  <c r="L49" i="33"/>
  <c r="K49" i="33"/>
  <c r="J49" i="33"/>
  <c r="I49" i="33"/>
  <c r="H49" i="33"/>
  <c r="G49" i="33"/>
  <c r="F49" i="33"/>
  <c r="E49" i="33"/>
  <c r="D49" i="33"/>
  <c r="C49" i="33"/>
  <c r="N48" i="33"/>
  <c r="M48" i="33"/>
  <c r="L48" i="33"/>
  <c r="K48" i="33"/>
  <c r="J48" i="33"/>
  <c r="I48" i="33"/>
  <c r="H48" i="33"/>
  <c r="G48" i="33"/>
  <c r="F48" i="33"/>
  <c r="E48" i="33"/>
  <c r="D48" i="33"/>
  <c r="C48" i="33"/>
  <c r="N47" i="33"/>
  <c r="M47" i="33"/>
  <c r="L47" i="33"/>
  <c r="K47" i="33"/>
  <c r="J47" i="33"/>
  <c r="I47" i="33"/>
  <c r="H47" i="33"/>
  <c r="G47" i="33"/>
  <c r="F47" i="33"/>
  <c r="E47" i="33"/>
  <c r="D47" i="33"/>
  <c r="C47" i="33"/>
  <c r="N46" i="33"/>
  <c r="M46" i="33"/>
  <c r="L46" i="33"/>
  <c r="K46" i="33"/>
  <c r="J46" i="33"/>
  <c r="I46" i="33"/>
  <c r="H46" i="33"/>
  <c r="G46" i="33"/>
  <c r="F46" i="33"/>
  <c r="E46" i="33"/>
  <c r="D46" i="33"/>
  <c r="C46" i="33"/>
  <c r="N45" i="33"/>
  <c r="M45" i="33"/>
  <c r="L45" i="33"/>
  <c r="K45" i="33"/>
  <c r="J45" i="33"/>
  <c r="I45" i="33"/>
  <c r="H45" i="33"/>
  <c r="G45" i="33"/>
  <c r="F45" i="33"/>
  <c r="E45" i="33"/>
  <c r="D45" i="33"/>
  <c r="C45" i="33"/>
  <c r="N44" i="33"/>
  <c r="M44" i="33"/>
  <c r="L44" i="33"/>
  <c r="K44" i="33"/>
  <c r="J44" i="33"/>
  <c r="I44" i="33"/>
  <c r="H44" i="33"/>
  <c r="G44" i="33"/>
  <c r="F44" i="33"/>
  <c r="E44" i="33"/>
  <c r="D44" i="33"/>
  <c r="C44" i="33"/>
  <c r="N43" i="33"/>
  <c r="M43" i="33"/>
  <c r="L43" i="33"/>
  <c r="K43" i="33"/>
  <c r="J43" i="33"/>
  <c r="I43" i="33"/>
  <c r="H43" i="33"/>
  <c r="G43" i="33"/>
  <c r="F43" i="33"/>
  <c r="E43" i="33"/>
  <c r="D43" i="33"/>
  <c r="C43" i="33"/>
  <c r="N42" i="33"/>
  <c r="M42" i="33"/>
  <c r="L42" i="33"/>
  <c r="K42" i="33"/>
  <c r="J42" i="33"/>
  <c r="I42" i="33"/>
  <c r="H42" i="33"/>
  <c r="G42" i="33"/>
  <c r="F42" i="33"/>
  <c r="E42" i="33"/>
  <c r="D42" i="33"/>
  <c r="C42" i="33"/>
  <c r="N41" i="33"/>
  <c r="M41" i="33"/>
  <c r="L41" i="33"/>
  <c r="K41" i="33"/>
  <c r="J41" i="33"/>
  <c r="I41" i="33"/>
  <c r="H41" i="33"/>
  <c r="G41" i="33"/>
  <c r="F41" i="33"/>
  <c r="E41" i="33"/>
  <c r="D41" i="33"/>
  <c r="C41" i="33"/>
  <c r="N40" i="33"/>
  <c r="M40" i="33"/>
  <c r="L40" i="33"/>
  <c r="K40" i="33"/>
  <c r="J40" i="33"/>
  <c r="I40" i="33"/>
  <c r="H40" i="33"/>
  <c r="G40" i="33"/>
  <c r="F40" i="33"/>
  <c r="E40" i="33"/>
  <c r="D40" i="33"/>
  <c r="C40" i="33"/>
  <c r="N39" i="33"/>
  <c r="N38" i="33" s="1"/>
  <c r="M39" i="33"/>
  <c r="M38" i="33" s="1"/>
  <c r="L39" i="33"/>
  <c r="L38" i="33" s="1"/>
  <c r="K39" i="33"/>
  <c r="K38" i="33" s="1"/>
  <c r="J39" i="33"/>
  <c r="J38" i="33" s="1"/>
  <c r="I39" i="33"/>
  <c r="I38" i="33" s="1"/>
  <c r="I37" i="33" s="1"/>
  <c r="H39" i="33"/>
  <c r="H38" i="33" s="1"/>
  <c r="H37" i="33" s="1"/>
  <c r="G39" i="33"/>
  <c r="G38" i="33" s="1"/>
  <c r="G37" i="33" s="1"/>
  <c r="F39" i="33"/>
  <c r="F38" i="33" s="1"/>
  <c r="E39" i="33"/>
  <c r="E38" i="33" s="1"/>
  <c r="E37" i="33" s="1"/>
  <c r="D39" i="33"/>
  <c r="D38" i="33" s="1"/>
  <c r="C39" i="33"/>
  <c r="C38" i="33" s="1"/>
  <c r="C37" i="33" s="1"/>
  <c r="N32" i="33"/>
  <c r="M32" i="33"/>
  <c r="L32" i="33"/>
  <c r="K32" i="33"/>
  <c r="J32" i="33"/>
  <c r="I32" i="33"/>
  <c r="H32" i="33"/>
  <c r="G32" i="33"/>
  <c r="F32" i="33"/>
  <c r="E32" i="33"/>
  <c r="D32" i="33"/>
  <c r="C32" i="33"/>
  <c r="N31" i="33"/>
  <c r="M31" i="33"/>
  <c r="L31" i="33"/>
  <c r="K31" i="33"/>
  <c r="J31" i="33"/>
  <c r="I31" i="33"/>
  <c r="H31" i="33"/>
  <c r="G31" i="33"/>
  <c r="F31" i="33"/>
  <c r="E31" i="33"/>
  <c r="D31" i="33"/>
  <c r="C31" i="33"/>
  <c r="N30" i="33"/>
  <c r="N29" i="33" s="1"/>
  <c r="M30" i="33"/>
  <c r="M29" i="33" s="1"/>
  <c r="L30" i="33"/>
  <c r="L29" i="33" s="1"/>
  <c r="K30" i="33"/>
  <c r="K29" i="33" s="1"/>
  <c r="J30" i="33"/>
  <c r="I30" i="33"/>
  <c r="I29" i="33" s="1"/>
  <c r="H30" i="33"/>
  <c r="H29" i="33" s="1"/>
  <c r="G30" i="33"/>
  <c r="G29" i="33" s="1"/>
  <c r="F30" i="33"/>
  <c r="F29" i="33" s="1"/>
  <c r="E30" i="33"/>
  <c r="E29" i="33" s="1"/>
  <c r="D30" i="33"/>
  <c r="D29" i="33" s="1"/>
  <c r="C30" i="33"/>
  <c r="C29" i="33" s="1"/>
  <c r="N27" i="33"/>
  <c r="M27" i="33"/>
  <c r="L27" i="33"/>
  <c r="K27" i="33"/>
  <c r="J27" i="33"/>
  <c r="I27" i="33"/>
  <c r="H27" i="33"/>
  <c r="G27" i="33"/>
  <c r="F27" i="33"/>
  <c r="E27" i="33"/>
  <c r="D27" i="33"/>
  <c r="C27" i="33"/>
  <c r="N26" i="33"/>
  <c r="M26" i="33"/>
  <c r="L26" i="33"/>
  <c r="K26" i="33"/>
  <c r="J26" i="33"/>
  <c r="I26" i="33"/>
  <c r="N25" i="33"/>
  <c r="M25" i="33"/>
  <c r="L25" i="33"/>
  <c r="K25" i="33"/>
  <c r="J25" i="33"/>
  <c r="I25" i="33"/>
  <c r="H25" i="33"/>
  <c r="G25" i="33"/>
  <c r="F25" i="33"/>
  <c r="E25" i="33"/>
  <c r="D25" i="33"/>
  <c r="C25" i="33"/>
  <c r="N24" i="33"/>
  <c r="M24" i="33"/>
  <c r="L24" i="33"/>
  <c r="K24" i="33"/>
  <c r="J24" i="33"/>
  <c r="I24" i="33"/>
  <c r="H24" i="33"/>
  <c r="G24" i="33"/>
  <c r="F24" i="33"/>
  <c r="E24" i="33"/>
  <c r="D24" i="33"/>
  <c r="C24" i="33"/>
  <c r="N23" i="33"/>
  <c r="M23" i="33"/>
  <c r="L23" i="33"/>
  <c r="K23" i="33"/>
  <c r="J23" i="33"/>
  <c r="I23" i="33"/>
  <c r="H23" i="33"/>
  <c r="G23" i="33"/>
  <c r="F23" i="33"/>
  <c r="E23" i="33"/>
  <c r="D23" i="33"/>
  <c r="C23" i="33"/>
  <c r="N22" i="33"/>
  <c r="M22" i="33"/>
  <c r="L22" i="33"/>
  <c r="K22" i="33"/>
  <c r="J22" i="33"/>
  <c r="I22" i="33"/>
  <c r="H22" i="33"/>
  <c r="G22" i="33"/>
  <c r="F22" i="33"/>
  <c r="E22" i="33"/>
  <c r="D22" i="33"/>
  <c r="C22" i="33"/>
  <c r="N21" i="33"/>
  <c r="M21" i="33"/>
  <c r="L21" i="33"/>
  <c r="K21" i="33"/>
  <c r="J21" i="33"/>
  <c r="I21" i="33"/>
  <c r="H21" i="33"/>
  <c r="G21" i="33"/>
  <c r="F21" i="33"/>
  <c r="E21" i="33"/>
  <c r="D21" i="33"/>
  <c r="C21" i="33"/>
  <c r="N20" i="33"/>
  <c r="M20" i="33"/>
  <c r="L20" i="33"/>
  <c r="K20" i="33"/>
  <c r="J20" i="33"/>
  <c r="I20" i="33"/>
  <c r="H20" i="33"/>
  <c r="G20" i="33"/>
  <c r="F20" i="33"/>
  <c r="E20" i="33"/>
  <c r="D20" i="33"/>
  <c r="C20" i="33"/>
  <c r="N19" i="33"/>
  <c r="M19" i="33"/>
  <c r="L19" i="33"/>
  <c r="K19" i="33"/>
  <c r="J19" i="33"/>
  <c r="I19" i="33"/>
  <c r="H19" i="33"/>
  <c r="G19" i="33"/>
  <c r="F19" i="33"/>
  <c r="E19" i="33"/>
  <c r="D19" i="33"/>
  <c r="C19" i="33"/>
  <c r="N15" i="33"/>
  <c r="M15" i="33"/>
  <c r="L15" i="33"/>
  <c r="K15" i="33"/>
  <c r="J15" i="33"/>
  <c r="I15" i="33"/>
  <c r="H15" i="33"/>
  <c r="G15" i="33"/>
  <c r="F15" i="33"/>
  <c r="E15" i="33"/>
  <c r="D15" i="33"/>
  <c r="C15" i="33"/>
  <c r="N14" i="33"/>
  <c r="M14" i="33"/>
  <c r="L14" i="33"/>
  <c r="K14" i="33"/>
  <c r="J14" i="33"/>
  <c r="I14" i="33"/>
  <c r="H14" i="33"/>
  <c r="G14" i="33"/>
  <c r="F14" i="33"/>
  <c r="E14" i="33"/>
  <c r="D14" i="33"/>
  <c r="C14" i="33"/>
  <c r="N13" i="33"/>
  <c r="M13" i="33"/>
  <c r="L13" i="33"/>
  <c r="K13" i="33"/>
  <c r="J13" i="33"/>
  <c r="I13" i="33"/>
  <c r="H13" i="33"/>
  <c r="G13" i="33"/>
  <c r="F13" i="33"/>
  <c r="E13" i="33"/>
  <c r="D13" i="33"/>
  <c r="C13" i="33"/>
  <c r="N12" i="33"/>
  <c r="M12" i="33"/>
  <c r="L12" i="33"/>
  <c r="K12" i="33"/>
  <c r="J12" i="33"/>
  <c r="I12" i="33"/>
  <c r="H12" i="33"/>
  <c r="G12" i="33"/>
  <c r="F12" i="33"/>
  <c r="E12" i="33"/>
  <c r="D12" i="33"/>
  <c r="C12" i="33"/>
  <c r="N11" i="33"/>
  <c r="M11" i="33"/>
  <c r="L11" i="33"/>
  <c r="K11" i="33"/>
  <c r="J11" i="33"/>
  <c r="I11" i="33"/>
  <c r="H11" i="33"/>
  <c r="G11" i="33"/>
  <c r="F11" i="33"/>
  <c r="E11" i="33"/>
  <c r="D11" i="33"/>
  <c r="C11" i="33"/>
  <c r="N10" i="33"/>
  <c r="M10" i="33"/>
  <c r="L10" i="33"/>
  <c r="K10" i="33"/>
  <c r="J10" i="33"/>
  <c r="I10" i="33"/>
  <c r="H10" i="33"/>
  <c r="G10" i="33"/>
  <c r="F10" i="33"/>
  <c r="E10" i="33"/>
  <c r="D10" i="33"/>
  <c r="C10" i="33"/>
  <c r="N9" i="33"/>
  <c r="M9" i="33"/>
  <c r="L9" i="33"/>
  <c r="K9" i="33"/>
  <c r="J9" i="33"/>
  <c r="I9" i="33"/>
  <c r="H9" i="33"/>
  <c r="G9" i="33"/>
  <c r="F9" i="33"/>
  <c r="E9" i="33"/>
  <c r="D9" i="33"/>
  <c r="C9" i="33"/>
  <c r="N8" i="33"/>
  <c r="M8" i="33"/>
  <c r="L8" i="33"/>
  <c r="K8" i="33"/>
  <c r="J8" i="33"/>
  <c r="I8" i="33"/>
  <c r="H8" i="33"/>
  <c r="G8" i="33"/>
  <c r="F8" i="33"/>
  <c r="E8" i="33"/>
  <c r="D8" i="33"/>
  <c r="C8" i="33"/>
  <c r="N7" i="33"/>
  <c r="M7" i="33"/>
  <c r="L7" i="33"/>
  <c r="K7" i="33"/>
  <c r="J7" i="33"/>
  <c r="I7" i="33"/>
  <c r="H7" i="33"/>
  <c r="G7" i="33"/>
  <c r="F7" i="33"/>
  <c r="E7" i="33"/>
  <c r="D7" i="33"/>
  <c r="C7" i="33"/>
  <c r="N6" i="33"/>
  <c r="M6" i="33"/>
  <c r="L6" i="33"/>
  <c r="K6" i="33"/>
  <c r="J6" i="33"/>
  <c r="I6" i="33"/>
  <c r="H6" i="33"/>
  <c r="G6" i="33"/>
  <c r="F6" i="33"/>
  <c r="E6" i="33"/>
  <c r="D6" i="33"/>
  <c r="C6" i="33"/>
  <c r="I20" i="31"/>
  <c r="J20" i="31"/>
  <c r="K20" i="31"/>
  <c r="L20" i="31"/>
  <c r="M20" i="31"/>
  <c r="N20" i="31"/>
  <c r="I21" i="31"/>
  <c r="J21" i="31"/>
  <c r="K21" i="31"/>
  <c r="L21" i="31"/>
  <c r="M21" i="31"/>
  <c r="N21" i="31"/>
  <c r="I22" i="31"/>
  <c r="J22" i="31"/>
  <c r="K22" i="31"/>
  <c r="L22" i="31"/>
  <c r="M22" i="31"/>
  <c r="N22" i="31"/>
  <c r="I23" i="31"/>
  <c r="J23" i="31"/>
  <c r="K23" i="31"/>
  <c r="L23" i="31"/>
  <c r="M23" i="31"/>
  <c r="N23" i="31"/>
  <c r="I24" i="31"/>
  <c r="J24" i="31"/>
  <c r="K24" i="31"/>
  <c r="L24" i="31"/>
  <c r="M24" i="31"/>
  <c r="N24" i="31"/>
  <c r="I25" i="31"/>
  <c r="J25" i="31"/>
  <c r="K25" i="31"/>
  <c r="L25" i="31"/>
  <c r="M25" i="31"/>
  <c r="N25" i="31"/>
  <c r="I26" i="31"/>
  <c r="J26" i="31"/>
  <c r="K26" i="31"/>
  <c r="L26" i="31"/>
  <c r="M26" i="31"/>
  <c r="N26" i="31"/>
  <c r="I27" i="31"/>
  <c r="J27" i="31"/>
  <c r="K27" i="31"/>
  <c r="L27" i="31"/>
  <c r="M27" i="31"/>
  <c r="N27" i="31"/>
  <c r="N19" i="31"/>
  <c r="M19" i="31"/>
  <c r="L19" i="31"/>
  <c r="K19" i="31"/>
  <c r="J19" i="31"/>
  <c r="I19" i="31"/>
  <c r="I7" i="31"/>
  <c r="J7" i="31"/>
  <c r="K7" i="31"/>
  <c r="L7" i="31"/>
  <c r="M7" i="31"/>
  <c r="N7" i="31"/>
  <c r="I8" i="31"/>
  <c r="J8" i="31"/>
  <c r="K8" i="31"/>
  <c r="L8" i="31"/>
  <c r="M8" i="31"/>
  <c r="N8" i="31"/>
  <c r="I9" i="31"/>
  <c r="J9" i="31"/>
  <c r="K9" i="31"/>
  <c r="L9" i="31"/>
  <c r="M9" i="31"/>
  <c r="N9" i="31"/>
  <c r="I10" i="31"/>
  <c r="J10" i="31"/>
  <c r="K10" i="31"/>
  <c r="L10" i="31"/>
  <c r="M10" i="31"/>
  <c r="N10" i="31"/>
  <c r="I11" i="31"/>
  <c r="J11" i="31"/>
  <c r="K11" i="31"/>
  <c r="L11" i="31"/>
  <c r="M11" i="31"/>
  <c r="N11" i="31"/>
  <c r="I12" i="31"/>
  <c r="J12" i="31"/>
  <c r="K12" i="31"/>
  <c r="L12" i="31"/>
  <c r="M12" i="31"/>
  <c r="N12" i="31"/>
  <c r="I13" i="31"/>
  <c r="J13" i="31"/>
  <c r="K13" i="31"/>
  <c r="L13" i="31"/>
  <c r="M13" i="31"/>
  <c r="N13" i="31"/>
  <c r="I14" i="31"/>
  <c r="J14" i="31"/>
  <c r="K14" i="31"/>
  <c r="L14" i="31"/>
  <c r="M14" i="31"/>
  <c r="N14" i="31"/>
  <c r="I15" i="31"/>
  <c r="J15" i="31"/>
  <c r="K15" i="31"/>
  <c r="L15" i="31"/>
  <c r="M15" i="31"/>
  <c r="N15" i="31"/>
  <c r="N6" i="31"/>
  <c r="M6" i="31"/>
  <c r="L6" i="31"/>
  <c r="K6" i="31"/>
  <c r="J6" i="31"/>
  <c r="I6" i="31"/>
  <c r="N201" i="31"/>
  <c r="M201" i="31"/>
  <c r="L201" i="31"/>
  <c r="K201" i="31"/>
  <c r="J201" i="31"/>
  <c r="I201" i="31"/>
  <c r="H201" i="31"/>
  <c r="G201" i="31"/>
  <c r="F201" i="31"/>
  <c r="E201" i="31"/>
  <c r="D201" i="31"/>
  <c r="C201" i="31"/>
  <c r="N200" i="31"/>
  <c r="M200" i="31"/>
  <c r="L200" i="31"/>
  <c r="K200" i="31"/>
  <c r="J200" i="31"/>
  <c r="I200" i="31"/>
  <c r="H200" i="31"/>
  <c r="G200" i="31"/>
  <c r="F200" i="31"/>
  <c r="E200" i="31"/>
  <c r="D200" i="31"/>
  <c r="C200" i="31"/>
  <c r="N199" i="31"/>
  <c r="M199" i="31"/>
  <c r="L199" i="31"/>
  <c r="K199" i="31"/>
  <c r="J199" i="31"/>
  <c r="I199" i="31"/>
  <c r="H199" i="31"/>
  <c r="G199" i="31"/>
  <c r="F199" i="31"/>
  <c r="E199" i="31"/>
  <c r="D199" i="31"/>
  <c r="C199" i="31"/>
  <c r="N198" i="31"/>
  <c r="M198" i="31"/>
  <c r="L198" i="31"/>
  <c r="K198" i="31"/>
  <c r="J198" i="31"/>
  <c r="I198" i="31"/>
  <c r="H198" i="31"/>
  <c r="G198" i="31"/>
  <c r="F198" i="31"/>
  <c r="E198" i="31"/>
  <c r="D198" i="31"/>
  <c r="C198" i="31"/>
  <c r="N197" i="31"/>
  <c r="M197" i="31"/>
  <c r="L197" i="31"/>
  <c r="K197" i="31"/>
  <c r="J197" i="31"/>
  <c r="I197" i="31"/>
  <c r="N196" i="31"/>
  <c r="M196" i="31"/>
  <c r="L196" i="31"/>
  <c r="K196" i="31"/>
  <c r="J196" i="31"/>
  <c r="I196" i="31"/>
  <c r="H196" i="31"/>
  <c r="G196" i="31"/>
  <c r="F196" i="31"/>
  <c r="E196" i="31"/>
  <c r="D196" i="31"/>
  <c r="C196" i="31"/>
  <c r="N195" i="31"/>
  <c r="M195" i="31"/>
  <c r="L195" i="31"/>
  <c r="K195" i="31"/>
  <c r="J195" i="31"/>
  <c r="I195" i="31"/>
  <c r="H195" i="31"/>
  <c r="G195" i="31"/>
  <c r="F195" i="31"/>
  <c r="E195" i="31"/>
  <c r="D195" i="31"/>
  <c r="C195" i="31"/>
  <c r="N194" i="31"/>
  <c r="M194" i="31"/>
  <c r="L194" i="31"/>
  <c r="K194" i="31"/>
  <c r="J194" i="31"/>
  <c r="I194" i="31"/>
  <c r="H194" i="31"/>
  <c r="G194" i="31"/>
  <c r="F194" i="31"/>
  <c r="E194" i="31"/>
  <c r="D194" i="31"/>
  <c r="C194" i="31"/>
  <c r="N191" i="31"/>
  <c r="M191" i="31"/>
  <c r="L191" i="31"/>
  <c r="K191" i="31"/>
  <c r="J191" i="31"/>
  <c r="I191" i="31"/>
  <c r="H191" i="31"/>
  <c r="G191" i="31"/>
  <c r="F191" i="31"/>
  <c r="E191" i="31"/>
  <c r="D191" i="31"/>
  <c r="C191" i="31"/>
  <c r="N190" i="31"/>
  <c r="M190" i="31"/>
  <c r="L190" i="31"/>
  <c r="K190" i="31"/>
  <c r="J190" i="31"/>
  <c r="I190" i="31"/>
  <c r="H190" i="31"/>
  <c r="G190" i="31"/>
  <c r="F190" i="31"/>
  <c r="E190" i="31"/>
  <c r="D190" i="31"/>
  <c r="C190" i="31"/>
  <c r="N189" i="31"/>
  <c r="N188" i="31" s="1"/>
  <c r="M189" i="31"/>
  <c r="M188" i="31" s="1"/>
  <c r="L189" i="31"/>
  <c r="L188" i="31" s="1"/>
  <c r="K189" i="31"/>
  <c r="K188" i="31" s="1"/>
  <c r="J189" i="31"/>
  <c r="J188" i="31" s="1"/>
  <c r="I189" i="31"/>
  <c r="I188" i="31" s="1"/>
  <c r="H189" i="31"/>
  <c r="H188" i="31" s="1"/>
  <c r="G189" i="31"/>
  <c r="G188" i="31" s="1"/>
  <c r="F189" i="31"/>
  <c r="F188" i="31" s="1"/>
  <c r="E189" i="31"/>
  <c r="E188" i="31" s="1"/>
  <c r="D189" i="31"/>
  <c r="D188" i="31" s="1"/>
  <c r="C189" i="31"/>
  <c r="C188" i="31" s="1"/>
  <c r="C174" i="31"/>
  <c r="D174" i="31"/>
  <c r="E174" i="31"/>
  <c r="F174" i="31"/>
  <c r="G174" i="31"/>
  <c r="H174" i="31"/>
  <c r="I174" i="31"/>
  <c r="J174" i="31"/>
  <c r="K174" i="31"/>
  <c r="L174" i="31"/>
  <c r="M174" i="31"/>
  <c r="N174" i="31"/>
  <c r="C175" i="31"/>
  <c r="D175" i="31"/>
  <c r="E175" i="31"/>
  <c r="F175" i="31"/>
  <c r="G175" i="31"/>
  <c r="H175" i="31"/>
  <c r="I175" i="31"/>
  <c r="J175" i="31"/>
  <c r="K175" i="31"/>
  <c r="L175" i="31"/>
  <c r="M175" i="31"/>
  <c r="N175" i="31"/>
  <c r="C176" i="31"/>
  <c r="D176" i="31"/>
  <c r="E176" i="31"/>
  <c r="F176" i="31"/>
  <c r="G176" i="31"/>
  <c r="H176" i="31"/>
  <c r="I176" i="31"/>
  <c r="J176" i="31"/>
  <c r="K176" i="31"/>
  <c r="L176" i="31"/>
  <c r="M176" i="31"/>
  <c r="N176" i="31"/>
  <c r="C177" i="31"/>
  <c r="D177" i="31"/>
  <c r="E177" i="31"/>
  <c r="F177" i="31"/>
  <c r="G177" i="31"/>
  <c r="H177" i="31"/>
  <c r="I177" i="31"/>
  <c r="J177" i="31"/>
  <c r="K177" i="31"/>
  <c r="L177" i="31"/>
  <c r="M177" i="31"/>
  <c r="N177" i="31"/>
  <c r="C178" i="31"/>
  <c r="D178" i="31"/>
  <c r="E178" i="31"/>
  <c r="F178" i="31"/>
  <c r="G178" i="31"/>
  <c r="H178" i="31"/>
  <c r="I178" i="31"/>
  <c r="J178" i="31"/>
  <c r="K178" i="31"/>
  <c r="L178" i="31"/>
  <c r="M178" i="31"/>
  <c r="N178" i="31"/>
  <c r="C179" i="31"/>
  <c r="D179" i="31"/>
  <c r="E179" i="31"/>
  <c r="F179" i="31"/>
  <c r="G179" i="31"/>
  <c r="H179" i="31"/>
  <c r="I179" i="31"/>
  <c r="J179" i="31"/>
  <c r="K179" i="31"/>
  <c r="L179" i="31"/>
  <c r="M179" i="31"/>
  <c r="N179" i="31"/>
  <c r="C180" i="31"/>
  <c r="D180" i="31"/>
  <c r="E180" i="31"/>
  <c r="F180" i="31"/>
  <c r="G180" i="31"/>
  <c r="H180" i="31"/>
  <c r="I180" i="31"/>
  <c r="J180" i="31"/>
  <c r="K180" i="31"/>
  <c r="L180" i="31"/>
  <c r="M180" i="31"/>
  <c r="N180" i="31"/>
  <c r="C181" i="31"/>
  <c r="D181" i="31"/>
  <c r="E181" i="31"/>
  <c r="F181" i="31"/>
  <c r="G181" i="31"/>
  <c r="H181" i="31"/>
  <c r="I181" i="31"/>
  <c r="J181" i="31"/>
  <c r="K181" i="31"/>
  <c r="L181" i="31"/>
  <c r="M181" i="31"/>
  <c r="N181" i="31"/>
  <c r="C182" i="31"/>
  <c r="D182" i="31"/>
  <c r="E182" i="31"/>
  <c r="F182" i="31"/>
  <c r="G182" i="31"/>
  <c r="H182" i="31"/>
  <c r="I182" i="31"/>
  <c r="J182" i="31"/>
  <c r="K182" i="31"/>
  <c r="L182" i="31"/>
  <c r="M182" i="31"/>
  <c r="N182" i="31"/>
  <c r="C183" i="31"/>
  <c r="D183" i="31"/>
  <c r="E183" i="31"/>
  <c r="F183" i="31"/>
  <c r="G183" i="31"/>
  <c r="H183" i="31"/>
  <c r="I183" i="31"/>
  <c r="J183" i="31"/>
  <c r="K183" i="31"/>
  <c r="L183" i="31"/>
  <c r="M183" i="31"/>
  <c r="N183" i="31"/>
  <c r="C184" i="31"/>
  <c r="D184" i="31"/>
  <c r="E184" i="31"/>
  <c r="F184" i="31"/>
  <c r="G184" i="31"/>
  <c r="H184" i="31"/>
  <c r="I184" i="31"/>
  <c r="J184" i="31"/>
  <c r="K184" i="31"/>
  <c r="L184" i="31"/>
  <c r="M184" i="31"/>
  <c r="N184" i="31"/>
  <c r="C185" i="31"/>
  <c r="D185" i="31"/>
  <c r="E185" i="31"/>
  <c r="F185" i="31"/>
  <c r="G185" i="31"/>
  <c r="H185" i="31"/>
  <c r="I185" i="31"/>
  <c r="J185" i="31"/>
  <c r="K185" i="31"/>
  <c r="L185" i="31"/>
  <c r="M185" i="31"/>
  <c r="N185" i="31"/>
  <c r="C186" i="31"/>
  <c r="D186" i="31"/>
  <c r="E186" i="31"/>
  <c r="F186" i="31"/>
  <c r="G186" i="31"/>
  <c r="H186" i="31"/>
  <c r="I186" i="31"/>
  <c r="J186" i="31"/>
  <c r="K186" i="31"/>
  <c r="L186" i="31"/>
  <c r="M186" i="31"/>
  <c r="N186" i="31"/>
  <c r="N173" i="31"/>
  <c r="M173" i="31"/>
  <c r="L173" i="31"/>
  <c r="K173" i="31"/>
  <c r="J173" i="31"/>
  <c r="I173" i="31"/>
  <c r="H173" i="31"/>
  <c r="G173" i="31"/>
  <c r="F173" i="31"/>
  <c r="E173" i="31"/>
  <c r="D173" i="31"/>
  <c r="C173" i="31"/>
  <c r="C141" i="31"/>
  <c r="D141" i="31"/>
  <c r="E141" i="31"/>
  <c r="F141" i="31"/>
  <c r="G141" i="31"/>
  <c r="H141" i="31"/>
  <c r="I141" i="31"/>
  <c r="J141" i="31"/>
  <c r="K141" i="31"/>
  <c r="L141" i="31"/>
  <c r="M141" i="31"/>
  <c r="N141" i="31"/>
  <c r="C142" i="31"/>
  <c r="D142" i="31"/>
  <c r="E142" i="31"/>
  <c r="F142" i="31"/>
  <c r="G142" i="31"/>
  <c r="H142" i="31"/>
  <c r="I142" i="31"/>
  <c r="J142" i="31"/>
  <c r="K142" i="31"/>
  <c r="L142" i="31"/>
  <c r="M142" i="31"/>
  <c r="N142" i="31"/>
  <c r="C143" i="31"/>
  <c r="D143" i="31"/>
  <c r="E143" i="31"/>
  <c r="F143" i="31"/>
  <c r="G143" i="31"/>
  <c r="H143" i="31"/>
  <c r="I143" i="31"/>
  <c r="J143" i="31"/>
  <c r="K143" i="31"/>
  <c r="L143" i="31"/>
  <c r="M143" i="31"/>
  <c r="N143" i="31"/>
  <c r="C144" i="31"/>
  <c r="D144" i="31"/>
  <c r="E144" i="31"/>
  <c r="F144" i="31"/>
  <c r="G144" i="31"/>
  <c r="H144" i="31"/>
  <c r="I144" i="31"/>
  <c r="J144" i="31"/>
  <c r="K144" i="31"/>
  <c r="L144" i="31"/>
  <c r="M144" i="31"/>
  <c r="N144" i="31"/>
  <c r="C145" i="31"/>
  <c r="D145" i="31"/>
  <c r="E145" i="31"/>
  <c r="F145" i="31"/>
  <c r="G145" i="31"/>
  <c r="H145" i="31"/>
  <c r="I145" i="31"/>
  <c r="J145" i="31"/>
  <c r="K145" i="31"/>
  <c r="L145" i="31"/>
  <c r="M145" i="31"/>
  <c r="N145" i="31"/>
  <c r="C146" i="31"/>
  <c r="D146" i="31"/>
  <c r="E146" i="31"/>
  <c r="F146" i="31"/>
  <c r="G146" i="31"/>
  <c r="H146" i="31"/>
  <c r="I146" i="31"/>
  <c r="J146" i="31"/>
  <c r="K146" i="31"/>
  <c r="L146" i="31"/>
  <c r="M146" i="31"/>
  <c r="N146" i="31"/>
  <c r="C147" i="31"/>
  <c r="D147" i="31"/>
  <c r="E147" i="31"/>
  <c r="F147" i="31"/>
  <c r="G147" i="31"/>
  <c r="H147" i="31"/>
  <c r="I147" i="31"/>
  <c r="J147" i="31"/>
  <c r="K147" i="31"/>
  <c r="L147" i="31"/>
  <c r="M147" i="31"/>
  <c r="N147" i="31"/>
  <c r="C148" i="31"/>
  <c r="D148" i="31"/>
  <c r="E148" i="31"/>
  <c r="F148" i="31"/>
  <c r="G148" i="31"/>
  <c r="H148" i="31"/>
  <c r="I148" i="31"/>
  <c r="J148" i="31"/>
  <c r="K148" i="31"/>
  <c r="L148" i="31"/>
  <c r="M148" i="31"/>
  <c r="N148" i="31"/>
  <c r="C149" i="31"/>
  <c r="D149" i="31"/>
  <c r="E149" i="31"/>
  <c r="F149" i="31"/>
  <c r="G149" i="31"/>
  <c r="H149" i="31"/>
  <c r="I149" i="31"/>
  <c r="J149" i="31"/>
  <c r="K149" i="31"/>
  <c r="L149" i="31"/>
  <c r="M149" i="31"/>
  <c r="N149" i="31"/>
  <c r="C150" i="31"/>
  <c r="D150" i="31"/>
  <c r="E150" i="31"/>
  <c r="F150" i="31"/>
  <c r="G150" i="31"/>
  <c r="H150" i="31"/>
  <c r="I150" i="31"/>
  <c r="J150" i="31"/>
  <c r="K150" i="31"/>
  <c r="L150" i="31"/>
  <c r="M150" i="31"/>
  <c r="N150" i="31"/>
  <c r="C151" i="31"/>
  <c r="D151" i="31"/>
  <c r="E151" i="31"/>
  <c r="F151" i="31"/>
  <c r="G151" i="31"/>
  <c r="H151" i="31"/>
  <c r="I151" i="31"/>
  <c r="J151" i="31"/>
  <c r="K151" i="31"/>
  <c r="L151" i="31"/>
  <c r="M151" i="31"/>
  <c r="N151" i="31"/>
  <c r="C152" i="31"/>
  <c r="D152" i="31"/>
  <c r="E152" i="31"/>
  <c r="F152" i="31"/>
  <c r="G152" i="31"/>
  <c r="H152" i="31"/>
  <c r="I152" i="31"/>
  <c r="J152" i="31"/>
  <c r="K152" i="31"/>
  <c r="L152" i="31"/>
  <c r="M152" i="31"/>
  <c r="N152" i="31"/>
  <c r="C153" i="31"/>
  <c r="D153" i="31"/>
  <c r="E153" i="31"/>
  <c r="F153" i="31"/>
  <c r="G153" i="31"/>
  <c r="H153" i="31"/>
  <c r="I153" i="31"/>
  <c r="J153" i="31"/>
  <c r="K153" i="31"/>
  <c r="L153" i="31"/>
  <c r="M153" i="31"/>
  <c r="N153" i="31"/>
  <c r="C154" i="31"/>
  <c r="D154" i="31"/>
  <c r="E154" i="31"/>
  <c r="F154" i="31"/>
  <c r="G154" i="31"/>
  <c r="H154" i="31"/>
  <c r="I154" i="31"/>
  <c r="J154" i="31"/>
  <c r="K154" i="31"/>
  <c r="L154" i="31"/>
  <c r="M154" i="31"/>
  <c r="N154" i="31"/>
  <c r="C155" i="31"/>
  <c r="D155" i="31"/>
  <c r="E155" i="31"/>
  <c r="F155" i="31"/>
  <c r="G155" i="31"/>
  <c r="H155" i="31"/>
  <c r="I155" i="31"/>
  <c r="J155" i="31"/>
  <c r="K155" i="31"/>
  <c r="L155" i="31"/>
  <c r="M155" i="31"/>
  <c r="N155" i="31"/>
  <c r="C156" i="31"/>
  <c r="D156" i="31"/>
  <c r="E156" i="31"/>
  <c r="F156" i="31"/>
  <c r="G156" i="31"/>
  <c r="H156" i="31"/>
  <c r="I156" i="31"/>
  <c r="J156" i="31"/>
  <c r="K156" i="31"/>
  <c r="L156" i="31"/>
  <c r="M156" i="31"/>
  <c r="N156" i="31"/>
  <c r="C157" i="31"/>
  <c r="D157" i="31"/>
  <c r="E157" i="31"/>
  <c r="F157" i="31"/>
  <c r="G157" i="31"/>
  <c r="H157" i="31"/>
  <c r="I157" i="31"/>
  <c r="J157" i="31"/>
  <c r="K157" i="31"/>
  <c r="L157" i="31"/>
  <c r="M157" i="31"/>
  <c r="N157" i="31"/>
  <c r="C158" i="31"/>
  <c r="D158" i="31"/>
  <c r="E158" i="31"/>
  <c r="F158" i="31"/>
  <c r="G158" i="31"/>
  <c r="H158" i="31"/>
  <c r="I158" i="31"/>
  <c r="J158" i="31"/>
  <c r="K158" i="31"/>
  <c r="L158" i="31"/>
  <c r="M158" i="31"/>
  <c r="N158" i="31"/>
  <c r="C159" i="31"/>
  <c r="D159" i="31"/>
  <c r="E159" i="31"/>
  <c r="F159" i="31"/>
  <c r="G159" i="31"/>
  <c r="H159" i="31"/>
  <c r="I159" i="31"/>
  <c r="J159" i="31"/>
  <c r="K159" i="31"/>
  <c r="L159" i="31"/>
  <c r="M159" i="31"/>
  <c r="N159" i="31"/>
  <c r="C160" i="31"/>
  <c r="D160" i="31"/>
  <c r="E160" i="31"/>
  <c r="F160" i="31"/>
  <c r="G160" i="31"/>
  <c r="H160" i="31"/>
  <c r="I160" i="31"/>
  <c r="J160" i="31"/>
  <c r="K160" i="31"/>
  <c r="L160" i="31"/>
  <c r="M160" i="31"/>
  <c r="N160" i="31"/>
  <c r="C161" i="31"/>
  <c r="D161" i="31"/>
  <c r="E161" i="31"/>
  <c r="F161" i="31"/>
  <c r="G161" i="31"/>
  <c r="H161" i="31"/>
  <c r="I161" i="31"/>
  <c r="J161" i="31"/>
  <c r="K161" i="31"/>
  <c r="L161" i="31"/>
  <c r="M161" i="31"/>
  <c r="N161" i="31"/>
  <c r="C162" i="31"/>
  <c r="D162" i="31"/>
  <c r="E162" i="31"/>
  <c r="F162" i="31"/>
  <c r="G162" i="31"/>
  <c r="H162" i="31"/>
  <c r="I162" i="31"/>
  <c r="J162" i="31"/>
  <c r="K162" i="31"/>
  <c r="L162" i="31"/>
  <c r="M162" i="31"/>
  <c r="N162" i="31"/>
  <c r="C163" i="31"/>
  <c r="D163" i="31"/>
  <c r="E163" i="31"/>
  <c r="F163" i="31"/>
  <c r="G163" i="31"/>
  <c r="H163" i="31"/>
  <c r="I163" i="31"/>
  <c r="J163" i="31"/>
  <c r="K163" i="31"/>
  <c r="L163" i="31"/>
  <c r="M163" i="31"/>
  <c r="N163" i="31"/>
  <c r="C164" i="31"/>
  <c r="D164" i="31"/>
  <c r="E164" i="31"/>
  <c r="F164" i="31"/>
  <c r="G164" i="31"/>
  <c r="H164" i="31"/>
  <c r="I164" i="31"/>
  <c r="J164" i="31"/>
  <c r="K164" i="31"/>
  <c r="L164" i="31"/>
  <c r="M164" i="31"/>
  <c r="N164" i="31"/>
  <c r="C165" i="31"/>
  <c r="D165" i="31"/>
  <c r="E165" i="31"/>
  <c r="F165" i="31"/>
  <c r="G165" i="31"/>
  <c r="H165" i="31"/>
  <c r="I165" i="31"/>
  <c r="J165" i="31"/>
  <c r="K165" i="31"/>
  <c r="L165" i="31"/>
  <c r="M165" i="31"/>
  <c r="N165" i="31"/>
  <c r="C166" i="31"/>
  <c r="D166" i="31"/>
  <c r="E166" i="31"/>
  <c r="F166" i="31"/>
  <c r="G166" i="31"/>
  <c r="H166" i="31"/>
  <c r="I166" i="31"/>
  <c r="J166" i="31"/>
  <c r="K166" i="31"/>
  <c r="L166" i="31"/>
  <c r="M166" i="31"/>
  <c r="N166" i="31"/>
  <c r="C167" i="31"/>
  <c r="D167" i="31"/>
  <c r="E167" i="31"/>
  <c r="F167" i="31"/>
  <c r="G167" i="31"/>
  <c r="H167" i="31"/>
  <c r="I167" i="31"/>
  <c r="J167" i="31"/>
  <c r="K167" i="31"/>
  <c r="L167" i="31"/>
  <c r="M167" i="31"/>
  <c r="N167" i="31"/>
  <c r="C168" i="31"/>
  <c r="D168" i="31"/>
  <c r="E168" i="31"/>
  <c r="F168" i="31"/>
  <c r="G168" i="31"/>
  <c r="H168" i="31"/>
  <c r="I168" i="31"/>
  <c r="J168" i="31"/>
  <c r="K168" i="31"/>
  <c r="L168" i="31"/>
  <c r="M168" i="31"/>
  <c r="N168" i="31"/>
  <c r="C169" i="31"/>
  <c r="D169" i="31"/>
  <c r="E169" i="31"/>
  <c r="F169" i="31"/>
  <c r="G169" i="31"/>
  <c r="H169" i="31"/>
  <c r="I169" i="31"/>
  <c r="J169" i="31"/>
  <c r="K169" i="31"/>
  <c r="L169" i="31"/>
  <c r="M169" i="31"/>
  <c r="N169" i="31"/>
  <c r="N140" i="31"/>
  <c r="M140" i="31"/>
  <c r="L140" i="31"/>
  <c r="K140" i="31"/>
  <c r="J140" i="31"/>
  <c r="I140" i="31"/>
  <c r="H140" i="31"/>
  <c r="G140" i="31"/>
  <c r="F140" i="31"/>
  <c r="E140" i="31"/>
  <c r="D140" i="31"/>
  <c r="C140" i="31"/>
  <c r="C97" i="31"/>
  <c r="D97" i="31"/>
  <c r="E97" i="31"/>
  <c r="F97" i="31"/>
  <c r="G97" i="31"/>
  <c r="H97" i="31"/>
  <c r="I97" i="31"/>
  <c r="J97" i="31"/>
  <c r="K97" i="31"/>
  <c r="L97" i="31"/>
  <c r="M97" i="31"/>
  <c r="N97" i="31"/>
  <c r="C98" i="31"/>
  <c r="D98" i="31"/>
  <c r="E98" i="31"/>
  <c r="F98" i="31"/>
  <c r="G98" i="31"/>
  <c r="H98" i="31"/>
  <c r="I98" i="31"/>
  <c r="J98" i="31"/>
  <c r="K98" i="31"/>
  <c r="L98" i="31"/>
  <c r="M98" i="31"/>
  <c r="N98" i="31"/>
  <c r="C99" i="31"/>
  <c r="D99" i="31"/>
  <c r="E99" i="31"/>
  <c r="F99" i="31"/>
  <c r="G99" i="31"/>
  <c r="H99" i="31"/>
  <c r="I99" i="31"/>
  <c r="J99" i="31"/>
  <c r="K99" i="31"/>
  <c r="L99" i="31"/>
  <c r="M99" i="31"/>
  <c r="N99" i="31"/>
  <c r="C100" i="31"/>
  <c r="D100" i="31"/>
  <c r="E100" i="31"/>
  <c r="F100" i="31"/>
  <c r="G100" i="31"/>
  <c r="H100" i="31"/>
  <c r="I100" i="31"/>
  <c r="J100" i="31"/>
  <c r="K100" i="31"/>
  <c r="L100" i="31"/>
  <c r="M100" i="31"/>
  <c r="N100" i="31"/>
  <c r="C101" i="31"/>
  <c r="D101" i="31"/>
  <c r="E101" i="31"/>
  <c r="F101" i="31"/>
  <c r="G101" i="31"/>
  <c r="H101" i="31"/>
  <c r="I101" i="31"/>
  <c r="J101" i="31"/>
  <c r="K101" i="31"/>
  <c r="L101" i="31"/>
  <c r="M101" i="31"/>
  <c r="N101" i="31"/>
  <c r="C102" i="31"/>
  <c r="D102" i="31"/>
  <c r="E102" i="31"/>
  <c r="F102" i="31"/>
  <c r="G102" i="31"/>
  <c r="H102" i="31"/>
  <c r="I102" i="31"/>
  <c r="J102" i="31"/>
  <c r="K102" i="31"/>
  <c r="L102" i="31"/>
  <c r="M102" i="31"/>
  <c r="N102" i="31"/>
  <c r="C103" i="31"/>
  <c r="D103" i="31"/>
  <c r="E103" i="31"/>
  <c r="F103" i="31"/>
  <c r="G103" i="31"/>
  <c r="H103" i="31"/>
  <c r="I103" i="31"/>
  <c r="J103" i="31"/>
  <c r="K103" i="31"/>
  <c r="L103" i="31"/>
  <c r="M103" i="31"/>
  <c r="N103" i="31"/>
  <c r="C104" i="31"/>
  <c r="D104" i="31"/>
  <c r="E104" i="31"/>
  <c r="F104" i="31"/>
  <c r="G104" i="31"/>
  <c r="H104" i="31"/>
  <c r="I104" i="31"/>
  <c r="J104" i="31"/>
  <c r="K104" i="31"/>
  <c r="L104" i="31"/>
  <c r="M104" i="31"/>
  <c r="N104" i="31"/>
  <c r="C105" i="31"/>
  <c r="D105" i="31"/>
  <c r="E105" i="31"/>
  <c r="F105" i="31"/>
  <c r="G105" i="31"/>
  <c r="H105" i="31"/>
  <c r="I105" i="31"/>
  <c r="J105" i="31"/>
  <c r="K105" i="31"/>
  <c r="L105" i="31"/>
  <c r="M105" i="31"/>
  <c r="N105" i="31"/>
  <c r="C106" i="31"/>
  <c r="D106" i="31"/>
  <c r="E106" i="31"/>
  <c r="F106" i="31"/>
  <c r="G106" i="31"/>
  <c r="H106" i="31"/>
  <c r="I106" i="31"/>
  <c r="J106" i="31"/>
  <c r="K106" i="31"/>
  <c r="L106" i="31"/>
  <c r="M106" i="31"/>
  <c r="N106" i="31"/>
  <c r="C107" i="31"/>
  <c r="D107" i="31"/>
  <c r="E107" i="31"/>
  <c r="F107" i="31"/>
  <c r="G107" i="31"/>
  <c r="H107" i="31"/>
  <c r="I107" i="31"/>
  <c r="J107" i="31"/>
  <c r="K107" i="31"/>
  <c r="L107" i="31"/>
  <c r="M107" i="31"/>
  <c r="N107" i="31"/>
  <c r="C108" i="31"/>
  <c r="D108" i="31"/>
  <c r="E108" i="31"/>
  <c r="F108" i="31"/>
  <c r="G108" i="31"/>
  <c r="H108" i="31"/>
  <c r="I108" i="31"/>
  <c r="J108" i="31"/>
  <c r="K108" i="31"/>
  <c r="L108" i="31"/>
  <c r="M108" i="31"/>
  <c r="N108" i="31"/>
  <c r="C109" i="31"/>
  <c r="D109" i="31"/>
  <c r="E109" i="31"/>
  <c r="F109" i="31"/>
  <c r="G109" i="31"/>
  <c r="H109" i="31"/>
  <c r="I109" i="31"/>
  <c r="J109" i="31"/>
  <c r="K109" i="31"/>
  <c r="L109" i="31"/>
  <c r="M109" i="31"/>
  <c r="N109" i="31"/>
  <c r="C110" i="31"/>
  <c r="D110" i="31"/>
  <c r="E110" i="31"/>
  <c r="F110" i="31"/>
  <c r="G110" i="31"/>
  <c r="H110" i="31"/>
  <c r="I110" i="31"/>
  <c r="J110" i="31"/>
  <c r="K110" i="31"/>
  <c r="L110" i="31"/>
  <c r="M110" i="31"/>
  <c r="N110" i="31"/>
  <c r="C111" i="31"/>
  <c r="D111" i="31"/>
  <c r="E111" i="31"/>
  <c r="F111" i="31"/>
  <c r="G111" i="31"/>
  <c r="H111" i="31"/>
  <c r="I111" i="31"/>
  <c r="J111" i="31"/>
  <c r="K111" i="31"/>
  <c r="L111" i="31"/>
  <c r="M111" i="31"/>
  <c r="N111" i="31"/>
  <c r="C112" i="31"/>
  <c r="D112" i="31"/>
  <c r="E112" i="31"/>
  <c r="F112" i="31"/>
  <c r="G112" i="31"/>
  <c r="H112" i="31"/>
  <c r="I112" i="31"/>
  <c r="J112" i="31"/>
  <c r="K112" i="31"/>
  <c r="L112" i="31"/>
  <c r="M112" i="31"/>
  <c r="N112" i="31"/>
  <c r="C113" i="31"/>
  <c r="D113" i="31"/>
  <c r="E113" i="31"/>
  <c r="F113" i="31"/>
  <c r="G113" i="31"/>
  <c r="H113" i="31"/>
  <c r="I113" i="31"/>
  <c r="J113" i="31"/>
  <c r="K113" i="31"/>
  <c r="L113" i="31"/>
  <c r="M113" i="31"/>
  <c r="N113" i="31"/>
  <c r="C114" i="31"/>
  <c r="D114" i="31"/>
  <c r="E114" i="31"/>
  <c r="F114" i="31"/>
  <c r="G114" i="31"/>
  <c r="H114" i="31"/>
  <c r="I114" i="31"/>
  <c r="J114" i="31"/>
  <c r="K114" i="31"/>
  <c r="L114" i="31"/>
  <c r="M114" i="31"/>
  <c r="N114" i="31"/>
  <c r="C115" i="31"/>
  <c r="D115" i="31"/>
  <c r="E115" i="31"/>
  <c r="F115" i="31"/>
  <c r="G115" i="31"/>
  <c r="H115" i="31"/>
  <c r="I115" i="31"/>
  <c r="J115" i="31"/>
  <c r="K115" i="31"/>
  <c r="L115" i="31"/>
  <c r="M115" i="31"/>
  <c r="N115" i="31"/>
  <c r="C116" i="31"/>
  <c r="D116" i="31"/>
  <c r="E116" i="31"/>
  <c r="F116" i="31"/>
  <c r="G116" i="31"/>
  <c r="H116" i="31"/>
  <c r="I116" i="31"/>
  <c r="J116" i="31"/>
  <c r="K116" i="31"/>
  <c r="L116" i="31"/>
  <c r="M116" i="31"/>
  <c r="N116" i="31"/>
  <c r="C117" i="31"/>
  <c r="D117" i="31"/>
  <c r="E117" i="31"/>
  <c r="F117" i="31"/>
  <c r="G117" i="31"/>
  <c r="H117" i="31"/>
  <c r="I117" i="31"/>
  <c r="J117" i="31"/>
  <c r="K117" i="31"/>
  <c r="L117" i="31"/>
  <c r="M117" i="31"/>
  <c r="N117" i="31"/>
  <c r="C118" i="31"/>
  <c r="D118" i="31"/>
  <c r="E118" i="31"/>
  <c r="F118" i="31"/>
  <c r="G118" i="31"/>
  <c r="H118" i="31"/>
  <c r="I118" i="31"/>
  <c r="J118" i="31"/>
  <c r="K118" i="31"/>
  <c r="L118" i="31"/>
  <c r="M118" i="31"/>
  <c r="N118" i="31"/>
  <c r="C119" i="31"/>
  <c r="D119" i="31"/>
  <c r="E119" i="31"/>
  <c r="F119" i="31"/>
  <c r="G119" i="31"/>
  <c r="H119" i="31"/>
  <c r="I119" i="31"/>
  <c r="J119" i="31"/>
  <c r="K119" i="31"/>
  <c r="L119" i="31"/>
  <c r="M119" i="31"/>
  <c r="N119" i="31"/>
  <c r="C120" i="31"/>
  <c r="D120" i="31"/>
  <c r="E120" i="31"/>
  <c r="F120" i="31"/>
  <c r="G120" i="31"/>
  <c r="H120" i="31"/>
  <c r="I120" i="31"/>
  <c r="J120" i="31"/>
  <c r="K120" i="31"/>
  <c r="L120" i="31"/>
  <c r="M120" i="31"/>
  <c r="N120" i="31"/>
  <c r="C121" i="31"/>
  <c r="D121" i="31"/>
  <c r="E121" i="31"/>
  <c r="F121" i="31"/>
  <c r="G121" i="31"/>
  <c r="H121" i="31"/>
  <c r="I121" i="31"/>
  <c r="J121" i="31"/>
  <c r="K121" i="31"/>
  <c r="L121" i="31"/>
  <c r="M121" i="31"/>
  <c r="N121" i="31"/>
  <c r="C122" i="31"/>
  <c r="D122" i="31"/>
  <c r="E122" i="31"/>
  <c r="F122" i="31"/>
  <c r="G122" i="31"/>
  <c r="H122" i="31"/>
  <c r="I122" i="31"/>
  <c r="J122" i="31"/>
  <c r="K122" i="31"/>
  <c r="L122" i="31"/>
  <c r="M122" i="31"/>
  <c r="N122" i="31"/>
  <c r="C123" i="31"/>
  <c r="D123" i="31"/>
  <c r="E123" i="31"/>
  <c r="F123" i="31"/>
  <c r="G123" i="31"/>
  <c r="H123" i="31"/>
  <c r="I123" i="31"/>
  <c r="J123" i="31"/>
  <c r="K123" i="31"/>
  <c r="L123" i="31"/>
  <c r="M123" i="31"/>
  <c r="N123" i="31"/>
  <c r="C124" i="31"/>
  <c r="D124" i="31"/>
  <c r="E124" i="31"/>
  <c r="F124" i="31"/>
  <c r="G124" i="31"/>
  <c r="H124" i="31"/>
  <c r="I124" i="31"/>
  <c r="J124" i="31"/>
  <c r="K124" i="31"/>
  <c r="L124" i="31"/>
  <c r="M124" i="31"/>
  <c r="N124" i="31"/>
  <c r="C125" i="31"/>
  <c r="D125" i="31"/>
  <c r="E125" i="31"/>
  <c r="F125" i="31"/>
  <c r="G125" i="31"/>
  <c r="H125" i="31"/>
  <c r="I125" i="31"/>
  <c r="J125" i="31"/>
  <c r="K125" i="31"/>
  <c r="L125" i="31"/>
  <c r="M125" i="31"/>
  <c r="N125" i="31"/>
  <c r="C126" i="31"/>
  <c r="D126" i="31"/>
  <c r="E126" i="31"/>
  <c r="F126" i="31"/>
  <c r="G126" i="31"/>
  <c r="H126" i="31"/>
  <c r="I126" i="31"/>
  <c r="J126" i="31"/>
  <c r="K126" i="31"/>
  <c r="L126" i="31"/>
  <c r="M126" i="31"/>
  <c r="N126" i="31"/>
  <c r="C127" i="31"/>
  <c r="D127" i="31"/>
  <c r="E127" i="31"/>
  <c r="F127" i="31"/>
  <c r="G127" i="31"/>
  <c r="H127" i="31"/>
  <c r="I127" i="31"/>
  <c r="J127" i="31"/>
  <c r="K127" i="31"/>
  <c r="L127" i="31"/>
  <c r="M127" i="31"/>
  <c r="N127" i="31"/>
  <c r="C128" i="31"/>
  <c r="D128" i="31"/>
  <c r="E128" i="31"/>
  <c r="F128" i="31"/>
  <c r="G128" i="31"/>
  <c r="H128" i="31"/>
  <c r="I128" i="31"/>
  <c r="J128" i="31"/>
  <c r="K128" i="31"/>
  <c r="L128" i="31"/>
  <c r="M128" i="31"/>
  <c r="N128" i="31"/>
  <c r="C129" i="31"/>
  <c r="D129" i="31"/>
  <c r="E129" i="31"/>
  <c r="F129" i="31"/>
  <c r="G129" i="31"/>
  <c r="H129" i="31"/>
  <c r="I129" i="31"/>
  <c r="J129" i="31"/>
  <c r="K129" i="31"/>
  <c r="L129" i="31"/>
  <c r="M129" i="31"/>
  <c r="N129" i="31"/>
  <c r="C130" i="31"/>
  <c r="D130" i="31"/>
  <c r="E130" i="31"/>
  <c r="F130" i="31"/>
  <c r="G130" i="31"/>
  <c r="H130" i="31"/>
  <c r="I130" i="31"/>
  <c r="J130" i="31"/>
  <c r="K130" i="31"/>
  <c r="L130" i="31"/>
  <c r="M130" i="31"/>
  <c r="N130" i="31"/>
  <c r="C131" i="31"/>
  <c r="D131" i="31"/>
  <c r="E131" i="31"/>
  <c r="F131" i="31"/>
  <c r="G131" i="31"/>
  <c r="H131" i="31"/>
  <c r="I131" i="31"/>
  <c r="J131" i="31"/>
  <c r="K131" i="31"/>
  <c r="L131" i="31"/>
  <c r="M131" i="31"/>
  <c r="N131" i="31"/>
  <c r="C132" i="31"/>
  <c r="D132" i="31"/>
  <c r="E132" i="31"/>
  <c r="F132" i="31"/>
  <c r="G132" i="31"/>
  <c r="H132" i="31"/>
  <c r="I132" i="31"/>
  <c r="J132" i="31"/>
  <c r="K132" i="31"/>
  <c r="L132" i="31"/>
  <c r="M132" i="31"/>
  <c r="N132" i="31"/>
  <c r="C133" i="31"/>
  <c r="D133" i="31"/>
  <c r="E133" i="31"/>
  <c r="F133" i="31"/>
  <c r="G133" i="31"/>
  <c r="H133" i="31"/>
  <c r="I133" i="31"/>
  <c r="J133" i="31"/>
  <c r="K133" i="31"/>
  <c r="L133" i="31"/>
  <c r="M133" i="31"/>
  <c r="N133" i="31"/>
  <c r="C134" i="31"/>
  <c r="D134" i="31"/>
  <c r="E134" i="31"/>
  <c r="F134" i="31"/>
  <c r="G134" i="31"/>
  <c r="H134" i="31"/>
  <c r="I134" i="31"/>
  <c r="J134" i="31"/>
  <c r="K134" i="31"/>
  <c r="L134" i="31"/>
  <c r="M134" i="31"/>
  <c r="N134" i="31"/>
  <c r="C135" i="31"/>
  <c r="D135" i="31"/>
  <c r="E135" i="31"/>
  <c r="F135" i="31"/>
  <c r="G135" i="31"/>
  <c r="H135" i="31"/>
  <c r="I135" i="31"/>
  <c r="J135" i="31"/>
  <c r="K135" i="31"/>
  <c r="L135" i="31"/>
  <c r="M135" i="31"/>
  <c r="N135" i="31"/>
  <c r="C136" i="31"/>
  <c r="D136" i="31"/>
  <c r="E136" i="31"/>
  <c r="F136" i="31"/>
  <c r="G136" i="31"/>
  <c r="H136" i="31"/>
  <c r="I136" i="31"/>
  <c r="J136" i="31"/>
  <c r="K136" i="31"/>
  <c r="L136" i="31"/>
  <c r="M136" i="31"/>
  <c r="N136" i="31"/>
  <c r="C137" i="31"/>
  <c r="D137" i="31"/>
  <c r="E137" i="31"/>
  <c r="F137" i="31"/>
  <c r="G137" i="31"/>
  <c r="H137" i="31"/>
  <c r="I137" i="31"/>
  <c r="J137" i="31"/>
  <c r="K137" i="31"/>
  <c r="L137" i="31"/>
  <c r="M137" i="31"/>
  <c r="N137" i="31"/>
  <c r="C138" i="31"/>
  <c r="D138" i="31"/>
  <c r="E138" i="31"/>
  <c r="F138" i="31"/>
  <c r="G138" i="31"/>
  <c r="H138" i="31"/>
  <c r="I138" i="31"/>
  <c r="J138" i="31"/>
  <c r="K138" i="31"/>
  <c r="L138" i="31"/>
  <c r="M138" i="31"/>
  <c r="N138" i="31"/>
  <c r="N96" i="31"/>
  <c r="M96" i="31"/>
  <c r="L96" i="31"/>
  <c r="K96" i="31"/>
  <c r="J96" i="31"/>
  <c r="I96" i="31"/>
  <c r="H96" i="31"/>
  <c r="G96" i="31"/>
  <c r="F96" i="31"/>
  <c r="E96" i="31"/>
  <c r="D96" i="31"/>
  <c r="C96" i="31"/>
  <c r="C40" i="31"/>
  <c r="D40" i="31"/>
  <c r="E40" i="31"/>
  <c r="F40" i="31"/>
  <c r="G40" i="31"/>
  <c r="H40" i="31"/>
  <c r="I40" i="31"/>
  <c r="J40" i="31"/>
  <c r="K40" i="31"/>
  <c r="L40" i="31"/>
  <c r="M40" i="31"/>
  <c r="N40" i="31"/>
  <c r="C41" i="31"/>
  <c r="D41" i="31"/>
  <c r="E41" i="31"/>
  <c r="F41" i="31"/>
  <c r="G41" i="31"/>
  <c r="H41" i="31"/>
  <c r="I41" i="31"/>
  <c r="J41" i="31"/>
  <c r="K41" i="31"/>
  <c r="L41" i="31"/>
  <c r="M41" i="31"/>
  <c r="N41" i="31"/>
  <c r="C42" i="31"/>
  <c r="D42" i="31"/>
  <c r="E42" i="31"/>
  <c r="F42" i="31"/>
  <c r="G42" i="31"/>
  <c r="H42" i="31"/>
  <c r="I42" i="31"/>
  <c r="J42" i="31"/>
  <c r="K42" i="31"/>
  <c r="L42" i="31"/>
  <c r="M42" i="31"/>
  <c r="N42" i="31"/>
  <c r="C43" i="31"/>
  <c r="D43" i="31"/>
  <c r="E43" i="31"/>
  <c r="F43" i="31"/>
  <c r="G43" i="31"/>
  <c r="H43" i="31"/>
  <c r="I43" i="31"/>
  <c r="J43" i="31"/>
  <c r="K43" i="31"/>
  <c r="L43" i="31"/>
  <c r="M43" i="31"/>
  <c r="N43" i="31"/>
  <c r="C44" i="31"/>
  <c r="D44" i="31"/>
  <c r="E44" i="31"/>
  <c r="F44" i="31"/>
  <c r="G44" i="31"/>
  <c r="H44" i="31"/>
  <c r="I44" i="31"/>
  <c r="J44" i="31"/>
  <c r="K44" i="31"/>
  <c r="L44" i="31"/>
  <c r="M44" i="31"/>
  <c r="N44" i="31"/>
  <c r="C45" i="31"/>
  <c r="D45" i="31"/>
  <c r="E45" i="31"/>
  <c r="F45" i="31"/>
  <c r="G45" i="31"/>
  <c r="H45" i="31"/>
  <c r="I45" i="31"/>
  <c r="J45" i="31"/>
  <c r="K45" i="31"/>
  <c r="L45" i="31"/>
  <c r="M45" i="31"/>
  <c r="N45" i="31"/>
  <c r="C46" i="31"/>
  <c r="D46" i="31"/>
  <c r="E46" i="31"/>
  <c r="F46" i="31"/>
  <c r="G46" i="31"/>
  <c r="H46" i="31"/>
  <c r="I46" i="31"/>
  <c r="J46" i="31"/>
  <c r="K46" i="31"/>
  <c r="L46" i="31"/>
  <c r="M46" i="31"/>
  <c r="N46" i="31"/>
  <c r="C47" i="31"/>
  <c r="D47" i="31"/>
  <c r="E47" i="31"/>
  <c r="F47" i="31"/>
  <c r="G47" i="31"/>
  <c r="H47" i="31"/>
  <c r="I47" i="31"/>
  <c r="J47" i="31"/>
  <c r="K47" i="31"/>
  <c r="L47" i="31"/>
  <c r="M47" i="31"/>
  <c r="N47" i="31"/>
  <c r="C48" i="31"/>
  <c r="D48" i="31"/>
  <c r="E48" i="31"/>
  <c r="F48" i="31"/>
  <c r="G48" i="31"/>
  <c r="H48" i="31"/>
  <c r="I48" i="31"/>
  <c r="J48" i="31"/>
  <c r="K48" i="31"/>
  <c r="L48" i="31"/>
  <c r="M48" i="31"/>
  <c r="N48" i="31"/>
  <c r="C49" i="31"/>
  <c r="D49" i="31"/>
  <c r="E49" i="31"/>
  <c r="F49" i="31"/>
  <c r="G49" i="31"/>
  <c r="H49" i="31"/>
  <c r="I49" i="31"/>
  <c r="J49" i="31"/>
  <c r="K49" i="31"/>
  <c r="L49" i="31"/>
  <c r="M49" i="31"/>
  <c r="N49" i="31"/>
  <c r="C50" i="31"/>
  <c r="D50" i="31"/>
  <c r="E50" i="31"/>
  <c r="F50" i="31"/>
  <c r="G50" i="31"/>
  <c r="H50" i="31"/>
  <c r="I50" i="31"/>
  <c r="J50" i="31"/>
  <c r="K50" i="31"/>
  <c r="L50" i="31"/>
  <c r="M50" i="31"/>
  <c r="N50" i="31"/>
  <c r="C51" i="31"/>
  <c r="D51" i="31"/>
  <c r="E51" i="31"/>
  <c r="F51" i="31"/>
  <c r="G51" i="31"/>
  <c r="H51" i="31"/>
  <c r="I51" i="31"/>
  <c r="J51" i="31"/>
  <c r="K51" i="31"/>
  <c r="L51" i="31"/>
  <c r="M51" i="31"/>
  <c r="N51" i="31"/>
  <c r="C52" i="31"/>
  <c r="D52" i="31"/>
  <c r="E52" i="31"/>
  <c r="F52" i="31"/>
  <c r="G52" i="31"/>
  <c r="H52" i="31"/>
  <c r="I52" i="31"/>
  <c r="J52" i="31"/>
  <c r="K52" i="31"/>
  <c r="L52" i="31"/>
  <c r="M52" i="31"/>
  <c r="N52" i="31"/>
  <c r="C53" i="31"/>
  <c r="D53" i="31"/>
  <c r="E53" i="31"/>
  <c r="F53" i="31"/>
  <c r="G53" i="31"/>
  <c r="H53" i="31"/>
  <c r="I53" i="31"/>
  <c r="J53" i="31"/>
  <c r="K53" i="31"/>
  <c r="L53" i="31"/>
  <c r="M53" i="31"/>
  <c r="N53" i="31"/>
  <c r="C54" i="31"/>
  <c r="D54" i="31"/>
  <c r="E54" i="31"/>
  <c r="F54" i="31"/>
  <c r="G54" i="31"/>
  <c r="H54" i="31"/>
  <c r="I54" i="31"/>
  <c r="J54" i="31"/>
  <c r="K54" i="31"/>
  <c r="L54" i="31"/>
  <c r="M54" i="31"/>
  <c r="N54" i="31"/>
  <c r="C55" i="31"/>
  <c r="D55" i="31"/>
  <c r="E55" i="31"/>
  <c r="F55" i="31"/>
  <c r="G55" i="31"/>
  <c r="H55" i="31"/>
  <c r="I55" i="31"/>
  <c r="J55" i="31"/>
  <c r="K55" i="31"/>
  <c r="L55" i="31"/>
  <c r="M55" i="31"/>
  <c r="N55" i="31"/>
  <c r="C56" i="31"/>
  <c r="D56" i="31"/>
  <c r="E56" i="31"/>
  <c r="F56" i="31"/>
  <c r="G56" i="31"/>
  <c r="H56" i="31"/>
  <c r="I56" i="31"/>
  <c r="J56" i="31"/>
  <c r="K56" i="31"/>
  <c r="L56" i="31"/>
  <c r="M56" i="31"/>
  <c r="N56" i="31"/>
  <c r="C57" i="31"/>
  <c r="D57" i="31"/>
  <c r="E57" i="31"/>
  <c r="F57" i="31"/>
  <c r="G57" i="31"/>
  <c r="H57" i="31"/>
  <c r="I57" i="31"/>
  <c r="J57" i="31"/>
  <c r="K57" i="31"/>
  <c r="L57" i="31"/>
  <c r="M57" i="31"/>
  <c r="N57" i="31"/>
  <c r="C58" i="31"/>
  <c r="D58" i="31"/>
  <c r="E58" i="31"/>
  <c r="F58" i="31"/>
  <c r="G58" i="31"/>
  <c r="H58" i="31"/>
  <c r="I58" i="31"/>
  <c r="J58" i="31"/>
  <c r="K58" i="31"/>
  <c r="L58" i="31"/>
  <c r="M58" i="31"/>
  <c r="N58" i="31"/>
  <c r="C59" i="31"/>
  <c r="D59" i="31"/>
  <c r="E59" i="31"/>
  <c r="F59" i="31"/>
  <c r="G59" i="31"/>
  <c r="H59" i="31"/>
  <c r="I59" i="31"/>
  <c r="J59" i="31"/>
  <c r="K59" i="31"/>
  <c r="L59" i="31"/>
  <c r="M59" i="31"/>
  <c r="N59" i="31"/>
  <c r="C60" i="31"/>
  <c r="D60" i="31"/>
  <c r="E60" i="31"/>
  <c r="F60" i="31"/>
  <c r="G60" i="31"/>
  <c r="H60" i="31"/>
  <c r="I60" i="31"/>
  <c r="J60" i="31"/>
  <c r="K60" i="31"/>
  <c r="L60" i="31"/>
  <c r="M60" i="31"/>
  <c r="N60" i="31"/>
  <c r="C61" i="31"/>
  <c r="D61" i="31"/>
  <c r="E61" i="31"/>
  <c r="F61" i="31"/>
  <c r="G61" i="31"/>
  <c r="H61" i="31"/>
  <c r="I61" i="31"/>
  <c r="J61" i="31"/>
  <c r="K61" i="31"/>
  <c r="L61" i="31"/>
  <c r="M61" i="31"/>
  <c r="N61" i="31"/>
  <c r="C62" i="31"/>
  <c r="D62" i="31"/>
  <c r="E62" i="31"/>
  <c r="F62" i="31"/>
  <c r="G62" i="31"/>
  <c r="H62" i="31"/>
  <c r="I62" i="31"/>
  <c r="J62" i="31"/>
  <c r="K62" i="31"/>
  <c r="L62" i="31"/>
  <c r="M62" i="31"/>
  <c r="N62" i="31"/>
  <c r="C63" i="31"/>
  <c r="D63" i="31"/>
  <c r="E63" i="31"/>
  <c r="F63" i="31"/>
  <c r="G63" i="31"/>
  <c r="H63" i="31"/>
  <c r="I63" i="31"/>
  <c r="J63" i="31"/>
  <c r="K63" i="31"/>
  <c r="L63" i="31"/>
  <c r="M63" i="31"/>
  <c r="N63" i="31"/>
  <c r="C64" i="31"/>
  <c r="D64" i="31"/>
  <c r="E64" i="31"/>
  <c r="F64" i="31"/>
  <c r="G64" i="31"/>
  <c r="H64" i="31"/>
  <c r="I64" i="31"/>
  <c r="J64" i="31"/>
  <c r="K64" i="31"/>
  <c r="L64" i="31"/>
  <c r="M64" i="31"/>
  <c r="N64" i="31"/>
  <c r="C65" i="31"/>
  <c r="D65" i="31"/>
  <c r="E65" i="31"/>
  <c r="F65" i="31"/>
  <c r="G65" i="31"/>
  <c r="H65" i="31"/>
  <c r="I65" i="31"/>
  <c r="J65" i="31"/>
  <c r="K65" i="31"/>
  <c r="L65" i="31"/>
  <c r="M65" i="31"/>
  <c r="N65" i="31"/>
  <c r="C66" i="31"/>
  <c r="D66" i="31"/>
  <c r="E66" i="31"/>
  <c r="F66" i="31"/>
  <c r="G66" i="31"/>
  <c r="H66" i="31"/>
  <c r="I66" i="31"/>
  <c r="J66" i="31"/>
  <c r="K66" i="31"/>
  <c r="L66" i="31"/>
  <c r="M66" i="31"/>
  <c r="N66" i="31"/>
  <c r="C67" i="31"/>
  <c r="D67" i="31"/>
  <c r="E67" i="31"/>
  <c r="F67" i="31"/>
  <c r="G67" i="31"/>
  <c r="H67" i="31"/>
  <c r="I67" i="31"/>
  <c r="J67" i="31"/>
  <c r="K67" i="31"/>
  <c r="L67" i="31"/>
  <c r="M67" i="31"/>
  <c r="N67" i="31"/>
  <c r="C68" i="31"/>
  <c r="D68" i="31"/>
  <c r="E68" i="31"/>
  <c r="F68" i="31"/>
  <c r="G68" i="31"/>
  <c r="H68" i="31"/>
  <c r="I68" i="31"/>
  <c r="J68" i="31"/>
  <c r="K68" i="31"/>
  <c r="L68" i="31"/>
  <c r="M68" i="31"/>
  <c r="N68" i="31"/>
  <c r="C69" i="31"/>
  <c r="D69" i="31"/>
  <c r="E69" i="31"/>
  <c r="F69" i="31"/>
  <c r="G69" i="31"/>
  <c r="H69" i="31"/>
  <c r="I69" i="31"/>
  <c r="J69" i="31"/>
  <c r="K69" i="31"/>
  <c r="L69" i="31"/>
  <c r="M69" i="31"/>
  <c r="N69" i="31"/>
  <c r="C70" i="31"/>
  <c r="D70" i="31"/>
  <c r="E70" i="31"/>
  <c r="F70" i="31"/>
  <c r="G70" i="31"/>
  <c r="H70" i="31"/>
  <c r="I70" i="31"/>
  <c r="J70" i="31"/>
  <c r="K70" i="31"/>
  <c r="L70" i="31"/>
  <c r="M70" i="31"/>
  <c r="N70" i="31"/>
  <c r="C71" i="31"/>
  <c r="D71" i="31"/>
  <c r="E71" i="31"/>
  <c r="F71" i="31"/>
  <c r="G71" i="31"/>
  <c r="H71" i="31"/>
  <c r="I71" i="31"/>
  <c r="J71" i="31"/>
  <c r="K71" i="31"/>
  <c r="L71" i="31"/>
  <c r="M71" i="31"/>
  <c r="N71" i="31"/>
  <c r="C72" i="31"/>
  <c r="D72" i="31"/>
  <c r="E72" i="31"/>
  <c r="F72" i="31"/>
  <c r="G72" i="31"/>
  <c r="H72" i="31"/>
  <c r="I72" i="31"/>
  <c r="J72" i="31"/>
  <c r="K72" i="31"/>
  <c r="L72" i="31"/>
  <c r="M72" i="31"/>
  <c r="N72" i="31"/>
  <c r="C73" i="31"/>
  <c r="D73" i="31"/>
  <c r="E73" i="31"/>
  <c r="F73" i="31"/>
  <c r="G73" i="31"/>
  <c r="H73" i="31"/>
  <c r="I73" i="31"/>
  <c r="J73" i="31"/>
  <c r="K73" i="31"/>
  <c r="L73" i="31"/>
  <c r="M73" i="31"/>
  <c r="N73" i="31"/>
  <c r="C74" i="31"/>
  <c r="D74" i="31"/>
  <c r="E74" i="31"/>
  <c r="F74" i="31"/>
  <c r="G74" i="31"/>
  <c r="H74" i="31"/>
  <c r="I74" i="31"/>
  <c r="J74" i="31"/>
  <c r="K74" i="31"/>
  <c r="L74" i="31"/>
  <c r="M74" i="31"/>
  <c r="N74" i="31"/>
  <c r="C75" i="31"/>
  <c r="D75" i="31"/>
  <c r="E75" i="31"/>
  <c r="F75" i="31"/>
  <c r="G75" i="31"/>
  <c r="H75" i="31"/>
  <c r="I75" i="31"/>
  <c r="J75" i="31"/>
  <c r="K75" i="31"/>
  <c r="L75" i="31"/>
  <c r="M75" i="31"/>
  <c r="N75" i="31"/>
  <c r="C76" i="31"/>
  <c r="D76" i="31"/>
  <c r="E76" i="31"/>
  <c r="F76" i="31"/>
  <c r="G76" i="31"/>
  <c r="H76" i="31"/>
  <c r="I76" i="31"/>
  <c r="J76" i="31"/>
  <c r="K76" i="31"/>
  <c r="L76" i="31"/>
  <c r="M76" i="31"/>
  <c r="N76" i="31"/>
  <c r="C77" i="31"/>
  <c r="D77" i="31"/>
  <c r="E77" i="31"/>
  <c r="F77" i="31"/>
  <c r="G77" i="31"/>
  <c r="H77" i="31"/>
  <c r="I77" i="31"/>
  <c r="J77" i="31"/>
  <c r="K77" i="31"/>
  <c r="L77" i="31"/>
  <c r="M77" i="31"/>
  <c r="N77" i="31"/>
  <c r="C78" i="31"/>
  <c r="D78" i="31"/>
  <c r="E78" i="31"/>
  <c r="F78" i="31"/>
  <c r="G78" i="31"/>
  <c r="H78" i="31"/>
  <c r="I78" i="31"/>
  <c r="J78" i="31"/>
  <c r="K78" i="31"/>
  <c r="L78" i="31"/>
  <c r="M78" i="31"/>
  <c r="N78" i="31"/>
  <c r="C79" i="31"/>
  <c r="D79" i="31"/>
  <c r="E79" i="31"/>
  <c r="F79" i="31"/>
  <c r="G79" i="31"/>
  <c r="H79" i="31"/>
  <c r="I79" i="31"/>
  <c r="J79" i="31"/>
  <c r="K79" i="31"/>
  <c r="L79" i="31"/>
  <c r="M79" i="31"/>
  <c r="N79" i="31"/>
  <c r="C80" i="31"/>
  <c r="D80" i="31"/>
  <c r="E80" i="31"/>
  <c r="F80" i="31"/>
  <c r="G80" i="31"/>
  <c r="H80" i="31"/>
  <c r="I80" i="31"/>
  <c r="J80" i="31"/>
  <c r="K80" i="31"/>
  <c r="L80" i="31"/>
  <c r="M80" i="31"/>
  <c r="N80" i="31"/>
  <c r="C81" i="31"/>
  <c r="D81" i="31"/>
  <c r="E81" i="31"/>
  <c r="F81" i="31"/>
  <c r="G81" i="31"/>
  <c r="H81" i="31"/>
  <c r="I81" i="31"/>
  <c r="J81" i="31"/>
  <c r="K81" i="31"/>
  <c r="L81" i="31"/>
  <c r="M81" i="31"/>
  <c r="N81" i="31"/>
  <c r="C82" i="31"/>
  <c r="D82" i="31"/>
  <c r="E82" i="31"/>
  <c r="F82" i="31"/>
  <c r="G82" i="31"/>
  <c r="H82" i="31"/>
  <c r="I82" i="31"/>
  <c r="J82" i="31"/>
  <c r="K82" i="31"/>
  <c r="L82" i="31"/>
  <c r="M82" i="31"/>
  <c r="N82" i="31"/>
  <c r="C83" i="31"/>
  <c r="D83" i="31"/>
  <c r="E83" i="31"/>
  <c r="F83" i="31"/>
  <c r="G83" i="31"/>
  <c r="H83" i="31"/>
  <c r="I83" i="31"/>
  <c r="J83" i="31"/>
  <c r="K83" i="31"/>
  <c r="L83" i="31"/>
  <c r="M83" i="31"/>
  <c r="N83" i="31"/>
  <c r="C84" i="31"/>
  <c r="D84" i="31"/>
  <c r="E84" i="31"/>
  <c r="F84" i="31"/>
  <c r="G84" i="31"/>
  <c r="H84" i="31"/>
  <c r="I84" i="31"/>
  <c r="J84" i="31"/>
  <c r="K84" i="31"/>
  <c r="L84" i="31"/>
  <c r="M84" i="31"/>
  <c r="N84" i="31"/>
  <c r="C85" i="31"/>
  <c r="D85" i="31"/>
  <c r="E85" i="31"/>
  <c r="F85" i="31"/>
  <c r="G85" i="31"/>
  <c r="H85" i="31"/>
  <c r="I85" i="31"/>
  <c r="J85" i="31"/>
  <c r="K85" i="31"/>
  <c r="L85" i="31"/>
  <c r="M85" i="31"/>
  <c r="N85" i="31"/>
  <c r="C86" i="31"/>
  <c r="D86" i="31"/>
  <c r="E86" i="31"/>
  <c r="F86" i="31"/>
  <c r="G86" i="31"/>
  <c r="H86" i="31"/>
  <c r="I86" i="31"/>
  <c r="J86" i="31"/>
  <c r="K86" i="31"/>
  <c r="L86" i="31"/>
  <c r="M86" i="31"/>
  <c r="N86" i="31"/>
  <c r="C87" i="31"/>
  <c r="D87" i="31"/>
  <c r="E87" i="31"/>
  <c r="F87" i="31"/>
  <c r="G87" i="31"/>
  <c r="H87" i="31"/>
  <c r="I87" i="31"/>
  <c r="J87" i="31"/>
  <c r="K87" i="31"/>
  <c r="L87" i="31"/>
  <c r="M87" i="31"/>
  <c r="N87" i="31"/>
  <c r="C88" i="31"/>
  <c r="D88" i="31"/>
  <c r="E88" i="31"/>
  <c r="F88" i="31"/>
  <c r="G88" i="31"/>
  <c r="H88" i="31"/>
  <c r="I88" i="31"/>
  <c r="J88" i="31"/>
  <c r="K88" i="31"/>
  <c r="L88" i="31"/>
  <c r="M88" i="31"/>
  <c r="N88" i="31"/>
  <c r="C89" i="31"/>
  <c r="D89" i="31"/>
  <c r="E89" i="31"/>
  <c r="F89" i="31"/>
  <c r="G89" i="31"/>
  <c r="H89" i="31"/>
  <c r="I89" i="31"/>
  <c r="J89" i="31"/>
  <c r="K89" i="31"/>
  <c r="L89" i="31"/>
  <c r="M89" i="31"/>
  <c r="N89" i="31"/>
  <c r="C90" i="31"/>
  <c r="D90" i="31"/>
  <c r="E90" i="31"/>
  <c r="F90" i="31"/>
  <c r="G90" i="31"/>
  <c r="H90" i="31"/>
  <c r="I90" i="31"/>
  <c r="J90" i="31"/>
  <c r="K90" i="31"/>
  <c r="L90" i="31"/>
  <c r="M90" i="31"/>
  <c r="N90" i="31"/>
  <c r="C91" i="31"/>
  <c r="D91" i="31"/>
  <c r="E91" i="31"/>
  <c r="F91" i="31"/>
  <c r="G91" i="31"/>
  <c r="H91" i="31"/>
  <c r="I91" i="31"/>
  <c r="J91" i="31"/>
  <c r="K91" i="31"/>
  <c r="L91" i="31"/>
  <c r="M91" i="31"/>
  <c r="N91" i="31"/>
  <c r="C92" i="31"/>
  <c r="D92" i="31"/>
  <c r="E92" i="31"/>
  <c r="F92" i="31"/>
  <c r="G92" i="31"/>
  <c r="H92" i="31"/>
  <c r="I92" i="31"/>
  <c r="J92" i="31"/>
  <c r="K92" i="31"/>
  <c r="L92" i="31"/>
  <c r="M92" i="31"/>
  <c r="N92" i="31"/>
  <c r="C93" i="31"/>
  <c r="D93" i="31"/>
  <c r="E93" i="31"/>
  <c r="F93" i="31"/>
  <c r="G93" i="31"/>
  <c r="H93" i="31"/>
  <c r="I93" i="31"/>
  <c r="J93" i="31"/>
  <c r="K93" i="31"/>
  <c r="L93" i="31"/>
  <c r="M93" i="31"/>
  <c r="N93" i="31"/>
  <c r="N39" i="31"/>
  <c r="M39" i="31"/>
  <c r="L39" i="31"/>
  <c r="K39" i="31"/>
  <c r="J39" i="31"/>
  <c r="I39" i="31"/>
  <c r="H39" i="31"/>
  <c r="G39" i="31"/>
  <c r="F39" i="31"/>
  <c r="F38" i="31" s="1"/>
  <c r="E39" i="31"/>
  <c r="D39" i="31"/>
  <c r="C39" i="31"/>
  <c r="N31" i="31"/>
  <c r="N32" i="31"/>
  <c r="N30" i="31"/>
  <c r="M31" i="31"/>
  <c r="M32" i="31"/>
  <c r="M30" i="31"/>
  <c r="L31" i="31"/>
  <c r="L32" i="31"/>
  <c r="L30" i="31"/>
  <c r="K31" i="31"/>
  <c r="K32" i="31"/>
  <c r="K30" i="31"/>
  <c r="J31" i="31"/>
  <c r="J32" i="31"/>
  <c r="J30" i="31"/>
  <c r="I31" i="31"/>
  <c r="I32" i="31"/>
  <c r="I30" i="31"/>
  <c r="H31" i="31"/>
  <c r="H32" i="31"/>
  <c r="H30" i="31"/>
  <c r="G31" i="31"/>
  <c r="G32" i="31"/>
  <c r="G30" i="31"/>
  <c r="F31" i="31"/>
  <c r="F32" i="31"/>
  <c r="F30" i="31"/>
  <c r="E31" i="31"/>
  <c r="E32" i="31"/>
  <c r="E30" i="31"/>
  <c r="D31" i="31"/>
  <c r="D32" i="31"/>
  <c r="D30" i="31"/>
  <c r="C31" i="31"/>
  <c r="C32" i="31"/>
  <c r="C30" i="31"/>
  <c r="H20" i="31"/>
  <c r="H21" i="31"/>
  <c r="H22" i="31"/>
  <c r="H23" i="31"/>
  <c r="H24" i="31"/>
  <c r="H25" i="31"/>
  <c r="H27" i="31"/>
  <c r="H19" i="31"/>
  <c r="G20" i="31"/>
  <c r="G21" i="31"/>
  <c r="G22" i="31"/>
  <c r="G23" i="31"/>
  <c r="G24" i="31"/>
  <c r="G25" i="31"/>
  <c r="G27" i="31"/>
  <c r="G19" i="31"/>
  <c r="F20" i="31"/>
  <c r="F21" i="31"/>
  <c r="F22" i="31"/>
  <c r="F23" i="31"/>
  <c r="F24" i="31"/>
  <c r="F25" i="31"/>
  <c r="F27" i="31"/>
  <c r="F19" i="31"/>
  <c r="E20" i="31"/>
  <c r="E21" i="31"/>
  <c r="E22" i="31"/>
  <c r="E23" i="31"/>
  <c r="E24" i="31"/>
  <c r="E25" i="31"/>
  <c r="E27" i="31"/>
  <c r="E19" i="31"/>
  <c r="D20" i="31"/>
  <c r="D21" i="31"/>
  <c r="D22" i="31"/>
  <c r="D23" i="31"/>
  <c r="D24" i="31"/>
  <c r="D25" i="31"/>
  <c r="D27" i="31"/>
  <c r="D19" i="31"/>
  <c r="C20" i="31"/>
  <c r="C21" i="31"/>
  <c r="C22" i="31"/>
  <c r="C23" i="31"/>
  <c r="C24" i="31"/>
  <c r="C25" i="31"/>
  <c r="C27" i="31"/>
  <c r="C19" i="31"/>
  <c r="H7" i="31"/>
  <c r="H8" i="31"/>
  <c r="H9" i="31"/>
  <c r="H10" i="31"/>
  <c r="H11" i="31"/>
  <c r="H12" i="31"/>
  <c r="H13" i="31"/>
  <c r="H14" i="31"/>
  <c r="H15" i="31"/>
  <c r="H6" i="31"/>
  <c r="G7" i="31"/>
  <c r="G8" i="31"/>
  <c r="G9" i="31"/>
  <c r="G10" i="31"/>
  <c r="G11" i="31"/>
  <c r="G12" i="31"/>
  <c r="G13" i="31"/>
  <c r="G14" i="31"/>
  <c r="G15" i="31"/>
  <c r="G6" i="31"/>
  <c r="F7" i="31"/>
  <c r="F8" i="31"/>
  <c r="F9" i="31"/>
  <c r="F10" i="31"/>
  <c r="F11" i="31"/>
  <c r="F12" i="31"/>
  <c r="F13" i="31"/>
  <c r="F14" i="31"/>
  <c r="F15" i="31"/>
  <c r="F6" i="31"/>
  <c r="E7" i="31"/>
  <c r="E8" i="31"/>
  <c r="E9" i="31"/>
  <c r="E10" i="31"/>
  <c r="E11" i="31"/>
  <c r="E12" i="31"/>
  <c r="E13" i="31"/>
  <c r="E14" i="31"/>
  <c r="E15" i="31"/>
  <c r="E6" i="31"/>
  <c r="D7" i="31"/>
  <c r="D8" i="31"/>
  <c r="D9" i="31"/>
  <c r="D10" i="31"/>
  <c r="D11" i="31"/>
  <c r="D12" i="31"/>
  <c r="D13" i="31"/>
  <c r="D14" i="31"/>
  <c r="D15" i="31"/>
  <c r="D6" i="31"/>
  <c r="P2" i="31" s="1"/>
  <c r="S2" i="31" s="1"/>
  <c r="C7" i="31"/>
  <c r="C8" i="31"/>
  <c r="C9" i="31"/>
  <c r="C10" i="31"/>
  <c r="C11" i="31"/>
  <c r="C12" i="31"/>
  <c r="C13" i="31"/>
  <c r="C14" i="31"/>
  <c r="C15" i="31"/>
  <c r="C6" i="31"/>
  <c r="R2" i="31"/>
  <c r="B11" i="42"/>
  <c r="E139" i="31" l="1"/>
  <c r="I139" i="31"/>
  <c r="E172" i="31"/>
  <c r="I172" i="31"/>
  <c r="D95" i="33"/>
  <c r="F139" i="31"/>
  <c r="J139" i="31"/>
  <c r="N139" i="31"/>
  <c r="I4" i="41"/>
  <c r="E18" i="41"/>
  <c r="I18" i="41"/>
  <c r="M18" i="41"/>
  <c r="M4" i="41" s="1"/>
  <c r="C193" i="41"/>
  <c r="G193" i="41"/>
  <c r="K193" i="41"/>
  <c r="K36" i="41" s="1"/>
  <c r="E29" i="31"/>
  <c r="I29" i="31"/>
  <c r="E193" i="31"/>
  <c r="I193" i="31"/>
  <c r="E18" i="33"/>
  <c r="I18" i="33"/>
  <c r="M18" i="33"/>
  <c r="E18" i="37"/>
  <c r="I18" i="37"/>
  <c r="M18" i="37"/>
  <c r="C38" i="31"/>
  <c r="G38" i="31"/>
  <c r="E18" i="35"/>
  <c r="E4" i="35" s="1"/>
  <c r="E34" i="35" s="1"/>
  <c r="I18" i="35"/>
  <c r="M18" i="35"/>
  <c r="C193" i="35"/>
  <c r="G193" i="35"/>
  <c r="G36" i="35" s="1"/>
  <c r="K193" i="35"/>
  <c r="K36" i="35" s="1"/>
  <c r="F18" i="41"/>
  <c r="L193" i="41"/>
  <c r="E18" i="39"/>
  <c r="I18" i="39"/>
  <c r="M18" i="39"/>
  <c r="C193" i="39"/>
  <c r="G193" i="39"/>
  <c r="K193" i="39"/>
  <c r="D193" i="31"/>
  <c r="H193" i="31"/>
  <c r="F193" i="33"/>
  <c r="F18" i="39"/>
  <c r="J18" i="39"/>
  <c r="N18" i="39"/>
  <c r="D193" i="39"/>
  <c r="D36" i="39" s="1"/>
  <c r="H193" i="39"/>
  <c r="L193" i="39"/>
  <c r="I5" i="31"/>
  <c r="I18" i="31"/>
  <c r="J29" i="33"/>
  <c r="L37" i="41"/>
  <c r="H95" i="41"/>
  <c r="L37" i="39"/>
  <c r="L36" i="39" s="1"/>
  <c r="H95" i="39"/>
  <c r="C139" i="41"/>
  <c r="K139" i="39"/>
  <c r="K37" i="39" s="1"/>
  <c r="K36" i="39" s="1"/>
  <c r="J18" i="35"/>
  <c r="J4" i="35" s="1"/>
  <c r="J34" i="35" s="1"/>
  <c r="C37" i="41"/>
  <c r="C36" i="41" s="1"/>
  <c r="F29" i="31"/>
  <c r="D38" i="31"/>
  <c r="H38" i="31"/>
  <c r="D139" i="31"/>
  <c r="H139" i="31"/>
  <c r="L139" i="31"/>
  <c r="E193" i="33"/>
  <c r="E36" i="33" s="1"/>
  <c r="I193" i="33"/>
  <c r="M193" i="33"/>
  <c r="C18" i="37"/>
  <c r="G18" i="37"/>
  <c r="K18" i="37"/>
  <c r="D18" i="41"/>
  <c r="H18" i="41"/>
  <c r="L18" i="41"/>
  <c r="L4" i="41" s="1"/>
  <c r="J18" i="41"/>
  <c r="N18" i="41"/>
  <c r="J36" i="41"/>
  <c r="F193" i="41"/>
  <c r="F36" i="41" s="1"/>
  <c r="J193" i="41"/>
  <c r="N193" i="41"/>
  <c r="N36" i="41" s="1"/>
  <c r="D193" i="41"/>
  <c r="H193" i="41"/>
  <c r="H37" i="39"/>
  <c r="F4" i="41"/>
  <c r="H37" i="41"/>
  <c r="F18" i="31"/>
  <c r="L37" i="35"/>
  <c r="D37" i="41"/>
  <c r="E5" i="31"/>
  <c r="C95" i="31"/>
  <c r="G95" i="31"/>
  <c r="K95" i="31"/>
  <c r="J95" i="31"/>
  <c r="C139" i="31"/>
  <c r="G139" i="31"/>
  <c r="K139" i="31"/>
  <c r="C172" i="31"/>
  <c r="G172" i="31"/>
  <c r="K172" i="31"/>
  <c r="N172" i="31"/>
  <c r="J172" i="31"/>
  <c r="F172" i="31"/>
  <c r="E37" i="35"/>
  <c r="I37" i="35"/>
  <c r="M37" i="35"/>
  <c r="E37" i="37"/>
  <c r="I37" i="37"/>
  <c r="M37" i="37"/>
  <c r="F37" i="33"/>
  <c r="H37" i="35"/>
  <c r="N4" i="41"/>
  <c r="D37" i="39"/>
  <c r="C18" i="31"/>
  <c r="E18" i="31"/>
  <c r="E38" i="31"/>
  <c r="C5" i="31"/>
  <c r="G5" i="31"/>
  <c r="D18" i="31"/>
  <c r="H18" i="31"/>
  <c r="D29" i="31"/>
  <c r="H29" i="31"/>
  <c r="F193" i="31"/>
  <c r="J193" i="31"/>
  <c r="D193" i="33"/>
  <c r="H193" i="33"/>
  <c r="H36" i="33" s="1"/>
  <c r="L193" i="33"/>
  <c r="J193" i="33"/>
  <c r="N193" i="33"/>
  <c r="D18" i="35"/>
  <c r="D4" i="35" s="1"/>
  <c r="D34" i="35" s="1"/>
  <c r="H18" i="35"/>
  <c r="H4" i="35" s="1"/>
  <c r="H34" i="35" s="1"/>
  <c r="L18" i="35"/>
  <c r="L4" i="35" s="1"/>
  <c r="L34" i="35" s="1"/>
  <c r="N18" i="35"/>
  <c r="N4" i="35" s="1"/>
  <c r="N34" i="35" s="1"/>
  <c r="F18" i="35"/>
  <c r="F4" i="35" s="1"/>
  <c r="F34" i="35" s="1"/>
  <c r="F193" i="35"/>
  <c r="J193" i="35"/>
  <c r="J36" i="35" s="1"/>
  <c r="N193" i="35"/>
  <c r="N36" i="35" s="1"/>
  <c r="L193" i="35"/>
  <c r="D193" i="35"/>
  <c r="H193" i="35"/>
  <c r="F193" i="37"/>
  <c r="J193" i="37"/>
  <c r="J36" i="37" s="1"/>
  <c r="N193" i="37"/>
  <c r="N36" i="37" s="1"/>
  <c r="L193" i="37"/>
  <c r="D193" i="37"/>
  <c r="H193" i="37"/>
  <c r="E11" i="29"/>
  <c r="D37" i="35"/>
  <c r="G18" i="31"/>
  <c r="F5" i="31"/>
  <c r="H5" i="31"/>
  <c r="C29" i="31"/>
  <c r="G29" i="31"/>
  <c r="I95" i="31"/>
  <c r="M139" i="31"/>
  <c r="M172" i="31"/>
  <c r="L172" i="31"/>
  <c r="H172" i="31"/>
  <c r="D172" i="31"/>
  <c r="C193" i="31"/>
  <c r="G193" i="31"/>
  <c r="K193" i="31"/>
  <c r="I36" i="33"/>
  <c r="M37" i="33"/>
  <c r="M36" i="33" s="1"/>
  <c r="I193" i="35"/>
  <c r="M193" i="35"/>
  <c r="E193" i="35"/>
  <c r="D18" i="37"/>
  <c r="H18" i="37"/>
  <c r="L18" i="37"/>
  <c r="C193" i="37"/>
  <c r="G193" i="37"/>
  <c r="G36" i="37" s="1"/>
  <c r="K193" i="37"/>
  <c r="K36" i="37" s="1"/>
  <c r="I193" i="37"/>
  <c r="M193" i="37"/>
  <c r="E193" i="37"/>
  <c r="D18" i="39"/>
  <c r="H18" i="39"/>
  <c r="L18" i="39"/>
  <c r="F193" i="39"/>
  <c r="J193" i="39"/>
  <c r="J36" i="39" s="1"/>
  <c r="N193" i="39"/>
  <c r="N36" i="39" s="1"/>
  <c r="D37" i="33"/>
  <c r="D36" i="33" s="1"/>
  <c r="L37" i="33"/>
  <c r="M4" i="35"/>
  <c r="M34" i="35" s="1"/>
  <c r="D18" i="33"/>
  <c r="H18" i="33"/>
  <c r="L18" i="33"/>
  <c r="J4" i="41"/>
  <c r="D5" i="31"/>
  <c r="K37" i="33"/>
  <c r="C193" i="33"/>
  <c r="G193" i="33"/>
  <c r="G36" i="33" s="1"/>
  <c r="K193" i="33"/>
  <c r="C18" i="35"/>
  <c r="C4" i="35" s="1"/>
  <c r="C34" i="35" s="1"/>
  <c r="G18" i="35"/>
  <c r="G4" i="35" s="1"/>
  <c r="K18" i="35"/>
  <c r="K4" i="35" s="1"/>
  <c r="K34" i="35" s="1"/>
  <c r="N95" i="31"/>
  <c r="F95" i="31"/>
  <c r="F18" i="33"/>
  <c r="J18" i="33"/>
  <c r="N18" i="33"/>
  <c r="J37" i="33"/>
  <c r="J36" i="33" s="1"/>
  <c r="F36" i="35"/>
  <c r="F36" i="37"/>
  <c r="D95" i="31"/>
  <c r="H95" i="31"/>
  <c r="L95" i="31"/>
  <c r="E95" i="31"/>
  <c r="E37" i="31" s="1"/>
  <c r="E36" i="31" s="1"/>
  <c r="M95" i="31"/>
  <c r="J18" i="31"/>
  <c r="C18" i="33"/>
  <c r="G18" i="33"/>
  <c r="K18" i="33"/>
  <c r="I4" i="35"/>
  <c r="I34" i="35" s="1"/>
  <c r="C36" i="35"/>
  <c r="C36" i="37"/>
  <c r="C36" i="39"/>
  <c r="G36" i="39"/>
  <c r="H11" i="29"/>
  <c r="D37" i="37"/>
  <c r="H37" i="37"/>
  <c r="L37" i="37"/>
  <c r="L36" i="37" s="1"/>
  <c r="C18" i="41"/>
  <c r="C4" i="41" s="1"/>
  <c r="G18" i="41"/>
  <c r="G4" i="41" s="1"/>
  <c r="K18" i="41"/>
  <c r="K4" i="41" s="1"/>
  <c r="E193" i="41"/>
  <c r="E36" i="41" s="1"/>
  <c r="I193" i="41"/>
  <c r="I36" i="41" s="1"/>
  <c r="M193" i="41"/>
  <c r="M36" i="41" s="1"/>
  <c r="H35" i="29"/>
  <c r="F18" i="37"/>
  <c r="J18" i="37"/>
  <c r="N18" i="37"/>
  <c r="M36" i="37"/>
  <c r="D4" i="41"/>
  <c r="H4" i="41"/>
  <c r="H36" i="41"/>
  <c r="C18" i="39"/>
  <c r="G18" i="39"/>
  <c r="K18" i="39"/>
  <c r="E193" i="39"/>
  <c r="E36" i="39" s="1"/>
  <c r="I193" i="39"/>
  <c r="I36" i="39" s="1"/>
  <c r="M193" i="39"/>
  <c r="M36" i="39" s="1"/>
  <c r="E4" i="41"/>
  <c r="G36" i="41"/>
  <c r="D36" i="41"/>
  <c r="F36" i="39"/>
  <c r="H36" i="39"/>
  <c r="E35" i="29"/>
  <c r="G29" i="35"/>
  <c r="C36" i="33"/>
  <c r="N37" i="33"/>
  <c r="N36" i="33" s="1"/>
  <c r="Q2" i="31"/>
  <c r="F36" i="33" l="1"/>
  <c r="L36" i="33"/>
  <c r="E36" i="37"/>
  <c r="I36" i="37"/>
  <c r="D37" i="31"/>
  <c r="D36" i="31" s="1"/>
  <c r="L36" i="41"/>
  <c r="D36" i="35"/>
  <c r="E36" i="35"/>
  <c r="D36" i="37"/>
  <c r="H36" i="35"/>
  <c r="C37" i="31"/>
  <c r="C36" i="31" s="1"/>
  <c r="M36" i="35"/>
  <c r="I36" i="35"/>
  <c r="H36" i="37"/>
  <c r="L36" i="35"/>
  <c r="G34" i="35"/>
  <c r="K36" i="33"/>
  <c r="C9" i="42"/>
  <c r="D9" i="42"/>
  <c r="E9" i="42"/>
  <c r="F9" i="42"/>
  <c r="G9" i="42"/>
  <c r="H9" i="42"/>
  <c r="B9" i="42"/>
  <c r="G7" i="42"/>
  <c r="G6" i="42"/>
  <c r="C6" i="42"/>
  <c r="D6" i="42"/>
  <c r="E6" i="42"/>
  <c r="F6" i="42"/>
  <c r="H6" i="42"/>
  <c r="C7" i="42"/>
  <c r="D7" i="42"/>
  <c r="E7" i="42"/>
  <c r="F7" i="42"/>
  <c r="H7" i="42"/>
  <c r="H8" i="42" s="1"/>
  <c r="C8" i="42"/>
  <c r="D8" i="42"/>
  <c r="E8" i="42"/>
  <c r="F8" i="42"/>
  <c r="G8" i="42"/>
  <c r="B8" i="42"/>
  <c r="B7" i="42"/>
  <c r="B6" i="42"/>
  <c r="D2" i="42"/>
  <c r="E154" i="29" l="1"/>
  <c r="E461" i="29" l="1"/>
  <c r="E17" i="29" l="1"/>
  <c r="E460" i="29" l="1"/>
  <c r="F464" i="29"/>
  <c r="G464" i="29"/>
  <c r="F462" i="29"/>
  <c r="G462" i="29"/>
  <c r="F460" i="29"/>
  <c r="G460" i="29"/>
  <c r="I460" i="29"/>
  <c r="E456" i="29"/>
  <c r="F456" i="29"/>
  <c r="G456" i="29"/>
  <c r="E454" i="29"/>
  <c r="F454" i="29"/>
  <c r="G454" i="29"/>
  <c r="E452" i="29"/>
  <c r="F452" i="29"/>
  <c r="G452" i="29"/>
  <c r="E449" i="29"/>
  <c r="F449" i="29"/>
  <c r="G449" i="29"/>
  <c r="E445" i="29"/>
  <c r="F445" i="29"/>
  <c r="G445" i="29"/>
  <c r="E420" i="29"/>
  <c r="F420" i="29"/>
  <c r="G420" i="29"/>
  <c r="E417" i="29"/>
  <c r="E416" i="29" s="1"/>
  <c r="F417" i="29"/>
  <c r="F416" i="29" s="1"/>
  <c r="E411" i="29"/>
  <c r="E410" i="29" s="1"/>
  <c r="F411" i="29"/>
  <c r="F410" i="29" s="1"/>
  <c r="G411" i="29"/>
  <c r="G410" i="29" s="1"/>
  <c r="E408" i="29"/>
  <c r="F408" i="29"/>
  <c r="G408" i="29"/>
  <c r="G400" i="29" s="1"/>
  <c r="E403" i="29"/>
  <c r="F403" i="29"/>
  <c r="G403" i="29"/>
  <c r="E401" i="29"/>
  <c r="F401" i="29"/>
  <c r="F400" i="29" s="1"/>
  <c r="G401" i="29"/>
  <c r="E398" i="29"/>
  <c r="F398" i="29"/>
  <c r="G398" i="29"/>
  <c r="I398" i="29"/>
  <c r="E388" i="29"/>
  <c r="F388" i="29"/>
  <c r="G388" i="29"/>
  <c r="I388" i="29"/>
  <c r="E386" i="29"/>
  <c r="F386" i="29"/>
  <c r="G386" i="29"/>
  <c r="I386" i="29"/>
  <c r="E382" i="29"/>
  <c r="F382" i="29"/>
  <c r="G382" i="29"/>
  <c r="E376" i="29"/>
  <c r="F376" i="29"/>
  <c r="G376" i="29"/>
  <c r="E371" i="29"/>
  <c r="E370" i="29" s="1"/>
  <c r="F371" i="29"/>
  <c r="F370" i="29" s="1"/>
  <c r="G371" i="29"/>
  <c r="E363" i="29"/>
  <c r="F363" i="29"/>
  <c r="G363" i="29"/>
  <c r="E345" i="29"/>
  <c r="E326" i="29" s="1"/>
  <c r="F345" i="29"/>
  <c r="G345" i="29"/>
  <c r="E331" i="29"/>
  <c r="F331" i="29"/>
  <c r="G331" i="29"/>
  <c r="E327" i="29"/>
  <c r="F327" i="29"/>
  <c r="G327" i="29"/>
  <c r="E324" i="29"/>
  <c r="F324" i="29"/>
  <c r="G324" i="29"/>
  <c r="E318" i="29"/>
  <c r="F318" i="29"/>
  <c r="G318" i="29"/>
  <c r="E314" i="29"/>
  <c r="F314" i="29"/>
  <c r="G314" i="29"/>
  <c r="E308" i="29"/>
  <c r="F308" i="29"/>
  <c r="G308" i="29"/>
  <c r="E303" i="29"/>
  <c r="F303" i="29"/>
  <c r="G303" i="29"/>
  <c r="E299" i="29"/>
  <c r="E298" i="29" s="1"/>
  <c r="F299" i="29"/>
  <c r="F298" i="29" s="1"/>
  <c r="G299" i="29"/>
  <c r="E295" i="29"/>
  <c r="F295" i="29"/>
  <c r="G295" i="29"/>
  <c r="E290" i="29"/>
  <c r="F290" i="29"/>
  <c r="G290" i="29"/>
  <c r="E286" i="29"/>
  <c r="F286" i="29"/>
  <c r="G286" i="29"/>
  <c r="E282" i="29"/>
  <c r="F282" i="29"/>
  <c r="G282" i="29"/>
  <c r="E278" i="29"/>
  <c r="F278" i="29"/>
  <c r="G278" i="29"/>
  <c r="I278" i="29"/>
  <c r="E274" i="29"/>
  <c r="F274" i="29"/>
  <c r="G274" i="29"/>
  <c r="I274" i="29"/>
  <c r="E270" i="29"/>
  <c r="F270" i="29"/>
  <c r="G270" i="29"/>
  <c r="I270" i="29"/>
  <c r="J270" i="29"/>
  <c r="E263" i="29"/>
  <c r="F263" i="29"/>
  <c r="G263" i="29"/>
  <c r="E241" i="29"/>
  <c r="F241" i="29"/>
  <c r="G241" i="29"/>
  <c r="I241" i="29"/>
  <c r="E237" i="29"/>
  <c r="F237" i="29"/>
  <c r="G237" i="29"/>
  <c r="E233" i="29"/>
  <c r="F233" i="29"/>
  <c r="G233" i="29"/>
  <c r="E230" i="29"/>
  <c r="E229" i="29" s="1"/>
  <c r="F230" i="29"/>
  <c r="G230" i="29"/>
  <c r="I230" i="29"/>
  <c r="I229" i="29" s="1"/>
  <c r="E227" i="29"/>
  <c r="F227" i="29"/>
  <c r="G227" i="29"/>
  <c r="E218" i="29"/>
  <c r="F218" i="29"/>
  <c r="G218" i="29"/>
  <c r="E201" i="29"/>
  <c r="F201" i="29"/>
  <c r="G201" i="29"/>
  <c r="I201" i="29"/>
  <c r="J201" i="29"/>
  <c r="E194" i="29"/>
  <c r="F194" i="29"/>
  <c r="G194" i="29"/>
  <c r="E175" i="29"/>
  <c r="E174" i="29" s="1"/>
  <c r="F175" i="29"/>
  <c r="F174" i="29" s="1"/>
  <c r="G175" i="29"/>
  <c r="E168" i="29"/>
  <c r="F168" i="29"/>
  <c r="G168" i="29"/>
  <c r="E158" i="29"/>
  <c r="F158" i="29"/>
  <c r="G158" i="29"/>
  <c r="E155" i="29"/>
  <c r="F155" i="29"/>
  <c r="G155" i="29"/>
  <c r="E153" i="29"/>
  <c r="F153" i="29"/>
  <c r="G153" i="29"/>
  <c r="E151" i="29"/>
  <c r="F151" i="29"/>
  <c r="F150" i="29" s="1"/>
  <c r="G151" i="29"/>
  <c r="G150" i="29" s="1"/>
  <c r="E148" i="29"/>
  <c r="F148" i="29"/>
  <c r="G148" i="29"/>
  <c r="E143" i="29"/>
  <c r="F143" i="29"/>
  <c r="G143" i="29"/>
  <c r="E137" i="29"/>
  <c r="F137" i="29"/>
  <c r="G137" i="29"/>
  <c r="E140" i="29"/>
  <c r="E139" i="29" s="1"/>
  <c r="F140" i="29"/>
  <c r="F139" i="29" s="1"/>
  <c r="G140" i="29"/>
  <c r="E135" i="29"/>
  <c r="F135" i="29"/>
  <c r="G135" i="29"/>
  <c r="E131" i="29"/>
  <c r="F131" i="29"/>
  <c r="G131" i="29"/>
  <c r="E125" i="29"/>
  <c r="F125" i="29"/>
  <c r="G125" i="29"/>
  <c r="E119" i="29"/>
  <c r="E118" i="29" s="1"/>
  <c r="F119" i="29"/>
  <c r="G119" i="29"/>
  <c r="E114" i="29"/>
  <c r="F114" i="29"/>
  <c r="G114" i="29"/>
  <c r="E110" i="29"/>
  <c r="F110" i="29"/>
  <c r="F109" i="29" s="1"/>
  <c r="G110" i="29"/>
  <c r="G109" i="29" s="1"/>
  <c r="E102" i="29"/>
  <c r="F102" i="29"/>
  <c r="G102" i="29"/>
  <c r="E98" i="29"/>
  <c r="F98" i="29"/>
  <c r="G98" i="29"/>
  <c r="E92" i="29"/>
  <c r="F92" i="29"/>
  <c r="G92" i="29"/>
  <c r="E86" i="29"/>
  <c r="F86" i="29"/>
  <c r="G86" i="29"/>
  <c r="E73" i="29"/>
  <c r="E72" i="29" s="1"/>
  <c r="F73" i="29"/>
  <c r="F72" i="29" s="1"/>
  <c r="G73" i="29"/>
  <c r="E67" i="29"/>
  <c r="F67" i="29"/>
  <c r="G67" i="29"/>
  <c r="I67" i="29"/>
  <c r="E48" i="29"/>
  <c r="F48" i="29"/>
  <c r="G48" i="29"/>
  <c r="I48" i="29"/>
  <c r="F17" i="29"/>
  <c r="G17" i="29"/>
  <c r="E7" i="29"/>
  <c r="F7" i="29"/>
  <c r="G7" i="29"/>
  <c r="F4" i="29"/>
  <c r="G4" i="29"/>
  <c r="F414" i="29" l="1"/>
  <c r="F450" i="29" s="1"/>
  <c r="F465" i="29" s="1"/>
  <c r="F466" i="29" s="1"/>
  <c r="E414" i="29"/>
  <c r="E450" i="29" s="1"/>
  <c r="E4" i="29"/>
  <c r="E172" i="29" s="1"/>
  <c r="E296" i="29" s="1"/>
  <c r="E150" i="29"/>
  <c r="E400" i="29"/>
  <c r="G370" i="29"/>
  <c r="G298" i="29"/>
  <c r="F229" i="29"/>
  <c r="G229" i="29"/>
  <c r="G174" i="29"/>
  <c r="G139" i="29"/>
  <c r="G118" i="29"/>
  <c r="F118" i="29"/>
  <c r="E109" i="29"/>
  <c r="G72" i="29"/>
  <c r="H4" i="29"/>
  <c r="H172" i="29" s="1"/>
  <c r="H296" i="29" s="1"/>
  <c r="G414" i="29" l="1"/>
  <c r="G450" i="29" s="1"/>
  <c r="G465" i="29" s="1"/>
  <c r="G466" i="29" s="1"/>
  <c r="CV5" i="38"/>
  <c r="BX5" i="38"/>
  <c r="AZ5" i="38"/>
  <c r="AT5" i="38"/>
  <c r="V5" i="38"/>
  <c r="B5" i="38"/>
  <c r="CV5" i="40"/>
  <c r="BX5" i="40"/>
  <c r="AZ5" i="40"/>
  <c r="AT5" i="40"/>
  <c r="V5" i="40"/>
  <c r="B5" i="40"/>
  <c r="CV5" i="36"/>
  <c r="BX5" i="36"/>
  <c r="AZ5" i="36"/>
  <c r="AT5" i="36"/>
  <c r="V5" i="36"/>
  <c r="B5" i="36"/>
  <c r="CV5" i="34"/>
  <c r="BX5" i="34"/>
  <c r="AZ5" i="34"/>
  <c r="AT5" i="34"/>
  <c r="V5" i="34"/>
  <c r="B5" i="34"/>
  <c r="CV5" i="32"/>
  <c r="BX5" i="32"/>
  <c r="AZ5" i="32"/>
  <c r="AT5" i="32"/>
  <c r="V5" i="32"/>
  <c r="B5" i="32"/>
  <c r="CV5" i="30"/>
  <c r="BX5" i="30"/>
  <c r="AZ5" i="30"/>
  <c r="AT5" i="30"/>
  <c r="V5" i="30"/>
  <c r="B5" i="30"/>
  <c r="CV5" i="25"/>
  <c r="BX5" i="25"/>
  <c r="AZ5" i="25"/>
  <c r="AT5" i="25"/>
  <c r="V5" i="25"/>
  <c r="B5" i="25"/>
  <c r="B3" i="20" l="1"/>
  <c r="C143" i="29" l="1"/>
  <c r="D143" i="29"/>
  <c r="I143" i="29"/>
  <c r="J143" i="29"/>
  <c r="K143" i="29"/>
  <c r="L143" i="29"/>
  <c r="M143" i="29"/>
  <c r="N143" i="29"/>
  <c r="B148" i="29" l="1"/>
  <c r="B143" i="29"/>
  <c r="B140" i="29"/>
  <c r="B5" i="28" l="1"/>
  <c r="N5" i="31"/>
  <c r="M5" i="31"/>
  <c r="L5" i="31"/>
  <c r="K5" i="31"/>
  <c r="J5" i="31"/>
  <c r="B5" i="31"/>
  <c r="N5" i="33"/>
  <c r="M5" i="33"/>
  <c r="L5" i="33"/>
  <c r="K5" i="33"/>
  <c r="J5" i="33"/>
  <c r="I5" i="33"/>
  <c r="H5" i="33"/>
  <c r="G5" i="33"/>
  <c r="F5" i="33"/>
  <c r="E5" i="33"/>
  <c r="D5" i="33"/>
  <c r="C5" i="33"/>
  <c r="B5" i="33"/>
  <c r="O5" i="35"/>
  <c r="B5" i="35"/>
  <c r="B5" i="37"/>
  <c r="B5" i="41"/>
  <c r="O5" i="39"/>
  <c r="B5" i="39"/>
  <c r="O5" i="33" l="1"/>
  <c r="O5" i="41"/>
  <c r="O5" i="37"/>
  <c r="O5" i="31"/>
  <c r="B3" i="25" l="1"/>
  <c r="B3" i="28"/>
  <c r="B3" i="29"/>
  <c r="B3" i="30"/>
  <c r="B3" i="32"/>
  <c r="B3" i="34"/>
  <c r="B3" i="36"/>
  <c r="B3" i="40"/>
  <c r="B3" i="38"/>
  <c r="B3" i="39"/>
  <c r="B3" i="41"/>
  <c r="B3" i="37"/>
  <c r="B3" i="35"/>
  <c r="B3" i="33"/>
  <c r="B3" i="31"/>
  <c r="B102" i="29" l="1"/>
  <c r="N205" i="28" l="1"/>
  <c r="B35" i="29" l="1"/>
  <c r="D148" i="20" l="1"/>
  <c r="G149" i="20" l="1"/>
  <c r="G148" i="20"/>
  <c r="C150" i="20"/>
  <c r="D150" i="20"/>
  <c r="E150" i="20"/>
  <c r="F150" i="20"/>
  <c r="B150" i="20"/>
  <c r="G150" i="20" l="1"/>
  <c r="F116" i="20" l="1"/>
  <c r="H116" i="20"/>
  <c r="J116" i="20"/>
  <c r="CO65" i="38" l="1"/>
  <c r="CO66" i="38"/>
  <c r="CH65" i="38"/>
  <c r="CH66" i="38"/>
  <c r="CA65" i="38"/>
  <c r="CA66" i="38"/>
  <c r="BQ66" i="38"/>
  <c r="BQ65" i="38"/>
  <c r="BJ65" i="38"/>
  <c r="BJ66" i="38"/>
  <c r="BC65" i="38"/>
  <c r="BC66" i="38"/>
  <c r="AM65" i="38"/>
  <c r="AM66" i="38"/>
  <c r="AF66" i="38"/>
  <c r="AF65" i="38"/>
  <c r="Y66" i="38"/>
  <c r="Y65" i="38"/>
  <c r="O65" i="38"/>
  <c r="O66" i="38"/>
  <c r="H65" i="38"/>
  <c r="H66" i="38"/>
  <c r="E65" i="38"/>
  <c r="E66" i="38"/>
  <c r="B65" i="38"/>
  <c r="B66" i="38"/>
  <c r="CO66" i="40" l="1"/>
  <c r="CO65" i="40"/>
  <c r="CH66" i="40"/>
  <c r="CH65" i="40"/>
  <c r="CA66" i="40"/>
  <c r="CA65" i="40"/>
  <c r="BQ66" i="40"/>
  <c r="BQ65" i="40"/>
  <c r="BJ65" i="40"/>
  <c r="BJ66" i="40"/>
  <c r="BC65" i="40"/>
  <c r="BC66" i="40"/>
  <c r="AM65" i="40"/>
  <c r="AM66" i="40"/>
  <c r="AF66" i="40"/>
  <c r="AF65" i="40"/>
  <c r="Y65" i="40"/>
  <c r="Y66" i="40"/>
  <c r="O66" i="40"/>
  <c r="O65" i="40"/>
  <c r="H65" i="40"/>
  <c r="H66" i="40"/>
  <c r="E65" i="40"/>
  <c r="E66" i="40"/>
  <c r="B66" i="40"/>
  <c r="B65" i="40"/>
  <c r="CO65" i="36" l="1"/>
  <c r="CO66" i="36"/>
  <c r="CH65" i="36"/>
  <c r="CH66" i="36"/>
  <c r="CA66" i="36"/>
  <c r="CA65" i="36"/>
  <c r="BQ66" i="36"/>
  <c r="BQ65" i="36"/>
  <c r="BJ66" i="36"/>
  <c r="BJ65" i="36"/>
  <c r="BC66" i="36"/>
  <c r="BC65" i="36"/>
  <c r="AM65" i="36"/>
  <c r="AM66" i="36"/>
  <c r="AF66" i="36"/>
  <c r="AF65" i="36"/>
  <c r="Y65" i="36"/>
  <c r="Y66" i="36"/>
  <c r="O65" i="36"/>
  <c r="O66" i="36"/>
  <c r="H65" i="36"/>
  <c r="H66" i="36" l="1"/>
  <c r="E65" i="36"/>
  <c r="E66" i="36"/>
  <c r="B65" i="36"/>
  <c r="B66" i="36"/>
  <c r="CO66" i="34" l="1"/>
  <c r="CO65" i="34"/>
  <c r="CH66" i="34"/>
  <c r="CH65" i="34"/>
  <c r="CA66" i="34"/>
  <c r="CA65" i="34"/>
  <c r="BQ66" i="34"/>
  <c r="BQ65" i="34"/>
  <c r="BJ66" i="34"/>
  <c r="BJ65" i="34"/>
  <c r="BC65" i="34"/>
  <c r="BC66" i="34"/>
  <c r="AM65" i="34"/>
  <c r="AM66" i="34"/>
  <c r="AF65" i="34"/>
  <c r="AF66" i="34"/>
  <c r="Y65" i="34"/>
  <c r="Y66" i="34"/>
  <c r="O65" i="34"/>
  <c r="O66" i="34"/>
  <c r="H65" i="34"/>
  <c r="H66" i="34"/>
  <c r="E65" i="34"/>
  <c r="E66" i="34"/>
  <c r="B65" i="34"/>
  <c r="B66" i="34"/>
  <c r="CO66" i="32" l="1"/>
  <c r="CO65" i="32"/>
  <c r="CH65" i="32"/>
  <c r="CH66" i="32"/>
  <c r="CA65" i="32"/>
  <c r="CA66" i="32"/>
  <c r="BQ65" i="32"/>
  <c r="BQ66" i="32"/>
  <c r="BJ65" i="32"/>
  <c r="BJ66" i="32"/>
  <c r="BC65" i="32"/>
  <c r="BC66" i="32"/>
  <c r="AM65" i="32"/>
  <c r="AM66" i="32"/>
  <c r="AF65" i="32"/>
  <c r="AF66" i="32"/>
  <c r="Y65" i="32"/>
  <c r="Y66" i="32"/>
  <c r="O65" i="32"/>
  <c r="O66" i="32"/>
  <c r="H65" i="32"/>
  <c r="H66" i="32"/>
  <c r="E65" i="32"/>
  <c r="E66" i="32"/>
  <c r="B65" i="32"/>
  <c r="B66" i="32"/>
  <c r="CO66" i="30" l="1"/>
  <c r="CO65" i="30"/>
  <c r="CH65" i="30"/>
  <c r="CH66" i="30"/>
  <c r="CA65" i="30"/>
  <c r="CA66" i="30"/>
  <c r="BQ65" i="30"/>
  <c r="BQ66" i="30"/>
  <c r="BJ65" i="30"/>
  <c r="BJ66" i="30"/>
  <c r="BC65" i="30"/>
  <c r="BC66" i="30"/>
  <c r="AM65" i="30"/>
  <c r="AM66" i="30"/>
  <c r="AF65" i="30"/>
  <c r="AF66" i="30"/>
  <c r="Y65" i="30"/>
  <c r="Y66" i="30"/>
  <c r="O65" i="30"/>
  <c r="O66" i="30"/>
  <c r="G143" i="20" l="1"/>
  <c r="N4" i="33" l="1"/>
  <c r="N34" i="33" s="1"/>
  <c r="N204" i="33" s="1"/>
  <c r="N206" i="33" l="1"/>
  <c r="L204" i="35" l="1"/>
  <c r="L206" i="35" s="1"/>
  <c r="N204" i="35" l="1"/>
  <c r="N206" i="35" s="1"/>
  <c r="M204" i="35"/>
  <c r="M206" i="35" s="1"/>
  <c r="L4" i="37"/>
  <c r="L34" i="37" s="1"/>
  <c r="M4" i="37"/>
  <c r="M34" i="37" s="1"/>
  <c r="M204" i="37" l="1"/>
  <c r="L204" i="37"/>
  <c r="N4" i="37"/>
  <c r="N34" i="37" s="1"/>
  <c r="N204" i="37" s="1"/>
  <c r="N34" i="41" l="1"/>
  <c r="N204" i="41" l="1"/>
  <c r="M193" i="31"/>
  <c r="N193" i="31"/>
  <c r="M38" i="31"/>
  <c r="M37" i="31" s="1"/>
  <c r="N38" i="31"/>
  <c r="N37" i="31" s="1"/>
  <c r="N29" i="31"/>
  <c r="N18" i="31"/>
  <c r="N36" i="31" l="1"/>
  <c r="M36" i="31"/>
  <c r="N4" i="39"/>
  <c r="N34" i="39" s="1"/>
  <c r="M4" i="39"/>
  <c r="M34" i="39" s="1"/>
  <c r="L4" i="39"/>
  <c r="L34" i="39" s="1"/>
  <c r="H66" i="30"/>
  <c r="H65" i="30"/>
  <c r="E66" i="30"/>
  <c r="E65" i="30"/>
  <c r="B65" i="30"/>
  <c r="B66" i="30"/>
  <c r="B6" i="28" l="1"/>
  <c r="J462" i="29" l="1"/>
  <c r="I462" i="29"/>
  <c r="D462" i="29"/>
  <c r="C462" i="29"/>
  <c r="K460" i="29"/>
  <c r="J460" i="29"/>
  <c r="D460" i="29"/>
  <c r="C460" i="29"/>
  <c r="K456" i="29"/>
  <c r="J456" i="29"/>
  <c r="I456" i="29"/>
  <c r="D456" i="29"/>
  <c r="C456" i="29"/>
  <c r="B456" i="29"/>
  <c r="K454" i="29"/>
  <c r="J454" i="29"/>
  <c r="I454" i="29"/>
  <c r="D454" i="29"/>
  <c r="C454" i="29"/>
  <c r="B454" i="29"/>
  <c r="K452" i="29"/>
  <c r="J452" i="29"/>
  <c r="I452" i="29"/>
  <c r="D452" i="29"/>
  <c r="C452" i="29"/>
  <c r="B452" i="29"/>
  <c r="K445" i="29"/>
  <c r="J445" i="29"/>
  <c r="I445" i="29"/>
  <c r="D445" i="29"/>
  <c r="C445" i="29"/>
  <c r="B445" i="29"/>
  <c r="K420" i="29"/>
  <c r="J420" i="29"/>
  <c r="I420" i="29"/>
  <c r="G416" i="29"/>
  <c r="D420" i="29"/>
  <c r="C420" i="29"/>
  <c r="B420" i="29"/>
  <c r="K417" i="29"/>
  <c r="J417" i="29"/>
  <c r="I417" i="29"/>
  <c r="I416" i="29" s="1"/>
  <c r="I449" i="29" s="1"/>
  <c r="G417" i="29"/>
  <c r="D417" i="29"/>
  <c r="D416" i="29" s="1"/>
  <c r="D449" i="29" s="1"/>
  <c r="C417" i="29"/>
  <c r="B417" i="29"/>
  <c r="K416" i="29"/>
  <c r="K449" i="29" s="1"/>
  <c r="J416" i="29"/>
  <c r="J449" i="29" s="1"/>
  <c r="C416" i="29"/>
  <c r="C449" i="29" s="1"/>
  <c r="B416" i="29"/>
  <c r="B449" i="29" s="1"/>
  <c r="K411" i="29"/>
  <c r="J411" i="29"/>
  <c r="I411" i="29"/>
  <c r="I410" i="29" s="1"/>
  <c r="D411" i="29"/>
  <c r="D410" i="29" s="1"/>
  <c r="C411" i="29"/>
  <c r="B411" i="29"/>
  <c r="K410" i="29"/>
  <c r="J410" i="29"/>
  <c r="C410" i="29"/>
  <c r="B410" i="29"/>
  <c r="K408" i="29"/>
  <c r="J408" i="29"/>
  <c r="I408" i="29"/>
  <c r="D408" i="29"/>
  <c r="C408" i="29"/>
  <c r="B408" i="29"/>
  <c r="K403" i="29"/>
  <c r="J403" i="29"/>
  <c r="J400" i="29" s="1"/>
  <c r="I403" i="29"/>
  <c r="D403" i="29"/>
  <c r="C403" i="29"/>
  <c r="B403" i="29"/>
  <c r="B400" i="29" s="1"/>
  <c r="K401" i="29"/>
  <c r="J401" i="29"/>
  <c r="I401" i="29"/>
  <c r="D401" i="29"/>
  <c r="D400" i="29" s="1"/>
  <c r="C401" i="29"/>
  <c r="B401" i="29"/>
  <c r="I400" i="29"/>
  <c r="K398" i="29"/>
  <c r="J398" i="29"/>
  <c r="D398" i="29"/>
  <c r="C398" i="29"/>
  <c r="B398" i="29"/>
  <c r="K388" i="29"/>
  <c r="J388" i="29"/>
  <c r="D388" i="29"/>
  <c r="C388" i="29"/>
  <c r="B388" i="29"/>
  <c r="K386" i="29"/>
  <c r="J386" i="29"/>
  <c r="D386" i="29"/>
  <c r="C386" i="29"/>
  <c r="B386" i="29"/>
  <c r="K382" i="29"/>
  <c r="J382" i="29"/>
  <c r="I382" i="29"/>
  <c r="D382" i="29"/>
  <c r="C382" i="29"/>
  <c r="B382" i="29"/>
  <c r="K376" i="29"/>
  <c r="J376" i="29"/>
  <c r="J370" i="29" s="1"/>
  <c r="I376" i="29"/>
  <c r="D376" i="29"/>
  <c r="C376" i="29"/>
  <c r="B376" i="29"/>
  <c r="B370" i="29" s="1"/>
  <c r="K371" i="29"/>
  <c r="K370" i="29" s="1"/>
  <c r="J371" i="29"/>
  <c r="I371" i="29"/>
  <c r="D371" i="29"/>
  <c r="D370" i="29" s="1"/>
  <c r="C371" i="29"/>
  <c r="C370" i="29" s="1"/>
  <c r="B371" i="29"/>
  <c r="I370" i="29"/>
  <c r="K363" i="29"/>
  <c r="J363" i="29"/>
  <c r="I363" i="29"/>
  <c r="D363" i="29"/>
  <c r="C363" i="29"/>
  <c r="B363" i="29"/>
  <c r="B353" i="29"/>
  <c r="K350" i="29"/>
  <c r="D350" i="29"/>
  <c r="C350" i="29"/>
  <c r="B350" i="29"/>
  <c r="K345" i="29"/>
  <c r="J345" i="29"/>
  <c r="I345" i="29"/>
  <c r="D345" i="29"/>
  <c r="C345" i="29"/>
  <c r="B345" i="29"/>
  <c r="K339" i="29"/>
  <c r="D339" i="29"/>
  <c r="C339" i="29"/>
  <c r="B339" i="29"/>
  <c r="K336" i="29"/>
  <c r="D336" i="29"/>
  <c r="C336" i="29"/>
  <c r="B336" i="29"/>
  <c r="K331" i="29"/>
  <c r="J331" i="29"/>
  <c r="I331" i="29"/>
  <c r="D331" i="29"/>
  <c r="C331" i="29"/>
  <c r="B331" i="29"/>
  <c r="K327" i="29"/>
  <c r="J327" i="29"/>
  <c r="I327" i="29"/>
  <c r="D327" i="29"/>
  <c r="C327" i="29"/>
  <c r="B327" i="29"/>
  <c r="B326" i="29" s="1"/>
  <c r="K324" i="29"/>
  <c r="J324" i="29"/>
  <c r="I324" i="29"/>
  <c r="D324" i="29"/>
  <c r="C324" i="29"/>
  <c r="B324" i="29"/>
  <c r="K318" i="29"/>
  <c r="J318" i="29"/>
  <c r="I318" i="29"/>
  <c r="D318" i="29"/>
  <c r="C318" i="29"/>
  <c r="B318" i="29"/>
  <c r="K314" i="29"/>
  <c r="J314" i="29"/>
  <c r="I314" i="29"/>
  <c r="D314" i="29"/>
  <c r="C314" i="29"/>
  <c r="B314" i="29"/>
  <c r="K308" i="29"/>
  <c r="J308" i="29"/>
  <c r="I308" i="29"/>
  <c r="D308" i="29"/>
  <c r="C308" i="29"/>
  <c r="B308" i="29"/>
  <c r="K303" i="29"/>
  <c r="J303" i="29"/>
  <c r="I303" i="29"/>
  <c r="D303" i="29"/>
  <c r="C303" i="29"/>
  <c r="B303" i="29"/>
  <c r="K299" i="29"/>
  <c r="K298" i="29" s="1"/>
  <c r="J299" i="29"/>
  <c r="J298" i="29" s="1"/>
  <c r="I299" i="29"/>
  <c r="D299" i="29"/>
  <c r="C299" i="29"/>
  <c r="B299" i="29"/>
  <c r="K290" i="29"/>
  <c r="J290" i="29"/>
  <c r="I290" i="29"/>
  <c r="D290" i="29"/>
  <c r="C290" i="29"/>
  <c r="B290" i="29"/>
  <c r="K286" i="29"/>
  <c r="J286" i="29"/>
  <c r="I286" i="29"/>
  <c r="D286" i="29"/>
  <c r="C286" i="29"/>
  <c r="B286" i="29"/>
  <c r="K282" i="29"/>
  <c r="J282" i="29"/>
  <c r="I282" i="29"/>
  <c r="D282" i="29"/>
  <c r="C282" i="29"/>
  <c r="B282" i="29"/>
  <c r="K278" i="29"/>
  <c r="J278" i="29"/>
  <c r="D278" i="29"/>
  <c r="C278" i="29"/>
  <c r="B278" i="29"/>
  <c r="K274" i="29"/>
  <c r="J274" i="29"/>
  <c r="D274" i="29"/>
  <c r="C274" i="29"/>
  <c r="B274" i="29"/>
  <c r="K270" i="29"/>
  <c r="D270" i="29"/>
  <c r="C270" i="29"/>
  <c r="B270" i="29"/>
  <c r="K263" i="29"/>
  <c r="J263" i="29"/>
  <c r="I263" i="29"/>
  <c r="D263" i="29"/>
  <c r="C263" i="29"/>
  <c r="B263" i="29"/>
  <c r="K241" i="29"/>
  <c r="J241" i="29"/>
  <c r="D241" i="29"/>
  <c r="C241" i="29"/>
  <c r="B241" i="29"/>
  <c r="K237" i="29"/>
  <c r="J237" i="29"/>
  <c r="I237" i="29"/>
  <c r="D237" i="29"/>
  <c r="C237" i="29"/>
  <c r="B237" i="29"/>
  <c r="K233" i="29"/>
  <c r="J233" i="29"/>
  <c r="I233" i="29"/>
  <c r="D233" i="29"/>
  <c r="C233" i="29"/>
  <c r="B233" i="29"/>
  <c r="K230" i="29"/>
  <c r="K229" i="29" s="1"/>
  <c r="J230" i="29"/>
  <c r="J229" i="29" s="1"/>
  <c r="D230" i="29"/>
  <c r="C230" i="29"/>
  <c r="B230" i="29"/>
  <c r="B229" i="29" s="1"/>
  <c r="K227" i="29"/>
  <c r="J227" i="29"/>
  <c r="I227" i="29"/>
  <c r="D227" i="29"/>
  <c r="C227" i="29"/>
  <c r="B227" i="29"/>
  <c r="K218" i="29"/>
  <c r="J218" i="29"/>
  <c r="I218" i="29"/>
  <c r="D218" i="29"/>
  <c r="C218" i="29"/>
  <c r="B218" i="29"/>
  <c r="K201" i="29"/>
  <c r="D201" i="29"/>
  <c r="C201" i="29"/>
  <c r="B201" i="29"/>
  <c r="K194" i="29"/>
  <c r="J194" i="29"/>
  <c r="I194" i="29"/>
  <c r="I174" i="29" s="1"/>
  <c r="D194" i="29"/>
  <c r="C194" i="29"/>
  <c r="B194" i="29"/>
  <c r="K175" i="29"/>
  <c r="K174" i="29" s="1"/>
  <c r="J175" i="29"/>
  <c r="J174" i="29" s="1"/>
  <c r="I175" i="29"/>
  <c r="D175" i="29"/>
  <c r="C175" i="29"/>
  <c r="B175" i="29"/>
  <c r="C174" i="29"/>
  <c r="B174" i="29"/>
  <c r="K168" i="29"/>
  <c r="J168" i="29"/>
  <c r="I168" i="29"/>
  <c r="D168" i="29"/>
  <c r="C168" i="29"/>
  <c r="B168" i="29"/>
  <c r="K162" i="29"/>
  <c r="K161" i="29" s="1"/>
  <c r="B162" i="29"/>
  <c r="B161" i="29" s="1"/>
  <c r="K158" i="29"/>
  <c r="J158" i="29"/>
  <c r="I158" i="29"/>
  <c r="D158" i="29"/>
  <c r="C158" i="29"/>
  <c r="B158" i="29"/>
  <c r="K155" i="29"/>
  <c r="J155" i="29"/>
  <c r="I155" i="29"/>
  <c r="D155" i="29"/>
  <c r="C155" i="29"/>
  <c r="B155" i="29"/>
  <c r="K153" i="29"/>
  <c r="J153" i="29"/>
  <c r="I153" i="29"/>
  <c r="D153" i="29"/>
  <c r="C153" i="29"/>
  <c r="B153" i="29"/>
  <c r="K151" i="29"/>
  <c r="K150" i="29" s="1"/>
  <c r="J151" i="29"/>
  <c r="J150" i="29" s="1"/>
  <c r="I151" i="29"/>
  <c r="D151" i="29"/>
  <c r="C151" i="29"/>
  <c r="B151" i="29"/>
  <c r="K148" i="29"/>
  <c r="J148" i="29"/>
  <c r="J139" i="29" s="1"/>
  <c r="I148" i="29"/>
  <c r="D148" i="29"/>
  <c r="C148" i="29"/>
  <c r="K140" i="29"/>
  <c r="K139" i="29" s="1"/>
  <c r="J140" i="29"/>
  <c r="I140" i="29"/>
  <c r="I139" i="29" s="1"/>
  <c r="D140" i="29"/>
  <c r="D139" i="29" s="1"/>
  <c r="C140" i="29"/>
  <c r="C139" i="29" s="1"/>
  <c r="B139" i="29"/>
  <c r="K137" i="29"/>
  <c r="J137" i="29"/>
  <c r="I137" i="29"/>
  <c r="D137" i="29"/>
  <c r="C137" i="29"/>
  <c r="B137" i="29"/>
  <c r="K135" i="29"/>
  <c r="J135" i="29"/>
  <c r="I135" i="29"/>
  <c r="D135" i="29"/>
  <c r="C135" i="29"/>
  <c r="B135" i="29"/>
  <c r="K131" i="29"/>
  <c r="J131" i="29"/>
  <c r="I131" i="29"/>
  <c r="D131" i="29"/>
  <c r="C131" i="29"/>
  <c r="B131" i="29"/>
  <c r="K125" i="29"/>
  <c r="J125" i="29"/>
  <c r="I125" i="29"/>
  <c r="D125" i="29"/>
  <c r="C125" i="29"/>
  <c r="B125" i="29"/>
  <c r="B118" i="29" s="1"/>
  <c r="K119" i="29"/>
  <c r="K118" i="29" s="1"/>
  <c r="J119" i="29"/>
  <c r="I119" i="29"/>
  <c r="D119" i="29"/>
  <c r="C119" i="29"/>
  <c r="B119" i="29"/>
  <c r="J118" i="29"/>
  <c r="D118" i="29"/>
  <c r="K114" i="29"/>
  <c r="J114" i="29"/>
  <c r="I114" i="29"/>
  <c r="D114" i="29"/>
  <c r="C114" i="29"/>
  <c r="B114" i="29"/>
  <c r="K110" i="29"/>
  <c r="K109" i="29" s="1"/>
  <c r="J110" i="29"/>
  <c r="J109" i="29" s="1"/>
  <c r="I110" i="29"/>
  <c r="D110" i="29"/>
  <c r="C110" i="29"/>
  <c r="C109" i="29" s="1"/>
  <c r="B110" i="29"/>
  <c r="B109" i="29" s="1"/>
  <c r="K102" i="29"/>
  <c r="J102" i="29"/>
  <c r="I102" i="29"/>
  <c r="D102" i="29"/>
  <c r="C102" i="29"/>
  <c r="K98" i="29"/>
  <c r="J98" i="29"/>
  <c r="I98" i="29"/>
  <c r="D98" i="29"/>
  <c r="C98" i="29"/>
  <c r="B98" i="29"/>
  <c r="K92" i="29"/>
  <c r="J92" i="29"/>
  <c r="I92" i="29"/>
  <c r="D92" i="29"/>
  <c r="C92" i="29"/>
  <c r="B92" i="29"/>
  <c r="K86" i="29"/>
  <c r="J86" i="29"/>
  <c r="I86" i="29"/>
  <c r="D86" i="29"/>
  <c r="C86" i="29"/>
  <c r="B86" i="29"/>
  <c r="K73" i="29"/>
  <c r="J73" i="29"/>
  <c r="I73" i="29"/>
  <c r="D73" i="29"/>
  <c r="C73" i="29"/>
  <c r="B73" i="29"/>
  <c r="K67" i="29"/>
  <c r="J67" i="29"/>
  <c r="D67" i="29"/>
  <c r="C67" i="29"/>
  <c r="B67" i="29"/>
  <c r="K62" i="29"/>
  <c r="J62" i="29"/>
  <c r="C62" i="29"/>
  <c r="B62" i="29"/>
  <c r="K48" i="29"/>
  <c r="J48" i="29"/>
  <c r="D48" i="29"/>
  <c r="C48" i="29"/>
  <c r="B48" i="29"/>
  <c r="K35" i="29"/>
  <c r="J35" i="29"/>
  <c r="K17" i="29"/>
  <c r="J17" i="29"/>
  <c r="I17" i="29"/>
  <c r="D17" i="29"/>
  <c r="C17" i="29"/>
  <c r="B17" i="29"/>
  <c r="K11" i="29"/>
  <c r="J11" i="29"/>
  <c r="B11" i="29"/>
  <c r="K7" i="29"/>
  <c r="J7" i="29"/>
  <c r="I7" i="29"/>
  <c r="D7" i="29"/>
  <c r="C7" i="29"/>
  <c r="B7" i="29"/>
  <c r="C72" i="29" l="1"/>
  <c r="K72" i="29"/>
  <c r="I72" i="29"/>
  <c r="D109" i="29"/>
  <c r="C118" i="29"/>
  <c r="D150" i="29"/>
  <c r="D229" i="29"/>
  <c r="D298" i="29"/>
  <c r="B298" i="29"/>
  <c r="B295" i="29"/>
  <c r="D72" i="29"/>
  <c r="J72" i="29"/>
  <c r="I109" i="29"/>
  <c r="C150" i="29"/>
  <c r="I298" i="29"/>
  <c r="C298" i="29"/>
  <c r="K295" i="29"/>
  <c r="J295" i="29"/>
  <c r="B72" i="29"/>
  <c r="D174" i="29"/>
  <c r="D295" i="29" s="1"/>
  <c r="C229" i="29"/>
  <c r="C295" i="29" s="1"/>
  <c r="I295" i="29"/>
  <c r="C326" i="29"/>
  <c r="K326" i="29"/>
  <c r="I414" i="29"/>
  <c r="I450" i="29" s="1"/>
  <c r="J414" i="29"/>
  <c r="J450" i="29" s="1"/>
  <c r="C400" i="29"/>
  <c r="K400" i="29"/>
  <c r="B150" i="29"/>
  <c r="I118" i="29"/>
  <c r="B414" i="29"/>
  <c r="B450" i="29" s="1"/>
  <c r="I150" i="29"/>
  <c r="C205" i="28"/>
  <c r="D205" i="28"/>
  <c r="E205" i="28"/>
  <c r="F205" i="28"/>
  <c r="G205" i="28"/>
  <c r="H205" i="28"/>
  <c r="I205" i="28"/>
  <c r="J205" i="28"/>
  <c r="K205" i="28"/>
  <c r="L205" i="28"/>
  <c r="M205" i="28"/>
  <c r="B205" i="28"/>
  <c r="B195" i="28"/>
  <c r="C195" i="28"/>
  <c r="D195" i="28"/>
  <c r="E195" i="28"/>
  <c r="F195" i="28"/>
  <c r="G195" i="28"/>
  <c r="H195" i="28"/>
  <c r="I195" i="28"/>
  <c r="J195" i="28"/>
  <c r="K195" i="28"/>
  <c r="L195" i="28"/>
  <c r="M195" i="28"/>
  <c r="N195" i="28"/>
  <c r="B196" i="28"/>
  <c r="C196" i="28"/>
  <c r="D196" i="28"/>
  <c r="E196" i="28"/>
  <c r="F196" i="28"/>
  <c r="G196" i="28"/>
  <c r="H196" i="28"/>
  <c r="I196" i="28"/>
  <c r="J196" i="28"/>
  <c r="K196" i="28"/>
  <c r="L196" i="28"/>
  <c r="M196" i="28"/>
  <c r="N196" i="28"/>
  <c r="B197" i="28"/>
  <c r="C197" i="28"/>
  <c r="D197" i="28"/>
  <c r="E197" i="28"/>
  <c r="F197" i="28"/>
  <c r="G197" i="28"/>
  <c r="H197" i="28"/>
  <c r="I197" i="28"/>
  <c r="J197" i="28"/>
  <c r="K197" i="28"/>
  <c r="L197" i="28"/>
  <c r="M197" i="28"/>
  <c r="N197" i="28"/>
  <c r="B198" i="28"/>
  <c r="C198" i="28"/>
  <c r="D198" i="28"/>
  <c r="E198" i="28"/>
  <c r="F198" i="28"/>
  <c r="G198" i="28"/>
  <c r="H198" i="28"/>
  <c r="I198" i="28"/>
  <c r="J198" i="28"/>
  <c r="K198" i="28"/>
  <c r="L198" i="28"/>
  <c r="M198" i="28"/>
  <c r="N198" i="28"/>
  <c r="B199" i="28"/>
  <c r="C199" i="28"/>
  <c r="D199" i="28"/>
  <c r="E199" i="28"/>
  <c r="F199" i="28"/>
  <c r="G199" i="28"/>
  <c r="H199" i="28"/>
  <c r="I199" i="28"/>
  <c r="J199" i="28"/>
  <c r="K199" i="28"/>
  <c r="L199" i="28"/>
  <c r="M199" i="28"/>
  <c r="N199" i="28"/>
  <c r="B200" i="28"/>
  <c r="C200" i="28"/>
  <c r="D200" i="28"/>
  <c r="E200" i="28"/>
  <c r="F200" i="28"/>
  <c r="G200" i="28"/>
  <c r="H200" i="28"/>
  <c r="I200" i="28"/>
  <c r="J200" i="28"/>
  <c r="K200" i="28"/>
  <c r="L200" i="28"/>
  <c r="M200" i="28"/>
  <c r="N200" i="28"/>
  <c r="B201" i="28"/>
  <c r="C201" i="28"/>
  <c r="D201" i="28"/>
  <c r="E201" i="28"/>
  <c r="F201" i="28"/>
  <c r="G201" i="28"/>
  <c r="H201" i="28"/>
  <c r="I201" i="28"/>
  <c r="J201" i="28"/>
  <c r="K201" i="28"/>
  <c r="L201" i="28"/>
  <c r="M201" i="28"/>
  <c r="N201" i="28"/>
  <c r="B202" i="28"/>
  <c r="C202" i="28"/>
  <c r="D202" i="28"/>
  <c r="E202" i="28"/>
  <c r="F202" i="28"/>
  <c r="G202" i="28"/>
  <c r="H202" i="28"/>
  <c r="I202" i="28"/>
  <c r="J202" i="28"/>
  <c r="K202" i="28"/>
  <c r="L202" i="28"/>
  <c r="M202" i="28"/>
  <c r="N202" i="28"/>
  <c r="B203" i="28"/>
  <c r="C203" i="28"/>
  <c r="D203" i="28"/>
  <c r="E203" i="28"/>
  <c r="F203" i="28"/>
  <c r="G203" i="28"/>
  <c r="H203" i="28"/>
  <c r="I203" i="28"/>
  <c r="J203" i="28"/>
  <c r="K203" i="28"/>
  <c r="L203" i="28"/>
  <c r="M203" i="28"/>
  <c r="N203" i="28"/>
  <c r="C194" i="28"/>
  <c r="D194" i="28"/>
  <c r="E194" i="28"/>
  <c r="F194" i="28"/>
  <c r="G194" i="28"/>
  <c r="H194" i="28"/>
  <c r="I194" i="28"/>
  <c r="J194" i="28"/>
  <c r="K194" i="28"/>
  <c r="L194" i="28"/>
  <c r="M194" i="28"/>
  <c r="N194" i="28"/>
  <c r="B194" i="28"/>
  <c r="B190" i="28"/>
  <c r="C190" i="28"/>
  <c r="D190" i="28"/>
  <c r="E190" i="28"/>
  <c r="F190" i="28"/>
  <c r="G190" i="28"/>
  <c r="H190" i="28"/>
  <c r="I190" i="28"/>
  <c r="J190" i="28"/>
  <c r="K190" i="28"/>
  <c r="L190" i="28"/>
  <c r="M190" i="28"/>
  <c r="N190" i="28"/>
  <c r="B191" i="28"/>
  <c r="C191" i="28"/>
  <c r="D191" i="28"/>
  <c r="E191" i="28"/>
  <c r="F191" i="28"/>
  <c r="G191" i="28"/>
  <c r="H191" i="28"/>
  <c r="I191" i="28"/>
  <c r="J191" i="28"/>
  <c r="K191" i="28"/>
  <c r="L191" i="28"/>
  <c r="M191" i="28"/>
  <c r="N191" i="28"/>
  <c r="B192" i="28"/>
  <c r="C192" i="28"/>
  <c r="D192" i="28"/>
  <c r="E192" i="28"/>
  <c r="F192" i="28"/>
  <c r="G192" i="28"/>
  <c r="H192" i="28"/>
  <c r="I192" i="28"/>
  <c r="J192" i="28"/>
  <c r="K192" i="28"/>
  <c r="L192" i="28"/>
  <c r="M192" i="28"/>
  <c r="N192" i="28"/>
  <c r="C189" i="28"/>
  <c r="D189" i="28"/>
  <c r="E189" i="28"/>
  <c r="F189" i="28"/>
  <c r="G189" i="28"/>
  <c r="H189" i="28"/>
  <c r="I189" i="28"/>
  <c r="J189" i="28"/>
  <c r="K189" i="28"/>
  <c r="L189" i="28"/>
  <c r="M189" i="28"/>
  <c r="N189" i="28"/>
  <c r="B189" i="28"/>
  <c r="B174" i="28"/>
  <c r="C174" i="28"/>
  <c r="D174" i="28"/>
  <c r="E174" i="28"/>
  <c r="F174" i="28"/>
  <c r="G174" i="28"/>
  <c r="H174" i="28"/>
  <c r="I174" i="28"/>
  <c r="J174" i="28"/>
  <c r="K174" i="28"/>
  <c r="L174" i="28"/>
  <c r="M174" i="28"/>
  <c r="N174" i="28"/>
  <c r="B175" i="28"/>
  <c r="C175" i="28"/>
  <c r="D175" i="28"/>
  <c r="E175" i="28"/>
  <c r="F175" i="28"/>
  <c r="G175" i="28"/>
  <c r="H175" i="28"/>
  <c r="I175" i="28"/>
  <c r="J175" i="28"/>
  <c r="K175" i="28"/>
  <c r="L175" i="28"/>
  <c r="M175" i="28"/>
  <c r="N175" i="28"/>
  <c r="B176" i="28"/>
  <c r="C176" i="28"/>
  <c r="D176" i="28"/>
  <c r="E176" i="28"/>
  <c r="F176" i="28"/>
  <c r="G176" i="28"/>
  <c r="H176" i="28"/>
  <c r="I176" i="28"/>
  <c r="J176" i="28"/>
  <c r="K176" i="28"/>
  <c r="L176" i="28"/>
  <c r="M176" i="28"/>
  <c r="N176" i="28"/>
  <c r="B177" i="28"/>
  <c r="C177" i="28"/>
  <c r="D177" i="28"/>
  <c r="E177" i="28"/>
  <c r="F177" i="28"/>
  <c r="G177" i="28"/>
  <c r="H177" i="28"/>
  <c r="I177" i="28"/>
  <c r="J177" i="28"/>
  <c r="K177" i="28"/>
  <c r="L177" i="28"/>
  <c r="M177" i="28"/>
  <c r="N177" i="28"/>
  <c r="B178" i="28"/>
  <c r="C178" i="28"/>
  <c r="D178" i="28"/>
  <c r="E178" i="28"/>
  <c r="F178" i="28"/>
  <c r="G178" i="28"/>
  <c r="H178" i="28"/>
  <c r="I178" i="28"/>
  <c r="J178" i="28"/>
  <c r="K178" i="28"/>
  <c r="L178" i="28"/>
  <c r="M178" i="28"/>
  <c r="N178" i="28"/>
  <c r="B179" i="28"/>
  <c r="C179" i="28"/>
  <c r="D179" i="28"/>
  <c r="E179" i="28"/>
  <c r="F179" i="28"/>
  <c r="G179" i="28"/>
  <c r="H179" i="28"/>
  <c r="I179" i="28"/>
  <c r="J179" i="28"/>
  <c r="K179" i="28"/>
  <c r="L179" i="28"/>
  <c r="M179" i="28"/>
  <c r="N179" i="28"/>
  <c r="B180" i="28"/>
  <c r="C180" i="28"/>
  <c r="D180" i="28"/>
  <c r="E180" i="28"/>
  <c r="F180" i="28"/>
  <c r="G180" i="28"/>
  <c r="H180" i="28"/>
  <c r="I180" i="28"/>
  <c r="J180" i="28"/>
  <c r="K180" i="28"/>
  <c r="L180" i="28"/>
  <c r="M180" i="28"/>
  <c r="N180" i="28"/>
  <c r="B181" i="28"/>
  <c r="C181" i="28"/>
  <c r="D181" i="28"/>
  <c r="E181" i="28"/>
  <c r="F181" i="28"/>
  <c r="G181" i="28"/>
  <c r="H181" i="28"/>
  <c r="I181" i="28"/>
  <c r="J181" i="28"/>
  <c r="K181" i="28"/>
  <c r="L181" i="28"/>
  <c r="M181" i="28"/>
  <c r="N181" i="28"/>
  <c r="B182" i="28"/>
  <c r="C182" i="28"/>
  <c r="D182" i="28"/>
  <c r="E182" i="28"/>
  <c r="F182" i="28"/>
  <c r="G182" i="28"/>
  <c r="H182" i="28"/>
  <c r="I182" i="28"/>
  <c r="J182" i="28"/>
  <c r="K182" i="28"/>
  <c r="L182" i="28"/>
  <c r="M182" i="28"/>
  <c r="N182" i="28"/>
  <c r="B183" i="28"/>
  <c r="C183" i="28"/>
  <c r="D183" i="28"/>
  <c r="E183" i="28"/>
  <c r="F183" i="28"/>
  <c r="G183" i="28"/>
  <c r="H183" i="28"/>
  <c r="I183" i="28"/>
  <c r="J183" i="28"/>
  <c r="K183" i="28"/>
  <c r="L183" i="28"/>
  <c r="M183" i="28"/>
  <c r="N183" i="28"/>
  <c r="B184" i="28"/>
  <c r="C184" i="28"/>
  <c r="D184" i="28"/>
  <c r="E184" i="28"/>
  <c r="F184" i="28"/>
  <c r="G184" i="28"/>
  <c r="H184" i="28"/>
  <c r="I184" i="28"/>
  <c r="J184" i="28"/>
  <c r="K184" i="28"/>
  <c r="L184" i="28"/>
  <c r="M184" i="28"/>
  <c r="N184" i="28"/>
  <c r="B185" i="28"/>
  <c r="C185" i="28"/>
  <c r="D185" i="28"/>
  <c r="E185" i="28"/>
  <c r="F185" i="28"/>
  <c r="G185" i="28"/>
  <c r="H185" i="28"/>
  <c r="I185" i="28"/>
  <c r="J185" i="28"/>
  <c r="K185" i="28"/>
  <c r="L185" i="28"/>
  <c r="M185" i="28"/>
  <c r="N185" i="28"/>
  <c r="B186" i="28"/>
  <c r="C186" i="28"/>
  <c r="D186" i="28"/>
  <c r="E186" i="28"/>
  <c r="F186" i="28"/>
  <c r="G186" i="28"/>
  <c r="H186" i="28"/>
  <c r="I186" i="28"/>
  <c r="J186" i="28"/>
  <c r="K186" i="28"/>
  <c r="L186" i="28"/>
  <c r="M186" i="28"/>
  <c r="N186" i="28"/>
  <c r="B187" i="28"/>
  <c r="C187" i="28"/>
  <c r="D187" i="28"/>
  <c r="E187" i="28"/>
  <c r="F187" i="28"/>
  <c r="G187" i="28"/>
  <c r="H187" i="28"/>
  <c r="I187" i="28"/>
  <c r="J187" i="28"/>
  <c r="K187" i="28"/>
  <c r="L187" i="28"/>
  <c r="M187" i="28"/>
  <c r="N187" i="28"/>
  <c r="C173" i="28"/>
  <c r="D173" i="28"/>
  <c r="E173" i="28"/>
  <c r="F173" i="28"/>
  <c r="G173" i="28"/>
  <c r="H173" i="28"/>
  <c r="I173" i="28"/>
  <c r="J173" i="28"/>
  <c r="K173" i="28"/>
  <c r="L173" i="28"/>
  <c r="M173" i="28"/>
  <c r="N173" i="28"/>
  <c r="B173" i="28"/>
  <c r="B141" i="28"/>
  <c r="C141" i="28"/>
  <c r="D141" i="28"/>
  <c r="E141" i="28"/>
  <c r="F141" i="28"/>
  <c r="G141" i="28"/>
  <c r="H141" i="28"/>
  <c r="I141" i="28"/>
  <c r="J141" i="28"/>
  <c r="K141" i="28"/>
  <c r="L141" i="28"/>
  <c r="M141" i="28"/>
  <c r="N141" i="28"/>
  <c r="B142" i="28"/>
  <c r="C142" i="28"/>
  <c r="D142" i="28"/>
  <c r="E142" i="28"/>
  <c r="F142" i="28"/>
  <c r="G142" i="28"/>
  <c r="H142" i="28"/>
  <c r="I142" i="28"/>
  <c r="J142" i="28"/>
  <c r="K142" i="28"/>
  <c r="L142" i="28"/>
  <c r="M142" i="28"/>
  <c r="N142" i="28"/>
  <c r="B143" i="28"/>
  <c r="C143" i="28"/>
  <c r="D143" i="28"/>
  <c r="E143" i="28"/>
  <c r="F143" i="28"/>
  <c r="G143" i="28"/>
  <c r="H143" i="28"/>
  <c r="I143" i="28"/>
  <c r="J143" i="28"/>
  <c r="K143" i="28"/>
  <c r="L143" i="28"/>
  <c r="M143" i="28"/>
  <c r="N143" i="28"/>
  <c r="B144" i="28"/>
  <c r="C144" i="28"/>
  <c r="D144" i="28"/>
  <c r="E144" i="28"/>
  <c r="F144" i="28"/>
  <c r="G144" i="28"/>
  <c r="H144" i="28"/>
  <c r="I144" i="28"/>
  <c r="J144" i="28"/>
  <c r="K144" i="28"/>
  <c r="L144" i="28"/>
  <c r="M144" i="28"/>
  <c r="N144" i="28"/>
  <c r="B145" i="28"/>
  <c r="C145" i="28"/>
  <c r="D145" i="28"/>
  <c r="E145" i="28"/>
  <c r="F145" i="28"/>
  <c r="G145" i="28"/>
  <c r="H145" i="28"/>
  <c r="I145" i="28"/>
  <c r="J145" i="28"/>
  <c r="K145" i="28"/>
  <c r="L145" i="28"/>
  <c r="M145" i="28"/>
  <c r="N145" i="28"/>
  <c r="B146" i="28"/>
  <c r="C146" i="28"/>
  <c r="D146" i="28"/>
  <c r="E146" i="28"/>
  <c r="F146" i="28"/>
  <c r="G146" i="28"/>
  <c r="H146" i="28"/>
  <c r="I146" i="28"/>
  <c r="J146" i="28"/>
  <c r="K146" i="28"/>
  <c r="L146" i="28"/>
  <c r="M146" i="28"/>
  <c r="N146" i="28"/>
  <c r="B147" i="28"/>
  <c r="C147" i="28"/>
  <c r="D147" i="28"/>
  <c r="E147" i="28"/>
  <c r="F147" i="28"/>
  <c r="G147" i="28"/>
  <c r="H147" i="28"/>
  <c r="I147" i="28"/>
  <c r="J147" i="28"/>
  <c r="K147" i="28"/>
  <c r="L147" i="28"/>
  <c r="M147" i="28"/>
  <c r="N147" i="28"/>
  <c r="B148" i="28"/>
  <c r="C148" i="28"/>
  <c r="D148" i="28"/>
  <c r="E148" i="28"/>
  <c r="F148" i="28"/>
  <c r="G148" i="28"/>
  <c r="H148" i="28"/>
  <c r="I148" i="28"/>
  <c r="J148" i="28"/>
  <c r="K148" i="28"/>
  <c r="L148" i="28"/>
  <c r="M148" i="28"/>
  <c r="N148" i="28"/>
  <c r="B149" i="28"/>
  <c r="C149" i="28"/>
  <c r="D149" i="28"/>
  <c r="E149" i="28"/>
  <c r="F149" i="28"/>
  <c r="G149" i="28"/>
  <c r="H149" i="28"/>
  <c r="I149" i="28"/>
  <c r="J149" i="28"/>
  <c r="K149" i="28"/>
  <c r="L149" i="28"/>
  <c r="M149" i="28"/>
  <c r="N149" i="28"/>
  <c r="B150" i="28"/>
  <c r="C150" i="28"/>
  <c r="D150" i="28"/>
  <c r="E150" i="28"/>
  <c r="F150" i="28"/>
  <c r="G150" i="28"/>
  <c r="H150" i="28"/>
  <c r="I150" i="28"/>
  <c r="J150" i="28"/>
  <c r="K150" i="28"/>
  <c r="L150" i="28"/>
  <c r="M150" i="28"/>
  <c r="N150" i="28"/>
  <c r="B151" i="28"/>
  <c r="C151" i="28"/>
  <c r="D151" i="28"/>
  <c r="E151" i="28"/>
  <c r="F151" i="28"/>
  <c r="G151" i="28"/>
  <c r="H151" i="28"/>
  <c r="I151" i="28"/>
  <c r="J151" i="28"/>
  <c r="K151" i="28"/>
  <c r="L151" i="28"/>
  <c r="M151" i="28"/>
  <c r="N151" i="28"/>
  <c r="B152" i="28"/>
  <c r="C152" i="28"/>
  <c r="D152" i="28"/>
  <c r="E152" i="28"/>
  <c r="F152" i="28"/>
  <c r="G152" i="28"/>
  <c r="H152" i="28"/>
  <c r="I152" i="28"/>
  <c r="J152" i="28"/>
  <c r="K152" i="28"/>
  <c r="L152" i="28"/>
  <c r="M152" i="28"/>
  <c r="N152" i="28"/>
  <c r="B153" i="28"/>
  <c r="C153" i="28"/>
  <c r="D153" i="28"/>
  <c r="E153" i="28"/>
  <c r="F153" i="28"/>
  <c r="G153" i="28"/>
  <c r="H153" i="28"/>
  <c r="I153" i="28"/>
  <c r="J153" i="28"/>
  <c r="K153" i="28"/>
  <c r="L153" i="28"/>
  <c r="M153" i="28"/>
  <c r="N153" i="28"/>
  <c r="B154" i="28"/>
  <c r="C154" i="28"/>
  <c r="D154" i="28"/>
  <c r="E154" i="28"/>
  <c r="F154" i="28"/>
  <c r="G154" i="28"/>
  <c r="H154" i="28"/>
  <c r="I154" i="28"/>
  <c r="J154" i="28"/>
  <c r="K154" i="28"/>
  <c r="L154" i="28"/>
  <c r="M154" i="28"/>
  <c r="N154" i="28"/>
  <c r="B155" i="28"/>
  <c r="C155" i="28"/>
  <c r="D155" i="28"/>
  <c r="E155" i="28"/>
  <c r="F155" i="28"/>
  <c r="G155" i="28"/>
  <c r="H155" i="28"/>
  <c r="I155" i="28"/>
  <c r="J155" i="28"/>
  <c r="K155" i="28"/>
  <c r="L155" i="28"/>
  <c r="M155" i="28"/>
  <c r="N155" i="28"/>
  <c r="B156" i="28"/>
  <c r="C156" i="28"/>
  <c r="D156" i="28"/>
  <c r="E156" i="28"/>
  <c r="F156" i="28"/>
  <c r="G156" i="28"/>
  <c r="H156" i="28"/>
  <c r="I156" i="28"/>
  <c r="J156" i="28"/>
  <c r="K156" i="28"/>
  <c r="L156" i="28"/>
  <c r="M156" i="28"/>
  <c r="N156" i="28"/>
  <c r="B157" i="28"/>
  <c r="C157" i="28"/>
  <c r="D157" i="28"/>
  <c r="E157" i="28"/>
  <c r="F157" i="28"/>
  <c r="G157" i="28"/>
  <c r="H157" i="28"/>
  <c r="I157" i="28"/>
  <c r="J157" i="28"/>
  <c r="K157" i="28"/>
  <c r="L157" i="28"/>
  <c r="M157" i="28"/>
  <c r="N157" i="28"/>
  <c r="B158" i="28"/>
  <c r="C158" i="28"/>
  <c r="D158" i="28"/>
  <c r="E158" i="28"/>
  <c r="F158" i="28"/>
  <c r="G158" i="28"/>
  <c r="H158" i="28"/>
  <c r="I158" i="28"/>
  <c r="J158" i="28"/>
  <c r="K158" i="28"/>
  <c r="L158" i="28"/>
  <c r="M158" i="28"/>
  <c r="N158" i="28"/>
  <c r="B159" i="28"/>
  <c r="C159" i="28"/>
  <c r="D159" i="28"/>
  <c r="E159" i="28"/>
  <c r="F159" i="28"/>
  <c r="G159" i="28"/>
  <c r="H159" i="28"/>
  <c r="I159" i="28"/>
  <c r="J159" i="28"/>
  <c r="K159" i="28"/>
  <c r="L159" i="28"/>
  <c r="M159" i="28"/>
  <c r="N159" i="28"/>
  <c r="B160" i="28"/>
  <c r="C160" i="28"/>
  <c r="D160" i="28"/>
  <c r="E160" i="28"/>
  <c r="F160" i="28"/>
  <c r="G160" i="28"/>
  <c r="H160" i="28"/>
  <c r="I160" i="28"/>
  <c r="J160" i="28"/>
  <c r="K160" i="28"/>
  <c r="L160" i="28"/>
  <c r="M160" i="28"/>
  <c r="N160" i="28"/>
  <c r="B161" i="28"/>
  <c r="C161" i="28"/>
  <c r="D161" i="28"/>
  <c r="E161" i="28"/>
  <c r="F161" i="28"/>
  <c r="G161" i="28"/>
  <c r="H161" i="28"/>
  <c r="I161" i="28"/>
  <c r="J161" i="28"/>
  <c r="K161" i="28"/>
  <c r="L161" i="28"/>
  <c r="M161" i="28"/>
  <c r="N161" i="28"/>
  <c r="B162" i="28"/>
  <c r="C162" i="28"/>
  <c r="D162" i="28"/>
  <c r="E162" i="28"/>
  <c r="F162" i="28"/>
  <c r="G162" i="28"/>
  <c r="H162" i="28"/>
  <c r="I162" i="28"/>
  <c r="J162" i="28"/>
  <c r="K162" i="28"/>
  <c r="L162" i="28"/>
  <c r="M162" i="28"/>
  <c r="N162" i="28"/>
  <c r="B163" i="28"/>
  <c r="C163" i="28"/>
  <c r="D163" i="28"/>
  <c r="E163" i="28"/>
  <c r="F163" i="28"/>
  <c r="G163" i="28"/>
  <c r="H163" i="28"/>
  <c r="I163" i="28"/>
  <c r="J163" i="28"/>
  <c r="K163" i="28"/>
  <c r="L163" i="28"/>
  <c r="M163" i="28"/>
  <c r="N163" i="28"/>
  <c r="B164" i="28"/>
  <c r="C164" i="28"/>
  <c r="D164" i="28"/>
  <c r="E164" i="28"/>
  <c r="F164" i="28"/>
  <c r="G164" i="28"/>
  <c r="H164" i="28"/>
  <c r="I164" i="28"/>
  <c r="J164" i="28"/>
  <c r="K164" i="28"/>
  <c r="L164" i="28"/>
  <c r="M164" i="28"/>
  <c r="N164" i="28"/>
  <c r="B165" i="28"/>
  <c r="C165" i="28"/>
  <c r="D165" i="28"/>
  <c r="E165" i="28"/>
  <c r="F165" i="28"/>
  <c r="G165" i="28"/>
  <c r="H165" i="28"/>
  <c r="I165" i="28"/>
  <c r="J165" i="28"/>
  <c r="K165" i="28"/>
  <c r="L165" i="28"/>
  <c r="M165" i="28"/>
  <c r="N165" i="28"/>
  <c r="B166" i="28"/>
  <c r="C166" i="28"/>
  <c r="D166" i="28"/>
  <c r="E166" i="28"/>
  <c r="F166" i="28"/>
  <c r="G166" i="28"/>
  <c r="H166" i="28"/>
  <c r="I166" i="28"/>
  <c r="J166" i="28"/>
  <c r="K166" i="28"/>
  <c r="L166" i="28"/>
  <c r="M166" i="28"/>
  <c r="N166" i="28"/>
  <c r="B167" i="28"/>
  <c r="C167" i="28"/>
  <c r="D167" i="28"/>
  <c r="E167" i="28"/>
  <c r="F167" i="28"/>
  <c r="G167" i="28"/>
  <c r="H167" i="28"/>
  <c r="I167" i="28"/>
  <c r="J167" i="28"/>
  <c r="K167" i="28"/>
  <c r="L167" i="28"/>
  <c r="M167" i="28"/>
  <c r="N167" i="28"/>
  <c r="B168" i="28"/>
  <c r="C168" i="28"/>
  <c r="D168" i="28"/>
  <c r="E168" i="28"/>
  <c r="F168" i="28"/>
  <c r="G168" i="28"/>
  <c r="H168" i="28"/>
  <c r="I168" i="28"/>
  <c r="J168" i="28"/>
  <c r="K168" i="28"/>
  <c r="L168" i="28"/>
  <c r="M168" i="28"/>
  <c r="N168" i="28"/>
  <c r="B169" i="28"/>
  <c r="C169" i="28"/>
  <c r="D169" i="28"/>
  <c r="E169" i="28"/>
  <c r="F169" i="28"/>
  <c r="G169" i="28"/>
  <c r="H169" i="28"/>
  <c r="I169" i="28"/>
  <c r="J169" i="28"/>
  <c r="K169" i="28"/>
  <c r="L169" i="28"/>
  <c r="M169" i="28"/>
  <c r="N169" i="28"/>
  <c r="B170" i="28"/>
  <c r="C170" i="28"/>
  <c r="D170" i="28"/>
  <c r="E170" i="28"/>
  <c r="F170" i="28"/>
  <c r="G170" i="28"/>
  <c r="H170" i="28"/>
  <c r="I170" i="28"/>
  <c r="J170" i="28"/>
  <c r="K170" i="28"/>
  <c r="L170" i="28"/>
  <c r="M170" i="28"/>
  <c r="N170" i="28"/>
  <c r="B171" i="28"/>
  <c r="C171" i="28"/>
  <c r="D171" i="28"/>
  <c r="E171" i="28"/>
  <c r="F171" i="28"/>
  <c r="G171" i="28"/>
  <c r="H171" i="28"/>
  <c r="I171" i="28"/>
  <c r="J171" i="28"/>
  <c r="K171" i="28"/>
  <c r="L171" i="28"/>
  <c r="M171" i="28"/>
  <c r="N171" i="28"/>
  <c r="C140" i="28"/>
  <c r="D140" i="28"/>
  <c r="E140" i="28"/>
  <c r="F140" i="28"/>
  <c r="G140" i="28"/>
  <c r="H140" i="28"/>
  <c r="I140" i="28"/>
  <c r="J140" i="28"/>
  <c r="K140" i="28"/>
  <c r="L140" i="28"/>
  <c r="M140" i="28"/>
  <c r="N140" i="28"/>
  <c r="B140" i="28"/>
  <c r="B97" i="28"/>
  <c r="C97" i="28"/>
  <c r="D97" i="28"/>
  <c r="E97" i="28"/>
  <c r="F97" i="28"/>
  <c r="G97" i="28"/>
  <c r="H97" i="28"/>
  <c r="I97" i="28"/>
  <c r="J97" i="28"/>
  <c r="K97" i="28"/>
  <c r="L97" i="28"/>
  <c r="M97" i="28"/>
  <c r="N97" i="28"/>
  <c r="B98" i="28"/>
  <c r="C98" i="28"/>
  <c r="D98" i="28"/>
  <c r="E98" i="28"/>
  <c r="F98" i="28"/>
  <c r="G98" i="28"/>
  <c r="H98" i="28"/>
  <c r="I98" i="28"/>
  <c r="J98" i="28"/>
  <c r="K98" i="28"/>
  <c r="L98" i="28"/>
  <c r="M98" i="28"/>
  <c r="N98" i="28"/>
  <c r="B99" i="28"/>
  <c r="C99" i="28"/>
  <c r="D99" i="28"/>
  <c r="E99" i="28"/>
  <c r="F99" i="28"/>
  <c r="G99" i="28"/>
  <c r="H99" i="28"/>
  <c r="I99" i="28"/>
  <c r="J99" i="28"/>
  <c r="K99" i="28"/>
  <c r="L99" i="28"/>
  <c r="M99" i="28"/>
  <c r="N99" i="28"/>
  <c r="B100" i="28"/>
  <c r="C100" i="28"/>
  <c r="D100" i="28"/>
  <c r="E100" i="28"/>
  <c r="F100" i="28"/>
  <c r="G100" i="28"/>
  <c r="H100" i="28"/>
  <c r="I100" i="28"/>
  <c r="J100" i="28"/>
  <c r="K100" i="28"/>
  <c r="L100" i="28"/>
  <c r="M100" i="28"/>
  <c r="N100" i="28"/>
  <c r="B101" i="28"/>
  <c r="C101" i="28"/>
  <c r="D101" i="28"/>
  <c r="E101" i="28"/>
  <c r="F101" i="28"/>
  <c r="G101" i="28"/>
  <c r="H101" i="28"/>
  <c r="I101" i="28"/>
  <c r="J101" i="28"/>
  <c r="K101" i="28"/>
  <c r="L101" i="28"/>
  <c r="M101" i="28"/>
  <c r="N101" i="28"/>
  <c r="B102" i="28"/>
  <c r="C102" i="28"/>
  <c r="D102" i="28"/>
  <c r="E102" i="28"/>
  <c r="F102" i="28"/>
  <c r="G102" i="28"/>
  <c r="H102" i="28"/>
  <c r="I102" i="28"/>
  <c r="J102" i="28"/>
  <c r="K102" i="28"/>
  <c r="L102" i="28"/>
  <c r="M102" i="28"/>
  <c r="N102" i="28"/>
  <c r="B103" i="28"/>
  <c r="C103" i="28"/>
  <c r="D103" i="28"/>
  <c r="E103" i="28"/>
  <c r="F103" i="28"/>
  <c r="G103" i="28"/>
  <c r="H103" i="28"/>
  <c r="I103" i="28"/>
  <c r="J103" i="28"/>
  <c r="K103" i="28"/>
  <c r="L103" i="28"/>
  <c r="M103" i="28"/>
  <c r="N103" i="28"/>
  <c r="B104" i="28"/>
  <c r="C104" i="28"/>
  <c r="D104" i="28"/>
  <c r="E104" i="28"/>
  <c r="F104" i="28"/>
  <c r="G104" i="28"/>
  <c r="H104" i="28"/>
  <c r="I104" i="28"/>
  <c r="J104" i="28"/>
  <c r="K104" i="28"/>
  <c r="L104" i="28"/>
  <c r="M104" i="28"/>
  <c r="N104" i="28"/>
  <c r="B105" i="28"/>
  <c r="C105" i="28"/>
  <c r="D105" i="28"/>
  <c r="E105" i="28"/>
  <c r="F105" i="28"/>
  <c r="G105" i="28"/>
  <c r="H105" i="28"/>
  <c r="I105" i="28"/>
  <c r="J105" i="28"/>
  <c r="K105" i="28"/>
  <c r="L105" i="28"/>
  <c r="M105" i="28"/>
  <c r="N105" i="28"/>
  <c r="B106" i="28"/>
  <c r="C106" i="28"/>
  <c r="D106" i="28"/>
  <c r="E106" i="28"/>
  <c r="F106" i="28"/>
  <c r="G106" i="28"/>
  <c r="H106" i="28"/>
  <c r="I106" i="28"/>
  <c r="J106" i="28"/>
  <c r="K106" i="28"/>
  <c r="L106" i="28"/>
  <c r="M106" i="28"/>
  <c r="N106" i="28"/>
  <c r="B107" i="28"/>
  <c r="C107" i="28"/>
  <c r="D107" i="28"/>
  <c r="E107" i="28"/>
  <c r="F107" i="28"/>
  <c r="G107" i="28"/>
  <c r="H107" i="28"/>
  <c r="I107" i="28"/>
  <c r="J107" i="28"/>
  <c r="K107" i="28"/>
  <c r="L107" i="28"/>
  <c r="M107" i="28"/>
  <c r="N107" i="28"/>
  <c r="B108" i="28"/>
  <c r="C108" i="28"/>
  <c r="D108" i="28"/>
  <c r="E108" i="28"/>
  <c r="F108" i="28"/>
  <c r="G108" i="28"/>
  <c r="H108" i="28"/>
  <c r="I108" i="28"/>
  <c r="J108" i="28"/>
  <c r="K108" i="28"/>
  <c r="L108" i="28"/>
  <c r="M108" i="28"/>
  <c r="N108" i="28"/>
  <c r="B109" i="28"/>
  <c r="C109" i="28"/>
  <c r="D109" i="28"/>
  <c r="E109" i="28"/>
  <c r="F109" i="28"/>
  <c r="G109" i="28"/>
  <c r="H109" i="28"/>
  <c r="I109" i="28"/>
  <c r="J109" i="28"/>
  <c r="K109" i="28"/>
  <c r="L109" i="28"/>
  <c r="M109" i="28"/>
  <c r="N109" i="28"/>
  <c r="B110" i="28"/>
  <c r="C110" i="28"/>
  <c r="D110" i="28"/>
  <c r="E110" i="28"/>
  <c r="F110" i="28"/>
  <c r="G110" i="28"/>
  <c r="H110" i="28"/>
  <c r="I110" i="28"/>
  <c r="J110" i="28"/>
  <c r="K110" i="28"/>
  <c r="L110" i="28"/>
  <c r="M110" i="28"/>
  <c r="N110" i="28"/>
  <c r="B111" i="28"/>
  <c r="C111" i="28"/>
  <c r="D111" i="28"/>
  <c r="E111" i="28"/>
  <c r="F111" i="28"/>
  <c r="G111" i="28"/>
  <c r="H111" i="28"/>
  <c r="I111" i="28"/>
  <c r="J111" i="28"/>
  <c r="K111" i="28"/>
  <c r="L111" i="28"/>
  <c r="M111" i="28"/>
  <c r="N111" i="28"/>
  <c r="B112" i="28"/>
  <c r="C112" i="28"/>
  <c r="D112" i="28"/>
  <c r="E112" i="28"/>
  <c r="F112" i="28"/>
  <c r="G112" i="28"/>
  <c r="H112" i="28"/>
  <c r="I112" i="28"/>
  <c r="J112" i="28"/>
  <c r="K112" i="28"/>
  <c r="L112" i="28"/>
  <c r="M112" i="28"/>
  <c r="N112" i="28"/>
  <c r="B113" i="28"/>
  <c r="C113" i="28"/>
  <c r="D113" i="28"/>
  <c r="E113" i="28"/>
  <c r="F113" i="28"/>
  <c r="G113" i="28"/>
  <c r="H113" i="28"/>
  <c r="I113" i="28"/>
  <c r="J113" i="28"/>
  <c r="K113" i="28"/>
  <c r="L113" i="28"/>
  <c r="M113" i="28"/>
  <c r="N113" i="28"/>
  <c r="B114" i="28"/>
  <c r="C114" i="28"/>
  <c r="D114" i="28"/>
  <c r="E114" i="28"/>
  <c r="F114" i="28"/>
  <c r="G114" i="28"/>
  <c r="H114" i="28"/>
  <c r="I114" i="28"/>
  <c r="J114" i="28"/>
  <c r="K114" i="28"/>
  <c r="L114" i="28"/>
  <c r="M114" i="28"/>
  <c r="N114" i="28"/>
  <c r="B115" i="28"/>
  <c r="C115" i="28"/>
  <c r="D115" i="28"/>
  <c r="E115" i="28"/>
  <c r="F115" i="28"/>
  <c r="G115" i="28"/>
  <c r="H115" i="28"/>
  <c r="I115" i="28"/>
  <c r="J115" i="28"/>
  <c r="K115" i="28"/>
  <c r="L115" i="28"/>
  <c r="M115" i="28"/>
  <c r="N115" i="28"/>
  <c r="B116" i="28"/>
  <c r="C116" i="28"/>
  <c r="D116" i="28"/>
  <c r="E116" i="28"/>
  <c r="F116" i="28"/>
  <c r="G116" i="28"/>
  <c r="H116" i="28"/>
  <c r="I116" i="28"/>
  <c r="J116" i="28"/>
  <c r="K116" i="28"/>
  <c r="L116" i="28"/>
  <c r="M116" i="28"/>
  <c r="N116" i="28"/>
  <c r="B117" i="28"/>
  <c r="C117" i="28"/>
  <c r="D117" i="28"/>
  <c r="E117" i="28"/>
  <c r="F117" i="28"/>
  <c r="G117" i="28"/>
  <c r="H117" i="28"/>
  <c r="I117" i="28"/>
  <c r="J117" i="28"/>
  <c r="K117" i="28"/>
  <c r="L117" i="28"/>
  <c r="M117" i="28"/>
  <c r="N117" i="28"/>
  <c r="B118" i="28"/>
  <c r="C118" i="28"/>
  <c r="D118" i="28"/>
  <c r="E118" i="28"/>
  <c r="F118" i="28"/>
  <c r="G118" i="28"/>
  <c r="H118" i="28"/>
  <c r="I118" i="28"/>
  <c r="J118" i="28"/>
  <c r="K118" i="28"/>
  <c r="L118" i="28"/>
  <c r="M118" i="28"/>
  <c r="N118" i="28"/>
  <c r="B119" i="28"/>
  <c r="C119" i="28"/>
  <c r="D119" i="28"/>
  <c r="E119" i="28"/>
  <c r="F119" i="28"/>
  <c r="G119" i="28"/>
  <c r="H119" i="28"/>
  <c r="I119" i="28"/>
  <c r="J119" i="28"/>
  <c r="K119" i="28"/>
  <c r="L119" i="28"/>
  <c r="M119" i="28"/>
  <c r="N119" i="28"/>
  <c r="B120" i="28"/>
  <c r="C120" i="28"/>
  <c r="D120" i="28"/>
  <c r="E120" i="28"/>
  <c r="F120" i="28"/>
  <c r="G120" i="28"/>
  <c r="H120" i="28"/>
  <c r="I120" i="28"/>
  <c r="J120" i="28"/>
  <c r="K120" i="28"/>
  <c r="L120" i="28"/>
  <c r="M120" i="28"/>
  <c r="N120" i="28"/>
  <c r="B121" i="28"/>
  <c r="C121" i="28"/>
  <c r="D121" i="28"/>
  <c r="E121" i="28"/>
  <c r="F121" i="28"/>
  <c r="G121" i="28"/>
  <c r="H121" i="28"/>
  <c r="I121" i="28"/>
  <c r="J121" i="28"/>
  <c r="K121" i="28"/>
  <c r="L121" i="28"/>
  <c r="M121" i="28"/>
  <c r="N121" i="28"/>
  <c r="B122" i="28"/>
  <c r="C122" i="28"/>
  <c r="D122" i="28"/>
  <c r="E122" i="28"/>
  <c r="F122" i="28"/>
  <c r="G122" i="28"/>
  <c r="H122" i="28"/>
  <c r="I122" i="28"/>
  <c r="J122" i="28"/>
  <c r="K122" i="28"/>
  <c r="L122" i="28"/>
  <c r="M122" i="28"/>
  <c r="N122" i="28"/>
  <c r="B123" i="28"/>
  <c r="C123" i="28"/>
  <c r="D123" i="28"/>
  <c r="E123" i="28"/>
  <c r="F123" i="28"/>
  <c r="G123" i="28"/>
  <c r="H123" i="28"/>
  <c r="I123" i="28"/>
  <c r="J123" i="28"/>
  <c r="K123" i="28"/>
  <c r="L123" i="28"/>
  <c r="M123" i="28"/>
  <c r="N123" i="28"/>
  <c r="B124" i="28"/>
  <c r="C124" i="28"/>
  <c r="D124" i="28"/>
  <c r="E124" i="28"/>
  <c r="F124" i="28"/>
  <c r="G124" i="28"/>
  <c r="H124" i="28"/>
  <c r="I124" i="28"/>
  <c r="J124" i="28"/>
  <c r="K124" i="28"/>
  <c r="L124" i="28"/>
  <c r="M124" i="28"/>
  <c r="N124" i="28"/>
  <c r="B125" i="28"/>
  <c r="C125" i="28"/>
  <c r="D125" i="28"/>
  <c r="E125" i="28"/>
  <c r="F125" i="28"/>
  <c r="G125" i="28"/>
  <c r="H125" i="28"/>
  <c r="I125" i="28"/>
  <c r="J125" i="28"/>
  <c r="K125" i="28"/>
  <c r="L125" i="28"/>
  <c r="M125" i="28"/>
  <c r="N125" i="28"/>
  <c r="B126" i="28"/>
  <c r="C126" i="28"/>
  <c r="D126" i="28"/>
  <c r="E126" i="28"/>
  <c r="F126" i="28"/>
  <c r="G126" i="28"/>
  <c r="H126" i="28"/>
  <c r="I126" i="28"/>
  <c r="J126" i="28"/>
  <c r="K126" i="28"/>
  <c r="L126" i="28"/>
  <c r="M126" i="28"/>
  <c r="N126" i="28"/>
  <c r="B127" i="28"/>
  <c r="C127" i="28"/>
  <c r="D127" i="28"/>
  <c r="E127" i="28"/>
  <c r="F127" i="28"/>
  <c r="G127" i="28"/>
  <c r="H127" i="28"/>
  <c r="I127" i="28"/>
  <c r="J127" i="28"/>
  <c r="K127" i="28"/>
  <c r="L127" i="28"/>
  <c r="M127" i="28"/>
  <c r="N127" i="28"/>
  <c r="B128" i="28"/>
  <c r="C128" i="28"/>
  <c r="D128" i="28"/>
  <c r="E128" i="28"/>
  <c r="F128" i="28"/>
  <c r="G128" i="28"/>
  <c r="H128" i="28"/>
  <c r="I128" i="28"/>
  <c r="J128" i="28"/>
  <c r="K128" i="28"/>
  <c r="L128" i="28"/>
  <c r="M128" i="28"/>
  <c r="N128" i="28"/>
  <c r="B129" i="28"/>
  <c r="C129" i="28"/>
  <c r="D129" i="28"/>
  <c r="E129" i="28"/>
  <c r="F129" i="28"/>
  <c r="G129" i="28"/>
  <c r="H129" i="28"/>
  <c r="I129" i="28"/>
  <c r="J129" i="28"/>
  <c r="K129" i="28"/>
  <c r="L129" i="28"/>
  <c r="M129" i="28"/>
  <c r="N129" i="28"/>
  <c r="B130" i="28"/>
  <c r="C130" i="28"/>
  <c r="D130" i="28"/>
  <c r="E130" i="28"/>
  <c r="F130" i="28"/>
  <c r="G130" i="28"/>
  <c r="H130" i="28"/>
  <c r="I130" i="28"/>
  <c r="J130" i="28"/>
  <c r="K130" i="28"/>
  <c r="L130" i="28"/>
  <c r="M130" i="28"/>
  <c r="N130" i="28"/>
  <c r="B131" i="28"/>
  <c r="C131" i="28"/>
  <c r="D131" i="28"/>
  <c r="E131" i="28"/>
  <c r="F131" i="28"/>
  <c r="G131" i="28"/>
  <c r="H131" i="28"/>
  <c r="I131" i="28"/>
  <c r="J131" i="28"/>
  <c r="K131" i="28"/>
  <c r="L131" i="28"/>
  <c r="M131" i="28"/>
  <c r="N131" i="28"/>
  <c r="B132" i="28"/>
  <c r="C132" i="28"/>
  <c r="D132" i="28"/>
  <c r="E132" i="28"/>
  <c r="F132" i="28"/>
  <c r="G132" i="28"/>
  <c r="H132" i="28"/>
  <c r="I132" i="28"/>
  <c r="J132" i="28"/>
  <c r="K132" i="28"/>
  <c r="L132" i="28"/>
  <c r="M132" i="28"/>
  <c r="N132" i="28"/>
  <c r="B133" i="28"/>
  <c r="C133" i="28"/>
  <c r="D133" i="28"/>
  <c r="E133" i="28"/>
  <c r="F133" i="28"/>
  <c r="G133" i="28"/>
  <c r="H133" i="28"/>
  <c r="I133" i="28"/>
  <c r="J133" i="28"/>
  <c r="K133" i="28"/>
  <c r="L133" i="28"/>
  <c r="M133" i="28"/>
  <c r="N133" i="28"/>
  <c r="B134" i="28"/>
  <c r="C134" i="28"/>
  <c r="D134" i="28"/>
  <c r="E134" i="28"/>
  <c r="F134" i="28"/>
  <c r="G134" i="28"/>
  <c r="H134" i="28"/>
  <c r="I134" i="28"/>
  <c r="J134" i="28"/>
  <c r="K134" i="28"/>
  <c r="L134" i="28"/>
  <c r="M134" i="28"/>
  <c r="N134" i="28"/>
  <c r="B135" i="28"/>
  <c r="C135" i="28"/>
  <c r="D135" i="28"/>
  <c r="E135" i="28"/>
  <c r="F135" i="28"/>
  <c r="G135" i="28"/>
  <c r="H135" i="28"/>
  <c r="I135" i="28"/>
  <c r="J135" i="28"/>
  <c r="K135" i="28"/>
  <c r="L135" i="28"/>
  <c r="M135" i="28"/>
  <c r="N135" i="28"/>
  <c r="B136" i="28"/>
  <c r="C136" i="28"/>
  <c r="D136" i="28"/>
  <c r="E136" i="28"/>
  <c r="F136" i="28"/>
  <c r="G136" i="28"/>
  <c r="H136" i="28"/>
  <c r="I136" i="28"/>
  <c r="J136" i="28"/>
  <c r="K136" i="28"/>
  <c r="L136" i="28"/>
  <c r="M136" i="28"/>
  <c r="N136" i="28"/>
  <c r="B137" i="28"/>
  <c r="C137" i="28"/>
  <c r="D137" i="28"/>
  <c r="E137" i="28"/>
  <c r="F137" i="28"/>
  <c r="G137" i="28"/>
  <c r="H137" i="28"/>
  <c r="I137" i="28"/>
  <c r="J137" i="28"/>
  <c r="K137" i="28"/>
  <c r="L137" i="28"/>
  <c r="M137" i="28"/>
  <c r="N137" i="28"/>
  <c r="B138" i="28"/>
  <c r="C138" i="28"/>
  <c r="D138" i="28"/>
  <c r="E138" i="28"/>
  <c r="F138" i="28"/>
  <c r="G138" i="28"/>
  <c r="H138" i="28"/>
  <c r="I138" i="28"/>
  <c r="J138" i="28"/>
  <c r="K138" i="28"/>
  <c r="L138" i="28"/>
  <c r="M138" i="28"/>
  <c r="N138" i="28"/>
  <c r="C96" i="28"/>
  <c r="D96" i="28"/>
  <c r="E96" i="28"/>
  <c r="F96" i="28"/>
  <c r="G96" i="28"/>
  <c r="H96" i="28"/>
  <c r="I96" i="28"/>
  <c r="J96" i="28"/>
  <c r="K96" i="28"/>
  <c r="L96" i="28"/>
  <c r="M96" i="28"/>
  <c r="N96" i="28"/>
  <c r="B96" i="28"/>
  <c r="B40" i="28"/>
  <c r="C40" i="28"/>
  <c r="D40" i="28"/>
  <c r="E40" i="28"/>
  <c r="F40" i="28"/>
  <c r="G40" i="28"/>
  <c r="H40" i="28"/>
  <c r="I40" i="28"/>
  <c r="J40" i="28"/>
  <c r="K40" i="28"/>
  <c r="L40" i="28"/>
  <c r="M40" i="28"/>
  <c r="N40" i="28"/>
  <c r="B41" i="28"/>
  <c r="C41" i="28"/>
  <c r="D41" i="28"/>
  <c r="E41" i="28"/>
  <c r="F41" i="28"/>
  <c r="G41" i="28"/>
  <c r="H41" i="28"/>
  <c r="I41" i="28"/>
  <c r="J41" i="28"/>
  <c r="K41" i="28"/>
  <c r="L41" i="28"/>
  <c r="M41" i="28"/>
  <c r="N41" i="28"/>
  <c r="B42" i="28"/>
  <c r="C42" i="28"/>
  <c r="D42" i="28"/>
  <c r="E42" i="28"/>
  <c r="F42" i="28"/>
  <c r="G42" i="28"/>
  <c r="H42" i="28"/>
  <c r="I42" i="28"/>
  <c r="J42" i="28"/>
  <c r="K42" i="28"/>
  <c r="L42" i="28"/>
  <c r="M42" i="28"/>
  <c r="N42" i="28"/>
  <c r="B43" i="28"/>
  <c r="C43" i="28"/>
  <c r="D43" i="28"/>
  <c r="E43" i="28"/>
  <c r="F43" i="28"/>
  <c r="G43" i="28"/>
  <c r="H43" i="28"/>
  <c r="I43" i="28"/>
  <c r="J43" i="28"/>
  <c r="K43" i="28"/>
  <c r="L43" i="28"/>
  <c r="M43" i="28"/>
  <c r="N43" i="28"/>
  <c r="B44" i="28"/>
  <c r="C44" i="28"/>
  <c r="D44" i="28"/>
  <c r="E44" i="28"/>
  <c r="F44" i="28"/>
  <c r="G44" i="28"/>
  <c r="H44" i="28"/>
  <c r="I44" i="28"/>
  <c r="J44" i="28"/>
  <c r="K44" i="28"/>
  <c r="L44" i="28"/>
  <c r="M44" i="28"/>
  <c r="N44" i="28"/>
  <c r="B45" i="28"/>
  <c r="C45" i="28"/>
  <c r="D45" i="28"/>
  <c r="E45" i="28"/>
  <c r="F45" i="28"/>
  <c r="G45" i="28"/>
  <c r="H45" i="28"/>
  <c r="I45" i="28"/>
  <c r="J45" i="28"/>
  <c r="K45" i="28"/>
  <c r="L45" i="28"/>
  <c r="M45" i="28"/>
  <c r="N45" i="28"/>
  <c r="B46" i="28"/>
  <c r="C46" i="28"/>
  <c r="D46" i="28"/>
  <c r="E46" i="28"/>
  <c r="F46" i="28"/>
  <c r="G46" i="28"/>
  <c r="H46" i="28"/>
  <c r="I46" i="28"/>
  <c r="J46" i="28"/>
  <c r="K46" i="28"/>
  <c r="L46" i="28"/>
  <c r="M46" i="28"/>
  <c r="N46" i="28"/>
  <c r="B47" i="28"/>
  <c r="C47" i="28"/>
  <c r="D47" i="28"/>
  <c r="E47" i="28"/>
  <c r="F47" i="28"/>
  <c r="G47" i="28"/>
  <c r="H47" i="28"/>
  <c r="I47" i="28"/>
  <c r="J47" i="28"/>
  <c r="K47" i="28"/>
  <c r="L47" i="28"/>
  <c r="M47" i="28"/>
  <c r="N47" i="28"/>
  <c r="B48" i="28"/>
  <c r="C48" i="28"/>
  <c r="D48" i="28"/>
  <c r="E48" i="28"/>
  <c r="F48" i="28"/>
  <c r="G48" i="28"/>
  <c r="H48" i="28"/>
  <c r="I48" i="28"/>
  <c r="J48" i="28"/>
  <c r="K48" i="28"/>
  <c r="L48" i="28"/>
  <c r="M48" i="28"/>
  <c r="N48" i="28"/>
  <c r="B49" i="28"/>
  <c r="C49" i="28"/>
  <c r="D49" i="28"/>
  <c r="E49" i="28"/>
  <c r="F49" i="28"/>
  <c r="G49" i="28"/>
  <c r="H49" i="28"/>
  <c r="I49" i="28"/>
  <c r="J49" i="28"/>
  <c r="K49" i="28"/>
  <c r="L49" i="28"/>
  <c r="M49" i="28"/>
  <c r="N49" i="28"/>
  <c r="B50" i="28"/>
  <c r="C50" i="28"/>
  <c r="D50" i="28"/>
  <c r="E50" i="28"/>
  <c r="F50" i="28"/>
  <c r="G50" i="28"/>
  <c r="H50" i="28"/>
  <c r="I50" i="28"/>
  <c r="J50" i="28"/>
  <c r="K50" i="28"/>
  <c r="L50" i="28"/>
  <c r="M50" i="28"/>
  <c r="N50" i="28"/>
  <c r="B51" i="28"/>
  <c r="C51" i="28"/>
  <c r="D51" i="28"/>
  <c r="E51" i="28"/>
  <c r="F51" i="28"/>
  <c r="G51" i="28"/>
  <c r="H51" i="28"/>
  <c r="I51" i="28"/>
  <c r="J51" i="28"/>
  <c r="K51" i="28"/>
  <c r="L51" i="28"/>
  <c r="M51" i="28"/>
  <c r="N51" i="28"/>
  <c r="B52" i="28"/>
  <c r="C52" i="28"/>
  <c r="D52" i="28"/>
  <c r="E52" i="28"/>
  <c r="F52" i="28"/>
  <c r="G52" i="28"/>
  <c r="H52" i="28"/>
  <c r="I52" i="28"/>
  <c r="J52" i="28"/>
  <c r="K52" i="28"/>
  <c r="L52" i="28"/>
  <c r="M52" i="28"/>
  <c r="N52" i="28"/>
  <c r="B53" i="28"/>
  <c r="C53" i="28"/>
  <c r="D53" i="28"/>
  <c r="E53" i="28"/>
  <c r="F53" i="28"/>
  <c r="G53" i="28"/>
  <c r="H53" i="28"/>
  <c r="I53" i="28"/>
  <c r="J53" i="28"/>
  <c r="K53" i="28"/>
  <c r="L53" i="28"/>
  <c r="M53" i="28"/>
  <c r="N53" i="28"/>
  <c r="B54" i="28"/>
  <c r="C54" i="28"/>
  <c r="D54" i="28"/>
  <c r="E54" i="28"/>
  <c r="F54" i="28"/>
  <c r="G54" i="28"/>
  <c r="H54" i="28"/>
  <c r="I54" i="28"/>
  <c r="J54" i="28"/>
  <c r="K54" i="28"/>
  <c r="L54" i="28"/>
  <c r="M54" i="28"/>
  <c r="N54" i="28"/>
  <c r="B55" i="28"/>
  <c r="C55" i="28"/>
  <c r="D55" i="28"/>
  <c r="E55" i="28"/>
  <c r="F55" i="28"/>
  <c r="G55" i="28"/>
  <c r="H55" i="28"/>
  <c r="I55" i="28"/>
  <c r="J55" i="28"/>
  <c r="K55" i="28"/>
  <c r="L55" i="28"/>
  <c r="M55" i="28"/>
  <c r="N55" i="28"/>
  <c r="B56" i="28"/>
  <c r="C56" i="28"/>
  <c r="D56" i="28"/>
  <c r="E56" i="28"/>
  <c r="F56" i="28"/>
  <c r="G56" i="28"/>
  <c r="H56" i="28"/>
  <c r="I56" i="28"/>
  <c r="J56" i="28"/>
  <c r="K56" i="28"/>
  <c r="L56" i="28"/>
  <c r="M56" i="28"/>
  <c r="N56" i="28"/>
  <c r="B57" i="28"/>
  <c r="C57" i="28"/>
  <c r="D57" i="28"/>
  <c r="E57" i="28"/>
  <c r="F57" i="28"/>
  <c r="G57" i="28"/>
  <c r="H57" i="28"/>
  <c r="I57" i="28"/>
  <c r="J57" i="28"/>
  <c r="K57" i="28"/>
  <c r="L57" i="28"/>
  <c r="M57" i="28"/>
  <c r="N57" i="28"/>
  <c r="B58" i="28"/>
  <c r="C58" i="28"/>
  <c r="D58" i="28"/>
  <c r="E58" i="28"/>
  <c r="F58" i="28"/>
  <c r="G58" i="28"/>
  <c r="H58" i="28"/>
  <c r="I58" i="28"/>
  <c r="J58" i="28"/>
  <c r="K58" i="28"/>
  <c r="L58" i="28"/>
  <c r="M58" i="28"/>
  <c r="N58" i="28"/>
  <c r="B59" i="28"/>
  <c r="C59" i="28"/>
  <c r="D59" i="28"/>
  <c r="E59" i="28"/>
  <c r="F59" i="28"/>
  <c r="G59" i="28"/>
  <c r="H59" i="28"/>
  <c r="I59" i="28"/>
  <c r="J59" i="28"/>
  <c r="K59" i="28"/>
  <c r="L59" i="28"/>
  <c r="M59" i="28"/>
  <c r="N59" i="28"/>
  <c r="B60" i="28"/>
  <c r="C60" i="28"/>
  <c r="D60" i="28"/>
  <c r="E60" i="28"/>
  <c r="F60" i="28"/>
  <c r="G60" i="28"/>
  <c r="H60" i="28"/>
  <c r="I60" i="28"/>
  <c r="J60" i="28"/>
  <c r="K60" i="28"/>
  <c r="L60" i="28"/>
  <c r="M60" i="28"/>
  <c r="N60" i="28"/>
  <c r="B61" i="28"/>
  <c r="C61" i="28"/>
  <c r="D61" i="28"/>
  <c r="E61" i="28"/>
  <c r="F61" i="28"/>
  <c r="G61" i="28"/>
  <c r="H61" i="28"/>
  <c r="I61" i="28"/>
  <c r="J61" i="28"/>
  <c r="K61" i="28"/>
  <c r="L61" i="28"/>
  <c r="M61" i="28"/>
  <c r="N61" i="28"/>
  <c r="B62" i="28"/>
  <c r="C62" i="28"/>
  <c r="D62" i="28"/>
  <c r="E62" i="28"/>
  <c r="F62" i="28"/>
  <c r="G62" i="28"/>
  <c r="H62" i="28"/>
  <c r="I62" i="28"/>
  <c r="J62" i="28"/>
  <c r="K62" i="28"/>
  <c r="L62" i="28"/>
  <c r="M62" i="28"/>
  <c r="N62" i="28"/>
  <c r="B63" i="28"/>
  <c r="C63" i="28"/>
  <c r="D63" i="28"/>
  <c r="E63" i="28"/>
  <c r="F63" i="28"/>
  <c r="G63" i="28"/>
  <c r="H63" i="28"/>
  <c r="I63" i="28"/>
  <c r="J63" i="28"/>
  <c r="K63" i="28"/>
  <c r="L63" i="28"/>
  <c r="M63" i="28"/>
  <c r="N63" i="28"/>
  <c r="B64" i="28"/>
  <c r="C64" i="28"/>
  <c r="D64" i="28"/>
  <c r="E64" i="28"/>
  <c r="F64" i="28"/>
  <c r="G64" i="28"/>
  <c r="H64" i="28"/>
  <c r="I64" i="28"/>
  <c r="J64" i="28"/>
  <c r="K64" i="28"/>
  <c r="L64" i="28"/>
  <c r="M64" i="28"/>
  <c r="N64" i="28"/>
  <c r="B65" i="28"/>
  <c r="C65" i="28"/>
  <c r="D65" i="28"/>
  <c r="E65" i="28"/>
  <c r="F65" i="28"/>
  <c r="G65" i="28"/>
  <c r="H65" i="28"/>
  <c r="I65" i="28"/>
  <c r="J65" i="28"/>
  <c r="K65" i="28"/>
  <c r="L65" i="28"/>
  <c r="M65" i="28"/>
  <c r="N65" i="28"/>
  <c r="B66" i="28"/>
  <c r="C66" i="28"/>
  <c r="D66" i="28"/>
  <c r="E66" i="28"/>
  <c r="F66" i="28"/>
  <c r="G66" i="28"/>
  <c r="H66" i="28"/>
  <c r="I66" i="28"/>
  <c r="J66" i="28"/>
  <c r="K66" i="28"/>
  <c r="L66" i="28"/>
  <c r="M66" i="28"/>
  <c r="N66" i="28"/>
  <c r="B67" i="28"/>
  <c r="C67" i="28"/>
  <c r="D67" i="28"/>
  <c r="E67" i="28"/>
  <c r="F67" i="28"/>
  <c r="G67" i="28"/>
  <c r="H67" i="28"/>
  <c r="I67" i="28"/>
  <c r="J67" i="28"/>
  <c r="K67" i="28"/>
  <c r="L67" i="28"/>
  <c r="M67" i="28"/>
  <c r="N67" i="28"/>
  <c r="B68" i="28"/>
  <c r="C68" i="28"/>
  <c r="D68" i="28"/>
  <c r="E68" i="28"/>
  <c r="F68" i="28"/>
  <c r="G68" i="28"/>
  <c r="H68" i="28"/>
  <c r="I68" i="28"/>
  <c r="J68" i="28"/>
  <c r="K68" i="28"/>
  <c r="L68" i="28"/>
  <c r="M68" i="28"/>
  <c r="N68" i="28"/>
  <c r="B69" i="28"/>
  <c r="C69" i="28"/>
  <c r="D69" i="28"/>
  <c r="E69" i="28"/>
  <c r="F69" i="28"/>
  <c r="G69" i="28"/>
  <c r="H69" i="28"/>
  <c r="I69" i="28"/>
  <c r="J69" i="28"/>
  <c r="K69" i="28"/>
  <c r="L69" i="28"/>
  <c r="M69" i="28"/>
  <c r="N69" i="28"/>
  <c r="B70" i="28"/>
  <c r="C70" i="28"/>
  <c r="D70" i="28"/>
  <c r="E70" i="28"/>
  <c r="F70" i="28"/>
  <c r="G70" i="28"/>
  <c r="H70" i="28"/>
  <c r="I70" i="28"/>
  <c r="J70" i="28"/>
  <c r="K70" i="28"/>
  <c r="L70" i="28"/>
  <c r="M70" i="28"/>
  <c r="N70" i="28"/>
  <c r="B71" i="28"/>
  <c r="C71" i="28"/>
  <c r="D71" i="28"/>
  <c r="E71" i="28"/>
  <c r="F71" i="28"/>
  <c r="G71" i="28"/>
  <c r="H71" i="28"/>
  <c r="I71" i="28"/>
  <c r="J71" i="28"/>
  <c r="K71" i="28"/>
  <c r="L71" i="28"/>
  <c r="M71" i="28"/>
  <c r="N71" i="28"/>
  <c r="B72" i="28"/>
  <c r="C72" i="28"/>
  <c r="D72" i="28"/>
  <c r="E72" i="28"/>
  <c r="F72" i="28"/>
  <c r="G72" i="28"/>
  <c r="H72" i="28"/>
  <c r="I72" i="28"/>
  <c r="J72" i="28"/>
  <c r="K72" i="28"/>
  <c r="L72" i="28"/>
  <c r="M72" i="28"/>
  <c r="N72" i="28"/>
  <c r="B73" i="28"/>
  <c r="C73" i="28"/>
  <c r="D73" i="28"/>
  <c r="E73" i="28"/>
  <c r="F73" i="28"/>
  <c r="G73" i="28"/>
  <c r="H73" i="28"/>
  <c r="I73" i="28"/>
  <c r="J73" i="28"/>
  <c r="K73" i="28"/>
  <c r="L73" i="28"/>
  <c r="M73" i="28"/>
  <c r="N73" i="28"/>
  <c r="B74" i="28"/>
  <c r="C74" i="28"/>
  <c r="D74" i="28"/>
  <c r="E74" i="28"/>
  <c r="F74" i="28"/>
  <c r="G74" i="28"/>
  <c r="H74" i="28"/>
  <c r="I74" i="28"/>
  <c r="J74" i="28"/>
  <c r="K74" i="28"/>
  <c r="L74" i="28"/>
  <c r="M74" i="28"/>
  <c r="N74" i="28"/>
  <c r="B75" i="28"/>
  <c r="C75" i="28"/>
  <c r="D75" i="28"/>
  <c r="E75" i="28"/>
  <c r="F75" i="28"/>
  <c r="G75" i="28"/>
  <c r="H75" i="28"/>
  <c r="I75" i="28"/>
  <c r="J75" i="28"/>
  <c r="K75" i="28"/>
  <c r="L75" i="28"/>
  <c r="M75" i="28"/>
  <c r="N75" i="28"/>
  <c r="B76" i="28"/>
  <c r="C76" i="28"/>
  <c r="D76" i="28"/>
  <c r="E76" i="28"/>
  <c r="F76" i="28"/>
  <c r="G76" i="28"/>
  <c r="H76" i="28"/>
  <c r="I76" i="28"/>
  <c r="J76" i="28"/>
  <c r="K76" i="28"/>
  <c r="L76" i="28"/>
  <c r="M76" i="28"/>
  <c r="N76" i="28"/>
  <c r="B77" i="28"/>
  <c r="C77" i="28"/>
  <c r="D77" i="28"/>
  <c r="E77" i="28"/>
  <c r="F77" i="28"/>
  <c r="G77" i="28"/>
  <c r="H77" i="28"/>
  <c r="I77" i="28"/>
  <c r="J77" i="28"/>
  <c r="K77" i="28"/>
  <c r="L77" i="28"/>
  <c r="M77" i="28"/>
  <c r="N77" i="28"/>
  <c r="B78" i="28"/>
  <c r="C78" i="28"/>
  <c r="D78" i="28"/>
  <c r="E78" i="28"/>
  <c r="F78" i="28"/>
  <c r="G78" i="28"/>
  <c r="H78" i="28"/>
  <c r="I78" i="28"/>
  <c r="J78" i="28"/>
  <c r="K78" i="28"/>
  <c r="L78" i="28"/>
  <c r="M78" i="28"/>
  <c r="N78" i="28"/>
  <c r="B79" i="28"/>
  <c r="C79" i="28"/>
  <c r="D79" i="28"/>
  <c r="E79" i="28"/>
  <c r="F79" i="28"/>
  <c r="G79" i="28"/>
  <c r="H79" i="28"/>
  <c r="I79" i="28"/>
  <c r="J79" i="28"/>
  <c r="K79" i="28"/>
  <c r="L79" i="28"/>
  <c r="M79" i="28"/>
  <c r="N79" i="28"/>
  <c r="B80" i="28"/>
  <c r="C80" i="28"/>
  <c r="D80" i="28"/>
  <c r="E80" i="28"/>
  <c r="F80" i="28"/>
  <c r="G80" i="28"/>
  <c r="H80" i="28"/>
  <c r="I80" i="28"/>
  <c r="J80" i="28"/>
  <c r="K80" i="28"/>
  <c r="L80" i="28"/>
  <c r="M80" i="28"/>
  <c r="N80" i="28"/>
  <c r="B81" i="28"/>
  <c r="C81" i="28"/>
  <c r="D81" i="28"/>
  <c r="E81" i="28"/>
  <c r="F81" i="28"/>
  <c r="G81" i="28"/>
  <c r="H81" i="28"/>
  <c r="I81" i="28"/>
  <c r="J81" i="28"/>
  <c r="K81" i="28"/>
  <c r="L81" i="28"/>
  <c r="M81" i="28"/>
  <c r="N81" i="28"/>
  <c r="B82" i="28"/>
  <c r="C82" i="28"/>
  <c r="D82" i="28"/>
  <c r="E82" i="28"/>
  <c r="F82" i="28"/>
  <c r="G82" i="28"/>
  <c r="H82" i="28"/>
  <c r="I82" i="28"/>
  <c r="J82" i="28"/>
  <c r="K82" i="28"/>
  <c r="L82" i="28"/>
  <c r="M82" i="28"/>
  <c r="N82" i="28"/>
  <c r="B83" i="28"/>
  <c r="C83" i="28"/>
  <c r="D83" i="28"/>
  <c r="E83" i="28"/>
  <c r="F83" i="28"/>
  <c r="G83" i="28"/>
  <c r="H83" i="28"/>
  <c r="I83" i="28"/>
  <c r="J83" i="28"/>
  <c r="K83" i="28"/>
  <c r="L83" i="28"/>
  <c r="M83" i="28"/>
  <c r="N83" i="28"/>
  <c r="B84" i="28"/>
  <c r="C84" i="28"/>
  <c r="D84" i="28"/>
  <c r="E84" i="28"/>
  <c r="F84" i="28"/>
  <c r="G84" i="28"/>
  <c r="H84" i="28"/>
  <c r="I84" i="28"/>
  <c r="J84" i="28"/>
  <c r="K84" i="28"/>
  <c r="L84" i="28"/>
  <c r="M84" i="28"/>
  <c r="N84" i="28"/>
  <c r="B85" i="28"/>
  <c r="C85" i="28"/>
  <c r="D85" i="28"/>
  <c r="E85" i="28"/>
  <c r="F85" i="28"/>
  <c r="G85" i="28"/>
  <c r="H85" i="28"/>
  <c r="I85" i="28"/>
  <c r="J85" i="28"/>
  <c r="K85" i="28"/>
  <c r="L85" i="28"/>
  <c r="M85" i="28"/>
  <c r="N85" i="28"/>
  <c r="B86" i="28"/>
  <c r="C86" i="28"/>
  <c r="D86" i="28"/>
  <c r="E86" i="28"/>
  <c r="F86" i="28"/>
  <c r="G86" i="28"/>
  <c r="H86" i="28"/>
  <c r="I86" i="28"/>
  <c r="J86" i="28"/>
  <c r="K86" i="28"/>
  <c r="L86" i="28"/>
  <c r="M86" i="28"/>
  <c r="N86" i="28"/>
  <c r="B87" i="28"/>
  <c r="C87" i="28"/>
  <c r="D87" i="28"/>
  <c r="E87" i="28"/>
  <c r="F87" i="28"/>
  <c r="G87" i="28"/>
  <c r="H87" i="28"/>
  <c r="I87" i="28"/>
  <c r="J87" i="28"/>
  <c r="K87" i="28"/>
  <c r="L87" i="28"/>
  <c r="M87" i="28"/>
  <c r="N87" i="28"/>
  <c r="B88" i="28"/>
  <c r="C88" i="28"/>
  <c r="D88" i="28"/>
  <c r="E88" i="28"/>
  <c r="F88" i="28"/>
  <c r="G88" i="28"/>
  <c r="H88" i="28"/>
  <c r="I88" i="28"/>
  <c r="J88" i="28"/>
  <c r="K88" i="28"/>
  <c r="L88" i="28"/>
  <c r="M88" i="28"/>
  <c r="N88" i="28"/>
  <c r="B89" i="28"/>
  <c r="C89" i="28"/>
  <c r="D89" i="28"/>
  <c r="E89" i="28"/>
  <c r="F89" i="28"/>
  <c r="G89" i="28"/>
  <c r="H89" i="28"/>
  <c r="I89" i="28"/>
  <c r="J89" i="28"/>
  <c r="K89" i="28"/>
  <c r="L89" i="28"/>
  <c r="M89" i="28"/>
  <c r="N89" i="28"/>
  <c r="B90" i="28"/>
  <c r="C90" i="28"/>
  <c r="D90" i="28"/>
  <c r="E90" i="28"/>
  <c r="F90" i="28"/>
  <c r="G90" i="28"/>
  <c r="H90" i="28"/>
  <c r="I90" i="28"/>
  <c r="J90" i="28"/>
  <c r="K90" i="28"/>
  <c r="L90" i="28"/>
  <c r="M90" i="28"/>
  <c r="N90" i="28"/>
  <c r="B91" i="28"/>
  <c r="C91" i="28"/>
  <c r="D91" i="28"/>
  <c r="E91" i="28"/>
  <c r="F91" i="28"/>
  <c r="G91" i="28"/>
  <c r="H91" i="28"/>
  <c r="I91" i="28"/>
  <c r="J91" i="28"/>
  <c r="K91" i="28"/>
  <c r="L91" i="28"/>
  <c r="M91" i="28"/>
  <c r="N91" i="28"/>
  <c r="B92" i="28"/>
  <c r="C92" i="28"/>
  <c r="D92" i="28"/>
  <c r="E92" i="28"/>
  <c r="F92" i="28"/>
  <c r="G92" i="28"/>
  <c r="H92" i="28"/>
  <c r="I92" i="28"/>
  <c r="J92" i="28"/>
  <c r="K92" i="28"/>
  <c r="L92" i="28"/>
  <c r="M92" i="28"/>
  <c r="N92" i="28"/>
  <c r="B93" i="28"/>
  <c r="C93" i="28"/>
  <c r="D93" i="28"/>
  <c r="E93" i="28"/>
  <c r="F93" i="28"/>
  <c r="G93" i="28"/>
  <c r="H93" i="28"/>
  <c r="I93" i="28"/>
  <c r="J93" i="28"/>
  <c r="K93" i="28"/>
  <c r="L93" i="28"/>
  <c r="M93" i="28"/>
  <c r="N93" i="28"/>
  <c r="B94" i="28"/>
  <c r="C94" i="28"/>
  <c r="D94" i="28"/>
  <c r="E94" i="28"/>
  <c r="F94" i="28"/>
  <c r="G94" i="28"/>
  <c r="H94" i="28"/>
  <c r="I94" i="28"/>
  <c r="J94" i="28"/>
  <c r="K94" i="28"/>
  <c r="L94" i="28"/>
  <c r="M94" i="28"/>
  <c r="N94" i="28"/>
  <c r="C39" i="28"/>
  <c r="D39" i="28"/>
  <c r="E39" i="28"/>
  <c r="F39" i="28"/>
  <c r="G39" i="28"/>
  <c r="H39" i="28"/>
  <c r="I39" i="28"/>
  <c r="J39" i="28"/>
  <c r="K39" i="28"/>
  <c r="L39" i="28"/>
  <c r="M39" i="28"/>
  <c r="N39" i="28"/>
  <c r="B39" i="28"/>
  <c r="B31" i="28"/>
  <c r="C31" i="28"/>
  <c r="D31" i="28"/>
  <c r="E31" i="28"/>
  <c r="F31" i="28"/>
  <c r="G31" i="28"/>
  <c r="H31" i="28"/>
  <c r="I31" i="28"/>
  <c r="J31" i="28"/>
  <c r="K31" i="28"/>
  <c r="L31" i="28"/>
  <c r="M31" i="28"/>
  <c r="N31" i="28"/>
  <c r="B32" i="28"/>
  <c r="C32" i="28"/>
  <c r="D32" i="28"/>
  <c r="E32" i="28"/>
  <c r="F32" i="28"/>
  <c r="G32" i="28"/>
  <c r="H32" i="28"/>
  <c r="I32" i="28"/>
  <c r="J32" i="28"/>
  <c r="K32" i="28"/>
  <c r="L32" i="28"/>
  <c r="M32" i="28"/>
  <c r="N32" i="28"/>
  <c r="B33" i="28"/>
  <c r="C33" i="28"/>
  <c r="D33" i="28"/>
  <c r="E33" i="28"/>
  <c r="F33" i="28"/>
  <c r="G33" i="28"/>
  <c r="H33" i="28"/>
  <c r="I33" i="28"/>
  <c r="J33" i="28"/>
  <c r="K33" i="28"/>
  <c r="L33" i="28"/>
  <c r="M33" i="28"/>
  <c r="N33" i="28"/>
  <c r="C30" i="28"/>
  <c r="D30" i="28"/>
  <c r="E30" i="28"/>
  <c r="F30" i="28"/>
  <c r="G30" i="28"/>
  <c r="H30" i="28"/>
  <c r="I30" i="28"/>
  <c r="J30" i="28"/>
  <c r="K30" i="28"/>
  <c r="L30" i="28"/>
  <c r="M30" i="28"/>
  <c r="N30" i="28"/>
  <c r="B30" i="28"/>
  <c r="B20" i="28"/>
  <c r="C20" i="28"/>
  <c r="D20" i="28"/>
  <c r="E20" i="28"/>
  <c r="F20" i="28"/>
  <c r="G20" i="28"/>
  <c r="H20" i="28"/>
  <c r="I20" i="28"/>
  <c r="J20" i="28"/>
  <c r="K20" i="28"/>
  <c r="L20" i="28"/>
  <c r="M20" i="28"/>
  <c r="N20" i="28"/>
  <c r="B21" i="28"/>
  <c r="C21" i="28"/>
  <c r="D21" i="28"/>
  <c r="E21" i="28"/>
  <c r="F21" i="28"/>
  <c r="G21" i="28"/>
  <c r="H21" i="28"/>
  <c r="I21" i="28"/>
  <c r="J21" i="28"/>
  <c r="K21" i="28"/>
  <c r="L21" i="28"/>
  <c r="M21" i="28"/>
  <c r="N21" i="28"/>
  <c r="B22" i="28"/>
  <c r="C22" i="28"/>
  <c r="D22" i="28"/>
  <c r="E22" i="28"/>
  <c r="F22" i="28"/>
  <c r="G22" i="28"/>
  <c r="H22" i="28"/>
  <c r="I22" i="28"/>
  <c r="J22" i="28"/>
  <c r="K22" i="28"/>
  <c r="L22" i="28"/>
  <c r="M22" i="28"/>
  <c r="N22" i="28"/>
  <c r="B23" i="28"/>
  <c r="C23" i="28"/>
  <c r="D23" i="28"/>
  <c r="E23" i="28"/>
  <c r="F23" i="28"/>
  <c r="G23" i="28"/>
  <c r="H23" i="28"/>
  <c r="I23" i="28"/>
  <c r="J23" i="28"/>
  <c r="K23" i="28"/>
  <c r="L23" i="28"/>
  <c r="M23" i="28"/>
  <c r="N23" i="28"/>
  <c r="B24" i="28"/>
  <c r="C24" i="28"/>
  <c r="D24" i="28"/>
  <c r="E24" i="28"/>
  <c r="F24" i="28"/>
  <c r="G24" i="28"/>
  <c r="H24" i="28"/>
  <c r="I24" i="28"/>
  <c r="J24" i="28"/>
  <c r="K24" i="28"/>
  <c r="L24" i="28"/>
  <c r="M24" i="28"/>
  <c r="N24" i="28"/>
  <c r="B25" i="28"/>
  <c r="C25" i="28"/>
  <c r="D25" i="28"/>
  <c r="E25" i="28"/>
  <c r="F25" i="28"/>
  <c r="G25" i="28"/>
  <c r="H25" i="28"/>
  <c r="I25" i="28"/>
  <c r="J25" i="28"/>
  <c r="K25" i="28"/>
  <c r="L25" i="28"/>
  <c r="M25" i="28"/>
  <c r="N25" i="28"/>
  <c r="B26" i="28"/>
  <c r="C26" i="28"/>
  <c r="D26" i="28"/>
  <c r="E26" i="28"/>
  <c r="F26" i="28"/>
  <c r="G26" i="28"/>
  <c r="H26" i="28"/>
  <c r="I26" i="28"/>
  <c r="J26" i="28"/>
  <c r="K26" i="28"/>
  <c r="L26" i="28"/>
  <c r="M26" i="28"/>
  <c r="N26" i="28"/>
  <c r="B27" i="28"/>
  <c r="C27" i="28"/>
  <c r="D27" i="28"/>
  <c r="E27" i="28"/>
  <c r="F27" i="28"/>
  <c r="G27" i="28"/>
  <c r="H27" i="28"/>
  <c r="I27" i="28"/>
  <c r="J27" i="28"/>
  <c r="K27" i="28"/>
  <c r="L27" i="28"/>
  <c r="M27" i="28"/>
  <c r="N27" i="28"/>
  <c r="B28" i="28"/>
  <c r="C28" i="28"/>
  <c r="D28" i="28"/>
  <c r="E28" i="28"/>
  <c r="F28" i="28"/>
  <c r="G28" i="28"/>
  <c r="H28" i="28"/>
  <c r="I28" i="28"/>
  <c r="J28" i="28"/>
  <c r="K28" i="28"/>
  <c r="L28" i="28"/>
  <c r="M28" i="28"/>
  <c r="N28" i="28"/>
  <c r="C19" i="28"/>
  <c r="D19" i="28"/>
  <c r="E19" i="28"/>
  <c r="F19" i="28"/>
  <c r="G19" i="28"/>
  <c r="H19" i="28"/>
  <c r="I19" i="28"/>
  <c r="J19" i="28"/>
  <c r="K19" i="28"/>
  <c r="L19" i="28"/>
  <c r="M19" i="28"/>
  <c r="N19" i="28"/>
  <c r="B19" i="28"/>
  <c r="B7" i="28"/>
  <c r="C7" i="28"/>
  <c r="D7" i="28"/>
  <c r="E7" i="28"/>
  <c r="F7" i="28"/>
  <c r="G7" i="28"/>
  <c r="H7" i="28"/>
  <c r="I7" i="28"/>
  <c r="J7" i="28"/>
  <c r="K7" i="28"/>
  <c r="L7" i="28"/>
  <c r="M7" i="28"/>
  <c r="N7" i="28"/>
  <c r="B8" i="28"/>
  <c r="C8" i="28"/>
  <c r="D8" i="28"/>
  <c r="E8" i="28"/>
  <c r="F8" i="28"/>
  <c r="G8" i="28"/>
  <c r="H8" i="28"/>
  <c r="I8" i="28"/>
  <c r="J8" i="28"/>
  <c r="K8" i="28"/>
  <c r="L8" i="28"/>
  <c r="M8" i="28"/>
  <c r="N8" i="28"/>
  <c r="B9" i="28"/>
  <c r="C9" i="28"/>
  <c r="D9" i="28"/>
  <c r="E9" i="28"/>
  <c r="F9" i="28"/>
  <c r="G9" i="28"/>
  <c r="H9" i="28"/>
  <c r="I9" i="28"/>
  <c r="J9" i="28"/>
  <c r="K9" i="28"/>
  <c r="L9" i="28"/>
  <c r="M9" i="28"/>
  <c r="N9" i="28"/>
  <c r="B10" i="28"/>
  <c r="C10" i="28"/>
  <c r="D10" i="28"/>
  <c r="E10" i="28"/>
  <c r="F10" i="28"/>
  <c r="G10" i="28"/>
  <c r="H10" i="28"/>
  <c r="I10" i="28"/>
  <c r="J10" i="28"/>
  <c r="K10" i="28"/>
  <c r="L10" i="28"/>
  <c r="M10" i="28"/>
  <c r="N10" i="28"/>
  <c r="B11" i="28"/>
  <c r="C11" i="28"/>
  <c r="D11" i="28"/>
  <c r="E11" i="28"/>
  <c r="F11" i="28"/>
  <c r="G11" i="28"/>
  <c r="H11" i="28"/>
  <c r="I11" i="28"/>
  <c r="J11" i="28"/>
  <c r="K11" i="28"/>
  <c r="L11" i="28"/>
  <c r="M11" i="28"/>
  <c r="N11" i="28"/>
  <c r="B12" i="28"/>
  <c r="C12" i="28"/>
  <c r="D12" i="28"/>
  <c r="E12" i="28"/>
  <c r="F12" i="28"/>
  <c r="G12" i="28"/>
  <c r="H12" i="28"/>
  <c r="I12" i="28"/>
  <c r="J12" i="28"/>
  <c r="K12" i="28"/>
  <c r="L12" i="28"/>
  <c r="M12" i="28"/>
  <c r="N12" i="28"/>
  <c r="B13" i="28"/>
  <c r="C13" i="28"/>
  <c r="D13" i="28"/>
  <c r="E13" i="28"/>
  <c r="F13" i="28"/>
  <c r="G13" i="28"/>
  <c r="H13" i="28"/>
  <c r="I13" i="28"/>
  <c r="J13" i="28"/>
  <c r="K13" i="28"/>
  <c r="L13" i="28"/>
  <c r="M13" i="28"/>
  <c r="N13" i="28"/>
  <c r="B14" i="28"/>
  <c r="C14" i="28"/>
  <c r="D14" i="28"/>
  <c r="E14" i="28"/>
  <c r="F14" i="28"/>
  <c r="G14" i="28"/>
  <c r="H14" i="28"/>
  <c r="I14" i="28"/>
  <c r="J14" i="28"/>
  <c r="K14" i="28"/>
  <c r="L14" i="28"/>
  <c r="M14" i="28"/>
  <c r="N14" i="28"/>
  <c r="B15" i="28"/>
  <c r="C15" i="28"/>
  <c r="D15" i="28"/>
  <c r="E15" i="28"/>
  <c r="F15" i="28"/>
  <c r="G15" i="28"/>
  <c r="H15" i="28"/>
  <c r="I15" i="28"/>
  <c r="J15" i="28"/>
  <c r="K15" i="28"/>
  <c r="L15" i="28"/>
  <c r="M15" i="28"/>
  <c r="N15" i="28"/>
  <c r="B16" i="28"/>
  <c r="C16" i="28"/>
  <c r="D16" i="28"/>
  <c r="E16" i="28"/>
  <c r="F16" i="28"/>
  <c r="G16" i="28"/>
  <c r="H16" i="28"/>
  <c r="I16" i="28"/>
  <c r="J16" i="28"/>
  <c r="K16" i="28"/>
  <c r="L16" i="28"/>
  <c r="M16" i="28"/>
  <c r="N16" i="28"/>
  <c r="B17" i="28"/>
  <c r="C17" i="28"/>
  <c r="D17" i="28"/>
  <c r="E17" i="28"/>
  <c r="F17" i="28"/>
  <c r="G17" i="28"/>
  <c r="H17" i="28"/>
  <c r="I17" i="28"/>
  <c r="J17" i="28"/>
  <c r="K17" i="28"/>
  <c r="L17" i="28"/>
  <c r="M17" i="28"/>
  <c r="N17" i="28"/>
  <c r="C6" i="28"/>
  <c r="D6" i="28"/>
  <c r="E6" i="28"/>
  <c r="F6" i="28"/>
  <c r="G6" i="28"/>
  <c r="H6" i="28"/>
  <c r="I6" i="28"/>
  <c r="J6" i="28"/>
  <c r="K6" i="28"/>
  <c r="L6" i="28"/>
  <c r="M6" i="28"/>
  <c r="N6" i="28"/>
  <c r="O203" i="41"/>
  <c r="O202" i="41"/>
  <c r="O201" i="41"/>
  <c r="O200" i="41"/>
  <c r="O199" i="41"/>
  <c r="O198" i="41"/>
  <c r="O197" i="41"/>
  <c r="O196" i="41"/>
  <c r="O195" i="41"/>
  <c r="O194" i="41"/>
  <c r="B193" i="41"/>
  <c r="O192" i="41"/>
  <c r="O191" i="41"/>
  <c r="O190" i="41"/>
  <c r="O189" i="41"/>
  <c r="B188" i="41"/>
  <c r="O187" i="41"/>
  <c r="O186" i="41"/>
  <c r="O185" i="41"/>
  <c r="O184" i="41"/>
  <c r="O183" i="41"/>
  <c r="O182" i="41"/>
  <c r="O181" i="41"/>
  <c r="O180" i="41"/>
  <c r="O179" i="41"/>
  <c r="O178" i="41"/>
  <c r="O177" i="41"/>
  <c r="O176" i="41"/>
  <c r="O175" i="41"/>
  <c r="O174" i="41"/>
  <c r="O173" i="41"/>
  <c r="B172" i="41"/>
  <c r="O171" i="41"/>
  <c r="O170" i="41"/>
  <c r="O169" i="41"/>
  <c r="O168" i="41"/>
  <c r="O167" i="41"/>
  <c r="O166" i="41"/>
  <c r="O165" i="41"/>
  <c r="O164" i="41"/>
  <c r="O163" i="41"/>
  <c r="O162" i="41"/>
  <c r="O161" i="41"/>
  <c r="O160" i="41"/>
  <c r="O159" i="41"/>
  <c r="O158" i="41"/>
  <c r="O157" i="41"/>
  <c r="O156" i="41"/>
  <c r="O155" i="41"/>
  <c r="O154" i="41"/>
  <c r="O153" i="41"/>
  <c r="O152" i="41"/>
  <c r="O151" i="41"/>
  <c r="O150" i="41"/>
  <c r="O149" i="41"/>
  <c r="O148" i="41"/>
  <c r="O147" i="41"/>
  <c r="O146" i="41"/>
  <c r="O145" i="41"/>
  <c r="O144" i="41"/>
  <c r="O143" i="41"/>
  <c r="O142" i="41"/>
  <c r="O141" i="41"/>
  <c r="O140" i="41"/>
  <c r="B139" i="41"/>
  <c r="O138" i="41"/>
  <c r="O137" i="41"/>
  <c r="O136" i="41"/>
  <c r="O135" i="41"/>
  <c r="O134" i="41"/>
  <c r="O133" i="41"/>
  <c r="O132" i="41"/>
  <c r="O131" i="41"/>
  <c r="O130" i="41"/>
  <c r="O129" i="41"/>
  <c r="O128" i="41"/>
  <c r="O127" i="41"/>
  <c r="O126" i="41"/>
  <c r="O125" i="41"/>
  <c r="O124" i="41"/>
  <c r="O123" i="41"/>
  <c r="O122" i="41"/>
  <c r="O121" i="41"/>
  <c r="O120" i="41"/>
  <c r="O119" i="41"/>
  <c r="O118" i="41"/>
  <c r="O117" i="41"/>
  <c r="O116" i="41"/>
  <c r="O115" i="41"/>
  <c r="O114" i="41"/>
  <c r="O113" i="41"/>
  <c r="O112" i="41"/>
  <c r="O111" i="41"/>
  <c r="O110" i="41"/>
  <c r="O109" i="41"/>
  <c r="O108" i="41"/>
  <c r="O107" i="41"/>
  <c r="O106" i="41"/>
  <c r="O105" i="41"/>
  <c r="O104" i="41"/>
  <c r="O103" i="41"/>
  <c r="O102" i="41"/>
  <c r="O101" i="41"/>
  <c r="O100" i="41"/>
  <c r="O99" i="41"/>
  <c r="O98" i="41"/>
  <c r="O97" i="41"/>
  <c r="O96" i="41"/>
  <c r="B95" i="41"/>
  <c r="O94" i="41"/>
  <c r="O93" i="41"/>
  <c r="O92" i="41"/>
  <c r="O91" i="41"/>
  <c r="O90" i="41"/>
  <c r="O89" i="41"/>
  <c r="O88" i="41"/>
  <c r="O87" i="41"/>
  <c r="O86" i="41"/>
  <c r="O85" i="41"/>
  <c r="O84" i="41"/>
  <c r="O83" i="41"/>
  <c r="O82" i="41"/>
  <c r="O81" i="41"/>
  <c r="O80" i="41"/>
  <c r="O79" i="41"/>
  <c r="O78" i="41"/>
  <c r="O77" i="41"/>
  <c r="O76" i="41"/>
  <c r="O75" i="41"/>
  <c r="O74" i="41"/>
  <c r="O73" i="41"/>
  <c r="O72" i="41"/>
  <c r="O71" i="41"/>
  <c r="O70" i="41"/>
  <c r="O69" i="41"/>
  <c r="O68" i="41"/>
  <c r="O67" i="41"/>
  <c r="O66" i="41"/>
  <c r="O65" i="41"/>
  <c r="O64" i="41"/>
  <c r="O63" i="41"/>
  <c r="O62" i="41"/>
  <c r="O61" i="41"/>
  <c r="O60" i="41"/>
  <c r="O59" i="41"/>
  <c r="O58" i="41"/>
  <c r="O57" i="41"/>
  <c r="O56" i="41"/>
  <c r="O55" i="41"/>
  <c r="O54" i="41"/>
  <c r="O53" i="41"/>
  <c r="O52" i="41"/>
  <c r="O51" i="41"/>
  <c r="O50" i="41"/>
  <c r="O49" i="41"/>
  <c r="O48" i="41"/>
  <c r="O47" i="41"/>
  <c r="O46" i="41"/>
  <c r="O45" i="41"/>
  <c r="O44" i="41"/>
  <c r="O43" i="41"/>
  <c r="O42" i="41"/>
  <c r="O41" i="41"/>
  <c r="O40" i="41"/>
  <c r="O39" i="41"/>
  <c r="B38" i="41"/>
  <c r="O35" i="41"/>
  <c r="O33" i="41"/>
  <c r="O32" i="41"/>
  <c r="O31" i="41"/>
  <c r="O30" i="41"/>
  <c r="B29" i="41"/>
  <c r="O28" i="41"/>
  <c r="O27" i="41"/>
  <c r="O26" i="41"/>
  <c r="O25" i="41"/>
  <c r="O24" i="41"/>
  <c r="O23" i="41"/>
  <c r="O22" i="41"/>
  <c r="O21" i="41"/>
  <c r="O20" i="41"/>
  <c r="O19" i="41"/>
  <c r="B18" i="41"/>
  <c r="O17" i="41"/>
  <c r="O16" i="41"/>
  <c r="O15" i="41"/>
  <c r="O14" i="41"/>
  <c r="O13" i="41"/>
  <c r="O12" i="41"/>
  <c r="O11" i="41"/>
  <c r="O10" i="41"/>
  <c r="O9" i="41"/>
  <c r="O8" i="41"/>
  <c r="O7" i="41"/>
  <c r="O6" i="41"/>
  <c r="K34" i="41"/>
  <c r="G34" i="41"/>
  <c r="E34" i="41"/>
  <c r="D34" i="41"/>
  <c r="C34" i="41"/>
  <c r="M34" i="41"/>
  <c r="L34" i="41"/>
  <c r="I34" i="41"/>
  <c r="H34" i="41"/>
  <c r="F34" i="41"/>
  <c r="AZ141" i="40"/>
  <c r="CK138" i="40"/>
  <c r="CH138" i="40"/>
  <c r="CA138" i="40"/>
  <c r="BQ138" i="40"/>
  <c r="CD138" i="40" s="1"/>
  <c r="BM138" i="40"/>
  <c r="BJ138" i="40"/>
  <c r="BT138" i="40" s="1"/>
  <c r="BC138" i="40"/>
  <c r="AT138" i="40"/>
  <c r="AZ138" i="40" s="1"/>
  <c r="AM138" i="40"/>
  <c r="BF138" i="40" s="1"/>
  <c r="AF138" i="40"/>
  <c r="AP138" i="40" s="1"/>
  <c r="AB138" i="40"/>
  <c r="Y138" i="40"/>
  <c r="AI138" i="40" s="1"/>
  <c r="O138" i="40"/>
  <c r="H138" i="40"/>
  <c r="R138" i="40" s="1"/>
  <c r="E138" i="40"/>
  <c r="L138" i="40" s="1"/>
  <c r="S138" i="40" s="1"/>
  <c r="B138" i="40"/>
  <c r="CS136" i="40"/>
  <c r="CR136" i="40"/>
  <c r="CL136" i="40"/>
  <c r="CK136" i="40"/>
  <c r="CD136" i="40"/>
  <c r="BT136" i="40"/>
  <c r="BM136" i="40"/>
  <c r="BF136" i="40"/>
  <c r="AT136" i="40"/>
  <c r="AP136" i="40"/>
  <c r="AJ136" i="40"/>
  <c r="AQ136" i="40" s="1"/>
  <c r="BG136" i="40" s="1"/>
  <c r="BN136" i="40" s="1"/>
  <c r="BU136" i="40" s="1"/>
  <c r="AI136" i="40"/>
  <c r="AB136" i="40"/>
  <c r="X136" i="40"/>
  <c r="R136" i="40"/>
  <c r="K136" i="40"/>
  <c r="CR135" i="40"/>
  <c r="CL135" i="40"/>
  <c r="CS135" i="40" s="1"/>
  <c r="CK135" i="40"/>
  <c r="CD135" i="40"/>
  <c r="BT135" i="40"/>
  <c r="BM135" i="40"/>
  <c r="BF135" i="40"/>
  <c r="BB135" i="40"/>
  <c r="AZ135" i="40"/>
  <c r="BX135" i="40" s="1"/>
  <c r="BZ135" i="40" s="1"/>
  <c r="AT135" i="40"/>
  <c r="AV135" i="40" s="1"/>
  <c r="AQ135" i="40"/>
  <c r="BG135" i="40" s="1"/>
  <c r="BN135" i="40" s="1"/>
  <c r="BU135" i="40" s="1"/>
  <c r="AP135" i="40"/>
  <c r="AJ135" i="40"/>
  <c r="AI135" i="40"/>
  <c r="AB135" i="40"/>
  <c r="X135" i="40"/>
  <c r="R135" i="40"/>
  <c r="K135" i="40"/>
  <c r="CO134" i="40"/>
  <c r="CH134" i="40"/>
  <c r="CA134" i="40"/>
  <c r="BQ134" i="40"/>
  <c r="BJ134" i="40"/>
  <c r="BC134" i="40"/>
  <c r="AT134" i="40"/>
  <c r="AM134" i="40"/>
  <c r="AF134" i="40"/>
  <c r="Y134" i="40"/>
  <c r="O134" i="40"/>
  <c r="H134" i="40"/>
  <c r="E134" i="40"/>
  <c r="B134" i="40"/>
  <c r="CO133" i="40"/>
  <c r="CH133" i="40"/>
  <c r="CA133" i="40"/>
  <c r="BX133" i="40"/>
  <c r="BQ133" i="40"/>
  <c r="BJ133" i="40"/>
  <c r="BC133" i="40"/>
  <c r="AZ133" i="40"/>
  <c r="CV133" i="40" s="1"/>
  <c r="AT133" i="40"/>
  <c r="AM133" i="40"/>
  <c r="AF133" i="40"/>
  <c r="Y133" i="40"/>
  <c r="O133" i="40"/>
  <c r="H133" i="40"/>
  <c r="E133" i="40"/>
  <c r="B133" i="40"/>
  <c r="CO132" i="40"/>
  <c r="CH132" i="40"/>
  <c r="CA132" i="40"/>
  <c r="BQ132" i="40"/>
  <c r="BJ132" i="40"/>
  <c r="BC132" i="40"/>
  <c r="AZ132" i="40"/>
  <c r="AT132" i="40"/>
  <c r="AM132" i="40"/>
  <c r="AF132" i="40"/>
  <c r="Y132" i="40"/>
  <c r="O132" i="40"/>
  <c r="H132" i="40"/>
  <c r="E132" i="40"/>
  <c r="B132" i="40"/>
  <c r="CO131" i="40"/>
  <c r="CH131" i="40"/>
  <c r="CA131" i="40"/>
  <c r="BQ131" i="40"/>
  <c r="BJ131" i="40"/>
  <c r="BC131" i="40"/>
  <c r="AT131" i="40"/>
  <c r="AM131" i="40"/>
  <c r="AF131" i="40"/>
  <c r="Y131" i="40"/>
  <c r="O131" i="40"/>
  <c r="H131" i="40"/>
  <c r="E131" i="40"/>
  <c r="B131" i="40"/>
  <c r="CO130" i="40"/>
  <c r="CH130" i="40"/>
  <c r="CA130" i="40"/>
  <c r="BQ130" i="40"/>
  <c r="BJ130" i="40"/>
  <c r="BC130" i="40"/>
  <c r="AT130" i="40"/>
  <c r="AM130" i="40"/>
  <c r="AF130" i="40"/>
  <c r="Y130" i="40"/>
  <c r="O130" i="40"/>
  <c r="H130" i="40"/>
  <c r="E130" i="40"/>
  <c r="B130" i="40"/>
  <c r="CO129" i="40"/>
  <c r="CH129" i="40"/>
  <c r="CA129" i="40"/>
  <c r="BX129" i="40"/>
  <c r="BQ129" i="40"/>
  <c r="BJ129" i="40"/>
  <c r="BC129" i="40"/>
  <c r="AZ129" i="40"/>
  <c r="CV129" i="40" s="1"/>
  <c r="AT129" i="40"/>
  <c r="AM129" i="40"/>
  <c r="AF129" i="40"/>
  <c r="Y129" i="40"/>
  <c r="O129" i="40"/>
  <c r="H129" i="40"/>
  <c r="E129" i="40"/>
  <c r="B129" i="40"/>
  <c r="CO128" i="40"/>
  <c r="CH128" i="40"/>
  <c r="CA128" i="40"/>
  <c r="BQ128" i="40"/>
  <c r="BJ128" i="40"/>
  <c r="BC128" i="40"/>
  <c r="AZ128" i="40"/>
  <c r="AT128" i="40"/>
  <c r="AM128" i="40"/>
  <c r="AF128" i="40"/>
  <c r="Y128" i="40"/>
  <c r="O128" i="40"/>
  <c r="H128" i="40"/>
  <c r="E128" i="40"/>
  <c r="B128" i="40"/>
  <c r="CO127" i="40"/>
  <c r="CH127" i="40"/>
  <c r="CA127" i="40"/>
  <c r="BQ127" i="40"/>
  <c r="BJ127" i="40"/>
  <c r="BC127" i="40"/>
  <c r="AT127" i="40"/>
  <c r="AM127" i="40"/>
  <c r="AF127" i="40"/>
  <c r="Y127" i="40"/>
  <c r="O127" i="40"/>
  <c r="H127" i="40"/>
  <c r="E127" i="40"/>
  <c r="B127" i="40"/>
  <c r="CO126" i="40"/>
  <c r="CH126" i="40"/>
  <c r="CA126" i="40"/>
  <c r="BQ126" i="40"/>
  <c r="BJ126" i="40"/>
  <c r="BC126" i="40"/>
  <c r="AT126" i="40"/>
  <c r="AM126" i="40"/>
  <c r="AF126" i="40"/>
  <c r="Y126" i="40"/>
  <c r="O126" i="40"/>
  <c r="H126" i="40"/>
  <c r="E126" i="40"/>
  <c r="B126" i="40"/>
  <c r="V125" i="40"/>
  <c r="CO123" i="40"/>
  <c r="CH123" i="40"/>
  <c r="CR123" i="40" s="1"/>
  <c r="CA123" i="40"/>
  <c r="BQ123" i="40"/>
  <c r="BJ123" i="40"/>
  <c r="BC123" i="40"/>
  <c r="BM123" i="40" s="1"/>
  <c r="AZ123" i="40"/>
  <c r="AT123" i="40"/>
  <c r="AM123" i="40"/>
  <c r="AF123" i="40"/>
  <c r="AP123" i="40" s="1"/>
  <c r="Y123" i="40"/>
  <c r="O123" i="40"/>
  <c r="H123" i="40"/>
  <c r="E123" i="40"/>
  <c r="B123" i="40"/>
  <c r="CO122" i="40"/>
  <c r="CH122" i="40"/>
  <c r="CA122" i="40"/>
  <c r="BQ122" i="40"/>
  <c r="BJ122" i="40"/>
  <c r="BC122" i="40"/>
  <c r="AZ122" i="40"/>
  <c r="AT122" i="40"/>
  <c r="AM122" i="40"/>
  <c r="AF122" i="40"/>
  <c r="Y122" i="40"/>
  <c r="O122" i="40"/>
  <c r="H122" i="40"/>
  <c r="E122" i="40"/>
  <c r="B122" i="40"/>
  <c r="CO121" i="40"/>
  <c r="CH121" i="40"/>
  <c r="CA121" i="40"/>
  <c r="BX121" i="40"/>
  <c r="BQ121" i="40"/>
  <c r="BJ121" i="40"/>
  <c r="BC121" i="40"/>
  <c r="AZ121" i="40"/>
  <c r="AT121" i="40"/>
  <c r="AM121" i="40"/>
  <c r="AF121" i="40"/>
  <c r="Y121" i="40"/>
  <c r="AI121" i="40" s="1"/>
  <c r="O121" i="40"/>
  <c r="H121" i="40"/>
  <c r="E121" i="40"/>
  <c r="B121" i="40"/>
  <c r="CO120" i="40"/>
  <c r="CH120" i="40"/>
  <c r="CA120" i="40"/>
  <c r="BQ120" i="40"/>
  <c r="BJ120" i="40"/>
  <c r="BC120" i="40"/>
  <c r="AZ120" i="40"/>
  <c r="BX120" i="40" s="1"/>
  <c r="AT120" i="40"/>
  <c r="AM120" i="40"/>
  <c r="AF120" i="40"/>
  <c r="Y120" i="40"/>
  <c r="O120" i="40"/>
  <c r="H120" i="40"/>
  <c r="E120" i="40"/>
  <c r="B120" i="40"/>
  <c r="CO119" i="40"/>
  <c r="CH119" i="40"/>
  <c r="CA119" i="40"/>
  <c r="BQ119" i="40"/>
  <c r="BJ119" i="40"/>
  <c r="BC119" i="40"/>
  <c r="AZ119" i="40"/>
  <c r="CV119" i="40" s="1"/>
  <c r="AT119" i="40"/>
  <c r="AM119" i="40"/>
  <c r="AF119" i="40"/>
  <c r="Y119" i="40"/>
  <c r="O119" i="40"/>
  <c r="H119" i="40"/>
  <c r="E119" i="40"/>
  <c r="B119" i="40"/>
  <c r="CO118" i="40"/>
  <c r="CH118" i="40"/>
  <c r="CA118" i="40"/>
  <c r="BQ118" i="40"/>
  <c r="BJ118" i="40"/>
  <c r="BC118" i="40"/>
  <c r="BM118" i="40" s="1"/>
  <c r="AZ118" i="40"/>
  <c r="CV118" i="40" s="1"/>
  <c r="AT118" i="40"/>
  <c r="AM118" i="40"/>
  <c r="AF118" i="40"/>
  <c r="Y118" i="40"/>
  <c r="O118" i="40"/>
  <c r="H118" i="40"/>
  <c r="E118" i="40"/>
  <c r="B118" i="40"/>
  <c r="CO117" i="40"/>
  <c r="CH117" i="40"/>
  <c r="CA117" i="40"/>
  <c r="BQ117" i="40"/>
  <c r="BJ117" i="40"/>
  <c r="BC117" i="40"/>
  <c r="AZ117" i="40"/>
  <c r="CV117" i="40" s="1"/>
  <c r="AT117" i="40"/>
  <c r="AM117" i="40"/>
  <c r="AF117" i="40"/>
  <c r="Y117" i="40"/>
  <c r="O117" i="40"/>
  <c r="H117" i="40"/>
  <c r="E117" i="40"/>
  <c r="B117" i="40"/>
  <c r="AZ116" i="40"/>
  <c r="AT116" i="40"/>
  <c r="V116" i="40"/>
  <c r="CX115" i="40"/>
  <c r="CR115" i="40"/>
  <c r="CK115" i="40"/>
  <c r="BZ115" i="40"/>
  <c r="BT115" i="40"/>
  <c r="BM115" i="40"/>
  <c r="AP115" i="40"/>
  <c r="AI115" i="40"/>
  <c r="CO111" i="40"/>
  <c r="CH111" i="40"/>
  <c r="CA111" i="40"/>
  <c r="BQ111" i="40"/>
  <c r="BJ111" i="40"/>
  <c r="BC111" i="40"/>
  <c r="AZ111" i="40"/>
  <c r="AT111" i="40"/>
  <c r="AM111" i="40"/>
  <c r="AF111" i="40"/>
  <c r="Y111" i="40"/>
  <c r="O111" i="40"/>
  <c r="H111" i="40"/>
  <c r="E111" i="40"/>
  <c r="B111" i="40"/>
  <c r="CO110" i="40"/>
  <c r="CH110" i="40"/>
  <c r="CA110" i="40"/>
  <c r="BQ110" i="40"/>
  <c r="BJ110" i="40"/>
  <c r="BC110" i="40"/>
  <c r="AZ110" i="40"/>
  <c r="AT110" i="40"/>
  <c r="AM110" i="40"/>
  <c r="AF110" i="40"/>
  <c r="Y110" i="40"/>
  <c r="O110" i="40"/>
  <c r="H110" i="40"/>
  <c r="E110" i="40"/>
  <c r="B110" i="40"/>
  <c r="CS108" i="40"/>
  <c r="CR108" i="40"/>
  <c r="CL108" i="40"/>
  <c r="CK108" i="40"/>
  <c r="CD108" i="40"/>
  <c r="BT108" i="40"/>
  <c r="BN108" i="40"/>
  <c r="BU108" i="40" s="1"/>
  <c r="BM108" i="40"/>
  <c r="BF108" i="40"/>
  <c r="BB108" i="40"/>
  <c r="AT108" i="40"/>
  <c r="AZ108" i="40" s="1"/>
  <c r="AQ108" i="40"/>
  <c r="BG108" i="40" s="1"/>
  <c r="AP108" i="40"/>
  <c r="AJ108" i="40"/>
  <c r="AI108" i="40"/>
  <c r="AB108" i="40"/>
  <c r="X108" i="40"/>
  <c r="R108" i="40"/>
  <c r="K108" i="40"/>
  <c r="CR107" i="40"/>
  <c r="CL107" i="40"/>
  <c r="CS107" i="40" s="1"/>
  <c r="CK107" i="40"/>
  <c r="CD107" i="40"/>
  <c r="BT107" i="40"/>
  <c r="BM107" i="40"/>
  <c r="BF107" i="40"/>
  <c r="AZ107" i="40"/>
  <c r="AT107" i="40"/>
  <c r="AV107" i="40" s="1"/>
  <c r="AQ107" i="40"/>
  <c r="AP107" i="40"/>
  <c r="AJ107" i="40"/>
  <c r="AI107" i="40"/>
  <c r="AB107" i="40"/>
  <c r="X107" i="40"/>
  <c r="R107" i="40"/>
  <c r="K107" i="40"/>
  <c r="CO106" i="40"/>
  <c r="CH106" i="40"/>
  <c r="CA106" i="40"/>
  <c r="BQ106" i="40"/>
  <c r="BJ106" i="40"/>
  <c r="BC106" i="40"/>
  <c r="AT106" i="40"/>
  <c r="AM106" i="40"/>
  <c r="AF106" i="40"/>
  <c r="Y106" i="40"/>
  <c r="O106" i="40"/>
  <c r="H106" i="40"/>
  <c r="E106" i="40"/>
  <c r="B106" i="40"/>
  <c r="CO105" i="40"/>
  <c r="CH105" i="40"/>
  <c r="CA105" i="40"/>
  <c r="BQ105" i="40"/>
  <c r="BJ105" i="40"/>
  <c r="BC105" i="40"/>
  <c r="AT105" i="40"/>
  <c r="AM105" i="40"/>
  <c r="AF105" i="40"/>
  <c r="AP105" i="40" s="1"/>
  <c r="Y105" i="40"/>
  <c r="O105" i="40"/>
  <c r="H105" i="40"/>
  <c r="E105" i="40"/>
  <c r="B105" i="40"/>
  <c r="AT104" i="40"/>
  <c r="V104" i="40"/>
  <c r="B104" i="40"/>
  <c r="CR103" i="40"/>
  <c r="CK103" i="40"/>
  <c r="CD103" i="40"/>
  <c r="BT103" i="40"/>
  <c r="BM103" i="40"/>
  <c r="BF103" i="40"/>
  <c r="BB103" i="40"/>
  <c r="AP103" i="40"/>
  <c r="AI103" i="40"/>
  <c r="AC103" i="40"/>
  <c r="AJ103" i="40" s="1"/>
  <c r="AQ103" i="40" s="1"/>
  <c r="AB103" i="40"/>
  <c r="X103" i="40"/>
  <c r="R103" i="40"/>
  <c r="K103" i="40"/>
  <c r="CO102" i="40"/>
  <c r="CH102" i="40"/>
  <c r="CA102" i="40"/>
  <c r="BX102" i="40"/>
  <c r="BQ102" i="40"/>
  <c r="BJ102" i="40"/>
  <c r="BC102" i="40"/>
  <c r="AZ102" i="40"/>
  <c r="AT102" i="40"/>
  <c r="AM102" i="40"/>
  <c r="AF102" i="40"/>
  <c r="Y102" i="40"/>
  <c r="O102" i="40"/>
  <c r="H102" i="40"/>
  <c r="E102" i="40"/>
  <c r="B102" i="40"/>
  <c r="CO101" i="40"/>
  <c r="CH101" i="40"/>
  <c r="CA101" i="40"/>
  <c r="BQ101" i="40"/>
  <c r="BJ101" i="40"/>
  <c r="BC101" i="40"/>
  <c r="AZ101" i="40"/>
  <c r="AT101" i="40"/>
  <c r="AM101" i="40"/>
  <c r="AF101" i="40"/>
  <c r="Y101" i="40"/>
  <c r="O101" i="40"/>
  <c r="H101" i="40"/>
  <c r="E101" i="40"/>
  <c r="B101" i="40"/>
  <c r="CO100" i="40"/>
  <c r="CH100" i="40"/>
  <c r="CA100" i="40"/>
  <c r="BX100" i="40"/>
  <c r="BQ100" i="40"/>
  <c r="BJ100" i="40"/>
  <c r="BC100" i="40"/>
  <c r="AZ100" i="40"/>
  <c r="CV100" i="40" s="1"/>
  <c r="AT100" i="40"/>
  <c r="AM100" i="40"/>
  <c r="AF100" i="40"/>
  <c r="Y100" i="40"/>
  <c r="O100" i="40"/>
  <c r="H100" i="40"/>
  <c r="E100" i="40"/>
  <c r="B100" i="40"/>
  <c r="CV99" i="40"/>
  <c r="CO99" i="40"/>
  <c r="CH99" i="40"/>
  <c r="CA99" i="40"/>
  <c r="BQ99" i="40"/>
  <c r="BJ99" i="40"/>
  <c r="BC99" i="40"/>
  <c r="AZ99" i="40"/>
  <c r="AT99" i="40"/>
  <c r="AM99" i="40"/>
  <c r="AF99" i="40"/>
  <c r="Y99" i="40"/>
  <c r="O99" i="40"/>
  <c r="H99" i="40"/>
  <c r="E99" i="40"/>
  <c r="B99" i="40"/>
  <c r="CO98" i="40"/>
  <c r="CH98" i="40"/>
  <c r="CA98" i="40"/>
  <c r="BQ98" i="40"/>
  <c r="BJ98" i="40"/>
  <c r="BC98" i="40"/>
  <c r="AZ98" i="40"/>
  <c r="AT98" i="40"/>
  <c r="AM98" i="40"/>
  <c r="AF98" i="40"/>
  <c r="Y98" i="40"/>
  <c r="O98" i="40"/>
  <c r="H98" i="40"/>
  <c r="E98" i="40"/>
  <c r="B98" i="40"/>
  <c r="CO97" i="40"/>
  <c r="CH97" i="40"/>
  <c r="CA97" i="40"/>
  <c r="BQ97" i="40"/>
  <c r="BJ97" i="40"/>
  <c r="BC97" i="40"/>
  <c r="AZ97" i="40"/>
  <c r="AT97" i="40"/>
  <c r="AM97" i="40"/>
  <c r="AF97" i="40"/>
  <c r="Y97" i="40"/>
  <c r="O97" i="40"/>
  <c r="H97" i="40"/>
  <c r="E97" i="40"/>
  <c r="B97" i="40"/>
  <c r="CO96" i="40"/>
  <c r="CH96" i="40"/>
  <c r="CA96" i="40"/>
  <c r="BX96" i="40"/>
  <c r="BQ96" i="40"/>
  <c r="BJ96" i="40"/>
  <c r="BC96" i="40"/>
  <c r="AZ96" i="40"/>
  <c r="CV96" i="40" s="1"/>
  <c r="AT96" i="40"/>
  <c r="AM96" i="40"/>
  <c r="AF96" i="40"/>
  <c r="Y96" i="40"/>
  <c r="O96" i="40"/>
  <c r="H96" i="40"/>
  <c r="E96" i="40"/>
  <c r="B96" i="40"/>
  <c r="CV95" i="40"/>
  <c r="CO95" i="40"/>
  <c r="CH95" i="40"/>
  <c r="CA95" i="40"/>
  <c r="BQ95" i="40"/>
  <c r="BJ95" i="40"/>
  <c r="BC95" i="40"/>
  <c r="AZ95" i="40"/>
  <c r="AT95" i="40"/>
  <c r="AM95" i="40"/>
  <c r="AF95" i="40"/>
  <c r="Y95" i="40"/>
  <c r="O95" i="40"/>
  <c r="H95" i="40"/>
  <c r="E95" i="40"/>
  <c r="B95" i="40"/>
  <c r="CO94" i="40"/>
  <c r="CH94" i="40"/>
  <c r="CA94" i="40"/>
  <c r="BX94" i="40"/>
  <c r="BQ94" i="40"/>
  <c r="BJ94" i="40"/>
  <c r="BC94" i="40"/>
  <c r="AZ94" i="40"/>
  <c r="AT94" i="40"/>
  <c r="AM94" i="40"/>
  <c r="AF94" i="40"/>
  <c r="Y94" i="40"/>
  <c r="O94" i="40"/>
  <c r="H94" i="40"/>
  <c r="E94" i="40"/>
  <c r="B94" i="40"/>
  <c r="AT93" i="40"/>
  <c r="V93" i="40"/>
  <c r="CR92" i="40"/>
  <c r="CK92" i="40"/>
  <c r="CD92" i="40"/>
  <c r="BT92" i="40"/>
  <c r="BM92" i="40"/>
  <c r="BF92" i="40"/>
  <c r="AT92" i="40"/>
  <c r="AZ92" i="40" s="1"/>
  <c r="AP92" i="40"/>
  <c r="AJ92" i="40"/>
  <c r="AQ92" i="40" s="1"/>
  <c r="AI92" i="40"/>
  <c r="AB92" i="40"/>
  <c r="X92" i="40"/>
  <c r="R92" i="40"/>
  <c r="K92" i="40"/>
  <c r="CO91" i="40"/>
  <c r="CH91" i="40"/>
  <c r="CA91" i="40"/>
  <c r="BQ91" i="40"/>
  <c r="BJ91" i="40"/>
  <c r="BC91" i="40"/>
  <c r="AT91" i="40"/>
  <c r="AM91" i="40"/>
  <c r="AF91" i="40"/>
  <c r="AP91" i="40" s="1"/>
  <c r="Y91" i="40"/>
  <c r="O91" i="40"/>
  <c r="H91" i="40"/>
  <c r="E91" i="40"/>
  <c r="B91" i="40"/>
  <c r="CO90" i="40"/>
  <c r="CH90" i="40"/>
  <c r="CA90" i="40"/>
  <c r="BQ90" i="40"/>
  <c r="BJ90" i="40"/>
  <c r="BC90" i="40"/>
  <c r="AT90" i="40"/>
  <c r="AM90" i="40"/>
  <c r="AF90" i="40"/>
  <c r="Y90" i="40"/>
  <c r="O90" i="40"/>
  <c r="H90" i="40"/>
  <c r="E90" i="40"/>
  <c r="B90" i="40"/>
  <c r="CO89" i="40"/>
  <c r="CH89" i="40"/>
  <c r="CA89" i="40"/>
  <c r="BQ89" i="40"/>
  <c r="BJ89" i="40"/>
  <c r="BC89" i="40"/>
  <c r="AT89" i="40"/>
  <c r="AM89" i="40"/>
  <c r="AF89" i="40"/>
  <c r="Y89" i="40"/>
  <c r="O89" i="40"/>
  <c r="H89" i="40"/>
  <c r="E89" i="40"/>
  <c r="B89" i="40"/>
  <c r="CO88" i="40"/>
  <c r="CH88" i="40"/>
  <c r="CA88" i="40"/>
  <c r="BQ88" i="40"/>
  <c r="BJ88" i="40"/>
  <c r="BC88" i="40"/>
  <c r="AT88" i="40"/>
  <c r="AM88" i="40"/>
  <c r="AF88" i="40"/>
  <c r="Y88" i="40"/>
  <c r="O88" i="40"/>
  <c r="H88" i="40"/>
  <c r="E88" i="40"/>
  <c r="B88" i="40"/>
  <c r="CO87" i="40"/>
  <c r="CH87" i="40"/>
  <c r="CA87" i="40"/>
  <c r="BQ87" i="40"/>
  <c r="BJ87" i="40"/>
  <c r="BC87" i="40"/>
  <c r="AT87" i="40"/>
  <c r="AM87" i="40"/>
  <c r="AF87" i="40"/>
  <c r="Y87" i="40"/>
  <c r="O87" i="40"/>
  <c r="H87" i="40"/>
  <c r="E87" i="40"/>
  <c r="B87" i="40"/>
  <c r="CO86" i="40"/>
  <c r="CH86" i="40"/>
  <c r="CA86" i="40"/>
  <c r="BQ86" i="40"/>
  <c r="BJ86" i="40"/>
  <c r="BC86" i="40"/>
  <c r="AT86" i="40"/>
  <c r="AM86" i="40"/>
  <c r="AF86" i="40"/>
  <c r="Y86" i="40"/>
  <c r="O86" i="40"/>
  <c r="H86" i="40"/>
  <c r="E86" i="40"/>
  <c r="B86" i="40"/>
  <c r="CO85" i="40"/>
  <c r="CH85" i="40"/>
  <c r="CA85" i="40"/>
  <c r="BQ85" i="40"/>
  <c r="BJ85" i="40"/>
  <c r="BC85" i="40"/>
  <c r="AT85" i="40"/>
  <c r="AM85" i="40"/>
  <c r="AF85" i="40"/>
  <c r="Y85" i="40"/>
  <c r="O85" i="40"/>
  <c r="H85" i="40"/>
  <c r="E85" i="40"/>
  <c r="B85" i="40"/>
  <c r="CO84" i="40"/>
  <c r="CH84" i="40"/>
  <c r="CA84" i="40"/>
  <c r="BQ84" i="40"/>
  <c r="BJ84" i="40"/>
  <c r="BC84" i="40"/>
  <c r="AT84" i="40"/>
  <c r="AM84" i="40"/>
  <c r="AF84" i="40"/>
  <c r="Y84" i="40"/>
  <c r="O84" i="40"/>
  <c r="H84" i="40"/>
  <c r="E84" i="40"/>
  <c r="B84" i="40"/>
  <c r="V83" i="40"/>
  <c r="B83" i="40"/>
  <c r="CS82" i="40"/>
  <c r="CR82" i="40"/>
  <c r="CL82" i="40"/>
  <c r="CK82" i="40"/>
  <c r="CD82" i="40"/>
  <c r="BT82" i="40"/>
  <c r="BM82" i="40"/>
  <c r="BF82" i="40"/>
  <c r="AT82" i="40"/>
  <c r="AP82" i="40"/>
  <c r="AJ82" i="40"/>
  <c r="AQ82" i="40" s="1"/>
  <c r="AI82" i="40"/>
  <c r="AB82" i="40"/>
  <c r="X82" i="40"/>
  <c r="R82" i="40"/>
  <c r="K82" i="40"/>
  <c r="CO81" i="40"/>
  <c r="CH81" i="40"/>
  <c r="CA81" i="40"/>
  <c r="BQ81" i="40"/>
  <c r="BJ81" i="40"/>
  <c r="BC81" i="40"/>
  <c r="AZ81" i="40"/>
  <c r="AT81" i="40"/>
  <c r="AM81" i="40"/>
  <c r="BF81" i="40" s="1"/>
  <c r="AF81" i="40"/>
  <c r="Y81" i="40"/>
  <c r="AI81" i="40" s="1"/>
  <c r="O81" i="40"/>
  <c r="H81" i="40"/>
  <c r="E81" i="40"/>
  <c r="B81" i="40"/>
  <c r="CO80" i="40"/>
  <c r="CH80" i="40"/>
  <c r="CA80" i="40"/>
  <c r="BX80" i="40"/>
  <c r="BQ80" i="40"/>
  <c r="BJ80" i="40"/>
  <c r="BC80" i="40"/>
  <c r="AZ80" i="40"/>
  <c r="AT80" i="40"/>
  <c r="AM80" i="40"/>
  <c r="AF80" i="40"/>
  <c r="Y80" i="40"/>
  <c r="O80" i="40"/>
  <c r="H80" i="40"/>
  <c r="E80" i="40"/>
  <c r="B80" i="40"/>
  <c r="CO79" i="40"/>
  <c r="CH79" i="40"/>
  <c r="CA79" i="40"/>
  <c r="BQ79" i="40"/>
  <c r="BJ79" i="40"/>
  <c r="BC79" i="40"/>
  <c r="AZ79" i="40"/>
  <c r="AT79" i="40"/>
  <c r="AM79" i="40"/>
  <c r="AF79" i="40"/>
  <c r="Y79" i="40"/>
  <c r="O79" i="40"/>
  <c r="H79" i="40"/>
  <c r="E79" i="40"/>
  <c r="B79" i="40"/>
  <c r="CO78" i="40"/>
  <c r="CH78" i="40"/>
  <c r="CA78" i="40"/>
  <c r="BX78" i="40"/>
  <c r="BQ78" i="40"/>
  <c r="BJ78" i="40"/>
  <c r="BC78" i="40"/>
  <c r="AZ78" i="40"/>
  <c r="AT78" i="40"/>
  <c r="AM78" i="40"/>
  <c r="AF78" i="40"/>
  <c r="Y78" i="40"/>
  <c r="O78" i="40"/>
  <c r="H78" i="40"/>
  <c r="E78" i="40"/>
  <c r="B78" i="40"/>
  <c r="CV77" i="40"/>
  <c r="CO77" i="40"/>
  <c r="CH77" i="40"/>
  <c r="CA77" i="40"/>
  <c r="BQ77" i="40"/>
  <c r="BJ77" i="40"/>
  <c r="BC77" i="40"/>
  <c r="AZ77" i="40"/>
  <c r="AT77" i="40"/>
  <c r="AM77" i="40"/>
  <c r="AF77" i="40"/>
  <c r="Y77" i="40"/>
  <c r="O77" i="40"/>
  <c r="H77" i="40"/>
  <c r="E77" i="40"/>
  <c r="B77" i="40"/>
  <c r="CO76" i="40"/>
  <c r="CH76" i="40"/>
  <c r="CA76" i="40"/>
  <c r="BQ76" i="40"/>
  <c r="BJ76" i="40"/>
  <c r="BC76" i="40"/>
  <c r="AZ76" i="40"/>
  <c r="AT76" i="40"/>
  <c r="AM76" i="40"/>
  <c r="AF76" i="40"/>
  <c r="Y76" i="40"/>
  <c r="O76" i="40"/>
  <c r="H76" i="40"/>
  <c r="E76" i="40"/>
  <c r="B76" i="40"/>
  <c r="CO75" i="40"/>
  <c r="CH75" i="40"/>
  <c r="CA75" i="40"/>
  <c r="BQ75" i="40"/>
  <c r="BJ75" i="40"/>
  <c r="BC75" i="40"/>
  <c r="AZ75" i="40"/>
  <c r="AT75" i="40"/>
  <c r="AM75" i="40"/>
  <c r="AF75" i="40"/>
  <c r="Y75" i="40"/>
  <c r="O75" i="40"/>
  <c r="H75" i="40"/>
  <c r="E75" i="40"/>
  <c r="B75" i="40"/>
  <c r="CO74" i="40"/>
  <c r="CH74" i="40"/>
  <c r="CA74" i="40"/>
  <c r="BQ74" i="40"/>
  <c r="BJ74" i="40"/>
  <c r="BC74" i="40"/>
  <c r="AZ74" i="40"/>
  <c r="AT74" i="40"/>
  <c r="AM74" i="40"/>
  <c r="AF74" i="40"/>
  <c r="Y74" i="40"/>
  <c r="O74" i="40"/>
  <c r="H74" i="40"/>
  <c r="E74" i="40"/>
  <c r="B74" i="40"/>
  <c r="CO73" i="40"/>
  <c r="CH73" i="40"/>
  <c r="CA73" i="40"/>
  <c r="BQ73" i="40"/>
  <c r="BJ73" i="40"/>
  <c r="BC73" i="40"/>
  <c r="AZ73" i="40"/>
  <c r="AT73" i="40"/>
  <c r="AM73" i="40"/>
  <c r="AF73" i="40"/>
  <c r="Y73" i="40"/>
  <c r="O73" i="40"/>
  <c r="H73" i="40"/>
  <c r="E73" i="40"/>
  <c r="B73" i="40"/>
  <c r="CO72" i="40"/>
  <c r="CH72" i="40"/>
  <c r="CA72" i="40"/>
  <c r="BQ72" i="40"/>
  <c r="BJ72" i="40"/>
  <c r="BC72" i="40"/>
  <c r="AZ72" i="40"/>
  <c r="AT72" i="40"/>
  <c r="AM72" i="40"/>
  <c r="AF72" i="40"/>
  <c r="Y72" i="40"/>
  <c r="O72" i="40"/>
  <c r="H72" i="40"/>
  <c r="E72" i="40"/>
  <c r="B72" i="40"/>
  <c r="CO71" i="40"/>
  <c r="CH71" i="40"/>
  <c r="CA71" i="40"/>
  <c r="BQ71" i="40"/>
  <c r="BJ71" i="40"/>
  <c r="BC71" i="40"/>
  <c r="AZ71" i="40"/>
  <c r="AT71" i="40"/>
  <c r="AM71" i="40"/>
  <c r="AF71" i="40"/>
  <c r="Y71" i="40"/>
  <c r="O71" i="40"/>
  <c r="H71" i="40"/>
  <c r="E71" i="40"/>
  <c r="B71" i="40"/>
  <c r="CO70" i="40"/>
  <c r="CH70" i="40"/>
  <c r="CA70" i="40"/>
  <c r="BQ70" i="40"/>
  <c r="BJ70" i="40"/>
  <c r="BC70" i="40"/>
  <c r="AZ70" i="40"/>
  <c r="AT70" i="40"/>
  <c r="AM70" i="40"/>
  <c r="AF70" i="40"/>
  <c r="Y70" i="40"/>
  <c r="O70" i="40"/>
  <c r="H70" i="40"/>
  <c r="E70" i="40"/>
  <c r="B70" i="40"/>
  <c r="CO69" i="40"/>
  <c r="CH69" i="40"/>
  <c r="CA69" i="40"/>
  <c r="BQ69" i="40"/>
  <c r="BJ69" i="40"/>
  <c r="BC69" i="40"/>
  <c r="AZ69" i="40"/>
  <c r="AT69" i="40"/>
  <c r="AM69" i="40"/>
  <c r="AF69" i="40"/>
  <c r="Y69" i="40"/>
  <c r="O69" i="40"/>
  <c r="H69" i="40"/>
  <c r="E69" i="40"/>
  <c r="B69" i="40"/>
  <c r="V68" i="40"/>
  <c r="CR67" i="40"/>
  <c r="CL67" i="40"/>
  <c r="CS67" i="40" s="1"/>
  <c r="CK67" i="40"/>
  <c r="CD67" i="40"/>
  <c r="BT67" i="40"/>
  <c r="BM67" i="40"/>
  <c r="BF67" i="40"/>
  <c r="AT67" i="40"/>
  <c r="AZ67" i="40" s="1"/>
  <c r="AP67" i="40"/>
  <c r="AJ67" i="40"/>
  <c r="AQ67" i="40" s="1"/>
  <c r="AW67" i="40" s="1"/>
  <c r="AI67" i="40"/>
  <c r="AB67" i="40"/>
  <c r="X67" i="40"/>
  <c r="R67" i="40"/>
  <c r="K67" i="40"/>
  <c r="CR66" i="40"/>
  <c r="CK66" i="40"/>
  <c r="CD66" i="40"/>
  <c r="BT66" i="40"/>
  <c r="BM66" i="40"/>
  <c r="BF66" i="40"/>
  <c r="AT66" i="40"/>
  <c r="AP66" i="40"/>
  <c r="AI66" i="40"/>
  <c r="AB66" i="40"/>
  <c r="R66" i="40"/>
  <c r="L66" i="40"/>
  <c r="S66" i="40" s="1"/>
  <c r="K66" i="40"/>
  <c r="CK65" i="40"/>
  <c r="BT65" i="40"/>
  <c r="BM65" i="40"/>
  <c r="AZ65" i="40"/>
  <c r="CV65" i="40" s="1"/>
  <c r="AT65" i="40"/>
  <c r="BF65" i="40"/>
  <c r="L65" i="40"/>
  <c r="S65" i="40" s="1"/>
  <c r="CO64" i="40"/>
  <c r="CH64" i="40"/>
  <c r="CA64" i="40"/>
  <c r="BQ64" i="40"/>
  <c r="BJ64" i="40"/>
  <c r="BC64" i="40"/>
  <c r="AZ64" i="40"/>
  <c r="BX64" i="40" s="1"/>
  <c r="AT64" i="40"/>
  <c r="AM64" i="40"/>
  <c r="AF64" i="40"/>
  <c r="Y64" i="40"/>
  <c r="O64" i="40"/>
  <c r="H64" i="40"/>
  <c r="E64" i="40"/>
  <c r="B64" i="40"/>
  <c r="CO63" i="40"/>
  <c r="CH63" i="40"/>
  <c r="CA63" i="40"/>
  <c r="BQ63" i="40"/>
  <c r="BJ63" i="40"/>
  <c r="BC63" i="40"/>
  <c r="AT63" i="40"/>
  <c r="AZ63" i="40" s="1"/>
  <c r="AM63" i="40"/>
  <c r="AF63" i="40"/>
  <c r="Y63" i="40"/>
  <c r="O63" i="40"/>
  <c r="H63" i="40"/>
  <c r="E63" i="40"/>
  <c r="B63" i="40"/>
  <c r="CO62" i="40"/>
  <c r="CH62" i="40"/>
  <c r="CA62" i="40"/>
  <c r="BQ62" i="40"/>
  <c r="BJ62" i="40"/>
  <c r="BC62" i="40"/>
  <c r="AT62" i="40"/>
  <c r="AZ62" i="40" s="1"/>
  <c r="AM62" i="40"/>
  <c r="AF62" i="40"/>
  <c r="Y62" i="40"/>
  <c r="O62" i="40"/>
  <c r="H62" i="40"/>
  <c r="E62" i="40"/>
  <c r="B62" i="40"/>
  <c r="CO61" i="40"/>
  <c r="CH61" i="40"/>
  <c r="CA61" i="40"/>
  <c r="BQ61" i="40"/>
  <c r="BJ61" i="40"/>
  <c r="BC61" i="40"/>
  <c r="AT61" i="40"/>
  <c r="AZ61" i="40" s="1"/>
  <c r="CV61" i="40" s="1"/>
  <c r="AM61" i="40"/>
  <c r="AF61" i="40"/>
  <c r="Y61" i="40"/>
  <c r="O61" i="40"/>
  <c r="H61" i="40"/>
  <c r="E61" i="40"/>
  <c r="B61" i="40"/>
  <c r="CO60" i="40"/>
  <c r="CH60" i="40"/>
  <c r="CA60" i="40"/>
  <c r="BQ60" i="40"/>
  <c r="BJ60" i="40"/>
  <c r="BC60" i="40"/>
  <c r="AZ60" i="40"/>
  <c r="AT60" i="40"/>
  <c r="AM60" i="40"/>
  <c r="AF60" i="40"/>
  <c r="Y60" i="40"/>
  <c r="O60" i="40"/>
  <c r="H60" i="40"/>
  <c r="E60" i="40"/>
  <c r="B60" i="40"/>
  <c r="CO59" i="40"/>
  <c r="CH59" i="40"/>
  <c r="CA59" i="40"/>
  <c r="BQ59" i="40"/>
  <c r="BJ59" i="40"/>
  <c r="BC59" i="40"/>
  <c r="AT59" i="40"/>
  <c r="AZ59" i="40" s="1"/>
  <c r="AM59" i="40"/>
  <c r="AF59" i="40"/>
  <c r="Y59" i="40"/>
  <c r="O59" i="40"/>
  <c r="H59" i="40"/>
  <c r="E59" i="40"/>
  <c r="B59" i="40"/>
  <c r="CO58" i="40"/>
  <c r="CH58" i="40"/>
  <c r="CA58" i="40"/>
  <c r="BQ58" i="40"/>
  <c r="BJ58" i="40"/>
  <c r="BC58" i="40"/>
  <c r="AT58" i="40"/>
  <c r="AZ58" i="40" s="1"/>
  <c r="AM58" i="40"/>
  <c r="AF58" i="40"/>
  <c r="Y58" i="40"/>
  <c r="O58" i="40"/>
  <c r="H58" i="40"/>
  <c r="E58" i="40"/>
  <c r="B58" i="40"/>
  <c r="CO57" i="40"/>
  <c r="CH57" i="40"/>
  <c r="CA57" i="40"/>
  <c r="BQ57" i="40"/>
  <c r="BJ57" i="40"/>
  <c r="BC57" i="40"/>
  <c r="AT57" i="40"/>
  <c r="AZ57" i="40" s="1"/>
  <c r="CV57" i="40" s="1"/>
  <c r="AM57" i="40"/>
  <c r="AF57" i="40"/>
  <c r="Y57" i="40"/>
  <c r="O57" i="40"/>
  <c r="H57" i="40"/>
  <c r="E57" i="40"/>
  <c r="B57" i="40"/>
  <c r="CO56" i="40"/>
  <c r="CH56" i="40"/>
  <c r="CA56" i="40"/>
  <c r="BQ56" i="40"/>
  <c r="BJ56" i="40"/>
  <c r="BC56" i="40"/>
  <c r="AZ56" i="40"/>
  <c r="AT56" i="40"/>
  <c r="AM56" i="40"/>
  <c r="AF56" i="40"/>
  <c r="Y56" i="40"/>
  <c r="O56" i="40"/>
  <c r="H56" i="40"/>
  <c r="E56" i="40"/>
  <c r="B56" i="40"/>
  <c r="CO55" i="40"/>
  <c r="CH55" i="40"/>
  <c r="CA55" i="40"/>
  <c r="BQ55" i="40"/>
  <c r="BJ55" i="40"/>
  <c r="BC55" i="40"/>
  <c r="AZ55" i="40"/>
  <c r="CV55" i="40" s="1"/>
  <c r="AT55" i="40"/>
  <c r="AM55" i="40"/>
  <c r="AF55" i="40"/>
  <c r="Y55" i="40"/>
  <c r="O55" i="40"/>
  <c r="H55" i="40"/>
  <c r="E55" i="40"/>
  <c r="B55" i="40"/>
  <c r="CV54" i="40"/>
  <c r="CO54" i="40"/>
  <c r="CH54" i="40"/>
  <c r="CA54" i="40"/>
  <c r="BX54" i="40"/>
  <c r="BQ54" i="40"/>
  <c r="BJ54" i="40"/>
  <c r="BC54" i="40"/>
  <c r="AZ54" i="40"/>
  <c r="AT54" i="40"/>
  <c r="AM54" i="40"/>
  <c r="AF54" i="40"/>
  <c r="Y54" i="40"/>
  <c r="O54" i="40"/>
  <c r="H54" i="40"/>
  <c r="E54" i="40"/>
  <c r="B54" i="40"/>
  <c r="CO53" i="40"/>
  <c r="CH53" i="40"/>
  <c r="CA53" i="40"/>
  <c r="BQ53" i="40"/>
  <c r="BJ53" i="40"/>
  <c r="BC53" i="40"/>
  <c r="AT53" i="40"/>
  <c r="AZ53" i="40" s="1"/>
  <c r="CV53" i="40" s="1"/>
  <c r="AM53" i="40"/>
  <c r="AF53" i="40"/>
  <c r="Y53" i="40"/>
  <c r="O53" i="40"/>
  <c r="H53" i="40"/>
  <c r="E53" i="40"/>
  <c r="B53" i="40"/>
  <c r="CO52" i="40"/>
  <c r="CH52" i="40"/>
  <c r="CA52" i="40"/>
  <c r="BQ52" i="40"/>
  <c r="BJ52" i="40"/>
  <c r="BC52" i="40"/>
  <c r="AT52" i="40"/>
  <c r="AZ52" i="40" s="1"/>
  <c r="BX52" i="40" s="1"/>
  <c r="AM52" i="40"/>
  <c r="AF52" i="40"/>
  <c r="Y52" i="40"/>
  <c r="O52" i="40"/>
  <c r="H52" i="40"/>
  <c r="E52" i="40"/>
  <c r="B52" i="40"/>
  <c r="CO51" i="40"/>
  <c r="CH51" i="40"/>
  <c r="CA51" i="40"/>
  <c r="BQ51" i="40"/>
  <c r="BJ51" i="40"/>
  <c r="BC51" i="40"/>
  <c r="AT51" i="40"/>
  <c r="AZ51" i="40" s="1"/>
  <c r="AM51" i="40"/>
  <c r="AF51" i="40"/>
  <c r="Y51" i="40"/>
  <c r="O51" i="40"/>
  <c r="H51" i="40"/>
  <c r="E51" i="40"/>
  <c r="B51" i="40"/>
  <c r="CO50" i="40"/>
  <c r="CH50" i="40"/>
  <c r="CA50" i="40"/>
  <c r="BQ50" i="40"/>
  <c r="BJ50" i="40"/>
  <c r="BC50" i="40"/>
  <c r="AT50" i="40"/>
  <c r="AZ50" i="40" s="1"/>
  <c r="AM50" i="40"/>
  <c r="AF50" i="40"/>
  <c r="Y50" i="40"/>
  <c r="O50" i="40"/>
  <c r="H50" i="40"/>
  <c r="E50" i="40"/>
  <c r="B50" i="40"/>
  <c r="CO49" i="40"/>
  <c r="CH49" i="40"/>
  <c r="CA49" i="40"/>
  <c r="BQ49" i="40"/>
  <c r="BJ49" i="40"/>
  <c r="BC49" i="40"/>
  <c r="AT49" i="40"/>
  <c r="AZ49" i="40" s="1"/>
  <c r="AM49" i="40"/>
  <c r="AF49" i="40"/>
  <c r="Y49" i="40"/>
  <c r="O49" i="40"/>
  <c r="H49" i="40"/>
  <c r="E49" i="40"/>
  <c r="B49" i="40"/>
  <c r="CO48" i="40"/>
  <c r="CH48" i="40"/>
  <c r="CA48" i="40"/>
  <c r="BQ48" i="40"/>
  <c r="BJ48" i="40"/>
  <c r="BC48" i="40"/>
  <c r="AZ48" i="40"/>
  <c r="AT48" i="40"/>
  <c r="AM48" i="40"/>
  <c r="AF48" i="40"/>
  <c r="Y48" i="40"/>
  <c r="O48" i="40"/>
  <c r="H48" i="40"/>
  <c r="E48" i="40"/>
  <c r="B48" i="40"/>
  <c r="CO47" i="40"/>
  <c r="CH47" i="40"/>
  <c r="CA47" i="40"/>
  <c r="BX47" i="40"/>
  <c r="BQ47" i="40"/>
  <c r="BJ47" i="40"/>
  <c r="BC47" i="40"/>
  <c r="AZ47" i="40"/>
  <c r="CV47" i="40" s="1"/>
  <c r="AT47" i="40"/>
  <c r="AM47" i="40"/>
  <c r="AF47" i="40"/>
  <c r="Y47" i="40"/>
  <c r="O47" i="40"/>
  <c r="H47" i="40"/>
  <c r="E47" i="40"/>
  <c r="B47" i="40"/>
  <c r="CO46" i="40"/>
  <c r="CH46" i="40"/>
  <c r="CA46" i="40"/>
  <c r="BQ46" i="40"/>
  <c r="BJ46" i="40"/>
  <c r="BC46" i="40"/>
  <c r="AZ46" i="40"/>
  <c r="CV46" i="40" s="1"/>
  <c r="AT46" i="40"/>
  <c r="AM46" i="40"/>
  <c r="AF46" i="40"/>
  <c r="Y46" i="40"/>
  <c r="O46" i="40"/>
  <c r="H46" i="40"/>
  <c r="E46" i="40"/>
  <c r="B46" i="40"/>
  <c r="CV45" i="40"/>
  <c r="CO45" i="40"/>
  <c r="CH45" i="40"/>
  <c r="CA45" i="40"/>
  <c r="BX45" i="40"/>
  <c r="BQ45" i="40"/>
  <c r="BJ45" i="40"/>
  <c r="BC45" i="40"/>
  <c r="AZ45" i="40"/>
  <c r="AT45" i="40"/>
  <c r="AM45" i="40"/>
  <c r="AF45" i="40"/>
  <c r="Y45" i="40"/>
  <c r="O45" i="40"/>
  <c r="H45" i="40"/>
  <c r="E45" i="40"/>
  <c r="B45" i="40"/>
  <c r="CO44" i="40"/>
  <c r="CH44" i="40"/>
  <c r="CA44" i="40"/>
  <c r="BQ44" i="40"/>
  <c r="BJ44" i="40"/>
  <c r="BC44" i="40"/>
  <c r="AZ44" i="40"/>
  <c r="CV44" i="40" s="1"/>
  <c r="AT44" i="40"/>
  <c r="AM44" i="40"/>
  <c r="AF44" i="40"/>
  <c r="Y44" i="40"/>
  <c r="O44" i="40"/>
  <c r="H44" i="40"/>
  <c r="E44" i="40"/>
  <c r="B44" i="40"/>
  <c r="CO43" i="40"/>
  <c r="CH43" i="40"/>
  <c r="CA43" i="40"/>
  <c r="BQ43" i="40"/>
  <c r="BJ43" i="40"/>
  <c r="BC43" i="40"/>
  <c r="AZ43" i="40"/>
  <c r="CV43" i="40" s="1"/>
  <c r="AT43" i="40"/>
  <c r="AM43" i="40"/>
  <c r="AF43" i="40"/>
  <c r="Y43" i="40"/>
  <c r="O43" i="40"/>
  <c r="H43" i="40"/>
  <c r="E43" i="40"/>
  <c r="B43" i="40"/>
  <c r="CO42" i="40"/>
  <c r="CH42" i="40"/>
  <c r="CA42" i="40"/>
  <c r="BQ42" i="40"/>
  <c r="BJ42" i="40"/>
  <c r="BC42" i="40"/>
  <c r="AZ42" i="40"/>
  <c r="CV42" i="40" s="1"/>
  <c r="AT42" i="40"/>
  <c r="AM42" i="40"/>
  <c r="AF42" i="40"/>
  <c r="Y42" i="40"/>
  <c r="O42" i="40"/>
  <c r="H42" i="40"/>
  <c r="E42" i="40"/>
  <c r="B42" i="40"/>
  <c r="CO41" i="40"/>
  <c r="CH41" i="40"/>
  <c r="CA41" i="40"/>
  <c r="BQ41" i="40"/>
  <c r="BJ41" i="40"/>
  <c r="BC41" i="40"/>
  <c r="AZ41" i="40"/>
  <c r="CV41" i="40" s="1"/>
  <c r="AT41" i="40"/>
  <c r="AM41" i="40"/>
  <c r="AF41" i="40"/>
  <c r="Y41" i="40"/>
  <c r="O41" i="40"/>
  <c r="H41" i="40"/>
  <c r="E41" i="40"/>
  <c r="B41" i="40"/>
  <c r="CO40" i="40"/>
  <c r="CH40" i="40"/>
  <c r="CA40" i="40"/>
  <c r="BQ40" i="40"/>
  <c r="BJ40" i="40"/>
  <c r="BC40" i="40"/>
  <c r="AT40" i="40"/>
  <c r="AZ40" i="40" s="1"/>
  <c r="BX40" i="40" s="1"/>
  <c r="AM40" i="40"/>
  <c r="AF40" i="40"/>
  <c r="Y40" i="40"/>
  <c r="O40" i="40"/>
  <c r="H40" i="40"/>
  <c r="E40" i="40"/>
  <c r="B40" i="40"/>
  <c r="B39" i="40" s="1"/>
  <c r="V39" i="40"/>
  <c r="CX37" i="40"/>
  <c r="CR37" i="40"/>
  <c r="CK37" i="40"/>
  <c r="BZ37" i="40"/>
  <c r="BT37" i="40"/>
  <c r="BM37" i="40"/>
  <c r="AP37" i="40"/>
  <c r="AI37" i="40"/>
  <c r="CR32" i="40"/>
  <c r="CL32" i="40"/>
  <c r="CS32" i="40" s="1"/>
  <c r="CX32" i="40" s="1"/>
  <c r="CK32" i="40"/>
  <c r="CD32" i="40"/>
  <c r="BU32" i="40"/>
  <c r="BZ32" i="40" s="1"/>
  <c r="BT32" i="40"/>
  <c r="BM32" i="40"/>
  <c r="BG32" i="40"/>
  <c r="BN32" i="40" s="1"/>
  <c r="BF32" i="40"/>
  <c r="BB32" i="40"/>
  <c r="AQ32" i="40"/>
  <c r="AV32" i="40" s="1"/>
  <c r="AP32" i="40"/>
  <c r="AJ32" i="40"/>
  <c r="AI32" i="40"/>
  <c r="AB32" i="40"/>
  <c r="X32" i="40"/>
  <c r="K32" i="40"/>
  <c r="CS31" i="40"/>
  <c r="CR31" i="40"/>
  <c r="CL31" i="40"/>
  <c r="CK31" i="40"/>
  <c r="CD31" i="40"/>
  <c r="BT31" i="40"/>
  <c r="BM31" i="40"/>
  <c r="BG31" i="40"/>
  <c r="BN31" i="40" s="1"/>
  <c r="BU31" i="40" s="1"/>
  <c r="BF31" i="40"/>
  <c r="AW31" i="40"/>
  <c r="AT31" i="40"/>
  <c r="AZ31" i="40" s="1"/>
  <c r="AP31" i="40"/>
  <c r="AJ31" i="40"/>
  <c r="AQ31" i="40" s="1"/>
  <c r="AV31" i="40" s="1"/>
  <c r="AI31" i="40"/>
  <c r="AB31" i="40"/>
  <c r="X31" i="40"/>
  <c r="R31" i="40"/>
  <c r="K31" i="40"/>
  <c r="CO30" i="40"/>
  <c r="CO29" i="40" s="1"/>
  <c r="CH30" i="40"/>
  <c r="CH29" i="40" s="1"/>
  <c r="CA30" i="40"/>
  <c r="BQ30" i="40"/>
  <c r="BJ30" i="40"/>
  <c r="BJ29" i="40" s="1"/>
  <c r="BC30" i="40"/>
  <c r="AZ30" i="40"/>
  <c r="CV30" i="40" s="1"/>
  <c r="AT30" i="40"/>
  <c r="AM30" i="40"/>
  <c r="AM29" i="40" s="1"/>
  <c r="AF30" i="40"/>
  <c r="Y30" i="40"/>
  <c r="Y29" i="40" s="1"/>
  <c r="O30" i="40"/>
  <c r="H30" i="40"/>
  <c r="H29" i="40" s="1"/>
  <c r="E30" i="40"/>
  <c r="B30" i="40"/>
  <c r="AZ29" i="40"/>
  <c r="AT29" i="40"/>
  <c r="V29" i="40"/>
  <c r="O29" i="40"/>
  <c r="B29" i="40"/>
  <c r="CS28" i="40"/>
  <c r="CR28" i="40"/>
  <c r="CL28" i="40"/>
  <c r="CK28" i="40"/>
  <c r="CD28" i="40"/>
  <c r="BT28" i="40"/>
  <c r="BM28" i="40"/>
  <c r="BF28" i="40"/>
  <c r="AT28" i="40"/>
  <c r="AZ28" i="40" s="1"/>
  <c r="AP28" i="40"/>
  <c r="AJ28" i="40"/>
  <c r="AQ28" i="40" s="1"/>
  <c r="AI28" i="40"/>
  <c r="AB28" i="40"/>
  <c r="X28" i="40"/>
  <c r="R28" i="40"/>
  <c r="K28" i="40"/>
  <c r="CV27" i="40"/>
  <c r="CO27" i="40"/>
  <c r="CO26" i="40" s="1"/>
  <c r="CH27" i="40"/>
  <c r="CH26" i="40" s="1"/>
  <c r="CA27" i="40"/>
  <c r="BQ27" i="40"/>
  <c r="BQ26" i="40" s="1"/>
  <c r="BJ27" i="40"/>
  <c r="BC27" i="40"/>
  <c r="AZ27" i="40"/>
  <c r="AT27" i="40"/>
  <c r="AM27" i="40"/>
  <c r="AF27" i="40"/>
  <c r="AF26" i="40" s="1"/>
  <c r="Y27" i="40"/>
  <c r="O27" i="40"/>
  <c r="O26" i="40" s="1"/>
  <c r="H27" i="40"/>
  <c r="H26" i="40" s="1"/>
  <c r="E27" i="40"/>
  <c r="E26" i="40" s="1"/>
  <c r="B27" i="40"/>
  <c r="AT26" i="40"/>
  <c r="V26" i="40"/>
  <c r="B26" i="40"/>
  <c r="CR25" i="40"/>
  <c r="CL25" i="40"/>
  <c r="CS25" i="40" s="1"/>
  <c r="CK25" i="40"/>
  <c r="CD25" i="40"/>
  <c r="BT25" i="40"/>
  <c r="BM25" i="40"/>
  <c r="BF25" i="40"/>
  <c r="AT25" i="40"/>
  <c r="AQ25" i="40"/>
  <c r="BG25" i="40" s="1"/>
  <c r="BN25" i="40" s="1"/>
  <c r="BU25" i="40" s="1"/>
  <c r="AP25" i="40"/>
  <c r="AJ25" i="40"/>
  <c r="AI25" i="40"/>
  <c r="AB25" i="40"/>
  <c r="X25" i="40"/>
  <c r="R25" i="40"/>
  <c r="K25" i="40"/>
  <c r="CO24" i="40"/>
  <c r="CO23" i="40" s="1"/>
  <c r="CH24" i="40"/>
  <c r="CH23" i="40" s="1"/>
  <c r="CA24" i="40"/>
  <c r="BQ24" i="40"/>
  <c r="BQ23" i="40" s="1"/>
  <c r="BJ24" i="40"/>
  <c r="BC24" i="40"/>
  <c r="BC23" i="40" s="1"/>
  <c r="AT24" i="40"/>
  <c r="AT23" i="40" s="1"/>
  <c r="AM24" i="40"/>
  <c r="AF24" i="40"/>
  <c r="Y24" i="40"/>
  <c r="Y23" i="40" s="1"/>
  <c r="V24" i="40"/>
  <c r="O24" i="40"/>
  <c r="O23" i="40" s="1"/>
  <c r="H24" i="40"/>
  <c r="E24" i="40"/>
  <c r="E23" i="40" s="1"/>
  <c r="B24" i="40"/>
  <c r="B23" i="40" s="1"/>
  <c r="B22" i="40" s="1"/>
  <c r="V23" i="40"/>
  <c r="H23" i="40"/>
  <c r="V22" i="40"/>
  <c r="CR21" i="40"/>
  <c r="CL21" i="40"/>
  <c r="CS21" i="40" s="1"/>
  <c r="CK21" i="40"/>
  <c r="CD21" i="40"/>
  <c r="BT21" i="40"/>
  <c r="BM21" i="40"/>
  <c r="BF21" i="40"/>
  <c r="AT21" i="40"/>
  <c r="AP21" i="40"/>
  <c r="AJ21" i="40"/>
  <c r="AQ21" i="40" s="1"/>
  <c r="AI21" i="40"/>
  <c r="AB21" i="40"/>
  <c r="X21" i="40"/>
  <c r="R21" i="40"/>
  <c r="K21" i="40"/>
  <c r="CR20" i="40"/>
  <c r="CL20" i="40"/>
  <c r="CS20" i="40" s="1"/>
  <c r="CK20" i="40"/>
  <c r="CD20" i="40"/>
  <c r="BT20" i="40"/>
  <c r="BM20" i="40"/>
  <c r="BF20" i="40"/>
  <c r="AT20" i="40"/>
  <c r="AP20" i="40"/>
  <c r="AJ20" i="40"/>
  <c r="AQ20" i="40" s="1"/>
  <c r="AI20" i="40"/>
  <c r="AB20" i="40"/>
  <c r="X20" i="40"/>
  <c r="R20" i="40"/>
  <c r="K20" i="40"/>
  <c r="CO19" i="40"/>
  <c r="CH19" i="40"/>
  <c r="CA19" i="40"/>
  <c r="CA18" i="40" s="1"/>
  <c r="BQ19" i="40"/>
  <c r="BJ19" i="40"/>
  <c r="BJ18" i="40" s="1"/>
  <c r="BC19" i="40"/>
  <c r="AT19" i="40"/>
  <c r="AM19" i="40"/>
  <c r="AM18" i="40" s="1"/>
  <c r="AF19" i="40"/>
  <c r="Y19" i="40"/>
  <c r="Y18" i="40" s="1"/>
  <c r="O19" i="40"/>
  <c r="H19" i="40"/>
  <c r="H18" i="40" s="1"/>
  <c r="E19" i="40"/>
  <c r="B19" i="40"/>
  <c r="B18" i="40" s="1"/>
  <c r="V18" i="40"/>
  <c r="CR17" i="40"/>
  <c r="CL17" i="40"/>
  <c r="CS17" i="40" s="1"/>
  <c r="CK17" i="40"/>
  <c r="CD17" i="40"/>
  <c r="BT17" i="40"/>
  <c r="BM17" i="40"/>
  <c r="BF17" i="40"/>
  <c r="AT17" i="40"/>
  <c r="AQ17" i="40"/>
  <c r="AP17" i="40"/>
  <c r="AJ17" i="40"/>
  <c r="AI17" i="40"/>
  <c r="AB17" i="40"/>
  <c r="X17" i="40"/>
  <c r="R17" i="40"/>
  <c r="K17" i="40"/>
  <c r="CO16" i="40"/>
  <c r="CO15" i="40" s="1"/>
  <c r="CH16" i="40"/>
  <c r="CA16" i="40"/>
  <c r="BQ16" i="40"/>
  <c r="BQ15" i="40" s="1"/>
  <c r="BJ16" i="40"/>
  <c r="BC16" i="40"/>
  <c r="BC15" i="40" s="1"/>
  <c r="AT16" i="40"/>
  <c r="AM16" i="40"/>
  <c r="AF16" i="40"/>
  <c r="Y16" i="40"/>
  <c r="O16" i="40"/>
  <c r="H16" i="40"/>
  <c r="E16" i="40"/>
  <c r="B16" i="40"/>
  <c r="B15" i="40" s="1"/>
  <c r="V15" i="40"/>
  <c r="CR14" i="40"/>
  <c r="CL14" i="40"/>
  <c r="CS14" i="40" s="1"/>
  <c r="CK14" i="40"/>
  <c r="CD14" i="40"/>
  <c r="BT14" i="40"/>
  <c r="BM14" i="40"/>
  <c r="BF14" i="40"/>
  <c r="AZ14" i="40"/>
  <c r="CV14" i="40" s="1"/>
  <c r="CX14" i="40" s="1"/>
  <c r="AT14" i="40"/>
  <c r="AQ14" i="40"/>
  <c r="AV14" i="40" s="1"/>
  <c r="AP14" i="40"/>
  <c r="AJ14" i="40"/>
  <c r="AI14" i="40"/>
  <c r="AB14" i="40"/>
  <c r="X14" i="40"/>
  <c r="R14" i="40"/>
  <c r="K14" i="40"/>
  <c r="CO13" i="40"/>
  <c r="CH13" i="40"/>
  <c r="CA13" i="40"/>
  <c r="BQ13" i="40"/>
  <c r="BJ13" i="40"/>
  <c r="BC13" i="40"/>
  <c r="AT13" i="40"/>
  <c r="AZ13" i="40" s="1"/>
  <c r="AM13" i="40"/>
  <c r="AF13" i="40"/>
  <c r="Y13" i="40"/>
  <c r="O13" i="40"/>
  <c r="H13" i="40"/>
  <c r="E13" i="40"/>
  <c r="B13" i="40"/>
  <c r="CO12" i="40"/>
  <c r="CH12" i="40"/>
  <c r="CA12" i="40"/>
  <c r="BQ12" i="40"/>
  <c r="BJ12" i="40"/>
  <c r="BC12" i="40"/>
  <c r="AT12" i="40"/>
  <c r="AZ12" i="40" s="1"/>
  <c r="AM12" i="40"/>
  <c r="AF12" i="40"/>
  <c r="Y12" i="40"/>
  <c r="O12" i="40"/>
  <c r="H12" i="40"/>
  <c r="E12" i="40"/>
  <c r="B12" i="40"/>
  <c r="CO11" i="40"/>
  <c r="CH11" i="40"/>
  <c r="CA11" i="40"/>
  <c r="BQ11" i="40"/>
  <c r="BJ11" i="40"/>
  <c r="BC11" i="40"/>
  <c r="AT11" i="40"/>
  <c r="AM11" i="40"/>
  <c r="AF11" i="40"/>
  <c r="Y11" i="40"/>
  <c r="O11" i="40"/>
  <c r="H11" i="40"/>
  <c r="E11" i="40"/>
  <c r="B11" i="40"/>
  <c r="V10" i="40"/>
  <c r="CR9" i="40"/>
  <c r="CL9" i="40"/>
  <c r="CS9" i="40" s="1"/>
  <c r="CK9" i="40"/>
  <c r="CD9" i="40"/>
  <c r="BT9" i="40"/>
  <c r="BM9" i="40"/>
  <c r="BF9" i="40"/>
  <c r="AZ9" i="40"/>
  <c r="AT9" i="40"/>
  <c r="AP9" i="40"/>
  <c r="AJ9" i="40"/>
  <c r="AQ9" i="40" s="1"/>
  <c r="BG9" i="40" s="1"/>
  <c r="BN9" i="40" s="1"/>
  <c r="BU9" i="40" s="1"/>
  <c r="AI9" i="40"/>
  <c r="AB9" i="40"/>
  <c r="X9" i="40"/>
  <c r="R9" i="40"/>
  <c r="K9" i="40"/>
  <c r="CO8" i="40"/>
  <c r="CH8" i="40"/>
  <c r="CA8" i="40"/>
  <c r="BQ8" i="40"/>
  <c r="BJ8" i="40"/>
  <c r="BC8" i="40"/>
  <c r="AT8" i="40"/>
  <c r="AZ8" i="40" s="1"/>
  <c r="AM8" i="40"/>
  <c r="AF8" i="40"/>
  <c r="Y8" i="40"/>
  <c r="O8" i="40"/>
  <c r="H8" i="40"/>
  <c r="E8" i="40"/>
  <c r="B8" i="40"/>
  <c r="CO7" i="40"/>
  <c r="CH7" i="40"/>
  <c r="CA7" i="40"/>
  <c r="BQ7" i="40"/>
  <c r="BJ7" i="40"/>
  <c r="BC7" i="40"/>
  <c r="AT7" i="40"/>
  <c r="AZ7" i="40" s="1"/>
  <c r="AM7" i="40"/>
  <c r="AF7" i="40"/>
  <c r="Y7" i="40"/>
  <c r="O7" i="40"/>
  <c r="H7" i="40"/>
  <c r="E7" i="40"/>
  <c r="B7" i="40"/>
  <c r="CO6" i="40"/>
  <c r="CH6" i="40"/>
  <c r="CA6" i="40"/>
  <c r="BQ6" i="40"/>
  <c r="BJ6" i="40"/>
  <c r="BC6" i="40"/>
  <c r="AT6" i="40"/>
  <c r="AM6" i="40"/>
  <c r="AF6" i="40"/>
  <c r="Y6" i="40"/>
  <c r="O6" i="40"/>
  <c r="H6" i="40"/>
  <c r="E6" i="40"/>
  <c r="B6" i="40"/>
  <c r="Y5" i="40" l="1"/>
  <c r="CH5" i="40"/>
  <c r="BF7" i="40"/>
  <c r="BC5" i="40"/>
  <c r="AB30" i="40"/>
  <c r="BT47" i="40"/>
  <c r="BT50" i="40"/>
  <c r="BT52" i="40"/>
  <c r="BM56" i="40"/>
  <c r="CD57" i="40"/>
  <c r="BM58" i="40"/>
  <c r="BT54" i="40"/>
  <c r="BT19" i="40"/>
  <c r="AI73" i="40"/>
  <c r="AI77" i="40"/>
  <c r="CP30" i="40"/>
  <c r="R127" i="40"/>
  <c r="AI128" i="40"/>
  <c r="AP129" i="40"/>
  <c r="BM129" i="40"/>
  <c r="AB131" i="40"/>
  <c r="CD134" i="40"/>
  <c r="K414" i="29"/>
  <c r="BF40" i="40"/>
  <c r="E104" i="40"/>
  <c r="AP106" i="40"/>
  <c r="BQ18" i="40"/>
  <c r="CD18" i="40" s="1"/>
  <c r="BF45" i="40"/>
  <c r="BF47" i="40"/>
  <c r="BT96" i="40"/>
  <c r="BJ125" i="40"/>
  <c r="BF133" i="40"/>
  <c r="BM133" i="40"/>
  <c r="BF85" i="40"/>
  <c r="BF89" i="40"/>
  <c r="BF91" i="40"/>
  <c r="CO104" i="40"/>
  <c r="AF116" i="40"/>
  <c r="CK118" i="40"/>
  <c r="BJ116" i="40"/>
  <c r="AI16" i="40"/>
  <c r="BT43" i="40"/>
  <c r="BT60" i="40"/>
  <c r="BM64" i="40"/>
  <c r="BT73" i="40"/>
  <c r="AB74" i="40"/>
  <c r="AI75" i="40"/>
  <c r="CR77" i="40"/>
  <c r="CR79" i="40"/>
  <c r="AP84" i="40"/>
  <c r="BT84" i="40"/>
  <c r="AB85" i="40"/>
  <c r="CK85" i="40"/>
  <c r="AI127" i="40"/>
  <c r="BM127" i="40"/>
  <c r="BF128" i="40"/>
  <c r="CK27" i="40"/>
  <c r="AB16" i="40"/>
  <c r="AB19" i="40"/>
  <c r="CA26" i="40"/>
  <c r="CK26" i="40" s="1"/>
  <c r="BM27" i="40"/>
  <c r="CD27" i="40"/>
  <c r="AI40" i="40"/>
  <c r="AB41" i="40"/>
  <c r="H39" i="40"/>
  <c r="BT46" i="40"/>
  <c r="BT56" i="40"/>
  <c r="BT70" i="40"/>
  <c r="AI72" i="40"/>
  <c r="CK72" i="40"/>
  <c r="AB97" i="40"/>
  <c r="BQ93" i="40"/>
  <c r="K99" i="40"/>
  <c r="BM99" i="40"/>
  <c r="K100" i="40"/>
  <c r="BF102" i="40"/>
  <c r="BT102" i="40"/>
  <c r="CR102" i="40"/>
  <c r="AI105" i="40"/>
  <c r="CD106" i="40"/>
  <c r="CR111" i="40"/>
  <c r="BT121" i="40"/>
  <c r="CK123" i="40"/>
  <c r="CH22" i="40"/>
  <c r="CK7" i="40"/>
  <c r="AI12" i="40"/>
  <c r="L16" i="40"/>
  <c r="AP16" i="40"/>
  <c r="AP19" i="40"/>
  <c r="AI24" i="40"/>
  <c r="BT24" i="40"/>
  <c r="CR30" i="40"/>
  <c r="AB40" i="40"/>
  <c r="BT42" i="40"/>
  <c r="BM48" i="40"/>
  <c r="BF49" i="40"/>
  <c r="BM52" i="40"/>
  <c r="BF53" i="40"/>
  <c r="CK58" i="40"/>
  <c r="K59" i="40"/>
  <c r="CD62" i="40"/>
  <c r="CR63" i="40"/>
  <c r="CK70" i="40"/>
  <c r="CR71" i="40"/>
  <c r="BF72" i="40"/>
  <c r="BT72" i="40"/>
  <c r="AB73" i="40"/>
  <c r="CK74" i="40"/>
  <c r="L75" i="40"/>
  <c r="S75" i="40" s="1"/>
  <c r="AC75" i="40" s="1"/>
  <c r="AJ75" i="40" s="1"/>
  <c r="AQ75" i="40" s="1"/>
  <c r="AI91" i="40"/>
  <c r="BT94" i="40"/>
  <c r="BT95" i="40"/>
  <c r="BM97" i="40"/>
  <c r="BF98" i="40"/>
  <c r="BT98" i="40"/>
  <c r="BT100" i="40"/>
  <c r="R105" i="40"/>
  <c r="BQ104" i="40"/>
  <c r="CR106" i="40"/>
  <c r="CD111" i="40"/>
  <c r="BM121" i="40"/>
  <c r="BM122" i="40"/>
  <c r="AP126" i="40"/>
  <c r="Y68" i="40"/>
  <c r="BQ125" i="40"/>
  <c r="BT125" i="40" s="1"/>
  <c r="BT128" i="40"/>
  <c r="BM134" i="40"/>
  <c r="AI133" i="40"/>
  <c r="CK117" i="40"/>
  <c r="BF117" i="40"/>
  <c r="BM117" i="40"/>
  <c r="AB118" i="40"/>
  <c r="BT122" i="40"/>
  <c r="BM119" i="40"/>
  <c r="BT120" i="40"/>
  <c r="AI123" i="40"/>
  <c r="BM105" i="40"/>
  <c r="CR105" i="40"/>
  <c r="R106" i="40"/>
  <c r="BF106" i="40"/>
  <c r="BJ104" i="40"/>
  <c r="CH104" i="40"/>
  <c r="AB105" i="40"/>
  <c r="AI106" i="40"/>
  <c r="CK106" i="40"/>
  <c r="K94" i="40"/>
  <c r="K96" i="40"/>
  <c r="K98" i="40"/>
  <c r="BT99" i="40"/>
  <c r="AM93" i="40"/>
  <c r="BT97" i="40"/>
  <c r="BF84" i="40"/>
  <c r="BF86" i="40"/>
  <c r="AP85" i="40"/>
  <c r="AB86" i="40"/>
  <c r="AB88" i="40"/>
  <c r="CD110" i="40"/>
  <c r="AI84" i="40"/>
  <c r="R85" i="40"/>
  <c r="AI86" i="40"/>
  <c r="AI88" i="40"/>
  <c r="AI70" i="40"/>
  <c r="CR75" i="40"/>
  <c r="BF76" i="40"/>
  <c r="BT76" i="40"/>
  <c r="AB77" i="40"/>
  <c r="BT77" i="40"/>
  <c r="BT78" i="40"/>
  <c r="CR78" i="40"/>
  <c r="AI69" i="40"/>
  <c r="AI74" i="40"/>
  <c r="AB69" i="40"/>
  <c r="AB70" i="40"/>
  <c r="AI71" i="40"/>
  <c r="BT74" i="40"/>
  <c r="AI76" i="40"/>
  <c r="CK76" i="40"/>
  <c r="BM80" i="40"/>
  <c r="CK80" i="40"/>
  <c r="BQ39" i="40"/>
  <c r="BF55" i="40"/>
  <c r="BF42" i="40"/>
  <c r="Y39" i="40"/>
  <c r="BT48" i="40"/>
  <c r="CR52" i="40"/>
  <c r="K57" i="40"/>
  <c r="CR59" i="40"/>
  <c r="BF64" i="40"/>
  <c r="R41" i="40"/>
  <c r="BT41" i="40"/>
  <c r="BT45" i="40"/>
  <c r="CK48" i="40"/>
  <c r="CK54" i="40"/>
  <c r="BF57" i="40"/>
  <c r="BF59" i="40"/>
  <c r="BT58" i="40"/>
  <c r="CK59" i="40"/>
  <c r="BM60" i="40"/>
  <c r="BF61" i="40"/>
  <c r="BM62" i="40"/>
  <c r="BF63" i="40"/>
  <c r="AF23" i="40"/>
  <c r="CK24" i="40"/>
  <c r="BM30" i="40"/>
  <c r="BF27" i="40"/>
  <c r="BF24" i="40"/>
  <c r="BC26" i="40"/>
  <c r="AP128" i="40"/>
  <c r="CR129" i="40"/>
  <c r="R130" i="40"/>
  <c r="CD130" i="40"/>
  <c r="BM131" i="40"/>
  <c r="BF132" i="40"/>
  <c r="BT132" i="40"/>
  <c r="AB134" i="40"/>
  <c r="AI130" i="40"/>
  <c r="BM130" i="40"/>
  <c r="AI132" i="40"/>
  <c r="K133" i="40"/>
  <c r="BQ5" i="40"/>
  <c r="CK19" i="40"/>
  <c r="H5" i="40"/>
  <c r="AM5" i="40"/>
  <c r="AN8" i="40" s="1"/>
  <c r="CA5" i="40"/>
  <c r="CK5" i="40" s="1"/>
  <c r="AP7" i="40"/>
  <c r="BF12" i="40"/>
  <c r="BM13" i="40"/>
  <c r="Y15" i="40"/>
  <c r="Z30" i="40" s="1"/>
  <c r="CD19" i="40"/>
  <c r="AF5" i="40"/>
  <c r="AI5" i="40" s="1"/>
  <c r="BM8" i="40"/>
  <c r="AI11" i="40"/>
  <c r="L13" i="40"/>
  <c r="S13" i="40" s="1"/>
  <c r="AC13" i="40" s="1"/>
  <c r="AJ13" i="40" s="1"/>
  <c r="AQ13" i="40" s="1"/>
  <c r="BT16" i="40"/>
  <c r="AI6" i="40"/>
  <c r="BJ5" i="40"/>
  <c r="BT5" i="40" s="1"/>
  <c r="CO5" i="40"/>
  <c r="CR5" i="40" s="1"/>
  <c r="BF11" i="40"/>
  <c r="E5" i="40"/>
  <c r="O5" i="40"/>
  <c r="AB5" i="40" s="1"/>
  <c r="AI7" i="40"/>
  <c r="BT12" i="40"/>
  <c r="CD16" i="40"/>
  <c r="N5" i="28"/>
  <c r="J5" i="28"/>
  <c r="M5" i="28"/>
  <c r="I5" i="28"/>
  <c r="E5" i="28"/>
  <c r="L5" i="28"/>
  <c r="H5" i="28"/>
  <c r="D5" i="28"/>
  <c r="K5" i="28"/>
  <c r="C5" i="28"/>
  <c r="H66" i="25"/>
  <c r="E65" i="25"/>
  <c r="E66" i="25"/>
  <c r="O65" i="25"/>
  <c r="O66" i="25"/>
  <c r="H65" i="25"/>
  <c r="G5" i="28"/>
  <c r="F5" i="28"/>
  <c r="CV13" i="40"/>
  <c r="BX13" i="40"/>
  <c r="AV17" i="40"/>
  <c r="BG14" i="40"/>
  <c r="BN14" i="40" s="1"/>
  <c r="BU14" i="40" s="1"/>
  <c r="AZ17" i="40"/>
  <c r="AV9" i="40"/>
  <c r="AW14" i="40"/>
  <c r="BB14" i="40" s="1"/>
  <c r="R70" i="40"/>
  <c r="R75" i="40"/>
  <c r="O18" i="40"/>
  <c r="AB18" i="40" s="1"/>
  <c r="R16" i="40"/>
  <c r="R19" i="40"/>
  <c r="R72" i="40"/>
  <c r="R80" i="40"/>
  <c r="R131" i="40"/>
  <c r="R11" i="40"/>
  <c r="R26" i="40"/>
  <c r="R74" i="40"/>
  <c r="R91" i="40"/>
  <c r="R111" i="40"/>
  <c r="R71" i="40"/>
  <c r="R76" i="40"/>
  <c r="R78" i="40"/>
  <c r="R84" i="40"/>
  <c r="R110" i="40"/>
  <c r="L80" i="40"/>
  <c r="S80" i="40" s="1"/>
  <c r="X80" i="40" s="1"/>
  <c r="O188" i="41"/>
  <c r="K49" i="40"/>
  <c r="R50" i="40"/>
  <c r="R79" i="40"/>
  <c r="L8" i="40"/>
  <c r="S8" i="40" s="1"/>
  <c r="X8" i="40" s="1"/>
  <c r="H15" i="40"/>
  <c r="I29" i="40" s="1"/>
  <c r="K43" i="40"/>
  <c r="K48" i="40"/>
  <c r="K53" i="40"/>
  <c r="L71" i="40"/>
  <c r="S71" i="40" s="1"/>
  <c r="X71" i="40" s="1"/>
  <c r="K78" i="40"/>
  <c r="K79" i="40"/>
  <c r="L120" i="40"/>
  <c r="S120" i="40" s="1"/>
  <c r="X120" i="40" s="1"/>
  <c r="K6" i="40"/>
  <c r="K24" i="40"/>
  <c r="K30" i="40"/>
  <c r="L56" i="40"/>
  <c r="K61" i="40"/>
  <c r="L72" i="40"/>
  <c r="S72" i="40" s="1"/>
  <c r="X72" i="40" s="1"/>
  <c r="L73" i="40"/>
  <c r="K123" i="40"/>
  <c r="K60" i="40"/>
  <c r="K121" i="40"/>
  <c r="L129" i="40"/>
  <c r="S129" i="40" s="1"/>
  <c r="L69" i="40"/>
  <c r="S69" i="40" s="1"/>
  <c r="L76" i="40"/>
  <c r="S76" i="40" s="1"/>
  <c r="AC76" i="40" s="1"/>
  <c r="AJ76" i="40" s="1"/>
  <c r="AQ76" i="40" s="1"/>
  <c r="L77" i="40"/>
  <c r="K97" i="40"/>
  <c r="O172" i="41"/>
  <c r="L122" i="40"/>
  <c r="S122" i="40" s="1"/>
  <c r="AC122" i="40" s="1"/>
  <c r="AJ122" i="40" s="1"/>
  <c r="AQ122" i="40" s="1"/>
  <c r="L6" i="40"/>
  <c r="L62" i="40"/>
  <c r="S62" i="40" s="1"/>
  <c r="AC62" i="40" s="1"/>
  <c r="AJ62" i="40" s="1"/>
  <c r="AQ62" i="40" s="1"/>
  <c r="L64" i="40"/>
  <c r="S64" i="40" s="1"/>
  <c r="K101" i="40"/>
  <c r="O29" i="41"/>
  <c r="K40" i="40"/>
  <c r="K44" i="40"/>
  <c r="E93" i="40"/>
  <c r="CH116" i="40"/>
  <c r="AM116" i="40"/>
  <c r="BF119" i="40"/>
  <c r="CR120" i="40"/>
  <c r="AB121" i="40"/>
  <c r="K122" i="40"/>
  <c r="CR122" i="40"/>
  <c r="O193" i="41"/>
  <c r="CR117" i="40"/>
  <c r="BQ116" i="40"/>
  <c r="CR118" i="40"/>
  <c r="CD122" i="40"/>
  <c r="L117" i="40"/>
  <c r="S117" i="40" s="1"/>
  <c r="AP117" i="40"/>
  <c r="AI119" i="40"/>
  <c r="AI120" i="40"/>
  <c r="BF121" i="40"/>
  <c r="AB123" i="40"/>
  <c r="BT123" i="40"/>
  <c r="Y93" i="40"/>
  <c r="BM96" i="40"/>
  <c r="L99" i="40"/>
  <c r="S99" i="40" s="1"/>
  <c r="AC99" i="40" s="1"/>
  <c r="AJ99" i="40" s="1"/>
  <c r="AQ99" i="40" s="1"/>
  <c r="AV99" i="40" s="1"/>
  <c r="BF101" i="40"/>
  <c r="BJ93" i="40"/>
  <c r="R102" i="40"/>
  <c r="BM100" i="40"/>
  <c r="H93" i="40"/>
  <c r="BF94" i="40"/>
  <c r="K95" i="40"/>
  <c r="BM95" i="40"/>
  <c r="CK95" i="40"/>
  <c r="CR96" i="40"/>
  <c r="R98" i="40"/>
  <c r="CK101" i="40"/>
  <c r="L102" i="40"/>
  <c r="S102" i="40" s="1"/>
  <c r="AC102" i="40" s="1"/>
  <c r="AJ102" i="40" s="1"/>
  <c r="AQ102" i="40" s="1"/>
  <c r="AV102" i="40" s="1"/>
  <c r="CD85" i="40"/>
  <c r="AP86" i="40"/>
  <c r="CD86" i="40"/>
  <c r="BF88" i="40"/>
  <c r="BT88" i="40"/>
  <c r="CD89" i="40"/>
  <c r="AP90" i="40"/>
  <c r="L110" i="40"/>
  <c r="S110" i="40" s="1"/>
  <c r="AC110" i="40" s="1"/>
  <c r="AI110" i="40"/>
  <c r="L111" i="40"/>
  <c r="S111" i="40" s="1"/>
  <c r="AC111" i="40" s="1"/>
  <c r="AJ111" i="40" s="1"/>
  <c r="AQ111" i="40" s="1"/>
  <c r="AI111" i="40"/>
  <c r="O139" i="41"/>
  <c r="AM83" i="40"/>
  <c r="AP88" i="40"/>
  <c r="BF90" i="40"/>
  <c r="BQ83" i="40"/>
  <c r="AI85" i="40"/>
  <c r="BM85" i="40"/>
  <c r="R86" i="40"/>
  <c r="BC83" i="40"/>
  <c r="AP87" i="40"/>
  <c r="AP89" i="40"/>
  <c r="BT110" i="40"/>
  <c r="BF111" i="40"/>
  <c r="BT111" i="40"/>
  <c r="K81" i="40"/>
  <c r="BM81" i="40"/>
  <c r="O95" i="41"/>
  <c r="R69" i="40"/>
  <c r="BF69" i="40"/>
  <c r="BJ68" i="40"/>
  <c r="R73" i="40"/>
  <c r="BF73" i="40"/>
  <c r="R77" i="40"/>
  <c r="BF77" i="40"/>
  <c r="H68" i="40"/>
  <c r="CR70" i="40"/>
  <c r="AB71" i="40"/>
  <c r="S73" i="40"/>
  <c r="AC73" i="40" s="1"/>
  <c r="AJ73" i="40" s="1"/>
  <c r="AQ73" i="40" s="1"/>
  <c r="CR74" i="40"/>
  <c r="AB75" i="40"/>
  <c r="S77" i="40"/>
  <c r="X77" i="40" s="1"/>
  <c r="CK69" i="40"/>
  <c r="L70" i="40"/>
  <c r="S70" i="40" s="1"/>
  <c r="X70" i="40" s="1"/>
  <c r="CD70" i="40"/>
  <c r="BT71" i="40"/>
  <c r="AB72" i="40"/>
  <c r="CK73" i="40"/>
  <c r="L74" i="40"/>
  <c r="S74" i="40" s="1"/>
  <c r="AC74" i="40" s="1"/>
  <c r="AJ74" i="40" s="1"/>
  <c r="AQ74" i="40" s="1"/>
  <c r="CD74" i="40"/>
  <c r="BT75" i="40"/>
  <c r="AB76" i="40"/>
  <c r="CK77" i="40"/>
  <c r="AB78" i="40"/>
  <c r="CD78" i="40"/>
  <c r="BF79" i="40"/>
  <c r="BT79" i="40"/>
  <c r="AB80" i="40"/>
  <c r="BT80" i="40"/>
  <c r="BT81" i="40"/>
  <c r="L40" i="40"/>
  <c r="S40" i="40" s="1"/>
  <c r="L41" i="40"/>
  <c r="S41" i="40" s="1"/>
  <c r="AC41" i="40" s="1"/>
  <c r="AJ41" i="40" s="1"/>
  <c r="AQ41" i="40" s="1"/>
  <c r="AW41" i="40" s="1"/>
  <c r="BB41" i="40" s="1"/>
  <c r="BF44" i="40"/>
  <c r="BT44" i="40"/>
  <c r="R45" i="40"/>
  <c r="L46" i="40"/>
  <c r="S46" i="40" s="1"/>
  <c r="AC46" i="40" s="1"/>
  <c r="AJ46" i="40" s="1"/>
  <c r="AQ46" i="40" s="1"/>
  <c r="BM46" i="40"/>
  <c r="K47" i="40"/>
  <c r="R49" i="40"/>
  <c r="L50" i="40"/>
  <c r="S50" i="40" s="1"/>
  <c r="X50" i="40" s="1"/>
  <c r="BM50" i="40"/>
  <c r="CK50" i="40"/>
  <c r="L51" i="40"/>
  <c r="S51" i="40" s="1"/>
  <c r="AC51" i="40" s="1"/>
  <c r="AJ51" i="40" s="1"/>
  <c r="AQ51" i="40" s="1"/>
  <c r="BG51" i="40" s="1"/>
  <c r="BN51" i="40" s="1"/>
  <c r="BU51" i="40" s="1"/>
  <c r="CE51" i="40" s="1"/>
  <c r="CL51" i="40" s="1"/>
  <c r="CS51" i="40" s="1"/>
  <c r="CX51" i="40" s="1"/>
  <c r="R53" i="40"/>
  <c r="L54" i="40"/>
  <c r="S54" i="40" s="1"/>
  <c r="X54" i="40" s="1"/>
  <c r="BM54" i="40"/>
  <c r="CD55" i="40"/>
  <c r="R57" i="40"/>
  <c r="L58" i="40"/>
  <c r="S58" i="40" s="1"/>
  <c r="AC58" i="40" s="1"/>
  <c r="AJ58" i="40" s="1"/>
  <c r="AQ58" i="40" s="1"/>
  <c r="CR58" i="40"/>
  <c r="R61" i="40"/>
  <c r="CK61" i="40"/>
  <c r="R63" i="40"/>
  <c r="K64" i="40"/>
  <c r="BC39" i="40"/>
  <c r="AP41" i="40"/>
  <c r="BF51" i="40"/>
  <c r="S56" i="40"/>
  <c r="AC56" i="40" s="1"/>
  <c r="AJ56" i="40" s="1"/>
  <c r="AQ56" i="40" s="1"/>
  <c r="BF62" i="40"/>
  <c r="O38" i="41"/>
  <c r="BT40" i="40"/>
  <c r="AI41" i="40"/>
  <c r="BM41" i="40"/>
  <c r="CK41" i="40"/>
  <c r="K42" i="40"/>
  <c r="BM43" i="40"/>
  <c r="CK43" i="40"/>
  <c r="L45" i="40"/>
  <c r="S45" i="40" s="1"/>
  <c r="X45" i="40" s="1"/>
  <c r="R46" i="40"/>
  <c r="L48" i="40"/>
  <c r="S48" i="40" s="1"/>
  <c r="AC48" i="40" s="1"/>
  <c r="AJ48" i="40" s="1"/>
  <c r="AQ48" i="40" s="1"/>
  <c r="BT49" i="40"/>
  <c r="K50" i="40"/>
  <c r="R51" i="40"/>
  <c r="K52" i="40"/>
  <c r="L53" i="40"/>
  <c r="S53" i="40" s="1"/>
  <c r="AC53" i="40" s="1"/>
  <c r="AJ53" i="40" s="1"/>
  <c r="AQ53" i="40" s="1"/>
  <c r="BT53" i="40"/>
  <c r="R54" i="40"/>
  <c r="L55" i="40"/>
  <c r="S55" i="40" s="1"/>
  <c r="AC55" i="40" s="1"/>
  <c r="AJ55" i="40" s="1"/>
  <c r="AQ55" i="40" s="1"/>
  <c r="AW55" i="40" s="1"/>
  <c r="BB55" i="40" s="1"/>
  <c r="BT57" i="40"/>
  <c r="CR57" i="40"/>
  <c r="R58" i="40"/>
  <c r="L61" i="40"/>
  <c r="S61" i="40" s="1"/>
  <c r="AC61" i="40" s="1"/>
  <c r="AJ61" i="40" s="1"/>
  <c r="AQ61" i="40" s="1"/>
  <c r="BT61" i="40"/>
  <c r="R62" i="40"/>
  <c r="K63" i="40"/>
  <c r="BT63" i="40"/>
  <c r="R64" i="40"/>
  <c r="AI23" i="40"/>
  <c r="R23" i="40"/>
  <c r="AB24" i="40"/>
  <c r="Y125" i="40"/>
  <c r="CK126" i="40"/>
  <c r="AP127" i="40"/>
  <c r="BT127" i="40"/>
  <c r="BF129" i="40"/>
  <c r="BT130" i="40"/>
  <c r="K131" i="40"/>
  <c r="CK131" i="40"/>
  <c r="CR133" i="40"/>
  <c r="R134" i="40"/>
  <c r="BF130" i="40"/>
  <c r="AP131" i="40"/>
  <c r="CD133" i="40"/>
  <c r="R126" i="40"/>
  <c r="CD127" i="40"/>
  <c r="AI131" i="40"/>
  <c r="BT131" i="40"/>
  <c r="AB132" i="40"/>
  <c r="AP132" i="40"/>
  <c r="O18" i="41"/>
  <c r="AB6" i="40"/>
  <c r="AB7" i="40"/>
  <c r="BF8" i="40"/>
  <c r="K11" i="40"/>
  <c r="K12" i="40"/>
  <c r="E15" i="40"/>
  <c r="AF15" i="40"/>
  <c r="K19" i="40"/>
  <c r="B10" i="40"/>
  <c r="BJ15" i="40"/>
  <c r="BK30" i="40" s="1"/>
  <c r="BT6" i="40"/>
  <c r="F24" i="40"/>
  <c r="CK8" i="40"/>
  <c r="BJ10" i="40"/>
  <c r="AP12" i="40"/>
  <c r="BF13" i="40"/>
  <c r="R18" i="40"/>
  <c r="J34" i="41"/>
  <c r="CO39" i="40"/>
  <c r="CV50" i="40"/>
  <c r="BX50" i="40"/>
  <c r="CV49" i="40"/>
  <c r="BX49" i="40"/>
  <c r="CV63" i="40"/>
  <c r="BX63" i="40"/>
  <c r="CV59" i="40"/>
  <c r="BX59" i="40"/>
  <c r="CV51" i="40"/>
  <c r="BX51" i="40"/>
  <c r="CV58" i="40"/>
  <c r="BX58" i="40"/>
  <c r="CV62" i="40"/>
  <c r="BX62" i="40"/>
  <c r="AC66" i="40"/>
  <c r="AJ66" i="40" s="1"/>
  <c r="AQ66" i="40" s="1"/>
  <c r="AV66" i="40" s="1"/>
  <c r="X66" i="40"/>
  <c r="AT39" i="40"/>
  <c r="BX46" i="40"/>
  <c r="V38" i="40"/>
  <c r="V124" i="40" s="1"/>
  <c r="BX41" i="40"/>
  <c r="BX43" i="40"/>
  <c r="BX42" i="40"/>
  <c r="BX55" i="40"/>
  <c r="CO10" i="40"/>
  <c r="CP27" i="40" s="1"/>
  <c r="CR12" i="40"/>
  <c r="CR13" i="40"/>
  <c r="CO22" i="40"/>
  <c r="CR22" i="40" s="1"/>
  <c r="CR29" i="40"/>
  <c r="CR69" i="40"/>
  <c r="CR73" i="40"/>
  <c r="CR88" i="40"/>
  <c r="CR100" i="40"/>
  <c r="CR130" i="40"/>
  <c r="CR8" i="40"/>
  <c r="CR27" i="40"/>
  <c r="CR84" i="40"/>
  <c r="CR87" i="40"/>
  <c r="CR97" i="40"/>
  <c r="CR98" i="40"/>
  <c r="CR99" i="40"/>
  <c r="CR132" i="40"/>
  <c r="CK119" i="40"/>
  <c r="CK120" i="40"/>
  <c r="CR121" i="40"/>
  <c r="CK122" i="40"/>
  <c r="CD120" i="40"/>
  <c r="CO93" i="40"/>
  <c r="CK96" i="40"/>
  <c r="CD97" i="40"/>
  <c r="CR101" i="40"/>
  <c r="CD102" i="40"/>
  <c r="CD94" i="40"/>
  <c r="CR94" i="40"/>
  <c r="CR95" i="40"/>
  <c r="CK98" i="40"/>
  <c r="CK99" i="40"/>
  <c r="CK100" i="40"/>
  <c r="CD101" i="40"/>
  <c r="CA93" i="40"/>
  <c r="CD96" i="40"/>
  <c r="CH93" i="40"/>
  <c r="CD95" i="40"/>
  <c r="CD100" i="40"/>
  <c r="CK94" i="40"/>
  <c r="CK97" i="40"/>
  <c r="CD98" i="40"/>
  <c r="CD99" i="40"/>
  <c r="CK102" i="40"/>
  <c r="CR110" i="40"/>
  <c r="CD91" i="40"/>
  <c r="CD84" i="40"/>
  <c r="CR85" i="40"/>
  <c r="CD87" i="40"/>
  <c r="CK90" i="40"/>
  <c r="CK91" i="40"/>
  <c r="CK110" i="40"/>
  <c r="CA83" i="40"/>
  <c r="CK88" i="40"/>
  <c r="CK84" i="40"/>
  <c r="CK87" i="40"/>
  <c r="CD88" i="40"/>
  <c r="CR89" i="40"/>
  <c r="CD90" i="40"/>
  <c r="CK111" i="40"/>
  <c r="CR81" i="40"/>
  <c r="CO68" i="40"/>
  <c r="CR72" i="40"/>
  <c r="CR76" i="40"/>
  <c r="CD80" i="40"/>
  <c r="CR80" i="40"/>
  <c r="CD72" i="40"/>
  <c r="CK75" i="40"/>
  <c r="CD76" i="40"/>
  <c r="CK79" i="40"/>
  <c r="CK81" i="40"/>
  <c r="CH68" i="40"/>
  <c r="CD69" i="40"/>
  <c r="CD73" i="40"/>
  <c r="CD77" i="40"/>
  <c r="CK78" i="40"/>
  <c r="CR40" i="40"/>
  <c r="CR43" i="40"/>
  <c r="CD45" i="40"/>
  <c r="CR45" i="40"/>
  <c r="CR47" i="40"/>
  <c r="CR48" i="40"/>
  <c r="CK49" i="40"/>
  <c r="CK51" i="40"/>
  <c r="CK52" i="40"/>
  <c r="CD53" i="40"/>
  <c r="CR54" i="40"/>
  <c r="CK56" i="40"/>
  <c r="CR53" i="40"/>
  <c r="CD42" i="40"/>
  <c r="CD44" i="40"/>
  <c r="CK46" i="40"/>
  <c r="CR51" i="40"/>
  <c r="CK53" i="40"/>
  <c r="CD59" i="40"/>
  <c r="CD60" i="40"/>
  <c r="CK63" i="40"/>
  <c r="CR64" i="40"/>
  <c r="CR42" i="40"/>
  <c r="CD47" i="40"/>
  <c r="CR62" i="40"/>
  <c r="CR50" i="40"/>
  <c r="CK40" i="40"/>
  <c r="CR41" i="40"/>
  <c r="CK42" i="40"/>
  <c r="CR44" i="40"/>
  <c r="CK45" i="40"/>
  <c r="CR46" i="40"/>
  <c r="CD49" i="40"/>
  <c r="CR49" i="40"/>
  <c r="CR55" i="40"/>
  <c r="CR56" i="40"/>
  <c r="CR60" i="40"/>
  <c r="CR61" i="40"/>
  <c r="CK62" i="40"/>
  <c r="CK64" i="40"/>
  <c r="CR65" i="40"/>
  <c r="CD41" i="40"/>
  <c r="CD46" i="40"/>
  <c r="CK57" i="40"/>
  <c r="CD58" i="40"/>
  <c r="CD48" i="40"/>
  <c r="CD51" i="40"/>
  <c r="CD54" i="40"/>
  <c r="CD56" i="40"/>
  <c r="CD63" i="40"/>
  <c r="L204" i="41"/>
  <c r="L206" i="41" s="1"/>
  <c r="CH39" i="40"/>
  <c r="CR39" i="40" s="1"/>
  <c r="CD43" i="40"/>
  <c r="CK44" i="40"/>
  <c r="CK47" i="40"/>
  <c r="CD50" i="40"/>
  <c r="CD52" i="40"/>
  <c r="CK55" i="40"/>
  <c r="CK60" i="40"/>
  <c r="CD61" i="40"/>
  <c r="CD64" i="40"/>
  <c r="CA23" i="40"/>
  <c r="CK23" i="40" s="1"/>
  <c r="CD24" i="40"/>
  <c r="CR24" i="40"/>
  <c r="CR128" i="40"/>
  <c r="CK128" i="40"/>
  <c r="CK127" i="40"/>
  <c r="CH125" i="40"/>
  <c r="CD131" i="40"/>
  <c r="CK132" i="40"/>
  <c r="CA125" i="40"/>
  <c r="CD132" i="40"/>
  <c r="CD128" i="40"/>
  <c r="CK129" i="40"/>
  <c r="CR134" i="40"/>
  <c r="CR7" i="40"/>
  <c r="CK12" i="40"/>
  <c r="CH18" i="40"/>
  <c r="CH33" i="40" s="1"/>
  <c r="CI33" i="40" s="1"/>
  <c r="CP29" i="40"/>
  <c r="CO35" i="40"/>
  <c r="CP35" i="40" s="1"/>
  <c r="CK11" i="40"/>
  <c r="CA15" i="40"/>
  <c r="CD15" i="40" s="1"/>
  <c r="CI24" i="40"/>
  <c r="CD6" i="40"/>
  <c r="CD11" i="40"/>
  <c r="CD7" i="40"/>
  <c r="CH10" i="40"/>
  <c r="CI27" i="40" s="1"/>
  <c r="CR11" i="40"/>
  <c r="CD12" i="40"/>
  <c r="CK6" i="40"/>
  <c r="BF118" i="40"/>
  <c r="AP119" i="40"/>
  <c r="B116" i="40"/>
  <c r="R121" i="40"/>
  <c r="AB122" i="40"/>
  <c r="R123" i="40"/>
  <c r="E116" i="40"/>
  <c r="AI118" i="40"/>
  <c r="AB120" i="40"/>
  <c r="L121" i="40"/>
  <c r="S121" i="40" s="1"/>
  <c r="AC121" i="40" s="1"/>
  <c r="AJ121" i="40" s="1"/>
  <c r="AQ121" i="40" s="1"/>
  <c r="BG121" i="40" s="1"/>
  <c r="BN121" i="40" s="1"/>
  <c r="BU121" i="40" s="1"/>
  <c r="CE121" i="40" s="1"/>
  <c r="CL121" i="40" s="1"/>
  <c r="CS121" i="40" s="1"/>
  <c r="R122" i="40"/>
  <c r="L123" i="40"/>
  <c r="S123" i="40" s="1"/>
  <c r="AC123" i="40" s="1"/>
  <c r="AJ123" i="40" s="1"/>
  <c r="AQ123" i="40" s="1"/>
  <c r="AP118" i="40"/>
  <c r="AB119" i="40"/>
  <c r="H104" i="40"/>
  <c r="Y104" i="40"/>
  <c r="AM104" i="40"/>
  <c r="BF105" i="40"/>
  <c r="O104" i="40"/>
  <c r="AF104" i="40"/>
  <c r="BT105" i="40"/>
  <c r="AB106" i="40"/>
  <c r="BM106" i="40"/>
  <c r="BT106" i="40"/>
  <c r="AF93" i="40"/>
  <c r="AP93" i="40" s="1"/>
  <c r="BM94" i="40"/>
  <c r="BF95" i="40"/>
  <c r="R96" i="40"/>
  <c r="BF96" i="40"/>
  <c r="R97" i="40"/>
  <c r="BF97" i="40"/>
  <c r="L98" i="40"/>
  <c r="S98" i="40" s="1"/>
  <c r="AC98" i="40" s="1"/>
  <c r="AJ98" i="40" s="1"/>
  <c r="AQ98" i="40" s="1"/>
  <c r="BF99" i="40"/>
  <c r="R100" i="40"/>
  <c r="BF100" i="40"/>
  <c r="BC93" i="40"/>
  <c r="BM93" i="40" s="1"/>
  <c r="B93" i="40"/>
  <c r="R95" i="40"/>
  <c r="L96" i="40"/>
  <c r="S96" i="40" s="1"/>
  <c r="X96" i="40" s="1"/>
  <c r="L97" i="40"/>
  <c r="S97" i="40" s="1"/>
  <c r="BM98" i="40"/>
  <c r="R99" i="40"/>
  <c r="L100" i="40"/>
  <c r="S100" i="40" s="1"/>
  <c r="X100" i="40" s="1"/>
  <c r="L101" i="40"/>
  <c r="S101" i="40" s="1"/>
  <c r="BT101" i="40"/>
  <c r="K102" i="40"/>
  <c r="L94" i="40"/>
  <c r="S94" i="40" s="1"/>
  <c r="AC94" i="40" s="1"/>
  <c r="L95" i="40"/>
  <c r="S95" i="40" s="1"/>
  <c r="AC95" i="40" s="1"/>
  <c r="AJ95" i="40" s="1"/>
  <c r="AQ95" i="40" s="1"/>
  <c r="BG95" i="40" s="1"/>
  <c r="BN95" i="40" s="1"/>
  <c r="BU95" i="40" s="1"/>
  <c r="CE95" i="40" s="1"/>
  <c r="CL95" i="40" s="1"/>
  <c r="CS95" i="40" s="1"/>
  <c r="CX95" i="40" s="1"/>
  <c r="BM101" i="40"/>
  <c r="BM102" i="40"/>
  <c r="H83" i="40"/>
  <c r="Y83" i="40"/>
  <c r="AI87" i="40"/>
  <c r="BM87" i="40"/>
  <c r="AB89" i="40"/>
  <c r="BT89" i="40"/>
  <c r="R90" i="40"/>
  <c r="O83" i="40"/>
  <c r="AF83" i="40"/>
  <c r="AB84" i="40"/>
  <c r="BM84" i="40"/>
  <c r="BF87" i="40"/>
  <c r="BM88" i="40"/>
  <c r="K110" i="40"/>
  <c r="AP110" i="40"/>
  <c r="K111" i="40"/>
  <c r="BT85" i="40"/>
  <c r="AB87" i="40"/>
  <c r="BT87" i="40"/>
  <c r="AI89" i="40"/>
  <c r="AI90" i="40"/>
  <c r="AB110" i="40"/>
  <c r="BM110" i="40"/>
  <c r="AB111" i="40"/>
  <c r="BM111" i="40"/>
  <c r="O68" i="40"/>
  <c r="BQ68" i="40"/>
  <c r="K69" i="40"/>
  <c r="BT69" i="40"/>
  <c r="K70" i="40"/>
  <c r="AP70" i="40"/>
  <c r="K71" i="40"/>
  <c r="AP71" i="40"/>
  <c r="K72" i="40"/>
  <c r="K73" i="40"/>
  <c r="K74" i="40"/>
  <c r="AP74" i="40"/>
  <c r="K75" i="40"/>
  <c r="AP75" i="40"/>
  <c r="K76" i="40"/>
  <c r="K77" i="40"/>
  <c r="AB79" i="40"/>
  <c r="K80" i="40"/>
  <c r="I204" i="41"/>
  <c r="I206" i="41" s="1"/>
  <c r="E68" i="40"/>
  <c r="B68" i="40"/>
  <c r="BM69" i="40"/>
  <c r="BM70" i="40"/>
  <c r="BM71" i="40"/>
  <c r="BM72" i="40"/>
  <c r="BM73" i="40"/>
  <c r="BM74" i="40"/>
  <c r="BM75" i="40"/>
  <c r="BM76" i="40"/>
  <c r="BM77" i="40"/>
  <c r="BM78" i="40"/>
  <c r="BM79" i="40"/>
  <c r="AB81" i="40"/>
  <c r="E204" i="41"/>
  <c r="E206" i="41" s="1"/>
  <c r="B38" i="40"/>
  <c r="L78" i="40"/>
  <c r="S78" i="40" s="1"/>
  <c r="AC78" i="40" s="1"/>
  <c r="AJ78" i="40" s="1"/>
  <c r="AQ78" i="40" s="1"/>
  <c r="L79" i="40"/>
  <c r="S79" i="40" s="1"/>
  <c r="AC79" i="40" s="1"/>
  <c r="AJ79" i="40" s="1"/>
  <c r="AQ79" i="40" s="1"/>
  <c r="L81" i="40"/>
  <c r="S81" i="40" s="1"/>
  <c r="X81" i="40" s="1"/>
  <c r="O39" i="40"/>
  <c r="R43" i="40"/>
  <c r="BF43" i="40"/>
  <c r="R44" i="40"/>
  <c r="BM45" i="40"/>
  <c r="BF46" i="40"/>
  <c r="BM47" i="40"/>
  <c r="BF48" i="40"/>
  <c r="BT51" i="40"/>
  <c r="L52" i="40"/>
  <c r="S52" i="40" s="1"/>
  <c r="AC52" i="40" s="1"/>
  <c r="AJ52" i="40" s="1"/>
  <c r="AQ52" i="40" s="1"/>
  <c r="BT55" i="40"/>
  <c r="L59" i="40"/>
  <c r="S59" i="40" s="1"/>
  <c r="AC59" i="40" s="1"/>
  <c r="AJ59" i="40" s="1"/>
  <c r="AQ59" i="40" s="1"/>
  <c r="AW59" i="40" s="1"/>
  <c r="BB59" i="40" s="1"/>
  <c r="BT59" i="40"/>
  <c r="L60" i="40"/>
  <c r="S60" i="40" s="1"/>
  <c r="BT62" i="40"/>
  <c r="BT64" i="40"/>
  <c r="K65" i="40"/>
  <c r="D204" i="41"/>
  <c r="D206" i="41" s="1"/>
  <c r="B37" i="41"/>
  <c r="B36" i="41" s="1"/>
  <c r="F204" i="41"/>
  <c r="F206" i="41" s="1"/>
  <c r="E39" i="40"/>
  <c r="BJ39" i="40"/>
  <c r="BT39" i="40" s="1"/>
  <c r="K41" i="40"/>
  <c r="R42" i="40"/>
  <c r="L43" i="40"/>
  <c r="S43" i="40" s="1"/>
  <c r="AC43" i="40" s="1"/>
  <c r="AJ43" i="40" s="1"/>
  <c r="AQ43" i="40" s="1"/>
  <c r="AW43" i="40" s="1"/>
  <c r="BB43" i="40" s="1"/>
  <c r="L44" i="40"/>
  <c r="K45" i="40"/>
  <c r="K46" i="40"/>
  <c r="R47" i="40"/>
  <c r="R48" i="40"/>
  <c r="L49" i="40"/>
  <c r="S49" i="40" s="1"/>
  <c r="X49" i="40" s="1"/>
  <c r="BM49" i="40"/>
  <c r="BF50" i="40"/>
  <c r="K51" i="40"/>
  <c r="BM51" i="40"/>
  <c r="BF52" i="40"/>
  <c r="BF54" i="40"/>
  <c r="K55" i="40"/>
  <c r="BM55" i="40"/>
  <c r="K56" i="40"/>
  <c r="BF56" i="40"/>
  <c r="L57" i="40"/>
  <c r="S57" i="40" s="1"/>
  <c r="AC57" i="40" s="1"/>
  <c r="AJ57" i="40" s="1"/>
  <c r="AQ57" i="40" s="1"/>
  <c r="BF58" i="40"/>
  <c r="BM59" i="40"/>
  <c r="BF60" i="40"/>
  <c r="L63" i="40"/>
  <c r="S63" i="40" s="1"/>
  <c r="AC63" i="40" s="1"/>
  <c r="AJ63" i="40" s="1"/>
  <c r="AQ63" i="40" s="1"/>
  <c r="AV63" i="40" s="1"/>
  <c r="R65" i="40"/>
  <c r="BM40" i="40"/>
  <c r="L42" i="40"/>
  <c r="S42" i="40" s="1"/>
  <c r="BM42" i="40"/>
  <c r="BM44" i="40"/>
  <c r="L47" i="40"/>
  <c r="S47" i="40" s="1"/>
  <c r="AC47" i="40" s="1"/>
  <c r="AJ47" i="40" s="1"/>
  <c r="AQ47" i="40" s="1"/>
  <c r="BG47" i="40" s="1"/>
  <c r="BN47" i="40" s="1"/>
  <c r="BU47" i="40" s="1"/>
  <c r="CE47" i="40" s="1"/>
  <c r="CL47" i="40" s="1"/>
  <c r="CS47" i="40" s="1"/>
  <c r="CX47" i="40" s="1"/>
  <c r="R52" i="40"/>
  <c r="BM53" i="40"/>
  <c r="K54" i="40"/>
  <c r="R55" i="40"/>
  <c r="R56" i="40"/>
  <c r="BM57" i="40"/>
  <c r="K58" i="40"/>
  <c r="R59" i="40"/>
  <c r="R60" i="40"/>
  <c r="BM61" i="40"/>
  <c r="K62" i="40"/>
  <c r="BM63" i="40"/>
  <c r="G204" i="41"/>
  <c r="G206" i="41" s="1"/>
  <c r="K204" i="41"/>
  <c r="K206" i="41" s="1"/>
  <c r="BJ23" i="40"/>
  <c r="BT23" i="40" s="1"/>
  <c r="BF30" i="40"/>
  <c r="AB23" i="40"/>
  <c r="AM26" i="40"/>
  <c r="BF26" i="40" s="1"/>
  <c r="E29" i="40"/>
  <c r="K29" i="40" s="1"/>
  <c r="BC29" i="40"/>
  <c r="BM29" i="40" s="1"/>
  <c r="AP27" i="40"/>
  <c r="AM23" i="40"/>
  <c r="AP24" i="40"/>
  <c r="BM24" i="40"/>
  <c r="K27" i="40"/>
  <c r="L126" i="40"/>
  <c r="S126" i="40" s="1"/>
  <c r="X126" i="40" s="1"/>
  <c r="BT126" i="40"/>
  <c r="AB130" i="40"/>
  <c r="BF131" i="40"/>
  <c r="B125" i="40"/>
  <c r="AP134" i="40"/>
  <c r="AB126" i="40"/>
  <c r="AI126" i="40"/>
  <c r="AB127" i="40"/>
  <c r="L131" i="40"/>
  <c r="S131" i="40" s="1"/>
  <c r="L132" i="40"/>
  <c r="S132" i="40" s="1"/>
  <c r="AC132" i="40" s="1"/>
  <c r="AJ132" i="40" s="1"/>
  <c r="AQ132" i="40" s="1"/>
  <c r="R133" i="40"/>
  <c r="AP133" i="40"/>
  <c r="BF134" i="40"/>
  <c r="K126" i="40"/>
  <c r="CD126" i="40"/>
  <c r="R132" i="40"/>
  <c r="B4" i="41"/>
  <c r="B34" i="41" s="1"/>
  <c r="B35" i="40"/>
  <c r="C35" i="40" s="1"/>
  <c r="C30" i="40"/>
  <c r="C29" i="40"/>
  <c r="C8" i="40"/>
  <c r="AB11" i="40"/>
  <c r="BM16" i="40"/>
  <c r="AI19" i="40"/>
  <c r="R6" i="40"/>
  <c r="AM10" i="40"/>
  <c r="AN27" i="40" s="1"/>
  <c r="AP11" i="40"/>
  <c r="Z8" i="40"/>
  <c r="AP6" i="40"/>
  <c r="L7" i="40"/>
  <c r="S7" i="40" s="1"/>
  <c r="AC7" i="40" s="1"/>
  <c r="AJ7" i="40" s="1"/>
  <c r="AQ7" i="40" s="1"/>
  <c r="L11" i="40"/>
  <c r="S11" i="40" s="1"/>
  <c r="X11" i="40" s="1"/>
  <c r="BT11" i="40"/>
  <c r="BM12" i="40"/>
  <c r="O15" i="40"/>
  <c r="E18" i="40"/>
  <c r="K18" i="40" s="1"/>
  <c r="AF18" i="40"/>
  <c r="AI18" i="40" s="1"/>
  <c r="L19" i="40"/>
  <c r="E10" i="40"/>
  <c r="F27" i="40" s="1"/>
  <c r="AT22" i="40"/>
  <c r="V4" i="40"/>
  <c r="W5" i="40" s="1"/>
  <c r="V35" i="40"/>
  <c r="W29" i="40"/>
  <c r="W30" i="40"/>
  <c r="BR30" i="40"/>
  <c r="AZ19" i="40"/>
  <c r="AT18" i="40"/>
  <c r="BG21" i="40"/>
  <c r="BN21" i="40" s="1"/>
  <c r="BU21" i="40" s="1"/>
  <c r="AW21" i="40"/>
  <c r="BG28" i="40"/>
  <c r="BN28" i="40" s="1"/>
  <c r="BU28" i="40" s="1"/>
  <c r="AW28" i="40"/>
  <c r="AZ6" i="40"/>
  <c r="R8" i="40"/>
  <c r="AB8" i="40"/>
  <c r="AP8" i="40"/>
  <c r="AI8" i="40"/>
  <c r="CV8" i="40"/>
  <c r="BX8" i="40"/>
  <c r="CD8" i="40"/>
  <c r="BT8" i="40"/>
  <c r="AZ11" i="40"/>
  <c r="AT10" i="40"/>
  <c r="C27" i="40"/>
  <c r="C26" i="40"/>
  <c r="B34" i="40"/>
  <c r="C34" i="40" s="1"/>
  <c r="AB12" i="40"/>
  <c r="O10" i="40"/>
  <c r="AB13" i="40"/>
  <c r="AP13" i="40"/>
  <c r="AF10" i="40"/>
  <c r="CK13" i="40"/>
  <c r="CA10" i="40"/>
  <c r="S16" i="40"/>
  <c r="L15" i="40"/>
  <c r="BF16" i="40"/>
  <c r="AM15" i="40"/>
  <c r="CR16" i="40"/>
  <c r="CK16" i="40"/>
  <c r="CH15" i="40"/>
  <c r="BG17" i="40"/>
  <c r="BN17" i="40" s="1"/>
  <c r="BU17" i="40" s="1"/>
  <c r="AW17" i="40"/>
  <c r="BB17" i="40" s="1"/>
  <c r="BG20" i="40"/>
  <c r="BN20" i="40" s="1"/>
  <c r="BU20" i="40" s="1"/>
  <c r="AW20" i="40"/>
  <c r="K23" i="40"/>
  <c r="CR23" i="40"/>
  <c r="CR26" i="40"/>
  <c r="AB29" i="40"/>
  <c r="O22" i="40"/>
  <c r="AP30" i="40"/>
  <c r="AF29" i="40"/>
  <c r="AI29" i="40" s="1"/>
  <c r="CD30" i="40"/>
  <c r="BQ29" i="40"/>
  <c r="BR29" i="40" s="1"/>
  <c r="BB31" i="40"/>
  <c r="BX31" i="40"/>
  <c r="BZ31" i="40" s="1"/>
  <c r="CV31" i="40"/>
  <c r="Z24" i="40"/>
  <c r="Z23" i="40"/>
  <c r="Y33" i="40"/>
  <c r="BQ10" i="40"/>
  <c r="CD13" i="40"/>
  <c r="BD30" i="40"/>
  <c r="BM19" i="40"/>
  <c r="BF19" i="40"/>
  <c r="BC18" i="40"/>
  <c r="BM18" i="40" s="1"/>
  <c r="CR19" i="40"/>
  <c r="CO18" i="40"/>
  <c r="AZ21" i="40"/>
  <c r="AV21" i="40"/>
  <c r="BT27" i="40"/>
  <c r="BJ26" i="40"/>
  <c r="CV26" i="40"/>
  <c r="BB28" i="40"/>
  <c r="BX28" i="40"/>
  <c r="CV28" i="40"/>
  <c r="CX28" i="40" s="1"/>
  <c r="AZ24" i="40"/>
  <c r="CB24" i="40"/>
  <c r="BM6" i="40"/>
  <c r="BF6" i="40"/>
  <c r="BR24" i="40"/>
  <c r="CR6" i="40"/>
  <c r="R7" i="40"/>
  <c r="BX7" i="40"/>
  <c r="BT7" i="40"/>
  <c r="BM7" i="40"/>
  <c r="CV7" i="40"/>
  <c r="CV9" i="40"/>
  <c r="CX9" i="40" s="1"/>
  <c r="BB9" i="40"/>
  <c r="BX9" i="40"/>
  <c r="BZ9" i="40" s="1"/>
  <c r="BM11" i="40"/>
  <c r="BC10" i="40"/>
  <c r="CP26" i="40"/>
  <c r="R12" i="40"/>
  <c r="L12" i="40"/>
  <c r="S12" i="40" s="1"/>
  <c r="H10" i="40"/>
  <c r="K10" i="40" s="1"/>
  <c r="BX12" i="40"/>
  <c r="CV12" i="40"/>
  <c r="R13" i="40"/>
  <c r="AI13" i="40"/>
  <c r="BT13" i="40"/>
  <c r="K16" i="40"/>
  <c r="CV17" i="40"/>
  <c r="CX17" i="40" s="1"/>
  <c r="BX17" i="40"/>
  <c r="BZ17" i="40" s="1"/>
  <c r="AZ20" i="40"/>
  <c r="AV20" i="40"/>
  <c r="H22" i="40"/>
  <c r="R24" i="40"/>
  <c r="L24" i="40"/>
  <c r="AZ25" i="40"/>
  <c r="AV25" i="40"/>
  <c r="K26" i="40"/>
  <c r="R27" i="40"/>
  <c r="L27" i="40"/>
  <c r="AI27" i="40"/>
  <c r="AB27" i="40"/>
  <c r="Y26" i="40"/>
  <c r="BX27" i="40"/>
  <c r="AZ26" i="40"/>
  <c r="AV28" i="40"/>
  <c r="R29" i="40"/>
  <c r="R30" i="40"/>
  <c r="AI30" i="40"/>
  <c r="BT30" i="40"/>
  <c r="CK30" i="40"/>
  <c r="CA29" i="40"/>
  <c r="BG55" i="40"/>
  <c r="BN55" i="40" s="1"/>
  <c r="BU55" i="40" s="1"/>
  <c r="CE55" i="40" s="1"/>
  <c r="CL55" i="40" s="1"/>
  <c r="CS55" i="40" s="1"/>
  <c r="CX55" i="40" s="1"/>
  <c r="AC65" i="40"/>
  <c r="AJ65" i="40" s="1"/>
  <c r="AQ65" i="40" s="1"/>
  <c r="X65" i="40"/>
  <c r="CV40" i="40"/>
  <c r="AI43" i="40"/>
  <c r="AP43" i="40"/>
  <c r="AI59" i="40"/>
  <c r="AP59" i="40"/>
  <c r="K8" i="40"/>
  <c r="W8" i="40"/>
  <c r="K13" i="40"/>
  <c r="BX14" i="40"/>
  <c r="BZ14" i="40" s="1"/>
  <c r="BX30" i="40"/>
  <c r="CA39" i="40"/>
  <c r="R40" i="40"/>
  <c r="AP40" i="40"/>
  <c r="AI44" i="40"/>
  <c r="AP44" i="40"/>
  <c r="BX44" i="40"/>
  <c r="AB45" i="40"/>
  <c r="AI48" i="40"/>
  <c r="AP48" i="40"/>
  <c r="BX48" i="40"/>
  <c r="AB49" i="40"/>
  <c r="X51" i="40"/>
  <c r="AI52" i="40"/>
  <c r="AP52" i="40"/>
  <c r="AB53" i="40"/>
  <c r="AI56" i="40"/>
  <c r="AP56" i="40"/>
  <c r="BX56" i="40"/>
  <c r="AB57" i="40"/>
  <c r="AI60" i="40"/>
  <c r="AP60" i="40"/>
  <c r="BX60" i="40"/>
  <c r="AB61" i="40"/>
  <c r="AI64" i="40"/>
  <c r="AP64" i="40"/>
  <c r="AB65" i="40"/>
  <c r="BX65" i="40"/>
  <c r="CD75" i="40"/>
  <c r="AC96" i="40"/>
  <c r="AJ96" i="40" s="1"/>
  <c r="AQ96" i="40" s="1"/>
  <c r="AB44" i="40"/>
  <c r="AI51" i="40"/>
  <c r="AP51" i="40"/>
  <c r="AB52" i="40"/>
  <c r="AI55" i="40"/>
  <c r="AP55" i="40"/>
  <c r="AB56" i="40"/>
  <c r="AB60" i="40"/>
  <c r="AI63" i="40"/>
  <c r="AP63" i="40"/>
  <c r="AB64" i="40"/>
  <c r="CK71" i="40"/>
  <c r="CA68" i="40"/>
  <c r="K7" i="40"/>
  <c r="Y10" i="40"/>
  <c r="AT15" i="40"/>
  <c r="AZ16" i="40"/>
  <c r="AW25" i="40"/>
  <c r="W27" i="40"/>
  <c r="L30" i="40"/>
  <c r="V33" i="40"/>
  <c r="W33" i="40" s="1"/>
  <c r="V34" i="40"/>
  <c r="AM39" i="40"/>
  <c r="CD40" i="40"/>
  <c r="BF41" i="40"/>
  <c r="AB42" i="40"/>
  <c r="AI45" i="40"/>
  <c r="AP45" i="40"/>
  <c r="AB46" i="40"/>
  <c r="CV48" i="40"/>
  <c r="AI49" i="40"/>
  <c r="AP49" i="40"/>
  <c r="AB50" i="40"/>
  <c r="CV52" i="40"/>
  <c r="AI53" i="40"/>
  <c r="AP53" i="40"/>
  <c r="BX53" i="40"/>
  <c r="AB54" i="40"/>
  <c r="CV56" i="40"/>
  <c r="AI57" i="40"/>
  <c r="AP57" i="40"/>
  <c r="BX57" i="40"/>
  <c r="AB58" i="40"/>
  <c r="CV60" i="40"/>
  <c r="AI61" i="40"/>
  <c r="AP61" i="40"/>
  <c r="BX61" i="40"/>
  <c r="AB62" i="40"/>
  <c r="CV64" i="40"/>
  <c r="AI65" i="40"/>
  <c r="AP65" i="40"/>
  <c r="CD71" i="40"/>
  <c r="AI47" i="40"/>
  <c r="AP47" i="40"/>
  <c r="AB48" i="40"/>
  <c r="W23" i="40"/>
  <c r="W24" i="40"/>
  <c r="W26" i="40"/>
  <c r="AF39" i="40"/>
  <c r="AI42" i="40"/>
  <c r="AP42" i="40"/>
  <c r="AB43" i="40"/>
  <c r="AI46" i="40"/>
  <c r="AP46" i="40"/>
  <c r="AB47" i="40"/>
  <c r="AI50" i="40"/>
  <c r="AP50" i="40"/>
  <c r="AB51" i="40"/>
  <c r="AI54" i="40"/>
  <c r="AP54" i="40"/>
  <c r="AB55" i="40"/>
  <c r="AI58" i="40"/>
  <c r="AP58" i="40"/>
  <c r="AB59" i="40"/>
  <c r="AI62" i="40"/>
  <c r="AP62" i="40"/>
  <c r="AB63" i="40"/>
  <c r="BG67" i="40"/>
  <c r="BN67" i="40" s="1"/>
  <c r="BU67" i="40" s="1"/>
  <c r="AV67" i="40"/>
  <c r="BT86" i="40"/>
  <c r="BJ83" i="40"/>
  <c r="R101" i="40"/>
  <c r="AB101" i="40"/>
  <c r="V140" i="40"/>
  <c r="CD65" i="40"/>
  <c r="AP69" i="40"/>
  <c r="BF71" i="40"/>
  <c r="AP73" i="40"/>
  <c r="BF75" i="40"/>
  <c r="AP77" i="40"/>
  <c r="AP80" i="40"/>
  <c r="AI80" i="40"/>
  <c r="AZ82" i="40"/>
  <c r="AV82" i="40"/>
  <c r="AT68" i="40"/>
  <c r="CR86" i="40"/>
  <c r="CH83" i="40"/>
  <c r="AZ89" i="40"/>
  <c r="AT83" i="40"/>
  <c r="BT91" i="40"/>
  <c r="BM91" i="40"/>
  <c r="CK105" i="40"/>
  <c r="CD105" i="40"/>
  <c r="CA104" i="40"/>
  <c r="AZ66" i="40"/>
  <c r="BB67" i="40"/>
  <c r="BX67" i="40"/>
  <c r="BZ67" i="40" s="1"/>
  <c r="CV67" i="40"/>
  <c r="CX67" i="40" s="1"/>
  <c r="AM68" i="40"/>
  <c r="BC68" i="40"/>
  <c r="BM68" i="40" s="1"/>
  <c r="BF70" i="40"/>
  <c r="AP72" i="40"/>
  <c r="BF74" i="40"/>
  <c r="AP76" i="40"/>
  <c r="AC80" i="40"/>
  <c r="AJ80" i="40" s="1"/>
  <c r="AQ80" i="40" s="1"/>
  <c r="CD81" i="40"/>
  <c r="L84" i="40"/>
  <c r="E83" i="40"/>
  <c r="K84" i="40"/>
  <c r="CV97" i="40"/>
  <c r="BX97" i="40"/>
  <c r="AZ93" i="40"/>
  <c r="AC71" i="40"/>
  <c r="AJ71" i="40" s="1"/>
  <c r="AQ71" i="40" s="1"/>
  <c r="AP78" i="40"/>
  <c r="AI78" i="40"/>
  <c r="AF68" i="40"/>
  <c r="K91" i="40"/>
  <c r="L91" i="40"/>
  <c r="S91" i="40" s="1"/>
  <c r="BX69" i="40"/>
  <c r="CV69" i="40"/>
  <c r="BX70" i="40"/>
  <c r="CV70" i="40"/>
  <c r="BX71" i="40"/>
  <c r="CV71" i="40"/>
  <c r="BX72" i="40"/>
  <c r="CV72" i="40"/>
  <c r="BX73" i="40"/>
  <c r="CV73" i="40"/>
  <c r="BX74" i="40"/>
  <c r="CV74" i="40"/>
  <c r="BX75" i="40"/>
  <c r="CV75" i="40"/>
  <c r="BX76" i="40"/>
  <c r="CV76" i="40"/>
  <c r="BX77" i="40"/>
  <c r="CV79" i="40"/>
  <c r="AZ84" i="40"/>
  <c r="L85" i="40"/>
  <c r="S85" i="40" s="1"/>
  <c r="K85" i="40"/>
  <c r="AZ88" i="40"/>
  <c r="L89" i="40"/>
  <c r="S89" i="40" s="1"/>
  <c r="K89" i="40"/>
  <c r="BT90" i="40"/>
  <c r="BM90" i="40"/>
  <c r="CO83" i="40"/>
  <c r="BG92" i="40"/>
  <c r="BN92" i="40" s="1"/>
  <c r="BU92" i="40" s="1"/>
  <c r="CE92" i="40" s="1"/>
  <c r="CL92" i="40" s="1"/>
  <c r="CS92" i="40" s="1"/>
  <c r="AW92" i="40"/>
  <c r="AV92" i="40"/>
  <c r="AI100" i="40"/>
  <c r="AP100" i="40"/>
  <c r="AP79" i="40"/>
  <c r="R81" i="40"/>
  <c r="BG82" i="40"/>
  <c r="BN82" i="40" s="1"/>
  <c r="BU82" i="40" s="1"/>
  <c r="AW82" i="40"/>
  <c r="AZ85" i="40"/>
  <c r="L86" i="40"/>
  <c r="S86" i="40" s="1"/>
  <c r="K86" i="40"/>
  <c r="BM86" i="40"/>
  <c r="CK86" i="40"/>
  <c r="AZ87" i="40"/>
  <c r="L88" i="40"/>
  <c r="S88" i="40" s="1"/>
  <c r="K88" i="40"/>
  <c r="AI96" i="40"/>
  <c r="AP96" i="40"/>
  <c r="BG103" i="40"/>
  <c r="BN103" i="40" s="1"/>
  <c r="BU103" i="40" s="1"/>
  <c r="AV103" i="40"/>
  <c r="BF78" i="40"/>
  <c r="CV78" i="40"/>
  <c r="AI79" i="40"/>
  <c r="CD79" i="40"/>
  <c r="BX79" i="40"/>
  <c r="BF80" i="40"/>
  <c r="CV80" i="40"/>
  <c r="AP81" i="40"/>
  <c r="AZ86" i="40"/>
  <c r="L87" i="40"/>
  <c r="S87" i="40" s="1"/>
  <c r="K87" i="40"/>
  <c r="BM89" i="40"/>
  <c r="CK89" i="40"/>
  <c r="AC100" i="40"/>
  <c r="AJ100" i="40" s="1"/>
  <c r="AQ100" i="40" s="1"/>
  <c r="CV101" i="40"/>
  <c r="BX101" i="40"/>
  <c r="BX81" i="40"/>
  <c r="CV81" i="40"/>
  <c r="R87" i="40"/>
  <c r="R88" i="40"/>
  <c r="R89" i="40"/>
  <c r="AB90" i="40"/>
  <c r="CR90" i="40"/>
  <c r="AB91" i="40"/>
  <c r="CR91" i="40"/>
  <c r="R94" i="40"/>
  <c r="O93" i="40"/>
  <c r="AB94" i="40"/>
  <c r="AI97" i="40"/>
  <c r="AP97" i="40"/>
  <c r="AB98" i="40"/>
  <c r="AI101" i="40"/>
  <c r="AP101" i="40"/>
  <c r="AB102" i="40"/>
  <c r="BB92" i="40"/>
  <c r="BX92" i="40"/>
  <c r="CV92" i="40"/>
  <c r="AI94" i="40"/>
  <c r="AP94" i="40"/>
  <c r="AB95" i="40"/>
  <c r="AI98" i="40"/>
  <c r="AP98" i="40"/>
  <c r="BX98" i="40"/>
  <c r="AB99" i="40"/>
  <c r="AI102" i="40"/>
  <c r="AP102" i="40"/>
  <c r="AI117" i="40"/>
  <c r="Y116" i="40"/>
  <c r="X122" i="40"/>
  <c r="K90" i="40"/>
  <c r="L90" i="40"/>
  <c r="S90" i="40" s="1"/>
  <c r="AZ90" i="40"/>
  <c r="AZ91" i="40"/>
  <c r="X94" i="40"/>
  <c r="CV94" i="40"/>
  <c r="AI95" i="40"/>
  <c r="AP95" i="40"/>
  <c r="BX95" i="40"/>
  <c r="AB96" i="40"/>
  <c r="CV98" i="40"/>
  <c r="AI99" i="40"/>
  <c r="AP99" i="40"/>
  <c r="BX99" i="40"/>
  <c r="AB100" i="40"/>
  <c r="CV102" i="40"/>
  <c r="BC104" i="40"/>
  <c r="L105" i="40"/>
  <c r="K105" i="40"/>
  <c r="AZ106" i="40"/>
  <c r="CV107" i="40"/>
  <c r="CX107" i="40" s="1"/>
  <c r="BX107" i="40"/>
  <c r="BF110" i="40"/>
  <c r="H116" i="40"/>
  <c r="BM120" i="40"/>
  <c r="BC116" i="40"/>
  <c r="AZ105" i="40"/>
  <c r="L106" i="40"/>
  <c r="S106" i="40" s="1"/>
  <c r="K106" i="40"/>
  <c r="AP111" i="40"/>
  <c r="BT116" i="40"/>
  <c r="BT119" i="40"/>
  <c r="CD119" i="40"/>
  <c r="CK121" i="40"/>
  <c r="CA116" i="40"/>
  <c r="BG107" i="40"/>
  <c r="BN107" i="40" s="1"/>
  <c r="BU107" i="40" s="1"/>
  <c r="AW107" i="40"/>
  <c r="BB107" i="40" s="1"/>
  <c r="BX108" i="40"/>
  <c r="BZ108" i="40" s="1"/>
  <c r="CV108" i="40"/>
  <c r="CX108" i="40" s="1"/>
  <c r="K118" i="40"/>
  <c r="R118" i="40"/>
  <c r="L118" i="40"/>
  <c r="S118" i="40" s="1"/>
  <c r="CR119" i="40"/>
  <c r="CO116" i="40"/>
  <c r="BX110" i="40"/>
  <c r="CV110" i="40"/>
  <c r="BX111" i="40"/>
  <c r="CV111" i="40"/>
  <c r="AB117" i="40"/>
  <c r="K119" i="40"/>
  <c r="R119" i="40"/>
  <c r="CD123" i="40"/>
  <c r="R128" i="40"/>
  <c r="L128" i="40"/>
  <c r="S128" i="40" s="1"/>
  <c r="AV108" i="40"/>
  <c r="BT117" i="40"/>
  <c r="CD117" i="40"/>
  <c r="L119" i="40"/>
  <c r="S119" i="40" s="1"/>
  <c r="K120" i="40"/>
  <c r="R120" i="40"/>
  <c r="AP122" i="40"/>
  <c r="AI122" i="40"/>
  <c r="K117" i="40"/>
  <c r="R117" i="40"/>
  <c r="BT118" i="40"/>
  <c r="CD118" i="40"/>
  <c r="CV121" i="40"/>
  <c r="BF123" i="40"/>
  <c r="BM126" i="40"/>
  <c r="BF126" i="40"/>
  <c r="BC125" i="40"/>
  <c r="BM125" i="40" s="1"/>
  <c r="CR126" i="40"/>
  <c r="CO125" i="40"/>
  <c r="L127" i="40"/>
  <c r="H125" i="40"/>
  <c r="AB129" i="40"/>
  <c r="O125" i="40"/>
  <c r="AZ131" i="40"/>
  <c r="O116" i="40"/>
  <c r="AP120" i="40"/>
  <c r="AP121" i="40"/>
  <c r="AM125" i="40"/>
  <c r="AF125" i="40"/>
  <c r="AZ127" i="40"/>
  <c r="L130" i="40"/>
  <c r="S130" i="40" s="1"/>
  <c r="E125" i="40"/>
  <c r="K130" i="40"/>
  <c r="L134" i="40"/>
  <c r="S134" i="40" s="1"/>
  <c r="K134" i="40"/>
  <c r="BX117" i="40"/>
  <c r="BX118" i="40"/>
  <c r="BX119" i="40"/>
  <c r="BF120" i="40"/>
  <c r="CV120" i="40"/>
  <c r="CD121" i="40"/>
  <c r="BF122" i="40"/>
  <c r="AZ126" i="40"/>
  <c r="AT125" i="40"/>
  <c r="BX122" i="40"/>
  <c r="CV122" i="40"/>
  <c r="BX123" i="40"/>
  <c r="CV123" i="40"/>
  <c r="BF127" i="40"/>
  <c r="CD129" i="40"/>
  <c r="AP130" i="40"/>
  <c r="CK130" i="40"/>
  <c r="K127" i="40"/>
  <c r="CR127" i="40"/>
  <c r="BX128" i="40"/>
  <c r="CV128" i="40"/>
  <c r="R129" i="40"/>
  <c r="AI129" i="40"/>
  <c r="BT129" i="40"/>
  <c r="CV132" i="40"/>
  <c r="BX132" i="40"/>
  <c r="AB133" i="40"/>
  <c r="K128" i="40"/>
  <c r="AB128" i="40"/>
  <c r="BM128" i="40"/>
  <c r="CR131" i="40"/>
  <c r="BM132" i="40"/>
  <c r="K129" i="40"/>
  <c r="CK133" i="40"/>
  <c r="AZ136" i="40"/>
  <c r="AV136" i="40"/>
  <c r="AZ130" i="40"/>
  <c r="K132" i="40"/>
  <c r="L133" i="40"/>
  <c r="S133" i="40" s="1"/>
  <c r="BT133" i="40"/>
  <c r="CK134" i="40"/>
  <c r="AC138" i="40"/>
  <c r="AJ138" i="40" s="1"/>
  <c r="AQ138" i="40" s="1"/>
  <c r="X138" i="40"/>
  <c r="AI134" i="40"/>
  <c r="BT134" i="40"/>
  <c r="K138" i="40"/>
  <c r="AZ134" i="40"/>
  <c r="CV135" i="40"/>
  <c r="CX135" i="40" s="1"/>
  <c r="BX138" i="40"/>
  <c r="CV138" i="40"/>
  <c r="CX138" i="40" s="1"/>
  <c r="BB138" i="40"/>
  <c r="X110" i="40" l="1"/>
  <c r="X74" i="40"/>
  <c r="AV51" i="40"/>
  <c r="I30" i="40"/>
  <c r="K104" i="40"/>
  <c r="BF83" i="40"/>
  <c r="K93" i="40"/>
  <c r="AB125" i="40"/>
  <c r="X76" i="40"/>
  <c r="AN26" i="40"/>
  <c r="AB93" i="40"/>
  <c r="H35" i="40"/>
  <c r="I35" i="40" s="1"/>
  <c r="K15" i="40"/>
  <c r="CR125" i="40"/>
  <c r="CO34" i="40"/>
  <c r="CP34" i="40" s="1"/>
  <c r="AM34" i="40"/>
  <c r="AP116" i="40"/>
  <c r="CD5" i="40"/>
  <c r="BT18" i="40"/>
  <c r="AI116" i="40"/>
  <c r="X48" i="40"/>
  <c r="K68" i="40"/>
  <c r="H38" i="40"/>
  <c r="AW102" i="40"/>
  <c r="BB102" i="40" s="1"/>
  <c r="X56" i="40"/>
  <c r="CD83" i="40"/>
  <c r="X123" i="40"/>
  <c r="CR116" i="40"/>
  <c r="Y4" i="40"/>
  <c r="Z5" i="40" s="1"/>
  <c r="Z29" i="40"/>
  <c r="CA35" i="40"/>
  <c r="BR8" i="40"/>
  <c r="F30" i="40"/>
  <c r="CK15" i="40"/>
  <c r="BJ33" i="40"/>
  <c r="K39" i="40"/>
  <c r="CR93" i="40"/>
  <c r="AC72" i="40"/>
  <c r="AJ72" i="40" s="1"/>
  <c r="AQ72" i="40" s="1"/>
  <c r="AW72" i="40" s="1"/>
  <c r="BB72" i="40" s="1"/>
  <c r="BK8" i="40"/>
  <c r="BQ33" i="40"/>
  <c r="CK18" i="40"/>
  <c r="BK23" i="40"/>
  <c r="AB15" i="40"/>
  <c r="CR104" i="40"/>
  <c r="CK116" i="40"/>
  <c r="X63" i="40"/>
  <c r="Y35" i="40"/>
  <c r="Z35" i="40" s="1"/>
  <c r="AP18" i="40"/>
  <c r="BR23" i="40"/>
  <c r="CB8" i="40"/>
  <c r="CR18" i="40"/>
  <c r="BK24" i="40"/>
  <c r="AB68" i="40"/>
  <c r="Y38" i="40"/>
  <c r="Y124" i="40" s="1"/>
  <c r="BJ4" i="40"/>
  <c r="BK5" i="40" s="1"/>
  <c r="AI15" i="40"/>
  <c r="CD23" i="40"/>
  <c r="K125" i="40"/>
  <c r="AI93" i="40"/>
  <c r="X75" i="40"/>
  <c r="CB23" i="40"/>
  <c r="AB83" i="40"/>
  <c r="AB104" i="40"/>
  <c r="BM39" i="40"/>
  <c r="BT93" i="40"/>
  <c r="K5" i="40"/>
  <c r="BT104" i="40"/>
  <c r="CA33" i="40"/>
  <c r="CK33" i="40" s="1"/>
  <c r="E34" i="40"/>
  <c r="F34" i="40" s="1"/>
  <c r="AG23" i="40"/>
  <c r="BQ38" i="40"/>
  <c r="BQ124" i="40" s="1"/>
  <c r="CD26" i="40"/>
  <c r="AC120" i="40"/>
  <c r="AJ120" i="40" s="1"/>
  <c r="AQ120" i="40" s="1"/>
  <c r="AB116" i="40"/>
  <c r="AW51" i="40"/>
  <c r="BB51" i="40" s="1"/>
  <c r="X41" i="40"/>
  <c r="AW63" i="40"/>
  <c r="BB63" i="40" s="1"/>
  <c r="AB39" i="40"/>
  <c r="BM23" i="40"/>
  <c r="BF5" i="40"/>
  <c r="AP5" i="40"/>
  <c r="AN24" i="40"/>
  <c r="AG30" i="40"/>
  <c r="AM33" i="40"/>
  <c r="AN33" i="40" s="1"/>
  <c r="BM15" i="40"/>
  <c r="BK27" i="40"/>
  <c r="S6" i="40"/>
  <c r="S5" i="40" s="1"/>
  <c r="X5" i="40" s="1"/>
  <c r="L5" i="40"/>
  <c r="BT15" i="40"/>
  <c r="BK29" i="40"/>
  <c r="BK26" i="40"/>
  <c r="R5" i="40"/>
  <c r="BJ35" i="40"/>
  <c r="BK35" i="40" s="1"/>
  <c r="BJ34" i="40"/>
  <c r="BK34" i="40" s="1"/>
  <c r="CB30" i="40"/>
  <c r="CA4" i="40"/>
  <c r="CB5" i="40" s="1"/>
  <c r="BM5" i="40"/>
  <c r="O5" i="28"/>
  <c r="AF33" i="40"/>
  <c r="AG33" i="40" s="1"/>
  <c r="B204" i="41"/>
  <c r="B206" i="41" s="1"/>
  <c r="AC49" i="40"/>
  <c r="AJ49" i="40" s="1"/>
  <c r="AQ49" i="40" s="1"/>
  <c r="BG49" i="40" s="1"/>
  <c r="BN49" i="40" s="1"/>
  <c r="BU49" i="40" s="1"/>
  <c r="BG63" i="40"/>
  <c r="BN63" i="40" s="1"/>
  <c r="BU63" i="40" s="1"/>
  <c r="CE63" i="40" s="1"/>
  <c r="CL63" i="40" s="1"/>
  <c r="CS63" i="40" s="1"/>
  <c r="CX63" i="40" s="1"/>
  <c r="X53" i="40"/>
  <c r="AC81" i="40"/>
  <c r="AJ81" i="40" s="1"/>
  <c r="AQ81" i="40" s="1"/>
  <c r="AW81" i="40" s="1"/>
  <c r="BB81" i="40" s="1"/>
  <c r="AV95" i="40"/>
  <c r="AV41" i="40"/>
  <c r="AC77" i="40"/>
  <c r="AJ77" i="40" s="1"/>
  <c r="AQ77" i="40" s="1"/>
  <c r="AC8" i="40"/>
  <c r="AJ8" i="40" s="1"/>
  <c r="AQ8" i="40" s="1"/>
  <c r="BG8" i="40" s="1"/>
  <c r="BN8" i="40" s="1"/>
  <c r="BU8" i="40" s="1"/>
  <c r="CE8" i="40" s="1"/>
  <c r="CL8" i="40" s="1"/>
  <c r="CS8" i="40" s="1"/>
  <c r="CX8" i="40" s="1"/>
  <c r="AC50" i="40"/>
  <c r="AJ50" i="40" s="1"/>
  <c r="AQ50" i="40" s="1"/>
  <c r="AV50" i="40" s="1"/>
  <c r="R15" i="40"/>
  <c r="X111" i="40"/>
  <c r="X59" i="40"/>
  <c r="X46" i="40"/>
  <c r="AC126" i="40"/>
  <c r="AJ126" i="40" s="1"/>
  <c r="BG59" i="40"/>
  <c r="BN59" i="40" s="1"/>
  <c r="BU59" i="40" s="1"/>
  <c r="CE59" i="40" s="1"/>
  <c r="CL59" i="40" s="1"/>
  <c r="CS59" i="40" s="1"/>
  <c r="CX59" i="40" s="1"/>
  <c r="X61" i="40"/>
  <c r="X79" i="40"/>
  <c r="AW95" i="40"/>
  <c r="BB95" i="40" s="1"/>
  <c r="X121" i="40"/>
  <c r="X95" i="40"/>
  <c r="AW47" i="40"/>
  <c r="BB47" i="40" s="1"/>
  <c r="BZ121" i="40"/>
  <c r="BZ95" i="40"/>
  <c r="E33" i="40"/>
  <c r="F33" i="40" s="1"/>
  <c r="F8" i="40"/>
  <c r="X47" i="40"/>
  <c r="BG43" i="40"/>
  <c r="BN43" i="40" s="1"/>
  <c r="BU43" i="40" s="1"/>
  <c r="CE43" i="40" s="1"/>
  <c r="CL43" i="40" s="1"/>
  <c r="CS43" i="40" s="1"/>
  <c r="CX43" i="40" s="1"/>
  <c r="F23" i="40"/>
  <c r="X43" i="40"/>
  <c r="X52" i="40"/>
  <c r="AC54" i="40"/>
  <c r="AJ54" i="40" s="1"/>
  <c r="AQ54" i="40" s="1"/>
  <c r="BG54" i="40" s="1"/>
  <c r="BN54" i="40" s="1"/>
  <c r="BU54" i="40" s="1"/>
  <c r="AW121" i="40"/>
  <c r="BB121" i="40" s="1"/>
  <c r="AW99" i="40"/>
  <c r="BB99" i="40" s="1"/>
  <c r="AV47" i="40"/>
  <c r="AV58" i="40"/>
  <c r="BG58" i="40"/>
  <c r="BN58" i="40" s="1"/>
  <c r="BU58" i="40" s="1"/>
  <c r="CE58" i="40" s="1"/>
  <c r="CL58" i="40" s="1"/>
  <c r="CS58" i="40" s="1"/>
  <c r="CX58" i="40" s="1"/>
  <c r="AW58" i="40"/>
  <c r="BB58" i="40" s="1"/>
  <c r="BG99" i="40"/>
  <c r="BN99" i="40" s="1"/>
  <c r="BU99" i="40" s="1"/>
  <c r="CE99" i="40" s="1"/>
  <c r="CL99" i="40" s="1"/>
  <c r="CS99" i="40" s="1"/>
  <c r="CX99" i="40" s="1"/>
  <c r="X73" i="40"/>
  <c r="X58" i="40"/>
  <c r="AV121" i="40"/>
  <c r="X99" i="40"/>
  <c r="AV46" i="40"/>
  <c r="BG46" i="40"/>
  <c r="BN46" i="40" s="1"/>
  <c r="BU46" i="40" s="1"/>
  <c r="AW46" i="40"/>
  <c r="BB46" i="40" s="1"/>
  <c r="AC70" i="40"/>
  <c r="AJ70" i="40" s="1"/>
  <c r="AQ70" i="40" s="1"/>
  <c r="AW70" i="40" s="1"/>
  <c r="BB70" i="40" s="1"/>
  <c r="AV55" i="40"/>
  <c r="BG102" i="40"/>
  <c r="BN102" i="40" s="1"/>
  <c r="BU102" i="40" s="1"/>
  <c r="CE102" i="40" s="1"/>
  <c r="CL102" i="40" s="1"/>
  <c r="CS102" i="40" s="1"/>
  <c r="CX102" i="40" s="1"/>
  <c r="F26" i="40"/>
  <c r="X55" i="40"/>
  <c r="BG41" i="40"/>
  <c r="BN41" i="40" s="1"/>
  <c r="BU41" i="40" s="1"/>
  <c r="F29" i="40"/>
  <c r="X102" i="40"/>
  <c r="AC11" i="40"/>
  <c r="AJ11" i="40" s="1"/>
  <c r="AC45" i="40"/>
  <c r="AJ45" i="40" s="1"/>
  <c r="AQ45" i="40" s="1"/>
  <c r="O37" i="41"/>
  <c r="O36" i="41" s="1"/>
  <c r="AW120" i="40"/>
  <c r="BB120" i="40" s="1"/>
  <c r="B124" i="40"/>
  <c r="K116" i="40"/>
  <c r="BF93" i="40"/>
  <c r="AP83" i="40"/>
  <c r="L68" i="40"/>
  <c r="D57" i="40"/>
  <c r="D91" i="40"/>
  <c r="R68" i="40"/>
  <c r="BT68" i="40"/>
  <c r="D70" i="40"/>
  <c r="D104" i="40"/>
  <c r="AV43" i="40"/>
  <c r="X62" i="40"/>
  <c r="R22" i="40"/>
  <c r="AP125" i="40"/>
  <c r="O4" i="41"/>
  <c r="O34" i="41" s="1"/>
  <c r="M8" i="40"/>
  <c r="X13" i="40"/>
  <c r="AP15" i="40"/>
  <c r="C23" i="40"/>
  <c r="AG8" i="40"/>
  <c r="AG24" i="40"/>
  <c r="O35" i="40"/>
  <c r="AB35" i="40" s="1"/>
  <c r="P29" i="40"/>
  <c r="B33" i="40"/>
  <c r="C33" i="40" s="1"/>
  <c r="C24" i="40"/>
  <c r="X7" i="40"/>
  <c r="J204" i="41"/>
  <c r="J206" i="41" s="1"/>
  <c r="AW66" i="40"/>
  <c r="BB66" i="40" s="1"/>
  <c r="BG66" i="40"/>
  <c r="BN66" i="40" s="1"/>
  <c r="BU66" i="40" s="1"/>
  <c r="CE66" i="40" s="1"/>
  <c r="CL66" i="40" s="1"/>
  <c r="CS66" i="40" s="1"/>
  <c r="R39" i="40"/>
  <c r="O38" i="40"/>
  <c r="R38" i="40" s="1"/>
  <c r="D45" i="40"/>
  <c r="D61" i="40"/>
  <c r="D78" i="40"/>
  <c r="D96" i="40"/>
  <c r="D119" i="40"/>
  <c r="D49" i="40"/>
  <c r="D65" i="40"/>
  <c r="D83" i="40"/>
  <c r="D100" i="40"/>
  <c r="D124" i="40"/>
  <c r="CO38" i="40"/>
  <c r="CO124" i="40" s="1"/>
  <c r="CR68" i="40"/>
  <c r="CD116" i="40"/>
  <c r="CK93" i="40"/>
  <c r="CD93" i="40"/>
  <c r="M204" i="41"/>
  <c r="M206" i="41" s="1"/>
  <c r="CK68" i="40"/>
  <c r="CD68" i="40"/>
  <c r="CK125" i="40"/>
  <c r="CD125" i="40"/>
  <c r="CI26" i="40"/>
  <c r="CR10" i="40"/>
  <c r="CH34" i="40"/>
  <c r="CI34" i="40" s="1"/>
  <c r="CI23" i="40"/>
  <c r="CD33" i="40"/>
  <c r="CI8" i="40"/>
  <c r="X91" i="40"/>
  <c r="AC91" i="40"/>
  <c r="AJ91" i="40" s="1"/>
  <c r="AQ91" i="40" s="1"/>
  <c r="AW91" i="40" s="1"/>
  <c r="BB91" i="40" s="1"/>
  <c r="H124" i="40"/>
  <c r="J121" i="40" s="1"/>
  <c r="D42" i="40"/>
  <c r="D46" i="40"/>
  <c r="D50" i="40"/>
  <c r="D54" i="40"/>
  <c r="D58" i="40"/>
  <c r="D62" i="40"/>
  <c r="D66" i="40"/>
  <c r="D71" i="40"/>
  <c r="D75" i="40"/>
  <c r="D79" i="40"/>
  <c r="D90" i="40"/>
  <c r="D87" i="40"/>
  <c r="D93" i="40"/>
  <c r="D97" i="40"/>
  <c r="D101" i="40"/>
  <c r="D117" i="40"/>
  <c r="D105" i="40"/>
  <c r="D121" i="40"/>
  <c r="D138" i="40"/>
  <c r="AP104" i="40"/>
  <c r="AI104" i="40"/>
  <c r="D43" i="40"/>
  <c r="D47" i="40"/>
  <c r="D51" i="40"/>
  <c r="D55" i="40"/>
  <c r="D59" i="40"/>
  <c r="D63" i="40"/>
  <c r="D68" i="40"/>
  <c r="D72" i="40"/>
  <c r="D76" i="40"/>
  <c r="D80" i="40"/>
  <c r="D84" i="40"/>
  <c r="D88" i="40"/>
  <c r="D94" i="40"/>
  <c r="D98" i="40"/>
  <c r="D102" i="40"/>
  <c r="D110" i="40"/>
  <c r="D106" i="40"/>
  <c r="D122" i="40"/>
  <c r="H204" i="41"/>
  <c r="H206" i="41" s="1"/>
  <c r="R104" i="40"/>
  <c r="D40" i="40"/>
  <c r="D44" i="40"/>
  <c r="D48" i="40"/>
  <c r="D52" i="40"/>
  <c r="D56" i="40"/>
  <c r="D60" i="40"/>
  <c r="D64" i="40"/>
  <c r="D69" i="40"/>
  <c r="D73" i="40"/>
  <c r="D77" i="40"/>
  <c r="D81" i="40"/>
  <c r="D85" i="40"/>
  <c r="D89" i="40"/>
  <c r="D95" i="40"/>
  <c r="D99" i="40"/>
  <c r="D120" i="40"/>
  <c r="D111" i="40"/>
  <c r="D116" i="40"/>
  <c r="X98" i="40"/>
  <c r="L93" i="40"/>
  <c r="R83" i="40"/>
  <c r="AI83" i="40"/>
  <c r="X78" i="40"/>
  <c r="D39" i="40"/>
  <c r="D38" i="40"/>
  <c r="BC38" i="40"/>
  <c r="BC124" i="40" s="1"/>
  <c r="L39" i="40"/>
  <c r="BZ59" i="40"/>
  <c r="AC42" i="40"/>
  <c r="AJ42" i="40" s="1"/>
  <c r="AQ42" i="40" s="1"/>
  <c r="X42" i="40"/>
  <c r="AV59" i="40"/>
  <c r="X57" i="40"/>
  <c r="BZ47" i="40"/>
  <c r="S44" i="40"/>
  <c r="X44" i="40" s="1"/>
  <c r="BD29" i="40"/>
  <c r="AN23" i="40"/>
  <c r="AP26" i="40"/>
  <c r="E22" i="40"/>
  <c r="BF23" i="40"/>
  <c r="AM22" i="40"/>
  <c r="AP23" i="40"/>
  <c r="BC22" i="40"/>
  <c r="BC35" i="40"/>
  <c r="E35" i="40"/>
  <c r="K35" i="40" s="1"/>
  <c r="BM26" i="40"/>
  <c r="BT33" i="40"/>
  <c r="BF29" i="40"/>
  <c r="AC131" i="40"/>
  <c r="AJ131" i="40" s="1"/>
  <c r="AQ131" i="40" s="1"/>
  <c r="X131" i="40"/>
  <c r="X132" i="40"/>
  <c r="BF18" i="40"/>
  <c r="E4" i="40"/>
  <c r="F125" i="40" s="1"/>
  <c r="BF10" i="40"/>
  <c r="B4" i="40"/>
  <c r="P30" i="40"/>
  <c r="BQ4" i="40"/>
  <c r="BR5" i="40" s="1"/>
  <c r="S19" i="40"/>
  <c r="L18" i="40"/>
  <c r="CB35" i="40"/>
  <c r="CV134" i="40"/>
  <c r="BX134" i="40"/>
  <c r="BB136" i="40"/>
  <c r="BX136" i="40"/>
  <c r="BZ136" i="40" s="1"/>
  <c r="CV136" i="40"/>
  <c r="CX136" i="40" s="1"/>
  <c r="AC134" i="40"/>
  <c r="AJ134" i="40" s="1"/>
  <c r="AQ134" i="40" s="1"/>
  <c r="X134" i="40"/>
  <c r="X117" i="40"/>
  <c r="S116" i="40"/>
  <c r="X116" i="40" s="1"/>
  <c r="AC117" i="40"/>
  <c r="CV90" i="40"/>
  <c r="BX90" i="40"/>
  <c r="AJ94" i="40"/>
  <c r="AC97" i="40"/>
  <c r="AJ97" i="40" s="1"/>
  <c r="AQ97" i="40" s="1"/>
  <c r="X97" i="40"/>
  <c r="CV87" i="40"/>
  <c r="BX87" i="40"/>
  <c r="AC86" i="40"/>
  <c r="AJ86" i="40" s="1"/>
  <c r="AQ86" i="40" s="1"/>
  <c r="X86" i="40"/>
  <c r="AP68" i="40"/>
  <c r="AI68" i="40"/>
  <c r="BX66" i="40"/>
  <c r="CV66" i="40"/>
  <c r="CR83" i="40"/>
  <c r="CH38" i="40"/>
  <c r="BX82" i="40"/>
  <c r="BZ82" i="40" s="1"/>
  <c r="CV82" i="40"/>
  <c r="CX82" i="40" s="1"/>
  <c r="BB82" i="40"/>
  <c r="AZ68" i="40"/>
  <c r="S30" i="40"/>
  <c r="L29" i="40"/>
  <c r="L35" i="40" s="1"/>
  <c r="M35" i="40" s="1"/>
  <c r="BG96" i="40"/>
  <c r="BN96" i="40" s="1"/>
  <c r="BU96" i="40" s="1"/>
  <c r="AW96" i="40"/>
  <c r="BB96" i="40" s="1"/>
  <c r="AV96" i="40"/>
  <c r="BF125" i="40"/>
  <c r="X90" i="40"/>
  <c r="AC90" i="40"/>
  <c r="AJ90" i="40" s="1"/>
  <c r="AQ90" i="40" s="1"/>
  <c r="CK104" i="40"/>
  <c r="CD104" i="40"/>
  <c r="BT83" i="40"/>
  <c r="BJ38" i="40"/>
  <c r="BK38" i="40" s="1"/>
  <c r="BZ55" i="40"/>
  <c r="BF39" i="40"/>
  <c r="AM38" i="40"/>
  <c r="AU30" i="40"/>
  <c r="AT35" i="40"/>
  <c r="AU35" i="40" s="1"/>
  <c r="AU29" i="40"/>
  <c r="AW74" i="40"/>
  <c r="BB74" i="40" s="1"/>
  <c r="AV74" i="40"/>
  <c r="BG74" i="40"/>
  <c r="BN74" i="40" s="1"/>
  <c r="BU74" i="40" s="1"/>
  <c r="CE74" i="40" s="1"/>
  <c r="CL74" i="40" s="1"/>
  <c r="CS74" i="40" s="1"/>
  <c r="CX74" i="40" s="1"/>
  <c r="AB26" i="40"/>
  <c r="Y22" i="40"/>
  <c r="AI26" i="40"/>
  <c r="BG61" i="40"/>
  <c r="BN61" i="40" s="1"/>
  <c r="BU61" i="40" s="1"/>
  <c r="CE61" i="40" s="1"/>
  <c r="CL61" i="40" s="1"/>
  <c r="CS61" i="40" s="1"/>
  <c r="CX61" i="40" s="1"/>
  <c r="AW61" i="40"/>
  <c r="BB61" i="40" s="1"/>
  <c r="AV61" i="40"/>
  <c r="BT29" i="40"/>
  <c r="CB29" i="40"/>
  <c r="P27" i="40"/>
  <c r="P26" i="40"/>
  <c r="O34" i="40"/>
  <c r="P34" i="40" s="1"/>
  <c r="AB10" i="40"/>
  <c r="BX11" i="40"/>
  <c r="AZ10" i="40"/>
  <c r="CV11" i="40"/>
  <c r="CV130" i="40"/>
  <c r="BX130" i="40"/>
  <c r="BX116" i="40"/>
  <c r="BG132" i="40"/>
  <c r="BN132" i="40" s="1"/>
  <c r="BU132" i="40" s="1"/>
  <c r="CE132" i="40" s="1"/>
  <c r="CL132" i="40" s="1"/>
  <c r="CS132" i="40" s="1"/>
  <c r="CX132" i="40" s="1"/>
  <c r="AW132" i="40"/>
  <c r="BB132" i="40" s="1"/>
  <c r="AV132" i="40"/>
  <c r="BX127" i="40"/>
  <c r="CV127" i="40"/>
  <c r="BX131" i="40"/>
  <c r="CV131" i="40"/>
  <c r="R125" i="40"/>
  <c r="CX121" i="40"/>
  <c r="AC128" i="40"/>
  <c r="AJ128" i="40" s="1"/>
  <c r="AQ128" i="40" s="1"/>
  <c r="X128" i="40"/>
  <c r="X118" i="40"/>
  <c r="AC118" i="40"/>
  <c r="AJ118" i="40" s="1"/>
  <c r="AQ118" i="40" s="1"/>
  <c r="AJ110" i="40"/>
  <c r="CV105" i="40"/>
  <c r="BX105" i="40"/>
  <c r="AZ104" i="40"/>
  <c r="BZ107" i="40"/>
  <c r="CV106" i="40"/>
  <c r="BX106" i="40"/>
  <c r="CV91" i="40"/>
  <c r="BX91" i="40"/>
  <c r="BG91" i="40"/>
  <c r="BN91" i="40" s="1"/>
  <c r="BU91" i="40" s="1"/>
  <c r="CE91" i="40" s="1"/>
  <c r="CL91" i="40" s="1"/>
  <c r="CS91" i="40" s="1"/>
  <c r="CX92" i="40"/>
  <c r="CE103" i="40"/>
  <c r="CL103" i="40" s="1"/>
  <c r="CS103" i="40" s="1"/>
  <c r="CX103" i="40" s="1"/>
  <c r="BZ103" i="40"/>
  <c r="AC88" i="40"/>
  <c r="AJ88" i="40" s="1"/>
  <c r="AQ88" i="40" s="1"/>
  <c r="X88" i="40"/>
  <c r="CV85" i="40"/>
  <c r="BX85" i="40"/>
  <c r="AC89" i="40"/>
  <c r="AJ89" i="40" s="1"/>
  <c r="AQ89" i="40" s="1"/>
  <c r="X89" i="40"/>
  <c r="AC85" i="40"/>
  <c r="AJ85" i="40" s="1"/>
  <c r="AQ85" i="40" s="1"/>
  <c r="X85" i="40"/>
  <c r="CV68" i="40"/>
  <c r="S84" i="40"/>
  <c r="L83" i="40"/>
  <c r="AW80" i="40"/>
  <c r="BB80" i="40" s="1"/>
  <c r="BG80" i="40"/>
  <c r="BN80" i="40" s="1"/>
  <c r="BU80" i="40" s="1"/>
  <c r="AV80" i="40"/>
  <c r="AW76" i="40"/>
  <c r="BB76" i="40" s="1"/>
  <c r="AV76" i="40"/>
  <c r="BG76" i="40"/>
  <c r="BN76" i="40" s="1"/>
  <c r="BU76" i="40" s="1"/>
  <c r="CE76" i="40" s="1"/>
  <c r="CL76" i="40" s="1"/>
  <c r="CS76" i="40" s="1"/>
  <c r="CX76" i="40" s="1"/>
  <c r="AT38" i="40"/>
  <c r="AW73" i="40"/>
  <c r="BB73" i="40" s="1"/>
  <c r="AV73" i="40"/>
  <c r="BG73" i="40"/>
  <c r="BN73" i="40" s="1"/>
  <c r="BU73" i="40" s="1"/>
  <c r="CE73" i="40" s="1"/>
  <c r="CL73" i="40" s="1"/>
  <c r="CS73" i="40" s="1"/>
  <c r="CX73" i="40" s="1"/>
  <c r="BZ43" i="40"/>
  <c r="BG98" i="40"/>
  <c r="BN98" i="40" s="1"/>
  <c r="BU98" i="40" s="1"/>
  <c r="CE98" i="40" s="1"/>
  <c r="CL98" i="40" s="1"/>
  <c r="CS98" i="40" s="1"/>
  <c r="CX98" i="40" s="1"/>
  <c r="AW98" i="40"/>
  <c r="BB98" i="40" s="1"/>
  <c r="AV98" i="40"/>
  <c r="BX29" i="40"/>
  <c r="CV39" i="40"/>
  <c r="BG48" i="40"/>
  <c r="BN48" i="40" s="1"/>
  <c r="BU48" i="40" s="1"/>
  <c r="CE48" i="40" s="1"/>
  <c r="CL48" i="40" s="1"/>
  <c r="CS48" i="40" s="1"/>
  <c r="CX48" i="40" s="1"/>
  <c r="AW48" i="40"/>
  <c r="BB48" i="40" s="1"/>
  <c r="AV48" i="40"/>
  <c r="H34" i="40"/>
  <c r="I34" i="40" s="1"/>
  <c r="I27" i="40"/>
  <c r="I26" i="40"/>
  <c r="R10" i="40"/>
  <c r="K22" i="40"/>
  <c r="BG13" i="40"/>
  <c r="BN13" i="40" s="1"/>
  <c r="BU13" i="40" s="1"/>
  <c r="AW13" i="40"/>
  <c r="BB13" i="40" s="1"/>
  <c r="AV13" i="40"/>
  <c r="BG57" i="40"/>
  <c r="BN57" i="40" s="1"/>
  <c r="BU57" i="40" s="1"/>
  <c r="CE57" i="40" s="1"/>
  <c r="CL57" i="40" s="1"/>
  <c r="CS57" i="40" s="1"/>
  <c r="CX57" i="40" s="1"/>
  <c r="AW57" i="40"/>
  <c r="BB57" i="40" s="1"/>
  <c r="AV57" i="40"/>
  <c r="BX39" i="40"/>
  <c r="AF22" i="40"/>
  <c r="AP29" i="40"/>
  <c r="AM35" i="40"/>
  <c r="AN29" i="40"/>
  <c r="AN30" i="40"/>
  <c r="AM4" i="40"/>
  <c r="AN5" i="40" s="1"/>
  <c r="BF15" i="40"/>
  <c r="AG26" i="40"/>
  <c r="AF34" i="40"/>
  <c r="AP34" i="40" s="1"/>
  <c r="AG27" i="40"/>
  <c r="AP10" i="40"/>
  <c r="BK138" i="40"/>
  <c r="BK134" i="40"/>
  <c r="BK133" i="40"/>
  <c r="BK130" i="40"/>
  <c r="BK131" i="40"/>
  <c r="BK127" i="40"/>
  <c r="BK132" i="40"/>
  <c r="BK128" i="40"/>
  <c r="BK129" i="40"/>
  <c r="BK125" i="40"/>
  <c r="BK126" i="40"/>
  <c r="BK122" i="40"/>
  <c r="BK121" i="40"/>
  <c r="BK123" i="40"/>
  <c r="BK119" i="40"/>
  <c r="BK118" i="40"/>
  <c r="BK117" i="40"/>
  <c r="BK116" i="40"/>
  <c r="BK120" i="40"/>
  <c r="BK106" i="40"/>
  <c r="BK105" i="40"/>
  <c r="BK102" i="40"/>
  <c r="BK101" i="40"/>
  <c r="BK100" i="40"/>
  <c r="BK99" i="40"/>
  <c r="BK98" i="40"/>
  <c r="BK97" i="40"/>
  <c r="BK96" i="40"/>
  <c r="BK95" i="40"/>
  <c r="BK94" i="40"/>
  <c r="BK93" i="40"/>
  <c r="BK110" i="40"/>
  <c r="BK111" i="40"/>
  <c r="BK104" i="40"/>
  <c r="BK91" i="40"/>
  <c r="BK90" i="40"/>
  <c r="BK89" i="40"/>
  <c r="BK88" i="40"/>
  <c r="BK87" i="40"/>
  <c r="BK86" i="40"/>
  <c r="BK85" i="40"/>
  <c r="BK84" i="40"/>
  <c r="BK83" i="40"/>
  <c r="BK79" i="40"/>
  <c r="BK66" i="40"/>
  <c r="BK81" i="40"/>
  <c r="BK80" i="40"/>
  <c r="BK78" i="40"/>
  <c r="BK74" i="40"/>
  <c r="BK70" i="40"/>
  <c r="BK65" i="40"/>
  <c r="BK64" i="40"/>
  <c r="BK63" i="40"/>
  <c r="BK62" i="40"/>
  <c r="BK61" i="40"/>
  <c r="BK60" i="40"/>
  <c r="BK59" i="40"/>
  <c r="BK58" i="40"/>
  <c r="BK57" i="40"/>
  <c r="BK56" i="40"/>
  <c r="BK55" i="40"/>
  <c r="BK54" i="40"/>
  <c r="BK53" i="40"/>
  <c r="BK52" i="40"/>
  <c r="BK51" i="40"/>
  <c r="BK50" i="40"/>
  <c r="BK49" i="40"/>
  <c r="BK48" i="40"/>
  <c r="BK47" i="40"/>
  <c r="BK46" i="40"/>
  <c r="BK45" i="40"/>
  <c r="BK44" i="40"/>
  <c r="BK43" i="40"/>
  <c r="BK42" i="40"/>
  <c r="BK75" i="40"/>
  <c r="BK71" i="40"/>
  <c r="BK76" i="40"/>
  <c r="BK72" i="40"/>
  <c r="BK68" i="40"/>
  <c r="BK73" i="40"/>
  <c r="BK18" i="40"/>
  <c r="BK16" i="40"/>
  <c r="BK10" i="40"/>
  <c r="BK4" i="40"/>
  <c r="BK77" i="40"/>
  <c r="BK40" i="40"/>
  <c r="BK19" i="40"/>
  <c r="BK11" i="40"/>
  <c r="BK6" i="40"/>
  <c r="BK69" i="40"/>
  <c r="BK41" i="40"/>
  <c r="BK39" i="40"/>
  <c r="BK12" i="40"/>
  <c r="BK7" i="40"/>
  <c r="BK15" i="40"/>
  <c r="BK13" i="40"/>
  <c r="AU8" i="40"/>
  <c r="AU24" i="40"/>
  <c r="AU23" i="40"/>
  <c r="AT4" i="40"/>
  <c r="AU5" i="40" s="1"/>
  <c r="AT33" i="40"/>
  <c r="BX19" i="40"/>
  <c r="AZ18" i="40"/>
  <c r="CV19" i="40"/>
  <c r="AG29" i="40"/>
  <c r="W138" i="40"/>
  <c r="W133" i="40"/>
  <c r="W131" i="40"/>
  <c r="W127" i="40"/>
  <c r="W134" i="40"/>
  <c r="W132" i="40"/>
  <c r="W128" i="40"/>
  <c r="W129" i="40"/>
  <c r="W126" i="40"/>
  <c r="W130" i="40"/>
  <c r="W124" i="40"/>
  <c r="W125" i="40"/>
  <c r="W123" i="40"/>
  <c r="W122" i="40"/>
  <c r="W120" i="40"/>
  <c r="W119" i="40"/>
  <c r="W118" i="40"/>
  <c r="W117" i="40"/>
  <c r="W116" i="40"/>
  <c r="W121" i="40"/>
  <c r="W110" i="40"/>
  <c r="W102" i="40"/>
  <c r="W101" i="40"/>
  <c r="W100" i="40"/>
  <c r="W99" i="40"/>
  <c r="W98" i="40"/>
  <c r="W97" i="40"/>
  <c r="W96" i="40"/>
  <c r="W95" i="40"/>
  <c r="W94" i="40"/>
  <c r="W93" i="40"/>
  <c r="W111" i="40"/>
  <c r="W106" i="40"/>
  <c r="W105" i="40"/>
  <c r="W104" i="40"/>
  <c r="W91" i="40"/>
  <c r="W90" i="40"/>
  <c r="W89" i="40"/>
  <c r="W88" i="40"/>
  <c r="W87" i="40"/>
  <c r="W86" i="40"/>
  <c r="W85" i="40"/>
  <c r="W84" i="40"/>
  <c r="W83" i="40"/>
  <c r="W81" i="40"/>
  <c r="W80" i="40"/>
  <c r="W78" i="40"/>
  <c r="W75" i="40"/>
  <c r="W71" i="40"/>
  <c r="W66" i="40"/>
  <c r="W65" i="40"/>
  <c r="W64" i="40"/>
  <c r="W63" i="40"/>
  <c r="W62" i="40"/>
  <c r="W61" i="40"/>
  <c r="W60" i="40"/>
  <c r="W59" i="40"/>
  <c r="W58" i="40"/>
  <c r="W57" i="40"/>
  <c r="W56" i="40"/>
  <c r="W55" i="40"/>
  <c r="W54" i="40"/>
  <c r="W53" i="40"/>
  <c r="W52" i="40"/>
  <c r="W51" i="40"/>
  <c r="W50" i="40"/>
  <c r="W49" i="40"/>
  <c r="W48" i="40"/>
  <c r="W47" i="40"/>
  <c r="W46" i="40"/>
  <c r="W45" i="40"/>
  <c r="W44" i="40"/>
  <c r="W43" i="40"/>
  <c r="W42" i="40"/>
  <c r="W79" i="40"/>
  <c r="W76" i="40"/>
  <c r="W72" i="40"/>
  <c r="W38" i="40"/>
  <c r="W77" i="40"/>
  <c r="W73" i="40"/>
  <c r="W69" i="40"/>
  <c r="W68" i="40"/>
  <c r="W40" i="40"/>
  <c r="W22" i="40"/>
  <c r="W19" i="40"/>
  <c r="W11" i="40"/>
  <c r="W6" i="40"/>
  <c r="W70" i="40"/>
  <c r="V36" i="40"/>
  <c r="W36" i="40" s="1"/>
  <c r="W12" i="40"/>
  <c r="W7" i="40"/>
  <c r="W74" i="40"/>
  <c r="W41" i="40"/>
  <c r="W39" i="40"/>
  <c r="W15" i="40"/>
  <c r="W13" i="40"/>
  <c r="W16" i="40"/>
  <c r="W10" i="40"/>
  <c r="W18" i="40"/>
  <c r="W4" i="40"/>
  <c r="AC133" i="40"/>
  <c r="AJ133" i="40" s="1"/>
  <c r="AQ133" i="40" s="1"/>
  <c r="X133" i="40"/>
  <c r="AC129" i="40"/>
  <c r="AJ129" i="40" s="1"/>
  <c r="AQ129" i="40" s="1"/>
  <c r="X129" i="40"/>
  <c r="X119" i="40"/>
  <c r="AC119" i="40"/>
  <c r="AJ119" i="40" s="1"/>
  <c r="AQ119" i="40" s="1"/>
  <c r="CV116" i="40"/>
  <c r="AC106" i="40"/>
  <c r="AJ106" i="40" s="1"/>
  <c r="AQ106" i="40" s="1"/>
  <c r="X106" i="40"/>
  <c r="BF116" i="40"/>
  <c r="BM116" i="40"/>
  <c r="S105" i="40"/>
  <c r="L104" i="40"/>
  <c r="AW122" i="40"/>
  <c r="BB122" i="40" s="1"/>
  <c r="BG122" i="40"/>
  <c r="BN122" i="40" s="1"/>
  <c r="BU122" i="40" s="1"/>
  <c r="CE122" i="40" s="1"/>
  <c r="CL122" i="40" s="1"/>
  <c r="CS122" i="40" s="1"/>
  <c r="CX122" i="40" s="1"/>
  <c r="AV122" i="40"/>
  <c r="AC101" i="40"/>
  <c r="AJ101" i="40" s="1"/>
  <c r="AQ101" i="40" s="1"/>
  <c r="X101" i="40"/>
  <c r="CV88" i="40"/>
  <c r="BX88" i="40"/>
  <c r="CV84" i="40"/>
  <c r="BX84" i="40"/>
  <c r="AZ83" i="40"/>
  <c r="AW75" i="40"/>
  <c r="BB75" i="40" s="1"/>
  <c r="AV75" i="40"/>
  <c r="BG75" i="40"/>
  <c r="BN75" i="40" s="1"/>
  <c r="BU75" i="40" s="1"/>
  <c r="CE75" i="40" s="1"/>
  <c r="CL75" i="40" s="1"/>
  <c r="CS75" i="40" s="1"/>
  <c r="CX75" i="40" s="1"/>
  <c r="AW79" i="40"/>
  <c r="BB79" i="40" s="1"/>
  <c r="AV79" i="40"/>
  <c r="BG79" i="40"/>
  <c r="BN79" i="40" s="1"/>
  <c r="BU79" i="40" s="1"/>
  <c r="CE79" i="40" s="1"/>
  <c r="CL79" i="40" s="1"/>
  <c r="CS79" i="40" s="1"/>
  <c r="CX79" i="40" s="1"/>
  <c r="AZ39" i="40"/>
  <c r="AC60" i="40"/>
  <c r="AJ60" i="40" s="1"/>
  <c r="AQ60" i="40" s="1"/>
  <c r="X60" i="40"/>
  <c r="CA38" i="40"/>
  <c r="CK39" i="40"/>
  <c r="BG65" i="40"/>
  <c r="BN65" i="40" s="1"/>
  <c r="BU65" i="40" s="1"/>
  <c r="CE65" i="40" s="1"/>
  <c r="CL65" i="40" s="1"/>
  <c r="CS65" i="40" s="1"/>
  <c r="CX65" i="40" s="1"/>
  <c r="AW65" i="40"/>
  <c r="BB65" i="40" s="1"/>
  <c r="AV65" i="40"/>
  <c r="BX26" i="40"/>
  <c r="L26" i="40"/>
  <c r="S27" i="40"/>
  <c r="BC34" i="40"/>
  <c r="BD26" i="40"/>
  <c r="BM10" i="40"/>
  <c r="BD27" i="40"/>
  <c r="BR127" i="40"/>
  <c r="BR134" i="40"/>
  <c r="BR122" i="40"/>
  <c r="BR125" i="40"/>
  <c r="BR116" i="40"/>
  <c r="BR102" i="40"/>
  <c r="BR98" i="40"/>
  <c r="BR94" i="40"/>
  <c r="BR80" i="40"/>
  <c r="BR90" i="40"/>
  <c r="BR75" i="40"/>
  <c r="BR71" i="40"/>
  <c r="BR91" i="40"/>
  <c r="BR84" i="40"/>
  <c r="BR65" i="40"/>
  <c r="BR61" i="40"/>
  <c r="BR57" i="40"/>
  <c r="BR53" i="40"/>
  <c r="BR49" i="40"/>
  <c r="BR45" i="40"/>
  <c r="BR41" i="40"/>
  <c r="BR11" i="40"/>
  <c r="BR15" i="40"/>
  <c r="BR10" i="40"/>
  <c r="BD8" i="40"/>
  <c r="BC4" i="40"/>
  <c r="BD5" i="40" s="1"/>
  <c r="BD24" i="40"/>
  <c r="BD23" i="40"/>
  <c r="BC33" i="40"/>
  <c r="BM33" i="40" s="1"/>
  <c r="CB130" i="40"/>
  <c r="CB120" i="40"/>
  <c r="CB91" i="40"/>
  <c r="CB93" i="40"/>
  <c r="CB81" i="40"/>
  <c r="CB102" i="40"/>
  <c r="CB68" i="40"/>
  <c r="CB60" i="40"/>
  <c r="CB61" i="40"/>
  <c r="CB59" i="40"/>
  <c r="CB43" i="40"/>
  <c r="CB58" i="40"/>
  <c r="CB42" i="40"/>
  <c r="CB18" i="40"/>
  <c r="BX21" i="40"/>
  <c r="BZ21" i="40" s="1"/>
  <c r="CV21" i="40"/>
  <c r="CX21" i="40" s="1"/>
  <c r="BB21" i="40"/>
  <c r="BR26" i="40"/>
  <c r="BQ34" i="40"/>
  <c r="BT34" i="40" s="1"/>
  <c r="BR27" i="40"/>
  <c r="CD10" i="40"/>
  <c r="Z134" i="40"/>
  <c r="Z127" i="40"/>
  <c r="Z129" i="40"/>
  <c r="Z121" i="40"/>
  <c r="Z118" i="40"/>
  <c r="Z110" i="40"/>
  <c r="Z101" i="40"/>
  <c r="Z97" i="40"/>
  <c r="Z93" i="40"/>
  <c r="Z81" i="40"/>
  <c r="Z87" i="40"/>
  <c r="Z75" i="40"/>
  <c r="Z71" i="40"/>
  <c r="Z88" i="40"/>
  <c r="Z84" i="40"/>
  <c r="Z63" i="40"/>
  <c r="Z59" i="40"/>
  <c r="Z55" i="40"/>
  <c r="Z51" i="40"/>
  <c r="Z47" i="40"/>
  <c r="Z43" i="40"/>
  <c r="Z39" i="40"/>
  <c r="Z10" i="40"/>
  <c r="Z11" i="40"/>
  <c r="Z7" i="40"/>
  <c r="BG62" i="40"/>
  <c r="BN62" i="40" s="1"/>
  <c r="BU62" i="40" s="1"/>
  <c r="AW62" i="40"/>
  <c r="BB62" i="40" s="1"/>
  <c r="AV62" i="40"/>
  <c r="CD29" i="40"/>
  <c r="BQ22" i="40"/>
  <c r="M30" i="40"/>
  <c r="CB26" i="40"/>
  <c r="CA34" i="40"/>
  <c r="CB27" i="40"/>
  <c r="CK10" i="40"/>
  <c r="AT34" i="40"/>
  <c r="AU34" i="40"/>
  <c r="AU26" i="40"/>
  <c r="AU27" i="40"/>
  <c r="BG138" i="40"/>
  <c r="BN138" i="40" s="1"/>
  <c r="BU138" i="40" s="1"/>
  <c r="CE138" i="40" s="1"/>
  <c r="CL138" i="40" s="1"/>
  <c r="AV138" i="40"/>
  <c r="AC130" i="40"/>
  <c r="AJ130" i="40" s="1"/>
  <c r="AQ130" i="40" s="1"/>
  <c r="X130" i="40"/>
  <c r="AW123" i="40"/>
  <c r="BB123" i="40" s="1"/>
  <c r="AV123" i="40"/>
  <c r="BG123" i="40"/>
  <c r="BN123" i="40" s="1"/>
  <c r="BU123" i="40" s="1"/>
  <c r="CE123" i="40" s="1"/>
  <c r="CL123" i="40" s="1"/>
  <c r="CS123" i="40" s="1"/>
  <c r="CX123" i="40" s="1"/>
  <c r="AW111" i="40"/>
  <c r="BB111" i="40" s="1"/>
  <c r="AV111" i="40"/>
  <c r="BG111" i="40"/>
  <c r="BN111" i="40" s="1"/>
  <c r="BU111" i="40" s="1"/>
  <c r="CE111" i="40" s="1"/>
  <c r="CL111" i="40" s="1"/>
  <c r="CS111" i="40" s="1"/>
  <c r="CX111" i="40" s="1"/>
  <c r="BM104" i="40"/>
  <c r="BF104" i="40"/>
  <c r="S93" i="40"/>
  <c r="X93" i="40" s="1"/>
  <c r="BG100" i="40"/>
  <c r="BN100" i="40" s="1"/>
  <c r="BU100" i="40" s="1"/>
  <c r="AW100" i="40"/>
  <c r="BB100" i="40" s="1"/>
  <c r="AV100" i="40"/>
  <c r="CV86" i="40"/>
  <c r="BX86" i="40"/>
  <c r="K83" i="40"/>
  <c r="E38" i="40"/>
  <c r="AW77" i="40"/>
  <c r="BB77" i="40" s="1"/>
  <c r="AV77" i="40"/>
  <c r="BG77" i="40"/>
  <c r="BN77" i="40" s="1"/>
  <c r="BU77" i="40" s="1"/>
  <c r="CE77" i="40" s="1"/>
  <c r="CL77" i="40" s="1"/>
  <c r="CS77" i="40" s="1"/>
  <c r="CX77" i="40" s="1"/>
  <c r="AP39" i="40"/>
  <c r="AF38" i="40"/>
  <c r="AI39" i="40"/>
  <c r="BZ51" i="40"/>
  <c r="AC64" i="40"/>
  <c r="AJ64" i="40" s="1"/>
  <c r="AQ64" i="40" s="1"/>
  <c r="X64" i="40"/>
  <c r="BG56" i="40"/>
  <c r="BN56" i="40" s="1"/>
  <c r="BU56" i="40" s="1"/>
  <c r="CE56" i="40" s="1"/>
  <c r="CL56" i="40" s="1"/>
  <c r="CS56" i="40" s="1"/>
  <c r="CX56" i="40" s="1"/>
  <c r="AW56" i="40"/>
  <c r="BB56" i="40" s="1"/>
  <c r="AV56" i="40"/>
  <c r="CA22" i="40"/>
  <c r="CK22" i="40" s="1"/>
  <c r="CK29" i="40"/>
  <c r="BX25" i="40"/>
  <c r="BZ25" i="40" s="1"/>
  <c r="CV25" i="40"/>
  <c r="CX25" i="40" s="1"/>
  <c r="BB25" i="40"/>
  <c r="H4" i="40"/>
  <c r="I5" i="40" s="1"/>
  <c r="I24" i="40"/>
  <c r="I23" i="40"/>
  <c r="I8" i="40"/>
  <c r="H33" i="40"/>
  <c r="BX24" i="40"/>
  <c r="CV24" i="40"/>
  <c r="AZ23" i="40"/>
  <c r="F129" i="40"/>
  <c r="F102" i="40"/>
  <c r="F87" i="40"/>
  <c r="F63" i="40"/>
  <c r="F47" i="40"/>
  <c r="F13" i="40"/>
  <c r="BG52" i="40"/>
  <c r="BN52" i="40" s="1"/>
  <c r="BU52" i="40" s="1"/>
  <c r="AW52" i="40"/>
  <c r="BB52" i="40" s="1"/>
  <c r="AV52" i="40"/>
  <c r="CX31" i="40"/>
  <c r="CV29" i="40"/>
  <c r="AB22" i="40"/>
  <c r="S15" i="40"/>
  <c r="AC16" i="40"/>
  <c r="X16" i="40"/>
  <c r="P24" i="40"/>
  <c r="P23" i="40"/>
  <c r="O4" i="40"/>
  <c r="P5" i="40" s="1"/>
  <c r="O33" i="40"/>
  <c r="AB33" i="40" s="1"/>
  <c r="P8" i="40"/>
  <c r="BK33" i="40"/>
  <c r="BG7" i="40"/>
  <c r="BN7" i="40" s="1"/>
  <c r="BU7" i="40" s="1"/>
  <c r="CE7" i="40" s="1"/>
  <c r="CL7" i="40" s="1"/>
  <c r="CS7" i="40" s="1"/>
  <c r="CX7" i="40" s="1"/>
  <c r="AW7" i="40"/>
  <c r="BB7" i="40" s="1"/>
  <c r="AV7" i="40"/>
  <c r="BZ138" i="40"/>
  <c r="C204" i="41"/>
  <c r="CV126" i="40"/>
  <c r="BX126" i="40"/>
  <c r="AZ125" i="40"/>
  <c r="S127" i="40"/>
  <c r="L125" i="40"/>
  <c r="L116" i="40"/>
  <c r="AI125" i="40"/>
  <c r="R116" i="40"/>
  <c r="CV93" i="40"/>
  <c r="BZ92" i="40"/>
  <c r="R93" i="40"/>
  <c r="BX93" i="40"/>
  <c r="AC87" i="40"/>
  <c r="AJ87" i="40" s="1"/>
  <c r="AQ87" i="40" s="1"/>
  <c r="X87" i="40"/>
  <c r="BX68" i="40"/>
  <c r="BM83" i="40"/>
  <c r="AW71" i="40"/>
  <c r="BB71" i="40" s="1"/>
  <c r="AV71" i="40"/>
  <c r="BG71" i="40"/>
  <c r="BN71" i="40" s="1"/>
  <c r="BU71" i="40" s="1"/>
  <c r="CE71" i="40" s="1"/>
  <c r="CL71" i="40" s="1"/>
  <c r="CS71" i="40" s="1"/>
  <c r="CX71" i="40" s="1"/>
  <c r="CK83" i="40"/>
  <c r="BG72" i="40"/>
  <c r="BN72" i="40" s="1"/>
  <c r="BU72" i="40" s="1"/>
  <c r="CE72" i="40" s="1"/>
  <c r="CL72" i="40" s="1"/>
  <c r="CS72" i="40" s="1"/>
  <c r="CX72" i="40" s="1"/>
  <c r="BF68" i="40"/>
  <c r="CV89" i="40"/>
  <c r="BX89" i="40"/>
  <c r="AC69" i="40"/>
  <c r="X69" i="40"/>
  <c r="S68" i="40"/>
  <c r="X68" i="40" s="1"/>
  <c r="BS122" i="40"/>
  <c r="BS120" i="40"/>
  <c r="BS117" i="40"/>
  <c r="BS116" i="40"/>
  <c r="BS106" i="40"/>
  <c r="BS102" i="40"/>
  <c r="BS99" i="40"/>
  <c r="BS98" i="40"/>
  <c r="BS95" i="40"/>
  <c r="BS94" i="40"/>
  <c r="BS104" i="40"/>
  <c r="BS91" i="40"/>
  <c r="BS89" i="40"/>
  <c r="BS88" i="40"/>
  <c r="BS85" i="40"/>
  <c r="BS84" i="40"/>
  <c r="BS78" i="40"/>
  <c r="BS66" i="40"/>
  <c r="BS77" i="40"/>
  <c r="BS73" i="40"/>
  <c r="BS64" i="40"/>
  <c r="BS63" i="40"/>
  <c r="BS60" i="40"/>
  <c r="BS59" i="40"/>
  <c r="BS56" i="40"/>
  <c r="BS55" i="40"/>
  <c r="BS52" i="40"/>
  <c r="BS51" i="40"/>
  <c r="BS48" i="40"/>
  <c r="BS47" i="40"/>
  <c r="BS44" i="40"/>
  <c r="BS43" i="40"/>
  <c r="BS70" i="40"/>
  <c r="BS38" i="40"/>
  <c r="BS71" i="40"/>
  <c r="BS72" i="40"/>
  <c r="BS68" i="40"/>
  <c r="BS41" i="40"/>
  <c r="AC40" i="40"/>
  <c r="X40" i="40"/>
  <c r="AZ15" i="40"/>
  <c r="CV16" i="40"/>
  <c r="BX16" i="40"/>
  <c r="Z26" i="40"/>
  <c r="Y34" i="40"/>
  <c r="Z27" i="40"/>
  <c r="AI10" i="40"/>
  <c r="AW78" i="40"/>
  <c r="BB78" i="40" s="1"/>
  <c r="BG78" i="40"/>
  <c r="BN78" i="40" s="1"/>
  <c r="BU78" i="40" s="1"/>
  <c r="AV78" i="40"/>
  <c r="CD39" i="40"/>
  <c r="L23" i="40"/>
  <c r="S24" i="40"/>
  <c r="BX20" i="40"/>
  <c r="BZ20" i="40" s="1"/>
  <c r="CV20" i="40"/>
  <c r="CX20" i="40" s="1"/>
  <c r="BB20" i="40"/>
  <c r="AC12" i="40"/>
  <c r="AJ12" i="40" s="1"/>
  <c r="AQ12" i="40" s="1"/>
  <c r="X12" i="40"/>
  <c r="L10" i="40"/>
  <c r="CP8" i="40"/>
  <c r="CO33" i="40"/>
  <c r="CP33" i="40" s="1"/>
  <c r="CP24" i="40"/>
  <c r="CP23" i="40"/>
  <c r="CO4" i="40"/>
  <c r="CP5" i="40" s="1"/>
  <c r="BR33" i="40"/>
  <c r="CB33" i="40"/>
  <c r="BG53" i="40"/>
  <c r="BN53" i="40" s="1"/>
  <c r="BU53" i="40" s="1"/>
  <c r="CE53" i="40" s="1"/>
  <c r="CL53" i="40" s="1"/>
  <c r="CS53" i="40" s="1"/>
  <c r="CX53" i="40" s="1"/>
  <c r="AW53" i="40"/>
  <c r="BB53" i="40" s="1"/>
  <c r="AV53" i="40"/>
  <c r="BZ28" i="40"/>
  <c r="BJ22" i="40"/>
  <c r="BT22" i="40" s="1"/>
  <c r="BT26" i="40"/>
  <c r="S10" i="40"/>
  <c r="CR34" i="40"/>
  <c r="Z33" i="40"/>
  <c r="CH35" i="40"/>
  <c r="CR35" i="40" s="1"/>
  <c r="CI29" i="40"/>
  <c r="CI30" i="40"/>
  <c r="CR15" i="40"/>
  <c r="BT10" i="40"/>
  <c r="AN34" i="40"/>
  <c r="W34" i="40"/>
  <c r="C134" i="40"/>
  <c r="C127" i="40"/>
  <c r="C126" i="40"/>
  <c r="C122" i="40"/>
  <c r="C117" i="40"/>
  <c r="C106" i="40"/>
  <c r="C91" i="40"/>
  <c r="C97" i="40"/>
  <c r="C89" i="40"/>
  <c r="C85" i="40"/>
  <c r="C83" i="40"/>
  <c r="C102" i="40"/>
  <c r="C77" i="40"/>
  <c r="C73" i="40"/>
  <c r="C69" i="40"/>
  <c r="C64" i="40"/>
  <c r="C48" i="40"/>
  <c r="C65" i="40"/>
  <c r="C59" i="40"/>
  <c r="C43" i="40"/>
  <c r="C11" i="40"/>
  <c r="C4" i="40"/>
  <c r="C40" i="40"/>
  <c r="C54" i="40"/>
  <c r="C39" i="40"/>
  <c r="C7" i="40"/>
  <c r="BX6" i="40"/>
  <c r="CV6" i="40"/>
  <c r="BQ35" i="40"/>
  <c r="BT35" i="40" s="1"/>
  <c r="AF35" i="40"/>
  <c r="AI35" i="40" s="1"/>
  <c r="W35" i="40"/>
  <c r="AF4" i="40"/>
  <c r="CH4" i="40"/>
  <c r="F12" i="40" l="1"/>
  <c r="F51" i="40"/>
  <c r="F76" i="40"/>
  <c r="F110" i="40"/>
  <c r="F116" i="40"/>
  <c r="F133" i="40"/>
  <c r="Z12" i="40"/>
  <c r="Z19" i="40"/>
  <c r="Z16" i="40"/>
  <c r="Z40" i="40"/>
  <c r="Z44" i="40"/>
  <c r="Z48" i="40"/>
  <c r="Z52" i="40"/>
  <c r="Z56" i="40"/>
  <c r="Z60" i="40"/>
  <c r="Z64" i="40"/>
  <c r="Z89" i="40"/>
  <c r="Z68" i="40"/>
  <c r="Z72" i="40"/>
  <c r="Z76" i="40"/>
  <c r="Z78" i="40"/>
  <c r="Z90" i="40"/>
  <c r="Z94" i="40"/>
  <c r="Z98" i="40"/>
  <c r="Z102" i="40"/>
  <c r="Z111" i="40"/>
  <c r="Z119" i="40"/>
  <c r="Z122" i="40"/>
  <c r="Z128" i="40"/>
  <c r="Z131" i="40"/>
  <c r="BR16" i="40"/>
  <c r="BR7" i="40"/>
  <c r="BR19" i="40"/>
  <c r="BR42" i="40"/>
  <c r="BR46" i="40"/>
  <c r="BR50" i="40"/>
  <c r="BR54" i="40"/>
  <c r="BR58" i="40"/>
  <c r="BR62" i="40"/>
  <c r="BR66" i="40"/>
  <c r="BR88" i="40"/>
  <c r="BR68" i="40"/>
  <c r="BR72" i="40"/>
  <c r="BR76" i="40"/>
  <c r="BR104" i="40"/>
  <c r="BR81" i="40"/>
  <c r="BR95" i="40"/>
  <c r="BR99" i="40"/>
  <c r="BR105" i="40"/>
  <c r="BR117" i="40"/>
  <c r="BR130" i="40"/>
  <c r="BR123" i="40"/>
  <c r="BR128" i="40"/>
  <c r="BR131" i="40"/>
  <c r="BM35" i="40"/>
  <c r="F4" i="40"/>
  <c r="F69" i="40"/>
  <c r="F55" i="40"/>
  <c r="F90" i="40"/>
  <c r="F94" i="40"/>
  <c r="F119" i="40"/>
  <c r="AV49" i="40"/>
  <c r="Z13" i="40"/>
  <c r="Y36" i="40"/>
  <c r="Y109" i="40" s="1"/>
  <c r="Z22" i="40"/>
  <c r="Z18" i="40"/>
  <c r="Z41" i="40"/>
  <c r="Z45" i="40"/>
  <c r="Z49" i="40"/>
  <c r="Z53" i="40"/>
  <c r="Z57" i="40"/>
  <c r="Z61" i="40"/>
  <c r="Z65" i="40"/>
  <c r="Z66" i="40"/>
  <c r="Z69" i="40"/>
  <c r="Z73" i="40"/>
  <c r="Z77" i="40"/>
  <c r="Z79" i="40"/>
  <c r="Z91" i="40"/>
  <c r="Z95" i="40"/>
  <c r="Z99" i="40"/>
  <c r="Z105" i="40"/>
  <c r="Z116" i="40"/>
  <c r="Z120" i="40"/>
  <c r="Z123" i="40"/>
  <c r="Z132" i="40"/>
  <c r="Z130" i="40"/>
  <c r="BR18" i="40"/>
  <c r="BR12" i="40"/>
  <c r="BR39" i="40"/>
  <c r="BR43" i="40"/>
  <c r="BR47" i="40"/>
  <c r="BR51" i="40"/>
  <c r="BR55" i="40"/>
  <c r="BR59" i="40"/>
  <c r="BR63" i="40"/>
  <c r="BR89" i="40"/>
  <c r="BR85" i="40"/>
  <c r="BR69" i="40"/>
  <c r="BR73" i="40"/>
  <c r="BR77" i="40"/>
  <c r="BR78" i="40"/>
  <c r="BR106" i="40"/>
  <c r="BR96" i="40"/>
  <c r="BR100" i="40"/>
  <c r="BR110" i="40"/>
  <c r="BR118" i="40"/>
  <c r="BR120" i="40"/>
  <c r="BR126" i="40"/>
  <c r="BR132" i="40"/>
  <c r="BR138" i="40"/>
  <c r="BT4" i="40"/>
  <c r="F41" i="40"/>
  <c r="F43" i="40"/>
  <c r="F59" i="40"/>
  <c r="F81" i="40"/>
  <c r="F98" i="40"/>
  <c r="Z15" i="40"/>
  <c r="Z6" i="40"/>
  <c r="Z4" i="40"/>
  <c r="Z38" i="40"/>
  <c r="Z42" i="40"/>
  <c r="Z46" i="40"/>
  <c r="Z50" i="40"/>
  <c r="Z54" i="40"/>
  <c r="Z58" i="40"/>
  <c r="Z62" i="40"/>
  <c r="Z83" i="40"/>
  <c r="Z85" i="40"/>
  <c r="Z70" i="40"/>
  <c r="Z74" i="40"/>
  <c r="Z86" i="40"/>
  <c r="Z80" i="40"/>
  <c r="Z104" i="40"/>
  <c r="Z96" i="40"/>
  <c r="Z100" i="40"/>
  <c r="Z106" i="40"/>
  <c r="Z117" i="40"/>
  <c r="Z126" i="40"/>
  <c r="Z125" i="40"/>
  <c r="Z133" i="40"/>
  <c r="Z138" i="40"/>
  <c r="BR4" i="40"/>
  <c r="BR13" i="40"/>
  <c r="BR6" i="40"/>
  <c r="BR40" i="40"/>
  <c r="BR44" i="40"/>
  <c r="BR48" i="40"/>
  <c r="BR52" i="40"/>
  <c r="BR56" i="40"/>
  <c r="BR60" i="40"/>
  <c r="BR64" i="40"/>
  <c r="BR83" i="40"/>
  <c r="BR87" i="40"/>
  <c r="BR70" i="40"/>
  <c r="BR74" i="40"/>
  <c r="BR86" i="40"/>
  <c r="BR79" i="40"/>
  <c r="BR93" i="40"/>
  <c r="BR97" i="40"/>
  <c r="BR101" i="40"/>
  <c r="BR111" i="40"/>
  <c r="BR119" i="40"/>
  <c r="BR121" i="40"/>
  <c r="BR129" i="40"/>
  <c r="BR133" i="40"/>
  <c r="AP22" i="40"/>
  <c r="F35" i="40"/>
  <c r="AW50" i="40"/>
  <c r="BB50" i="40" s="1"/>
  <c r="BF22" i="40"/>
  <c r="BR124" i="40"/>
  <c r="BS76" i="40"/>
  <c r="BS75" i="40"/>
  <c r="BS74" i="40"/>
  <c r="BS45" i="40"/>
  <c r="BS49" i="40"/>
  <c r="BS53" i="40"/>
  <c r="BS57" i="40"/>
  <c r="BS61" i="40"/>
  <c r="BS65" i="40"/>
  <c r="BS81" i="40"/>
  <c r="BS80" i="40"/>
  <c r="BS86" i="40"/>
  <c r="BS105" i="40"/>
  <c r="BS110" i="40"/>
  <c r="BS96" i="40"/>
  <c r="BS100" i="40"/>
  <c r="BS121" i="40"/>
  <c r="BS118" i="40"/>
  <c r="BS124" i="40"/>
  <c r="BS39" i="40"/>
  <c r="BS40" i="40"/>
  <c r="BS79" i="40"/>
  <c r="BS42" i="40"/>
  <c r="BS46" i="40"/>
  <c r="BS50" i="40"/>
  <c r="BS54" i="40"/>
  <c r="BS58" i="40"/>
  <c r="BS62" i="40"/>
  <c r="BS69" i="40"/>
  <c r="BS111" i="40"/>
  <c r="BS83" i="40"/>
  <c r="BS87" i="40"/>
  <c r="BS90" i="40"/>
  <c r="BS93" i="40"/>
  <c r="BS97" i="40"/>
  <c r="BS101" i="40"/>
  <c r="BS123" i="40"/>
  <c r="BS119" i="40"/>
  <c r="BS138" i="40"/>
  <c r="BR38" i="40"/>
  <c r="AV72" i="40"/>
  <c r="CB72" i="40"/>
  <c r="CB84" i="40"/>
  <c r="CB116" i="40"/>
  <c r="CB132" i="40"/>
  <c r="CB38" i="40"/>
  <c r="CB7" i="40"/>
  <c r="CB44" i="40"/>
  <c r="CB76" i="40"/>
  <c r="CB88" i="40"/>
  <c r="CB121" i="40"/>
  <c r="CB138" i="40"/>
  <c r="AV81" i="40"/>
  <c r="AV120" i="40"/>
  <c r="BG120" i="40"/>
  <c r="BN120" i="40" s="1"/>
  <c r="BU120" i="40" s="1"/>
  <c r="AW49" i="40"/>
  <c r="BB49" i="40" s="1"/>
  <c r="AB38" i="40"/>
  <c r="BZ63" i="40"/>
  <c r="BM34" i="40"/>
  <c r="AC6" i="40"/>
  <c r="AJ6" i="40" s="1"/>
  <c r="AP33" i="40"/>
  <c r="AI33" i="40"/>
  <c r="T8" i="40"/>
  <c r="CB4" i="40"/>
  <c r="CB46" i="40"/>
  <c r="CB47" i="40"/>
  <c r="CB6" i="40"/>
  <c r="CB64" i="40"/>
  <c r="CB73" i="40"/>
  <c r="CB66" i="40"/>
  <c r="CB85" i="40"/>
  <c r="CB97" i="40"/>
  <c r="CB104" i="40"/>
  <c r="CB117" i="40"/>
  <c r="CB125" i="40"/>
  <c r="CB126" i="40"/>
  <c r="CB133" i="40"/>
  <c r="T24" i="40"/>
  <c r="AI34" i="40"/>
  <c r="CB10" i="40"/>
  <c r="CB13" i="40"/>
  <c r="CB50" i="40"/>
  <c r="CB40" i="40"/>
  <c r="CB39" i="40"/>
  <c r="CB51" i="40"/>
  <c r="CB53" i="40"/>
  <c r="CB11" i="40"/>
  <c r="CB52" i="40"/>
  <c r="CB65" i="40"/>
  <c r="CB70" i="40"/>
  <c r="CB74" i="40"/>
  <c r="CB79" i="40"/>
  <c r="CB78" i="40"/>
  <c r="CB99" i="40"/>
  <c r="CB86" i="40"/>
  <c r="CB96" i="40"/>
  <c r="CB101" i="40"/>
  <c r="CB110" i="40"/>
  <c r="CB105" i="40"/>
  <c r="CB118" i="40"/>
  <c r="CB122" i="40"/>
  <c r="CB129" i="40"/>
  <c r="CB127" i="40"/>
  <c r="CD4" i="40"/>
  <c r="BF35" i="40"/>
  <c r="X6" i="40"/>
  <c r="CB49" i="40"/>
  <c r="CB62" i="40"/>
  <c r="CB12" i="40"/>
  <c r="CB63" i="40"/>
  <c r="CB48" i="40"/>
  <c r="CB69" i="40"/>
  <c r="CB77" i="40"/>
  <c r="CB95" i="40"/>
  <c r="CB89" i="40"/>
  <c r="CB134" i="40"/>
  <c r="BF33" i="40"/>
  <c r="K33" i="40"/>
  <c r="CK34" i="40"/>
  <c r="CB16" i="40"/>
  <c r="CB15" i="40"/>
  <c r="CB54" i="40"/>
  <c r="CB45" i="40"/>
  <c r="CB41" i="40"/>
  <c r="CB55" i="40"/>
  <c r="CB57" i="40"/>
  <c r="CB19" i="40"/>
  <c r="CB56" i="40"/>
  <c r="CB98" i="40"/>
  <c r="CB71" i="40"/>
  <c r="CB75" i="40"/>
  <c r="CB94" i="40"/>
  <c r="CB80" i="40"/>
  <c r="CB83" i="40"/>
  <c r="CB87" i="40"/>
  <c r="CB100" i="40"/>
  <c r="CB90" i="40"/>
  <c r="CB111" i="40"/>
  <c r="CB106" i="40"/>
  <c r="CB119" i="40"/>
  <c r="CB123" i="40"/>
  <c r="CB128" i="40"/>
  <c r="CB131" i="40"/>
  <c r="AI4" i="40"/>
  <c r="AG5" i="40"/>
  <c r="F134" i="40"/>
  <c r="F5" i="40"/>
  <c r="CK4" i="40"/>
  <c r="CI5" i="40"/>
  <c r="C130" i="40"/>
  <c r="C5" i="40"/>
  <c r="AV8" i="40"/>
  <c r="BG81" i="40"/>
  <c r="BN81" i="40" s="1"/>
  <c r="BU81" i="40" s="1"/>
  <c r="CE81" i="40" s="1"/>
  <c r="CL81" i="40" s="1"/>
  <c r="CS81" i="40" s="1"/>
  <c r="CX81" i="40" s="1"/>
  <c r="AW8" i="40"/>
  <c r="BB8" i="40" s="1"/>
  <c r="BG50" i="40"/>
  <c r="BN50" i="40" s="1"/>
  <c r="BU50" i="40" s="1"/>
  <c r="CE50" i="40" s="1"/>
  <c r="CL50" i="40" s="1"/>
  <c r="CS50" i="40" s="1"/>
  <c r="CX50" i="40" s="1"/>
  <c r="J54" i="40"/>
  <c r="J68" i="40"/>
  <c r="AC44" i="40"/>
  <c r="AJ44" i="40" s="1"/>
  <c r="AQ44" i="40" s="1"/>
  <c r="AW44" i="40" s="1"/>
  <c r="BB44" i="40" s="1"/>
  <c r="CE54" i="40"/>
  <c r="CL54" i="40" s="1"/>
  <c r="CS54" i="40" s="1"/>
  <c r="CX54" i="40" s="1"/>
  <c r="BZ54" i="40"/>
  <c r="M24" i="40"/>
  <c r="J94" i="40"/>
  <c r="BZ58" i="40"/>
  <c r="L4" i="40"/>
  <c r="M138" i="40" s="1"/>
  <c r="K34" i="40"/>
  <c r="J39" i="40"/>
  <c r="J123" i="40"/>
  <c r="M29" i="40"/>
  <c r="AV91" i="40"/>
  <c r="BG70" i="40"/>
  <c r="BN70" i="40" s="1"/>
  <c r="BU70" i="40" s="1"/>
  <c r="CE70" i="40" s="1"/>
  <c r="CL70" i="40" s="1"/>
  <c r="CS70" i="40" s="1"/>
  <c r="CX70" i="40" s="1"/>
  <c r="AV54" i="40"/>
  <c r="AW54" i="40"/>
  <c r="BB54" i="40" s="1"/>
  <c r="BZ73" i="40"/>
  <c r="F6" i="40"/>
  <c r="F15" i="40"/>
  <c r="F40" i="40"/>
  <c r="F70" i="40"/>
  <c r="F73" i="40"/>
  <c r="F44" i="40"/>
  <c r="F48" i="40"/>
  <c r="F52" i="40"/>
  <c r="F56" i="40"/>
  <c r="F60" i="40"/>
  <c r="F64" i="40"/>
  <c r="F78" i="40"/>
  <c r="F66" i="40"/>
  <c r="F84" i="40"/>
  <c r="F88" i="40"/>
  <c r="F91" i="40"/>
  <c r="F95" i="40"/>
  <c r="F99" i="40"/>
  <c r="F106" i="40"/>
  <c r="F122" i="40"/>
  <c r="F120" i="40"/>
  <c r="F127" i="40"/>
  <c r="F128" i="40"/>
  <c r="F138" i="40"/>
  <c r="F38" i="40"/>
  <c r="AV70" i="40"/>
  <c r="BZ102" i="40"/>
  <c r="BZ99" i="40"/>
  <c r="F11" i="40"/>
  <c r="F18" i="40"/>
  <c r="F16" i="40"/>
  <c r="F71" i="40"/>
  <c r="F74" i="40"/>
  <c r="F77" i="40"/>
  <c r="F45" i="40"/>
  <c r="F49" i="40"/>
  <c r="F53" i="40"/>
  <c r="F57" i="40"/>
  <c r="F61" i="40"/>
  <c r="F65" i="40"/>
  <c r="F80" i="40"/>
  <c r="F68" i="40"/>
  <c r="F85" i="40"/>
  <c r="F89" i="40"/>
  <c r="F93" i="40"/>
  <c r="F96" i="40"/>
  <c r="F100" i="40"/>
  <c r="F111" i="40"/>
  <c r="F117" i="40"/>
  <c r="F126" i="40"/>
  <c r="F131" i="40"/>
  <c r="F132" i="40"/>
  <c r="S39" i="40"/>
  <c r="X39" i="40" s="1"/>
  <c r="F10" i="40"/>
  <c r="F19" i="40"/>
  <c r="F75" i="40"/>
  <c r="F7" i="40"/>
  <c r="F39" i="40"/>
  <c r="F42" i="40"/>
  <c r="F46" i="40"/>
  <c r="F50" i="40"/>
  <c r="F54" i="40"/>
  <c r="F58" i="40"/>
  <c r="F62" i="40"/>
  <c r="F72" i="40"/>
  <c r="F83" i="40"/>
  <c r="F79" i="40"/>
  <c r="F86" i="40"/>
  <c r="F104" i="40"/>
  <c r="F105" i="40"/>
  <c r="F97" i="40"/>
  <c r="F101" i="40"/>
  <c r="F123" i="40"/>
  <c r="F118" i="40"/>
  <c r="F121" i="40"/>
  <c r="F130" i="40"/>
  <c r="F22" i="40"/>
  <c r="CE41" i="40"/>
  <c r="CL41" i="40" s="1"/>
  <c r="CS41" i="40" s="1"/>
  <c r="CX41" i="40" s="1"/>
  <c r="BZ41" i="40"/>
  <c r="E36" i="40"/>
  <c r="F36" i="40" s="1"/>
  <c r="BZ132" i="40"/>
  <c r="CE46" i="40"/>
  <c r="CL46" i="40" s="1"/>
  <c r="CS46" i="40" s="1"/>
  <c r="CX46" i="40" s="1"/>
  <c r="BZ46" i="40"/>
  <c r="AV45" i="40"/>
  <c r="AW45" i="40"/>
  <c r="BB45" i="40" s="1"/>
  <c r="BG45" i="40"/>
  <c r="BN45" i="40" s="1"/>
  <c r="BU45" i="40" s="1"/>
  <c r="J43" i="40"/>
  <c r="J99" i="40"/>
  <c r="O204" i="41"/>
  <c r="E145" i="20" s="1"/>
  <c r="J59" i="40"/>
  <c r="J87" i="40"/>
  <c r="J73" i="40"/>
  <c r="J46" i="40"/>
  <c r="J62" i="40"/>
  <c r="J104" i="40"/>
  <c r="J102" i="40"/>
  <c r="D123" i="40"/>
  <c r="D118" i="40"/>
  <c r="D41" i="40"/>
  <c r="D74" i="40"/>
  <c r="D53" i="40"/>
  <c r="D86" i="40"/>
  <c r="BZ123" i="40"/>
  <c r="J38" i="40"/>
  <c r="J51" i="40"/>
  <c r="J74" i="40"/>
  <c r="J105" i="40"/>
  <c r="J119" i="40"/>
  <c r="BZ48" i="40"/>
  <c r="P35" i="40"/>
  <c r="R35" i="40"/>
  <c r="Z34" i="40"/>
  <c r="CI35" i="40"/>
  <c r="O124" i="40"/>
  <c r="Q123" i="40" s="1"/>
  <c r="CX66" i="40"/>
  <c r="BZ66" i="40"/>
  <c r="J69" i="40"/>
  <c r="J71" i="40"/>
  <c r="J47" i="40"/>
  <c r="J55" i="40"/>
  <c r="J63" i="40"/>
  <c r="J83" i="40"/>
  <c r="J90" i="40"/>
  <c r="J95" i="40"/>
  <c r="J122" i="40"/>
  <c r="J124" i="40"/>
  <c r="J41" i="40"/>
  <c r="J42" i="40"/>
  <c r="J50" i="40"/>
  <c r="J58" i="40"/>
  <c r="J70" i="40"/>
  <c r="J86" i="40"/>
  <c r="J93" i="40"/>
  <c r="J98" i="40"/>
  <c r="J118" i="40"/>
  <c r="J40" i="40"/>
  <c r="J77" i="40"/>
  <c r="J72" i="40"/>
  <c r="J75" i="40"/>
  <c r="J44" i="40"/>
  <c r="J48" i="40"/>
  <c r="J52" i="40"/>
  <c r="J56" i="40"/>
  <c r="J60" i="40"/>
  <c r="J64" i="40"/>
  <c r="J79" i="40"/>
  <c r="J84" i="40"/>
  <c r="J88" i="40"/>
  <c r="J91" i="40"/>
  <c r="J106" i="40"/>
  <c r="J96" i="40"/>
  <c r="J100" i="40"/>
  <c r="J116" i="40"/>
  <c r="J120" i="40"/>
  <c r="J138" i="40"/>
  <c r="J66" i="40"/>
  <c r="J80" i="40"/>
  <c r="J76" i="40"/>
  <c r="J78" i="40"/>
  <c r="J45" i="40"/>
  <c r="J49" i="40"/>
  <c r="J53" i="40"/>
  <c r="J57" i="40"/>
  <c r="J61" i="40"/>
  <c r="J65" i="40"/>
  <c r="J81" i="40"/>
  <c r="J85" i="40"/>
  <c r="J89" i="40"/>
  <c r="J111" i="40"/>
  <c r="J110" i="40"/>
  <c r="J97" i="40"/>
  <c r="J101" i="40"/>
  <c r="J117" i="40"/>
  <c r="CR33" i="40"/>
  <c r="D141" i="40"/>
  <c r="L38" i="40"/>
  <c r="L124" i="40" s="1"/>
  <c r="N119" i="40" s="1"/>
  <c r="BZ77" i="40"/>
  <c r="BZ79" i="40"/>
  <c r="BZ53" i="40"/>
  <c r="AV42" i="40"/>
  <c r="AW42" i="40"/>
  <c r="BB42" i="40" s="1"/>
  <c r="BG42" i="40"/>
  <c r="BN42" i="40" s="1"/>
  <c r="BU42" i="40" s="1"/>
  <c r="BZ61" i="40"/>
  <c r="BZ65" i="40"/>
  <c r="BZ57" i="40"/>
  <c r="BJ36" i="40"/>
  <c r="BK36" i="40" s="1"/>
  <c r="L22" i="40"/>
  <c r="R34" i="40"/>
  <c r="BD35" i="40"/>
  <c r="BG131" i="40"/>
  <c r="BN131" i="40" s="1"/>
  <c r="BU131" i="40" s="1"/>
  <c r="CE131" i="40" s="1"/>
  <c r="CL131" i="40" s="1"/>
  <c r="CS131" i="40" s="1"/>
  <c r="CX131" i="40" s="1"/>
  <c r="AW131" i="40"/>
  <c r="BB131" i="40" s="1"/>
  <c r="AV131" i="40"/>
  <c r="C42" i="40"/>
  <c r="C52" i="40"/>
  <c r="C101" i="40"/>
  <c r="AN35" i="40"/>
  <c r="AC10" i="40"/>
  <c r="S18" i="40"/>
  <c r="X18" i="40" s="1"/>
  <c r="AC19" i="40"/>
  <c r="X19" i="40"/>
  <c r="C12" i="40"/>
  <c r="C49" i="40"/>
  <c r="C18" i="40"/>
  <c r="C15" i="40"/>
  <c r="C70" i="40"/>
  <c r="C79" i="40"/>
  <c r="C95" i="40"/>
  <c r="C96" i="40"/>
  <c r="C121" i="40"/>
  <c r="C123" i="40"/>
  <c r="C128" i="40"/>
  <c r="C22" i="40"/>
  <c r="C46" i="40"/>
  <c r="C62" i="40"/>
  <c r="C53" i="40"/>
  <c r="C6" i="40"/>
  <c r="C19" i="40"/>
  <c r="C51" i="40"/>
  <c r="C45" i="40"/>
  <c r="C16" i="40"/>
  <c r="C56" i="40"/>
  <c r="C68" i="40"/>
  <c r="C71" i="40"/>
  <c r="C75" i="40"/>
  <c r="C81" i="40"/>
  <c r="C80" i="40"/>
  <c r="C99" i="40"/>
  <c r="C87" i="40"/>
  <c r="C100" i="40"/>
  <c r="C104" i="40"/>
  <c r="C110" i="40"/>
  <c r="C116" i="40"/>
  <c r="C119" i="40"/>
  <c r="C124" i="40"/>
  <c r="C132" i="40"/>
  <c r="C138" i="40"/>
  <c r="C58" i="40"/>
  <c r="C47" i="40"/>
  <c r="C63" i="40"/>
  <c r="C66" i="40"/>
  <c r="C74" i="40"/>
  <c r="C78" i="40"/>
  <c r="C86" i="40"/>
  <c r="C93" i="40"/>
  <c r="C118" i="40"/>
  <c r="C131" i="40"/>
  <c r="C13" i="40"/>
  <c r="C50" i="40"/>
  <c r="B36" i="40"/>
  <c r="B113" i="40" s="1"/>
  <c r="C113" i="40" s="1"/>
  <c r="C61" i="40"/>
  <c r="C10" i="40"/>
  <c r="C41" i="40"/>
  <c r="C55" i="40"/>
  <c r="C57" i="40"/>
  <c r="C44" i="40"/>
  <c r="C60" i="40"/>
  <c r="C38" i="40"/>
  <c r="C72" i="40"/>
  <c r="C76" i="40"/>
  <c r="C94" i="40"/>
  <c r="C98" i="40"/>
  <c r="C84" i="40"/>
  <c r="C88" i="40"/>
  <c r="C105" i="40"/>
  <c r="C90" i="40"/>
  <c r="C111" i="40"/>
  <c r="C129" i="40"/>
  <c r="C120" i="40"/>
  <c r="C125" i="40"/>
  <c r="C133" i="40"/>
  <c r="M101" i="40"/>
  <c r="M97" i="40"/>
  <c r="M89" i="40"/>
  <c r="M62" i="40"/>
  <c r="M15" i="40"/>
  <c r="M11" i="40"/>
  <c r="BG101" i="40"/>
  <c r="BN101" i="40" s="1"/>
  <c r="BU101" i="40" s="1"/>
  <c r="AW101" i="40"/>
  <c r="BB101" i="40" s="1"/>
  <c r="AV101" i="40"/>
  <c r="AV119" i="40"/>
  <c r="BG119" i="40"/>
  <c r="BN119" i="40" s="1"/>
  <c r="BU119" i="40" s="1"/>
  <c r="AW119" i="40"/>
  <c r="BB119" i="40" s="1"/>
  <c r="BF34" i="40"/>
  <c r="CE13" i="40"/>
  <c r="CL13" i="40" s="1"/>
  <c r="CS13" i="40" s="1"/>
  <c r="CX13" i="40" s="1"/>
  <c r="BZ13" i="40"/>
  <c r="AW89" i="40"/>
  <c r="BB89" i="40" s="1"/>
  <c r="BG89" i="40"/>
  <c r="BN89" i="40" s="1"/>
  <c r="BU89" i="40" s="1"/>
  <c r="CE89" i="40" s="1"/>
  <c r="CL89" i="40" s="1"/>
  <c r="CS89" i="40" s="1"/>
  <c r="CX89" i="40" s="1"/>
  <c r="AV89" i="40"/>
  <c r="AQ110" i="40"/>
  <c r="BJ124" i="40"/>
  <c r="BM124" i="40" s="1"/>
  <c r="BT38" i="40"/>
  <c r="BG97" i="40"/>
  <c r="BN97" i="40" s="1"/>
  <c r="BU97" i="40" s="1"/>
  <c r="AW97" i="40"/>
  <c r="BB97" i="40" s="1"/>
  <c r="AV97" i="40"/>
  <c r="AC93" i="40"/>
  <c r="AP35" i="40"/>
  <c r="AG35" i="40"/>
  <c r="BA24" i="40"/>
  <c r="BA23" i="40"/>
  <c r="AZ4" i="40"/>
  <c r="BA5" i="40" s="1"/>
  <c r="AZ33" i="40"/>
  <c r="BA8" i="40"/>
  <c r="T27" i="40"/>
  <c r="X10" i="40"/>
  <c r="CE78" i="40"/>
  <c r="CL78" i="40" s="1"/>
  <c r="CS78" i="40" s="1"/>
  <c r="CX78" i="40" s="1"/>
  <c r="BZ78" i="40"/>
  <c r="BX15" i="40"/>
  <c r="AA138" i="40"/>
  <c r="AA124" i="40"/>
  <c r="AA121" i="40"/>
  <c r="AA120" i="40"/>
  <c r="AA119" i="40"/>
  <c r="AA118" i="40"/>
  <c r="AA117" i="40"/>
  <c r="AA116" i="40"/>
  <c r="AA123" i="40"/>
  <c r="AA122" i="40"/>
  <c r="AA102" i="40"/>
  <c r="AA101" i="40"/>
  <c r="AA100" i="40"/>
  <c r="AA99" i="40"/>
  <c r="AA98" i="40"/>
  <c r="AA97" i="40"/>
  <c r="AA96" i="40"/>
  <c r="AA95" i="40"/>
  <c r="AA94" i="40"/>
  <c r="AA93" i="40"/>
  <c r="AA110" i="40"/>
  <c r="AA104" i="40"/>
  <c r="AA91" i="40"/>
  <c r="AA90" i="40"/>
  <c r="AA111" i="40"/>
  <c r="AA106" i="40"/>
  <c r="AA105" i="40"/>
  <c r="AA89" i="40"/>
  <c r="AA88" i="40"/>
  <c r="AA87" i="40"/>
  <c r="AA86" i="40"/>
  <c r="AA85" i="40"/>
  <c r="AA84" i="40"/>
  <c r="AA83" i="40"/>
  <c r="AA79" i="40"/>
  <c r="AA66" i="40"/>
  <c r="AA81" i="40"/>
  <c r="AA80" i="40"/>
  <c r="AA78" i="40"/>
  <c r="AA77" i="40"/>
  <c r="AA73" i="40"/>
  <c r="AA69" i="40"/>
  <c r="AA68" i="40"/>
  <c r="AA65" i="40"/>
  <c r="AA64" i="40"/>
  <c r="AA63" i="40"/>
  <c r="AA62" i="40"/>
  <c r="AA61" i="40"/>
  <c r="AA60" i="40"/>
  <c r="AA59" i="40"/>
  <c r="AA58" i="40"/>
  <c r="AA57" i="40"/>
  <c r="AA56" i="40"/>
  <c r="AA55" i="40"/>
  <c r="AA54" i="40"/>
  <c r="AA53" i="40"/>
  <c r="AA52" i="40"/>
  <c r="AA51" i="40"/>
  <c r="AA50" i="40"/>
  <c r="AA49" i="40"/>
  <c r="AA48" i="40"/>
  <c r="AA47" i="40"/>
  <c r="AA46" i="40"/>
  <c r="AA45" i="40"/>
  <c r="AA44" i="40"/>
  <c r="AA43" i="40"/>
  <c r="AA42" i="40"/>
  <c r="AA74" i="40"/>
  <c r="AA70" i="40"/>
  <c r="AA38" i="40"/>
  <c r="AA75" i="40"/>
  <c r="AA71" i="40"/>
  <c r="AA39" i="40"/>
  <c r="AA40" i="40"/>
  <c r="AA76" i="40"/>
  <c r="AA72" i="40"/>
  <c r="AA41" i="40"/>
  <c r="BZ75" i="40"/>
  <c r="AW87" i="40"/>
  <c r="BB87" i="40" s="1"/>
  <c r="BG87" i="40"/>
  <c r="BN87" i="40" s="1"/>
  <c r="BU87" i="40" s="1"/>
  <c r="CE87" i="40" s="1"/>
  <c r="CL87" i="40" s="1"/>
  <c r="CS87" i="40" s="1"/>
  <c r="CX87" i="40" s="1"/>
  <c r="AV87" i="40"/>
  <c r="X127" i="40"/>
  <c r="AC127" i="40"/>
  <c r="S125" i="40"/>
  <c r="X125" i="40" s="1"/>
  <c r="CV125" i="40"/>
  <c r="P33" i="40"/>
  <c r="BX23" i="40"/>
  <c r="E124" i="40"/>
  <c r="K38" i="40"/>
  <c r="CE100" i="40"/>
  <c r="CL100" i="40" s="1"/>
  <c r="CS100" i="40" s="1"/>
  <c r="CX100" i="40" s="1"/>
  <c r="BZ100" i="40"/>
  <c r="CB34" i="40"/>
  <c r="CE62" i="40"/>
  <c r="CL62" i="40" s="1"/>
  <c r="CS62" i="40" s="1"/>
  <c r="CX62" i="40" s="1"/>
  <c r="BZ62" i="40"/>
  <c r="CD34" i="40"/>
  <c r="L33" i="40"/>
  <c r="M33" i="40" s="1"/>
  <c r="AC27" i="40"/>
  <c r="X27" i="40"/>
  <c r="S26" i="40"/>
  <c r="X26" i="40" s="1"/>
  <c r="BZ56" i="40"/>
  <c r="AB124" i="40"/>
  <c r="Q101" i="40"/>
  <c r="Q83" i="40"/>
  <c r="Q75" i="40"/>
  <c r="Q65" i="40"/>
  <c r="Q54" i="40"/>
  <c r="Q45" i="40"/>
  <c r="AU138" i="40"/>
  <c r="AU134" i="40"/>
  <c r="AU129" i="40"/>
  <c r="AU130" i="40"/>
  <c r="AU133" i="40"/>
  <c r="AU131" i="40"/>
  <c r="AU125" i="40"/>
  <c r="AU132" i="40"/>
  <c r="AU128" i="40"/>
  <c r="AU127" i="40"/>
  <c r="AU126" i="40"/>
  <c r="AU121" i="40"/>
  <c r="AU119" i="40"/>
  <c r="AU118" i="40"/>
  <c r="AU117" i="40"/>
  <c r="AU116" i="40"/>
  <c r="AU122" i="40"/>
  <c r="AU120" i="40"/>
  <c r="AU106" i="40"/>
  <c r="AU123" i="40"/>
  <c r="AU111" i="40"/>
  <c r="AU105" i="40"/>
  <c r="AU102" i="40"/>
  <c r="AU101" i="40"/>
  <c r="AU100" i="40"/>
  <c r="AU99" i="40"/>
  <c r="AU98" i="40"/>
  <c r="AU97" i="40"/>
  <c r="AU96" i="40"/>
  <c r="AU95" i="40"/>
  <c r="AU94" i="40"/>
  <c r="AU93" i="40"/>
  <c r="AU104" i="40"/>
  <c r="AU91" i="40"/>
  <c r="AU90" i="40"/>
  <c r="AU110" i="40"/>
  <c r="AU89" i="40"/>
  <c r="AU88" i="40"/>
  <c r="AU87" i="40"/>
  <c r="AU86" i="40"/>
  <c r="AU85" i="40"/>
  <c r="AU84" i="40"/>
  <c r="AU83" i="40"/>
  <c r="AU79" i="40"/>
  <c r="AU78" i="40"/>
  <c r="AU76" i="40"/>
  <c r="AU72" i="40"/>
  <c r="AU66" i="40"/>
  <c r="AU65" i="40"/>
  <c r="AU64" i="40"/>
  <c r="AU63" i="40"/>
  <c r="AU62" i="40"/>
  <c r="AU61" i="40"/>
  <c r="AU60" i="40"/>
  <c r="AU59" i="40"/>
  <c r="AU58" i="40"/>
  <c r="AU57" i="40"/>
  <c r="AU56" i="40"/>
  <c r="AU55" i="40"/>
  <c r="AU54" i="40"/>
  <c r="AU53" i="40"/>
  <c r="AU52" i="40"/>
  <c r="AU51" i="40"/>
  <c r="AU50" i="40"/>
  <c r="AU49" i="40"/>
  <c r="AU48" i="40"/>
  <c r="AU47" i="40"/>
  <c r="AU46" i="40"/>
  <c r="AU45" i="40"/>
  <c r="AU44" i="40"/>
  <c r="AU43" i="40"/>
  <c r="AU42" i="40"/>
  <c r="AU77" i="40"/>
  <c r="AU73" i="40"/>
  <c r="AU69" i="40"/>
  <c r="AU38" i="40"/>
  <c r="AU81" i="40"/>
  <c r="AU80" i="40"/>
  <c r="AU74" i="40"/>
  <c r="AU70" i="40"/>
  <c r="AU41" i="40"/>
  <c r="AU39" i="40"/>
  <c r="AU15" i="40"/>
  <c r="AU13" i="40"/>
  <c r="AU4" i="40"/>
  <c r="AU68" i="40"/>
  <c r="AU18" i="40"/>
  <c r="AU16" i="40"/>
  <c r="AU10" i="40"/>
  <c r="AU75" i="40"/>
  <c r="AT36" i="40"/>
  <c r="AU71" i="40"/>
  <c r="AU40" i="40"/>
  <c r="AU22" i="40"/>
  <c r="AU19" i="40"/>
  <c r="AU11" i="40"/>
  <c r="AU6" i="40"/>
  <c r="AU12" i="40"/>
  <c r="AU7" i="40"/>
  <c r="AG34" i="40"/>
  <c r="AQ11" i="40"/>
  <c r="AJ10" i="40"/>
  <c r="CQ124" i="40"/>
  <c r="CQ122" i="40"/>
  <c r="CQ123" i="40"/>
  <c r="CQ121" i="40"/>
  <c r="CQ119" i="40"/>
  <c r="CQ118" i="40"/>
  <c r="CQ117" i="40"/>
  <c r="CQ116" i="40"/>
  <c r="CQ120" i="40"/>
  <c r="CQ106" i="40"/>
  <c r="CQ102" i="40"/>
  <c r="CQ101" i="40"/>
  <c r="CQ100" i="40"/>
  <c r="CQ99" i="40"/>
  <c r="CQ98" i="40"/>
  <c r="CQ97" i="40"/>
  <c r="CQ96" i="40"/>
  <c r="CQ95" i="40"/>
  <c r="CQ94" i="40"/>
  <c r="CQ93" i="40"/>
  <c r="CQ110" i="40"/>
  <c r="CQ105" i="40"/>
  <c r="CQ104" i="40"/>
  <c r="CQ91" i="40"/>
  <c r="CQ90" i="40"/>
  <c r="CQ89" i="40"/>
  <c r="CQ88" i="40"/>
  <c r="CQ87" i="40"/>
  <c r="CQ86" i="40"/>
  <c r="CQ85" i="40"/>
  <c r="CQ84" i="40"/>
  <c r="CQ83" i="40"/>
  <c r="CQ66" i="40"/>
  <c r="CQ81" i="40"/>
  <c r="CQ79" i="40"/>
  <c r="CQ111" i="40"/>
  <c r="CQ80" i="40"/>
  <c r="CQ74" i="40"/>
  <c r="CQ70" i="40"/>
  <c r="CQ64" i="40"/>
  <c r="CQ63" i="40"/>
  <c r="CQ62" i="40"/>
  <c r="CQ61" i="40"/>
  <c r="CQ60" i="40"/>
  <c r="CQ59" i="40"/>
  <c r="CQ58" i="40"/>
  <c r="CQ57" i="40"/>
  <c r="CQ56" i="40"/>
  <c r="CQ55" i="40"/>
  <c r="CQ54" i="40"/>
  <c r="CQ53" i="40"/>
  <c r="CQ52" i="40"/>
  <c r="CQ51" i="40"/>
  <c r="CQ50" i="40"/>
  <c r="CQ49" i="40"/>
  <c r="CQ48" i="40"/>
  <c r="CQ47" i="40"/>
  <c r="CQ46" i="40"/>
  <c r="CQ45" i="40"/>
  <c r="CQ44" i="40"/>
  <c r="CQ43" i="40"/>
  <c r="CQ42" i="40"/>
  <c r="CQ41" i="40"/>
  <c r="CQ75" i="40"/>
  <c r="CQ71" i="40"/>
  <c r="CQ38" i="40"/>
  <c r="CQ78" i="40"/>
  <c r="CQ76" i="40"/>
  <c r="CQ72" i="40"/>
  <c r="CQ68" i="40"/>
  <c r="CQ65" i="40"/>
  <c r="CQ39" i="40"/>
  <c r="CQ77" i="40"/>
  <c r="CQ69" i="40"/>
  <c r="CQ73" i="40"/>
  <c r="CQ40" i="40"/>
  <c r="BZ91" i="40"/>
  <c r="BX104" i="40"/>
  <c r="AV118" i="40"/>
  <c r="BG118" i="40"/>
  <c r="BN118" i="40" s="1"/>
  <c r="BU118" i="40" s="1"/>
  <c r="AW118" i="40"/>
  <c r="BB118" i="40" s="1"/>
  <c r="BG128" i="40"/>
  <c r="BN128" i="40" s="1"/>
  <c r="BU128" i="40" s="1"/>
  <c r="AW128" i="40"/>
  <c r="BB128" i="40" s="1"/>
  <c r="AV128" i="40"/>
  <c r="BA26" i="40"/>
  <c r="AZ34" i="40"/>
  <c r="BA27" i="40"/>
  <c r="AM124" i="40"/>
  <c r="AN124" i="40" s="1"/>
  <c r="BF38" i="40"/>
  <c r="BG90" i="40"/>
  <c r="BN90" i="40" s="1"/>
  <c r="BU90" i="40" s="1"/>
  <c r="CE90" i="40" s="1"/>
  <c r="CL90" i="40" s="1"/>
  <c r="CS90" i="40" s="1"/>
  <c r="CX90" i="40" s="1"/>
  <c r="AW90" i="40"/>
  <c r="BB90" i="40" s="1"/>
  <c r="AV90" i="40"/>
  <c r="BZ122" i="40"/>
  <c r="BM38" i="40"/>
  <c r="BZ98" i="40"/>
  <c r="AJ117" i="40"/>
  <c r="AC116" i="40"/>
  <c r="AW134" i="40"/>
  <c r="BB134" i="40" s="1"/>
  <c r="BG134" i="40"/>
  <c r="BN134" i="40" s="1"/>
  <c r="BU134" i="40" s="1"/>
  <c r="CE134" i="40" s="1"/>
  <c r="CL134" i="40" s="1"/>
  <c r="CS134" i="40" s="1"/>
  <c r="CX134" i="40" s="1"/>
  <c r="AV134" i="40"/>
  <c r="B109" i="40"/>
  <c r="AC68" i="40"/>
  <c r="AJ69" i="40"/>
  <c r="T30" i="40"/>
  <c r="X15" i="40"/>
  <c r="I134" i="40"/>
  <c r="I130" i="40"/>
  <c r="I131" i="40"/>
  <c r="I127" i="40"/>
  <c r="I138" i="40"/>
  <c r="I132" i="40"/>
  <c r="I129" i="40"/>
  <c r="I124" i="40"/>
  <c r="I123" i="40"/>
  <c r="I122" i="40"/>
  <c r="I121" i="40"/>
  <c r="I126" i="40"/>
  <c r="I125" i="40"/>
  <c r="I128" i="40"/>
  <c r="I133" i="40"/>
  <c r="I120" i="40"/>
  <c r="I119" i="40"/>
  <c r="I118" i="40"/>
  <c r="I117" i="40"/>
  <c r="I111" i="40"/>
  <c r="I110" i="40"/>
  <c r="I116" i="40"/>
  <c r="I104" i="40"/>
  <c r="I102" i="40"/>
  <c r="I101" i="40"/>
  <c r="I100" i="40"/>
  <c r="I99" i="40"/>
  <c r="I98" i="40"/>
  <c r="I97" i="40"/>
  <c r="I96" i="40"/>
  <c r="I95" i="40"/>
  <c r="I94" i="40"/>
  <c r="I106" i="40"/>
  <c r="I105" i="40"/>
  <c r="I93" i="40"/>
  <c r="I83" i="40"/>
  <c r="I81" i="40"/>
  <c r="I80" i="40"/>
  <c r="I79" i="40"/>
  <c r="I78" i="40"/>
  <c r="I91" i="40"/>
  <c r="I90" i="40"/>
  <c r="I89" i="40"/>
  <c r="I85" i="40"/>
  <c r="I77" i="40"/>
  <c r="I76" i="40"/>
  <c r="I75" i="40"/>
  <c r="I74" i="40"/>
  <c r="I73" i="40"/>
  <c r="I72" i="40"/>
  <c r="I71" i="40"/>
  <c r="I70" i="40"/>
  <c r="I69" i="40"/>
  <c r="I84" i="40"/>
  <c r="I68" i="40"/>
  <c r="I87" i="40"/>
  <c r="I88" i="40"/>
  <c r="I66" i="40"/>
  <c r="I86" i="40"/>
  <c r="I65" i="40"/>
  <c r="I64" i="40"/>
  <c r="I63" i="40"/>
  <c r="I62" i="40"/>
  <c r="I61" i="40"/>
  <c r="I60" i="40"/>
  <c r="I59" i="40"/>
  <c r="I58" i="40"/>
  <c r="I57" i="40"/>
  <c r="I56" i="40"/>
  <c r="I55" i="40"/>
  <c r="I54" i="40"/>
  <c r="I53" i="40"/>
  <c r="I52" i="40"/>
  <c r="I51" i="40"/>
  <c r="I50" i="40"/>
  <c r="I49" i="40"/>
  <c r="I48" i="40"/>
  <c r="I47" i="40"/>
  <c r="I46" i="40"/>
  <c r="I45" i="40"/>
  <c r="I44" i="40"/>
  <c r="I43" i="40"/>
  <c r="I42" i="40"/>
  <c r="I41" i="40"/>
  <c r="I40" i="40"/>
  <c r="I39" i="40"/>
  <c r="I16" i="40"/>
  <c r="I15" i="40"/>
  <c r="I4" i="40"/>
  <c r="H36" i="40"/>
  <c r="I19" i="40"/>
  <c r="I18" i="40"/>
  <c r="I11" i="40"/>
  <c r="I10" i="40"/>
  <c r="I6" i="40"/>
  <c r="I38" i="40"/>
  <c r="I22" i="40"/>
  <c r="I12" i="40"/>
  <c r="I7" i="40"/>
  <c r="I13" i="40"/>
  <c r="R4" i="40"/>
  <c r="BG129" i="40"/>
  <c r="BN129" i="40" s="1"/>
  <c r="BU129" i="40" s="1"/>
  <c r="AW129" i="40"/>
  <c r="BB129" i="40" s="1"/>
  <c r="AV129" i="40"/>
  <c r="CV18" i="40"/>
  <c r="CE80" i="40"/>
  <c r="CL80" i="40" s="1"/>
  <c r="CS80" i="40" s="1"/>
  <c r="CX80" i="40" s="1"/>
  <c r="BZ80" i="40"/>
  <c r="CD35" i="40"/>
  <c r="BR35" i="40"/>
  <c r="CP133" i="40"/>
  <c r="CP134" i="40"/>
  <c r="CP132" i="40"/>
  <c r="CP129" i="40"/>
  <c r="CP130" i="40"/>
  <c r="CP126" i="40"/>
  <c r="CP131" i="40"/>
  <c r="CP123" i="40"/>
  <c r="CP122" i="40"/>
  <c r="CP121" i="40"/>
  <c r="CP120" i="40"/>
  <c r="CP127" i="40"/>
  <c r="CP125" i="40"/>
  <c r="CP128" i="40"/>
  <c r="CP119" i="40"/>
  <c r="CP118" i="40"/>
  <c r="CP117" i="40"/>
  <c r="CP116" i="40"/>
  <c r="CP111" i="40"/>
  <c r="CP110" i="40"/>
  <c r="CP124" i="40"/>
  <c r="CP102" i="40"/>
  <c r="CP101" i="40"/>
  <c r="CP100" i="40"/>
  <c r="CP99" i="40"/>
  <c r="CP98" i="40"/>
  <c r="CP97" i="40"/>
  <c r="CP96" i="40"/>
  <c r="CP95" i="40"/>
  <c r="CP94" i="40"/>
  <c r="CP93" i="40"/>
  <c r="CP106" i="40"/>
  <c r="CP104" i="40"/>
  <c r="CP81" i="40"/>
  <c r="CP80" i="40"/>
  <c r="CP79" i="40"/>
  <c r="CP78" i="40"/>
  <c r="CP91" i="40"/>
  <c r="CP90" i="40"/>
  <c r="CP105" i="40"/>
  <c r="CP86" i="40"/>
  <c r="CP77" i="40"/>
  <c r="CP76" i="40"/>
  <c r="CP75" i="40"/>
  <c r="CP74" i="40"/>
  <c r="CP73" i="40"/>
  <c r="CP72" i="40"/>
  <c r="CP71" i="40"/>
  <c r="CP70" i="40"/>
  <c r="CP69" i="40"/>
  <c r="CP68" i="40"/>
  <c r="CP65" i="40"/>
  <c r="CP87" i="40"/>
  <c r="CP85" i="40"/>
  <c r="CP66" i="40"/>
  <c r="CP88" i="40"/>
  <c r="CP84" i="40"/>
  <c r="CP89" i="40"/>
  <c r="CP64" i="40"/>
  <c r="CP63" i="40"/>
  <c r="CP62" i="40"/>
  <c r="CP61" i="40"/>
  <c r="CP60" i="40"/>
  <c r="CP59" i="40"/>
  <c r="CP58" i="40"/>
  <c r="CP57" i="40"/>
  <c r="CP56" i="40"/>
  <c r="CP55" i="40"/>
  <c r="CP54" i="40"/>
  <c r="CP53" i="40"/>
  <c r="CP52" i="40"/>
  <c r="CP51" i="40"/>
  <c r="CP50" i="40"/>
  <c r="CP49" i="40"/>
  <c r="CP48" i="40"/>
  <c r="CP47" i="40"/>
  <c r="CP46" i="40"/>
  <c r="CP45" i="40"/>
  <c r="CP44" i="40"/>
  <c r="CP43" i="40"/>
  <c r="CP42" i="40"/>
  <c r="CP41" i="40"/>
  <c r="CP40" i="40"/>
  <c r="CP39" i="40"/>
  <c r="CP38" i="40"/>
  <c r="CP83" i="40"/>
  <c r="CP15" i="40"/>
  <c r="CP13" i="40"/>
  <c r="CO36" i="40"/>
  <c r="CP36" i="40" s="1"/>
  <c r="CP18" i="40"/>
  <c r="CP16" i="40"/>
  <c r="CP10" i="40"/>
  <c r="CP4" i="40"/>
  <c r="CP22" i="40"/>
  <c r="CP19" i="40"/>
  <c r="CP11" i="40"/>
  <c r="CP6" i="40"/>
  <c r="CP12" i="40"/>
  <c r="CP7" i="40"/>
  <c r="BG12" i="40"/>
  <c r="BN12" i="40" s="1"/>
  <c r="BU12" i="40" s="1"/>
  <c r="AW12" i="40"/>
  <c r="BB12" i="40" s="1"/>
  <c r="AV12" i="40"/>
  <c r="CV15" i="40"/>
  <c r="CV83" i="40"/>
  <c r="CV38" i="40" s="1"/>
  <c r="P138" i="40"/>
  <c r="P131" i="40"/>
  <c r="P127" i="40"/>
  <c r="P132" i="40"/>
  <c r="P128" i="40"/>
  <c r="P129" i="40"/>
  <c r="P134" i="40"/>
  <c r="P133" i="40"/>
  <c r="P126" i="40"/>
  <c r="P125" i="40"/>
  <c r="P123" i="40"/>
  <c r="P122" i="40"/>
  <c r="P121" i="40"/>
  <c r="P130" i="40"/>
  <c r="P118" i="40"/>
  <c r="P106" i="40"/>
  <c r="P105" i="40"/>
  <c r="P117" i="40"/>
  <c r="P111" i="40"/>
  <c r="P110" i="40"/>
  <c r="P120" i="40"/>
  <c r="P116" i="40"/>
  <c r="P119" i="40"/>
  <c r="P104" i="40"/>
  <c r="P102" i="40"/>
  <c r="P101" i="40"/>
  <c r="P100" i="40"/>
  <c r="P99" i="40"/>
  <c r="P98" i="40"/>
  <c r="P97" i="40"/>
  <c r="P96" i="40"/>
  <c r="P95" i="40"/>
  <c r="P94" i="40"/>
  <c r="P93" i="40"/>
  <c r="P89" i="40"/>
  <c r="P88" i="40"/>
  <c r="P87" i="40"/>
  <c r="P86" i="40"/>
  <c r="P85" i="40"/>
  <c r="P84" i="40"/>
  <c r="P91" i="40"/>
  <c r="P90" i="40"/>
  <c r="P83" i="40"/>
  <c r="P81" i="40"/>
  <c r="P80" i="40"/>
  <c r="P79" i="40"/>
  <c r="P78" i="40"/>
  <c r="P77" i="40"/>
  <c r="P76" i="40"/>
  <c r="P75" i="40"/>
  <c r="P74" i="40"/>
  <c r="P73" i="40"/>
  <c r="P72" i="40"/>
  <c r="P71" i="40"/>
  <c r="P70" i="40"/>
  <c r="P69" i="40"/>
  <c r="P66" i="40"/>
  <c r="P68" i="40"/>
  <c r="P65" i="40"/>
  <c r="P64" i="40"/>
  <c r="P63" i="40"/>
  <c r="P62" i="40"/>
  <c r="P61" i="40"/>
  <c r="P60" i="40"/>
  <c r="P59" i="40"/>
  <c r="P58" i="40"/>
  <c r="P57" i="40"/>
  <c r="P56" i="40"/>
  <c r="P55" i="40"/>
  <c r="P54" i="40"/>
  <c r="P53" i="40"/>
  <c r="P52" i="40"/>
  <c r="P51" i="40"/>
  <c r="P50" i="40"/>
  <c r="P49" i="40"/>
  <c r="P48" i="40"/>
  <c r="P47" i="40"/>
  <c r="P46" i="40"/>
  <c r="P45" i="40"/>
  <c r="P44" i="40"/>
  <c r="P43" i="40"/>
  <c r="P42" i="40"/>
  <c r="P41" i="40"/>
  <c r="P40" i="40"/>
  <c r="P19" i="40"/>
  <c r="P18" i="40"/>
  <c r="P11" i="40"/>
  <c r="P10" i="40"/>
  <c r="P6" i="40"/>
  <c r="P4" i="40"/>
  <c r="P22" i="40"/>
  <c r="P12" i="40"/>
  <c r="P7" i="40"/>
  <c r="P38" i="40"/>
  <c r="P39" i="40"/>
  <c r="O36" i="40"/>
  <c r="P13" i="40"/>
  <c r="AB4" i="40"/>
  <c r="P15" i="40"/>
  <c r="P16" i="40"/>
  <c r="CE52" i="40"/>
  <c r="CL52" i="40" s="1"/>
  <c r="CS52" i="40" s="1"/>
  <c r="CX52" i="40" s="1"/>
  <c r="BZ52" i="40"/>
  <c r="K4" i="40"/>
  <c r="AZ22" i="40"/>
  <c r="AW130" i="40"/>
  <c r="BB130" i="40" s="1"/>
  <c r="BG130" i="40"/>
  <c r="BN130" i="40" s="1"/>
  <c r="BU130" i="40" s="1"/>
  <c r="CE130" i="40" s="1"/>
  <c r="CL130" i="40" s="1"/>
  <c r="CS130" i="40" s="1"/>
  <c r="CX130" i="40" s="1"/>
  <c r="AV130" i="40"/>
  <c r="CD22" i="40"/>
  <c r="CE49" i="40"/>
  <c r="CL49" i="40" s="1"/>
  <c r="CS49" i="40" s="1"/>
  <c r="CX49" i="40" s="1"/>
  <c r="BZ49" i="40"/>
  <c r="Y113" i="40"/>
  <c r="Z124" i="40"/>
  <c r="CB22" i="40"/>
  <c r="BD33" i="40"/>
  <c r="BQ36" i="40"/>
  <c r="BZ7" i="40"/>
  <c r="CA124" i="40"/>
  <c r="CK38" i="40"/>
  <c r="CD38" i="40"/>
  <c r="AZ38" i="40"/>
  <c r="AC105" i="40"/>
  <c r="X105" i="40"/>
  <c r="S104" i="40"/>
  <c r="X104" i="40" s="1"/>
  <c r="AW106" i="40"/>
  <c r="BB106" i="40" s="1"/>
  <c r="BG106" i="40"/>
  <c r="BN106" i="40" s="1"/>
  <c r="BU106" i="40" s="1"/>
  <c r="CE106" i="40" s="1"/>
  <c r="CL106" i="40" s="1"/>
  <c r="CS106" i="40" s="1"/>
  <c r="CX106" i="40" s="1"/>
  <c r="AV106" i="40"/>
  <c r="AQ126" i="40"/>
  <c r="W142" i="40"/>
  <c r="W141" i="40"/>
  <c r="V114" i="40"/>
  <c r="V113" i="40"/>
  <c r="V109" i="40"/>
  <c r="AT124" i="40"/>
  <c r="AU124" i="40" s="1"/>
  <c r="AW85" i="40"/>
  <c r="BB85" i="40" s="1"/>
  <c r="BG85" i="40"/>
  <c r="BN85" i="40" s="1"/>
  <c r="BU85" i="40" s="1"/>
  <c r="CE85" i="40" s="1"/>
  <c r="CL85" i="40" s="1"/>
  <c r="CS85" i="40" s="1"/>
  <c r="CX85" i="40" s="1"/>
  <c r="AV85" i="40"/>
  <c r="AW88" i="40"/>
  <c r="BB88" i="40" s="1"/>
  <c r="BG88" i="40"/>
  <c r="BN88" i="40" s="1"/>
  <c r="BU88" i="40" s="1"/>
  <c r="CE88" i="40" s="1"/>
  <c r="CL88" i="40" s="1"/>
  <c r="CS88" i="40" s="1"/>
  <c r="CX88" i="40" s="1"/>
  <c r="AV88" i="40"/>
  <c r="CX91" i="40"/>
  <c r="CV104" i="40"/>
  <c r="AB34" i="40"/>
  <c r="R124" i="40"/>
  <c r="BZ72" i="40"/>
  <c r="S29" i="40"/>
  <c r="X29" i="40" s="1"/>
  <c r="AC30" i="40"/>
  <c r="X30" i="40"/>
  <c r="BE138" i="40"/>
  <c r="BE124" i="40"/>
  <c r="BE123" i="40"/>
  <c r="BE122" i="40"/>
  <c r="BE121" i="40"/>
  <c r="BE120" i="40"/>
  <c r="BE119" i="40"/>
  <c r="BE106" i="40"/>
  <c r="BE105" i="40"/>
  <c r="BE118" i="40"/>
  <c r="BE111" i="40"/>
  <c r="BE110" i="40"/>
  <c r="BE117" i="40"/>
  <c r="BE116" i="40"/>
  <c r="BE104" i="40"/>
  <c r="BE102" i="40"/>
  <c r="BE101" i="40"/>
  <c r="BE100" i="40"/>
  <c r="BE99" i="40"/>
  <c r="BE98" i="40"/>
  <c r="BE97" i="40"/>
  <c r="BE96" i="40"/>
  <c r="BE95" i="40"/>
  <c r="BE94" i="40"/>
  <c r="BE93" i="40"/>
  <c r="BE89" i="40"/>
  <c r="BE88" i="40"/>
  <c r="BE87" i="40"/>
  <c r="BE86" i="40"/>
  <c r="BE85" i="40"/>
  <c r="BE84" i="40"/>
  <c r="BE83" i="40"/>
  <c r="BE81" i="40"/>
  <c r="BE80" i="40"/>
  <c r="BE79" i="40"/>
  <c r="BE78" i="40"/>
  <c r="BE91" i="40"/>
  <c r="BE90" i="40"/>
  <c r="BE77" i="40"/>
  <c r="BE76" i="40"/>
  <c r="BE75" i="40"/>
  <c r="BE74" i="40"/>
  <c r="BE73" i="40"/>
  <c r="BE72" i="40"/>
  <c r="BE71" i="40"/>
  <c r="BE70" i="40"/>
  <c r="BE69" i="40"/>
  <c r="BE68" i="40"/>
  <c r="BE66" i="40"/>
  <c r="BE65" i="40"/>
  <c r="BE64" i="40"/>
  <c r="BE63" i="40"/>
  <c r="BE62" i="40"/>
  <c r="BE61" i="40"/>
  <c r="BE60" i="40"/>
  <c r="BE59" i="40"/>
  <c r="BE58" i="40"/>
  <c r="BE57" i="40"/>
  <c r="BE56" i="40"/>
  <c r="BE55" i="40"/>
  <c r="BE54" i="40"/>
  <c r="BE53" i="40"/>
  <c r="BE52" i="40"/>
  <c r="BE51" i="40"/>
  <c r="BE50" i="40"/>
  <c r="BE49" i="40"/>
  <c r="BE48" i="40"/>
  <c r="BE47" i="40"/>
  <c r="BE46" i="40"/>
  <c r="BE45" i="40"/>
  <c r="BE44" i="40"/>
  <c r="BE43" i="40"/>
  <c r="BE42" i="40"/>
  <c r="BE41" i="40"/>
  <c r="BE40" i="40"/>
  <c r="BE39" i="40"/>
  <c r="BE38" i="40"/>
  <c r="CK35" i="40"/>
  <c r="L34" i="40"/>
  <c r="M34" i="40" s="1"/>
  <c r="M26" i="40"/>
  <c r="M27" i="40"/>
  <c r="AJ40" i="40"/>
  <c r="BX125" i="40"/>
  <c r="AU33" i="40"/>
  <c r="CV10" i="40"/>
  <c r="CE96" i="40"/>
  <c r="CL96" i="40" s="1"/>
  <c r="CS96" i="40" s="1"/>
  <c r="CX96" i="40" s="1"/>
  <c r="BZ96" i="40"/>
  <c r="CI138" i="40"/>
  <c r="CI133" i="40"/>
  <c r="CI134" i="40"/>
  <c r="CI132" i="40"/>
  <c r="CI128" i="40"/>
  <c r="CI129" i="40"/>
  <c r="CI130" i="40"/>
  <c r="CI127" i="40"/>
  <c r="CI125" i="40"/>
  <c r="CI126" i="40"/>
  <c r="CI123" i="40"/>
  <c r="CI120" i="40"/>
  <c r="CI131" i="40"/>
  <c r="CI119" i="40"/>
  <c r="CI118" i="40"/>
  <c r="CI117" i="40"/>
  <c r="CI116" i="40"/>
  <c r="CI121" i="40"/>
  <c r="CI106" i="40"/>
  <c r="CI110" i="40"/>
  <c r="CI102" i="40"/>
  <c r="CI101" i="40"/>
  <c r="CI100" i="40"/>
  <c r="CI99" i="40"/>
  <c r="CI98" i="40"/>
  <c r="CI97" i="40"/>
  <c r="CI96" i="40"/>
  <c r="CI95" i="40"/>
  <c r="CI94" i="40"/>
  <c r="CI93" i="40"/>
  <c r="CI111" i="40"/>
  <c r="CI104" i="40"/>
  <c r="CI91" i="40"/>
  <c r="CI90" i="40"/>
  <c r="CI105" i="40"/>
  <c r="CI122" i="40"/>
  <c r="CI89" i="40"/>
  <c r="CI88" i="40"/>
  <c r="CI87" i="40"/>
  <c r="CI86" i="40"/>
  <c r="CI85" i="40"/>
  <c r="CI84" i="40"/>
  <c r="CI83" i="40"/>
  <c r="CI81" i="40"/>
  <c r="CI80" i="40"/>
  <c r="CI78" i="40"/>
  <c r="CI79" i="40"/>
  <c r="CI75" i="40"/>
  <c r="CI71" i="40"/>
  <c r="CI64" i="40"/>
  <c r="CI63" i="40"/>
  <c r="CI62" i="40"/>
  <c r="CI61" i="40"/>
  <c r="CI60" i="40"/>
  <c r="CI59" i="40"/>
  <c r="CI58" i="40"/>
  <c r="CI57" i="40"/>
  <c r="CI56" i="40"/>
  <c r="CI55" i="40"/>
  <c r="CI54" i="40"/>
  <c r="CI53" i="40"/>
  <c r="CI52" i="40"/>
  <c r="CI51" i="40"/>
  <c r="CI50" i="40"/>
  <c r="CI49" i="40"/>
  <c r="CI48" i="40"/>
  <c r="CI47" i="40"/>
  <c r="CI46" i="40"/>
  <c r="CI45" i="40"/>
  <c r="CI44" i="40"/>
  <c r="CI43" i="40"/>
  <c r="CI42" i="40"/>
  <c r="CI76" i="40"/>
  <c r="CI72" i="40"/>
  <c r="CI68" i="40"/>
  <c r="CI66" i="40"/>
  <c r="CI38" i="40"/>
  <c r="CI77" i="40"/>
  <c r="CI73" i="40"/>
  <c r="CI69" i="40"/>
  <c r="CH36" i="40"/>
  <c r="CI12" i="40"/>
  <c r="CI7" i="40"/>
  <c r="CR4" i="40"/>
  <c r="CI36" i="40"/>
  <c r="CI41" i="40"/>
  <c r="CI39" i="40"/>
  <c r="CI15" i="40"/>
  <c r="CI13" i="40"/>
  <c r="CI4" i="40"/>
  <c r="CI74" i="40"/>
  <c r="CI70" i="40"/>
  <c r="CI65" i="40"/>
  <c r="CI18" i="40"/>
  <c r="CI16" i="40"/>
  <c r="CI10" i="40"/>
  <c r="CI40" i="40"/>
  <c r="CI19" i="40"/>
  <c r="CI22" i="40"/>
  <c r="CI11" i="40"/>
  <c r="CI6" i="40"/>
  <c r="AG138" i="40"/>
  <c r="AG131" i="40"/>
  <c r="AG127" i="40"/>
  <c r="AG134" i="40"/>
  <c r="AG132" i="40"/>
  <c r="AG128" i="40"/>
  <c r="AG133" i="40"/>
  <c r="AG129" i="40"/>
  <c r="AG126" i="40"/>
  <c r="AG130" i="40"/>
  <c r="AG123" i="40"/>
  <c r="AG122" i="40"/>
  <c r="AG121" i="40"/>
  <c r="AG120" i="40"/>
  <c r="AG125" i="40"/>
  <c r="AG117" i="40"/>
  <c r="AG116" i="40"/>
  <c r="AG106" i="40"/>
  <c r="AG105" i="40"/>
  <c r="AG111" i="40"/>
  <c r="AG110" i="40"/>
  <c r="AG119" i="40"/>
  <c r="AG104" i="40"/>
  <c r="AG102" i="40"/>
  <c r="AG101" i="40"/>
  <c r="AG100" i="40"/>
  <c r="AG99" i="40"/>
  <c r="AG98" i="40"/>
  <c r="AG97" i="40"/>
  <c r="AG96" i="40"/>
  <c r="AG95" i="40"/>
  <c r="AG94" i="40"/>
  <c r="AG93" i="40"/>
  <c r="AG118" i="40"/>
  <c r="AG91" i="40"/>
  <c r="AG90" i="40"/>
  <c r="AG89" i="40"/>
  <c r="AG88" i="40"/>
  <c r="AG87" i="40"/>
  <c r="AG86" i="40"/>
  <c r="AG85" i="40"/>
  <c r="AG84" i="40"/>
  <c r="AG83" i="40"/>
  <c r="AG81" i="40"/>
  <c r="AG80" i="40"/>
  <c r="AG79" i="40"/>
  <c r="AG78" i="40"/>
  <c r="AG77" i="40"/>
  <c r="AG76" i="40"/>
  <c r="AG75" i="40"/>
  <c r="AG74" i="40"/>
  <c r="AG73" i="40"/>
  <c r="AG72" i="40"/>
  <c r="AG71" i="40"/>
  <c r="AG70" i="40"/>
  <c r="AG69" i="40"/>
  <c r="AG68" i="40"/>
  <c r="AG66" i="40"/>
  <c r="AG65" i="40"/>
  <c r="AG64" i="40"/>
  <c r="AG63" i="40"/>
  <c r="AG62" i="40"/>
  <c r="AG61" i="40"/>
  <c r="AG60" i="40"/>
  <c r="AG59" i="40"/>
  <c r="AG58" i="40"/>
  <c r="AG57" i="40"/>
  <c r="AG56" i="40"/>
  <c r="AG55" i="40"/>
  <c r="AG54" i="40"/>
  <c r="AG53" i="40"/>
  <c r="AG52" i="40"/>
  <c r="AG51" i="40"/>
  <c r="AG50" i="40"/>
  <c r="AG49" i="40"/>
  <c r="AG48" i="40"/>
  <c r="AG47" i="40"/>
  <c r="AG46" i="40"/>
  <c r="AG45" i="40"/>
  <c r="AG44" i="40"/>
  <c r="AG43" i="40"/>
  <c r="AG42" i="40"/>
  <c r="AG41" i="40"/>
  <c r="AG40" i="40"/>
  <c r="AG39" i="40"/>
  <c r="AG22" i="40"/>
  <c r="AG19" i="40"/>
  <c r="AG11" i="40"/>
  <c r="AG6" i="40"/>
  <c r="AG38" i="40"/>
  <c r="AF36" i="40"/>
  <c r="AG12" i="40"/>
  <c r="AG7" i="40"/>
  <c r="AP4" i="40"/>
  <c r="AG15" i="40"/>
  <c r="AG13" i="40"/>
  <c r="AG16" i="40"/>
  <c r="AG4" i="40"/>
  <c r="AG10" i="40"/>
  <c r="AG18" i="40"/>
  <c r="AC24" i="40"/>
  <c r="S23" i="40"/>
  <c r="X24" i="40"/>
  <c r="AZ35" i="40"/>
  <c r="BA35" i="40" s="1"/>
  <c r="BA29" i="40"/>
  <c r="BA30" i="40"/>
  <c r="BZ71" i="40"/>
  <c r="C206" i="41"/>
  <c r="AJ16" i="40"/>
  <c r="AC15" i="40"/>
  <c r="CV23" i="40"/>
  <c r="R33" i="40"/>
  <c r="I33" i="40"/>
  <c r="BG64" i="40"/>
  <c r="BN64" i="40" s="1"/>
  <c r="BU64" i="40" s="1"/>
  <c r="AW64" i="40"/>
  <c r="BB64" i="40" s="1"/>
  <c r="AV64" i="40"/>
  <c r="AF124" i="40"/>
  <c r="AI124" i="40" s="1"/>
  <c r="AP38" i="40"/>
  <c r="AI38" i="40"/>
  <c r="BZ76" i="40"/>
  <c r="BZ8" i="40"/>
  <c r="BR34" i="40"/>
  <c r="BM22" i="40"/>
  <c r="CA36" i="40"/>
  <c r="M23" i="40"/>
  <c r="BD138" i="40"/>
  <c r="BD133" i="40"/>
  <c r="BD134" i="40"/>
  <c r="BD129" i="40"/>
  <c r="BD130" i="40"/>
  <c r="BD131" i="40"/>
  <c r="BD125" i="40"/>
  <c r="BD124" i="40"/>
  <c r="BD127" i="40"/>
  <c r="BD126" i="40"/>
  <c r="BD123" i="40"/>
  <c r="BD122" i="40"/>
  <c r="BD121" i="40"/>
  <c r="BD119" i="40"/>
  <c r="BD118" i="40"/>
  <c r="BD117" i="40"/>
  <c r="BD128" i="40"/>
  <c r="BD120" i="40"/>
  <c r="BD132" i="40"/>
  <c r="BD106" i="40"/>
  <c r="BD105" i="40"/>
  <c r="BD111" i="40"/>
  <c r="BD110" i="40"/>
  <c r="BD104" i="40"/>
  <c r="BD91" i="40"/>
  <c r="BD90" i="40"/>
  <c r="BD102" i="40"/>
  <c r="BD98" i="40"/>
  <c r="BD94" i="40"/>
  <c r="BD101" i="40"/>
  <c r="BD97" i="40"/>
  <c r="BD93" i="40"/>
  <c r="BD89" i="40"/>
  <c r="BD88" i="40"/>
  <c r="BD87" i="40"/>
  <c r="BD86" i="40"/>
  <c r="BD85" i="40"/>
  <c r="BD84" i="40"/>
  <c r="BD83" i="40"/>
  <c r="BD100" i="40"/>
  <c r="BD96" i="40"/>
  <c r="BD81" i="40"/>
  <c r="BD95" i="40"/>
  <c r="BD79" i="40"/>
  <c r="BD116" i="40"/>
  <c r="BD99" i="40"/>
  <c r="BD80" i="40"/>
  <c r="BD78" i="40"/>
  <c r="BD77" i="40"/>
  <c r="BD76" i="40"/>
  <c r="BD75" i="40"/>
  <c r="BD74" i="40"/>
  <c r="BD73" i="40"/>
  <c r="BD72" i="40"/>
  <c r="BD71" i="40"/>
  <c r="BD70" i="40"/>
  <c r="BD69" i="40"/>
  <c r="BD68" i="40"/>
  <c r="BD66" i="40"/>
  <c r="BD65" i="40"/>
  <c r="BD61" i="40"/>
  <c r="BD57" i="40"/>
  <c r="BD53" i="40"/>
  <c r="BD49" i="40"/>
  <c r="BD45" i="40"/>
  <c r="BD15" i="40"/>
  <c r="BD13" i="40"/>
  <c r="BD4" i="40"/>
  <c r="BC36" i="40"/>
  <c r="BD36" i="40" s="1"/>
  <c r="BD64" i="40"/>
  <c r="BD60" i="40"/>
  <c r="BD56" i="40"/>
  <c r="BD52" i="40"/>
  <c r="BD48" i="40"/>
  <c r="BD44" i="40"/>
  <c r="BD40" i="40"/>
  <c r="BD18" i="40"/>
  <c r="BD16" i="40"/>
  <c r="BD10" i="40"/>
  <c r="BD58" i="40"/>
  <c r="BD54" i="40"/>
  <c r="BD50" i="40"/>
  <c r="BD46" i="40"/>
  <c r="BD63" i="40"/>
  <c r="BD59" i="40"/>
  <c r="BD55" i="40"/>
  <c r="BD51" i="40"/>
  <c r="BD47" i="40"/>
  <c r="BD43" i="40"/>
  <c r="BD38" i="40"/>
  <c r="BD22" i="40"/>
  <c r="BD19" i="40"/>
  <c r="BD11" i="40"/>
  <c r="BD6" i="40"/>
  <c r="BD62" i="40"/>
  <c r="BD42" i="40"/>
  <c r="BD41" i="40"/>
  <c r="BD39" i="40"/>
  <c r="BD12" i="40"/>
  <c r="BD7" i="40"/>
  <c r="BM4" i="40"/>
  <c r="BR22" i="40"/>
  <c r="BR142" i="40" s="1"/>
  <c r="BD34" i="40"/>
  <c r="BG60" i="40"/>
  <c r="BN60" i="40" s="1"/>
  <c r="BU60" i="40" s="1"/>
  <c r="AW60" i="40"/>
  <c r="BB60" i="40" s="1"/>
  <c r="AV60" i="40"/>
  <c r="BX83" i="40"/>
  <c r="BX38" i="40" s="1"/>
  <c r="AW133" i="40"/>
  <c r="BB133" i="40" s="1"/>
  <c r="AV133" i="40"/>
  <c r="BG133" i="40"/>
  <c r="BN133" i="40" s="1"/>
  <c r="BU133" i="40" s="1"/>
  <c r="BX18" i="40"/>
  <c r="BK22" i="40"/>
  <c r="BK141" i="40" s="1"/>
  <c r="AN133" i="40"/>
  <c r="AN134" i="40"/>
  <c r="AN132" i="40"/>
  <c r="AN128" i="40"/>
  <c r="AN129" i="40"/>
  <c r="AN130" i="40"/>
  <c r="AN138" i="40"/>
  <c r="AN131" i="40"/>
  <c r="AN127" i="40"/>
  <c r="AN125" i="40"/>
  <c r="AN123" i="40"/>
  <c r="AN119" i="40"/>
  <c r="AN118" i="40"/>
  <c r="AN117" i="40"/>
  <c r="AN121" i="40"/>
  <c r="AN126" i="40"/>
  <c r="AN116" i="40"/>
  <c r="AN106" i="40"/>
  <c r="AN105" i="40"/>
  <c r="AN111" i="40"/>
  <c r="AN110" i="40"/>
  <c r="AN122" i="40"/>
  <c r="AN120" i="40"/>
  <c r="AN104" i="40"/>
  <c r="AN91" i="40"/>
  <c r="AN90" i="40"/>
  <c r="AN100" i="40"/>
  <c r="AN96" i="40"/>
  <c r="AN99" i="40"/>
  <c r="AN95" i="40"/>
  <c r="AN89" i="40"/>
  <c r="AN88" i="40"/>
  <c r="AN87" i="40"/>
  <c r="AN86" i="40"/>
  <c r="AN85" i="40"/>
  <c r="AN84" i="40"/>
  <c r="AN83" i="40"/>
  <c r="AN102" i="40"/>
  <c r="AN98" i="40"/>
  <c r="AN94" i="40"/>
  <c r="AN81" i="40"/>
  <c r="AN97" i="40"/>
  <c r="AN79" i="40"/>
  <c r="AN66" i="40"/>
  <c r="AN101" i="40"/>
  <c r="AN93" i="40"/>
  <c r="AN77" i="40"/>
  <c r="AN76" i="40"/>
  <c r="AN75" i="40"/>
  <c r="AN74" i="40"/>
  <c r="AN73" i="40"/>
  <c r="AN72" i="40"/>
  <c r="AN71" i="40"/>
  <c r="AN70" i="40"/>
  <c r="AN69" i="40"/>
  <c r="AN68" i="40"/>
  <c r="AN80" i="40"/>
  <c r="AN78" i="40"/>
  <c r="AN63" i="40"/>
  <c r="AN59" i="40"/>
  <c r="AN55" i="40"/>
  <c r="AN51" i="40"/>
  <c r="AN47" i="40"/>
  <c r="AN43" i="40"/>
  <c r="AN41" i="40"/>
  <c r="AN39" i="40"/>
  <c r="AM36" i="40"/>
  <c r="AN36" i="40" s="1"/>
  <c r="AN12" i="40"/>
  <c r="AN7" i="40"/>
  <c r="BF4" i="40"/>
  <c r="AN48" i="40"/>
  <c r="AN62" i="40"/>
  <c r="AN58" i="40"/>
  <c r="AN54" i="40"/>
  <c r="AN50" i="40"/>
  <c r="AN46" i="40"/>
  <c r="AN42" i="40"/>
  <c r="AN15" i="40"/>
  <c r="AN13" i="40"/>
  <c r="AN4" i="40"/>
  <c r="AN60" i="40"/>
  <c r="AN56" i="40"/>
  <c r="AN44" i="40"/>
  <c r="AN65" i="40"/>
  <c r="AN61" i="40"/>
  <c r="AN57" i="40"/>
  <c r="AN53" i="40"/>
  <c r="AN49" i="40"/>
  <c r="AN45" i="40"/>
  <c r="AN40" i="40"/>
  <c r="AN38" i="40"/>
  <c r="AN18" i="40"/>
  <c r="AN16" i="40"/>
  <c r="AN10" i="40"/>
  <c r="AN64" i="40"/>
  <c r="AN52" i="40"/>
  <c r="AN22" i="40"/>
  <c r="AN11" i="40"/>
  <c r="AN6" i="40"/>
  <c r="AN19" i="40"/>
  <c r="AC84" i="40"/>
  <c r="X84" i="40"/>
  <c r="S83" i="40"/>
  <c r="X83" i="40" s="1"/>
  <c r="BZ111" i="40"/>
  <c r="BX10" i="40"/>
  <c r="AI22" i="40"/>
  <c r="BZ74" i="40"/>
  <c r="CH124" i="40"/>
  <c r="CR38" i="40"/>
  <c r="AW86" i="40"/>
  <c r="BB86" i="40" s="1"/>
  <c r="BG86" i="40"/>
  <c r="BN86" i="40" s="1"/>
  <c r="BU86" i="40" s="1"/>
  <c r="CE86" i="40" s="1"/>
  <c r="CL86" i="40" s="1"/>
  <c r="CS86" i="40" s="1"/>
  <c r="CX86" i="40" s="1"/>
  <c r="AV86" i="40"/>
  <c r="AQ94" i="40"/>
  <c r="AJ93" i="40"/>
  <c r="BS141" i="40" l="1"/>
  <c r="Z141" i="40"/>
  <c r="Z36" i="40"/>
  <c r="Y114" i="40"/>
  <c r="Z142" i="40"/>
  <c r="BZ81" i="40"/>
  <c r="AJ5" i="40"/>
  <c r="AQ6" i="40"/>
  <c r="AQ5" i="40" s="1"/>
  <c r="AV5" i="40" s="1"/>
  <c r="AC5" i="40"/>
  <c r="AD8" i="40" s="1"/>
  <c r="BG44" i="40"/>
  <c r="BN44" i="40" s="1"/>
  <c r="BU44" i="40" s="1"/>
  <c r="CE44" i="40" s="1"/>
  <c r="CL44" i="40" s="1"/>
  <c r="CS44" i="40" s="1"/>
  <c r="CX44" i="40" s="1"/>
  <c r="AC39" i="40"/>
  <c r="P124" i="40"/>
  <c r="Q38" i="40"/>
  <c r="Q46" i="40"/>
  <c r="Q57" i="40"/>
  <c r="Q89" i="40"/>
  <c r="Q76" i="40"/>
  <c r="Q93" i="40"/>
  <c r="Q104" i="40"/>
  <c r="Q121" i="40"/>
  <c r="Q87" i="40"/>
  <c r="Q49" i="40"/>
  <c r="Q61" i="40"/>
  <c r="Q66" i="40"/>
  <c r="Q88" i="40"/>
  <c r="Q97" i="40"/>
  <c r="Q116" i="40"/>
  <c r="Q124" i="40"/>
  <c r="CE120" i="40"/>
  <c r="CL120" i="40" s="1"/>
  <c r="CS120" i="40" s="1"/>
  <c r="CX120" i="40" s="1"/>
  <c r="BZ120" i="40"/>
  <c r="Q41" i="40"/>
  <c r="Q53" i="40"/>
  <c r="Q62" i="40"/>
  <c r="Q71" i="40"/>
  <c r="Q81" i="40"/>
  <c r="Q98" i="40"/>
  <c r="Q117" i="40"/>
  <c r="E109" i="40"/>
  <c r="E112" i="40" s="1"/>
  <c r="M46" i="40"/>
  <c r="M74" i="40"/>
  <c r="M126" i="40"/>
  <c r="M50" i="40"/>
  <c r="M84" i="40"/>
  <c r="M122" i="40"/>
  <c r="E113" i="40"/>
  <c r="F113" i="40" s="1"/>
  <c r="BJ113" i="40"/>
  <c r="BK113" i="40" s="1"/>
  <c r="M85" i="40"/>
  <c r="M54" i="40"/>
  <c r="M68" i="40"/>
  <c r="M80" i="40"/>
  <c r="M106" i="40"/>
  <c r="M130" i="40"/>
  <c r="BJ109" i="40"/>
  <c r="BJ112" i="40" s="1"/>
  <c r="E114" i="40"/>
  <c r="F114" i="40" s="1"/>
  <c r="BJ114" i="40"/>
  <c r="BK114" i="40" s="1"/>
  <c r="CB141" i="40"/>
  <c r="M7" i="40"/>
  <c r="M42" i="40"/>
  <c r="M58" i="40"/>
  <c r="M70" i="40"/>
  <c r="M116" i="40"/>
  <c r="M118" i="40"/>
  <c r="F141" i="40"/>
  <c r="M134" i="40"/>
  <c r="M5" i="40"/>
  <c r="BZ50" i="40"/>
  <c r="BZ70" i="40"/>
  <c r="AD27" i="40"/>
  <c r="AV44" i="40"/>
  <c r="M12" i="40"/>
  <c r="M18" i="40"/>
  <c r="M16" i="40"/>
  <c r="M39" i="40"/>
  <c r="M43" i="40"/>
  <c r="M47" i="40"/>
  <c r="M51" i="40"/>
  <c r="M55" i="40"/>
  <c r="M59" i="40"/>
  <c r="M63" i="40"/>
  <c r="M66" i="40"/>
  <c r="M87" i="40"/>
  <c r="M71" i="40"/>
  <c r="M75" i="40"/>
  <c r="M90" i="40"/>
  <c r="M81" i="40"/>
  <c r="M94" i="40"/>
  <c r="M98" i="40"/>
  <c r="M102" i="40"/>
  <c r="M110" i="40"/>
  <c r="M119" i="40"/>
  <c r="M127" i="40"/>
  <c r="M123" i="40"/>
  <c r="M133" i="40"/>
  <c r="M22" i="40"/>
  <c r="M6" i="40"/>
  <c r="M19" i="40"/>
  <c r="M4" i="40"/>
  <c r="M40" i="40"/>
  <c r="M44" i="40"/>
  <c r="M48" i="40"/>
  <c r="M52" i="40"/>
  <c r="M56" i="40"/>
  <c r="M60" i="40"/>
  <c r="M64" i="40"/>
  <c r="M86" i="40"/>
  <c r="M91" i="40"/>
  <c r="M72" i="40"/>
  <c r="M76" i="40"/>
  <c r="M78" i="40"/>
  <c r="M83" i="40"/>
  <c r="M95" i="40"/>
  <c r="M99" i="40"/>
  <c r="M104" i="40"/>
  <c r="M111" i="40"/>
  <c r="M120" i="40"/>
  <c r="M128" i="40"/>
  <c r="M132" i="40"/>
  <c r="M129" i="40"/>
  <c r="M10" i="40"/>
  <c r="M13" i="40"/>
  <c r="M41" i="40"/>
  <c r="M45" i="40"/>
  <c r="M49" i="40"/>
  <c r="M53" i="40"/>
  <c r="M57" i="40"/>
  <c r="M61" i="40"/>
  <c r="M65" i="40"/>
  <c r="M88" i="40"/>
  <c r="M69" i="40"/>
  <c r="M73" i="40"/>
  <c r="M77" i="40"/>
  <c r="M79" i="40"/>
  <c r="M93" i="40"/>
  <c r="M96" i="40"/>
  <c r="M100" i="40"/>
  <c r="M105" i="40"/>
  <c r="M117" i="40"/>
  <c r="M125" i="40"/>
  <c r="M121" i="40"/>
  <c r="M131" i="40"/>
  <c r="S4" i="40"/>
  <c r="T5" i="40" s="1"/>
  <c r="BZ90" i="40"/>
  <c r="L36" i="40"/>
  <c r="M36" i="40" s="1"/>
  <c r="CE45" i="40"/>
  <c r="CL45" i="40" s="1"/>
  <c r="CS45" i="40" s="1"/>
  <c r="CX45" i="40" s="1"/>
  <c r="BZ45" i="40"/>
  <c r="N50" i="40"/>
  <c r="Q42" i="40"/>
  <c r="Q50" i="40"/>
  <c r="Q58" i="40"/>
  <c r="Q84" i="40"/>
  <c r="Q72" i="40"/>
  <c r="Q78" i="40"/>
  <c r="Q94" i="40"/>
  <c r="Q102" i="40"/>
  <c r="Q118" i="40"/>
  <c r="Q138" i="40"/>
  <c r="Q39" i="40"/>
  <c r="Q43" i="40"/>
  <c r="Q47" i="40"/>
  <c r="Q51" i="40"/>
  <c r="Q55" i="40"/>
  <c r="Q59" i="40"/>
  <c r="Q63" i="40"/>
  <c r="Q68" i="40"/>
  <c r="Q69" i="40"/>
  <c r="Q73" i="40"/>
  <c r="Q77" i="40"/>
  <c r="Q79" i="40"/>
  <c r="Q90" i="40"/>
  <c r="Q95" i="40"/>
  <c r="Q99" i="40"/>
  <c r="Q105" i="40"/>
  <c r="Q110" i="40"/>
  <c r="Q119" i="40"/>
  <c r="Q122" i="40"/>
  <c r="Q40" i="40"/>
  <c r="Q44" i="40"/>
  <c r="Q48" i="40"/>
  <c r="Q52" i="40"/>
  <c r="Q56" i="40"/>
  <c r="Q60" i="40"/>
  <c r="Q64" i="40"/>
  <c r="Q85" i="40"/>
  <c r="Q70" i="40"/>
  <c r="Q74" i="40"/>
  <c r="Q86" i="40"/>
  <c r="Q80" i="40"/>
  <c r="Q91" i="40"/>
  <c r="Q96" i="40"/>
  <c r="Q100" i="40"/>
  <c r="Q106" i="40"/>
  <c r="Q111" i="40"/>
  <c r="Q120" i="40"/>
  <c r="N72" i="40"/>
  <c r="N100" i="40"/>
  <c r="N70" i="40"/>
  <c r="J141" i="40"/>
  <c r="B114" i="40"/>
  <c r="C114" i="40" s="1"/>
  <c r="C36" i="40"/>
  <c r="N53" i="40"/>
  <c r="N80" i="40"/>
  <c r="N42" i="40"/>
  <c r="N58" i="40"/>
  <c r="N87" i="40"/>
  <c r="N39" i="40"/>
  <c r="N117" i="40"/>
  <c r="N66" i="40"/>
  <c r="N45" i="40"/>
  <c r="N61" i="40"/>
  <c r="N91" i="40"/>
  <c r="N105" i="40"/>
  <c r="N95" i="40"/>
  <c r="N111" i="40"/>
  <c r="N120" i="40"/>
  <c r="N75" i="40"/>
  <c r="N69" i="40"/>
  <c r="N46" i="40"/>
  <c r="N54" i="40"/>
  <c r="N62" i="40"/>
  <c r="N68" i="40"/>
  <c r="N106" i="40"/>
  <c r="N96" i="40"/>
  <c r="N123" i="40"/>
  <c r="N122" i="40"/>
  <c r="N38" i="40"/>
  <c r="N81" i="40"/>
  <c r="N49" i="40"/>
  <c r="N57" i="40"/>
  <c r="N65" i="40"/>
  <c r="N86" i="40"/>
  <c r="N90" i="40"/>
  <c r="N99" i="40"/>
  <c r="N116" i="40"/>
  <c r="M124" i="40"/>
  <c r="N41" i="40"/>
  <c r="N40" i="40"/>
  <c r="N74" i="40"/>
  <c r="N73" i="40"/>
  <c r="N43" i="40"/>
  <c r="N47" i="40"/>
  <c r="N51" i="40"/>
  <c r="N55" i="40"/>
  <c r="N59" i="40"/>
  <c r="N63" i="40"/>
  <c r="N76" i="40"/>
  <c r="N84" i="40"/>
  <c r="N88" i="40"/>
  <c r="N104" i="40"/>
  <c r="N93" i="40"/>
  <c r="N97" i="40"/>
  <c r="N101" i="40"/>
  <c r="N124" i="40"/>
  <c r="N118" i="40"/>
  <c r="N138" i="40"/>
  <c r="M38" i="40"/>
  <c r="N71" i="40"/>
  <c r="N79" i="40"/>
  <c r="N83" i="40"/>
  <c r="N77" i="40"/>
  <c r="N44" i="40"/>
  <c r="N48" i="40"/>
  <c r="N52" i="40"/>
  <c r="N56" i="40"/>
  <c r="N60" i="40"/>
  <c r="N64" i="40"/>
  <c r="N78" i="40"/>
  <c r="N85" i="40"/>
  <c r="N89" i="40"/>
  <c r="N110" i="40"/>
  <c r="N94" i="40"/>
  <c r="N98" i="40"/>
  <c r="N102" i="40"/>
  <c r="N121" i="40"/>
  <c r="BZ89" i="40"/>
  <c r="BZ106" i="40"/>
  <c r="S38" i="40"/>
  <c r="BZ86" i="40"/>
  <c r="BZ87" i="40"/>
  <c r="AA141" i="40"/>
  <c r="CE42" i="40"/>
  <c r="CL42" i="40" s="1"/>
  <c r="CS42" i="40" s="1"/>
  <c r="CX42" i="40" s="1"/>
  <c r="BZ42" i="40"/>
  <c r="T26" i="40"/>
  <c r="BZ130" i="40"/>
  <c r="BZ131" i="40"/>
  <c r="C142" i="40"/>
  <c r="C141" i="40"/>
  <c r="AJ19" i="40"/>
  <c r="AC18" i="40"/>
  <c r="AN142" i="40"/>
  <c r="AN141" i="40"/>
  <c r="X23" i="40"/>
  <c r="S22" i="40"/>
  <c r="X22" i="40" s="1"/>
  <c r="T23" i="40"/>
  <c r="S33" i="40"/>
  <c r="AF114" i="40"/>
  <c r="AI114" i="40" s="1"/>
  <c r="AF113" i="40"/>
  <c r="AI113" i="40" s="1"/>
  <c r="AF109" i="40"/>
  <c r="AI109" i="40" s="1"/>
  <c r="AP36" i="40"/>
  <c r="CH109" i="40"/>
  <c r="CH113" i="40"/>
  <c r="CH114" i="40"/>
  <c r="CR36" i="40"/>
  <c r="AQ40" i="40"/>
  <c r="AJ39" i="40"/>
  <c r="BX124" i="40"/>
  <c r="BQ113" i="40"/>
  <c r="BQ109" i="40"/>
  <c r="BQ114" i="40"/>
  <c r="CD36" i="40"/>
  <c r="BR36" i="40"/>
  <c r="O114" i="40"/>
  <c r="O113" i="40"/>
  <c r="O109" i="40"/>
  <c r="AB36" i="40"/>
  <c r="AK8" i="40"/>
  <c r="AT114" i="40"/>
  <c r="AT109" i="40"/>
  <c r="AT113" i="40"/>
  <c r="AW110" i="40"/>
  <c r="AV110" i="40"/>
  <c r="BG110" i="40"/>
  <c r="AI36" i="40"/>
  <c r="BG6" i="40"/>
  <c r="BG5" i="40" s="1"/>
  <c r="AW6" i="40"/>
  <c r="AW5" i="40" s="1"/>
  <c r="BB5" i="40" s="1"/>
  <c r="AV6" i="40"/>
  <c r="CQ141" i="40"/>
  <c r="AU36" i="40"/>
  <c r="BZ88" i="40"/>
  <c r="CV22" i="40"/>
  <c r="BX33" i="40"/>
  <c r="BY8" i="40"/>
  <c r="BX4" i="40"/>
  <c r="BY5" i="40" s="1"/>
  <c r="BY23" i="40"/>
  <c r="BY24" i="40"/>
  <c r="BX22" i="40"/>
  <c r="CE97" i="40"/>
  <c r="CL97" i="40" s="1"/>
  <c r="CS97" i="40" s="1"/>
  <c r="CX97" i="40" s="1"/>
  <c r="BZ97" i="40"/>
  <c r="AJ24" i="40"/>
  <c r="AC23" i="40"/>
  <c r="BT36" i="40"/>
  <c r="W114" i="40"/>
  <c r="BG126" i="40"/>
  <c r="AW126" i="40"/>
  <c r="AV126" i="40"/>
  <c r="H114" i="40"/>
  <c r="H113" i="40"/>
  <c r="H109" i="40"/>
  <c r="R36" i="40"/>
  <c r="S35" i="40"/>
  <c r="CW24" i="40"/>
  <c r="CW23" i="40"/>
  <c r="CV4" i="40"/>
  <c r="CW5" i="40" s="1"/>
  <c r="CV33" i="40"/>
  <c r="CW8" i="40"/>
  <c r="CE128" i="40"/>
  <c r="CL128" i="40" s="1"/>
  <c r="CS128" i="40" s="1"/>
  <c r="CX128" i="40" s="1"/>
  <c r="BZ128" i="40"/>
  <c r="BR141" i="40"/>
  <c r="AJ127" i="40"/>
  <c r="AC125" i="40"/>
  <c r="BZ85" i="40"/>
  <c r="CV124" i="40"/>
  <c r="CE133" i="40"/>
  <c r="CL133" i="40" s="1"/>
  <c r="CS133" i="40" s="1"/>
  <c r="CX133" i="40" s="1"/>
  <c r="BZ133" i="40"/>
  <c r="CE60" i="40"/>
  <c r="CL60" i="40" s="1"/>
  <c r="CS60" i="40" s="1"/>
  <c r="CX60" i="40" s="1"/>
  <c r="BZ60" i="40"/>
  <c r="AH138" i="40"/>
  <c r="AH123" i="40"/>
  <c r="AH122" i="40"/>
  <c r="AH121" i="40"/>
  <c r="AH120" i="40"/>
  <c r="AP124" i="40"/>
  <c r="AH124" i="40"/>
  <c r="AH119" i="40"/>
  <c r="AH118" i="40"/>
  <c r="AH117" i="40"/>
  <c r="AH116" i="40"/>
  <c r="AH111" i="40"/>
  <c r="AH110" i="40"/>
  <c r="AH102" i="40"/>
  <c r="AH101" i="40"/>
  <c r="AH100" i="40"/>
  <c r="AH99" i="40"/>
  <c r="AH98" i="40"/>
  <c r="AH97" i="40"/>
  <c r="AH96" i="40"/>
  <c r="AH95" i="40"/>
  <c r="AH94" i="40"/>
  <c r="AH93" i="40"/>
  <c r="AH81" i="40"/>
  <c r="AH80" i="40"/>
  <c r="AH79" i="40"/>
  <c r="AH78" i="40"/>
  <c r="AH104" i="40"/>
  <c r="AH105" i="40"/>
  <c r="AH77" i="40"/>
  <c r="AH76" i="40"/>
  <c r="AH75" i="40"/>
  <c r="AH74" i="40"/>
  <c r="AH73" i="40"/>
  <c r="AH72" i="40"/>
  <c r="AH71" i="40"/>
  <c r="AH70" i="40"/>
  <c r="AH69" i="40"/>
  <c r="AH68" i="40"/>
  <c r="AH87" i="40"/>
  <c r="AH86" i="40"/>
  <c r="AH90" i="40"/>
  <c r="AH88" i="40"/>
  <c r="AH85" i="40"/>
  <c r="AH106" i="40"/>
  <c r="AH83" i="40"/>
  <c r="AH91" i="40"/>
  <c r="AH89" i="40"/>
  <c r="AH65" i="40"/>
  <c r="AH64" i="40"/>
  <c r="AH63" i="40"/>
  <c r="AH62" i="40"/>
  <c r="AH61" i="40"/>
  <c r="AH60" i="40"/>
  <c r="AH59" i="40"/>
  <c r="AH58" i="40"/>
  <c r="AH57" i="40"/>
  <c r="AH56" i="40"/>
  <c r="AH55" i="40"/>
  <c r="AH54" i="40"/>
  <c r="AH53" i="40"/>
  <c r="AH52" i="40"/>
  <c r="AH51" i="40"/>
  <c r="AH50" i="40"/>
  <c r="AH49" i="40"/>
  <c r="AH48" i="40"/>
  <c r="AH47" i="40"/>
  <c r="AH46" i="40"/>
  <c r="AH45" i="40"/>
  <c r="AH44" i="40"/>
  <c r="AH43" i="40"/>
  <c r="AH42" i="40"/>
  <c r="AH41" i="40"/>
  <c r="AH40" i="40"/>
  <c r="AH39" i="40"/>
  <c r="AH38" i="40"/>
  <c r="AH84" i="40"/>
  <c r="AH66" i="40"/>
  <c r="K36" i="40"/>
  <c r="AD30" i="40"/>
  <c r="AG36" i="40"/>
  <c r="CW26" i="40"/>
  <c r="CV34" i="40"/>
  <c r="CW27" i="40"/>
  <c r="AZ124" i="40"/>
  <c r="CC138" i="40"/>
  <c r="CK124" i="40"/>
  <c r="CC124" i="40"/>
  <c r="CC123" i="40"/>
  <c r="CC122" i="40"/>
  <c r="CC121" i="40"/>
  <c r="CC120" i="40"/>
  <c r="CC118" i="40"/>
  <c r="CC106" i="40"/>
  <c r="CC105" i="40"/>
  <c r="CC117" i="40"/>
  <c r="CC116" i="40"/>
  <c r="CC111" i="40"/>
  <c r="CC110" i="40"/>
  <c r="CC104" i="40"/>
  <c r="CC102" i="40"/>
  <c r="CC101" i="40"/>
  <c r="CC100" i="40"/>
  <c r="CC99" i="40"/>
  <c r="CC98" i="40"/>
  <c r="CC97" i="40"/>
  <c r="CC96" i="40"/>
  <c r="CC95" i="40"/>
  <c r="CC94" i="40"/>
  <c r="CC93" i="40"/>
  <c r="CC89" i="40"/>
  <c r="CC88" i="40"/>
  <c r="CC87" i="40"/>
  <c r="CC86" i="40"/>
  <c r="CC85" i="40"/>
  <c r="CC84" i="40"/>
  <c r="CC83" i="40"/>
  <c r="CC91" i="40"/>
  <c r="CC90" i="40"/>
  <c r="CC81" i="40"/>
  <c r="CC80" i="40"/>
  <c r="CC79" i="40"/>
  <c r="CC78" i="40"/>
  <c r="CC119" i="40"/>
  <c r="CC66" i="40"/>
  <c r="CC77" i="40"/>
  <c r="CC76" i="40"/>
  <c r="CC75" i="40"/>
  <c r="CC74" i="40"/>
  <c r="CC73" i="40"/>
  <c r="CC72" i="40"/>
  <c r="CC71" i="40"/>
  <c r="CC70" i="40"/>
  <c r="CC69" i="40"/>
  <c r="CC68" i="40"/>
  <c r="CC65" i="40"/>
  <c r="CC64" i="40"/>
  <c r="CC63" i="40"/>
  <c r="CC62" i="40"/>
  <c r="CC61" i="40"/>
  <c r="CC60" i="40"/>
  <c r="CC59" i="40"/>
  <c r="CC58" i="40"/>
  <c r="CC57" i="40"/>
  <c r="CC56" i="40"/>
  <c r="CC55" i="40"/>
  <c r="CC54" i="40"/>
  <c r="CC53" i="40"/>
  <c r="CC52" i="40"/>
  <c r="CC51" i="40"/>
  <c r="CC50" i="40"/>
  <c r="CC49" i="40"/>
  <c r="CC48" i="40"/>
  <c r="CC47" i="40"/>
  <c r="CC46" i="40"/>
  <c r="CC45" i="40"/>
  <c r="CC44" i="40"/>
  <c r="CC43" i="40"/>
  <c r="CC42" i="40"/>
  <c r="CC41" i="40"/>
  <c r="CC40" i="40"/>
  <c r="CC39" i="40"/>
  <c r="CC38" i="40"/>
  <c r="CB124" i="40"/>
  <c r="CB142" i="40" s="1"/>
  <c r="CD124" i="40"/>
  <c r="Y112" i="40"/>
  <c r="Z109" i="40"/>
  <c r="P36" i="40"/>
  <c r="CV35" i="40"/>
  <c r="CW29" i="40"/>
  <c r="CW30" i="40"/>
  <c r="CE129" i="40"/>
  <c r="CL129" i="40" s="1"/>
  <c r="CS129" i="40" s="1"/>
  <c r="CX129" i="40" s="1"/>
  <c r="BZ129" i="40"/>
  <c r="I142" i="40"/>
  <c r="I141" i="40"/>
  <c r="T29" i="40"/>
  <c r="AJ68" i="40"/>
  <c r="AQ69" i="40"/>
  <c r="AO138" i="40"/>
  <c r="AO124" i="40"/>
  <c r="AO123" i="40"/>
  <c r="AO122" i="40"/>
  <c r="AO121" i="40"/>
  <c r="AO120" i="40"/>
  <c r="BF124" i="40"/>
  <c r="AO118" i="40"/>
  <c r="AO106" i="40"/>
  <c r="AO105" i="40"/>
  <c r="AO117" i="40"/>
  <c r="AO111" i="40"/>
  <c r="AO110" i="40"/>
  <c r="AO119" i="40"/>
  <c r="AO104" i="40"/>
  <c r="AO102" i="40"/>
  <c r="AO101" i="40"/>
  <c r="AO100" i="40"/>
  <c r="AO99" i="40"/>
  <c r="AO98" i="40"/>
  <c r="AO97" i="40"/>
  <c r="AO96" i="40"/>
  <c r="AO95" i="40"/>
  <c r="AO94" i="40"/>
  <c r="AO93" i="40"/>
  <c r="AO89" i="40"/>
  <c r="AO88" i="40"/>
  <c r="AO87" i="40"/>
  <c r="AO86" i="40"/>
  <c r="AO85" i="40"/>
  <c r="AO84" i="40"/>
  <c r="AO83" i="40"/>
  <c r="AO81" i="40"/>
  <c r="AO80" i="40"/>
  <c r="AO79" i="40"/>
  <c r="AO78" i="40"/>
  <c r="AO116" i="40"/>
  <c r="AO90" i="40"/>
  <c r="AO66" i="40"/>
  <c r="AO91" i="40"/>
  <c r="AO77" i="40"/>
  <c r="AO76" i="40"/>
  <c r="AO75" i="40"/>
  <c r="AO74" i="40"/>
  <c r="AO73" i="40"/>
  <c r="AO72" i="40"/>
  <c r="AO71" i="40"/>
  <c r="AO70" i="40"/>
  <c r="AO69" i="40"/>
  <c r="AO68" i="40"/>
  <c r="AO65" i="40"/>
  <c r="AO64" i="40"/>
  <c r="AO63" i="40"/>
  <c r="AO62" i="40"/>
  <c r="AO61" i="40"/>
  <c r="AO60" i="40"/>
  <c r="AO59" i="40"/>
  <c r="AO58" i="40"/>
  <c r="AO57" i="40"/>
  <c r="AO56" i="40"/>
  <c r="AO55" i="40"/>
  <c r="AO54" i="40"/>
  <c r="AO53" i="40"/>
  <c r="AO52" i="40"/>
  <c r="AO51" i="40"/>
  <c r="AO50" i="40"/>
  <c r="AO49" i="40"/>
  <c r="AO48" i="40"/>
  <c r="AO47" i="40"/>
  <c r="AO46" i="40"/>
  <c r="AO45" i="40"/>
  <c r="AO44" i="40"/>
  <c r="AO43" i="40"/>
  <c r="AO42" i="40"/>
  <c r="AO41" i="40"/>
  <c r="AO40" i="40"/>
  <c r="AO39" i="40"/>
  <c r="AO38" i="40"/>
  <c r="G138" i="40"/>
  <c r="K124" i="40"/>
  <c r="G124" i="40"/>
  <c r="G123" i="40"/>
  <c r="G120" i="40"/>
  <c r="G119" i="40"/>
  <c r="G118" i="40"/>
  <c r="G117" i="40"/>
  <c r="G122" i="40"/>
  <c r="G116" i="40"/>
  <c r="G121" i="40"/>
  <c r="G106" i="40"/>
  <c r="G111" i="40"/>
  <c r="G110" i="40"/>
  <c r="G105" i="40"/>
  <c r="G93" i="40"/>
  <c r="G91" i="40"/>
  <c r="G90" i="40"/>
  <c r="G104" i="40"/>
  <c r="G99" i="40"/>
  <c r="G95" i="40"/>
  <c r="G102" i="40"/>
  <c r="G98" i="40"/>
  <c r="G94" i="40"/>
  <c r="G89" i="40"/>
  <c r="G88" i="40"/>
  <c r="G87" i="40"/>
  <c r="G86" i="40"/>
  <c r="G85" i="40"/>
  <c r="G84" i="40"/>
  <c r="G101" i="40"/>
  <c r="G97" i="40"/>
  <c r="G83" i="40"/>
  <c r="G100" i="40"/>
  <c r="G66" i="40"/>
  <c r="G80" i="40"/>
  <c r="G78" i="40"/>
  <c r="G77" i="40"/>
  <c r="G76" i="40"/>
  <c r="G75" i="40"/>
  <c r="G74" i="40"/>
  <c r="G73" i="40"/>
  <c r="G72" i="40"/>
  <c r="G71" i="40"/>
  <c r="G70" i="40"/>
  <c r="G69" i="40"/>
  <c r="G81" i="40"/>
  <c r="G68" i="40"/>
  <c r="G38" i="40"/>
  <c r="G79" i="40"/>
  <c r="G62" i="40"/>
  <c r="G58" i="40"/>
  <c r="G54" i="40"/>
  <c r="G50" i="40"/>
  <c r="G46" i="40"/>
  <c r="G42" i="40"/>
  <c r="G40" i="40"/>
  <c r="G47" i="40"/>
  <c r="G65" i="40"/>
  <c r="G61" i="40"/>
  <c r="G57" i="40"/>
  <c r="G53" i="40"/>
  <c r="G49" i="40"/>
  <c r="G45" i="40"/>
  <c r="G59" i="40"/>
  <c r="G55" i="40"/>
  <c r="G51" i="40"/>
  <c r="G43" i="40"/>
  <c r="G96" i="40"/>
  <c r="G64" i="40"/>
  <c r="G60" i="40"/>
  <c r="G56" i="40"/>
  <c r="G52" i="40"/>
  <c r="G48" i="40"/>
  <c r="G44" i="40"/>
  <c r="G41" i="40"/>
  <c r="G63" i="40"/>
  <c r="G39" i="40"/>
  <c r="F124" i="40"/>
  <c r="F142" i="40" s="1"/>
  <c r="BL138" i="40"/>
  <c r="BT124" i="40"/>
  <c r="BL124" i="40"/>
  <c r="BL123" i="40"/>
  <c r="BL122" i="40"/>
  <c r="BL119" i="40"/>
  <c r="BL118" i="40"/>
  <c r="BL117" i="40"/>
  <c r="BL120" i="40"/>
  <c r="BL121" i="40"/>
  <c r="BL106" i="40"/>
  <c r="BL105" i="40"/>
  <c r="BL116" i="40"/>
  <c r="BL111" i="40"/>
  <c r="BL110" i="40"/>
  <c r="BL104" i="40"/>
  <c r="BL91" i="40"/>
  <c r="BL90" i="40"/>
  <c r="BL99" i="40"/>
  <c r="BL95" i="40"/>
  <c r="BL102" i="40"/>
  <c r="BL98" i="40"/>
  <c r="BL94" i="40"/>
  <c r="BL89" i="40"/>
  <c r="BL88" i="40"/>
  <c r="BL87" i="40"/>
  <c r="BL86" i="40"/>
  <c r="BL85" i="40"/>
  <c r="BL84" i="40"/>
  <c r="BL83" i="40"/>
  <c r="BL101" i="40"/>
  <c r="BL97" i="40"/>
  <c r="BL93" i="40"/>
  <c r="BL81" i="40"/>
  <c r="BL80" i="40"/>
  <c r="BL78" i="40"/>
  <c r="BL96" i="40"/>
  <c r="BL77" i="40"/>
  <c r="BL76" i="40"/>
  <c r="BL75" i="40"/>
  <c r="BL74" i="40"/>
  <c r="BL73" i="40"/>
  <c r="BL72" i="40"/>
  <c r="BL71" i="40"/>
  <c r="BL70" i="40"/>
  <c r="BL69" i="40"/>
  <c r="BL68" i="40"/>
  <c r="BL79" i="40"/>
  <c r="BL66" i="40"/>
  <c r="BL100" i="40"/>
  <c r="BL62" i="40"/>
  <c r="BL58" i="40"/>
  <c r="BL54" i="40"/>
  <c r="BL50" i="40"/>
  <c r="BL46" i="40"/>
  <c r="BL42" i="40"/>
  <c r="BL40" i="40"/>
  <c r="BL63" i="40"/>
  <c r="BL55" i="40"/>
  <c r="BL51" i="40"/>
  <c r="BL65" i="40"/>
  <c r="BL61" i="40"/>
  <c r="BL57" i="40"/>
  <c r="BL53" i="40"/>
  <c r="BL49" i="40"/>
  <c r="BL45" i="40"/>
  <c r="BL47" i="40"/>
  <c r="BL43" i="40"/>
  <c r="BL64" i="40"/>
  <c r="BL60" i="40"/>
  <c r="BL56" i="40"/>
  <c r="BL52" i="40"/>
  <c r="BL48" i="40"/>
  <c r="BL44" i="40"/>
  <c r="BL41" i="40"/>
  <c r="BL39" i="40"/>
  <c r="BL38" i="40"/>
  <c r="BL59" i="40"/>
  <c r="BK124" i="40"/>
  <c r="BK142" i="40" s="1"/>
  <c r="CJ138" i="40"/>
  <c r="CR124" i="40"/>
  <c r="CJ124" i="40"/>
  <c r="CJ123" i="40"/>
  <c r="CJ122" i="40"/>
  <c r="CJ119" i="40"/>
  <c r="CJ118" i="40"/>
  <c r="CJ117" i="40"/>
  <c r="CJ121" i="40"/>
  <c r="CJ116" i="40"/>
  <c r="CJ106" i="40"/>
  <c r="CJ105" i="40"/>
  <c r="CJ120" i="40"/>
  <c r="CJ111" i="40"/>
  <c r="CJ110" i="40"/>
  <c r="CJ104" i="40"/>
  <c r="CJ91" i="40"/>
  <c r="CJ90" i="40"/>
  <c r="CJ102" i="40"/>
  <c r="CJ98" i="40"/>
  <c r="CJ94" i="40"/>
  <c r="CJ101" i="40"/>
  <c r="CJ97" i="40"/>
  <c r="CJ93" i="40"/>
  <c r="CJ89" i="40"/>
  <c r="CJ88" i="40"/>
  <c r="CJ87" i="40"/>
  <c r="CJ86" i="40"/>
  <c r="CJ85" i="40"/>
  <c r="CJ84" i="40"/>
  <c r="CJ83" i="40"/>
  <c r="CJ100" i="40"/>
  <c r="CJ96" i="40"/>
  <c r="CJ81" i="40"/>
  <c r="CJ95" i="40"/>
  <c r="CJ79" i="40"/>
  <c r="CJ99" i="40"/>
  <c r="CJ77" i="40"/>
  <c r="CJ76" i="40"/>
  <c r="CJ75" i="40"/>
  <c r="CJ74" i="40"/>
  <c r="CJ73" i="40"/>
  <c r="CJ72" i="40"/>
  <c r="CJ71" i="40"/>
  <c r="CJ70" i="40"/>
  <c r="CJ69" i="40"/>
  <c r="CJ68" i="40"/>
  <c r="CJ78" i="40"/>
  <c r="CJ66" i="40"/>
  <c r="CJ80" i="40"/>
  <c r="CJ65" i="40"/>
  <c r="CJ61" i="40"/>
  <c r="CJ57" i="40"/>
  <c r="CJ53" i="40"/>
  <c r="CJ49" i="40"/>
  <c r="CJ45" i="40"/>
  <c r="CJ41" i="40"/>
  <c r="CJ39" i="40"/>
  <c r="CJ46" i="40"/>
  <c r="CJ42" i="40"/>
  <c r="CJ64" i="40"/>
  <c r="CJ60" i="40"/>
  <c r="CJ56" i="40"/>
  <c r="CJ52" i="40"/>
  <c r="CJ48" i="40"/>
  <c r="CJ44" i="40"/>
  <c r="CJ58" i="40"/>
  <c r="CJ54" i="40"/>
  <c r="CJ50" i="40"/>
  <c r="CJ63" i="40"/>
  <c r="CJ59" i="40"/>
  <c r="CJ55" i="40"/>
  <c r="CJ51" i="40"/>
  <c r="CJ47" i="40"/>
  <c r="CJ43" i="40"/>
  <c r="CJ40" i="40"/>
  <c r="CJ38" i="40"/>
  <c r="CJ62" i="40"/>
  <c r="BD142" i="40"/>
  <c r="BD141" i="40"/>
  <c r="CI124" i="40"/>
  <c r="CI142" i="40" s="1"/>
  <c r="AJ30" i="40"/>
  <c r="AC29" i="40"/>
  <c r="AD29" i="40" s="1"/>
  <c r="W113" i="40"/>
  <c r="Z114" i="40"/>
  <c r="AJ27" i="40"/>
  <c r="AK27" i="40" s="1"/>
  <c r="AC26" i="40"/>
  <c r="BA33" i="40"/>
  <c r="BX34" i="40"/>
  <c r="BY34" i="40" s="1"/>
  <c r="BY27" i="40"/>
  <c r="BY26" i="40"/>
  <c r="AJ84" i="40"/>
  <c r="AC83" i="40"/>
  <c r="CE64" i="40"/>
  <c r="CL64" i="40" s="1"/>
  <c r="CS64" i="40" s="1"/>
  <c r="CX64" i="40" s="1"/>
  <c r="BZ64" i="40"/>
  <c r="AG141" i="40"/>
  <c r="CE12" i="40"/>
  <c r="CL12" i="40" s="1"/>
  <c r="CS12" i="40" s="1"/>
  <c r="CX12" i="40" s="1"/>
  <c r="BZ12" i="40"/>
  <c r="CO114" i="40"/>
  <c r="CP114" i="40" s="1"/>
  <c r="CO113" i="40"/>
  <c r="CP113" i="40" s="1"/>
  <c r="CO109" i="40"/>
  <c r="I36" i="40"/>
  <c r="BG11" i="40"/>
  <c r="AW11" i="40"/>
  <c r="AQ10" i="40"/>
  <c r="AV11" i="40"/>
  <c r="BA134" i="40"/>
  <c r="BA130" i="40"/>
  <c r="BA138" i="40"/>
  <c r="BA131" i="40"/>
  <c r="BA127" i="40"/>
  <c r="BA133" i="40"/>
  <c r="BA132" i="40"/>
  <c r="BA128" i="40"/>
  <c r="BA129" i="40"/>
  <c r="BA125" i="40"/>
  <c r="BA124" i="40"/>
  <c r="BA126" i="40"/>
  <c r="BA123" i="40"/>
  <c r="BA122" i="40"/>
  <c r="BA121" i="40"/>
  <c r="BA120" i="40"/>
  <c r="BA117" i="40"/>
  <c r="BA116" i="40"/>
  <c r="BA106" i="40"/>
  <c r="BA105" i="40"/>
  <c r="BA111" i="40"/>
  <c r="BA110" i="40"/>
  <c r="BA119" i="40"/>
  <c r="BA104" i="40"/>
  <c r="BA118" i="40"/>
  <c r="BA102" i="40"/>
  <c r="BA101" i="40"/>
  <c r="BA100" i="40"/>
  <c r="BA99" i="40"/>
  <c r="BA98" i="40"/>
  <c r="BA97" i="40"/>
  <c r="BA96" i="40"/>
  <c r="BA95" i="40"/>
  <c r="BA94" i="40"/>
  <c r="BA93" i="40"/>
  <c r="BA89" i="40"/>
  <c r="BA88" i="40"/>
  <c r="BA87" i="40"/>
  <c r="BA86" i="40"/>
  <c r="BA85" i="40"/>
  <c r="BA84" i="40"/>
  <c r="BA83" i="40"/>
  <c r="BA91" i="40"/>
  <c r="BA90" i="40"/>
  <c r="BA81" i="40"/>
  <c r="BA80" i="40"/>
  <c r="BA79" i="40"/>
  <c r="BA78" i="40"/>
  <c r="BA66" i="40"/>
  <c r="BA77" i="40"/>
  <c r="BA76" i="40"/>
  <c r="BA75" i="40"/>
  <c r="BA74" i="40"/>
  <c r="BA73" i="40"/>
  <c r="BA72" i="40"/>
  <c r="BA71" i="40"/>
  <c r="BA70" i="40"/>
  <c r="BA69" i="40"/>
  <c r="BA68" i="40"/>
  <c r="BA65" i="40"/>
  <c r="BA64" i="40"/>
  <c r="BA63" i="40"/>
  <c r="BA62" i="40"/>
  <c r="BA61" i="40"/>
  <c r="BA60" i="40"/>
  <c r="BA59" i="40"/>
  <c r="BA58" i="40"/>
  <c r="BA57" i="40"/>
  <c r="BA56" i="40"/>
  <c r="BA55" i="40"/>
  <c r="BA54" i="40"/>
  <c r="BA53" i="40"/>
  <c r="BA52" i="40"/>
  <c r="BA51" i="40"/>
  <c r="BA50" i="40"/>
  <c r="BA49" i="40"/>
  <c r="BA48" i="40"/>
  <c r="BA47" i="40"/>
  <c r="BA46" i="40"/>
  <c r="BA45" i="40"/>
  <c r="BA44" i="40"/>
  <c r="BA43" i="40"/>
  <c r="BA42" i="40"/>
  <c r="BA41" i="40"/>
  <c r="BA40" i="40"/>
  <c r="BA39" i="40"/>
  <c r="BA18" i="40"/>
  <c r="BA16" i="40"/>
  <c r="BA10" i="40"/>
  <c r="BA4" i="40"/>
  <c r="BA22" i="40"/>
  <c r="BA19" i="40"/>
  <c r="BA11" i="40"/>
  <c r="BA6" i="40"/>
  <c r="AZ36" i="40"/>
  <c r="BA12" i="40"/>
  <c r="BA7" i="40"/>
  <c r="BA38" i="40"/>
  <c r="BA13" i="40"/>
  <c r="BA15" i="40"/>
  <c r="L113" i="40"/>
  <c r="M113" i="40" s="1"/>
  <c r="BG94" i="40"/>
  <c r="AQ93" i="40"/>
  <c r="AV93" i="40" s="1"/>
  <c r="AW94" i="40"/>
  <c r="AV94" i="40"/>
  <c r="AM113" i="40"/>
  <c r="AM109" i="40"/>
  <c r="AM114" i="40"/>
  <c r="BF36" i="40"/>
  <c r="BC114" i="40"/>
  <c r="BC113" i="40"/>
  <c r="BC109" i="40"/>
  <c r="BM36" i="40"/>
  <c r="CA113" i="40"/>
  <c r="CA109" i="40"/>
  <c r="CA114" i="40"/>
  <c r="CK36" i="40"/>
  <c r="CB36" i="40"/>
  <c r="AQ16" i="40"/>
  <c r="AJ15" i="40"/>
  <c r="AG124" i="40"/>
  <c r="AG142" i="40" s="1"/>
  <c r="CI141" i="40"/>
  <c r="BZ134" i="40"/>
  <c r="BE141" i="40"/>
  <c r="V112" i="40"/>
  <c r="W109" i="40"/>
  <c r="AJ105" i="40"/>
  <c r="AC104" i="40"/>
  <c r="T119" i="40"/>
  <c r="T85" i="40"/>
  <c r="T16" i="40"/>
  <c r="Z113" i="40"/>
  <c r="P142" i="40"/>
  <c r="P141" i="40"/>
  <c r="B112" i="40"/>
  <c r="C109" i="40"/>
  <c r="AQ117" i="40"/>
  <c r="AJ116" i="40"/>
  <c r="BA34" i="40"/>
  <c r="CE118" i="40"/>
  <c r="CL118" i="40" s="1"/>
  <c r="CS118" i="40" s="1"/>
  <c r="CX118" i="40" s="1"/>
  <c r="BZ118" i="40"/>
  <c r="AU141" i="40"/>
  <c r="AU142" i="40"/>
  <c r="BX35" i="40"/>
  <c r="BY29" i="40"/>
  <c r="BY30" i="40"/>
  <c r="BY35" i="40"/>
  <c r="S34" i="40"/>
  <c r="CE119" i="40"/>
  <c r="CL119" i="40" s="1"/>
  <c r="CS119" i="40" s="1"/>
  <c r="CX119" i="40" s="1"/>
  <c r="BZ119" i="40"/>
  <c r="CE101" i="40"/>
  <c r="CL101" i="40" s="1"/>
  <c r="CS101" i="40" s="1"/>
  <c r="CX101" i="40" s="1"/>
  <c r="BZ101" i="40"/>
  <c r="BZ44" i="40" l="1"/>
  <c r="T54" i="40"/>
  <c r="T127" i="40"/>
  <c r="T66" i="40"/>
  <c r="T42" i="40"/>
  <c r="T72" i="40"/>
  <c r="T105" i="40"/>
  <c r="T134" i="40"/>
  <c r="AC4" i="40"/>
  <c r="AD5" i="40" s="1"/>
  <c r="T58" i="40"/>
  <c r="T89" i="40"/>
  <c r="T12" i="40"/>
  <c r="T46" i="40"/>
  <c r="T62" i="40"/>
  <c r="T76" i="40"/>
  <c r="T97" i="40"/>
  <c r="T128" i="40"/>
  <c r="T18" i="40"/>
  <c r="T50" i="40"/>
  <c r="T93" i="40"/>
  <c r="T80" i="40"/>
  <c r="T101" i="40"/>
  <c r="T123" i="40"/>
  <c r="K114" i="40"/>
  <c r="BT114" i="40"/>
  <c r="T19" i="40"/>
  <c r="T47" i="40"/>
  <c r="T59" i="40"/>
  <c r="T69" i="40"/>
  <c r="T81" i="40"/>
  <c r="T94" i="40"/>
  <c r="T102" i="40"/>
  <c r="T110" i="40"/>
  <c r="T129" i="40"/>
  <c r="T125" i="40"/>
  <c r="T131" i="40"/>
  <c r="T138" i="40"/>
  <c r="T38" i="40"/>
  <c r="X4" i="40"/>
  <c r="T6" i="40"/>
  <c r="T39" i="40"/>
  <c r="T43" i="40"/>
  <c r="T51" i="40"/>
  <c r="T55" i="40"/>
  <c r="T63" i="40"/>
  <c r="T91" i="40"/>
  <c r="T73" i="40"/>
  <c r="T77" i="40"/>
  <c r="T86" i="40"/>
  <c r="T98" i="40"/>
  <c r="T106" i="40"/>
  <c r="T13" i="40"/>
  <c r="T10" i="40"/>
  <c r="T4" i="40"/>
  <c r="T40" i="40"/>
  <c r="T44" i="40"/>
  <c r="T48" i="40"/>
  <c r="T52" i="40"/>
  <c r="T56" i="40"/>
  <c r="T60" i="40"/>
  <c r="T64" i="40"/>
  <c r="T68" i="40"/>
  <c r="T70" i="40"/>
  <c r="T74" i="40"/>
  <c r="T78" i="40"/>
  <c r="T83" i="40"/>
  <c r="T87" i="40"/>
  <c r="T95" i="40"/>
  <c r="T99" i="40"/>
  <c r="T118" i="40"/>
  <c r="T111" i="40"/>
  <c r="T116" i="40"/>
  <c r="T121" i="40"/>
  <c r="T126" i="40"/>
  <c r="T133" i="40"/>
  <c r="F109" i="40"/>
  <c r="K109" i="40"/>
  <c r="T7" i="40"/>
  <c r="T11" i="40"/>
  <c r="T15" i="40"/>
  <c r="T41" i="40"/>
  <c r="T45" i="40"/>
  <c r="T49" i="40"/>
  <c r="T53" i="40"/>
  <c r="T57" i="40"/>
  <c r="T61" i="40"/>
  <c r="T65" i="40"/>
  <c r="T90" i="40"/>
  <c r="T71" i="40"/>
  <c r="T75" i="40"/>
  <c r="T79" i="40"/>
  <c r="T84" i="40"/>
  <c r="T88" i="40"/>
  <c r="T96" i="40"/>
  <c r="T100" i="40"/>
  <c r="T104" i="40"/>
  <c r="T120" i="40"/>
  <c r="T117" i="40"/>
  <c r="T122" i="40"/>
  <c r="T132" i="40"/>
  <c r="T130" i="40"/>
  <c r="BT113" i="40"/>
  <c r="AD24" i="40"/>
  <c r="M141" i="40"/>
  <c r="BK109" i="40"/>
  <c r="K113" i="40"/>
  <c r="BT109" i="40"/>
  <c r="L114" i="40"/>
  <c r="M114" i="40" s="1"/>
  <c r="L109" i="40"/>
  <c r="M109" i="40" s="1"/>
  <c r="Q141" i="40"/>
  <c r="S36" i="40"/>
  <c r="T36" i="40" s="1"/>
  <c r="T22" i="40"/>
  <c r="M142" i="40"/>
  <c r="X38" i="40"/>
  <c r="N141" i="40"/>
  <c r="S124" i="40"/>
  <c r="T124" i="40" s="1"/>
  <c r="AC38" i="40"/>
  <c r="AC124" i="40" s="1"/>
  <c r="AE124" i="40" s="1"/>
  <c r="AJ18" i="40"/>
  <c r="AJ4" i="40" s="1"/>
  <c r="AK5" i="40" s="1"/>
  <c r="AQ19" i="40"/>
  <c r="AJ104" i="40"/>
  <c r="AQ105" i="40"/>
  <c r="CK114" i="40"/>
  <c r="CB114" i="40"/>
  <c r="BM109" i="40"/>
  <c r="BC112" i="40"/>
  <c r="BD109" i="40"/>
  <c r="BF114" i="40"/>
  <c r="AN114" i="40"/>
  <c r="AW93" i="40"/>
  <c r="BB93" i="40" s="1"/>
  <c r="BB94" i="40"/>
  <c r="AZ114" i="40"/>
  <c r="AZ113" i="40"/>
  <c r="AZ109" i="40"/>
  <c r="AV10" i="40"/>
  <c r="AH141" i="40"/>
  <c r="AQ24" i="40"/>
  <c r="AR24" i="40" s="1"/>
  <c r="AJ23" i="40"/>
  <c r="BN6" i="40"/>
  <c r="BN5" i="40" s="1"/>
  <c r="BN110" i="40"/>
  <c r="AU113" i="40"/>
  <c r="AB114" i="40"/>
  <c r="P114" i="40"/>
  <c r="BQ112" i="40"/>
  <c r="BT112" i="40" s="1"/>
  <c r="CD109" i="40"/>
  <c r="BR109" i="40"/>
  <c r="CR113" i="40"/>
  <c r="CI113" i="40"/>
  <c r="AP113" i="40"/>
  <c r="AG113" i="40"/>
  <c r="B137" i="40"/>
  <c r="C112" i="40"/>
  <c r="CA112" i="40"/>
  <c r="CK109" i="40"/>
  <c r="CB109" i="40"/>
  <c r="BM113" i="40"/>
  <c r="BD113" i="40"/>
  <c r="AM112" i="40"/>
  <c r="BF109" i="40"/>
  <c r="AN109" i="40"/>
  <c r="BA36" i="40"/>
  <c r="AW10" i="40"/>
  <c r="BB11" i="40"/>
  <c r="CO112" i="40"/>
  <c r="CP109" i="40"/>
  <c r="AQ30" i="40"/>
  <c r="AJ29" i="40"/>
  <c r="AJ35" i="40" s="1"/>
  <c r="AK35" i="40" s="1"/>
  <c r="E137" i="40"/>
  <c r="F112" i="40"/>
  <c r="G141" i="40"/>
  <c r="AO141" i="40"/>
  <c r="AW69" i="40"/>
  <c r="AV69" i="40"/>
  <c r="AQ68" i="40"/>
  <c r="AV68" i="40" s="1"/>
  <c r="BG69" i="40"/>
  <c r="CW35" i="40"/>
  <c r="BJ137" i="40"/>
  <c r="BK112" i="40"/>
  <c r="AC35" i="40"/>
  <c r="AD35" i="40" s="1"/>
  <c r="R109" i="40"/>
  <c r="H112" i="40"/>
  <c r="I109" i="40"/>
  <c r="AT112" i="40"/>
  <c r="AU109" i="40"/>
  <c r="CD113" i="40"/>
  <c r="BR113" i="40"/>
  <c r="AW40" i="40"/>
  <c r="BG40" i="40"/>
  <c r="AV40" i="40"/>
  <c r="AQ39" i="40"/>
  <c r="CH112" i="40"/>
  <c r="CR109" i="40"/>
  <c r="CI109" i="40"/>
  <c r="AP114" i="40"/>
  <c r="AG114" i="40"/>
  <c r="AK30" i="40"/>
  <c r="CK113" i="40"/>
  <c r="CB113" i="40"/>
  <c r="BM114" i="40"/>
  <c r="BD114" i="40"/>
  <c r="BF113" i="40"/>
  <c r="AN113" i="40"/>
  <c r="BG93" i="40"/>
  <c r="BN94" i="40"/>
  <c r="BA142" i="40"/>
  <c r="BA141" i="40"/>
  <c r="BN11" i="40"/>
  <c r="BG10" i="40"/>
  <c r="AQ84" i="40"/>
  <c r="AJ83" i="40"/>
  <c r="AD26" i="40"/>
  <c r="AC34" i="40"/>
  <c r="AD34" i="40" s="1"/>
  <c r="CJ141" i="40"/>
  <c r="BL141" i="40"/>
  <c r="Y137" i="40"/>
  <c r="Z112" i="40"/>
  <c r="CW34" i="40"/>
  <c r="AD138" i="40"/>
  <c r="AD134" i="40"/>
  <c r="AD133" i="40"/>
  <c r="AD129" i="40"/>
  <c r="AD130" i="40"/>
  <c r="AD131" i="40"/>
  <c r="AD132" i="40"/>
  <c r="AD128" i="40"/>
  <c r="AD123" i="40"/>
  <c r="AD122" i="40"/>
  <c r="AD121" i="40"/>
  <c r="AD120" i="40"/>
  <c r="AD125" i="40"/>
  <c r="AD127" i="40"/>
  <c r="AD126" i="40"/>
  <c r="AD119" i="40"/>
  <c r="AD118" i="40"/>
  <c r="AD117" i="40"/>
  <c r="AD116" i="40"/>
  <c r="AD111" i="40"/>
  <c r="AD110" i="40"/>
  <c r="AD102" i="40"/>
  <c r="AD101" i="40"/>
  <c r="AD100" i="40"/>
  <c r="AD99" i="40"/>
  <c r="AD98" i="40"/>
  <c r="AD97" i="40"/>
  <c r="AD96" i="40"/>
  <c r="AD95" i="40"/>
  <c r="AD94" i="40"/>
  <c r="AD93" i="40"/>
  <c r="AD106" i="40"/>
  <c r="AD105" i="40"/>
  <c r="AD81" i="40"/>
  <c r="AD80" i="40"/>
  <c r="AD79" i="40"/>
  <c r="AD78" i="40"/>
  <c r="AD91" i="40"/>
  <c r="AD90" i="40"/>
  <c r="AD88" i="40"/>
  <c r="AD85" i="40"/>
  <c r="AD77" i="40"/>
  <c r="AD76" i="40"/>
  <c r="AD75" i="40"/>
  <c r="AD74" i="40"/>
  <c r="AD73" i="40"/>
  <c r="AD72" i="40"/>
  <c r="AD71" i="40"/>
  <c r="AD70" i="40"/>
  <c r="AD69" i="40"/>
  <c r="AD68" i="40"/>
  <c r="AD89" i="40"/>
  <c r="AD84" i="40"/>
  <c r="AD83" i="40"/>
  <c r="AD66" i="40"/>
  <c r="AD87" i="40"/>
  <c r="AD86" i="40"/>
  <c r="AD65" i="40"/>
  <c r="AD64" i="40"/>
  <c r="AD63" i="40"/>
  <c r="AD62" i="40"/>
  <c r="AD61" i="40"/>
  <c r="AD60" i="40"/>
  <c r="AD59" i="40"/>
  <c r="AD58" i="40"/>
  <c r="AD57" i="40"/>
  <c r="AD56" i="40"/>
  <c r="AD55" i="40"/>
  <c r="AD54" i="40"/>
  <c r="AD53" i="40"/>
  <c r="AD52" i="40"/>
  <c r="AD51" i="40"/>
  <c r="AD50" i="40"/>
  <c r="AD49" i="40"/>
  <c r="AD48" i="40"/>
  <c r="AD47" i="40"/>
  <c r="AD46" i="40"/>
  <c r="AD45" i="40"/>
  <c r="AD44" i="40"/>
  <c r="AD43" i="40"/>
  <c r="AD42" i="40"/>
  <c r="AD41" i="40"/>
  <c r="AD40" i="40"/>
  <c r="AD39" i="40"/>
  <c r="AD104" i="40"/>
  <c r="AD15" i="40"/>
  <c r="AD13" i="40"/>
  <c r="AD18" i="40"/>
  <c r="AD16" i="40"/>
  <c r="AD10" i="40"/>
  <c r="AD4" i="40"/>
  <c r="AD19" i="40"/>
  <c r="AD11" i="40"/>
  <c r="AD6" i="40"/>
  <c r="AD12" i="40"/>
  <c r="AD7" i="40"/>
  <c r="CW33" i="40"/>
  <c r="R113" i="40"/>
  <c r="I113" i="40"/>
  <c r="BB126" i="40"/>
  <c r="BY133" i="40"/>
  <c r="BY134" i="40"/>
  <c r="BY138" i="40"/>
  <c r="BY132" i="40"/>
  <c r="BY128" i="40"/>
  <c r="BY129" i="40"/>
  <c r="BY130" i="40"/>
  <c r="BY124" i="40"/>
  <c r="BY123" i="40"/>
  <c r="BY122" i="40"/>
  <c r="BY121" i="40"/>
  <c r="BY120" i="40"/>
  <c r="BY127" i="40"/>
  <c r="BY125" i="40"/>
  <c r="BY126" i="40"/>
  <c r="BY131" i="40"/>
  <c r="BY106" i="40"/>
  <c r="BY105" i="40"/>
  <c r="BY119" i="40"/>
  <c r="BY111" i="40"/>
  <c r="BY110" i="40"/>
  <c r="BY118" i="40"/>
  <c r="BY117" i="40"/>
  <c r="BY116" i="40"/>
  <c r="BY104" i="40"/>
  <c r="BY102" i="40"/>
  <c r="BY101" i="40"/>
  <c r="BY100" i="40"/>
  <c r="BY99" i="40"/>
  <c r="BY98" i="40"/>
  <c r="BY97" i="40"/>
  <c r="BY96" i="40"/>
  <c r="BY95" i="40"/>
  <c r="BY94" i="40"/>
  <c r="BY93" i="40"/>
  <c r="BY91" i="40"/>
  <c r="BY90" i="40"/>
  <c r="BY89" i="40"/>
  <c r="BY88" i="40"/>
  <c r="BY87" i="40"/>
  <c r="BY86" i="40"/>
  <c r="BY85" i="40"/>
  <c r="BY84" i="40"/>
  <c r="BY83" i="40"/>
  <c r="BY81" i="40"/>
  <c r="BY80" i="40"/>
  <c r="BY79" i="40"/>
  <c r="BY78" i="40"/>
  <c r="BY77" i="40"/>
  <c r="BY76" i="40"/>
  <c r="BY75" i="40"/>
  <c r="BY74" i="40"/>
  <c r="BY73" i="40"/>
  <c r="BY72" i="40"/>
  <c r="BY71" i="40"/>
  <c r="BY70" i="40"/>
  <c r="BY69" i="40"/>
  <c r="BY68" i="40"/>
  <c r="BY65" i="40"/>
  <c r="BY66" i="40"/>
  <c r="BY64" i="40"/>
  <c r="BY63" i="40"/>
  <c r="BY62" i="40"/>
  <c r="BY61" i="40"/>
  <c r="BY60" i="40"/>
  <c r="BY59" i="40"/>
  <c r="BY58" i="40"/>
  <c r="BY57" i="40"/>
  <c r="BY56" i="40"/>
  <c r="BY55" i="40"/>
  <c r="BY54" i="40"/>
  <c r="BY53" i="40"/>
  <c r="BY52" i="40"/>
  <c r="BY51" i="40"/>
  <c r="BY50" i="40"/>
  <c r="BY49" i="40"/>
  <c r="BY48" i="40"/>
  <c r="BY47" i="40"/>
  <c r="BY46" i="40"/>
  <c r="BY45" i="40"/>
  <c r="BY44" i="40"/>
  <c r="BY43" i="40"/>
  <c r="BY42" i="40"/>
  <c r="BY41" i="40"/>
  <c r="BY40" i="40"/>
  <c r="BY39" i="40"/>
  <c r="BX36" i="40"/>
  <c r="BY36" i="40" s="1"/>
  <c r="BY12" i="40"/>
  <c r="BY7" i="40"/>
  <c r="BY4" i="40"/>
  <c r="BY15" i="40"/>
  <c r="BY13" i="40"/>
  <c r="BY18" i="40"/>
  <c r="BY16" i="40"/>
  <c r="BY10" i="40"/>
  <c r="BY38" i="40"/>
  <c r="BY19" i="40"/>
  <c r="BY22" i="40"/>
  <c r="BY11" i="40"/>
  <c r="BY6" i="40"/>
  <c r="AR8" i="40"/>
  <c r="BB110" i="40"/>
  <c r="AU114" i="40"/>
  <c r="AK24" i="40"/>
  <c r="AB109" i="40"/>
  <c r="O112" i="40"/>
  <c r="P109" i="40"/>
  <c r="X33" i="40"/>
  <c r="T33" i="40"/>
  <c r="X34" i="40"/>
  <c r="T34" i="40"/>
  <c r="AV117" i="40"/>
  <c r="BG117" i="40"/>
  <c r="AQ116" i="40"/>
  <c r="AV116" i="40" s="1"/>
  <c r="AW117" i="40"/>
  <c r="V137" i="40"/>
  <c r="W112" i="40"/>
  <c r="BG16" i="40"/>
  <c r="AQ15" i="40"/>
  <c r="AW16" i="40"/>
  <c r="AV16" i="40"/>
  <c r="AQ27" i="40"/>
  <c r="AJ26" i="40"/>
  <c r="CC141" i="40"/>
  <c r="AQ127" i="40"/>
  <c r="AJ125" i="40"/>
  <c r="CW138" i="40"/>
  <c r="CW134" i="40"/>
  <c r="CW132" i="40"/>
  <c r="CW130" i="40"/>
  <c r="CW126" i="40"/>
  <c r="CW133" i="40"/>
  <c r="CW131" i="40"/>
  <c r="CW127" i="40"/>
  <c r="CW128" i="40"/>
  <c r="CW125" i="40"/>
  <c r="CW124" i="40"/>
  <c r="CW129" i="40"/>
  <c r="CW123" i="40"/>
  <c r="CW122" i="40"/>
  <c r="CW121" i="40"/>
  <c r="CW120" i="40"/>
  <c r="CW116" i="40"/>
  <c r="CW106" i="40"/>
  <c r="CW105" i="40"/>
  <c r="CW104" i="40"/>
  <c r="CW119" i="40"/>
  <c r="CW111" i="40"/>
  <c r="CW110" i="40"/>
  <c r="CW118" i="40"/>
  <c r="CW91" i="40"/>
  <c r="CW102" i="40"/>
  <c r="CW101" i="40"/>
  <c r="CW100" i="40"/>
  <c r="CW99" i="40"/>
  <c r="CW98" i="40"/>
  <c r="CW97" i="40"/>
  <c r="CW96" i="40"/>
  <c r="CW95" i="40"/>
  <c r="CW94" i="40"/>
  <c r="CW93" i="40"/>
  <c r="CW89" i="40"/>
  <c r="CW88" i="40"/>
  <c r="CW87" i="40"/>
  <c r="CW86" i="40"/>
  <c r="CW85" i="40"/>
  <c r="CW84" i="40"/>
  <c r="CW83" i="40"/>
  <c r="CW81" i="40"/>
  <c r="CW80" i="40"/>
  <c r="CW79" i="40"/>
  <c r="CW78" i="40"/>
  <c r="CW90" i="40"/>
  <c r="CW76" i="40"/>
  <c r="CW75" i="40"/>
  <c r="CW74" i="40"/>
  <c r="CW73" i="40"/>
  <c r="CW72" i="40"/>
  <c r="CW71" i="40"/>
  <c r="CW70" i="40"/>
  <c r="CW69" i="40"/>
  <c r="CW68" i="40"/>
  <c r="CW65" i="40"/>
  <c r="CW117" i="40"/>
  <c r="CW77" i="40"/>
  <c r="CW66" i="40"/>
  <c r="CV36" i="40"/>
  <c r="CW36" i="40" s="1"/>
  <c r="CW64" i="40"/>
  <c r="CW63" i="40"/>
  <c r="CW62" i="40"/>
  <c r="CW61" i="40"/>
  <c r="CW60" i="40"/>
  <c r="CW59" i="40"/>
  <c r="CW58" i="40"/>
  <c r="CW57" i="40"/>
  <c r="CW56" i="40"/>
  <c r="CW55" i="40"/>
  <c r="CW54" i="40"/>
  <c r="CW53" i="40"/>
  <c r="CW52" i="40"/>
  <c r="CW51" i="40"/>
  <c r="CW50" i="40"/>
  <c r="CW49" i="40"/>
  <c r="CW48" i="40"/>
  <c r="CW47" i="40"/>
  <c r="CW46" i="40"/>
  <c r="CW45" i="40"/>
  <c r="CW44" i="40"/>
  <c r="CW43" i="40"/>
  <c r="CW42" i="40"/>
  <c r="CW41" i="40"/>
  <c r="CW40" i="40"/>
  <c r="CW39" i="40"/>
  <c r="CW18" i="40"/>
  <c r="CW16" i="40"/>
  <c r="CW10" i="40"/>
  <c r="CW4" i="40"/>
  <c r="CW38" i="40"/>
  <c r="CW22" i="40"/>
  <c r="CW19" i="40"/>
  <c r="CW11" i="40"/>
  <c r="CW6" i="40"/>
  <c r="CW12" i="40"/>
  <c r="CW7" i="40"/>
  <c r="CW15" i="40"/>
  <c r="CW13" i="40"/>
  <c r="X35" i="40"/>
  <c r="T35" i="40"/>
  <c r="R114" i="40"/>
  <c r="I114" i="40"/>
  <c r="BN126" i="40"/>
  <c r="AC22" i="40"/>
  <c r="AD22" i="40" s="1"/>
  <c r="AD23" i="40"/>
  <c r="AC33" i="40"/>
  <c r="AD33" i="40" s="1"/>
  <c r="BY33" i="40"/>
  <c r="BB6" i="40"/>
  <c r="AB113" i="40"/>
  <c r="P113" i="40"/>
  <c r="CD114" i="40"/>
  <c r="BR114" i="40"/>
  <c r="CR114" i="40"/>
  <c r="CI114" i="40"/>
  <c r="AF112" i="40"/>
  <c r="AP109" i="40"/>
  <c r="AG109" i="40"/>
  <c r="X36" i="40" l="1"/>
  <c r="U61" i="40"/>
  <c r="T142" i="40"/>
  <c r="T141" i="40"/>
  <c r="U73" i="40"/>
  <c r="U95" i="40"/>
  <c r="U45" i="40"/>
  <c r="U121" i="40"/>
  <c r="L112" i="40"/>
  <c r="S109" i="40"/>
  <c r="S112" i="40" s="1"/>
  <c r="S113" i="40"/>
  <c r="X113" i="40" s="1"/>
  <c r="S114" i="40"/>
  <c r="T114" i="40" s="1"/>
  <c r="AK29" i="40"/>
  <c r="U49" i="40"/>
  <c r="U65" i="40"/>
  <c r="U99" i="40"/>
  <c r="U138" i="40"/>
  <c r="U38" i="40"/>
  <c r="U53" i="40"/>
  <c r="U87" i="40"/>
  <c r="U91" i="40"/>
  <c r="U116" i="40"/>
  <c r="U41" i="40"/>
  <c r="U57" i="40"/>
  <c r="U69" i="40"/>
  <c r="U81" i="40"/>
  <c r="U117" i="40"/>
  <c r="U77" i="40"/>
  <c r="U58" i="40"/>
  <c r="U88" i="40"/>
  <c r="U43" i="40"/>
  <c r="U47" i="40"/>
  <c r="U51" i="40"/>
  <c r="U55" i="40"/>
  <c r="U59" i="40"/>
  <c r="U63" i="40"/>
  <c r="U85" i="40"/>
  <c r="U68" i="40"/>
  <c r="U71" i="40"/>
  <c r="U75" i="40"/>
  <c r="U89" i="40"/>
  <c r="U79" i="40"/>
  <c r="U93" i="40"/>
  <c r="U97" i="40"/>
  <c r="U101" i="40"/>
  <c r="U110" i="40"/>
  <c r="U119" i="40"/>
  <c r="U123" i="40"/>
  <c r="U39" i="40"/>
  <c r="U42" i="40"/>
  <c r="U46" i="40"/>
  <c r="U50" i="40"/>
  <c r="U54" i="40"/>
  <c r="U62" i="40"/>
  <c r="U105" i="40"/>
  <c r="U106" i="40"/>
  <c r="U70" i="40"/>
  <c r="U74" i="40"/>
  <c r="U84" i="40"/>
  <c r="U78" i="40"/>
  <c r="U83" i="40"/>
  <c r="U96" i="40"/>
  <c r="U100" i="40"/>
  <c r="U104" i="40"/>
  <c r="U118" i="40"/>
  <c r="U122" i="40"/>
  <c r="X124" i="40"/>
  <c r="U40" i="40"/>
  <c r="U44" i="40"/>
  <c r="U48" i="40"/>
  <c r="U52" i="40"/>
  <c r="U56" i="40"/>
  <c r="U60" i="40"/>
  <c r="U64" i="40"/>
  <c r="U86" i="40"/>
  <c r="U66" i="40"/>
  <c r="U72" i="40"/>
  <c r="U76" i="40"/>
  <c r="U90" i="40"/>
  <c r="U80" i="40"/>
  <c r="U94" i="40"/>
  <c r="U98" i="40"/>
  <c r="U102" i="40"/>
  <c r="U111" i="40"/>
  <c r="U120" i="40"/>
  <c r="U124" i="40"/>
  <c r="AE54" i="40"/>
  <c r="AK134" i="40"/>
  <c r="AK127" i="40"/>
  <c r="AK123" i="40"/>
  <c r="AK120" i="40"/>
  <c r="AK111" i="40"/>
  <c r="AK117" i="40"/>
  <c r="AK99" i="40"/>
  <c r="AK95" i="40"/>
  <c r="AK88" i="40"/>
  <c r="AK84" i="40"/>
  <c r="AK78" i="40"/>
  <c r="AK76" i="40"/>
  <c r="AK72" i="40"/>
  <c r="AK68" i="40"/>
  <c r="AK63" i="40"/>
  <c r="AK59" i="40"/>
  <c r="AK55" i="40"/>
  <c r="AK51" i="40"/>
  <c r="AK47" i="40"/>
  <c r="AK43" i="40"/>
  <c r="AK39" i="40"/>
  <c r="AK6" i="40"/>
  <c r="AK15" i="40"/>
  <c r="AK130" i="40"/>
  <c r="AK128" i="40"/>
  <c r="AK121" i="40"/>
  <c r="AK105" i="40"/>
  <c r="AK101" i="40"/>
  <c r="AK97" i="40"/>
  <c r="AK86" i="40"/>
  <c r="AK90" i="40"/>
  <c r="AK70" i="40"/>
  <c r="AK61" i="40"/>
  <c r="AK53" i="40"/>
  <c r="AK45" i="40"/>
  <c r="AK41" i="40"/>
  <c r="AK19" i="40"/>
  <c r="AK138" i="40"/>
  <c r="AK131" i="40"/>
  <c r="AK126" i="40"/>
  <c r="AK129" i="40"/>
  <c r="AK119" i="40"/>
  <c r="AK100" i="40"/>
  <c r="AK96" i="40"/>
  <c r="AK85" i="40"/>
  <c r="AK77" i="40"/>
  <c r="AK69" i="40"/>
  <c r="AK56" i="40"/>
  <c r="AK48" i="40"/>
  <c r="AK40" i="40"/>
  <c r="AK11" i="40"/>
  <c r="AK133" i="40"/>
  <c r="AK132" i="40"/>
  <c r="AK122" i="40"/>
  <c r="AK106" i="40"/>
  <c r="AK110" i="40"/>
  <c r="AK102" i="40"/>
  <c r="AK98" i="40"/>
  <c r="AK94" i="40"/>
  <c r="AK87" i="40"/>
  <c r="AK81" i="40"/>
  <c r="AK91" i="40"/>
  <c r="AK75" i="40"/>
  <c r="AK71" i="40"/>
  <c r="AK66" i="40"/>
  <c r="AK62" i="40"/>
  <c r="AK58" i="40"/>
  <c r="AK54" i="40"/>
  <c r="AK50" i="40"/>
  <c r="AK46" i="40"/>
  <c r="AK42" i="40"/>
  <c r="AK18" i="40"/>
  <c r="AK4" i="40"/>
  <c r="AK12" i="40"/>
  <c r="AK118" i="40"/>
  <c r="AK93" i="40"/>
  <c r="AK80" i="40"/>
  <c r="AK74" i="40"/>
  <c r="AK65" i="40"/>
  <c r="AK57" i="40"/>
  <c r="AK49" i="40"/>
  <c r="AK16" i="40"/>
  <c r="AK7" i="40"/>
  <c r="AK116" i="40"/>
  <c r="AK89" i="40"/>
  <c r="AK79" i="40"/>
  <c r="AK73" i="40"/>
  <c r="AK64" i="40"/>
  <c r="AK60" i="40"/>
  <c r="AK52" i="40"/>
  <c r="AK44" i="40"/>
  <c r="AK10" i="40"/>
  <c r="AK13" i="40"/>
  <c r="AK104" i="40"/>
  <c r="AK125" i="40"/>
  <c r="AK83" i="40"/>
  <c r="AE138" i="40"/>
  <c r="AE39" i="40"/>
  <c r="AE73" i="40"/>
  <c r="AE43" i="40"/>
  <c r="AE46" i="40"/>
  <c r="AE38" i="40"/>
  <c r="AE61" i="40"/>
  <c r="AE74" i="40"/>
  <c r="AE41" i="40"/>
  <c r="AE75" i="40"/>
  <c r="AE49" i="40"/>
  <c r="AE55" i="40"/>
  <c r="AE62" i="40"/>
  <c r="AE83" i="40"/>
  <c r="AE50" i="40"/>
  <c r="AE57" i="40"/>
  <c r="AE65" i="40"/>
  <c r="AE84" i="40"/>
  <c r="AD38" i="40"/>
  <c r="AD141" i="40" s="1"/>
  <c r="AD124" i="40"/>
  <c r="AD142" i="40" s="1"/>
  <c r="AE68" i="40"/>
  <c r="AE76" i="40"/>
  <c r="AE45" i="40"/>
  <c r="AE51" i="40"/>
  <c r="AE59" i="40"/>
  <c r="AE70" i="40"/>
  <c r="AE110" i="40"/>
  <c r="AE106" i="40"/>
  <c r="AE77" i="40"/>
  <c r="AE72" i="40"/>
  <c r="AE42" i="40"/>
  <c r="AE47" i="40"/>
  <c r="AE53" i="40"/>
  <c r="AE58" i="40"/>
  <c r="AE63" i="40"/>
  <c r="AE81" i="40"/>
  <c r="AE88" i="40"/>
  <c r="AE100" i="40"/>
  <c r="AE78" i="40"/>
  <c r="AE89" i="40"/>
  <c r="AE121" i="40"/>
  <c r="AE91" i="40"/>
  <c r="AE96" i="40"/>
  <c r="AE116" i="40"/>
  <c r="AE66" i="40"/>
  <c r="AE85" i="40"/>
  <c r="AE111" i="40"/>
  <c r="AE97" i="40"/>
  <c r="AE119" i="40"/>
  <c r="AE40" i="40"/>
  <c r="AE69" i="40"/>
  <c r="AE71" i="40"/>
  <c r="AE44" i="40"/>
  <c r="AE48" i="40"/>
  <c r="AE52" i="40"/>
  <c r="AE56" i="40"/>
  <c r="AE60" i="40"/>
  <c r="AE64" i="40"/>
  <c r="AE79" i="40"/>
  <c r="AE80" i="40"/>
  <c r="AE87" i="40"/>
  <c r="AE104" i="40"/>
  <c r="AE93" i="40"/>
  <c r="AE101" i="40"/>
  <c r="AE123" i="40"/>
  <c r="AE86" i="40"/>
  <c r="AE90" i="40"/>
  <c r="AE105" i="40"/>
  <c r="AE94" i="40"/>
  <c r="AE98" i="40"/>
  <c r="AE102" i="40"/>
  <c r="AE117" i="40"/>
  <c r="AE122" i="40"/>
  <c r="AE95" i="40"/>
  <c r="AE99" i="40"/>
  <c r="AE120" i="40"/>
  <c r="AE118" i="40"/>
  <c r="AW19" i="40"/>
  <c r="BG19" i="40"/>
  <c r="AQ18" i="40"/>
  <c r="AV18" i="40" s="1"/>
  <c r="AV19" i="40"/>
  <c r="BG27" i="40"/>
  <c r="AW27" i="40"/>
  <c r="AX27" i="40" s="1"/>
  <c r="AQ26" i="40"/>
  <c r="AV27" i="40"/>
  <c r="AR30" i="40"/>
  <c r="AV15" i="40"/>
  <c r="V139" i="40"/>
  <c r="W137" i="40"/>
  <c r="BN69" i="40"/>
  <c r="BG68" i="40"/>
  <c r="E139" i="40"/>
  <c r="F137" i="40"/>
  <c r="CO137" i="40"/>
  <c r="CP112" i="40"/>
  <c r="AJ38" i="40"/>
  <c r="AJ22" i="40"/>
  <c r="AK23" i="40"/>
  <c r="AJ33" i="40"/>
  <c r="AK33" i="40" s="1"/>
  <c r="AR27" i="40"/>
  <c r="BU126" i="40"/>
  <c r="CV114" i="40"/>
  <c r="CV113" i="40"/>
  <c r="CV109" i="40"/>
  <c r="BG127" i="40"/>
  <c r="AW127" i="40"/>
  <c r="AV127" i="40"/>
  <c r="AQ125" i="40"/>
  <c r="AV125" i="40" s="1"/>
  <c r="BN16" i="40"/>
  <c r="BG15" i="40"/>
  <c r="AW116" i="40"/>
  <c r="BB116" i="40" s="1"/>
  <c r="BB117" i="40"/>
  <c r="AW84" i="40"/>
  <c r="BG84" i="40"/>
  <c r="AV84" i="40"/>
  <c r="AQ83" i="40"/>
  <c r="AV83" i="40" s="1"/>
  <c r="BN40" i="40"/>
  <c r="BG39" i="40"/>
  <c r="H137" i="40"/>
  <c r="R112" i="40"/>
  <c r="I112" i="40"/>
  <c r="B139" i="40"/>
  <c r="C139" i="40" s="1"/>
  <c r="C137" i="40"/>
  <c r="BU110" i="40"/>
  <c r="BG24" i="40"/>
  <c r="BH24" i="40" s="1"/>
  <c r="AW24" i="40"/>
  <c r="AX24" i="40" s="1"/>
  <c r="AQ23" i="40"/>
  <c r="AV24" i="40"/>
  <c r="AZ112" i="40"/>
  <c r="BA109" i="40"/>
  <c r="L137" i="40"/>
  <c r="M112" i="40"/>
  <c r="AW105" i="40"/>
  <c r="BG105" i="40"/>
  <c r="AQ104" i="40"/>
  <c r="AV104" i="40" s="1"/>
  <c r="AV105" i="40"/>
  <c r="AF137" i="40"/>
  <c r="AI137" i="40" s="1"/>
  <c r="AP112" i="40"/>
  <c r="AG112" i="40"/>
  <c r="CW141" i="40"/>
  <c r="CW142" i="40"/>
  <c r="T113" i="40"/>
  <c r="BX113" i="40"/>
  <c r="BX109" i="40"/>
  <c r="BX114" i="40"/>
  <c r="AC36" i="40"/>
  <c r="AI112" i="40"/>
  <c r="BH27" i="40"/>
  <c r="BN93" i="40"/>
  <c r="BU94" i="40"/>
  <c r="CH137" i="40"/>
  <c r="CR112" i="40"/>
  <c r="CI112" i="40"/>
  <c r="AW39" i="40"/>
  <c r="BB40" i="40"/>
  <c r="AT137" i="40"/>
  <c r="AU112" i="40"/>
  <c r="BJ139" i="40"/>
  <c r="BK137" i="40"/>
  <c r="BG30" i="40"/>
  <c r="AW30" i="40"/>
  <c r="AQ29" i="40"/>
  <c r="AV29" i="40" s="1"/>
  <c r="AV30" i="40"/>
  <c r="BB10" i="40"/>
  <c r="AM137" i="40"/>
  <c r="BF112" i="40"/>
  <c r="AN112" i="40"/>
  <c r="BH8" i="40"/>
  <c r="BA113" i="40"/>
  <c r="AX8" i="40"/>
  <c r="AK26" i="40"/>
  <c r="AJ34" i="40"/>
  <c r="AK34" i="40" s="1"/>
  <c r="AW15" i="40"/>
  <c r="BB16" i="40"/>
  <c r="BG116" i="40"/>
  <c r="BN117" i="40"/>
  <c r="O137" i="40"/>
  <c r="AB112" i="40"/>
  <c r="P112" i="40"/>
  <c r="BY142" i="40"/>
  <c r="BY141" i="40"/>
  <c r="Y139" i="40"/>
  <c r="Z137" i="40"/>
  <c r="BU11" i="40"/>
  <c r="BN10" i="40"/>
  <c r="AV39" i="40"/>
  <c r="AW68" i="40"/>
  <c r="BB68" i="40" s="1"/>
  <c r="BB69" i="40"/>
  <c r="K112" i="40"/>
  <c r="CA137" i="40"/>
  <c r="CK112" i="40"/>
  <c r="CB112" i="40"/>
  <c r="BQ137" i="40"/>
  <c r="CD112" i="40"/>
  <c r="BR112" i="40"/>
  <c r="BU6" i="40"/>
  <c r="BU5" i="40" s="1"/>
  <c r="BZ5" i="40" s="1"/>
  <c r="BA114" i="40"/>
  <c r="BC137" i="40"/>
  <c r="BM112" i="40"/>
  <c r="BD112" i="40"/>
  <c r="T109" i="40" l="1"/>
  <c r="X109" i="40"/>
  <c r="X114" i="40"/>
  <c r="U141" i="40"/>
  <c r="AE141" i="40"/>
  <c r="AQ38" i="40"/>
  <c r="AQ124" i="40" s="1"/>
  <c r="BG18" i="40"/>
  <c r="BG4" i="40" s="1"/>
  <c r="BN19" i="40"/>
  <c r="AW18" i="40"/>
  <c r="BB18" i="40" s="1"/>
  <c r="BB19" i="40"/>
  <c r="AQ4" i="40"/>
  <c r="BC139" i="40"/>
  <c r="BM137" i="40"/>
  <c r="BD137" i="40"/>
  <c r="BO8" i="40"/>
  <c r="BQ139" i="40"/>
  <c r="BT139" i="40" s="1"/>
  <c r="CD137" i="40"/>
  <c r="BR137" i="40"/>
  <c r="BH138" i="40"/>
  <c r="BN30" i="40"/>
  <c r="BG29" i="40"/>
  <c r="BG35" i="40" s="1"/>
  <c r="BH35" i="40" s="1"/>
  <c r="BB39" i="40"/>
  <c r="CE94" i="40"/>
  <c r="BU93" i="40"/>
  <c r="BZ93" i="40" s="1"/>
  <c r="BZ94" i="40"/>
  <c r="L139" i="40"/>
  <c r="M139" i="40" s="1"/>
  <c r="M137" i="40"/>
  <c r="BN39" i="40"/>
  <c r="BU40" i="40"/>
  <c r="BB84" i="40"/>
  <c r="AW83" i="40"/>
  <c r="BB83" i="40" s="1"/>
  <c r="BH30" i="40"/>
  <c r="BB127" i="40"/>
  <c r="AW125" i="40"/>
  <c r="BB125" i="40" s="1"/>
  <c r="CW113" i="40"/>
  <c r="F139" i="40"/>
  <c r="CE6" i="40"/>
  <c r="CE5" i="40" s="1"/>
  <c r="BZ6" i="40"/>
  <c r="Z139" i="40"/>
  <c r="AX30" i="40"/>
  <c r="BB15" i="40"/>
  <c r="BY114" i="40"/>
  <c r="BG104" i="40"/>
  <c r="BN105" i="40"/>
  <c r="AQ22" i="40"/>
  <c r="AV23" i="40"/>
  <c r="AR23" i="40"/>
  <c r="AQ33" i="40"/>
  <c r="CE110" i="40"/>
  <c r="BZ110" i="40"/>
  <c r="BU16" i="40"/>
  <c r="BN15" i="40"/>
  <c r="BN127" i="40"/>
  <c r="BG125" i="40"/>
  <c r="CW114" i="40"/>
  <c r="CP137" i="40"/>
  <c r="AR29" i="40"/>
  <c r="AV26" i="40"/>
  <c r="AR26" i="40"/>
  <c r="AQ34" i="40"/>
  <c r="BU10" i="40"/>
  <c r="CE11" i="40"/>
  <c r="BZ11" i="40"/>
  <c r="O139" i="40"/>
  <c r="AB137" i="40"/>
  <c r="P137" i="40"/>
  <c r="BT137" i="40"/>
  <c r="AT139" i="40"/>
  <c r="AU137" i="40"/>
  <c r="BX112" i="40"/>
  <c r="BY109" i="40"/>
  <c r="AF139" i="40"/>
  <c r="AP137" i="40"/>
  <c r="AG137" i="40"/>
  <c r="AW104" i="40"/>
  <c r="BB104" i="40" s="1"/>
  <c r="BB105" i="40"/>
  <c r="AZ137" i="40"/>
  <c r="BA112" i="40"/>
  <c r="AW23" i="40"/>
  <c r="BB24" i="40"/>
  <c r="H139" i="40"/>
  <c r="R137" i="40"/>
  <c r="I137" i="40"/>
  <c r="AJ36" i="40"/>
  <c r="AK22" i="40"/>
  <c r="BN68" i="40"/>
  <c r="BU69" i="40"/>
  <c r="W139" i="40"/>
  <c r="AQ35" i="40"/>
  <c r="AW26" i="40"/>
  <c r="BB27" i="40"/>
  <c r="CA139" i="40"/>
  <c r="CK137" i="40"/>
  <c r="CB137" i="40"/>
  <c r="BN116" i="40"/>
  <c r="BU117" i="40"/>
  <c r="S137" i="40"/>
  <c r="T112" i="40"/>
  <c r="X112" i="40"/>
  <c r="AW4" i="40"/>
  <c r="AX5" i="40" s="1"/>
  <c r="AM139" i="40"/>
  <c r="BF137" i="40"/>
  <c r="AN137" i="40"/>
  <c r="AW29" i="40"/>
  <c r="BB29" i="40" s="1"/>
  <c r="BB30" i="40"/>
  <c r="BK139" i="40"/>
  <c r="CR137" i="40"/>
  <c r="CH139" i="40"/>
  <c r="CI137" i="40"/>
  <c r="AC114" i="40"/>
  <c r="AD114" i="40" s="1"/>
  <c r="AC113" i="40"/>
  <c r="AD113" i="40" s="1"/>
  <c r="AC109" i="40"/>
  <c r="AD36" i="40"/>
  <c r="BY113" i="40"/>
  <c r="BG23" i="40"/>
  <c r="BN24" i="40"/>
  <c r="BN84" i="40"/>
  <c r="BG83" i="40"/>
  <c r="CV112" i="40"/>
  <c r="CW109" i="40"/>
  <c r="CE126" i="40"/>
  <c r="BZ126" i="40"/>
  <c r="AJ124" i="40"/>
  <c r="AK38" i="40"/>
  <c r="K137" i="40"/>
  <c r="BN27" i="40"/>
  <c r="BG26" i="40"/>
  <c r="BH134" i="40" l="1"/>
  <c r="BH5" i="40"/>
  <c r="AR104" i="40"/>
  <c r="AR5" i="40"/>
  <c r="BH29" i="40"/>
  <c r="BH65" i="40"/>
  <c r="BH86" i="40"/>
  <c r="BH61" i="40"/>
  <c r="BH60" i="40"/>
  <c r="BH101" i="40"/>
  <c r="BH54" i="40"/>
  <c r="BH73" i="40"/>
  <c r="BH121" i="40"/>
  <c r="BH39" i="40"/>
  <c r="BH94" i="40"/>
  <c r="BH127" i="40"/>
  <c r="BH6" i="40"/>
  <c r="BH16" i="40"/>
  <c r="BH40" i="40"/>
  <c r="BH47" i="40"/>
  <c r="BH12" i="40"/>
  <c r="BH68" i="40"/>
  <c r="BH76" i="40"/>
  <c r="BH81" i="40"/>
  <c r="BH89" i="40"/>
  <c r="BH110" i="40"/>
  <c r="BH118" i="40"/>
  <c r="BH129" i="40"/>
  <c r="BH83" i="40"/>
  <c r="BH125" i="40"/>
  <c r="AR83" i="40"/>
  <c r="BH104" i="40"/>
  <c r="BH11" i="40"/>
  <c r="BH18" i="40"/>
  <c r="BH53" i="40"/>
  <c r="BH51" i="40"/>
  <c r="BH44" i="40"/>
  <c r="BH69" i="40"/>
  <c r="BH77" i="40"/>
  <c r="BH95" i="40"/>
  <c r="BH96" i="40"/>
  <c r="BH111" i="40"/>
  <c r="BH119" i="40"/>
  <c r="BH128" i="40"/>
  <c r="BH49" i="40"/>
  <c r="BH50" i="40"/>
  <c r="BH15" i="40"/>
  <c r="BH63" i="40"/>
  <c r="BH56" i="40"/>
  <c r="BH72" i="40"/>
  <c r="BH80" i="40"/>
  <c r="BH85" i="40"/>
  <c r="BH97" i="40"/>
  <c r="BH116" i="40"/>
  <c r="BH123" i="40"/>
  <c r="BH133" i="40"/>
  <c r="BG38" i="40"/>
  <c r="BG124" i="40" s="1"/>
  <c r="BH124" i="40" s="1"/>
  <c r="BH19" i="40"/>
  <c r="BH42" i="40"/>
  <c r="BH58" i="40"/>
  <c r="BH57" i="40"/>
  <c r="BH41" i="40"/>
  <c r="BH55" i="40"/>
  <c r="BH4" i="40"/>
  <c r="BH48" i="40"/>
  <c r="BH64" i="40"/>
  <c r="BH70" i="40"/>
  <c r="BH74" i="40"/>
  <c r="BH79" i="40"/>
  <c r="BH98" i="40"/>
  <c r="BH99" i="40"/>
  <c r="BH87" i="40"/>
  <c r="BH100" i="40"/>
  <c r="BH90" i="40"/>
  <c r="BH105" i="40"/>
  <c r="BH126" i="40"/>
  <c r="BH120" i="40"/>
  <c r="BH131" i="40"/>
  <c r="BH132" i="40"/>
  <c r="BH45" i="40"/>
  <c r="BH10" i="40"/>
  <c r="BH46" i="40"/>
  <c r="BH62" i="40"/>
  <c r="BH13" i="40"/>
  <c r="BH43" i="40"/>
  <c r="BH59" i="40"/>
  <c r="BH7" i="40"/>
  <c r="BH52" i="40"/>
  <c r="BH66" i="40"/>
  <c r="BH71" i="40"/>
  <c r="BH75" i="40"/>
  <c r="BH78" i="40"/>
  <c r="BH102" i="40"/>
  <c r="BH84" i="40"/>
  <c r="BH88" i="40"/>
  <c r="BH93" i="40"/>
  <c r="BH91" i="40"/>
  <c r="BH106" i="40"/>
  <c r="BH117" i="40"/>
  <c r="BH122" i="40"/>
  <c r="BH130" i="40"/>
  <c r="AR38" i="40"/>
  <c r="AV38" i="40"/>
  <c r="BU19" i="40"/>
  <c r="BN18" i="40"/>
  <c r="AR138" i="40"/>
  <c r="AR132" i="40"/>
  <c r="AR134" i="40"/>
  <c r="AR119" i="40"/>
  <c r="AR120" i="40"/>
  <c r="AR111" i="40"/>
  <c r="AR121" i="40"/>
  <c r="AR98" i="40"/>
  <c r="AR87" i="40"/>
  <c r="AR101" i="40"/>
  <c r="AR100" i="40"/>
  <c r="AR77" i="40"/>
  <c r="AR73" i="40"/>
  <c r="AR69" i="40"/>
  <c r="AR54" i="40"/>
  <c r="AR40" i="40"/>
  <c r="AR63" i="40"/>
  <c r="AR57" i="40"/>
  <c r="AR12" i="40"/>
  <c r="AR79" i="40"/>
  <c r="AR52" i="40"/>
  <c r="AR39" i="40"/>
  <c r="AR55" i="40"/>
  <c r="AR10" i="40"/>
  <c r="AR122" i="40"/>
  <c r="AR90" i="40"/>
  <c r="AR88" i="40"/>
  <c r="AR74" i="40"/>
  <c r="AR58" i="40"/>
  <c r="AR61" i="40"/>
  <c r="AR96" i="40"/>
  <c r="AR41" i="40"/>
  <c r="AR16" i="40"/>
  <c r="AR133" i="40"/>
  <c r="AR128" i="40"/>
  <c r="AR130" i="40"/>
  <c r="AR118" i="40"/>
  <c r="AR106" i="40"/>
  <c r="AR110" i="40"/>
  <c r="AR99" i="40"/>
  <c r="AR94" i="40"/>
  <c r="AR86" i="40"/>
  <c r="AR97" i="40"/>
  <c r="AR80" i="40"/>
  <c r="AR76" i="40"/>
  <c r="AR72" i="40"/>
  <c r="AR68" i="40"/>
  <c r="AR50" i="40"/>
  <c r="AR19" i="40"/>
  <c r="AR43" i="40"/>
  <c r="AR53" i="40"/>
  <c r="AR7" i="40"/>
  <c r="AR64" i="40"/>
  <c r="AR48" i="40"/>
  <c r="AR15" i="40"/>
  <c r="AR51" i="40"/>
  <c r="AR4" i="40"/>
  <c r="AR66" i="40"/>
  <c r="AR6" i="40"/>
  <c r="AR56" i="40"/>
  <c r="AV4" i="40"/>
  <c r="AR131" i="40"/>
  <c r="AR129" i="40"/>
  <c r="AR123" i="40"/>
  <c r="AR117" i="40"/>
  <c r="AR105" i="40"/>
  <c r="AR91" i="40"/>
  <c r="AR95" i="40"/>
  <c r="AR89" i="40"/>
  <c r="AR85" i="40"/>
  <c r="AR93" i="40"/>
  <c r="AR78" i="40"/>
  <c r="AR75" i="40"/>
  <c r="AR71" i="40"/>
  <c r="AR62" i="40"/>
  <c r="AR46" i="40"/>
  <c r="AR11" i="40"/>
  <c r="AR65" i="40"/>
  <c r="AR49" i="40"/>
  <c r="AR47" i="40"/>
  <c r="AR60" i="40"/>
  <c r="AR44" i="40"/>
  <c r="AR13" i="40"/>
  <c r="AR18" i="40"/>
  <c r="AR127" i="40"/>
  <c r="AR126" i="40"/>
  <c r="AR125" i="40"/>
  <c r="AR116" i="40"/>
  <c r="AR102" i="40"/>
  <c r="AR84" i="40"/>
  <c r="AR81" i="40"/>
  <c r="AR70" i="40"/>
  <c r="AR42" i="40"/>
  <c r="AR45" i="40"/>
  <c r="AR59" i="40"/>
  <c r="BN26" i="40"/>
  <c r="BU27" i="40"/>
  <c r="CV137" i="40"/>
  <c r="CW112" i="40"/>
  <c r="BU24" i="40"/>
  <c r="BV24" i="40" s="1"/>
  <c r="BN23" i="40"/>
  <c r="BB26" i="40"/>
  <c r="AX26" i="40"/>
  <c r="AW34" i="40"/>
  <c r="BU68" i="40"/>
  <c r="BZ68" i="40" s="1"/>
  <c r="CE69" i="40"/>
  <c r="BZ69" i="40"/>
  <c r="AW22" i="40"/>
  <c r="BB22" i="40" s="1"/>
  <c r="BB23" i="40"/>
  <c r="AW33" i="40"/>
  <c r="AX23" i="40"/>
  <c r="AP139" i="40"/>
  <c r="AG139" i="40"/>
  <c r="CL11" i="40"/>
  <c r="CE10" i="40"/>
  <c r="AV33" i="40"/>
  <c r="AR33" i="40"/>
  <c r="BU105" i="40"/>
  <c r="BN104" i="40"/>
  <c r="AW35" i="40"/>
  <c r="CL6" i="40"/>
  <c r="CL5" i="40" s="1"/>
  <c r="CL126" i="40"/>
  <c r="BG22" i="40"/>
  <c r="BH23" i="40"/>
  <c r="BG33" i="40"/>
  <c r="BH33" i="40" s="1"/>
  <c r="AC112" i="40"/>
  <c r="AD109" i="40"/>
  <c r="CI139" i="40"/>
  <c r="BF139" i="40"/>
  <c r="AN139" i="40"/>
  <c r="S139" i="40"/>
  <c r="T137" i="40"/>
  <c r="X137" i="40"/>
  <c r="AV35" i="40"/>
  <c r="AR35" i="40"/>
  <c r="BV27" i="40"/>
  <c r="BZ10" i="40"/>
  <c r="BU127" i="40"/>
  <c r="BN125" i="40"/>
  <c r="BV8" i="40"/>
  <c r="CE93" i="40"/>
  <c r="CL94" i="40"/>
  <c r="BU30" i="40"/>
  <c r="BN29" i="40"/>
  <c r="BO24" i="40"/>
  <c r="BU84" i="40"/>
  <c r="BN83" i="40"/>
  <c r="AX138" i="40"/>
  <c r="AX133" i="40"/>
  <c r="AX134" i="40"/>
  <c r="AX132" i="40"/>
  <c r="AX128" i="40"/>
  <c r="AX129" i="40"/>
  <c r="AX130" i="40"/>
  <c r="AX123" i="40"/>
  <c r="AX122" i="40"/>
  <c r="AX121" i="40"/>
  <c r="AX120" i="40"/>
  <c r="AX127" i="40"/>
  <c r="AX131" i="40"/>
  <c r="AX125" i="40"/>
  <c r="AX119" i="40"/>
  <c r="AX118" i="40"/>
  <c r="AX117" i="40"/>
  <c r="AX116" i="40"/>
  <c r="AX111" i="40"/>
  <c r="AX110" i="40"/>
  <c r="AX126" i="40"/>
  <c r="AX106" i="40"/>
  <c r="AX102" i="40"/>
  <c r="AX101" i="40"/>
  <c r="AX100" i="40"/>
  <c r="AX99" i="40"/>
  <c r="AX98" i="40"/>
  <c r="AX97" i="40"/>
  <c r="AX96" i="40"/>
  <c r="AX95" i="40"/>
  <c r="AX94" i="40"/>
  <c r="AX93" i="40"/>
  <c r="AX81" i="40"/>
  <c r="AX80" i="40"/>
  <c r="AX79" i="40"/>
  <c r="AX78" i="40"/>
  <c r="AX104" i="40"/>
  <c r="AX105" i="40"/>
  <c r="AX91" i="40"/>
  <c r="AX90" i="40"/>
  <c r="AX87" i="40"/>
  <c r="AX85" i="40"/>
  <c r="AX77" i="40"/>
  <c r="AX76" i="40"/>
  <c r="AX75" i="40"/>
  <c r="AX74" i="40"/>
  <c r="AX73" i="40"/>
  <c r="AX72" i="40"/>
  <c r="AX71" i="40"/>
  <c r="AX70" i="40"/>
  <c r="AX69" i="40"/>
  <c r="AX68" i="40"/>
  <c r="AX88" i="40"/>
  <c r="AX84" i="40"/>
  <c r="AX83" i="40"/>
  <c r="AX89" i="40"/>
  <c r="AX65" i="40"/>
  <c r="AX64" i="40"/>
  <c r="AX63" i="40"/>
  <c r="AX62" i="40"/>
  <c r="AX61" i="40"/>
  <c r="AX60" i="40"/>
  <c r="AX59" i="40"/>
  <c r="AX58" i="40"/>
  <c r="AX57" i="40"/>
  <c r="AX56" i="40"/>
  <c r="AX55" i="40"/>
  <c r="AX54" i="40"/>
  <c r="AX53" i="40"/>
  <c r="AX52" i="40"/>
  <c r="AX51" i="40"/>
  <c r="AX50" i="40"/>
  <c r="AX49" i="40"/>
  <c r="AX48" i="40"/>
  <c r="AX47" i="40"/>
  <c r="AX46" i="40"/>
  <c r="AX45" i="40"/>
  <c r="AX44" i="40"/>
  <c r="AX43" i="40"/>
  <c r="AX42" i="40"/>
  <c r="AX41" i="40"/>
  <c r="AX40" i="40"/>
  <c r="AX39" i="40"/>
  <c r="AX86" i="40"/>
  <c r="AX12" i="40"/>
  <c r="AX7" i="40"/>
  <c r="AX4" i="40"/>
  <c r="AX15" i="40"/>
  <c r="AX13" i="40"/>
  <c r="AX66" i="40"/>
  <c r="AX18" i="40"/>
  <c r="AX16" i="40"/>
  <c r="AX10" i="40"/>
  <c r="AX11" i="40"/>
  <c r="AX6" i="40"/>
  <c r="AX22" i="40"/>
  <c r="AX19" i="40"/>
  <c r="BB4" i="40"/>
  <c r="CE117" i="40"/>
  <c r="BU116" i="40"/>
  <c r="BZ116" i="40" s="1"/>
  <c r="BZ117" i="40"/>
  <c r="CK139" i="40"/>
  <c r="CB139" i="40"/>
  <c r="AK141" i="40"/>
  <c r="R139" i="40"/>
  <c r="I139" i="40"/>
  <c r="AT141" i="40"/>
  <c r="AU139" i="40"/>
  <c r="AB139" i="40"/>
  <c r="P139" i="40"/>
  <c r="AV34" i="40"/>
  <c r="AR34" i="40"/>
  <c r="BO30" i="40"/>
  <c r="BN35" i="40"/>
  <c r="BO35" i="40" s="1"/>
  <c r="BO29" i="40"/>
  <c r="AI139" i="40"/>
  <c r="CD139" i="40"/>
  <c r="BR139" i="40"/>
  <c r="BH26" i="40"/>
  <c r="BG34" i="40"/>
  <c r="BH34" i="40" s="1"/>
  <c r="AL138" i="40"/>
  <c r="AL123" i="40"/>
  <c r="AL122" i="40"/>
  <c r="AL121" i="40"/>
  <c r="AL120" i="40"/>
  <c r="AL124" i="40"/>
  <c r="AL119" i="40"/>
  <c r="AL118" i="40"/>
  <c r="AL117" i="40"/>
  <c r="AL116" i="40"/>
  <c r="AL111" i="40"/>
  <c r="AL110" i="40"/>
  <c r="AL106" i="40"/>
  <c r="AL105" i="40"/>
  <c r="AL102" i="40"/>
  <c r="AL101" i="40"/>
  <c r="AL100" i="40"/>
  <c r="AL99" i="40"/>
  <c r="AL98" i="40"/>
  <c r="AL97" i="40"/>
  <c r="AL96" i="40"/>
  <c r="AL95" i="40"/>
  <c r="AL94" i="40"/>
  <c r="AL93" i="40"/>
  <c r="AL104" i="40"/>
  <c r="AL81" i="40"/>
  <c r="AL80" i="40"/>
  <c r="AL79" i="40"/>
  <c r="AL78" i="40"/>
  <c r="AL91" i="40"/>
  <c r="AL90" i="40"/>
  <c r="AL87" i="40"/>
  <c r="AL85" i="40"/>
  <c r="AL77" i="40"/>
  <c r="AL76" i="40"/>
  <c r="AL75" i="40"/>
  <c r="AL74" i="40"/>
  <c r="AL73" i="40"/>
  <c r="AL72" i="40"/>
  <c r="AL71" i="40"/>
  <c r="AL70" i="40"/>
  <c r="AL69" i="40"/>
  <c r="AL68" i="40"/>
  <c r="AL88" i="40"/>
  <c r="AL84" i="40"/>
  <c r="AL83" i="40"/>
  <c r="AL89" i="40"/>
  <c r="AL66" i="40"/>
  <c r="AL65" i="40"/>
  <c r="AL64" i="40"/>
  <c r="AL63" i="40"/>
  <c r="AL62" i="40"/>
  <c r="AL61" i="40"/>
  <c r="AL60" i="40"/>
  <c r="AL59" i="40"/>
  <c r="AL58" i="40"/>
  <c r="AL57" i="40"/>
  <c r="AL56" i="40"/>
  <c r="AL55" i="40"/>
  <c r="AL54" i="40"/>
  <c r="AL53" i="40"/>
  <c r="AL52" i="40"/>
  <c r="AL51" i="40"/>
  <c r="AL50" i="40"/>
  <c r="AL49" i="40"/>
  <c r="AL48" i="40"/>
  <c r="AL47" i="40"/>
  <c r="AL46" i="40"/>
  <c r="AL45" i="40"/>
  <c r="AL44" i="40"/>
  <c r="AL43" i="40"/>
  <c r="AL42" i="40"/>
  <c r="AL41" i="40"/>
  <c r="AL40" i="40"/>
  <c r="AL39" i="40"/>
  <c r="AL86" i="40"/>
  <c r="AL38" i="40"/>
  <c r="AK124" i="40"/>
  <c r="AK142" i="40" s="1"/>
  <c r="BI138" i="40"/>
  <c r="BI123" i="40"/>
  <c r="BI121" i="40"/>
  <c r="BI117" i="40"/>
  <c r="BI106" i="40"/>
  <c r="BI111" i="40"/>
  <c r="BI119" i="40"/>
  <c r="BI102" i="40"/>
  <c r="BI100" i="40"/>
  <c r="BI98" i="40"/>
  <c r="BI96" i="40"/>
  <c r="BI94" i="40"/>
  <c r="BI91" i="40"/>
  <c r="BI89" i="40"/>
  <c r="BI87" i="40"/>
  <c r="BI85" i="40"/>
  <c r="BI83" i="40"/>
  <c r="BI80" i="40"/>
  <c r="BI78" i="40"/>
  <c r="BI77" i="40"/>
  <c r="BI75" i="40"/>
  <c r="BI73" i="40"/>
  <c r="BI71" i="40"/>
  <c r="BI69" i="40"/>
  <c r="BI66" i="40"/>
  <c r="BI64" i="40"/>
  <c r="BI62" i="40"/>
  <c r="BI60" i="40"/>
  <c r="BI58" i="40"/>
  <c r="BI56" i="40"/>
  <c r="BI54" i="40"/>
  <c r="BI52" i="40"/>
  <c r="BI50" i="40"/>
  <c r="BI48" i="40"/>
  <c r="BI46" i="40"/>
  <c r="BI44" i="40"/>
  <c r="BI42" i="40"/>
  <c r="BI40" i="40"/>
  <c r="BI38" i="40"/>
  <c r="AJ114" i="40"/>
  <c r="AK114" i="40" s="1"/>
  <c r="AJ113" i="40"/>
  <c r="AK113" i="40" s="1"/>
  <c r="AJ109" i="40"/>
  <c r="AK36" i="40"/>
  <c r="AZ139" i="40"/>
  <c r="BA137" i="40"/>
  <c r="BX137" i="40"/>
  <c r="BY112" i="40"/>
  <c r="BU15" i="40"/>
  <c r="CE16" i="40"/>
  <c r="BZ16" i="40"/>
  <c r="CL110" i="40"/>
  <c r="AV22" i="40"/>
  <c r="AR22" i="40"/>
  <c r="AQ36" i="40"/>
  <c r="AX29" i="40"/>
  <c r="BO27" i="40"/>
  <c r="K139" i="40"/>
  <c r="BU39" i="40"/>
  <c r="CE40" i="40"/>
  <c r="BZ40" i="40"/>
  <c r="AW38" i="40"/>
  <c r="AX38" i="40" s="1"/>
  <c r="AS138" i="40"/>
  <c r="AS124" i="40"/>
  <c r="AS123" i="40"/>
  <c r="AS122" i="40"/>
  <c r="AS121" i="40"/>
  <c r="AS120" i="40"/>
  <c r="AS117" i="40"/>
  <c r="AS106" i="40"/>
  <c r="AS105" i="40"/>
  <c r="AS116" i="40"/>
  <c r="AS111" i="40"/>
  <c r="AS110" i="40"/>
  <c r="AS119" i="40"/>
  <c r="AS104" i="40"/>
  <c r="AS118" i="40"/>
  <c r="AS102" i="40"/>
  <c r="AS101" i="40"/>
  <c r="AS100" i="40"/>
  <c r="AS99" i="40"/>
  <c r="AS98" i="40"/>
  <c r="AS97" i="40"/>
  <c r="AS96" i="40"/>
  <c r="AS95" i="40"/>
  <c r="AS94" i="40"/>
  <c r="AS93" i="40"/>
  <c r="AS89" i="40"/>
  <c r="AS88" i="40"/>
  <c r="AS87" i="40"/>
  <c r="AS86" i="40"/>
  <c r="AS85" i="40"/>
  <c r="AS84" i="40"/>
  <c r="AS83" i="40"/>
  <c r="AS91" i="40"/>
  <c r="AS90" i="40"/>
  <c r="AS81" i="40"/>
  <c r="AS80" i="40"/>
  <c r="AS79" i="40"/>
  <c r="AS78" i="40"/>
  <c r="AS66" i="40"/>
  <c r="AS77" i="40"/>
  <c r="AS76" i="40"/>
  <c r="AS75" i="40"/>
  <c r="AS74" i="40"/>
  <c r="AS73" i="40"/>
  <c r="AS72" i="40"/>
  <c r="AS71" i="40"/>
  <c r="AS70" i="40"/>
  <c r="AS69" i="40"/>
  <c r="AS68" i="40"/>
  <c r="AS65" i="40"/>
  <c r="AS64" i="40"/>
  <c r="AS63" i="40"/>
  <c r="AS62" i="40"/>
  <c r="AS61" i="40"/>
  <c r="AS60" i="40"/>
  <c r="AS59" i="40"/>
  <c r="AS58" i="40"/>
  <c r="AS57" i="40"/>
  <c r="AS56" i="40"/>
  <c r="AS55" i="40"/>
  <c r="AS54" i="40"/>
  <c r="AS53" i="40"/>
  <c r="AS52" i="40"/>
  <c r="AS51" i="40"/>
  <c r="AS50" i="40"/>
  <c r="AS49" i="40"/>
  <c r="AS48" i="40"/>
  <c r="AS47" i="40"/>
  <c r="AS46" i="40"/>
  <c r="AS45" i="40"/>
  <c r="AS44" i="40"/>
  <c r="AS43" i="40"/>
  <c r="AS42" i="40"/>
  <c r="AS41" i="40"/>
  <c r="AS40" i="40"/>
  <c r="AS39" i="40"/>
  <c r="AS38" i="40"/>
  <c r="AV124" i="40"/>
  <c r="AR124" i="40"/>
  <c r="BN4" i="40"/>
  <c r="BO5" i="40" s="1"/>
  <c r="BM139" i="40"/>
  <c r="BD139" i="40"/>
  <c r="BN38" i="40" l="1"/>
  <c r="BN124" i="40" s="1"/>
  <c r="BP124" i="40" s="1"/>
  <c r="AW36" i="40"/>
  <c r="AX36" i="40" s="1"/>
  <c r="BI41" i="40"/>
  <c r="BI45" i="40"/>
  <c r="BI49" i="40"/>
  <c r="BI53" i="40"/>
  <c r="BI57" i="40"/>
  <c r="BI61" i="40"/>
  <c r="BI65" i="40"/>
  <c r="BI70" i="40"/>
  <c r="BI74" i="40"/>
  <c r="BI118" i="40"/>
  <c r="BI81" i="40"/>
  <c r="BI86" i="40"/>
  <c r="BI90" i="40"/>
  <c r="BI95" i="40"/>
  <c r="BI99" i="40"/>
  <c r="BI104" i="40"/>
  <c r="BI105" i="40"/>
  <c r="BI120" i="40"/>
  <c r="BI124" i="40"/>
  <c r="BH38" i="40"/>
  <c r="BI39" i="40"/>
  <c r="BI43" i="40"/>
  <c r="BI47" i="40"/>
  <c r="BI51" i="40"/>
  <c r="BI55" i="40"/>
  <c r="BI59" i="40"/>
  <c r="BI63" i="40"/>
  <c r="BI68" i="40"/>
  <c r="BI72" i="40"/>
  <c r="BI76" i="40"/>
  <c r="BI79" i="40"/>
  <c r="BI84" i="40"/>
  <c r="BI88" i="40"/>
  <c r="BI93" i="40"/>
  <c r="BI97" i="40"/>
  <c r="BI101" i="40"/>
  <c r="BI110" i="40"/>
  <c r="BI116" i="40"/>
  <c r="BI122" i="40"/>
  <c r="AS141" i="40"/>
  <c r="BZ19" i="40"/>
  <c r="BU18" i="40"/>
  <c r="BZ18" i="40" s="1"/>
  <c r="CE19" i="40"/>
  <c r="BP138" i="40"/>
  <c r="BP123" i="40"/>
  <c r="BP119" i="40"/>
  <c r="BP118" i="40"/>
  <c r="BP117" i="40"/>
  <c r="BP116" i="40"/>
  <c r="BP120" i="40"/>
  <c r="BP106" i="40"/>
  <c r="BP111" i="40"/>
  <c r="BP110" i="40"/>
  <c r="BP104" i="40"/>
  <c r="BP90" i="40"/>
  <c r="BP102" i="40"/>
  <c r="BP98" i="40"/>
  <c r="BP101" i="40"/>
  <c r="BP97" i="40"/>
  <c r="BP93" i="40"/>
  <c r="BP88" i="40"/>
  <c r="BP87" i="40"/>
  <c r="BP86" i="40"/>
  <c r="BP84" i="40"/>
  <c r="BP83" i="40"/>
  <c r="BP100" i="40"/>
  <c r="BP81" i="40"/>
  <c r="BP79" i="40"/>
  <c r="BP95" i="40"/>
  <c r="BP76" i="40"/>
  <c r="BP75" i="40"/>
  <c r="BP74" i="40"/>
  <c r="BP72" i="40"/>
  <c r="BP71" i="40"/>
  <c r="BP70" i="40"/>
  <c r="BP68" i="40"/>
  <c r="BP99" i="40"/>
  <c r="BP78" i="40"/>
  <c r="BP66" i="40"/>
  <c r="BP65" i="40"/>
  <c r="BP61" i="40"/>
  <c r="BP53" i="40"/>
  <c r="BP49" i="40"/>
  <c r="BP45" i="40"/>
  <c r="BP39" i="40"/>
  <c r="BP38" i="40"/>
  <c r="BP62" i="40"/>
  <c r="BP42" i="40"/>
  <c r="BP64" i="40"/>
  <c r="BP60" i="40"/>
  <c r="BP52" i="40"/>
  <c r="BP48" i="40"/>
  <c r="BP44" i="40"/>
  <c r="BP54" i="40"/>
  <c r="BP50" i="40"/>
  <c r="BP63" i="40"/>
  <c r="BP55" i="40"/>
  <c r="BP51" i="40"/>
  <c r="BP47" i="40"/>
  <c r="BP40" i="40"/>
  <c r="CL16" i="40"/>
  <c r="CE15" i="40"/>
  <c r="BX139" i="40"/>
  <c r="BY137" i="40"/>
  <c r="AX141" i="40"/>
  <c r="CE30" i="40"/>
  <c r="BU29" i="40"/>
  <c r="BZ29" i="40" s="1"/>
  <c r="BZ30" i="40"/>
  <c r="BG36" i="40"/>
  <c r="BH22" i="40"/>
  <c r="CF8" i="40"/>
  <c r="BU104" i="40"/>
  <c r="BZ104" i="40" s="1"/>
  <c r="CE105" i="40"/>
  <c r="BZ105" i="40"/>
  <c r="CS11" i="40"/>
  <c r="CL10" i="40"/>
  <c r="BB33" i="40"/>
  <c r="AX33" i="40"/>
  <c r="CL69" i="40"/>
  <c r="CE68" i="40"/>
  <c r="CL40" i="40"/>
  <c r="CE39" i="40"/>
  <c r="BU35" i="40"/>
  <c r="BZ35" i="40" s="1"/>
  <c r="BV30" i="40"/>
  <c r="BZ15" i="40"/>
  <c r="AJ112" i="40"/>
  <c r="AK109" i="40"/>
  <c r="AL141" i="40"/>
  <c r="CE84" i="40"/>
  <c r="BZ84" i="40"/>
  <c r="BU83" i="40"/>
  <c r="BZ83" i="40" s="1"/>
  <c r="CL93" i="40"/>
  <c r="CS94" i="40"/>
  <c r="AC137" i="40"/>
  <c r="AD112" i="40"/>
  <c r="CS6" i="40"/>
  <c r="CS5" i="40" s="1"/>
  <c r="CX5" i="40" s="1"/>
  <c r="BN22" i="40"/>
  <c r="BO22" i="40" s="1"/>
  <c r="BN33" i="40"/>
  <c r="BO33" i="40" s="1"/>
  <c r="BO23" i="40"/>
  <c r="CV139" i="40"/>
  <c r="CW137" i="40"/>
  <c r="BZ39" i="40"/>
  <c r="AQ114" i="40"/>
  <c r="AQ113" i="40"/>
  <c r="AQ109" i="40"/>
  <c r="AV36" i="40"/>
  <c r="AR36" i="40"/>
  <c r="CS110" i="40"/>
  <c r="CE116" i="40"/>
  <c r="CL117" i="40"/>
  <c r="CS126" i="40"/>
  <c r="BB35" i="40"/>
  <c r="AX35" i="40"/>
  <c r="BB34" i="40"/>
  <c r="AX34" i="40"/>
  <c r="CE24" i="40"/>
  <c r="BU23" i="40"/>
  <c r="BZ24" i="40"/>
  <c r="BU26" i="40"/>
  <c r="CE27" i="40"/>
  <c r="CF27" i="40" s="1"/>
  <c r="BZ27" i="40"/>
  <c r="BO138" i="40"/>
  <c r="BO133" i="40"/>
  <c r="BO134" i="40"/>
  <c r="BO129" i="40"/>
  <c r="BO130" i="40"/>
  <c r="BO131" i="40"/>
  <c r="BO132" i="40"/>
  <c r="BO128" i="40"/>
  <c r="BO125" i="40"/>
  <c r="BO127" i="40"/>
  <c r="BO126" i="40"/>
  <c r="BO124" i="40"/>
  <c r="BO123" i="40"/>
  <c r="BO120" i="40"/>
  <c r="BO119" i="40"/>
  <c r="BO118" i="40"/>
  <c r="BO117" i="40"/>
  <c r="BO116" i="40"/>
  <c r="BO121" i="40"/>
  <c r="BO122" i="40"/>
  <c r="BO106" i="40"/>
  <c r="BO110" i="40"/>
  <c r="BO102" i="40"/>
  <c r="BO101" i="40"/>
  <c r="BO100" i="40"/>
  <c r="BO99" i="40"/>
  <c r="BO98" i="40"/>
  <c r="BO97" i="40"/>
  <c r="BO96" i="40"/>
  <c r="BO95" i="40"/>
  <c r="BO94" i="40"/>
  <c r="BO93" i="40"/>
  <c r="BO111" i="40"/>
  <c r="BO105" i="40"/>
  <c r="BO104" i="40"/>
  <c r="BO91" i="40"/>
  <c r="BO90" i="40"/>
  <c r="BO89" i="40"/>
  <c r="BO88" i="40"/>
  <c r="BO87" i="40"/>
  <c r="BO86" i="40"/>
  <c r="BO85" i="40"/>
  <c r="BO84" i="40"/>
  <c r="BO83" i="40"/>
  <c r="BO81" i="40"/>
  <c r="BO80" i="40"/>
  <c r="BO78" i="40"/>
  <c r="BO66" i="40"/>
  <c r="BO79" i="40"/>
  <c r="BO75" i="40"/>
  <c r="BO71" i="40"/>
  <c r="BO65" i="40"/>
  <c r="BO64" i="40"/>
  <c r="BO63" i="40"/>
  <c r="BO62" i="40"/>
  <c r="BO61" i="40"/>
  <c r="BO60" i="40"/>
  <c r="BO59" i="40"/>
  <c r="BO58" i="40"/>
  <c r="BO57" i="40"/>
  <c r="BO56" i="40"/>
  <c r="BO55" i="40"/>
  <c r="BO54" i="40"/>
  <c r="BO53" i="40"/>
  <c r="BO52" i="40"/>
  <c r="BO51" i="40"/>
  <c r="BO50" i="40"/>
  <c r="BO49" i="40"/>
  <c r="BO48" i="40"/>
  <c r="BO47" i="40"/>
  <c r="BO46" i="40"/>
  <c r="BO45" i="40"/>
  <c r="BO44" i="40"/>
  <c r="BO43" i="40"/>
  <c r="BO42" i="40"/>
  <c r="BO76" i="40"/>
  <c r="BO72" i="40"/>
  <c r="BO68" i="40"/>
  <c r="BO38" i="40"/>
  <c r="BO77" i="40"/>
  <c r="BO73" i="40"/>
  <c r="BO69" i="40"/>
  <c r="BO70" i="40"/>
  <c r="BO15" i="40"/>
  <c r="BO13" i="40"/>
  <c r="BO74" i="40"/>
  <c r="BO41" i="40"/>
  <c r="BO39" i="40"/>
  <c r="BO18" i="40"/>
  <c r="BO16" i="40"/>
  <c r="BO10" i="40"/>
  <c r="BO4" i="40"/>
  <c r="BO19" i="40"/>
  <c r="BO11" i="40"/>
  <c r="BO6" i="40"/>
  <c r="BO40" i="40"/>
  <c r="BO12" i="40"/>
  <c r="BO7" i="40"/>
  <c r="AW124" i="40"/>
  <c r="BB38" i="40"/>
  <c r="AR141" i="40"/>
  <c r="AR142" i="40"/>
  <c r="BX141" i="40"/>
  <c r="CV141" i="40"/>
  <c r="BA139" i="40"/>
  <c r="CE127" i="40"/>
  <c r="BZ127" i="40"/>
  <c r="BU125" i="40"/>
  <c r="BZ125" i="40" s="1"/>
  <c r="T139" i="40"/>
  <c r="X139" i="40"/>
  <c r="BO26" i="40"/>
  <c r="BN34" i="40"/>
  <c r="BO34" i="40" s="1"/>
  <c r="AW109" i="40" l="1"/>
  <c r="BP43" i="40"/>
  <c r="BP59" i="40"/>
  <c r="BP58" i="40"/>
  <c r="BP56" i="40"/>
  <c r="BP46" i="40"/>
  <c r="BP41" i="40"/>
  <c r="BP57" i="40"/>
  <c r="BP80" i="40"/>
  <c r="BP69" i="40"/>
  <c r="BP73" i="40"/>
  <c r="BP77" i="40"/>
  <c r="BP96" i="40"/>
  <c r="BP85" i="40"/>
  <c r="BP89" i="40"/>
  <c r="BP94" i="40"/>
  <c r="BP91" i="40"/>
  <c r="BP105" i="40"/>
  <c r="BP121" i="40"/>
  <c r="BP122" i="40"/>
  <c r="BB36" i="40"/>
  <c r="AW113" i="40"/>
  <c r="AX113" i="40" s="1"/>
  <c r="AW114" i="40"/>
  <c r="BB114" i="40" s="1"/>
  <c r="BU4" i="40"/>
  <c r="BV131" i="40" s="1"/>
  <c r="BU38" i="40"/>
  <c r="BU124" i="40" s="1"/>
  <c r="BI141" i="40"/>
  <c r="BN36" i="40"/>
  <c r="BN109" i="40" s="1"/>
  <c r="BV29" i="40"/>
  <c r="CE18" i="40"/>
  <c r="CE4" i="40" s="1"/>
  <c r="CF5" i="40" s="1"/>
  <c r="CL19" i="40"/>
  <c r="AJ137" i="40"/>
  <c r="AK112" i="40"/>
  <c r="BO142" i="40"/>
  <c r="BO141" i="40"/>
  <c r="CL27" i="40"/>
  <c r="CE26" i="40"/>
  <c r="CL24" i="40"/>
  <c r="CE23" i="40"/>
  <c r="CL116" i="40"/>
  <c r="CS117" i="40"/>
  <c r="CX110" i="40"/>
  <c r="AV113" i="40"/>
  <c r="AR113" i="40"/>
  <c r="CS93" i="40"/>
  <c r="CX93" i="40" s="1"/>
  <c r="CX94" i="40"/>
  <c r="CL84" i="40"/>
  <c r="CE83" i="40"/>
  <c r="BV35" i="40"/>
  <c r="CL68" i="40"/>
  <c r="CS69" i="40"/>
  <c r="CS10" i="40"/>
  <c r="CX11" i="40"/>
  <c r="CF24" i="40"/>
  <c r="CF30" i="40"/>
  <c r="CX6" i="40"/>
  <c r="BY139" i="40"/>
  <c r="AW112" i="40"/>
  <c r="BB109" i="40"/>
  <c r="AX109" i="40"/>
  <c r="BZ26" i="40"/>
  <c r="BV26" i="40"/>
  <c r="BU34" i="40"/>
  <c r="CX126" i="40"/>
  <c r="AV114" i="40"/>
  <c r="AR114" i="40"/>
  <c r="AC139" i="40"/>
  <c r="AD139" i="40" s="1"/>
  <c r="AD137" i="40"/>
  <c r="CS16" i="40"/>
  <c r="CL15" i="40"/>
  <c r="BU22" i="40"/>
  <c r="BZ22" i="40" s="1"/>
  <c r="BZ23" i="40"/>
  <c r="BV23" i="40"/>
  <c r="BU33" i="40"/>
  <c r="AQ112" i="40"/>
  <c r="AV109" i="40"/>
  <c r="AR109" i="40"/>
  <c r="BG113" i="40"/>
  <c r="BH113" i="40" s="1"/>
  <c r="BG109" i="40"/>
  <c r="BG114" i="40"/>
  <c r="BH114" i="40" s="1"/>
  <c r="BH36" i="40"/>
  <c r="CL127" i="40"/>
  <c r="CE125" i="40"/>
  <c r="BB113" i="40"/>
  <c r="AY138" i="40"/>
  <c r="AY124" i="40"/>
  <c r="AY122" i="40"/>
  <c r="AY120" i="40"/>
  <c r="AY119" i="40"/>
  <c r="AY118" i="40"/>
  <c r="AY117" i="40"/>
  <c r="AY116" i="40"/>
  <c r="AY123" i="40"/>
  <c r="AY121" i="40"/>
  <c r="AY106" i="40"/>
  <c r="AY102" i="40"/>
  <c r="AY101" i="40"/>
  <c r="AY100" i="40"/>
  <c r="AY99" i="40"/>
  <c r="AY98" i="40"/>
  <c r="AY97" i="40"/>
  <c r="AY96" i="40"/>
  <c r="AY95" i="40"/>
  <c r="AY94" i="40"/>
  <c r="AY93" i="40"/>
  <c r="AY110" i="40"/>
  <c r="AY105" i="40"/>
  <c r="AY104" i="40"/>
  <c r="AY91" i="40"/>
  <c r="AY90" i="40"/>
  <c r="AY111" i="40"/>
  <c r="AY89" i="40"/>
  <c r="AY88" i="40"/>
  <c r="AY87" i="40"/>
  <c r="AY86" i="40"/>
  <c r="AY85" i="40"/>
  <c r="AY84" i="40"/>
  <c r="AY83" i="40"/>
  <c r="AY80" i="40"/>
  <c r="AY78" i="40"/>
  <c r="AY81" i="40"/>
  <c r="AY77" i="40"/>
  <c r="AY73" i="40"/>
  <c r="AY69" i="40"/>
  <c r="AY65" i="40"/>
  <c r="AY64" i="40"/>
  <c r="AY63" i="40"/>
  <c r="AY62" i="40"/>
  <c r="AY61" i="40"/>
  <c r="AY60" i="40"/>
  <c r="AY59" i="40"/>
  <c r="AY58" i="40"/>
  <c r="AY57" i="40"/>
  <c r="AY56" i="40"/>
  <c r="AY55" i="40"/>
  <c r="AY54" i="40"/>
  <c r="AY53" i="40"/>
  <c r="AY52" i="40"/>
  <c r="AY51" i="40"/>
  <c r="AY50" i="40"/>
  <c r="AY49" i="40"/>
  <c r="AY48" i="40"/>
  <c r="AY47" i="40"/>
  <c r="AY46" i="40"/>
  <c r="AY45" i="40"/>
  <c r="AY44" i="40"/>
  <c r="AY43" i="40"/>
  <c r="AY42" i="40"/>
  <c r="AY79" i="40"/>
  <c r="AY74" i="40"/>
  <c r="AY70" i="40"/>
  <c r="AY38" i="40"/>
  <c r="AY75" i="40"/>
  <c r="AY71" i="40"/>
  <c r="AY68" i="40"/>
  <c r="AY66" i="40"/>
  <c r="AY40" i="40"/>
  <c r="AY72" i="40"/>
  <c r="AY76" i="40"/>
  <c r="AY41" i="40"/>
  <c r="AY39" i="40"/>
  <c r="BB124" i="40"/>
  <c r="AX124" i="40"/>
  <c r="AX142" i="40" s="1"/>
  <c r="CW139" i="40"/>
  <c r="CM8" i="40"/>
  <c r="CL39" i="40"/>
  <c r="CS40" i="40"/>
  <c r="CL105" i="40"/>
  <c r="CE104" i="40"/>
  <c r="BH141" i="40"/>
  <c r="BH142" i="40"/>
  <c r="CL30" i="40"/>
  <c r="CE29" i="40"/>
  <c r="CE35" i="40" s="1"/>
  <c r="CF35" i="40" s="1"/>
  <c r="BP141" i="40" l="1"/>
  <c r="BV38" i="40"/>
  <c r="AX114" i="40"/>
  <c r="BV106" i="40"/>
  <c r="BV53" i="40"/>
  <c r="BV127" i="40"/>
  <c r="BV88" i="40"/>
  <c r="BV91" i="40"/>
  <c r="BV66" i="40"/>
  <c r="BV54" i="40"/>
  <c r="BV65" i="40"/>
  <c r="BV78" i="40"/>
  <c r="BV110" i="40"/>
  <c r="BV133" i="40"/>
  <c r="BV5" i="40"/>
  <c r="BV6" i="40"/>
  <c r="BV45" i="40"/>
  <c r="BV61" i="40"/>
  <c r="BV74" i="40"/>
  <c r="BV95" i="40"/>
  <c r="BV129" i="40"/>
  <c r="BV11" i="40"/>
  <c r="BV46" i="40"/>
  <c r="BV62" i="40"/>
  <c r="BV75" i="40"/>
  <c r="BV96" i="40"/>
  <c r="BV120" i="40"/>
  <c r="BV124" i="40"/>
  <c r="BN114" i="40"/>
  <c r="BO114" i="40" s="1"/>
  <c r="BV15" i="40"/>
  <c r="BV41" i="40"/>
  <c r="BV49" i="40"/>
  <c r="BV57" i="40"/>
  <c r="BV86" i="40"/>
  <c r="BV70" i="40"/>
  <c r="BV85" i="40"/>
  <c r="BV81" i="40"/>
  <c r="BV99" i="40"/>
  <c r="BV117" i="40"/>
  <c r="BV123" i="40"/>
  <c r="BV134" i="40"/>
  <c r="BV13" i="40"/>
  <c r="BV10" i="40"/>
  <c r="BV42" i="40"/>
  <c r="BV50" i="40"/>
  <c r="BV58" i="40"/>
  <c r="BV89" i="40"/>
  <c r="BV71" i="40"/>
  <c r="BV87" i="40"/>
  <c r="BV105" i="40"/>
  <c r="BV100" i="40"/>
  <c r="BV118" i="40"/>
  <c r="BV125" i="40"/>
  <c r="BV138" i="40"/>
  <c r="BV55" i="40"/>
  <c r="BV59" i="40"/>
  <c r="BV63" i="40"/>
  <c r="BV83" i="40"/>
  <c r="BV68" i="40"/>
  <c r="BV72" i="40"/>
  <c r="BV76" i="40"/>
  <c r="BV104" i="40"/>
  <c r="BV79" i="40"/>
  <c r="BV93" i="40"/>
  <c r="BV97" i="40"/>
  <c r="BV101" i="40"/>
  <c r="BV111" i="40"/>
  <c r="BV119" i="40"/>
  <c r="BV121" i="40"/>
  <c r="BV128" i="40"/>
  <c r="BV130" i="40"/>
  <c r="BZ38" i="40"/>
  <c r="BV7" i="40"/>
  <c r="BV19" i="40"/>
  <c r="BV16" i="40"/>
  <c r="BV39" i="40"/>
  <c r="BV43" i="40"/>
  <c r="BV47" i="40"/>
  <c r="BV51" i="40"/>
  <c r="BZ4" i="40"/>
  <c r="BV12" i="40"/>
  <c r="BV4" i="40"/>
  <c r="BV18" i="40"/>
  <c r="BV40" i="40"/>
  <c r="BV44" i="40"/>
  <c r="BV48" i="40"/>
  <c r="BV52" i="40"/>
  <c r="BV56" i="40"/>
  <c r="BV60" i="40"/>
  <c r="BV64" i="40"/>
  <c r="BV84" i="40"/>
  <c r="BV69" i="40"/>
  <c r="BV73" i="40"/>
  <c r="BV77" i="40"/>
  <c r="BV90" i="40"/>
  <c r="BV80" i="40"/>
  <c r="BV94" i="40"/>
  <c r="BV98" i="40"/>
  <c r="BV102" i="40"/>
  <c r="BV116" i="40"/>
  <c r="BV126" i="40"/>
  <c r="BV122" i="40"/>
  <c r="BV132" i="40"/>
  <c r="BO36" i="40"/>
  <c r="BN113" i="40"/>
  <c r="BO113" i="40" s="1"/>
  <c r="CF29" i="40"/>
  <c r="CE38" i="40"/>
  <c r="CE124" i="40" s="1"/>
  <c r="CG138" i="40" s="1"/>
  <c r="CF134" i="40"/>
  <c r="CF127" i="40"/>
  <c r="CF129" i="40"/>
  <c r="CF119" i="40"/>
  <c r="CF116" i="40"/>
  <c r="CF110" i="40"/>
  <c r="CF96" i="40"/>
  <c r="CF88" i="40"/>
  <c r="CF84" i="40"/>
  <c r="CF81" i="40"/>
  <c r="CF101" i="40"/>
  <c r="CF77" i="40"/>
  <c r="CF73" i="40"/>
  <c r="CF69" i="40"/>
  <c r="CF59" i="40"/>
  <c r="CF43" i="40"/>
  <c r="CF52" i="40"/>
  <c r="CF54" i="40"/>
  <c r="CF40" i="40"/>
  <c r="CF60" i="40"/>
  <c r="CF61" i="40"/>
  <c r="CF45" i="40"/>
  <c r="CF13" i="40"/>
  <c r="CF102" i="40"/>
  <c r="CF93" i="40"/>
  <c r="CF72" i="40"/>
  <c r="CF68" i="40"/>
  <c r="CF18" i="40"/>
  <c r="CF4" i="40"/>
  <c r="CF44" i="40"/>
  <c r="CF19" i="40"/>
  <c r="CF48" i="40"/>
  <c r="CF12" i="40"/>
  <c r="CF138" i="40"/>
  <c r="CF126" i="40"/>
  <c r="CF111" i="40"/>
  <c r="CF85" i="40"/>
  <c r="CF78" i="40"/>
  <c r="CF63" i="40"/>
  <c r="CF56" i="40"/>
  <c r="CF6" i="40"/>
  <c r="CF15" i="40"/>
  <c r="CF133" i="40"/>
  <c r="CF132" i="40"/>
  <c r="CF123" i="40"/>
  <c r="CF118" i="40"/>
  <c r="CF106" i="40"/>
  <c r="CF91" i="40"/>
  <c r="CF99" i="40"/>
  <c r="CF87" i="40"/>
  <c r="CF79" i="40"/>
  <c r="CF76" i="40"/>
  <c r="CF55" i="40"/>
  <c r="CF50" i="40"/>
  <c r="CF57" i="40"/>
  <c r="CF131" i="40"/>
  <c r="CF120" i="40"/>
  <c r="CF89" i="40"/>
  <c r="CF66" i="40"/>
  <c r="CF70" i="40"/>
  <c r="CF10" i="40"/>
  <c r="CF42" i="40"/>
  <c r="CF49" i="40"/>
  <c r="CF130" i="40"/>
  <c r="CF128" i="40"/>
  <c r="CF122" i="40"/>
  <c r="CF117" i="40"/>
  <c r="CF105" i="40"/>
  <c r="CF90" i="40"/>
  <c r="CF95" i="40"/>
  <c r="CF86" i="40"/>
  <c r="CF98" i="40"/>
  <c r="CF97" i="40"/>
  <c r="CF80" i="40"/>
  <c r="CF75" i="40"/>
  <c r="CF71" i="40"/>
  <c r="CF65" i="40"/>
  <c r="CF51" i="40"/>
  <c r="CF16" i="40"/>
  <c r="CF64" i="40"/>
  <c r="CF62" i="40"/>
  <c r="CF46" i="40"/>
  <c r="CF11" i="40"/>
  <c r="CF41" i="40"/>
  <c r="CF53" i="40"/>
  <c r="CF7" i="40"/>
  <c r="CF121" i="40"/>
  <c r="CF100" i="40"/>
  <c r="CF94" i="40"/>
  <c r="CF74" i="40"/>
  <c r="CF47" i="40"/>
  <c r="CF58" i="40"/>
  <c r="CF39" i="40"/>
  <c r="CF104" i="40"/>
  <c r="CL18" i="40"/>
  <c r="CL4" i="40" s="1"/>
  <c r="CS19" i="40"/>
  <c r="CF125" i="40"/>
  <c r="CF83" i="40"/>
  <c r="CS39" i="40"/>
  <c r="CX40" i="40"/>
  <c r="BG112" i="40"/>
  <c r="BH109" i="40"/>
  <c r="AQ137" i="40"/>
  <c r="AV112" i="40"/>
  <c r="AR112" i="40"/>
  <c r="AW137" i="40"/>
  <c r="BB112" i="40"/>
  <c r="AX112" i="40"/>
  <c r="CT8" i="40"/>
  <c r="CS24" i="40"/>
  <c r="CT24" i="40" s="1"/>
  <c r="CL23" i="40"/>
  <c r="AJ139" i="40"/>
  <c r="AK139" i="40" s="1"/>
  <c r="AK137" i="40"/>
  <c r="AY141" i="40"/>
  <c r="CS127" i="40"/>
  <c r="CL125" i="40"/>
  <c r="CX10" i="40"/>
  <c r="CS116" i="40"/>
  <c r="CX116" i="40" s="1"/>
  <c r="CX117" i="40"/>
  <c r="CE34" i="40"/>
  <c r="CF34" i="40" s="1"/>
  <c r="CF26" i="40"/>
  <c r="CM24" i="40"/>
  <c r="BU36" i="40"/>
  <c r="BV22" i="40"/>
  <c r="BZ33" i="40"/>
  <c r="BV33" i="40"/>
  <c r="CM30" i="40"/>
  <c r="BW138" i="40"/>
  <c r="BW124" i="40"/>
  <c r="BW123" i="40"/>
  <c r="BW121" i="40"/>
  <c r="BW119" i="40"/>
  <c r="BW118" i="40"/>
  <c r="BW117" i="40"/>
  <c r="BW116" i="40"/>
  <c r="BW122" i="40"/>
  <c r="BW120" i="40"/>
  <c r="BW106" i="40"/>
  <c r="BW110" i="40"/>
  <c r="BW102" i="40"/>
  <c r="BW101" i="40"/>
  <c r="BW100" i="40"/>
  <c r="BW99" i="40"/>
  <c r="BW98" i="40"/>
  <c r="BW97" i="40"/>
  <c r="BW96" i="40"/>
  <c r="BW95" i="40"/>
  <c r="BW94" i="40"/>
  <c r="BW93" i="40"/>
  <c r="BW105" i="40"/>
  <c r="BW111" i="40"/>
  <c r="BW104" i="40"/>
  <c r="BW91" i="40"/>
  <c r="BW90" i="40"/>
  <c r="BW89" i="40"/>
  <c r="BW88" i="40"/>
  <c r="BW87" i="40"/>
  <c r="BW86" i="40"/>
  <c r="BW85" i="40"/>
  <c r="BW84" i="40"/>
  <c r="BW83" i="40"/>
  <c r="BW81" i="40"/>
  <c r="BW79" i="40"/>
  <c r="BW66" i="40"/>
  <c r="BW75" i="40"/>
  <c r="BW71" i="40"/>
  <c r="BW64" i="40"/>
  <c r="BW63" i="40"/>
  <c r="BW62" i="40"/>
  <c r="BW61" i="40"/>
  <c r="BW60" i="40"/>
  <c r="BW59" i="40"/>
  <c r="BW58" i="40"/>
  <c r="BW57" i="40"/>
  <c r="BW56" i="40"/>
  <c r="BW55" i="40"/>
  <c r="BW54" i="40"/>
  <c r="BW53" i="40"/>
  <c r="BW52" i="40"/>
  <c r="BW51" i="40"/>
  <c r="BW50" i="40"/>
  <c r="BW49" i="40"/>
  <c r="BW48" i="40"/>
  <c r="BW47" i="40"/>
  <c r="BW46" i="40"/>
  <c r="BW45" i="40"/>
  <c r="BW44" i="40"/>
  <c r="BW43" i="40"/>
  <c r="BW42" i="40"/>
  <c r="BW78" i="40"/>
  <c r="BW76" i="40"/>
  <c r="BW72" i="40"/>
  <c r="BW68" i="40"/>
  <c r="BW38" i="40"/>
  <c r="BW77" i="40"/>
  <c r="BW73" i="40"/>
  <c r="BW69" i="40"/>
  <c r="BW65" i="40"/>
  <c r="BW41" i="40"/>
  <c r="BW39" i="40"/>
  <c r="BW70" i="40"/>
  <c r="BW80" i="40"/>
  <c r="BW74" i="40"/>
  <c r="BW40" i="40"/>
  <c r="BZ124" i="40"/>
  <c r="CS68" i="40"/>
  <c r="CX68" i="40" s="1"/>
  <c r="CX69" i="40"/>
  <c r="CS84" i="40"/>
  <c r="CL83" i="40"/>
  <c r="CS27" i="40"/>
  <c r="CT27" i="40" s="1"/>
  <c r="CL26" i="40"/>
  <c r="BN112" i="40"/>
  <c r="BO109" i="40"/>
  <c r="CS30" i="40"/>
  <c r="CL29" i="40"/>
  <c r="CM29" i="40" s="1"/>
  <c r="CS105" i="40"/>
  <c r="CL104" i="40"/>
  <c r="CS15" i="40"/>
  <c r="CX16" i="40"/>
  <c r="BZ34" i="40"/>
  <c r="BV34" i="40"/>
  <c r="CM27" i="40"/>
  <c r="CE22" i="40"/>
  <c r="CE33" i="40"/>
  <c r="CF33" i="40" s="1"/>
  <c r="CF23" i="40"/>
  <c r="CM132" i="40" l="1"/>
  <c r="CM5" i="40"/>
  <c r="BV141" i="40"/>
  <c r="CM81" i="40"/>
  <c r="CM94" i="40"/>
  <c r="CM52" i="40"/>
  <c r="CM122" i="40"/>
  <c r="CM75" i="40"/>
  <c r="CM62" i="40"/>
  <c r="CM128" i="40"/>
  <c r="CM74" i="40"/>
  <c r="CM87" i="40"/>
  <c r="CM6" i="40"/>
  <c r="CM42" i="40"/>
  <c r="CM63" i="40"/>
  <c r="CM95" i="40"/>
  <c r="CM134" i="40"/>
  <c r="CM18" i="40"/>
  <c r="CM11" i="40"/>
  <c r="CM51" i="40"/>
  <c r="CM85" i="40"/>
  <c r="CM120" i="40"/>
  <c r="CM46" i="40"/>
  <c r="CM56" i="40"/>
  <c r="CM76" i="40"/>
  <c r="CM90" i="40"/>
  <c r="CM99" i="40"/>
  <c r="CM119" i="40"/>
  <c r="CM138" i="40"/>
  <c r="CM7" i="40"/>
  <c r="CM65" i="40"/>
  <c r="CM47" i="40"/>
  <c r="CM58" i="40"/>
  <c r="CM78" i="40"/>
  <c r="CM91" i="40"/>
  <c r="CM101" i="40"/>
  <c r="CM121" i="40"/>
  <c r="CF38" i="40"/>
  <c r="CG76" i="40"/>
  <c r="CG59" i="40"/>
  <c r="CG93" i="40"/>
  <c r="CG43" i="40"/>
  <c r="CG106" i="40"/>
  <c r="CG68" i="40"/>
  <c r="CG101" i="40"/>
  <c r="CG51" i="40"/>
  <c r="CG83" i="40"/>
  <c r="CM13" i="40"/>
  <c r="CM12" i="40"/>
  <c r="CM19" i="40"/>
  <c r="CM73" i="40"/>
  <c r="CM43" i="40"/>
  <c r="CM48" i="40"/>
  <c r="CM54" i="40"/>
  <c r="CM59" i="40"/>
  <c r="CM64" i="40"/>
  <c r="CM79" i="40"/>
  <c r="CM88" i="40"/>
  <c r="CM105" i="40"/>
  <c r="CM97" i="40"/>
  <c r="CM102" i="40"/>
  <c r="CM116" i="40"/>
  <c r="CM126" i="40"/>
  <c r="CM127" i="40"/>
  <c r="CM125" i="40"/>
  <c r="CM16" i="40"/>
  <c r="CM15" i="40"/>
  <c r="CM40" i="40"/>
  <c r="CM70" i="40"/>
  <c r="CM77" i="40"/>
  <c r="CM44" i="40"/>
  <c r="CM50" i="40"/>
  <c r="CM55" i="40"/>
  <c r="CM60" i="40"/>
  <c r="CM72" i="40"/>
  <c r="CM84" i="40"/>
  <c r="CM89" i="40"/>
  <c r="CM93" i="40"/>
  <c r="CM98" i="40"/>
  <c r="CM106" i="40"/>
  <c r="CM118" i="40"/>
  <c r="CM129" i="40"/>
  <c r="CM131" i="40"/>
  <c r="CG41" i="40"/>
  <c r="CG57" i="40"/>
  <c r="CG74" i="40"/>
  <c r="CG89" i="40"/>
  <c r="CG111" i="40"/>
  <c r="CG49" i="40"/>
  <c r="CG91" i="40"/>
  <c r="CG80" i="40"/>
  <c r="CG99" i="40"/>
  <c r="CG124" i="40"/>
  <c r="CG45" i="40"/>
  <c r="CG53" i="40"/>
  <c r="CG61" i="40"/>
  <c r="CG70" i="40"/>
  <c r="CG90" i="40"/>
  <c r="CG85" i="40"/>
  <c r="CG95" i="40"/>
  <c r="CG118" i="40"/>
  <c r="CG120" i="40"/>
  <c r="CG39" i="40"/>
  <c r="CG47" i="40"/>
  <c r="CG55" i="40"/>
  <c r="CG63" i="40"/>
  <c r="CG72" i="40"/>
  <c r="CG78" i="40"/>
  <c r="CG87" i="40"/>
  <c r="CG97" i="40"/>
  <c r="CG119" i="40"/>
  <c r="CG122" i="40"/>
  <c r="CG40" i="40"/>
  <c r="CG44" i="40"/>
  <c r="CG48" i="40"/>
  <c r="CG52" i="40"/>
  <c r="CG56" i="40"/>
  <c r="CG60" i="40"/>
  <c r="CG64" i="40"/>
  <c r="CG69" i="40"/>
  <c r="CG73" i="40"/>
  <c r="CG77" i="40"/>
  <c r="CG79" i="40"/>
  <c r="CG84" i="40"/>
  <c r="CG88" i="40"/>
  <c r="CG94" i="40"/>
  <c r="CG98" i="40"/>
  <c r="CG102" i="40"/>
  <c r="CG110" i="40"/>
  <c r="CG117" i="40"/>
  <c r="CG123" i="40"/>
  <c r="CL38" i="40"/>
  <c r="CM38" i="40" s="1"/>
  <c r="CF124" i="40"/>
  <c r="CG38" i="40"/>
  <c r="CG42" i="40"/>
  <c r="CG46" i="40"/>
  <c r="CG50" i="40"/>
  <c r="CG54" i="40"/>
  <c r="CG58" i="40"/>
  <c r="CG62" i="40"/>
  <c r="CG65" i="40"/>
  <c r="CG71" i="40"/>
  <c r="CG75" i="40"/>
  <c r="CG66" i="40"/>
  <c r="CG81" i="40"/>
  <c r="CG86" i="40"/>
  <c r="CG116" i="40"/>
  <c r="CG96" i="40"/>
  <c r="CG100" i="40"/>
  <c r="CG104" i="40"/>
  <c r="CG105" i="40"/>
  <c r="CG121" i="40"/>
  <c r="CL35" i="40"/>
  <c r="CM35" i="40" s="1"/>
  <c r="CX19" i="40"/>
  <c r="CS18" i="40"/>
  <c r="CM104" i="40"/>
  <c r="CM4" i="40"/>
  <c r="CM10" i="40"/>
  <c r="CM39" i="40"/>
  <c r="CM71" i="40"/>
  <c r="CM66" i="40"/>
  <c r="CM69" i="40"/>
  <c r="CM41" i="40"/>
  <c r="CM45" i="40"/>
  <c r="CM49" i="40"/>
  <c r="CM53" i="40"/>
  <c r="CM57" i="40"/>
  <c r="CM61" i="40"/>
  <c r="CM68" i="40"/>
  <c r="CM80" i="40"/>
  <c r="CM86" i="40"/>
  <c r="CM110" i="40"/>
  <c r="CM111" i="40"/>
  <c r="CM96" i="40"/>
  <c r="CM100" i="40"/>
  <c r="CM123" i="40"/>
  <c r="CM117" i="40"/>
  <c r="CM130" i="40"/>
  <c r="CM133" i="40"/>
  <c r="BN137" i="40"/>
  <c r="BO112" i="40"/>
  <c r="BW141" i="40"/>
  <c r="CX127" i="40"/>
  <c r="CS125" i="40"/>
  <c r="CX125" i="40" s="1"/>
  <c r="CS23" i="40"/>
  <c r="CX24" i="40"/>
  <c r="BV142" i="40"/>
  <c r="CX39" i="40"/>
  <c r="CF22" i="40"/>
  <c r="CE36" i="40"/>
  <c r="CM26" i="40"/>
  <c r="CL34" i="40"/>
  <c r="CM34" i="40" s="1"/>
  <c r="CM83" i="40"/>
  <c r="CL22" i="40"/>
  <c r="CL33" i="40"/>
  <c r="CM33" i="40" s="1"/>
  <c r="CM23" i="40"/>
  <c r="CS104" i="40"/>
  <c r="CX104" i="40" s="1"/>
  <c r="CX105" i="40"/>
  <c r="CX84" i="40"/>
  <c r="CS83" i="40"/>
  <c r="CX83" i="40" s="1"/>
  <c r="BU114" i="40"/>
  <c r="BU113" i="40"/>
  <c r="BU109" i="40"/>
  <c r="BZ36" i="40"/>
  <c r="BV36" i="40"/>
  <c r="AQ139" i="40"/>
  <c r="AR137" i="40"/>
  <c r="AV137" i="40"/>
  <c r="CT30" i="40"/>
  <c r="CX15" i="40"/>
  <c r="CS29" i="40"/>
  <c r="CX29" i="40" s="1"/>
  <c r="CX30" i="40"/>
  <c r="CS26" i="40"/>
  <c r="CX27" i="40"/>
  <c r="AW139" i="40"/>
  <c r="BB137" i="40"/>
  <c r="AX137" i="40"/>
  <c r="BG137" i="40"/>
  <c r="BH112" i="40"/>
  <c r="CS35" i="40" l="1"/>
  <c r="CX35" i="40" s="1"/>
  <c r="CL124" i="40"/>
  <c r="CN123" i="40" s="1"/>
  <c r="CG141" i="40"/>
  <c r="CX18" i="40"/>
  <c r="CS4" i="40"/>
  <c r="BZ114" i="40"/>
  <c r="BV114" i="40"/>
  <c r="CL36" i="40"/>
  <c r="CM22" i="40"/>
  <c r="CS38" i="40"/>
  <c r="BN139" i="40"/>
  <c r="BO139" i="40" s="1"/>
  <c r="BO137" i="40"/>
  <c r="AX139" i="40"/>
  <c r="BB139" i="40"/>
  <c r="CT29" i="40"/>
  <c r="AQ140" i="40"/>
  <c r="AR139" i="40"/>
  <c r="AV139" i="40"/>
  <c r="BU112" i="40"/>
  <c r="BZ109" i="40"/>
  <c r="BV109" i="40"/>
  <c r="CE114" i="40"/>
  <c r="CF114" i="40" s="1"/>
  <c r="CE109" i="40"/>
  <c r="CE113" i="40"/>
  <c r="CF113" i="40" s="1"/>
  <c r="CF36" i="40"/>
  <c r="CX26" i="40"/>
  <c r="CS34" i="40"/>
  <c r="CT26" i="40"/>
  <c r="CS22" i="40"/>
  <c r="CX23" i="40"/>
  <c r="CT23" i="40"/>
  <c r="CS33" i="40"/>
  <c r="BG139" i="40"/>
  <c r="BH137" i="40"/>
  <c r="BZ113" i="40"/>
  <c r="BV113" i="40"/>
  <c r="CF142" i="40"/>
  <c r="CF141" i="40"/>
  <c r="CN124" i="40"/>
  <c r="CN120" i="40"/>
  <c r="CN110" i="40"/>
  <c r="CN91" i="40"/>
  <c r="CN100" i="40"/>
  <c r="CN88" i="40"/>
  <c r="CN87" i="40"/>
  <c r="CN81" i="40"/>
  <c r="CN102" i="40"/>
  <c r="CN80" i="40"/>
  <c r="CN78" i="40"/>
  <c r="CN75" i="40"/>
  <c r="CN74" i="40"/>
  <c r="CN71" i="40"/>
  <c r="CN70" i="40"/>
  <c r="CN65" i="40"/>
  <c r="CN66" i="40"/>
  <c r="CN60" i="40"/>
  <c r="CN56" i="40"/>
  <c r="CN44" i="40"/>
  <c r="CN40" i="40"/>
  <c r="CN45" i="40"/>
  <c r="CN41" i="40"/>
  <c r="CN55" i="40"/>
  <c r="CN51" i="40"/>
  <c r="CN57" i="40"/>
  <c r="CN62" i="40"/>
  <c r="CN50" i="40"/>
  <c r="CN46" i="40"/>
  <c r="CN61" i="40"/>
  <c r="CN53" i="40"/>
  <c r="CN83" i="40" l="1"/>
  <c r="CN90" i="40"/>
  <c r="CN122" i="40"/>
  <c r="CT125" i="40"/>
  <c r="CT5" i="40"/>
  <c r="CT35" i="40"/>
  <c r="CN84" i="40"/>
  <c r="CN93" i="40"/>
  <c r="CN111" i="40"/>
  <c r="CN121" i="40"/>
  <c r="CN39" i="40"/>
  <c r="CN54" i="40"/>
  <c r="CN43" i="40"/>
  <c r="CN59" i="40"/>
  <c r="CN49" i="40"/>
  <c r="CN48" i="40"/>
  <c r="CN64" i="40"/>
  <c r="CN68" i="40"/>
  <c r="CN72" i="40"/>
  <c r="CN76" i="40"/>
  <c r="CN98" i="40"/>
  <c r="CN95" i="40"/>
  <c r="CN85" i="40"/>
  <c r="CN89" i="40"/>
  <c r="CN97" i="40"/>
  <c r="CN104" i="40"/>
  <c r="CN105" i="40"/>
  <c r="CN118" i="40"/>
  <c r="CN138" i="40"/>
  <c r="CM124" i="40"/>
  <c r="CM142" i="40" s="1"/>
  <c r="CN42" i="40"/>
  <c r="CN58" i="40"/>
  <c r="CN47" i="40"/>
  <c r="CN63" i="40"/>
  <c r="CN38" i="40"/>
  <c r="CN52" i="40"/>
  <c r="CN79" i="40"/>
  <c r="CN69" i="40"/>
  <c r="CN73" i="40"/>
  <c r="CN77" i="40"/>
  <c r="CN94" i="40"/>
  <c r="CN99" i="40"/>
  <c r="CN86" i="40"/>
  <c r="CN96" i="40"/>
  <c r="CN101" i="40"/>
  <c r="CN116" i="40"/>
  <c r="CN106" i="40"/>
  <c r="CN119" i="40"/>
  <c r="CN117" i="40"/>
  <c r="CT133" i="40"/>
  <c r="CT132" i="40"/>
  <c r="CT126" i="40"/>
  <c r="CT120" i="40"/>
  <c r="CT116" i="40"/>
  <c r="CT105" i="40"/>
  <c r="CT99" i="40"/>
  <c r="CT95" i="40"/>
  <c r="CT90" i="40"/>
  <c r="CT78" i="40"/>
  <c r="CT76" i="40"/>
  <c r="CT72" i="40"/>
  <c r="CT68" i="40"/>
  <c r="CT66" i="40"/>
  <c r="CT63" i="40"/>
  <c r="CT59" i="40"/>
  <c r="CT55" i="40"/>
  <c r="CT51" i="40"/>
  <c r="CT47" i="40"/>
  <c r="CT43" i="40"/>
  <c r="CT39" i="40"/>
  <c r="CT15" i="40"/>
  <c r="CT10" i="40"/>
  <c r="CT6" i="40"/>
  <c r="CT11" i="40"/>
  <c r="CT134" i="40"/>
  <c r="CT130" i="40"/>
  <c r="CT123" i="40"/>
  <c r="CT119" i="40"/>
  <c r="CT111" i="40"/>
  <c r="CT102" i="40"/>
  <c r="CT98" i="40"/>
  <c r="CT94" i="40"/>
  <c r="CT81" i="40"/>
  <c r="CT77" i="40"/>
  <c r="CT75" i="40"/>
  <c r="CT71" i="40"/>
  <c r="CT65" i="40"/>
  <c r="CT89" i="40"/>
  <c r="CT62" i="40"/>
  <c r="CT58" i="40"/>
  <c r="CT54" i="40"/>
  <c r="CT50" i="40"/>
  <c r="CT46" i="40"/>
  <c r="CT42" i="40"/>
  <c r="CT12" i="40"/>
  <c r="CT13" i="40"/>
  <c r="CX4" i="40"/>
  <c r="CT127" i="40"/>
  <c r="CT100" i="40"/>
  <c r="CT79" i="40"/>
  <c r="CT73" i="40"/>
  <c r="CT84" i="40"/>
  <c r="CT60" i="40"/>
  <c r="CT52" i="40"/>
  <c r="CT44" i="40"/>
  <c r="CT4" i="40"/>
  <c r="CT128" i="40"/>
  <c r="CT131" i="40"/>
  <c r="CT122" i="40"/>
  <c r="CT118" i="40"/>
  <c r="CT110" i="40"/>
  <c r="CT101" i="40"/>
  <c r="CT97" i="40"/>
  <c r="CT93" i="40"/>
  <c r="CT80" i="40"/>
  <c r="CT87" i="40"/>
  <c r="CT74" i="40"/>
  <c r="CT70" i="40"/>
  <c r="CT88" i="40"/>
  <c r="CT86" i="40"/>
  <c r="CT61" i="40"/>
  <c r="CT57" i="40"/>
  <c r="CT53" i="40"/>
  <c r="CT49" i="40"/>
  <c r="CT45" i="40"/>
  <c r="CT41" i="40"/>
  <c r="CT7" i="40"/>
  <c r="CT18" i="40"/>
  <c r="CT19" i="40"/>
  <c r="CT138" i="40"/>
  <c r="CT129" i="40"/>
  <c r="CT121" i="40"/>
  <c r="CT117" i="40"/>
  <c r="CT106" i="40"/>
  <c r="CT96" i="40"/>
  <c r="CT91" i="40"/>
  <c r="CT85" i="40"/>
  <c r="CT69" i="40"/>
  <c r="CT64" i="40"/>
  <c r="CT56" i="40"/>
  <c r="CT48" i="40"/>
  <c r="CT40" i="40"/>
  <c r="CT16" i="40"/>
  <c r="CT83" i="40"/>
  <c r="CT104" i="40"/>
  <c r="CX33" i="40"/>
  <c r="CT33" i="40"/>
  <c r="CL113" i="40"/>
  <c r="CM113" i="40" s="1"/>
  <c r="CL109" i="40"/>
  <c r="CL114" i="40"/>
  <c r="CM114" i="40" s="1"/>
  <c r="CM36" i="40"/>
  <c r="CE112" i="40"/>
  <c r="CF109" i="40"/>
  <c r="BU137" i="40"/>
  <c r="BZ112" i="40"/>
  <c r="BV112" i="40"/>
  <c r="CS124" i="40"/>
  <c r="CX38" i="40"/>
  <c r="CT38" i="40"/>
  <c r="CX34" i="40"/>
  <c r="CT34" i="40"/>
  <c r="BG140" i="40"/>
  <c r="BH139" i="40"/>
  <c r="CX22" i="40"/>
  <c r="CT22" i="40"/>
  <c r="CS36" i="40"/>
  <c r="CM141" i="40"/>
  <c r="CN141" i="40" l="1"/>
  <c r="CL112" i="40"/>
  <c r="CM109" i="40"/>
  <c r="CS109" i="40"/>
  <c r="CS113" i="40"/>
  <c r="CS114" i="40"/>
  <c r="CX36" i="40"/>
  <c r="CT36" i="40"/>
  <c r="CU138" i="40"/>
  <c r="CU124" i="40"/>
  <c r="CU120" i="40"/>
  <c r="CU119" i="40"/>
  <c r="CU118" i="40"/>
  <c r="CU117" i="40"/>
  <c r="CU116" i="40"/>
  <c r="CU122" i="40"/>
  <c r="CU121" i="40"/>
  <c r="CU106" i="40"/>
  <c r="CU105" i="40"/>
  <c r="CU102" i="40"/>
  <c r="CU101" i="40"/>
  <c r="CU100" i="40"/>
  <c r="CU99" i="40"/>
  <c r="CU98" i="40"/>
  <c r="CU97" i="40"/>
  <c r="CU96" i="40"/>
  <c r="CU95" i="40"/>
  <c r="CU94" i="40"/>
  <c r="CU93" i="40"/>
  <c r="CU123" i="40"/>
  <c r="CU111" i="40"/>
  <c r="CU91" i="40"/>
  <c r="CU90" i="40"/>
  <c r="CU110" i="40"/>
  <c r="CU89" i="40"/>
  <c r="CU88" i="40"/>
  <c r="CU87" i="40"/>
  <c r="CU86" i="40"/>
  <c r="CU85" i="40"/>
  <c r="CU84" i="40"/>
  <c r="CU83" i="40"/>
  <c r="CU77" i="40"/>
  <c r="CU66" i="40"/>
  <c r="CU104" i="40"/>
  <c r="CU80" i="40"/>
  <c r="CU78" i="40"/>
  <c r="CU76" i="40"/>
  <c r="CU72" i="40"/>
  <c r="CU68" i="40"/>
  <c r="CU65" i="40"/>
  <c r="CU64" i="40"/>
  <c r="CU63" i="40"/>
  <c r="CU62" i="40"/>
  <c r="CU61" i="40"/>
  <c r="CU60" i="40"/>
  <c r="CU59" i="40"/>
  <c r="CU58" i="40"/>
  <c r="CU57" i="40"/>
  <c r="CU56" i="40"/>
  <c r="CU55" i="40"/>
  <c r="CU54" i="40"/>
  <c r="CU53" i="40"/>
  <c r="CU52" i="40"/>
  <c r="CU51" i="40"/>
  <c r="CU50" i="40"/>
  <c r="CU49" i="40"/>
  <c r="CU48" i="40"/>
  <c r="CU47" i="40"/>
  <c r="CU46" i="40"/>
  <c r="CU45" i="40"/>
  <c r="CU44" i="40"/>
  <c r="CU43" i="40"/>
  <c r="CU42" i="40"/>
  <c r="CU41" i="40"/>
  <c r="CU73" i="40"/>
  <c r="CU69" i="40"/>
  <c r="CU38" i="40"/>
  <c r="CU81" i="40"/>
  <c r="CU74" i="40"/>
  <c r="CU70" i="40"/>
  <c r="CU40" i="40"/>
  <c r="CU75" i="40"/>
  <c r="CU79" i="40"/>
  <c r="CU71" i="40"/>
  <c r="CU39" i="40"/>
  <c r="CX124" i="40"/>
  <c r="CT124" i="40"/>
  <c r="CT142" i="40" s="1"/>
  <c r="CE137" i="40"/>
  <c r="CF112" i="40"/>
  <c r="CT141" i="40"/>
  <c r="BU139" i="40"/>
  <c r="BZ137" i="40"/>
  <c r="BV137" i="40"/>
  <c r="CU141" i="40" l="1"/>
  <c r="BZ139" i="40"/>
  <c r="BV139" i="40"/>
  <c r="CE139" i="40"/>
  <c r="CF139" i="40" s="1"/>
  <c r="CF137" i="40"/>
  <c r="CS112" i="40"/>
  <c r="CX109" i="40"/>
  <c r="CT109" i="40"/>
  <c r="CX113" i="40"/>
  <c r="CT113" i="40"/>
  <c r="CX114" i="40"/>
  <c r="CT114" i="40"/>
  <c r="CL137" i="40"/>
  <c r="CM112" i="40"/>
  <c r="CL139" i="40" l="1"/>
  <c r="CM139" i="40" s="1"/>
  <c r="CM137" i="40"/>
  <c r="CS137" i="40"/>
  <c r="CX112" i="40"/>
  <c r="CT112" i="40"/>
  <c r="CS139" i="40" l="1"/>
  <c r="CX137" i="40"/>
  <c r="CT137" i="40"/>
  <c r="CX139" i="40" l="1"/>
  <c r="CT139" i="40"/>
  <c r="O205" i="39" l="1"/>
  <c r="O203" i="39"/>
  <c r="O202" i="39"/>
  <c r="O201" i="39"/>
  <c r="O200" i="39"/>
  <c r="O199" i="39"/>
  <c r="O198" i="39"/>
  <c r="O197" i="39"/>
  <c r="O196" i="39"/>
  <c r="O195" i="39"/>
  <c r="O194" i="39"/>
  <c r="B193" i="39"/>
  <c r="O192" i="39"/>
  <c r="O191" i="39"/>
  <c r="O190" i="39"/>
  <c r="O189" i="39"/>
  <c r="B188" i="39"/>
  <c r="O187" i="39"/>
  <c r="O186" i="39"/>
  <c r="O185" i="39"/>
  <c r="O184" i="39"/>
  <c r="O183" i="39"/>
  <c r="O182" i="39"/>
  <c r="O181" i="39"/>
  <c r="O180" i="39"/>
  <c r="O179" i="39"/>
  <c r="O178" i="39"/>
  <c r="O177" i="39"/>
  <c r="O176" i="39"/>
  <c r="O175" i="39"/>
  <c r="O174" i="39"/>
  <c r="O173" i="39"/>
  <c r="B172" i="39"/>
  <c r="O171" i="39"/>
  <c r="O170" i="39"/>
  <c r="O169" i="39"/>
  <c r="O168" i="39"/>
  <c r="O167" i="39"/>
  <c r="O166" i="39"/>
  <c r="O165" i="39"/>
  <c r="O164" i="39"/>
  <c r="O163" i="39"/>
  <c r="O162" i="39"/>
  <c r="O161" i="39"/>
  <c r="O160" i="39"/>
  <c r="O159" i="39"/>
  <c r="O158" i="39"/>
  <c r="O157" i="39"/>
  <c r="O156" i="39"/>
  <c r="O155" i="39"/>
  <c r="O154" i="39"/>
  <c r="O153" i="39"/>
  <c r="O152" i="39"/>
  <c r="O151" i="39"/>
  <c r="O150" i="39"/>
  <c r="O149" i="39"/>
  <c r="O148" i="39"/>
  <c r="O147" i="39"/>
  <c r="O146" i="39"/>
  <c r="O145" i="39"/>
  <c r="O144" i="39"/>
  <c r="O143" i="39"/>
  <c r="O142" i="39"/>
  <c r="O141" i="39"/>
  <c r="O140" i="39"/>
  <c r="B139" i="39"/>
  <c r="O138" i="39"/>
  <c r="O137" i="39"/>
  <c r="O136" i="39"/>
  <c r="O135" i="39"/>
  <c r="O134" i="39"/>
  <c r="O133" i="39"/>
  <c r="O132" i="39"/>
  <c r="O131" i="39"/>
  <c r="O130" i="39"/>
  <c r="O129" i="39"/>
  <c r="O128" i="39"/>
  <c r="O127" i="39"/>
  <c r="O126" i="39"/>
  <c r="O125" i="39"/>
  <c r="O124" i="39"/>
  <c r="O123" i="39"/>
  <c r="O122" i="39"/>
  <c r="O121" i="39"/>
  <c r="O120" i="39"/>
  <c r="O119" i="39"/>
  <c r="O118" i="39"/>
  <c r="O117" i="39"/>
  <c r="O116" i="39"/>
  <c r="O115" i="39"/>
  <c r="O114" i="39"/>
  <c r="O113" i="39"/>
  <c r="O112" i="39"/>
  <c r="O111" i="39"/>
  <c r="O110" i="39"/>
  <c r="O109" i="39"/>
  <c r="O108" i="39"/>
  <c r="O107" i="39"/>
  <c r="O106" i="39"/>
  <c r="O105" i="39"/>
  <c r="O104" i="39"/>
  <c r="O103" i="39"/>
  <c r="O102" i="39"/>
  <c r="O101" i="39"/>
  <c r="O100" i="39"/>
  <c r="O99" i="39"/>
  <c r="O98" i="39"/>
  <c r="O97" i="39"/>
  <c r="O96" i="39"/>
  <c r="B95" i="39"/>
  <c r="O94" i="39"/>
  <c r="O93" i="39"/>
  <c r="O92" i="39"/>
  <c r="O91" i="39"/>
  <c r="O90" i="39"/>
  <c r="O89" i="39"/>
  <c r="O88" i="39"/>
  <c r="O87" i="39"/>
  <c r="O86" i="39"/>
  <c r="O85" i="39"/>
  <c r="O84" i="39"/>
  <c r="O83" i="39"/>
  <c r="O82" i="39"/>
  <c r="O81" i="39"/>
  <c r="O80" i="39"/>
  <c r="O79" i="39"/>
  <c r="O78" i="39"/>
  <c r="O77" i="39"/>
  <c r="O76" i="39"/>
  <c r="O75" i="39"/>
  <c r="O74" i="39"/>
  <c r="O73" i="39"/>
  <c r="O72" i="39"/>
  <c r="O71" i="39"/>
  <c r="O70" i="39"/>
  <c r="O69" i="39"/>
  <c r="O68" i="39"/>
  <c r="O67" i="39"/>
  <c r="O66" i="39"/>
  <c r="O65" i="39"/>
  <c r="O64" i="39"/>
  <c r="O63" i="39"/>
  <c r="O62" i="39"/>
  <c r="O61" i="39"/>
  <c r="O60" i="39"/>
  <c r="O59" i="39"/>
  <c r="O58" i="39"/>
  <c r="O57" i="39"/>
  <c r="O56" i="39"/>
  <c r="O55" i="39"/>
  <c r="O54" i="39"/>
  <c r="O53" i="39"/>
  <c r="O52" i="39"/>
  <c r="O51" i="39"/>
  <c r="O50" i="39"/>
  <c r="O49" i="39"/>
  <c r="O48" i="39"/>
  <c r="O47" i="39"/>
  <c r="O46" i="39"/>
  <c r="O45" i="39"/>
  <c r="O44" i="39"/>
  <c r="O43" i="39"/>
  <c r="O42" i="39"/>
  <c r="O41" i="39"/>
  <c r="O40" i="39"/>
  <c r="O39" i="39"/>
  <c r="B38" i="39"/>
  <c r="O35" i="39"/>
  <c r="O33" i="39"/>
  <c r="O32" i="39"/>
  <c r="O31" i="39"/>
  <c r="O30" i="39"/>
  <c r="B29" i="39"/>
  <c r="O28" i="39"/>
  <c r="O27" i="39"/>
  <c r="O26" i="39"/>
  <c r="O25" i="39"/>
  <c r="O24" i="39"/>
  <c r="O23" i="39"/>
  <c r="O22" i="39"/>
  <c r="O21" i="39"/>
  <c r="O20" i="39"/>
  <c r="O19" i="39"/>
  <c r="B18" i="39"/>
  <c r="O17" i="39"/>
  <c r="O16" i="39"/>
  <c r="O15" i="39"/>
  <c r="O14" i="39"/>
  <c r="O13" i="39"/>
  <c r="O12" i="39"/>
  <c r="O11" i="39"/>
  <c r="O10" i="39"/>
  <c r="O9" i="39"/>
  <c r="O8" i="39"/>
  <c r="O7" i="39"/>
  <c r="O6" i="39"/>
  <c r="N204" i="39"/>
  <c r="N206" i="39" s="1"/>
  <c r="L204" i="39"/>
  <c r="L206" i="39" s="1"/>
  <c r="J4" i="39"/>
  <c r="J34" i="39" s="1"/>
  <c r="I4" i="39"/>
  <c r="I34" i="39" s="1"/>
  <c r="F4" i="39"/>
  <c r="F34" i="39" s="1"/>
  <c r="D4" i="39"/>
  <c r="D34" i="39" s="1"/>
  <c r="C4" i="39"/>
  <c r="C34" i="39" s="1"/>
  <c r="B4" i="39"/>
  <c r="B34" i="39" s="1"/>
  <c r="M204" i="39"/>
  <c r="M206" i="39" s="1"/>
  <c r="K4" i="39"/>
  <c r="H4" i="39"/>
  <c r="H34" i="39" s="1"/>
  <c r="G4" i="39"/>
  <c r="G34" i="39" s="1"/>
  <c r="E4" i="39"/>
  <c r="E34" i="39" s="1"/>
  <c r="AZ141" i="38"/>
  <c r="CR138" i="38"/>
  <c r="CO138" i="38"/>
  <c r="CK138" i="38"/>
  <c r="CH138" i="38"/>
  <c r="CA138" i="38"/>
  <c r="BT138" i="38"/>
  <c r="BQ138" i="38"/>
  <c r="CD138" i="38" s="1"/>
  <c r="BM138" i="38"/>
  <c r="BJ138" i="38"/>
  <c r="BC138" i="38"/>
  <c r="AZ138" i="38"/>
  <c r="BX138" i="38" s="1"/>
  <c r="AT138" i="38"/>
  <c r="AM138" i="38"/>
  <c r="BF138" i="38" s="1"/>
  <c r="AF138" i="38"/>
  <c r="Y138" i="38"/>
  <c r="O138" i="38"/>
  <c r="K138" i="38"/>
  <c r="H138" i="38"/>
  <c r="E138" i="38"/>
  <c r="L138" i="38" s="1"/>
  <c r="S138" i="38" s="1"/>
  <c r="AC138" i="38" s="1"/>
  <c r="AJ138" i="38" s="1"/>
  <c r="B138" i="38"/>
  <c r="CR136" i="38"/>
  <c r="CL136" i="38"/>
  <c r="CS136" i="38" s="1"/>
  <c r="CK136" i="38"/>
  <c r="CD136" i="38"/>
  <c r="BT136" i="38"/>
  <c r="BM136" i="38"/>
  <c r="BF136" i="38"/>
  <c r="AZ136" i="38"/>
  <c r="AT136" i="38"/>
  <c r="AP136" i="38"/>
  <c r="AJ136" i="38"/>
  <c r="AQ136" i="38" s="1"/>
  <c r="BG136" i="38" s="1"/>
  <c r="BN136" i="38" s="1"/>
  <c r="BU136" i="38" s="1"/>
  <c r="AI136" i="38"/>
  <c r="AB136" i="38"/>
  <c r="X136" i="38"/>
  <c r="R136" i="38"/>
  <c r="K136" i="38"/>
  <c r="CR135" i="38"/>
  <c r="CL135" i="38"/>
  <c r="CS135" i="38" s="1"/>
  <c r="CK135" i="38"/>
  <c r="CD135" i="38"/>
  <c r="BT135" i="38"/>
  <c r="BM135" i="38"/>
  <c r="BF135" i="38"/>
  <c r="AT135" i="38"/>
  <c r="AZ135" i="38" s="1"/>
  <c r="CV135" i="38" s="1"/>
  <c r="CX135" i="38" s="1"/>
  <c r="AP135" i="38"/>
  <c r="AJ135" i="38"/>
  <c r="AQ135" i="38" s="1"/>
  <c r="AI135" i="38"/>
  <c r="AB135" i="38"/>
  <c r="X135" i="38"/>
  <c r="R135" i="38"/>
  <c r="K135" i="38"/>
  <c r="CO134" i="38"/>
  <c r="CH134" i="38"/>
  <c r="CA134" i="38"/>
  <c r="BQ134" i="38"/>
  <c r="BJ134" i="38"/>
  <c r="BC134" i="38"/>
  <c r="BM134" i="38" s="1"/>
  <c r="AZ134" i="38"/>
  <c r="CV134" i="38" s="1"/>
  <c r="AT134" i="38"/>
  <c r="AM134" i="38"/>
  <c r="BF134" i="38" s="1"/>
  <c r="AF134" i="38"/>
  <c r="AP134" i="38" s="1"/>
  <c r="Y134" i="38"/>
  <c r="O134" i="38"/>
  <c r="H134" i="38"/>
  <c r="E134" i="38"/>
  <c r="B134" i="38"/>
  <c r="CO133" i="38"/>
  <c r="CH133" i="38"/>
  <c r="CA133" i="38"/>
  <c r="BQ133" i="38"/>
  <c r="BT133" i="38" s="1"/>
  <c r="BJ133" i="38"/>
  <c r="BC133" i="38"/>
  <c r="AT133" i="38"/>
  <c r="AM133" i="38"/>
  <c r="AF133" i="38"/>
  <c r="Y133" i="38"/>
  <c r="AI133" i="38" s="1"/>
  <c r="O133" i="38"/>
  <c r="H133" i="38"/>
  <c r="E133" i="38"/>
  <c r="B133" i="38"/>
  <c r="CO132" i="38"/>
  <c r="CH132" i="38"/>
  <c r="CA132" i="38"/>
  <c r="BQ132" i="38"/>
  <c r="BJ132" i="38"/>
  <c r="BC132" i="38"/>
  <c r="AZ132" i="38"/>
  <c r="AT132" i="38"/>
  <c r="AM132" i="38"/>
  <c r="AF132" i="38"/>
  <c r="Y132" i="38"/>
  <c r="O132" i="38"/>
  <c r="H132" i="38"/>
  <c r="E132" i="38"/>
  <c r="B132" i="38"/>
  <c r="CO131" i="38"/>
  <c r="CH131" i="38"/>
  <c r="CA131" i="38"/>
  <c r="BQ131" i="38"/>
  <c r="BJ131" i="38"/>
  <c r="BC131" i="38"/>
  <c r="AT131" i="38"/>
  <c r="AM131" i="38"/>
  <c r="AF131" i="38"/>
  <c r="Y131" i="38"/>
  <c r="O131" i="38"/>
  <c r="H131" i="38"/>
  <c r="E131" i="38"/>
  <c r="B131" i="38"/>
  <c r="CO130" i="38"/>
  <c r="CH130" i="38"/>
  <c r="CA130" i="38"/>
  <c r="BX130" i="38"/>
  <c r="BQ130" i="38"/>
  <c r="BJ130" i="38"/>
  <c r="BC130" i="38"/>
  <c r="AZ130" i="38"/>
  <c r="CV130" i="38" s="1"/>
  <c r="AT130" i="38"/>
  <c r="AM130" i="38"/>
  <c r="AF130" i="38"/>
  <c r="Y130" i="38"/>
  <c r="O130" i="38"/>
  <c r="H130" i="38"/>
  <c r="E130" i="38"/>
  <c r="B130" i="38"/>
  <c r="CO129" i="38"/>
  <c r="CH129" i="38"/>
  <c r="CA129" i="38"/>
  <c r="BQ129" i="38"/>
  <c r="BJ129" i="38"/>
  <c r="BC129" i="38"/>
  <c r="AZ129" i="38"/>
  <c r="CV129" i="38" s="1"/>
  <c r="AT129" i="38"/>
  <c r="AM129" i="38"/>
  <c r="AF129" i="38"/>
  <c r="Y129" i="38"/>
  <c r="O129" i="38"/>
  <c r="H129" i="38"/>
  <c r="E129" i="38"/>
  <c r="B129" i="38"/>
  <c r="CO128" i="38"/>
  <c r="CH128" i="38"/>
  <c r="CA128" i="38"/>
  <c r="BQ128" i="38"/>
  <c r="BJ128" i="38"/>
  <c r="BC128" i="38"/>
  <c r="AZ128" i="38"/>
  <c r="CV128" i="38" s="1"/>
  <c r="AT128" i="38"/>
  <c r="AM128" i="38"/>
  <c r="AF128" i="38"/>
  <c r="Y128" i="38"/>
  <c r="O128" i="38"/>
  <c r="H128" i="38"/>
  <c r="E128" i="38"/>
  <c r="B128" i="38"/>
  <c r="CO127" i="38"/>
  <c r="CH127" i="38"/>
  <c r="CA127" i="38"/>
  <c r="BQ127" i="38"/>
  <c r="BJ127" i="38"/>
  <c r="BC127" i="38"/>
  <c r="AT127" i="38"/>
  <c r="AM127" i="38"/>
  <c r="AF127" i="38"/>
  <c r="Y127" i="38"/>
  <c r="O127" i="38"/>
  <c r="H127" i="38"/>
  <c r="E127" i="38"/>
  <c r="B127" i="38"/>
  <c r="CO126" i="38"/>
  <c r="CH126" i="38"/>
  <c r="CA126" i="38"/>
  <c r="BX126" i="38"/>
  <c r="BQ126" i="38"/>
  <c r="BJ126" i="38"/>
  <c r="BC126" i="38"/>
  <c r="AZ126" i="38"/>
  <c r="CV126" i="38" s="1"/>
  <c r="AT126" i="38"/>
  <c r="AM126" i="38"/>
  <c r="AF126" i="38"/>
  <c r="Y126" i="38"/>
  <c r="O126" i="38"/>
  <c r="H126" i="38"/>
  <c r="E126" i="38"/>
  <c r="B126" i="38"/>
  <c r="V125" i="38"/>
  <c r="CO123" i="38"/>
  <c r="CH123" i="38"/>
  <c r="CA123" i="38"/>
  <c r="BQ123" i="38"/>
  <c r="BJ123" i="38"/>
  <c r="BC123" i="38"/>
  <c r="AT123" i="38"/>
  <c r="AM123" i="38"/>
  <c r="AF123" i="38"/>
  <c r="Y123" i="38"/>
  <c r="O123" i="38"/>
  <c r="H123" i="38"/>
  <c r="E123" i="38"/>
  <c r="B123" i="38"/>
  <c r="CO122" i="38"/>
  <c r="CH122" i="38"/>
  <c r="CA122" i="38"/>
  <c r="BQ122" i="38"/>
  <c r="BJ122" i="38"/>
  <c r="BC122" i="38"/>
  <c r="AT122" i="38"/>
  <c r="AM122" i="38"/>
  <c r="AF122" i="38"/>
  <c r="Y122" i="38"/>
  <c r="O122" i="38"/>
  <c r="H122" i="38"/>
  <c r="E122" i="38"/>
  <c r="B122" i="38"/>
  <c r="CO121" i="38"/>
  <c r="CH121" i="38"/>
  <c r="CA121" i="38"/>
  <c r="BQ121" i="38"/>
  <c r="BJ121" i="38"/>
  <c r="BC121" i="38"/>
  <c r="AT121" i="38"/>
  <c r="AM121" i="38"/>
  <c r="AF121" i="38"/>
  <c r="Y121" i="38"/>
  <c r="O121" i="38"/>
  <c r="H121" i="38"/>
  <c r="E121" i="38"/>
  <c r="B121" i="38"/>
  <c r="CO120" i="38"/>
  <c r="CH120" i="38"/>
  <c r="CA120" i="38"/>
  <c r="BQ120" i="38"/>
  <c r="BJ120" i="38"/>
  <c r="BC120" i="38"/>
  <c r="AT120" i="38"/>
  <c r="AZ120" i="38" s="1"/>
  <c r="AM120" i="38"/>
  <c r="AF120" i="38"/>
  <c r="Y120" i="38"/>
  <c r="O120" i="38"/>
  <c r="H120" i="38"/>
  <c r="E120" i="38"/>
  <c r="B120" i="38"/>
  <c r="CO119" i="38"/>
  <c r="CH119" i="38"/>
  <c r="CA119" i="38"/>
  <c r="BQ119" i="38"/>
  <c r="BJ119" i="38"/>
  <c r="BC119" i="38"/>
  <c r="AT119" i="38"/>
  <c r="AZ119" i="38" s="1"/>
  <c r="AM119" i="38"/>
  <c r="AF119" i="38"/>
  <c r="Y119" i="38"/>
  <c r="O119" i="38"/>
  <c r="H119" i="38"/>
  <c r="E119" i="38"/>
  <c r="B119" i="38"/>
  <c r="CO118" i="38"/>
  <c r="CH118" i="38"/>
  <c r="CA118" i="38"/>
  <c r="BQ118" i="38"/>
  <c r="BJ118" i="38"/>
  <c r="BC118" i="38"/>
  <c r="AT118" i="38"/>
  <c r="AZ118" i="38" s="1"/>
  <c r="AM118" i="38"/>
  <c r="AF118" i="38"/>
  <c r="Y118" i="38"/>
  <c r="O118" i="38"/>
  <c r="H118" i="38"/>
  <c r="E118" i="38"/>
  <c r="B118" i="38"/>
  <c r="B116" i="38" s="1"/>
  <c r="CO117" i="38"/>
  <c r="CH117" i="38"/>
  <c r="CA117" i="38"/>
  <c r="BQ117" i="38"/>
  <c r="BJ117" i="38"/>
  <c r="BC117" i="38"/>
  <c r="AT117" i="38"/>
  <c r="AM117" i="38"/>
  <c r="AF117" i="38"/>
  <c r="Y117" i="38"/>
  <c r="O117" i="38"/>
  <c r="H117" i="38"/>
  <c r="E117" i="38"/>
  <c r="B117" i="38"/>
  <c r="V116" i="38"/>
  <c r="CX115" i="38"/>
  <c r="CR115" i="38"/>
  <c r="CK115" i="38"/>
  <c r="BZ115" i="38"/>
  <c r="BT115" i="38"/>
  <c r="BM115" i="38"/>
  <c r="AP115" i="38"/>
  <c r="AI115" i="38"/>
  <c r="CO111" i="38"/>
  <c r="CH111" i="38"/>
  <c r="CA111" i="38"/>
  <c r="BQ111" i="38"/>
  <c r="BJ111" i="38"/>
  <c r="BC111" i="38"/>
  <c r="AT111" i="38"/>
  <c r="AZ111" i="38" s="1"/>
  <c r="AM111" i="38"/>
  <c r="AF111" i="38"/>
  <c r="Y111" i="38"/>
  <c r="O111" i="38"/>
  <c r="H111" i="38"/>
  <c r="E111" i="38"/>
  <c r="B111" i="38"/>
  <c r="CO110" i="38"/>
  <c r="CH110" i="38"/>
  <c r="CA110" i="38"/>
  <c r="BQ110" i="38"/>
  <c r="BJ110" i="38"/>
  <c r="BC110" i="38"/>
  <c r="AT110" i="38"/>
  <c r="AZ110" i="38" s="1"/>
  <c r="AM110" i="38"/>
  <c r="AF110" i="38"/>
  <c r="Y110" i="38"/>
  <c r="O110" i="38"/>
  <c r="H110" i="38"/>
  <c r="E110" i="38"/>
  <c r="B110" i="38"/>
  <c r="CR108" i="38"/>
  <c r="CL108" i="38"/>
  <c r="CS108" i="38" s="1"/>
  <c r="CK108" i="38"/>
  <c r="CD108" i="38"/>
  <c r="BT108" i="38"/>
  <c r="BM108" i="38"/>
  <c r="BF108" i="38"/>
  <c r="AZ108" i="38"/>
  <c r="AT108" i="38"/>
  <c r="AV108" i="38" s="1"/>
  <c r="AQ108" i="38"/>
  <c r="BG108" i="38" s="1"/>
  <c r="BN108" i="38" s="1"/>
  <c r="BU108" i="38" s="1"/>
  <c r="AP108" i="38"/>
  <c r="AJ108" i="38"/>
  <c r="AI108" i="38"/>
  <c r="AB108" i="38"/>
  <c r="X108" i="38"/>
  <c r="R108" i="38"/>
  <c r="K108" i="38"/>
  <c r="CR107" i="38"/>
  <c r="CL107" i="38"/>
  <c r="CS107" i="38" s="1"/>
  <c r="CK107" i="38"/>
  <c r="CD107" i="38"/>
  <c r="BT107" i="38"/>
  <c r="BM107" i="38"/>
  <c r="BG107" i="38"/>
  <c r="BN107" i="38" s="1"/>
  <c r="BU107" i="38" s="1"/>
  <c r="BF107" i="38"/>
  <c r="AW107" i="38"/>
  <c r="AT107" i="38"/>
  <c r="AV107" i="38" s="1"/>
  <c r="AQ107" i="38"/>
  <c r="AP107" i="38"/>
  <c r="AJ107" i="38"/>
  <c r="AI107" i="38"/>
  <c r="AB107" i="38"/>
  <c r="X107" i="38"/>
  <c r="R107" i="38"/>
  <c r="K107" i="38"/>
  <c r="CO106" i="38"/>
  <c r="CH106" i="38"/>
  <c r="CR106" i="38" s="1"/>
  <c r="CA106" i="38"/>
  <c r="BQ106" i="38"/>
  <c r="BJ106" i="38"/>
  <c r="BM106" i="38" s="1"/>
  <c r="BC106" i="38"/>
  <c r="AT106" i="38"/>
  <c r="AZ106" i="38" s="1"/>
  <c r="AM106" i="38"/>
  <c r="BF106" i="38" s="1"/>
  <c r="AF106" i="38"/>
  <c r="Y106" i="38"/>
  <c r="O106" i="38"/>
  <c r="AB106" i="38" s="1"/>
  <c r="H106" i="38"/>
  <c r="E106" i="38"/>
  <c r="B106" i="38"/>
  <c r="CO105" i="38"/>
  <c r="CH105" i="38"/>
  <c r="CA105" i="38"/>
  <c r="BQ105" i="38"/>
  <c r="BM105" i="38"/>
  <c r="BJ105" i="38"/>
  <c r="BJ104" i="38" s="1"/>
  <c r="BC105" i="38"/>
  <c r="AT105" i="38"/>
  <c r="AZ105" i="38" s="1"/>
  <c r="AM105" i="38"/>
  <c r="BF105" i="38" s="1"/>
  <c r="AF105" i="38"/>
  <c r="AF104" i="38" s="1"/>
  <c r="Y105" i="38"/>
  <c r="AI105" i="38" s="1"/>
  <c r="O105" i="38"/>
  <c r="H105" i="38"/>
  <c r="E105" i="38"/>
  <c r="K105" i="38" s="1"/>
  <c r="B105" i="38"/>
  <c r="B104" i="38" s="1"/>
  <c r="CO104" i="38"/>
  <c r="CA104" i="38"/>
  <c r="BC104" i="38"/>
  <c r="AT104" i="38"/>
  <c r="Y104" i="38"/>
  <c r="V104" i="38"/>
  <c r="CR103" i="38"/>
  <c r="CK103" i="38"/>
  <c r="CD103" i="38"/>
  <c r="BT103" i="38"/>
  <c r="BM103" i="38"/>
  <c r="BF103" i="38"/>
  <c r="BB103" i="38"/>
  <c r="AP103" i="38"/>
  <c r="AI103" i="38"/>
  <c r="AC103" i="38"/>
  <c r="AJ103" i="38" s="1"/>
  <c r="AQ103" i="38" s="1"/>
  <c r="AB103" i="38"/>
  <c r="X103" i="38"/>
  <c r="R103" i="38"/>
  <c r="K103" i="38"/>
  <c r="CO102" i="38"/>
  <c r="CH102" i="38"/>
  <c r="CA102" i="38"/>
  <c r="CK102" i="38" s="1"/>
  <c r="BQ102" i="38"/>
  <c r="BJ102" i="38"/>
  <c r="BC102" i="38"/>
  <c r="AT102" i="38"/>
  <c r="AZ102" i="38" s="1"/>
  <c r="AM102" i="38"/>
  <c r="AF102" i="38"/>
  <c r="Y102" i="38"/>
  <c r="O102" i="38"/>
  <c r="H102" i="38"/>
  <c r="E102" i="38"/>
  <c r="B102" i="38"/>
  <c r="CO101" i="38"/>
  <c r="CH101" i="38"/>
  <c r="CA101" i="38"/>
  <c r="BQ101" i="38"/>
  <c r="BJ101" i="38"/>
  <c r="BC101" i="38"/>
  <c r="AT101" i="38"/>
  <c r="AZ101" i="38" s="1"/>
  <c r="AM101" i="38"/>
  <c r="AF101" i="38"/>
  <c r="Y101" i="38"/>
  <c r="O101" i="38"/>
  <c r="H101" i="38"/>
  <c r="E101" i="38"/>
  <c r="B101" i="38"/>
  <c r="CO100" i="38"/>
  <c r="CH100" i="38"/>
  <c r="CA100" i="38"/>
  <c r="BQ100" i="38"/>
  <c r="BJ100" i="38"/>
  <c r="BC100" i="38"/>
  <c r="AT100" i="38"/>
  <c r="AZ100" i="38" s="1"/>
  <c r="AM100" i="38"/>
  <c r="AF100" i="38"/>
  <c r="Y100" i="38"/>
  <c r="O100" i="38"/>
  <c r="H100" i="38"/>
  <c r="E100" i="38"/>
  <c r="B100" i="38"/>
  <c r="CO99" i="38"/>
  <c r="CH99" i="38"/>
  <c r="CA99" i="38"/>
  <c r="BQ99" i="38"/>
  <c r="BJ99" i="38"/>
  <c r="BC99" i="38"/>
  <c r="AT99" i="38"/>
  <c r="AZ99" i="38" s="1"/>
  <c r="AM99" i="38"/>
  <c r="AF99" i="38"/>
  <c r="Y99" i="38"/>
  <c r="O99" i="38"/>
  <c r="H99" i="38"/>
  <c r="E99" i="38"/>
  <c r="B99" i="38"/>
  <c r="CO98" i="38"/>
  <c r="CH98" i="38"/>
  <c r="CA98" i="38"/>
  <c r="BQ98" i="38"/>
  <c r="BJ98" i="38"/>
  <c r="BC98" i="38"/>
  <c r="AT98" i="38"/>
  <c r="AZ98" i="38" s="1"/>
  <c r="AM98" i="38"/>
  <c r="AF98" i="38"/>
  <c r="Y98" i="38"/>
  <c r="O98" i="38"/>
  <c r="H98" i="38"/>
  <c r="E98" i="38"/>
  <c r="B98" i="38"/>
  <c r="CO97" i="38"/>
  <c r="CH97" i="38"/>
  <c r="CA97" i="38"/>
  <c r="BQ97" i="38"/>
  <c r="BJ97" i="38"/>
  <c r="BC97" i="38"/>
  <c r="AT97" i="38"/>
  <c r="AZ97" i="38" s="1"/>
  <c r="AM97" i="38"/>
  <c r="AF97" i="38"/>
  <c r="Y97" i="38"/>
  <c r="O97" i="38"/>
  <c r="H97" i="38"/>
  <c r="E97" i="38"/>
  <c r="B97" i="38"/>
  <c r="CO96" i="38"/>
  <c r="CH96" i="38"/>
  <c r="CA96" i="38"/>
  <c r="BQ96" i="38"/>
  <c r="BJ96" i="38"/>
  <c r="BC96" i="38"/>
  <c r="AT96" i="38"/>
  <c r="AZ96" i="38" s="1"/>
  <c r="AM96" i="38"/>
  <c r="AF96" i="38"/>
  <c r="Y96" i="38"/>
  <c r="O96" i="38"/>
  <c r="H96" i="38"/>
  <c r="E96" i="38"/>
  <c r="B96" i="38"/>
  <c r="CO95" i="38"/>
  <c r="CH95" i="38"/>
  <c r="CR95" i="38" s="1"/>
  <c r="CA95" i="38"/>
  <c r="BQ95" i="38"/>
  <c r="BJ95" i="38"/>
  <c r="BC95" i="38"/>
  <c r="BM95" i="38" s="1"/>
  <c r="AT95" i="38"/>
  <c r="AZ95" i="38" s="1"/>
  <c r="AM95" i="38"/>
  <c r="AF95" i="38"/>
  <c r="Y95" i="38"/>
  <c r="AI95" i="38" s="1"/>
  <c r="O95" i="38"/>
  <c r="H95" i="38"/>
  <c r="E95" i="38"/>
  <c r="B95" i="38"/>
  <c r="CO94" i="38"/>
  <c r="CO93" i="38" s="1"/>
  <c r="CH94" i="38"/>
  <c r="CA94" i="38"/>
  <c r="BQ94" i="38"/>
  <c r="BQ93" i="38" s="1"/>
  <c r="BJ94" i="38"/>
  <c r="BC94" i="38"/>
  <c r="AT94" i="38"/>
  <c r="AZ94" i="38" s="1"/>
  <c r="AM94" i="38"/>
  <c r="AF94" i="38"/>
  <c r="Y94" i="38"/>
  <c r="O94" i="38"/>
  <c r="H94" i="38"/>
  <c r="E94" i="38"/>
  <c r="B94" i="38"/>
  <c r="B93" i="38" s="1"/>
  <c r="AT93" i="38"/>
  <c r="AF93" i="38"/>
  <c r="V93" i="38"/>
  <c r="CR92" i="38"/>
  <c r="CK92" i="38"/>
  <c r="CD92" i="38"/>
  <c r="BT92" i="38"/>
  <c r="BM92" i="38"/>
  <c r="BF92" i="38"/>
  <c r="AT92" i="38"/>
  <c r="AZ92" i="38" s="1"/>
  <c r="AP92" i="38"/>
  <c r="AJ92" i="38"/>
  <c r="AQ92" i="38" s="1"/>
  <c r="AV92" i="38" s="1"/>
  <c r="AI92" i="38"/>
  <c r="AB92" i="38"/>
  <c r="X92" i="38"/>
  <c r="R92" i="38"/>
  <c r="K92" i="38"/>
  <c r="CO91" i="38"/>
  <c r="CH91" i="38"/>
  <c r="CA91" i="38"/>
  <c r="BQ91" i="38"/>
  <c r="BJ91" i="38"/>
  <c r="BC91" i="38"/>
  <c r="AT91" i="38"/>
  <c r="AZ91" i="38" s="1"/>
  <c r="CV91" i="38" s="1"/>
  <c r="AM91" i="38"/>
  <c r="BF91" i="38" s="1"/>
  <c r="AF91" i="38"/>
  <c r="Y91" i="38"/>
  <c r="O91" i="38"/>
  <c r="H91" i="38"/>
  <c r="E91" i="38"/>
  <c r="B91" i="38"/>
  <c r="CO90" i="38"/>
  <c r="CH90" i="38"/>
  <c r="CA90" i="38"/>
  <c r="BQ90" i="38"/>
  <c r="BJ90" i="38"/>
  <c r="BC90" i="38"/>
  <c r="BM90" i="38" s="1"/>
  <c r="AT90" i="38"/>
  <c r="AZ90" i="38" s="1"/>
  <c r="CV90" i="38" s="1"/>
  <c r="AM90" i="38"/>
  <c r="AF90" i="38"/>
  <c r="Y90" i="38"/>
  <c r="AI90" i="38" s="1"/>
  <c r="O90" i="38"/>
  <c r="H90" i="38"/>
  <c r="E90" i="38"/>
  <c r="B90" i="38"/>
  <c r="CO89" i="38"/>
  <c r="CH89" i="38"/>
  <c r="CA89" i="38"/>
  <c r="BQ89" i="38"/>
  <c r="BJ89" i="38"/>
  <c r="BC89" i="38"/>
  <c r="AT89" i="38"/>
  <c r="AZ89" i="38" s="1"/>
  <c r="CV89" i="38" s="1"/>
  <c r="AM89" i="38"/>
  <c r="AF89" i="38"/>
  <c r="Y89" i="38"/>
  <c r="O89" i="38"/>
  <c r="H89" i="38"/>
  <c r="E89" i="38"/>
  <c r="B89" i="38"/>
  <c r="CO88" i="38"/>
  <c r="CH88" i="38"/>
  <c r="CA88" i="38"/>
  <c r="BQ88" i="38"/>
  <c r="BJ88" i="38"/>
  <c r="BC88" i="38"/>
  <c r="BM88" i="38" s="1"/>
  <c r="AZ88" i="38"/>
  <c r="CV88" i="38" s="1"/>
  <c r="AT88" i="38"/>
  <c r="AM88" i="38"/>
  <c r="AF88" i="38"/>
  <c r="Y88" i="38"/>
  <c r="O88" i="38"/>
  <c r="H88" i="38"/>
  <c r="E88" i="38"/>
  <c r="B88" i="38"/>
  <c r="CO87" i="38"/>
  <c r="CH87" i="38"/>
  <c r="CA87" i="38"/>
  <c r="BQ87" i="38"/>
  <c r="BJ87" i="38"/>
  <c r="BC87" i="38"/>
  <c r="AT87" i="38"/>
  <c r="AZ87" i="38" s="1"/>
  <c r="CV87" i="38" s="1"/>
  <c r="AM87" i="38"/>
  <c r="AF87" i="38"/>
  <c r="Y87" i="38"/>
  <c r="O87" i="38"/>
  <c r="H87" i="38"/>
  <c r="E87" i="38"/>
  <c r="B87" i="38"/>
  <c r="CO86" i="38"/>
  <c r="CH86" i="38"/>
  <c r="CA86" i="38"/>
  <c r="BQ86" i="38"/>
  <c r="BJ86" i="38"/>
  <c r="BC86" i="38"/>
  <c r="AT86" i="38"/>
  <c r="AM86" i="38"/>
  <c r="AF86" i="38"/>
  <c r="AP86" i="38" s="1"/>
  <c r="Y86" i="38"/>
  <c r="O86" i="38"/>
  <c r="H86" i="38"/>
  <c r="E86" i="38"/>
  <c r="B86" i="38"/>
  <c r="CO85" i="38"/>
  <c r="CH85" i="38"/>
  <c r="CA85" i="38"/>
  <c r="BQ85" i="38"/>
  <c r="BJ85" i="38"/>
  <c r="BC85" i="38"/>
  <c r="AT85" i="38"/>
  <c r="AZ85" i="38" s="1"/>
  <c r="CV85" i="38" s="1"/>
  <c r="AM85" i="38"/>
  <c r="AF85" i="38"/>
  <c r="Y85" i="38"/>
  <c r="O85" i="38"/>
  <c r="H85" i="38"/>
  <c r="E85" i="38"/>
  <c r="B85" i="38"/>
  <c r="CO84" i="38"/>
  <c r="CH84" i="38"/>
  <c r="CA84" i="38"/>
  <c r="BQ84" i="38"/>
  <c r="BJ84" i="38"/>
  <c r="BC84" i="38"/>
  <c r="AZ84" i="38"/>
  <c r="CV84" i="38" s="1"/>
  <c r="AT84" i="38"/>
  <c r="AM84" i="38"/>
  <c r="AF84" i="38"/>
  <c r="Y84" i="38"/>
  <c r="O84" i="38"/>
  <c r="H84" i="38"/>
  <c r="E84" i="38"/>
  <c r="B84" i="38"/>
  <c r="B83" i="38" s="1"/>
  <c r="V83" i="38"/>
  <c r="CR82" i="38"/>
  <c r="CL82" i="38"/>
  <c r="CS82" i="38" s="1"/>
  <c r="CK82" i="38"/>
  <c r="CD82" i="38"/>
  <c r="BT82" i="38"/>
  <c r="BM82" i="38"/>
  <c r="BF82" i="38"/>
  <c r="AZ82" i="38"/>
  <c r="AT82" i="38"/>
  <c r="AQ82" i="38"/>
  <c r="AP82" i="38"/>
  <c r="AJ82" i="38"/>
  <c r="AI82" i="38"/>
  <c r="AB82" i="38"/>
  <c r="X82" i="38"/>
  <c r="R82" i="38"/>
  <c r="K82" i="38"/>
  <c r="CO81" i="38"/>
  <c r="CH81" i="38"/>
  <c r="CA81" i="38"/>
  <c r="BQ81" i="38"/>
  <c r="BJ81" i="38"/>
  <c r="BC81" i="38"/>
  <c r="AT81" i="38"/>
  <c r="AM81" i="38"/>
  <c r="AF81" i="38"/>
  <c r="Y81" i="38"/>
  <c r="O81" i="38"/>
  <c r="H81" i="38"/>
  <c r="E81" i="38"/>
  <c r="B81" i="38"/>
  <c r="CO80" i="38"/>
  <c r="CH80" i="38"/>
  <c r="CA80" i="38"/>
  <c r="BQ80" i="38"/>
  <c r="BJ80" i="38"/>
  <c r="BC80" i="38"/>
  <c r="AT80" i="38"/>
  <c r="AM80" i="38"/>
  <c r="AF80" i="38"/>
  <c r="AP80" i="38" s="1"/>
  <c r="Y80" i="38"/>
  <c r="O80" i="38"/>
  <c r="H80" i="38"/>
  <c r="E80" i="38"/>
  <c r="B80" i="38"/>
  <c r="CO79" i="38"/>
  <c r="CH79" i="38"/>
  <c r="CA79" i="38"/>
  <c r="BQ79" i="38"/>
  <c r="BJ79" i="38"/>
  <c r="BC79" i="38"/>
  <c r="AT79" i="38"/>
  <c r="AM79" i="38"/>
  <c r="AF79" i="38"/>
  <c r="AI79" i="38" s="1"/>
  <c r="Y79" i="38"/>
  <c r="O79" i="38"/>
  <c r="H79" i="38"/>
  <c r="E79" i="38"/>
  <c r="B79" i="38"/>
  <c r="CO78" i="38"/>
  <c r="CH78" i="38"/>
  <c r="CA78" i="38"/>
  <c r="BQ78" i="38"/>
  <c r="BJ78" i="38"/>
  <c r="BC78" i="38"/>
  <c r="AT78" i="38"/>
  <c r="AM78" i="38"/>
  <c r="AF78" i="38"/>
  <c r="Y78" i="38"/>
  <c r="O78" i="38"/>
  <c r="H78" i="38"/>
  <c r="E78" i="38"/>
  <c r="B78" i="38"/>
  <c r="CO77" i="38"/>
  <c r="CH77" i="38"/>
  <c r="CA77" i="38"/>
  <c r="BQ77" i="38"/>
  <c r="BJ77" i="38"/>
  <c r="BC77" i="38"/>
  <c r="AT77" i="38"/>
  <c r="AM77" i="38"/>
  <c r="AF77" i="38"/>
  <c r="Y77" i="38"/>
  <c r="O77" i="38"/>
  <c r="H77" i="38"/>
  <c r="E77" i="38"/>
  <c r="B77" i="38"/>
  <c r="CO76" i="38"/>
  <c r="CH76" i="38"/>
  <c r="CA76" i="38"/>
  <c r="BQ76" i="38"/>
  <c r="BJ76" i="38"/>
  <c r="BC76" i="38"/>
  <c r="AT76" i="38"/>
  <c r="AM76" i="38"/>
  <c r="AF76" i="38"/>
  <c r="Y76" i="38"/>
  <c r="O76" i="38"/>
  <c r="H76" i="38"/>
  <c r="E76" i="38"/>
  <c r="B76" i="38"/>
  <c r="CO75" i="38"/>
  <c r="CH75" i="38"/>
  <c r="CA75" i="38"/>
  <c r="BQ75" i="38"/>
  <c r="BJ75" i="38"/>
  <c r="BC75" i="38"/>
  <c r="AT75" i="38"/>
  <c r="AM75" i="38"/>
  <c r="AF75" i="38"/>
  <c r="Y75" i="38"/>
  <c r="O75" i="38"/>
  <c r="H75" i="38"/>
  <c r="E75" i="38"/>
  <c r="B75" i="38"/>
  <c r="CO74" i="38"/>
  <c r="CH74" i="38"/>
  <c r="CA74" i="38"/>
  <c r="BQ74" i="38"/>
  <c r="BJ74" i="38"/>
  <c r="BC74" i="38"/>
  <c r="AT74" i="38"/>
  <c r="AM74" i="38"/>
  <c r="AF74" i="38"/>
  <c r="AP74" i="38" s="1"/>
  <c r="Y74" i="38"/>
  <c r="O74" i="38"/>
  <c r="H74" i="38"/>
  <c r="E74" i="38"/>
  <c r="B74" i="38"/>
  <c r="CO73" i="38"/>
  <c r="CH73" i="38"/>
  <c r="CA73" i="38"/>
  <c r="BQ73" i="38"/>
  <c r="BJ73" i="38"/>
  <c r="BC73" i="38"/>
  <c r="AT73" i="38"/>
  <c r="AM73" i="38"/>
  <c r="AF73" i="38"/>
  <c r="Y73" i="38"/>
  <c r="O73" i="38"/>
  <c r="AB73" i="38" s="1"/>
  <c r="H73" i="38"/>
  <c r="E73" i="38"/>
  <c r="B73" i="38"/>
  <c r="CO72" i="38"/>
  <c r="CH72" i="38"/>
  <c r="CA72" i="38"/>
  <c r="BQ72" i="38"/>
  <c r="BJ72" i="38"/>
  <c r="BC72" i="38"/>
  <c r="AT72" i="38"/>
  <c r="AM72" i="38"/>
  <c r="AF72" i="38"/>
  <c r="Y72" i="38"/>
  <c r="O72" i="38"/>
  <c r="H72" i="38"/>
  <c r="E72" i="38"/>
  <c r="B72" i="38"/>
  <c r="CO71" i="38"/>
  <c r="CH71" i="38"/>
  <c r="CA71" i="38"/>
  <c r="BQ71" i="38"/>
  <c r="BJ71" i="38"/>
  <c r="BC71" i="38"/>
  <c r="AT71" i="38"/>
  <c r="AM71" i="38"/>
  <c r="AF71" i="38"/>
  <c r="AI71" i="38" s="1"/>
  <c r="Y71" i="38"/>
  <c r="O71" i="38"/>
  <c r="AB71" i="38" s="1"/>
  <c r="H71" i="38"/>
  <c r="E71" i="38"/>
  <c r="B71" i="38"/>
  <c r="CO70" i="38"/>
  <c r="CH70" i="38"/>
  <c r="CA70" i="38"/>
  <c r="BQ70" i="38"/>
  <c r="BJ70" i="38"/>
  <c r="BC70" i="38"/>
  <c r="AT70" i="38"/>
  <c r="AM70" i="38"/>
  <c r="AF70" i="38"/>
  <c r="Y70" i="38"/>
  <c r="O70" i="38"/>
  <c r="H70" i="38"/>
  <c r="E70" i="38"/>
  <c r="B70" i="38"/>
  <c r="CO69" i="38"/>
  <c r="CH69" i="38"/>
  <c r="CA69" i="38"/>
  <c r="BQ69" i="38"/>
  <c r="BJ69" i="38"/>
  <c r="BC69" i="38"/>
  <c r="AZ69" i="38"/>
  <c r="AT69" i="38"/>
  <c r="AM69" i="38"/>
  <c r="AF69" i="38"/>
  <c r="Y69" i="38"/>
  <c r="O69" i="38"/>
  <c r="H69" i="38"/>
  <c r="E69" i="38"/>
  <c r="B69" i="38"/>
  <c r="V68" i="38"/>
  <c r="CR67" i="38"/>
  <c r="CL67" i="38"/>
  <c r="CS67" i="38" s="1"/>
  <c r="CK67" i="38"/>
  <c r="CD67" i="38"/>
  <c r="BT67" i="38"/>
  <c r="BM67" i="38"/>
  <c r="BF67" i="38"/>
  <c r="AT67" i="38"/>
  <c r="AP67" i="38"/>
  <c r="AJ67" i="38"/>
  <c r="AQ67" i="38" s="1"/>
  <c r="AI67" i="38"/>
  <c r="AB67" i="38"/>
  <c r="X67" i="38"/>
  <c r="R67" i="38"/>
  <c r="K67" i="38"/>
  <c r="CR66" i="38"/>
  <c r="CK66" i="38"/>
  <c r="CD66" i="38"/>
  <c r="BT66" i="38"/>
  <c r="BM66" i="38"/>
  <c r="BF66" i="38"/>
  <c r="AZ66" i="38"/>
  <c r="CV66" i="38" s="1"/>
  <c r="AT66" i="38"/>
  <c r="AP66" i="38"/>
  <c r="AI66" i="38"/>
  <c r="AB66" i="38"/>
  <c r="R66" i="38"/>
  <c r="L66" i="38"/>
  <c r="S66" i="38" s="1"/>
  <c r="K66" i="38"/>
  <c r="CK65" i="38"/>
  <c r="BM65" i="38"/>
  <c r="AZ65" i="38"/>
  <c r="AT65" i="38"/>
  <c r="BF65" i="38"/>
  <c r="AP65" i="38"/>
  <c r="AI65" i="38"/>
  <c r="AB65" i="38"/>
  <c r="K65" i="38"/>
  <c r="CO64" i="38"/>
  <c r="CH64" i="38"/>
  <c r="CA64" i="38"/>
  <c r="BQ64" i="38"/>
  <c r="BJ64" i="38"/>
  <c r="BC64" i="38"/>
  <c r="AT64" i="38"/>
  <c r="AZ64" i="38" s="1"/>
  <c r="BX64" i="38" s="1"/>
  <c r="AM64" i="38"/>
  <c r="AF64" i="38"/>
  <c r="Y64" i="38"/>
  <c r="O64" i="38"/>
  <c r="H64" i="38"/>
  <c r="E64" i="38"/>
  <c r="B64" i="38"/>
  <c r="CO63" i="38"/>
  <c r="CH63" i="38"/>
  <c r="CA63" i="38"/>
  <c r="BQ63" i="38"/>
  <c r="BJ63" i="38"/>
  <c r="BC63" i="38"/>
  <c r="AT63" i="38"/>
  <c r="AZ63" i="38" s="1"/>
  <c r="BX63" i="38" s="1"/>
  <c r="AM63" i="38"/>
  <c r="AF63" i="38"/>
  <c r="Y63" i="38"/>
  <c r="O63" i="38"/>
  <c r="H63" i="38"/>
  <c r="E63" i="38"/>
  <c r="B63" i="38"/>
  <c r="CO62" i="38"/>
  <c r="CH62" i="38"/>
  <c r="CA62" i="38"/>
  <c r="BQ62" i="38"/>
  <c r="BJ62" i="38"/>
  <c r="BC62" i="38"/>
  <c r="AZ62" i="38"/>
  <c r="AT62" i="38"/>
  <c r="AM62" i="38"/>
  <c r="AF62" i="38"/>
  <c r="Y62" i="38"/>
  <c r="O62" i="38"/>
  <c r="H62" i="38"/>
  <c r="E62" i="38"/>
  <c r="B62" i="38"/>
  <c r="CO61" i="38"/>
  <c r="CH61" i="38"/>
  <c r="CA61" i="38"/>
  <c r="BQ61" i="38"/>
  <c r="BJ61" i="38"/>
  <c r="BC61" i="38"/>
  <c r="BM61" i="38" s="1"/>
  <c r="AT61" i="38"/>
  <c r="AZ61" i="38" s="1"/>
  <c r="AM61" i="38"/>
  <c r="AF61" i="38"/>
  <c r="Y61" i="38"/>
  <c r="O61" i="38"/>
  <c r="H61" i="38"/>
  <c r="E61" i="38"/>
  <c r="B61" i="38"/>
  <c r="CO60" i="38"/>
  <c r="CH60" i="38"/>
  <c r="CA60" i="38"/>
  <c r="BQ60" i="38"/>
  <c r="BJ60" i="38"/>
  <c r="BC60" i="38"/>
  <c r="AT60" i="38"/>
  <c r="AZ60" i="38" s="1"/>
  <c r="BX60" i="38" s="1"/>
  <c r="AM60" i="38"/>
  <c r="AF60" i="38"/>
  <c r="Y60" i="38"/>
  <c r="O60" i="38"/>
  <c r="H60" i="38"/>
  <c r="E60" i="38"/>
  <c r="B60" i="38"/>
  <c r="CO59" i="38"/>
  <c r="CH59" i="38"/>
  <c r="CA59" i="38"/>
  <c r="BQ59" i="38"/>
  <c r="BJ59" i="38"/>
  <c r="BC59" i="38"/>
  <c r="AZ59" i="38"/>
  <c r="BX59" i="38" s="1"/>
  <c r="AT59" i="38"/>
  <c r="AM59" i="38"/>
  <c r="AF59" i="38"/>
  <c r="Y59" i="38"/>
  <c r="O59" i="38"/>
  <c r="H59" i="38"/>
  <c r="E59" i="38"/>
  <c r="B59" i="38"/>
  <c r="CO58" i="38"/>
  <c r="CH58" i="38"/>
  <c r="CA58" i="38"/>
  <c r="BQ58" i="38"/>
  <c r="BJ58" i="38"/>
  <c r="BC58" i="38"/>
  <c r="AT58" i="38"/>
  <c r="AZ58" i="38" s="1"/>
  <c r="AM58" i="38"/>
  <c r="AF58" i="38"/>
  <c r="Y58" i="38"/>
  <c r="O58" i="38"/>
  <c r="H58" i="38"/>
  <c r="E58" i="38"/>
  <c r="B58" i="38"/>
  <c r="CO57" i="38"/>
  <c r="CH57" i="38"/>
  <c r="CA57" i="38"/>
  <c r="BQ57" i="38"/>
  <c r="BJ57" i="38"/>
  <c r="BC57" i="38"/>
  <c r="AZ57" i="38"/>
  <c r="AT57" i="38"/>
  <c r="AM57" i="38"/>
  <c r="AF57" i="38"/>
  <c r="Y57" i="38"/>
  <c r="O57" i="38"/>
  <c r="H57" i="38"/>
  <c r="E57" i="38"/>
  <c r="B57" i="38"/>
  <c r="CO56" i="38"/>
  <c r="CH56" i="38"/>
  <c r="CA56" i="38"/>
  <c r="BQ56" i="38"/>
  <c r="BJ56" i="38"/>
  <c r="BC56" i="38"/>
  <c r="BM56" i="38" s="1"/>
  <c r="AZ56" i="38"/>
  <c r="BX56" i="38" s="1"/>
  <c r="AT56" i="38"/>
  <c r="AM56" i="38"/>
  <c r="AF56" i="38"/>
  <c r="Y56" i="38"/>
  <c r="O56" i="38"/>
  <c r="H56" i="38"/>
  <c r="E56" i="38"/>
  <c r="B56" i="38"/>
  <c r="CO55" i="38"/>
  <c r="CH55" i="38"/>
  <c r="CA55" i="38"/>
  <c r="BQ55" i="38"/>
  <c r="BJ55" i="38"/>
  <c r="BC55" i="38"/>
  <c r="AT55" i="38"/>
  <c r="AZ55" i="38" s="1"/>
  <c r="BX55" i="38" s="1"/>
  <c r="AM55" i="38"/>
  <c r="AF55" i="38"/>
  <c r="Y55" i="38"/>
  <c r="O55" i="38"/>
  <c r="H55" i="38"/>
  <c r="E55" i="38"/>
  <c r="B55" i="38"/>
  <c r="CO54" i="38"/>
  <c r="CH54" i="38"/>
  <c r="CA54" i="38"/>
  <c r="BQ54" i="38"/>
  <c r="BJ54" i="38"/>
  <c r="BC54" i="38"/>
  <c r="AZ54" i="38"/>
  <c r="AT54" i="38"/>
  <c r="AM54" i="38"/>
  <c r="AF54" i="38"/>
  <c r="Y54" i="38"/>
  <c r="O54" i="38"/>
  <c r="H54" i="38"/>
  <c r="E54" i="38"/>
  <c r="B54" i="38"/>
  <c r="CO53" i="38"/>
  <c r="CH53" i="38"/>
  <c r="CA53" i="38"/>
  <c r="BQ53" i="38"/>
  <c r="BJ53" i="38"/>
  <c r="BC53" i="38"/>
  <c r="AZ53" i="38"/>
  <c r="AT53" i="38"/>
  <c r="AM53" i="38"/>
  <c r="AF53" i="38"/>
  <c r="Y53" i="38"/>
  <c r="O53" i="38"/>
  <c r="H53" i="38"/>
  <c r="E53" i="38"/>
  <c r="B53" i="38"/>
  <c r="CO52" i="38"/>
  <c r="CH52" i="38"/>
  <c r="CA52" i="38"/>
  <c r="BQ52" i="38"/>
  <c r="BJ52" i="38"/>
  <c r="BC52" i="38"/>
  <c r="AT52" i="38"/>
  <c r="AZ52" i="38" s="1"/>
  <c r="BX52" i="38" s="1"/>
  <c r="AM52" i="38"/>
  <c r="AF52" i="38"/>
  <c r="Y52" i="38"/>
  <c r="O52" i="38"/>
  <c r="H52" i="38"/>
  <c r="E52" i="38"/>
  <c r="B52" i="38"/>
  <c r="CO51" i="38"/>
  <c r="CH51" i="38"/>
  <c r="CA51" i="38"/>
  <c r="BQ51" i="38"/>
  <c r="BJ51" i="38"/>
  <c r="BC51" i="38"/>
  <c r="AT51" i="38"/>
  <c r="AZ51" i="38" s="1"/>
  <c r="BX51" i="38" s="1"/>
  <c r="AM51" i="38"/>
  <c r="AF51" i="38"/>
  <c r="Y51" i="38"/>
  <c r="O51" i="38"/>
  <c r="H51" i="38"/>
  <c r="E51" i="38"/>
  <c r="B51" i="38"/>
  <c r="CV50" i="38"/>
  <c r="CO50" i="38"/>
  <c r="CH50" i="38"/>
  <c r="CA50" i="38"/>
  <c r="BQ50" i="38"/>
  <c r="BJ50" i="38"/>
  <c r="BC50" i="38"/>
  <c r="AZ50" i="38"/>
  <c r="AT50" i="38"/>
  <c r="AM50" i="38"/>
  <c r="AF50" i="38"/>
  <c r="Y50" i="38"/>
  <c r="O50" i="38"/>
  <c r="H50" i="38"/>
  <c r="E50" i="38"/>
  <c r="B50" i="38"/>
  <c r="CO49" i="38"/>
  <c r="CH49" i="38"/>
  <c r="CA49" i="38"/>
  <c r="BQ49" i="38"/>
  <c r="BJ49" i="38"/>
  <c r="BC49" i="38"/>
  <c r="AT49" i="38"/>
  <c r="AZ49" i="38" s="1"/>
  <c r="CV49" i="38" s="1"/>
  <c r="AM49" i="38"/>
  <c r="AF49" i="38"/>
  <c r="Y49" i="38"/>
  <c r="O49" i="38"/>
  <c r="H49" i="38"/>
  <c r="E49" i="38"/>
  <c r="B49" i="38"/>
  <c r="CO48" i="38"/>
  <c r="CH48" i="38"/>
  <c r="CA48" i="38"/>
  <c r="BQ48" i="38"/>
  <c r="BJ48" i="38"/>
  <c r="BC48" i="38"/>
  <c r="AZ48" i="38"/>
  <c r="BX48" i="38" s="1"/>
  <c r="AT48" i="38"/>
  <c r="AM48" i="38"/>
  <c r="AF48" i="38"/>
  <c r="Y48" i="38"/>
  <c r="O48" i="38"/>
  <c r="H48" i="38"/>
  <c r="E48" i="38"/>
  <c r="B48" i="38"/>
  <c r="CO47" i="38"/>
  <c r="CH47" i="38"/>
  <c r="CA47" i="38"/>
  <c r="BQ47" i="38"/>
  <c r="BJ47" i="38"/>
  <c r="BC47" i="38"/>
  <c r="AZ47" i="38"/>
  <c r="CV47" i="38" s="1"/>
  <c r="AT47" i="38"/>
  <c r="AM47" i="38"/>
  <c r="AF47" i="38"/>
  <c r="Y47" i="38"/>
  <c r="O47" i="38"/>
  <c r="H47" i="38"/>
  <c r="E47" i="38"/>
  <c r="B47" i="38"/>
  <c r="CO46" i="38"/>
  <c r="CH46" i="38"/>
  <c r="CA46" i="38"/>
  <c r="BQ46" i="38"/>
  <c r="BJ46" i="38"/>
  <c r="BC46" i="38"/>
  <c r="AT46" i="38"/>
  <c r="AZ46" i="38" s="1"/>
  <c r="BX46" i="38" s="1"/>
  <c r="AM46" i="38"/>
  <c r="AF46" i="38"/>
  <c r="Y46" i="38"/>
  <c r="O46" i="38"/>
  <c r="H46" i="38"/>
  <c r="E46" i="38"/>
  <c r="B46" i="38"/>
  <c r="CO45" i="38"/>
  <c r="CH45" i="38"/>
  <c r="CA45" i="38"/>
  <c r="BQ45" i="38"/>
  <c r="BJ45" i="38"/>
  <c r="BC45" i="38"/>
  <c r="AT45" i="38"/>
  <c r="AZ45" i="38" s="1"/>
  <c r="CV45" i="38" s="1"/>
  <c r="AM45" i="38"/>
  <c r="AF45" i="38"/>
  <c r="Y45" i="38"/>
  <c r="O45" i="38"/>
  <c r="H45" i="38"/>
  <c r="E45" i="38"/>
  <c r="B45" i="38"/>
  <c r="CO44" i="38"/>
  <c r="CH44" i="38"/>
  <c r="CA44" i="38"/>
  <c r="BX44" i="38"/>
  <c r="BQ44" i="38"/>
  <c r="BJ44" i="38"/>
  <c r="BC44" i="38"/>
  <c r="AZ44" i="38"/>
  <c r="AT44" i="38"/>
  <c r="AM44" i="38"/>
  <c r="AF44" i="38"/>
  <c r="Y44" i="38"/>
  <c r="O44" i="38"/>
  <c r="H44" i="38"/>
  <c r="E44" i="38"/>
  <c r="B44" i="38"/>
  <c r="CO43" i="38"/>
  <c r="CH43" i="38"/>
  <c r="CA43" i="38"/>
  <c r="BQ43" i="38"/>
  <c r="BJ43" i="38"/>
  <c r="BC43" i="38"/>
  <c r="AT43" i="38"/>
  <c r="AZ43" i="38" s="1"/>
  <c r="CV43" i="38" s="1"/>
  <c r="AM43" i="38"/>
  <c r="AF43" i="38"/>
  <c r="Y43" i="38"/>
  <c r="O43" i="38"/>
  <c r="H43" i="38"/>
  <c r="E43" i="38"/>
  <c r="B43" i="38"/>
  <c r="CO42" i="38"/>
  <c r="CH42" i="38"/>
  <c r="CA42" i="38"/>
  <c r="BQ42" i="38"/>
  <c r="BT42" i="38" s="1"/>
  <c r="BJ42" i="38"/>
  <c r="BC42" i="38"/>
  <c r="BM42" i="38" s="1"/>
  <c r="AZ42" i="38"/>
  <c r="BX42" i="38" s="1"/>
  <c r="AT42" i="38"/>
  <c r="AM42" i="38"/>
  <c r="AF42" i="38"/>
  <c r="AP42" i="38" s="1"/>
  <c r="Y42" i="38"/>
  <c r="O42" i="38"/>
  <c r="H42" i="38"/>
  <c r="E42" i="38"/>
  <c r="K42" i="38" s="1"/>
  <c r="B42" i="38"/>
  <c r="CO41" i="38"/>
  <c r="CH41" i="38"/>
  <c r="CA41" i="38"/>
  <c r="CK41" i="38" s="1"/>
  <c r="BQ41" i="38"/>
  <c r="BJ41" i="38"/>
  <c r="BC41" i="38"/>
  <c r="AZ41" i="38"/>
  <c r="CV41" i="38" s="1"/>
  <c r="AT41" i="38"/>
  <c r="AM41" i="38"/>
  <c r="AF41" i="38"/>
  <c r="Y41" i="38"/>
  <c r="AI41" i="38" s="1"/>
  <c r="O41" i="38"/>
  <c r="H41" i="38"/>
  <c r="E41" i="38"/>
  <c r="B41" i="38"/>
  <c r="CO40" i="38"/>
  <c r="CH40" i="38"/>
  <c r="CA40" i="38"/>
  <c r="BQ40" i="38"/>
  <c r="BJ40" i="38"/>
  <c r="BC40" i="38"/>
  <c r="AT40" i="38"/>
  <c r="AZ40" i="38" s="1"/>
  <c r="AM40" i="38"/>
  <c r="AF40" i="38"/>
  <c r="Y40" i="38"/>
  <c r="O40" i="38"/>
  <c r="H40" i="38"/>
  <c r="E40" i="38"/>
  <c r="B40" i="38"/>
  <c r="B39" i="38" s="1"/>
  <c r="AT39" i="38"/>
  <c r="V39" i="38"/>
  <c r="V38" i="38"/>
  <c r="V124" i="38" s="1"/>
  <c r="CX37" i="38"/>
  <c r="CR37" i="38"/>
  <c r="CK37" i="38"/>
  <c r="BZ37" i="38"/>
  <c r="BT37" i="38"/>
  <c r="BM37" i="38"/>
  <c r="AP37" i="38"/>
  <c r="AI37" i="38"/>
  <c r="CS32" i="38"/>
  <c r="CX32" i="38" s="1"/>
  <c r="CR32" i="38"/>
  <c r="CL32" i="38"/>
  <c r="CK32" i="38"/>
  <c r="CD32" i="38"/>
  <c r="BT32" i="38"/>
  <c r="BN32" i="38"/>
  <c r="BU32" i="38" s="1"/>
  <c r="BZ32" i="38" s="1"/>
  <c r="BM32" i="38"/>
  <c r="BG32" i="38"/>
  <c r="BF32" i="38"/>
  <c r="BB32" i="38"/>
  <c r="AP32" i="38"/>
  <c r="AJ32" i="38"/>
  <c r="AQ32" i="38" s="1"/>
  <c r="AV32" i="38" s="1"/>
  <c r="AI32" i="38"/>
  <c r="AB32" i="38"/>
  <c r="X32" i="38"/>
  <c r="K32" i="38"/>
  <c r="CS31" i="38"/>
  <c r="CR31" i="38"/>
  <c r="CL31" i="38"/>
  <c r="CK31" i="38"/>
  <c r="CD31" i="38"/>
  <c r="BT31" i="38"/>
  <c r="BM31" i="38"/>
  <c r="BF31" i="38"/>
  <c r="AT31" i="38"/>
  <c r="AP31" i="38"/>
  <c r="AJ31" i="38"/>
  <c r="AQ31" i="38" s="1"/>
  <c r="AI31" i="38"/>
  <c r="AB31" i="38"/>
  <c r="X31" i="38"/>
  <c r="R31" i="38"/>
  <c r="K31" i="38"/>
  <c r="CO30" i="38"/>
  <c r="CH30" i="38"/>
  <c r="CH29" i="38" s="1"/>
  <c r="CA30" i="38"/>
  <c r="CA29" i="38" s="1"/>
  <c r="BQ30" i="38"/>
  <c r="BQ29" i="38" s="1"/>
  <c r="BJ30" i="38"/>
  <c r="BC30" i="38"/>
  <c r="AT30" i="38"/>
  <c r="AM30" i="38"/>
  <c r="AF30" i="38"/>
  <c r="AF29" i="38" s="1"/>
  <c r="Y30" i="38"/>
  <c r="AI30" i="38" s="1"/>
  <c r="O30" i="38"/>
  <c r="H30" i="38"/>
  <c r="E30" i="38"/>
  <c r="B30" i="38"/>
  <c r="BJ29" i="38"/>
  <c r="AM29" i="38"/>
  <c r="V29" i="38"/>
  <c r="B29" i="38"/>
  <c r="CR28" i="38"/>
  <c r="CL28" i="38"/>
  <c r="CS28" i="38" s="1"/>
  <c r="CK28" i="38"/>
  <c r="CD28" i="38"/>
  <c r="BT28" i="38"/>
  <c r="BM28" i="38"/>
  <c r="BF28" i="38"/>
  <c r="AZ28" i="38"/>
  <c r="AT28" i="38"/>
  <c r="AQ28" i="38"/>
  <c r="AP28" i="38"/>
  <c r="AJ28" i="38"/>
  <c r="AI28" i="38"/>
  <c r="AB28" i="38"/>
  <c r="X28" i="38"/>
  <c r="R28" i="38"/>
  <c r="K28" i="38"/>
  <c r="CO27" i="38"/>
  <c r="CO26" i="38" s="1"/>
  <c r="CH27" i="38"/>
  <c r="CA27" i="38"/>
  <c r="CA26" i="38" s="1"/>
  <c r="BX27" i="38"/>
  <c r="BQ27" i="38"/>
  <c r="BJ27" i="38"/>
  <c r="BJ26" i="38" s="1"/>
  <c r="BC27" i="38"/>
  <c r="AZ27" i="38"/>
  <c r="AT27" i="38"/>
  <c r="AM27" i="38"/>
  <c r="AF27" i="38"/>
  <c r="AF26" i="38" s="1"/>
  <c r="Y27" i="38"/>
  <c r="Y26" i="38" s="1"/>
  <c r="O27" i="38"/>
  <c r="H27" i="38"/>
  <c r="E27" i="38"/>
  <c r="B27" i="38"/>
  <c r="BQ26" i="38"/>
  <c r="AT26" i="38"/>
  <c r="V26" i="38"/>
  <c r="B26" i="38"/>
  <c r="CR25" i="38"/>
  <c r="CL25" i="38"/>
  <c r="CS25" i="38" s="1"/>
  <c r="CK25" i="38"/>
  <c r="CD25" i="38"/>
  <c r="BT25" i="38"/>
  <c r="BM25" i="38"/>
  <c r="BG25" i="38"/>
  <c r="BN25" i="38" s="1"/>
  <c r="BU25" i="38" s="1"/>
  <c r="BF25" i="38"/>
  <c r="AT25" i="38"/>
  <c r="AP25" i="38"/>
  <c r="AJ25" i="38"/>
  <c r="AQ25" i="38" s="1"/>
  <c r="AW25" i="38" s="1"/>
  <c r="AI25" i="38"/>
  <c r="AB25" i="38"/>
  <c r="X25" i="38"/>
  <c r="R25" i="38"/>
  <c r="K25" i="38"/>
  <c r="CO24" i="38"/>
  <c r="CO23" i="38" s="1"/>
  <c r="CH24" i="38"/>
  <c r="CA24" i="38"/>
  <c r="BQ24" i="38"/>
  <c r="BQ23" i="38" s="1"/>
  <c r="BJ24" i="38"/>
  <c r="BJ23" i="38" s="1"/>
  <c r="BC24" i="38"/>
  <c r="BC23" i="38" s="1"/>
  <c r="AM24" i="38"/>
  <c r="AM23" i="38" s="1"/>
  <c r="AF24" i="38"/>
  <c r="AF23" i="38" s="1"/>
  <c r="Y24" i="38"/>
  <c r="Y23" i="38" s="1"/>
  <c r="V24" i="38"/>
  <c r="V23" i="38" s="1"/>
  <c r="O24" i="38"/>
  <c r="H24" i="38"/>
  <c r="E24" i="38"/>
  <c r="B24" i="38"/>
  <c r="CA23" i="38"/>
  <c r="H23" i="38"/>
  <c r="B23" i="38"/>
  <c r="B22" i="38"/>
  <c r="CS21" i="38"/>
  <c r="CR21" i="38"/>
  <c r="CL21" i="38"/>
  <c r="CK21" i="38"/>
  <c r="CD21" i="38"/>
  <c r="BT21" i="38"/>
  <c r="BM21" i="38"/>
  <c r="BG21" i="38"/>
  <c r="BN21" i="38" s="1"/>
  <c r="BU21" i="38" s="1"/>
  <c r="BF21" i="38"/>
  <c r="AW21" i="38"/>
  <c r="AT21" i="38"/>
  <c r="AV21" i="38" s="1"/>
  <c r="AP21" i="38"/>
  <c r="AJ21" i="38"/>
  <c r="AQ21" i="38" s="1"/>
  <c r="AI21" i="38"/>
  <c r="AB21" i="38"/>
  <c r="X21" i="38"/>
  <c r="R21" i="38"/>
  <c r="K21" i="38"/>
  <c r="CS20" i="38"/>
  <c r="CR20" i="38"/>
  <c r="CL20" i="38"/>
  <c r="CK20" i="38"/>
  <c r="CD20" i="38"/>
  <c r="BT20" i="38"/>
  <c r="BM20" i="38"/>
  <c r="BF20" i="38"/>
  <c r="AT20" i="38"/>
  <c r="AP20" i="38"/>
  <c r="AJ20" i="38"/>
  <c r="AQ20" i="38" s="1"/>
  <c r="BG20" i="38" s="1"/>
  <c r="BN20" i="38" s="1"/>
  <c r="BU20" i="38" s="1"/>
  <c r="AI20" i="38"/>
  <c r="AB20" i="38"/>
  <c r="X20" i="38"/>
  <c r="R20" i="38"/>
  <c r="K20" i="38"/>
  <c r="CO19" i="38"/>
  <c r="CO18" i="38" s="1"/>
  <c r="CH19" i="38"/>
  <c r="CH18" i="38" s="1"/>
  <c r="CA19" i="38"/>
  <c r="BQ19" i="38"/>
  <c r="BJ19" i="38"/>
  <c r="BC19" i="38"/>
  <c r="BC18" i="38" s="1"/>
  <c r="AT19" i="38"/>
  <c r="AZ19" i="38" s="1"/>
  <c r="AM19" i="38"/>
  <c r="AM18" i="38" s="1"/>
  <c r="AF19" i="38"/>
  <c r="Y19" i="38"/>
  <c r="Y18" i="38" s="1"/>
  <c r="O19" i="38"/>
  <c r="O18" i="38" s="1"/>
  <c r="H19" i="38"/>
  <c r="H18" i="38" s="1"/>
  <c r="E19" i="38"/>
  <c r="E18" i="38" s="1"/>
  <c r="B19" i="38"/>
  <c r="BJ18" i="38"/>
  <c r="V18" i="38"/>
  <c r="B18" i="38"/>
  <c r="CR17" i="38"/>
  <c r="CL17" i="38"/>
  <c r="CS17" i="38" s="1"/>
  <c r="CK17" i="38"/>
  <c r="CD17" i="38"/>
  <c r="BT17" i="38"/>
  <c r="BM17" i="38"/>
  <c r="BF17" i="38"/>
  <c r="AT17" i="38"/>
  <c r="AZ17" i="38" s="1"/>
  <c r="AP17" i="38"/>
  <c r="AJ17" i="38"/>
  <c r="AQ17" i="38" s="1"/>
  <c r="AI17" i="38"/>
  <c r="AB17" i="38"/>
  <c r="X17" i="38"/>
  <c r="R17" i="38"/>
  <c r="K17" i="38"/>
  <c r="CO16" i="38"/>
  <c r="CH16" i="38"/>
  <c r="CH15" i="38" s="1"/>
  <c r="CA16" i="38"/>
  <c r="BQ16" i="38"/>
  <c r="BQ15" i="38" s="1"/>
  <c r="BR30" i="38" s="1"/>
  <c r="BJ16" i="38"/>
  <c r="BC16" i="38"/>
  <c r="AZ16" i="38"/>
  <c r="CV16" i="38" s="1"/>
  <c r="AT16" i="38"/>
  <c r="AM16" i="38"/>
  <c r="AM15" i="38" s="1"/>
  <c r="AN30" i="38" s="1"/>
  <c r="AF16" i="38"/>
  <c r="AF15" i="38" s="1"/>
  <c r="AG30" i="38" s="1"/>
  <c r="Y16" i="38"/>
  <c r="O16" i="38"/>
  <c r="O15" i="38" s="1"/>
  <c r="H16" i="38"/>
  <c r="E16" i="38"/>
  <c r="E15" i="38" s="1"/>
  <c r="B16" i="38"/>
  <c r="B15" i="38" s="1"/>
  <c r="CO15" i="38"/>
  <c r="BC15" i="38"/>
  <c r="AT15" i="38"/>
  <c r="V15" i="38"/>
  <c r="W30" i="38" s="1"/>
  <c r="CR14" i="38"/>
  <c r="CL14" i="38"/>
  <c r="CS14" i="38" s="1"/>
  <c r="CK14" i="38"/>
  <c r="CD14" i="38"/>
  <c r="BT14" i="38"/>
  <c r="BM14" i="38"/>
  <c r="BF14" i="38"/>
  <c r="AT14" i="38"/>
  <c r="AP14" i="38"/>
  <c r="AJ14" i="38"/>
  <c r="AQ14" i="38" s="1"/>
  <c r="AI14" i="38"/>
  <c r="AB14" i="38"/>
  <c r="X14" i="38"/>
  <c r="R14" i="38"/>
  <c r="K14" i="38"/>
  <c r="CO13" i="38"/>
  <c r="CH13" i="38"/>
  <c r="CA13" i="38"/>
  <c r="BQ13" i="38"/>
  <c r="BJ13" i="38"/>
  <c r="BC13" i="38"/>
  <c r="AT13" i="38"/>
  <c r="AM13" i="38"/>
  <c r="AF13" i="38"/>
  <c r="Y13" i="38"/>
  <c r="O13" i="38"/>
  <c r="H13" i="38"/>
  <c r="E13" i="38"/>
  <c r="B13" i="38"/>
  <c r="CO12" i="38"/>
  <c r="CH12" i="38"/>
  <c r="CA12" i="38"/>
  <c r="BQ12" i="38"/>
  <c r="BJ12" i="38"/>
  <c r="BC12" i="38"/>
  <c r="BM12" i="38" s="1"/>
  <c r="AZ12" i="38"/>
  <c r="CV12" i="38" s="1"/>
  <c r="AT12" i="38"/>
  <c r="AM12" i="38"/>
  <c r="AF12" i="38"/>
  <c r="Y12" i="38"/>
  <c r="O12" i="38"/>
  <c r="H12" i="38"/>
  <c r="E12" i="38"/>
  <c r="K12" i="38" s="1"/>
  <c r="B12" i="38"/>
  <c r="CO11" i="38"/>
  <c r="CH11" i="38"/>
  <c r="CA11" i="38"/>
  <c r="BQ11" i="38"/>
  <c r="BJ11" i="38"/>
  <c r="BC11" i="38"/>
  <c r="AT11" i="38"/>
  <c r="AZ11" i="38" s="1"/>
  <c r="AM11" i="38"/>
  <c r="BF11" i="38" s="1"/>
  <c r="AF11" i="38"/>
  <c r="Y11" i="38"/>
  <c r="O11" i="38"/>
  <c r="H11" i="38"/>
  <c r="E11" i="38"/>
  <c r="B11" i="38"/>
  <c r="V10" i="38"/>
  <c r="W27" i="38" s="1"/>
  <c r="CR9" i="38"/>
  <c r="CL9" i="38"/>
  <c r="CS9" i="38" s="1"/>
  <c r="CK9" i="38"/>
  <c r="CD9" i="38"/>
  <c r="BT9" i="38"/>
  <c r="BM9" i="38"/>
  <c r="BF9" i="38"/>
  <c r="AT9" i="38"/>
  <c r="AV9" i="38" s="1"/>
  <c r="AP9" i="38"/>
  <c r="AJ9" i="38"/>
  <c r="AQ9" i="38" s="1"/>
  <c r="BG9" i="38" s="1"/>
  <c r="BN9" i="38" s="1"/>
  <c r="BU9" i="38" s="1"/>
  <c r="AI9" i="38"/>
  <c r="AB9" i="38"/>
  <c r="X9" i="38"/>
  <c r="R9" i="38"/>
  <c r="K9" i="38"/>
  <c r="CO8" i="38"/>
  <c r="CH8" i="38"/>
  <c r="CA8" i="38"/>
  <c r="BQ8" i="38"/>
  <c r="BJ8" i="38"/>
  <c r="BC8" i="38"/>
  <c r="AT8" i="38"/>
  <c r="AZ8" i="38" s="1"/>
  <c r="AM8" i="38"/>
  <c r="AF8" i="38"/>
  <c r="Y8" i="38"/>
  <c r="O8" i="38"/>
  <c r="H8" i="38"/>
  <c r="E8" i="38"/>
  <c r="B8" i="38"/>
  <c r="CO7" i="38"/>
  <c r="CH7" i="38"/>
  <c r="CA7" i="38"/>
  <c r="BQ7" i="38"/>
  <c r="BJ7" i="38"/>
  <c r="BC7" i="38"/>
  <c r="AT7" i="38"/>
  <c r="AZ7" i="38" s="1"/>
  <c r="AM7" i="38"/>
  <c r="AF7" i="38"/>
  <c r="Y7" i="38"/>
  <c r="O7" i="38"/>
  <c r="H7" i="38"/>
  <c r="E7" i="38"/>
  <c r="B7" i="38"/>
  <c r="CO6" i="38"/>
  <c r="CH6" i="38"/>
  <c r="CA6" i="38"/>
  <c r="BQ6" i="38"/>
  <c r="BJ6" i="38"/>
  <c r="BC6" i="38"/>
  <c r="AT6" i="38"/>
  <c r="AM6" i="38"/>
  <c r="AF6" i="38"/>
  <c r="Y6" i="38"/>
  <c r="O6" i="38"/>
  <c r="H6" i="38"/>
  <c r="E6" i="38"/>
  <c r="B6" i="38"/>
  <c r="V4" i="38"/>
  <c r="W5" i="38" s="1"/>
  <c r="C8" i="38"/>
  <c r="CD13" i="38" l="1"/>
  <c r="BJ116" i="38"/>
  <c r="BF132" i="38"/>
  <c r="O10" i="38"/>
  <c r="BF60" i="38"/>
  <c r="BT64" i="38"/>
  <c r="AB81" i="38"/>
  <c r="BM133" i="38"/>
  <c r="AI40" i="38"/>
  <c r="BM40" i="38"/>
  <c r="AB42" i="38"/>
  <c r="BM43" i="38"/>
  <c r="BT50" i="38"/>
  <c r="BM52" i="38"/>
  <c r="BM55" i="38"/>
  <c r="AI122" i="38"/>
  <c r="BM62" i="38"/>
  <c r="BM64" i="38"/>
  <c r="CR130" i="38"/>
  <c r="AB8" i="38"/>
  <c r="AI97" i="38"/>
  <c r="BM97" i="38"/>
  <c r="CR97" i="38"/>
  <c r="AI99" i="38"/>
  <c r="BM99" i="38"/>
  <c r="CR99" i="38"/>
  <c r="AP128" i="38"/>
  <c r="BM128" i="38"/>
  <c r="CR128" i="38"/>
  <c r="BF129" i="38"/>
  <c r="Y10" i="38"/>
  <c r="Z26" i="38" s="1"/>
  <c r="AB24" i="38"/>
  <c r="BF49" i="38"/>
  <c r="BM57" i="38"/>
  <c r="BM47" i="38"/>
  <c r="AB49" i="38"/>
  <c r="K51" i="38"/>
  <c r="AP51" i="38"/>
  <c r="K53" i="38"/>
  <c r="AP53" i="38"/>
  <c r="BM53" i="38"/>
  <c r="AM116" i="38"/>
  <c r="BF120" i="38"/>
  <c r="BM130" i="38"/>
  <c r="AF83" i="38"/>
  <c r="CD131" i="38"/>
  <c r="BF54" i="38"/>
  <c r="BM54" i="38"/>
  <c r="AB55" i="38"/>
  <c r="BF84" i="38"/>
  <c r="BM86" i="38"/>
  <c r="AI101" i="38"/>
  <c r="AP117" i="38"/>
  <c r="AP119" i="38"/>
  <c r="AP121" i="38"/>
  <c r="BF130" i="38"/>
  <c r="AP132" i="38"/>
  <c r="K47" i="38"/>
  <c r="BF47" i="38"/>
  <c r="CK49" i="38"/>
  <c r="BF80" i="38"/>
  <c r="BF86" i="38"/>
  <c r="BF117" i="38"/>
  <c r="BF123" i="38"/>
  <c r="BF131" i="38"/>
  <c r="BM49" i="38"/>
  <c r="AB50" i="38"/>
  <c r="AP52" i="38"/>
  <c r="AI73" i="38"/>
  <c r="AB76" i="38"/>
  <c r="AB78" i="38"/>
  <c r="BT79" i="38"/>
  <c r="AP81" i="38"/>
  <c r="AI84" i="38"/>
  <c r="BM89" i="38"/>
  <c r="BM91" i="38"/>
  <c r="BM94" i="38"/>
  <c r="AI96" i="38"/>
  <c r="BM96" i="38"/>
  <c r="CR96" i="38"/>
  <c r="AI98" i="38"/>
  <c r="BM98" i="38"/>
  <c r="CR98" i="38"/>
  <c r="AI100" i="38"/>
  <c r="BM100" i="38"/>
  <c r="CR100" i="38"/>
  <c r="AI102" i="38"/>
  <c r="BM102" i="38"/>
  <c r="CR102" i="38"/>
  <c r="AP118" i="38"/>
  <c r="AP122" i="38"/>
  <c r="K13" i="38"/>
  <c r="AI13" i="38"/>
  <c r="BT13" i="38"/>
  <c r="BM27" i="38"/>
  <c r="AB30" i="38"/>
  <c r="AB44" i="38"/>
  <c r="BT46" i="38"/>
  <c r="AB47" i="38"/>
  <c r="AB48" i="38"/>
  <c r="CD48" i="38"/>
  <c r="BF55" i="38"/>
  <c r="AB56" i="38"/>
  <c r="AP58" i="38"/>
  <c r="BM60" i="38"/>
  <c r="K63" i="38"/>
  <c r="BM101" i="38"/>
  <c r="CR101" i="38"/>
  <c r="BF122" i="38"/>
  <c r="AI123" i="38"/>
  <c r="BM126" i="38"/>
  <c r="BT69" i="38"/>
  <c r="CD71" i="38"/>
  <c r="AP75" i="38"/>
  <c r="CD75" i="38"/>
  <c r="BM76" i="38"/>
  <c r="CD77" i="38"/>
  <c r="BF81" i="38"/>
  <c r="BC83" i="38"/>
  <c r="BQ83" i="38"/>
  <c r="BM87" i="38"/>
  <c r="K110" i="38"/>
  <c r="CK111" i="38"/>
  <c r="BM118" i="38"/>
  <c r="BT123" i="38"/>
  <c r="BM7" i="38"/>
  <c r="AB27" i="38"/>
  <c r="Y29" i="38"/>
  <c r="AI29" i="38" s="1"/>
  <c r="AP44" i="38"/>
  <c r="BM44" i="38"/>
  <c r="K45" i="38"/>
  <c r="BM45" i="38"/>
  <c r="AB46" i="38"/>
  <c r="BF50" i="38"/>
  <c r="BF57" i="38"/>
  <c r="BC5" i="38"/>
  <c r="BF7" i="38"/>
  <c r="AM39" i="38"/>
  <c r="BJ39" i="38"/>
  <c r="BF45" i="38"/>
  <c r="BF48" i="38"/>
  <c r="BM48" i="38"/>
  <c r="BF56" i="38"/>
  <c r="BM58" i="38"/>
  <c r="BT59" i="38"/>
  <c r="AB60" i="38"/>
  <c r="BM63" i="38"/>
  <c r="BF64" i="38"/>
  <c r="AP69" i="38"/>
  <c r="BM69" i="38"/>
  <c r="BM79" i="38"/>
  <c r="CR79" i="38"/>
  <c r="AI81" i="38"/>
  <c r="AP91" i="38"/>
  <c r="AP111" i="38"/>
  <c r="BT111" i="38"/>
  <c r="BM117" i="38"/>
  <c r="R123" i="38"/>
  <c r="AI127" i="38"/>
  <c r="AM125" i="38"/>
  <c r="K34" i="39"/>
  <c r="K204" i="39" s="1"/>
  <c r="K206" i="39" s="1"/>
  <c r="AF116" i="38"/>
  <c r="AP116" i="38" s="1"/>
  <c r="AI118" i="38"/>
  <c r="BM119" i="38"/>
  <c r="AI121" i="38"/>
  <c r="BM122" i="38"/>
  <c r="AB117" i="38"/>
  <c r="BF118" i="38"/>
  <c r="CH116" i="38"/>
  <c r="BF119" i="38"/>
  <c r="BM120" i="38"/>
  <c r="BF121" i="38"/>
  <c r="BT121" i="38"/>
  <c r="AB122" i="38"/>
  <c r="AP123" i="38"/>
  <c r="AP95" i="38"/>
  <c r="BJ93" i="38"/>
  <c r="AP97" i="38"/>
  <c r="K101" i="38"/>
  <c r="AP101" i="38"/>
  <c r="K98" i="38"/>
  <c r="AP98" i="38"/>
  <c r="CK101" i="38"/>
  <c r="AP102" i="38"/>
  <c r="CO83" i="38"/>
  <c r="BM84" i="38"/>
  <c r="BF87" i="38"/>
  <c r="BJ83" i="38"/>
  <c r="AI85" i="38"/>
  <c r="BM85" i="38"/>
  <c r="AI87" i="38"/>
  <c r="AP88" i="38"/>
  <c r="AP89" i="38"/>
  <c r="AI70" i="38"/>
  <c r="AI72" i="38"/>
  <c r="AP77" i="38"/>
  <c r="AM68" i="38"/>
  <c r="CD70" i="38"/>
  <c r="BF74" i="38"/>
  <c r="AI75" i="38"/>
  <c r="AP76" i="38"/>
  <c r="AP78" i="38"/>
  <c r="AB79" i="38"/>
  <c r="AP79" i="38"/>
  <c r="AI80" i="38"/>
  <c r="BC68" i="38"/>
  <c r="AB69" i="38"/>
  <c r="AB70" i="38"/>
  <c r="AB72" i="38"/>
  <c r="AB74" i="38"/>
  <c r="BF75" i="38"/>
  <c r="BF76" i="38"/>
  <c r="AI77" i="38"/>
  <c r="BF78" i="38"/>
  <c r="CD78" i="38"/>
  <c r="BF43" i="38"/>
  <c r="AB45" i="38"/>
  <c r="BM46" i="38"/>
  <c r="Y39" i="38"/>
  <c r="BF62" i="38"/>
  <c r="BF63" i="38"/>
  <c r="AB43" i="38"/>
  <c r="AP46" i="38"/>
  <c r="AP48" i="38"/>
  <c r="AP50" i="38"/>
  <c r="BM51" i="38"/>
  <c r="AP59" i="38"/>
  <c r="BM59" i="38"/>
  <c r="BF61" i="38"/>
  <c r="AB62" i="38"/>
  <c r="AB61" i="38"/>
  <c r="CD61" i="38"/>
  <c r="K40" i="38"/>
  <c r="BM50" i="38"/>
  <c r="AF22" i="38"/>
  <c r="BM23" i="38"/>
  <c r="BC26" i="38"/>
  <c r="BF23" i="38"/>
  <c r="BJ125" i="38"/>
  <c r="AI131" i="38"/>
  <c r="AI126" i="38"/>
  <c r="AB127" i="38"/>
  <c r="AP129" i="38"/>
  <c r="BM129" i="38"/>
  <c r="CR129" i="38"/>
  <c r="AB133" i="38"/>
  <c r="BF126" i="38"/>
  <c r="BF128" i="38"/>
  <c r="AI130" i="38"/>
  <c r="CD130" i="38"/>
  <c r="K133" i="38"/>
  <c r="AP133" i="38"/>
  <c r="E5" i="38"/>
  <c r="AF5" i="38"/>
  <c r="BJ5" i="38"/>
  <c r="BM5" i="38" s="1"/>
  <c r="AB7" i="38"/>
  <c r="AI8" i="38"/>
  <c r="AB13" i="38"/>
  <c r="AP16" i="38"/>
  <c r="CH5" i="38"/>
  <c r="BJ10" i="38"/>
  <c r="BK27" i="38" s="1"/>
  <c r="H5" i="38"/>
  <c r="BF6" i="38"/>
  <c r="AM5" i="38"/>
  <c r="BF5" i="38" s="1"/>
  <c r="CO5" i="38"/>
  <c r="CP24" i="38" s="1"/>
  <c r="O5" i="38"/>
  <c r="AP6" i="38"/>
  <c r="BQ5" i="38"/>
  <c r="BR24" i="38" s="1"/>
  <c r="BF19" i="38"/>
  <c r="AI6" i="38"/>
  <c r="Y5" i="38"/>
  <c r="CA5" i="38"/>
  <c r="CK5" i="38" s="1"/>
  <c r="AP7" i="38"/>
  <c r="BF8" i="38"/>
  <c r="AB12" i="38"/>
  <c r="W74" i="38"/>
  <c r="W10" i="38"/>
  <c r="W4" i="38"/>
  <c r="W7" i="38"/>
  <c r="CV7" i="38"/>
  <c r="BX7" i="38"/>
  <c r="AZ6" i="38"/>
  <c r="BF18" i="38"/>
  <c r="AV20" i="38"/>
  <c r="V34" i="38"/>
  <c r="AV17" i="38"/>
  <c r="AW20" i="38"/>
  <c r="W29" i="38"/>
  <c r="BX12" i="38"/>
  <c r="V35" i="38"/>
  <c r="R73" i="38"/>
  <c r="R75" i="38"/>
  <c r="R80" i="38"/>
  <c r="R130" i="38"/>
  <c r="R40" i="38"/>
  <c r="R52" i="38"/>
  <c r="R71" i="38"/>
  <c r="O116" i="38"/>
  <c r="O93" i="38"/>
  <c r="R51" i="38"/>
  <c r="R74" i="38"/>
  <c r="R30" i="38"/>
  <c r="R41" i="38"/>
  <c r="R59" i="38"/>
  <c r="R77" i="38"/>
  <c r="R64" i="38"/>
  <c r="R70" i="38"/>
  <c r="R72" i="38"/>
  <c r="R110" i="38"/>
  <c r="R117" i="38"/>
  <c r="R120" i="38"/>
  <c r="R131" i="38"/>
  <c r="O26" i="38"/>
  <c r="O34" i="38" s="1"/>
  <c r="P34" i="38" s="1"/>
  <c r="R27" i="38"/>
  <c r="R63" i="38"/>
  <c r="R76" i="38"/>
  <c r="R78" i="38"/>
  <c r="R122" i="38"/>
  <c r="O29" i="38"/>
  <c r="AB29" i="38" s="1"/>
  <c r="R111" i="38"/>
  <c r="R119" i="38"/>
  <c r="R121" i="38"/>
  <c r="R127" i="38"/>
  <c r="R133" i="38"/>
  <c r="K11" i="38"/>
  <c r="K54" i="38"/>
  <c r="K129" i="38"/>
  <c r="K55" i="38"/>
  <c r="K59" i="38"/>
  <c r="K60" i="38"/>
  <c r="K64" i="38"/>
  <c r="H68" i="38"/>
  <c r="K97" i="38"/>
  <c r="K99" i="38"/>
  <c r="K46" i="38"/>
  <c r="H116" i="38"/>
  <c r="L118" i="38"/>
  <c r="S118" i="38" s="1"/>
  <c r="X118" i="38" s="1"/>
  <c r="L119" i="38"/>
  <c r="S119" i="38" s="1"/>
  <c r="X119" i="38" s="1"/>
  <c r="K48" i="38"/>
  <c r="K58" i="38"/>
  <c r="K62" i="38"/>
  <c r="K96" i="38"/>
  <c r="K100" i="38"/>
  <c r="K102" i="38"/>
  <c r="L24" i="38"/>
  <c r="L23" i="38" s="1"/>
  <c r="K49" i="38"/>
  <c r="K50" i="38"/>
  <c r="K52" i="38"/>
  <c r="K56" i="38"/>
  <c r="K57" i="38"/>
  <c r="K61" i="38"/>
  <c r="K111" i="38"/>
  <c r="L117" i="38"/>
  <c r="S117" i="38" s="1"/>
  <c r="L130" i="38"/>
  <c r="S130" i="38" s="1"/>
  <c r="AC130" i="38" s="1"/>
  <c r="AJ130" i="38" s="1"/>
  <c r="AQ130" i="38" s="1"/>
  <c r="L50" i="38"/>
  <c r="S50" i="38" s="1"/>
  <c r="X50" i="38" s="1"/>
  <c r="L105" i="38"/>
  <c r="S105" i="38" s="1"/>
  <c r="K7" i="38"/>
  <c r="L46" i="38"/>
  <c r="S46" i="38" s="1"/>
  <c r="AC46" i="38" s="1"/>
  <c r="AJ46" i="38" s="1"/>
  <c r="AQ46" i="38" s="1"/>
  <c r="K69" i="38"/>
  <c r="O188" i="39"/>
  <c r="O139" i="39"/>
  <c r="O172" i="39"/>
  <c r="L48" i="38"/>
  <c r="S48" i="38" s="1"/>
  <c r="X48" i="38" s="1"/>
  <c r="E83" i="38"/>
  <c r="O29" i="39"/>
  <c r="L42" i="38"/>
  <c r="S42" i="38" s="1"/>
  <c r="X42" i="38" s="1"/>
  <c r="K43" i="38"/>
  <c r="K6" i="38"/>
  <c r="L44" i="38"/>
  <c r="S44" i="38" s="1"/>
  <c r="X44" i="38" s="1"/>
  <c r="K44" i="38"/>
  <c r="H29" i="38"/>
  <c r="E125" i="38"/>
  <c r="K8" i="38"/>
  <c r="L11" i="38"/>
  <c r="S11" i="38" s="1"/>
  <c r="AC11" i="38" s="1"/>
  <c r="L19" i="38"/>
  <c r="L18" i="38" s="1"/>
  <c r="K30" i="38"/>
  <c r="L127" i="38"/>
  <c r="S127" i="38" s="1"/>
  <c r="X127" i="38" s="1"/>
  <c r="R118" i="38"/>
  <c r="I204" i="39"/>
  <c r="I206" i="39" s="1"/>
  <c r="O193" i="39"/>
  <c r="E116" i="38"/>
  <c r="Y116" i="38"/>
  <c r="BC116" i="38"/>
  <c r="BF116" i="38" s="1"/>
  <c r="AI117" i="38"/>
  <c r="K119" i="38"/>
  <c r="AI119" i="38"/>
  <c r="AB120" i="38"/>
  <c r="AP120" i="38"/>
  <c r="AB121" i="38"/>
  <c r="BM121" i="38"/>
  <c r="AB123" i="38"/>
  <c r="BM123" i="38"/>
  <c r="AB118" i="38"/>
  <c r="AI120" i="38"/>
  <c r="CR121" i="38"/>
  <c r="CR123" i="38"/>
  <c r="BM104" i="38"/>
  <c r="E104" i="38"/>
  <c r="AB105" i="38"/>
  <c r="AI106" i="38"/>
  <c r="AI104" i="38"/>
  <c r="O104" i="38"/>
  <c r="AB104" i="38" s="1"/>
  <c r="AM104" i="38"/>
  <c r="BF104" i="38" s="1"/>
  <c r="E93" i="38"/>
  <c r="L96" i="38"/>
  <c r="S96" i="38" s="1"/>
  <c r="AC96" i="38" s="1"/>
  <c r="AJ96" i="38" s="1"/>
  <c r="AQ96" i="38" s="1"/>
  <c r="AV96" i="38" s="1"/>
  <c r="L97" i="38"/>
  <c r="S97" i="38" s="1"/>
  <c r="AC97" i="38" s="1"/>
  <c r="AJ97" i="38" s="1"/>
  <c r="AQ97" i="38" s="1"/>
  <c r="AV97" i="38" s="1"/>
  <c r="L98" i="38"/>
  <c r="S98" i="38" s="1"/>
  <c r="AC98" i="38" s="1"/>
  <c r="AJ98" i="38" s="1"/>
  <c r="AQ98" i="38" s="1"/>
  <c r="AV98" i="38" s="1"/>
  <c r="L99" i="38"/>
  <c r="S99" i="38" s="1"/>
  <c r="AC99" i="38" s="1"/>
  <c r="AJ99" i="38" s="1"/>
  <c r="AQ99" i="38" s="1"/>
  <c r="AV99" i="38" s="1"/>
  <c r="L100" i="38"/>
  <c r="S100" i="38" s="1"/>
  <c r="AC100" i="38" s="1"/>
  <c r="AJ100" i="38" s="1"/>
  <c r="AQ100" i="38" s="1"/>
  <c r="AV100" i="38" s="1"/>
  <c r="L101" i="38"/>
  <c r="S101" i="38" s="1"/>
  <c r="X101" i="38" s="1"/>
  <c r="L102" i="38"/>
  <c r="S102" i="38" s="1"/>
  <c r="X102" i="38" s="1"/>
  <c r="R94" i="38"/>
  <c r="AP94" i="38"/>
  <c r="CR94" i="38"/>
  <c r="R95" i="38"/>
  <c r="BF95" i="38"/>
  <c r="AB96" i="38"/>
  <c r="AB97" i="38"/>
  <c r="AB98" i="38"/>
  <c r="AB99" i="38"/>
  <c r="AB100" i="38"/>
  <c r="AB101" i="38"/>
  <c r="AB102" i="38"/>
  <c r="K94" i="38"/>
  <c r="BF94" i="38"/>
  <c r="R96" i="38"/>
  <c r="R97" i="38"/>
  <c r="R98" i="38"/>
  <c r="R99" i="38"/>
  <c r="BF99" i="38"/>
  <c r="R100" i="38"/>
  <c r="R101" i="38"/>
  <c r="R102" i="38"/>
  <c r="AM83" i="38"/>
  <c r="AP84" i="38"/>
  <c r="AP85" i="38"/>
  <c r="AI88" i="38"/>
  <c r="AI89" i="38"/>
  <c r="CK89" i="38"/>
  <c r="AP90" i="38"/>
  <c r="BF110" i="38"/>
  <c r="BF111" i="38"/>
  <c r="BF85" i="38"/>
  <c r="BF90" i="38"/>
  <c r="AI86" i="38"/>
  <c r="AP87" i="38"/>
  <c r="BF88" i="38"/>
  <c r="BF89" i="38"/>
  <c r="AI91" i="38"/>
  <c r="BM110" i="38"/>
  <c r="CR110" i="38"/>
  <c r="BM111" i="38"/>
  <c r="CR111" i="38"/>
  <c r="L110" i="38"/>
  <c r="S110" i="38" s="1"/>
  <c r="X110" i="38" s="1"/>
  <c r="L111" i="38"/>
  <c r="S111" i="38" s="1"/>
  <c r="X111" i="38" s="1"/>
  <c r="AI74" i="38"/>
  <c r="AI78" i="38"/>
  <c r="R79" i="38"/>
  <c r="BF79" i="38"/>
  <c r="Y68" i="38"/>
  <c r="O68" i="38"/>
  <c r="BF69" i="38"/>
  <c r="BF70" i="38"/>
  <c r="BF71" i="38"/>
  <c r="BF72" i="38"/>
  <c r="BF73" i="38"/>
  <c r="AB80" i="38"/>
  <c r="BM80" i="38"/>
  <c r="G204" i="39"/>
  <c r="G206" i="39" s="1"/>
  <c r="BF77" i="38"/>
  <c r="AI76" i="38"/>
  <c r="AB75" i="38"/>
  <c r="BM75" i="38"/>
  <c r="CK75" i="38"/>
  <c r="AB77" i="38"/>
  <c r="R81" i="38"/>
  <c r="O95" i="39"/>
  <c r="B37" i="39"/>
  <c r="B36" i="39" s="1"/>
  <c r="E204" i="39"/>
  <c r="E206" i="39" s="1"/>
  <c r="D204" i="39"/>
  <c r="D206" i="39" s="1"/>
  <c r="E39" i="38"/>
  <c r="BF51" i="38"/>
  <c r="BF52" i="38"/>
  <c r="BF53" i="38"/>
  <c r="AP54" i="38"/>
  <c r="AI56" i="38"/>
  <c r="AB57" i="38"/>
  <c r="BF58" i="38"/>
  <c r="BF59" i="38"/>
  <c r="CK59" i="38"/>
  <c r="AI60" i="38"/>
  <c r="AI61" i="38"/>
  <c r="AB63" i="38"/>
  <c r="AB64" i="38"/>
  <c r="B204" i="39"/>
  <c r="B206" i="39" s="1"/>
  <c r="F204" i="39"/>
  <c r="F206" i="39" s="1"/>
  <c r="J204" i="39"/>
  <c r="J206" i="39" s="1"/>
  <c r="BC39" i="38"/>
  <c r="L40" i="38"/>
  <c r="S40" i="38" s="1"/>
  <c r="AP40" i="38"/>
  <c r="L41" i="38"/>
  <c r="S41" i="38" s="1"/>
  <c r="AC41" i="38" s="1"/>
  <c r="AJ41" i="38" s="1"/>
  <c r="AQ41" i="38" s="1"/>
  <c r="AP41" i="38"/>
  <c r="BF42" i="38"/>
  <c r="BF44" i="38"/>
  <c r="BF46" i="38"/>
  <c r="AP47" i="38"/>
  <c r="AP49" i="38"/>
  <c r="AB51" i="38"/>
  <c r="AB52" i="38"/>
  <c r="AB53" i="38"/>
  <c r="R55" i="38"/>
  <c r="AP55" i="38"/>
  <c r="CR55" i="38"/>
  <c r="R56" i="38"/>
  <c r="AP56" i="38"/>
  <c r="AI57" i="38"/>
  <c r="AB58" i="38"/>
  <c r="CD58" i="38"/>
  <c r="AB59" i="38"/>
  <c r="R60" i="38"/>
  <c r="AP60" i="38"/>
  <c r="AP61" i="38"/>
  <c r="AP62" i="38"/>
  <c r="CK63" i="38"/>
  <c r="AI64" i="38"/>
  <c r="O38" i="39"/>
  <c r="AB40" i="38"/>
  <c r="AB41" i="38"/>
  <c r="BM41" i="38"/>
  <c r="AP45" i="38"/>
  <c r="AI52" i="38"/>
  <c r="AI53" i="38"/>
  <c r="AB54" i="38"/>
  <c r="AP57" i="38"/>
  <c r="CK58" i="38"/>
  <c r="AP63" i="38"/>
  <c r="AP64" i="38"/>
  <c r="E23" i="38"/>
  <c r="K23" i="38" s="1"/>
  <c r="BM24" i="38"/>
  <c r="H26" i="38"/>
  <c r="H22" i="38" s="1"/>
  <c r="L27" i="38"/>
  <c r="S27" i="38" s="1"/>
  <c r="E29" i="38"/>
  <c r="BF24" i="38"/>
  <c r="BM26" i="38"/>
  <c r="L30" i="38"/>
  <c r="S30" i="38" s="1"/>
  <c r="X30" i="38" s="1"/>
  <c r="O23" i="38"/>
  <c r="R24" i="38"/>
  <c r="AF125" i="38"/>
  <c r="AP125" i="38" s="1"/>
  <c r="K127" i="38"/>
  <c r="BM127" i="38"/>
  <c r="AB130" i="38"/>
  <c r="L131" i="38"/>
  <c r="S131" i="38" s="1"/>
  <c r="AC131" i="38" s="1"/>
  <c r="AJ131" i="38" s="1"/>
  <c r="AQ131" i="38" s="1"/>
  <c r="AV131" i="38" s="1"/>
  <c r="AB131" i="38"/>
  <c r="BT131" i="38"/>
  <c r="H125" i="38"/>
  <c r="B125" i="38"/>
  <c r="R128" i="38"/>
  <c r="AB129" i="38"/>
  <c r="K130" i="38"/>
  <c r="AP131" i="38"/>
  <c r="BM131" i="38"/>
  <c r="L133" i="38"/>
  <c r="S133" i="38" s="1"/>
  <c r="X133" i="38" s="1"/>
  <c r="O18" i="39"/>
  <c r="CD129" i="38"/>
  <c r="K131" i="38"/>
  <c r="BM132" i="38"/>
  <c r="AI134" i="38"/>
  <c r="CD134" i="38"/>
  <c r="F24" i="38"/>
  <c r="AP8" i="38"/>
  <c r="BM8" i="38"/>
  <c r="BC10" i="38"/>
  <c r="BC4" i="38" s="1"/>
  <c r="BD5" i="38" s="1"/>
  <c r="AI12" i="38"/>
  <c r="AG29" i="38"/>
  <c r="AF35" i="38"/>
  <c r="B10" i="38"/>
  <c r="AM10" i="38"/>
  <c r="AN27" i="38" s="1"/>
  <c r="R13" i="38"/>
  <c r="R6" i="38"/>
  <c r="BM6" i="38"/>
  <c r="R7" i="38"/>
  <c r="AI7" i="38"/>
  <c r="L8" i="38"/>
  <c r="S8" i="38" s="1"/>
  <c r="H10" i="38"/>
  <c r="R10" i="38" s="1"/>
  <c r="L13" i="38"/>
  <c r="S13" i="38" s="1"/>
  <c r="X13" i="38" s="1"/>
  <c r="AP13" i="38"/>
  <c r="F30" i="38"/>
  <c r="R16" i="38"/>
  <c r="K18" i="38"/>
  <c r="K19" i="38"/>
  <c r="BM18" i="38"/>
  <c r="AW67" i="38"/>
  <c r="BG67" i="38"/>
  <c r="BN67" i="38" s="1"/>
  <c r="BU67" i="38" s="1"/>
  <c r="AV67" i="38"/>
  <c r="AZ67" i="38"/>
  <c r="CV67" i="38" s="1"/>
  <c r="CX67" i="38" s="1"/>
  <c r="CR42" i="38"/>
  <c r="CR53" i="38"/>
  <c r="CR63" i="38"/>
  <c r="CR24" i="38"/>
  <c r="CO39" i="38"/>
  <c r="CR45" i="38"/>
  <c r="CR48" i="38"/>
  <c r="CR52" i="38"/>
  <c r="CR58" i="38"/>
  <c r="CR64" i="38"/>
  <c r="CO125" i="38"/>
  <c r="CR134" i="38"/>
  <c r="CR7" i="38"/>
  <c r="CR46" i="38"/>
  <c r="CR120" i="38"/>
  <c r="CR18" i="38"/>
  <c r="CR49" i="38"/>
  <c r="CR60" i="38"/>
  <c r="CR65" i="38"/>
  <c r="CR74" i="38"/>
  <c r="CR76" i="38"/>
  <c r="CR43" i="38"/>
  <c r="CR51" i="38"/>
  <c r="CR54" i="38"/>
  <c r="CR56" i="38"/>
  <c r="CR61" i="38"/>
  <c r="CR78" i="38"/>
  <c r="CR81" i="38"/>
  <c r="CR105" i="38"/>
  <c r="CR117" i="38"/>
  <c r="CR122" i="38"/>
  <c r="CR8" i="38"/>
  <c r="CR11" i="38"/>
  <c r="CR44" i="38"/>
  <c r="CR47" i="38"/>
  <c r="CR50" i="38"/>
  <c r="CR57" i="38"/>
  <c r="CR59" i="38"/>
  <c r="CR62" i="38"/>
  <c r="CR69" i="38"/>
  <c r="CR70" i="38"/>
  <c r="CR71" i="38"/>
  <c r="CR72" i="38"/>
  <c r="CR73" i="38"/>
  <c r="CR75" i="38"/>
  <c r="CO68" i="38"/>
  <c r="CO116" i="38"/>
  <c r="CR132" i="38"/>
  <c r="CR13" i="38"/>
  <c r="CK46" i="38"/>
  <c r="CK54" i="38"/>
  <c r="CK56" i="38"/>
  <c r="CK129" i="38"/>
  <c r="CK119" i="38"/>
  <c r="CK48" i="38"/>
  <c r="CK52" i="38"/>
  <c r="CK57" i="38"/>
  <c r="CK64" i="38"/>
  <c r="CH39" i="38"/>
  <c r="CK95" i="38"/>
  <c r="CK96" i="38"/>
  <c r="CK98" i="38"/>
  <c r="CK99" i="38"/>
  <c r="CR6" i="38"/>
  <c r="CR41" i="38"/>
  <c r="CK97" i="38"/>
  <c r="CH104" i="38"/>
  <c r="CR104" i="38" s="1"/>
  <c r="CH23" i="38"/>
  <c r="CR23" i="38" s="1"/>
  <c r="CK6" i="38"/>
  <c r="CK8" i="38"/>
  <c r="CK47" i="38"/>
  <c r="CK53" i="38"/>
  <c r="CK62" i="38"/>
  <c r="CR84" i="38"/>
  <c r="CK86" i="38"/>
  <c r="CR89" i="38"/>
  <c r="CK91" i="38"/>
  <c r="CK94" i="38"/>
  <c r="CK110" i="38"/>
  <c r="CK80" i="38"/>
  <c r="CK85" i="38"/>
  <c r="CH83" i="38"/>
  <c r="CR83" i="38" s="1"/>
  <c r="CK90" i="38"/>
  <c r="CK106" i="38"/>
  <c r="CK130" i="38"/>
  <c r="CR19" i="38"/>
  <c r="CK7" i="38"/>
  <c r="CK24" i="38"/>
  <c r="CR40" i="38"/>
  <c r="CK43" i="38"/>
  <c r="CK45" i="38"/>
  <c r="CK50" i="38"/>
  <c r="CK51" i="38"/>
  <c r="CK60" i="38"/>
  <c r="CR87" i="38"/>
  <c r="CR88" i="38"/>
  <c r="CK128" i="38"/>
  <c r="CK132" i="38"/>
  <c r="CK134" i="38"/>
  <c r="CK79" i="38"/>
  <c r="CK84" i="38"/>
  <c r="CR86" i="38"/>
  <c r="CR91" i="38"/>
  <c r="CH93" i="38"/>
  <c r="CR93" i="38" s="1"/>
  <c r="CK118" i="38"/>
  <c r="CK13" i="38"/>
  <c r="CK16" i="38"/>
  <c r="CK40" i="38"/>
  <c r="CK42" i="38"/>
  <c r="CK44" i="38"/>
  <c r="CK55" i="38"/>
  <c r="CK61" i="38"/>
  <c r="CK76" i="38"/>
  <c r="CR85" i="38"/>
  <c r="CK87" i="38"/>
  <c r="CR90" i="38"/>
  <c r="CK105" i="38"/>
  <c r="CK131" i="38"/>
  <c r="CK133" i="38"/>
  <c r="CA15" i="38"/>
  <c r="CB30" i="38" s="1"/>
  <c r="CD27" i="38"/>
  <c r="CD49" i="38"/>
  <c r="CD59" i="38"/>
  <c r="CA125" i="38"/>
  <c r="CD128" i="38"/>
  <c r="CD132" i="38"/>
  <c r="CD60" i="38"/>
  <c r="CD42" i="38"/>
  <c r="CA83" i="38"/>
  <c r="CD83" i="38" s="1"/>
  <c r="CD72" i="38"/>
  <c r="CD73" i="38"/>
  <c r="CD44" i="38"/>
  <c r="CD51" i="38"/>
  <c r="CD52" i="38"/>
  <c r="CD118" i="38"/>
  <c r="CD6" i="38"/>
  <c r="CD7" i="38"/>
  <c r="CD16" i="38"/>
  <c r="CD43" i="38"/>
  <c r="CD46" i="38"/>
  <c r="CD55" i="38"/>
  <c r="CD56" i="38"/>
  <c r="CD57" i="38"/>
  <c r="CD79" i="38"/>
  <c r="CD95" i="38"/>
  <c r="CD97" i="38"/>
  <c r="CD98" i="38"/>
  <c r="CD99" i="38"/>
  <c r="CD101" i="38"/>
  <c r="CD102" i="38"/>
  <c r="CD105" i="38"/>
  <c r="CD106" i="38"/>
  <c r="CD8" i="38"/>
  <c r="CD12" i="38"/>
  <c r="CA39" i="38"/>
  <c r="CK39" i="38" s="1"/>
  <c r="CD40" i="38"/>
  <c r="CD47" i="38"/>
  <c r="CD50" i="38"/>
  <c r="CD54" i="38"/>
  <c r="CD63" i="38"/>
  <c r="CD64" i="38"/>
  <c r="CD74" i="38"/>
  <c r="CD76" i="38"/>
  <c r="CK88" i="38"/>
  <c r="CD126" i="38"/>
  <c r="CD29" i="38"/>
  <c r="CD41" i="38"/>
  <c r="CD45" i="38"/>
  <c r="CD53" i="38"/>
  <c r="CD62" i="38"/>
  <c r="CD65" i="38"/>
  <c r="CA68" i="38"/>
  <c r="CD69" i="38"/>
  <c r="CD80" i="38"/>
  <c r="CD81" i="38"/>
  <c r="CD119" i="38"/>
  <c r="CD127" i="38"/>
  <c r="AP83" i="38"/>
  <c r="AT83" i="38"/>
  <c r="BM83" i="38"/>
  <c r="AZ86" i="38"/>
  <c r="CV86" i="38" s="1"/>
  <c r="BF83" i="38"/>
  <c r="AW92" i="38"/>
  <c r="BB92" i="38" s="1"/>
  <c r="BT7" i="38"/>
  <c r="BT12" i="38"/>
  <c r="BQ116" i="38"/>
  <c r="BT116" i="38" s="1"/>
  <c r="BT120" i="38"/>
  <c r="BT75" i="38"/>
  <c r="BQ22" i="38"/>
  <c r="BT44" i="38"/>
  <c r="BT56" i="38"/>
  <c r="BT128" i="38"/>
  <c r="BT8" i="38"/>
  <c r="BT48" i="38"/>
  <c r="BT101" i="38"/>
  <c r="BT102" i="38"/>
  <c r="BT132" i="38"/>
  <c r="BT127" i="38"/>
  <c r="CD133" i="38"/>
  <c r="BT6" i="38"/>
  <c r="BR29" i="38"/>
  <c r="BT30" i="38"/>
  <c r="BT43" i="38"/>
  <c r="BT45" i="38"/>
  <c r="BT47" i="38"/>
  <c r="BT49" i="38"/>
  <c r="BT51" i="38"/>
  <c r="BT57" i="38"/>
  <c r="BT58" i="38"/>
  <c r="BT65" i="38"/>
  <c r="BT71" i="38"/>
  <c r="BT74" i="38"/>
  <c r="BT94" i="38"/>
  <c r="BT95" i="38"/>
  <c r="BT130" i="38"/>
  <c r="BT99" i="38"/>
  <c r="BT100" i="38"/>
  <c r="BT105" i="38"/>
  <c r="BT106" i="38"/>
  <c r="BT122" i="38"/>
  <c r="BQ125" i="38"/>
  <c r="BT134" i="38"/>
  <c r="CD30" i="38"/>
  <c r="BT78" i="38"/>
  <c r="BQ104" i="38"/>
  <c r="CD104" i="38" s="1"/>
  <c r="BT96" i="38"/>
  <c r="BT97" i="38"/>
  <c r="BT98" i="38"/>
  <c r="BT93" i="38"/>
  <c r="BT110" i="38"/>
  <c r="BQ68" i="38"/>
  <c r="BT72" i="38"/>
  <c r="BT73" i="38"/>
  <c r="BT77" i="38"/>
  <c r="BT70" i="38"/>
  <c r="BT76" i="38"/>
  <c r="BT80" i="38"/>
  <c r="BT52" i="38"/>
  <c r="BT60" i="38"/>
  <c r="BT53" i="38"/>
  <c r="BT54" i="38"/>
  <c r="BT55" i="38"/>
  <c r="BT61" i="38"/>
  <c r="BT62" i="38"/>
  <c r="BT63" i="38"/>
  <c r="BQ39" i="38"/>
  <c r="B35" i="38"/>
  <c r="C35" i="38" s="1"/>
  <c r="C30" i="38"/>
  <c r="C29" i="38"/>
  <c r="B4" i="38"/>
  <c r="C5" i="38" s="1"/>
  <c r="AB18" i="38"/>
  <c r="R18" i="38"/>
  <c r="I23" i="38"/>
  <c r="AU8" i="38"/>
  <c r="CD11" i="38"/>
  <c r="BT11" i="38"/>
  <c r="BQ10" i="38"/>
  <c r="K89" i="38"/>
  <c r="R89" i="38"/>
  <c r="L89" i="38"/>
  <c r="S89" i="38" s="1"/>
  <c r="L7" i="38"/>
  <c r="S7" i="38" s="1"/>
  <c r="R8" i="38"/>
  <c r="BX8" i="38"/>
  <c r="CV8" i="38"/>
  <c r="AZ9" i="38"/>
  <c r="Y34" i="38"/>
  <c r="Z27" i="38"/>
  <c r="R11" i="38"/>
  <c r="AB11" i="38"/>
  <c r="AP11" i="38"/>
  <c r="AI11" i="38"/>
  <c r="AF10" i="38"/>
  <c r="CV11" i="38"/>
  <c r="BX11" i="38"/>
  <c r="C27" i="38"/>
  <c r="C26" i="38"/>
  <c r="B34" i="38"/>
  <c r="C34" i="38" s="1"/>
  <c r="H15" i="38"/>
  <c r="K15" i="38" s="1"/>
  <c r="BD30" i="38"/>
  <c r="L16" i="38"/>
  <c r="BT16" i="38"/>
  <c r="BM16" i="38"/>
  <c r="BJ15" i="38"/>
  <c r="BM15" i="38" s="1"/>
  <c r="CR15" i="38"/>
  <c r="CH35" i="38"/>
  <c r="CI29" i="38"/>
  <c r="CK19" i="38"/>
  <c r="CA18" i="38"/>
  <c r="CK18" i="38" s="1"/>
  <c r="CA22" i="38"/>
  <c r="CD22" i="38" s="1"/>
  <c r="CD23" i="38"/>
  <c r="BT23" i="38"/>
  <c r="K24" i="38"/>
  <c r="CD24" i="38"/>
  <c r="BT24" i="38"/>
  <c r="AV25" i="38"/>
  <c r="BK26" i="38"/>
  <c r="K27" i="38"/>
  <c r="Y22" i="38"/>
  <c r="AI22" i="38" s="1"/>
  <c r="AI26" i="38"/>
  <c r="BF27" i="38"/>
  <c r="AP27" i="38"/>
  <c r="AM26" i="38"/>
  <c r="AZ26" i="38"/>
  <c r="BJ22" i="38"/>
  <c r="BT22" i="38" s="1"/>
  <c r="BT26" i="38"/>
  <c r="CR27" i="38"/>
  <c r="CK27" i="38"/>
  <c r="CH26" i="38"/>
  <c r="CK26" i="38" s="1"/>
  <c r="BG28" i="38"/>
  <c r="BN28" i="38" s="1"/>
  <c r="BU28" i="38" s="1"/>
  <c r="AW28" i="38"/>
  <c r="AV28" i="38"/>
  <c r="L29" i="38"/>
  <c r="AP29" i="38"/>
  <c r="AZ30" i="38"/>
  <c r="AT29" i="38"/>
  <c r="CI30" i="38"/>
  <c r="BG31" i="38"/>
  <c r="BN31" i="38" s="1"/>
  <c r="BU31" i="38" s="1"/>
  <c r="AW31" i="38"/>
  <c r="W39" i="38"/>
  <c r="BF40" i="38"/>
  <c r="BF41" i="38"/>
  <c r="CV69" i="38"/>
  <c r="BX69" i="38"/>
  <c r="AP19" i="38"/>
  <c r="AI19" i="38"/>
  <c r="AF18" i="38"/>
  <c r="AP18" i="38" s="1"/>
  <c r="AT24" i="38"/>
  <c r="W138" i="38"/>
  <c r="W134" i="38"/>
  <c r="W131" i="38"/>
  <c r="W132" i="38"/>
  <c r="W128" i="38"/>
  <c r="W133" i="38"/>
  <c r="W129" i="38"/>
  <c r="W130" i="38"/>
  <c r="W126" i="38"/>
  <c r="W124" i="38"/>
  <c r="W125" i="38"/>
  <c r="W120" i="38"/>
  <c r="W119" i="38"/>
  <c r="W118" i="38"/>
  <c r="W117" i="38"/>
  <c r="W116" i="38"/>
  <c r="W123" i="38"/>
  <c r="W122" i="38"/>
  <c r="W121" i="38"/>
  <c r="W127" i="38"/>
  <c r="W111" i="38"/>
  <c r="W110" i="38"/>
  <c r="W106" i="38"/>
  <c r="W105" i="38"/>
  <c r="W104" i="38"/>
  <c r="W102" i="38"/>
  <c r="W98" i="38"/>
  <c r="W95" i="38"/>
  <c r="W94" i="38"/>
  <c r="W99" i="38"/>
  <c r="W91" i="38"/>
  <c r="W90" i="38"/>
  <c r="W89" i="38"/>
  <c r="W88" i="38"/>
  <c r="W87" i="38"/>
  <c r="W86" i="38"/>
  <c r="W85" i="38"/>
  <c r="W84" i="38"/>
  <c r="W83" i="38"/>
  <c r="W100" i="38"/>
  <c r="W96" i="38"/>
  <c r="W81" i="38"/>
  <c r="W97" i="38"/>
  <c r="W101" i="38"/>
  <c r="W93" i="38"/>
  <c r="W80" i="38"/>
  <c r="W79" i="38"/>
  <c r="W78" i="38"/>
  <c r="W77" i="38"/>
  <c r="W76" i="38"/>
  <c r="W75" i="38"/>
  <c r="W69" i="38"/>
  <c r="W68" i="38"/>
  <c r="W66" i="38"/>
  <c r="W65" i="38"/>
  <c r="W64" i="38"/>
  <c r="W63" i="38"/>
  <c r="W62" i="38"/>
  <c r="W61" i="38"/>
  <c r="W60" i="38"/>
  <c r="W59" i="38"/>
  <c r="W58" i="38"/>
  <c r="W57" i="38"/>
  <c r="W56" i="38"/>
  <c r="W55" i="38"/>
  <c r="W54" i="38"/>
  <c r="W53" i="38"/>
  <c r="W52" i="38"/>
  <c r="W51" i="38"/>
  <c r="W50" i="38"/>
  <c r="W49" i="38"/>
  <c r="W48" i="38"/>
  <c r="W47" i="38"/>
  <c r="W46" i="38"/>
  <c r="W45" i="38"/>
  <c r="W44" i="38"/>
  <c r="W43" i="38"/>
  <c r="W42" i="38"/>
  <c r="W71" i="38"/>
  <c r="W38" i="38"/>
  <c r="W15" i="38"/>
  <c r="W13" i="38"/>
  <c r="W72" i="38"/>
  <c r="W18" i="38"/>
  <c r="W16" i="38"/>
  <c r="W73" i="38"/>
  <c r="W19" i="38"/>
  <c r="W11" i="38"/>
  <c r="W8" i="38"/>
  <c r="W24" i="38"/>
  <c r="W23" i="38"/>
  <c r="W6" i="38"/>
  <c r="AB6" i="38"/>
  <c r="I8" i="38"/>
  <c r="AB10" i="38"/>
  <c r="CK11" i="38"/>
  <c r="CA10" i="38"/>
  <c r="CO10" i="38"/>
  <c r="L12" i="38"/>
  <c r="E10" i="38"/>
  <c r="AZ13" i="38"/>
  <c r="BG14" i="38"/>
  <c r="BN14" i="38" s="1"/>
  <c r="BU14" i="38" s="1"/>
  <c r="AW14" i="38"/>
  <c r="CP30" i="38"/>
  <c r="AI16" i="38"/>
  <c r="AB16" i="38"/>
  <c r="Y15" i="38"/>
  <c r="BF15" i="38"/>
  <c r="AM35" i="38"/>
  <c r="AN35" i="38" s="1"/>
  <c r="AN29" i="38"/>
  <c r="BX16" i="38"/>
  <c r="AZ15" i="38"/>
  <c r="V22" i="38"/>
  <c r="W22" i="38" s="1"/>
  <c r="E26" i="38"/>
  <c r="CD26" i="38"/>
  <c r="BT29" i="38"/>
  <c r="CK29" i="38"/>
  <c r="CR30" i="38"/>
  <c r="CO29" i="38"/>
  <c r="CO22" i="38" s="1"/>
  <c r="BQ35" i="38"/>
  <c r="BR35" i="38" s="1"/>
  <c r="O39" i="38"/>
  <c r="AC48" i="38"/>
  <c r="AJ48" i="38" s="1"/>
  <c r="AQ48" i="38" s="1"/>
  <c r="C24" i="38"/>
  <c r="C23" i="38"/>
  <c r="B33" i="38"/>
  <c r="C33" i="38" s="1"/>
  <c r="BD24" i="38"/>
  <c r="BD23" i="38"/>
  <c r="BC33" i="38"/>
  <c r="BD33" i="38" s="1"/>
  <c r="BD8" i="38"/>
  <c r="CV6" i="38"/>
  <c r="BX6" i="38"/>
  <c r="BF12" i="38"/>
  <c r="AP12" i="38"/>
  <c r="BM13" i="38"/>
  <c r="BF13" i="38"/>
  <c r="AZ14" i="38"/>
  <c r="AV14" i="38"/>
  <c r="R19" i="38"/>
  <c r="AB19" i="38"/>
  <c r="CV19" i="38"/>
  <c r="BX19" i="38"/>
  <c r="L6" i="38"/>
  <c r="AN8" i="38"/>
  <c r="BJ34" i="38"/>
  <c r="W12" i="38"/>
  <c r="CR12" i="38"/>
  <c r="CK12" i="38"/>
  <c r="CH10" i="38"/>
  <c r="AU35" i="38"/>
  <c r="AT35" i="38"/>
  <c r="AU29" i="38"/>
  <c r="AU30" i="38"/>
  <c r="BG17" i="38"/>
  <c r="BN17" i="38" s="1"/>
  <c r="BU17" i="38" s="1"/>
  <c r="AW17" i="38"/>
  <c r="BB17" i="38"/>
  <c r="CD19" i="38"/>
  <c r="BT19" i="38"/>
  <c r="BQ18" i="38"/>
  <c r="AP23" i="38"/>
  <c r="AI23" i="38"/>
  <c r="S24" i="38"/>
  <c r="X24" i="38" s="1"/>
  <c r="AP24" i="38"/>
  <c r="AI24" i="38"/>
  <c r="P27" i="38"/>
  <c r="CV28" i="38"/>
  <c r="CX28" i="38" s="1"/>
  <c r="BB28" i="38"/>
  <c r="BX28" i="38"/>
  <c r="BZ28" i="38" s="1"/>
  <c r="BM30" i="38"/>
  <c r="BF30" i="38"/>
  <c r="BC29" i="38"/>
  <c r="BC35" i="38" s="1"/>
  <c r="AZ31" i="38"/>
  <c r="AV31" i="38"/>
  <c r="V33" i="38"/>
  <c r="Z34" i="38"/>
  <c r="BM39" i="38"/>
  <c r="W40" i="38"/>
  <c r="W41" i="38"/>
  <c r="AP43" i="38"/>
  <c r="AF39" i="38"/>
  <c r="BX43" i="38"/>
  <c r="AZ39" i="38"/>
  <c r="BX45" i="38"/>
  <c r="BX47" i="38"/>
  <c r="BX49" i="38"/>
  <c r="BX54" i="38"/>
  <c r="CV54" i="38"/>
  <c r="BX58" i="38"/>
  <c r="CV58" i="38"/>
  <c r="BX62" i="38"/>
  <c r="CV62" i="38"/>
  <c r="AC66" i="38"/>
  <c r="AJ66" i="38" s="1"/>
  <c r="AQ66" i="38" s="1"/>
  <c r="X66" i="38"/>
  <c r="W70" i="38"/>
  <c r="BM11" i="38"/>
  <c r="R12" i="38"/>
  <c r="AP15" i="38"/>
  <c r="CK15" i="38"/>
  <c r="BF16" i="38"/>
  <c r="CR16" i="38"/>
  <c r="CV17" i="38"/>
  <c r="CX17" i="38" s="1"/>
  <c r="BM19" i="38"/>
  <c r="AZ20" i="38"/>
  <c r="AZ21" i="38"/>
  <c r="AZ25" i="38"/>
  <c r="W26" i="38"/>
  <c r="AI27" i="38"/>
  <c r="BT27" i="38"/>
  <c r="AP30" i="38"/>
  <c r="CK30" i="38"/>
  <c r="W34" i="38"/>
  <c r="W35" i="38"/>
  <c r="AG35" i="38"/>
  <c r="H39" i="38"/>
  <c r="BT40" i="38"/>
  <c r="BX40" i="38"/>
  <c r="CV40" i="38"/>
  <c r="K41" i="38"/>
  <c r="BT41" i="38"/>
  <c r="BX41" i="38"/>
  <c r="R43" i="38"/>
  <c r="AI43" i="38"/>
  <c r="R45" i="38"/>
  <c r="AI45" i="38"/>
  <c r="R47" i="38"/>
  <c r="AI47" i="38"/>
  <c r="R49" i="38"/>
  <c r="AI49" i="38"/>
  <c r="CV53" i="38"/>
  <c r="CV57" i="38"/>
  <c r="CV61" i="38"/>
  <c r="CV65" i="38"/>
  <c r="AZ78" i="38"/>
  <c r="L79" i="38"/>
  <c r="S79" i="38" s="1"/>
  <c r="K79" i="38"/>
  <c r="K16" i="38"/>
  <c r="BX17" i="38"/>
  <c r="CV27" i="38"/>
  <c r="V140" i="38"/>
  <c r="CV42" i="38"/>
  <c r="CV44" i="38"/>
  <c r="CV46" i="38"/>
  <c r="CV48" i="38"/>
  <c r="BX50" i="38"/>
  <c r="AI51" i="38"/>
  <c r="CV52" i="38"/>
  <c r="R54" i="38"/>
  <c r="AI55" i="38"/>
  <c r="CV56" i="38"/>
  <c r="R58" i="38"/>
  <c r="AI59" i="38"/>
  <c r="CV60" i="38"/>
  <c r="R62" i="38"/>
  <c r="AI63" i="38"/>
  <c r="CV64" i="38"/>
  <c r="R69" i="38"/>
  <c r="B68" i="38"/>
  <c r="B38" i="38" s="1"/>
  <c r="B124" i="38" s="1"/>
  <c r="CR77" i="38"/>
  <c r="CH68" i="38"/>
  <c r="K85" i="38"/>
  <c r="R85" i="38"/>
  <c r="L85" i="38"/>
  <c r="S85" i="38" s="1"/>
  <c r="CK100" i="38"/>
  <c r="CA93" i="38"/>
  <c r="AT10" i="38"/>
  <c r="AT18" i="38"/>
  <c r="P30" i="38"/>
  <c r="R42" i="38"/>
  <c r="AI42" i="38"/>
  <c r="L43" i="38"/>
  <c r="S43" i="38" s="1"/>
  <c r="R44" i="38"/>
  <c r="AI44" i="38"/>
  <c r="L45" i="38"/>
  <c r="S45" i="38" s="1"/>
  <c r="R46" i="38"/>
  <c r="AI46" i="38"/>
  <c r="L47" i="38"/>
  <c r="S47" i="38" s="1"/>
  <c r="R48" i="38"/>
  <c r="AI48" i="38"/>
  <c r="L49" i="38"/>
  <c r="S49" i="38" s="1"/>
  <c r="R50" i="38"/>
  <c r="AI50" i="38"/>
  <c r="CV51" i="38"/>
  <c r="R53" i="38"/>
  <c r="BX53" i="38"/>
  <c r="AI54" i="38"/>
  <c r="CV55" i="38"/>
  <c r="R57" i="38"/>
  <c r="BX57" i="38"/>
  <c r="AI58" i="38"/>
  <c r="CV59" i="38"/>
  <c r="R61" i="38"/>
  <c r="BX61" i="38"/>
  <c r="AI62" i="38"/>
  <c r="CV63" i="38"/>
  <c r="R65" i="38"/>
  <c r="BX65" i="38"/>
  <c r="BB67" i="38"/>
  <c r="AF68" i="38"/>
  <c r="AP68" i="38" s="1"/>
  <c r="AI69" i="38"/>
  <c r="AZ74" i="38"/>
  <c r="L75" i="38"/>
  <c r="S75" i="38" s="1"/>
  <c r="K75" i="38"/>
  <c r="E68" i="38"/>
  <c r="L51" i="38"/>
  <c r="S51" i="38" s="1"/>
  <c r="L52" i="38"/>
  <c r="S52" i="38" s="1"/>
  <c r="L53" i="38"/>
  <c r="S53" i="38" s="1"/>
  <c r="L54" i="38"/>
  <c r="S54" i="38" s="1"/>
  <c r="L55" i="38"/>
  <c r="S55" i="38" s="1"/>
  <c r="L56" i="38"/>
  <c r="S56" i="38" s="1"/>
  <c r="L57" i="38"/>
  <c r="S57" i="38" s="1"/>
  <c r="L58" i="38"/>
  <c r="S58" i="38" s="1"/>
  <c r="L59" i="38"/>
  <c r="S59" i="38" s="1"/>
  <c r="L60" i="38"/>
  <c r="S60" i="38" s="1"/>
  <c r="L61" i="38"/>
  <c r="S61" i="38" s="1"/>
  <c r="L62" i="38"/>
  <c r="S62" i="38" s="1"/>
  <c r="L63" i="38"/>
  <c r="S63" i="38" s="1"/>
  <c r="L64" i="38"/>
  <c r="S64" i="38" s="1"/>
  <c r="L65" i="38"/>
  <c r="S65" i="38" s="1"/>
  <c r="BX67" i="38"/>
  <c r="BZ67" i="38" s="1"/>
  <c r="L69" i="38"/>
  <c r="L70" i="38"/>
  <c r="S70" i="38" s="1"/>
  <c r="K70" i="38"/>
  <c r="AZ70" i="38"/>
  <c r="L71" i="38"/>
  <c r="S71" i="38" s="1"/>
  <c r="K71" i="38"/>
  <c r="AZ71" i="38"/>
  <c r="L72" i="38"/>
  <c r="S72" i="38" s="1"/>
  <c r="K72" i="38"/>
  <c r="AZ72" i="38"/>
  <c r="L73" i="38"/>
  <c r="S73" i="38" s="1"/>
  <c r="K73" i="38"/>
  <c r="AZ73" i="38"/>
  <c r="L74" i="38"/>
  <c r="S74" i="38" s="1"/>
  <c r="K74" i="38"/>
  <c r="AZ75" i="38"/>
  <c r="L76" i="38"/>
  <c r="S76" i="38" s="1"/>
  <c r="K76" i="38"/>
  <c r="AZ79" i="38"/>
  <c r="L80" i="38"/>
  <c r="S80" i="38" s="1"/>
  <c r="K80" i="38"/>
  <c r="K84" i="38"/>
  <c r="H83" i="38"/>
  <c r="K83" i="38" s="1"/>
  <c r="R84" i="38"/>
  <c r="L84" i="38"/>
  <c r="K88" i="38"/>
  <c r="R88" i="38"/>
  <c r="L88" i="38"/>
  <c r="S88" i="38" s="1"/>
  <c r="BX66" i="38"/>
  <c r="AT68" i="38"/>
  <c r="BJ68" i="38"/>
  <c r="BM70" i="38"/>
  <c r="BM71" i="38"/>
  <c r="BM72" i="38"/>
  <c r="BM73" i="38"/>
  <c r="AZ76" i="38"/>
  <c r="L77" i="38"/>
  <c r="S77" i="38" s="1"/>
  <c r="K77" i="38"/>
  <c r="BM77" i="38"/>
  <c r="CK77" i="38"/>
  <c r="AZ80" i="38"/>
  <c r="K87" i="38"/>
  <c r="R87" i="38"/>
  <c r="L87" i="38"/>
  <c r="S87" i="38" s="1"/>
  <c r="K91" i="38"/>
  <c r="R91" i="38"/>
  <c r="L91" i="38"/>
  <c r="S91" i="38" s="1"/>
  <c r="CV92" i="38"/>
  <c r="BX92" i="38"/>
  <c r="CV97" i="38"/>
  <c r="BX97" i="38"/>
  <c r="CK69" i="38"/>
  <c r="AP70" i="38"/>
  <c r="CK70" i="38"/>
  <c r="AP71" i="38"/>
  <c r="CK71" i="38"/>
  <c r="AP72" i="38"/>
  <c r="CK72" i="38"/>
  <c r="AP73" i="38"/>
  <c r="CK73" i="38"/>
  <c r="BM74" i="38"/>
  <c r="CK74" i="38"/>
  <c r="AZ77" i="38"/>
  <c r="L78" i="38"/>
  <c r="S78" i="38" s="1"/>
  <c r="K78" i="38"/>
  <c r="BM78" i="38"/>
  <c r="CK78" i="38"/>
  <c r="K81" i="38"/>
  <c r="L81" i="38"/>
  <c r="S81" i="38" s="1"/>
  <c r="BT81" i="38"/>
  <c r="BM81" i="38"/>
  <c r="K86" i="38"/>
  <c r="R86" i="38"/>
  <c r="L86" i="38"/>
  <c r="S86" i="38" s="1"/>
  <c r="K90" i="38"/>
  <c r="R90" i="38"/>
  <c r="L90" i="38"/>
  <c r="S90" i="38" s="1"/>
  <c r="BC93" i="38"/>
  <c r="BM93" i="38" s="1"/>
  <c r="AV103" i="38"/>
  <c r="BG103" i="38"/>
  <c r="BN103" i="38" s="1"/>
  <c r="BU103" i="38" s="1"/>
  <c r="CR80" i="38"/>
  <c r="CV82" i="38"/>
  <c r="CX82" i="38" s="1"/>
  <c r="BX82" i="38"/>
  <c r="R106" i="38"/>
  <c r="L106" i="38"/>
  <c r="S106" i="38" s="1"/>
  <c r="CK81" i="38"/>
  <c r="Y83" i="38"/>
  <c r="AI83" i="38" s="1"/>
  <c r="BT83" i="38"/>
  <c r="AB84" i="38"/>
  <c r="BT84" i="38"/>
  <c r="CD84" i="38"/>
  <c r="AB85" i="38"/>
  <c r="BT85" i="38"/>
  <c r="CD85" i="38"/>
  <c r="AB86" i="38"/>
  <c r="BT86" i="38"/>
  <c r="CD86" i="38"/>
  <c r="AB87" i="38"/>
  <c r="BT87" i="38"/>
  <c r="CD87" i="38"/>
  <c r="AB88" i="38"/>
  <c r="BT88" i="38"/>
  <c r="CD88" i="38"/>
  <c r="AB89" i="38"/>
  <c r="BT89" i="38"/>
  <c r="CD89" i="38"/>
  <c r="AB90" i="38"/>
  <c r="BT90" i="38"/>
  <c r="CD90" i="38"/>
  <c r="AB91" i="38"/>
  <c r="BT91" i="38"/>
  <c r="CD91" i="38"/>
  <c r="CV94" i="38"/>
  <c r="BX94" i="38"/>
  <c r="AZ93" i="38"/>
  <c r="AZ81" i="38"/>
  <c r="BG82" i="38"/>
  <c r="BN82" i="38" s="1"/>
  <c r="BU82" i="38" s="1"/>
  <c r="AW82" i="38"/>
  <c r="BB82" i="38" s="1"/>
  <c r="AV82" i="38"/>
  <c r="BG92" i="38"/>
  <c r="BN92" i="38" s="1"/>
  <c r="BU92" i="38" s="1"/>
  <c r="CE92" i="38" s="1"/>
  <c r="CL92" i="38" s="1"/>
  <c r="CS92" i="38" s="1"/>
  <c r="AM93" i="38"/>
  <c r="AI94" i="38"/>
  <c r="Y93" i="38"/>
  <c r="AI93" i="38" s="1"/>
  <c r="CV95" i="38"/>
  <c r="BX95" i="38"/>
  <c r="CV101" i="38"/>
  <c r="BX101" i="38"/>
  <c r="CV110" i="38"/>
  <c r="BX110" i="38"/>
  <c r="AZ83" i="38"/>
  <c r="H93" i="38"/>
  <c r="R93" i="38" s="1"/>
  <c r="L94" i="38"/>
  <c r="CD94" i="38"/>
  <c r="K95" i="38"/>
  <c r="L95" i="38"/>
  <c r="S95" i="38" s="1"/>
  <c r="CV96" i="38"/>
  <c r="BX96" i="38"/>
  <c r="CD96" i="38"/>
  <c r="BF98" i="38"/>
  <c r="AP100" i="38"/>
  <c r="CV100" i="38"/>
  <c r="BX100" i="38"/>
  <c r="CD100" i="38"/>
  <c r="BF102" i="38"/>
  <c r="BT104" i="38"/>
  <c r="H104" i="38"/>
  <c r="R105" i="38"/>
  <c r="CV106" i="38"/>
  <c r="BX106" i="38"/>
  <c r="CV108" i="38"/>
  <c r="CX108" i="38" s="1"/>
  <c r="BB108" i="38"/>
  <c r="BX108" i="38"/>
  <c r="BZ108" i="38" s="1"/>
  <c r="AI110" i="38"/>
  <c r="O83" i="38"/>
  <c r="AB83" i="38" s="1"/>
  <c r="BG91" i="38"/>
  <c r="BN91" i="38" s="1"/>
  <c r="BU91" i="38" s="1"/>
  <c r="CE91" i="38" s="1"/>
  <c r="CL91" i="38" s="1"/>
  <c r="CS91" i="38" s="1"/>
  <c r="CX91" i="38" s="1"/>
  <c r="BF97" i="38"/>
  <c r="AP99" i="38"/>
  <c r="CV99" i="38"/>
  <c r="BX99" i="38"/>
  <c r="BF101" i="38"/>
  <c r="AC102" i="38"/>
  <c r="AJ102" i="38" s="1"/>
  <c r="AQ102" i="38" s="1"/>
  <c r="AV102" i="38" s="1"/>
  <c r="CV105" i="38"/>
  <c r="BX105" i="38"/>
  <c r="AP110" i="38"/>
  <c r="CV111" i="38"/>
  <c r="BX111" i="38"/>
  <c r="BX84" i="38"/>
  <c r="BX85" i="38"/>
  <c r="BX86" i="38"/>
  <c r="BX87" i="38"/>
  <c r="BX88" i="38"/>
  <c r="BX89" i="38"/>
  <c r="BX90" i="38"/>
  <c r="BX91" i="38"/>
  <c r="AB94" i="38"/>
  <c r="AB95" i="38"/>
  <c r="BF96" i="38"/>
  <c r="AP96" i="38"/>
  <c r="CV98" i="38"/>
  <c r="BX98" i="38"/>
  <c r="BF100" i="38"/>
  <c r="CV102" i="38"/>
  <c r="BX102" i="38"/>
  <c r="K106" i="38"/>
  <c r="AI111" i="38"/>
  <c r="AP104" i="38"/>
  <c r="AP105" i="38"/>
  <c r="AP106" i="38"/>
  <c r="AZ107" i="38"/>
  <c r="CD110" i="38"/>
  <c r="CD111" i="38"/>
  <c r="CD117" i="38"/>
  <c r="AB110" i="38"/>
  <c r="AB111" i="38"/>
  <c r="AZ117" i="38"/>
  <c r="AT116" i="38"/>
  <c r="CV120" i="38"/>
  <c r="BX120" i="38"/>
  <c r="K117" i="38"/>
  <c r="BT117" i="38"/>
  <c r="K118" i="38"/>
  <c r="BT118" i="38"/>
  <c r="CR118" i="38"/>
  <c r="K120" i="38"/>
  <c r="CK120" i="38"/>
  <c r="CA116" i="38"/>
  <c r="CD120" i="38"/>
  <c r="CK121" i="38"/>
  <c r="CD121" i="38"/>
  <c r="CK122" i="38"/>
  <c r="CD122" i="38"/>
  <c r="CK123" i="38"/>
  <c r="CD123" i="38"/>
  <c r="CH125" i="38"/>
  <c r="CR126" i="38"/>
  <c r="CR116" i="38"/>
  <c r="CV118" i="38"/>
  <c r="BX118" i="38"/>
  <c r="BT119" i="38"/>
  <c r="CR119" i="38"/>
  <c r="AI132" i="38"/>
  <c r="AB132" i="38"/>
  <c r="Y125" i="38"/>
  <c r="AB116" i="38"/>
  <c r="BM116" i="38"/>
  <c r="CK117" i="38"/>
  <c r="AB119" i="38"/>
  <c r="AC119" i="38"/>
  <c r="AJ119" i="38" s="1"/>
  <c r="AQ119" i="38" s="1"/>
  <c r="AV119" i="38" s="1"/>
  <c r="CV119" i="38"/>
  <c r="BX119" i="38"/>
  <c r="L120" i="38"/>
  <c r="S120" i="38" s="1"/>
  <c r="O125" i="38"/>
  <c r="AB126" i="38"/>
  <c r="BC125" i="38"/>
  <c r="R132" i="38"/>
  <c r="L132" i="38"/>
  <c r="S132" i="38" s="1"/>
  <c r="CV132" i="38"/>
  <c r="BX132" i="38"/>
  <c r="L121" i="38"/>
  <c r="S121" i="38" s="1"/>
  <c r="K121" i="38"/>
  <c r="AZ121" i="38"/>
  <c r="L122" i="38"/>
  <c r="S122" i="38" s="1"/>
  <c r="K122" i="38"/>
  <c r="AZ122" i="38"/>
  <c r="L123" i="38"/>
  <c r="S123" i="38" s="1"/>
  <c r="K123" i="38"/>
  <c r="AZ123" i="38"/>
  <c r="BT125" i="38"/>
  <c r="L126" i="38"/>
  <c r="K126" i="38"/>
  <c r="BF127" i="38"/>
  <c r="R126" i="38"/>
  <c r="CK126" i="38"/>
  <c r="AZ127" i="38"/>
  <c r="AT125" i="38"/>
  <c r="L128" i="38"/>
  <c r="S128" i="38" s="1"/>
  <c r="X131" i="38"/>
  <c r="BT126" i="38"/>
  <c r="AP127" i="38"/>
  <c r="CR127" i="38"/>
  <c r="K128" i="38"/>
  <c r="R129" i="38"/>
  <c r="AI129" i="38"/>
  <c r="BT129" i="38"/>
  <c r="X130" i="38"/>
  <c r="AP130" i="38"/>
  <c r="CR131" i="38"/>
  <c r="BF133" i="38"/>
  <c r="AV135" i="38"/>
  <c r="BG135" i="38"/>
  <c r="BN135" i="38" s="1"/>
  <c r="BU135" i="38" s="1"/>
  <c r="AP126" i="38"/>
  <c r="CK127" i="38"/>
  <c r="AI128" i="38"/>
  <c r="AB128" i="38"/>
  <c r="BX128" i="38"/>
  <c r="AZ131" i="38"/>
  <c r="K132" i="38"/>
  <c r="AQ138" i="38"/>
  <c r="X138" i="38"/>
  <c r="BX129" i="38"/>
  <c r="CR133" i="38"/>
  <c r="AB134" i="38"/>
  <c r="AV136" i="38"/>
  <c r="L129" i="38"/>
  <c r="S129" i="38" s="1"/>
  <c r="AZ133" i="38"/>
  <c r="K134" i="38"/>
  <c r="BB135" i="38"/>
  <c r="BX135" i="38"/>
  <c r="BZ135" i="38" s="1"/>
  <c r="CV136" i="38"/>
  <c r="CX136" i="38" s="1"/>
  <c r="BB136" i="38"/>
  <c r="BX136" i="38"/>
  <c r="BZ136" i="38" s="1"/>
  <c r="R134" i="38"/>
  <c r="L134" i="38"/>
  <c r="S134" i="38" s="1"/>
  <c r="BX134" i="38"/>
  <c r="AB138" i="38"/>
  <c r="R138" i="38"/>
  <c r="AP138" i="38"/>
  <c r="AI138" i="38"/>
  <c r="H204" i="39"/>
  <c r="H206" i="39" s="1"/>
  <c r="CV138" i="38"/>
  <c r="CX138" i="38" s="1"/>
  <c r="BB138" i="38"/>
  <c r="BR8" i="38" l="1"/>
  <c r="AM4" i="38"/>
  <c r="AN5" i="38" s="1"/>
  <c r="I27" i="38"/>
  <c r="AM33" i="38"/>
  <c r="BF33" i="38" s="1"/>
  <c r="CB29" i="38"/>
  <c r="K29" i="38"/>
  <c r="BF39" i="38"/>
  <c r="BD26" i="38"/>
  <c r="AI125" i="38"/>
  <c r="K68" i="38"/>
  <c r="AN24" i="38"/>
  <c r="K26" i="38"/>
  <c r="CD125" i="38"/>
  <c r="AC118" i="38"/>
  <c r="AJ118" i="38" s="1"/>
  <c r="AQ118" i="38" s="1"/>
  <c r="AV118" i="38" s="1"/>
  <c r="CP8" i="38"/>
  <c r="CK83" i="38"/>
  <c r="BZ91" i="38"/>
  <c r="AN26" i="38"/>
  <c r="AI5" i="38"/>
  <c r="BT10" i="38"/>
  <c r="AI116" i="38"/>
  <c r="BF68" i="38"/>
  <c r="R116" i="38"/>
  <c r="K116" i="38"/>
  <c r="AB5" i="38"/>
  <c r="R5" i="38"/>
  <c r="CO33" i="38"/>
  <c r="CP33" i="38" s="1"/>
  <c r="I24" i="38"/>
  <c r="CD5" i="38"/>
  <c r="BT5" i="38"/>
  <c r="CR5" i="38"/>
  <c r="CP23" i="38"/>
  <c r="BM10" i="38"/>
  <c r="AP5" i="38"/>
  <c r="BD27" i="38"/>
  <c r="H33" i="38"/>
  <c r="I33" i="38" s="1"/>
  <c r="BF10" i="38"/>
  <c r="K5" i="38"/>
  <c r="L5" i="38"/>
  <c r="X11" i="38"/>
  <c r="BZ17" i="38"/>
  <c r="AC133" i="38"/>
  <c r="AJ133" i="38" s="1"/>
  <c r="AQ133" i="38" s="1"/>
  <c r="AV133" i="38" s="1"/>
  <c r="AC101" i="38"/>
  <c r="AJ101" i="38" s="1"/>
  <c r="AQ101" i="38" s="1"/>
  <c r="AV101" i="38" s="1"/>
  <c r="X97" i="38"/>
  <c r="P26" i="38"/>
  <c r="R26" i="38"/>
  <c r="R104" i="38"/>
  <c r="AB26" i="38"/>
  <c r="P29" i="38"/>
  <c r="AC42" i="38"/>
  <c r="AJ42" i="38" s="1"/>
  <c r="AQ42" i="38" s="1"/>
  <c r="O35" i="38"/>
  <c r="P35" i="38" s="1"/>
  <c r="R29" i="38"/>
  <c r="AC111" i="38"/>
  <c r="AJ111" i="38" s="1"/>
  <c r="AQ111" i="38" s="1"/>
  <c r="AV111" i="38" s="1"/>
  <c r="R68" i="38"/>
  <c r="X99" i="38"/>
  <c r="I26" i="38"/>
  <c r="X98" i="38"/>
  <c r="AC127" i="38"/>
  <c r="AJ127" i="38" s="1"/>
  <c r="AQ127" i="38" s="1"/>
  <c r="AV127" i="38" s="1"/>
  <c r="AC110" i="38"/>
  <c r="AC50" i="38"/>
  <c r="AJ50" i="38" s="1"/>
  <c r="AQ50" i="38" s="1"/>
  <c r="AV50" i="38" s="1"/>
  <c r="AC44" i="38"/>
  <c r="AJ44" i="38" s="1"/>
  <c r="AQ44" i="38" s="1"/>
  <c r="AW44" i="38" s="1"/>
  <c r="BB44" i="38" s="1"/>
  <c r="L26" i="38"/>
  <c r="L22" i="38" s="1"/>
  <c r="X46" i="38"/>
  <c r="K125" i="38"/>
  <c r="X41" i="38"/>
  <c r="O4" i="39"/>
  <c r="O34" i="39" s="1"/>
  <c r="L104" i="38"/>
  <c r="X96" i="38"/>
  <c r="X100" i="38"/>
  <c r="S19" i="38"/>
  <c r="AC19" i="38" s="1"/>
  <c r="AC13" i="38"/>
  <c r="AJ13" i="38" s="1"/>
  <c r="AQ13" i="38" s="1"/>
  <c r="AV13" i="38" s="1"/>
  <c r="O37" i="39"/>
  <c r="O36" i="39" s="1"/>
  <c r="F29" i="38"/>
  <c r="F23" i="38"/>
  <c r="K104" i="38"/>
  <c r="CK104" i="38"/>
  <c r="AB68" i="38"/>
  <c r="AB23" i="38"/>
  <c r="O22" i="38"/>
  <c r="R22" i="38" s="1"/>
  <c r="R23" i="38"/>
  <c r="S29" i="38"/>
  <c r="X29" i="38" s="1"/>
  <c r="AC30" i="38"/>
  <c r="E35" i="38"/>
  <c r="F35" i="38" s="1"/>
  <c r="AP35" i="38"/>
  <c r="BD133" i="38"/>
  <c r="BD123" i="38"/>
  <c r="BD105" i="38"/>
  <c r="BD90" i="38"/>
  <c r="BD77" i="38"/>
  <c r="BD53" i="38"/>
  <c r="BD66" i="38"/>
  <c r="BD130" i="38"/>
  <c r="BD121" i="38"/>
  <c r="BD110" i="38"/>
  <c r="BD98" i="38"/>
  <c r="BD88" i="38"/>
  <c r="BD79" i="38"/>
  <c r="BD71" i="38"/>
  <c r="BD47" i="38"/>
  <c r="BD54" i="38"/>
  <c r="BD48" i="38"/>
  <c r="BD13" i="38"/>
  <c r="BD129" i="38"/>
  <c r="BD131" i="38"/>
  <c r="BD122" i="38"/>
  <c r="BD119" i="38"/>
  <c r="BD111" i="38"/>
  <c r="BD104" i="38"/>
  <c r="BD99" i="38"/>
  <c r="BD95" i="38"/>
  <c r="BD89" i="38"/>
  <c r="BD85" i="38"/>
  <c r="BD80" i="38"/>
  <c r="BD76" i="38"/>
  <c r="BD72" i="38"/>
  <c r="BD65" i="38"/>
  <c r="BD49" i="38"/>
  <c r="BD19" i="38"/>
  <c r="BD58" i="38"/>
  <c r="BD63" i="38"/>
  <c r="BD50" i="38"/>
  <c r="BD42" i="38"/>
  <c r="BD15" i="38"/>
  <c r="BD52" i="38"/>
  <c r="BD6" i="38"/>
  <c r="BD127" i="38"/>
  <c r="BD118" i="38"/>
  <c r="BD102" i="38"/>
  <c r="BD94" i="38"/>
  <c r="BD84" i="38"/>
  <c r="BD75" i="38"/>
  <c r="BD61" i="38"/>
  <c r="BD11" i="38"/>
  <c r="BD59" i="38"/>
  <c r="BD41" i="38"/>
  <c r="BD60" i="38"/>
  <c r="BD138" i="38"/>
  <c r="BD126" i="38"/>
  <c r="BD132" i="38"/>
  <c r="BD128" i="38"/>
  <c r="BD117" i="38"/>
  <c r="BD106" i="38"/>
  <c r="BD101" i="38"/>
  <c r="BD97" i="38"/>
  <c r="BD91" i="38"/>
  <c r="BD87" i="38"/>
  <c r="BD83" i="38"/>
  <c r="BD78" i="38"/>
  <c r="BD74" i="38"/>
  <c r="BD70" i="38"/>
  <c r="BD57" i="38"/>
  <c r="BD45" i="38"/>
  <c r="BD69" i="38"/>
  <c r="BD12" i="38"/>
  <c r="BD55" i="38"/>
  <c r="BD46" i="38"/>
  <c r="BD40" i="38"/>
  <c r="BD64" i="38"/>
  <c r="BD4" i="38"/>
  <c r="BD16" i="38"/>
  <c r="BD134" i="38"/>
  <c r="BD120" i="38"/>
  <c r="BD116" i="38"/>
  <c r="BD100" i="38"/>
  <c r="BD96" i="38"/>
  <c r="BD86" i="38"/>
  <c r="BD81" i="38"/>
  <c r="BD73" i="38"/>
  <c r="BD68" i="38"/>
  <c r="BD43" i="38"/>
  <c r="BD62" i="38"/>
  <c r="BD51" i="38"/>
  <c r="BD44" i="38"/>
  <c r="BD39" i="38"/>
  <c r="BD7" i="38"/>
  <c r="BD18" i="38"/>
  <c r="BD10" i="38"/>
  <c r="BD56" i="38"/>
  <c r="H34" i="38"/>
  <c r="AN23" i="38"/>
  <c r="BC34" i="38"/>
  <c r="BD34" i="38" s="1"/>
  <c r="BR23" i="38"/>
  <c r="CA35" i="38"/>
  <c r="CB35" i="38" s="1"/>
  <c r="CD15" i="38"/>
  <c r="F8" i="38"/>
  <c r="E33" i="38"/>
  <c r="F33" i="38" s="1"/>
  <c r="CO38" i="38"/>
  <c r="CO124" i="38" s="1"/>
  <c r="CQ41" i="38" s="1"/>
  <c r="CR39" i="38"/>
  <c r="CA38" i="38"/>
  <c r="CA124" i="38" s="1"/>
  <c r="CD39" i="38"/>
  <c r="CI23" i="38"/>
  <c r="CK23" i="38"/>
  <c r="CR29" i="38"/>
  <c r="CR125" i="38"/>
  <c r="CI24" i="38"/>
  <c r="CI35" i="38"/>
  <c r="CI8" i="38"/>
  <c r="CH33" i="38"/>
  <c r="CR33" i="38" s="1"/>
  <c r="CD18" i="38"/>
  <c r="CD68" i="38"/>
  <c r="X91" i="38"/>
  <c r="AC91" i="38"/>
  <c r="AJ91" i="38" s="1"/>
  <c r="AQ91" i="38" s="1"/>
  <c r="AV91" i="38" s="1"/>
  <c r="BQ4" i="38"/>
  <c r="BR97" i="38" s="1"/>
  <c r="BQ38" i="38"/>
  <c r="BQ124" i="38" s="1"/>
  <c r="BT39" i="38"/>
  <c r="CV127" i="38"/>
  <c r="AZ125" i="38"/>
  <c r="BX127" i="38"/>
  <c r="S126" i="38"/>
  <c r="L125" i="38"/>
  <c r="CK125" i="38"/>
  <c r="X120" i="38"/>
  <c r="AC120" i="38"/>
  <c r="AJ120" i="38" s="1"/>
  <c r="AQ120" i="38" s="1"/>
  <c r="BG119" i="38"/>
  <c r="BN119" i="38" s="1"/>
  <c r="BU119" i="38" s="1"/>
  <c r="CE119" i="38" s="1"/>
  <c r="CL119" i="38" s="1"/>
  <c r="CS119" i="38" s="1"/>
  <c r="CX119" i="38" s="1"/>
  <c r="AW119" i="38"/>
  <c r="BB119" i="38" s="1"/>
  <c r="L116" i="38"/>
  <c r="AW97" i="38"/>
  <c r="BB97" i="38" s="1"/>
  <c r="BG97" i="38"/>
  <c r="BN97" i="38" s="1"/>
  <c r="BU97" i="38" s="1"/>
  <c r="CE97" i="38" s="1"/>
  <c r="CL97" i="38" s="1"/>
  <c r="CS97" i="38" s="1"/>
  <c r="CX97" i="38" s="1"/>
  <c r="AC129" i="38"/>
  <c r="AJ129" i="38" s="1"/>
  <c r="AQ129" i="38" s="1"/>
  <c r="X129" i="38"/>
  <c r="BG138" i="38"/>
  <c r="BN138" i="38" s="1"/>
  <c r="BU138" i="38" s="1"/>
  <c r="AV138" i="38"/>
  <c r="CV123" i="38"/>
  <c r="BX123" i="38"/>
  <c r="CV122" i="38"/>
  <c r="BX122" i="38"/>
  <c r="CV121" i="38"/>
  <c r="BX121" i="38"/>
  <c r="CV117" i="38"/>
  <c r="BX117" i="38"/>
  <c r="AZ116" i="38"/>
  <c r="X117" i="38"/>
  <c r="S116" i="38"/>
  <c r="X116" i="38" s="1"/>
  <c r="AC117" i="38"/>
  <c r="BB107" i="38"/>
  <c r="BX107" i="38"/>
  <c r="BZ107" i="38" s="1"/>
  <c r="CV107" i="38"/>
  <c r="CX107" i="38" s="1"/>
  <c r="AZ104" i="38"/>
  <c r="X105" i="38"/>
  <c r="S104" i="38"/>
  <c r="X104" i="38" s="1"/>
  <c r="AC105" i="38"/>
  <c r="C204" i="39"/>
  <c r="AC134" i="38"/>
  <c r="AJ134" i="38" s="1"/>
  <c r="AQ134" i="38" s="1"/>
  <c r="X134" i="38"/>
  <c r="AC128" i="38"/>
  <c r="AJ128" i="38" s="1"/>
  <c r="AQ128" i="38" s="1"/>
  <c r="X128" i="38"/>
  <c r="CK116" i="38"/>
  <c r="CD116" i="38"/>
  <c r="BG118" i="38"/>
  <c r="BN118" i="38" s="1"/>
  <c r="BU118" i="38" s="1"/>
  <c r="CE118" i="38" s="1"/>
  <c r="CL118" i="38" s="1"/>
  <c r="CS118" i="38" s="1"/>
  <c r="CX118" i="38" s="1"/>
  <c r="AW118" i="38"/>
  <c r="BB118" i="38" s="1"/>
  <c r="AW101" i="38"/>
  <c r="BB101" i="38" s="1"/>
  <c r="BG101" i="38"/>
  <c r="BN101" i="38" s="1"/>
  <c r="BU101" i="38" s="1"/>
  <c r="CE101" i="38" s="1"/>
  <c r="CL101" i="38" s="1"/>
  <c r="CS101" i="38" s="1"/>
  <c r="CX101" i="38" s="1"/>
  <c r="BX104" i="38"/>
  <c r="W141" i="38"/>
  <c r="W142" i="38"/>
  <c r="BX133" i="38"/>
  <c r="CV133" i="38"/>
  <c r="BX131" i="38"/>
  <c r="CV131" i="38"/>
  <c r="AV130" i="38"/>
  <c r="BG130" i="38"/>
  <c r="BN130" i="38" s="1"/>
  <c r="BU130" i="38" s="1"/>
  <c r="AW130" i="38"/>
  <c r="BB130" i="38" s="1"/>
  <c r="BG131" i="38"/>
  <c r="BN131" i="38" s="1"/>
  <c r="BU131" i="38" s="1"/>
  <c r="CE131" i="38" s="1"/>
  <c r="CL131" i="38" s="1"/>
  <c r="CS131" i="38" s="1"/>
  <c r="AW131" i="38"/>
  <c r="BB131" i="38" s="1"/>
  <c r="AC123" i="38"/>
  <c r="AJ123" i="38" s="1"/>
  <c r="AQ123" i="38" s="1"/>
  <c r="X123" i="38"/>
  <c r="AC122" i="38"/>
  <c r="AJ122" i="38" s="1"/>
  <c r="AQ122" i="38" s="1"/>
  <c r="X122" i="38"/>
  <c r="AC121" i="38"/>
  <c r="AJ121" i="38" s="1"/>
  <c r="AQ121" i="38" s="1"/>
  <c r="X121" i="38"/>
  <c r="AC132" i="38"/>
  <c r="AJ132" i="38" s="1"/>
  <c r="AQ132" i="38" s="1"/>
  <c r="X132" i="38"/>
  <c r="BF125" i="38"/>
  <c r="BM125" i="38"/>
  <c r="BD125" i="38"/>
  <c r="AB125" i="38"/>
  <c r="R125" i="38"/>
  <c r="AW99" i="38"/>
  <c r="BB99" i="38" s="1"/>
  <c r="BG99" i="38"/>
  <c r="BN99" i="38" s="1"/>
  <c r="BU99" i="38" s="1"/>
  <c r="CE99" i="38" s="1"/>
  <c r="CL99" i="38" s="1"/>
  <c r="CS99" i="38" s="1"/>
  <c r="CX99" i="38" s="1"/>
  <c r="D138" i="38"/>
  <c r="D124" i="38"/>
  <c r="D123" i="38"/>
  <c r="D122" i="38"/>
  <c r="D121" i="38"/>
  <c r="D119" i="38"/>
  <c r="D116" i="38"/>
  <c r="D118" i="38"/>
  <c r="D117" i="38"/>
  <c r="D104" i="38"/>
  <c r="D120" i="38"/>
  <c r="D102" i="38"/>
  <c r="D101" i="38"/>
  <c r="D100" i="38"/>
  <c r="D99" i="38"/>
  <c r="D98" i="38"/>
  <c r="D97" i="38"/>
  <c r="D96" i="38"/>
  <c r="D111" i="38"/>
  <c r="D105" i="38"/>
  <c r="D83" i="38"/>
  <c r="D106" i="38"/>
  <c r="D94" i="38"/>
  <c r="D110" i="38"/>
  <c r="D93" i="38"/>
  <c r="D81" i="38"/>
  <c r="D80" i="38"/>
  <c r="D79" i="38"/>
  <c r="D78" i="38"/>
  <c r="D77" i="38"/>
  <c r="D76" i="38"/>
  <c r="D75" i="38"/>
  <c r="D74" i="38"/>
  <c r="D73" i="38"/>
  <c r="D72" i="38"/>
  <c r="D71" i="38"/>
  <c r="D70" i="38"/>
  <c r="D95" i="38"/>
  <c r="D91" i="38"/>
  <c r="D90" i="38"/>
  <c r="D89" i="38"/>
  <c r="D88" i="38"/>
  <c r="D87" i="38"/>
  <c r="D86" i="38"/>
  <c r="D85" i="38"/>
  <c r="D84" i="38"/>
  <c r="D69" i="38"/>
  <c r="D65" i="38"/>
  <c r="D64" i="38"/>
  <c r="D63" i="38"/>
  <c r="D62" i="38"/>
  <c r="D61" i="38"/>
  <c r="D60" i="38"/>
  <c r="D59" i="38"/>
  <c r="D58" i="38"/>
  <c r="D57" i="38"/>
  <c r="D56" i="38"/>
  <c r="D55" i="38"/>
  <c r="D54" i="38"/>
  <c r="D53" i="38"/>
  <c r="D52" i="38"/>
  <c r="D51" i="38"/>
  <c r="D68" i="38"/>
  <c r="D66" i="38"/>
  <c r="D49" i="38"/>
  <c r="D47" i="38"/>
  <c r="D45" i="38"/>
  <c r="D43" i="38"/>
  <c r="D41" i="38"/>
  <c r="D40" i="38"/>
  <c r="D39" i="38"/>
  <c r="D48" i="38"/>
  <c r="D38" i="38"/>
  <c r="D50" i="38"/>
  <c r="D46" i="38"/>
  <c r="D44" i="38"/>
  <c r="D42" i="38"/>
  <c r="BD35" i="38"/>
  <c r="CV104" i="38"/>
  <c r="AW98" i="38"/>
  <c r="BB98" i="38" s="1"/>
  <c r="BG98" i="38"/>
  <c r="BN98" i="38" s="1"/>
  <c r="BU98" i="38" s="1"/>
  <c r="CE98" i="38" s="1"/>
  <c r="CL98" i="38" s="1"/>
  <c r="CS98" i="38" s="1"/>
  <c r="CX98" i="38" s="1"/>
  <c r="AJ110" i="38"/>
  <c r="S94" i="38"/>
  <c r="L93" i="38"/>
  <c r="CV83" i="38"/>
  <c r="CV81" i="38"/>
  <c r="BX81" i="38"/>
  <c r="BX93" i="38"/>
  <c r="X106" i="38"/>
  <c r="AC106" i="38"/>
  <c r="AJ106" i="38" s="1"/>
  <c r="AQ106" i="38" s="1"/>
  <c r="BZ82" i="38"/>
  <c r="CE103" i="38"/>
  <c r="CL103" i="38" s="1"/>
  <c r="CS103" i="38" s="1"/>
  <c r="CX103" i="38" s="1"/>
  <c r="BZ103" i="38"/>
  <c r="AC78" i="38"/>
  <c r="AJ78" i="38" s="1"/>
  <c r="AQ78" i="38" s="1"/>
  <c r="X78" i="38"/>
  <c r="X87" i="38"/>
  <c r="AC87" i="38"/>
  <c r="AJ87" i="38" s="1"/>
  <c r="AQ87" i="38" s="1"/>
  <c r="CV80" i="38"/>
  <c r="BX80" i="38"/>
  <c r="AC77" i="38"/>
  <c r="AJ77" i="38" s="1"/>
  <c r="AQ77" i="38" s="1"/>
  <c r="X77" i="38"/>
  <c r="AT38" i="38"/>
  <c r="S69" i="38"/>
  <c r="L68" i="38"/>
  <c r="AC63" i="38"/>
  <c r="AJ63" i="38" s="1"/>
  <c r="AQ63" i="38" s="1"/>
  <c r="X63" i="38"/>
  <c r="AC59" i="38"/>
  <c r="AJ59" i="38" s="1"/>
  <c r="AQ59" i="38" s="1"/>
  <c r="X59" i="38"/>
  <c r="AC55" i="38"/>
  <c r="AJ55" i="38" s="1"/>
  <c r="AQ55" i="38" s="1"/>
  <c r="X55" i="38"/>
  <c r="AC51" i="38"/>
  <c r="AJ51" i="38" s="1"/>
  <c r="AQ51" i="38" s="1"/>
  <c r="X51" i="38"/>
  <c r="AC43" i="38"/>
  <c r="AJ43" i="38" s="1"/>
  <c r="AQ43" i="38" s="1"/>
  <c r="X43" i="38"/>
  <c r="CV26" i="38"/>
  <c r="AC79" i="38"/>
  <c r="AJ79" i="38" s="1"/>
  <c r="AQ79" i="38" s="1"/>
  <c r="X79" i="38"/>
  <c r="BX39" i="38"/>
  <c r="BB21" i="38"/>
  <c r="BX21" i="38"/>
  <c r="BZ21" i="38" s="1"/>
  <c r="CV21" i="38"/>
  <c r="CX21" i="38" s="1"/>
  <c r="BG66" i="38"/>
  <c r="BN66" i="38" s="1"/>
  <c r="BU66" i="38" s="1"/>
  <c r="CE66" i="38" s="1"/>
  <c r="CL66" i="38" s="1"/>
  <c r="CS66" i="38" s="1"/>
  <c r="CX66" i="38" s="1"/>
  <c r="AW66" i="38"/>
  <c r="BB66" i="38" s="1"/>
  <c r="AV66" i="38"/>
  <c r="BC38" i="38"/>
  <c r="CI26" i="38"/>
  <c r="CH34" i="38"/>
  <c r="CI34" i="38" s="1"/>
  <c r="CI27" i="38"/>
  <c r="CR10" i="38"/>
  <c r="CH4" i="38"/>
  <c r="CI5" i="38" s="1"/>
  <c r="AJ11" i="38"/>
  <c r="BG46" i="38"/>
  <c r="BN46" i="38" s="1"/>
  <c r="BU46" i="38" s="1"/>
  <c r="AW46" i="38"/>
  <c r="BB46" i="38" s="1"/>
  <c r="AV46" i="38"/>
  <c r="BG42" i="38"/>
  <c r="BN42" i="38" s="1"/>
  <c r="BU42" i="38" s="1"/>
  <c r="AW42" i="38"/>
  <c r="BB42" i="38" s="1"/>
  <c r="AV42" i="38"/>
  <c r="AC40" i="38"/>
  <c r="X40" i="38"/>
  <c r="S39" i="38"/>
  <c r="O38" i="38"/>
  <c r="AB39" i="38"/>
  <c r="BA30" i="38"/>
  <c r="BF35" i="38"/>
  <c r="CO35" i="38"/>
  <c r="CP35" i="38" s="1"/>
  <c r="BX13" i="38"/>
  <c r="CV13" i="38"/>
  <c r="AZ10" i="38"/>
  <c r="S12" i="38"/>
  <c r="L10" i="38"/>
  <c r="BF29" i="38"/>
  <c r="BX26" i="38"/>
  <c r="BT18" i="38"/>
  <c r="BG13" i="38"/>
  <c r="BN13" i="38" s="1"/>
  <c r="BU13" i="38" s="1"/>
  <c r="CE13" i="38" s="1"/>
  <c r="CL13" i="38" s="1"/>
  <c r="CS13" i="38" s="1"/>
  <c r="AW13" i="38"/>
  <c r="BB13" i="38" s="1"/>
  <c r="AG26" i="38"/>
  <c r="AP10" i="38"/>
  <c r="AF34" i="38"/>
  <c r="AG27" i="38"/>
  <c r="AB34" i="38"/>
  <c r="BD93" i="38"/>
  <c r="AN134" i="38"/>
  <c r="AN138" i="38"/>
  <c r="AN132" i="38"/>
  <c r="AN128" i="38"/>
  <c r="AN129" i="38"/>
  <c r="AN133" i="38"/>
  <c r="AN130" i="38"/>
  <c r="AN126" i="38"/>
  <c r="AN131" i="38"/>
  <c r="AN127" i="38"/>
  <c r="AN125" i="38"/>
  <c r="AN123" i="38"/>
  <c r="AN122" i="38"/>
  <c r="AN121" i="38"/>
  <c r="AN120" i="38"/>
  <c r="AN119" i="38"/>
  <c r="AN118" i="38"/>
  <c r="AN117" i="38"/>
  <c r="AN116" i="38"/>
  <c r="AN111" i="38"/>
  <c r="AN110" i="38"/>
  <c r="AN106" i="38"/>
  <c r="AN105" i="38"/>
  <c r="AN104" i="38"/>
  <c r="AN102" i="38"/>
  <c r="AN101" i="38"/>
  <c r="AN100" i="38"/>
  <c r="AN99" i="38"/>
  <c r="AN98" i="38"/>
  <c r="AN97" i="38"/>
  <c r="AN96" i="38"/>
  <c r="AN95" i="38"/>
  <c r="AN94" i="38"/>
  <c r="AN91" i="38"/>
  <c r="AN90" i="38"/>
  <c r="AN89" i="38"/>
  <c r="AN88" i="38"/>
  <c r="AN87" i="38"/>
  <c r="AN86" i="38"/>
  <c r="AN85" i="38"/>
  <c r="AN84" i="38"/>
  <c r="AN83" i="38"/>
  <c r="AN81" i="38"/>
  <c r="AN93" i="38"/>
  <c r="AN80" i="38"/>
  <c r="AN79" i="38"/>
  <c r="AN78" i="38"/>
  <c r="AN77" i="38"/>
  <c r="AN76" i="38"/>
  <c r="AN75" i="38"/>
  <c r="AN74" i="38"/>
  <c r="AN73" i="38"/>
  <c r="AN72" i="38"/>
  <c r="AN71" i="38"/>
  <c r="AN70" i="38"/>
  <c r="AN66" i="38"/>
  <c r="AN63" i="38"/>
  <c r="AN59" i="38"/>
  <c r="AN55" i="38"/>
  <c r="AN51" i="38"/>
  <c r="AN50" i="38"/>
  <c r="AN48" i="38"/>
  <c r="AN46" i="38"/>
  <c r="AN44" i="38"/>
  <c r="AN42" i="38"/>
  <c r="AN18" i="38"/>
  <c r="AN16" i="38"/>
  <c r="AN10" i="38"/>
  <c r="AN68" i="38"/>
  <c r="AN64" i="38"/>
  <c r="AN60" i="38"/>
  <c r="AN56" i="38"/>
  <c r="AN52" i="38"/>
  <c r="AN19" i="38"/>
  <c r="AN11" i="38"/>
  <c r="AN65" i="38"/>
  <c r="AN61" i="38"/>
  <c r="AN57" i="38"/>
  <c r="AN53" i="38"/>
  <c r="AN49" i="38"/>
  <c r="AN47" i="38"/>
  <c r="AN45" i="38"/>
  <c r="AN43" i="38"/>
  <c r="AN41" i="38"/>
  <c r="AN40" i="38"/>
  <c r="AN39" i="38"/>
  <c r="AN12" i="38"/>
  <c r="AN7" i="38"/>
  <c r="AN69" i="38"/>
  <c r="AN6" i="38"/>
  <c r="AN4" i="38"/>
  <c r="AN15" i="38"/>
  <c r="BF4" i="38"/>
  <c r="AN62" i="38"/>
  <c r="AN58" i="38"/>
  <c r="AN54" i="38"/>
  <c r="AN13" i="38"/>
  <c r="AW102" i="38"/>
  <c r="BB102" i="38" s="1"/>
  <c r="BG102" i="38"/>
  <c r="BN102" i="38" s="1"/>
  <c r="BU102" i="38" s="1"/>
  <c r="CE102" i="38" s="1"/>
  <c r="CL102" i="38" s="1"/>
  <c r="CS102" i="38" s="1"/>
  <c r="CX102" i="38" s="1"/>
  <c r="X95" i="38"/>
  <c r="AC95" i="38"/>
  <c r="AJ95" i="38" s="1"/>
  <c r="AQ95" i="38" s="1"/>
  <c r="BF93" i="38"/>
  <c r="AP93" i="38"/>
  <c r="CV93" i="38"/>
  <c r="S84" i="38"/>
  <c r="L83" i="38"/>
  <c r="CV79" i="38"/>
  <c r="BX79" i="38"/>
  <c r="CV75" i="38"/>
  <c r="BX75" i="38"/>
  <c r="CV73" i="38"/>
  <c r="BX73" i="38"/>
  <c r="CV72" i="38"/>
  <c r="BX72" i="38"/>
  <c r="CV71" i="38"/>
  <c r="BX71" i="38"/>
  <c r="CV70" i="38"/>
  <c r="BX70" i="38"/>
  <c r="AC62" i="38"/>
  <c r="AJ62" i="38" s="1"/>
  <c r="AQ62" i="38" s="1"/>
  <c r="X62" i="38"/>
  <c r="AC58" i="38"/>
  <c r="AJ58" i="38" s="1"/>
  <c r="AQ58" i="38" s="1"/>
  <c r="X58" i="38"/>
  <c r="AC54" i="38"/>
  <c r="AJ54" i="38" s="1"/>
  <c r="AQ54" i="38" s="1"/>
  <c r="X54" i="38"/>
  <c r="CV74" i="38"/>
  <c r="BX74" i="38"/>
  <c r="AC45" i="38"/>
  <c r="AJ45" i="38" s="1"/>
  <c r="AQ45" i="38" s="1"/>
  <c r="X45" i="38"/>
  <c r="K93" i="38"/>
  <c r="CK68" i="38"/>
  <c r="CH38" i="38"/>
  <c r="CR68" i="38"/>
  <c r="BB20" i="38"/>
  <c r="BX20" i="38"/>
  <c r="BZ20" i="38" s="1"/>
  <c r="CV20" i="38"/>
  <c r="CX20" i="38" s="1"/>
  <c r="E38" i="38"/>
  <c r="S26" i="38"/>
  <c r="X26" i="38" s="1"/>
  <c r="AC27" i="38"/>
  <c r="X27" i="38"/>
  <c r="BX14" i="38"/>
  <c r="BZ14" i="38" s="1"/>
  <c r="CV14" i="38"/>
  <c r="CX14" i="38" s="1"/>
  <c r="BB14" i="38"/>
  <c r="AW41" i="38"/>
  <c r="BB41" i="38" s="1"/>
  <c r="AV41" i="38"/>
  <c r="BG41" i="38"/>
  <c r="BN41" i="38" s="1"/>
  <c r="BU41" i="38" s="1"/>
  <c r="CE41" i="38" s="1"/>
  <c r="CL41" i="38" s="1"/>
  <c r="CS41" i="38" s="1"/>
  <c r="CX41" i="38" s="1"/>
  <c r="AM38" i="38"/>
  <c r="CP26" i="38"/>
  <c r="CO34" i="38"/>
  <c r="CP34" i="38" s="1"/>
  <c r="CP27" i="38"/>
  <c r="CO4" i="38"/>
  <c r="CP5" i="38" s="1"/>
  <c r="CB8" i="38"/>
  <c r="CB24" i="38"/>
  <c r="CB23" i="38"/>
  <c r="CA33" i="38"/>
  <c r="CA4" i="38"/>
  <c r="CB5" i="38" s="1"/>
  <c r="AZ24" i="38"/>
  <c r="AT23" i="38"/>
  <c r="BX30" i="38"/>
  <c r="AZ29" i="38"/>
  <c r="CV30" i="38"/>
  <c r="CH22" i="38"/>
  <c r="CR22" i="38" s="1"/>
  <c r="CR26" i="38"/>
  <c r="AM22" i="38"/>
  <c r="BF26" i="38"/>
  <c r="AP26" i="38"/>
  <c r="E22" i="38"/>
  <c r="K22" i="38" s="1"/>
  <c r="AI18" i="38"/>
  <c r="L15" i="38"/>
  <c r="S16" i="38"/>
  <c r="BB9" i="38"/>
  <c r="CV9" i="38"/>
  <c r="CX9" i="38" s="1"/>
  <c r="BX9" i="38"/>
  <c r="BZ9" i="38" s="1"/>
  <c r="BA8" i="38"/>
  <c r="BA24" i="38"/>
  <c r="CD10" i="38"/>
  <c r="BR26" i="38"/>
  <c r="BQ34" i="38"/>
  <c r="BR27" i="38"/>
  <c r="AU24" i="38"/>
  <c r="AB93" i="38"/>
  <c r="AW100" i="38"/>
  <c r="BB100" i="38" s="1"/>
  <c r="BG100" i="38"/>
  <c r="BN100" i="38" s="1"/>
  <c r="BU100" i="38" s="1"/>
  <c r="CE100" i="38" s="1"/>
  <c r="CL100" i="38" s="1"/>
  <c r="CS100" i="38" s="1"/>
  <c r="CX100" i="38" s="1"/>
  <c r="X86" i="38"/>
  <c r="AC86" i="38"/>
  <c r="AJ86" i="38" s="1"/>
  <c r="AQ86" i="38" s="1"/>
  <c r="CV77" i="38"/>
  <c r="BX77" i="38"/>
  <c r="BZ92" i="38"/>
  <c r="CV76" i="38"/>
  <c r="BX76" i="38"/>
  <c r="X88" i="38"/>
  <c r="AC88" i="38"/>
  <c r="AJ88" i="38" s="1"/>
  <c r="AQ88" i="38" s="1"/>
  <c r="AC65" i="38"/>
  <c r="AJ65" i="38" s="1"/>
  <c r="AQ65" i="38" s="1"/>
  <c r="X65" i="38"/>
  <c r="AC61" i="38"/>
  <c r="AJ61" i="38" s="1"/>
  <c r="AQ61" i="38" s="1"/>
  <c r="X61" i="38"/>
  <c r="AC57" i="38"/>
  <c r="AJ57" i="38" s="1"/>
  <c r="AQ57" i="38" s="1"/>
  <c r="X57" i="38"/>
  <c r="AC53" i="38"/>
  <c r="AJ53" i="38" s="1"/>
  <c r="AQ53" i="38" s="1"/>
  <c r="X53" i="38"/>
  <c r="AC47" i="38"/>
  <c r="AJ47" i="38" s="1"/>
  <c r="AQ47" i="38" s="1"/>
  <c r="X47" i="38"/>
  <c r="AU26" i="38"/>
  <c r="AT34" i="38"/>
  <c r="AU27" i="38"/>
  <c r="AT4" i="38"/>
  <c r="AU5" i="38" s="1"/>
  <c r="X85" i="38"/>
  <c r="AC85" i="38"/>
  <c r="AJ85" i="38" s="1"/>
  <c r="AQ85" i="38" s="1"/>
  <c r="CV78" i="38"/>
  <c r="BX78" i="38"/>
  <c r="R39" i="38"/>
  <c r="K39" i="38"/>
  <c r="H38" i="38"/>
  <c r="BX31" i="38"/>
  <c r="BZ31" i="38" s="1"/>
  <c r="CV31" i="38"/>
  <c r="CX31" i="38" s="1"/>
  <c r="BB31" i="38"/>
  <c r="AC24" i="38"/>
  <c r="S23" i="38"/>
  <c r="AZ18" i="38"/>
  <c r="AZ4" i="38" s="1"/>
  <c r="BA5" i="38" s="1"/>
  <c r="X8" i="38"/>
  <c r="AC8" i="38"/>
  <c r="AJ8" i="38" s="1"/>
  <c r="AQ8" i="38" s="1"/>
  <c r="BG48" i="38"/>
  <c r="BN48" i="38" s="1"/>
  <c r="BU48" i="38" s="1"/>
  <c r="AW48" i="38"/>
  <c r="BB48" i="38" s="1"/>
  <c r="AV48" i="38"/>
  <c r="BX15" i="38"/>
  <c r="CB26" i="38"/>
  <c r="CB27" i="38"/>
  <c r="CK10" i="38"/>
  <c r="CA34" i="38"/>
  <c r="CK34" i="38" s="1"/>
  <c r="W33" i="38"/>
  <c r="BM34" i="38"/>
  <c r="AZ68" i="38"/>
  <c r="AZ38" i="38" s="1"/>
  <c r="BJ35" i="38"/>
  <c r="BT35" i="38" s="1"/>
  <c r="BK29" i="38"/>
  <c r="BK30" i="38"/>
  <c r="BT15" i="38"/>
  <c r="BX10" i="38"/>
  <c r="AI10" i="38"/>
  <c r="AC7" i="38"/>
  <c r="AJ7" i="38" s="1"/>
  <c r="AQ7" i="38" s="1"/>
  <c r="X7" i="38"/>
  <c r="Y33" i="38"/>
  <c r="Z33" i="38" s="1"/>
  <c r="Z24" i="38"/>
  <c r="Z23" i="38"/>
  <c r="Z8" i="38"/>
  <c r="Y4" i="38"/>
  <c r="Z5" i="38" s="1"/>
  <c r="X89" i="38"/>
  <c r="AC89" i="38"/>
  <c r="AJ89" i="38" s="1"/>
  <c r="AQ89" i="38" s="1"/>
  <c r="CV15" i="38"/>
  <c r="C133" i="38"/>
  <c r="C134" i="38"/>
  <c r="C138" i="38"/>
  <c r="C130" i="38"/>
  <c r="C131" i="38"/>
  <c r="C127" i="38"/>
  <c r="C132" i="38"/>
  <c r="C128" i="38"/>
  <c r="C126" i="38"/>
  <c r="C125" i="38"/>
  <c r="C124" i="38"/>
  <c r="C123" i="38"/>
  <c r="C122" i="38"/>
  <c r="C121" i="38"/>
  <c r="C129" i="38"/>
  <c r="C120" i="38"/>
  <c r="C119" i="38"/>
  <c r="C118" i="38"/>
  <c r="C117" i="38"/>
  <c r="C116" i="38"/>
  <c r="C111" i="38"/>
  <c r="C110" i="38"/>
  <c r="C106" i="38"/>
  <c r="C105" i="38"/>
  <c r="C104" i="38"/>
  <c r="C102" i="38"/>
  <c r="C101" i="38"/>
  <c r="C100" i="38"/>
  <c r="C99" i="38"/>
  <c r="C98" i="38"/>
  <c r="C97" i="38"/>
  <c r="C96" i="38"/>
  <c r="C95" i="38"/>
  <c r="C91" i="38"/>
  <c r="C90" i="38"/>
  <c r="C89" i="38"/>
  <c r="C88" i="38"/>
  <c r="C87" i="38"/>
  <c r="C86" i="38"/>
  <c r="C85" i="38"/>
  <c r="C84" i="38"/>
  <c r="C83" i="38"/>
  <c r="C81" i="38"/>
  <c r="C94" i="38"/>
  <c r="C80" i="38"/>
  <c r="C79" i="38"/>
  <c r="C78" i="38"/>
  <c r="C77" i="38"/>
  <c r="C76" i="38"/>
  <c r="C75" i="38"/>
  <c r="C74" i="38"/>
  <c r="C73" i="38"/>
  <c r="C72" i="38"/>
  <c r="C71" i="38"/>
  <c r="C70" i="38"/>
  <c r="C93" i="38"/>
  <c r="C68" i="38"/>
  <c r="C66" i="38"/>
  <c r="C69" i="38"/>
  <c r="C62" i="38"/>
  <c r="C58" i="38"/>
  <c r="C54" i="38"/>
  <c r="C50" i="38"/>
  <c r="C48" i="38"/>
  <c r="C46" i="38"/>
  <c r="C44" i="38"/>
  <c r="C42" i="38"/>
  <c r="C38" i="38"/>
  <c r="C22" i="38"/>
  <c r="C12" i="38"/>
  <c r="C7" i="38"/>
  <c r="C63" i="38"/>
  <c r="C59" i="38"/>
  <c r="C55" i="38"/>
  <c r="C51" i="38"/>
  <c r="B36" i="38"/>
  <c r="C13" i="38"/>
  <c r="C64" i="38"/>
  <c r="C60" i="38"/>
  <c r="C56" i="38"/>
  <c r="C52" i="38"/>
  <c r="C49" i="38"/>
  <c r="C47" i="38"/>
  <c r="C45" i="38"/>
  <c r="C43" i="38"/>
  <c r="C41" i="38"/>
  <c r="C40" i="38"/>
  <c r="C16" i="38"/>
  <c r="C15" i="38"/>
  <c r="C19" i="38"/>
  <c r="C57" i="38"/>
  <c r="C39" i="38"/>
  <c r="C61" i="38"/>
  <c r="C10" i="38"/>
  <c r="C18" i="38"/>
  <c r="C6" i="38"/>
  <c r="C4" i="38"/>
  <c r="C65" i="38"/>
  <c r="C53" i="38"/>
  <c r="C11" i="38"/>
  <c r="BX83" i="38"/>
  <c r="AW96" i="38"/>
  <c r="BB96" i="38" s="1"/>
  <c r="BG96" i="38"/>
  <c r="BN96" i="38" s="1"/>
  <c r="BU96" i="38" s="1"/>
  <c r="CE96" i="38" s="1"/>
  <c r="CL96" i="38" s="1"/>
  <c r="CS96" i="38" s="1"/>
  <c r="CX96" i="38" s="1"/>
  <c r="X90" i="38"/>
  <c r="AC90" i="38"/>
  <c r="AJ90" i="38" s="1"/>
  <c r="AQ90" i="38" s="1"/>
  <c r="X81" i="38"/>
  <c r="AC81" i="38"/>
  <c r="AJ81" i="38" s="1"/>
  <c r="AQ81" i="38" s="1"/>
  <c r="CX92" i="38"/>
  <c r="BM68" i="38"/>
  <c r="BJ38" i="38"/>
  <c r="BT68" i="38"/>
  <c r="R83" i="38"/>
  <c r="AC80" i="38"/>
  <c r="AJ80" i="38" s="1"/>
  <c r="AQ80" i="38" s="1"/>
  <c r="X80" i="38"/>
  <c r="AC76" i="38"/>
  <c r="AJ76" i="38" s="1"/>
  <c r="AQ76" i="38" s="1"/>
  <c r="X76" i="38"/>
  <c r="AC74" i="38"/>
  <c r="AJ74" i="38" s="1"/>
  <c r="AQ74" i="38" s="1"/>
  <c r="X74" i="38"/>
  <c r="AC73" i="38"/>
  <c r="AJ73" i="38" s="1"/>
  <c r="AQ73" i="38" s="1"/>
  <c r="X73" i="38"/>
  <c r="AC72" i="38"/>
  <c r="AJ72" i="38" s="1"/>
  <c r="AQ72" i="38" s="1"/>
  <c r="X72" i="38"/>
  <c r="AC71" i="38"/>
  <c r="AJ71" i="38" s="1"/>
  <c r="AQ71" i="38" s="1"/>
  <c r="X71" i="38"/>
  <c r="AC70" i="38"/>
  <c r="AJ70" i="38" s="1"/>
  <c r="AQ70" i="38" s="1"/>
  <c r="X70" i="38"/>
  <c r="AC64" i="38"/>
  <c r="AJ64" i="38" s="1"/>
  <c r="AQ64" i="38" s="1"/>
  <c r="X64" i="38"/>
  <c r="AC60" i="38"/>
  <c r="AJ60" i="38" s="1"/>
  <c r="AQ60" i="38" s="1"/>
  <c r="X60" i="38"/>
  <c r="AC56" i="38"/>
  <c r="AJ56" i="38" s="1"/>
  <c r="AQ56" i="38" s="1"/>
  <c r="X56" i="38"/>
  <c r="AC52" i="38"/>
  <c r="AJ52" i="38" s="1"/>
  <c r="AQ52" i="38" s="1"/>
  <c r="X52" i="38"/>
  <c r="AC75" i="38"/>
  <c r="AJ75" i="38" s="1"/>
  <c r="AQ75" i="38" s="1"/>
  <c r="X75" i="38"/>
  <c r="AC49" i="38"/>
  <c r="AJ49" i="38" s="1"/>
  <c r="AQ49" i="38" s="1"/>
  <c r="X49" i="38"/>
  <c r="CD93" i="38"/>
  <c r="CK93" i="38"/>
  <c r="AI68" i="38"/>
  <c r="CV39" i="38"/>
  <c r="BB25" i="38"/>
  <c r="BX25" i="38"/>
  <c r="BZ25" i="38" s="1"/>
  <c r="CV25" i="38"/>
  <c r="CX25" i="38" s="1"/>
  <c r="AP39" i="38"/>
  <c r="AF38" i="38"/>
  <c r="AI39" i="38"/>
  <c r="BC22" i="38"/>
  <c r="BM29" i="38"/>
  <c r="S6" i="38"/>
  <c r="S5" i="38" s="1"/>
  <c r="X5" i="38" s="1"/>
  <c r="BX18" i="38"/>
  <c r="L39" i="38"/>
  <c r="Y38" i="38"/>
  <c r="V36" i="38"/>
  <c r="Y35" i="38"/>
  <c r="Z29" i="38"/>
  <c r="AB15" i="38"/>
  <c r="Z30" i="38"/>
  <c r="Z35" i="38"/>
  <c r="AI15" i="38"/>
  <c r="CP29" i="38"/>
  <c r="F27" i="38"/>
  <c r="F26" i="38"/>
  <c r="K10" i="38"/>
  <c r="E34" i="38"/>
  <c r="E4" i="38"/>
  <c r="F5" i="38" s="1"/>
  <c r="AG8" i="38"/>
  <c r="AG24" i="38"/>
  <c r="AG23" i="38"/>
  <c r="AF4" i="38"/>
  <c r="AG5" i="38" s="1"/>
  <c r="AF33" i="38"/>
  <c r="BX68" i="38"/>
  <c r="CR35" i="38"/>
  <c r="BD29" i="38"/>
  <c r="R15" i="38"/>
  <c r="H35" i="38"/>
  <c r="I35" i="38" s="1"/>
  <c r="I30" i="38"/>
  <c r="I29" i="38"/>
  <c r="H4" i="38"/>
  <c r="I5" i="38" s="1"/>
  <c r="CV10" i="38"/>
  <c r="BJ33" i="38"/>
  <c r="BM33" i="38" s="1"/>
  <c r="BK24" i="38"/>
  <c r="BK23" i="38"/>
  <c r="BK8" i="38"/>
  <c r="BJ4" i="38"/>
  <c r="BK5" i="38" s="1"/>
  <c r="O33" i="38"/>
  <c r="P8" i="38"/>
  <c r="P24" i="38"/>
  <c r="P23" i="38"/>
  <c r="O4" i="38"/>
  <c r="P5" i="38" s="1"/>
  <c r="AB22" i="38"/>
  <c r="AT33" i="38"/>
  <c r="AU33" i="38" s="1"/>
  <c r="AM34" i="38"/>
  <c r="BQ33" i="38"/>
  <c r="BK34" i="38"/>
  <c r="AN33" i="38" l="1"/>
  <c r="AP33" i="38"/>
  <c r="AW111" i="38"/>
  <c r="BB111" i="38" s="1"/>
  <c r="BG44" i="38"/>
  <c r="BN44" i="38" s="1"/>
  <c r="BU44" i="38" s="1"/>
  <c r="CE44" i="38" s="1"/>
  <c r="CL44" i="38" s="1"/>
  <c r="CS44" i="38" s="1"/>
  <c r="CX44" i="38" s="1"/>
  <c r="AW133" i="38"/>
  <c r="BB133" i="38" s="1"/>
  <c r="BG133" i="38"/>
  <c r="BN133" i="38" s="1"/>
  <c r="BU133" i="38" s="1"/>
  <c r="CE133" i="38" s="1"/>
  <c r="CL133" i="38" s="1"/>
  <c r="CS133" i="38" s="1"/>
  <c r="CX133" i="38" s="1"/>
  <c r="CD38" i="38"/>
  <c r="K34" i="38"/>
  <c r="BR134" i="38"/>
  <c r="BR5" i="38"/>
  <c r="BR22" i="38"/>
  <c r="BR131" i="38"/>
  <c r="BR50" i="38"/>
  <c r="BR69" i="38"/>
  <c r="BR13" i="38"/>
  <c r="BR51" i="38"/>
  <c r="BR83" i="38"/>
  <c r="BR116" i="38"/>
  <c r="BR138" i="38"/>
  <c r="CD33" i="38"/>
  <c r="BR7" i="38"/>
  <c r="BR15" i="38"/>
  <c r="BR59" i="38"/>
  <c r="BR90" i="38"/>
  <c r="BR110" i="38"/>
  <c r="BR4" i="38"/>
  <c r="BR43" i="38"/>
  <c r="BR68" i="38"/>
  <c r="BR91" i="38"/>
  <c r="BR123" i="38"/>
  <c r="AB33" i="38"/>
  <c r="BR11" i="38"/>
  <c r="BR42" i="38"/>
  <c r="BR58" i="38"/>
  <c r="BR77" i="38"/>
  <c r="BR96" i="38"/>
  <c r="BR122" i="38"/>
  <c r="AV44" i="38"/>
  <c r="BG111" i="38"/>
  <c r="BN111" i="38" s="1"/>
  <c r="BU111" i="38" s="1"/>
  <c r="CE111" i="38" s="1"/>
  <c r="CL111" i="38" s="1"/>
  <c r="CS111" i="38" s="1"/>
  <c r="CX111" i="38" s="1"/>
  <c r="S18" i="38"/>
  <c r="X18" i="38" s="1"/>
  <c r="AW127" i="38"/>
  <c r="BB127" i="38" s="1"/>
  <c r="X19" i="38"/>
  <c r="BG127" i="38"/>
  <c r="BN127" i="38" s="1"/>
  <c r="BU127" i="38" s="1"/>
  <c r="CE127" i="38" s="1"/>
  <c r="CL127" i="38" s="1"/>
  <c r="CS127" i="38" s="1"/>
  <c r="O204" i="39"/>
  <c r="F144" i="20" s="1"/>
  <c r="AW50" i="38"/>
  <c r="BB50" i="38" s="1"/>
  <c r="BG50" i="38"/>
  <c r="BN50" i="38" s="1"/>
  <c r="BU50" i="38" s="1"/>
  <c r="CE50" i="38" s="1"/>
  <c r="CL50" i="38" s="1"/>
  <c r="CS50" i="38" s="1"/>
  <c r="CX50" i="38" s="1"/>
  <c r="AW91" i="38"/>
  <c r="BB91" i="38" s="1"/>
  <c r="BZ101" i="38"/>
  <c r="L38" i="38"/>
  <c r="L124" i="38" s="1"/>
  <c r="N119" i="38" s="1"/>
  <c r="CK35" i="38"/>
  <c r="BK33" i="38"/>
  <c r="AC29" i="38"/>
  <c r="AJ30" i="38"/>
  <c r="BR12" i="38"/>
  <c r="BR16" i="38"/>
  <c r="BR41" i="38"/>
  <c r="BR46" i="38"/>
  <c r="BR54" i="38"/>
  <c r="BR62" i="38"/>
  <c r="BR72" i="38"/>
  <c r="BR86" i="38"/>
  <c r="BR105" i="38"/>
  <c r="BR100" i="38"/>
  <c r="BR119" i="38"/>
  <c r="BR130" i="38"/>
  <c r="K33" i="38"/>
  <c r="CD35" i="38"/>
  <c r="BK35" i="38"/>
  <c r="BQ36" i="38"/>
  <c r="BR36" i="38" s="1"/>
  <c r="BR6" i="38"/>
  <c r="BR18" i="38"/>
  <c r="BR75" i="38"/>
  <c r="BR47" i="38"/>
  <c r="BR55" i="38"/>
  <c r="BR63" i="38"/>
  <c r="BR73" i="38"/>
  <c r="BR87" i="38"/>
  <c r="BR106" i="38"/>
  <c r="BR101" i="38"/>
  <c r="BR125" i="38"/>
  <c r="BR129" i="38"/>
  <c r="R34" i="38"/>
  <c r="I34" i="38"/>
  <c r="CQ76" i="38"/>
  <c r="CQ123" i="38"/>
  <c r="CQ66" i="38"/>
  <c r="CQ97" i="38"/>
  <c r="CQ70" i="38"/>
  <c r="CQ50" i="38"/>
  <c r="CQ68" i="38"/>
  <c r="CQ86" i="38"/>
  <c r="CQ120" i="38"/>
  <c r="CQ65" i="38"/>
  <c r="CQ43" i="38"/>
  <c r="CQ87" i="38"/>
  <c r="CQ75" i="38"/>
  <c r="CQ46" i="38"/>
  <c r="CQ101" i="38"/>
  <c r="CQ45" i="38"/>
  <c r="CQ74" i="38"/>
  <c r="CQ49" i="38"/>
  <c r="CQ89" i="38"/>
  <c r="CQ72" i="38"/>
  <c r="CQ54" i="38"/>
  <c r="CQ77" i="38"/>
  <c r="CQ90" i="38"/>
  <c r="CQ116" i="38"/>
  <c r="CQ85" i="38"/>
  <c r="CQ51" i="38"/>
  <c r="CQ121" i="38"/>
  <c r="CQ88" i="38"/>
  <c r="CQ62" i="38"/>
  <c r="CQ105" i="38"/>
  <c r="CQ98" i="38"/>
  <c r="CQ52" i="38"/>
  <c r="CQ61" i="38"/>
  <c r="CQ104" i="38"/>
  <c r="CQ42" i="38"/>
  <c r="CQ58" i="38"/>
  <c r="CQ102" i="38"/>
  <c r="CQ94" i="38"/>
  <c r="CQ39" i="38"/>
  <c r="CQ111" i="38"/>
  <c r="CQ59" i="38"/>
  <c r="CQ69" i="38"/>
  <c r="CQ122" i="38"/>
  <c r="BZ66" i="38"/>
  <c r="CK33" i="38"/>
  <c r="CQ124" i="38"/>
  <c r="CQ53" i="38"/>
  <c r="CQ100" i="38"/>
  <c r="CQ38" i="38"/>
  <c r="CQ55" i="38"/>
  <c r="CQ78" i="38"/>
  <c r="CQ91" i="38"/>
  <c r="CQ117" i="38"/>
  <c r="CQ71" i="38"/>
  <c r="CQ56" i="38"/>
  <c r="CQ79" i="38"/>
  <c r="CQ96" i="38"/>
  <c r="CQ118" i="38"/>
  <c r="CQ80" i="38"/>
  <c r="CQ95" i="38"/>
  <c r="CQ138" i="38"/>
  <c r="CQ44" i="38"/>
  <c r="CQ60" i="38"/>
  <c r="CQ81" i="38"/>
  <c r="CQ99" i="38"/>
  <c r="CQ40" i="38"/>
  <c r="CQ73" i="38"/>
  <c r="CQ93" i="38"/>
  <c r="CQ119" i="38"/>
  <c r="CQ47" i="38"/>
  <c r="CQ63" i="38"/>
  <c r="CQ83" i="38"/>
  <c r="CQ106" i="38"/>
  <c r="CQ57" i="38"/>
  <c r="CQ48" i="38"/>
  <c r="CQ64" i="38"/>
  <c r="CQ84" i="38"/>
  <c r="CQ110" i="38"/>
  <c r="CI33" i="38"/>
  <c r="CD34" i="38"/>
  <c r="BZ99" i="38"/>
  <c r="BR66" i="38"/>
  <c r="BR38" i="38"/>
  <c r="BR39" i="38"/>
  <c r="BR79" i="38"/>
  <c r="BR44" i="38"/>
  <c r="BR48" i="38"/>
  <c r="BR52" i="38"/>
  <c r="BR56" i="38"/>
  <c r="BR60" i="38"/>
  <c r="BR64" i="38"/>
  <c r="BR70" i="38"/>
  <c r="BR76" i="38"/>
  <c r="BR84" i="38"/>
  <c r="BR88" i="38"/>
  <c r="BR93" i="38"/>
  <c r="BR94" i="38"/>
  <c r="BR98" i="38"/>
  <c r="BR102" i="38"/>
  <c r="BR111" i="38"/>
  <c r="BR120" i="38"/>
  <c r="BR126" i="38"/>
  <c r="BR128" i="38"/>
  <c r="BR133" i="38"/>
  <c r="BZ111" i="38"/>
  <c r="BR74" i="38"/>
  <c r="BR19" i="38"/>
  <c r="BR10" i="38"/>
  <c r="BR78" i="38"/>
  <c r="BR40" i="38"/>
  <c r="BR81" i="38"/>
  <c r="BR45" i="38"/>
  <c r="BR49" i="38"/>
  <c r="BR53" i="38"/>
  <c r="BR57" i="38"/>
  <c r="BR61" i="38"/>
  <c r="BR65" i="38"/>
  <c r="BR71" i="38"/>
  <c r="BR80" i="38"/>
  <c r="BR85" i="38"/>
  <c r="BR89" i="38"/>
  <c r="BR104" i="38"/>
  <c r="BR95" i="38"/>
  <c r="BR99" i="38"/>
  <c r="BR117" i="38"/>
  <c r="BR118" i="38"/>
  <c r="BR121" i="38"/>
  <c r="BR127" i="38"/>
  <c r="BR132" i="38"/>
  <c r="BZ131" i="38"/>
  <c r="CX13" i="38"/>
  <c r="BZ97" i="38"/>
  <c r="AZ124" i="38"/>
  <c r="BA124" i="38" s="1"/>
  <c r="BA133" i="38"/>
  <c r="BA134" i="38"/>
  <c r="BA138" i="38"/>
  <c r="BA130" i="38"/>
  <c r="BA131" i="38"/>
  <c r="BA127" i="38"/>
  <c r="BA132" i="38"/>
  <c r="BA128" i="38"/>
  <c r="BA129" i="38"/>
  <c r="BA123" i="38"/>
  <c r="BA122" i="38"/>
  <c r="BA121" i="38"/>
  <c r="BA126" i="38"/>
  <c r="BA125" i="38"/>
  <c r="BA117" i="38"/>
  <c r="BA120" i="38"/>
  <c r="BA119" i="38"/>
  <c r="BA102" i="38"/>
  <c r="BA101" i="38"/>
  <c r="BA100" i="38"/>
  <c r="BA99" i="38"/>
  <c r="BA98" i="38"/>
  <c r="BA97" i="38"/>
  <c r="BA96" i="38"/>
  <c r="BA111" i="38"/>
  <c r="BA106" i="38"/>
  <c r="BA118" i="38"/>
  <c r="BA116" i="38"/>
  <c r="BA93" i="38"/>
  <c r="BA110" i="38"/>
  <c r="BA104" i="38"/>
  <c r="BA94" i="38"/>
  <c r="BA80" i="38"/>
  <c r="BA79" i="38"/>
  <c r="BA78" i="38"/>
  <c r="BA77" i="38"/>
  <c r="BA76" i="38"/>
  <c r="BA75" i="38"/>
  <c r="BA74" i="38"/>
  <c r="BA73" i="38"/>
  <c r="BA72" i="38"/>
  <c r="BA71" i="38"/>
  <c r="BA70" i="38"/>
  <c r="BA81" i="38"/>
  <c r="BA95" i="38"/>
  <c r="BA88" i="38"/>
  <c r="BA84" i="38"/>
  <c r="BA89" i="38"/>
  <c r="BA85" i="38"/>
  <c r="BA66" i="38"/>
  <c r="BA105" i="38"/>
  <c r="BA90" i="38"/>
  <c r="BA86" i="38"/>
  <c r="BA69" i="38"/>
  <c r="BA68" i="38"/>
  <c r="BA65" i="38"/>
  <c r="BA64" i="38"/>
  <c r="BA63" i="38"/>
  <c r="BA62" i="38"/>
  <c r="BA61" i="38"/>
  <c r="BA60" i="38"/>
  <c r="BA59" i="38"/>
  <c r="BA58" i="38"/>
  <c r="BA57" i="38"/>
  <c r="BA56" i="38"/>
  <c r="BA55" i="38"/>
  <c r="BA54" i="38"/>
  <c r="BA53" i="38"/>
  <c r="BA52" i="38"/>
  <c r="BA51" i="38"/>
  <c r="BA50" i="38"/>
  <c r="BA48" i="38"/>
  <c r="BA46" i="38"/>
  <c r="BA44" i="38"/>
  <c r="BA42" i="38"/>
  <c r="BA12" i="38"/>
  <c r="BA7" i="38"/>
  <c r="BA87" i="38"/>
  <c r="BA41" i="38"/>
  <c r="BA40" i="38"/>
  <c r="BA39" i="38"/>
  <c r="BA15" i="38"/>
  <c r="BA13" i="38"/>
  <c r="BA49" i="38"/>
  <c r="BA47" i="38"/>
  <c r="BA45" i="38"/>
  <c r="BA43" i="38"/>
  <c r="BA38" i="38"/>
  <c r="BA18" i="38"/>
  <c r="BA16" i="38"/>
  <c r="BA10" i="38"/>
  <c r="BA11" i="38"/>
  <c r="BA19" i="38"/>
  <c r="BA4" i="38"/>
  <c r="BA91" i="38"/>
  <c r="BA83" i="38"/>
  <c r="BA6" i="38"/>
  <c r="P138" i="38"/>
  <c r="P134" i="38"/>
  <c r="P133" i="38"/>
  <c r="P131" i="38"/>
  <c r="P132" i="38"/>
  <c r="P128" i="38"/>
  <c r="P129" i="38"/>
  <c r="P127" i="38"/>
  <c r="P123" i="38"/>
  <c r="P122" i="38"/>
  <c r="P121" i="38"/>
  <c r="P130" i="38"/>
  <c r="P116" i="38"/>
  <c r="P126" i="38"/>
  <c r="P118" i="38"/>
  <c r="P117" i="38"/>
  <c r="P120" i="38"/>
  <c r="P119" i="38"/>
  <c r="P104" i="38"/>
  <c r="P102" i="38"/>
  <c r="P101" i="38"/>
  <c r="P100" i="38"/>
  <c r="P99" i="38"/>
  <c r="P98" i="38"/>
  <c r="P97" i="38"/>
  <c r="P96" i="38"/>
  <c r="P125" i="38"/>
  <c r="P110" i="38"/>
  <c r="P106" i="38"/>
  <c r="P83" i="38"/>
  <c r="P111" i="38"/>
  <c r="P93" i="38"/>
  <c r="P95" i="38"/>
  <c r="P91" i="38"/>
  <c r="P90" i="38"/>
  <c r="P89" i="38"/>
  <c r="P88" i="38"/>
  <c r="P87" i="38"/>
  <c r="P86" i="38"/>
  <c r="P85" i="38"/>
  <c r="P84" i="38"/>
  <c r="P80" i="38"/>
  <c r="P79" i="38"/>
  <c r="P78" i="38"/>
  <c r="P77" i="38"/>
  <c r="P76" i="38"/>
  <c r="P75" i="38"/>
  <c r="P74" i="38"/>
  <c r="P73" i="38"/>
  <c r="P72" i="38"/>
  <c r="P71" i="38"/>
  <c r="P70" i="38"/>
  <c r="P105" i="38"/>
  <c r="P94" i="38"/>
  <c r="P81" i="38"/>
  <c r="P69" i="38"/>
  <c r="P66" i="38"/>
  <c r="P65" i="38"/>
  <c r="P64" i="38"/>
  <c r="P63" i="38"/>
  <c r="P62" i="38"/>
  <c r="P61" i="38"/>
  <c r="P60" i="38"/>
  <c r="P59" i="38"/>
  <c r="P58" i="38"/>
  <c r="P57" i="38"/>
  <c r="P56" i="38"/>
  <c r="P55" i="38"/>
  <c r="P54" i="38"/>
  <c r="P53" i="38"/>
  <c r="P52" i="38"/>
  <c r="P51" i="38"/>
  <c r="P50" i="38"/>
  <c r="P48" i="38"/>
  <c r="P46" i="38"/>
  <c r="P44" i="38"/>
  <c r="P42" i="38"/>
  <c r="O36" i="38"/>
  <c r="P13" i="38"/>
  <c r="P41" i="38"/>
  <c r="P40" i="38"/>
  <c r="P16" i="38"/>
  <c r="P15" i="38"/>
  <c r="P68" i="38"/>
  <c r="P49" i="38"/>
  <c r="P47" i="38"/>
  <c r="P45" i="38"/>
  <c r="P43" i="38"/>
  <c r="P39" i="38"/>
  <c r="P19" i="38"/>
  <c r="P18" i="38"/>
  <c r="P11" i="38"/>
  <c r="P10" i="38"/>
  <c r="P38" i="38"/>
  <c r="AB4" i="38"/>
  <c r="P12" i="38"/>
  <c r="P7" i="38"/>
  <c r="P6" i="38"/>
  <c r="P4" i="38"/>
  <c r="P22" i="38"/>
  <c r="BK138" i="38"/>
  <c r="BK133" i="38"/>
  <c r="BK134" i="38"/>
  <c r="BK130" i="38"/>
  <c r="BK131" i="38"/>
  <c r="BK127" i="38"/>
  <c r="BK132" i="38"/>
  <c r="BK128" i="38"/>
  <c r="BK129" i="38"/>
  <c r="BK126" i="38"/>
  <c r="BK125" i="38"/>
  <c r="BK123" i="38"/>
  <c r="BK122" i="38"/>
  <c r="BK121" i="38"/>
  <c r="BK120" i="38"/>
  <c r="BK119" i="38"/>
  <c r="BK118" i="38"/>
  <c r="BK117" i="38"/>
  <c r="BK116" i="38"/>
  <c r="BK111" i="38"/>
  <c r="BK110" i="38"/>
  <c r="BK106" i="38"/>
  <c r="BK105" i="38"/>
  <c r="BK104" i="38"/>
  <c r="BK100" i="38"/>
  <c r="BK96" i="38"/>
  <c r="BK101" i="38"/>
  <c r="BK97" i="38"/>
  <c r="BK95" i="38"/>
  <c r="BK94" i="38"/>
  <c r="BK91" i="38"/>
  <c r="BK90" i="38"/>
  <c r="BK89" i="38"/>
  <c r="BK88" i="38"/>
  <c r="BK87" i="38"/>
  <c r="BK86" i="38"/>
  <c r="BK85" i="38"/>
  <c r="BK84" i="38"/>
  <c r="BK83" i="38"/>
  <c r="BK102" i="38"/>
  <c r="BK98" i="38"/>
  <c r="BK81" i="38"/>
  <c r="BK93" i="38"/>
  <c r="BK80" i="38"/>
  <c r="BK79" i="38"/>
  <c r="BK78" i="38"/>
  <c r="BK77" i="38"/>
  <c r="BK76" i="38"/>
  <c r="BK75" i="38"/>
  <c r="BK74" i="38"/>
  <c r="BK69" i="38"/>
  <c r="BK68" i="38"/>
  <c r="BK65" i="38"/>
  <c r="BK64" i="38"/>
  <c r="BK63" i="38"/>
  <c r="BK62" i="38"/>
  <c r="BK61" i="38"/>
  <c r="BK60" i="38"/>
  <c r="BK59" i="38"/>
  <c r="BK58" i="38"/>
  <c r="BK57" i="38"/>
  <c r="BK56" i="38"/>
  <c r="BK55" i="38"/>
  <c r="BK54" i="38"/>
  <c r="BK53" i="38"/>
  <c r="BK52" i="38"/>
  <c r="BK51" i="38"/>
  <c r="BK50" i="38"/>
  <c r="BK49" i="38"/>
  <c r="BK48" i="38"/>
  <c r="BK47" i="38"/>
  <c r="BK46" i="38"/>
  <c r="BK45" i="38"/>
  <c r="BK44" i="38"/>
  <c r="BK43" i="38"/>
  <c r="BK42" i="38"/>
  <c r="BK99" i="38"/>
  <c r="BK73" i="38"/>
  <c r="BK72" i="38"/>
  <c r="BK71" i="38"/>
  <c r="BK70" i="38"/>
  <c r="BK66" i="38"/>
  <c r="BK38" i="38"/>
  <c r="BJ36" i="38"/>
  <c r="BK36" i="38" s="1"/>
  <c r="BK12" i="38"/>
  <c r="BK7" i="38"/>
  <c r="BK15" i="38"/>
  <c r="BK13" i="38"/>
  <c r="BK18" i="38"/>
  <c r="BK16" i="38"/>
  <c r="BK10" i="38"/>
  <c r="BK11" i="38"/>
  <c r="BT4" i="38"/>
  <c r="BK41" i="38"/>
  <c r="BK40" i="38"/>
  <c r="BK39" i="38"/>
  <c r="BK22" i="38"/>
  <c r="BK19" i="38"/>
  <c r="BK4" i="38"/>
  <c r="BK6" i="38"/>
  <c r="BM4" i="38"/>
  <c r="I138" i="38"/>
  <c r="I133" i="38"/>
  <c r="I134" i="38"/>
  <c r="I130" i="38"/>
  <c r="I131" i="38"/>
  <c r="I127" i="38"/>
  <c r="I132" i="38"/>
  <c r="I128" i="38"/>
  <c r="I129" i="38"/>
  <c r="I125" i="38"/>
  <c r="I126" i="38"/>
  <c r="I123" i="38"/>
  <c r="I122" i="38"/>
  <c r="I121" i="38"/>
  <c r="I120" i="38"/>
  <c r="I119" i="38"/>
  <c r="I118" i="38"/>
  <c r="I117" i="38"/>
  <c r="I116" i="38"/>
  <c r="I111" i="38"/>
  <c r="I110" i="38"/>
  <c r="I102" i="38"/>
  <c r="I101" i="38"/>
  <c r="I100" i="38"/>
  <c r="I99" i="38"/>
  <c r="I98" i="38"/>
  <c r="I97" i="38"/>
  <c r="I96" i="38"/>
  <c r="I95" i="38"/>
  <c r="I94" i="38"/>
  <c r="I106" i="38"/>
  <c r="I105" i="38"/>
  <c r="I93" i="38"/>
  <c r="I104" i="38"/>
  <c r="I91" i="38"/>
  <c r="I90" i="38"/>
  <c r="I89" i="38"/>
  <c r="I88" i="38"/>
  <c r="I87" i="38"/>
  <c r="I86" i="38"/>
  <c r="I85" i="38"/>
  <c r="I84" i="38"/>
  <c r="I81" i="38"/>
  <c r="I83" i="38"/>
  <c r="I80" i="38"/>
  <c r="I76" i="38"/>
  <c r="I66" i="38"/>
  <c r="I79" i="38"/>
  <c r="I75" i="38"/>
  <c r="I69" i="38"/>
  <c r="I65" i="38"/>
  <c r="I64" i="38"/>
  <c r="I63" i="38"/>
  <c r="I62" i="38"/>
  <c r="I61" i="38"/>
  <c r="I60" i="38"/>
  <c r="I59" i="38"/>
  <c r="I58" i="38"/>
  <c r="I57" i="38"/>
  <c r="I56" i="38"/>
  <c r="I55" i="38"/>
  <c r="I54" i="38"/>
  <c r="I53" i="38"/>
  <c r="I52" i="38"/>
  <c r="I51" i="38"/>
  <c r="I50" i="38"/>
  <c r="I49" i="38"/>
  <c r="I48" i="38"/>
  <c r="I47" i="38"/>
  <c r="I46" i="38"/>
  <c r="I45" i="38"/>
  <c r="I44" i="38"/>
  <c r="I43" i="38"/>
  <c r="I42" i="38"/>
  <c r="I78" i="38"/>
  <c r="I68" i="38"/>
  <c r="I77" i="38"/>
  <c r="I72" i="38"/>
  <c r="I41" i="38"/>
  <c r="I40" i="38"/>
  <c r="I22" i="38"/>
  <c r="I12" i="38"/>
  <c r="I7" i="38"/>
  <c r="I73" i="38"/>
  <c r="I39" i="38"/>
  <c r="H36" i="38"/>
  <c r="I13" i="38"/>
  <c r="I74" i="38"/>
  <c r="I70" i="38"/>
  <c r="I38" i="38"/>
  <c r="I16" i="38"/>
  <c r="I15" i="38"/>
  <c r="I11" i="38"/>
  <c r="R4" i="38"/>
  <c r="I71" i="38"/>
  <c r="I19" i="38"/>
  <c r="I10" i="38"/>
  <c r="I6" i="38"/>
  <c r="I4" i="38"/>
  <c r="I18" i="38"/>
  <c r="AG33" i="38"/>
  <c r="M24" i="38"/>
  <c r="M23" i="38"/>
  <c r="L33" i="38"/>
  <c r="M33" i="38" s="1"/>
  <c r="M8" i="38"/>
  <c r="L4" i="38"/>
  <c r="M5" i="38" s="1"/>
  <c r="AF124" i="38"/>
  <c r="AP38" i="38"/>
  <c r="BS138" i="38"/>
  <c r="BS124" i="38"/>
  <c r="BS119" i="38"/>
  <c r="BS118" i="38"/>
  <c r="BS117" i="38"/>
  <c r="BS116" i="38"/>
  <c r="CD124" i="38"/>
  <c r="BS121" i="38"/>
  <c r="BS122" i="38"/>
  <c r="BS111" i="38"/>
  <c r="BS110" i="38"/>
  <c r="BS106" i="38"/>
  <c r="BS105" i="38"/>
  <c r="BS104" i="38"/>
  <c r="BS123" i="38"/>
  <c r="BS99" i="38"/>
  <c r="BS100" i="38"/>
  <c r="BS96" i="38"/>
  <c r="BS95" i="38"/>
  <c r="BS94" i="38"/>
  <c r="BS91" i="38"/>
  <c r="BS90" i="38"/>
  <c r="BS89" i="38"/>
  <c r="BS88" i="38"/>
  <c r="BS87" i="38"/>
  <c r="BS86" i="38"/>
  <c r="BS85" i="38"/>
  <c r="BS84" i="38"/>
  <c r="BS83" i="38"/>
  <c r="BS101" i="38"/>
  <c r="BS97" i="38"/>
  <c r="BS81" i="38"/>
  <c r="BS102" i="38"/>
  <c r="BS93" i="38"/>
  <c r="BS120" i="38"/>
  <c r="BS80" i="38"/>
  <c r="BS79" i="38"/>
  <c r="BS78" i="38"/>
  <c r="BS77" i="38"/>
  <c r="BS76" i="38"/>
  <c r="BS75" i="38"/>
  <c r="BS74" i="38"/>
  <c r="BS73" i="38"/>
  <c r="BS72" i="38"/>
  <c r="BS71" i="38"/>
  <c r="BS70" i="38"/>
  <c r="BS69" i="38"/>
  <c r="BS68" i="38"/>
  <c r="BS65" i="38"/>
  <c r="BS64" i="38"/>
  <c r="BS63" i="38"/>
  <c r="BS62" i="38"/>
  <c r="BS61" i="38"/>
  <c r="BS60" i="38"/>
  <c r="BS59" i="38"/>
  <c r="BS58" i="38"/>
  <c r="BS57" i="38"/>
  <c r="BS56" i="38"/>
  <c r="BS55" i="38"/>
  <c r="BS54" i="38"/>
  <c r="BS53" i="38"/>
  <c r="BS52" i="38"/>
  <c r="BS51" i="38"/>
  <c r="BS50" i="38"/>
  <c r="BS49" i="38"/>
  <c r="BS48" i="38"/>
  <c r="BS47" i="38"/>
  <c r="BS46" i="38"/>
  <c r="BS45" i="38"/>
  <c r="BS44" i="38"/>
  <c r="BS43" i="38"/>
  <c r="BS42" i="38"/>
  <c r="BS66" i="38"/>
  <c r="BS38" i="38"/>
  <c r="BS41" i="38"/>
  <c r="BS40" i="38"/>
  <c r="BS39" i="38"/>
  <c r="BS98" i="38"/>
  <c r="BG49" i="38"/>
  <c r="BN49" i="38" s="1"/>
  <c r="BU49" i="38" s="1"/>
  <c r="AW49" i="38"/>
  <c r="BB49" i="38" s="1"/>
  <c r="AV49" i="38"/>
  <c r="AW75" i="38"/>
  <c r="BB75" i="38" s="1"/>
  <c r="BG75" i="38"/>
  <c r="BN75" i="38" s="1"/>
  <c r="BU75" i="38" s="1"/>
  <c r="CE75" i="38" s="1"/>
  <c r="CL75" i="38" s="1"/>
  <c r="CS75" i="38" s="1"/>
  <c r="CX75" i="38" s="1"/>
  <c r="AV75" i="38"/>
  <c r="BG56" i="38"/>
  <c r="BN56" i="38" s="1"/>
  <c r="BU56" i="38" s="1"/>
  <c r="AW56" i="38"/>
  <c r="BB56" i="38" s="1"/>
  <c r="AV56" i="38"/>
  <c r="BG64" i="38"/>
  <c r="BN64" i="38" s="1"/>
  <c r="BU64" i="38" s="1"/>
  <c r="AW64" i="38"/>
  <c r="BB64" i="38" s="1"/>
  <c r="AV64" i="38"/>
  <c r="AW71" i="38"/>
  <c r="BB71" i="38" s="1"/>
  <c r="BG71" i="38"/>
  <c r="BN71" i="38" s="1"/>
  <c r="BU71" i="38" s="1"/>
  <c r="CE71" i="38" s="1"/>
  <c r="CL71" i="38" s="1"/>
  <c r="CS71" i="38" s="1"/>
  <c r="CX71" i="38" s="1"/>
  <c r="AV71" i="38"/>
  <c r="AW73" i="38"/>
  <c r="BB73" i="38" s="1"/>
  <c r="BG73" i="38"/>
  <c r="BN73" i="38" s="1"/>
  <c r="BU73" i="38" s="1"/>
  <c r="CE73" i="38" s="1"/>
  <c r="CL73" i="38" s="1"/>
  <c r="CS73" i="38" s="1"/>
  <c r="CX73" i="38" s="1"/>
  <c r="AV73" i="38"/>
  <c r="AW76" i="38"/>
  <c r="BB76" i="38" s="1"/>
  <c r="BG76" i="38"/>
  <c r="BN76" i="38" s="1"/>
  <c r="BU76" i="38" s="1"/>
  <c r="CE76" i="38" s="1"/>
  <c r="CL76" i="38" s="1"/>
  <c r="CS76" i="38" s="1"/>
  <c r="CX76" i="38" s="1"/>
  <c r="AV76" i="38"/>
  <c r="B114" i="38"/>
  <c r="C114" i="38" s="1"/>
  <c r="B109" i="38"/>
  <c r="B113" i="38"/>
  <c r="C113" i="38" s="1"/>
  <c r="C36" i="38"/>
  <c r="CW30" i="38"/>
  <c r="Z138" i="38"/>
  <c r="Z133" i="38"/>
  <c r="Z134" i="38"/>
  <c r="Z130" i="38"/>
  <c r="Z131" i="38"/>
  <c r="Z127" i="38"/>
  <c r="Z132" i="38"/>
  <c r="Z128" i="38"/>
  <c r="Z129" i="38"/>
  <c r="Z126" i="38"/>
  <c r="Z123" i="38"/>
  <c r="Z122" i="38"/>
  <c r="Z121" i="38"/>
  <c r="Z120" i="38"/>
  <c r="Z119" i="38"/>
  <c r="Z111" i="38"/>
  <c r="Z110" i="38"/>
  <c r="Z125" i="38"/>
  <c r="Z116" i="38"/>
  <c r="Z102" i="38"/>
  <c r="Z101" i="38"/>
  <c r="Z100" i="38"/>
  <c r="Z99" i="38"/>
  <c r="Z98" i="38"/>
  <c r="Z97" i="38"/>
  <c r="Z96" i="38"/>
  <c r="Z95" i="38"/>
  <c r="Z94" i="38"/>
  <c r="Z118" i="38"/>
  <c r="Z117" i="38"/>
  <c r="Z106" i="38"/>
  <c r="Z105" i="38"/>
  <c r="Z104" i="38"/>
  <c r="Z93" i="38"/>
  <c r="Z91" i="38"/>
  <c r="Z90" i="38"/>
  <c r="Z89" i="38"/>
  <c r="Z88" i="38"/>
  <c r="Z87" i="38"/>
  <c r="Z86" i="38"/>
  <c r="Z85" i="38"/>
  <c r="Z84" i="38"/>
  <c r="Z83" i="38"/>
  <c r="Z81" i="38"/>
  <c r="Z77" i="38"/>
  <c r="Z80" i="38"/>
  <c r="Z76" i="38"/>
  <c r="Z74" i="38"/>
  <c r="Z73" i="38"/>
  <c r="Z72" i="38"/>
  <c r="Z71" i="38"/>
  <c r="Z70" i="38"/>
  <c r="Z69" i="38"/>
  <c r="Z68" i="38"/>
  <c r="Z65" i="38"/>
  <c r="Z64" i="38"/>
  <c r="Z63" i="38"/>
  <c r="Z62" i="38"/>
  <c r="Z61" i="38"/>
  <c r="Z60" i="38"/>
  <c r="Z59" i="38"/>
  <c r="Z58" i="38"/>
  <c r="Z57" i="38"/>
  <c r="Z56" i="38"/>
  <c r="Z55" i="38"/>
  <c r="Z54" i="38"/>
  <c r="Z53" i="38"/>
  <c r="Z52" i="38"/>
  <c r="Z51" i="38"/>
  <c r="Z50" i="38"/>
  <c r="Z49" i="38"/>
  <c r="Z48" i="38"/>
  <c r="Z47" i="38"/>
  <c r="Z46" i="38"/>
  <c r="Z45" i="38"/>
  <c r="Z44" i="38"/>
  <c r="Z43" i="38"/>
  <c r="Z42" i="38"/>
  <c r="Z79" i="38"/>
  <c r="Z75" i="38"/>
  <c r="Z66" i="38"/>
  <c r="Z41" i="38"/>
  <c r="Z40" i="38"/>
  <c r="Z39" i="38"/>
  <c r="Y36" i="38"/>
  <c r="Z12" i="38"/>
  <c r="Z7" i="38"/>
  <c r="Z38" i="38"/>
  <c r="Z15" i="38"/>
  <c r="Z13" i="38"/>
  <c r="Z18" i="38"/>
  <c r="Z16" i="38"/>
  <c r="Z10" i="38"/>
  <c r="Z22" i="38"/>
  <c r="Z19" i="38"/>
  <c r="Z78" i="38"/>
  <c r="Z4" i="38"/>
  <c r="Z6" i="38"/>
  <c r="Z11" i="38"/>
  <c r="AI4" i="38"/>
  <c r="AW7" i="38"/>
  <c r="BB7" i="38" s="1"/>
  <c r="BG7" i="38"/>
  <c r="BN7" i="38" s="1"/>
  <c r="BU7" i="38" s="1"/>
  <c r="AV7" i="38"/>
  <c r="AJ24" i="38"/>
  <c r="AC23" i="38"/>
  <c r="BG47" i="38"/>
  <c r="BN47" i="38" s="1"/>
  <c r="BU47" i="38" s="1"/>
  <c r="AW47" i="38"/>
  <c r="BB47" i="38" s="1"/>
  <c r="AV47" i="38"/>
  <c r="BG53" i="38"/>
  <c r="BN53" i="38" s="1"/>
  <c r="BU53" i="38" s="1"/>
  <c r="AW53" i="38"/>
  <c r="BB53" i="38" s="1"/>
  <c r="AV53" i="38"/>
  <c r="BG61" i="38"/>
  <c r="BN61" i="38" s="1"/>
  <c r="BU61" i="38" s="1"/>
  <c r="AW61" i="38"/>
  <c r="BB61" i="38" s="1"/>
  <c r="AV61" i="38"/>
  <c r="AV86" i="38"/>
  <c r="BG86" i="38"/>
  <c r="BN86" i="38" s="1"/>
  <c r="BU86" i="38" s="1"/>
  <c r="AW86" i="38"/>
  <c r="BB86" i="38" s="1"/>
  <c r="BF22" i="38"/>
  <c r="AP22" i="38"/>
  <c r="AM124" i="38"/>
  <c r="BF38" i="38"/>
  <c r="AP34" i="38"/>
  <c r="M27" i="38"/>
  <c r="M26" i="38"/>
  <c r="L34" i="38"/>
  <c r="M34" i="38" s="1"/>
  <c r="AZ35" i="38"/>
  <c r="CE42" i="38"/>
  <c r="CL42" i="38" s="1"/>
  <c r="CS42" i="38" s="1"/>
  <c r="CX42" i="38" s="1"/>
  <c r="BZ42" i="38"/>
  <c r="AQ11" i="38"/>
  <c r="CI138" i="38"/>
  <c r="CI134" i="38"/>
  <c r="CI132" i="38"/>
  <c r="CI128" i="38"/>
  <c r="CI133" i="38"/>
  <c r="CI129" i="38"/>
  <c r="CI130" i="38"/>
  <c r="CI126" i="38"/>
  <c r="CI131" i="38"/>
  <c r="CI127" i="38"/>
  <c r="CI119" i="38"/>
  <c r="CI118" i="38"/>
  <c r="CI117" i="38"/>
  <c r="CI116" i="38"/>
  <c r="CI123" i="38"/>
  <c r="CI122" i="38"/>
  <c r="CI121" i="38"/>
  <c r="CI120" i="38"/>
  <c r="CI125" i="38"/>
  <c r="CI111" i="38"/>
  <c r="CI110" i="38"/>
  <c r="CI106" i="38"/>
  <c r="CI105" i="38"/>
  <c r="CI104" i="38"/>
  <c r="CI100" i="38"/>
  <c r="CI96" i="38"/>
  <c r="CI94" i="38"/>
  <c r="CI101" i="38"/>
  <c r="CI97" i="38"/>
  <c r="CI91" i="38"/>
  <c r="CI90" i="38"/>
  <c r="CI89" i="38"/>
  <c r="CI88" i="38"/>
  <c r="CI87" i="38"/>
  <c r="CI86" i="38"/>
  <c r="CI85" i="38"/>
  <c r="CI84" i="38"/>
  <c r="CI83" i="38"/>
  <c r="CI102" i="38"/>
  <c r="CI98" i="38"/>
  <c r="CI81" i="38"/>
  <c r="CI80" i="38"/>
  <c r="CI93" i="38"/>
  <c r="CI95" i="38"/>
  <c r="CI99" i="38"/>
  <c r="CI79" i="38"/>
  <c r="CI78" i="38"/>
  <c r="CI77" i="38"/>
  <c r="CI76" i="38"/>
  <c r="CI75" i="38"/>
  <c r="CI74" i="38"/>
  <c r="CI73" i="38"/>
  <c r="CI72" i="38"/>
  <c r="CI71" i="38"/>
  <c r="CI70" i="38"/>
  <c r="CI69" i="38"/>
  <c r="CI68" i="38"/>
  <c r="CI66" i="38"/>
  <c r="CI65" i="38"/>
  <c r="CI64" i="38"/>
  <c r="CI63" i="38"/>
  <c r="CI62" i="38"/>
  <c r="CI61" i="38"/>
  <c r="CI60" i="38"/>
  <c r="CI59" i="38"/>
  <c r="CI58" i="38"/>
  <c r="CI57" i="38"/>
  <c r="CI56" i="38"/>
  <c r="CI55" i="38"/>
  <c r="CI54" i="38"/>
  <c r="CI53" i="38"/>
  <c r="CI52" i="38"/>
  <c r="CI51" i="38"/>
  <c r="CI50" i="38"/>
  <c r="CI49" i="38"/>
  <c r="CI48" i="38"/>
  <c r="CI47" i="38"/>
  <c r="CI46" i="38"/>
  <c r="CI45" i="38"/>
  <c r="CI44" i="38"/>
  <c r="CI43" i="38"/>
  <c r="CI42" i="38"/>
  <c r="CI38" i="38"/>
  <c r="CI18" i="38"/>
  <c r="CI16" i="38"/>
  <c r="CI10" i="38"/>
  <c r="CI22" i="38"/>
  <c r="CI19" i="38"/>
  <c r="CI11" i="38"/>
  <c r="CH36" i="38"/>
  <c r="CI12" i="38"/>
  <c r="CI7" i="38"/>
  <c r="CI41" i="38"/>
  <c r="CI40" i="38"/>
  <c r="CI39" i="38"/>
  <c r="CI13" i="38"/>
  <c r="CI6" i="38"/>
  <c r="CR4" i="38"/>
  <c r="CI15" i="38"/>
  <c r="CI4" i="38"/>
  <c r="BZ41" i="38"/>
  <c r="BG55" i="38"/>
  <c r="BN55" i="38" s="1"/>
  <c r="BU55" i="38" s="1"/>
  <c r="AW55" i="38"/>
  <c r="BB55" i="38" s="1"/>
  <c r="AV55" i="38"/>
  <c r="BG63" i="38"/>
  <c r="BN63" i="38" s="1"/>
  <c r="BU63" i="38" s="1"/>
  <c r="AW63" i="38"/>
  <c r="BB63" i="38" s="1"/>
  <c r="AV63" i="38"/>
  <c r="AT124" i="38"/>
  <c r="AQ110" i="38"/>
  <c r="BG132" i="38"/>
  <c r="BN132" i="38" s="1"/>
  <c r="BU132" i="38" s="1"/>
  <c r="AW132" i="38"/>
  <c r="BB132" i="38" s="1"/>
  <c r="AV132" i="38"/>
  <c r="AW122" i="38"/>
  <c r="BB122" i="38" s="1"/>
  <c r="BG122" i="38"/>
  <c r="BN122" i="38" s="1"/>
  <c r="BU122" i="38" s="1"/>
  <c r="CE122" i="38" s="1"/>
  <c r="CL122" i="38" s="1"/>
  <c r="CS122" i="38" s="1"/>
  <c r="CX122" i="38" s="1"/>
  <c r="AV122" i="38"/>
  <c r="BG128" i="38"/>
  <c r="BN128" i="38" s="1"/>
  <c r="BU128" i="38" s="1"/>
  <c r="AW128" i="38"/>
  <c r="BB128" i="38" s="1"/>
  <c r="AV128" i="38"/>
  <c r="BG134" i="38"/>
  <c r="BN134" i="38" s="1"/>
  <c r="BU134" i="38" s="1"/>
  <c r="AW134" i="38"/>
  <c r="BB134" i="38" s="1"/>
  <c r="AV134" i="38"/>
  <c r="BX116" i="38"/>
  <c r="CC138" i="38"/>
  <c r="CC123" i="38"/>
  <c r="CC122" i="38"/>
  <c r="CC121" i="38"/>
  <c r="CC120" i="38"/>
  <c r="CC118" i="38"/>
  <c r="CC117" i="38"/>
  <c r="CC116" i="38"/>
  <c r="CC124" i="38"/>
  <c r="CC111" i="38"/>
  <c r="CC110" i="38"/>
  <c r="CC102" i="38"/>
  <c r="CC101" i="38"/>
  <c r="CC100" i="38"/>
  <c r="CC99" i="38"/>
  <c r="CC98" i="38"/>
  <c r="CC97" i="38"/>
  <c r="CC96" i="38"/>
  <c r="CC95" i="38"/>
  <c r="CC119" i="38"/>
  <c r="CC104" i="38"/>
  <c r="CC94" i="38"/>
  <c r="CC105" i="38"/>
  <c r="CC93" i="38"/>
  <c r="CC106" i="38"/>
  <c r="CC79" i="38"/>
  <c r="CC78" i="38"/>
  <c r="CC77" i="38"/>
  <c r="CC76" i="38"/>
  <c r="CC75" i="38"/>
  <c r="CC74" i="38"/>
  <c r="CC73" i="38"/>
  <c r="CC72" i="38"/>
  <c r="CC71" i="38"/>
  <c r="CC70" i="38"/>
  <c r="CC69" i="38"/>
  <c r="CC91" i="38"/>
  <c r="CC90" i="38"/>
  <c r="CC89" i="38"/>
  <c r="CC88" i="38"/>
  <c r="CC87" i="38"/>
  <c r="CC86" i="38"/>
  <c r="CC85" i="38"/>
  <c r="CC84" i="38"/>
  <c r="CC83" i="38"/>
  <c r="CC81" i="38"/>
  <c r="CC80" i="38"/>
  <c r="CC66" i="38"/>
  <c r="CC68" i="38"/>
  <c r="CC65" i="38"/>
  <c r="CC64" i="38"/>
  <c r="CC63" i="38"/>
  <c r="CC62" i="38"/>
  <c r="CC61" i="38"/>
  <c r="CC60" i="38"/>
  <c r="CC59" i="38"/>
  <c r="CC58" i="38"/>
  <c r="CC57" i="38"/>
  <c r="CC56" i="38"/>
  <c r="CC55" i="38"/>
  <c r="CC54" i="38"/>
  <c r="CC53" i="38"/>
  <c r="CC52" i="38"/>
  <c r="CC51" i="38"/>
  <c r="CC50" i="38"/>
  <c r="CC49" i="38"/>
  <c r="CC47" i="38"/>
  <c r="CC45" i="38"/>
  <c r="CC43" i="38"/>
  <c r="CC41" i="38"/>
  <c r="CC40" i="38"/>
  <c r="CC39" i="38"/>
  <c r="CC38" i="38"/>
  <c r="CC48" i="38"/>
  <c r="CC46" i="38"/>
  <c r="CC44" i="38"/>
  <c r="CC42" i="38"/>
  <c r="R33" i="38"/>
  <c r="P33" i="38"/>
  <c r="BT33" i="38"/>
  <c r="AG138" i="38"/>
  <c r="AG133" i="38"/>
  <c r="AG134" i="38"/>
  <c r="AG131" i="38"/>
  <c r="AG132" i="38"/>
  <c r="AG128" i="38"/>
  <c r="AG129" i="38"/>
  <c r="AG130" i="38"/>
  <c r="AG127" i="38"/>
  <c r="AG123" i="38"/>
  <c r="AG122" i="38"/>
  <c r="AG121" i="38"/>
  <c r="AG125" i="38"/>
  <c r="AG126" i="38"/>
  <c r="AG124" i="38"/>
  <c r="AG120" i="38"/>
  <c r="AG119" i="38"/>
  <c r="AG116" i="38"/>
  <c r="AG102" i="38"/>
  <c r="AG101" i="38"/>
  <c r="AG100" i="38"/>
  <c r="AG99" i="38"/>
  <c r="AG98" i="38"/>
  <c r="AG97" i="38"/>
  <c r="AG96" i="38"/>
  <c r="AG111" i="38"/>
  <c r="AG110" i="38"/>
  <c r="AG118" i="38"/>
  <c r="AG104" i="38"/>
  <c r="AG93" i="38"/>
  <c r="AG117" i="38"/>
  <c r="AG105" i="38"/>
  <c r="AG95" i="38"/>
  <c r="AG94" i="38"/>
  <c r="AG81" i="38"/>
  <c r="AG80" i="38"/>
  <c r="AG79" i="38"/>
  <c r="AG78" i="38"/>
  <c r="AG77" i="38"/>
  <c r="AG76" i="38"/>
  <c r="AG75" i="38"/>
  <c r="AG74" i="38"/>
  <c r="AG73" i="38"/>
  <c r="AG72" i="38"/>
  <c r="AG71" i="38"/>
  <c r="AG70" i="38"/>
  <c r="AG106" i="38"/>
  <c r="AG83" i="38"/>
  <c r="AG91" i="38"/>
  <c r="AG87" i="38"/>
  <c r="AG66" i="38"/>
  <c r="AG88" i="38"/>
  <c r="AG84" i="38"/>
  <c r="AG89" i="38"/>
  <c r="AG85" i="38"/>
  <c r="AG69" i="38"/>
  <c r="AG68" i="38"/>
  <c r="AG65" i="38"/>
  <c r="AG64" i="38"/>
  <c r="AG63" i="38"/>
  <c r="AG62" i="38"/>
  <c r="AG61" i="38"/>
  <c r="AG60" i="38"/>
  <c r="AG59" i="38"/>
  <c r="AG58" i="38"/>
  <c r="AG57" i="38"/>
  <c r="AG56" i="38"/>
  <c r="AG55" i="38"/>
  <c r="AG54" i="38"/>
  <c r="AG53" i="38"/>
  <c r="AG52" i="38"/>
  <c r="AG51" i="38"/>
  <c r="AG50" i="38"/>
  <c r="AG48" i="38"/>
  <c r="AG46" i="38"/>
  <c r="AG44" i="38"/>
  <c r="AG42" i="38"/>
  <c r="AG15" i="38"/>
  <c r="AG13" i="38"/>
  <c r="AG90" i="38"/>
  <c r="AG41" i="38"/>
  <c r="AG40" i="38"/>
  <c r="AG39" i="38"/>
  <c r="AG18" i="38"/>
  <c r="AG16" i="38"/>
  <c r="AG49" i="38"/>
  <c r="AG47" i="38"/>
  <c r="AG45" i="38"/>
  <c r="AG43" i="38"/>
  <c r="AG38" i="38"/>
  <c r="AG22" i="38"/>
  <c r="AG19" i="38"/>
  <c r="AG11" i="38"/>
  <c r="AG86" i="38"/>
  <c r="AG12" i="38"/>
  <c r="AG4" i="38"/>
  <c r="AF36" i="38"/>
  <c r="AG6" i="38"/>
  <c r="AG10" i="38"/>
  <c r="AG7" i="38"/>
  <c r="AP4" i="38"/>
  <c r="Y124" i="38"/>
  <c r="Z124" i="38" s="1"/>
  <c r="AI38" i="38"/>
  <c r="BJ124" i="38"/>
  <c r="BT38" i="38"/>
  <c r="BG81" i="38"/>
  <c r="BN81" i="38" s="1"/>
  <c r="BU81" i="38" s="1"/>
  <c r="CE81" i="38" s="1"/>
  <c r="CL81" i="38" s="1"/>
  <c r="CS81" i="38" s="1"/>
  <c r="CX81" i="38" s="1"/>
  <c r="AW81" i="38"/>
  <c r="BB81" i="38" s="1"/>
  <c r="AV81" i="38"/>
  <c r="BY29" i="38"/>
  <c r="BY30" i="38"/>
  <c r="BX4" i="38"/>
  <c r="BY5" i="38" s="1"/>
  <c r="BY8" i="38"/>
  <c r="BT34" i="38"/>
  <c r="AU138" i="38"/>
  <c r="AU133" i="38"/>
  <c r="AU129" i="38"/>
  <c r="AU134" i="38"/>
  <c r="AU130" i="38"/>
  <c r="AU126" i="38"/>
  <c r="AU131" i="38"/>
  <c r="AU127" i="38"/>
  <c r="AU132" i="38"/>
  <c r="AU125" i="38"/>
  <c r="AU128" i="38"/>
  <c r="AU124" i="38"/>
  <c r="AU123" i="38"/>
  <c r="AU122" i="38"/>
  <c r="AU121" i="38"/>
  <c r="AU120" i="38"/>
  <c r="AU119" i="38"/>
  <c r="AU118" i="38"/>
  <c r="AU117" i="38"/>
  <c r="AU116" i="38"/>
  <c r="AU106" i="38"/>
  <c r="AU105" i="38"/>
  <c r="AU104" i="38"/>
  <c r="AU111" i="38"/>
  <c r="AU110" i="38"/>
  <c r="AU99" i="38"/>
  <c r="AU100" i="38"/>
  <c r="AU96" i="38"/>
  <c r="AU91" i="38"/>
  <c r="AU90" i="38"/>
  <c r="AU89" i="38"/>
  <c r="AU88" i="38"/>
  <c r="AU87" i="38"/>
  <c r="AU86" i="38"/>
  <c r="AU85" i="38"/>
  <c r="AU84" i="38"/>
  <c r="AU83" i="38"/>
  <c r="AU101" i="38"/>
  <c r="AU97" i="38"/>
  <c r="AU95" i="38"/>
  <c r="AU94" i="38"/>
  <c r="AU81" i="38"/>
  <c r="AU102" i="38"/>
  <c r="AU93" i="38"/>
  <c r="AU80" i="38"/>
  <c r="AU79" i="38"/>
  <c r="AU78" i="38"/>
  <c r="AU77" i="38"/>
  <c r="AU76" i="38"/>
  <c r="AU75" i="38"/>
  <c r="AU74" i="38"/>
  <c r="AU69" i="38"/>
  <c r="AU68" i="38"/>
  <c r="AU65" i="38"/>
  <c r="AU64" i="38"/>
  <c r="AU63" i="38"/>
  <c r="AU62" i="38"/>
  <c r="AU61" i="38"/>
  <c r="AU60" i="38"/>
  <c r="AU59" i="38"/>
  <c r="AU58" i="38"/>
  <c r="AU57" i="38"/>
  <c r="AU56" i="38"/>
  <c r="AU55" i="38"/>
  <c r="AU54" i="38"/>
  <c r="AU53" i="38"/>
  <c r="AU52" i="38"/>
  <c r="AU51" i="38"/>
  <c r="AU50" i="38"/>
  <c r="AU49" i="38"/>
  <c r="AU48" i="38"/>
  <c r="AU47" i="38"/>
  <c r="AU46" i="38"/>
  <c r="AU45" i="38"/>
  <c r="AU44" i="38"/>
  <c r="AU43" i="38"/>
  <c r="AU42" i="38"/>
  <c r="AU73" i="38"/>
  <c r="AU72" i="38"/>
  <c r="AU71" i="38"/>
  <c r="AU70" i="38"/>
  <c r="AU38" i="38"/>
  <c r="AU22" i="38"/>
  <c r="AU19" i="38"/>
  <c r="AU11" i="38"/>
  <c r="AU66" i="38"/>
  <c r="AT36" i="38"/>
  <c r="AU12" i="38"/>
  <c r="AU15" i="38"/>
  <c r="AU13" i="38"/>
  <c r="AU7" i="38"/>
  <c r="AU41" i="38"/>
  <c r="AU18" i="38"/>
  <c r="AU40" i="38"/>
  <c r="AU6" i="38"/>
  <c r="AU39" i="38"/>
  <c r="AU16" i="38"/>
  <c r="AU10" i="38"/>
  <c r="AU4" i="38"/>
  <c r="AU98" i="38"/>
  <c r="CB133" i="38"/>
  <c r="CB134" i="38"/>
  <c r="CB131" i="38"/>
  <c r="CB132" i="38"/>
  <c r="CB128" i="38"/>
  <c r="CB129" i="38"/>
  <c r="CB138" i="38"/>
  <c r="CB124" i="38"/>
  <c r="CB130" i="38"/>
  <c r="CB126" i="38"/>
  <c r="CB123" i="38"/>
  <c r="CB122" i="38"/>
  <c r="CB121" i="38"/>
  <c r="CB120" i="38"/>
  <c r="CB119" i="38"/>
  <c r="CB118" i="38"/>
  <c r="CB117" i="38"/>
  <c r="CB116" i="38"/>
  <c r="CB127" i="38"/>
  <c r="CB125" i="38"/>
  <c r="CB111" i="38"/>
  <c r="CB110" i="38"/>
  <c r="CB106" i="38"/>
  <c r="CB105" i="38"/>
  <c r="CB104" i="38"/>
  <c r="CB102" i="38"/>
  <c r="CB101" i="38"/>
  <c r="CB100" i="38"/>
  <c r="CB99" i="38"/>
  <c r="CB98" i="38"/>
  <c r="CB97" i="38"/>
  <c r="CB96" i="38"/>
  <c r="CB95" i="38"/>
  <c r="CB94" i="38"/>
  <c r="CB91" i="38"/>
  <c r="CB90" i="38"/>
  <c r="CB89" i="38"/>
  <c r="CB88" i="38"/>
  <c r="CB87" i="38"/>
  <c r="CB86" i="38"/>
  <c r="CB85" i="38"/>
  <c r="CB84" i="38"/>
  <c r="CB83" i="38"/>
  <c r="CB81" i="38"/>
  <c r="CB80" i="38"/>
  <c r="CB93" i="38"/>
  <c r="CB79" i="38"/>
  <c r="CB78" i="38"/>
  <c r="CB77" i="38"/>
  <c r="CB76" i="38"/>
  <c r="CB75" i="38"/>
  <c r="CB74" i="38"/>
  <c r="CB73" i="38"/>
  <c r="CB72" i="38"/>
  <c r="CB71" i="38"/>
  <c r="CB70" i="38"/>
  <c r="CB69" i="38"/>
  <c r="CB66" i="38"/>
  <c r="CB63" i="38"/>
  <c r="CB59" i="38"/>
  <c r="CB55" i="38"/>
  <c r="CB51" i="38"/>
  <c r="CB48" i="38"/>
  <c r="CB46" i="38"/>
  <c r="CB44" i="38"/>
  <c r="CB42" i="38"/>
  <c r="CB15" i="38"/>
  <c r="CB13" i="38"/>
  <c r="CB64" i="38"/>
  <c r="CB60" i="38"/>
  <c r="CB56" i="38"/>
  <c r="CB52" i="38"/>
  <c r="CB18" i="38"/>
  <c r="CB16" i="38"/>
  <c r="CB10" i="38"/>
  <c r="CB65" i="38"/>
  <c r="CB61" i="38"/>
  <c r="CB57" i="38"/>
  <c r="CB53" i="38"/>
  <c r="CB49" i="38"/>
  <c r="CB47" i="38"/>
  <c r="CB45" i="38"/>
  <c r="CB43" i="38"/>
  <c r="CB41" i="38"/>
  <c r="CB40" i="38"/>
  <c r="CB39" i="38"/>
  <c r="CB22" i="38"/>
  <c r="CB19" i="38"/>
  <c r="CB11" i="38"/>
  <c r="CB6" i="38"/>
  <c r="CA36" i="38"/>
  <c r="CB36" i="38" s="1"/>
  <c r="CB7" i="38"/>
  <c r="CB4" i="38"/>
  <c r="CB38" i="38"/>
  <c r="CB62" i="38"/>
  <c r="CB58" i="38"/>
  <c r="CB54" i="38"/>
  <c r="CB50" i="38"/>
  <c r="CB12" i="38"/>
  <c r="CK4" i="38"/>
  <c r="CB68" i="38"/>
  <c r="CB33" i="38"/>
  <c r="AJ19" i="38"/>
  <c r="AC18" i="38"/>
  <c r="AJ27" i="38"/>
  <c r="AC26" i="38"/>
  <c r="CH124" i="38"/>
  <c r="CI124" i="38" s="1"/>
  <c r="CR38" i="38"/>
  <c r="BG54" i="38"/>
  <c r="BN54" i="38" s="1"/>
  <c r="BU54" i="38" s="1"/>
  <c r="AW54" i="38"/>
  <c r="BB54" i="38" s="1"/>
  <c r="AV54" i="38"/>
  <c r="BG62" i="38"/>
  <c r="BN62" i="38" s="1"/>
  <c r="BU62" i="38" s="1"/>
  <c r="AW62" i="38"/>
  <c r="BB62" i="38" s="1"/>
  <c r="AV62" i="38"/>
  <c r="X84" i="38"/>
  <c r="S83" i="38"/>
  <c r="X83" i="38" s="1"/>
  <c r="AC84" i="38"/>
  <c r="AM36" i="38"/>
  <c r="AC12" i="38"/>
  <c r="X12" i="38"/>
  <c r="S10" i="38"/>
  <c r="BZ13" i="38"/>
  <c r="AC39" i="38"/>
  <c r="AJ40" i="38"/>
  <c r="CV18" i="38"/>
  <c r="BQ114" i="38"/>
  <c r="BQ113" i="38"/>
  <c r="BQ109" i="38"/>
  <c r="BR124" i="38"/>
  <c r="CX131" i="38"/>
  <c r="BZ96" i="38"/>
  <c r="C206" i="39"/>
  <c r="CV116" i="38"/>
  <c r="BG129" i="38"/>
  <c r="BN129" i="38" s="1"/>
  <c r="BU129" i="38" s="1"/>
  <c r="AW129" i="38"/>
  <c r="BB129" i="38" s="1"/>
  <c r="AV129" i="38"/>
  <c r="BZ98" i="38"/>
  <c r="BG120" i="38"/>
  <c r="BN120" i="38" s="1"/>
  <c r="BU120" i="38" s="1"/>
  <c r="AW120" i="38"/>
  <c r="BB120" i="38" s="1"/>
  <c r="AV120" i="38"/>
  <c r="AC126" i="38"/>
  <c r="X126" i="38"/>
  <c r="S125" i="38"/>
  <c r="X125" i="38" s="1"/>
  <c r="CX127" i="38"/>
  <c r="CV125" i="38"/>
  <c r="BF34" i="38"/>
  <c r="AN34" i="38"/>
  <c r="BR33" i="38"/>
  <c r="CV34" i="38"/>
  <c r="CW34" i="38" s="1"/>
  <c r="CW27" i="38"/>
  <c r="CW26" i="38"/>
  <c r="F134" i="38"/>
  <c r="F138" i="38"/>
  <c r="F132" i="38"/>
  <c r="F133" i="38"/>
  <c r="F129" i="38"/>
  <c r="F130" i="38"/>
  <c r="F126" i="38"/>
  <c r="F128" i="38"/>
  <c r="F131" i="38"/>
  <c r="F127" i="38"/>
  <c r="F123" i="38"/>
  <c r="F122" i="38"/>
  <c r="F121" i="38"/>
  <c r="F120" i="38"/>
  <c r="F119" i="38"/>
  <c r="F118" i="38"/>
  <c r="F117" i="38"/>
  <c r="F125" i="38"/>
  <c r="F111" i="38"/>
  <c r="F110" i="38"/>
  <c r="F106" i="38"/>
  <c r="F105" i="38"/>
  <c r="F104" i="38"/>
  <c r="F100" i="38"/>
  <c r="F96" i="38"/>
  <c r="F93" i="38"/>
  <c r="F101" i="38"/>
  <c r="F97" i="38"/>
  <c r="F95" i="38"/>
  <c r="F91" i="38"/>
  <c r="F90" i="38"/>
  <c r="F89" i="38"/>
  <c r="F88" i="38"/>
  <c r="F87" i="38"/>
  <c r="F86" i="38"/>
  <c r="F85" i="38"/>
  <c r="F84" i="38"/>
  <c r="F102" i="38"/>
  <c r="F98" i="38"/>
  <c r="F83" i="38"/>
  <c r="F81" i="38"/>
  <c r="F116" i="38"/>
  <c r="F99" i="38"/>
  <c r="F94" i="38"/>
  <c r="F80" i="38"/>
  <c r="F79" i="38"/>
  <c r="F78" i="38"/>
  <c r="F77" i="38"/>
  <c r="F76" i="38"/>
  <c r="F75" i="38"/>
  <c r="F69" i="38"/>
  <c r="F65" i="38"/>
  <c r="F64" i="38"/>
  <c r="F63" i="38"/>
  <c r="F62" i="38"/>
  <c r="F61" i="38"/>
  <c r="F60" i="38"/>
  <c r="F59" i="38"/>
  <c r="F58" i="38"/>
  <c r="F57" i="38"/>
  <c r="F56" i="38"/>
  <c r="F55" i="38"/>
  <c r="F54" i="38"/>
  <c r="F53" i="38"/>
  <c r="F52" i="38"/>
  <c r="F51" i="38"/>
  <c r="F50" i="38"/>
  <c r="F49" i="38"/>
  <c r="F48" i="38"/>
  <c r="F47" i="38"/>
  <c r="F46" i="38"/>
  <c r="F45" i="38"/>
  <c r="F44" i="38"/>
  <c r="F43" i="38"/>
  <c r="F42" i="38"/>
  <c r="F74" i="38"/>
  <c r="F73" i="38"/>
  <c r="F72" i="38"/>
  <c r="F71" i="38"/>
  <c r="F70" i="38"/>
  <c r="F68" i="38"/>
  <c r="F66" i="38"/>
  <c r="F39" i="38"/>
  <c r="F16" i="38"/>
  <c r="F15" i="38"/>
  <c r="F38" i="38"/>
  <c r="F19" i="38"/>
  <c r="F18" i="38"/>
  <c r="F11" i="38"/>
  <c r="F22" i="38"/>
  <c r="F12" i="38"/>
  <c r="F7" i="38"/>
  <c r="F6" i="38"/>
  <c r="F4" i="38"/>
  <c r="F13" i="38"/>
  <c r="K4" i="38"/>
  <c r="F41" i="38"/>
  <c r="F40" i="38"/>
  <c r="E36" i="38"/>
  <c r="F36" i="38" s="1"/>
  <c r="F10" i="38"/>
  <c r="AI35" i="38"/>
  <c r="AB35" i="38"/>
  <c r="N74" i="38"/>
  <c r="BM22" i="38"/>
  <c r="BC36" i="38"/>
  <c r="BD22" i="38"/>
  <c r="BG52" i="38"/>
  <c r="BN52" i="38" s="1"/>
  <c r="BU52" i="38" s="1"/>
  <c r="AW52" i="38"/>
  <c r="BB52" i="38" s="1"/>
  <c r="AV52" i="38"/>
  <c r="BG60" i="38"/>
  <c r="BN60" i="38" s="1"/>
  <c r="BU60" i="38" s="1"/>
  <c r="AW60" i="38"/>
  <c r="BB60" i="38" s="1"/>
  <c r="AV60" i="38"/>
  <c r="AW70" i="38"/>
  <c r="BB70" i="38" s="1"/>
  <c r="BG70" i="38"/>
  <c r="BN70" i="38" s="1"/>
  <c r="BU70" i="38" s="1"/>
  <c r="CE70" i="38" s="1"/>
  <c r="CL70" i="38" s="1"/>
  <c r="CS70" i="38" s="1"/>
  <c r="CX70" i="38" s="1"/>
  <c r="AV70" i="38"/>
  <c r="AW72" i="38"/>
  <c r="BB72" i="38" s="1"/>
  <c r="BG72" i="38"/>
  <c r="BN72" i="38" s="1"/>
  <c r="BU72" i="38" s="1"/>
  <c r="CE72" i="38" s="1"/>
  <c r="CL72" i="38" s="1"/>
  <c r="CS72" i="38" s="1"/>
  <c r="CX72" i="38" s="1"/>
  <c r="AV72" i="38"/>
  <c r="AW74" i="38"/>
  <c r="BB74" i="38" s="1"/>
  <c r="BG74" i="38"/>
  <c r="BN74" i="38" s="1"/>
  <c r="BU74" i="38" s="1"/>
  <c r="CE74" i="38" s="1"/>
  <c r="CL74" i="38" s="1"/>
  <c r="CS74" i="38" s="1"/>
  <c r="CX74" i="38" s="1"/>
  <c r="AV74" i="38"/>
  <c r="AW80" i="38"/>
  <c r="BB80" i="38" s="1"/>
  <c r="BG80" i="38"/>
  <c r="BN80" i="38" s="1"/>
  <c r="BU80" i="38" s="1"/>
  <c r="CE80" i="38" s="1"/>
  <c r="CL80" i="38" s="1"/>
  <c r="CS80" i="38" s="1"/>
  <c r="CX80" i="38" s="1"/>
  <c r="AV80" i="38"/>
  <c r="C141" i="38"/>
  <c r="C142" i="38"/>
  <c r="AV89" i="38"/>
  <c r="BG89" i="38"/>
  <c r="BN89" i="38" s="1"/>
  <c r="BU89" i="38" s="1"/>
  <c r="AW89" i="38"/>
  <c r="BB89" i="38" s="1"/>
  <c r="AI33" i="38"/>
  <c r="H124" i="38"/>
  <c r="R38" i="38"/>
  <c r="AU34" i="38"/>
  <c r="BG57" i="38"/>
  <c r="BN57" i="38" s="1"/>
  <c r="BU57" i="38" s="1"/>
  <c r="AW57" i="38"/>
  <c r="BB57" i="38" s="1"/>
  <c r="AV57" i="38"/>
  <c r="BG65" i="38"/>
  <c r="BN65" i="38" s="1"/>
  <c r="BU65" i="38" s="1"/>
  <c r="AW65" i="38"/>
  <c r="BB65" i="38" s="1"/>
  <c r="AV65" i="38"/>
  <c r="BR34" i="38"/>
  <c r="AC16" i="38"/>
  <c r="X16" i="38"/>
  <c r="S15" i="38"/>
  <c r="BX29" i="38"/>
  <c r="BX35" i="38" s="1"/>
  <c r="AT22" i="38"/>
  <c r="AU23" i="38"/>
  <c r="BG45" i="38"/>
  <c r="BN45" i="38" s="1"/>
  <c r="BU45" i="38" s="1"/>
  <c r="AW45" i="38"/>
  <c r="BB45" i="38" s="1"/>
  <c r="AV45" i="38"/>
  <c r="BG95" i="38"/>
  <c r="BN95" i="38" s="1"/>
  <c r="BU95" i="38" s="1"/>
  <c r="AW95" i="38"/>
  <c r="BB95" i="38" s="1"/>
  <c r="AV95" i="38"/>
  <c r="AI34" i="38"/>
  <c r="AZ34" i="38"/>
  <c r="BA34" i="38" s="1"/>
  <c r="BA27" i="38"/>
  <c r="BA26" i="38"/>
  <c r="O124" i="38"/>
  <c r="P124" i="38" s="1"/>
  <c r="AB38" i="38"/>
  <c r="BX38" i="38"/>
  <c r="BG43" i="38"/>
  <c r="BN43" i="38" s="1"/>
  <c r="BU43" i="38" s="1"/>
  <c r="AW43" i="38"/>
  <c r="BB43" i="38" s="1"/>
  <c r="AV43" i="38"/>
  <c r="BG51" i="38"/>
  <c r="BN51" i="38" s="1"/>
  <c r="BU51" i="38" s="1"/>
  <c r="AW51" i="38"/>
  <c r="BB51" i="38" s="1"/>
  <c r="AV51" i="38"/>
  <c r="BG59" i="38"/>
  <c r="BN59" i="38" s="1"/>
  <c r="BU59" i="38" s="1"/>
  <c r="AW59" i="38"/>
  <c r="BB59" i="38" s="1"/>
  <c r="AV59" i="38"/>
  <c r="S68" i="38"/>
  <c r="X68" i="38" s="1"/>
  <c r="AC69" i="38"/>
  <c r="X69" i="38"/>
  <c r="AW77" i="38"/>
  <c r="BB77" i="38" s="1"/>
  <c r="BG77" i="38"/>
  <c r="BN77" i="38" s="1"/>
  <c r="BU77" i="38" s="1"/>
  <c r="CE77" i="38" s="1"/>
  <c r="CL77" i="38" s="1"/>
  <c r="CS77" i="38" s="1"/>
  <c r="CX77" i="38" s="1"/>
  <c r="AV77" i="38"/>
  <c r="AV87" i="38"/>
  <c r="BG87" i="38"/>
  <c r="BN87" i="38" s="1"/>
  <c r="BU87" i="38" s="1"/>
  <c r="AW87" i="38"/>
  <c r="BB87" i="38" s="1"/>
  <c r="AW78" i="38"/>
  <c r="BB78" i="38" s="1"/>
  <c r="BG78" i="38"/>
  <c r="BN78" i="38" s="1"/>
  <c r="BU78" i="38" s="1"/>
  <c r="CE78" i="38" s="1"/>
  <c r="CL78" i="38" s="1"/>
  <c r="CS78" i="38" s="1"/>
  <c r="CX78" i="38" s="1"/>
  <c r="AV78" i="38"/>
  <c r="BG106" i="38"/>
  <c r="BN106" i="38" s="1"/>
  <c r="BU106" i="38" s="1"/>
  <c r="AW106" i="38"/>
  <c r="BB106" i="38" s="1"/>
  <c r="AV106" i="38"/>
  <c r="X94" i="38"/>
  <c r="AC94" i="38"/>
  <c r="S93" i="38"/>
  <c r="X93" i="38" s="1"/>
  <c r="BM35" i="38"/>
  <c r="D141" i="38"/>
  <c r="AW121" i="38"/>
  <c r="BB121" i="38" s="1"/>
  <c r="BG121" i="38"/>
  <c r="BN121" i="38" s="1"/>
  <c r="BU121" i="38" s="1"/>
  <c r="CE121" i="38" s="1"/>
  <c r="CL121" i="38" s="1"/>
  <c r="CS121" i="38" s="1"/>
  <c r="CX121" i="38" s="1"/>
  <c r="AV121" i="38"/>
  <c r="AW123" i="38"/>
  <c r="BB123" i="38" s="1"/>
  <c r="BG123" i="38"/>
  <c r="BN123" i="38" s="1"/>
  <c r="BU123" i="38" s="1"/>
  <c r="CE123" i="38" s="1"/>
  <c r="CL123" i="38" s="1"/>
  <c r="CS123" i="38" s="1"/>
  <c r="CX123" i="38" s="1"/>
  <c r="AV123" i="38"/>
  <c r="BZ102" i="38"/>
  <c r="BZ127" i="38"/>
  <c r="BX125" i="38"/>
  <c r="R35" i="38"/>
  <c r="K35" i="38"/>
  <c r="F34" i="38"/>
  <c r="V114" i="38"/>
  <c r="V113" i="38"/>
  <c r="V109" i="38"/>
  <c r="W36" i="38"/>
  <c r="CW8" i="38"/>
  <c r="AC6" i="38"/>
  <c r="AC5" i="38" s="1"/>
  <c r="X6" i="38"/>
  <c r="AV90" i="38"/>
  <c r="BG90" i="38"/>
  <c r="BN90" i="38" s="1"/>
  <c r="BU90" i="38" s="1"/>
  <c r="AW90" i="38"/>
  <c r="BB90" i="38" s="1"/>
  <c r="BY26" i="38"/>
  <c r="BX34" i="38"/>
  <c r="BY34" i="38" s="1"/>
  <c r="BY27" i="38"/>
  <c r="CB34" i="38"/>
  <c r="CE48" i="38"/>
  <c r="CL48" i="38" s="1"/>
  <c r="CS48" i="38" s="1"/>
  <c r="CX48" i="38" s="1"/>
  <c r="BZ48" i="38"/>
  <c r="BG8" i="38"/>
  <c r="BN8" i="38" s="1"/>
  <c r="BU8" i="38" s="1"/>
  <c r="AW8" i="38"/>
  <c r="BB8" i="38" s="1"/>
  <c r="AV8" i="38"/>
  <c r="S22" i="38"/>
  <c r="X22" i="38" s="1"/>
  <c r="X23" i="38"/>
  <c r="AV85" i="38"/>
  <c r="BG85" i="38"/>
  <c r="BN85" i="38" s="1"/>
  <c r="BU85" i="38" s="1"/>
  <c r="AW85" i="38"/>
  <c r="BB85" i="38" s="1"/>
  <c r="AV88" i="38"/>
  <c r="BG88" i="38"/>
  <c r="BN88" i="38" s="1"/>
  <c r="BU88" i="38" s="1"/>
  <c r="AW88" i="38"/>
  <c r="BB88" i="38" s="1"/>
  <c r="L35" i="38"/>
  <c r="M35" i="38" s="1"/>
  <c r="M30" i="38"/>
  <c r="M29" i="38"/>
  <c r="CV29" i="38"/>
  <c r="CV35" i="38" s="1"/>
  <c r="CV68" i="38"/>
  <c r="CV24" i="38"/>
  <c r="AZ23" i="38"/>
  <c r="AZ33" i="38" s="1"/>
  <c r="BA33" i="38" s="1"/>
  <c r="BX24" i="38"/>
  <c r="BY24" i="38" s="1"/>
  <c r="CP138" i="38"/>
  <c r="CP133" i="38"/>
  <c r="CP132" i="38"/>
  <c r="CP129" i="38"/>
  <c r="CP130" i="38"/>
  <c r="CP126" i="38"/>
  <c r="CP134" i="38"/>
  <c r="CP131" i="38"/>
  <c r="CP127" i="38"/>
  <c r="CP124" i="38"/>
  <c r="CP125" i="38"/>
  <c r="CP128" i="38"/>
  <c r="CP119" i="38"/>
  <c r="CP118" i="38"/>
  <c r="CP111" i="38"/>
  <c r="CP110" i="38"/>
  <c r="CP117" i="38"/>
  <c r="CP116" i="38"/>
  <c r="CP123" i="38"/>
  <c r="CP122" i="38"/>
  <c r="CP121" i="38"/>
  <c r="CP120" i="38"/>
  <c r="CP102" i="38"/>
  <c r="CP101" i="38"/>
  <c r="CP100" i="38"/>
  <c r="CP99" i="38"/>
  <c r="CP98" i="38"/>
  <c r="CP97" i="38"/>
  <c r="CP96" i="38"/>
  <c r="CP95" i="38"/>
  <c r="CP94" i="38"/>
  <c r="CP106" i="38"/>
  <c r="CP105" i="38"/>
  <c r="CP104" i="38"/>
  <c r="CP93" i="38"/>
  <c r="CP91" i="38"/>
  <c r="CP90" i="38"/>
  <c r="CP89" i="38"/>
  <c r="CP88" i="38"/>
  <c r="CP87" i="38"/>
  <c r="CP86" i="38"/>
  <c r="CP85" i="38"/>
  <c r="CP84" i="38"/>
  <c r="CP83" i="38"/>
  <c r="CP81" i="38"/>
  <c r="CP80" i="38"/>
  <c r="CP77" i="38"/>
  <c r="CP73" i="38"/>
  <c r="CP72" i="38"/>
  <c r="CP71" i="38"/>
  <c r="CP70" i="38"/>
  <c r="CP69" i="38"/>
  <c r="CP76" i="38"/>
  <c r="CP68" i="38"/>
  <c r="CP65" i="38"/>
  <c r="CP64" i="38"/>
  <c r="CP63" i="38"/>
  <c r="CP62" i="38"/>
  <c r="CP61" i="38"/>
  <c r="CP60" i="38"/>
  <c r="CP59" i="38"/>
  <c r="CP58" i="38"/>
  <c r="CP57" i="38"/>
  <c r="CP56" i="38"/>
  <c r="CP55" i="38"/>
  <c r="CP54" i="38"/>
  <c r="CP53" i="38"/>
  <c r="CP52" i="38"/>
  <c r="CP51" i="38"/>
  <c r="CP50" i="38"/>
  <c r="CP49" i="38"/>
  <c r="CP48" i="38"/>
  <c r="CP47" i="38"/>
  <c r="CP46" i="38"/>
  <c r="CP45" i="38"/>
  <c r="CP44" i="38"/>
  <c r="CP43" i="38"/>
  <c r="CP42" i="38"/>
  <c r="CP79" i="38"/>
  <c r="CP75" i="38"/>
  <c r="CP66" i="38"/>
  <c r="CP78" i="38"/>
  <c r="CP41" i="38"/>
  <c r="CP40" i="38"/>
  <c r="CP39" i="38"/>
  <c r="CP22" i="38"/>
  <c r="CP19" i="38"/>
  <c r="CP11" i="38"/>
  <c r="CP6" i="38"/>
  <c r="CP38" i="38"/>
  <c r="CO36" i="38"/>
  <c r="CP36" i="38" s="1"/>
  <c r="CP12" i="38"/>
  <c r="CP74" i="38"/>
  <c r="CP15" i="38"/>
  <c r="CP13" i="38"/>
  <c r="CP18" i="38"/>
  <c r="CP16" i="38"/>
  <c r="CP10" i="38"/>
  <c r="CP7" i="38"/>
  <c r="CP4" i="38"/>
  <c r="E124" i="38"/>
  <c r="K38" i="38"/>
  <c r="BG58" i="38"/>
  <c r="BN58" i="38" s="1"/>
  <c r="BU58" i="38" s="1"/>
  <c r="AW58" i="38"/>
  <c r="BB58" i="38" s="1"/>
  <c r="AV58" i="38"/>
  <c r="AN38" i="38"/>
  <c r="AN22" i="38"/>
  <c r="AG34" i="38"/>
  <c r="CK22" i="38"/>
  <c r="BA29" i="38"/>
  <c r="X39" i="38"/>
  <c r="CE46" i="38"/>
  <c r="CL46" i="38" s="1"/>
  <c r="CS46" i="38" s="1"/>
  <c r="CX46" i="38" s="1"/>
  <c r="BZ46" i="38"/>
  <c r="CR34" i="38"/>
  <c r="BC124" i="38"/>
  <c r="BM38" i="38"/>
  <c r="BD38" i="38"/>
  <c r="AW79" i="38"/>
  <c r="BB79" i="38" s="1"/>
  <c r="BG79" i="38"/>
  <c r="BN79" i="38" s="1"/>
  <c r="BU79" i="38" s="1"/>
  <c r="CE79" i="38" s="1"/>
  <c r="CL79" i="38" s="1"/>
  <c r="CS79" i="38" s="1"/>
  <c r="CX79" i="38" s="1"/>
  <c r="AV79" i="38"/>
  <c r="CD4" i="38"/>
  <c r="BZ100" i="38"/>
  <c r="CE130" i="38"/>
  <c r="CL130" i="38" s="1"/>
  <c r="CS130" i="38" s="1"/>
  <c r="CX130" i="38" s="1"/>
  <c r="BZ130" i="38"/>
  <c r="BZ119" i="38"/>
  <c r="AJ105" i="38"/>
  <c r="AC104" i="38"/>
  <c r="AJ117" i="38"/>
  <c r="AC116" i="38"/>
  <c r="BZ118" i="38"/>
  <c r="CE138" i="38"/>
  <c r="CL138" i="38" s="1"/>
  <c r="BZ138" i="38"/>
  <c r="CK38" i="38"/>
  <c r="BZ44" i="38" l="1"/>
  <c r="BZ50" i="38"/>
  <c r="BZ133" i="38"/>
  <c r="N121" i="38"/>
  <c r="N66" i="38"/>
  <c r="N81" i="38"/>
  <c r="N55" i="38"/>
  <c r="N88" i="38"/>
  <c r="N47" i="38"/>
  <c r="N138" i="38"/>
  <c r="N63" i="38"/>
  <c r="N93" i="38"/>
  <c r="BR142" i="38"/>
  <c r="BR141" i="38"/>
  <c r="F145" i="20"/>
  <c r="BZ74" i="38"/>
  <c r="O206" i="39"/>
  <c r="BZ75" i="38"/>
  <c r="BZ71" i="38"/>
  <c r="N68" i="38"/>
  <c r="N49" i="38"/>
  <c r="N57" i="38"/>
  <c r="N65" i="38"/>
  <c r="N76" i="38"/>
  <c r="N97" i="38"/>
  <c r="N90" i="38"/>
  <c r="N104" i="38"/>
  <c r="N123" i="38"/>
  <c r="N98" i="38"/>
  <c r="N43" i="38"/>
  <c r="N51" i="38"/>
  <c r="N59" i="38"/>
  <c r="N70" i="38"/>
  <c r="N78" i="38"/>
  <c r="N84" i="38"/>
  <c r="N94" i="38"/>
  <c r="N106" i="38"/>
  <c r="N118" i="38"/>
  <c r="N41" i="38"/>
  <c r="N45" i="38"/>
  <c r="N53" i="38"/>
  <c r="N61" i="38"/>
  <c r="N72" i="38"/>
  <c r="N80" i="38"/>
  <c r="N86" i="38"/>
  <c r="N96" i="38"/>
  <c r="N111" i="38"/>
  <c r="N120" i="38"/>
  <c r="BZ76" i="38"/>
  <c r="BZ78" i="38"/>
  <c r="BZ73" i="38"/>
  <c r="N38" i="38"/>
  <c r="N42" i="38"/>
  <c r="N46" i="38"/>
  <c r="N50" i="38"/>
  <c r="N54" i="38"/>
  <c r="N58" i="38"/>
  <c r="N62" i="38"/>
  <c r="N69" i="38"/>
  <c r="N73" i="38"/>
  <c r="N77" i="38"/>
  <c r="N102" i="38"/>
  <c r="N101" i="38"/>
  <c r="N87" i="38"/>
  <c r="N91" i="38"/>
  <c r="N100" i="38"/>
  <c r="N105" i="38"/>
  <c r="N116" i="38"/>
  <c r="N117" i="38"/>
  <c r="N124" i="38"/>
  <c r="N40" i="38"/>
  <c r="N39" i="38"/>
  <c r="N44" i="38"/>
  <c r="N48" i="38"/>
  <c r="N52" i="38"/>
  <c r="N56" i="38"/>
  <c r="N60" i="38"/>
  <c r="N64" i="38"/>
  <c r="N71" i="38"/>
  <c r="N75" i="38"/>
  <c r="N79" i="38"/>
  <c r="N83" i="38"/>
  <c r="N85" i="38"/>
  <c r="N89" i="38"/>
  <c r="N95" i="38"/>
  <c r="N99" i="38"/>
  <c r="N110" i="38"/>
  <c r="N122" i="38"/>
  <c r="S38" i="38"/>
  <c r="X38" i="38" s="1"/>
  <c r="BZ81" i="38"/>
  <c r="AC22" i="38"/>
  <c r="AQ30" i="38"/>
  <c r="AJ29" i="38"/>
  <c r="CD36" i="38"/>
  <c r="CQ141" i="38"/>
  <c r="CK124" i="38"/>
  <c r="BZ121" i="38"/>
  <c r="BS141" i="38"/>
  <c r="BY35" i="38"/>
  <c r="CW35" i="38"/>
  <c r="G138" i="38"/>
  <c r="K124" i="38"/>
  <c r="G124" i="38"/>
  <c r="G123" i="38"/>
  <c r="G122" i="38"/>
  <c r="G121" i="38"/>
  <c r="G120" i="38"/>
  <c r="G119" i="38"/>
  <c r="G118" i="38"/>
  <c r="G117" i="38"/>
  <c r="G116" i="38"/>
  <c r="G111" i="38"/>
  <c r="G110" i="38"/>
  <c r="G106" i="38"/>
  <c r="G105" i="38"/>
  <c r="G104" i="38"/>
  <c r="G102" i="38"/>
  <c r="G101" i="38"/>
  <c r="G100" i="38"/>
  <c r="G99" i="38"/>
  <c r="G98" i="38"/>
  <c r="G97" i="38"/>
  <c r="G96" i="38"/>
  <c r="G95" i="38"/>
  <c r="G91" i="38"/>
  <c r="G90" i="38"/>
  <c r="G89" i="38"/>
  <c r="G88" i="38"/>
  <c r="G87" i="38"/>
  <c r="G86" i="38"/>
  <c r="G85" i="38"/>
  <c r="G84" i="38"/>
  <c r="G83" i="38"/>
  <c r="G81" i="38"/>
  <c r="G94" i="38"/>
  <c r="G80" i="38"/>
  <c r="G79" i="38"/>
  <c r="G78" i="38"/>
  <c r="G77" i="38"/>
  <c r="G76" i="38"/>
  <c r="G75" i="38"/>
  <c r="G74" i="38"/>
  <c r="G73" i="38"/>
  <c r="G72" i="38"/>
  <c r="G71" i="38"/>
  <c r="G70" i="38"/>
  <c r="G93" i="38"/>
  <c r="G68" i="38"/>
  <c r="G66" i="38"/>
  <c r="G64" i="38"/>
  <c r="G60" i="38"/>
  <c r="G56" i="38"/>
  <c r="G52" i="38"/>
  <c r="G38" i="38"/>
  <c r="G65" i="38"/>
  <c r="G61" i="38"/>
  <c r="G57" i="38"/>
  <c r="G53" i="38"/>
  <c r="G50" i="38"/>
  <c r="G48" i="38"/>
  <c r="G46" i="38"/>
  <c r="G44" i="38"/>
  <c r="G42" i="38"/>
  <c r="G69" i="38"/>
  <c r="G62" i="38"/>
  <c r="G58" i="38"/>
  <c r="G54" i="38"/>
  <c r="G41" i="38"/>
  <c r="G40" i="38"/>
  <c r="G63" i="38"/>
  <c r="G59" i="38"/>
  <c r="G55" i="38"/>
  <c r="G51" i="38"/>
  <c r="G49" i="38"/>
  <c r="G47" i="38"/>
  <c r="G45" i="38"/>
  <c r="G43" i="38"/>
  <c r="G39" i="38"/>
  <c r="AQ27" i="38"/>
  <c r="AJ26" i="38"/>
  <c r="AT114" i="38"/>
  <c r="AT109" i="38"/>
  <c r="AT113" i="38"/>
  <c r="BL138" i="38"/>
  <c r="BT124" i="38"/>
  <c r="BL124" i="38"/>
  <c r="BL123" i="38"/>
  <c r="BL122" i="38"/>
  <c r="BL121" i="38"/>
  <c r="BL120" i="38"/>
  <c r="BL119" i="38"/>
  <c r="BL118" i="38"/>
  <c r="BL117" i="38"/>
  <c r="BL116" i="38"/>
  <c r="BL111" i="38"/>
  <c r="BL110" i="38"/>
  <c r="BL106" i="38"/>
  <c r="BL105" i="38"/>
  <c r="BL104" i="38"/>
  <c r="BL102" i="38"/>
  <c r="BL101" i="38"/>
  <c r="BL100" i="38"/>
  <c r="BL99" i="38"/>
  <c r="BL98" i="38"/>
  <c r="BL97" i="38"/>
  <c r="BL96" i="38"/>
  <c r="BL95" i="38"/>
  <c r="BL94" i="38"/>
  <c r="BL91" i="38"/>
  <c r="BL90" i="38"/>
  <c r="BL89" i="38"/>
  <c r="BL88" i="38"/>
  <c r="BL87" i="38"/>
  <c r="BL86" i="38"/>
  <c r="BL85" i="38"/>
  <c r="BL84" i="38"/>
  <c r="BL83" i="38"/>
  <c r="BL81" i="38"/>
  <c r="BL93" i="38"/>
  <c r="BL80" i="38"/>
  <c r="BL79" i="38"/>
  <c r="BL78" i="38"/>
  <c r="BL77" i="38"/>
  <c r="BL76" i="38"/>
  <c r="BL75" i="38"/>
  <c r="BL74" i="38"/>
  <c r="BL73" i="38"/>
  <c r="BL72" i="38"/>
  <c r="BL71" i="38"/>
  <c r="BL70" i="38"/>
  <c r="BL66" i="38"/>
  <c r="BL64" i="38"/>
  <c r="BL60" i="38"/>
  <c r="BL56" i="38"/>
  <c r="BL52" i="38"/>
  <c r="BL69" i="38"/>
  <c r="BL68" i="38"/>
  <c r="BL65" i="38"/>
  <c r="BL61" i="38"/>
  <c r="BL57" i="38"/>
  <c r="BL53" i="38"/>
  <c r="BL48" i="38"/>
  <c r="BL46" i="38"/>
  <c r="BL44" i="38"/>
  <c r="BL42" i="38"/>
  <c r="BL62" i="38"/>
  <c r="BL58" i="38"/>
  <c r="BL54" i="38"/>
  <c r="BL50" i="38"/>
  <c r="BL41" i="38"/>
  <c r="BL40" i="38"/>
  <c r="BL39" i="38"/>
  <c r="BL63" i="38"/>
  <c r="BL59" i="38"/>
  <c r="BL55" i="38"/>
  <c r="BL51" i="38"/>
  <c r="BL49" i="38"/>
  <c r="BL47" i="38"/>
  <c r="BL45" i="38"/>
  <c r="BL43" i="38"/>
  <c r="BL38" i="38"/>
  <c r="CE132" i="38"/>
  <c r="CL132" i="38" s="1"/>
  <c r="CS132" i="38" s="1"/>
  <c r="CX132" i="38" s="1"/>
  <c r="BZ132" i="38"/>
  <c r="BG110" i="38"/>
  <c r="AW110" i="38"/>
  <c r="AV110" i="38"/>
  <c r="CE63" i="38"/>
  <c r="CL63" i="38" s="1"/>
  <c r="CS63" i="38" s="1"/>
  <c r="CX63" i="38" s="1"/>
  <c r="BZ63" i="38"/>
  <c r="CH114" i="38"/>
  <c r="CH113" i="38"/>
  <c r="CH109" i="38"/>
  <c r="CR36" i="38"/>
  <c r="CI36" i="38"/>
  <c r="AN141" i="38"/>
  <c r="Y114" i="38"/>
  <c r="Y113" i="38"/>
  <c r="Y109" i="38"/>
  <c r="AI36" i="38"/>
  <c r="CE64" i="38"/>
  <c r="CL64" i="38" s="1"/>
  <c r="CS64" i="38" s="1"/>
  <c r="CX64" i="38" s="1"/>
  <c r="BZ64" i="38"/>
  <c r="H113" i="38"/>
  <c r="H109" i="38"/>
  <c r="H114" i="38"/>
  <c r="R36" i="38"/>
  <c r="O114" i="38"/>
  <c r="O113" i="38"/>
  <c r="O109" i="38"/>
  <c r="AB36" i="38"/>
  <c r="CE60" i="38"/>
  <c r="CL60" i="38" s="1"/>
  <c r="CS60" i="38" s="1"/>
  <c r="CX60" i="38" s="1"/>
  <c r="BZ60" i="38"/>
  <c r="F141" i="38"/>
  <c r="BR114" i="38"/>
  <c r="T27" i="38"/>
  <c r="T26" i="38"/>
  <c r="S34" i="38"/>
  <c r="X34" i="38" s="1"/>
  <c r="X10" i="38"/>
  <c r="CE54" i="38"/>
  <c r="CL54" i="38" s="1"/>
  <c r="CS54" i="38" s="1"/>
  <c r="CX54" i="38" s="1"/>
  <c r="BZ54" i="38"/>
  <c r="AJ116" i="38"/>
  <c r="AQ117" i="38"/>
  <c r="S124" i="38"/>
  <c r="CE58" i="38"/>
  <c r="CL58" i="38" s="1"/>
  <c r="CS58" i="38" s="1"/>
  <c r="CX58" i="38" s="1"/>
  <c r="BZ58" i="38"/>
  <c r="CP142" i="38"/>
  <c r="CP141" i="38"/>
  <c r="CE8" i="38"/>
  <c r="CL8" i="38" s="1"/>
  <c r="CS8" i="38" s="1"/>
  <c r="CX8" i="38" s="1"/>
  <c r="BZ8" i="38"/>
  <c r="T24" i="38"/>
  <c r="T23" i="38"/>
  <c r="S33" i="38"/>
  <c r="X33" i="38" s="1"/>
  <c r="T8" i="38"/>
  <c r="S4" i="38"/>
  <c r="T5" i="38" s="1"/>
  <c r="CV4" i="38"/>
  <c r="CW5" i="38" s="1"/>
  <c r="V112" i="38"/>
  <c r="W109" i="38"/>
  <c r="AC68" i="38"/>
  <c r="AJ69" i="38"/>
  <c r="CE59" i="38"/>
  <c r="CL59" i="38" s="1"/>
  <c r="CS59" i="38" s="1"/>
  <c r="CX59" i="38" s="1"/>
  <c r="BZ59" i="38"/>
  <c r="BZ79" i="38"/>
  <c r="S35" i="38"/>
  <c r="X35" i="38" s="1"/>
  <c r="T30" i="38"/>
  <c r="T29" i="38"/>
  <c r="X15" i="38"/>
  <c r="J138" i="38"/>
  <c r="J123" i="38"/>
  <c r="J122" i="38"/>
  <c r="J121" i="38"/>
  <c r="J120" i="38"/>
  <c r="J119" i="38"/>
  <c r="J118" i="38"/>
  <c r="J117" i="38"/>
  <c r="R124" i="38"/>
  <c r="J124" i="38"/>
  <c r="J116" i="38"/>
  <c r="J106" i="38"/>
  <c r="J105" i="38"/>
  <c r="J104" i="38"/>
  <c r="J102" i="38"/>
  <c r="J98" i="38"/>
  <c r="J94" i="38"/>
  <c r="J93" i="38"/>
  <c r="J111" i="38"/>
  <c r="J99" i="38"/>
  <c r="J91" i="38"/>
  <c r="J90" i="38"/>
  <c r="J89" i="38"/>
  <c r="J88" i="38"/>
  <c r="J87" i="38"/>
  <c r="J86" i="38"/>
  <c r="J85" i="38"/>
  <c r="J84" i="38"/>
  <c r="J100" i="38"/>
  <c r="J96" i="38"/>
  <c r="J83" i="38"/>
  <c r="J81" i="38"/>
  <c r="J101" i="38"/>
  <c r="J95" i="38"/>
  <c r="J80" i="38"/>
  <c r="J79" i="38"/>
  <c r="J78" i="38"/>
  <c r="J77" i="38"/>
  <c r="J76" i="38"/>
  <c r="J75" i="38"/>
  <c r="J97" i="38"/>
  <c r="J69" i="38"/>
  <c r="J65" i="38"/>
  <c r="J64" i="38"/>
  <c r="J63" i="38"/>
  <c r="J62" i="38"/>
  <c r="J61" i="38"/>
  <c r="J60" i="38"/>
  <c r="J59" i="38"/>
  <c r="J58" i="38"/>
  <c r="J57" i="38"/>
  <c r="J56" i="38"/>
  <c r="J55" i="38"/>
  <c r="J54" i="38"/>
  <c r="J53" i="38"/>
  <c r="J52" i="38"/>
  <c r="J51" i="38"/>
  <c r="J50" i="38"/>
  <c r="J49" i="38"/>
  <c r="J48" i="38"/>
  <c r="J47" i="38"/>
  <c r="J46" i="38"/>
  <c r="J45" i="38"/>
  <c r="J44" i="38"/>
  <c r="J43" i="38"/>
  <c r="J42" i="38"/>
  <c r="J110" i="38"/>
  <c r="J68" i="38"/>
  <c r="J74" i="38"/>
  <c r="J73" i="38"/>
  <c r="J72" i="38"/>
  <c r="J71" i="38"/>
  <c r="J70" i="38"/>
  <c r="J66" i="38"/>
  <c r="J39" i="38"/>
  <c r="J38" i="38"/>
  <c r="J41" i="38"/>
  <c r="J40" i="38"/>
  <c r="BC113" i="38"/>
  <c r="BC114" i="38"/>
  <c r="BC109" i="38"/>
  <c r="BM36" i="38"/>
  <c r="BD36" i="38"/>
  <c r="BZ122" i="38"/>
  <c r="AJ39" i="38"/>
  <c r="AQ40" i="38"/>
  <c r="CE62" i="38"/>
  <c r="CL62" i="38" s="1"/>
  <c r="CS62" i="38" s="1"/>
  <c r="CX62" i="38" s="1"/>
  <c r="BZ62" i="38"/>
  <c r="AU36" i="38"/>
  <c r="BY134" i="38"/>
  <c r="BY138" i="38"/>
  <c r="BY132" i="38"/>
  <c r="BY128" i="38"/>
  <c r="BY133" i="38"/>
  <c r="BY129" i="38"/>
  <c r="BY130" i="38"/>
  <c r="BY126" i="38"/>
  <c r="BY131" i="38"/>
  <c r="BY123" i="38"/>
  <c r="BY122" i="38"/>
  <c r="BY121" i="38"/>
  <c r="BY120" i="38"/>
  <c r="BY127" i="38"/>
  <c r="BY125" i="38"/>
  <c r="BY119" i="38"/>
  <c r="BY118" i="38"/>
  <c r="BY116" i="38"/>
  <c r="BY117" i="38"/>
  <c r="BY102" i="38"/>
  <c r="BY101" i="38"/>
  <c r="BY100" i="38"/>
  <c r="BY99" i="38"/>
  <c r="BY98" i="38"/>
  <c r="BY97" i="38"/>
  <c r="BY96" i="38"/>
  <c r="BY95" i="38"/>
  <c r="BY111" i="38"/>
  <c r="BY110" i="38"/>
  <c r="BY106" i="38"/>
  <c r="BY93" i="38"/>
  <c r="BY104" i="38"/>
  <c r="BY94" i="38"/>
  <c r="BY81" i="38"/>
  <c r="BY80" i="38"/>
  <c r="BY79" i="38"/>
  <c r="BY78" i="38"/>
  <c r="BY77" i="38"/>
  <c r="BY76" i="38"/>
  <c r="BY75" i="38"/>
  <c r="BY74" i="38"/>
  <c r="BY73" i="38"/>
  <c r="BY72" i="38"/>
  <c r="BY71" i="38"/>
  <c r="BY70" i="38"/>
  <c r="BY105" i="38"/>
  <c r="BY89" i="38"/>
  <c r="BY85" i="38"/>
  <c r="BY66" i="38"/>
  <c r="BY90" i="38"/>
  <c r="BY86" i="38"/>
  <c r="BY91" i="38"/>
  <c r="BY87" i="38"/>
  <c r="BY83" i="38"/>
  <c r="BY69" i="38"/>
  <c r="BY68" i="38"/>
  <c r="BY65" i="38"/>
  <c r="BY64" i="38"/>
  <c r="BY63" i="38"/>
  <c r="BY62" i="38"/>
  <c r="BY61" i="38"/>
  <c r="BY60" i="38"/>
  <c r="BY59" i="38"/>
  <c r="BY58" i="38"/>
  <c r="BY57" i="38"/>
  <c r="BY56" i="38"/>
  <c r="BY55" i="38"/>
  <c r="BY54" i="38"/>
  <c r="BY53" i="38"/>
  <c r="BY52" i="38"/>
  <c r="BY51" i="38"/>
  <c r="BY50" i="38"/>
  <c r="BY84" i="38"/>
  <c r="BY49" i="38"/>
  <c r="BY47" i="38"/>
  <c r="BY45" i="38"/>
  <c r="BY43" i="38"/>
  <c r="BY18" i="38"/>
  <c r="BY16" i="38"/>
  <c r="BY10" i="38"/>
  <c r="BY41" i="38"/>
  <c r="BY40" i="38"/>
  <c r="BY39" i="38"/>
  <c r="BY19" i="38"/>
  <c r="BY11" i="38"/>
  <c r="BY88" i="38"/>
  <c r="BY48" i="38"/>
  <c r="BY46" i="38"/>
  <c r="BY44" i="38"/>
  <c r="BY42" i="38"/>
  <c r="BY38" i="38"/>
  <c r="BY12" i="38"/>
  <c r="BY7" i="38"/>
  <c r="BY15" i="38"/>
  <c r="BY13" i="38"/>
  <c r="BY6" i="38"/>
  <c r="BY4" i="38"/>
  <c r="CV38" i="38"/>
  <c r="AA138" i="38"/>
  <c r="AI124" i="38"/>
  <c r="AA124" i="38"/>
  <c r="AA120" i="38"/>
  <c r="AA119" i="38"/>
  <c r="AA118" i="38"/>
  <c r="AA117" i="38"/>
  <c r="AA116" i="38"/>
  <c r="AA123" i="38"/>
  <c r="AA122" i="38"/>
  <c r="AA121" i="38"/>
  <c r="AA106" i="38"/>
  <c r="AA105" i="38"/>
  <c r="AA104" i="38"/>
  <c r="AA111" i="38"/>
  <c r="AA110" i="38"/>
  <c r="AA100" i="38"/>
  <c r="AA96" i="38"/>
  <c r="AA101" i="38"/>
  <c r="AA97" i="38"/>
  <c r="AA91" i="38"/>
  <c r="AA90" i="38"/>
  <c r="AA89" i="38"/>
  <c r="AA88" i="38"/>
  <c r="AA87" i="38"/>
  <c r="AA86" i="38"/>
  <c r="AA85" i="38"/>
  <c r="AA84" i="38"/>
  <c r="AA83" i="38"/>
  <c r="AA102" i="38"/>
  <c r="AA98" i="38"/>
  <c r="AA95" i="38"/>
  <c r="AA94" i="38"/>
  <c r="AA81" i="38"/>
  <c r="AA93" i="38"/>
  <c r="AA80" i="38"/>
  <c r="AA79" i="38"/>
  <c r="AA78" i="38"/>
  <c r="AA77" i="38"/>
  <c r="AA76" i="38"/>
  <c r="AA75" i="38"/>
  <c r="AA99" i="38"/>
  <c r="AA74" i="38"/>
  <c r="AA73" i="38"/>
  <c r="AA72" i="38"/>
  <c r="AA71" i="38"/>
  <c r="AA70" i="38"/>
  <c r="AA69" i="38"/>
  <c r="AA68" i="38"/>
  <c r="AA65" i="38"/>
  <c r="AA64" i="38"/>
  <c r="AA63" i="38"/>
  <c r="AA62" i="38"/>
  <c r="AA61" i="38"/>
  <c r="AA60" i="38"/>
  <c r="AA59" i="38"/>
  <c r="AA58" i="38"/>
  <c r="AA57" i="38"/>
  <c r="AA56" i="38"/>
  <c r="AA55" i="38"/>
  <c r="AA54" i="38"/>
  <c r="AA53" i="38"/>
  <c r="AA52" i="38"/>
  <c r="AA51" i="38"/>
  <c r="AA50" i="38"/>
  <c r="AA49" i="38"/>
  <c r="AA48" i="38"/>
  <c r="AA47" i="38"/>
  <c r="AA46" i="38"/>
  <c r="AA45" i="38"/>
  <c r="AA44" i="38"/>
  <c r="AA43" i="38"/>
  <c r="AA42" i="38"/>
  <c r="AA66" i="38"/>
  <c r="AA38" i="38"/>
  <c r="AA39" i="38"/>
  <c r="AA41" i="38"/>
  <c r="AA40" i="38"/>
  <c r="CC141" i="38"/>
  <c r="BZ123" i="38"/>
  <c r="CE128" i="38"/>
  <c r="CL128" i="38" s="1"/>
  <c r="CS128" i="38" s="1"/>
  <c r="CX128" i="38" s="1"/>
  <c r="BZ128" i="38"/>
  <c r="CI141" i="38"/>
  <c r="CI142" i="38"/>
  <c r="CE47" i="38"/>
  <c r="CL47" i="38" s="1"/>
  <c r="CS47" i="38" s="1"/>
  <c r="CX47" i="38" s="1"/>
  <c r="BZ47" i="38"/>
  <c r="AJ23" i="38"/>
  <c r="AQ24" i="38"/>
  <c r="CE7" i="38"/>
  <c r="CL7" i="38" s="1"/>
  <c r="CS7" i="38" s="1"/>
  <c r="CX7" i="38" s="1"/>
  <c r="BZ7" i="38"/>
  <c r="CE49" i="38"/>
  <c r="CL49" i="38" s="1"/>
  <c r="CS49" i="38" s="1"/>
  <c r="CX49" i="38" s="1"/>
  <c r="BZ49" i="38"/>
  <c r="AH138" i="38"/>
  <c r="AP124" i="38"/>
  <c r="AH124" i="38"/>
  <c r="AH120" i="38"/>
  <c r="AH119" i="38"/>
  <c r="AH118" i="38"/>
  <c r="AH111" i="38"/>
  <c r="AH110" i="38"/>
  <c r="AH116" i="38"/>
  <c r="AH123" i="38"/>
  <c r="AH122" i="38"/>
  <c r="AH121" i="38"/>
  <c r="AH117" i="38"/>
  <c r="AH102" i="38"/>
  <c r="AH101" i="38"/>
  <c r="AH100" i="38"/>
  <c r="AH99" i="38"/>
  <c r="AH98" i="38"/>
  <c r="AH97" i="38"/>
  <c r="AH96" i="38"/>
  <c r="AH95" i="38"/>
  <c r="AH94" i="38"/>
  <c r="AH106" i="38"/>
  <c r="AH105" i="38"/>
  <c r="AH104" i="38"/>
  <c r="AH93" i="38"/>
  <c r="AH91" i="38"/>
  <c r="AH90" i="38"/>
  <c r="AH89" i="38"/>
  <c r="AH88" i="38"/>
  <c r="AH87" i="38"/>
  <c r="AH86" i="38"/>
  <c r="AH85" i="38"/>
  <c r="AH84" i="38"/>
  <c r="AH83" i="38"/>
  <c r="AH81" i="38"/>
  <c r="AH78" i="38"/>
  <c r="AH74" i="38"/>
  <c r="AH73" i="38"/>
  <c r="AH72" i="38"/>
  <c r="AH71" i="38"/>
  <c r="AH70" i="38"/>
  <c r="AH77" i="38"/>
  <c r="AH69" i="38"/>
  <c r="AH68" i="38"/>
  <c r="AH65" i="38"/>
  <c r="AH64" i="38"/>
  <c r="AH63" i="38"/>
  <c r="AH62" i="38"/>
  <c r="AH61" i="38"/>
  <c r="AH60" i="38"/>
  <c r="AH59" i="38"/>
  <c r="AH58" i="38"/>
  <c r="AH57" i="38"/>
  <c r="AH56" i="38"/>
  <c r="AH55" i="38"/>
  <c r="AH54" i="38"/>
  <c r="AH53" i="38"/>
  <c r="AH52" i="38"/>
  <c r="AH51" i="38"/>
  <c r="AH50" i="38"/>
  <c r="AH49" i="38"/>
  <c r="AH48" i="38"/>
  <c r="AH47" i="38"/>
  <c r="AH46" i="38"/>
  <c r="AH45" i="38"/>
  <c r="AH44" i="38"/>
  <c r="AH43" i="38"/>
  <c r="AH42" i="38"/>
  <c r="AH80" i="38"/>
  <c r="AH76" i="38"/>
  <c r="AH79" i="38"/>
  <c r="AH41" i="38"/>
  <c r="AH40" i="38"/>
  <c r="AH39" i="38"/>
  <c r="AH38" i="38"/>
  <c r="AH75" i="38"/>
  <c r="AH66" i="38"/>
  <c r="BK141" i="38"/>
  <c r="BJ114" i="38"/>
  <c r="BJ113" i="38"/>
  <c r="BJ109" i="38"/>
  <c r="BT36" i="38"/>
  <c r="P141" i="38"/>
  <c r="P142" i="38"/>
  <c r="BE138" i="38"/>
  <c r="BE123" i="38"/>
  <c r="BE122" i="38"/>
  <c r="BE121" i="38"/>
  <c r="BE120" i="38"/>
  <c r="BE119" i="38"/>
  <c r="BE116" i="38"/>
  <c r="BM124" i="38"/>
  <c r="BE118" i="38"/>
  <c r="BE117" i="38"/>
  <c r="BE124" i="38"/>
  <c r="BE111" i="38"/>
  <c r="BE110" i="38"/>
  <c r="BE102" i="38"/>
  <c r="BE101" i="38"/>
  <c r="BE100" i="38"/>
  <c r="BE99" i="38"/>
  <c r="BE98" i="38"/>
  <c r="BE97" i="38"/>
  <c r="BE96" i="38"/>
  <c r="BE104" i="38"/>
  <c r="BE105" i="38"/>
  <c r="BE95" i="38"/>
  <c r="BE94" i="38"/>
  <c r="BE93" i="38"/>
  <c r="BE106" i="38"/>
  <c r="BE80" i="38"/>
  <c r="BE79" i="38"/>
  <c r="BE78" i="38"/>
  <c r="BE77" i="38"/>
  <c r="BE76" i="38"/>
  <c r="BE75" i="38"/>
  <c r="BE74" i="38"/>
  <c r="BE73" i="38"/>
  <c r="BE72" i="38"/>
  <c r="BE71" i="38"/>
  <c r="BE70" i="38"/>
  <c r="BE91" i="38"/>
  <c r="BE90" i="38"/>
  <c r="BE89" i="38"/>
  <c r="BE88" i="38"/>
  <c r="BE87" i="38"/>
  <c r="BE86" i="38"/>
  <c r="BE85" i="38"/>
  <c r="BE84" i="38"/>
  <c r="BE83" i="38"/>
  <c r="BE81" i="38"/>
  <c r="BE69" i="38"/>
  <c r="BE68" i="38"/>
  <c r="BE66" i="38"/>
  <c r="BE65" i="38"/>
  <c r="BE64" i="38"/>
  <c r="BE63" i="38"/>
  <c r="BE62" i="38"/>
  <c r="BE61" i="38"/>
  <c r="BE60" i="38"/>
  <c r="BE59" i="38"/>
  <c r="BE58" i="38"/>
  <c r="BE57" i="38"/>
  <c r="BE56" i="38"/>
  <c r="BE55" i="38"/>
  <c r="BE54" i="38"/>
  <c r="BE53" i="38"/>
  <c r="BE52" i="38"/>
  <c r="BE51" i="38"/>
  <c r="BE50" i="38"/>
  <c r="BE48" i="38"/>
  <c r="BE46" i="38"/>
  <c r="BE44" i="38"/>
  <c r="BE42" i="38"/>
  <c r="BE41" i="38"/>
  <c r="BE40" i="38"/>
  <c r="BE39" i="38"/>
  <c r="BE38" i="38"/>
  <c r="BE49" i="38"/>
  <c r="BE47" i="38"/>
  <c r="BE45" i="38"/>
  <c r="BE43" i="38"/>
  <c r="BD124" i="38"/>
  <c r="BD142" i="38" s="1"/>
  <c r="CE51" i="38"/>
  <c r="CL51" i="38" s="1"/>
  <c r="CS51" i="38" s="1"/>
  <c r="CX51" i="38" s="1"/>
  <c r="BZ51" i="38"/>
  <c r="BX124" i="38"/>
  <c r="BY124" i="38" s="1"/>
  <c r="BD141" i="38"/>
  <c r="AJ126" i="38"/>
  <c r="AC125" i="38"/>
  <c r="BZ70" i="38"/>
  <c r="BX23" i="38"/>
  <c r="CE85" i="38"/>
  <c r="CL85" i="38" s="1"/>
  <c r="CS85" i="38" s="1"/>
  <c r="CX85" i="38" s="1"/>
  <c r="BZ85" i="38"/>
  <c r="W113" i="38"/>
  <c r="AJ94" i="38"/>
  <c r="AC93" i="38"/>
  <c r="CE106" i="38"/>
  <c r="CL106" i="38" s="1"/>
  <c r="CS106" i="38" s="1"/>
  <c r="CX106" i="38" s="1"/>
  <c r="BZ106" i="38"/>
  <c r="CE57" i="38"/>
  <c r="CL57" i="38" s="1"/>
  <c r="CS57" i="38" s="1"/>
  <c r="CX57" i="38" s="1"/>
  <c r="BZ57" i="38"/>
  <c r="CE89" i="38"/>
  <c r="CL89" i="38" s="1"/>
  <c r="CS89" i="38" s="1"/>
  <c r="CX89" i="38" s="1"/>
  <c r="BZ89" i="38"/>
  <c r="F124" i="38"/>
  <c r="F142" i="38" s="1"/>
  <c r="BQ112" i="38"/>
  <c r="BR109" i="38"/>
  <c r="AJ12" i="38"/>
  <c r="AC10" i="38"/>
  <c r="AJ84" i="38"/>
  <c r="AC83" i="38"/>
  <c r="BZ72" i="38"/>
  <c r="CJ138" i="38"/>
  <c r="CR124" i="38"/>
  <c r="CJ124" i="38"/>
  <c r="CJ123" i="38"/>
  <c r="CJ122" i="38"/>
  <c r="CJ121" i="38"/>
  <c r="CJ120" i="38"/>
  <c r="CJ119" i="38"/>
  <c r="CJ118" i="38"/>
  <c r="CJ117" i="38"/>
  <c r="CJ116" i="38"/>
  <c r="CJ111" i="38"/>
  <c r="CJ110" i="38"/>
  <c r="CJ106" i="38"/>
  <c r="CJ105" i="38"/>
  <c r="CJ104" i="38"/>
  <c r="CJ102" i="38"/>
  <c r="CJ101" i="38"/>
  <c r="CJ100" i="38"/>
  <c r="CJ99" i="38"/>
  <c r="CJ98" i="38"/>
  <c r="CJ97" i="38"/>
  <c r="CJ96" i="38"/>
  <c r="CJ95" i="38"/>
  <c r="CJ94" i="38"/>
  <c r="CJ91" i="38"/>
  <c r="CJ90" i="38"/>
  <c r="CJ89" i="38"/>
  <c r="CJ88" i="38"/>
  <c r="CJ87" i="38"/>
  <c r="CJ86" i="38"/>
  <c r="CJ85" i="38"/>
  <c r="CJ84" i="38"/>
  <c r="CJ83" i="38"/>
  <c r="CJ81" i="38"/>
  <c r="CJ80" i="38"/>
  <c r="CJ93" i="38"/>
  <c r="CJ79" i="38"/>
  <c r="CJ78" i="38"/>
  <c r="CJ77" i="38"/>
  <c r="CJ76" i="38"/>
  <c r="CJ75" i="38"/>
  <c r="CJ74" i="38"/>
  <c r="CJ73" i="38"/>
  <c r="CJ72" i="38"/>
  <c r="CJ71" i="38"/>
  <c r="CJ70" i="38"/>
  <c r="CJ69" i="38"/>
  <c r="CJ66" i="38"/>
  <c r="CJ62" i="38"/>
  <c r="CJ58" i="38"/>
  <c r="CJ54" i="38"/>
  <c r="CJ50" i="38"/>
  <c r="CJ68" i="38"/>
  <c r="CJ63" i="38"/>
  <c r="CJ59" i="38"/>
  <c r="CJ55" i="38"/>
  <c r="CJ51" i="38"/>
  <c r="CJ49" i="38"/>
  <c r="CJ47" i="38"/>
  <c r="CJ45" i="38"/>
  <c r="CJ43" i="38"/>
  <c r="CJ64" i="38"/>
  <c r="CJ60" i="38"/>
  <c r="CJ56" i="38"/>
  <c r="CJ52" i="38"/>
  <c r="CJ41" i="38"/>
  <c r="CJ40" i="38"/>
  <c r="CJ39" i="38"/>
  <c r="CJ48" i="38"/>
  <c r="CJ46" i="38"/>
  <c r="CJ44" i="38"/>
  <c r="CJ42" i="38"/>
  <c r="CJ57" i="38"/>
  <c r="CJ38" i="38"/>
  <c r="CJ53" i="38"/>
  <c r="CJ65" i="38"/>
  <c r="CJ61" i="38"/>
  <c r="AQ19" i="38"/>
  <c r="AJ18" i="38"/>
  <c r="AU141" i="38"/>
  <c r="AU142" i="38"/>
  <c r="AF114" i="38"/>
  <c r="AF113" i="38"/>
  <c r="AF109" i="38"/>
  <c r="AP36" i="38"/>
  <c r="AG36" i="38"/>
  <c r="CE134" i="38"/>
  <c r="CL134" i="38" s="1"/>
  <c r="CS134" i="38" s="1"/>
  <c r="CX134" i="38" s="1"/>
  <c r="BZ134" i="38"/>
  <c r="BA35" i="38"/>
  <c r="AO138" i="38"/>
  <c r="AO123" i="38"/>
  <c r="AO122" i="38"/>
  <c r="AO121" i="38"/>
  <c r="BF124" i="38"/>
  <c r="AO124" i="38"/>
  <c r="AO118" i="38"/>
  <c r="AO116" i="38"/>
  <c r="AO120" i="38"/>
  <c r="AO117" i="38"/>
  <c r="AO119" i="38"/>
  <c r="AO102" i="38"/>
  <c r="AO101" i="38"/>
  <c r="AO100" i="38"/>
  <c r="AO99" i="38"/>
  <c r="AO98" i="38"/>
  <c r="AO97" i="38"/>
  <c r="AO96" i="38"/>
  <c r="AO111" i="38"/>
  <c r="AO110" i="38"/>
  <c r="AO106" i="38"/>
  <c r="AO93" i="38"/>
  <c r="AO104" i="38"/>
  <c r="AO95" i="38"/>
  <c r="AO94" i="38"/>
  <c r="AO91" i="38"/>
  <c r="AO90" i="38"/>
  <c r="AO89" i="38"/>
  <c r="AO88" i="38"/>
  <c r="AO87" i="38"/>
  <c r="AO86" i="38"/>
  <c r="AO85" i="38"/>
  <c r="AO84" i="38"/>
  <c r="AO80" i="38"/>
  <c r="AO79" i="38"/>
  <c r="AO78" i="38"/>
  <c r="AO77" i="38"/>
  <c r="AO76" i="38"/>
  <c r="AO75" i="38"/>
  <c r="AO74" i="38"/>
  <c r="AO73" i="38"/>
  <c r="AO72" i="38"/>
  <c r="AO71" i="38"/>
  <c r="AO70" i="38"/>
  <c r="AO105" i="38"/>
  <c r="AO83" i="38"/>
  <c r="AO66" i="38"/>
  <c r="AO81" i="38"/>
  <c r="AO69" i="38"/>
  <c r="AO68" i="38"/>
  <c r="AO65" i="38"/>
  <c r="AO64" i="38"/>
  <c r="AO63" i="38"/>
  <c r="AO62" i="38"/>
  <c r="AO61" i="38"/>
  <c r="AO60" i="38"/>
  <c r="AO59" i="38"/>
  <c r="AO58" i="38"/>
  <c r="AO57" i="38"/>
  <c r="AO56" i="38"/>
  <c r="AO55" i="38"/>
  <c r="AO54" i="38"/>
  <c r="AO53" i="38"/>
  <c r="AO52" i="38"/>
  <c r="AO51" i="38"/>
  <c r="AO49" i="38"/>
  <c r="AO47" i="38"/>
  <c r="AO45" i="38"/>
  <c r="AO43" i="38"/>
  <c r="AO41" i="38"/>
  <c r="AO40" i="38"/>
  <c r="AO39" i="38"/>
  <c r="AO38" i="38"/>
  <c r="AO44" i="38"/>
  <c r="AO42" i="38"/>
  <c r="AO48" i="38"/>
  <c r="AO50" i="38"/>
  <c r="AO46" i="38"/>
  <c r="AN124" i="38"/>
  <c r="AN142" i="38" s="1"/>
  <c r="CE53" i="38"/>
  <c r="CL53" i="38" s="1"/>
  <c r="CS53" i="38" s="1"/>
  <c r="CX53" i="38" s="1"/>
  <c r="BZ53" i="38"/>
  <c r="Z36" i="38"/>
  <c r="M138" i="38"/>
  <c r="M133" i="38"/>
  <c r="M129" i="38"/>
  <c r="M130" i="38"/>
  <c r="M126" i="38"/>
  <c r="M131" i="38"/>
  <c r="M127" i="38"/>
  <c r="M128" i="38"/>
  <c r="M125" i="38"/>
  <c r="M123" i="38"/>
  <c r="M122" i="38"/>
  <c r="M121" i="38"/>
  <c r="M132" i="38"/>
  <c r="M124" i="38"/>
  <c r="M120" i="38"/>
  <c r="M119" i="38"/>
  <c r="M111" i="38"/>
  <c r="M110" i="38"/>
  <c r="M134" i="38"/>
  <c r="M118" i="38"/>
  <c r="M117" i="38"/>
  <c r="M116" i="38"/>
  <c r="M102" i="38"/>
  <c r="M101" i="38"/>
  <c r="M100" i="38"/>
  <c r="M99" i="38"/>
  <c r="M98" i="38"/>
  <c r="M97" i="38"/>
  <c r="M96" i="38"/>
  <c r="M95" i="38"/>
  <c r="M94" i="38"/>
  <c r="M106" i="38"/>
  <c r="M105" i="38"/>
  <c r="M104" i="38"/>
  <c r="M93" i="38"/>
  <c r="M91" i="38"/>
  <c r="M90" i="38"/>
  <c r="M89" i="38"/>
  <c r="M88" i="38"/>
  <c r="M87" i="38"/>
  <c r="M86" i="38"/>
  <c r="M85" i="38"/>
  <c r="M84" i="38"/>
  <c r="M83" i="38"/>
  <c r="M79" i="38"/>
  <c r="M75" i="38"/>
  <c r="M66" i="38"/>
  <c r="M78" i="38"/>
  <c r="M74" i="38"/>
  <c r="M73" i="38"/>
  <c r="M72" i="38"/>
  <c r="M71" i="38"/>
  <c r="M70" i="38"/>
  <c r="M69" i="38"/>
  <c r="M65" i="38"/>
  <c r="M64" i="38"/>
  <c r="M63" i="38"/>
  <c r="M62" i="38"/>
  <c r="M61" i="38"/>
  <c r="M60" i="38"/>
  <c r="M59" i="38"/>
  <c r="M58" i="38"/>
  <c r="M57" i="38"/>
  <c r="M56" i="38"/>
  <c r="M55" i="38"/>
  <c r="M54" i="38"/>
  <c r="M53" i="38"/>
  <c r="M52" i="38"/>
  <c r="M51" i="38"/>
  <c r="M50" i="38"/>
  <c r="M49" i="38"/>
  <c r="M48" i="38"/>
  <c r="M47" i="38"/>
  <c r="M46" i="38"/>
  <c r="M45" i="38"/>
  <c r="M44" i="38"/>
  <c r="M43" i="38"/>
  <c r="M42" i="38"/>
  <c r="M81" i="38"/>
  <c r="M77" i="38"/>
  <c r="M68" i="38"/>
  <c r="M80" i="38"/>
  <c r="M41" i="38"/>
  <c r="M40" i="38"/>
  <c r="M19" i="38"/>
  <c r="M18" i="38"/>
  <c r="M11" i="38"/>
  <c r="M10" i="38"/>
  <c r="M39" i="38"/>
  <c r="M22" i="38"/>
  <c r="M12" i="38"/>
  <c r="M76" i="38"/>
  <c r="M38" i="38"/>
  <c r="L36" i="38"/>
  <c r="M13" i="38"/>
  <c r="M16" i="38"/>
  <c r="M15" i="38"/>
  <c r="M7" i="38"/>
  <c r="M6" i="38"/>
  <c r="M4" i="38"/>
  <c r="I141" i="38"/>
  <c r="I36" i="38"/>
  <c r="CV23" i="38"/>
  <c r="CE95" i="38"/>
  <c r="CL95" i="38" s="1"/>
  <c r="CS95" i="38" s="1"/>
  <c r="CX95" i="38" s="1"/>
  <c r="BZ95" i="38"/>
  <c r="AM114" i="38"/>
  <c r="AM113" i="38"/>
  <c r="AM109" i="38"/>
  <c r="BF36" i="38"/>
  <c r="AN36" i="38"/>
  <c r="CB142" i="38"/>
  <c r="CB141" i="38"/>
  <c r="AJ104" i="38"/>
  <c r="AQ105" i="38"/>
  <c r="CO109" i="38"/>
  <c r="CO113" i="38"/>
  <c r="CP113" i="38" s="1"/>
  <c r="CO114" i="38"/>
  <c r="CP114" i="38" s="1"/>
  <c r="AZ22" i="38"/>
  <c r="BA23" i="38"/>
  <c r="CE88" i="38"/>
  <c r="CL88" i="38" s="1"/>
  <c r="CS88" i="38" s="1"/>
  <c r="CX88" i="38" s="1"/>
  <c r="BZ88" i="38"/>
  <c r="CE90" i="38"/>
  <c r="CL90" i="38" s="1"/>
  <c r="CS90" i="38" s="1"/>
  <c r="CX90" i="38" s="1"/>
  <c r="BZ90" i="38"/>
  <c r="AJ6" i="38"/>
  <c r="AJ5" i="38" s="1"/>
  <c r="CW24" i="38"/>
  <c r="W114" i="38"/>
  <c r="CE87" i="38"/>
  <c r="CL87" i="38" s="1"/>
  <c r="CS87" i="38" s="1"/>
  <c r="CX87" i="38" s="1"/>
  <c r="BZ87" i="38"/>
  <c r="CE43" i="38"/>
  <c r="CL43" i="38" s="1"/>
  <c r="CS43" i="38" s="1"/>
  <c r="CX43" i="38" s="1"/>
  <c r="BZ43" i="38"/>
  <c r="Q138" i="38"/>
  <c r="AB124" i="38"/>
  <c r="Q123" i="38"/>
  <c r="Q122" i="38"/>
  <c r="Q121" i="38"/>
  <c r="Q120" i="38"/>
  <c r="Q119" i="38"/>
  <c r="Q111" i="38"/>
  <c r="Q110" i="38"/>
  <c r="Q102" i="38"/>
  <c r="Q101" i="38"/>
  <c r="Q100" i="38"/>
  <c r="Q99" i="38"/>
  <c r="Q98" i="38"/>
  <c r="Q97" i="38"/>
  <c r="Q96" i="38"/>
  <c r="Q95" i="38"/>
  <c r="Q94" i="38"/>
  <c r="Q124" i="38"/>
  <c r="Q106" i="38"/>
  <c r="Q105" i="38"/>
  <c r="Q118" i="38"/>
  <c r="Q116" i="38"/>
  <c r="Q117" i="38"/>
  <c r="Q93" i="38"/>
  <c r="Q91" i="38"/>
  <c r="Q90" i="38"/>
  <c r="Q89" i="38"/>
  <c r="Q88" i="38"/>
  <c r="Q87" i="38"/>
  <c r="Q86" i="38"/>
  <c r="Q85" i="38"/>
  <c r="Q84" i="38"/>
  <c r="Q83" i="38"/>
  <c r="Q81" i="38"/>
  <c r="Q104" i="38"/>
  <c r="Q77" i="38"/>
  <c r="Q80" i="38"/>
  <c r="Q76" i="38"/>
  <c r="Q69" i="38"/>
  <c r="Q66" i="38"/>
  <c r="Q65" i="38"/>
  <c r="Q64" i="38"/>
  <c r="Q63" i="38"/>
  <c r="Q62" i="38"/>
  <c r="Q61" i="38"/>
  <c r="Q60" i="38"/>
  <c r="Q59" i="38"/>
  <c r="Q58" i="38"/>
  <c r="Q57" i="38"/>
  <c r="Q56" i="38"/>
  <c r="Q55" i="38"/>
  <c r="Q54" i="38"/>
  <c r="Q53" i="38"/>
  <c r="Q52" i="38"/>
  <c r="Q51" i="38"/>
  <c r="Q50" i="38"/>
  <c r="Q49" i="38"/>
  <c r="Q48" i="38"/>
  <c r="Q47" i="38"/>
  <c r="Q46" i="38"/>
  <c r="Q45" i="38"/>
  <c r="Q44" i="38"/>
  <c r="Q43" i="38"/>
  <c r="Q42" i="38"/>
  <c r="Q79" i="38"/>
  <c r="Q75" i="38"/>
  <c r="Q74" i="38"/>
  <c r="Q73" i="38"/>
  <c r="Q72" i="38"/>
  <c r="Q71" i="38"/>
  <c r="Q70" i="38"/>
  <c r="Q68" i="38"/>
  <c r="Q41" i="38"/>
  <c r="Q40" i="38"/>
  <c r="Q39" i="38"/>
  <c r="Q78" i="38"/>
  <c r="Q38" i="38"/>
  <c r="CE45" i="38"/>
  <c r="CL45" i="38" s="1"/>
  <c r="CS45" i="38" s="1"/>
  <c r="CX45" i="38" s="1"/>
  <c r="BZ45" i="38"/>
  <c r="AC15" i="38"/>
  <c r="AJ16" i="38"/>
  <c r="BZ77" i="38"/>
  <c r="CE65" i="38"/>
  <c r="CL65" i="38" s="1"/>
  <c r="CS65" i="38" s="1"/>
  <c r="CX65" i="38" s="1"/>
  <c r="BZ65" i="38"/>
  <c r="CE52" i="38"/>
  <c r="CL52" i="38" s="1"/>
  <c r="CS52" i="38" s="1"/>
  <c r="CX52" i="38" s="1"/>
  <c r="BZ52" i="38"/>
  <c r="E114" i="38"/>
  <c r="E113" i="38"/>
  <c r="E109" i="38"/>
  <c r="K36" i="38"/>
  <c r="CE120" i="38"/>
  <c r="CL120" i="38" s="1"/>
  <c r="CS120" i="38" s="1"/>
  <c r="CX120" i="38" s="1"/>
  <c r="BZ120" i="38"/>
  <c r="CE129" i="38"/>
  <c r="CL129" i="38" s="1"/>
  <c r="CS129" i="38" s="1"/>
  <c r="CX129" i="38" s="1"/>
  <c r="BZ129" i="38"/>
  <c r="BR113" i="38"/>
  <c r="CA114" i="38"/>
  <c r="CA113" i="38"/>
  <c r="CA109" i="38"/>
  <c r="CD109" i="38" s="1"/>
  <c r="CK36" i="38"/>
  <c r="AG141" i="38"/>
  <c r="AG142" i="38"/>
  <c r="BZ80" i="38"/>
  <c r="CE55" i="38"/>
  <c r="CL55" i="38" s="1"/>
  <c r="CS55" i="38" s="1"/>
  <c r="CX55" i="38" s="1"/>
  <c r="BZ55" i="38"/>
  <c r="BG11" i="38"/>
  <c r="AW11" i="38"/>
  <c r="AV11" i="38"/>
  <c r="CE86" i="38"/>
  <c r="CL86" i="38" s="1"/>
  <c r="CS86" i="38" s="1"/>
  <c r="CX86" i="38" s="1"/>
  <c r="BZ86" i="38"/>
  <c r="CE61" i="38"/>
  <c r="CL61" i="38" s="1"/>
  <c r="CS61" i="38" s="1"/>
  <c r="CX61" i="38" s="1"/>
  <c r="BZ61" i="38"/>
  <c r="Z142" i="38"/>
  <c r="Z141" i="38"/>
  <c r="CW29" i="38"/>
  <c r="B112" i="38"/>
  <c r="C109" i="38"/>
  <c r="CE56" i="38"/>
  <c r="CL56" i="38" s="1"/>
  <c r="CS56" i="38" s="1"/>
  <c r="CX56" i="38" s="1"/>
  <c r="BZ56" i="38"/>
  <c r="I124" i="38"/>
  <c r="I142" i="38" s="1"/>
  <c r="BK124" i="38"/>
  <c r="BK142" i="38" s="1"/>
  <c r="P36" i="38"/>
  <c r="AJ22" i="38" l="1"/>
  <c r="N141" i="38"/>
  <c r="AC38" i="38"/>
  <c r="AC124" i="38" s="1"/>
  <c r="AE124" i="38" s="1"/>
  <c r="AQ29" i="38"/>
  <c r="AV29" i="38" s="1"/>
  <c r="AV30" i="38"/>
  <c r="BG30" i="38"/>
  <c r="AW30" i="38"/>
  <c r="AA141" i="38"/>
  <c r="CJ141" i="38"/>
  <c r="AO141" i="38"/>
  <c r="AE122" i="38"/>
  <c r="AE44" i="38"/>
  <c r="AE66" i="38"/>
  <c r="B137" i="38"/>
  <c r="C112" i="38"/>
  <c r="CK113" i="38"/>
  <c r="CB113" i="38"/>
  <c r="K113" i="38"/>
  <c r="F113" i="38"/>
  <c r="AC35" i="38"/>
  <c r="AD35" i="38" s="1"/>
  <c r="AD29" i="38"/>
  <c r="AD30" i="38"/>
  <c r="L114" i="38"/>
  <c r="M114" i="38" s="1"/>
  <c r="L113" i="38"/>
  <c r="M113" i="38" s="1"/>
  <c r="L109" i="38"/>
  <c r="AQ12" i="38"/>
  <c r="AJ10" i="38"/>
  <c r="BN11" i="38"/>
  <c r="CA112" i="38"/>
  <c r="CD112" i="38" s="1"/>
  <c r="CK109" i="38"/>
  <c r="CB109" i="38"/>
  <c r="CD113" i="38"/>
  <c r="K109" i="38"/>
  <c r="E112" i="38"/>
  <c r="F109" i="38"/>
  <c r="AQ16" i="38"/>
  <c r="AJ15" i="38"/>
  <c r="Q141" i="38"/>
  <c r="AQ6" i="38"/>
  <c r="AQ5" i="38" s="1"/>
  <c r="AV5" i="38" s="1"/>
  <c r="AZ36" i="38"/>
  <c r="BA22" i="38"/>
  <c r="BG105" i="38"/>
  <c r="AQ104" i="38"/>
  <c r="AV104" i="38" s="1"/>
  <c r="AW105" i="38"/>
  <c r="AV105" i="38"/>
  <c r="BF114" i="38"/>
  <c r="AN114" i="38"/>
  <c r="AP114" i="38"/>
  <c r="AG114" i="38"/>
  <c r="AD26" i="38"/>
  <c r="AC34" i="38"/>
  <c r="AD34" i="38" s="1"/>
  <c r="AD27" i="38"/>
  <c r="BQ137" i="38"/>
  <c r="BR112" i="38"/>
  <c r="BT114" i="38"/>
  <c r="BK114" i="38"/>
  <c r="BM113" i="38"/>
  <c r="BD113" i="38"/>
  <c r="CW138" i="38"/>
  <c r="CW133" i="38"/>
  <c r="CW134" i="38"/>
  <c r="CW130" i="38"/>
  <c r="CW132" i="38"/>
  <c r="CW131" i="38"/>
  <c r="CW127" i="38"/>
  <c r="CW128" i="38"/>
  <c r="CW123" i="38"/>
  <c r="CW122" i="38"/>
  <c r="CW121" i="38"/>
  <c r="CW120" i="38"/>
  <c r="CW126" i="38"/>
  <c r="CW129" i="38"/>
  <c r="CW125" i="38"/>
  <c r="CW119" i="38"/>
  <c r="CW118" i="38"/>
  <c r="CW117" i="38"/>
  <c r="CW116" i="38"/>
  <c r="CW111" i="38"/>
  <c r="CW110" i="38"/>
  <c r="CW102" i="38"/>
  <c r="CW101" i="38"/>
  <c r="CW100" i="38"/>
  <c r="CW99" i="38"/>
  <c r="CW98" i="38"/>
  <c r="CW97" i="38"/>
  <c r="CW96" i="38"/>
  <c r="CW95" i="38"/>
  <c r="CW106" i="38"/>
  <c r="CW81" i="38"/>
  <c r="CW94" i="38"/>
  <c r="CW93" i="38"/>
  <c r="CW104" i="38"/>
  <c r="CW79" i="38"/>
  <c r="CW78" i="38"/>
  <c r="CW77" i="38"/>
  <c r="CW76" i="38"/>
  <c r="CW75" i="38"/>
  <c r="CW74" i="38"/>
  <c r="CW73" i="38"/>
  <c r="CW72" i="38"/>
  <c r="CW71" i="38"/>
  <c r="CW70" i="38"/>
  <c r="CW69" i="38"/>
  <c r="CW105" i="38"/>
  <c r="CW90" i="38"/>
  <c r="CW86" i="38"/>
  <c r="CW91" i="38"/>
  <c r="CW87" i="38"/>
  <c r="CW83" i="38"/>
  <c r="CW88" i="38"/>
  <c r="CW84" i="38"/>
  <c r="CW80" i="38"/>
  <c r="CW68" i="38"/>
  <c r="CW65" i="38"/>
  <c r="CW64" i="38"/>
  <c r="CW63" i="38"/>
  <c r="CW62" i="38"/>
  <c r="CW61" i="38"/>
  <c r="CW60" i="38"/>
  <c r="CW59" i="38"/>
  <c r="CW58" i="38"/>
  <c r="CW57" i="38"/>
  <c r="CW56" i="38"/>
  <c r="CW55" i="38"/>
  <c r="CW54" i="38"/>
  <c r="CW53" i="38"/>
  <c r="CW52" i="38"/>
  <c r="CW51" i="38"/>
  <c r="CW50" i="38"/>
  <c r="CW89" i="38"/>
  <c r="CW48" i="38"/>
  <c r="CW46" i="38"/>
  <c r="CW44" i="38"/>
  <c r="CW42" i="38"/>
  <c r="CW12" i="38"/>
  <c r="CW7" i="38"/>
  <c r="CW40" i="38"/>
  <c r="CW39" i="38"/>
  <c r="CW15" i="38"/>
  <c r="CW13" i="38"/>
  <c r="CW85" i="38"/>
  <c r="CW49" i="38"/>
  <c r="CW47" i="38"/>
  <c r="CW45" i="38"/>
  <c r="CW43" i="38"/>
  <c r="CW41" i="38"/>
  <c r="CW38" i="38"/>
  <c r="CW18" i="38"/>
  <c r="CW16" i="38"/>
  <c r="CW10" i="38"/>
  <c r="CW19" i="38"/>
  <c r="CW6" i="38"/>
  <c r="CW66" i="38"/>
  <c r="CW4" i="38"/>
  <c r="CW11" i="38"/>
  <c r="U138" i="38"/>
  <c r="U124" i="38"/>
  <c r="U120" i="38"/>
  <c r="U119" i="38"/>
  <c r="U111" i="38"/>
  <c r="U110" i="38"/>
  <c r="U118" i="38"/>
  <c r="U117" i="38"/>
  <c r="U116" i="38"/>
  <c r="U123" i="38"/>
  <c r="U122" i="38"/>
  <c r="U121" i="38"/>
  <c r="U102" i="38"/>
  <c r="U101" i="38"/>
  <c r="U100" i="38"/>
  <c r="U99" i="38"/>
  <c r="U98" i="38"/>
  <c r="U97" i="38"/>
  <c r="U96" i="38"/>
  <c r="U95" i="38"/>
  <c r="U94" i="38"/>
  <c r="U106" i="38"/>
  <c r="U105" i="38"/>
  <c r="U93" i="38"/>
  <c r="U104" i="38"/>
  <c r="U91" i="38"/>
  <c r="U90" i="38"/>
  <c r="U89" i="38"/>
  <c r="U88" i="38"/>
  <c r="U87" i="38"/>
  <c r="U86" i="38"/>
  <c r="U85" i="38"/>
  <c r="U84" i="38"/>
  <c r="U81" i="38"/>
  <c r="U79" i="38"/>
  <c r="U75" i="38"/>
  <c r="U74" i="38"/>
  <c r="U73" i="38"/>
  <c r="U72" i="38"/>
  <c r="U71" i="38"/>
  <c r="U70" i="38"/>
  <c r="U83" i="38"/>
  <c r="U78" i="38"/>
  <c r="U69" i="38"/>
  <c r="U66" i="38"/>
  <c r="U65" i="38"/>
  <c r="U64" i="38"/>
  <c r="U63" i="38"/>
  <c r="U62" i="38"/>
  <c r="U61" i="38"/>
  <c r="U60" i="38"/>
  <c r="U59" i="38"/>
  <c r="U58" i="38"/>
  <c r="U57" i="38"/>
  <c r="U56" i="38"/>
  <c r="U55" i="38"/>
  <c r="U54" i="38"/>
  <c r="U53" i="38"/>
  <c r="U52" i="38"/>
  <c r="U51" i="38"/>
  <c r="U50" i="38"/>
  <c r="U49" i="38"/>
  <c r="U48" i="38"/>
  <c r="U47" i="38"/>
  <c r="U46" i="38"/>
  <c r="U45" i="38"/>
  <c r="U44" i="38"/>
  <c r="U43" i="38"/>
  <c r="U42" i="38"/>
  <c r="U77" i="38"/>
  <c r="U68" i="38"/>
  <c r="U41" i="38"/>
  <c r="U40" i="38"/>
  <c r="U80" i="38"/>
  <c r="U39" i="38"/>
  <c r="U38" i="38"/>
  <c r="U76" i="38"/>
  <c r="X124" i="38"/>
  <c r="AI113" i="38"/>
  <c r="Z113" i="38"/>
  <c r="BB110" i="38"/>
  <c r="AT112" i="38"/>
  <c r="AU109" i="38"/>
  <c r="BG24" i="38"/>
  <c r="AW24" i="38"/>
  <c r="AQ23" i="38"/>
  <c r="AV24" i="38"/>
  <c r="AW40" i="38"/>
  <c r="AV40" i="38"/>
  <c r="AQ39" i="38"/>
  <c r="BG40" i="38"/>
  <c r="J141" i="38"/>
  <c r="T138" i="38"/>
  <c r="T133" i="38"/>
  <c r="T134" i="38"/>
  <c r="T130" i="38"/>
  <c r="T131" i="38"/>
  <c r="T127" i="38"/>
  <c r="T132" i="38"/>
  <c r="T128" i="38"/>
  <c r="T125" i="38"/>
  <c r="T124" i="38"/>
  <c r="T123" i="38"/>
  <c r="T122" i="38"/>
  <c r="T121" i="38"/>
  <c r="T126" i="38"/>
  <c r="T129" i="38"/>
  <c r="T116" i="38"/>
  <c r="T120" i="38"/>
  <c r="T119" i="38"/>
  <c r="T118" i="38"/>
  <c r="T117" i="38"/>
  <c r="T104" i="38"/>
  <c r="T111" i="38"/>
  <c r="T110" i="38"/>
  <c r="T102" i="38"/>
  <c r="T101" i="38"/>
  <c r="T100" i="38"/>
  <c r="T99" i="38"/>
  <c r="T98" i="38"/>
  <c r="T97" i="38"/>
  <c r="T96" i="38"/>
  <c r="T83" i="38"/>
  <c r="T95" i="38"/>
  <c r="T94" i="38"/>
  <c r="T105" i="38"/>
  <c r="T93" i="38"/>
  <c r="T106" i="38"/>
  <c r="T80" i="38"/>
  <c r="T79" i="38"/>
  <c r="T78" i="38"/>
  <c r="T77" i="38"/>
  <c r="T76" i="38"/>
  <c r="T75" i="38"/>
  <c r="T74" i="38"/>
  <c r="T73" i="38"/>
  <c r="T72" i="38"/>
  <c r="T71" i="38"/>
  <c r="T70" i="38"/>
  <c r="T88" i="38"/>
  <c r="T84" i="38"/>
  <c r="T81" i="38"/>
  <c r="T89" i="38"/>
  <c r="T85" i="38"/>
  <c r="T90" i="38"/>
  <c r="T86" i="38"/>
  <c r="T69" i="38"/>
  <c r="T66" i="38"/>
  <c r="T65" i="38"/>
  <c r="T64" i="38"/>
  <c r="T63" i="38"/>
  <c r="T62" i="38"/>
  <c r="T61" i="38"/>
  <c r="T60" i="38"/>
  <c r="T59" i="38"/>
  <c r="T58" i="38"/>
  <c r="T57" i="38"/>
  <c r="T56" i="38"/>
  <c r="T55" i="38"/>
  <c r="T54" i="38"/>
  <c r="T53" i="38"/>
  <c r="T52" i="38"/>
  <c r="T51" i="38"/>
  <c r="T49" i="38"/>
  <c r="T47" i="38"/>
  <c r="T45" i="38"/>
  <c r="T43" i="38"/>
  <c r="T22" i="38"/>
  <c r="T12" i="38"/>
  <c r="T7" i="38"/>
  <c r="T91" i="38"/>
  <c r="T68" i="38"/>
  <c r="T41" i="38"/>
  <c r="T40" i="38"/>
  <c r="S36" i="38"/>
  <c r="T13" i="38"/>
  <c r="T50" i="38"/>
  <c r="T48" i="38"/>
  <c r="T46" i="38"/>
  <c r="T44" i="38"/>
  <c r="T42" i="38"/>
  <c r="T39" i="38"/>
  <c r="T16" i="38"/>
  <c r="T15" i="38"/>
  <c r="T87" i="38"/>
  <c r="T18" i="38"/>
  <c r="X4" i="38"/>
  <c r="T11" i="38"/>
  <c r="T10" i="38"/>
  <c r="T19" i="38"/>
  <c r="T6" i="38"/>
  <c r="T4" i="38"/>
  <c r="T38" i="38"/>
  <c r="BG117" i="38"/>
  <c r="AQ116" i="38"/>
  <c r="AV116" i="38" s="1"/>
  <c r="AW117" i="38"/>
  <c r="AV117" i="38"/>
  <c r="T34" i="38"/>
  <c r="O112" i="38"/>
  <c r="AB109" i="38"/>
  <c r="P109" i="38"/>
  <c r="R114" i="38"/>
  <c r="I114" i="38"/>
  <c r="AI114" i="38"/>
  <c r="Z114" i="38"/>
  <c r="CH112" i="38"/>
  <c r="CR109" i="38"/>
  <c r="CI109" i="38"/>
  <c r="BN110" i="38"/>
  <c r="AU114" i="38"/>
  <c r="G141" i="38"/>
  <c r="BX22" i="38"/>
  <c r="BY23" i="38"/>
  <c r="BX33" i="38"/>
  <c r="AQ126" i="38"/>
  <c r="AJ125" i="38"/>
  <c r="BE141" i="38"/>
  <c r="K114" i="38"/>
  <c r="F114" i="38"/>
  <c r="AM112" i="38"/>
  <c r="BF109" i="38"/>
  <c r="AN109" i="38"/>
  <c r="CV22" i="38"/>
  <c r="CV36" i="38" s="1"/>
  <c r="CW23" i="38"/>
  <c r="M142" i="38"/>
  <c r="M141" i="38"/>
  <c r="M36" i="38"/>
  <c r="AF112" i="38"/>
  <c r="AP109" i="38"/>
  <c r="AG109" i="38"/>
  <c r="BG19" i="38"/>
  <c r="AW19" i="38"/>
  <c r="AQ18" i="38"/>
  <c r="AV18" i="38" s="1"/>
  <c r="AV19" i="38"/>
  <c r="BJ112" i="38"/>
  <c r="BT109" i="38"/>
  <c r="BK109" i="38"/>
  <c r="CV124" i="38"/>
  <c r="CW124" i="38" s="1"/>
  <c r="BC112" i="38"/>
  <c r="BM109" i="38"/>
  <c r="BD109" i="38"/>
  <c r="AB113" i="38"/>
  <c r="P113" i="38"/>
  <c r="H112" i="38"/>
  <c r="R109" i="38"/>
  <c r="I109" i="38"/>
  <c r="CR113" i="38"/>
  <c r="CI113" i="38"/>
  <c r="BL141" i="38"/>
  <c r="CV33" i="38"/>
  <c r="CK114" i="38"/>
  <c r="CB114" i="38"/>
  <c r="BB11" i="38"/>
  <c r="AD24" i="38"/>
  <c r="AD23" i="38"/>
  <c r="AC33" i="38"/>
  <c r="AD33" i="38" s="1"/>
  <c r="AD8" i="38"/>
  <c r="AC4" i="38"/>
  <c r="AD5" i="38" s="1"/>
  <c r="CO112" i="38"/>
  <c r="CP109" i="38"/>
  <c r="BF113" i="38"/>
  <c r="AN113" i="38"/>
  <c r="AP113" i="38"/>
  <c r="AG113" i="38"/>
  <c r="AQ84" i="38"/>
  <c r="AJ83" i="38"/>
  <c r="AQ94" i="38"/>
  <c r="AJ93" i="38"/>
  <c r="BT113" i="38"/>
  <c r="BK113" i="38"/>
  <c r="AH141" i="38"/>
  <c r="BM114" i="38"/>
  <c r="BD114" i="38"/>
  <c r="T35" i="38"/>
  <c r="AQ69" i="38"/>
  <c r="AJ68" i="38"/>
  <c r="V137" i="38"/>
  <c r="W112" i="38"/>
  <c r="T33" i="38"/>
  <c r="CD114" i="38"/>
  <c r="AB114" i="38"/>
  <c r="P114" i="38"/>
  <c r="R113" i="38"/>
  <c r="I113" i="38"/>
  <c r="Y112" i="38"/>
  <c r="AI109" i="38"/>
  <c r="Z109" i="38"/>
  <c r="CR114" i="38"/>
  <c r="CI114" i="38"/>
  <c r="AU113" i="38"/>
  <c r="AQ26" i="38"/>
  <c r="AV26" i="38" s="1"/>
  <c r="AW27" i="38"/>
  <c r="BG27" i="38"/>
  <c r="AV27" i="38"/>
  <c r="AE79" i="38" l="1"/>
  <c r="AE138" i="38"/>
  <c r="AE96" i="38"/>
  <c r="AE57" i="38"/>
  <c r="AE102" i="38"/>
  <c r="AE60" i="38"/>
  <c r="AE97" i="38"/>
  <c r="AE40" i="38"/>
  <c r="AE49" i="38"/>
  <c r="AE65" i="38"/>
  <c r="AE85" i="38"/>
  <c r="AE110" i="38"/>
  <c r="AE70" i="38"/>
  <c r="AE52" i="38"/>
  <c r="AE93" i="38"/>
  <c r="AE88" i="38"/>
  <c r="AE117" i="38"/>
  <c r="AE71" i="38"/>
  <c r="AE45" i="38"/>
  <c r="AE53" i="38"/>
  <c r="AE61" i="38"/>
  <c r="AE75" i="38"/>
  <c r="AE81" i="38"/>
  <c r="AE89" i="38"/>
  <c r="AE101" i="38"/>
  <c r="AE118" i="38"/>
  <c r="AE39" i="38"/>
  <c r="AE74" i="38"/>
  <c r="AE48" i="38"/>
  <c r="AE56" i="38"/>
  <c r="AE64" i="38"/>
  <c r="AE78" i="38"/>
  <c r="AE84" i="38"/>
  <c r="AE98" i="38"/>
  <c r="AE106" i="38"/>
  <c r="AE121" i="38"/>
  <c r="AE41" i="38"/>
  <c r="AE72" i="38"/>
  <c r="AE42" i="38"/>
  <c r="AE46" i="38"/>
  <c r="AE50" i="38"/>
  <c r="AE54" i="38"/>
  <c r="AE58" i="38"/>
  <c r="AE62" i="38"/>
  <c r="AE68" i="38"/>
  <c r="AE76" i="38"/>
  <c r="AE80" i="38"/>
  <c r="AE99" i="38"/>
  <c r="AE86" i="38"/>
  <c r="AE90" i="38"/>
  <c r="AE94" i="38"/>
  <c r="AE104" i="38"/>
  <c r="AE111" i="38"/>
  <c r="AE119" i="38"/>
  <c r="AE123" i="38"/>
  <c r="AE38" i="38"/>
  <c r="AE73" i="38"/>
  <c r="AE43" i="38"/>
  <c r="AE47" i="38"/>
  <c r="AE51" i="38"/>
  <c r="AE55" i="38"/>
  <c r="AE59" i="38"/>
  <c r="AE63" i="38"/>
  <c r="AE69" i="38"/>
  <c r="AE77" i="38"/>
  <c r="AE100" i="38"/>
  <c r="AE83" i="38"/>
  <c r="AE87" i="38"/>
  <c r="AE91" i="38"/>
  <c r="AE95" i="38"/>
  <c r="AE105" i="38"/>
  <c r="AE116" i="38"/>
  <c r="AE120" i="38"/>
  <c r="AW29" i="38"/>
  <c r="BB29" i="38" s="1"/>
  <c r="BB30" i="38"/>
  <c r="BN30" i="38"/>
  <c r="BG29" i="38"/>
  <c r="AJ38" i="38"/>
  <c r="AJ124" i="38" s="1"/>
  <c r="AL138" i="38" s="1"/>
  <c r="AV84" i="38"/>
  <c r="BG84" i="38"/>
  <c r="AW84" i="38"/>
  <c r="AQ83" i="38"/>
  <c r="AV83" i="38" s="1"/>
  <c r="BY22" i="38"/>
  <c r="BX36" i="38"/>
  <c r="O137" i="38"/>
  <c r="AB112" i="38"/>
  <c r="P112" i="38"/>
  <c r="BN40" i="38"/>
  <c r="BG39" i="38"/>
  <c r="AW23" i="38"/>
  <c r="BB24" i="38"/>
  <c r="E137" i="38"/>
  <c r="K112" i="38"/>
  <c r="F112" i="38"/>
  <c r="AJ34" i="38"/>
  <c r="AK34" i="38" s="1"/>
  <c r="AK27" i="38"/>
  <c r="AK26" i="38"/>
  <c r="AM137" i="38"/>
  <c r="BF112" i="38"/>
  <c r="AN112" i="38"/>
  <c r="AT137" i="38"/>
  <c r="AU112" i="38"/>
  <c r="AW104" i="38"/>
  <c r="BB104" i="38" s="1"/>
  <c r="BB105" i="38"/>
  <c r="AZ114" i="38"/>
  <c r="AZ113" i="38"/>
  <c r="AZ109" i="38"/>
  <c r="BA36" i="38"/>
  <c r="BN27" i="38"/>
  <c r="BG26" i="38"/>
  <c r="BG69" i="38"/>
  <c r="AQ68" i="38"/>
  <c r="AV68" i="38" s="1"/>
  <c r="AW69" i="38"/>
  <c r="AV69" i="38"/>
  <c r="CW33" i="38"/>
  <c r="AW18" i="38"/>
  <c r="BB18" i="38" s="1"/>
  <c r="BB19" i="38"/>
  <c r="AW126" i="38"/>
  <c r="AV126" i="38"/>
  <c r="BG126" i="38"/>
  <c r="AQ125" i="38"/>
  <c r="AV125" i="38" s="1"/>
  <c r="CH137" i="38"/>
  <c r="CR112" i="38"/>
  <c r="CI112" i="38"/>
  <c r="BG116" i="38"/>
  <c r="BN117" i="38"/>
  <c r="S113" i="38"/>
  <c r="S114" i="38"/>
  <c r="S109" i="38"/>
  <c r="X36" i="38"/>
  <c r="T36" i="38"/>
  <c r="AV39" i="38"/>
  <c r="BN24" i="38"/>
  <c r="BG23" i="38"/>
  <c r="AJ35" i="38"/>
  <c r="AK35" i="38" s="1"/>
  <c r="AK29" i="38"/>
  <c r="AK30" i="38"/>
  <c r="CA137" i="38"/>
  <c r="CD137" i="38" s="1"/>
  <c r="CK112" i="38"/>
  <c r="CB112" i="38"/>
  <c r="BG12" i="38"/>
  <c r="AW12" i="38"/>
  <c r="AV12" i="38"/>
  <c r="AQ10" i="38"/>
  <c r="CV114" i="38"/>
  <c r="CV113" i="38"/>
  <c r="CV109" i="38"/>
  <c r="AW26" i="38"/>
  <c r="BB26" i="38" s="1"/>
  <c r="BB27" i="38"/>
  <c r="Y137" i="38"/>
  <c r="AI112" i="38"/>
  <c r="Z112" i="38"/>
  <c r="BG94" i="38"/>
  <c r="AW94" i="38"/>
  <c r="AQ93" i="38"/>
  <c r="AV93" i="38" s="1"/>
  <c r="AV94" i="38"/>
  <c r="CO137" i="38"/>
  <c r="CP112" i="38"/>
  <c r="BJ137" i="38"/>
  <c r="BT112" i="38"/>
  <c r="BK112" i="38"/>
  <c r="BN19" i="38"/>
  <c r="BG18" i="38"/>
  <c r="BY33" i="38"/>
  <c r="BU110" i="38"/>
  <c r="U141" i="38"/>
  <c r="BQ139" i="38"/>
  <c r="BR137" i="38"/>
  <c r="BG104" i="38"/>
  <c r="BN105" i="38"/>
  <c r="AJ33" i="38"/>
  <c r="AK33" i="38" s="1"/>
  <c r="AK24" i="38"/>
  <c r="AK23" i="38"/>
  <c r="AK8" i="38"/>
  <c r="AJ4" i="38"/>
  <c r="AK5" i="38" s="1"/>
  <c r="BG16" i="38"/>
  <c r="AW16" i="38"/>
  <c r="AQ15" i="38"/>
  <c r="AV16" i="38"/>
  <c r="L112" i="38"/>
  <c r="M109" i="38"/>
  <c r="B139" i="38"/>
  <c r="C139" i="38" s="1"/>
  <c r="C137" i="38"/>
  <c r="BC137" i="38"/>
  <c r="BM112" i="38"/>
  <c r="BD112" i="38"/>
  <c r="V139" i="38"/>
  <c r="W137" i="38"/>
  <c r="AD138" i="38"/>
  <c r="AD133" i="38"/>
  <c r="AD129" i="38"/>
  <c r="AD130" i="38"/>
  <c r="AD126" i="38"/>
  <c r="AD131" i="38"/>
  <c r="AD127" i="38"/>
  <c r="AD134" i="38"/>
  <c r="AD125" i="38"/>
  <c r="AD132" i="38"/>
  <c r="AD124" i="38"/>
  <c r="AD123" i="38"/>
  <c r="AD122" i="38"/>
  <c r="AD121" i="38"/>
  <c r="AD120" i="38"/>
  <c r="AD119" i="38"/>
  <c r="AD128" i="38"/>
  <c r="AD116" i="38"/>
  <c r="AD111" i="38"/>
  <c r="AD110" i="38"/>
  <c r="AD118" i="38"/>
  <c r="AD117" i="38"/>
  <c r="AD102" i="38"/>
  <c r="AD101" i="38"/>
  <c r="AD100" i="38"/>
  <c r="AD99" i="38"/>
  <c r="AD98" i="38"/>
  <c r="AD97" i="38"/>
  <c r="AD96" i="38"/>
  <c r="AD95" i="38"/>
  <c r="AD94" i="38"/>
  <c r="AD106" i="38"/>
  <c r="AD105" i="38"/>
  <c r="AD104" i="38"/>
  <c r="AD93" i="38"/>
  <c r="AD91" i="38"/>
  <c r="AD90" i="38"/>
  <c r="AD89" i="38"/>
  <c r="AD88" i="38"/>
  <c r="AD87" i="38"/>
  <c r="AD86" i="38"/>
  <c r="AD85" i="38"/>
  <c r="AD84" i="38"/>
  <c r="AD83" i="38"/>
  <c r="AD81" i="38"/>
  <c r="AD80" i="38"/>
  <c r="AD76" i="38"/>
  <c r="AD79" i="38"/>
  <c r="AD75" i="38"/>
  <c r="AD69" i="38"/>
  <c r="AD68" i="38"/>
  <c r="AD65" i="38"/>
  <c r="AD64" i="38"/>
  <c r="AD63" i="38"/>
  <c r="AD62" i="38"/>
  <c r="AD61" i="38"/>
  <c r="AD60" i="38"/>
  <c r="AD59" i="38"/>
  <c r="AD58" i="38"/>
  <c r="AD57" i="38"/>
  <c r="AD56" i="38"/>
  <c r="AD55" i="38"/>
  <c r="AD54" i="38"/>
  <c r="AD53" i="38"/>
  <c r="AD52" i="38"/>
  <c r="AD51" i="38"/>
  <c r="AD50" i="38"/>
  <c r="AD49" i="38"/>
  <c r="AD48" i="38"/>
  <c r="AD47" i="38"/>
  <c r="AD46" i="38"/>
  <c r="AD45" i="38"/>
  <c r="AD44" i="38"/>
  <c r="AD43" i="38"/>
  <c r="AD42" i="38"/>
  <c r="AD78" i="38"/>
  <c r="AD66" i="38"/>
  <c r="AD77" i="38"/>
  <c r="AD73" i="38"/>
  <c r="AD41" i="38"/>
  <c r="AD40" i="38"/>
  <c r="AD39" i="38"/>
  <c r="AD22" i="38"/>
  <c r="AD19" i="38"/>
  <c r="AD11" i="38"/>
  <c r="AD74" i="38"/>
  <c r="AD70" i="38"/>
  <c r="AD38" i="38"/>
  <c r="AC36" i="38"/>
  <c r="AD36" i="38" s="1"/>
  <c r="AD12" i="38"/>
  <c r="AD71" i="38"/>
  <c r="AD15" i="38"/>
  <c r="AD13" i="38"/>
  <c r="AD72" i="38"/>
  <c r="AD16" i="38"/>
  <c r="AD10" i="38"/>
  <c r="AD7" i="38"/>
  <c r="AD6" i="38"/>
  <c r="AD18" i="38"/>
  <c r="AD4" i="38"/>
  <c r="H137" i="38"/>
  <c r="R112" i="38"/>
  <c r="I112" i="38"/>
  <c r="AF137" i="38"/>
  <c r="AP112" i="38"/>
  <c r="AG112" i="38"/>
  <c r="AW116" i="38"/>
  <c r="BB116" i="38" s="1"/>
  <c r="BB117" i="38"/>
  <c r="T141" i="38"/>
  <c r="T142" i="38"/>
  <c r="AW39" i="38"/>
  <c r="BB40" i="38"/>
  <c r="AQ22" i="38"/>
  <c r="AV22" i="38" s="1"/>
  <c r="AV23" i="38"/>
  <c r="CW22" i="38"/>
  <c r="CW141" i="38" s="1"/>
  <c r="CW36" i="38"/>
  <c r="BA142" i="38"/>
  <c r="BA141" i="38"/>
  <c r="BG6" i="38"/>
  <c r="BG5" i="38" s="1"/>
  <c r="AW6" i="38"/>
  <c r="AW5" i="38" s="1"/>
  <c r="BB5" i="38" s="1"/>
  <c r="AV6" i="38"/>
  <c r="BU11" i="38"/>
  <c r="AE141" i="38" l="1"/>
  <c r="AL70" i="38"/>
  <c r="AL42" i="38"/>
  <c r="AL47" i="38"/>
  <c r="BU30" i="38"/>
  <c r="BN29" i="38"/>
  <c r="AL66" i="38"/>
  <c r="AL77" i="38"/>
  <c r="AL52" i="38"/>
  <c r="AL38" i="38"/>
  <c r="AL72" i="38"/>
  <c r="AL54" i="38"/>
  <c r="AL41" i="38"/>
  <c r="AL44" i="38"/>
  <c r="AL55" i="38"/>
  <c r="AL40" i="38"/>
  <c r="AL73" i="38"/>
  <c r="AL48" i="38"/>
  <c r="AL89" i="38"/>
  <c r="AL39" i="38"/>
  <c r="AL71" i="38"/>
  <c r="AL43" i="38"/>
  <c r="AL50" i="38"/>
  <c r="AL63" i="38"/>
  <c r="AL86" i="38"/>
  <c r="AL74" i="38"/>
  <c r="AL46" i="38"/>
  <c r="AL51" i="38"/>
  <c r="AL59" i="38"/>
  <c r="AL98" i="38"/>
  <c r="AL64" i="38"/>
  <c r="AL99" i="38"/>
  <c r="AL58" i="38"/>
  <c r="AL79" i="38"/>
  <c r="AL104" i="38"/>
  <c r="AL111" i="38"/>
  <c r="AL80" i="38"/>
  <c r="AL105" i="38"/>
  <c r="AL119" i="38"/>
  <c r="AL56" i="38"/>
  <c r="AL60" i="38"/>
  <c r="AL65" i="38"/>
  <c r="AL83" i="38"/>
  <c r="AL90" i="38"/>
  <c r="AL94" i="38"/>
  <c r="AL102" i="38"/>
  <c r="AL120" i="38"/>
  <c r="AL78" i="38"/>
  <c r="AL45" i="38"/>
  <c r="AL49" i="38"/>
  <c r="AL53" i="38"/>
  <c r="AL57" i="38"/>
  <c r="AL61" i="38"/>
  <c r="AL75" i="38"/>
  <c r="AL85" i="38"/>
  <c r="AL91" i="38"/>
  <c r="AL96" i="38"/>
  <c r="AL110" i="38"/>
  <c r="AL122" i="38"/>
  <c r="AQ38" i="38"/>
  <c r="AV38" i="38" s="1"/>
  <c r="AL69" i="38"/>
  <c r="AL81" i="38"/>
  <c r="AL87" i="38"/>
  <c r="AL116" i="38"/>
  <c r="AL95" i="38"/>
  <c r="AL100" i="38"/>
  <c r="AL118" i="38"/>
  <c r="AL123" i="38"/>
  <c r="AL124" i="38"/>
  <c r="AL62" i="38"/>
  <c r="AL68" i="38"/>
  <c r="AL76" i="38"/>
  <c r="AL84" i="38"/>
  <c r="AL88" i="38"/>
  <c r="AL93" i="38"/>
  <c r="AL106" i="38"/>
  <c r="AL97" i="38"/>
  <c r="AL101" i="38"/>
  <c r="AL117" i="38"/>
  <c r="AL121" i="38"/>
  <c r="W139" i="38"/>
  <c r="AK138" i="38"/>
  <c r="AK133" i="38"/>
  <c r="AK134" i="38"/>
  <c r="AK130" i="38"/>
  <c r="AK131" i="38"/>
  <c r="AK127" i="38"/>
  <c r="AK132" i="38"/>
  <c r="AK128" i="38"/>
  <c r="AK123" i="38"/>
  <c r="AK122" i="38"/>
  <c r="AK121" i="38"/>
  <c r="AK129" i="38"/>
  <c r="AK126" i="38"/>
  <c r="AK124" i="38"/>
  <c r="AK120" i="38"/>
  <c r="AK116" i="38"/>
  <c r="AK119" i="38"/>
  <c r="AK117" i="38"/>
  <c r="AK118" i="38"/>
  <c r="AK111" i="38"/>
  <c r="AK110" i="38"/>
  <c r="AK102" i="38"/>
  <c r="AK101" i="38"/>
  <c r="AK100" i="38"/>
  <c r="AK99" i="38"/>
  <c r="AK98" i="38"/>
  <c r="AK97" i="38"/>
  <c r="AK96" i="38"/>
  <c r="AK104" i="38"/>
  <c r="AK95" i="38"/>
  <c r="AK94" i="38"/>
  <c r="AK105" i="38"/>
  <c r="AK93" i="38"/>
  <c r="AK125" i="38"/>
  <c r="AK106" i="38"/>
  <c r="AK80" i="38"/>
  <c r="AK79" i="38"/>
  <c r="AK78" i="38"/>
  <c r="AK77" i="38"/>
  <c r="AK76" i="38"/>
  <c r="AK75" i="38"/>
  <c r="AK74" i="38"/>
  <c r="AK73" i="38"/>
  <c r="AK72" i="38"/>
  <c r="AK71" i="38"/>
  <c r="AK70" i="38"/>
  <c r="AK83" i="38"/>
  <c r="AK91" i="38"/>
  <c r="AK90" i="38"/>
  <c r="AK89" i="38"/>
  <c r="AK88" i="38"/>
  <c r="AK87" i="38"/>
  <c r="AK86" i="38"/>
  <c r="AK85" i="38"/>
  <c r="AK84" i="38"/>
  <c r="AK81" i="38"/>
  <c r="AK66" i="38"/>
  <c r="AK69" i="38"/>
  <c r="AK68" i="38"/>
  <c r="AK65" i="38"/>
  <c r="AK64" i="38"/>
  <c r="AK63" i="38"/>
  <c r="AK62" i="38"/>
  <c r="AK61" i="38"/>
  <c r="AK60" i="38"/>
  <c r="AK59" i="38"/>
  <c r="AK58" i="38"/>
  <c r="AK57" i="38"/>
  <c r="AK56" i="38"/>
  <c r="AK55" i="38"/>
  <c r="AK54" i="38"/>
  <c r="AK53" i="38"/>
  <c r="AK52" i="38"/>
  <c r="AK51" i="38"/>
  <c r="AK49" i="38"/>
  <c r="AK47" i="38"/>
  <c r="AK45" i="38"/>
  <c r="AK43" i="38"/>
  <c r="AJ36" i="38"/>
  <c r="AK36" i="38" s="1"/>
  <c r="AK12" i="38"/>
  <c r="AK7" i="38"/>
  <c r="AK41" i="38"/>
  <c r="AK40" i="38"/>
  <c r="AK39" i="38"/>
  <c r="AK15" i="38"/>
  <c r="AK13" i="38"/>
  <c r="AK50" i="38"/>
  <c r="AK48" i="38"/>
  <c r="AK46" i="38"/>
  <c r="AK44" i="38"/>
  <c r="AK42" i="38"/>
  <c r="AK38" i="38"/>
  <c r="AK18" i="38"/>
  <c r="AK16" i="38"/>
  <c r="AK10" i="38"/>
  <c r="AK11" i="38"/>
  <c r="AK4" i="38"/>
  <c r="AK22" i="38"/>
  <c r="AK19" i="38"/>
  <c r="AK6" i="38"/>
  <c r="BJ139" i="38"/>
  <c r="BT137" i="38"/>
  <c r="BK137" i="38"/>
  <c r="BG22" i="38"/>
  <c r="X113" i="38"/>
  <c r="T113" i="38"/>
  <c r="AW68" i="38"/>
  <c r="BB68" i="38" s="1"/>
  <c r="BB69" i="38"/>
  <c r="BU27" i="38"/>
  <c r="BN26" i="38"/>
  <c r="BA113" i="38"/>
  <c r="E139" i="38"/>
  <c r="K137" i="38"/>
  <c r="F137" i="38"/>
  <c r="BN39" i="38"/>
  <c r="BU40" i="38"/>
  <c r="BX114" i="38"/>
  <c r="BX113" i="38"/>
  <c r="BX109" i="38"/>
  <c r="BY36" i="38"/>
  <c r="BB84" i="38"/>
  <c r="AW83" i="38"/>
  <c r="BB83" i="38" s="1"/>
  <c r="AR8" i="38"/>
  <c r="AR24" i="38"/>
  <c r="AR23" i="38"/>
  <c r="AQ33" i="38"/>
  <c r="AV33" i="38" s="1"/>
  <c r="AQ4" i="38"/>
  <c r="AR5" i="38" s="1"/>
  <c r="BB6" i="38"/>
  <c r="AP137" i="38"/>
  <c r="AF139" i="38"/>
  <c r="AG137" i="38"/>
  <c r="H139" i="38"/>
  <c r="R137" i="38"/>
  <c r="I137" i="38"/>
  <c r="AR30" i="38"/>
  <c r="AR29" i="38"/>
  <c r="AQ35" i="38"/>
  <c r="AV35" i="38" s="1"/>
  <c r="AV15" i="38"/>
  <c r="CE110" i="38"/>
  <c r="BZ110" i="38"/>
  <c r="BU19" i="38"/>
  <c r="BN18" i="38"/>
  <c r="AW93" i="38"/>
  <c r="BB93" i="38" s="1"/>
  <c r="BB94" i="38"/>
  <c r="Y139" i="38"/>
  <c r="AI137" i="38"/>
  <c r="Z137" i="38"/>
  <c r="CV112" i="38"/>
  <c r="CW109" i="38"/>
  <c r="BB12" i="38"/>
  <c r="AW10" i="38"/>
  <c r="CK137" i="38"/>
  <c r="CA139" i="38"/>
  <c r="CD139" i="38" s="1"/>
  <c r="CB137" i="38"/>
  <c r="BU24" i="38"/>
  <c r="BN23" i="38"/>
  <c r="BU117" i="38"/>
  <c r="BN116" i="38"/>
  <c r="CH139" i="38"/>
  <c r="CR137" i="38"/>
  <c r="CI137" i="38"/>
  <c r="BB126" i="38"/>
  <c r="AW125" i="38"/>
  <c r="BB125" i="38" s="1"/>
  <c r="BA114" i="38"/>
  <c r="AM139" i="38"/>
  <c r="BF137" i="38"/>
  <c r="AN137" i="38"/>
  <c r="BY142" i="38"/>
  <c r="BY141" i="38"/>
  <c r="BN84" i="38"/>
  <c r="BG83" i="38"/>
  <c r="CE11" i="38"/>
  <c r="BZ11" i="38"/>
  <c r="BN6" i="38"/>
  <c r="BN5" i="38" s="1"/>
  <c r="BB39" i="38"/>
  <c r="AD141" i="38"/>
  <c r="AD142" i="38"/>
  <c r="AC113" i="38"/>
  <c r="AD113" i="38" s="1"/>
  <c r="AC109" i="38"/>
  <c r="AC114" i="38"/>
  <c r="AD114" i="38" s="1"/>
  <c r="AW15" i="38"/>
  <c r="BB16" i="38"/>
  <c r="BN104" i="38"/>
  <c r="BU105" i="38"/>
  <c r="BR139" i="38"/>
  <c r="CO139" i="38"/>
  <c r="CP139" i="38" s="1"/>
  <c r="CP137" i="38"/>
  <c r="BN94" i="38"/>
  <c r="BG93" i="38"/>
  <c r="CW113" i="38"/>
  <c r="BN12" i="38"/>
  <c r="BG10" i="38"/>
  <c r="CW142" i="38"/>
  <c r="S112" i="38"/>
  <c r="X109" i="38"/>
  <c r="T109" i="38"/>
  <c r="BG68" i="38"/>
  <c r="BN69" i="38"/>
  <c r="AT139" i="38"/>
  <c r="AU137" i="38"/>
  <c r="AW22" i="38"/>
  <c r="BB22" i="38" s="1"/>
  <c r="BB23" i="38"/>
  <c r="BC139" i="38"/>
  <c r="BM137" i="38"/>
  <c r="BD137" i="38"/>
  <c r="L137" i="38"/>
  <c r="M112" i="38"/>
  <c r="BN16" i="38"/>
  <c r="BG15" i="38"/>
  <c r="CW114" i="38"/>
  <c r="AR26" i="38"/>
  <c r="AQ34" i="38"/>
  <c r="AV34" i="38" s="1"/>
  <c r="AR27" i="38"/>
  <c r="AV10" i="38"/>
  <c r="X114" i="38"/>
  <c r="T114" i="38"/>
  <c r="BN126" i="38"/>
  <c r="BG125" i="38"/>
  <c r="AZ112" i="38"/>
  <c r="BA109" i="38"/>
  <c r="O139" i="38"/>
  <c r="AB137" i="38"/>
  <c r="P137" i="38"/>
  <c r="BG38" i="38" l="1"/>
  <c r="BG124" i="38" s="1"/>
  <c r="AQ124" i="38"/>
  <c r="AS138" i="38" s="1"/>
  <c r="AR33" i="38"/>
  <c r="BN22" i="38"/>
  <c r="BU29" i="38"/>
  <c r="BZ29" i="38" s="1"/>
  <c r="CE30" i="38"/>
  <c r="BZ30" i="38"/>
  <c r="AW38" i="38"/>
  <c r="AW124" i="38" s="1"/>
  <c r="AL141" i="38"/>
  <c r="BU126" i="38"/>
  <c r="BN125" i="38"/>
  <c r="AS78" i="38"/>
  <c r="AS72" i="38"/>
  <c r="AS70" i="38"/>
  <c r="AS66" i="38"/>
  <c r="AS69" i="38"/>
  <c r="AS68" i="38"/>
  <c r="AS61" i="38"/>
  <c r="AS58" i="38"/>
  <c r="AS57" i="38"/>
  <c r="AS53" i="38"/>
  <c r="AS51" i="38"/>
  <c r="AS88" i="38"/>
  <c r="AS50" i="38"/>
  <c r="AS46" i="38"/>
  <c r="AS44" i="38"/>
  <c r="AS42" i="38"/>
  <c r="AS40" i="38"/>
  <c r="AS39" i="38"/>
  <c r="AS38" i="38"/>
  <c r="AS49" i="38"/>
  <c r="AS47" i="38"/>
  <c r="AS45" i="38"/>
  <c r="AV124" i="38"/>
  <c r="BG35" i="38"/>
  <c r="BH35" i="38" s="1"/>
  <c r="BH29" i="38"/>
  <c r="BH30" i="38"/>
  <c r="BN68" i="38"/>
  <c r="BU69" i="38"/>
  <c r="S137" i="38"/>
  <c r="T112" i="38"/>
  <c r="X112" i="38"/>
  <c r="CE105" i="38"/>
  <c r="BU104" i="38"/>
  <c r="BZ104" i="38" s="1"/>
  <c r="BZ105" i="38"/>
  <c r="BH24" i="38"/>
  <c r="BH23" i="38"/>
  <c r="BG33" i="38"/>
  <c r="BH33" i="38" s="1"/>
  <c r="BH8" i="38"/>
  <c r="BG4" i="38"/>
  <c r="BH5" i="38" s="1"/>
  <c r="AR138" i="38"/>
  <c r="AR133" i="38"/>
  <c r="AR134" i="38"/>
  <c r="AR131" i="38"/>
  <c r="AR132" i="38"/>
  <c r="AR128" i="38"/>
  <c r="AR129" i="38"/>
  <c r="AR127" i="38"/>
  <c r="AR124" i="38"/>
  <c r="AR123" i="38"/>
  <c r="AR122" i="38"/>
  <c r="AR121" i="38"/>
  <c r="AR130" i="38"/>
  <c r="AR125" i="38"/>
  <c r="AR120" i="38"/>
  <c r="AR119" i="38"/>
  <c r="AR118" i="38"/>
  <c r="AR117" i="38"/>
  <c r="AR116" i="38"/>
  <c r="AR126" i="38"/>
  <c r="AR111" i="38"/>
  <c r="AR110" i="38"/>
  <c r="AR106" i="38"/>
  <c r="AR105" i="38"/>
  <c r="AR104" i="38"/>
  <c r="AR102" i="38"/>
  <c r="AR101" i="38"/>
  <c r="AR100" i="38"/>
  <c r="AR99" i="38"/>
  <c r="AR98" i="38"/>
  <c r="AR97" i="38"/>
  <c r="AR96" i="38"/>
  <c r="AR95" i="38"/>
  <c r="AR94" i="38"/>
  <c r="AR91" i="38"/>
  <c r="AR90" i="38"/>
  <c r="AR89" i="38"/>
  <c r="AR88" i="38"/>
  <c r="AR87" i="38"/>
  <c r="AR86" i="38"/>
  <c r="AR85" i="38"/>
  <c r="AR84" i="38"/>
  <c r="AR83" i="38"/>
  <c r="AR81" i="38"/>
  <c r="AR93" i="38"/>
  <c r="AR80" i="38"/>
  <c r="AR79" i="38"/>
  <c r="AR78" i="38"/>
  <c r="AR77" i="38"/>
  <c r="AR76" i="38"/>
  <c r="AR75" i="38"/>
  <c r="AR74" i="38"/>
  <c r="AR73" i="38"/>
  <c r="AR72" i="38"/>
  <c r="AR71" i="38"/>
  <c r="AR70" i="38"/>
  <c r="AR66" i="38"/>
  <c r="AR68" i="38"/>
  <c r="AR64" i="38"/>
  <c r="AR60" i="38"/>
  <c r="AR56" i="38"/>
  <c r="AR52" i="38"/>
  <c r="AR49" i="38"/>
  <c r="AR47" i="38"/>
  <c r="AR45" i="38"/>
  <c r="AR43" i="38"/>
  <c r="AR15" i="38"/>
  <c r="AR13" i="38"/>
  <c r="AR65" i="38"/>
  <c r="AR61" i="38"/>
  <c r="AR57" i="38"/>
  <c r="AR53" i="38"/>
  <c r="AR18" i="38"/>
  <c r="AR16" i="38"/>
  <c r="AR69" i="38"/>
  <c r="AR62" i="38"/>
  <c r="AR58" i="38"/>
  <c r="AR54" i="38"/>
  <c r="AR50" i="38"/>
  <c r="AR48" i="38"/>
  <c r="AR46" i="38"/>
  <c r="AR44" i="38"/>
  <c r="AR42" i="38"/>
  <c r="AR41" i="38"/>
  <c r="AR40" i="38"/>
  <c r="AR39" i="38"/>
  <c r="AR22" i="38"/>
  <c r="AR19" i="38"/>
  <c r="AR11" i="38"/>
  <c r="AR38" i="38"/>
  <c r="AR4" i="38"/>
  <c r="AR63" i="38"/>
  <c r="AR59" i="38"/>
  <c r="AR55" i="38"/>
  <c r="AR51" i="38"/>
  <c r="AR6" i="38"/>
  <c r="AQ36" i="38"/>
  <c r="AR12" i="38"/>
  <c r="AR7" i="38"/>
  <c r="AR10" i="38"/>
  <c r="AV4" i="38"/>
  <c r="BY114" i="38"/>
  <c r="AR34" i="38"/>
  <c r="BN15" i="38"/>
  <c r="BU16" i="38"/>
  <c r="AC112" i="38"/>
  <c r="AD109" i="38"/>
  <c r="BU84" i="38"/>
  <c r="BN83" i="38"/>
  <c r="CR139" i="38"/>
  <c r="CI139" i="38"/>
  <c r="CE24" i="38"/>
  <c r="BU23" i="38"/>
  <c r="BZ24" i="38"/>
  <c r="AX26" i="38"/>
  <c r="AW34" i="38"/>
  <c r="BB34" i="38" s="1"/>
  <c r="AX27" i="38"/>
  <c r="BB10" i="38"/>
  <c r="CL110" i="38"/>
  <c r="AR35" i="38"/>
  <c r="R139" i="38"/>
  <c r="I139" i="38"/>
  <c r="BU39" i="38"/>
  <c r="CE40" i="38"/>
  <c r="BZ40" i="38"/>
  <c r="K139" i="38"/>
  <c r="F139" i="38"/>
  <c r="BU26" i="38"/>
  <c r="BZ26" i="38" s="1"/>
  <c r="CE27" i="38"/>
  <c r="BZ27" i="38"/>
  <c r="BT139" i="38"/>
  <c r="BK139" i="38"/>
  <c r="AK142" i="38"/>
  <c r="AK141" i="38"/>
  <c r="AJ114" i="38"/>
  <c r="AK114" i="38" s="1"/>
  <c r="AJ113" i="38"/>
  <c r="AK113" i="38" s="1"/>
  <c r="AJ109" i="38"/>
  <c r="AB139" i="38"/>
  <c r="P139" i="38"/>
  <c r="AZ137" i="38"/>
  <c r="BA112" i="38"/>
  <c r="BM139" i="38"/>
  <c r="BD139" i="38"/>
  <c r="BH26" i="38"/>
  <c r="BG34" i="38"/>
  <c r="BH34" i="38" s="1"/>
  <c r="BH27" i="38"/>
  <c r="BF139" i="38"/>
  <c r="AN139" i="38"/>
  <c r="CV137" i="38"/>
  <c r="CW112" i="38"/>
  <c r="AI139" i="38"/>
  <c r="Z139" i="38"/>
  <c r="CE19" i="38"/>
  <c r="BU18" i="38"/>
  <c r="BZ18" i="38" s="1"/>
  <c r="BZ19" i="38"/>
  <c r="AX24" i="38"/>
  <c r="AX23" i="38"/>
  <c r="AW33" i="38"/>
  <c r="BB33" i="38" s="1"/>
  <c r="AX8" i="38"/>
  <c r="AW4" i="38"/>
  <c r="AX5" i="38" s="1"/>
  <c r="BX112" i="38"/>
  <c r="BY109" i="38"/>
  <c r="BI138" i="38"/>
  <c r="BI123" i="38"/>
  <c r="BI122" i="38"/>
  <c r="BI121" i="38"/>
  <c r="BI120" i="38"/>
  <c r="BI124" i="38"/>
  <c r="BI119" i="38"/>
  <c r="BI116" i="38"/>
  <c r="BI118" i="38"/>
  <c r="BI117" i="38"/>
  <c r="BI102" i="38"/>
  <c r="BI101" i="38"/>
  <c r="BI100" i="38"/>
  <c r="BI99" i="38"/>
  <c r="BI98" i="38"/>
  <c r="BI97" i="38"/>
  <c r="BI96" i="38"/>
  <c r="BI110" i="38"/>
  <c r="BI105" i="38"/>
  <c r="BI106" i="38"/>
  <c r="BI93" i="38"/>
  <c r="BI111" i="38"/>
  <c r="BI91" i="38"/>
  <c r="BI90" i="38"/>
  <c r="BI89" i="38"/>
  <c r="BI88" i="38"/>
  <c r="BI87" i="38"/>
  <c r="BI86" i="38"/>
  <c r="BI85" i="38"/>
  <c r="BI84" i="38"/>
  <c r="BI83" i="38"/>
  <c r="BI81" i="38"/>
  <c r="BI80" i="38"/>
  <c r="BI79" i="38"/>
  <c r="BI78" i="38"/>
  <c r="BI77" i="38"/>
  <c r="BI76" i="38"/>
  <c r="BI75" i="38"/>
  <c r="BI74" i="38"/>
  <c r="BI73" i="38"/>
  <c r="BI72" i="38"/>
  <c r="BI71" i="38"/>
  <c r="BI70" i="38"/>
  <c r="BI104" i="38"/>
  <c r="BI95" i="38"/>
  <c r="BI94" i="38"/>
  <c r="BI69" i="38"/>
  <c r="BI68" i="38"/>
  <c r="BI66" i="38"/>
  <c r="BI65" i="38"/>
  <c r="BI64" i="38"/>
  <c r="BI63" i="38"/>
  <c r="BI62" i="38"/>
  <c r="BI61" i="38"/>
  <c r="BI60" i="38"/>
  <c r="BI59" i="38"/>
  <c r="BI58" i="38"/>
  <c r="BI57" i="38"/>
  <c r="BI56" i="38"/>
  <c r="BI55" i="38"/>
  <c r="BI54" i="38"/>
  <c r="BI53" i="38"/>
  <c r="BI52" i="38"/>
  <c r="BI51" i="38"/>
  <c r="BI50" i="38"/>
  <c r="BI49" i="38"/>
  <c r="BI47" i="38"/>
  <c r="BI45" i="38"/>
  <c r="BI43" i="38"/>
  <c r="BI41" i="38"/>
  <c r="BI40" i="38"/>
  <c r="BI39" i="38"/>
  <c r="BI38" i="38"/>
  <c r="BI48" i="38"/>
  <c r="BI46" i="38"/>
  <c r="BI44" i="38"/>
  <c r="BI42" i="38"/>
  <c r="L139" i="38"/>
  <c r="M139" i="38" s="1"/>
  <c r="M137" i="38"/>
  <c r="AT141" i="38"/>
  <c r="AU139" i="38"/>
  <c r="BU12" i="38"/>
  <c r="BN10" i="38"/>
  <c r="BU94" i="38"/>
  <c r="BN93" i="38"/>
  <c r="AW35" i="38"/>
  <c r="BB35" i="38" s="1"/>
  <c r="AX29" i="38"/>
  <c r="AX30" i="38"/>
  <c r="BB15" i="38"/>
  <c r="BU6" i="38"/>
  <c r="BU5" i="38" s="1"/>
  <c r="BZ5" i="38" s="1"/>
  <c r="CL11" i="38"/>
  <c r="CE117" i="38"/>
  <c r="BU116" i="38"/>
  <c r="BZ116" i="38" s="1"/>
  <c r="BZ117" i="38"/>
  <c r="CK139" i="38"/>
  <c r="CB139" i="38"/>
  <c r="AP139" i="38"/>
  <c r="AG139" i="38"/>
  <c r="BY113" i="38"/>
  <c r="AS54" i="38" l="1"/>
  <c r="AS62" i="38"/>
  <c r="AS86" i="38"/>
  <c r="AS79" i="38"/>
  <c r="AS100" i="38"/>
  <c r="AS55" i="38"/>
  <c r="AS59" i="38"/>
  <c r="AS63" i="38"/>
  <c r="AS87" i="38"/>
  <c r="AS89" i="38"/>
  <c r="AS74" i="38"/>
  <c r="AS93" i="38"/>
  <c r="AS121" i="38"/>
  <c r="AS43" i="38"/>
  <c r="AS84" i="38"/>
  <c r="AS41" i="38"/>
  <c r="AS48" i="38"/>
  <c r="AS52" i="38"/>
  <c r="AS56" i="38"/>
  <c r="AS60" i="38"/>
  <c r="AS64" i="38"/>
  <c r="AS106" i="38"/>
  <c r="AS83" i="38"/>
  <c r="AS75" i="38"/>
  <c r="AS97" i="38"/>
  <c r="AS119" i="38"/>
  <c r="AS85" i="38"/>
  <c r="AS71" i="38"/>
  <c r="AS76" i="38"/>
  <c r="AS104" i="38"/>
  <c r="AS101" i="38"/>
  <c r="AS122" i="38"/>
  <c r="AS96" i="38"/>
  <c r="AS116" i="38"/>
  <c r="AS80" i="38"/>
  <c r="AS94" i="38"/>
  <c r="AS98" i="38"/>
  <c r="AS110" i="38"/>
  <c r="AS117" i="38"/>
  <c r="AS123" i="38"/>
  <c r="AS65" i="38"/>
  <c r="AS91" i="38"/>
  <c r="AS90" i="38"/>
  <c r="AS81" i="38"/>
  <c r="AS73" i="38"/>
  <c r="AS77" i="38"/>
  <c r="AS105" i="38"/>
  <c r="AS95" i="38"/>
  <c r="AS99" i="38"/>
  <c r="AS111" i="38"/>
  <c r="AS120" i="38"/>
  <c r="AS102" i="38"/>
  <c r="AS118" i="38"/>
  <c r="AS124" i="38"/>
  <c r="AX34" i="38"/>
  <c r="BB38" i="38"/>
  <c r="CE29" i="38"/>
  <c r="CL30" i="38"/>
  <c r="BN38" i="38"/>
  <c r="BN124" i="38" s="1"/>
  <c r="BP138" i="38" s="1"/>
  <c r="AX33" i="38"/>
  <c r="CV139" i="38"/>
  <c r="CW137" i="38"/>
  <c r="AY138" i="38"/>
  <c r="AY124" i="38"/>
  <c r="AY120" i="38"/>
  <c r="AY119" i="38"/>
  <c r="AY118" i="38"/>
  <c r="AY117" i="38"/>
  <c r="AY116" i="38"/>
  <c r="AY123" i="38"/>
  <c r="AY122" i="38"/>
  <c r="AY121" i="38"/>
  <c r="AY111" i="38"/>
  <c r="AY110" i="38"/>
  <c r="AY106" i="38"/>
  <c r="AY105" i="38"/>
  <c r="AY104" i="38"/>
  <c r="AY100" i="38"/>
  <c r="AY96" i="38"/>
  <c r="AY95" i="38"/>
  <c r="AY94" i="38"/>
  <c r="AY101" i="38"/>
  <c r="AY97" i="38"/>
  <c r="AY91" i="38"/>
  <c r="AY90" i="38"/>
  <c r="AY89" i="38"/>
  <c r="AY88" i="38"/>
  <c r="AY87" i="38"/>
  <c r="AY86" i="38"/>
  <c r="AY85" i="38"/>
  <c r="AY84" i="38"/>
  <c r="AY83" i="38"/>
  <c r="AY102" i="38"/>
  <c r="AY98" i="38"/>
  <c r="AY81" i="38"/>
  <c r="AY93" i="38"/>
  <c r="AY99" i="38"/>
  <c r="AY80" i="38"/>
  <c r="AY79" i="38"/>
  <c r="AY78" i="38"/>
  <c r="AY77" i="38"/>
  <c r="AY76" i="38"/>
  <c r="AY75" i="38"/>
  <c r="AY74" i="38"/>
  <c r="AY69" i="38"/>
  <c r="AY68" i="38"/>
  <c r="AY65" i="38"/>
  <c r="AY64" i="38"/>
  <c r="AY63" i="38"/>
  <c r="AY62" i="38"/>
  <c r="AY61" i="38"/>
  <c r="AY60" i="38"/>
  <c r="AY59" i="38"/>
  <c r="AY58" i="38"/>
  <c r="AY57" i="38"/>
  <c r="AY56" i="38"/>
  <c r="AY55" i="38"/>
  <c r="AY54" i="38"/>
  <c r="AY53" i="38"/>
  <c r="AY52" i="38"/>
  <c r="AY51" i="38"/>
  <c r="AY50" i="38"/>
  <c r="AY49" i="38"/>
  <c r="AY48" i="38"/>
  <c r="AY47" i="38"/>
  <c r="AY46" i="38"/>
  <c r="AY45" i="38"/>
  <c r="AY44" i="38"/>
  <c r="AY43" i="38"/>
  <c r="AY42" i="38"/>
  <c r="AY71" i="38"/>
  <c r="AY66" i="38"/>
  <c r="AY38" i="38"/>
  <c r="AY72" i="38"/>
  <c r="AY73" i="38"/>
  <c r="AY39" i="38"/>
  <c r="AY70" i="38"/>
  <c r="AY41" i="38"/>
  <c r="AY40" i="38"/>
  <c r="BB124" i="38"/>
  <c r="AJ112" i="38"/>
  <c r="AK109" i="38"/>
  <c r="CL27" i="38"/>
  <c r="CE26" i="38"/>
  <c r="BO24" i="38"/>
  <c r="BO23" i="38"/>
  <c r="BN33" i="38"/>
  <c r="BO33" i="38" s="1"/>
  <c r="BO8" i="38"/>
  <c r="BN4" i="38"/>
  <c r="BO5" i="38" s="1"/>
  <c r="BU93" i="38"/>
  <c r="BZ93" i="38" s="1"/>
  <c r="CE94" i="38"/>
  <c r="BZ94" i="38"/>
  <c r="BX137" i="38"/>
  <c r="BY112" i="38"/>
  <c r="AZ139" i="38"/>
  <c r="BA137" i="38"/>
  <c r="CL40" i="38"/>
  <c r="CE39" i="38"/>
  <c r="AC137" i="38"/>
  <c r="AD112" i="38"/>
  <c r="AR142" i="38"/>
  <c r="AR141" i="38"/>
  <c r="S139" i="38"/>
  <c r="T137" i="38"/>
  <c r="X137" i="38"/>
  <c r="CE116" i="38"/>
  <c r="CL117" i="38"/>
  <c r="CE6" i="38"/>
  <c r="CE5" i="38" s="1"/>
  <c r="BZ6" i="38"/>
  <c r="BO26" i="38"/>
  <c r="BN34" i="38"/>
  <c r="BO34" i="38" s="1"/>
  <c r="BO27" i="38"/>
  <c r="BZ39" i="38"/>
  <c r="BU22" i="38"/>
  <c r="BZ22" i="38" s="1"/>
  <c r="BZ23" i="38"/>
  <c r="BU15" i="38"/>
  <c r="CE16" i="38"/>
  <c r="BZ16" i="38"/>
  <c r="BH134" i="38"/>
  <c r="BH132" i="38"/>
  <c r="BH128" i="38"/>
  <c r="BH129" i="38"/>
  <c r="BH138" i="38"/>
  <c r="BH133" i="38"/>
  <c r="BH130" i="38"/>
  <c r="BH126" i="38"/>
  <c r="BH124" i="38"/>
  <c r="BH131" i="38"/>
  <c r="BH127" i="38"/>
  <c r="BH125" i="38"/>
  <c r="BH123" i="38"/>
  <c r="BH122" i="38"/>
  <c r="BH121" i="38"/>
  <c r="BH120" i="38"/>
  <c r="BH119" i="38"/>
  <c r="BH118" i="38"/>
  <c r="BH117" i="38"/>
  <c r="BH116" i="38"/>
  <c r="BH111" i="38"/>
  <c r="BH110" i="38"/>
  <c r="BH106" i="38"/>
  <c r="BH105" i="38"/>
  <c r="BH104" i="38"/>
  <c r="BH102" i="38"/>
  <c r="BH101" i="38"/>
  <c r="BH100" i="38"/>
  <c r="BH99" i="38"/>
  <c r="BH98" i="38"/>
  <c r="BH97" i="38"/>
  <c r="BH96" i="38"/>
  <c r="BH95" i="38"/>
  <c r="BH94" i="38"/>
  <c r="BH91" i="38"/>
  <c r="BH90" i="38"/>
  <c r="BH89" i="38"/>
  <c r="BH88" i="38"/>
  <c r="BH87" i="38"/>
  <c r="BH86" i="38"/>
  <c r="BH85" i="38"/>
  <c r="BH84" i="38"/>
  <c r="BH83" i="38"/>
  <c r="BH81" i="38"/>
  <c r="BH93" i="38"/>
  <c r="BH80" i="38"/>
  <c r="BH79" i="38"/>
  <c r="BH78" i="38"/>
  <c r="BH77" i="38"/>
  <c r="BH76" i="38"/>
  <c r="BH75" i="38"/>
  <c r="BH74" i="38"/>
  <c r="BH73" i="38"/>
  <c r="BH72" i="38"/>
  <c r="BH71" i="38"/>
  <c r="BH70" i="38"/>
  <c r="BH66" i="38"/>
  <c r="BH62" i="38"/>
  <c r="BH58" i="38"/>
  <c r="BH54" i="38"/>
  <c r="BH50" i="38"/>
  <c r="BH48" i="38"/>
  <c r="BH46" i="38"/>
  <c r="BH44" i="38"/>
  <c r="BH42" i="38"/>
  <c r="BH18" i="38"/>
  <c r="BH16" i="38"/>
  <c r="BH10" i="38"/>
  <c r="BH63" i="38"/>
  <c r="BH59" i="38"/>
  <c r="BH55" i="38"/>
  <c r="BH51" i="38"/>
  <c r="BH22" i="38"/>
  <c r="BH19" i="38"/>
  <c r="BH11" i="38"/>
  <c r="BH68" i="38"/>
  <c r="BH64" i="38"/>
  <c r="BH60" i="38"/>
  <c r="BH56" i="38"/>
  <c r="BH52" i="38"/>
  <c r="BH49" i="38"/>
  <c r="BH47" i="38"/>
  <c r="BH45" i="38"/>
  <c r="BH43" i="38"/>
  <c r="BH41" i="38"/>
  <c r="BH40" i="38"/>
  <c r="BH39" i="38"/>
  <c r="BG36" i="38"/>
  <c r="BH12" i="38"/>
  <c r="BH7" i="38"/>
  <c r="BH38" i="38"/>
  <c r="BH57" i="38"/>
  <c r="BH53" i="38"/>
  <c r="BH4" i="38"/>
  <c r="BH15" i="38"/>
  <c r="BH6" i="38"/>
  <c r="BH13" i="38"/>
  <c r="BH69" i="38"/>
  <c r="BH65" i="38"/>
  <c r="BH61" i="38"/>
  <c r="CE104" i="38"/>
  <c r="CL105" i="38"/>
  <c r="CE69" i="38"/>
  <c r="BU68" i="38"/>
  <c r="BZ68" i="38" s="1"/>
  <c r="BZ69" i="38"/>
  <c r="CS11" i="38"/>
  <c r="AX35" i="38"/>
  <c r="CE12" i="38"/>
  <c r="BZ12" i="38"/>
  <c r="BU10" i="38"/>
  <c r="BI141" i="38"/>
  <c r="AX138" i="38"/>
  <c r="AX134" i="38"/>
  <c r="AX133" i="38"/>
  <c r="AX132" i="38"/>
  <c r="AX128" i="38"/>
  <c r="AX129" i="38"/>
  <c r="AX130" i="38"/>
  <c r="AX126" i="38"/>
  <c r="AX127" i="38"/>
  <c r="AX125" i="38"/>
  <c r="AX124" i="38"/>
  <c r="AX120" i="38"/>
  <c r="AX119" i="38"/>
  <c r="AX118" i="38"/>
  <c r="AX116" i="38"/>
  <c r="AX111" i="38"/>
  <c r="AX110" i="38"/>
  <c r="AX123" i="38"/>
  <c r="AX122" i="38"/>
  <c r="AX121" i="38"/>
  <c r="AX117" i="38"/>
  <c r="AX131" i="38"/>
  <c r="AX102" i="38"/>
  <c r="AX101" i="38"/>
  <c r="AX100" i="38"/>
  <c r="AX99" i="38"/>
  <c r="AX98" i="38"/>
  <c r="AX97" i="38"/>
  <c r="AX96" i="38"/>
  <c r="AX95" i="38"/>
  <c r="AX94" i="38"/>
  <c r="AX106" i="38"/>
  <c r="AX105" i="38"/>
  <c r="AX104" i="38"/>
  <c r="AX93" i="38"/>
  <c r="AX91" i="38"/>
  <c r="AX90" i="38"/>
  <c r="AX89" i="38"/>
  <c r="AX88" i="38"/>
  <c r="AX87" i="38"/>
  <c r="AX86" i="38"/>
  <c r="AX85" i="38"/>
  <c r="AX84" i="38"/>
  <c r="AX83" i="38"/>
  <c r="AX81" i="38"/>
  <c r="AX80" i="38"/>
  <c r="AX76" i="38"/>
  <c r="AX73" i="38"/>
  <c r="AX72" i="38"/>
  <c r="AX71" i="38"/>
  <c r="AX70" i="38"/>
  <c r="AX66" i="38"/>
  <c r="AX79" i="38"/>
  <c r="AX75" i="38"/>
  <c r="AX69" i="38"/>
  <c r="AX68" i="38"/>
  <c r="AX65" i="38"/>
  <c r="AX64" i="38"/>
  <c r="AX63" i="38"/>
  <c r="AX62" i="38"/>
  <c r="AX61" i="38"/>
  <c r="AX60" i="38"/>
  <c r="AX59" i="38"/>
  <c r="AX58" i="38"/>
  <c r="AX57" i="38"/>
  <c r="AX56" i="38"/>
  <c r="AX55" i="38"/>
  <c r="AX54" i="38"/>
  <c r="AX53" i="38"/>
  <c r="AX52" i="38"/>
  <c r="AX51" i="38"/>
  <c r="AX50" i="38"/>
  <c r="AX49" i="38"/>
  <c r="AX48" i="38"/>
  <c r="AX47" i="38"/>
  <c r="AX46" i="38"/>
  <c r="AX45" i="38"/>
  <c r="AX44" i="38"/>
  <c r="AX43" i="38"/>
  <c r="AX42" i="38"/>
  <c r="AX78" i="38"/>
  <c r="AX74" i="38"/>
  <c r="AX41" i="38"/>
  <c r="AX40" i="38"/>
  <c r="AX39" i="38"/>
  <c r="AX18" i="38"/>
  <c r="AX16" i="38"/>
  <c r="AX10" i="38"/>
  <c r="AX77" i="38"/>
  <c r="AX38" i="38"/>
  <c r="AX22" i="38"/>
  <c r="AX19" i="38"/>
  <c r="AX11" i="38"/>
  <c r="AW36" i="38"/>
  <c r="AX12" i="38"/>
  <c r="AX7" i="38"/>
  <c r="AX13" i="38"/>
  <c r="AX6" i="38"/>
  <c r="AX4" i="38"/>
  <c r="AX15" i="38"/>
  <c r="BB4" i="38"/>
  <c r="CE18" i="38"/>
  <c r="CL19" i="38"/>
  <c r="CS110" i="38"/>
  <c r="CE23" i="38"/>
  <c r="CE22" i="38" s="1"/>
  <c r="CL24" i="38"/>
  <c r="CE84" i="38"/>
  <c r="BZ84" i="38"/>
  <c r="BU83" i="38"/>
  <c r="BZ83" i="38" s="1"/>
  <c r="BN35" i="38"/>
  <c r="BO35" i="38" s="1"/>
  <c r="BO29" i="38"/>
  <c r="BO30" i="38"/>
  <c r="AQ114" i="38"/>
  <c r="AQ113" i="38"/>
  <c r="AQ109" i="38"/>
  <c r="AV36" i="38"/>
  <c r="AR36" i="38"/>
  <c r="CE126" i="38"/>
  <c r="BU125" i="38"/>
  <c r="BZ125" i="38" s="1"/>
  <c r="BZ126" i="38"/>
  <c r="AS141" i="38" l="1"/>
  <c r="CS30" i="38"/>
  <c r="CL29" i="38"/>
  <c r="BP57" i="38"/>
  <c r="BP45" i="38"/>
  <c r="BP55" i="38"/>
  <c r="BP66" i="38"/>
  <c r="BP39" i="38"/>
  <c r="BP75" i="38"/>
  <c r="BP38" i="38"/>
  <c r="BP51" i="38"/>
  <c r="BP80" i="38"/>
  <c r="BP52" i="38"/>
  <c r="BP68" i="38"/>
  <c r="BP85" i="38"/>
  <c r="BP91" i="38"/>
  <c r="BP53" i="38"/>
  <c r="BP56" i="38"/>
  <c r="BP54" i="38"/>
  <c r="BP79" i="38"/>
  <c r="BP98" i="38"/>
  <c r="BP46" i="38"/>
  <c r="BP69" i="38"/>
  <c r="BP43" i="38"/>
  <c r="BP50" i="38"/>
  <c r="BP73" i="38"/>
  <c r="BP84" i="38"/>
  <c r="BP110" i="38"/>
  <c r="BP42" i="38"/>
  <c r="BP61" i="38"/>
  <c r="BP40" i="38"/>
  <c r="BP60" i="38"/>
  <c r="BP47" i="38"/>
  <c r="BP59" i="38"/>
  <c r="BP58" i="38"/>
  <c r="BP71" i="38"/>
  <c r="BP76" i="38"/>
  <c r="BP93" i="38"/>
  <c r="BP87" i="38"/>
  <c r="BP94" i="38"/>
  <c r="BP99" i="38"/>
  <c r="BP111" i="38"/>
  <c r="BP44" i="38"/>
  <c r="BP48" i="38"/>
  <c r="BP65" i="38"/>
  <c r="BP41" i="38"/>
  <c r="BP64" i="38"/>
  <c r="BP49" i="38"/>
  <c r="BP63" i="38"/>
  <c r="BP62" i="38"/>
  <c r="BP72" i="38"/>
  <c r="BP77" i="38"/>
  <c r="BP83" i="38"/>
  <c r="BP88" i="38"/>
  <c r="BP95" i="38"/>
  <c r="BP102" i="38"/>
  <c r="BP119" i="38"/>
  <c r="BP89" i="38"/>
  <c r="BP97" i="38"/>
  <c r="BP104" i="38"/>
  <c r="BP123" i="38"/>
  <c r="BP118" i="38"/>
  <c r="BP122" i="38"/>
  <c r="BP70" i="38"/>
  <c r="BP74" i="38"/>
  <c r="BP78" i="38"/>
  <c r="BP81" i="38"/>
  <c r="BP86" i="38"/>
  <c r="BP90" i="38"/>
  <c r="BP96" i="38"/>
  <c r="BP100" i="38"/>
  <c r="BP105" i="38"/>
  <c r="BP116" i="38"/>
  <c r="BP120" i="38"/>
  <c r="BP124" i="38"/>
  <c r="BP101" i="38"/>
  <c r="BP106" i="38"/>
  <c r="BP117" i="38"/>
  <c r="BP121" i="38"/>
  <c r="CL104" i="38"/>
  <c r="CS105" i="38"/>
  <c r="BU38" i="38"/>
  <c r="CS117" i="38"/>
  <c r="CL116" i="38"/>
  <c r="T139" i="38"/>
  <c r="X139" i="38"/>
  <c r="AJ137" i="38"/>
  <c r="AK112" i="38"/>
  <c r="BU35" i="38"/>
  <c r="BZ35" i="38" s="1"/>
  <c r="BV29" i="38"/>
  <c r="BV30" i="38"/>
  <c r="BZ15" i="38"/>
  <c r="CL39" i="38"/>
  <c r="CS40" i="38"/>
  <c r="CL94" i="38"/>
  <c r="CE93" i="38"/>
  <c r="AQ112" i="38"/>
  <c r="AV109" i="38"/>
  <c r="AR109" i="38"/>
  <c r="AW114" i="38"/>
  <c r="AW113" i="38"/>
  <c r="AW109" i="38"/>
  <c r="BB36" i="38"/>
  <c r="AX36" i="38"/>
  <c r="CL12" i="38"/>
  <c r="CE10" i="38"/>
  <c r="BH141" i="38"/>
  <c r="BH142" i="38"/>
  <c r="CW139" i="38"/>
  <c r="AX142" i="38"/>
  <c r="AX141" i="38"/>
  <c r="CE125" i="38"/>
  <c r="CL126" i="38"/>
  <c r="CL84" i="38"/>
  <c r="CE83" i="38"/>
  <c r="BU33" i="38"/>
  <c r="BZ33" i="38" s="1"/>
  <c r="BV24" i="38"/>
  <c r="BV23" i="38"/>
  <c r="BV8" i="38"/>
  <c r="BU4" i="38"/>
  <c r="BV5" i="38" s="1"/>
  <c r="AC139" i="38"/>
  <c r="AD139" i="38" s="1"/>
  <c r="AD137" i="38"/>
  <c r="BX139" i="38"/>
  <c r="BY137" i="38"/>
  <c r="BO138" i="38"/>
  <c r="BO133" i="38"/>
  <c r="BO134" i="38"/>
  <c r="BO129" i="38"/>
  <c r="BO130" i="38"/>
  <c r="BO126" i="38"/>
  <c r="BO131" i="38"/>
  <c r="BO127" i="38"/>
  <c r="BO128" i="38"/>
  <c r="BO125" i="38"/>
  <c r="BO124" i="38"/>
  <c r="BO119" i="38"/>
  <c r="BO118" i="38"/>
  <c r="BO117" i="38"/>
  <c r="BO116" i="38"/>
  <c r="BO123" i="38"/>
  <c r="BO122" i="38"/>
  <c r="BO121" i="38"/>
  <c r="BO120" i="38"/>
  <c r="BO132" i="38"/>
  <c r="BO106" i="38"/>
  <c r="BO105" i="38"/>
  <c r="BO104" i="38"/>
  <c r="BO111" i="38"/>
  <c r="BO101" i="38"/>
  <c r="BO97" i="38"/>
  <c r="BO102" i="38"/>
  <c r="BO98" i="38"/>
  <c r="BO91" i="38"/>
  <c r="BO90" i="38"/>
  <c r="BO89" i="38"/>
  <c r="BO88" i="38"/>
  <c r="BO87" i="38"/>
  <c r="BO86" i="38"/>
  <c r="BO85" i="38"/>
  <c r="BO84" i="38"/>
  <c r="BO83" i="38"/>
  <c r="BO110" i="38"/>
  <c r="BO99" i="38"/>
  <c r="BO81" i="38"/>
  <c r="BO96" i="38"/>
  <c r="BO100" i="38"/>
  <c r="BO95" i="38"/>
  <c r="BO80" i="38"/>
  <c r="BO79" i="38"/>
  <c r="BO78" i="38"/>
  <c r="BO77" i="38"/>
  <c r="BO76" i="38"/>
  <c r="BO75" i="38"/>
  <c r="BO74" i="38"/>
  <c r="BO94" i="38"/>
  <c r="BO69" i="38"/>
  <c r="BO68" i="38"/>
  <c r="BO65" i="38"/>
  <c r="BO64" i="38"/>
  <c r="BO63" i="38"/>
  <c r="BO62" i="38"/>
  <c r="BO61" i="38"/>
  <c r="BO60" i="38"/>
  <c r="BO59" i="38"/>
  <c r="BO58" i="38"/>
  <c r="BO57" i="38"/>
  <c r="BO56" i="38"/>
  <c r="BO55" i="38"/>
  <c r="BO54" i="38"/>
  <c r="BO53" i="38"/>
  <c r="BO52" i="38"/>
  <c r="BO51" i="38"/>
  <c r="BO50" i="38"/>
  <c r="BO49" i="38"/>
  <c r="BO48" i="38"/>
  <c r="BO47" i="38"/>
  <c r="BO46" i="38"/>
  <c r="BO45" i="38"/>
  <c r="BO44" i="38"/>
  <c r="BO43" i="38"/>
  <c r="BO42" i="38"/>
  <c r="BO66" i="38"/>
  <c r="BO93" i="38"/>
  <c r="BO71" i="38"/>
  <c r="BO38" i="38"/>
  <c r="BO22" i="38"/>
  <c r="BO19" i="38"/>
  <c r="BO11" i="38"/>
  <c r="BO6" i="38"/>
  <c r="BO72" i="38"/>
  <c r="BN36" i="38"/>
  <c r="BO36" i="38" s="1"/>
  <c r="BO12" i="38"/>
  <c r="BO73" i="38"/>
  <c r="BO15" i="38"/>
  <c r="BO13" i="38"/>
  <c r="BO41" i="38"/>
  <c r="BO40" i="38"/>
  <c r="BO39" i="38"/>
  <c r="BO18" i="38"/>
  <c r="BO16" i="38"/>
  <c r="BO7" i="38"/>
  <c r="BO4" i="38"/>
  <c r="BO70" i="38"/>
  <c r="BO10" i="38"/>
  <c r="CL26" i="38"/>
  <c r="CS27" i="38"/>
  <c r="AY141" i="38"/>
  <c r="CX11" i="38"/>
  <c r="AV113" i="38"/>
  <c r="AR113" i="38"/>
  <c r="CX110" i="38"/>
  <c r="AV114" i="38"/>
  <c r="AR114" i="38"/>
  <c r="CS24" i="38"/>
  <c r="CL23" i="38"/>
  <c r="CS19" i="38"/>
  <c r="CL18" i="38"/>
  <c r="BU34" i="38"/>
  <c r="BZ34" i="38" s="1"/>
  <c r="BV27" i="38"/>
  <c r="BV26" i="38"/>
  <c r="BZ10" i="38"/>
  <c r="CE68" i="38"/>
  <c r="CL69" i="38"/>
  <c r="BG114" i="38"/>
  <c r="BH114" i="38" s="1"/>
  <c r="BG113" i="38"/>
  <c r="BH113" i="38" s="1"/>
  <c r="BG109" i="38"/>
  <c r="BH36" i="38"/>
  <c r="CL16" i="38"/>
  <c r="CE15" i="38"/>
  <c r="CL6" i="38"/>
  <c r="CL5" i="38" s="1"/>
  <c r="CV141" i="38"/>
  <c r="BX141" i="38"/>
  <c r="BA139" i="38"/>
  <c r="BV34" i="38" l="1"/>
  <c r="CX30" i="38"/>
  <c r="CS29" i="38"/>
  <c r="CX29" i="38" s="1"/>
  <c r="BV35" i="38"/>
  <c r="BP141" i="38"/>
  <c r="CE38" i="38"/>
  <c r="CE124" i="38" s="1"/>
  <c r="CG123" i="38" s="1"/>
  <c r="BV33" i="38"/>
  <c r="CS6" i="38"/>
  <c r="CS5" i="38" s="1"/>
  <c r="CX5" i="38" s="1"/>
  <c r="BG112" i="38"/>
  <c r="BH109" i="38"/>
  <c r="CL22" i="38"/>
  <c r="CS26" i="38"/>
  <c r="CX26" i="38" s="1"/>
  <c r="CX27" i="38"/>
  <c r="BO142" i="38"/>
  <c r="BO141" i="38"/>
  <c r="BN114" i="38"/>
  <c r="BO114" i="38" s="1"/>
  <c r="BN109" i="38"/>
  <c r="BN113" i="38"/>
  <c r="BO113" i="38" s="1"/>
  <c r="BY139" i="38"/>
  <c r="BV138" i="38"/>
  <c r="BV133" i="38"/>
  <c r="BV134" i="38"/>
  <c r="BV130" i="38"/>
  <c r="BV131" i="38"/>
  <c r="BV127" i="38"/>
  <c r="BV132" i="38"/>
  <c r="BV128" i="38"/>
  <c r="BV126" i="38"/>
  <c r="BV129" i="38"/>
  <c r="BV125" i="38"/>
  <c r="BV123" i="38"/>
  <c r="BV122" i="38"/>
  <c r="BV121" i="38"/>
  <c r="BV120" i="38"/>
  <c r="BV119" i="38"/>
  <c r="BV118" i="38"/>
  <c r="BV117" i="38"/>
  <c r="BV111" i="38"/>
  <c r="BV110" i="38"/>
  <c r="BV102" i="38"/>
  <c r="BV101" i="38"/>
  <c r="BV100" i="38"/>
  <c r="BV99" i="38"/>
  <c r="BV98" i="38"/>
  <c r="BV97" i="38"/>
  <c r="BV96" i="38"/>
  <c r="BV95" i="38"/>
  <c r="BV94" i="38"/>
  <c r="BV116" i="38"/>
  <c r="BV106" i="38"/>
  <c r="BV105" i="38"/>
  <c r="BV104" i="38"/>
  <c r="BV93" i="38"/>
  <c r="BV91" i="38"/>
  <c r="BV90" i="38"/>
  <c r="BV89" i="38"/>
  <c r="BV88" i="38"/>
  <c r="BV87" i="38"/>
  <c r="BV86" i="38"/>
  <c r="BV85" i="38"/>
  <c r="BV84" i="38"/>
  <c r="BV83" i="38"/>
  <c r="BV81" i="38"/>
  <c r="BV80" i="38"/>
  <c r="BV76" i="38"/>
  <c r="BV79" i="38"/>
  <c r="BV75" i="38"/>
  <c r="BV69" i="38"/>
  <c r="BV68" i="38"/>
  <c r="BV65" i="38"/>
  <c r="BV64" i="38"/>
  <c r="BV63" i="38"/>
  <c r="BV62" i="38"/>
  <c r="BV61" i="38"/>
  <c r="BV60" i="38"/>
  <c r="BV59" i="38"/>
  <c r="BV58" i="38"/>
  <c r="BV57" i="38"/>
  <c r="BV56" i="38"/>
  <c r="BV55" i="38"/>
  <c r="BV54" i="38"/>
  <c r="BV53" i="38"/>
  <c r="BV52" i="38"/>
  <c r="BV51" i="38"/>
  <c r="BV50" i="38"/>
  <c r="BV49" i="38"/>
  <c r="BV48" i="38"/>
  <c r="BV47" i="38"/>
  <c r="BV46" i="38"/>
  <c r="BV45" i="38"/>
  <c r="BV44" i="38"/>
  <c r="BV43" i="38"/>
  <c r="BV42" i="38"/>
  <c r="BV78" i="38"/>
  <c r="BV74" i="38"/>
  <c r="BV77" i="38"/>
  <c r="BV73" i="38"/>
  <c r="BV66" i="38"/>
  <c r="BV41" i="38"/>
  <c r="BV40" i="38"/>
  <c r="BV39" i="38"/>
  <c r="BU36" i="38"/>
  <c r="BV12" i="38"/>
  <c r="BV7" i="38"/>
  <c r="BV70" i="38"/>
  <c r="BV38" i="38"/>
  <c r="BV15" i="38"/>
  <c r="BV13" i="38"/>
  <c r="BV71" i="38"/>
  <c r="BV18" i="38"/>
  <c r="BV16" i="38"/>
  <c r="BV10" i="38"/>
  <c r="BV19" i="38"/>
  <c r="BV36" i="38"/>
  <c r="BV4" i="38"/>
  <c r="BV6" i="38"/>
  <c r="BV72" i="38"/>
  <c r="BV11" i="38"/>
  <c r="BV22" i="38"/>
  <c r="BZ4" i="38"/>
  <c r="CL125" i="38"/>
  <c r="CS126" i="38"/>
  <c r="CE34" i="38"/>
  <c r="CF34" i="38" s="1"/>
  <c r="CF27" i="38"/>
  <c r="CF26" i="38"/>
  <c r="AW112" i="38"/>
  <c r="BB109" i="38"/>
  <c r="AX109" i="38"/>
  <c r="CS39" i="38"/>
  <c r="CX40" i="38"/>
  <c r="AJ139" i="38"/>
  <c r="AK139" i="38" s="1"/>
  <c r="AK137" i="38"/>
  <c r="CS116" i="38"/>
  <c r="CX116" i="38" s="1"/>
  <c r="CX117" i="38"/>
  <c r="CE35" i="38"/>
  <c r="CF35" i="38" s="1"/>
  <c r="CF29" i="38"/>
  <c r="CF30" i="38"/>
  <c r="CS23" i="38"/>
  <c r="CX24" i="38"/>
  <c r="CS12" i="38"/>
  <c r="CL10" i="38"/>
  <c r="BB113" i="38"/>
  <c r="AX113" i="38"/>
  <c r="AQ137" i="38"/>
  <c r="AV112" i="38"/>
  <c r="AR112" i="38"/>
  <c r="BU124" i="38"/>
  <c r="BV124" i="38" s="1"/>
  <c r="BZ38" i="38"/>
  <c r="CG94" i="38"/>
  <c r="CG69" i="38"/>
  <c r="CG81" i="38"/>
  <c r="CS16" i="38"/>
  <c r="CL15" i="38"/>
  <c r="BB114" i="38"/>
  <c r="AX114" i="38"/>
  <c r="CS104" i="38"/>
  <c r="CX104" i="38" s="1"/>
  <c r="CX105" i="38"/>
  <c r="CE33" i="38"/>
  <c r="CF33" i="38" s="1"/>
  <c r="CF23" i="38"/>
  <c r="CF8" i="38"/>
  <c r="CE4" i="38"/>
  <c r="CF5" i="38" s="1"/>
  <c r="CF24" i="38"/>
  <c r="CS69" i="38"/>
  <c r="CL68" i="38"/>
  <c r="CS18" i="38"/>
  <c r="CX18" i="38" s="1"/>
  <c r="CX19" i="38"/>
  <c r="CS84" i="38"/>
  <c r="CL83" i="38"/>
  <c r="CL93" i="38"/>
  <c r="CS94" i="38"/>
  <c r="CG50" i="38" l="1"/>
  <c r="CG72" i="38"/>
  <c r="CG110" i="38"/>
  <c r="CG49" i="38"/>
  <c r="CG58" i="38"/>
  <c r="CG83" i="38"/>
  <c r="CG100" i="38"/>
  <c r="CG38" i="38"/>
  <c r="CG62" i="38"/>
  <c r="CG84" i="38"/>
  <c r="CG116" i="38"/>
  <c r="CG138" i="38"/>
  <c r="CG39" i="38"/>
  <c r="CG54" i="38"/>
  <c r="CG65" i="38"/>
  <c r="CG73" i="38"/>
  <c r="CG88" i="38"/>
  <c r="CG95" i="38"/>
  <c r="CG117" i="38"/>
  <c r="CG44" i="38"/>
  <c r="CG57" i="38"/>
  <c r="CG68" i="38"/>
  <c r="CG77" i="38"/>
  <c r="CG91" i="38"/>
  <c r="CG96" i="38"/>
  <c r="CG121" i="38"/>
  <c r="CG43" i="38"/>
  <c r="CG42" i="38"/>
  <c r="CG53" i="38"/>
  <c r="CG61" i="38"/>
  <c r="CG104" i="38"/>
  <c r="CG76" i="38"/>
  <c r="CG87" i="38"/>
  <c r="CG105" i="38"/>
  <c r="CG99" i="38"/>
  <c r="CG120" i="38"/>
  <c r="CG47" i="38"/>
  <c r="CG40" i="38"/>
  <c r="CG46" i="38"/>
  <c r="CG51" i="38"/>
  <c r="CG55" i="38"/>
  <c r="CG59" i="38"/>
  <c r="CG63" i="38"/>
  <c r="CG66" i="38"/>
  <c r="CG70" i="38"/>
  <c r="CG74" i="38"/>
  <c r="CG78" i="38"/>
  <c r="CG85" i="38"/>
  <c r="CG89" i="38"/>
  <c r="CG93" i="38"/>
  <c r="CG111" i="38"/>
  <c r="CG97" i="38"/>
  <c r="CG101" i="38"/>
  <c r="CG119" i="38"/>
  <c r="CG122" i="38"/>
  <c r="CG45" i="38"/>
  <c r="CG41" i="38"/>
  <c r="CG48" i="38"/>
  <c r="CG52" i="38"/>
  <c r="CG56" i="38"/>
  <c r="CG60" i="38"/>
  <c r="CG64" i="38"/>
  <c r="CG80" i="38"/>
  <c r="CG71" i="38"/>
  <c r="CG75" i="38"/>
  <c r="CG79" i="38"/>
  <c r="CG86" i="38"/>
  <c r="CG90" i="38"/>
  <c r="CG106" i="38"/>
  <c r="CG118" i="38"/>
  <c r="CG98" i="38"/>
  <c r="CG102" i="38"/>
  <c r="CG124" i="38"/>
  <c r="CL38" i="38"/>
  <c r="CL124" i="38" s="1"/>
  <c r="CN138" i="38" s="1"/>
  <c r="CX84" i="38"/>
  <c r="CS83" i="38"/>
  <c r="CX83" i="38" s="1"/>
  <c r="CS68" i="38"/>
  <c r="CX68" i="38" s="1"/>
  <c r="CX69" i="38"/>
  <c r="CS15" i="38"/>
  <c r="CX16" i="38"/>
  <c r="BU114" i="38"/>
  <c r="BU113" i="38"/>
  <c r="BU109" i="38"/>
  <c r="BZ36" i="38"/>
  <c r="CS93" i="38"/>
  <c r="CX93" i="38" s="1"/>
  <c r="CX94" i="38"/>
  <c r="CS22" i="38"/>
  <c r="CX22" i="38" s="1"/>
  <c r="CX23" i="38"/>
  <c r="BN112" i="38"/>
  <c r="BO109" i="38"/>
  <c r="BG137" i="38"/>
  <c r="BH112" i="38"/>
  <c r="CF138" i="38"/>
  <c r="CF133" i="38"/>
  <c r="CF134" i="38"/>
  <c r="CF130" i="38"/>
  <c r="CF131" i="38"/>
  <c r="CF127" i="38"/>
  <c r="CF132" i="38"/>
  <c r="CF128" i="38"/>
  <c r="CF129" i="38"/>
  <c r="CF126" i="38"/>
  <c r="CF124" i="38"/>
  <c r="CF123" i="38"/>
  <c r="CF122" i="38"/>
  <c r="CF121" i="38"/>
  <c r="CF120" i="38"/>
  <c r="CF125" i="38"/>
  <c r="CF119" i="38"/>
  <c r="CF118" i="38"/>
  <c r="CF117" i="38"/>
  <c r="CF116" i="38"/>
  <c r="CF111" i="38"/>
  <c r="CF110" i="38"/>
  <c r="CF106" i="38"/>
  <c r="CF105" i="38"/>
  <c r="CF104" i="38"/>
  <c r="CF102" i="38"/>
  <c r="CF101" i="38"/>
  <c r="CF100" i="38"/>
  <c r="CF99" i="38"/>
  <c r="CF98" i="38"/>
  <c r="CF97" i="38"/>
  <c r="CF96" i="38"/>
  <c r="CF95" i="38"/>
  <c r="CF94" i="38"/>
  <c r="CF91" i="38"/>
  <c r="CF90" i="38"/>
  <c r="CF89" i="38"/>
  <c r="CF88" i="38"/>
  <c r="CF87" i="38"/>
  <c r="CF86" i="38"/>
  <c r="CF85" i="38"/>
  <c r="CF84" i="38"/>
  <c r="CF83" i="38"/>
  <c r="CF81" i="38"/>
  <c r="CF80" i="38"/>
  <c r="CF93" i="38"/>
  <c r="CF79" i="38"/>
  <c r="CF78" i="38"/>
  <c r="CF77" i="38"/>
  <c r="CF76" i="38"/>
  <c r="CF75" i="38"/>
  <c r="CF74" i="38"/>
  <c r="CF73" i="38"/>
  <c r="CF72" i="38"/>
  <c r="CF71" i="38"/>
  <c r="CF70" i="38"/>
  <c r="CF69" i="38"/>
  <c r="CF66" i="38"/>
  <c r="CF64" i="38"/>
  <c r="CF60" i="38"/>
  <c r="CF56" i="38"/>
  <c r="CF52" i="38"/>
  <c r="CF49" i="38"/>
  <c r="CF47" i="38"/>
  <c r="CF45" i="38"/>
  <c r="CF43" i="38"/>
  <c r="CE36" i="38"/>
  <c r="CF12" i="38"/>
  <c r="CF7" i="38"/>
  <c r="CF65" i="38"/>
  <c r="CF61" i="38"/>
  <c r="CF57" i="38"/>
  <c r="CF53" i="38"/>
  <c r="CF15" i="38"/>
  <c r="CF13" i="38"/>
  <c r="CF68" i="38"/>
  <c r="CF62" i="38"/>
  <c r="CF58" i="38"/>
  <c r="CF54" i="38"/>
  <c r="CF50" i="38"/>
  <c r="CF48" i="38"/>
  <c r="CF46" i="38"/>
  <c r="CF44" i="38"/>
  <c r="CF42" i="38"/>
  <c r="CF41" i="38"/>
  <c r="CF40" i="38"/>
  <c r="CF39" i="38"/>
  <c r="CF18" i="38"/>
  <c r="CF16" i="38"/>
  <c r="CF10" i="38"/>
  <c r="CF11" i="38"/>
  <c r="CF6" i="38"/>
  <c r="CF22" i="38"/>
  <c r="CF19" i="38"/>
  <c r="CF4" i="38"/>
  <c r="CF63" i="38"/>
  <c r="CF59" i="38"/>
  <c r="CF55" i="38"/>
  <c r="CF51" i="38"/>
  <c r="CF38" i="38"/>
  <c r="CM26" i="38"/>
  <c r="CL34" i="38"/>
  <c r="CM34" i="38" s="1"/>
  <c r="CM27" i="38"/>
  <c r="AW137" i="38"/>
  <c r="BB112" i="38"/>
  <c r="AX112" i="38"/>
  <c r="BV141" i="38"/>
  <c r="BV142" i="38"/>
  <c r="CM8" i="38"/>
  <c r="CM24" i="38"/>
  <c r="CM23" i="38"/>
  <c r="CL33" i="38"/>
  <c r="CM33" i="38" s="1"/>
  <c r="CL4" i="38"/>
  <c r="CM5" i="38" s="1"/>
  <c r="CM30" i="38"/>
  <c r="CM29" i="38"/>
  <c r="CL35" i="38"/>
  <c r="CM35" i="38" s="1"/>
  <c r="BW138" i="38"/>
  <c r="BW124" i="38"/>
  <c r="BW123" i="38"/>
  <c r="BW122" i="38"/>
  <c r="BW121" i="38"/>
  <c r="BW120" i="38"/>
  <c r="BW119" i="38"/>
  <c r="BW118" i="38"/>
  <c r="BW117" i="38"/>
  <c r="BW116" i="38"/>
  <c r="BW106" i="38"/>
  <c r="BW105" i="38"/>
  <c r="BW104" i="38"/>
  <c r="BW110" i="38"/>
  <c r="BW100" i="38"/>
  <c r="BW96" i="38"/>
  <c r="BW101" i="38"/>
  <c r="BW97" i="38"/>
  <c r="BW91" i="38"/>
  <c r="BW90" i="38"/>
  <c r="BW89" i="38"/>
  <c r="BW88" i="38"/>
  <c r="BW87" i="38"/>
  <c r="BW86" i="38"/>
  <c r="BW85" i="38"/>
  <c r="BW84" i="38"/>
  <c r="BW83" i="38"/>
  <c r="BW111" i="38"/>
  <c r="BW102" i="38"/>
  <c r="BW98" i="38"/>
  <c r="BW81" i="38"/>
  <c r="BW95" i="38"/>
  <c r="BW93" i="38"/>
  <c r="BW99" i="38"/>
  <c r="BW94" i="38"/>
  <c r="BW80" i="38"/>
  <c r="BW79" i="38"/>
  <c r="BW78" i="38"/>
  <c r="BW77" i="38"/>
  <c r="BW76" i="38"/>
  <c r="BW75" i="38"/>
  <c r="BW74" i="38"/>
  <c r="BW69" i="38"/>
  <c r="BW68" i="38"/>
  <c r="BW65" i="38"/>
  <c r="BW64" i="38"/>
  <c r="BW63" i="38"/>
  <c r="BW62" i="38"/>
  <c r="BW61" i="38"/>
  <c r="BW60" i="38"/>
  <c r="BW59" i="38"/>
  <c r="BW58" i="38"/>
  <c r="BW57" i="38"/>
  <c r="BW56" i="38"/>
  <c r="BW55" i="38"/>
  <c r="BW54" i="38"/>
  <c r="BW53" i="38"/>
  <c r="BW52" i="38"/>
  <c r="BW51" i="38"/>
  <c r="BW50" i="38"/>
  <c r="BW49" i="38"/>
  <c r="BW48" i="38"/>
  <c r="BW47" i="38"/>
  <c r="BW46" i="38"/>
  <c r="BW45" i="38"/>
  <c r="BW44" i="38"/>
  <c r="BW43" i="38"/>
  <c r="BW42" i="38"/>
  <c r="BW73" i="38"/>
  <c r="BW72" i="38"/>
  <c r="BW71" i="38"/>
  <c r="BW70" i="38"/>
  <c r="BW66" i="38"/>
  <c r="BW38" i="38"/>
  <c r="BW41" i="38"/>
  <c r="BW40" i="38"/>
  <c r="BW39" i="38"/>
  <c r="BZ124" i="38"/>
  <c r="AQ139" i="38"/>
  <c r="AV137" i="38"/>
  <c r="AR137" i="38"/>
  <c r="CX12" i="38"/>
  <c r="CS10" i="38"/>
  <c r="CX39" i="38"/>
  <c r="CS125" i="38"/>
  <c r="CX125" i="38" s="1"/>
  <c r="CX126" i="38"/>
  <c r="CX6" i="38"/>
  <c r="CN43" i="38" l="1"/>
  <c r="CG141" i="38"/>
  <c r="CN58" i="38"/>
  <c r="CN51" i="38"/>
  <c r="CN38" i="38"/>
  <c r="CN75" i="38"/>
  <c r="CN59" i="38"/>
  <c r="CN50" i="38"/>
  <c r="CN63" i="38"/>
  <c r="CN45" i="38"/>
  <c r="CN48" i="38"/>
  <c r="CN49" i="38"/>
  <c r="CN57" i="38"/>
  <c r="CN39" i="38"/>
  <c r="CN62" i="38"/>
  <c r="CN64" i="38"/>
  <c r="CN40" i="38"/>
  <c r="CN46" i="38"/>
  <c r="CN68" i="38"/>
  <c r="CN55" i="38"/>
  <c r="CN47" i="38"/>
  <c r="CN41" i="38"/>
  <c r="CN66" i="38"/>
  <c r="CN52" i="38"/>
  <c r="CN77" i="38"/>
  <c r="CN86" i="38"/>
  <c r="CN44" i="38"/>
  <c r="CN65" i="38"/>
  <c r="CN69" i="38"/>
  <c r="CN87" i="38"/>
  <c r="CN54" i="38"/>
  <c r="CN42" i="38"/>
  <c r="CN53" i="38"/>
  <c r="CN56" i="38"/>
  <c r="CN72" i="38"/>
  <c r="CN93" i="38"/>
  <c r="CN90" i="38"/>
  <c r="CN73" i="38"/>
  <c r="CN80" i="38"/>
  <c r="CN99" i="38"/>
  <c r="CN61" i="38"/>
  <c r="CN60" i="38"/>
  <c r="CN71" i="38"/>
  <c r="CN76" i="38"/>
  <c r="CN81" i="38"/>
  <c r="CN98" i="38"/>
  <c r="CN70" i="38"/>
  <c r="CN74" i="38"/>
  <c r="CN78" i="38"/>
  <c r="CN84" i="38"/>
  <c r="CN91" i="38"/>
  <c r="CN118" i="38"/>
  <c r="CN94" i="38"/>
  <c r="CN119" i="38"/>
  <c r="CN102" i="38"/>
  <c r="CN110" i="38"/>
  <c r="CN79" i="38"/>
  <c r="CN83" i="38"/>
  <c r="CN88" i="38"/>
  <c r="CN97" i="38"/>
  <c r="CN104" i="38"/>
  <c r="CN122" i="38"/>
  <c r="CN85" i="38"/>
  <c r="CN89" i="38"/>
  <c r="CN95" i="38"/>
  <c r="CN101" i="38"/>
  <c r="CN111" i="38"/>
  <c r="CN123" i="38"/>
  <c r="CN96" i="38"/>
  <c r="CN100" i="38"/>
  <c r="CN105" i="38"/>
  <c r="CN116" i="38"/>
  <c r="CN120" i="38"/>
  <c r="CN124" i="38"/>
  <c r="CN106" i="38"/>
  <c r="CN117" i="38"/>
  <c r="CN121" i="38"/>
  <c r="CE114" i="38"/>
  <c r="CF114" i="38" s="1"/>
  <c r="CE113" i="38"/>
  <c r="CF113" i="38" s="1"/>
  <c r="CE109" i="38"/>
  <c r="BN137" i="38"/>
  <c r="BO112" i="38"/>
  <c r="BW141" i="38"/>
  <c r="AW139" i="38"/>
  <c r="AX137" i="38"/>
  <c r="BB137" i="38"/>
  <c r="CS38" i="38"/>
  <c r="CT26" i="38"/>
  <c r="CS34" i="38"/>
  <c r="CX34" i="38" s="1"/>
  <c r="CT27" i="38"/>
  <c r="CX10" i="38"/>
  <c r="AQ140" i="38"/>
  <c r="AR139" i="38"/>
  <c r="AV139" i="38"/>
  <c r="CM138" i="38"/>
  <c r="CM133" i="38"/>
  <c r="CM134" i="38"/>
  <c r="CM131" i="38"/>
  <c r="CM128" i="38"/>
  <c r="CM132" i="38"/>
  <c r="CM129" i="38"/>
  <c r="CM125" i="38"/>
  <c r="CM126" i="38"/>
  <c r="CM124" i="38"/>
  <c r="CM130" i="38"/>
  <c r="CM123" i="38"/>
  <c r="CM122" i="38"/>
  <c r="CM121" i="38"/>
  <c r="CM120" i="38"/>
  <c r="CM119" i="38"/>
  <c r="CM118" i="38"/>
  <c r="CM117" i="38"/>
  <c r="CM116" i="38"/>
  <c r="CM127" i="38"/>
  <c r="CM106" i="38"/>
  <c r="CM105" i="38"/>
  <c r="CM104" i="38"/>
  <c r="CM111" i="38"/>
  <c r="CM110" i="38"/>
  <c r="CM101" i="38"/>
  <c r="CM97" i="38"/>
  <c r="CM102" i="38"/>
  <c r="CM98" i="38"/>
  <c r="CM91" i="38"/>
  <c r="CM90" i="38"/>
  <c r="CM89" i="38"/>
  <c r="CM88" i="38"/>
  <c r="CM87" i="38"/>
  <c r="CM86" i="38"/>
  <c r="CM85" i="38"/>
  <c r="CM84" i="38"/>
  <c r="CM83" i="38"/>
  <c r="CM99" i="38"/>
  <c r="CM95" i="38"/>
  <c r="CM94" i="38"/>
  <c r="CM81" i="38"/>
  <c r="CM80" i="38"/>
  <c r="CM96" i="38"/>
  <c r="CM100" i="38"/>
  <c r="CM79" i="38"/>
  <c r="CM78" i="38"/>
  <c r="CM77" i="38"/>
  <c r="CM76" i="38"/>
  <c r="CM75" i="38"/>
  <c r="CM74" i="38"/>
  <c r="CM68" i="38"/>
  <c r="CM66" i="38"/>
  <c r="CM65" i="38"/>
  <c r="CM64" i="38"/>
  <c r="CM63" i="38"/>
  <c r="CM62" i="38"/>
  <c r="CM61" i="38"/>
  <c r="CM60" i="38"/>
  <c r="CM59" i="38"/>
  <c r="CM58" i="38"/>
  <c r="CM57" i="38"/>
  <c r="CM56" i="38"/>
  <c r="CM55" i="38"/>
  <c r="CM54" i="38"/>
  <c r="CM53" i="38"/>
  <c r="CM52" i="38"/>
  <c r="CM51" i="38"/>
  <c r="CM50" i="38"/>
  <c r="CM49" i="38"/>
  <c r="CM48" i="38"/>
  <c r="CM47" i="38"/>
  <c r="CM46" i="38"/>
  <c r="CM45" i="38"/>
  <c r="CM44" i="38"/>
  <c r="CM43" i="38"/>
  <c r="CM42" i="38"/>
  <c r="CM93" i="38"/>
  <c r="CM73" i="38"/>
  <c r="CM72" i="38"/>
  <c r="CM71" i="38"/>
  <c r="CM70" i="38"/>
  <c r="CM69" i="38"/>
  <c r="CM38" i="38"/>
  <c r="CM15" i="38"/>
  <c r="CM13" i="38"/>
  <c r="CM18" i="38"/>
  <c r="CM16" i="38"/>
  <c r="CM10" i="38"/>
  <c r="CM22" i="38"/>
  <c r="CM19" i="38"/>
  <c r="CM11" i="38"/>
  <c r="CM6" i="38"/>
  <c r="CM41" i="38"/>
  <c r="CM40" i="38"/>
  <c r="CM39" i="38"/>
  <c r="CM7" i="38"/>
  <c r="CM4" i="38"/>
  <c r="CM12" i="38"/>
  <c r="CL36" i="38"/>
  <c r="CF141" i="38"/>
  <c r="CF142" i="38"/>
  <c r="BG139" i="38"/>
  <c r="BH137" i="38"/>
  <c r="BU112" i="38"/>
  <c r="BZ109" i="38"/>
  <c r="BV109" i="38"/>
  <c r="CS35" i="38"/>
  <c r="CX35" i="38" s="1"/>
  <c r="CT29" i="38"/>
  <c r="CT30" i="38"/>
  <c r="CX15" i="38"/>
  <c r="BZ114" i="38"/>
  <c r="BV114" i="38"/>
  <c r="CT24" i="38"/>
  <c r="CT23" i="38"/>
  <c r="CS33" i="38"/>
  <c r="CX33" i="38" s="1"/>
  <c r="CT8" i="38"/>
  <c r="CS4" i="38"/>
  <c r="CT5" i="38" s="1"/>
  <c r="CF36" i="38"/>
  <c r="BZ113" i="38"/>
  <c r="BV113" i="38"/>
  <c r="CT34" i="38" l="1"/>
  <c r="CT33" i="38"/>
  <c r="CN141" i="38"/>
  <c r="BU137" i="38"/>
  <c r="BZ112" i="38"/>
  <c r="BV112" i="38"/>
  <c r="AX139" i="38"/>
  <c r="BB139" i="38"/>
  <c r="BN139" i="38"/>
  <c r="BO139" i="38" s="1"/>
  <c r="BO137" i="38"/>
  <c r="CT138" i="38"/>
  <c r="CT134" i="38"/>
  <c r="CT132" i="38"/>
  <c r="CT128" i="38"/>
  <c r="CT129" i="38"/>
  <c r="CT130" i="38"/>
  <c r="CT126" i="38"/>
  <c r="CT127" i="38"/>
  <c r="CT125" i="38"/>
  <c r="CT131" i="38"/>
  <c r="CT123" i="38"/>
  <c r="CT122" i="38"/>
  <c r="CT121" i="38"/>
  <c r="CT120" i="38"/>
  <c r="CT119" i="38"/>
  <c r="CT118" i="38"/>
  <c r="CT111" i="38"/>
  <c r="CT110" i="38"/>
  <c r="CT133" i="38"/>
  <c r="CT102" i="38"/>
  <c r="CT101" i="38"/>
  <c r="CT100" i="38"/>
  <c r="CT99" i="38"/>
  <c r="CT98" i="38"/>
  <c r="CT97" i="38"/>
  <c r="CT96" i="38"/>
  <c r="CT95" i="38"/>
  <c r="CT94" i="38"/>
  <c r="CT117" i="38"/>
  <c r="CT116" i="38"/>
  <c r="CT106" i="38"/>
  <c r="CT105" i="38"/>
  <c r="CT104" i="38"/>
  <c r="CT93" i="38"/>
  <c r="CT91" i="38"/>
  <c r="CT90" i="38"/>
  <c r="CT89" i="38"/>
  <c r="CT88" i="38"/>
  <c r="CT87" i="38"/>
  <c r="CT86" i="38"/>
  <c r="CT85" i="38"/>
  <c r="CT84" i="38"/>
  <c r="CT83" i="38"/>
  <c r="CT80" i="38"/>
  <c r="CT81" i="38"/>
  <c r="CT76" i="38"/>
  <c r="CT79" i="38"/>
  <c r="CT75" i="38"/>
  <c r="CT68" i="38"/>
  <c r="CT65" i="38"/>
  <c r="CT64" i="38"/>
  <c r="CT63" i="38"/>
  <c r="CT62" i="38"/>
  <c r="CT61" i="38"/>
  <c r="CT60" i="38"/>
  <c r="CT59" i="38"/>
  <c r="CT58" i="38"/>
  <c r="CT57" i="38"/>
  <c r="CT56" i="38"/>
  <c r="CT55" i="38"/>
  <c r="CT54" i="38"/>
  <c r="CT53" i="38"/>
  <c r="CT52" i="38"/>
  <c r="CT51" i="38"/>
  <c r="CT50" i="38"/>
  <c r="CT49" i="38"/>
  <c r="CT48" i="38"/>
  <c r="CT47" i="38"/>
  <c r="CT46" i="38"/>
  <c r="CT45" i="38"/>
  <c r="CT44" i="38"/>
  <c r="CT43" i="38"/>
  <c r="CT42" i="38"/>
  <c r="CT41" i="38"/>
  <c r="CT78" i="38"/>
  <c r="CT74" i="38"/>
  <c r="CT73" i="38"/>
  <c r="CT72" i="38"/>
  <c r="CT71" i="38"/>
  <c r="CT70" i="38"/>
  <c r="CT69" i="38"/>
  <c r="CT66" i="38"/>
  <c r="CT40" i="38"/>
  <c r="CT39" i="38"/>
  <c r="CT18" i="38"/>
  <c r="CT16" i="38"/>
  <c r="CT10" i="38"/>
  <c r="CT38" i="38"/>
  <c r="CT22" i="38"/>
  <c r="CT19" i="38"/>
  <c r="CT11" i="38"/>
  <c r="CS36" i="38"/>
  <c r="CT12" i="38"/>
  <c r="CT7" i="38"/>
  <c r="CT77" i="38"/>
  <c r="CT15" i="38"/>
  <c r="CT6" i="38"/>
  <c r="CT13" i="38"/>
  <c r="CT4" i="38"/>
  <c r="CX4" i="38"/>
  <c r="CT35" i="38"/>
  <c r="CL114" i="38"/>
  <c r="CM114" i="38" s="1"/>
  <c r="CL113" i="38"/>
  <c r="CM113" i="38" s="1"/>
  <c r="CL109" i="38"/>
  <c r="CM36" i="38"/>
  <c r="CS124" i="38"/>
  <c r="CT124" i="38" s="1"/>
  <c r="CX38" i="38"/>
  <c r="CE112" i="38"/>
  <c r="CF109" i="38"/>
  <c r="BG140" i="38"/>
  <c r="BH139" i="38"/>
  <c r="CM142" i="38"/>
  <c r="CM141" i="38"/>
  <c r="CE137" i="38" l="1"/>
  <c r="CF112" i="38"/>
  <c r="CL112" i="38"/>
  <c r="CM109" i="38"/>
  <c r="CS114" i="38"/>
  <c r="CS113" i="38"/>
  <c r="CS109" i="38"/>
  <c r="CX36" i="38"/>
  <c r="CT36" i="38"/>
  <c r="CU138" i="38"/>
  <c r="CU124" i="38"/>
  <c r="CU123" i="38"/>
  <c r="CU122" i="38"/>
  <c r="CU121" i="38"/>
  <c r="CU120" i="38"/>
  <c r="CU119" i="38"/>
  <c r="CU118" i="38"/>
  <c r="CU117" i="38"/>
  <c r="CU116" i="38"/>
  <c r="CU106" i="38"/>
  <c r="CU105" i="38"/>
  <c r="CU104" i="38"/>
  <c r="CU111" i="38"/>
  <c r="CU110" i="38"/>
  <c r="CU100" i="38"/>
  <c r="CU96" i="38"/>
  <c r="CU101" i="38"/>
  <c r="CU97" i="38"/>
  <c r="CU91" i="38"/>
  <c r="CU90" i="38"/>
  <c r="CU89" i="38"/>
  <c r="CU88" i="38"/>
  <c r="CU87" i="38"/>
  <c r="CU86" i="38"/>
  <c r="CU85" i="38"/>
  <c r="CU84" i="38"/>
  <c r="CU83" i="38"/>
  <c r="CU102" i="38"/>
  <c r="CU98" i="38"/>
  <c r="CU94" i="38"/>
  <c r="CU81" i="38"/>
  <c r="CU80" i="38"/>
  <c r="CU99" i="38"/>
  <c r="CU93" i="38"/>
  <c r="CU79" i="38"/>
  <c r="CU78" i="38"/>
  <c r="CU77" i="38"/>
  <c r="CU76" i="38"/>
  <c r="CU75" i="38"/>
  <c r="CU74" i="38"/>
  <c r="CU95" i="38"/>
  <c r="CU68" i="38"/>
  <c r="CU65" i="38"/>
  <c r="CU64" i="38"/>
  <c r="CU63" i="38"/>
  <c r="CU62" i="38"/>
  <c r="CU61" i="38"/>
  <c r="CU60" i="38"/>
  <c r="CU59" i="38"/>
  <c r="CU58" i="38"/>
  <c r="CU57" i="38"/>
  <c r="CU56" i="38"/>
  <c r="CU55" i="38"/>
  <c r="CU54" i="38"/>
  <c r="CU53" i="38"/>
  <c r="CU52" i="38"/>
  <c r="CU51" i="38"/>
  <c r="CU50" i="38"/>
  <c r="CU49" i="38"/>
  <c r="CU48" i="38"/>
  <c r="CU47" i="38"/>
  <c r="CU46" i="38"/>
  <c r="CU45" i="38"/>
  <c r="CU44" i="38"/>
  <c r="CU43" i="38"/>
  <c r="CU42" i="38"/>
  <c r="CU73" i="38"/>
  <c r="CU72" i="38"/>
  <c r="CU71" i="38"/>
  <c r="CU70" i="38"/>
  <c r="CU69" i="38"/>
  <c r="CU66" i="38"/>
  <c r="CU41" i="38"/>
  <c r="CU38" i="38"/>
  <c r="CU40" i="38"/>
  <c r="CU39" i="38"/>
  <c r="CX124" i="38"/>
  <c r="CT142" i="38"/>
  <c r="CT141" i="38"/>
  <c r="BU139" i="38"/>
  <c r="BZ137" i="38"/>
  <c r="BV137" i="38"/>
  <c r="CU141" i="38" l="1"/>
  <c r="CS112" i="38"/>
  <c r="CX109" i="38"/>
  <c r="CT109" i="38"/>
  <c r="CL137" i="38"/>
  <c r="CM112" i="38"/>
  <c r="BZ139" i="38"/>
  <c r="BV139" i="38"/>
  <c r="CX113" i="38"/>
  <c r="CT113" i="38"/>
  <c r="CX114" i="38"/>
  <c r="CT114" i="38"/>
  <c r="CE139" i="38"/>
  <c r="CF139" i="38" s="1"/>
  <c r="CF137" i="38"/>
  <c r="CL139" i="38" l="1"/>
  <c r="CM139" i="38" s="1"/>
  <c r="CM137" i="38"/>
  <c r="CS137" i="38"/>
  <c r="CX112" i="38"/>
  <c r="CT112" i="38"/>
  <c r="CS139" i="38" l="1"/>
  <c r="CX137" i="38"/>
  <c r="CT137" i="38"/>
  <c r="CX139" i="38" l="1"/>
  <c r="CT139" i="38"/>
  <c r="O205" i="37" l="1"/>
  <c r="O203" i="37"/>
  <c r="O202" i="37"/>
  <c r="O201" i="37"/>
  <c r="O200" i="37"/>
  <c r="O199" i="37"/>
  <c r="O198" i="37"/>
  <c r="O197" i="37"/>
  <c r="O196" i="37"/>
  <c r="O195" i="37"/>
  <c r="O194" i="37"/>
  <c r="B193" i="37"/>
  <c r="O192" i="37"/>
  <c r="O191" i="37"/>
  <c r="O190" i="37"/>
  <c r="O189" i="37"/>
  <c r="B188" i="37"/>
  <c r="O187" i="37"/>
  <c r="O186" i="37"/>
  <c r="O185" i="37"/>
  <c r="O184" i="37"/>
  <c r="O183" i="37"/>
  <c r="O182" i="37"/>
  <c r="O181" i="37"/>
  <c r="O180" i="37"/>
  <c r="O179" i="37"/>
  <c r="O178" i="37"/>
  <c r="O177" i="37"/>
  <c r="O176" i="37"/>
  <c r="O175" i="37"/>
  <c r="O174" i="37"/>
  <c r="O173" i="37"/>
  <c r="B172" i="37"/>
  <c r="O171" i="37"/>
  <c r="O170" i="37"/>
  <c r="O169" i="37"/>
  <c r="O168" i="37"/>
  <c r="O167" i="37"/>
  <c r="O166" i="37"/>
  <c r="O165" i="37"/>
  <c r="O164" i="37"/>
  <c r="O163" i="37"/>
  <c r="O162" i="37"/>
  <c r="O161" i="37"/>
  <c r="O160" i="37"/>
  <c r="O159" i="37"/>
  <c r="O158" i="37"/>
  <c r="O157" i="37"/>
  <c r="O156" i="37"/>
  <c r="O155" i="37"/>
  <c r="O154" i="37"/>
  <c r="O153" i="37"/>
  <c r="O152" i="37"/>
  <c r="O151" i="37"/>
  <c r="O150" i="37"/>
  <c r="O149" i="37"/>
  <c r="O148" i="37"/>
  <c r="O147" i="37"/>
  <c r="O146" i="37"/>
  <c r="O145" i="37"/>
  <c r="O144" i="37"/>
  <c r="O143" i="37"/>
  <c r="O142" i="37"/>
  <c r="O141" i="37"/>
  <c r="O140" i="37"/>
  <c r="B139" i="37"/>
  <c r="O138" i="37"/>
  <c r="O137" i="37"/>
  <c r="O136" i="37"/>
  <c r="O135" i="37"/>
  <c r="O134" i="37"/>
  <c r="O133" i="37"/>
  <c r="O132" i="37"/>
  <c r="O131" i="37"/>
  <c r="O130" i="37"/>
  <c r="O129" i="37"/>
  <c r="O128" i="37"/>
  <c r="O127" i="37"/>
  <c r="O126" i="37"/>
  <c r="O125" i="37"/>
  <c r="O124" i="37"/>
  <c r="O123" i="37"/>
  <c r="O122" i="37"/>
  <c r="O121" i="37"/>
  <c r="O120" i="37"/>
  <c r="O119" i="37"/>
  <c r="O118" i="37"/>
  <c r="O117" i="37"/>
  <c r="O116" i="37"/>
  <c r="O115" i="37"/>
  <c r="O114" i="37"/>
  <c r="O113" i="37"/>
  <c r="O112" i="37"/>
  <c r="O111" i="37"/>
  <c r="O110" i="37"/>
  <c r="O109" i="37"/>
  <c r="O108" i="37"/>
  <c r="O107" i="37"/>
  <c r="O106" i="37"/>
  <c r="O105" i="37"/>
  <c r="O104" i="37"/>
  <c r="O103" i="37"/>
  <c r="O102" i="37"/>
  <c r="O101" i="37"/>
  <c r="O100" i="37"/>
  <c r="O99" i="37"/>
  <c r="O98" i="37"/>
  <c r="O97" i="37"/>
  <c r="O96" i="37"/>
  <c r="B95" i="37"/>
  <c r="O94" i="37"/>
  <c r="O93" i="37"/>
  <c r="O92" i="37"/>
  <c r="O91" i="37"/>
  <c r="O90" i="37"/>
  <c r="O89" i="37"/>
  <c r="O88" i="37"/>
  <c r="O87" i="37"/>
  <c r="O86" i="37"/>
  <c r="O85" i="37"/>
  <c r="O84" i="37"/>
  <c r="O83" i="37"/>
  <c r="O82" i="37"/>
  <c r="O81" i="37"/>
  <c r="O80" i="37"/>
  <c r="O79" i="37"/>
  <c r="O78" i="37"/>
  <c r="O77" i="37"/>
  <c r="O76" i="37"/>
  <c r="O75" i="37"/>
  <c r="O74" i="37"/>
  <c r="O73" i="37"/>
  <c r="O72" i="37"/>
  <c r="O71" i="37"/>
  <c r="O70" i="37"/>
  <c r="O69" i="37"/>
  <c r="O68" i="37"/>
  <c r="O67" i="37"/>
  <c r="O66" i="37"/>
  <c r="O65" i="37"/>
  <c r="O64" i="37"/>
  <c r="O63" i="37"/>
  <c r="O62" i="37"/>
  <c r="O61" i="37"/>
  <c r="O60" i="37"/>
  <c r="O59" i="37"/>
  <c r="O58" i="37"/>
  <c r="O57" i="37"/>
  <c r="O56" i="37"/>
  <c r="O55" i="37"/>
  <c r="O54" i="37"/>
  <c r="O53" i="37"/>
  <c r="O52" i="37"/>
  <c r="O51" i="37"/>
  <c r="O50" i="37"/>
  <c r="O49" i="37"/>
  <c r="O48" i="37"/>
  <c r="O47" i="37"/>
  <c r="O46" i="37"/>
  <c r="O45" i="37"/>
  <c r="O44" i="37"/>
  <c r="O43" i="37"/>
  <c r="O42" i="37"/>
  <c r="O41" i="37"/>
  <c r="O40" i="37"/>
  <c r="O39" i="37"/>
  <c r="B38" i="37"/>
  <c r="O35" i="37"/>
  <c r="O33" i="37"/>
  <c r="O32" i="37"/>
  <c r="O31" i="37"/>
  <c r="O30" i="37"/>
  <c r="B29" i="37"/>
  <c r="O28" i="37"/>
  <c r="O27" i="37"/>
  <c r="O26" i="37"/>
  <c r="O25" i="37"/>
  <c r="O24" i="37"/>
  <c r="O23" i="37"/>
  <c r="O22" i="37"/>
  <c r="O21" i="37"/>
  <c r="O20" i="37"/>
  <c r="O19" i="37"/>
  <c r="I4" i="37"/>
  <c r="I34" i="37" s="1"/>
  <c r="E4" i="37"/>
  <c r="E34" i="37" s="1"/>
  <c r="E204" i="37" s="1"/>
  <c r="B18" i="37"/>
  <c r="O17" i="37"/>
  <c r="O16" i="37"/>
  <c r="O15" i="37"/>
  <c r="O14" i="37"/>
  <c r="O13" i="37"/>
  <c r="O12" i="37"/>
  <c r="O11" i="37"/>
  <c r="O10" i="37"/>
  <c r="O9" i="37"/>
  <c r="O8" i="37"/>
  <c r="O7" i="37"/>
  <c r="O6" i="37"/>
  <c r="N206" i="37"/>
  <c r="F4" i="37"/>
  <c r="F34" i="37" s="1"/>
  <c r="F204" i="37" s="1"/>
  <c r="B4" i="37"/>
  <c r="B34" i="37" s="1"/>
  <c r="L206" i="37"/>
  <c r="K4" i="37"/>
  <c r="K34" i="37" s="1"/>
  <c r="G4" i="37"/>
  <c r="G34" i="37" s="1"/>
  <c r="C4" i="37"/>
  <c r="C34" i="37" s="1"/>
  <c r="C204" i="37" s="1"/>
  <c r="AZ141" i="36"/>
  <c r="CR138" i="36"/>
  <c r="CO138" i="36"/>
  <c r="CH138" i="36"/>
  <c r="CA138" i="36"/>
  <c r="CK138" i="36" s="1"/>
  <c r="BQ138" i="36"/>
  <c r="BJ138" i="36"/>
  <c r="BC138" i="36"/>
  <c r="BM138" i="36" s="1"/>
  <c r="AT138" i="36"/>
  <c r="AZ138" i="36" s="1"/>
  <c r="AM138" i="36"/>
  <c r="BF138" i="36" s="1"/>
  <c r="AF138" i="36"/>
  <c r="Y138" i="36"/>
  <c r="R138" i="36"/>
  <c r="O138" i="36"/>
  <c r="AB138" i="36" s="1"/>
  <c r="K138" i="36"/>
  <c r="H138" i="36"/>
  <c r="E138" i="36"/>
  <c r="L138" i="36" s="1"/>
  <c r="B138" i="36"/>
  <c r="CR136" i="36"/>
  <c r="CL136" i="36"/>
  <c r="CS136" i="36" s="1"/>
  <c r="CK136" i="36"/>
  <c r="CD136" i="36"/>
  <c r="BX136" i="36"/>
  <c r="BZ136" i="36" s="1"/>
  <c r="BT136" i="36"/>
  <c r="BM136" i="36"/>
  <c r="BG136" i="36"/>
  <c r="BN136" i="36" s="1"/>
  <c r="BU136" i="36" s="1"/>
  <c r="BF136" i="36"/>
  <c r="AZ136" i="36"/>
  <c r="AT136" i="36"/>
  <c r="AP136" i="36"/>
  <c r="AJ136" i="36"/>
  <c r="AQ136" i="36" s="1"/>
  <c r="AV136" i="36" s="1"/>
  <c r="AI136" i="36"/>
  <c r="AB136" i="36"/>
  <c r="X136" i="36"/>
  <c r="R136" i="36"/>
  <c r="K136" i="36"/>
  <c r="CS135" i="36"/>
  <c r="CR135" i="36"/>
  <c r="CL135" i="36"/>
  <c r="CK135" i="36"/>
  <c r="CD135" i="36"/>
  <c r="BT135" i="36"/>
  <c r="BM135" i="36"/>
  <c r="BF135" i="36"/>
  <c r="AT135" i="36"/>
  <c r="AQ135" i="36"/>
  <c r="BG135" i="36" s="1"/>
  <c r="BN135" i="36" s="1"/>
  <c r="BU135" i="36" s="1"/>
  <c r="AP135" i="36"/>
  <c r="AJ135" i="36"/>
  <c r="AI135" i="36"/>
  <c r="AB135" i="36"/>
  <c r="X135" i="36"/>
  <c r="R135" i="36"/>
  <c r="K135" i="36"/>
  <c r="CO134" i="36"/>
  <c r="CH134" i="36"/>
  <c r="CA134" i="36"/>
  <c r="BQ134" i="36"/>
  <c r="BJ134" i="36"/>
  <c r="BT134" i="36" s="1"/>
  <c r="BC134" i="36"/>
  <c r="BM134" i="36" s="1"/>
  <c r="AT134" i="36"/>
  <c r="AM134" i="36"/>
  <c r="AF134" i="36"/>
  <c r="Y134" i="36"/>
  <c r="AI134" i="36" s="1"/>
  <c r="O134" i="36"/>
  <c r="H134" i="36"/>
  <c r="E134" i="36"/>
  <c r="B134" i="36"/>
  <c r="CO133" i="36"/>
  <c r="CH133" i="36"/>
  <c r="CA133" i="36"/>
  <c r="BX133" i="36"/>
  <c r="BQ133" i="36"/>
  <c r="BJ133" i="36"/>
  <c r="BC133" i="36"/>
  <c r="BM133" i="36" s="1"/>
  <c r="AT133" i="36"/>
  <c r="AZ133" i="36" s="1"/>
  <c r="CV133" i="36" s="1"/>
  <c r="AM133" i="36"/>
  <c r="AF133" i="36"/>
  <c r="Y133" i="36"/>
  <c r="O133" i="36"/>
  <c r="H133" i="36"/>
  <c r="E133" i="36"/>
  <c r="B133" i="36"/>
  <c r="CO132" i="36"/>
  <c r="CH132" i="36"/>
  <c r="CA132" i="36"/>
  <c r="BQ132" i="36"/>
  <c r="BJ132" i="36"/>
  <c r="BC132" i="36"/>
  <c r="AZ132" i="36"/>
  <c r="AT132" i="36"/>
  <c r="AM132" i="36"/>
  <c r="AF132" i="36"/>
  <c r="Y132" i="36"/>
  <c r="O132" i="36"/>
  <c r="H132" i="36"/>
  <c r="E132" i="36"/>
  <c r="B132" i="36"/>
  <c r="CO131" i="36"/>
  <c r="CH131" i="36"/>
  <c r="CA131" i="36"/>
  <c r="BQ131" i="36"/>
  <c r="BJ131" i="36"/>
  <c r="BC131" i="36"/>
  <c r="AT131" i="36"/>
  <c r="AZ131" i="36" s="1"/>
  <c r="AM131" i="36"/>
  <c r="AF131" i="36"/>
  <c r="Y131" i="36"/>
  <c r="O131" i="36"/>
  <c r="H131" i="36"/>
  <c r="R131" i="36" s="1"/>
  <c r="E131" i="36"/>
  <c r="B131" i="36"/>
  <c r="CO130" i="36"/>
  <c r="CH130" i="36"/>
  <c r="CA130" i="36"/>
  <c r="BX130" i="36"/>
  <c r="BQ130" i="36"/>
  <c r="BJ130" i="36"/>
  <c r="BC130" i="36"/>
  <c r="AZ130" i="36"/>
  <c r="AT130" i="36"/>
  <c r="AM130" i="36"/>
  <c r="AF130" i="36"/>
  <c r="Y130" i="36"/>
  <c r="O130" i="36"/>
  <c r="H130" i="36"/>
  <c r="R130" i="36" s="1"/>
  <c r="E130" i="36"/>
  <c r="B130" i="36"/>
  <c r="CO129" i="36"/>
  <c r="CH129" i="36"/>
  <c r="CA129" i="36"/>
  <c r="BQ129" i="36"/>
  <c r="BJ129" i="36"/>
  <c r="BC129" i="36"/>
  <c r="AT129" i="36"/>
  <c r="AM129" i="36"/>
  <c r="AF129" i="36"/>
  <c r="Y129" i="36"/>
  <c r="O129" i="36"/>
  <c r="H129" i="36"/>
  <c r="R129" i="36" s="1"/>
  <c r="E129" i="36"/>
  <c r="B129" i="36"/>
  <c r="CV128" i="36"/>
  <c r="CO128" i="36"/>
  <c r="CH128" i="36"/>
  <c r="CA128" i="36"/>
  <c r="BQ128" i="36"/>
  <c r="BJ128" i="36"/>
  <c r="BT128" i="36" s="1"/>
  <c r="BC128" i="36"/>
  <c r="AZ128" i="36"/>
  <c r="BX128" i="36" s="1"/>
  <c r="AT128" i="36"/>
  <c r="AM128" i="36"/>
  <c r="BF128" i="36" s="1"/>
  <c r="AF128" i="36"/>
  <c r="Y128" i="36"/>
  <c r="AI128" i="36" s="1"/>
  <c r="O128" i="36"/>
  <c r="H128" i="36"/>
  <c r="E128" i="36"/>
  <c r="B128" i="36"/>
  <c r="CO127" i="36"/>
  <c r="CH127" i="36"/>
  <c r="CA127" i="36"/>
  <c r="BQ127" i="36"/>
  <c r="BJ127" i="36"/>
  <c r="BC127" i="36"/>
  <c r="AZ127" i="36"/>
  <c r="AT127" i="36"/>
  <c r="AM127" i="36"/>
  <c r="AF127" i="36"/>
  <c r="Y127" i="36"/>
  <c r="O127" i="36"/>
  <c r="AB127" i="36" s="1"/>
  <c r="H127" i="36"/>
  <c r="E127" i="36"/>
  <c r="B127" i="36"/>
  <c r="CO126" i="36"/>
  <c r="CH126" i="36"/>
  <c r="CA126" i="36"/>
  <c r="BQ126" i="36"/>
  <c r="BJ126" i="36"/>
  <c r="BT126" i="36" s="1"/>
  <c r="BC126" i="36"/>
  <c r="AT126" i="36"/>
  <c r="AM126" i="36"/>
  <c r="AF126" i="36"/>
  <c r="Y126" i="36"/>
  <c r="O126" i="36"/>
  <c r="H126" i="36"/>
  <c r="E126" i="36"/>
  <c r="B126" i="36"/>
  <c r="V125" i="36"/>
  <c r="CO123" i="36"/>
  <c r="CH123" i="36"/>
  <c r="CR123" i="36" s="1"/>
  <c r="CA123" i="36"/>
  <c r="BQ123" i="36"/>
  <c r="BJ123" i="36"/>
  <c r="BC123" i="36"/>
  <c r="BM123" i="36" s="1"/>
  <c r="AT123" i="36"/>
  <c r="AM123" i="36"/>
  <c r="AF123" i="36"/>
  <c r="Y123" i="36"/>
  <c r="AI123" i="36" s="1"/>
  <c r="O123" i="36"/>
  <c r="H123" i="36"/>
  <c r="E123" i="36"/>
  <c r="B123" i="36"/>
  <c r="CO122" i="36"/>
  <c r="CH122" i="36"/>
  <c r="CA122" i="36"/>
  <c r="BQ122" i="36"/>
  <c r="BJ122" i="36"/>
  <c r="BC122" i="36"/>
  <c r="AT122" i="36"/>
  <c r="AM122" i="36"/>
  <c r="AF122" i="36"/>
  <c r="Y122" i="36"/>
  <c r="AI122" i="36" s="1"/>
  <c r="O122" i="36"/>
  <c r="H122" i="36"/>
  <c r="E122" i="36"/>
  <c r="B122" i="36"/>
  <c r="CO121" i="36"/>
  <c r="CH121" i="36"/>
  <c r="CA121" i="36"/>
  <c r="BQ121" i="36"/>
  <c r="BJ121" i="36"/>
  <c r="BC121" i="36"/>
  <c r="AT121" i="36"/>
  <c r="AM121" i="36"/>
  <c r="AF121" i="36"/>
  <c r="Y121" i="36"/>
  <c r="AI121" i="36" s="1"/>
  <c r="O121" i="36"/>
  <c r="H121" i="36"/>
  <c r="E121" i="36"/>
  <c r="B121" i="36"/>
  <c r="CO120" i="36"/>
  <c r="CH120" i="36"/>
  <c r="CA120" i="36"/>
  <c r="BQ120" i="36"/>
  <c r="BJ120" i="36"/>
  <c r="BC120" i="36"/>
  <c r="AT120" i="36"/>
  <c r="AM120" i="36"/>
  <c r="AF120" i="36"/>
  <c r="Y120" i="36"/>
  <c r="O120" i="36"/>
  <c r="H120" i="36"/>
  <c r="E120" i="36"/>
  <c r="B120" i="36"/>
  <c r="CO119" i="36"/>
  <c r="CH119" i="36"/>
  <c r="CA119" i="36"/>
  <c r="BQ119" i="36"/>
  <c r="BJ119" i="36"/>
  <c r="BC119" i="36"/>
  <c r="AT119" i="36"/>
  <c r="AM119" i="36"/>
  <c r="AF119" i="36"/>
  <c r="Y119" i="36"/>
  <c r="O119" i="36"/>
  <c r="H119" i="36"/>
  <c r="E119" i="36"/>
  <c r="B119" i="36"/>
  <c r="CO118" i="36"/>
  <c r="CH118" i="36"/>
  <c r="CA118" i="36"/>
  <c r="BQ118" i="36"/>
  <c r="BJ118" i="36"/>
  <c r="BC118" i="36"/>
  <c r="AT118" i="36"/>
  <c r="AM118" i="36"/>
  <c r="AF118" i="36"/>
  <c r="Y118" i="36"/>
  <c r="O118" i="36"/>
  <c r="H118" i="36"/>
  <c r="E118" i="36"/>
  <c r="B118" i="36"/>
  <c r="CO117" i="36"/>
  <c r="CH117" i="36"/>
  <c r="CA117" i="36"/>
  <c r="BQ117" i="36"/>
  <c r="BJ117" i="36"/>
  <c r="BC117" i="36"/>
  <c r="AT117" i="36"/>
  <c r="AM117" i="36"/>
  <c r="AF117" i="36"/>
  <c r="Y117" i="36"/>
  <c r="O117" i="36"/>
  <c r="H117" i="36"/>
  <c r="E117" i="36"/>
  <c r="B117" i="36"/>
  <c r="V116" i="36"/>
  <c r="B116" i="36"/>
  <c r="CX115" i="36"/>
  <c r="CR115" i="36"/>
  <c r="CK115" i="36"/>
  <c r="BZ115" i="36"/>
  <c r="BT115" i="36"/>
  <c r="BM115" i="36"/>
  <c r="AP115" i="36"/>
  <c r="AI115" i="36"/>
  <c r="CO111" i="36"/>
  <c r="CH111" i="36"/>
  <c r="CR111" i="36" s="1"/>
  <c r="CA111" i="36"/>
  <c r="BQ111" i="36"/>
  <c r="CD111" i="36" s="1"/>
  <c r="BJ111" i="36"/>
  <c r="BC111" i="36"/>
  <c r="AT111" i="36"/>
  <c r="AZ111" i="36" s="1"/>
  <c r="AM111" i="36"/>
  <c r="AF111" i="36"/>
  <c r="Y111" i="36"/>
  <c r="O111" i="36"/>
  <c r="H111" i="36"/>
  <c r="E111" i="36"/>
  <c r="B111" i="36"/>
  <c r="CO110" i="36"/>
  <c r="CH110" i="36"/>
  <c r="CA110" i="36"/>
  <c r="BQ110" i="36"/>
  <c r="BJ110" i="36"/>
  <c r="BC110" i="36"/>
  <c r="AT110" i="36"/>
  <c r="AM110" i="36"/>
  <c r="AF110" i="36"/>
  <c r="Y110" i="36"/>
  <c r="AI110" i="36" s="1"/>
  <c r="O110" i="36"/>
  <c r="H110" i="36"/>
  <c r="E110" i="36"/>
  <c r="B110" i="36"/>
  <c r="CS108" i="36"/>
  <c r="CR108" i="36"/>
  <c r="CL108" i="36"/>
  <c r="CK108" i="36"/>
  <c r="CD108" i="36"/>
  <c r="BT108" i="36"/>
  <c r="BN108" i="36"/>
  <c r="BU108" i="36" s="1"/>
  <c r="BM108" i="36"/>
  <c r="BF108" i="36"/>
  <c r="AZ108" i="36"/>
  <c r="AT108" i="36"/>
  <c r="AV108" i="36" s="1"/>
  <c r="AQ108" i="36"/>
  <c r="BG108" i="36" s="1"/>
  <c r="AP108" i="36"/>
  <c r="AJ108" i="36"/>
  <c r="AI108" i="36"/>
  <c r="AB108" i="36"/>
  <c r="X108" i="36"/>
  <c r="R108" i="36"/>
  <c r="K108" i="36"/>
  <c r="CR107" i="36"/>
  <c r="CL107" i="36"/>
  <c r="CS107" i="36" s="1"/>
  <c r="CK107" i="36"/>
  <c r="CD107" i="36"/>
  <c r="BT107" i="36"/>
  <c r="BM107" i="36"/>
  <c r="BF107" i="36"/>
  <c r="AT107" i="36"/>
  <c r="AQ107" i="36"/>
  <c r="AP107" i="36"/>
  <c r="AJ107" i="36"/>
  <c r="AI107" i="36"/>
  <c r="AB107" i="36"/>
  <c r="X107" i="36"/>
  <c r="R107" i="36"/>
  <c r="K107" i="36"/>
  <c r="CO106" i="36"/>
  <c r="CH106" i="36"/>
  <c r="CA106" i="36"/>
  <c r="BQ106" i="36"/>
  <c r="BJ106" i="36"/>
  <c r="BC106" i="36"/>
  <c r="AT106" i="36"/>
  <c r="AM106" i="36"/>
  <c r="AF106" i="36"/>
  <c r="Y106" i="36"/>
  <c r="O106" i="36"/>
  <c r="H106" i="36"/>
  <c r="E106" i="36"/>
  <c r="B106" i="36"/>
  <c r="CO105" i="36"/>
  <c r="CH105" i="36"/>
  <c r="CH104" i="36" s="1"/>
  <c r="CA105" i="36"/>
  <c r="BQ105" i="36"/>
  <c r="BJ105" i="36"/>
  <c r="BC105" i="36"/>
  <c r="AT105" i="36"/>
  <c r="AM105" i="36"/>
  <c r="AF105" i="36"/>
  <c r="Y105" i="36"/>
  <c r="O105" i="36"/>
  <c r="H105" i="36"/>
  <c r="E105" i="36"/>
  <c r="B105" i="36"/>
  <c r="B104" i="36" s="1"/>
  <c r="BQ104" i="36"/>
  <c r="AT104" i="36"/>
  <c r="V104" i="36"/>
  <c r="CR103" i="36"/>
  <c r="CK103" i="36"/>
  <c r="CD103" i="36"/>
  <c r="BT103" i="36"/>
  <c r="BM103" i="36"/>
  <c r="BF103" i="36"/>
  <c r="BB103" i="36"/>
  <c r="AP103" i="36"/>
  <c r="AJ103" i="36"/>
  <c r="AQ103" i="36" s="1"/>
  <c r="AI103" i="36"/>
  <c r="AC103" i="36"/>
  <c r="AB103" i="36"/>
  <c r="X103" i="36"/>
  <c r="R103" i="36"/>
  <c r="K103" i="36"/>
  <c r="CV102" i="36"/>
  <c r="CO102" i="36"/>
  <c r="CH102" i="36"/>
  <c r="CA102" i="36"/>
  <c r="BQ102" i="36"/>
  <c r="BJ102" i="36"/>
  <c r="BC102" i="36"/>
  <c r="AZ102" i="36"/>
  <c r="BX102" i="36" s="1"/>
  <c r="AT102" i="36"/>
  <c r="AM102" i="36"/>
  <c r="AF102" i="36"/>
  <c r="Y102" i="36"/>
  <c r="O102" i="36"/>
  <c r="H102" i="36"/>
  <c r="E102" i="36"/>
  <c r="B102" i="36"/>
  <c r="CO101" i="36"/>
  <c r="CH101" i="36"/>
  <c r="CA101" i="36"/>
  <c r="BQ101" i="36"/>
  <c r="BJ101" i="36"/>
  <c r="BC101" i="36"/>
  <c r="AZ101" i="36"/>
  <c r="AT101" i="36"/>
  <c r="AM101" i="36"/>
  <c r="AF101" i="36"/>
  <c r="Y101" i="36"/>
  <c r="O101" i="36"/>
  <c r="H101" i="36"/>
  <c r="E101" i="36"/>
  <c r="B101" i="36"/>
  <c r="CO100" i="36"/>
  <c r="CH100" i="36"/>
  <c r="CR100" i="36" s="1"/>
  <c r="CA100" i="36"/>
  <c r="BX100" i="36"/>
  <c r="BQ100" i="36"/>
  <c r="BJ100" i="36"/>
  <c r="BT100" i="36" s="1"/>
  <c r="BC100" i="36"/>
  <c r="AZ100" i="36"/>
  <c r="AT100" i="36"/>
  <c r="AM100" i="36"/>
  <c r="AF100" i="36"/>
  <c r="Y100" i="36"/>
  <c r="O100" i="36"/>
  <c r="H100" i="36"/>
  <c r="E100" i="36"/>
  <c r="B100" i="36"/>
  <c r="CO99" i="36"/>
  <c r="CH99" i="36"/>
  <c r="CA99" i="36"/>
  <c r="BQ99" i="36"/>
  <c r="BJ99" i="36"/>
  <c r="BC99" i="36"/>
  <c r="AT99" i="36"/>
  <c r="AM99" i="36"/>
  <c r="AF99" i="36"/>
  <c r="Y99" i="36"/>
  <c r="O99" i="36"/>
  <c r="H99" i="36"/>
  <c r="E99" i="36"/>
  <c r="B99" i="36"/>
  <c r="CO98" i="36"/>
  <c r="CH98" i="36"/>
  <c r="CA98" i="36"/>
  <c r="BQ98" i="36"/>
  <c r="BJ98" i="36"/>
  <c r="BC98" i="36"/>
  <c r="AT98" i="36"/>
  <c r="AM98" i="36"/>
  <c r="AF98" i="36"/>
  <c r="Y98" i="36"/>
  <c r="AI98" i="36" s="1"/>
  <c r="O98" i="36"/>
  <c r="H98" i="36"/>
  <c r="E98" i="36"/>
  <c r="B98" i="36"/>
  <c r="CO97" i="36"/>
  <c r="CH97" i="36"/>
  <c r="CA97" i="36"/>
  <c r="BQ97" i="36"/>
  <c r="BJ97" i="36"/>
  <c r="BC97" i="36"/>
  <c r="AT97" i="36"/>
  <c r="AM97" i="36"/>
  <c r="AF97" i="36"/>
  <c r="Y97" i="36"/>
  <c r="O97" i="36"/>
  <c r="H97" i="36"/>
  <c r="E97" i="36"/>
  <c r="B97" i="36"/>
  <c r="CO96" i="36"/>
  <c r="CH96" i="36"/>
  <c r="CA96" i="36"/>
  <c r="BQ96" i="36"/>
  <c r="BJ96" i="36"/>
  <c r="BC96" i="36"/>
  <c r="BM96" i="36" s="1"/>
  <c r="AT96" i="36"/>
  <c r="AM96" i="36"/>
  <c r="AF96" i="36"/>
  <c r="Y96" i="36"/>
  <c r="O96" i="36"/>
  <c r="H96" i="36"/>
  <c r="E96" i="36"/>
  <c r="B96" i="36"/>
  <c r="CO95" i="36"/>
  <c r="CH95" i="36"/>
  <c r="CA95" i="36"/>
  <c r="BQ95" i="36"/>
  <c r="BJ95" i="36"/>
  <c r="BC95" i="36"/>
  <c r="AT95" i="36"/>
  <c r="AM95" i="36"/>
  <c r="AF95" i="36"/>
  <c r="Y95" i="36"/>
  <c r="O95" i="36"/>
  <c r="H95" i="36"/>
  <c r="E95" i="36"/>
  <c r="B95" i="36"/>
  <c r="CO94" i="36"/>
  <c r="CH94" i="36"/>
  <c r="CA94" i="36"/>
  <c r="BQ94" i="36"/>
  <c r="BJ94" i="36"/>
  <c r="BC94" i="36"/>
  <c r="AT94" i="36"/>
  <c r="AM94" i="36"/>
  <c r="AF94" i="36"/>
  <c r="Y94" i="36"/>
  <c r="O94" i="36"/>
  <c r="H94" i="36"/>
  <c r="E94" i="36"/>
  <c r="B94" i="36"/>
  <c r="V93" i="36"/>
  <c r="CR92" i="36"/>
  <c r="CK92" i="36"/>
  <c r="CD92" i="36"/>
  <c r="BT92" i="36"/>
  <c r="BM92" i="36"/>
  <c r="BF92" i="36"/>
  <c r="AT92" i="36"/>
  <c r="AZ92" i="36" s="1"/>
  <c r="AP92" i="36"/>
  <c r="AJ92" i="36"/>
  <c r="AQ92" i="36" s="1"/>
  <c r="AW92" i="36" s="1"/>
  <c r="AI92" i="36"/>
  <c r="AB92" i="36"/>
  <c r="X92" i="36"/>
  <c r="R92" i="36"/>
  <c r="K92" i="36"/>
  <c r="CO91" i="36"/>
  <c r="CH91" i="36"/>
  <c r="CA91" i="36"/>
  <c r="BQ91" i="36"/>
  <c r="BJ91" i="36"/>
  <c r="BC91" i="36"/>
  <c r="AT91" i="36"/>
  <c r="AZ91" i="36" s="1"/>
  <c r="AM91" i="36"/>
  <c r="AF91" i="36"/>
  <c r="Y91" i="36"/>
  <c r="O91" i="36"/>
  <c r="H91" i="36"/>
  <c r="E91" i="36"/>
  <c r="B91" i="36"/>
  <c r="CO90" i="36"/>
  <c r="CH90" i="36"/>
  <c r="CA90" i="36"/>
  <c r="BQ90" i="36"/>
  <c r="BJ90" i="36"/>
  <c r="BC90" i="36"/>
  <c r="AT90" i="36"/>
  <c r="AZ90" i="36" s="1"/>
  <c r="BX90" i="36" s="1"/>
  <c r="AM90" i="36"/>
  <c r="AF90" i="36"/>
  <c r="Y90" i="36"/>
  <c r="O90" i="36"/>
  <c r="H90" i="36"/>
  <c r="E90" i="36"/>
  <c r="B90" i="36"/>
  <c r="CO89" i="36"/>
  <c r="CH89" i="36"/>
  <c r="CA89" i="36"/>
  <c r="BQ89" i="36"/>
  <c r="BJ89" i="36"/>
  <c r="BC89" i="36"/>
  <c r="AT89" i="36"/>
  <c r="AZ89" i="36" s="1"/>
  <c r="AM89" i="36"/>
  <c r="AF89" i="36"/>
  <c r="Y89" i="36"/>
  <c r="O89" i="36"/>
  <c r="H89" i="36"/>
  <c r="E89" i="36"/>
  <c r="B89" i="36"/>
  <c r="CO88" i="36"/>
  <c r="CH88" i="36"/>
  <c r="CA88" i="36"/>
  <c r="BQ88" i="36"/>
  <c r="BJ88" i="36"/>
  <c r="BC88" i="36"/>
  <c r="AT88" i="36"/>
  <c r="AZ88" i="36" s="1"/>
  <c r="AM88" i="36"/>
  <c r="AF88" i="36"/>
  <c r="Y88" i="36"/>
  <c r="O88" i="36"/>
  <c r="H88" i="36"/>
  <c r="E88" i="36"/>
  <c r="B88" i="36"/>
  <c r="CO87" i="36"/>
  <c r="CH87" i="36"/>
  <c r="CA87" i="36"/>
  <c r="BQ87" i="36"/>
  <c r="BJ87" i="36"/>
  <c r="BC87" i="36"/>
  <c r="AT87" i="36"/>
  <c r="AZ87" i="36" s="1"/>
  <c r="BX87" i="36" s="1"/>
  <c r="AM87" i="36"/>
  <c r="AF87" i="36"/>
  <c r="Y87" i="36"/>
  <c r="O87" i="36"/>
  <c r="H87" i="36"/>
  <c r="E87" i="36"/>
  <c r="B87" i="36"/>
  <c r="CO86" i="36"/>
  <c r="CH86" i="36"/>
  <c r="CA86" i="36"/>
  <c r="BQ86" i="36"/>
  <c r="BJ86" i="36"/>
  <c r="BC86" i="36"/>
  <c r="BM86" i="36" s="1"/>
  <c r="AT86" i="36"/>
  <c r="AZ86" i="36" s="1"/>
  <c r="AM86" i="36"/>
  <c r="AF86" i="36"/>
  <c r="Y86" i="36"/>
  <c r="O86" i="36"/>
  <c r="H86" i="36"/>
  <c r="E86" i="36"/>
  <c r="B86" i="36"/>
  <c r="CO85" i="36"/>
  <c r="CH85" i="36"/>
  <c r="CA85" i="36"/>
  <c r="BQ85" i="36"/>
  <c r="BJ85" i="36"/>
  <c r="BC85" i="36"/>
  <c r="AZ85" i="36"/>
  <c r="CV85" i="36" s="1"/>
  <c r="AT85" i="36"/>
  <c r="AM85" i="36"/>
  <c r="AF85" i="36"/>
  <c r="Y85" i="36"/>
  <c r="O85" i="36"/>
  <c r="H85" i="36"/>
  <c r="E85" i="36"/>
  <c r="B85" i="36"/>
  <c r="CO84" i="36"/>
  <c r="CH84" i="36"/>
  <c r="CA84" i="36"/>
  <c r="BQ84" i="36"/>
  <c r="BJ84" i="36"/>
  <c r="BT84" i="36" s="1"/>
  <c r="BC84" i="36"/>
  <c r="AZ84" i="36"/>
  <c r="AT84" i="36"/>
  <c r="AM84" i="36"/>
  <c r="AF84" i="36"/>
  <c r="Y84" i="36"/>
  <c r="O84" i="36"/>
  <c r="H84" i="36"/>
  <c r="E84" i="36"/>
  <c r="B84" i="36"/>
  <c r="V83" i="36"/>
  <c r="CR82" i="36"/>
  <c r="CL82" i="36"/>
  <c r="CS82" i="36" s="1"/>
  <c r="CK82" i="36"/>
  <c r="CD82" i="36"/>
  <c r="BX82" i="36"/>
  <c r="BU82" i="36"/>
  <c r="BT82" i="36"/>
  <c r="BM82" i="36"/>
  <c r="BG82" i="36"/>
  <c r="BN82" i="36" s="1"/>
  <c r="BF82" i="36"/>
  <c r="AZ82" i="36"/>
  <c r="AT82" i="36"/>
  <c r="AP82" i="36"/>
  <c r="AJ82" i="36"/>
  <c r="AQ82" i="36" s="1"/>
  <c r="AW82" i="36" s="1"/>
  <c r="AI82" i="36"/>
  <c r="AB82" i="36"/>
  <c r="X82" i="36"/>
  <c r="R82" i="36"/>
  <c r="K82" i="36"/>
  <c r="CO81" i="36"/>
  <c r="CH81" i="36"/>
  <c r="CA81" i="36"/>
  <c r="BQ81" i="36"/>
  <c r="BJ81" i="36"/>
  <c r="BC81" i="36"/>
  <c r="AT81" i="36"/>
  <c r="AZ81" i="36" s="1"/>
  <c r="AM81" i="36"/>
  <c r="AF81" i="36"/>
  <c r="Y81" i="36"/>
  <c r="AI81" i="36" s="1"/>
  <c r="O81" i="36"/>
  <c r="H81" i="36"/>
  <c r="E81" i="36"/>
  <c r="B81" i="36"/>
  <c r="CO80" i="36"/>
  <c r="CH80" i="36"/>
  <c r="CA80" i="36"/>
  <c r="BQ80" i="36"/>
  <c r="BJ80" i="36"/>
  <c r="BC80" i="36"/>
  <c r="AZ80" i="36"/>
  <c r="AT80" i="36"/>
  <c r="AM80" i="36"/>
  <c r="AF80" i="36"/>
  <c r="Y80" i="36"/>
  <c r="O80" i="36"/>
  <c r="H80" i="36"/>
  <c r="E80" i="36"/>
  <c r="B80" i="36"/>
  <c r="CO79" i="36"/>
  <c r="CH79" i="36"/>
  <c r="CA79" i="36"/>
  <c r="BQ79" i="36"/>
  <c r="BJ79" i="36"/>
  <c r="BC79" i="36"/>
  <c r="AZ79" i="36"/>
  <c r="BX79" i="36" s="1"/>
  <c r="AT79" i="36"/>
  <c r="AM79" i="36"/>
  <c r="AF79" i="36"/>
  <c r="Y79" i="36"/>
  <c r="O79" i="36"/>
  <c r="AB79" i="36" s="1"/>
  <c r="H79" i="36"/>
  <c r="E79" i="36"/>
  <c r="B79" i="36"/>
  <c r="CO78" i="36"/>
  <c r="CH78" i="36"/>
  <c r="CA78" i="36"/>
  <c r="BQ78" i="36"/>
  <c r="BJ78" i="36"/>
  <c r="BT78" i="36" s="1"/>
  <c r="BC78" i="36"/>
  <c r="AZ78" i="36"/>
  <c r="AT78" i="36"/>
  <c r="AM78" i="36"/>
  <c r="AF78" i="36"/>
  <c r="Y78" i="36"/>
  <c r="O78" i="36"/>
  <c r="H78" i="36"/>
  <c r="E78" i="36"/>
  <c r="B78" i="36"/>
  <c r="CO77" i="36"/>
  <c r="CH77" i="36"/>
  <c r="CA77" i="36"/>
  <c r="BQ77" i="36"/>
  <c r="BJ77" i="36"/>
  <c r="BC77" i="36"/>
  <c r="AT77" i="36"/>
  <c r="AM77" i="36"/>
  <c r="AF77" i="36"/>
  <c r="Y77" i="36"/>
  <c r="O77" i="36"/>
  <c r="H77" i="36"/>
  <c r="E77" i="36"/>
  <c r="B77" i="36"/>
  <c r="CV76" i="36"/>
  <c r="CO76" i="36"/>
  <c r="CH76" i="36"/>
  <c r="CA76" i="36"/>
  <c r="BQ76" i="36"/>
  <c r="BJ76" i="36"/>
  <c r="BT76" i="36" s="1"/>
  <c r="BC76" i="36"/>
  <c r="AZ76" i="36"/>
  <c r="AT76" i="36"/>
  <c r="AM76" i="36"/>
  <c r="AF76" i="36"/>
  <c r="Y76" i="36"/>
  <c r="O76" i="36"/>
  <c r="H76" i="36"/>
  <c r="E76" i="36"/>
  <c r="B76" i="36"/>
  <c r="CO75" i="36"/>
  <c r="CH75" i="36"/>
  <c r="CA75" i="36"/>
  <c r="BQ75" i="36"/>
  <c r="BJ75" i="36"/>
  <c r="BC75" i="36"/>
  <c r="AT75" i="36"/>
  <c r="AZ75" i="36" s="1"/>
  <c r="AM75" i="36"/>
  <c r="AF75" i="36"/>
  <c r="Y75" i="36"/>
  <c r="O75" i="36"/>
  <c r="H75" i="36"/>
  <c r="E75" i="36"/>
  <c r="B75" i="36"/>
  <c r="CO74" i="36"/>
  <c r="CH74" i="36"/>
  <c r="CA74" i="36"/>
  <c r="BQ74" i="36"/>
  <c r="BJ74" i="36"/>
  <c r="BC74" i="36"/>
  <c r="AZ74" i="36"/>
  <c r="AT74" i="36"/>
  <c r="AM74" i="36"/>
  <c r="AF74" i="36"/>
  <c r="AI74" i="36" s="1"/>
  <c r="Y74" i="36"/>
  <c r="O74" i="36"/>
  <c r="H74" i="36"/>
  <c r="E74" i="36"/>
  <c r="B74" i="36"/>
  <c r="CO73" i="36"/>
  <c r="CH73" i="36"/>
  <c r="CA73" i="36"/>
  <c r="BQ73" i="36"/>
  <c r="BJ73" i="36"/>
  <c r="BC73" i="36"/>
  <c r="AT73" i="36"/>
  <c r="AM73" i="36"/>
  <c r="AF73" i="36"/>
  <c r="Y73" i="36"/>
  <c r="O73" i="36"/>
  <c r="H73" i="36"/>
  <c r="E73" i="36"/>
  <c r="B73" i="36"/>
  <c r="CV72" i="36"/>
  <c r="CO72" i="36"/>
  <c r="CH72" i="36"/>
  <c r="CA72" i="36"/>
  <c r="BQ72" i="36"/>
  <c r="BJ72" i="36"/>
  <c r="BC72" i="36"/>
  <c r="BM72" i="36" s="1"/>
  <c r="AZ72" i="36"/>
  <c r="AT72" i="36"/>
  <c r="AM72" i="36"/>
  <c r="AF72" i="36"/>
  <c r="Y72" i="36"/>
  <c r="O72" i="36"/>
  <c r="AB72" i="36" s="1"/>
  <c r="H72" i="36"/>
  <c r="E72" i="36"/>
  <c r="B72" i="36"/>
  <c r="CO71" i="36"/>
  <c r="CH71" i="36"/>
  <c r="CA71" i="36"/>
  <c r="BQ71" i="36"/>
  <c r="BJ71" i="36"/>
  <c r="BT71" i="36" s="1"/>
  <c r="BC71" i="36"/>
  <c r="AT71" i="36"/>
  <c r="AZ71" i="36" s="1"/>
  <c r="AM71" i="36"/>
  <c r="AF71" i="36"/>
  <c r="AI71" i="36" s="1"/>
  <c r="Y71" i="36"/>
  <c r="O71" i="36"/>
  <c r="H71" i="36"/>
  <c r="E71" i="36"/>
  <c r="B71" i="36"/>
  <c r="CO70" i="36"/>
  <c r="CH70" i="36"/>
  <c r="CA70" i="36"/>
  <c r="CK70" i="36" s="1"/>
  <c r="BQ70" i="36"/>
  <c r="BJ70" i="36"/>
  <c r="BC70" i="36"/>
  <c r="AT70" i="36"/>
  <c r="AZ70" i="36" s="1"/>
  <c r="AM70" i="36"/>
  <c r="AF70" i="36"/>
  <c r="Y70" i="36"/>
  <c r="O70" i="36"/>
  <c r="H70" i="36"/>
  <c r="E70" i="36"/>
  <c r="B70" i="36"/>
  <c r="CO69" i="36"/>
  <c r="CH69" i="36"/>
  <c r="CA69" i="36"/>
  <c r="BQ69" i="36"/>
  <c r="BJ69" i="36"/>
  <c r="BT69" i="36" s="1"/>
  <c r="BC69" i="36"/>
  <c r="AT69" i="36"/>
  <c r="AZ69" i="36" s="1"/>
  <c r="AM69" i="36"/>
  <c r="AF69" i="36"/>
  <c r="AP69" i="36" s="1"/>
  <c r="Y69" i="36"/>
  <c r="O69" i="36"/>
  <c r="H69" i="36"/>
  <c r="E69" i="36"/>
  <c r="B69" i="36"/>
  <c r="V68" i="36"/>
  <c r="CR67" i="36"/>
  <c r="CL67" i="36"/>
  <c r="CS67" i="36" s="1"/>
  <c r="CK67" i="36"/>
  <c r="CD67" i="36"/>
  <c r="BT67" i="36"/>
  <c r="BM67" i="36"/>
  <c r="BF67" i="36"/>
  <c r="AT67" i="36"/>
  <c r="AZ67" i="36" s="1"/>
  <c r="AP67" i="36"/>
  <c r="AJ67" i="36"/>
  <c r="AQ67" i="36" s="1"/>
  <c r="AI67" i="36"/>
  <c r="AB67" i="36"/>
  <c r="X67" i="36"/>
  <c r="R67" i="36"/>
  <c r="K67" i="36"/>
  <c r="CR66" i="36"/>
  <c r="CK66" i="36"/>
  <c r="CD66" i="36"/>
  <c r="BT66" i="36"/>
  <c r="BM66" i="36"/>
  <c r="BF66" i="36"/>
  <c r="AT66" i="36"/>
  <c r="AP66" i="36"/>
  <c r="AI66" i="36"/>
  <c r="AB66" i="36"/>
  <c r="R66" i="36"/>
  <c r="L66" i="36"/>
  <c r="S66" i="36" s="1"/>
  <c r="K66" i="36"/>
  <c r="CR65" i="36"/>
  <c r="CK65" i="36"/>
  <c r="BT65" i="36"/>
  <c r="BM65" i="36"/>
  <c r="AT65" i="36"/>
  <c r="AZ65" i="36" s="1"/>
  <c r="AI65" i="36"/>
  <c r="R65" i="36"/>
  <c r="L65" i="36"/>
  <c r="S65" i="36" s="1"/>
  <c r="X65" i="36" s="1"/>
  <c r="K65" i="36"/>
  <c r="CO64" i="36"/>
  <c r="CH64" i="36"/>
  <c r="CA64" i="36"/>
  <c r="BQ64" i="36"/>
  <c r="BJ64" i="36"/>
  <c r="BC64" i="36"/>
  <c r="AT64" i="36"/>
  <c r="AZ64" i="36" s="1"/>
  <c r="AM64" i="36"/>
  <c r="AF64" i="36"/>
  <c r="Y64" i="36"/>
  <c r="O64" i="36"/>
  <c r="H64" i="36"/>
  <c r="E64" i="36"/>
  <c r="B64" i="36"/>
  <c r="CO63" i="36"/>
  <c r="CH63" i="36"/>
  <c r="CA63" i="36"/>
  <c r="BQ63" i="36"/>
  <c r="BJ63" i="36"/>
  <c r="BC63" i="36"/>
  <c r="AT63" i="36"/>
  <c r="AZ63" i="36" s="1"/>
  <c r="AM63" i="36"/>
  <c r="AF63" i="36"/>
  <c r="Y63" i="36"/>
  <c r="O63" i="36"/>
  <c r="H63" i="36"/>
  <c r="E63" i="36"/>
  <c r="B63" i="36"/>
  <c r="CO62" i="36"/>
  <c r="CH62" i="36"/>
  <c r="CA62" i="36"/>
  <c r="BQ62" i="36"/>
  <c r="BJ62" i="36"/>
  <c r="BC62" i="36"/>
  <c r="AT62" i="36"/>
  <c r="AZ62" i="36" s="1"/>
  <c r="AM62" i="36"/>
  <c r="AF62" i="36"/>
  <c r="Y62" i="36"/>
  <c r="O62" i="36"/>
  <c r="H62" i="36"/>
  <c r="E62" i="36"/>
  <c r="B62" i="36"/>
  <c r="CO61" i="36"/>
  <c r="CH61" i="36"/>
  <c r="CA61" i="36"/>
  <c r="BQ61" i="36"/>
  <c r="BJ61" i="36"/>
  <c r="BC61" i="36"/>
  <c r="AT61" i="36"/>
  <c r="AZ61" i="36" s="1"/>
  <c r="AM61" i="36"/>
  <c r="AF61" i="36"/>
  <c r="Y61" i="36"/>
  <c r="O61" i="36"/>
  <c r="H61" i="36"/>
  <c r="E61" i="36"/>
  <c r="B61" i="36"/>
  <c r="CO60" i="36"/>
  <c r="CH60" i="36"/>
  <c r="CA60" i="36"/>
  <c r="BQ60" i="36"/>
  <c r="BJ60" i="36"/>
  <c r="BC60" i="36"/>
  <c r="AT60" i="36"/>
  <c r="AZ60" i="36" s="1"/>
  <c r="AM60" i="36"/>
  <c r="AF60" i="36"/>
  <c r="Y60" i="36"/>
  <c r="O60" i="36"/>
  <c r="AB60" i="36" s="1"/>
  <c r="H60" i="36"/>
  <c r="E60" i="36"/>
  <c r="B60" i="36"/>
  <c r="CO59" i="36"/>
  <c r="CH59" i="36"/>
  <c r="CA59" i="36"/>
  <c r="BQ59" i="36"/>
  <c r="BJ59" i="36"/>
  <c r="BT59" i="36" s="1"/>
  <c r="BC59" i="36"/>
  <c r="AT59" i="36"/>
  <c r="AZ59" i="36" s="1"/>
  <c r="AM59" i="36"/>
  <c r="AF59" i="36"/>
  <c r="Y59" i="36"/>
  <c r="O59" i="36"/>
  <c r="H59" i="36"/>
  <c r="E59" i="36"/>
  <c r="B59" i="36"/>
  <c r="CO58" i="36"/>
  <c r="CH58" i="36"/>
  <c r="CA58" i="36"/>
  <c r="BQ58" i="36"/>
  <c r="BJ58" i="36"/>
  <c r="BC58" i="36"/>
  <c r="AT58" i="36"/>
  <c r="AZ58" i="36" s="1"/>
  <c r="AM58" i="36"/>
  <c r="AF58" i="36"/>
  <c r="Y58" i="36"/>
  <c r="O58" i="36"/>
  <c r="AB58" i="36" s="1"/>
  <c r="H58" i="36"/>
  <c r="E58" i="36"/>
  <c r="B58" i="36"/>
  <c r="CO57" i="36"/>
  <c r="CH57" i="36"/>
  <c r="CA57" i="36"/>
  <c r="CK57" i="36" s="1"/>
  <c r="BQ57" i="36"/>
  <c r="BJ57" i="36"/>
  <c r="BC57" i="36"/>
  <c r="AT57" i="36"/>
  <c r="AZ57" i="36" s="1"/>
  <c r="AM57" i="36"/>
  <c r="AF57" i="36"/>
  <c r="Y57" i="36"/>
  <c r="O57" i="36"/>
  <c r="H57" i="36"/>
  <c r="E57" i="36"/>
  <c r="L57" i="36" s="1"/>
  <c r="B57" i="36"/>
  <c r="CO56" i="36"/>
  <c r="CH56" i="36"/>
  <c r="CA56" i="36"/>
  <c r="CK56" i="36" s="1"/>
  <c r="BQ56" i="36"/>
  <c r="BJ56" i="36"/>
  <c r="BC56" i="36"/>
  <c r="AT56" i="36"/>
  <c r="AZ56" i="36" s="1"/>
  <c r="AM56" i="36"/>
  <c r="AF56" i="36"/>
  <c r="Y56" i="36"/>
  <c r="O56" i="36"/>
  <c r="H56" i="36"/>
  <c r="E56" i="36"/>
  <c r="B56" i="36"/>
  <c r="CO55" i="36"/>
  <c r="CH55" i="36"/>
  <c r="CA55" i="36"/>
  <c r="CK55" i="36" s="1"/>
  <c r="BQ55" i="36"/>
  <c r="BJ55" i="36"/>
  <c r="BT55" i="36" s="1"/>
  <c r="BC55" i="36"/>
  <c r="AZ55" i="36"/>
  <c r="AT55" i="36"/>
  <c r="AM55" i="36"/>
  <c r="AF55" i="36"/>
  <c r="Y55" i="36"/>
  <c r="O55" i="36"/>
  <c r="H55" i="36"/>
  <c r="E55" i="36"/>
  <c r="B55" i="36"/>
  <c r="CO54" i="36"/>
  <c r="CH54" i="36"/>
  <c r="CR54" i="36" s="1"/>
  <c r="CA54" i="36"/>
  <c r="BQ54" i="36"/>
  <c r="BJ54" i="36"/>
  <c r="BC54" i="36"/>
  <c r="AZ54" i="36"/>
  <c r="AT54" i="36"/>
  <c r="AM54" i="36"/>
  <c r="AF54" i="36"/>
  <c r="Y54" i="36"/>
  <c r="O54" i="36"/>
  <c r="H54" i="36"/>
  <c r="E54" i="36"/>
  <c r="B54" i="36"/>
  <c r="CO53" i="36"/>
  <c r="CH53" i="36"/>
  <c r="CA53" i="36"/>
  <c r="BQ53" i="36"/>
  <c r="BJ53" i="36"/>
  <c r="BC53" i="36"/>
  <c r="AZ53" i="36"/>
  <c r="AT53" i="36"/>
  <c r="AM53" i="36"/>
  <c r="AF53" i="36"/>
  <c r="Y53" i="36"/>
  <c r="O53" i="36"/>
  <c r="H53" i="36"/>
  <c r="E53" i="36"/>
  <c r="B53" i="36"/>
  <c r="CO52" i="36"/>
  <c r="CH52" i="36"/>
  <c r="CR52" i="36" s="1"/>
  <c r="CA52" i="36"/>
  <c r="BQ52" i="36"/>
  <c r="BJ52" i="36"/>
  <c r="BC52" i="36"/>
  <c r="AZ52" i="36"/>
  <c r="AT52" i="36"/>
  <c r="AM52" i="36"/>
  <c r="AF52" i="36"/>
  <c r="Y52" i="36"/>
  <c r="O52" i="36"/>
  <c r="H52" i="36"/>
  <c r="E52" i="36"/>
  <c r="B52" i="36"/>
  <c r="CO51" i="36"/>
  <c r="CH51" i="36"/>
  <c r="CA51" i="36"/>
  <c r="BQ51" i="36"/>
  <c r="BJ51" i="36"/>
  <c r="BT51" i="36" s="1"/>
  <c r="BC51" i="36"/>
  <c r="AZ51" i="36"/>
  <c r="AT51" i="36"/>
  <c r="AM51" i="36"/>
  <c r="AF51" i="36"/>
  <c r="Y51" i="36"/>
  <c r="O51" i="36"/>
  <c r="H51" i="36"/>
  <c r="E51" i="36"/>
  <c r="B51" i="36"/>
  <c r="CO50" i="36"/>
  <c r="CH50" i="36"/>
  <c r="CA50" i="36"/>
  <c r="BQ50" i="36"/>
  <c r="BJ50" i="36"/>
  <c r="BC50" i="36"/>
  <c r="AZ50" i="36"/>
  <c r="AT50" i="36"/>
  <c r="AM50" i="36"/>
  <c r="AF50" i="36"/>
  <c r="Y50" i="36"/>
  <c r="O50" i="36"/>
  <c r="H50" i="36"/>
  <c r="E50" i="36"/>
  <c r="B50" i="36"/>
  <c r="CO49" i="36"/>
  <c r="CH49" i="36"/>
  <c r="CA49" i="36"/>
  <c r="BQ49" i="36"/>
  <c r="BJ49" i="36"/>
  <c r="BC49" i="36"/>
  <c r="AT49" i="36"/>
  <c r="AZ49" i="36" s="1"/>
  <c r="AM49" i="36"/>
  <c r="AF49" i="36"/>
  <c r="Y49" i="36"/>
  <c r="O49" i="36"/>
  <c r="H49" i="36"/>
  <c r="E49" i="36"/>
  <c r="B49" i="36"/>
  <c r="CO48" i="36"/>
  <c r="CH48" i="36"/>
  <c r="CA48" i="36"/>
  <c r="BQ48" i="36"/>
  <c r="BJ48" i="36"/>
  <c r="BC48" i="36"/>
  <c r="AZ48" i="36"/>
  <c r="AT48" i="36"/>
  <c r="AM48" i="36"/>
  <c r="AF48" i="36"/>
  <c r="Y48" i="36"/>
  <c r="O48" i="36"/>
  <c r="H48" i="36"/>
  <c r="E48" i="36"/>
  <c r="B48" i="36"/>
  <c r="CO47" i="36"/>
  <c r="CH47" i="36"/>
  <c r="CA47" i="36"/>
  <c r="BQ47" i="36"/>
  <c r="BJ47" i="36"/>
  <c r="BC47" i="36"/>
  <c r="AZ47" i="36"/>
  <c r="AT47" i="36"/>
  <c r="AM47" i="36"/>
  <c r="AF47" i="36"/>
  <c r="Y47" i="36"/>
  <c r="O47" i="36"/>
  <c r="H47" i="36"/>
  <c r="E47" i="36"/>
  <c r="B47" i="36"/>
  <c r="CO46" i="36"/>
  <c r="CH46" i="36"/>
  <c r="CA46" i="36"/>
  <c r="BQ46" i="36"/>
  <c r="BJ46" i="36"/>
  <c r="BC46" i="36"/>
  <c r="AZ46" i="36"/>
  <c r="AT46" i="36"/>
  <c r="AM46" i="36"/>
  <c r="AF46" i="36"/>
  <c r="Y46" i="36"/>
  <c r="O46" i="36"/>
  <c r="H46" i="36"/>
  <c r="E46" i="36"/>
  <c r="B46" i="36"/>
  <c r="CO45" i="36"/>
  <c r="CH45" i="36"/>
  <c r="CA45" i="36"/>
  <c r="BQ45" i="36"/>
  <c r="BJ45" i="36"/>
  <c r="BC45" i="36"/>
  <c r="AT45" i="36"/>
  <c r="AZ45" i="36" s="1"/>
  <c r="AM45" i="36"/>
  <c r="AF45" i="36"/>
  <c r="Y45" i="36"/>
  <c r="O45" i="36"/>
  <c r="H45" i="36"/>
  <c r="E45" i="36"/>
  <c r="B45" i="36"/>
  <c r="CO44" i="36"/>
  <c r="CH44" i="36"/>
  <c r="CA44" i="36"/>
  <c r="BQ44" i="36"/>
  <c r="BJ44" i="36"/>
  <c r="BC44" i="36"/>
  <c r="AT44" i="36"/>
  <c r="AZ44" i="36" s="1"/>
  <c r="AM44" i="36"/>
  <c r="AF44" i="36"/>
  <c r="Y44" i="36"/>
  <c r="O44" i="36"/>
  <c r="H44" i="36"/>
  <c r="E44" i="36"/>
  <c r="B44" i="36"/>
  <c r="CO43" i="36"/>
  <c r="CH43" i="36"/>
  <c r="CA43" i="36"/>
  <c r="BQ43" i="36"/>
  <c r="BJ43" i="36"/>
  <c r="BC43" i="36"/>
  <c r="AT43" i="36"/>
  <c r="AZ43" i="36" s="1"/>
  <c r="AM43" i="36"/>
  <c r="AF43" i="36"/>
  <c r="Y43" i="36"/>
  <c r="O43" i="36"/>
  <c r="H43" i="36"/>
  <c r="E43" i="36"/>
  <c r="B43" i="36"/>
  <c r="CO42" i="36"/>
  <c r="CH42" i="36"/>
  <c r="CA42" i="36"/>
  <c r="BQ42" i="36"/>
  <c r="BJ42" i="36"/>
  <c r="BC42" i="36"/>
  <c r="AZ42" i="36"/>
  <c r="AT42" i="36"/>
  <c r="AM42" i="36"/>
  <c r="AF42" i="36"/>
  <c r="Y42" i="36"/>
  <c r="O42" i="36"/>
  <c r="H42" i="36"/>
  <c r="E42" i="36"/>
  <c r="B42" i="36"/>
  <c r="CO41" i="36"/>
  <c r="CH41" i="36"/>
  <c r="CA41" i="36"/>
  <c r="BQ41" i="36"/>
  <c r="BJ41" i="36"/>
  <c r="BC41" i="36"/>
  <c r="AZ41" i="36"/>
  <c r="AT41" i="36"/>
  <c r="AM41" i="36"/>
  <c r="AF41" i="36"/>
  <c r="Y41" i="36"/>
  <c r="O41" i="36"/>
  <c r="H41" i="36"/>
  <c r="E41" i="36"/>
  <c r="B41" i="36"/>
  <c r="CO40" i="36"/>
  <c r="CH40" i="36"/>
  <c r="CA40" i="36"/>
  <c r="BQ40" i="36"/>
  <c r="BJ40" i="36"/>
  <c r="BC40" i="36"/>
  <c r="AT40" i="36"/>
  <c r="AZ40" i="36" s="1"/>
  <c r="CV40" i="36" s="1"/>
  <c r="AM40" i="36"/>
  <c r="AF40" i="36"/>
  <c r="Y40" i="36"/>
  <c r="O40" i="36"/>
  <c r="H40" i="36"/>
  <c r="E40" i="36"/>
  <c r="B40" i="36"/>
  <c r="V39" i="36"/>
  <c r="V38" i="36"/>
  <c r="V124" i="36" s="1"/>
  <c r="CX37" i="36"/>
  <c r="CR37" i="36"/>
  <c r="CK37" i="36"/>
  <c r="BZ37" i="36"/>
  <c r="BT37" i="36"/>
  <c r="BM37" i="36"/>
  <c r="AP37" i="36"/>
  <c r="AI37" i="36"/>
  <c r="CR32" i="36"/>
  <c r="CL32" i="36"/>
  <c r="CS32" i="36" s="1"/>
  <c r="CX32" i="36" s="1"/>
  <c r="CK32" i="36"/>
  <c r="CD32" i="36"/>
  <c r="BZ32" i="36"/>
  <c r="BT32" i="36"/>
  <c r="BN32" i="36"/>
  <c r="BU32" i="36" s="1"/>
  <c r="BM32" i="36"/>
  <c r="BG32" i="36"/>
  <c r="BF32" i="36"/>
  <c r="BB32" i="36"/>
  <c r="AV32" i="36"/>
  <c r="AP32" i="36"/>
  <c r="AJ32" i="36"/>
  <c r="AQ32" i="36" s="1"/>
  <c r="AI32" i="36"/>
  <c r="AB32" i="36"/>
  <c r="X32" i="36"/>
  <c r="K32" i="36"/>
  <c r="CR31" i="36"/>
  <c r="CL31" i="36"/>
  <c r="CS31" i="36" s="1"/>
  <c r="CK31" i="36"/>
  <c r="CD31" i="36"/>
  <c r="BT31" i="36"/>
  <c r="BM31" i="36"/>
  <c r="BF31" i="36"/>
  <c r="AZ31" i="36"/>
  <c r="AT31" i="36"/>
  <c r="AQ31" i="36"/>
  <c r="AP31" i="36"/>
  <c r="AJ31" i="36"/>
  <c r="AI31" i="36"/>
  <c r="AB31" i="36"/>
  <c r="X31" i="36"/>
  <c r="R31" i="36"/>
  <c r="K31" i="36"/>
  <c r="CO30" i="36"/>
  <c r="CH30" i="36"/>
  <c r="CA30" i="36"/>
  <c r="CA29" i="36" s="1"/>
  <c r="BX30" i="36"/>
  <c r="BQ30" i="36"/>
  <c r="BQ29" i="36" s="1"/>
  <c r="BJ30" i="36"/>
  <c r="BJ29" i="36" s="1"/>
  <c r="BC30" i="36"/>
  <c r="BC29" i="36" s="1"/>
  <c r="BM29" i="36" s="1"/>
  <c r="AZ30" i="36"/>
  <c r="AT30" i="36"/>
  <c r="AM30" i="36"/>
  <c r="AF30" i="36"/>
  <c r="AF29" i="36" s="1"/>
  <c r="Y30" i="36"/>
  <c r="Y29" i="36" s="1"/>
  <c r="O30" i="36"/>
  <c r="H30" i="36"/>
  <c r="H29" i="36" s="1"/>
  <c r="E30" i="36"/>
  <c r="B30" i="36"/>
  <c r="CO29" i="36"/>
  <c r="AT29" i="36"/>
  <c r="V29" i="36"/>
  <c r="B29" i="36"/>
  <c r="CR28" i="36"/>
  <c r="CL28" i="36"/>
  <c r="CS28" i="36" s="1"/>
  <c r="CK28" i="36"/>
  <c r="CD28" i="36"/>
  <c r="BT28" i="36"/>
  <c r="BM28" i="36"/>
  <c r="BF28" i="36"/>
  <c r="AT28" i="36"/>
  <c r="AP28" i="36"/>
  <c r="AJ28" i="36"/>
  <c r="AQ28" i="36" s="1"/>
  <c r="BG28" i="36" s="1"/>
  <c r="BN28" i="36" s="1"/>
  <c r="BU28" i="36" s="1"/>
  <c r="AI28" i="36"/>
  <c r="AB28" i="36"/>
  <c r="X28" i="36"/>
  <c r="R28" i="36"/>
  <c r="K28" i="36"/>
  <c r="CO27" i="36"/>
  <c r="CO26" i="36" s="1"/>
  <c r="CH27" i="36"/>
  <c r="CA27" i="36"/>
  <c r="BQ27" i="36"/>
  <c r="BJ27" i="36"/>
  <c r="BJ26" i="36" s="1"/>
  <c r="BC27" i="36"/>
  <c r="BC26" i="36" s="1"/>
  <c r="AT27" i="36"/>
  <c r="AZ27" i="36" s="1"/>
  <c r="AM27" i="36"/>
  <c r="BF27" i="36" s="1"/>
  <c r="AF27" i="36"/>
  <c r="Y27" i="36"/>
  <c r="Y26" i="36" s="1"/>
  <c r="O27" i="36"/>
  <c r="H27" i="36"/>
  <c r="H26" i="36" s="1"/>
  <c r="E27" i="36"/>
  <c r="B27" i="36"/>
  <c r="CH26" i="36"/>
  <c r="AM26" i="36"/>
  <c r="V26" i="36"/>
  <c r="B26" i="36"/>
  <c r="CS25" i="36"/>
  <c r="CR25" i="36"/>
  <c r="CL25" i="36"/>
  <c r="CK25" i="36"/>
  <c r="CD25" i="36"/>
  <c r="BT25" i="36"/>
  <c r="BM25" i="36"/>
  <c r="BF25" i="36"/>
  <c r="AZ25" i="36"/>
  <c r="AT25" i="36"/>
  <c r="AP25" i="36"/>
  <c r="AJ25" i="36"/>
  <c r="AQ25" i="36" s="1"/>
  <c r="AI25" i="36"/>
  <c r="AB25" i="36"/>
  <c r="X25" i="36"/>
  <c r="R25" i="36"/>
  <c r="K25" i="36"/>
  <c r="CO24" i="36"/>
  <c r="CO23" i="36" s="1"/>
  <c r="CH24" i="36"/>
  <c r="CK24" i="36" s="1"/>
  <c r="CA24" i="36"/>
  <c r="BQ24" i="36"/>
  <c r="BJ24" i="36"/>
  <c r="BJ23" i="36" s="1"/>
  <c r="BC24" i="36"/>
  <c r="BC23" i="36" s="1"/>
  <c r="AM24" i="36"/>
  <c r="AF24" i="36"/>
  <c r="AP24" i="36" s="1"/>
  <c r="Y24" i="36"/>
  <c r="V24" i="36"/>
  <c r="AT24" i="36" s="1"/>
  <c r="O24" i="36"/>
  <c r="H24" i="36"/>
  <c r="H23" i="36" s="1"/>
  <c r="E24" i="36"/>
  <c r="E23" i="36" s="1"/>
  <c r="B24" i="36"/>
  <c r="B23" i="36" s="1"/>
  <c r="B22" i="36" s="1"/>
  <c r="CA23" i="36"/>
  <c r="V23" i="36"/>
  <c r="CS21" i="36"/>
  <c r="CR21" i="36"/>
  <c r="CL21" i="36"/>
  <c r="CK21" i="36"/>
  <c r="CD21" i="36"/>
  <c r="BT21" i="36"/>
  <c r="BM21" i="36"/>
  <c r="BF21" i="36"/>
  <c r="AZ21" i="36"/>
  <c r="AV21" i="36"/>
  <c r="AT21" i="36"/>
  <c r="AP21" i="36"/>
  <c r="AJ21" i="36"/>
  <c r="AQ21" i="36" s="1"/>
  <c r="AI21" i="36"/>
  <c r="AB21" i="36"/>
  <c r="X21" i="36"/>
  <c r="R21" i="36"/>
  <c r="K21" i="36"/>
  <c r="CR20" i="36"/>
  <c r="CL20" i="36"/>
  <c r="CS20" i="36" s="1"/>
  <c r="CK20" i="36"/>
  <c r="CD20" i="36"/>
  <c r="BT20" i="36"/>
  <c r="BM20" i="36"/>
  <c r="BF20" i="36"/>
  <c r="AT20" i="36"/>
  <c r="AZ20" i="36" s="1"/>
  <c r="AP20" i="36"/>
  <c r="AJ20" i="36"/>
  <c r="AQ20" i="36" s="1"/>
  <c r="AV20" i="36" s="1"/>
  <c r="AI20" i="36"/>
  <c r="AB20" i="36"/>
  <c r="X20" i="36"/>
  <c r="R20" i="36"/>
  <c r="K20" i="36"/>
  <c r="CO19" i="36"/>
  <c r="CO18" i="36" s="1"/>
  <c r="CH19" i="36"/>
  <c r="CH18" i="36" s="1"/>
  <c r="CA19" i="36"/>
  <c r="BQ19" i="36"/>
  <c r="BJ19" i="36"/>
  <c r="BC19" i="36"/>
  <c r="AZ19" i="36"/>
  <c r="AT19" i="36"/>
  <c r="AM19" i="36"/>
  <c r="AM18" i="36" s="1"/>
  <c r="AF19" i="36"/>
  <c r="Y19" i="36"/>
  <c r="O19" i="36"/>
  <c r="O18" i="36" s="1"/>
  <c r="H19" i="36"/>
  <c r="E19" i="36"/>
  <c r="B19" i="36"/>
  <c r="BQ18" i="36"/>
  <c r="BC18" i="36"/>
  <c r="AT18" i="36"/>
  <c r="AF18" i="36"/>
  <c r="V18" i="36"/>
  <c r="B18" i="36"/>
  <c r="CR17" i="36"/>
  <c r="CL17" i="36"/>
  <c r="CS17" i="36" s="1"/>
  <c r="CK17" i="36"/>
  <c r="CD17" i="36"/>
  <c r="BT17" i="36"/>
  <c r="BM17" i="36"/>
  <c r="BF17" i="36"/>
  <c r="AT17" i="36"/>
  <c r="AP17" i="36"/>
  <c r="AJ17" i="36"/>
  <c r="AQ17" i="36" s="1"/>
  <c r="AI17" i="36"/>
  <c r="AB17" i="36"/>
  <c r="X17" i="36"/>
  <c r="R17" i="36"/>
  <c r="K17" i="36"/>
  <c r="CO16" i="36"/>
  <c r="CH16" i="36"/>
  <c r="CH15" i="36" s="1"/>
  <c r="CA16" i="36"/>
  <c r="CA15" i="36" s="1"/>
  <c r="BQ16" i="36"/>
  <c r="BQ15" i="36" s="1"/>
  <c r="BJ16" i="36"/>
  <c r="BJ15" i="36" s="1"/>
  <c r="BK30" i="36" s="1"/>
  <c r="BC16" i="36"/>
  <c r="AT16" i="36"/>
  <c r="AM16" i="36"/>
  <c r="AM15" i="36" s="1"/>
  <c r="AF16" i="36"/>
  <c r="AF15" i="36" s="1"/>
  <c r="Y16" i="36"/>
  <c r="Y15" i="36" s="1"/>
  <c r="O16" i="36"/>
  <c r="O15" i="36" s="1"/>
  <c r="H16" i="36"/>
  <c r="H15" i="36" s="1"/>
  <c r="E16" i="36"/>
  <c r="B16" i="36"/>
  <c r="V15" i="36"/>
  <c r="W30" i="36" s="1"/>
  <c r="B15" i="36"/>
  <c r="B35" i="36" s="1"/>
  <c r="CR14" i="36"/>
  <c r="CL14" i="36"/>
  <c r="CS14" i="36" s="1"/>
  <c r="CK14" i="36"/>
  <c r="CD14" i="36"/>
  <c r="BT14" i="36"/>
  <c r="BM14" i="36"/>
  <c r="BF14" i="36"/>
  <c r="AZ14" i="36"/>
  <c r="AT14" i="36"/>
  <c r="AP14" i="36"/>
  <c r="AJ14" i="36"/>
  <c r="AQ14" i="36" s="1"/>
  <c r="AI14" i="36"/>
  <c r="AB14" i="36"/>
  <c r="X14" i="36"/>
  <c r="R14" i="36"/>
  <c r="K14" i="36"/>
  <c r="CO13" i="36"/>
  <c r="CH13" i="36"/>
  <c r="CA13" i="36"/>
  <c r="BQ13" i="36"/>
  <c r="BJ13" i="36"/>
  <c r="BC13" i="36"/>
  <c r="AZ13" i="36"/>
  <c r="CV13" i="36" s="1"/>
  <c r="AT13" i="36"/>
  <c r="AM13" i="36"/>
  <c r="AF13" i="36"/>
  <c r="Y13" i="36"/>
  <c r="O13" i="36"/>
  <c r="H13" i="36"/>
  <c r="E13" i="36"/>
  <c r="B13" i="36"/>
  <c r="CO12" i="36"/>
  <c r="CH12" i="36"/>
  <c r="CA12" i="36"/>
  <c r="BQ12" i="36"/>
  <c r="BJ12" i="36"/>
  <c r="BC12" i="36"/>
  <c r="AT12" i="36"/>
  <c r="AZ12" i="36" s="1"/>
  <c r="AM12" i="36"/>
  <c r="AF12" i="36"/>
  <c r="Y12" i="36"/>
  <c r="O12" i="36"/>
  <c r="H12" i="36"/>
  <c r="E12" i="36"/>
  <c r="B12" i="36"/>
  <c r="CO11" i="36"/>
  <c r="CH11" i="36"/>
  <c r="CA11" i="36"/>
  <c r="BQ11" i="36"/>
  <c r="BJ11" i="36"/>
  <c r="BC11" i="36"/>
  <c r="AZ11" i="36"/>
  <c r="AT11" i="36"/>
  <c r="AM11" i="36"/>
  <c r="AF11" i="36"/>
  <c r="Y11" i="36"/>
  <c r="O11" i="36"/>
  <c r="H11" i="36"/>
  <c r="E11" i="36"/>
  <c r="B11" i="36"/>
  <c r="AT10" i="36"/>
  <c r="V10" i="36"/>
  <c r="B10" i="36"/>
  <c r="B34" i="36" s="1"/>
  <c r="CS9" i="36"/>
  <c r="CR9" i="36"/>
  <c r="CL9" i="36"/>
  <c r="CK9" i="36"/>
  <c r="CD9" i="36"/>
  <c r="BT9" i="36"/>
  <c r="BM9" i="36"/>
  <c r="BF9" i="36"/>
  <c r="BB9" i="36"/>
  <c r="AT9" i="36"/>
  <c r="AZ9" i="36" s="1"/>
  <c r="AP9" i="36"/>
  <c r="AJ9" i="36"/>
  <c r="AQ9" i="36" s="1"/>
  <c r="AI9" i="36"/>
  <c r="AB9" i="36"/>
  <c r="X9" i="36"/>
  <c r="R9" i="36"/>
  <c r="K9" i="36"/>
  <c r="CO8" i="36"/>
  <c r="CH8" i="36"/>
  <c r="CA8" i="36"/>
  <c r="BQ8" i="36"/>
  <c r="BJ8" i="36"/>
  <c r="BC8" i="36"/>
  <c r="AZ8" i="36"/>
  <c r="CV8" i="36" s="1"/>
  <c r="AT8" i="36"/>
  <c r="AM8" i="36"/>
  <c r="AF8" i="36"/>
  <c r="Y8" i="36"/>
  <c r="O8" i="36"/>
  <c r="AB8" i="36" s="1"/>
  <c r="H8" i="36"/>
  <c r="E8" i="36"/>
  <c r="B8" i="36"/>
  <c r="CO7" i="36"/>
  <c r="CH7" i="36"/>
  <c r="CA7" i="36"/>
  <c r="BQ7" i="36"/>
  <c r="BJ7" i="36"/>
  <c r="BC7" i="36"/>
  <c r="AT7" i="36"/>
  <c r="AZ7" i="36" s="1"/>
  <c r="AM7" i="36"/>
  <c r="AF7" i="36"/>
  <c r="Y7" i="36"/>
  <c r="O7" i="36"/>
  <c r="H7" i="36"/>
  <c r="E7" i="36"/>
  <c r="B7" i="36"/>
  <c r="CO6" i="36"/>
  <c r="CH6" i="36"/>
  <c r="CA6" i="36"/>
  <c r="BQ6" i="36"/>
  <c r="BJ6" i="36"/>
  <c r="BC6" i="36"/>
  <c r="AZ6" i="36"/>
  <c r="AT6" i="36"/>
  <c r="AM6" i="36"/>
  <c r="AF6" i="36"/>
  <c r="Y6" i="36"/>
  <c r="Y5" i="36" s="1"/>
  <c r="O6" i="36"/>
  <c r="H6" i="36"/>
  <c r="E6" i="36"/>
  <c r="B6" i="36"/>
  <c r="W8" i="36"/>
  <c r="V4" i="36"/>
  <c r="L79" i="36" l="1"/>
  <c r="BF129" i="36"/>
  <c r="BT127" i="36"/>
  <c r="AB129" i="36"/>
  <c r="AF104" i="36"/>
  <c r="BF111" i="36"/>
  <c r="BF12" i="36"/>
  <c r="BT87" i="36"/>
  <c r="BM88" i="36"/>
  <c r="AI90" i="36"/>
  <c r="AP94" i="36"/>
  <c r="CD79" i="36"/>
  <c r="L80" i="36"/>
  <c r="AP80" i="36"/>
  <c r="AI87" i="36"/>
  <c r="BM87" i="36"/>
  <c r="BM91" i="36"/>
  <c r="CR91" i="36"/>
  <c r="CK19" i="36"/>
  <c r="AI40" i="36"/>
  <c r="AI43" i="36"/>
  <c r="AI59" i="36"/>
  <c r="AI72" i="36"/>
  <c r="BF100" i="36"/>
  <c r="AB40" i="36"/>
  <c r="CK40" i="36"/>
  <c r="L41" i="36"/>
  <c r="S41" i="36" s="1"/>
  <c r="BM41" i="36"/>
  <c r="AP97" i="36"/>
  <c r="BT97" i="36"/>
  <c r="AB98" i="36"/>
  <c r="BJ116" i="36"/>
  <c r="BQ68" i="36"/>
  <c r="H35" i="36"/>
  <c r="BF75" i="36"/>
  <c r="BM12" i="36"/>
  <c r="CR12" i="36"/>
  <c r="BT13" i="36"/>
  <c r="BT43" i="36"/>
  <c r="AI45" i="36"/>
  <c r="BT45" i="36"/>
  <c r="CD46" i="36"/>
  <c r="AI47" i="36"/>
  <c r="AP48" i="36"/>
  <c r="BM48" i="36"/>
  <c r="AI50" i="36"/>
  <c r="K51" i="36"/>
  <c r="CR51" i="36"/>
  <c r="BT52" i="36"/>
  <c r="AI61" i="36"/>
  <c r="BM101" i="36"/>
  <c r="BF102" i="36"/>
  <c r="AP118" i="36"/>
  <c r="AI126" i="36"/>
  <c r="BF81" i="36"/>
  <c r="AI95" i="36"/>
  <c r="CD13" i="36"/>
  <c r="AP19" i="36"/>
  <c r="AF23" i="36"/>
  <c r="AI24" i="36"/>
  <c r="BM30" i="36"/>
  <c r="AB45" i="36"/>
  <c r="CR46" i="36"/>
  <c r="BT48" i="36"/>
  <c r="BM49" i="36"/>
  <c r="CR49" i="36"/>
  <c r="BM53" i="36"/>
  <c r="BT54" i="36"/>
  <c r="AB55" i="36"/>
  <c r="R59" i="36"/>
  <c r="AP99" i="36"/>
  <c r="BT99" i="36"/>
  <c r="AI102" i="36"/>
  <c r="CK102" i="36"/>
  <c r="AP119" i="36"/>
  <c r="AP123" i="36"/>
  <c r="Z30" i="36"/>
  <c r="BJ39" i="36"/>
  <c r="AC41" i="36"/>
  <c r="AJ41" i="36" s="1"/>
  <c r="AQ41" i="36" s="1"/>
  <c r="BT42" i="36"/>
  <c r="AI53" i="36"/>
  <c r="BT61" i="36"/>
  <c r="AB62" i="36"/>
  <c r="AI63" i="36"/>
  <c r="BT63" i="36"/>
  <c r="AB64" i="36"/>
  <c r="CD72" i="36"/>
  <c r="CR73" i="36"/>
  <c r="BM74" i="36"/>
  <c r="AB77" i="36"/>
  <c r="BM78" i="36"/>
  <c r="CR85" i="36"/>
  <c r="AB86" i="36"/>
  <c r="CK88" i="36"/>
  <c r="AB90" i="36"/>
  <c r="AP91" i="36"/>
  <c r="BT91" i="36"/>
  <c r="BT95" i="36"/>
  <c r="CA18" i="36"/>
  <c r="CD24" i="36"/>
  <c r="K50" i="36"/>
  <c r="CR53" i="36"/>
  <c r="AI58" i="36"/>
  <c r="CD76" i="36"/>
  <c r="AM83" i="36"/>
  <c r="BF97" i="36"/>
  <c r="BQ125" i="36"/>
  <c r="CD131" i="36"/>
  <c r="AB30" i="36"/>
  <c r="CD30" i="36"/>
  <c r="BT40" i="36"/>
  <c r="BT41" i="36"/>
  <c r="AB53" i="36"/>
  <c r="BT53" i="36"/>
  <c r="AP55" i="36"/>
  <c r="BM55" i="36"/>
  <c r="BF56" i="36"/>
  <c r="CD58" i="36"/>
  <c r="AI60" i="36"/>
  <c r="AI62" i="36"/>
  <c r="BT62" i="36"/>
  <c r="AB63" i="36"/>
  <c r="BT64" i="36"/>
  <c r="BT72" i="36"/>
  <c r="BT74" i="36"/>
  <c r="CR76" i="36"/>
  <c r="AP77" i="36"/>
  <c r="BT77" i="36"/>
  <c r="BT81" i="36"/>
  <c r="AI85" i="36"/>
  <c r="CK85" i="36"/>
  <c r="BT88" i="36"/>
  <c r="AB89" i="36"/>
  <c r="CK89" i="36"/>
  <c r="CK91" i="36"/>
  <c r="CD95" i="36"/>
  <c r="BT96" i="36"/>
  <c r="AP98" i="36"/>
  <c r="AP100" i="36"/>
  <c r="CD105" i="36"/>
  <c r="AI106" i="36"/>
  <c r="BM106" i="36"/>
  <c r="AP111" i="36"/>
  <c r="BT111" i="36"/>
  <c r="AI117" i="36"/>
  <c r="CR117" i="36"/>
  <c r="AI119" i="36"/>
  <c r="AB121" i="36"/>
  <c r="AP122" i="36"/>
  <c r="BT122" i="36"/>
  <c r="AB123" i="36"/>
  <c r="CD126" i="36"/>
  <c r="K127" i="36"/>
  <c r="AP127" i="36"/>
  <c r="AP128" i="36"/>
  <c r="BT129" i="36"/>
  <c r="CR132" i="36"/>
  <c r="AI120" i="36"/>
  <c r="AF116" i="36"/>
  <c r="BF120" i="36"/>
  <c r="BQ116" i="36"/>
  <c r="AI118" i="36"/>
  <c r="BF119" i="36"/>
  <c r="AB120" i="36"/>
  <c r="O104" i="36"/>
  <c r="BF94" i="36"/>
  <c r="AB95" i="36"/>
  <c r="AI96" i="36"/>
  <c r="CD96" i="36"/>
  <c r="R98" i="36"/>
  <c r="BM98" i="36"/>
  <c r="R99" i="36"/>
  <c r="AI100" i="36"/>
  <c r="BF101" i="36"/>
  <c r="BT101" i="36"/>
  <c r="AB102" i="36"/>
  <c r="AI94" i="36"/>
  <c r="CK94" i="36"/>
  <c r="AI99" i="36"/>
  <c r="CK101" i="36"/>
  <c r="AB85" i="36"/>
  <c r="BQ83" i="36"/>
  <c r="CR87" i="36"/>
  <c r="AI89" i="36"/>
  <c r="BM84" i="36"/>
  <c r="K85" i="36"/>
  <c r="AB87" i="36"/>
  <c r="BM90" i="36"/>
  <c r="CR90" i="36"/>
  <c r="AI111" i="36"/>
  <c r="AB110" i="36"/>
  <c r="BM69" i="36"/>
  <c r="BM71" i="36"/>
  <c r="AP73" i="36"/>
  <c r="BF74" i="36"/>
  <c r="AB75" i="36"/>
  <c r="AI76" i="36"/>
  <c r="BM76" i="36"/>
  <c r="BF78" i="36"/>
  <c r="BF79" i="36"/>
  <c r="BF80" i="36"/>
  <c r="AP81" i="36"/>
  <c r="AI70" i="36"/>
  <c r="BM70" i="36"/>
  <c r="CR70" i="36"/>
  <c r="AB73" i="36"/>
  <c r="L75" i="36"/>
  <c r="BM40" i="36"/>
  <c r="CR41" i="36"/>
  <c r="AB42" i="36"/>
  <c r="AB43" i="36"/>
  <c r="AM39" i="36"/>
  <c r="CD43" i="36"/>
  <c r="AI44" i="36"/>
  <c r="BM44" i="36"/>
  <c r="K45" i="36"/>
  <c r="AI46" i="36"/>
  <c r="AP47" i="36"/>
  <c r="BM47" i="36"/>
  <c r="AB49" i="36"/>
  <c r="BM50" i="36"/>
  <c r="AP51" i="36"/>
  <c r="BM51" i="36"/>
  <c r="AP52" i="36"/>
  <c r="BM52" i="36"/>
  <c r="AB54" i="36"/>
  <c r="R55" i="36"/>
  <c r="R56" i="36"/>
  <c r="CD56" i="36"/>
  <c r="AI57" i="36"/>
  <c r="R58" i="36"/>
  <c r="BT58" i="36"/>
  <c r="AB59" i="36"/>
  <c r="BM63" i="36"/>
  <c r="CR63" i="36"/>
  <c r="BF58" i="36"/>
  <c r="Y39" i="36"/>
  <c r="AI41" i="36"/>
  <c r="CK41" i="36"/>
  <c r="AI42" i="36"/>
  <c r="BM42" i="36"/>
  <c r="CK42" i="36"/>
  <c r="CD44" i="36"/>
  <c r="BM45" i="36"/>
  <c r="CR45" i="36"/>
  <c r="R46" i="36"/>
  <c r="BF46" i="36"/>
  <c r="BT46" i="36"/>
  <c r="BT47" i="36"/>
  <c r="AI48" i="36"/>
  <c r="CK48" i="36"/>
  <c r="AI49" i="36"/>
  <c r="BT49" i="36"/>
  <c r="BT50" i="36"/>
  <c r="AB51" i="36"/>
  <c r="AB52" i="36"/>
  <c r="AI54" i="36"/>
  <c r="BM54" i="36"/>
  <c r="AI56" i="36"/>
  <c r="BT60" i="36"/>
  <c r="AB61" i="36"/>
  <c r="BM62" i="36"/>
  <c r="CR62" i="36"/>
  <c r="AI64" i="36"/>
  <c r="BM64" i="36"/>
  <c r="BF24" i="36"/>
  <c r="BF127" i="36"/>
  <c r="BM128" i="36"/>
  <c r="BM129" i="36"/>
  <c r="BF133" i="36"/>
  <c r="CR133" i="36"/>
  <c r="AB126" i="36"/>
  <c r="CD127" i="36"/>
  <c r="CR128" i="36"/>
  <c r="L131" i="36"/>
  <c r="S131" i="36" s="1"/>
  <c r="AP131" i="36"/>
  <c r="BT131" i="36"/>
  <c r="CK131" i="36"/>
  <c r="BF132" i="36"/>
  <c r="AB134" i="36"/>
  <c r="AI127" i="36"/>
  <c r="CH5" i="36"/>
  <c r="BF7" i="36"/>
  <c r="E5" i="36"/>
  <c r="CK6" i="36"/>
  <c r="CA5" i="36"/>
  <c r="CK5" i="36" s="1"/>
  <c r="CR7" i="36"/>
  <c r="BT8" i="36"/>
  <c r="K13" i="36"/>
  <c r="AP6" i="36"/>
  <c r="AF5" i="36"/>
  <c r="AI5" i="36" s="1"/>
  <c r="BC5" i="36"/>
  <c r="BD8" i="36" s="1"/>
  <c r="R6" i="36"/>
  <c r="H5" i="36"/>
  <c r="AM5" i="36"/>
  <c r="BJ5" i="36"/>
  <c r="CO5" i="36"/>
  <c r="CD8" i="36"/>
  <c r="AP11" i="36"/>
  <c r="BC10" i="36"/>
  <c r="BC34" i="36" s="1"/>
  <c r="CK11" i="36"/>
  <c r="O5" i="36"/>
  <c r="AB5" i="36" s="1"/>
  <c r="BQ5" i="36"/>
  <c r="BM7" i="36"/>
  <c r="BM8" i="36"/>
  <c r="AM10" i="36"/>
  <c r="AM4" i="36" s="1"/>
  <c r="AN5" i="36" s="1"/>
  <c r="AI13" i="36"/>
  <c r="AI16" i="36"/>
  <c r="W61" i="36"/>
  <c r="W5" i="36"/>
  <c r="CK18" i="36"/>
  <c r="W62" i="36"/>
  <c r="W13" i="36"/>
  <c r="W15" i="36"/>
  <c r="W48" i="36"/>
  <c r="BX8" i="36"/>
  <c r="BX13" i="36"/>
  <c r="W44" i="36"/>
  <c r="W52" i="36"/>
  <c r="W58" i="36"/>
  <c r="R13" i="36"/>
  <c r="R30" i="36"/>
  <c r="R44" i="36"/>
  <c r="R63" i="36"/>
  <c r="R85" i="36"/>
  <c r="R121" i="36"/>
  <c r="R119" i="36"/>
  <c r="R122" i="36"/>
  <c r="R126" i="36"/>
  <c r="AB88" i="36"/>
  <c r="O29" i="36"/>
  <c r="AB29" i="36" s="1"/>
  <c r="S57" i="36"/>
  <c r="AC57" i="36" s="1"/>
  <c r="AJ57" i="36" s="1"/>
  <c r="AQ57" i="36" s="1"/>
  <c r="R70" i="36"/>
  <c r="S80" i="36"/>
  <c r="AC80" i="36" s="1"/>
  <c r="AJ80" i="36" s="1"/>
  <c r="AQ80" i="36" s="1"/>
  <c r="R89" i="36"/>
  <c r="R96" i="36"/>
  <c r="R106" i="36"/>
  <c r="R118" i="36"/>
  <c r="O35" i="36"/>
  <c r="P35" i="36" s="1"/>
  <c r="R19" i="36"/>
  <c r="R57" i="36"/>
  <c r="R64" i="36"/>
  <c r="R95" i="36"/>
  <c r="R102" i="36"/>
  <c r="R105" i="36"/>
  <c r="R110" i="36"/>
  <c r="O116" i="36"/>
  <c r="R120" i="36"/>
  <c r="R134" i="36"/>
  <c r="O18" i="37"/>
  <c r="R16" i="36"/>
  <c r="H22" i="36"/>
  <c r="L54" i="36"/>
  <c r="K16" i="36"/>
  <c r="K8" i="36"/>
  <c r="L51" i="36"/>
  <c r="L46" i="36"/>
  <c r="S46" i="36" s="1"/>
  <c r="AC46" i="36" s="1"/>
  <c r="AJ46" i="36" s="1"/>
  <c r="AQ46" i="36" s="1"/>
  <c r="L85" i="36"/>
  <c r="S85" i="36" s="1"/>
  <c r="AC85" i="36" s="1"/>
  <c r="AJ85" i="36" s="1"/>
  <c r="AQ85" i="36" s="1"/>
  <c r="BG85" i="36" s="1"/>
  <c r="BN85" i="36" s="1"/>
  <c r="BU85" i="36" s="1"/>
  <c r="CE85" i="36" s="1"/>
  <c r="CL85" i="36" s="1"/>
  <c r="CS85" i="36" s="1"/>
  <c r="CX85" i="36" s="1"/>
  <c r="L90" i="36"/>
  <c r="S90" i="36" s="1"/>
  <c r="X90" i="36" s="1"/>
  <c r="K101" i="36"/>
  <c r="H10" i="36"/>
  <c r="H18" i="36"/>
  <c r="R18" i="36" s="1"/>
  <c r="L45" i="36"/>
  <c r="L52" i="36"/>
  <c r="S52" i="36" s="1"/>
  <c r="AC52" i="36" s="1"/>
  <c r="AJ52" i="36" s="1"/>
  <c r="AQ52" i="36" s="1"/>
  <c r="K55" i="36"/>
  <c r="L56" i="36"/>
  <c r="S56" i="36" s="1"/>
  <c r="AC56" i="36" s="1"/>
  <c r="AJ56" i="36" s="1"/>
  <c r="AQ56" i="36" s="1"/>
  <c r="AV56" i="36" s="1"/>
  <c r="R69" i="36"/>
  <c r="R71" i="36"/>
  <c r="R76" i="36"/>
  <c r="L84" i="36"/>
  <c r="S84" i="36" s="1"/>
  <c r="R133" i="36"/>
  <c r="O188" i="37"/>
  <c r="H83" i="36"/>
  <c r="L86" i="36"/>
  <c r="S86" i="36" s="1"/>
  <c r="X86" i="36" s="1"/>
  <c r="K89" i="36"/>
  <c r="K7" i="36"/>
  <c r="L12" i="36"/>
  <c r="L19" i="36"/>
  <c r="L18" i="36" s="1"/>
  <c r="K27" i="36"/>
  <c r="H39" i="36"/>
  <c r="L42" i="36"/>
  <c r="L43" i="36"/>
  <c r="S43" i="36" s="1"/>
  <c r="AC43" i="36" s="1"/>
  <c r="AJ43" i="36" s="1"/>
  <c r="AQ43" i="36" s="1"/>
  <c r="L48" i="36"/>
  <c r="S48" i="36" s="1"/>
  <c r="AC48" i="36" s="1"/>
  <c r="AJ48" i="36" s="1"/>
  <c r="AQ48" i="36" s="1"/>
  <c r="L49" i="36"/>
  <c r="S49" i="36" s="1"/>
  <c r="L53" i="36"/>
  <c r="L58" i="36"/>
  <c r="S58" i="36" s="1"/>
  <c r="AC58" i="36" s="1"/>
  <c r="AJ58" i="36" s="1"/>
  <c r="AQ58" i="36" s="1"/>
  <c r="AV58" i="36" s="1"/>
  <c r="K69" i="36"/>
  <c r="K71" i="36"/>
  <c r="L76" i="36"/>
  <c r="S76" i="36" s="1"/>
  <c r="L88" i="36"/>
  <c r="S88" i="36" s="1"/>
  <c r="AC88" i="36" s="1"/>
  <c r="AJ88" i="36" s="1"/>
  <c r="AQ88" i="36" s="1"/>
  <c r="L102" i="36"/>
  <c r="S102" i="36" s="1"/>
  <c r="X102" i="36" s="1"/>
  <c r="H116" i="36"/>
  <c r="L129" i="36"/>
  <c r="S129" i="36" s="1"/>
  <c r="AC129" i="36" s="1"/>
  <c r="AJ129" i="36" s="1"/>
  <c r="AQ129" i="36" s="1"/>
  <c r="L133" i="36"/>
  <c r="S133" i="36" s="1"/>
  <c r="X133" i="36" s="1"/>
  <c r="K134" i="36"/>
  <c r="L27" i="36"/>
  <c r="S27" i="36" s="1"/>
  <c r="AC27" i="36" s="1"/>
  <c r="K86" i="36"/>
  <c r="E93" i="36"/>
  <c r="L69" i="36"/>
  <c r="S69" i="36" s="1"/>
  <c r="K42" i="36"/>
  <c r="E68" i="36"/>
  <c r="K53" i="36"/>
  <c r="E15" i="36"/>
  <c r="K15" i="36" s="1"/>
  <c r="L24" i="36"/>
  <c r="L23" i="36" s="1"/>
  <c r="K49" i="36"/>
  <c r="K75" i="36"/>
  <c r="L16" i="36"/>
  <c r="S16" i="36" s="1"/>
  <c r="S15" i="36" s="1"/>
  <c r="X15" i="36" s="1"/>
  <c r="E18" i="36"/>
  <c r="K47" i="36"/>
  <c r="K48" i="36"/>
  <c r="K54" i="36"/>
  <c r="L72" i="36"/>
  <c r="S72" i="36" s="1"/>
  <c r="AC72" i="36" s="1"/>
  <c r="AJ72" i="36" s="1"/>
  <c r="AQ72" i="36" s="1"/>
  <c r="K88" i="36"/>
  <c r="L89" i="36"/>
  <c r="S89" i="36" s="1"/>
  <c r="AC89" i="36" s="1"/>
  <c r="AJ89" i="36" s="1"/>
  <c r="AQ89" i="36" s="1"/>
  <c r="AV89" i="36" s="1"/>
  <c r="O139" i="37"/>
  <c r="R117" i="36"/>
  <c r="AP117" i="36"/>
  <c r="BT118" i="36"/>
  <c r="AB119" i="36"/>
  <c r="BM119" i="36"/>
  <c r="BT119" i="36"/>
  <c r="CO116" i="36"/>
  <c r="BT120" i="36"/>
  <c r="BT121" i="36"/>
  <c r="AB122" i="36"/>
  <c r="CR122" i="36"/>
  <c r="CD123" i="36"/>
  <c r="O193" i="37"/>
  <c r="Y116" i="36"/>
  <c r="AI116" i="36" s="1"/>
  <c r="AB117" i="36"/>
  <c r="BT117" i="36"/>
  <c r="AB118" i="36"/>
  <c r="BM118" i="36"/>
  <c r="CR118" i="36"/>
  <c r="R123" i="36"/>
  <c r="BF123" i="36"/>
  <c r="BT123" i="36"/>
  <c r="L106" i="36"/>
  <c r="S106" i="36" s="1"/>
  <c r="X106" i="36" s="1"/>
  <c r="CA104" i="36"/>
  <c r="CK104" i="36" s="1"/>
  <c r="K94" i="36"/>
  <c r="CD94" i="36"/>
  <c r="AI97" i="36"/>
  <c r="BF98" i="36"/>
  <c r="BT98" i="36"/>
  <c r="AB99" i="36"/>
  <c r="BM99" i="36"/>
  <c r="CR99" i="36"/>
  <c r="BM100" i="36"/>
  <c r="CK100" i="36"/>
  <c r="BM102" i="36"/>
  <c r="G204" i="37"/>
  <c r="E206" i="37"/>
  <c r="Y93" i="36"/>
  <c r="BM97" i="36"/>
  <c r="AB100" i="36"/>
  <c r="K102" i="36"/>
  <c r="AB94" i="36"/>
  <c r="CK95" i="36"/>
  <c r="CR97" i="36"/>
  <c r="R100" i="36"/>
  <c r="O172" i="37"/>
  <c r="CD110" i="36"/>
  <c r="K84" i="36"/>
  <c r="BF91" i="36"/>
  <c r="AP110" i="36"/>
  <c r="B83" i="36"/>
  <c r="BF84" i="36"/>
  <c r="BM85" i="36"/>
  <c r="AI86" i="36"/>
  <c r="AP87" i="36"/>
  <c r="CK87" i="36"/>
  <c r="K90" i="36"/>
  <c r="AP90" i="36"/>
  <c r="AP86" i="36"/>
  <c r="CR86" i="36"/>
  <c r="BF87" i="36"/>
  <c r="R88" i="36"/>
  <c r="BF88" i="36"/>
  <c r="AB76" i="36"/>
  <c r="O68" i="36"/>
  <c r="AI69" i="36"/>
  <c r="CO68" i="36"/>
  <c r="L70" i="36"/>
  <c r="S70" i="36" s="1"/>
  <c r="R73" i="36"/>
  <c r="AI73" i="36"/>
  <c r="R77" i="36"/>
  <c r="AI77" i="36"/>
  <c r="CR77" i="36"/>
  <c r="AP78" i="36"/>
  <c r="S79" i="36"/>
  <c r="AC79" i="36" s="1"/>
  <c r="AJ79" i="36" s="1"/>
  <c r="AQ79" i="36" s="1"/>
  <c r="R79" i="36"/>
  <c r="CD80" i="36"/>
  <c r="BM81" i="36"/>
  <c r="AM68" i="36"/>
  <c r="AP70" i="36"/>
  <c r="R72" i="36"/>
  <c r="BF73" i="36"/>
  <c r="AP74" i="36"/>
  <c r="S75" i="36"/>
  <c r="X75" i="36" s="1"/>
  <c r="BF77" i="36"/>
  <c r="CR78" i="36"/>
  <c r="K80" i="36"/>
  <c r="L81" i="36"/>
  <c r="S81" i="36" s="1"/>
  <c r="X81" i="36" s="1"/>
  <c r="Y68" i="36"/>
  <c r="H68" i="36"/>
  <c r="K70" i="36"/>
  <c r="BT70" i="36"/>
  <c r="L71" i="36"/>
  <c r="S71" i="36" s="1"/>
  <c r="CK71" i="36"/>
  <c r="K72" i="36"/>
  <c r="L74" i="36"/>
  <c r="S74" i="36" s="1"/>
  <c r="AC74" i="36" s="1"/>
  <c r="AJ74" i="36" s="1"/>
  <c r="AQ74" i="36" s="1"/>
  <c r="AV74" i="36" s="1"/>
  <c r="CR74" i="36"/>
  <c r="BT75" i="36"/>
  <c r="CR75" i="36"/>
  <c r="K76" i="36"/>
  <c r="CK77" i="36"/>
  <c r="L78" i="36"/>
  <c r="S78" i="36" s="1"/>
  <c r="X78" i="36" s="1"/>
  <c r="AI78" i="36"/>
  <c r="K79" i="36"/>
  <c r="AP79" i="36"/>
  <c r="AB80" i="36"/>
  <c r="CK80" i="36"/>
  <c r="R81" i="36"/>
  <c r="CK81" i="36"/>
  <c r="O95" i="37"/>
  <c r="BQ39" i="36"/>
  <c r="K44" i="36"/>
  <c r="BC39" i="36"/>
  <c r="L40" i="36"/>
  <c r="S40" i="36" s="1"/>
  <c r="R41" i="36"/>
  <c r="BF41" i="36"/>
  <c r="CD42" i="36"/>
  <c r="CR42" i="36"/>
  <c r="K43" i="36"/>
  <c r="AP43" i="36"/>
  <c r="BM43" i="36"/>
  <c r="CK43" i="36"/>
  <c r="L44" i="36"/>
  <c r="S44" i="36" s="1"/>
  <c r="X44" i="36" s="1"/>
  <c r="CR44" i="36"/>
  <c r="AB46" i="36"/>
  <c r="BM46" i="36"/>
  <c r="L47" i="36"/>
  <c r="S47" i="36" s="1"/>
  <c r="X47" i="36" s="1"/>
  <c r="R47" i="36"/>
  <c r="CR47" i="36"/>
  <c r="CR48" i="36"/>
  <c r="AB50" i="36"/>
  <c r="S51" i="36"/>
  <c r="AC51" i="36" s="1"/>
  <c r="AJ51" i="36" s="1"/>
  <c r="AQ51" i="36" s="1"/>
  <c r="R51" i="36"/>
  <c r="S53" i="36"/>
  <c r="AC53" i="36" s="1"/>
  <c r="AJ53" i="36" s="1"/>
  <c r="AQ53" i="36" s="1"/>
  <c r="R53" i="36"/>
  <c r="BF53" i="36"/>
  <c r="S54" i="36"/>
  <c r="AC54" i="36" s="1"/>
  <c r="AJ54" i="36" s="1"/>
  <c r="AQ54" i="36" s="1"/>
  <c r="R54" i="36"/>
  <c r="BF54" i="36"/>
  <c r="L55" i="36"/>
  <c r="S55" i="36" s="1"/>
  <c r="AC55" i="36" s="1"/>
  <c r="AJ55" i="36" s="1"/>
  <c r="AQ55" i="36" s="1"/>
  <c r="CR55" i="36"/>
  <c r="BM56" i="36"/>
  <c r="CR56" i="36"/>
  <c r="AP57" i="36"/>
  <c r="BM57" i="36"/>
  <c r="CR57" i="36"/>
  <c r="CK58" i="36"/>
  <c r="L59" i="36"/>
  <c r="S59" i="36" s="1"/>
  <c r="AC59" i="36" s="1"/>
  <c r="AJ59" i="36" s="1"/>
  <c r="AQ59" i="36" s="1"/>
  <c r="L60" i="36"/>
  <c r="S60" i="36" s="1"/>
  <c r="AC60" i="36" s="1"/>
  <c r="AJ60" i="36" s="1"/>
  <c r="AQ60" i="36" s="1"/>
  <c r="AV60" i="36" s="1"/>
  <c r="L61" i="36"/>
  <c r="S61" i="36" s="1"/>
  <c r="AC61" i="36" s="1"/>
  <c r="AJ61" i="36" s="1"/>
  <c r="AQ61" i="36" s="1"/>
  <c r="L62" i="36"/>
  <c r="S62" i="36" s="1"/>
  <c r="AC62" i="36" s="1"/>
  <c r="AJ62" i="36" s="1"/>
  <c r="AQ62" i="36" s="1"/>
  <c r="CD64" i="36"/>
  <c r="CK49" i="36"/>
  <c r="L50" i="36"/>
  <c r="S50" i="36" s="1"/>
  <c r="X50" i="36" s="1"/>
  <c r="R50" i="36"/>
  <c r="BF50" i="36"/>
  <c r="CR50" i="36"/>
  <c r="K52" i="36"/>
  <c r="AB56" i="36"/>
  <c r="BT56" i="36"/>
  <c r="AB57" i="36"/>
  <c r="BT57" i="36"/>
  <c r="AP58" i="36"/>
  <c r="BM58" i="36"/>
  <c r="BM59" i="36"/>
  <c r="BM60" i="36"/>
  <c r="BM61" i="36"/>
  <c r="L63" i="36"/>
  <c r="S63" i="36" s="1"/>
  <c r="X63" i="36" s="1"/>
  <c r="L64" i="36"/>
  <c r="S64" i="36" s="1"/>
  <c r="X64" i="36" s="1"/>
  <c r="O38" i="37"/>
  <c r="AF39" i="36"/>
  <c r="AI39" i="36" s="1"/>
  <c r="CR43" i="36"/>
  <c r="BT44" i="36"/>
  <c r="AB48" i="36"/>
  <c r="E39" i="36"/>
  <c r="K40" i="36"/>
  <c r="R43" i="36"/>
  <c r="BF40" i="36"/>
  <c r="CD40" i="36"/>
  <c r="CR40" i="36"/>
  <c r="K41" i="36"/>
  <c r="S42" i="36"/>
  <c r="X42" i="36" s="1"/>
  <c r="R42" i="36"/>
  <c r="BF42" i="36"/>
  <c r="AB44" i="36"/>
  <c r="AP44" i="36"/>
  <c r="S45" i="36"/>
  <c r="AC45" i="36" s="1"/>
  <c r="AJ45" i="36" s="1"/>
  <c r="AQ45" i="36" s="1"/>
  <c r="R45" i="36"/>
  <c r="BF45" i="36"/>
  <c r="CD45" i="36"/>
  <c r="K46" i="36"/>
  <c r="AB47" i="36"/>
  <c r="R48" i="36"/>
  <c r="R49" i="36"/>
  <c r="BF49" i="36"/>
  <c r="AI51" i="36"/>
  <c r="R52" i="36"/>
  <c r="AI52" i="36"/>
  <c r="AI55" i="36"/>
  <c r="R60" i="36"/>
  <c r="R61" i="36"/>
  <c r="R62" i="36"/>
  <c r="C206" i="37"/>
  <c r="K23" i="36"/>
  <c r="Y23" i="36"/>
  <c r="CH23" i="36"/>
  <c r="CK23" i="36" s="1"/>
  <c r="E26" i="36"/>
  <c r="K26" i="36" s="1"/>
  <c r="O29" i="37"/>
  <c r="BT29" i="36"/>
  <c r="C23" i="36"/>
  <c r="AM23" i="36"/>
  <c r="BF23" i="36" s="1"/>
  <c r="BQ23" i="36"/>
  <c r="BT23" i="36" s="1"/>
  <c r="K24" i="36"/>
  <c r="L30" i="36"/>
  <c r="S30" i="36" s="1"/>
  <c r="H125" i="36"/>
  <c r="BJ125" i="36"/>
  <c r="BT125" i="36" s="1"/>
  <c r="L128" i="36"/>
  <c r="S128" i="36" s="1"/>
  <c r="AC128" i="36" s="1"/>
  <c r="AJ128" i="36" s="1"/>
  <c r="AQ128" i="36" s="1"/>
  <c r="X129" i="36"/>
  <c r="AB131" i="36"/>
  <c r="AB133" i="36"/>
  <c r="H4" i="37"/>
  <c r="H34" i="37" s="1"/>
  <c r="H204" i="37" s="1"/>
  <c r="L126" i="36"/>
  <c r="S126" i="36" s="1"/>
  <c r="L127" i="36"/>
  <c r="S127" i="36" s="1"/>
  <c r="CR127" i="36"/>
  <c r="K129" i="36"/>
  <c r="BM130" i="36"/>
  <c r="CD130" i="36"/>
  <c r="K131" i="36"/>
  <c r="AI131" i="36"/>
  <c r="AI132" i="36"/>
  <c r="K133" i="36"/>
  <c r="CD134" i="36"/>
  <c r="AM125" i="36"/>
  <c r="BT130" i="36"/>
  <c r="L132" i="36"/>
  <c r="S132" i="36" s="1"/>
  <c r="AP132" i="36"/>
  <c r="CK132" i="36"/>
  <c r="L134" i="36"/>
  <c r="S134" i="36" s="1"/>
  <c r="AC134" i="36" s="1"/>
  <c r="AJ134" i="36" s="1"/>
  <c r="AQ134" i="36" s="1"/>
  <c r="J4" i="37"/>
  <c r="J34" i="37" s="1"/>
  <c r="J204" i="37" s="1"/>
  <c r="L7" i="36"/>
  <c r="S7" i="36" s="1"/>
  <c r="X7" i="36" s="1"/>
  <c r="R8" i="36"/>
  <c r="AI8" i="36"/>
  <c r="AB13" i="36"/>
  <c r="CO10" i="36"/>
  <c r="CO34" i="36" s="1"/>
  <c r="CP34" i="36" s="1"/>
  <c r="BK29" i="36"/>
  <c r="P30" i="36"/>
  <c r="C35" i="36"/>
  <c r="CO33" i="36"/>
  <c r="CP33" i="36" s="1"/>
  <c r="CD11" i="36"/>
  <c r="C27" i="36"/>
  <c r="L11" i="36"/>
  <c r="S11" i="36" s="1"/>
  <c r="K12" i="36"/>
  <c r="B4" i="36"/>
  <c r="BM13" i="36"/>
  <c r="R15" i="36"/>
  <c r="AB15" i="36"/>
  <c r="AB16" i="36"/>
  <c r="BT16" i="36"/>
  <c r="C26" i="36"/>
  <c r="D4" i="37"/>
  <c r="D34" i="37" s="1"/>
  <c r="D204" i="37" s="1"/>
  <c r="CR27" i="36"/>
  <c r="AC65" i="36"/>
  <c r="AJ65" i="36" s="1"/>
  <c r="AQ65" i="36" s="1"/>
  <c r="BG65" i="36" s="1"/>
  <c r="BN65" i="36" s="1"/>
  <c r="BU65" i="36" s="1"/>
  <c r="CE65" i="36" s="1"/>
  <c r="CL65" i="36" s="1"/>
  <c r="CS65" i="36" s="1"/>
  <c r="CD16" i="36"/>
  <c r="CD18" i="36"/>
  <c r="CO22" i="36"/>
  <c r="CH39" i="36"/>
  <c r="CO39" i="36"/>
  <c r="CK90" i="36"/>
  <c r="CA93" i="36"/>
  <c r="CD100" i="36"/>
  <c r="CD106" i="36"/>
  <c r="CD48" i="36"/>
  <c r="CD49" i="36"/>
  <c r="CK73" i="36"/>
  <c r="CD77" i="36"/>
  <c r="CR88" i="36"/>
  <c r="CR89" i="36"/>
  <c r="CH93" i="36"/>
  <c r="CR94" i="36"/>
  <c r="CO93" i="36"/>
  <c r="CR101" i="36"/>
  <c r="CK105" i="36"/>
  <c r="CK127" i="36"/>
  <c r="CK86" i="36"/>
  <c r="CD6" i="36"/>
  <c r="CD19" i="36"/>
  <c r="CD23" i="36"/>
  <c r="CR24" i="36"/>
  <c r="CD29" i="36"/>
  <c r="CK44" i="36"/>
  <c r="CK45" i="36"/>
  <c r="CK46" i="36"/>
  <c r="CD55" i="36"/>
  <c r="CR58" i="36"/>
  <c r="CR59" i="36"/>
  <c r="CR60" i="36"/>
  <c r="CR61" i="36"/>
  <c r="CK64" i="36"/>
  <c r="CD73" i="36"/>
  <c r="CR80" i="36"/>
  <c r="CD81" i="36"/>
  <c r="CR81" i="36"/>
  <c r="CR98" i="36"/>
  <c r="CR102" i="36"/>
  <c r="CK111" i="36"/>
  <c r="CR119" i="36"/>
  <c r="CR120" i="36"/>
  <c r="CR121" i="36"/>
  <c r="CK128" i="36"/>
  <c r="CR131" i="36"/>
  <c r="AV92" i="36"/>
  <c r="CV86" i="36"/>
  <c r="BX86" i="36"/>
  <c r="CV89" i="36"/>
  <c r="BX89" i="36"/>
  <c r="CV90" i="36"/>
  <c r="BX85" i="36"/>
  <c r="BG92" i="36"/>
  <c r="BN92" i="36" s="1"/>
  <c r="BU92" i="36" s="1"/>
  <c r="CE92" i="36" s="1"/>
  <c r="CL92" i="36" s="1"/>
  <c r="CS92" i="36" s="1"/>
  <c r="C131" i="36"/>
  <c r="C127" i="36"/>
  <c r="C121" i="36"/>
  <c r="C120" i="36"/>
  <c r="C128" i="36"/>
  <c r="C111" i="36"/>
  <c r="C104" i="36"/>
  <c r="C100" i="36"/>
  <c r="C96" i="36"/>
  <c r="C95" i="36"/>
  <c r="C87" i="36"/>
  <c r="C80" i="36"/>
  <c r="C84" i="36"/>
  <c r="C85" i="36"/>
  <c r="C86" i="36"/>
  <c r="C77" i="36"/>
  <c r="C74" i="36"/>
  <c r="C81" i="36"/>
  <c r="C72" i="36"/>
  <c r="C71" i="36"/>
  <c r="C65" i="36"/>
  <c r="C66" i="36"/>
  <c r="C62" i="36"/>
  <c r="C61" i="36"/>
  <c r="C58" i="36"/>
  <c r="C57" i="36"/>
  <c r="C54" i="36"/>
  <c r="C53" i="36"/>
  <c r="C50" i="36"/>
  <c r="C49" i="36"/>
  <c r="C46" i="36"/>
  <c r="C45" i="36"/>
  <c r="C42" i="36"/>
  <c r="B36" i="36"/>
  <c r="C41" i="36"/>
  <c r="C16" i="36"/>
  <c r="C19" i="36"/>
  <c r="C18" i="36"/>
  <c r="C6" i="36"/>
  <c r="C22" i="36"/>
  <c r="C12" i="36"/>
  <c r="CP8" i="36"/>
  <c r="AI6" i="36"/>
  <c r="AB6" i="36"/>
  <c r="AN24" i="36"/>
  <c r="AM33" i="36"/>
  <c r="AN33" i="36" s="1"/>
  <c r="AN8" i="36"/>
  <c r="BX6" i="36"/>
  <c r="CD7" i="36"/>
  <c r="BT7" i="36"/>
  <c r="BF8" i="36"/>
  <c r="AP8" i="36"/>
  <c r="CR8" i="36"/>
  <c r="CK8" i="36"/>
  <c r="BG9" i="36"/>
  <c r="BN9" i="36" s="1"/>
  <c r="BU9" i="36" s="1"/>
  <c r="AV9" i="36"/>
  <c r="R12" i="36"/>
  <c r="AB12" i="36"/>
  <c r="O10" i="36"/>
  <c r="AP12" i="36"/>
  <c r="AF10" i="36"/>
  <c r="AI12" i="36"/>
  <c r="CV12" i="36"/>
  <c r="BX12" i="36"/>
  <c r="CK15" i="36"/>
  <c r="CA35" i="36"/>
  <c r="CB29" i="36"/>
  <c r="CR16" i="36"/>
  <c r="CO15" i="36"/>
  <c r="CR15" i="36" s="1"/>
  <c r="CP23" i="36"/>
  <c r="AB24" i="36"/>
  <c r="R24" i="36"/>
  <c r="CK27" i="36"/>
  <c r="CA26" i="36"/>
  <c r="V22" i="36"/>
  <c r="CB30" i="36"/>
  <c r="CV31" i="36"/>
  <c r="CX31" i="36" s="1"/>
  <c r="BX31" i="36"/>
  <c r="AW41" i="36"/>
  <c r="BB41" i="36" s="1"/>
  <c r="BG41" i="36"/>
  <c r="BN41" i="36" s="1"/>
  <c r="BU41" i="36" s="1"/>
  <c r="CE41" i="36" s="1"/>
  <c r="CL41" i="36" s="1"/>
  <c r="CS41" i="36" s="1"/>
  <c r="AV41" i="36"/>
  <c r="BC33" i="36"/>
  <c r="BD33" i="36" s="1"/>
  <c r="R7" i="36"/>
  <c r="AB7" i="36"/>
  <c r="AP7" i="36"/>
  <c r="AI7" i="36"/>
  <c r="CV7" i="36"/>
  <c r="BX7" i="36"/>
  <c r="B33" i="36"/>
  <c r="C33" i="36" s="1"/>
  <c r="C8" i="36"/>
  <c r="CV6" i="36"/>
  <c r="CK7" i="36"/>
  <c r="L8" i="36"/>
  <c r="S8" i="36" s="1"/>
  <c r="H34" i="36"/>
  <c r="AU27" i="36"/>
  <c r="BT11" i="36"/>
  <c r="BM11" i="36"/>
  <c r="BJ10" i="36"/>
  <c r="BT19" i="36"/>
  <c r="BM19" i="36"/>
  <c r="BJ18" i="36"/>
  <c r="BT18" i="36" s="1"/>
  <c r="BM23" i="36"/>
  <c r="AT23" i="36"/>
  <c r="AZ24" i="36"/>
  <c r="BG25" i="36"/>
  <c r="BN25" i="36" s="1"/>
  <c r="BU25" i="36" s="1"/>
  <c r="AW25" i="36"/>
  <c r="BB25" i="36"/>
  <c r="BC22" i="36"/>
  <c r="BM26" i="36"/>
  <c r="CD27" i="36"/>
  <c r="BT27" i="36"/>
  <c r="BQ26" i="36"/>
  <c r="BT26" i="36" s="1"/>
  <c r="AV28" i="36"/>
  <c r="K30" i="36"/>
  <c r="AI29" i="36"/>
  <c r="BF30" i="36"/>
  <c r="AP30" i="36"/>
  <c r="AM29" i="36"/>
  <c r="AP29" i="36" s="1"/>
  <c r="AZ29" i="36"/>
  <c r="BX29" i="36"/>
  <c r="CR30" i="36"/>
  <c r="CK30" i="36"/>
  <c r="CH29" i="36"/>
  <c r="CI29" i="36" s="1"/>
  <c r="BG31" i="36"/>
  <c r="BN31" i="36" s="1"/>
  <c r="BU31" i="36" s="1"/>
  <c r="AW31" i="36"/>
  <c r="BB31" i="36" s="1"/>
  <c r="AV31" i="36"/>
  <c r="Y35" i="36"/>
  <c r="Z35" i="36" s="1"/>
  <c r="AT33" i="36"/>
  <c r="AU33" i="36" s="1"/>
  <c r="AU8" i="36"/>
  <c r="L6" i="36"/>
  <c r="BT6" i="36"/>
  <c r="BM6" i="36"/>
  <c r="CP27" i="36"/>
  <c r="R11" i="36"/>
  <c r="K11" i="36"/>
  <c r="AI11" i="36"/>
  <c r="AB11" i="36"/>
  <c r="Y10" i="36"/>
  <c r="BX11" i="36"/>
  <c r="AZ10" i="36"/>
  <c r="S12" i="36"/>
  <c r="CD12" i="36"/>
  <c r="BT12" i="36"/>
  <c r="BQ10" i="36"/>
  <c r="BF13" i="36"/>
  <c r="AP13" i="36"/>
  <c r="CR13" i="36"/>
  <c r="CK13" i="36"/>
  <c r="BG14" i="36"/>
  <c r="BN14" i="36" s="1"/>
  <c r="BU14" i="36" s="1"/>
  <c r="AW14" i="36"/>
  <c r="BB14" i="36" s="1"/>
  <c r="AV14" i="36"/>
  <c r="AN30" i="36"/>
  <c r="AP15" i="36"/>
  <c r="AF35" i="36"/>
  <c r="AG35" i="36" s="1"/>
  <c r="AG29" i="36"/>
  <c r="AZ16" i="36"/>
  <c r="AT15" i="36"/>
  <c r="AT4" i="36" s="1"/>
  <c r="AU5" i="36" s="1"/>
  <c r="BG17" i="36"/>
  <c r="BN17" i="36" s="1"/>
  <c r="BU17" i="36" s="1"/>
  <c r="AW17" i="36"/>
  <c r="AI19" i="36"/>
  <c r="AB19" i="36"/>
  <c r="Y18" i="36"/>
  <c r="AI18" i="36" s="1"/>
  <c r="BF18" i="36"/>
  <c r="BX19" i="36"/>
  <c r="AZ18" i="36"/>
  <c r="BG20" i="36"/>
  <c r="BN20" i="36" s="1"/>
  <c r="BU20" i="36" s="1"/>
  <c r="AW20" i="36"/>
  <c r="BB20" i="36" s="1"/>
  <c r="BJ22" i="36"/>
  <c r="C24" i="36"/>
  <c r="CP24" i="36"/>
  <c r="I26" i="36"/>
  <c r="BF26" i="36"/>
  <c r="CP26" i="36"/>
  <c r="R27" i="36"/>
  <c r="AB27" i="36"/>
  <c r="AP27" i="36"/>
  <c r="AI27" i="36"/>
  <c r="AF26" i="36"/>
  <c r="AI26" i="36" s="1"/>
  <c r="CV27" i="36"/>
  <c r="BX27" i="36"/>
  <c r="AW28" i="36"/>
  <c r="E29" i="36"/>
  <c r="C34" i="36"/>
  <c r="BX9" i="36"/>
  <c r="BZ9" i="36" s="1"/>
  <c r="CV9" i="36"/>
  <c r="CX9" i="36" s="1"/>
  <c r="CH10" i="36"/>
  <c r="CV11" i="36"/>
  <c r="CK12" i="36"/>
  <c r="CA10" i="36"/>
  <c r="E10" i="36"/>
  <c r="L13" i="36"/>
  <c r="S13" i="36" s="1"/>
  <c r="CV14" i="36"/>
  <c r="CX14" i="36" s="1"/>
  <c r="BX14" i="36"/>
  <c r="CI30" i="36"/>
  <c r="BM16" i="36"/>
  <c r="BF16" i="36"/>
  <c r="BC15" i="36"/>
  <c r="BQ35" i="36"/>
  <c r="BR35" i="36" s="1"/>
  <c r="BR29" i="36"/>
  <c r="CD15" i="36"/>
  <c r="AZ17" i="36"/>
  <c r="AV17" i="36"/>
  <c r="AP18" i="36"/>
  <c r="CR18" i="36"/>
  <c r="CV19" i="36"/>
  <c r="BG21" i="36"/>
  <c r="BN21" i="36" s="1"/>
  <c r="BU21" i="36" s="1"/>
  <c r="AW21" i="36"/>
  <c r="BB21" i="36" s="1"/>
  <c r="O23" i="36"/>
  <c r="BD23" i="36"/>
  <c r="AU24" i="36"/>
  <c r="BT24" i="36"/>
  <c r="BM24" i="36"/>
  <c r="AV25" i="36"/>
  <c r="O26" i="36"/>
  <c r="CR26" i="36"/>
  <c r="I27" i="36"/>
  <c r="Z29" i="36"/>
  <c r="AG30" i="36"/>
  <c r="BR30" i="36"/>
  <c r="BJ35" i="36"/>
  <c r="BF72" i="36"/>
  <c r="AP72" i="36"/>
  <c r="BF76" i="36"/>
  <c r="AP76" i="36"/>
  <c r="BM80" i="36"/>
  <c r="BT80" i="36"/>
  <c r="BF6" i="36"/>
  <c r="CR6" i="36"/>
  <c r="W7" i="36"/>
  <c r="BF11" i="36"/>
  <c r="CR11" i="36"/>
  <c r="W12" i="36"/>
  <c r="AI15" i="36"/>
  <c r="BT15" i="36"/>
  <c r="AP16" i="36"/>
  <c r="CK16" i="36"/>
  <c r="BF19" i="36"/>
  <c r="CR19" i="36"/>
  <c r="CV20" i="36"/>
  <c r="CX20" i="36" s="1"/>
  <c r="CV21" i="36"/>
  <c r="CX21" i="36" s="1"/>
  <c r="CV25" i="36"/>
  <c r="CX25" i="36" s="1"/>
  <c r="W27" i="36"/>
  <c r="BM27" i="36"/>
  <c r="AZ28" i="36"/>
  <c r="W29" i="36"/>
  <c r="AI30" i="36"/>
  <c r="BT30" i="36"/>
  <c r="V33" i="36"/>
  <c r="W33" i="36" s="1"/>
  <c r="V34" i="36"/>
  <c r="V35" i="36"/>
  <c r="W35" i="36" s="1"/>
  <c r="V36" i="36"/>
  <c r="R40" i="36"/>
  <c r="AP40" i="36"/>
  <c r="W41" i="36"/>
  <c r="AB41" i="36"/>
  <c r="W43" i="36"/>
  <c r="AC47" i="36"/>
  <c r="AJ47" i="36" s="1"/>
  <c r="AQ47" i="36" s="1"/>
  <c r="W47" i="36"/>
  <c r="W51" i="36"/>
  <c r="CD52" i="36"/>
  <c r="CK52" i="36"/>
  <c r="W55" i="36"/>
  <c r="W57" i="36"/>
  <c r="CV57" i="36"/>
  <c r="BX57" i="36"/>
  <c r="CD57" i="36"/>
  <c r="BF59" i="36"/>
  <c r="AP59" i="36"/>
  <c r="CD60" i="36"/>
  <c r="CK60" i="36"/>
  <c r="CV61" i="36"/>
  <c r="BX61" i="36"/>
  <c r="BF63" i="36"/>
  <c r="AP63" i="36"/>
  <c r="BG67" i="36"/>
  <c r="BN67" i="36" s="1"/>
  <c r="BU67" i="36" s="1"/>
  <c r="AW67" i="36"/>
  <c r="AV67" i="36"/>
  <c r="CR71" i="36"/>
  <c r="BX80" i="36"/>
  <c r="CV80" i="36"/>
  <c r="CD41" i="36"/>
  <c r="CD61" i="36"/>
  <c r="CK61" i="36"/>
  <c r="W131" i="36"/>
  <c r="W138" i="36"/>
  <c r="W132" i="36"/>
  <c r="W129" i="36"/>
  <c r="W127" i="36"/>
  <c r="W134" i="36"/>
  <c r="W130" i="36"/>
  <c r="W128" i="36"/>
  <c r="W124" i="36"/>
  <c r="W126" i="36"/>
  <c r="W125" i="36"/>
  <c r="W133" i="36"/>
  <c r="W123" i="36"/>
  <c r="W122" i="36"/>
  <c r="W121" i="36"/>
  <c r="W120" i="36"/>
  <c r="W119" i="36"/>
  <c r="W118" i="36"/>
  <c r="W117" i="36"/>
  <c r="W116" i="36"/>
  <c r="W110" i="36"/>
  <c r="W105" i="36"/>
  <c r="W104" i="36"/>
  <c r="W81" i="36"/>
  <c r="W80" i="36"/>
  <c r="W95" i="36"/>
  <c r="W90" i="36"/>
  <c r="W86" i="36"/>
  <c r="W100" i="36"/>
  <c r="W99" i="36"/>
  <c r="W98" i="36"/>
  <c r="W94" i="36"/>
  <c r="W93" i="36"/>
  <c r="W91" i="36"/>
  <c r="W87" i="36"/>
  <c r="W111" i="36"/>
  <c r="W106" i="36"/>
  <c r="W97" i="36"/>
  <c r="W89" i="36"/>
  <c r="W84" i="36"/>
  <c r="W83" i="36"/>
  <c r="W102" i="36"/>
  <c r="W101" i="36"/>
  <c r="W96" i="36"/>
  <c r="W85" i="36"/>
  <c r="W76" i="36"/>
  <c r="W72" i="36"/>
  <c r="W77" i="36"/>
  <c r="W73" i="36"/>
  <c r="W88" i="36"/>
  <c r="W78" i="36"/>
  <c r="W74" i="36"/>
  <c r="W79" i="36"/>
  <c r="W75" i="36"/>
  <c r="W38" i="36"/>
  <c r="W66" i="36"/>
  <c r="W71" i="36"/>
  <c r="W70" i="36"/>
  <c r="W69" i="36"/>
  <c r="W68" i="36"/>
  <c r="W65" i="36"/>
  <c r="K6" i="36"/>
  <c r="W6" i="36"/>
  <c r="W11" i="36"/>
  <c r="K19" i="36"/>
  <c r="W19" i="36"/>
  <c r="BX20" i="36"/>
  <c r="BX21" i="36"/>
  <c r="W22" i="36"/>
  <c r="W23" i="36"/>
  <c r="W24" i="36"/>
  <c r="BX25" i="36"/>
  <c r="W26" i="36"/>
  <c r="CV30" i="36"/>
  <c r="O39" i="36"/>
  <c r="CA39" i="36"/>
  <c r="CD39" i="36" s="1"/>
  <c r="BX40" i="36"/>
  <c r="X41" i="36"/>
  <c r="CV41" i="36"/>
  <c r="BX41" i="36"/>
  <c r="W42" i="36"/>
  <c r="AP42" i="36"/>
  <c r="BF44" i="36"/>
  <c r="W46" i="36"/>
  <c r="AP46" i="36"/>
  <c r="CD47" i="36"/>
  <c r="CK47" i="36"/>
  <c r="BF48" i="36"/>
  <c r="AC50" i="36"/>
  <c r="AJ50" i="36" s="1"/>
  <c r="AQ50" i="36" s="1"/>
  <c r="W50" i="36"/>
  <c r="AP50" i="36"/>
  <c r="CD51" i="36"/>
  <c r="CK51" i="36"/>
  <c r="BF52" i="36"/>
  <c r="X54" i="36"/>
  <c r="W54" i="36"/>
  <c r="AP54" i="36"/>
  <c r="W56" i="36"/>
  <c r="AP56" i="36"/>
  <c r="CV56" i="36"/>
  <c r="BX56" i="36"/>
  <c r="CD59" i="36"/>
  <c r="CK59" i="36"/>
  <c r="W60" i="36"/>
  <c r="CV60" i="36"/>
  <c r="BX60" i="36"/>
  <c r="BF62" i="36"/>
  <c r="AP62" i="36"/>
  <c r="CD63" i="36"/>
  <c r="CK63" i="36"/>
  <c r="W64" i="36"/>
  <c r="CV64" i="36"/>
  <c r="BX64" i="36"/>
  <c r="CK69" i="36"/>
  <c r="CA68" i="36"/>
  <c r="CA83" i="36"/>
  <c r="CK84" i="36"/>
  <c r="CD53" i="36"/>
  <c r="CK53" i="36"/>
  <c r="CV58" i="36"/>
  <c r="BX58" i="36"/>
  <c r="BF60" i="36"/>
  <c r="AP60" i="36"/>
  <c r="CV62" i="36"/>
  <c r="BX62" i="36"/>
  <c r="BF64" i="36"/>
  <c r="AP64" i="36"/>
  <c r="AZ66" i="36"/>
  <c r="AZ39" i="36" s="1"/>
  <c r="AT39" i="36"/>
  <c r="BX78" i="36"/>
  <c r="CV78" i="36"/>
  <c r="W4" i="36"/>
  <c r="W10" i="36"/>
  <c r="W16" i="36"/>
  <c r="W18" i="36"/>
  <c r="AT26" i="36"/>
  <c r="C29" i="36"/>
  <c r="I29" i="36"/>
  <c r="C30" i="36"/>
  <c r="I30" i="36"/>
  <c r="W39" i="36"/>
  <c r="B39" i="36"/>
  <c r="W40" i="36"/>
  <c r="AP41" i="36"/>
  <c r="BF43" i="36"/>
  <c r="W45" i="36"/>
  <c r="AP45" i="36"/>
  <c r="BF47" i="36"/>
  <c r="W49" i="36"/>
  <c r="AP49" i="36"/>
  <c r="CD50" i="36"/>
  <c r="CK50" i="36"/>
  <c r="BF51" i="36"/>
  <c r="W53" i="36"/>
  <c r="AP53" i="36"/>
  <c r="CD54" i="36"/>
  <c r="CK54" i="36"/>
  <c r="BF55" i="36"/>
  <c r="BF57" i="36"/>
  <c r="W59" i="36"/>
  <c r="CV59" i="36"/>
  <c r="BX59" i="36"/>
  <c r="BF61" i="36"/>
  <c r="AP61" i="36"/>
  <c r="CD62" i="36"/>
  <c r="CK62" i="36"/>
  <c r="W63" i="36"/>
  <c r="CV63" i="36"/>
  <c r="BX63" i="36"/>
  <c r="CR64" i="36"/>
  <c r="CR69" i="36"/>
  <c r="AB101" i="36"/>
  <c r="O93" i="36"/>
  <c r="BX42" i="36"/>
  <c r="CV42" i="36"/>
  <c r="BX43" i="36"/>
  <c r="CV43" i="36"/>
  <c r="BX44" i="36"/>
  <c r="CV44" i="36"/>
  <c r="BX45" i="36"/>
  <c r="CV45" i="36"/>
  <c r="BX46" i="36"/>
  <c r="CV46" i="36"/>
  <c r="BX47" i="36"/>
  <c r="CV47" i="36"/>
  <c r="BX48" i="36"/>
  <c r="CV48" i="36"/>
  <c r="BX49" i="36"/>
  <c r="CV49" i="36"/>
  <c r="BX50" i="36"/>
  <c r="CV50" i="36"/>
  <c r="BX51" i="36"/>
  <c r="CV51" i="36"/>
  <c r="BX52" i="36"/>
  <c r="CV52" i="36"/>
  <c r="BX53" i="36"/>
  <c r="CV53" i="36"/>
  <c r="BX54" i="36"/>
  <c r="CV54" i="36"/>
  <c r="BX55" i="36"/>
  <c r="CV55" i="36"/>
  <c r="K56" i="36"/>
  <c r="K57" i="36"/>
  <c r="K58" i="36"/>
  <c r="K59" i="36"/>
  <c r="K60" i="36"/>
  <c r="K61" i="36"/>
  <c r="K62" i="36"/>
  <c r="K63" i="36"/>
  <c r="K64" i="36"/>
  <c r="AB65" i="36"/>
  <c r="AC66" i="36"/>
  <c r="AJ66" i="36" s="1"/>
  <c r="AQ66" i="36" s="1"/>
  <c r="AV66" i="36" s="1"/>
  <c r="X66" i="36"/>
  <c r="BC68" i="36"/>
  <c r="BF68" i="36" s="1"/>
  <c r="B68" i="36"/>
  <c r="C68" i="36" s="1"/>
  <c r="AB69" i="36"/>
  <c r="AB70" i="36"/>
  <c r="AB71" i="36"/>
  <c r="L73" i="36"/>
  <c r="S73" i="36" s="1"/>
  <c r="K73" i="36"/>
  <c r="AB74" i="36"/>
  <c r="R74" i="36"/>
  <c r="BX74" i="36"/>
  <c r="CV74" i="36"/>
  <c r="L77" i="36"/>
  <c r="S77" i="36" s="1"/>
  <c r="K77" i="36"/>
  <c r="AC78" i="36"/>
  <c r="AJ78" i="36" s="1"/>
  <c r="AQ78" i="36" s="1"/>
  <c r="AV78" i="36" s="1"/>
  <c r="AB78" i="36"/>
  <c r="R78" i="36"/>
  <c r="CK79" i="36"/>
  <c r="CR79" i="36"/>
  <c r="X80" i="36"/>
  <c r="CV81" i="36"/>
  <c r="BX81" i="36"/>
  <c r="AP88" i="36"/>
  <c r="AI88" i="36"/>
  <c r="AF83" i="36"/>
  <c r="AP83" i="36" s="1"/>
  <c r="BM89" i="36"/>
  <c r="BC83" i="36"/>
  <c r="BF95" i="36"/>
  <c r="AP95" i="36"/>
  <c r="AM93" i="36"/>
  <c r="V140" i="36"/>
  <c r="BF65" i="36"/>
  <c r="AP65" i="36"/>
  <c r="CV65" i="36"/>
  <c r="BX65" i="36"/>
  <c r="BF69" i="36"/>
  <c r="CV69" i="36"/>
  <c r="BX69" i="36"/>
  <c r="BF70" i="36"/>
  <c r="CV70" i="36"/>
  <c r="BX70" i="36"/>
  <c r="BF71" i="36"/>
  <c r="AP71" i="36"/>
  <c r="CV71" i="36"/>
  <c r="BX71" i="36"/>
  <c r="AP75" i="36"/>
  <c r="AI75" i="36"/>
  <c r="BX75" i="36"/>
  <c r="CV75" i="36"/>
  <c r="CD65" i="36"/>
  <c r="BB67" i="36"/>
  <c r="CV67" i="36"/>
  <c r="CX67" i="36" s="1"/>
  <c r="BX67" i="36"/>
  <c r="CD69" i="36"/>
  <c r="CD70" i="36"/>
  <c r="CD71" i="36"/>
  <c r="CH68" i="36"/>
  <c r="CR72" i="36"/>
  <c r="AT68" i="36"/>
  <c r="AZ73" i="36"/>
  <c r="BJ68" i="36"/>
  <c r="BT73" i="36"/>
  <c r="CK75" i="36"/>
  <c r="CD75" i="36"/>
  <c r="AZ77" i="36"/>
  <c r="CV79" i="36"/>
  <c r="BT79" i="36"/>
  <c r="BM79" i="36"/>
  <c r="BX84" i="36"/>
  <c r="CV84" i="36"/>
  <c r="AI91" i="36"/>
  <c r="AF68" i="36"/>
  <c r="BX72" i="36"/>
  <c r="K74" i="36"/>
  <c r="CK74" i="36"/>
  <c r="R75" i="36"/>
  <c r="BM75" i="36"/>
  <c r="BX76" i="36"/>
  <c r="K78" i="36"/>
  <c r="CK78" i="36"/>
  <c r="K81" i="36"/>
  <c r="BQ93" i="36"/>
  <c r="R97" i="36"/>
  <c r="L97" i="36"/>
  <c r="S97" i="36" s="1"/>
  <c r="R84" i="36"/>
  <c r="O83" i="36"/>
  <c r="R83" i="36" s="1"/>
  <c r="AB84" i="36"/>
  <c r="CV91" i="36"/>
  <c r="BG91" i="36"/>
  <c r="BN91" i="36" s="1"/>
  <c r="BU91" i="36" s="1"/>
  <c r="CE91" i="36" s="1"/>
  <c r="CL91" i="36" s="1"/>
  <c r="CS91" i="36" s="1"/>
  <c r="BX91" i="36"/>
  <c r="CV111" i="36"/>
  <c r="BX111" i="36"/>
  <c r="CK72" i="36"/>
  <c r="BM73" i="36"/>
  <c r="CD74" i="36"/>
  <c r="CK76" i="36"/>
  <c r="BM77" i="36"/>
  <c r="CD78" i="36"/>
  <c r="AB81" i="36"/>
  <c r="BZ82" i="36"/>
  <c r="R87" i="36"/>
  <c r="L87" i="36"/>
  <c r="S87" i="36" s="1"/>
  <c r="K87" i="36"/>
  <c r="BF99" i="36"/>
  <c r="K105" i="36"/>
  <c r="L105" i="36"/>
  <c r="E104" i="36"/>
  <c r="L110" i="36"/>
  <c r="K110" i="36"/>
  <c r="E83" i="36"/>
  <c r="AV82" i="36"/>
  <c r="BF85" i="36"/>
  <c r="CD85" i="36"/>
  <c r="BT85" i="36"/>
  <c r="R86" i="36"/>
  <c r="CD86" i="36"/>
  <c r="BT86" i="36"/>
  <c r="BX88" i="36"/>
  <c r="CV88" i="36"/>
  <c r="AB91" i="36"/>
  <c r="BT94" i="36"/>
  <c r="BJ93" i="36"/>
  <c r="BT93" i="36" s="1"/>
  <c r="BM94" i="36"/>
  <c r="K95" i="36"/>
  <c r="L95" i="36"/>
  <c r="S95" i="36" s="1"/>
  <c r="BF96" i="36"/>
  <c r="AP96" i="36"/>
  <c r="CK97" i="36"/>
  <c r="CD97" i="36"/>
  <c r="CK98" i="36"/>
  <c r="CD98" i="36"/>
  <c r="CK99" i="36"/>
  <c r="CD99" i="36"/>
  <c r="CD102" i="36"/>
  <c r="BT102" i="36"/>
  <c r="BT105" i="36"/>
  <c r="BJ104" i="36"/>
  <c r="BT104" i="36" s="1"/>
  <c r="J206" i="37"/>
  <c r="AP84" i="36"/>
  <c r="AI84" i="36"/>
  <c r="CV87" i="36"/>
  <c r="R91" i="36"/>
  <c r="L91" i="36"/>
  <c r="S91" i="36" s="1"/>
  <c r="K91" i="36"/>
  <c r="AZ94" i="36"/>
  <c r="AT93" i="36"/>
  <c r="BM95" i="36"/>
  <c r="BC93" i="36"/>
  <c r="CR96" i="36"/>
  <c r="CK96" i="36"/>
  <c r="AI101" i="36"/>
  <c r="BX101" i="36"/>
  <c r="CV101" i="36"/>
  <c r="BG103" i="36"/>
  <c r="BN103" i="36" s="1"/>
  <c r="BU103" i="36" s="1"/>
  <c r="AV103" i="36"/>
  <c r="AM104" i="36"/>
  <c r="BF105" i="36"/>
  <c r="AP105" i="36"/>
  <c r="BM122" i="36"/>
  <c r="BF122" i="36"/>
  <c r="CK129" i="36"/>
  <c r="CA125" i="36"/>
  <c r="K130" i="36"/>
  <c r="L130" i="36"/>
  <c r="S130" i="36" s="1"/>
  <c r="E125" i="36"/>
  <c r="K125" i="36" s="1"/>
  <c r="CR84" i="36"/>
  <c r="CO83" i="36"/>
  <c r="Y83" i="36"/>
  <c r="BF89" i="36"/>
  <c r="CD89" i="36"/>
  <c r="BT89" i="36"/>
  <c r="R90" i="36"/>
  <c r="CD90" i="36"/>
  <c r="BT90" i="36"/>
  <c r="CV92" i="36"/>
  <c r="BX92" i="36"/>
  <c r="BB92" i="36"/>
  <c r="L94" i="36"/>
  <c r="AZ95" i="36"/>
  <c r="B93" i="36"/>
  <c r="C93" i="36" s="1"/>
  <c r="AP101" i="36"/>
  <c r="AF93" i="36"/>
  <c r="AP93" i="36" s="1"/>
  <c r="Y104" i="36"/>
  <c r="AI104" i="36" s="1"/>
  <c r="AI105" i="36"/>
  <c r="BG107" i="36"/>
  <c r="BN107" i="36" s="1"/>
  <c r="BU107" i="36" s="1"/>
  <c r="AW107" i="36"/>
  <c r="BT110" i="36"/>
  <c r="BJ83" i="36"/>
  <c r="BT83" i="36" s="1"/>
  <c r="CK120" i="36"/>
  <c r="CD120" i="36"/>
  <c r="CA116" i="36"/>
  <c r="AP121" i="36"/>
  <c r="BF121" i="36"/>
  <c r="AM116" i="36"/>
  <c r="BF106" i="36"/>
  <c r="AP106" i="36"/>
  <c r="AV107" i="36"/>
  <c r="AZ107" i="36"/>
  <c r="BM110" i="36"/>
  <c r="BC116" i="36"/>
  <c r="AZ123" i="36"/>
  <c r="CD125" i="36"/>
  <c r="AC131" i="36"/>
  <c r="AJ131" i="36" s="1"/>
  <c r="AQ131" i="36" s="1"/>
  <c r="AV131" i="36" s="1"/>
  <c r="X131" i="36"/>
  <c r="CD84" i="36"/>
  <c r="CD88" i="36"/>
  <c r="H93" i="36"/>
  <c r="K96" i="36"/>
  <c r="AB96" i="36"/>
  <c r="AZ96" i="36"/>
  <c r="CV100" i="36"/>
  <c r="R101" i="36"/>
  <c r="AB105" i="36"/>
  <c r="BM105" i="36"/>
  <c r="BC104" i="36"/>
  <c r="CR106" i="36"/>
  <c r="CV108" i="36"/>
  <c r="CX108" i="36" s="1"/>
  <c r="BX108" i="36"/>
  <c r="BZ108" i="36" s="1"/>
  <c r="AZ110" i="36"/>
  <c r="AT83" i="36"/>
  <c r="L111" i="36"/>
  <c r="S111" i="36" s="1"/>
  <c r="K111" i="36"/>
  <c r="AT116" i="36"/>
  <c r="BF117" i="36"/>
  <c r="BF118" i="36"/>
  <c r="AZ119" i="36"/>
  <c r="AP120" i="36"/>
  <c r="CK121" i="36"/>
  <c r="CD121" i="36"/>
  <c r="L122" i="36"/>
  <c r="S122" i="36" s="1"/>
  <c r="K122" i="36"/>
  <c r="AZ122" i="36"/>
  <c r="L123" i="36"/>
  <c r="S123" i="36" s="1"/>
  <c r="K123" i="36"/>
  <c r="AP133" i="36"/>
  <c r="AI133" i="36"/>
  <c r="AI138" i="36"/>
  <c r="AP138" i="36"/>
  <c r="AI79" i="36"/>
  <c r="R80" i="36"/>
  <c r="AI80" i="36"/>
  <c r="BB82" i="36"/>
  <c r="CV82" i="36"/>
  <c r="CX82" i="36" s="1"/>
  <c r="AP85" i="36"/>
  <c r="BF86" i="36"/>
  <c r="CD87" i="36"/>
  <c r="AP89" i="36"/>
  <c r="BF90" i="36"/>
  <c r="CD91" i="36"/>
  <c r="R94" i="36"/>
  <c r="CR95" i="36"/>
  <c r="L96" i="36"/>
  <c r="S96" i="36" s="1"/>
  <c r="K97" i="36"/>
  <c r="AB97" i="36"/>
  <c r="AZ97" i="36"/>
  <c r="L98" i="36"/>
  <c r="S98" i="36" s="1"/>
  <c r="K98" i="36"/>
  <c r="AZ98" i="36"/>
  <c r="L99" i="36"/>
  <c r="S99" i="36" s="1"/>
  <c r="K99" i="36"/>
  <c r="AZ99" i="36"/>
  <c r="L100" i="36"/>
  <c r="S100" i="36" s="1"/>
  <c r="K100" i="36"/>
  <c r="AZ105" i="36"/>
  <c r="CO104" i="36"/>
  <c r="CR104" i="36" s="1"/>
  <c r="CK106" i="36"/>
  <c r="BB108" i="36"/>
  <c r="BF110" i="36"/>
  <c r="CR110" i="36"/>
  <c r="CH83" i="36"/>
  <c r="AB111" i="36"/>
  <c r="R111" i="36"/>
  <c r="CK117" i="36"/>
  <c r="CD117" i="36"/>
  <c r="L118" i="36"/>
  <c r="S118" i="36" s="1"/>
  <c r="K118" i="36"/>
  <c r="AZ118" i="36"/>
  <c r="L119" i="36"/>
  <c r="S119" i="36" s="1"/>
  <c r="K119" i="36"/>
  <c r="L101" i="36"/>
  <c r="S101" i="36" s="1"/>
  <c r="CD101" i="36"/>
  <c r="K106" i="36"/>
  <c r="AB106" i="36"/>
  <c r="AZ106" i="36"/>
  <c r="BT106" i="36"/>
  <c r="CH116" i="36"/>
  <c r="CK118" i="36"/>
  <c r="CD118" i="36"/>
  <c r="L120" i="36"/>
  <c r="S120" i="36" s="1"/>
  <c r="K120" i="36"/>
  <c r="AZ120" i="36"/>
  <c r="BM120" i="36"/>
  <c r="CK122" i="36"/>
  <c r="CD122" i="36"/>
  <c r="AI130" i="36"/>
  <c r="AB130" i="36"/>
  <c r="AP102" i="36"/>
  <c r="H104" i="36"/>
  <c r="R104" i="36" s="1"/>
  <c r="CR105" i="36"/>
  <c r="CK110" i="36"/>
  <c r="L117" i="36"/>
  <c r="E116" i="36"/>
  <c r="K117" i="36"/>
  <c r="AZ117" i="36"/>
  <c r="BM117" i="36"/>
  <c r="CK119" i="36"/>
  <c r="CD119" i="36"/>
  <c r="L121" i="36"/>
  <c r="S121" i="36" s="1"/>
  <c r="K121" i="36"/>
  <c r="AZ121" i="36"/>
  <c r="BM121" i="36"/>
  <c r="CR126" i="36"/>
  <c r="CK126" i="36"/>
  <c r="CH125" i="36"/>
  <c r="CD129" i="36"/>
  <c r="AZ129" i="36"/>
  <c r="CV130" i="36"/>
  <c r="BX132" i="36"/>
  <c r="CV132" i="36"/>
  <c r="BM111" i="36"/>
  <c r="Y125" i="36"/>
  <c r="BX127" i="36"/>
  <c r="CV127" i="36"/>
  <c r="O125" i="36"/>
  <c r="AB128" i="36"/>
  <c r="AP129" i="36"/>
  <c r="AI129" i="36"/>
  <c r="AF125" i="36"/>
  <c r="AP125" i="36" s="1"/>
  <c r="BF130" i="36"/>
  <c r="AP130" i="36"/>
  <c r="CR130" i="36"/>
  <c r="CK130" i="36"/>
  <c r="BB138" i="36"/>
  <c r="BX138" i="36"/>
  <c r="CV138" i="36"/>
  <c r="CX138" i="36" s="1"/>
  <c r="K126" i="36"/>
  <c r="AZ126" i="36"/>
  <c r="AT125" i="36"/>
  <c r="BC125" i="36"/>
  <c r="BM125" i="36" s="1"/>
  <c r="BM126" i="36"/>
  <c r="R127" i="36"/>
  <c r="BM127" i="36"/>
  <c r="R128" i="36"/>
  <c r="BX131" i="36"/>
  <c r="CV131" i="36"/>
  <c r="AC132" i="36"/>
  <c r="AJ132" i="36" s="1"/>
  <c r="AQ132" i="36" s="1"/>
  <c r="X132" i="36"/>
  <c r="CD132" i="36"/>
  <c r="CK123" i="36"/>
  <c r="BF126" i="36"/>
  <c r="AP126" i="36"/>
  <c r="CO125" i="36"/>
  <c r="B125" i="36"/>
  <c r="C125" i="36" s="1"/>
  <c r="CR129" i="36"/>
  <c r="AZ134" i="36"/>
  <c r="CD138" i="36"/>
  <c r="BT138" i="36"/>
  <c r="K128" i="36"/>
  <c r="CD128" i="36"/>
  <c r="AB132" i="36"/>
  <c r="BT132" i="36"/>
  <c r="BM132" i="36"/>
  <c r="CD133" i="36"/>
  <c r="BT133" i="36"/>
  <c r="CK133" i="36"/>
  <c r="BF134" i="36"/>
  <c r="AP134" i="36"/>
  <c r="AZ135" i="36"/>
  <c r="AV135" i="36"/>
  <c r="BM131" i="36"/>
  <c r="BF131" i="36"/>
  <c r="R132" i="36"/>
  <c r="CR134" i="36"/>
  <c r="CK134" i="36"/>
  <c r="CV136" i="36"/>
  <c r="CX136" i="36" s="1"/>
  <c r="BB136" i="36"/>
  <c r="G206" i="37"/>
  <c r="M206" i="37"/>
  <c r="K132" i="36"/>
  <c r="F206" i="37"/>
  <c r="B37" i="37"/>
  <c r="B36" i="37" s="1"/>
  <c r="B204" i="37" s="1"/>
  <c r="B206" i="37" s="1"/>
  <c r="S138" i="36"/>
  <c r="AN29" i="36" l="1"/>
  <c r="AP39" i="36"/>
  <c r="BT116" i="36"/>
  <c r="AC49" i="36"/>
  <c r="AJ49" i="36" s="1"/>
  <c r="AQ49" i="36" s="1"/>
  <c r="X49" i="36"/>
  <c r="BF39" i="36"/>
  <c r="BD34" i="36"/>
  <c r="BD26" i="36"/>
  <c r="S24" i="36"/>
  <c r="X24" i="36" s="1"/>
  <c r="K39" i="36"/>
  <c r="BM116" i="36"/>
  <c r="BF10" i="36"/>
  <c r="BD27" i="36"/>
  <c r="BT39" i="36"/>
  <c r="R35" i="36"/>
  <c r="X59" i="36"/>
  <c r="BM10" i="36"/>
  <c r="X55" i="36"/>
  <c r="BM39" i="36"/>
  <c r="AN27" i="36"/>
  <c r="L5" i="36"/>
  <c r="CR5" i="36"/>
  <c r="CR116" i="36"/>
  <c r="CD83" i="36"/>
  <c r="I35" i="36"/>
  <c r="AM35" i="36"/>
  <c r="AN35" i="36" s="1"/>
  <c r="AM34" i="36"/>
  <c r="AN34" i="36" s="1"/>
  <c r="K68" i="36"/>
  <c r="X89" i="36"/>
  <c r="AB93" i="36"/>
  <c r="X58" i="36"/>
  <c r="AN26" i="36"/>
  <c r="CD5" i="36"/>
  <c r="BF5" i="36"/>
  <c r="CR93" i="36"/>
  <c r="CR23" i="36"/>
  <c r="BM104" i="36"/>
  <c r="I204" i="37"/>
  <c r="I206" i="37" s="1"/>
  <c r="K204" i="37"/>
  <c r="K206" i="37" s="1"/>
  <c r="H206" i="37"/>
  <c r="BT5" i="36"/>
  <c r="BM5" i="36"/>
  <c r="R5" i="36"/>
  <c r="BD24" i="36"/>
  <c r="AP5" i="36"/>
  <c r="K5" i="36"/>
  <c r="C134" i="36"/>
  <c r="C5" i="36"/>
  <c r="BZ14" i="36"/>
  <c r="BF34" i="36"/>
  <c r="C129" i="36"/>
  <c r="C10" i="36"/>
  <c r="C76" i="36"/>
  <c r="C40" i="36"/>
  <c r="C43" i="36"/>
  <c r="C47" i="36"/>
  <c r="C51" i="36"/>
  <c r="C55" i="36"/>
  <c r="C59" i="36"/>
  <c r="C63" i="36"/>
  <c r="C69" i="36"/>
  <c r="C75" i="36"/>
  <c r="C78" i="36"/>
  <c r="C89" i="36"/>
  <c r="C88" i="36"/>
  <c r="C91" i="36"/>
  <c r="C98" i="36"/>
  <c r="C132" i="36"/>
  <c r="C117" i="36"/>
  <c r="C123" i="36"/>
  <c r="C138" i="36"/>
  <c r="C7" i="36"/>
  <c r="C4" i="36"/>
  <c r="C11" i="36"/>
  <c r="C15" i="36"/>
  <c r="C13" i="36"/>
  <c r="C44" i="36"/>
  <c r="C48" i="36"/>
  <c r="C52" i="36"/>
  <c r="C56" i="36"/>
  <c r="C60" i="36"/>
  <c r="C64" i="36"/>
  <c r="C70" i="36"/>
  <c r="C79" i="36"/>
  <c r="C73" i="36"/>
  <c r="C83" i="36"/>
  <c r="C102" i="36"/>
  <c r="C94" i="36"/>
  <c r="C99" i="36"/>
  <c r="C105" i="36"/>
  <c r="C119" i="36"/>
  <c r="C133" i="36"/>
  <c r="C130" i="36"/>
  <c r="S26" i="36"/>
  <c r="X26" i="36" s="1"/>
  <c r="AC90" i="36"/>
  <c r="AJ90" i="36" s="1"/>
  <c r="AQ90" i="36" s="1"/>
  <c r="X57" i="36"/>
  <c r="AV85" i="36"/>
  <c r="AC75" i="36"/>
  <c r="AJ75" i="36" s="1"/>
  <c r="AQ75" i="36" s="1"/>
  <c r="O4" i="37"/>
  <c r="O34" i="37" s="1"/>
  <c r="R29" i="36"/>
  <c r="P29" i="36"/>
  <c r="AC102" i="36"/>
  <c r="AJ102" i="36" s="1"/>
  <c r="AQ102" i="36" s="1"/>
  <c r="AV102" i="36" s="1"/>
  <c r="AC44" i="36"/>
  <c r="AJ44" i="36" s="1"/>
  <c r="AQ44" i="36" s="1"/>
  <c r="AW44" i="36" s="1"/>
  <c r="BB44" i="36" s="1"/>
  <c r="R116" i="36"/>
  <c r="X60" i="36"/>
  <c r="X46" i="36"/>
  <c r="AW89" i="36"/>
  <c r="BB89" i="36" s="1"/>
  <c r="AW85" i="36"/>
  <c r="BB85" i="36" s="1"/>
  <c r="R68" i="36"/>
  <c r="X56" i="36"/>
  <c r="K18" i="36"/>
  <c r="X85" i="36"/>
  <c r="AC133" i="36"/>
  <c r="AJ133" i="36" s="1"/>
  <c r="AQ133" i="36" s="1"/>
  <c r="AW133" i="36" s="1"/>
  <c r="BB133" i="36" s="1"/>
  <c r="X134" i="36"/>
  <c r="X88" i="36"/>
  <c r="AC86" i="36"/>
  <c r="AJ86" i="36" s="1"/>
  <c r="AQ86" i="36" s="1"/>
  <c r="AW86" i="36" s="1"/>
  <c r="BB86" i="36" s="1"/>
  <c r="X61" i="36"/>
  <c r="X72" i="36"/>
  <c r="X74" i="36"/>
  <c r="X45" i="36"/>
  <c r="X51" i="36"/>
  <c r="L29" i="36"/>
  <c r="L26" i="36"/>
  <c r="X52" i="36"/>
  <c r="X27" i="36"/>
  <c r="K116" i="36"/>
  <c r="AC81" i="36"/>
  <c r="AJ81" i="36" s="1"/>
  <c r="AQ81" i="36" s="1"/>
  <c r="BG81" i="36" s="1"/>
  <c r="BN81" i="36" s="1"/>
  <c r="BU81" i="36" s="1"/>
  <c r="CE81" i="36" s="1"/>
  <c r="CL81" i="36" s="1"/>
  <c r="CS81" i="36" s="1"/>
  <c r="CX81" i="36" s="1"/>
  <c r="AC63" i="36"/>
  <c r="AJ63" i="36" s="1"/>
  <c r="AQ63" i="36" s="1"/>
  <c r="AV63" i="36" s="1"/>
  <c r="S19" i="36"/>
  <c r="X19" i="36" s="1"/>
  <c r="AC64" i="36"/>
  <c r="AJ64" i="36" s="1"/>
  <c r="AQ64" i="36" s="1"/>
  <c r="AV64" i="36" s="1"/>
  <c r="BG89" i="36"/>
  <c r="BN89" i="36" s="1"/>
  <c r="BU89" i="36" s="1"/>
  <c r="CE89" i="36" s="1"/>
  <c r="CL89" i="36" s="1"/>
  <c r="CS89" i="36" s="1"/>
  <c r="X53" i="36"/>
  <c r="X48" i="36"/>
  <c r="X62" i="36"/>
  <c r="AC7" i="36"/>
  <c r="AJ7" i="36" s="1"/>
  <c r="AQ7" i="36" s="1"/>
  <c r="AV7" i="36" s="1"/>
  <c r="X128" i="36"/>
  <c r="AC42" i="36"/>
  <c r="AJ42" i="36" s="1"/>
  <c r="AQ42" i="36" s="1"/>
  <c r="AV42" i="36" s="1"/>
  <c r="X79" i="36"/>
  <c r="BZ41" i="36"/>
  <c r="L39" i="36"/>
  <c r="E35" i="36"/>
  <c r="K35" i="36" s="1"/>
  <c r="F29" i="36"/>
  <c r="L68" i="36"/>
  <c r="CX41" i="36"/>
  <c r="X43" i="36"/>
  <c r="F30" i="36"/>
  <c r="X16" i="36"/>
  <c r="L125" i="36"/>
  <c r="AC16" i="36"/>
  <c r="L15" i="36"/>
  <c r="M30" i="36" s="1"/>
  <c r="O37" i="37"/>
  <c r="O36" i="37" s="1"/>
  <c r="AB116" i="36"/>
  <c r="AC106" i="36"/>
  <c r="AJ106" i="36" s="1"/>
  <c r="AQ106" i="36" s="1"/>
  <c r="BG106" i="36" s="1"/>
  <c r="BN106" i="36" s="1"/>
  <c r="BU106" i="36" s="1"/>
  <c r="CE106" i="36" s="1"/>
  <c r="CL106" i="36" s="1"/>
  <c r="CS106" i="36" s="1"/>
  <c r="AM38" i="36"/>
  <c r="AM124" i="36" s="1"/>
  <c r="AN124" i="36" s="1"/>
  <c r="CD104" i="36"/>
  <c r="X71" i="36"/>
  <c r="AC71" i="36"/>
  <c r="AJ71" i="36" s="1"/>
  <c r="AQ71" i="36" s="1"/>
  <c r="AC76" i="36"/>
  <c r="AJ76" i="36" s="1"/>
  <c r="AQ76" i="36" s="1"/>
  <c r="AW76" i="36" s="1"/>
  <c r="BB76" i="36" s="1"/>
  <c r="X76" i="36"/>
  <c r="AB68" i="36"/>
  <c r="BM68" i="36"/>
  <c r="X70" i="36"/>
  <c r="AC70" i="36"/>
  <c r="AJ70" i="36" s="1"/>
  <c r="AQ70" i="36" s="1"/>
  <c r="AI23" i="36"/>
  <c r="Y22" i="36"/>
  <c r="AN23" i="36"/>
  <c r="AP23" i="36"/>
  <c r="BF125" i="36"/>
  <c r="CK125" i="36"/>
  <c r="AC127" i="36"/>
  <c r="AJ127" i="36" s="1"/>
  <c r="AQ127" i="36" s="1"/>
  <c r="X127" i="36"/>
  <c r="BT35" i="36"/>
  <c r="AB18" i="36"/>
  <c r="C90" i="36"/>
  <c r="C116" i="36"/>
  <c r="C110" i="36"/>
  <c r="C97" i="36"/>
  <c r="C101" i="36"/>
  <c r="C106" i="36"/>
  <c r="C118" i="36"/>
  <c r="C122" i="36"/>
  <c r="C126" i="36"/>
  <c r="AV65" i="36"/>
  <c r="AW65" i="36"/>
  <c r="BB65" i="36" s="1"/>
  <c r="BZ65" i="36"/>
  <c r="CX65" i="36"/>
  <c r="CR39" i="36"/>
  <c r="CO38" i="36"/>
  <c r="CO124" i="36" s="1"/>
  <c r="CQ122" i="36" s="1"/>
  <c r="CK93" i="36"/>
  <c r="BZ92" i="36"/>
  <c r="CX89" i="36"/>
  <c r="CX92" i="36"/>
  <c r="X91" i="36"/>
  <c r="AC91" i="36"/>
  <c r="AJ91" i="36" s="1"/>
  <c r="AQ91" i="36" s="1"/>
  <c r="AW91" i="36" s="1"/>
  <c r="BB91" i="36" s="1"/>
  <c r="CX91" i="36"/>
  <c r="CR83" i="36"/>
  <c r="BZ91" i="36"/>
  <c r="BM83" i="36"/>
  <c r="BG134" i="36"/>
  <c r="BN134" i="36" s="1"/>
  <c r="BU134" i="36" s="1"/>
  <c r="CE134" i="36" s="1"/>
  <c r="CL134" i="36" s="1"/>
  <c r="CS134" i="36" s="1"/>
  <c r="AW134" i="36"/>
  <c r="BB134" i="36" s="1"/>
  <c r="AB125" i="36"/>
  <c r="R125" i="36"/>
  <c r="CV129" i="36"/>
  <c r="BX129" i="36"/>
  <c r="X96" i="36"/>
  <c r="AC96" i="36"/>
  <c r="AJ96" i="36" s="1"/>
  <c r="AQ96" i="36" s="1"/>
  <c r="R93" i="36"/>
  <c r="H38" i="36"/>
  <c r="CK116" i="36"/>
  <c r="CD116" i="36"/>
  <c r="CV95" i="36"/>
  <c r="BX95" i="36"/>
  <c r="AC84" i="36"/>
  <c r="AJ84" i="36" s="1"/>
  <c r="AQ84" i="36" s="1"/>
  <c r="X84" i="36"/>
  <c r="K83" i="36"/>
  <c r="E38" i="36"/>
  <c r="S105" i="36"/>
  <c r="L104" i="36"/>
  <c r="AV76" i="36"/>
  <c r="B38" i="36"/>
  <c r="B113" i="36" s="1"/>
  <c r="C113" i="36" s="1"/>
  <c r="AF38" i="36"/>
  <c r="BF83" i="36"/>
  <c r="O38" i="36"/>
  <c r="AB39" i="36"/>
  <c r="BG79" i="36"/>
  <c r="BN79" i="36" s="1"/>
  <c r="BU79" i="36" s="1"/>
  <c r="AW79" i="36"/>
  <c r="BB79" i="36" s="1"/>
  <c r="AV79" i="36"/>
  <c r="AW62" i="36"/>
  <c r="BB62" i="36" s="1"/>
  <c r="BG62" i="36"/>
  <c r="BN62" i="36" s="1"/>
  <c r="BU62" i="36" s="1"/>
  <c r="CE62" i="36" s="1"/>
  <c r="CL62" i="36" s="1"/>
  <c r="CS62" i="36" s="1"/>
  <c r="V114" i="36"/>
  <c r="V113" i="36"/>
  <c r="V109" i="36"/>
  <c r="BB28" i="36"/>
  <c r="BX28" i="36"/>
  <c r="BZ28" i="36" s="1"/>
  <c r="CV28" i="36"/>
  <c r="CX28" i="36" s="1"/>
  <c r="AZ26" i="36"/>
  <c r="AW59" i="36"/>
  <c r="BB59" i="36" s="1"/>
  <c r="BG59" i="36"/>
  <c r="BN59" i="36" s="1"/>
  <c r="BU59" i="36" s="1"/>
  <c r="CE59" i="36" s="1"/>
  <c r="CL59" i="36" s="1"/>
  <c r="CS59" i="36" s="1"/>
  <c r="CX59" i="36" s="1"/>
  <c r="BC35" i="36"/>
  <c r="BM35" i="36" s="1"/>
  <c r="BD29" i="36"/>
  <c r="BD30" i="36"/>
  <c r="BM15" i="36"/>
  <c r="BD35" i="36"/>
  <c r="AC13" i="36"/>
  <c r="AJ13" i="36" s="1"/>
  <c r="AQ13" i="36" s="1"/>
  <c r="X13" i="36"/>
  <c r="CV10" i="36"/>
  <c r="BF15" i="36"/>
  <c r="BX10" i="36"/>
  <c r="S6" i="36"/>
  <c r="S5" i="36" s="1"/>
  <c r="X5" i="36" s="1"/>
  <c r="H33" i="36"/>
  <c r="I8" i="36"/>
  <c r="I23" i="36"/>
  <c r="H4" i="36"/>
  <c r="I5" i="36" s="1"/>
  <c r="I24" i="36"/>
  <c r="CH22" i="36"/>
  <c r="CR22" i="36" s="1"/>
  <c r="CR29" i="36"/>
  <c r="AJ27" i="36"/>
  <c r="AC26" i="36"/>
  <c r="I34" i="36"/>
  <c r="CB24" i="36"/>
  <c r="CB23" i="36"/>
  <c r="CA4" i="36"/>
  <c r="CB5" i="36" s="1"/>
  <c r="CA33" i="36"/>
  <c r="CB8" i="36"/>
  <c r="S29" i="36"/>
  <c r="AC30" i="36"/>
  <c r="X30" i="36"/>
  <c r="AI125" i="36"/>
  <c r="S125" i="36"/>
  <c r="X125" i="36" s="1"/>
  <c r="AC126" i="36"/>
  <c r="X126" i="36"/>
  <c r="BG132" i="36"/>
  <c r="BN132" i="36" s="1"/>
  <c r="BU132" i="36" s="1"/>
  <c r="CE132" i="36" s="1"/>
  <c r="CL132" i="36" s="1"/>
  <c r="CS132" i="36" s="1"/>
  <c r="CX132" i="36" s="1"/>
  <c r="AW132" i="36"/>
  <c r="BB132" i="36" s="1"/>
  <c r="AV132" i="36"/>
  <c r="AZ125" i="36"/>
  <c r="CV126" i="36"/>
  <c r="BX126" i="36"/>
  <c r="AC121" i="36"/>
  <c r="AJ121" i="36" s="1"/>
  <c r="AQ121" i="36" s="1"/>
  <c r="X121" i="36"/>
  <c r="S117" i="36"/>
  <c r="L116" i="36"/>
  <c r="CV118" i="36"/>
  <c r="BX118" i="36"/>
  <c r="CE103" i="36"/>
  <c r="CL103" i="36" s="1"/>
  <c r="CS103" i="36" s="1"/>
  <c r="CX103" i="36" s="1"/>
  <c r="BZ103" i="36"/>
  <c r="AC87" i="36"/>
  <c r="AJ87" i="36" s="1"/>
  <c r="AQ87" i="36" s="1"/>
  <c r="X87" i="36"/>
  <c r="CR68" i="36"/>
  <c r="CH38" i="36"/>
  <c r="AC138" i="36"/>
  <c r="AJ138" i="36" s="1"/>
  <c r="AQ138" i="36" s="1"/>
  <c r="X138" i="36"/>
  <c r="BG133" i="36"/>
  <c r="BN133" i="36" s="1"/>
  <c r="BU133" i="36" s="1"/>
  <c r="CV134" i="36"/>
  <c r="BX134" i="36"/>
  <c r="AW129" i="36"/>
  <c r="BB129" i="36" s="1"/>
  <c r="BG129" i="36"/>
  <c r="BN129" i="36" s="1"/>
  <c r="BU129" i="36" s="1"/>
  <c r="CE129" i="36" s="1"/>
  <c r="CL129" i="36" s="1"/>
  <c r="CS129" i="36" s="1"/>
  <c r="AC122" i="36"/>
  <c r="AJ122" i="36" s="1"/>
  <c r="AQ122" i="36" s="1"/>
  <c r="X122" i="36"/>
  <c r="BX110" i="36"/>
  <c r="AZ83" i="36"/>
  <c r="AZ38" i="36" s="1"/>
  <c r="CV110" i="36"/>
  <c r="CV96" i="36"/>
  <c r="BX96" i="36"/>
  <c r="BZ85" i="36"/>
  <c r="BG131" i="36"/>
  <c r="BN131" i="36" s="1"/>
  <c r="BU131" i="36" s="1"/>
  <c r="CE131" i="36" s="1"/>
  <c r="CL131" i="36" s="1"/>
  <c r="CS131" i="36" s="1"/>
  <c r="CX131" i="36" s="1"/>
  <c r="AW131" i="36"/>
  <c r="BB131" i="36" s="1"/>
  <c r="BX107" i="36"/>
  <c r="BZ107" i="36" s="1"/>
  <c r="BB107" i="36"/>
  <c r="CV107" i="36"/>
  <c r="CX107" i="36" s="1"/>
  <c r="BF116" i="36"/>
  <c r="AP116" i="36"/>
  <c r="S94" i="36"/>
  <c r="L93" i="36"/>
  <c r="AI93" i="36"/>
  <c r="K93" i="36"/>
  <c r="X97" i="36"/>
  <c r="AC97" i="36"/>
  <c r="AJ97" i="36" s="1"/>
  <c r="AQ97" i="36" s="1"/>
  <c r="AW72" i="36"/>
  <c r="BB72" i="36" s="1"/>
  <c r="BG72" i="36"/>
  <c r="BN72" i="36" s="1"/>
  <c r="BU72" i="36" s="1"/>
  <c r="CE72" i="36" s="1"/>
  <c r="CL72" i="36" s="1"/>
  <c r="CS72" i="36" s="1"/>
  <c r="CX72" i="36" s="1"/>
  <c r="AV72" i="36"/>
  <c r="AW78" i="36"/>
  <c r="BB78" i="36" s="1"/>
  <c r="BG78" i="36"/>
  <c r="BN78" i="36" s="1"/>
  <c r="BU78" i="36" s="1"/>
  <c r="CE78" i="36" s="1"/>
  <c r="CL78" i="36" s="1"/>
  <c r="CS78" i="36" s="1"/>
  <c r="CX78" i="36" s="1"/>
  <c r="AW74" i="36"/>
  <c r="BB74" i="36" s="1"/>
  <c r="BG74" i="36"/>
  <c r="BN74" i="36" s="1"/>
  <c r="BU74" i="36" s="1"/>
  <c r="CE74" i="36" s="1"/>
  <c r="CL74" i="36" s="1"/>
  <c r="CS74" i="36" s="1"/>
  <c r="CX74" i="36" s="1"/>
  <c r="AV62" i="36"/>
  <c r="AW53" i="36"/>
  <c r="BB53" i="36" s="1"/>
  <c r="AV53" i="36"/>
  <c r="BG53" i="36"/>
  <c r="BN53" i="36" s="1"/>
  <c r="BU53" i="36" s="1"/>
  <c r="CE53" i="36" s="1"/>
  <c r="CL53" i="36" s="1"/>
  <c r="CS53" i="36" s="1"/>
  <c r="CX53" i="36" s="1"/>
  <c r="AW49" i="36"/>
  <c r="BB49" i="36" s="1"/>
  <c r="AV49" i="36"/>
  <c r="BG49" i="36"/>
  <c r="BN49" i="36" s="1"/>
  <c r="BU49" i="36" s="1"/>
  <c r="CE49" i="36" s="1"/>
  <c r="CL49" i="36" s="1"/>
  <c r="CS49" i="36" s="1"/>
  <c r="CX49" i="36" s="1"/>
  <c r="AV44" i="36"/>
  <c r="BG44" i="36"/>
  <c r="BN44" i="36" s="1"/>
  <c r="BU44" i="36" s="1"/>
  <c r="CE44" i="36" s="1"/>
  <c r="CL44" i="36" s="1"/>
  <c r="CS44" i="36" s="1"/>
  <c r="CX44" i="36" s="1"/>
  <c r="CK83" i="36"/>
  <c r="CK68" i="36"/>
  <c r="AW61" i="36"/>
  <c r="BB61" i="36" s="1"/>
  <c r="BG61" i="36"/>
  <c r="BN61" i="36" s="1"/>
  <c r="BU61" i="36" s="1"/>
  <c r="CE61" i="36" s="1"/>
  <c r="CL61" i="36" s="1"/>
  <c r="CS61" i="36" s="1"/>
  <c r="CX61" i="36" s="1"/>
  <c r="AW57" i="36"/>
  <c r="BB57" i="36" s="1"/>
  <c r="BG57" i="36"/>
  <c r="BN57" i="36" s="1"/>
  <c r="BU57" i="36" s="1"/>
  <c r="CE57" i="36" s="1"/>
  <c r="CL57" i="36" s="1"/>
  <c r="CS57" i="36" s="1"/>
  <c r="CX57" i="36" s="1"/>
  <c r="W36" i="36"/>
  <c r="BZ25" i="36"/>
  <c r="BZ21" i="36"/>
  <c r="AW58" i="36"/>
  <c r="BB58" i="36" s="1"/>
  <c r="BG58" i="36"/>
  <c r="BN58" i="36" s="1"/>
  <c r="BU58" i="36" s="1"/>
  <c r="CE58" i="36" s="1"/>
  <c r="CL58" i="36" s="1"/>
  <c r="CS58" i="36" s="1"/>
  <c r="CX58" i="36" s="1"/>
  <c r="AW55" i="36"/>
  <c r="BB55" i="36" s="1"/>
  <c r="AV55" i="36"/>
  <c r="BG55" i="36"/>
  <c r="BN55" i="36" s="1"/>
  <c r="BU55" i="36" s="1"/>
  <c r="CE55" i="36" s="1"/>
  <c r="CL55" i="36" s="1"/>
  <c r="CS55" i="36" s="1"/>
  <c r="CX55" i="36" s="1"/>
  <c r="BK35" i="36"/>
  <c r="BC38" i="36"/>
  <c r="AB23" i="36"/>
  <c r="R23" i="36"/>
  <c r="O22" i="36"/>
  <c r="CV18" i="36"/>
  <c r="T30" i="36"/>
  <c r="CH35" i="36"/>
  <c r="CK35" i="36" s="1"/>
  <c r="K10" i="36"/>
  <c r="F27" i="36"/>
  <c r="F26" i="36"/>
  <c r="E34" i="36"/>
  <c r="K34" i="36" s="1"/>
  <c r="CI26" i="36"/>
  <c r="CH34" i="36"/>
  <c r="CR34" i="36" s="1"/>
  <c r="CI27" i="36"/>
  <c r="CR10" i="36"/>
  <c r="BX26" i="36"/>
  <c r="AC12" i="36"/>
  <c r="AJ12" i="36" s="1"/>
  <c r="AQ12" i="36" s="1"/>
  <c r="X12" i="36"/>
  <c r="BK8" i="36"/>
  <c r="BK24" i="36"/>
  <c r="BK23" i="36"/>
  <c r="BJ4" i="36"/>
  <c r="BK5" i="36" s="1"/>
  <c r="BJ33" i="36"/>
  <c r="BM33" i="36" s="1"/>
  <c r="AU133" i="36"/>
  <c r="AU129" i="36"/>
  <c r="AU138" i="36"/>
  <c r="AU134" i="36"/>
  <c r="AU132" i="36"/>
  <c r="AU125" i="36"/>
  <c r="AU126" i="36"/>
  <c r="AU131" i="36"/>
  <c r="AU127" i="36"/>
  <c r="AU128" i="36"/>
  <c r="AU120" i="36"/>
  <c r="AU116" i="36"/>
  <c r="AU111" i="36"/>
  <c r="AU106" i="36"/>
  <c r="AU102" i="36"/>
  <c r="AU130" i="36"/>
  <c r="AU123" i="36"/>
  <c r="AU119" i="36"/>
  <c r="AU110" i="36"/>
  <c r="AU105" i="36"/>
  <c r="AU81" i="36"/>
  <c r="AU80" i="36"/>
  <c r="AU79" i="36"/>
  <c r="AU122" i="36"/>
  <c r="AU117" i="36"/>
  <c r="AU101" i="36"/>
  <c r="AU96" i="36"/>
  <c r="AU89" i="36"/>
  <c r="AU85" i="36"/>
  <c r="AU83" i="36"/>
  <c r="AU121" i="36"/>
  <c r="AU104" i="36"/>
  <c r="AU95" i="36"/>
  <c r="AU90" i="36"/>
  <c r="AU86" i="36"/>
  <c r="AU97" i="36"/>
  <c r="AU94" i="36"/>
  <c r="AU88" i="36"/>
  <c r="AU100" i="36"/>
  <c r="AU99" i="36"/>
  <c r="AU98" i="36"/>
  <c r="AU91" i="36"/>
  <c r="AU118" i="36"/>
  <c r="AU84" i="36"/>
  <c r="AU93" i="36"/>
  <c r="AU87" i="36"/>
  <c r="AU75" i="36"/>
  <c r="AU76" i="36"/>
  <c r="AU72" i="36"/>
  <c r="AU77" i="36"/>
  <c r="AU73" i="36"/>
  <c r="AU66" i="36"/>
  <c r="AU78" i="36"/>
  <c r="AU71" i="36"/>
  <c r="AU70" i="36"/>
  <c r="AU69" i="36"/>
  <c r="AU65" i="36"/>
  <c r="AU68" i="36"/>
  <c r="AU64" i="36"/>
  <c r="AU60" i="36"/>
  <c r="AU56" i="36"/>
  <c r="AU54" i="36"/>
  <c r="AU50" i="36"/>
  <c r="AU46" i="36"/>
  <c r="AU42" i="36"/>
  <c r="AU41" i="36"/>
  <c r="AU12" i="36"/>
  <c r="AU7" i="36"/>
  <c r="AU63" i="36"/>
  <c r="AU39" i="36"/>
  <c r="AU74" i="36"/>
  <c r="AU61" i="36"/>
  <c r="AU57" i="36"/>
  <c r="AU55" i="36"/>
  <c r="AU51" i="36"/>
  <c r="AU47" i="36"/>
  <c r="AU43" i="36"/>
  <c r="AU15" i="36"/>
  <c r="AU13" i="36"/>
  <c r="AU59" i="36"/>
  <c r="AU53" i="36"/>
  <c r="AU49" i="36"/>
  <c r="AU45" i="36"/>
  <c r="AU62" i="36"/>
  <c r="AU58" i="36"/>
  <c r="AU52" i="36"/>
  <c r="AU48" i="36"/>
  <c r="AU44" i="36"/>
  <c r="AU40" i="36"/>
  <c r="AU18" i="36"/>
  <c r="AU16" i="36"/>
  <c r="AU10" i="36"/>
  <c r="AU4" i="36"/>
  <c r="AU6" i="36"/>
  <c r="AU19" i="36"/>
  <c r="AU11" i="36"/>
  <c r="BX24" i="36"/>
  <c r="AZ23" i="36"/>
  <c r="CV24" i="36"/>
  <c r="P24" i="36"/>
  <c r="P23" i="36"/>
  <c r="O4" i="36"/>
  <c r="P5" i="36" s="1"/>
  <c r="O33" i="36"/>
  <c r="P8" i="36"/>
  <c r="CO35" i="36"/>
  <c r="CP35" i="36" s="1"/>
  <c r="CP29" i="36"/>
  <c r="CP30" i="36"/>
  <c r="CO4" i="36"/>
  <c r="CP5" i="36" s="1"/>
  <c r="AB10" i="36"/>
  <c r="P27" i="36"/>
  <c r="P26" i="36"/>
  <c r="O34" i="36"/>
  <c r="P34" i="36" s="1"/>
  <c r="AN138" i="36"/>
  <c r="AN132" i="36"/>
  <c r="AN128" i="36"/>
  <c r="AN133" i="36"/>
  <c r="AN134" i="36"/>
  <c r="AN129" i="36"/>
  <c r="AN125" i="36"/>
  <c r="AN130" i="36"/>
  <c r="AN123" i="36"/>
  <c r="AN122" i="36"/>
  <c r="AN121" i="36"/>
  <c r="AN120" i="36"/>
  <c r="AN119" i="36"/>
  <c r="AN118" i="36"/>
  <c r="AN117" i="36"/>
  <c r="AN116" i="36"/>
  <c r="AN131" i="36"/>
  <c r="AN127" i="36"/>
  <c r="AN106" i="36"/>
  <c r="AN105" i="36"/>
  <c r="AN104" i="36"/>
  <c r="AN126" i="36"/>
  <c r="AN111" i="36"/>
  <c r="AN101" i="36"/>
  <c r="AN100" i="36"/>
  <c r="AN99" i="36"/>
  <c r="AN98" i="36"/>
  <c r="AN97" i="36"/>
  <c r="AN96" i="36"/>
  <c r="AN95" i="36"/>
  <c r="AN94" i="36"/>
  <c r="AN93" i="36"/>
  <c r="AN91" i="36"/>
  <c r="AN87" i="36"/>
  <c r="AN80" i="36"/>
  <c r="AN88" i="36"/>
  <c r="AN84" i="36"/>
  <c r="AN83" i="36"/>
  <c r="AN110" i="36"/>
  <c r="AN86" i="36"/>
  <c r="AN85" i="36"/>
  <c r="AN102" i="36"/>
  <c r="AN90" i="36"/>
  <c r="AN78" i="36"/>
  <c r="AN74" i="36"/>
  <c r="AN75" i="36"/>
  <c r="AN79" i="36"/>
  <c r="AN76" i="36"/>
  <c r="AN72" i="36"/>
  <c r="AN71" i="36"/>
  <c r="AN70" i="36"/>
  <c r="AN69" i="36"/>
  <c r="AN68" i="36"/>
  <c r="AN65" i="36"/>
  <c r="AN81" i="36"/>
  <c r="AN77" i="36"/>
  <c r="AN73" i="36"/>
  <c r="AN89" i="36"/>
  <c r="AN66" i="36"/>
  <c r="AN64" i="36"/>
  <c r="AN63" i="36"/>
  <c r="AN62" i="36"/>
  <c r="AN61" i="36"/>
  <c r="AN60" i="36"/>
  <c r="AN59" i="36"/>
  <c r="AN58" i="36"/>
  <c r="AN57" i="36"/>
  <c r="AN56" i="36"/>
  <c r="AN55" i="36"/>
  <c r="AN54" i="36"/>
  <c r="AN53" i="36"/>
  <c r="AN52" i="36"/>
  <c r="AN51" i="36"/>
  <c r="AN50" i="36"/>
  <c r="AN49" i="36"/>
  <c r="AN48" i="36"/>
  <c r="AN47" i="36"/>
  <c r="AN46" i="36"/>
  <c r="AN45" i="36"/>
  <c r="AN44" i="36"/>
  <c r="AN43" i="36"/>
  <c r="AN42" i="36"/>
  <c r="AN41" i="36"/>
  <c r="AN38" i="36"/>
  <c r="AN19" i="36"/>
  <c r="AN11" i="36"/>
  <c r="AN6" i="36"/>
  <c r="AN7" i="36"/>
  <c r="AN12" i="36"/>
  <c r="AN40" i="36"/>
  <c r="AN39" i="36"/>
  <c r="AN15" i="36"/>
  <c r="AN13" i="36"/>
  <c r="AN10" i="36"/>
  <c r="AN18" i="36"/>
  <c r="AN16" i="36"/>
  <c r="AN4" i="36"/>
  <c r="Z8" i="36"/>
  <c r="Z24" i="36"/>
  <c r="Z23" i="36"/>
  <c r="Y4" i="36"/>
  <c r="Z5" i="36" s="1"/>
  <c r="Y33" i="36"/>
  <c r="Z33" i="36" s="1"/>
  <c r="CR125" i="36"/>
  <c r="CV117" i="36"/>
  <c r="BX117" i="36"/>
  <c r="AZ116" i="36"/>
  <c r="AC120" i="36"/>
  <c r="AJ120" i="36" s="1"/>
  <c r="AQ120" i="36" s="1"/>
  <c r="X120" i="36"/>
  <c r="CV99" i="36"/>
  <c r="BX99" i="36"/>
  <c r="CV98" i="36"/>
  <c r="BX98" i="36"/>
  <c r="CV97" i="36"/>
  <c r="BX97" i="36"/>
  <c r="AC123" i="36"/>
  <c r="AJ123" i="36" s="1"/>
  <c r="AQ123" i="36" s="1"/>
  <c r="X123" i="36"/>
  <c r="BX135" i="36"/>
  <c r="BZ135" i="36" s="1"/>
  <c r="BB135" i="36"/>
  <c r="CV135" i="36"/>
  <c r="CX135" i="36" s="1"/>
  <c r="AV134" i="36"/>
  <c r="AV129" i="36"/>
  <c r="CV121" i="36"/>
  <c r="BX121" i="36"/>
  <c r="AW128" i="36"/>
  <c r="BB128" i="36" s="1"/>
  <c r="AV128" i="36"/>
  <c r="BG128" i="36"/>
  <c r="BN128" i="36" s="1"/>
  <c r="BU128" i="36" s="1"/>
  <c r="AC119" i="36"/>
  <c r="AJ119" i="36" s="1"/>
  <c r="AQ119" i="36" s="1"/>
  <c r="X119" i="36"/>
  <c r="AC118" i="36"/>
  <c r="AJ118" i="36" s="1"/>
  <c r="AQ118" i="36" s="1"/>
  <c r="X118" i="36"/>
  <c r="CV119" i="36"/>
  <c r="BX119" i="36"/>
  <c r="CV123" i="36"/>
  <c r="BX123" i="36"/>
  <c r="AB104" i="36"/>
  <c r="AI83" i="36"/>
  <c r="Y38" i="36"/>
  <c r="X130" i="36"/>
  <c r="AC130" i="36"/>
  <c r="AJ130" i="36" s="1"/>
  <c r="AQ130" i="36" s="1"/>
  <c r="BF104" i="36"/>
  <c r="AP104" i="36"/>
  <c r="X95" i="36"/>
  <c r="AC95" i="36"/>
  <c r="AJ95" i="36" s="1"/>
  <c r="AQ95" i="36" s="1"/>
  <c r="S110" i="36"/>
  <c r="L83" i="36"/>
  <c r="AW88" i="36"/>
  <c r="BB88" i="36" s="1"/>
  <c r="BG88" i="36"/>
  <c r="BN88" i="36" s="1"/>
  <c r="BU88" i="36" s="1"/>
  <c r="CE88" i="36" s="1"/>
  <c r="CL88" i="36" s="1"/>
  <c r="CS88" i="36" s="1"/>
  <c r="CX88" i="36" s="1"/>
  <c r="AV88" i="36"/>
  <c r="AW81" i="36"/>
  <c r="BB81" i="36" s="1"/>
  <c r="AV81" i="36"/>
  <c r="BT68" i="36"/>
  <c r="BJ38" i="36"/>
  <c r="X69" i="36"/>
  <c r="S68" i="36"/>
  <c r="X68" i="36" s="1"/>
  <c r="AC69" i="36"/>
  <c r="AW75" i="36"/>
  <c r="BB75" i="36" s="1"/>
  <c r="AV75" i="36"/>
  <c r="BG75" i="36"/>
  <c r="BN75" i="36" s="1"/>
  <c r="BU75" i="36" s="1"/>
  <c r="CE75" i="36" s="1"/>
  <c r="CL75" i="36" s="1"/>
  <c r="CS75" i="36" s="1"/>
  <c r="CX75" i="36" s="1"/>
  <c r="AW56" i="36"/>
  <c r="BB56" i="36" s="1"/>
  <c r="BG56" i="36"/>
  <c r="BN56" i="36" s="1"/>
  <c r="BU56" i="36" s="1"/>
  <c r="CE56" i="36" s="1"/>
  <c r="CL56" i="36" s="1"/>
  <c r="CS56" i="36" s="1"/>
  <c r="CX56" i="36" s="1"/>
  <c r="AT38" i="36"/>
  <c r="AW48" i="36"/>
  <c r="BB48" i="36" s="1"/>
  <c r="AV48" i="36"/>
  <c r="BG48" i="36"/>
  <c r="BN48" i="36" s="1"/>
  <c r="BU48" i="36" s="1"/>
  <c r="CE48" i="36" s="1"/>
  <c r="CL48" i="36" s="1"/>
  <c r="CS48" i="36" s="1"/>
  <c r="CX48" i="36" s="1"/>
  <c r="AW54" i="36"/>
  <c r="BB54" i="36" s="1"/>
  <c r="AV54" i="36"/>
  <c r="BG54" i="36"/>
  <c r="BN54" i="36" s="1"/>
  <c r="BU54" i="36" s="1"/>
  <c r="CE54" i="36" s="1"/>
  <c r="CL54" i="36" s="1"/>
  <c r="CS54" i="36" s="1"/>
  <c r="CX54" i="36" s="1"/>
  <c r="AW50" i="36"/>
  <c r="BB50" i="36" s="1"/>
  <c r="AV50" i="36"/>
  <c r="BG50" i="36"/>
  <c r="BN50" i="36" s="1"/>
  <c r="BU50" i="36" s="1"/>
  <c r="CE50" i="36" s="1"/>
  <c r="CL50" i="36" s="1"/>
  <c r="CS50" i="36" s="1"/>
  <c r="CX50" i="36" s="1"/>
  <c r="AW46" i="36"/>
  <c r="BB46" i="36" s="1"/>
  <c r="AV46" i="36"/>
  <c r="BG46" i="36"/>
  <c r="BN46" i="36" s="1"/>
  <c r="BU46" i="36" s="1"/>
  <c r="CE46" i="36" s="1"/>
  <c r="CL46" i="36" s="1"/>
  <c r="CS46" i="36" s="1"/>
  <c r="CX46" i="36" s="1"/>
  <c r="AC40" i="36"/>
  <c r="X40" i="36"/>
  <c r="S39" i="36"/>
  <c r="BZ20" i="36"/>
  <c r="CK29" i="36"/>
  <c r="AU26" i="36"/>
  <c r="CD35" i="36"/>
  <c r="CB26" i="36"/>
  <c r="CA34" i="36"/>
  <c r="CK34" i="36" s="1"/>
  <c r="CB27" i="36"/>
  <c r="CK10" i="36"/>
  <c r="W34" i="36"/>
  <c r="E22" i="36"/>
  <c r="K22" i="36" s="1"/>
  <c r="K29" i="36"/>
  <c r="CV26" i="36"/>
  <c r="AC24" i="36"/>
  <c r="S23" i="36"/>
  <c r="AT35" i="36"/>
  <c r="AU29" i="36"/>
  <c r="AU30" i="36"/>
  <c r="AU35" i="36"/>
  <c r="AP35" i="36"/>
  <c r="BR26" i="36"/>
  <c r="BQ34" i="36"/>
  <c r="BR34" i="36" s="1"/>
  <c r="BR27" i="36"/>
  <c r="CD10" i="36"/>
  <c r="BA27" i="36"/>
  <c r="AZ34" i="36"/>
  <c r="Z26" i="36"/>
  <c r="Y34" i="36"/>
  <c r="Z27" i="36"/>
  <c r="AI10" i="36"/>
  <c r="AM22" i="36"/>
  <c r="BF22" i="36" s="1"/>
  <c r="BF29" i="36"/>
  <c r="CD26" i="36"/>
  <c r="BQ22" i="36"/>
  <c r="BT22" i="36" s="1"/>
  <c r="BM22" i="36"/>
  <c r="BM18" i="36"/>
  <c r="AC11" i="36"/>
  <c r="X11" i="36"/>
  <c r="S10" i="36"/>
  <c r="AT34" i="36"/>
  <c r="AC8" i="36"/>
  <c r="AJ8" i="36" s="1"/>
  <c r="AQ8" i="36" s="1"/>
  <c r="X8" i="36"/>
  <c r="BZ31" i="36"/>
  <c r="CB35" i="36"/>
  <c r="BQ4" i="36"/>
  <c r="BR5" i="36" s="1"/>
  <c r="BR24" i="36"/>
  <c r="BR23" i="36"/>
  <c r="BQ33" i="36"/>
  <c r="BR8" i="36"/>
  <c r="C36" i="36"/>
  <c r="C39" i="36"/>
  <c r="CV120" i="36"/>
  <c r="BX120" i="36"/>
  <c r="CV106" i="36"/>
  <c r="BX106" i="36"/>
  <c r="AC101" i="36"/>
  <c r="AJ101" i="36" s="1"/>
  <c r="AQ101" i="36" s="1"/>
  <c r="X101" i="36"/>
  <c r="CV105" i="36"/>
  <c r="BX105" i="36"/>
  <c r="AZ104" i="36"/>
  <c r="AC100" i="36"/>
  <c r="AJ100" i="36" s="1"/>
  <c r="AQ100" i="36" s="1"/>
  <c r="X100" i="36"/>
  <c r="AC99" i="36"/>
  <c r="AJ99" i="36" s="1"/>
  <c r="AQ99" i="36" s="1"/>
  <c r="X99" i="36"/>
  <c r="AC98" i="36"/>
  <c r="AJ98" i="36" s="1"/>
  <c r="AQ98" i="36" s="1"/>
  <c r="X98" i="36"/>
  <c r="CV122" i="36"/>
  <c r="BX122" i="36"/>
  <c r="AC111" i="36"/>
  <c r="AJ111" i="36" s="1"/>
  <c r="AQ111" i="36" s="1"/>
  <c r="X111" i="36"/>
  <c r="BM93" i="36"/>
  <c r="CV94" i="36"/>
  <c r="BX94" i="36"/>
  <c r="AZ93" i="36"/>
  <c r="AW102" i="36"/>
  <c r="BB102" i="36" s="1"/>
  <c r="K104" i="36"/>
  <c r="AB83" i="36"/>
  <c r="CD93" i="36"/>
  <c r="BQ38" i="36"/>
  <c r="AP68" i="36"/>
  <c r="AI68" i="36"/>
  <c r="CV77" i="36"/>
  <c r="BX77" i="36"/>
  <c r="CV73" i="36"/>
  <c r="BX73" i="36"/>
  <c r="BZ67" i="36"/>
  <c r="AZ68" i="36"/>
  <c r="BF93" i="36"/>
  <c r="BG90" i="36"/>
  <c r="BN90" i="36" s="1"/>
  <c r="BU90" i="36" s="1"/>
  <c r="AV90" i="36"/>
  <c r="AW90" i="36"/>
  <c r="BB90" i="36" s="1"/>
  <c r="BG80" i="36"/>
  <c r="BN80" i="36" s="1"/>
  <c r="BU80" i="36" s="1"/>
  <c r="CE80" i="36" s="1"/>
  <c r="CL80" i="36" s="1"/>
  <c r="CS80" i="36" s="1"/>
  <c r="CX80" i="36" s="1"/>
  <c r="AW80" i="36"/>
  <c r="BB80" i="36" s="1"/>
  <c r="AV80" i="36"/>
  <c r="AC77" i="36"/>
  <c r="AJ77" i="36" s="1"/>
  <c r="AQ77" i="36" s="1"/>
  <c r="X77" i="36"/>
  <c r="AC73" i="36"/>
  <c r="AJ73" i="36" s="1"/>
  <c r="AQ73" i="36" s="1"/>
  <c r="X73" i="36"/>
  <c r="AW66" i="36"/>
  <c r="BB66" i="36" s="1"/>
  <c r="BG66" i="36"/>
  <c r="BN66" i="36" s="1"/>
  <c r="BU66" i="36" s="1"/>
  <c r="CE66" i="36" s="1"/>
  <c r="CL66" i="36" s="1"/>
  <c r="CS66" i="36" s="1"/>
  <c r="AV61" i="36"/>
  <c r="AV59" i="36"/>
  <c r="AV57" i="36"/>
  <c r="AW60" i="36"/>
  <c r="BB60" i="36" s="1"/>
  <c r="BG60" i="36"/>
  <c r="BN60" i="36" s="1"/>
  <c r="BU60" i="36" s="1"/>
  <c r="CE60" i="36" s="1"/>
  <c r="CL60" i="36" s="1"/>
  <c r="CS60" i="36" s="1"/>
  <c r="CX60" i="36" s="1"/>
  <c r="AW45" i="36"/>
  <c r="BB45" i="36" s="1"/>
  <c r="AV45" i="36"/>
  <c r="BG45" i="36"/>
  <c r="BN45" i="36" s="1"/>
  <c r="BU45" i="36" s="1"/>
  <c r="CE45" i="36" s="1"/>
  <c r="CL45" i="36" s="1"/>
  <c r="CS45" i="36" s="1"/>
  <c r="CX45" i="36" s="1"/>
  <c r="R39" i="36"/>
  <c r="W142" i="36"/>
  <c r="W141" i="36"/>
  <c r="BX66" i="36"/>
  <c r="CV66" i="36"/>
  <c r="CX62" i="36"/>
  <c r="CD68" i="36"/>
  <c r="CA38" i="36"/>
  <c r="CK39" i="36"/>
  <c r="CV29" i="36"/>
  <c r="AW51" i="36"/>
  <c r="BB51" i="36" s="1"/>
  <c r="AV51" i="36"/>
  <c r="BG51" i="36"/>
  <c r="BN51" i="36" s="1"/>
  <c r="BU51" i="36" s="1"/>
  <c r="CE51" i="36" s="1"/>
  <c r="CL51" i="36" s="1"/>
  <c r="CS51" i="36" s="1"/>
  <c r="CX51" i="36" s="1"/>
  <c r="AW47" i="36"/>
  <c r="BB47" i="36" s="1"/>
  <c r="AV47" i="36"/>
  <c r="BG47" i="36"/>
  <c r="BN47" i="36" s="1"/>
  <c r="BU47" i="36" s="1"/>
  <c r="CE47" i="36" s="1"/>
  <c r="CL47" i="36" s="1"/>
  <c r="CS47" i="36" s="1"/>
  <c r="CX47" i="36" s="1"/>
  <c r="AW43" i="36"/>
  <c r="BB43" i="36" s="1"/>
  <c r="AV43" i="36"/>
  <c r="BG43" i="36"/>
  <c r="BN43" i="36" s="1"/>
  <c r="BU43" i="36" s="1"/>
  <c r="CE43" i="36" s="1"/>
  <c r="CL43" i="36" s="1"/>
  <c r="CS43" i="36" s="1"/>
  <c r="CX43" i="36" s="1"/>
  <c r="AW52" i="36"/>
  <c r="BB52" i="36" s="1"/>
  <c r="AV52" i="36"/>
  <c r="BG52" i="36"/>
  <c r="BN52" i="36" s="1"/>
  <c r="BU52" i="36" s="1"/>
  <c r="CE52" i="36" s="1"/>
  <c r="CL52" i="36" s="1"/>
  <c r="CS52" i="36" s="1"/>
  <c r="CX52" i="36" s="1"/>
  <c r="AB26" i="36"/>
  <c r="R26" i="36"/>
  <c r="BX17" i="36"/>
  <c r="BZ17" i="36" s="1"/>
  <c r="CV17" i="36"/>
  <c r="CX17" i="36" s="1"/>
  <c r="BB17" i="36"/>
  <c r="AF22" i="36"/>
  <c r="AP26" i="36"/>
  <c r="BX18" i="36"/>
  <c r="BX16" i="36"/>
  <c r="AZ15" i="36"/>
  <c r="CV16" i="36"/>
  <c r="BF35" i="36"/>
  <c r="AI35" i="36"/>
  <c r="AT22" i="36"/>
  <c r="AT36" i="36" s="1"/>
  <c r="AU23" i="36"/>
  <c r="BK26" i="36"/>
  <c r="BK27" i="36"/>
  <c r="BT10" i="36"/>
  <c r="BJ34" i="36"/>
  <c r="L10" i="36"/>
  <c r="R10" i="36"/>
  <c r="E4" i="36"/>
  <c r="F5" i="36" s="1"/>
  <c r="F24" i="36"/>
  <c r="F23" i="36"/>
  <c r="E33" i="36"/>
  <c r="F8" i="36"/>
  <c r="CI24" i="36"/>
  <c r="CI23" i="36"/>
  <c r="CH4" i="36"/>
  <c r="CI5" i="36" s="1"/>
  <c r="CH33" i="36"/>
  <c r="CR33" i="36" s="1"/>
  <c r="CI8" i="36"/>
  <c r="AG24" i="36"/>
  <c r="AG23" i="36"/>
  <c r="AF4" i="36"/>
  <c r="AG5" i="36" s="1"/>
  <c r="AF33" i="36"/>
  <c r="AP33" i="36" s="1"/>
  <c r="AG8" i="36"/>
  <c r="BC4" i="36"/>
  <c r="BD5" i="36" s="1"/>
  <c r="AB35" i="36"/>
  <c r="CA22" i="36"/>
  <c r="CK26" i="36"/>
  <c r="AG26" i="36"/>
  <c r="AF34" i="36"/>
  <c r="AP34" i="36" s="1"/>
  <c r="AG27" i="36"/>
  <c r="AP10" i="36"/>
  <c r="BA8" i="36"/>
  <c r="BA24" i="36"/>
  <c r="BA23" i="36"/>
  <c r="AZ33" i="36"/>
  <c r="BF33" i="36"/>
  <c r="BT34" i="36" l="1"/>
  <c r="AV133" i="36"/>
  <c r="AW42" i="36"/>
  <c r="BB42" i="36" s="1"/>
  <c r="CD33" i="36"/>
  <c r="AC19" i="36"/>
  <c r="CQ100" i="36"/>
  <c r="L38" i="36"/>
  <c r="L124" i="36" s="1"/>
  <c r="AW7" i="36"/>
  <c r="BB7" i="36" s="1"/>
  <c r="L35" i="36"/>
  <c r="M35" i="36" s="1"/>
  <c r="BG7" i="36"/>
  <c r="BN7" i="36" s="1"/>
  <c r="BU7" i="36" s="1"/>
  <c r="CE7" i="36" s="1"/>
  <c r="CL7" i="36" s="1"/>
  <c r="CS7" i="36" s="1"/>
  <c r="CX7" i="36" s="1"/>
  <c r="AV86" i="36"/>
  <c r="BZ89" i="36"/>
  <c r="BG102" i="36"/>
  <c r="BN102" i="36" s="1"/>
  <c r="BU102" i="36" s="1"/>
  <c r="CE102" i="36" s="1"/>
  <c r="CL102" i="36" s="1"/>
  <c r="CS102" i="36" s="1"/>
  <c r="CX102" i="36" s="1"/>
  <c r="BG64" i="36"/>
  <c r="BN64" i="36" s="1"/>
  <c r="BU64" i="36" s="1"/>
  <c r="BG86" i="36"/>
  <c r="BN86" i="36" s="1"/>
  <c r="BU86" i="36" s="1"/>
  <c r="BG63" i="36"/>
  <c r="BN63" i="36" s="1"/>
  <c r="BU63" i="36" s="1"/>
  <c r="CE63" i="36" s="1"/>
  <c r="CL63" i="36" s="1"/>
  <c r="CS63" i="36" s="1"/>
  <c r="CX63" i="36" s="1"/>
  <c r="AW63" i="36"/>
  <c r="BB63" i="36" s="1"/>
  <c r="AW64" i="36"/>
  <c r="BB64" i="36" s="1"/>
  <c r="M29" i="36"/>
  <c r="L22" i="36"/>
  <c r="BZ72" i="36"/>
  <c r="K33" i="36"/>
  <c r="BZ62" i="36"/>
  <c r="S18" i="36"/>
  <c r="X18" i="36" s="1"/>
  <c r="AV91" i="36"/>
  <c r="BZ78" i="36"/>
  <c r="F35" i="36"/>
  <c r="BG42" i="36"/>
  <c r="BN42" i="36" s="1"/>
  <c r="BU42" i="36" s="1"/>
  <c r="CE42" i="36" s="1"/>
  <c r="CL42" i="36" s="1"/>
  <c r="CS42" i="36" s="1"/>
  <c r="CX42" i="36" s="1"/>
  <c r="CX134" i="36"/>
  <c r="AV106" i="36"/>
  <c r="AC15" i="36"/>
  <c r="AD30" i="36" s="1"/>
  <c r="AJ16" i="36"/>
  <c r="BZ44" i="36"/>
  <c r="AW106" i="36"/>
  <c r="BB106" i="36" s="1"/>
  <c r="BZ74" i="36"/>
  <c r="CQ47" i="36"/>
  <c r="BZ106" i="36"/>
  <c r="B109" i="36"/>
  <c r="B112" i="36" s="1"/>
  <c r="CQ76" i="36"/>
  <c r="CX106" i="36"/>
  <c r="BG70" i="36"/>
  <c r="BN70" i="36" s="1"/>
  <c r="BU70" i="36" s="1"/>
  <c r="AW70" i="36"/>
  <c r="BB70" i="36" s="1"/>
  <c r="AV70" i="36"/>
  <c r="BZ75" i="36"/>
  <c r="BG76" i="36"/>
  <c r="BN76" i="36" s="1"/>
  <c r="BU76" i="36" s="1"/>
  <c r="BG71" i="36"/>
  <c r="BN71" i="36" s="1"/>
  <c r="BU71" i="36" s="1"/>
  <c r="AW71" i="36"/>
  <c r="BB71" i="36" s="1"/>
  <c r="AV71" i="36"/>
  <c r="CQ62" i="36"/>
  <c r="CQ43" i="36"/>
  <c r="CQ58" i="36"/>
  <c r="CQ70" i="36"/>
  <c r="CQ81" i="36"/>
  <c r="CQ42" i="36"/>
  <c r="CQ49" i="36"/>
  <c r="CQ89" i="36"/>
  <c r="CQ46" i="36"/>
  <c r="CQ61" i="36"/>
  <c r="CQ88" i="36"/>
  <c r="AM36" i="36"/>
  <c r="AM113" i="36" s="1"/>
  <c r="BG127" i="36"/>
  <c r="BN127" i="36" s="1"/>
  <c r="BU127" i="36" s="1"/>
  <c r="AW127" i="36"/>
  <c r="BB127" i="36" s="1"/>
  <c r="AV127" i="36"/>
  <c r="BZ132" i="36"/>
  <c r="AI34" i="36"/>
  <c r="R33" i="36"/>
  <c r="AG34" i="36"/>
  <c r="CI34" i="36"/>
  <c r="F34" i="36"/>
  <c r="CQ63" i="36"/>
  <c r="CQ50" i="36"/>
  <c r="CQ51" i="36"/>
  <c r="CQ48" i="36"/>
  <c r="CQ78" i="36"/>
  <c r="CQ123" i="36"/>
  <c r="CQ40" i="36"/>
  <c r="CQ54" i="36"/>
  <c r="CQ45" i="36"/>
  <c r="CQ60" i="36"/>
  <c r="CQ77" i="36"/>
  <c r="CQ91" i="36"/>
  <c r="CQ55" i="36"/>
  <c r="CQ64" i="36"/>
  <c r="CQ38" i="36"/>
  <c r="CQ94" i="36"/>
  <c r="CQ95" i="36"/>
  <c r="CQ96" i="36"/>
  <c r="CQ117" i="36"/>
  <c r="CQ44" i="36"/>
  <c r="CQ69" i="36"/>
  <c r="CQ74" i="36"/>
  <c r="CQ93" i="36"/>
  <c r="CQ99" i="36"/>
  <c r="CQ80" i="36"/>
  <c r="CQ121" i="36"/>
  <c r="BZ61" i="36"/>
  <c r="BZ59" i="36"/>
  <c r="CQ41" i="36"/>
  <c r="CQ57" i="36"/>
  <c r="CQ39" i="36"/>
  <c r="CQ56" i="36"/>
  <c r="CQ68" i="36"/>
  <c r="CQ72" i="36"/>
  <c r="CQ104" i="36"/>
  <c r="CQ73" i="36"/>
  <c r="CQ86" i="36"/>
  <c r="CQ84" i="36"/>
  <c r="CQ98" i="36"/>
  <c r="CQ87" i="36"/>
  <c r="CQ79" i="36"/>
  <c r="CQ105" i="36"/>
  <c r="CQ111" i="36"/>
  <c r="CQ119" i="36"/>
  <c r="CQ124" i="36"/>
  <c r="BZ52" i="36"/>
  <c r="CQ110" i="36"/>
  <c r="CQ116" i="36"/>
  <c r="CQ120" i="36"/>
  <c r="CQ138" i="36"/>
  <c r="BZ54" i="36"/>
  <c r="CQ53" i="36"/>
  <c r="CQ59" i="36"/>
  <c r="CQ52" i="36"/>
  <c r="CQ65" i="36"/>
  <c r="CQ71" i="36"/>
  <c r="CQ75" i="36"/>
  <c r="CQ66" i="36"/>
  <c r="CQ85" i="36"/>
  <c r="CQ90" i="36"/>
  <c r="CQ97" i="36"/>
  <c r="CQ83" i="36"/>
  <c r="CQ102" i="36"/>
  <c r="CQ101" i="36"/>
  <c r="CQ106" i="36"/>
  <c r="CQ118" i="36"/>
  <c r="CK33" i="36"/>
  <c r="BZ88" i="36"/>
  <c r="B114" i="36"/>
  <c r="C114" i="36" s="1"/>
  <c r="AG138" i="36"/>
  <c r="AG131" i="36"/>
  <c r="AG132" i="36"/>
  <c r="AG127" i="36"/>
  <c r="AG133" i="36"/>
  <c r="AG129" i="36"/>
  <c r="AG134" i="36"/>
  <c r="AG125" i="36"/>
  <c r="AG123" i="36"/>
  <c r="AG122" i="36"/>
  <c r="AG121" i="36"/>
  <c r="AG120" i="36"/>
  <c r="AG119" i="36"/>
  <c r="AG118" i="36"/>
  <c r="AG117" i="36"/>
  <c r="AG116" i="36"/>
  <c r="AG111" i="36"/>
  <c r="AG128" i="36"/>
  <c r="AG110" i="36"/>
  <c r="AG130" i="36"/>
  <c r="AG105" i="36"/>
  <c r="AG100" i="36"/>
  <c r="AG99" i="36"/>
  <c r="AG98" i="36"/>
  <c r="AG104" i="36"/>
  <c r="AG126" i="36"/>
  <c r="AG95" i="36"/>
  <c r="AG90" i="36"/>
  <c r="AG86" i="36"/>
  <c r="AG78" i="36"/>
  <c r="AG77" i="36"/>
  <c r="AG76" i="36"/>
  <c r="AG75" i="36"/>
  <c r="AG74" i="36"/>
  <c r="AG73" i="36"/>
  <c r="AG72" i="36"/>
  <c r="AG106" i="36"/>
  <c r="AG102" i="36"/>
  <c r="AG94" i="36"/>
  <c r="AG91" i="36"/>
  <c r="AG87" i="36"/>
  <c r="AG93" i="36"/>
  <c r="AG85" i="36"/>
  <c r="AG96" i="36"/>
  <c r="AG83" i="36"/>
  <c r="AG89" i="36"/>
  <c r="AG88" i="36"/>
  <c r="AG101" i="36"/>
  <c r="AG84" i="36"/>
  <c r="AG81" i="36"/>
  <c r="AG97" i="36"/>
  <c r="AG80" i="36"/>
  <c r="AG79" i="36"/>
  <c r="AG71" i="36"/>
  <c r="AG70" i="36"/>
  <c r="AG69" i="36"/>
  <c r="AG65" i="36"/>
  <c r="AG68" i="36"/>
  <c r="AG66" i="36"/>
  <c r="AG64" i="36"/>
  <c r="AG63" i="36"/>
  <c r="AG62" i="36"/>
  <c r="AG61" i="36"/>
  <c r="AG60" i="36"/>
  <c r="AG59" i="36"/>
  <c r="AG58" i="36"/>
  <c r="AG57" i="36"/>
  <c r="AG56" i="36"/>
  <c r="AG55" i="36"/>
  <c r="AG54" i="36"/>
  <c r="AG53" i="36"/>
  <c r="AG52" i="36"/>
  <c r="AG51" i="36"/>
  <c r="AG50" i="36"/>
  <c r="AG49" i="36"/>
  <c r="AG48" i="36"/>
  <c r="AG47" i="36"/>
  <c r="AG46" i="36"/>
  <c r="AG45" i="36"/>
  <c r="AG44" i="36"/>
  <c r="AG43" i="36"/>
  <c r="AG42" i="36"/>
  <c r="AG41" i="36"/>
  <c r="AG40" i="36"/>
  <c r="AG39" i="36"/>
  <c r="AG18" i="36"/>
  <c r="AG16" i="36"/>
  <c r="AG10" i="36"/>
  <c r="AG4" i="36"/>
  <c r="AG38" i="36"/>
  <c r="AG22" i="36"/>
  <c r="AG19" i="36"/>
  <c r="AG11" i="36"/>
  <c r="AG6" i="36"/>
  <c r="AF36" i="36"/>
  <c r="AG36" i="36" s="1"/>
  <c r="AG12" i="36"/>
  <c r="AG7" i="36"/>
  <c r="AP4" i="36"/>
  <c r="AG15" i="36"/>
  <c r="AG13" i="36"/>
  <c r="CV93" i="36"/>
  <c r="AW98" i="36"/>
  <c r="BB98" i="36" s="1"/>
  <c r="BG98" i="36"/>
  <c r="BN98" i="36" s="1"/>
  <c r="BU98" i="36" s="1"/>
  <c r="CE98" i="36" s="1"/>
  <c r="CL98" i="36" s="1"/>
  <c r="CS98" i="36" s="1"/>
  <c r="CX98" i="36" s="1"/>
  <c r="AV98" i="36"/>
  <c r="BR138" i="36"/>
  <c r="BR131" i="36"/>
  <c r="BR132" i="36"/>
  <c r="BR133" i="36"/>
  <c r="BR128" i="36"/>
  <c r="BR127" i="36"/>
  <c r="BR130" i="36"/>
  <c r="BR129" i="36"/>
  <c r="BR125" i="36"/>
  <c r="BR111" i="36"/>
  <c r="BR102" i="36"/>
  <c r="BR101" i="36"/>
  <c r="BR100" i="36"/>
  <c r="BR126" i="36"/>
  <c r="BR123" i="36"/>
  <c r="BR119" i="36"/>
  <c r="BR105" i="36"/>
  <c r="BR122" i="36"/>
  <c r="BR118" i="36"/>
  <c r="BR104" i="36"/>
  <c r="BR91" i="36"/>
  <c r="BR90" i="36"/>
  <c r="BR89" i="36"/>
  <c r="BR88" i="36"/>
  <c r="BR87" i="36"/>
  <c r="BR86" i="36"/>
  <c r="BR85" i="36"/>
  <c r="BR84" i="36"/>
  <c r="BR83" i="36"/>
  <c r="BR106" i="36"/>
  <c r="BR95" i="36"/>
  <c r="BR80" i="36"/>
  <c r="BR120" i="36"/>
  <c r="BR94" i="36"/>
  <c r="BR117" i="36"/>
  <c r="BR96" i="36"/>
  <c r="BR134" i="36"/>
  <c r="BR99" i="36"/>
  <c r="BR98" i="36"/>
  <c r="BR97" i="36"/>
  <c r="BR110" i="36"/>
  <c r="BR93" i="36"/>
  <c r="BR81" i="36"/>
  <c r="BR77" i="36"/>
  <c r="BR73" i="36"/>
  <c r="BR71" i="36"/>
  <c r="BR70" i="36"/>
  <c r="BR69" i="36"/>
  <c r="BR68" i="36"/>
  <c r="BR65" i="36"/>
  <c r="BR78" i="36"/>
  <c r="BR74" i="36"/>
  <c r="BR79" i="36"/>
  <c r="BR75" i="36"/>
  <c r="BR66" i="36"/>
  <c r="BR64" i="36"/>
  <c r="BR63" i="36"/>
  <c r="BR62" i="36"/>
  <c r="BR61" i="36"/>
  <c r="BR60" i="36"/>
  <c r="BR59" i="36"/>
  <c r="BR58" i="36"/>
  <c r="BR57" i="36"/>
  <c r="BR56" i="36"/>
  <c r="BR55" i="36"/>
  <c r="BR54" i="36"/>
  <c r="BR53" i="36"/>
  <c r="BR52" i="36"/>
  <c r="BR51" i="36"/>
  <c r="BR50" i="36"/>
  <c r="BR49" i="36"/>
  <c r="BR48" i="36"/>
  <c r="BR47" i="36"/>
  <c r="BR46" i="36"/>
  <c r="BR45" i="36"/>
  <c r="BR44" i="36"/>
  <c r="BR43" i="36"/>
  <c r="BR42" i="36"/>
  <c r="BR41" i="36"/>
  <c r="BR40" i="36"/>
  <c r="BR39" i="36"/>
  <c r="BR116" i="36"/>
  <c r="BR76" i="36"/>
  <c r="BR72" i="36"/>
  <c r="BR38" i="36"/>
  <c r="BR121" i="36"/>
  <c r="BR18" i="36"/>
  <c r="BR16" i="36"/>
  <c r="BR10" i="36"/>
  <c r="BR4" i="36"/>
  <c r="BR6" i="36"/>
  <c r="BQ36" i="36"/>
  <c r="BR36" i="36" s="1"/>
  <c r="BR22" i="36"/>
  <c r="BR19" i="36"/>
  <c r="BR11" i="36"/>
  <c r="BR12" i="36"/>
  <c r="BR7" i="36"/>
  <c r="BR15" i="36"/>
  <c r="BR13" i="36"/>
  <c r="CD4" i="36"/>
  <c r="BG8" i="36"/>
  <c r="BN8" i="36" s="1"/>
  <c r="BU8" i="36" s="1"/>
  <c r="AW8" i="36"/>
  <c r="BB8" i="36" s="1"/>
  <c r="AV8" i="36"/>
  <c r="AC10" i="36"/>
  <c r="AJ11" i="36"/>
  <c r="AW130" i="36"/>
  <c r="BB130" i="36" s="1"/>
  <c r="BG130" i="36"/>
  <c r="BN130" i="36" s="1"/>
  <c r="BU130" i="36" s="1"/>
  <c r="AV130" i="36"/>
  <c r="BD138" i="36"/>
  <c r="BD133" i="36"/>
  <c r="BD129" i="36"/>
  <c r="BD134" i="36"/>
  <c r="BD130" i="36"/>
  <c r="BD128" i="36"/>
  <c r="BD125" i="36"/>
  <c r="BD126" i="36"/>
  <c r="BD127" i="36"/>
  <c r="BD132" i="36"/>
  <c r="BD131" i="36"/>
  <c r="BD123" i="36"/>
  <c r="BD122" i="36"/>
  <c r="BD121" i="36"/>
  <c r="BD120" i="36"/>
  <c r="BD119" i="36"/>
  <c r="BD118" i="36"/>
  <c r="BD117" i="36"/>
  <c r="BD116" i="36"/>
  <c r="BD106" i="36"/>
  <c r="BD105" i="36"/>
  <c r="BD104" i="36"/>
  <c r="BD101" i="36"/>
  <c r="BD102" i="36"/>
  <c r="BD99" i="36"/>
  <c r="BD98" i="36"/>
  <c r="BD97" i="36"/>
  <c r="BD96" i="36"/>
  <c r="BD95" i="36"/>
  <c r="BD94" i="36"/>
  <c r="BD93" i="36"/>
  <c r="BD88" i="36"/>
  <c r="BD84" i="36"/>
  <c r="BD81" i="36"/>
  <c r="BD110" i="36"/>
  <c r="BD89" i="36"/>
  <c r="BD85" i="36"/>
  <c r="BD83" i="36"/>
  <c r="BD86" i="36"/>
  <c r="BD111" i="36"/>
  <c r="BD100" i="36"/>
  <c r="BD91" i="36"/>
  <c r="BD90" i="36"/>
  <c r="BD79" i="36"/>
  <c r="BD78" i="36"/>
  <c r="BD74" i="36"/>
  <c r="BD87" i="36"/>
  <c r="BD75" i="36"/>
  <c r="BD76" i="36"/>
  <c r="BD72" i="36"/>
  <c r="BD71" i="36"/>
  <c r="BD70" i="36"/>
  <c r="BD69" i="36"/>
  <c r="BD68" i="36"/>
  <c r="BD66" i="36"/>
  <c r="BD65" i="36"/>
  <c r="BD80" i="36"/>
  <c r="BD77" i="36"/>
  <c r="BD73" i="36"/>
  <c r="BD64" i="36"/>
  <c r="BD63" i="36"/>
  <c r="BD62" i="36"/>
  <c r="BD61" i="36"/>
  <c r="BD60" i="36"/>
  <c r="BD59" i="36"/>
  <c r="BD58" i="36"/>
  <c r="BD57" i="36"/>
  <c r="BD56" i="36"/>
  <c r="BD55" i="36"/>
  <c r="BD54" i="36"/>
  <c r="BD53" i="36"/>
  <c r="BD52" i="36"/>
  <c r="BD51" i="36"/>
  <c r="BD50" i="36"/>
  <c r="BD49" i="36"/>
  <c r="BD48" i="36"/>
  <c r="BD47" i="36"/>
  <c r="BD46" i="36"/>
  <c r="BD45" i="36"/>
  <c r="BD44" i="36"/>
  <c r="BD43" i="36"/>
  <c r="BD42" i="36"/>
  <c r="BD38" i="36"/>
  <c r="BC36" i="36"/>
  <c r="BD12" i="36"/>
  <c r="BD7" i="36"/>
  <c r="BM4" i="36"/>
  <c r="BD40" i="36"/>
  <c r="BD15" i="36"/>
  <c r="BD13" i="36"/>
  <c r="BD41" i="36"/>
  <c r="BD39" i="36"/>
  <c r="BD18" i="36"/>
  <c r="BD16" i="36"/>
  <c r="BD10" i="36"/>
  <c r="BD4" i="36"/>
  <c r="BD19" i="36"/>
  <c r="BD11" i="36"/>
  <c r="BD22" i="36"/>
  <c r="BD6" i="36"/>
  <c r="F33" i="36"/>
  <c r="BK34" i="36"/>
  <c r="CV15" i="36"/>
  <c r="CV4" i="36" s="1"/>
  <c r="CW5" i="36" s="1"/>
  <c r="AW100" i="36"/>
  <c r="BB100" i="36" s="1"/>
  <c r="BG100" i="36"/>
  <c r="BN100" i="36" s="1"/>
  <c r="BU100" i="36" s="1"/>
  <c r="AV100" i="36"/>
  <c r="CV104" i="36"/>
  <c r="S22" i="36"/>
  <c r="X22" i="36" s="1"/>
  <c r="X23" i="36"/>
  <c r="AC39" i="36"/>
  <c r="AJ40" i="36"/>
  <c r="AW119" i="36"/>
  <c r="BB119" i="36" s="1"/>
  <c r="BG119" i="36"/>
  <c r="BN119" i="36" s="1"/>
  <c r="BU119" i="36" s="1"/>
  <c r="CE119" i="36" s="1"/>
  <c r="CL119" i="36" s="1"/>
  <c r="CS119" i="36" s="1"/>
  <c r="CX119" i="36" s="1"/>
  <c r="AV119" i="36"/>
  <c r="BY24" i="36"/>
  <c r="BY8" i="36"/>
  <c r="AJ19" i="36"/>
  <c r="AC18" i="36"/>
  <c r="BX23" i="36"/>
  <c r="BY23" i="36" s="1"/>
  <c r="BG12" i="36"/>
  <c r="BN12" i="36" s="1"/>
  <c r="BU12" i="36" s="1"/>
  <c r="AW12" i="36"/>
  <c r="BB12" i="36" s="1"/>
  <c r="AV12" i="36"/>
  <c r="AZ124" i="36"/>
  <c r="BZ51" i="36"/>
  <c r="BY34" i="36"/>
  <c r="BY26" i="36"/>
  <c r="BX34" i="36"/>
  <c r="BY27" i="36"/>
  <c r="BA33" i="36"/>
  <c r="BQ124" i="36"/>
  <c r="CD38" i="36"/>
  <c r="CW8" i="36"/>
  <c r="CW24" i="36"/>
  <c r="AC23" i="36"/>
  <c r="AJ24" i="36"/>
  <c r="BZ46" i="36"/>
  <c r="Z134" i="36"/>
  <c r="Z130" i="36"/>
  <c r="Z131" i="36"/>
  <c r="Z133" i="36"/>
  <c r="Z126" i="36"/>
  <c r="Z138" i="36"/>
  <c r="Z132" i="36"/>
  <c r="Z129" i="36"/>
  <c r="Z127" i="36"/>
  <c r="Z102" i="36"/>
  <c r="Z101" i="36"/>
  <c r="Z122" i="36"/>
  <c r="Z118" i="36"/>
  <c r="Z128" i="36"/>
  <c r="Z125" i="36"/>
  <c r="Z121" i="36"/>
  <c r="Z117" i="36"/>
  <c r="Z111" i="36"/>
  <c r="Z110" i="36"/>
  <c r="Z106" i="36"/>
  <c r="Z91" i="36"/>
  <c r="Z90" i="36"/>
  <c r="Z89" i="36"/>
  <c r="Z88" i="36"/>
  <c r="Z87" i="36"/>
  <c r="Z86" i="36"/>
  <c r="Z85" i="36"/>
  <c r="Z84" i="36"/>
  <c r="Z83" i="36"/>
  <c r="Z119" i="36"/>
  <c r="Z97" i="36"/>
  <c r="Z81" i="36"/>
  <c r="Z123" i="36"/>
  <c r="Z105" i="36"/>
  <c r="Z96" i="36"/>
  <c r="Z120" i="36"/>
  <c r="Z116" i="36"/>
  <c r="Z100" i="36"/>
  <c r="Z99" i="36"/>
  <c r="Z98" i="36"/>
  <c r="Z95" i="36"/>
  <c r="Z104" i="36"/>
  <c r="Z94" i="36"/>
  <c r="Z79" i="36"/>
  <c r="Z75" i="36"/>
  <c r="Z71" i="36"/>
  <c r="Z70" i="36"/>
  <c r="Z69" i="36"/>
  <c r="Z68" i="36"/>
  <c r="Z65" i="36"/>
  <c r="Z76" i="36"/>
  <c r="Z72" i="36"/>
  <c r="Z93" i="36"/>
  <c r="Z80" i="36"/>
  <c r="Z77" i="36"/>
  <c r="Z73" i="36"/>
  <c r="Z66" i="36"/>
  <c r="Z64" i="36"/>
  <c r="Z63" i="36"/>
  <c r="Z62" i="36"/>
  <c r="Z61" i="36"/>
  <c r="Z60" i="36"/>
  <c r="Z59" i="36"/>
  <c r="Z58" i="36"/>
  <c r="Z57" i="36"/>
  <c r="Z56" i="36"/>
  <c r="Z55" i="36"/>
  <c r="Z54" i="36"/>
  <c r="Z53" i="36"/>
  <c r="Z52" i="36"/>
  <c r="Z51" i="36"/>
  <c r="Z50" i="36"/>
  <c r="Z49" i="36"/>
  <c r="Z48" i="36"/>
  <c r="Z47" i="36"/>
  <c r="Z46" i="36"/>
  <c r="Z45" i="36"/>
  <c r="Z44" i="36"/>
  <c r="Z43" i="36"/>
  <c r="Z42" i="36"/>
  <c r="Z41" i="36"/>
  <c r="Z40" i="36"/>
  <c r="Z39" i="36"/>
  <c r="Z38" i="36"/>
  <c r="Z78" i="36"/>
  <c r="Z74" i="36"/>
  <c r="Z15" i="36"/>
  <c r="Z13" i="36"/>
  <c r="Z4" i="36"/>
  <c r="Y36" i="36"/>
  <c r="Z36" i="36" s="1"/>
  <c r="Z18" i="36"/>
  <c r="Z16" i="36"/>
  <c r="Z10" i="36"/>
  <c r="Z22" i="36"/>
  <c r="Z19" i="36"/>
  <c r="Z11" i="36"/>
  <c r="Z6" i="36"/>
  <c r="Z12" i="36"/>
  <c r="AI4" i="36"/>
  <c r="Z7" i="36"/>
  <c r="BF4" i="36"/>
  <c r="X94" i="36"/>
  <c r="S93" i="36"/>
  <c r="X93" i="36" s="1"/>
  <c r="AC94" i="36"/>
  <c r="CH124" i="36"/>
  <c r="CI124" i="36" s="1"/>
  <c r="CR38" i="36"/>
  <c r="AW87" i="36"/>
  <c r="BB87" i="36" s="1"/>
  <c r="BG87" i="36"/>
  <c r="BN87" i="36" s="1"/>
  <c r="BU87" i="36" s="1"/>
  <c r="AV87" i="36"/>
  <c r="AC117" i="36"/>
  <c r="X117" i="36"/>
  <c r="S116" i="36"/>
  <c r="X116" i="36" s="1"/>
  <c r="CB33" i="36"/>
  <c r="I33" i="36"/>
  <c r="AC6" i="36"/>
  <c r="AC5" i="36" s="1"/>
  <c r="X6" i="36"/>
  <c r="BG13" i="36"/>
  <c r="BN13" i="36" s="1"/>
  <c r="BU13" i="36" s="1"/>
  <c r="AW13" i="36"/>
  <c r="BB13" i="36" s="1"/>
  <c r="AV13" i="36"/>
  <c r="BZ45" i="36"/>
  <c r="X105" i="36"/>
  <c r="AC105" i="36"/>
  <c r="S104" i="36"/>
  <c r="X104" i="36" s="1"/>
  <c r="CI33" i="36"/>
  <c r="CX66" i="36"/>
  <c r="AW99" i="36"/>
  <c r="BB99" i="36" s="1"/>
  <c r="BG99" i="36"/>
  <c r="BN99" i="36" s="1"/>
  <c r="BU99" i="36" s="1"/>
  <c r="CE99" i="36" s="1"/>
  <c r="CL99" i="36" s="1"/>
  <c r="CS99" i="36" s="1"/>
  <c r="CX99" i="36" s="1"/>
  <c r="AV99" i="36"/>
  <c r="AW101" i="36"/>
  <c r="BB101" i="36" s="1"/>
  <c r="BG101" i="36"/>
  <c r="BN101" i="36" s="1"/>
  <c r="BU101" i="36" s="1"/>
  <c r="AV101" i="36"/>
  <c r="S34" i="36"/>
  <c r="X34" i="36" s="1"/>
  <c r="T26" i="36"/>
  <c r="X10" i="36"/>
  <c r="T27" i="36"/>
  <c r="BA26" i="36"/>
  <c r="X39" i="36"/>
  <c r="BZ56" i="36"/>
  <c r="AT124" i="36"/>
  <c r="BZ48" i="36"/>
  <c r="AJ69" i="36"/>
  <c r="AC68" i="36"/>
  <c r="Y124" i="36"/>
  <c r="AI38" i="36"/>
  <c r="AW118" i="36"/>
  <c r="BB118" i="36" s="1"/>
  <c r="BG118" i="36"/>
  <c r="BN118" i="36" s="1"/>
  <c r="BU118" i="36" s="1"/>
  <c r="CE118" i="36" s="1"/>
  <c r="CL118" i="36" s="1"/>
  <c r="CS118" i="36" s="1"/>
  <c r="CX118" i="36" s="1"/>
  <c r="AV118" i="36"/>
  <c r="CE128" i="36"/>
  <c r="CL128" i="36" s="1"/>
  <c r="CS128" i="36" s="1"/>
  <c r="CX128" i="36" s="1"/>
  <c r="BZ128" i="36"/>
  <c r="AW120" i="36"/>
  <c r="BB120" i="36" s="1"/>
  <c r="BG120" i="36"/>
  <c r="BN120" i="36" s="1"/>
  <c r="BU120" i="36" s="1"/>
  <c r="CE120" i="36" s="1"/>
  <c r="CL120" i="36" s="1"/>
  <c r="CS120" i="36" s="1"/>
  <c r="CX120" i="36" s="1"/>
  <c r="AV120" i="36"/>
  <c r="CV116" i="36"/>
  <c r="AN22" i="36"/>
  <c r="AN141" i="36" s="1"/>
  <c r="AZ22" i="36"/>
  <c r="CV39" i="36"/>
  <c r="BK134" i="36"/>
  <c r="BK130" i="36"/>
  <c r="BK131" i="36"/>
  <c r="BK138" i="36"/>
  <c r="BK132" i="36"/>
  <c r="BK128" i="36"/>
  <c r="BK126" i="36"/>
  <c r="BK127" i="36"/>
  <c r="BK129" i="36"/>
  <c r="BK133" i="36"/>
  <c r="BK125" i="36"/>
  <c r="BK122" i="36"/>
  <c r="BK118" i="36"/>
  <c r="BK106" i="36"/>
  <c r="BK121" i="36"/>
  <c r="BK117" i="36"/>
  <c r="BK110" i="36"/>
  <c r="BK105" i="36"/>
  <c r="BK100" i="36"/>
  <c r="BK81" i="36"/>
  <c r="BK80" i="36"/>
  <c r="BK79" i="36"/>
  <c r="BK111" i="36"/>
  <c r="BK101" i="36"/>
  <c r="BK96" i="36"/>
  <c r="BK90" i="36"/>
  <c r="BK86" i="36"/>
  <c r="BK83" i="36"/>
  <c r="BK119" i="36"/>
  <c r="BK116" i="36"/>
  <c r="BK95" i="36"/>
  <c r="BK91" i="36"/>
  <c r="BK87" i="36"/>
  <c r="BK123" i="36"/>
  <c r="BK99" i="36"/>
  <c r="BK98" i="36"/>
  <c r="BK97" i="36"/>
  <c r="BK88" i="36"/>
  <c r="BK94" i="36"/>
  <c r="BK93" i="36"/>
  <c r="BK85" i="36"/>
  <c r="BK120" i="36"/>
  <c r="BK84" i="36"/>
  <c r="BK75" i="36"/>
  <c r="BK66" i="36"/>
  <c r="BK102" i="36"/>
  <c r="BK89" i="36"/>
  <c r="BK76" i="36"/>
  <c r="BK72" i="36"/>
  <c r="BK77" i="36"/>
  <c r="BK73" i="36"/>
  <c r="BK38" i="36"/>
  <c r="BJ36" i="36"/>
  <c r="BK36" i="36" s="1"/>
  <c r="BK104" i="36"/>
  <c r="BK74" i="36"/>
  <c r="BK68" i="36"/>
  <c r="BK69" i="36"/>
  <c r="BK61" i="36"/>
  <c r="BK57" i="36"/>
  <c r="BK52" i="36"/>
  <c r="BK48" i="36"/>
  <c r="BK44" i="36"/>
  <c r="BK15" i="36"/>
  <c r="BK13" i="36"/>
  <c r="BK78" i="36"/>
  <c r="BK64" i="36"/>
  <c r="BK60" i="36"/>
  <c r="BK70" i="36"/>
  <c r="BK65" i="36"/>
  <c r="BK62" i="36"/>
  <c r="BK58" i="36"/>
  <c r="BK53" i="36"/>
  <c r="BK49" i="36"/>
  <c r="BK45" i="36"/>
  <c r="BK40" i="36"/>
  <c r="BK18" i="36"/>
  <c r="BK16" i="36"/>
  <c r="BK10" i="36"/>
  <c r="BK4" i="36"/>
  <c r="BK51" i="36"/>
  <c r="BK47" i="36"/>
  <c r="BK41" i="36"/>
  <c r="BK71" i="36"/>
  <c r="BK63" i="36"/>
  <c r="BK59" i="36"/>
  <c r="BK54" i="36"/>
  <c r="BK50" i="36"/>
  <c r="BK46" i="36"/>
  <c r="BK42" i="36"/>
  <c r="BK39" i="36"/>
  <c r="BK22" i="36"/>
  <c r="BK19" i="36"/>
  <c r="BK11" i="36"/>
  <c r="BK6" i="36"/>
  <c r="BK56" i="36"/>
  <c r="BK55" i="36"/>
  <c r="BK43" i="36"/>
  <c r="BK7" i="36"/>
  <c r="BK12" i="36"/>
  <c r="BT4" i="36"/>
  <c r="BC124" i="36"/>
  <c r="BF124" i="36" s="1"/>
  <c r="BM38" i="36"/>
  <c r="BG97" i="36"/>
  <c r="BN97" i="36" s="1"/>
  <c r="BU97" i="36" s="1"/>
  <c r="CE97" i="36" s="1"/>
  <c r="CL97" i="36" s="1"/>
  <c r="CS97" i="36" s="1"/>
  <c r="CX97" i="36" s="1"/>
  <c r="AW97" i="36"/>
  <c r="BB97" i="36" s="1"/>
  <c r="AV97" i="36"/>
  <c r="BZ43" i="36"/>
  <c r="BZ81" i="36"/>
  <c r="CE86" i="36"/>
  <c r="CL86" i="36" s="1"/>
  <c r="CS86" i="36" s="1"/>
  <c r="CX86" i="36" s="1"/>
  <c r="BZ86" i="36"/>
  <c r="CV125" i="36"/>
  <c r="BZ7" i="36"/>
  <c r="CB131" i="36"/>
  <c r="CB138" i="36"/>
  <c r="CB132" i="36"/>
  <c r="CB133" i="36"/>
  <c r="CB130" i="36"/>
  <c r="CB127" i="36"/>
  <c r="CB129" i="36"/>
  <c r="CB126" i="36"/>
  <c r="CB122" i="36"/>
  <c r="CB121" i="36"/>
  <c r="CB120" i="36"/>
  <c r="CB119" i="36"/>
  <c r="CB118" i="36"/>
  <c r="CB117" i="36"/>
  <c r="CB116" i="36"/>
  <c r="CB128" i="36"/>
  <c r="CB111" i="36"/>
  <c r="CB106" i="36"/>
  <c r="CB105" i="36"/>
  <c r="CB104" i="36"/>
  <c r="CB134" i="36"/>
  <c r="CB123" i="36"/>
  <c r="CB100" i="36"/>
  <c r="CB125" i="36"/>
  <c r="CB101" i="36"/>
  <c r="CB99" i="36"/>
  <c r="CB98" i="36"/>
  <c r="CB97" i="36"/>
  <c r="CB96" i="36"/>
  <c r="CB95" i="36"/>
  <c r="CB94" i="36"/>
  <c r="CB93" i="36"/>
  <c r="CB91" i="36"/>
  <c r="CB87" i="36"/>
  <c r="CB80" i="36"/>
  <c r="CB88" i="36"/>
  <c r="CB84" i="36"/>
  <c r="CB110" i="36"/>
  <c r="CB86" i="36"/>
  <c r="CB85" i="36"/>
  <c r="CB89" i="36"/>
  <c r="CB83" i="36"/>
  <c r="CB77" i="36"/>
  <c r="CB73" i="36"/>
  <c r="CB78" i="36"/>
  <c r="CB74" i="36"/>
  <c r="CB102" i="36"/>
  <c r="CB81" i="36"/>
  <c r="CB75" i="36"/>
  <c r="CB71" i="36"/>
  <c r="CB70" i="36"/>
  <c r="CB69" i="36"/>
  <c r="CB68" i="36"/>
  <c r="CB65" i="36"/>
  <c r="CB64" i="36"/>
  <c r="CB79" i="36"/>
  <c r="CB76" i="36"/>
  <c r="CB72" i="36"/>
  <c r="CB66" i="36"/>
  <c r="CB90" i="36"/>
  <c r="CB63" i="36"/>
  <c r="CB62" i="36"/>
  <c r="CB61" i="36"/>
  <c r="CB60" i="36"/>
  <c r="CB59" i="36"/>
  <c r="CB58" i="36"/>
  <c r="CB57" i="36"/>
  <c r="CB56" i="36"/>
  <c r="CB55" i="36"/>
  <c r="CB54" i="36"/>
  <c r="CB53" i="36"/>
  <c r="CB52" i="36"/>
  <c r="CB51" i="36"/>
  <c r="CB50" i="36"/>
  <c r="CB49" i="36"/>
  <c r="CB48" i="36"/>
  <c r="CB47" i="36"/>
  <c r="CB46" i="36"/>
  <c r="CB45" i="36"/>
  <c r="CB44" i="36"/>
  <c r="CB43" i="36"/>
  <c r="CB42" i="36"/>
  <c r="CB41" i="36"/>
  <c r="CB39" i="36"/>
  <c r="CB38" i="36"/>
  <c r="CB18" i="36"/>
  <c r="CB16" i="36"/>
  <c r="CB10" i="36"/>
  <c r="CB4" i="36"/>
  <c r="CB6" i="36"/>
  <c r="CA36" i="36"/>
  <c r="CB36" i="36" s="1"/>
  <c r="CB22" i="36"/>
  <c r="CB19" i="36"/>
  <c r="CB11" i="36"/>
  <c r="CB40" i="36"/>
  <c r="CB12" i="36"/>
  <c r="CB7" i="36"/>
  <c r="CK4" i="36"/>
  <c r="CB13" i="36"/>
  <c r="CB15" i="36"/>
  <c r="M24" i="36"/>
  <c r="M23" i="36"/>
  <c r="L4" i="36"/>
  <c r="M5" i="36" s="1"/>
  <c r="L33" i="36"/>
  <c r="M33" i="36" s="1"/>
  <c r="M8" i="36"/>
  <c r="CW26" i="36"/>
  <c r="CV34" i="36"/>
  <c r="CW27" i="36"/>
  <c r="V112" i="36"/>
  <c r="W109" i="36"/>
  <c r="CE79" i="36"/>
  <c r="CL79" i="36" s="1"/>
  <c r="CS79" i="36" s="1"/>
  <c r="CX79" i="36" s="1"/>
  <c r="BZ79" i="36"/>
  <c r="AF124" i="36"/>
  <c r="AP38" i="36"/>
  <c r="BZ49" i="36"/>
  <c r="E124" i="36"/>
  <c r="F124" i="36" s="1"/>
  <c r="K38" i="36"/>
  <c r="BG96" i="36"/>
  <c r="BN96" i="36" s="1"/>
  <c r="BU96" i="36" s="1"/>
  <c r="CE96" i="36" s="1"/>
  <c r="CL96" i="36" s="1"/>
  <c r="CS96" i="36" s="1"/>
  <c r="CX96" i="36" s="1"/>
  <c r="AW96" i="36"/>
  <c r="BB96" i="36" s="1"/>
  <c r="AV96" i="36"/>
  <c r="BF38" i="36"/>
  <c r="C109" i="36"/>
  <c r="AM114" i="36"/>
  <c r="P138" i="36"/>
  <c r="P131" i="36"/>
  <c r="P132" i="36"/>
  <c r="P133" i="36"/>
  <c r="P130" i="36"/>
  <c r="P127" i="36"/>
  <c r="P128" i="36"/>
  <c r="P129" i="36"/>
  <c r="P123" i="36"/>
  <c r="P122" i="36"/>
  <c r="P121" i="36"/>
  <c r="P120" i="36"/>
  <c r="P119" i="36"/>
  <c r="P118" i="36"/>
  <c r="P117" i="36"/>
  <c r="P134" i="36"/>
  <c r="P116" i="36"/>
  <c r="P111" i="36"/>
  <c r="P126" i="36"/>
  <c r="P125" i="36"/>
  <c r="P110" i="36"/>
  <c r="P104" i="36"/>
  <c r="P106" i="36"/>
  <c r="P100" i="36"/>
  <c r="P99" i="36"/>
  <c r="P98" i="36"/>
  <c r="P105" i="36"/>
  <c r="P93" i="36"/>
  <c r="P96" i="36"/>
  <c r="P90" i="36"/>
  <c r="P86" i="36"/>
  <c r="P83" i="36"/>
  <c r="P79" i="36"/>
  <c r="P78" i="36"/>
  <c r="P77" i="36"/>
  <c r="P76" i="36"/>
  <c r="P75" i="36"/>
  <c r="P74" i="36"/>
  <c r="P73" i="36"/>
  <c r="P102" i="36"/>
  <c r="P101" i="36"/>
  <c r="P95" i="36"/>
  <c r="P91" i="36"/>
  <c r="P87" i="36"/>
  <c r="P85" i="36"/>
  <c r="P88" i="36"/>
  <c r="P94" i="36"/>
  <c r="P89" i="36"/>
  <c r="P97" i="36"/>
  <c r="P84" i="36"/>
  <c r="P80" i="36"/>
  <c r="P72" i="36"/>
  <c r="P81" i="36"/>
  <c r="P68" i="36"/>
  <c r="P66" i="36"/>
  <c r="P71" i="36"/>
  <c r="P70" i="36"/>
  <c r="P69" i="36"/>
  <c r="P65" i="36"/>
  <c r="P64" i="36"/>
  <c r="P63" i="36"/>
  <c r="P62" i="36"/>
  <c r="P61" i="36"/>
  <c r="P60" i="36"/>
  <c r="P59" i="36"/>
  <c r="P58" i="36"/>
  <c r="P57" i="36"/>
  <c r="P56" i="36"/>
  <c r="P55" i="36"/>
  <c r="P54" i="36"/>
  <c r="P53" i="36"/>
  <c r="P52" i="36"/>
  <c r="P51" i="36"/>
  <c r="P50" i="36"/>
  <c r="P49" i="36"/>
  <c r="P48" i="36"/>
  <c r="P47" i="36"/>
  <c r="P46" i="36"/>
  <c r="P45" i="36"/>
  <c r="P44" i="36"/>
  <c r="P43" i="36"/>
  <c r="P42" i="36"/>
  <c r="P41" i="36"/>
  <c r="P40" i="36"/>
  <c r="P39" i="36"/>
  <c r="P16" i="36"/>
  <c r="P15" i="36"/>
  <c r="AB4" i="36"/>
  <c r="P6" i="36"/>
  <c r="P4" i="36"/>
  <c r="P38" i="36"/>
  <c r="P19" i="36"/>
  <c r="P18" i="36"/>
  <c r="P11" i="36"/>
  <c r="P10" i="36"/>
  <c r="P22" i="36"/>
  <c r="P12" i="36"/>
  <c r="P7" i="36"/>
  <c r="O36" i="36"/>
  <c r="P13" i="36"/>
  <c r="AJ126" i="36"/>
  <c r="AC125" i="36"/>
  <c r="BZ131" i="36"/>
  <c r="AJ30" i="36"/>
  <c r="AC29" i="36"/>
  <c r="W114" i="36"/>
  <c r="O124" i="36"/>
  <c r="AB38" i="36"/>
  <c r="H124" i="36"/>
  <c r="I124" i="36" s="1"/>
  <c r="R38" i="36"/>
  <c r="CX129" i="36"/>
  <c r="D206" i="37"/>
  <c r="O206" i="37" s="1"/>
  <c r="O204" i="37"/>
  <c r="F132" i="36"/>
  <c r="F133" i="36"/>
  <c r="F134" i="36"/>
  <c r="F128" i="36"/>
  <c r="F131" i="36"/>
  <c r="F129" i="36"/>
  <c r="F130" i="36"/>
  <c r="F138" i="36"/>
  <c r="F125" i="36"/>
  <c r="F120" i="36"/>
  <c r="F106" i="36"/>
  <c r="F123" i="36"/>
  <c r="F119" i="36"/>
  <c r="F116" i="36"/>
  <c r="F110" i="36"/>
  <c r="F105" i="36"/>
  <c r="F83" i="36"/>
  <c r="F81" i="36"/>
  <c r="F80" i="36"/>
  <c r="F126" i="36"/>
  <c r="F122" i="36"/>
  <c r="F111" i="36"/>
  <c r="F96" i="36"/>
  <c r="F90" i="36"/>
  <c r="F86" i="36"/>
  <c r="F117" i="36"/>
  <c r="F104" i="36"/>
  <c r="F95" i="36"/>
  <c r="F91" i="36"/>
  <c r="F87" i="36"/>
  <c r="F121" i="36"/>
  <c r="F97" i="36"/>
  <c r="F89" i="36"/>
  <c r="F127" i="36"/>
  <c r="F102" i="36"/>
  <c r="F100" i="36"/>
  <c r="F99" i="36"/>
  <c r="F98" i="36"/>
  <c r="F84" i="36"/>
  <c r="F118" i="36"/>
  <c r="F101" i="36"/>
  <c r="F93" i="36"/>
  <c r="F85" i="36"/>
  <c r="F79" i="36"/>
  <c r="F75" i="36"/>
  <c r="F68" i="36"/>
  <c r="F76" i="36"/>
  <c r="F77" i="36"/>
  <c r="F73" i="36"/>
  <c r="F94" i="36"/>
  <c r="F39" i="36"/>
  <c r="F88" i="36"/>
  <c r="F78" i="36"/>
  <c r="F74" i="36"/>
  <c r="F66" i="36"/>
  <c r="F38" i="36"/>
  <c r="F72" i="36"/>
  <c r="F71" i="36"/>
  <c r="F61" i="36"/>
  <c r="F57" i="36"/>
  <c r="F54" i="36"/>
  <c r="F50" i="36"/>
  <c r="F46" i="36"/>
  <c r="F42" i="36"/>
  <c r="F19" i="36"/>
  <c r="F18" i="36"/>
  <c r="F11" i="36"/>
  <c r="F10" i="36"/>
  <c r="F6" i="36"/>
  <c r="F4" i="36"/>
  <c r="F7" i="36"/>
  <c r="K4" i="36"/>
  <c r="F70" i="36"/>
  <c r="F65" i="36"/>
  <c r="F56" i="36"/>
  <c r="F45" i="36"/>
  <c r="F62" i="36"/>
  <c r="F58" i="36"/>
  <c r="F55" i="36"/>
  <c r="F51" i="36"/>
  <c r="F47" i="36"/>
  <c r="F43" i="36"/>
  <c r="F40" i="36"/>
  <c r="F22" i="36"/>
  <c r="F12" i="36"/>
  <c r="F64" i="36"/>
  <c r="F53" i="36"/>
  <c r="F41" i="36"/>
  <c r="F69" i="36"/>
  <c r="F63" i="36"/>
  <c r="F59" i="36"/>
  <c r="F52" i="36"/>
  <c r="F48" i="36"/>
  <c r="F44" i="36"/>
  <c r="E36" i="36"/>
  <c r="F13" i="36"/>
  <c r="F60" i="36"/>
  <c r="F49" i="36"/>
  <c r="F15" i="36"/>
  <c r="F16" i="36"/>
  <c r="BA30" i="36"/>
  <c r="BA35" i="36"/>
  <c r="AZ35" i="36"/>
  <c r="BA29" i="36"/>
  <c r="AW77" i="36"/>
  <c r="BB77" i="36" s="1"/>
  <c r="BG77" i="36"/>
  <c r="BN77" i="36" s="1"/>
  <c r="BU77" i="36" s="1"/>
  <c r="CE77" i="36" s="1"/>
  <c r="CL77" i="36" s="1"/>
  <c r="CS77" i="36" s="1"/>
  <c r="CX77" i="36" s="1"/>
  <c r="AV77" i="36"/>
  <c r="BM34" i="36"/>
  <c r="AU34" i="36"/>
  <c r="BJ124" i="36"/>
  <c r="BT38" i="36"/>
  <c r="AC110" i="36"/>
  <c r="X110" i="36"/>
  <c r="S83" i="36"/>
  <c r="X83" i="36" s="1"/>
  <c r="BX116" i="36"/>
  <c r="AB34" i="36"/>
  <c r="CV23" i="36"/>
  <c r="CW23" i="36" s="1"/>
  <c r="AT113" i="36"/>
  <c r="AT114" i="36"/>
  <c r="AT109" i="36"/>
  <c r="BT33" i="36"/>
  <c r="BK33" i="36"/>
  <c r="CV68" i="36"/>
  <c r="CV83" i="36"/>
  <c r="AV138" i="36"/>
  <c r="BG138" i="36"/>
  <c r="BN138" i="36" s="1"/>
  <c r="BU138" i="36" s="1"/>
  <c r="BZ55" i="36"/>
  <c r="BX125" i="36"/>
  <c r="X29" i="36"/>
  <c r="S35" i="36"/>
  <c r="T29" i="36"/>
  <c r="AW84" i="36"/>
  <c r="BB84" i="36" s="1"/>
  <c r="AV84" i="36"/>
  <c r="BG84" i="36"/>
  <c r="BN84" i="36" s="1"/>
  <c r="BU84" i="36" s="1"/>
  <c r="AZ4" i="36"/>
  <c r="BA5" i="36" s="1"/>
  <c r="CK22" i="36"/>
  <c r="AG33" i="36"/>
  <c r="CI138" i="36"/>
  <c r="CI132" i="36"/>
  <c r="CI128" i="36"/>
  <c r="CI133" i="36"/>
  <c r="CI131" i="36"/>
  <c r="CI130" i="36"/>
  <c r="CI129" i="36"/>
  <c r="CI125" i="36"/>
  <c r="CI134" i="36"/>
  <c r="CI126" i="36"/>
  <c r="CI120" i="36"/>
  <c r="CI116" i="36"/>
  <c r="CI104" i="36"/>
  <c r="CI102" i="36"/>
  <c r="CI123" i="36"/>
  <c r="CI119" i="36"/>
  <c r="CI81" i="36"/>
  <c r="CI80" i="36"/>
  <c r="CI79" i="36"/>
  <c r="CI127" i="36"/>
  <c r="CI106" i="36"/>
  <c r="CI101" i="36"/>
  <c r="CI100" i="36"/>
  <c r="CI94" i="36"/>
  <c r="CI89" i="36"/>
  <c r="CI85" i="36"/>
  <c r="CI118" i="36"/>
  <c r="CI93" i="36"/>
  <c r="CI90" i="36"/>
  <c r="CI86" i="36"/>
  <c r="CI122" i="36"/>
  <c r="CI117" i="36"/>
  <c r="CI105" i="36"/>
  <c r="CI121" i="36"/>
  <c r="CI99" i="36"/>
  <c r="CI98" i="36"/>
  <c r="CI97" i="36"/>
  <c r="CI96" i="36"/>
  <c r="CI87" i="36"/>
  <c r="CI111" i="36"/>
  <c r="CI88" i="36"/>
  <c r="CI83" i="36"/>
  <c r="CI110" i="36"/>
  <c r="CI95" i="36"/>
  <c r="CI91" i="36"/>
  <c r="CI78" i="36"/>
  <c r="CI74" i="36"/>
  <c r="CI84" i="36"/>
  <c r="CI75" i="36"/>
  <c r="CI76" i="36"/>
  <c r="CI72" i="36"/>
  <c r="CI77" i="36"/>
  <c r="CI73" i="36"/>
  <c r="CI38" i="36"/>
  <c r="CI71" i="36"/>
  <c r="CI70" i="36"/>
  <c r="CI69" i="36"/>
  <c r="CI68" i="36"/>
  <c r="CI66" i="36"/>
  <c r="CI65" i="36"/>
  <c r="CI64" i="36"/>
  <c r="CI61" i="36"/>
  <c r="CI57" i="36"/>
  <c r="CI53" i="36"/>
  <c r="CI49" i="36"/>
  <c r="CI45" i="36"/>
  <c r="CI41" i="36"/>
  <c r="CI39" i="36"/>
  <c r="CI22" i="36"/>
  <c r="CI19" i="36"/>
  <c r="CI11" i="36"/>
  <c r="CI6" i="36"/>
  <c r="CR4" i="36"/>
  <c r="CI56" i="36"/>
  <c r="CI40" i="36"/>
  <c r="CI62" i="36"/>
  <c r="CI58" i="36"/>
  <c r="CI54" i="36"/>
  <c r="CI50" i="36"/>
  <c r="CI46" i="36"/>
  <c r="CI42" i="36"/>
  <c r="CI12" i="36"/>
  <c r="CI7" i="36"/>
  <c r="CI60" i="36"/>
  <c r="CI52" i="36"/>
  <c r="CI48" i="36"/>
  <c r="CI63" i="36"/>
  <c r="CI59" i="36"/>
  <c r="CI55" i="36"/>
  <c r="CI51" i="36"/>
  <c r="CI47" i="36"/>
  <c r="CI43" i="36"/>
  <c r="CI15" i="36"/>
  <c r="CI13" i="36"/>
  <c r="CI44" i="36"/>
  <c r="CH36" i="36"/>
  <c r="CI16" i="36"/>
  <c r="CI4" i="36"/>
  <c r="CI18" i="36"/>
  <c r="CI10" i="36"/>
  <c r="M27" i="36"/>
  <c r="M26" i="36"/>
  <c r="L34" i="36"/>
  <c r="M34" i="36" s="1"/>
  <c r="BX15" i="36"/>
  <c r="AP22" i="36"/>
  <c r="AI22" i="36"/>
  <c r="BZ57" i="36"/>
  <c r="CA124" i="36"/>
  <c r="CK38" i="36"/>
  <c r="BZ58" i="36"/>
  <c r="BZ66" i="36"/>
  <c r="AW73" i="36"/>
  <c r="BB73" i="36" s="1"/>
  <c r="BG73" i="36"/>
  <c r="BN73" i="36" s="1"/>
  <c r="BU73" i="36" s="1"/>
  <c r="CE73" i="36" s="1"/>
  <c r="CL73" i="36" s="1"/>
  <c r="CS73" i="36" s="1"/>
  <c r="CX73" i="36" s="1"/>
  <c r="AV73" i="36"/>
  <c r="CE90" i="36"/>
  <c r="CL90" i="36" s="1"/>
  <c r="CS90" i="36" s="1"/>
  <c r="CX90" i="36" s="1"/>
  <c r="BZ90" i="36"/>
  <c r="BX93" i="36"/>
  <c r="AW111" i="36"/>
  <c r="BB111" i="36" s="1"/>
  <c r="BG111" i="36"/>
  <c r="BN111" i="36" s="1"/>
  <c r="BU111" i="36" s="1"/>
  <c r="AV111" i="36"/>
  <c r="BX104" i="36"/>
  <c r="BR33" i="36"/>
  <c r="CD22" i="36"/>
  <c r="Z34" i="36"/>
  <c r="BA34" i="36"/>
  <c r="CD34" i="36"/>
  <c r="CB34" i="36"/>
  <c r="BZ80" i="36"/>
  <c r="BZ60" i="36"/>
  <c r="BZ50" i="36"/>
  <c r="BG95" i="36"/>
  <c r="BN95" i="36" s="1"/>
  <c r="BU95" i="36" s="1"/>
  <c r="CE95" i="36" s="1"/>
  <c r="CL95" i="36" s="1"/>
  <c r="CS95" i="36" s="1"/>
  <c r="CX95" i="36" s="1"/>
  <c r="AW95" i="36"/>
  <c r="BB95" i="36" s="1"/>
  <c r="AV95" i="36"/>
  <c r="AW123" i="36"/>
  <c r="BB123" i="36" s="1"/>
  <c r="BG123" i="36"/>
  <c r="BN123" i="36" s="1"/>
  <c r="BU123" i="36" s="1"/>
  <c r="CE123" i="36" s="1"/>
  <c r="CL123" i="36" s="1"/>
  <c r="CS123" i="36" s="1"/>
  <c r="CX123" i="36" s="1"/>
  <c r="AV123" i="36"/>
  <c r="AI33" i="36"/>
  <c r="CP138" i="36"/>
  <c r="CP133" i="36"/>
  <c r="CP129" i="36"/>
  <c r="CP134" i="36"/>
  <c r="CP130" i="36"/>
  <c r="CP125" i="36"/>
  <c r="CP126" i="36"/>
  <c r="CP131" i="36"/>
  <c r="CP124" i="36"/>
  <c r="CP123" i="36"/>
  <c r="CP132" i="36"/>
  <c r="CP110" i="36"/>
  <c r="CP102" i="36"/>
  <c r="CP101" i="36"/>
  <c r="CP100" i="36"/>
  <c r="CP128" i="36"/>
  <c r="CP127" i="36"/>
  <c r="CP121" i="36"/>
  <c r="CP117" i="36"/>
  <c r="CP120" i="36"/>
  <c r="CP116" i="36"/>
  <c r="CP106" i="36"/>
  <c r="CP91" i="36"/>
  <c r="CP90" i="36"/>
  <c r="CP89" i="36"/>
  <c r="CP88" i="36"/>
  <c r="CP87" i="36"/>
  <c r="CP86" i="36"/>
  <c r="CP85" i="36"/>
  <c r="CP84" i="36"/>
  <c r="CP83" i="36"/>
  <c r="CP122" i="36"/>
  <c r="CP119" i="36"/>
  <c r="CP111" i="36"/>
  <c r="CP104" i="36"/>
  <c r="CP93" i="36"/>
  <c r="CP79" i="36"/>
  <c r="CP96" i="36"/>
  <c r="CP94" i="36"/>
  <c r="CP105" i="36"/>
  <c r="CP118" i="36"/>
  <c r="CP99" i="36"/>
  <c r="CP98" i="36"/>
  <c r="CP97" i="36"/>
  <c r="CP80" i="36"/>
  <c r="CP76" i="36"/>
  <c r="CP72" i="36"/>
  <c r="CP71" i="36"/>
  <c r="CP70" i="36"/>
  <c r="CP69" i="36"/>
  <c r="CP68" i="36"/>
  <c r="CP65" i="36"/>
  <c r="CP64" i="36"/>
  <c r="CP77" i="36"/>
  <c r="CP73" i="36"/>
  <c r="CP95" i="36"/>
  <c r="CP81" i="36"/>
  <c r="CP78" i="36"/>
  <c r="CP74" i="36"/>
  <c r="CP63" i="36"/>
  <c r="CP62" i="36"/>
  <c r="CP61" i="36"/>
  <c r="CP60" i="36"/>
  <c r="CP59" i="36"/>
  <c r="CP58" i="36"/>
  <c r="CP57" i="36"/>
  <c r="CP56" i="36"/>
  <c r="CP55" i="36"/>
  <c r="CP54" i="36"/>
  <c r="CP53" i="36"/>
  <c r="CP52" i="36"/>
  <c r="CP51" i="36"/>
  <c r="CP50" i="36"/>
  <c r="CP49" i="36"/>
  <c r="CP48" i="36"/>
  <c r="CP47" i="36"/>
  <c r="CP46" i="36"/>
  <c r="CP45" i="36"/>
  <c r="CP44" i="36"/>
  <c r="CP43" i="36"/>
  <c r="CP42" i="36"/>
  <c r="CP41" i="36"/>
  <c r="CP40" i="36"/>
  <c r="CP39" i="36"/>
  <c r="CP38" i="36"/>
  <c r="CO36" i="36"/>
  <c r="CP36" i="36" s="1"/>
  <c r="CP66" i="36"/>
  <c r="CP12" i="36"/>
  <c r="CP7" i="36"/>
  <c r="CP75" i="36"/>
  <c r="CP15" i="36"/>
  <c r="CP13" i="36"/>
  <c r="CP18" i="36"/>
  <c r="CP16" i="36"/>
  <c r="CP10" i="36"/>
  <c r="CP4" i="36"/>
  <c r="CP22" i="36"/>
  <c r="CP6" i="36"/>
  <c r="CP19" i="36"/>
  <c r="CP11" i="36"/>
  <c r="AB33" i="36"/>
  <c r="P33" i="36"/>
  <c r="AU22" i="36"/>
  <c r="AU36" i="36"/>
  <c r="AU38" i="36"/>
  <c r="CR35" i="36"/>
  <c r="CI35" i="36"/>
  <c r="AB22" i="36"/>
  <c r="R22" i="36"/>
  <c r="BX39" i="36"/>
  <c r="BX83" i="36"/>
  <c r="AW122" i="36"/>
  <c r="BB122" i="36" s="1"/>
  <c r="BG122" i="36"/>
  <c r="BN122" i="36" s="1"/>
  <c r="BU122" i="36" s="1"/>
  <c r="CE122" i="36" s="1"/>
  <c r="CL122" i="36" s="1"/>
  <c r="CS122" i="36" s="1"/>
  <c r="CX122" i="36" s="1"/>
  <c r="AV122" i="36"/>
  <c r="BZ134" i="36"/>
  <c r="CE133" i="36"/>
  <c r="CL133" i="36" s="1"/>
  <c r="CS133" i="36" s="1"/>
  <c r="CX133" i="36" s="1"/>
  <c r="BZ133" i="36"/>
  <c r="BZ47" i="36"/>
  <c r="BX68" i="36"/>
  <c r="AW121" i="36"/>
  <c r="BB121" i="36" s="1"/>
  <c r="BG121" i="36"/>
  <c r="BN121" i="36" s="1"/>
  <c r="BU121" i="36" s="1"/>
  <c r="CE121" i="36" s="1"/>
  <c r="CL121" i="36" s="1"/>
  <c r="CS121" i="36" s="1"/>
  <c r="CX121" i="36" s="1"/>
  <c r="AV121" i="36"/>
  <c r="R34" i="36"/>
  <c r="AQ27" i="36"/>
  <c r="AJ26" i="36"/>
  <c r="I138" i="36"/>
  <c r="I134" i="36"/>
  <c r="I130" i="36"/>
  <c r="I131" i="36"/>
  <c r="I126" i="36"/>
  <c r="I125" i="36"/>
  <c r="I127" i="36"/>
  <c r="I128" i="36"/>
  <c r="I116" i="36"/>
  <c r="I133" i="36"/>
  <c r="I123" i="36"/>
  <c r="I122" i="36"/>
  <c r="I121" i="36"/>
  <c r="I120" i="36"/>
  <c r="I119" i="36"/>
  <c r="I118" i="36"/>
  <c r="I117" i="36"/>
  <c r="I102" i="36"/>
  <c r="I101" i="36"/>
  <c r="I104" i="36"/>
  <c r="I132" i="36"/>
  <c r="I91" i="36"/>
  <c r="I90" i="36"/>
  <c r="I89" i="36"/>
  <c r="I88" i="36"/>
  <c r="I87" i="36"/>
  <c r="I86" i="36"/>
  <c r="I85" i="36"/>
  <c r="I84" i="36"/>
  <c r="I129" i="36"/>
  <c r="I106" i="36"/>
  <c r="I105" i="36"/>
  <c r="I94" i="36"/>
  <c r="I93" i="36"/>
  <c r="I81" i="36"/>
  <c r="I110" i="36"/>
  <c r="I100" i="36"/>
  <c r="I99" i="36"/>
  <c r="I98" i="36"/>
  <c r="I97" i="36"/>
  <c r="I83" i="36"/>
  <c r="I111" i="36"/>
  <c r="I96" i="36"/>
  <c r="I95" i="36"/>
  <c r="I80" i="36"/>
  <c r="I78" i="36"/>
  <c r="I74" i="36"/>
  <c r="I72" i="36"/>
  <c r="I71" i="36"/>
  <c r="I70" i="36"/>
  <c r="I69" i="36"/>
  <c r="I65" i="36"/>
  <c r="I79" i="36"/>
  <c r="I75" i="36"/>
  <c r="I76" i="36"/>
  <c r="I77" i="36"/>
  <c r="I73" i="36"/>
  <c r="I66" i="36"/>
  <c r="I64" i="36"/>
  <c r="I63" i="36"/>
  <c r="I62" i="36"/>
  <c r="I61" i="36"/>
  <c r="I60" i="36"/>
  <c r="I59" i="36"/>
  <c r="I58" i="36"/>
  <c r="I57" i="36"/>
  <c r="I56" i="36"/>
  <c r="I55" i="36"/>
  <c r="I54" i="36"/>
  <c r="I53" i="36"/>
  <c r="I52" i="36"/>
  <c r="I51" i="36"/>
  <c r="I50" i="36"/>
  <c r="I49" i="36"/>
  <c r="I48" i="36"/>
  <c r="I47" i="36"/>
  <c r="I46" i="36"/>
  <c r="I45" i="36"/>
  <c r="I44" i="36"/>
  <c r="I43" i="36"/>
  <c r="I42" i="36"/>
  <c r="I41" i="36"/>
  <c r="I40" i="36"/>
  <c r="I39" i="36"/>
  <c r="I68" i="36"/>
  <c r="I38" i="36"/>
  <c r="H36" i="36"/>
  <c r="I36" i="36" s="1"/>
  <c r="I13" i="36"/>
  <c r="R4" i="36"/>
  <c r="I16" i="36"/>
  <c r="I15" i="36"/>
  <c r="I19" i="36"/>
  <c r="I18" i="36"/>
  <c r="I11" i="36"/>
  <c r="I10" i="36"/>
  <c r="I6" i="36"/>
  <c r="I4" i="36"/>
  <c r="I22" i="36"/>
  <c r="I7" i="36"/>
  <c r="I12" i="36"/>
  <c r="W113" i="36"/>
  <c r="B124" i="36"/>
  <c r="C38" i="36"/>
  <c r="C141" i="36" s="1"/>
  <c r="BZ53" i="36"/>
  <c r="BZ129" i="36"/>
  <c r="AO138" i="36"/>
  <c r="AO123" i="36"/>
  <c r="AO122" i="36"/>
  <c r="AO121" i="36"/>
  <c r="AO120" i="36"/>
  <c r="AO119" i="36"/>
  <c r="AO118" i="36"/>
  <c r="AO117" i="36"/>
  <c r="AO116" i="36"/>
  <c r="AO111" i="36"/>
  <c r="AO110" i="36"/>
  <c r="AO101" i="36"/>
  <c r="AO100" i="36"/>
  <c r="AO99" i="36"/>
  <c r="AO98" i="36"/>
  <c r="AO124" i="36"/>
  <c r="AO106" i="36"/>
  <c r="AO102" i="36"/>
  <c r="AO104" i="36"/>
  <c r="AO97" i="36"/>
  <c r="AO93" i="36"/>
  <c r="AO88" i="36"/>
  <c r="AO84" i="36"/>
  <c r="AO83" i="36"/>
  <c r="AO81" i="36"/>
  <c r="AO78" i="36"/>
  <c r="AO77" i="36"/>
  <c r="AO76" i="36"/>
  <c r="AO75" i="36"/>
  <c r="AO74" i="36"/>
  <c r="AO73" i="36"/>
  <c r="AO72" i="36"/>
  <c r="AO96" i="36"/>
  <c r="AO89" i="36"/>
  <c r="AO85" i="36"/>
  <c r="AO105" i="36"/>
  <c r="AO91" i="36"/>
  <c r="AO90" i="36"/>
  <c r="AO95" i="36"/>
  <c r="AO87" i="36"/>
  <c r="AO94" i="36"/>
  <c r="AO86" i="36"/>
  <c r="AO66" i="36"/>
  <c r="AO80" i="36"/>
  <c r="AO79" i="36"/>
  <c r="AO71" i="36"/>
  <c r="AO70" i="36"/>
  <c r="AO69" i="36"/>
  <c r="AO65" i="36"/>
  <c r="AO68" i="36"/>
  <c r="AO64" i="36"/>
  <c r="AO63" i="36"/>
  <c r="AO62" i="36"/>
  <c r="AO61" i="36"/>
  <c r="AO60" i="36"/>
  <c r="AO59" i="36"/>
  <c r="AO58" i="36"/>
  <c r="AO57" i="36"/>
  <c r="AO56" i="36"/>
  <c r="AO55" i="36"/>
  <c r="AO54" i="36"/>
  <c r="AO53" i="36"/>
  <c r="AO52" i="36"/>
  <c r="AO51" i="36"/>
  <c r="AO50" i="36"/>
  <c r="AO49" i="36"/>
  <c r="AO48" i="36"/>
  <c r="AO47" i="36"/>
  <c r="AO46" i="36"/>
  <c r="AO45" i="36"/>
  <c r="AO44" i="36"/>
  <c r="AO43" i="36"/>
  <c r="AO42" i="36"/>
  <c r="AO41" i="36"/>
  <c r="AO40" i="36"/>
  <c r="AO39" i="36"/>
  <c r="AO38" i="36"/>
  <c r="BF36" i="36" l="1"/>
  <c r="AM109" i="36"/>
  <c r="AN36" i="36"/>
  <c r="BZ102" i="36"/>
  <c r="N120" i="36"/>
  <c r="N102" i="36"/>
  <c r="N86" i="36"/>
  <c r="N76" i="36"/>
  <c r="N61" i="36"/>
  <c r="N41" i="36"/>
  <c r="N121" i="36"/>
  <c r="N100" i="36"/>
  <c r="N70" i="36"/>
  <c r="N47" i="36"/>
  <c r="N124" i="36"/>
  <c r="N88" i="36"/>
  <c r="N95" i="36"/>
  <c r="N56" i="36"/>
  <c r="N49" i="36"/>
  <c r="N104" i="36"/>
  <c r="N89" i="36"/>
  <c r="N68" i="36"/>
  <c r="N42" i="36"/>
  <c r="N58" i="36"/>
  <c r="BZ120" i="36"/>
  <c r="BZ63" i="36"/>
  <c r="CE64" i="36"/>
  <c r="CL64" i="36" s="1"/>
  <c r="CS64" i="36" s="1"/>
  <c r="CX64" i="36" s="1"/>
  <c r="BZ64" i="36"/>
  <c r="BZ97" i="36"/>
  <c r="N45" i="36"/>
  <c r="N44" i="36"/>
  <c r="N62" i="36"/>
  <c r="N53" i="36"/>
  <c r="N51" i="36"/>
  <c r="N71" i="36"/>
  <c r="N46" i="36"/>
  <c r="N60" i="36"/>
  <c r="N38" i="36"/>
  <c r="N75" i="36"/>
  <c r="N74" i="36"/>
  <c r="N96" i="36"/>
  <c r="N87" i="36"/>
  <c r="N105" i="36"/>
  <c r="N97" i="36"/>
  <c r="N93" i="36"/>
  <c r="N80" i="36"/>
  <c r="N119" i="36"/>
  <c r="N111" i="36"/>
  <c r="N138" i="36"/>
  <c r="N63" i="36"/>
  <c r="N48" i="36"/>
  <c r="N73" i="36"/>
  <c r="N59" i="36"/>
  <c r="N55" i="36"/>
  <c r="N72" i="36"/>
  <c r="N50" i="36"/>
  <c r="N64" i="36"/>
  <c r="N39" i="36"/>
  <c r="N79" i="36"/>
  <c r="N78" i="36"/>
  <c r="N98" i="36"/>
  <c r="N110" i="36"/>
  <c r="N106" i="36"/>
  <c r="N122" i="36"/>
  <c r="N94" i="36"/>
  <c r="N81" i="36"/>
  <c r="N123" i="36"/>
  <c r="N116" i="36"/>
  <c r="BZ42" i="36"/>
  <c r="N69" i="36"/>
  <c r="N52" i="36"/>
  <c r="N77" i="36"/>
  <c r="N43" i="36"/>
  <c r="N57" i="36"/>
  <c r="N40" i="36"/>
  <c r="N54" i="36"/>
  <c r="N65" i="36"/>
  <c r="N66" i="36"/>
  <c r="N91" i="36"/>
  <c r="N90" i="36"/>
  <c r="N99" i="36"/>
  <c r="N117" i="36"/>
  <c r="N85" i="36"/>
  <c r="N84" i="36"/>
  <c r="N118" i="36"/>
  <c r="N83" i="36"/>
  <c r="N101" i="36"/>
  <c r="BZ96" i="36"/>
  <c r="BZ119" i="36"/>
  <c r="BZ118" i="36"/>
  <c r="BZ99" i="36"/>
  <c r="AQ16" i="36"/>
  <c r="AJ15" i="36"/>
  <c r="AK30" i="36" s="1"/>
  <c r="BZ98" i="36"/>
  <c r="BZ73" i="36"/>
  <c r="CE71" i="36"/>
  <c r="CL71" i="36" s="1"/>
  <c r="CS71" i="36" s="1"/>
  <c r="CX71" i="36" s="1"/>
  <c r="BZ71" i="36"/>
  <c r="CE76" i="36"/>
  <c r="CL76" i="36" s="1"/>
  <c r="CS76" i="36" s="1"/>
  <c r="CX76" i="36" s="1"/>
  <c r="BZ76" i="36"/>
  <c r="CE70" i="36"/>
  <c r="CL70" i="36" s="1"/>
  <c r="CS70" i="36" s="1"/>
  <c r="CX70" i="36" s="1"/>
  <c r="BZ70" i="36"/>
  <c r="CE127" i="36"/>
  <c r="CL127" i="36" s="1"/>
  <c r="CS127" i="36" s="1"/>
  <c r="CX127" i="36" s="1"/>
  <c r="BZ127" i="36"/>
  <c r="CQ141" i="36"/>
  <c r="AU141" i="36"/>
  <c r="D138" i="36"/>
  <c r="D124" i="36"/>
  <c r="D123" i="36"/>
  <c r="D122" i="36"/>
  <c r="D121" i="36"/>
  <c r="D120" i="36"/>
  <c r="D119" i="36"/>
  <c r="D118" i="36"/>
  <c r="D117" i="36"/>
  <c r="D116" i="36"/>
  <c r="D111" i="36"/>
  <c r="D110" i="36"/>
  <c r="D104" i="36"/>
  <c r="D101" i="36"/>
  <c r="D100" i="36"/>
  <c r="D99" i="36"/>
  <c r="D98" i="36"/>
  <c r="D102" i="36"/>
  <c r="D93" i="36"/>
  <c r="D94" i="36"/>
  <c r="D88" i="36"/>
  <c r="D84" i="36"/>
  <c r="D81" i="36"/>
  <c r="D79" i="36"/>
  <c r="D78" i="36"/>
  <c r="D77" i="36"/>
  <c r="D76" i="36"/>
  <c r="D75" i="36"/>
  <c r="D74" i="36"/>
  <c r="D73" i="36"/>
  <c r="D97" i="36"/>
  <c r="D89" i="36"/>
  <c r="D85" i="36"/>
  <c r="D83" i="36"/>
  <c r="D105" i="36"/>
  <c r="D87" i="36"/>
  <c r="D86" i="36"/>
  <c r="D106" i="36"/>
  <c r="D96" i="36"/>
  <c r="D91" i="36"/>
  <c r="D80" i="36"/>
  <c r="D90" i="36"/>
  <c r="D72" i="36"/>
  <c r="D95" i="36"/>
  <c r="D68" i="36"/>
  <c r="D66" i="36"/>
  <c r="D71" i="36"/>
  <c r="D70" i="36"/>
  <c r="D69" i="36"/>
  <c r="D65" i="36"/>
  <c r="D64" i="36"/>
  <c r="D63" i="36"/>
  <c r="D62" i="36"/>
  <c r="D61" i="36"/>
  <c r="D60" i="36"/>
  <c r="D59" i="36"/>
  <c r="D58" i="36"/>
  <c r="D57" i="36"/>
  <c r="D56" i="36"/>
  <c r="D55" i="36"/>
  <c r="D54" i="36"/>
  <c r="D53" i="36"/>
  <c r="D52" i="36"/>
  <c r="D51" i="36"/>
  <c r="D50" i="36"/>
  <c r="D49" i="36"/>
  <c r="D48" i="36"/>
  <c r="D47" i="36"/>
  <c r="D46" i="36"/>
  <c r="D45" i="36"/>
  <c r="D44" i="36"/>
  <c r="D43" i="36"/>
  <c r="D42" i="36"/>
  <c r="D41" i="36"/>
  <c r="D40" i="36"/>
  <c r="D39" i="36"/>
  <c r="D38" i="36"/>
  <c r="C124" i="36"/>
  <c r="C142" i="36" s="1"/>
  <c r="AT112" i="36"/>
  <c r="AU109" i="36"/>
  <c r="F141" i="36"/>
  <c r="F142" i="36"/>
  <c r="AD29" i="36"/>
  <c r="AC35" i="36"/>
  <c r="AD35" i="36" s="1"/>
  <c r="AQ126" i="36"/>
  <c r="AJ125" i="36"/>
  <c r="AN113" i="36"/>
  <c r="CA114" i="36"/>
  <c r="CA113" i="36"/>
  <c r="CA109" i="36"/>
  <c r="CK36" i="36"/>
  <c r="BE138" i="36"/>
  <c r="BE123" i="36"/>
  <c r="BE122" i="36"/>
  <c r="BE121" i="36"/>
  <c r="BE120" i="36"/>
  <c r="BE119" i="36"/>
  <c r="BE118" i="36"/>
  <c r="BE117" i="36"/>
  <c r="BE116" i="36"/>
  <c r="BE111" i="36"/>
  <c r="BM124" i="36"/>
  <c r="BE110" i="36"/>
  <c r="BE102" i="36"/>
  <c r="BE99" i="36"/>
  <c r="BE98" i="36"/>
  <c r="BE106" i="36"/>
  <c r="BE105" i="36"/>
  <c r="BE97" i="36"/>
  <c r="BE93" i="36"/>
  <c r="BE89" i="36"/>
  <c r="BE85" i="36"/>
  <c r="BE83" i="36"/>
  <c r="BE78" i="36"/>
  <c r="BE77" i="36"/>
  <c r="BE76" i="36"/>
  <c r="BE75" i="36"/>
  <c r="BE74" i="36"/>
  <c r="BE73" i="36"/>
  <c r="BE72" i="36"/>
  <c r="BE96" i="36"/>
  <c r="BE90" i="36"/>
  <c r="BE86" i="36"/>
  <c r="BE104" i="36"/>
  <c r="BE100" i="36"/>
  <c r="BE95" i="36"/>
  <c r="BE94" i="36"/>
  <c r="BE91" i="36"/>
  <c r="BE124" i="36"/>
  <c r="BE84" i="36"/>
  <c r="BE87" i="36"/>
  <c r="BE88" i="36"/>
  <c r="BE81" i="36"/>
  <c r="BE80" i="36"/>
  <c r="BE101" i="36"/>
  <c r="BE68" i="36"/>
  <c r="BE64" i="36"/>
  <c r="BE63" i="36"/>
  <c r="BE62" i="36"/>
  <c r="BE61" i="36"/>
  <c r="BE60" i="36"/>
  <c r="BE59" i="36"/>
  <c r="BE58" i="36"/>
  <c r="BE57" i="36"/>
  <c r="BE56" i="36"/>
  <c r="BE55" i="36"/>
  <c r="BE54" i="36"/>
  <c r="BE53" i="36"/>
  <c r="BE52" i="36"/>
  <c r="BE51" i="36"/>
  <c r="BE50" i="36"/>
  <c r="BE49" i="36"/>
  <c r="BE48" i="36"/>
  <c r="BE47" i="36"/>
  <c r="BE46" i="36"/>
  <c r="BE45" i="36"/>
  <c r="BE44" i="36"/>
  <c r="BE43" i="36"/>
  <c r="BE42" i="36"/>
  <c r="BE41" i="36"/>
  <c r="BE40" i="36"/>
  <c r="BE39" i="36"/>
  <c r="BE79" i="36"/>
  <c r="BE66" i="36"/>
  <c r="BE71" i="36"/>
  <c r="BE38" i="36"/>
  <c r="BE65" i="36"/>
  <c r="BE69" i="36"/>
  <c r="BE70" i="36"/>
  <c r="T34" i="36"/>
  <c r="AJ105" i="36"/>
  <c r="AC104" i="36"/>
  <c r="CE87" i="36"/>
  <c r="CL87" i="36" s="1"/>
  <c r="CS87" i="36" s="1"/>
  <c r="CX87" i="36" s="1"/>
  <c r="BZ87" i="36"/>
  <c r="AJ94" i="36"/>
  <c r="AC93" i="36"/>
  <c r="Y109" i="36"/>
  <c r="Y114" i="36"/>
  <c r="Y113" i="36"/>
  <c r="AI36" i="36"/>
  <c r="CV33" i="36"/>
  <c r="AJ39" i="36"/>
  <c r="AQ40" i="36"/>
  <c r="CE100" i="36"/>
  <c r="CL100" i="36" s="1"/>
  <c r="CS100" i="36" s="1"/>
  <c r="CX100" i="36" s="1"/>
  <c r="BZ100" i="36"/>
  <c r="CW30" i="36"/>
  <c r="CW29" i="36"/>
  <c r="CV35" i="36"/>
  <c r="BD141" i="36"/>
  <c r="CE130" i="36"/>
  <c r="CL130" i="36" s="1"/>
  <c r="CS130" i="36" s="1"/>
  <c r="CX130" i="36" s="1"/>
  <c r="BZ130" i="36"/>
  <c r="BG27" i="36"/>
  <c r="AW27" i="36"/>
  <c r="AQ26" i="36"/>
  <c r="AV26" i="36" s="1"/>
  <c r="AV27" i="36"/>
  <c r="CO114" i="36"/>
  <c r="CP114" i="36" s="1"/>
  <c r="CO109" i="36"/>
  <c r="CO113" i="36"/>
  <c r="CP113" i="36" s="1"/>
  <c r="CE111" i="36"/>
  <c r="CL111" i="36" s="1"/>
  <c r="CS111" i="36" s="1"/>
  <c r="CX111" i="36" s="1"/>
  <c r="BZ111" i="36"/>
  <c r="BA134" i="36"/>
  <c r="BA130" i="36"/>
  <c r="BA131" i="36"/>
  <c r="BA126" i="36"/>
  <c r="BA138" i="36"/>
  <c r="BA133" i="36"/>
  <c r="BA132" i="36"/>
  <c r="BA127" i="36"/>
  <c r="BA123" i="36"/>
  <c r="BA122" i="36"/>
  <c r="BA121" i="36"/>
  <c r="BA120" i="36"/>
  <c r="BA119" i="36"/>
  <c r="BA118" i="36"/>
  <c r="BA117" i="36"/>
  <c r="BA116" i="36"/>
  <c r="BA129" i="36"/>
  <c r="BA125" i="36"/>
  <c r="BA124" i="36"/>
  <c r="BA111" i="36"/>
  <c r="BA110" i="36"/>
  <c r="BA128" i="36"/>
  <c r="BA106" i="36"/>
  <c r="BA99" i="36"/>
  <c r="BA98" i="36"/>
  <c r="BA105" i="36"/>
  <c r="BA100" i="36"/>
  <c r="BA96" i="36"/>
  <c r="BA90" i="36"/>
  <c r="BA86" i="36"/>
  <c r="BA78" i="36"/>
  <c r="BA77" i="36"/>
  <c r="BA76" i="36"/>
  <c r="BA75" i="36"/>
  <c r="BA74" i="36"/>
  <c r="BA73" i="36"/>
  <c r="BA72" i="36"/>
  <c r="BA101" i="36"/>
  <c r="BA95" i="36"/>
  <c r="BA91" i="36"/>
  <c r="BA87" i="36"/>
  <c r="BA89" i="36"/>
  <c r="BA104" i="36"/>
  <c r="BA93" i="36"/>
  <c r="BA88" i="36"/>
  <c r="BA102" i="36"/>
  <c r="BA97" i="36"/>
  <c r="BA94" i="36"/>
  <c r="BA85" i="36"/>
  <c r="BA83" i="36"/>
  <c r="BA66" i="36"/>
  <c r="BA84" i="36"/>
  <c r="BA80" i="36"/>
  <c r="BA79" i="36"/>
  <c r="BA81" i="36"/>
  <c r="BA71" i="36"/>
  <c r="BA70" i="36"/>
  <c r="BA69" i="36"/>
  <c r="BA65" i="36"/>
  <c r="BA64" i="36"/>
  <c r="BA63" i="36"/>
  <c r="BA62" i="36"/>
  <c r="BA61" i="36"/>
  <c r="BA60" i="36"/>
  <c r="BA59" i="36"/>
  <c r="BA58" i="36"/>
  <c r="BA57" i="36"/>
  <c r="BA56" i="36"/>
  <c r="BA55" i="36"/>
  <c r="BA54" i="36"/>
  <c r="BA53" i="36"/>
  <c r="BA52" i="36"/>
  <c r="BA51" i="36"/>
  <c r="BA50" i="36"/>
  <c r="BA49" i="36"/>
  <c r="BA48" i="36"/>
  <c r="BA47" i="36"/>
  <c r="BA46" i="36"/>
  <c r="BA45" i="36"/>
  <c r="BA44" i="36"/>
  <c r="BA43" i="36"/>
  <c r="BA42" i="36"/>
  <c r="BA41" i="36"/>
  <c r="BA40" i="36"/>
  <c r="BA39" i="36"/>
  <c r="BA15" i="36"/>
  <c r="BA13" i="36"/>
  <c r="BA10" i="36"/>
  <c r="BA38" i="36"/>
  <c r="BA18" i="36"/>
  <c r="BA16" i="36"/>
  <c r="BA4" i="36"/>
  <c r="BA22" i="36"/>
  <c r="BA19" i="36"/>
  <c r="BA11" i="36"/>
  <c r="BA6" i="36"/>
  <c r="BA68" i="36"/>
  <c r="AZ36" i="36"/>
  <c r="BA36" i="36" s="1"/>
  <c r="BA7" i="36"/>
  <c r="BA12" i="36"/>
  <c r="AU114" i="36"/>
  <c r="AJ110" i="36"/>
  <c r="AC83" i="36"/>
  <c r="AC38" i="36" s="1"/>
  <c r="Q138" i="36"/>
  <c r="AB124" i="36"/>
  <c r="Q116" i="36"/>
  <c r="Q124" i="36"/>
  <c r="Q102" i="36"/>
  <c r="Q101" i="36"/>
  <c r="Q122" i="36"/>
  <c r="Q118" i="36"/>
  <c r="Q110" i="36"/>
  <c r="Q105" i="36"/>
  <c r="Q121" i="36"/>
  <c r="Q117" i="36"/>
  <c r="Q91" i="36"/>
  <c r="Q90" i="36"/>
  <c r="Q89" i="36"/>
  <c r="Q88" i="36"/>
  <c r="Q87" i="36"/>
  <c r="Q86" i="36"/>
  <c r="Q85" i="36"/>
  <c r="Q84" i="36"/>
  <c r="Q123" i="36"/>
  <c r="Q106" i="36"/>
  <c r="Q100" i="36"/>
  <c r="Q99" i="36"/>
  <c r="Q98" i="36"/>
  <c r="Q95" i="36"/>
  <c r="Q120" i="36"/>
  <c r="Q104" i="36"/>
  <c r="Q94" i="36"/>
  <c r="Q96" i="36"/>
  <c r="Q119" i="36"/>
  <c r="Q97" i="36"/>
  <c r="Q93" i="36"/>
  <c r="Q76" i="36"/>
  <c r="Q72" i="36"/>
  <c r="Q71" i="36"/>
  <c r="Q70" i="36"/>
  <c r="Q69" i="36"/>
  <c r="Q66" i="36"/>
  <c r="Q65" i="36"/>
  <c r="Q83" i="36"/>
  <c r="Q81" i="36"/>
  <c r="Q77" i="36"/>
  <c r="Q73" i="36"/>
  <c r="Q78" i="36"/>
  <c r="Q74" i="36"/>
  <c r="Q111" i="36"/>
  <c r="Q64" i="36"/>
  <c r="Q63" i="36"/>
  <c r="Q62" i="36"/>
  <c r="Q61" i="36"/>
  <c r="Q60" i="36"/>
  <c r="Q59" i="36"/>
  <c r="Q58" i="36"/>
  <c r="Q57" i="36"/>
  <c r="Q56" i="36"/>
  <c r="Q55" i="36"/>
  <c r="Q54" i="36"/>
  <c r="Q53" i="36"/>
  <c r="Q52" i="36"/>
  <c r="Q51" i="36"/>
  <c r="Q50" i="36"/>
  <c r="Q49" i="36"/>
  <c r="Q48" i="36"/>
  <c r="Q47" i="36"/>
  <c r="Q46" i="36"/>
  <c r="Q45" i="36"/>
  <c r="Q44" i="36"/>
  <c r="Q43" i="36"/>
  <c r="Q42" i="36"/>
  <c r="Q41" i="36"/>
  <c r="Q40" i="36"/>
  <c r="Q75" i="36"/>
  <c r="Q39" i="36"/>
  <c r="Q80" i="36"/>
  <c r="Q79" i="36"/>
  <c r="Q68" i="36"/>
  <c r="Q38" i="36"/>
  <c r="AQ30" i="36"/>
  <c r="AJ29" i="36"/>
  <c r="P141" i="36"/>
  <c r="AN114" i="36"/>
  <c r="AH138" i="36"/>
  <c r="AH111" i="36"/>
  <c r="AH102" i="36"/>
  <c r="AH101" i="36"/>
  <c r="AP124" i="36"/>
  <c r="AH122" i="36"/>
  <c r="AH118" i="36"/>
  <c r="AH104" i="36"/>
  <c r="AH121" i="36"/>
  <c r="AH117" i="36"/>
  <c r="AH91" i="36"/>
  <c r="AH90" i="36"/>
  <c r="AH89" i="36"/>
  <c r="AH88" i="36"/>
  <c r="AH87" i="36"/>
  <c r="AH86" i="36"/>
  <c r="AH85" i="36"/>
  <c r="AH84" i="36"/>
  <c r="AH83" i="36"/>
  <c r="AH120" i="36"/>
  <c r="AH116" i="36"/>
  <c r="AH106" i="36"/>
  <c r="AH94" i="36"/>
  <c r="AH79" i="36"/>
  <c r="AH124" i="36"/>
  <c r="AH119" i="36"/>
  <c r="AH105" i="36"/>
  <c r="AH97" i="36"/>
  <c r="AH93" i="36"/>
  <c r="AH123" i="36"/>
  <c r="AH110" i="36"/>
  <c r="AH96" i="36"/>
  <c r="AH95" i="36"/>
  <c r="AH100" i="36"/>
  <c r="AH99" i="36"/>
  <c r="AH98" i="36"/>
  <c r="AH77" i="36"/>
  <c r="AH73" i="36"/>
  <c r="AH71" i="36"/>
  <c r="AH70" i="36"/>
  <c r="AH69" i="36"/>
  <c r="AH68" i="36"/>
  <c r="AH65" i="36"/>
  <c r="AH80" i="36"/>
  <c r="AH78" i="36"/>
  <c r="AH74" i="36"/>
  <c r="AH75" i="36"/>
  <c r="AH66" i="36"/>
  <c r="AH76" i="36"/>
  <c r="AH72" i="36"/>
  <c r="AH64" i="36"/>
  <c r="AH63" i="36"/>
  <c r="AH62" i="36"/>
  <c r="AH61" i="36"/>
  <c r="AH60" i="36"/>
  <c r="AH59" i="36"/>
  <c r="AH58" i="36"/>
  <c r="AH57" i="36"/>
  <c r="AH56" i="36"/>
  <c r="AH55" i="36"/>
  <c r="AH54" i="36"/>
  <c r="AH53" i="36"/>
  <c r="AH52" i="36"/>
  <c r="AH51" i="36"/>
  <c r="AH50" i="36"/>
  <c r="AH49" i="36"/>
  <c r="AH48" i="36"/>
  <c r="AH47" i="36"/>
  <c r="AH46" i="36"/>
  <c r="AH45" i="36"/>
  <c r="AH44" i="36"/>
  <c r="AH43" i="36"/>
  <c r="AH42" i="36"/>
  <c r="AH41" i="36"/>
  <c r="AH40" i="36"/>
  <c r="AH39" i="36"/>
  <c r="AH38" i="36"/>
  <c r="AH81" i="36"/>
  <c r="AA138" i="36"/>
  <c r="AI124" i="36"/>
  <c r="AA124" i="36"/>
  <c r="AA121" i="36"/>
  <c r="AA117" i="36"/>
  <c r="AA111" i="36"/>
  <c r="AA110" i="36"/>
  <c r="AA106" i="36"/>
  <c r="AA102" i="36"/>
  <c r="AA120" i="36"/>
  <c r="AA116" i="36"/>
  <c r="AA105" i="36"/>
  <c r="AA81" i="36"/>
  <c r="AA80" i="36"/>
  <c r="AA123" i="36"/>
  <c r="AA122" i="36"/>
  <c r="AA96" i="36"/>
  <c r="AA89" i="36"/>
  <c r="AA85" i="36"/>
  <c r="AA104" i="36"/>
  <c r="AA101" i="36"/>
  <c r="AA95" i="36"/>
  <c r="AA90" i="36"/>
  <c r="AA86" i="36"/>
  <c r="AA100" i="36"/>
  <c r="AA99" i="36"/>
  <c r="AA98" i="36"/>
  <c r="AA87" i="36"/>
  <c r="AA118" i="36"/>
  <c r="AA94" i="36"/>
  <c r="AA88" i="36"/>
  <c r="AA119" i="36"/>
  <c r="AA97" i="36"/>
  <c r="AA93" i="36"/>
  <c r="AA91" i="36"/>
  <c r="AA76" i="36"/>
  <c r="AA72" i="36"/>
  <c r="AA66" i="36"/>
  <c r="AA77" i="36"/>
  <c r="AA73" i="36"/>
  <c r="AA84" i="36"/>
  <c r="AA83" i="36"/>
  <c r="AA78" i="36"/>
  <c r="AA74" i="36"/>
  <c r="AA71" i="36"/>
  <c r="AA70" i="36"/>
  <c r="AA69" i="36"/>
  <c r="AA68" i="36"/>
  <c r="AA65" i="36"/>
  <c r="AA38" i="36"/>
  <c r="AA79" i="36"/>
  <c r="AA75" i="36"/>
  <c r="AA61" i="36"/>
  <c r="AA57" i="36"/>
  <c r="AA55" i="36"/>
  <c r="AA51" i="36"/>
  <c r="AA47" i="36"/>
  <c r="AA43" i="36"/>
  <c r="AA56" i="36"/>
  <c r="AA54" i="36"/>
  <c r="AA50" i="36"/>
  <c r="AA41" i="36"/>
  <c r="AA62" i="36"/>
  <c r="AA58" i="36"/>
  <c r="AA52" i="36"/>
  <c r="AA48" i="36"/>
  <c r="AA44" i="36"/>
  <c r="AA40" i="36"/>
  <c r="AA39" i="36"/>
  <c r="AA60" i="36"/>
  <c r="AA46" i="36"/>
  <c r="AA42" i="36"/>
  <c r="AA63" i="36"/>
  <c r="AA59" i="36"/>
  <c r="AA53" i="36"/>
  <c r="AA49" i="36"/>
  <c r="AA45" i="36"/>
  <c r="AA64" i="36"/>
  <c r="AJ6" i="36"/>
  <c r="AJ5" i="36" s="1"/>
  <c r="Z141" i="36"/>
  <c r="CW134" i="36"/>
  <c r="CW130" i="36"/>
  <c r="CW138" i="36"/>
  <c r="CW131" i="36"/>
  <c r="CW133" i="36"/>
  <c r="CW132" i="36"/>
  <c r="CW126" i="36"/>
  <c r="CW123" i="36"/>
  <c r="CW127" i="36"/>
  <c r="CW129" i="36"/>
  <c r="CW128" i="36"/>
  <c r="CW122" i="36"/>
  <c r="CW121" i="36"/>
  <c r="CW120" i="36"/>
  <c r="CW119" i="36"/>
  <c r="CW118" i="36"/>
  <c r="CW117" i="36"/>
  <c r="CW116" i="36"/>
  <c r="CW111" i="36"/>
  <c r="CW110" i="36"/>
  <c r="CW106" i="36"/>
  <c r="CW101" i="36"/>
  <c r="CW99" i="36"/>
  <c r="CW98" i="36"/>
  <c r="CW97" i="36"/>
  <c r="CW105" i="36"/>
  <c r="CW102" i="36"/>
  <c r="CW125" i="36"/>
  <c r="CW96" i="36"/>
  <c r="CW88" i="36"/>
  <c r="CW84" i="36"/>
  <c r="CW80" i="36"/>
  <c r="CW78" i="36"/>
  <c r="CW77" i="36"/>
  <c r="CW76" i="36"/>
  <c r="CW75" i="36"/>
  <c r="CW74" i="36"/>
  <c r="CW73" i="36"/>
  <c r="CW72" i="36"/>
  <c r="CW104" i="36"/>
  <c r="CW100" i="36"/>
  <c r="CW95" i="36"/>
  <c r="CW89" i="36"/>
  <c r="CW85" i="36"/>
  <c r="CW91" i="36"/>
  <c r="CW94" i="36"/>
  <c r="CW90" i="36"/>
  <c r="CW87" i="36"/>
  <c r="CW83" i="36"/>
  <c r="CW71" i="36"/>
  <c r="CW93" i="36"/>
  <c r="CW66" i="36"/>
  <c r="CW79" i="36"/>
  <c r="CW63" i="36"/>
  <c r="CW62" i="36"/>
  <c r="CW61" i="36"/>
  <c r="CW60" i="36"/>
  <c r="CW59" i="36"/>
  <c r="CW58" i="36"/>
  <c r="CW57" i="36"/>
  <c r="CW56" i="36"/>
  <c r="CW55" i="36"/>
  <c r="CW54" i="36"/>
  <c r="CW53" i="36"/>
  <c r="CW52" i="36"/>
  <c r="CW51" i="36"/>
  <c r="CW50" i="36"/>
  <c r="CW49" i="36"/>
  <c r="CW48" i="36"/>
  <c r="CW47" i="36"/>
  <c r="CW46" i="36"/>
  <c r="CW45" i="36"/>
  <c r="CW44" i="36"/>
  <c r="CW43" i="36"/>
  <c r="CW42" i="36"/>
  <c r="CW41" i="36"/>
  <c r="CW40" i="36"/>
  <c r="CW39" i="36"/>
  <c r="CW81" i="36"/>
  <c r="CW15" i="36"/>
  <c r="CW13" i="36"/>
  <c r="CW4" i="36"/>
  <c r="CW70" i="36"/>
  <c r="CW65" i="36"/>
  <c r="CW86" i="36"/>
  <c r="CW68" i="36"/>
  <c r="CW18" i="36"/>
  <c r="CW16" i="36"/>
  <c r="CW10" i="36"/>
  <c r="CW69" i="36"/>
  <c r="CW64" i="36"/>
  <c r="CW19" i="36"/>
  <c r="CW11" i="36"/>
  <c r="CW6" i="36"/>
  <c r="CW12" i="36"/>
  <c r="CW7" i="36"/>
  <c r="BS138" i="36"/>
  <c r="BS124" i="36"/>
  <c r="BS122" i="36"/>
  <c r="BS118" i="36"/>
  <c r="BS104" i="36"/>
  <c r="BS101" i="36"/>
  <c r="CD124" i="36"/>
  <c r="BS121" i="36"/>
  <c r="BS117" i="36"/>
  <c r="BS111" i="36"/>
  <c r="BS102" i="36"/>
  <c r="BS81" i="36"/>
  <c r="BS80" i="36"/>
  <c r="BS79" i="36"/>
  <c r="BS120" i="36"/>
  <c r="BS100" i="36"/>
  <c r="BS94" i="36"/>
  <c r="BS88" i="36"/>
  <c r="BS84" i="36"/>
  <c r="BS93" i="36"/>
  <c r="BS89" i="36"/>
  <c r="BS85" i="36"/>
  <c r="BS119" i="36"/>
  <c r="BS116" i="36"/>
  <c r="BS110" i="36"/>
  <c r="BS105" i="36"/>
  <c r="BS99" i="36"/>
  <c r="BS98" i="36"/>
  <c r="BS97" i="36"/>
  <c r="BS87" i="36"/>
  <c r="BS86" i="36"/>
  <c r="BS95" i="36"/>
  <c r="BS91" i="36"/>
  <c r="BS106" i="36"/>
  <c r="BS96" i="36"/>
  <c r="BS78" i="36"/>
  <c r="BS74" i="36"/>
  <c r="BS123" i="36"/>
  <c r="BS83" i="36"/>
  <c r="BS75" i="36"/>
  <c r="BS90" i="36"/>
  <c r="BS76" i="36"/>
  <c r="BS72" i="36"/>
  <c r="BS38" i="36"/>
  <c r="BS77" i="36"/>
  <c r="BS73" i="36"/>
  <c r="BS68" i="36"/>
  <c r="BS66" i="36"/>
  <c r="BS71" i="36"/>
  <c r="BS64" i="36"/>
  <c r="BS60" i="36"/>
  <c r="BS56" i="36"/>
  <c r="BS55" i="36"/>
  <c r="BS51" i="36"/>
  <c r="BS47" i="36"/>
  <c r="BS43" i="36"/>
  <c r="BS40" i="36"/>
  <c r="BS70" i="36"/>
  <c r="BS65" i="36"/>
  <c r="BS42" i="36"/>
  <c r="BS61" i="36"/>
  <c r="BS57" i="36"/>
  <c r="BS52" i="36"/>
  <c r="BS48" i="36"/>
  <c r="BS44" i="36"/>
  <c r="BS39" i="36"/>
  <c r="BS63" i="36"/>
  <c r="BS54" i="36"/>
  <c r="BS50" i="36"/>
  <c r="BS69" i="36"/>
  <c r="BS62" i="36"/>
  <c r="BS58" i="36"/>
  <c r="BS53" i="36"/>
  <c r="BS49" i="36"/>
  <c r="BS45" i="36"/>
  <c r="BS41" i="36"/>
  <c r="BS59" i="36"/>
  <c r="BS46" i="36"/>
  <c r="CE12" i="36"/>
  <c r="CL12" i="36" s="1"/>
  <c r="CS12" i="36" s="1"/>
  <c r="CX12" i="36" s="1"/>
  <c r="BZ12" i="36"/>
  <c r="BX22" i="36"/>
  <c r="BC113" i="36"/>
  <c r="BC114" i="36"/>
  <c r="BF114" i="36" s="1"/>
  <c r="BC109" i="36"/>
  <c r="BM36" i="36"/>
  <c r="BD36" i="36"/>
  <c r="BR141" i="36"/>
  <c r="AO141" i="36"/>
  <c r="I142" i="36"/>
  <c r="I141" i="36"/>
  <c r="H114" i="36"/>
  <c r="H109" i="36"/>
  <c r="H113" i="36"/>
  <c r="R36" i="36"/>
  <c r="CP141" i="36"/>
  <c r="CP142" i="36"/>
  <c r="CC138" i="36"/>
  <c r="CC123" i="36"/>
  <c r="CC122" i="36"/>
  <c r="CC121" i="36"/>
  <c r="CC120" i="36"/>
  <c r="CC119" i="36"/>
  <c r="CC118" i="36"/>
  <c r="CC117" i="36"/>
  <c r="CC116" i="36"/>
  <c r="CC111" i="36"/>
  <c r="CC124" i="36"/>
  <c r="CC110" i="36"/>
  <c r="CK124" i="36"/>
  <c r="CC105" i="36"/>
  <c r="CC101" i="36"/>
  <c r="CC99" i="36"/>
  <c r="CC98" i="36"/>
  <c r="CC97" i="36"/>
  <c r="CC104" i="36"/>
  <c r="CC102" i="36"/>
  <c r="CC95" i="36"/>
  <c r="CC88" i="36"/>
  <c r="CC84" i="36"/>
  <c r="CC81" i="36"/>
  <c r="CC78" i="36"/>
  <c r="CC77" i="36"/>
  <c r="CC76" i="36"/>
  <c r="CC75" i="36"/>
  <c r="CC74" i="36"/>
  <c r="CC73" i="36"/>
  <c r="CC72" i="36"/>
  <c r="CC94" i="36"/>
  <c r="CC89" i="36"/>
  <c r="CC85" i="36"/>
  <c r="CC100" i="36"/>
  <c r="CC86" i="36"/>
  <c r="CC106" i="36"/>
  <c r="CC91" i="36"/>
  <c r="CC93" i="36"/>
  <c r="CC90" i="36"/>
  <c r="CC80" i="36"/>
  <c r="CC66" i="36"/>
  <c r="CC96" i="36"/>
  <c r="CC79" i="36"/>
  <c r="CC83" i="36"/>
  <c r="CC68" i="36"/>
  <c r="CC63" i="36"/>
  <c r="CC62" i="36"/>
  <c r="CC61" i="36"/>
  <c r="CC60" i="36"/>
  <c r="CC59" i="36"/>
  <c r="CC58" i="36"/>
  <c r="CC57" i="36"/>
  <c r="CC56" i="36"/>
  <c r="CC55" i="36"/>
  <c r="CC54" i="36"/>
  <c r="CC53" i="36"/>
  <c r="CC52" i="36"/>
  <c r="CC51" i="36"/>
  <c r="CC50" i="36"/>
  <c r="CC49" i="36"/>
  <c r="CC48" i="36"/>
  <c r="CC47" i="36"/>
  <c r="CC46" i="36"/>
  <c r="CC45" i="36"/>
  <c r="CC44" i="36"/>
  <c r="CC43" i="36"/>
  <c r="CC42" i="36"/>
  <c r="CC41" i="36"/>
  <c r="CC40" i="36"/>
  <c r="CC39" i="36"/>
  <c r="CC71" i="36"/>
  <c r="CC70" i="36"/>
  <c r="CC69" i="36"/>
  <c r="CC65" i="36"/>
  <c r="CC87" i="36"/>
  <c r="CC64" i="36"/>
  <c r="CC38" i="36"/>
  <c r="BX35" i="36"/>
  <c r="BY35" i="36" s="1"/>
  <c r="BY29" i="36"/>
  <c r="BY30" i="36"/>
  <c r="CH114" i="36"/>
  <c r="CH113" i="36"/>
  <c r="CH109" i="36"/>
  <c r="CR36" i="36"/>
  <c r="CI36" i="36"/>
  <c r="CE84" i="36"/>
  <c r="CL84" i="36" s="1"/>
  <c r="CS84" i="36" s="1"/>
  <c r="CX84" i="36" s="1"/>
  <c r="BZ84" i="36"/>
  <c r="T35" i="36"/>
  <c r="X35" i="36"/>
  <c r="AU113" i="36"/>
  <c r="BZ123" i="36"/>
  <c r="E114" i="36"/>
  <c r="E113" i="36"/>
  <c r="E109" i="36"/>
  <c r="K36" i="36"/>
  <c r="F36" i="36"/>
  <c r="J138" i="36"/>
  <c r="J122" i="36"/>
  <c r="J118" i="36"/>
  <c r="J102" i="36"/>
  <c r="R124" i="36"/>
  <c r="J121" i="36"/>
  <c r="J117" i="36"/>
  <c r="J110" i="36"/>
  <c r="J106" i="36"/>
  <c r="J83" i="36"/>
  <c r="J81" i="36"/>
  <c r="J80" i="36"/>
  <c r="J104" i="36"/>
  <c r="J101" i="36"/>
  <c r="J100" i="36"/>
  <c r="J99" i="36"/>
  <c r="J98" i="36"/>
  <c r="J97" i="36"/>
  <c r="J89" i="36"/>
  <c r="J85" i="36"/>
  <c r="J111" i="36"/>
  <c r="J96" i="36"/>
  <c r="J90" i="36"/>
  <c r="J86" i="36"/>
  <c r="J119" i="36"/>
  <c r="J91" i="36"/>
  <c r="J120" i="36"/>
  <c r="J116" i="36"/>
  <c r="J105" i="36"/>
  <c r="J94" i="36"/>
  <c r="J93" i="36"/>
  <c r="J88" i="36"/>
  <c r="J124" i="36"/>
  <c r="J87" i="36"/>
  <c r="J84" i="36"/>
  <c r="J79" i="36"/>
  <c r="J75" i="36"/>
  <c r="J68" i="36"/>
  <c r="J123" i="36"/>
  <c r="J76" i="36"/>
  <c r="J77" i="36"/>
  <c r="J73" i="36"/>
  <c r="J66" i="36"/>
  <c r="J95" i="36"/>
  <c r="J72" i="36"/>
  <c r="J39" i="36"/>
  <c r="J71" i="36"/>
  <c r="J70" i="36"/>
  <c r="J69" i="36"/>
  <c r="J65" i="36"/>
  <c r="J38" i="36"/>
  <c r="J63" i="36"/>
  <c r="J59" i="36"/>
  <c r="J52" i="36"/>
  <c r="J48" i="36"/>
  <c r="J44" i="36"/>
  <c r="J41" i="36"/>
  <c r="J55" i="36"/>
  <c r="J43" i="36"/>
  <c r="J64" i="36"/>
  <c r="J60" i="36"/>
  <c r="J56" i="36"/>
  <c r="J53" i="36"/>
  <c r="J49" i="36"/>
  <c r="J45" i="36"/>
  <c r="J62" i="36"/>
  <c r="J58" i="36"/>
  <c r="J51" i="36"/>
  <c r="J61" i="36"/>
  <c r="J57" i="36"/>
  <c r="J54" i="36"/>
  <c r="J50" i="36"/>
  <c r="J46" i="36"/>
  <c r="J42" i="36"/>
  <c r="J40" i="36"/>
  <c r="J78" i="36"/>
  <c r="J74" i="36"/>
  <c r="J47" i="36"/>
  <c r="O114" i="36"/>
  <c r="O113" i="36"/>
  <c r="O109" i="36"/>
  <c r="AB36" i="36"/>
  <c r="P36" i="36"/>
  <c r="G138" i="36"/>
  <c r="K124" i="36"/>
  <c r="G124" i="36"/>
  <c r="G123" i="36"/>
  <c r="G122" i="36"/>
  <c r="G121" i="36"/>
  <c r="G120" i="36"/>
  <c r="G119" i="36"/>
  <c r="G118" i="36"/>
  <c r="G117" i="36"/>
  <c r="G106" i="36"/>
  <c r="G105" i="36"/>
  <c r="G116" i="36"/>
  <c r="G110" i="36"/>
  <c r="G111" i="36"/>
  <c r="G104" i="36"/>
  <c r="G101" i="36"/>
  <c r="G100" i="36"/>
  <c r="G99" i="36"/>
  <c r="G98" i="36"/>
  <c r="G97" i="36"/>
  <c r="G96" i="36"/>
  <c r="G95" i="36"/>
  <c r="G94" i="36"/>
  <c r="G91" i="36"/>
  <c r="G87" i="36"/>
  <c r="G93" i="36"/>
  <c r="G88" i="36"/>
  <c r="G84" i="36"/>
  <c r="G102" i="36"/>
  <c r="G90" i="36"/>
  <c r="G85" i="36"/>
  <c r="G86" i="36"/>
  <c r="G81" i="36"/>
  <c r="G76" i="36"/>
  <c r="G66" i="36"/>
  <c r="G77" i="36"/>
  <c r="G73" i="36"/>
  <c r="G80" i="36"/>
  <c r="G78" i="36"/>
  <c r="G74" i="36"/>
  <c r="G72" i="36"/>
  <c r="G71" i="36"/>
  <c r="G70" i="36"/>
  <c r="G69" i="36"/>
  <c r="G65" i="36"/>
  <c r="G38" i="36"/>
  <c r="G75" i="36"/>
  <c r="G89" i="36"/>
  <c r="G83" i="36"/>
  <c r="G79" i="36"/>
  <c r="G64" i="36"/>
  <c r="G63" i="36"/>
  <c r="G62" i="36"/>
  <c r="G61" i="36"/>
  <c r="G60" i="36"/>
  <c r="G59" i="36"/>
  <c r="G58" i="36"/>
  <c r="G57" i="36"/>
  <c r="G56" i="36"/>
  <c r="G55" i="36"/>
  <c r="G54" i="36"/>
  <c r="G53" i="36"/>
  <c r="G52" i="36"/>
  <c r="G51" i="36"/>
  <c r="G50" i="36"/>
  <c r="G49" i="36"/>
  <c r="G48" i="36"/>
  <c r="G47" i="36"/>
  <c r="G46" i="36"/>
  <c r="G45" i="36"/>
  <c r="G44" i="36"/>
  <c r="G43" i="36"/>
  <c r="G42" i="36"/>
  <c r="G40" i="36"/>
  <c r="G39" i="36"/>
  <c r="G68" i="36"/>
  <c r="G41" i="36"/>
  <c r="V137" i="36"/>
  <c r="W112" i="36"/>
  <c r="CW34" i="36"/>
  <c r="M133" i="36"/>
  <c r="M129" i="36"/>
  <c r="M134" i="36"/>
  <c r="M126" i="36"/>
  <c r="M125" i="36"/>
  <c r="M116" i="36"/>
  <c r="M124" i="36"/>
  <c r="M111" i="36"/>
  <c r="M102" i="36"/>
  <c r="M101" i="36"/>
  <c r="M132" i="36"/>
  <c r="M128" i="36"/>
  <c r="M130" i="36"/>
  <c r="M121" i="36"/>
  <c r="M117" i="36"/>
  <c r="M105" i="36"/>
  <c r="M131" i="36"/>
  <c r="M120" i="36"/>
  <c r="M104" i="36"/>
  <c r="M91" i="36"/>
  <c r="M90" i="36"/>
  <c r="M89" i="36"/>
  <c r="M88" i="36"/>
  <c r="M87" i="36"/>
  <c r="M86" i="36"/>
  <c r="M85" i="36"/>
  <c r="M84" i="36"/>
  <c r="M127" i="36"/>
  <c r="M110" i="36"/>
  <c r="M95" i="36"/>
  <c r="M80" i="36"/>
  <c r="M138" i="36"/>
  <c r="M119" i="36"/>
  <c r="M118" i="36"/>
  <c r="M94" i="36"/>
  <c r="M93" i="36"/>
  <c r="M123" i="36"/>
  <c r="M122" i="36"/>
  <c r="M106" i="36"/>
  <c r="M97" i="36"/>
  <c r="M83" i="36"/>
  <c r="M98" i="36"/>
  <c r="M81" i="36"/>
  <c r="M77" i="36"/>
  <c r="M73" i="36"/>
  <c r="M72" i="36"/>
  <c r="M71" i="36"/>
  <c r="M70" i="36"/>
  <c r="M69" i="36"/>
  <c r="M65" i="36"/>
  <c r="M96" i="36"/>
  <c r="M78" i="36"/>
  <c r="M74" i="36"/>
  <c r="M100" i="36"/>
  <c r="M79" i="36"/>
  <c r="M75" i="36"/>
  <c r="M68" i="36"/>
  <c r="M64" i="36"/>
  <c r="M63" i="36"/>
  <c r="M62" i="36"/>
  <c r="M61" i="36"/>
  <c r="M60" i="36"/>
  <c r="M59" i="36"/>
  <c r="M58" i="36"/>
  <c r="M57" i="36"/>
  <c r="M56" i="36"/>
  <c r="M55" i="36"/>
  <c r="M54" i="36"/>
  <c r="M53" i="36"/>
  <c r="M52" i="36"/>
  <c r="M51" i="36"/>
  <c r="M50" i="36"/>
  <c r="M49" i="36"/>
  <c r="M48" i="36"/>
  <c r="M47" i="36"/>
  <c r="M46" i="36"/>
  <c r="M45" i="36"/>
  <c r="M44" i="36"/>
  <c r="M43" i="36"/>
  <c r="M42" i="36"/>
  <c r="M41" i="36"/>
  <c r="M40" i="36"/>
  <c r="M66" i="36"/>
  <c r="M39" i="36"/>
  <c r="M22" i="36"/>
  <c r="M12" i="36"/>
  <c r="M7" i="36"/>
  <c r="L36" i="36"/>
  <c r="M36" i="36" s="1"/>
  <c r="M13" i="36"/>
  <c r="M99" i="36"/>
  <c r="M76" i="36"/>
  <c r="M38" i="36"/>
  <c r="M16" i="36"/>
  <c r="M15" i="36"/>
  <c r="M18" i="36"/>
  <c r="M10" i="36"/>
  <c r="M6" i="36"/>
  <c r="M19" i="36"/>
  <c r="M11" i="36"/>
  <c r="M4" i="36"/>
  <c r="CB141" i="36"/>
  <c r="BK141" i="36"/>
  <c r="BJ114" i="36"/>
  <c r="BJ109" i="36"/>
  <c r="BJ113" i="36"/>
  <c r="BT36" i="36"/>
  <c r="CV38" i="36"/>
  <c r="CW38" i="36" s="1"/>
  <c r="AN142" i="36"/>
  <c r="BZ121" i="36"/>
  <c r="S38" i="36"/>
  <c r="CE13" i="36"/>
  <c r="CL13" i="36" s="1"/>
  <c r="CS13" i="36" s="1"/>
  <c r="CX13" i="36" s="1"/>
  <c r="BZ13" i="36"/>
  <c r="AC116" i="36"/>
  <c r="AJ117" i="36"/>
  <c r="AQ24" i="36"/>
  <c r="AJ23" i="36"/>
  <c r="BX33" i="36"/>
  <c r="AQ11" i="36"/>
  <c r="AJ10" i="36"/>
  <c r="CE8" i="36"/>
  <c r="CL8" i="36" s="1"/>
  <c r="CS8" i="36" s="1"/>
  <c r="CX8" i="36" s="1"/>
  <c r="BZ8" i="36"/>
  <c r="BR124" i="36"/>
  <c r="BR142" i="36" s="1"/>
  <c r="AG141" i="36"/>
  <c r="BX38" i="36"/>
  <c r="CI141" i="36"/>
  <c r="CI142" i="36"/>
  <c r="CE138" i="36"/>
  <c r="CL138" i="36" s="1"/>
  <c r="BZ138" i="36"/>
  <c r="CV22" i="36"/>
  <c r="BT124" i="36"/>
  <c r="BL124" i="36"/>
  <c r="BL138" i="36"/>
  <c r="BL123" i="36"/>
  <c r="BL122" i="36"/>
  <c r="BL121" i="36"/>
  <c r="BL120" i="36"/>
  <c r="BL119" i="36"/>
  <c r="BL118" i="36"/>
  <c r="BL117" i="36"/>
  <c r="BL116" i="36"/>
  <c r="BL106" i="36"/>
  <c r="BL105" i="36"/>
  <c r="BL104" i="36"/>
  <c r="BL110" i="36"/>
  <c r="BL100" i="36"/>
  <c r="BL111" i="36"/>
  <c r="BL101" i="36"/>
  <c r="BL99" i="36"/>
  <c r="BL98" i="36"/>
  <c r="BL97" i="36"/>
  <c r="BL96" i="36"/>
  <c r="BL95" i="36"/>
  <c r="BL94" i="36"/>
  <c r="BL93" i="36"/>
  <c r="BL91" i="36"/>
  <c r="BL87" i="36"/>
  <c r="BL79" i="36"/>
  <c r="BL102" i="36"/>
  <c r="BL88" i="36"/>
  <c r="BL84" i="36"/>
  <c r="BL86" i="36"/>
  <c r="BL85" i="36"/>
  <c r="BL90" i="36"/>
  <c r="BL89" i="36"/>
  <c r="BL83" i="36"/>
  <c r="BL81" i="36"/>
  <c r="BL76" i="36"/>
  <c r="BL72" i="36"/>
  <c r="BL77" i="36"/>
  <c r="BL73" i="36"/>
  <c r="BL80" i="36"/>
  <c r="BL78" i="36"/>
  <c r="BL74" i="36"/>
  <c r="BL71" i="36"/>
  <c r="BL70" i="36"/>
  <c r="BL69" i="36"/>
  <c r="BL68" i="36"/>
  <c r="BL65" i="36"/>
  <c r="BL66" i="36"/>
  <c r="BL64" i="36"/>
  <c r="BL63" i="36"/>
  <c r="BL62" i="36"/>
  <c r="BL61" i="36"/>
  <c r="BL60" i="36"/>
  <c r="BL59" i="36"/>
  <c r="BL58" i="36"/>
  <c r="BL57" i="36"/>
  <c r="BL56" i="36"/>
  <c r="BL55" i="36"/>
  <c r="BL54" i="36"/>
  <c r="BL53" i="36"/>
  <c r="BL52" i="36"/>
  <c r="BL51" i="36"/>
  <c r="BL50" i="36"/>
  <c r="BL49" i="36"/>
  <c r="BL48" i="36"/>
  <c r="BL47" i="36"/>
  <c r="BL46" i="36"/>
  <c r="BL45" i="36"/>
  <c r="BL44" i="36"/>
  <c r="BL43" i="36"/>
  <c r="BL42" i="36"/>
  <c r="BL40" i="36"/>
  <c r="BL38" i="36"/>
  <c r="BL75" i="36"/>
  <c r="BL39" i="36"/>
  <c r="BL41" i="36"/>
  <c r="BZ95" i="36"/>
  <c r="P124" i="36"/>
  <c r="P142" i="36" s="1"/>
  <c r="AM112" i="36"/>
  <c r="BF109" i="36"/>
  <c r="AN109" i="36"/>
  <c r="B137" i="36"/>
  <c r="C112" i="36"/>
  <c r="CB124" i="36"/>
  <c r="CB142" i="36" s="1"/>
  <c r="BK124" i="36"/>
  <c r="BK142" i="36" s="1"/>
  <c r="AJ68" i="36"/>
  <c r="AQ69" i="36"/>
  <c r="AU124" i="36"/>
  <c r="AU142" i="36" s="1"/>
  <c r="CE101" i="36"/>
  <c r="CL101" i="36" s="1"/>
  <c r="CS101" i="36" s="1"/>
  <c r="CX101" i="36" s="1"/>
  <c r="BZ101" i="36"/>
  <c r="BZ77" i="36"/>
  <c r="S33" i="36"/>
  <c r="X33" i="36" s="1"/>
  <c r="T8" i="36"/>
  <c r="T24" i="36"/>
  <c r="T23" i="36"/>
  <c r="S4" i="36"/>
  <c r="T5" i="36" s="1"/>
  <c r="CJ138" i="36"/>
  <c r="CR124" i="36"/>
  <c r="CJ124" i="36"/>
  <c r="CJ123" i="36"/>
  <c r="CJ122" i="36"/>
  <c r="CJ121" i="36"/>
  <c r="CJ120" i="36"/>
  <c r="CJ119" i="36"/>
  <c r="CJ118" i="36"/>
  <c r="CJ117" i="36"/>
  <c r="CJ116" i="36"/>
  <c r="CJ106" i="36"/>
  <c r="CJ105" i="36"/>
  <c r="CJ104" i="36"/>
  <c r="CJ110" i="36"/>
  <c r="CJ100" i="36"/>
  <c r="CJ99" i="36"/>
  <c r="CJ98" i="36"/>
  <c r="CJ97" i="36"/>
  <c r="CJ96" i="36"/>
  <c r="CJ95" i="36"/>
  <c r="CJ94" i="36"/>
  <c r="CJ93" i="36"/>
  <c r="CJ90" i="36"/>
  <c r="CJ86" i="36"/>
  <c r="CJ91" i="36"/>
  <c r="CJ87" i="36"/>
  <c r="CJ83" i="36"/>
  <c r="CJ111" i="36"/>
  <c r="CJ102" i="36"/>
  <c r="CJ88" i="36"/>
  <c r="CJ85" i="36"/>
  <c r="CJ84" i="36"/>
  <c r="CJ80" i="36"/>
  <c r="CJ75" i="36"/>
  <c r="CJ76" i="36"/>
  <c r="CJ72" i="36"/>
  <c r="CJ89" i="36"/>
  <c r="CJ81" i="36"/>
  <c r="CJ79" i="36"/>
  <c r="CJ77" i="36"/>
  <c r="CJ73" i="36"/>
  <c r="CJ71" i="36"/>
  <c r="CJ70" i="36"/>
  <c r="CJ69" i="36"/>
  <c r="CJ68" i="36"/>
  <c r="CJ66" i="36"/>
  <c r="CJ65" i="36"/>
  <c r="CJ64" i="36"/>
  <c r="CJ101" i="36"/>
  <c r="CJ74" i="36"/>
  <c r="CJ63" i="36"/>
  <c r="CJ62" i="36"/>
  <c r="CJ61" i="36"/>
  <c r="CJ60" i="36"/>
  <c r="CJ59" i="36"/>
  <c r="CJ58" i="36"/>
  <c r="CJ57" i="36"/>
  <c r="CJ56" i="36"/>
  <c r="CJ55" i="36"/>
  <c r="CJ54" i="36"/>
  <c r="CJ53" i="36"/>
  <c r="CJ52" i="36"/>
  <c r="CJ51" i="36"/>
  <c r="CJ50" i="36"/>
  <c r="CJ49" i="36"/>
  <c r="CJ48" i="36"/>
  <c r="CJ47" i="36"/>
  <c r="CJ46" i="36"/>
  <c r="CJ45" i="36"/>
  <c r="CJ44" i="36"/>
  <c r="CJ43" i="36"/>
  <c r="CJ42" i="36"/>
  <c r="CJ41" i="36"/>
  <c r="CJ38" i="36"/>
  <c r="CJ78" i="36"/>
  <c r="CJ40" i="36"/>
  <c r="CJ39" i="36"/>
  <c r="Z124" i="36"/>
  <c r="Z142" i="36" s="1"/>
  <c r="AC22" i="36"/>
  <c r="BZ122" i="36"/>
  <c r="AQ19" i="36"/>
  <c r="AJ18" i="36"/>
  <c r="BX4" i="36"/>
  <c r="BY5" i="36" s="1"/>
  <c r="BD124" i="36"/>
  <c r="BD142" i="36" s="1"/>
  <c r="AC34" i="36"/>
  <c r="AD34" i="36" s="1"/>
  <c r="AD27" i="36"/>
  <c r="AD26" i="36"/>
  <c r="BQ114" i="36"/>
  <c r="BQ113" i="36"/>
  <c r="BQ109" i="36"/>
  <c r="CD36" i="36"/>
  <c r="AF114" i="36"/>
  <c r="AF113" i="36"/>
  <c r="AF109" i="36"/>
  <c r="AP36" i="36"/>
  <c r="AG124" i="36"/>
  <c r="AG142" i="36" s="1"/>
  <c r="N141" i="36" l="1"/>
  <c r="AW16" i="36"/>
  <c r="AQ15" i="36"/>
  <c r="AV15" i="36" s="1"/>
  <c r="AV16" i="36"/>
  <c r="BG16" i="36"/>
  <c r="AJ22" i="36"/>
  <c r="J141" i="36"/>
  <c r="AH141" i="36"/>
  <c r="BG19" i="36"/>
  <c r="AW19" i="36"/>
  <c r="AQ18" i="36"/>
  <c r="AV18" i="36" s="1"/>
  <c r="AV19" i="36"/>
  <c r="BX124" i="36"/>
  <c r="BJ112" i="36"/>
  <c r="BT109" i="36"/>
  <c r="BK109" i="36"/>
  <c r="CJ141" i="36"/>
  <c r="T33" i="36"/>
  <c r="S124" i="36"/>
  <c r="T124" i="36" s="1"/>
  <c r="X38" i="36"/>
  <c r="BT114" i="36"/>
  <c r="BK114" i="36"/>
  <c r="V139" i="36"/>
  <c r="W137" i="36"/>
  <c r="G141" i="36"/>
  <c r="E112" i="36"/>
  <c r="K109" i="36"/>
  <c r="F109" i="36"/>
  <c r="R114" i="36"/>
  <c r="I114" i="36"/>
  <c r="AC124" i="36"/>
  <c r="CW22" i="36"/>
  <c r="AC33" i="36"/>
  <c r="AD33" i="36" s="1"/>
  <c r="AD8" i="36"/>
  <c r="AD23" i="36"/>
  <c r="AD24" i="36"/>
  <c r="AC4" i="36"/>
  <c r="AD5" i="36" s="1"/>
  <c r="AA141" i="36"/>
  <c r="AK29" i="36"/>
  <c r="AJ35" i="36"/>
  <c r="AK35" i="36" s="1"/>
  <c r="Q141" i="36"/>
  <c r="AI113" i="36"/>
  <c r="Z113" i="36"/>
  <c r="AJ93" i="36"/>
  <c r="AQ94" i="36"/>
  <c r="CK114" i="36"/>
  <c r="CB114" i="36"/>
  <c r="D141" i="36"/>
  <c r="AP114" i="36"/>
  <c r="AG114" i="36"/>
  <c r="BL141" i="36"/>
  <c r="O112" i="36"/>
  <c r="AB109" i="36"/>
  <c r="P109" i="36"/>
  <c r="K113" i="36"/>
  <c r="F113" i="36"/>
  <c r="CH112" i="36"/>
  <c r="CR109" i="36"/>
  <c r="CI109" i="36"/>
  <c r="CC141" i="36"/>
  <c r="BM109" i="36"/>
  <c r="BC112" i="36"/>
  <c r="BD109" i="36"/>
  <c r="CW141" i="36"/>
  <c r="AQ6" i="36"/>
  <c r="AQ5" i="36" s="1"/>
  <c r="AV5" i="36" s="1"/>
  <c r="BG30" i="36"/>
  <c r="AW30" i="36"/>
  <c r="AQ29" i="36"/>
  <c r="AV30" i="36"/>
  <c r="AQ110" i="36"/>
  <c r="AJ83" i="36"/>
  <c r="CO112" i="36"/>
  <c r="CP109" i="36"/>
  <c r="AW26" i="36"/>
  <c r="BB26" i="36" s="1"/>
  <c r="BB27" i="36"/>
  <c r="AI114" i="36"/>
  <c r="Z114" i="36"/>
  <c r="AJ104" i="36"/>
  <c r="AQ105" i="36"/>
  <c r="BG126" i="36"/>
  <c r="AW126" i="36"/>
  <c r="AQ125" i="36"/>
  <c r="AV125" i="36" s="1"/>
  <c r="AV126" i="36"/>
  <c r="AF112" i="36"/>
  <c r="AP109" i="36"/>
  <c r="AG109" i="36"/>
  <c r="BQ112" i="36"/>
  <c r="CD109" i="36"/>
  <c r="BR109" i="36"/>
  <c r="BY138" i="36"/>
  <c r="BY132" i="36"/>
  <c r="BY128" i="36"/>
  <c r="BY133" i="36"/>
  <c r="BY134" i="36"/>
  <c r="BY123" i="36"/>
  <c r="BY125" i="36"/>
  <c r="BY131" i="36"/>
  <c r="BY127" i="36"/>
  <c r="BY122" i="36"/>
  <c r="BY121" i="36"/>
  <c r="BY120" i="36"/>
  <c r="BY119" i="36"/>
  <c r="BY118" i="36"/>
  <c r="BY117" i="36"/>
  <c r="BY116" i="36"/>
  <c r="BY130" i="36"/>
  <c r="BY124" i="36"/>
  <c r="BY111" i="36"/>
  <c r="BY129" i="36"/>
  <c r="BY126" i="36"/>
  <c r="BY110" i="36"/>
  <c r="BY104" i="36"/>
  <c r="BY102" i="36"/>
  <c r="BY99" i="36"/>
  <c r="BY98" i="36"/>
  <c r="BY97" i="36"/>
  <c r="BY105" i="36"/>
  <c r="BY94" i="36"/>
  <c r="BY89" i="36"/>
  <c r="BY85" i="36"/>
  <c r="BY81" i="36"/>
  <c r="BY78" i="36"/>
  <c r="BY77" i="36"/>
  <c r="BY76" i="36"/>
  <c r="BY75" i="36"/>
  <c r="BY74" i="36"/>
  <c r="BY73" i="36"/>
  <c r="BY72" i="36"/>
  <c r="BY106" i="36"/>
  <c r="BY101" i="36"/>
  <c r="BY100" i="36"/>
  <c r="BY93" i="36"/>
  <c r="BY90" i="36"/>
  <c r="BY86" i="36"/>
  <c r="BY83" i="36"/>
  <c r="BY95" i="36"/>
  <c r="BY84" i="36"/>
  <c r="BY96" i="36"/>
  <c r="BY87" i="36"/>
  <c r="BY88" i="36"/>
  <c r="BY91" i="36"/>
  <c r="BY79" i="36"/>
  <c r="BY71" i="36"/>
  <c r="BY70" i="36"/>
  <c r="BY69" i="36"/>
  <c r="BY65" i="36"/>
  <c r="BY80" i="36"/>
  <c r="BY63" i="36"/>
  <c r="BY62" i="36"/>
  <c r="BY61" i="36"/>
  <c r="BY60" i="36"/>
  <c r="BY59" i="36"/>
  <c r="BY58" i="36"/>
  <c r="BY57" i="36"/>
  <c r="BY56" i="36"/>
  <c r="BY55" i="36"/>
  <c r="BY54" i="36"/>
  <c r="BY53" i="36"/>
  <c r="BY52" i="36"/>
  <c r="BY51" i="36"/>
  <c r="BY50" i="36"/>
  <c r="BY49" i="36"/>
  <c r="BY48" i="36"/>
  <c r="BY47" i="36"/>
  <c r="BY46" i="36"/>
  <c r="BY45" i="36"/>
  <c r="BY44" i="36"/>
  <c r="BY43" i="36"/>
  <c r="BY42" i="36"/>
  <c r="BY41" i="36"/>
  <c r="BY40" i="36"/>
  <c r="BY39" i="36"/>
  <c r="BY66" i="36"/>
  <c r="BY64" i="36"/>
  <c r="BY68" i="36"/>
  <c r="BY22" i="36"/>
  <c r="BY19" i="36"/>
  <c r="BY11" i="36"/>
  <c r="BY6" i="36"/>
  <c r="BY38" i="36"/>
  <c r="BX36" i="36"/>
  <c r="BY36" i="36" s="1"/>
  <c r="BY12" i="36"/>
  <c r="BY7" i="36"/>
  <c r="BY15" i="36"/>
  <c r="BY13" i="36"/>
  <c r="BY18" i="36"/>
  <c r="BY16" i="36"/>
  <c r="BY4" i="36"/>
  <c r="BY10" i="36"/>
  <c r="T138" i="36"/>
  <c r="T134" i="36"/>
  <c r="T130" i="36"/>
  <c r="T131" i="36"/>
  <c r="T126" i="36"/>
  <c r="T125" i="36"/>
  <c r="T129" i="36"/>
  <c r="T127" i="36"/>
  <c r="T132" i="36"/>
  <c r="T128" i="36"/>
  <c r="T123" i="36"/>
  <c r="T122" i="36"/>
  <c r="T121" i="36"/>
  <c r="T120" i="36"/>
  <c r="T119" i="36"/>
  <c r="T118" i="36"/>
  <c r="T117" i="36"/>
  <c r="T116" i="36"/>
  <c r="T111" i="36"/>
  <c r="T110" i="36"/>
  <c r="T104" i="36"/>
  <c r="T133" i="36"/>
  <c r="T102" i="36"/>
  <c r="T100" i="36"/>
  <c r="T99" i="36"/>
  <c r="T98" i="36"/>
  <c r="T106" i="36"/>
  <c r="T93" i="36"/>
  <c r="T101" i="36"/>
  <c r="T97" i="36"/>
  <c r="T89" i="36"/>
  <c r="T85" i="36"/>
  <c r="T81" i="36"/>
  <c r="T79" i="36"/>
  <c r="T78" i="36"/>
  <c r="T77" i="36"/>
  <c r="T76" i="36"/>
  <c r="T75" i="36"/>
  <c r="T74" i="36"/>
  <c r="T73" i="36"/>
  <c r="T72" i="36"/>
  <c r="T96" i="36"/>
  <c r="T90" i="36"/>
  <c r="T86" i="36"/>
  <c r="T83" i="36"/>
  <c r="T91" i="36"/>
  <c r="T88" i="36"/>
  <c r="T105" i="36"/>
  <c r="T94" i="36"/>
  <c r="T87" i="36"/>
  <c r="T84" i="36"/>
  <c r="T95" i="36"/>
  <c r="T80" i="36"/>
  <c r="T68" i="36"/>
  <c r="T64" i="36"/>
  <c r="T63" i="36"/>
  <c r="T62" i="36"/>
  <c r="T61" i="36"/>
  <c r="T60" i="36"/>
  <c r="T59" i="36"/>
  <c r="T58" i="36"/>
  <c r="T57" i="36"/>
  <c r="T56" i="36"/>
  <c r="T55" i="36"/>
  <c r="T54" i="36"/>
  <c r="T53" i="36"/>
  <c r="T52" i="36"/>
  <c r="T51" i="36"/>
  <c r="T50" i="36"/>
  <c r="T49" i="36"/>
  <c r="T48" i="36"/>
  <c r="T47" i="36"/>
  <c r="T46" i="36"/>
  <c r="T45" i="36"/>
  <c r="T44" i="36"/>
  <c r="T43" i="36"/>
  <c r="T42" i="36"/>
  <c r="T41" i="36"/>
  <c r="T40" i="36"/>
  <c r="T66" i="36"/>
  <c r="T69" i="36"/>
  <c r="S36" i="36"/>
  <c r="T36" i="36" s="1"/>
  <c r="T13" i="36"/>
  <c r="T70" i="36"/>
  <c r="T65" i="36"/>
  <c r="T16" i="36"/>
  <c r="T15" i="36"/>
  <c r="T71" i="36"/>
  <c r="T39" i="36"/>
  <c r="T19" i="36"/>
  <c r="T18" i="36"/>
  <c r="T11" i="36"/>
  <c r="T10" i="36"/>
  <c r="T6" i="36"/>
  <c r="T4" i="36"/>
  <c r="T38" i="36"/>
  <c r="T12" i="36"/>
  <c r="T22" i="36"/>
  <c r="X4" i="36"/>
  <c r="T7" i="36"/>
  <c r="AQ68" i="36"/>
  <c r="AV68" i="36" s="1"/>
  <c r="BG69" i="36"/>
  <c r="AW69" i="36"/>
  <c r="AV69" i="36"/>
  <c r="BY33" i="36"/>
  <c r="BG24" i="36"/>
  <c r="AW24" i="36"/>
  <c r="AQ23" i="36"/>
  <c r="AV24" i="36"/>
  <c r="M142" i="36"/>
  <c r="M141" i="36"/>
  <c r="AP113" i="36"/>
  <c r="AG113" i="36"/>
  <c r="CD113" i="36"/>
  <c r="BR113" i="36"/>
  <c r="AM137" i="36"/>
  <c r="BF112" i="36"/>
  <c r="AN112" i="36"/>
  <c r="AK26" i="36"/>
  <c r="AJ34" i="36"/>
  <c r="AK34" i="36" s="1"/>
  <c r="AK27" i="36"/>
  <c r="AJ116" i="36"/>
  <c r="AQ117" i="36"/>
  <c r="BT113" i="36"/>
  <c r="BK113" i="36"/>
  <c r="L114" i="36"/>
  <c r="M114" i="36" s="1"/>
  <c r="L113" i="36"/>
  <c r="M113" i="36" s="1"/>
  <c r="L109" i="36"/>
  <c r="AB113" i="36"/>
  <c r="P113" i="36"/>
  <c r="K114" i="36"/>
  <c r="F114" i="36"/>
  <c r="CR113" i="36"/>
  <c r="CI113" i="36"/>
  <c r="R113" i="36"/>
  <c r="I113" i="36"/>
  <c r="BM114" i="36"/>
  <c r="BD114" i="36"/>
  <c r="BS141" i="36"/>
  <c r="BA142" i="36"/>
  <c r="BA141" i="36"/>
  <c r="BN27" i="36"/>
  <c r="BG26" i="36"/>
  <c r="CW33" i="36"/>
  <c r="Y112" i="36"/>
  <c r="AI109" i="36"/>
  <c r="Z109" i="36"/>
  <c r="CA112" i="36"/>
  <c r="CK109" i="36"/>
  <c r="CB109" i="36"/>
  <c r="CD114" i="36"/>
  <c r="BR114" i="36"/>
  <c r="B139" i="36"/>
  <c r="C139" i="36" s="1"/>
  <c r="C137" i="36"/>
  <c r="AQ10" i="36"/>
  <c r="BG11" i="36"/>
  <c r="AW11" i="36"/>
  <c r="AV11" i="36"/>
  <c r="CV124" i="36"/>
  <c r="AB114" i="36"/>
  <c r="P114" i="36"/>
  <c r="CR114" i="36"/>
  <c r="CI114" i="36"/>
  <c r="H112" i="36"/>
  <c r="R109" i="36"/>
  <c r="I109" i="36"/>
  <c r="BM113" i="36"/>
  <c r="BD113" i="36"/>
  <c r="CV36" i="36"/>
  <c r="AZ109" i="36"/>
  <c r="AZ114" i="36"/>
  <c r="AZ113" i="36"/>
  <c r="CW35" i="36"/>
  <c r="AW40" i="36"/>
  <c r="BG40" i="36"/>
  <c r="AV40" i="36"/>
  <c r="AQ39" i="36"/>
  <c r="BE141" i="36"/>
  <c r="CK113" i="36"/>
  <c r="CB113" i="36"/>
  <c r="BF113" i="36"/>
  <c r="AT137" i="36"/>
  <c r="AU112" i="36"/>
  <c r="AW15" i="36" l="1"/>
  <c r="BB15" i="36" s="1"/>
  <c r="BB16" i="36"/>
  <c r="BN16" i="36"/>
  <c r="BG15" i="36"/>
  <c r="BH30" i="36" s="1"/>
  <c r="AR30" i="36"/>
  <c r="AJ38" i="36"/>
  <c r="AJ124" i="36" s="1"/>
  <c r="AL124" i="36" s="1"/>
  <c r="AT139" i="36"/>
  <c r="AU137" i="36"/>
  <c r="BA114" i="36"/>
  <c r="R112" i="36"/>
  <c r="H137" i="36"/>
  <c r="I112" i="36"/>
  <c r="L112" i="36"/>
  <c r="M109" i="36"/>
  <c r="AV39" i="36"/>
  <c r="BN40" i="36"/>
  <c r="BG39" i="36"/>
  <c r="BA113" i="36"/>
  <c r="CV114" i="36"/>
  <c r="CV113" i="36"/>
  <c r="CV109" i="36"/>
  <c r="CW36" i="36"/>
  <c r="CW124" i="36"/>
  <c r="CW142" i="36" s="1"/>
  <c r="AR26" i="36"/>
  <c r="AQ34" i="36"/>
  <c r="AV34" i="36" s="1"/>
  <c r="AR27" i="36"/>
  <c r="AV10" i="36"/>
  <c r="BN24" i="36"/>
  <c r="BG23" i="36"/>
  <c r="AW68" i="36"/>
  <c r="BB68" i="36" s="1"/>
  <c r="BB69" i="36"/>
  <c r="T142" i="36"/>
  <c r="T141" i="36"/>
  <c r="AW29" i="36"/>
  <c r="BB30" i="36"/>
  <c r="CH137" i="36"/>
  <c r="CR112" i="36"/>
  <c r="CI112" i="36"/>
  <c r="BG94" i="36"/>
  <c r="AW94" i="36"/>
  <c r="AQ93" i="36"/>
  <c r="AV93" i="36" s="1"/>
  <c r="AV94" i="36"/>
  <c r="AE138" i="36"/>
  <c r="AE124" i="36"/>
  <c r="AE120" i="36"/>
  <c r="AE116" i="36"/>
  <c r="AE101" i="36"/>
  <c r="AE123" i="36"/>
  <c r="AE119" i="36"/>
  <c r="AE110" i="36"/>
  <c r="AE106" i="36"/>
  <c r="AE102" i="36"/>
  <c r="AE81" i="36"/>
  <c r="AE80" i="36"/>
  <c r="AE79" i="36"/>
  <c r="AE104" i="36"/>
  <c r="AE100" i="36"/>
  <c r="AE99" i="36"/>
  <c r="AE98" i="36"/>
  <c r="AE97" i="36"/>
  <c r="AE88" i="36"/>
  <c r="AE84" i="36"/>
  <c r="AE83" i="36"/>
  <c r="AE96" i="36"/>
  <c r="AE89" i="36"/>
  <c r="AE85" i="36"/>
  <c r="AE118" i="36"/>
  <c r="AE117" i="36"/>
  <c r="AE94" i="36"/>
  <c r="AE111" i="36"/>
  <c r="AE93" i="36"/>
  <c r="AE91" i="36"/>
  <c r="AE86" i="36"/>
  <c r="AE87" i="36"/>
  <c r="AE75" i="36"/>
  <c r="AE66" i="36"/>
  <c r="AE122" i="36"/>
  <c r="AE76" i="36"/>
  <c r="AE72" i="36"/>
  <c r="AE95" i="36"/>
  <c r="AE90" i="36"/>
  <c r="AE77" i="36"/>
  <c r="AE73" i="36"/>
  <c r="AE105" i="36"/>
  <c r="AE38" i="36"/>
  <c r="AE121" i="36"/>
  <c r="AE78" i="36"/>
  <c r="AE74" i="36"/>
  <c r="AE71" i="36"/>
  <c r="AE70" i="36"/>
  <c r="AE69" i="36"/>
  <c r="AE68" i="36"/>
  <c r="AE65" i="36"/>
  <c r="AE62" i="36"/>
  <c r="AE58" i="36"/>
  <c r="AE52" i="36"/>
  <c r="AE48" i="36"/>
  <c r="AE44" i="36"/>
  <c r="AE61" i="36"/>
  <c r="AE55" i="36"/>
  <c r="AE63" i="36"/>
  <c r="AE59" i="36"/>
  <c r="AE53" i="36"/>
  <c r="AE49" i="36"/>
  <c r="AE45" i="36"/>
  <c r="AE41" i="36"/>
  <c r="AE47" i="36"/>
  <c r="AE64" i="36"/>
  <c r="AE60" i="36"/>
  <c r="AE56" i="36"/>
  <c r="AE54" i="36"/>
  <c r="AE50" i="36"/>
  <c r="AE46" i="36"/>
  <c r="AE42" i="36"/>
  <c r="AE57" i="36"/>
  <c r="AE51" i="36"/>
  <c r="AE43" i="36"/>
  <c r="AE40" i="36"/>
  <c r="AE39" i="36"/>
  <c r="BN69" i="36"/>
  <c r="BG68" i="36"/>
  <c r="BY142" i="36"/>
  <c r="BY141" i="36"/>
  <c r="AW125" i="36"/>
  <c r="BB125" i="36" s="1"/>
  <c r="BB126" i="36"/>
  <c r="AW110" i="36"/>
  <c r="BG110" i="36"/>
  <c r="AQ83" i="36"/>
  <c r="AV83" i="36" s="1"/>
  <c r="AV110" i="36"/>
  <c r="BN30" i="36"/>
  <c r="BG29" i="36"/>
  <c r="O137" i="36"/>
  <c r="AB112" i="36"/>
  <c r="P112" i="36"/>
  <c r="AD138" i="36"/>
  <c r="AD133" i="36"/>
  <c r="AD129" i="36"/>
  <c r="AD134" i="36"/>
  <c r="AD132" i="36"/>
  <c r="AD130" i="36"/>
  <c r="AD125" i="36"/>
  <c r="AD128" i="36"/>
  <c r="AD126" i="36"/>
  <c r="AD127" i="36"/>
  <c r="AD124" i="36"/>
  <c r="AD123" i="36"/>
  <c r="AD122" i="36"/>
  <c r="AD121" i="36"/>
  <c r="AD120" i="36"/>
  <c r="AD119" i="36"/>
  <c r="AD118" i="36"/>
  <c r="AD117" i="36"/>
  <c r="AD116" i="36"/>
  <c r="AD102" i="36"/>
  <c r="AD101" i="36"/>
  <c r="AD104" i="36"/>
  <c r="AD91" i="36"/>
  <c r="AD90" i="36"/>
  <c r="AD89" i="36"/>
  <c r="AD88" i="36"/>
  <c r="AD87" i="36"/>
  <c r="AD86" i="36"/>
  <c r="AD85" i="36"/>
  <c r="AD84" i="36"/>
  <c r="AD83" i="36"/>
  <c r="AD111" i="36"/>
  <c r="AD110" i="36"/>
  <c r="AD105" i="36"/>
  <c r="AD94" i="36"/>
  <c r="AD93" i="36"/>
  <c r="AD80" i="36"/>
  <c r="AD100" i="36"/>
  <c r="AD99" i="36"/>
  <c r="AD98" i="36"/>
  <c r="AD97" i="36"/>
  <c r="AD106" i="36"/>
  <c r="AD95" i="36"/>
  <c r="AD131" i="36"/>
  <c r="AD78" i="36"/>
  <c r="AD74" i="36"/>
  <c r="AD71" i="36"/>
  <c r="AD70" i="36"/>
  <c r="AD69" i="36"/>
  <c r="AD68" i="36"/>
  <c r="AD65" i="36"/>
  <c r="AD96" i="36"/>
  <c r="AD79" i="36"/>
  <c r="AD75" i="36"/>
  <c r="AD81" i="36"/>
  <c r="AD76" i="36"/>
  <c r="AD72" i="36"/>
  <c r="AD64" i="36"/>
  <c r="AD63" i="36"/>
  <c r="AD62" i="36"/>
  <c r="AD61" i="36"/>
  <c r="AD60" i="36"/>
  <c r="AD59" i="36"/>
  <c r="AD58" i="36"/>
  <c r="AD57" i="36"/>
  <c r="AD56" i="36"/>
  <c r="AD55" i="36"/>
  <c r="AD54" i="36"/>
  <c r="AD53" i="36"/>
  <c r="AD52" i="36"/>
  <c r="AD51" i="36"/>
  <c r="AD50" i="36"/>
  <c r="AD49" i="36"/>
  <c r="AD48" i="36"/>
  <c r="AD47" i="36"/>
  <c r="AD46" i="36"/>
  <c r="AD45" i="36"/>
  <c r="AD44" i="36"/>
  <c r="AD43" i="36"/>
  <c r="AD42" i="36"/>
  <c r="AD41" i="36"/>
  <c r="AD40" i="36"/>
  <c r="AD39" i="36"/>
  <c r="AD77" i="36"/>
  <c r="AD73" i="36"/>
  <c r="AD38" i="36"/>
  <c r="AD66" i="36"/>
  <c r="AC36" i="36"/>
  <c r="AD36" i="36" s="1"/>
  <c r="AD12" i="36"/>
  <c r="AD7" i="36"/>
  <c r="AD15" i="36"/>
  <c r="AD13" i="36"/>
  <c r="AD18" i="36"/>
  <c r="AD16" i="36"/>
  <c r="AD10" i="36"/>
  <c r="AD4" i="36"/>
  <c r="AD22" i="36"/>
  <c r="AD6" i="36"/>
  <c r="AD19" i="36"/>
  <c r="AD11" i="36"/>
  <c r="E137" i="36"/>
  <c r="K112" i="36"/>
  <c r="F112" i="36"/>
  <c r="W139" i="36"/>
  <c r="U138" i="36"/>
  <c r="U116" i="36"/>
  <c r="U124" i="36"/>
  <c r="U102" i="36"/>
  <c r="U101" i="36"/>
  <c r="U120" i="36"/>
  <c r="U111" i="36"/>
  <c r="U106" i="36"/>
  <c r="U123" i="36"/>
  <c r="U119" i="36"/>
  <c r="U110" i="36"/>
  <c r="U105" i="36"/>
  <c r="U91" i="36"/>
  <c r="U90" i="36"/>
  <c r="U89" i="36"/>
  <c r="U88" i="36"/>
  <c r="U87" i="36"/>
  <c r="U86" i="36"/>
  <c r="U85" i="36"/>
  <c r="U84" i="36"/>
  <c r="U117" i="36"/>
  <c r="U104" i="36"/>
  <c r="U96" i="36"/>
  <c r="U83" i="36"/>
  <c r="U121" i="36"/>
  <c r="U118" i="36"/>
  <c r="U95" i="36"/>
  <c r="U122" i="36"/>
  <c r="U94" i="36"/>
  <c r="U97" i="36"/>
  <c r="U93" i="36"/>
  <c r="U99" i="36"/>
  <c r="U79" i="36"/>
  <c r="U75" i="36"/>
  <c r="U71" i="36"/>
  <c r="U70" i="36"/>
  <c r="U69" i="36"/>
  <c r="U66" i="36"/>
  <c r="U65" i="36"/>
  <c r="U98" i="36"/>
  <c r="U80" i="36"/>
  <c r="U76" i="36"/>
  <c r="U72" i="36"/>
  <c r="U77" i="36"/>
  <c r="U73" i="36"/>
  <c r="U68" i="36"/>
  <c r="U64" i="36"/>
  <c r="U63" i="36"/>
  <c r="U62" i="36"/>
  <c r="U61" i="36"/>
  <c r="U60" i="36"/>
  <c r="U59" i="36"/>
  <c r="U58" i="36"/>
  <c r="U57" i="36"/>
  <c r="U56" i="36"/>
  <c r="U55" i="36"/>
  <c r="U54" i="36"/>
  <c r="U53" i="36"/>
  <c r="U52" i="36"/>
  <c r="U51" i="36"/>
  <c r="U50" i="36"/>
  <c r="U49" i="36"/>
  <c r="U48" i="36"/>
  <c r="U47" i="36"/>
  <c r="U46" i="36"/>
  <c r="U45" i="36"/>
  <c r="U44" i="36"/>
  <c r="U43" i="36"/>
  <c r="U42" i="36"/>
  <c r="U41" i="36"/>
  <c r="U40" i="36"/>
  <c r="U78" i="36"/>
  <c r="U74" i="36"/>
  <c r="U39" i="36"/>
  <c r="U100" i="36"/>
  <c r="U81" i="36"/>
  <c r="U38" i="36"/>
  <c r="X124" i="36"/>
  <c r="BJ137" i="36"/>
  <c r="BT112" i="36"/>
  <c r="BK112" i="36"/>
  <c r="AW39" i="36"/>
  <c r="BB40" i="36"/>
  <c r="AZ112" i="36"/>
  <c r="BA109" i="36"/>
  <c r="AW10" i="36"/>
  <c r="BB11" i="36"/>
  <c r="Y137" i="36"/>
  <c r="AI112" i="36"/>
  <c r="Z112" i="36"/>
  <c r="BU27" i="36"/>
  <c r="BN26" i="36"/>
  <c r="AW117" i="36"/>
  <c r="BG117" i="36"/>
  <c r="AQ116" i="36"/>
  <c r="AV116" i="36" s="1"/>
  <c r="AV117" i="36"/>
  <c r="AM139" i="36"/>
  <c r="AN137" i="36"/>
  <c r="AQ22" i="36"/>
  <c r="AV22" i="36" s="1"/>
  <c r="AV23" i="36"/>
  <c r="BX114" i="36"/>
  <c r="BX113" i="36"/>
  <c r="BX109" i="36"/>
  <c r="AF137" i="36"/>
  <c r="AP112" i="36"/>
  <c r="AG112" i="36"/>
  <c r="BN126" i="36"/>
  <c r="BG125" i="36"/>
  <c r="AK8" i="36"/>
  <c r="AK24" i="36"/>
  <c r="AK23" i="36"/>
  <c r="AJ4" i="36"/>
  <c r="AK5" i="36" s="1"/>
  <c r="AJ33" i="36"/>
  <c r="AK33" i="36" s="1"/>
  <c r="AW18" i="36"/>
  <c r="BB18" i="36" s="1"/>
  <c r="BB19" i="36"/>
  <c r="BN11" i="36"/>
  <c r="BG10" i="36"/>
  <c r="CA137" i="36"/>
  <c r="CK112" i="36"/>
  <c r="CB112" i="36"/>
  <c r="AW23" i="36"/>
  <c r="BB24" i="36"/>
  <c r="S114" i="36"/>
  <c r="S113" i="36"/>
  <c r="S109" i="36"/>
  <c r="X36" i="36"/>
  <c r="BQ137" i="36"/>
  <c r="CD112" i="36"/>
  <c r="BR112" i="36"/>
  <c r="BG105" i="36"/>
  <c r="AW105" i="36"/>
  <c r="AQ104" i="36"/>
  <c r="AV104" i="36" s="1"/>
  <c r="AV105" i="36"/>
  <c r="CO137" i="36"/>
  <c r="CP112" i="36"/>
  <c r="AV29" i="36"/>
  <c r="AQ35" i="36"/>
  <c r="AR29" i="36"/>
  <c r="AW6" i="36"/>
  <c r="AW5" i="36" s="1"/>
  <c r="BB5" i="36" s="1"/>
  <c r="BG6" i="36"/>
  <c r="BG5" i="36" s="1"/>
  <c r="AV6" i="36"/>
  <c r="BC137" i="36"/>
  <c r="BF137" i="36" s="1"/>
  <c r="BM112" i="36"/>
  <c r="BD112" i="36"/>
  <c r="BN19" i="36"/>
  <c r="BG18" i="36"/>
  <c r="AL41" i="36" l="1"/>
  <c r="AL58" i="36"/>
  <c r="AL71" i="36"/>
  <c r="AL49" i="36"/>
  <c r="AL80" i="36"/>
  <c r="AL45" i="36"/>
  <c r="AL53" i="36"/>
  <c r="AL96" i="36"/>
  <c r="AL100" i="36"/>
  <c r="AL38" i="36"/>
  <c r="AL46" i="36"/>
  <c r="AL54" i="36"/>
  <c r="AL77" i="36"/>
  <c r="AL88" i="36"/>
  <c r="AL42" i="36"/>
  <c r="AL50" i="36"/>
  <c r="AL62" i="36"/>
  <c r="AL118" i="36"/>
  <c r="AL40" i="36"/>
  <c r="AL44" i="36"/>
  <c r="AL48" i="36"/>
  <c r="AL52" i="36"/>
  <c r="AL56" i="36"/>
  <c r="AL60" i="36"/>
  <c r="AL64" i="36"/>
  <c r="AL78" i="36"/>
  <c r="AL65" i="36"/>
  <c r="AL79" i="36"/>
  <c r="AL98" i="36"/>
  <c r="AL84" i="36"/>
  <c r="AL91" i="36"/>
  <c r="AL57" i="36"/>
  <c r="AL61" i="36"/>
  <c r="AL75" i="36"/>
  <c r="AL73" i="36"/>
  <c r="AL68" i="36"/>
  <c r="AL106" i="36"/>
  <c r="AL99" i="36"/>
  <c r="AL86" i="36"/>
  <c r="AL120" i="36"/>
  <c r="AL39" i="36"/>
  <c r="AL43" i="36"/>
  <c r="AL47" i="36"/>
  <c r="AL51" i="36"/>
  <c r="AL55" i="36"/>
  <c r="AL59" i="36"/>
  <c r="AL63" i="36"/>
  <c r="AL66" i="36"/>
  <c r="AL117" i="36"/>
  <c r="AL72" i="36"/>
  <c r="AL97" i="36"/>
  <c r="AL83" i="36"/>
  <c r="AL90" i="36"/>
  <c r="BU16" i="36"/>
  <c r="BN15" i="36"/>
  <c r="BO30" i="36" s="1"/>
  <c r="AL74" i="36"/>
  <c r="AL81" i="36"/>
  <c r="AL70" i="36"/>
  <c r="AL93" i="36"/>
  <c r="AL94" i="36"/>
  <c r="AL122" i="36"/>
  <c r="AL87" i="36"/>
  <c r="AL123" i="36"/>
  <c r="AX30" i="36"/>
  <c r="AL105" i="36"/>
  <c r="AL101" i="36"/>
  <c r="AL104" i="36"/>
  <c r="AL110" i="36"/>
  <c r="AL102" i="36"/>
  <c r="AL69" i="36"/>
  <c r="AL76" i="36"/>
  <c r="AL111" i="36"/>
  <c r="AL95" i="36"/>
  <c r="AL121" i="36"/>
  <c r="AL85" i="36"/>
  <c r="AL89" i="36"/>
  <c r="AL119" i="36"/>
  <c r="AL116" i="36"/>
  <c r="AL138" i="36"/>
  <c r="BB6" i="36"/>
  <c r="AW104" i="36"/>
  <c r="BB104" i="36" s="1"/>
  <c r="BB105" i="36"/>
  <c r="X114" i="36"/>
  <c r="T114" i="36"/>
  <c r="AK138" i="36"/>
  <c r="AK134" i="36"/>
  <c r="AK130" i="36"/>
  <c r="AK131" i="36"/>
  <c r="AK133" i="36"/>
  <c r="AK126" i="36"/>
  <c r="AK132" i="36"/>
  <c r="AK128" i="36"/>
  <c r="AK127" i="36"/>
  <c r="AK123" i="36"/>
  <c r="AK122" i="36"/>
  <c r="AK121" i="36"/>
  <c r="AK120" i="36"/>
  <c r="AK119" i="36"/>
  <c r="AK118" i="36"/>
  <c r="AK117" i="36"/>
  <c r="AK116" i="36"/>
  <c r="AK124" i="36"/>
  <c r="AK111" i="36"/>
  <c r="AK110" i="36"/>
  <c r="AK125" i="36"/>
  <c r="AK106" i="36"/>
  <c r="AK102" i="36"/>
  <c r="AK100" i="36"/>
  <c r="AK99" i="36"/>
  <c r="AK98" i="36"/>
  <c r="AK105" i="36"/>
  <c r="AK129" i="36"/>
  <c r="AK96" i="36"/>
  <c r="AK89" i="36"/>
  <c r="AK85" i="36"/>
  <c r="AK81" i="36"/>
  <c r="AK78" i="36"/>
  <c r="AK77" i="36"/>
  <c r="AK76" i="36"/>
  <c r="AK75" i="36"/>
  <c r="AK74" i="36"/>
  <c r="AK73" i="36"/>
  <c r="AK72" i="36"/>
  <c r="AK104" i="36"/>
  <c r="AK101" i="36"/>
  <c r="AK95" i="36"/>
  <c r="AK90" i="36"/>
  <c r="AK86" i="36"/>
  <c r="AK87" i="36"/>
  <c r="AK94" i="36"/>
  <c r="AK88" i="36"/>
  <c r="AK97" i="36"/>
  <c r="AK91" i="36"/>
  <c r="AK83" i="36"/>
  <c r="AK80" i="36"/>
  <c r="AK93" i="36"/>
  <c r="AK79" i="36"/>
  <c r="AK64" i="36"/>
  <c r="AK63" i="36"/>
  <c r="AK62" i="36"/>
  <c r="AK61" i="36"/>
  <c r="AK60" i="36"/>
  <c r="AK59" i="36"/>
  <c r="AK58" i="36"/>
  <c r="AK57" i="36"/>
  <c r="AK56" i="36"/>
  <c r="AK55" i="36"/>
  <c r="AK54" i="36"/>
  <c r="AK53" i="36"/>
  <c r="AK52" i="36"/>
  <c r="AK51" i="36"/>
  <c r="AK50" i="36"/>
  <c r="AK49" i="36"/>
  <c r="AK48" i="36"/>
  <c r="AK47" i="36"/>
  <c r="AK46" i="36"/>
  <c r="AK45" i="36"/>
  <c r="AK44" i="36"/>
  <c r="AK43" i="36"/>
  <c r="AK42" i="36"/>
  <c r="AK41" i="36"/>
  <c r="AK40" i="36"/>
  <c r="AK39" i="36"/>
  <c r="AK71" i="36"/>
  <c r="AK70" i="36"/>
  <c r="AK69" i="36"/>
  <c r="AK65" i="36"/>
  <c r="AK15" i="36"/>
  <c r="AK13" i="36"/>
  <c r="AK4" i="36"/>
  <c r="AK84" i="36"/>
  <c r="AK68" i="36"/>
  <c r="AK66" i="36"/>
  <c r="AK38" i="36"/>
  <c r="AK18" i="36"/>
  <c r="AK16" i="36"/>
  <c r="AK10" i="36"/>
  <c r="AJ36" i="36"/>
  <c r="AK36" i="36" s="1"/>
  <c r="AK22" i="36"/>
  <c r="AK19" i="36"/>
  <c r="AK11" i="36"/>
  <c r="AK6" i="36"/>
  <c r="AK12" i="36"/>
  <c r="AK7" i="36"/>
  <c r="BY113" i="36"/>
  <c r="CE27" i="36"/>
  <c r="BU26" i="36"/>
  <c r="BZ26" i="36" s="1"/>
  <c r="BZ27" i="36"/>
  <c r="BU19" i="36"/>
  <c r="BN18" i="36"/>
  <c r="CO139" i="36"/>
  <c r="CP139" i="36" s="1"/>
  <c r="CP137" i="36"/>
  <c r="BG104" i="36"/>
  <c r="BN105" i="36"/>
  <c r="CK137" i="36"/>
  <c r="CA139" i="36"/>
  <c r="CB137" i="36"/>
  <c r="AF139" i="36"/>
  <c r="AP137" i="36"/>
  <c r="AG137" i="36"/>
  <c r="BY114" i="36"/>
  <c r="BG116" i="36"/>
  <c r="BN117" i="36"/>
  <c r="AX26" i="36"/>
  <c r="AW34" i="36"/>
  <c r="BB34" i="36" s="1"/>
  <c r="AX27" i="36"/>
  <c r="BB10" i="36"/>
  <c r="BT137" i="36"/>
  <c r="BJ139" i="36"/>
  <c r="BK137" i="36"/>
  <c r="U141" i="36"/>
  <c r="BU30" i="36"/>
  <c r="BN29" i="36"/>
  <c r="AW83" i="36"/>
  <c r="BB83" i="36" s="1"/>
  <c r="BB110" i="36"/>
  <c r="AE141" i="36"/>
  <c r="BB29" i="36"/>
  <c r="AW35" i="36"/>
  <c r="AX29" i="36"/>
  <c r="CV112" i="36"/>
  <c r="CW109" i="36"/>
  <c r="AQ38" i="36"/>
  <c r="H139" i="36"/>
  <c r="R137" i="36"/>
  <c r="I137" i="36"/>
  <c r="AV35" i="36"/>
  <c r="AR35" i="36"/>
  <c r="BB39" i="36"/>
  <c r="AD142" i="36"/>
  <c r="AD141" i="36"/>
  <c r="BG22" i="36"/>
  <c r="CW113" i="36"/>
  <c r="BC139" i="36"/>
  <c r="BF139" i="36" s="1"/>
  <c r="BM137" i="36"/>
  <c r="BD137" i="36"/>
  <c r="BQ139" i="36"/>
  <c r="CD137" i="36"/>
  <c r="BR137" i="36"/>
  <c r="BN6" i="36"/>
  <c r="BN5" i="36" s="1"/>
  <c r="S112" i="36"/>
  <c r="X109" i="36"/>
  <c r="T109" i="36"/>
  <c r="AW22" i="36"/>
  <c r="BB22" i="36" s="1"/>
  <c r="BB23" i="36"/>
  <c r="BH26" i="36"/>
  <c r="BG34" i="36"/>
  <c r="BH34" i="36" s="1"/>
  <c r="BH27" i="36"/>
  <c r="BU126" i="36"/>
  <c r="BN125" i="36"/>
  <c r="AN139" i="36"/>
  <c r="AW116" i="36"/>
  <c r="BB116" i="36" s="1"/>
  <c r="BB117" i="36"/>
  <c r="AR24" i="36"/>
  <c r="AR23" i="36"/>
  <c r="AQ4" i="36"/>
  <c r="AR5" i="36" s="1"/>
  <c r="AQ33" i="36"/>
  <c r="AV33" i="36" s="1"/>
  <c r="AR8" i="36"/>
  <c r="X113" i="36"/>
  <c r="T113" i="36"/>
  <c r="BU11" i="36"/>
  <c r="BN10" i="36"/>
  <c r="BX112" i="36"/>
  <c r="BY109" i="36"/>
  <c r="Y139" i="36"/>
  <c r="AI137" i="36"/>
  <c r="Z137" i="36"/>
  <c r="AZ137" i="36"/>
  <c r="BA112" i="36"/>
  <c r="AC114" i="36"/>
  <c r="AD114" i="36" s="1"/>
  <c r="AC113" i="36"/>
  <c r="AD113" i="36" s="1"/>
  <c r="AC109" i="36"/>
  <c r="AB137" i="36"/>
  <c r="O139" i="36"/>
  <c r="P137" i="36"/>
  <c r="BN68" i="36"/>
  <c r="BU69" i="36"/>
  <c r="AW93" i="36"/>
  <c r="BB93" i="36" s="1"/>
  <c r="BB94" i="36"/>
  <c r="CH139" i="36"/>
  <c r="CR137" i="36"/>
  <c r="CI137" i="36"/>
  <c r="BN23" i="36"/>
  <c r="BU24" i="36"/>
  <c r="CW114" i="36"/>
  <c r="BN39" i="36"/>
  <c r="BU40" i="36"/>
  <c r="L137" i="36"/>
  <c r="M112" i="36"/>
  <c r="AT141" i="36"/>
  <c r="AU139" i="36"/>
  <c r="K137" i="36"/>
  <c r="E139" i="36"/>
  <c r="F137" i="36"/>
  <c r="BH29" i="36"/>
  <c r="BG35" i="36"/>
  <c r="BH35" i="36" s="1"/>
  <c r="BN110" i="36"/>
  <c r="BG83" i="36"/>
  <c r="BN94" i="36"/>
  <c r="BG93" i="36"/>
  <c r="AR34" i="36"/>
  <c r="BN22" i="36" l="1"/>
  <c r="BG38" i="36"/>
  <c r="BG124" i="36" s="1"/>
  <c r="BI138" i="36" s="1"/>
  <c r="AL141" i="36"/>
  <c r="BU15" i="36"/>
  <c r="BZ15" i="36" s="1"/>
  <c r="CE16" i="36"/>
  <c r="BZ16" i="36"/>
  <c r="BI43" i="36"/>
  <c r="AB139" i="36"/>
  <c r="P139" i="36"/>
  <c r="AR33" i="36"/>
  <c r="BH24" i="36"/>
  <c r="BH23" i="36"/>
  <c r="BG4" i="36"/>
  <c r="BH5" i="36" s="1"/>
  <c r="BG33" i="36"/>
  <c r="BH33" i="36" s="1"/>
  <c r="BH8" i="36"/>
  <c r="CD139" i="36"/>
  <c r="BR139" i="36"/>
  <c r="R139" i="36"/>
  <c r="I139" i="36"/>
  <c r="CV137" i="36"/>
  <c r="CW112" i="36"/>
  <c r="BU29" i="36"/>
  <c r="CE30" i="36"/>
  <c r="BZ30" i="36"/>
  <c r="AP139" i="36"/>
  <c r="AG139" i="36"/>
  <c r="BN104" i="36"/>
  <c r="BU105" i="36"/>
  <c r="AK142" i="36"/>
  <c r="AK141" i="36"/>
  <c r="BN93" i="36"/>
  <c r="BU94" i="36"/>
  <c r="L139" i="36"/>
  <c r="M139" i="36" s="1"/>
  <c r="M137" i="36"/>
  <c r="CE69" i="36"/>
  <c r="BU68" i="36"/>
  <c r="BZ68" i="36" s="1"/>
  <c r="BZ69" i="36"/>
  <c r="BX137" i="36"/>
  <c r="BY112" i="36"/>
  <c r="AX34" i="36"/>
  <c r="CL27" i="36"/>
  <c r="CE26" i="36"/>
  <c r="AX24" i="36"/>
  <c r="AX23" i="36"/>
  <c r="AW4" i="36"/>
  <c r="AX5" i="36" s="1"/>
  <c r="AW33" i="36"/>
  <c r="BB33" i="36" s="1"/>
  <c r="AX8" i="36"/>
  <c r="AR131" i="36"/>
  <c r="AR132" i="36"/>
  <c r="AR138" i="36"/>
  <c r="AR130" i="36"/>
  <c r="AR127" i="36"/>
  <c r="AR133" i="36"/>
  <c r="AR128" i="36"/>
  <c r="AR129" i="36"/>
  <c r="AR125" i="36"/>
  <c r="AR134" i="36"/>
  <c r="AR123" i="36"/>
  <c r="AR122" i="36"/>
  <c r="AR121" i="36"/>
  <c r="AR120" i="36"/>
  <c r="AR119" i="36"/>
  <c r="AR118" i="36"/>
  <c r="AR117" i="36"/>
  <c r="AR116" i="36"/>
  <c r="AR111" i="36"/>
  <c r="AR106" i="36"/>
  <c r="AR105" i="36"/>
  <c r="AR104" i="36"/>
  <c r="AR100" i="36"/>
  <c r="AR99" i="36"/>
  <c r="AR98" i="36"/>
  <c r="AR97" i="36"/>
  <c r="AR96" i="36"/>
  <c r="AR95" i="36"/>
  <c r="AR94" i="36"/>
  <c r="AR93" i="36"/>
  <c r="AR90" i="36"/>
  <c r="AR86" i="36"/>
  <c r="AR79" i="36"/>
  <c r="AR126" i="36"/>
  <c r="AR102" i="36"/>
  <c r="AR91" i="36"/>
  <c r="AR87" i="36"/>
  <c r="AR110" i="36"/>
  <c r="AR101" i="36"/>
  <c r="AR85" i="36"/>
  <c r="AR83" i="36"/>
  <c r="AR89" i="36"/>
  <c r="AR88" i="36"/>
  <c r="AR77" i="36"/>
  <c r="AR73" i="36"/>
  <c r="AR84" i="36"/>
  <c r="AR81" i="36"/>
  <c r="AR78" i="36"/>
  <c r="AR74" i="36"/>
  <c r="AR75" i="36"/>
  <c r="AR71" i="36"/>
  <c r="AR70" i="36"/>
  <c r="AR69" i="36"/>
  <c r="AR68" i="36"/>
  <c r="AR65" i="36"/>
  <c r="AR66" i="36"/>
  <c r="AR80" i="36"/>
  <c r="AR76" i="36"/>
  <c r="AR72" i="36"/>
  <c r="AR64" i="36"/>
  <c r="AR63" i="36"/>
  <c r="AR62" i="36"/>
  <c r="AR61" i="36"/>
  <c r="AR60" i="36"/>
  <c r="AR59" i="36"/>
  <c r="AR58" i="36"/>
  <c r="AR57" i="36"/>
  <c r="AR56" i="36"/>
  <c r="AR55" i="36"/>
  <c r="AR54" i="36"/>
  <c r="AR53" i="36"/>
  <c r="AR52" i="36"/>
  <c r="AR51" i="36"/>
  <c r="AR50" i="36"/>
  <c r="AR49" i="36"/>
  <c r="AR48" i="36"/>
  <c r="AR47" i="36"/>
  <c r="AR46" i="36"/>
  <c r="AR45" i="36"/>
  <c r="AR44" i="36"/>
  <c r="AR43" i="36"/>
  <c r="AR42" i="36"/>
  <c r="AR40" i="36"/>
  <c r="AR39" i="36"/>
  <c r="AR18" i="36"/>
  <c r="AR16" i="36"/>
  <c r="AR10" i="36"/>
  <c r="AR4" i="36"/>
  <c r="AR22" i="36"/>
  <c r="AR19" i="36"/>
  <c r="AR11" i="36"/>
  <c r="AR6" i="36"/>
  <c r="AR41" i="36"/>
  <c r="AR38" i="36"/>
  <c r="AQ36" i="36"/>
  <c r="AR36" i="36" s="1"/>
  <c r="AR12" i="36"/>
  <c r="AR7" i="36"/>
  <c r="AR15" i="36"/>
  <c r="AR13" i="36"/>
  <c r="AV4" i="36"/>
  <c r="BU6" i="36"/>
  <c r="BU5" i="36" s="1"/>
  <c r="BZ5" i="36" s="1"/>
  <c r="AQ124" i="36"/>
  <c r="AV38" i="36"/>
  <c r="BU110" i="36"/>
  <c r="BN83" i="36"/>
  <c r="K139" i="36"/>
  <c r="F139" i="36"/>
  <c r="BU39" i="36"/>
  <c r="CE40" i="36"/>
  <c r="BZ40" i="36"/>
  <c r="BU23" i="36"/>
  <c r="CE24" i="36"/>
  <c r="BZ24" i="36"/>
  <c r="CR139" i="36"/>
  <c r="CI139" i="36"/>
  <c r="AC112" i="36"/>
  <c r="AD109" i="36"/>
  <c r="AI139" i="36"/>
  <c r="Z139" i="36"/>
  <c r="BN34" i="36"/>
  <c r="BO34" i="36" s="1"/>
  <c r="BO27" i="36"/>
  <c r="BO26" i="36"/>
  <c r="BU125" i="36"/>
  <c r="BZ125" i="36" s="1"/>
  <c r="CE126" i="36"/>
  <c r="BZ126" i="36"/>
  <c r="BB35" i="36"/>
  <c r="AX35" i="36"/>
  <c r="BU117" i="36"/>
  <c r="BN116" i="36"/>
  <c r="CK139" i="36"/>
  <c r="CB139" i="36"/>
  <c r="BU18" i="36"/>
  <c r="BZ18" i="36" s="1"/>
  <c r="CE19" i="36"/>
  <c r="BZ19" i="36"/>
  <c r="AZ139" i="36"/>
  <c r="BA137" i="36"/>
  <c r="BU10" i="36"/>
  <c r="CE11" i="36"/>
  <c r="BZ11" i="36"/>
  <c r="S137" i="36"/>
  <c r="X112" i="36"/>
  <c r="T112" i="36"/>
  <c r="BM139" i="36"/>
  <c r="BD139" i="36"/>
  <c r="AW38" i="36"/>
  <c r="BO29" i="36"/>
  <c r="BN35" i="36"/>
  <c r="BO35" i="36" s="1"/>
  <c r="BT139" i="36"/>
  <c r="BK139" i="36"/>
  <c r="AJ109" i="36"/>
  <c r="AJ113" i="36"/>
  <c r="AK113" i="36" s="1"/>
  <c r="AJ114" i="36"/>
  <c r="AK114" i="36" s="1"/>
  <c r="BV30" i="36" l="1"/>
  <c r="BI95" i="36"/>
  <c r="BI51" i="36"/>
  <c r="BI41" i="36"/>
  <c r="BI79" i="36"/>
  <c r="BI68" i="36"/>
  <c r="BI45" i="36"/>
  <c r="BI50" i="36"/>
  <c r="BI49" i="36"/>
  <c r="BI70" i="36"/>
  <c r="BI39" i="36"/>
  <c r="BI46" i="36"/>
  <c r="BI56" i="36"/>
  <c r="BI59" i="36"/>
  <c r="BI72" i="36"/>
  <c r="BI121" i="36"/>
  <c r="BI93" i="36"/>
  <c r="BI66" i="36"/>
  <c r="BI42" i="36"/>
  <c r="BI47" i="36"/>
  <c r="BI55" i="36"/>
  <c r="BI64" i="36"/>
  <c r="BI96" i="36"/>
  <c r="BI110" i="36"/>
  <c r="BI63" i="36"/>
  <c r="BI80" i="36"/>
  <c r="BI84" i="36"/>
  <c r="BI38" i="36"/>
  <c r="BI40" i="36"/>
  <c r="BI44" i="36"/>
  <c r="BI48" i="36"/>
  <c r="BI52" i="36"/>
  <c r="BI60" i="36"/>
  <c r="BI71" i="36"/>
  <c r="BI89" i="36"/>
  <c r="BI98" i="36"/>
  <c r="BI90" i="36"/>
  <c r="BI76" i="36"/>
  <c r="BI117" i="36"/>
  <c r="BI53" i="36"/>
  <c r="BI57" i="36"/>
  <c r="BI61" i="36"/>
  <c r="BI65" i="36"/>
  <c r="BI91" i="36"/>
  <c r="BI86" i="36"/>
  <c r="BI83" i="36"/>
  <c r="BI97" i="36"/>
  <c r="BI73" i="36"/>
  <c r="BI77" i="36"/>
  <c r="BI88" i="36"/>
  <c r="BI99" i="36"/>
  <c r="BI111" i="36"/>
  <c r="BI118" i="36"/>
  <c r="BI122" i="36"/>
  <c r="BI54" i="36"/>
  <c r="BI58" i="36"/>
  <c r="BI62" i="36"/>
  <c r="BI69" i="36"/>
  <c r="BI105" i="36"/>
  <c r="BI87" i="36"/>
  <c r="BI85" i="36"/>
  <c r="BI100" i="36"/>
  <c r="BI74" i="36"/>
  <c r="BI78" i="36"/>
  <c r="BI94" i="36"/>
  <c r="BI101" i="36"/>
  <c r="BI124" i="36"/>
  <c r="BI119" i="36"/>
  <c r="BI123" i="36"/>
  <c r="BI106" i="36"/>
  <c r="BI75" i="36"/>
  <c r="BI81" i="36"/>
  <c r="BI102" i="36"/>
  <c r="BI104" i="36"/>
  <c r="BI116" i="36"/>
  <c r="BI120" i="36"/>
  <c r="CL16" i="36"/>
  <c r="CE15" i="36"/>
  <c r="CF30" i="36" s="1"/>
  <c r="BN38" i="36"/>
  <c r="BN124" i="36" s="1"/>
  <c r="BP138" i="36" s="1"/>
  <c r="BU22" i="36"/>
  <c r="BZ22" i="36" s="1"/>
  <c r="BZ23" i="36"/>
  <c r="AX138" i="36"/>
  <c r="AX132" i="36"/>
  <c r="AX128" i="36"/>
  <c r="AX133" i="36"/>
  <c r="AX134" i="36"/>
  <c r="AX130" i="36"/>
  <c r="AX125" i="36"/>
  <c r="AX129" i="36"/>
  <c r="AX126" i="36"/>
  <c r="AX111" i="36"/>
  <c r="AX102" i="36"/>
  <c r="AX101" i="36"/>
  <c r="AX100" i="36"/>
  <c r="AX131" i="36"/>
  <c r="AX123" i="36"/>
  <c r="AX119" i="36"/>
  <c r="AX104" i="36"/>
  <c r="AX122" i="36"/>
  <c r="AX118" i="36"/>
  <c r="AX91" i="36"/>
  <c r="AX90" i="36"/>
  <c r="AX89" i="36"/>
  <c r="AX88" i="36"/>
  <c r="AX87" i="36"/>
  <c r="AX86" i="36"/>
  <c r="AX85" i="36"/>
  <c r="AX84" i="36"/>
  <c r="AX83" i="36"/>
  <c r="AX121" i="36"/>
  <c r="AX116" i="36"/>
  <c r="AX110" i="36"/>
  <c r="AX94" i="36"/>
  <c r="AX80" i="36"/>
  <c r="AX106" i="36"/>
  <c r="AX97" i="36"/>
  <c r="AX93" i="36"/>
  <c r="AX117" i="36"/>
  <c r="AX99" i="36"/>
  <c r="AX98" i="36"/>
  <c r="AX120" i="36"/>
  <c r="AX96" i="36"/>
  <c r="AX127" i="36"/>
  <c r="AX105" i="36"/>
  <c r="AX81" i="36"/>
  <c r="AX79" i="36"/>
  <c r="AX77" i="36"/>
  <c r="AX73" i="36"/>
  <c r="AX71" i="36"/>
  <c r="AX70" i="36"/>
  <c r="AX69" i="36"/>
  <c r="AX68" i="36"/>
  <c r="AX65" i="36"/>
  <c r="AX95" i="36"/>
  <c r="AX78" i="36"/>
  <c r="AX74" i="36"/>
  <c r="AX75" i="36"/>
  <c r="AX76" i="36"/>
  <c r="AX72" i="36"/>
  <c r="AX64" i="36"/>
  <c r="AX63" i="36"/>
  <c r="AX62" i="36"/>
  <c r="AX61" i="36"/>
  <c r="AX60" i="36"/>
  <c r="AX59" i="36"/>
  <c r="AX58" i="36"/>
  <c r="AX57" i="36"/>
  <c r="AX56" i="36"/>
  <c r="AX55" i="36"/>
  <c r="AX54" i="36"/>
  <c r="AX53" i="36"/>
  <c r="AX52" i="36"/>
  <c r="AX51" i="36"/>
  <c r="AX50" i="36"/>
  <c r="AX49" i="36"/>
  <c r="AX48" i="36"/>
  <c r="AX47" i="36"/>
  <c r="AX46" i="36"/>
  <c r="AX45" i="36"/>
  <c r="AX44" i="36"/>
  <c r="AX43" i="36"/>
  <c r="AX42" i="36"/>
  <c r="AX41" i="36"/>
  <c r="AX40" i="36"/>
  <c r="AX39" i="36"/>
  <c r="AX66" i="36"/>
  <c r="AX38" i="36"/>
  <c r="AX22" i="36"/>
  <c r="AX19" i="36"/>
  <c r="AX11" i="36"/>
  <c r="AX6" i="36"/>
  <c r="AW36" i="36"/>
  <c r="AX12" i="36"/>
  <c r="AX7" i="36"/>
  <c r="AX15" i="36"/>
  <c r="AX13" i="36"/>
  <c r="AX18" i="36"/>
  <c r="AX10" i="36"/>
  <c r="AX16" i="36"/>
  <c r="AX4" i="36"/>
  <c r="BB4" i="36"/>
  <c r="CL69" i="36"/>
  <c r="CE68" i="36"/>
  <c r="CE105" i="36"/>
  <c r="BU104" i="36"/>
  <c r="BZ104" i="36" s="1"/>
  <c r="BZ105" i="36"/>
  <c r="BH132" i="36"/>
  <c r="BH128" i="36"/>
  <c r="BH133" i="36"/>
  <c r="BH134" i="36"/>
  <c r="BH124" i="36"/>
  <c r="BH129" i="36"/>
  <c r="BH125" i="36"/>
  <c r="BH131" i="36"/>
  <c r="BH123" i="36"/>
  <c r="BH122" i="36"/>
  <c r="BH121" i="36"/>
  <c r="BH120" i="36"/>
  <c r="BH119" i="36"/>
  <c r="BH118" i="36"/>
  <c r="BH117" i="36"/>
  <c r="BH116" i="36"/>
  <c r="BH111" i="36"/>
  <c r="BH106" i="36"/>
  <c r="BH105" i="36"/>
  <c r="BH104" i="36"/>
  <c r="BH138" i="36"/>
  <c r="BH100" i="36"/>
  <c r="BH130" i="36"/>
  <c r="BH101" i="36"/>
  <c r="BH99" i="36"/>
  <c r="BH98" i="36"/>
  <c r="BH97" i="36"/>
  <c r="BH96" i="36"/>
  <c r="BH95" i="36"/>
  <c r="BH94" i="36"/>
  <c r="BH93" i="36"/>
  <c r="BH127" i="36"/>
  <c r="BH110" i="36"/>
  <c r="BH102" i="36"/>
  <c r="BH91" i="36"/>
  <c r="BH87" i="36"/>
  <c r="BH80" i="36"/>
  <c r="BH88" i="36"/>
  <c r="BH84" i="36"/>
  <c r="BH126" i="36"/>
  <c r="BH90" i="36"/>
  <c r="BH89" i="36"/>
  <c r="BH77" i="36"/>
  <c r="BH73" i="36"/>
  <c r="BH85" i="36"/>
  <c r="BH79" i="36"/>
  <c r="BH78" i="36"/>
  <c r="BH74" i="36"/>
  <c r="BH81" i="36"/>
  <c r="BH75" i="36"/>
  <c r="BH71" i="36"/>
  <c r="BH70" i="36"/>
  <c r="BH69" i="36"/>
  <c r="BH68" i="36"/>
  <c r="BH66" i="36"/>
  <c r="BH65" i="36"/>
  <c r="BH76" i="36"/>
  <c r="BH72" i="36"/>
  <c r="BH86" i="36"/>
  <c r="BH83" i="36"/>
  <c r="BH64" i="36"/>
  <c r="BH63" i="36"/>
  <c r="BH62" i="36"/>
  <c r="BH61" i="36"/>
  <c r="BH60" i="36"/>
  <c r="BH59" i="36"/>
  <c r="BH58" i="36"/>
  <c r="BH57" i="36"/>
  <c r="BH56" i="36"/>
  <c r="BH55" i="36"/>
  <c r="BH54" i="36"/>
  <c r="BH53" i="36"/>
  <c r="BH52" i="36"/>
  <c r="BH51" i="36"/>
  <c r="BH50" i="36"/>
  <c r="BH49" i="36"/>
  <c r="BH48" i="36"/>
  <c r="BH47" i="36"/>
  <c r="BH46" i="36"/>
  <c r="BH45" i="36"/>
  <c r="BH44" i="36"/>
  <c r="BH43" i="36"/>
  <c r="BH42" i="36"/>
  <c r="BH39" i="36"/>
  <c r="BH22" i="36"/>
  <c r="BH19" i="36"/>
  <c r="BH11" i="36"/>
  <c r="BH6" i="36"/>
  <c r="BH40" i="36"/>
  <c r="BH41" i="36"/>
  <c r="BH12" i="36"/>
  <c r="BH7" i="36"/>
  <c r="BH38" i="36"/>
  <c r="BG36" i="36"/>
  <c r="BH15" i="36"/>
  <c r="BH13" i="36"/>
  <c r="BH10" i="36"/>
  <c r="BH18" i="36"/>
  <c r="BH16" i="36"/>
  <c r="BH4" i="36"/>
  <c r="CS27" i="36"/>
  <c r="CL26" i="36"/>
  <c r="BX139" i="36"/>
  <c r="BY137" i="36"/>
  <c r="CL30" i="36"/>
  <c r="CE29" i="36"/>
  <c r="CV139" i="36"/>
  <c r="CW137" i="36"/>
  <c r="S139" i="36"/>
  <c r="T137" i="36"/>
  <c r="X137" i="36"/>
  <c r="CV141" i="36"/>
  <c r="BX141" i="36"/>
  <c r="BA139" i="36"/>
  <c r="AJ112" i="36"/>
  <c r="AK109" i="36"/>
  <c r="CL11" i="36"/>
  <c r="CE10" i="36"/>
  <c r="BU116" i="36"/>
  <c r="BZ116" i="36" s="1"/>
  <c r="CE117" i="36"/>
  <c r="BZ117" i="36"/>
  <c r="CL126" i="36"/>
  <c r="CE125" i="36"/>
  <c r="CL40" i="36"/>
  <c r="CE39" i="36"/>
  <c r="CE6" i="36"/>
  <c r="CE5" i="36" s="1"/>
  <c r="BZ6" i="36"/>
  <c r="BZ29" i="36"/>
  <c r="BU35" i="36"/>
  <c r="BV29" i="36"/>
  <c r="CL19" i="36"/>
  <c r="CE18" i="36"/>
  <c r="AS138" i="36"/>
  <c r="AS123" i="36"/>
  <c r="AS122" i="36"/>
  <c r="AS121" i="36"/>
  <c r="AS120" i="36"/>
  <c r="AS119" i="36"/>
  <c r="AS118" i="36"/>
  <c r="AS117" i="36"/>
  <c r="AS116" i="36"/>
  <c r="AS124" i="36"/>
  <c r="AS111" i="36"/>
  <c r="AS110" i="36"/>
  <c r="AS104" i="36"/>
  <c r="AS100" i="36"/>
  <c r="AS99" i="36"/>
  <c r="AS98" i="36"/>
  <c r="AS101" i="36"/>
  <c r="AS106" i="36"/>
  <c r="AS102" i="36"/>
  <c r="AS94" i="36"/>
  <c r="AS91" i="36"/>
  <c r="AS87" i="36"/>
  <c r="AS80" i="36"/>
  <c r="AS78" i="36"/>
  <c r="AS77" i="36"/>
  <c r="AS76" i="36"/>
  <c r="AS75" i="36"/>
  <c r="AS74" i="36"/>
  <c r="AS73" i="36"/>
  <c r="AS72" i="36"/>
  <c r="AS105" i="36"/>
  <c r="AS97" i="36"/>
  <c r="AS93" i="36"/>
  <c r="AS88" i="36"/>
  <c r="AS84" i="36"/>
  <c r="AS83" i="36"/>
  <c r="AS96" i="36"/>
  <c r="AS90" i="36"/>
  <c r="AS95" i="36"/>
  <c r="AS89" i="36"/>
  <c r="AS86" i="36"/>
  <c r="AS81" i="36"/>
  <c r="AS66" i="36"/>
  <c r="AS85" i="36"/>
  <c r="AS64" i="36"/>
  <c r="AS63" i="36"/>
  <c r="AS62" i="36"/>
  <c r="AS61" i="36"/>
  <c r="AS60" i="36"/>
  <c r="AS59" i="36"/>
  <c r="AS58" i="36"/>
  <c r="AS57" i="36"/>
  <c r="AS56" i="36"/>
  <c r="AS55" i="36"/>
  <c r="AS54" i="36"/>
  <c r="AS53" i="36"/>
  <c r="AS52" i="36"/>
  <c r="AS51" i="36"/>
  <c r="AS50" i="36"/>
  <c r="AS49" i="36"/>
  <c r="AS48" i="36"/>
  <c r="AS47" i="36"/>
  <c r="AS46" i="36"/>
  <c r="AS45" i="36"/>
  <c r="AS44" i="36"/>
  <c r="AS43" i="36"/>
  <c r="AS42" i="36"/>
  <c r="AS41" i="36"/>
  <c r="AS40" i="36"/>
  <c r="AS39" i="36"/>
  <c r="AS79" i="36"/>
  <c r="AS71" i="36"/>
  <c r="AS70" i="36"/>
  <c r="AS69" i="36"/>
  <c r="AS65" i="36"/>
  <c r="AS68" i="36"/>
  <c r="AS38" i="36"/>
  <c r="AV124" i="36"/>
  <c r="AQ114" i="36"/>
  <c r="AQ113" i="36"/>
  <c r="AQ109" i="36"/>
  <c r="AV36" i="36"/>
  <c r="AR141" i="36"/>
  <c r="AW124" i="36"/>
  <c r="BB38" i="36"/>
  <c r="BV26" i="36"/>
  <c r="BV27" i="36"/>
  <c r="BU34" i="36"/>
  <c r="BZ34" i="36" s="1"/>
  <c r="BZ10" i="36"/>
  <c r="AC137" i="36"/>
  <c r="AD112" i="36"/>
  <c r="CL24" i="36"/>
  <c r="CE23" i="36"/>
  <c r="BZ39" i="36"/>
  <c r="CE110" i="36"/>
  <c r="BU83" i="36"/>
  <c r="BZ83" i="36" s="1"/>
  <c r="BZ110" i="36"/>
  <c r="BN33" i="36"/>
  <c r="BO33" i="36" s="1"/>
  <c r="BO8" i="36"/>
  <c r="BO23" i="36"/>
  <c r="BN4" i="36"/>
  <c r="BO5" i="36" s="1"/>
  <c r="BO24" i="36"/>
  <c r="AR124" i="36"/>
  <c r="AR142" i="36" s="1"/>
  <c r="AX33" i="36"/>
  <c r="BU93" i="36"/>
  <c r="BZ93" i="36" s="1"/>
  <c r="CE94" i="36"/>
  <c r="BZ94" i="36"/>
  <c r="CE22" i="36" l="1"/>
  <c r="BI141" i="36"/>
  <c r="CS16" i="36"/>
  <c r="CL15" i="36"/>
  <c r="CM30" i="36" s="1"/>
  <c r="BV34" i="36"/>
  <c r="BP38" i="36"/>
  <c r="BP41" i="36"/>
  <c r="BP49" i="36"/>
  <c r="BP50" i="36"/>
  <c r="BP39" i="36"/>
  <c r="BP61" i="36"/>
  <c r="BP45" i="36"/>
  <c r="BP77" i="36"/>
  <c r="BP44" i="36"/>
  <c r="BP55" i="36"/>
  <c r="BP40" i="36"/>
  <c r="BP42" i="36"/>
  <c r="BP46" i="36"/>
  <c r="BP52" i="36"/>
  <c r="BP85" i="36"/>
  <c r="BP66" i="36"/>
  <c r="BP43" i="36"/>
  <c r="BP48" i="36"/>
  <c r="BP54" i="36"/>
  <c r="BP69" i="36"/>
  <c r="BP62" i="36"/>
  <c r="BP76" i="36"/>
  <c r="BP47" i="36"/>
  <c r="BP51" i="36"/>
  <c r="BP59" i="36"/>
  <c r="BP74" i="36"/>
  <c r="BP79" i="36"/>
  <c r="BP57" i="36"/>
  <c r="BP78" i="36"/>
  <c r="BP70" i="36"/>
  <c r="BP87" i="36"/>
  <c r="BP53" i="36"/>
  <c r="BP58" i="36"/>
  <c r="BP63" i="36"/>
  <c r="BP68" i="36"/>
  <c r="BP81" i="36"/>
  <c r="BP91" i="36"/>
  <c r="BP56" i="36"/>
  <c r="BP60" i="36"/>
  <c r="BP64" i="36"/>
  <c r="BP65" i="36"/>
  <c r="BP71" i="36"/>
  <c r="BP84" i="36"/>
  <c r="BP80" i="36"/>
  <c r="BP94" i="36"/>
  <c r="BP73" i="36"/>
  <c r="BP72" i="36"/>
  <c r="BP88" i="36"/>
  <c r="BP106" i="36"/>
  <c r="BP101" i="36"/>
  <c r="BP96" i="36"/>
  <c r="BP118" i="36"/>
  <c r="BP90" i="36"/>
  <c r="BP99" i="36"/>
  <c r="BP119" i="36"/>
  <c r="BP102" i="36"/>
  <c r="BP100" i="36"/>
  <c r="BP123" i="36"/>
  <c r="BP75" i="36"/>
  <c r="BP111" i="36"/>
  <c r="BP86" i="36"/>
  <c r="BP95" i="36"/>
  <c r="BP105" i="36"/>
  <c r="BP122" i="36"/>
  <c r="BP89" i="36"/>
  <c r="BP83" i="36"/>
  <c r="BP93" i="36"/>
  <c r="BP97" i="36"/>
  <c r="BP110" i="36"/>
  <c r="BP116" i="36"/>
  <c r="BP120" i="36"/>
  <c r="BP124" i="36"/>
  <c r="AS141" i="36"/>
  <c r="BP98" i="36"/>
  <c r="BP104" i="36"/>
  <c r="BP117" i="36"/>
  <c r="BP121" i="36"/>
  <c r="CL110" i="36"/>
  <c r="CE83" i="36"/>
  <c r="CS24" i="36"/>
  <c r="CL23" i="36"/>
  <c r="AV113" i="36"/>
  <c r="AR113" i="36"/>
  <c r="AY124" i="36"/>
  <c r="AY123" i="36"/>
  <c r="AY122" i="36"/>
  <c r="AY121" i="36"/>
  <c r="AY120" i="36"/>
  <c r="AY119" i="36"/>
  <c r="AY118" i="36"/>
  <c r="AY117" i="36"/>
  <c r="AY116" i="36"/>
  <c r="AY101" i="36"/>
  <c r="AY106" i="36"/>
  <c r="AY102" i="36"/>
  <c r="AY81" i="36"/>
  <c r="AY80" i="36"/>
  <c r="AY79" i="36"/>
  <c r="AY104" i="36"/>
  <c r="AY97" i="36"/>
  <c r="AY93" i="36"/>
  <c r="AY88" i="36"/>
  <c r="AY84" i="36"/>
  <c r="AY111" i="36"/>
  <c r="AY99" i="36"/>
  <c r="AY98" i="36"/>
  <c r="AY96" i="36"/>
  <c r="AY89" i="36"/>
  <c r="AY85" i="36"/>
  <c r="AY83" i="36"/>
  <c r="AY138" i="36"/>
  <c r="AY100" i="36"/>
  <c r="AY91" i="36"/>
  <c r="AY105" i="36"/>
  <c r="AY90" i="36"/>
  <c r="AY110" i="36"/>
  <c r="AY95" i="36"/>
  <c r="AY87" i="36"/>
  <c r="AY78" i="36"/>
  <c r="AY74" i="36"/>
  <c r="AY94" i="36"/>
  <c r="AY75" i="36"/>
  <c r="AY86" i="36"/>
  <c r="AY76" i="36"/>
  <c r="AY72" i="36"/>
  <c r="AY66" i="36"/>
  <c r="AY68" i="36"/>
  <c r="AY38" i="36"/>
  <c r="AY71" i="36"/>
  <c r="AY70" i="36"/>
  <c r="AY69" i="36"/>
  <c r="AY65" i="36"/>
  <c r="AY61" i="36"/>
  <c r="AY57" i="36"/>
  <c r="AY55" i="36"/>
  <c r="AY51" i="36"/>
  <c r="AY47" i="36"/>
  <c r="AY43" i="36"/>
  <c r="AY40" i="36"/>
  <c r="AY64" i="36"/>
  <c r="AY54" i="36"/>
  <c r="AY46" i="36"/>
  <c r="AY42" i="36"/>
  <c r="AY77" i="36"/>
  <c r="AY73" i="36"/>
  <c r="AY62" i="36"/>
  <c r="AY58" i="36"/>
  <c r="AY52" i="36"/>
  <c r="AY48" i="36"/>
  <c r="AY44" i="36"/>
  <c r="AY39" i="36"/>
  <c r="AY60" i="36"/>
  <c r="AY56" i="36"/>
  <c r="AY63" i="36"/>
  <c r="AY59" i="36"/>
  <c r="AY53" i="36"/>
  <c r="AY49" i="36"/>
  <c r="AY45" i="36"/>
  <c r="AY41" i="36"/>
  <c r="AY50" i="36"/>
  <c r="BB124" i="36"/>
  <c r="AV114" i="36"/>
  <c r="AR114" i="36"/>
  <c r="CS19" i="36"/>
  <c r="CL18" i="36"/>
  <c r="CL39" i="36"/>
  <c r="CS40" i="36"/>
  <c r="CL117" i="36"/>
  <c r="CE116" i="36"/>
  <c r="T139" i="36"/>
  <c r="X139" i="36"/>
  <c r="CE35" i="36"/>
  <c r="CF35" i="36" s="1"/>
  <c r="CF29" i="36"/>
  <c r="AX124" i="36"/>
  <c r="AX142" i="36" s="1"/>
  <c r="CE93" i="36"/>
  <c r="CL94" i="36"/>
  <c r="BO138" i="36"/>
  <c r="BO133" i="36"/>
  <c r="BO129" i="36"/>
  <c r="BO134" i="36"/>
  <c r="BO130" i="36"/>
  <c r="BO125" i="36"/>
  <c r="BO126" i="36"/>
  <c r="BO124" i="36"/>
  <c r="BO127" i="36"/>
  <c r="BO123" i="36"/>
  <c r="BO122" i="36"/>
  <c r="BO121" i="36"/>
  <c r="BO120" i="36"/>
  <c r="BO119" i="36"/>
  <c r="BO118" i="36"/>
  <c r="BO117" i="36"/>
  <c r="BO116" i="36"/>
  <c r="BO132" i="36"/>
  <c r="BO111" i="36"/>
  <c r="BO102" i="36"/>
  <c r="BO128" i="36"/>
  <c r="BO106" i="36"/>
  <c r="BO81" i="36"/>
  <c r="BO80" i="36"/>
  <c r="BO79" i="36"/>
  <c r="BO131" i="36"/>
  <c r="BO105" i="36"/>
  <c r="BO93" i="36"/>
  <c r="BO89" i="36"/>
  <c r="BO85" i="36"/>
  <c r="BO110" i="36"/>
  <c r="BO99" i="36"/>
  <c r="BO98" i="36"/>
  <c r="BO97" i="36"/>
  <c r="BO96" i="36"/>
  <c r="BO90" i="36"/>
  <c r="BO86" i="36"/>
  <c r="BO83" i="36"/>
  <c r="BO95" i="36"/>
  <c r="BO94" i="36"/>
  <c r="BO91" i="36"/>
  <c r="BO100" i="36"/>
  <c r="BO84" i="36"/>
  <c r="BO104" i="36"/>
  <c r="BO87" i="36"/>
  <c r="BO101" i="36"/>
  <c r="BO78" i="36"/>
  <c r="BO74" i="36"/>
  <c r="BO66" i="36"/>
  <c r="BO75" i="36"/>
  <c r="BO88" i="36"/>
  <c r="BO76" i="36"/>
  <c r="BO72" i="36"/>
  <c r="BO68" i="36"/>
  <c r="BO38" i="36"/>
  <c r="BO71" i="36"/>
  <c r="BO70" i="36"/>
  <c r="BO69" i="36"/>
  <c r="BO65" i="36"/>
  <c r="BO62" i="36"/>
  <c r="BO58" i="36"/>
  <c r="BO53" i="36"/>
  <c r="BO49" i="36"/>
  <c r="BO45" i="36"/>
  <c r="BO39" i="36"/>
  <c r="BO12" i="36"/>
  <c r="BO7" i="36"/>
  <c r="BO61" i="36"/>
  <c r="BO63" i="36"/>
  <c r="BO59" i="36"/>
  <c r="BO54" i="36"/>
  <c r="BO50" i="36"/>
  <c r="BO46" i="36"/>
  <c r="BO42" i="36"/>
  <c r="BO41" i="36"/>
  <c r="BO15" i="36"/>
  <c r="BO13" i="36"/>
  <c r="BO52" i="36"/>
  <c r="BO48" i="36"/>
  <c r="BO40" i="36"/>
  <c r="BO77" i="36"/>
  <c r="BO73" i="36"/>
  <c r="BO64" i="36"/>
  <c r="BO60" i="36"/>
  <c r="BO56" i="36"/>
  <c r="BO55" i="36"/>
  <c r="BO51" i="36"/>
  <c r="BO47" i="36"/>
  <c r="BO43" i="36"/>
  <c r="BN36" i="36"/>
  <c r="BO36" i="36" s="1"/>
  <c r="BO18" i="36"/>
  <c r="BO16" i="36"/>
  <c r="BO10" i="36"/>
  <c r="BO4" i="36"/>
  <c r="BO57" i="36"/>
  <c r="BO44" i="36"/>
  <c r="BO19" i="36"/>
  <c r="BO11" i="36"/>
  <c r="BO22" i="36"/>
  <c r="BO6" i="36"/>
  <c r="BU38" i="36"/>
  <c r="AC139" i="36"/>
  <c r="AD139" i="36" s="1"/>
  <c r="AD137" i="36"/>
  <c r="CL6" i="36"/>
  <c r="CL5" i="36" s="1"/>
  <c r="AJ137" i="36"/>
  <c r="AK112" i="36"/>
  <c r="CS30" i="36"/>
  <c r="CL29" i="36"/>
  <c r="CL105" i="36"/>
  <c r="CE104" i="36"/>
  <c r="AX141" i="36"/>
  <c r="BZ35" i="36"/>
  <c r="BV35" i="36"/>
  <c r="BV8" i="36"/>
  <c r="BV24" i="36"/>
  <c r="BV23" i="36"/>
  <c r="BU4" i="36"/>
  <c r="BV5" i="36" s="1"/>
  <c r="BU33" i="36"/>
  <c r="BZ33" i="36" s="1"/>
  <c r="CL125" i="36"/>
  <c r="CS126" i="36"/>
  <c r="CF26" i="36"/>
  <c r="CF27" i="36"/>
  <c r="CE34" i="36"/>
  <c r="CF34" i="36" s="1"/>
  <c r="CW139" i="36"/>
  <c r="CS26" i="36"/>
  <c r="CX26" i="36" s="1"/>
  <c r="CX27" i="36"/>
  <c r="BG114" i="36"/>
  <c r="BH114" i="36" s="1"/>
  <c r="BG113" i="36"/>
  <c r="BH113" i="36" s="1"/>
  <c r="BG109" i="36"/>
  <c r="BH36" i="36"/>
  <c r="AW114" i="36"/>
  <c r="AW113" i="36"/>
  <c r="AW109" i="36"/>
  <c r="BB36" i="36"/>
  <c r="AQ112" i="36"/>
  <c r="AV109" i="36"/>
  <c r="AR109" i="36"/>
  <c r="CS11" i="36"/>
  <c r="CL10" i="36"/>
  <c r="BY139" i="36"/>
  <c r="BH141" i="36"/>
  <c r="BH142" i="36"/>
  <c r="CL68" i="36"/>
  <c r="CS69" i="36"/>
  <c r="AX36" i="36"/>
  <c r="CX16" i="36" l="1"/>
  <c r="CS15" i="36"/>
  <c r="CX15" i="36" s="1"/>
  <c r="CE38" i="36"/>
  <c r="CE124" i="36" s="1"/>
  <c r="CG122" i="36" s="1"/>
  <c r="BP141" i="36"/>
  <c r="CS10" i="36"/>
  <c r="CX11" i="36"/>
  <c r="CL22" i="36"/>
  <c r="BB114" i="36"/>
  <c r="AX114" i="36"/>
  <c r="AW112" i="36"/>
  <c r="BB109" i="36"/>
  <c r="AX109" i="36"/>
  <c r="BG112" i="36"/>
  <c r="BH109" i="36"/>
  <c r="CM26" i="36"/>
  <c r="CL34" i="36"/>
  <c r="CM34" i="36" s="1"/>
  <c r="CM27" i="36"/>
  <c r="BB113" i="36"/>
  <c r="AX113" i="36"/>
  <c r="CS105" i="36"/>
  <c r="CL104" i="36"/>
  <c r="AJ139" i="36"/>
  <c r="AK139" i="36" s="1"/>
  <c r="AK137" i="36"/>
  <c r="BO141" i="36"/>
  <c r="BO142" i="36"/>
  <c r="CS117" i="36"/>
  <c r="CL116" i="36"/>
  <c r="CS18" i="36"/>
  <c r="CX18" i="36" s="1"/>
  <c r="CX19" i="36"/>
  <c r="CS23" i="36"/>
  <c r="CX24" i="36"/>
  <c r="BV33" i="36"/>
  <c r="CM29" i="36"/>
  <c r="CL35" i="36"/>
  <c r="CM35" i="36" s="1"/>
  <c r="CF8" i="36"/>
  <c r="CF24" i="36"/>
  <c r="CF23" i="36"/>
  <c r="CE4" i="36"/>
  <c r="CF5" i="36" s="1"/>
  <c r="CE33" i="36"/>
  <c r="CF33" i="36" s="1"/>
  <c r="BU124" i="36"/>
  <c r="BV124" i="36" s="1"/>
  <c r="BZ38" i="36"/>
  <c r="BN113" i="36"/>
  <c r="BO113" i="36" s="1"/>
  <c r="BN109" i="36"/>
  <c r="BN114" i="36"/>
  <c r="BO114" i="36" s="1"/>
  <c r="CS39" i="36"/>
  <c r="CX40" i="36"/>
  <c r="AY141" i="36"/>
  <c r="AQ137" i="36"/>
  <c r="AV112" i="36"/>
  <c r="AR112" i="36"/>
  <c r="CS68" i="36"/>
  <c r="CX68" i="36" s="1"/>
  <c r="CX69" i="36"/>
  <c r="CS125" i="36"/>
  <c r="CX125" i="36" s="1"/>
  <c r="CX126" i="36"/>
  <c r="BV138" i="36"/>
  <c r="BV134" i="36"/>
  <c r="BV130" i="36"/>
  <c r="BV131" i="36"/>
  <c r="BV132" i="36"/>
  <c r="BV126" i="36"/>
  <c r="BV129" i="36"/>
  <c r="BV127" i="36"/>
  <c r="BV128" i="36"/>
  <c r="BV123" i="36"/>
  <c r="BV125" i="36"/>
  <c r="BV122" i="36"/>
  <c r="BV121" i="36"/>
  <c r="BV120" i="36"/>
  <c r="BV119" i="36"/>
  <c r="BV118" i="36"/>
  <c r="BV117" i="36"/>
  <c r="BV116" i="36"/>
  <c r="BV102" i="36"/>
  <c r="BV101" i="36"/>
  <c r="BV100" i="36"/>
  <c r="BV133" i="36"/>
  <c r="BV110" i="36"/>
  <c r="BV106" i="36"/>
  <c r="BV105" i="36"/>
  <c r="BV91" i="36"/>
  <c r="BV90" i="36"/>
  <c r="BV89" i="36"/>
  <c r="BV88" i="36"/>
  <c r="BV87" i="36"/>
  <c r="BV86" i="36"/>
  <c r="BV85" i="36"/>
  <c r="BV84" i="36"/>
  <c r="BV83" i="36"/>
  <c r="BV96" i="36"/>
  <c r="BV79" i="36"/>
  <c r="BV111" i="36"/>
  <c r="BV99" i="36"/>
  <c r="BV98" i="36"/>
  <c r="BV97" i="36"/>
  <c r="BV95" i="36"/>
  <c r="BV104" i="36"/>
  <c r="BV94" i="36"/>
  <c r="BV93" i="36"/>
  <c r="BV80" i="36"/>
  <c r="BV76" i="36"/>
  <c r="BV72" i="36"/>
  <c r="BV71" i="36"/>
  <c r="BV70" i="36"/>
  <c r="BV69" i="36"/>
  <c r="BV68" i="36"/>
  <c r="BV65" i="36"/>
  <c r="BV77" i="36"/>
  <c r="BV73" i="36"/>
  <c r="BV81" i="36"/>
  <c r="BV78" i="36"/>
  <c r="BV74" i="36"/>
  <c r="BV66" i="36"/>
  <c r="BV64" i="36"/>
  <c r="BV63" i="36"/>
  <c r="BV62" i="36"/>
  <c r="BV61" i="36"/>
  <c r="BV60" i="36"/>
  <c r="BV59" i="36"/>
  <c r="BV58" i="36"/>
  <c r="BV57" i="36"/>
  <c r="BV56" i="36"/>
  <c r="BV55" i="36"/>
  <c r="BV54" i="36"/>
  <c r="BV53" i="36"/>
  <c r="BV52" i="36"/>
  <c r="BV51" i="36"/>
  <c r="BV50" i="36"/>
  <c r="BV49" i="36"/>
  <c r="BV48" i="36"/>
  <c r="BV47" i="36"/>
  <c r="BV46" i="36"/>
  <c r="BV45" i="36"/>
  <c r="BV44" i="36"/>
  <c r="BV43" i="36"/>
  <c r="BV42" i="36"/>
  <c r="BV41" i="36"/>
  <c r="BV40" i="36"/>
  <c r="BV39" i="36"/>
  <c r="BU36" i="36"/>
  <c r="BV36" i="36" s="1"/>
  <c r="BV75" i="36"/>
  <c r="BV38" i="36"/>
  <c r="BV15" i="36"/>
  <c r="BV13" i="36"/>
  <c r="BV4" i="36"/>
  <c r="BV18" i="36"/>
  <c r="BV16" i="36"/>
  <c r="BV10" i="36"/>
  <c r="BV22" i="36"/>
  <c r="BV19" i="36"/>
  <c r="BV11" i="36"/>
  <c r="BV6" i="36"/>
  <c r="BV7" i="36"/>
  <c r="BV12" i="36"/>
  <c r="BZ4" i="36"/>
  <c r="CS29" i="36"/>
  <c r="CX30" i="36"/>
  <c r="CS6" i="36"/>
  <c r="CS5" i="36" s="1"/>
  <c r="CX5" i="36" s="1"/>
  <c r="CS94" i="36"/>
  <c r="CL93" i="36"/>
  <c r="CS110" i="36"/>
  <c r="CL83" i="36"/>
  <c r="CG106" i="36" l="1"/>
  <c r="CG52" i="36"/>
  <c r="CG47" i="36"/>
  <c r="CG93" i="36"/>
  <c r="CG85" i="36"/>
  <c r="CG60" i="36"/>
  <c r="CG42" i="36"/>
  <c r="CG71" i="36"/>
  <c r="CG73" i="36"/>
  <c r="CG91" i="36"/>
  <c r="CG123" i="36"/>
  <c r="CG39" i="36"/>
  <c r="CG43" i="36"/>
  <c r="CG48" i="36"/>
  <c r="CG55" i="36"/>
  <c r="CG63" i="36"/>
  <c r="CG79" i="36"/>
  <c r="CG84" i="36"/>
  <c r="CG76" i="36"/>
  <c r="CG105" i="36"/>
  <c r="CG124" i="36"/>
  <c r="CG38" i="36"/>
  <c r="CG40" i="36"/>
  <c r="CG44" i="36"/>
  <c r="CG50" i="36"/>
  <c r="CG56" i="36"/>
  <c r="CG64" i="36"/>
  <c r="CG81" i="36"/>
  <c r="CG88" i="36"/>
  <c r="CG77" i="36"/>
  <c r="CG97" i="36"/>
  <c r="CG120" i="36"/>
  <c r="CG68" i="36"/>
  <c r="CG41" i="36"/>
  <c r="CG46" i="36"/>
  <c r="CG51" i="36"/>
  <c r="CG59" i="36"/>
  <c r="CG70" i="36"/>
  <c r="CG90" i="36"/>
  <c r="CG72" i="36"/>
  <c r="CG87" i="36"/>
  <c r="CG100" i="36"/>
  <c r="CG138" i="36"/>
  <c r="CT30" i="36"/>
  <c r="CG116" i="36"/>
  <c r="CG119" i="36"/>
  <c r="CG45" i="36"/>
  <c r="CG49" i="36"/>
  <c r="CG53" i="36"/>
  <c r="CG57" i="36"/>
  <c r="CG61" i="36"/>
  <c r="CG65" i="36"/>
  <c r="CG86" i="36"/>
  <c r="CG83" i="36"/>
  <c r="CG94" i="36"/>
  <c r="CG95" i="36"/>
  <c r="CG74" i="36"/>
  <c r="CG78" i="36"/>
  <c r="CG96" i="36"/>
  <c r="CG98" i="36"/>
  <c r="CG110" i="36"/>
  <c r="CG117" i="36"/>
  <c r="CG121" i="36"/>
  <c r="CG54" i="36"/>
  <c r="CG58" i="36"/>
  <c r="CG62" i="36"/>
  <c r="CG69" i="36"/>
  <c r="CG66" i="36"/>
  <c r="CG89" i="36"/>
  <c r="CG104" i="36"/>
  <c r="CG102" i="36"/>
  <c r="CG75" i="36"/>
  <c r="CG80" i="36"/>
  <c r="CG101" i="36"/>
  <c r="CG99" i="36"/>
  <c r="CG111" i="36"/>
  <c r="CG118" i="36"/>
  <c r="CL38" i="36"/>
  <c r="CL124" i="36" s="1"/>
  <c r="CN138" i="36" s="1"/>
  <c r="CX39" i="36"/>
  <c r="CS22" i="36"/>
  <c r="CX22" i="36" s="1"/>
  <c r="CX23" i="36"/>
  <c r="CS116" i="36"/>
  <c r="CX116" i="36" s="1"/>
  <c r="CX117" i="36"/>
  <c r="CS93" i="36"/>
  <c r="CX93" i="36" s="1"/>
  <c r="CX94" i="36"/>
  <c r="CX29" i="36"/>
  <c r="CT29" i="36"/>
  <c r="CS35" i="36"/>
  <c r="AQ139" i="36"/>
  <c r="AV137" i="36"/>
  <c r="AR137" i="36"/>
  <c r="BW138" i="36"/>
  <c r="BW124" i="36"/>
  <c r="BW123" i="36"/>
  <c r="BW111" i="36"/>
  <c r="BW121" i="36"/>
  <c r="BW117" i="36"/>
  <c r="BW105" i="36"/>
  <c r="BW100" i="36"/>
  <c r="BW120" i="36"/>
  <c r="BW116" i="36"/>
  <c r="BW104" i="36"/>
  <c r="BW101" i="36"/>
  <c r="BW81" i="36"/>
  <c r="BW80" i="36"/>
  <c r="BW79" i="36"/>
  <c r="BW99" i="36"/>
  <c r="BW98" i="36"/>
  <c r="BW97" i="36"/>
  <c r="BW95" i="36"/>
  <c r="BW91" i="36"/>
  <c r="BW87" i="36"/>
  <c r="BW119" i="36"/>
  <c r="BW118" i="36"/>
  <c r="BW110" i="36"/>
  <c r="BW102" i="36"/>
  <c r="BW94" i="36"/>
  <c r="BW88" i="36"/>
  <c r="BW84" i="36"/>
  <c r="BW122" i="36"/>
  <c r="BW106" i="36"/>
  <c r="BW93" i="36"/>
  <c r="BW86" i="36"/>
  <c r="BW85" i="36"/>
  <c r="BW96" i="36"/>
  <c r="BW90" i="36"/>
  <c r="BW89" i="36"/>
  <c r="BW83" i="36"/>
  <c r="BW77" i="36"/>
  <c r="BW73" i="36"/>
  <c r="BW78" i="36"/>
  <c r="BW74" i="36"/>
  <c r="BW75" i="36"/>
  <c r="BW68" i="36"/>
  <c r="BW38" i="36"/>
  <c r="BW71" i="36"/>
  <c r="BW70" i="36"/>
  <c r="BW69" i="36"/>
  <c r="BW65" i="36"/>
  <c r="BW66" i="36"/>
  <c r="BW61" i="36"/>
  <c r="BW57" i="36"/>
  <c r="BW53" i="36"/>
  <c r="BW49" i="36"/>
  <c r="BW45" i="36"/>
  <c r="BW41" i="36"/>
  <c r="BW76" i="36"/>
  <c r="BW64" i="36"/>
  <c r="BW56" i="36"/>
  <c r="BW44" i="36"/>
  <c r="BW62" i="36"/>
  <c r="BW58" i="36"/>
  <c r="BW54" i="36"/>
  <c r="BW50" i="36"/>
  <c r="BW46" i="36"/>
  <c r="BW42" i="36"/>
  <c r="BW60" i="36"/>
  <c r="BW52" i="36"/>
  <c r="BW63" i="36"/>
  <c r="BW59" i="36"/>
  <c r="BW55" i="36"/>
  <c r="BW51" i="36"/>
  <c r="BW47" i="36"/>
  <c r="BW43" i="36"/>
  <c r="BW40" i="36"/>
  <c r="BW72" i="36"/>
  <c r="BW48" i="36"/>
  <c r="BW39" i="36"/>
  <c r="BZ124" i="36"/>
  <c r="AW137" i="36"/>
  <c r="BB112" i="36"/>
  <c r="AX112" i="36"/>
  <c r="CS83" i="36"/>
  <c r="CX83" i="36" s="1"/>
  <c r="CX110" i="36"/>
  <c r="CM24" i="36"/>
  <c r="CM23" i="36"/>
  <c r="CL4" i="36"/>
  <c r="CM5" i="36" s="1"/>
  <c r="CL33" i="36"/>
  <c r="CM33" i="36" s="1"/>
  <c r="CM8" i="36"/>
  <c r="BV141" i="36"/>
  <c r="BV142" i="36"/>
  <c r="BN112" i="36"/>
  <c r="BO109" i="36"/>
  <c r="CS104" i="36"/>
  <c r="CX104" i="36" s="1"/>
  <c r="CX105" i="36"/>
  <c r="BG137" i="36"/>
  <c r="BH112" i="36"/>
  <c r="CX6" i="36"/>
  <c r="BU114" i="36"/>
  <c r="BU113" i="36"/>
  <c r="BU109" i="36"/>
  <c r="BZ36" i="36"/>
  <c r="CF134" i="36"/>
  <c r="CF130" i="36"/>
  <c r="CF131" i="36"/>
  <c r="CF132" i="36"/>
  <c r="CF128" i="36"/>
  <c r="CF126" i="36"/>
  <c r="CF124" i="36"/>
  <c r="CF127" i="36"/>
  <c r="CF123" i="36"/>
  <c r="CF129" i="36"/>
  <c r="CF125" i="36"/>
  <c r="CF122" i="36"/>
  <c r="CF121" i="36"/>
  <c r="CF120" i="36"/>
  <c r="CF119" i="36"/>
  <c r="CF118" i="36"/>
  <c r="CF117" i="36"/>
  <c r="CF116" i="36"/>
  <c r="CF106" i="36"/>
  <c r="CF105" i="36"/>
  <c r="CF104" i="36"/>
  <c r="CF138" i="36"/>
  <c r="CF110" i="36"/>
  <c r="CF111" i="36"/>
  <c r="CF100" i="36"/>
  <c r="CF99" i="36"/>
  <c r="CF98" i="36"/>
  <c r="CF97" i="36"/>
  <c r="CF96" i="36"/>
  <c r="CF95" i="36"/>
  <c r="CF94" i="36"/>
  <c r="CF93" i="36"/>
  <c r="CF90" i="36"/>
  <c r="CF86" i="36"/>
  <c r="CF83" i="36"/>
  <c r="CF79" i="36"/>
  <c r="CF91" i="36"/>
  <c r="CF87" i="36"/>
  <c r="CF133" i="36"/>
  <c r="CF85" i="36"/>
  <c r="CF101" i="36"/>
  <c r="CF84" i="36"/>
  <c r="CF102" i="36"/>
  <c r="CF89" i="36"/>
  <c r="CF81" i="36"/>
  <c r="CF76" i="36"/>
  <c r="CF72" i="36"/>
  <c r="CF88" i="36"/>
  <c r="CF77" i="36"/>
  <c r="CF73" i="36"/>
  <c r="CF80" i="36"/>
  <c r="CF78" i="36"/>
  <c r="CF74" i="36"/>
  <c r="CF71" i="36"/>
  <c r="CF70" i="36"/>
  <c r="CF69" i="36"/>
  <c r="CF68" i="36"/>
  <c r="CF65" i="36"/>
  <c r="CF64" i="36"/>
  <c r="CE36" i="36"/>
  <c r="CF36" i="36" s="1"/>
  <c r="CF63" i="36"/>
  <c r="CF62" i="36"/>
  <c r="CF61" i="36"/>
  <c r="CF60" i="36"/>
  <c r="CF59" i="36"/>
  <c r="CF58" i="36"/>
  <c r="CF57" i="36"/>
  <c r="CF56" i="36"/>
  <c r="CF55" i="36"/>
  <c r="CF54" i="36"/>
  <c r="CF53" i="36"/>
  <c r="CF52" i="36"/>
  <c r="CF51" i="36"/>
  <c r="CF50" i="36"/>
  <c r="CF49" i="36"/>
  <c r="CF48" i="36"/>
  <c r="CF47" i="36"/>
  <c r="CF46" i="36"/>
  <c r="CF45" i="36"/>
  <c r="CF44" i="36"/>
  <c r="CF43" i="36"/>
  <c r="CF42" i="36"/>
  <c r="CF41" i="36"/>
  <c r="CF75" i="36"/>
  <c r="CF15" i="36"/>
  <c r="CF13" i="36"/>
  <c r="CF4" i="36"/>
  <c r="CF40" i="36"/>
  <c r="CF18" i="36"/>
  <c r="CF16" i="36"/>
  <c r="CF10" i="36"/>
  <c r="CF66" i="36"/>
  <c r="CF39" i="36"/>
  <c r="CF38" i="36"/>
  <c r="CF22" i="36"/>
  <c r="CF19" i="36"/>
  <c r="CF11" i="36"/>
  <c r="CF6" i="36"/>
  <c r="CF7" i="36"/>
  <c r="CF12" i="36"/>
  <c r="CT26" i="36"/>
  <c r="CS34" i="36"/>
  <c r="CX34" i="36" s="1"/>
  <c r="CT27" i="36"/>
  <c r="CX10" i="36"/>
  <c r="CG141" i="36" l="1"/>
  <c r="CT34" i="36"/>
  <c r="CN38" i="36"/>
  <c r="CN40" i="36"/>
  <c r="CN57" i="36"/>
  <c r="CN64" i="36"/>
  <c r="CN46" i="36"/>
  <c r="CN74" i="36"/>
  <c r="CN50" i="36"/>
  <c r="CN78" i="36"/>
  <c r="CN45" i="36"/>
  <c r="CN58" i="36"/>
  <c r="CN93" i="36"/>
  <c r="CN41" i="36"/>
  <c r="CN52" i="36"/>
  <c r="CN66" i="36"/>
  <c r="CN99" i="36"/>
  <c r="CN39" i="36"/>
  <c r="CN42" i="36"/>
  <c r="CN48" i="36"/>
  <c r="CN53" i="36"/>
  <c r="CN59" i="36"/>
  <c r="CN69" i="36"/>
  <c r="CN91" i="36"/>
  <c r="CN111" i="36"/>
  <c r="CN73" i="36"/>
  <c r="CN44" i="36"/>
  <c r="CN49" i="36"/>
  <c r="CN54" i="36"/>
  <c r="CN62" i="36"/>
  <c r="CN80" i="36"/>
  <c r="CN90" i="36"/>
  <c r="CN123" i="36"/>
  <c r="CN63" i="36"/>
  <c r="CN71" i="36"/>
  <c r="CN84" i="36"/>
  <c r="CN95" i="36"/>
  <c r="CN117" i="36"/>
  <c r="CN77" i="36"/>
  <c r="CN43" i="36"/>
  <c r="CN47" i="36"/>
  <c r="CN51" i="36"/>
  <c r="CN55" i="36"/>
  <c r="CN61" i="36"/>
  <c r="CN65" i="36"/>
  <c r="CN76" i="36"/>
  <c r="CN79" i="36"/>
  <c r="CN85" i="36"/>
  <c r="CN102" i="36"/>
  <c r="CN119" i="36"/>
  <c r="CN70" i="36"/>
  <c r="CN75" i="36"/>
  <c r="CN101" i="36"/>
  <c r="CN100" i="36"/>
  <c r="CN96" i="36"/>
  <c r="CN106" i="36"/>
  <c r="CN122" i="36"/>
  <c r="CN121" i="36"/>
  <c r="CN86" i="36"/>
  <c r="CN89" i="36"/>
  <c r="CN97" i="36"/>
  <c r="CN105" i="36"/>
  <c r="CN118" i="36"/>
  <c r="CN124" i="36"/>
  <c r="CN56" i="36"/>
  <c r="CN60" i="36"/>
  <c r="CN88" i="36"/>
  <c r="CN68" i="36"/>
  <c r="CN72" i="36"/>
  <c r="CN83" i="36"/>
  <c r="CN87" i="36"/>
  <c r="CN110" i="36"/>
  <c r="CN81" i="36"/>
  <c r="CN94" i="36"/>
  <c r="CN98" i="36"/>
  <c r="CN104" i="36"/>
  <c r="CN116" i="36"/>
  <c r="CN120" i="36"/>
  <c r="CS38" i="36"/>
  <c r="CX38" i="36" s="1"/>
  <c r="CM131" i="36"/>
  <c r="CM132" i="36"/>
  <c r="CM133" i="36"/>
  <c r="CM130" i="36"/>
  <c r="CM128" i="36"/>
  <c r="CM127" i="36"/>
  <c r="CM124" i="36"/>
  <c r="CM126" i="36"/>
  <c r="CM134" i="36"/>
  <c r="CM125" i="36"/>
  <c r="CM111" i="36"/>
  <c r="CM129" i="36"/>
  <c r="CM123" i="36"/>
  <c r="CM119" i="36"/>
  <c r="CM110" i="36"/>
  <c r="CM105" i="36"/>
  <c r="CM101" i="36"/>
  <c r="CM138" i="36"/>
  <c r="CM122" i="36"/>
  <c r="CM118" i="36"/>
  <c r="CM104" i="36"/>
  <c r="CM102" i="36"/>
  <c r="CM81" i="36"/>
  <c r="CM80" i="36"/>
  <c r="CM79" i="36"/>
  <c r="CM120" i="36"/>
  <c r="CM99" i="36"/>
  <c r="CM98" i="36"/>
  <c r="CM97" i="36"/>
  <c r="CM95" i="36"/>
  <c r="CM88" i="36"/>
  <c r="CM84" i="36"/>
  <c r="CM117" i="36"/>
  <c r="CM94" i="36"/>
  <c r="CM89" i="36"/>
  <c r="CM85" i="36"/>
  <c r="CM121" i="36"/>
  <c r="CM100" i="36"/>
  <c r="CM86" i="36"/>
  <c r="CM91" i="36"/>
  <c r="CM116" i="36"/>
  <c r="CM106" i="36"/>
  <c r="CM93" i="36"/>
  <c r="CM90" i="36"/>
  <c r="CM77" i="36"/>
  <c r="CM73" i="36"/>
  <c r="CM87" i="36"/>
  <c r="CM78" i="36"/>
  <c r="CM74" i="36"/>
  <c r="CM83" i="36"/>
  <c r="CM75" i="36"/>
  <c r="CM71" i="36"/>
  <c r="CM70" i="36"/>
  <c r="CM69" i="36"/>
  <c r="CM68" i="36"/>
  <c r="CM66" i="36"/>
  <c r="CM65" i="36"/>
  <c r="CM64" i="36"/>
  <c r="CM38" i="36"/>
  <c r="CM96" i="36"/>
  <c r="CM76" i="36"/>
  <c r="CM72" i="36"/>
  <c r="CM62" i="36"/>
  <c r="CM58" i="36"/>
  <c r="CM54" i="36"/>
  <c r="CM50" i="36"/>
  <c r="CM46" i="36"/>
  <c r="CM42" i="36"/>
  <c r="CM18" i="36"/>
  <c r="CM16" i="36"/>
  <c r="CM10" i="36"/>
  <c r="CM4" i="36"/>
  <c r="CM6" i="36"/>
  <c r="CM53" i="36"/>
  <c r="CM49" i="36"/>
  <c r="CM63" i="36"/>
  <c r="CM59" i="36"/>
  <c r="CM55" i="36"/>
  <c r="CM51" i="36"/>
  <c r="CM47" i="36"/>
  <c r="CM43" i="36"/>
  <c r="CM40" i="36"/>
  <c r="CL36" i="36"/>
  <c r="CM22" i="36"/>
  <c r="CM19" i="36"/>
  <c r="CM11" i="36"/>
  <c r="CM61" i="36"/>
  <c r="CM45" i="36"/>
  <c r="CM41" i="36"/>
  <c r="CM60" i="36"/>
  <c r="CM56" i="36"/>
  <c r="CM52" i="36"/>
  <c r="CM48" i="36"/>
  <c r="CM44" i="36"/>
  <c r="CM39" i="36"/>
  <c r="CM12" i="36"/>
  <c r="CM7" i="36"/>
  <c r="CM57" i="36"/>
  <c r="CM15" i="36"/>
  <c r="CM13" i="36"/>
  <c r="CF142" i="36"/>
  <c r="CF141" i="36"/>
  <c r="CE114" i="36"/>
  <c r="CF114" i="36" s="1"/>
  <c r="CE113" i="36"/>
  <c r="CF113" i="36" s="1"/>
  <c r="CE109" i="36"/>
  <c r="BZ113" i="36"/>
  <c r="BV113" i="36"/>
  <c r="CX35" i="36"/>
  <c r="CT35" i="36"/>
  <c r="BZ114" i="36"/>
  <c r="BV114" i="36"/>
  <c r="BG139" i="36"/>
  <c r="BH137" i="36"/>
  <c r="BN137" i="36"/>
  <c r="BO112" i="36"/>
  <c r="AW139" i="36"/>
  <c r="BB137" i="36"/>
  <c r="AX137" i="36"/>
  <c r="CS124" i="36"/>
  <c r="BU112" i="36"/>
  <c r="BZ109" i="36"/>
  <c r="BV109" i="36"/>
  <c r="CT24" i="36"/>
  <c r="CT23" i="36"/>
  <c r="CS4" i="36"/>
  <c r="CT5" i="36" s="1"/>
  <c r="CS33" i="36"/>
  <c r="CX33" i="36" s="1"/>
  <c r="CT8" i="36"/>
  <c r="BW141" i="36"/>
  <c r="AQ140" i="36"/>
  <c r="AV139" i="36"/>
  <c r="AR139" i="36"/>
  <c r="CN141" i="36" l="1"/>
  <c r="CT33" i="36"/>
  <c r="BB139" i="36"/>
  <c r="AX139" i="36"/>
  <c r="BG140" i="36"/>
  <c r="BH139" i="36"/>
  <c r="CM142" i="36"/>
  <c r="CM141" i="36"/>
  <c r="CT138" i="36"/>
  <c r="CT132" i="36"/>
  <c r="CT128" i="36"/>
  <c r="CT133" i="36"/>
  <c r="CT131" i="36"/>
  <c r="CT130" i="36"/>
  <c r="CT125" i="36"/>
  <c r="CT134" i="36"/>
  <c r="CT129" i="36"/>
  <c r="CT123" i="36"/>
  <c r="CT102" i="36"/>
  <c r="CT101" i="36"/>
  <c r="CT100" i="36"/>
  <c r="CT120" i="36"/>
  <c r="CT116" i="36"/>
  <c r="CT111" i="36"/>
  <c r="CT104" i="36"/>
  <c r="CT126" i="36"/>
  <c r="CT119" i="36"/>
  <c r="CT91" i="36"/>
  <c r="CT90" i="36"/>
  <c r="CT89" i="36"/>
  <c r="CT88" i="36"/>
  <c r="CT87" i="36"/>
  <c r="CT86" i="36"/>
  <c r="CT85" i="36"/>
  <c r="CT84" i="36"/>
  <c r="CT83" i="36"/>
  <c r="CT121" i="36"/>
  <c r="CT110" i="36"/>
  <c r="CT106" i="36"/>
  <c r="CT99" i="36"/>
  <c r="CT98" i="36"/>
  <c r="CT97" i="36"/>
  <c r="CT94" i="36"/>
  <c r="CT127" i="36"/>
  <c r="CT93" i="36"/>
  <c r="CT118" i="36"/>
  <c r="CT105" i="36"/>
  <c r="CT124" i="36"/>
  <c r="CT96" i="36"/>
  <c r="CT117" i="36"/>
  <c r="CT95" i="36"/>
  <c r="CT79" i="36"/>
  <c r="CT75" i="36"/>
  <c r="CT71" i="36"/>
  <c r="CT70" i="36"/>
  <c r="CT69" i="36"/>
  <c r="CT68" i="36"/>
  <c r="CT65" i="36"/>
  <c r="CT64" i="36"/>
  <c r="CT122" i="36"/>
  <c r="CT81" i="36"/>
  <c r="CT76" i="36"/>
  <c r="CT72" i="36"/>
  <c r="CT80" i="36"/>
  <c r="CT77" i="36"/>
  <c r="CT73" i="36"/>
  <c r="CT74" i="36"/>
  <c r="CT63" i="36"/>
  <c r="CT62" i="36"/>
  <c r="CT61" i="36"/>
  <c r="CT60" i="36"/>
  <c r="CT59" i="36"/>
  <c r="CT58" i="36"/>
  <c r="CT57" i="36"/>
  <c r="CT56" i="36"/>
  <c r="CT55" i="36"/>
  <c r="CT54" i="36"/>
  <c r="CT53" i="36"/>
  <c r="CT52" i="36"/>
  <c r="CT51" i="36"/>
  <c r="CT50" i="36"/>
  <c r="CT49" i="36"/>
  <c r="CT48" i="36"/>
  <c r="CT47" i="36"/>
  <c r="CT46" i="36"/>
  <c r="CT45" i="36"/>
  <c r="CT44" i="36"/>
  <c r="CT43" i="36"/>
  <c r="CT42" i="36"/>
  <c r="CT41" i="36"/>
  <c r="CT40" i="36"/>
  <c r="CT39" i="36"/>
  <c r="CT78" i="36"/>
  <c r="CT66" i="36"/>
  <c r="CT38" i="36"/>
  <c r="CT22" i="36"/>
  <c r="CT19" i="36"/>
  <c r="CT11" i="36"/>
  <c r="CT6" i="36"/>
  <c r="CT7" i="36"/>
  <c r="CT12" i="36"/>
  <c r="CS36" i="36"/>
  <c r="CT15" i="36"/>
  <c r="CT13" i="36"/>
  <c r="CT16" i="36"/>
  <c r="CT4" i="36"/>
  <c r="CT18" i="36"/>
  <c r="CT10" i="36"/>
  <c r="CX4" i="36"/>
  <c r="CU138" i="36"/>
  <c r="CU124" i="36"/>
  <c r="CU123" i="36"/>
  <c r="CU110" i="36"/>
  <c r="CU119" i="36"/>
  <c r="CU122" i="36"/>
  <c r="CU118" i="36"/>
  <c r="CU106" i="36"/>
  <c r="CU100" i="36"/>
  <c r="CU81" i="36"/>
  <c r="CU80" i="36"/>
  <c r="CU79" i="36"/>
  <c r="CU93" i="36"/>
  <c r="CU90" i="36"/>
  <c r="CU86" i="36"/>
  <c r="CU116" i="36"/>
  <c r="CU105" i="36"/>
  <c r="CU96" i="36"/>
  <c r="CU91" i="36"/>
  <c r="CU87" i="36"/>
  <c r="CU83" i="36"/>
  <c r="CU120" i="36"/>
  <c r="CU117" i="36"/>
  <c r="CU111" i="36"/>
  <c r="CU101" i="36"/>
  <c r="CU88" i="36"/>
  <c r="CU102" i="36"/>
  <c r="CU99" i="36"/>
  <c r="CU98" i="36"/>
  <c r="CU97" i="36"/>
  <c r="CU95" i="36"/>
  <c r="CU85" i="36"/>
  <c r="CU121" i="36"/>
  <c r="CU104" i="36"/>
  <c r="CU94" i="36"/>
  <c r="CU84" i="36"/>
  <c r="CU89" i="36"/>
  <c r="CU76" i="36"/>
  <c r="CU72" i="36"/>
  <c r="CU66" i="36"/>
  <c r="CU77" i="36"/>
  <c r="CU73" i="36"/>
  <c r="CU78" i="36"/>
  <c r="CU74" i="36"/>
  <c r="CU70" i="36"/>
  <c r="CU69" i="36"/>
  <c r="CU68" i="36"/>
  <c r="CU65" i="36"/>
  <c r="CU64" i="36"/>
  <c r="CU38" i="36"/>
  <c r="CU75" i="36"/>
  <c r="CU71" i="36"/>
  <c r="CU61" i="36"/>
  <c r="CU57" i="36"/>
  <c r="CU54" i="36"/>
  <c r="CU50" i="36"/>
  <c r="CU46" i="36"/>
  <c r="CU42" i="36"/>
  <c r="CU40" i="36"/>
  <c r="CU53" i="36"/>
  <c r="CU49" i="36"/>
  <c r="CU45" i="36"/>
  <c r="CU62" i="36"/>
  <c r="CU58" i="36"/>
  <c r="CU51" i="36"/>
  <c r="CU47" i="36"/>
  <c r="CU43" i="36"/>
  <c r="CU60" i="36"/>
  <c r="CU56" i="36"/>
  <c r="CU41" i="36"/>
  <c r="CU63" i="36"/>
  <c r="CU59" i="36"/>
  <c r="CU55" i="36"/>
  <c r="CU52" i="36"/>
  <c r="CU48" i="36"/>
  <c r="CU44" i="36"/>
  <c r="CU39" i="36"/>
  <c r="CX124" i="36"/>
  <c r="CL114" i="36"/>
  <c r="CM114" i="36" s="1"/>
  <c r="CL113" i="36"/>
  <c r="CM113" i="36" s="1"/>
  <c r="CL109" i="36"/>
  <c r="CM36" i="36"/>
  <c r="BN139" i="36"/>
  <c r="BO139" i="36" s="1"/>
  <c r="BO137" i="36"/>
  <c r="BU137" i="36"/>
  <c r="BZ112" i="36"/>
  <c r="BV112" i="36"/>
  <c r="CE112" i="36"/>
  <c r="CF109" i="36"/>
  <c r="CE137" i="36" l="1"/>
  <c r="CF112" i="36"/>
  <c r="CS114" i="36"/>
  <c r="CS113" i="36"/>
  <c r="CS109" i="36"/>
  <c r="CX36" i="36"/>
  <c r="CU141" i="36"/>
  <c r="BU139" i="36"/>
  <c r="BZ137" i="36"/>
  <c r="BV137" i="36"/>
  <c r="CL112" i="36"/>
  <c r="CM109" i="36"/>
  <c r="CT141" i="36"/>
  <c r="CT142" i="36"/>
  <c r="CT36" i="36"/>
  <c r="BZ139" i="36" l="1"/>
  <c r="BV139" i="36"/>
  <c r="CX113" i="36"/>
  <c r="CT113" i="36"/>
  <c r="CL137" i="36"/>
  <c r="CM112" i="36"/>
  <c r="CX114" i="36"/>
  <c r="CT114" i="36"/>
  <c r="CS112" i="36"/>
  <c r="CX109" i="36"/>
  <c r="CT109" i="36"/>
  <c r="CE139" i="36"/>
  <c r="CF139" i="36" s="1"/>
  <c r="CF137" i="36"/>
  <c r="CS137" i="36" l="1"/>
  <c r="CX112" i="36"/>
  <c r="CT112" i="36"/>
  <c r="CL139" i="36"/>
  <c r="CM139" i="36" s="1"/>
  <c r="CM137" i="36"/>
  <c r="CS139" i="36" l="1"/>
  <c r="CX137" i="36"/>
  <c r="CT137" i="36"/>
  <c r="CX139" i="36" l="1"/>
  <c r="CT139" i="36"/>
  <c r="O205" i="35" l="1"/>
  <c r="O203" i="35"/>
  <c r="O202" i="35"/>
  <c r="O201" i="35"/>
  <c r="O200" i="35"/>
  <c r="O199" i="35"/>
  <c r="O198" i="35"/>
  <c r="O197" i="35"/>
  <c r="O196" i="35"/>
  <c r="O195" i="35"/>
  <c r="O194" i="35"/>
  <c r="B193" i="35"/>
  <c r="O192" i="35"/>
  <c r="O191" i="35"/>
  <c r="O190" i="35"/>
  <c r="O189" i="35"/>
  <c r="B188" i="35"/>
  <c r="O187" i="35"/>
  <c r="O186" i="35"/>
  <c r="O185" i="35"/>
  <c r="O184" i="35"/>
  <c r="O183" i="35"/>
  <c r="O182" i="35"/>
  <c r="O181" i="35"/>
  <c r="O180" i="35"/>
  <c r="O179" i="35"/>
  <c r="O178" i="35"/>
  <c r="O177" i="35"/>
  <c r="O176" i="35"/>
  <c r="O175" i="35"/>
  <c r="O174" i="35"/>
  <c r="O173" i="35"/>
  <c r="B172" i="35"/>
  <c r="O171" i="35"/>
  <c r="O170" i="35"/>
  <c r="O169" i="35"/>
  <c r="O168" i="35"/>
  <c r="O167" i="35"/>
  <c r="O166" i="35"/>
  <c r="O165" i="35"/>
  <c r="O164" i="35"/>
  <c r="O163" i="35"/>
  <c r="O162" i="35"/>
  <c r="O161" i="35"/>
  <c r="O160" i="35"/>
  <c r="O159" i="35"/>
  <c r="O158" i="35"/>
  <c r="O157" i="35"/>
  <c r="O156" i="35"/>
  <c r="O155" i="35"/>
  <c r="O154" i="35"/>
  <c r="O153" i="35"/>
  <c r="O152" i="35"/>
  <c r="O151" i="35"/>
  <c r="O150" i="35"/>
  <c r="O149" i="35"/>
  <c r="O148" i="35"/>
  <c r="O147" i="35"/>
  <c r="O146" i="35"/>
  <c r="O145" i="35"/>
  <c r="O144" i="35"/>
  <c r="O143" i="35"/>
  <c r="O142" i="35"/>
  <c r="O141" i="35"/>
  <c r="O140" i="35"/>
  <c r="B139" i="35"/>
  <c r="O138" i="35"/>
  <c r="O137" i="35"/>
  <c r="O136" i="35"/>
  <c r="O135" i="35"/>
  <c r="O134" i="35"/>
  <c r="O133" i="35"/>
  <c r="O132" i="35"/>
  <c r="O131" i="35"/>
  <c r="O130" i="35"/>
  <c r="O129" i="35"/>
  <c r="O128" i="35"/>
  <c r="O127" i="35"/>
  <c r="O126" i="35"/>
  <c r="O125" i="35"/>
  <c r="O124" i="35"/>
  <c r="O123" i="35"/>
  <c r="O122" i="35"/>
  <c r="O121" i="35"/>
  <c r="O120" i="35"/>
  <c r="O119" i="35"/>
  <c r="O118" i="35"/>
  <c r="O117" i="35"/>
  <c r="O116" i="35"/>
  <c r="O115" i="35"/>
  <c r="O114" i="35"/>
  <c r="O113" i="35"/>
  <c r="O112" i="35"/>
  <c r="O111" i="35"/>
  <c r="O110" i="35"/>
  <c r="O109" i="35"/>
  <c r="O108" i="35"/>
  <c r="O107" i="35"/>
  <c r="O106" i="35"/>
  <c r="O105" i="35"/>
  <c r="O104" i="35"/>
  <c r="O103" i="35"/>
  <c r="O102" i="35"/>
  <c r="O101" i="35"/>
  <c r="O100" i="35"/>
  <c r="O99" i="35"/>
  <c r="O98" i="35"/>
  <c r="O97" i="35"/>
  <c r="O96" i="35"/>
  <c r="B95" i="35"/>
  <c r="O94" i="35"/>
  <c r="O93" i="35"/>
  <c r="O92" i="35"/>
  <c r="O91" i="35"/>
  <c r="O90" i="35"/>
  <c r="O89" i="35"/>
  <c r="O88" i="35"/>
  <c r="O87" i="35"/>
  <c r="O86" i="35"/>
  <c r="O85" i="35"/>
  <c r="O84" i="35"/>
  <c r="O83" i="35"/>
  <c r="O82" i="35"/>
  <c r="O81" i="35"/>
  <c r="O80" i="35"/>
  <c r="O79" i="35"/>
  <c r="O78" i="35"/>
  <c r="O77" i="35"/>
  <c r="O76" i="35"/>
  <c r="O75" i="35"/>
  <c r="O74" i="35"/>
  <c r="O73" i="35"/>
  <c r="O72" i="35"/>
  <c r="O71" i="35"/>
  <c r="O70" i="35"/>
  <c r="O69" i="35"/>
  <c r="O68" i="35"/>
  <c r="O67" i="35"/>
  <c r="O66" i="35"/>
  <c r="O65" i="35"/>
  <c r="O64" i="35"/>
  <c r="O63" i="35"/>
  <c r="O62" i="35"/>
  <c r="O61" i="35"/>
  <c r="O60" i="35"/>
  <c r="O59" i="35"/>
  <c r="O58" i="35"/>
  <c r="O57" i="35"/>
  <c r="O56" i="35"/>
  <c r="O55" i="35"/>
  <c r="O54" i="35"/>
  <c r="O53" i="35"/>
  <c r="O52" i="35"/>
  <c r="O51" i="35"/>
  <c r="O50" i="35"/>
  <c r="O49" i="35"/>
  <c r="O48" i="35"/>
  <c r="O47" i="35"/>
  <c r="O46" i="35"/>
  <c r="O45" i="35"/>
  <c r="O44" i="35"/>
  <c r="O43" i="35"/>
  <c r="O42" i="35"/>
  <c r="O41" i="35"/>
  <c r="O40" i="35"/>
  <c r="O39" i="35"/>
  <c r="B38" i="35"/>
  <c r="O35" i="35"/>
  <c r="O33" i="35"/>
  <c r="O32" i="35"/>
  <c r="O31" i="35"/>
  <c r="O30" i="35"/>
  <c r="B29" i="35"/>
  <c r="O28" i="35"/>
  <c r="O27" i="35"/>
  <c r="O26" i="35"/>
  <c r="O25" i="35"/>
  <c r="O24" i="35"/>
  <c r="O23" i="35"/>
  <c r="O22" i="35"/>
  <c r="O21" i="35"/>
  <c r="O20" i="35"/>
  <c r="O19" i="35"/>
  <c r="B18" i="35"/>
  <c r="O17" i="35"/>
  <c r="O16" i="35"/>
  <c r="O15" i="35"/>
  <c r="O14" i="35"/>
  <c r="O13" i="35"/>
  <c r="O12" i="35"/>
  <c r="O11" i="35"/>
  <c r="O10" i="35"/>
  <c r="O9" i="35"/>
  <c r="O8" i="35"/>
  <c r="O7" i="35"/>
  <c r="O6" i="35"/>
  <c r="B4" i="35"/>
  <c r="B34" i="35" s="1"/>
  <c r="AZ141" i="34"/>
  <c r="CR138" i="34"/>
  <c r="CO138" i="34"/>
  <c r="CK138" i="34"/>
  <c r="CH138" i="34"/>
  <c r="CA138" i="34"/>
  <c r="BT138" i="34"/>
  <c r="BQ138" i="34"/>
  <c r="CD138" i="34" s="1"/>
  <c r="BM138" i="34"/>
  <c r="BJ138" i="34"/>
  <c r="BC138" i="34"/>
  <c r="AZ138" i="34"/>
  <c r="AT138" i="34"/>
  <c r="AM138" i="34"/>
  <c r="BF138" i="34" s="1"/>
  <c r="AI138" i="34"/>
  <c r="AF138" i="34"/>
  <c r="AB138" i="34"/>
  <c r="Y138" i="34"/>
  <c r="O138" i="34"/>
  <c r="H138" i="34"/>
  <c r="K138" i="34" s="1"/>
  <c r="E138" i="34"/>
  <c r="B138" i="34"/>
  <c r="CS136" i="34"/>
  <c r="CR136" i="34"/>
  <c r="CL136" i="34"/>
  <c r="CK136" i="34"/>
  <c r="CD136" i="34"/>
  <c r="BT136" i="34"/>
  <c r="BM136" i="34"/>
  <c r="BF136" i="34"/>
  <c r="AT136" i="34"/>
  <c r="AP136" i="34"/>
  <c r="AJ136" i="34"/>
  <c r="AQ136" i="34" s="1"/>
  <c r="BG136" i="34" s="1"/>
  <c r="BN136" i="34" s="1"/>
  <c r="BU136" i="34" s="1"/>
  <c r="AI136" i="34"/>
  <c r="AB136" i="34"/>
  <c r="X136" i="34"/>
  <c r="R136" i="34"/>
  <c r="K136" i="34"/>
  <c r="CS135" i="34"/>
  <c r="CR135" i="34"/>
  <c r="CL135" i="34"/>
  <c r="CK135" i="34"/>
  <c r="CD135" i="34"/>
  <c r="BT135" i="34"/>
  <c r="BM135" i="34"/>
  <c r="BF135" i="34"/>
  <c r="AT135" i="34"/>
  <c r="AZ135" i="34" s="1"/>
  <c r="AQ135" i="34"/>
  <c r="BG135" i="34" s="1"/>
  <c r="BN135" i="34" s="1"/>
  <c r="BU135" i="34" s="1"/>
  <c r="AP135" i="34"/>
  <c r="AJ135" i="34"/>
  <c r="AI135" i="34"/>
  <c r="AB135" i="34"/>
  <c r="X135" i="34"/>
  <c r="R135" i="34"/>
  <c r="K135" i="34"/>
  <c r="CO134" i="34"/>
  <c r="CH134" i="34"/>
  <c r="CA134" i="34"/>
  <c r="BQ134" i="34"/>
  <c r="BT134" i="34" s="1"/>
  <c r="BJ134" i="34"/>
  <c r="BC134" i="34"/>
  <c r="AT134" i="34"/>
  <c r="AM134" i="34"/>
  <c r="AF134" i="34"/>
  <c r="Y134" i="34"/>
  <c r="O134" i="34"/>
  <c r="H134" i="34"/>
  <c r="E134" i="34"/>
  <c r="B134" i="34"/>
  <c r="CO133" i="34"/>
  <c r="CH133" i="34"/>
  <c r="CR133" i="34" s="1"/>
  <c r="CA133" i="34"/>
  <c r="BX133" i="34"/>
  <c r="BQ133" i="34"/>
  <c r="BJ133" i="34"/>
  <c r="BC133" i="34"/>
  <c r="AZ133" i="34"/>
  <c r="AT133" i="34"/>
  <c r="AM133" i="34"/>
  <c r="AF133" i="34"/>
  <c r="AP133" i="34" s="1"/>
  <c r="Y133" i="34"/>
  <c r="O133" i="34"/>
  <c r="H133" i="34"/>
  <c r="E133" i="34"/>
  <c r="B133" i="34"/>
  <c r="CO132" i="34"/>
  <c r="CH132" i="34"/>
  <c r="CA132" i="34"/>
  <c r="BQ132" i="34"/>
  <c r="CD132" i="34" s="1"/>
  <c r="BJ132" i="34"/>
  <c r="BC132" i="34"/>
  <c r="AT132" i="34"/>
  <c r="AM132" i="34"/>
  <c r="AF132" i="34"/>
  <c r="Y132" i="34"/>
  <c r="O132" i="34"/>
  <c r="H132" i="34"/>
  <c r="E132" i="34"/>
  <c r="B132" i="34"/>
  <c r="CO131" i="34"/>
  <c r="CH131" i="34"/>
  <c r="CA131" i="34"/>
  <c r="BQ131" i="34"/>
  <c r="BJ131" i="34"/>
  <c r="BC131" i="34"/>
  <c r="AT131" i="34"/>
  <c r="AZ131" i="34" s="1"/>
  <c r="AM131" i="34"/>
  <c r="AF131" i="34"/>
  <c r="Y131" i="34"/>
  <c r="O131" i="34"/>
  <c r="H131" i="34"/>
  <c r="E131" i="34"/>
  <c r="B131" i="34"/>
  <c r="CO130" i="34"/>
  <c r="CH130" i="34"/>
  <c r="CA130" i="34"/>
  <c r="BQ130" i="34"/>
  <c r="CD130" i="34" s="1"/>
  <c r="BJ130" i="34"/>
  <c r="BC130" i="34"/>
  <c r="AZ130" i="34"/>
  <c r="AT130" i="34"/>
  <c r="AM130" i="34"/>
  <c r="AF130" i="34"/>
  <c r="Y130" i="34"/>
  <c r="O130" i="34"/>
  <c r="H130" i="34"/>
  <c r="E130" i="34"/>
  <c r="B130" i="34"/>
  <c r="CO129" i="34"/>
  <c r="CH129" i="34"/>
  <c r="CA129" i="34"/>
  <c r="BQ129" i="34"/>
  <c r="BJ129" i="34"/>
  <c r="BT129" i="34" s="1"/>
  <c r="BC129" i="34"/>
  <c r="AT129" i="34"/>
  <c r="AZ129" i="34" s="1"/>
  <c r="AM129" i="34"/>
  <c r="AF129" i="34"/>
  <c r="AP129" i="34" s="1"/>
  <c r="Y129" i="34"/>
  <c r="O129" i="34"/>
  <c r="H129" i="34"/>
  <c r="E129" i="34"/>
  <c r="B129" i="34"/>
  <c r="CO128" i="34"/>
  <c r="CH128" i="34"/>
  <c r="CA128" i="34"/>
  <c r="CD128" i="34" s="1"/>
  <c r="BQ128" i="34"/>
  <c r="BJ128" i="34"/>
  <c r="BT128" i="34" s="1"/>
  <c r="BC128" i="34"/>
  <c r="AT128" i="34"/>
  <c r="AM128" i="34"/>
  <c r="AF128" i="34"/>
  <c r="Y128" i="34"/>
  <c r="O128" i="34"/>
  <c r="H128" i="34"/>
  <c r="E128" i="34"/>
  <c r="B128" i="34"/>
  <c r="CO127" i="34"/>
  <c r="CH127" i="34"/>
  <c r="CA127" i="34"/>
  <c r="CK127" i="34" s="1"/>
  <c r="BX127" i="34"/>
  <c r="BQ127" i="34"/>
  <c r="BJ127" i="34"/>
  <c r="BC127" i="34"/>
  <c r="BM127" i="34" s="1"/>
  <c r="AT127" i="34"/>
  <c r="AZ127" i="34" s="1"/>
  <c r="CV127" i="34" s="1"/>
  <c r="AM127" i="34"/>
  <c r="AF127" i="34"/>
  <c r="Y127" i="34"/>
  <c r="O127" i="34"/>
  <c r="H127" i="34"/>
  <c r="E127" i="34"/>
  <c r="B127" i="34"/>
  <c r="CV126" i="34"/>
  <c r="CO126" i="34"/>
  <c r="CH126" i="34"/>
  <c r="CA126" i="34"/>
  <c r="BQ126" i="34"/>
  <c r="BJ126" i="34"/>
  <c r="BC126" i="34"/>
  <c r="AZ126" i="34"/>
  <c r="AT126" i="34"/>
  <c r="AM126" i="34"/>
  <c r="BF126" i="34" s="1"/>
  <c r="AF126" i="34"/>
  <c r="Y126" i="34"/>
  <c r="AI126" i="34" s="1"/>
  <c r="O126" i="34"/>
  <c r="H126" i="34"/>
  <c r="E126" i="34"/>
  <c r="B126" i="34"/>
  <c r="AT125" i="34"/>
  <c r="V125" i="34"/>
  <c r="CO123" i="34"/>
  <c r="CH123" i="34"/>
  <c r="CA123" i="34"/>
  <c r="BQ123" i="34"/>
  <c r="BJ123" i="34"/>
  <c r="BC123" i="34"/>
  <c r="BM123" i="34" s="1"/>
  <c r="AT123" i="34"/>
  <c r="AZ123" i="34" s="1"/>
  <c r="CV123" i="34" s="1"/>
  <c r="AM123" i="34"/>
  <c r="AF123" i="34"/>
  <c r="Y123" i="34"/>
  <c r="AI123" i="34" s="1"/>
  <c r="O123" i="34"/>
  <c r="H123" i="34"/>
  <c r="E123" i="34"/>
  <c r="B123" i="34"/>
  <c r="CO122" i="34"/>
  <c r="CH122" i="34"/>
  <c r="CA122" i="34"/>
  <c r="BQ122" i="34"/>
  <c r="BJ122" i="34"/>
  <c r="BC122" i="34"/>
  <c r="AT122" i="34"/>
  <c r="AZ122" i="34" s="1"/>
  <c r="AM122" i="34"/>
  <c r="AF122" i="34"/>
  <c r="Y122" i="34"/>
  <c r="O122" i="34"/>
  <c r="H122" i="34"/>
  <c r="E122" i="34"/>
  <c r="B122" i="34"/>
  <c r="CO121" i="34"/>
  <c r="CH121" i="34"/>
  <c r="CA121" i="34"/>
  <c r="BQ121" i="34"/>
  <c r="BJ121" i="34"/>
  <c r="BC121" i="34"/>
  <c r="AT121" i="34"/>
  <c r="AZ121" i="34" s="1"/>
  <c r="AM121" i="34"/>
  <c r="AF121" i="34"/>
  <c r="Y121" i="34"/>
  <c r="AI121" i="34" s="1"/>
  <c r="O121" i="34"/>
  <c r="H121" i="34"/>
  <c r="E121" i="34"/>
  <c r="B121" i="34"/>
  <c r="CO120" i="34"/>
  <c r="CH120" i="34"/>
  <c r="CA120" i="34"/>
  <c r="BQ120" i="34"/>
  <c r="BJ120" i="34"/>
  <c r="BC120" i="34"/>
  <c r="AT120" i="34"/>
  <c r="AM120" i="34"/>
  <c r="AF120" i="34"/>
  <c r="Y120" i="34"/>
  <c r="O120" i="34"/>
  <c r="H120" i="34"/>
  <c r="E120" i="34"/>
  <c r="B120" i="34"/>
  <c r="CO119" i="34"/>
  <c r="CH119" i="34"/>
  <c r="CR119" i="34" s="1"/>
  <c r="CA119" i="34"/>
  <c r="BQ119" i="34"/>
  <c r="BJ119" i="34"/>
  <c r="BC119" i="34"/>
  <c r="AT119" i="34"/>
  <c r="AM119" i="34"/>
  <c r="AF119" i="34"/>
  <c r="Y119" i="34"/>
  <c r="AI119" i="34" s="1"/>
  <c r="O119" i="34"/>
  <c r="H119" i="34"/>
  <c r="E119" i="34"/>
  <c r="B119" i="34"/>
  <c r="CO118" i="34"/>
  <c r="CH118" i="34"/>
  <c r="CA118" i="34"/>
  <c r="BQ118" i="34"/>
  <c r="BJ118" i="34"/>
  <c r="BC118" i="34"/>
  <c r="AT118" i="34"/>
  <c r="AM118" i="34"/>
  <c r="AF118" i="34"/>
  <c r="Y118" i="34"/>
  <c r="O118" i="34"/>
  <c r="H118" i="34"/>
  <c r="E118" i="34"/>
  <c r="B118" i="34"/>
  <c r="CO117" i="34"/>
  <c r="CH117" i="34"/>
  <c r="CR117" i="34" s="1"/>
  <c r="CA117" i="34"/>
  <c r="BQ117" i="34"/>
  <c r="BJ117" i="34"/>
  <c r="BC117" i="34"/>
  <c r="BC116" i="34" s="1"/>
  <c r="AT117" i="34"/>
  <c r="AZ117" i="34" s="1"/>
  <c r="AM117" i="34"/>
  <c r="AP117" i="34" s="1"/>
  <c r="AF117" i="34"/>
  <c r="Y117" i="34"/>
  <c r="AI117" i="34" s="1"/>
  <c r="O117" i="34"/>
  <c r="H117" i="34"/>
  <c r="E117" i="34"/>
  <c r="B117" i="34"/>
  <c r="AT116" i="34"/>
  <c r="V116" i="34"/>
  <c r="B116" i="34"/>
  <c r="CX115" i="34"/>
  <c r="CR115" i="34"/>
  <c r="CK115" i="34"/>
  <c r="BZ115" i="34"/>
  <c r="BT115" i="34"/>
  <c r="BM115" i="34"/>
  <c r="AP115" i="34"/>
  <c r="AI115" i="34"/>
  <c r="CO111" i="34"/>
  <c r="CH111" i="34"/>
  <c r="CA111" i="34"/>
  <c r="CD111" i="34" s="1"/>
  <c r="BQ111" i="34"/>
  <c r="BJ111" i="34"/>
  <c r="BC111" i="34"/>
  <c r="AT111" i="34"/>
  <c r="AM111" i="34"/>
  <c r="AF111" i="34"/>
  <c r="Y111" i="34"/>
  <c r="O111" i="34"/>
  <c r="H111" i="34"/>
  <c r="E111" i="34"/>
  <c r="B111" i="34"/>
  <c r="CO110" i="34"/>
  <c r="CH110" i="34"/>
  <c r="CA110" i="34"/>
  <c r="BQ110" i="34"/>
  <c r="BJ110" i="34"/>
  <c r="BC110" i="34"/>
  <c r="AT110" i="34"/>
  <c r="AZ110" i="34" s="1"/>
  <c r="AM110" i="34"/>
  <c r="AF110" i="34"/>
  <c r="Y110" i="34"/>
  <c r="O110" i="34"/>
  <c r="H110" i="34"/>
  <c r="E110" i="34"/>
  <c r="B110" i="34"/>
  <c r="CR108" i="34"/>
  <c r="CL108" i="34"/>
  <c r="CS108" i="34" s="1"/>
  <c r="CK108" i="34"/>
  <c r="CD108" i="34"/>
  <c r="BT108" i="34"/>
  <c r="BM108" i="34"/>
  <c r="BF108" i="34"/>
  <c r="AZ108" i="34"/>
  <c r="BB108" i="34" s="1"/>
  <c r="AT108" i="34"/>
  <c r="AP108" i="34"/>
  <c r="AJ108" i="34"/>
  <c r="AQ108" i="34" s="1"/>
  <c r="AI108" i="34"/>
  <c r="AB108" i="34"/>
  <c r="X108" i="34"/>
  <c r="R108" i="34"/>
  <c r="K108" i="34"/>
  <c r="CS107" i="34"/>
  <c r="CR107" i="34"/>
  <c r="CL107" i="34"/>
  <c r="CK107" i="34"/>
  <c r="CD107" i="34"/>
  <c r="BT107" i="34"/>
  <c r="BM107" i="34"/>
  <c r="BF107" i="34"/>
  <c r="AT107" i="34"/>
  <c r="AZ107" i="34" s="1"/>
  <c r="AP107" i="34"/>
  <c r="AJ107" i="34"/>
  <c r="AQ107" i="34" s="1"/>
  <c r="AI107" i="34"/>
  <c r="AB107" i="34"/>
  <c r="X107" i="34"/>
  <c r="R107" i="34"/>
  <c r="K107" i="34"/>
  <c r="CO106" i="34"/>
  <c r="CH106" i="34"/>
  <c r="CA106" i="34"/>
  <c r="BQ106" i="34"/>
  <c r="BJ106" i="34"/>
  <c r="BJ104" i="34" s="1"/>
  <c r="BC106" i="34"/>
  <c r="AZ106" i="34"/>
  <c r="AT106" i="34"/>
  <c r="AM106" i="34"/>
  <c r="AF106" i="34"/>
  <c r="Y106" i="34"/>
  <c r="O106" i="34"/>
  <c r="H106" i="34"/>
  <c r="E106" i="34"/>
  <c r="B106" i="34"/>
  <c r="CO105" i="34"/>
  <c r="CH105" i="34"/>
  <c r="CA105" i="34"/>
  <c r="BQ105" i="34"/>
  <c r="BJ105" i="34"/>
  <c r="BC105" i="34"/>
  <c r="BM105" i="34" s="1"/>
  <c r="AZ105" i="34"/>
  <c r="AT105" i="34"/>
  <c r="AM105" i="34"/>
  <c r="AF105" i="34"/>
  <c r="AP105" i="34" s="1"/>
  <c r="Y105" i="34"/>
  <c r="O105" i="34"/>
  <c r="H105" i="34"/>
  <c r="E105" i="34"/>
  <c r="B105" i="34"/>
  <c r="B104" i="34" s="1"/>
  <c r="BQ104" i="34"/>
  <c r="AT104" i="34"/>
  <c r="AM104" i="34"/>
  <c r="V104" i="34"/>
  <c r="CR103" i="34"/>
  <c r="CK103" i="34"/>
  <c r="CD103" i="34"/>
  <c r="BT103" i="34"/>
  <c r="BM103" i="34"/>
  <c r="BF103" i="34"/>
  <c r="BB103" i="34"/>
  <c r="AP103" i="34"/>
  <c r="AI103" i="34"/>
  <c r="AC103" i="34"/>
  <c r="AJ103" i="34" s="1"/>
  <c r="AQ103" i="34" s="1"/>
  <c r="AB103" i="34"/>
  <c r="X103" i="34"/>
  <c r="R103" i="34"/>
  <c r="K103" i="34"/>
  <c r="CO102" i="34"/>
  <c r="CH102" i="34"/>
  <c r="CA102" i="34"/>
  <c r="BQ102" i="34"/>
  <c r="BJ102" i="34"/>
  <c r="BC102" i="34"/>
  <c r="AT102" i="34"/>
  <c r="AM102" i="34"/>
  <c r="AF102" i="34"/>
  <c r="Y102" i="34"/>
  <c r="O102" i="34"/>
  <c r="H102" i="34"/>
  <c r="E102" i="34"/>
  <c r="B102" i="34"/>
  <c r="CO101" i="34"/>
  <c r="CH101" i="34"/>
  <c r="CA101" i="34"/>
  <c r="BQ101" i="34"/>
  <c r="BJ101" i="34"/>
  <c r="BC101" i="34"/>
  <c r="AT101" i="34"/>
  <c r="AM101" i="34"/>
  <c r="AF101" i="34"/>
  <c r="AP101" i="34" s="1"/>
  <c r="Y101" i="34"/>
  <c r="O101" i="34"/>
  <c r="H101" i="34"/>
  <c r="E101" i="34"/>
  <c r="B101" i="34"/>
  <c r="CO100" i="34"/>
  <c r="CH100" i="34"/>
  <c r="CA100" i="34"/>
  <c r="BQ100" i="34"/>
  <c r="BJ100" i="34"/>
  <c r="BC100" i="34"/>
  <c r="AZ100" i="34"/>
  <c r="CV100" i="34" s="1"/>
  <c r="AT100" i="34"/>
  <c r="AM100" i="34"/>
  <c r="AF100" i="34"/>
  <c r="Y100" i="34"/>
  <c r="AI100" i="34" s="1"/>
  <c r="O100" i="34"/>
  <c r="H100" i="34"/>
  <c r="E100" i="34"/>
  <c r="B100" i="34"/>
  <c r="CO99" i="34"/>
  <c r="CH99" i="34"/>
  <c r="CA99" i="34"/>
  <c r="BQ99" i="34"/>
  <c r="CD99" i="34" s="1"/>
  <c r="BJ99" i="34"/>
  <c r="BC99" i="34"/>
  <c r="AZ99" i="34"/>
  <c r="AT99" i="34"/>
  <c r="AM99" i="34"/>
  <c r="AF99" i="34"/>
  <c r="Y99" i="34"/>
  <c r="O99" i="34"/>
  <c r="H99" i="34"/>
  <c r="E99" i="34"/>
  <c r="B99" i="34"/>
  <c r="CO98" i="34"/>
  <c r="CH98" i="34"/>
  <c r="CA98" i="34"/>
  <c r="BQ98" i="34"/>
  <c r="BJ98" i="34"/>
  <c r="BT98" i="34" s="1"/>
  <c r="BC98" i="34"/>
  <c r="AT98" i="34"/>
  <c r="AZ98" i="34" s="1"/>
  <c r="AM98" i="34"/>
  <c r="AF98" i="34"/>
  <c r="Y98" i="34"/>
  <c r="O98" i="34"/>
  <c r="H98" i="34"/>
  <c r="E98" i="34"/>
  <c r="B98" i="34"/>
  <c r="CO97" i="34"/>
  <c r="CH97" i="34"/>
  <c r="CA97" i="34"/>
  <c r="CK97" i="34" s="1"/>
  <c r="BQ97" i="34"/>
  <c r="BJ97" i="34"/>
  <c r="BC97" i="34"/>
  <c r="AT97" i="34"/>
  <c r="AZ97" i="34" s="1"/>
  <c r="AM97" i="34"/>
  <c r="AF97" i="34"/>
  <c r="Y97" i="34"/>
  <c r="O97" i="34"/>
  <c r="H97" i="34"/>
  <c r="E97" i="34"/>
  <c r="B97" i="34"/>
  <c r="CO96" i="34"/>
  <c r="CH96" i="34"/>
  <c r="CA96" i="34"/>
  <c r="BQ96" i="34"/>
  <c r="BJ96" i="34"/>
  <c r="BT96" i="34" s="1"/>
  <c r="BC96" i="34"/>
  <c r="AT96" i="34"/>
  <c r="AZ96" i="34" s="1"/>
  <c r="AM96" i="34"/>
  <c r="AF96" i="34"/>
  <c r="Y96" i="34"/>
  <c r="O96" i="34"/>
  <c r="H96" i="34"/>
  <c r="E96" i="34"/>
  <c r="B96" i="34"/>
  <c r="CO95" i="34"/>
  <c r="CH95" i="34"/>
  <c r="CA95" i="34"/>
  <c r="CK95" i="34" s="1"/>
  <c r="BQ95" i="34"/>
  <c r="BJ95" i="34"/>
  <c r="BC95" i="34"/>
  <c r="AT95" i="34"/>
  <c r="AZ95" i="34" s="1"/>
  <c r="AM95" i="34"/>
  <c r="AF95" i="34"/>
  <c r="Y95" i="34"/>
  <c r="O95" i="34"/>
  <c r="H95" i="34"/>
  <c r="E95" i="34"/>
  <c r="B95" i="34"/>
  <c r="B93" i="34" s="1"/>
  <c r="CO94" i="34"/>
  <c r="CH94" i="34"/>
  <c r="CA94" i="34"/>
  <c r="BQ94" i="34"/>
  <c r="BJ94" i="34"/>
  <c r="BT94" i="34" s="1"/>
  <c r="BC94" i="34"/>
  <c r="AT94" i="34"/>
  <c r="AZ94" i="34" s="1"/>
  <c r="AM94" i="34"/>
  <c r="AF94" i="34"/>
  <c r="AF93" i="34" s="1"/>
  <c r="Y94" i="34"/>
  <c r="O94" i="34"/>
  <c r="H94" i="34"/>
  <c r="E94" i="34"/>
  <c r="B94" i="34"/>
  <c r="AT93" i="34"/>
  <c r="V93" i="34"/>
  <c r="CR92" i="34"/>
  <c r="CK92" i="34"/>
  <c r="CD92" i="34"/>
  <c r="BT92" i="34"/>
  <c r="BM92" i="34"/>
  <c r="BF92" i="34"/>
  <c r="AT92" i="34"/>
  <c r="AZ92" i="34" s="1"/>
  <c r="AQ92" i="34"/>
  <c r="AP92" i="34"/>
  <c r="AJ92" i="34"/>
  <c r="AI92" i="34"/>
  <c r="AB92" i="34"/>
  <c r="X92" i="34"/>
  <c r="R92" i="34"/>
  <c r="K92" i="34"/>
  <c r="CO91" i="34"/>
  <c r="CH91" i="34"/>
  <c r="CA91" i="34"/>
  <c r="BQ91" i="34"/>
  <c r="BJ91" i="34"/>
  <c r="BC91" i="34"/>
  <c r="AT91" i="34"/>
  <c r="AZ91" i="34" s="1"/>
  <c r="AM91" i="34"/>
  <c r="AF91" i="34"/>
  <c r="Y91" i="34"/>
  <c r="O91" i="34"/>
  <c r="H91" i="34"/>
  <c r="E91" i="34"/>
  <c r="B91" i="34"/>
  <c r="CO90" i="34"/>
  <c r="CH90" i="34"/>
  <c r="CA90" i="34"/>
  <c r="BQ90" i="34"/>
  <c r="BJ90" i="34"/>
  <c r="BC90" i="34"/>
  <c r="AT90" i="34"/>
  <c r="AZ90" i="34" s="1"/>
  <c r="AM90" i="34"/>
  <c r="AF90" i="34"/>
  <c r="Y90" i="34"/>
  <c r="O90" i="34"/>
  <c r="H90" i="34"/>
  <c r="E90" i="34"/>
  <c r="B90" i="34"/>
  <c r="CO89" i="34"/>
  <c r="CH89" i="34"/>
  <c r="CA89" i="34"/>
  <c r="BQ89" i="34"/>
  <c r="BJ89" i="34"/>
  <c r="BC89" i="34"/>
  <c r="AT89" i="34"/>
  <c r="AZ89" i="34" s="1"/>
  <c r="AM89" i="34"/>
  <c r="AF89" i="34"/>
  <c r="Y89" i="34"/>
  <c r="O89" i="34"/>
  <c r="H89" i="34"/>
  <c r="E89" i="34"/>
  <c r="B89" i="34"/>
  <c r="CO88" i="34"/>
  <c r="CH88" i="34"/>
  <c r="CA88" i="34"/>
  <c r="BQ88" i="34"/>
  <c r="BJ88" i="34"/>
  <c r="BC88" i="34"/>
  <c r="AT88" i="34"/>
  <c r="AZ88" i="34" s="1"/>
  <c r="AM88" i="34"/>
  <c r="AF88" i="34"/>
  <c r="Y88" i="34"/>
  <c r="O88" i="34"/>
  <c r="H88" i="34"/>
  <c r="E88" i="34"/>
  <c r="B88" i="34"/>
  <c r="CO87" i="34"/>
  <c r="CH87" i="34"/>
  <c r="CA87" i="34"/>
  <c r="BQ87" i="34"/>
  <c r="BJ87" i="34"/>
  <c r="BC87" i="34"/>
  <c r="AT87" i="34"/>
  <c r="AZ87" i="34" s="1"/>
  <c r="AM87" i="34"/>
  <c r="AF87" i="34"/>
  <c r="Y87" i="34"/>
  <c r="O87" i="34"/>
  <c r="H87" i="34"/>
  <c r="E87" i="34"/>
  <c r="B87" i="34"/>
  <c r="CO86" i="34"/>
  <c r="CH86" i="34"/>
  <c r="CA86" i="34"/>
  <c r="BQ86" i="34"/>
  <c r="BJ86" i="34"/>
  <c r="BC86" i="34"/>
  <c r="AT86" i="34"/>
  <c r="AZ86" i="34" s="1"/>
  <c r="AM86" i="34"/>
  <c r="AF86" i="34"/>
  <c r="Y86" i="34"/>
  <c r="O86" i="34"/>
  <c r="H86" i="34"/>
  <c r="E86" i="34"/>
  <c r="B86" i="34"/>
  <c r="CO85" i="34"/>
  <c r="CH85" i="34"/>
  <c r="CA85" i="34"/>
  <c r="BQ85" i="34"/>
  <c r="BJ85" i="34"/>
  <c r="BC85" i="34"/>
  <c r="AT85" i="34"/>
  <c r="AZ85" i="34" s="1"/>
  <c r="AM85" i="34"/>
  <c r="AF85" i="34"/>
  <c r="Y85" i="34"/>
  <c r="O85" i="34"/>
  <c r="H85" i="34"/>
  <c r="E85" i="34"/>
  <c r="B85" i="34"/>
  <c r="CO84" i="34"/>
  <c r="CH84" i="34"/>
  <c r="CA84" i="34"/>
  <c r="BQ84" i="34"/>
  <c r="BJ84" i="34"/>
  <c r="BC84" i="34"/>
  <c r="AT84" i="34"/>
  <c r="AZ84" i="34" s="1"/>
  <c r="AM84" i="34"/>
  <c r="AF84" i="34"/>
  <c r="Y84" i="34"/>
  <c r="O84" i="34"/>
  <c r="H84" i="34"/>
  <c r="E84" i="34"/>
  <c r="B84" i="34"/>
  <c r="V83" i="34"/>
  <c r="B83" i="34"/>
  <c r="CR82" i="34"/>
  <c r="CL82" i="34"/>
  <c r="CS82" i="34" s="1"/>
  <c r="CK82" i="34"/>
  <c r="CD82" i="34"/>
  <c r="BT82" i="34"/>
  <c r="BM82" i="34"/>
  <c r="BF82" i="34"/>
  <c r="AT82" i="34"/>
  <c r="AP82" i="34"/>
  <c r="AJ82" i="34"/>
  <c r="AQ82" i="34" s="1"/>
  <c r="AI82" i="34"/>
  <c r="AB82" i="34"/>
  <c r="X82" i="34"/>
  <c r="R82" i="34"/>
  <c r="K82" i="34"/>
  <c r="CO81" i="34"/>
  <c r="CH81" i="34"/>
  <c r="CA81" i="34"/>
  <c r="BQ81" i="34"/>
  <c r="BJ81" i="34"/>
  <c r="BC81" i="34"/>
  <c r="AZ81" i="34"/>
  <c r="CV81" i="34" s="1"/>
  <c r="AT81" i="34"/>
  <c r="AM81" i="34"/>
  <c r="AF81" i="34"/>
  <c r="Y81" i="34"/>
  <c r="O81" i="34"/>
  <c r="H81" i="34"/>
  <c r="E81" i="34"/>
  <c r="B81" i="34"/>
  <c r="CO80" i="34"/>
  <c r="CH80" i="34"/>
  <c r="CA80" i="34"/>
  <c r="BQ80" i="34"/>
  <c r="BJ80" i="34"/>
  <c r="BC80" i="34"/>
  <c r="AZ80" i="34"/>
  <c r="CV80" i="34" s="1"/>
  <c r="AT80" i="34"/>
  <c r="AM80" i="34"/>
  <c r="AF80" i="34"/>
  <c r="Y80" i="34"/>
  <c r="O80" i="34"/>
  <c r="H80" i="34"/>
  <c r="E80" i="34"/>
  <c r="B80" i="34"/>
  <c r="CO79" i="34"/>
  <c r="CH79" i="34"/>
  <c r="CA79" i="34"/>
  <c r="BQ79" i="34"/>
  <c r="BJ79" i="34"/>
  <c r="BC79" i="34"/>
  <c r="AZ79" i="34"/>
  <c r="CV79" i="34" s="1"/>
  <c r="AT79" i="34"/>
  <c r="AM79" i="34"/>
  <c r="AF79" i="34"/>
  <c r="Y79" i="34"/>
  <c r="O79" i="34"/>
  <c r="H79" i="34"/>
  <c r="E79" i="34"/>
  <c r="B79" i="34"/>
  <c r="CO78" i="34"/>
  <c r="CH78" i="34"/>
  <c r="CA78" i="34"/>
  <c r="BQ78" i="34"/>
  <c r="BJ78" i="34"/>
  <c r="BC78" i="34"/>
  <c r="AZ78" i="34"/>
  <c r="CV78" i="34" s="1"/>
  <c r="AT78" i="34"/>
  <c r="AM78" i="34"/>
  <c r="AF78" i="34"/>
  <c r="Y78" i="34"/>
  <c r="O78" i="34"/>
  <c r="H78" i="34"/>
  <c r="E78" i="34"/>
  <c r="B78" i="34"/>
  <c r="CO77" i="34"/>
  <c r="CH77" i="34"/>
  <c r="CA77" i="34"/>
  <c r="BQ77" i="34"/>
  <c r="BJ77" i="34"/>
  <c r="BC77" i="34"/>
  <c r="AT77" i="34"/>
  <c r="AZ77" i="34" s="1"/>
  <c r="AM77" i="34"/>
  <c r="AF77" i="34"/>
  <c r="Y77" i="34"/>
  <c r="O77" i="34"/>
  <c r="H77" i="34"/>
  <c r="E77" i="34"/>
  <c r="B77" i="34"/>
  <c r="CO76" i="34"/>
  <c r="CH76" i="34"/>
  <c r="CA76" i="34"/>
  <c r="BQ76" i="34"/>
  <c r="BJ76" i="34"/>
  <c r="BC76" i="34"/>
  <c r="AT76" i="34"/>
  <c r="AZ76" i="34" s="1"/>
  <c r="AM76" i="34"/>
  <c r="AF76" i="34"/>
  <c r="Y76" i="34"/>
  <c r="O76" i="34"/>
  <c r="H76" i="34"/>
  <c r="E76" i="34"/>
  <c r="B76" i="34"/>
  <c r="CO75" i="34"/>
  <c r="CH75" i="34"/>
  <c r="CA75" i="34"/>
  <c r="BQ75" i="34"/>
  <c r="BJ75" i="34"/>
  <c r="BC75" i="34"/>
  <c r="AT75" i="34"/>
  <c r="AZ75" i="34" s="1"/>
  <c r="AM75" i="34"/>
  <c r="AF75" i="34"/>
  <c r="Y75" i="34"/>
  <c r="O75" i="34"/>
  <c r="H75" i="34"/>
  <c r="E75" i="34"/>
  <c r="B75" i="34"/>
  <c r="CO74" i="34"/>
  <c r="CH74" i="34"/>
  <c r="CA74" i="34"/>
  <c r="BQ74" i="34"/>
  <c r="BJ74" i="34"/>
  <c r="BC74" i="34"/>
  <c r="AT74" i="34"/>
  <c r="AZ74" i="34" s="1"/>
  <c r="AM74" i="34"/>
  <c r="AF74" i="34"/>
  <c r="Y74" i="34"/>
  <c r="O74" i="34"/>
  <c r="H74" i="34"/>
  <c r="E74" i="34"/>
  <c r="B74" i="34"/>
  <c r="CO73" i="34"/>
  <c r="CH73" i="34"/>
  <c r="CA73" i="34"/>
  <c r="CD73" i="34" s="1"/>
  <c r="BQ73" i="34"/>
  <c r="BJ73" i="34"/>
  <c r="BT73" i="34" s="1"/>
  <c r="BC73" i="34"/>
  <c r="AT73" i="34"/>
  <c r="AZ73" i="34" s="1"/>
  <c r="AM73" i="34"/>
  <c r="AF73" i="34"/>
  <c r="Y73" i="34"/>
  <c r="O73" i="34"/>
  <c r="H73" i="34"/>
  <c r="E73" i="34"/>
  <c r="L73" i="34" s="1"/>
  <c r="B73" i="34"/>
  <c r="CO72" i="34"/>
  <c r="CH72" i="34"/>
  <c r="CA72" i="34"/>
  <c r="CK72" i="34" s="1"/>
  <c r="BQ72" i="34"/>
  <c r="BJ72" i="34"/>
  <c r="BC72" i="34"/>
  <c r="AT72" i="34"/>
  <c r="AZ72" i="34" s="1"/>
  <c r="AM72" i="34"/>
  <c r="BF72" i="34" s="1"/>
  <c r="AF72" i="34"/>
  <c r="Y72" i="34"/>
  <c r="O72" i="34"/>
  <c r="AB72" i="34" s="1"/>
  <c r="H72" i="34"/>
  <c r="E72" i="34"/>
  <c r="B72" i="34"/>
  <c r="CO71" i="34"/>
  <c r="CH71" i="34"/>
  <c r="CA71" i="34"/>
  <c r="BQ71" i="34"/>
  <c r="BJ71" i="34"/>
  <c r="BT71" i="34" s="1"/>
  <c r="BC71" i="34"/>
  <c r="AT71" i="34"/>
  <c r="AZ71" i="34" s="1"/>
  <c r="AM71" i="34"/>
  <c r="AF71" i="34"/>
  <c r="Y71" i="34"/>
  <c r="O71" i="34"/>
  <c r="H71" i="34"/>
  <c r="E71" i="34"/>
  <c r="B71" i="34"/>
  <c r="CO70" i="34"/>
  <c r="CH70" i="34"/>
  <c r="CA70" i="34"/>
  <c r="BQ70" i="34"/>
  <c r="BJ70" i="34"/>
  <c r="BC70" i="34"/>
  <c r="AT70" i="34"/>
  <c r="AZ70" i="34" s="1"/>
  <c r="AM70" i="34"/>
  <c r="AF70" i="34"/>
  <c r="Y70" i="34"/>
  <c r="O70" i="34"/>
  <c r="H70" i="34"/>
  <c r="E70" i="34"/>
  <c r="B70" i="34"/>
  <c r="CO69" i="34"/>
  <c r="CH69" i="34"/>
  <c r="CA69" i="34"/>
  <c r="BQ69" i="34"/>
  <c r="BJ69" i="34"/>
  <c r="BC69" i="34"/>
  <c r="AT69" i="34"/>
  <c r="AM69" i="34"/>
  <c r="AF69" i="34"/>
  <c r="Y69" i="34"/>
  <c r="O69" i="34"/>
  <c r="H69" i="34"/>
  <c r="E69" i="34"/>
  <c r="B69" i="34"/>
  <c r="AT68" i="34"/>
  <c r="V68" i="34"/>
  <c r="B68" i="34"/>
  <c r="CR67" i="34"/>
  <c r="CL67" i="34"/>
  <c r="CS67" i="34" s="1"/>
  <c r="CK67" i="34"/>
  <c r="CD67" i="34"/>
  <c r="BT67" i="34"/>
  <c r="BM67" i="34"/>
  <c r="BF67" i="34"/>
  <c r="AT67" i="34"/>
  <c r="AP67" i="34"/>
  <c r="AJ67" i="34"/>
  <c r="AQ67" i="34" s="1"/>
  <c r="AI67" i="34"/>
  <c r="AB67" i="34"/>
  <c r="X67" i="34"/>
  <c r="R67" i="34"/>
  <c r="K67" i="34"/>
  <c r="CR66" i="34"/>
  <c r="CK66" i="34"/>
  <c r="CD66" i="34"/>
  <c r="BT66" i="34"/>
  <c r="BM66" i="34"/>
  <c r="BF66" i="34"/>
  <c r="AT66" i="34"/>
  <c r="AP66" i="34"/>
  <c r="AI66" i="34"/>
  <c r="AB66" i="34"/>
  <c r="R66" i="34"/>
  <c r="L66" i="34"/>
  <c r="S66" i="34" s="1"/>
  <c r="K66" i="34"/>
  <c r="CK65" i="34"/>
  <c r="BT65" i="34"/>
  <c r="BF65" i="34"/>
  <c r="BM65" i="34"/>
  <c r="AT65" i="34"/>
  <c r="AP65" i="34"/>
  <c r="AI65" i="34"/>
  <c r="R65" i="34"/>
  <c r="CO64" i="34"/>
  <c r="CH64" i="34"/>
  <c r="CA64" i="34"/>
  <c r="BQ64" i="34"/>
  <c r="BJ64" i="34"/>
  <c r="BC64" i="34"/>
  <c r="AT64" i="34"/>
  <c r="AM64" i="34"/>
  <c r="AF64" i="34"/>
  <c r="Y64" i="34"/>
  <c r="O64" i="34"/>
  <c r="H64" i="34"/>
  <c r="E64" i="34"/>
  <c r="B64" i="34"/>
  <c r="CO63" i="34"/>
  <c r="CH63" i="34"/>
  <c r="CA63" i="34"/>
  <c r="BQ63" i="34"/>
  <c r="BJ63" i="34"/>
  <c r="BC63" i="34"/>
  <c r="BM63" i="34" s="1"/>
  <c r="AT63" i="34"/>
  <c r="AZ63" i="34" s="1"/>
  <c r="AM63" i="34"/>
  <c r="AF63" i="34"/>
  <c r="Y63" i="34"/>
  <c r="AI63" i="34" s="1"/>
  <c r="O63" i="34"/>
  <c r="H63" i="34"/>
  <c r="E63" i="34"/>
  <c r="B63" i="34"/>
  <c r="CO62" i="34"/>
  <c r="CH62" i="34"/>
  <c r="CA62" i="34"/>
  <c r="BQ62" i="34"/>
  <c r="BJ62" i="34"/>
  <c r="BC62" i="34"/>
  <c r="AT62" i="34"/>
  <c r="AZ62" i="34" s="1"/>
  <c r="CV62" i="34" s="1"/>
  <c r="AM62" i="34"/>
  <c r="AF62" i="34"/>
  <c r="Y62" i="34"/>
  <c r="O62" i="34"/>
  <c r="H62" i="34"/>
  <c r="E62" i="34"/>
  <c r="B62" i="34"/>
  <c r="CO61" i="34"/>
  <c r="CH61" i="34"/>
  <c r="CA61" i="34"/>
  <c r="BQ61" i="34"/>
  <c r="BJ61" i="34"/>
  <c r="BC61" i="34"/>
  <c r="BM61" i="34" s="1"/>
  <c r="AZ61" i="34"/>
  <c r="CV61" i="34" s="1"/>
  <c r="AT61" i="34"/>
  <c r="AM61" i="34"/>
  <c r="AF61" i="34"/>
  <c r="AP61" i="34" s="1"/>
  <c r="Y61" i="34"/>
  <c r="O61" i="34"/>
  <c r="H61" i="34"/>
  <c r="E61" i="34"/>
  <c r="B61" i="34"/>
  <c r="CO60" i="34"/>
  <c r="CH60" i="34"/>
  <c r="CA60" i="34"/>
  <c r="BQ60" i="34"/>
  <c r="BJ60" i="34"/>
  <c r="BC60" i="34"/>
  <c r="AT60" i="34"/>
  <c r="AZ60" i="34" s="1"/>
  <c r="CV60" i="34" s="1"/>
  <c r="AM60" i="34"/>
  <c r="AF60" i="34"/>
  <c r="Y60" i="34"/>
  <c r="O60" i="34"/>
  <c r="H60" i="34"/>
  <c r="E60" i="34"/>
  <c r="B60" i="34"/>
  <c r="CO59" i="34"/>
  <c r="CH59" i="34"/>
  <c r="CA59" i="34"/>
  <c r="BQ59" i="34"/>
  <c r="BJ59" i="34"/>
  <c r="BT59" i="34" s="1"/>
  <c r="BC59" i="34"/>
  <c r="AZ59" i="34"/>
  <c r="CV59" i="34" s="1"/>
  <c r="AT59" i="34"/>
  <c r="AM59" i="34"/>
  <c r="AF59" i="34"/>
  <c r="Y59" i="34"/>
  <c r="O59" i="34"/>
  <c r="H59" i="34"/>
  <c r="E59" i="34"/>
  <c r="B59" i="34"/>
  <c r="CO58" i="34"/>
  <c r="CH58" i="34"/>
  <c r="CA58" i="34"/>
  <c r="BQ58" i="34"/>
  <c r="BJ58" i="34"/>
  <c r="BC58" i="34"/>
  <c r="BM58" i="34" s="1"/>
  <c r="AT58" i="34"/>
  <c r="AZ58" i="34" s="1"/>
  <c r="CV58" i="34" s="1"/>
  <c r="AM58" i="34"/>
  <c r="AF58" i="34"/>
  <c r="Y58" i="34"/>
  <c r="AI58" i="34" s="1"/>
  <c r="O58" i="34"/>
  <c r="H58" i="34"/>
  <c r="E58" i="34"/>
  <c r="B58" i="34"/>
  <c r="CO57" i="34"/>
  <c r="CH57" i="34"/>
  <c r="CA57" i="34"/>
  <c r="BQ57" i="34"/>
  <c r="BJ57" i="34"/>
  <c r="BC57" i="34"/>
  <c r="AZ57" i="34"/>
  <c r="CV57" i="34" s="1"/>
  <c r="AT57" i="34"/>
  <c r="AM57" i="34"/>
  <c r="AF57" i="34"/>
  <c r="Y57" i="34"/>
  <c r="O57" i="34"/>
  <c r="H57" i="34"/>
  <c r="E57" i="34"/>
  <c r="B57" i="34"/>
  <c r="CO56" i="34"/>
  <c r="CH56" i="34"/>
  <c r="CA56" i="34"/>
  <c r="BQ56" i="34"/>
  <c r="BJ56" i="34"/>
  <c r="BT56" i="34" s="1"/>
  <c r="BC56" i="34"/>
  <c r="AZ56" i="34"/>
  <c r="AT56" i="34"/>
  <c r="AM56" i="34"/>
  <c r="AF56" i="34"/>
  <c r="Y56" i="34"/>
  <c r="O56" i="34"/>
  <c r="H56" i="34"/>
  <c r="E56" i="34"/>
  <c r="B56" i="34"/>
  <c r="CO55" i="34"/>
  <c r="CH55" i="34"/>
  <c r="CA55" i="34"/>
  <c r="BQ55" i="34"/>
  <c r="BJ55" i="34"/>
  <c r="BC55" i="34"/>
  <c r="BM55" i="34" s="1"/>
  <c r="AT55" i="34"/>
  <c r="AZ55" i="34" s="1"/>
  <c r="BX55" i="34" s="1"/>
  <c r="AM55" i="34"/>
  <c r="AF55" i="34"/>
  <c r="Y55" i="34"/>
  <c r="O55" i="34"/>
  <c r="H55" i="34"/>
  <c r="E55" i="34"/>
  <c r="B55" i="34"/>
  <c r="CO54" i="34"/>
  <c r="CH54" i="34"/>
  <c r="CA54" i="34"/>
  <c r="BQ54" i="34"/>
  <c r="BJ54" i="34"/>
  <c r="BC54" i="34"/>
  <c r="AT54" i="34"/>
  <c r="AZ54" i="34" s="1"/>
  <c r="BX54" i="34" s="1"/>
  <c r="AM54" i="34"/>
  <c r="AF54" i="34"/>
  <c r="Y54" i="34"/>
  <c r="O54" i="34"/>
  <c r="H54" i="34"/>
  <c r="E54" i="34"/>
  <c r="B54" i="34"/>
  <c r="CO53" i="34"/>
  <c r="CH53" i="34"/>
  <c r="CR53" i="34" s="1"/>
  <c r="CA53" i="34"/>
  <c r="BQ53" i="34"/>
  <c r="BJ53" i="34"/>
  <c r="BC53" i="34"/>
  <c r="AT53" i="34"/>
  <c r="AZ53" i="34" s="1"/>
  <c r="BX53" i="34" s="1"/>
  <c r="AM53" i="34"/>
  <c r="AF53" i="34"/>
  <c r="Y53" i="34"/>
  <c r="AI53" i="34" s="1"/>
  <c r="O53" i="34"/>
  <c r="H53" i="34"/>
  <c r="E53" i="34"/>
  <c r="B53" i="34"/>
  <c r="CO52" i="34"/>
  <c r="CH52" i="34"/>
  <c r="CA52" i="34"/>
  <c r="BQ52" i="34"/>
  <c r="BJ52" i="34"/>
  <c r="BC52" i="34"/>
  <c r="AT52" i="34"/>
  <c r="AZ52" i="34" s="1"/>
  <c r="BX52" i="34" s="1"/>
  <c r="AM52" i="34"/>
  <c r="AF52" i="34"/>
  <c r="Y52" i="34"/>
  <c r="O52" i="34"/>
  <c r="H52" i="34"/>
  <c r="E52" i="34"/>
  <c r="B52" i="34"/>
  <c r="CO51" i="34"/>
  <c r="CH51" i="34"/>
  <c r="CR51" i="34" s="1"/>
  <c r="CA51" i="34"/>
  <c r="BQ51" i="34"/>
  <c r="BJ51" i="34"/>
  <c r="BC51" i="34"/>
  <c r="BM51" i="34" s="1"/>
  <c r="AT51" i="34"/>
  <c r="AZ51" i="34" s="1"/>
  <c r="BX51" i="34" s="1"/>
  <c r="AM51" i="34"/>
  <c r="AF51" i="34"/>
  <c r="Y51" i="34"/>
  <c r="O51" i="34"/>
  <c r="H51" i="34"/>
  <c r="E51" i="34"/>
  <c r="B51" i="34"/>
  <c r="CO50" i="34"/>
  <c r="CH50" i="34"/>
  <c r="CA50" i="34"/>
  <c r="BQ50" i="34"/>
  <c r="BT50" i="34" s="1"/>
  <c r="BJ50" i="34"/>
  <c r="BC50" i="34"/>
  <c r="AT50" i="34"/>
  <c r="AZ50" i="34" s="1"/>
  <c r="BX50" i="34" s="1"/>
  <c r="AM50" i="34"/>
  <c r="AF50" i="34"/>
  <c r="Y50" i="34"/>
  <c r="O50" i="34"/>
  <c r="H50" i="34"/>
  <c r="E50" i="34"/>
  <c r="B50" i="34"/>
  <c r="CO49" i="34"/>
  <c r="CH49" i="34"/>
  <c r="CA49" i="34"/>
  <c r="BQ49" i="34"/>
  <c r="BJ49" i="34"/>
  <c r="BC49" i="34"/>
  <c r="AT49" i="34"/>
  <c r="AZ49" i="34" s="1"/>
  <c r="CV49" i="34" s="1"/>
  <c r="AM49" i="34"/>
  <c r="AF49" i="34"/>
  <c r="Y49" i="34"/>
  <c r="O49" i="34"/>
  <c r="H49" i="34"/>
  <c r="E49" i="34"/>
  <c r="B49" i="34"/>
  <c r="CO48" i="34"/>
  <c r="CH48" i="34"/>
  <c r="CA48" i="34"/>
  <c r="BQ48" i="34"/>
  <c r="BJ48" i="34"/>
  <c r="BC48" i="34"/>
  <c r="AT48" i="34"/>
  <c r="AZ48" i="34" s="1"/>
  <c r="CV48" i="34" s="1"/>
  <c r="AM48" i="34"/>
  <c r="AF48" i="34"/>
  <c r="Y48" i="34"/>
  <c r="O48" i="34"/>
  <c r="H48" i="34"/>
  <c r="E48" i="34"/>
  <c r="B48" i="34"/>
  <c r="CO47" i="34"/>
  <c r="CH47" i="34"/>
  <c r="CA47" i="34"/>
  <c r="BQ47" i="34"/>
  <c r="BJ47" i="34"/>
  <c r="BC47" i="34"/>
  <c r="AZ47" i="34"/>
  <c r="CV47" i="34" s="1"/>
  <c r="AT47" i="34"/>
  <c r="AM47" i="34"/>
  <c r="AF47" i="34"/>
  <c r="Y47" i="34"/>
  <c r="O47" i="34"/>
  <c r="H47" i="34"/>
  <c r="E47" i="34"/>
  <c r="B47" i="34"/>
  <c r="CO46" i="34"/>
  <c r="CH46" i="34"/>
  <c r="CA46" i="34"/>
  <c r="BQ46" i="34"/>
  <c r="BJ46" i="34"/>
  <c r="BC46" i="34"/>
  <c r="AZ46" i="34"/>
  <c r="CV46" i="34" s="1"/>
  <c r="AT46" i="34"/>
  <c r="AM46" i="34"/>
  <c r="AF46" i="34"/>
  <c r="Y46" i="34"/>
  <c r="O46" i="34"/>
  <c r="H46" i="34"/>
  <c r="E46" i="34"/>
  <c r="B46" i="34"/>
  <c r="CO45" i="34"/>
  <c r="CH45" i="34"/>
  <c r="CA45" i="34"/>
  <c r="BQ45" i="34"/>
  <c r="BJ45" i="34"/>
  <c r="BC45" i="34"/>
  <c r="AZ45" i="34"/>
  <c r="CV45" i="34" s="1"/>
  <c r="AT45" i="34"/>
  <c r="AM45" i="34"/>
  <c r="AF45" i="34"/>
  <c r="Y45" i="34"/>
  <c r="O45" i="34"/>
  <c r="H45" i="34"/>
  <c r="E45" i="34"/>
  <c r="B45" i="34"/>
  <c r="CO44" i="34"/>
  <c r="CH44" i="34"/>
  <c r="CA44" i="34"/>
  <c r="BQ44" i="34"/>
  <c r="BJ44" i="34"/>
  <c r="BC44" i="34"/>
  <c r="AT44" i="34"/>
  <c r="AZ44" i="34" s="1"/>
  <c r="AM44" i="34"/>
  <c r="BF44" i="34" s="1"/>
  <c r="AF44" i="34"/>
  <c r="Y44" i="34"/>
  <c r="O44" i="34"/>
  <c r="H44" i="34"/>
  <c r="E44" i="34"/>
  <c r="B44" i="34"/>
  <c r="CO43" i="34"/>
  <c r="CH43" i="34"/>
  <c r="CA43" i="34"/>
  <c r="BQ43" i="34"/>
  <c r="BJ43" i="34"/>
  <c r="BC43" i="34"/>
  <c r="AZ43" i="34"/>
  <c r="BX43" i="34" s="1"/>
  <c r="AT43" i="34"/>
  <c r="AM43" i="34"/>
  <c r="AF43" i="34"/>
  <c r="Y43" i="34"/>
  <c r="O43" i="34"/>
  <c r="H43" i="34"/>
  <c r="E43" i="34"/>
  <c r="B43" i="34"/>
  <c r="CO42" i="34"/>
  <c r="CH42" i="34"/>
  <c r="CA42" i="34"/>
  <c r="BQ42" i="34"/>
  <c r="BJ42" i="34"/>
  <c r="BC42" i="34"/>
  <c r="AZ42" i="34"/>
  <c r="BX42" i="34" s="1"/>
  <c r="AT42" i="34"/>
  <c r="AM42" i="34"/>
  <c r="AF42" i="34"/>
  <c r="Y42" i="34"/>
  <c r="O42" i="34"/>
  <c r="H42" i="34"/>
  <c r="E42" i="34"/>
  <c r="B42" i="34"/>
  <c r="CO41" i="34"/>
  <c r="CH41" i="34"/>
  <c r="CA41" i="34"/>
  <c r="BQ41" i="34"/>
  <c r="BJ41" i="34"/>
  <c r="BC41" i="34"/>
  <c r="AT41" i="34"/>
  <c r="AZ41" i="34" s="1"/>
  <c r="BX41" i="34" s="1"/>
  <c r="AM41" i="34"/>
  <c r="AF41" i="34"/>
  <c r="Y41" i="34"/>
  <c r="O41" i="34"/>
  <c r="H41" i="34"/>
  <c r="E41" i="34"/>
  <c r="B41" i="34"/>
  <c r="CO40" i="34"/>
  <c r="CH40" i="34"/>
  <c r="CA40" i="34"/>
  <c r="BQ40" i="34"/>
  <c r="BJ40" i="34"/>
  <c r="BC40" i="34"/>
  <c r="AZ40" i="34"/>
  <c r="BX40" i="34" s="1"/>
  <c r="AT40" i="34"/>
  <c r="AM40" i="34"/>
  <c r="AF40" i="34"/>
  <c r="Y40" i="34"/>
  <c r="O40" i="34"/>
  <c r="H40" i="34"/>
  <c r="E40" i="34"/>
  <c r="B40" i="34"/>
  <c r="AT39" i="34"/>
  <c r="V39" i="34"/>
  <c r="V38" i="34" s="1"/>
  <c r="V124" i="34" s="1"/>
  <c r="B39" i="34"/>
  <c r="CX37" i="34"/>
  <c r="CR37" i="34"/>
  <c r="CK37" i="34"/>
  <c r="BZ37" i="34"/>
  <c r="BT37" i="34"/>
  <c r="BM37" i="34"/>
  <c r="AP37" i="34"/>
  <c r="AI37" i="34"/>
  <c r="CR32" i="34"/>
  <c r="CL32" i="34"/>
  <c r="CS32" i="34" s="1"/>
  <c r="CX32" i="34" s="1"/>
  <c r="CK32" i="34"/>
  <c r="CD32" i="34"/>
  <c r="BT32" i="34"/>
  <c r="BN32" i="34"/>
  <c r="BU32" i="34" s="1"/>
  <c r="BZ32" i="34" s="1"/>
  <c r="BM32" i="34"/>
  <c r="BG32" i="34"/>
  <c r="BF32" i="34"/>
  <c r="BB32" i="34"/>
  <c r="AP32" i="34"/>
  <c r="AJ32" i="34"/>
  <c r="AQ32" i="34" s="1"/>
  <c r="AV32" i="34" s="1"/>
  <c r="AI32" i="34"/>
  <c r="AB32" i="34"/>
  <c r="X32" i="34"/>
  <c r="K32" i="34"/>
  <c r="CS31" i="34"/>
  <c r="CR31" i="34"/>
  <c r="CL31" i="34"/>
  <c r="CK31" i="34"/>
  <c r="CD31" i="34"/>
  <c r="BT31" i="34"/>
  <c r="BM31" i="34"/>
  <c r="BF31" i="34"/>
  <c r="AZ31" i="34"/>
  <c r="BX31" i="34" s="1"/>
  <c r="AT31" i="34"/>
  <c r="AP31" i="34"/>
  <c r="AJ31" i="34"/>
  <c r="AQ31" i="34" s="1"/>
  <c r="AI31" i="34"/>
  <c r="AB31" i="34"/>
  <c r="X31" i="34"/>
  <c r="R31" i="34"/>
  <c r="K31" i="34"/>
  <c r="CO30" i="34"/>
  <c r="CH30" i="34"/>
  <c r="CA30" i="34"/>
  <c r="BQ30" i="34"/>
  <c r="BQ29" i="34" s="1"/>
  <c r="BJ30" i="34"/>
  <c r="BC30" i="34"/>
  <c r="BC29" i="34" s="1"/>
  <c r="AZ30" i="34"/>
  <c r="BX30" i="34" s="1"/>
  <c r="AT30" i="34"/>
  <c r="AM30" i="34"/>
  <c r="AF30" i="34"/>
  <c r="AP30" i="34" s="1"/>
  <c r="Y30" i="34"/>
  <c r="O30" i="34"/>
  <c r="H30" i="34"/>
  <c r="E30" i="34"/>
  <c r="E29" i="34" s="1"/>
  <c r="B30" i="34"/>
  <c r="CO29" i="34"/>
  <c r="AT29" i="34"/>
  <c r="AM29" i="34"/>
  <c r="V29" i="34"/>
  <c r="O29" i="34"/>
  <c r="H29" i="34"/>
  <c r="B29" i="34"/>
  <c r="CR28" i="34"/>
  <c r="CL28" i="34"/>
  <c r="CS28" i="34" s="1"/>
  <c r="CK28" i="34"/>
  <c r="CD28" i="34"/>
  <c r="BT28" i="34"/>
  <c r="BN28" i="34"/>
  <c r="BU28" i="34" s="1"/>
  <c r="BM28" i="34"/>
  <c r="BG28" i="34"/>
  <c r="BF28" i="34"/>
  <c r="AW28" i="34"/>
  <c r="AT28" i="34"/>
  <c r="AV28" i="34" s="1"/>
  <c r="AQ28" i="34"/>
  <c r="AP28" i="34"/>
  <c r="AJ28" i="34"/>
  <c r="AI28" i="34"/>
  <c r="AB28" i="34"/>
  <c r="X28" i="34"/>
  <c r="R28" i="34"/>
  <c r="K28" i="34"/>
  <c r="CO27" i="34"/>
  <c r="CH27" i="34"/>
  <c r="CH26" i="34" s="1"/>
  <c r="CA27" i="34"/>
  <c r="BQ27" i="34"/>
  <c r="BQ26" i="34" s="1"/>
  <c r="BJ27" i="34"/>
  <c r="BJ26" i="34" s="1"/>
  <c r="BC27" i="34"/>
  <c r="AT27" i="34"/>
  <c r="AM27" i="34"/>
  <c r="AM26" i="34" s="1"/>
  <c r="AF27" i="34"/>
  <c r="AF26" i="34" s="1"/>
  <c r="Y27" i="34"/>
  <c r="O27" i="34"/>
  <c r="H27" i="34"/>
  <c r="H26" i="34" s="1"/>
  <c r="E27" i="34"/>
  <c r="B27" i="34"/>
  <c r="B26" i="34" s="1"/>
  <c r="V26" i="34"/>
  <c r="CR25" i="34"/>
  <c r="CL25" i="34"/>
  <c r="CS25" i="34" s="1"/>
  <c r="CK25" i="34"/>
  <c r="CD25" i="34"/>
  <c r="BT25" i="34"/>
  <c r="BM25" i="34"/>
  <c r="BF25" i="34"/>
  <c r="AZ25" i="34"/>
  <c r="AT25" i="34"/>
  <c r="AQ25" i="34"/>
  <c r="AV25" i="34" s="1"/>
  <c r="AP25" i="34"/>
  <c r="AJ25" i="34"/>
  <c r="AI25" i="34"/>
  <c r="AB25" i="34"/>
  <c r="X25" i="34"/>
  <c r="R25" i="34"/>
  <c r="K25" i="34"/>
  <c r="CO24" i="34"/>
  <c r="CO23" i="34" s="1"/>
  <c r="CH24" i="34"/>
  <c r="CA24" i="34"/>
  <c r="BQ24" i="34"/>
  <c r="BJ24" i="34"/>
  <c r="BC24" i="34"/>
  <c r="BC23" i="34" s="1"/>
  <c r="AM24" i="34"/>
  <c r="AF24" i="34"/>
  <c r="AF23" i="34" s="1"/>
  <c r="Y24" i="34"/>
  <c r="Y23" i="34" s="1"/>
  <c r="V24" i="34"/>
  <c r="AT24" i="34" s="1"/>
  <c r="O24" i="34"/>
  <c r="O23" i="34" s="1"/>
  <c r="H24" i="34"/>
  <c r="E24" i="34"/>
  <c r="E23" i="34" s="1"/>
  <c r="B24" i="34"/>
  <c r="B23" i="34" s="1"/>
  <c r="CA23" i="34"/>
  <c r="CR21" i="34"/>
  <c r="CL21" i="34"/>
  <c r="CS21" i="34" s="1"/>
  <c r="CK21" i="34"/>
  <c r="CD21" i="34"/>
  <c r="BT21" i="34"/>
  <c r="BM21" i="34"/>
  <c r="BF21" i="34"/>
  <c r="AZ21" i="34"/>
  <c r="AT21" i="34"/>
  <c r="AQ21" i="34"/>
  <c r="AV21" i="34" s="1"/>
  <c r="AP21" i="34"/>
  <c r="AJ21" i="34"/>
  <c r="AI21" i="34"/>
  <c r="AB21" i="34"/>
  <c r="X21" i="34"/>
  <c r="R21" i="34"/>
  <c r="K21" i="34"/>
  <c r="CR20" i="34"/>
  <c r="CL20" i="34"/>
  <c r="CS20" i="34" s="1"/>
  <c r="CK20" i="34"/>
  <c r="CD20" i="34"/>
  <c r="BT20" i="34"/>
  <c r="BM20" i="34"/>
  <c r="BF20" i="34"/>
  <c r="AZ20" i="34"/>
  <c r="AT20" i="34"/>
  <c r="AP20" i="34"/>
  <c r="AJ20" i="34"/>
  <c r="AQ20" i="34" s="1"/>
  <c r="AV20" i="34" s="1"/>
  <c r="AI20" i="34"/>
  <c r="AB20" i="34"/>
  <c r="X20" i="34"/>
  <c r="R20" i="34"/>
  <c r="K20" i="34"/>
  <c r="CO19" i="34"/>
  <c r="CO18" i="34" s="1"/>
  <c r="CH19" i="34"/>
  <c r="CA19" i="34"/>
  <c r="BQ19" i="34"/>
  <c r="BQ18" i="34" s="1"/>
  <c r="BJ19" i="34"/>
  <c r="BC19" i="34"/>
  <c r="AT19" i="34"/>
  <c r="AZ19" i="34" s="1"/>
  <c r="AM19" i="34"/>
  <c r="AF19" i="34"/>
  <c r="AF18" i="34" s="1"/>
  <c r="Y19" i="34"/>
  <c r="O19" i="34"/>
  <c r="H19" i="34"/>
  <c r="E19" i="34"/>
  <c r="E18" i="34" s="1"/>
  <c r="B19" i="34"/>
  <c r="CA18" i="34"/>
  <c r="Y18" i="34"/>
  <c r="V18" i="34"/>
  <c r="B18" i="34"/>
  <c r="CR17" i="34"/>
  <c r="CL17" i="34"/>
  <c r="CS17" i="34" s="1"/>
  <c r="CK17" i="34"/>
  <c r="CD17" i="34"/>
  <c r="BT17" i="34"/>
  <c r="BM17" i="34"/>
  <c r="BF17" i="34"/>
  <c r="AT17" i="34"/>
  <c r="AZ17" i="34" s="1"/>
  <c r="AP17" i="34"/>
  <c r="AJ17" i="34"/>
  <c r="AQ17" i="34" s="1"/>
  <c r="AI17" i="34"/>
  <c r="AB17" i="34"/>
  <c r="X17" i="34"/>
  <c r="R17" i="34"/>
  <c r="K17" i="34"/>
  <c r="CO16" i="34"/>
  <c r="CO15" i="34" s="1"/>
  <c r="CH16" i="34"/>
  <c r="CH15" i="34" s="1"/>
  <c r="CA16" i="34"/>
  <c r="CA15" i="34" s="1"/>
  <c r="BQ16" i="34"/>
  <c r="BJ16" i="34"/>
  <c r="BJ15" i="34" s="1"/>
  <c r="BC16" i="34"/>
  <c r="BC15" i="34" s="1"/>
  <c r="AT16" i="34"/>
  <c r="AZ16" i="34" s="1"/>
  <c r="AM16" i="34"/>
  <c r="AF16" i="34"/>
  <c r="Y16" i="34"/>
  <c r="Y15" i="34" s="1"/>
  <c r="O16" i="34"/>
  <c r="O15" i="34" s="1"/>
  <c r="H16" i="34"/>
  <c r="H15" i="34" s="1"/>
  <c r="E16" i="34"/>
  <c r="E15" i="34" s="1"/>
  <c r="B16" i="34"/>
  <c r="V15" i="34"/>
  <c r="W30" i="34" s="1"/>
  <c r="B15" i="34"/>
  <c r="CR14" i="34"/>
  <c r="CL14" i="34"/>
  <c r="CS14" i="34" s="1"/>
  <c r="CK14" i="34"/>
  <c r="CD14" i="34"/>
  <c r="BT14" i="34"/>
  <c r="BM14" i="34"/>
  <c r="BF14" i="34"/>
  <c r="AT14" i="34"/>
  <c r="AZ14" i="34" s="1"/>
  <c r="BX14" i="34" s="1"/>
  <c r="AP14" i="34"/>
  <c r="AJ14" i="34"/>
  <c r="AQ14" i="34" s="1"/>
  <c r="AI14" i="34"/>
  <c r="AB14" i="34"/>
  <c r="X14" i="34"/>
  <c r="R14" i="34"/>
  <c r="K14" i="34"/>
  <c r="CO13" i="34"/>
  <c r="CH13" i="34"/>
  <c r="CA13" i="34"/>
  <c r="BQ13" i="34"/>
  <c r="BJ13" i="34"/>
  <c r="BC13" i="34"/>
  <c r="AZ13" i="34"/>
  <c r="BX13" i="34" s="1"/>
  <c r="AT13" i="34"/>
  <c r="AM13" i="34"/>
  <c r="AF13" i="34"/>
  <c r="Y13" i="34"/>
  <c r="O13" i="34"/>
  <c r="H13" i="34"/>
  <c r="E13" i="34"/>
  <c r="B13" i="34"/>
  <c r="B10" i="34" s="1"/>
  <c r="CO12" i="34"/>
  <c r="CH12" i="34"/>
  <c r="CA12" i="34"/>
  <c r="CD12" i="34" s="1"/>
  <c r="BQ12" i="34"/>
  <c r="BJ12" i="34"/>
  <c r="BT12" i="34" s="1"/>
  <c r="BC12" i="34"/>
  <c r="BF12" i="34" s="1"/>
  <c r="AT12" i="34"/>
  <c r="AM12" i="34"/>
  <c r="AF12" i="34"/>
  <c r="Y12" i="34"/>
  <c r="O12" i="34"/>
  <c r="H12" i="34"/>
  <c r="E12" i="34"/>
  <c r="B12" i="34"/>
  <c r="CO11" i="34"/>
  <c r="CH11" i="34"/>
  <c r="CA11" i="34"/>
  <c r="BQ11" i="34"/>
  <c r="CD11" i="34" s="1"/>
  <c r="BJ11" i="34"/>
  <c r="BC11" i="34"/>
  <c r="AT11" i="34"/>
  <c r="AZ11" i="34" s="1"/>
  <c r="AM11" i="34"/>
  <c r="AF11" i="34"/>
  <c r="Y11" i="34"/>
  <c r="O11" i="34"/>
  <c r="H11" i="34"/>
  <c r="E11" i="34"/>
  <c r="B11" i="34"/>
  <c r="V10" i="34"/>
  <c r="CR9" i="34"/>
  <c r="CL9" i="34"/>
  <c r="CS9" i="34" s="1"/>
  <c r="CK9" i="34"/>
  <c r="CD9" i="34"/>
  <c r="BT9" i="34"/>
  <c r="BM9" i="34"/>
  <c r="BF9" i="34"/>
  <c r="AT9" i="34"/>
  <c r="AZ9" i="34" s="1"/>
  <c r="AP9" i="34"/>
  <c r="AJ9" i="34"/>
  <c r="AQ9" i="34" s="1"/>
  <c r="AI9" i="34"/>
  <c r="AB9" i="34"/>
  <c r="X9" i="34"/>
  <c r="R9" i="34"/>
  <c r="K9" i="34"/>
  <c r="CO8" i="34"/>
  <c r="CH8" i="34"/>
  <c r="CA8" i="34"/>
  <c r="BQ8" i="34"/>
  <c r="BJ8" i="34"/>
  <c r="BC8" i="34"/>
  <c r="AT8" i="34"/>
  <c r="AZ8" i="34" s="1"/>
  <c r="BX8" i="34" s="1"/>
  <c r="AM8" i="34"/>
  <c r="AF8" i="34"/>
  <c r="Y8" i="34"/>
  <c r="AI8" i="34" s="1"/>
  <c r="O8" i="34"/>
  <c r="H8" i="34"/>
  <c r="E8" i="34"/>
  <c r="B8" i="34"/>
  <c r="CO7" i="34"/>
  <c r="CH7" i="34"/>
  <c r="CA7" i="34"/>
  <c r="BQ7" i="34"/>
  <c r="BJ7" i="34"/>
  <c r="BC7" i="34"/>
  <c r="AT7" i="34"/>
  <c r="AM7" i="34"/>
  <c r="AF7" i="34"/>
  <c r="Y7" i="34"/>
  <c r="O7" i="34"/>
  <c r="H7" i="34"/>
  <c r="E7" i="34"/>
  <c r="B7" i="34"/>
  <c r="CO6" i="34"/>
  <c r="CH6" i="34"/>
  <c r="CA6" i="34"/>
  <c r="BQ6" i="34"/>
  <c r="BJ6" i="34"/>
  <c r="BC6" i="34"/>
  <c r="AT6" i="34"/>
  <c r="AZ6" i="34" s="1"/>
  <c r="AM6" i="34"/>
  <c r="AF6" i="34"/>
  <c r="Y6" i="34"/>
  <c r="O6" i="34"/>
  <c r="H6" i="34"/>
  <c r="E6" i="34"/>
  <c r="B6" i="34"/>
  <c r="W8" i="34"/>
  <c r="AI12" i="34" l="1"/>
  <c r="BF16" i="34"/>
  <c r="BF89" i="34"/>
  <c r="AP13" i="34"/>
  <c r="CR13" i="34"/>
  <c r="AM15" i="34"/>
  <c r="CD24" i="34"/>
  <c r="CR73" i="34"/>
  <c r="AI77" i="34"/>
  <c r="CK77" i="34"/>
  <c r="K78" i="34"/>
  <c r="CR78" i="34"/>
  <c r="AI80" i="34"/>
  <c r="AP81" i="34"/>
  <c r="BM81" i="34"/>
  <c r="AB85" i="34"/>
  <c r="AP86" i="34"/>
  <c r="CK87" i="34"/>
  <c r="AP88" i="34"/>
  <c r="AP90" i="34"/>
  <c r="BF99" i="34"/>
  <c r="CK129" i="34"/>
  <c r="R130" i="34"/>
  <c r="AI16" i="34"/>
  <c r="CK24" i="34"/>
  <c r="AI78" i="34"/>
  <c r="CK78" i="34"/>
  <c r="BT81" i="34"/>
  <c r="AP85" i="34"/>
  <c r="BT85" i="34"/>
  <c r="AB86" i="34"/>
  <c r="AP87" i="34"/>
  <c r="CD90" i="34"/>
  <c r="AP91" i="34"/>
  <c r="BT91" i="34"/>
  <c r="BM95" i="34"/>
  <c r="AI102" i="34"/>
  <c r="AI111" i="34"/>
  <c r="BM111" i="34"/>
  <c r="AF116" i="34"/>
  <c r="CD126" i="34"/>
  <c r="BM128" i="34"/>
  <c r="CD129" i="34"/>
  <c r="BF29" i="34"/>
  <c r="CR42" i="34"/>
  <c r="BT43" i="34"/>
  <c r="BT46" i="34"/>
  <c r="CR48" i="34"/>
  <c r="AP62" i="34"/>
  <c r="CK63" i="34"/>
  <c r="BT64" i="34"/>
  <c r="AP74" i="34"/>
  <c r="BT74" i="34"/>
  <c r="AB75" i="34"/>
  <c r="CK75" i="34"/>
  <c r="AP76" i="34"/>
  <c r="AB77" i="34"/>
  <c r="AI81" i="34"/>
  <c r="CK81" i="34"/>
  <c r="Y83" i="34"/>
  <c r="E104" i="34"/>
  <c r="CH104" i="34"/>
  <c r="BF106" i="34"/>
  <c r="CR106" i="34"/>
  <c r="BF48" i="34"/>
  <c r="BF64" i="34"/>
  <c r="BF74" i="34"/>
  <c r="BJ83" i="34"/>
  <c r="CO83" i="34"/>
  <c r="CD85" i="34"/>
  <c r="BF91" i="34"/>
  <c r="BF100" i="34"/>
  <c r="CK110" i="34"/>
  <c r="AI18" i="34"/>
  <c r="CD30" i="34"/>
  <c r="AP40" i="34"/>
  <c r="BM40" i="34"/>
  <c r="AM39" i="34"/>
  <c r="BQ39" i="34"/>
  <c r="Y39" i="34"/>
  <c r="AP43" i="34"/>
  <c r="BM43" i="34"/>
  <c r="CK45" i="34"/>
  <c r="BM46" i="34"/>
  <c r="BT47" i="34"/>
  <c r="CK48" i="34"/>
  <c r="AP49" i="34"/>
  <c r="BT49" i="34"/>
  <c r="L53" i="34"/>
  <c r="BT58" i="34"/>
  <c r="AB59" i="34"/>
  <c r="BT61" i="34"/>
  <c r="AB62" i="34"/>
  <c r="CD69" i="34"/>
  <c r="AI70" i="34"/>
  <c r="BM70" i="34"/>
  <c r="CR70" i="34"/>
  <c r="BM72" i="34"/>
  <c r="CR72" i="34"/>
  <c r="BF84" i="34"/>
  <c r="BF86" i="34"/>
  <c r="Y93" i="34"/>
  <c r="BC93" i="34"/>
  <c r="BM96" i="34"/>
  <c r="AI101" i="34"/>
  <c r="BT102" i="34"/>
  <c r="AF104" i="34"/>
  <c r="AP104" i="34" s="1"/>
  <c r="CD105" i="34"/>
  <c r="AI106" i="34"/>
  <c r="CK106" i="34"/>
  <c r="BF131" i="34"/>
  <c r="AI7" i="34"/>
  <c r="BM19" i="34"/>
  <c r="AF29" i="34"/>
  <c r="AP29" i="34" s="1"/>
  <c r="AB40" i="34"/>
  <c r="BM41" i="34"/>
  <c r="CR41" i="34"/>
  <c r="BT42" i="34"/>
  <c r="AB43" i="34"/>
  <c r="BT45" i="34"/>
  <c r="AB46" i="34"/>
  <c r="BT52" i="34"/>
  <c r="BT19" i="34"/>
  <c r="AI75" i="34"/>
  <c r="BQ83" i="34"/>
  <c r="BT83" i="34" s="1"/>
  <c r="BT101" i="34"/>
  <c r="AB102" i="34"/>
  <c r="AI105" i="34"/>
  <c r="CK105" i="34"/>
  <c r="AP106" i="34"/>
  <c r="BM106" i="34"/>
  <c r="AI46" i="34"/>
  <c r="BF47" i="34"/>
  <c r="BF69" i="34"/>
  <c r="BF71" i="34"/>
  <c r="CD86" i="34"/>
  <c r="CD88" i="34"/>
  <c r="AI89" i="34"/>
  <c r="AB91" i="34"/>
  <c r="CD91" i="34"/>
  <c r="BM97" i="34"/>
  <c r="BT111" i="34"/>
  <c r="CD117" i="34"/>
  <c r="BM118" i="34"/>
  <c r="CR118" i="34"/>
  <c r="BF119" i="34"/>
  <c r="BT121" i="34"/>
  <c r="AB122" i="34"/>
  <c r="L123" i="34"/>
  <c r="S123" i="34" s="1"/>
  <c r="AC123" i="34" s="1"/>
  <c r="AJ123" i="34" s="1"/>
  <c r="AQ123" i="34" s="1"/>
  <c r="AV123" i="34" s="1"/>
  <c r="BT123" i="34"/>
  <c r="AI134" i="34"/>
  <c r="BM134" i="34"/>
  <c r="E5" i="34"/>
  <c r="F8" i="34" s="1"/>
  <c r="AF5" i="34"/>
  <c r="BF30" i="34"/>
  <c r="BM30" i="34"/>
  <c r="BM50" i="34"/>
  <c r="BM52" i="34"/>
  <c r="BF53" i="34"/>
  <c r="BM54" i="34"/>
  <c r="CR54" i="34"/>
  <c r="BF55" i="34"/>
  <c r="BT55" i="34"/>
  <c r="CR57" i="34"/>
  <c r="AI59" i="34"/>
  <c r="CD59" i="34"/>
  <c r="AB61" i="34"/>
  <c r="CR62" i="34"/>
  <c r="BF63" i="34"/>
  <c r="AI64" i="34"/>
  <c r="BM64" i="34"/>
  <c r="AP70" i="34"/>
  <c r="AP75" i="34"/>
  <c r="AI76" i="34"/>
  <c r="BT77" i="34"/>
  <c r="AI79" i="34"/>
  <c r="AI84" i="34"/>
  <c r="BF87" i="34"/>
  <c r="AP89" i="34"/>
  <c r="BT89" i="34"/>
  <c r="AB90" i="34"/>
  <c r="CK94" i="34"/>
  <c r="BT95" i="34"/>
  <c r="CK96" i="34"/>
  <c r="BT97" i="34"/>
  <c r="CD101" i="34"/>
  <c r="H104" i="34"/>
  <c r="BT120" i="34"/>
  <c r="AB121" i="34"/>
  <c r="AI122" i="34"/>
  <c r="CR130" i="34"/>
  <c r="BM132" i="34"/>
  <c r="CK133" i="34"/>
  <c r="BJ116" i="34"/>
  <c r="AI118" i="34"/>
  <c r="AI120" i="34"/>
  <c r="BF118" i="34"/>
  <c r="BF120" i="34"/>
  <c r="BM117" i="34"/>
  <c r="AB118" i="34"/>
  <c r="AP119" i="34"/>
  <c r="AB120" i="34"/>
  <c r="BT122" i="34"/>
  <c r="AB123" i="34"/>
  <c r="CK123" i="34"/>
  <c r="BF105" i="34"/>
  <c r="Y104" i="34"/>
  <c r="BC104" i="34"/>
  <c r="BM104" i="34" s="1"/>
  <c r="CA104" i="34"/>
  <c r="CD104" i="34" s="1"/>
  <c r="AB105" i="34"/>
  <c r="CR105" i="34"/>
  <c r="AB106" i="34"/>
  <c r="BF94" i="34"/>
  <c r="BM94" i="34"/>
  <c r="BF95" i="34"/>
  <c r="BF96" i="34"/>
  <c r="BF97" i="34"/>
  <c r="BF98" i="34"/>
  <c r="AI99" i="34"/>
  <c r="BM100" i="34"/>
  <c r="BF101" i="34"/>
  <c r="BJ93" i="34"/>
  <c r="BM93" i="34" s="1"/>
  <c r="CK98" i="34"/>
  <c r="BM99" i="34"/>
  <c r="CH93" i="34"/>
  <c r="AI94" i="34"/>
  <c r="AI95" i="34"/>
  <c r="AI96" i="34"/>
  <c r="AI97" i="34"/>
  <c r="AI98" i="34"/>
  <c r="BM98" i="34"/>
  <c r="CD84" i="34"/>
  <c r="AP110" i="34"/>
  <c r="AF83" i="34"/>
  <c r="BT84" i="34"/>
  <c r="R85" i="34"/>
  <c r="BF85" i="34"/>
  <c r="BM86" i="34"/>
  <c r="AI88" i="34"/>
  <c r="CR89" i="34"/>
  <c r="BF90" i="34"/>
  <c r="BT90" i="34"/>
  <c r="BF110" i="34"/>
  <c r="AB84" i="34"/>
  <c r="BM85" i="34"/>
  <c r="CR85" i="34"/>
  <c r="AI87" i="34"/>
  <c r="BM87" i="34"/>
  <c r="CR87" i="34"/>
  <c r="BF88" i="34"/>
  <c r="AB89" i="34"/>
  <c r="AI90" i="34"/>
  <c r="BJ68" i="34"/>
  <c r="BF73" i="34"/>
  <c r="AP77" i="34"/>
  <c r="Y68" i="34"/>
  <c r="Y38" i="34" s="1"/>
  <c r="AI69" i="34"/>
  <c r="AP72" i="34"/>
  <c r="R73" i="34"/>
  <c r="AI74" i="34"/>
  <c r="BM75" i="34"/>
  <c r="BF76" i="34"/>
  <c r="L78" i="34"/>
  <c r="S78" i="34" s="1"/>
  <c r="X78" i="34" s="1"/>
  <c r="L80" i="34"/>
  <c r="S80" i="34" s="1"/>
  <c r="BM80" i="34"/>
  <c r="L81" i="34"/>
  <c r="AM68" i="34"/>
  <c r="AP69" i="34"/>
  <c r="CO68" i="34"/>
  <c r="AB70" i="34"/>
  <c r="BF70" i="34"/>
  <c r="AI71" i="34"/>
  <c r="AI73" i="34"/>
  <c r="L74" i="34"/>
  <c r="S74" i="34" s="1"/>
  <c r="AC74" i="34" s="1"/>
  <c r="AJ74" i="34" s="1"/>
  <c r="AQ74" i="34" s="1"/>
  <c r="AV74" i="34" s="1"/>
  <c r="BT75" i="34"/>
  <c r="CK76" i="34"/>
  <c r="L77" i="34"/>
  <c r="BM77" i="34"/>
  <c r="AB79" i="34"/>
  <c r="AB80" i="34"/>
  <c r="AB81" i="34"/>
  <c r="CD58" i="34"/>
  <c r="BF62" i="34"/>
  <c r="CA39" i="34"/>
  <c r="CD39" i="34" s="1"/>
  <c r="BT41" i="34"/>
  <c r="AB42" i="34"/>
  <c r="AP44" i="34"/>
  <c r="BJ39" i="34"/>
  <c r="BT39" i="34" s="1"/>
  <c r="AB45" i="34"/>
  <c r="L47" i="34"/>
  <c r="S47" i="34" s="1"/>
  <c r="CR47" i="34"/>
  <c r="BT48" i="34"/>
  <c r="AI49" i="34"/>
  <c r="BM49" i="34"/>
  <c r="CK49" i="34"/>
  <c r="L50" i="34"/>
  <c r="S50" i="34" s="1"/>
  <c r="L52" i="34"/>
  <c r="AP52" i="34"/>
  <c r="CR52" i="34"/>
  <c r="BT53" i="34"/>
  <c r="AB56" i="34"/>
  <c r="AI57" i="34"/>
  <c r="AP58" i="34"/>
  <c r="CR58" i="34"/>
  <c r="BM59" i="34"/>
  <c r="CR59" i="34"/>
  <c r="BF60" i="34"/>
  <c r="BT60" i="34"/>
  <c r="AP63" i="34"/>
  <c r="BT63" i="34"/>
  <c r="CD64" i="34"/>
  <c r="CD61" i="34"/>
  <c r="BT40" i="34"/>
  <c r="AB41" i="34"/>
  <c r="AP42" i="34"/>
  <c r="BM42" i="34"/>
  <c r="CR43" i="34"/>
  <c r="AB44" i="34"/>
  <c r="AI45" i="34"/>
  <c r="BM45" i="34"/>
  <c r="CR45" i="34"/>
  <c r="AI48" i="34"/>
  <c r="BM48" i="34"/>
  <c r="AB50" i="34"/>
  <c r="CK50" i="34"/>
  <c r="AI51" i="34"/>
  <c r="BT51" i="34"/>
  <c r="AP54" i="34"/>
  <c r="BT54" i="34"/>
  <c r="L56" i="34"/>
  <c r="S56" i="34" s="1"/>
  <c r="X56" i="34" s="1"/>
  <c r="AP56" i="34"/>
  <c r="BM56" i="34"/>
  <c r="CR56" i="34"/>
  <c r="BF57" i="34"/>
  <c r="BT57" i="34"/>
  <c r="AI60" i="34"/>
  <c r="BM60" i="34"/>
  <c r="AI62" i="34"/>
  <c r="BT62" i="34"/>
  <c r="AF22" i="34"/>
  <c r="AI27" i="34"/>
  <c r="BT24" i="34"/>
  <c r="Y26" i="34"/>
  <c r="AB27" i="34"/>
  <c r="CK27" i="34"/>
  <c r="R29" i="34"/>
  <c r="CA29" i="34"/>
  <c r="R30" i="34"/>
  <c r="CR30" i="34"/>
  <c r="BF27" i="34"/>
  <c r="O35" i="34"/>
  <c r="AP24" i="34"/>
  <c r="K27" i="34"/>
  <c r="AP27" i="34"/>
  <c r="BT27" i="34"/>
  <c r="CR27" i="34"/>
  <c r="AB30" i="34"/>
  <c r="CO125" i="34"/>
  <c r="AB128" i="34"/>
  <c r="AI132" i="34"/>
  <c r="CD134" i="34"/>
  <c r="BF130" i="34"/>
  <c r="AI128" i="34"/>
  <c r="CR126" i="34"/>
  <c r="AB129" i="34"/>
  <c r="BM131" i="34"/>
  <c r="BT132" i="34"/>
  <c r="AB133" i="34"/>
  <c r="BF8" i="34"/>
  <c r="BQ10" i="34"/>
  <c r="BQ34" i="34" s="1"/>
  <c r="AP12" i="34"/>
  <c r="Y5" i="34"/>
  <c r="AI5" i="34" s="1"/>
  <c r="BC5" i="34"/>
  <c r="CH5" i="34"/>
  <c r="CK8" i="34"/>
  <c r="H5" i="34"/>
  <c r="K5" i="34" s="1"/>
  <c r="BT6" i="34"/>
  <c r="BJ5" i="34"/>
  <c r="BK8" i="34" s="1"/>
  <c r="CA10" i="34"/>
  <c r="BF13" i="34"/>
  <c r="AG8" i="34"/>
  <c r="AI6" i="34"/>
  <c r="CO5" i="34"/>
  <c r="AB6" i="34"/>
  <c r="O5" i="34"/>
  <c r="AM5" i="34"/>
  <c r="AN24" i="34" s="1"/>
  <c r="BQ5" i="34"/>
  <c r="CK7" i="34"/>
  <c r="AP8" i="34"/>
  <c r="BT8" i="34"/>
  <c r="BM11" i="34"/>
  <c r="CK11" i="34"/>
  <c r="CD13" i="34"/>
  <c r="AB19" i="34"/>
  <c r="CA5" i="34"/>
  <c r="CB23" i="34" s="1"/>
  <c r="BM7" i="34"/>
  <c r="CR7" i="34"/>
  <c r="CD8" i="34"/>
  <c r="AF10" i="34"/>
  <c r="AF34" i="34" s="1"/>
  <c r="CV19" i="34"/>
  <c r="BX19" i="34"/>
  <c r="BB9" i="34"/>
  <c r="CV9" i="34"/>
  <c r="CX9" i="34" s="1"/>
  <c r="AT15" i="34"/>
  <c r="AT18" i="34"/>
  <c r="V23" i="34"/>
  <c r="V22" i="34" s="1"/>
  <c r="V4" i="34"/>
  <c r="W127" i="34" s="1"/>
  <c r="R40" i="34"/>
  <c r="R57" i="34"/>
  <c r="R61" i="34"/>
  <c r="R72" i="34"/>
  <c r="R86" i="34"/>
  <c r="R42" i="34"/>
  <c r="R64" i="34"/>
  <c r="O93" i="34"/>
  <c r="AB93" i="34" s="1"/>
  <c r="R100" i="34"/>
  <c r="R119" i="34"/>
  <c r="R121" i="34"/>
  <c r="O10" i="34"/>
  <c r="R56" i="34"/>
  <c r="O104" i="34"/>
  <c r="R104" i="34" s="1"/>
  <c r="R111" i="34"/>
  <c r="R122" i="34"/>
  <c r="R6" i="34"/>
  <c r="R12" i="34"/>
  <c r="R91" i="34"/>
  <c r="R99" i="34"/>
  <c r="R102" i="34"/>
  <c r="R24" i="34"/>
  <c r="R44" i="34"/>
  <c r="R52" i="34"/>
  <c r="R70" i="34"/>
  <c r="R76" i="34"/>
  <c r="R79" i="34"/>
  <c r="S81" i="34"/>
  <c r="AC81" i="34" s="1"/>
  <c r="AJ81" i="34" s="1"/>
  <c r="AQ81" i="34" s="1"/>
  <c r="R84" i="34"/>
  <c r="O39" i="34"/>
  <c r="R8" i="34"/>
  <c r="AB11" i="34"/>
  <c r="O18" i="34"/>
  <c r="AB18" i="34" s="1"/>
  <c r="O26" i="34"/>
  <c r="AB26" i="34" s="1"/>
  <c r="AB55" i="34"/>
  <c r="S73" i="34"/>
  <c r="AC73" i="34" s="1"/>
  <c r="AJ73" i="34" s="1"/>
  <c r="AQ73" i="34" s="1"/>
  <c r="AV73" i="34" s="1"/>
  <c r="R110" i="34"/>
  <c r="O116" i="34"/>
  <c r="R132" i="34"/>
  <c r="R27" i="34"/>
  <c r="R11" i="34"/>
  <c r="AB13" i="34"/>
  <c r="R19" i="34"/>
  <c r="R41" i="34"/>
  <c r="R48" i="34"/>
  <c r="S52" i="34"/>
  <c r="AC52" i="34" s="1"/>
  <c r="AJ52" i="34" s="1"/>
  <c r="AQ52" i="34" s="1"/>
  <c r="R60" i="34"/>
  <c r="R71" i="34"/>
  <c r="R74" i="34"/>
  <c r="R77" i="34"/>
  <c r="R95" i="34"/>
  <c r="R96" i="34"/>
  <c r="R97" i="34"/>
  <c r="R98" i="34"/>
  <c r="R101" i="34"/>
  <c r="R118" i="34"/>
  <c r="R120" i="34"/>
  <c r="R123" i="34"/>
  <c r="R126" i="34"/>
  <c r="K30" i="34"/>
  <c r="K46" i="34"/>
  <c r="L122" i="34"/>
  <c r="S122" i="34" s="1"/>
  <c r="K128" i="34"/>
  <c r="K129" i="34"/>
  <c r="R131" i="34"/>
  <c r="K134" i="34"/>
  <c r="R53" i="34"/>
  <c r="L61" i="34"/>
  <c r="L62" i="34"/>
  <c r="L131" i="34"/>
  <c r="S131" i="34" s="1"/>
  <c r="R7" i="34"/>
  <c r="K13" i="34"/>
  <c r="K15" i="34"/>
  <c r="L40" i="34"/>
  <c r="S40" i="34" s="1"/>
  <c r="L41" i="34"/>
  <c r="S41" i="34" s="1"/>
  <c r="AC41" i="34" s="1"/>
  <c r="AJ41" i="34" s="1"/>
  <c r="AQ41" i="34" s="1"/>
  <c r="R51" i="34"/>
  <c r="K86" i="34"/>
  <c r="K88" i="34"/>
  <c r="K8" i="34"/>
  <c r="K29" i="34"/>
  <c r="L55" i="34"/>
  <c r="S55" i="34" s="1"/>
  <c r="L59" i="34"/>
  <c r="L60" i="34"/>
  <c r="S60" i="34" s="1"/>
  <c r="K64" i="34"/>
  <c r="L76" i="34"/>
  <c r="S76" i="34" s="1"/>
  <c r="AC76" i="34" s="1"/>
  <c r="AJ76" i="34" s="1"/>
  <c r="AQ76" i="34" s="1"/>
  <c r="AV76" i="34" s="1"/>
  <c r="L94" i="34"/>
  <c r="R128" i="34"/>
  <c r="O29" i="35"/>
  <c r="L6" i="34"/>
  <c r="K7" i="34"/>
  <c r="L44" i="34"/>
  <c r="S44" i="34" s="1"/>
  <c r="AC44" i="34" s="1"/>
  <c r="AJ44" i="34" s="1"/>
  <c r="AQ44" i="34" s="1"/>
  <c r="L48" i="34"/>
  <c r="S48" i="34" s="1"/>
  <c r="X48" i="34" s="1"/>
  <c r="L51" i="34"/>
  <c r="S51" i="34" s="1"/>
  <c r="L57" i="34"/>
  <c r="S57" i="34" s="1"/>
  <c r="AC57" i="34" s="1"/>
  <c r="AJ57" i="34" s="1"/>
  <c r="AQ57" i="34" s="1"/>
  <c r="H68" i="34"/>
  <c r="L71" i="34"/>
  <c r="S71" i="34" s="1"/>
  <c r="AC71" i="34" s="1"/>
  <c r="AJ71" i="34" s="1"/>
  <c r="AQ71" i="34" s="1"/>
  <c r="AV71" i="34" s="1"/>
  <c r="L75" i="34"/>
  <c r="S75" i="34" s="1"/>
  <c r="K85" i="34"/>
  <c r="K87" i="34"/>
  <c r="H93" i="34"/>
  <c r="L121" i="34"/>
  <c r="S121" i="34" s="1"/>
  <c r="E93" i="34"/>
  <c r="K56" i="34"/>
  <c r="K45" i="34"/>
  <c r="O193" i="35"/>
  <c r="L27" i="34"/>
  <c r="S27" i="34" s="1"/>
  <c r="AC27" i="34" s="1"/>
  <c r="K44" i="34"/>
  <c r="L105" i="34"/>
  <c r="S105" i="34" s="1"/>
  <c r="L106" i="34"/>
  <c r="S106" i="34" s="1"/>
  <c r="X106" i="34" s="1"/>
  <c r="L128" i="34"/>
  <c r="S128" i="34" s="1"/>
  <c r="X128" i="34" s="1"/>
  <c r="K54" i="34"/>
  <c r="K58" i="34"/>
  <c r="O139" i="35"/>
  <c r="K43" i="34"/>
  <c r="K49" i="34"/>
  <c r="O188" i="35"/>
  <c r="K63" i="34"/>
  <c r="K94" i="34"/>
  <c r="O18" i="35"/>
  <c r="K40" i="34"/>
  <c r="E26" i="34"/>
  <c r="K26" i="34" s="1"/>
  <c r="K47" i="34"/>
  <c r="K51" i="34"/>
  <c r="K61" i="34"/>
  <c r="L129" i="34"/>
  <c r="S129" i="34" s="1"/>
  <c r="AC129" i="34" s="1"/>
  <c r="AJ129" i="34" s="1"/>
  <c r="AQ129" i="34" s="1"/>
  <c r="AV129" i="34" s="1"/>
  <c r="AM116" i="34"/>
  <c r="BF116" i="34" s="1"/>
  <c r="L117" i="34"/>
  <c r="AP118" i="34"/>
  <c r="BT118" i="34"/>
  <c r="CO116" i="34"/>
  <c r="AB119" i="34"/>
  <c r="BM119" i="34"/>
  <c r="AP120" i="34"/>
  <c r="BM116" i="34"/>
  <c r="H116" i="34"/>
  <c r="R116" i="34" s="1"/>
  <c r="BF117" i="34"/>
  <c r="Y116" i="34"/>
  <c r="AI116" i="34" s="1"/>
  <c r="BQ116" i="34"/>
  <c r="AB117" i="34"/>
  <c r="BT119" i="34"/>
  <c r="BM120" i="34"/>
  <c r="BM121" i="34"/>
  <c r="BM122" i="34"/>
  <c r="B38" i="34"/>
  <c r="B124" i="34" s="1"/>
  <c r="D39" i="34" s="1"/>
  <c r="AB94" i="34"/>
  <c r="CO93" i="34"/>
  <c r="AB96" i="34"/>
  <c r="AB97" i="34"/>
  <c r="AB98" i="34"/>
  <c r="AB99" i="34"/>
  <c r="AB100" i="34"/>
  <c r="L101" i="34"/>
  <c r="S101" i="34" s="1"/>
  <c r="X101" i="34" s="1"/>
  <c r="BM101" i="34"/>
  <c r="CR101" i="34"/>
  <c r="BM102" i="34"/>
  <c r="CR102" i="34"/>
  <c r="G204" i="35"/>
  <c r="G206" i="35" s="1"/>
  <c r="AM93" i="34"/>
  <c r="BF93" i="34" s="1"/>
  <c r="BQ93" i="34"/>
  <c r="BT93" i="34" s="1"/>
  <c r="AP94" i="34"/>
  <c r="AP95" i="34"/>
  <c r="K96" i="34"/>
  <c r="AP97" i="34"/>
  <c r="K98" i="34"/>
  <c r="AP98" i="34"/>
  <c r="AP99" i="34"/>
  <c r="AP100" i="34"/>
  <c r="CK100" i="34"/>
  <c r="K101" i="34"/>
  <c r="BF102" i="34"/>
  <c r="O172" i="35"/>
  <c r="CR91" i="34"/>
  <c r="CR111" i="34"/>
  <c r="H83" i="34"/>
  <c r="AP84" i="34"/>
  <c r="BM88" i="34"/>
  <c r="CK88" i="34"/>
  <c r="AI110" i="34"/>
  <c r="CD110" i="34"/>
  <c r="O83" i="34"/>
  <c r="AB83" i="34" s="1"/>
  <c r="AM83" i="34"/>
  <c r="AP83" i="34" s="1"/>
  <c r="BT86" i="34"/>
  <c r="R87" i="34"/>
  <c r="R88" i="34"/>
  <c r="K89" i="34"/>
  <c r="CD89" i="34"/>
  <c r="K90" i="34"/>
  <c r="AI91" i="34"/>
  <c r="L110" i="34"/>
  <c r="S110" i="34" s="1"/>
  <c r="L111" i="34"/>
  <c r="S111" i="34" s="1"/>
  <c r="AC111" i="34" s="1"/>
  <c r="AJ111" i="34" s="1"/>
  <c r="AQ111" i="34" s="1"/>
  <c r="AV111" i="34" s="1"/>
  <c r="E204" i="35"/>
  <c r="E206" i="35" s="1"/>
  <c r="BC83" i="34"/>
  <c r="BM83" i="34" s="1"/>
  <c r="K84" i="34"/>
  <c r="BM84" i="34"/>
  <c r="CK84" i="34"/>
  <c r="AI85" i="34"/>
  <c r="AI86" i="34"/>
  <c r="AB87" i="34"/>
  <c r="BT87" i="34"/>
  <c r="AB88" i="34"/>
  <c r="BT88" i="34"/>
  <c r="R89" i="34"/>
  <c r="R90" i="34"/>
  <c r="K91" i="34"/>
  <c r="AB110" i="34"/>
  <c r="BM110" i="34"/>
  <c r="AB111" i="34"/>
  <c r="BF111" i="34"/>
  <c r="CD70" i="34"/>
  <c r="AP71" i="34"/>
  <c r="AI72" i="34"/>
  <c r="AP73" i="34"/>
  <c r="R75" i="34"/>
  <c r="BF75" i="34"/>
  <c r="BF77" i="34"/>
  <c r="O68" i="34"/>
  <c r="AF68" i="34"/>
  <c r="AP68" i="34" s="1"/>
  <c r="BQ68" i="34"/>
  <c r="BT68" i="34" s="1"/>
  <c r="AB69" i="34"/>
  <c r="BM69" i="34"/>
  <c r="AB74" i="34"/>
  <c r="BM74" i="34"/>
  <c r="CD74" i="34"/>
  <c r="AB76" i="34"/>
  <c r="BM76" i="34"/>
  <c r="S77" i="34"/>
  <c r="X77" i="34" s="1"/>
  <c r="AP78" i="34"/>
  <c r="BT79" i="34"/>
  <c r="R80" i="34"/>
  <c r="O95" i="35"/>
  <c r="BC68" i="34"/>
  <c r="BF68" i="34" s="1"/>
  <c r="R69" i="34"/>
  <c r="L70" i="34"/>
  <c r="S70" i="34" s="1"/>
  <c r="AC70" i="34" s="1"/>
  <c r="AJ70" i="34" s="1"/>
  <c r="AQ70" i="34" s="1"/>
  <c r="BT70" i="34"/>
  <c r="AB71" i="34"/>
  <c r="BM71" i="34"/>
  <c r="CK71" i="34"/>
  <c r="L72" i="34"/>
  <c r="S72" i="34" s="1"/>
  <c r="AC72" i="34" s="1"/>
  <c r="AJ72" i="34" s="1"/>
  <c r="AQ72" i="34" s="1"/>
  <c r="AV72" i="34" s="1"/>
  <c r="BT72" i="34"/>
  <c r="AB73" i="34"/>
  <c r="BM73" i="34"/>
  <c r="CR74" i="34"/>
  <c r="CR76" i="34"/>
  <c r="CD77" i="34"/>
  <c r="BM78" i="34"/>
  <c r="L79" i="34"/>
  <c r="S79" i="34" s="1"/>
  <c r="AC79" i="34" s="1"/>
  <c r="AJ79" i="34" s="1"/>
  <c r="AQ79" i="34" s="1"/>
  <c r="AP79" i="34"/>
  <c r="BT80" i="34"/>
  <c r="R81" i="34"/>
  <c r="BT69" i="34"/>
  <c r="CR69" i="34"/>
  <c r="BT76" i="34"/>
  <c r="R78" i="34"/>
  <c r="BM79" i="34"/>
  <c r="AP80" i="34"/>
  <c r="CK80" i="34"/>
  <c r="BC39" i="34"/>
  <c r="K41" i="34"/>
  <c r="BT44" i="34"/>
  <c r="K48" i="34"/>
  <c r="AP48" i="34"/>
  <c r="AB49" i="34"/>
  <c r="K50" i="34"/>
  <c r="BF51" i="34"/>
  <c r="K52" i="34"/>
  <c r="AB53" i="34"/>
  <c r="AB54" i="34"/>
  <c r="K55" i="34"/>
  <c r="K57" i="34"/>
  <c r="AP57" i="34"/>
  <c r="AB58" i="34"/>
  <c r="K60" i="34"/>
  <c r="AP60" i="34"/>
  <c r="CD60" i="34"/>
  <c r="S61" i="34"/>
  <c r="X61" i="34" s="1"/>
  <c r="BF61" i="34"/>
  <c r="CR61" i="34"/>
  <c r="AB63" i="34"/>
  <c r="I204" i="35"/>
  <c r="I206" i="35" s="1"/>
  <c r="B37" i="35"/>
  <c r="B36" i="35" s="1"/>
  <c r="B204" i="35" s="1"/>
  <c r="B206" i="35" s="1"/>
  <c r="F204" i="35"/>
  <c r="F206" i="35" s="1"/>
  <c r="J204" i="35"/>
  <c r="J206" i="35" s="1"/>
  <c r="H39" i="34"/>
  <c r="AF39" i="34"/>
  <c r="AI39" i="34" s="1"/>
  <c r="AP41" i="34"/>
  <c r="L42" i="34"/>
  <c r="S42" i="34" s="1"/>
  <c r="AC42" i="34" s="1"/>
  <c r="AJ42" i="34" s="1"/>
  <c r="AQ42" i="34" s="1"/>
  <c r="L43" i="34"/>
  <c r="S43" i="34" s="1"/>
  <c r="AC43" i="34" s="1"/>
  <c r="AJ43" i="34" s="1"/>
  <c r="AQ43" i="34" s="1"/>
  <c r="R43" i="34"/>
  <c r="BM44" i="34"/>
  <c r="CK44" i="34"/>
  <c r="L45" i="34"/>
  <c r="S45" i="34" s="1"/>
  <c r="AC45" i="34" s="1"/>
  <c r="AJ45" i="34" s="1"/>
  <c r="AQ45" i="34" s="1"/>
  <c r="BF46" i="34"/>
  <c r="CR46" i="34"/>
  <c r="AI47" i="34"/>
  <c r="BM47" i="34"/>
  <c r="CK47" i="34"/>
  <c r="AB48" i="34"/>
  <c r="L49" i="34"/>
  <c r="S49" i="34" s="1"/>
  <c r="AC49" i="34" s="1"/>
  <c r="AJ49" i="34" s="1"/>
  <c r="AQ49" i="34" s="1"/>
  <c r="R49" i="34"/>
  <c r="BF49" i="34"/>
  <c r="CR49" i="34"/>
  <c r="AP50" i="34"/>
  <c r="CR50" i="34"/>
  <c r="AB51" i="34"/>
  <c r="AB52" i="34"/>
  <c r="K53" i="34"/>
  <c r="BM53" i="34"/>
  <c r="L54" i="34"/>
  <c r="S54" i="34" s="1"/>
  <c r="AC54" i="34" s="1"/>
  <c r="AJ54" i="34" s="1"/>
  <c r="AQ54" i="34" s="1"/>
  <c r="R54" i="34"/>
  <c r="R55" i="34"/>
  <c r="AI55" i="34"/>
  <c r="CR55" i="34"/>
  <c r="AB57" i="34"/>
  <c r="BM57" i="34"/>
  <c r="CD57" i="34"/>
  <c r="L58" i="34"/>
  <c r="S58" i="34" s="1"/>
  <c r="X58" i="34" s="1"/>
  <c r="R58" i="34"/>
  <c r="BF58" i="34"/>
  <c r="K59" i="34"/>
  <c r="AP59" i="34"/>
  <c r="AB60" i="34"/>
  <c r="CR60" i="34"/>
  <c r="K62" i="34"/>
  <c r="BM62" i="34"/>
  <c r="CD62" i="34"/>
  <c r="L63" i="34"/>
  <c r="S63" i="34" s="1"/>
  <c r="X63" i="34" s="1"/>
  <c r="R63" i="34"/>
  <c r="CD63" i="34"/>
  <c r="O38" i="35"/>
  <c r="CH39" i="34"/>
  <c r="K42" i="34"/>
  <c r="CR44" i="34"/>
  <c r="BF45" i="34"/>
  <c r="L46" i="34"/>
  <c r="S46" i="34" s="1"/>
  <c r="AC46" i="34" s="1"/>
  <c r="AJ46" i="34" s="1"/>
  <c r="AQ46" i="34" s="1"/>
  <c r="AB47" i="34"/>
  <c r="R50" i="34"/>
  <c r="S59" i="34"/>
  <c r="X59" i="34" s="1"/>
  <c r="R59" i="34"/>
  <c r="BF59" i="34"/>
  <c r="AI61" i="34"/>
  <c r="S62" i="34"/>
  <c r="X62" i="34" s="1"/>
  <c r="R62" i="34"/>
  <c r="AB23" i="34"/>
  <c r="B22" i="34"/>
  <c r="H23" i="34"/>
  <c r="K23" i="34" s="1"/>
  <c r="AM23" i="34"/>
  <c r="BQ23" i="34"/>
  <c r="BQ22" i="34" s="1"/>
  <c r="K24" i="34"/>
  <c r="BM24" i="34"/>
  <c r="AP26" i="34"/>
  <c r="AB24" i="34"/>
  <c r="AI23" i="34"/>
  <c r="AI26" i="34"/>
  <c r="BT26" i="34"/>
  <c r="E22" i="34"/>
  <c r="BJ23" i="34"/>
  <c r="CH23" i="34"/>
  <c r="CR23" i="34" s="1"/>
  <c r="L24" i="34"/>
  <c r="AI24" i="34"/>
  <c r="BC125" i="34"/>
  <c r="AB126" i="34"/>
  <c r="BF127" i="34"/>
  <c r="AF125" i="34"/>
  <c r="CR131" i="34"/>
  <c r="K132" i="34"/>
  <c r="AB132" i="34"/>
  <c r="BF133" i="34"/>
  <c r="B125" i="34"/>
  <c r="H125" i="34"/>
  <c r="AB131" i="34"/>
  <c r="L134" i="34"/>
  <c r="S134" i="34" s="1"/>
  <c r="AC134" i="34" s="1"/>
  <c r="AJ134" i="34" s="1"/>
  <c r="AQ134" i="34" s="1"/>
  <c r="AV134" i="34" s="1"/>
  <c r="AP126" i="34"/>
  <c r="R129" i="34"/>
  <c r="AI129" i="34"/>
  <c r="CR129" i="34"/>
  <c r="K131" i="34"/>
  <c r="CK131" i="34"/>
  <c r="L132" i="34"/>
  <c r="S132" i="34" s="1"/>
  <c r="AC132" i="34" s="1"/>
  <c r="AJ132" i="34" s="1"/>
  <c r="AQ132" i="34" s="1"/>
  <c r="AV132" i="34" s="1"/>
  <c r="AI133" i="34"/>
  <c r="R134" i="34"/>
  <c r="P8" i="34"/>
  <c r="BM6" i="34"/>
  <c r="CD6" i="34"/>
  <c r="BF7" i="34"/>
  <c r="L16" i="34"/>
  <c r="CR16" i="34"/>
  <c r="BC18" i="34"/>
  <c r="AB7" i="34"/>
  <c r="AP7" i="34"/>
  <c r="BM8" i="34"/>
  <c r="AI11" i="34"/>
  <c r="AB12" i="34"/>
  <c r="H10" i="34"/>
  <c r="I26" i="34" s="1"/>
  <c r="R16" i="34"/>
  <c r="CD16" i="34"/>
  <c r="BJ18" i="34"/>
  <c r="BJ33" i="34" s="1"/>
  <c r="AI19" i="34"/>
  <c r="CD7" i="34"/>
  <c r="BT11" i="34"/>
  <c r="L12" i="34"/>
  <c r="S12" i="34" s="1"/>
  <c r="AC12" i="34" s="1"/>
  <c r="AJ12" i="34" s="1"/>
  <c r="AQ12" i="34" s="1"/>
  <c r="AV12" i="34" s="1"/>
  <c r="AP19" i="34"/>
  <c r="AP6" i="34"/>
  <c r="L7" i="34"/>
  <c r="S7" i="34" s="1"/>
  <c r="AC7" i="34" s="1"/>
  <c r="AJ7" i="34" s="1"/>
  <c r="AQ7" i="34" s="1"/>
  <c r="BT7" i="34"/>
  <c r="AB8" i="34"/>
  <c r="CR8" i="34"/>
  <c r="E10" i="34"/>
  <c r="L11" i="34"/>
  <c r="S11" i="34" s="1"/>
  <c r="AP11" i="34"/>
  <c r="K12" i="34"/>
  <c r="BM13" i="34"/>
  <c r="K16" i="34"/>
  <c r="BM16" i="34"/>
  <c r="H18" i="34"/>
  <c r="R18" i="34" s="1"/>
  <c r="L19" i="34"/>
  <c r="CA68" i="34"/>
  <c r="AB39" i="34"/>
  <c r="R39" i="34"/>
  <c r="D38" i="34"/>
  <c r="CV44" i="34"/>
  <c r="BX44" i="34"/>
  <c r="CK104" i="34"/>
  <c r="CR12" i="34"/>
  <c r="CK13" i="34"/>
  <c r="CD27" i="34"/>
  <c r="CK6" i="34"/>
  <c r="CD18" i="34"/>
  <c r="CD19" i="34"/>
  <c r="CD23" i="34"/>
  <c r="CA26" i="34"/>
  <c r="CA22" i="34" s="1"/>
  <c r="CD22" i="34" s="1"/>
  <c r="CH29" i="34"/>
  <c r="CO39" i="34"/>
  <c r="CR40" i="34"/>
  <c r="CK46" i="34"/>
  <c r="CR65" i="34"/>
  <c r="CK69" i="34"/>
  <c r="CR71" i="34"/>
  <c r="CK73" i="34"/>
  <c r="CR75" i="34"/>
  <c r="CK79" i="34"/>
  <c r="CR81" i="34"/>
  <c r="CR84" i="34"/>
  <c r="CK86" i="34"/>
  <c r="CR88" i="34"/>
  <c r="CR94" i="34"/>
  <c r="CR95" i="34"/>
  <c r="CR96" i="34"/>
  <c r="CR97" i="34"/>
  <c r="CR98" i="34"/>
  <c r="CD100" i="34"/>
  <c r="CR100" i="34"/>
  <c r="CO104" i="34"/>
  <c r="CR104" i="34" s="1"/>
  <c r="CK118" i="34"/>
  <c r="CR120" i="34"/>
  <c r="CR121" i="34"/>
  <c r="CR122" i="34"/>
  <c r="CD123" i="34"/>
  <c r="CK130" i="34"/>
  <c r="CD50" i="34"/>
  <c r="CD72" i="34"/>
  <c r="CD76" i="34"/>
  <c r="CR79" i="34"/>
  <c r="CA83" i="34"/>
  <c r="CR86" i="34"/>
  <c r="CD87" i="34"/>
  <c r="CR90" i="34"/>
  <c r="CA93" i="34"/>
  <c r="CD96" i="34"/>
  <c r="CD97" i="34"/>
  <c r="CD98" i="34"/>
  <c r="CK99" i="34"/>
  <c r="CD106" i="34"/>
  <c r="CK117" i="34"/>
  <c r="CK119" i="34"/>
  <c r="CK126" i="34"/>
  <c r="CR127" i="34"/>
  <c r="CK26" i="34"/>
  <c r="CR29" i="34"/>
  <c r="CK30" i="34"/>
  <c r="CP23" i="34"/>
  <c r="CK12" i="34"/>
  <c r="CK19" i="34"/>
  <c r="CD29" i="34"/>
  <c r="CH68" i="34"/>
  <c r="CR68" i="34" s="1"/>
  <c r="CK70" i="34"/>
  <c r="CD71" i="34"/>
  <c r="CK74" i="34"/>
  <c r="CD75" i="34"/>
  <c r="CR77" i="34"/>
  <c r="CR80" i="34"/>
  <c r="CH83" i="34"/>
  <c r="CK85" i="34"/>
  <c r="CR99" i="34"/>
  <c r="CH116" i="34"/>
  <c r="CR116" i="34" s="1"/>
  <c r="CR123" i="34"/>
  <c r="CD133" i="34"/>
  <c r="CK134" i="34"/>
  <c r="AI83" i="34"/>
  <c r="AT83" i="34"/>
  <c r="AT38" i="34" s="1"/>
  <c r="AT124" i="34" s="1"/>
  <c r="AV92" i="34"/>
  <c r="CB30" i="34"/>
  <c r="CA4" i="34"/>
  <c r="CB5" i="34" s="1"/>
  <c r="CK15" i="34"/>
  <c r="CA35" i="34"/>
  <c r="CB29" i="34"/>
  <c r="C24" i="34"/>
  <c r="C23" i="34"/>
  <c r="B4" i="34"/>
  <c r="C5" i="34" s="1"/>
  <c r="B33" i="34"/>
  <c r="C33" i="34" s="1"/>
  <c r="C8" i="34"/>
  <c r="S19" i="34"/>
  <c r="L18" i="34"/>
  <c r="BD24" i="34"/>
  <c r="BD23" i="34"/>
  <c r="BC33" i="34"/>
  <c r="BD8" i="34"/>
  <c r="BX29" i="34"/>
  <c r="BZ31" i="34"/>
  <c r="AN8" i="34"/>
  <c r="BG9" i="34"/>
  <c r="BN9" i="34" s="1"/>
  <c r="BU9" i="34" s="1"/>
  <c r="AV9" i="34"/>
  <c r="BG14" i="34"/>
  <c r="BN14" i="34" s="1"/>
  <c r="BU14" i="34" s="1"/>
  <c r="BZ14" i="34" s="1"/>
  <c r="AW14" i="34"/>
  <c r="BB14" i="34" s="1"/>
  <c r="AV14" i="34"/>
  <c r="S26" i="34"/>
  <c r="X26" i="34" s="1"/>
  <c r="BG31" i="34"/>
  <c r="BN31" i="34" s="1"/>
  <c r="BU31" i="34" s="1"/>
  <c r="AW31" i="34"/>
  <c r="AV31" i="34"/>
  <c r="C27" i="34"/>
  <c r="C26" i="34"/>
  <c r="B34" i="34"/>
  <c r="C34" i="34" s="1"/>
  <c r="BG17" i="34"/>
  <c r="BN17" i="34" s="1"/>
  <c r="BU17" i="34" s="1"/>
  <c r="AW17" i="34"/>
  <c r="BB17" i="34" s="1"/>
  <c r="CV6" i="34"/>
  <c r="BX6" i="34"/>
  <c r="CI24" i="34"/>
  <c r="CV11" i="34"/>
  <c r="BX11" i="34"/>
  <c r="BX16" i="34"/>
  <c r="AZ15" i="34"/>
  <c r="CV16" i="34"/>
  <c r="BX17" i="34"/>
  <c r="BZ17" i="34" s="1"/>
  <c r="CV17" i="34"/>
  <c r="CX17" i="34" s="1"/>
  <c r="AZ24" i="34"/>
  <c r="AT23" i="34"/>
  <c r="X41" i="34"/>
  <c r="W133" i="34"/>
  <c r="W102" i="34"/>
  <c r="W83" i="34"/>
  <c r="W79" i="34"/>
  <c r="W51" i="34"/>
  <c r="BF6" i="34"/>
  <c r="CR6" i="34"/>
  <c r="L8" i="34"/>
  <c r="S8" i="34" s="1"/>
  <c r="Y10" i="34"/>
  <c r="BJ10" i="34"/>
  <c r="BF11" i="34"/>
  <c r="CR11" i="34"/>
  <c r="BM12" i="34"/>
  <c r="L13" i="34"/>
  <c r="S13" i="34" s="1"/>
  <c r="R13" i="34"/>
  <c r="AI13" i="34"/>
  <c r="BT13" i="34"/>
  <c r="AP16" i="34"/>
  <c r="CK16" i="34"/>
  <c r="AV17" i="34"/>
  <c r="AZ18" i="34"/>
  <c r="BF19" i="34"/>
  <c r="CR19" i="34"/>
  <c r="AW20" i="34"/>
  <c r="BB20" i="34" s="1"/>
  <c r="BG20" i="34"/>
  <c r="BN20" i="34" s="1"/>
  <c r="BU20" i="34" s="1"/>
  <c r="CV20" i="34"/>
  <c r="CX20" i="34" s="1"/>
  <c r="AW21" i="34"/>
  <c r="BB21" i="34" s="1"/>
  <c r="BG21" i="34"/>
  <c r="BN21" i="34" s="1"/>
  <c r="BU21" i="34" s="1"/>
  <c r="CV21" i="34"/>
  <c r="CX21" i="34" s="1"/>
  <c r="P23" i="34"/>
  <c r="BF23" i="34"/>
  <c r="BF24" i="34"/>
  <c r="CR24" i="34"/>
  <c r="AW25" i="34"/>
  <c r="BB25" i="34" s="1"/>
  <c r="BG25" i="34"/>
  <c r="BN25" i="34" s="1"/>
  <c r="BU25" i="34" s="1"/>
  <c r="CV25" i="34"/>
  <c r="CX25" i="34" s="1"/>
  <c r="W27" i="34"/>
  <c r="AG27" i="34"/>
  <c r="BM27" i="34"/>
  <c r="CB27" i="34"/>
  <c r="AZ28" i="34"/>
  <c r="F29" i="34"/>
  <c r="W29" i="34"/>
  <c r="F30" i="34"/>
  <c r="L30" i="34"/>
  <c r="AI30" i="34"/>
  <c r="AN30" i="34"/>
  <c r="BT30" i="34"/>
  <c r="CI30" i="34"/>
  <c r="BB31" i="34"/>
  <c r="V33" i="34"/>
  <c r="AF33" i="34"/>
  <c r="AG33" i="34" s="1"/>
  <c r="BQ33" i="34"/>
  <c r="BR33" i="34" s="1"/>
  <c r="CA33" i="34"/>
  <c r="CB33" i="34" s="1"/>
  <c r="E34" i="34"/>
  <c r="V34" i="34"/>
  <c r="E35" i="34"/>
  <c r="F35" i="34" s="1"/>
  <c r="P35" i="34"/>
  <c r="V35" i="34"/>
  <c r="AI40" i="34"/>
  <c r="BF41" i="34"/>
  <c r="CV41" i="34"/>
  <c r="AI42" i="34"/>
  <c r="BF43" i="34"/>
  <c r="CV43" i="34"/>
  <c r="AI44" i="34"/>
  <c r="X46" i="34"/>
  <c r="AC48" i="34"/>
  <c r="AJ48" i="34" s="1"/>
  <c r="AQ48" i="34" s="1"/>
  <c r="K6" i="34"/>
  <c r="CV8" i="34"/>
  <c r="K11" i="34"/>
  <c r="W11" i="34"/>
  <c r="CV13" i="34"/>
  <c r="K19" i="34"/>
  <c r="BX20" i="34"/>
  <c r="BZ20" i="34" s="1"/>
  <c r="BX21" i="34"/>
  <c r="W23" i="34"/>
  <c r="AG23" i="34"/>
  <c r="BR23" i="34"/>
  <c r="W24" i="34"/>
  <c r="AG24" i="34"/>
  <c r="BR24" i="34"/>
  <c r="BX25" i="34"/>
  <c r="F26" i="34"/>
  <c r="W26" i="34"/>
  <c r="CB26" i="34"/>
  <c r="F27" i="34"/>
  <c r="AN29" i="34"/>
  <c r="CI29" i="34"/>
  <c r="AU30" i="34"/>
  <c r="BD30" i="34"/>
  <c r="CP30" i="34"/>
  <c r="CV30" i="34"/>
  <c r="W34" i="34"/>
  <c r="AM35" i="34"/>
  <c r="CH35" i="34"/>
  <c r="V140" i="34"/>
  <c r="AP39" i="34"/>
  <c r="CK40" i="34"/>
  <c r="CD40" i="34"/>
  <c r="CK42" i="34"/>
  <c r="CD42" i="34"/>
  <c r="AZ7" i="34"/>
  <c r="BX9" i="34"/>
  <c r="BZ9" i="34" s="1"/>
  <c r="AM10" i="34"/>
  <c r="AP10" i="34" s="1"/>
  <c r="CH10" i="34"/>
  <c r="AZ12" i="34"/>
  <c r="AZ10" i="34" s="1"/>
  <c r="CV14" i="34"/>
  <c r="CX14" i="34" s="1"/>
  <c r="AF15" i="34"/>
  <c r="BF15" i="34"/>
  <c r="BQ15" i="34"/>
  <c r="BT15" i="34" s="1"/>
  <c r="CR15" i="34"/>
  <c r="AB16" i="34"/>
  <c r="AM18" i="34"/>
  <c r="BF18" i="34" s="1"/>
  <c r="CH18" i="34"/>
  <c r="CR18" i="34" s="1"/>
  <c r="AT26" i="34"/>
  <c r="BC26" i="34"/>
  <c r="CO26" i="34"/>
  <c r="CO22" i="34" s="1"/>
  <c r="AZ27" i="34"/>
  <c r="C29" i="34"/>
  <c r="I29" i="34"/>
  <c r="Y29" i="34"/>
  <c r="AU29" i="34"/>
  <c r="AZ29" i="34"/>
  <c r="BD29" i="34"/>
  <c r="BJ29" i="34"/>
  <c r="BK29" i="34" s="1"/>
  <c r="CP29" i="34"/>
  <c r="C30" i="34"/>
  <c r="I30" i="34"/>
  <c r="Z30" i="34"/>
  <c r="BK30" i="34"/>
  <c r="CV31" i="34"/>
  <c r="CX31" i="34" s="1"/>
  <c r="B35" i="34"/>
  <c r="C35" i="34" s="1"/>
  <c r="H35" i="34"/>
  <c r="R35" i="34" s="1"/>
  <c r="AT35" i="34"/>
  <c r="AU35" i="34" s="1"/>
  <c r="BC35" i="34"/>
  <c r="CO35" i="34"/>
  <c r="CP35" i="34" s="1"/>
  <c r="AM38" i="34"/>
  <c r="D138" i="34"/>
  <c r="D123" i="34"/>
  <c r="D122" i="34"/>
  <c r="D121" i="34"/>
  <c r="D120" i="34"/>
  <c r="D119" i="34"/>
  <c r="D118" i="34"/>
  <c r="D117" i="34"/>
  <c r="D124" i="34"/>
  <c r="D116" i="34"/>
  <c r="D106" i="34"/>
  <c r="D105" i="34"/>
  <c r="D111" i="34"/>
  <c r="D110" i="34"/>
  <c r="D104" i="34"/>
  <c r="D102" i="34"/>
  <c r="D101" i="34"/>
  <c r="D100" i="34"/>
  <c r="D99" i="34"/>
  <c r="D98" i="34"/>
  <c r="D96" i="34"/>
  <c r="D83" i="34"/>
  <c r="D81" i="34"/>
  <c r="D80" i="34"/>
  <c r="D79" i="34"/>
  <c r="D97" i="34"/>
  <c r="D94" i="34"/>
  <c r="D95" i="34"/>
  <c r="D93" i="34"/>
  <c r="D91" i="34"/>
  <c r="D90" i="34"/>
  <c r="D89" i="34"/>
  <c r="D88" i="34"/>
  <c r="D87" i="34"/>
  <c r="D86" i="34"/>
  <c r="D85" i="34"/>
  <c r="D84" i="34"/>
  <c r="D78" i="34"/>
  <c r="D77" i="34"/>
  <c r="D76" i="34"/>
  <c r="D75" i="34"/>
  <c r="D74" i="34"/>
  <c r="D73" i="34"/>
  <c r="D72" i="34"/>
  <c r="D71" i="34"/>
  <c r="D70" i="34"/>
  <c r="D69" i="34"/>
  <c r="D68" i="34"/>
  <c r="D66" i="34"/>
  <c r="D65" i="34"/>
  <c r="D64" i="34"/>
  <c r="D63" i="34"/>
  <c r="D62" i="34"/>
  <c r="D61" i="34"/>
  <c r="D60" i="34"/>
  <c r="D59" i="34"/>
  <c r="D58" i="34"/>
  <c r="D57" i="34"/>
  <c r="D56" i="34"/>
  <c r="D55" i="34"/>
  <c r="D54" i="34"/>
  <c r="D53" i="34"/>
  <c r="D52" i="34"/>
  <c r="D51" i="34"/>
  <c r="D49" i="34"/>
  <c r="D48" i="34"/>
  <c r="D47" i="34"/>
  <c r="D46" i="34"/>
  <c r="D45" i="34"/>
  <c r="D44" i="34"/>
  <c r="D43" i="34"/>
  <c r="D42" i="34"/>
  <c r="D41" i="34"/>
  <c r="D40" i="34"/>
  <c r="D50" i="34"/>
  <c r="BF40" i="34"/>
  <c r="CV40" i="34"/>
  <c r="AI41" i="34"/>
  <c r="BF42" i="34"/>
  <c r="CV42" i="34"/>
  <c r="AI43" i="34"/>
  <c r="AT10" i="34"/>
  <c r="BC10" i="34"/>
  <c r="CO10" i="34"/>
  <c r="CO4" i="34" s="1"/>
  <c r="CP5" i="34" s="1"/>
  <c r="R15" i="34"/>
  <c r="AB15" i="34"/>
  <c r="BM15" i="34"/>
  <c r="BT16" i="34"/>
  <c r="P29" i="34"/>
  <c r="P30" i="34"/>
  <c r="CK39" i="34"/>
  <c r="CK41" i="34"/>
  <c r="CD41" i="34"/>
  <c r="CK43" i="34"/>
  <c r="CD43" i="34"/>
  <c r="CD44" i="34"/>
  <c r="AP45" i="34"/>
  <c r="CD45" i="34"/>
  <c r="AP46" i="34"/>
  <c r="CD46" i="34"/>
  <c r="AP47" i="34"/>
  <c r="CD47" i="34"/>
  <c r="CD48" i="34"/>
  <c r="BF50" i="34"/>
  <c r="CV50" i="34"/>
  <c r="BF52" i="34"/>
  <c r="CV52" i="34"/>
  <c r="S53" i="34"/>
  <c r="BF54" i="34"/>
  <c r="CV54" i="34"/>
  <c r="BF56" i="34"/>
  <c r="CV56" i="34"/>
  <c r="BX56" i="34"/>
  <c r="X57" i="34"/>
  <c r="R45" i="34"/>
  <c r="R46" i="34"/>
  <c r="R47" i="34"/>
  <c r="CD51" i="34"/>
  <c r="CK51" i="34"/>
  <c r="CD53" i="34"/>
  <c r="CK53" i="34"/>
  <c r="CD55" i="34"/>
  <c r="CK55" i="34"/>
  <c r="BX45" i="34"/>
  <c r="BX46" i="34"/>
  <c r="BX47" i="34"/>
  <c r="BX48" i="34"/>
  <c r="BX49" i="34"/>
  <c r="AI50" i="34"/>
  <c r="CV51" i="34"/>
  <c r="AI52" i="34"/>
  <c r="CV53" i="34"/>
  <c r="AI54" i="34"/>
  <c r="CV55" i="34"/>
  <c r="AI56" i="34"/>
  <c r="CD56" i="34"/>
  <c r="CK56" i="34"/>
  <c r="X60" i="34"/>
  <c r="AC60" i="34"/>
  <c r="AJ60" i="34" s="1"/>
  <c r="AQ60" i="34" s="1"/>
  <c r="E39" i="34"/>
  <c r="CD49" i="34"/>
  <c r="AP51" i="34"/>
  <c r="CD52" i="34"/>
  <c r="CK52" i="34"/>
  <c r="AP53" i="34"/>
  <c r="CD54" i="34"/>
  <c r="CK54" i="34"/>
  <c r="AP55" i="34"/>
  <c r="CK57" i="34"/>
  <c r="CK58" i="34"/>
  <c r="CK59" i="34"/>
  <c r="CK60" i="34"/>
  <c r="CK61" i="34"/>
  <c r="CK62" i="34"/>
  <c r="CR63" i="34"/>
  <c r="L64" i="34"/>
  <c r="S64" i="34" s="1"/>
  <c r="AP64" i="34"/>
  <c r="K65" i="34"/>
  <c r="AB65" i="34"/>
  <c r="AZ65" i="34"/>
  <c r="BM68" i="34"/>
  <c r="CV73" i="34"/>
  <c r="BX73" i="34"/>
  <c r="CV77" i="34"/>
  <c r="BX77" i="34"/>
  <c r="CV63" i="34"/>
  <c r="BX63" i="34"/>
  <c r="CR64" i="34"/>
  <c r="L65" i="34"/>
  <c r="S65" i="34" s="1"/>
  <c r="AZ67" i="34"/>
  <c r="AV67" i="34"/>
  <c r="L69" i="34"/>
  <c r="E68" i="34"/>
  <c r="K69" i="34"/>
  <c r="CV72" i="34"/>
  <c r="BX72" i="34"/>
  <c r="CV76" i="34"/>
  <c r="BX76" i="34"/>
  <c r="AZ69" i="34"/>
  <c r="CV71" i="34"/>
  <c r="BX71" i="34"/>
  <c r="CV75" i="34"/>
  <c r="BX75" i="34"/>
  <c r="BX57" i="34"/>
  <c r="BX58" i="34"/>
  <c r="BX59" i="34"/>
  <c r="BX60" i="34"/>
  <c r="BX61" i="34"/>
  <c r="BX62" i="34"/>
  <c r="AB64" i="34"/>
  <c r="AZ64" i="34"/>
  <c r="CK64" i="34"/>
  <c r="CD65" i="34"/>
  <c r="AC66" i="34"/>
  <c r="AJ66" i="34" s="1"/>
  <c r="AQ66" i="34" s="1"/>
  <c r="AV66" i="34" s="1"/>
  <c r="X66" i="34"/>
  <c r="AZ66" i="34"/>
  <c r="BG67" i="34"/>
  <c r="BN67" i="34" s="1"/>
  <c r="BU67" i="34" s="1"/>
  <c r="AW67" i="34"/>
  <c r="CV70" i="34"/>
  <c r="BX70" i="34"/>
  <c r="X73" i="34"/>
  <c r="CV74" i="34"/>
  <c r="BX74" i="34"/>
  <c r="CV84" i="34"/>
  <c r="BX84" i="34"/>
  <c r="CV88" i="34"/>
  <c r="BX88" i="34"/>
  <c r="AC78" i="34"/>
  <c r="AJ78" i="34" s="1"/>
  <c r="AQ78" i="34" s="1"/>
  <c r="BT78" i="34"/>
  <c r="CD78" i="34"/>
  <c r="BG82" i="34"/>
  <c r="BN82" i="34" s="1"/>
  <c r="BU82" i="34" s="1"/>
  <c r="AW82" i="34"/>
  <c r="CV85" i="34"/>
  <c r="BX85" i="34"/>
  <c r="CV89" i="34"/>
  <c r="BX89" i="34"/>
  <c r="K70" i="34"/>
  <c r="K71" i="34"/>
  <c r="K72" i="34"/>
  <c r="K73" i="34"/>
  <c r="K74" i="34"/>
  <c r="K75" i="34"/>
  <c r="K76" i="34"/>
  <c r="K77" i="34"/>
  <c r="AB78" i="34"/>
  <c r="BF79" i="34"/>
  <c r="BF80" i="34"/>
  <c r="BF81" i="34"/>
  <c r="CV86" i="34"/>
  <c r="BX86" i="34"/>
  <c r="CV90" i="34"/>
  <c r="BX90" i="34"/>
  <c r="BF78" i="34"/>
  <c r="AV82" i="34"/>
  <c r="AZ82" i="34"/>
  <c r="CV87" i="34"/>
  <c r="BX87" i="34"/>
  <c r="CV91" i="34"/>
  <c r="BX91" i="34"/>
  <c r="BG91" i="34"/>
  <c r="BN91" i="34" s="1"/>
  <c r="BU91" i="34" s="1"/>
  <c r="CE91" i="34" s="1"/>
  <c r="CL91" i="34" s="1"/>
  <c r="CS91" i="34" s="1"/>
  <c r="S94" i="34"/>
  <c r="CD79" i="34"/>
  <c r="CD80" i="34"/>
  <c r="CD81" i="34"/>
  <c r="E83" i="34"/>
  <c r="L84" i="34"/>
  <c r="L85" i="34"/>
  <c r="S85" i="34" s="1"/>
  <c r="L86" i="34"/>
  <c r="S86" i="34" s="1"/>
  <c r="L87" i="34"/>
  <c r="S87" i="34" s="1"/>
  <c r="L88" i="34"/>
  <c r="S88" i="34" s="1"/>
  <c r="L89" i="34"/>
  <c r="S89" i="34" s="1"/>
  <c r="BM89" i="34"/>
  <c r="CK89" i="34"/>
  <c r="L90" i="34"/>
  <c r="S90" i="34" s="1"/>
  <c r="BM90" i="34"/>
  <c r="CK90" i="34"/>
  <c r="L91" i="34"/>
  <c r="S91" i="34" s="1"/>
  <c r="BM91" i="34"/>
  <c r="CK91" i="34"/>
  <c r="AW92" i="34"/>
  <c r="BB92" i="34" s="1"/>
  <c r="BG92" i="34"/>
  <c r="BN92" i="34" s="1"/>
  <c r="BU92" i="34" s="1"/>
  <c r="CE92" i="34" s="1"/>
  <c r="CL92" i="34" s="1"/>
  <c r="CS92" i="34" s="1"/>
  <c r="K93" i="34"/>
  <c r="AI93" i="34"/>
  <c r="R94" i="34"/>
  <c r="AB95" i="34"/>
  <c r="BX92" i="34"/>
  <c r="CV92" i="34"/>
  <c r="CV94" i="34"/>
  <c r="BX94" i="34"/>
  <c r="CV95" i="34"/>
  <c r="BX95" i="34"/>
  <c r="L97" i="34"/>
  <c r="S97" i="34" s="1"/>
  <c r="BX78" i="34"/>
  <c r="K79" i="34"/>
  <c r="BX79" i="34"/>
  <c r="K80" i="34"/>
  <c r="BX80" i="34"/>
  <c r="K81" i="34"/>
  <c r="BX81" i="34"/>
  <c r="CD94" i="34"/>
  <c r="K95" i="34"/>
  <c r="L95" i="34"/>
  <c r="S95" i="34" s="1"/>
  <c r="CD95" i="34"/>
  <c r="L96" i="34"/>
  <c r="S96" i="34" s="1"/>
  <c r="CV96" i="34"/>
  <c r="BX96" i="34"/>
  <c r="CV97" i="34"/>
  <c r="BX97" i="34"/>
  <c r="CV98" i="34"/>
  <c r="BX98" i="34"/>
  <c r="K97" i="34"/>
  <c r="K99" i="34"/>
  <c r="BT99" i="34"/>
  <c r="BX99" i="34"/>
  <c r="CV99" i="34"/>
  <c r="K100" i="34"/>
  <c r="BT100" i="34"/>
  <c r="BX100" i="34"/>
  <c r="AB101" i="34"/>
  <c r="AZ101" i="34"/>
  <c r="K102" i="34"/>
  <c r="L102" i="34"/>
  <c r="S102" i="34" s="1"/>
  <c r="AZ102" i="34"/>
  <c r="AC106" i="34"/>
  <c r="AJ106" i="34" s="1"/>
  <c r="AQ106" i="34" s="1"/>
  <c r="BG107" i="34"/>
  <c r="BN107" i="34" s="1"/>
  <c r="BU107" i="34" s="1"/>
  <c r="AW107" i="34"/>
  <c r="AV107" i="34"/>
  <c r="BG108" i="34"/>
  <c r="BN108" i="34" s="1"/>
  <c r="BU108" i="34" s="1"/>
  <c r="AV108" i="34"/>
  <c r="AC110" i="34"/>
  <c r="X110" i="34"/>
  <c r="L98" i="34"/>
  <c r="S98" i="34" s="1"/>
  <c r="L99" i="34"/>
  <c r="S99" i="34" s="1"/>
  <c r="L100" i="34"/>
  <c r="S100" i="34" s="1"/>
  <c r="AP96" i="34"/>
  <c r="CK101" i="34"/>
  <c r="AP102" i="34"/>
  <c r="CK102" i="34"/>
  <c r="BX107" i="34"/>
  <c r="BZ107" i="34" s="1"/>
  <c r="CV107" i="34"/>
  <c r="CX107" i="34" s="1"/>
  <c r="AZ104" i="34"/>
  <c r="BB107" i="34"/>
  <c r="CD102" i="34"/>
  <c r="AV103" i="34"/>
  <c r="BG103" i="34"/>
  <c r="BN103" i="34" s="1"/>
  <c r="BU103" i="34" s="1"/>
  <c r="CV110" i="34"/>
  <c r="BX110" i="34"/>
  <c r="AI104" i="34"/>
  <c r="R105" i="34"/>
  <c r="R106" i="34"/>
  <c r="K110" i="34"/>
  <c r="BT110" i="34"/>
  <c r="CR110" i="34"/>
  <c r="K111" i="34"/>
  <c r="BT104" i="34"/>
  <c r="K105" i="34"/>
  <c r="BT105" i="34"/>
  <c r="BX105" i="34"/>
  <c r="CV105" i="34"/>
  <c r="K106" i="34"/>
  <c r="BT106" i="34"/>
  <c r="BX106" i="34"/>
  <c r="CV106" i="34"/>
  <c r="CV108" i="34"/>
  <c r="CX108" i="34" s="1"/>
  <c r="AZ111" i="34"/>
  <c r="CV117" i="34"/>
  <c r="BX117" i="34"/>
  <c r="BX108" i="34"/>
  <c r="S117" i="34"/>
  <c r="AP111" i="34"/>
  <c r="CK111" i="34"/>
  <c r="CD121" i="34"/>
  <c r="CK121" i="34"/>
  <c r="CV122" i="34"/>
  <c r="BX122" i="34"/>
  <c r="CA116" i="34"/>
  <c r="R117" i="34"/>
  <c r="CD118" i="34"/>
  <c r="CD119" i="34"/>
  <c r="CD120" i="34"/>
  <c r="CK120" i="34"/>
  <c r="CV121" i="34"/>
  <c r="BX121" i="34"/>
  <c r="BF123" i="34"/>
  <c r="AP123" i="34"/>
  <c r="BT116" i="34"/>
  <c r="K117" i="34"/>
  <c r="BT117" i="34"/>
  <c r="L118" i="34"/>
  <c r="S118" i="34" s="1"/>
  <c r="K118" i="34"/>
  <c r="AZ118" i="34"/>
  <c r="L119" i="34"/>
  <c r="S119" i="34" s="1"/>
  <c r="K119" i="34"/>
  <c r="AZ119" i="34"/>
  <c r="L120" i="34"/>
  <c r="S120" i="34" s="1"/>
  <c r="K120" i="34"/>
  <c r="AZ120" i="34"/>
  <c r="BF122" i="34"/>
  <c r="AP122" i="34"/>
  <c r="E116" i="34"/>
  <c r="K116" i="34" s="1"/>
  <c r="BF121" i="34"/>
  <c r="AP121" i="34"/>
  <c r="CD122" i="34"/>
  <c r="CK122" i="34"/>
  <c r="BX123" i="34"/>
  <c r="BT126" i="34"/>
  <c r="BM126" i="34"/>
  <c r="BJ125" i="34"/>
  <c r="K121" i="34"/>
  <c r="K122" i="34"/>
  <c r="K123" i="34"/>
  <c r="R127" i="34"/>
  <c r="AB127" i="34"/>
  <c r="BF128" i="34"/>
  <c r="AP128" i="34"/>
  <c r="AP130" i="34"/>
  <c r="O125" i="34"/>
  <c r="CA125" i="34"/>
  <c r="L126" i="34"/>
  <c r="K126" i="34"/>
  <c r="E125" i="34"/>
  <c r="K125" i="34" s="1"/>
  <c r="CD127" i="34"/>
  <c r="BT127" i="34"/>
  <c r="AC128" i="34"/>
  <c r="AJ128" i="34" s="1"/>
  <c r="AQ128" i="34" s="1"/>
  <c r="AV128" i="34" s="1"/>
  <c r="BX129" i="34"/>
  <c r="CV129" i="34"/>
  <c r="L127" i="34"/>
  <c r="S127" i="34" s="1"/>
  <c r="K127" i="34"/>
  <c r="Y125" i="34"/>
  <c r="AI125" i="34" s="1"/>
  <c r="AM125" i="34"/>
  <c r="CR128" i="34"/>
  <c r="CK128" i="34"/>
  <c r="AI130" i="34"/>
  <c r="BX130" i="34"/>
  <c r="AP131" i="34"/>
  <c r="AI131" i="34"/>
  <c r="CV131" i="34"/>
  <c r="BX131" i="34"/>
  <c r="CD131" i="34"/>
  <c r="BT131" i="34"/>
  <c r="BQ125" i="34"/>
  <c r="CH125" i="34"/>
  <c r="CR125" i="34" s="1"/>
  <c r="L130" i="34"/>
  <c r="S130" i="34" s="1"/>
  <c r="AB130" i="34"/>
  <c r="BT130" i="34"/>
  <c r="BM130" i="34"/>
  <c r="CV130" i="34"/>
  <c r="R133" i="34"/>
  <c r="K133" i="34"/>
  <c r="BX126" i="34"/>
  <c r="AP127" i="34"/>
  <c r="AI127" i="34"/>
  <c r="AZ128" i="34"/>
  <c r="BM129" i="34"/>
  <c r="BF129" i="34"/>
  <c r="BF132" i="34"/>
  <c r="AP132" i="34"/>
  <c r="CR132" i="34"/>
  <c r="CK132" i="34"/>
  <c r="BT133" i="34"/>
  <c r="BM133" i="34"/>
  <c r="AB134" i="34"/>
  <c r="AZ134" i="34"/>
  <c r="AZ136" i="34"/>
  <c r="AV136" i="34"/>
  <c r="CV138" i="34"/>
  <c r="CX138" i="34" s="1"/>
  <c r="BB138" i="34"/>
  <c r="BX138" i="34"/>
  <c r="K204" i="35"/>
  <c r="K206" i="35" s="1"/>
  <c r="K130" i="34"/>
  <c r="AZ132" i="34"/>
  <c r="CV133" i="34"/>
  <c r="BF134" i="34"/>
  <c r="BX135" i="34"/>
  <c r="BZ135" i="34" s="1"/>
  <c r="CV135" i="34"/>
  <c r="CX135" i="34" s="1"/>
  <c r="L133" i="34"/>
  <c r="S133" i="34" s="1"/>
  <c r="AP134" i="34"/>
  <c r="CR134" i="34"/>
  <c r="BB135" i="34"/>
  <c r="AV135" i="34"/>
  <c r="L138" i="34"/>
  <c r="S138" i="34" s="1"/>
  <c r="R138" i="34"/>
  <c r="AP138" i="34"/>
  <c r="H204" i="35"/>
  <c r="H206" i="35" s="1"/>
  <c r="D204" i="35"/>
  <c r="D206" i="35" s="1"/>
  <c r="CR5" i="34" l="1"/>
  <c r="K104" i="34"/>
  <c r="X50" i="34"/>
  <c r="AC50" i="34"/>
  <c r="AJ50" i="34" s="1"/>
  <c r="AQ50" i="34" s="1"/>
  <c r="AC101" i="34"/>
  <c r="AJ101" i="34" s="1"/>
  <c r="AQ101" i="34" s="1"/>
  <c r="AG26" i="34"/>
  <c r="CB24" i="34"/>
  <c r="I24" i="34"/>
  <c r="AF38" i="34"/>
  <c r="AF124" i="34" s="1"/>
  <c r="BF125" i="34"/>
  <c r="CR83" i="34"/>
  <c r="CD83" i="34"/>
  <c r="CR93" i="34"/>
  <c r="E33" i="34"/>
  <c r="F33" i="34" s="1"/>
  <c r="BJ38" i="34"/>
  <c r="BJ124" i="34" s="1"/>
  <c r="BL138" i="34" s="1"/>
  <c r="BM39" i="34"/>
  <c r="CD10" i="34"/>
  <c r="CA38" i="34"/>
  <c r="X47" i="34"/>
  <c r="AC47" i="34"/>
  <c r="AJ47" i="34" s="1"/>
  <c r="AQ47" i="34" s="1"/>
  <c r="AC131" i="34"/>
  <c r="AJ131" i="34" s="1"/>
  <c r="AQ131" i="34" s="1"/>
  <c r="X131" i="34"/>
  <c r="AC122" i="34"/>
  <c r="AJ122" i="34" s="1"/>
  <c r="AQ122" i="34" s="1"/>
  <c r="AV122" i="34" s="1"/>
  <c r="X122" i="34"/>
  <c r="K83" i="34"/>
  <c r="X52" i="34"/>
  <c r="BR26" i="34"/>
  <c r="BK23" i="34"/>
  <c r="R93" i="34"/>
  <c r="AB104" i="34"/>
  <c r="CK5" i="34"/>
  <c r="AB5" i="34"/>
  <c r="X111" i="34"/>
  <c r="CA34" i="34"/>
  <c r="CB34" i="34" s="1"/>
  <c r="BR27" i="34"/>
  <c r="CI8" i="34"/>
  <c r="BK24" i="34"/>
  <c r="CD26" i="34"/>
  <c r="CD93" i="34"/>
  <c r="BT18" i="34"/>
  <c r="CI23" i="34"/>
  <c r="AN23" i="34"/>
  <c r="BF5" i="34"/>
  <c r="CK23" i="34"/>
  <c r="CK93" i="34"/>
  <c r="Y124" i="34"/>
  <c r="AA55" i="34" s="1"/>
  <c r="X123" i="34"/>
  <c r="BL48" i="34"/>
  <c r="CO38" i="34"/>
  <c r="CO124" i="34" s="1"/>
  <c r="BF104" i="34"/>
  <c r="AP93" i="34"/>
  <c r="AC80" i="34"/>
  <c r="AJ80" i="34" s="1"/>
  <c r="AQ80" i="34" s="1"/>
  <c r="X80" i="34"/>
  <c r="X74" i="34"/>
  <c r="CD68" i="34"/>
  <c r="AB68" i="34"/>
  <c r="K68" i="34"/>
  <c r="AP38" i="34"/>
  <c r="BQ38" i="34"/>
  <c r="BQ124" i="34" s="1"/>
  <c r="CH22" i="34"/>
  <c r="CR22" i="34" s="1"/>
  <c r="L26" i="34"/>
  <c r="CK29" i="34"/>
  <c r="R26" i="34"/>
  <c r="S6" i="34"/>
  <c r="S5" i="34" s="1"/>
  <c r="X5" i="34" s="1"/>
  <c r="L5" i="34"/>
  <c r="AP5" i="34"/>
  <c r="BT5" i="34"/>
  <c r="CD5" i="34"/>
  <c r="BR8" i="34"/>
  <c r="R5" i="34"/>
  <c r="CB8" i="34"/>
  <c r="BM5" i="34"/>
  <c r="W6" i="34"/>
  <c r="W19" i="34"/>
  <c r="W52" i="34"/>
  <c r="W69" i="34"/>
  <c r="W87" i="34"/>
  <c r="W111" i="34"/>
  <c r="W130" i="34"/>
  <c r="W5" i="34"/>
  <c r="W38" i="34"/>
  <c r="W22" i="34"/>
  <c r="W4" i="34"/>
  <c r="W64" i="34"/>
  <c r="W73" i="34"/>
  <c r="W91" i="34"/>
  <c r="W117" i="34"/>
  <c r="W125" i="34"/>
  <c r="W141" i="34" s="1"/>
  <c r="W40" i="34"/>
  <c r="W46" i="34"/>
  <c r="W61" i="34"/>
  <c r="W77" i="34"/>
  <c r="W97" i="34"/>
  <c r="W121" i="34"/>
  <c r="W16" i="34"/>
  <c r="W42" i="34"/>
  <c r="V36" i="34"/>
  <c r="W7" i="34"/>
  <c r="W47" i="34"/>
  <c r="W53" i="34"/>
  <c r="W54" i="34"/>
  <c r="W58" i="34"/>
  <c r="W62" i="34"/>
  <c r="W80" i="34"/>
  <c r="W70" i="34"/>
  <c r="W74" i="34"/>
  <c r="W78" i="34"/>
  <c r="W84" i="34"/>
  <c r="W88" i="34"/>
  <c r="W94" i="34"/>
  <c r="W98" i="34"/>
  <c r="W104" i="34"/>
  <c r="W110" i="34"/>
  <c r="W118" i="34"/>
  <c r="W123" i="34"/>
  <c r="W138" i="34"/>
  <c r="W134" i="34"/>
  <c r="W129" i="34"/>
  <c r="H4" i="34"/>
  <c r="I5" i="34" s="1"/>
  <c r="E4" i="34"/>
  <c r="F5" i="34" s="1"/>
  <c r="W43" i="34"/>
  <c r="W13" i="34"/>
  <c r="W18" i="34"/>
  <c r="W44" i="34"/>
  <c r="W36" i="34"/>
  <c r="F24" i="34"/>
  <c r="K10" i="34"/>
  <c r="W12" i="34"/>
  <c r="W57" i="34"/>
  <c r="W48" i="34"/>
  <c r="W55" i="34"/>
  <c r="W56" i="34"/>
  <c r="W59" i="34"/>
  <c r="W63" i="34"/>
  <c r="W81" i="34"/>
  <c r="W71" i="34"/>
  <c r="W75" i="34"/>
  <c r="W93" i="34"/>
  <c r="W85" i="34"/>
  <c r="W89" i="34"/>
  <c r="W101" i="34"/>
  <c r="W99" i="34"/>
  <c r="W105" i="34"/>
  <c r="W122" i="34"/>
  <c r="W119" i="34"/>
  <c r="W124" i="34"/>
  <c r="W131" i="34"/>
  <c r="W126" i="34"/>
  <c r="I27" i="34"/>
  <c r="CO33" i="34"/>
  <c r="CP33" i="34" s="1"/>
  <c r="H33" i="34"/>
  <c r="F39" i="34"/>
  <c r="W41" i="34"/>
  <c r="W15" i="34"/>
  <c r="W39" i="34"/>
  <c r="W10" i="34"/>
  <c r="F23" i="34"/>
  <c r="W45" i="34"/>
  <c r="W49" i="34"/>
  <c r="W50" i="34"/>
  <c r="W66" i="34"/>
  <c r="W60" i="34"/>
  <c r="W65" i="34"/>
  <c r="W68" i="34"/>
  <c r="W72" i="34"/>
  <c r="W76" i="34"/>
  <c r="W95" i="34"/>
  <c r="W86" i="34"/>
  <c r="W90" i="34"/>
  <c r="W96" i="34"/>
  <c r="W100" i="34"/>
  <c r="W106" i="34"/>
  <c r="W116" i="34"/>
  <c r="W120" i="34"/>
  <c r="W128" i="34"/>
  <c r="W132" i="34"/>
  <c r="BM18" i="34"/>
  <c r="R10" i="34"/>
  <c r="X72" i="34"/>
  <c r="P27" i="34"/>
  <c r="O38" i="34"/>
  <c r="O124" i="34" s="1"/>
  <c r="Q81" i="34" s="1"/>
  <c r="X81" i="34"/>
  <c r="P26" i="34"/>
  <c r="X43" i="34"/>
  <c r="X45" i="34"/>
  <c r="X12" i="34"/>
  <c r="X71" i="34"/>
  <c r="X79" i="34"/>
  <c r="AC56" i="34"/>
  <c r="AJ56" i="34" s="1"/>
  <c r="AQ56" i="34" s="1"/>
  <c r="X49" i="34"/>
  <c r="P24" i="34"/>
  <c r="X44" i="34"/>
  <c r="X27" i="34"/>
  <c r="X7" i="34"/>
  <c r="X132" i="34"/>
  <c r="X134" i="34"/>
  <c r="AC77" i="34"/>
  <c r="AJ77" i="34" s="1"/>
  <c r="AQ77" i="34" s="1"/>
  <c r="AV77" i="34" s="1"/>
  <c r="X70" i="34"/>
  <c r="O22" i="34"/>
  <c r="O34" i="34"/>
  <c r="P34" i="34" s="1"/>
  <c r="X129" i="34"/>
  <c r="I8" i="34"/>
  <c r="X121" i="34"/>
  <c r="AC121" i="34"/>
  <c r="AJ121" i="34" s="1"/>
  <c r="AQ121" i="34" s="1"/>
  <c r="AV121" i="34" s="1"/>
  <c r="X75" i="34"/>
  <c r="AC75" i="34"/>
  <c r="AJ75" i="34" s="1"/>
  <c r="AQ75" i="34" s="1"/>
  <c r="AV75" i="34" s="1"/>
  <c r="X76" i="34"/>
  <c r="AC63" i="34"/>
  <c r="AJ63" i="34" s="1"/>
  <c r="AQ63" i="34" s="1"/>
  <c r="X42" i="34"/>
  <c r="I23" i="34"/>
  <c r="H34" i="34"/>
  <c r="AC62" i="34"/>
  <c r="AJ62" i="34" s="1"/>
  <c r="AQ62" i="34" s="1"/>
  <c r="H38" i="34"/>
  <c r="I38" i="34" s="1"/>
  <c r="L104" i="34"/>
  <c r="AC61" i="34"/>
  <c r="AJ61" i="34" s="1"/>
  <c r="AQ61" i="34" s="1"/>
  <c r="AW61" i="34" s="1"/>
  <c r="BB61" i="34" s="1"/>
  <c r="AC59" i="34"/>
  <c r="AJ59" i="34" s="1"/>
  <c r="AQ59" i="34" s="1"/>
  <c r="AC58" i="34"/>
  <c r="AJ58" i="34" s="1"/>
  <c r="AQ58" i="34" s="1"/>
  <c r="AV58" i="34" s="1"/>
  <c r="X54" i="34"/>
  <c r="O4" i="35"/>
  <c r="O34" i="35" s="1"/>
  <c r="O37" i="35"/>
  <c r="O36" i="35" s="1"/>
  <c r="AP116" i="34"/>
  <c r="AB116" i="34"/>
  <c r="BF83" i="34"/>
  <c r="R83" i="34"/>
  <c r="AI68" i="34"/>
  <c r="R68" i="34"/>
  <c r="BC38" i="34"/>
  <c r="BC124" i="34" s="1"/>
  <c r="BM124" i="34" s="1"/>
  <c r="BF39" i="34"/>
  <c r="H22" i="34"/>
  <c r="R23" i="34"/>
  <c r="S24" i="34"/>
  <c r="L23" i="34"/>
  <c r="BT23" i="34"/>
  <c r="BM23" i="34"/>
  <c r="AP23" i="34"/>
  <c r="AM22" i="34"/>
  <c r="AP22" i="34" s="1"/>
  <c r="CK125" i="34"/>
  <c r="CD34" i="34"/>
  <c r="BM33" i="34"/>
  <c r="S16" i="34"/>
  <c r="L15" i="34"/>
  <c r="M30" i="34" s="1"/>
  <c r="O33" i="34"/>
  <c r="P33" i="34" s="1"/>
  <c r="O4" i="34"/>
  <c r="AP18" i="34"/>
  <c r="AM4" i="34"/>
  <c r="AN5" i="34" s="1"/>
  <c r="K18" i="34"/>
  <c r="CK68" i="34"/>
  <c r="BL68" i="34"/>
  <c r="BL84" i="34"/>
  <c r="BL104" i="34"/>
  <c r="BL44" i="34"/>
  <c r="BL42" i="34"/>
  <c r="BL40" i="34"/>
  <c r="BL54" i="34"/>
  <c r="BL72" i="34"/>
  <c r="BL88" i="34"/>
  <c r="BL102" i="34"/>
  <c r="BL43" i="34"/>
  <c r="BL41" i="34"/>
  <c r="BL59" i="34"/>
  <c r="BL76" i="34"/>
  <c r="BL94" i="34"/>
  <c r="BL124" i="34"/>
  <c r="BL55" i="34"/>
  <c r="BL66" i="34"/>
  <c r="BL79" i="34"/>
  <c r="BL98" i="34"/>
  <c r="BL121" i="34"/>
  <c r="BL45" i="34"/>
  <c r="BL49" i="34"/>
  <c r="BL56" i="34"/>
  <c r="BL60" i="34"/>
  <c r="BL63" i="34"/>
  <c r="BL69" i="34"/>
  <c r="BL73" i="34"/>
  <c r="BL77" i="34"/>
  <c r="BL80" i="34"/>
  <c r="BL85" i="34"/>
  <c r="BL89" i="34"/>
  <c r="BL95" i="34"/>
  <c r="BL99" i="34"/>
  <c r="BL105" i="34"/>
  <c r="BL111" i="34"/>
  <c r="BL118" i="34"/>
  <c r="BL122" i="34"/>
  <c r="BL51" i="34"/>
  <c r="BL46" i="34"/>
  <c r="BL50" i="34"/>
  <c r="BL57" i="34"/>
  <c r="BL61" i="34"/>
  <c r="BL64" i="34"/>
  <c r="BL70" i="34"/>
  <c r="BL74" i="34"/>
  <c r="BL93" i="34"/>
  <c r="BL81" i="34"/>
  <c r="BL86" i="34"/>
  <c r="BL90" i="34"/>
  <c r="BL96" i="34"/>
  <c r="BL100" i="34"/>
  <c r="BL106" i="34"/>
  <c r="BL116" i="34"/>
  <c r="BL119" i="34"/>
  <c r="BL123" i="34"/>
  <c r="BL53" i="34"/>
  <c r="BL47" i="34"/>
  <c r="BL52" i="34"/>
  <c r="BL58" i="34"/>
  <c r="BL62" i="34"/>
  <c r="BL65" i="34"/>
  <c r="BL71" i="34"/>
  <c r="BL75" i="34"/>
  <c r="BL78" i="34"/>
  <c r="BL83" i="34"/>
  <c r="BL87" i="34"/>
  <c r="BL91" i="34"/>
  <c r="BL97" i="34"/>
  <c r="BL110" i="34"/>
  <c r="BL101" i="34"/>
  <c r="BL117" i="34"/>
  <c r="BL120" i="34"/>
  <c r="BT124" i="34"/>
  <c r="AA84" i="34"/>
  <c r="AA88" i="34"/>
  <c r="AA94" i="34"/>
  <c r="AA56" i="34"/>
  <c r="AA72" i="34"/>
  <c r="AA89" i="34"/>
  <c r="AA111" i="34"/>
  <c r="AI38" i="34"/>
  <c r="AA43" i="34"/>
  <c r="AA46" i="34"/>
  <c r="AA62" i="34"/>
  <c r="AA93" i="34"/>
  <c r="AA98" i="34"/>
  <c r="AA124" i="34"/>
  <c r="AA53" i="34"/>
  <c r="AA59" i="34"/>
  <c r="AA79" i="34"/>
  <c r="AA102" i="34"/>
  <c r="AA123" i="34"/>
  <c r="BT38" i="34"/>
  <c r="CR39" i="34"/>
  <c r="CQ43" i="34"/>
  <c r="CQ41" i="34"/>
  <c r="CQ124" i="34"/>
  <c r="CQ122" i="34"/>
  <c r="CQ116" i="34"/>
  <c r="CQ105" i="34"/>
  <c r="CQ99" i="34"/>
  <c r="CQ95" i="34"/>
  <c r="CQ89" i="34"/>
  <c r="CQ85" i="34"/>
  <c r="CQ93" i="34"/>
  <c r="CQ78" i="34"/>
  <c r="CQ74" i="34"/>
  <c r="CQ70" i="34"/>
  <c r="CQ63" i="34"/>
  <c r="CQ60" i="34"/>
  <c r="CQ64" i="34"/>
  <c r="CQ49" i="34"/>
  <c r="CQ48" i="34"/>
  <c r="CQ44" i="34"/>
  <c r="CQ40" i="34"/>
  <c r="CQ38" i="34"/>
  <c r="CQ123" i="34"/>
  <c r="CQ119" i="34"/>
  <c r="CQ110" i="34"/>
  <c r="CQ104" i="34"/>
  <c r="CQ98" i="34"/>
  <c r="CQ102" i="34"/>
  <c r="CQ88" i="34"/>
  <c r="CQ84" i="34"/>
  <c r="CQ81" i="34"/>
  <c r="CQ77" i="34"/>
  <c r="CQ73" i="34"/>
  <c r="CQ69" i="34"/>
  <c r="CQ66" i="34"/>
  <c r="CQ59" i="34"/>
  <c r="CQ55" i="34"/>
  <c r="CQ54" i="34"/>
  <c r="CQ47" i="34"/>
  <c r="CQ56" i="34"/>
  <c r="CQ39" i="34"/>
  <c r="CQ120" i="34"/>
  <c r="CQ118" i="34"/>
  <c r="CQ111" i="34"/>
  <c r="CQ101" i="34"/>
  <c r="CQ97" i="34"/>
  <c r="CQ91" i="34"/>
  <c r="CQ87" i="34"/>
  <c r="CQ83" i="34"/>
  <c r="CQ80" i="34"/>
  <c r="CQ76" i="34"/>
  <c r="CQ72" i="34"/>
  <c r="CQ68" i="34"/>
  <c r="CQ62" i="34"/>
  <c r="CQ58" i="34"/>
  <c r="CQ53" i="34"/>
  <c r="CQ52" i="34"/>
  <c r="CQ46" i="34"/>
  <c r="CQ42" i="34"/>
  <c r="CQ138" i="34"/>
  <c r="CQ121" i="34"/>
  <c r="CQ117" i="34"/>
  <c r="CQ106" i="34"/>
  <c r="CQ100" i="34"/>
  <c r="CQ96" i="34"/>
  <c r="CQ90" i="34"/>
  <c r="CQ86" i="34"/>
  <c r="CQ94" i="34"/>
  <c r="CQ79" i="34"/>
  <c r="CQ75" i="34"/>
  <c r="CQ71" i="34"/>
  <c r="CQ65" i="34"/>
  <c r="CQ61" i="34"/>
  <c r="CQ57" i="34"/>
  <c r="CQ51" i="34"/>
  <c r="CQ50" i="34"/>
  <c r="CQ45" i="34"/>
  <c r="CD125" i="34"/>
  <c r="CP8" i="34"/>
  <c r="CP24" i="34"/>
  <c r="CK22" i="34"/>
  <c r="CD33" i="34"/>
  <c r="CK83" i="34"/>
  <c r="CH38" i="34"/>
  <c r="CD38" i="34"/>
  <c r="X91" i="34"/>
  <c r="AC91" i="34"/>
  <c r="AJ91" i="34" s="1"/>
  <c r="AQ91" i="34" s="1"/>
  <c r="AW91" i="34" s="1"/>
  <c r="BB91" i="34" s="1"/>
  <c r="CX92" i="34"/>
  <c r="CA124" i="34"/>
  <c r="CC123" i="34" s="1"/>
  <c r="BL39" i="34"/>
  <c r="BL38" i="34"/>
  <c r="F83" i="34"/>
  <c r="BZ91" i="34"/>
  <c r="CX91" i="34"/>
  <c r="BB136" i="34"/>
  <c r="BX136" i="34"/>
  <c r="BZ136" i="34" s="1"/>
  <c r="CV136" i="34"/>
  <c r="CX136" i="34" s="1"/>
  <c r="CV119" i="34"/>
  <c r="BX119" i="34"/>
  <c r="CV118" i="34"/>
  <c r="BX118" i="34"/>
  <c r="BG101" i="34"/>
  <c r="BN101" i="34" s="1"/>
  <c r="BU101" i="34" s="1"/>
  <c r="CE101" i="34" s="1"/>
  <c r="CL101" i="34" s="1"/>
  <c r="CS101" i="34" s="1"/>
  <c r="AW101" i="34"/>
  <c r="BB101" i="34" s="1"/>
  <c r="AW111" i="34"/>
  <c r="BB111" i="34" s="1"/>
  <c r="BG111" i="34"/>
  <c r="BN111" i="34" s="1"/>
  <c r="BU111" i="34" s="1"/>
  <c r="CE111" i="34" s="1"/>
  <c r="CL111" i="34" s="1"/>
  <c r="CS111" i="34" s="1"/>
  <c r="X102" i="34"/>
  <c r="AC102" i="34"/>
  <c r="AJ102" i="34" s="1"/>
  <c r="AQ102" i="34" s="1"/>
  <c r="X86" i="34"/>
  <c r="AC86" i="34"/>
  <c r="AJ86" i="34" s="1"/>
  <c r="AQ86" i="34" s="1"/>
  <c r="AW77" i="34"/>
  <c r="BB77" i="34" s="1"/>
  <c r="BG77" i="34"/>
  <c r="BN77" i="34" s="1"/>
  <c r="BU77" i="34" s="1"/>
  <c r="CE77" i="34" s="1"/>
  <c r="CL77" i="34" s="1"/>
  <c r="CS77" i="34" s="1"/>
  <c r="CX77" i="34" s="1"/>
  <c r="AW70" i="34"/>
  <c r="BB70" i="34" s="1"/>
  <c r="BG70" i="34"/>
  <c r="BN70" i="34" s="1"/>
  <c r="BU70" i="34" s="1"/>
  <c r="CE70" i="34" s="1"/>
  <c r="CL70" i="34" s="1"/>
  <c r="CS70" i="34" s="1"/>
  <c r="CX70" i="34" s="1"/>
  <c r="AV63" i="34"/>
  <c r="BG63" i="34"/>
  <c r="BN63" i="34" s="1"/>
  <c r="BU63" i="34" s="1"/>
  <c r="CE63" i="34" s="1"/>
  <c r="CL63" i="34" s="1"/>
  <c r="CS63" i="34" s="1"/>
  <c r="AW63" i="34"/>
  <c r="BB63" i="34" s="1"/>
  <c r="AV59" i="34"/>
  <c r="BG59" i="34"/>
  <c r="BN59" i="34" s="1"/>
  <c r="BU59" i="34" s="1"/>
  <c r="CE59" i="34" s="1"/>
  <c r="CL59" i="34" s="1"/>
  <c r="CS59" i="34" s="1"/>
  <c r="CX59" i="34" s="1"/>
  <c r="AW59" i="34"/>
  <c r="BB59" i="34" s="1"/>
  <c r="Y22" i="34"/>
  <c r="AI29" i="34"/>
  <c r="AB29" i="34"/>
  <c r="AG30" i="34"/>
  <c r="AF4" i="34"/>
  <c r="AG5" i="34" s="1"/>
  <c r="AP15" i="34"/>
  <c r="AF35" i="34"/>
  <c r="AP35" i="34" s="1"/>
  <c r="AG29" i="34"/>
  <c r="CV29" i="34"/>
  <c r="AW46" i="34"/>
  <c r="BB46" i="34" s="1"/>
  <c r="AV46" i="34"/>
  <c r="BG46" i="34"/>
  <c r="BN46" i="34" s="1"/>
  <c r="BU46" i="34" s="1"/>
  <c r="CE46" i="34" s="1"/>
  <c r="CL46" i="34" s="1"/>
  <c r="CS46" i="34" s="1"/>
  <c r="CX46" i="34" s="1"/>
  <c r="S30" i="34"/>
  <c r="L29" i="34"/>
  <c r="CR26" i="34"/>
  <c r="Y33" i="34"/>
  <c r="Z33" i="34" s="1"/>
  <c r="Z8" i="34"/>
  <c r="Z24" i="34"/>
  <c r="Z23" i="34"/>
  <c r="Y4" i="34"/>
  <c r="Z5" i="34" s="1"/>
  <c r="CV24" i="34"/>
  <c r="AZ23" i="34"/>
  <c r="BX24" i="34"/>
  <c r="BJ35" i="34"/>
  <c r="BM35" i="34" s="1"/>
  <c r="X6" i="34"/>
  <c r="AC6" i="34"/>
  <c r="AW42" i="34"/>
  <c r="BB42" i="34" s="1"/>
  <c r="BG42" i="34"/>
  <c r="BN42" i="34" s="1"/>
  <c r="BU42" i="34" s="1"/>
  <c r="AV42" i="34"/>
  <c r="BT125" i="34"/>
  <c r="CK116" i="34"/>
  <c r="CD116" i="34"/>
  <c r="AZ116" i="34"/>
  <c r="BX104" i="34"/>
  <c r="AC100" i="34"/>
  <c r="AJ100" i="34" s="1"/>
  <c r="AQ100" i="34" s="1"/>
  <c r="X100" i="34"/>
  <c r="AV78" i="34"/>
  <c r="BG78" i="34"/>
  <c r="BN78" i="34" s="1"/>
  <c r="BU78" i="34" s="1"/>
  <c r="CE78" i="34" s="1"/>
  <c r="CL78" i="34" s="1"/>
  <c r="CS78" i="34" s="1"/>
  <c r="CX78" i="34" s="1"/>
  <c r="AW78" i="34"/>
  <c r="BB78" i="34" s="1"/>
  <c r="I33" i="34"/>
  <c r="AZ33" i="34"/>
  <c r="BA8" i="34"/>
  <c r="BA33" i="34"/>
  <c r="BA24" i="34"/>
  <c r="BA23" i="34"/>
  <c r="AZ4" i="34"/>
  <c r="BA5" i="34" s="1"/>
  <c r="F34" i="34"/>
  <c r="AN138" i="34"/>
  <c r="AN133" i="34"/>
  <c r="AN134" i="34"/>
  <c r="AN130" i="34"/>
  <c r="AN126" i="34"/>
  <c r="AN131" i="34"/>
  <c r="AN127" i="34"/>
  <c r="AN132" i="34"/>
  <c r="AN129" i="34"/>
  <c r="AN128" i="34"/>
  <c r="AN125" i="34"/>
  <c r="AN123" i="34"/>
  <c r="AN122" i="34"/>
  <c r="AN121" i="34"/>
  <c r="AN120" i="34"/>
  <c r="AN119" i="34"/>
  <c r="AN118" i="34"/>
  <c r="AN117" i="34"/>
  <c r="AN116" i="34"/>
  <c r="AN111" i="34"/>
  <c r="AN102" i="34"/>
  <c r="AN101" i="34"/>
  <c r="AN106" i="34"/>
  <c r="AN105" i="34"/>
  <c r="AN104" i="34"/>
  <c r="AN110" i="34"/>
  <c r="AN100" i="34"/>
  <c r="AN99" i="34"/>
  <c r="AN98" i="34"/>
  <c r="AN97" i="34"/>
  <c r="AN96" i="34"/>
  <c r="AN95" i="34"/>
  <c r="AN94" i="34"/>
  <c r="AN91" i="34"/>
  <c r="AN90" i="34"/>
  <c r="AN89" i="34"/>
  <c r="AN88" i="34"/>
  <c r="AN87" i="34"/>
  <c r="AN86" i="34"/>
  <c r="AN85" i="34"/>
  <c r="AN84" i="34"/>
  <c r="AN83" i="34"/>
  <c r="AN81" i="34"/>
  <c r="AN80" i="34"/>
  <c r="AN79" i="34"/>
  <c r="AN78" i="34"/>
  <c r="AN93" i="34"/>
  <c r="AN66" i="34"/>
  <c r="AN77" i="34"/>
  <c r="AN76" i="34"/>
  <c r="AN75" i="34"/>
  <c r="AN74" i="34"/>
  <c r="AN73" i="34"/>
  <c r="AN72" i="34"/>
  <c r="AN71" i="34"/>
  <c r="AN70" i="34"/>
  <c r="AN69" i="34"/>
  <c r="AN68" i="34"/>
  <c r="AN65" i="34"/>
  <c r="AN64" i="34"/>
  <c r="AN63" i="34"/>
  <c r="AN62" i="34"/>
  <c r="AN61" i="34"/>
  <c r="AN60" i="34"/>
  <c r="AN59" i="34"/>
  <c r="AN58" i="34"/>
  <c r="AN57" i="34"/>
  <c r="AN55" i="34"/>
  <c r="AN53" i="34"/>
  <c r="AN51" i="34"/>
  <c r="AN49" i="34"/>
  <c r="AN48" i="34"/>
  <c r="AN47" i="34"/>
  <c r="AN46" i="34"/>
  <c r="AN45" i="34"/>
  <c r="AN56" i="34"/>
  <c r="AN54" i="34"/>
  <c r="AN52" i="34"/>
  <c r="AN50" i="34"/>
  <c r="AN44" i="34"/>
  <c r="AN42" i="34"/>
  <c r="AN40" i="34"/>
  <c r="AN38" i="34"/>
  <c r="AN18" i="34"/>
  <c r="AN16" i="34"/>
  <c r="AN10" i="34"/>
  <c r="AN4" i="34"/>
  <c r="AN19" i="34"/>
  <c r="AN11" i="34"/>
  <c r="AN6" i="34"/>
  <c r="AN7" i="34"/>
  <c r="AN43" i="34"/>
  <c r="AN41" i="34"/>
  <c r="AN12" i="34"/>
  <c r="AN39" i="34"/>
  <c r="AN15" i="34"/>
  <c r="AN13" i="34"/>
  <c r="CB138" i="34"/>
  <c r="CB133" i="34"/>
  <c r="CB129" i="34"/>
  <c r="CB125" i="34"/>
  <c r="CB130" i="34"/>
  <c r="CB126" i="34"/>
  <c r="CB134" i="34"/>
  <c r="CB131" i="34"/>
  <c r="CB128" i="34"/>
  <c r="CB132" i="34"/>
  <c r="CB127" i="34"/>
  <c r="CB123" i="34"/>
  <c r="CB122" i="34"/>
  <c r="CB121" i="34"/>
  <c r="CB120" i="34"/>
  <c r="CB119" i="34"/>
  <c r="CB118" i="34"/>
  <c r="CB117" i="34"/>
  <c r="CB116" i="34"/>
  <c r="CB111" i="34"/>
  <c r="CB102" i="34"/>
  <c r="CB101" i="34"/>
  <c r="CB106" i="34"/>
  <c r="CB105" i="34"/>
  <c r="CB104" i="34"/>
  <c r="CB110" i="34"/>
  <c r="CB100" i="34"/>
  <c r="CB99" i="34"/>
  <c r="CB98" i="34"/>
  <c r="CB97" i="34"/>
  <c r="CB96" i="34"/>
  <c r="CB95" i="34"/>
  <c r="CB94" i="34"/>
  <c r="CB91" i="34"/>
  <c r="CB90" i="34"/>
  <c r="CB89" i="34"/>
  <c r="CB88" i="34"/>
  <c r="CB87" i="34"/>
  <c r="CB86" i="34"/>
  <c r="CB85" i="34"/>
  <c r="CB84" i="34"/>
  <c r="CB83" i="34"/>
  <c r="CB81" i="34"/>
  <c r="CB80" i="34"/>
  <c r="CB79" i="34"/>
  <c r="CB78" i="34"/>
  <c r="CB93" i="34"/>
  <c r="CB77" i="34"/>
  <c r="CB66" i="34"/>
  <c r="CB76" i="34"/>
  <c r="CB75" i="34"/>
  <c r="CB74" i="34"/>
  <c r="CB73" i="34"/>
  <c r="CB72" i="34"/>
  <c r="CB71" i="34"/>
  <c r="CB70" i="34"/>
  <c r="CB69" i="34"/>
  <c r="CB68" i="34"/>
  <c r="CB65" i="34"/>
  <c r="CB64" i="34"/>
  <c r="CB63" i="34"/>
  <c r="CB62" i="34"/>
  <c r="CB61" i="34"/>
  <c r="CB60" i="34"/>
  <c r="CB59" i="34"/>
  <c r="CB58" i="34"/>
  <c r="CB57" i="34"/>
  <c r="CB56" i="34"/>
  <c r="CB55" i="34"/>
  <c r="CB53" i="34"/>
  <c r="CB51" i="34"/>
  <c r="CB49" i="34"/>
  <c r="CB48" i="34"/>
  <c r="CB47" i="34"/>
  <c r="CB46" i="34"/>
  <c r="CB45" i="34"/>
  <c r="CB54" i="34"/>
  <c r="CB52" i="34"/>
  <c r="CB50" i="34"/>
  <c r="CB44" i="34"/>
  <c r="CB15" i="34"/>
  <c r="CB13" i="34"/>
  <c r="CB42" i="34"/>
  <c r="CB40" i="34"/>
  <c r="CB18" i="34"/>
  <c r="CB16" i="34"/>
  <c r="CB10" i="34"/>
  <c r="CB4" i="34"/>
  <c r="CB38" i="34"/>
  <c r="CB22" i="34"/>
  <c r="CB19" i="34"/>
  <c r="CB11" i="34"/>
  <c r="CB6" i="34"/>
  <c r="CB43" i="34"/>
  <c r="CB41" i="34"/>
  <c r="CB39" i="34"/>
  <c r="CA36" i="34"/>
  <c r="CB12" i="34"/>
  <c r="CB7" i="34"/>
  <c r="AC133" i="34"/>
  <c r="AJ133" i="34" s="1"/>
  <c r="AQ133" i="34" s="1"/>
  <c r="X133" i="34"/>
  <c r="C204" i="35"/>
  <c r="CV134" i="34"/>
  <c r="BX134" i="34"/>
  <c r="BG131" i="34"/>
  <c r="BN131" i="34" s="1"/>
  <c r="BU131" i="34" s="1"/>
  <c r="CE131" i="34" s="1"/>
  <c r="CL131" i="34" s="1"/>
  <c r="CS131" i="34" s="1"/>
  <c r="CX131" i="34" s="1"/>
  <c r="AW131" i="34"/>
  <c r="BB131" i="34" s="1"/>
  <c r="AV131" i="34"/>
  <c r="BM125" i="34"/>
  <c r="AC127" i="34"/>
  <c r="AJ127" i="34" s="1"/>
  <c r="AQ127" i="34" s="1"/>
  <c r="X127" i="34"/>
  <c r="AB125" i="34"/>
  <c r="CV111" i="34"/>
  <c r="BX111" i="34"/>
  <c r="BZ111" i="34" s="1"/>
  <c r="AZ83" i="34"/>
  <c r="CV83" i="34"/>
  <c r="BZ103" i="34"/>
  <c r="CE103" i="34"/>
  <c r="CL103" i="34" s="1"/>
  <c r="CS103" i="34" s="1"/>
  <c r="CX103" i="34" s="1"/>
  <c r="AC99" i="34"/>
  <c r="AJ99" i="34" s="1"/>
  <c r="AQ99" i="34" s="1"/>
  <c r="X99" i="34"/>
  <c r="AW106" i="34"/>
  <c r="BB106" i="34" s="1"/>
  <c r="AV106" i="34"/>
  <c r="BG106" i="34"/>
  <c r="BN106" i="34" s="1"/>
  <c r="BU106" i="34" s="1"/>
  <c r="CE106" i="34" s="1"/>
  <c r="CL106" i="34" s="1"/>
  <c r="CS106" i="34" s="1"/>
  <c r="CX106" i="34" s="1"/>
  <c r="AC97" i="34"/>
  <c r="AJ97" i="34" s="1"/>
  <c r="AQ97" i="34" s="1"/>
  <c r="X97" i="34"/>
  <c r="BZ92" i="34"/>
  <c r="X89" i="34"/>
  <c r="AC89" i="34"/>
  <c r="AJ89" i="34" s="1"/>
  <c r="AQ89" i="34" s="1"/>
  <c r="X85" i="34"/>
  <c r="AC85" i="34"/>
  <c r="AJ85" i="34" s="1"/>
  <c r="AQ85" i="34" s="1"/>
  <c r="CV82" i="34"/>
  <c r="CX82" i="34" s="1"/>
  <c r="BX82" i="34"/>
  <c r="BZ82" i="34" s="1"/>
  <c r="BB82" i="34"/>
  <c r="AW81" i="34"/>
  <c r="BB81" i="34" s="1"/>
  <c r="AV81" i="34"/>
  <c r="BG81" i="34"/>
  <c r="BN81" i="34" s="1"/>
  <c r="BU81" i="34" s="1"/>
  <c r="CE81" i="34" s="1"/>
  <c r="CL81" i="34" s="1"/>
  <c r="CS81" i="34" s="1"/>
  <c r="CX81" i="34" s="1"/>
  <c r="AW73" i="34"/>
  <c r="BB73" i="34" s="1"/>
  <c r="BG73" i="34"/>
  <c r="BN73" i="34" s="1"/>
  <c r="BU73" i="34" s="1"/>
  <c r="CE73" i="34" s="1"/>
  <c r="CL73" i="34" s="1"/>
  <c r="CS73" i="34" s="1"/>
  <c r="CX73" i="34" s="1"/>
  <c r="CV66" i="34"/>
  <c r="BX66" i="34"/>
  <c r="AW76" i="34"/>
  <c r="BB76" i="34" s="1"/>
  <c r="BG76" i="34"/>
  <c r="BN76" i="34" s="1"/>
  <c r="BU76" i="34" s="1"/>
  <c r="CE76" i="34" s="1"/>
  <c r="CL76" i="34" s="1"/>
  <c r="CS76" i="34" s="1"/>
  <c r="CX76" i="34" s="1"/>
  <c r="AC55" i="34"/>
  <c r="AJ55" i="34" s="1"/>
  <c r="AQ55" i="34" s="1"/>
  <c r="X55" i="34"/>
  <c r="AC53" i="34"/>
  <c r="AJ53" i="34" s="1"/>
  <c r="AQ53" i="34" s="1"/>
  <c r="X53" i="34"/>
  <c r="AC51" i="34"/>
  <c r="AJ51" i="34" s="1"/>
  <c r="AQ51" i="34" s="1"/>
  <c r="X51" i="34"/>
  <c r="AW54" i="34"/>
  <c r="BB54" i="34" s="1"/>
  <c r="BG54" i="34"/>
  <c r="BN54" i="34" s="1"/>
  <c r="BU54" i="34" s="1"/>
  <c r="AV54" i="34"/>
  <c r="AU26" i="34"/>
  <c r="AT34" i="34"/>
  <c r="AU27" i="34"/>
  <c r="AU24" i="34"/>
  <c r="AU23" i="34"/>
  <c r="AT4" i="34"/>
  <c r="AU5" i="34" s="1"/>
  <c r="AU8" i="34"/>
  <c r="AT33" i="34"/>
  <c r="AU33" i="34" s="1"/>
  <c r="BC22" i="34"/>
  <c r="BM26" i="34"/>
  <c r="CI26" i="34"/>
  <c r="CH34" i="34"/>
  <c r="CI27" i="34"/>
  <c r="CR10" i="34"/>
  <c r="AH138" i="34"/>
  <c r="AH124" i="34"/>
  <c r="AH123" i="34"/>
  <c r="AH122" i="34"/>
  <c r="AH121" i="34"/>
  <c r="AH120" i="34"/>
  <c r="AH119" i="34"/>
  <c r="AH118" i="34"/>
  <c r="AH117" i="34"/>
  <c r="AH116" i="34"/>
  <c r="AH111" i="34"/>
  <c r="AH106" i="34"/>
  <c r="AH105" i="34"/>
  <c r="AH104" i="34"/>
  <c r="AH110" i="34"/>
  <c r="AH101" i="34"/>
  <c r="AH102" i="34"/>
  <c r="AH100" i="34"/>
  <c r="AH99" i="34"/>
  <c r="AH98" i="34"/>
  <c r="AH97" i="34"/>
  <c r="AH96" i="34"/>
  <c r="AH95" i="34"/>
  <c r="AH94" i="34"/>
  <c r="AH93" i="34"/>
  <c r="AH91" i="34"/>
  <c r="AH90" i="34"/>
  <c r="AH89" i="34"/>
  <c r="AH88" i="34"/>
  <c r="AH87" i="34"/>
  <c r="AH86" i="34"/>
  <c r="AH85" i="34"/>
  <c r="AH84" i="34"/>
  <c r="AH81" i="34"/>
  <c r="AH80" i="34"/>
  <c r="AH79" i="34"/>
  <c r="AH78" i="34"/>
  <c r="AH83" i="34"/>
  <c r="AH66" i="34"/>
  <c r="AH77" i="34"/>
  <c r="AH76" i="34"/>
  <c r="AH75" i="34"/>
  <c r="AH74" i="34"/>
  <c r="AH73" i="34"/>
  <c r="AH72" i="34"/>
  <c r="AH71" i="34"/>
  <c r="AH70" i="34"/>
  <c r="AH65" i="34"/>
  <c r="AH64" i="34"/>
  <c r="AH69" i="34"/>
  <c r="AH63" i="34"/>
  <c r="AH62" i="34"/>
  <c r="AH61" i="34"/>
  <c r="AH60" i="34"/>
  <c r="AH59" i="34"/>
  <c r="AH58" i="34"/>
  <c r="AH57" i="34"/>
  <c r="AH56" i="34"/>
  <c r="AH55" i="34"/>
  <c r="AH54" i="34"/>
  <c r="AH53" i="34"/>
  <c r="AH52" i="34"/>
  <c r="AH51" i="34"/>
  <c r="AH50" i="34"/>
  <c r="AH68" i="34"/>
  <c r="AH38" i="34"/>
  <c r="AH49" i="34"/>
  <c r="AH48" i="34"/>
  <c r="AH47" i="34"/>
  <c r="AH46" i="34"/>
  <c r="AH45" i="34"/>
  <c r="AH44" i="34"/>
  <c r="AH43" i="34"/>
  <c r="AH42" i="34"/>
  <c r="AH41" i="34"/>
  <c r="AH40" i="34"/>
  <c r="AH39" i="34"/>
  <c r="CR35" i="34"/>
  <c r="AW48" i="34"/>
  <c r="BB48" i="34" s="1"/>
  <c r="AV48" i="34"/>
  <c r="BG48" i="34"/>
  <c r="BN48" i="34" s="1"/>
  <c r="BU48" i="34" s="1"/>
  <c r="CE48" i="34" s="1"/>
  <c r="CL48" i="34" s="1"/>
  <c r="CS48" i="34" s="1"/>
  <c r="CX48" i="34" s="1"/>
  <c r="CV28" i="34"/>
  <c r="CX28" i="34" s="1"/>
  <c r="BB28" i="34"/>
  <c r="BX28" i="34"/>
  <c r="BZ28" i="34" s="1"/>
  <c r="BF26" i="34"/>
  <c r="AI15" i="34"/>
  <c r="BX15" i="34"/>
  <c r="I138" i="34"/>
  <c r="I132" i="34"/>
  <c r="I128" i="34"/>
  <c r="I134" i="34"/>
  <c r="I129" i="34"/>
  <c r="I133" i="34"/>
  <c r="I127" i="34"/>
  <c r="I126" i="34"/>
  <c r="I130" i="34"/>
  <c r="I123" i="34"/>
  <c r="I122" i="34"/>
  <c r="I121" i="34"/>
  <c r="I125" i="34"/>
  <c r="I131" i="34"/>
  <c r="I116" i="34"/>
  <c r="I120" i="34"/>
  <c r="I119" i="34"/>
  <c r="I118" i="34"/>
  <c r="I117" i="34"/>
  <c r="I106" i="34"/>
  <c r="I105" i="34"/>
  <c r="I111" i="34"/>
  <c r="I110" i="34"/>
  <c r="I104" i="34"/>
  <c r="I102" i="34"/>
  <c r="I101" i="34"/>
  <c r="I100" i="34"/>
  <c r="I99" i="34"/>
  <c r="I98" i="34"/>
  <c r="I97" i="34"/>
  <c r="I96" i="34"/>
  <c r="I95" i="34"/>
  <c r="I94" i="34"/>
  <c r="I93" i="34"/>
  <c r="I91" i="34"/>
  <c r="I90" i="34"/>
  <c r="I89" i="34"/>
  <c r="I88" i="34"/>
  <c r="I87" i="34"/>
  <c r="I86" i="34"/>
  <c r="I85" i="34"/>
  <c r="I84" i="34"/>
  <c r="I83" i="34"/>
  <c r="I81" i="34"/>
  <c r="I80" i="34"/>
  <c r="I79" i="34"/>
  <c r="I78" i="34"/>
  <c r="I68" i="34"/>
  <c r="I77" i="34"/>
  <c r="I76" i="34"/>
  <c r="I75" i="34"/>
  <c r="I74" i="34"/>
  <c r="I73" i="34"/>
  <c r="I72" i="34"/>
  <c r="I71" i="34"/>
  <c r="I70" i="34"/>
  <c r="I69" i="34"/>
  <c r="I65" i="34"/>
  <c r="I64" i="34"/>
  <c r="I66" i="34"/>
  <c r="I63" i="34"/>
  <c r="I62" i="34"/>
  <c r="I61" i="34"/>
  <c r="I60" i="34"/>
  <c r="I59" i="34"/>
  <c r="I58" i="34"/>
  <c r="I57" i="34"/>
  <c r="I56" i="34"/>
  <c r="I55" i="34"/>
  <c r="I54" i="34"/>
  <c r="I53" i="34"/>
  <c r="I52" i="34"/>
  <c r="I51" i="34"/>
  <c r="I50" i="34"/>
  <c r="I39" i="34"/>
  <c r="I49" i="34"/>
  <c r="I48" i="34"/>
  <c r="I47" i="34"/>
  <c r="I46" i="34"/>
  <c r="I45" i="34"/>
  <c r="I44" i="34"/>
  <c r="I43" i="34"/>
  <c r="I42" i="34"/>
  <c r="I41" i="34"/>
  <c r="I40" i="34"/>
  <c r="I22" i="34"/>
  <c r="I12" i="34"/>
  <c r="I7" i="34"/>
  <c r="H36" i="34"/>
  <c r="I36" i="34" s="1"/>
  <c r="I13" i="34"/>
  <c r="I16" i="34"/>
  <c r="I15" i="34"/>
  <c r="I19" i="34"/>
  <c r="I18" i="34"/>
  <c r="I11" i="34"/>
  <c r="I10" i="34"/>
  <c r="I6" i="34"/>
  <c r="I4" i="34"/>
  <c r="AW44" i="34"/>
  <c r="BB44" i="34" s="1"/>
  <c r="BG44" i="34"/>
  <c r="BN44" i="34" s="1"/>
  <c r="BU44" i="34" s="1"/>
  <c r="AV44" i="34"/>
  <c r="AJ27" i="34"/>
  <c r="AC26" i="34"/>
  <c r="CK18" i="34"/>
  <c r="L10" i="34"/>
  <c r="BT33" i="34"/>
  <c r="Y35" i="34"/>
  <c r="BD33" i="34"/>
  <c r="L39" i="34"/>
  <c r="CK35" i="34"/>
  <c r="BG7" i="34"/>
  <c r="BN7" i="34" s="1"/>
  <c r="BU7" i="34" s="1"/>
  <c r="CE7" i="34" s="1"/>
  <c r="CL7" i="34" s="1"/>
  <c r="CS7" i="34" s="1"/>
  <c r="AW7" i="34"/>
  <c r="BB7" i="34" s="1"/>
  <c r="AC117" i="34"/>
  <c r="X117" i="34"/>
  <c r="S116" i="34"/>
  <c r="X116" i="34" s="1"/>
  <c r="AC105" i="34"/>
  <c r="X105" i="34"/>
  <c r="S104" i="34"/>
  <c r="X104" i="34" s="1"/>
  <c r="X96" i="34"/>
  <c r="AC96" i="34"/>
  <c r="AJ96" i="34" s="1"/>
  <c r="AQ96" i="34" s="1"/>
  <c r="BZ78" i="34"/>
  <c r="AW80" i="34"/>
  <c r="BB80" i="34" s="1"/>
  <c r="AV80" i="34"/>
  <c r="BG80" i="34"/>
  <c r="BN80" i="34" s="1"/>
  <c r="BU80" i="34" s="1"/>
  <c r="CE80" i="34" s="1"/>
  <c r="CL80" i="34" s="1"/>
  <c r="CS80" i="34" s="1"/>
  <c r="CX80" i="34" s="1"/>
  <c r="BD26" i="34"/>
  <c r="BC34" i="34"/>
  <c r="BD34" i="34" s="1"/>
  <c r="BD27" i="34"/>
  <c r="BM10" i="34"/>
  <c r="BJ22" i="34"/>
  <c r="BT22" i="34" s="1"/>
  <c r="BT29" i="34"/>
  <c r="AW45" i="34"/>
  <c r="BB45" i="34" s="1"/>
  <c r="AV45" i="34"/>
  <c r="BG45" i="34"/>
  <c r="BN45" i="34" s="1"/>
  <c r="BU45" i="34" s="1"/>
  <c r="CE45" i="34" s="1"/>
  <c r="CL45" i="34" s="1"/>
  <c r="CS45" i="34" s="1"/>
  <c r="CX45" i="34" s="1"/>
  <c r="BA27" i="34"/>
  <c r="CP138" i="34"/>
  <c r="CP134" i="34"/>
  <c r="CP133" i="34"/>
  <c r="CP131" i="34"/>
  <c r="CP127" i="34"/>
  <c r="CP124" i="34"/>
  <c r="CP132" i="34"/>
  <c r="CP128" i="34"/>
  <c r="CP126" i="34"/>
  <c r="CP129" i="34"/>
  <c r="CP130" i="34"/>
  <c r="CP122" i="34"/>
  <c r="CP121" i="34"/>
  <c r="CP120" i="34"/>
  <c r="CP125" i="34"/>
  <c r="CP123" i="34"/>
  <c r="CP119" i="34"/>
  <c r="CP118" i="34"/>
  <c r="CP117" i="34"/>
  <c r="CP116" i="34"/>
  <c r="CP111" i="34"/>
  <c r="CP106" i="34"/>
  <c r="CP105" i="34"/>
  <c r="CP104" i="34"/>
  <c r="CP110" i="34"/>
  <c r="CP102" i="34"/>
  <c r="CP101" i="34"/>
  <c r="CP100" i="34"/>
  <c r="CP99" i="34"/>
  <c r="CP98" i="34"/>
  <c r="CP97" i="34"/>
  <c r="CP96" i="34"/>
  <c r="CP95" i="34"/>
  <c r="CP94" i="34"/>
  <c r="CP93" i="34"/>
  <c r="CP91" i="34"/>
  <c r="CP90" i="34"/>
  <c r="CP89" i="34"/>
  <c r="CP88" i="34"/>
  <c r="CP87" i="34"/>
  <c r="CP86" i="34"/>
  <c r="CP85" i="34"/>
  <c r="CP84" i="34"/>
  <c r="CP83" i="34"/>
  <c r="CP81" i="34"/>
  <c r="CP80" i="34"/>
  <c r="CP79" i="34"/>
  <c r="CP78" i="34"/>
  <c r="CP77" i="34"/>
  <c r="CP66" i="34"/>
  <c r="CP76" i="34"/>
  <c r="CP75" i="34"/>
  <c r="CP74" i="34"/>
  <c r="CP73" i="34"/>
  <c r="CP72" i="34"/>
  <c r="CP71" i="34"/>
  <c r="CP70" i="34"/>
  <c r="CP69" i="34"/>
  <c r="CP64" i="34"/>
  <c r="CP65" i="34"/>
  <c r="CP63" i="34"/>
  <c r="CP68" i="34"/>
  <c r="CP62" i="34"/>
  <c r="CP61" i="34"/>
  <c r="CP60" i="34"/>
  <c r="CP59" i="34"/>
  <c r="CP58" i="34"/>
  <c r="CP57" i="34"/>
  <c r="CP56" i="34"/>
  <c r="CP55" i="34"/>
  <c r="CP54" i="34"/>
  <c r="CP53" i="34"/>
  <c r="CP52" i="34"/>
  <c r="CP51" i="34"/>
  <c r="CP50" i="34"/>
  <c r="CP49" i="34"/>
  <c r="CP38" i="34"/>
  <c r="CO36" i="34"/>
  <c r="CP36" i="34" s="1"/>
  <c r="CP48" i="34"/>
  <c r="CP47" i="34"/>
  <c r="CP46" i="34"/>
  <c r="CP45" i="34"/>
  <c r="CP44" i="34"/>
  <c r="CP43" i="34"/>
  <c r="CP42" i="34"/>
  <c r="CP41" i="34"/>
  <c r="CP40" i="34"/>
  <c r="CP39" i="34"/>
  <c r="CP22" i="34"/>
  <c r="CP19" i="34"/>
  <c r="CP11" i="34"/>
  <c r="CP6" i="34"/>
  <c r="CP12" i="34"/>
  <c r="CP7" i="34"/>
  <c r="CP15" i="34"/>
  <c r="CP13" i="34"/>
  <c r="CP18" i="34"/>
  <c r="CP16" i="34"/>
  <c r="CP10" i="34"/>
  <c r="CP4" i="34"/>
  <c r="AC138" i="34"/>
  <c r="AJ138" i="34" s="1"/>
  <c r="AQ138" i="34" s="1"/>
  <c r="X138" i="34"/>
  <c r="AC130" i="34"/>
  <c r="AJ130" i="34" s="1"/>
  <c r="AQ130" i="34" s="1"/>
  <c r="X130" i="34"/>
  <c r="AP125" i="34"/>
  <c r="AW128" i="34"/>
  <c r="BB128" i="34" s="1"/>
  <c r="BG128" i="34"/>
  <c r="BN128" i="34" s="1"/>
  <c r="BU128" i="34" s="1"/>
  <c r="CE128" i="34" s="1"/>
  <c r="CL128" i="34" s="1"/>
  <c r="CS128" i="34" s="1"/>
  <c r="AW121" i="34"/>
  <c r="BB121" i="34" s="1"/>
  <c r="BG121" i="34"/>
  <c r="BN121" i="34" s="1"/>
  <c r="BU121" i="34" s="1"/>
  <c r="CE121" i="34" s="1"/>
  <c r="CL121" i="34" s="1"/>
  <c r="CS121" i="34" s="1"/>
  <c r="CX121" i="34" s="1"/>
  <c r="AC120" i="34"/>
  <c r="AJ120" i="34" s="1"/>
  <c r="AQ120" i="34" s="1"/>
  <c r="X120" i="34"/>
  <c r="AC119" i="34"/>
  <c r="AJ119" i="34" s="1"/>
  <c r="AQ119" i="34" s="1"/>
  <c r="X119" i="34"/>
  <c r="AC118" i="34"/>
  <c r="AJ118" i="34" s="1"/>
  <c r="AQ118" i="34" s="1"/>
  <c r="X118" i="34"/>
  <c r="AW123" i="34"/>
  <c r="BB123" i="34" s="1"/>
  <c r="BG123" i="34"/>
  <c r="BN123" i="34" s="1"/>
  <c r="BU123" i="34" s="1"/>
  <c r="CE123" i="34" s="1"/>
  <c r="CL123" i="34" s="1"/>
  <c r="CS123" i="34" s="1"/>
  <c r="CX123" i="34" s="1"/>
  <c r="BZ108" i="34"/>
  <c r="AC98" i="34"/>
  <c r="AJ98" i="34" s="1"/>
  <c r="AQ98" i="34" s="1"/>
  <c r="X98" i="34"/>
  <c r="AJ110" i="34"/>
  <c r="AV101" i="34"/>
  <c r="X95" i="34"/>
  <c r="AC95" i="34"/>
  <c r="AJ95" i="34" s="1"/>
  <c r="AQ95" i="34" s="1"/>
  <c r="X90" i="34"/>
  <c r="AC90" i="34"/>
  <c r="AJ90" i="34" s="1"/>
  <c r="AQ90" i="34" s="1"/>
  <c r="X88" i="34"/>
  <c r="AC88" i="34"/>
  <c r="AJ88" i="34" s="1"/>
  <c r="AQ88" i="34" s="1"/>
  <c r="S84" i="34"/>
  <c r="L83" i="34"/>
  <c r="AV70" i="34"/>
  <c r="CV69" i="34"/>
  <c r="BX69" i="34"/>
  <c r="AZ68" i="34"/>
  <c r="BX67" i="34"/>
  <c r="BZ67" i="34" s="1"/>
  <c r="CV67" i="34"/>
  <c r="CX67" i="34" s="1"/>
  <c r="BB67" i="34"/>
  <c r="CX63" i="34"/>
  <c r="AW72" i="34"/>
  <c r="BB72" i="34" s="1"/>
  <c r="BG72" i="34"/>
  <c r="BN72" i="34" s="1"/>
  <c r="BU72" i="34" s="1"/>
  <c r="CE72" i="34" s="1"/>
  <c r="CL72" i="34" s="1"/>
  <c r="CS72" i="34" s="1"/>
  <c r="CX72" i="34" s="1"/>
  <c r="CV65" i="34"/>
  <c r="BX65" i="34"/>
  <c r="X64" i="34"/>
  <c r="AC64" i="34"/>
  <c r="AJ64" i="34" s="1"/>
  <c r="AQ64" i="34" s="1"/>
  <c r="AV62" i="34"/>
  <c r="BG62" i="34"/>
  <c r="BN62" i="34" s="1"/>
  <c r="BU62" i="34" s="1"/>
  <c r="CE62" i="34" s="1"/>
  <c r="CL62" i="34" s="1"/>
  <c r="CS62" i="34" s="1"/>
  <c r="CX62" i="34" s="1"/>
  <c r="AW62" i="34"/>
  <c r="BB62" i="34" s="1"/>
  <c r="AV60" i="34"/>
  <c r="BG60" i="34"/>
  <c r="BN60" i="34" s="1"/>
  <c r="BU60" i="34" s="1"/>
  <c r="CE60" i="34" s="1"/>
  <c r="CL60" i="34" s="1"/>
  <c r="CS60" i="34" s="1"/>
  <c r="CX60" i="34" s="1"/>
  <c r="AW60" i="34"/>
  <c r="BB60" i="34" s="1"/>
  <c r="Z29" i="34"/>
  <c r="BX18" i="34"/>
  <c r="BR30" i="34"/>
  <c r="BQ35" i="34"/>
  <c r="CD35" i="34" s="1"/>
  <c r="BR29" i="34"/>
  <c r="CD15" i="34"/>
  <c r="BQ4" i="34"/>
  <c r="BR5" i="34" s="1"/>
  <c r="AN26" i="34"/>
  <c r="AM34" i="34"/>
  <c r="BF34" i="34" s="1"/>
  <c r="AN27" i="34"/>
  <c r="BF10" i="34"/>
  <c r="CV7" i="34"/>
  <c r="BX7" i="34"/>
  <c r="AW50" i="34"/>
  <c r="BB50" i="34" s="1"/>
  <c r="BG50" i="34"/>
  <c r="BN50" i="34" s="1"/>
  <c r="BU50" i="34" s="1"/>
  <c r="AV50" i="34"/>
  <c r="BF35" i="34"/>
  <c r="BR34" i="34"/>
  <c r="BZ25" i="34"/>
  <c r="K35" i="34"/>
  <c r="K33" i="34"/>
  <c r="BM29" i="34"/>
  <c r="Y34" i="34"/>
  <c r="Z34" i="34" s="1"/>
  <c r="Z27" i="34"/>
  <c r="AI10" i="34"/>
  <c r="AB10" i="34"/>
  <c r="Z26" i="34"/>
  <c r="AW41" i="34"/>
  <c r="BB41" i="34" s="1"/>
  <c r="BG41" i="34"/>
  <c r="BN41" i="34" s="1"/>
  <c r="BU41" i="34" s="1"/>
  <c r="AV41" i="34"/>
  <c r="CV15" i="34"/>
  <c r="BD35" i="34"/>
  <c r="BX10" i="34"/>
  <c r="CH33" i="34"/>
  <c r="CI35" i="34"/>
  <c r="S10" i="34"/>
  <c r="AC11" i="34"/>
  <c r="X11" i="34"/>
  <c r="BK33" i="34"/>
  <c r="BC4" i="34"/>
  <c r="BD5" i="34" s="1"/>
  <c r="S18" i="34"/>
  <c r="X18" i="34" s="1"/>
  <c r="AC19" i="34"/>
  <c r="X19" i="34"/>
  <c r="AW43" i="34"/>
  <c r="BB43" i="34" s="1"/>
  <c r="BG43" i="34"/>
  <c r="BN43" i="34" s="1"/>
  <c r="BU43" i="34" s="1"/>
  <c r="AV43" i="34"/>
  <c r="I35" i="34"/>
  <c r="CV120" i="34"/>
  <c r="BX120" i="34"/>
  <c r="BX116" i="34" s="1"/>
  <c r="X94" i="34"/>
  <c r="AC94" i="34"/>
  <c r="S93" i="34"/>
  <c r="X93" i="34" s="1"/>
  <c r="AW71" i="34"/>
  <c r="BB71" i="34" s="1"/>
  <c r="BG71" i="34"/>
  <c r="BN71" i="34" s="1"/>
  <c r="BU71" i="34" s="1"/>
  <c r="CE71" i="34" s="1"/>
  <c r="CL71" i="34" s="1"/>
  <c r="CS71" i="34" s="1"/>
  <c r="CX71" i="34" s="1"/>
  <c r="BJ34" i="34"/>
  <c r="BT34" i="34" s="1"/>
  <c r="BK27" i="34"/>
  <c r="BT10" i="34"/>
  <c r="BK26" i="34"/>
  <c r="CV132" i="34"/>
  <c r="BX132" i="34"/>
  <c r="AW132" i="34"/>
  <c r="BB132" i="34" s="1"/>
  <c r="BG132" i="34"/>
  <c r="BN132" i="34" s="1"/>
  <c r="BU132" i="34" s="1"/>
  <c r="CE132" i="34" s="1"/>
  <c r="CL132" i="34" s="1"/>
  <c r="CS132" i="34" s="1"/>
  <c r="CV128" i="34"/>
  <c r="BX128" i="34"/>
  <c r="AZ125" i="34"/>
  <c r="BG134" i="34"/>
  <c r="BN134" i="34" s="1"/>
  <c r="BU134" i="34" s="1"/>
  <c r="CE134" i="34" s="1"/>
  <c r="CL134" i="34" s="1"/>
  <c r="CS134" i="34" s="1"/>
  <c r="AW134" i="34"/>
  <c r="BB134" i="34" s="1"/>
  <c r="L125" i="34"/>
  <c r="S126" i="34"/>
  <c r="BG129" i="34"/>
  <c r="BN129" i="34" s="1"/>
  <c r="BU129" i="34" s="1"/>
  <c r="CE129" i="34" s="1"/>
  <c r="CL129" i="34" s="1"/>
  <c r="CS129" i="34" s="1"/>
  <c r="CX129" i="34" s="1"/>
  <c r="AW129" i="34"/>
  <c r="BB129" i="34" s="1"/>
  <c r="R125" i="34"/>
  <c r="AW122" i="34"/>
  <c r="BB122" i="34" s="1"/>
  <c r="BG122" i="34"/>
  <c r="BN122" i="34" s="1"/>
  <c r="BU122" i="34" s="1"/>
  <c r="CE122" i="34" s="1"/>
  <c r="CL122" i="34" s="1"/>
  <c r="CS122" i="34" s="1"/>
  <c r="CX122" i="34" s="1"/>
  <c r="L116" i="34"/>
  <c r="CV104" i="34"/>
  <c r="CV102" i="34"/>
  <c r="BX102" i="34"/>
  <c r="CV101" i="34"/>
  <c r="BX101" i="34"/>
  <c r="AZ93" i="34"/>
  <c r="X87" i="34"/>
  <c r="AC87" i="34"/>
  <c r="AJ87" i="34" s="1"/>
  <c r="AQ87" i="34" s="1"/>
  <c r="L93" i="34"/>
  <c r="AW79" i="34"/>
  <c r="BB79" i="34" s="1"/>
  <c r="AV79" i="34"/>
  <c r="BG79" i="34"/>
  <c r="BN79" i="34" s="1"/>
  <c r="BU79" i="34" s="1"/>
  <c r="CE79" i="34" s="1"/>
  <c r="CL79" i="34" s="1"/>
  <c r="CS79" i="34" s="1"/>
  <c r="CX79" i="34" s="1"/>
  <c r="BZ70" i="34"/>
  <c r="BG66" i="34"/>
  <c r="BN66" i="34" s="1"/>
  <c r="BU66" i="34" s="1"/>
  <c r="CE66" i="34" s="1"/>
  <c r="CL66" i="34" s="1"/>
  <c r="CS66" i="34" s="1"/>
  <c r="AW66" i="34"/>
  <c r="BB66" i="34" s="1"/>
  <c r="CV64" i="34"/>
  <c r="BX64" i="34"/>
  <c r="AZ39" i="34"/>
  <c r="AW74" i="34"/>
  <c r="BB74" i="34" s="1"/>
  <c r="BG74" i="34"/>
  <c r="BN74" i="34" s="1"/>
  <c r="BU74" i="34" s="1"/>
  <c r="CE74" i="34" s="1"/>
  <c r="CL74" i="34" s="1"/>
  <c r="CS74" i="34" s="1"/>
  <c r="CX74" i="34" s="1"/>
  <c r="S69" i="34"/>
  <c r="L68" i="34"/>
  <c r="X65" i="34"/>
  <c r="AC65" i="34"/>
  <c r="AJ65" i="34" s="1"/>
  <c r="AQ65" i="34" s="1"/>
  <c r="K39" i="34"/>
  <c r="E38" i="34"/>
  <c r="AV57" i="34"/>
  <c r="BG57" i="34"/>
  <c r="BN57" i="34" s="1"/>
  <c r="BU57" i="34" s="1"/>
  <c r="CE57" i="34" s="1"/>
  <c r="CL57" i="34" s="1"/>
  <c r="CS57" i="34" s="1"/>
  <c r="CX57" i="34" s="1"/>
  <c r="AW57" i="34"/>
  <c r="BB57" i="34" s="1"/>
  <c r="AW56" i="34"/>
  <c r="BB56" i="34" s="1"/>
  <c r="BG56" i="34"/>
  <c r="BN56" i="34" s="1"/>
  <c r="BU56" i="34" s="1"/>
  <c r="CE56" i="34" s="1"/>
  <c r="CL56" i="34" s="1"/>
  <c r="CS56" i="34" s="1"/>
  <c r="CX56" i="34" s="1"/>
  <c r="AV56" i="34"/>
  <c r="AW52" i="34"/>
  <c r="BB52" i="34" s="1"/>
  <c r="BG52" i="34"/>
  <c r="BN52" i="34" s="1"/>
  <c r="BU52" i="34" s="1"/>
  <c r="AV52" i="34"/>
  <c r="CP26" i="34"/>
  <c r="CO34" i="34"/>
  <c r="CP34" i="34" s="1"/>
  <c r="CP27" i="34"/>
  <c r="AW47" i="34"/>
  <c r="BB47" i="34" s="1"/>
  <c r="AV47" i="34"/>
  <c r="BG47" i="34"/>
  <c r="BN47" i="34" s="1"/>
  <c r="BU47" i="34" s="1"/>
  <c r="CE47" i="34" s="1"/>
  <c r="CL47" i="34" s="1"/>
  <c r="CS47" i="34" s="1"/>
  <c r="CX47" i="34" s="1"/>
  <c r="D141" i="34"/>
  <c r="AM124" i="34"/>
  <c r="AZ26" i="34"/>
  <c r="CV27" i="34"/>
  <c r="BX27" i="34"/>
  <c r="CV12" i="34"/>
  <c r="BX12" i="34"/>
  <c r="BS138" i="34"/>
  <c r="CD124" i="34"/>
  <c r="BS124" i="34"/>
  <c r="BS120" i="34"/>
  <c r="BS121" i="34"/>
  <c r="BS122" i="34"/>
  <c r="BS117" i="34"/>
  <c r="BS116" i="34"/>
  <c r="BS123" i="34"/>
  <c r="BS119" i="34"/>
  <c r="BS118" i="34"/>
  <c r="BS111" i="34"/>
  <c r="BS110" i="34"/>
  <c r="BS106" i="34"/>
  <c r="BS105" i="34"/>
  <c r="BS104" i="34"/>
  <c r="BS100" i="34"/>
  <c r="BS99" i="34"/>
  <c r="BS98" i="34"/>
  <c r="BS97" i="34"/>
  <c r="BS96" i="34"/>
  <c r="BS102" i="34"/>
  <c r="BS101" i="34"/>
  <c r="BS95" i="34"/>
  <c r="BS94" i="34"/>
  <c r="BS91" i="34"/>
  <c r="BS90" i="34"/>
  <c r="BS89" i="34"/>
  <c r="BS88" i="34"/>
  <c r="BS87" i="34"/>
  <c r="BS86" i="34"/>
  <c r="BS85" i="34"/>
  <c r="BS84" i="34"/>
  <c r="BS83" i="34"/>
  <c r="BS93" i="34"/>
  <c r="BS66" i="34"/>
  <c r="BS81" i="34"/>
  <c r="BS80" i="34"/>
  <c r="BS79" i="34"/>
  <c r="BS78" i="34"/>
  <c r="BS76" i="34"/>
  <c r="BS75" i="34"/>
  <c r="BS74" i="34"/>
  <c r="BS73" i="34"/>
  <c r="BS72" i="34"/>
  <c r="BS71" i="34"/>
  <c r="BS70" i="34"/>
  <c r="BS69" i="34"/>
  <c r="BS68" i="34"/>
  <c r="BS77" i="34"/>
  <c r="BS65" i="34"/>
  <c r="BS64" i="34"/>
  <c r="BS62" i="34"/>
  <c r="BS61" i="34"/>
  <c r="BS60" i="34"/>
  <c r="BS59" i="34"/>
  <c r="BS58" i="34"/>
  <c r="BS57" i="34"/>
  <c r="BS63" i="34"/>
  <c r="BS56" i="34"/>
  <c r="BS54" i="34"/>
  <c r="BS52" i="34"/>
  <c r="BS50" i="34"/>
  <c r="BS55" i="34"/>
  <c r="BS53" i="34"/>
  <c r="BS51" i="34"/>
  <c r="BS49" i="34"/>
  <c r="BS48" i="34"/>
  <c r="BS47" i="34"/>
  <c r="BS46" i="34"/>
  <c r="BS45" i="34"/>
  <c r="BS44" i="34"/>
  <c r="BS43" i="34"/>
  <c r="BS41" i="34"/>
  <c r="BS39" i="34"/>
  <c r="BS38" i="34"/>
  <c r="BS42" i="34"/>
  <c r="BS40" i="34"/>
  <c r="W35" i="34"/>
  <c r="W33" i="34"/>
  <c r="BZ21" i="34"/>
  <c r="AW49" i="34"/>
  <c r="BB49" i="34" s="1"/>
  <c r="AV49" i="34"/>
  <c r="BG49" i="34"/>
  <c r="BN49" i="34" s="1"/>
  <c r="BU49" i="34" s="1"/>
  <c r="CE49" i="34" s="1"/>
  <c r="CL49" i="34" s="1"/>
  <c r="CS49" i="34" s="1"/>
  <c r="CX49" i="34" s="1"/>
  <c r="AC40" i="34"/>
  <c r="S39" i="34"/>
  <c r="X40" i="34"/>
  <c r="V114" i="34"/>
  <c r="V113" i="34"/>
  <c r="V109" i="34"/>
  <c r="CK34" i="34"/>
  <c r="AC13" i="34"/>
  <c r="AJ13" i="34" s="1"/>
  <c r="AQ13" i="34" s="1"/>
  <c r="X13" i="34"/>
  <c r="CK10" i="34"/>
  <c r="AC8" i="34"/>
  <c r="AJ8" i="34" s="1"/>
  <c r="AQ8" i="34" s="1"/>
  <c r="X8" i="34"/>
  <c r="P125" i="34"/>
  <c r="AT22" i="34"/>
  <c r="AZ35" i="34"/>
  <c r="BA29" i="34"/>
  <c r="BA30" i="34"/>
  <c r="BA35" i="34"/>
  <c r="CH4" i="34"/>
  <c r="CI5" i="34" s="1"/>
  <c r="AN35" i="34"/>
  <c r="BG12" i="34"/>
  <c r="BN12" i="34" s="1"/>
  <c r="BU12" i="34" s="1"/>
  <c r="CE12" i="34" s="1"/>
  <c r="CL12" i="34" s="1"/>
  <c r="CS12" i="34" s="1"/>
  <c r="AW12" i="34"/>
  <c r="BB12" i="34" s="1"/>
  <c r="AG34" i="34"/>
  <c r="BJ4" i="34"/>
  <c r="BK5" i="34" s="1"/>
  <c r="AM33" i="34"/>
  <c r="BF33" i="34" s="1"/>
  <c r="CV18" i="34"/>
  <c r="C132" i="34"/>
  <c r="C128" i="34"/>
  <c r="C138" i="34"/>
  <c r="C134" i="34"/>
  <c r="C133" i="34"/>
  <c r="C129" i="34"/>
  <c r="C127" i="34"/>
  <c r="C126" i="34"/>
  <c r="C131" i="34"/>
  <c r="C130" i="34"/>
  <c r="C125" i="34"/>
  <c r="C124" i="34"/>
  <c r="C123" i="34"/>
  <c r="C122" i="34"/>
  <c r="C121" i="34"/>
  <c r="C120" i="34"/>
  <c r="C119" i="34"/>
  <c r="C118" i="34"/>
  <c r="C117" i="34"/>
  <c r="C116" i="34"/>
  <c r="C102" i="34"/>
  <c r="C101" i="34"/>
  <c r="C106" i="34"/>
  <c r="C105" i="34"/>
  <c r="C111" i="34"/>
  <c r="C110" i="34"/>
  <c r="C104" i="34"/>
  <c r="C100" i="34"/>
  <c r="C99" i="34"/>
  <c r="C98" i="34"/>
  <c r="C97" i="34"/>
  <c r="C96" i="34"/>
  <c r="C95" i="34"/>
  <c r="C91" i="34"/>
  <c r="C90" i="34"/>
  <c r="C89" i="34"/>
  <c r="C88" i="34"/>
  <c r="C87" i="34"/>
  <c r="C86" i="34"/>
  <c r="C85" i="34"/>
  <c r="C84" i="34"/>
  <c r="C83" i="34"/>
  <c r="C81" i="34"/>
  <c r="C80" i="34"/>
  <c r="C79" i="34"/>
  <c r="C78" i="34"/>
  <c r="C94" i="34"/>
  <c r="C93" i="34"/>
  <c r="C77" i="34"/>
  <c r="C76" i="34"/>
  <c r="C75" i="34"/>
  <c r="C74" i="34"/>
  <c r="C73" i="34"/>
  <c r="C72" i="34"/>
  <c r="C71" i="34"/>
  <c r="C70" i="34"/>
  <c r="C69" i="34"/>
  <c r="C65" i="34"/>
  <c r="C64" i="34"/>
  <c r="C68" i="34"/>
  <c r="C66" i="34"/>
  <c r="C63" i="34"/>
  <c r="C62" i="34"/>
  <c r="C61" i="34"/>
  <c r="C60" i="34"/>
  <c r="C59" i="34"/>
  <c r="C58" i="34"/>
  <c r="C57" i="34"/>
  <c r="C55" i="34"/>
  <c r="C53" i="34"/>
  <c r="C51" i="34"/>
  <c r="C49" i="34"/>
  <c r="C48" i="34"/>
  <c r="C47" i="34"/>
  <c r="C46" i="34"/>
  <c r="C50" i="34"/>
  <c r="C56" i="34"/>
  <c r="C54" i="34"/>
  <c r="C52" i="34"/>
  <c r="C39" i="34"/>
  <c r="C38" i="34"/>
  <c r="C22" i="34"/>
  <c r="C12" i="34"/>
  <c r="C7" i="34"/>
  <c r="C44" i="34"/>
  <c r="C42" i="34"/>
  <c r="C40" i="34"/>
  <c r="B36" i="34"/>
  <c r="C36" i="34" s="1"/>
  <c r="C13" i="34"/>
  <c r="C16" i="34"/>
  <c r="C15" i="34"/>
  <c r="C45" i="34"/>
  <c r="C43" i="34"/>
  <c r="C41" i="34"/>
  <c r="C19" i="34"/>
  <c r="C18" i="34"/>
  <c r="C11" i="34"/>
  <c r="C10" i="34"/>
  <c r="C6" i="34"/>
  <c r="C4" i="34"/>
  <c r="CB35" i="34"/>
  <c r="AV7" i="34"/>
  <c r="CK38" i="34" l="1"/>
  <c r="AA119" i="34"/>
  <c r="AA91" i="34"/>
  <c r="AA74" i="34"/>
  <c r="AA64" i="34"/>
  <c r="AA40" i="34"/>
  <c r="AA117" i="34"/>
  <c r="AA101" i="34"/>
  <c r="AA77" i="34"/>
  <c r="AA58" i="34"/>
  <c r="AA51" i="34"/>
  <c r="AA104" i="34"/>
  <c r="AA85" i="34"/>
  <c r="AA68" i="34"/>
  <c r="AA49" i="34"/>
  <c r="AA75" i="34"/>
  <c r="AA71" i="34"/>
  <c r="AA78" i="34"/>
  <c r="CB124" i="34"/>
  <c r="AA106" i="34"/>
  <c r="AA87" i="34"/>
  <c r="AA70" i="34"/>
  <c r="AA52" i="34"/>
  <c r="AA39" i="34"/>
  <c r="AA118" i="34"/>
  <c r="AA90" i="34"/>
  <c r="AA73" i="34"/>
  <c r="AA57" i="34"/>
  <c r="AA42" i="34"/>
  <c r="AA121" i="34"/>
  <c r="AA97" i="34"/>
  <c r="AA81" i="34"/>
  <c r="AA61" i="34"/>
  <c r="AA45" i="34"/>
  <c r="AA65" i="34"/>
  <c r="AA54" i="34"/>
  <c r="AA48" i="34"/>
  <c r="AA138" i="34"/>
  <c r="AA99" i="34"/>
  <c r="AA83" i="34"/>
  <c r="AA63" i="34"/>
  <c r="AA47" i="34"/>
  <c r="AA41" i="34"/>
  <c r="AA105" i="34"/>
  <c r="AA86" i="34"/>
  <c r="AA69" i="34"/>
  <c r="AA50" i="34"/>
  <c r="AA44" i="34"/>
  <c r="AA116" i="34"/>
  <c r="AA95" i="34"/>
  <c r="AA76" i="34"/>
  <c r="AA66" i="34"/>
  <c r="AA120" i="34"/>
  <c r="AA110" i="34"/>
  <c r="AA100" i="34"/>
  <c r="AI124" i="34"/>
  <c r="Q118" i="34"/>
  <c r="AA122" i="34"/>
  <c r="Q56" i="34"/>
  <c r="AA80" i="34"/>
  <c r="AA60" i="34"/>
  <c r="AA96" i="34"/>
  <c r="AA38" i="34"/>
  <c r="Q42" i="34"/>
  <c r="Q120" i="34"/>
  <c r="Q93" i="34"/>
  <c r="Q43" i="34"/>
  <c r="Q76" i="34"/>
  <c r="Q117" i="34"/>
  <c r="Q58" i="34"/>
  <c r="Q91" i="34"/>
  <c r="Q74" i="34"/>
  <c r="Q75" i="34"/>
  <c r="Q57" i="34"/>
  <c r="CC65" i="34"/>
  <c r="CC106" i="34"/>
  <c r="BF38" i="34"/>
  <c r="BM38" i="34"/>
  <c r="BZ59" i="34"/>
  <c r="AM36" i="34"/>
  <c r="AN22" i="34"/>
  <c r="AC5" i="34"/>
  <c r="R34" i="34"/>
  <c r="F125" i="34"/>
  <c r="W142" i="34"/>
  <c r="F116" i="34"/>
  <c r="F68" i="34"/>
  <c r="R4" i="34"/>
  <c r="P5" i="34"/>
  <c r="F44" i="34"/>
  <c r="F40" i="34"/>
  <c r="F42" i="34"/>
  <c r="F133" i="34"/>
  <c r="F127" i="34"/>
  <c r="F128" i="34"/>
  <c r="F118" i="34"/>
  <c r="F111" i="34"/>
  <c r="F105" i="34"/>
  <c r="F97" i="34"/>
  <c r="F95" i="34"/>
  <c r="F89" i="34"/>
  <c r="F85" i="34"/>
  <c r="F81" i="34"/>
  <c r="F77" i="34"/>
  <c r="F73" i="34"/>
  <c r="F69" i="34"/>
  <c r="F60" i="34"/>
  <c r="F64" i="34"/>
  <c r="F57" i="34"/>
  <c r="F46" i="34"/>
  <c r="F51" i="34"/>
  <c r="F12" i="34"/>
  <c r="F6" i="34"/>
  <c r="F18" i="34"/>
  <c r="F19" i="34"/>
  <c r="F13" i="34"/>
  <c r="F131" i="34"/>
  <c r="F117" i="34"/>
  <c r="F98" i="34"/>
  <c r="F101" i="34"/>
  <c r="F66" i="34"/>
  <c r="F74" i="34"/>
  <c r="F65" i="34"/>
  <c r="E36" i="34"/>
  <c r="F36" i="34" s="1"/>
  <c r="F130" i="34"/>
  <c r="F132" i="34"/>
  <c r="F121" i="34"/>
  <c r="F122" i="34"/>
  <c r="F110" i="34"/>
  <c r="F100" i="34"/>
  <c r="F96" i="34"/>
  <c r="F93" i="34"/>
  <c r="F88" i="34"/>
  <c r="F84" i="34"/>
  <c r="F80" i="34"/>
  <c r="F76" i="34"/>
  <c r="F72" i="34"/>
  <c r="F63" i="34"/>
  <c r="F59" i="34"/>
  <c r="F56" i="34"/>
  <c r="F49" i="34"/>
  <c r="F45" i="34"/>
  <c r="F50" i="34"/>
  <c r="F15" i="34"/>
  <c r="F138" i="34"/>
  <c r="F119" i="34"/>
  <c r="F86" i="34"/>
  <c r="F70" i="34"/>
  <c r="F52" i="34"/>
  <c r="F53" i="34"/>
  <c r="F7" i="34"/>
  <c r="F41" i="34"/>
  <c r="F43" i="34"/>
  <c r="F4" i="34"/>
  <c r="F126" i="34"/>
  <c r="F134" i="34"/>
  <c r="F120" i="34"/>
  <c r="F123" i="34"/>
  <c r="F104" i="34"/>
  <c r="F99" i="34"/>
  <c r="F102" i="34"/>
  <c r="F91" i="34"/>
  <c r="F87" i="34"/>
  <c r="F94" i="34"/>
  <c r="F79" i="34"/>
  <c r="F75" i="34"/>
  <c r="F71" i="34"/>
  <c r="F62" i="34"/>
  <c r="F58" i="34"/>
  <c r="F54" i="34"/>
  <c r="F48" i="34"/>
  <c r="F55" i="34"/>
  <c r="F22" i="34"/>
  <c r="F129" i="34"/>
  <c r="F106" i="34"/>
  <c r="F90" i="34"/>
  <c r="F78" i="34"/>
  <c r="F61" i="34"/>
  <c r="F47" i="34"/>
  <c r="F10" i="34"/>
  <c r="F11" i="34"/>
  <c r="F16" i="34"/>
  <c r="AN33" i="34"/>
  <c r="E114" i="34"/>
  <c r="F114" i="34" s="1"/>
  <c r="CR33" i="34"/>
  <c r="K4" i="34"/>
  <c r="Q38" i="34"/>
  <c r="Q101" i="34"/>
  <c r="Q85" i="34"/>
  <c r="Q69" i="34"/>
  <c r="Q51" i="34"/>
  <c r="Q105" i="34"/>
  <c r="Q73" i="34"/>
  <c r="Q40" i="34"/>
  <c r="Q121" i="34"/>
  <c r="Q97" i="34"/>
  <c r="Q80" i="34"/>
  <c r="Q63" i="34"/>
  <c r="Q48" i="34"/>
  <c r="Q119" i="34"/>
  <c r="Q94" i="34"/>
  <c r="Q77" i="34"/>
  <c r="Q59" i="34"/>
  <c r="Q44" i="34"/>
  <c r="Q89" i="34"/>
  <c r="Q55" i="34"/>
  <c r="BZ131" i="34"/>
  <c r="BG61" i="34"/>
  <c r="BN61" i="34" s="1"/>
  <c r="BU61" i="34" s="1"/>
  <c r="CE61" i="34" s="1"/>
  <c r="CL61" i="34" s="1"/>
  <c r="CS61" i="34" s="1"/>
  <c r="CX61" i="34" s="1"/>
  <c r="CX111" i="34"/>
  <c r="Q110" i="34"/>
  <c r="Q88" i="34"/>
  <c r="Q72" i="34"/>
  <c r="Q54" i="34"/>
  <c r="Q102" i="34"/>
  <c r="Q41" i="34"/>
  <c r="Q104" i="34"/>
  <c r="Q87" i="34"/>
  <c r="Q71" i="34"/>
  <c r="Q53" i="34"/>
  <c r="Q106" i="34"/>
  <c r="Q60" i="34"/>
  <c r="Q122" i="34"/>
  <c r="Q64" i="34"/>
  <c r="BZ45" i="34"/>
  <c r="BZ123" i="34"/>
  <c r="AV61" i="34"/>
  <c r="AB38" i="34"/>
  <c r="AB124" i="34"/>
  <c r="Q138" i="34"/>
  <c r="Q100" i="34"/>
  <c r="Q84" i="34"/>
  <c r="Q65" i="34"/>
  <c r="Q50" i="34"/>
  <c r="Q68" i="34"/>
  <c r="Q123" i="34"/>
  <c r="Q99" i="34"/>
  <c r="Q83" i="34"/>
  <c r="Q66" i="34"/>
  <c r="Q39" i="34"/>
  <c r="Q98" i="34"/>
  <c r="Q45" i="34"/>
  <c r="Q111" i="34"/>
  <c r="Q52" i="34"/>
  <c r="Q124" i="34"/>
  <c r="Q96" i="34"/>
  <c r="Q79" i="34"/>
  <c r="Q62" i="34"/>
  <c r="Q47" i="34"/>
  <c r="Q70" i="34"/>
  <c r="Q116" i="34"/>
  <c r="Q95" i="34"/>
  <c r="Q78" i="34"/>
  <c r="Q61" i="34"/>
  <c r="Q46" i="34"/>
  <c r="Q86" i="34"/>
  <c r="Q90" i="34"/>
  <c r="Q49" i="34"/>
  <c r="R22" i="34"/>
  <c r="BZ81" i="34"/>
  <c r="I34" i="34"/>
  <c r="BZ46" i="34"/>
  <c r="BZ76" i="34"/>
  <c r="BZ63" i="34"/>
  <c r="BZ77" i="34"/>
  <c r="O204" i="35"/>
  <c r="O206" i="35" s="1"/>
  <c r="K34" i="34"/>
  <c r="BG75" i="34"/>
  <c r="BN75" i="34" s="1"/>
  <c r="BU75" i="34" s="1"/>
  <c r="CE75" i="34" s="1"/>
  <c r="CL75" i="34" s="1"/>
  <c r="CS75" i="34" s="1"/>
  <c r="CX75" i="34" s="1"/>
  <c r="BZ60" i="34"/>
  <c r="BZ128" i="34"/>
  <c r="AW58" i="34"/>
  <c r="BB58" i="34" s="1"/>
  <c r="R38" i="34"/>
  <c r="H124" i="34"/>
  <c r="AW75" i="34"/>
  <c r="BB75" i="34" s="1"/>
  <c r="BZ7" i="34"/>
  <c r="BG58" i="34"/>
  <c r="BN58" i="34" s="1"/>
  <c r="BU58" i="34" s="1"/>
  <c r="CE58" i="34" s="1"/>
  <c r="CL58" i="34" s="1"/>
  <c r="CS58" i="34" s="1"/>
  <c r="CX58" i="34" s="1"/>
  <c r="BZ73" i="34"/>
  <c r="BZ101" i="34"/>
  <c r="CX101" i="34"/>
  <c r="BZ61" i="34"/>
  <c r="CC89" i="34"/>
  <c r="CC51" i="34"/>
  <c r="AV91" i="34"/>
  <c r="CC39" i="34"/>
  <c r="CC55" i="34"/>
  <c r="CC71" i="34"/>
  <c r="CC95" i="34"/>
  <c r="CC120" i="34"/>
  <c r="CC43" i="34"/>
  <c r="CC59" i="34"/>
  <c r="CC75" i="34"/>
  <c r="CC79" i="34"/>
  <c r="CC47" i="34"/>
  <c r="CC63" i="34"/>
  <c r="CC85" i="34"/>
  <c r="CC98" i="34"/>
  <c r="BE38" i="34"/>
  <c r="BE124" i="34"/>
  <c r="BE120" i="34"/>
  <c r="BE116" i="34"/>
  <c r="BE104" i="34"/>
  <c r="BE99" i="34"/>
  <c r="BE95" i="34"/>
  <c r="BE79" i="34"/>
  <c r="BE90" i="34"/>
  <c r="BE86" i="34"/>
  <c r="BE77" i="34"/>
  <c r="BE73" i="34"/>
  <c r="BE69" i="34"/>
  <c r="BE78" i="34"/>
  <c r="BE61" i="34"/>
  <c r="BE57" i="34"/>
  <c r="BE53" i="34"/>
  <c r="BE49" i="34"/>
  <c r="BE45" i="34"/>
  <c r="BE41" i="34"/>
  <c r="BE123" i="34"/>
  <c r="BE119" i="34"/>
  <c r="BE111" i="34"/>
  <c r="BE110" i="34"/>
  <c r="BE98" i="34"/>
  <c r="BE94" i="34"/>
  <c r="BE96" i="34"/>
  <c r="BE89" i="34"/>
  <c r="BE85" i="34"/>
  <c r="BE76" i="34"/>
  <c r="BE72" i="34"/>
  <c r="BE68" i="34"/>
  <c r="BE64" i="34"/>
  <c r="BE60" i="34"/>
  <c r="BE56" i="34"/>
  <c r="BE52" i="34"/>
  <c r="BE48" i="34"/>
  <c r="BE44" i="34"/>
  <c r="BE40" i="34"/>
  <c r="BE122" i="34"/>
  <c r="BE118" i="34"/>
  <c r="BE106" i="34"/>
  <c r="BE102" i="34"/>
  <c r="BE97" i="34"/>
  <c r="BE81" i="34"/>
  <c r="BE93" i="34"/>
  <c r="BE88" i="34"/>
  <c r="BE84" i="34"/>
  <c r="BE75" i="34"/>
  <c r="BE71" i="34"/>
  <c r="BE66" i="34"/>
  <c r="BE63" i="34"/>
  <c r="BE59" i="34"/>
  <c r="BE55" i="34"/>
  <c r="BE51" i="34"/>
  <c r="BE47" i="34"/>
  <c r="BE43" i="34"/>
  <c r="BE39" i="34"/>
  <c r="BE138" i="34"/>
  <c r="BE121" i="34"/>
  <c r="BE117" i="34"/>
  <c r="BE105" i="34"/>
  <c r="BE100" i="34"/>
  <c r="BE101" i="34"/>
  <c r="BE80" i="34"/>
  <c r="BE91" i="34"/>
  <c r="BE87" i="34"/>
  <c r="BE83" i="34"/>
  <c r="BE74" i="34"/>
  <c r="BE70" i="34"/>
  <c r="BE65" i="34"/>
  <c r="BE62" i="34"/>
  <c r="BE58" i="34"/>
  <c r="BE54" i="34"/>
  <c r="BE50" i="34"/>
  <c r="BE46" i="34"/>
  <c r="BE42" i="34"/>
  <c r="AN34" i="34"/>
  <c r="K22" i="34"/>
  <c r="S23" i="34"/>
  <c r="X23" i="34" s="1"/>
  <c r="X24" i="34"/>
  <c r="AC24" i="34"/>
  <c r="P6" i="34"/>
  <c r="P4" i="34"/>
  <c r="P10" i="34"/>
  <c r="P130" i="34"/>
  <c r="P131" i="34"/>
  <c r="P122" i="34"/>
  <c r="P118" i="34"/>
  <c r="P111" i="34"/>
  <c r="P104" i="34"/>
  <c r="P99" i="34"/>
  <c r="P81" i="34"/>
  <c r="P95" i="34"/>
  <c r="P90" i="34"/>
  <c r="P86" i="34"/>
  <c r="P77" i="34"/>
  <c r="P73" i="34"/>
  <c r="P69" i="34"/>
  <c r="P64" i="34"/>
  <c r="P60" i="34"/>
  <c r="P56" i="34"/>
  <c r="P52" i="34"/>
  <c r="P47" i="34"/>
  <c r="P43" i="34"/>
  <c r="P50" i="34"/>
  <c r="P39" i="34"/>
  <c r="P16" i="34"/>
  <c r="P138" i="34"/>
  <c r="P126" i="34"/>
  <c r="P128" i="34"/>
  <c r="P121" i="34"/>
  <c r="P124" i="34"/>
  <c r="P106" i="34"/>
  <c r="P102" i="34"/>
  <c r="P98" i="34"/>
  <c r="P80" i="34"/>
  <c r="P93" i="34"/>
  <c r="P89" i="34"/>
  <c r="P85" i="34"/>
  <c r="P76" i="34"/>
  <c r="P72" i="34"/>
  <c r="P66" i="34"/>
  <c r="P63" i="34"/>
  <c r="P59" i="34"/>
  <c r="P55" i="34"/>
  <c r="P51" i="34"/>
  <c r="P46" i="34"/>
  <c r="P42" i="34"/>
  <c r="P11" i="34"/>
  <c r="P18" i="34"/>
  <c r="P38" i="34"/>
  <c r="P129" i="34"/>
  <c r="P133" i="34"/>
  <c r="P127" i="34"/>
  <c r="P120" i="34"/>
  <c r="P117" i="34"/>
  <c r="P105" i="34"/>
  <c r="P101" i="34"/>
  <c r="P97" i="34"/>
  <c r="P79" i="34"/>
  <c r="P96" i="34"/>
  <c r="P88" i="34"/>
  <c r="P84" i="34"/>
  <c r="P75" i="34"/>
  <c r="P71" i="34"/>
  <c r="P68" i="34"/>
  <c r="P62" i="34"/>
  <c r="P58" i="34"/>
  <c r="P54" i="34"/>
  <c r="P49" i="34"/>
  <c r="P45" i="34"/>
  <c r="P41" i="34"/>
  <c r="P7" i="34"/>
  <c r="P12" i="34"/>
  <c r="P22" i="34"/>
  <c r="P13" i="34"/>
  <c r="O36" i="34"/>
  <c r="P134" i="34"/>
  <c r="P132" i="34"/>
  <c r="P123" i="34"/>
  <c r="P119" i="34"/>
  <c r="P116" i="34"/>
  <c r="P110" i="34"/>
  <c r="P100" i="34"/>
  <c r="P83" i="34"/>
  <c r="P94" i="34"/>
  <c r="P91" i="34"/>
  <c r="P87" i="34"/>
  <c r="P78" i="34"/>
  <c r="P74" i="34"/>
  <c r="P70" i="34"/>
  <c r="P65" i="34"/>
  <c r="P61" i="34"/>
  <c r="P57" i="34"/>
  <c r="P53" i="34"/>
  <c r="P48" i="34"/>
  <c r="P44" i="34"/>
  <c r="P40" i="34"/>
  <c r="P19" i="34"/>
  <c r="P15" i="34"/>
  <c r="X16" i="34"/>
  <c r="S15" i="34"/>
  <c r="AC16" i="34"/>
  <c r="R33" i="34"/>
  <c r="CC102" i="34"/>
  <c r="CQ141" i="34"/>
  <c r="CC42" i="34"/>
  <c r="CC50" i="34"/>
  <c r="CC58" i="34"/>
  <c r="CC77" i="34"/>
  <c r="CC74" i="34"/>
  <c r="CC88" i="34"/>
  <c r="CC78" i="34"/>
  <c r="CC101" i="34"/>
  <c r="CC118" i="34"/>
  <c r="CC38" i="34"/>
  <c r="CC46" i="34"/>
  <c r="CC54" i="34"/>
  <c r="CC62" i="34"/>
  <c r="CC70" i="34"/>
  <c r="CC84" i="34"/>
  <c r="CC94" i="34"/>
  <c r="CC97" i="34"/>
  <c r="CC105" i="34"/>
  <c r="CC124" i="34"/>
  <c r="BL141" i="34"/>
  <c r="CC41" i="34"/>
  <c r="CC45" i="34"/>
  <c r="CC49" i="34"/>
  <c r="CC53" i="34"/>
  <c r="CC57" i="34"/>
  <c r="CC61" i="34"/>
  <c r="CC66" i="34"/>
  <c r="CC69" i="34"/>
  <c r="CC73" i="34"/>
  <c r="CC83" i="34"/>
  <c r="CC87" i="34"/>
  <c r="CC91" i="34"/>
  <c r="CC96" i="34"/>
  <c r="CC81" i="34"/>
  <c r="CC100" i="34"/>
  <c r="CC104" i="34"/>
  <c r="CC117" i="34"/>
  <c r="CC122" i="34"/>
  <c r="CX12" i="34"/>
  <c r="CX7" i="34"/>
  <c r="CC40" i="34"/>
  <c r="CC44" i="34"/>
  <c r="CC48" i="34"/>
  <c r="CC52" i="34"/>
  <c r="CC56" i="34"/>
  <c r="CC60" i="34"/>
  <c r="CC64" i="34"/>
  <c r="CC68" i="34"/>
  <c r="CC72" i="34"/>
  <c r="CC76" i="34"/>
  <c r="CC86" i="34"/>
  <c r="CC90" i="34"/>
  <c r="CC93" i="34"/>
  <c r="CC80" i="34"/>
  <c r="CC99" i="34"/>
  <c r="CC110" i="34"/>
  <c r="CC116" i="34"/>
  <c r="CC121" i="34"/>
  <c r="CC138" i="34"/>
  <c r="CH124" i="34"/>
  <c r="CI124" i="34" s="1"/>
  <c r="CR38" i="34"/>
  <c r="CC111" i="34"/>
  <c r="CC119" i="34"/>
  <c r="BS141" i="34"/>
  <c r="AC69" i="34"/>
  <c r="X69" i="34"/>
  <c r="S68" i="34"/>
  <c r="X68" i="34" s="1"/>
  <c r="CX132" i="34"/>
  <c r="BD138" i="34"/>
  <c r="BD134" i="34"/>
  <c r="BD131" i="34"/>
  <c r="BD127" i="34"/>
  <c r="BD132" i="34"/>
  <c r="BD128" i="34"/>
  <c r="BD133" i="34"/>
  <c r="BD126" i="34"/>
  <c r="BD125" i="34"/>
  <c r="BD130" i="34"/>
  <c r="BD129" i="34"/>
  <c r="BD124" i="34"/>
  <c r="BD123" i="34"/>
  <c r="BD122" i="34"/>
  <c r="BD121" i="34"/>
  <c r="BD120" i="34"/>
  <c r="BD119" i="34"/>
  <c r="BD118" i="34"/>
  <c r="BD117" i="34"/>
  <c r="BD116" i="34"/>
  <c r="BD111" i="34"/>
  <c r="BD102" i="34"/>
  <c r="BD101" i="34"/>
  <c r="BD106" i="34"/>
  <c r="BD105" i="34"/>
  <c r="BD104" i="34"/>
  <c r="BD110" i="34"/>
  <c r="BD100" i="34"/>
  <c r="BD99" i="34"/>
  <c r="BD98" i="34"/>
  <c r="BD97" i="34"/>
  <c r="BD96" i="34"/>
  <c r="BD95" i="34"/>
  <c r="BD94" i="34"/>
  <c r="BD91" i="34"/>
  <c r="BD90" i="34"/>
  <c r="BD89" i="34"/>
  <c r="BD88" i="34"/>
  <c r="BD87" i="34"/>
  <c r="BD86" i="34"/>
  <c r="BD85" i="34"/>
  <c r="BD84" i="34"/>
  <c r="BD83" i="34"/>
  <c r="BD81" i="34"/>
  <c r="BD80" i="34"/>
  <c r="BD79" i="34"/>
  <c r="BD78" i="34"/>
  <c r="BD93" i="34"/>
  <c r="BD77" i="34"/>
  <c r="BD76" i="34"/>
  <c r="BD75" i="34"/>
  <c r="BD74" i="34"/>
  <c r="BD73" i="34"/>
  <c r="BD72" i="34"/>
  <c r="BD71" i="34"/>
  <c r="BD70" i="34"/>
  <c r="BD69" i="34"/>
  <c r="BD68" i="34"/>
  <c r="BD66" i="34"/>
  <c r="BD65" i="34"/>
  <c r="BD64" i="34"/>
  <c r="BD63" i="34"/>
  <c r="BD62" i="34"/>
  <c r="BD61" i="34"/>
  <c r="BD60" i="34"/>
  <c r="BD59" i="34"/>
  <c r="BD58" i="34"/>
  <c r="BD57" i="34"/>
  <c r="BD56" i="34"/>
  <c r="BD54" i="34"/>
  <c r="BD52" i="34"/>
  <c r="BD50" i="34"/>
  <c r="BD49" i="34"/>
  <c r="BD48" i="34"/>
  <c r="BD47" i="34"/>
  <c r="BD46" i="34"/>
  <c r="BD45" i="34"/>
  <c r="BD55" i="34"/>
  <c r="BD53" i="34"/>
  <c r="BD51" i="34"/>
  <c r="BD38" i="34"/>
  <c r="BD22" i="34"/>
  <c r="BD19" i="34"/>
  <c r="BD11" i="34"/>
  <c r="BD6" i="34"/>
  <c r="BD44" i="34"/>
  <c r="BD43" i="34"/>
  <c r="BD41" i="34"/>
  <c r="BD39" i="34"/>
  <c r="BC36" i="34"/>
  <c r="BD36" i="34" s="1"/>
  <c r="BD12" i="34"/>
  <c r="BD7" i="34"/>
  <c r="BM4" i="34"/>
  <c r="BD15" i="34"/>
  <c r="BD13" i="34"/>
  <c r="BD42" i="34"/>
  <c r="BD40" i="34"/>
  <c r="BD18" i="34"/>
  <c r="BD16" i="34"/>
  <c r="BD10" i="34"/>
  <c r="BD4" i="34"/>
  <c r="BY27" i="34"/>
  <c r="CE50" i="34"/>
  <c r="CL50" i="34" s="1"/>
  <c r="CS50" i="34" s="1"/>
  <c r="CX50" i="34" s="1"/>
  <c r="BZ50" i="34"/>
  <c r="BX68" i="34"/>
  <c r="AW95" i="34"/>
  <c r="BB95" i="34" s="1"/>
  <c r="BG95" i="34"/>
  <c r="BN95" i="34" s="1"/>
  <c r="BU95" i="34" s="1"/>
  <c r="AV95" i="34"/>
  <c r="BG98" i="34"/>
  <c r="BN98" i="34" s="1"/>
  <c r="BU98" i="34" s="1"/>
  <c r="AW98" i="34"/>
  <c r="BB98" i="34" s="1"/>
  <c r="AV98" i="34"/>
  <c r="AC104" i="34"/>
  <c r="AJ105" i="34"/>
  <c r="L38" i="34"/>
  <c r="L124" i="34" s="1"/>
  <c r="AQ27" i="34"/>
  <c r="AJ26" i="34"/>
  <c r="CI33" i="34"/>
  <c r="H113" i="34"/>
  <c r="H109" i="34"/>
  <c r="H114" i="34"/>
  <c r="R36" i="34"/>
  <c r="AP34" i="34"/>
  <c r="AH141" i="34"/>
  <c r="CR34" i="34"/>
  <c r="BM22" i="34"/>
  <c r="BF22" i="34"/>
  <c r="BZ71" i="34"/>
  <c r="BZ66" i="34"/>
  <c r="CB142" i="34"/>
  <c r="CB141" i="34"/>
  <c r="BX23" i="34"/>
  <c r="L22" i="34"/>
  <c r="M29" i="34"/>
  <c r="L35" i="34"/>
  <c r="M35" i="34" s="1"/>
  <c r="AG138" i="34"/>
  <c r="AG129" i="34"/>
  <c r="AG125" i="34"/>
  <c r="AG133" i="34"/>
  <c r="AG130" i="34"/>
  <c r="AG126" i="34"/>
  <c r="AG131" i="34"/>
  <c r="AG134" i="34"/>
  <c r="AG128" i="34"/>
  <c r="AG132" i="34"/>
  <c r="AG124" i="34"/>
  <c r="AG123" i="34"/>
  <c r="AG122" i="34"/>
  <c r="AG121" i="34"/>
  <c r="AG120" i="34"/>
  <c r="AG119" i="34"/>
  <c r="AG118" i="34"/>
  <c r="AG127" i="34"/>
  <c r="AG117" i="34"/>
  <c r="AG116" i="34"/>
  <c r="AG111" i="34"/>
  <c r="AG106" i="34"/>
  <c r="AG105" i="34"/>
  <c r="AG104" i="34"/>
  <c r="AG110" i="34"/>
  <c r="AG102" i="34"/>
  <c r="AG101" i="34"/>
  <c r="AG100" i="34"/>
  <c r="AG99" i="34"/>
  <c r="AG98" i="34"/>
  <c r="AG97" i="34"/>
  <c r="AG81" i="34"/>
  <c r="AG80" i="34"/>
  <c r="AG79" i="34"/>
  <c r="AG95" i="34"/>
  <c r="AG94" i="34"/>
  <c r="AG93" i="34"/>
  <c r="AG96" i="34"/>
  <c r="AG91" i="34"/>
  <c r="AG90" i="34"/>
  <c r="AG89" i="34"/>
  <c r="AG88" i="34"/>
  <c r="AG87" i="34"/>
  <c r="AG86" i="34"/>
  <c r="AG85" i="34"/>
  <c r="AG84" i="34"/>
  <c r="AG83" i="34"/>
  <c r="AG77" i="34"/>
  <c r="AG76" i="34"/>
  <c r="AG75" i="34"/>
  <c r="AG74" i="34"/>
  <c r="AG73" i="34"/>
  <c r="AG72" i="34"/>
  <c r="AG71" i="34"/>
  <c r="AG70" i="34"/>
  <c r="AG69" i="34"/>
  <c r="AG68" i="34"/>
  <c r="AG65" i="34"/>
  <c r="AG78" i="34"/>
  <c r="AG64" i="34"/>
  <c r="AG66" i="34"/>
  <c r="AG63" i="34"/>
  <c r="AG62" i="34"/>
  <c r="AG61" i="34"/>
  <c r="AG60" i="34"/>
  <c r="AG59" i="34"/>
  <c r="AG58" i="34"/>
  <c r="AG57" i="34"/>
  <c r="AG56" i="34"/>
  <c r="AG55" i="34"/>
  <c r="AG54" i="34"/>
  <c r="AG53" i="34"/>
  <c r="AG52" i="34"/>
  <c r="AG51" i="34"/>
  <c r="AG50" i="34"/>
  <c r="AG49" i="34"/>
  <c r="AG48" i="34"/>
  <c r="AG47" i="34"/>
  <c r="AG46" i="34"/>
  <c r="AG45" i="34"/>
  <c r="AG44" i="34"/>
  <c r="AG43" i="34"/>
  <c r="AG42" i="34"/>
  <c r="AG41" i="34"/>
  <c r="AG40" i="34"/>
  <c r="AG39" i="34"/>
  <c r="AG15" i="34"/>
  <c r="AG13" i="34"/>
  <c r="AG38" i="34"/>
  <c r="AG18" i="34"/>
  <c r="AG16" i="34"/>
  <c r="AG10" i="34"/>
  <c r="AG22" i="34"/>
  <c r="AG19" i="34"/>
  <c r="AG11" i="34"/>
  <c r="AG6" i="34"/>
  <c r="AF36" i="34"/>
  <c r="AG12" i="34"/>
  <c r="AG7" i="34"/>
  <c r="AP4" i="34"/>
  <c r="AG4" i="34"/>
  <c r="AI22" i="34"/>
  <c r="AB22" i="34"/>
  <c r="AW102" i="34"/>
  <c r="BB102" i="34" s="1"/>
  <c r="BG102" i="34"/>
  <c r="BN102" i="34" s="1"/>
  <c r="BU102" i="34" s="1"/>
  <c r="CE102" i="34" s="1"/>
  <c r="CL102" i="34" s="1"/>
  <c r="CS102" i="34" s="1"/>
  <c r="CX102" i="34" s="1"/>
  <c r="AV102" i="34"/>
  <c r="BZ49" i="34"/>
  <c r="E124" i="34"/>
  <c r="K38" i="34"/>
  <c r="F38" i="34"/>
  <c r="AW65" i="34"/>
  <c r="BB65" i="34" s="1"/>
  <c r="BG65" i="34"/>
  <c r="BN65" i="34" s="1"/>
  <c r="BU65" i="34" s="1"/>
  <c r="CE65" i="34" s="1"/>
  <c r="CL65" i="34" s="1"/>
  <c r="CS65" i="34" s="1"/>
  <c r="CX65" i="34" s="1"/>
  <c r="AV65" i="34"/>
  <c r="AC126" i="34"/>
  <c r="X126" i="34"/>
  <c r="S125" i="34"/>
  <c r="X125" i="34" s="1"/>
  <c r="BY24" i="34"/>
  <c r="BY23" i="34"/>
  <c r="BX4" i="34"/>
  <c r="BY5" i="34" s="1"/>
  <c r="BX33" i="34"/>
  <c r="BY8" i="34"/>
  <c r="BG64" i="34"/>
  <c r="BN64" i="34" s="1"/>
  <c r="BU64" i="34" s="1"/>
  <c r="CE64" i="34" s="1"/>
  <c r="CL64" i="34" s="1"/>
  <c r="CS64" i="34" s="1"/>
  <c r="CX64" i="34" s="1"/>
  <c r="AW64" i="34"/>
  <c r="BB64" i="34" s="1"/>
  <c r="AV64" i="34"/>
  <c r="CV68" i="34"/>
  <c r="BZ74" i="34"/>
  <c r="BG90" i="34"/>
  <c r="BN90" i="34" s="1"/>
  <c r="BU90" i="34" s="1"/>
  <c r="AW90" i="34"/>
  <c r="BB90" i="34" s="1"/>
  <c r="AV90" i="34"/>
  <c r="AW119" i="34"/>
  <c r="BB119" i="34" s="1"/>
  <c r="BG119" i="34"/>
  <c r="BN119" i="34" s="1"/>
  <c r="BU119" i="34" s="1"/>
  <c r="CE119" i="34" s="1"/>
  <c r="CL119" i="34" s="1"/>
  <c r="CS119" i="34" s="1"/>
  <c r="CX119" i="34" s="1"/>
  <c r="AV119" i="34"/>
  <c r="M27" i="34"/>
  <c r="M26" i="34"/>
  <c r="L34" i="34"/>
  <c r="M34" i="34" s="1"/>
  <c r="I141" i="34"/>
  <c r="K36" i="34"/>
  <c r="CV39" i="34"/>
  <c r="AW51" i="34"/>
  <c r="BB51" i="34" s="1"/>
  <c r="BG51" i="34"/>
  <c r="BN51" i="34" s="1"/>
  <c r="BU51" i="34" s="1"/>
  <c r="AV51" i="34"/>
  <c r="AW55" i="34"/>
  <c r="BB55" i="34" s="1"/>
  <c r="BG55" i="34"/>
  <c r="BN55" i="34" s="1"/>
  <c r="BU55" i="34" s="1"/>
  <c r="AV55" i="34"/>
  <c r="CX66" i="34"/>
  <c r="BG85" i="34"/>
  <c r="BN85" i="34" s="1"/>
  <c r="BU85" i="34" s="1"/>
  <c r="AW85" i="34"/>
  <c r="BB85" i="34" s="1"/>
  <c r="AV85" i="34"/>
  <c r="BG97" i="34"/>
  <c r="BN97" i="34" s="1"/>
  <c r="BU97" i="34" s="1"/>
  <c r="AW97" i="34"/>
  <c r="BB97" i="34" s="1"/>
  <c r="AV97" i="34"/>
  <c r="BG99" i="34"/>
  <c r="BN99" i="34" s="1"/>
  <c r="BU99" i="34" s="1"/>
  <c r="AW99" i="34"/>
  <c r="BB99" i="34" s="1"/>
  <c r="AV99" i="34"/>
  <c r="AW127" i="34"/>
  <c r="BB127" i="34" s="1"/>
  <c r="AV127" i="34"/>
  <c r="BG127" i="34"/>
  <c r="BN127" i="34" s="1"/>
  <c r="BU127" i="34" s="1"/>
  <c r="BZ134" i="34"/>
  <c r="AM114" i="34"/>
  <c r="AM113" i="34"/>
  <c r="AM109" i="34"/>
  <c r="AN36" i="34"/>
  <c r="BA134" i="34"/>
  <c r="BA138" i="34"/>
  <c r="BA132" i="34"/>
  <c r="BA128" i="34"/>
  <c r="BA133" i="34"/>
  <c r="BA129" i="34"/>
  <c r="BA131" i="34"/>
  <c r="BA130" i="34"/>
  <c r="BA125" i="34"/>
  <c r="BA123" i="34"/>
  <c r="BA122" i="34"/>
  <c r="BA121" i="34"/>
  <c r="BA120" i="34"/>
  <c r="BA119" i="34"/>
  <c r="BA118" i="34"/>
  <c r="BA126" i="34"/>
  <c r="BA127" i="34"/>
  <c r="BA117" i="34"/>
  <c r="BA116" i="34"/>
  <c r="BA111" i="34"/>
  <c r="BA106" i="34"/>
  <c r="BA105" i="34"/>
  <c r="BA104" i="34"/>
  <c r="BA110" i="34"/>
  <c r="BA102" i="34"/>
  <c r="BA101" i="34"/>
  <c r="BA100" i="34"/>
  <c r="BA99" i="34"/>
  <c r="BA98" i="34"/>
  <c r="BA97" i="34"/>
  <c r="BA81" i="34"/>
  <c r="BA80" i="34"/>
  <c r="BA79" i="34"/>
  <c r="BA93" i="34"/>
  <c r="BA95" i="34"/>
  <c r="BA94" i="34"/>
  <c r="BA96" i="34"/>
  <c r="BA91" i="34"/>
  <c r="BA90" i="34"/>
  <c r="BA89" i="34"/>
  <c r="BA88" i="34"/>
  <c r="BA87" i="34"/>
  <c r="BA86" i="34"/>
  <c r="BA85" i="34"/>
  <c r="BA84" i="34"/>
  <c r="BA83" i="34"/>
  <c r="BA77" i="34"/>
  <c r="BA76" i="34"/>
  <c r="BA75" i="34"/>
  <c r="BA74" i="34"/>
  <c r="BA73" i="34"/>
  <c r="BA72" i="34"/>
  <c r="BA71" i="34"/>
  <c r="BA70" i="34"/>
  <c r="BA69" i="34"/>
  <c r="BA68" i="34"/>
  <c r="BA65" i="34"/>
  <c r="BA78" i="34"/>
  <c r="BA63" i="34"/>
  <c r="BA66" i="34"/>
  <c r="BA64" i="34"/>
  <c r="BA62" i="34"/>
  <c r="BA61" i="34"/>
  <c r="BA60" i="34"/>
  <c r="BA59" i="34"/>
  <c r="BA58" i="34"/>
  <c r="BA57" i="34"/>
  <c r="BA56" i="34"/>
  <c r="BA55" i="34"/>
  <c r="BA54" i="34"/>
  <c r="BA53" i="34"/>
  <c r="BA52" i="34"/>
  <c r="BA51" i="34"/>
  <c r="BA50" i="34"/>
  <c r="BA49" i="34"/>
  <c r="BA48" i="34"/>
  <c r="BA47" i="34"/>
  <c r="BA46" i="34"/>
  <c r="BA45" i="34"/>
  <c r="BA44" i="34"/>
  <c r="BA43" i="34"/>
  <c r="BA42" i="34"/>
  <c r="BA41" i="34"/>
  <c r="BA40" i="34"/>
  <c r="BA39" i="34"/>
  <c r="BA12" i="34"/>
  <c r="BA7" i="34"/>
  <c r="BA4" i="34"/>
  <c r="BA15" i="34"/>
  <c r="BA13" i="34"/>
  <c r="BA18" i="34"/>
  <c r="BA16" i="34"/>
  <c r="BA10" i="34"/>
  <c r="BA22" i="34"/>
  <c r="BA19" i="34"/>
  <c r="BA11" i="34"/>
  <c r="BA6" i="34"/>
  <c r="CE42" i="34"/>
  <c r="CL42" i="34" s="1"/>
  <c r="CS42" i="34" s="1"/>
  <c r="CX42" i="34" s="1"/>
  <c r="BZ42" i="34"/>
  <c r="T24" i="34"/>
  <c r="S4" i="34"/>
  <c r="T5" i="34" s="1"/>
  <c r="T8" i="34"/>
  <c r="AZ22" i="34"/>
  <c r="AZ36" i="34" s="1"/>
  <c r="S29" i="34"/>
  <c r="AC30" i="34"/>
  <c r="X30" i="34"/>
  <c r="BZ48" i="34"/>
  <c r="BG86" i="34"/>
  <c r="BN86" i="34" s="1"/>
  <c r="BU86" i="34" s="1"/>
  <c r="AW86" i="34"/>
  <c r="BB86" i="34" s="1"/>
  <c r="AV86" i="34"/>
  <c r="BX39" i="34"/>
  <c r="C141" i="34"/>
  <c r="C142" i="34"/>
  <c r="B109" i="34"/>
  <c r="B113" i="34"/>
  <c r="C113" i="34" s="1"/>
  <c r="B114" i="34"/>
  <c r="C114" i="34" s="1"/>
  <c r="CI138" i="34"/>
  <c r="CI133" i="34"/>
  <c r="CI130" i="34"/>
  <c r="CI126" i="34"/>
  <c r="CI131" i="34"/>
  <c r="CI127" i="34"/>
  <c r="CI132" i="34"/>
  <c r="CI129" i="34"/>
  <c r="CI128" i="34"/>
  <c r="CI123" i="34"/>
  <c r="CI134" i="34"/>
  <c r="CI125" i="34"/>
  <c r="CI121" i="34"/>
  <c r="CI117" i="34"/>
  <c r="CI122" i="34"/>
  <c r="CI116" i="34"/>
  <c r="CI120" i="34"/>
  <c r="CI119" i="34"/>
  <c r="CI118" i="34"/>
  <c r="CI111" i="34"/>
  <c r="CI110" i="34"/>
  <c r="CI106" i="34"/>
  <c r="CI105" i="34"/>
  <c r="CI104" i="34"/>
  <c r="CI100" i="34"/>
  <c r="CI99" i="34"/>
  <c r="CI98" i="34"/>
  <c r="CI97" i="34"/>
  <c r="CI96" i="34"/>
  <c r="CI102" i="34"/>
  <c r="CI101" i="34"/>
  <c r="CI91" i="34"/>
  <c r="CI90" i="34"/>
  <c r="CI89" i="34"/>
  <c r="CI88" i="34"/>
  <c r="CI87" i="34"/>
  <c r="CI86" i="34"/>
  <c r="CI85" i="34"/>
  <c r="CI84" i="34"/>
  <c r="CI83" i="34"/>
  <c r="CI95" i="34"/>
  <c r="CI94" i="34"/>
  <c r="CI93" i="34"/>
  <c r="CI81" i="34"/>
  <c r="CI80" i="34"/>
  <c r="CI79" i="34"/>
  <c r="CI78" i="34"/>
  <c r="CI77" i="34"/>
  <c r="CI76" i="34"/>
  <c r="CI75" i="34"/>
  <c r="CI74" i="34"/>
  <c r="CI73" i="34"/>
  <c r="CI72" i="34"/>
  <c r="CI71" i="34"/>
  <c r="CI70" i="34"/>
  <c r="CI69" i="34"/>
  <c r="CI68" i="34"/>
  <c r="CI66" i="34"/>
  <c r="CI65" i="34"/>
  <c r="CI64" i="34"/>
  <c r="CI62" i="34"/>
  <c r="CI61" i="34"/>
  <c r="CI60" i="34"/>
  <c r="CI59" i="34"/>
  <c r="CI58" i="34"/>
  <c r="CI57" i="34"/>
  <c r="CI63" i="34"/>
  <c r="CI55" i="34"/>
  <c r="CI53" i="34"/>
  <c r="CI51" i="34"/>
  <c r="CI56" i="34"/>
  <c r="CI48" i="34"/>
  <c r="CI47" i="34"/>
  <c r="CI46" i="34"/>
  <c r="CI45" i="34"/>
  <c r="CI44" i="34"/>
  <c r="CI54" i="34"/>
  <c r="CI52" i="34"/>
  <c r="CI50" i="34"/>
  <c r="CI49" i="34"/>
  <c r="CI18" i="34"/>
  <c r="CI16" i="34"/>
  <c r="CI10" i="34"/>
  <c r="CI4" i="34"/>
  <c r="CI7" i="34"/>
  <c r="CR4" i="34"/>
  <c r="CI42" i="34"/>
  <c r="CI40" i="34"/>
  <c r="CI38" i="34"/>
  <c r="CI22" i="34"/>
  <c r="CI19" i="34"/>
  <c r="CI11" i="34"/>
  <c r="CI6" i="34"/>
  <c r="CH36" i="34"/>
  <c r="CK36" i="34" s="1"/>
  <c r="CI12" i="34"/>
  <c r="CI43" i="34"/>
  <c r="CI41" i="34"/>
  <c r="CI39" i="34"/>
  <c r="CI15" i="34"/>
  <c r="CI13" i="34"/>
  <c r="BG8" i="34"/>
  <c r="BN8" i="34" s="1"/>
  <c r="BU8" i="34" s="1"/>
  <c r="AW8" i="34"/>
  <c r="BB8" i="34" s="1"/>
  <c r="AV8" i="34"/>
  <c r="V112" i="34"/>
  <c r="W109" i="34"/>
  <c r="X39" i="34"/>
  <c r="BX26" i="34"/>
  <c r="BX34" i="34" s="1"/>
  <c r="AZ38" i="34"/>
  <c r="BA38" i="34" s="1"/>
  <c r="AJ94" i="34"/>
  <c r="AC93" i="34"/>
  <c r="AJ19" i="34"/>
  <c r="AC18" i="34"/>
  <c r="AJ11" i="34"/>
  <c r="AC10" i="34"/>
  <c r="CE41" i="34"/>
  <c r="CL41" i="34" s="1"/>
  <c r="CS41" i="34" s="1"/>
  <c r="CX41" i="34" s="1"/>
  <c r="BZ41" i="34"/>
  <c r="BR138" i="34"/>
  <c r="BR129" i="34"/>
  <c r="BR125" i="34"/>
  <c r="BR124" i="34"/>
  <c r="BR130" i="34"/>
  <c r="BR126" i="34"/>
  <c r="BR133" i="34"/>
  <c r="BR131" i="34"/>
  <c r="BR128" i="34"/>
  <c r="BR132" i="34"/>
  <c r="BR127" i="34"/>
  <c r="BR123" i="34"/>
  <c r="BR122" i="34"/>
  <c r="BR121" i="34"/>
  <c r="BR120" i="34"/>
  <c r="BR134" i="34"/>
  <c r="BR119" i="34"/>
  <c r="BR118" i="34"/>
  <c r="BR117" i="34"/>
  <c r="BR116" i="34"/>
  <c r="BR106" i="34"/>
  <c r="BR105" i="34"/>
  <c r="BR104" i="34"/>
  <c r="BR111" i="34"/>
  <c r="BR110" i="34"/>
  <c r="BR100" i="34"/>
  <c r="BR99" i="34"/>
  <c r="BR98" i="34"/>
  <c r="BR97" i="34"/>
  <c r="BR96" i="34"/>
  <c r="BR95" i="34"/>
  <c r="BR94" i="34"/>
  <c r="BR102" i="34"/>
  <c r="BR101" i="34"/>
  <c r="BR93" i="34"/>
  <c r="BR91" i="34"/>
  <c r="BR90" i="34"/>
  <c r="BR89" i="34"/>
  <c r="BR88" i="34"/>
  <c r="BR87" i="34"/>
  <c r="BR86" i="34"/>
  <c r="BR85" i="34"/>
  <c r="BR84" i="34"/>
  <c r="BR83" i="34"/>
  <c r="BR81" i="34"/>
  <c r="BR80" i="34"/>
  <c r="BR79" i="34"/>
  <c r="BR78" i="34"/>
  <c r="BR77" i="34"/>
  <c r="BR66" i="34"/>
  <c r="BR76" i="34"/>
  <c r="BR75" i="34"/>
  <c r="BR74" i="34"/>
  <c r="BR73" i="34"/>
  <c r="BR72" i="34"/>
  <c r="BR71" i="34"/>
  <c r="BR70" i="34"/>
  <c r="BR69" i="34"/>
  <c r="BR68" i="34"/>
  <c r="BR65" i="34"/>
  <c r="BR64" i="34"/>
  <c r="BR62" i="34"/>
  <c r="BR61" i="34"/>
  <c r="BR60" i="34"/>
  <c r="BR59" i="34"/>
  <c r="BR58" i="34"/>
  <c r="BR57" i="34"/>
  <c r="BR56" i="34"/>
  <c r="BR55" i="34"/>
  <c r="BR54" i="34"/>
  <c r="BR53" i="34"/>
  <c r="BR52" i="34"/>
  <c r="BR51" i="34"/>
  <c r="BR50" i="34"/>
  <c r="BR63" i="34"/>
  <c r="BR38" i="34"/>
  <c r="BR49" i="34"/>
  <c r="BR48" i="34"/>
  <c r="BR47" i="34"/>
  <c r="BR46" i="34"/>
  <c r="BR45" i="34"/>
  <c r="BR44" i="34"/>
  <c r="BR43" i="34"/>
  <c r="BR42" i="34"/>
  <c r="BR41" i="34"/>
  <c r="BR40" i="34"/>
  <c r="BR39" i="34"/>
  <c r="BR15" i="34"/>
  <c r="BR13" i="34"/>
  <c r="CD4" i="34"/>
  <c r="BR18" i="34"/>
  <c r="BR16" i="34"/>
  <c r="BR10" i="34"/>
  <c r="BR4" i="34"/>
  <c r="BR22" i="34"/>
  <c r="BR19" i="34"/>
  <c r="BR11" i="34"/>
  <c r="BR6" i="34"/>
  <c r="BQ36" i="34"/>
  <c r="BR12" i="34"/>
  <c r="BR7" i="34"/>
  <c r="BR35" i="34"/>
  <c r="BZ56" i="34"/>
  <c r="X84" i="34"/>
  <c r="S83" i="34"/>
  <c r="X83" i="34" s="1"/>
  <c r="AC84" i="34"/>
  <c r="BZ79" i="34"/>
  <c r="AQ110" i="34"/>
  <c r="CV116" i="34"/>
  <c r="BG138" i="34"/>
  <c r="BN138" i="34" s="1"/>
  <c r="BU138" i="34" s="1"/>
  <c r="AV138" i="34"/>
  <c r="AI35" i="34"/>
  <c r="AB35" i="34"/>
  <c r="Z35" i="34"/>
  <c r="CE44" i="34"/>
  <c r="CL44" i="34" s="1"/>
  <c r="CS44" i="34" s="1"/>
  <c r="CX44" i="34" s="1"/>
  <c r="BZ44" i="34"/>
  <c r="E109" i="34"/>
  <c r="CI34" i="34"/>
  <c r="AU138" i="34"/>
  <c r="AU134" i="34"/>
  <c r="AU131" i="34"/>
  <c r="AU127" i="34"/>
  <c r="AU133" i="34"/>
  <c r="AU132" i="34"/>
  <c r="AU128" i="34"/>
  <c r="AU130" i="34"/>
  <c r="AU126" i="34"/>
  <c r="AU125" i="34"/>
  <c r="AU129" i="34"/>
  <c r="AU124" i="34"/>
  <c r="AU120" i="34"/>
  <c r="AU119" i="34"/>
  <c r="AU118" i="34"/>
  <c r="AU121" i="34"/>
  <c r="AU122" i="34"/>
  <c r="AU117" i="34"/>
  <c r="AU116" i="34"/>
  <c r="AU123" i="34"/>
  <c r="AU110" i="34"/>
  <c r="AU111" i="34"/>
  <c r="AU106" i="34"/>
  <c r="AU105" i="34"/>
  <c r="AU104" i="34"/>
  <c r="AU100" i="34"/>
  <c r="AU99" i="34"/>
  <c r="AU98" i="34"/>
  <c r="AU97" i="34"/>
  <c r="AU96" i="34"/>
  <c r="AU102" i="34"/>
  <c r="AU101" i="34"/>
  <c r="AU95" i="34"/>
  <c r="AU94" i="34"/>
  <c r="AU91" i="34"/>
  <c r="AU90" i="34"/>
  <c r="AU89" i="34"/>
  <c r="AU88" i="34"/>
  <c r="AU87" i="34"/>
  <c r="AU86" i="34"/>
  <c r="AU85" i="34"/>
  <c r="AU84" i="34"/>
  <c r="AU83" i="34"/>
  <c r="AU93" i="34"/>
  <c r="AU66" i="34"/>
  <c r="AU81" i="34"/>
  <c r="AU80" i="34"/>
  <c r="AU79" i="34"/>
  <c r="AU77" i="34"/>
  <c r="AU76" i="34"/>
  <c r="AU75" i="34"/>
  <c r="AU74" i="34"/>
  <c r="AU73" i="34"/>
  <c r="AU72" i="34"/>
  <c r="AU71" i="34"/>
  <c r="AU70" i="34"/>
  <c r="AU69" i="34"/>
  <c r="AU68" i="34"/>
  <c r="AU78" i="34"/>
  <c r="AU63" i="34"/>
  <c r="AU62" i="34"/>
  <c r="AU61" i="34"/>
  <c r="AU60" i="34"/>
  <c r="AU59" i="34"/>
  <c r="AU58" i="34"/>
  <c r="AU57" i="34"/>
  <c r="AU65" i="34"/>
  <c r="AU64" i="34"/>
  <c r="AU55" i="34"/>
  <c r="AU53" i="34"/>
  <c r="AU51" i="34"/>
  <c r="AU56" i="34"/>
  <c r="AU54" i="34"/>
  <c r="AU52" i="34"/>
  <c r="AU50" i="34"/>
  <c r="AU49" i="34"/>
  <c r="AU48" i="34"/>
  <c r="AU47" i="34"/>
  <c r="AU46" i="34"/>
  <c r="AU45" i="34"/>
  <c r="AU44" i="34"/>
  <c r="AU42" i="34"/>
  <c r="AU40" i="34"/>
  <c r="AU22" i="34"/>
  <c r="AU19" i="34"/>
  <c r="AU11" i="34"/>
  <c r="AU6" i="34"/>
  <c r="AT36" i="34"/>
  <c r="AU12" i="34"/>
  <c r="AU7" i="34"/>
  <c r="AU43" i="34"/>
  <c r="AU41" i="34"/>
  <c r="AU39" i="34"/>
  <c r="AU15" i="34"/>
  <c r="AU13" i="34"/>
  <c r="AU38" i="34"/>
  <c r="AU18" i="34"/>
  <c r="AU16" i="34"/>
  <c r="AU10" i="34"/>
  <c r="AU4" i="34"/>
  <c r="AU34" i="34"/>
  <c r="CE54" i="34"/>
  <c r="CL54" i="34" s="1"/>
  <c r="CS54" i="34" s="1"/>
  <c r="CX54" i="34" s="1"/>
  <c r="BZ54" i="34"/>
  <c r="BZ47" i="34"/>
  <c r="BZ72" i="34"/>
  <c r="BX93" i="34"/>
  <c r="CX134" i="34"/>
  <c r="BG133" i="34"/>
  <c r="BN133" i="34" s="1"/>
  <c r="BU133" i="34" s="1"/>
  <c r="AV133" i="34"/>
  <c r="AW133" i="34"/>
  <c r="BB133" i="34" s="1"/>
  <c r="CA114" i="34"/>
  <c r="CA113" i="34"/>
  <c r="CA109" i="34"/>
  <c r="CB36" i="34"/>
  <c r="AN141" i="34"/>
  <c r="BG100" i="34"/>
  <c r="BN100" i="34" s="1"/>
  <c r="BU100" i="34" s="1"/>
  <c r="AW100" i="34"/>
  <c r="BB100" i="34" s="1"/>
  <c r="AV100" i="34"/>
  <c r="BT35" i="34"/>
  <c r="BK35" i="34"/>
  <c r="CV23" i="34"/>
  <c r="AI33" i="34"/>
  <c r="AB33" i="34"/>
  <c r="BZ121" i="34"/>
  <c r="CW8" i="34"/>
  <c r="CW24" i="34"/>
  <c r="W114" i="34"/>
  <c r="BG13" i="34"/>
  <c r="BN13" i="34" s="1"/>
  <c r="BU13" i="34" s="1"/>
  <c r="AW13" i="34"/>
  <c r="BB13" i="34" s="1"/>
  <c r="AV13" i="34"/>
  <c r="M24" i="34"/>
  <c r="M23" i="34"/>
  <c r="L4" i="34"/>
  <c r="M5" i="34" s="1"/>
  <c r="L33" i="34"/>
  <c r="M33" i="34" s="1"/>
  <c r="M8" i="34"/>
  <c r="BK138" i="34"/>
  <c r="BK134" i="34"/>
  <c r="BK132" i="34"/>
  <c r="BK128" i="34"/>
  <c r="BK129" i="34"/>
  <c r="BK133" i="34"/>
  <c r="BK131" i="34"/>
  <c r="BK130" i="34"/>
  <c r="BK127" i="34"/>
  <c r="BK124" i="34"/>
  <c r="BK126" i="34"/>
  <c r="BK125" i="34"/>
  <c r="BK121" i="34"/>
  <c r="BK119" i="34"/>
  <c r="BK118" i="34"/>
  <c r="BK122" i="34"/>
  <c r="BK123" i="34"/>
  <c r="BK117" i="34"/>
  <c r="BK116" i="34"/>
  <c r="BK120" i="34"/>
  <c r="BK110" i="34"/>
  <c r="BK111" i="34"/>
  <c r="BK106" i="34"/>
  <c r="BK105" i="34"/>
  <c r="BK104" i="34"/>
  <c r="BK100" i="34"/>
  <c r="BK99" i="34"/>
  <c r="BK98" i="34"/>
  <c r="BK97" i="34"/>
  <c r="BK96" i="34"/>
  <c r="BK102" i="34"/>
  <c r="BK101" i="34"/>
  <c r="BK95" i="34"/>
  <c r="BK94" i="34"/>
  <c r="BK91" i="34"/>
  <c r="BK90" i="34"/>
  <c r="BK89" i="34"/>
  <c r="BK88" i="34"/>
  <c r="BK87" i="34"/>
  <c r="BK86" i="34"/>
  <c r="BK85" i="34"/>
  <c r="BK84" i="34"/>
  <c r="BK83" i="34"/>
  <c r="BK93" i="34"/>
  <c r="BK81" i="34"/>
  <c r="BK80" i="34"/>
  <c r="BK79" i="34"/>
  <c r="BK78" i="34"/>
  <c r="BK77" i="34"/>
  <c r="BK76" i="34"/>
  <c r="BK75" i="34"/>
  <c r="BK74" i="34"/>
  <c r="BK73" i="34"/>
  <c r="BK72" i="34"/>
  <c r="BK71" i="34"/>
  <c r="BK70" i="34"/>
  <c r="BK69" i="34"/>
  <c r="BK68" i="34"/>
  <c r="BK63" i="34"/>
  <c r="BK66" i="34"/>
  <c r="BK62" i="34"/>
  <c r="BK61" i="34"/>
  <c r="BK60" i="34"/>
  <c r="BK59" i="34"/>
  <c r="BK58" i="34"/>
  <c r="BK57" i="34"/>
  <c r="BK65" i="34"/>
  <c r="BK64" i="34"/>
  <c r="BK56" i="34"/>
  <c r="BK54" i="34"/>
  <c r="BK52" i="34"/>
  <c r="BK50" i="34"/>
  <c r="BK49" i="34"/>
  <c r="BK48" i="34"/>
  <c r="BK47" i="34"/>
  <c r="BK46" i="34"/>
  <c r="BK45" i="34"/>
  <c r="BK44" i="34"/>
  <c r="BK55" i="34"/>
  <c r="BK53" i="34"/>
  <c r="BK51" i="34"/>
  <c r="BJ36" i="34"/>
  <c r="BK12" i="34"/>
  <c r="BK7" i="34"/>
  <c r="BT4" i="34"/>
  <c r="BK43" i="34"/>
  <c r="BK41" i="34"/>
  <c r="BK39" i="34"/>
  <c r="BK15" i="34"/>
  <c r="BK13" i="34"/>
  <c r="BK4" i="34"/>
  <c r="BK18" i="34"/>
  <c r="BK16" i="34"/>
  <c r="BK10" i="34"/>
  <c r="BK42" i="34"/>
  <c r="BK40" i="34"/>
  <c r="BK38" i="34"/>
  <c r="BK22" i="34"/>
  <c r="BK19" i="34"/>
  <c r="BK11" i="34"/>
  <c r="BK6" i="34"/>
  <c r="CV10" i="34"/>
  <c r="CV4" i="34" s="1"/>
  <c r="CW5" i="34" s="1"/>
  <c r="AP33" i="34"/>
  <c r="W113" i="34"/>
  <c r="AC39" i="34"/>
  <c r="AJ40" i="34"/>
  <c r="BZ12" i="34"/>
  <c r="CV26" i="34"/>
  <c r="AO138" i="34"/>
  <c r="BF124" i="34"/>
  <c r="AO124" i="34"/>
  <c r="AO123" i="34"/>
  <c r="AO122" i="34"/>
  <c r="AO121" i="34"/>
  <c r="AO120" i="34"/>
  <c r="AO119" i="34"/>
  <c r="AO118" i="34"/>
  <c r="AO117" i="34"/>
  <c r="AO116" i="34"/>
  <c r="AO111" i="34"/>
  <c r="AO106" i="34"/>
  <c r="AO105" i="34"/>
  <c r="AO104" i="34"/>
  <c r="AO110" i="34"/>
  <c r="AO102" i="34"/>
  <c r="AO100" i="34"/>
  <c r="AO99" i="34"/>
  <c r="AO98" i="34"/>
  <c r="AO97" i="34"/>
  <c r="AO101" i="34"/>
  <c r="AO81" i="34"/>
  <c r="AO80" i="34"/>
  <c r="AO79" i="34"/>
  <c r="AO95" i="34"/>
  <c r="AO94" i="34"/>
  <c r="AO93" i="34"/>
  <c r="AO96" i="34"/>
  <c r="AO91" i="34"/>
  <c r="AO90" i="34"/>
  <c r="AO89" i="34"/>
  <c r="AO88" i="34"/>
  <c r="AO87" i="34"/>
  <c r="AO86" i="34"/>
  <c r="AO85" i="34"/>
  <c r="AO84" i="34"/>
  <c r="AO83" i="34"/>
  <c r="AO77" i="34"/>
  <c r="AO76" i="34"/>
  <c r="AO75" i="34"/>
  <c r="AO74" i="34"/>
  <c r="AO73" i="34"/>
  <c r="AO72" i="34"/>
  <c r="AO71" i="34"/>
  <c r="AO70" i="34"/>
  <c r="AO69" i="34"/>
  <c r="AO68" i="34"/>
  <c r="AO65" i="34"/>
  <c r="AO78" i="34"/>
  <c r="AO64" i="34"/>
  <c r="AO66" i="34"/>
  <c r="AO63" i="34"/>
  <c r="AO62" i="34"/>
  <c r="AO61" i="34"/>
  <c r="AO60" i="34"/>
  <c r="AO59" i="34"/>
  <c r="AO58" i="34"/>
  <c r="AO57" i="34"/>
  <c r="AO56" i="34"/>
  <c r="AO55" i="34"/>
  <c r="AO54" i="34"/>
  <c r="AO53" i="34"/>
  <c r="AO52" i="34"/>
  <c r="AO51" i="34"/>
  <c r="AO50" i="34"/>
  <c r="AO49" i="34"/>
  <c r="AO48" i="34"/>
  <c r="AO47" i="34"/>
  <c r="AO46" i="34"/>
  <c r="AO45" i="34"/>
  <c r="AO44" i="34"/>
  <c r="AO43" i="34"/>
  <c r="AO42" i="34"/>
  <c r="AO41" i="34"/>
  <c r="AO40" i="34"/>
  <c r="AO39" i="34"/>
  <c r="AO38" i="34"/>
  <c r="CE52" i="34"/>
  <c r="CL52" i="34" s="1"/>
  <c r="CS52" i="34" s="1"/>
  <c r="CX52" i="34" s="1"/>
  <c r="BZ52" i="34"/>
  <c r="BG87" i="34"/>
  <c r="BN87" i="34" s="1"/>
  <c r="BU87" i="34" s="1"/>
  <c r="AW87" i="34"/>
  <c r="BB87" i="34" s="1"/>
  <c r="AV87" i="34"/>
  <c r="BZ122" i="34"/>
  <c r="CX128" i="34"/>
  <c r="CV125" i="34"/>
  <c r="BZ132" i="34"/>
  <c r="BK34" i="34"/>
  <c r="CE43" i="34"/>
  <c r="CL43" i="34" s="1"/>
  <c r="CS43" i="34" s="1"/>
  <c r="CX43" i="34" s="1"/>
  <c r="BZ43" i="34"/>
  <c r="T27" i="34"/>
  <c r="T26" i="34"/>
  <c r="S34" i="34"/>
  <c r="X34" i="34" s="1"/>
  <c r="X10" i="34"/>
  <c r="CV35" i="34"/>
  <c r="CW29" i="34"/>
  <c r="CW30" i="34"/>
  <c r="CW35" i="34"/>
  <c r="AI34" i="34"/>
  <c r="AB34" i="34"/>
  <c r="BZ57" i="34"/>
  <c r="BG88" i="34"/>
  <c r="BN88" i="34" s="1"/>
  <c r="BU88" i="34" s="1"/>
  <c r="AW88" i="34"/>
  <c r="BB88" i="34" s="1"/>
  <c r="AV88" i="34"/>
  <c r="CV93" i="34"/>
  <c r="AW118" i="34"/>
  <c r="BB118" i="34" s="1"/>
  <c r="BG118" i="34"/>
  <c r="BN118" i="34" s="1"/>
  <c r="BU118" i="34" s="1"/>
  <c r="CE118" i="34" s="1"/>
  <c r="CL118" i="34" s="1"/>
  <c r="CS118" i="34" s="1"/>
  <c r="CX118" i="34" s="1"/>
  <c r="AV118" i="34"/>
  <c r="AW120" i="34"/>
  <c r="BB120" i="34" s="1"/>
  <c r="BG120" i="34"/>
  <c r="BN120" i="34" s="1"/>
  <c r="BU120" i="34" s="1"/>
  <c r="CE120" i="34" s="1"/>
  <c r="CL120" i="34" s="1"/>
  <c r="CS120" i="34" s="1"/>
  <c r="CX120" i="34" s="1"/>
  <c r="AV120" i="34"/>
  <c r="BG130" i="34"/>
  <c r="BN130" i="34" s="1"/>
  <c r="BU130" i="34" s="1"/>
  <c r="AW130" i="34"/>
  <c r="BB130" i="34" s="1"/>
  <c r="AV130" i="34"/>
  <c r="CP142" i="34"/>
  <c r="CP141" i="34"/>
  <c r="CO114" i="34"/>
  <c r="CP114" i="34" s="1"/>
  <c r="CO113" i="34"/>
  <c r="CP113" i="34" s="1"/>
  <c r="CO109" i="34"/>
  <c r="BA26" i="34"/>
  <c r="AZ34" i="34"/>
  <c r="BM34" i="34"/>
  <c r="BG96" i="34"/>
  <c r="BN96" i="34" s="1"/>
  <c r="BU96" i="34" s="1"/>
  <c r="AW96" i="34"/>
  <c r="BB96" i="34" s="1"/>
  <c r="AV96" i="34"/>
  <c r="AC116" i="34"/>
  <c r="AJ117" i="34"/>
  <c r="BX35" i="34"/>
  <c r="BY29" i="34"/>
  <c r="BY30" i="34"/>
  <c r="CK33" i="34"/>
  <c r="E113" i="34"/>
  <c r="AP124" i="34"/>
  <c r="AW53" i="34"/>
  <c r="BB53" i="34" s="1"/>
  <c r="BG53" i="34"/>
  <c r="BN53" i="34" s="1"/>
  <c r="BU53" i="34" s="1"/>
  <c r="AV53" i="34"/>
  <c r="BZ62" i="34"/>
  <c r="BG89" i="34"/>
  <c r="BN89" i="34" s="1"/>
  <c r="BU89" i="34" s="1"/>
  <c r="AW89" i="34"/>
  <c r="BB89" i="34" s="1"/>
  <c r="AV89" i="34"/>
  <c r="BZ129" i="34"/>
  <c r="BX125" i="34"/>
  <c r="C206" i="35"/>
  <c r="CK4" i="34"/>
  <c r="BF4" i="34"/>
  <c r="AN124" i="34"/>
  <c r="AN142" i="34" s="1"/>
  <c r="BX83" i="34"/>
  <c r="BZ106" i="34"/>
  <c r="AJ6" i="34"/>
  <c r="AJ5" i="34" s="1"/>
  <c r="Z138" i="34"/>
  <c r="Z132" i="34"/>
  <c r="Z128" i="34"/>
  <c r="Z133" i="34"/>
  <c r="Z129" i="34"/>
  <c r="Z131" i="34"/>
  <c r="Z130" i="34"/>
  <c r="Z125" i="34"/>
  <c r="Z124" i="34"/>
  <c r="Z134" i="34"/>
  <c r="Z127" i="34"/>
  <c r="Z126" i="34"/>
  <c r="Z123" i="34"/>
  <c r="Z122" i="34"/>
  <c r="Z121" i="34"/>
  <c r="Z120" i="34"/>
  <c r="Z119" i="34"/>
  <c r="Z118" i="34"/>
  <c r="Z117" i="34"/>
  <c r="Z116" i="34"/>
  <c r="Z106" i="34"/>
  <c r="Z105" i="34"/>
  <c r="Z104" i="34"/>
  <c r="Z111" i="34"/>
  <c r="Z110" i="34"/>
  <c r="Z100" i="34"/>
  <c r="Z99" i="34"/>
  <c r="Z98" i="34"/>
  <c r="Z97" i="34"/>
  <c r="Z96" i="34"/>
  <c r="Z95" i="34"/>
  <c r="Z102" i="34"/>
  <c r="Z101" i="34"/>
  <c r="Z93" i="34"/>
  <c r="Z94" i="34"/>
  <c r="Z91" i="34"/>
  <c r="Z90" i="34"/>
  <c r="Z89" i="34"/>
  <c r="Z88" i="34"/>
  <c r="Z87" i="34"/>
  <c r="Z86" i="34"/>
  <c r="Z85" i="34"/>
  <c r="Z84" i="34"/>
  <c r="Z81" i="34"/>
  <c r="Z80" i="34"/>
  <c r="Z79" i="34"/>
  <c r="Z78" i="34"/>
  <c r="Z83" i="34"/>
  <c r="Z66" i="34"/>
  <c r="Z77" i="34"/>
  <c r="Z76" i="34"/>
  <c r="Z75" i="34"/>
  <c r="Z74" i="34"/>
  <c r="Z73" i="34"/>
  <c r="Z72" i="34"/>
  <c r="Z71" i="34"/>
  <c r="Z70" i="34"/>
  <c r="Z64" i="34"/>
  <c r="Z69" i="34"/>
  <c r="Z68" i="34"/>
  <c r="Z63" i="34"/>
  <c r="Z62" i="34"/>
  <c r="Z61" i="34"/>
  <c r="Z60" i="34"/>
  <c r="Z59" i="34"/>
  <c r="Z58" i="34"/>
  <c r="Z57" i="34"/>
  <c r="Z56" i="34"/>
  <c r="Z55" i="34"/>
  <c r="Z54" i="34"/>
  <c r="Z53" i="34"/>
  <c r="Z52" i="34"/>
  <c r="Z51" i="34"/>
  <c r="Z50" i="34"/>
  <c r="Z65" i="34"/>
  <c r="Z38" i="34"/>
  <c r="Z49" i="34"/>
  <c r="Z48" i="34"/>
  <c r="Z47" i="34"/>
  <c r="Z46" i="34"/>
  <c r="Z45" i="34"/>
  <c r="Z44" i="34"/>
  <c r="Z43" i="34"/>
  <c r="Z42" i="34"/>
  <c r="Z41" i="34"/>
  <c r="Z40" i="34"/>
  <c r="Y36" i="34"/>
  <c r="Z12" i="34"/>
  <c r="Z7" i="34"/>
  <c r="AI4" i="34"/>
  <c r="Z15" i="34"/>
  <c r="Z13" i="34"/>
  <c r="AB4" i="34"/>
  <c r="Z39" i="34"/>
  <c r="Z18" i="34"/>
  <c r="Z16" i="34"/>
  <c r="Z10" i="34"/>
  <c r="Z4" i="34"/>
  <c r="Z22" i="34"/>
  <c r="Z19" i="34"/>
  <c r="Z11" i="34"/>
  <c r="Z6" i="34"/>
  <c r="AG35" i="34"/>
  <c r="BZ80" i="34"/>
  <c r="AA141" i="34" l="1"/>
  <c r="D144" i="20"/>
  <c r="D145" i="20"/>
  <c r="P142" i="34"/>
  <c r="BF36" i="34"/>
  <c r="F141" i="34"/>
  <c r="Q141" i="34"/>
  <c r="BZ75" i="34"/>
  <c r="T23" i="34"/>
  <c r="BZ58" i="34"/>
  <c r="J124" i="34"/>
  <c r="J118" i="34"/>
  <c r="J116" i="34"/>
  <c r="J106" i="34"/>
  <c r="J98" i="34"/>
  <c r="J101" i="34"/>
  <c r="J89" i="34"/>
  <c r="J85" i="34"/>
  <c r="J78" i="34"/>
  <c r="J76" i="34"/>
  <c r="J72" i="34"/>
  <c r="J81" i="34"/>
  <c r="J64" i="34"/>
  <c r="J60" i="34"/>
  <c r="J57" i="34"/>
  <c r="J50" i="34"/>
  <c r="J52" i="34"/>
  <c r="J46" i="34"/>
  <c r="J40" i="34"/>
  <c r="J51" i="34"/>
  <c r="J123" i="34"/>
  <c r="J121" i="34"/>
  <c r="J111" i="34"/>
  <c r="J105" i="34"/>
  <c r="J97" i="34"/>
  <c r="J93" i="34"/>
  <c r="J88" i="34"/>
  <c r="J84" i="34"/>
  <c r="J66" i="34"/>
  <c r="J75" i="34"/>
  <c r="J71" i="34"/>
  <c r="J80" i="34"/>
  <c r="J63" i="34"/>
  <c r="J59" i="34"/>
  <c r="J55" i="34"/>
  <c r="J38" i="34"/>
  <c r="J49" i="34"/>
  <c r="J45" i="34"/>
  <c r="J43" i="34"/>
  <c r="R124" i="34"/>
  <c r="J119" i="34"/>
  <c r="J104" i="34"/>
  <c r="J99" i="34"/>
  <c r="J102" i="34"/>
  <c r="J86" i="34"/>
  <c r="J94" i="34"/>
  <c r="J73" i="34"/>
  <c r="J68" i="34"/>
  <c r="J65" i="34"/>
  <c r="J47" i="34"/>
  <c r="J42" i="34"/>
  <c r="I124" i="34"/>
  <c r="I142" i="34" s="1"/>
  <c r="J138" i="34"/>
  <c r="J120" i="34"/>
  <c r="J117" i="34"/>
  <c r="J110" i="34"/>
  <c r="J100" i="34"/>
  <c r="J96" i="34"/>
  <c r="J91" i="34"/>
  <c r="J87" i="34"/>
  <c r="J95" i="34"/>
  <c r="J83" i="34"/>
  <c r="J74" i="34"/>
  <c r="J70" i="34"/>
  <c r="J79" i="34"/>
  <c r="J62" i="34"/>
  <c r="J58" i="34"/>
  <c r="J53" i="34"/>
  <c r="J56" i="34"/>
  <c r="J48" i="34"/>
  <c r="J44" i="34"/>
  <c r="J41" i="34"/>
  <c r="J122" i="34"/>
  <c r="J90" i="34"/>
  <c r="J77" i="34"/>
  <c r="J69" i="34"/>
  <c r="J61" i="34"/>
  <c r="J54" i="34"/>
  <c r="J39" i="34"/>
  <c r="S33" i="34"/>
  <c r="X33" i="34" s="1"/>
  <c r="BZ119" i="34"/>
  <c r="BZ102" i="34"/>
  <c r="P141" i="34"/>
  <c r="BE141" i="34"/>
  <c r="AC23" i="34"/>
  <c r="AJ24" i="34"/>
  <c r="AC15" i="34"/>
  <c r="AD30" i="34" s="1"/>
  <c r="AJ16" i="34"/>
  <c r="T34" i="34"/>
  <c r="X15" i="34"/>
  <c r="T30" i="34"/>
  <c r="O113" i="34"/>
  <c r="P113" i="34" s="1"/>
  <c r="O109" i="34"/>
  <c r="O114" i="34"/>
  <c r="P114" i="34" s="1"/>
  <c r="P36" i="34"/>
  <c r="CC141" i="34"/>
  <c r="CJ44" i="34"/>
  <c r="CJ138" i="34"/>
  <c r="CJ121" i="34"/>
  <c r="CR124" i="34"/>
  <c r="CJ102" i="34"/>
  <c r="CJ104" i="34"/>
  <c r="CJ98" i="34"/>
  <c r="CJ94" i="34"/>
  <c r="CJ88" i="34"/>
  <c r="CJ84" i="34"/>
  <c r="CJ79" i="34"/>
  <c r="CJ76" i="34"/>
  <c r="CJ72" i="34"/>
  <c r="CJ68" i="34"/>
  <c r="CJ63" i="34"/>
  <c r="CJ59" i="34"/>
  <c r="CJ55" i="34"/>
  <c r="CJ47" i="34"/>
  <c r="CJ52" i="34"/>
  <c r="CJ39" i="34"/>
  <c r="CJ43" i="34"/>
  <c r="CJ124" i="34"/>
  <c r="CJ120" i="34"/>
  <c r="CJ116" i="34"/>
  <c r="CJ101" i="34"/>
  <c r="CJ110" i="34"/>
  <c r="CJ97" i="34"/>
  <c r="CJ91" i="34"/>
  <c r="CJ87" i="34"/>
  <c r="CJ83" i="34"/>
  <c r="CJ78" i="34"/>
  <c r="CJ75" i="34"/>
  <c r="CJ71" i="34"/>
  <c r="CJ66" i="34"/>
  <c r="CJ62" i="34"/>
  <c r="CJ58" i="34"/>
  <c r="CJ53" i="34"/>
  <c r="CJ46" i="34"/>
  <c r="CJ50" i="34"/>
  <c r="CJ42" i="34"/>
  <c r="CJ123" i="34"/>
  <c r="CJ119" i="34"/>
  <c r="CJ111" i="34"/>
  <c r="CJ106" i="34"/>
  <c r="CJ100" i="34"/>
  <c r="CJ96" i="34"/>
  <c r="CJ90" i="34"/>
  <c r="CJ86" i="34"/>
  <c r="CJ81" i="34"/>
  <c r="CJ93" i="34"/>
  <c r="CJ74" i="34"/>
  <c r="CJ70" i="34"/>
  <c r="CJ65" i="34"/>
  <c r="CJ61" i="34"/>
  <c r="CJ57" i="34"/>
  <c r="CJ51" i="34"/>
  <c r="CJ45" i="34"/>
  <c r="CJ49" i="34"/>
  <c r="CJ38" i="34"/>
  <c r="CJ41" i="34"/>
  <c r="CJ122" i="34"/>
  <c r="CJ118" i="34"/>
  <c r="CJ117" i="34"/>
  <c r="CJ105" i="34"/>
  <c r="CJ99" i="34"/>
  <c r="CJ95" i="34"/>
  <c r="CJ89" i="34"/>
  <c r="CJ85" i="34"/>
  <c r="CJ80" i="34"/>
  <c r="CJ77" i="34"/>
  <c r="CJ73" i="34"/>
  <c r="CJ69" i="34"/>
  <c r="CJ64" i="34"/>
  <c r="CJ60" i="34"/>
  <c r="CJ56" i="34"/>
  <c r="CJ48" i="34"/>
  <c r="CJ54" i="34"/>
  <c r="CJ40" i="34"/>
  <c r="CK124" i="34"/>
  <c r="BY34" i="34"/>
  <c r="AZ114" i="34"/>
  <c r="AZ113" i="34"/>
  <c r="AZ109" i="34"/>
  <c r="BA36" i="34"/>
  <c r="Y114" i="34"/>
  <c r="Y113" i="34"/>
  <c r="Y109" i="34"/>
  <c r="AI36" i="34"/>
  <c r="AB36" i="34"/>
  <c r="CE53" i="34"/>
  <c r="CL53" i="34" s="1"/>
  <c r="CS53" i="34" s="1"/>
  <c r="CX53" i="34" s="1"/>
  <c r="BZ53" i="34"/>
  <c r="K113" i="34"/>
  <c r="F113" i="34"/>
  <c r="CE88" i="34"/>
  <c r="CL88" i="34" s="1"/>
  <c r="CS88" i="34" s="1"/>
  <c r="CX88" i="34" s="1"/>
  <c r="BZ88" i="34"/>
  <c r="CE87" i="34"/>
  <c r="CL87" i="34" s="1"/>
  <c r="CS87" i="34" s="1"/>
  <c r="CX87" i="34" s="1"/>
  <c r="BZ87" i="34"/>
  <c r="AJ39" i="34"/>
  <c r="AQ40" i="34"/>
  <c r="BJ114" i="34"/>
  <c r="BJ113" i="34"/>
  <c r="BJ109" i="34"/>
  <c r="BT36" i="34"/>
  <c r="CE13" i="34"/>
  <c r="CL13" i="34" s="1"/>
  <c r="CS13" i="34" s="1"/>
  <c r="CX13" i="34" s="1"/>
  <c r="BZ13" i="34"/>
  <c r="CW138" i="34"/>
  <c r="CW134" i="34"/>
  <c r="CW133" i="34"/>
  <c r="CW132" i="34"/>
  <c r="CW128" i="34"/>
  <c r="CW129" i="34"/>
  <c r="CW130" i="34"/>
  <c r="CW131" i="34"/>
  <c r="CW127" i="34"/>
  <c r="CW126" i="34"/>
  <c r="CW122" i="34"/>
  <c r="CW121" i="34"/>
  <c r="CW120" i="34"/>
  <c r="CW119" i="34"/>
  <c r="CW118" i="34"/>
  <c r="CW117" i="34"/>
  <c r="CW123" i="34"/>
  <c r="CW125" i="34"/>
  <c r="CW116" i="34"/>
  <c r="CW111" i="34"/>
  <c r="CW106" i="34"/>
  <c r="CW105" i="34"/>
  <c r="CW104" i="34"/>
  <c r="CW110" i="34"/>
  <c r="CW102" i="34"/>
  <c r="CW101" i="34"/>
  <c r="CW99" i="34"/>
  <c r="CW98" i="34"/>
  <c r="CW97" i="34"/>
  <c r="CW100" i="34"/>
  <c r="CW94" i="34"/>
  <c r="CW81" i="34"/>
  <c r="CW80" i="34"/>
  <c r="CW79" i="34"/>
  <c r="CW78" i="34"/>
  <c r="CW93" i="34"/>
  <c r="CW95" i="34"/>
  <c r="CW96" i="34"/>
  <c r="CW91" i="34"/>
  <c r="CW90" i="34"/>
  <c r="CW89" i="34"/>
  <c r="CW88" i="34"/>
  <c r="CW87" i="34"/>
  <c r="CW86" i="34"/>
  <c r="CW85" i="34"/>
  <c r="CW84" i="34"/>
  <c r="CW83" i="34"/>
  <c r="CW76" i="34"/>
  <c r="CW75" i="34"/>
  <c r="CW74" i="34"/>
  <c r="CW73" i="34"/>
  <c r="CW72" i="34"/>
  <c r="CW71" i="34"/>
  <c r="CW70" i="34"/>
  <c r="CW69" i="34"/>
  <c r="CW68" i="34"/>
  <c r="CW65" i="34"/>
  <c r="CW66" i="34"/>
  <c r="CW77" i="34"/>
  <c r="CW63" i="34"/>
  <c r="CW64" i="34"/>
  <c r="CW62" i="34"/>
  <c r="CW61" i="34"/>
  <c r="CW60" i="34"/>
  <c r="CW59" i="34"/>
  <c r="CW58" i="34"/>
  <c r="CW57" i="34"/>
  <c r="CW56" i="34"/>
  <c r="CW55" i="34"/>
  <c r="CW54" i="34"/>
  <c r="CW53" i="34"/>
  <c r="CW52" i="34"/>
  <c r="CW51" i="34"/>
  <c r="CW50" i="34"/>
  <c r="CW49" i="34"/>
  <c r="CW48" i="34"/>
  <c r="CW47" i="34"/>
  <c r="CW46" i="34"/>
  <c r="CW45" i="34"/>
  <c r="CW44" i="34"/>
  <c r="CW43" i="34"/>
  <c r="CW42" i="34"/>
  <c r="CW41" i="34"/>
  <c r="CW40" i="34"/>
  <c r="CW39" i="34"/>
  <c r="CW12" i="34"/>
  <c r="CW7" i="34"/>
  <c r="CW4" i="34"/>
  <c r="CW15" i="34"/>
  <c r="CW13" i="34"/>
  <c r="CW18" i="34"/>
  <c r="CW16" i="34"/>
  <c r="CW10" i="34"/>
  <c r="CW19" i="34"/>
  <c r="CW11" i="34"/>
  <c r="CW6" i="34"/>
  <c r="CV22" i="34"/>
  <c r="CV36" i="34" s="1"/>
  <c r="CB113" i="34"/>
  <c r="CE133" i="34"/>
  <c r="CL133" i="34" s="1"/>
  <c r="CS133" i="34" s="1"/>
  <c r="CX133" i="34" s="1"/>
  <c r="BZ133" i="34"/>
  <c r="AT109" i="34"/>
  <c r="AT113" i="34"/>
  <c r="AT114" i="34"/>
  <c r="E112" i="34"/>
  <c r="K109" i="34"/>
  <c r="F109" i="34"/>
  <c r="CE138" i="34"/>
  <c r="CL138" i="34" s="1"/>
  <c r="BZ138" i="34"/>
  <c r="BQ114" i="34"/>
  <c r="BQ113" i="34"/>
  <c r="BQ109" i="34"/>
  <c r="CD36" i="34"/>
  <c r="AJ30" i="34"/>
  <c r="AC29" i="34"/>
  <c r="CE55" i="34"/>
  <c r="CL55" i="34" s="1"/>
  <c r="CS55" i="34" s="1"/>
  <c r="CX55" i="34" s="1"/>
  <c r="BZ55" i="34"/>
  <c r="BZ120" i="34"/>
  <c r="H112" i="34"/>
  <c r="R109" i="34"/>
  <c r="I109" i="34"/>
  <c r="BG27" i="34"/>
  <c r="AW27" i="34"/>
  <c r="AQ26" i="34"/>
  <c r="AV26" i="34" s="1"/>
  <c r="AV27" i="34"/>
  <c r="CE95" i="34"/>
  <c r="CL95" i="34" s="1"/>
  <c r="CS95" i="34" s="1"/>
  <c r="CX95" i="34" s="1"/>
  <c r="BZ95" i="34"/>
  <c r="BZ65" i="34"/>
  <c r="AD24" i="34"/>
  <c r="AD23" i="34"/>
  <c r="AC33" i="34"/>
  <c r="AD33" i="34" s="1"/>
  <c r="AD8" i="34"/>
  <c r="CE89" i="34"/>
  <c r="CL89" i="34" s="1"/>
  <c r="CS89" i="34" s="1"/>
  <c r="CX89" i="34" s="1"/>
  <c r="BZ89" i="34"/>
  <c r="BA34" i="34"/>
  <c r="AO141" i="34"/>
  <c r="CW23" i="34"/>
  <c r="CE100" i="34"/>
  <c r="CL100" i="34" s="1"/>
  <c r="CS100" i="34" s="1"/>
  <c r="CX100" i="34" s="1"/>
  <c r="BZ100" i="34"/>
  <c r="CB114" i="34"/>
  <c r="AU36" i="34"/>
  <c r="AJ84" i="34"/>
  <c r="AC83" i="34"/>
  <c r="BR36" i="34"/>
  <c r="AD26" i="34"/>
  <c r="AC34" i="34"/>
  <c r="AD34" i="34" s="1"/>
  <c r="AD27" i="34"/>
  <c r="AQ94" i="34"/>
  <c r="AJ93" i="34"/>
  <c r="CH114" i="34"/>
  <c r="CK114" i="34" s="1"/>
  <c r="CH113" i="34"/>
  <c r="CH109" i="34"/>
  <c r="CK109" i="34" s="1"/>
  <c r="CR36" i="34"/>
  <c r="CI36" i="34"/>
  <c r="BX38" i="34"/>
  <c r="CE86" i="34"/>
  <c r="CL86" i="34" s="1"/>
  <c r="CS86" i="34" s="1"/>
  <c r="CX86" i="34" s="1"/>
  <c r="BZ86" i="34"/>
  <c r="X29" i="34"/>
  <c r="S22" i="34"/>
  <c r="X22" i="34" s="1"/>
  <c r="S35" i="34"/>
  <c r="T29" i="34"/>
  <c r="AM112" i="34"/>
  <c r="AN109" i="34"/>
  <c r="CE127" i="34"/>
  <c r="CL127" i="34" s="1"/>
  <c r="CS127" i="34" s="1"/>
  <c r="CX127" i="34" s="1"/>
  <c r="BZ127" i="34"/>
  <c r="CE85" i="34"/>
  <c r="CL85" i="34" s="1"/>
  <c r="CS85" i="34" s="1"/>
  <c r="CX85" i="34" s="1"/>
  <c r="BZ85" i="34"/>
  <c r="CV38" i="34"/>
  <c r="AG141" i="34"/>
  <c r="AG142" i="34"/>
  <c r="BX22" i="34"/>
  <c r="I113" i="34"/>
  <c r="N138" i="34"/>
  <c r="N124" i="34"/>
  <c r="N121" i="34"/>
  <c r="N122" i="34"/>
  <c r="N117" i="34"/>
  <c r="N123" i="34"/>
  <c r="N120" i="34"/>
  <c r="N119" i="34"/>
  <c r="N118" i="34"/>
  <c r="N116" i="34"/>
  <c r="N111" i="34"/>
  <c r="N110" i="34"/>
  <c r="N104" i="34"/>
  <c r="N106" i="34"/>
  <c r="N105" i="34"/>
  <c r="N101" i="34"/>
  <c r="N100" i="34"/>
  <c r="N99" i="34"/>
  <c r="N98" i="34"/>
  <c r="N97" i="34"/>
  <c r="N96" i="34"/>
  <c r="N102" i="34"/>
  <c r="N95" i="34"/>
  <c r="N93" i="34"/>
  <c r="N91" i="34"/>
  <c r="N90" i="34"/>
  <c r="N89" i="34"/>
  <c r="N88" i="34"/>
  <c r="N87" i="34"/>
  <c r="N86" i="34"/>
  <c r="N85" i="34"/>
  <c r="N84" i="34"/>
  <c r="N94" i="34"/>
  <c r="N83" i="34"/>
  <c r="N66" i="34"/>
  <c r="N81" i="34"/>
  <c r="N80" i="34"/>
  <c r="N79" i="34"/>
  <c r="N78" i="34"/>
  <c r="N77" i="34"/>
  <c r="N76" i="34"/>
  <c r="N75" i="34"/>
  <c r="N74" i="34"/>
  <c r="N73" i="34"/>
  <c r="N72" i="34"/>
  <c r="N71" i="34"/>
  <c r="N70" i="34"/>
  <c r="N69" i="34"/>
  <c r="N65" i="34"/>
  <c r="N64" i="34"/>
  <c r="N63" i="34"/>
  <c r="N62" i="34"/>
  <c r="N61" i="34"/>
  <c r="N60" i="34"/>
  <c r="N59" i="34"/>
  <c r="N58" i="34"/>
  <c r="N68" i="34"/>
  <c r="N56" i="34"/>
  <c r="N54" i="34"/>
  <c r="N52" i="34"/>
  <c r="N38" i="34"/>
  <c r="N50" i="34"/>
  <c r="N57" i="34"/>
  <c r="N55" i="34"/>
  <c r="N53" i="34"/>
  <c r="N51" i="34"/>
  <c r="N49" i="34"/>
  <c r="N48" i="34"/>
  <c r="N47" i="34"/>
  <c r="N46" i="34"/>
  <c r="N45" i="34"/>
  <c r="N43" i="34"/>
  <c r="N41" i="34"/>
  <c r="N39" i="34"/>
  <c r="N44" i="34"/>
  <c r="N42" i="34"/>
  <c r="N40" i="34"/>
  <c r="BY26" i="34"/>
  <c r="AQ6" i="34"/>
  <c r="AQ5" i="34" s="1"/>
  <c r="AV5" i="34" s="1"/>
  <c r="BY35" i="34"/>
  <c r="CE130" i="34"/>
  <c r="CL130" i="34" s="1"/>
  <c r="CS130" i="34" s="1"/>
  <c r="CX130" i="34" s="1"/>
  <c r="BZ130" i="34"/>
  <c r="CV34" i="34"/>
  <c r="CW27" i="34"/>
  <c r="CW34" i="34"/>
  <c r="CW26" i="34"/>
  <c r="BK142" i="34"/>
  <c r="BK141" i="34"/>
  <c r="M138" i="34"/>
  <c r="M134" i="34"/>
  <c r="M133" i="34"/>
  <c r="M131" i="34"/>
  <c r="M127" i="34"/>
  <c r="M132" i="34"/>
  <c r="M128" i="34"/>
  <c r="M125" i="34"/>
  <c r="M130" i="34"/>
  <c r="M129" i="34"/>
  <c r="M124" i="34"/>
  <c r="M123" i="34"/>
  <c r="M122" i="34"/>
  <c r="M121" i="34"/>
  <c r="M126" i="34"/>
  <c r="M120" i="34"/>
  <c r="M119" i="34"/>
  <c r="M118" i="34"/>
  <c r="M116" i="34"/>
  <c r="M117" i="34"/>
  <c r="M106" i="34"/>
  <c r="M105" i="34"/>
  <c r="M111" i="34"/>
  <c r="M110" i="34"/>
  <c r="M104" i="34"/>
  <c r="M101" i="34"/>
  <c r="M100" i="34"/>
  <c r="M99" i="34"/>
  <c r="M98" i="34"/>
  <c r="M97" i="34"/>
  <c r="M96" i="34"/>
  <c r="M95" i="34"/>
  <c r="M102" i="34"/>
  <c r="M94" i="34"/>
  <c r="M93" i="34"/>
  <c r="M91" i="34"/>
  <c r="M90" i="34"/>
  <c r="M89" i="34"/>
  <c r="M88" i="34"/>
  <c r="M87" i="34"/>
  <c r="M86" i="34"/>
  <c r="M85" i="34"/>
  <c r="M84" i="34"/>
  <c r="M83" i="34"/>
  <c r="M81" i="34"/>
  <c r="M80" i="34"/>
  <c r="M79" i="34"/>
  <c r="M78" i="34"/>
  <c r="M68" i="34"/>
  <c r="M77" i="34"/>
  <c r="M76" i="34"/>
  <c r="M75" i="34"/>
  <c r="M74" i="34"/>
  <c r="M73" i="34"/>
  <c r="M72" i="34"/>
  <c r="M71" i="34"/>
  <c r="M70" i="34"/>
  <c r="M65" i="34"/>
  <c r="M64" i="34"/>
  <c r="M63" i="34"/>
  <c r="M62" i="34"/>
  <c r="M61" i="34"/>
  <c r="M60" i="34"/>
  <c r="M59" i="34"/>
  <c r="M58" i="34"/>
  <c r="M57" i="34"/>
  <c r="M56" i="34"/>
  <c r="M55" i="34"/>
  <c r="M54" i="34"/>
  <c r="M53" i="34"/>
  <c r="M52" i="34"/>
  <c r="M51" i="34"/>
  <c r="M50" i="34"/>
  <c r="M69" i="34"/>
  <c r="M66" i="34"/>
  <c r="M39" i="34"/>
  <c r="M49" i="34"/>
  <c r="M48" i="34"/>
  <c r="M47" i="34"/>
  <c r="M46" i="34"/>
  <c r="M45" i="34"/>
  <c r="M44" i="34"/>
  <c r="M43" i="34"/>
  <c r="M42" i="34"/>
  <c r="M41" i="34"/>
  <c r="M40" i="34"/>
  <c r="M38" i="34"/>
  <c r="M19" i="34"/>
  <c r="M18" i="34"/>
  <c r="M11" i="34"/>
  <c r="M10" i="34"/>
  <c r="M6" i="34"/>
  <c r="M4" i="34"/>
  <c r="M22" i="34"/>
  <c r="M12" i="34"/>
  <c r="M7" i="34"/>
  <c r="L36" i="34"/>
  <c r="M13" i="34"/>
  <c r="M16" i="34"/>
  <c r="M15" i="34"/>
  <c r="CV33" i="34"/>
  <c r="AU141" i="34"/>
  <c r="AU142" i="34"/>
  <c r="BR141" i="34"/>
  <c r="BR142" i="34"/>
  <c r="AQ11" i="34"/>
  <c r="AJ10" i="34"/>
  <c r="AQ19" i="34"/>
  <c r="AJ18" i="34"/>
  <c r="CE8" i="34"/>
  <c r="CL8" i="34" s="1"/>
  <c r="CS8" i="34" s="1"/>
  <c r="CX8" i="34" s="1"/>
  <c r="BZ8" i="34"/>
  <c r="B112" i="34"/>
  <c r="C109" i="34"/>
  <c r="AN113" i="34"/>
  <c r="CE97" i="34"/>
  <c r="CL97" i="34" s="1"/>
  <c r="CS97" i="34" s="1"/>
  <c r="CX97" i="34" s="1"/>
  <c r="BZ97" i="34"/>
  <c r="CE90" i="34"/>
  <c r="CL90" i="34" s="1"/>
  <c r="CS90" i="34" s="1"/>
  <c r="CX90" i="34" s="1"/>
  <c r="BZ90" i="34"/>
  <c r="BY33" i="34"/>
  <c r="AF114" i="34"/>
  <c r="AF113" i="34"/>
  <c r="AF109" i="34"/>
  <c r="AP36" i="34"/>
  <c r="AJ104" i="34"/>
  <c r="AQ105" i="34"/>
  <c r="CE98" i="34"/>
  <c r="CL98" i="34" s="1"/>
  <c r="CS98" i="34" s="1"/>
  <c r="CX98" i="34" s="1"/>
  <c r="BZ98" i="34"/>
  <c r="AC68" i="34"/>
  <c r="AJ69" i="34"/>
  <c r="Z142" i="34"/>
  <c r="Z141" i="34"/>
  <c r="Z36" i="34"/>
  <c r="AJ116" i="34"/>
  <c r="AQ117" i="34"/>
  <c r="CE96" i="34"/>
  <c r="CL96" i="34" s="1"/>
  <c r="CS96" i="34" s="1"/>
  <c r="CX96" i="34" s="1"/>
  <c r="BZ96" i="34"/>
  <c r="CO112" i="34"/>
  <c r="CP109" i="34"/>
  <c r="BK36" i="34"/>
  <c r="CA112" i="34"/>
  <c r="CB109" i="34"/>
  <c r="BG110" i="34"/>
  <c r="AW110" i="34"/>
  <c r="AV110" i="34"/>
  <c r="AZ124" i="34"/>
  <c r="S38" i="34"/>
  <c r="V137" i="34"/>
  <c r="W112" i="34"/>
  <c r="CI141" i="34"/>
  <c r="CI142" i="34"/>
  <c r="T138" i="34"/>
  <c r="T133" i="34"/>
  <c r="T132" i="34"/>
  <c r="T128" i="34"/>
  <c r="T129" i="34"/>
  <c r="T134" i="34"/>
  <c r="T127" i="34"/>
  <c r="T126" i="34"/>
  <c r="T125" i="34"/>
  <c r="T131" i="34"/>
  <c r="T123" i="34"/>
  <c r="T122" i="34"/>
  <c r="T121" i="34"/>
  <c r="T120" i="34"/>
  <c r="T119" i="34"/>
  <c r="T118" i="34"/>
  <c r="T130" i="34"/>
  <c r="T117" i="34"/>
  <c r="T116" i="34"/>
  <c r="T111" i="34"/>
  <c r="T106" i="34"/>
  <c r="T105" i="34"/>
  <c r="T110" i="34"/>
  <c r="T104" i="34"/>
  <c r="T102" i="34"/>
  <c r="T100" i="34"/>
  <c r="T99" i="34"/>
  <c r="T98" i="34"/>
  <c r="T97" i="34"/>
  <c r="T101" i="34"/>
  <c r="T95" i="34"/>
  <c r="T83" i="34"/>
  <c r="T81" i="34"/>
  <c r="T80" i="34"/>
  <c r="T79" i="34"/>
  <c r="T96" i="34"/>
  <c r="T94" i="34"/>
  <c r="T93" i="34"/>
  <c r="T91" i="34"/>
  <c r="T90" i="34"/>
  <c r="T89" i="34"/>
  <c r="T88" i="34"/>
  <c r="T87" i="34"/>
  <c r="T86" i="34"/>
  <c r="T85" i="34"/>
  <c r="T84" i="34"/>
  <c r="T77" i="34"/>
  <c r="T76" i="34"/>
  <c r="T75" i="34"/>
  <c r="T74" i="34"/>
  <c r="T73" i="34"/>
  <c r="T72" i="34"/>
  <c r="T71" i="34"/>
  <c r="T70" i="34"/>
  <c r="T69" i="34"/>
  <c r="T66" i="34"/>
  <c r="T68" i="34"/>
  <c r="T78" i="34"/>
  <c r="T64" i="34"/>
  <c r="T65" i="34"/>
  <c r="T63" i="34"/>
  <c r="T62" i="34"/>
  <c r="T61" i="34"/>
  <c r="T60" i="34"/>
  <c r="T59" i="34"/>
  <c r="T58" i="34"/>
  <c r="T57" i="34"/>
  <c r="T56" i="34"/>
  <c r="T55" i="34"/>
  <c r="T54" i="34"/>
  <c r="T53" i="34"/>
  <c r="T52" i="34"/>
  <c r="T51" i="34"/>
  <c r="T50" i="34"/>
  <c r="T49" i="34"/>
  <c r="T48" i="34"/>
  <c r="T47" i="34"/>
  <c r="T46" i="34"/>
  <c r="T45" i="34"/>
  <c r="T44" i="34"/>
  <c r="T43" i="34"/>
  <c r="T42" i="34"/>
  <c r="T41" i="34"/>
  <c r="T40" i="34"/>
  <c r="T12" i="34"/>
  <c r="T7" i="34"/>
  <c r="T13" i="34"/>
  <c r="T16" i="34"/>
  <c r="T15" i="34"/>
  <c r="T39" i="34"/>
  <c r="T19" i="34"/>
  <c r="T18" i="34"/>
  <c r="T11" i="34"/>
  <c r="T10" i="34"/>
  <c r="T6" i="34"/>
  <c r="T4" i="34"/>
  <c r="X4" i="34"/>
  <c r="BA141" i="34"/>
  <c r="AN114" i="34"/>
  <c r="CE99" i="34"/>
  <c r="CL99" i="34" s="1"/>
  <c r="CS99" i="34" s="1"/>
  <c r="CX99" i="34" s="1"/>
  <c r="BZ99" i="34"/>
  <c r="CE51" i="34"/>
  <c r="CL51" i="34" s="1"/>
  <c r="CS51" i="34" s="1"/>
  <c r="CX51" i="34" s="1"/>
  <c r="BZ51" i="34"/>
  <c r="BY138" i="34"/>
  <c r="BY133" i="34"/>
  <c r="BY134" i="34"/>
  <c r="BY130" i="34"/>
  <c r="BY126" i="34"/>
  <c r="BY131" i="34"/>
  <c r="BY127" i="34"/>
  <c r="BY132" i="34"/>
  <c r="BY125" i="34"/>
  <c r="BY128" i="34"/>
  <c r="BY123" i="34"/>
  <c r="BY122" i="34"/>
  <c r="BY121" i="34"/>
  <c r="BY120" i="34"/>
  <c r="BY119" i="34"/>
  <c r="BY118" i="34"/>
  <c r="BY129" i="34"/>
  <c r="BY117" i="34"/>
  <c r="BY116" i="34"/>
  <c r="BY111" i="34"/>
  <c r="BY106" i="34"/>
  <c r="BY105" i="34"/>
  <c r="BY104" i="34"/>
  <c r="BY110" i="34"/>
  <c r="BY102" i="34"/>
  <c r="BY101" i="34"/>
  <c r="BY100" i="34"/>
  <c r="BY99" i="34"/>
  <c r="BY98" i="34"/>
  <c r="BY97" i="34"/>
  <c r="BY81" i="34"/>
  <c r="BY80" i="34"/>
  <c r="BY79" i="34"/>
  <c r="BY78" i="34"/>
  <c r="BY95" i="34"/>
  <c r="BY94" i="34"/>
  <c r="BY93" i="34"/>
  <c r="BY96" i="34"/>
  <c r="BY91" i="34"/>
  <c r="BY90" i="34"/>
  <c r="BY89" i="34"/>
  <c r="BY88" i="34"/>
  <c r="BY87" i="34"/>
  <c r="BY86" i="34"/>
  <c r="BY85" i="34"/>
  <c r="BY84" i="34"/>
  <c r="BY83" i="34"/>
  <c r="BY76" i="34"/>
  <c r="BY75" i="34"/>
  <c r="BY74" i="34"/>
  <c r="BY73" i="34"/>
  <c r="BY72" i="34"/>
  <c r="BY71" i="34"/>
  <c r="BY70" i="34"/>
  <c r="BY69" i="34"/>
  <c r="BY68" i="34"/>
  <c r="BY65" i="34"/>
  <c r="BY77" i="34"/>
  <c r="BY66" i="34"/>
  <c r="BY64" i="34"/>
  <c r="BY63" i="34"/>
  <c r="BY62" i="34"/>
  <c r="BY61" i="34"/>
  <c r="BY60" i="34"/>
  <c r="BY59" i="34"/>
  <c r="BY58" i="34"/>
  <c r="BY57" i="34"/>
  <c r="BY56" i="34"/>
  <c r="BY55" i="34"/>
  <c r="BY54" i="34"/>
  <c r="BY53" i="34"/>
  <c r="BY52" i="34"/>
  <c r="BY51" i="34"/>
  <c r="BY50" i="34"/>
  <c r="BY49" i="34"/>
  <c r="BY48" i="34"/>
  <c r="BY47" i="34"/>
  <c r="BY46" i="34"/>
  <c r="BY45" i="34"/>
  <c r="BY44" i="34"/>
  <c r="BY43" i="34"/>
  <c r="BY42" i="34"/>
  <c r="BY41" i="34"/>
  <c r="BY40" i="34"/>
  <c r="BY39" i="34"/>
  <c r="BY38" i="34"/>
  <c r="BY18" i="34"/>
  <c r="BY16" i="34"/>
  <c r="BY10" i="34"/>
  <c r="BY4" i="34"/>
  <c r="BY6" i="34"/>
  <c r="BY22" i="34"/>
  <c r="BY19" i="34"/>
  <c r="BY11" i="34"/>
  <c r="BY7" i="34"/>
  <c r="BX36" i="34"/>
  <c r="BY12" i="34"/>
  <c r="BY15" i="34"/>
  <c r="BY13" i="34"/>
  <c r="AJ126" i="34"/>
  <c r="AC125" i="34"/>
  <c r="G138" i="34"/>
  <c r="G124" i="34"/>
  <c r="K124" i="34"/>
  <c r="G123" i="34"/>
  <c r="G122" i="34"/>
  <c r="G121" i="34"/>
  <c r="G120" i="34"/>
  <c r="G119" i="34"/>
  <c r="G118" i="34"/>
  <c r="G117" i="34"/>
  <c r="G116" i="34"/>
  <c r="G102" i="34"/>
  <c r="G101" i="34"/>
  <c r="G106" i="34"/>
  <c r="G105" i="34"/>
  <c r="G111" i="34"/>
  <c r="G110" i="34"/>
  <c r="G104" i="34"/>
  <c r="G100" i="34"/>
  <c r="G99" i="34"/>
  <c r="G98" i="34"/>
  <c r="G97" i="34"/>
  <c r="G96" i="34"/>
  <c r="G95" i="34"/>
  <c r="G91" i="34"/>
  <c r="G90" i="34"/>
  <c r="G89" i="34"/>
  <c r="G88" i="34"/>
  <c r="G87" i="34"/>
  <c r="G86" i="34"/>
  <c r="G85" i="34"/>
  <c r="G84" i="34"/>
  <c r="G83" i="34"/>
  <c r="G81" i="34"/>
  <c r="G80" i="34"/>
  <c r="G79" i="34"/>
  <c r="G78" i="34"/>
  <c r="G94" i="34"/>
  <c r="G93" i="34"/>
  <c r="G77" i="34"/>
  <c r="G76" i="34"/>
  <c r="G75" i="34"/>
  <c r="G74" i="34"/>
  <c r="G73" i="34"/>
  <c r="G72" i="34"/>
  <c r="G71" i="34"/>
  <c r="G70" i="34"/>
  <c r="G69" i="34"/>
  <c r="G65" i="34"/>
  <c r="G64" i="34"/>
  <c r="G68" i="34"/>
  <c r="G63" i="34"/>
  <c r="G62" i="34"/>
  <c r="G61" i="34"/>
  <c r="G60" i="34"/>
  <c r="G59" i="34"/>
  <c r="G58" i="34"/>
  <c r="G57" i="34"/>
  <c r="G66" i="34"/>
  <c r="G56" i="34"/>
  <c r="G54" i="34"/>
  <c r="G52" i="34"/>
  <c r="G49" i="34"/>
  <c r="G48" i="34"/>
  <c r="G47" i="34"/>
  <c r="G46" i="34"/>
  <c r="G55" i="34"/>
  <c r="G53" i="34"/>
  <c r="G51" i="34"/>
  <c r="G50" i="34"/>
  <c r="G43" i="34"/>
  <c r="G41" i="34"/>
  <c r="G45" i="34"/>
  <c r="G39" i="34"/>
  <c r="G38" i="34"/>
  <c r="G44" i="34"/>
  <c r="G42" i="34"/>
  <c r="G40" i="34"/>
  <c r="F124" i="34"/>
  <c r="F142" i="34" s="1"/>
  <c r="BZ118" i="34"/>
  <c r="AG36" i="34"/>
  <c r="I114" i="34"/>
  <c r="BD142" i="34"/>
  <c r="BD141" i="34"/>
  <c r="BC114" i="34"/>
  <c r="BC109" i="34"/>
  <c r="BF109" i="34" s="1"/>
  <c r="BC113" i="34"/>
  <c r="BM36" i="34"/>
  <c r="BZ64" i="34"/>
  <c r="K114" i="34"/>
  <c r="T22" i="34" l="1"/>
  <c r="T33" i="34"/>
  <c r="R114" i="34"/>
  <c r="J141" i="34"/>
  <c r="S36" i="34"/>
  <c r="S109" i="34" s="1"/>
  <c r="AJ23" i="34"/>
  <c r="AJ33" i="34" s="1"/>
  <c r="AK33" i="34" s="1"/>
  <c r="AQ24" i="34"/>
  <c r="R113" i="34"/>
  <c r="P109" i="34"/>
  <c r="O112" i="34"/>
  <c r="R112" i="34" s="1"/>
  <c r="AC4" i="34"/>
  <c r="AQ16" i="34"/>
  <c r="AJ15" i="34"/>
  <c r="AK30" i="34" s="1"/>
  <c r="N141" i="34"/>
  <c r="CJ141" i="34"/>
  <c r="G141" i="34"/>
  <c r="AC38" i="34"/>
  <c r="AC124" i="34" s="1"/>
  <c r="AE138" i="34" s="1"/>
  <c r="CV114" i="34"/>
  <c r="CV113" i="34"/>
  <c r="CV109" i="34"/>
  <c r="CW36" i="34"/>
  <c r="BM114" i="34"/>
  <c r="BD114" i="34"/>
  <c r="AQ126" i="34"/>
  <c r="AJ125" i="34"/>
  <c r="BY141" i="34"/>
  <c r="V139" i="34"/>
  <c r="W137" i="34"/>
  <c r="AW117" i="34"/>
  <c r="BG117" i="34"/>
  <c r="AQ116" i="34"/>
  <c r="AV116" i="34" s="1"/>
  <c r="AV117" i="34"/>
  <c r="AF112" i="34"/>
  <c r="AP109" i="34"/>
  <c r="AG109" i="34"/>
  <c r="BX124" i="34"/>
  <c r="CH112" i="34"/>
  <c r="CK112" i="34" s="1"/>
  <c r="CR109" i="34"/>
  <c r="CI109" i="34"/>
  <c r="AQ84" i="34"/>
  <c r="AJ83" i="34"/>
  <c r="CD114" i="34"/>
  <c r="BR114" i="34"/>
  <c r="AU113" i="34"/>
  <c r="BJ112" i="34"/>
  <c r="BT109" i="34"/>
  <c r="BK109" i="34"/>
  <c r="AI114" i="34"/>
  <c r="AB114" i="34"/>
  <c r="Z114" i="34"/>
  <c r="BA113" i="34"/>
  <c r="S124" i="34"/>
  <c r="X38" i="34"/>
  <c r="CO137" i="34"/>
  <c r="CP112" i="34"/>
  <c r="AJ68" i="34"/>
  <c r="AQ69" i="34"/>
  <c r="AW105" i="34"/>
  <c r="AV105" i="34"/>
  <c r="BG105" i="34"/>
  <c r="AQ104" i="34"/>
  <c r="AV104" i="34" s="1"/>
  <c r="AP113" i="34"/>
  <c r="AG113" i="34"/>
  <c r="B137" i="34"/>
  <c r="C112" i="34"/>
  <c r="BG19" i="34"/>
  <c r="AW19" i="34"/>
  <c r="AQ18" i="34"/>
  <c r="AV18" i="34" s="1"/>
  <c r="AV19" i="34"/>
  <c r="CW33" i="34"/>
  <c r="L114" i="34"/>
  <c r="M114" i="34" s="1"/>
  <c r="L113" i="34"/>
  <c r="M113" i="34" s="1"/>
  <c r="L109" i="34"/>
  <c r="M36" i="34"/>
  <c r="CV124" i="34"/>
  <c r="AM137" i="34"/>
  <c r="AN112" i="34"/>
  <c r="CR113" i="34"/>
  <c r="CI113" i="34"/>
  <c r="AW94" i="34"/>
  <c r="BG94" i="34"/>
  <c r="AQ93" i="34"/>
  <c r="AV93" i="34" s="1"/>
  <c r="AV94" i="34"/>
  <c r="AD83" i="34"/>
  <c r="AD60" i="34"/>
  <c r="E137" i="34"/>
  <c r="K112" i="34"/>
  <c r="F112" i="34"/>
  <c r="AT112" i="34"/>
  <c r="AU109" i="34"/>
  <c r="CK113" i="34"/>
  <c r="BT113" i="34"/>
  <c r="BK113" i="34"/>
  <c r="BA114" i="34"/>
  <c r="BX114" i="34"/>
  <c r="BX113" i="34"/>
  <c r="BX109" i="34"/>
  <c r="BM113" i="34"/>
  <c r="BD113" i="34"/>
  <c r="BY36" i="34"/>
  <c r="T38" i="34"/>
  <c r="T141" i="34" s="1"/>
  <c r="BB110" i="34"/>
  <c r="CA137" i="34"/>
  <c r="CB112" i="34"/>
  <c r="AP114" i="34"/>
  <c r="AG114" i="34"/>
  <c r="BF113" i="34"/>
  <c r="AJ34" i="34"/>
  <c r="AK34" i="34" s="1"/>
  <c r="AK27" i="34"/>
  <c r="AK26" i="34"/>
  <c r="M142" i="34"/>
  <c r="M141" i="34"/>
  <c r="AK8" i="34"/>
  <c r="AK24" i="34"/>
  <c r="CR114" i="34"/>
  <c r="CI114" i="34"/>
  <c r="AW26" i="34"/>
  <c r="BB26" i="34" s="1"/>
  <c r="BB27" i="34"/>
  <c r="H137" i="34"/>
  <c r="I112" i="34"/>
  <c r="AC22" i="34"/>
  <c r="AC35" i="34"/>
  <c r="AD35" i="34" s="1"/>
  <c r="AD29" i="34"/>
  <c r="BQ112" i="34"/>
  <c r="CD109" i="34"/>
  <c r="BR109" i="34"/>
  <c r="CW38" i="34"/>
  <c r="BT114" i="34"/>
  <c r="BK114" i="34"/>
  <c r="Y112" i="34"/>
  <c r="AI109" i="34"/>
  <c r="Z109" i="34"/>
  <c r="AB109" i="34"/>
  <c r="BM109" i="34"/>
  <c r="BC112" i="34"/>
  <c r="BD109" i="34"/>
  <c r="BF114" i="34"/>
  <c r="X36" i="34"/>
  <c r="BA124" i="34"/>
  <c r="BA142" i="34" s="1"/>
  <c r="BN110" i="34"/>
  <c r="BG11" i="34"/>
  <c r="AW11" i="34"/>
  <c r="AQ10" i="34"/>
  <c r="AV11" i="34"/>
  <c r="BG6" i="34"/>
  <c r="BG5" i="34" s="1"/>
  <c r="AW6" i="34"/>
  <c r="AW5" i="34" s="1"/>
  <c r="BB5" i="34" s="1"/>
  <c r="AV6" i="34"/>
  <c r="T35" i="34"/>
  <c r="X35" i="34"/>
  <c r="BN27" i="34"/>
  <c r="BG26" i="34"/>
  <c r="AQ30" i="34"/>
  <c r="AJ29" i="34"/>
  <c r="CD113" i="34"/>
  <c r="BR113" i="34"/>
  <c r="AU114" i="34"/>
  <c r="CW22" i="34"/>
  <c r="AW40" i="34"/>
  <c r="AQ39" i="34"/>
  <c r="BG40" i="34"/>
  <c r="AV40" i="34"/>
  <c r="AI113" i="34"/>
  <c r="Z113" i="34"/>
  <c r="AB113" i="34"/>
  <c r="AZ112" i="34"/>
  <c r="BA109" i="34"/>
  <c r="AD138" i="34" l="1"/>
  <c r="AD5" i="34"/>
  <c r="AD95" i="34"/>
  <c r="AD44" i="34"/>
  <c r="AD119" i="34"/>
  <c r="S114" i="34"/>
  <c r="S113" i="34"/>
  <c r="T36" i="34"/>
  <c r="AK23" i="34"/>
  <c r="AD39" i="34"/>
  <c r="AD48" i="34"/>
  <c r="AD64" i="34"/>
  <c r="AD80" i="34"/>
  <c r="AD99" i="34"/>
  <c r="AD122" i="34"/>
  <c r="AD12" i="34"/>
  <c r="AD52" i="34"/>
  <c r="AD70" i="34"/>
  <c r="AD86" i="34"/>
  <c r="AD111" i="34"/>
  <c r="AD133" i="34"/>
  <c r="AD40" i="34"/>
  <c r="AD56" i="34"/>
  <c r="AD74" i="34"/>
  <c r="AD90" i="34"/>
  <c r="AD106" i="34"/>
  <c r="AD127" i="34"/>
  <c r="AD22" i="34"/>
  <c r="AD10" i="34"/>
  <c r="AD6" i="34"/>
  <c r="AD45" i="34"/>
  <c r="AD53" i="34"/>
  <c r="AD57" i="34"/>
  <c r="AD68" i="34"/>
  <c r="AD75" i="34"/>
  <c r="AD66" i="34"/>
  <c r="AD87" i="34"/>
  <c r="AD96" i="34"/>
  <c r="AD110" i="34"/>
  <c r="AD16" i="34"/>
  <c r="AD15" i="34"/>
  <c r="AD11" i="34"/>
  <c r="AD42" i="34"/>
  <c r="AD46" i="34"/>
  <c r="AD50" i="34"/>
  <c r="AD54" i="34"/>
  <c r="AD58" i="34"/>
  <c r="AD62" i="34"/>
  <c r="AD65" i="34"/>
  <c r="AD72" i="34"/>
  <c r="AD76" i="34"/>
  <c r="AD78" i="34"/>
  <c r="AD84" i="34"/>
  <c r="AD88" i="34"/>
  <c r="AD93" i="34"/>
  <c r="AD97" i="34"/>
  <c r="AD101" i="34"/>
  <c r="AD104" i="34"/>
  <c r="AD117" i="34"/>
  <c r="AD129" i="34"/>
  <c r="AD125" i="34"/>
  <c r="AD128" i="34"/>
  <c r="AD134" i="34"/>
  <c r="AD13" i="34"/>
  <c r="AD41" i="34"/>
  <c r="AD49" i="34"/>
  <c r="AD61" i="34"/>
  <c r="AD71" i="34"/>
  <c r="AD81" i="34"/>
  <c r="AD91" i="34"/>
  <c r="AD100" i="34"/>
  <c r="AD116" i="34"/>
  <c r="AD120" i="34"/>
  <c r="AD123" i="34"/>
  <c r="AD130" i="34"/>
  <c r="AD131" i="34"/>
  <c r="AD4" i="34"/>
  <c r="AD18" i="34"/>
  <c r="AD7" i="34"/>
  <c r="AD19" i="34"/>
  <c r="AD43" i="34"/>
  <c r="AD47" i="34"/>
  <c r="AD51" i="34"/>
  <c r="AD55" i="34"/>
  <c r="AD59" i="34"/>
  <c r="AD63" i="34"/>
  <c r="AD69" i="34"/>
  <c r="AD73" i="34"/>
  <c r="AD77" i="34"/>
  <c r="AD79" i="34"/>
  <c r="AD85" i="34"/>
  <c r="AD89" i="34"/>
  <c r="AD94" i="34"/>
  <c r="AD98" i="34"/>
  <c r="AD102" i="34"/>
  <c r="AD105" i="34"/>
  <c r="AD118" i="34"/>
  <c r="AD121" i="34"/>
  <c r="AD126" i="34"/>
  <c r="AD132" i="34"/>
  <c r="AV24" i="34"/>
  <c r="BG24" i="34"/>
  <c r="AW24" i="34"/>
  <c r="AQ23" i="34"/>
  <c r="AV23" i="34" s="1"/>
  <c r="BG16" i="34"/>
  <c r="AW16" i="34"/>
  <c r="AQ15" i="34"/>
  <c r="AQ4" i="34" s="1"/>
  <c r="AR5" i="34" s="1"/>
  <c r="AV16" i="34"/>
  <c r="AJ4" i="34"/>
  <c r="P112" i="34"/>
  <c r="O137" i="34"/>
  <c r="R137" i="34" s="1"/>
  <c r="AE43" i="34"/>
  <c r="AE55" i="34"/>
  <c r="AE73" i="34"/>
  <c r="AD124" i="34"/>
  <c r="AE56" i="34"/>
  <c r="AE63" i="34"/>
  <c r="AE81" i="34"/>
  <c r="AE44" i="34"/>
  <c r="AE59" i="34"/>
  <c r="AE77" i="34"/>
  <c r="AE48" i="34"/>
  <c r="AE69" i="34"/>
  <c r="AE99" i="34"/>
  <c r="AD38" i="34"/>
  <c r="AE39" i="34"/>
  <c r="AE50" i="34"/>
  <c r="AE45" i="34"/>
  <c r="AE49" i="34"/>
  <c r="AE57" i="34"/>
  <c r="AE60" i="34"/>
  <c r="AE64" i="34"/>
  <c r="AE70" i="34"/>
  <c r="AE74" i="34"/>
  <c r="AE78" i="34"/>
  <c r="AE93" i="34"/>
  <c r="AE85" i="34"/>
  <c r="AE101" i="34"/>
  <c r="AE105" i="34"/>
  <c r="AE38" i="34"/>
  <c r="AE40" i="34"/>
  <c r="AE52" i="34"/>
  <c r="AE46" i="34"/>
  <c r="AE51" i="34"/>
  <c r="AE65" i="34"/>
  <c r="AE61" i="34"/>
  <c r="AE66" i="34"/>
  <c r="AE71" i="34"/>
  <c r="AE75" i="34"/>
  <c r="AE79" i="34"/>
  <c r="AE94" i="34"/>
  <c r="AE87" i="34"/>
  <c r="AE102" i="34"/>
  <c r="AE106" i="34"/>
  <c r="AE84" i="34"/>
  <c r="AE89" i="34"/>
  <c r="AE41" i="34"/>
  <c r="AE42" i="34"/>
  <c r="AE54" i="34"/>
  <c r="AE47" i="34"/>
  <c r="AE53" i="34"/>
  <c r="AE58" i="34"/>
  <c r="AE62" i="34"/>
  <c r="AE68" i="34"/>
  <c r="AE72" i="34"/>
  <c r="AE76" i="34"/>
  <c r="AE80" i="34"/>
  <c r="AE83" i="34"/>
  <c r="AE88" i="34"/>
  <c r="AE98" i="34"/>
  <c r="AE121" i="34"/>
  <c r="CW141" i="34"/>
  <c r="AE119" i="34"/>
  <c r="AE95" i="34"/>
  <c r="AE86" i="34"/>
  <c r="AE90" i="34"/>
  <c r="AE96" i="34"/>
  <c r="AE100" i="34"/>
  <c r="AE111" i="34"/>
  <c r="AE117" i="34"/>
  <c r="AE122" i="34"/>
  <c r="AE91" i="34"/>
  <c r="AE97" i="34"/>
  <c r="AE104" i="34"/>
  <c r="AE110" i="34"/>
  <c r="AE118" i="34"/>
  <c r="AE124" i="34"/>
  <c r="AE116" i="34"/>
  <c r="AE123" i="34"/>
  <c r="AJ38" i="34"/>
  <c r="AJ124" i="34" s="1"/>
  <c r="AL138" i="34" s="1"/>
  <c r="AE120" i="34"/>
  <c r="AV39" i="34"/>
  <c r="AZ137" i="34"/>
  <c r="BA112" i="34"/>
  <c r="BN40" i="34"/>
  <c r="BG39" i="34"/>
  <c r="BU27" i="34"/>
  <c r="BN26" i="34"/>
  <c r="AR8" i="34"/>
  <c r="AR24" i="34"/>
  <c r="X114" i="34"/>
  <c r="T114" i="34"/>
  <c r="Y137" i="34"/>
  <c r="AI112" i="34"/>
  <c r="Z112" i="34"/>
  <c r="AB112" i="34"/>
  <c r="BQ137" i="34"/>
  <c r="CD112" i="34"/>
  <c r="BR112" i="34"/>
  <c r="CA139" i="34"/>
  <c r="CB137" i="34"/>
  <c r="BY114" i="34"/>
  <c r="AM139" i="34"/>
  <c r="AN137" i="34"/>
  <c r="B139" i="34"/>
  <c r="C139" i="34" s="1"/>
  <c r="C137" i="34"/>
  <c r="BN105" i="34"/>
  <c r="BG104" i="34"/>
  <c r="BG84" i="34"/>
  <c r="AW84" i="34"/>
  <c r="AV84" i="34"/>
  <c r="AQ83" i="34"/>
  <c r="AV83" i="34" s="1"/>
  <c r="AF137" i="34"/>
  <c r="AP112" i="34"/>
  <c r="AG112" i="34"/>
  <c r="AW116" i="34"/>
  <c r="BB116" i="34" s="1"/>
  <c r="BB117" i="34"/>
  <c r="BU110" i="34"/>
  <c r="AW18" i="34"/>
  <c r="BB18" i="34" s="1"/>
  <c r="BB19" i="34"/>
  <c r="BY124" i="34"/>
  <c r="BY142" i="34" s="1"/>
  <c r="CV112" i="34"/>
  <c r="CW109" i="34"/>
  <c r="AJ35" i="34"/>
  <c r="AK35" i="34" s="1"/>
  <c r="AK29" i="34"/>
  <c r="AJ22" i="34"/>
  <c r="BB6" i="34"/>
  <c r="AR26" i="34"/>
  <c r="AQ34" i="34"/>
  <c r="AV34" i="34" s="1"/>
  <c r="AR27" i="34"/>
  <c r="AV10" i="34"/>
  <c r="X113" i="34"/>
  <c r="T113" i="34"/>
  <c r="AW39" i="34"/>
  <c r="BB40" i="34"/>
  <c r="BG30" i="34"/>
  <c r="AW30" i="34"/>
  <c r="AQ29" i="34"/>
  <c r="AV30" i="34"/>
  <c r="BN6" i="34"/>
  <c r="BN5" i="34" s="1"/>
  <c r="AW10" i="34"/>
  <c r="BB11" i="34"/>
  <c r="S112" i="34"/>
  <c r="X109" i="34"/>
  <c r="T109" i="34"/>
  <c r="H139" i="34"/>
  <c r="I137" i="34"/>
  <c r="BX112" i="34"/>
  <c r="BY109" i="34"/>
  <c r="AC36" i="34"/>
  <c r="BN94" i="34"/>
  <c r="BG93" i="34"/>
  <c r="CW124" i="34"/>
  <c r="CW142" i="34" s="1"/>
  <c r="L112" i="34"/>
  <c r="M109" i="34"/>
  <c r="BN19" i="34"/>
  <c r="BG18" i="34"/>
  <c r="AW104" i="34"/>
  <c r="BB104" i="34" s="1"/>
  <c r="BB105" i="34"/>
  <c r="CO139" i="34"/>
  <c r="CP139" i="34" s="1"/>
  <c r="CP137" i="34"/>
  <c r="U138" i="34"/>
  <c r="U123" i="34"/>
  <c r="U122" i="34"/>
  <c r="U121" i="34"/>
  <c r="U124" i="34"/>
  <c r="U116" i="34"/>
  <c r="U120" i="34"/>
  <c r="U119" i="34"/>
  <c r="U118" i="34"/>
  <c r="U117" i="34"/>
  <c r="U111" i="34"/>
  <c r="U106" i="34"/>
  <c r="U105" i="34"/>
  <c r="U110" i="34"/>
  <c r="U104" i="34"/>
  <c r="U102" i="34"/>
  <c r="U100" i="34"/>
  <c r="U99" i="34"/>
  <c r="U98" i="34"/>
  <c r="U97" i="34"/>
  <c r="U96" i="34"/>
  <c r="U95" i="34"/>
  <c r="U101" i="34"/>
  <c r="U94" i="34"/>
  <c r="U93" i="34"/>
  <c r="U91" i="34"/>
  <c r="U90" i="34"/>
  <c r="U89" i="34"/>
  <c r="U88" i="34"/>
  <c r="U87" i="34"/>
  <c r="U86" i="34"/>
  <c r="U85" i="34"/>
  <c r="U84" i="34"/>
  <c r="U83" i="34"/>
  <c r="U81" i="34"/>
  <c r="U80" i="34"/>
  <c r="U79" i="34"/>
  <c r="U78" i="34"/>
  <c r="U68" i="34"/>
  <c r="U77" i="34"/>
  <c r="U76" i="34"/>
  <c r="U75" i="34"/>
  <c r="U74" i="34"/>
  <c r="U73" i="34"/>
  <c r="U72" i="34"/>
  <c r="U71" i="34"/>
  <c r="U70" i="34"/>
  <c r="U66" i="34"/>
  <c r="U65" i="34"/>
  <c r="U63" i="34"/>
  <c r="U62" i="34"/>
  <c r="U61" i="34"/>
  <c r="U60" i="34"/>
  <c r="U59" i="34"/>
  <c r="U58" i="34"/>
  <c r="U57" i="34"/>
  <c r="U56" i="34"/>
  <c r="U55" i="34"/>
  <c r="U54" i="34"/>
  <c r="U53" i="34"/>
  <c r="U52" i="34"/>
  <c r="U51" i="34"/>
  <c r="U50" i="34"/>
  <c r="U69" i="34"/>
  <c r="U64" i="34"/>
  <c r="U39" i="34"/>
  <c r="U49" i="34"/>
  <c r="U48" i="34"/>
  <c r="U47" i="34"/>
  <c r="U46" i="34"/>
  <c r="U45" i="34"/>
  <c r="U44" i="34"/>
  <c r="U43" i="34"/>
  <c r="U42" i="34"/>
  <c r="U41" i="34"/>
  <c r="U40" i="34"/>
  <c r="U38" i="34"/>
  <c r="X124" i="34"/>
  <c r="T124" i="34"/>
  <c r="T142" i="34" s="1"/>
  <c r="CW113" i="34"/>
  <c r="BN11" i="34"/>
  <c r="BG10" i="34"/>
  <c r="BC137" i="34"/>
  <c r="BM112" i="34"/>
  <c r="BD112" i="34"/>
  <c r="AK129" i="34"/>
  <c r="AK106" i="34"/>
  <c r="AK94" i="34"/>
  <c r="AK71" i="34"/>
  <c r="AK55" i="34"/>
  <c r="AK39" i="34"/>
  <c r="BY113" i="34"/>
  <c r="AT137" i="34"/>
  <c r="AU112" i="34"/>
  <c r="K137" i="34"/>
  <c r="E139" i="34"/>
  <c r="F137" i="34"/>
  <c r="AW93" i="34"/>
  <c r="BB93" i="34" s="1"/>
  <c r="BB94" i="34"/>
  <c r="BF112" i="34"/>
  <c r="AW69" i="34"/>
  <c r="BG69" i="34"/>
  <c r="AQ68" i="34"/>
  <c r="AV68" i="34" s="1"/>
  <c r="AV69" i="34"/>
  <c r="BJ137" i="34"/>
  <c r="BT112" i="34"/>
  <c r="BK112" i="34"/>
  <c r="CH137" i="34"/>
  <c r="CR112" i="34"/>
  <c r="CI112" i="34"/>
  <c r="BG116" i="34"/>
  <c r="BN117" i="34"/>
  <c r="W139" i="34"/>
  <c r="BG126" i="34"/>
  <c r="AW126" i="34"/>
  <c r="AV126" i="34"/>
  <c r="AQ125" i="34"/>
  <c r="AV125" i="34" s="1"/>
  <c r="CW114" i="34"/>
  <c r="AK134" i="34" l="1"/>
  <c r="AK5" i="34"/>
  <c r="AK11" i="34"/>
  <c r="AK43" i="34"/>
  <c r="AK59" i="34"/>
  <c r="AK75" i="34"/>
  <c r="AK79" i="34"/>
  <c r="AK125" i="34"/>
  <c r="AK138" i="34"/>
  <c r="AK84" i="34"/>
  <c r="AK16" i="34"/>
  <c r="AK47" i="34"/>
  <c r="AK63" i="34"/>
  <c r="AK98" i="34"/>
  <c r="AK120" i="34"/>
  <c r="AK4" i="34"/>
  <c r="AK51" i="34"/>
  <c r="AK65" i="34"/>
  <c r="AK88" i="34"/>
  <c r="AK102" i="34"/>
  <c r="AK133" i="34"/>
  <c r="AD141" i="34"/>
  <c r="AK64" i="34"/>
  <c r="AK99" i="34"/>
  <c r="AK18" i="34"/>
  <c r="AK40" i="34"/>
  <c r="AK56" i="34"/>
  <c r="AK68" i="34"/>
  <c r="AK85" i="34"/>
  <c r="AK80" i="34"/>
  <c r="AK111" i="34"/>
  <c r="AK121" i="34"/>
  <c r="AK128" i="34"/>
  <c r="AK13" i="34"/>
  <c r="AK12" i="34"/>
  <c r="AK41" i="34"/>
  <c r="AK45" i="34"/>
  <c r="AK49" i="34"/>
  <c r="AK53" i="34"/>
  <c r="AK57" i="34"/>
  <c r="AK61" i="34"/>
  <c r="AK66" i="34"/>
  <c r="AK69" i="34"/>
  <c r="AK73" i="34"/>
  <c r="AK77" i="34"/>
  <c r="AK86" i="34"/>
  <c r="AK90" i="34"/>
  <c r="AK93" i="34"/>
  <c r="AK81" i="34"/>
  <c r="AK100" i="34"/>
  <c r="AK104" i="34"/>
  <c r="AK116" i="34"/>
  <c r="AK118" i="34"/>
  <c r="AK122" i="34"/>
  <c r="AK130" i="34"/>
  <c r="AK132" i="34"/>
  <c r="AD142" i="34"/>
  <c r="AK19" i="34"/>
  <c r="AK7" i="34"/>
  <c r="AK44" i="34"/>
  <c r="AK48" i="34"/>
  <c r="AK52" i="34"/>
  <c r="AK60" i="34"/>
  <c r="AK72" i="34"/>
  <c r="AK76" i="34"/>
  <c r="AK89" i="34"/>
  <c r="AK95" i="34"/>
  <c r="AK110" i="34"/>
  <c r="AK126" i="34"/>
  <c r="AK127" i="34"/>
  <c r="AK6" i="34"/>
  <c r="AK10" i="34"/>
  <c r="AK15" i="34"/>
  <c r="AJ36" i="34"/>
  <c r="AK42" i="34"/>
  <c r="AK46" i="34"/>
  <c r="AK50" i="34"/>
  <c r="AK54" i="34"/>
  <c r="AK58" i="34"/>
  <c r="AK62" i="34"/>
  <c r="AK78" i="34"/>
  <c r="AK70" i="34"/>
  <c r="AK74" i="34"/>
  <c r="AK83" i="34"/>
  <c r="AK87" i="34"/>
  <c r="AK91" i="34"/>
  <c r="AK96" i="34"/>
  <c r="AK97" i="34"/>
  <c r="AK101" i="34"/>
  <c r="AK105" i="34"/>
  <c r="AK117" i="34"/>
  <c r="AK119" i="34"/>
  <c r="AK123" i="34"/>
  <c r="AK131" i="34"/>
  <c r="AK22" i="34"/>
  <c r="AQ33" i="34"/>
  <c r="AV33" i="34" s="1"/>
  <c r="AR23" i="34"/>
  <c r="AW23" i="34"/>
  <c r="BB23" i="34" s="1"/>
  <c r="BB24" i="34"/>
  <c r="BN24" i="34"/>
  <c r="BG23" i="34"/>
  <c r="BH23" i="34" s="1"/>
  <c r="AR34" i="34"/>
  <c r="P137" i="34"/>
  <c r="O139" i="34"/>
  <c r="P139" i="34" s="1"/>
  <c r="AR30" i="34"/>
  <c r="AV15" i="34"/>
  <c r="BB16" i="34"/>
  <c r="AW15" i="34"/>
  <c r="AW4" i="34" s="1"/>
  <c r="AX5" i="34" s="1"/>
  <c r="BG15" i="34"/>
  <c r="BH30" i="34" s="1"/>
  <c r="BN16" i="34"/>
  <c r="AL53" i="34"/>
  <c r="AL62" i="34"/>
  <c r="AK38" i="34"/>
  <c r="AK124" i="34"/>
  <c r="AL76" i="34"/>
  <c r="AL44" i="34"/>
  <c r="AL93" i="34"/>
  <c r="AL39" i="34"/>
  <c r="AL54" i="34"/>
  <c r="AL68" i="34"/>
  <c r="AL78" i="34"/>
  <c r="AL101" i="34"/>
  <c r="AL40" i="34"/>
  <c r="AL48" i="34"/>
  <c r="AL57" i="34"/>
  <c r="AL72" i="34"/>
  <c r="AL84" i="34"/>
  <c r="AL122" i="34"/>
  <c r="AL43" i="34"/>
  <c r="AL65" i="34"/>
  <c r="AL61" i="34"/>
  <c r="AL73" i="34"/>
  <c r="AL88" i="34"/>
  <c r="AL47" i="34"/>
  <c r="AL79" i="34"/>
  <c r="AL96" i="34"/>
  <c r="AL106" i="34"/>
  <c r="AE141" i="34"/>
  <c r="AL50" i="34"/>
  <c r="AL58" i="34"/>
  <c r="AL69" i="34"/>
  <c r="AL77" i="34"/>
  <c r="AL85" i="34"/>
  <c r="AL102" i="34"/>
  <c r="AL111" i="34"/>
  <c r="AL89" i="34"/>
  <c r="AL97" i="34"/>
  <c r="AL116" i="34"/>
  <c r="AL41" i="34"/>
  <c r="AL45" i="34"/>
  <c r="AL49" i="34"/>
  <c r="AL51" i="34"/>
  <c r="AL55" i="34"/>
  <c r="AL59" i="34"/>
  <c r="AL63" i="34"/>
  <c r="AL70" i="34"/>
  <c r="AL74" i="34"/>
  <c r="AL83" i="34"/>
  <c r="AL80" i="34"/>
  <c r="AL86" i="34"/>
  <c r="AL90" i="34"/>
  <c r="AL94" i="34"/>
  <c r="AL98" i="34"/>
  <c r="AL110" i="34"/>
  <c r="AL118" i="34"/>
  <c r="AL123" i="34"/>
  <c r="AL42" i="34"/>
  <c r="AL46" i="34"/>
  <c r="AL38" i="34"/>
  <c r="AL52" i="34"/>
  <c r="AL56" i="34"/>
  <c r="AL60" i="34"/>
  <c r="AL64" i="34"/>
  <c r="AL71" i="34"/>
  <c r="AL75" i="34"/>
  <c r="AL66" i="34"/>
  <c r="AL81" i="34"/>
  <c r="AL87" i="34"/>
  <c r="AL91" i="34"/>
  <c r="AL95" i="34"/>
  <c r="AL99" i="34"/>
  <c r="AL105" i="34"/>
  <c r="AL119" i="34"/>
  <c r="AL124" i="34"/>
  <c r="AL120" i="34"/>
  <c r="U141" i="34"/>
  <c r="AL100" i="34"/>
  <c r="AL104" i="34"/>
  <c r="AL117" i="34"/>
  <c r="AL121" i="34"/>
  <c r="BG68" i="34"/>
  <c r="BN69" i="34"/>
  <c r="AJ114" i="34"/>
  <c r="AK114" i="34" s="1"/>
  <c r="AJ113" i="34"/>
  <c r="AK113" i="34" s="1"/>
  <c r="AJ109" i="34"/>
  <c r="BJ139" i="34"/>
  <c r="BT137" i="34"/>
  <c r="BK137" i="34"/>
  <c r="AW68" i="34"/>
  <c r="BB68" i="34" s="1"/>
  <c r="BB69" i="34"/>
  <c r="AK36" i="34"/>
  <c r="BU19" i="34"/>
  <c r="BN18" i="34"/>
  <c r="S137" i="34"/>
  <c r="X112" i="34"/>
  <c r="T112" i="34"/>
  <c r="BU6" i="34"/>
  <c r="BU5" i="34" s="1"/>
  <c r="BZ5" i="34" s="1"/>
  <c r="AW29" i="34"/>
  <c r="BB30" i="34"/>
  <c r="AX24" i="34"/>
  <c r="AX23" i="34"/>
  <c r="AX8" i="34"/>
  <c r="CE110" i="34"/>
  <c r="BZ110" i="34"/>
  <c r="BN104" i="34"/>
  <c r="BU105" i="34"/>
  <c r="CB139" i="34"/>
  <c r="BU40" i="34"/>
  <c r="BN39" i="34"/>
  <c r="AZ139" i="34"/>
  <c r="BA137" i="34"/>
  <c r="AT139" i="34"/>
  <c r="AU137" i="34"/>
  <c r="BH26" i="34"/>
  <c r="BG34" i="34"/>
  <c r="BH34" i="34" s="1"/>
  <c r="BH27" i="34"/>
  <c r="I139" i="34"/>
  <c r="BH24" i="34"/>
  <c r="BH8" i="34"/>
  <c r="BN30" i="34"/>
  <c r="BG29" i="34"/>
  <c r="AF139" i="34"/>
  <c r="AP137" i="34"/>
  <c r="AG137" i="34"/>
  <c r="BB84" i="34"/>
  <c r="AW83" i="34"/>
  <c r="BB83" i="34" s="1"/>
  <c r="AQ38" i="34"/>
  <c r="AR38" i="34" s="1"/>
  <c r="AW125" i="34"/>
  <c r="BB125" i="34" s="1"/>
  <c r="BB126" i="34"/>
  <c r="BU117" i="34"/>
  <c r="BN116" i="34"/>
  <c r="CH139" i="34"/>
  <c r="CR137" i="34"/>
  <c r="CI137" i="34"/>
  <c r="K139" i="34"/>
  <c r="F139" i="34"/>
  <c r="BN126" i="34"/>
  <c r="BG125" i="34"/>
  <c r="BC139" i="34"/>
  <c r="BF139" i="34" s="1"/>
  <c r="BM137" i="34"/>
  <c r="BD137" i="34"/>
  <c r="BU11" i="34"/>
  <c r="BN10" i="34"/>
  <c r="L137" i="34"/>
  <c r="M112" i="34"/>
  <c r="BN93" i="34"/>
  <c r="BU94" i="34"/>
  <c r="BX137" i="34"/>
  <c r="BY112" i="34"/>
  <c r="CV137" i="34"/>
  <c r="CW112" i="34"/>
  <c r="BN84" i="34"/>
  <c r="BG83" i="34"/>
  <c r="BF137" i="34"/>
  <c r="BU26" i="34"/>
  <c r="BZ26" i="34" s="1"/>
  <c r="CE27" i="34"/>
  <c r="BZ27" i="34"/>
  <c r="AC113" i="34"/>
  <c r="AD113" i="34" s="1"/>
  <c r="AC109" i="34"/>
  <c r="AC114" i="34"/>
  <c r="AD114" i="34" s="1"/>
  <c r="AD36" i="34"/>
  <c r="AX26" i="34"/>
  <c r="AW34" i="34"/>
  <c r="BB34" i="34" s="1"/>
  <c r="AX27" i="34"/>
  <c r="BB10" i="34"/>
  <c r="AV29" i="34"/>
  <c r="AQ22" i="34"/>
  <c r="AV22" i="34" s="1"/>
  <c r="AQ35" i="34"/>
  <c r="AR29" i="34"/>
  <c r="BB39" i="34"/>
  <c r="AN139" i="34"/>
  <c r="CK137" i="34"/>
  <c r="CD137" i="34"/>
  <c r="BQ139" i="34"/>
  <c r="BR137" i="34"/>
  <c r="Y139" i="34"/>
  <c r="AI137" i="34"/>
  <c r="Z137" i="34"/>
  <c r="AB137" i="34"/>
  <c r="AR138" i="34"/>
  <c r="AR129" i="34"/>
  <c r="AR125" i="34"/>
  <c r="AR130" i="34"/>
  <c r="AR126" i="34"/>
  <c r="AR131" i="34"/>
  <c r="AR134" i="34"/>
  <c r="AR133" i="34"/>
  <c r="AR128" i="34"/>
  <c r="AR132" i="34"/>
  <c r="AR127" i="34"/>
  <c r="AR123" i="34"/>
  <c r="AR122" i="34"/>
  <c r="AR121" i="34"/>
  <c r="AR120" i="34"/>
  <c r="AR119" i="34"/>
  <c r="AR118" i="34"/>
  <c r="AR117" i="34"/>
  <c r="AR116" i="34"/>
  <c r="AR111" i="34"/>
  <c r="AR102" i="34"/>
  <c r="AR101" i="34"/>
  <c r="AR106" i="34"/>
  <c r="AR105" i="34"/>
  <c r="AR104" i="34"/>
  <c r="AR110" i="34"/>
  <c r="AR100" i="34"/>
  <c r="AR99" i="34"/>
  <c r="AR98" i="34"/>
  <c r="AR97" i="34"/>
  <c r="AR96" i="34"/>
  <c r="AR95" i="34"/>
  <c r="AR94" i="34"/>
  <c r="AR91" i="34"/>
  <c r="AR90" i="34"/>
  <c r="AR89" i="34"/>
  <c r="AR88" i="34"/>
  <c r="AR87" i="34"/>
  <c r="AR86" i="34"/>
  <c r="AR85" i="34"/>
  <c r="AR84" i="34"/>
  <c r="AR83" i="34"/>
  <c r="AR81" i="34"/>
  <c r="AR80" i="34"/>
  <c r="AR79" i="34"/>
  <c r="AR78" i="34"/>
  <c r="AR93" i="34"/>
  <c r="AR66" i="34"/>
  <c r="AR77" i="34"/>
  <c r="AR76" i="34"/>
  <c r="AR75" i="34"/>
  <c r="AR74" i="34"/>
  <c r="AR73" i="34"/>
  <c r="AR72" i="34"/>
  <c r="AR71" i="34"/>
  <c r="AR70" i="34"/>
  <c r="AR69" i="34"/>
  <c r="AR68" i="34"/>
  <c r="AR65" i="34"/>
  <c r="AR64" i="34"/>
  <c r="AR63" i="34"/>
  <c r="AR62" i="34"/>
  <c r="AR61" i="34"/>
  <c r="AR60" i="34"/>
  <c r="AR59" i="34"/>
  <c r="AR58" i="34"/>
  <c r="AR57" i="34"/>
  <c r="AR56" i="34"/>
  <c r="AR54" i="34"/>
  <c r="AR52" i="34"/>
  <c r="AR50" i="34"/>
  <c r="AR49" i="34"/>
  <c r="AR48" i="34"/>
  <c r="AR47" i="34"/>
  <c r="AR46" i="34"/>
  <c r="AR45" i="34"/>
  <c r="AR55" i="34"/>
  <c r="AR53" i="34"/>
  <c r="AR51" i="34"/>
  <c r="AR43" i="34"/>
  <c r="AR41" i="34"/>
  <c r="AR39" i="34"/>
  <c r="AR15" i="34"/>
  <c r="AR13" i="34"/>
  <c r="AR6" i="34"/>
  <c r="AR18" i="34"/>
  <c r="AR16" i="34"/>
  <c r="AR10" i="34"/>
  <c r="AR44" i="34"/>
  <c r="AR42" i="34"/>
  <c r="AR40" i="34"/>
  <c r="AR22" i="34"/>
  <c r="AR19" i="34"/>
  <c r="AR11" i="34"/>
  <c r="AR12" i="34"/>
  <c r="AR7" i="34"/>
  <c r="AR4" i="34"/>
  <c r="AV4" i="34"/>
  <c r="AK142" i="34" l="1"/>
  <c r="BG38" i="34"/>
  <c r="BG124" i="34" s="1"/>
  <c r="BI138" i="34" s="1"/>
  <c r="AQ36" i="34"/>
  <c r="AQ113" i="34" s="1"/>
  <c r="AK141" i="34"/>
  <c r="BG33" i="34"/>
  <c r="BH33" i="34" s="1"/>
  <c r="AR33" i="34"/>
  <c r="AW33" i="34"/>
  <c r="BB33" i="34" s="1"/>
  <c r="AX34" i="34"/>
  <c r="BU24" i="34"/>
  <c r="BN23" i="34"/>
  <c r="BO23" i="34" s="1"/>
  <c r="BB15" i="34"/>
  <c r="AX30" i="34"/>
  <c r="BG4" i="34"/>
  <c r="BH129" i="34" s="1"/>
  <c r="R139" i="34"/>
  <c r="BU16" i="34"/>
  <c r="BN15" i="34"/>
  <c r="BO30" i="34" s="1"/>
  <c r="AL141" i="34"/>
  <c r="AW38" i="34"/>
  <c r="BB38" i="34" s="1"/>
  <c r="CD139" i="34"/>
  <c r="BR139" i="34"/>
  <c r="AV35" i="34"/>
  <c r="AR35" i="34"/>
  <c r="BX139" i="34"/>
  <c r="BY137" i="34"/>
  <c r="L139" i="34"/>
  <c r="M139" i="34" s="1"/>
  <c r="M137" i="34"/>
  <c r="CR139" i="34"/>
  <c r="CI139" i="34"/>
  <c r="BU30" i="34"/>
  <c r="BN29" i="34"/>
  <c r="BB29" i="34"/>
  <c r="AW22" i="34"/>
  <c r="BB22" i="34" s="1"/>
  <c r="AW35" i="34"/>
  <c r="AX29" i="34"/>
  <c r="BI106" i="34"/>
  <c r="BI110" i="34"/>
  <c r="BI102" i="34"/>
  <c r="BI99" i="34"/>
  <c r="BI98" i="34"/>
  <c r="BI81" i="34"/>
  <c r="BI80" i="34"/>
  <c r="BI95" i="34"/>
  <c r="BI94" i="34"/>
  <c r="BI89" i="34"/>
  <c r="BI88" i="34"/>
  <c r="BI85" i="34"/>
  <c r="BI84" i="34"/>
  <c r="BI76" i="34"/>
  <c r="BI75" i="34"/>
  <c r="BI72" i="34"/>
  <c r="BI71" i="34"/>
  <c r="BI69" i="34"/>
  <c r="BI68" i="34"/>
  <c r="BI66" i="34"/>
  <c r="BI65" i="34"/>
  <c r="BI78" i="34"/>
  <c r="BI64" i="34"/>
  <c r="BI63" i="34"/>
  <c r="BI62" i="34"/>
  <c r="BI61" i="34"/>
  <c r="BI60" i="34"/>
  <c r="BI59" i="34"/>
  <c r="BI58" i="34"/>
  <c r="BI57" i="34"/>
  <c r="BI56" i="34"/>
  <c r="BI55" i="34"/>
  <c r="BI54" i="34"/>
  <c r="BI53" i="34"/>
  <c r="BI52" i="34"/>
  <c r="BI51" i="34"/>
  <c r="BI50" i="34"/>
  <c r="BI49" i="34"/>
  <c r="BI48" i="34"/>
  <c r="BI47" i="34"/>
  <c r="BI46" i="34"/>
  <c r="BI45" i="34"/>
  <c r="BI44" i="34"/>
  <c r="BI43" i="34"/>
  <c r="BI42" i="34"/>
  <c r="BI41" i="34"/>
  <c r="BI40" i="34"/>
  <c r="BI39" i="34"/>
  <c r="BI38" i="34"/>
  <c r="CV139" i="34"/>
  <c r="CW137" i="34"/>
  <c r="BU93" i="34"/>
  <c r="BZ93" i="34" s="1"/>
  <c r="CE94" i="34"/>
  <c r="BZ94" i="34"/>
  <c r="BO26" i="34"/>
  <c r="BN34" i="34"/>
  <c r="BO34" i="34" s="1"/>
  <c r="BO27" i="34"/>
  <c r="BM139" i="34"/>
  <c r="BD139" i="34"/>
  <c r="AQ124" i="34"/>
  <c r="AV38" i="34"/>
  <c r="BU39" i="34"/>
  <c r="CE40" i="34"/>
  <c r="BZ40" i="34"/>
  <c r="BO24" i="34"/>
  <c r="BN4" i="34"/>
  <c r="BO5" i="34" s="1"/>
  <c r="BO8" i="34"/>
  <c r="S139" i="34"/>
  <c r="T137" i="34"/>
  <c r="X137" i="34"/>
  <c r="AI139" i="34"/>
  <c r="Z139" i="34"/>
  <c r="AB139" i="34"/>
  <c r="AC112" i="34"/>
  <c r="AD109" i="34"/>
  <c r="CL27" i="34"/>
  <c r="CE26" i="34"/>
  <c r="BU84" i="34"/>
  <c r="BN83" i="34"/>
  <c r="CE11" i="34"/>
  <c r="BU10" i="34"/>
  <c r="BZ11" i="34"/>
  <c r="BU116" i="34"/>
  <c r="BZ116" i="34" s="1"/>
  <c r="CE117" i="34"/>
  <c r="BZ117" i="34"/>
  <c r="AP139" i="34"/>
  <c r="AG139" i="34"/>
  <c r="AX33" i="34"/>
  <c r="CE6" i="34"/>
  <c r="CE5" i="34" s="1"/>
  <c r="BZ6" i="34"/>
  <c r="BT139" i="34"/>
  <c r="BK139" i="34"/>
  <c r="BU69" i="34"/>
  <c r="BN68" i="34"/>
  <c r="AR141" i="34"/>
  <c r="AQ114" i="34"/>
  <c r="AV36" i="34"/>
  <c r="AR36" i="34"/>
  <c r="BU126" i="34"/>
  <c r="BN125" i="34"/>
  <c r="BH29" i="34"/>
  <c r="BG22" i="34"/>
  <c r="BG35" i="34"/>
  <c r="BH35" i="34" s="1"/>
  <c r="BH123" i="34"/>
  <c r="BH99" i="34"/>
  <c r="BH80" i="34"/>
  <c r="BH64" i="34"/>
  <c r="BH56" i="34"/>
  <c r="BH15" i="34"/>
  <c r="AT141" i="34"/>
  <c r="AU139" i="34"/>
  <c r="CV141" i="34"/>
  <c r="BX141" i="34"/>
  <c r="BA139" i="34"/>
  <c r="CK139" i="34"/>
  <c r="BU104" i="34"/>
  <c r="BZ104" i="34" s="1"/>
  <c r="CE105" i="34"/>
  <c r="BZ105" i="34"/>
  <c r="CL110" i="34"/>
  <c r="AX138" i="34"/>
  <c r="AX133" i="34"/>
  <c r="AX134" i="34"/>
  <c r="AX130" i="34"/>
  <c r="AX126" i="34"/>
  <c r="AX131" i="34"/>
  <c r="AX127" i="34"/>
  <c r="AX132" i="34"/>
  <c r="AX129" i="34"/>
  <c r="AX128" i="34"/>
  <c r="AX123" i="34"/>
  <c r="AX122" i="34"/>
  <c r="AX121" i="34"/>
  <c r="AX120" i="34"/>
  <c r="AX125" i="34"/>
  <c r="AX119" i="34"/>
  <c r="AX118" i="34"/>
  <c r="AX117" i="34"/>
  <c r="AX116" i="34"/>
  <c r="AX111" i="34"/>
  <c r="AX106" i="34"/>
  <c r="AX105" i="34"/>
  <c r="AX104" i="34"/>
  <c r="AX110" i="34"/>
  <c r="AX101" i="34"/>
  <c r="AX102" i="34"/>
  <c r="AX100" i="34"/>
  <c r="AX99" i="34"/>
  <c r="AX98" i="34"/>
  <c r="AX97" i="34"/>
  <c r="AX96" i="34"/>
  <c r="AX95" i="34"/>
  <c r="AX94" i="34"/>
  <c r="AX93" i="34"/>
  <c r="AX91" i="34"/>
  <c r="AX90" i="34"/>
  <c r="AX89" i="34"/>
  <c r="AX88" i="34"/>
  <c r="AX87" i="34"/>
  <c r="AX86" i="34"/>
  <c r="AX85" i="34"/>
  <c r="AX84" i="34"/>
  <c r="AX83" i="34"/>
  <c r="AX81" i="34"/>
  <c r="AX80" i="34"/>
  <c r="AX79" i="34"/>
  <c r="AX78" i="34"/>
  <c r="AX77" i="34"/>
  <c r="AX76" i="34"/>
  <c r="AX75" i="34"/>
  <c r="AX74" i="34"/>
  <c r="AX73" i="34"/>
  <c r="AX72" i="34"/>
  <c r="AX71" i="34"/>
  <c r="AX70" i="34"/>
  <c r="AX69" i="34"/>
  <c r="AX68" i="34"/>
  <c r="AX65" i="34"/>
  <c r="AX64" i="34"/>
  <c r="AX66" i="34"/>
  <c r="AX63" i="34"/>
  <c r="AX62" i="34"/>
  <c r="AX61" i="34"/>
  <c r="AX60" i="34"/>
  <c r="AX59" i="34"/>
  <c r="AX58" i="34"/>
  <c r="AX57" i="34"/>
  <c r="AX56" i="34"/>
  <c r="AX55" i="34"/>
  <c r="AX54" i="34"/>
  <c r="AX53" i="34"/>
  <c r="AX52" i="34"/>
  <c r="AX51" i="34"/>
  <c r="AX50" i="34"/>
  <c r="AX49" i="34"/>
  <c r="AX48" i="34"/>
  <c r="AX47" i="34"/>
  <c r="AX46" i="34"/>
  <c r="AX45" i="34"/>
  <c r="AX44" i="34"/>
  <c r="AX43" i="34"/>
  <c r="AX42" i="34"/>
  <c r="AX41" i="34"/>
  <c r="AX40" i="34"/>
  <c r="AX39" i="34"/>
  <c r="AX18" i="34"/>
  <c r="AX16" i="34"/>
  <c r="AX10" i="34"/>
  <c r="AX4" i="34"/>
  <c r="AX19" i="34"/>
  <c r="AX11" i="34"/>
  <c r="AX6" i="34"/>
  <c r="AX7" i="34"/>
  <c r="AX12" i="34"/>
  <c r="AX15" i="34"/>
  <c r="AX13" i="34"/>
  <c r="BB4" i="34"/>
  <c r="CE19" i="34"/>
  <c r="BU18" i="34"/>
  <c r="BZ18" i="34" s="1"/>
  <c r="BZ19" i="34"/>
  <c r="AJ112" i="34"/>
  <c r="AK109" i="34"/>
  <c r="BN38" i="34" l="1"/>
  <c r="BN124" i="34" s="1"/>
  <c r="BI118" i="34"/>
  <c r="BI119" i="34"/>
  <c r="BI122" i="34"/>
  <c r="BI111" i="34"/>
  <c r="BI123" i="34"/>
  <c r="BI73" i="34"/>
  <c r="BI77" i="34"/>
  <c r="BI86" i="34"/>
  <c r="BI90" i="34"/>
  <c r="BI93" i="34"/>
  <c r="BI96" i="34"/>
  <c r="BI100" i="34"/>
  <c r="BI104" i="34"/>
  <c r="BI116" i="34"/>
  <c r="BI120" i="34"/>
  <c r="BI124" i="34"/>
  <c r="BI70" i="34"/>
  <c r="BI74" i="34"/>
  <c r="BI83" i="34"/>
  <c r="BI87" i="34"/>
  <c r="BI91" i="34"/>
  <c r="BI79" i="34"/>
  <c r="BI97" i="34"/>
  <c r="BI101" i="34"/>
  <c r="BI105" i="34"/>
  <c r="BI117" i="34"/>
  <c r="BI121" i="34"/>
  <c r="BH12" i="34"/>
  <c r="BH48" i="34"/>
  <c r="BH69" i="34"/>
  <c r="BH85" i="34"/>
  <c r="BH105" i="34"/>
  <c r="BH138" i="34"/>
  <c r="BH5" i="34"/>
  <c r="BH38" i="34"/>
  <c r="BH55" i="34"/>
  <c r="BH73" i="34"/>
  <c r="BH89" i="34"/>
  <c r="BH111" i="34"/>
  <c r="BH126" i="34"/>
  <c r="BH44" i="34"/>
  <c r="BH60" i="34"/>
  <c r="BH77" i="34"/>
  <c r="BH95" i="34"/>
  <c r="BH119" i="34"/>
  <c r="BH133" i="34"/>
  <c r="AQ109" i="34"/>
  <c r="AV109" i="34" s="1"/>
  <c r="BH39" i="34"/>
  <c r="BH7" i="34"/>
  <c r="BH40" i="34"/>
  <c r="BH10" i="34"/>
  <c r="BH50" i="34"/>
  <c r="BH45" i="34"/>
  <c r="BH49" i="34"/>
  <c r="BH57" i="34"/>
  <c r="BH61" i="34"/>
  <c r="BH65" i="34"/>
  <c r="BH70" i="34"/>
  <c r="BH74" i="34"/>
  <c r="BH93" i="34"/>
  <c r="BH81" i="34"/>
  <c r="BH86" i="34"/>
  <c r="BH90" i="34"/>
  <c r="BH96" i="34"/>
  <c r="BH100" i="34"/>
  <c r="BH106" i="34"/>
  <c r="BH116" i="34"/>
  <c r="BH120" i="34"/>
  <c r="BH124" i="34"/>
  <c r="BH132" i="34"/>
  <c r="BH130" i="34"/>
  <c r="BH6" i="34"/>
  <c r="BH41" i="34"/>
  <c r="BH11" i="34"/>
  <c r="BH42" i="34"/>
  <c r="BH16" i="34"/>
  <c r="BH52" i="34"/>
  <c r="BH46" i="34"/>
  <c r="BH51" i="34"/>
  <c r="BH58" i="34"/>
  <c r="BH62" i="34"/>
  <c r="BH66" i="34"/>
  <c r="BH71" i="34"/>
  <c r="BH75" i="34"/>
  <c r="BH78" i="34"/>
  <c r="BH83" i="34"/>
  <c r="BH87" i="34"/>
  <c r="BH91" i="34"/>
  <c r="BH97" i="34"/>
  <c r="BH110" i="34"/>
  <c r="BH101" i="34"/>
  <c r="BH117" i="34"/>
  <c r="BH121" i="34"/>
  <c r="BH125" i="34"/>
  <c r="BH127" i="34"/>
  <c r="BH134" i="34"/>
  <c r="BH22" i="34"/>
  <c r="BH13" i="34"/>
  <c r="BH43" i="34"/>
  <c r="BH19" i="34"/>
  <c r="BH4" i="34"/>
  <c r="BH18" i="34"/>
  <c r="BH54" i="34"/>
  <c r="BH47" i="34"/>
  <c r="BH53" i="34"/>
  <c r="BH59" i="34"/>
  <c r="BH63" i="34"/>
  <c r="BH68" i="34"/>
  <c r="BH72" i="34"/>
  <c r="BH76" i="34"/>
  <c r="BH79" i="34"/>
  <c r="BH84" i="34"/>
  <c r="BH88" i="34"/>
  <c r="BH94" i="34"/>
  <c r="BH98" i="34"/>
  <c r="BH104" i="34"/>
  <c r="BH102" i="34"/>
  <c r="BH118" i="34"/>
  <c r="BH122" i="34"/>
  <c r="BH128" i="34"/>
  <c r="BH131" i="34"/>
  <c r="AW124" i="34"/>
  <c r="AX124" i="34" s="1"/>
  <c r="BN33" i="34"/>
  <c r="BO33" i="34" s="1"/>
  <c r="BG36" i="34"/>
  <c r="BH36" i="34" s="1"/>
  <c r="AX38" i="34"/>
  <c r="AX22" i="34"/>
  <c r="AW36" i="34"/>
  <c r="AX36" i="34" s="1"/>
  <c r="BZ24" i="34"/>
  <c r="CE24" i="34"/>
  <c r="BU23" i="34"/>
  <c r="BZ23" i="34" s="1"/>
  <c r="CE16" i="34"/>
  <c r="BZ16" i="34"/>
  <c r="BU15" i="34"/>
  <c r="BU4" i="34" s="1"/>
  <c r="BV5" i="34" s="1"/>
  <c r="BP138" i="34"/>
  <c r="BP124" i="34"/>
  <c r="BP123" i="34"/>
  <c r="BP122" i="34"/>
  <c r="BP121" i="34"/>
  <c r="BP120" i="34"/>
  <c r="BP119" i="34"/>
  <c r="BP118" i="34"/>
  <c r="BP117" i="34"/>
  <c r="BP116" i="34"/>
  <c r="BP111" i="34"/>
  <c r="BP102" i="34"/>
  <c r="BP101" i="34"/>
  <c r="BP106" i="34"/>
  <c r="BP105" i="34"/>
  <c r="BP104" i="34"/>
  <c r="BP110" i="34"/>
  <c r="BP100" i="34"/>
  <c r="BP99" i="34"/>
  <c r="BP98" i="34"/>
  <c r="BP97" i="34"/>
  <c r="BP96" i="34"/>
  <c r="BP95" i="34"/>
  <c r="BP94" i="34"/>
  <c r="BP91" i="34"/>
  <c r="BP90" i="34"/>
  <c r="BP89" i="34"/>
  <c r="BP88" i="34"/>
  <c r="BP87" i="34"/>
  <c r="BP86" i="34"/>
  <c r="BP85" i="34"/>
  <c r="BP84" i="34"/>
  <c r="BP83" i="34"/>
  <c r="BP81" i="34"/>
  <c r="BP80" i="34"/>
  <c r="BP79" i="34"/>
  <c r="BP78" i="34"/>
  <c r="BP93" i="34"/>
  <c r="BP77" i="34"/>
  <c r="BP76" i="34"/>
  <c r="BP75" i="34"/>
  <c r="BP74" i="34"/>
  <c r="BP73" i="34"/>
  <c r="BP72" i="34"/>
  <c r="BP71" i="34"/>
  <c r="BP70" i="34"/>
  <c r="BP69" i="34"/>
  <c r="BP68" i="34"/>
  <c r="BP65" i="34"/>
  <c r="BP64" i="34"/>
  <c r="BP63" i="34"/>
  <c r="BP62" i="34"/>
  <c r="BP61" i="34"/>
  <c r="BP60" i="34"/>
  <c r="BP59" i="34"/>
  <c r="BP58" i="34"/>
  <c r="BP57" i="34"/>
  <c r="BP66" i="34"/>
  <c r="BP55" i="34"/>
  <c r="BP53" i="34"/>
  <c r="BP51" i="34"/>
  <c r="BP49" i="34"/>
  <c r="BP48" i="34"/>
  <c r="BP47" i="34"/>
  <c r="BP46" i="34"/>
  <c r="BP45" i="34"/>
  <c r="BP56" i="34"/>
  <c r="BP54" i="34"/>
  <c r="BP52" i="34"/>
  <c r="BP50" i="34"/>
  <c r="BP42" i="34"/>
  <c r="BP40" i="34"/>
  <c r="BP44" i="34"/>
  <c r="BP43" i="34"/>
  <c r="BP41" i="34"/>
  <c r="BP39" i="34"/>
  <c r="BP38" i="34"/>
  <c r="AQ112" i="34"/>
  <c r="BU33" i="34"/>
  <c r="BZ33" i="34" s="1"/>
  <c r="BV8" i="34"/>
  <c r="BV24" i="34"/>
  <c r="AS138" i="34"/>
  <c r="AS124" i="34"/>
  <c r="AS123" i="34"/>
  <c r="AS122" i="34"/>
  <c r="AS121" i="34"/>
  <c r="AS120" i="34"/>
  <c r="AS119" i="34"/>
  <c r="AS118" i="34"/>
  <c r="AS117" i="34"/>
  <c r="AS116" i="34"/>
  <c r="AS111" i="34"/>
  <c r="AS106" i="34"/>
  <c r="AS105" i="34"/>
  <c r="AS104" i="34"/>
  <c r="AS110" i="34"/>
  <c r="AS102" i="34"/>
  <c r="AS101" i="34"/>
  <c r="AS100" i="34"/>
  <c r="AS99" i="34"/>
  <c r="AS98" i="34"/>
  <c r="AS97" i="34"/>
  <c r="AS81" i="34"/>
  <c r="AS80" i="34"/>
  <c r="AS79" i="34"/>
  <c r="AS93" i="34"/>
  <c r="AS96" i="34"/>
  <c r="AS95" i="34"/>
  <c r="AS94" i="34"/>
  <c r="AS91" i="34"/>
  <c r="AS90" i="34"/>
  <c r="AS89" i="34"/>
  <c r="AS88" i="34"/>
  <c r="AS87" i="34"/>
  <c r="AS86" i="34"/>
  <c r="AS85" i="34"/>
  <c r="AS84" i="34"/>
  <c r="AS83" i="34"/>
  <c r="AS77" i="34"/>
  <c r="AS76" i="34"/>
  <c r="AS75" i="34"/>
  <c r="AS74" i="34"/>
  <c r="AS73" i="34"/>
  <c r="AS72" i="34"/>
  <c r="AS71" i="34"/>
  <c r="AS70" i="34"/>
  <c r="AS69" i="34"/>
  <c r="AS68" i="34"/>
  <c r="AS65" i="34"/>
  <c r="AS78" i="34"/>
  <c r="AS66" i="34"/>
  <c r="AS64" i="34"/>
  <c r="AS63" i="34"/>
  <c r="AS62" i="34"/>
  <c r="AS61" i="34"/>
  <c r="AS60" i="34"/>
  <c r="AS59" i="34"/>
  <c r="AS58" i="34"/>
  <c r="AS57" i="34"/>
  <c r="AS56" i="34"/>
  <c r="AS55" i="34"/>
  <c r="AS54" i="34"/>
  <c r="AS53" i="34"/>
  <c r="AS52" i="34"/>
  <c r="AS51" i="34"/>
  <c r="AS50" i="34"/>
  <c r="AS49" i="34"/>
  <c r="AS48" i="34"/>
  <c r="AS47" i="34"/>
  <c r="AS46" i="34"/>
  <c r="AS45" i="34"/>
  <c r="AS44" i="34"/>
  <c r="AS43" i="34"/>
  <c r="AS42" i="34"/>
  <c r="AS41" i="34"/>
  <c r="AS40" i="34"/>
  <c r="AS39" i="34"/>
  <c r="AS38" i="34"/>
  <c r="AV124" i="34"/>
  <c r="AR124" i="34"/>
  <c r="AR142" i="34" s="1"/>
  <c r="CL94" i="34"/>
  <c r="CE93" i="34"/>
  <c r="CW139" i="34"/>
  <c r="BU29" i="34"/>
  <c r="CE30" i="34"/>
  <c r="BZ30" i="34"/>
  <c r="CS110" i="34"/>
  <c r="CE126" i="34"/>
  <c r="BU125" i="34"/>
  <c r="BZ125" i="34" s="1"/>
  <c r="BZ126" i="34"/>
  <c r="AV113" i="34"/>
  <c r="AR113" i="34"/>
  <c r="CL6" i="34"/>
  <c r="CL5" i="34" s="1"/>
  <c r="CE84" i="34"/>
  <c r="BZ84" i="34"/>
  <c r="BU83" i="34"/>
  <c r="BZ83" i="34" s="1"/>
  <c r="AC137" i="34"/>
  <c r="AD112" i="34"/>
  <c r="CL40" i="34"/>
  <c r="CE39" i="34"/>
  <c r="CL19" i="34"/>
  <c r="CE18" i="34"/>
  <c r="AX142" i="34"/>
  <c r="AV114" i="34"/>
  <c r="AR114" i="34"/>
  <c r="BU68" i="34"/>
  <c r="BZ68" i="34" s="1"/>
  <c r="CE69" i="34"/>
  <c r="BZ69" i="34"/>
  <c r="BU34" i="34"/>
  <c r="BZ34" i="34" s="1"/>
  <c r="BV27" i="34"/>
  <c r="BV26" i="34"/>
  <c r="BZ10" i="34"/>
  <c r="BO138" i="34"/>
  <c r="BO134" i="34"/>
  <c r="BO133" i="34"/>
  <c r="BO131" i="34"/>
  <c r="BO127" i="34"/>
  <c r="BO132" i="34"/>
  <c r="BO128" i="34"/>
  <c r="BO126" i="34"/>
  <c r="BO125" i="34"/>
  <c r="BO124" i="34"/>
  <c r="BO129" i="34"/>
  <c r="BO130" i="34"/>
  <c r="BO122" i="34"/>
  <c r="BO123" i="34"/>
  <c r="BO120" i="34"/>
  <c r="BO119" i="34"/>
  <c r="BO118" i="34"/>
  <c r="BO117" i="34"/>
  <c r="BO116" i="34"/>
  <c r="BO121" i="34"/>
  <c r="BO110" i="34"/>
  <c r="BO111" i="34"/>
  <c r="BO106" i="34"/>
  <c r="BO105" i="34"/>
  <c r="BO104" i="34"/>
  <c r="BO102" i="34"/>
  <c r="BO101" i="34"/>
  <c r="BO100" i="34"/>
  <c r="BO99" i="34"/>
  <c r="BO98" i="34"/>
  <c r="BO97" i="34"/>
  <c r="BO96" i="34"/>
  <c r="BO91" i="34"/>
  <c r="BO90" i="34"/>
  <c r="BO89" i="34"/>
  <c r="BO88" i="34"/>
  <c r="BO87" i="34"/>
  <c r="BO86" i="34"/>
  <c r="BO85" i="34"/>
  <c r="BO84" i="34"/>
  <c r="BO83" i="34"/>
  <c r="BO95" i="34"/>
  <c r="BO94" i="34"/>
  <c r="BO93" i="34"/>
  <c r="BO77" i="34"/>
  <c r="BO76" i="34"/>
  <c r="BO75" i="34"/>
  <c r="BO74" i="34"/>
  <c r="BO73" i="34"/>
  <c r="BO72" i="34"/>
  <c r="BO71" i="34"/>
  <c r="BO70" i="34"/>
  <c r="BO69" i="34"/>
  <c r="BO68" i="34"/>
  <c r="BO81" i="34"/>
  <c r="BO80" i="34"/>
  <c r="BO79" i="34"/>
  <c r="BO78" i="34"/>
  <c r="BO65" i="34"/>
  <c r="BO64" i="34"/>
  <c r="BO63" i="34"/>
  <c r="BO62" i="34"/>
  <c r="BO61" i="34"/>
  <c r="BO60" i="34"/>
  <c r="BO59" i="34"/>
  <c r="BO58" i="34"/>
  <c r="BO57" i="34"/>
  <c r="BO66" i="34"/>
  <c r="BO55" i="34"/>
  <c r="BO53" i="34"/>
  <c r="BO51" i="34"/>
  <c r="BO49" i="34"/>
  <c r="BO48" i="34"/>
  <c r="BO47" i="34"/>
  <c r="BO46" i="34"/>
  <c r="BO45" i="34"/>
  <c r="BO44" i="34"/>
  <c r="BO56" i="34"/>
  <c r="BO54" i="34"/>
  <c r="BO52" i="34"/>
  <c r="BO50" i="34"/>
  <c r="BO38" i="34"/>
  <c r="BO19" i="34"/>
  <c r="BO11" i="34"/>
  <c r="BO6" i="34"/>
  <c r="BO42" i="34"/>
  <c r="BO40" i="34"/>
  <c r="BO12" i="34"/>
  <c r="BO7" i="34"/>
  <c r="BO15" i="34"/>
  <c r="BO13" i="34"/>
  <c r="BO43" i="34"/>
  <c r="BO41" i="34"/>
  <c r="BO39" i="34"/>
  <c r="BO18" i="34"/>
  <c r="BO16" i="34"/>
  <c r="BO10" i="34"/>
  <c r="BO4" i="34"/>
  <c r="BZ39" i="34"/>
  <c r="AJ137" i="34"/>
  <c r="AK112" i="34"/>
  <c r="CL105" i="34"/>
  <c r="CE104" i="34"/>
  <c r="CL117" i="34"/>
  <c r="CE116" i="34"/>
  <c r="CL11" i="34"/>
  <c r="CE10" i="34"/>
  <c r="CS27" i="34"/>
  <c r="CL26" i="34"/>
  <c r="AY138" i="34"/>
  <c r="AY122" i="34"/>
  <c r="AY123" i="34"/>
  <c r="AY117" i="34"/>
  <c r="AY116" i="34"/>
  <c r="AY111" i="34"/>
  <c r="AY106" i="34"/>
  <c r="AY102" i="34"/>
  <c r="AY100" i="34"/>
  <c r="AY97" i="34"/>
  <c r="AY96" i="34"/>
  <c r="AY90" i="34"/>
  <c r="AY89" i="34"/>
  <c r="AY86" i="34"/>
  <c r="AY85" i="34"/>
  <c r="AY95" i="34"/>
  <c r="AY94" i="34"/>
  <c r="AY80" i="34"/>
  <c r="AY79" i="34"/>
  <c r="AY77" i="34"/>
  <c r="AY76" i="34"/>
  <c r="AY73" i="34"/>
  <c r="AY72" i="34"/>
  <c r="AY69" i="34"/>
  <c r="AY68" i="34"/>
  <c r="AY63" i="34"/>
  <c r="AY62" i="34"/>
  <c r="AY59" i="34"/>
  <c r="AY58" i="34"/>
  <c r="AY54" i="34"/>
  <c r="AY52" i="34"/>
  <c r="AY53" i="34"/>
  <c r="AY51" i="34"/>
  <c r="AY47" i="34"/>
  <c r="AY46" i="34"/>
  <c r="AY43" i="34"/>
  <c r="AY41" i="34"/>
  <c r="AY42" i="34"/>
  <c r="AY40" i="34"/>
  <c r="T139" i="34"/>
  <c r="X139" i="34"/>
  <c r="BB35" i="34"/>
  <c r="AX35" i="34"/>
  <c r="BN35" i="34"/>
  <c r="BO35" i="34" s="1"/>
  <c r="BO29" i="34"/>
  <c r="BN22" i="34"/>
  <c r="BN36" i="34" s="1"/>
  <c r="BY139" i="34"/>
  <c r="BG113" i="34" l="1"/>
  <c r="BH113" i="34" s="1"/>
  <c r="BG114" i="34"/>
  <c r="BH114" i="34" s="1"/>
  <c r="BG109" i="34"/>
  <c r="BH142" i="34"/>
  <c r="BI141" i="34"/>
  <c r="AR109" i="34"/>
  <c r="BH141" i="34"/>
  <c r="BB36" i="34"/>
  <c r="AY38" i="34"/>
  <c r="AY44" i="34"/>
  <c r="AY48" i="34"/>
  <c r="AY55" i="34"/>
  <c r="AY56" i="34"/>
  <c r="AY60" i="34"/>
  <c r="AY64" i="34"/>
  <c r="AY70" i="34"/>
  <c r="AY74" i="34"/>
  <c r="AY66" i="34"/>
  <c r="AY81" i="34"/>
  <c r="AY83" i="34"/>
  <c r="AY87" i="34"/>
  <c r="AY91" i="34"/>
  <c r="AY98" i="34"/>
  <c r="AY104" i="34"/>
  <c r="AY110" i="34"/>
  <c r="AY118" i="34"/>
  <c r="AY121" i="34"/>
  <c r="BB124" i="34"/>
  <c r="AY39" i="34"/>
  <c r="AY45" i="34"/>
  <c r="AY49" i="34"/>
  <c r="AY50" i="34"/>
  <c r="AY57" i="34"/>
  <c r="AY61" i="34"/>
  <c r="AY65" i="34"/>
  <c r="AY71" i="34"/>
  <c r="AY75" i="34"/>
  <c r="AY78" i="34"/>
  <c r="AY93" i="34"/>
  <c r="AY84" i="34"/>
  <c r="AY88" i="34"/>
  <c r="AY101" i="34"/>
  <c r="AY99" i="34"/>
  <c r="AY105" i="34"/>
  <c r="AY120" i="34"/>
  <c r="AY119" i="34"/>
  <c r="AY124" i="34"/>
  <c r="AX141" i="34"/>
  <c r="BV34" i="34"/>
  <c r="AW109" i="34"/>
  <c r="AW112" i="34" s="1"/>
  <c r="AW113" i="34"/>
  <c r="BB113" i="34" s="1"/>
  <c r="AW114" i="34"/>
  <c r="AX114" i="34" s="1"/>
  <c r="BU38" i="34"/>
  <c r="BU124" i="34" s="1"/>
  <c r="BV124" i="34" s="1"/>
  <c r="BV23" i="34"/>
  <c r="CE23" i="34"/>
  <c r="CF23" i="34" s="1"/>
  <c r="CL24" i="34"/>
  <c r="BO22" i="34"/>
  <c r="BO142" i="34" s="1"/>
  <c r="CL16" i="34"/>
  <c r="CE15" i="34"/>
  <c r="CF30" i="34" s="1"/>
  <c r="BV30" i="34"/>
  <c r="BZ15" i="34"/>
  <c r="BP141" i="34"/>
  <c r="BN109" i="34"/>
  <c r="BN113" i="34"/>
  <c r="BO113" i="34" s="1"/>
  <c r="BN114" i="34"/>
  <c r="BO114" i="34" s="1"/>
  <c r="BO36" i="34"/>
  <c r="CS11" i="34"/>
  <c r="CL10" i="34"/>
  <c r="CS6" i="34"/>
  <c r="CS5" i="34" s="1"/>
  <c r="CX5" i="34" s="1"/>
  <c r="BG112" i="34"/>
  <c r="BH109" i="34"/>
  <c r="CS40" i="34"/>
  <c r="CL39" i="34"/>
  <c r="CL30" i="34"/>
  <c r="CE29" i="34"/>
  <c r="CL104" i="34"/>
  <c r="CS105" i="34"/>
  <c r="CE68" i="34"/>
  <c r="CL69" i="34"/>
  <c r="CS26" i="34"/>
  <c r="CX26" i="34" s="1"/>
  <c r="CX27" i="34"/>
  <c r="CS117" i="34"/>
  <c r="CL116" i="34"/>
  <c r="AX109" i="34"/>
  <c r="AJ139" i="34"/>
  <c r="AK139" i="34" s="1"/>
  <c r="AK137" i="34"/>
  <c r="CL84" i="34"/>
  <c r="CE83" i="34"/>
  <c r="BZ29" i="34"/>
  <c r="BU35" i="34"/>
  <c r="BV29" i="34"/>
  <c r="BU22" i="34"/>
  <c r="BZ22" i="34" s="1"/>
  <c r="CL93" i="34"/>
  <c r="CS94" i="34"/>
  <c r="BV33" i="34"/>
  <c r="CE34" i="34"/>
  <c r="CF34" i="34" s="1"/>
  <c r="CF27" i="34"/>
  <c r="CF26" i="34"/>
  <c r="CS19" i="34"/>
  <c r="CL18" i="34"/>
  <c r="AC139" i="34"/>
  <c r="AD139" i="34" s="1"/>
  <c r="AD137" i="34"/>
  <c r="CF8" i="34"/>
  <c r="CF24" i="34"/>
  <c r="CE125" i="34"/>
  <c r="CL126" i="34"/>
  <c r="CX110" i="34"/>
  <c r="AS141" i="34"/>
  <c r="BV138" i="34"/>
  <c r="BV134" i="34"/>
  <c r="BV133" i="34"/>
  <c r="BV132" i="34"/>
  <c r="BV128" i="34"/>
  <c r="BV129" i="34"/>
  <c r="BV130" i="34"/>
  <c r="BV131" i="34"/>
  <c r="BV127" i="34"/>
  <c r="BV126" i="34"/>
  <c r="BV125" i="34"/>
  <c r="BV123" i="34"/>
  <c r="BV122" i="34"/>
  <c r="BV121" i="34"/>
  <c r="BV120" i="34"/>
  <c r="BV119" i="34"/>
  <c r="BV118" i="34"/>
  <c r="BV117" i="34"/>
  <c r="BV116" i="34"/>
  <c r="BV106" i="34"/>
  <c r="BV105" i="34"/>
  <c r="BV104" i="34"/>
  <c r="BV110" i="34"/>
  <c r="BV111" i="34"/>
  <c r="BV102" i="34"/>
  <c r="BV101" i="34"/>
  <c r="BV100" i="34"/>
  <c r="BV99" i="34"/>
  <c r="BV98" i="34"/>
  <c r="BV97" i="34"/>
  <c r="BV96" i="34"/>
  <c r="BV95" i="34"/>
  <c r="BV94" i="34"/>
  <c r="BV93" i="34"/>
  <c r="BV91" i="34"/>
  <c r="BV90" i="34"/>
  <c r="BV89" i="34"/>
  <c r="BV88" i="34"/>
  <c r="BV87" i="34"/>
  <c r="BV86" i="34"/>
  <c r="BV85" i="34"/>
  <c r="BV84" i="34"/>
  <c r="BV83" i="34"/>
  <c r="BV81" i="34"/>
  <c r="BV80" i="34"/>
  <c r="BV79" i="34"/>
  <c r="BV78" i="34"/>
  <c r="BV77" i="34"/>
  <c r="BV66" i="34"/>
  <c r="BV76" i="34"/>
  <c r="BV75" i="34"/>
  <c r="BV74" i="34"/>
  <c r="BV73" i="34"/>
  <c r="BV72" i="34"/>
  <c r="BV71" i="34"/>
  <c r="BV70" i="34"/>
  <c r="BV69" i="34"/>
  <c r="BV65" i="34"/>
  <c r="BV63" i="34"/>
  <c r="BV68" i="34"/>
  <c r="BV62" i="34"/>
  <c r="BV61" i="34"/>
  <c r="BV60" i="34"/>
  <c r="BV59" i="34"/>
  <c r="BV58" i="34"/>
  <c r="BV57" i="34"/>
  <c r="BV56" i="34"/>
  <c r="BV55" i="34"/>
  <c r="BV54" i="34"/>
  <c r="BV53" i="34"/>
  <c r="BV52" i="34"/>
  <c r="BV51" i="34"/>
  <c r="BV50" i="34"/>
  <c r="BV64" i="34"/>
  <c r="BV49" i="34"/>
  <c r="BV48" i="34"/>
  <c r="BV47" i="34"/>
  <c r="BV46" i="34"/>
  <c r="BV45" i="34"/>
  <c r="BV44" i="34"/>
  <c r="BV43" i="34"/>
  <c r="BV42" i="34"/>
  <c r="BV41" i="34"/>
  <c r="BV40" i="34"/>
  <c r="BV39" i="34"/>
  <c r="BV12" i="34"/>
  <c r="BV7" i="34"/>
  <c r="BV15" i="34"/>
  <c r="BV13" i="34"/>
  <c r="BV18" i="34"/>
  <c r="BV16" i="34"/>
  <c r="BV10" i="34"/>
  <c r="BV4" i="34"/>
  <c r="BV19" i="34"/>
  <c r="BV11" i="34"/>
  <c r="BV6" i="34"/>
  <c r="BZ4" i="34"/>
  <c r="AQ137" i="34"/>
  <c r="AV112" i="34"/>
  <c r="AR112" i="34"/>
  <c r="BB109" i="34" l="1"/>
  <c r="AY141" i="34"/>
  <c r="BU36" i="34"/>
  <c r="BB114" i="34"/>
  <c r="CE4" i="34"/>
  <c r="CF5" i="34" s="1"/>
  <c r="CE33" i="34"/>
  <c r="CF33" i="34" s="1"/>
  <c r="AX113" i="34"/>
  <c r="BO141" i="34"/>
  <c r="BZ38" i="34"/>
  <c r="BV38" i="34"/>
  <c r="CS24" i="34"/>
  <c r="CL23" i="34"/>
  <c r="CL33" i="34" s="1"/>
  <c r="CM33" i="34" s="1"/>
  <c r="CL15" i="34"/>
  <c r="CM30" i="34" s="1"/>
  <c r="CS16" i="34"/>
  <c r="CE38" i="34"/>
  <c r="CE124" i="34" s="1"/>
  <c r="CG138" i="34" s="1"/>
  <c r="AQ139" i="34"/>
  <c r="AV137" i="34"/>
  <c r="AR137" i="34"/>
  <c r="CF134" i="34"/>
  <c r="CF132" i="34"/>
  <c r="CF128" i="34"/>
  <c r="CF130" i="34"/>
  <c r="CF127" i="34"/>
  <c r="CF126" i="34"/>
  <c r="CF125" i="34"/>
  <c r="CF122" i="34"/>
  <c r="CF121" i="34"/>
  <c r="CF120" i="34"/>
  <c r="CF119" i="34"/>
  <c r="CF118" i="34"/>
  <c r="CF131" i="34"/>
  <c r="CF116" i="34"/>
  <c r="CF117" i="34"/>
  <c r="CF111" i="34"/>
  <c r="CF123" i="34"/>
  <c r="CF102" i="34"/>
  <c r="CF101" i="34"/>
  <c r="CF106" i="34"/>
  <c r="CF105" i="34"/>
  <c r="CF104" i="34"/>
  <c r="CF110" i="34"/>
  <c r="CF100" i="34"/>
  <c r="CF99" i="34"/>
  <c r="CF98" i="34"/>
  <c r="CF97" i="34"/>
  <c r="CF96" i="34"/>
  <c r="CF95" i="34"/>
  <c r="CF94" i="34"/>
  <c r="CF91" i="34"/>
  <c r="CF90" i="34"/>
  <c r="CF89" i="34"/>
  <c r="CF88" i="34"/>
  <c r="CF87" i="34"/>
  <c r="CF86" i="34"/>
  <c r="CF85" i="34"/>
  <c r="CF84" i="34"/>
  <c r="CF83" i="34"/>
  <c r="CF81" i="34"/>
  <c r="CF80" i="34"/>
  <c r="CF79" i="34"/>
  <c r="CF78" i="34"/>
  <c r="CF93" i="34"/>
  <c r="CF66" i="34"/>
  <c r="CF77" i="34"/>
  <c r="CF76" i="34"/>
  <c r="CF75" i="34"/>
  <c r="CF74" i="34"/>
  <c r="CF73" i="34"/>
  <c r="CF72" i="34"/>
  <c r="CF71" i="34"/>
  <c r="CF70" i="34"/>
  <c r="CF69" i="34"/>
  <c r="CF68" i="34"/>
  <c r="CF65" i="34"/>
  <c r="CF64" i="34"/>
  <c r="CF63" i="34"/>
  <c r="CF62" i="34"/>
  <c r="CF61" i="34"/>
  <c r="CF60" i="34"/>
  <c r="CF59" i="34"/>
  <c r="CF58" i="34"/>
  <c r="CF57" i="34"/>
  <c r="CF56" i="34"/>
  <c r="CF54" i="34"/>
  <c r="CF52" i="34"/>
  <c r="CF50" i="34"/>
  <c r="CF48" i="34"/>
  <c r="CF47" i="34"/>
  <c r="CF46" i="34"/>
  <c r="CF45" i="34"/>
  <c r="CF49" i="34"/>
  <c r="CF55" i="34"/>
  <c r="CF53" i="34"/>
  <c r="CF51" i="34"/>
  <c r="CF12" i="34"/>
  <c r="CF7" i="34"/>
  <c r="CF43" i="34"/>
  <c r="CF41" i="34"/>
  <c r="CF39" i="34"/>
  <c r="CF15" i="34"/>
  <c r="CF13" i="34"/>
  <c r="CF4" i="34"/>
  <c r="CF18" i="34"/>
  <c r="CF16" i="34"/>
  <c r="CF10" i="34"/>
  <c r="CF44" i="34"/>
  <c r="CF42" i="34"/>
  <c r="CF40" i="34"/>
  <c r="CF19" i="34"/>
  <c r="CF11" i="34"/>
  <c r="CF6" i="34"/>
  <c r="CS69" i="34"/>
  <c r="CL68" i="34"/>
  <c r="BU114" i="34"/>
  <c r="BU113" i="34"/>
  <c r="BU109" i="34"/>
  <c r="BZ36" i="34"/>
  <c r="CS18" i="34"/>
  <c r="CX18" i="34" s="1"/>
  <c r="CX19" i="34"/>
  <c r="CS93" i="34"/>
  <c r="CX93" i="34" s="1"/>
  <c r="CX94" i="34"/>
  <c r="BZ35" i="34"/>
  <c r="BV35" i="34"/>
  <c r="CS116" i="34"/>
  <c r="CX116" i="34" s="1"/>
  <c r="CX117" i="34"/>
  <c r="CM8" i="34"/>
  <c r="CM24" i="34"/>
  <c r="CM23" i="34"/>
  <c r="CL4" i="34"/>
  <c r="CM5" i="34" s="1"/>
  <c r="BW138" i="34"/>
  <c r="BW124" i="34"/>
  <c r="BW121" i="34"/>
  <c r="BW122" i="34"/>
  <c r="BW119" i="34"/>
  <c r="BW118" i="34"/>
  <c r="BW123" i="34"/>
  <c r="BW117" i="34"/>
  <c r="BW116" i="34"/>
  <c r="BW120" i="34"/>
  <c r="BW110" i="34"/>
  <c r="BW111" i="34"/>
  <c r="BW106" i="34"/>
  <c r="BW105" i="34"/>
  <c r="BW104" i="34"/>
  <c r="BW100" i="34"/>
  <c r="BW99" i="34"/>
  <c r="BW98" i="34"/>
  <c r="BW97" i="34"/>
  <c r="BW96" i="34"/>
  <c r="BW102" i="34"/>
  <c r="BW101" i="34"/>
  <c r="BW91" i="34"/>
  <c r="BW90" i="34"/>
  <c r="BW89" i="34"/>
  <c r="BW88" i="34"/>
  <c r="BW87" i="34"/>
  <c r="BW86" i="34"/>
  <c r="BW85" i="34"/>
  <c r="BW84" i="34"/>
  <c r="BW83" i="34"/>
  <c r="BW95" i="34"/>
  <c r="BW94" i="34"/>
  <c r="BW93" i="34"/>
  <c r="BW81" i="34"/>
  <c r="BW80" i="34"/>
  <c r="BW79" i="34"/>
  <c r="BW78" i="34"/>
  <c r="BW77" i="34"/>
  <c r="BW66" i="34"/>
  <c r="BW76" i="34"/>
  <c r="BW75" i="34"/>
  <c r="BW74" i="34"/>
  <c r="BW73" i="34"/>
  <c r="BW72" i="34"/>
  <c r="BW71" i="34"/>
  <c r="BW70" i="34"/>
  <c r="BW69" i="34"/>
  <c r="BW68" i="34"/>
  <c r="BW62" i="34"/>
  <c r="BW61" i="34"/>
  <c r="BW60" i="34"/>
  <c r="BW59" i="34"/>
  <c r="BW58" i="34"/>
  <c r="BW57" i="34"/>
  <c r="BW64" i="34"/>
  <c r="BW65" i="34"/>
  <c r="BW63" i="34"/>
  <c r="BW55" i="34"/>
  <c r="BW53" i="34"/>
  <c r="BW51" i="34"/>
  <c r="BW56" i="34"/>
  <c r="BW54" i="34"/>
  <c r="BW52" i="34"/>
  <c r="BW50" i="34"/>
  <c r="BW49" i="34"/>
  <c r="BW48" i="34"/>
  <c r="BW47" i="34"/>
  <c r="BW46" i="34"/>
  <c r="BW45" i="34"/>
  <c r="BW44" i="34"/>
  <c r="BW42" i="34"/>
  <c r="BW40" i="34"/>
  <c r="BW43" i="34"/>
  <c r="BW41" i="34"/>
  <c r="BW39" i="34"/>
  <c r="BW38" i="34"/>
  <c r="BZ124" i="34"/>
  <c r="BV22" i="34"/>
  <c r="CS126" i="34"/>
  <c r="CL125" i="34"/>
  <c r="CS84" i="34"/>
  <c r="CL83" i="34"/>
  <c r="CS104" i="34"/>
  <c r="CX104" i="34" s="1"/>
  <c r="CX105" i="34"/>
  <c r="CF29" i="34"/>
  <c r="CE22" i="34"/>
  <c r="CE36" i="34" s="1"/>
  <c r="CE35" i="34"/>
  <c r="CF35" i="34" s="1"/>
  <c r="CS39" i="34"/>
  <c r="CX40" i="34"/>
  <c r="BG137" i="34"/>
  <c r="BH112" i="34"/>
  <c r="CX6" i="34"/>
  <c r="CM26" i="34"/>
  <c r="CL34" i="34"/>
  <c r="CM34" i="34" s="1"/>
  <c r="CM27" i="34"/>
  <c r="BV36" i="34"/>
  <c r="AW137" i="34"/>
  <c r="BB112" i="34"/>
  <c r="AX112" i="34"/>
  <c r="CS30" i="34"/>
  <c r="CL29" i="34"/>
  <c r="CS10" i="34"/>
  <c r="CX11" i="34"/>
  <c r="BN112" i="34"/>
  <c r="BO109" i="34"/>
  <c r="BV141" i="34" l="1"/>
  <c r="CF133" i="34"/>
  <c r="CF129" i="34"/>
  <c r="CF138" i="34"/>
  <c r="CS23" i="34"/>
  <c r="CX23" i="34" s="1"/>
  <c r="CX24" i="34"/>
  <c r="CS15" i="34"/>
  <c r="CX15" i="34" s="1"/>
  <c r="CX16" i="34"/>
  <c r="CL38" i="34"/>
  <c r="CL124" i="34" s="1"/>
  <c r="CN124" i="34" s="1"/>
  <c r="CF38" i="34"/>
  <c r="CG44" i="34"/>
  <c r="CG57" i="34"/>
  <c r="CG46" i="34"/>
  <c r="CG68" i="34"/>
  <c r="CG39" i="34"/>
  <c r="CG52" i="34"/>
  <c r="CG69" i="34"/>
  <c r="CG42" i="34"/>
  <c r="CG56" i="34"/>
  <c r="CG76" i="34"/>
  <c r="CG40" i="34"/>
  <c r="CG47" i="34"/>
  <c r="CG64" i="34"/>
  <c r="CG86" i="34"/>
  <c r="CG90" i="34"/>
  <c r="CG49" i="34"/>
  <c r="CG43" i="34"/>
  <c r="CG51" i="34"/>
  <c r="CG61" i="34"/>
  <c r="CG74" i="34"/>
  <c r="CG96" i="34"/>
  <c r="CG53" i="34"/>
  <c r="CG59" i="34"/>
  <c r="CG66" i="34"/>
  <c r="CG70" i="34"/>
  <c r="CG77" i="34"/>
  <c r="CG95" i="34"/>
  <c r="CG48" i="34"/>
  <c r="CG55" i="34"/>
  <c r="CG60" i="34"/>
  <c r="CG63" i="34"/>
  <c r="CG72" i="34"/>
  <c r="CG85" i="34"/>
  <c r="CG81" i="34"/>
  <c r="CG73" i="34"/>
  <c r="CG83" i="34"/>
  <c r="CG91" i="34"/>
  <c r="CG102" i="34"/>
  <c r="CG87" i="34"/>
  <c r="CG78" i="34"/>
  <c r="CG104" i="34"/>
  <c r="CF124" i="34"/>
  <c r="CG38" i="34"/>
  <c r="CG41" i="34"/>
  <c r="CG45" i="34"/>
  <c r="CG50" i="34"/>
  <c r="CG54" i="34"/>
  <c r="CG58" i="34"/>
  <c r="CG62" i="34"/>
  <c r="CG65" i="34"/>
  <c r="CG71" i="34"/>
  <c r="CG75" i="34"/>
  <c r="CG84" i="34"/>
  <c r="CG88" i="34"/>
  <c r="CG93" i="34"/>
  <c r="CG79" i="34"/>
  <c r="CG98" i="34"/>
  <c r="CG106" i="34"/>
  <c r="CG89" i="34"/>
  <c r="CG94" i="34"/>
  <c r="CG80" i="34"/>
  <c r="CG100" i="34"/>
  <c r="CG124" i="34"/>
  <c r="CG99" i="34"/>
  <c r="CG110" i="34"/>
  <c r="CG111" i="34"/>
  <c r="CG97" i="34"/>
  <c r="CG101" i="34"/>
  <c r="CG105" i="34"/>
  <c r="CG117" i="34"/>
  <c r="CG123" i="34"/>
  <c r="CG119" i="34"/>
  <c r="CG120" i="34"/>
  <c r="CG121" i="34"/>
  <c r="CG116" i="34"/>
  <c r="CG118" i="34"/>
  <c r="CG122" i="34"/>
  <c r="CE114" i="34"/>
  <c r="CF114" i="34" s="1"/>
  <c r="CE113" i="34"/>
  <c r="CF113" i="34" s="1"/>
  <c r="CE109" i="34"/>
  <c r="CF36" i="34"/>
  <c r="CX84" i="34"/>
  <c r="CS83" i="34"/>
  <c r="CX83" i="34" s="1"/>
  <c r="CN138" i="34"/>
  <c r="CN123" i="34"/>
  <c r="CN122" i="34"/>
  <c r="CN121" i="34"/>
  <c r="CN120" i="34"/>
  <c r="CN119" i="34"/>
  <c r="CN118" i="34"/>
  <c r="CN117" i="34"/>
  <c r="CN116" i="34"/>
  <c r="CN111" i="34"/>
  <c r="CN102" i="34"/>
  <c r="CN101" i="34"/>
  <c r="CN106" i="34"/>
  <c r="CN105" i="34"/>
  <c r="CN104" i="34"/>
  <c r="CN110" i="34"/>
  <c r="CN100" i="34"/>
  <c r="CN99" i="34"/>
  <c r="CN98" i="34"/>
  <c r="CN97" i="34"/>
  <c r="CN96" i="34"/>
  <c r="CN95" i="34"/>
  <c r="CN94" i="34"/>
  <c r="CN91" i="34"/>
  <c r="CN90" i="34"/>
  <c r="CN89" i="34"/>
  <c r="CN88" i="34"/>
  <c r="CN87" i="34"/>
  <c r="CN86" i="34"/>
  <c r="CN85" i="34"/>
  <c r="CN84" i="34"/>
  <c r="CN83" i="34"/>
  <c r="CN81" i="34"/>
  <c r="CN80" i="34"/>
  <c r="CN79" i="34"/>
  <c r="CN78" i="34"/>
  <c r="CN77" i="34"/>
  <c r="CN93" i="34"/>
  <c r="CN76" i="34"/>
  <c r="CN75" i="34"/>
  <c r="CN74" i="34"/>
  <c r="CN73" i="34"/>
  <c r="CN72" i="34"/>
  <c r="CN71" i="34"/>
  <c r="CN70" i="34"/>
  <c r="CN69" i="34"/>
  <c r="CN68" i="34"/>
  <c r="CN66" i="34"/>
  <c r="CN65" i="34"/>
  <c r="CN64" i="34"/>
  <c r="CN63" i="34"/>
  <c r="CN62" i="34"/>
  <c r="CN61" i="34"/>
  <c r="CN60" i="34"/>
  <c r="CN59" i="34"/>
  <c r="CN58" i="34"/>
  <c r="CN57" i="34"/>
  <c r="CN56" i="34"/>
  <c r="CN54" i="34"/>
  <c r="CN52" i="34"/>
  <c r="CN50" i="34"/>
  <c r="CN48" i="34"/>
  <c r="CN47" i="34"/>
  <c r="CN46" i="34"/>
  <c r="CN45" i="34"/>
  <c r="CN55" i="34"/>
  <c r="CN53" i="34"/>
  <c r="CN51" i="34"/>
  <c r="CN49" i="34"/>
  <c r="CN44" i="34"/>
  <c r="CN43" i="34"/>
  <c r="CN41" i="34"/>
  <c r="CN39" i="34"/>
  <c r="CN38" i="34"/>
  <c r="CN42" i="34"/>
  <c r="CN40" i="34"/>
  <c r="BZ113" i="34"/>
  <c r="BV113" i="34"/>
  <c r="CT26" i="34"/>
  <c r="CS34" i="34"/>
  <c r="CX34" i="34" s="1"/>
  <c r="CT27" i="34"/>
  <c r="CX10" i="34"/>
  <c r="CS4" i="34"/>
  <c r="CT5" i="34" s="1"/>
  <c r="CT24" i="34"/>
  <c r="CT8" i="34"/>
  <c r="CX39" i="34"/>
  <c r="BW141" i="34"/>
  <c r="BZ114" i="34"/>
  <c r="BV114" i="34"/>
  <c r="CF22" i="34"/>
  <c r="CL35" i="34"/>
  <c r="CM35" i="34" s="1"/>
  <c r="CL22" i="34"/>
  <c r="CM22" i="34" s="1"/>
  <c r="CM29" i="34"/>
  <c r="AW139" i="34"/>
  <c r="BB137" i="34"/>
  <c r="AX137" i="34"/>
  <c r="CS125" i="34"/>
  <c r="CX125" i="34" s="1"/>
  <c r="CX126" i="34"/>
  <c r="CM138" i="34"/>
  <c r="CM129" i="34"/>
  <c r="CM125" i="34"/>
  <c r="CM130" i="34"/>
  <c r="CM126" i="34"/>
  <c r="CM134" i="34"/>
  <c r="CM133" i="34"/>
  <c r="CM131" i="34"/>
  <c r="CM128" i="34"/>
  <c r="CM123" i="34"/>
  <c r="CM127" i="34"/>
  <c r="CM124" i="34"/>
  <c r="CM132" i="34"/>
  <c r="CM122" i="34"/>
  <c r="CM119" i="34"/>
  <c r="CM118" i="34"/>
  <c r="CM117" i="34"/>
  <c r="CM120" i="34"/>
  <c r="CM116" i="34"/>
  <c r="CM121" i="34"/>
  <c r="CM110" i="34"/>
  <c r="CM111" i="34"/>
  <c r="CM106" i="34"/>
  <c r="CM105" i="34"/>
  <c r="CM104" i="34"/>
  <c r="CM102" i="34"/>
  <c r="CM100" i="34"/>
  <c r="CM99" i="34"/>
  <c r="CM98" i="34"/>
  <c r="CM97" i="34"/>
  <c r="CM96" i="34"/>
  <c r="CM101" i="34"/>
  <c r="CM95" i="34"/>
  <c r="CM94" i="34"/>
  <c r="CM91" i="34"/>
  <c r="CM90" i="34"/>
  <c r="CM89" i="34"/>
  <c r="CM88" i="34"/>
  <c r="CM87" i="34"/>
  <c r="CM86" i="34"/>
  <c r="CM85" i="34"/>
  <c r="CM84" i="34"/>
  <c r="CM83" i="34"/>
  <c r="CM93" i="34"/>
  <c r="CM76" i="34"/>
  <c r="CM75" i="34"/>
  <c r="CM74" i="34"/>
  <c r="CM73" i="34"/>
  <c r="CM72" i="34"/>
  <c r="CM71" i="34"/>
  <c r="CM70" i="34"/>
  <c r="CM69" i="34"/>
  <c r="CM68" i="34"/>
  <c r="CM81" i="34"/>
  <c r="CM80" i="34"/>
  <c r="CM79" i="34"/>
  <c r="CM78" i="34"/>
  <c r="CM77" i="34"/>
  <c r="CM62" i="34"/>
  <c r="CM61" i="34"/>
  <c r="CM60" i="34"/>
  <c r="CM59" i="34"/>
  <c r="CM58" i="34"/>
  <c r="CM57" i="34"/>
  <c r="CM66" i="34"/>
  <c r="CM64" i="34"/>
  <c r="CM65" i="34"/>
  <c r="CM63" i="34"/>
  <c r="CM49" i="34"/>
  <c r="CM56" i="34"/>
  <c r="CM54" i="34"/>
  <c r="CM52" i="34"/>
  <c r="CM50" i="34"/>
  <c r="CM48" i="34"/>
  <c r="CM47" i="34"/>
  <c r="CM46" i="34"/>
  <c r="CM45" i="34"/>
  <c r="CM44" i="34"/>
  <c r="CM55" i="34"/>
  <c r="CM53" i="34"/>
  <c r="CM51" i="34"/>
  <c r="CL36" i="34"/>
  <c r="CM36" i="34" s="1"/>
  <c r="CM15" i="34"/>
  <c r="CM13" i="34"/>
  <c r="CM6" i="34"/>
  <c r="CM43" i="34"/>
  <c r="CM41" i="34"/>
  <c r="CM39" i="34"/>
  <c r="CM18" i="34"/>
  <c r="CM16" i="34"/>
  <c r="CM10" i="34"/>
  <c r="CM4" i="34"/>
  <c r="CM38" i="34"/>
  <c r="CM19" i="34"/>
  <c r="CM11" i="34"/>
  <c r="CM42" i="34"/>
  <c r="CM40" i="34"/>
  <c r="CM12" i="34"/>
  <c r="CM7" i="34"/>
  <c r="CF141" i="34"/>
  <c r="BV142" i="34"/>
  <c r="AQ140" i="34"/>
  <c r="AR139" i="34"/>
  <c r="AV139" i="34"/>
  <c r="BN137" i="34"/>
  <c r="BO112" i="34"/>
  <c r="CS29" i="34"/>
  <c r="CX30" i="34"/>
  <c r="BG139" i="34"/>
  <c r="BH137" i="34"/>
  <c r="BU112" i="34"/>
  <c r="BZ109" i="34"/>
  <c r="BV109" i="34"/>
  <c r="CS68" i="34"/>
  <c r="CX68" i="34" s="1"/>
  <c r="CX69" i="34"/>
  <c r="CS33" i="34" l="1"/>
  <c r="CX33" i="34" s="1"/>
  <c r="CT23" i="34"/>
  <c r="CF142" i="34"/>
  <c r="CT30" i="34"/>
  <c r="CG141" i="34"/>
  <c r="BG140" i="34"/>
  <c r="BH139" i="34"/>
  <c r="BN139" i="34"/>
  <c r="BO139" i="34" s="1"/>
  <c r="BO137" i="34"/>
  <c r="CL114" i="34"/>
  <c r="CM114" i="34" s="1"/>
  <c r="CL113" i="34"/>
  <c r="CM113" i="34" s="1"/>
  <c r="CL109" i="34"/>
  <c r="BB139" i="34"/>
  <c r="AX139" i="34"/>
  <c r="CT138" i="34"/>
  <c r="CT133" i="34"/>
  <c r="CT130" i="34"/>
  <c r="CT126" i="34"/>
  <c r="CT131" i="34"/>
  <c r="CT127" i="34"/>
  <c r="CT132" i="34"/>
  <c r="CT134" i="34"/>
  <c r="CT129" i="34"/>
  <c r="CT128" i="34"/>
  <c r="CT125" i="34"/>
  <c r="CT123" i="34"/>
  <c r="CT122" i="34"/>
  <c r="CT121" i="34"/>
  <c r="CT120" i="34"/>
  <c r="CT119" i="34"/>
  <c r="CT118" i="34"/>
  <c r="CT117" i="34"/>
  <c r="CT116" i="34"/>
  <c r="CT106" i="34"/>
  <c r="CT105" i="34"/>
  <c r="CT104" i="34"/>
  <c r="CT110" i="34"/>
  <c r="CT111" i="34"/>
  <c r="CT102" i="34"/>
  <c r="CT100" i="34"/>
  <c r="CT99" i="34"/>
  <c r="CT98" i="34"/>
  <c r="CT97" i="34"/>
  <c r="CT96" i="34"/>
  <c r="CT95" i="34"/>
  <c r="CT94" i="34"/>
  <c r="CT101" i="34"/>
  <c r="CT93" i="34"/>
  <c r="CT91" i="34"/>
  <c r="CT90" i="34"/>
  <c r="CT89" i="34"/>
  <c r="CT88" i="34"/>
  <c r="CT87" i="34"/>
  <c r="CT86" i="34"/>
  <c r="CT85" i="34"/>
  <c r="CT84" i="34"/>
  <c r="CT83" i="34"/>
  <c r="CT81" i="34"/>
  <c r="CT80" i="34"/>
  <c r="CT79" i="34"/>
  <c r="CT78" i="34"/>
  <c r="CT77" i="34"/>
  <c r="CT66" i="34"/>
  <c r="CT76" i="34"/>
  <c r="CT75" i="34"/>
  <c r="CT74" i="34"/>
  <c r="CT73" i="34"/>
  <c r="CT72" i="34"/>
  <c r="CT71" i="34"/>
  <c r="CT70" i="34"/>
  <c r="CT69" i="34"/>
  <c r="CT68" i="34"/>
  <c r="CT64" i="34"/>
  <c r="CT63" i="34"/>
  <c r="CT62" i="34"/>
  <c r="CT61" i="34"/>
  <c r="CT60" i="34"/>
  <c r="CT59" i="34"/>
  <c r="CT58" i="34"/>
  <c r="CT57" i="34"/>
  <c r="CT56" i="34"/>
  <c r="CT55" i="34"/>
  <c r="CT54" i="34"/>
  <c r="CT53" i="34"/>
  <c r="CT52" i="34"/>
  <c r="CT51" i="34"/>
  <c r="CT50" i="34"/>
  <c r="CT49" i="34"/>
  <c r="CT65" i="34"/>
  <c r="CT48" i="34"/>
  <c r="CT47" i="34"/>
  <c r="CT46" i="34"/>
  <c r="CT45" i="34"/>
  <c r="CT44" i="34"/>
  <c r="CT43" i="34"/>
  <c r="CT42" i="34"/>
  <c r="CT41" i="34"/>
  <c r="CT40" i="34"/>
  <c r="CT39" i="34"/>
  <c r="CT18" i="34"/>
  <c r="CT16" i="34"/>
  <c r="CT10" i="34"/>
  <c r="CT4" i="34"/>
  <c r="CT7" i="34"/>
  <c r="CT19" i="34"/>
  <c r="CT11" i="34"/>
  <c r="CT6" i="34"/>
  <c r="CT12" i="34"/>
  <c r="CT15" i="34"/>
  <c r="CT13" i="34"/>
  <c r="CX4" i="34"/>
  <c r="CN141" i="34"/>
  <c r="CE112" i="34"/>
  <c r="CF109" i="34"/>
  <c r="CM142" i="34"/>
  <c r="CM141" i="34"/>
  <c r="CS38" i="34"/>
  <c r="CT34" i="34"/>
  <c r="BU137" i="34"/>
  <c r="BZ112" i="34"/>
  <c r="BV112" i="34"/>
  <c r="CX29" i="34"/>
  <c r="CT29" i="34"/>
  <c r="CS22" i="34"/>
  <c r="CX22" i="34" s="1"/>
  <c r="CS35" i="34"/>
  <c r="CT33" i="34" l="1"/>
  <c r="CX35" i="34"/>
  <c r="CT35" i="34"/>
  <c r="CS124" i="34"/>
  <c r="CX38" i="34"/>
  <c r="CE137" i="34"/>
  <c r="CF112" i="34"/>
  <c r="CS36" i="34"/>
  <c r="CT38" i="34"/>
  <c r="CL112" i="34"/>
  <c r="CM109" i="34"/>
  <c r="CT22" i="34"/>
  <c r="BU139" i="34"/>
  <c r="BZ137" i="34"/>
  <c r="BV137" i="34"/>
  <c r="CT141" i="34" l="1"/>
  <c r="CS114" i="34"/>
  <c r="CS113" i="34"/>
  <c r="CS109" i="34"/>
  <c r="CX36" i="34"/>
  <c r="CT36" i="34"/>
  <c r="CU138" i="34"/>
  <c r="CU123" i="34"/>
  <c r="CU124" i="34"/>
  <c r="CU121" i="34"/>
  <c r="CU119" i="34"/>
  <c r="CU118" i="34"/>
  <c r="CU117" i="34"/>
  <c r="CU122" i="34"/>
  <c r="CU116" i="34"/>
  <c r="CU120" i="34"/>
  <c r="CU110" i="34"/>
  <c r="CU111" i="34"/>
  <c r="CU106" i="34"/>
  <c r="CU105" i="34"/>
  <c r="CU104" i="34"/>
  <c r="CU100" i="34"/>
  <c r="CU99" i="34"/>
  <c r="CU98" i="34"/>
  <c r="CU97" i="34"/>
  <c r="CU96" i="34"/>
  <c r="CU95" i="34"/>
  <c r="CU102" i="34"/>
  <c r="CU101" i="34"/>
  <c r="CU94" i="34"/>
  <c r="CU91" i="34"/>
  <c r="CU90" i="34"/>
  <c r="CU89" i="34"/>
  <c r="CU88" i="34"/>
  <c r="CU87" i="34"/>
  <c r="CU86" i="34"/>
  <c r="CU85" i="34"/>
  <c r="CU84" i="34"/>
  <c r="CU83" i="34"/>
  <c r="CU93" i="34"/>
  <c r="CU81" i="34"/>
  <c r="CU80" i="34"/>
  <c r="CU79" i="34"/>
  <c r="CU78" i="34"/>
  <c r="CU76" i="34"/>
  <c r="CU75" i="34"/>
  <c r="CU74" i="34"/>
  <c r="CU73" i="34"/>
  <c r="CU72" i="34"/>
  <c r="CU71" i="34"/>
  <c r="CU70" i="34"/>
  <c r="CU69" i="34"/>
  <c r="CU68" i="34"/>
  <c r="CU77" i="34"/>
  <c r="CU64" i="34"/>
  <c r="CU63" i="34"/>
  <c r="CU62" i="34"/>
  <c r="CU61" i="34"/>
  <c r="CU60" i="34"/>
  <c r="CU59" i="34"/>
  <c r="CU58" i="34"/>
  <c r="CU57" i="34"/>
  <c r="CU65" i="34"/>
  <c r="CU66" i="34"/>
  <c r="CU54" i="34"/>
  <c r="CU52" i="34"/>
  <c r="CU50" i="34"/>
  <c r="CU56" i="34"/>
  <c r="CU55" i="34"/>
  <c r="CU53" i="34"/>
  <c r="CU51" i="34"/>
  <c r="CU49" i="34"/>
  <c r="CU48" i="34"/>
  <c r="CU47" i="34"/>
  <c r="CU46" i="34"/>
  <c r="CU45" i="34"/>
  <c r="CU44" i="34"/>
  <c r="CU43" i="34"/>
  <c r="CU41" i="34"/>
  <c r="CU39" i="34"/>
  <c r="CU38" i="34"/>
  <c r="CU42" i="34"/>
  <c r="CU40" i="34"/>
  <c r="CX124" i="34"/>
  <c r="CT124" i="34"/>
  <c r="CT142" i="34" s="1"/>
  <c r="BZ139" i="34"/>
  <c r="BV139" i="34"/>
  <c r="CL137" i="34"/>
  <c r="CM112" i="34"/>
  <c r="CE139" i="34"/>
  <c r="CF139" i="34" s="1"/>
  <c r="CF137" i="34"/>
  <c r="CL139" i="34" l="1"/>
  <c r="CM139" i="34" s="1"/>
  <c r="CM137" i="34"/>
  <c r="CS112" i="34"/>
  <c r="CX109" i="34"/>
  <c r="CT109" i="34"/>
  <c r="CU141" i="34"/>
  <c r="CX113" i="34"/>
  <c r="CT113" i="34"/>
  <c r="CX114" i="34"/>
  <c r="CT114" i="34"/>
  <c r="CS137" i="34" l="1"/>
  <c r="CX112" i="34"/>
  <c r="CT112" i="34"/>
  <c r="CS139" i="34" l="1"/>
  <c r="CX137" i="34"/>
  <c r="CT137" i="34"/>
  <c r="CX139" i="34" l="1"/>
  <c r="CT139" i="34"/>
  <c r="O205" i="33" l="1"/>
  <c r="O203" i="33"/>
  <c r="O202" i="33"/>
  <c r="O201" i="33"/>
  <c r="O200" i="33"/>
  <c r="O199" i="33"/>
  <c r="O198" i="33"/>
  <c r="O197" i="33"/>
  <c r="O196" i="33"/>
  <c r="O195" i="33"/>
  <c r="O194" i="33"/>
  <c r="B193" i="33"/>
  <c r="O192" i="33"/>
  <c r="O191" i="33"/>
  <c r="O190" i="33"/>
  <c r="O189" i="33"/>
  <c r="B188" i="33"/>
  <c r="O187" i="33"/>
  <c r="O186" i="33"/>
  <c r="O185" i="33"/>
  <c r="O184" i="33"/>
  <c r="O183" i="33"/>
  <c r="O182" i="33"/>
  <c r="O181" i="33"/>
  <c r="O180" i="33"/>
  <c r="O179" i="33"/>
  <c r="O178" i="33"/>
  <c r="O177" i="33"/>
  <c r="O176" i="33"/>
  <c r="O175" i="33"/>
  <c r="O174" i="33"/>
  <c r="O173" i="33"/>
  <c r="B172" i="33"/>
  <c r="O171" i="33"/>
  <c r="O170" i="33"/>
  <c r="O169" i="33"/>
  <c r="O168" i="33"/>
  <c r="O167" i="33"/>
  <c r="O166" i="33"/>
  <c r="O165" i="33"/>
  <c r="O164" i="33"/>
  <c r="O163" i="33"/>
  <c r="O162" i="33"/>
  <c r="O161" i="33"/>
  <c r="O160" i="33"/>
  <c r="O159" i="33"/>
  <c r="O158" i="33"/>
  <c r="O157" i="33"/>
  <c r="O156" i="33"/>
  <c r="O155" i="33"/>
  <c r="O154" i="33"/>
  <c r="O153" i="33"/>
  <c r="O152" i="33"/>
  <c r="O151" i="33"/>
  <c r="O150" i="33"/>
  <c r="O149" i="33"/>
  <c r="O148" i="33"/>
  <c r="O147" i="33"/>
  <c r="O146" i="33"/>
  <c r="O145" i="33"/>
  <c r="O144" i="33"/>
  <c r="O143" i="33"/>
  <c r="O142" i="33"/>
  <c r="O141" i="33"/>
  <c r="O140" i="33"/>
  <c r="B139" i="33"/>
  <c r="O138" i="33"/>
  <c r="O137" i="33"/>
  <c r="O136" i="33"/>
  <c r="O135" i="33"/>
  <c r="O134" i="33"/>
  <c r="O133" i="33"/>
  <c r="O132" i="33"/>
  <c r="O131" i="33"/>
  <c r="O130" i="33"/>
  <c r="O129" i="33"/>
  <c r="O128" i="33"/>
  <c r="O127" i="33"/>
  <c r="O126" i="33"/>
  <c r="O125" i="33"/>
  <c r="O124" i="33"/>
  <c r="O123" i="33"/>
  <c r="O122" i="33"/>
  <c r="O121" i="33"/>
  <c r="O120" i="33"/>
  <c r="O119" i="33"/>
  <c r="O118" i="33"/>
  <c r="O117" i="33"/>
  <c r="O116" i="33"/>
  <c r="O115" i="33"/>
  <c r="O114" i="33"/>
  <c r="O113" i="33"/>
  <c r="O112" i="33"/>
  <c r="O111" i="33"/>
  <c r="O110" i="33"/>
  <c r="O109" i="33"/>
  <c r="O108" i="33"/>
  <c r="O107" i="33"/>
  <c r="O106" i="33"/>
  <c r="O105" i="33"/>
  <c r="O104" i="33"/>
  <c r="O103" i="33"/>
  <c r="O102" i="33"/>
  <c r="O101" i="33"/>
  <c r="O100" i="33"/>
  <c r="O99" i="33"/>
  <c r="O98" i="33"/>
  <c r="O97" i="33"/>
  <c r="O96" i="33"/>
  <c r="B95" i="33"/>
  <c r="O94" i="33"/>
  <c r="O93" i="33"/>
  <c r="O92" i="33"/>
  <c r="O91" i="33"/>
  <c r="O90" i="33"/>
  <c r="O89" i="33"/>
  <c r="O88" i="33"/>
  <c r="O87" i="33"/>
  <c r="O86" i="33"/>
  <c r="O85" i="33"/>
  <c r="O84" i="33"/>
  <c r="O83" i="33"/>
  <c r="O82" i="33"/>
  <c r="O81" i="33"/>
  <c r="O80" i="33"/>
  <c r="O79" i="33"/>
  <c r="O78" i="33"/>
  <c r="O77" i="33"/>
  <c r="O76" i="33"/>
  <c r="O75" i="33"/>
  <c r="O74" i="33"/>
  <c r="O73" i="33"/>
  <c r="O72" i="33"/>
  <c r="O71" i="33"/>
  <c r="O70" i="33"/>
  <c r="O69" i="33"/>
  <c r="O68" i="33"/>
  <c r="O67" i="33"/>
  <c r="O66" i="33"/>
  <c r="O65" i="33"/>
  <c r="O64" i="33"/>
  <c r="O63" i="33"/>
  <c r="O62" i="33"/>
  <c r="O61" i="33"/>
  <c r="O60" i="33"/>
  <c r="O59" i="33"/>
  <c r="O58" i="33"/>
  <c r="O57" i="33"/>
  <c r="O56" i="33"/>
  <c r="O55" i="33"/>
  <c r="O54" i="33"/>
  <c r="O53" i="33"/>
  <c r="O52" i="33"/>
  <c r="O51" i="33"/>
  <c r="O50" i="33"/>
  <c r="O49" i="33"/>
  <c r="O48" i="33"/>
  <c r="O47" i="33"/>
  <c r="O46" i="33"/>
  <c r="O45" i="33"/>
  <c r="O44" i="33"/>
  <c r="O43" i="33"/>
  <c r="O42" i="33"/>
  <c r="O41" i="33"/>
  <c r="O40" i="33"/>
  <c r="O39" i="33"/>
  <c r="B38" i="33"/>
  <c r="O35" i="33"/>
  <c r="O33" i="33"/>
  <c r="O32" i="33"/>
  <c r="O31" i="33"/>
  <c r="O30" i="33"/>
  <c r="B29" i="33"/>
  <c r="O28" i="33"/>
  <c r="O27" i="33"/>
  <c r="O26" i="33"/>
  <c r="O25" i="33"/>
  <c r="O24" i="33"/>
  <c r="O23" i="33"/>
  <c r="O22" i="33"/>
  <c r="O21" i="33"/>
  <c r="O20" i="33"/>
  <c r="O19" i="33"/>
  <c r="B18" i="33"/>
  <c r="O17" i="33"/>
  <c r="O16" i="33"/>
  <c r="O15" i="33"/>
  <c r="O14" i="33"/>
  <c r="O13" i="33"/>
  <c r="O12" i="33"/>
  <c r="O11" i="33"/>
  <c r="O10" i="33"/>
  <c r="O9" i="33"/>
  <c r="O8" i="33"/>
  <c r="O7" i="33"/>
  <c r="O6" i="33"/>
  <c r="J4" i="33"/>
  <c r="J34" i="33" s="1"/>
  <c r="J204" i="33" s="1"/>
  <c r="F4" i="33"/>
  <c r="F34" i="33" s="1"/>
  <c r="F204" i="33" s="1"/>
  <c r="E4" i="33"/>
  <c r="E34" i="33" s="1"/>
  <c r="E204" i="33" s="1"/>
  <c r="B4" i="33"/>
  <c r="B34" i="33" s="1"/>
  <c r="L4" i="33"/>
  <c r="L34" i="33" s="1"/>
  <c r="L204" i="33" s="1"/>
  <c r="K4" i="33"/>
  <c r="K34" i="33" s="1"/>
  <c r="K204" i="33" s="1"/>
  <c r="I4" i="33"/>
  <c r="I34" i="33" s="1"/>
  <c r="I204" i="33" s="1"/>
  <c r="H4" i="33"/>
  <c r="H34" i="33" s="1"/>
  <c r="H204" i="33" s="1"/>
  <c r="G4" i="33"/>
  <c r="G34" i="33" s="1"/>
  <c r="G204" i="33" s="1"/>
  <c r="D4" i="33"/>
  <c r="D34" i="33" s="1"/>
  <c r="D204" i="33" s="1"/>
  <c r="C4" i="33"/>
  <c r="C34" i="33" s="1"/>
  <c r="C204" i="33" s="1"/>
  <c r="AZ141" i="32"/>
  <c r="CR138" i="32"/>
  <c r="CO138" i="32"/>
  <c r="CK138" i="32"/>
  <c r="CH138" i="32"/>
  <c r="CA138" i="32"/>
  <c r="BX138" i="32"/>
  <c r="BT138" i="32"/>
  <c r="BQ138" i="32"/>
  <c r="CD138" i="32" s="1"/>
  <c r="BM138" i="32"/>
  <c r="BJ138" i="32"/>
  <c r="BC138" i="32"/>
  <c r="AZ138" i="32"/>
  <c r="AT138" i="32"/>
  <c r="AM138" i="32"/>
  <c r="BF138" i="32" s="1"/>
  <c r="AF138" i="32"/>
  <c r="Y138" i="32"/>
  <c r="X138" i="32"/>
  <c r="R138" i="32"/>
  <c r="O138" i="32"/>
  <c r="AB138" i="32" s="1"/>
  <c r="K138" i="32"/>
  <c r="H138" i="32"/>
  <c r="E138" i="32"/>
  <c r="L138" i="32" s="1"/>
  <c r="S138" i="32" s="1"/>
  <c r="AC138" i="32" s="1"/>
  <c r="B138" i="32"/>
  <c r="CS136" i="32"/>
  <c r="CR136" i="32"/>
  <c r="CL136" i="32"/>
  <c r="CK136" i="32"/>
  <c r="CD136" i="32"/>
  <c r="BT136" i="32"/>
  <c r="BN136" i="32"/>
  <c r="BU136" i="32" s="1"/>
  <c r="BM136" i="32"/>
  <c r="BF136" i="32"/>
  <c r="AT136" i="32"/>
  <c r="AQ136" i="32"/>
  <c r="BG136" i="32" s="1"/>
  <c r="AP136" i="32"/>
  <c r="AJ136" i="32"/>
  <c r="AI136" i="32"/>
  <c r="AB136" i="32"/>
  <c r="X136" i="32"/>
  <c r="R136" i="32"/>
  <c r="K136" i="32"/>
  <c r="CR135" i="32"/>
  <c r="CL135" i="32"/>
  <c r="CS135" i="32" s="1"/>
  <c r="CK135" i="32"/>
  <c r="CD135" i="32"/>
  <c r="BX135" i="32"/>
  <c r="BT135" i="32"/>
  <c r="BM135" i="32"/>
  <c r="BF135" i="32"/>
  <c r="BB135" i="32"/>
  <c r="AZ135" i="32"/>
  <c r="CV135" i="32" s="1"/>
  <c r="CX135" i="32" s="1"/>
  <c r="AT135" i="32"/>
  <c r="AQ135" i="32"/>
  <c r="AP135" i="32"/>
  <c r="AJ135" i="32"/>
  <c r="AI135" i="32"/>
  <c r="AB135" i="32"/>
  <c r="X135" i="32"/>
  <c r="R135" i="32"/>
  <c r="K135" i="32"/>
  <c r="CO134" i="32"/>
  <c r="CH134" i="32"/>
  <c r="CR134" i="32" s="1"/>
  <c r="CA134" i="32"/>
  <c r="BX134" i="32"/>
  <c r="BQ134" i="32"/>
  <c r="BJ134" i="32"/>
  <c r="BT134" i="32" s="1"/>
  <c r="BC134" i="32"/>
  <c r="AT134" i="32"/>
  <c r="AZ134" i="32" s="1"/>
  <c r="CV134" i="32" s="1"/>
  <c r="AM134" i="32"/>
  <c r="BF134" i="32" s="1"/>
  <c r="AF134" i="32"/>
  <c r="AP134" i="32" s="1"/>
  <c r="Y134" i="32"/>
  <c r="O134" i="32"/>
  <c r="H134" i="32"/>
  <c r="E134" i="32"/>
  <c r="B134" i="32"/>
  <c r="CO133" i="32"/>
  <c r="CH133" i="32"/>
  <c r="CA133" i="32"/>
  <c r="BQ133" i="32"/>
  <c r="BJ133" i="32"/>
  <c r="BC133" i="32"/>
  <c r="AZ133" i="32"/>
  <c r="AT133" i="32"/>
  <c r="AM133" i="32"/>
  <c r="AF133" i="32"/>
  <c r="Y133" i="32"/>
  <c r="O133" i="32"/>
  <c r="H133" i="32"/>
  <c r="E133" i="32"/>
  <c r="B133" i="32"/>
  <c r="CO132" i="32"/>
  <c r="CH132" i="32"/>
  <c r="CA132" i="32"/>
  <c r="BQ132" i="32"/>
  <c r="BJ132" i="32"/>
  <c r="BC132" i="32"/>
  <c r="AT132" i="32"/>
  <c r="AM132" i="32"/>
  <c r="AF132" i="32"/>
  <c r="Y132" i="32"/>
  <c r="O132" i="32"/>
  <c r="H132" i="32"/>
  <c r="E132" i="32"/>
  <c r="B132" i="32"/>
  <c r="CO131" i="32"/>
  <c r="CH131" i="32"/>
  <c r="CA131" i="32"/>
  <c r="BX131" i="32"/>
  <c r="BQ131" i="32"/>
  <c r="BJ131" i="32"/>
  <c r="BC131" i="32"/>
  <c r="AZ131" i="32"/>
  <c r="CV131" i="32" s="1"/>
  <c r="AT131" i="32"/>
  <c r="AM131" i="32"/>
  <c r="AF131" i="32"/>
  <c r="Y131" i="32"/>
  <c r="O131" i="32"/>
  <c r="H131" i="32"/>
  <c r="E131" i="32"/>
  <c r="B131" i="32"/>
  <c r="CV130" i="32"/>
  <c r="CO130" i="32"/>
  <c r="CH130" i="32"/>
  <c r="CA130" i="32"/>
  <c r="BQ130" i="32"/>
  <c r="BJ130" i="32"/>
  <c r="BC130" i="32"/>
  <c r="AZ130" i="32"/>
  <c r="AT130" i="32"/>
  <c r="AM130" i="32"/>
  <c r="AF130" i="32"/>
  <c r="Y130" i="32"/>
  <c r="O130" i="32"/>
  <c r="H130" i="32"/>
  <c r="E130" i="32"/>
  <c r="B130" i="32"/>
  <c r="CO129" i="32"/>
  <c r="CH129" i="32"/>
  <c r="CA129" i="32"/>
  <c r="BQ129" i="32"/>
  <c r="BJ129" i="32"/>
  <c r="BC129" i="32"/>
  <c r="AT129" i="32"/>
  <c r="AM129" i="32"/>
  <c r="AF129" i="32"/>
  <c r="Y129" i="32"/>
  <c r="O129" i="32"/>
  <c r="H129" i="32"/>
  <c r="E129" i="32"/>
  <c r="B129" i="32"/>
  <c r="CO128" i="32"/>
  <c r="CH128" i="32"/>
  <c r="CA128" i="32"/>
  <c r="BQ128" i="32"/>
  <c r="BT128" i="32" s="1"/>
  <c r="BJ128" i="32"/>
  <c r="BC128" i="32"/>
  <c r="AT128" i="32"/>
  <c r="AM128" i="32"/>
  <c r="AF128" i="32"/>
  <c r="Y128" i="32"/>
  <c r="O128" i="32"/>
  <c r="H128" i="32"/>
  <c r="E128" i="32"/>
  <c r="B128" i="32"/>
  <c r="CO127" i="32"/>
  <c r="CH127" i="32"/>
  <c r="CA127" i="32"/>
  <c r="BX127" i="32"/>
  <c r="BQ127" i="32"/>
  <c r="CD127" i="32" s="1"/>
  <c r="BJ127" i="32"/>
  <c r="BC127" i="32"/>
  <c r="AZ127" i="32"/>
  <c r="CV127" i="32" s="1"/>
  <c r="AT127" i="32"/>
  <c r="AM127" i="32"/>
  <c r="AF127" i="32"/>
  <c r="Y127" i="32"/>
  <c r="O127" i="32"/>
  <c r="H127" i="32"/>
  <c r="E127" i="32"/>
  <c r="B127" i="32"/>
  <c r="CV126" i="32"/>
  <c r="CO126" i="32"/>
  <c r="CH126" i="32"/>
  <c r="CA126" i="32"/>
  <c r="BQ126" i="32"/>
  <c r="BJ126" i="32"/>
  <c r="BC126" i="32"/>
  <c r="AZ126" i="32"/>
  <c r="AT126" i="32"/>
  <c r="AM126" i="32"/>
  <c r="AF126" i="32"/>
  <c r="Y126" i="32"/>
  <c r="O126" i="32"/>
  <c r="H126" i="32"/>
  <c r="E126" i="32"/>
  <c r="B126" i="32"/>
  <c r="B125" i="32" s="1"/>
  <c r="V125" i="32"/>
  <c r="CO123" i="32"/>
  <c r="CH123" i="32"/>
  <c r="CA123" i="32"/>
  <c r="BQ123" i="32"/>
  <c r="BJ123" i="32"/>
  <c r="BC123" i="32"/>
  <c r="AT123" i="32"/>
  <c r="AM123" i="32"/>
  <c r="AF123" i="32"/>
  <c r="Y123" i="32"/>
  <c r="O123" i="32"/>
  <c r="H123" i="32"/>
  <c r="E123" i="32"/>
  <c r="B123" i="32"/>
  <c r="CO122" i="32"/>
  <c r="CH122" i="32"/>
  <c r="CA122" i="32"/>
  <c r="BX122" i="32"/>
  <c r="BQ122" i="32"/>
  <c r="BJ122" i="32"/>
  <c r="BC122" i="32"/>
  <c r="AT122" i="32"/>
  <c r="AZ122" i="32" s="1"/>
  <c r="AM122" i="32"/>
  <c r="AF122" i="32"/>
  <c r="Y122" i="32"/>
  <c r="O122" i="32"/>
  <c r="H122" i="32"/>
  <c r="E122" i="32"/>
  <c r="B122" i="32"/>
  <c r="CO121" i="32"/>
  <c r="CH121" i="32"/>
  <c r="CA121" i="32"/>
  <c r="BQ121" i="32"/>
  <c r="BJ121" i="32"/>
  <c r="BC121" i="32"/>
  <c r="AZ121" i="32"/>
  <c r="BX121" i="32" s="1"/>
  <c r="AT121" i="32"/>
  <c r="AM121" i="32"/>
  <c r="AF121" i="32"/>
  <c r="Y121" i="32"/>
  <c r="O121" i="32"/>
  <c r="H121" i="32"/>
  <c r="E121" i="32"/>
  <c r="B121" i="32"/>
  <c r="CO120" i="32"/>
  <c r="CH120" i="32"/>
  <c r="CA120" i="32"/>
  <c r="BQ120" i="32"/>
  <c r="BJ120" i="32"/>
  <c r="BC120" i="32"/>
  <c r="AT120" i="32"/>
  <c r="AZ120" i="32" s="1"/>
  <c r="AM120" i="32"/>
  <c r="AF120" i="32"/>
  <c r="AP120" i="32" s="1"/>
  <c r="Y120" i="32"/>
  <c r="O120" i="32"/>
  <c r="H120" i="32"/>
  <c r="E120" i="32"/>
  <c r="L120" i="32" s="1"/>
  <c r="B120" i="32"/>
  <c r="CO119" i="32"/>
  <c r="CH119" i="32"/>
  <c r="CA119" i="32"/>
  <c r="BQ119" i="32"/>
  <c r="BJ119" i="32"/>
  <c r="BC119" i="32"/>
  <c r="AT119" i="32"/>
  <c r="AZ119" i="32" s="1"/>
  <c r="AM119" i="32"/>
  <c r="AF119" i="32"/>
  <c r="Y119" i="32"/>
  <c r="O119" i="32"/>
  <c r="H119" i="32"/>
  <c r="E119" i="32"/>
  <c r="B119" i="32"/>
  <c r="CO118" i="32"/>
  <c r="CH118" i="32"/>
  <c r="CA118" i="32"/>
  <c r="BQ118" i="32"/>
  <c r="BJ118" i="32"/>
  <c r="BC118" i="32"/>
  <c r="AT118" i="32"/>
  <c r="AZ118" i="32" s="1"/>
  <c r="AM118" i="32"/>
  <c r="AF118" i="32"/>
  <c r="Y118" i="32"/>
  <c r="O118" i="32"/>
  <c r="H118" i="32"/>
  <c r="E118" i="32"/>
  <c r="B118" i="32"/>
  <c r="CO117" i="32"/>
  <c r="CH117" i="32"/>
  <c r="CA117" i="32"/>
  <c r="BX117" i="32"/>
  <c r="BQ117" i="32"/>
  <c r="BJ117" i="32"/>
  <c r="BC117" i="32"/>
  <c r="AZ117" i="32"/>
  <c r="CV117" i="32" s="1"/>
  <c r="AT117" i="32"/>
  <c r="AM117" i="32"/>
  <c r="AF117" i="32"/>
  <c r="Y117" i="32"/>
  <c r="O117" i="32"/>
  <c r="H117" i="32"/>
  <c r="E117" i="32"/>
  <c r="B117" i="32"/>
  <c r="AT116" i="32"/>
  <c r="V116" i="32"/>
  <c r="CX115" i="32"/>
  <c r="CR115" i="32"/>
  <c r="CK115" i="32"/>
  <c r="BZ115" i="32"/>
  <c r="BT115" i="32"/>
  <c r="BM115" i="32"/>
  <c r="AP115" i="32"/>
  <c r="AI115" i="32"/>
  <c r="CO111" i="32"/>
  <c r="CH111" i="32"/>
  <c r="CA111" i="32"/>
  <c r="BQ111" i="32"/>
  <c r="BJ111" i="32"/>
  <c r="BC111" i="32"/>
  <c r="AZ111" i="32"/>
  <c r="AT111" i="32"/>
  <c r="AM111" i="32"/>
  <c r="AF111" i="32"/>
  <c r="Y111" i="32"/>
  <c r="O111" i="32"/>
  <c r="H111" i="32"/>
  <c r="E111" i="32"/>
  <c r="B111" i="32"/>
  <c r="CO110" i="32"/>
  <c r="CH110" i="32"/>
  <c r="CA110" i="32"/>
  <c r="BQ110" i="32"/>
  <c r="BJ110" i="32"/>
  <c r="BC110" i="32"/>
  <c r="AZ110" i="32"/>
  <c r="AT110" i="32"/>
  <c r="AM110" i="32"/>
  <c r="AF110" i="32"/>
  <c r="Y110" i="32"/>
  <c r="O110" i="32"/>
  <c r="H110" i="32"/>
  <c r="E110" i="32"/>
  <c r="B110" i="32"/>
  <c r="CS108" i="32"/>
  <c r="CR108" i="32"/>
  <c r="CL108" i="32"/>
  <c r="CK108" i="32"/>
  <c r="CD108" i="32"/>
  <c r="BT108" i="32"/>
  <c r="BM108" i="32"/>
  <c r="BF108" i="32"/>
  <c r="AT108" i="32"/>
  <c r="AZ108" i="32" s="1"/>
  <c r="AP108" i="32"/>
  <c r="AJ108" i="32"/>
  <c r="AQ108" i="32" s="1"/>
  <c r="AV108" i="32" s="1"/>
  <c r="AI108" i="32"/>
  <c r="AB108" i="32"/>
  <c r="X108" i="32"/>
  <c r="R108" i="32"/>
  <c r="K108" i="32"/>
  <c r="CS107" i="32"/>
  <c r="CR107" i="32"/>
  <c r="CL107" i="32"/>
  <c r="CK107" i="32"/>
  <c r="CD107" i="32"/>
  <c r="BT107" i="32"/>
  <c r="BM107" i="32"/>
  <c r="BF107" i="32"/>
  <c r="AT107" i="32"/>
  <c r="AP107" i="32"/>
  <c r="AJ107" i="32"/>
  <c r="AQ107" i="32" s="1"/>
  <c r="AI107" i="32"/>
  <c r="AB107" i="32"/>
  <c r="X107" i="32"/>
  <c r="R107" i="32"/>
  <c r="K107" i="32"/>
  <c r="CO106" i="32"/>
  <c r="CH106" i="32"/>
  <c r="CA106" i="32"/>
  <c r="BX106" i="32"/>
  <c r="BQ106" i="32"/>
  <c r="BJ106" i="32"/>
  <c r="BT106" i="32" s="1"/>
  <c r="BC106" i="32"/>
  <c r="AZ106" i="32"/>
  <c r="AT106" i="32"/>
  <c r="AM106" i="32"/>
  <c r="AF106" i="32"/>
  <c r="Y106" i="32"/>
  <c r="O106" i="32"/>
  <c r="H106" i="32"/>
  <c r="E106" i="32"/>
  <c r="B106" i="32"/>
  <c r="CO105" i="32"/>
  <c r="CH105" i="32"/>
  <c r="CR105" i="32" s="1"/>
  <c r="CA105" i="32"/>
  <c r="CA104" i="32" s="1"/>
  <c r="BQ105" i="32"/>
  <c r="BQ104" i="32" s="1"/>
  <c r="BJ105" i="32"/>
  <c r="BC105" i="32"/>
  <c r="AZ105" i="32"/>
  <c r="BX105" i="32" s="1"/>
  <c r="AT105" i="32"/>
  <c r="AM105" i="32"/>
  <c r="AF105" i="32"/>
  <c r="Y105" i="32"/>
  <c r="O105" i="32"/>
  <c r="H105" i="32"/>
  <c r="E105" i="32"/>
  <c r="B105" i="32"/>
  <c r="CO104" i="32"/>
  <c r="BJ104" i="32"/>
  <c r="V104" i="32"/>
  <c r="B104" i="32"/>
  <c r="CR103" i="32"/>
  <c r="CK103" i="32"/>
  <c r="CD103" i="32"/>
  <c r="BT103" i="32"/>
  <c r="BM103" i="32"/>
  <c r="BF103" i="32"/>
  <c r="BB103" i="32"/>
  <c r="AP103" i="32"/>
  <c r="AJ103" i="32"/>
  <c r="AQ103" i="32" s="1"/>
  <c r="AI103" i="32"/>
  <c r="AC103" i="32"/>
  <c r="AB103" i="32"/>
  <c r="X103" i="32"/>
  <c r="R103" i="32"/>
  <c r="K103" i="32"/>
  <c r="CO102" i="32"/>
  <c r="CH102" i="32"/>
  <c r="CA102" i="32"/>
  <c r="BQ102" i="32"/>
  <c r="BJ102" i="32"/>
  <c r="BC102" i="32"/>
  <c r="AT102" i="32"/>
  <c r="AZ102" i="32" s="1"/>
  <c r="AM102" i="32"/>
  <c r="AF102" i="32"/>
  <c r="Y102" i="32"/>
  <c r="O102" i="32"/>
  <c r="H102" i="32"/>
  <c r="E102" i="32"/>
  <c r="B102" i="32"/>
  <c r="CO101" i="32"/>
  <c r="CH101" i="32"/>
  <c r="CA101" i="32"/>
  <c r="BQ101" i="32"/>
  <c r="BJ101" i="32"/>
  <c r="BC101" i="32"/>
  <c r="AT101" i="32"/>
  <c r="AZ101" i="32" s="1"/>
  <c r="AM101" i="32"/>
  <c r="AF101" i="32"/>
  <c r="Y101" i="32"/>
  <c r="O101" i="32"/>
  <c r="H101" i="32"/>
  <c r="E101" i="32"/>
  <c r="B101" i="32"/>
  <c r="CO100" i="32"/>
  <c r="CH100" i="32"/>
  <c r="CA100" i="32"/>
  <c r="BQ100" i="32"/>
  <c r="BJ100" i="32"/>
  <c r="BC100" i="32"/>
  <c r="AT100" i="32"/>
  <c r="AZ100" i="32" s="1"/>
  <c r="AM100" i="32"/>
  <c r="AF100" i="32"/>
  <c r="Y100" i="32"/>
  <c r="O100" i="32"/>
  <c r="H100" i="32"/>
  <c r="E100" i="32"/>
  <c r="B100" i="32"/>
  <c r="CO99" i="32"/>
  <c r="CH99" i="32"/>
  <c r="CA99" i="32"/>
  <c r="BQ99" i="32"/>
  <c r="BJ99" i="32"/>
  <c r="BC99" i="32"/>
  <c r="AT99" i="32"/>
  <c r="AZ99" i="32" s="1"/>
  <c r="AM99" i="32"/>
  <c r="AF99" i="32"/>
  <c r="Y99" i="32"/>
  <c r="O99" i="32"/>
  <c r="H99" i="32"/>
  <c r="E99" i="32"/>
  <c r="B99" i="32"/>
  <c r="CO98" i="32"/>
  <c r="CH98" i="32"/>
  <c r="CA98" i="32"/>
  <c r="BQ98" i="32"/>
  <c r="BJ98" i="32"/>
  <c r="BC98" i="32"/>
  <c r="AT98" i="32"/>
  <c r="AZ98" i="32" s="1"/>
  <c r="AM98" i="32"/>
  <c r="AF98" i="32"/>
  <c r="Y98" i="32"/>
  <c r="O98" i="32"/>
  <c r="H98" i="32"/>
  <c r="E98" i="32"/>
  <c r="B98" i="32"/>
  <c r="CO97" i="32"/>
  <c r="CH97" i="32"/>
  <c r="CA97" i="32"/>
  <c r="BQ97" i="32"/>
  <c r="BJ97" i="32"/>
  <c r="BT97" i="32" s="1"/>
  <c r="BC97" i="32"/>
  <c r="AT97" i="32"/>
  <c r="AZ97" i="32" s="1"/>
  <c r="AM97" i="32"/>
  <c r="AF97" i="32"/>
  <c r="Y97" i="32"/>
  <c r="O97" i="32"/>
  <c r="H97" i="32"/>
  <c r="E97" i="32"/>
  <c r="B97" i="32"/>
  <c r="CO96" i="32"/>
  <c r="CH96" i="32"/>
  <c r="CA96" i="32"/>
  <c r="BQ96" i="32"/>
  <c r="BJ96" i="32"/>
  <c r="BC96" i="32"/>
  <c r="AT96" i="32"/>
  <c r="AZ96" i="32" s="1"/>
  <c r="AM96" i="32"/>
  <c r="AF96" i="32"/>
  <c r="Y96" i="32"/>
  <c r="O96" i="32"/>
  <c r="H96" i="32"/>
  <c r="E96" i="32"/>
  <c r="B96" i="32"/>
  <c r="CO95" i="32"/>
  <c r="CH95" i="32"/>
  <c r="CA95" i="32"/>
  <c r="BQ95" i="32"/>
  <c r="BJ95" i="32"/>
  <c r="BC95" i="32"/>
  <c r="AT95" i="32"/>
  <c r="AM95" i="32"/>
  <c r="AF95" i="32"/>
  <c r="AP95" i="32" s="1"/>
  <c r="Y95" i="32"/>
  <c r="O95" i="32"/>
  <c r="H95" i="32"/>
  <c r="E95" i="32"/>
  <c r="B95" i="32"/>
  <c r="CO94" i="32"/>
  <c r="CH94" i="32"/>
  <c r="CA94" i="32"/>
  <c r="BQ94" i="32"/>
  <c r="BJ94" i="32"/>
  <c r="BC94" i="32"/>
  <c r="AT94" i="32"/>
  <c r="AM94" i="32"/>
  <c r="AF94" i="32"/>
  <c r="Y94" i="32"/>
  <c r="O94" i="32"/>
  <c r="AB94" i="32" s="1"/>
  <c r="H94" i="32"/>
  <c r="E94" i="32"/>
  <c r="B94" i="32"/>
  <c r="AT93" i="32"/>
  <c r="V93" i="32"/>
  <c r="CR92" i="32"/>
  <c r="CK92" i="32"/>
  <c r="CD92" i="32"/>
  <c r="BT92" i="32"/>
  <c r="BM92" i="32"/>
  <c r="BF92" i="32"/>
  <c r="AT92" i="32"/>
  <c r="AZ92" i="32" s="1"/>
  <c r="AP92" i="32"/>
  <c r="AJ92" i="32"/>
  <c r="AQ92" i="32" s="1"/>
  <c r="AI92" i="32"/>
  <c r="AB92" i="32"/>
  <c r="X92" i="32"/>
  <c r="R92" i="32"/>
  <c r="K92" i="32"/>
  <c r="CO91" i="32"/>
  <c r="CH91" i="32"/>
  <c r="CA91" i="32"/>
  <c r="BQ91" i="32"/>
  <c r="BJ91" i="32"/>
  <c r="BT91" i="32" s="1"/>
  <c r="BC91" i="32"/>
  <c r="AT91" i="32"/>
  <c r="AZ91" i="32" s="1"/>
  <c r="BX91" i="32" s="1"/>
  <c r="AM91" i="32"/>
  <c r="AF91" i="32"/>
  <c r="Y91" i="32"/>
  <c r="O91" i="32"/>
  <c r="H91" i="32"/>
  <c r="E91" i="32"/>
  <c r="B91" i="32"/>
  <c r="CO90" i="32"/>
  <c r="CH90" i="32"/>
  <c r="CA90" i="32"/>
  <c r="BQ90" i="32"/>
  <c r="BJ90" i="32"/>
  <c r="BC90" i="32"/>
  <c r="AT90" i="32"/>
  <c r="AZ90" i="32" s="1"/>
  <c r="AM90" i="32"/>
  <c r="AF90" i="32"/>
  <c r="Y90" i="32"/>
  <c r="AI90" i="32" s="1"/>
  <c r="O90" i="32"/>
  <c r="AB90" i="32" s="1"/>
  <c r="H90" i="32"/>
  <c r="E90" i="32"/>
  <c r="B90" i="32"/>
  <c r="CO89" i="32"/>
  <c r="CH89" i="32"/>
  <c r="CA89" i="32"/>
  <c r="BQ89" i="32"/>
  <c r="BJ89" i="32"/>
  <c r="BT89" i="32" s="1"/>
  <c r="BC89" i="32"/>
  <c r="AT89" i="32"/>
  <c r="AZ89" i="32" s="1"/>
  <c r="BX89" i="32" s="1"/>
  <c r="AM89" i="32"/>
  <c r="AF89" i="32"/>
  <c r="Y89" i="32"/>
  <c r="O89" i="32"/>
  <c r="H89" i="32"/>
  <c r="E89" i="32"/>
  <c r="B89" i="32"/>
  <c r="CO88" i="32"/>
  <c r="CH88" i="32"/>
  <c r="CA88" i="32"/>
  <c r="BQ88" i="32"/>
  <c r="BJ88" i="32"/>
  <c r="BC88" i="32"/>
  <c r="AT88" i="32"/>
  <c r="AZ88" i="32" s="1"/>
  <c r="CV88" i="32" s="1"/>
  <c r="AM88" i="32"/>
  <c r="AF88" i="32"/>
  <c r="Y88" i="32"/>
  <c r="O88" i="32"/>
  <c r="H88" i="32"/>
  <c r="E88" i="32"/>
  <c r="B88" i="32"/>
  <c r="CO87" i="32"/>
  <c r="CH87" i="32"/>
  <c r="CA87" i="32"/>
  <c r="BQ87" i="32"/>
  <c r="BJ87" i="32"/>
  <c r="BC87" i="32"/>
  <c r="AT87" i="32"/>
  <c r="AZ87" i="32" s="1"/>
  <c r="AM87" i="32"/>
  <c r="AF87" i="32"/>
  <c r="Y87" i="32"/>
  <c r="O87" i="32"/>
  <c r="H87" i="32"/>
  <c r="E87" i="32"/>
  <c r="B87" i="32"/>
  <c r="CO86" i="32"/>
  <c r="CH86" i="32"/>
  <c r="CA86" i="32"/>
  <c r="BQ86" i="32"/>
  <c r="BJ86" i="32"/>
  <c r="BC86" i="32"/>
  <c r="AT86" i="32"/>
  <c r="AZ86" i="32" s="1"/>
  <c r="AM86" i="32"/>
  <c r="AF86" i="32"/>
  <c r="Y86" i="32"/>
  <c r="O86" i="32"/>
  <c r="H86" i="32"/>
  <c r="E86" i="32"/>
  <c r="B86" i="32"/>
  <c r="CO85" i="32"/>
  <c r="CH85" i="32"/>
  <c r="CA85" i="32"/>
  <c r="BQ85" i="32"/>
  <c r="BJ85" i="32"/>
  <c r="BC85" i="32"/>
  <c r="AT85" i="32"/>
  <c r="AM85" i="32"/>
  <c r="AF85" i="32"/>
  <c r="Y85" i="32"/>
  <c r="O85" i="32"/>
  <c r="H85" i="32"/>
  <c r="E85" i="32"/>
  <c r="B85" i="32"/>
  <c r="CO84" i="32"/>
  <c r="CH84" i="32"/>
  <c r="CA84" i="32"/>
  <c r="BQ84" i="32"/>
  <c r="BJ84" i="32"/>
  <c r="BC84" i="32"/>
  <c r="AZ84" i="32"/>
  <c r="CV84" i="32" s="1"/>
  <c r="AT84" i="32"/>
  <c r="AM84" i="32"/>
  <c r="AF84" i="32"/>
  <c r="Y84" i="32"/>
  <c r="O84" i="32"/>
  <c r="H84" i="32"/>
  <c r="E84" i="32"/>
  <c r="B84" i="32"/>
  <c r="V83" i="32"/>
  <c r="CV82" i="32"/>
  <c r="CX82" i="32" s="1"/>
  <c r="CS82" i="32"/>
  <c r="CR82" i="32"/>
  <c r="CL82" i="32"/>
  <c r="CK82" i="32"/>
  <c r="CD82" i="32"/>
  <c r="BT82" i="32"/>
  <c r="BM82" i="32"/>
  <c r="BF82" i="32"/>
  <c r="AZ82" i="32"/>
  <c r="AT82" i="32"/>
  <c r="AP82" i="32"/>
  <c r="AJ82" i="32"/>
  <c r="AQ82" i="32" s="1"/>
  <c r="AI82" i="32"/>
  <c r="AB82" i="32"/>
  <c r="X82" i="32"/>
  <c r="R82" i="32"/>
  <c r="K82" i="32"/>
  <c r="CO81" i="32"/>
  <c r="CH81" i="32"/>
  <c r="CA81" i="32"/>
  <c r="BQ81" i="32"/>
  <c r="BJ81" i="32"/>
  <c r="BC81" i="32"/>
  <c r="AZ81" i="32"/>
  <c r="CV81" i="32" s="1"/>
  <c r="AT81" i="32"/>
  <c r="AM81" i="32"/>
  <c r="AF81" i="32"/>
  <c r="Y81" i="32"/>
  <c r="O81" i="32"/>
  <c r="H81" i="32"/>
  <c r="E81" i="32"/>
  <c r="B81" i="32"/>
  <c r="CO80" i="32"/>
  <c r="CH80" i="32"/>
  <c r="CA80" i="32"/>
  <c r="BQ80" i="32"/>
  <c r="BJ80" i="32"/>
  <c r="BC80" i="32"/>
  <c r="AZ80" i="32"/>
  <c r="CV80" i="32" s="1"/>
  <c r="AT80" i="32"/>
  <c r="AM80" i="32"/>
  <c r="AF80" i="32"/>
  <c r="Y80" i="32"/>
  <c r="O80" i="32"/>
  <c r="H80" i="32"/>
  <c r="E80" i="32"/>
  <c r="B80" i="32"/>
  <c r="CO79" i="32"/>
  <c r="CH79" i="32"/>
  <c r="CA79" i="32"/>
  <c r="BQ79" i="32"/>
  <c r="BJ79" i="32"/>
  <c r="BC79" i="32"/>
  <c r="AZ79" i="32"/>
  <c r="CV79" i="32" s="1"/>
  <c r="AT79" i="32"/>
  <c r="AM79" i="32"/>
  <c r="AF79" i="32"/>
  <c r="Y79" i="32"/>
  <c r="O79" i="32"/>
  <c r="H79" i="32"/>
  <c r="E79" i="32"/>
  <c r="B79" i="32"/>
  <c r="CO78" i="32"/>
  <c r="CH78" i="32"/>
  <c r="CA78" i="32"/>
  <c r="BQ78" i="32"/>
  <c r="BJ78" i="32"/>
  <c r="BC78" i="32"/>
  <c r="AZ78" i="32"/>
  <c r="CV78" i="32" s="1"/>
  <c r="AT78" i="32"/>
  <c r="AM78" i="32"/>
  <c r="AF78" i="32"/>
  <c r="Y78" i="32"/>
  <c r="O78" i="32"/>
  <c r="H78" i="32"/>
  <c r="E78" i="32"/>
  <c r="B78" i="32"/>
  <c r="CO77" i="32"/>
  <c r="CH77" i="32"/>
  <c r="CA77" i="32"/>
  <c r="BQ77" i="32"/>
  <c r="BJ77" i="32"/>
  <c r="BC77" i="32"/>
  <c r="AZ77" i="32"/>
  <c r="CV77" i="32" s="1"/>
  <c r="AT77" i="32"/>
  <c r="AM77" i="32"/>
  <c r="AF77" i="32"/>
  <c r="Y77" i="32"/>
  <c r="O77" i="32"/>
  <c r="H77" i="32"/>
  <c r="E77" i="32"/>
  <c r="B77" i="32"/>
  <c r="CO76" i="32"/>
  <c r="CH76" i="32"/>
  <c r="CA76" i="32"/>
  <c r="BQ76" i="32"/>
  <c r="BJ76" i="32"/>
  <c r="BC76" i="32"/>
  <c r="AZ76" i="32"/>
  <c r="CV76" i="32" s="1"/>
  <c r="AT76" i="32"/>
  <c r="AM76" i="32"/>
  <c r="AF76" i="32"/>
  <c r="Y76" i="32"/>
  <c r="O76" i="32"/>
  <c r="H76" i="32"/>
  <c r="E76" i="32"/>
  <c r="B76" i="32"/>
  <c r="CO75" i="32"/>
  <c r="CH75" i="32"/>
  <c r="CA75" i="32"/>
  <c r="BQ75" i="32"/>
  <c r="BJ75" i="32"/>
  <c r="BC75" i="32"/>
  <c r="BM75" i="32" s="1"/>
  <c r="AZ75" i="32"/>
  <c r="BX75" i="32" s="1"/>
  <c r="AT75" i="32"/>
  <c r="AM75" i="32"/>
  <c r="AF75" i="32"/>
  <c r="Y75" i="32"/>
  <c r="O75" i="32"/>
  <c r="H75" i="32"/>
  <c r="E75" i="32"/>
  <c r="B75" i="32"/>
  <c r="CO74" i="32"/>
  <c r="CH74" i="32"/>
  <c r="CA74" i="32"/>
  <c r="CK74" i="32" s="1"/>
  <c r="BX74" i="32"/>
  <c r="BQ74" i="32"/>
  <c r="BJ74" i="32"/>
  <c r="BC74" i="32"/>
  <c r="AZ74" i="32"/>
  <c r="AT74" i="32"/>
  <c r="AM74" i="32"/>
  <c r="AF74" i="32"/>
  <c r="Y74" i="32"/>
  <c r="O74" i="32"/>
  <c r="H74" i="32"/>
  <c r="E74" i="32"/>
  <c r="B74" i="32"/>
  <c r="CO73" i="32"/>
  <c r="CH73" i="32"/>
  <c r="CA73" i="32"/>
  <c r="BQ73" i="32"/>
  <c r="BJ73" i="32"/>
  <c r="BC73" i="32"/>
  <c r="AZ73" i="32"/>
  <c r="BX73" i="32" s="1"/>
  <c r="AT73" i="32"/>
  <c r="AM73" i="32"/>
  <c r="AF73" i="32"/>
  <c r="Y73" i="32"/>
  <c r="O73" i="32"/>
  <c r="H73" i="32"/>
  <c r="E73" i="32"/>
  <c r="B73" i="32"/>
  <c r="CO72" i="32"/>
  <c r="CH72" i="32"/>
  <c r="CA72" i="32"/>
  <c r="BX72" i="32"/>
  <c r="BQ72" i="32"/>
  <c r="BJ72" i="32"/>
  <c r="BC72" i="32"/>
  <c r="AZ72" i="32"/>
  <c r="AT72" i="32"/>
  <c r="AM72" i="32"/>
  <c r="AF72" i="32"/>
  <c r="Y72" i="32"/>
  <c r="O72" i="32"/>
  <c r="H72" i="32"/>
  <c r="E72" i="32"/>
  <c r="B72" i="32"/>
  <c r="CO71" i="32"/>
  <c r="CH71" i="32"/>
  <c r="CA71" i="32"/>
  <c r="BQ71" i="32"/>
  <c r="CD71" i="32" s="1"/>
  <c r="BJ71" i="32"/>
  <c r="BC71" i="32"/>
  <c r="AZ71" i="32"/>
  <c r="BX71" i="32" s="1"/>
  <c r="AT71" i="32"/>
  <c r="AM71" i="32"/>
  <c r="AF71" i="32"/>
  <c r="Y71" i="32"/>
  <c r="O71" i="32"/>
  <c r="H71" i="32"/>
  <c r="E71" i="32"/>
  <c r="B71" i="32"/>
  <c r="CO70" i="32"/>
  <c r="CH70" i="32"/>
  <c r="CA70" i="32"/>
  <c r="BX70" i="32"/>
  <c r="BQ70" i="32"/>
  <c r="BJ70" i="32"/>
  <c r="BC70" i="32"/>
  <c r="AZ70" i="32"/>
  <c r="CV70" i="32" s="1"/>
  <c r="AT70" i="32"/>
  <c r="AM70" i="32"/>
  <c r="AF70" i="32"/>
  <c r="Y70" i="32"/>
  <c r="O70" i="32"/>
  <c r="H70" i="32"/>
  <c r="E70" i="32"/>
  <c r="B70" i="32"/>
  <c r="CV69" i="32"/>
  <c r="CO69" i="32"/>
  <c r="CH69" i="32"/>
  <c r="CA69" i="32"/>
  <c r="BQ69" i="32"/>
  <c r="BJ69" i="32"/>
  <c r="BJ68" i="32" s="1"/>
  <c r="BC69" i="32"/>
  <c r="AZ69" i="32"/>
  <c r="BX69" i="32" s="1"/>
  <c r="AT69" i="32"/>
  <c r="AM69" i="32"/>
  <c r="AM68" i="32" s="1"/>
  <c r="AF69" i="32"/>
  <c r="Y69" i="32"/>
  <c r="O69" i="32"/>
  <c r="H69" i="32"/>
  <c r="E69" i="32"/>
  <c r="B69" i="32"/>
  <c r="AZ68" i="32"/>
  <c r="AT68" i="32"/>
  <c r="V68" i="32"/>
  <c r="CR67" i="32"/>
  <c r="CL67" i="32"/>
  <c r="CS67" i="32" s="1"/>
  <c r="CK67" i="32"/>
  <c r="CD67" i="32"/>
  <c r="BT67" i="32"/>
  <c r="BM67" i="32"/>
  <c r="BF67" i="32"/>
  <c r="AT67" i="32"/>
  <c r="AZ67" i="32" s="1"/>
  <c r="BX67" i="32" s="1"/>
  <c r="AP67" i="32"/>
  <c r="AJ67" i="32"/>
  <c r="AQ67" i="32" s="1"/>
  <c r="AI67" i="32"/>
  <c r="AB67" i="32"/>
  <c r="X67" i="32"/>
  <c r="R67" i="32"/>
  <c r="K67" i="32"/>
  <c r="CR66" i="32"/>
  <c r="CK66" i="32"/>
  <c r="CD66" i="32"/>
  <c r="BT66" i="32"/>
  <c r="BM66" i="32"/>
  <c r="BF66" i="32"/>
  <c r="AT66" i="32"/>
  <c r="AZ66" i="32" s="1"/>
  <c r="AP66" i="32"/>
  <c r="AI66" i="32"/>
  <c r="AB66" i="32"/>
  <c r="R66" i="32"/>
  <c r="L66" i="32"/>
  <c r="S66" i="32" s="1"/>
  <c r="AC66" i="32" s="1"/>
  <c r="AJ66" i="32" s="1"/>
  <c r="AQ66" i="32" s="1"/>
  <c r="K66" i="32"/>
  <c r="CR65" i="32"/>
  <c r="CK65" i="32"/>
  <c r="BT65" i="32"/>
  <c r="BM65" i="32"/>
  <c r="AT65" i="32"/>
  <c r="AZ65" i="32" s="1"/>
  <c r="CV65" i="32" s="1"/>
  <c r="BF65" i="32"/>
  <c r="AI65" i="32"/>
  <c r="AB65" i="32"/>
  <c r="CO64" i="32"/>
  <c r="CH64" i="32"/>
  <c r="CR64" i="32" s="1"/>
  <c r="CA64" i="32"/>
  <c r="BQ64" i="32"/>
  <c r="BJ64" i="32"/>
  <c r="BC64" i="32"/>
  <c r="AT64" i="32"/>
  <c r="AZ64" i="32" s="1"/>
  <c r="AM64" i="32"/>
  <c r="AF64" i="32"/>
  <c r="Y64" i="32"/>
  <c r="AI64" i="32" s="1"/>
  <c r="O64" i="32"/>
  <c r="H64" i="32"/>
  <c r="E64" i="32"/>
  <c r="B64" i="32"/>
  <c r="CO63" i="32"/>
  <c r="CH63" i="32"/>
  <c r="CA63" i="32"/>
  <c r="BQ63" i="32"/>
  <c r="CD63" i="32" s="1"/>
  <c r="BJ63" i="32"/>
  <c r="BC63" i="32"/>
  <c r="AT63" i="32"/>
  <c r="AZ63" i="32" s="1"/>
  <c r="AM63" i="32"/>
  <c r="AF63" i="32"/>
  <c r="Y63" i="32"/>
  <c r="O63" i="32"/>
  <c r="H63" i="32"/>
  <c r="E63" i="32"/>
  <c r="B63" i="32"/>
  <c r="CO62" i="32"/>
  <c r="CH62" i="32"/>
  <c r="CA62" i="32"/>
  <c r="BQ62" i="32"/>
  <c r="BJ62" i="32"/>
  <c r="BC62" i="32"/>
  <c r="AT62" i="32"/>
  <c r="AZ62" i="32" s="1"/>
  <c r="AM62" i="32"/>
  <c r="AF62" i="32"/>
  <c r="Y62" i="32"/>
  <c r="O62" i="32"/>
  <c r="H62" i="32"/>
  <c r="E62" i="32"/>
  <c r="B62" i="32"/>
  <c r="CO61" i="32"/>
  <c r="CH61" i="32"/>
  <c r="CA61" i="32"/>
  <c r="BQ61" i="32"/>
  <c r="CD61" i="32" s="1"/>
  <c r="BJ61" i="32"/>
  <c r="BC61" i="32"/>
  <c r="AT61" i="32"/>
  <c r="AZ61" i="32" s="1"/>
  <c r="AM61" i="32"/>
  <c r="AF61" i="32"/>
  <c r="Y61" i="32"/>
  <c r="O61" i="32"/>
  <c r="H61" i="32"/>
  <c r="E61" i="32"/>
  <c r="B61" i="32"/>
  <c r="CO60" i="32"/>
  <c r="CH60" i="32"/>
  <c r="CR60" i="32" s="1"/>
  <c r="CA60" i="32"/>
  <c r="BQ60" i="32"/>
  <c r="BJ60" i="32"/>
  <c r="BC60" i="32"/>
  <c r="BM60" i="32" s="1"/>
  <c r="AT60" i="32"/>
  <c r="AZ60" i="32" s="1"/>
  <c r="AM60" i="32"/>
  <c r="AF60" i="32"/>
  <c r="Y60" i="32"/>
  <c r="O60" i="32"/>
  <c r="H60" i="32"/>
  <c r="E60" i="32"/>
  <c r="B60" i="32"/>
  <c r="CO59" i="32"/>
  <c r="CH59" i="32"/>
  <c r="CA59" i="32"/>
  <c r="BQ59" i="32"/>
  <c r="CD59" i="32" s="1"/>
  <c r="BJ59" i="32"/>
  <c r="BC59" i="32"/>
  <c r="AT59" i="32"/>
  <c r="AZ59" i="32" s="1"/>
  <c r="AM59" i="32"/>
  <c r="AF59" i="32"/>
  <c r="Y59" i="32"/>
  <c r="O59" i="32"/>
  <c r="H59" i="32"/>
  <c r="E59" i="32"/>
  <c r="B59" i="32"/>
  <c r="CO58" i="32"/>
  <c r="CH58" i="32"/>
  <c r="CA58" i="32"/>
  <c r="BQ58" i="32"/>
  <c r="BJ58" i="32"/>
  <c r="BC58" i="32"/>
  <c r="AT58" i="32"/>
  <c r="AZ58" i="32" s="1"/>
  <c r="AM58" i="32"/>
  <c r="AF58" i="32"/>
  <c r="Y58" i="32"/>
  <c r="O58" i="32"/>
  <c r="H58" i="32"/>
  <c r="E58" i="32"/>
  <c r="B58" i="32"/>
  <c r="CO57" i="32"/>
  <c r="CH57" i="32"/>
  <c r="CA57" i="32"/>
  <c r="BQ57" i="32"/>
  <c r="CD57" i="32" s="1"/>
  <c r="BJ57" i="32"/>
  <c r="BC57" i="32"/>
  <c r="AT57" i="32"/>
  <c r="AZ57" i="32" s="1"/>
  <c r="AM57" i="32"/>
  <c r="AF57" i="32"/>
  <c r="Y57" i="32"/>
  <c r="O57" i="32"/>
  <c r="H57" i="32"/>
  <c r="E57" i="32"/>
  <c r="B57" i="32"/>
  <c r="CO56" i="32"/>
  <c r="CH56" i="32"/>
  <c r="CR56" i="32" s="1"/>
  <c r="CA56" i="32"/>
  <c r="BQ56" i="32"/>
  <c r="BJ56" i="32"/>
  <c r="BC56" i="32"/>
  <c r="AT56" i="32"/>
  <c r="AZ56" i="32" s="1"/>
  <c r="AM56" i="32"/>
  <c r="AF56" i="32"/>
  <c r="AP56" i="32" s="1"/>
  <c r="Y56" i="32"/>
  <c r="O56" i="32"/>
  <c r="H56" i="32"/>
  <c r="E56" i="32"/>
  <c r="B56" i="32"/>
  <c r="CO55" i="32"/>
  <c r="CH55" i="32"/>
  <c r="CA55" i="32"/>
  <c r="BQ55" i="32"/>
  <c r="BJ55" i="32"/>
  <c r="BC55" i="32"/>
  <c r="AT55" i="32"/>
  <c r="AZ55" i="32" s="1"/>
  <c r="AM55" i="32"/>
  <c r="BF55" i="32" s="1"/>
  <c r="AF55" i="32"/>
  <c r="Y55" i="32"/>
  <c r="O55" i="32"/>
  <c r="H55" i="32"/>
  <c r="E55" i="32"/>
  <c r="B55" i="32"/>
  <c r="CO54" i="32"/>
  <c r="CH54" i="32"/>
  <c r="CA54" i="32"/>
  <c r="BQ54" i="32"/>
  <c r="BJ54" i="32"/>
  <c r="BC54" i="32"/>
  <c r="AT54" i="32"/>
  <c r="AZ54" i="32" s="1"/>
  <c r="AM54" i="32"/>
  <c r="AF54" i="32"/>
  <c r="AP54" i="32" s="1"/>
  <c r="Y54" i="32"/>
  <c r="O54" i="32"/>
  <c r="H54" i="32"/>
  <c r="E54" i="32"/>
  <c r="B54" i="32"/>
  <c r="CO53" i="32"/>
  <c r="CH53" i="32"/>
  <c r="CA53" i="32"/>
  <c r="BQ53" i="32"/>
  <c r="BJ53" i="32"/>
  <c r="BC53" i="32"/>
  <c r="AT53" i="32"/>
  <c r="AM53" i="32"/>
  <c r="BF53" i="32" s="1"/>
  <c r="AF53" i="32"/>
  <c r="Y53" i="32"/>
  <c r="O53" i="32"/>
  <c r="H53" i="32"/>
  <c r="E53" i="32"/>
  <c r="B53" i="32"/>
  <c r="CO52" i="32"/>
  <c r="CH52" i="32"/>
  <c r="CA52" i="32"/>
  <c r="BQ52" i="32"/>
  <c r="BJ52" i="32"/>
  <c r="BC52" i="32"/>
  <c r="AT52" i="32"/>
  <c r="AM52" i="32"/>
  <c r="AF52" i="32"/>
  <c r="AP52" i="32" s="1"/>
  <c r="Y52" i="32"/>
  <c r="O52" i="32"/>
  <c r="H52" i="32"/>
  <c r="E52" i="32"/>
  <c r="B52" i="32"/>
  <c r="CO51" i="32"/>
  <c r="CH51" i="32"/>
  <c r="CA51" i="32"/>
  <c r="BQ51" i="32"/>
  <c r="BJ51" i="32"/>
  <c r="BC51" i="32"/>
  <c r="AT51" i="32"/>
  <c r="AM51" i="32"/>
  <c r="BF51" i="32" s="1"/>
  <c r="AF51" i="32"/>
  <c r="Y51" i="32"/>
  <c r="O51" i="32"/>
  <c r="H51" i="32"/>
  <c r="E51" i="32"/>
  <c r="B51" i="32"/>
  <c r="CO50" i="32"/>
  <c r="CH50" i="32"/>
  <c r="CA50" i="32"/>
  <c r="BQ50" i="32"/>
  <c r="BJ50" i="32"/>
  <c r="BC50" i="32"/>
  <c r="AT50" i="32"/>
  <c r="AM50" i="32"/>
  <c r="AF50" i="32"/>
  <c r="AP50" i="32" s="1"/>
  <c r="Y50" i="32"/>
  <c r="O50" i="32"/>
  <c r="H50" i="32"/>
  <c r="E50" i="32"/>
  <c r="B50" i="32"/>
  <c r="CO49" i="32"/>
  <c r="CH49" i="32"/>
  <c r="CA49" i="32"/>
  <c r="BQ49" i="32"/>
  <c r="BJ49" i="32"/>
  <c r="BC49" i="32"/>
  <c r="AT49" i="32"/>
  <c r="AM49" i="32"/>
  <c r="AF49" i="32"/>
  <c r="Y49" i="32"/>
  <c r="O49" i="32"/>
  <c r="H49" i="32"/>
  <c r="E49" i="32"/>
  <c r="B49" i="32"/>
  <c r="CO48" i="32"/>
  <c r="CH48" i="32"/>
  <c r="CA48" i="32"/>
  <c r="BQ48" i="32"/>
  <c r="BJ48" i="32"/>
  <c r="BC48" i="32"/>
  <c r="AT48" i="32"/>
  <c r="AM48" i="32"/>
  <c r="AF48" i="32"/>
  <c r="AP48" i="32" s="1"/>
  <c r="Y48" i="32"/>
  <c r="O48" i="32"/>
  <c r="H48" i="32"/>
  <c r="E48" i="32"/>
  <c r="B48" i="32"/>
  <c r="CO47" i="32"/>
  <c r="CH47" i="32"/>
  <c r="CA47" i="32"/>
  <c r="BQ47" i="32"/>
  <c r="BJ47" i="32"/>
  <c r="BC47" i="32"/>
  <c r="AT47" i="32"/>
  <c r="AM47" i="32"/>
  <c r="BF47" i="32" s="1"/>
  <c r="AF47" i="32"/>
  <c r="Y47" i="32"/>
  <c r="O47" i="32"/>
  <c r="H47" i="32"/>
  <c r="E47" i="32"/>
  <c r="B47" i="32"/>
  <c r="CO46" i="32"/>
  <c r="CH46" i="32"/>
  <c r="CA46" i="32"/>
  <c r="BQ46" i="32"/>
  <c r="BJ46" i="32"/>
  <c r="BC46" i="32"/>
  <c r="AT46" i="32"/>
  <c r="AM46" i="32"/>
  <c r="AF46" i="32"/>
  <c r="AP46" i="32" s="1"/>
  <c r="Y46" i="32"/>
  <c r="O46" i="32"/>
  <c r="H46" i="32"/>
  <c r="E46" i="32"/>
  <c r="B46" i="32"/>
  <c r="CO45" i="32"/>
  <c r="CH45" i="32"/>
  <c r="CA45" i="32"/>
  <c r="BQ45" i="32"/>
  <c r="BJ45" i="32"/>
  <c r="BC45" i="32"/>
  <c r="AT45" i="32"/>
  <c r="AM45" i="32"/>
  <c r="BF45" i="32" s="1"/>
  <c r="AF45" i="32"/>
  <c r="Y45" i="32"/>
  <c r="O45" i="32"/>
  <c r="H45" i="32"/>
  <c r="E45" i="32"/>
  <c r="B45" i="32"/>
  <c r="CO44" i="32"/>
  <c r="CH44" i="32"/>
  <c r="CA44" i="32"/>
  <c r="BQ44" i="32"/>
  <c r="BJ44" i="32"/>
  <c r="BC44" i="32"/>
  <c r="AT44" i="32"/>
  <c r="AM44" i="32"/>
  <c r="AF44" i="32"/>
  <c r="AP44" i="32" s="1"/>
  <c r="Y44" i="32"/>
  <c r="O44" i="32"/>
  <c r="H44" i="32"/>
  <c r="E44" i="32"/>
  <c r="B44" i="32"/>
  <c r="CO43" i="32"/>
  <c r="CH43" i="32"/>
  <c r="CA43" i="32"/>
  <c r="BQ43" i="32"/>
  <c r="BJ43" i="32"/>
  <c r="BC43" i="32"/>
  <c r="AT43" i="32"/>
  <c r="AM43" i="32"/>
  <c r="AF43" i="32"/>
  <c r="Y43" i="32"/>
  <c r="O43" i="32"/>
  <c r="H43" i="32"/>
  <c r="E43" i="32"/>
  <c r="B43" i="32"/>
  <c r="CO42" i="32"/>
  <c r="CH42" i="32"/>
  <c r="CA42" i="32"/>
  <c r="BQ42" i="32"/>
  <c r="BJ42" i="32"/>
  <c r="BC42" i="32"/>
  <c r="AT42" i="32"/>
  <c r="AM42" i="32"/>
  <c r="AF42" i="32"/>
  <c r="Y42" i="32"/>
  <c r="O42" i="32"/>
  <c r="H42" i="32"/>
  <c r="E42" i="32"/>
  <c r="B42" i="32"/>
  <c r="CO41" i="32"/>
  <c r="CH41" i="32"/>
  <c r="CA41" i="32"/>
  <c r="BQ41" i="32"/>
  <c r="BJ41" i="32"/>
  <c r="BC41" i="32"/>
  <c r="AT41" i="32"/>
  <c r="AM41" i="32"/>
  <c r="AF41" i="32"/>
  <c r="Y41" i="32"/>
  <c r="O41" i="32"/>
  <c r="H41" i="32"/>
  <c r="E41" i="32"/>
  <c r="B41" i="32"/>
  <c r="CO40" i="32"/>
  <c r="CH40" i="32"/>
  <c r="CA40" i="32"/>
  <c r="BQ40" i="32"/>
  <c r="BJ40" i="32"/>
  <c r="BC40" i="32"/>
  <c r="AT40" i="32"/>
  <c r="AZ40" i="32" s="1"/>
  <c r="AM40" i="32"/>
  <c r="AF40" i="32"/>
  <c r="Y40" i="32"/>
  <c r="O40" i="32"/>
  <c r="H40" i="32"/>
  <c r="E40" i="32"/>
  <c r="B40" i="32"/>
  <c r="V39" i="32"/>
  <c r="V38" i="32" s="1"/>
  <c r="CX37" i="32"/>
  <c r="CR37" i="32"/>
  <c r="CK37" i="32"/>
  <c r="BZ37" i="32"/>
  <c r="BT37" i="32"/>
  <c r="BM37" i="32"/>
  <c r="AP37" i="32"/>
  <c r="AI37" i="32"/>
  <c r="CS32" i="32"/>
  <c r="CX32" i="32" s="1"/>
  <c r="CR32" i="32"/>
  <c r="CL32" i="32"/>
  <c r="CK32" i="32"/>
  <c r="CD32" i="32"/>
  <c r="BT32" i="32"/>
  <c r="BN32" i="32"/>
  <c r="BU32" i="32" s="1"/>
  <c r="BZ32" i="32" s="1"/>
  <c r="BM32" i="32"/>
  <c r="BG32" i="32"/>
  <c r="BF32" i="32"/>
  <c r="BB32" i="32"/>
  <c r="AP32" i="32"/>
  <c r="AJ32" i="32"/>
  <c r="AQ32" i="32" s="1"/>
  <c r="AV32" i="32" s="1"/>
  <c r="AI32" i="32"/>
  <c r="AB32" i="32"/>
  <c r="X32" i="32"/>
  <c r="K32" i="32"/>
  <c r="CS31" i="32"/>
  <c r="CR31" i="32"/>
  <c r="CL31" i="32"/>
  <c r="CK31" i="32"/>
  <c r="CD31" i="32"/>
  <c r="BT31" i="32"/>
  <c r="BM31" i="32"/>
  <c r="BF31" i="32"/>
  <c r="AT31" i="32"/>
  <c r="AZ31" i="32" s="1"/>
  <c r="AP31" i="32"/>
  <c r="AJ31" i="32"/>
  <c r="AQ31" i="32" s="1"/>
  <c r="AI31" i="32"/>
  <c r="AB31" i="32"/>
  <c r="X31" i="32"/>
  <c r="R31" i="32"/>
  <c r="K31" i="32"/>
  <c r="CO30" i="32"/>
  <c r="CO29" i="32" s="1"/>
  <c r="CH30" i="32"/>
  <c r="CH29" i="32" s="1"/>
  <c r="CA30" i="32"/>
  <c r="BQ30" i="32"/>
  <c r="BJ30" i="32"/>
  <c r="BJ29" i="32" s="1"/>
  <c r="BC30" i="32"/>
  <c r="AT30" i="32"/>
  <c r="AM30" i="32"/>
  <c r="AF30" i="32"/>
  <c r="Y30" i="32"/>
  <c r="O30" i="32"/>
  <c r="O29" i="32" s="1"/>
  <c r="H30" i="32"/>
  <c r="E30" i="32"/>
  <c r="E29" i="32" s="1"/>
  <c r="B30" i="32"/>
  <c r="BQ29" i="32"/>
  <c r="AT29" i="32"/>
  <c r="AF29" i="32"/>
  <c r="V29" i="32"/>
  <c r="B29" i="32"/>
  <c r="CR28" i="32"/>
  <c r="CL28" i="32"/>
  <c r="CS28" i="32" s="1"/>
  <c r="CK28" i="32"/>
  <c r="CD28" i="32"/>
  <c r="BT28" i="32"/>
  <c r="BM28" i="32"/>
  <c r="BF28" i="32"/>
  <c r="AZ28" i="32"/>
  <c r="CV28" i="32" s="1"/>
  <c r="CX28" i="32" s="1"/>
  <c r="AT28" i="32"/>
  <c r="AV28" i="32" s="1"/>
  <c r="AQ28" i="32"/>
  <c r="BG28" i="32" s="1"/>
  <c r="BN28" i="32" s="1"/>
  <c r="BU28" i="32" s="1"/>
  <c r="AP28" i="32"/>
  <c r="AJ28" i="32"/>
  <c r="AI28" i="32"/>
  <c r="AB28" i="32"/>
  <c r="X28" i="32"/>
  <c r="R28" i="32"/>
  <c r="K28" i="32"/>
  <c r="CO27" i="32"/>
  <c r="CO26" i="32" s="1"/>
  <c r="CH27" i="32"/>
  <c r="CA27" i="32"/>
  <c r="BQ27" i="32"/>
  <c r="CD27" i="32" s="1"/>
  <c r="BJ27" i="32"/>
  <c r="BJ26" i="32" s="1"/>
  <c r="BC27" i="32"/>
  <c r="BC26" i="32" s="1"/>
  <c r="AT27" i="32"/>
  <c r="AM27" i="32"/>
  <c r="AM26" i="32" s="1"/>
  <c r="AF27" i="32"/>
  <c r="Y27" i="32"/>
  <c r="O27" i="32"/>
  <c r="H27" i="32"/>
  <c r="H26" i="32" s="1"/>
  <c r="E27" i="32"/>
  <c r="E26" i="32" s="1"/>
  <c r="B27" i="32"/>
  <c r="CA26" i="32"/>
  <c r="V26" i="32"/>
  <c r="O26" i="32"/>
  <c r="B26" i="32"/>
  <c r="CR25" i="32"/>
  <c r="CL25" i="32"/>
  <c r="CS25" i="32" s="1"/>
  <c r="CK25" i="32"/>
  <c r="CD25" i="32"/>
  <c r="BT25" i="32"/>
  <c r="BM25" i="32"/>
  <c r="BF25" i="32"/>
  <c r="AZ25" i="32"/>
  <c r="AT25" i="32"/>
  <c r="AQ25" i="32"/>
  <c r="AV25" i="32" s="1"/>
  <c r="AP25" i="32"/>
  <c r="AJ25" i="32"/>
  <c r="AI25" i="32"/>
  <c r="AB25" i="32"/>
  <c r="X25" i="32"/>
  <c r="R25" i="32"/>
  <c r="K25" i="32"/>
  <c r="CO24" i="32"/>
  <c r="CO23" i="32" s="1"/>
  <c r="CH24" i="32"/>
  <c r="CA24" i="32"/>
  <c r="BQ24" i="32"/>
  <c r="BJ24" i="32"/>
  <c r="BC24" i="32"/>
  <c r="BC23" i="32" s="1"/>
  <c r="AM24" i="32"/>
  <c r="AF24" i="32"/>
  <c r="Y24" i="32"/>
  <c r="V24" i="32"/>
  <c r="AT24" i="32" s="1"/>
  <c r="O24" i="32"/>
  <c r="O23" i="32" s="1"/>
  <c r="H24" i="32"/>
  <c r="H23" i="32" s="1"/>
  <c r="E24" i="32"/>
  <c r="E23" i="32" s="1"/>
  <c r="B24" i="32"/>
  <c r="B23" i="32" s="1"/>
  <c r="CA23" i="32"/>
  <c r="BQ23" i="32"/>
  <c r="CV21" i="32"/>
  <c r="CR21" i="32"/>
  <c r="CL21" i="32"/>
  <c r="CS21" i="32" s="1"/>
  <c r="CK21" i="32"/>
  <c r="CD21" i="32"/>
  <c r="BT21" i="32"/>
  <c r="BM21" i="32"/>
  <c r="BG21" i="32"/>
  <c r="BN21" i="32" s="1"/>
  <c r="BU21" i="32" s="1"/>
  <c r="BF21" i="32"/>
  <c r="AZ21" i="32"/>
  <c r="BB21" i="32" s="1"/>
  <c r="AW21" i="32"/>
  <c r="AT21" i="32"/>
  <c r="AQ21" i="32"/>
  <c r="AV21" i="32" s="1"/>
  <c r="AP21" i="32"/>
  <c r="AJ21" i="32"/>
  <c r="AI21" i="32"/>
  <c r="AB21" i="32"/>
  <c r="X21" i="32"/>
  <c r="R21" i="32"/>
  <c r="K21" i="32"/>
  <c r="CR20" i="32"/>
  <c r="CL20" i="32"/>
  <c r="CS20" i="32" s="1"/>
  <c r="CK20" i="32"/>
  <c r="CD20" i="32"/>
  <c r="BT20" i="32"/>
  <c r="BM20" i="32"/>
  <c r="BF20" i="32"/>
  <c r="AZ20" i="32"/>
  <c r="BX20" i="32" s="1"/>
  <c r="AT20" i="32"/>
  <c r="AP20" i="32"/>
  <c r="AJ20" i="32"/>
  <c r="AQ20" i="32" s="1"/>
  <c r="AI20" i="32"/>
  <c r="AB20" i="32"/>
  <c r="X20" i="32"/>
  <c r="R20" i="32"/>
  <c r="K20" i="32"/>
  <c r="CO19" i="32"/>
  <c r="CO18" i="32" s="1"/>
  <c r="CH19" i="32"/>
  <c r="CH18" i="32" s="1"/>
  <c r="CA19" i="32"/>
  <c r="BQ19" i="32"/>
  <c r="BJ19" i="32"/>
  <c r="BJ18" i="32" s="1"/>
  <c r="BC19" i="32"/>
  <c r="BC18" i="32" s="1"/>
  <c r="AT19" i="32"/>
  <c r="AZ19" i="32" s="1"/>
  <c r="AM19" i="32"/>
  <c r="AM18" i="32" s="1"/>
  <c r="AF19" i="32"/>
  <c r="Y19" i="32"/>
  <c r="O19" i="32"/>
  <c r="O18" i="32" s="1"/>
  <c r="H19" i="32"/>
  <c r="E19" i="32"/>
  <c r="E18" i="32" s="1"/>
  <c r="B19" i="32"/>
  <c r="B18" i="32" s="1"/>
  <c r="AT18" i="32"/>
  <c r="V18" i="32"/>
  <c r="CS17" i="32"/>
  <c r="CR17" i="32"/>
  <c r="CL17" i="32"/>
  <c r="CK17" i="32"/>
  <c r="CD17" i="32"/>
  <c r="BT17" i="32"/>
  <c r="BM17" i="32"/>
  <c r="BF17" i="32"/>
  <c r="AT17" i="32"/>
  <c r="AZ17" i="32" s="1"/>
  <c r="AP17" i="32"/>
  <c r="AJ17" i="32"/>
  <c r="AQ17" i="32" s="1"/>
  <c r="AI17" i="32"/>
  <c r="AB17" i="32"/>
  <c r="X17" i="32"/>
  <c r="R17" i="32"/>
  <c r="K17" i="32"/>
  <c r="CO16" i="32"/>
  <c r="CO15" i="32" s="1"/>
  <c r="CH16" i="32"/>
  <c r="CH15" i="32" s="1"/>
  <c r="CA16" i="32"/>
  <c r="CA15" i="32" s="1"/>
  <c r="BQ16" i="32"/>
  <c r="BJ16" i="32"/>
  <c r="BC16" i="32"/>
  <c r="BC15" i="32" s="1"/>
  <c r="AZ16" i="32"/>
  <c r="AT16" i="32"/>
  <c r="AM16" i="32"/>
  <c r="AM15" i="32" s="1"/>
  <c r="AF16" i="32"/>
  <c r="AF15" i="32" s="1"/>
  <c r="Y16" i="32"/>
  <c r="O16" i="32"/>
  <c r="H16" i="32"/>
  <c r="H15" i="32" s="1"/>
  <c r="E16" i="32"/>
  <c r="E15" i="32" s="1"/>
  <c r="B16" i="32"/>
  <c r="AT15" i="32"/>
  <c r="V15" i="32"/>
  <c r="W30" i="32" s="1"/>
  <c r="B15" i="32"/>
  <c r="CR14" i="32"/>
  <c r="CL14" i="32"/>
  <c r="CS14" i="32" s="1"/>
  <c r="CK14" i="32"/>
  <c r="CD14" i="32"/>
  <c r="BT14" i="32"/>
  <c r="BM14" i="32"/>
  <c r="BF14" i="32"/>
  <c r="AT14" i="32"/>
  <c r="AP14" i="32"/>
  <c r="AJ14" i="32"/>
  <c r="AQ14" i="32" s="1"/>
  <c r="AI14" i="32"/>
  <c r="AB14" i="32"/>
  <c r="X14" i="32"/>
  <c r="R14" i="32"/>
  <c r="K14" i="32"/>
  <c r="CO13" i="32"/>
  <c r="CH13" i="32"/>
  <c r="CA13" i="32"/>
  <c r="BQ13" i="32"/>
  <c r="BJ13" i="32"/>
  <c r="BC13" i="32"/>
  <c r="AT13" i="32"/>
  <c r="AM13" i="32"/>
  <c r="AF13" i="32"/>
  <c r="Y13" i="32"/>
  <c r="O13" i="32"/>
  <c r="H13" i="32"/>
  <c r="E13" i="32"/>
  <c r="B13" i="32"/>
  <c r="CO12" i="32"/>
  <c r="CH12" i="32"/>
  <c r="CA12" i="32"/>
  <c r="BQ12" i="32"/>
  <c r="BJ12" i="32"/>
  <c r="BC12" i="32"/>
  <c r="AT12" i="32"/>
  <c r="AM12" i="32"/>
  <c r="AF12" i="32"/>
  <c r="Y12" i="32"/>
  <c r="O12" i="32"/>
  <c r="H12" i="32"/>
  <c r="E12" i="32"/>
  <c r="B12" i="32"/>
  <c r="CO11" i="32"/>
  <c r="CH11" i="32"/>
  <c r="CA11" i="32"/>
  <c r="BQ11" i="32"/>
  <c r="BJ11" i="32"/>
  <c r="BC11" i="32"/>
  <c r="AT11" i="32"/>
  <c r="AZ11" i="32" s="1"/>
  <c r="AM11" i="32"/>
  <c r="AF11" i="32"/>
  <c r="Y11" i="32"/>
  <c r="O11" i="32"/>
  <c r="H11" i="32"/>
  <c r="E11" i="32"/>
  <c r="B11" i="32"/>
  <c r="V10" i="32"/>
  <c r="CR9" i="32"/>
  <c r="CL9" i="32"/>
  <c r="CS9" i="32" s="1"/>
  <c r="CK9" i="32"/>
  <c r="CD9" i="32"/>
  <c r="BT9" i="32"/>
  <c r="BM9" i="32"/>
  <c r="BF9" i="32"/>
  <c r="AT9" i="32"/>
  <c r="AP9" i="32"/>
  <c r="AJ9" i="32"/>
  <c r="AQ9" i="32" s="1"/>
  <c r="BG9" i="32" s="1"/>
  <c r="BN9" i="32" s="1"/>
  <c r="BU9" i="32" s="1"/>
  <c r="AI9" i="32"/>
  <c r="AB9" i="32"/>
  <c r="X9" i="32"/>
  <c r="R9" i="32"/>
  <c r="K9" i="32"/>
  <c r="CO8" i="32"/>
  <c r="CH8" i="32"/>
  <c r="CA8" i="32"/>
  <c r="BQ8" i="32"/>
  <c r="BJ8" i="32"/>
  <c r="BT8" i="32" s="1"/>
  <c r="BC8" i="32"/>
  <c r="AT8" i="32"/>
  <c r="AM8" i="32"/>
  <c r="AF8" i="32"/>
  <c r="Y8" i="32"/>
  <c r="O8" i="32"/>
  <c r="H8" i="32"/>
  <c r="E8" i="32"/>
  <c r="B8" i="32"/>
  <c r="CO7" i="32"/>
  <c r="CH7" i="32"/>
  <c r="CA7" i="32"/>
  <c r="BQ7" i="32"/>
  <c r="BJ7" i="32"/>
  <c r="BC7" i="32"/>
  <c r="AT7" i="32"/>
  <c r="AM7" i="32"/>
  <c r="BF7" i="32" s="1"/>
  <c r="AF7" i="32"/>
  <c r="Y7" i="32"/>
  <c r="AI7" i="32" s="1"/>
  <c r="O7" i="32"/>
  <c r="H7" i="32"/>
  <c r="E7" i="32"/>
  <c r="B7" i="32"/>
  <c r="CO6" i="32"/>
  <c r="CH6" i="32"/>
  <c r="CA6" i="32"/>
  <c r="BQ6" i="32"/>
  <c r="BJ6" i="32"/>
  <c r="BC6" i="32"/>
  <c r="AT6" i="32"/>
  <c r="AZ6" i="32" s="1"/>
  <c r="AM6" i="32"/>
  <c r="AF6" i="32"/>
  <c r="Y6" i="32"/>
  <c r="O6" i="32"/>
  <c r="H6" i="32"/>
  <c r="E6" i="32"/>
  <c r="B6" i="32"/>
  <c r="V4" i="32"/>
  <c r="BM110" i="32" l="1"/>
  <c r="BJ10" i="32"/>
  <c r="BF119" i="32"/>
  <c r="BC104" i="32"/>
  <c r="BM104" i="32" s="1"/>
  <c r="CD122" i="32"/>
  <c r="AB85" i="32"/>
  <c r="CK87" i="32"/>
  <c r="AP88" i="32"/>
  <c r="AB89" i="32"/>
  <c r="AB105" i="32"/>
  <c r="AI106" i="32"/>
  <c r="AI110" i="32"/>
  <c r="AI117" i="32"/>
  <c r="CD119" i="32"/>
  <c r="BM127" i="32"/>
  <c r="BF24" i="32"/>
  <c r="BM72" i="32"/>
  <c r="AI30" i="32"/>
  <c r="AI89" i="32"/>
  <c r="AI105" i="32"/>
  <c r="BF106" i="32"/>
  <c r="BF110" i="32"/>
  <c r="AM5" i="32"/>
  <c r="BQ5" i="32"/>
  <c r="BF76" i="32"/>
  <c r="BM76" i="32"/>
  <c r="BT77" i="32"/>
  <c r="L111" i="32"/>
  <c r="BF111" i="32"/>
  <c r="CR111" i="32"/>
  <c r="AI27" i="32"/>
  <c r="CR27" i="32"/>
  <c r="BF40" i="32"/>
  <c r="BF42" i="32"/>
  <c r="BT84" i="32"/>
  <c r="CA83" i="32"/>
  <c r="BM86" i="32"/>
  <c r="Y5" i="32"/>
  <c r="BC5" i="32"/>
  <c r="CH5" i="32"/>
  <c r="BT7" i="32"/>
  <c r="AB8" i="32"/>
  <c r="AB12" i="32"/>
  <c r="CK30" i="32"/>
  <c r="AB40" i="32"/>
  <c r="BT43" i="32"/>
  <c r="AB44" i="32"/>
  <c r="AB46" i="32"/>
  <c r="AP47" i="32"/>
  <c r="AB48" i="32"/>
  <c r="AB50" i="32"/>
  <c r="AP51" i="32"/>
  <c r="AB52" i="32"/>
  <c r="AB54" i="32"/>
  <c r="AP55" i="32"/>
  <c r="AB56" i="32"/>
  <c r="CD56" i="32"/>
  <c r="AI57" i="32"/>
  <c r="CR57" i="32"/>
  <c r="CR59" i="32"/>
  <c r="CD60" i="32"/>
  <c r="AI61" i="32"/>
  <c r="BM61" i="32"/>
  <c r="CR61" i="32"/>
  <c r="AI63" i="32"/>
  <c r="CR63" i="32"/>
  <c r="CD64" i="32"/>
  <c r="BM71" i="32"/>
  <c r="CD75" i="32"/>
  <c r="AI76" i="32"/>
  <c r="BM77" i="32"/>
  <c r="BF90" i="32"/>
  <c r="CD90" i="32"/>
  <c r="AI91" i="32"/>
  <c r="BF94" i="32"/>
  <c r="BM95" i="32"/>
  <c r="CR95" i="32"/>
  <c r="BF96" i="32"/>
  <c r="BF98" i="32"/>
  <c r="BF100" i="32"/>
  <c r="BF102" i="32"/>
  <c r="CH104" i="32"/>
  <c r="CK104" i="32" s="1"/>
  <c r="BT105" i="32"/>
  <c r="CD106" i="32"/>
  <c r="CD110" i="32"/>
  <c r="CK111" i="32"/>
  <c r="AP122" i="32"/>
  <c r="AI126" i="32"/>
  <c r="AI127" i="32"/>
  <c r="BT129" i="32"/>
  <c r="AB130" i="32"/>
  <c r="AB131" i="32"/>
  <c r="BM133" i="32"/>
  <c r="O95" i="33"/>
  <c r="CK19" i="32"/>
  <c r="AP24" i="32"/>
  <c r="CD24" i="32"/>
  <c r="AP27" i="32"/>
  <c r="CD48" i="32"/>
  <c r="AI49" i="32"/>
  <c r="CK69" i="32"/>
  <c r="BM74" i="32"/>
  <c r="BF89" i="32"/>
  <c r="BM94" i="32"/>
  <c r="CD95" i="32"/>
  <c r="BM96" i="32"/>
  <c r="CR96" i="32"/>
  <c r="BM98" i="32"/>
  <c r="CR98" i="32"/>
  <c r="AI100" i="32"/>
  <c r="BM100" i="32"/>
  <c r="CR100" i="32"/>
  <c r="AI102" i="32"/>
  <c r="BM102" i="32"/>
  <c r="CR102" i="32"/>
  <c r="Y104" i="32"/>
  <c r="L105" i="32"/>
  <c r="S105" i="32" s="1"/>
  <c r="BF105" i="32"/>
  <c r="AP106" i="32"/>
  <c r="CK106" i="32"/>
  <c r="CD74" i="32"/>
  <c r="CK77" i="32"/>
  <c r="BT79" i="32"/>
  <c r="AP81" i="32"/>
  <c r="BM81" i="32"/>
  <c r="CK81" i="32"/>
  <c r="CD86" i="32"/>
  <c r="BM87" i="32"/>
  <c r="CR90" i="32"/>
  <c r="BM117" i="32"/>
  <c r="BT120" i="32"/>
  <c r="AI122" i="32"/>
  <c r="BT19" i="32"/>
  <c r="BM30" i="32"/>
  <c r="CD49" i="32"/>
  <c r="BT70" i="32"/>
  <c r="R96" i="32"/>
  <c r="CD96" i="32"/>
  <c r="CD98" i="32"/>
  <c r="BM99" i="32"/>
  <c r="CR99" i="32"/>
  <c r="CD100" i="32"/>
  <c r="BM101" i="32"/>
  <c r="CR101" i="32"/>
  <c r="CD102" i="32"/>
  <c r="O104" i="32"/>
  <c r="AB104" i="32" s="1"/>
  <c r="AB106" i="32"/>
  <c r="CR106" i="32"/>
  <c r="AB111" i="32"/>
  <c r="CD111" i="32"/>
  <c r="AF39" i="32"/>
  <c r="CA39" i="32"/>
  <c r="CK79" i="32"/>
  <c r="BT81" i="32"/>
  <c r="CD132" i="32"/>
  <c r="AP133" i="32"/>
  <c r="Y116" i="32"/>
  <c r="BM123" i="32"/>
  <c r="BT117" i="32"/>
  <c r="CR117" i="32"/>
  <c r="AM116" i="32"/>
  <c r="CD118" i="32"/>
  <c r="CR119" i="32"/>
  <c r="BF123" i="32"/>
  <c r="BQ116" i="32"/>
  <c r="AB120" i="32"/>
  <c r="AP121" i="32"/>
  <c r="AB123" i="32"/>
  <c r="CD104" i="32"/>
  <c r="AM104" i="32"/>
  <c r="BF104" i="32" s="1"/>
  <c r="R106" i="32"/>
  <c r="BM106" i="32"/>
  <c r="AF104" i="32"/>
  <c r="AI104" i="32" s="1"/>
  <c r="CR104" i="32"/>
  <c r="K105" i="32"/>
  <c r="BM105" i="32"/>
  <c r="CK105" i="32"/>
  <c r="AP99" i="32"/>
  <c r="AP94" i="32"/>
  <c r="CO93" i="32"/>
  <c r="AB95" i="32"/>
  <c r="CK97" i="32"/>
  <c r="AP98" i="32"/>
  <c r="BT98" i="32"/>
  <c r="AP100" i="32"/>
  <c r="AP102" i="32"/>
  <c r="BT102" i="32"/>
  <c r="BC83" i="32"/>
  <c r="R86" i="32"/>
  <c r="BM88" i="32"/>
  <c r="CR91" i="32"/>
  <c r="AI85" i="32"/>
  <c r="K90" i="32"/>
  <c r="BF91" i="32"/>
  <c r="CD91" i="32"/>
  <c r="CR84" i="32"/>
  <c r="CD85" i="32"/>
  <c r="CK86" i="32"/>
  <c r="AP87" i="32"/>
  <c r="BT90" i="32"/>
  <c r="CK91" i="32"/>
  <c r="K206" i="33"/>
  <c r="E68" i="32"/>
  <c r="AI69" i="32"/>
  <c r="CK71" i="32"/>
  <c r="AP72" i="32"/>
  <c r="AI73" i="32"/>
  <c r="CK73" i="32"/>
  <c r="AP74" i="32"/>
  <c r="CK75" i="32"/>
  <c r="AB69" i="32"/>
  <c r="CR71" i="32"/>
  <c r="BF73" i="32"/>
  <c r="CD40" i="32"/>
  <c r="CR41" i="32"/>
  <c r="CD42" i="32"/>
  <c r="AI43" i="32"/>
  <c r="BM43" i="32"/>
  <c r="CD44" i="32"/>
  <c r="AI45" i="32"/>
  <c r="R53" i="32"/>
  <c r="CD53" i="32"/>
  <c r="CK58" i="32"/>
  <c r="AI59" i="32"/>
  <c r="CK62" i="32"/>
  <c r="AI40" i="32"/>
  <c r="CR42" i="32"/>
  <c r="BM44" i="32"/>
  <c r="CR44" i="32"/>
  <c r="CD45" i="32"/>
  <c r="CD52" i="32"/>
  <c r="AI53" i="32"/>
  <c r="F29" i="32"/>
  <c r="AF23" i="32"/>
  <c r="Y26" i="32"/>
  <c r="AB26" i="32" s="1"/>
  <c r="BQ26" i="32"/>
  <c r="BT27" i="32"/>
  <c r="BC29" i="32"/>
  <c r="BC22" i="32" s="1"/>
  <c r="BF30" i="32"/>
  <c r="CD30" i="32"/>
  <c r="AM23" i="32"/>
  <c r="BF23" i="32" s="1"/>
  <c r="AF26" i="32"/>
  <c r="AP26" i="32" s="1"/>
  <c r="CK27" i="32"/>
  <c r="AP30" i="32"/>
  <c r="E22" i="32"/>
  <c r="AI24" i="32"/>
  <c r="BT24" i="32"/>
  <c r="CH26" i="32"/>
  <c r="CK26" i="32" s="1"/>
  <c r="AB27" i="32"/>
  <c r="BF27" i="32"/>
  <c r="BM27" i="32"/>
  <c r="AM29" i="32"/>
  <c r="AP29" i="32" s="1"/>
  <c r="CA29" i="32"/>
  <c r="CA22" i="32" s="1"/>
  <c r="BT30" i="32"/>
  <c r="AI132" i="32"/>
  <c r="CK129" i="32"/>
  <c r="AP130" i="32"/>
  <c r="BM130" i="32"/>
  <c r="CR130" i="32"/>
  <c r="CK131" i="32"/>
  <c r="K132" i="32"/>
  <c r="BT132" i="32"/>
  <c r="BT130" i="32"/>
  <c r="AI12" i="32"/>
  <c r="CR12" i="32"/>
  <c r="BM13" i="32"/>
  <c r="CK13" i="32"/>
  <c r="BF5" i="32"/>
  <c r="R6" i="32"/>
  <c r="H5" i="32"/>
  <c r="O5" i="32"/>
  <c r="AB5" i="32" s="1"/>
  <c r="CA5" i="32"/>
  <c r="CK5" i="32" s="1"/>
  <c r="AP8" i="32"/>
  <c r="CD8" i="32"/>
  <c r="BM11" i="32"/>
  <c r="R12" i="32"/>
  <c r="AP12" i="32"/>
  <c r="BF16" i="32"/>
  <c r="E5" i="32"/>
  <c r="AF5" i="32"/>
  <c r="AP5" i="32" s="1"/>
  <c r="BJ5" i="32"/>
  <c r="BT5" i="32" s="1"/>
  <c r="CR6" i="32"/>
  <c r="CO5" i="32"/>
  <c r="CR5" i="32" s="1"/>
  <c r="AB7" i="32"/>
  <c r="CD7" i="32"/>
  <c r="AI8" i="32"/>
  <c r="CK8" i="32"/>
  <c r="AM10" i="32"/>
  <c r="AN26" i="32" s="1"/>
  <c r="AP13" i="32"/>
  <c r="BT13" i="32"/>
  <c r="W12" i="32"/>
  <c r="W5" i="32"/>
  <c r="AV20" i="32"/>
  <c r="AW20" i="32"/>
  <c r="BG20" i="32"/>
  <c r="BN20" i="32" s="1"/>
  <c r="BU20" i="32" s="1"/>
  <c r="CV11" i="32"/>
  <c r="BX11" i="32"/>
  <c r="AV17" i="32"/>
  <c r="W29" i="32"/>
  <c r="W7" i="32"/>
  <c r="BZ20" i="32"/>
  <c r="V23" i="32"/>
  <c r="V22" i="32" s="1"/>
  <c r="CV20" i="32"/>
  <c r="AB128" i="32"/>
  <c r="AB30" i="32"/>
  <c r="O83" i="32"/>
  <c r="R73" i="32"/>
  <c r="R26" i="32"/>
  <c r="R30" i="32"/>
  <c r="R41" i="32"/>
  <c r="R43" i="32"/>
  <c r="R45" i="32"/>
  <c r="R132" i="32"/>
  <c r="R49" i="32"/>
  <c r="R58" i="32"/>
  <c r="R60" i="32"/>
  <c r="R62" i="32"/>
  <c r="R85" i="32"/>
  <c r="S111" i="32"/>
  <c r="AC111" i="32" s="1"/>
  <c r="AJ111" i="32" s="1"/>
  <c r="AQ111" i="32" s="1"/>
  <c r="O139" i="33"/>
  <c r="K30" i="32"/>
  <c r="K11" i="32"/>
  <c r="K26" i="32"/>
  <c r="R27" i="32"/>
  <c r="L27" i="32"/>
  <c r="R63" i="32"/>
  <c r="L64" i="32"/>
  <c r="S64" i="32" s="1"/>
  <c r="X64" i="32" s="1"/>
  <c r="H29" i="32"/>
  <c r="R29" i="32" s="1"/>
  <c r="K40" i="32"/>
  <c r="L44" i="32"/>
  <c r="L77" i="32"/>
  <c r="S77" i="32" s="1"/>
  <c r="X77" i="32" s="1"/>
  <c r="L87" i="32"/>
  <c r="S87" i="32" s="1"/>
  <c r="R91" i="32"/>
  <c r="L94" i="32"/>
  <c r="K98" i="32"/>
  <c r="L117" i="32"/>
  <c r="S117" i="32" s="1"/>
  <c r="R129" i="32"/>
  <c r="L131" i="32"/>
  <c r="O193" i="33"/>
  <c r="L59" i="32"/>
  <c r="S59" i="32" s="1"/>
  <c r="K63" i="32"/>
  <c r="L76" i="32"/>
  <c r="S76" i="32" s="1"/>
  <c r="X76" i="32" s="1"/>
  <c r="H104" i="32"/>
  <c r="H116" i="32"/>
  <c r="O18" i="33"/>
  <c r="L13" i="32"/>
  <c r="S13" i="32" s="1"/>
  <c r="X13" i="32" s="1"/>
  <c r="L56" i="32"/>
  <c r="S56" i="32" s="1"/>
  <c r="L75" i="32"/>
  <c r="S75" i="32" s="1"/>
  <c r="L88" i="32"/>
  <c r="S88" i="32" s="1"/>
  <c r="X88" i="32" s="1"/>
  <c r="L95" i="32"/>
  <c r="S95" i="32" s="1"/>
  <c r="X95" i="32" s="1"/>
  <c r="L97" i="32"/>
  <c r="S97" i="32" s="1"/>
  <c r="X97" i="32" s="1"/>
  <c r="K106" i="32"/>
  <c r="K121" i="32"/>
  <c r="L30" i="32"/>
  <c r="L84" i="32"/>
  <c r="S84" i="32" s="1"/>
  <c r="L57" i="32"/>
  <c r="S57" i="32" s="1"/>
  <c r="X57" i="32" s="1"/>
  <c r="L61" i="32"/>
  <c r="S61" i="32" s="1"/>
  <c r="X61" i="32" s="1"/>
  <c r="K134" i="32"/>
  <c r="L99" i="32"/>
  <c r="S99" i="32" s="1"/>
  <c r="AC99" i="32" s="1"/>
  <c r="AJ99" i="32" s="1"/>
  <c r="AQ99" i="32" s="1"/>
  <c r="AV99" i="32" s="1"/>
  <c r="L101" i="32"/>
  <c r="S101" i="32" s="1"/>
  <c r="AC101" i="32" s="1"/>
  <c r="AJ101" i="32" s="1"/>
  <c r="AQ101" i="32" s="1"/>
  <c r="AV101" i="32" s="1"/>
  <c r="O29" i="33"/>
  <c r="L102" i="32"/>
  <c r="S102" i="32" s="1"/>
  <c r="E104" i="32"/>
  <c r="L106" i="32"/>
  <c r="S106" i="32" s="1"/>
  <c r="AC106" i="32" s="1"/>
  <c r="AJ106" i="32" s="1"/>
  <c r="AQ106" i="32" s="1"/>
  <c r="AW106" i="32" s="1"/>
  <c r="BB106" i="32" s="1"/>
  <c r="L123" i="32"/>
  <c r="S123" i="32" s="1"/>
  <c r="X123" i="32" s="1"/>
  <c r="K128" i="32"/>
  <c r="O188" i="33"/>
  <c r="BJ116" i="32"/>
  <c r="AP117" i="32"/>
  <c r="AB118" i="32"/>
  <c r="AP119" i="32"/>
  <c r="BF120" i="32"/>
  <c r="BT122" i="32"/>
  <c r="K123" i="32"/>
  <c r="K117" i="32"/>
  <c r="B116" i="32"/>
  <c r="AB117" i="32"/>
  <c r="CA116" i="32"/>
  <c r="BM118" i="32"/>
  <c r="AB119" i="32"/>
  <c r="K120" i="32"/>
  <c r="CR120" i="32"/>
  <c r="BF121" i="32"/>
  <c r="BM121" i="32"/>
  <c r="AB122" i="32"/>
  <c r="BF118" i="32"/>
  <c r="CK122" i="32"/>
  <c r="BJ93" i="32"/>
  <c r="B93" i="32"/>
  <c r="BF95" i="32"/>
  <c r="AB96" i="32"/>
  <c r="CK96" i="32"/>
  <c r="BM97" i="32"/>
  <c r="CR97" i="32"/>
  <c r="AB99" i="32"/>
  <c r="CK99" i="32"/>
  <c r="K100" i="32"/>
  <c r="CK100" i="32"/>
  <c r="AP101" i="32"/>
  <c r="BT101" i="32"/>
  <c r="E93" i="32"/>
  <c r="BQ93" i="32"/>
  <c r="BT100" i="32"/>
  <c r="BF101" i="32"/>
  <c r="CA93" i="32"/>
  <c r="L96" i="32"/>
  <c r="S96" i="32" s="1"/>
  <c r="X96" i="32" s="1"/>
  <c r="AP96" i="32"/>
  <c r="BT96" i="32"/>
  <c r="AM93" i="32"/>
  <c r="CD97" i="32"/>
  <c r="AI98" i="32"/>
  <c r="CK98" i="32"/>
  <c r="BT99" i="32"/>
  <c r="AB101" i="32"/>
  <c r="CK101" i="32"/>
  <c r="K102" i="32"/>
  <c r="CK102" i="32"/>
  <c r="O172" i="33"/>
  <c r="CR110" i="32"/>
  <c r="CH83" i="32"/>
  <c r="CK83" i="32" s="1"/>
  <c r="BF85" i="32"/>
  <c r="CK89" i="32"/>
  <c r="L90" i="32"/>
  <c r="CK90" i="32"/>
  <c r="L91" i="32"/>
  <c r="S91" i="32" s="1"/>
  <c r="X91" i="32" s="1"/>
  <c r="AP110" i="32"/>
  <c r="CK110" i="32"/>
  <c r="BM111" i="32"/>
  <c r="K84" i="32"/>
  <c r="AI84" i="32"/>
  <c r="BM84" i="32"/>
  <c r="CK84" i="32"/>
  <c r="K85" i="32"/>
  <c r="CK85" i="32"/>
  <c r="BT86" i="32"/>
  <c r="R87" i="32"/>
  <c r="AI88" i="32"/>
  <c r="CK88" i="32"/>
  <c r="CR89" i="32"/>
  <c r="Y68" i="32"/>
  <c r="BT69" i="32"/>
  <c r="L71" i="32"/>
  <c r="S71" i="32" s="1"/>
  <c r="BF71" i="32"/>
  <c r="CK72" i="32"/>
  <c r="L73" i="32"/>
  <c r="S73" i="32" s="1"/>
  <c r="BM73" i="32"/>
  <c r="AI75" i="32"/>
  <c r="AI77" i="32"/>
  <c r="AP78" i="32"/>
  <c r="BM78" i="32"/>
  <c r="CK78" i="32"/>
  <c r="K79" i="32"/>
  <c r="BF79" i="32"/>
  <c r="BM79" i="32"/>
  <c r="AB80" i="32"/>
  <c r="AI81" i="32"/>
  <c r="BM69" i="32"/>
  <c r="CH68" i="32"/>
  <c r="BM70" i="32"/>
  <c r="R75" i="32"/>
  <c r="BF75" i="32"/>
  <c r="CK76" i="32"/>
  <c r="BF77" i="32"/>
  <c r="AB78" i="32"/>
  <c r="BT78" i="32"/>
  <c r="AI79" i="32"/>
  <c r="AP80" i="32"/>
  <c r="BM80" i="32"/>
  <c r="CK80" i="32"/>
  <c r="K81" i="32"/>
  <c r="BF81" i="32"/>
  <c r="CA68" i="32"/>
  <c r="CR74" i="32"/>
  <c r="CR75" i="32"/>
  <c r="BF41" i="32"/>
  <c r="R40" i="32"/>
  <c r="BT40" i="32"/>
  <c r="CK41" i="32"/>
  <c r="L42" i="32"/>
  <c r="S42" i="32" s="1"/>
  <c r="X42" i="32" s="1"/>
  <c r="AP42" i="32"/>
  <c r="BF46" i="32"/>
  <c r="AI47" i="32"/>
  <c r="BF48" i="32"/>
  <c r="R51" i="32"/>
  <c r="AP53" i="32"/>
  <c r="BF54" i="32"/>
  <c r="AI55" i="32"/>
  <c r="BF56" i="32"/>
  <c r="BT56" i="32"/>
  <c r="K58" i="32"/>
  <c r="AI58" i="32"/>
  <c r="BM58" i="32"/>
  <c r="R59" i="32"/>
  <c r="BT59" i="32"/>
  <c r="L60" i="32"/>
  <c r="S60" i="32" s="1"/>
  <c r="X60" i="32" s="1"/>
  <c r="AI60" i="32"/>
  <c r="K62" i="32"/>
  <c r="AI62" i="32"/>
  <c r="BM62" i="32"/>
  <c r="BT63" i="32"/>
  <c r="BT64" i="32"/>
  <c r="B39" i="32"/>
  <c r="CK40" i="32"/>
  <c r="BT41" i="32"/>
  <c r="AB42" i="32"/>
  <c r="BF44" i="32"/>
  <c r="BT44" i="32"/>
  <c r="R47" i="32"/>
  <c r="AP49" i="32"/>
  <c r="BF50" i="32"/>
  <c r="AI51" i="32"/>
  <c r="BF52" i="32"/>
  <c r="R55" i="32"/>
  <c r="AP57" i="32"/>
  <c r="BT57" i="32"/>
  <c r="K60" i="32"/>
  <c r="BT61" i="32"/>
  <c r="K64" i="32"/>
  <c r="BC39" i="32"/>
  <c r="BF43" i="32"/>
  <c r="BF49" i="32"/>
  <c r="O38" i="33"/>
  <c r="O22" i="32"/>
  <c r="R23" i="32"/>
  <c r="AB24" i="32"/>
  <c r="Y23" i="32"/>
  <c r="AI23" i="32" s="1"/>
  <c r="BJ23" i="32"/>
  <c r="BJ22" i="32" s="1"/>
  <c r="BM24" i="32"/>
  <c r="CD128" i="32"/>
  <c r="AB132" i="32"/>
  <c r="AB134" i="32"/>
  <c r="BF126" i="32"/>
  <c r="BF127" i="32"/>
  <c r="L128" i="32"/>
  <c r="S128" i="32" s="1"/>
  <c r="R128" i="32"/>
  <c r="AI128" i="32"/>
  <c r="L129" i="32"/>
  <c r="AP129" i="32"/>
  <c r="AI131" i="32"/>
  <c r="L134" i="32"/>
  <c r="S134" i="32" s="1"/>
  <c r="X134" i="32" s="1"/>
  <c r="BM134" i="32"/>
  <c r="BF130" i="32"/>
  <c r="BF131" i="32"/>
  <c r="BM131" i="32"/>
  <c r="BF133" i="32"/>
  <c r="L7" i="32"/>
  <c r="S7" i="32" s="1"/>
  <c r="AC7" i="32" s="1"/>
  <c r="AJ7" i="32" s="1"/>
  <c r="AQ7" i="32" s="1"/>
  <c r="AV7" i="32" s="1"/>
  <c r="AB11" i="32"/>
  <c r="CR11" i="32"/>
  <c r="BM12" i="32"/>
  <c r="CD13" i="32"/>
  <c r="AB16" i="32"/>
  <c r="AP16" i="32"/>
  <c r="AI19" i="32"/>
  <c r="BM18" i="32"/>
  <c r="AN8" i="32"/>
  <c r="AI6" i="32"/>
  <c r="BM6" i="32"/>
  <c r="R7" i="32"/>
  <c r="R8" i="32"/>
  <c r="BM8" i="32"/>
  <c r="BF12" i="32"/>
  <c r="AI13" i="32"/>
  <c r="CD16" i="32"/>
  <c r="R19" i="32"/>
  <c r="M4" i="33"/>
  <c r="M34" i="33" s="1"/>
  <c r="M204" i="33" s="1"/>
  <c r="CR24" i="32"/>
  <c r="CR29" i="32"/>
  <c r="CR30" i="32"/>
  <c r="CO116" i="32"/>
  <c r="CR123" i="32"/>
  <c r="CR7" i="32"/>
  <c r="CO39" i="32"/>
  <c r="CO68" i="32"/>
  <c r="CR118" i="32"/>
  <c r="CR121" i="32"/>
  <c r="CD120" i="32"/>
  <c r="CD121" i="32"/>
  <c r="CR122" i="32"/>
  <c r="CD123" i="32"/>
  <c r="CD117" i="32"/>
  <c r="CK117" i="32"/>
  <c r="CK120" i="32"/>
  <c r="CR94" i="32"/>
  <c r="CH93" i="32"/>
  <c r="CR93" i="32" s="1"/>
  <c r="CD94" i="32"/>
  <c r="CD99" i="32"/>
  <c r="CD101" i="32"/>
  <c r="CO83" i="32"/>
  <c r="CR83" i="32" s="1"/>
  <c r="CD84" i="32"/>
  <c r="CR85" i="32"/>
  <c r="CD87" i="32"/>
  <c r="CR88" i="32"/>
  <c r="CD89" i="32"/>
  <c r="CR70" i="32"/>
  <c r="CR69" i="32"/>
  <c r="CK70" i="32"/>
  <c r="CD72" i="32"/>
  <c r="CR76" i="32"/>
  <c r="CR77" i="32"/>
  <c r="CR78" i="32"/>
  <c r="CR79" i="32"/>
  <c r="CR80" i="32"/>
  <c r="CR81" i="32"/>
  <c r="CA38" i="32"/>
  <c r="CA124" i="32" s="1"/>
  <c r="CR72" i="32"/>
  <c r="CD73" i="32"/>
  <c r="CR73" i="32"/>
  <c r="CD43" i="32"/>
  <c r="CD46" i="32"/>
  <c r="CD51" i="32"/>
  <c r="CD54" i="32"/>
  <c r="CK55" i="32"/>
  <c r="CK57" i="32"/>
  <c r="CR58" i="32"/>
  <c r="CK61" i="32"/>
  <c r="CR62" i="32"/>
  <c r="CD41" i="32"/>
  <c r="CR43" i="32"/>
  <c r="CD47" i="32"/>
  <c r="CD50" i="32"/>
  <c r="CK54" i="32"/>
  <c r="CD55" i="32"/>
  <c r="CK56" i="32"/>
  <c r="CD58" i="32"/>
  <c r="CK59" i="32"/>
  <c r="CK60" i="32"/>
  <c r="CD62" i="32"/>
  <c r="CK63" i="32"/>
  <c r="CK64" i="32"/>
  <c r="CH23" i="32"/>
  <c r="CD23" i="32"/>
  <c r="CK24" i="32"/>
  <c r="CR126" i="32"/>
  <c r="CD130" i="32"/>
  <c r="CD133" i="32"/>
  <c r="CD129" i="32"/>
  <c r="CR133" i="32"/>
  <c r="CD134" i="32"/>
  <c r="CH125" i="32"/>
  <c r="CK133" i="32"/>
  <c r="CR131" i="32"/>
  <c r="CR127" i="32"/>
  <c r="CO125" i="32"/>
  <c r="CK130" i="32"/>
  <c r="CK128" i="32"/>
  <c r="CO10" i="32"/>
  <c r="CP27" i="32" s="1"/>
  <c r="CR16" i="32"/>
  <c r="CR18" i="32"/>
  <c r="CD12" i="32"/>
  <c r="CI23" i="32"/>
  <c r="CH10" i="32"/>
  <c r="CI27" i="32" s="1"/>
  <c r="CK12" i="32"/>
  <c r="CR13" i="32"/>
  <c r="CK16" i="32"/>
  <c r="CD19" i="32"/>
  <c r="CR19" i="32"/>
  <c r="AF116" i="32"/>
  <c r="BC116" i="32"/>
  <c r="BM116" i="32" s="1"/>
  <c r="L118" i="32"/>
  <c r="S118" i="32" s="1"/>
  <c r="AC118" i="32" s="1"/>
  <c r="AJ118" i="32" s="1"/>
  <c r="AQ118" i="32" s="1"/>
  <c r="AP118" i="32"/>
  <c r="BT119" i="32"/>
  <c r="R120" i="32"/>
  <c r="L121" i="32"/>
  <c r="S121" i="32" s="1"/>
  <c r="X121" i="32" s="1"/>
  <c r="R122" i="32"/>
  <c r="AP123" i="32"/>
  <c r="O116" i="32"/>
  <c r="AB116" i="32" s="1"/>
  <c r="K119" i="32"/>
  <c r="S120" i="32"/>
  <c r="AB121" i="32"/>
  <c r="BF122" i="32"/>
  <c r="R117" i="32"/>
  <c r="BF117" i="32"/>
  <c r="BT118" i="32"/>
  <c r="AI120" i="32"/>
  <c r="BF99" i="32"/>
  <c r="Y93" i="32"/>
  <c r="AI95" i="32"/>
  <c r="AP97" i="32"/>
  <c r="G206" i="33"/>
  <c r="AF93" i="32"/>
  <c r="AP93" i="32" s="1"/>
  <c r="BC93" i="32"/>
  <c r="R95" i="32"/>
  <c r="K97" i="32"/>
  <c r="AI97" i="32"/>
  <c r="L98" i="32"/>
  <c r="S98" i="32" s="1"/>
  <c r="AC98" i="32" s="1"/>
  <c r="AJ98" i="32" s="1"/>
  <c r="AQ98" i="32" s="1"/>
  <c r="AV98" i="32" s="1"/>
  <c r="AI99" i="32"/>
  <c r="L100" i="32"/>
  <c r="S100" i="32" s="1"/>
  <c r="AC100" i="32" s="1"/>
  <c r="AJ100" i="32" s="1"/>
  <c r="AQ100" i="32" s="1"/>
  <c r="AV100" i="32" s="1"/>
  <c r="AI101" i="32"/>
  <c r="BF97" i="32"/>
  <c r="O93" i="32"/>
  <c r="AB93" i="32" s="1"/>
  <c r="AI94" i="32"/>
  <c r="AI96" i="32"/>
  <c r="R97" i="32"/>
  <c r="AB98" i="32"/>
  <c r="K99" i="32"/>
  <c r="AB100" i="32"/>
  <c r="K101" i="32"/>
  <c r="AB102" i="32"/>
  <c r="BQ83" i="32"/>
  <c r="CD83" i="32" s="1"/>
  <c r="BF84" i="32"/>
  <c r="Y83" i="32"/>
  <c r="AB83" i="32" s="1"/>
  <c r="BF87" i="32"/>
  <c r="AF83" i="32"/>
  <c r="B83" i="32"/>
  <c r="R84" i="32"/>
  <c r="BM85" i="32"/>
  <c r="AI86" i="32"/>
  <c r="BF88" i="32"/>
  <c r="K91" i="32"/>
  <c r="BG91" i="32"/>
  <c r="BN91" i="32" s="1"/>
  <c r="BU91" i="32" s="1"/>
  <c r="CE91" i="32" s="1"/>
  <c r="CL91" i="32" s="1"/>
  <c r="CS91" i="32" s="1"/>
  <c r="L110" i="32"/>
  <c r="S110" i="32" s="1"/>
  <c r="AI111" i="32"/>
  <c r="H83" i="32"/>
  <c r="R83" i="32" s="1"/>
  <c r="AM83" i="32"/>
  <c r="BF83" i="32" s="1"/>
  <c r="BT85" i="32"/>
  <c r="AI87" i="32"/>
  <c r="AB88" i="32"/>
  <c r="BM89" i="32"/>
  <c r="BM90" i="32"/>
  <c r="BM91" i="32"/>
  <c r="AB110" i="32"/>
  <c r="AP111" i="32"/>
  <c r="O68" i="32"/>
  <c r="AB68" i="32" s="1"/>
  <c r="BQ68" i="32"/>
  <c r="BT68" i="32" s="1"/>
  <c r="B68" i="32"/>
  <c r="R69" i="32"/>
  <c r="BF69" i="32"/>
  <c r="K70" i="32"/>
  <c r="BF70" i="32"/>
  <c r="K71" i="32"/>
  <c r="AP71" i="32"/>
  <c r="AI72" i="32"/>
  <c r="AP73" i="32"/>
  <c r="AI74" i="32"/>
  <c r="AP75" i="32"/>
  <c r="AP77" i="32"/>
  <c r="AI78" i="32"/>
  <c r="AB79" i="32"/>
  <c r="K80" i="32"/>
  <c r="BF80" i="32"/>
  <c r="BC68" i="32"/>
  <c r="BM68" i="32" s="1"/>
  <c r="L69" i="32"/>
  <c r="S69" i="32" s="1"/>
  <c r="AP69" i="32"/>
  <c r="AB70" i="32"/>
  <c r="R71" i="32"/>
  <c r="R72" i="32"/>
  <c r="BF72" i="32"/>
  <c r="AB73" i="32"/>
  <c r="R74" i="32"/>
  <c r="BF74" i="32"/>
  <c r="AB75" i="32"/>
  <c r="AP76" i="32"/>
  <c r="K78" i="32"/>
  <c r="BF78" i="32"/>
  <c r="AP79" i="32"/>
  <c r="AI80" i="32"/>
  <c r="BT80" i="32"/>
  <c r="AB81" i="32"/>
  <c r="AP40" i="32"/>
  <c r="BM40" i="32"/>
  <c r="K41" i="32"/>
  <c r="Y39" i="32"/>
  <c r="BM41" i="32"/>
  <c r="AI42" i="32"/>
  <c r="BM42" i="32"/>
  <c r="AB43" i="32"/>
  <c r="AP43" i="32"/>
  <c r="R44" i="32"/>
  <c r="L45" i="32"/>
  <c r="S45" i="32" s="1"/>
  <c r="AC45" i="32" s="1"/>
  <c r="AJ45" i="32" s="1"/>
  <c r="AQ45" i="32" s="1"/>
  <c r="AV45" i="32" s="1"/>
  <c r="AI46" i="32"/>
  <c r="AB47" i="32"/>
  <c r="R48" i="32"/>
  <c r="AI50" i="32"/>
  <c r="AB51" i="32"/>
  <c r="R52" i="32"/>
  <c r="AI54" i="32"/>
  <c r="AB55" i="32"/>
  <c r="BM55" i="32"/>
  <c r="R56" i="32"/>
  <c r="R57" i="32"/>
  <c r="BT58" i="32"/>
  <c r="BM59" i="32"/>
  <c r="K61" i="32"/>
  <c r="R61" i="32"/>
  <c r="BT62" i="32"/>
  <c r="L63" i="32"/>
  <c r="S63" i="32" s="1"/>
  <c r="X63" i="32" s="1"/>
  <c r="BM63" i="32"/>
  <c r="R64" i="32"/>
  <c r="AP64" i="32"/>
  <c r="BM64" i="32"/>
  <c r="L65" i="32"/>
  <c r="S65" i="32" s="1"/>
  <c r="X65" i="32" s="1"/>
  <c r="I206" i="33"/>
  <c r="H39" i="32"/>
  <c r="AM39" i="32"/>
  <c r="BF39" i="32" s="1"/>
  <c r="L40" i="32"/>
  <c r="R42" i="32"/>
  <c r="L43" i="32"/>
  <c r="S43" i="32" s="1"/>
  <c r="X43" i="32" s="1"/>
  <c r="AI44" i="32"/>
  <c r="AB45" i="32"/>
  <c r="AP45" i="32"/>
  <c r="R46" i="32"/>
  <c r="AI48" i="32"/>
  <c r="AB49" i="32"/>
  <c r="R50" i="32"/>
  <c r="AI52" i="32"/>
  <c r="AB53" i="32"/>
  <c r="R54" i="32"/>
  <c r="L55" i="32"/>
  <c r="S55" i="32" s="1"/>
  <c r="AI56" i="32"/>
  <c r="BM57" i="32"/>
  <c r="K59" i="32"/>
  <c r="BT60" i="32"/>
  <c r="R65" i="32"/>
  <c r="O39" i="32"/>
  <c r="BT42" i="32"/>
  <c r="S44" i="32"/>
  <c r="X44" i="32" s="1"/>
  <c r="BM54" i="32"/>
  <c r="BM56" i="32"/>
  <c r="L58" i="32"/>
  <c r="S58" i="32" s="1"/>
  <c r="X58" i="32" s="1"/>
  <c r="AP58" i="32"/>
  <c r="L62" i="32"/>
  <c r="S62" i="32" s="1"/>
  <c r="X62" i="32" s="1"/>
  <c r="B37" i="33"/>
  <c r="B36" i="33" s="1"/>
  <c r="B204" i="33" s="1"/>
  <c r="B206" i="33" s="1"/>
  <c r="J206" i="33"/>
  <c r="R24" i="32"/>
  <c r="AP23" i="32"/>
  <c r="L24" i="32"/>
  <c r="L23" i="32" s="1"/>
  <c r="K23" i="32"/>
  <c r="B22" i="32"/>
  <c r="AP127" i="32"/>
  <c r="S129" i="32"/>
  <c r="X129" i="32" s="1"/>
  <c r="BM129" i="32"/>
  <c r="R131" i="32"/>
  <c r="BM132" i="32"/>
  <c r="R134" i="32"/>
  <c r="K126" i="32"/>
  <c r="AB127" i="32"/>
  <c r="BC125" i="32"/>
  <c r="R133" i="32"/>
  <c r="AB129" i="32"/>
  <c r="S131" i="32"/>
  <c r="AC131" i="32" s="1"/>
  <c r="AJ131" i="32" s="1"/>
  <c r="AQ131" i="32" s="1"/>
  <c r="L132" i="32"/>
  <c r="S132" i="32" s="1"/>
  <c r="X132" i="32" s="1"/>
  <c r="H10" i="32"/>
  <c r="I27" i="32" s="1"/>
  <c r="BF18" i="32"/>
  <c r="AB6" i="32"/>
  <c r="BM7" i="32"/>
  <c r="K8" i="32"/>
  <c r="Y10" i="32"/>
  <c r="BF11" i="32"/>
  <c r="BC10" i="32"/>
  <c r="BD26" i="32" s="1"/>
  <c r="BT12" i="32"/>
  <c r="Y18" i="32"/>
  <c r="AB19" i="32"/>
  <c r="BM19" i="32"/>
  <c r="I24" i="32"/>
  <c r="B10" i="32"/>
  <c r="AB13" i="32"/>
  <c r="O15" i="32"/>
  <c r="O35" i="32" s="1"/>
  <c r="H18" i="32"/>
  <c r="R18" i="32" s="1"/>
  <c r="L6" i="32"/>
  <c r="AP6" i="32"/>
  <c r="BF6" i="32"/>
  <c r="L8" i="32"/>
  <c r="S8" i="32" s="1"/>
  <c r="O10" i="32"/>
  <c r="K12" i="32"/>
  <c r="K13" i="32"/>
  <c r="R13" i="32"/>
  <c r="BF13" i="32"/>
  <c r="AB18" i="32"/>
  <c r="L19" i="32"/>
  <c r="L18" i="32" s="1"/>
  <c r="AP19" i="32"/>
  <c r="BF19" i="32"/>
  <c r="CI24" i="32"/>
  <c r="CH33" i="32"/>
  <c r="K7" i="32"/>
  <c r="W8" i="32"/>
  <c r="W23" i="32"/>
  <c r="W33" i="32"/>
  <c r="W24" i="32"/>
  <c r="V33" i="32"/>
  <c r="S6" i="32"/>
  <c r="BT6" i="32"/>
  <c r="CR8" i="32"/>
  <c r="AZ9" i="32"/>
  <c r="AV9" i="32"/>
  <c r="R11" i="32"/>
  <c r="AI11" i="32"/>
  <c r="AN27" i="32"/>
  <c r="BT11" i="32"/>
  <c r="CP26" i="32"/>
  <c r="CO34" i="32"/>
  <c r="CP34" i="32" s="1"/>
  <c r="BM16" i="32"/>
  <c r="CB30" i="32"/>
  <c r="CK15" i="32"/>
  <c r="CA35" i="32"/>
  <c r="CB29" i="32"/>
  <c r="AZ24" i="32"/>
  <c r="AT23" i="32"/>
  <c r="BM26" i="32"/>
  <c r="BF26" i="32"/>
  <c r="CO22" i="32"/>
  <c r="BX31" i="32"/>
  <c r="CV31" i="32"/>
  <c r="CX31" i="32" s="1"/>
  <c r="V124" i="32"/>
  <c r="W124" i="32" s="1"/>
  <c r="Y33" i="32"/>
  <c r="Z33" i="32" s="1"/>
  <c r="Z8" i="32"/>
  <c r="Z24" i="32"/>
  <c r="AN24" i="32"/>
  <c r="AN23" i="32"/>
  <c r="AM4" i="32"/>
  <c r="AN5" i="32" s="1"/>
  <c r="CK6" i="32"/>
  <c r="AZ8" i="32"/>
  <c r="BJ34" i="32"/>
  <c r="BK27" i="32"/>
  <c r="BK26" i="32"/>
  <c r="AZ14" i="32"/>
  <c r="AV14" i="32"/>
  <c r="B35" i="32"/>
  <c r="C35" i="32" s="1"/>
  <c r="C30" i="32"/>
  <c r="C29" i="32"/>
  <c r="AT35" i="32"/>
  <c r="AU29" i="32"/>
  <c r="AU30" i="32"/>
  <c r="AG30" i="32"/>
  <c r="AP15" i="32"/>
  <c r="AF35" i="32"/>
  <c r="AG29" i="32"/>
  <c r="BG17" i="32"/>
  <c r="BN17" i="32" s="1"/>
  <c r="BU17" i="32" s="1"/>
  <c r="AW17" i="32"/>
  <c r="BT29" i="32"/>
  <c r="O33" i="32"/>
  <c r="P8" i="32"/>
  <c r="P24" i="32"/>
  <c r="P23" i="32"/>
  <c r="X7" i="32"/>
  <c r="CI8" i="32"/>
  <c r="W138" i="32"/>
  <c r="W133" i="32"/>
  <c r="W129" i="32"/>
  <c r="W130" i="32"/>
  <c r="W126" i="32"/>
  <c r="W127" i="32"/>
  <c r="W131" i="32"/>
  <c r="W123" i="32"/>
  <c r="W122" i="32"/>
  <c r="W121" i="32"/>
  <c r="W120" i="32"/>
  <c r="W119" i="32"/>
  <c r="W118" i="32"/>
  <c r="W134" i="32"/>
  <c r="W128" i="32"/>
  <c r="W125" i="32"/>
  <c r="W132" i="32"/>
  <c r="W117" i="32"/>
  <c r="W116" i="32"/>
  <c r="W111" i="32"/>
  <c r="W110" i="32"/>
  <c r="W104" i="32"/>
  <c r="W105" i="32"/>
  <c r="W102" i="32"/>
  <c r="W101" i="32"/>
  <c r="W100" i="32"/>
  <c r="W99" i="32"/>
  <c r="W98" i="32"/>
  <c r="W97" i="32"/>
  <c r="W96" i="32"/>
  <c r="W95" i="32"/>
  <c r="W94" i="32"/>
  <c r="W93" i="32"/>
  <c r="W106" i="32"/>
  <c r="W90" i="32"/>
  <c r="W88" i="32"/>
  <c r="W87" i="32"/>
  <c r="W91" i="32"/>
  <c r="W89" i="32"/>
  <c r="W86" i="32"/>
  <c r="W84" i="32"/>
  <c r="W83" i="32"/>
  <c r="W85" i="32"/>
  <c r="W81" i="32"/>
  <c r="W80" i="32"/>
  <c r="W79" i="32"/>
  <c r="W78" i="32"/>
  <c r="W77" i="32"/>
  <c r="W76" i="32"/>
  <c r="W75" i="32"/>
  <c r="W74" i="32"/>
  <c r="W73" i="32"/>
  <c r="W72" i="32"/>
  <c r="W70" i="32"/>
  <c r="W71" i="32"/>
  <c r="W69" i="32"/>
  <c r="W68" i="32"/>
  <c r="W65" i="32"/>
  <c r="W66" i="32"/>
  <c r="W64" i="32"/>
  <c r="W63" i="32"/>
  <c r="W62" i="32"/>
  <c r="W61" i="32"/>
  <c r="W60" i="32"/>
  <c r="W59" i="32"/>
  <c r="W58" i="32"/>
  <c r="W57" i="32"/>
  <c r="W56" i="32"/>
  <c r="W55" i="32"/>
  <c r="W54" i="32"/>
  <c r="W53" i="32"/>
  <c r="W52" i="32"/>
  <c r="W51" i="32"/>
  <c r="W50" i="32"/>
  <c r="W49" i="32"/>
  <c r="W48" i="32"/>
  <c r="W47" i="32"/>
  <c r="W46" i="32"/>
  <c r="W45" i="32"/>
  <c r="W44" i="32"/>
  <c r="W43" i="32"/>
  <c r="W42" i="32"/>
  <c r="W41" i="32"/>
  <c r="W38" i="32"/>
  <c r="W15" i="32"/>
  <c r="W13" i="32"/>
  <c r="W18" i="32"/>
  <c r="W16" i="32"/>
  <c r="W10" i="32"/>
  <c r="W4" i="32"/>
  <c r="W19" i="32"/>
  <c r="W6" i="32"/>
  <c r="W22" i="32"/>
  <c r="W11" i="32"/>
  <c r="W40" i="32"/>
  <c r="W39" i="32"/>
  <c r="V36" i="32"/>
  <c r="BK8" i="32"/>
  <c r="BK24" i="32"/>
  <c r="BK23" i="32"/>
  <c r="AP7" i="32"/>
  <c r="CK7" i="32"/>
  <c r="C24" i="32"/>
  <c r="C23" i="32"/>
  <c r="B4" i="32"/>
  <c r="C5" i="32" s="1"/>
  <c r="B33" i="32"/>
  <c r="C33" i="32" s="1"/>
  <c r="C8" i="32"/>
  <c r="BF8" i="32"/>
  <c r="Y34" i="32"/>
  <c r="Z34" i="32" s="1"/>
  <c r="Z27" i="32"/>
  <c r="Z26" i="32"/>
  <c r="AP11" i="32"/>
  <c r="AF10" i="32"/>
  <c r="CK11" i="32"/>
  <c r="CA10" i="32"/>
  <c r="E10" i="32"/>
  <c r="L12" i="32"/>
  <c r="S12" i="32" s="1"/>
  <c r="AZ13" i="32"/>
  <c r="K15" i="32"/>
  <c r="K16" i="32"/>
  <c r="CV19" i="32"/>
  <c r="BX19" i="32"/>
  <c r="AZ18" i="32"/>
  <c r="S27" i="32"/>
  <c r="L26" i="32"/>
  <c r="BG31" i="32"/>
  <c r="BN31" i="32" s="1"/>
  <c r="BU31" i="32" s="1"/>
  <c r="AW31" i="32"/>
  <c r="BB31" i="32" s="1"/>
  <c r="S40" i="32"/>
  <c r="CV6" i="32"/>
  <c r="BX6" i="32"/>
  <c r="CD6" i="32"/>
  <c r="CP24" i="32"/>
  <c r="CP8" i="32"/>
  <c r="AB10" i="32"/>
  <c r="P27" i="32"/>
  <c r="CD11" i="32"/>
  <c r="BQ10" i="32"/>
  <c r="C27" i="32"/>
  <c r="C26" i="32"/>
  <c r="B34" i="32"/>
  <c r="C34" i="32" s="1"/>
  <c r="BG14" i="32"/>
  <c r="BN14" i="32" s="1"/>
  <c r="BU14" i="32" s="1"/>
  <c r="AW14" i="32"/>
  <c r="H35" i="32"/>
  <c r="I30" i="32"/>
  <c r="BD30" i="32"/>
  <c r="CO35" i="32"/>
  <c r="CP35" i="32" s="1"/>
  <c r="CP29" i="32"/>
  <c r="CP30" i="32"/>
  <c r="R16" i="32"/>
  <c r="L16" i="32"/>
  <c r="AI16" i="32"/>
  <c r="Y15" i="32"/>
  <c r="BX16" i="32"/>
  <c r="AZ15" i="32"/>
  <c r="BT16" i="32"/>
  <c r="BJ15" i="32"/>
  <c r="CV16" i="32"/>
  <c r="BB17" i="32"/>
  <c r="BX17" i="32"/>
  <c r="BZ17" i="32" s="1"/>
  <c r="CV17" i="32"/>
  <c r="CX17" i="32" s="1"/>
  <c r="CX20" i="32"/>
  <c r="CX21" i="32"/>
  <c r="BB25" i="32"/>
  <c r="AC44" i="32"/>
  <c r="AJ44" i="32" s="1"/>
  <c r="AQ44" i="32" s="1"/>
  <c r="AV44" i="32" s="1"/>
  <c r="K24" i="32"/>
  <c r="AW25" i="32"/>
  <c r="BG25" i="32"/>
  <c r="BN25" i="32" s="1"/>
  <c r="BU25" i="32" s="1"/>
  <c r="CV25" i="32"/>
  <c r="CX25" i="32" s="1"/>
  <c r="K27" i="32"/>
  <c r="W27" i="32"/>
  <c r="BX28" i="32"/>
  <c r="BZ28" i="32" s="1"/>
  <c r="F30" i="32"/>
  <c r="AN30" i="32"/>
  <c r="CI30" i="32"/>
  <c r="V34" i="32"/>
  <c r="E35" i="32"/>
  <c r="V35" i="32"/>
  <c r="BM45" i="32"/>
  <c r="BT45" i="32"/>
  <c r="CK45" i="32"/>
  <c r="CR45" i="32"/>
  <c r="AZ48" i="32"/>
  <c r="L49" i="32"/>
  <c r="S49" i="32" s="1"/>
  <c r="K49" i="32"/>
  <c r="BM49" i="32"/>
  <c r="BT49" i="32"/>
  <c r="CK49" i="32"/>
  <c r="CR49" i="32"/>
  <c r="AZ52" i="32"/>
  <c r="L53" i="32"/>
  <c r="S53" i="32" s="1"/>
  <c r="K53" i="32"/>
  <c r="BM53" i="32"/>
  <c r="BT53" i="32"/>
  <c r="CK53" i="32"/>
  <c r="CR53" i="32"/>
  <c r="CV54" i="32"/>
  <c r="BX54" i="32"/>
  <c r="BX25" i="32"/>
  <c r="BZ25" i="32" s="1"/>
  <c r="W26" i="32"/>
  <c r="AN29" i="32"/>
  <c r="CI29" i="32"/>
  <c r="AZ30" i="32"/>
  <c r="AV31" i="32"/>
  <c r="W34" i="32"/>
  <c r="W35" i="32"/>
  <c r="CH35" i="32"/>
  <c r="AB41" i="32"/>
  <c r="AI41" i="32"/>
  <c r="AZ41" i="32"/>
  <c r="CK42" i="32"/>
  <c r="CK43" i="32"/>
  <c r="CK44" i="32"/>
  <c r="AZ47" i="32"/>
  <c r="L48" i="32"/>
  <c r="S48" i="32" s="1"/>
  <c r="K48" i="32"/>
  <c r="BM48" i="32"/>
  <c r="BT48" i="32"/>
  <c r="CK48" i="32"/>
  <c r="CR48" i="32"/>
  <c r="AZ51" i="32"/>
  <c r="L52" i="32"/>
  <c r="S52" i="32" s="1"/>
  <c r="K52" i="32"/>
  <c r="BM52" i="32"/>
  <c r="BT52" i="32"/>
  <c r="CK52" i="32"/>
  <c r="CR52" i="32"/>
  <c r="CV55" i="32"/>
  <c r="BX55" i="32"/>
  <c r="K6" i="32"/>
  <c r="BQ18" i="32"/>
  <c r="K19" i="32"/>
  <c r="BX21" i="32"/>
  <c r="BZ21" i="32" s="1"/>
  <c r="AZ7" i="32"/>
  <c r="L11" i="32"/>
  <c r="AZ12" i="32"/>
  <c r="BF15" i="32"/>
  <c r="BQ15" i="32"/>
  <c r="CR15" i="32"/>
  <c r="BB20" i="32"/>
  <c r="AT26" i="32"/>
  <c r="AZ27" i="32"/>
  <c r="Y29" i="32"/>
  <c r="E39" i="32"/>
  <c r="BQ39" i="32"/>
  <c r="CR40" i="32"/>
  <c r="L41" i="32"/>
  <c r="S41" i="32" s="1"/>
  <c r="AP41" i="32"/>
  <c r="AZ42" i="32"/>
  <c r="AZ43" i="32"/>
  <c r="AZ44" i="32"/>
  <c r="AZ46" i="32"/>
  <c r="L47" i="32"/>
  <c r="S47" i="32" s="1"/>
  <c r="K47" i="32"/>
  <c r="BM47" i="32"/>
  <c r="BT47" i="32"/>
  <c r="CK47" i="32"/>
  <c r="CR47" i="32"/>
  <c r="AZ50" i="32"/>
  <c r="L51" i="32"/>
  <c r="S51" i="32" s="1"/>
  <c r="K51" i="32"/>
  <c r="BM51" i="32"/>
  <c r="BT51" i="32"/>
  <c r="CK51" i="32"/>
  <c r="CR51" i="32"/>
  <c r="AC55" i="32"/>
  <c r="AJ55" i="32" s="1"/>
  <c r="AQ55" i="32" s="1"/>
  <c r="AV55" i="32" s="1"/>
  <c r="X55" i="32"/>
  <c r="CV56" i="32"/>
  <c r="BX56" i="32"/>
  <c r="AF18" i="32"/>
  <c r="AP18" i="32" s="1"/>
  <c r="CA18" i="32"/>
  <c r="CK18" i="32" s="1"/>
  <c r="AT10" i="32"/>
  <c r="AW28" i="32"/>
  <c r="BB28" i="32" s="1"/>
  <c r="AT39" i="32"/>
  <c r="BJ39" i="32"/>
  <c r="CH39" i="32"/>
  <c r="CK39" i="32" s="1"/>
  <c r="CV40" i="32"/>
  <c r="BX40" i="32"/>
  <c r="K42" i="32"/>
  <c r="K43" i="32"/>
  <c r="K44" i="32"/>
  <c r="K45" i="32"/>
  <c r="AZ45" i="32"/>
  <c r="L46" i="32"/>
  <c r="S46" i="32" s="1"/>
  <c r="K46" i="32"/>
  <c r="BM46" i="32"/>
  <c r="BT46" i="32"/>
  <c r="CK46" i="32"/>
  <c r="CR46" i="32"/>
  <c r="AZ49" i="32"/>
  <c r="L50" i="32"/>
  <c r="S50" i="32" s="1"/>
  <c r="K50" i="32"/>
  <c r="BM50" i="32"/>
  <c r="BT50" i="32"/>
  <c r="CK50" i="32"/>
  <c r="CR50" i="32"/>
  <c r="AZ53" i="32"/>
  <c r="L54" i="32"/>
  <c r="S54" i="32" s="1"/>
  <c r="K54" i="32"/>
  <c r="AC71" i="32"/>
  <c r="AJ71" i="32" s="1"/>
  <c r="AQ71" i="32" s="1"/>
  <c r="X71" i="32"/>
  <c r="X73" i="32"/>
  <c r="AC73" i="32"/>
  <c r="AJ73" i="32" s="1"/>
  <c r="AQ73" i="32" s="1"/>
  <c r="X75" i="32"/>
  <c r="AC75" i="32"/>
  <c r="AJ75" i="32" s="1"/>
  <c r="AQ75" i="32" s="1"/>
  <c r="AC57" i="32"/>
  <c r="AJ57" i="32" s="1"/>
  <c r="AQ57" i="32" s="1"/>
  <c r="AV57" i="32" s="1"/>
  <c r="AC58" i="32"/>
  <c r="AJ58" i="32" s="1"/>
  <c r="AQ58" i="32" s="1"/>
  <c r="AV58" i="32" s="1"/>
  <c r="BG66" i="32"/>
  <c r="BN66" i="32" s="1"/>
  <c r="BU66" i="32" s="1"/>
  <c r="CE66" i="32" s="1"/>
  <c r="CL66" i="32" s="1"/>
  <c r="CS66" i="32" s="1"/>
  <c r="AW66" i="32"/>
  <c r="BB66" i="32" s="1"/>
  <c r="BT54" i="32"/>
  <c r="CR54" i="32"/>
  <c r="K55" i="32"/>
  <c r="BT55" i="32"/>
  <c r="CR55" i="32"/>
  <c r="K56" i="32"/>
  <c r="AB57" i="32"/>
  <c r="AB58" i="32"/>
  <c r="AB59" i="32"/>
  <c r="AB60" i="32"/>
  <c r="AB61" i="32"/>
  <c r="AB62" i="32"/>
  <c r="AB63" i="32"/>
  <c r="AB64" i="32"/>
  <c r="CV66" i="32"/>
  <c r="BX66" i="32"/>
  <c r="BG67" i="32"/>
  <c r="BN67" i="32" s="1"/>
  <c r="BU67" i="32" s="1"/>
  <c r="BZ67" i="32" s="1"/>
  <c r="AW67" i="32"/>
  <c r="AV67" i="32"/>
  <c r="K57" i="32"/>
  <c r="BF57" i="32"/>
  <c r="CV57" i="32"/>
  <c r="BX57" i="32"/>
  <c r="BF58" i="32"/>
  <c r="CV58" i="32"/>
  <c r="BX58" i="32"/>
  <c r="BF59" i="32"/>
  <c r="AP59" i="32"/>
  <c r="CV59" i="32"/>
  <c r="BX59" i="32"/>
  <c r="BF60" i="32"/>
  <c r="AP60" i="32"/>
  <c r="CV60" i="32"/>
  <c r="BX60" i="32"/>
  <c r="BF61" i="32"/>
  <c r="AP61" i="32"/>
  <c r="CV61" i="32"/>
  <c r="BX61" i="32"/>
  <c r="BF62" i="32"/>
  <c r="AP62" i="32"/>
  <c r="CV62" i="32"/>
  <c r="BX62" i="32"/>
  <c r="BF63" i="32"/>
  <c r="AP63" i="32"/>
  <c r="CV63" i="32"/>
  <c r="BX63" i="32"/>
  <c r="BF64" i="32"/>
  <c r="CV64" i="32"/>
  <c r="BX64" i="32"/>
  <c r="AP65" i="32"/>
  <c r="CD65" i="32"/>
  <c r="BB67" i="32"/>
  <c r="CD69" i="32"/>
  <c r="L70" i="32"/>
  <c r="S70" i="32" s="1"/>
  <c r="R70" i="32"/>
  <c r="AI70" i="32"/>
  <c r="CD70" i="32"/>
  <c r="BT72" i="32"/>
  <c r="CV72" i="32"/>
  <c r="K73" i="32"/>
  <c r="BT74" i="32"/>
  <c r="CV74" i="32"/>
  <c r="K75" i="32"/>
  <c r="K76" i="32"/>
  <c r="R76" i="32"/>
  <c r="K77" i="32"/>
  <c r="R77" i="32"/>
  <c r="AV82" i="32"/>
  <c r="BG82" i="32"/>
  <c r="BN82" i="32" s="1"/>
  <c r="BU82" i="32" s="1"/>
  <c r="AW82" i="32"/>
  <c r="K65" i="32"/>
  <c r="BX65" i="32"/>
  <c r="X66" i="32"/>
  <c r="CV67" i="32"/>
  <c r="CX67" i="32" s="1"/>
  <c r="H68" i="32"/>
  <c r="AF68" i="32"/>
  <c r="K69" i="32"/>
  <c r="AP70" i="32"/>
  <c r="AB71" i="32"/>
  <c r="BT71" i="32"/>
  <c r="CV71" i="32"/>
  <c r="CV68" i="32" s="1"/>
  <c r="K72" i="32"/>
  <c r="AB72" i="32"/>
  <c r="BT73" i="32"/>
  <c r="CV73" i="32"/>
  <c r="K74" i="32"/>
  <c r="AB74" i="32"/>
  <c r="CV75" i="32"/>
  <c r="BT75" i="32"/>
  <c r="AB76" i="32"/>
  <c r="BT76" i="32"/>
  <c r="CD76" i="32"/>
  <c r="AB77" i="32"/>
  <c r="AC77" i="32"/>
  <c r="AJ77" i="32" s="1"/>
  <c r="AQ77" i="32" s="1"/>
  <c r="AV66" i="32"/>
  <c r="AI71" i="32"/>
  <c r="L72" i="32"/>
  <c r="S72" i="32" s="1"/>
  <c r="L74" i="32"/>
  <c r="S74" i="32" s="1"/>
  <c r="BB82" i="32"/>
  <c r="L78" i="32"/>
  <c r="S78" i="32" s="1"/>
  <c r="L79" i="32"/>
  <c r="S79" i="32" s="1"/>
  <c r="L80" i="32"/>
  <c r="S80" i="32" s="1"/>
  <c r="L81" i="32"/>
  <c r="S81" i="32" s="1"/>
  <c r="AB84" i="32"/>
  <c r="BX84" i="32"/>
  <c r="AZ85" i="32"/>
  <c r="BF86" i="32"/>
  <c r="AP86" i="32"/>
  <c r="CV86" i="32"/>
  <c r="BX86" i="32"/>
  <c r="CV87" i="32"/>
  <c r="BX87" i="32"/>
  <c r="BT88" i="32"/>
  <c r="CD88" i="32"/>
  <c r="CD77" i="32"/>
  <c r="CD78" i="32"/>
  <c r="CD79" i="32"/>
  <c r="CD80" i="32"/>
  <c r="CD81" i="32"/>
  <c r="BX82" i="32"/>
  <c r="BZ82" i="32" s="1"/>
  <c r="E83" i="32"/>
  <c r="L85" i="32"/>
  <c r="S85" i="32" s="1"/>
  <c r="AP85" i="32"/>
  <c r="K86" i="32"/>
  <c r="L86" i="32"/>
  <c r="S86" i="32" s="1"/>
  <c r="AB87" i="32"/>
  <c r="R78" i="32"/>
  <c r="R79" i="32"/>
  <c r="R80" i="32"/>
  <c r="R81" i="32"/>
  <c r="AT83" i="32"/>
  <c r="BJ83" i="32"/>
  <c r="AP84" i="32"/>
  <c r="CR86" i="32"/>
  <c r="K87" i="32"/>
  <c r="BT87" i="32"/>
  <c r="CR87" i="32"/>
  <c r="K88" i="32"/>
  <c r="R88" i="32"/>
  <c r="R89" i="32"/>
  <c r="K89" i="32"/>
  <c r="BX76" i="32"/>
  <c r="BX68" i="32" s="1"/>
  <c r="BX77" i="32"/>
  <c r="BX78" i="32"/>
  <c r="BX79" i="32"/>
  <c r="BX80" i="32"/>
  <c r="BX81" i="32"/>
  <c r="AB86" i="32"/>
  <c r="L89" i="32"/>
  <c r="S89" i="32" s="1"/>
  <c r="CV90" i="32"/>
  <c r="BZ91" i="32"/>
  <c r="BG92" i="32"/>
  <c r="BN92" i="32" s="1"/>
  <c r="BU92" i="32" s="1"/>
  <c r="CE92" i="32" s="1"/>
  <c r="CL92" i="32" s="1"/>
  <c r="CS92" i="32" s="1"/>
  <c r="AW92" i="32"/>
  <c r="BB92" i="32" s="1"/>
  <c r="S94" i="32"/>
  <c r="AZ94" i="32"/>
  <c r="AZ95" i="32"/>
  <c r="CV96" i="32"/>
  <c r="BX96" i="32"/>
  <c r="R90" i="32"/>
  <c r="AP90" i="32"/>
  <c r="AB91" i="32"/>
  <c r="BT93" i="32"/>
  <c r="K94" i="32"/>
  <c r="BT94" i="32"/>
  <c r="K95" i="32"/>
  <c r="BT95" i="32"/>
  <c r="K96" i="32"/>
  <c r="AC96" i="32"/>
  <c r="AJ96" i="32" s="1"/>
  <c r="AQ96" i="32" s="1"/>
  <c r="AV96" i="32" s="1"/>
  <c r="AB97" i="32"/>
  <c r="AC97" i="32"/>
  <c r="AJ97" i="32" s="1"/>
  <c r="AQ97" i="32" s="1"/>
  <c r="AV97" i="32" s="1"/>
  <c r="CV97" i="32"/>
  <c r="BX97" i="32"/>
  <c r="X98" i="32"/>
  <c r="CV99" i="32"/>
  <c r="BX99" i="32"/>
  <c r="CV101" i="32"/>
  <c r="BX101" i="32"/>
  <c r="CV89" i="32"/>
  <c r="S90" i="32"/>
  <c r="BX90" i="32"/>
  <c r="CV91" i="32"/>
  <c r="CV92" i="32"/>
  <c r="BX92" i="32"/>
  <c r="H93" i="32"/>
  <c r="R94" i="32"/>
  <c r="AV106" i="32"/>
  <c r="BG106" i="32"/>
  <c r="BN106" i="32" s="1"/>
  <c r="BU106" i="32" s="1"/>
  <c r="CE106" i="32" s="1"/>
  <c r="CL106" i="32" s="1"/>
  <c r="CS106" i="32" s="1"/>
  <c r="BX88" i="32"/>
  <c r="AP89" i="32"/>
  <c r="AP91" i="32"/>
  <c r="AV92" i="32"/>
  <c r="CK94" i="32"/>
  <c r="CK95" i="32"/>
  <c r="CV98" i="32"/>
  <c r="BX98" i="32"/>
  <c r="CV100" i="32"/>
  <c r="BX100" i="32"/>
  <c r="CV102" i="32"/>
  <c r="BX102" i="32"/>
  <c r="AV103" i="32"/>
  <c r="BG103" i="32"/>
  <c r="BN103" i="32" s="1"/>
  <c r="BU103" i="32" s="1"/>
  <c r="L104" i="32"/>
  <c r="R105" i="32"/>
  <c r="AP105" i="32"/>
  <c r="BG108" i="32"/>
  <c r="BN108" i="32" s="1"/>
  <c r="BU108" i="32" s="1"/>
  <c r="AC110" i="32"/>
  <c r="X110" i="32"/>
  <c r="R98" i="32"/>
  <c r="R99" i="32"/>
  <c r="R100" i="32"/>
  <c r="R101" i="32"/>
  <c r="R102" i="32"/>
  <c r="AZ104" i="32"/>
  <c r="BT104" i="32"/>
  <c r="CD105" i="32"/>
  <c r="X106" i="32"/>
  <c r="CV106" i="32"/>
  <c r="AZ107" i="32"/>
  <c r="AT104" i="32"/>
  <c r="BX108" i="32"/>
  <c r="BZ108" i="32" s="1"/>
  <c r="BB108" i="32"/>
  <c r="CV108" i="32"/>
  <c r="CX108" i="32" s="1"/>
  <c r="AP104" i="32"/>
  <c r="AV107" i="32"/>
  <c r="X111" i="32"/>
  <c r="CV105" i="32"/>
  <c r="BG107" i="32"/>
  <c r="BN107" i="32" s="1"/>
  <c r="BU107" i="32" s="1"/>
  <c r="AW107" i="32"/>
  <c r="R110" i="32"/>
  <c r="R111" i="32"/>
  <c r="BX118" i="32"/>
  <c r="CV118" i="32"/>
  <c r="AZ116" i="32"/>
  <c r="K110" i="32"/>
  <c r="BT110" i="32"/>
  <c r="BX110" i="32"/>
  <c r="CV110" i="32"/>
  <c r="K111" i="32"/>
  <c r="BT111" i="32"/>
  <c r="BX111" i="32"/>
  <c r="CV111" i="32"/>
  <c r="X118" i="32"/>
  <c r="CV120" i="32"/>
  <c r="BX120" i="32"/>
  <c r="BX119" i="32"/>
  <c r="CV119" i="32"/>
  <c r="AC120" i="32"/>
  <c r="AJ120" i="32" s="1"/>
  <c r="AQ120" i="32" s="1"/>
  <c r="X120" i="32"/>
  <c r="K118" i="32"/>
  <c r="L119" i="32"/>
  <c r="CK119" i="32"/>
  <c r="BM120" i="32"/>
  <c r="CK121" i="32"/>
  <c r="CV122" i="32"/>
  <c r="BT123" i="32"/>
  <c r="E116" i="32"/>
  <c r="CK118" i="32"/>
  <c r="R119" i="32"/>
  <c r="AI119" i="32"/>
  <c r="BM119" i="32"/>
  <c r="BT121" i="32"/>
  <c r="CV121" i="32"/>
  <c r="L122" i="32"/>
  <c r="S122" i="32" s="1"/>
  <c r="BM122" i="32"/>
  <c r="CH116" i="32"/>
  <c r="R118" i="32"/>
  <c r="AI118" i="32"/>
  <c r="AZ123" i="32"/>
  <c r="K122" i="32"/>
  <c r="CK123" i="32"/>
  <c r="R121" i="32"/>
  <c r="AI121" i="32"/>
  <c r="AZ128" i="32"/>
  <c r="AT125" i="32"/>
  <c r="AZ129" i="32"/>
  <c r="L127" i="32"/>
  <c r="S127" i="32" s="1"/>
  <c r="E125" i="32"/>
  <c r="K127" i="32"/>
  <c r="R123" i="32"/>
  <c r="AI123" i="32"/>
  <c r="BT126" i="32"/>
  <c r="BJ125" i="32"/>
  <c r="X128" i="32"/>
  <c r="AC128" i="32"/>
  <c r="AJ128" i="32" s="1"/>
  <c r="AQ128" i="32" s="1"/>
  <c r="R130" i="32"/>
  <c r="L130" i="32"/>
  <c r="S130" i="32" s="1"/>
  <c r="BF132" i="32"/>
  <c r="AM125" i="32"/>
  <c r="AB126" i="32"/>
  <c r="O125" i="32"/>
  <c r="BM128" i="32"/>
  <c r="CD131" i="32"/>
  <c r="R126" i="32"/>
  <c r="L126" i="32"/>
  <c r="BM126" i="32"/>
  <c r="R127" i="32"/>
  <c r="CK127" i="32"/>
  <c r="BF128" i="32"/>
  <c r="BF129" i="32"/>
  <c r="BT131" i="32"/>
  <c r="AP132" i="32"/>
  <c r="CR132" i="32"/>
  <c r="AP138" i="32"/>
  <c r="AI138" i="32"/>
  <c r="Y125" i="32"/>
  <c r="AF125" i="32"/>
  <c r="AP125" i="32" s="1"/>
  <c r="AP126" i="32"/>
  <c r="BT127" i="32"/>
  <c r="AP128" i="32"/>
  <c r="CR128" i="32"/>
  <c r="K129" i="32"/>
  <c r="CR129" i="32"/>
  <c r="AI130" i="32"/>
  <c r="BX130" i="32"/>
  <c r="K131" i="32"/>
  <c r="AP131" i="32"/>
  <c r="CK132" i="32"/>
  <c r="H125" i="32"/>
  <c r="BX126" i="32"/>
  <c r="CD126" i="32"/>
  <c r="BQ125" i="32"/>
  <c r="CA125" i="32"/>
  <c r="CK126" i="32"/>
  <c r="AI129" i="32"/>
  <c r="K130" i="32"/>
  <c r="X131" i="32"/>
  <c r="AZ132" i="32"/>
  <c r="AI133" i="32"/>
  <c r="BX133" i="32"/>
  <c r="CV133" i="32"/>
  <c r="BG135" i="32"/>
  <c r="BN135" i="32" s="1"/>
  <c r="BU135" i="32" s="1"/>
  <c r="BZ135" i="32" s="1"/>
  <c r="AV135" i="32"/>
  <c r="L133" i="32"/>
  <c r="S133" i="32" s="1"/>
  <c r="AB133" i="32"/>
  <c r="BT133" i="32"/>
  <c r="AI134" i="32"/>
  <c r="CK134" i="32"/>
  <c r="E206" i="33"/>
  <c r="AZ136" i="32"/>
  <c r="AV136" i="32"/>
  <c r="AJ138" i="32"/>
  <c r="AQ138" i="32" s="1"/>
  <c r="K133" i="32"/>
  <c r="CV138" i="32"/>
  <c r="CX138" i="32" s="1"/>
  <c r="BB138" i="32"/>
  <c r="D206" i="33"/>
  <c r="AB15" i="32" l="1"/>
  <c r="X45" i="32"/>
  <c r="K5" i="32"/>
  <c r="CD116" i="32"/>
  <c r="BF116" i="32"/>
  <c r="CD68" i="32"/>
  <c r="X105" i="32"/>
  <c r="AC105" i="32"/>
  <c r="S104" i="32"/>
  <c r="X104" i="32" s="1"/>
  <c r="AC65" i="32"/>
  <c r="AJ65" i="32" s="1"/>
  <c r="AQ65" i="32" s="1"/>
  <c r="P30" i="32"/>
  <c r="AM35" i="32"/>
  <c r="AB33" i="32"/>
  <c r="CR26" i="32"/>
  <c r="AM34" i="32"/>
  <c r="AN34" i="32" s="1"/>
  <c r="BM93" i="32"/>
  <c r="CK68" i="32"/>
  <c r="CD93" i="32"/>
  <c r="AC121" i="32"/>
  <c r="AJ121" i="32" s="1"/>
  <c r="AQ121" i="32" s="1"/>
  <c r="AV121" i="32" s="1"/>
  <c r="CK93" i="32"/>
  <c r="BT83" i="32"/>
  <c r="AC64" i="32"/>
  <c r="AJ64" i="32" s="1"/>
  <c r="AQ64" i="32" s="1"/>
  <c r="AV64" i="32" s="1"/>
  <c r="BM10" i="32"/>
  <c r="AM33" i="32"/>
  <c r="CH34" i="32"/>
  <c r="CI34" i="32" s="1"/>
  <c r="BT116" i="32"/>
  <c r="AC132" i="32"/>
  <c r="AJ132" i="32" s="1"/>
  <c r="AQ132" i="32" s="1"/>
  <c r="P29" i="32"/>
  <c r="R35" i="32"/>
  <c r="BD27" i="32"/>
  <c r="Z23" i="32"/>
  <c r="CI26" i="32"/>
  <c r="S5" i="32"/>
  <c r="X5" i="32" s="1"/>
  <c r="CR68" i="32"/>
  <c r="BF125" i="32"/>
  <c r="R15" i="32"/>
  <c r="BC34" i="32"/>
  <c r="H33" i="32"/>
  <c r="BF10" i="32"/>
  <c r="R125" i="32"/>
  <c r="P35" i="32"/>
  <c r="S19" i="32"/>
  <c r="CP23" i="32"/>
  <c r="R104" i="32"/>
  <c r="H206" i="33"/>
  <c r="CR116" i="32"/>
  <c r="X101" i="32"/>
  <c r="X100" i="32"/>
  <c r="CO38" i="32"/>
  <c r="CO124" i="32" s="1"/>
  <c r="CQ118" i="32" s="1"/>
  <c r="AM38" i="32"/>
  <c r="AM124" i="32" s="1"/>
  <c r="AN124" i="32" s="1"/>
  <c r="BM39" i="32"/>
  <c r="BD29" i="32"/>
  <c r="BM34" i="32"/>
  <c r="BM29" i="32"/>
  <c r="AM22" i="32"/>
  <c r="AF22" i="32"/>
  <c r="BC35" i="32"/>
  <c r="BD35" i="32" s="1"/>
  <c r="F206" i="33"/>
  <c r="CK29" i="32"/>
  <c r="CD29" i="32"/>
  <c r="CD26" i="32"/>
  <c r="BQ22" i="32"/>
  <c r="CD22" i="32" s="1"/>
  <c r="BJ33" i="32"/>
  <c r="BK33" i="32" s="1"/>
  <c r="H22" i="32"/>
  <c r="R22" i="32" s="1"/>
  <c r="BF29" i="32"/>
  <c r="AI26" i="32"/>
  <c r="BT26" i="32"/>
  <c r="CD5" i="32"/>
  <c r="BM5" i="32"/>
  <c r="L5" i="32"/>
  <c r="R5" i="32"/>
  <c r="AI5" i="32"/>
  <c r="O4" i="32"/>
  <c r="P5" i="32" s="1"/>
  <c r="AB39" i="32"/>
  <c r="R93" i="32"/>
  <c r="AC43" i="32"/>
  <c r="AJ43" i="32" s="1"/>
  <c r="AQ43" i="32" s="1"/>
  <c r="AV43" i="32" s="1"/>
  <c r="P85" i="32"/>
  <c r="AC95" i="32"/>
  <c r="AJ95" i="32" s="1"/>
  <c r="AQ95" i="32" s="1"/>
  <c r="AV95" i="32" s="1"/>
  <c r="AC123" i="32"/>
  <c r="AJ123" i="32" s="1"/>
  <c r="AQ123" i="32" s="1"/>
  <c r="AC76" i="32"/>
  <c r="AJ76" i="32" s="1"/>
  <c r="AQ76" i="32" s="1"/>
  <c r="O34" i="32"/>
  <c r="AB34" i="32" s="1"/>
  <c r="R10" i="32"/>
  <c r="R33" i="32"/>
  <c r="AC42" i="32"/>
  <c r="AJ42" i="32" s="1"/>
  <c r="AQ42" i="32" s="1"/>
  <c r="AV42" i="32" s="1"/>
  <c r="R116" i="32"/>
  <c r="AC13" i="32"/>
  <c r="AJ13" i="32" s="1"/>
  <c r="AQ13" i="32" s="1"/>
  <c r="AV13" i="32" s="1"/>
  <c r="AC134" i="32"/>
  <c r="AJ134" i="32" s="1"/>
  <c r="AQ134" i="32" s="1"/>
  <c r="AW134" i="32" s="1"/>
  <c r="BB134" i="32" s="1"/>
  <c r="AC88" i="32"/>
  <c r="AJ88" i="32" s="1"/>
  <c r="AQ88" i="32" s="1"/>
  <c r="AC61" i="32"/>
  <c r="AJ61" i="32" s="1"/>
  <c r="AQ61" i="32" s="1"/>
  <c r="AV61" i="32" s="1"/>
  <c r="P26" i="32"/>
  <c r="P39" i="32"/>
  <c r="P62" i="32"/>
  <c r="O38" i="32"/>
  <c r="O124" i="32" s="1"/>
  <c r="P124" i="32" s="1"/>
  <c r="X87" i="32"/>
  <c r="AC87" i="32"/>
  <c r="AJ87" i="32" s="1"/>
  <c r="AQ87" i="32" s="1"/>
  <c r="AV87" i="32" s="1"/>
  <c r="AC102" i="32"/>
  <c r="AJ102" i="32" s="1"/>
  <c r="AQ102" i="32" s="1"/>
  <c r="AV102" i="32" s="1"/>
  <c r="X102" i="32"/>
  <c r="X56" i="32"/>
  <c r="AC56" i="32"/>
  <c r="AJ56" i="32" s="1"/>
  <c r="AQ56" i="32" s="1"/>
  <c r="AV56" i="32" s="1"/>
  <c r="K116" i="32"/>
  <c r="K35" i="32"/>
  <c r="K29" i="32"/>
  <c r="H34" i="32"/>
  <c r="I34" i="32" s="1"/>
  <c r="AC60" i="32"/>
  <c r="AJ60" i="32" s="1"/>
  <c r="AQ60" i="32" s="1"/>
  <c r="AV60" i="32" s="1"/>
  <c r="I29" i="32"/>
  <c r="O37" i="33"/>
  <c r="O36" i="33" s="1"/>
  <c r="AC129" i="32"/>
  <c r="AJ129" i="32" s="1"/>
  <c r="AQ129" i="32" s="1"/>
  <c r="AV129" i="32" s="1"/>
  <c r="K83" i="32"/>
  <c r="K104" i="32"/>
  <c r="BZ106" i="32"/>
  <c r="I8" i="32"/>
  <c r="AC91" i="32"/>
  <c r="AJ91" i="32" s="1"/>
  <c r="AQ91" i="32" s="1"/>
  <c r="AW91" i="32" s="1"/>
  <c r="BB91" i="32" s="1"/>
  <c r="BZ66" i="32"/>
  <c r="I23" i="32"/>
  <c r="O4" i="33"/>
  <c r="O34" i="33" s="1"/>
  <c r="X59" i="32"/>
  <c r="AC59" i="32"/>
  <c r="AJ59" i="32" s="1"/>
  <c r="AQ59" i="32" s="1"/>
  <c r="AV59" i="32" s="1"/>
  <c r="AC117" i="32"/>
  <c r="X117" i="32"/>
  <c r="L93" i="32"/>
  <c r="I26" i="32"/>
  <c r="H4" i="32"/>
  <c r="I5" i="32" s="1"/>
  <c r="X99" i="32"/>
  <c r="S24" i="32"/>
  <c r="X24" i="32" s="1"/>
  <c r="AC62" i="32"/>
  <c r="AJ62" i="32" s="1"/>
  <c r="AQ62" i="32" s="1"/>
  <c r="AV62" i="32" s="1"/>
  <c r="S30" i="32"/>
  <c r="L29" i="32"/>
  <c r="L22" i="32" s="1"/>
  <c r="CX106" i="32"/>
  <c r="AV91" i="32"/>
  <c r="AI39" i="32"/>
  <c r="AC63" i="32"/>
  <c r="AJ63" i="32" s="1"/>
  <c r="AQ63" i="32" s="1"/>
  <c r="AV63" i="32" s="1"/>
  <c r="BT23" i="32"/>
  <c r="BM23" i="32"/>
  <c r="AB23" i="32"/>
  <c r="M206" i="33"/>
  <c r="CR125" i="32"/>
  <c r="L206" i="33"/>
  <c r="CX66" i="32"/>
  <c r="CO33" i="32"/>
  <c r="CP33" i="32" s="1"/>
  <c r="CO4" i="32"/>
  <c r="CP5" i="32" s="1"/>
  <c r="CQ51" i="32"/>
  <c r="CQ40" i="32"/>
  <c r="CQ111" i="32"/>
  <c r="CX91" i="32"/>
  <c r="CQ78" i="32"/>
  <c r="CQ95" i="32"/>
  <c r="CQ89" i="32"/>
  <c r="CQ39" i="32"/>
  <c r="CQ87" i="32"/>
  <c r="CQ106" i="32"/>
  <c r="CR23" i="32"/>
  <c r="CH22" i="32"/>
  <c r="CK22" i="32" s="1"/>
  <c r="CK23" i="32"/>
  <c r="CK125" i="32"/>
  <c r="CR10" i="32"/>
  <c r="CH4" i="32"/>
  <c r="CI5" i="32" s="1"/>
  <c r="CR35" i="32"/>
  <c r="AI83" i="32"/>
  <c r="Y38" i="32"/>
  <c r="B38" i="32"/>
  <c r="B124" i="32" s="1"/>
  <c r="D138" i="32" s="1"/>
  <c r="CX92" i="32"/>
  <c r="BZ92" i="32"/>
  <c r="AP116" i="32"/>
  <c r="AI116" i="32"/>
  <c r="K93" i="32"/>
  <c r="AI93" i="32"/>
  <c r="BF93" i="32"/>
  <c r="BM83" i="32"/>
  <c r="AP83" i="32"/>
  <c r="D42" i="32"/>
  <c r="D85" i="32"/>
  <c r="D84" i="32"/>
  <c r="D52" i="32"/>
  <c r="D120" i="32"/>
  <c r="D101" i="32"/>
  <c r="D72" i="32"/>
  <c r="D118" i="32"/>
  <c r="D123" i="32"/>
  <c r="D102" i="32"/>
  <c r="D104" i="32"/>
  <c r="D89" i="32"/>
  <c r="D81" i="32"/>
  <c r="D70" i="32"/>
  <c r="D64" i="32"/>
  <c r="D60" i="32"/>
  <c r="D47" i="32"/>
  <c r="D44" i="32"/>
  <c r="D111" i="32"/>
  <c r="D59" i="32"/>
  <c r="BF68" i="32"/>
  <c r="BC38" i="32"/>
  <c r="BC124" i="32" s="1"/>
  <c r="BE121" i="32" s="1"/>
  <c r="R39" i="32"/>
  <c r="AP39" i="32"/>
  <c r="P33" i="32"/>
  <c r="X8" i="32"/>
  <c r="AC8" i="32"/>
  <c r="AJ8" i="32" s="1"/>
  <c r="AQ8" i="32" s="1"/>
  <c r="K18" i="32"/>
  <c r="BG138" i="32"/>
  <c r="BN138" i="32" s="1"/>
  <c r="BU138" i="32" s="1"/>
  <c r="AV138" i="32"/>
  <c r="AC133" i="32"/>
  <c r="AJ133" i="32" s="1"/>
  <c r="AQ133" i="32" s="1"/>
  <c r="X133" i="32"/>
  <c r="CV132" i="32"/>
  <c r="BX132" i="32"/>
  <c r="BG132" i="32"/>
  <c r="BN132" i="32" s="1"/>
  <c r="BU132" i="32" s="1"/>
  <c r="CE132" i="32" s="1"/>
  <c r="CL132" i="32" s="1"/>
  <c r="CS132" i="32" s="1"/>
  <c r="AW132" i="32"/>
  <c r="BB132" i="32" s="1"/>
  <c r="BG134" i="32"/>
  <c r="BN134" i="32" s="1"/>
  <c r="BU134" i="32" s="1"/>
  <c r="BG123" i="32"/>
  <c r="BN123" i="32" s="1"/>
  <c r="BU123" i="32" s="1"/>
  <c r="CE123" i="32" s="1"/>
  <c r="CL123" i="32" s="1"/>
  <c r="CS123" i="32" s="1"/>
  <c r="AW123" i="32"/>
  <c r="BB123" i="32" s="1"/>
  <c r="AV123" i="32"/>
  <c r="BX136" i="32"/>
  <c r="BZ136" i="32" s="1"/>
  <c r="CV136" i="32"/>
  <c r="CX136" i="32" s="1"/>
  <c r="BB136" i="32"/>
  <c r="CD125" i="32"/>
  <c r="S126" i="32"/>
  <c r="L125" i="32"/>
  <c r="AB125" i="32"/>
  <c r="AC130" i="32"/>
  <c r="AJ130" i="32" s="1"/>
  <c r="AQ130" i="32" s="1"/>
  <c r="X130" i="32"/>
  <c r="K125" i="32"/>
  <c r="AJ105" i="32"/>
  <c r="AC104" i="32"/>
  <c r="AW99" i="32"/>
  <c r="BB99" i="32" s="1"/>
  <c r="BG99" i="32"/>
  <c r="BN99" i="32" s="1"/>
  <c r="BU99" i="32" s="1"/>
  <c r="CE99" i="32" s="1"/>
  <c r="CL99" i="32" s="1"/>
  <c r="CS99" i="32" s="1"/>
  <c r="CX99" i="32" s="1"/>
  <c r="AC90" i="32"/>
  <c r="AJ90" i="32" s="1"/>
  <c r="AQ90" i="32" s="1"/>
  <c r="X90" i="32"/>
  <c r="AW102" i="32"/>
  <c r="BB102" i="32" s="1"/>
  <c r="BG96" i="32"/>
  <c r="BN96" i="32" s="1"/>
  <c r="BU96" i="32" s="1"/>
  <c r="CE96" i="32" s="1"/>
  <c r="CL96" i="32" s="1"/>
  <c r="CS96" i="32" s="1"/>
  <c r="CX96" i="32" s="1"/>
  <c r="AW96" i="32"/>
  <c r="BB96" i="32" s="1"/>
  <c r="CV95" i="32"/>
  <c r="BX95" i="32"/>
  <c r="X94" i="32"/>
  <c r="S93" i="32"/>
  <c r="X93" i="32" s="1"/>
  <c r="AC94" i="32"/>
  <c r="X79" i="32"/>
  <c r="AC79" i="32"/>
  <c r="AJ79" i="32" s="1"/>
  <c r="AQ79" i="32" s="1"/>
  <c r="AC74" i="32"/>
  <c r="AJ74" i="32" s="1"/>
  <c r="AQ74" i="32" s="1"/>
  <c r="X74" i="32"/>
  <c r="L83" i="32"/>
  <c r="AV77" i="32"/>
  <c r="BG77" i="32"/>
  <c r="BN77" i="32" s="1"/>
  <c r="BU77" i="32" s="1"/>
  <c r="CE77" i="32" s="1"/>
  <c r="CL77" i="32" s="1"/>
  <c r="CS77" i="32" s="1"/>
  <c r="CX77" i="32" s="1"/>
  <c r="AW77" i="32"/>
  <c r="BB77" i="32" s="1"/>
  <c r="AV76" i="32"/>
  <c r="BG76" i="32"/>
  <c r="BN76" i="32" s="1"/>
  <c r="BU76" i="32" s="1"/>
  <c r="CE76" i="32" s="1"/>
  <c r="CL76" i="32" s="1"/>
  <c r="CS76" i="32" s="1"/>
  <c r="CX76" i="32" s="1"/>
  <c r="AW76" i="32"/>
  <c r="BB76" i="32" s="1"/>
  <c r="AW65" i="32"/>
  <c r="BB65" i="32" s="1"/>
  <c r="AV65" i="32"/>
  <c r="BG65" i="32"/>
  <c r="BN65" i="32" s="1"/>
  <c r="BU65" i="32" s="1"/>
  <c r="CE65" i="32" s="1"/>
  <c r="CL65" i="32" s="1"/>
  <c r="CS65" i="32" s="1"/>
  <c r="CX65" i="32" s="1"/>
  <c r="BG58" i="32"/>
  <c r="BN58" i="32" s="1"/>
  <c r="BU58" i="32" s="1"/>
  <c r="CE58" i="32" s="1"/>
  <c r="CL58" i="32" s="1"/>
  <c r="CS58" i="32" s="1"/>
  <c r="CX58" i="32" s="1"/>
  <c r="AW58" i="32"/>
  <c r="BB58" i="32" s="1"/>
  <c r="BG73" i="32"/>
  <c r="BN73" i="32" s="1"/>
  <c r="BU73" i="32" s="1"/>
  <c r="AW73" i="32"/>
  <c r="BB73" i="32" s="1"/>
  <c r="AV73" i="32"/>
  <c r="AC54" i="32"/>
  <c r="AJ54" i="32" s="1"/>
  <c r="AQ54" i="32" s="1"/>
  <c r="X54" i="32"/>
  <c r="AC50" i="32"/>
  <c r="AJ50" i="32" s="1"/>
  <c r="AQ50" i="32" s="1"/>
  <c r="X50" i="32"/>
  <c r="AC46" i="32"/>
  <c r="AJ46" i="32" s="1"/>
  <c r="AQ46" i="32" s="1"/>
  <c r="X46" i="32"/>
  <c r="CD39" i="32"/>
  <c r="BQ38" i="32"/>
  <c r="AZ26" i="32"/>
  <c r="CV27" i="32"/>
  <c r="BX27" i="32"/>
  <c r="S11" i="32"/>
  <c r="L10" i="32"/>
  <c r="BX30" i="32"/>
  <c r="AZ29" i="32"/>
  <c r="BA29" i="32" s="1"/>
  <c r="CV30" i="32"/>
  <c r="CV52" i="32"/>
  <c r="BX52" i="32"/>
  <c r="CV48" i="32"/>
  <c r="BX48" i="32"/>
  <c r="AZ35" i="32"/>
  <c r="BA30" i="32"/>
  <c r="BA35" i="32"/>
  <c r="AN35" i="32"/>
  <c r="BD34" i="32"/>
  <c r="BR8" i="32"/>
  <c r="BR24" i="32"/>
  <c r="BR23" i="32"/>
  <c r="BQ33" i="32"/>
  <c r="BR33" i="32" s="1"/>
  <c r="BQ4" i="32"/>
  <c r="BR5" i="32" s="1"/>
  <c r="P125" i="32"/>
  <c r="L39" i="32"/>
  <c r="BD24" i="32"/>
  <c r="BD23" i="32"/>
  <c r="BC4" i="32"/>
  <c r="BD5" i="32" s="1"/>
  <c r="BC33" i="32"/>
  <c r="BD8" i="32"/>
  <c r="I33" i="32"/>
  <c r="AN133" i="32"/>
  <c r="AN134" i="32"/>
  <c r="AN130" i="32"/>
  <c r="AN126" i="32"/>
  <c r="AN138" i="32"/>
  <c r="AN131" i="32"/>
  <c r="AN127" i="32"/>
  <c r="AN129" i="32"/>
  <c r="AN128" i="32"/>
  <c r="AN125" i="32"/>
  <c r="AN132" i="32"/>
  <c r="AN123" i="32"/>
  <c r="AN121" i="32"/>
  <c r="AN118" i="32"/>
  <c r="AN122" i="32"/>
  <c r="AN119" i="32"/>
  <c r="AN120" i="32"/>
  <c r="AN117" i="32"/>
  <c r="AN116" i="32"/>
  <c r="AN111" i="32"/>
  <c r="AN110" i="32"/>
  <c r="AN106" i="32"/>
  <c r="AN102" i="32"/>
  <c r="AN101" i="32"/>
  <c r="AN100" i="32"/>
  <c r="AN99" i="32"/>
  <c r="AN98" i="32"/>
  <c r="AN97" i="32"/>
  <c r="AN96" i="32"/>
  <c r="AN95" i="32"/>
  <c r="AN94" i="32"/>
  <c r="AN93" i="32"/>
  <c r="AN105" i="32"/>
  <c r="AN104" i="32"/>
  <c r="AN91" i="32"/>
  <c r="AN89" i="32"/>
  <c r="AN88" i="32"/>
  <c r="AN87" i="32"/>
  <c r="AN86" i="32"/>
  <c r="AN85" i="32"/>
  <c r="AN90" i="32"/>
  <c r="AN81" i="32"/>
  <c r="AN80" i="32"/>
  <c r="AN79" i="32"/>
  <c r="AN78" i="32"/>
  <c r="AN77" i="32"/>
  <c r="AN76" i="32"/>
  <c r="AN84" i="32"/>
  <c r="AN83" i="32"/>
  <c r="AN75" i="32"/>
  <c r="AN73" i="32"/>
  <c r="AN71" i="32"/>
  <c r="AN66" i="32"/>
  <c r="AN69" i="32"/>
  <c r="AN68" i="32"/>
  <c r="AN65" i="32"/>
  <c r="AN64" i="32"/>
  <c r="AN63" i="32"/>
  <c r="AN62" i="32"/>
  <c r="AN61" i="32"/>
  <c r="AN60" i="32"/>
  <c r="AN59" i="32"/>
  <c r="AN58" i="32"/>
  <c r="AN57" i="32"/>
  <c r="AN74" i="32"/>
  <c r="AN72" i="32"/>
  <c r="AN70" i="32"/>
  <c r="AN56" i="32"/>
  <c r="AN55" i="32"/>
  <c r="AN54" i="32"/>
  <c r="AN53" i="32"/>
  <c r="AN52" i="32"/>
  <c r="AN51" i="32"/>
  <c r="AN50" i="32"/>
  <c r="AN49" i="32"/>
  <c r="AN48" i="32"/>
  <c r="AN47" i="32"/>
  <c r="AN46" i="32"/>
  <c r="AN45" i="32"/>
  <c r="AN44" i="32"/>
  <c r="AN43" i="32"/>
  <c r="AN42" i="32"/>
  <c r="AN41" i="32"/>
  <c r="AN18" i="32"/>
  <c r="AN16" i="32"/>
  <c r="AN10" i="32"/>
  <c r="AN4" i="32"/>
  <c r="AN22" i="32"/>
  <c r="AN19" i="32"/>
  <c r="AN11" i="32"/>
  <c r="AN6" i="32"/>
  <c r="AN12" i="32"/>
  <c r="AN7" i="32"/>
  <c r="AN40" i="32"/>
  <c r="AN39" i="32"/>
  <c r="AM36" i="32"/>
  <c r="AN15" i="32"/>
  <c r="AN13" i="32"/>
  <c r="BZ31" i="32"/>
  <c r="AT22" i="32"/>
  <c r="CK35" i="32"/>
  <c r="CI138" i="32"/>
  <c r="CI133" i="32"/>
  <c r="CI134" i="32"/>
  <c r="CI130" i="32"/>
  <c r="CI126" i="32"/>
  <c r="CI131" i="32"/>
  <c r="CI127" i="32"/>
  <c r="CI129" i="32"/>
  <c r="CI128" i="32"/>
  <c r="CI132" i="32"/>
  <c r="CI123" i="32"/>
  <c r="CI122" i="32"/>
  <c r="CI121" i="32"/>
  <c r="CI120" i="32"/>
  <c r="CI119" i="32"/>
  <c r="CI118" i="32"/>
  <c r="CI117" i="32"/>
  <c r="CI125" i="32"/>
  <c r="CI116" i="32"/>
  <c r="CI111" i="32"/>
  <c r="CI110" i="32"/>
  <c r="CI105" i="32"/>
  <c r="CI106" i="32"/>
  <c r="CI104" i="32"/>
  <c r="CI102" i="32"/>
  <c r="CI101" i="32"/>
  <c r="CI100" i="32"/>
  <c r="CI99" i="32"/>
  <c r="CI98" i="32"/>
  <c r="CI97" i="32"/>
  <c r="CI96" i="32"/>
  <c r="CI95" i="32"/>
  <c r="CI94" i="32"/>
  <c r="CI93" i="32"/>
  <c r="CI91" i="32"/>
  <c r="CI89" i="32"/>
  <c r="CI88" i="32"/>
  <c r="CI87" i="32"/>
  <c r="CI90" i="32"/>
  <c r="CI86" i="32"/>
  <c r="CI85" i="32"/>
  <c r="CI84" i="32"/>
  <c r="CI83" i="32"/>
  <c r="CI81" i="32"/>
  <c r="CI80" i="32"/>
  <c r="CI79" i="32"/>
  <c r="CI78" i="32"/>
  <c r="CI77" i="32"/>
  <c r="CI76" i="32"/>
  <c r="CI75" i="32"/>
  <c r="CI74" i="32"/>
  <c r="CI73" i="32"/>
  <c r="CI72" i="32"/>
  <c r="CI71" i="32"/>
  <c r="CI70" i="32"/>
  <c r="CI69" i="32"/>
  <c r="CI68" i="32"/>
  <c r="CI66" i="32"/>
  <c r="CI65" i="32"/>
  <c r="CI64" i="32"/>
  <c r="CI63" i="32"/>
  <c r="CI62" i="32"/>
  <c r="CI61" i="32"/>
  <c r="CI60" i="32"/>
  <c r="CI59" i="32"/>
  <c r="CI58" i="32"/>
  <c r="CI57" i="32"/>
  <c r="CI56" i="32"/>
  <c r="CI55" i="32"/>
  <c r="CI54" i="32"/>
  <c r="CI53" i="32"/>
  <c r="CI52" i="32"/>
  <c r="CI51" i="32"/>
  <c r="CI50" i="32"/>
  <c r="CI49" i="32"/>
  <c r="CI48" i="32"/>
  <c r="CI47" i="32"/>
  <c r="CI46" i="32"/>
  <c r="CI45" i="32"/>
  <c r="CI44" i="32"/>
  <c r="CI43" i="32"/>
  <c r="CI42" i="32"/>
  <c r="CI40" i="32"/>
  <c r="CI18" i="32"/>
  <c r="CI16" i="32"/>
  <c r="CI10" i="32"/>
  <c r="CI4" i="32"/>
  <c r="CI22" i="32"/>
  <c r="CI19" i="32"/>
  <c r="CI11" i="32"/>
  <c r="CI6" i="32"/>
  <c r="CH36" i="32"/>
  <c r="CI36" i="32" s="1"/>
  <c r="CI12" i="32"/>
  <c r="CI7" i="32"/>
  <c r="CI41" i="32"/>
  <c r="CI39" i="32"/>
  <c r="CI15" i="32"/>
  <c r="CI13" i="32"/>
  <c r="BG128" i="32"/>
  <c r="BN128" i="32" s="1"/>
  <c r="BU128" i="32" s="1"/>
  <c r="CE128" i="32" s="1"/>
  <c r="CL128" i="32" s="1"/>
  <c r="CS128" i="32" s="1"/>
  <c r="AW128" i="32"/>
  <c r="BB128" i="32" s="1"/>
  <c r="S119" i="32"/>
  <c r="L116" i="32"/>
  <c r="BG118" i="32"/>
  <c r="BN118" i="32" s="1"/>
  <c r="BU118" i="32" s="1"/>
  <c r="CE118" i="32" s="1"/>
  <c r="CL118" i="32" s="1"/>
  <c r="CS118" i="32" s="1"/>
  <c r="CX118" i="32" s="1"/>
  <c r="AW118" i="32"/>
  <c r="BB118" i="32" s="1"/>
  <c r="AV132" i="32"/>
  <c r="AI125" i="32"/>
  <c r="AV118" i="32"/>
  <c r="CK116" i="32"/>
  <c r="AW101" i="32"/>
  <c r="BB101" i="32" s="1"/>
  <c r="BG101" i="32"/>
  <c r="BN101" i="32" s="1"/>
  <c r="BU101" i="32" s="1"/>
  <c r="CE101" i="32" s="1"/>
  <c r="CL101" i="32" s="1"/>
  <c r="CS101" i="32" s="1"/>
  <c r="CX101" i="32" s="1"/>
  <c r="AC127" i="32"/>
  <c r="AJ127" i="32" s="1"/>
  <c r="AQ127" i="32" s="1"/>
  <c r="X127" i="32"/>
  <c r="CV128" i="32"/>
  <c r="BX128" i="32"/>
  <c r="AZ125" i="32"/>
  <c r="CV123" i="32"/>
  <c r="BX123" i="32"/>
  <c r="AC122" i="32"/>
  <c r="AJ122" i="32" s="1"/>
  <c r="AQ122" i="32" s="1"/>
  <c r="X122" i="32"/>
  <c r="AW111" i="32"/>
  <c r="BB111" i="32" s="1"/>
  <c r="AV111" i="32"/>
  <c r="BG111" i="32"/>
  <c r="BN111" i="32" s="1"/>
  <c r="BU111" i="32" s="1"/>
  <c r="CE111" i="32" s="1"/>
  <c r="CL111" i="32" s="1"/>
  <c r="CS111" i="32" s="1"/>
  <c r="CX111" i="32" s="1"/>
  <c r="CV107" i="32"/>
  <c r="CX107" i="32" s="1"/>
  <c r="BX107" i="32"/>
  <c r="BB107" i="32"/>
  <c r="BZ103" i="32"/>
  <c r="CE103" i="32"/>
  <c r="CL103" i="32" s="1"/>
  <c r="CS103" i="32" s="1"/>
  <c r="CX103" i="32" s="1"/>
  <c r="AW100" i="32"/>
  <c r="BB100" i="32" s="1"/>
  <c r="BG100" i="32"/>
  <c r="BN100" i="32" s="1"/>
  <c r="BU100" i="32" s="1"/>
  <c r="CE100" i="32" s="1"/>
  <c r="CL100" i="32" s="1"/>
  <c r="CS100" i="32" s="1"/>
  <c r="CX100" i="32" s="1"/>
  <c r="BZ77" i="32"/>
  <c r="X85" i="32"/>
  <c r="AC85" i="32"/>
  <c r="AJ85" i="32" s="1"/>
  <c r="AQ85" i="32" s="1"/>
  <c r="AV88" i="32"/>
  <c r="BG88" i="32"/>
  <c r="BN88" i="32" s="1"/>
  <c r="BU88" i="32" s="1"/>
  <c r="CE88" i="32" s="1"/>
  <c r="CL88" i="32" s="1"/>
  <c r="CS88" i="32" s="1"/>
  <c r="CX88" i="32" s="1"/>
  <c r="AW88" i="32"/>
  <c r="BB88" i="32" s="1"/>
  <c r="X78" i="32"/>
  <c r="AC78" i="32"/>
  <c r="AJ78" i="32" s="1"/>
  <c r="AQ78" i="32" s="1"/>
  <c r="AC72" i="32"/>
  <c r="AJ72" i="32" s="1"/>
  <c r="AQ72" i="32" s="1"/>
  <c r="X72" i="32"/>
  <c r="S83" i="32"/>
  <c r="X83" i="32" s="1"/>
  <c r="AC84" i="32"/>
  <c r="AJ84" i="32" s="1"/>
  <c r="AQ84" i="32" s="1"/>
  <c r="X84" i="32"/>
  <c r="L68" i="32"/>
  <c r="BG61" i="32"/>
  <c r="BN61" i="32" s="1"/>
  <c r="BU61" i="32" s="1"/>
  <c r="CE61" i="32" s="1"/>
  <c r="CL61" i="32" s="1"/>
  <c r="CS61" i="32" s="1"/>
  <c r="CX61" i="32" s="1"/>
  <c r="AW61" i="32"/>
  <c r="BB61" i="32" s="1"/>
  <c r="BG57" i="32"/>
  <c r="BN57" i="32" s="1"/>
  <c r="BU57" i="32" s="1"/>
  <c r="CE57" i="32" s="1"/>
  <c r="CL57" i="32" s="1"/>
  <c r="CS57" i="32" s="1"/>
  <c r="CX57" i="32" s="1"/>
  <c r="AW57" i="32"/>
  <c r="BB57" i="32" s="1"/>
  <c r="CH38" i="32"/>
  <c r="CI38" i="32" s="1"/>
  <c r="CR39" i="32"/>
  <c r="AU26" i="32"/>
  <c r="AT34" i="32"/>
  <c r="AU34" i="32" s="1"/>
  <c r="AU27" i="32"/>
  <c r="AW55" i="32"/>
  <c r="BB55" i="32" s="1"/>
  <c r="BG55" i="32"/>
  <c r="BN55" i="32" s="1"/>
  <c r="BU55" i="32" s="1"/>
  <c r="CE55" i="32" s="1"/>
  <c r="CL55" i="32" s="1"/>
  <c r="CS55" i="32" s="1"/>
  <c r="CX55" i="32" s="1"/>
  <c r="CV50" i="32"/>
  <c r="BX50" i="32"/>
  <c r="CV46" i="32"/>
  <c r="BX46" i="32"/>
  <c r="CV43" i="32"/>
  <c r="BX43" i="32"/>
  <c r="X41" i="32"/>
  <c r="AC41" i="32"/>
  <c r="AJ41" i="32" s="1"/>
  <c r="AQ41" i="32" s="1"/>
  <c r="BR30" i="32"/>
  <c r="BQ35" i="32"/>
  <c r="CD35" i="32" s="1"/>
  <c r="BR29" i="32"/>
  <c r="CD15" i="32"/>
  <c r="CD18" i="32"/>
  <c r="CV51" i="32"/>
  <c r="BX51" i="32"/>
  <c r="CV47" i="32"/>
  <c r="BX47" i="32"/>
  <c r="F35" i="32"/>
  <c r="Q122" i="32"/>
  <c r="Q118" i="32"/>
  <c r="Q111" i="32"/>
  <c r="Q91" i="32"/>
  <c r="Q102" i="32"/>
  <c r="Q98" i="32"/>
  <c r="Q87" i="32"/>
  <c r="Q94" i="32"/>
  <c r="Q81" i="32"/>
  <c r="Q77" i="32"/>
  <c r="Q73" i="32"/>
  <c r="Q68" i="32"/>
  <c r="Q64" i="32"/>
  <c r="Q60" i="32"/>
  <c r="Q56" i="32"/>
  <c r="Q47" i="32"/>
  <c r="Q48" i="32"/>
  <c r="Q39" i="32"/>
  <c r="Q38" i="32"/>
  <c r="CV15" i="32"/>
  <c r="L15" i="32"/>
  <c r="S16" i="32"/>
  <c r="I35" i="32"/>
  <c r="CD10" i="32"/>
  <c r="BR26" i="32"/>
  <c r="BQ34" i="32"/>
  <c r="BT34" i="32" s="1"/>
  <c r="BR27" i="32"/>
  <c r="P34" i="32"/>
  <c r="AC40" i="32"/>
  <c r="X40" i="32"/>
  <c r="S39" i="32"/>
  <c r="S26" i="32"/>
  <c r="X26" i="32" s="1"/>
  <c r="AC27" i="32"/>
  <c r="X27" i="32"/>
  <c r="BX18" i="32"/>
  <c r="R34" i="32"/>
  <c r="AC12" i="32"/>
  <c r="AJ12" i="32" s="1"/>
  <c r="AQ12" i="32" s="1"/>
  <c r="X12" i="32"/>
  <c r="AG26" i="32"/>
  <c r="AF34" i="32"/>
  <c r="AP34" i="32" s="1"/>
  <c r="AG27" i="32"/>
  <c r="AP10" i="32"/>
  <c r="AI10" i="32"/>
  <c r="F24" i="32"/>
  <c r="F23" i="32"/>
  <c r="E33" i="32"/>
  <c r="K33" i="32" s="1"/>
  <c r="F8" i="32"/>
  <c r="E4" i="32"/>
  <c r="F5" i="32" s="1"/>
  <c r="I138" i="32"/>
  <c r="I132" i="32"/>
  <c r="I128" i="32"/>
  <c r="I129" i="32"/>
  <c r="I133" i="32"/>
  <c r="I127" i="32"/>
  <c r="I126" i="32"/>
  <c r="I134" i="32"/>
  <c r="I131" i="32"/>
  <c r="I130" i="32"/>
  <c r="I125" i="32"/>
  <c r="I122" i="32"/>
  <c r="I118" i="32"/>
  <c r="I121" i="32"/>
  <c r="I119" i="32"/>
  <c r="I117" i="32"/>
  <c r="I123" i="32"/>
  <c r="I120" i="32"/>
  <c r="I116" i="32"/>
  <c r="I111" i="32"/>
  <c r="I110" i="32"/>
  <c r="I106" i="32"/>
  <c r="I105" i="32"/>
  <c r="I91" i="32"/>
  <c r="I90" i="32"/>
  <c r="I104" i="32"/>
  <c r="I102" i="32"/>
  <c r="I101" i="32"/>
  <c r="I100" i="32"/>
  <c r="I99" i="32"/>
  <c r="I98" i="32"/>
  <c r="I97" i="32"/>
  <c r="I96" i="32"/>
  <c r="I95" i="32"/>
  <c r="I94" i="32"/>
  <c r="I93" i="32"/>
  <c r="I89" i="32"/>
  <c r="I88" i="32"/>
  <c r="I87" i="32"/>
  <c r="I86" i="32"/>
  <c r="I85" i="32"/>
  <c r="I84" i="32"/>
  <c r="I83" i="32"/>
  <c r="I81" i="32"/>
  <c r="I80" i="32"/>
  <c r="I79" i="32"/>
  <c r="I78" i="32"/>
  <c r="I77" i="32"/>
  <c r="I76" i="32"/>
  <c r="I75" i="32"/>
  <c r="I74" i="32"/>
  <c r="I73" i="32"/>
  <c r="I72" i="32"/>
  <c r="I71" i="32"/>
  <c r="I70" i="32"/>
  <c r="I68" i="32"/>
  <c r="I69" i="32"/>
  <c r="I65" i="32"/>
  <c r="I64" i="32"/>
  <c r="I63" i="32"/>
  <c r="I62" i="32"/>
  <c r="I61" i="32"/>
  <c r="I60" i="32"/>
  <c r="I59" i="32"/>
  <c r="I58" i="32"/>
  <c r="I57" i="32"/>
  <c r="I66" i="32"/>
  <c r="I56" i="32"/>
  <c r="I55" i="32"/>
  <c r="I52" i="32"/>
  <c r="I48" i="32"/>
  <c r="I40" i="32"/>
  <c r="I12" i="32"/>
  <c r="I7" i="32"/>
  <c r="I53" i="32"/>
  <c r="I49" i="32"/>
  <c r="I39" i="32"/>
  <c r="I13" i="32"/>
  <c r="R4" i="32"/>
  <c r="I16" i="32"/>
  <c r="I15" i="32"/>
  <c r="I54" i="32"/>
  <c r="I50" i="32"/>
  <c r="I46" i="32"/>
  <c r="I45" i="32"/>
  <c r="I44" i="32"/>
  <c r="I43" i="32"/>
  <c r="I42" i="32"/>
  <c r="I51" i="32"/>
  <c r="I47" i="32"/>
  <c r="I41" i="32"/>
  <c r="I19" i="32"/>
  <c r="I18" i="32"/>
  <c r="I10" i="32"/>
  <c r="I6" i="32"/>
  <c r="I4" i="32"/>
  <c r="I11" i="32"/>
  <c r="AW7" i="32"/>
  <c r="BB7" i="32" s="1"/>
  <c r="BG7" i="32"/>
  <c r="BN7" i="32" s="1"/>
  <c r="BU7" i="32" s="1"/>
  <c r="CE7" i="32" s="1"/>
  <c r="CL7" i="32" s="1"/>
  <c r="CS7" i="32" s="1"/>
  <c r="BG42" i="32"/>
  <c r="BN42" i="32" s="1"/>
  <c r="BU42" i="32" s="1"/>
  <c r="CE42" i="32" s="1"/>
  <c r="CL42" i="32" s="1"/>
  <c r="CS42" i="32" s="1"/>
  <c r="AW42" i="32"/>
  <c r="BB42" i="32" s="1"/>
  <c r="BT18" i="32"/>
  <c r="BK34" i="32"/>
  <c r="CB8" i="32"/>
  <c r="CB24" i="32"/>
  <c r="CB23" i="32"/>
  <c r="CA33" i="32"/>
  <c r="CK33" i="32" s="1"/>
  <c r="CA4" i="32"/>
  <c r="CB5" i="32" s="1"/>
  <c r="V140" i="32"/>
  <c r="BM22" i="32"/>
  <c r="BF22" i="32"/>
  <c r="CV24" i="32"/>
  <c r="AZ23" i="32"/>
  <c r="BX24" i="32"/>
  <c r="CB35" i="32"/>
  <c r="BG13" i="32"/>
  <c r="BN13" i="32" s="1"/>
  <c r="BU13" i="32" s="1"/>
  <c r="CE13" i="32" s="1"/>
  <c r="CL13" i="32" s="1"/>
  <c r="CS13" i="32" s="1"/>
  <c r="AW13" i="32"/>
  <c r="BB13" i="32" s="1"/>
  <c r="CR34" i="32"/>
  <c r="M24" i="32"/>
  <c r="M23" i="32"/>
  <c r="L4" i="32"/>
  <c r="M5" i="32" s="1"/>
  <c r="L33" i="32"/>
  <c r="M33" i="32" s="1"/>
  <c r="M8" i="32"/>
  <c r="BG121" i="32"/>
  <c r="BN121" i="32" s="1"/>
  <c r="BU121" i="32" s="1"/>
  <c r="AW121" i="32"/>
  <c r="BB121" i="32" s="1"/>
  <c r="CV116" i="32"/>
  <c r="AJ117" i="32"/>
  <c r="CV104" i="32"/>
  <c r="AW98" i="32"/>
  <c r="BB98" i="32" s="1"/>
  <c r="BG98" i="32"/>
  <c r="BN98" i="32" s="1"/>
  <c r="BU98" i="32" s="1"/>
  <c r="CE98" i="32" s="1"/>
  <c r="CL98" i="32" s="1"/>
  <c r="CS98" i="32" s="1"/>
  <c r="CX98" i="32" s="1"/>
  <c r="BG97" i="32"/>
  <c r="BN97" i="32" s="1"/>
  <c r="BU97" i="32" s="1"/>
  <c r="CE97" i="32" s="1"/>
  <c r="CL97" i="32" s="1"/>
  <c r="CS97" i="32" s="1"/>
  <c r="CX97" i="32" s="1"/>
  <c r="AW97" i="32"/>
  <c r="BB97" i="32" s="1"/>
  <c r="CV94" i="32"/>
  <c r="BX94" i="32"/>
  <c r="AZ93" i="32"/>
  <c r="X86" i="32"/>
  <c r="AC86" i="32"/>
  <c r="AJ86" i="32" s="1"/>
  <c r="AQ86" i="32" s="1"/>
  <c r="X81" i="32"/>
  <c r="AC81" i="32"/>
  <c r="AJ81" i="32" s="1"/>
  <c r="AQ81" i="32" s="1"/>
  <c r="AI68" i="32"/>
  <c r="AP68" i="32"/>
  <c r="AF38" i="32"/>
  <c r="BZ61" i="32"/>
  <c r="AC69" i="32"/>
  <c r="X69" i="32"/>
  <c r="S68" i="32"/>
  <c r="X68" i="32" s="1"/>
  <c r="BG64" i="32"/>
  <c r="BN64" i="32" s="1"/>
  <c r="BU64" i="32" s="1"/>
  <c r="CE64" i="32" s="1"/>
  <c r="CL64" i="32" s="1"/>
  <c r="CS64" i="32" s="1"/>
  <c r="CX64" i="32" s="1"/>
  <c r="AW64" i="32"/>
  <c r="BB64" i="32" s="1"/>
  <c r="BG75" i="32"/>
  <c r="BN75" i="32" s="1"/>
  <c r="BU75" i="32" s="1"/>
  <c r="AW75" i="32"/>
  <c r="BB75" i="32" s="1"/>
  <c r="AV75" i="32"/>
  <c r="AW56" i="32"/>
  <c r="BB56" i="32" s="1"/>
  <c r="BG56" i="32"/>
  <c r="BN56" i="32" s="1"/>
  <c r="BU56" i="32" s="1"/>
  <c r="CE56" i="32" s="1"/>
  <c r="CL56" i="32" s="1"/>
  <c r="CS56" i="32" s="1"/>
  <c r="CX56" i="32" s="1"/>
  <c r="CV53" i="32"/>
  <c r="BX53" i="32"/>
  <c r="CV49" i="32"/>
  <c r="BX49" i="32"/>
  <c r="CV45" i="32"/>
  <c r="BX45" i="32"/>
  <c r="BJ38" i="32"/>
  <c r="BT39" i="32"/>
  <c r="AU24" i="32"/>
  <c r="AU23" i="32"/>
  <c r="AT4" i="32"/>
  <c r="AU5" i="32" s="1"/>
  <c r="AT33" i="32"/>
  <c r="AU8" i="32"/>
  <c r="E38" i="32"/>
  <c r="K39" i="32"/>
  <c r="CV7" i="32"/>
  <c r="BX7" i="32"/>
  <c r="CV41" i="32"/>
  <c r="BX41" i="32"/>
  <c r="AZ39" i="32"/>
  <c r="AC53" i="32"/>
  <c r="AJ53" i="32" s="1"/>
  <c r="AQ53" i="32" s="1"/>
  <c r="X53" i="32"/>
  <c r="AC49" i="32"/>
  <c r="AJ49" i="32" s="1"/>
  <c r="AQ49" i="32" s="1"/>
  <c r="X49" i="32"/>
  <c r="BJ35" i="32"/>
  <c r="BK29" i="32"/>
  <c r="BK30" i="32"/>
  <c r="BT15" i="32"/>
  <c r="BJ4" i="32"/>
  <c r="BK5" i="32" s="1"/>
  <c r="BX15" i="32"/>
  <c r="BM15" i="32"/>
  <c r="CP127" i="32"/>
  <c r="CP125" i="32"/>
  <c r="CP122" i="32"/>
  <c r="CP123" i="32"/>
  <c r="CP119" i="32"/>
  <c r="CP105" i="32"/>
  <c r="CP89" i="32"/>
  <c r="CP99" i="32"/>
  <c r="CP95" i="32"/>
  <c r="CP87" i="32"/>
  <c r="CP83" i="32"/>
  <c r="CP78" i="32"/>
  <c r="CP74" i="32"/>
  <c r="CP70" i="32"/>
  <c r="CP65" i="32"/>
  <c r="CP61" i="32"/>
  <c r="CP57" i="32"/>
  <c r="CP53" i="32"/>
  <c r="CP22" i="32"/>
  <c r="CP15" i="32"/>
  <c r="CP38" i="32"/>
  <c r="CP51" i="32"/>
  <c r="CP44" i="32"/>
  <c r="CP40" i="32"/>
  <c r="CP16" i="32"/>
  <c r="CV18" i="32"/>
  <c r="BX13" i="32"/>
  <c r="BZ13" i="32" s="1"/>
  <c r="CV13" i="32"/>
  <c r="F27" i="32"/>
  <c r="F26" i="32"/>
  <c r="K10" i="32"/>
  <c r="E34" i="32"/>
  <c r="V113" i="32"/>
  <c r="V109" i="32"/>
  <c r="V114" i="32"/>
  <c r="W142" i="32"/>
  <c r="W141" i="32"/>
  <c r="AP35" i="32"/>
  <c r="CI35" i="32"/>
  <c r="BX14" i="32"/>
  <c r="BZ14" i="32" s="1"/>
  <c r="CV14" i="32"/>
  <c r="CX14" i="32" s="1"/>
  <c r="BB14" i="32"/>
  <c r="BT10" i="32"/>
  <c r="S18" i="32"/>
  <c r="X18" i="32" s="1"/>
  <c r="AC19" i="32"/>
  <c r="X19" i="32"/>
  <c r="BB9" i="32"/>
  <c r="CV9" i="32"/>
  <c r="CX9" i="32" s="1"/>
  <c r="BX9" i="32"/>
  <c r="BZ9" i="32" s="1"/>
  <c r="AC6" i="32"/>
  <c r="AC5" i="32" s="1"/>
  <c r="X6" i="32"/>
  <c r="CR33" i="32"/>
  <c r="AW131" i="32"/>
  <c r="BB131" i="32" s="1"/>
  <c r="AV131" i="32"/>
  <c r="BG131" i="32"/>
  <c r="BN131" i="32" s="1"/>
  <c r="BU131" i="32" s="1"/>
  <c r="BM125" i="32"/>
  <c r="BT125" i="32"/>
  <c r="BX129" i="32"/>
  <c r="CV129" i="32"/>
  <c r="AV128" i="32"/>
  <c r="BG120" i="32"/>
  <c r="BN120" i="32" s="1"/>
  <c r="BU120" i="32" s="1"/>
  <c r="CE120" i="32" s="1"/>
  <c r="CL120" i="32" s="1"/>
  <c r="CS120" i="32" s="1"/>
  <c r="CX120" i="32" s="1"/>
  <c r="AW120" i="32"/>
  <c r="BB120" i="32" s="1"/>
  <c r="AV120" i="32"/>
  <c r="BZ118" i="32"/>
  <c r="BX116" i="32"/>
  <c r="AJ110" i="32"/>
  <c r="AC89" i="32"/>
  <c r="AJ89" i="32" s="1"/>
  <c r="AQ89" i="32" s="1"/>
  <c r="X89" i="32"/>
  <c r="CV85" i="32"/>
  <c r="CV83" i="32" s="1"/>
  <c r="BX85" i="32"/>
  <c r="AZ83" i="32"/>
  <c r="X80" i="32"/>
  <c r="AC80" i="32"/>
  <c r="AJ80" i="32" s="1"/>
  <c r="AQ80" i="32" s="1"/>
  <c r="K68" i="32"/>
  <c r="R68" i="32"/>
  <c r="H38" i="32"/>
  <c r="AC70" i="32"/>
  <c r="AJ70" i="32" s="1"/>
  <c r="AQ70" i="32" s="1"/>
  <c r="X70" i="32"/>
  <c r="BG63" i="32"/>
  <c r="BN63" i="32" s="1"/>
  <c r="BU63" i="32" s="1"/>
  <c r="CE63" i="32" s="1"/>
  <c r="CL63" i="32" s="1"/>
  <c r="CS63" i="32" s="1"/>
  <c r="CX63" i="32" s="1"/>
  <c r="AW63" i="32"/>
  <c r="BB63" i="32" s="1"/>
  <c r="BG59" i="32"/>
  <c r="BN59" i="32" s="1"/>
  <c r="BU59" i="32" s="1"/>
  <c r="CE59" i="32" s="1"/>
  <c r="CL59" i="32" s="1"/>
  <c r="CS59" i="32" s="1"/>
  <c r="CX59" i="32" s="1"/>
  <c r="AW59" i="32"/>
  <c r="BB59" i="32" s="1"/>
  <c r="BG71" i="32"/>
  <c r="BN71" i="32" s="1"/>
  <c r="BU71" i="32" s="1"/>
  <c r="AW71" i="32"/>
  <c r="BB71" i="32" s="1"/>
  <c r="AV71" i="32"/>
  <c r="AT38" i="32"/>
  <c r="AC51" i="32"/>
  <c r="AJ51" i="32" s="1"/>
  <c r="AQ51" i="32" s="1"/>
  <c r="X51" i="32"/>
  <c r="AC47" i="32"/>
  <c r="AJ47" i="32" s="1"/>
  <c r="AQ47" i="32" s="1"/>
  <c r="X47" i="32"/>
  <c r="CV44" i="32"/>
  <c r="BX44" i="32"/>
  <c r="CV42" i="32"/>
  <c r="BX42" i="32"/>
  <c r="Y22" i="32"/>
  <c r="AI29" i="32"/>
  <c r="AB29" i="32"/>
  <c r="CV12" i="32"/>
  <c r="AZ10" i="32"/>
  <c r="BX12" i="32"/>
  <c r="AC52" i="32"/>
  <c r="AJ52" i="32" s="1"/>
  <c r="AQ52" i="32" s="1"/>
  <c r="X52" i="32"/>
  <c r="AC48" i="32"/>
  <c r="AJ48" i="32" s="1"/>
  <c r="AQ48" i="32" s="1"/>
  <c r="X48" i="32"/>
  <c r="BG44" i="32"/>
  <c r="BN44" i="32" s="1"/>
  <c r="BU44" i="32" s="1"/>
  <c r="CE44" i="32" s="1"/>
  <c r="CL44" i="32" s="1"/>
  <c r="CS44" i="32" s="1"/>
  <c r="AW44" i="32"/>
  <c r="BB44" i="32" s="1"/>
  <c r="Y35" i="32"/>
  <c r="Z35" i="32" s="1"/>
  <c r="Z29" i="32"/>
  <c r="Z30" i="32"/>
  <c r="AI15" i="32"/>
  <c r="Y4" i="32"/>
  <c r="Z5" i="32" s="1"/>
  <c r="AI18" i="32"/>
  <c r="CB26" i="32"/>
  <c r="CA34" i="32"/>
  <c r="CK34" i="32" s="1"/>
  <c r="CB27" i="32"/>
  <c r="CK10" i="32"/>
  <c r="AI34" i="32"/>
  <c r="C132" i="32"/>
  <c r="C128" i="32"/>
  <c r="C138" i="32"/>
  <c r="C129" i="32"/>
  <c r="C127" i="32"/>
  <c r="C126" i="32"/>
  <c r="C124" i="32"/>
  <c r="C134" i="32"/>
  <c r="C131" i="32"/>
  <c r="C130" i="32"/>
  <c r="C123" i="32"/>
  <c r="C133" i="32"/>
  <c r="C125" i="32"/>
  <c r="C121" i="32"/>
  <c r="C118" i="32"/>
  <c r="C119" i="32"/>
  <c r="C122" i="32"/>
  <c r="C120" i="32"/>
  <c r="C117" i="32"/>
  <c r="C111" i="32"/>
  <c r="C110" i="32"/>
  <c r="C116" i="32"/>
  <c r="C105" i="32"/>
  <c r="C104" i="32"/>
  <c r="C102" i="32"/>
  <c r="C101" i="32"/>
  <c r="C100" i="32"/>
  <c r="C99" i="32"/>
  <c r="C98" i="32"/>
  <c r="C97" i="32"/>
  <c r="C96" i="32"/>
  <c r="C95" i="32"/>
  <c r="C94" i="32"/>
  <c r="C106" i="32"/>
  <c r="C93" i="32"/>
  <c r="C89" i="32"/>
  <c r="C88" i="32"/>
  <c r="C87" i="32"/>
  <c r="C86" i="32"/>
  <c r="C85" i="32"/>
  <c r="C91" i="32"/>
  <c r="C90" i="32"/>
  <c r="C83" i="32"/>
  <c r="C81" i="32"/>
  <c r="C80" i="32"/>
  <c r="C79" i="32"/>
  <c r="C78" i="32"/>
  <c r="C77" i="32"/>
  <c r="C76" i="32"/>
  <c r="C84" i="32"/>
  <c r="C75" i="32"/>
  <c r="C73" i="32"/>
  <c r="C71" i="32"/>
  <c r="C69" i="32"/>
  <c r="C65" i="32"/>
  <c r="C64" i="32"/>
  <c r="C63" i="32"/>
  <c r="C62" i="32"/>
  <c r="C61" i="32"/>
  <c r="C60" i="32"/>
  <c r="C59" i="32"/>
  <c r="C58" i="32"/>
  <c r="C57" i="32"/>
  <c r="C74" i="32"/>
  <c r="C72" i="32"/>
  <c r="C68" i="32"/>
  <c r="C70" i="32"/>
  <c r="C66" i="32"/>
  <c r="C56" i="32"/>
  <c r="C55" i="32"/>
  <c r="C54" i="32"/>
  <c r="C53" i="32"/>
  <c r="C52" i="32"/>
  <c r="C51" i="32"/>
  <c r="C50" i="32"/>
  <c r="C49" i="32"/>
  <c r="C48" i="32"/>
  <c r="C47" i="32"/>
  <c r="C46" i="32"/>
  <c r="C45" i="32"/>
  <c r="C44" i="32"/>
  <c r="C43" i="32"/>
  <c r="C42" i="32"/>
  <c r="C41" i="32"/>
  <c r="C38" i="32"/>
  <c r="C22" i="32"/>
  <c r="C12" i="32"/>
  <c r="C7" i="32"/>
  <c r="C15" i="32"/>
  <c r="B36" i="32"/>
  <c r="C13" i="32"/>
  <c r="C40" i="32"/>
  <c r="C16" i="32"/>
  <c r="C39" i="32"/>
  <c r="C19" i="32"/>
  <c r="C18" i="32"/>
  <c r="C6" i="32"/>
  <c r="C11" i="32"/>
  <c r="C10" i="32"/>
  <c r="C4" i="32"/>
  <c r="W36" i="32"/>
  <c r="AG35" i="32"/>
  <c r="AU35" i="32"/>
  <c r="BX8" i="32"/>
  <c r="CV8" i="32"/>
  <c r="BF33" i="32"/>
  <c r="AN33" i="32"/>
  <c r="AW45" i="32"/>
  <c r="BB45" i="32" s="1"/>
  <c r="BG45" i="32"/>
  <c r="BN45" i="32" s="1"/>
  <c r="BU45" i="32" s="1"/>
  <c r="CE45" i="32" s="1"/>
  <c r="CL45" i="32" s="1"/>
  <c r="CS45" i="32" s="1"/>
  <c r="CC138" i="32"/>
  <c r="CC124" i="32"/>
  <c r="CC120" i="32"/>
  <c r="CC122" i="32"/>
  <c r="CC118" i="32"/>
  <c r="CC119" i="32"/>
  <c r="CC121" i="32"/>
  <c r="CC116" i="32"/>
  <c r="CC123" i="32"/>
  <c r="CC117" i="32"/>
  <c r="CC106" i="32"/>
  <c r="CC105" i="32"/>
  <c r="CC104" i="32"/>
  <c r="CC111" i="32"/>
  <c r="CC110" i="32"/>
  <c r="CC102" i="32"/>
  <c r="CC101" i="32"/>
  <c r="CC100" i="32"/>
  <c r="CC99" i="32"/>
  <c r="CC98" i="32"/>
  <c r="CC97" i="32"/>
  <c r="CC91" i="32"/>
  <c r="CC90" i="32"/>
  <c r="CC89" i="32"/>
  <c r="CC95" i="32"/>
  <c r="CC94" i="32"/>
  <c r="CC93" i="32"/>
  <c r="CC96" i="32"/>
  <c r="CC86" i="32"/>
  <c r="CC85" i="32"/>
  <c r="CC84" i="32"/>
  <c r="CC83" i="32"/>
  <c r="CC88" i="32"/>
  <c r="CC87" i="32"/>
  <c r="CC81" i="32"/>
  <c r="CC80" i="32"/>
  <c r="CC79" i="32"/>
  <c r="CC78" i="32"/>
  <c r="CC77" i="32"/>
  <c r="CC69" i="32"/>
  <c r="CC68" i="32"/>
  <c r="CC65" i="32"/>
  <c r="CC64" i="32"/>
  <c r="CC76" i="32"/>
  <c r="CC74" i="32"/>
  <c r="CC72" i="32"/>
  <c r="CC70" i="32"/>
  <c r="CC75" i="32"/>
  <c r="CC73" i="32"/>
  <c r="CC71" i="32"/>
  <c r="CC66" i="32"/>
  <c r="CC56" i="32"/>
  <c r="CC55" i="32"/>
  <c r="CC54" i="32"/>
  <c r="CC53" i="32"/>
  <c r="CC52" i="32"/>
  <c r="CC51" i="32"/>
  <c r="CC50" i="32"/>
  <c r="CC49" i="32"/>
  <c r="CC48" i="32"/>
  <c r="CC47" i="32"/>
  <c r="CC46" i="32"/>
  <c r="CC45" i="32"/>
  <c r="CC63" i="32"/>
  <c r="CC62" i="32"/>
  <c r="CC61" i="32"/>
  <c r="CC60" i="32"/>
  <c r="CC59" i="32"/>
  <c r="CC58" i="32"/>
  <c r="CC57" i="32"/>
  <c r="CC41" i="32"/>
  <c r="CC40" i="32"/>
  <c r="CC39" i="32"/>
  <c r="CC44" i="32"/>
  <c r="CC43" i="32"/>
  <c r="CC42" i="32"/>
  <c r="CC38" i="32"/>
  <c r="AC24" i="32"/>
  <c r="S23" i="32"/>
  <c r="BF34" i="32"/>
  <c r="AG8" i="32"/>
  <c r="AG24" i="32"/>
  <c r="AG23" i="32"/>
  <c r="AF33" i="32"/>
  <c r="AP33" i="32" s="1"/>
  <c r="AF4" i="32"/>
  <c r="AG5" i="32" s="1"/>
  <c r="CI33" i="32"/>
  <c r="CQ71" i="32" l="1"/>
  <c r="CQ56" i="32"/>
  <c r="CQ59" i="32"/>
  <c r="CQ68" i="32"/>
  <c r="CQ54" i="32"/>
  <c r="CQ120" i="32"/>
  <c r="CQ45" i="32"/>
  <c r="CQ110" i="32"/>
  <c r="CQ80" i="32"/>
  <c r="CQ76" i="32"/>
  <c r="CQ57" i="32"/>
  <c r="AP22" i="32"/>
  <c r="P72" i="32"/>
  <c r="P91" i="32"/>
  <c r="P99" i="32"/>
  <c r="AW62" i="32"/>
  <c r="BB62" i="32" s="1"/>
  <c r="P138" i="32"/>
  <c r="P96" i="32"/>
  <c r="P58" i="32"/>
  <c r="P90" i="32"/>
  <c r="P61" i="32"/>
  <c r="BF35" i="32"/>
  <c r="BG62" i="32"/>
  <c r="BN62" i="32" s="1"/>
  <c r="BU62" i="32" s="1"/>
  <c r="P119" i="32"/>
  <c r="P79" i="32"/>
  <c r="P46" i="32"/>
  <c r="P121" i="32"/>
  <c r="P83" i="32"/>
  <c r="P45" i="32"/>
  <c r="BF4" i="32"/>
  <c r="P118" i="32"/>
  <c r="P75" i="32"/>
  <c r="P19" i="32"/>
  <c r="P122" i="32"/>
  <c r="P78" i="32"/>
  <c r="P44" i="32"/>
  <c r="CX123" i="32"/>
  <c r="CQ100" i="32"/>
  <c r="CQ84" i="32"/>
  <c r="CQ66" i="32"/>
  <c r="CQ50" i="32"/>
  <c r="CQ119" i="32"/>
  <c r="CQ81" i="32"/>
  <c r="CQ48" i="32"/>
  <c r="CQ116" i="32"/>
  <c r="CQ91" i="32"/>
  <c r="CQ74" i="32"/>
  <c r="CQ64" i="32"/>
  <c r="CQ41" i="32"/>
  <c r="CQ98" i="32"/>
  <c r="CQ58" i="32"/>
  <c r="CQ88" i="32"/>
  <c r="CQ101" i="32"/>
  <c r="CQ61" i="32"/>
  <c r="CQ93" i="32"/>
  <c r="CQ138" i="32"/>
  <c r="CQ121" i="32"/>
  <c r="CQ96" i="32"/>
  <c r="CQ79" i="32"/>
  <c r="CQ60" i="32"/>
  <c r="CQ46" i="32"/>
  <c r="CQ102" i="32"/>
  <c r="CQ73" i="32"/>
  <c r="CQ38" i="32"/>
  <c r="CQ104" i="32"/>
  <c r="CQ86" i="32"/>
  <c r="CQ69" i="32"/>
  <c r="CQ53" i="32"/>
  <c r="CQ90" i="32"/>
  <c r="CQ52" i="32"/>
  <c r="CQ72" i="32"/>
  <c r="CQ85" i="32"/>
  <c r="CQ122" i="32"/>
  <c r="CQ47" i="32"/>
  <c r="CQ43" i="32"/>
  <c r="CQ117" i="32"/>
  <c r="CQ105" i="32"/>
  <c r="CQ75" i="32"/>
  <c r="CQ65" i="32"/>
  <c r="CQ42" i="32"/>
  <c r="CQ94" i="32"/>
  <c r="CQ62" i="32"/>
  <c r="CQ124" i="32"/>
  <c r="CQ99" i="32"/>
  <c r="CQ83" i="32"/>
  <c r="CQ63" i="32"/>
  <c r="CQ49" i="32"/>
  <c r="CQ123" i="32"/>
  <c r="CQ77" i="32"/>
  <c r="CQ44" i="32"/>
  <c r="CQ55" i="32"/>
  <c r="CQ70" i="32"/>
  <c r="CQ97" i="32"/>
  <c r="Q45" i="32"/>
  <c r="Q42" i="32"/>
  <c r="Q52" i="32"/>
  <c r="Q51" i="32"/>
  <c r="Q57" i="32"/>
  <c r="Q61" i="32"/>
  <c r="Q65" i="32"/>
  <c r="Q70" i="32"/>
  <c r="Q74" i="32"/>
  <c r="Q78" i="32"/>
  <c r="Q83" i="32"/>
  <c r="Q95" i="32"/>
  <c r="Q88" i="32"/>
  <c r="Q99" i="32"/>
  <c r="Q104" i="32"/>
  <c r="Q105" i="32"/>
  <c r="Q119" i="32"/>
  <c r="Q121" i="32"/>
  <c r="Q124" i="32"/>
  <c r="Q46" i="32"/>
  <c r="Q49" i="32"/>
  <c r="Q43" i="32"/>
  <c r="Q40" i="32"/>
  <c r="Q54" i="32"/>
  <c r="Q58" i="32"/>
  <c r="Q62" i="32"/>
  <c r="Q66" i="32"/>
  <c r="Q71" i="32"/>
  <c r="Q75" i="32"/>
  <c r="Q79" i="32"/>
  <c r="Q84" i="32"/>
  <c r="Q96" i="32"/>
  <c r="Q93" i="32"/>
  <c r="Q100" i="32"/>
  <c r="Q89" i="32"/>
  <c r="Q106" i="32"/>
  <c r="Q123" i="32"/>
  <c r="Q117" i="32"/>
  <c r="Q138" i="32"/>
  <c r="AN38" i="32"/>
  <c r="AB38" i="32"/>
  <c r="Q50" i="32"/>
  <c r="Q53" i="32"/>
  <c r="Q44" i="32"/>
  <c r="Q41" i="32"/>
  <c r="Q55" i="32"/>
  <c r="Q59" i="32"/>
  <c r="Q63" i="32"/>
  <c r="Q69" i="32"/>
  <c r="Q72" i="32"/>
  <c r="Q76" i="32"/>
  <c r="Q80" i="32"/>
  <c r="Q85" i="32"/>
  <c r="Q86" i="32"/>
  <c r="Q97" i="32"/>
  <c r="Q101" i="32"/>
  <c r="Q90" i="32"/>
  <c r="Q110" i="32"/>
  <c r="Q116" i="32"/>
  <c r="Q120" i="32"/>
  <c r="O204" i="33"/>
  <c r="C144" i="20" s="1"/>
  <c r="AW43" i="32"/>
  <c r="BB43" i="32" s="1"/>
  <c r="BG43" i="32"/>
  <c r="BN43" i="32" s="1"/>
  <c r="BU43" i="32" s="1"/>
  <c r="CE43" i="32" s="1"/>
  <c r="CL43" i="32" s="1"/>
  <c r="CS43" i="32" s="1"/>
  <c r="H36" i="32"/>
  <c r="I36" i="32" s="1"/>
  <c r="BT33" i="32"/>
  <c r="BT35" i="32"/>
  <c r="I22" i="32"/>
  <c r="K22" i="32"/>
  <c r="K34" i="32"/>
  <c r="BM33" i="32"/>
  <c r="BT22" i="32"/>
  <c r="P129" i="32"/>
  <c r="P49" i="32"/>
  <c r="P93" i="32"/>
  <c r="P97" i="32"/>
  <c r="P128" i="32"/>
  <c r="P120" i="32"/>
  <c r="P130" i="32"/>
  <c r="P111" i="32"/>
  <c r="P87" i="32"/>
  <c r="P66" i="32"/>
  <c r="P54" i="32"/>
  <c r="P40" i="32"/>
  <c r="P133" i="32"/>
  <c r="P116" i="32"/>
  <c r="P95" i="32"/>
  <c r="P73" i="32"/>
  <c r="P57" i="32"/>
  <c r="P18" i="32"/>
  <c r="P123" i="32"/>
  <c r="P80" i="32"/>
  <c r="P102" i="32"/>
  <c r="P127" i="32"/>
  <c r="P100" i="32"/>
  <c r="P86" i="32"/>
  <c r="P74" i="32"/>
  <c r="P50" i="32"/>
  <c r="P10" i="32"/>
  <c r="P126" i="32"/>
  <c r="P110" i="32"/>
  <c r="P88" i="32"/>
  <c r="P65" i="32"/>
  <c r="P53" i="32"/>
  <c r="P16" i="32"/>
  <c r="P105" i="32"/>
  <c r="P69" i="32"/>
  <c r="P89" i="32"/>
  <c r="P12" i="32"/>
  <c r="P134" i="32"/>
  <c r="P106" i="32"/>
  <c r="P94" i="32"/>
  <c r="P76" i="32"/>
  <c r="P64" i="32"/>
  <c r="P56" i="32"/>
  <c r="P48" i="32"/>
  <c r="P6" i="32"/>
  <c r="P43" i="32"/>
  <c r="P4" i="32"/>
  <c r="P7" i="32"/>
  <c r="P132" i="32"/>
  <c r="P101" i="32"/>
  <c r="P84" i="32"/>
  <c r="P70" i="32"/>
  <c r="P63" i="32"/>
  <c r="P55" i="32"/>
  <c r="P47" i="32"/>
  <c r="P41" i="32"/>
  <c r="P42" i="32"/>
  <c r="P131" i="32"/>
  <c r="P98" i="32"/>
  <c r="P81" i="32"/>
  <c r="P71" i="32"/>
  <c r="P60" i="32"/>
  <c r="P52" i="32"/>
  <c r="O36" i="32"/>
  <c r="P15" i="32"/>
  <c r="P22" i="32"/>
  <c r="P117" i="32"/>
  <c r="P104" i="32"/>
  <c r="P77" i="32"/>
  <c r="P68" i="32"/>
  <c r="P59" i="32"/>
  <c r="P51" i="32"/>
  <c r="P13" i="32"/>
  <c r="P11" i="32"/>
  <c r="AW87" i="32"/>
  <c r="BB87" i="32" s="1"/>
  <c r="AW129" i="32"/>
  <c r="BB129" i="32" s="1"/>
  <c r="BZ96" i="32"/>
  <c r="BZ99" i="32"/>
  <c r="BG87" i="32"/>
  <c r="BN87" i="32" s="1"/>
  <c r="BU87" i="32" s="1"/>
  <c r="BG129" i="32"/>
  <c r="BN129" i="32" s="1"/>
  <c r="BU129" i="32" s="1"/>
  <c r="CE129" i="32" s="1"/>
  <c r="CL129" i="32" s="1"/>
  <c r="CS129" i="32" s="1"/>
  <c r="CX129" i="32" s="1"/>
  <c r="CX13" i="32"/>
  <c r="AW95" i="32"/>
  <c r="BB95" i="32" s="1"/>
  <c r="AW60" i="32"/>
  <c r="BB60" i="32" s="1"/>
  <c r="BZ76" i="32"/>
  <c r="BZ101" i="32"/>
  <c r="BG95" i="32"/>
  <c r="BN95" i="32" s="1"/>
  <c r="BU95" i="32" s="1"/>
  <c r="CE95" i="32" s="1"/>
  <c r="CL95" i="32" s="1"/>
  <c r="CS95" i="32" s="1"/>
  <c r="BG60" i="32"/>
  <c r="BN60" i="32" s="1"/>
  <c r="BU60" i="32" s="1"/>
  <c r="CE60" i="32" s="1"/>
  <c r="CL60" i="32" s="1"/>
  <c r="CS60" i="32" s="1"/>
  <c r="CX60" i="32" s="1"/>
  <c r="BZ88" i="32"/>
  <c r="AV134" i="32"/>
  <c r="BG102" i="32"/>
  <c r="BN102" i="32" s="1"/>
  <c r="BU102" i="32" s="1"/>
  <c r="CE102" i="32" s="1"/>
  <c r="CL102" i="32" s="1"/>
  <c r="CS102" i="32" s="1"/>
  <c r="CX102" i="32" s="1"/>
  <c r="P38" i="32"/>
  <c r="CX7" i="32"/>
  <c r="BZ42" i="32"/>
  <c r="BZ7" i="32"/>
  <c r="BZ58" i="32"/>
  <c r="BZ123" i="32"/>
  <c r="S29" i="32"/>
  <c r="X29" i="32" s="1"/>
  <c r="AC30" i="32"/>
  <c r="X30" i="32"/>
  <c r="D66" i="32"/>
  <c r="O206" i="33"/>
  <c r="D71" i="32"/>
  <c r="D116" i="32"/>
  <c r="D99" i="32"/>
  <c r="D58" i="32"/>
  <c r="AG33" i="32"/>
  <c r="BR35" i="32"/>
  <c r="CR4" i="32"/>
  <c r="BE99" i="32"/>
  <c r="BE124" i="32"/>
  <c r="BE72" i="32"/>
  <c r="BE61" i="32"/>
  <c r="BE85" i="32"/>
  <c r="Y124" i="32"/>
  <c r="AB124" i="32" s="1"/>
  <c r="D65" i="32"/>
  <c r="D51" i="32"/>
  <c r="D69" i="32"/>
  <c r="D98" i="32"/>
  <c r="D63" i="32"/>
  <c r="D48" i="32"/>
  <c r="D83" i="32"/>
  <c r="D46" i="32"/>
  <c r="D79" i="32"/>
  <c r="D110" i="32"/>
  <c r="D122" i="32"/>
  <c r="D80" i="32"/>
  <c r="D38" i="32"/>
  <c r="D53" i="32"/>
  <c r="D77" i="32"/>
  <c r="D91" i="32"/>
  <c r="D41" i="32"/>
  <c r="D88" i="32"/>
  <c r="D40" i="32"/>
  <c r="D56" i="32"/>
  <c r="D76" i="32"/>
  <c r="D95" i="32"/>
  <c r="D106" i="32"/>
  <c r="D54" i="32"/>
  <c r="D93" i="32"/>
  <c r="D57" i="32"/>
  <c r="D62" i="32"/>
  <c r="D87" i="32"/>
  <c r="D117" i="32"/>
  <c r="D43" i="32"/>
  <c r="D39" i="32"/>
  <c r="D55" i="32"/>
  <c r="D74" i="32"/>
  <c r="D94" i="32"/>
  <c r="D105" i="32"/>
  <c r="D50" i="32"/>
  <c r="D97" i="32"/>
  <c r="D45" i="32"/>
  <c r="D61" i="32"/>
  <c r="D78" i="32"/>
  <c r="D90" i="32"/>
  <c r="D124" i="32"/>
  <c r="D75" i="32"/>
  <c r="D121" i="32"/>
  <c r="D49" i="32"/>
  <c r="D68" i="32"/>
  <c r="D96" i="32"/>
  <c r="D119" i="32"/>
  <c r="BX39" i="32"/>
  <c r="D73" i="32"/>
  <c r="D86" i="32"/>
  <c r="D100" i="32"/>
  <c r="CP4" i="32"/>
  <c r="CP41" i="32"/>
  <c r="CP48" i="32"/>
  <c r="CP7" i="32"/>
  <c r="CP46" i="32"/>
  <c r="CP6" i="32"/>
  <c r="CP39" i="32"/>
  <c r="CP54" i="32"/>
  <c r="CP58" i="32"/>
  <c r="CP62" i="32"/>
  <c r="CP68" i="32"/>
  <c r="CP71" i="32"/>
  <c r="CP75" i="32"/>
  <c r="CP79" i="32"/>
  <c r="CP84" i="32"/>
  <c r="CP88" i="32"/>
  <c r="CP96" i="32"/>
  <c r="CP100" i="32"/>
  <c r="CP90" i="32"/>
  <c r="CP106" i="32"/>
  <c r="CP118" i="32"/>
  <c r="CP121" i="32"/>
  <c r="CP130" i="32"/>
  <c r="CP133" i="32"/>
  <c r="CP131" i="32"/>
  <c r="CP10" i="32"/>
  <c r="CP42" i="32"/>
  <c r="CP52" i="32"/>
  <c r="CP12" i="32"/>
  <c r="CP50" i="32"/>
  <c r="CP11" i="32"/>
  <c r="CP45" i="32"/>
  <c r="CP55" i="32"/>
  <c r="CP59" i="32"/>
  <c r="CP63" i="32"/>
  <c r="CP69" i="32"/>
  <c r="CP72" i="32"/>
  <c r="CP76" i="32"/>
  <c r="CP80" i="32"/>
  <c r="CP85" i="32"/>
  <c r="CP93" i="32"/>
  <c r="CP97" i="32"/>
  <c r="CP101" i="32"/>
  <c r="CP91" i="32"/>
  <c r="CP110" i="32"/>
  <c r="CP116" i="32"/>
  <c r="CP120" i="32"/>
  <c r="CP126" i="32"/>
  <c r="CP128" i="32"/>
  <c r="CP134" i="32"/>
  <c r="CX42" i="32"/>
  <c r="CP18" i="32"/>
  <c r="CP43" i="32"/>
  <c r="CP47" i="32"/>
  <c r="CO36" i="32"/>
  <c r="CP36" i="32" s="1"/>
  <c r="CP13" i="32"/>
  <c r="CP19" i="32"/>
  <c r="CP49" i="32"/>
  <c r="CP56" i="32"/>
  <c r="CP60" i="32"/>
  <c r="CP64" i="32"/>
  <c r="CP66" i="32"/>
  <c r="CP73" i="32"/>
  <c r="CP77" i="32"/>
  <c r="CP81" i="32"/>
  <c r="CP86" i="32"/>
  <c r="CP94" i="32"/>
  <c r="CP98" i="32"/>
  <c r="CP102" i="32"/>
  <c r="CP104" i="32"/>
  <c r="CP111" i="32"/>
  <c r="CP117" i="32"/>
  <c r="CP124" i="32"/>
  <c r="CP129" i="32"/>
  <c r="CP132" i="32"/>
  <c r="CP138" i="32"/>
  <c r="CR22" i="32"/>
  <c r="BE45" i="32"/>
  <c r="BE73" i="32"/>
  <c r="BE84" i="32"/>
  <c r="BE110" i="32"/>
  <c r="BE44" i="32"/>
  <c r="BE49" i="32"/>
  <c r="BE65" i="32"/>
  <c r="BE93" i="32"/>
  <c r="BE118" i="32"/>
  <c r="BE57" i="32"/>
  <c r="BE53" i="32"/>
  <c r="BE78" i="32"/>
  <c r="BE90" i="32"/>
  <c r="BE120" i="32"/>
  <c r="BE40" i="32"/>
  <c r="BE38" i="32"/>
  <c r="BE58" i="32"/>
  <c r="BE62" i="32"/>
  <c r="BE46" i="32"/>
  <c r="BE50" i="32"/>
  <c r="BE54" i="32"/>
  <c r="BE74" i="32"/>
  <c r="BE75" i="32"/>
  <c r="BE66" i="32"/>
  <c r="BE79" i="32"/>
  <c r="BE87" i="32"/>
  <c r="BE86" i="32"/>
  <c r="BE94" i="32"/>
  <c r="BE91" i="32"/>
  <c r="BE100" i="32"/>
  <c r="BE111" i="32"/>
  <c r="BE116" i="32"/>
  <c r="BE119" i="32"/>
  <c r="BE138" i="32"/>
  <c r="BE42" i="32"/>
  <c r="BE41" i="32"/>
  <c r="BE59" i="32"/>
  <c r="BE63" i="32"/>
  <c r="BE47" i="32"/>
  <c r="BE51" i="32"/>
  <c r="BE55" i="32"/>
  <c r="BE70" i="32"/>
  <c r="BE76" i="32"/>
  <c r="BE68" i="32"/>
  <c r="BE80" i="32"/>
  <c r="BE88" i="32"/>
  <c r="BE96" i="32"/>
  <c r="BE95" i="32"/>
  <c r="BE104" i="32"/>
  <c r="BE101" i="32"/>
  <c r="BE105" i="32"/>
  <c r="BE117" i="32"/>
  <c r="BE123" i="32"/>
  <c r="BE43" i="32"/>
  <c r="BE39" i="32"/>
  <c r="BE60" i="32"/>
  <c r="BE64" i="32"/>
  <c r="BE48" i="32"/>
  <c r="BE52" i="32"/>
  <c r="BE56" i="32"/>
  <c r="BE71" i="32"/>
  <c r="BE77" i="32"/>
  <c r="BE69" i="32"/>
  <c r="BE81" i="32"/>
  <c r="BE83" i="32"/>
  <c r="BE97" i="32"/>
  <c r="BE89" i="32"/>
  <c r="BE98" i="32"/>
  <c r="BE102" i="32"/>
  <c r="BE106" i="32"/>
  <c r="BE122" i="32"/>
  <c r="BF38" i="32"/>
  <c r="F33" i="32"/>
  <c r="BK35" i="32"/>
  <c r="AW8" i="32"/>
  <c r="BB8" i="32" s="1"/>
  <c r="AV8" i="32"/>
  <c r="BG8" i="32"/>
  <c r="BN8" i="32" s="1"/>
  <c r="BU8" i="32" s="1"/>
  <c r="CE8" i="32" s="1"/>
  <c r="CL8" i="32" s="1"/>
  <c r="CS8" i="32" s="1"/>
  <c r="CX8" i="32" s="1"/>
  <c r="AG34" i="32"/>
  <c r="BZ60" i="32"/>
  <c r="CV39" i="32"/>
  <c r="BZ65" i="32"/>
  <c r="B114" i="32"/>
  <c r="C114" i="32" s="1"/>
  <c r="B113" i="32"/>
  <c r="C113" i="32" s="1"/>
  <c r="B109" i="32"/>
  <c r="CC141" i="32"/>
  <c r="C141" i="32"/>
  <c r="C142" i="32"/>
  <c r="C36" i="32"/>
  <c r="AW52" i="32"/>
  <c r="BB52" i="32" s="1"/>
  <c r="BG52" i="32"/>
  <c r="BN52" i="32" s="1"/>
  <c r="BU52" i="32" s="1"/>
  <c r="CE52" i="32" s="1"/>
  <c r="CL52" i="32" s="1"/>
  <c r="CS52" i="32" s="1"/>
  <c r="CX52" i="32" s="1"/>
  <c r="AV52" i="32"/>
  <c r="CV10" i="32"/>
  <c r="BZ44" i="32"/>
  <c r="AT124" i="32"/>
  <c r="CE131" i="32"/>
  <c r="CL131" i="32" s="1"/>
  <c r="CS131" i="32" s="1"/>
  <c r="CX131" i="32" s="1"/>
  <c r="BZ131" i="32"/>
  <c r="T24" i="32"/>
  <c r="T23" i="32"/>
  <c r="S33" i="32"/>
  <c r="X33" i="32" s="1"/>
  <c r="T8" i="32"/>
  <c r="W113" i="32"/>
  <c r="BY30" i="32"/>
  <c r="AW49" i="32"/>
  <c r="BB49" i="32" s="1"/>
  <c r="BG49" i="32"/>
  <c r="BN49" i="32" s="1"/>
  <c r="BU49" i="32" s="1"/>
  <c r="CE49" i="32" s="1"/>
  <c r="CL49" i="32" s="1"/>
  <c r="CS49" i="32" s="1"/>
  <c r="CX49" i="32" s="1"/>
  <c r="AV49" i="32"/>
  <c r="E124" i="32"/>
  <c r="F124" i="32" s="1"/>
  <c r="K38" i="32"/>
  <c r="AU33" i="32"/>
  <c r="BZ45" i="32"/>
  <c r="CE75" i="32"/>
  <c r="CL75" i="32" s="1"/>
  <c r="CS75" i="32" s="1"/>
  <c r="CX75" i="32" s="1"/>
  <c r="BZ75" i="32"/>
  <c r="BG86" i="32"/>
  <c r="BN86" i="32" s="1"/>
  <c r="BU86" i="32" s="1"/>
  <c r="AW86" i="32"/>
  <c r="BB86" i="32" s="1"/>
  <c r="AV86" i="32"/>
  <c r="BX93" i="32"/>
  <c r="CV23" i="32"/>
  <c r="CB133" i="32"/>
  <c r="CB134" i="32"/>
  <c r="CB129" i="32"/>
  <c r="CB138" i="32"/>
  <c r="CB130" i="32"/>
  <c r="CB126" i="32"/>
  <c r="CB132" i="32"/>
  <c r="CB127" i="32"/>
  <c r="CB131" i="32"/>
  <c r="CB125" i="32"/>
  <c r="CB128" i="32"/>
  <c r="CB123" i="32"/>
  <c r="CB124" i="32"/>
  <c r="CB121" i="32"/>
  <c r="CB120" i="32"/>
  <c r="CB117" i="32"/>
  <c r="CB118" i="32"/>
  <c r="CB122" i="32"/>
  <c r="CB119" i="32"/>
  <c r="CB116" i="32"/>
  <c r="CB111" i="32"/>
  <c r="CB110" i="32"/>
  <c r="CB105" i="32"/>
  <c r="CB102" i="32"/>
  <c r="CB101" i="32"/>
  <c r="CB100" i="32"/>
  <c r="CB99" i="32"/>
  <c r="CB98" i="32"/>
  <c r="CB97" i="32"/>
  <c r="CB96" i="32"/>
  <c r="CB95" i="32"/>
  <c r="CB94" i="32"/>
  <c r="CB93" i="32"/>
  <c r="CB106" i="32"/>
  <c r="CB104" i="32"/>
  <c r="CB88" i="32"/>
  <c r="CB87" i="32"/>
  <c r="CB86" i="32"/>
  <c r="CB85" i="32"/>
  <c r="CB91" i="32"/>
  <c r="CB89" i="32"/>
  <c r="CB90" i="32"/>
  <c r="CB81" i="32"/>
  <c r="CB80" i="32"/>
  <c r="CB79" i="32"/>
  <c r="CB78" i="32"/>
  <c r="CB77" i="32"/>
  <c r="CB76" i="32"/>
  <c r="CB84" i="32"/>
  <c r="CB83" i="32"/>
  <c r="CB75" i="32"/>
  <c r="CB73" i="32"/>
  <c r="CB71" i="32"/>
  <c r="CB66" i="32"/>
  <c r="CB69" i="32"/>
  <c r="CB68" i="32"/>
  <c r="CB65" i="32"/>
  <c r="CB64" i="32"/>
  <c r="CB63" i="32"/>
  <c r="CB62" i="32"/>
  <c r="CB61" i="32"/>
  <c r="CB60" i="32"/>
  <c r="CB59" i="32"/>
  <c r="CB58" i="32"/>
  <c r="CB57" i="32"/>
  <c r="CB74" i="32"/>
  <c r="CB72" i="32"/>
  <c r="CB70" i="32"/>
  <c r="CB56" i="32"/>
  <c r="CB55" i="32"/>
  <c r="CB54" i="32"/>
  <c r="CB53" i="32"/>
  <c r="CB52" i="32"/>
  <c r="CB51" i="32"/>
  <c r="CB50" i="32"/>
  <c r="CB49" i="32"/>
  <c r="CB48" i="32"/>
  <c r="CB47" i="32"/>
  <c r="CB46" i="32"/>
  <c r="CB45" i="32"/>
  <c r="CB44" i="32"/>
  <c r="CB43" i="32"/>
  <c r="CB42" i="32"/>
  <c r="CB41" i="32"/>
  <c r="CB40" i="32"/>
  <c r="CB15" i="32"/>
  <c r="CB13" i="32"/>
  <c r="CB6" i="32"/>
  <c r="CB18" i="32"/>
  <c r="CB16" i="32"/>
  <c r="CB10" i="32"/>
  <c r="CB4" i="32"/>
  <c r="CB19" i="32"/>
  <c r="CB11" i="32"/>
  <c r="CB39" i="32"/>
  <c r="CB22" i="32"/>
  <c r="CB38" i="32"/>
  <c r="CA36" i="32"/>
  <c r="CB36" i="32" s="1"/>
  <c r="CB7" i="32"/>
  <c r="CK4" i="32"/>
  <c r="CB12" i="32"/>
  <c r="AW12" i="32"/>
  <c r="BB12" i="32" s="1"/>
  <c r="BG12" i="32"/>
  <c r="BN12" i="32" s="1"/>
  <c r="BU12" i="32" s="1"/>
  <c r="CE12" i="32" s="1"/>
  <c r="CL12" i="32" s="1"/>
  <c r="CS12" i="32" s="1"/>
  <c r="CX12" i="32" s="1"/>
  <c r="AV12" i="32"/>
  <c r="BR34" i="32"/>
  <c r="AC16" i="32"/>
  <c r="X16" i="32"/>
  <c r="S15" i="32"/>
  <c r="BG84" i="32"/>
  <c r="BN84" i="32" s="1"/>
  <c r="BU84" i="32" s="1"/>
  <c r="AW84" i="32"/>
  <c r="BB84" i="32" s="1"/>
  <c r="AV84" i="32"/>
  <c r="AV78" i="32"/>
  <c r="BG78" i="32"/>
  <c r="BN78" i="32" s="1"/>
  <c r="BU78" i="32" s="1"/>
  <c r="AW78" i="32"/>
  <c r="BB78" i="32" s="1"/>
  <c r="BG122" i="32"/>
  <c r="BN122" i="32" s="1"/>
  <c r="BU122" i="32" s="1"/>
  <c r="AW122" i="32"/>
  <c r="BB122" i="32" s="1"/>
  <c r="AV122" i="32"/>
  <c r="BZ120" i="32"/>
  <c r="AM114" i="32"/>
  <c r="AM113" i="32"/>
  <c r="AM109" i="32"/>
  <c r="S10" i="32"/>
  <c r="AC11" i="32"/>
  <c r="X11" i="32"/>
  <c r="AO138" i="32"/>
  <c r="BF124" i="32"/>
  <c r="AO124" i="32"/>
  <c r="AO122" i="32"/>
  <c r="AO121" i="32"/>
  <c r="AO118" i="32"/>
  <c r="AO123" i="32"/>
  <c r="AO119" i="32"/>
  <c r="AO120" i="32"/>
  <c r="AO117" i="32"/>
  <c r="AO116" i="32"/>
  <c r="AO106" i="32"/>
  <c r="AO105" i="32"/>
  <c r="AO111" i="32"/>
  <c r="AO110" i="32"/>
  <c r="AO102" i="32"/>
  <c r="AO101" i="32"/>
  <c r="AO100" i="32"/>
  <c r="AO99" i="32"/>
  <c r="AO98" i="32"/>
  <c r="AO104" i="32"/>
  <c r="AO91" i="32"/>
  <c r="AO90" i="32"/>
  <c r="AO89" i="32"/>
  <c r="AO97" i="32"/>
  <c r="AO96" i="32"/>
  <c r="AO95" i="32"/>
  <c r="AO94" i="32"/>
  <c r="AO93" i="32"/>
  <c r="AO87" i="32"/>
  <c r="AO88" i="32"/>
  <c r="AO86" i="32"/>
  <c r="AO84" i="32"/>
  <c r="AO83" i="32"/>
  <c r="AO85" i="32"/>
  <c r="AO81" i="32"/>
  <c r="AO80" i="32"/>
  <c r="AO79" i="32"/>
  <c r="AO78" i="32"/>
  <c r="AO77" i="32"/>
  <c r="AO76" i="32"/>
  <c r="AO69" i="32"/>
  <c r="AO68" i="32"/>
  <c r="AO65" i="32"/>
  <c r="AO74" i="32"/>
  <c r="AO72" i="32"/>
  <c r="AO70" i="32"/>
  <c r="AO75" i="32"/>
  <c r="AO73" i="32"/>
  <c r="AO71" i="32"/>
  <c r="AO66" i="32"/>
  <c r="AO56" i="32"/>
  <c r="AO55" i="32"/>
  <c r="AO54" i="32"/>
  <c r="AO53" i="32"/>
  <c r="AO52" i="32"/>
  <c r="AO51" i="32"/>
  <c r="AO50" i="32"/>
  <c r="AO49" i="32"/>
  <c r="AO48" i="32"/>
  <c r="AO47" i="32"/>
  <c r="AO46" i="32"/>
  <c r="AO45" i="32"/>
  <c r="AO64" i="32"/>
  <c r="AO63" i="32"/>
  <c r="AO62" i="32"/>
  <c r="AO61" i="32"/>
  <c r="AO60" i="32"/>
  <c r="AO59" i="32"/>
  <c r="AO58" i="32"/>
  <c r="AO57" i="32"/>
  <c r="AO44" i="32"/>
  <c r="AO43" i="32"/>
  <c r="AO42" i="32"/>
  <c r="AO40" i="32"/>
  <c r="AO39" i="32"/>
  <c r="AO41" i="32"/>
  <c r="AO38" i="32"/>
  <c r="AW46" i="32"/>
  <c r="BB46" i="32" s="1"/>
  <c r="BG46" i="32"/>
  <c r="BN46" i="32" s="1"/>
  <c r="BU46" i="32" s="1"/>
  <c r="CE46" i="32" s="1"/>
  <c r="CL46" i="32" s="1"/>
  <c r="CS46" i="32" s="1"/>
  <c r="CX46" i="32" s="1"/>
  <c r="AV46" i="32"/>
  <c r="AW54" i="32"/>
  <c r="BB54" i="32" s="1"/>
  <c r="BG54" i="32"/>
  <c r="BN54" i="32" s="1"/>
  <c r="BU54" i="32" s="1"/>
  <c r="AV54" i="32"/>
  <c r="C206" i="33"/>
  <c r="AI35" i="32"/>
  <c r="AB35" i="32"/>
  <c r="AG138" i="32"/>
  <c r="AG133" i="32"/>
  <c r="AG129" i="32"/>
  <c r="AG134" i="32"/>
  <c r="AG130" i="32"/>
  <c r="AG126" i="32"/>
  <c r="AG131" i="32"/>
  <c r="AG128" i="32"/>
  <c r="AG132" i="32"/>
  <c r="AG125" i="32"/>
  <c r="AG127" i="32"/>
  <c r="AG121" i="32"/>
  <c r="AG123" i="32"/>
  <c r="AG119" i="32"/>
  <c r="AG120" i="32"/>
  <c r="AG122" i="32"/>
  <c r="AG117" i="32"/>
  <c r="AG116" i="32"/>
  <c r="AG118" i="32"/>
  <c r="AG106" i="32"/>
  <c r="AG105" i="32"/>
  <c r="AG111" i="32"/>
  <c r="AG110" i="32"/>
  <c r="AG104" i="32"/>
  <c r="AG102" i="32"/>
  <c r="AG101" i="32"/>
  <c r="AG100" i="32"/>
  <c r="AG99" i="32"/>
  <c r="AG98" i="32"/>
  <c r="AG91" i="32"/>
  <c r="AG90" i="32"/>
  <c r="AG89" i="32"/>
  <c r="AG97" i="32"/>
  <c r="AG96" i="32"/>
  <c r="AG95" i="32"/>
  <c r="AG94" i="32"/>
  <c r="AG93" i="32"/>
  <c r="AG87" i="32"/>
  <c r="AG88" i="32"/>
  <c r="AG85" i="32"/>
  <c r="AG86" i="32"/>
  <c r="AG84" i="32"/>
  <c r="AG83" i="32"/>
  <c r="AG81" i="32"/>
  <c r="AG80" i="32"/>
  <c r="AG79" i="32"/>
  <c r="AG78" i="32"/>
  <c r="AG75" i="32"/>
  <c r="AG73" i="32"/>
  <c r="AG70" i="32"/>
  <c r="AG69" i="32"/>
  <c r="AG68" i="32"/>
  <c r="AG65" i="32"/>
  <c r="AG71" i="32"/>
  <c r="AG74" i="32"/>
  <c r="AG72" i="32"/>
  <c r="AG66" i="32"/>
  <c r="AG77" i="32"/>
  <c r="AG76" i="32"/>
  <c r="AG56" i="32"/>
  <c r="AG55" i="32"/>
  <c r="AG54" i="32"/>
  <c r="AG53" i="32"/>
  <c r="AG52" i="32"/>
  <c r="AG51" i="32"/>
  <c r="AG50" i="32"/>
  <c r="AG49" i="32"/>
  <c r="AG48" i="32"/>
  <c r="AG47" i="32"/>
  <c r="AG46" i="32"/>
  <c r="AG45" i="32"/>
  <c r="AG64" i="32"/>
  <c r="AG63" i="32"/>
  <c r="AG62" i="32"/>
  <c r="AG61" i="32"/>
  <c r="AG60" i="32"/>
  <c r="AG59" i="32"/>
  <c r="AG58" i="32"/>
  <c r="AG57" i="32"/>
  <c r="AG41" i="32"/>
  <c r="AG15" i="32"/>
  <c r="AG13" i="32"/>
  <c r="AG19" i="32"/>
  <c r="AG44" i="32"/>
  <c r="AG43" i="32"/>
  <c r="AG42" i="32"/>
  <c r="AG40" i="32"/>
  <c r="AG39" i="32"/>
  <c r="AG18" i="32"/>
  <c r="AG16" i="32"/>
  <c r="AG10" i="32"/>
  <c r="AG4" i="32"/>
  <c r="AG11" i="32"/>
  <c r="AG6" i="32"/>
  <c r="AG38" i="32"/>
  <c r="AG22" i="32"/>
  <c r="AF36" i="32"/>
  <c r="AG36" i="32" s="1"/>
  <c r="AP4" i="32"/>
  <c r="AG12" i="32"/>
  <c r="AG7" i="32"/>
  <c r="S22" i="32"/>
  <c r="X22" i="32" s="1"/>
  <c r="X23" i="32"/>
  <c r="CB34" i="32"/>
  <c r="CX44" i="32"/>
  <c r="AW51" i="32"/>
  <c r="BB51" i="32" s="1"/>
  <c r="BG51" i="32"/>
  <c r="BN51" i="32" s="1"/>
  <c r="BU51" i="32" s="1"/>
  <c r="CE51" i="32" s="1"/>
  <c r="CL51" i="32" s="1"/>
  <c r="CS51" i="32" s="1"/>
  <c r="CX51" i="32" s="1"/>
  <c r="AV51" i="32"/>
  <c r="CE71" i="32"/>
  <c r="CL71" i="32" s="1"/>
  <c r="CS71" i="32" s="1"/>
  <c r="CX71" i="32" s="1"/>
  <c r="BZ71" i="32"/>
  <c r="BG70" i="32"/>
  <c r="BN70" i="32" s="1"/>
  <c r="BU70" i="32" s="1"/>
  <c r="AV70" i="32"/>
  <c r="AW70" i="32"/>
  <c r="BB70" i="32" s="1"/>
  <c r="AV80" i="32"/>
  <c r="BG80" i="32"/>
  <c r="BN80" i="32" s="1"/>
  <c r="BU80" i="32" s="1"/>
  <c r="AW80" i="32"/>
  <c r="BB80" i="32" s="1"/>
  <c r="AC83" i="32"/>
  <c r="AJ19" i="32"/>
  <c r="AC18" i="32"/>
  <c r="BK138" i="32"/>
  <c r="BK133" i="32"/>
  <c r="BK132" i="32"/>
  <c r="BK128" i="32"/>
  <c r="BK129" i="32"/>
  <c r="BK125" i="32"/>
  <c r="BK127" i="32"/>
  <c r="BK131" i="32"/>
  <c r="BK123" i="32"/>
  <c r="BK122" i="32"/>
  <c r="BK121" i="32"/>
  <c r="BK120" i="32"/>
  <c r="BK119" i="32"/>
  <c r="BK118" i="32"/>
  <c r="BK134" i="32"/>
  <c r="BK126" i="32"/>
  <c r="BK130" i="32"/>
  <c r="BK117" i="32"/>
  <c r="BK116" i="32"/>
  <c r="BK111" i="32"/>
  <c r="BK110" i="32"/>
  <c r="BK106" i="32"/>
  <c r="BK104" i="32"/>
  <c r="BK105" i="32"/>
  <c r="BK102" i="32"/>
  <c r="BK101" i="32"/>
  <c r="BK100" i="32"/>
  <c r="BK99" i="32"/>
  <c r="BK98" i="32"/>
  <c r="BK97" i="32"/>
  <c r="BK96" i="32"/>
  <c r="BK95" i="32"/>
  <c r="BK94" i="32"/>
  <c r="BK93" i="32"/>
  <c r="BK90" i="32"/>
  <c r="BK88" i="32"/>
  <c r="BK87" i="32"/>
  <c r="BK91" i="32"/>
  <c r="BK89" i="32"/>
  <c r="BK84" i="32"/>
  <c r="BK83" i="32"/>
  <c r="BK86" i="32"/>
  <c r="BK81" i="32"/>
  <c r="BK80" i="32"/>
  <c r="BK79" i="32"/>
  <c r="BK78" i="32"/>
  <c r="BK77" i="32"/>
  <c r="BK76" i="32"/>
  <c r="BK75" i="32"/>
  <c r="BK74" i="32"/>
  <c r="BK73" i="32"/>
  <c r="BK72" i="32"/>
  <c r="BK71" i="32"/>
  <c r="BK85" i="32"/>
  <c r="BK70" i="32"/>
  <c r="BK69" i="32"/>
  <c r="BK68" i="32"/>
  <c r="BK66" i="32"/>
  <c r="BK65" i="32"/>
  <c r="BK64" i="32"/>
  <c r="BK63" i="32"/>
  <c r="BK62" i="32"/>
  <c r="BK61" i="32"/>
  <c r="BK60" i="32"/>
  <c r="BK59" i="32"/>
  <c r="BK58" i="32"/>
  <c r="BK57" i="32"/>
  <c r="BK56" i="32"/>
  <c r="BK55" i="32"/>
  <c r="BK54" i="32"/>
  <c r="BK53" i="32"/>
  <c r="BK52" i="32"/>
  <c r="BK51" i="32"/>
  <c r="BK50" i="32"/>
  <c r="BK49" i="32"/>
  <c r="BK48" i="32"/>
  <c r="BK47" i="32"/>
  <c r="BK46" i="32"/>
  <c r="BK45" i="32"/>
  <c r="BK44" i="32"/>
  <c r="BK43" i="32"/>
  <c r="BK42" i="32"/>
  <c r="BK38" i="32"/>
  <c r="BJ36" i="32"/>
  <c r="BK36" i="32" s="1"/>
  <c r="BK12" i="32"/>
  <c r="BK7" i="32"/>
  <c r="BT4" i="32"/>
  <c r="BK18" i="32"/>
  <c r="BK41" i="32"/>
  <c r="BK15" i="32"/>
  <c r="BK13" i="32"/>
  <c r="BK10" i="32"/>
  <c r="BK40" i="32"/>
  <c r="BK16" i="32"/>
  <c r="BK39" i="32"/>
  <c r="BK22" i="32"/>
  <c r="BK19" i="32"/>
  <c r="BK4" i="32"/>
  <c r="BK11" i="32"/>
  <c r="BK6" i="32"/>
  <c r="AZ33" i="32"/>
  <c r="BA33" i="32" s="1"/>
  <c r="BA8" i="32"/>
  <c r="BA24" i="32"/>
  <c r="BA23" i="32"/>
  <c r="AZ4" i="32"/>
  <c r="BA5" i="32" s="1"/>
  <c r="BZ56" i="32"/>
  <c r="AU134" i="32"/>
  <c r="AU133" i="32"/>
  <c r="AU131" i="32"/>
  <c r="AU127" i="32"/>
  <c r="AU132" i="32"/>
  <c r="AU128" i="32"/>
  <c r="AU124" i="32"/>
  <c r="AU125" i="32"/>
  <c r="AU123" i="32"/>
  <c r="AU122" i="32"/>
  <c r="AU121" i="32"/>
  <c r="AU120" i="32"/>
  <c r="AU119" i="32"/>
  <c r="AU118" i="32"/>
  <c r="AU129" i="32"/>
  <c r="AU126" i="32"/>
  <c r="AU138" i="32"/>
  <c r="AU130" i="32"/>
  <c r="AU117" i="32"/>
  <c r="AU116" i="32"/>
  <c r="AU111" i="32"/>
  <c r="AU110" i="32"/>
  <c r="AU106" i="32"/>
  <c r="AU104" i="32"/>
  <c r="AU102" i="32"/>
  <c r="AU101" i="32"/>
  <c r="AU100" i="32"/>
  <c r="AU99" i="32"/>
  <c r="AU98" i="32"/>
  <c r="AU97" i="32"/>
  <c r="AU96" i="32"/>
  <c r="AU95" i="32"/>
  <c r="AU94" i="32"/>
  <c r="AU93" i="32"/>
  <c r="AU105" i="32"/>
  <c r="AU91" i="32"/>
  <c r="AU89" i="32"/>
  <c r="AU88" i="32"/>
  <c r="AU87" i="32"/>
  <c r="AU90" i="32"/>
  <c r="AU84" i="32"/>
  <c r="AU83" i="32"/>
  <c r="AU81" i="32"/>
  <c r="AU80" i="32"/>
  <c r="AU79" i="32"/>
  <c r="AU78" i="32"/>
  <c r="AU77" i="32"/>
  <c r="AU76" i="32"/>
  <c r="AU75" i="32"/>
  <c r="AU74" i="32"/>
  <c r="AU73" i="32"/>
  <c r="AU72" i="32"/>
  <c r="AU71" i="32"/>
  <c r="AU86" i="32"/>
  <c r="AU85" i="32"/>
  <c r="AU70" i="32"/>
  <c r="AU66" i="32"/>
  <c r="AU69" i="32"/>
  <c r="AU68" i="32"/>
  <c r="AU56" i="32"/>
  <c r="AU55" i="32"/>
  <c r="AU54" i="32"/>
  <c r="AU53" i="32"/>
  <c r="AU52" i="32"/>
  <c r="AU51" i="32"/>
  <c r="AU50" i="32"/>
  <c r="AU49" i="32"/>
  <c r="AU48" i="32"/>
  <c r="AU47" i="32"/>
  <c r="AU46" i="32"/>
  <c r="AU45" i="32"/>
  <c r="AU44" i="32"/>
  <c r="AU43" i="32"/>
  <c r="AU42" i="32"/>
  <c r="AU65" i="32"/>
  <c r="AU64" i="32"/>
  <c r="AU63" i="32"/>
  <c r="AU62" i="32"/>
  <c r="AU61" i="32"/>
  <c r="AU60" i="32"/>
  <c r="AU59" i="32"/>
  <c r="AU58" i="32"/>
  <c r="AU57" i="32"/>
  <c r="AU38" i="32"/>
  <c r="AU22" i="32"/>
  <c r="AU19" i="32"/>
  <c r="AU11" i="32"/>
  <c r="AU6" i="32"/>
  <c r="AU13" i="32"/>
  <c r="AU41" i="32"/>
  <c r="AT36" i="32"/>
  <c r="AU36" i="32" s="1"/>
  <c r="AU12" i="32"/>
  <c r="AU7" i="32"/>
  <c r="AU15" i="32"/>
  <c r="AU40" i="32"/>
  <c r="AU39" i="32"/>
  <c r="AU18" i="32"/>
  <c r="AU4" i="32"/>
  <c r="AU16" i="32"/>
  <c r="AU10" i="32"/>
  <c r="CX45" i="32"/>
  <c r="AF124" i="32"/>
  <c r="AP38" i="32"/>
  <c r="AV81" i="32"/>
  <c r="BG81" i="32"/>
  <c r="BN81" i="32" s="1"/>
  <c r="BU81" i="32" s="1"/>
  <c r="AW81" i="32"/>
  <c r="BB81" i="32" s="1"/>
  <c r="CV93" i="32"/>
  <c r="BZ98" i="32"/>
  <c r="AQ117" i="32"/>
  <c r="CE121" i="32"/>
  <c r="CL121" i="32" s="1"/>
  <c r="CS121" i="32" s="1"/>
  <c r="CX121" i="32" s="1"/>
  <c r="BZ121" i="32"/>
  <c r="M138" i="32"/>
  <c r="M134" i="32"/>
  <c r="M131" i="32"/>
  <c r="M127" i="32"/>
  <c r="M132" i="32"/>
  <c r="M128" i="32"/>
  <c r="M126" i="32"/>
  <c r="M130" i="32"/>
  <c r="M129" i="32"/>
  <c r="M125" i="32"/>
  <c r="M123" i="32"/>
  <c r="M133" i="32"/>
  <c r="M121" i="32"/>
  <c r="M118" i="32"/>
  <c r="M117" i="32"/>
  <c r="M119" i="32"/>
  <c r="M116" i="32"/>
  <c r="M122" i="32"/>
  <c r="M120" i="32"/>
  <c r="M111" i="32"/>
  <c r="M110" i="32"/>
  <c r="M106" i="32"/>
  <c r="M105" i="32"/>
  <c r="M91" i="32"/>
  <c r="M90" i="32"/>
  <c r="M89" i="32"/>
  <c r="M104" i="32"/>
  <c r="M102" i="32"/>
  <c r="M101" i="32"/>
  <c r="M100" i="32"/>
  <c r="M99" i="32"/>
  <c r="M98" i="32"/>
  <c r="M97" i="32"/>
  <c r="M96" i="32"/>
  <c r="M95" i="32"/>
  <c r="M94" i="32"/>
  <c r="M88" i="32"/>
  <c r="M87" i="32"/>
  <c r="M86" i="32"/>
  <c r="M93" i="32"/>
  <c r="M85" i="32"/>
  <c r="M84" i="32"/>
  <c r="M83" i="32"/>
  <c r="M81" i="32"/>
  <c r="M80" i="32"/>
  <c r="M79" i="32"/>
  <c r="M78" i="32"/>
  <c r="M77" i="32"/>
  <c r="M76" i="32"/>
  <c r="M75" i="32"/>
  <c r="M74" i="32"/>
  <c r="M73" i="32"/>
  <c r="M72" i="32"/>
  <c r="M71" i="32"/>
  <c r="M70" i="32"/>
  <c r="M68" i="32"/>
  <c r="M69" i="32"/>
  <c r="M65" i="32"/>
  <c r="M64" i="32"/>
  <c r="M63" i="32"/>
  <c r="M62" i="32"/>
  <c r="M61" i="32"/>
  <c r="M60" i="32"/>
  <c r="M59" i="32"/>
  <c r="M58" i="32"/>
  <c r="M57" i="32"/>
  <c r="M66" i="32"/>
  <c r="M56" i="32"/>
  <c r="M55" i="32"/>
  <c r="M53" i="32"/>
  <c r="M49" i="32"/>
  <c r="M45" i="32"/>
  <c r="M44" i="32"/>
  <c r="M43" i="32"/>
  <c r="M42" i="32"/>
  <c r="M41" i="32"/>
  <c r="M40" i="32"/>
  <c r="M19" i="32"/>
  <c r="M18" i="32"/>
  <c r="M11" i="32"/>
  <c r="M10" i="32"/>
  <c r="M6" i="32"/>
  <c r="M4" i="32"/>
  <c r="M13" i="32"/>
  <c r="M54" i="32"/>
  <c r="M50" i="32"/>
  <c r="M46" i="32"/>
  <c r="M39" i="32"/>
  <c r="M22" i="32"/>
  <c r="M12" i="32"/>
  <c r="M7" i="32"/>
  <c r="M51" i="32"/>
  <c r="M47" i="32"/>
  <c r="L36" i="32"/>
  <c r="M36" i="32" s="1"/>
  <c r="M52" i="32"/>
  <c r="M48" i="32"/>
  <c r="M16" i="32"/>
  <c r="M15" i="32"/>
  <c r="AI38" i="32"/>
  <c r="CB33" i="32"/>
  <c r="AJ27" i="32"/>
  <c r="AC26" i="32"/>
  <c r="AC39" i="32"/>
  <c r="AJ40" i="32"/>
  <c r="L35" i="32"/>
  <c r="M35" i="32" s="1"/>
  <c r="M30" i="32"/>
  <c r="M29" i="32"/>
  <c r="BZ43" i="32"/>
  <c r="CH124" i="32"/>
  <c r="CR38" i="32"/>
  <c r="CK38" i="32"/>
  <c r="BG85" i="32"/>
  <c r="BN85" i="32" s="1"/>
  <c r="BU85" i="32" s="1"/>
  <c r="CE85" i="32" s="1"/>
  <c r="CL85" i="32" s="1"/>
  <c r="CS85" i="32" s="1"/>
  <c r="CX85" i="32" s="1"/>
  <c r="AW85" i="32"/>
  <c r="BB85" i="32" s="1"/>
  <c r="AV85" i="32"/>
  <c r="BZ128" i="32"/>
  <c r="AW127" i="32"/>
  <c r="BB127" i="32" s="1"/>
  <c r="AV127" i="32"/>
  <c r="BG127" i="32"/>
  <c r="BN127" i="32" s="1"/>
  <c r="BU127" i="32" s="1"/>
  <c r="AC119" i="32"/>
  <c r="X119" i="32"/>
  <c r="S116" i="32"/>
  <c r="X116" i="32" s="1"/>
  <c r="CH114" i="32"/>
  <c r="CH113" i="32"/>
  <c r="CH109" i="32"/>
  <c r="AN36" i="32"/>
  <c r="BX29" i="32"/>
  <c r="BQ124" i="32"/>
  <c r="BR124" i="32" s="1"/>
  <c r="CD38" i="32"/>
  <c r="BZ63" i="32"/>
  <c r="BG74" i="32"/>
  <c r="BN74" i="32" s="1"/>
  <c r="BU74" i="32" s="1"/>
  <c r="AW74" i="32"/>
  <c r="BB74" i="32" s="1"/>
  <c r="AV74" i="32"/>
  <c r="AJ94" i="32"/>
  <c r="AC93" i="32"/>
  <c r="BZ95" i="32"/>
  <c r="BZ97" i="32"/>
  <c r="BZ102" i="32"/>
  <c r="BX83" i="32"/>
  <c r="BG130" i="32"/>
  <c r="BN130" i="32" s="1"/>
  <c r="BU130" i="32" s="1"/>
  <c r="AW130" i="32"/>
  <c r="BB130" i="32" s="1"/>
  <c r="AV130" i="32"/>
  <c r="BZ132" i="32"/>
  <c r="BG133" i="32"/>
  <c r="BN133" i="32" s="1"/>
  <c r="BU133" i="32" s="1"/>
  <c r="AW133" i="32"/>
  <c r="BB133" i="32" s="1"/>
  <c r="AV133" i="32"/>
  <c r="AJ24" i="32"/>
  <c r="AC23" i="32"/>
  <c r="Z138" i="32"/>
  <c r="Z134" i="32"/>
  <c r="Z132" i="32"/>
  <c r="Z128" i="32"/>
  <c r="Z133" i="32"/>
  <c r="Z129" i="32"/>
  <c r="Z125" i="32"/>
  <c r="Z130" i="32"/>
  <c r="Z124" i="32"/>
  <c r="Z127" i="32"/>
  <c r="Z131" i="32"/>
  <c r="Z126" i="32"/>
  <c r="Z122" i="32"/>
  <c r="Z118" i="32"/>
  <c r="Z119" i="32"/>
  <c r="Z117" i="32"/>
  <c r="Z116" i="32"/>
  <c r="Z121" i="32"/>
  <c r="Z120" i="32"/>
  <c r="Z123" i="32"/>
  <c r="Z111" i="32"/>
  <c r="Z110" i="32"/>
  <c r="Z106" i="32"/>
  <c r="Z105" i="32"/>
  <c r="Z104" i="32"/>
  <c r="Z91" i="32"/>
  <c r="Z90" i="32"/>
  <c r="Z89" i="32"/>
  <c r="Z102" i="32"/>
  <c r="Z101" i="32"/>
  <c r="Z100" i="32"/>
  <c r="Z99" i="32"/>
  <c r="Z98" i="32"/>
  <c r="Z97" i="32"/>
  <c r="Z88" i="32"/>
  <c r="Z87" i="32"/>
  <c r="Z86" i="32"/>
  <c r="Z96" i="32"/>
  <c r="Z95" i="32"/>
  <c r="Z94" i="32"/>
  <c r="Z93" i="32"/>
  <c r="Z84" i="32"/>
  <c r="Z83" i="32"/>
  <c r="Z81" i="32"/>
  <c r="Z80" i="32"/>
  <c r="Z79" i="32"/>
  <c r="Z78" i="32"/>
  <c r="Z77" i="32"/>
  <c r="Z76" i="32"/>
  <c r="Z75" i="32"/>
  <c r="Z74" i="32"/>
  <c r="Z73" i="32"/>
  <c r="Z72" i="32"/>
  <c r="Z71" i="32"/>
  <c r="Z70" i="32"/>
  <c r="Z85" i="32"/>
  <c r="Z66" i="32"/>
  <c r="Z69" i="32"/>
  <c r="Z68" i="32"/>
  <c r="Z65" i="32"/>
  <c r="Z64" i="32"/>
  <c r="Z63" i="32"/>
  <c r="Z62" i="32"/>
  <c r="Z61" i="32"/>
  <c r="Z60" i="32"/>
  <c r="Z59" i="32"/>
  <c r="Z58" i="32"/>
  <c r="Z57" i="32"/>
  <c r="Z56" i="32"/>
  <c r="Z55" i="32"/>
  <c r="Z54" i="32"/>
  <c r="Z50" i="32"/>
  <c r="Z46" i="32"/>
  <c r="Z40" i="32"/>
  <c r="Z39" i="32"/>
  <c r="Y36" i="32"/>
  <c r="Z36" i="32" s="1"/>
  <c r="Z12" i="32"/>
  <c r="Z7" i="32"/>
  <c r="AI4" i="32"/>
  <c r="Z51" i="32"/>
  <c r="Z47" i="32"/>
  <c r="Z44" i="32"/>
  <c r="Z43" i="32"/>
  <c r="Z42" i="32"/>
  <c r="Z38" i="32"/>
  <c r="Z15" i="32"/>
  <c r="Z13" i="32"/>
  <c r="Z18" i="32"/>
  <c r="Z10" i="32"/>
  <c r="Z52" i="32"/>
  <c r="Z48" i="32"/>
  <c r="Z41" i="32"/>
  <c r="Z16" i="32"/>
  <c r="Z53" i="32"/>
  <c r="Z49" i="32"/>
  <c r="Z45" i="32"/>
  <c r="Z22" i="32"/>
  <c r="Z19" i="32"/>
  <c r="Z6" i="32"/>
  <c r="Z11" i="32"/>
  <c r="Z4" i="32"/>
  <c r="AB4" i="32"/>
  <c r="AW48" i="32"/>
  <c r="BB48" i="32" s="1"/>
  <c r="BG48" i="32"/>
  <c r="BN48" i="32" s="1"/>
  <c r="BU48" i="32" s="1"/>
  <c r="CE48" i="32" s="1"/>
  <c r="CL48" i="32" s="1"/>
  <c r="CS48" i="32" s="1"/>
  <c r="CX48" i="32" s="1"/>
  <c r="AV48" i="32"/>
  <c r="BZ12" i="32"/>
  <c r="BX10" i="32"/>
  <c r="H124" i="32"/>
  <c r="R38" i="32"/>
  <c r="AW89" i="32"/>
  <c r="BB89" i="32" s="1"/>
  <c r="BG89" i="32"/>
  <c r="BN89" i="32" s="1"/>
  <c r="BU89" i="32" s="1"/>
  <c r="AV89" i="32"/>
  <c r="AQ110" i="32"/>
  <c r="AJ83" i="32"/>
  <c r="W114" i="32"/>
  <c r="F34" i="32"/>
  <c r="AW53" i="32"/>
  <c r="BB53" i="32" s="1"/>
  <c r="BG53" i="32"/>
  <c r="BN53" i="32" s="1"/>
  <c r="BU53" i="32" s="1"/>
  <c r="CE53" i="32" s="1"/>
  <c r="CL53" i="32" s="1"/>
  <c r="CS53" i="32" s="1"/>
  <c r="CX53" i="32" s="1"/>
  <c r="AV53" i="32"/>
  <c r="BJ124" i="32"/>
  <c r="BT38" i="32"/>
  <c r="BM38" i="32"/>
  <c r="BX23" i="32"/>
  <c r="AA124" i="32"/>
  <c r="AA120" i="32"/>
  <c r="AA116" i="32"/>
  <c r="AA104" i="32"/>
  <c r="AA100" i="32"/>
  <c r="AA96" i="32"/>
  <c r="AA90" i="32"/>
  <c r="AA89" i="32"/>
  <c r="AA80" i="32"/>
  <c r="AA76" i="32"/>
  <c r="AA72" i="32"/>
  <c r="AA71" i="32"/>
  <c r="AA65" i="32"/>
  <c r="AA53" i="32"/>
  <c r="AA49" i="32"/>
  <c r="AA45" i="32"/>
  <c r="AA64" i="32"/>
  <c r="AA60" i="32"/>
  <c r="AA38" i="32"/>
  <c r="F133" i="32"/>
  <c r="F138" i="32"/>
  <c r="F134" i="32"/>
  <c r="F130" i="32"/>
  <c r="F126" i="32"/>
  <c r="F131" i="32"/>
  <c r="F127" i="32"/>
  <c r="F129" i="32"/>
  <c r="F128" i="32"/>
  <c r="F125" i="32"/>
  <c r="F123" i="32"/>
  <c r="F122" i="32"/>
  <c r="F121" i="32"/>
  <c r="F120" i="32"/>
  <c r="F119" i="32"/>
  <c r="F118" i="32"/>
  <c r="F132" i="32"/>
  <c r="F117" i="32"/>
  <c r="F116" i="32"/>
  <c r="F111" i="32"/>
  <c r="F110" i="32"/>
  <c r="F106" i="32"/>
  <c r="F104" i="32"/>
  <c r="F105" i="32"/>
  <c r="F102" i="32"/>
  <c r="F101" i="32"/>
  <c r="F100" i="32"/>
  <c r="F99" i="32"/>
  <c r="F98" i="32"/>
  <c r="F97" i="32"/>
  <c r="F96" i="32"/>
  <c r="F95" i="32"/>
  <c r="F94" i="32"/>
  <c r="F90" i="32"/>
  <c r="F89" i="32"/>
  <c r="F88" i="32"/>
  <c r="F87" i="32"/>
  <c r="F93" i="32"/>
  <c r="F91" i="32"/>
  <c r="F84" i="32"/>
  <c r="F86" i="32"/>
  <c r="F83" i="32"/>
  <c r="F81" i="32"/>
  <c r="F80" i="32"/>
  <c r="F79" i="32"/>
  <c r="F78" i="32"/>
  <c r="F77" i="32"/>
  <c r="F76" i="32"/>
  <c r="F75" i="32"/>
  <c r="F74" i="32"/>
  <c r="F73" i="32"/>
  <c r="F72" i="32"/>
  <c r="F85" i="32"/>
  <c r="F70" i="32"/>
  <c r="F66" i="32"/>
  <c r="F71" i="32"/>
  <c r="F69" i="32"/>
  <c r="F68" i="32"/>
  <c r="F65" i="32"/>
  <c r="F64" i="32"/>
  <c r="F63" i="32"/>
  <c r="F62" i="32"/>
  <c r="F61" i="32"/>
  <c r="F60" i="32"/>
  <c r="F59" i="32"/>
  <c r="F58" i="32"/>
  <c r="F56" i="32"/>
  <c r="F55" i="32"/>
  <c r="F54" i="32"/>
  <c r="F53" i="32"/>
  <c r="F52" i="32"/>
  <c r="F51" i="32"/>
  <c r="F50" i="32"/>
  <c r="F49" i="32"/>
  <c r="F48" i="32"/>
  <c r="F47" i="32"/>
  <c r="F46" i="32"/>
  <c r="F45" i="32"/>
  <c r="F44" i="32"/>
  <c r="F43" i="32"/>
  <c r="F42" i="32"/>
  <c r="F57" i="32"/>
  <c r="F39" i="32"/>
  <c r="F16" i="32"/>
  <c r="F15" i="32"/>
  <c r="F7" i="32"/>
  <c r="F41" i="32"/>
  <c r="F38" i="32"/>
  <c r="F19" i="32"/>
  <c r="F18" i="32"/>
  <c r="F11" i="32"/>
  <c r="F10" i="32"/>
  <c r="F6" i="32"/>
  <c r="F4" i="32"/>
  <c r="F22" i="32"/>
  <c r="F12" i="32"/>
  <c r="F40" i="32"/>
  <c r="E36" i="32"/>
  <c r="F36" i="32" s="1"/>
  <c r="K4" i="32"/>
  <c r="F13" i="32"/>
  <c r="CD34" i="32"/>
  <c r="CW30" i="32"/>
  <c r="BG41" i="32"/>
  <c r="BN41" i="32" s="1"/>
  <c r="BU41" i="32" s="1"/>
  <c r="CE41" i="32" s="1"/>
  <c r="CL41" i="32" s="1"/>
  <c r="CS41" i="32" s="1"/>
  <c r="CX41" i="32" s="1"/>
  <c r="AW41" i="32"/>
  <c r="BB41" i="32" s="1"/>
  <c r="AV41" i="32"/>
  <c r="CX43" i="32"/>
  <c r="BZ100" i="32"/>
  <c r="AN142" i="32"/>
  <c r="AN141" i="32"/>
  <c r="BD33" i="32"/>
  <c r="BR138" i="32"/>
  <c r="BR133" i="32"/>
  <c r="BR134" i="32"/>
  <c r="BR129" i="32"/>
  <c r="BR130" i="32"/>
  <c r="BR126" i="32"/>
  <c r="BR128" i="32"/>
  <c r="BR125" i="32"/>
  <c r="BR132" i="32"/>
  <c r="BR127" i="32"/>
  <c r="BR131" i="32"/>
  <c r="BR123" i="32"/>
  <c r="BR121" i="32"/>
  <c r="BR118" i="32"/>
  <c r="BR117" i="32"/>
  <c r="BR116" i="32"/>
  <c r="BR119" i="32"/>
  <c r="BR122" i="32"/>
  <c r="BR120" i="32"/>
  <c r="BR111" i="32"/>
  <c r="BR110" i="32"/>
  <c r="BR106" i="32"/>
  <c r="BR105" i="32"/>
  <c r="BR104" i="32"/>
  <c r="BR91" i="32"/>
  <c r="BR90" i="32"/>
  <c r="BR89" i="32"/>
  <c r="BR102" i="32"/>
  <c r="BR101" i="32"/>
  <c r="BR100" i="32"/>
  <c r="BR99" i="32"/>
  <c r="BR98" i="32"/>
  <c r="BR97" i="32"/>
  <c r="BR96" i="32"/>
  <c r="BR95" i="32"/>
  <c r="BR94" i="32"/>
  <c r="BR93" i="32"/>
  <c r="BR88" i="32"/>
  <c r="BR87" i="32"/>
  <c r="BR86" i="32"/>
  <c r="BR85" i="32"/>
  <c r="BR84" i="32"/>
  <c r="BR83" i="32"/>
  <c r="BR81" i="32"/>
  <c r="BR80" i="32"/>
  <c r="BR79" i="32"/>
  <c r="BR78" i="32"/>
  <c r="BR77" i="32"/>
  <c r="BR76" i="32"/>
  <c r="BR75" i="32"/>
  <c r="BR74" i="32"/>
  <c r="BR73" i="32"/>
  <c r="BR72" i="32"/>
  <c r="BR71" i="32"/>
  <c r="BR70" i="32"/>
  <c r="BR66" i="32"/>
  <c r="BR69" i="32"/>
  <c r="BR68" i="32"/>
  <c r="BR65" i="32"/>
  <c r="BR64" i="32"/>
  <c r="BR63" i="32"/>
  <c r="BR62" i="32"/>
  <c r="BR61" i="32"/>
  <c r="BR60" i="32"/>
  <c r="BR59" i="32"/>
  <c r="BR58" i="32"/>
  <c r="BR57" i="32"/>
  <c r="BR56" i="32"/>
  <c r="BR55" i="32"/>
  <c r="BR54" i="32"/>
  <c r="BR53" i="32"/>
  <c r="BR49" i="32"/>
  <c r="BR45" i="32"/>
  <c r="BR44" i="32"/>
  <c r="BR43" i="32"/>
  <c r="BR42" i="32"/>
  <c r="BR41" i="32"/>
  <c r="BR39" i="32"/>
  <c r="BR15" i="32"/>
  <c r="BR13" i="32"/>
  <c r="CD4" i="32"/>
  <c r="BR50" i="32"/>
  <c r="BR46" i="32"/>
  <c r="BR40" i="32"/>
  <c r="BR38" i="32"/>
  <c r="BR18" i="32"/>
  <c r="BR16" i="32"/>
  <c r="BR10" i="32"/>
  <c r="BR4" i="32"/>
  <c r="BR19" i="32"/>
  <c r="BR11" i="32"/>
  <c r="BR6" i="32"/>
  <c r="BR51" i="32"/>
  <c r="BR47" i="32"/>
  <c r="BR22" i="32"/>
  <c r="BR52" i="32"/>
  <c r="BR48" i="32"/>
  <c r="BQ36" i="32"/>
  <c r="BR7" i="32"/>
  <c r="BR12" i="32"/>
  <c r="CV29" i="32"/>
  <c r="BZ55" i="32"/>
  <c r="BX26" i="32"/>
  <c r="AW50" i="32"/>
  <c r="BB50" i="32" s="1"/>
  <c r="BG50" i="32"/>
  <c r="BN50" i="32" s="1"/>
  <c r="BU50" i="32" s="1"/>
  <c r="CE50" i="32" s="1"/>
  <c r="CL50" i="32" s="1"/>
  <c r="CS50" i="32" s="1"/>
  <c r="CX50" i="32" s="1"/>
  <c r="AV50" i="32"/>
  <c r="BZ64" i="32"/>
  <c r="AV79" i="32"/>
  <c r="BG79" i="32"/>
  <c r="BN79" i="32" s="1"/>
  <c r="BU79" i="32" s="1"/>
  <c r="AW79" i="32"/>
  <c r="BB79" i="32" s="1"/>
  <c r="CX95" i="32"/>
  <c r="AW90" i="32"/>
  <c r="BB90" i="32" s="1"/>
  <c r="BG90" i="32"/>
  <c r="BN90" i="32" s="1"/>
  <c r="BU90" i="32" s="1"/>
  <c r="AV90" i="32"/>
  <c r="AC126" i="32"/>
  <c r="X126" i="32"/>
  <c r="S125" i="32"/>
  <c r="X125" i="32" s="1"/>
  <c r="CE134" i="32"/>
  <c r="CL134" i="32" s="1"/>
  <c r="CS134" i="32" s="1"/>
  <c r="CX134" i="32" s="1"/>
  <c r="BZ134" i="32"/>
  <c r="AZ34" i="32"/>
  <c r="BA27" i="32"/>
  <c r="BA26" i="32"/>
  <c r="AB22" i="32"/>
  <c r="AI22" i="32"/>
  <c r="AW47" i="32"/>
  <c r="BB47" i="32" s="1"/>
  <c r="BG47" i="32"/>
  <c r="BN47" i="32" s="1"/>
  <c r="BU47" i="32" s="1"/>
  <c r="CE47" i="32" s="1"/>
  <c r="CL47" i="32" s="1"/>
  <c r="CS47" i="32" s="1"/>
  <c r="CX47" i="32" s="1"/>
  <c r="AV47" i="32"/>
  <c r="AJ6" i="32"/>
  <c r="AJ5" i="32" s="1"/>
  <c r="V112" i="32"/>
  <c r="W109" i="32"/>
  <c r="AZ38" i="32"/>
  <c r="AC68" i="32"/>
  <c r="AJ69" i="32"/>
  <c r="AZ22" i="32"/>
  <c r="AI33" i="32"/>
  <c r="I38" i="32"/>
  <c r="I141" i="32" s="1"/>
  <c r="H114" i="32"/>
  <c r="H113" i="32"/>
  <c r="H109" i="32"/>
  <c r="R36" i="32"/>
  <c r="S38" i="32"/>
  <c r="X39" i="32"/>
  <c r="BM35" i="32"/>
  <c r="BZ57" i="32"/>
  <c r="BG72" i="32"/>
  <c r="BN72" i="32" s="1"/>
  <c r="BU72" i="32" s="1"/>
  <c r="AW72" i="32"/>
  <c r="BB72" i="32" s="1"/>
  <c r="AV72" i="32"/>
  <c r="BZ107" i="32"/>
  <c r="BX104" i="32"/>
  <c r="CX128" i="32"/>
  <c r="CV125" i="32"/>
  <c r="BX125" i="32"/>
  <c r="CI141" i="32"/>
  <c r="BD134" i="32"/>
  <c r="BD138" i="32"/>
  <c r="BD131" i="32"/>
  <c r="BD127" i="32"/>
  <c r="BD132" i="32"/>
  <c r="BD128" i="32"/>
  <c r="BD126" i="32"/>
  <c r="BD133" i="32"/>
  <c r="BD130" i="32"/>
  <c r="BD129" i="32"/>
  <c r="BD125" i="32"/>
  <c r="BD124" i="32"/>
  <c r="BD122" i="32"/>
  <c r="BD118" i="32"/>
  <c r="BD121" i="32"/>
  <c r="BD119" i="32"/>
  <c r="BD123" i="32"/>
  <c r="BD120" i="32"/>
  <c r="BD117" i="32"/>
  <c r="BD116" i="32"/>
  <c r="BD111" i="32"/>
  <c r="BD110" i="32"/>
  <c r="BD106" i="32"/>
  <c r="BD102" i="32"/>
  <c r="BD101" i="32"/>
  <c r="BD100" i="32"/>
  <c r="BD99" i="32"/>
  <c r="BD98" i="32"/>
  <c r="BD97" i="32"/>
  <c r="BD96" i="32"/>
  <c r="BD95" i="32"/>
  <c r="BD94" i="32"/>
  <c r="BD93" i="32"/>
  <c r="BD105" i="32"/>
  <c r="BD104" i="32"/>
  <c r="BD88" i="32"/>
  <c r="BD87" i="32"/>
  <c r="BD86" i="32"/>
  <c r="BD85" i="32"/>
  <c r="BD90" i="32"/>
  <c r="BD91" i="32"/>
  <c r="BD89" i="32"/>
  <c r="BD81" i="32"/>
  <c r="BD80" i="32"/>
  <c r="BD79" i="32"/>
  <c r="BD78" i="32"/>
  <c r="BD77" i="32"/>
  <c r="BD76" i="32"/>
  <c r="BD84" i="32"/>
  <c r="BD83" i="32"/>
  <c r="BD74" i="32"/>
  <c r="BD72" i="32"/>
  <c r="BD69" i="32"/>
  <c r="BD68" i="32"/>
  <c r="BD66" i="32"/>
  <c r="BD65" i="32"/>
  <c r="BD64" i="32"/>
  <c r="BD63" i="32"/>
  <c r="BD62" i="32"/>
  <c r="BD61" i="32"/>
  <c r="BD60" i="32"/>
  <c r="BD59" i="32"/>
  <c r="BD58" i="32"/>
  <c r="BD57" i="32"/>
  <c r="BD75" i="32"/>
  <c r="BD73" i="32"/>
  <c r="BD71" i="32"/>
  <c r="BD70" i="32"/>
  <c r="BD56" i="32"/>
  <c r="BD55" i="32"/>
  <c r="BD54" i="32"/>
  <c r="BD53" i="32"/>
  <c r="BD52" i="32"/>
  <c r="BD51" i="32"/>
  <c r="BD50" i="32"/>
  <c r="BD49" i="32"/>
  <c r="BD48" i="32"/>
  <c r="BD47" i="32"/>
  <c r="BD46" i="32"/>
  <c r="BD45" i="32"/>
  <c r="BD44" i="32"/>
  <c r="BD43" i="32"/>
  <c r="BD42" i="32"/>
  <c r="BD41" i="32"/>
  <c r="BD40" i="32"/>
  <c r="BD22" i="32"/>
  <c r="BD19" i="32"/>
  <c r="BD11" i="32"/>
  <c r="BD6" i="32"/>
  <c r="BD15" i="32"/>
  <c r="BD13" i="32"/>
  <c r="BC36" i="32"/>
  <c r="BD12" i="32"/>
  <c r="BD7" i="32"/>
  <c r="BM4" i="32"/>
  <c r="BD39" i="32"/>
  <c r="BD38" i="32"/>
  <c r="BD18" i="32"/>
  <c r="BD16" i="32"/>
  <c r="BD10" i="32"/>
  <c r="BD4" i="32"/>
  <c r="L38" i="32"/>
  <c r="L124" i="32" s="1"/>
  <c r="CD33" i="32"/>
  <c r="M27" i="32"/>
  <c r="M26" i="32"/>
  <c r="L34" i="32"/>
  <c r="M34" i="32" s="1"/>
  <c r="CV26" i="32"/>
  <c r="CE73" i="32"/>
  <c r="CL73" i="32" s="1"/>
  <c r="CS73" i="32" s="1"/>
  <c r="CX73" i="32" s="1"/>
  <c r="BZ73" i="32"/>
  <c r="BZ59" i="32"/>
  <c r="AQ105" i="32"/>
  <c r="AJ104" i="32"/>
  <c r="BZ111" i="32"/>
  <c r="CX132" i="32"/>
  <c r="CE138" i="32"/>
  <c r="CL138" i="32" s="1"/>
  <c r="BZ138" i="32"/>
  <c r="C145" i="20" l="1"/>
  <c r="P142" i="32"/>
  <c r="CE62" i="32"/>
  <c r="CL62" i="32" s="1"/>
  <c r="CS62" i="32" s="1"/>
  <c r="CX62" i="32" s="1"/>
  <c r="BZ62" i="32"/>
  <c r="CQ141" i="32"/>
  <c r="CP142" i="32"/>
  <c r="AA39" i="32"/>
  <c r="AA57" i="32"/>
  <c r="AA61" i="32"/>
  <c r="AA42" i="32"/>
  <c r="AA46" i="32"/>
  <c r="AA50" i="32"/>
  <c r="AA54" i="32"/>
  <c r="AA66" i="32"/>
  <c r="AA70" i="32"/>
  <c r="AA73" i="32"/>
  <c r="AA77" i="32"/>
  <c r="AA81" i="32"/>
  <c r="AA91" i="32"/>
  <c r="AA93" i="32"/>
  <c r="AA97" i="32"/>
  <c r="AA101" i="32"/>
  <c r="AA106" i="32"/>
  <c r="AA117" i="32"/>
  <c r="AA121" i="32"/>
  <c r="AA138" i="32"/>
  <c r="AA40" i="32"/>
  <c r="AA58" i="32"/>
  <c r="AA62" i="32"/>
  <c r="AA43" i="32"/>
  <c r="AA47" i="32"/>
  <c r="AA51" i="32"/>
  <c r="AA55" i="32"/>
  <c r="AA68" i="32"/>
  <c r="AA85" i="32"/>
  <c r="AA74" i="32"/>
  <c r="AA78" i="32"/>
  <c r="AA83" i="32"/>
  <c r="AA87" i="32"/>
  <c r="AA94" i="32"/>
  <c r="AA98" i="32"/>
  <c r="AA102" i="32"/>
  <c r="AA110" i="32"/>
  <c r="AA118" i="32"/>
  <c r="AA122" i="32"/>
  <c r="AI124" i="32"/>
  <c r="AA41" i="32"/>
  <c r="AA59" i="32"/>
  <c r="AA63" i="32"/>
  <c r="AA44" i="32"/>
  <c r="AA48" i="32"/>
  <c r="AA52" i="32"/>
  <c r="AA56" i="32"/>
  <c r="AA69" i="32"/>
  <c r="AA86" i="32"/>
  <c r="AA75" i="32"/>
  <c r="AA79" i="32"/>
  <c r="AA84" i="32"/>
  <c r="AA88" i="32"/>
  <c r="AA95" i="32"/>
  <c r="AA99" i="32"/>
  <c r="AA105" i="32"/>
  <c r="AA111" i="32"/>
  <c r="AA119" i="32"/>
  <c r="AA123" i="32"/>
  <c r="Q141" i="32"/>
  <c r="CP141" i="32"/>
  <c r="P141" i="32"/>
  <c r="P36" i="32"/>
  <c r="O113" i="32"/>
  <c r="P113" i="32" s="1"/>
  <c r="O114" i="32"/>
  <c r="P114" i="32" s="1"/>
  <c r="O109" i="32"/>
  <c r="R109" i="32" s="1"/>
  <c r="BZ129" i="32"/>
  <c r="CE87" i="32"/>
  <c r="CL87" i="32" s="1"/>
  <c r="CS87" i="32" s="1"/>
  <c r="CX87" i="32" s="1"/>
  <c r="BZ87" i="32"/>
  <c r="AC29" i="32"/>
  <c r="AJ30" i="32"/>
  <c r="BZ52" i="32"/>
  <c r="D141" i="32"/>
  <c r="CR36" i="32"/>
  <c r="CO109" i="32"/>
  <c r="CO112" i="32" s="1"/>
  <c r="CO113" i="32"/>
  <c r="CP113" i="32" s="1"/>
  <c r="CO114" i="32"/>
  <c r="CP114" i="32" s="1"/>
  <c r="BE141" i="32"/>
  <c r="BZ8" i="32"/>
  <c r="BZ49" i="32"/>
  <c r="BZ50" i="32"/>
  <c r="AO141" i="32"/>
  <c r="BD141" i="32"/>
  <c r="BD142" i="32"/>
  <c r="BR142" i="32"/>
  <c r="BR141" i="32"/>
  <c r="E114" i="32"/>
  <c r="E109" i="32"/>
  <c r="E113" i="32"/>
  <c r="K36" i="32"/>
  <c r="BL138" i="32"/>
  <c r="BL122" i="32"/>
  <c r="BT124" i="32"/>
  <c r="BL124" i="32"/>
  <c r="BL120" i="32"/>
  <c r="BL121" i="32"/>
  <c r="BL123" i="32"/>
  <c r="BL118" i="32"/>
  <c r="BL119" i="32"/>
  <c r="BL117" i="32"/>
  <c r="BL116" i="32"/>
  <c r="BL111" i="32"/>
  <c r="BL110" i="32"/>
  <c r="BL104" i="32"/>
  <c r="BL105" i="32"/>
  <c r="BL102" i="32"/>
  <c r="BL101" i="32"/>
  <c r="BL100" i="32"/>
  <c r="BL99" i="32"/>
  <c r="BL98" i="32"/>
  <c r="BL97" i="32"/>
  <c r="BL96" i="32"/>
  <c r="BL95" i="32"/>
  <c r="BL94" i="32"/>
  <c r="BL93" i="32"/>
  <c r="BL106" i="32"/>
  <c r="BL90" i="32"/>
  <c r="BL88" i="32"/>
  <c r="BL87" i="32"/>
  <c r="BL86" i="32"/>
  <c r="BL85" i="32"/>
  <c r="BL91" i="32"/>
  <c r="BL89" i="32"/>
  <c r="BL81" i="32"/>
  <c r="BL80" i="32"/>
  <c r="BL79" i="32"/>
  <c r="BL78" i="32"/>
  <c r="BL77" i="32"/>
  <c r="BL76" i="32"/>
  <c r="BL84" i="32"/>
  <c r="BL83" i="32"/>
  <c r="BL75" i="32"/>
  <c r="BL73" i="32"/>
  <c r="BL71" i="32"/>
  <c r="BL69" i="32"/>
  <c r="BL68" i="32"/>
  <c r="BL65" i="32"/>
  <c r="BL64" i="32"/>
  <c r="BL63" i="32"/>
  <c r="BL62" i="32"/>
  <c r="BL61" i="32"/>
  <c r="BL60" i="32"/>
  <c r="BL59" i="32"/>
  <c r="BL58" i="32"/>
  <c r="BL57" i="32"/>
  <c r="BL66" i="32"/>
  <c r="BL74" i="32"/>
  <c r="BL72" i="32"/>
  <c r="BL70" i="32"/>
  <c r="BL56" i="32"/>
  <c r="BL55" i="32"/>
  <c r="BL54" i="32"/>
  <c r="BL53" i="32"/>
  <c r="BL52" i="32"/>
  <c r="BL51" i="32"/>
  <c r="BL50" i="32"/>
  <c r="BL49" i="32"/>
  <c r="BL48" i="32"/>
  <c r="BL47" i="32"/>
  <c r="BL46" i="32"/>
  <c r="BL45" i="32"/>
  <c r="BL44" i="32"/>
  <c r="BL43" i="32"/>
  <c r="BL42" i="32"/>
  <c r="BL41" i="32"/>
  <c r="BL40" i="32"/>
  <c r="BL39" i="32"/>
  <c r="BL38" i="32"/>
  <c r="BM124" i="32"/>
  <c r="AW110" i="32"/>
  <c r="AV110" i="32"/>
  <c r="BG110" i="32"/>
  <c r="AQ83" i="32"/>
  <c r="AV83" i="32" s="1"/>
  <c r="AC22" i="32"/>
  <c r="CE133" i="32"/>
  <c r="CL133" i="32" s="1"/>
  <c r="CS133" i="32" s="1"/>
  <c r="CX133" i="32" s="1"/>
  <c r="BZ133" i="32"/>
  <c r="CE130" i="32"/>
  <c r="CL130" i="32" s="1"/>
  <c r="CS130" i="32" s="1"/>
  <c r="CX130" i="32" s="1"/>
  <c r="BZ130" i="32"/>
  <c r="BS138" i="32"/>
  <c r="BS124" i="32"/>
  <c r="CD124" i="32"/>
  <c r="BS123" i="32"/>
  <c r="BS122" i="32"/>
  <c r="BS121" i="32"/>
  <c r="BS120" i="32"/>
  <c r="BS119" i="32"/>
  <c r="BS118" i="32"/>
  <c r="BS117" i="32"/>
  <c r="BS116" i="32"/>
  <c r="BS111" i="32"/>
  <c r="BS110" i="32"/>
  <c r="BS105" i="32"/>
  <c r="BS102" i="32"/>
  <c r="BS101" i="32"/>
  <c r="BS100" i="32"/>
  <c r="BS99" i="32"/>
  <c r="BS98" i="32"/>
  <c r="BS97" i="32"/>
  <c r="BS96" i="32"/>
  <c r="BS95" i="32"/>
  <c r="BS94" i="32"/>
  <c r="BS93" i="32"/>
  <c r="BS106" i="32"/>
  <c r="BS104" i="32"/>
  <c r="BS90" i="32"/>
  <c r="BS88" i="32"/>
  <c r="BS87" i="32"/>
  <c r="BS91" i="32"/>
  <c r="BS89" i="32"/>
  <c r="BS85" i="32"/>
  <c r="BS84" i="32"/>
  <c r="BS83" i="32"/>
  <c r="BS86" i="32"/>
  <c r="BS81" i="32"/>
  <c r="BS80" i="32"/>
  <c r="BS79" i="32"/>
  <c r="BS78" i="32"/>
  <c r="BS77" i="32"/>
  <c r="BS76" i="32"/>
  <c r="BS75" i="32"/>
  <c r="BS74" i="32"/>
  <c r="BS73" i="32"/>
  <c r="BS72" i="32"/>
  <c r="BS71" i="32"/>
  <c r="BS66" i="32"/>
  <c r="BS70" i="32"/>
  <c r="BS69" i="32"/>
  <c r="BS68" i="32"/>
  <c r="BS65" i="32"/>
  <c r="BS64" i="32"/>
  <c r="BS63" i="32"/>
  <c r="BS62" i="32"/>
  <c r="BS61" i="32"/>
  <c r="BS60" i="32"/>
  <c r="BS59" i="32"/>
  <c r="BS58" i="32"/>
  <c r="BS57" i="32"/>
  <c r="BS56" i="32"/>
  <c r="BS55" i="32"/>
  <c r="BS54" i="32"/>
  <c r="BS53" i="32"/>
  <c r="BS52" i="32"/>
  <c r="BS51" i="32"/>
  <c r="BS50" i="32"/>
  <c r="BS49" i="32"/>
  <c r="BS48" i="32"/>
  <c r="BS47" i="32"/>
  <c r="BS46" i="32"/>
  <c r="BS45" i="32"/>
  <c r="BS44" i="32"/>
  <c r="BS43" i="32"/>
  <c r="BS42" i="32"/>
  <c r="BS40" i="32"/>
  <c r="BS38" i="32"/>
  <c r="BS41" i="32"/>
  <c r="BS39" i="32"/>
  <c r="CH112" i="32"/>
  <c r="CI109" i="32"/>
  <c r="AJ39" i="32"/>
  <c r="AQ40" i="32"/>
  <c r="BZ41" i="32"/>
  <c r="BK124" i="32"/>
  <c r="BK142" i="32" s="1"/>
  <c r="BZ85" i="32"/>
  <c r="T27" i="32"/>
  <c r="T26" i="32"/>
  <c r="S34" i="32"/>
  <c r="X34" i="32" s="1"/>
  <c r="X10" i="32"/>
  <c r="AM112" i="32"/>
  <c r="AN109" i="32"/>
  <c r="BZ46" i="32"/>
  <c r="CB142" i="32"/>
  <c r="CB141" i="32"/>
  <c r="CV22" i="32"/>
  <c r="BY24" i="32"/>
  <c r="BY23" i="32"/>
  <c r="BX4" i="32"/>
  <c r="BY5" i="32" s="1"/>
  <c r="BX33" i="32"/>
  <c r="BY8" i="32"/>
  <c r="BC114" i="32"/>
  <c r="BF114" i="32" s="1"/>
  <c r="BC113" i="32"/>
  <c r="BF113" i="32" s="1"/>
  <c r="BC109" i="32"/>
  <c r="BM36" i="32"/>
  <c r="AW105" i="32"/>
  <c r="BG105" i="32"/>
  <c r="AQ104" i="32"/>
  <c r="AV104" i="32" s="1"/>
  <c r="AV105" i="32"/>
  <c r="BD36" i="32"/>
  <c r="H112" i="32"/>
  <c r="I109" i="32"/>
  <c r="V137" i="32"/>
  <c r="W112" i="32"/>
  <c r="CE90" i="32"/>
  <c r="CL90" i="32" s="1"/>
  <c r="CS90" i="32" s="1"/>
  <c r="CX90" i="32" s="1"/>
  <c r="BZ90" i="32"/>
  <c r="CE79" i="32"/>
  <c r="CL79" i="32" s="1"/>
  <c r="CS79" i="32" s="1"/>
  <c r="CX79" i="32" s="1"/>
  <c r="BZ79" i="32"/>
  <c r="F141" i="32"/>
  <c r="F142" i="32"/>
  <c r="BZ53" i="32"/>
  <c r="BY34" i="32"/>
  <c r="BY26" i="32"/>
  <c r="BX34" i="32"/>
  <c r="BY27" i="32"/>
  <c r="AJ23" i="32"/>
  <c r="AQ24" i="32"/>
  <c r="CE74" i="32"/>
  <c r="CL74" i="32" s="1"/>
  <c r="CS74" i="32" s="1"/>
  <c r="CX74" i="32" s="1"/>
  <c r="BZ74" i="32"/>
  <c r="CI113" i="32"/>
  <c r="AJ119" i="32"/>
  <c r="AC116" i="32"/>
  <c r="AC38" i="32"/>
  <c r="BG117" i="32"/>
  <c r="AW117" i="32"/>
  <c r="AV117" i="32"/>
  <c r="AH138" i="32"/>
  <c r="AP124" i="32"/>
  <c r="AH124" i="32"/>
  <c r="AH122" i="32"/>
  <c r="AH123" i="32"/>
  <c r="AH120" i="32"/>
  <c r="AH117" i="32"/>
  <c r="AH116" i="32"/>
  <c r="AH118" i="32"/>
  <c r="AH121" i="32"/>
  <c r="AH119" i="32"/>
  <c r="AH111" i="32"/>
  <c r="AH110" i="32"/>
  <c r="AH106" i="32"/>
  <c r="AH105" i="32"/>
  <c r="AH104" i="32"/>
  <c r="AH91" i="32"/>
  <c r="AH90" i="32"/>
  <c r="AH89" i="32"/>
  <c r="AH102" i="32"/>
  <c r="AH101" i="32"/>
  <c r="AH100" i="32"/>
  <c r="AH99" i="32"/>
  <c r="AH98" i="32"/>
  <c r="AH97" i="32"/>
  <c r="AH96" i="32"/>
  <c r="AH95" i="32"/>
  <c r="AH94" i="32"/>
  <c r="AH93" i="32"/>
  <c r="AH88" i="32"/>
  <c r="AH87" i="32"/>
  <c r="AH86" i="32"/>
  <c r="AH85" i="32"/>
  <c r="AH84" i="32"/>
  <c r="AH83" i="32"/>
  <c r="AH81" i="32"/>
  <c r="AH80" i="32"/>
  <c r="AH79" i="32"/>
  <c r="AH78" i="32"/>
  <c r="AH77" i="32"/>
  <c r="AH76" i="32"/>
  <c r="AH75" i="32"/>
  <c r="AH74" i="32"/>
  <c r="AH73" i="32"/>
  <c r="AH72" i="32"/>
  <c r="AH71" i="32"/>
  <c r="AH70" i="32"/>
  <c r="AH66" i="32"/>
  <c r="AH69" i="32"/>
  <c r="AH68" i="32"/>
  <c r="AH65" i="32"/>
  <c r="AH64" i="32"/>
  <c r="AH63" i="32"/>
  <c r="AH62" i="32"/>
  <c r="AH61" i="32"/>
  <c r="AH60" i="32"/>
  <c r="AH59" i="32"/>
  <c r="AH58" i="32"/>
  <c r="AH57" i="32"/>
  <c r="AH56" i="32"/>
  <c r="AH55" i="32"/>
  <c r="AH54" i="32"/>
  <c r="AH53" i="32"/>
  <c r="AH49" i="32"/>
  <c r="AH45" i="32"/>
  <c r="AH44" i="32"/>
  <c r="AH43" i="32"/>
  <c r="AH42" i="32"/>
  <c r="AH40" i="32"/>
  <c r="AH39" i="32"/>
  <c r="AH50" i="32"/>
  <c r="AH46" i="32"/>
  <c r="AH38" i="32"/>
  <c r="AH51" i="32"/>
  <c r="AH47" i="32"/>
  <c r="AH52" i="32"/>
  <c r="AH48" i="32"/>
  <c r="AH41" i="32"/>
  <c r="BA132" i="32"/>
  <c r="BA128" i="32"/>
  <c r="BA138" i="32"/>
  <c r="BA134" i="32"/>
  <c r="BA133" i="32"/>
  <c r="BA129" i="32"/>
  <c r="BA125" i="32"/>
  <c r="BA130" i="32"/>
  <c r="BA127" i="32"/>
  <c r="BA126" i="32"/>
  <c r="BA131" i="32"/>
  <c r="BA121" i="32"/>
  <c r="BA123" i="32"/>
  <c r="BA122" i="32"/>
  <c r="BA119" i="32"/>
  <c r="BA120" i="32"/>
  <c r="BA117" i="32"/>
  <c r="BA116" i="32"/>
  <c r="BA118" i="32"/>
  <c r="BA106" i="32"/>
  <c r="BA105" i="32"/>
  <c r="BA111" i="32"/>
  <c r="BA110" i="32"/>
  <c r="BA102" i="32"/>
  <c r="BA101" i="32"/>
  <c r="BA100" i="32"/>
  <c r="BA99" i="32"/>
  <c r="BA98" i="32"/>
  <c r="BA104" i="32"/>
  <c r="BA91" i="32"/>
  <c r="BA90" i="32"/>
  <c r="BA89" i="32"/>
  <c r="BA97" i="32"/>
  <c r="BA95" i="32"/>
  <c r="BA94" i="32"/>
  <c r="BA93" i="32"/>
  <c r="BA96" i="32"/>
  <c r="BA88" i="32"/>
  <c r="BA87" i="32"/>
  <c r="BA85" i="32"/>
  <c r="BA84" i="32"/>
  <c r="BA83" i="32"/>
  <c r="BA86" i="32"/>
  <c r="BA81" i="32"/>
  <c r="BA80" i="32"/>
  <c r="BA79" i="32"/>
  <c r="BA78" i="32"/>
  <c r="BA75" i="32"/>
  <c r="BA73" i="32"/>
  <c r="BA71" i="32"/>
  <c r="BA70" i="32"/>
  <c r="BA69" i="32"/>
  <c r="BA68" i="32"/>
  <c r="BA65" i="32"/>
  <c r="BA74" i="32"/>
  <c r="BA72" i="32"/>
  <c r="BA77" i="32"/>
  <c r="BA76" i="32"/>
  <c r="BA66" i="32"/>
  <c r="BA64" i="32"/>
  <c r="BA63" i="32"/>
  <c r="BA62" i="32"/>
  <c r="BA61" i="32"/>
  <c r="BA60" i="32"/>
  <c r="BA59" i="32"/>
  <c r="BA58" i="32"/>
  <c r="BA57" i="32"/>
  <c r="BA56" i="32"/>
  <c r="BA55" i="32"/>
  <c r="BA54" i="32"/>
  <c r="BA53" i="32"/>
  <c r="BA52" i="32"/>
  <c r="BA51" i="32"/>
  <c r="BA50" i="32"/>
  <c r="BA49" i="32"/>
  <c r="BA48" i="32"/>
  <c r="BA47" i="32"/>
  <c r="BA46" i="32"/>
  <c r="BA45" i="32"/>
  <c r="AZ36" i="32"/>
  <c r="BA12" i="32"/>
  <c r="BA7" i="32"/>
  <c r="BA18" i="32"/>
  <c r="BA41" i="32"/>
  <c r="BA39" i="32"/>
  <c r="BA15" i="32"/>
  <c r="BA13" i="32"/>
  <c r="BA16" i="32"/>
  <c r="BA10" i="32"/>
  <c r="BA44" i="32"/>
  <c r="BA43" i="32"/>
  <c r="BA42" i="32"/>
  <c r="BA40" i="32"/>
  <c r="BA38" i="32"/>
  <c r="BA22" i="32"/>
  <c r="BA19" i="32"/>
  <c r="BA4" i="32"/>
  <c r="BA6" i="32"/>
  <c r="BA11" i="32"/>
  <c r="AQ19" i="32"/>
  <c r="AJ18" i="32"/>
  <c r="AG141" i="32"/>
  <c r="AN113" i="32"/>
  <c r="CE78" i="32"/>
  <c r="CL78" i="32" s="1"/>
  <c r="CS78" i="32" s="1"/>
  <c r="CX78" i="32" s="1"/>
  <c r="BZ78" i="32"/>
  <c r="CE84" i="32"/>
  <c r="CL84" i="32" s="1"/>
  <c r="CS84" i="32" s="1"/>
  <c r="CX84" i="32" s="1"/>
  <c r="BZ84" i="32"/>
  <c r="BZ51" i="32"/>
  <c r="AJ16" i="32"/>
  <c r="AC15" i="32"/>
  <c r="CA114" i="32"/>
  <c r="CA109" i="32"/>
  <c r="CA113" i="32"/>
  <c r="CK36" i="32"/>
  <c r="CE86" i="32"/>
  <c r="CL86" i="32" s="1"/>
  <c r="CS86" i="32" s="1"/>
  <c r="CX86" i="32" s="1"/>
  <c r="BZ86" i="32"/>
  <c r="G138" i="32"/>
  <c r="K124" i="32"/>
  <c r="G124" i="32"/>
  <c r="G122" i="32"/>
  <c r="G123" i="32"/>
  <c r="G120" i="32"/>
  <c r="G118" i="32"/>
  <c r="G121" i="32"/>
  <c r="G119" i="32"/>
  <c r="G117" i="32"/>
  <c r="G116" i="32"/>
  <c r="G111" i="32"/>
  <c r="G110" i="32"/>
  <c r="G104" i="32"/>
  <c r="G105" i="32"/>
  <c r="G102" i="32"/>
  <c r="G101" i="32"/>
  <c r="G100" i="32"/>
  <c r="G99" i="32"/>
  <c r="G98" i="32"/>
  <c r="G97" i="32"/>
  <c r="G96" i="32"/>
  <c r="G95" i="32"/>
  <c r="G94" i="32"/>
  <c r="G93" i="32"/>
  <c r="G106" i="32"/>
  <c r="G90" i="32"/>
  <c r="G89" i="32"/>
  <c r="G88" i="32"/>
  <c r="G87" i="32"/>
  <c r="G86" i="32"/>
  <c r="G85" i="32"/>
  <c r="G91" i="32"/>
  <c r="G83" i="32"/>
  <c r="G81" i="32"/>
  <c r="G80" i="32"/>
  <c r="G79" i="32"/>
  <c r="G78" i="32"/>
  <c r="G77" i="32"/>
  <c r="G76" i="32"/>
  <c r="G84" i="32"/>
  <c r="G71" i="32"/>
  <c r="G75" i="32"/>
  <c r="G73" i="32"/>
  <c r="G69" i="32"/>
  <c r="G65" i="32"/>
  <c r="G64" i="32"/>
  <c r="G63" i="32"/>
  <c r="G62" i="32"/>
  <c r="G61" i="32"/>
  <c r="G60" i="32"/>
  <c r="G59" i="32"/>
  <c r="G58" i="32"/>
  <c r="G57" i="32"/>
  <c r="G68" i="32"/>
  <c r="G74" i="32"/>
  <c r="G72" i="32"/>
  <c r="G70" i="32"/>
  <c r="G66" i="32"/>
  <c r="G56" i="32"/>
  <c r="G55" i="32"/>
  <c r="G54" i="32"/>
  <c r="G53" i="32"/>
  <c r="G52" i="32"/>
  <c r="G51" i="32"/>
  <c r="G50" i="32"/>
  <c r="G49" i="32"/>
  <c r="G48" i="32"/>
  <c r="G47" i="32"/>
  <c r="G46" i="32"/>
  <c r="G45" i="32"/>
  <c r="G44" i="32"/>
  <c r="G43" i="32"/>
  <c r="G42" i="32"/>
  <c r="G41" i="32"/>
  <c r="G38" i="32"/>
  <c r="G40" i="32"/>
  <c r="G39" i="32"/>
  <c r="T33" i="32"/>
  <c r="CV33" i="32"/>
  <c r="CW33" i="32" s="1"/>
  <c r="CW8" i="32"/>
  <c r="CW24" i="32"/>
  <c r="CW23" i="32"/>
  <c r="CV4" i="32"/>
  <c r="CW5" i="32" s="1"/>
  <c r="CV38" i="32"/>
  <c r="CE72" i="32"/>
  <c r="CL72" i="32" s="1"/>
  <c r="CS72" i="32" s="1"/>
  <c r="CX72" i="32" s="1"/>
  <c r="BZ72" i="32"/>
  <c r="I113" i="32"/>
  <c r="AD24" i="32"/>
  <c r="AD23" i="32"/>
  <c r="AC33" i="32"/>
  <c r="AD33" i="32" s="1"/>
  <c r="AD8" i="32"/>
  <c r="BQ114" i="32"/>
  <c r="BQ109" i="32"/>
  <c r="BQ113" i="32"/>
  <c r="CD36" i="32"/>
  <c r="BR36" i="32"/>
  <c r="CW29" i="32"/>
  <c r="CE89" i="32"/>
  <c r="CL89" i="32" s="1"/>
  <c r="CS89" i="32" s="1"/>
  <c r="CX89" i="32" s="1"/>
  <c r="BZ89" i="32"/>
  <c r="J138" i="32"/>
  <c r="R124" i="32"/>
  <c r="J124" i="32"/>
  <c r="J123" i="32"/>
  <c r="J122" i="32"/>
  <c r="J121" i="32"/>
  <c r="J120" i="32"/>
  <c r="J119" i="32"/>
  <c r="J118" i="32"/>
  <c r="J117" i="32"/>
  <c r="J116" i="32"/>
  <c r="J111" i="32"/>
  <c r="J110" i="32"/>
  <c r="J106" i="32"/>
  <c r="J104" i="32"/>
  <c r="J102" i="32"/>
  <c r="J101" i="32"/>
  <c r="J100" i="32"/>
  <c r="J99" i="32"/>
  <c r="J98" i="32"/>
  <c r="J97" i="32"/>
  <c r="J96" i="32"/>
  <c r="J95" i="32"/>
  <c r="J94" i="32"/>
  <c r="J105" i="32"/>
  <c r="J93" i="32"/>
  <c r="J91" i="32"/>
  <c r="J89" i="32"/>
  <c r="J88" i="32"/>
  <c r="J87" i="32"/>
  <c r="J90" i="32"/>
  <c r="J84" i="32"/>
  <c r="J83" i="32"/>
  <c r="J81" i="32"/>
  <c r="J80" i="32"/>
  <c r="J79" i="32"/>
  <c r="J78" i="32"/>
  <c r="J77" i="32"/>
  <c r="J76" i="32"/>
  <c r="J75" i="32"/>
  <c r="J74" i="32"/>
  <c r="J73" i="32"/>
  <c r="J72" i="32"/>
  <c r="J86" i="32"/>
  <c r="J85" i="32"/>
  <c r="J70" i="32"/>
  <c r="J66" i="32"/>
  <c r="J71" i="32"/>
  <c r="J69" i="32"/>
  <c r="J68" i="32"/>
  <c r="J65" i="32"/>
  <c r="J64" i="32"/>
  <c r="J63" i="32"/>
  <c r="J62" i="32"/>
  <c r="J61" i="32"/>
  <c r="J60" i="32"/>
  <c r="J59" i="32"/>
  <c r="J58" i="32"/>
  <c r="J57" i="32"/>
  <c r="J56" i="32"/>
  <c r="J55" i="32"/>
  <c r="J54" i="32"/>
  <c r="J53" i="32"/>
  <c r="J52" i="32"/>
  <c r="J51" i="32"/>
  <c r="J50" i="32"/>
  <c r="J49" i="32"/>
  <c r="J48" i="32"/>
  <c r="J47" i="32"/>
  <c r="J46" i="32"/>
  <c r="J45" i="32"/>
  <c r="J44" i="32"/>
  <c r="J43" i="32"/>
  <c r="J42" i="32"/>
  <c r="J39" i="32"/>
  <c r="J38" i="32"/>
  <c r="J41" i="32"/>
  <c r="J40" i="32"/>
  <c r="I124" i="32"/>
  <c r="I142" i="32" s="1"/>
  <c r="Y114" i="32"/>
  <c r="Y109" i="32"/>
  <c r="Y113" i="32"/>
  <c r="AI36" i="32"/>
  <c r="AB36" i="32"/>
  <c r="AJ93" i="32"/>
  <c r="AQ94" i="32"/>
  <c r="CI114" i="32"/>
  <c r="CE127" i="32"/>
  <c r="CL127" i="32" s="1"/>
  <c r="CS127" i="32" s="1"/>
  <c r="CX127" i="32" s="1"/>
  <c r="BZ127" i="32"/>
  <c r="L114" i="32"/>
  <c r="M114" i="32" s="1"/>
  <c r="L113" i="32"/>
  <c r="M113" i="32" s="1"/>
  <c r="L109" i="32"/>
  <c r="CE81" i="32"/>
  <c r="CL81" i="32" s="1"/>
  <c r="CS81" i="32" s="1"/>
  <c r="CX81" i="32" s="1"/>
  <c r="BZ81" i="32"/>
  <c r="AT114" i="32"/>
  <c r="AT113" i="32"/>
  <c r="AT109" i="32"/>
  <c r="CE80" i="32"/>
  <c r="CL80" i="32" s="1"/>
  <c r="CS80" i="32" s="1"/>
  <c r="CX80" i="32" s="1"/>
  <c r="BZ80" i="32"/>
  <c r="CE70" i="32"/>
  <c r="CL70" i="32" s="1"/>
  <c r="CS70" i="32" s="1"/>
  <c r="CX70" i="32" s="1"/>
  <c r="BZ70" i="32"/>
  <c r="CE54" i="32"/>
  <c r="CL54" i="32" s="1"/>
  <c r="CS54" i="32" s="1"/>
  <c r="CX54" i="32" s="1"/>
  <c r="BZ54" i="32"/>
  <c r="BZ48" i="32"/>
  <c r="AN114" i="32"/>
  <c r="BY29" i="32"/>
  <c r="S4" i="32"/>
  <c r="T5" i="32" s="1"/>
  <c r="B112" i="32"/>
  <c r="C109" i="32"/>
  <c r="N138" i="32"/>
  <c r="N124" i="32"/>
  <c r="N123" i="32"/>
  <c r="N122" i="32"/>
  <c r="N121" i="32"/>
  <c r="N120" i="32"/>
  <c r="N119" i="32"/>
  <c r="N118" i="32"/>
  <c r="N117" i="32"/>
  <c r="N116" i="32"/>
  <c r="N111" i="32"/>
  <c r="N110" i="32"/>
  <c r="N105" i="32"/>
  <c r="N104" i="32"/>
  <c r="N102" i="32"/>
  <c r="N101" i="32"/>
  <c r="N100" i="32"/>
  <c r="N99" i="32"/>
  <c r="N98" i="32"/>
  <c r="N97" i="32"/>
  <c r="N96" i="32"/>
  <c r="N95" i="32"/>
  <c r="N94" i="32"/>
  <c r="N106" i="32"/>
  <c r="N90" i="32"/>
  <c r="N88" i="32"/>
  <c r="N87" i="32"/>
  <c r="N93" i="32"/>
  <c r="N91" i="32"/>
  <c r="N89" i="32"/>
  <c r="N85" i="32"/>
  <c r="N84" i="32"/>
  <c r="N86" i="32"/>
  <c r="N83" i="32"/>
  <c r="N81" i="32"/>
  <c r="N80" i="32"/>
  <c r="N79" i="32"/>
  <c r="N78" i="32"/>
  <c r="N77" i="32"/>
  <c r="N76" i="32"/>
  <c r="N75" i="32"/>
  <c r="N74" i="32"/>
  <c r="N73" i="32"/>
  <c r="N72" i="32"/>
  <c r="N66" i="32"/>
  <c r="N70" i="32"/>
  <c r="N69" i="32"/>
  <c r="N71" i="32"/>
  <c r="N68" i="32"/>
  <c r="N64" i="32"/>
  <c r="N63" i="32"/>
  <c r="N62" i="32"/>
  <c r="N61" i="32"/>
  <c r="N60" i="32"/>
  <c r="N59" i="32"/>
  <c r="N58" i="32"/>
  <c r="N57" i="32"/>
  <c r="N56" i="32"/>
  <c r="N55" i="32"/>
  <c r="N54" i="32"/>
  <c r="N53" i="32"/>
  <c r="N52" i="32"/>
  <c r="N51" i="32"/>
  <c r="N50" i="32"/>
  <c r="N49" i="32"/>
  <c r="N48" i="32"/>
  <c r="N47" i="32"/>
  <c r="N46" i="32"/>
  <c r="N45" i="32"/>
  <c r="N44" i="32"/>
  <c r="N43" i="32"/>
  <c r="N42" i="32"/>
  <c r="N65" i="32"/>
  <c r="N39" i="32"/>
  <c r="N38" i="32"/>
  <c r="N41" i="32"/>
  <c r="N40" i="32"/>
  <c r="S124" i="32"/>
  <c r="X38" i="32"/>
  <c r="I114" i="32"/>
  <c r="AJ68" i="32"/>
  <c r="AQ69" i="32"/>
  <c r="AZ124" i="32"/>
  <c r="BA124" i="32" s="1"/>
  <c r="AQ6" i="32"/>
  <c r="AQ5" i="32" s="1"/>
  <c r="AV5" i="32" s="1"/>
  <c r="BA34" i="32"/>
  <c r="AJ126" i="32"/>
  <c r="AC125" i="32"/>
  <c r="CV35" i="32"/>
  <c r="BX22" i="32"/>
  <c r="BX38" i="32"/>
  <c r="Z142" i="32"/>
  <c r="Z141" i="32"/>
  <c r="CJ138" i="32"/>
  <c r="CR124" i="32"/>
  <c r="CJ121" i="32"/>
  <c r="CJ124" i="32"/>
  <c r="CJ123" i="32"/>
  <c r="CJ120" i="32"/>
  <c r="CJ119" i="32"/>
  <c r="CJ122" i="32"/>
  <c r="CJ117" i="32"/>
  <c r="CJ118" i="32"/>
  <c r="CJ116" i="32"/>
  <c r="CJ111" i="32"/>
  <c r="CJ110" i="32"/>
  <c r="CJ106" i="32"/>
  <c r="CJ104" i="32"/>
  <c r="CJ102" i="32"/>
  <c r="CJ101" i="32"/>
  <c r="CJ100" i="32"/>
  <c r="CJ99" i="32"/>
  <c r="CJ98" i="32"/>
  <c r="CJ97" i="32"/>
  <c r="CJ96" i="32"/>
  <c r="CJ95" i="32"/>
  <c r="CJ94" i="32"/>
  <c r="CJ93" i="32"/>
  <c r="CJ105" i="32"/>
  <c r="CJ91" i="32"/>
  <c r="CJ89" i="32"/>
  <c r="CJ88" i="32"/>
  <c r="CJ87" i="32"/>
  <c r="CJ86" i="32"/>
  <c r="CJ85" i="32"/>
  <c r="CJ90" i="32"/>
  <c r="CJ81" i="32"/>
  <c r="CJ80" i="32"/>
  <c r="CJ79" i="32"/>
  <c r="CJ78" i="32"/>
  <c r="CJ77" i="32"/>
  <c r="CJ76" i="32"/>
  <c r="CJ84" i="32"/>
  <c r="CJ83" i="32"/>
  <c r="CJ70" i="32"/>
  <c r="CJ74" i="32"/>
  <c r="CJ72" i="32"/>
  <c r="CJ69" i="32"/>
  <c r="CJ68" i="32"/>
  <c r="CJ66" i="32"/>
  <c r="CJ65" i="32"/>
  <c r="CJ64" i="32"/>
  <c r="CJ63" i="32"/>
  <c r="CJ62" i="32"/>
  <c r="CJ61" i="32"/>
  <c r="CJ60" i="32"/>
  <c r="CJ59" i="32"/>
  <c r="CJ58" i="32"/>
  <c r="CJ57" i="32"/>
  <c r="CJ75" i="32"/>
  <c r="CJ73" i="32"/>
  <c r="CJ71" i="32"/>
  <c r="CJ56" i="32"/>
  <c r="CJ55" i="32"/>
  <c r="CJ54" i="32"/>
  <c r="CJ53" i="32"/>
  <c r="CJ52" i="32"/>
  <c r="CJ51" i="32"/>
  <c r="CJ50" i="32"/>
  <c r="CJ49" i="32"/>
  <c r="CJ48" i="32"/>
  <c r="CJ47" i="32"/>
  <c r="CJ46" i="32"/>
  <c r="CJ45" i="32"/>
  <c r="CJ44" i="32"/>
  <c r="CJ43" i="32"/>
  <c r="CJ42" i="32"/>
  <c r="CJ41" i="32"/>
  <c r="CJ40" i="32"/>
  <c r="CJ39" i="32"/>
  <c r="CJ38" i="32"/>
  <c r="CI124" i="32"/>
  <c r="CI142" i="32" s="1"/>
  <c r="CK124" i="32"/>
  <c r="BZ47" i="32"/>
  <c r="AQ27" i="32"/>
  <c r="AJ26" i="32"/>
  <c r="M38" i="32"/>
  <c r="M141" i="32" s="1"/>
  <c r="M124" i="32"/>
  <c r="M142" i="32" s="1"/>
  <c r="AU141" i="32"/>
  <c r="AU142" i="32"/>
  <c r="BK141" i="32"/>
  <c r="BJ113" i="32"/>
  <c r="BJ109" i="32"/>
  <c r="BJ114" i="32"/>
  <c r="BT36" i="32"/>
  <c r="AF113" i="32"/>
  <c r="AF109" i="32"/>
  <c r="AF114" i="32"/>
  <c r="AP36" i="32"/>
  <c r="AG124" i="32"/>
  <c r="AG142" i="32" s="1"/>
  <c r="AJ11" i="32"/>
  <c r="AC10" i="32"/>
  <c r="BF36" i="32"/>
  <c r="CE122" i="32"/>
  <c r="CL122" i="32" s="1"/>
  <c r="CS122" i="32" s="1"/>
  <c r="CX122" i="32" s="1"/>
  <c r="BZ122" i="32"/>
  <c r="S35" i="32"/>
  <c r="X35" i="32" s="1"/>
  <c r="T30" i="32"/>
  <c r="T29" i="32"/>
  <c r="X15" i="32"/>
  <c r="BX35" i="32"/>
  <c r="CV34" i="32"/>
  <c r="CW27" i="32"/>
  <c r="CW26" i="32"/>
  <c r="AA141" i="32" l="1"/>
  <c r="R114" i="32"/>
  <c r="R113" i="32"/>
  <c r="O112" i="32"/>
  <c r="R112" i="32" s="1"/>
  <c r="P109" i="32"/>
  <c r="AC124" i="32"/>
  <c r="AQ30" i="32"/>
  <c r="AJ29" i="32"/>
  <c r="AJ22" i="32" s="1"/>
  <c r="CR109" i="32"/>
  <c r="CP109" i="32"/>
  <c r="CR114" i="32"/>
  <c r="CR113" i="32"/>
  <c r="T34" i="32"/>
  <c r="BL141" i="32"/>
  <c r="J141" i="32"/>
  <c r="BG6" i="32"/>
  <c r="BG5" i="32" s="1"/>
  <c r="AW6" i="32"/>
  <c r="AW5" i="32" s="1"/>
  <c r="BB5" i="32" s="1"/>
  <c r="AV6" i="32"/>
  <c r="AT112" i="32"/>
  <c r="AU109" i="32"/>
  <c r="BG94" i="32"/>
  <c r="AQ93" i="32"/>
  <c r="AV93" i="32" s="1"/>
  <c r="AW94" i="32"/>
  <c r="AV94" i="32"/>
  <c r="AI113" i="32"/>
  <c r="AB113" i="32"/>
  <c r="Z113" i="32"/>
  <c r="BQ112" i="32"/>
  <c r="CD109" i="32"/>
  <c r="BR109" i="32"/>
  <c r="CW138" i="32"/>
  <c r="CW132" i="32"/>
  <c r="CW134" i="32"/>
  <c r="CW133" i="32"/>
  <c r="CW128" i="32"/>
  <c r="CW129" i="32"/>
  <c r="CW125" i="32"/>
  <c r="CW127" i="32"/>
  <c r="CW131" i="32"/>
  <c r="CW126" i="32"/>
  <c r="CW130" i="32"/>
  <c r="CW121" i="32"/>
  <c r="CW122" i="32"/>
  <c r="CW117" i="32"/>
  <c r="CW118" i="32"/>
  <c r="CW119" i="32"/>
  <c r="CW116" i="32"/>
  <c r="CW123" i="32"/>
  <c r="CW120" i="32"/>
  <c r="CW106" i="32"/>
  <c r="CW105" i="32"/>
  <c r="CW104" i="32"/>
  <c r="CW111" i="32"/>
  <c r="CW110" i="32"/>
  <c r="CW102" i="32"/>
  <c r="CW101" i="32"/>
  <c r="CW100" i="32"/>
  <c r="CW99" i="32"/>
  <c r="CW98" i="32"/>
  <c r="CW97" i="32"/>
  <c r="CW91" i="32"/>
  <c r="CW90" i="32"/>
  <c r="CW89" i="32"/>
  <c r="CW96" i="32"/>
  <c r="CW95" i="32"/>
  <c r="CW94" i="32"/>
  <c r="CW93" i="32"/>
  <c r="CW86" i="32"/>
  <c r="CW88" i="32"/>
  <c r="CW87" i="32"/>
  <c r="CW85" i="32"/>
  <c r="CW83" i="32"/>
  <c r="CW84" i="32"/>
  <c r="CW81" i="32"/>
  <c r="CW80" i="32"/>
  <c r="CW79" i="32"/>
  <c r="CW78" i="32"/>
  <c r="CW77" i="32"/>
  <c r="CW73" i="32"/>
  <c r="CW71" i="32"/>
  <c r="CW68" i="32"/>
  <c r="CW65" i="32"/>
  <c r="CW64" i="32"/>
  <c r="CW69" i="32"/>
  <c r="CW66" i="32"/>
  <c r="CW74" i="32"/>
  <c r="CW72" i="32"/>
  <c r="CW70" i="32"/>
  <c r="CW76" i="32"/>
  <c r="CW75" i="32"/>
  <c r="CW56" i="32"/>
  <c r="CW55" i="32"/>
  <c r="CW54" i="32"/>
  <c r="CW53" i="32"/>
  <c r="CW52" i="32"/>
  <c r="CW51" i="32"/>
  <c r="CW50" i="32"/>
  <c r="CW49" i="32"/>
  <c r="CW48" i="32"/>
  <c r="CW47" i="32"/>
  <c r="CW46" i="32"/>
  <c r="CW45" i="32"/>
  <c r="CW63" i="32"/>
  <c r="CW62" i="32"/>
  <c r="CW61" i="32"/>
  <c r="CW60" i="32"/>
  <c r="CW59" i="32"/>
  <c r="CW58" i="32"/>
  <c r="CW57" i="32"/>
  <c r="CW44" i="32"/>
  <c r="CW43" i="32"/>
  <c r="CW42" i="32"/>
  <c r="CW41" i="32"/>
  <c r="CV36" i="32"/>
  <c r="CW12" i="32"/>
  <c r="CW7" i="32"/>
  <c r="CW16" i="32"/>
  <c r="CW39" i="32"/>
  <c r="CW15" i="32"/>
  <c r="CW13" i="32"/>
  <c r="CW18" i="32"/>
  <c r="CW10" i="32"/>
  <c r="CW40" i="32"/>
  <c r="CW38" i="32"/>
  <c r="CW36" i="32"/>
  <c r="CW22" i="32"/>
  <c r="CW19" i="32"/>
  <c r="CW11" i="32"/>
  <c r="CW4" i="32"/>
  <c r="CW6" i="32"/>
  <c r="CK114" i="32"/>
  <c r="CB114" i="32"/>
  <c r="BA142" i="32"/>
  <c r="BA141" i="32"/>
  <c r="AZ113" i="32"/>
  <c r="AZ109" i="32"/>
  <c r="AZ114" i="32"/>
  <c r="AH141" i="32"/>
  <c r="BN117" i="32"/>
  <c r="BG40" i="32"/>
  <c r="AW40" i="32"/>
  <c r="AV40" i="32"/>
  <c r="AQ39" i="32"/>
  <c r="CH137" i="32"/>
  <c r="CR112" i="32"/>
  <c r="CI112" i="32"/>
  <c r="BS141" i="32"/>
  <c r="K113" i="32"/>
  <c r="F113" i="32"/>
  <c r="BY35" i="32"/>
  <c r="CJ141" i="32"/>
  <c r="AQ126" i="32"/>
  <c r="AJ125" i="32"/>
  <c r="U138" i="32"/>
  <c r="U121" i="32"/>
  <c r="U124" i="32"/>
  <c r="U123" i="32"/>
  <c r="U119" i="32"/>
  <c r="U120" i="32"/>
  <c r="U117" i="32"/>
  <c r="U116" i="32"/>
  <c r="U122" i="32"/>
  <c r="U118" i="32"/>
  <c r="U111" i="32"/>
  <c r="U110" i="32"/>
  <c r="U106" i="32"/>
  <c r="U105" i="32"/>
  <c r="U91" i="32"/>
  <c r="U90" i="32"/>
  <c r="U89" i="32"/>
  <c r="U104" i="32"/>
  <c r="U102" i="32"/>
  <c r="U101" i="32"/>
  <c r="U100" i="32"/>
  <c r="U99" i="32"/>
  <c r="U98" i="32"/>
  <c r="U97" i="32"/>
  <c r="U96" i="32"/>
  <c r="U95" i="32"/>
  <c r="U94" i="32"/>
  <c r="U93" i="32"/>
  <c r="U88" i="32"/>
  <c r="U87" i="32"/>
  <c r="U86" i="32"/>
  <c r="U84" i="32"/>
  <c r="U85" i="32"/>
  <c r="U83" i="32"/>
  <c r="U81" i="32"/>
  <c r="U80" i="32"/>
  <c r="U79" i="32"/>
  <c r="U78" i="32"/>
  <c r="U77" i="32"/>
  <c r="U76" i="32"/>
  <c r="U75" i="32"/>
  <c r="U74" i="32"/>
  <c r="U73" i="32"/>
  <c r="U72" i="32"/>
  <c r="U71" i="32"/>
  <c r="U70" i="32"/>
  <c r="U68" i="32"/>
  <c r="U69" i="32"/>
  <c r="U66" i="32"/>
  <c r="U65" i="32"/>
  <c r="U64" i="32"/>
  <c r="U63" i="32"/>
  <c r="U62" i="32"/>
  <c r="U61" i="32"/>
  <c r="U60" i="32"/>
  <c r="U59" i="32"/>
  <c r="U58" i="32"/>
  <c r="U57" i="32"/>
  <c r="U56" i="32"/>
  <c r="U55" i="32"/>
  <c r="U54" i="32"/>
  <c r="U52" i="32"/>
  <c r="U48" i="32"/>
  <c r="U40" i="32"/>
  <c r="U53" i="32"/>
  <c r="U49" i="32"/>
  <c r="U45" i="32"/>
  <c r="U41" i="32"/>
  <c r="U39" i="32"/>
  <c r="U50" i="32"/>
  <c r="U46" i="32"/>
  <c r="U38" i="32"/>
  <c r="U51" i="32"/>
  <c r="U47" i="32"/>
  <c r="U44" i="32"/>
  <c r="U43" i="32"/>
  <c r="U42" i="32"/>
  <c r="X124" i="32"/>
  <c r="AU113" i="32"/>
  <c r="L112" i="32"/>
  <c r="M109" i="32"/>
  <c r="Y112" i="32"/>
  <c r="AI109" i="32"/>
  <c r="Z109" i="32"/>
  <c r="AB109" i="32"/>
  <c r="CD114" i="32"/>
  <c r="BR114" i="32"/>
  <c r="AC35" i="32"/>
  <c r="AD35" i="32" s="1"/>
  <c r="AD29" i="32"/>
  <c r="AD30" i="32"/>
  <c r="AQ18" i="32"/>
  <c r="AV18" i="32" s="1"/>
  <c r="BG19" i="32"/>
  <c r="AW19" i="32"/>
  <c r="AV19" i="32"/>
  <c r="AE138" i="32"/>
  <c r="AE124" i="32"/>
  <c r="AE123" i="32"/>
  <c r="AE122" i="32"/>
  <c r="AE121" i="32"/>
  <c r="AE120" i="32"/>
  <c r="AE119" i="32"/>
  <c r="AE118" i="32"/>
  <c r="AE117" i="32"/>
  <c r="AE116" i="32"/>
  <c r="AE111" i="32"/>
  <c r="AE110" i="32"/>
  <c r="AE105" i="32"/>
  <c r="AE106" i="32"/>
  <c r="AE104" i="32"/>
  <c r="AE102" i="32"/>
  <c r="AE101" i="32"/>
  <c r="AE100" i="32"/>
  <c r="AE99" i="32"/>
  <c r="AE98" i="32"/>
  <c r="AE97" i="32"/>
  <c r="AE96" i="32"/>
  <c r="AE95" i="32"/>
  <c r="AE94" i="32"/>
  <c r="AE93" i="32"/>
  <c r="AE91" i="32"/>
  <c r="AE89" i="32"/>
  <c r="AE88" i="32"/>
  <c r="AE87" i="32"/>
  <c r="AE90" i="32"/>
  <c r="AE86" i="32"/>
  <c r="AE84" i="32"/>
  <c r="AE83" i="32"/>
  <c r="AE81" i="32"/>
  <c r="AE80" i="32"/>
  <c r="AE79" i="32"/>
  <c r="AE78" i="32"/>
  <c r="AE77" i="32"/>
  <c r="AE76" i="32"/>
  <c r="AE75" i="32"/>
  <c r="AE74" i="32"/>
  <c r="AE73" i="32"/>
  <c r="AE72" i="32"/>
  <c r="AE85" i="32"/>
  <c r="AE70" i="32"/>
  <c r="AE69" i="32"/>
  <c r="AE68" i="32"/>
  <c r="AE71" i="32"/>
  <c r="AE66" i="32"/>
  <c r="AE65" i="32"/>
  <c r="AE64" i="32"/>
  <c r="AE63" i="32"/>
  <c r="AE62" i="32"/>
  <c r="AE61" i="32"/>
  <c r="AE60" i="32"/>
  <c r="AE59" i="32"/>
  <c r="AE58" i="32"/>
  <c r="AE57" i="32"/>
  <c r="AE56" i="32"/>
  <c r="AE55" i="32"/>
  <c r="AE54" i="32"/>
  <c r="AE53" i="32"/>
  <c r="AE52" i="32"/>
  <c r="AE51" i="32"/>
  <c r="AE50" i="32"/>
  <c r="AE49" i="32"/>
  <c r="AE48" i="32"/>
  <c r="AE47" i="32"/>
  <c r="AE46" i="32"/>
  <c r="AE45" i="32"/>
  <c r="AE44" i="32"/>
  <c r="AE43" i="32"/>
  <c r="AE42" i="32"/>
  <c r="AE38" i="32"/>
  <c r="AE41" i="32"/>
  <c r="AE40" i="32"/>
  <c r="AE39" i="32"/>
  <c r="CO137" i="32"/>
  <c r="CP112" i="32"/>
  <c r="H137" i="32"/>
  <c r="I112" i="32"/>
  <c r="BM109" i="32"/>
  <c r="BC112" i="32"/>
  <c r="BF112" i="32" s="1"/>
  <c r="BD109" i="32"/>
  <c r="BF109" i="32"/>
  <c r="AJ38" i="32"/>
  <c r="BN110" i="32"/>
  <c r="BG83" i="32"/>
  <c r="E112" i="32"/>
  <c r="K109" i="32"/>
  <c r="F109" i="32"/>
  <c r="AP113" i="32"/>
  <c r="AG113" i="32"/>
  <c r="BT113" i="32"/>
  <c r="BK113" i="32"/>
  <c r="CW34" i="32"/>
  <c r="T35" i="32"/>
  <c r="AD26" i="32"/>
  <c r="AC34" i="32"/>
  <c r="AD34" i="32" s="1"/>
  <c r="AD27" i="32"/>
  <c r="AP114" i="32"/>
  <c r="AG114" i="32"/>
  <c r="BT114" i="32"/>
  <c r="BK114" i="32"/>
  <c r="CW35" i="32"/>
  <c r="B137" i="32"/>
  <c r="C112" i="32"/>
  <c r="AU114" i="32"/>
  <c r="AI114" i="32"/>
  <c r="AB114" i="32"/>
  <c r="Z114" i="32"/>
  <c r="AC4" i="32"/>
  <c r="AD5" i="32" s="1"/>
  <c r="G141" i="32"/>
  <c r="CK113" i="32"/>
  <c r="CB113" i="32"/>
  <c r="AQ16" i="32"/>
  <c r="AJ15" i="32"/>
  <c r="BG24" i="32"/>
  <c r="AW24" i="32"/>
  <c r="AQ23" i="32"/>
  <c r="AV24" i="32"/>
  <c r="BN105" i="32"/>
  <c r="BG104" i="32"/>
  <c r="BM113" i="32"/>
  <c r="BD113" i="32"/>
  <c r="BY33" i="32"/>
  <c r="AM137" i="32"/>
  <c r="AN112" i="32"/>
  <c r="K114" i="32"/>
  <c r="F114" i="32"/>
  <c r="AQ11" i="32"/>
  <c r="AJ10" i="32"/>
  <c r="AP109" i="32"/>
  <c r="AF112" i="32"/>
  <c r="AG109" i="32"/>
  <c r="BJ112" i="32"/>
  <c r="BT109" i="32"/>
  <c r="BK109" i="32"/>
  <c r="BG27" i="32"/>
  <c r="AW27" i="32"/>
  <c r="AQ26" i="32"/>
  <c r="AV26" i="32" s="1"/>
  <c r="AV27" i="32"/>
  <c r="BX124" i="32"/>
  <c r="BY124" i="32" s="1"/>
  <c r="AJ33" i="32"/>
  <c r="AK33" i="32" s="1"/>
  <c r="AK8" i="32"/>
  <c r="AK24" i="32"/>
  <c r="AK23" i="32"/>
  <c r="AW69" i="32"/>
  <c r="AV69" i="32"/>
  <c r="BG69" i="32"/>
  <c r="AQ68" i="32"/>
  <c r="AV68" i="32" s="1"/>
  <c r="N141" i="32"/>
  <c r="T138" i="32"/>
  <c r="T132" i="32"/>
  <c r="T128" i="32"/>
  <c r="T129" i="32"/>
  <c r="T133" i="32"/>
  <c r="T127" i="32"/>
  <c r="T126" i="32"/>
  <c r="T125" i="32"/>
  <c r="T131" i="32"/>
  <c r="T130" i="32"/>
  <c r="T134" i="32"/>
  <c r="T122" i="32"/>
  <c r="T124" i="32"/>
  <c r="T118" i="32"/>
  <c r="T121" i="32"/>
  <c r="T119" i="32"/>
  <c r="T123" i="32"/>
  <c r="T120" i="32"/>
  <c r="T117" i="32"/>
  <c r="T116" i="32"/>
  <c r="T106" i="32"/>
  <c r="T105" i="32"/>
  <c r="T111" i="32"/>
  <c r="T110" i="32"/>
  <c r="T102" i="32"/>
  <c r="T101" i="32"/>
  <c r="T100" i="32"/>
  <c r="T99" i="32"/>
  <c r="T98" i="32"/>
  <c r="T93" i="32"/>
  <c r="T91" i="32"/>
  <c r="T90" i="32"/>
  <c r="T89" i="32"/>
  <c r="T104" i="32"/>
  <c r="T97" i="32"/>
  <c r="T96" i="32"/>
  <c r="T95" i="32"/>
  <c r="T94" i="32"/>
  <c r="T87" i="32"/>
  <c r="T88" i="32"/>
  <c r="T86" i="32"/>
  <c r="T84" i="32"/>
  <c r="T85" i="32"/>
  <c r="T83" i="32"/>
  <c r="T81" i="32"/>
  <c r="T80" i="32"/>
  <c r="T79" i="32"/>
  <c r="T78" i="32"/>
  <c r="T74" i="32"/>
  <c r="T72" i="32"/>
  <c r="T69" i="32"/>
  <c r="T66" i="32"/>
  <c r="T65" i="32"/>
  <c r="T70" i="32"/>
  <c r="T68" i="32"/>
  <c r="T75" i="32"/>
  <c r="T73" i="32"/>
  <c r="T71" i="32"/>
  <c r="T77" i="32"/>
  <c r="T76" i="32"/>
  <c r="T56" i="32"/>
  <c r="T55" i="32"/>
  <c r="T54" i="32"/>
  <c r="T53" i="32"/>
  <c r="T52" i="32"/>
  <c r="T51" i="32"/>
  <c r="T50" i="32"/>
  <c r="T49" i="32"/>
  <c r="T48" i="32"/>
  <c r="T47" i="32"/>
  <c r="T46" i="32"/>
  <c r="T45" i="32"/>
  <c r="T64" i="32"/>
  <c r="T63" i="32"/>
  <c r="T62" i="32"/>
  <c r="T61" i="32"/>
  <c r="T60" i="32"/>
  <c r="T59" i="32"/>
  <c r="T58" i="32"/>
  <c r="T57" i="32"/>
  <c r="T44" i="32"/>
  <c r="T43" i="32"/>
  <c r="T42" i="32"/>
  <c r="T22" i="32"/>
  <c r="T12" i="32"/>
  <c r="T7" i="32"/>
  <c r="T15" i="32"/>
  <c r="T40" i="32"/>
  <c r="S36" i="32"/>
  <c r="T13" i="32"/>
  <c r="T16" i="32"/>
  <c r="T41" i="32"/>
  <c r="T39" i="32"/>
  <c r="T38" i="32"/>
  <c r="T19" i="32"/>
  <c r="T18" i="32"/>
  <c r="T11" i="32"/>
  <c r="T4" i="32"/>
  <c r="T10" i="32"/>
  <c r="T6" i="32"/>
  <c r="X4" i="32"/>
  <c r="CD113" i="32"/>
  <c r="BR113" i="32"/>
  <c r="CV124" i="32"/>
  <c r="CW124" i="32" s="1"/>
  <c r="CA112" i="32"/>
  <c r="CK109" i="32"/>
  <c r="CB109" i="32"/>
  <c r="BA36" i="32"/>
  <c r="BB117" i="32"/>
  <c r="AQ119" i="32"/>
  <c r="AJ116" i="32"/>
  <c r="V139" i="32"/>
  <c r="W137" i="32"/>
  <c r="AW104" i="32"/>
  <c r="BB104" i="32" s="1"/>
  <c r="BB105" i="32"/>
  <c r="BM114" i="32"/>
  <c r="BD114" i="32"/>
  <c r="BY133" i="32"/>
  <c r="BY138" i="32"/>
  <c r="BY134" i="32"/>
  <c r="BY130" i="32"/>
  <c r="BY126" i="32"/>
  <c r="BY131" i="32"/>
  <c r="BY127" i="32"/>
  <c r="BY125" i="32"/>
  <c r="BY128" i="32"/>
  <c r="BY132" i="32"/>
  <c r="BY129" i="32"/>
  <c r="BY122" i="32"/>
  <c r="BY121" i="32"/>
  <c r="BY118" i="32"/>
  <c r="BY123" i="32"/>
  <c r="BY119" i="32"/>
  <c r="BY116" i="32"/>
  <c r="BY120" i="32"/>
  <c r="BY117" i="32"/>
  <c r="BY106" i="32"/>
  <c r="BY105" i="32"/>
  <c r="BY104" i="32"/>
  <c r="BY111" i="32"/>
  <c r="BY110" i="32"/>
  <c r="BY102" i="32"/>
  <c r="BY101" i="32"/>
  <c r="BY100" i="32"/>
  <c r="BY99" i="32"/>
  <c r="BY98" i="32"/>
  <c r="BY97" i="32"/>
  <c r="BY91" i="32"/>
  <c r="BY90" i="32"/>
  <c r="BY89" i="32"/>
  <c r="BY96" i="32"/>
  <c r="BY95" i="32"/>
  <c r="BY94" i="32"/>
  <c r="BY93" i="32"/>
  <c r="BY85" i="32"/>
  <c r="BY88" i="32"/>
  <c r="BY87" i="32"/>
  <c r="BY86" i="32"/>
  <c r="BY84" i="32"/>
  <c r="BY83" i="32"/>
  <c r="BY81" i="32"/>
  <c r="BY80" i="32"/>
  <c r="BY79" i="32"/>
  <c r="BY78" i="32"/>
  <c r="BY77" i="32"/>
  <c r="BY74" i="32"/>
  <c r="BY72" i="32"/>
  <c r="BY69" i="32"/>
  <c r="BY68" i="32"/>
  <c r="BY65" i="32"/>
  <c r="BY64" i="32"/>
  <c r="BY70" i="32"/>
  <c r="BY75" i="32"/>
  <c r="BY73" i="32"/>
  <c r="BY71" i="32"/>
  <c r="BY66" i="32"/>
  <c r="BY76" i="32"/>
  <c r="BY56" i="32"/>
  <c r="BY55" i="32"/>
  <c r="BY54" i="32"/>
  <c r="BY53" i="32"/>
  <c r="BY52" i="32"/>
  <c r="BY51" i="32"/>
  <c r="BY50" i="32"/>
  <c r="BY49" i="32"/>
  <c r="BY48" i="32"/>
  <c r="BY47" i="32"/>
  <c r="BY46" i="32"/>
  <c r="BY45" i="32"/>
  <c r="BY63" i="32"/>
  <c r="BY62" i="32"/>
  <c r="BY61" i="32"/>
  <c r="BY60" i="32"/>
  <c r="BY59" i="32"/>
  <c r="BY58" i="32"/>
  <c r="BY57" i="32"/>
  <c r="BY40" i="32"/>
  <c r="BY18" i="32"/>
  <c r="BY16" i="32"/>
  <c r="BY10" i="32"/>
  <c r="BY4" i="32"/>
  <c r="BY12" i="32"/>
  <c r="BY7" i="32"/>
  <c r="BY44" i="32"/>
  <c r="BY43" i="32"/>
  <c r="BY42" i="32"/>
  <c r="BY39" i="32"/>
  <c r="BY36" i="32"/>
  <c r="BY22" i="32"/>
  <c r="BY19" i="32"/>
  <c r="BY11" i="32"/>
  <c r="BY6" i="32"/>
  <c r="BY38" i="32"/>
  <c r="BX36" i="32"/>
  <c r="BY41" i="32"/>
  <c r="BY15" i="32"/>
  <c r="BY13" i="32"/>
  <c r="AW83" i="32"/>
  <c r="BB83" i="32" s="1"/>
  <c r="BB110" i="32"/>
  <c r="P112" i="32" l="1"/>
  <c r="O137" i="32"/>
  <c r="AJ4" i="32"/>
  <c r="AV30" i="32"/>
  <c r="BG30" i="32"/>
  <c r="AW30" i="32"/>
  <c r="AQ29" i="32"/>
  <c r="AV29" i="32" s="1"/>
  <c r="BX114" i="32"/>
  <c r="BX113" i="32"/>
  <c r="BX109" i="32"/>
  <c r="T141" i="32"/>
  <c r="T142" i="32"/>
  <c r="AW26" i="32"/>
  <c r="BB26" i="32" s="1"/>
  <c r="BB27" i="32"/>
  <c r="BJ137" i="32"/>
  <c r="BT112" i="32"/>
  <c r="BK112" i="32"/>
  <c r="AJ34" i="32"/>
  <c r="AK34" i="32" s="1"/>
  <c r="AK27" i="32"/>
  <c r="AK26" i="32"/>
  <c r="BU105" i="32"/>
  <c r="BN104" i="32"/>
  <c r="AW23" i="32"/>
  <c r="BB24" i="32"/>
  <c r="AD138" i="32"/>
  <c r="AD134" i="32"/>
  <c r="AD133" i="32"/>
  <c r="AD131" i="32"/>
  <c r="AD127" i="32"/>
  <c r="AD132" i="32"/>
  <c r="AD128" i="32"/>
  <c r="AD124" i="32"/>
  <c r="AD129" i="32"/>
  <c r="AD126" i="32"/>
  <c r="AD125" i="32"/>
  <c r="AD130" i="32"/>
  <c r="AD123" i="32"/>
  <c r="AD121" i="32"/>
  <c r="AD122" i="32"/>
  <c r="AD118" i="32"/>
  <c r="AD117" i="32"/>
  <c r="AD116" i="32"/>
  <c r="AD119" i="32"/>
  <c r="AD120" i="32"/>
  <c r="AD111" i="32"/>
  <c r="AD110" i="32"/>
  <c r="AD106" i="32"/>
  <c r="AD105" i="32"/>
  <c r="AD104" i="32"/>
  <c r="AD91" i="32"/>
  <c r="AD90" i="32"/>
  <c r="AD89" i="32"/>
  <c r="AD102" i="32"/>
  <c r="AD101" i="32"/>
  <c r="AD100" i="32"/>
  <c r="AD99" i="32"/>
  <c r="AD98" i="32"/>
  <c r="AD97" i="32"/>
  <c r="AD96" i="32"/>
  <c r="AD95" i="32"/>
  <c r="AD94" i="32"/>
  <c r="AD93" i="32"/>
  <c r="AD88" i="32"/>
  <c r="AD87" i="32"/>
  <c r="AD86" i="32"/>
  <c r="AD85" i="32"/>
  <c r="AD84" i="32"/>
  <c r="AD83" i="32"/>
  <c r="AD81" i="32"/>
  <c r="AD80" i="32"/>
  <c r="AD79" i="32"/>
  <c r="AD78" i="32"/>
  <c r="AD77" i="32"/>
  <c r="AD76" i="32"/>
  <c r="AD75" i="32"/>
  <c r="AD74" i="32"/>
  <c r="AD73" i="32"/>
  <c r="AD72" i="32"/>
  <c r="AD71" i="32"/>
  <c r="AD70" i="32"/>
  <c r="AD66" i="32"/>
  <c r="AD69" i="32"/>
  <c r="AD68" i="32"/>
  <c r="AD65" i="32"/>
  <c r="AD64" i="32"/>
  <c r="AD63" i="32"/>
  <c r="AD62" i="32"/>
  <c r="AD61" i="32"/>
  <c r="AD60" i="32"/>
  <c r="AD59" i="32"/>
  <c r="AD58" i="32"/>
  <c r="AD57" i="32"/>
  <c r="AD56" i="32"/>
  <c r="AD55" i="32"/>
  <c r="AD54" i="32"/>
  <c r="AD51" i="32"/>
  <c r="AD47" i="32"/>
  <c r="AD40" i="32"/>
  <c r="AD39" i="32"/>
  <c r="AD22" i="32"/>
  <c r="AD19" i="32"/>
  <c r="AD11" i="32"/>
  <c r="AD6" i="32"/>
  <c r="AD15" i="32"/>
  <c r="AD52" i="32"/>
  <c r="AD48" i="32"/>
  <c r="AD38" i="32"/>
  <c r="AC36" i="32"/>
  <c r="AD12" i="32"/>
  <c r="AD7" i="32"/>
  <c r="AD53" i="32"/>
  <c r="AD49" i="32"/>
  <c r="AD45" i="32"/>
  <c r="AD13" i="32"/>
  <c r="AD50" i="32"/>
  <c r="AD46" i="32"/>
  <c r="AD44" i="32"/>
  <c r="AD43" i="32"/>
  <c r="AD42" i="32"/>
  <c r="AD41" i="32"/>
  <c r="AD18" i="32"/>
  <c r="AD10" i="32"/>
  <c r="AD4" i="32"/>
  <c r="AD16" i="32"/>
  <c r="AW18" i="32"/>
  <c r="BB18" i="32" s="1"/>
  <c r="BB19" i="32"/>
  <c r="Y137" i="32"/>
  <c r="AI112" i="32"/>
  <c r="Z112" i="32"/>
  <c r="AB112" i="32"/>
  <c r="BG126" i="32"/>
  <c r="AW126" i="32"/>
  <c r="AQ125" i="32"/>
  <c r="AV125" i="32" s="1"/>
  <c r="AV126" i="32"/>
  <c r="BA113" i="32"/>
  <c r="BQ137" i="32"/>
  <c r="CD112" i="32"/>
  <c r="BR112" i="32"/>
  <c r="BY142" i="32"/>
  <c r="BY141" i="32"/>
  <c r="BG119" i="32"/>
  <c r="AV119" i="32"/>
  <c r="AW119" i="32"/>
  <c r="AQ116" i="32"/>
  <c r="AV116" i="32" s="1"/>
  <c r="S114" i="32"/>
  <c r="S113" i="32"/>
  <c r="S109" i="32"/>
  <c r="X36" i="32"/>
  <c r="AW68" i="32"/>
  <c r="BB68" i="32" s="1"/>
  <c r="BB69" i="32"/>
  <c r="BN27" i="32"/>
  <c r="BG26" i="32"/>
  <c r="BG11" i="32"/>
  <c r="AW11" i="32"/>
  <c r="AQ10" i="32"/>
  <c r="AV11" i="32"/>
  <c r="BN24" i="32"/>
  <c r="BG23" i="32"/>
  <c r="BU110" i="32"/>
  <c r="BN83" i="32"/>
  <c r="BC137" i="32"/>
  <c r="BF137" i="32" s="1"/>
  <c r="BM112" i="32"/>
  <c r="BD112" i="32"/>
  <c r="H139" i="32"/>
  <c r="R137" i="32"/>
  <c r="I137" i="32"/>
  <c r="BN19" i="32"/>
  <c r="BG18" i="32"/>
  <c r="AW39" i="32"/>
  <c r="BB40" i="32"/>
  <c r="AW93" i="32"/>
  <c r="BB93" i="32" s="1"/>
  <c r="BB94" i="32"/>
  <c r="BB6" i="32"/>
  <c r="AK132" i="32"/>
  <c r="AK125" i="32"/>
  <c r="AK131" i="32"/>
  <c r="AK121" i="32"/>
  <c r="AK123" i="32"/>
  <c r="AK110" i="32"/>
  <c r="AK99" i="32"/>
  <c r="AK90" i="32"/>
  <c r="AK94" i="32"/>
  <c r="AK86" i="32"/>
  <c r="AK87" i="32"/>
  <c r="AK78" i="32"/>
  <c r="AK68" i="32"/>
  <c r="AK76" i="32"/>
  <c r="AK66" i="32"/>
  <c r="AK53" i="32"/>
  <c r="AK49" i="32"/>
  <c r="AK45" i="32"/>
  <c r="AK61" i="32"/>
  <c r="AK57" i="32"/>
  <c r="AK41" i="32"/>
  <c r="AK13" i="32"/>
  <c r="AK38" i="32"/>
  <c r="AK22" i="32"/>
  <c r="AK6" i="32"/>
  <c r="AF137" i="32"/>
  <c r="AP112" i="32"/>
  <c r="AG112" i="32"/>
  <c r="AM139" i="32"/>
  <c r="AN137" i="32"/>
  <c r="AJ35" i="32"/>
  <c r="AK35" i="32" s="1"/>
  <c r="AK29" i="32"/>
  <c r="AK30" i="32"/>
  <c r="AJ124" i="32"/>
  <c r="L137" i="32"/>
  <c r="M112" i="32"/>
  <c r="CH139" i="32"/>
  <c r="CR137" i="32"/>
  <c r="CI137" i="32"/>
  <c r="BN40" i="32"/>
  <c r="BG39" i="32"/>
  <c r="BA114" i="32"/>
  <c r="CW141" i="32"/>
  <c r="CW142" i="32"/>
  <c r="AT137" i="32"/>
  <c r="AU112" i="32"/>
  <c r="BN6" i="32"/>
  <c r="BN5" i="32" s="1"/>
  <c r="W139" i="32"/>
  <c r="CA137" i="32"/>
  <c r="CK112" i="32"/>
  <c r="CB112" i="32"/>
  <c r="T36" i="32"/>
  <c r="BG68" i="32"/>
  <c r="BN69" i="32"/>
  <c r="AQ22" i="32"/>
  <c r="AV22" i="32" s="1"/>
  <c r="AV23" i="32"/>
  <c r="BG16" i="32"/>
  <c r="AW16" i="32"/>
  <c r="AQ15" i="32"/>
  <c r="AV16" i="32"/>
  <c r="B139" i="32"/>
  <c r="C139" i="32" s="1"/>
  <c r="C137" i="32"/>
  <c r="E137" i="32"/>
  <c r="K112" i="32"/>
  <c r="F112" i="32"/>
  <c r="CO139" i="32"/>
  <c r="CP139" i="32" s="1"/>
  <c r="CP137" i="32"/>
  <c r="AE141" i="32"/>
  <c r="U141" i="32"/>
  <c r="AQ38" i="32"/>
  <c r="AV39" i="32"/>
  <c r="BU117" i="32"/>
  <c r="AZ112" i="32"/>
  <c r="BA109" i="32"/>
  <c r="CV114" i="32"/>
  <c r="CV109" i="32"/>
  <c r="CV113" i="32"/>
  <c r="BG93" i="32"/>
  <c r="BN94" i="32"/>
  <c r="AR8" i="32"/>
  <c r="AR24" i="32"/>
  <c r="AR23" i="32"/>
  <c r="AQ33" i="32"/>
  <c r="AV33" i="32" s="1"/>
  <c r="AQ4" i="32" l="1"/>
  <c r="AR5" i="32" s="1"/>
  <c r="AK138" i="32"/>
  <c r="AK5" i="32"/>
  <c r="AK42" i="32"/>
  <c r="AK15" i="32"/>
  <c r="AK7" i="32"/>
  <c r="AK62" i="32"/>
  <c r="AK50" i="32"/>
  <c r="AK71" i="32"/>
  <c r="AK69" i="32"/>
  <c r="AK79" i="32"/>
  <c r="AK88" i="32"/>
  <c r="AK91" i="32"/>
  <c r="AK111" i="32"/>
  <c r="AK119" i="32"/>
  <c r="AK134" i="32"/>
  <c r="AK4" i="32"/>
  <c r="AK19" i="32"/>
  <c r="AK44" i="32"/>
  <c r="AK18" i="32"/>
  <c r="AK40" i="32"/>
  <c r="AJ36" i="32"/>
  <c r="AK36" i="32" s="1"/>
  <c r="AK60" i="32"/>
  <c r="AK64" i="32"/>
  <c r="AK48" i="32"/>
  <c r="AK52" i="32"/>
  <c r="AK56" i="32"/>
  <c r="AK75" i="32"/>
  <c r="AK65" i="32"/>
  <c r="AK74" i="32"/>
  <c r="AK81" i="32"/>
  <c r="AK85" i="32"/>
  <c r="AK93" i="32"/>
  <c r="AK89" i="32"/>
  <c r="AK98" i="32"/>
  <c r="AK102" i="32"/>
  <c r="AK106" i="32"/>
  <c r="AK120" i="32"/>
  <c r="AK122" i="32"/>
  <c r="AK130" i="32"/>
  <c r="AK128" i="32"/>
  <c r="AK10" i="32"/>
  <c r="AK58" i="32"/>
  <c r="AK46" i="32"/>
  <c r="AK54" i="32"/>
  <c r="AK77" i="32"/>
  <c r="AK83" i="32"/>
  <c r="AK95" i="32"/>
  <c r="AK100" i="32"/>
  <c r="AK116" i="32"/>
  <c r="AK126" i="32"/>
  <c r="AK129" i="32"/>
  <c r="P137" i="32"/>
  <c r="O139" i="32"/>
  <c r="P139" i="32" s="1"/>
  <c r="AK11" i="32"/>
  <c r="AK43" i="32"/>
  <c r="AK16" i="32"/>
  <c r="AK39" i="32"/>
  <c r="AK12" i="32"/>
  <c r="AK59" i="32"/>
  <c r="AK63" i="32"/>
  <c r="AK47" i="32"/>
  <c r="AK51" i="32"/>
  <c r="AK55" i="32"/>
  <c r="AK73" i="32"/>
  <c r="AK70" i="32"/>
  <c r="AK72" i="32"/>
  <c r="AK80" i="32"/>
  <c r="AK84" i="32"/>
  <c r="AK97" i="32"/>
  <c r="AK96" i="32"/>
  <c r="AK104" i="32"/>
  <c r="AK101" i="32"/>
  <c r="AK105" i="32"/>
  <c r="AK117" i="32"/>
  <c r="AK118" i="32"/>
  <c r="AK127" i="32"/>
  <c r="AK133" i="32"/>
  <c r="BB30" i="32"/>
  <c r="AW29" i="32"/>
  <c r="BB29" i="32" s="1"/>
  <c r="BN30" i="32"/>
  <c r="BG29" i="32"/>
  <c r="BG22" i="32" s="1"/>
  <c r="AR33" i="32"/>
  <c r="CW114" i="32"/>
  <c r="CW113" i="32"/>
  <c r="E139" i="32"/>
  <c r="K137" i="32"/>
  <c r="F137" i="32"/>
  <c r="AR30" i="32"/>
  <c r="AQ35" i="32"/>
  <c r="AV35" i="32" s="1"/>
  <c r="AR29" i="32"/>
  <c r="AV15" i="32"/>
  <c r="L139" i="32"/>
  <c r="M139" i="32" s="1"/>
  <c r="M137" i="32"/>
  <c r="AN139" i="32"/>
  <c r="AW10" i="32"/>
  <c r="BB11" i="32"/>
  <c r="S112" i="32"/>
  <c r="X109" i="32"/>
  <c r="T109" i="32"/>
  <c r="BQ139" i="32"/>
  <c r="CD137" i="32"/>
  <c r="BR137" i="32"/>
  <c r="BU104" i="32"/>
  <c r="BZ104" i="32" s="1"/>
  <c r="CE105" i="32"/>
  <c r="BZ105" i="32"/>
  <c r="CE117" i="32"/>
  <c r="BZ117" i="32"/>
  <c r="AR138" i="32"/>
  <c r="AR133" i="32"/>
  <c r="AR129" i="32"/>
  <c r="AR134" i="32"/>
  <c r="AR130" i="32"/>
  <c r="AR126" i="32"/>
  <c r="AR131" i="32"/>
  <c r="AR128" i="32"/>
  <c r="AR132" i="32"/>
  <c r="AR122" i="32"/>
  <c r="AR127" i="32"/>
  <c r="AR125" i="32"/>
  <c r="AR123" i="32"/>
  <c r="AR120" i="32"/>
  <c r="AR118" i="32"/>
  <c r="AR121" i="32"/>
  <c r="AR119" i="32"/>
  <c r="AR117" i="32"/>
  <c r="AR116" i="32"/>
  <c r="AR111" i="32"/>
  <c r="AR110" i="32"/>
  <c r="AR104" i="32"/>
  <c r="AR105" i="32"/>
  <c r="AR102" i="32"/>
  <c r="AR101" i="32"/>
  <c r="AR100" i="32"/>
  <c r="AR99" i="32"/>
  <c r="AR98" i="32"/>
  <c r="AR97" i="32"/>
  <c r="AR96" i="32"/>
  <c r="AR95" i="32"/>
  <c r="AR94" i="32"/>
  <c r="AR93" i="32"/>
  <c r="AR106" i="32"/>
  <c r="AR90" i="32"/>
  <c r="AR88" i="32"/>
  <c r="AR87" i="32"/>
  <c r="AR86" i="32"/>
  <c r="AR85" i="32"/>
  <c r="AR91" i="32"/>
  <c r="AR89" i="32"/>
  <c r="AR81" i="32"/>
  <c r="AR80" i="32"/>
  <c r="AR79" i="32"/>
  <c r="AR78" i="32"/>
  <c r="AR77" i="32"/>
  <c r="AR76" i="32"/>
  <c r="AR84" i="32"/>
  <c r="AR83" i="32"/>
  <c r="AR74" i="32"/>
  <c r="AR72" i="32"/>
  <c r="AR70" i="32"/>
  <c r="AR66" i="32"/>
  <c r="AR69" i="32"/>
  <c r="AR68" i="32"/>
  <c r="AR65" i="32"/>
  <c r="AR64" i="32"/>
  <c r="AR63" i="32"/>
  <c r="AR62" i="32"/>
  <c r="AR61" i="32"/>
  <c r="AR60" i="32"/>
  <c r="AR59" i="32"/>
  <c r="AR58" i="32"/>
  <c r="AR57" i="32"/>
  <c r="AR75" i="32"/>
  <c r="AR73" i="32"/>
  <c r="AR71" i="32"/>
  <c r="AR56" i="32"/>
  <c r="AR55" i="32"/>
  <c r="AR54" i="32"/>
  <c r="AR53" i="32"/>
  <c r="AR52" i="32"/>
  <c r="AR51" i="32"/>
  <c r="AR50" i="32"/>
  <c r="AR49" i="32"/>
  <c r="AR48" i="32"/>
  <c r="AR47" i="32"/>
  <c r="AR46" i="32"/>
  <c r="AR45" i="32"/>
  <c r="AR44" i="32"/>
  <c r="AR43" i="32"/>
  <c r="AR42" i="32"/>
  <c r="AR41" i="32"/>
  <c r="AR15" i="32"/>
  <c r="AR13" i="32"/>
  <c r="AR19" i="32"/>
  <c r="AR18" i="32"/>
  <c r="AR16" i="32"/>
  <c r="AR10" i="32"/>
  <c r="AR4" i="32"/>
  <c r="AR6" i="32"/>
  <c r="AR40" i="32"/>
  <c r="AR39" i="32"/>
  <c r="AR22" i="32"/>
  <c r="AR11" i="32"/>
  <c r="AR38" i="32"/>
  <c r="AQ36" i="32"/>
  <c r="AR12" i="32"/>
  <c r="AR7" i="32"/>
  <c r="AV4" i="32"/>
  <c r="BN93" i="32"/>
  <c r="BU94" i="32"/>
  <c r="CV112" i="32"/>
  <c r="CW109" i="32"/>
  <c r="AZ137" i="32"/>
  <c r="BA112" i="32"/>
  <c r="AQ124" i="32"/>
  <c r="AR124" i="32" s="1"/>
  <c r="AV38" i="32"/>
  <c r="AW15" i="32"/>
  <c r="BB16" i="32"/>
  <c r="BU69" i="32"/>
  <c r="BN68" i="32"/>
  <c r="BH24" i="32"/>
  <c r="BH23" i="32"/>
  <c r="BG33" i="32"/>
  <c r="BH33" i="32" s="1"/>
  <c r="BH8" i="32"/>
  <c r="AT139" i="32"/>
  <c r="AU137" i="32"/>
  <c r="AL138" i="32"/>
  <c r="AL124" i="32"/>
  <c r="AL121" i="32"/>
  <c r="AL123" i="32"/>
  <c r="AL122" i="32"/>
  <c r="AL119" i="32"/>
  <c r="AL120" i="32"/>
  <c r="AL117" i="32"/>
  <c r="AL116" i="32"/>
  <c r="AL118" i="32"/>
  <c r="AL111" i="32"/>
  <c r="AL110" i="32"/>
  <c r="AL106" i="32"/>
  <c r="AL105" i="32"/>
  <c r="AL104" i="32"/>
  <c r="AL91" i="32"/>
  <c r="AL90" i="32"/>
  <c r="AL89" i="32"/>
  <c r="AL102" i="32"/>
  <c r="AL101" i="32"/>
  <c r="AL100" i="32"/>
  <c r="AL99" i="32"/>
  <c r="AL98" i="32"/>
  <c r="AL97" i="32"/>
  <c r="AL96" i="32"/>
  <c r="AL95" i="32"/>
  <c r="AL94" i="32"/>
  <c r="AL93" i="32"/>
  <c r="AL88" i="32"/>
  <c r="AL87" i="32"/>
  <c r="AL86" i="32"/>
  <c r="AL85" i="32"/>
  <c r="AL84" i="32"/>
  <c r="AL83" i="32"/>
  <c r="AL81" i="32"/>
  <c r="AL80" i="32"/>
  <c r="AL79" i="32"/>
  <c r="AL78" i="32"/>
  <c r="AL77" i="32"/>
  <c r="AL76" i="32"/>
  <c r="AL75" i="32"/>
  <c r="AL74" i="32"/>
  <c r="AL73" i="32"/>
  <c r="AL72" i="32"/>
  <c r="AL71" i="32"/>
  <c r="AL70" i="32"/>
  <c r="AL66" i="32"/>
  <c r="AL69" i="32"/>
  <c r="AL68" i="32"/>
  <c r="AL65" i="32"/>
  <c r="AL64" i="32"/>
  <c r="AL63" i="32"/>
  <c r="AL62" i="32"/>
  <c r="AL61" i="32"/>
  <c r="AL60" i="32"/>
  <c r="AL59" i="32"/>
  <c r="AL58" i="32"/>
  <c r="AL57" i="32"/>
  <c r="AL56" i="32"/>
  <c r="AL55" i="32"/>
  <c r="AL54" i="32"/>
  <c r="AL50" i="32"/>
  <c r="AL46" i="32"/>
  <c r="AL41" i="32"/>
  <c r="AL40" i="32"/>
  <c r="AL39" i="32"/>
  <c r="AL51" i="32"/>
  <c r="AL47" i="32"/>
  <c r="AL38" i="32"/>
  <c r="AL52" i="32"/>
  <c r="AL48" i="32"/>
  <c r="AL44" i="32"/>
  <c r="AL43" i="32"/>
  <c r="AL42" i="32"/>
  <c r="AL53" i="32"/>
  <c r="AL49" i="32"/>
  <c r="AL45" i="32"/>
  <c r="AJ114" i="32"/>
  <c r="AK114" i="32" s="1"/>
  <c r="AJ109" i="32"/>
  <c r="AJ113" i="32"/>
  <c r="AK113" i="32" s="1"/>
  <c r="BU19" i="32"/>
  <c r="BN18" i="32"/>
  <c r="BC139" i="32"/>
  <c r="BM137" i="32"/>
  <c r="BD137" i="32"/>
  <c r="BU24" i="32"/>
  <c r="BN23" i="32"/>
  <c r="BN11" i="32"/>
  <c r="BG10" i="32"/>
  <c r="X113" i="32"/>
  <c r="T113" i="32"/>
  <c r="BB119" i="32"/>
  <c r="AW116" i="32"/>
  <c r="BB116" i="32" s="1"/>
  <c r="AW125" i="32"/>
  <c r="BB125" i="32" s="1"/>
  <c r="BB126" i="32"/>
  <c r="BX112" i="32"/>
  <c r="BY109" i="32"/>
  <c r="BN16" i="32"/>
  <c r="BG15" i="32"/>
  <c r="CK137" i="32"/>
  <c r="CA139" i="32"/>
  <c r="CB137" i="32"/>
  <c r="BU6" i="32"/>
  <c r="BU5" i="32" s="1"/>
  <c r="BZ5" i="32" s="1"/>
  <c r="BG38" i="32"/>
  <c r="CR139" i="32"/>
  <c r="CI139" i="32"/>
  <c r="AK124" i="32"/>
  <c r="R139" i="32"/>
  <c r="I139" i="32"/>
  <c r="X114" i="32"/>
  <c r="T114" i="32"/>
  <c r="BN126" i="32"/>
  <c r="BG125" i="32"/>
  <c r="Y139" i="32"/>
  <c r="AI137" i="32"/>
  <c r="Z137" i="32"/>
  <c r="AB137" i="32"/>
  <c r="AD141" i="32"/>
  <c r="AD142" i="32"/>
  <c r="AC114" i="32"/>
  <c r="AD114" i="32" s="1"/>
  <c r="AC113" i="32"/>
  <c r="AD113" i="32" s="1"/>
  <c r="AC109" i="32"/>
  <c r="BB23" i="32"/>
  <c r="BY113" i="32"/>
  <c r="BN39" i="32"/>
  <c r="BU40" i="32"/>
  <c r="AF139" i="32"/>
  <c r="AP137" i="32"/>
  <c r="AG137" i="32"/>
  <c r="AX24" i="32"/>
  <c r="AX23" i="32"/>
  <c r="AW33" i="32"/>
  <c r="BB33" i="32" s="1"/>
  <c r="AX8" i="32"/>
  <c r="AW38" i="32"/>
  <c r="BB39" i="32"/>
  <c r="CE110" i="32"/>
  <c r="BU83" i="32"/>
  <c r="BZ83" i="32" s="1"/>
  <c r="BZ110" i="32"/>
  <c r="AR26" i="32"/>
  <c r="AQ34" i="32"/>
  <c r="AV34" i="32" s="1"/>
  <c r="AR27" i="32"/>
  <c r="AV10" i="32"/>
  <c r="BU27" i="32"/>
  <c r="BN26" i="32"/>
  <c r="BN119" i="32"/>
  <c r="BG116" i="32"/>
  <c r="AD36" i="32"/>
  <c r="BJ139" i="32"/>
  <c r="BT137" i="32"/>
  <c r="BK137" i="32"/>
  <c r="BY114" i="32"/>
  <c r="AW22" i="32" l="1"/>
  <c r="BB22" i="32" s="1"/>
  <c r="AK141" i="32"/>
  <c r="AK142" i="32"/>
  <c r="AW4" i="32"/>
  <c r="AX5" i="32" s="1"/>
  <c r="BU30" i="32"/>
  <c r="BN29" i="32"/>
  <c r="BN22" i="32" s="1"/>
  <c r="BN38" i="32"/>
  <c r="AR34" i="32"/>
  <c r="BG4" i="32"/>
  <c r="BH65" i="32" s="1"/>
  <c r="BU119" i="32"/>
  <c r="BN116" i="32"/>
  <c r="AC112" i="32"/>
  <c r="AD109" i="32"/>
  <c r="AI139" i="32"/>
  <c r="Z139" i="32"/>
  <c r="AB139" i="32"/>
  <c r="CE6" i="32"/>
  <c r="CE5" i="32" s="1"/>
  <c r="BZ6" i="32"/>
  <c r="BG35" i="32"/>
  <c r="BH35" i="32" s="1"/>
  <c r="BH29" i="32"/>
  <c r="BH30" i="32"/>
  <c r="BX137" i="32"/>
  <c r="BY112" i="32"/>
  <c r="BU11" i="32"/>
  <c r="BN10" i="32"/>
  <c r="AW35" i="32"/>
  <c r="BB35" i="32" s="1"/>
  <c r="AX29" i="32"/>
  <c r="AX30" i="32"/>
  <c r="BB15" i="32"/>
  <c r="CL105" i="32"/>
  <c r="CE104" i="32"/>
  <c r="CD139" i="32"/>
  <c r="BR139" i="32"/>
  <c r="BT139" i="32"/>
  <c r="BK139" i="32"/>
  <c r="AP139" i="32"/>
  <c r="AG139" i="32"/>
  <c r="BU16" i="32"/>
  <c r="BN15" i="32"/>
  <c r="BM139" i="32"/>
  <c r="BD139" i="32"/>
  <c r="AJ112" i="32"/>
  <c r="AK109" i="32"/>
  <c r="AZ139" i="32"/>
  <c r="BA137" i="32"/>
  <c r="CE94" i="32"/>
  <c r="BU93" i="32"/>
  <c r="BZ93" i="32" s="1"/>
  <c r="BZ94" i="32"/>
  <c r="AX26" i="32"/>
  <c r="AW34" i="32"/>
  <c r="BB34" i="32" s="1"/>
  <c r="AX27" i="32"/>
  <c r="BB10" i="32"/>
  <c r="BF139" i="32"/>
  <c r="BU26" i="32"/>
  <c r="BZ26" i="32" s="1"/>
  <c r="CE27" i="32"/>
  <c r="BZ27" i="32"/>
  <c r="CL110" i="32"/>
  <c r="CE83" i="32"/>
  <c r="AX33" i="32"/>
  <c r="BU39" i="32"/>
  <c r="CE40" i="32"/>
  <c r="BZ40" i="32"/>
  <c r="BN125" i="32"/>
  <c r="BU126" i="32"/>
  <c r="BG124" i="32"/>
  <c r="BH124" i="32" s="1"/>
  <c r="CK139" i="32"/>
  <c r="CB139" i="32"/>
  <c r="CE24" i="32"/>
  <c r="BU23" i="32"/>
  <c r="BZ24" i="32"/>
  <c r="AT141" i="32"/>
  <c r="AU139" i="32"/>
  <c r="BU68" i="32"/>
  <c r="BZ68" i="32" s="1"/>
  <c r="CE69" i="32"/>
  <c r="BZ69" i="32"/>
  <c r="AS138" i="32"/>
  <c r="AS123" i="32"/>
  <c r="AS124" i="32"/>
  <c r="AS121" i="32"/>
  <c r="AS122" i="32"/>
  <c r="AS118" i="32"/>
  <c r="AS119" i="32"/>
  <c r="AS117" i="32"/>
  <c r="AS116" i="32"/>
  <c r="AS120" i="32"/>
  <c r="AS106" i="32"/>
  <c r="AS105" i="32"/>
  <c r="AS111" i="32"/>
  <c r="AS110" i="32"/>
  <c r="AS102" i="32"/>
  <c r="AS101" i="32"/>
  <c r="AS100" i="32"/>
  <c r="AS99" i="32"/>
  <c r="AS98" i="32"/>
  <c r="AS91" i="32"/>
  <c r="AS90" i="32"/>
  <c r="AS89" i="32"/>
  <c r="AS104" i="32"/>
  <c r="AS96" i="32"/>
  <c r="AS95" i="32"/>
  <c r="AS94" i="32"/>
  <c r="AS93" i="32"/>
  <c r="AS97" i="32"/>
  <c r="AS87" i="32"/>
  <c r="AS86" i="32"/>
  <c r="AS85" i="32"/>
  <c r="AS88" i="32"/>
  <c r="AS84" i="32"/>
  <c r="AS83" i="32"/>
  <c r="AS81" i="32"/>
  <c r="AS80" i="32"/>
  <c r="AS79" i="32"/>
  <c r="AS78" i="32"/>
  <c r="AS69" i="32"/>
  <c r="AS68" i="32"/>
  <c r="AS65" i="32"/>
  <c r="AS75" i="32"/>
  <c r="AS73" i="32"/>
  <c r="AS71" i="32"/>
  <c r="AS77" i="32"/>
  <c r="AS76" i="32"/>
  <c r="AS74" i="32"/>
  <c r="AS72" i="32"/>
  <c r="AS70" i="32"/>
  <c r="AS66" i="32"/>
  <c r="AS56" i="32"/>
  <c r="AS55" i="32"/>
  <c r="AS54" i="32"/>
  <c r="AS53" i="32"/>
  <c r="AS52" i="32"/>
  <c r="AS51" i="32"/>
  <c r="AS50" i="32"/>
  <c r="AS49" i="32"/>
  <c r="AS48" i="32"/>
  <c r="AS47" i="32"/>
  <c r="AS46" i="32"/>
  <c r="AS45" i="32"/>
  <c r="AS64" i="32"/>
  <c r="AS63" i="32"/>
  <c r="AS62" i="32"/>
  <c r="AS61" i="32"/>
  <c r="AS60" i="32"/>
  <c r="AS59" i="32"/>
  <c r="AS58" i="32"/>
  <c r="AS57" i="32"/>
  <c r="AS40" i="32"/>
  <c r="AS39" i="32"/>
  <c r="AS44" i="32"/>
  <c r="AS43" i="32"/>
  <c r="AS42" i="32"/>
  <c r="AS38" i="32"/>
  <c r="AS41" i="32"/>
  <c r="AV124" i="32"/>
  <c r="AQ113" i="32"/>
  <c r="AQ109" i="32"/>
  <c r="AQ114" i="32"/>
  <c r="AV36" i="32"/>
  <c r="AR36" i="32"/>
  <c r="AR142" i="32"/>
  <c r="AR141" i="32"/>
  <c r="CL117" i="32"/>
  <c r="AW124" i="32"/>
  <c r="BB38" i="32"/>
  <c r="AX134" i="32"/>
  <c r="AX99" i="32"/>
  <c r="AX78" i="32"/>
  <c r="AX61" i="32"/>
  <c r="AX51" i="32"/>
  <c r="AX43" i="32"/>
  <c r="BO24" i="32"/>
  <c r="BO23" i="32"/>
  <c r="BN33" i="32"/>
  <c r="BO33" i="32" s="1"/>
  <c r="BO8" i="32"/>
  <c r="BH26" i="32"/>
  <c r="BG34" i="32"/>
  <c r="BH34" i="32" s="1"/>
  <c r="BH27" i="32"/>
  <c r="CE19" i="32"/>
  <c r="BU18" i="32"/>
  <c r="BZ18" i="32" s="1"/>
  <c r="BZ19" i="32"/>
  <c r="AL141" i="32"/>
  <c r="CV137" i="32"/>
  <c r="CW112" i="32"/>
  <c r="S137" i="32"/>
  <c r="X112" i="32"/>
  <c r="T112" i="32"/>
  <c r="AR35" i="32"/>
  <c r="K139" i="32"/>
  <c r="F139" i="32"/>
  <c r="AX15" i="32" l="1"/>
  <c r="AX57" i="32"/>
  <c r="AX95" i="32"/>
  <c r="AX19" i="32"/>
  <c r="AX74" i="32"/>
  <c r="AX120" i="32"/>
  <c r="AX118" i="32"/>
  <c r="AX53" i="32"/>
  <c r="AX18" i="32"/>
  <c r="AX65" i="32"/>
  <c r="AX83" i="32"/>
  <c r="AX89" i="32"/>
  <c r="AX123" i="32"/>
  <c r="AX124" i="32"/>
  <c r="AX52" i="32"/>
  <c r="AX50" i="32"/>
  <c r="AX70" i="32"/>
  <c r="AX87" i="32"/>
  <c r="AX105" i="32"/>
  <c r="AX127" i="32"/>
  <c r="AX13" i="32"/>
  <c r="AX44" i="32"/>
  <c r="AX7" i="32"/>
  <c r="AX12" i="32"/>
  <c r="AX22" i="32"/>
  <c r="AX4" i="32"/>
  <c r="AX39" i="32"/>
  <c r="AX54" i="32"/>
  <c r="AX58" i="32"/>
  <c r="AX62" i="32"/>
  <c r="AX68" i="32"/>
  <c r="AX71" i="32"/>
  <c r="AX75" i="32"/>
  <c r="AX79" i="32"/>
  <c r="AX84" i="32"/>
  <c r="AX88" i="32"/>
  <c r="AX96" i="32"/>
  <c r="AX100" i="32"/>
  <c r="AX90" i="32"/>
  <c r="AX106" i="32"/>
  <c r="AX119" i="32"/>
  <c r="AX122" i="32"/>
  <c r="AX132" i="32"/>
  <c r="AX131" i="32"/>
  <c r="AX133" i="32"/>
  <c r="BH15" i="32"/>
  <c r="AX41" i="32"/>
  <c r="AX45" i="32"/>
  <c r="AW36" i="32"/>
  <c r="AX6" i="32"/>
  <c r="AX38" i="32"/>
  <c r="AX10" i="32"/>
  <c r="AX40" i="32"/>
  <c r="AX55" i="32"/>
  <c r="AX59" i="32"/>
  <c r="AX63" i="32"/>
  <c r="AX69" i="32"/>
  <c r="AX72" i="32"/>
  <c r="AX76" i="32"/>
  <c r="AX80" i="32"/>
  <c r="AX85" i="32"/>
  <c r="AX93" i="32"/>
  <c r="AX97" i="32"/>
  <c r="AX101" i="32"/>
  <c r="AX91" i="32"/>
  <c r="AX110" i="32"/>
  <c r="AX116" i="32"/>
  <c r="AX121" i="32"/>
  <c r="AX128" i="32"/>
  <c r="AX126" i="32"/>
  <c r="AX138" i="32"/>
  <c r="BH44" i="32"/>
  <c r="BB4" i="32"/>
  <c r="AX42" i="32"/>
  <c r="AX49" i="32"/>
  <c r="AX48" i="32"/>
  <c r="AX11" i="32"/>
  <c r="AX47" i="32"/>
  <c r="AX16" i="32"/>
  <c r="AX46" i="32"/>
  <c r="AX56" i="32"/>
  <c r="AX60" i="32"/>
  <c r="AX64" i="32"/>
  <c r="AX66" i="32"/>
  <c r="AX73" i="32"/>
  <c r="AX77" i="32"/>
  <c r="AX81" i="32"/>
  <c r="AX86" i="32"/>
  <c r="AX94" i="32"/>
  <c r="AX98" i="32"/>
  <c r="AX102" i="32"/>
  <c r="AX104" i="32"/>
  <c r="AX111" i="32"/>
  <c r="AX117" i="32"/>
  <c r="AX125" i="32"/>
  <c r="AX129" i="32"/>
  <c r="AX130" i="32"/>
  <c r="BH52" i="32"/>
  <c r="BH19" i="32"/>
  <c r="BH56" i="32"/>
  <c r="BH22" i="32"/>
  <c r="BH134" i="32"/>
  <c r="BH5" i="32"/>
  <c r="BH41" i="32"/>
  <c r="BH61" i="32"/>
  <c r="BG36" i="32"/>
  <c r="BH36" i="32" s="1"/>
  <c r="BH40" i="32"/>
  <c r="BH49" i="32"/>
  <c r="BH57" i="32"/>
  <c r="BH79" i="32"/>
  <c r="BH81" i="32"/>
  <c r="BN4" i="32"/>
  <c r="BO5" i="32" s="1"/>
  <c r="BH13" i="32"/>
  <c r="BH48" i="32"/>
  <c r="BH70" i="32"/>
  <c r="BH66" i="32"/>
  <c r="BN124" i="32"/>
  <c r="BP124" i="32" s="1"/>
  <c r="BH39" i="32"/>
  <c r="BH10" i="32"/>
  <c r="BH45" i="32"/>
  <c r="BH53" i="32"/>
  <c r="BH58" i="32"/>
  <c r="BH73" i="32"/>
  <c r="BH93" i="32"/>
  <c r="BH62" i="32"/>
  <c r="BH75" i="32"/>
  <c r="BH100" i="32"/>
  <c r="BH38" i="32"/>
  <c r="BH6" i="32"/>
  <c r="BH12" i="32"/>
  <c r="BH16" i="32"/>
  <c r="BH42" i="32"/>
  <c r="BH46" i="32"/>
  <c r="BH50" i="32"/>
  <c r="BH54" i="32"/>
  <c r="BH72" i="32"/>
  <c r="BH59" i="32"/>
  <c r="BH63" i="32"/>
  <c r="BH68" i="32"/>
  <c r="BH84" i="32"/>
  <c r="BH86" i="32"/>
  <c r="BH101" i="32"/>
  <c r="BH7" i="32"/>
  <c r="BH11" i="32"/>
  <c r="BH4" i="32"/>
  <c r="BH18" i="32"/>
  <c r="BH43" i="32"/>
  <c r="BH47" i="32"/>
  <c r="BH51" i="32"/>
  <c r="BH55" i="32"/>
  <c r="BH74" i="32"/>
  <c r="BH60" i="32"/>
  <c r="BH64" i="32"/>
  <c r="BH71" i="32"/>
  <c r="BH77" i="32"/>
  <c r="BH106" i="32"/>
  <c r="BH120" i="32"/>
  <c r="BH76" i="32"/>
  <c r="BH90" i="32"/>
  <c r="BH97" i="32"/>
  <c r="BH118" i="32"/>
  <c r="BH69" i="32"/>
  <c r="BH83" i="32"/>
  <c r="BH78" i="32"/>
  <c r="BH85" i="32"/>
  <c r="BH96" i="32"/>
  <c r="BH105" i="32"/>
  <c r="BH132" i="32"/>
  <c r="BH110" i="32"/>
  <c r="BH125" i="32"/>
  <c r="BZ30" i="32"/>
  <c r="BU29" i="32"/>
  <c r="BZ29" i="32" s="1"/>
  <c r="CE30" i="32"/>
  <c r="BH126" i="32"/>
  <c r="BH89" i="32"/>
  <c r="BH87" i="32"/>
  <c r="BH94" i="32"/>
  <c r="BH98" i="32"/>
  <c r="BH102" i="32"/>
  <c r="BH116" i="32"/>
  <c r="BH122" i="32"/>
  <c r="BH128" i="32"/>
  <c r="BH80" i="32"/>
  <c r="BH91" i="32"/>
  <c r="BH88" i="32"/>
  <c r="BH95" i="32"/>
  <c r="BH99" i="32"/>
  <c r="BH104" i="32"/>
  <c r="BH117" i="32"/>
  <c r="BH121" i="32"/>
  <c r="BH131" i="32"/>
  <c r="BH138" i="32"/>
  <c r="BH133" i="32"/>
  <c r="BH111" i="32"/>
  <c r="BH119" i="32"/>
  <c r="BH123" i="32"/>
  <c r="BH129" i="32"/>
  <c r="BH130" i="32"/>
  <c r="AX35" i="32"/>
  <c r="BH127" i="32"/>
  <c r="AY138" i="32"/>
  <c r="AY124" i="32"/>
  <c r="AY123" i="32"/>
  <c r="AY122" i="32"/>
  <c r="AY121" i="32"/>
  <c r="AY120" i="32"/>
  <c r="AY119" i="32"/>
  <c r="AY118" i="32"/>
  <c r="AY117" i="32"/>
  <c r="AY116" i="32"/>
  <c r="AY111" i="32"/>
  <c r="AY110" i="32"/>
  <c r="AY105" i="32"/>
  <c r="AY102" i="32"/>
  <c r="AY101" i="32"/>
  <c r="AY100" i="32"/>
  <c r="AY99" i="32"/>
  <c r="AY98" i="32"/>
  <c r="AY97" i="32"/>
  <c r="AY96" i="32"/>
  <c r="AY95" i="32"/>
  <c r="AY94" i="32"/>
  <c r="AY93" i="32"/>
  <c r="AY106" i="32"/>
  <c r="AY104" i="32"/>
  <c r="AY90" i="32"/>
  <c r="AY88" i="32"/>
  <c r="AY87" i="32"/>
  <c r="AY91" i="32"/>
  <c r="AY89" i="32"/>
  <c r="AY86" i="32"/>
  <c r="AY84" i="32"/>
  <c r="AY83" i="32"/>
  <c r="AY81" i="32"/>
  <c r="AY80" i="32"/>
  <c r="AY79" i="32"/>
  <c r="AY78" i="32"/>
  <c r="AY77" i="32"/>
  <c r="AY76" i="32"/>
  <c r="AY75" i="32"/>
  <c r="AY74" i="32"/>
  <c r="AY73" i="32"/>
  <c r="AY72" i="32"/>
  <c r="AY71" i="32"/>
  <c r="AY85" i="32"/>
  <c r="AY66" i="32"/>
  <c r="AY70" i="32"/>
  <c r="AY69" i="32"/>
  <c r="AY68" i="32"/>
  <c r="AY64" i="32"/>
  <c r="AY63" i="32"/>
  <c r="AY62" i="32"/>
  <c r="AY61" i="32"/>
  <c r="AY60" i="32"/>
  <c r="AY59" i="32"/>
  <c r="AY58" i="32"/>
  <c r="AY57" i="32"/>
  <c r="AY65" i="32"/>
  <c r="AY56" i="32"/>
  <c r="AY55" i="32"/>
  <c r="AY54" i="32"/>
  <c r="AY53" i="32"/>
  <c r="AY52" i="32"/>
  <c r="AY51" i="32"/>
  <c r="AY50" i="32"/>
  <c r="AY49" i="32"/>
  <c r="AY48" i="32"/>
  <c r="AY47" i="32"/>
  <c r="AY46" i="32"/>
  <c r="AY45" i="32"/>
  <c r="AY44" i="32"/>
  <c r="AY43" i="32"/>
  <c r="AY42" i="32"/>
  <c r="AY38" i="32"/>
  <c r="AY41" i="32"/>
  <c r="AY40" i="32"/>
  <c r="AY39" i="32"/>
  <c r="BB124" i="32"/>
  <c r="AQ112" i="32"/>
  <c r="AV109" i="32"/>
  <c r="AR109" i="32"/>
  <c r="CE23" i="32"/>
  <c r="CL24" i="32"/>
  <c r="BU125" i="32"/>
  <c r="BZ125" i="32" s="1"/>
  <c r="CE126" i="32"/>
  <c r="BZ126" i="32"/>
  <c r="BU38" i="32"/>
  <c r="BZ39" i="32"/>
  <c r="AX34" i="32"/>
  <c r="AJ137" i="32"/>
  <c r="AK112" i="32"/>
  <c r="BN35" i="32"/>
  <c r="BO35" i="32" s="1"/>
  <c r="BO29" i="32"/>
  <c r="BO30" i="32"/>
  <c r="CE11" i="32"/>
  <c r="BU10" i="32"/>
  <c r="BZ11" i="32"/>
  <c r="BG114" i="32"/>
  <c r="BH114" i="32" s="1"/>
  <c r="BG113" i="32"/>
  <c r="BH113" i="32" s="1"/>
  <c r="BG109" i="32"/>
  <c r="CV139" i="32"/>
  <c r="CW137" i="32"/>
  <c r="CL19" i="32"/>
  <c r="CE18" i="32"/>
  <c r="S139" i="32"/>
  <c r="X137" i="32"/>
  <c r="T137" i="32"/>
  <c r="BO127" i="32"/>
  <c r="BO125" i="32"/>
  <c r="BO111" i="32"/>
  <c r="BO104" i="32"/>
  <c r="BO89" i="32"/>
  <c r="BO84" i="32"/>
  <c r="BO71" i="32"/>
  <c r="BO69" i="32"/>
  <c r="BO56" i="32"/>
  <c r="BO52" i="32"/>
  <c r="BO22" i="32"/>
  <c r="BO15" i="32"/>
  <c r="AW114" i="32"/>
  <c r="AW113" i="32"/>
  <c r="AW109" i="32"/>
  <c r="BB36" i="32"/>
  <c r="AX36" i="32"/>
  <c r="AX141" i="32"/>
  <c r="AV113" i="32"/>
  <c r="AR113" i="32"/>
  <c r="AS141" i="32"/>
  <c r="CE68" i="32"/>
  <c r="CL69" i="32"/>
  <c r="CL27" i="32"/>
  <c r="CE26" i="32"/>
  <c r="BU15" i="32"/>
  <c r="CE16" i="32"/>
  <c r="BZ16" i="32"/>
  <c r="CS105" i="32"/>
  <c r="CL104" i="32"/>
  <c r="BU33" i="32"/>
  <c r="BZ33" i="32" s="1"/>
  <c r="BV8" i="32"/>
  <c r="BV24" i="32"/>
  <c r="BV23" i="32"/>
  <c r="CS117" i="32"/>
  <c r="CV141" i="32"/>
  <c r="BX141" i="32"/>
  <c r="BA139" i="32"/>
  <c r="CL6" i="32"/>
  <c r="CL5" i="32" s="1"/>
  <c r="AV114" i="32"/>
  <c r="AR114" i="32"/>
  <c r="BZ23" i="32"/>
  <c r="BI138" i="32"/>
  <c r="BI124" i="32"/>
  <c r="BI122" i="32"/>
  <c r="BI123" i="32"/>
  <c r="BI118" i="32"/>
  <c r="BI119" i="32"/>
  <c r="BI120" i="32"/>
  <c r="BI117" i="32"/>
  <c r="BI116" i="32"/>
  <c r="BI121" i="32"/>
  <c r="BI106" i="32"/>
  <c r="BI105" i="32"/>
  <c r="BI111" i="32"/>
  <c r="BI110" i="32"/>
  <c r="BI102" i="32"/>
  <c r="BI101" i="32"/>
  <c r="BI100" i="32"/>
  <c r="BI99" i="32"/>
  <c r="BI98" i="32"/>
  <c r="BI91" i="32"/>
  <c r="BI90" i="32"/>
  <c r="BI89" i="32"/>
  <c r="BI104" i="32"/>
  <c r="BI97" i="32"/>
  <c r="BI96" i="32"/>
  <c r="BI95" i="32"/>
  <c r="BI94" i="32"/>
  <c r="BI93" i="32"/>
  <c r="BI85" i="32"/>
  <c r="BI88" i="32"/>
  <c r="BI87" i="32"/>
  <c r="BI84" i="32"/>
  <c r="BI83" i="32"/>
  <c r="BI86" i="32"/>
  <c r="BI81" i="32"/>
  <c r="BI80" i="32"/>
  <c r="BI79" i="32"/>
  <c r="BI78" i="32"/>
  <c r="BI77" i="32"/>
  <c r="BI76" i="32"/>
  <c r="BI69" i="32"/>
  <c r="BI68" i="32"/>
  <c r="BI66" i="32"/>
  <c r="BI65" i="32"/>
  <c r="BI74" i="32"/>
  <c r="BI72" i="32"/>
  <c r="BI70" i="32"/>
  <c r="BI75" i="32"/>
  <c r="BI73" i="32"/>
  <c r="BI71" i="32"/>
  <c r="BI64" i="32"/>
  <c r="BI63" i="32"/>
  <c r="BI62" i="32"/>
  <c r="BI61" i="32"/>
  <c r="BI60" i="32"/>
  <c r="BI59" i="32"/>
  <c r="BI58" i="32"/>
  <c r="BI57" i="32"/>
  <c r="BI56" i="32"/>
  <c r="BI55" i="32"/>
  <c r="BI54" i="32"/>
  <c r="BI53" i="32"/>
  <c r="BI52" i="32"/>
  <c r="BI51" i="32"/>
  <c r="BI50" i="32"/>
  <c r="BI49" i="32"/>
  <c r="BI48" i="32"/>
  <c r="BI47" i="32"/>
  <c r="BI46" i="32"/>
  <c r="BI45" i="32"/>
  <c r="BI40" i="32"/>
  <c r="BI44" i="32"/>
  <c r="BI43" i="32"/>
  <c r="BI42" i="32"/>
  <c r="BI39" i="32"/>
  <c r="BI38" i="32"/>
  <c r="BI41" i="32"/>
  <c r="CL40" i="32"/>
  <c r="CE39" i="32"/>
  <c r="CS110" i="32"/>
  <c r="CL83" i="32"/>
  <c r="CE93" i="32"/>
  <c r="CL94" i="32"/>
  <c r="BO26" i="32"/>
  <c r="BN34" i="32"/>
  <c r="BO34" i="32" s="1"/>
  <c r="BO27" i="32"/>
  <c r="BX139" i="32"/>
  <c r="BY137" i="32"/>
  <c r="AC137" i="32"/>
  <c r="AD112" i="32"/>
  <c r="CE119" i="32"/>
  <c r="BZ119" i="32"/>
  <c r="BU116" i="32"/>
  <c r="BZ116" i="32" s="1"/>
  <c r="BO18" i="32" l="1"/>
  <c r="BO44" i="32"/>
  <c r="BO60" i="32"/>
  <c r="BO75" i="32"/>
  <c r="BO95" i="32"/>
  <c r="BO129" i="32"/>
  <c r="BO13" i="32"/>
  <c r="BO48" i="32"/>
  <c r="BO64" i="32"/>
  <c r="BO79" i="32"/>
  <c r="BO99" i="32"/>
  <c r="BO120" i="32"/>
  <c r="AX142" i="32"/>
  <c r="BH141" i="32"/>
  <c r="BO16" i="32"/>
  <c r="BO39" i="32"/>
  <c r="BO7" i="32"/>
  <c r="BO6" i="32"/>
  <c r="BO38" i="32"/>
  <c r="BO45" i="32"/>
  <c r="BO49" i="32"/>
  <c r="BO53" i="32"/>
  <c r="BO57" i="32"/>
  <c r="BO61" i="32"/>
  <c r="BO65" i="32"/>
  <c r="BO70" i="32"/>
  <c r="BO72" i="32"/>
  <c r="BO76" i="32"/>
  <c r="BO80" i="32"/>
  <c r="BO90" i="32"/>
  <c r="BO91" i="32"/>
  <c r="BO96" i="32"/>
  <c r="BO100" i="32"/>
  <c r="BO106" i="32"/>
  <c r="BO116" i="32"/>
  <c r="BO130" i="32"/>
  <c r="BO121" i="32"/>
  <c r="BO126" i="32"/>
  <c r="BO131" i="32"/>
  <c r="BU22" i="32"/>
  <c r="BZ22" i="32" s="1"/>
  <c r="BO10" i="32"/>
  <c r="BO40" i="32"/>
  <c r="BO12" i="32"/>
  <c r="BO11" i="32"/>
  <c r="BO42" i="32"/>
  <c r="BO46" i="32"/>
  <c r="BO50" i="32"/>
  <c r="BO54" i="32"/>
  <c r="BO58" i="32"/>
  <c r="BO62" i="32"/>
  <c r="BO66" i="32"/>
  <c r="BO85" i="32"/>
  <c r="BO73" i="32"/>
  <c r="BO77" i="32"/>
  <c r="BO81" i="32"/>
  <c r="BO87" i="32"/>
  <c r="BO93" i="32"/>
  <c r="BO97" i="32"/>
  <c r="BO101" i="32"/>
  <c r="BO105" i="32"/>
  <c r="BO117" i="32"/>
  <c r="BO118" i="32"/>
  <c r="BO122" i="32"/>
  <c r="BO128" i="32"/>
  <c r="BO134" i="32"/>
  <c r="BO4" i="32"/>
  <c r="BO41" i="32"/>
  <c r="BN36" i="32"/>
  <c r="BN114" i="32" s="1"/>
  <c r="BO114" i="32" s="1"/>
  <c r="BO19" i="32"/>
  <c r="BO43" i="32"/>
  <c r="BO47" i="32"/>
  <c r="BO51" i="32"/>
  <c r="BO55" i="32"/>
  <c r="BO59" i="32"/>
  <c r="BO63" i="32"/>
  <c r="BO68" i="32"/>
  <c r="BO86" i="32"/>
  <c r="BO74" i="32"/>
  <c r="BO78" i="32"/>
  <c r="BO83" i="32"/>
  <c r="BO88" i="32"/>
  <c r="BO94" i="32"/>
  <c r="BO98" i="32"/>
  <c r="BO102" i="32"/>
  <c r="BO110" i="32"/>
  <c r="BO133" i="32"/>
  <c r="BO119" i="32"/>
  <c r="BO123" i="32"/>
  <c r="BO132" i="32"/>
  <c r="BO138" i="32"/>
  <c r="BP96" i="32"/>
  <c r="BP46" i="32"/>
  <c r="BP119" i="32"/>
  <c r="BP58" i="32"/>
  <c r="BP77" i="32"/>
  <c r="BP50" i="32"/>
  <c r="BP62" i="32"/>
  <c r="BP81" i="32"/>
  <c r="BP100" i="32"/>
  <c r="BP138" i="32"/>
  <c r="BP38" i="32"/>
  <c r="BP54" i="32"/>
  <c r="BP68" i="32"/>
  <c r="BP87" i="32"/>
  <c r="BP106" i="32"/>
  <c r="BP42" i="32"/>
  <c r="BP73" i="32"/>
  <c r="BP70" i="32"/>
  <c r="BP105" i="32"/>
  <c r="BP117" i="32"/>
  <c r="BP39" i="32"/>
  <c r="BP43" i="32"/>
  <c r="BP47" i="32"/>
  <c r="BP51" i="32"/>
  <c r="BP55" i="32"/>
  <c r="BP75" i="32"/>
  <c r="BP59" i="32"/>
  <c r="BP63" i="32"/>
  <c r="BP69" i="32"/>
  <c r="BP83" i="32"/>
  <c r="BP78" i="32"/>
  <c r="BP90" i="32"/>
  <c r="BP88" i="32"/>
  <c r="BP93" i="32"/>
  <c r="BP97" i="32"/>
  <c r="BP101" i="32"/>
  <c r="BP110" i="32"/>
  <c r="BP118" i="32"/>
  <c r="BP123" i="32"/>
  <c r="BP40" i="32"/>
  <c r="BP44" i="32"/>
  <c r="BP48" i="32"/>
  <c r="BP52" i="32"/>
  <c r="BP56" i="32"/>
  <c r="BP66" i="32"/>
  <c r="BP60" i="32"/>
  <c r="BP64" i="32"/>
  <c r="BP72" i="32"/>
  <c r="BP84" i="32"/>
  <c r="BP79" i="32"/>
  <c r="BP85" i="32"/>
  <c r="BP89" i="32"/>
  <c r="BP94" i="32"/>
  <c r="BP98" i="32"/>
  <c r="BP102" i="32"/>
  <c r="BP111" i="32"/>
  <c r="BP120" i="32"/>
  <c r="BP121" i="32"/>
  <c r="BO124" i="32"/>
  <c r="BP41" i="32"/>
  <c r="BP45" i="32"/>
  <c r="BP49" i="32"/>
  <c r="BP53" i="32"/>
  <c r="BP71" i="32"/>
  <c r="BP57" i="32"/>
  <c r="BP61" i="32"/>
  <c r="BP65" i="32"/>
  <c r="BP74" i="32"/>
  <c r="BP76" i="32"/>
  <c r="BP80" i="32"/>
  <c r="BP86" i="32"/>
  <c r="BP91" i="32"/>
  <c r="BP95" i="32"/>
  <c r="BP99" i="32"/>
  <c r="BP104" i="32"/>
  <c r="BP116" i="32"/>
  <c r="BP122" i="32"/>
  <c r="BH142" i="32"/>
  <c r="CL30" i="32"/>
  <c r="CE29" i="32"/>
  <c r="CE22" i="32" s="1"/>
  <c r="CE38" i="32"/>
  <c r="AY141" i="32"/>
  <c r="BI141" i="32"/>
  <c r="BY139" i="32"/>
  <c r="CS83" i="32"/>
  <c r="CX83" i="32" s="1"/>
  <c r="CX110" i="32"/>
  <c r="CS6" i="32"/>
  <c r="CS5" i="32" s="1"/>
  <c r="CX5" i="32" s="1"/>
  <c r="CL16" i="32"/>
  <c r="CE15" i="32"/>
  <c r="CS69" i="32"/>
  <c r="CL68" i="32"/>
  <c r="BN109" i="32"/>
  <c r="CW139" i="32"/>
  <c r="CL11" i="32"/>
  <c r="CE10" i="32"/>
  <c r="CE4" i="32" s="1"/>
  <c r="CF5" i="32" s="1"/>
  <c r="CE33" i="32"/>
  <c r="CF33" i="32" s="1"/>
  <c r="CF8" i="32"/>
  <c r="CF24" i="32"/>
  <c r="CF23" i="32"/>
  <c r="BU35" i="32"/>
  <c r="BZ35" i="32" s="1"/>
  <c r="BV29" i="32"/>
  <c r="BV30" i="32"/>
  <c r="BZ15" i="32"/>
  <c r="AW112" i="32"/>
  <c r="BB109" i="32"/>
  <c r="AX109" i="32"/>
  <c r="CL18" i="32"/>
  <c r="CS19" i="32"/>
  <c r="BU124" i="32"/>
  <c r="BZ38" i="32"/>
  <c r="CS24" i="32"/>
  <c r="CL23" i="32"/>
  <c r="AQ137" i="32"/>
  <c r="AV112" i="32"/>
  <c r="AR112" i="32"/>
  <c r="AC139" i="32"/>
  <c r="AD139" i="32" s="1"/>
  <c r="AD137" i="32"/>
  <c r="CS94" i="32"/>
  <c r="CL93" i="32"/>
  <c r="CL39" i="32"/>
  <c r="CS40" i="32"/>
  <c r="CX117" i="32"/>
  <c r="BV33" i="32"/>
  <c r="CS104" i="32"/>
  <c r="CX104" i="32" s="1"/>
  <c r="CX105" i="32"/>
  <c r="BB113" i="32"/>
  <c r="AX113" i="32"/>
  <c r="BO36" i="32"/>
  <c r="AJ139" i="32"/>
  <c r="AK139" i="32" s="1"/>
  <c r="AK137" i="32"/>
  <c r="CL119" i="32"/>
  <c r="CE116" i="32"/>
  <c r="BU4" i="32"/>
  <c r="BV5" i="32" s="1"/>
  <c r="CS27" i="32"/>
  <c r="CL26" i="32"/>
  <c r="BB114" i="32"/>
  <c r="AX114" i="32"/>
  <c r="T139" i="32"/>
  <c r="X139" i="32"/>
  <c r="BG112" i="32"/>
  <c r="BH109" i="32"/>
  <c r="BU34" i="32"/>
  <c r="BZ34" i="32" s="1"/>
  <c r="BV27" i="32"/>
  <c r="BV26" i="32"/>
  <c r="BZ10" i="32"/>
  <c r="CE125" i="32"/>
  <c r="CL126" i="32"/>
  <c r="BN113" i="32" l="1"/>
  <c r="BO113" i="32" s="1"/>
  <c r="BO141" i="32"/>
  <c r="BO142" i="32"/>
  <c r="BP141" i="32"/>
  <c r="CS30" i="32"/>
  <c r="CL29" i="32"/>
  <c r="CL22" i="32" s="1"/>
  <c r="BV35" i="32"/>
  <c r="CE124" i="32"/>
  <c r="CF124" i="32" s="1"/>
  <c r="BV34" i="32"/>
  <c r="CF138" i="32"/>
  <c r="CF133" i="32"/>
  <c r="CF132" i="32"/>
  <c r="CF128" i="32"/>
  <c r="CF129" i="32"/>
  <c r="CF125" i="32"/>
  <c r="CF134" i="32"/>
  <c r="CF127" i="32"/>
  <c r="CF131" i="32"/>
  <c r="CF126" i="32"/>
  <c r="CF130" i="32"/>
  <c r="CF122" i="32"/>
  <c r="CF120" i="32"/>
  <c r="CF121" i="32"/>
  <c r="CF117" i="32"/>
  <c r="CF123" i="32"/>
  <c r="CF118" i="32"/>
  <c r="CF119" i="32"/>
  <c r="CF116" i="32"/>
  <c r="CF111" i="32"/>
  <c r="CF110" i="32"/>
  <c r="CF106" i="32"/>
  <c r="CF104" i="32"/>
  <c r="CF102" i="32"/>
  <c r="CF101" i="32"/>
  <c r="CF100" i="32"/>
  <c r="CF99" i="32"/>
  <c r="CF98" i="32"/>
  <c r="CF97" i="32"/>
  <c r="CF96" i="32"/>
  <c r="CF95" i="32"/>
  <c r="CF94" i="32"/>
  <c r="CF93" i="32"/>
  <c r="CF105" i="32"/>
  <c r="CF88" i="32"/>
  <c r="CF87" i="32"/>
  <c r="CF86" i="32"/>
  <c r="CF85" i="32"/>
  <c r="CF90" i="32"/>
  <c r="CF91" i="32"/>
  <c r="CF89" i="32"/>
  <c r="CF81" i="32"/>
  <c r="CF80" i="32"/>
  <c r="CF79" i="32"/>
  <c r="CF78" i="32"/>
  <c r="CF77" i="32"/>
  <c r="CF76" i="32"/>
  <c r="CF84" i="32"/>
  <c r="CF83" i="32"/>
  <c r="CF74" i="32"/>
  <c r="CF72" i="32"/>
  <c r="CF70" i="32"/>
  <c r="CF66" i="32"/>
  <c r="CF69" i="32"/>
  <c r="CF68" i="32"/>
  <c r="CF65" i="32"/>
  <c r="CF64" i="32"/>
  <c r="CF63" i="32"/>
  <c r="CF62" i="32"/>
  <c r="CF61" i="32"/>
  <c r="CF60" i="32"/>
  <c r="CF59" i="32"/>
  <c r="CF58" i="32"/>
  <c r="CF57" i="32"/>
  <c r="CF75" i="32"/>
  <c r="CF73" i="32"/>
  <c r="CF71" i="32"/>
  <c r="CF56" i="32"/>
  <c r="CF55" i="32"/>
  <c r="CF54" i="32"/>
  <c r="CF53" i="32"/>
  <c r="CF52" i="32"/>
  <c r="CF51" i="32"/>
  <c r="CF50" i="32"/>
  <c r="CF49" i="32"/>
  <c r="CF48" i="32"/>
  <c r="CF47" i="32"/>
  <c r="CF46" i="32"/>
  <c r="CF45" i="32"/>
  <c r="CF44" i="32"/>
  <c r="CF43" i="32"/>
  <c r="CF42" i="32"/>
  <c r="CF41" i="32"/>
  <c r="CF40" i="32"/>
  <c r="CE36" i="32"/>
  <c r="CF36" i="32" s="1"/>
  <c r="CF12" i="32"/>
  <c r="CF7" i="32"/>
  <c r="CF16" i="32"/>
  <c r="CF15" i="32"/>
  <c r="CF13" i="32"/>
  <c r="CF18" i="32"/>
  <c r="CF10" i="32"/>
  <c r="CF39" i="32"/>
  <c r="CF38" i="32"/>
  <c r="CF22" i="32"/>
  <c r="CF19" i="32"/>
  <c r="CF11" i="32"/>
  <c r="CF6" i="32"/>
  <c r="CF4" i="32"/>
  <c r="BV138" i="32"/>
  <c r="BV133" i="32"/>
  <c r="BV132" i="32"/>
  <c r="BV128" i="32"/>
  <c r="BV129" i="32"/>
  <c r="BV125" i="32"/>
  <c r="BV127" i="32"/>
  <c r="BV131" i="32"/>
  <c r="BV124" i="32"/>
  <c r="BV126" i="32"/>
  <c r="BV134" i="32"/>
  <c r="BV122" i="32"/>
  <c r="BV130" i="32"/>
  <c r="BV120" i="32"/>
  <c r="BV121" i="32"/>
  <c r="BV117" i="32"/>
  <c r="BV116" i="32"/>
  <c r="BV123" i="32"/>
  <c r="BV118" i="32"/>
  <c r="BV119" i="32"/>
  <c r="BV111" i="32"/>
  <c r="BV110" i="32"/>
  <c r="BV106" i="32"/>
  <c r="BV105" i="32"/>
  <c r="BV104" i="32"/>
  <c r="BV91" i="32"/>
  <c r="BV90" i="32"/>
  <c r="BV89" i="32"/>
  <c r="BV102" i="32"/>
  <c r="BV101" i="32"/>
  <c r="BV100" i="32"/>
  <c r="BV99" i="32"/>
  <c r="BV98" i="32"/>
  <c r="BV97" i="32"/>
  <c r="BV96" i="32"/>
  <c r="BV95" i="32"/>
  <c r="BV94" i="32"/>
  <c r="BV93" i="32"/>
  <c r="BV88" i="32"/>
  <c r="BV87" i="32"/>
  <c r="BV86" i="32"/>
  <c r="BV84" i="32"/>
  <c r="BV83" i="32"/>
  <c r="BV85" i="32"/>
  <c r="BV81" i="32"/>
  <c r="BV80" i="32"/>
  <c r="BV79" i="32"/>
  <c r="BV78" i="32"/>
  <c r="BV77" i="32"/>
  <c r="BV76" i="32"/>
  <c r="BV75" i="32"/>
  <c r="BV74" i="32"/>
  <c r="BV73" i="32"/>
  <c r="BV72" i="32"/>
  <c r="BV71" i="32"/>
  <c r="BV70" i="32"/>
  <c r="BV66" i="32"/>
  <c r="BV69" i="32"/>
  <c r="BV68" i="32"/>
  <c r="BV65" i="32"/>
  <c r="BV64" i="32"/>
  <c r="BV63" i="32"/>
  <c r="BV62" i="32"/>
  <c r="BV61" i="32"/>
  <c r="BV60" i="32"/>
  <c r="BV59" i="32"/>
  <c r="BV58" i="32"/>
  <c r="BV57" i="32"/>
  <c r="BV56" i="32"/>
  <c r="BV55" i="32"/>
  <c r="BV54" i="32"/>
  <c r="BV50" i="32"/>
  <c r="BV46" i="32"/>
  <c r="BV39" i="32"/>
  <c r="BU36" i="32"/>
  <c r="BV36" i="32" s="1"/>
  <c r="BV12" i="32"/>
  <c r="BV7" i="32"/>
  <c r="BV16" i="32"/>
  <c r="BV10" i="32"/>
  <c r="BV51" i="32"/>
  <c r="BV47" i="32"/>
  <c r="BV41" i="32"/>
  <c r="BV38" i="32"/>
  <c r="BV15" i="32"/>
  <c r="BV13" i="32"/>
  <c r="BV18" i="32"/>
  <c r="BV52" i="32"/>
  <c r="BV48" i="32"/>
  <c r="BV44" i="32"/>
  <c r="BV43" i="32"/>
  <c r="BV42" i="32"/>
  <c r="BV40" i="32"/>
  <c r="BV53" i="32"/>
  <c r="BV49" i="32"/>
  <c r="BV45" i="32"/>
  <c r="BV22" i="32"/>
  <c r="BV19" i="32"/>
  <c r="BV4" i="32"/>
  <c r="BV11" i="32"/>
  <c r="BV6" i="32"/>
  <c r="BZ4" i="32"/>
  <c r="CS39" i="32"/>
  <c r="CX40" i="32"/>
  <c r="AQ139" i="32"/>
  <c r="AR137" i="32"/>
  <c r="AV137" i="32"/>
  <c r="BW138" i="32"/>
  <c r="BW124" i="32"/>
  <c r="BW123" i="32"/>
  <c r="BW122" i="32"/>
  <c r="BW121" i="32"/>
  <c r="BW120" i="32"/>
  <c r="BW119" i="32"/>
  <c r="BW118" i="32"/>
  <c r="BW117" i="32"/>
  <c r="BW116" i="32"/>
  <c r="BW111" i="32"/>
  <c r="BW110" i="32"/>
  <c r="BW106" i="32"/>
  <c r="BW104" i="32"/>
  <c r="BW102" i="32"/>
  <c r="BW101" i="32"/>
  <c r="BW100" i="32"/>
  <c r="BW99" i="32"/>
  <c r="BW98" i="32"/>
  <c r="BW97" i="32"/>
  <c r="BW96" i="32"/>
  <c r="BW95" i="32"/>
  <c r="BW94" i="32"/>
  <c r="BW93" i="32"/>
  <c r="BW105" i="32"/>
  <c r="BW91" i="32"/>
  <c r="BW89" i="32"/>
  <c r="BW88" i="32"/>
  <c r="BW87" i="32"/>
  <c r="BW90" i="32"/>
  <c r="BW84" i="32"/>
  <c r="BW83" i="32"/>
  <c r="BW85" i="32"/>
  <c r="BW81" i="32"/>
  <c r="BW80" i="32"/>
  <c r="BW79" i="32"/>
  <c r="BW78" i="32"/>
  <c r="BW77" i="32"/>
  <c r="BW76" i="32"/>
  <c r="BW75" i="32"/>
  <c r="BW74" i="32"/>
  <c r="BW73" i="32"/>
  <c r="BW72" i="32"/>
  <c r="BW71" i="32"/>
  <c r="BW86" i="32"/>
  <c r="BW66" i="32"/>
  <c r="BW69" i="32"/>
  <c r="BW68" i="32"/>
  <c r="BW70" i="32"/>
  <c r="BW63" i="32"/>
  <c r="BW62" i="32"/>
  <c r="BW61" i="32"/>
  <c r="BW60" i="32"/>
  <c r="BW59" i="32"/>
  <c r="BW58" i="32"/>
  <c r="BW57" i="32"/>
  <c r="BW65" i="32"/>
  <c r="BW64" i="32"/>
  <c r="BW56" i="32"/>
  <c r="BW55" i="32"/>
  <c r="BW54" i="32"/>
  <c r="BW53" i="32"/>
  <c r="BW52" i="32"/>
  <c r="BW51" i="32"/>
  <c r="BW50" i="32"/>
  <c r="BW49" i="32"/>
  <c r="BW48" i="32"/>
  <c r="BW47" i="32"/>
  <c r="BW46" i="32"/>
  <c r="BW45" i="32"/>
  <c r="BW44" i="32"/>
  <c r="BW43" i="32"/>
  <c r="BW42" i="32"/>
  <c r="BW41" i="32"/>
  <c r="BW38" i="32"/>
  <c r="BW40" i="32"/>
  <c r="BW39" i="32"/>
  <c r="BZ124" i="32"/>
  <c r="CL10" i="32"/>
  <c r="CS11" i="32"/>
  <c r="CE35" i="32"/>
  <c r="CF35" i="32" s="1"/>
  <c r="CF29" i="32"/>
  <c r="CF30" i="32"/>
  <c r="CL38" i="32"/>
  <c r="CS18" i="32"/>
  <c r="CX18" i="32" s="1"/>
  <c r="CX19" i="32"/>
  <c r="AW137" i="32"/>
  <c r="BB112" i="32"/>
  <c r="AX112" i="32"/>
  <c r="CS16" i="32"/>
  <c r="CL15" i="32"/>
  <c r="CS119" i="32"/>
  <c r="CL116" i="32"/>
  <c r="CS23" i="32"/>
  <c r="CX24" i="32"/>
  <c r="CM8" i="32"/>
  <c r="CM24" i="32"/>
  <c r="CM23" i="32"/>
  <c r="CL33" i="32"/>
  <c r="CM33" i="32" s="1"/>
  <c r="CS126" i="32"/>
  <c r="CL125" i="32"/>
  <c r="BG137" i="32"/>
  <c r="BH112" i="32"/>
  <c r="CS26" i="32"/>
  <c r="CX26" i="32" s="1"/>
  <c r="CX27" i="32"/>
  <c r="CG94" i="32"/>
  <c r="CS93" i="32"/>
  <c r="CX93" i="32" s="1"/>
  <c r="CX94" i="32"/>
  <c r="CE34" i="32"/>
  <c r="CF34" i="32" s="1"/>
  <c r="CF27" i="32"/>
  <c r="CF26" i="32"/>
  <c r="BN112" i="32"/>
  <c r="BO109" i="32"/>
  <c r="CS68" i="32"/>
  <c r="CX68" i="32" s="1"/>
  <c r="CX69" i="32"/>
  <c r="CX6" i="32"/>
  <c r="CG49" i="32" l="1"/>
  <c r="CG66" i="32"/>
  <c r="CG39" i="32"/>
  <c r="CG99" i="32"/>
  <c r="CG65" i="32"/>
  <c r="CG106" i="32"/>
  <c r="CG60" i="32"/>
  <c r="CG81" i="32"/>
  <c r="CG124" i="32"/>
  <c r="CG41" i="32"/>
  <c r="CG61" i="32"/>
  <c r="CG50" i="32"/>
  <c r="CG70" i="32"/>
  <c r="CG68" i="32"/>
  <c r="CG83" i="32"/>
  <c r="CG95" i="32"/>
  <c r="CG100" i="32"/>
  <c r="CG116" i="32"/>
  <c r="CG123" i="32"/>
  <c r="CG44" i="32"/>
  <c r="CG45" i="32"/>
  <c r="CG53" i="32"/>
  <c r="CG71" i="32"/>
  <c r="CG77" i="32"/>
  <c r="CG86" i="32"/>
  <c r="CG90" i="32"/>
  <c r="CG110" i="32"/>
  <c r="CG118" i="32"/>
  <c r="CG57" i="32"/>
  <c r="CG46" i="32"/>
  <c r="CG54" i="32"/>
  <c r="CG73" i="32"/>
  <c r="CG78" i="32"/>
  <c r="CG87" i="32"/>
  <c r="CG91" i="32"/>
  <c r="CG111" i="32"/>
  <c r="CG117" i="32"/>
  <c r="CS29" i="32"/>
  <c r="CX29" i="32" s="1"/>
  <c r="CX30" i="32"/>
  <c r="CL4" i="32"/>
  <c r="CM119" i="32" s="1"/>
  <c r="CG38" i="32"/>
  <c r="CG42" i="32"/>
  <c r="CG58" i="32"/>
  <c r="CG62" i="32"/>
  <c r="CG47" i="32"/>
  <c r="CG51" i="32"/>
  <c r="CG55" i="32"/>
  <c r="CG72" i="32"/>
  <c r="CG75" i="32"/>
  <c r="CG69" i="32"/>
  <c r="CG79" i="32"/>
  <c r="CG84" i="32"/>
  <c r="CG88" i="32"/>
  <c r="CG96" i="32"/>
  <c r="CG97" i="32"/>
  <c r="CG101" i="32"/>
  <c r="CG104" i="32"/>
  <c r="CG119" i="32"/>
  <c r="CG122" i="32"/>
  <c r="CG138" i="32"/>
  <c r="CG40" i="32"/>
  <c r="CG43" i="32"/>
  <c r="CG59" i="32"/>
  <c r="CG63" i="32"/>
  <c r="CG48" i="32"/>
  <c r="CG52" i="32"/>
  <c r="CG56" i="32"/>
  <c r="CG74" i="32"/>
  <c r="CG64" i="32"/>
  <c r="CG76" i="32"/>
  <c r="CG80" i="32"/>
  <c r="CG85" i="32"/>
  <c r="CG93" i="32"/>
  <c r="CG89" i="32"/>
  <c r="CG98" i="32"/>
  <c r="CG102" i="32"/>
  <c r="CG105" i="32"/>
  <c r="CG120" i="32"/>
  <c r="CG121" i="32"/>
  <c r="BW141" i="32"/>
  <c r="BG139" i="32"/>
  <c r="BH137" i="32"/>
  <c r="CX119" i="32"/>
  <c r="CS116" i="32"/>
  <c r="CX116" i="32" s="1"/>
  <c r="AQ140" i="32"/>
  <c r="AR139" i="32"/>
  <c r="AV139" i="32"/>
  <c r="CF141" i="32"/>
  <c r="CF142" i="32"/>
  <c r="CE113" i="32"/>
  <c r="CF113" i="32" s="1"/>
  <c r="CE109" i="32"/>
  <c r="CE114" i="32"/>
  <c r="CF114" i="32" s="1"/>
  <c r="CT24" i="32"/>
  <c r="CT23" i="32"/>
  <c r="CS33" i="32"/>
  <c r="CX33" i="32" s="1"/>
  <c r="CT8" i="32"/>
  <c r="BN137" i="32"/>
  <c r="BO112" i="32"/>
  <c r="CM30" i="32"/>
  <c r="CL35" i="32"/>
  <c r="CM35" i="32" s="1"/>
  <c r="CM29" i="32"/>
  <c r="AW139" i="32"/>
  <c r="AX137" i="32"/>
  <c r="BB137" i="32"/>
  <c r="CL124" i="32"/>
  <c r="CS125" i="32"/>
  <c r="CX125" i="32" s="1"/>
  <c r="CX126" i="32"/>
  <c r="CS22" i="32"/>
  <c r="CX22" i="32" s="1"/>
  <c r="CX23" i="32"/>
  <c r="CS15" i="32"/>
  <c r="CX16" i="32"/>
  <c r="CS10" i="32"/>
  <c r="CX11" i="32"/>
  <c r="CS38" i="32"/>
  <c r="CX39" i="32"/>
  <c r="BV141" i="32"/>
  <c r="BV142" i="32"/>
  <c r="CM26" i="32"/>
  <c r="CL34" i="32"/>
  <c r="CM34" i="32" s="1"/>
  <c r="CM27" i="32"/>
  <c r="BU113" i="32"/>
  <c r="BU109" i="32"/>
  <c r="BU114" i="32"/>
  <c r="BZ36" i="32"/>
  <c r="CM83" i="32" l="1"/>
  <c r="CM16" i="32"/>
  <c r="CM101" i="32"/>
  <c r="CM43" i="32"/>
  <c r="CM123" i="32"/>
  <c r="CM66" i="32"/>
  <c r="CM13" i="32"/>
  <c r="CM85" i="32"/>
  <c r="CM106" i="32"/>
  <c r="CM47" i="32"/>
  <c r="CM86" i="32"/>
  <c r="CM130" i="32"/>
  <c r="CL36" i="32"/>
  <c r="CL109" i="32" s="1"/>
  <c r="CM58" i="32"/>
  <c r="CM51" i="32"/>
  <c r="CM74" i="32"/>
  <c r="CM93" i="32"/>
  <c r="CM128" i="32"/>
  <c r="CM133" i="32"/>
  <c r="CM11" i="32"/>
  <c r="CM62" i="32"/>
  <c r="CM55" i="32"/>
  <c r="CM78" i="32"/>
  <c r="CM97" i="32"/>
  <c r="CM129" i="32"/>
  <c r="CM5" i="32"/>
  <c r="CM4" i="32"/>
  <c r="CM15" i="32"/>
  <c r="CM63" i="32"/>
  <c r="CM44" i="32"/>
  <c r="CM52" i="32"/>
  <c r="CM68" i="32"/>
  <c r="CM75" i="32"/>
  <c r="CM84" i="32"/>
  <c r="CM94" i="32"/>
  <c r="CM102" i="32"/>
  <c r="CM131" i="32"/>
  <c r="CM127" i="32"/>
  <c r="CM138" i="32"/>
  <c r="CM12" i="32"/>
  <c r="CM22" i="32"/>
  <c r="CM10" i="32"/>
  <c r="CM6" i="32"/>
  <c r="CM57" i="32"/>
  <c r="CM61" i="32"/>
  <c r="CM42" i="32"/>
  <c r="CM46" i="32"/>
  <c r="CM50" i="32"/>
  <c r="CM54" i="32"/>
  <c r="CM65" i="32"/>
  <c r="CM70" i="32"/>
  <c r="CM73" i="32"/>
  <c r="CM77" i="32"/>
  <c r="CM81" i="32"/>
  <c r="CM91" i="32"/>
  <c r="CM90" i="32"/>
  <c r="CM96" i="32"/>
  <c r="CM100" i="32"/>
  <c r="CM104" i="32"/>
  <c r="CM116" i="32"/>
  <c r="CM118" i="32"/>
  <c r="CM122" i="32"/>
  <c r="CM126" i="32"/>
  <c r="CM134" i="32"/>
  <c r="CM39" i="32"/>
  <c r="CM18" i="32"/>
  <c r="CM59" i="32"/>
  <c r="CM48" i="32"/>
  <c r="CM56" i="32"/>
  <c r="CM71" i="32"/>
  <c r="CM79" i="32"/>
  <c r="CM87" i="32"/>
  <c r="CM98" i="32"/>
  <c r="CM110" i="32"/>
  <c r="CM120" i="32"/>
  <c r="CM125" i="32"/>
  <c r="CM7" i="32"/>
  <c r="CM19" i="32"/>
  <c r="CM40" i="32"/>
  <c r="CM38" i="32"/>
  <c r="CM60" i="32"/>
  <c r="CM41" i="32"/>
  <c r="CM45" i="32"/>
  <c r="CM49" i="32"/>
  <c r="CM53" i="32"/>
  <c r="CM64" i="32"/>
  <c r="CM69" i="32"/>
  <c r="CM72" i="32"/>
  <c r="CM76" i="32"/>
  <c r="CM80" i="32"/>
  <c r="CM89" i="32"/>
  <c r="CM88" i="32"/>
  <c r="CM95" i="32"/>
  <c r="CM99" i="32"/>
  <c r="CM105" i="32"/>
  <c r="CM111" i="32"/>
  <c r="CM117" i="32"/>
  <c r="CM121" i="32"/>
  <c r="CM132" i="32"/>
  <c r="CS4" i="32"/>
  <c r="CT69" i="32" s="1"/>
  <c r="CG141" i="32"/>
  <c r="BU112" i="32"/>
  <c r="BZ109" i="32"/>
  <c r="BV109" i="32"/>
  <c r="CL114" i="32"/>
  <c r="CM114" i="32" s="1"/>
  <c r="BN139" i="32"/>
  <c r="BO139" i="32" s="1"/>
  <c r="BO137" i="32"/>
  <c r="BZ113" i="32"/>
  <c r="BV113" i="32"/>
  <c r="CS124" i="32"/>
  <c r="CX38" i="32"/>
  <c r="CS35" i="32"/>
  <c r="CX35" i="32" s="1"/>
  <c r="CT29" i="32"/>
  <c r="CT30" i="32"/>
  <c r="CX15" i="32"/>
  <c r="AX139" i="32"/>
  <c r="BB139" i="32"/>
  <c r="CE112" i="32"/>
  <c r="CF109" i="32"/>
  <c r="CN138" i="32"/>
  <c r="CN124" i="32"/>
  <c r="CN120" i="32"/>
  <c r="CN122" i="32"/>
  <c r="CN118" i="32"/>
  <c r="CN119" i="32"/>
  <c r="CN121" i="32"/>
  <c r="CN123" i="32"/>
  <c r="CN117" i="32"/>
  <c r="CN116" i="32"/>
  <c r="CN111" i="32"/>
  <c r="CN110" i="32"/>
  <c r="CN105" i="32"/>
  <c r="CN102" i="32"/>
  <c r="CN101" i="32"/>
  <c r="CN100" i="32"/>
  <c r="CN99" i="32"/>
  <c r="CN98" i="32"/>
  <c r="CN97" i="32"/>
  <c r="CN96" i="32"/>
  <c r="CN95" i="32"/>
  <c r="CN94" i="32"/>
  <c r="CN93" i="32"/>
  <c r="CN106" i="32"/>
  <c r="CN104" i="32"/>
  <c r="CN90" i="32"/>
  <c r="CN88" i="32"/>
  <c r="CN87" i="32"/>
  <c r="CN86" i="32"/>
  <c r="CN85" i="32"/>
  <c r="CN91" i="32"/>
  <c r="CN89" i="32"/>
  <c r="CN81" i="32"/>
  <c r="CN80" i="32"/>
  <c r="CN79" i="32"/>
  <c r="CN78" i="32"/>
  <c r="CN77" i="32"/>
  <c r="CN76" i="32"/>
  <c r="CN75" i="32"/>
  <c r="CN84" i="32"/>
  <c r="CN83" i="32"/>
  <c r="CN73" i="32"/>
  <c r="CN71" i="32"/>
  <c r="CN70" i="32"/>
  <c r="CN69" i="32"/>
  <c r="CN68" i="32"/>
  <c r="CN66" i="32"/>
  <c r="CN65" i="32"/>
  <c r="CN64" i="32"/>
  <c r="CN63" i="32"/>
  <c r="CN62" i="32"/>
  <c r="CN61" i="32"/>
  <c r="CN60" i="32"/>
  <c r="CN59" i="32"/>
  <c r="CN58" i="32"/>
  <c r="CN57" i="32"/>
  <c r="CN74" i="32"/>
  <c r="CN72" i="32"/>
  <c r="CN56" i="32"/>
  <c r="CN55" i="32"/>
  <c r="CN54" i="32"/>
  <c r="CN53" i="32"/>
  <c r="CN52" i="32"/>
  <c r="CN51" i="32"/>
  <c r="CN50" i="32"/>
  <c r="CN49" i="32"/>
  <c r="CN48" i="32"/>
  <c r="CN47" i="32"/>
  <c r="CN46" i="32"/>
  <c r="CN45" i="32"/>
  <c r="CN44" i="32"/>
  <c r="CN43" i="32"/>
  <c r="CN42" i="32"/>
  <c r="CN41" i="32"/>
  <c r="CN40" i="32"/>
  <c r="CN39" i="32"/>
  <c r="CN38" i="32"/>
  <c r="BZ114" i="32"/>
  <c r="BV114" i="32"/>
  <c r="CM124" i="32"/>
  <c r="CT26" i="32"/>
  <c r="CS34" i="32"/>
  <c r="CX34" i="32" s="1"/>
  <c r="CT27" i="32"/>
  <c r="CX10" i="32"/>
  <c r="CT33" i="32"/>
  <c r="BG140" i="32"/>
  <c r="BH139" i="32"/>
  <c r="CM36" i="32" l="1"/>
  <c r="CL113" i="32"/>
  <c r="CM113" i="32" s="1"/>
  <c r="CT124" i="32"/>
  <c r="CX4" i="32"/>
  <c r="CT44" i="32"/>
  <c r="CT63" i="32"/>
  <c r="CT49" i="32"/>
  <c r="CT10" i="32"/>
  <c r="CT138" i="32"/>
  <c r="CT5" i="32"/>
  <c r="CT52" i="32"/>
  <c r="CT46" i="32"/>
  <c r="CT75" i="32"/>
  <c r="CT19" i="32"/>
  <c r="CT58" i="32"/>
  <c r="CM141" i="32"/>
  <c r="CT93" i="32"/>
  <c r="CT91" i="32"/>
  <c r="CT15" i="32"/>
  <c r="CT7" i="32"/>
  <c r="CT38" i="32"/>
  <c r="CT16" i="32"/>
  <c r="CT59" i="32"/>
  <c r="CT71" i="32"/>
  <c r="CT87" i="32"/>
  <c r="CT122" i="32"/>
  <c r="CT45" i="32"/>
  <c r="CT48" i="32"/>
  <c r="CT11" i="32"/>
  <c r="CT42" i="32"/>
  <c r="CT40" i="32"/>
  <c r="CT56" i="32"/>
  <c r="CT62" i="32"/>
  <c r="CT66" i="32"/>
  <c r="CT73" i="32"/>
  <c r="CT81" i="32"/>
  <c r="CT102" i="32"/>
  <c r="CT53" i="32"/>
  <c r="CT47" i="32"/>
  <c r="CT54" i="32"/>
  <c r="CT64" i="32"/>
  <c r="CT76" i="32"/>
  <c r="CM142" i="32"/>
  <c r="CT13" i="32"/>
  <c r="CS36" i="32"/>
  <c r="CT6" i="32"/>
  <c r="CT41" i="32"/>
  <c r="CT51" i="32"/>
  <c r="CT39" i="32"/>
  <c r="CT55" i="32"/>
  <c r="CT60" i="32"/>
  <c r="CT68" i="32"/>
  <c r="CT72" i="32"/>
  <c r="CT77" i="32"/>
  <c r="CT97" i="32"/>
  <c r="CT121" i="32"/>
  <c r="CT79" i="32"/>
  <c r="CT94" i="32"/>
  <c r="CT98" i="32"/>
  <c r="CT104" i="32"/>
  <c r="CT129" i="32"/>
  <c r="CT80" i="32"/>
  <c r="CT86" i="32"/>
  <c r="CT101" i="32"/>
  <c r="CT111" i="32"/>
  <c r="CT130" i="32"/>
  <c r="CT12" i="32"/>
  <c r="CT22" i="32"/>
  <c r="CT43" i="32"/>
  <c r="CT4" i="32"/>
  <c r="CT18" i="32"/>
  <c r="CT50" i="32"/>
  <c r="CT57" i="32"/>
  <c r="CT61" i="32"/>
  <c r="CT65" i="32"/>
  <c r="CT70" i="32"/>
  <c r="CT74" i="32"/>
  <c r="CT78" i="32"/>
  <c r="CT83" i="32"/>
  <c r="CT95" i="32"/>
  <c r="CT88" i="32"/>
  <c r="CT99" i="32"/>
  <c r="CT89" i="32"/>
  <c r="CT105" i="32"/>
  <c r="CT118" i="32"/>
  <c r="CT119" i="32"/>
  <c r="CT125" i="32"/>
  <c r="CT127" i="32"/>
  <c r="CT134" i="32"/>
  <c r="CT84" i="32"/>
  <c r="CT85" i="32"/>
  <c r="CT96" i="32"/>
  <c r="CT100" i="32"/>
  <c r="CT90" i="32"/>
  <c r="CT106" i="32"/>
  <c r="CT117" i="32"/>
  <c r="CT120" i="32"/>
  <c r="CT132" i="32"/>
  <c r="CT131" i="32"/>
  <c r="CT133" i="32"/>
  <c r="CT110" i="32"/>
  <c r="CT116" i="32"/>
  <c r="CT123" i="32"/>
  <c r="CT128" i="32"/>
  <c r="CT126" i="32"/>
  <c r="CT35" i="32"/>
  <c r="CN141" i="32"/>
  <c r="CS114" i="32"/>
  <c r="CS113" i="32"/>
  <c r="CS109" i="32"/>
  <c r="CX36" i="32"/>
  <c r="CT34" i="32"/>
  <c r="CE137" i="32"/>
  <c r="CF112" i="32"/>
  <c r="CL112" i="32"/>
  <c r="CM109" i="32"/>
  <c r="BU137" i="32"/>
  <c r="BZ112" i="32"/>
  <c r="BV112" i="32"/>
  <c r="CT36" i="32"/>
  <c r="CU138" i="32"/>
  <c r="CU123" i="32"/>
  <c r="CU122" i="32"/>
  <c r="CU121" i="32"/>
  <c r="CU120" i="32"/>
  <c r="CU119" i="32"/>
  <c r="CU118" i="32"/>
  <c r="CU117" i="32"/>
  <c r="CU124" i="32"/>
  <c r="CU116" i="32"/>
  <c r="CU111" i="32"/>
  <c r="CU110" i="32"/>
  <c r="CU105" i="32"/>
  <c r="CU102" i="32"/>
  <c r="CU101" i="32"/>
  <c r="CU100" i="32"/>
  <c r="CU99" i="32"/>
  <c r="CU98" i="32"/>
  <c r="CU97" i="32"/>
  <c r="CU96" i="32"/>
  <c r="CU95" i="32"/>
  <c r="CU94" i="32"/>
  <c r="CU93" i="32"/>
  <c r="CU106" i="32"/>
  <c r="CU104" i="32"/>
  <c r="CU90" i="32"/>
  <c r="CU88" i="32"/>
  <c r="CU87" i="32"/>
  <c r="CU86" i="32"/>
  <c r="CU91" i="32"/>
  <c r="CU89" i="32"/>
  <c r="CU84" i="32"/>
  <c r="CU83" i="32"/>
  <c r="CU81" i="32"/>
  <c r="CU80" i="32"/>
  <c r="CU79" i="32"/>
  <c r="CU78" i="32"/>
  <c r="CU77" i="32"/>
  <c r="CU76" i="32"/>
  <c r="CU75" i="32"/>
  <c r="CU74" i="32"/>
  <c r="CU73" i="32"/>
  <c r="CU72" i="32"/>
  <c r="CU71" i="32"/>
  <c r="CU85" i="32"/>
  <c r="CU70" i="32"/>
  <c r="CU68" i="32"/>
  <c r="CU69" i="32"/>
  <c r="CU66" i="32"/>
  <c r="CU65" i="32"/>
  <c r="CU64" i="32"/>
  <c r="CU56" i="32"/>
  <c r="CU55" i="32"/>
  <c r="CU54" i="32"/>
  <c r="CU53" i="32"/>
  <c r="CU52" i="32"/>
  <c r="CU51" i="32"/>
  <c r="CU50" i="32"/>
  <c r="CU49" i="32"/>
  <c r="CU48" i="32"/>
  <c r="CU47" i="32"/>
  <c r="CU46" i="32"/>
  <c r="CU45" i="32"/>
  <c r="CU44" i="32"/>
  <c r="CU43" i="32"/>
  <c r="CU42" i="32"/>
  <c r="CU41" i="32"/>
  <c r="CU63" i="32"/>
  <c r="CU62" i="32"/>
  <c r="CU61" i="32"/>
  <c r="CU60" i="32"/>
  <c r="CU59" i="32"/>
  <c r="CU58" i="32"/>
  <c r="CU57" i="32"/>
  <c r="CU38" i="32"/>
  <c r="CU40" i="32"/>
  <c r="CU39" i="32"/>
  <c r="CX124" i="32"/>
  <c r="CT142" i="32" l="1"/>
  <c r="CT141" i="32"/>
  <c r="CU141" i="32"/>
  <c r="CS112" i="32"/>
  <c r="CX109" i="32"/>
  <c r="CT109" i="32"/>
  <c r="BU139" i="32"/>
  <c r="BZ137" i="32"/>
  <c r="BV137" i="32"/>
  <c r="CE139" i="32"/>
  <c r="CF139" i="32" s="1"/>
  <c r="CF137" i="32"/>
  <c r="CX113" i="32"/>
  <c r="CT113" i="32"/>
  <c r="CX114" i="32"/>
  <c r="CT114" i="32"/>
  <c r="CL137" i="32"/>
  <c r="CM112" i="32"/>
  <c r="CL139" i="32" l="1"/>
  <c r="CM139" i="32" s="1"/>
  <c r="CM137" i="32"/>
  <c r="CS137" i="32"/>
  <c r="CX112" i="32"/>
  <c r="CT112" i="32"/>
  <c r="BZ139" i="32"/>
  <c r="BV139" i="32"/>
  <c r="CS139" i="32" l="1"/>
  <c r="CX137" i="32"/>
  <c r="CT137" i="32"/>
  <c r="CX139" i="32" l="1"/>
  <c r="CT139" i="32"/>
  <c r="O203" i="31" l="1"/>
  <c r="O202" i="31"/>
  <c r="O201" i="31"/>
  <c r="O200" i="31"/>
  <c r="O199" i="31"/>
  <c r="O198" i="31"/>
  <c r="O197" i="31"/>
  <c r="O196" i="31"/>
  <c r="O195" i="31"/>
  <c r="O194" i="31"/>
  <c r="L193" i="31"/>
  <c r="B193" i="31"/>
  <c r="O192" i="31"/>
  <c r="O191" i="31"/>
  <c r="O190" i="31"/>
  <c r="O189" i="31"/>
  <c r="B188" i="31"/>
  <c r="O187" i="31"/>
  <c r="O186" i="31"/>
  <c r="O185" i="31"/>
  <c r="O184" i="31"/>
  <c r="O183" i="31"/>
  <c r="O182" i="31"/>
  <c r="O181" i="31"/>
  <c r="O180" i="31"/>
  <c r="O179" i="31"/>
  <c r="O178" i="31"/>
  <c r="O177" i="31"/>
  <c r="O176" i="31"/>
  <c r="O175" i="31"/>
  <c r="O174" i="31"/>
  <c r="O173" i="31"/>
  <c r="B172" i="31"/>
  <c r="O171" i="31"/>
  <c r="O170" i="31"/>
  <c r="O169" i="31"/>
  <c r="O168" i="31"/>
  <c r="O167" i="31"/>
  <c r="O166" i="31"/>
  <c r="O165" i="31"/>
  <c r="O164" i="31"/>
  <c r="O163" i="31"/>
  <c r="O162" i="31"/>
  <c r="O161" i="31"/>
  <c r="O160" i="31"/>
  <c r="O159" i="31"/>
  <c r="O158" i="31"/>
  <c r="O157" i="31"/>
  <c r="O156" i="31"/>
  <c r="O155" i="31"/>
  <c r="O154" i="31"/>
  <c r="O153" i="31"/>
  <c r="O152" i="31"/>
  <c r="O151" i="31"/>
  <c r="O150" i="31"/>
  <c r="O149" i="31"/>
  <c r="O148" i="31"/>
  <c r="O147" i="31"/>
  <c r="O146" i="31"/>
  <c r="O145" i="31"/>
  <c r="O144" i="31"/>
  <c r="O143" i="31"/>
  <c r="O142" i="31"/>
  <c r="O141" i="31"/>
  <c r="O140" i="31"/>
  <c r="H37" i="31"/>
  <c r="H36" i="31" s="1"/>
  <c r="G37" i="31"/>
  <c r="G36" i="31" s="1"/>
  <c r="F37" i="31"/>
  <c r="F36" i="31" s="1"/>
  <c r="B139" i="31"/>
  <c r="O138" i="31"/>
  <c r="O137" i="31"/>
  <c r="O136" i="31"/>
  <c r="O135" i="31"/>
  <c r="O134" i="31"/>
  <c r="O133" i="31"/>
  <c r="O132" i="31"/>
  <c r="O131" i="31"/>
  <c r="O130" i="31"/>
  <c r="O129" i="31"/>
  <c r="O128" i="31"/>
  <c r="O127" i="31"/>
  <c r="O126" i="31"/>
  <c r="O125" i="31"/>
  <c r="O124" i="31"/>
  <c r="O123" i="31"/>
  <c r="O122" i="31"/>
  <c r="O121" i="31"/>
  <c r="O120" i="31"/>
  <c r="O119" i="31"/>
  <c r="O118" i="31"/>
  <c r="O117" i="31"/>
  <c r="O116" i="31"/>
  <c r="O115" i="31"/>
  <c r="O114" i="31"/>
  <c r="O113" i="31"/>
  <c r="O112" i="31"/>
  <c r="O111" i="31"/>
  <c r="O110" i="31"/>
  <c r="O109" i="31"/>
  <c r="O108" i="31"/>
  <c r="O107" i="31"/>
  <c r="O106" i="31"/>
  <c r="O105" i="31"/>
  <c r="O104" i="31"/>
  <c r="O103" i="31"/>
  <c r="O102" i="31"/>
  <c r="O101" i="31"/>
  <c r="O100" i="31"/>
  <c r="O99" i="31"/>
  <c r="O98" i="31"/>
  <c r="O97" i="31"/>
  <c r="O96" i="31"/>
  <c r="B95" i="31"/>
  <c r="O94" i="31"/>
  <c r="O93" i="31"/>
  <c r="O92" i="31"/>
  <c r="O91" i="31"/>
  <c r="O90" i="31"/>
  <c r="O89" i="31"/>
  <c r="O88" i="31"/>
  <c r="O87" i="31"/>
  <c r="O86" i="31"/>
  <c r="O85" i="31"/>
  <c r="O84" i="31"/>
  <c r="O83" i="31"/>
  <c r="O82" i="31"/>
  <c r="O81" i="31"/>
  <c r="O80" i="31"/>
  <c r="O79" i="31"/>
  <c r="O78" i="31"/>
  <c r="O77" i="31"/>
  <c r="O76" i="31"/>
  <c r="O75" i="31"/>
  <c r="O74" i="31"/>
  <c r="O73" i="31"/>
  <c r="O72" i="31"/>
  <c r="O71" i="31"/>
  <c r="O70" i="31"/>
  <c r="O69" i="31"/>
  <c r="O68" i="31"/>
  <c r="O67" i="31"/>
  <c r="O66" i="31"/>
  <c r="O65" i="31"/>
  <c r="O64" i="31"/>
  <c r="O63" i="31"/>
  <c r="O62" i="31"/>
  <c r="O61" i="31"/>
  <c r="O60" i="31"/>
  <c r="O59" i="31"/>
  <c r="O58" i="31"/>
  <c r="O57" i="31"/>
  <c r="O56" i="31"/>
  <c r="O55" i="31"/>
  <c r="O54" i="31"/>
  <c r="O53" i="31"/>
  <c r="O52" i="31"/>
  <c r="O51" i="31"/>
  <c r="O50" i="31"/>
  <c r="O49" i="31"/>
  <c r="O48" i="31"/>
  <c r="O47" i="31"/>
  <c r="O46" i="31"/>
  <c r="O45" i="31"/>
  <c r="O44" i="31"/>
  <c r="O43" i="31"/>
  <c r="O42" i="31"/>
  <c r="O41" i="31"/>
  <c r="O40" i="31"/>
  <c r="O39" i="31"/>
  <c r="L38" i="31"/>
  <c r="L37" i="31" s="1"/>
  <c r="K38" i="31"/>
  <c r="K37" i="31" s="1"/>
  <c r="J38" i="31"/>
  <c r="J37" i="31" s="1"/>
  <c r="I38" i="31"/>
  <c r="I37" i="31" s="1"/>
  <c r="I36" i="31" s="1"/>
  <c r="B38" i="31"/>
  <c r="O35" i="31"/>
  <c r="O33" i="31"/>
  <c r="O32" i="31"/>
  <c r="O31" i="31"/>
  <c r="O30" i="31"/>
  <c r="M29" i="31"/>
  <c r="L29" i="31"/>
  <c r="K29" i="31"/>
  <c r="J29" i="31"/>
  <c r="B29" i="31"/>
  <c r="O28" i="31"/>
  <c r="O27" i="31"/>
  <c r="O26" i="31"/>
  <c r="O25" i="31"/>
  <c r="O24" i="31"/>
  <c r="O23" i="31"/>
  <c r="O22" i="31"/>
  <c r="O21" i="31"/>
  <c r="O20" i="31"/>
  <c r="O19" i="31"/>
  <c r="M18" i="31"/>
  <c r="M4" i="31" s="1"/>
  <c r="L18" i="31"/>
  <c r="K18" i="31"/>
  <c r="G4" i="31"/>
  <c r="G34" i="31" s="1"/>
  <c r="B18" i="31"/>
  <c r="O17" i="31"/>
  <c r="O16" i="31"/>
  <c r="O15" i="31"/>
  <c r="O14" i="31"/>
  <c r="O13" i="31"/>
  <c r="O12" i="31"/>
  <c r="O11" i="31"/>
  <c r="O10" i="31"/>
  <c r="O9" i="31"/>
  <c r="O8" i="31"/>
  <c r="O7" i="31"/>
  <c r="O6" i="31"/>
  <c r="K4" i="31"/>
  <c r="E4" i="31"/>
  <c r="E34" i="31" s="1"/>
  <c r="D4" i="31"/>
  <c r="D34" i="31" s="1"/>
  <c r="C4" i="31"/>
  <c r="C34" i="31" s="1"/>
  <c r="I4" i="31"/>
  <c r="I34" i="31" s="1"/>
  <c r="H4" i="31"/>
  <c r="H34" i="31" s="1"/>
  <c r="AZ141" i="30"/>
  <c r="CH138" i="30"/>
  <c r="CK138" i="30" s="1"/>
  <c r="CA138" i="30"/>
  <c r="BX138" i="30"/>
  <c r="BQ138" i="30"/>
  <c r="CD138" i="30" s="1"/>
  <c r="BM138" i="30"/>
  <c r="BJ138" i="30"/>
  <c r="BC138" i="30"/>
  <c r="AZ138" i="30"/>
  <c r="AT138" i="30"/>
  <c r="AM138" i="30"/>
  <c r="BF138" i="30" s="1"/>
  <c r="AF138" i="30"/>
  <c r="Y138" i="30"/>
  <c r="O138" i="30"/>
  <c r="AB138" i="30" s="1"/>
  <c r="H138" i="30"/>
  <c r="E138" i="30"/>
  <c r="B138" i="30"/>
  <c r="CS136" i="30"/>
  <c r="CR136" i="30"/>
  <c r="CL136" i="30"/>
  <c r="CK136" i="30"/>
  <c r="CD136" i="30"/>
  <c r="BT136" i="30"/>
  <c r="BM136" i="30"/>
  <c r="BG136" i="30"/>
  <c r="BN136" i="30" s="1"/>
  <c r="BU136" i="30" s="1"/>
  <c r="BF136" i="30"/>
  <c r="AV136" i="30"/>
  <c r="AT136" i="30"/>
  <c r="AZ136" i="30" s="1"/>
  <c r="AP136" i="30"/>
  <c r="AJ136" i="30"/>
  <c r="AQ136" i="30" s="1"/>
  <c r="AI136" i="30"/>
  <c r="AB136" i="30"/>
  <c r="X136" i="30"/>
  <c r="R136" i="30"/>
  <c r="K136" i="30"/>
  <c r="CS135" i="30"/>
  <c r="CR135" i="30"/>
  <c r="CL135" i="30"/>
  <c r="CK135" i="30"/>
  <c r="CD135" i="30"/>
  <c r="BT135" i="30"/>
  <c r="BN135" i="30"/>
  <c r="BU135" i="30" s="1"/>
  <c r="BM135" i="30"/>
  <c r="BF135" i="30"/>
  <c r="AT135" i="30"/>
  <c r="AQ135" i="30"/>
  <c r="BG135" i="30" s="1"/>
  <c r="AP135" i="30"/>
  <c r="AJ135" i="30"/>
  <c r="AI135" i="30"/>
  <c r="AB135" i="30"/>
  <c r="X135" i="30"/>
  <c r="R135" i="30"/>
  <c r="K135" i="30"/>
  <c r="CO134" i="30"/>
  <c r="CH134" i="30"/>
  <c r="CA134" i="30"/>
  <c r="CD134" i="30" s="1"/>
  <c r="BQ134" i="30"/>
  <c r="BJ134" i="30"/>
  <c r="BT134" i="30" s="1"/>
  <c r="BC134" i="30"/>
  <c r="AT134" i="30"/>
  <c r="AM134" i="30"/>
  <c r="AF134" i="30"/>
  <c r="Y134" i="30"/>
  <c r="O134" i="30"/>
  <c r="H134" i="30"/>
  <c r="E134" i="30"/>
  <c r="B134" i="30"/>
  <c r="CO133" i="30"/>
  <c r="CH133" i="30"/>
  <c r="CA133" i="30"/>
  <c r="BX133" i="30"/>
  <c r="BQ133" i="30"/>
  <c r="BJ133" i="30"/>
  <c r="BC133" i="30"/>
  <c r="AT133" i="30"/>
  <c r="AZ133" i="30" s="1"/>
  <c r="CV133" i="30" s="1"/>
  <c r="AM133" i="30"/>
  <c r="AF133" i="30"/>
  <c r="Y133" i="30"/>
  <c r="O133" i="30"/>
  <c r="H133" i="30"/>
  <c r="E133" i="30"/>
  <c r="B133" i="30"/>
  <c r="CO132" i="30"/>
  <c r="CH132" i="30"/>
  <c r="CA132" i="30"/>
  <c r="BQ132" i="30"/>
  <c r="BJ132" i="30"/>
  <c r="BC132" i="30"/>
  <c r="AT132" i="30"/>
  <c r="AM132" i="30"/>
  <c r="AF132" i="30"/>
  <c r="Y132" i="30"/>
  <c r="O132" i="30"/>
  <c r="H132" i="30"/>
  <c r="E132" i="30"/>
  <c r="B132" i="30"/>
  <c r="CO131" i="30"/>
  <c r="CH131" i="30"/>
  <c r="CA131" i="30"/>
  <c r="BX131" i="30"/>
  <c r="BQ131" i="30"/>
  <c r="BJ131" i="30"/>
  <c r="BT131" i="30" s="1"/>
  <c r="BC131" i="30"/>
  <c r="AZ131" i="30"/>
  <c r="CV131" i="30" s="1"/>
  <c r="AT131" i="30"/>
  <c r="AM131" i="30"/>
  <c r="AF131" i="30"/>
  <c r="Y131" i="30"/>
  <c r="O131" i="30"/>
  <c r="H131" i="30"/>
  <c r="E131" i="30"/>
  <c r="B131" i="30"/>
  <c r="CO130" i="30"/>
  <c r="CH130" i="30"/>
  <c r="CA130" i="30"/>
  <c r="BQ130" i="30"/>
  <c r="BJ130" i="30"/>
  <c r="BC130" i="30"/>
  <c r="AZ130" i="30"/>
  <c r="AT130" i="30"/>
  <c r="AM130" i="30"/>
  <c r="AF130" i="30"/>
  <c r="Y130" i="30"/>
  <c r="O130" i="30"/>
  <c r="H130" i="30"/>
  <c r="E130" i="30"/>
  <c r="B130" i="30"/>
  <c r="CO129" i="30"/>
  <c r="CH129" i="30"/>
  <c r="CA129" i="30"/>
  <c r="BQ129" i="30"/>
  <c r="BJ129" i="30"/>
  <c r="BC129" i="30"/>
  <c r="AZ129" i="30"/>
  <c r="AT129" i="30"/>
  <c r="AM129" i="30"/>
  <c r="BF129" i="30" s="1"/>
  <c r="AF129" i="30"/>
  <c r="Y129" i="30"/>
  <c r="AI129" i="30" s="1"/>
  <c r="O129" i="30"/>
  <c r="H129" i="30"/>
  <c r="E129" i="30"/>
  <c r="B129" i="30"/>
  <c r="B125" i="30" s="1"/>
  <c r="CO128" i="30"/>
  <c r="CH128" i="30"/>
  <c r="CA128" i="30"/>
  <c r="BQ128" i="30"/>
  <c r="BJ128" i="30"/>
  <c r="BC128" i="30"/>
  <c r="AT128" i="30"/>
  <c r="AM128" i="30"/>
  <c r="AF128" i="30"/>
  <c r="Y128" i="30"/>
  <c r="O128" i="30"/>
  <c r="H128" i="30"/>
  <c r="E128" i="30"/>
  <c r="B128" i="30"/>
  <c r="CO127" i="30"/>
  <c r="CH127" i="30"/>
  <c r="CA127" i="30"/>
  <c r="BQ127" i="30"/>
  <c r="BJ127" i="30"/>
  <c r="BC127" i="30"/>
  <c r="AT127" i="30"/>
  <c r="AM127" i="30"/>
  <c r="AF127" i="30"/>
  <c r="Y127" i="30"/>
  <c r="O127" i="30"/>
  <c r="H127" i="30"/>
  <c r="E127" i="30"/>
  <c r="B127" i="30"/>
  <c r="CO126" i="30"/>
  <c r="CH126" i="30"/>
  <c r="CA126" i="30"/>
  <c r="BX126" i="30"/>
  <c r="BQ126" i="30"/>
  <c r="BJ126" i="30"/>
  <c r="BC126" i="30"/>
  <c r="AZ126" i="30"/>
  <c r="CV126" i="30" s="1"/>
  <c r="AT126" i="30"/>
  <c r="AM126" i="30"/>
  <c r="AF126" i="30"/>
  <c r="Y126" i="30"/>
  <c r="O126" i="30"/>
  <c r="H126" i="30"/>
  <c r="E126" i="30"/>
  <c r="B126" i="30"/>
  <c r="V125" i="30"/>
  <c r="CO123" i="30"/>
  <c r="CH123" i="30"/>
  <c r="CA123" i="30"/>
  <c r="BQ123" i="30"/>
  <c r="BJ123" i="30"/>
  <c r="BC123" i="30"/>
  <c r="AZ123" i="30"/>
  <c r="AT123" i="30"/>
  <c r="AM123" i="30"/>
  <c r="BF123" i="30" s="1"/>
  <c r="AF123" i="30"/>
  <c r="Y123" i="30"/>
  <c r="O123" i="30"/>
  <c r="H123" i="30"/>
  <c r="E123" i="30"/>
  <c r="B123" i="30"/>
  <c r="CO122" i="30"/>
  <c r="CH122" i="30"/>
  <c r="CA122" i="30"/>
  <c r="BQ122" i="30"/>
  <c r="CD122" i="30" s="1"/>
  <c r="BJ122" i="30"/>
  <c r="BC122" i="30"/>
  <c r="AT122" i="30"/>
  <c r="AM122" i="30"/>
  <c r="AF122" i="30"/>
  <c r="Y122" i="30"/>
  <c r="O122" i="30"/>
  <c r="H122" i="30"/>
  <c r="E122" i="30"/>
  <c r="B122" i="30"/>
  <c r="CO121" i="30"/>
  <c r="CH121" i="30"/>
  <c r="CA121" i="30"/>
  <c r="BQ121" i="30"/>
  <c r="BJ121" i="30"/>
  <c r="BC121" i="30"/>
  <c r="AT121" i="30"/>
  <c r="AP121" i="30"/>
  <c r="AM121" i="30"/>
  <c r="AF121" i="30"/>
  <c r="Y121" i="30"/>
  <c r="O121" i="30"/>
  <c r="H121" i="30"/>
  <c r="E121" i="30"/>
  <c r="B121" i="30"/>
  <c r="CO120" i="30"/>
  <c r="CH120" i="30"/>
  <c r="CA120" i="30"/>
  <c r="BQ120" i="30"/>
  <c r="BJ120" i="30"/>
  <c r="BC120" i="30"/>
  <c r="AT120" i="30"/>
  <c r="AM120" i="30"/>
  <c r="BF120" i="30" s="1"/>
  <c r="AI120" i="30"/>
  <c r="AF120" i="30"/>
  <c r="Y120" i="30"/>
  <c r="O120" i="30"/>
  <c r="AB120" i="30" s="1"/>
  <c r="H120" i="30"/>
  <c r="E120" i="30"/>
  <c r="B120" i="30"/>
  <c r="CO119" i="30"/>
  <c r="CH119" i="30"/>
  <c r="CA119" i="30"/>
  <c r="BQ119" i="30"/>
  <c r="BJ119" i="30"/>
  <c r="BC119" i="30"/>
  <c r="AT119" i="30"/>
  <c r="AM119" i="30"/>
  <c r="AF119" i="30"/>
  <c r="Y119" i="30"/>
  <c r="O119" i="30"/>
  <c r="H119" i="30"/>
  <c r="E119" i="30"/>
  <c r="B119" i="30"/>
  <c r="CO118" i="30"/>
  <c r="CH118" i="30"/>
  <c r="CA118" i="30"/>
  <c r="BQ118" i="30"/>
  <c r="BJ118" i="30"/>
  <c r="BC118" i="30"/>
  <c r="AT118" i="30"/>
  <c r="AM118" i="30"/>
  <c r="AF118" i="30"/>
  <c r="Y118" i="30"/>
  <c r="O118" i="30"/>
  <c r="H118" i="30"/>
  <c r="E118" i="30"/>
  <c r="B118" i="30"/>
  <c r="CO117" i="30"/>
  <c r="CH117" i="30"/>
  <c r="CA117" i="30"/>
  <c r="BQ117" i="30"/>
  <c r="BJ117" i="30"/>
  <c r="BC117" i="30"/>
  <c r="AT117" i="30"/>
  <c r="AM117" i="30"/>
  <c r="AF117" i="30"/>
  <c r="Y117" i="30"/>
  <c r="O117" i="30"/>
  <c r="H117" i="30"/>
  <c r="R117" i="30" s="1"/>
  <c r="E117" i="30"/>
  <c r="B117" i="30"/>
  <c r="V116" i="30"/>
  <c r="B116" i="30"/>
  <c r="CX115" i="30"/>
  <c r="CR115" i="30"/>
  <c r="CK115" i="30"/>
  <c r="BZ115" i="30"/>
  <c r="BT115" i="30"/>
  <c r="BM115" i="30"/>
  <c r="AP115" i="30"/>
  <c r="AI115" i="30"/>
  <c r="CO111" i="30"/>
  <c r="CH111" i="30"/>
  <c r="CA111" i="30"/>
  <c r="BX111" i="30"/>
  <c r="BQ111" i="30"/>
  <c r="BJ111" i="30"/>
  <c r="BM111" i="30" s="1"/>
  <c r="BC111" i="30"/>
  <c r="AZ111" i="30"/>
  <c r="AT111" i="30"/>
  <c r="AM111" i="30"/>
  <c r="BF111" i="30" s="1"/>
  <c r="AF111" i="30"/>
  <c r="Y111" i="30"/>
  <c r="O111" i="30"/>
  <c r="H111" i="30"/>
  <c r="E111" i="30"/>
  <c r="B111" i="30"/>
  <c r="CO110" i="30"/>
  <c r="CH110" i="30"/>
  <c r="CA110" i="30"/>
  <c r="BX110" i="30"/>
  <c r="BQ110" i="30"/>
  <c r="BJ110" i="30"/>
  <c r="BM110" i="30" s="1"/>
  <c r="BC110" i="30"/>
  <c r="AZ110" i="30"/>
  <c r="AT110" i="30"/>
  <c r="AM110" i="30"/>
  <c r="BF110" i="30" s="1"/>
  <c r="AF110" i="30"/>
  <c r="Y110" i="30"/>
  <c r="O110" i="30"/>
  <c r="H110" i="30"/>
  <c r="E110" i="30"/>
  <c r="B110" i="30"/>
  <c r="CS108" i="30"/>
  <c r="CR108" i="30"/>
  <c r="CL108" i="30"/>
  <c r="CK108" i="30"/>
  <c r="CD108" i="30"/>
  <c r="BT108" i="30"/>
  <c r="BM108" i="30"/>
  <c r="BF108" i="30"/>
  <c r="AT108" i="30"/>
  <c r="AP108" i="30"/>
  <c r="AJ108" i="30"/>
  <c r="AQ108" i="30" s="1"/>
  <c r="BG108" i="30" s="1"/>
  <c r="BN108" i="30" s="1"/>
  <c r="BU108" i="30" s="1"/>
  <c r="AI108" i="30"/>
  <c r="AB108" i="30"/>
  <c r="X108" i="30"/>
  <c r="R108" i="30"/>
  <c r="K108" i="30"/>
  <c r="CS107" i="30"/>
  <c r="CR107" i="30"/>
  <c r="CL107" i="30"/>
  <c r="CK107" i="30"/>
  <c r="CD107" i="30"/>
  <c r="BT107" i="30"/>
  <c r="BM107" i="30"/>
  <c r="BF107" i="30"/>
  <c r="AT107" i="30"/>
  <c r="AP107" i="30"/>
  <c r="AJ107" i="30"/>
  <c r="AQ107" i="30" s="1"/>
  <c r="AI107" i="30"/>
  <c r="AB107" i="30"/>
  <c r="X107" i="30"/>
  <c r="R107" i="30"/>
  <c r="K107" i="30"/>
  <c r="CO106" i="30"/>
  <c r="CO104" i="30" s="1"/>
  <c r="CH106" i="30"/>
  <c r="CA106" i="30"/>
  <c r="BQ106" i="30"/>
  <c r="BJ106" i="30"/>
  <c r="BC106" i="30"/>
  <c r="AZ106" i="30"/>
  <c r="AT106" i="30"/>
  <c r="AM106" i="30"/>
  <c r="AF106" i="30"/>
  <c r="Y106" i="30"/>
  <c r="O106" i="30"/>
  <c r="H106" i="30"/>
  <c r="E106" i="30"/>
  <c r="B106" i="30"/>
  <c r="CO105" i="30"/>
  <c r="CH105" i="30"/>
  <c r="CA105" i="30"/>
  <c r="CA104" i="30" s="1"/>
  <c r="BQ105" i="30"/>
  <c r="BJ105" i="30"/>
  <c r="BC105" i="30"/>
  <c r="AZ105" i="30"/>
  <c r="AT105" i="30"/>
  <c r="AM105" i="30"/>
  <c r="AF105" i="30"/>
  <c r="Y105" i="30"/>
  <c r="Y104" i="30" s="1"/>
  <c r="O105" i="30"/>
  <c r="H105" i="30"/>
  <c r="E105" i="30"/>
  <c r="B105" i="30"/>
  <c r="V104" i="30"/>
  <c r="CR103" i="30"/>
  <c r="CK103" i="30"/>
  <c r="CD103" i="30"/>
  <c r="BT103" i="30"/>
  <c r="BM103" i="30"/>
  <c r="BF103" i="30"/>
  <c r="BB103" i="30"/>
  <c r="AP103" i="30"/>
  <c r="AJ103" i="30"/>
  <c r="AQ103" i="30" s="1"/>
  <c r="AI103" i="30"/>
  <c r="AC103" i="30"/>
  <c r="AB103" i="30"/>
  <c r="X103" i="30"/>
  <c r="R103" i="30"/>
  <c r="K103" i="30"/>
  <c r="CO102" i="30"/>
  <c r="CH102" i="30"/>
  <c r="CA102" i="30"/>
  <c r="BQ102" i="30"/>
  <c r="BJ102" i="30"/>
  <c r="BC102" i="30"/>
  <c r="AT102" i="30"/>
  <c r="AM102" i="30"/>
  <c r="AF102" i="30"/>
  <c r="Y102" i="30"/>
  <c r="O102" i="30"/>
  <c r="H102" i="30"/>
  <c r="E102" i="30"/>
  <c r="B102" i="30"/>
  <c r="CO101" i="30"/>
  <c r="CH101" i="30"/>
  <c r="CK101" i="30" s="1"/>
  <c r="CA101" i="30"/>
  <c r="BQ101" i="30"/>
  <c r="CD101" i="30" s="1"/>
  <c r="BJ101" i="30"/>
  <c r="BC101" i="30"/>
  <c r="AT101" i="30"/>
  <c r="AM101" i="30"/>
  <c r="AF101" i="30"/>
  <c r="Y101" i="30"/>
  <c r="O101" i="30"/>
  <c r="H101" i="30"/>
  <c r="E101" i="30"/>
  <c r="B101" i="30"/>
  <c r="CO100" i="30"/>
  <c r="CH100" i="30"/>
  <c r="CA100" i="30"/>
  <c r="BQ100" i="30"/>
  <c r="BJ100" i="30"/>
  <c r="BC100" i="30"/>
  <c r="AT100" i="30"/>
  <c r="AM100" i="30"/>
  <c r="AF100" i="30"/>
  <c r="Y100" i="30"/>
  <c r="O100" i="30"/>
  <c r="H100" i="30"/>
  <c r="E100" i="30"/>
  <c r="B100" i="30"/>
  <c r="CO99" i="30"/>
  <c r="CH99" i="30"/>
  <c r="CA99" i="30"/>
  <c r="BQ99" i="30"/>
  <c r="BJ99" i="30"/>
  <c r="BC99" i="30"/>
  <c r="AT99" i="30"/>
  <c r="AM99" i="30"/>
  <c r="AF99" i="30"/>
  <c r="Y99" i="30"/>
  <c r="O99" i="30"/>
  <c r="H99" i="30"/>
  <c r="E99" i="30"/>
  <c r="B99" i="30"/>
  <c r="CO98" i="30"/>
  <c r="CH98" i="30"/>
  <c r="CA98" i="30"/>
  <c r="BQ98" i="30"/>
  <c r="BJ98" i="30"/>
  <c r="BC98" i="30"/>
  <c r="AT98" i="30"/>
  <c r="AM98" i="30"/>
  <c r="AF98" i="30"/>
  <c r="Y98" i="30"/>
  <c r="O98" i="30"/>
  <c r="H98" i="30"/>
  <c r="E98" i="30"/>
  <c r="B98" i="30"/>
  <c r="CO97" i="30"/>
  <c r="CH97" i="30"/>
  <c r="CA97" i="30"/>
  <c r="BQ97" i="30"/>
  <c r="BJ97" i="30"/>
  <c r="BC97" i="30"/>
  <c r="AZ97" i="30"/>
  <c r="CV97" i="30" s="1"/>
  <c r="AT97" i="30"/>
  <c r="AM97" i="30"/>
  <c r="AF97" i="30"/>
  <c r="Y97" i="30"/>
  <c r="O97" i="30"/>
  <c r="H97" i="30"/>
  <c r="E97" i="30"/>
  <c r="B97" i="30"/>
  <c r="CO96" i="30"/>
  <c r="CH96" i="30"/>
  <c r="CA96" i="30"/>
  <c r="BQ96" i="30"/>
  <c r="BJ96" i="30"/>
  <c r="BC96" i="30"/>
  <c r="AZ96" i="30"/>
  <c r="CV96" i="30" s="1"/>
  <c r="AT96" i="30"/>
  <c r="AM96" i="30"/>
  <c r="AF96" i="30"/>
  <c r="Y96" i="30"/>
  <c r="O96" i="30"/>
  <c r="H96" i="30"/>
  <c r="E96" i="30"/>
  <c r="B96" i="30"/>
  <c r="CO95" i="30"/>
  <c r="CH95" i="30"/>
  <c r="CA95" i="30"/>
  <c r="BQ95" i="30"/>
  <c r="BJ95" i="30"/>
  <c r="BC95" i="30"/>
  <c r="BM95" i="30" s="1"/>
  <c r="AZ95" i="30"/>
  <c r="CV95" i="30" s="1"/>
  <c r="AT95" i="30"/>
  <c r="AM95" i="30"/>
  <c r="AF95" i="30"/>
  <c r="Y95" i="30"/>
  <c r="O95" i="30"/>
  <c r="H95" i="30"/>
  <c r="E95" i="30"/>
  <c r="L95" i="30" s="1"/>
  <c r="B95" i="30"/>
  <c r="CO94" i="30"/>
  <c r="CH94" i="30"/>
  <c r="CA94" i="30"/>
  <c r="BQ94" i="30"/>
  <c r="BJ94" i="30"/>
  <c r="BC94" i="30"/>
  <c r="AZ94" i="30"/>
  <c r="CV94" i="30" s="1"/>
  <c r="AT94" i="30"/>
  <c r="AM94" i="30"/>
  <c r="AF94" i="30"/>
  <c r="Y94" i="30"/>
  <c r="O94" i="30"/>
  <c r="H94" i="30"/>
  <c r="E94" i="30"/>
  <c r="B94" i="30"/>
  <c r="V93" i="30"/>
  <c r="CR92" i="30"/>
  <c r="CK92" i="30"/>
  <c r="CD92" i="30"/>
  <c r="BT92" i="30"/>
  <c r="BM92" i="30"/>
  <c r="BF92" i="30"/>
  <c r="AT92" i="30"/>
  <c r="AP92" i="30"/>
  <c r="AJ92" i="30"/>
  <c r="AQ92" i="30" s="1"/>
  <c r="BG92" i="30" s="1"/>
  <c r="BN92" i="30" s="1"/>
  <c r="BU92" i="30" s="1"/>
  <c r="CE92" i="30" s="1"/>
  <c r="CL92" i="30" s="1"/>
  <c r="CS92" i="30" s="1"/>
  <c r="AI92" i="30"/>
  <c r="AB92" i="30"/>
  <c r="X92" i="30"/>
  <c r="R92" i="30"/>
  <c r="K92" i="30"/>
  <c r="CO91" i="30"/>
  <c r="CH91" i="30"/>
  <c r="CA91" i="30"/>
  <c r="BQ91" i="30"/>
  <c r="BJ91" i="30"/>
  <c r="BT91" i="30" s="1"/>
  <c r="BC91" i="30"/>
  <c r="AT91" i="30"/>
  <c r="AM91" i="30"/>
  <c r="AF91" i="30"/>
  <c r="Y91" i="30"/>
  <c r="O91" i="30"/>
  <c r="H91" i="30"/>
  <c r="E91" i="30"/>
  <c r="B91" i="30"/>
  <c r="CO90" i="30"/>
  <c r="CH90" i="30"/>
  <c r="CA90" i="30"/>
  <c r="BQ90" i="30"/>
  <c r="BJ90" i="30"/>
  <c r="BC90" i="30"/>
  <c r="AT90" i="30"/>
  <c r="AM90" i="30"/>
  <c r="AF90" i="30"/>
  <c r="Y90" i="30"/>
  <c r="AI90" i="30" s="1"/>
  <c r="O90" i="30"/>
  <c r="H90" i="30"/>
  <c r="E90" i="30"/>
  <c r="B90" i="30"/>
  <c r="CO89" i="30"/>
  <c r="CH89" i="30"/>
  <c r="CA89" i="30"/>
  <c r="BQ89" i="30"/>
  <c r="BJ89" i="30"/>
  <c r="BC89" i="30"/>
  <c r="AT89" i="30"/>
  <c r="AM89" i="30"/>
  <c r="AF89" i="30"/>
  <c r="Y89" i="30"/>
  <c r="O89" i="30"/>
  <c r="H89" i="30"/>
  <c r="E89" i="30"/>
  <c r="B89" i="30"/>
  <c r="CO88" i="30"/>
  <c r="CH88" i="30"/>
  <c r="CA88" i="30"/>
  <c r="BQ88" i="30"/>
  <c r="BJ88" i="30"/>
  <c r="BC88" i="30"/>
  <c r="AT88" i="30"/>
  <c r="AM88" i="30"/>
  <c r="AF88" i="30"/>
  <c r="Y88" i="30"/>
  <c r="AI88" i="30" s="1"/>
  <c r="O88" i="30"/>
  <c r="H88" i="30"/>
  <c r="K88" i="30" s="1"/>
  <c r="E88" i="30"/>
  <c r="B88" i="30"/>
  <c r="CO87" i="30"/>
  <c r="CH87" i="30"/>
  <c r="CA87" i="30"/>
  <c r="BQ87" i="30"/>
  <c r="CD87" i="30" s="1"/>
  <c r="BJ87" i="30"/>
  <c r="BC87" i="30"/>
  <c r="AT87" i="30"/>
  <c r="AZ87" i="30" s="1"/>
  <c r="AM87" i="30"/>
  <c r="AF87" i="30"/>
  <c r="Y87" i="30"/>
  <c r="O87" i="30"/>
  <c r="H87" i="30"/>
  <c r="E87" i="30"/>
  <c r="B87" i="30"/>
  <c r="CO86" i="30"/>
  <c r="CH86" i="30"/>
  <c r="CA86" i="30"/>
  <c r="BQ86" i="30"/>
  <c r="BJ86" i="30"/>
  <c r="BC86" i="30"/>
  <c r="BM86" i="30" s="1"/>
  <c r="AT86" i="30"/>
  <c r="AZ86" i="30" s="1"/>
  <c r="AM86" i="30"/>
  <c r="AF86" i="30"/>
  <c r="Y86" i="30"/>
  <c r="O86" i="30"/>
  <c r="H86" i="30"/>
  <c r="E86" i="30"/>
  <c r="B86" i="30"/>
  <c r="B83" i="30" s="1"/>
  <c r="CO85" i="30"/>
  <c r="CH85" i="30"/>
  <c r="CA85" i="30"/>
  <c r="BQ85" i="30"/>
  <c r="BJ85" i="30"/>
  <c r="BC85" i="30"/>
  <c r="AT85" i="30"/>
  <c r="AZ85" i="30" s="1"/>
  <c r="AM85" i="30"/>
  <c r="AF85" i="30"/>
  <c r="Y85" i="30"/>
  <c r="O85" i="30"/>
  <c r="H85" i="30"/>
  <c r="E85" i="30"/>
  <c r="B85" i="30"/>
  <c r="CO84" i="30"/>
  <c r="CH84" i="30"/>
  <c r="CA84" i="30"/>
  <c r="BQ84" i="30"/>
  <c r="BJ84" i="30"/>
  <c r="BC84" i="30"/>
  <c r="AT84" i="30"/>
  <c r="AZ84" i="30" s="1"/>
  <c r="AM84" i="30"/>
  <c r="AF84" i="30"/>
  <c r="Y84" i="30"/>
  <c r="O84" i="30"/>
  <c r="H84" i="30"/>
  <c r="E84" i="30"/>
  <c r="B84" i="30"/>
  <c r="V83" i="30"/>
  <c r="CV82" i="30"/>
  <c r="CX82" i="30" s="1"/>
  <c r="CR82" i="30"/>
  <c r="CL82" i="30"/>
  <c r="CS82" i="30" s="1"/>
  <c r="CK82" i="30"/>
  <c r="CD82" i="30"/>
  <c r="BT82" i="30"/>
  <c r="BM82" i="30"/>
  <c r="BG82" i="30"/>
  <c r="BN82" i="30" s="1"/>
  <c r="BU82" i="30" s="1"/>
  <c r="BF82" i="30"/>
  <c r="AZ82" i="30"/>
  <c r="AW82" i="30"/>
  <c r="AT82" i="30"/>
  <c r="AV82" i="30" s="1"/>
  <c r="AQ82" i="30"/>
  <c r="AP82" i="30"/>
  <c r="AJ82" i="30"/>
  <c r="AI82" i="30"/>
  <c r="AB82" i="30"/>
  <c r="X82" i="30"/>
  <c r="R82" i="30"/>
  <c r="K82" i="30"/>
  <c r="CO81" i="30"/>
  <c r="CH81" i="30"/>
  <c r="CA81" i="30"/>
  <c r="BQ81" i="30"/>
  <c r="BJ81" i="30"/>
  <c r="BC81" i="30"/>
  <c r="AT81" i="30"/>
  <c r="AZ81" i="30" s="1"/>
  <c r="AM81" i="30"/>
  <c r="AF81" i="30"/>
  <c r="Y81" i="30"/>
  <c r="O81" i="30"/>
  <c r="H81" i="30"/>
  <c r="E81" i="30"/>
  <c r="B81" i="30"/>
  <c r="CO80" i="30"/>
  <c r="CH80" i="30"/>
  <c r="CA80" i="30"/>
  <c r="BQ80" i="30"/>
  <c r="BJ80" i="30"/>
  <c r="BC80" i="30"/>
  <c r="AT80" i="30"/>
  <c r="AZ80" i="30" s="1"/>
  <c r="AM80" i="30"/>
  <c r="AF80" i="30"/>
  <c r="Y80" i="30"/>
  <c r="O80" i="30"/>
  <c r="H80" i="30"/>
  <c r="E80" i="30"/>
  <c r="B80" i="30"/>
  <c r="CO79" i="30"/>
  <c r="CH79" i="30"/>
  <c r="CA79" i="30"/>
  <c r="BQ79" i="30"/>
  <c r="BJ79" i="30"/>
  <c r="BC79" i="30"/>
  <c r="AT79" i="30"/>
  <c r="AZ79" i="30" s="1"/>
  <c r="AM79" i="30"/>
  <c r="AF79" i="30"/>
  <c r="Y79" i="30"/>
  <c r="O79" i="30"/>
  <c r="H79" i="30"/>
  <c r="E79" i="30"/>
  <c r="B79" i="30"/>
  <c r="CO78" i="30"/>
  <c r="CH78" i="30"/>
  <c r="CA78" i="30"/>
  <c r="BQ78" i="30"/>
  <c r="BJ78" i="30"/>
  <c r="BC78" i="30"/>
  <c r="AT78" i="30"/>
  <c r="AZ78" i="30" s="1"/>
  <c r="AM78" i="30"/>
  <c r="AF78" i="30"/>
  <c r="Y78" i="30"/>
  <c r="O78" i="30"/>
  <c r="H78" i="30"/>
  <c r="E78" i="30"/>
  <c r="B78" i="30"/>
  <c r="CO77" i="30"/>
  <c r="CH77" i="30"/>
  <c r="CA77" i="30"/>
  <c r="BQ77" i="30"/>
  <c r="BJ77" i="30"/>
  <c r="BC77" i="30"/>
  <c r="AT77" i="30"/>
  <c r="AM77" i="30"/>
  <c r="AF77" i="30"/>
  <c r="Y77" i="30"/>
  <c r="O77" i="30"/>
  <c r="H77" i="30"/>
  <c r="E77" i="30"/>
  <c r="B77" i="30"/>
  <c r="CO76" i="30"/>
  <c r="CH76" i="30"/>
  <c r="CA76" i="30"/>
  <c r="BQ76" i="30"/>
  <c r="BJ76" i="30"/>
  <c r="BC76" i="30"/>
  <c r="AT76" i="30"/>
  <c r="AM76" i="30"/>
  <c r="AP76" i="30" s="1"/>
  <c r="AF76" i="30"/>
  <c r="Y76" i="30"/>
  <c r="AI76" i="30" s="1"/>
  <c r="O76" i="30"/>
  <c r="H76" i="30"/>
  <c r="E76" i="30"/>
  <c r="B76" i="30"/>
  <c r="CO75" i="30"/>
  <c r="CH75" i="30"/>
  <c r="CA75" i="30"/>
  <c r="BQ75" i="30"/>
  <c r="BJ75" i="30"/>
  <c r="BC75" i="30"/>
  <c r="AT75" i="30"/>
  <c r="AM75" i="30"/>
  <c r="AP75" i="30" s="1"/>
  <c r="AF75" i="30"/>
  <c r="Y75" i="30"/>
  <c r="O75" i="30"/>
  <c r="H75" i="30"/>
  <c r="E75" i="30"/>
  <c r="B75" i="30"/>
  <c r="CO74" i="30"/>
  <c r="CH74" i="30"/>
  <c r="CA74" i="30"/>
  <c r="BQ74" i="30"/>
  <c r="BJ74" i="30"/>
  <c r="BC74" i="30"/>
  <c r="AT74" i="30"/>
  <c r="AM74" i="30"/>
  <c r="AF74" i="30"/>
  <c r="Y74" i="30"/>
  <c r="O74" i="30"/>
  <c r="H74" i="30"/>
  <c r="E74" i="30"/>
  <c r="B74" i="30"/>
  <c r="CO73" i="30"/>
  <c r="CH73" i="30"/>
  <c r="CA73" i="30"/>
  <c r="BQ73" i="30"/>
  <c r="BJ73" i="30"/>
  <c r="BC73" i="30"/>
  <c r="AT73" i="30"/>
  <c r="AM73" i="30"/>
  <c r="AF73" i="30"/>
  <c r="Y73" i="30"/>
  <c r="O73" i="30"/>
  <c r="H73" i="30"/>
  <c r="E73" i="30"/>
  <c r="B73" i="30"/>
  <c r="CO72" i="30"/>
  <c r="CH72" i="30"/>
  <c r="CA72" i="30"/>
  <c r="BQ72" i="30"/>
  <c r="BJ72" i="30"/>
  <c r="BC72" i="30"/>
  <c r="AT72" i="30"/>
  <c r="AM72" i="30"/>
  <c r="AF72" i="30"/>
  <c r="Y72" i="30"/>
  <c r="O72" i="30"/>
  <c r="H72" i="30"/>
  <c r="E72" i="30"/>
  <c r="B72" i="30"/>
  <c r="CO71" i="30"/>
  <c r="CH71" i="30"/>
  <c r="CA71" i="30"/>
  <c r="BQ71" i="30"/>
  <c r="BJ71" i="30"/>
  <c r="BC71" i="30"/>
  <c r="AT71" i="30"/>
  <c r="AM71" i="30"/>
  <c r="AF71" i="30"/>
  <c r="Y71" i="30"/>
  <c r="O71" i="30"/>
  <c r="H71" i="30"/>
  <c r="E71" i="30"/>
  <c r="B71" i="30"/>
  <c r="CO70" i="30"/>
  <c r="CH70" i="30"/>
  <c r="CA70" i="30"/>
  <c r="BQ70" i="30"/>
  <c r="BJ70" i="30"/>
  <c r="BC70" i="30"/>
  <c r="BM70" i="30" s="1"/>
  <c r="AT70" i="30"/>
  <c r="AM70" i="30"/>
  <c r="AF70" i="30"/>
  <c r="Y70" i="30"/>
  <c r="AI70" i="30" s="1"/>
  <c r="O70" i="30"/>
  <c r="H70" i="30"/>
  <c r="E70" i="30"/>
  <c r="B70" i="30"/>
  <c r="CO69" i="30"/>
  <c r="CH69" i="30"/>
  <c r="CA69" i="30"/>
  <c r="BX69" i="30"/>
  <c r="BQ69" i="30"/>
  <c r="BJ69" i="30"/>
  <c r="BT69" i="30" s="1"/>
  <c r="BC69" i="30"/>
  <c r="AZ69" i="30"/>
  <c r="AT69" i="30"/>
  <c r="AM69" i="30"/>
  <c r="AF69" i="30"/>
  <c r="Y69" i="30"/>
  <c r="O69" i="30"/>
  <c r="H69" i="30"/>
  <c r="E69" i="30"/>
  <c r="B69" i="30"/>
  <c r="V68" i="30"/>
  <c r="CR67" i="30"/>
  <c r="CL67" i="30"/>
  <c r="CS67" i="30" s="1"/>
  <c r="CK67" i="30"/>
  <c r="CD67" i="30"/>
  <c r="BT67" i="30"/>
  <c r="BM67" i="30"/>
  <c r="BF67" i="30"/>
  <c r="AT67" i="30"/>
  <c r="AP67" i="30"/>
  <c r="AJ67" i="30"/>
  <c r="AQ67" i="30" s="1"/>
  <c r="AI67" i="30"/>
  <c r="AB67" i="30"/>
  <c r="X67" i="30"/>
  <c r="R67" i="30"/>
  <c r="K67" i="30"/>
  <c r="CR66" i="30"/>
  <c r="CK66" i="30"/>
  <c r="CD66" i="30"/>
  <c r="BT66" i="30"/>
  <c r="BM66" i="30"/>
  <c r="BF66" i="30"/>
  <c r="AT66" i="30"/>
  <c r="AZ66" i="30" s="1"/>
  <c r="CV66" i="30" s="1"/>
  <c r="AP66" i="30"/>
  <c r="AI66" i="30"/>
  <c r="AB66" i="30"/>
  <c r="R66" i="30"/>
  <c r="L66" i="30"/>
  <c r="S66" i="30" s="1"/>
  <c r="K66" i="30"/>
  <c r="BT65" i="30"/>
  <c r="BM65" i="30"/>
  <c r="AZ65" i="30"/>
  <c r="AT65" i="30"/>
  <c r="BF65" i="30"/>
  <c r="AP65" i="30"/>
  <c r="AI65" i="30"/>
  <c r="AB65" i="30"/>
  <c r="K65" i="30"/>
  <c r="CO64" i="30"/>
  <c r="CH64" i="30"/>
  <c r="CA64" i="30"/>
  <c r="BQ64" i="30"/>
  <c r="BJ64" i="30"/>
  <c r="BC64" i="30"/>
  <c r="AT64" i="30"/>
  <c r="AZ64" i="30" s="1"/>
  <c r="BX64" i="30" s="1"/>
  <c r="AM64" i="30"/>
  <c r="AF64" i="30"/>
  <c r="Y64" i="30"/>
  <c r="O64" i="30"/>
  <c r="H64" i="30"/>
  <c r="E64" i="30"/>
  <c r="B64" i="30"/>
  <c r="CO63" i="30"/>
  <c r="CH63" i="30"/>
  <c r="CA63" i="30"/>
  <c r="BX63" i="30"/>
  <c r="BQ63" i="30"/>
  <c r="BJ63" i="30"/>
  <c r="BT63" i="30" s="1"/>
  <c r="BC63" i="30"/>
  <c r="AZ63" i="30"/>
  <c r="AT63" i="30"/>
  <c r="AM63" i="30"/>
  <c r="BF63" i="30" s="1"/>
  <c r="AF63" i="30"/>
  <c r="Y63" i="30"/>
  <c r="O63" i="30"/>
  <c r="H63" i="30"/>
  <c r="E63" i="30"/>
  <c r="B63" i="30"/>
  <c r="CO62" i="30"/>
  <c r="CH62" i="30"/>
  <c r="CA62" i="30"/>
  <c r="BQ62" i="30"/>
  <c r="BJ62" i="30"/>
  <c r="BC62" i="30"/>
  <c r="AZ62" i="30"/>
  <c r="CV62" i="30" s="1"/>
  <c r="AT62" i="30"/>
  <c r="AM62" i="30"/>
  <c r="AF62" i="30"/>
  <c r="Y62" i="30"/>
  <c r="O62" i="30"/>
  <c r="H62" i="30"/>
  <c r="E62" i="30"/>
  <c r="B62" i="30"/>
  <c r="CO61" i="30"/>
  <c r="CH61" i="30"/>
  <c r="CA61" i="30"/>
  <c r="BQ61" i="30"/>
  <c r="BJ61" i="30"/>
  <c r="BC61" i="30"/>
  <c r="AT61" i="30"/>
  <c r="AZ61" i="30" s="1"/>
  <c r="AM61" i="30"/>
  <c r="AF61" i="30"/>
  <c r="Y61" i="30"/>
  <c r="O61" i="30"/>
  <c r="H61" i="30"/>
  <c r="E61" i="30"/>
  <c r="B61" i="30"/>
  <c r="CO60" i="30"/>
  <c r="CH60" i="30"/>
  <c r="CA60" i="30"/>
  <c r="BQ60" i="30"/>
  <c r="BJ60" i="30"/>
  <c r="BT60" i="30" s="1"/>
  <c r="BC60" i="30"/>
  <c r="AT60" i="30"/>
  <c r="AZ60" i="30" s="1"/>
  <c r="BX60" i="30" s="1"/>
  <c r="AM60" i="30"/>
  <c r="AF60" i="30"/>
  <c r="Y60" i="30"/>
  <c r="O60" i="30"/>
  <c r="H60" i="30"/>
  <c r="E60" i="30"/>
  <c r="B60" i="30"/>
  <c r="CO59" i="30"/>
  <c r="CH59" i="30"/>
  <c r="CA59" i="30"/>
  <c r="BQ59" i="30"/>
  <c r="BJ59" i="30"/>
  <c r="BC59" i="30"/>
  <c r="AZ59" i="30"/>
  <c r="BX59" i="30" s="1"/>
  <c r="AT59" i="30"/>
  <c r="AM59" i="30"/>
  <c r="AF59" i="30"/>
  <c r="Y59" i="30"/>
  <c r="O59" i="30"/>
  <c r="H59" i="30"/>
  <c r="E59" i="30"/>
  <c r="B59" i="30"/>
  <c r="CO58" i="30"/>
  <c r="CH58" i="30"/>
  <c r="CA58" i="30"/>
  <c r="BQ58" i="30"/>
  <c r="BJ58" i="30"/>
  <c r="BC58" i="30"/>
  <c r="AZ58" i="30"/>
  <c r="BX58" i="30" s="1"/>
  <c r="AT58" i="30"/>
  <c r="AM58" i="30"/>
  <c r="AF58" i="30"/>
  <c r="Y58" i="30"/>
  <c r="O58" i="30"/>
  <c r="H58" i="30"/>
  <c r="E58" i="30"/>
  <c r="B58" i="30"/>
  <c r="CO57" i="30"/>
  <c r="CH57" i="30"/>
  <c r="CA57" i="30"/>
  <c r="BQ57" i="30"/>
  <c r="BJ57" i="30"/>
  <c r="BC57" i="30"/>
  <c r="AZ57" i="30"/>
  <c r="BX57" i="30" s="1"/>
  <c r="AT57" i="30"/>
  <c r="AM57" i="30"/>
  <c r="AF57" i="30"/>
  <c r="Y57" i="30"/>
  <c r="O57" i="30"/>
  <c r="H57" i="30"/>
  <c r="E57" i="30"/>
  <c r="B57" i="30"/>
  <c r="CO56" i="30"/>
  <c r="CH56" i="30"/>
  <c r="CA56" i="30"/>
  <c r="BQ56" i="30"/>
  <c r="BJ56" i="30"/>
  <c r="BC56" i="30"/>
  <c r="AZ56" i="30"/>
  <c r="BX56" i="30" s="1"/>
  <c r="AT56" i="30"/>
  <c r="AM56" i="30"/>
  <c r="AF56" i="30"/>
  <c r="Y56" i="30"/>
  <c r="O56" i="30"/>
  <c r="H56" i="30"/>
  <c r="E56" i="30"/>
  <c r="B56" i="30"/>
  <c r="CO55" i="30"/>
  <c r="CH55" i="30"/>
  <c r="CA55" i="30"/>
  <c r="BQ55" i="30"/>
  <c r="BJ55" i="30"/>
  <c r="BC55" i="30"/>
  <c r="AZ55" i="30"/>
  <c r="BX55" i="30" s="1"/>
  <c r="AT55" i="30"/>
  <c r="AM55" i="30"/>
  <c r="AF55" i="30"/>
  <c r="Y55" i="30"/>
  <c r="O55" i="30"/>
  <c r="H55" i="30"/>
  <c r="E55" i="30"/>
  <c r="B55" i="30"/>
  <c r="CO54" i="30"/>
  <c r="CH54" i="30"/>
  <c r="CA54" i="30"/>
  <c r="BQ54" i="30"/>
  <c r="BJ54" i="30"/>
  <c r="BC54" i="30"/>
  <c r="AZ54" i="30"/>
  <c r="BX54" i="30" s="1"/>
  <c r="AT54" i="30"/>
  <c r="AM54" i="30"/>
  <c r="AF54" i="30"/>
  <c r="Y54" i="30"/>
  <c r="O54" i="30"/>
  <c r="H54" i="30"/>
  <c r="E54" i="30"/>
  <c r="K54" i="30" s="1"/>
  <c r="B54" i="30"/>
  <c r="CO53" i="30"/>
  <c r="CH53" i="30"/>
  <c r="CA53" i="30"/>
  <c r="BQ53" i="30"/>
  <c r="BJ53" i="30"/>
  <c r="BC53" i="30"/>
  <c r="AZ53" i="30"/>
  <c r="BX53" i="30" s="1"/>
  <c r="AT53" i="30"/>
  <c r="AM53" i="30"/>
  <c r="AF53" i="30"/>
  <c r="Y53" i="30"/>
  <c r="O53" i="30"/>
  <c r="H53" i="30"/>
  <c r="E53" i="30"/>
  <c r="B53" i="30"/>
  <c r="CO52" i="30"/>
  <c r="CH52" i="30"/>
  <c r="CA52" i="30"/>
  <c r="BQ52" i="30"/>
  <c r="BT52" i="30" s="1"/>
  <c r="BJ52" i="30"/>
  <c r="BC52" i="30"/>
  <c r="BM52" i="30" s="1"/>
  <c r="AZ52" i="30"/>
  <c r="BX52" i="30" s="1"/>
  <c r="AT52" i="30"/>
  <c r="AM52" i="30"/>
  <c r="AF52" i="30"/>
  <c r="Y52" i="30"/>
  <c r="O52" i="30"/>
  <c r="H52" i="30"/>
  <c r="E52" i="30"/>
  <c r="B52" i="30"/>
  <c r="CO51" i="30"/>
  <c r="CH51" i="30"/>
  <c r="CA51" i="30"/>
  <c r="BQ51" i="30"/>
  <c r="BJ51" i="30"/>
  <c r="BC51" i="30"/>
  <c r="AT51" i="30"/>
  <c r="AZ51" i="30" s="1"/>
  <c r="AM51" i="30"/>
  <c r="BF51" i="30" s="1"/>
  <c r="AF51" i="30"/>
  <c r="Y51" i="30"/>
  <c r="O51" i="30"/>
  <c r="H51" i="30"/>
  <c r="E51" i="30"/>
  <c r="B51" i="30"/>
  <c r="CO50" i="30"/>
  <c r="CH50" i="30"/>
  <c r="CA50" i="30"/>
  <c r="BQ50" i="30"/>
  <c r="BJ50" i="30"/>
  <c r="BC50" i="30"/>
  <c r="BM50" i="30" s="1"/>
  <c r="AZ50" i="30"/>
  <c r="BX50" i="30" s="1"/>
  <c r="AT50" i="30"/>
  <c r="AM50" i="30"/>
  <c r="AF50" i="30"/>
  <c r="AP50" i="30" s="1"/>
  <c r="Y50" i="30"/>
  <c r="O50" i="30"/>
  <c r="H50" i="30"/>
  <c r="E50" i="30"/>
  <c r="L50" i="30" s="1"/>
  <c r="B50" i="30"/>
  <c r="CO49" i="30"/>
  <c r="CH49" i="30"/>
  <c r="CA49" i="30"/>
  <c r="BQ49" i="30"/>
  <c r="BJ49" i="30"/>
  <c r="BC49" i="30"/>
  <c r="AZ49" i="30"/>
  <c r="CV49" i="30" s="1"/>
  <c r="AT49" i="30"/>
  <c r="AM49" i="30"/>
  <c r="AF49" i="30"/>
  <c r="Y49" i="30"/>
  <c r="O49" i="30"/>
  <c r="H49" i="30"/>
  <c r="E49" i="30"/>
  <c r="B49" i="30"/>
  <c r="CO48" i="30"/>
  <c r="CH48" i="30"/>
  <c r="CA48" i="30"/>
  <c r="BQ48" i="30"/>
  <c r="BJ48" i="30"/>
  <c r="BC48" i="30"/>
  <c r="AT48" i="30"/>
  <c r="AZ48" i="30" s="1"/>
  <c r="AM48" i="30"/>
  <c r="BF48" i="30" s="1"/>
  <c r="AF48" i="30"/>
  <c r="Y48" i="30"/>
  <c r="O48" i="30"/>
  <c r="AB48" i="30" s="1"/>
  <c r="H48" i="30"/>
  <c r="E48" i="30"/>
  <c r="B48" i="30"/>
  <c r="CO47" i="30"/>
  <c r="CH47" i="30"/>
  <c r="CA47" i="30"/>
  <c r="BQ47" i="30"/>
  <c r="BJ47" i="30"/>
  <c r="BC47" i="30"/>
  <c r="AT47" i="30"/>
  <c r="AZ47" i="30" s="1"/>
  <c r="BX47" i="30" s="1"/>
  <c r="AM47" i="30"/>
  <c r="AF47" i="30"/>
  <c r="Y47" i="30"/>
  <c r="O47" i="30"/>
  <c r="H47" i="30"/>
  <c r="E47" i="30"/>
  <c r="B47" i="30"/>
  <c r="CO46" i="30"/>
  <c r="CH46" i="30"/>
  <c r="CA46" i="30"/>
  <c r="BQ46" i="30"/>
  <c r="BJ46" i="30"/>
  <c r="BC46" i="30"/>
  <c r="AZ46" i="30"/>
  <c r="AT46" i="30"/>
  <c r="AM46" i="30"/>
  <c r="AF46" i="30"/>
  <c r="Y46" i="30"/>
  <c r="O46" i="30"/>
  <c r="H46" i="30"/>
  <c r="E46" i="30"/>
  <c r="B46" i="30"/>
  <c r="CO45" i="30"/>
  <c r="CH45" i="30"/>
  <c r="CA45" i="30"/>
  <c r="BQ45" i="30"/>
  <c r="BJ45" i="30"/>
  <c r="BC45" i="30"/>
  <c r="AT45" i="30"/>
  <c r="AM45" i="30"/>
  <c r="AF45" i="30"/>
  <c r="Y45" i="30"/>
  <c r="O45" i="30"/>
  <c r="H45" i="30"/>
  <c r="E45" i="30"/>
  <c r="B45" i="30"/>
  <c r="CO44" i="30"/>
  <c r="CH44" i="30"/>
  <c r="CA44" i="30"/>
  <c r="BQ44" i="30"/>
  <c r="BJ44" i="30"/>
  <c r="BC44" i="30"/>
  <c r="AT44" i="30"/>
  <c r="AM44" i="30"/>
  <c r="AF44" i="30"/>
  <c r="Y44" i="30"/>
  <c r="O44" i="30"/>
  <c r="H44" i="30"/>
  <c r="E44" i="30"/>
  <c r="B44" i="30"/>
  <c r="CO43" i="30"/>
  <c r="CH43" i="30"/>
  <c r="CA43" i="30"/>
  <c r="BQ43" i="30"/>
  <c r="BJ43" i="30"/>
  <c r="BC43" i="30"/>
  <c r="AT43" i="30"/>
  <c r="AM43" i="30"/>
  <c r="AF43" i="30"/>
  <c r="Y43" i="30"/>
  <c r="O43" i="30"/>
  <c r="H43" i="30"/>
  <c r="E43" i="30"/>
  <c r="B43" i="30"/>
  <c r="CO42" i="30"/>
  <c r="CH42" i="30"/>
  <c r="CA42" i="30"/>
  <c r="BQ42" i="30"/>
  <c r="BJ42" i="30"/>
  <c r="BC42" i="30"/>
  <c r="AT42" i="30"/>
  <c r="AM42" i="30"/>
  <c r="AF42" i="30"/>
  <c r="Y42" i="30"/>
  <c r="O42" i="30"/>
  <c r="H42" i="30"/>
  <c r="E42" i="30"/>
  <c r="B42" i="30"/>
  <c r="CO41" i="30"/>
  <c r="CH41" i="30"/>
  <c r="CA41" i="30"/>
  <c r="BQ41" i="30"/>
  <c r="BJ41" i="30"/>
  <c r="BC41" i="30"/>
  <c r="AT41" i="30"/>
  <c r="AM41" i="30"/>
  <c r="AF41" i="30"/>
  <c r="Y41" i="30"/>
  <c r="O41" i="30"/>
  <c r="H41" i="30"/>
  <c r="E41" i="30"/>
  <c r="B41" i="30"/>
  <c r="B39" i="30" s="1"/>
  <c r="CO40" i="30"/>
  <c r="CH40" i="30"/>
  <c r="CA40" i="30"/>
  <c r="BQ40" i="30"/>
  <c r="BJ40" i="30"/>
  <c r="BC40" i="30"/>
  <c r="AT40" i="30"/>
  <c r="AM40" i="30"/>
  <c r="AF40" i="30"/>
  <c r="Y40" i="30"/>
  <c r="O40" i="30"/>
  <c r="H40" i="30"/>
  <c r="E40" i="30"/>
  <c r="B40" i="30"/>
  <c r="V39" i="30"/>
  <c r="CX37" i="30"/>
  <c r="CR37" i="30"/>
  <c r="CK37" i="30"/>
  <c r="BZ37" i="30"/>
  <c r="BT37" i="30"/>
  <c r="BM37" i="30"/>
  <c r="AP37" i="30"/>
  <c r="AI37" i="30"/>
  <c r="CS32" i="30"/>
  <c r="CX32" i="30" s="1"/>
  <c r="CR32" i="30"/>
  <c r="CL32" i="30"/>
  <c r="CK32" i="30"/>
  <c r="CD32" i="30"/>
  <c r="BZ32" i="30"/>
  <c r="BT32" i="30"/>
  <c r="BN32" i="30"/>
  <c r="BU32" i="30" s="1"/>
  <c r="BM32" i="30"/>
  <c r="BG32" i="30"/>
  <c r="BF32" i="30"/>
  <c r="BB32" i="30"/>
  <c r="AP32" i="30"/>
  <c r="AJ32" i="30"/>
  <c r="AQ32" i="30" s="1"/>
  <c r="AV32" i="30" s="1"/>
  <c r="AI32" i="30"/>
  <c r="AB32" i="30"/>
  <c r="X32" i="30"/>
  <c r="K32" i="30"/>
  <c r="CR31" i="30"/>
  <c r="CL31" i="30"/>
  <c r="CS31" i="30" s="1"/>
  <c r="CK31" i="30"/>
  <c r="CD31" i="30"/>
  <c r="BT31" i="30"/>
  <c r="BM31" i="30"/>
  <c r="BF31" i="30"/>
  <c r="AZ31" i="30"/>
  <c r="AT31" i="30"/>
  <c r="AV31" i="30" s="1"/>
  <c r="AQ31" i="30"/>
  <c r="AP31" i="30"/>
  <c r="AJ31" i="30"/>
  <c r="AI31" i="30"/>
  <c r="AB31" i="30"/>
  <c r="X31" i="30"/>
  <c r="R31" i="30"/>
  <c r="K31" i="30"/>
  <c r="CO30" i="30"/>
  <c r="CO29" i="30" s="1"/>
  <c r="CH30" i="30"/>
  <c r="CA30" i="30"/>
  <c r="CA29" i="30" s="1"/>
  <c r="BQ30" i="30"/>
  <c r="BQ29" i="30" s="1"/>
  <c r="BJ30" i="30"/>
  <c r="BJ29" i="30" s="1"/>
  <c r="BC30" i="30"/>
  <c r="BC29" i="30" s="1"/>
  <c r="AT30" i="30"/>
  <c r="AM30" i="30"/>
  <c r="AF30" i="30"/>
  <c r="AF29" i="30" s="1"/>
  <c r="Y30" i="30"/>
  <c r="Y29" i="30" s="1"/>
  <c r="O30" i="30"/>
  <c r="O29" i="30" s="1"/>
  <c r="H30" i="30"/>
  <c r="E30" i="30"/>
  <c r="B30" i="30"/>
  <c r="B29" i="30" s="1"/>
  <c r="V29" i="30"/>
  <c r="CV28" i="30"/>
  <c r="CR28" i="30"/>
  <c r="CL28" i="30"/>
  <c r="CS28" i="30" s="1"/>
  <c r="CK28" i="30"/>
  <c r="CD28" i="30"/>
  <c r="BT28" i="30"/>
  <c r="BM28" i="30"/>
  <c r="BG28" i="30"/>
  <c r="BN28" i="30" s="1"/>
  <c r="BU28" i="30" s="1"/>
  <c r="BF28" i="30"/>
  <c r="AZ28" i="30"/>
  <c r="BB28" i="30" s="1"/>
  <c r="AW28" i="30"/>
  <c r="AT28" i="30"/>
  <c r="AV28" i="30" s="1"/>
  <c r="AQ28" i="30"/>
  <c r="AP28" i="30"/>
  <c r="AJ28" i="30"/>
  <c r="AI28" i="30"/>
  <c r="AB28" i="30"/>
  <c r="X28" i="30"/>
  <c r="R28" i="30"/>
  <c r="K28" i="30"/>
  <c r="CO27" i="30"/>
  <c r="CO26" i="30" s="1"/>
  <c r="CH27" i="30"/>
  <c r="CH26" i="30" s="1"/>
  <c r="CA27" i="30"/>
  <c r="BQ27" i="30"/>
  <c r="BJ27" i="30"/>
  <c r="BJ26" i="30" s="1"/>
  <c r="BC27" i="30"/>
  <c r="BC26" i="30" s="1"/>
  <c r="AT27" i="30"/>
  <c r="AZ27" i="30" s="1"/>
  <c r="AM27" i="30"/>
  <c r="AM26" i="30" s="1"/>
  <c r="AF27" i="30"/>
  <c r="Y27" i="30"/>
  <c r="Y26" i="30" s="1"/>
  <c r="O27" i="30"/>
  <c r="O26" i="30" s="1"/>
  <c r="H27" i="30"/>
  <c r="E27" i="30"/>
  <c r="E26" i="30" s="1"/>
  <c r="B27" i="30"/>
  <c r="AZ26" i="30"/>
  <c r="V26" i="30"/>
  <c r="H26" i="30"/>
  <c r="B26" i="30"/>
  <c r="CV25" i="30"/>
  <c r="CX25" i="30" s="1"/>
  <c r="CS25" i="30"/>
  <c r="CR25" i="30"/>
  <c r="CL25" i="30"/>
  <c r="CK25" i="30"/>
  <c r="CD25" i="30"/>
  <c r="BT25" i="30"/>
  <c r="BM25" i="30"/>
  <c r="BF25" i="30"/>
  <c r="AZ25" i="30"/>
  <c r="AT25" i="30"/>
  <c r="AP25" i="30"/>
  <c r="AJ25" i="30"/>
  <c r="AQ25" i="30" s="1"/>
  <c r="AV25" i="30" s="1"/>
  <c r="AI25" i="30"/>
  <c r="AB25" i="30"/>
  <c r="X25" i="30"/>
  <c r="R25" i="30"/>
  <c r="K25" i="30"/>
  <c r="CO24" i="30"/>
  <c r="CO23" i="30" s="1"/>
  <c r="CH24" i="30"/>
  <c r="CH23" i="30" s="1"/>
  <c r="CA24" i="30"/>
  <c r="BQ24" i="30"/>
  <c r="BQ23" i="30" s="1"/>
  <c r="BJ24" i="30"/>
  <c r="BJ23" i="30" s="1"/>
  <c r="BC24" i="30"/>
  <c r="BC23" i="30" s="1"/>
  <c r="AM24" i="30"/>
  <c r="AF24" i="30"/>
  <c r="Y24" i="30"/>
  <c r="V24" i="30"/>
  <c r="AT24" i="30" s="1"/>
  <c r="O24" i="30"/>
  <c r="O23" i="30" s="1"/>
  <c r="H24" i="30"/>
  <c r="H23" i="30" s="1"/>
  <c r="E24" i="30"/>
  <c r="B24" i="30"/>
  <c r="B23" i="30"/>
  <c r="B22" i="30" s="1"/>
  <c r="CV21" i="30"/>
  <c r="CX21" i="30" s="1"/>
  <c r="CS21" i="30"/>
  <c r="CR21" i="30"/>
  <c r="CL21" i="30"/>
  <c r="CK21" i="30"/>
  <c r="CD21" i="30"/>
  <c r="BT21" i="30"/>
  <c r="BM21" i="30"/>
  <c r="BF21" i="30"/>
  <c r="AZ21" i="30"/>
  <c r="AT21" i="30"/>
  <c r="AP21" i="30"/>
  <c r="AJ21" i="30"/>
  <c r="AQ21" i="30" s="1"/>
  <c r="AV21" i="30" s="1"/>
  <c r="AI21" i="30"/>
  <c r="AB21" i="30"/>
  <c r="X21" i="30"/>
  <c r="R21" i="30"/>
  <c r="K21" i="30"/>
  <c r="CS20" i="30"/>
  <c r="CR20" i="30"/>
  <c r="CL20" i="30"/>
  <c r="CK20" i="30"/>
  <c r="CD20" i="30"/>
  <c r="BT20" i="30"/>
  <c r="BM20" i="30"/>
  <c r="BF20" i="30"/>
  <c r="AT20" i="30"/>
  <c r="AZ20" i="30" s="1"/>
  <c r="CV20" i="30" s="1"/>
  <c r="AP20" i="30"/>
  <c r="AJ20" i="30"/>
  <c r="AQ20" i="30" s="1"/>
  <c r="AI20" i="30"/>
  <c r="AB20" i="30"/>
  <c r="X20" i="30"/>
  <c r="R20" i="30"/>
  <c r="K20" i="30"/>
  <c r="CO19" i="30"/>
  <c r="CO18" i="30" s="1"/>
  <c r="CH19" i="30"/>
  <c r="CH18" i="30" s="1"/>
  <c r="CA19" i="30"/>
  <c r="CA18" i="30" s="1"/>
  <c r="BQ19" i="30"/>
  <c r="BJ19" i="30"/>
  <c r="BC19" i="30"/>
  <c r="BC18" i="30" s="1"/>
  <c r="AT19" i="30"/>
  <c r="AT18" i="30" s="1"/>
  <c r="AM19" i="30"/>
  <c r="AM18" i="30" s="1"/>
  <c r="AF19" i="30"/>
  <c r="AF18" i="30" s="1"/>
  <c r="Y19" i="30"/>
  <c r="O19" i="30"/>
  <c r="H19" i="30"/>
  <c r="H18" i="30" s="1"/>
  <c r="E19" i="30"/>
  <c r="E18" i="30" s="1"/>
  <c r="B19" i="30"/>
  <c r="B18" i="30" s="1"/>
  <c r="V18" i="30"/>
  <c r="CR17" i="30"/>
  <c r="CL17" i="30"/>
  <c r="CS17" i="30" s="1"/>
  <c r="CK17" i="30"/>
  <c r="CD17" i="30"/>
  <c r="BT17" i="30"/>
  <c r="BM17" i="30"/>
  <c r="BF17" i="30"/>
  <c r="AT17" i="30"/>
  <c r="AZ17" i="30" s="1"/>
  <c r="AP17" i="30"/>
  <c r="AJ17" i="30"/>
  <c r="AQ17" i="30" s="1"/>
  <c r="AV17" i="30" s="1"/>
  <c r="AI17" i="30"/>
  <c r="AB17" i="30"/>
  <c r="X17" i="30"/>
  <c r="R17" i="30"/>
  <c r="K17" i="30"/>
  <c r="CO16" i="30"/>
  <c r="CO15" i="30" s="1"/>
  <c r="CH16" i="30"/>
  <c r="CH15" i="30" s="1"/>
  <c r="CA16" i="30"/>
  <c r="CA15" i="30" s="1"/>
  <c r="BQ16" i="30"/>
  <c r="BQ15" i="30" s="1"/>
  <c r="BJ16" i="30"/>
  <c r="BJ15" i="30" s="1"/>
  <c r="BC16" i="30"/>
  <c r="BC15" i="30" s="1"/>
  <c r="AT16" i="30"/>
  <c r="AT15" i="30" s="1"/>
  <c r="AM16" i="30"/>
  <c r="AM15" i="30" s="1"/>
  <c r="AF16" i="30"/>
  <c r="AF15" i="30" s="1"/>
  <c r="Y16" i="30"/>
  <c r="Y15" i="30" s="1"/>
  <c r="O16" i="30"/>
  <c r="O15" i="30" s="1"/>
  <c r="H16" i="30"/>
  <c r="E16" i="30"/>
  <c r="B16" i="30"/>
  <c r="B15" i="30" s="1"/>
  <c r="V15" i="30"/>
  <c r="W30" i="30" s="1"/>
  <c r="E15" i="30"/>
  <c r="CR14" i="30"/>
  <c r="CL14" i="30"/>
  <c r="CS14" i="30" s="1"/>
  <c r="CK14" i="30"/>
  <c r="CD14" i="30"/>
  <c r="BT14" i="30"/>
  <c r="BM14" i="30"/>
  <c r="BF14" i="30"/>
  <c r="AT14" i="30"/>
  <c r="AQ14" i="30"/>
  <c r="AP14" i="30"/>
  <c r="AJ14" i="30"/>
  <c r="AI14" i="30"/>
  <c r="AB14" i="30"/>
  <c r="X14" i="30"/>
  <c r="R14" i="30"/>
  <c r="K14" i="30"/>
  <c r="CO13" i="30"/>
  <c r="CH13" i="30"/>
  <c r="CA13" i="30"/>
  <c r="BQ13" i="30"/>
  <c r="BJ13" i="30"/>
  <c r="BC13" i="30"/>
  <c r="AT13" i="30"/>
  <c r="AM13" i="30"/>
  <c r="AF13" i="30"/>
  <c r="Y13" i="30"/>
  <c r="O13" i="30"/>
  <c r="H13" i="30"/>
  <c r="E13" i="30"/>
  <c r="B13" i="30"/>
  <c r="CO12" i="30"/>
  <c r="CH12" i="30"/>
  <c r="CA12" i="30"/>
  <c r="BQ12" i="30"/>
  <c r="BJ12" i="30"/>
  <c r="BC12" i="30"/>
  <c r="AT12" i="30"/>
  <c r="AZ12" i="30" s="1"/>
  <c r="CV12" i="30" s="1"/>
  <c r="AM12" i="30"/>
  <c r="AF12" i="30"/>
  <c r="Y12" i="30"/>
  <c r="O12" i="30"/>
  <c r="H12" i="30"/>
  <c r="E12" i="30"/>
  <c r="B12" i="30"/>
  <c r="CO11" i="30"/>
  <c r="CH11" i="30"/>
  <c r="CA11" i="30"/>
  <c r="BQ11" i="30"/>
  <c r="BJ11" i="30"/>
  <c r="BC11" i="30"/>
  <c r="AZ11" i="30"/>
  <c r="BX11" i="30" s="1"/>
  <c r="AT11" i="30"/>
  <c r="AM11" i="30"/>
  <c r="AF11" i="30"/>
  <c r="Y11" i="30"/>
  <c r="O11" i="30"/>
  <c r="H11" i="30"/>
  <c r="E11" i="30"/>
  <c r="B11" i="30"/>
  <c r="B10" i="30" s="1"/>
  <c r="B34" i="30" s="1"/>
  <c r="AT10" i="30"/>
  <c r="V10" i="30"/>
  <c r="CR9" i="30"/>
  <c r="CL9" i="30"/>
  <c r="CS9" i="30" s="1"/>
  <c r="CK9" i="30"/>
  <c r="CD9" i="30"/>
  <c r="BT9" i="30"/>
  <c r="BM9" i="30"/>
  <c r="BF9" i="30"/>
  <c r="AT9" i="30"/>
  <c r="AZ9" i="30" s="1"/>
  <c r="AQ9" i="30"/>
  <c r="BG9" i="30" s="1"/>
  <c r="BN9" i="30" s="1"/>
  <c r="BU9" i="30" s="1"/>
  <c r="AP9" i="30"/>
  <c r="AJ9" i="30"/>
  <c r="AI9" i="30"/>
  <c r="AB9" i="30"/>
  <c r="X9" i="30"/>
  <c r="R9" i="30"/>
  <c r="K9" i="30"/>
  <c r="CO8" i="30"/>
  <c r="CH8" i="30"/>
  <c r="CA8" i="30"/>
  <c r="BQ8" i="30"/>
  <c r="BJ8" i="30"/>
  <c r="BC8" i="30"/>
  <c r="AT8" i="30"/>
  <c r="AZ8" i="30" s="1"/>
  <c r="AM8" i="30"/>
  <c r="AF8" i="30"/>
  <c r="Y8" i="30"/>
  <c r="O8" i="30"/>
  <c r="H8" i="30"/>
  <c r="E8" i="30"/>
  <c r="B8" i="30"/>
  <c r="CO7" i="30"/>
  <c r="CH7" i="30"/>
  <c r="CA7" i="30"/>
  <c r="BQ7" i="30"/>
  <c r="BJ7" i="30"/>
  <c r="BC7" i="30"/>
  <c r="AT7" i="30"/>
  <c r="AZ7" i="30" s="1"/>
  <c r="CV7" i="30" s="1"/>
  <c r="AM7" i="30"/>
  <c r="AF7" i="30"/>
  <c r="Y7" i="30"/>
  <c r="O7" i="30"/>
  <c r="H7" i="30"/>
  <c r="E7" i="30"/>
  <c r="B7" i="30"/>
  <c r="CO6" i="30"/>
  <c r="CH6" i="30"/>
  <c r="CA6" i="30"/>
  <c r="BQ6" i="30"/>
  <c r="BJ6" i="30"/>
  <c r="BC6" i="30"/>
  <c r="AT6" i="30"/>
  <c r="AZ6" i="30" s="1"/>
  <c r="CV6" i="30" s="1"/>
  <c r="AM6" i="30"/>
  <c r="AF6" i="30"/>
  <c r="Y6" i="30"/>
  <c r="O6" i="30"/>
  <c r="H6" i="30"/>
  <c r="E6" i="30"/>
  <c r="B6" i="30"/>
  <c r="V4" i="30"/>
  <c r="W5" i="30" s="1"/>
  <c r="BJ104" i="30" l="1"/>
  <c r="BF131" i="30"/>
  <c r="BQ5" i="30"/>
  <c r="BF8" i="30"/>
  <c r="AF83" i="30"/>
  <c r="BJ83" i="30"/>
  <c r="CK8" i="30"/>
  <c r="AB11" i="30"/>
  <c r="BC104" i="30"/>
  <c r="Y116" i="30"/>
  <c r="AB121" i="30"/>
  <c r="AI122" i="30"/>
  <c r="BT129" i="30"/>
  <c r="CD130" i="30"/>
  <c r="BM132" i="30"/>
  <c r="CR132" i="30"/>
  <c r="K61" i="30"/>
  <c r="AP61" i="30"/>
  <c r="AB62" i="30"/>
  <c r="AI64" i="30"/>
  <c r="BM64" i="30"/>
  <c r="AI91" i="30"/>
  <c r="BF85" i="30"/>
  <c r="AB85" i="30"/>
  <c r="CD110" i="30"/>
  <c r="CD111" i="30"/>
  <c r="BF49" i="30"/>
  <c r="BF77" i="30"/>
  <c r="AI78" i="30"/>
  <c r="BM78" i="30"/>
  <c r="BF99" i="30"/>
  <c r="E5" i="30"/>
  <c r="F24" i="30" s="1"/>
  <c r="AI52" i="30"/>
  <c r="BT54" i="30"/>
  <c r="AP57" i="30"/>
  <c r="BM57" i="30"/>
  <c r="AP74" i="30"/>
  <c r="AP80" i="30"/>
  <c r="BM99" i="30"/>
  <c r="AF125" i="30"/>
  <c r="CR95" i="30"/>
  <c r="AG30" i="30"/>
  <c r="BM47" i="30"/>
  <c r="BF58" i="30"/>
  <c r="BM58" i="30"/>
  <c r="AB59" i="30"/>
  <c r="AI60" i="30"/>
  <c r="BM60" i="30"/>
  <c r="AF68" i="30"/>
  <c r="BF79" i="30"/>
  <c r="BT90" i="30"/>
  <c r="AB91" i="30"/>
  <c r="CO93" i="30"/>
  <c r="CD102" i="30"/>
  <c r="CD106" i="30"/>
  <c r="BF47" i="30"/>
  <c r="BM48" i="30"/>
  <c r="BF64" i="30"/>
  <c r="AP85" i="30"/>
  <c r="BF86" i="30"/>
  <c r="BM87" i="30"/>
  <c r="L96" i="30"/>
  <c r="BM96" i="30"/>
  <c r="CK96" i="30"/>
  <c r="AF5" i="30"/>
  <c r="BJ5" i="30"/>
  <c r="CO5" i="30"/>
  <c r="BT8" i="30"/>
  <c r="AP11" i="30"/>
  <c r="BM13" i="30"/>
  <c r="BM29" i="30"/>
  <c r="AP48" i="30"/>
  <c r="AB50" i="30"/>
  <c r="K55" i="30"/>
  <c r="AP55" i="30"/>
  <c r="BT56" i="30"/>
  <c r="AB57" i="30"/>
  <c r="AI58" i="30"/>
  <c r="CD76" i="30"/>
  <c r="R78" i="30"/>
  <c r="AI7" i="30"/>
  <c r="BT13" i="30"/>
  <c r="BF27" i="30"/>
  <c r="AP40" i="30"/>
  <c r="BJ39" i="30"/>
  <c r="CD41" i="30"/>
  <c r="AP42" i="30"/>
  <c r="AP44" i="30"/>
  <c r="R45" i="30"/>
  <c r="CD45" i="30"/>
  <c r="L47" i="30"/>
  <c r="S47" i="30" s="1"/>
  <c r="X47" i="30" s="1"/>
  <c r="AP52" i="30"/>
  <c r="AP53" i="30"/>
  <c r="BM53" i="30"/>
  <c r="BT55" i="30"/>
  <c r="BF59" i="30"/>
  <c r="BT59" i="30"/>
  <c r="AI61" i="30"/>
  <c r="BM61" i="30"/>
  <c r="BT62" i="30"/>
  <c r="AB63" i="30"/>
  <c r="AP71" i="30"/>
  <c r="AI75" i="30"/>
  <c r="R81" i="30"/>
  <c r="CD81" i="30"/>
  <c r="BT86" i="30"/>
  <c r="BT88" i="30"/>
  <c r="AB89" i="30"/>
  <c r="AI101" i="30"/>
  <c r="AF104" i="30"/>
  <c r="AI104" i="30" s="1"/>
  <c r="BM105" i="30"/>
  <c r="CH104" i="30"/>
  <c r="CK104" i="30" s="1"/>
  <c r="BF106" i="30"/>
  <c r="CR106" i="30"/>
  <c r="AB111" i="30"/>
  <c r="AP117" i="30"/>
  <c r="AB123" i="30"/>
  <c r="CD123" i="30"/>
  <c r="AP128" i="30"/>
  <c r="BT128" i="30"/>
  <c r="AI130" i="30"/>
  <c r="BF42" i="30"/>
  <c r="BF44" i="30"/>
  <c r="BF71" i="30"/>
  <c r="BF73" i="30"/>
  <c r="O5" i="30"/>
  <c r="BM27" i="30"/>
  <c r="BT41" i="30"/>
  <c r="BT43" i="30"/>
  <c r="BT45" i="30"/>
  <c r="BT51" i="30"/>
  <c r="BT53" i="30"/>
  <c r="AI54" i="30"/>
  <c r="AI55" i="30"/>
  <c r="CK55" i="30"/>
  <c r="AP56" i="30"/>
  <c r="BM56" i="30"/>
  <c r="AB58" i="30"/>
  <c r="BM63" i="30"/>
  <c r="AP64" i="30"/>
  <c r="BT64" i="30"/>
  <c r="BM69" i="30"/>
  <c r="AB71" i="30"/>
  <c r="BT72" i="30"/>
  <c r="BM74" i="30"/>
  <c r="CR74" i="30"/>
  <c r="R75" i="30"/>
  <c r="CK78" i="30"/>
  <c r="AP79" i="30"/>
  <c r="BT79" i="30"/>
  <c r="BM81" i="30"/>
  <c r="BT85" i="30"/>
  <c r="AB86" i="30"/>
  <c r="AI89" i="30"/>
  <c r="BM91" i="30"/>
  <c r="CD98" i="30"/>
  <c r="AI99" i="30"/>
  <c r="AP100" i="30"/>
  <c r="AB101" i="30"/>
  <c r="CD105" i="30"/>
  <c r="AI106" i="30"/>
  <c r="CK106" i="30"/>
  <c r="BM126" i="30"/>
  <c r="CD128" i="30"/>
  <c r="BM127" i="30"/>
  <c r="BM131" i="30"/>
  <c r="BT132" i="30"/>
  <c r="BT127" i="30"/>
  <c r="BF130" i="30"/>
  <c r="CR130" i="30"/>
  <c r="CK132" i="30"/>
  <c r="CA5" i="30"/>
  <c r="CD5" i="30" s="1"/>
  <c r="CH5" i="30"/>
  <c r="CR5" i="30" s="1"/>
  <c r="BF7" i="30"/>
  <c r="BM8" i="30"/>
  <c r="M34" i="31"/>
  <c r="M204" i="31" s="1"/>
  <c r="M206" i="31" s="1"/>
  <c r="BT5" i="30"/>
  <c r="K34" i="31"/>
  <c r="BF117" i="30"/>
  <c r="BF122" i="30"/>
  <c r="AI123" i="30"/>
  <c r="CD117" i="30"/>
  <c r="AP118" i="30"/>
  <c r="BT118" i="30"/>
  <c r="AP120" i="30"/>
  <c r="BM120" i="30"/>
  <c r="BF121" i="30"/>
  <c r="AB122" i="30"/>
  <c r="AI105" i="30"/>
  <c r="BF95" i="30"/>
  <c r="BF96" i="30"/>
  <c r="AI98" i="30"/>
  <c r="AP99" i="30"/>
  <c r="BF100" i="30"/>
  <c r="AI95" i="30"/>
  <c r="AP97" i="30"/>
  <c r="BM97" i="30"/>
  <c r="CD99" i="30"/>
  <c r="AI100" i="30"/>
  <c r="L102" i="30"/>
  <c r="BF101" i="30"/>
  <c r="BM94" i="30"/>
  <c r="L94" i="30"/>
  <c r="AP94" i="30"/>
  <c r="AF93" i="30"/>
  <c r="Y83" i="30"/>
  <c r="AI83" i="30" s="1"/>
  <c r="BM84" i="30"/>
  <c r="AB87" i="30"/>
  <c r="R89" i="30"/>
  <c r="BT89" i="30"/>
  <c r="AB90" i="30"/>
  <c r="BQ83" i="30"/>
  <c r="BT83" i="30" s="1"/>
  <c r="BM85" i="30"/>
  <c r="AP87" i="30"/>
  <c r="AB88" i="30"/>
  <c r="AP110" i="30"/>
  <c r="L111" i="30"/>
  <c r="S111" i="30" s="1"/>
  <c r="AP111" i="30"/>
  <c r="AP84" i="30"/>
  <c r="AP70" i="30"/>
  <c r="CK75" i="30"/>
  <c r="K78" i="30"/>
  <c r="AP78" i="30"/>
  <c r="CD79" i="30"/>
  <c r="AI80" i="30"/>
  <c r="AP81" i="30"/>
  <c r="BF70" i="30"/>
  <c r="BF78" i="30"/>
  <c r="BF81" i="30"/>
  <c r="AI71" i="30"/>
  <c r="CR71" i="30"/>
  <c r="BM73" i="30"/>
  <c r="BF74" i="30"/>
  <c r="BF75" i="30"/>
  <c r="AP77" i="30"/>
  <c r="BM79" i="30"/>
  <c r="BF80" i="30"/>
  <c r="BM80" i="30"/>
  <c r="AB81" i="30"/>
  <c r="CK81" i="30"/>
  <c r="BF69" i="30"/>
  <c r="AI69" i="30"/>
  <c r="BC39" i="30"/>
  <c r="BM42" i="30"/>
  <c r="BF43" i="30"/>
  <c r="BF45" i="30"/>
  <c r="AP47" i="30"/>
  <c r="BT49" i="30"/>
  <c r="R52" i="30"/>
  <c r="BF52" i="30"/>
  <c r="BF53" i="30"/>
  <c r="AB54" i="30"/>
  <c r="AB55" i="30"/>
  <c r="AI56" i="30"/>
  <c r="K58" i="30"/>
  <c r="K59" i="30"/>
  <c r="AP59" i="30"/>
  <c r="R60" i="30"/>
  <c r="AB61" i="30"/>
  <c r="K62" i="30"/>
  <c r="AP62" i="30"/>
  <c r="BM62" i="30"/>
  <c r="AP63" i="30"/>
  <c r="AI41" i="30"/>
  <c r="CR41" i="30"/>
  <c r="AI43" i="30"/>
  <c r="CR43" i="30"/>
  <c r="AI45" i="30"/>
  <c r="CR45" i="30"/>
  <c r="BF46" i="30"/>
  <c r="BT46" i="30"/>
  <c r="AP49" i="30"/>
  <c r="BM49" i="30"/>
  <c r="BF50" i="30"/>
  <c r="BF56" i="30"/>
  <c r="BF57" i="30"/>
  <c r="BF54" i="30"/>
  <c r="BM54" i="30"/>
  <c r="BF55" i="30"/>
  <c r="BT57" i="30"/>
  <c r="BT58" i="30"/>
  <c r="AI59" i="30"/>
  <c r="CK59" i="30"/>
  <c r="AP60" i="30"/>
  <c r="BT61" i="30"/>
  <c r="AB64" i="30"/>
  <c r="BF40" i="30"/>
  <c r="CD29" i="30"/>
  <c r="CD30" i="30"/>
  <c r="BT30" i="30"/>
  <c r="AM39" i="30"/>
  <c r="AP24" i="30"/>
  <c r="AF23" i="30"/>
  <c r="AI24" i="30"/>
  <c r="BF24" i="30"/>
  <c r="AP127" i="30"/>
  <c r="AP132" i="30"/>
  <c r="AP129" i="30"/>
  <c r="AP134" i="30"/>
  <c r="AI127" i="30"/>
  <c r="AB126" i="30"/>
  <c r="K131" i="30"/>
  <c r="AP12" i="30"/>
  <c r="BF19" i="30"/>
  <c r="AF10" i="30"/>
  <c r="AP19" i="30"/>
  <c r="AI12" i="30"/>
  <c r="AI13" i="30"/>
  <c r="AB12" i="30"/>
  <c r="AB19" i="30"/>
  <c r="AB13" i="30"/>
  <c r="H5" i="30"/>
  <c r="R5" i="30" s="1"/>
  <c r="BM6" i="30"/>
  <c r="BC5" i="30"/>
  <c r="BM5" i="30" s="1"/>
  <c r="AI6" i="30"/>
  <c r="Y5" i="30"/>
  <c r="AI5" i="30" s="1"/>
  <c r="BF6" i="30"/>
  <c r="AM5" i="30"/>
  <c r="BF5" i="30" s="1"/>
  <c r="BX9" i="30"/>
  <c r="BB9" i="30"/>
  <c r="W7" i="30"/>
  <c r="W13" i="30"/>
  <c r="W12" i="30"/>
  <c r="W11" i="30"/>
  <c r="W4" i="30"/>
  <c r="CV8" i="30"/>
  <c r="BX8" i="30"/>
  <c r="W8" i="30"/>
  <c r="AZ16" i="30"/>
  <c r="BX16" i="30" s="1"/>
  <c r="AZ19" i="30"/>
  <c r="AT4" i="30"/>
  <c r="AV14" i="30"/>
  <c r="V23" i="30"/>
  <c r="W23" i="30" s="1"/>
  <c r="BX12" i="30"/>
  <c r="AZ14" i="30"/>
  <c r="CV14" i="30" s="1"/>
  <c r="CX14" i="30" s="1"/>
  <c r="O104" i="30"/>
  <c r="AB104" i="30" s="1"/>
  <c r="R16" i="30"/>
  <c r="R90" i="30"/>
  <c r="R100" i="30"/>
  <c r="R111" i="30"/>
  <c r="R70" i="30"/>
  <c r="R101" i="30"/>
  <c r="R42" i="30"/>
  <c r="R44" i="30"/>
  <c r="R56" i="30"/>
  <c r="R57" i="30"/>
  <c r="R64" i="30"/>
  <c r="R72" i="30"/>
  <c r="R98" i="30"/>
  <c r="S102" i="30"/>
  <c r="AC102" i="30" s="1"/>
  <c r="AJ102" i="30" s="1"/>
  <c r="AQ102" i="30" s="1"/>
  <c r="AV102" i="30" s="1"/>
  <c r="R106" i="30"/>
  <c r="R118" i="30"/>
  <c r="O188" i="31"/>
  <c r="R69" i="30"/>
  <c r="R77" i="30"/>
  <c r="R91" i="30"/>
  <c r="S96" i="30"/>
  <c r="AC96" i="30" s="1"/>
  <c r="AJ96" i="30" s="1"/>
  <c r="AQ96" i="30" s="1"/>
  <c r="R105" i="30"/>
  <c r="R121" i="30"/>
  <c r="R123" i="30"/>
  <c r="R13" i="30"/>
  <c r="O125" i="30"/>
  <c r="R30" i="30"/>
  <c r="R43" i="30"/>
  <c r="AB131" i="30"/>
  <c r="S50" i="30"/>
  <c r="X50" i="30" s="1"/>
  <c r="R53" i="30"/>
  <c r="AB8" i="30"/>
  <c r="R6" i="30"/>
  <c r="AB16" i="30"/>
  <c r="O22" i="30"/>
  <c r="AB30" i="30"/>
  <c r="AB51" i="30"/>
  <c r="Y125" i="30"/>
  <c r="AI125" i="30" s="1"/>
  <c r="AB133" i="30"/>
  <c r="AB132" i="30"/>
  <c r="R134" i="30"/>
  <c r="R8" i="30"/>
  <c r="AB40" i="30"/>
  <c r="AB42" i="30"/>
  <c r="AB44" i="30"/>
  <c r="AB47" i="30"/>
  <c r="AB53" i="30"/>
  <c r="AB127" i="30"/>
  <c r="R128" i="30"/>
  <c r="AB130" i="30"/>
  <c r="Y10" i="30"/>
  <c r="Y34" i="30" s="1"/>
  <c r="K63" i="30"/>
  <c r="K81" i="30"/>
  <c r="L100" i="30"/>
  <c r="S100" i="30" s="1"/>
  <c r="AC100" i="30" s="1"/>
  <c r="AJ100" i="30" s="1"/>
  <c r="AQ100" i="30" s="1"/>
  <c r="AV100" i="30" s="1"/>
  <c r="K121" i="30"/>
  <c r="K123" i="30"/>
  <c r="K70" i="30"/>
  <c r="K76" i="30"/>
  <c r="L51" i="30"/>
  <c r="S51" i="30" s="1"/>
  <c r="X51" i="30" s="1"/>
  <c r="K56" i="30"/>
  <c r="K64" i="30"/>
  <c r="K84" i="30"/>
  <c r="H104" i="30"/>
  <c r="R104" i="30" s="1"/>
  <c r="O95" i="31"/>
  <c r="K69" i="30"/>
  <c r="L110" i="30"/>
  <c r="S110" i="30" s="1"/>
  <c r="X110" i="30" s="1"/>
  <c r="K52" i="30"/>
  <c r="K60" i="30"/>
  <c r="K85" i="30"/>
  <c r="K86" i="30"/>
  <c r="L97" i="30"/>
  <c r="S97" i="30" s="1"/>
  <c r="AC97" i="30" s="1"/>
  <c r="AJ97" i="30" s="1"/>
  <c r="AQ97" i="30" s="1"/>
  <c r="K127" i="30"/>
  <c r="K134" i="30"/>
  <c r="R41" i="30"/>
  <c r="L24" i="30"/>
  <c r="S24" i="30" s="1"/>
  <c r="X24" i="30" s="1"/>
  <c r="K26" i="30"/>
  <c r="L27" i="30"/>
  <c r="S27" i="30" s="1"/>
  <c r="K129" i="30"/>
  <c r="R11" i="30"/>
  <c r="K13" i="30"/>
  <c r="O35" i="30"/>
  <c r="P35" i="30" s="1"/>
  <c r="H29" i="30"/>
  <c r="R29" i="30" s="1"/>
  <c r="R127" i="30"/>
  <c r="L132" i="30"/>
  <c r="AB134" i="30"/>
  <c r="R7" i="30"/>
  <c r="L16" i="30"/>
  <c r="S16" i="30" s="1"/>
  <c r="AC16" i="30" s="1"/>
  <c r="L30" i="30"/>
  <c r="S30" i="30" s="1"/>
  <c r="R40" i="30"/>
  <c r="L128" i="30"/>
  <c r="S128" i="30" s="1"/>
  <c r="AC128" i="30" s="1"/>
  <c r="AJ128" i="30" s="1"/>
  <c r="AQ128" i="30" s="1"/>
  <c r="AV128" i="30" s="1"/>
  <c r="K87" i="30"/>
  <c r="K126" i="30"/>
  <c r="E10" i="30"/>
  <c r="E104" i="30"/>
  <c r="L106" i="30"/>
  <c r="S106" i="30" s="1"/>
  <c r="AC106" i="30" s="1"/>
  <c r="AJ106" i="30" s="1"/>
  <c r="AQ106" i="30" s="1"/>
  <c r="L119" i="30"/>
  <c r="S119" i="30" s="1"/>
  <c r="X119" i="30" s="1"/>
  <c r="O139" i="31"/>
  <c r="K110" i="30"/>
  <c r="K50" i="30"/>
  <c r="L12" i="30"/>
  <c r="S12" i="30" s="1"/>
  <c r="E29" i="30"/>
  <c r="F29" i="30" s="1"/>
  <c r="E83" i="30"/>
  <c r="O29" i="31"/>
  <c r="BF118" i="30"/>
  <c r="AI121" i="30"/>
  <c r="AF116" i="30"/>
  <c r="AI116" i="30" s="1"/>
  <c r="AB117" i="30"/>
  <c r="AB118" i="30"/>
  <c r="R119" i="30"/>
  <c r="L121" i="30"/>
  <c r="S121" i="30" s="1"/>
  <c r="X121" i="30" s="1"/>
  <c r="BM121" i="30"/>
  <c r="O193" i="31"/>
  <c r="AI117" i="30"/>
  <c r="AI118" i="30"/>
  <c r="CK118" i="30"/>
  <c r="AI119" i="30"/>
  <c r="BM119" i="30"/>
  <c r="R122" i="30"/>
  <c r="AP123" i="30"/>
  <c r="K36" i="31"/>
  <c r="K204" i="31" s="1"/>
  <c r="K206" i="31" s="1"/>
  <c r="BQ104" i="30"/>
  <c r="CD104" i="30" s="1"/>
  <c r="B104" i="30"/>
  <c r="CR105" i="30"/>
  <c r="AB106" i="30"/>
  <c r="BM106" i="30"/>
  <c r="BM104" i="30"/>
  <c r="L105" i="30"/>
  <c r="CK105" i="30"/>
  <c r="AB105" i="30"/>
  <c r="BF97" i="30"/>
  <c r="CK97" i="30"/>
  <c r="L98" i="30"/>
  <c r="S98" i="30" s="1"/>
  <c r="AB100" i="30"/>
  <c r="BM100" i="30"/>
  <c r="O172" i="31"/>
  <c r="BF94" i="30"/>
  <c r="AP95" i="30"/>
  <c r="CK95" i="30"/>
  <c r="AI96" i="30"/>
  <c r="AB99" i="30"/>
  <c r="CK99" i="30"/>
  <c r="K100" i="30"/>
  <c r="R102" i="30"/>
  <c r="G204" i="31"/>
  <c r="G206" i="31" s="1"/>
  <c r="S95" i="30"/>
  <c r="AC95" i="30" s="1"/>
  <c r="AJ95" i="30" s="1"/>
  <c r="AQ95" i="30" s="1"/>
  <c r="AP96" i="30"/>
  <c r="AI97" i="30"/>
  <c r="B93" i="30"/>
  <c r="B38" i="30" s="1"/>
  <c r="B124" i="30" s="1"/>
  <c r="AI102" i="30"/>
  <c r="BM102" i="30"/>
  <c r="H83" i="30"/>
  <c r="BF84" i="30"/>
  <c r="BT84" i="30"/>
  <c r="BF87" i="30"/>
  <c r="BT87" i="30"/>
  <c r="BT110" i="30"/>
  <c r="K111" i="30"/>
  <c r="BT111" i="30"/>
  <c r="CR85" i="30"/>
  <c r="AP86" i="30"/>
  <c r="R110" i="30"/>
  <c r="BM89" i="30"/>
  <c r="BM90" i="30"/>
  <c r="AB110" i="30"/>
  <c r="AI111" i="30"/>
  <c r="AP69" i="30"/>
  <c r="B68" i="30"/>
  <c r="AI73" i="30"/>
  <c r="CD73" i="30"/>
  <c r="AI74" i="30"/>
  <c r="AB75" i="30"/>
  <c r="R76" i="30"/>
  <c r="K77" i="30"/>
  <c r="AI77" i="30"/>
  <c r="BT78" i="30"/>
  <c r="K80" i="30"/>
  <c r="AI81" i="30"/>
  <c r="BT73" i="30"/>
  <c r="R74" i="30"/>
  <c r="L76" i="30"/>
  <c r="S76" i="30" s="1"/>
  <c r="X76" i="30" s="1"/>
  <c r="BF76" i="30"/>
  <c r="R80" i="30"/>
  <c r="O68" i="30"/>
  <c r="AB70" i="30"/>
  <c r="R71" i="30"/>
  <c r="K72" i="30"/>
  <c r="R73" i="30"/>
  <c r="L74" i="30"/>
  <c r="S74" i="30" s="1"/>
  <c r="X74" i="30" s="1"/>
  <c r="L77" i="30"/>
  <c r="S77" i="30" s="1"/>
  <c r="X77" i="30" s="1"/>
  <c r="AI79" i="30"/>
  <c r="L78" i="30"/>
  <c r="S78" i="30" s="1"/>
  <c r="X78" i="30" s="1"/>
  <c r="CD40" i="30"/>
  <c r="AP41" i="30"/>
  <c r="AI42" i="30"/>
  <c r="AP43" i="30"/>
  <c r="AI44" i="30"/>
  <c r="CD44" i="30"/>
  <c r="AP45" i="30"/>
  <c r="BM51" i="30"/>
  <c r="K53" i="30"/>
  <c r="BM55" i="30"/>
  <c r="K57" i="30"/>
  <c r="BM59" i="30"/>
  <c r="BF62" i="30"/>
  <c r="R55" i="30"/>
  <c r="R59" i="30"/>
  <c r="BF60" i="30"/>
  <c r="R63" i="30"/>
  <c r="O38" i="31"/>
  <c r="BF41" i="30"/>
  <c r="AI40" i="30"/>
  <c r="BT40" i="30"/>
  <c r="AB41" i="30"/>
  <c r="BT42" i="30"/>
  <c r="AB43" i="30"/>
  <c r="BM43" i="30"/>
  <c r="BT44" i="30"/>
  <c r="AB45" i="30"/>
  <c r="L46" i="30"/>
  <c r="S46" i="30" s="1"/>
  <c r="AC46" i="30" s="1"/>
  <c r="AJ46" i="30" s="1"/>
  <c r="AQ46" i="30" s="1"/>
  <c r="CK46" i="30"/>
  <c r="AP51" i="30"/>
  <c r="AB52" i="30"/>
  <c r="AI53" i="30"/>
  <c r="R54" i="30"/>
  <c r="AP54" i="30"/>
  <c r="AB56" i="30"/>
  <c r="CK56" i="30"/>
  <c r="AI57" i="30"/>
  <c r="R58" i="30"/>
  <c r="AP58" i="30"/>
  <c r="AB60" i="30"/>
  <c r="BF61" i="30"/>
  <c r="I204" i="31"/>
  <c r="I206" i="31" s="1"/>
  <c r="B37" i="31"/>
  <c r="B36" i="31" s="1"/>
  <c r="J36" i="31"/>
  <c r="E23" i="30"/>
  <c r="K23" i="30" s="1"/>
  <c r="Y23" i="30"/>
  <c r="AB23" i="30" s="1"/>
  <c r="AI30" i="30"/>
  <c r="BM30" i="30"/>
  <c r="AM23" i="30"/>
  <c r="O18" i="31"/>
  <c r="BJ125" i="30"/>
  <c r="AI128" i="30"/>
  <c r="S132" i="30"/>
  <c r="X132" i="30" s="1"/>
  <c r="R132" i="30"/>
  <c r="AI132" i="30"/>
  <c r="L133" i="30"/>
  <c r="S133" i="30" s="1"/>
  <c r="AC133" i="30" s="1"/>
  <c r="AJ133" i="30" s="1"/>
  <c r="AQ133" i="30" s="1"/>
  <c r="BT133" i="30"/>
  <c r="AM125" i="30"/>
  <c r="L127" i="30"/>
  <c r="S127" i="30" s="1"/>
  <c r="AC127" i="30" s="1"/>
  <c r="AJ127" i="30" s="1"/>
  <c r="AQ127" i="30" s="1"/>
  <c r="K128" i="30"/>
  <c r="BF128" i="30"/>
  <c r="BM129" i="30"/>
  <c r="L130" i="30"/>
  <c r="S130" i="30" s="1"/>
  <c r="X130" i="30" s="1"/>
  <c r="AP130" i="30"/>
  <c r="L131" i="30"/>
  <c r="S131" i="30" s="1"/>
  <c r="AC131" i="30" s="1"/>
  <c r="AJ131" i="30" s="1"/>
  <c r="AQ131" i="30" s="1"/>
  <c r="AI134" i="30"/>
  <c r="L126" i="30"/>
  <c r="S126" i="30" s="1"/>
  <c r="BF127" i="30"/>
  <c r="AB128" i="30"/>
  <c r="R130" i="30"/>
  <c r="AP131" i="30"/>
  <c r="CD131" i="30"/>
  <c r="K132" i="30"/>
  <c r="BM133" i="30"/>
  <c r="L134" i="30"/>
  <c r="S134" i="30" s="1"/>
  <c r="BM134" i="30"/>
  <c r="B4" i="31"/>
  <c r="B34" i="31" s="1"/>
  <c r="B204" i="31" s="1"/>
  <c r="B206" i="31" s="1"/>
  <c r="F4" i="31"/>
  <c r="F34" i="31" s="1"/>
  <c r="J4" i="31"/>
  <c r="J34" i="31" s="1"/>
  <c r="K6" i="30"/>
  <c r="CD6" i="30"/>
  <c r="K7" i="30"/>
  <c r="AP7" i="30"/>
  <c r="BM7" i="30"/>
  <c r="CK7" i="30"/>
  <c r="AI8" i="30"/>
  <c r="K11" i="30"/>
  <c r="AI11" i="30"/>
  <c r="CK11" i="30"/>
  <c r="K12" i="30"/>
  <c r="BF12" i="30"/>
  <c r="BT12" i="30"/>
  <c r="O18" i="30"/>
  <c r="R18" i="30" s="1"/>
  <c r="CD13" i="30"/>
  <c r="AI15" i="30"/>
  <c r="AP16" i="30"/>
  <c r="AP18" i="30"/>
  <c r="P30" i="30"/>
  <c r="L4" i="31"/>
  <c r="L34" i="31" s="1"/>
  <c r="I24" i="30"/>
  <c r="AP6" i="30"/>
  <c r="BT6" i="30"/>
  <c r="AB7" i="30"/>
  <c r="BT7" i="30"/>
  <c r="AP8" i="30"/>
  <c r="H10" i="30"/>
  <c r="H34" i="30" s="1"/>
  <c r="AM10" i="30"/>
  <c r="AM34" i="30" s="1"/>
  <c r="AN34" i="30" s="1"/>
  <c r="BT11" i="30"/>
  <c r="CR11" i="30"/>
  <c r="BM12" i="30"/>
  <c r="CK12" i="30"/>
  <c r="L13" i="30"/>
  <c r="S13" i="30" s="1"/>
  <c r="X13" i="30" s="1"/>
  <c r="H15" i="30"/>
  <c r="R15" i="30" s="1"/>
  <c r="K16" i="30"/>
  <c r="AB15" i="30"/>
  <c r="R19" i="30"/>
  <c r="P29" i="30"/>
  <c r="BF39" i="30"/>
  <c r="CR27" i="30"/>
  <c r="CR47" i="30"/>
  <c r="CO83" i="30"/>
  <c r="CR86" i="30"/>
  <c r="CR110" i="30"/>
  <c r="BG67" i="30"/>
  <c r="BN67" i="30" s="1"/>
  <c r="BU67" i="30" s="1"/>
  <c r="AW67" i="30"/>
  <c r="AV67" i="30"/>
  <c r="AZ67" i="30"/>
  <c r="CV67" i="30" s="1"/>
  <c r="CX67" i="30" s="1"/>
  <c r="BX49" i="30"/>
  <c r="CR122" i="30"/>
  <c r="CO116" i="30"/>
  <c r="CR111" i="30"/>
  <c r="CR84" i="30"/>
  <c r="CR87" i="30"/>
  <c r="CR89" i="30"/>
  <c r="CR90" i="30"/>
  <c r="CR91" i="30"/>
  <c r="CR69" i="30"/>
  <c r="CR75" i="30"/>
  <c r="CR78" i="30"/>
  <c r="CR79" i="30"/>
  <c r="CR70" i="30"/>
  <c r="CR64" i="30"/>
  <c r="CR60" i="30"/>
  <c r="CR63" i="30"/>
  <c r="CR51" i="30"/>
  <c r="CR52" i="30"/>
  <c r="CR53" i="30"/>
  <c r="CR54" i="30"/>
  <c r="CR55" i="30"/>
  <c r="CR56" i="30"/>
  <c r="CR57" i="30"/>
  <c r="CR58" i="30"/>
  <c r="CR59" i="30"/>
  <c r="CR62" i="30"/>
  <c r="CR65" i="30"/>
  <c r="CR40" i="30"/>
  <c r="CR42" i="30"/>
  <c r="CR44" i="30"/>
  <c r="CR61" i="30"/>
  <c r="CR23" i="30"/>
  <c r="CO22" i="30"/>
  <c r="CR126" i="30"/>
  <c r="CR127" i="30"/>
  <c r="CR129" i="30"/>
  <c r="CR131" i="30"/>
  <c r="N4" i="31"/>
  <c r="CR133" i="30"/>
  <c r="CR128" i="30"/>
  <c r="CR12" i="30"/>
  <c r="CO10" i="30"/>
  <c r="CP26" i="30" s="1"/>
  <c r="CR8" i="30"/>
  <c r="CR6" i="30"/>
  <c r="CR7" i="30"/>
  <c r="CO33" i="30"/>
  <c r="CP33" i="30" s="1"/>
  <c r="CK119" i="30"/>
  <c r="CK122" i="30"/>
  <c r="CK98" i="30"/>
  <c r="CR96" i="30"/>
  <c r="CR94" i="30"/>
  <c r="CR97" i="30"/>
  <c r="CK102" i="30"/>
  <c r="CK94" i="30"/>
  <c r="CK86" i="30"/>
  <c r="CK87" i="30"/>
  <c r="CK84" i="30"/>
  <c r="CK85" i="30"/>
  <c r="CK72" i="30"/>
  <c r="CK79" i="30"/>
  <c r="CK76" i="30"/>
  <c r="CK77" i="30"/>
  <c r="CK69" i="30"/>
  <c r="CK71" i="30"/>
  <c r="CK74" i="30"/>
  <c r="CK80" i="30"/>
  <c r="CK52" i="30"/>
  <c r="CK60" i="30"/>
  <c r="CR49" i="30"/>
  <c r="CK47" i="30"/>
  <c r="CK50" i="30"/>
  <c r="CK48" i="30"/>
  <c r="CR50" i="30"/>
  <c r="CK54" i="30"/>
  <c r="CK58" i="30"/>
  <c r="CK61" i="30"/>
  <c r="CK62" i="30"/>
  <c r="CK63" i="30"/>
  <c r="CK64" i="30"/>
  <c r="CK42" i="30"/>
  <c r="CK51" i="30"/>
  <c r="CR48" i="30"/>
  <c r="CK43" i="30"/>
  <c r="CK49" i="30"/>
  <c r="CK53" i="30"/>
  <c r="CK57" i="30"/>
  <c r="CK65" i="30"/>
  <c r="CR24" i="30"/>
  <c r="CK24" i="30"/>
  <c r="CK128" i="30"/>
  <c r="CK130" i="30"/>
  <c r="CK126" i="30"/>
  <c r="CH125" i="30"/>
  <c r="CK127" i="30"/>
  <c r="CK133" i="30"/>
  <c r="CK129" i="30"/>
  <c r="CK18" i="30"/>
  <c r="CR16" i="30"/>
  <c r="CR19" i="30"/>
  <c r="CD118" i="30"/>
  <c r="CD119" i="30"/>
  <c r="CD120" i="30"/>
  <c r="CK110" i="30"/>
  <c r="CD85" i="30"/>
  <c r="CD86" i="30"/>
  <c r="CK111" i="30"/>
  <c r="CD84" i="30"/>
  <c r="CD69" i="30"/>
  <c r="CD77" i="30"/>
  <c r="CD75" i="30"/>
  <c r="CD72" i="30"/>
  <c r="CD71" i="30"/>
  <c r="CD78" i="30"/>
  <c r="CD80" i="30"/>
  <c r="CD43" i="30"/>
  <c r="CD56" i="30"/>
  <c r="CD54" i="30"/>
  <c r="CD47" i="30"/>
  <c r="CD52" i="30"/>
  <c r="CD61" i="30"/>
  <c r="CD62" i="30"/>
  <c r="CD63" i="30"/>
  <c r="CD46" i="30"/>
  <c r="CD58" i="30"/>
  <c r="CD42" i="30"/>
  <c r="CA39" i="30"/>
  <c r="CD49" i="30"/>
  <c r="CD53" i="30"/>
  <c r="CD55" i="30"/>
  <c r="CD57" i="30"/>
  <c r="CD59" i="30"/>
  <c r="CD64" i="30"/>
  <c r="CD50" i="30"/>
  <c r="CD51" i="30"/>
  <c r="CD60" i="30"/>
  <c r="CD65" i="30"/>
  <c r="CA23" i="30"/>
  <c r="CK23" i="30" s="1"/>
  <c r="CD24" i="30"/>
  <c r="CD129" i="30"/>
  <c r="CD127" i="30"/>
  <c r="CD132" i="30"/>
  <c r="CK6" i="30"/>
  <c r="CD8" i="30"/>
  <c r="CD15" i="30"/>
  <c r="CK16" i="30"/>
  <c r="CD7" i="30"/>
  <c r="CK19" i="30"/>
  <c r="CA10" i="30"/>
  <c r="CD16" i="30"/>
  <c r="CD19" i="30"/>
  <c r="CD11" i="30"/>
  <c r="AT83" i="30"/>
  <c r="BZ9" i="30"/>
  <c r="X16" i="30"/>
  <c r="F8" i="30"/>
  <c r="CP27" i="30"/>
  <c r="B35" i="30"/>
  <c r="C30" i="30"/>
  <c r="C29" i="30"/>
  <c r="B4" i="30"/>
  <c r="C5" i="30" s="1"/>
  <c r="C35" i="30"/>
  <c r="K8" i="30"/>
  <c r="Z26" i="30"/>
  <c r="CR13" i="30"/>
  <c r="CK13" i="30"/>
  <c r="BC35" i="30"/>
  <c r="BD35" i="30" s="1"/>
  <c r="BD29" i="30"/>
  <c r="BD30" i="30"/>
  <c r="AI16" i="30"/>
  <c r="CK15" i="30"/>
  <c r="CA35" i="30"/>
  <c r="CB35" i="30" s="1"/>
  <c r="CB29" i="30"/>
  <c r="BG20" i="30"/>
  <c r="BN20" i="30" s="1"/>
  <c r="BU20" i="30" s="1"/>
  <c r="AW20" i="30"/>
  <c r="AU24" i="30"/>
  <c r="Z27" i="30"/>
  <c r="V38" i="30"/>
  <c r="L43" i="30"/>
  <c r="S43" i="30" s="1"/>
  <c r="K43" i="30"/>
  <c r="AU4" i="30"/>
  <c r="BX7" i="30"/>
  <c r="L8" i="30"/>
  <c r="S8" i="30" s="1"/>
  <c r="O10" i="30"/>
  <c r="R10" i="30" s="1"/>
  <c r="AI10" i="30"/>
  <c r="BC10" i="30"/>
  <c r="BJ10" i="30"/>
  <c r="BQ10" i="30"/>
  <c r="AU11" i="30"/>
  <c r="BF11" i="30"/>
  <c r="BM11" i="30"/>
  <c r="CH10" i="30"/>
  <c r="CV11" i="30"/>
  <c r="BF15" i="30"/>
  <c r="AN30" i="30"/>
  <c r="BM16" i="30"/>
  <c r="BF16" i="30"/>
  <c r="CV16" i="30"/>
  <c r="BX17" i="30"/>
  <c r="CV17" i="30"/>
  <c r="CX17" i="30" s="1"/>
  <c r="L19" i="30"/>
  <c r="AU19" i="30"/>
  <c r="CR18" i="30"/>
  <c r="CX20" i="30"/>
  <c r="BT23" i="30"/>
  <c r="BM23" i="30"/>
  <c r="AT23" i="30"/>
  <c r="AZ24" i="30"/>
  <c r="BT24" i="30"/>
  <c r="BM24" i="30"/>
  <c r="I26" i="30"/>
  <c r="C27" i="30"/>
  <c r="R27" i="30"/>
  <c r="AB27" i="30"/>
  <c r="AP27" i="30"/>
  <c r="AI27" i="30"/>
  <c r="AF26" i="30"/>
  <c r="AI26" i="30" s="1"/>
  <c r="CV27" i="30"/>
  <c r="BX27" i="30"/>
  <c r="CD27" i="30"/>
  <c r="BT27" i="30"/>
  <c r="BQ26" i="30"/>
  <c r="BT26" i="30" s="1"/>
  <c r="CR26" i="30"/>
  <c r="K30" i="30"/>
  <c r="BR30" i="30"/>
  <c r="CB30" i="30"/>
  <c r="CV31" i="30"/>
  <c r="CX31" i="30" s="1"/>
  <c r="BX31" i="30"/>
  <c r="C34" i="30"/>
  <c r="L40" i="30"/>
  <c r="E39" i="30"/>
  <c r="K40" i="30"/>
  <c r="BM40" i="30"/>
  <c r="CK40" i="30"/>
  <c r="AZ43" i="30"/>
  <c r="L44" i="30"/>
  <c r="S44" i="30" s="1"/>
  <c r="K44" i="30"/>
  <c r="BM44" i="30"/>
  <c r="CK44" i="30"/>
  <c r="AC47" i="30"/>
  <c r="AJ47" i="30" s="1"/>
  <c r="AQ47" i="30" s="1"/>
  <c r="R49" i="30"/>
  <c r="L49" i="30"/>
  <c r="S49" i="30" s="1"/>
  <c r="H39" i="30"/>
  <c r="K49" i="30"/>
  <c r="AU133" i="30"/>
  <c r="AU134" i="30"/>
  <c r="AU131" i="30"/>
  <c r="AU138" i="30"/>
  <c r="AU132" i="30"/>
  <c r="AU126" i="30"/>
  <c r="AU130" i="30"/>
  <c r="AU127" i="30"/>
  <c r="AU123" i="30"/>
  <c r="AU128" i="30"/>
  <c r="AU120" i="30"/>
  <c r="AU129" i="30"/>
  <c r="AU119" i="30"/>
  <c r="AU122" i="30"/>
  <c r="AU118" i="30"/>
  <c r="AU117" i="30"/>
  <c r="AU111" i="30"/>
  <c r="AU110" i="30"/>
  <c r="AU121" i="30"/>
  <c r="AU106" i="30"/>
  <c r="AU105" i="30"/>
  <c r="AU99" i="30"/>
  <c r="AU102" i="30"/>
  <c r="AU98" i="30"/>
  <c r="AU97" i="30"/>
  <c r="AU96" i="30"/>
  <c r="AU95" i="30"/>
  <c r="AU94" i="30"/>
  <c r="AU101" i="30"/>
  <c r="AU87" i="30"/>
  <c r="AU86" i="30"/>
  <c r="AU85" i="30"/>
  <c r="AU84" i="30"/>
  <c r="AU83" i="30"/>
  <c r="AU81" i="30"/>
  <c r="AU80" i="30"/>
  <c r="AU79" i="30"/>
  <c r="AU78" i="30"/>
  <c r="AU77" i="30"/>
  <c r="AU76" i="30"/>
  <c r="AU100" i="30"/>
  <c r="AU73" i="30"/>
  <c r="AU69" i="30"/>
  <c r="AU65" i="30"/>
  <c r="AU64" i="30"/>
  <c r="AU63" i="30"/>
  <c r="AU62" i="30"/>
  <c r="AU61" i="30"/>
  <c r="AU60" i="30"/>
  <c r="AU59" i="30"/>
  <c r="AU58" i="30"/>
  <c r="AU57" i="30"/>
  <c r="AU56" i="30"/>
  <c r="AU55" i="30"/>
  <c r="AU54" i="30"/>
  <c r="AU53" i="30"/>
  <c r="AU52" i="30"/>
  <c r="AU51" i="30"/>
  <c r="AU50" i="30"/>
  <c r="AU49" i="30"/>
  <c r="AU48" i="30"/>
  <c r="AU47" i="30"/>
  <c r="AU46" i="30"/>
  <c r="AU72" i="30"/>
  <c r="AU75" i="30"/>
  <c r="AU71" i="30"/>
  <c r="AU89" i="30"/>
  <c r="AU12" i="30"/>
  <c r="AU88" i="30"/>
  <c r="AU66" i="30"/>
  <c r="AU15" i="30"/>
  <c r="AU13" i="30"/>
  <c r="AU91" i="30"/>
  <c r="AU45" i="30"/>
  <c r="AU44" i="30"/>
  <c r="AU43" i="30"/>
  <c r="AU42" i="30"/>
  <c r="AU41" i="30"/>
  <c r="AU40" i="30"/>
  <c r="AU18" i="30"/>
  <c r="B33" i="30"/>
  <c r="C33" i="30" s="1"/>
  <c r="AG27" i="30"/>
  <c r="CD12" i="30"/>
  <c r="AU30" i="30"/>
  <c r="Z30" i="30"/>
  <c r="BK30" i="30"/>
  <c r="AU23" i="30"/>
  <c r="L23" i="30"/>
  <c r="I27" i="30"/>
  <c r="BC22" i="30"/>
  <c r="BM26" i="30"/>
  <c r="CO39" i="30"/>
  <c r="CR46" i="30"/>
  <c r="BX48" i="30"/>
  <c r="CV48" i="30"/>
  <c r="AI49" i="30"/>
  <c r="Y39" i="30"/>
  <c r="AB49" i="30"/>
  <c r="BX62" i="30"/>
  <c r="AC66" i="30"/>
  <c r="AJ66" i="30" s="1"/>
  <c r="AQ66" i="30" s="1"/>
  <c r="X66" i="30"/>
  <c r="W138" i="30"/>
  <c r="W134" i="30"/>
  <c r="W133" i="30"/>
  <c r="W128" i="30"/>
  <c r="W132" i="30"/>
  <c r="W129" i="30"/>
  <c r="W125" i="30"/>
  <c r="W123" i="30"/>
  <c r="W130" i="30"/>
  <c r="W127" i="30"/>
  <c r="W126" i="30"/>
  <c r="W119" i="30"/>
  <c r="W131" i="30"/>
  <c r="W122" i="30"/>
  <c r="W121" i="30"/>
  <c r="W118" i="30"/>
  <c r="W117" i="30"/>
  <c r="W116" i="30"/>
  <c r="W111" i="30"/>
  <c r="W110" i="30"/>
  <c r="W120" i="30"/>
  <c r="W102" i="30"/>
  <c r="W98" i="30"/>
  <c r="W106" i="30"/>
  <c r="W105" i="30"/>
  <c r="W101" i="30"/>
  <c r="W97" i="30"/>
  <c r="W96" i="30"/>
  <c r="W95" i="30"/>
  <c r="W94" i="30"/>
  <c r="W93" i="30"/>
  <c r="W100" i="30"/>
  <c r="W99" i="30"/>
  <c r="W87" i="30"/>
  <c r="W86" i="30"/>
  <c r="W85" i="30"/>
  <c r="W84" i="30"/>
  <c r="W83" i="30"/>
  <c r="W91" i="30"/>
  <c r="W90" i="30"/>
  <c r="W89" i="30"/>
  <c r="W81" i="30"/>
  <c r="W80" i="30"/>
  <c r="W79" i="30"/>
  <c r="W78" i="30"/>
  <c r="W77" i="30"/>
  <c r="W76" i="30"/>
  <c r="W88" i="30"/>
  <c r="W72" i="30"/>
  <c r="W70" i="30"/>
  <c r="W69" i="30"/>
  <c r="W68" i="30"/>
  <c r="W66" i="30"/>
  <c r="W65" i="30"/>
  <c r="W64" i="30"/>
  <c r="W63" i="30"/>
  <c r="W62" i="30"/>
  <c r="W61" i="30"/>
  <c r="W60" i="30"/>
  <c r="W59" i="30"/>
  <c r="W58" i="30"/>
  <c r="W57" i="30"/>
  <c r="W56" i="30"/>
  <c r="W55" i="30"/>
  <c r="W54" i="30"/>
  <c r="W53" i="30"/>
  <c r="W52" i="30"/>
  <c r="W51" i="30"/>
  <c r="W50" i="30"/>
  <c r="W49" i="30"/>
  <c r="W48" i="30"/>
  <c r="W47" i="30"/>
  <c r="W46" i="30"/>
  <c r="W75" i="30"/>
  <c r="W71" i="30"/>
  <c r="W104" i="30"/>
  <c r="W74" i="30"/>
  <c r="W73" i="30"/>
  <c r="W18" i="30"/>
  <c r="W16" i="30"/>
  <c r="W10" i="30"/>
  <c r="W19" i="30"/>
  <c r="W45" i="30"/>
  <c r="W44" i="30"/>
  <c r="W43" i="30"/>
  <c r="W42" i="30"/>
  <c r="W41" i="30"/>
  <c r="W40" i="30"/>
  <c r="W39" i="30"/>
  <c r="W24" i="30"/>
  <c r="W6" i="30"/>
  <c r="AB6" i="30"/>
  <c r="BX6" i="30"/>
  <c r="L7" i="30"/>
  <c r="S7" i="30" s="1"/>
  <c r="AU8" i="30"/>
  <c r="CP8" i="30"/>
  <c r="AV9" i="30"/>
  <c r="CV9" i="30"/>
  <c r="CX9" i="30" s="1"/>
  <c r="F27" i="30"/>
  <c r="F26" i="30"/>
  <c r="E34" i="30"/>
  <c r="K34" i="30" s="1"/>
  <c r="K10" i="30"/>
  <c r="W26" i="30"/>
  <c r="V34" i="30"/>
  <c r="W34" i="30" s="1"/>
  <c r="W27" i="30"/>
  <c r="L11" i="30"/>
  <c r="R12" i="30"/>
  <c r="AZ13" i="30"/>
  <c r="BG14" i="30"/>
  <c r="BN14" i="30" s="1"/>
  <c r="BU14" i="30" s="1"/>
  <c r="AW14" i="30"/>
  <c r="BB14" i="30" s="1"/>
  <c r="BX14" i="30"/>
  <c r="BT15" i="30"/>
  <c r="CO35" i="30"/>
  <c r="CP35" i="30" s="1"/>
  <c r="CP29" i="30"/>
  <c r="CP30" i="30"/>
  <c r="AU16" i="30"/>
  <c r="AI19" i="30"/>
  <c r="Y18" i="30"/>
  <c r="AI18" i="30" s="1"/>
  <c r="BF18" i="30"/>
  <c r="BX19" i="30"/>
  <c r="AZ18" i="30"/>
  <c r="BT19" i="30"/>
  <c r="BM19" i="30"/>
  <c r="BJ18" i="30"/>
  <c r="BM18" i="30" s="1"/>
  <c r="CV19" i="30"/>
  <c r="BJ22" i="30"/>
  <c r="I23" i="30"/>
  <c r="C26" i="30"/>
  <c r="AB26" i="30"/>
  <c r="R26" i="30"/>
  <c r="CX28" i="30"/>
  <c r="BK29" i="30"/>
  <c r="AI29" i="30"/>
  <c r="AB29" i="30"/>
  <c r="BT29" i="30"/>
  <c r="I34" i="30"/>
  <c r="BM39" i="30"/>
  <c r="AZ40" i="30"/>
  <c r="L41" i="30"/>
  <c r="S41" i="30" s="1"/>
  <c r="K41" i="30"/>
  <c r="BM41" i="30"/>
  <c r="CK41" i="30"/>
  <c r="AZ44" i="30"/>
  <c r="L45" i="30"/>
  <c r="S45" i="30" s="1"/>
  <c r="K45" i="30"/>
  <c r="BM45" i="30"/>
  <c r="CK45" i="30"/>
  <c r="AB46" i="30"/>
  <c r="O39" i="30"/>
  <c r="AF39" i="30"/>
  <c r="AP46" i="30"/>
  <c r="CD48" i="30"/>
  <c r="BQ39" i="30"/>
  <c r="BT39" i="30" s="1"/>
  <c r="BT48" i="30"/>
  <c r="AU74" i="30"/>
  <c r="R79" i="30"/>
  <c r="L79" i="30"/>
  <c r="S79" i="30" s="1"/>
  <c r="H68" i="30"/>
  <c r="CK100" i="30"/>
  <c r="CA93" i="30"/>
  <c r="K101" i="30"/>
  <c r="L101" i="30"/>
  <c r="S101" i="30" s="1"/>
  <c r="E93" i="30"/>
  <c r="AU6" i="30"/>
  <c r="AU10" i="30"/>
  <c r="BT16" i="30"/>
  <c r="BB20" i="30"/>
  <c r="Y35" i="30"/>
  <c r="AZ42" i="30"/>
  <c r="L6" i="30"/>
  <c r="AU7" i="30"/>
  <c r="C8" i="30"/>
  <c r="I8" i="30"/>
  <c r="AU27" i="30"/>
  <c r="AZ10" i="30"/>
  <c r="BF10" i="30"/>
  <c r="CB27" i="30"/>
  <c r="BF13" i="30"/>
  <c r="AP13" i="30"/>
  <c r="W15" i="30"/>
  <c r="BM15" i="30"/>
  <c r="CR15" i="30"/>
  <c r="CI30" i="30"/>
  <c r="AP15" i="30"/>
  <c r="AF35" i="30"/>
  <c r="AG35" i="30" s="1"/>
  <c r="AG29" i="30"/>
  <c r="BQ35" i="30"/>
  <c r="BR29" i="30"/>
  <c r="BG17" i="30"/>
  <c r="BN17" i="30" s="1"/>
  <c r="BU17" i="30" s="1"/>
  <c r="AW17" i="30"/>
  <c r="BB17" i="30" s="1"/>
  <c r="K18" i="30"/>
  <c r="AV20" i="30"/>
  <c r="BG21" i="30"/>
  <c r="BN21" i="30" s="1"/>
  <c r="BU21" i="30" s="1"/>
  <c r="AW21" i="30"/>
  <c r="BB21" i="30" s="1"/>
  <c r="C23" i="30"/>
  <c r="R23" i="30"/>
  <c r="CP23" i="30"/>
  <c r="C24" i="30"/>
  <c r="AB24" i="30"/>
  <c r="R24" i="30"/>
  <c r="BD24" i="30"/>
  <c r="CP24" i="30"/>
  <c r="BG25" i="30"/>
  <c r="BN25" i="30" s="1"/>
  <c r="BU25" i="30" s="1"/>
  <c r="AW25" i="30"/>
  <c r="BB25" i="30"/>
  <c r="BF26" i="30"/>
  <c r="CK27" i="30"/>
  <c r="CA26" i="30"/>
  <c r="CB26" i="30" s="1"/>
  <c r="Z29" i="30"/>
  <c r="BF30" i="30"/>
  <c r="AP30" i="30"/>
  <c r="AM29" i="30"/>
  <c r="CR30" i="30"/>
  <c r="CK30" i="30"/>
  <c r="CH29" i="30"/>
  <c r="CR29" i="30" s="1"/>
  <c r="BG31" i="30"/>
  <c r="BN31" i="30" s="1"/>
  <c r="BU31" i="30" s="1"/>
  <c r="AW31" i="30"/>
  <c r="BB31" i="30" s="1"/>
  <c r="BJ35" i="30"/>
  <c r="W38" i="30"/>
  <c r="AT39" i="30"/>
  <c r="CH39" i="30"/>
  <c r="CK39" i="30" s="1"/>
  <c r="AZ41" i="30"/>
  <c r="L42" i="30"/>
  <c r="S42" i="30" s="1"/>
  <c r="K42" i="30"/>
  <c r="AZ45" i="30"/>
  <c r="CV46" i="30"/>
  <c r="BX46" i="30"/>
  <c r="CR73" i="30"/>
  <c r="CK73" i="30"/>
  <c r="CH68" i="30"/>
  <c r="O83" i="30"/>
  <c r="AB84" i="30"/>
  <c r="AU90" i="30"/>
  <c r="BF98" i="30"/>
  <c r="AP98" i="30"/>
  <c r="AM93" i="30"/>
  <c r="AP93" i="30" s="1"/>
  <c r="K24" i="30"/>
  <c r="K27" i="30"/>
  <c r="BX28" i="30"/>
  <c r="BZ28" i="30" s="1"/>
  <c r="W29" i="30"/>
  <c r="F30" i="30"/>
  <c r="V35" i="30"/>
  <c r="W35" i="30" s="1"/>
  <c r="K46" i="30"/>
  <c r="R48" i="30"/>
  <c r="AI48" i="30"/>
  <c r="BX51" i="30"/>
  <c r="CV61" i="30"/>
  <c r="CV65" i="30"/>
  <c r="CK70" i="30"/>
  <c r="CA68" i="30"/>
  <c r="K71" i="30"/>
  <c r="L71" i="30"/>
  <c r="S71" i="30" s="1"/>
  <c r="E68" i="30"/>
  <c r="K68" i="30" s="1"/>
  <c r="K75" i="30"/>
  <c r="L75" i="30"/>
  <c r="S75" i="30" s="1"/>
  <c r="BX85" i="30"/>
  <c r="CV85" i="30"/>
  <c r="BX87" i="30"/>
  <c r="CV87" i="30"/>
  <c r="X97" i="30"/>
  <c r="BQ18" i="30"/>
  <c r="CD18" i="30" s="1"/>
  <c r="K19" i="30"/>
  <c r="BX20" i="30"/>
  <c r="BZ20" i="30" s="1"/>
  <c r="BX21" i="30"/>
  <c r="BX25" i="30"/>
  <c r="AT29" i="30"/>
  <c r="AU29" i="30" s="1"/>
  <c r="AZ30" i="30"/>
  <c r="R47" i="30"/>
  <c r="AI47" i="30"/>
  <c r="BT47" i="30"/>
  <c r="CV47" i="30"/>
  <c r="K48" i="30"/>
  <c r="R51" i="30"/>
  <c r="AI51" i="30"/>
  <c r="CV60" i="30"/>
  <c r="R62" i="30"/>
  <c r="AI63" i="30"/>
  <c r="CV64" i="30"/>
  <c r="AB69" i="30"/>
  <c r="AZ71" i="30"/>
  <c r="AT68" i="30"/>
  <c r="AZ75" i="30"/>
  <c r="AT26" i="30"/>
  <c r="AT34" i="30" s="1"/>
  <c r="R46" i="30"/>
  <c r="AI46" i="30"/>
  <c r="BM46" i="30"/>
  <c r="K47" i="30"/>
  <c r="L48" i="30"/>
  <c r="S48" i="30" s="1"/>
  <c r="R50" i="30"/>
  <c r="AI50" i="30"/>
  <c r="BT50" i="30"/>
  <c r="CV50" i="30"/>
  <c r="K51" i="30"/>
  <c r="CV51" i="30"/>
  <c r="CV52" i="30"/>
  <c r="CV53" i="30"/>
  <c r="CV54" i="30"/>
  <c r="CV55" i="30"/>
  <c r="CV56" i="30"/>
  <c r="CV57" i="30"/>
  <c r="CV58" i="30"/>
  <c r="CV59" i="30"/>
  <c r="R61" i="30"/>
  <c r="BX61" i="30"/>
  <c r="AI62" i="30"/>
  <c r="CV63" i="30"/>
  <c r="R65" i="30"/>
  <c r="BX65" i="30"/>
  <c r="CV69" i="30"/>
  <c r="CD70" i="30"/>
  <c r="BQ68" i="30"/>
  <c r="BT71" i="30"/>
  <c r="BM71" i="30"/>
  <c r="BJ68" i="30"/>
  <c r="AI72" i="30"/>
  <c r="Y68" i="30"/>
  <c r="AM68" i="30"/>
  <c r="BF72" i="30"/>
  <c r="AP72" i="30"/>
  <c r="BM72" i="30"/>
  <c r="BC68" i="30"/>
  <c r="CO68" i="30"/>
  <c r="CD74" i="30"/>
  <c r="BT75" i="30"/>
  <c r="BM75" i="30"/>
  <c r="CV81" i="30"/>
  <c r="BX81" i="30"/>
  <c r="BX84" i="30"/>
  <c r="CV84" i="30"/>
  <c r="BX86" i="30"/>
  <c r="CV86" i="30"/>
  <c r="CR88" i="30"/>
  <c r="CH83" i="30"/>
  <c r="L52" i="30"/>
  <c r="S52" i="30" s="1"/>
  <c r="L53" i="30"/>
  <c r="S53" i="30" s="1"/>
  <c r="L54" i="30"/>
  <c r="S54" i="30" s="1"/>
  <c r="L55" i="30"/>
  <c r="S55" i="30" s="1"/>
  <c r="L56" i="30"/>
  <c r="S56" i="30" s="1"/>
  <c r="L57" i="30"/>
  <c r="S57" i="30" s="1"/>
  <c r="L58" i="30"/>
  <c r="S58" i="30" s="1"/>
  <c r="L59" i="30"/>
  <c r="S59" i="30" s="1"/>
  <c r="L60" i="30"/>
  <c r="S60" i="30" s="1"/>
  <c r="L61" i="30"/>
  <c r="S61" i="30" s="1"/>
  <c r="L62" i="30"/>
  <c r="S62" i="30" s="1"/>
  <c r="L63" i="30"/>
  <c r="S63" i="30" s="1"/>
  <c r="L64" i="30"/>
  <c r="S64" i="30" s="1"/>
  <c r="L65" i="30"/>
  <c r="S65" i="30" s="1"/>
  <c r="L69" i="30"/>
  <c r="L70" i="30"/>
  <c r="S70" i="30" s="1"/>
  <c r="AB72" i="30"/>
  <c r="AZ72" i="30"/>
  <c r="AZ76" i="30"/>
  <c r="AZ77" i="30"/>
  <c r="AB78" i="30"/>
  <c r="CV78" i="30"/>
  <c r="BX78" i="30"/>
  <c r="BM88" i="30"/>
  <c r="BC83" i="30"/>
  <c r="BM83" i="30" s="1"/>
  <c r="AI94" i="30"/>
  <c r="Y93" i="30"/>
  <c r="X96" i="30"/>
  <c r="BX66" i="30"/>
  <c r="L72" i="30"/>
  <c r="S72" i="30" s="1"/>
  <c r="K73" i="30"/>
  <c r="AB73" i="30"/>
  <c r="AZ73" i="30"/>
  <c r="BT76" i="30"/>
  <c r="BT77" i="30"/>
  <c r="AB79" i="30"/>
  <c r="CV79" i="30"/>
  <c r="BX79" i="30"/>
  <c r="L80" i="30"/>
  <c r="S80" i="30" s="1"/>
  <c r="BT80" i="30"/>
  <c r="CR80" i="30"/>
  <c r="BB82" i="30"/>
  <c r="R84" i="30"/>
  <c r="R85" i="30"/>
  <c r="R86" i="30"/>
  <c r="R87" i="30"/>
  <c r="R88" i="30"/>
  <c r="AM83" i="30"/>
  <c r="BF83" i="30" s="1"/>
  <c r="BF88" i="30"/>
  <c r="AP88" i="30"/>
  <c r="BF89" i="30"/>
  <c r="AP89" i="30"/>
  <c r="BF90" i="30"/>
  <c r="AP90" i="30"/>
  <c r="BF91" i="30"/>
  <c r="AP91" i="30"/>
  <c r="BM98" i="30"/>
  <c r="BC93" i="30"/>
  <c r="AZ108" i="30"/>
  <c r="AV108" i="30"/>
  <c r="AZ70" i="30"/>
  <c r="BT70" i="30"/>
  <c r="CR72" i="30"/>
  <c r="L73" i="30"/>
  <c r="S73" i="30" s="1"/>
  <c r="AP73" i="30"/>
  <c r="K74" i="30"/>
  <c r="AB74" i="30"/>
  <c r="AZ74" i="30"/>
  <c r="BT74" i="30"/>
  <c r="AB76" i="30"/>
  <c r="BM76" i="30"/>
  <c r="CR76" i="30"/>
  <c r="AB77" i="30"/>
  <c r="BM77" i="30"/>
  <c r="CR77" i="30"/>
  <c r="K79" i="30"/>
  <c r="AB80" i="30"/>
  <c r="CV80" i="30"/>
  <c r="BX80" i="30"/>
  <c r="L81" i="30"/>
  <c r="S81" i="30" s="1"/>
  <c r="BT81" i="30"/>
  <c r="CR81" i="30"/>
  <c r="AI84" i="30"/>
  <c r="AI85" i="30"/>
  <c r="AI86" i="30"/>
  <c r="AI87" i="30"/>
  <c r="S94" i="30"/>
  <c r="BX82" i="30"/>
  <c r="BZ82" i="30" s="1"/>
  <c r="L84" i="30"/>
  <c r="L85" i="30"/>
  <c r="S85" i="30" s="1"/>
  <c r="L86" i="30"/>
  <c r="S86" i="30" s="1"/>
  <c r="L87" i="30"/>
  <c r="S87" i="30" s="1"/>
  <c r="L88" i="30"/>
  <c r="S88" i="30" s="1"/>
  <c r="CK88" i="30"/>
  <c r="CK89" i="30"/>
  <c r="CK90" i="30"/>
  <c r="CD91" i="30"/>
  <c r="CK91" i="30"/>
  <c r="AZ92" i="30"/>
  <c r="AV92" i="30"/>
  <c r="AB94" i="30"/>
  <c r="BT94" i="30"/>
  <c r="CD94" i="30"/>
  <c r="AB95" i="30"/>
  <c r="BT95" i="30"/>
  <c r="CD95" i="30"/>
  <c r="AB96" i="30"/>
  <c r="BT96" i="30"/>
  <c r="CD96" i="30"/>
  <c r="AB97" i="30"/>
  <c r="BT97" i="30"/>
  <c r="CD97" i="30"/>
  <c r="AZ101" i="30"/>
  <c r="AT93" i="30"/>
  <c r="BT101" i="30"/>
  <c r="BJ93" i="30"/>
  <c r="CD88" i="30"/>
  <c r="CD89" i="30"/>
  <c r="CD90" i="30"/>
  <c r="CR99" i="30"/>
  <c r="CH93" i="30"/>
  <c r="CR93" i="30" s="1"/>
  <c r="CD100" i="30"/>
  <c r="BF102" i="30"/>
  <c r="AP102" i="30"/>
  <c r="BT123" i="30"/>
  <c r="BM123" i="30"/>
  <c r="CA83" i="30"/>
  <c r="AZ88" i="30"/>
  <c r="L89" i="30"/>
  <c r="S89" i="30" s="1"/>
  <c r="K89" i="30"/>
  <c r="AZ89" i="30"/>
  <c r="L90" i="30"/>
  <c r="S90" i="30" s="1"/>
  <c r="K90" i="30"/>
  <c r="AZ90" i="30"/>
  <c r="L91" i="30"/>
  <c r="S91" i="30" s="1"/>
  <c r="K91" i="30"/>
  <c r="AZ91" i="30"/>
  <c r="BQ93" i="30"/>
  <c r="K94" i="30"/>
  <c r="H93" i="30"/>
  <c r="R94" i="30"/>
  <c r="K95" i="30"/>
  <c r="R95" i="30"/>
  <c r="K96" i="30"/>
  <c r="R96" i="30"/>
  <c r="K97" i="30"/>
  <c r="R97" i="30"/>
  <c r="X98" i="30"/>
  <c r="AC98" i="30"/>
  <c r="AJ98" i="30" s="1"/>
  <c r="AQ98" i="30" s="1"/>
  <c r="L99" i="30"/>
  <c r="S99" i="30" s="1"/>
  <c r="R99" i="30"/>
  <c r="BM101" i="30"/>
  <c r="BF105" i="30"/>
  <c r="AM104" i="30"/>
  <c r="BF104" i="30" s="1"/>
  <c r="CR120" i="30"/>
  <c r="CH116" i="30"/>
  <c r="K98" i="30"/>
  <c r="AB98" i="30"/>
  <c r="AZ98" i="30"/>
  <c r="BT98" i="30"/>
  <c r="CR100" i="30"/>
  <c r="AP101" i="30"/>
  <c r="K102" i="30"/>
  <c r="AB102" i="30"/>
  <c r="AZ102" i="30"/>
  <c r="BT102" i="30"/>
  <c r="AZ107" i="30"/>
  <c r="AT104" i="30"/>
  <c r="AV107" i="30"/>
  <c r="AI110" i="30"/>
  <c r="CV111" i="30"/>
  <c r="CV123" i="30"/>
  <c r="BX123" i="30"/>
  <c r="AW92" i="30"/>
  <c r="O93" i="30"/>
  <c r="K99" i="30"/>
  <c r="AZ99" i="30"/>
  <c r="BT99" i="30"/>
  <c r="CR101" i="30"/>
  <c r="AV103" i="30"/>
  <c r="BG103" i="30"/>
  <c r="BN103" i="30" s="1"/>
  <c r="BU103" i="30" s="1"/>
  <c r="AP105" i="30"/>
  <c r="AP106" i="30"/>
  <c r="CV110" i="30"/>
  <c r="BX94" i="30"/>
  <c r="BX95" i="30"/>
  <c r="BX96" i="30"/>
  <c r="BX97" i="30"/>
  <c r="CR98" i="30"/>
  <c r="AZ100" i="30"/>
  <c r="BT100" i="30"/>
  <c r="CR102" i="30"/>
  <c r="BG107" i="30"/>
  <c r="BN107" i="30" s="1"/>
  <c r="BU107" i="30" s="1"/>
  <c r="AW107" i="30"/>
  <c r="BT104" i="30"/>
  <c r="K105" i="30"/>
  <c r="BT105" i="30"/>
  <c r="BX105" i="30"/>
  <c r="CV105" i="30"/>
  <c r="K106" i="30"/>
  <c r="BT106" i="30"/>
  <c r="BX106" i="30"/>
  <c r="CV106" i="30"/>
  <c r="AZ118" i="30"/>
  <c r="L120" i="30"/>
  <c r="S120" i="30" s="1"/>
  <c r="H116" i="30"/>
  <c r="R120" i="30"/>
  <c r="CK121" i="30"/>
  <c r="CA116" i="30"/>
  <c r="K122" i="30"/>
  <c r="L122" i="30"/>
  <c r="S122" i="30" s="1"/>
  <c r="AZ122" i="30"/>
  <c r="BT122" i="30"/>
  <c r="BM122" i="30"/>
  <c r="AZ117" i="30"/>
  <c r="L118" i="30"/>
  <c r="S118" i="30" s="1"/>
  <c r="K118" i="30"/>
  <c r="BF119" i="30"/>
  <c r="AP119" i="30"/>
  <c r="AM116" i="30"/>
  <c r="CK120" i="30"/>
  <c r="CK123" i="30"/>
  <c r="CR123" i="30"/>
  <c r="BX130" i="30"/>
  <c r="CV130" i="30"/>
  <c r="E116" i="30"/>
  <c r="AT116" i="30"/>
  <c r="BJ116" i="30"/>
  <c r="L117" i="30"/>
  <c r="K117" i="30"/>
  <c r="BM117" i="30"/>
  <c r="BT117" i="30"/>
  <c r="CK117" i="30"/>
  <c r="CR117" i="30"/>
  <c r="BM118" i="30"/>
  <c r="BQ116" i="30"/>
  <c r="CD121" i="30"/>
  <c r="O116" i="30"/>
  <c r="AB116" i="30" s="1"/>
  <c r="BC116" i="30"/>
  <c r="K119" i="30"/>
  <c r="AB119" i="30"/>
  <c r="AZ119" i="30"/>
  <c r="BT119" i="30"/>
  <c r="CR121" i="30"/>
  <c r="AP122" i="30"/>
  <c r="L123" i="30"/>
  <c r="S123" i="30" s="1"/>
  <c r="CR118" i="30"/>
  <c r="K120" i="30"/>
  <c r="AZ120" i="30"/>
  <c r="BT120" i="30"/>
  <c r="CD126" i="30"/>
  <c r="BQ125" i="30"/>
  <c r="CR119" i="30"/>
  <c r="AZ121" i="30"/>
  <c r="BT121" i="30"/>
  <c r="BF126" i="30"/>
  <c r="AP126" i="30"/>
  <c r="BT126" i="30"/>
  <c r="BM128" i="30"/>
  <c r="BC125" i="30"/>
  <c r="CO125" i="30"/>
  <c r="R129" i="30"/>
  <c r="L129" i="30"/>
  <c r="S129" i="30" s="1"/>
  <c r="H125" i="30"/>
  <c r="BX129" i="30"/>
  <c r="CV129" i="30"/>
  <c r="AI126" i="30"/>
  <c r="E125" i="30"/>
  <c r="CA125" i="30"/>
  <c r="R126" i="30"/>
  <c r="AT125" i="30"/>
  <c r="AZ128" i="30"/>
  <c r="AB129" i="30"/>
  <c r="AI133" i="30"/>
  <c r="K130" i="30"/>
  <c r="BT130" i="30"/>
  <c r="AI131" i="30"/>
  <c r="AZ132" i="30"/>
  <c r="R133" i="30"/>
  <c r="AZ135" i="30"/>
  <c r="AV135" i="30"/>
  <c r="K138" i="30"/>
  <c r="R138" i="30"/>
  <c r="L138" i="30"/>
  <c r="S138" i="30" s="1"/>
  <c r="AZ127" i="30"/>
  <c r="BM130" i="30"/>
  <c r="R131" i="30"/>
  <c r="CK131" i="30"/>
  <c r="BF132" i="30"/>
  <c r="BF133" i="30"/>
  <c r="CD133" i="30"/>
  <c r="K133" i="30"/>
  <c r="AP133" i="30"/>
  <c r="BF134" i="30"/>
  <c r="AZ134" i="30"/>
  <c r="CR134" i="30"/>
  <c r="CK134" i="30"/>
  <c r="AP138" i="30"/>
  <c r="AI138" i="30"/>
  <c r="BB136" i="30"/>
  <c r="BX136" i="30"/>
  <c r="BZ136" i="30" s="1"/>
  <c r="CV136" i="30"/>
  <c r="CX136" i="30" s="1"/>
  <c r="CV138" i="30"/>
  <c r="BB138" i="30"/>
  <c r="BT138" i="30"/>
  <c r="E204" i="31"/>
  <c r="E206" i="31" s="1"/>
  <c r="H204" i="31"/>
  <c r="H206" i="31" s="1"/>
  <c r="L36" i="31"/>
  <c r="E4" i="30" l="1"/>
  <c r="F5" i="30" s="1"/>
  <c r="BC33" i="30"/>
  <c r="AP125" i="30"/>
  <c r="BM125" i="30"/>
  <c r="AC130" i="30"/>
  <c r="AJ130" i="30" s="1"/>
  <c r="AQ130" i="30" s="1"/>
  <c r="CR104" i="30"/>
  <c r="BT125" i="30"/>
  <c r="AB93" i="30"/>
  <c r="X106" i="30"/>
  <c r="CK5" i="30"/>
  <c r="K83" i="30"/>
  <c r="AB5" i="30"/>
  <c r="CK116" i="30"/>
  <c r="AG26" i="30"/>
  <c r="N34" i="31"/>
  <c r="N204" i="31" s="1"/>
  <c r="L204" i="31"/>
  <c r="L206" i="31" s="1"/>
  <c r="AI93" i="30"/>
  <c r="AC111" i="30"/>
  <c r="AJ111" i="30" s="1"/>
  <c r="AQ111" i="30" s="1"/>
  <c r="X111" i="30"/>
  <c r="AC110" i="30"/>
  <c r="AJ110" i="30" s="1"/>
  <c r="AQ110" i="30" s="1"/>
  <c r="AW110" i="30" s="1"/>
  <c r="BB110" i="30" s="1"/>
  <c r="BT68" i="30"/>
  <c r="L29" i="30"/>
  <c r="L26" i="30"/>
  <c r="AB125" i="30"/>
  <c r="AN26" i="30"/>
  <c r="K5" i="30"/>
  <c r="L5" i="30"/>
  <c r="AP5" i="30"/>
  <c r="AU70" i="30"/>
  <c r="AU5" i="30"/>
  <c r="I29" i="30"/>
  <c r="AP10" i="30"/>
  <c r="V22" i="30"/>
  <c r="V36" i="30" s="1"/>
  <c r="V33" i="30"/>
  <c r="W33" i="30" s="1"/>
  <c r="AZ15" i="30"/>
  <c r="AC76" i="30"/>
  <c r="AJ76" i="30" s="1"/>
  <c r="AQ76" i="30" s="1"/>
  <c r="AV76" i="30" s="1"/>
  <c r="X128" i="30"/>
  <c r="X100" i="30"/>
  <c r="X102" i="30"/>
  <c r="R68" i="30"/>
  <c r="AC50" i="30"/>
  <c r="AJ50" i="30" s="1"/>
  <c r="AQ50" i="30" s="1"/>
  <c r="BG50" i="30" s="1"/>
  <c r="BN50" i="30" s="1"/>
  <c r="BU50" i="30" s="1"/>
  <c r="X133" i="30"/>
  <c r="AC78" i="30"/>
  <c r="AJ78" i="30" s="1"/>
  <c r="AQ78" i="30" s="1"/>
  <c r="BG78" i="30" s="1"/>
  <c r="BN78" i="30" s="1"/>
  <c r="BU78" i="30" s="1"/>
  <c r="CE78" i="30" s="1"/>
  <c r="CL78" i="30" s="1"/>
  <c r="CS78" i="30" s="1"/>
  <c r="CX78" i="30" s="1"/>
  <c r="X46" i="30"/>
  <c r="I30" i="30"/>
  <c r="K15" i="30"/>
  <c r="K104" i="30"/>
  <c r="K125" i="30"/>
  <c r="AC77" i="30"/>
  <c r="AJ77" i="30" s="1"/>
  <c r="AQ77" i="30" s="1"/>
  <c r="AV77" i="30" s="1"/>
  <c r="H35" i="30"/>
  <c r="I35" i="30" s="1"/>
  <c r="AC51" i="30"/>
  <c r="AJ51" i="30" s="1"/>
  <c r="AQ51" i="30" s="1"/>
  <c r="BG51" i="30" s="1"/>
  <c r="BN51" i="30" s="1"/>
  <c r="BU51" i="30" s="1"/>
  <c r="CE51" i="30" s="1"/>
  <c r="CL51" i="30" s="1"/>
  <c r="CS51" i="30" s="1"/>
  <c r="CX51" i="30" s="1"/>
  <c r="S15" i="30"/>
  <c r="T30" i="30" s="1"/>
  <c r="L104" i="30"/>
  <c r="L15" i="30"/>
  <c r="AC13" i="30"/>
  <c r="AJ13" i="30" s="1"/>
  <c r="AQ13" i="30" s="1"/>
  <c r="AV13" i="30" s="1"/>
  <c r="O4" i="31"/>
  <c r="O34" i="31" s="1"/>
  <c r="H22" i="30"/>
  <c r="R22" i="30" s="1"/>
  <c r="AC74" i="30"/>
  <c r="AJ74" i="30" s="1"/>
  <c r="AQ74" i="30" s="1"/>
  <c r="AV74" i="30" s="1"/>
  <c r="X127" i="30"/>
  <c r="X131" i="30"/>
  <c r="AC132" i="30"/>
  <c r="AJ132" i="30" s="1"/>
  <c r="AQ132" i="30" s="1"/>
  <c r="AV132" i="30" s="1"/>
  <c r="AC119" i="30"/>
  <c r="AJ119" i="30" s="1"/>
  <c r="AQ119" i="30" s="1"/>
  <c r="AV119" i="30" s="1"/>
  <c r="S105" i="30"/>
  <c r="AC105" i="30" s="1"/>
  <c r="E35" i="30"/>
  <c r="F35" i="30" s="1"/>
  <c r="K29" i="30"/>
  <c r="E33" i="30"/>
  <c r="F33" i="30" s="1"/>
  <c r="E22" i="30"/>
  <c r="F22" i="30" s="1"/>
  <c r="O37" i="31"/>
  <c r="O36" i="31" s="1"/>
  <c r="X95" i="30"/>
  <c r="F23" i="30"/>
  <c r="AC121" i="30"/>
  <c r="AJ121" i="30" s="1"/>
  <c r="AQ121" i="30" s="1"/>
  <c r="AV121" i="30" s="1"/>
  <c r="K116" i="30"/>
  <c r="F204" i="31"/>
  <c r="F206" i="31" s="1"/>
  <c r="D72" i="30"/>
  <c r="D118" i="30"/>
  <c r="D120" i="30"/>
  <c r="D105" i="30"/>
  <c r="D101" i="30"/>
  <c r="D90" i="30"/>
  <c r="D98" i="30"/>
  <c r="D94" i="30"/>
  <c r="D85" i="30"/>
  <c r="D71" i="30"/>
  <c r="D78" i="30"/>
  <c r="D70" i="30"/>
  <c r="D63" i="30"/>
  <c r="D59" i="30"/>
  <c r="D55" i="30"/>
  <c r="D51" i="30"/>
  <c r="D43" i="30"/>
  <c r="D81" i="30"/>
  <c r="D39" i="30"/>
  <c r="D100" i="30"/>
  <c r="D50" i="30"/>
  <c r="D46" i="30"/>
  <c r="D138" i="30"/>
  <c r="D117" i="30"/>
  <c r="D123" i="30"/>
  <c r="D111" i="30"/>
  <c r="D93" i="30"/>
  <c r="D89" i="30"/>
  <c r="D97" i="30"/>
  <c r="D88" i="30"/>
  <c r="D84" i="30"/>
  <c r="D83" i="30"/>
  <c r="D77" i="30"/>
  <c r="D69" i="30"/>
  <c r="D62" i="30"/>
  <c r="D58" i="30"/>
  <c r="D54" i="30"/>
  <c r="D47" i="30"/>
  <c r="D42" i="30"/>
  <c r="D68" i="30"/>
  <c r="D49" i="30"/>
  <c r="D124" i="30"/>
  <c r="D121" i="30"/>
  <c r="D119" i="30"/>
  <c r="D110" i="30"/>
  <c r="D99" i="30"/>
  <c r="D96" i="30"/>
  <c r="D87" i="30"/>
  <c r="D80" i="30"/>
  <c r="D79" i="30"/>
  <c r="D76" i="30"/>
  <c r="D65" i="30"/>
  <c r="D61" i="30"/>
  <c r="D57" i="30"/>
  <c r="D53" i="30"/>
  <c r="D45" i="30"/>
  <c r="D41" i="30"/>
  <c r="D66" i="30"/>
  <c r="D38" i="30"/>
  <c r="D122" i="30"/>
  <c r="D106" i="30"/>
  <c r="D91" i="30"/>
  <c r="D95" i="30"/>
  <c r="D75" i="30"/>
  <c r="D73" i="30"/>
  <c r="D60" i="30"/>
  <c r="D52" i="30"/>
  <c r="D40" i="30"/>
  <c r="D116" i="30"/>
  <c r="D104" i="30"/>
  <c r="D102" i="30"/>
  <c r="D86" i="30"/>
  <c r="D74" i="30"/>
  <c r="D64" i="30"/>
  <c r="D56" i="30"/>
  <c r="D44" i="30"/>
  <c r="D48" i="30"/>
  <c r="J204" i="31"/>
  <c r="J206" i="31" s="1"/>
  <c r="CH35" i="30"/>
  <c r="CR35" i="30" s="1"/>
  <c r="AI23" i="30"/>
  <c r="Y22" i="30"/>
  <c r="AB22" i="30" s="1"/>
  <c r="AF34" i="30"/>
  <c r="AG34" i="30" s="1"/>
  <c r="BF23" i="30"/>
  <c r="AP23" i="30"/>
  <c r="AC134" i="30"/>
  <c r="AJ134" i="30" s="1"/>
  <c r="AQ134" i="30" s="1"/>
  <c r="X134" i="30"/>
  <c r="BD23" i="30"/>
  <c r="CD35" i="30"/>
  <c r="AI35" i="30"/>
  <c r="BD33" i="30"/>
  <c r="AN27" i="30"/>
  <c r="BD8" i="30"/>
  <c r="H33" i="30"/>
  <c r="I33" i="30" s="1"/>
  <c r="H4" i="30"/>
  <c r="I125" i="30" s="1"/>
  <c r="CO34" i="30"/>
  <c r="CP34" i="30" s="1"/>
  <c r="CR116" i="30"/>
  <c r="CR83" i="30"/>
  <c r="CO4" i="30"/>
  <c r="CP5" i="30" s="1"/>
  <c r="BX67" i="30"/>
  <c r="BZ67" i="30" s="1"/>
  <c r="BB67" i="30"/>
  <c r="CR125" i="30"/>
  <c r="CK125" i="30"/>
  <c r="CI35" i="30"/>
  <c r="CD93" i="30"/>
  <c r="CD23" i="30"/>
  <c r="X91" i="30"/>
  <c r="AC91" i="30"/>
  <c r="AJ91" i="30" s="1"/>
  <c r="AQ91" i="30" s="1"/>
  <c r="AZ83" i="30"/>
  <c r="AP83" i="30"/>
  <c r="BG130" i="30"/>
  <c r="BN130" i="30" s="1"/>
  <c r="BU130" i="30" s="1"/>
  <c r="CE130" i="30" s="1"/>
  <c r="CL130" i="30" s="1"/>
  <c r="CS130" i="30" s="1"/>
  <c r="CX130" i="30" s="1"/>
  <c r="AW130" i="30"/>
  <c r="BB130" i="30" s="1"/>
  <c r="AV130" i="30"/>
  <c r="CV119" i="30"/>
  <c r="BX119" i="30"/>
  <c r="CV99" i="30"/>
  <c r="BX99" i="30"/>
  <c r="X99" i="30"/>
  <c r="AC99" i="30"/>
  <c r="AJ99" i="30" s="1"/>
  <c r="AQ99" i="30" s="1"/>
  <c r="CK83" i="30"/>
  <c r="CD83" i="30"/>
  <c r="CV92" i="30"/>
  <c r="CX92" i="30" s="1"/>
  <c r="BX92" i="30"/>
  <c r="BZ92" i="30" s="1"/>
  <c r="BB92" i="30"/>
  <c r="R35" i="30"/>
  <c r="D204" i="31"/>
  <c r="D206" i="31" s="1"/>
  <c r="AV131" i="30"/>
  <c r="BG131" i="30"/>
  <c r="BN131" i="30" s="1"/>
  <c r="BU131" i="30" s="1"/>
  <c r="AW131" i="30"/>
  <c r="BB131" i="30" s="1"/>
  <c r="CV120" i="30"/>
  <c r="BX120" i="30"/>
  <c r="BX107" i="30"/>
  <c r="BZ107" i="30" s="1"/>
  <c r="CV107" i="30"/>
  <c r="CX107" i="30" s="1"/>
  <c r="AZ104" i="30"/>
  <c r="BB107" i="30"/>
  <c r="CV134" i="30"/>
  <c r="BX134" i="30"/>
  <c r="CV127" i="30"/>
  <c r="BX127" i="30"/>
  <c r="AZ125" i="30"/>
  <c r="AC138" i="30"/>
  <c r="AJ138" i="30" s="1"/>
  <c r="AQ138" i="30" s="1"/>
  <c r="X138" i="30"/>
  <c r="BX135" i="30"/>
  <c r="BZ135" i="30" s="1"/>
  <c r="CV135" i="30"/>
  <c r="CX135" i="30" s="1"/>
  <c r="BB135" i="30"/>
  <c r="AU125" i="30"/>
  <c r="R125" i="30"/>
  <c r="BF125" i="30"/>
  <c r="S117" i="30"/>
  <c r="L116" i="30"/>
  <c r="CV117" i="30"/>
  <c r="BX117" i="30"/>
  <c r="AZ116" i="30"/>
  <c r="BX122" i="30"/>
  <c r="CV122" i="30"/>
  <c r="R116" i="30"/>
  <c r="CV102" i="30"/>
  <c r="BX102" i="30"/>
  <c r="BG100" i="30"/>
  <c r="BN100" i="30" s="1"/>
  <c r="BU100" i="30" s="1"/>
  <c r="CE100" i="30" s="1"/>
  <c r="CL100" i="30" s="1"/>
  <c r="CS100" i="30" s="1"/>
  <c r="AW100" i="30"/>
  <c r="BB100" i="30" s="1"/>
  <c r="BG98" i="30"/>
  <c r="BN98" i="30" s="1"/>
  <c r="BU98" i="30" s="1"/>
  <c r="CE98" i="30" s="1"/>
  <c r="CL98" i="30" s="1"/>
  <c r="CS98" i="30" s="1"/>
  <c r="AW98" i="30"/>
  <c r="BB98" i="30" s="1"/>
  <c r="CV90" i="30"/>
  <c r="BX90" i="30"/>
  <c r="BT93" i="30"/>
  <c r="CV101" i="30"/>
  <c r="BX101" i="30"/>
  <c r="AC85" i="30"/>
  <c r="AJ85" i="30" s="1"/>
  <c r="AQ85" i="30" s="1"/>
  <c r="X85" i="30"/>
  <c r="X94" i="30"/>
  <c r="S93" i="30"/>
  <c r="X93" i="30" s="1"/>
  <c r="AC94" i="30"/>
  <c r="X81" i="30"/>
  <c r="AC81" i="30"/>
  <c r="AJ81" i="30" s="1"/>
  <c r="AQ81" i="30" s="1"/>
  <c r="CV70" i="30"/>
  <c r="BX70" i="30"/>
  <c r="AZ68" i="30"/>
  <c r="BM93" i="30"/>
  <c r="X72" i="30"/>
  <c r="AC72" i="30"/>
  <c r="AJ72" i="30" s="1"/>
  <c r="AQ72" i="30" s="1"/>
  <c r="AW78" i="30"/>
  <c r="BB78" i="30" s="1"/>
  <c r="CK68" i="30"/>
  <c r="CA38" i="30"/>
  <c r="AB83" i="30"/>
  <c r="R83" i="30"/>
  <c r="BT35" i="30"/>
  <c r="BK35" i="30"/>
  <c r="BF29" i="30"/>
  <c r="AM35" i="30"/>
  <c r="AP35" i="30" s="1"/>
  <c r="AP29" i="30"/>
  <c r="AN29" i="30"/>
  <c r="AM22" i="30"/>
  <c r="BF22" i="30" s="1"/>
  <c r="S29" i="30"/>
  <c r="X29" i="30" s="1"/>
  <c r="AC30" i="30"/>
  <c r="X30" i="30"/>
  <c r="BG133" i="30"/>
  <c r="BN133" i="30" s="1"/>
  <c r="BU133" i="30" s="1"/>
  <c r="AW133" i="30"/>
  <c r="BB133" i="30" s="1"/>
  <c r="AV133" i="30"/>
  <c r="BX104" i="30"/>
  <c r="CV98" i="30"/>
  <c r="BX98" i="30"/>
  <c r="AZ93" i="30"/>
  <c r="AC86" i="30"/>
  <c r="AJ86" i="30" s="1"/>
  <c r="AQ86" i="30" s="1"/>
  <c r="X86" i="30"/>
  <c r="AU68" i="30"/>
  <c r="AC129" i="30"/>
  <c r="AJ129" i="30" s="1"/>
  <c r="AQ129" i="30" s="1"/>
  <c r="X129" i="30"/>
  <c r="BG128" i="30"/>
  <c r="BN128" i="30" s="1"/>
  <c r="BU128" i="30" s="1"/>
  <c r="CE128" i="30" s="1"/>
  <c r="CL128" i="30" s="1"/>
  <c r="CS128" i="30" s="1"/>
  <c r="AW128" i="30"/>
  <c r="BB128" i="30" s="1"/>
  <c r="CD116" i="30"/>
  <c r="BT116" i="30"/>
  <c r="X122" i="30"/>
  <c r="AC122" i="30"/>
  <c r="AJ122" i="30" s="1"/>
  <c r="AQ122" i="30" s="1"/>
  <c r="BG121" i="30"/>
  <c r="BN121" i="30" s="1"/>
  <c r="BU121" i="30" s="1"/>
  <c r="CE121" i="30" s="1"/>
  <c r="CL121" i="30" s="1"/>
  <c r="CS121" i="30" s="1"/>
  <c r="X120" i="30"/>
  <c r="AC120" i="30"/>
  <c r="AJ120" i="30" s="1"/>
  <c r="AQ120" i="30" s="1"/>
  <c r="CV118" i="30"/>
  <c r="BX118" i="30"/>
  <c r="R93" i="30"/>
  <c r="CV91" i="30"/>
  <c r="BX91" i="30"/>
  <c r="BG91" i="30"/>
  <c r="BN91" i="30" s="1"/>
  <c r="BU91" i="30" s="1"/>
  <c r="CE91" i="30" s="1"/>
  <c r="CL91" i="30" s="1"/>
  <c r="CS91" i="30" s="1"/>
  <c r="AC89" i="30"/>
  <c r="AJ89" i="30" s="1"/>
  <c r="AQ89" i="30" s="1"/>
  <c r="X89" i="30"/>
  <c r="CV74" i="30"/>
  <c r="BX74" i="30"/>
  <c r="X73" i="30"/>
  <c r="AC73" i="30"/>
  <c r="AJ73" i="30" s="1"/>
  <c r="AQ73" i="30" s="1"/>
  <c r="BG77" i="30"/>
  <c r="BN77" i="30" s="1"/>
  <c r="BU77" i="30" s="1"/>
  <c r="CE77" i="30" s="1"/>
  <c r="CL77" i="30" s="1"/>
  <c r="CS77" i="30" s="1"/>
  <c r="CV73" i="30"/>
  <c r="BX73" i="30"/>
  <c r="CV77" i="30"/>
  <c r="BX77" i="30"/>
  <c r="CV72" i="30"/>
  <c r="BX72" i="30"/>
  <c r="BZ25" i="30"/>
  <c r="CV41" i="30"/>
  <c r="BX41" i="30"/>
  <c r="V113" i="30"/>
  <c r="V109" i="30"/>
  <c r="V114" i="30"/>
  <c r="W36" i="30"/>
  <c r="S125" i="30"/>
  <c r="X125" i="30" s="1"/>
  <c r="AC126" i="30"/>
  <c r="X126" i="30"/>
  <c r="CV89" i="30"/>
  <c r="BX89" i="30"/>
  <c r="L93" i="30"/>
  <c r="C204" i="31"/>
  <c r="CV132" i="30"/>
  <c r="BX132" i="30"/>
  <c r="BX128" i="30"/>
  <c r="CV128" i="30"/>
  <c r="AW127" i="30"/>
  <c r="BB127" i="30" s="1"/>
  <c r="BG127" i="30"/>
  <c r="BN127" i="30" s="1"/>
  <c r="BU127" i="30" s="1"/>
  <c r="CE127" i="30" s="1"/>
  <c r="CL127" i="30" s="1"/>
  <c r="CS127" i="30" s="1"/>
  <c r="L125" i="30"/>
  <c r="AV127" i="30"/>
  <c r="CV121" i="30"/>
  <c r="BX121" i="30"/>
  <c r="CD125" i="30"/>
  <c r="AC123" i="30"/>
  <c r="AJ123" i="30" s="1"/>
  <c r="AQ123" i="30" s="1"/>
  <c r="X123" i="30"/>
  <c r="BM116" i="30"/>
  <c r="AU116" i="30"/>
  <c r="BF116" i="30"/>
  <c r="AP116" i="30"/>
  <c r="AC118" i="30"/>
  <c r="AJ118" i="30" s="1"/>
  <c r="AQ118" i="30" s="1"/>
  <c r="X118" i="30"/>
  <c r="CV104" i="30"/>
  <c r="CV100" i="30"/>
  <c r="BX100" i="30"/>
  <c r="BZ103" i="30"/>
  <c r="CE103" i="30"/>
  <c r="CL103" i="30" s="1"/>
  <c r="CS103" i="30" s="1"/>
  <c r="CX103" i="30" s="1"/>
  <c r="AU104" i="30"/>
  <c r="AW106" i="30"/>
  <c r="BB106" i="30" s="1"/>
  <c r="AV106" i="30"/>
  <c r="BG106" i="30"/>
  <c r="BN106" i="30" s="1"/>
  <c r="BU106" i="30" s="1"/>
  <c r="CE106" i="30" s="1"/>
  <c r="CL106" i="30" s="1"/>
  <c r="CS106" i="30" s="1"/>
  <c r="CX106" i="30" s="1"/>
  <c r="AV98" i="30"/>
  <c r="AC90" i="30"/>
  <c r="AJ90" i="30" s="1"/>
  <c r="AQ90" i="30" s="1"/>
  <c r="X90" i="30"/>
  <c r="CV88" i="30"/>
  <c r="BX88" i="30"/>
  <c r="AP104" i="30"/>
  <c r="BG102" i="30"/>
  <c r="BN102" i="30" s="1"/>
  <c r="BU102" i="30" s="1"/>
  <c r="CE102" i="30" s="1"/>
  <c r="CL102" i="30" s="1"/>
  <c r="CS102" i="30" s="1"/>
  <c r="AW102" i="30"/>
  <c r="BB102" i="30" s="1"/>
  <c r="AU93" i="30"/>
  <c r="AC87" i="30"/>
  <c r="AJ87" i="30" s="1"/>
  <c r="AQ87" i="30" s="1"/>
  <c r="X87" i="30"/>
  <c r="AV95" i="30"/>
  <c r="BG95" i="30"/>
  <c r="BN95" i="30" s="1"/>
  <c r="BU95" i="30" s="1"/>
  <c r="CE95" i="30" s="1"/>
  <c r="CL95" i="30" s="1"/>
  <c r="CS95" i="30" s="1"/>
  <c r="CX95" i="30" s="1"/>
  <c r="AW95" i="30"/>
  <c r="BB95" i="30" s="1"/>
  <c r="AV96" i="30"/>
  <c r="BG96" i="30"/>
  <c r="BN96" i="30" s="1"/>
  <c r="BU96" i="30" s="1"/>
  <c r="CE96" i="30" s="1"/>
  <c r="CL96" i="30" s="1"/>
  <c r="CS96" i="30" s="1"/>
  <c r="CX96" i="30" s="1"/>
  <c r="AW96" i="30"/>
  <c r="BB96" i="30" s="1"/>
  <c r="AC65" i="30"/>
  <c r="AJ65" i="30" s="1"/>
  <c r="AQ65" i="30" s="1"/>
  <c r="X65" i="30"/>
  <c r="AC61" i="30"/>
  <c r="AJ61" i="30" s="1"/>
  <c r="AQ61" i="30" s="1"/>
  <c r="X61" i="30"/>
  <c r="AC57" i="30"/>
  <c r="AJ57" i="30" s="1"/>
  <c r="AQ57" i="30" s="1"/>
  <c r="X57" i="30"/>
  <c r="AC53" i="30"/>
  <c r="AJ53" i="30" s="1"/>
  <c r="AQ53" i="30" s="1"/>
  <c r="X53" i="30"/>
  <c r="BM68" i="30"/>
  <c r="BC38" i="30"/>
  <c r="BF68" i="30"/>
  <c r="AM38" i="30"/>
  <c r="AP68" i="30"/>
  <c r="AU34" i="30"/>
  <c r="AC88" i="30"/>
  <c r="AJ88" i="30" s="1"/>
  <c r="AQ88" i="30" s="1"/>
  <c r="X88" i="30"/>
  <c r="S84" i="30"/>
  <c r="L83" i="30"/>
  <c r="BB108" i="30"/>
  <c r="BX108" i="30"/>
  <c r="BZ108" i="30" s="1"/>
  <c r="CV108" i="30"/>
  <c r="CX108" i="30" s="1"/>
  <c r="X80" i="30"/>
  <c r="AC80" i="30"/>
  <c r="AJ80" i="30" s="1"/>
  <c r="AQ80" i="30" s="1"/>
  <c r="CV76" i="30"/>
  <c r="BX76" i="30"/>
  <c r="AC70" i="30"/>
  <c r="AJ70" i="30" s="1"/>
  <c r="AQ70" i="30" s="1"/>
  <c r="X70" i="30"/>
  <c r="AC64" i="30"/>
  <c r="AJ64" i="30" s="1"/>
  <c r="AQ64" i="30" s="1"/>
  <c r="X64" i="30"/>
  <c r="AC60" i="30"/>
  <c r="AJ60" i="30" s="1"/>
  <c r="AQ60" i="30" s="1"/>
  <c r="X60" i="30"/>
  <c r="AC56" i="30"/>
  <c r="AJ56" i="30" s="1"/>
  <c r="AQ56" i="30" s="1"/>
  <c r="X56" i="30"/>
  <c r="AC52" i="30"/>
  <c r="AJ52" i="30" s="1"/>
  <c r="AQ52" i="30" s="1"/>
  <c r="X52" i="30"/>
  <c r="AI68" i="30"/>
  <c r="AB68" i="30"/>
  <c r="AC48" i="30"/>
  <c r="AJ48" i="30" s="1"/>
  <c r="AQ48" i="30" s="1"/>
  <c r="X48" i="30"/>
  <c r="BZ21" i="30"/>
  <c r="AV97" i="30"/>
  <c r="BG97" i="30"/>
  <c r="BN97" i="30" s="1"/>
  <c r="BU97" i="30" s="1"/>
  <c r="CE97" i="30" s="1"/>
  <c r="CL97" i="30" s="1"/>
  <c r="CS97" i="30" s="1"/>
  <c r="CX97" i="30" s="1"/>
  <c r="AW97" i="30"/>
  <c r="BB97" i="30" s="1"/>
  <c r="X75" i="30"/>
  <c r="AC75" i="30"/>
  <c r="AJ75" i="30" s="1"/>
  <c r="AQ75" i="30" s="1"/>
  <c r="CR68" i="30"/>
  <c r="BG46" i="30"/>
  <c r="BN46" i="30" s="1"/>
  <c r="BU46" i="30" s="1"/>
  <c r="CE46" i="30" s="1"/>
  <c r="CL46" i="30" s="1"/>
  <c r="CS46" i="30" s="1"/>
  <c r="CX46" i="30" s="1"/>
  <c r="AW46" i="30"/>
  <c r="BB46" i="30" s="1"/>
  <c r="CI29" i="30"/>
  <c r="AC12" i="30"/>
  <c r="AJ12" i="30" s="1"/>
  <c r="AQ12" i="30" s="1"/>
  <c r="X12" i="30"/>
  <c r="AN24" i="30"/>
  <c r="AN23" i="30"/>
  <c r="AM33" i="30"/>
  <c r="BF33" i="30" s="1"/>
  <c r="AM4" i="30"/>
  <c r="AN5" i="30" s="1"/>
  <c r="AN8" i="30"/>
  <c r="BJ38" i="30"/>
  <c r="K93" i="30"/>
  <c r="BQ38" i="30"/>
  <c r="CD39" i="30"/>
  <c r="AF38" i="30"/>
  <c r="AP39" i="30"/>
  <c r="BT18" i="30"/>
  <c r="CV13" i="30"/>
  <c r="BX13" i="30"/>
  <c r="L10" i="30"/>
  <c r="S11" i="30"/>
  <c r="CB24" i="30"/>
  <c r="CB23" i="30"/>
  <c r="CA33" i="30"/>
  <c r="CB33" i="30" s="1"/>
  <c r="CA4" i="30"/>
  <c r="CB5" i="30" s="1"/>
  <c r="CB8" i="30"/>
  <c r="CO38" i="30"/>
  <c r="CO124" i="30" s="1"/>
  <c r="CK29" i="30"/>
  <c r="CV26" i="30"/>
  <c r="BX24" i="30"/>
  <c r="CV24" i="30"/>
  <c r="AZ23" i="30"/>
  <c r="BZ17" i="30"/>
  <c r="BC34" i="30"/>
  <c r="BF34" i="30" s="1"/>
  <c r="BD27" i="30"/>
  <c r="BM10" i="30"/>
  <c r="BD26" i="30"/>
  <c r="BC4" i="30"/>
  <c r="BD5" i="30" s="1"/>
  <c r="Z24" i="30"/>
  <c r="Z23" i="30"/>
  <c r="Z8" i="30"/>
  <c r="Y33" i="30"/>
  <c r="Y4" i="30"/>
  <c r="Z5" i="30" s="1"/>
  <c r="V124" i="30"/>
  <c r="Z34" i="30"/>
  <c r="S69" i="30"/>
  <c r="L68" i="30"/>
  <c r="AC63" i="30"/>
  <c r="AJ63" i="30" s="1"/>
  <c r="AQ63" i="30" s="1"/>
  <c r="X63" i="30"/>
  <c r="AC59" i="30"/>
  <c r="AJ59" i="30" s="1"/>
  <c r="AQ59" i="30" s="1"/>
  <c r="X59" i="30"/>
  <c r="AC55" i="30"/>
  <c r="AJ55" i="30" s="1"/>
  <c r="AQ55" i="30" s="1"/>
  <c r="X55" i="30"/>
  <c r="CD68" i="30"/>
  <c r="CV71" i="30"/>
  <c r="CV68" i="30" s="1"/>
  <c r="BX71" i="30"/>
  <c r="AZ29" i="30"/>
  <c r="CV30" i="30"/>
  <c r="BX30" i="30"/>
  <c r="X71" i="30"/>
  <c r="AC71" i="30"/>
  <c r="AJ71" i="30" s="1"/>
  <c r="AQ71" i="30" s="1"/>
  <c r="AC42" i="30"/>
  <c r="AJ42" i="30" s="1"/>
  <c r="AQ42" i="30" s="1"/>
  <c r="X42" i="30"/>
  <c r="CH38" i="30"/>
  <c r="CR39" i="30"/>
  <c r="CA22" i="30"/>
  <c r="CK26" i="30"/>
  <c r="S6" i="30"/>
  <c r="S5" i="30" s="1"/>
  <c r="X5" i="30" s="1"/>
  <c r="X101" i="30"/>
  <c r="AC101" i="30"/>
  <c r="AJ101" i="30" s="1"/>
  <c r="AQ101" i="30" s="1"/>
  <c r="AB39" i="30"/>
  <c r="O38" i="30"/>
  <c r="CV44" i="30"/>
  <c r="BX44" i="30"/>
  <c r="AC41" i="30"/>
  <c r="AJ41" i="30" s="1"/>
  <c r="AQ41" i="30" s="1"/>
  <c r="X41" i="30"/>
  <c r="BX18" i="30"/>
  <c r="AB18" i="30"/>
  <c r="BZ14" i="30"/>
  <c r="F34" i="30"/>
  <c r="BR24" i="30"/>
  <c r="BR23" i="30"/>
  <c r="BQ33" i="30"/>
  <c r="BQ4" i="30"/>
  <c r="BR5" i="30" s="1"/>
  <c r="BR8" i="30"/>
  <c r="AC24" i="30"/>
  <c r="S23" i="30"/>
  <c r="Z35" i="30"/>
  <c r="CV43" i="30"/>
  <c r="BX43" i="30"/>
  <c r="BZ31" i="30"/>
  <c r="AF22" i="30"/>
  <c r="AP26" i="30"/>
  <c r="L18" i="30"/>
  <c r="S19" i="30"/>
  <c r="CV15" i="30"/>
  <c r="CV10" i="30"/>
  <c r="AC8" i="30"/>
  <c r="AJ8" i="30" s="1"/>
  <c r="AQ8" i="30" s="1"/>
  <c r="X8" i="30"/>
  <c r="BK24" i="30"/>
  <c r="BK23" i="30"/>
  <c r="BK8" i="30"/>
  <c r="BJ33" i="30"/>
  <c r="BJ4" i="30"/>
  <c r="BK5" i="30" s="1"/>
  <c r="P24" i="30"/>
  <c r="P23" i="30"/>
  <c r="O4" i="30"/>
  <c r="P5" i="30" s="1"/>
  <c r="O33" i="30"/>
  <c r="P8" i="30"/>
  <c r="BA30" i="30"/>
  <c r="BA29" i="30"/>
  <c r="C138" i="30"/>
  <c r="C134" i="30"/>
  <c r="C132" i="30"/>
  <c r="C133" i="30"/>
  <c r="C127" i="30"/>
  <c r="C128" i="30"/>
  <c r="C129" i="30"/>
  <c r="C131" i="30"/>
  <c r="C130" i="30"/>
  <c r="C122" i="30"/>
  <c r="C121" i="30"/>
  <c r="C120" i="30"/>
  <c r="C119" i="30"/>
  <c r="C125" i="30"/>
  <c r="C126" i="30"/>
  <c r="C123" i="30"/>
  <c r="C124" i="30"/>
  <c r="C118" i="30"/>
  <c r="C117" i="30"/>
  <c r="C116" i="30"/>
  <c r="C102" i="30"/>
  <c r="C101" i="30"/>
  <c r="C100" i="30"/>
  <c r="C99" i="30"/>
  <c r="C106" i="30"/>
  <c r="C105" i="30"/>
  <c r="C98" i="30"/>
  <c r="C97" i="30"/>
  <c r="C96" i="30"/>
  <c r="C95" i="30"/>
  <c r="C94" i="30"/>
  <c r="C93" i="30"/>
  <c r="C110" i="30"/>
  <c r="C91" i="30"/>
  <c r="C90" i="30"/>
  <c r="C89" i="30"/>
  <c r="C83" i="30"/>
  <c r="C81" i="30"/>
  <c r="C80" i="30"/>
  <c r="C79" i="30"/>
  <c r="C78" i="30"/>
  <c r="C77" i="30"/>
  <c r="C76" i="30"/>
  <c r="C75" i="30"/>
  <c r="C74" i="30"/>
  <c r="C73" i="30"/>
  <c r="C72" i="30"/>
  <c r="C71" i="30"/>
  <c r="C104" i="30"/>
  <c r="C111" i="30"/>
  <c r="C88" i="30"/>
  <c r="C87" i="30"/>
  <c r="C86" i="30"/>
  <c r="C85" i="30"/>
  <c r="C84" i="30"/>
  <c r="C68" i="30"/>
  <c r="C66" i="30"/>
  <c r="C62" i="30"/>
  <c r="C50" i="30"/>
  <c r="C46" i="30"/>
  <c r="B36" i="30"/>
  <c r="C13" i="30"/>
  <c r="C63" i="30"/>
  <c r="C51" i="30"/>
  <c r="C47" i="30"/>
  <c r="C45" i="30"/>
  <c r="C44" i="30"/>
  <c r="C43" i="30"/>
  <c r="C42" i="30"/>
  <c r="C41" i="30"/>
  <c r="C40" i="30"/>
  <c r="C16" i="30"/>
  <c r="C15" i="30"/>
  <c r="C70" i="30"/>
  <c r="C69" i="30"/>
  <c r="C64" i="30"/>
  <c r="C60" i="30"/>
  <c r="C59" i="30"/>
  <c r="C58" i="30"/>
  <c r="C57" i="30"/>
  <c r="C56" i="30"/>
  <c r="C55" i="30"/>
  <c r="C54" i="30"/>
  <c r="C53" i="30"/>
  <c r="C52" i="30"/>
  <c r="C48" i="30"/>
  <c r="C39" i="30"/>
  <c r="C19" i="30"/>
  <c r="C18" i="30"/>
  <c r="C49" i="30"/>
  <c r="C7" i="30"/>
  <c r="C38" i="30"/>
  <c r="C22" i="30"/>
  <c r="C65" i="30"/>
  <c r="C61" i="30"/>
  <c r="C12" i="30"/>
  <c r="C11" i="30"/>
  <c r="C10" i="30"/>
  <c r="C6" i="30"/>
  <c r="C4" i="30"/>
  <c r="CP132" i="30"/>
  <c r="CP128" i="30"/>
  <c r="CP121" i="30"/>
  <c r="CP106" i="30"/>
  <c r="CP111" i="30"/>
  <c r="CP99" i="30"/>
  <c r="CP98" i="30"/>
  <c r="CP94" i="30"/>
  <c r="CP85" i="30"/>
  <c r="CP89" i="30"/>
  <c r="CP79" i="30"/>
  <c r="CP75" i="30"/>
  <c r="CP73" i="30"/>
  <c r="CP64" i="30"/>
  <c r="CP60" i="30"/>
  <c r="CP56" i="30"/>
  <c r="CP52" i="30"/>
  <c r="CP48" i="30"/>
  <c r="CP66" i="30"/>
  <c r="CP15" i="30"/>
  <c r="CP41" i="30"/>
  <c r="CP42" i="30"/>
  <c r="CP19" i="30"/>
  <c r="CP22" i="30"/>
  <c r="AC15" i="30"/>
  <c r="AJ16" i="30"/>
  <c r="CW24" i="30"/>
  <c r="CW8" i="30"/>
  <c r="AC62" i="30"/>
  <c r="AJ62" i="30" s="1"/>
  <c r="AQ62" i="30" s="1"/>
  <c r="X62" i="30"/>
  <c r="AC58" i="30"/>
  <c r="AJ58" i="30" s="1"/>
  <c r="AQ58" i="30" s="1"/>
  <c r="X58" i="30"/>
  <c r="AC54" i="30"/>
  <c r="AJ54" i="30" s="1"/>
  <c r="AQ54" i="30" s="1"/>
  <c r="X54" i="30"/>
  <c r="CV75" i="30"/>
  <c r="BX75" i="30"/>
  <c r="BF93" i="30"/>
  <c r="CV45" i="30"/>
  <c r="BX45" i="30"/>
  <c r="AT38" i="30"/>
  <c r="BR35" i="30"/>
  <c r="CA34" i="30"/>
  <c r="BA34" i="30"/>
  <c r="BA26" i="30"/>
  <c r="BA27" i="30"/>
  <c r="AZ34" i="30"/>
  <c r="CI24" i="30"/>
  <c r="CI23" i="30"/>
  <c r="CH33" i="30"/>
  <c r="CR33" i="30" s="1"/>
  <c r="CH4" i="30"/>
  <c r="CI5" i="30" s="1"/>
  <c r="CI8" i="30"/>
  <c r="CV42" i="30"/>
  <c r="BX42" i="30"/>
  <c r="AV46" i="30"/>
  <c r="AB35" i="30"/>
  <c r="W22" i="30"/>
  <c r="BG66" i="30"/>
  <c r="BN66" i="30" s="1"/>
  <c r="BU66" i="30" s="1"/>
  <c r="CE66" i="30" s="1"/>
  <c r="CL66" i="30" s="1"/>
  <c r="CS66" i="30" s="1"/>
  <c r="CX66" i="30" s="1"/>
  <c r="AW66" i="30"/>
  <c r="BB66" i="30" s="1"/>
  <c r="AV66" i="30"/>
  <c r="Y38" i="30"/>
  <c r="AI39" i="30"/>
  <c r="BM22" i="30"/>
  <c r="AT35" i="30"/>
  <c r="H38" i="30"/>
  <c r="R39" i="30"/>
  <c r="BG47" i="30"/>
  <c r="BN47" i="30" s="1"/>
  <c r="BU47" i="30" s="1"/>
  <c r="AV47" i="30"/>
  <c r="AW47" i="30"/>
  <c r="BB47" i="30" s="1"/>
  <c r="E38" i="30"/>
  <c r="F38" i="30" s="1"/>
  <c r="K39" i="30"/>
  <c r="CH22" i="30"/>
  <c r="CR22" i="30" s="1"/>
  <c r="AT22" i="30"/>
  <c r="L35" i="30"/>
  <c r="M35" i="30" s="1"/>
  <c r="M30" i="30"/>
  <c r="M29" i="30"/>
  <c r="CI26" i="30"/>
  <c r="CH34" i="30"/>
  <c r="CR34" i="30" s="1"/>
  <c r="CI27" i="30"/>
  <c r="CK10" i="30"/>
  <c r="CR10" i="30"/>
  <c r="BR26" i="30"/>
  <c r="BQ34" i="30"/>
  <c r="BR27" i="30"/>
  <c r="CD10" i="30"/>
  <c r="BA24" i="30"/>
  <c r="BA8" i="30"/>
  <c r="AZ4" i="30"/>
  <c r="BA5" i="30" s="1"/>
  <c r="AC43" i="30"/>
  <c r="AJ43" i="30" s="1"/>
  <c r="AQ43" i="30" s="1"/>
  <c r="X43" i="30"/>
  <c r="CK35" i="30"/>
  <c r="CK93" i="30"/>
  <c r="X79" i="30"/>
  <c r="AC79" i="30"/>
  <c r="AJ79" i="30" s="1"/>
  <c r="AQ79" i="30" s="1"/>
  <c r="AC45" i="30"/>
  <c r="AJ45" i="30" s="1"/>
  <c r="AQ45" i="30" s="1"/>
  <c r="X45" i="30"/>
  <c r="CV40" i="30"/>
  <c r="BX40" i="30"/>
  <c r="AZ39" i="30"/>
  <c r="S26" i="30"/>
  <c r="X26" i="30" s="1"/>
  <c r="AC27" i="30"/>
  <c r="X27" i="30"/>
  <c r="CV18" i="30"/>
  <c r="AC7" i="30"/>
  <c r="AJ7" i="30" s="1"/>
  <c r="AQ7" i="30" s="1"/>
  <c r="X7" i="30"/>
  <c r="AG24" i="30"/>
  <c r="AG23" i="30"/>
  <c r="AF33" i="30"/>
  <c r="AG33" i="30" s="1"/>
  <c r="AG8" i="30"/>
  <c r="AF4" i="30"/>
  <c r="AG5" i="30" s="1"/>
  <c r="AU39" i="30"/>
  <c r="X49" i="30"/>
  <c r="AC49" i="30"/>
  <c r="AJ49" i="30" s="1"/>
  <c r="AQ49" i="30" s="1"/>
  <c r="AC44" i="30"/>
  <c r="AJ44" i="30" s="1"/>
  <c r="AQ44" i="30" s="1"/>
  <c r="X44" i="30"/>
  <c r="S40" i="30"/>
  <c r="L39" i="30"/>
  <c r="CD26" i="30"/>
  <c r="BQ22" i="30"/>
  <c r="BT22" i="30" s="1"/>
  <c r="BX26" i="30"/>
  <c r="AU26" i="30"/>
  <c r="BK26" i="30"/>
  <c r="BK27" i="30"/>
  <c r="BJ34" i="30"/>
  <c r="BK34" i="30" s="1"/>
  <c r="BT10" i="30"/>
  <c r="AB10" i="30"/>
  <c r="P27" i="30"/>
  <c r="P26" i="30"/>
  <c r="O34" i="30"/>
  <c r="BX15" i="30"/>
  <c r="BM35" i="30"/>
  <c r="AT33" i="30"/>
  <c r="F138" i="30"/>
  <c r="F134" i="30"/>
  <c r="F131" i="30"/>
  <c r="F132" i="30"/>
  <c r="F129" i="30"/>
  <c r="F130" i="30"/>
  <c r="F126" i="30"/>
  <c r="F125" i="30"/>
  <c r="F123" i="30"/>
  <c r="F127" i="30"/>
  <c r="F133" i="30"/>
  <c r="F128" i="30"/>
  <c r="F120" i="30"/>
  <c r="F119" i="30"/>
  <c r="F122" i="30"/>
  <c r="F118" i="30"/>
  <c r="F117" i="30"/>
  <c r="F121" i="30"/>
  <c r="F111" i="30"/>
  <c r="F110" i="30"/>
  <c r="F104" i="30"/>
  <c r="F99" i="30"/>
  <c r="F102" i="30"/>
  <c r="F98" i="30"/>
  <c r="F97" i="30"/>
  <c r="F96" i="30"/>
  <c r="F95" i="30"/>
  <c r="F94" i="30"/>
  <c r="F101" i="30"/>
  <c r="F93" i="30"/>
  <c r="F116" i="30"/>
  <c r="F105" i="30"/>
  <c r="F88" i="30"/>
  <c r="F87" i="30"/>
  <c r="F86" i="30"/>
  <c r="F85" i="30"/>
  <c r="F84" i="30"/>
  <c r="F83" i="30"/>
  <c r="F81" i="30"/>
  <c r="F80" i="30"/>
  <c r="F79" i="30"/>
  <c r="F78" i="30"/>
  <c r="F77" i="30"/>
  <c r="F76" i="30"/>
  <c r="F106" i="30"/>
  <c r="F100" i="30"/>
  <c r="F73" i="30"/>
  <c r="F70" i="30"/>
  <c r="F69" i="30"/>
  <c r="F65" i="30"/>
  <c r="F64" i="30"/>
  <c r="F63" i="30"/>
  <c r="F62" i="30"/>
  <c r="F61" i="30"/>
  <c r="F60" i="30"/>
  <c r="F59" i="30"/>
  <c r="F58" i="30"/>
  <c r="F57" i="30"/>
  <c r="F56" i="30"/>
  <c r="F55" i="30"/>
  <c r="F54" i="30"/>
  <c r="F53" i="30"/>
  <c r="F52" i="30"/>
  <c r="F51" i="30"/>
  <c r="F50" i="30"/>
  <c r="F49" i="30"/>
  <c r="F48" i="30"/>
  <c r="F47" i="30"/>
  <c r="F46" i="30"/>
  <c r="F72" i="30"/>
  <c r="F68" i="30"/>
  <c r="F91" i="30"/>
  <c r="F90" i="30"/>
  <c r="F89" i="30"/>
  <c r="F75" i="30"/>
  <c r="F71" i="30"/>
  <c r="F66" i="30"/>
  <c r="F74" i="30"/>
  <c r="F19" i="30"/>
  <c r="F18" i="30"/>
  <c r="F11" i="30"/>
  <c r="F45" i="30"/>
  <c r="F44" i="30"/>
  <c r="F43" i="30"/>
  <c r="F42" i="30"/>
  <c r="F41" i="30"/>
  <c r="F40" i="30"/>
  <c r="F15" i="30"/>
  <c r="F12" i="30"/>
  <c r="F10" i="30"/>
  <c r="F6" i="30"/>
  <c r="F4" i="30"/>
  <c r="F13" i="30"/>
  <c r="F7" i="30"/>
  <c r="F39" i="30"/>
  <c r="F16" i="30"/>
  <c r="CP4" i="30" l="1"/>
  <c r="CP11" i="30"/>
  <c r="CP7" i="30"/>
  <c r="CP18" i="30"/>
  <c r="CP12" i="30"/>
  <c r="CP72" i="30"/>
  <c r="CP49" i="30"/>
  <c r="CP53" i="30"/>
  <c r="CP57" i="30"/>
  <c r="CP61" i="30"/>
  <c r="CP65" i="30"/>
  <c r="CP101" i="30"/>
  <c r="CP76" i="30"/>
  <c r="CP80" i="30"/>
  <c r="CP90" i="30"/>
  <c r="CP86" i="30"/>
  <c r="CP95" i="30"/>
  <c r="CP102" i="30"/>
  <c r="CP91" i="30"/>
  <c r="CP117" i="30"/>
  <c r="CP116" i="30"/>
  <c r="CP125" i="30"/>
  <c r="CP127" i="30"/>
  <c r="CP131" i="30"/>
  <c r="K4" i="30"/>
  <c r="CP39" i="30"/>
  <c r="CP40" i="30"/>
  <c r="CP10" i="30"/>
  <c r="CP71" i="30"/>
  <c r="CO36" i="30"/>
  <c r="CP46" i="30"/>
  <c r="CP50" i="30"/>
  <c r="CP54" i="30"/>
  <c r="CP58" i="30"/>
  <c r="CP62" i="30"/>
  <c r="CP68" i="30"/>
  <c r="CP70" i="30"/>
  <c r="CP77" i="30"/>
  <c r="CP81" i="30"/>
  <c r="CP83" i="30"/>
  <c r="CP87" i="30"/>
  <c r="CP96" i="30"/>
  <c r="CP118" i="30"/>
  <c r="CP100" i="30"/>
  <c r="CP104" i="30"/>
  <c r="CP119" i="30"/>
  <c r="CP123" i="30"/>
  <c r="CP126" i="30"/>
  <c r="CP134" i="30"/>
  <c r="AW76" i="30"/>
  <c r="BB76" i="30" s="1"/>
  <c r="S104" i="30"/>
  <c r="X104" i="30" s="1"/>
  <c r="CP6" i="30"/>
  <c r="CP43" i="30"/>
  <c r="CP44" i="30"/>
  <c r="CP16" i="30"/>
  <c r="CP13" i="30"/>
  <c r="CP45" i="30"/>
  <c r="CP47" i="30"/>
  <c r="CP51" i="30"/>
  <c r="CP55" i="30"/>
  <c r="CP59" i="30"/>
  <c r="CP63" i="30"/>
  <c r="CP69" i="30"/>
  <c r="CP74" i="30"/>
  <c r="CP78" i="30"/>
  <c r="CP88" i="30"/>
  <c r="CP84" i="30"/>
  <c r="CP93" i="30"/>
  <c r="CP97" i="30"/>
  <c r="CP122" i="30"/>
  <c r="CP110" i="30"/>
  <c r="CP105" i="30"/>
  <c r="CP120" i="30"/>
  <c r="CP129" i="30"/>
  <c r="CP130" i="30"/>
  <c r="CP133" i="30"/>
  <c r="X105" i="30"/>
  <c r="AW51" i="30"/>
  <c r="BB51" i="30" s="1"/>
  <c r="BG119" i="30"/>
  <c r="BN119" i="30" s="1"/>
  <c r="BU119" i="30" s="1"/>
  <c r="CE119" i="30" s="1"/>
  <c r="CL119" i="30" s="1"/>
  <c r="CS119" i="30" s="1"/>
  <c r="CX119" i="30" s="1"/>
  <c r="BG74" i="30"/>
  <c r="BN74" i="30" s="1"/>
  <c r="BU74" i="30" s="1"/>
  <c r="CE74" i="30" s="1"/>
  <c r="CL74" i="30" s="1"/>
  <c r="CS74" i="30" s="1"/>
  <c r="BG13" i="30"/>
  <c r="BN13" i="30" s="1"/>
  <c r="BU13" i="30" s="1"/>
  <c r="CE13" i="30" s="1"/>
  <c r="CL13" i="30" s="1"/>
  <c r="CS13" i="30" s="1"/>
  <c r="CX13" i="30" s="1"/>
  <c r="AV51" i="30"/>
  <c r="AV78" i="30"/>
  <c r="AV50" i="30"/>
  <c r="AW50" i="30"/>
  <c r="BB50" i="30" s="1"/>
  <c r="AW77" i="30"/>
  <c r="BB77" i="30" s="1"/>
  <c r="L22" i="30"/>
  <c r="BZ100" i="30"/>
  <c r="BG110" i="30"/>
  <c r="BN110" i="30" s="1"/>
  <c r="BU110" i="30" s="1"/>
  <c r="AV110" i="30"/>
  <c r="AV111" i="30"/>
  <c r="AW111" i="30"/>
  <c r="BB111" i="30" s="1"/>
  <c r="BG111" i="30"/>
  <c r="BN111" i="30" s="1"/>
  <c r="BU111" i="30" s="1"/>
  <c r="BG76" i="30"/>
  <c r="BN76" i="30" s="1"/>
  <c r="BU76" i="30" s="1"/>
  <c r="CE76" i="30" s="1"/>
  <c r="CL76" i="30" s="1"/>
  <c r="CS76" i="30" s="1"/>
  <c r="AW74" i="30"/>
  <c r="BB74" i="30" s="1"/>
  <c r="AW13" i="30"/>
  <c r="BB13" i="30" s="1"/>
  <c r="AP34" i="30"/>
  <c r="AI34" i="30"/>
  <c r="X15" i="30"/>
  <c r="T29" i="30"/>
  <c r="I116" i="30"/>
  <c r="I5" i="30"/>
  <c r="I93" i="30"/>
  <c r="K35" i="30"/>
  <c r="AP33" i="30"/>
  <c r="O204" i="31"/>
  <c r="B145" i="20" s="1"/>
  <c r="G145" i="20" s="1"/>
  <c r="BG132" i="30"/>
  <c r="BN132" i="30" s="1"/>
  <c r="BU132" i="30" s="1"/>
  <c r="CE132" i="30" s="1"/>
  <c r="CL132" i="30" s="1"/>
  <c r="CS132" i="30" s="1"/>
  <c r="CX132" i="30" s="1"/>
  <c r="K22" i="30"/>
  <c r="E36" i="30"/>
  <c r="F36" i="30" s="1"/>
  <c r="BZ77" i="30"/>
  <c r="S35" i="30"/>
  <c r="BZ130" i="30"/>
  <c r="AW121" i="30"/>
  <c r="BB121" i="30" s="1"/>
  <c r="AW119" i="30"/>
  <c r="BB119" i="30" s="1"/>
  <c r="AW132" i="30"/>
  <c r="BB132" i="30" s="1"/>
  <c r="BZ78" i="30"/>
  <c r="BZ121" i="30"/>
  <c r="D141" i="30"/>
  <c r="BZ95" i="30"/>
  <c r="BZ98" i="30"/>
  <c r="K33" i="30"/>
  <c r="BZ128" i="30"/>
  <c r="BZ132" i="30"/>
  <c r="AW134" i="30"/>
  <c r="BB134" i="30" s="1"/>
  <c r="BG134" i="30"/>
  <c r="BN134" i="30" s="1"/>
  <c r="BU134" i="30" s="1"/>
  <c r="CE134" i="30" s="1"/>
  <c r="CL134" i="30" s="1"/>
  <c r="CS134" i="30" s="1"/>
  <c r="CX134" i="30" s="1"/>
  <c r="AV134" i="30"/>
  <c r="CP124" i="30"/>
  <c r="AN33" i="30"/>
  <c r="I43" i="30"/>
  <c r="I94" i="30"/>
  <c r="I71" i="30"/>
  <c r="I22" i="30"/>
  <c r="I12" i="30"/>
  <c r="I45" i="30"/>
  <c r="I138" i="30"/>
  <c r="I127" i="30"/>
  <c r="I126" i="30"/>
  <c r="I120" i="30"/>
  <c r="I111" i="30"/>
  <c r="I101" i="30"/>
  <c r="I97" i="30"/>
  <c r="I102" i="30"/>
  <c r="I88" i="30"/>
  <c r="I79" i="30"/>
  <c r="I58" i="30"/>
  <c r="H36" i="30"/>
  <c r="I36" i="30" s="1"/>
  <c r="I10" i="30"/>
  <c r="I42" i="30"/>
  <c r="I132" i="30"/>
  <c r="I128" i="30"/>
  <c r="I123" i="30"/>
  <c r="I106" i="30"/>
  <c r="I110" i="30"/>
  <c r="I118" i="30"/>
  <c r="I96" i="30"/>
  <c r="I91" i="30"/>
  <c r="I87" i="30"/>
  <c r="I83" i="30"/>
  <c r="I78" i="30"/>
  <c r="I66" i="30"/>
  <c r="I65" i="30"/>
  <c r="I61" i="30"/>
  <c r="I57" i="30"/>
  <c r="I53" i="30"/>
  <c r="I49" i="30"/>
  <c r="I68" i="30"/>
  <c r="I13" i="30"/>
  <c r="I19" i="30"/>
  <c r="I41" i="30"/>
  <c r="I77" i="30"/>
  <c r="I134" i="30"/>
  <c r="I130" i="30"/>
  <c r="I119" i="30"/>
  <c r="I99" i="30"/>
  <c r="I85" i="30"/>
  <c r="I75" i="30"/>
  <c r="I63" i="30"/>
  <c r="I55" i="30"/>
  <c r="I47" i="30"/>
  <c r="I15" i="30"/>
  <c r="I84" i="30"/>
  <c r="I62" i="30"/>
  <c r="I54" i="30"/>
  <c r="I50" i="30"/>
  <c r="I76" i="30"/>
  <c r="I11" i="30"/>
  <c r="I4" i="30"/>
  <c r="I6" i="30"/>
  <c r="I133" i="30"/>
  <c r="I129" i="30"/>
  <c r="I122" i="30"/>
  <c r="I105" i="30"/>
  <c r="I104" i="30"/>
  <c r="I100" i="30"/>
  <c r="I95" i="30"/>
  <c r="I90" i="30"/>
  <c r="I86" i="30"/>
  <c r="I81" i="30"/>
  <c r="I98" i="30"/>
  <c r="I74" i="30"/>
  <c r="I64" i="30"/>
  <c r="I60" i="30"/>
  <c r="I56" i="30"/>
  <c r="I52" i="30"/>
  <c r="I48" i="30"/>
  <c r="I72" i="30"/>
  <c r="I16" i="30"/>
  <c r="I18" i="30"/>
  <c r="I40" i="30"/>
  <c r="I44" i="30"/>
  <c r="I46" i="30"/>
  <c r="I7" i="30"/>
  <c r="I131" i="30"/>
  <c r="I121" i="30"/>
  <c r="I117" i="30"/>
  <c r="I89" i="30"/>
  <c r="I80" i="30"/>
  <c r="I70" i="30"/>
  <c r="I59" i="30"/>
  <c r="I51" i="30"/>
  <c r="I39" i="30"/>
  <c r="I69" i="30"/>
  <c r="I73" i="30"/>
  <c r="AI33" i="30"/>
  <c r="CP38" i="30"/>
  <c r="CX121" i="30"/>
  <c r="CX100" i="30"/>
  <c r="CI34" i="30"/>
  <c r="CI33" i="30"/>
  <c r="CD22" i="30"/>
  <c r="CX128" i="30"/>
  <c r="CD33" i="30"/>
  <c r="CD34" i="30"/>
  <c r="BX83" i="30"/>
  <c r="AW91" i="30"/>
  <c r="BB91" i="30" s="1"/>
  <c r="AV91" i="30"/>
  <c r="L38" i="30"/>
  <c r="L124" i="30" s="1"/>
  <c r="N122" i="30" s="1"/>
  <c r="AG138" i="30"/>
  <c r="AG134" i="30"/>
  <c r="AG133" i="30"/>
  <c r="AG130" i="30"/>
  <c r="AG128" i="30"/>
  <c r="AG129" i="30"/>
  <c r="AG125" i="30"/>
  <c r="AG131" i="30"/>
  <c r="AG132" i="30"/>
  <c r="AG126" i="30"/>
  <c r="AG127" i="30"/>
  <c r="AG119" i="30"/>
  <c r="AG118" i="30"/>
  <c r="AG117" i="30"/>
  <c r="AG122" i="30"/>
  <c r="AG121" i="30"/>
  <c r="AG116" i="30"/>
  <c r="AG106" i="30"/>
  <c r="AG105" i="30"/>
  <c r="AG104" i="30"/>
  <c r="AG120" i="30"/>
  <c r="AG111" i="30"/>
  <c r="AG110" i="30"/>
  <c r="AG102" i="30"/>
  <c r="AG98" i="30"/>
  <c r="AG123" i="30"/>
  <c r="AG101" i="30"/>
  <c r="AG91" i="30"/>
  <c r="AG90" i="30"/>
  <c r="AG89" i="30"/>
  <c r="AG88" i="30"/>
  <c r="AG100" i="30"/>
  <c r="AG99" i="30"/>
  <c r="AG97" i="30"/>
  <c r="AG96" i="30"/>
  <c r="AG95" i="30"/>
  <c r="AG94" i="30"/>
  <c r="AG93" i="30"/>
  <c r="AG87" i="30"/>
  <c r="AG86" i="30"/>
  <c r="AG85" i="30"/>
  <c r="AG84" i="30"/>
  <c r="AG83" i="30"/>
  <c r="AG78" i="30"/>
  <c r="AG72" i="30"/>
  <c r="AG66" i="30"/>
  <c r="AG81" i="30"/>
  <c r="AG75" i="30"/>
  <c r="AG71" i="30"/>
  <c r="AG80" i="30"/>
  <c r="AG77" i="30"/>
  <c r="AG76" i="30"/>
  <c r="AG74" i="30"/>
  <c r="AG70" i="30"/>
  <c r="AG69" i="30"/>
  <c r="AG68" i="30"/>
  <c r="AG65" i="30"/>
  <c r="AG64" i="30"/>
  <c r="AG63" i="30"/>
  <c r="AG62" i="30"/>
  <c r="AG61" i="30"/>
  <c r="AG60" i="30"/>
  <c r="AG59" i="30"/>
  <c r="AG58" i="30"/>
  <c r="AG57" i="30"/>
  <c r="AG56" i="30"/>
  <c r="AG55" i="30"/>
  <c r="AG54" i="30"/>
  <c r="AG53" i="30"/>
  <c r="AG52" i="30"/>
  <c r="AG73" i="30"/>
  <c r="AG50" i="30"/>
  <c r="AG45" i="30"/>
  <c r="AG44" i="30"/>
  <c r="AG43" i="30"/>
  <c r="AG42" i="30"/>
  <c r="AG41" i="30"/>
  <c r="AG40" i="30"/>
  <c r="AG39" i="30"/>
  <c r="AG18" i="30"/>
  <c r="AG16" i="30"/>
  <c r="AG10" i="30"/>
  <c r="AG51" i="30"/>
  <c r="AG47" i="30"/>
  <c r="AG38" i="30"/>
  <c r="AG22" i="30"/>
  <c r="AG19" i="30"/>
  <c r="AG79" i="30"/>
  <c r="AG48" i="30"/>
  <c r="AG46" i="30"/>
  <c r="AF36" i="30"/>
  <c r="AG36" i="30" s="1"/>
  <c r="AG15" i="30"/>
  <c r="AG12" i="30"/>
  <c r="AG4" i="30"/>
  <c r="AG49" i="30"/>
  <c r="AG6" i="30"/>
  <c r="AG13" i="30"/>
  <c r="AG11" i="30"/>
  <c r="AG7" i="30"/>
  <c r="AP4" i="30"/>
  <c r="BG79" i="30"/>
  <c r="BN79" i="30" s="1"/>
  <c r="BU79" i="30" s="1"/>
  <c r="AW79" i="30"/>
  <c r="BB79" i="30" s="1"/>
  <c r="AV79" i="30"/>
  <c r="CO113" i="30"/>
  <c r="CP113" i="30" s="1"/>
  <c r="CO109" i="30"/>
  <c r="CO114" i="30"/>
  <c r="CP114" i="30" s="1"/>
  <c r="B114" i="30"/>
  <c r="C114" i="30" s="1"/>
  <c r="B113" i="30"/>
  <c r="C113" i="30" s="1"/>
  <c r="B109" i="30"/>
  <c r="BK138" i="30"/>
  <c r="BK134" i="30"/>
  <c r="BK132" i="30"/>
  <c r="BK133" i="30"/>
  <c r="BK127" i="30"/>
  <c r="BK130" i="30"/>
  <c r="BK128" i="30"/>
  <c r="BK123" i="30"/>
  <c r="BK129" i="30"/>
  <c r="BK131" i="30"/>
  <c r="BK126" i="30"/>
  <c r="BK125" i="30"/>
  <c r="BK120" i="30"/>
  <c r="BK119" i="30"/>
  <c r="BK122" i="30"/>
  <c r="BK118" i="30"/>
  <c r="BK117" i="30"/>
  <c r="BK116" i="30"/>
  <c r="BK111" i="30"/>
  <c r="BK110" i="30"/>
  <c r="BK121" i="30"/>
  <c r="BK99" i="30"/>
  <c r="BK102" i="30"/>
  <c r="BK98" i="30"/>
  <c r="BK97" i="30"/>
  <c r="BK96" i="30"/>
  <c r="BK95" i="30"/>
  <c r="BK94" i="30"/>
  <c r="BK93" i="30"/>
  <c r="BK106" i="30"/>
  <c r="BK105" i="30"/>
  <c r="BK104" i="30"/>
  <c r="BK101" i="30"/>
  <c r="BK87" i="30"/>
  <c r="BK86" i="30"/>
  <c r="BK85" i="30"/>
  <c r="BK84" i="30"/>
  <c r="BK83" i="30"/>
  <c r="BK81" i="30"/>
  <c r="BK80" i="30"/>
  <c r="BK79" i="30"/>
  <c r="BK78" i="30"/>
  <c r="BK77" i="30"/>
  <c r="BK76" i="30"/>
  <c r="BK100" i="30"/>
  <c r="BK91" i="30"/>
  <c r="BK90" i="30"/>
  <c r="BK89" i="30"/>
  <c r="BK88" i="30"/>
  <c r="BK73" i="30"/>
  <c r="BK69" i="30"/>
  <c r="BK68" i="30"/>
  <c r="BK65" i="30"/>
  <c r="BK64" i="30"/>
  <c r="BK63" i="30"/>
  <c r="BK62" i="30"/>
  <c r="BK61" i="30"/>
  <c r="BK60" i="30"/>
  <c r="BK59" i="30"/>
  <c r="BK58" i="30"/>
  <c r="BK57" i="30"/>
  <c r="BK56" i="30"/>
  <c r="BK55" i="30"/>
  <c r="BK54" i="30"/>
  <c r="BK53" i="30"/>
  <c r="BK52" i="30"/>
  <c r="BK51" i="30"/>
  <c r="BK50" i="30"/>
  <c r="BK49" i="30"/>
  <c r="BK48" i="30"/>
  <c r="BK47" i="30"/>
  <c r="BK46" i="30"/>
  <c r="BK72" i="30"/>
  <c r="BK66" i="30"/>
  <c r="BK75" i="30"/>
  <c r="BK71" i="30"/>
  <c r="BK15" i="30"/>
  <c r="BK13" i="30"/>
  <c r="BK18" i="30"/>
  <c r="BK16" i="30"/>
  <c r="BK74" i="30"/>
  <c r="BK70" i="30"/>
  <c r="BK45" i="30"/>
  <c r="BK44" i="30"/>
  <c r="BK43" i="30"/>
  <c r="BK42" i="30"/>
  <c r="BK41" i="30"/>
  <c r="BK40" i="30"/>
  <c r="BK39" i="30"/>
  <c r="BK22" i="30"/>
  <c r="BK19" i="30"/>
  <c r="BK11" i="30"/>
  <c r="BK7" i="30"/>
  <c r="BJ36" i="30"/>
  <c r="BK36" i="30" s="1"/>
  <c r="BK10" i="30"/>
  <c r="BK4" i="30"/>
  <c r="BT4" i="30"/>
  <c r="BK38" i="30"/>
  <c r="BK12" i="30"/>
  <c r="BK6" i="30"/>
  <c r="S68" i="30"/>
  <c r="X68" i="30" s="1"/>
  <c r="AC69" i="30"/>
  <c r="X69" i="30"/>
  <c r="Z33" i="30"/>
  <c r="AZ22" i="30"/>
  <c r="AZ36" i="30" s="1"/>
  <c r="BA36" i="30" s="1"/>
  <c r="CB138" i="30"/>
  <c r="CB134" i="30"/>
  <c r="CB130" i="30"/>
  <c r="CB131" i="30"/>
  <c r="CB128" i="30"/>
  <c r="CB129" i="30"/>
  <c r="CB125" i="30"/>
  <c r="CB133" i="30"/>
  <c r="CB132" i="30"/>
  <c r="CB126" i="30"/>
  <c r="CB122" i="30"/>
  <c r="CB121" i="30"/>
  <c r="CB120" i="30"/>
  <c r="CB119" i="30"/>
  <c r="CB118" i="30"/>
  <c r="CB127" i="30"/>
  <c r="CB117" i="30"/>
  <c r="CB116" i="30"/>
  <c r="CB102" i="30"/>
  <c r="CB101" i="30"/>
  <c r="CB100" i="30"/>
  <c r="CB99" i="30"/>
  <c r="CB98" i="30"/>
  <c r="CB106" i="30"/>
  <c r="CB105" i="30"/>
  <c r="CB104" i="30"/>
  <c r="CB123" i="30"/>
  <c r="CB97" i="30"/>
  <c r="CB96" i="30"/>
  <c r="CB95" i="30"/>
  <c r="CB94" i="30"/>
  <c r="CB93" i="30"/>
  <c r="CB110" i="30"/>
  <c r="CB111" i="30"/>
  <c r="CB91" i="30"/>
  <c r="CB90" i="30"/>
  <c r="CB89" i="30"/>
  <c r="CB88" i="30"/>
  <c r="CB81" i="30"/>
  <c r="CB80" i="30"/>
  <c r="CB79" i="30"/>
  <c r="CB78" i="30"/>
  <c r="CB77" i="30"/>
  <c r="CB76" i="30"/>
  <c r="CB75" i="30"/>
  <c r="CB74" i="30"/>
  <c r="CB73" i="30"/>
  <c r="CB72" i="30"/>
  <c r="CB71" i="30"/>
  <c r="CB70" i="30"/>
  <c r="CB83" i="30"/>
  <c r="CB87" i="30"/>
  <c r="CB86" i="30"/>
  <c r="CB85" i="30"/>
  <c r="CB84" i="30"/>
  <c r="CB66" i="30"/>
  <c r="CB69" i="30"/>
  <c r="CB63" i="30"/>
  <c r="CB59" i="30"/>
  <c r="CB58" i="30"/>
  <c r="CB57" i="30"/>
  <c r="CB56" i="30"/>
  <c r="CB55" i="30"/>
  <c r="CB54" i="30"/>
  <c r="CB53" i="30"/>
  <c r="CB52" i="30"/>
  <c r="CB51" i="30"/>
  <c r="CB47" i="30"/>
  <c r="CB18" i="30"/>
  <c r="CB16" i="30"/>
  <c r="CB10" i="30"/>
  <c r="CB68" i="30"/>
  <c r="CB64" i="30"/>
  <c r="CB60" i="30"/>
  <c r="CB48" i="30"/>
  <c r="CB45" i="30"/>
  <c r="CB44" i="30"/>
  <c r="CB43" i="30"/>
  <c r="CB42" i="30"/>
  <c r="CB41" i="30"/>
  <c r="CB40" i="30"/>
  <c r="CB39" i="30"/>
  <c r="CB22" i="30"/>
  <c r="CB19" i="30"/>
  <c r="CB65" i="30"/>
  <c r="CB61" i="30"/>
  <c r="CB49" i="30"/>
  <c r="CB38" i="30"/>
  <c r="CA36" i="30"/>
  <c r="CB62" i="30"/>
  <c r="CB12" i="30"/>
  <c r="CB4" i="30"/>
  <c r="CB13" i="30"/>
  <c r="CB11" i="30"/>
  <c r="CB6" i="30"/>
  <c r="CB50" i="30"/>
  <c r="CB46" i="30"/>
  <c r="CB15" i="30"/>
  <c r="CB7" i="30"/>
  <c r="CK4" i="30"/>
  <c r="BQ124" i="30"/>
  <c r="BR124" i="30" s="1"/>
  <c r="CD38" i="30"/>
  <c r="AN138" i="30"/>
  <c r="AN134" i="30"/>
  <c r="AN130" i="30"/>
  <c r="AN131" i="30"/>
  <c r="AN133" i="30"/>
  <c r="AN132" i="30"/>
  <c r="AN129" i="30"/>
  <c r="AN125" i="30"/>
  <c r="AN126" i="30"/>
  <c r="AN127" i="30"/>
  <c r="AN122" i="30"/>
  <c r="AN121" i="30"/>
  <c r="AN120" i="30"/>
  <c r="AN119" i="30"/>
  <c r="AN128" i="30"/>
  <c r="AN118" i="30"/>
  <c r="AN117" i="30"/>
  <c r="AN116" i="30"/>
  <c r="AN123" i="30"/>
  <c r="AN102" i="30"/>
  <c r="AN101" i="30"/>
  <c r="AN100" i="30"/>
  <c r="AN99" i="30"/>
  <c r="AN98" i="30"/>
  <c r="AN106" i="30"/>
  <c r="AN105" i="30"/>
  <c r="AN104" i="30"/>
  <c r="AN97" i="30"/>
  <c r="AN96" i="30"/>
  <c r="AN95" i="30"/>
  <c r="AN94" i="30"/>
  <c r="AN93" i="30"/>
  <c r="AN110" i="30"/>
  <c r="AN111" i="30"/>
  <c r="AN91" i="30"/>
  <c r="AN90" i="30"/>
  <c r="AN89" i="30"/>
  <c r="AN88" i="30"/>
  <c r="AN81" i="30"/>
  <c r="AN80" i="30"/>
  <c r="AN79" i="30"/>
  <c r="AN78" i="30"/>
  <c r="AN77" i="30"/>
  <c r="AN76" i="30"/>
  <c r="AN75" i="30"/>
  <c r="AN74" i="30"/>
  <c r="AN73" i="30"/>
  <c r="AN72" i="30"/>
  <c r="AN71" i="30"/>
  <c r="AN70" i="30"/>
  <c r="AN83" i="30"/>
  <c r="AN66" i="30"/>
  <c r="AN87" i="30"/>
  <c r="AN85" i="30"/>
  <c r="AN63" i="30"/>
  <c r="AN50" i="30"/>
  <c r="AN46" i="30"/>
  <c r="AN22" i="30"/>
  <c r="AN19" i="30"/>
  <c r="AN11" i="30"/>
  <c r="AN69" i="30"/>
  <c r="AN64" i="30"/>
  <c r="AN60" i="30"/>
  <c r="AN59" i="30"/>
  <c r="AN58" i="30"/>
  <c r="AN57" i="30"/>
  <c r="AN56" i="30"/>
  <c r="AN55" i="30"/>
  <c r="AN54" i="30"/>
  <c r="AN53" i="30"/>
  <c r="AN52" i="30"/>
  <c r="AN51" i="30"/>
  <c r="AN47" i="30"/>
  <c r="AN45" i="30"/>
  <c r="AN44" i="30"/>
  <c r="AN43" i="30"/>
  <c r="AN42" i="30"/>
  <c r="AN41" i="30"/>
  <c r="AN40" i="30"/>
  <c r="AN39" i="30"/>
  <c r="AM36" i="30"/>
  <c r="AN86" i="30"/>
  <c r="AN84" i="30"/>
  <c r="AN65" i="30"/>
  <c r="AN61" i="30"/>
  <c r="AN48" i="30"/>
  <c r="AN38" i="30"/>
  <c r="AN16" i="30"/>
  <c r="AN12" i="30"/>
  <c r="AN6" i="30"/>
  <c r="AN18" i="30"/>
  <c r="AN13" i="30"/>
  <c r="AN4" i="30"/>
  <c r="AN62" i="30"/>
  <c r="AN15" i="30"/>
  <c r="AN7" i="30"/>
  <c r="BF4" i="30"/>
  <c r="AN68" i="30"/>
  <c r="AN49" i="30"/>
  <c r="AN10" i="30"/>
  <c r="AM124" i="30"/>
  <c r="BF38" i="30"/>
  <c r="BG57" i="30"/>
  <c r="BN57" i="30" s="1"/>
  <c r="BU57" i="30" s="1"/>
  <c r="AW57" i="30"/>
  <c r="BB57" i="30" s="1"/>
  <c r="AV57" i="30"/>
  <c r="BG65" i="30"/>
  <c r="BN65" i="30" s="1"/>
  <c r="BU65" i="30" s="1"/>
  <c r="AW65" i="30"/>
  <c r="BB65" i="30" s="1"/>
  <c r="AV65" i="30"/>
  <c r="C206" i="31"/>
  <c r="BZ66" i="30"/>
  <c r="AW89" i="30"/>
  <c r="BB89" i="30" s="1"/>
  <c r="BG89" i="30"/>
  <c r="BN89" i="30" s="1"/>
  <c r="BU89" i="30" s="1"/>
  <c r="CE89" i="30" s="1"/>
  <c r="CL89" i="30" s="1"/>
  <c r="CS89" i="30" s="1"/>
  <c r="CX89" i="30" s="1"/>
  <c r="AV89" i="30"/>
  <c r="CX91" i="30"/>
  <c r="BF35" i="30"/>
  <c r="AN35" i="30"/>
  <c r="CA124" i="30"/>
  <c r="CK38" i="30"/>
  <c r="BG72" i="30"/>
  <c r="BN72" i="30" s="1"/>
  <c r="BU72" i="30" s="1"/>
  <c r="CE72" i="30" s="1"/>
  <c r="CL72" i="30" s="1"/>
  <c r="CS72" i="30" s="1"/>
  <c r="CX72" i="30" s="1"/>
  <c r="AW72" i="30"/>
  <c r="BB72" i="30" s="1"/>
  <c r="AV72" i="30"/>
  <c r="BZ97" i="30"/>
  <c r="BX116" i="30"/>
  <c r="AC117" i="30"/>
  <c r="X117" i="30"/>
  <c r="S116" i="30"/>
  <c r="X116" i="30" s="1"/>
  <c r="AC40" i="30"/>
  <c r="X40" i="30"/>
  <c r="S39" i="30"/>
  <c r="BX39" i="30"/>
  <c r="CE47" i="30"/>
  <c r="CL47" i="30" s="1"/>
  <c r="CS47" i="30" s="1"/>
  <c r="CX47" i="30" s="1"/>
  <c r="BZ47" i="30"/>
  <c r="M27" i="30"/>
  <c r="M26" i="30"/>
  <c r="L34" i="30"/>
  <c r="M34" i="30" s="1"/>
  <c r="F141" i="30"/>
  <c r="AU33" i="30"/>
  <c r="CV39" i="30"/>
  <c r="AW43" i="30"/>
  <c r="BB43" i="30" s="1"/>
  <c r="BG43" i="30"/>
  <c r="BN43" i="30" s="1"/>
  <c r="BU43" i="30" s="1"/>
  <c r="CE43" i="30" s="1"/>
  <c r="CL43" i="30" s="1"/>
  <c r="CS43" i="30" s="1"/>
  <c r="CX43" i="30" s="1"/>
  <c r="AV43" i="30"/>
  <c r="AZ33" i="30"/>
  <c r="E124" i="30"/>
  <c r="K38" i="30"/>
  <c r="CI138" i="30"/>
  <c r="CI134" i="30"/>
  <c r="CI130" i="30"/>
  <c r="CI131" i="30"/>
  <c r="CI129" i="30"/>
  <c r="CI125" i="30"/>
  <c r="CI126" i="30"/>
  <c r="CI123" i="30"/>
  <c r="CI127" i="30"/>
  <c r="CI133" i="30"/>
  <c r="CI128" i="30"/>
  <c r="CI132" i="30"/>
  <c r="CI122" i="30"/>
  <c r="CI118" i="30"/>
  <c r="CI121" i="30"/>
  <c r="CI120" i="30"/>
  <c r="CI117" i="30"/>
  <c r="CI116" i="30"/>
  <c r="CI111" i="30"/>
  <c r="CI110" i="30"/>
  <c r="CI101" i="30"/>
  <c r="CI119" i="30"/>
  <c r="CI100" i="30"/>
  <c r="CI97" i="30"/>
  <c r="CI96" i="30"/>
  <c r="CI95" i="30"/>
  <c r="CI94" i="30"/>
  <c r="CI93" i="30"/>
  <c r="CI106" i="30"/>
  <c r="CI105" i="30"/>
  <c r="CI104" i="30"/>
  <c r="CI99" i="30"/>
  <c r="CI87" i="30"/>
  <c r="CI86" i="30"/>
  <c r="CI85" i="30"/>
  <c r="CI84" i="30"/>
  <c r="CI83" i="30"/>
  <c r="CI98" i="30"/>
  <c r="CI81" i="30"/>
  <c r="CI80" i="30"/>
  <c r="CI79" i="30"/>
  <c r="CI78" i="30"/>
  <c r="CI77" i="30"/>
  <c r="CI76" i="30"/>
  <c r="CI90" i="30"/>
  <c r="CI89" i="30"/>
  <c r="CI88" i="30"/>
  <c r="CI102" i="30"/>
  <c r="CI75" i="30"/>
  <c r="CI71" i="30"/>
  <c r="CI69" i="30"/>
  <c r="CI68" i="30"/>
  <c r="CI66" i="30"/>
  <c r="CI65" i="30"/>
  <c r="CI64" i="30"/>
  <c r="CI63" i="30"/>
  <c r="CI62" i="30"/>
  <c r="CI61" i="30"/>
  <c r="CI60" i="30"/>
  <c r="CI59" i="30"/>
  <c r="CI58" i="30"/>
  <c r="CI57" i="30"/>
  <c r="CI56" i="30"/>
  <c r="CI55" i="30"/>
  <c r="CI54" i="30"/>
  <c r="CI53" i="30"/>
  <c r="CI52" i="30"/>
  <c r="CI51" i="30"/>
  <c r="CI50" i="30"/>
  <c r="CI49" i="30"/>
  <c r="CI48" i="30"/>
  <c r="CI47" i="30"/>
  <c r="CI46" i="30"/>
  <c r="CI74" i="30"/>
  <c r="CI70" i="30"/>
  <c r="CI73" i="30"/>
  <c r="CI91" i="30"/>
  <c r="CI22" i="30"/>
  <c r="CI19" i="30"/>
  <c r="CI11" i="30"/>
  <c r="CH36" i="30"/>
  <c r="CI72" i="30"/>
  <c r="CI45" i="30"/>
  <c r="CI44" i="30"/>
  <c r="CI43" i="30"/>
  <c r="CI42" i="30"/>
  <c r="CI41" i="30"/>
  <c r="CI40" i="30"/>
  <c r="CI39" i="30"/>
  <c r="CI38" i="30"/>
  <c r="CI12" i="30"/>
  <c r="CI10" i="30"/>
  <c r="CI6" i="30"/>
  <c r="CI7" i="30"/>
  <c r="CR4" i="30"/>
  <c r="CI16" i="30"/>
  <c r="CI15" i="30"/>
  <c r="CI18" i="30"/>
  <c r="CI13" i="30"/>
  <c r="CI4" i="30"/>
  <c r="BG54" i="30"/>
  <c r="BN54" i="30" s="1"/>
  <c r="BU54" i="30" s="1"/>
  <c r="AW54" i="30"/>
  <c r="BB54" i="30" s="1"/>
  <c r="AV54" i="30"/>
  <c r="BG62" i="30"/>
  <c r="BN62" i="30" s="1"/>
  <c r="BU62" i="30" s="1"/>
  <c r="AW62" i="30"/>
  <c r="BB62" i="30" s="1"/>
  <c r="AV62" i="30"/>
  <c r="AQ16" i="30"/>
  <c r="AJ15" i="30"/>
  <c r="CP36" i="30"/>
  <c r="BT33" i="30"/>
  <c r="BM33" i="30"/>
  <c r="CW26" i="30"/>
  <c r="CV34" i="30"/>
  <c r="CW34" i="30" s="1"/>
  <c r="CW27" i="30"/>
  <c r="AC19" i="30"/>
  <c r="X19" i="30"/>
  <c r="S18" i="30"/>
  <c r="X18" i="30" s="1"/>
  <c r="CK22" i="30"/>
  <c r="AW42" i="30"/>
  <c r="BB42" i="30" s="1"/>
  <c r="BG42" i="30"/>
  <c r="BN42" i="30" s="1"/>
  <c r="BU42" i="30" s="1"/>
  <c r="CE42" i="30" s="1"/>
  <c r="CL42" i="30" s="1"/>
  <c r="CS42" i="30" s="1"/>
  <c r="AV42" i="30"/>
  <c r="BD133" i="30"/>
  <c r="BD138" i="30"/>
  <c r="BD134" i="30"/>
  <c r="BD131" i="30"/>
  <c r="BD132" i="30"/>
  <c r="BD130" i="30"/>
  <c r="BD126" i="30"/>
  <c r="BD127" i="30"/>
  <c r="BD128" i="30"/>
  <c r="BD129" i="30"/>
  <c r="BD122" i="30"/>
  <c r="BD121" i="30"/>
  <c r="BD120" i="30"/>
  <c r="BD119" i="30"/>
  <c r="BD118" i="30"/>
  <c r="BD125" i="30"/>
  <c r="BD123" i="30"/>
  <c r="BD117" i="30"/>
  <c r="BD116" i="30"/>
  <c r="BD102" i="30"/>
  <c r="BD101" i="30"/>
  <c r="BD100" i="30"/>
  <c r="BD99" i="30"/>
  <c r="BD98" i="30"/>
  <c r="BD106" i="30"/>
  <c r="BD105" i="30"/>
  <c r="BD104" i="30"/>
  <c r="BD111" i="30"/>
  <c r="BD97" i="30"/>
  <c r="BD96" i="30"/>
  <c r="BD95" i="30"/>
  <c r="BD94" i="30"/>
  <c r="BD93" i="30"/>
  <c r="BD91" i="30"/>
  <c r="BD90" i="30"/>
  <c r="BD89" i="30"/>
  <c r="BD88" i="30"/>
  <c r="BD110" i="30"/>
  <c r="BD81" i="30"/>
  <c r="BD80" i="30"/>
  <c r="BD79" i="30"/>
  <c r="BD78" i="30"/>
  <c r="BD77" i="30"/>
  <c r="BD76" i="30"/>
  <c r="BD75" i="30"/>
  <c r="BD74" i="30"/>
  <c r="BD73" i="30"/>
  <c r="BD72" i="30"/>
  <c r="BD71" i="30"/>
  <c r="BD70" i="30"/>
  <c r="BD83" i="30"/>
  <c r="BD87" i="30"/>
  <c r="BD86" i="30"/>
  <c r="BD85" i="30"/>
  <c r="BD84" i="30"/>
  <c r="BD65" i="30"/>
  <c r="BD61" i="30"/>
  <c r="BD48" i="30"/>
  <c r="BC36" i="30"/>
  <c r="BD12" i="30"/>
  <c r="BD62" i="30"/>
  <c r="BD49" i="30"/>
  <c r="BD45" i="30"/>
  <c r="BD44" i="30"/>
  <c r="BD43" i="30"/>
  <c r="BD42" i="30"/>
  <c r="BD41" i="30"/>
  <c r="BD40" i="30"/>
  <c r="BD39" i="30"/>
  <c r="BD15" i="30"/>
  <c r="BD13" i="30"/>
  <c r="BD66" i="30"/>
  <c r="BD63" i="30"/>
  <c r="BD50" i="30"/>
  <c r="BD38" i="30"/>
  <c r="BD18" i="30"/>
  <c r="BD7" i="30"/>
  <c r="BM4" i="30"/>
  <c r="BD6" i="30"/>
  <c r="BD69" i="30"/>
  <c r="BD68" i="30"/>
  <c r="BD51" i="30"/>
  <c r="BD47" i="30"/>
  <c r="BD16" i="30"/>
  <c r="BD10" i="30"/>
  <c r="BD19" i="30"/>
  <c r="BD64" i="30"/>
  <c r="BD60" i="30"/>
  <c r="BD59" i="30"/>
  <c r="BD58" i="30"/>
  <c r="BD57" i="30"/>
  <c r="BD56" i="30"/>
  <c r="BD55" i="30"/>
  <c r="BD54" i="30"/>
  <c r="BD53" i="30"/>
  <c r="BD52" i="30"/>
  <c r="BD46" i="30"/>
  <c r="BD22" i="30"/>
  <c r="BD4" i="30"/>
  <c r="BD11" i="30"/>
  <c r="CV23" i="30"/>
  <c r="CK33" i="30"/>
  <c r="BJ124" i="30"/>
  <c r="BK124" i="30" s="1"/>
  <c r="BT38" i="30"/>
  <c r="BG75" i="30"/>
  <c r="BN75" i="30" s="1"/>
  <c r="BU75" i="30" s="1"/>
  <c r="CE75" i="30" s="1"/>
  <c r="CL75" i="30" s="1"/>
  <c r="CS75" i="30" s="1"/>
  <c r="CX75" i="30" s="1"/>
  <c r="AW75" i="30"/>
  <c r="BB75" i="30" s="1"/>
  <c r="AV75" i="30"/>
  <c r="BG48" i="30"/>
  <c r="BN48" i="30" s="1"/>
  <c r="BU48" i="30" s="1"/>
  <c r="AW48" i="30"/>
  <c r="BB48" i="30" s="1"/>
  <c r="AV48" i="30"/>
  <c r="BG56" i="30"/>
  <c r="BN56" i="30" s="1"/>
  <c r="BU56" i="30" s="1"/>
  <c r="AW56" i="30"/>
  <c r="BB56" i="30" s="1"/>
  <c r="AV56" i="30"/>
  <c r="BG64" i="30"/>
  <c r="BN64" i="30" s="1"/>
  <c r="BU64" i="30" s="1"/>
  <c r="AW64" i="30"/>
  <c r="BB64" i="30" s="1"/>
  <c r="AV64" i="30"/>
  <c r="BZ76" i="30"/>
  <c r="BG80" i="30"/>
  <c r="BN80" i="30" s="1"/>
  <c r="BU80" i="30" s="1"/>
  <c r="AW80" i="30"/>
  <c r="BB80" i="30" s="1"/>
  <c r="AV80" i="30"/>
  <c r="AW88" i="30"/>
  <c r="BB88" i="30" s="1"/>
  <c r="BG88" i="30"/>
  <c r="BN88" i="30" s="1"/>
  <c r="BU88" i="30" s="1"/>
  <c r="CE88" i="30" s="1"/>
  <c r="CL88" i="30" s="1"/>
  <c r="CS88" i="30" s="1"/>
  <c r="CX88" i="30" s="1"/>
  <c r="AV88" i="30"/>
  <c r="AJ126" i="30"/>
  <c r="AC125" i="30"/>
  <c r="W114" i="30"/>
  <c r="AC104" i="30"/>
  <c r="AJ105" i="30"/>
  <c r="CE133" i="30"/>
  <c r="CL133" i="30" s="1"/>
  <c r="CS133" i="30" s="1"/>
  <c r="CX133" i="30" s="1"/>
  <c r="BZ133" i="30"/>
  <c r="BX68" i="30"/>
  <c r="AJ94" i="30"/>
  <c r="AC93" i="30"/>
  <c r="BG85" i="30"/>
  <c r="BN85" i="30" s="1"/>
  <c r="BU85" i="30" s="1"/>
  <c r="AW85" i="30"/>
  <c r="BB85" i="30" s="1"/>
  <c r="AV85" i="30"/>
  <c r="CV116" i="30"/>
  <c r="BZ127" i="30"/>
  <c r="BX125" i="30"/>
  <c r="BG99" i="30"/>
  <c r="BN99" i="30" s="1"/>
  <c r="BU99" i="30" s="1"/>
  <c r="CE99" i="30" s="1"/>
  <c r="CL99" i="30" s="1"/>
  <c r="CS99" i="30" s="1"/>
  <c r="CX99" i="30" s="1"/>
  <c r="AW99" i="30"/>
  <c r="BB99" i="30" s="1"/>
  <c r="AV99" i="30"/>
  <c r="AV8" i="30"/>
  <c r="BG8" i="30"/>
  <c r="BN8" i="30" s="1"/>
  <c r="BU8" i="30" s="1"/>
  <c r="AW8" i="30"/>
  <c r="BB8" i="30" s="1"/>
  <c r="AP22" i="30"/>
  <c r="AI22" i="30"/>
  <c r="BG101" i="30"/>
  <c r="BN101" i="30" s="1"/>
  <c r="BU101" i="30" s="1"/>
  <c r="CE101" i="30" s="1"/>
  <c r="CL101" i="30" s="1"/>
  <c r="CS101" i="30" s="1"/>
  <c r="CX101" i="30" s="1"/>
  <c r="AW101" i="30"/>
  <c r="BB101" i="30" s="1"/>
  <c r="AV101" i="30"/>
  <c r="CV29" i="30"/>
  <c r="BG59" i="30"/>
  <c r="BN59" i="30" s="1"/>
  <c r="BU59" i="30" s="1"/>
  <c r="AW59" i="30"/>
  <c r="BB59" i="30" s="1"/>
  <c r="AV59" i="30"/>
  <c r="BT34" i="30"/>
  <c r="AW44" i="30"/>
  <c r="BB44" i="30" s="1"/>
  <c r="BG44" i="30"/>
  <c r="BN44" i="30" s="1"/>
  <c r="BU44" i="30" s="1"/>
  <c r="CE44" i="30" s="1"/>
  <c r="CL44" i="30" s="1"/>
  <c r="CS44" i="30" s="1"/>
  <c r="CX44" i="30" s="1"/>
  <c r="AV44" i="30"/>
  <c r="BA138" i="30"/>
  <c r="BA134" i="30"/>
  <c r="BA133" i="30"/>
  <c r="BA132" i="30"/>
  <c r="BA127" i="30"/>
  <c r="BA131" i="30"/>
  <c r="BA128" i="30"/>
  <c r="BA130" i="30"/>
  <c r="BA129" i="30"/>
  <c r="BA126" i="30"/>
  <c r="BA125" i="30"/>
  <c r="BA120" i="30"/>
  <c r="BA117" i="30"/>
  <c r="BA116" i="30"/>
  <c r="BA119" i="30"/>
  <c r="BA123" i="30"/>
  <c r="BA122" i="30"/>
  <c r="BA118" i="30"/>
  <c r="BA121" i="30"/>
  <c r="BA106" i="30"/>
  <c r="BA105" i="30"/>
  <c r="BA104" i="30"/>
  <c r="BA111" i="30"/>
  <c r="BA110" i="30"/>
  <c r="BA99" i="30"/>
  <c r="BA102" i="30"/>
  <c r="BA98" i="30"/>
  <c r="BA91" i="30"/>
  <c r="BA90" i="30"/>
  <c r="BA89" i="30"/>
  <c r="BA88" i="30"/>
  <c r="BA101" i="30"/>
  <c r="BA97" i="30"/>
  <c r="BA96" i="30"/>
  <c r="BA95" i="30"/>
  <c r="BA94" i="30"/>
  <c r="BA93" i="30"/>
  <c r="BA100" i="30"/>
  <c r="BA87" i="30"/>
  <c r="BA86" i="30"/>
  <c r="BA85" i="30"/>
  <c r="BA84" i="30"/>
  <c r="BA83" i="30"/>
  <c r="BA78" i="30"/>
  <c r="BA73" i="30"/>
  <c r="BA81" i="30"/>
  <c r="BA72" i="30"/>
  <c r="BA66" i="30"/>
  <c r="BA80" i="30"/>
  <c r="BA75" i="30"/>
  <c r="BA71" i="30"/>
  <c r="BA69" i="30"/>
  <c r="BA68" i="30"/>
  <c r="BA65" i="30"/>
  <c r="BA64" i="30"/>
  <c r="BA63" i="30"/>
  <c r="BA62" i="30"/>
  <c r="BA61" i="30"/>
  <c r="BA60" i="30"/>
  <c r="BA59" i="30"/>
  <c r="BA58" i="30"/>
  <c r="BA57" i="30"/>
  <c r="BA56" i="30"/>
  <c r="BA55" i="30"/>
  <c r="BA54" i="30"/>
  <c r="BA53" i="30"/>
  <c r="BA52" i="30"/>
  <c r="BA77" i="30"/>
  <c r="BA50" i="30"/>
  <c r="BA45" i="30"/>
  <c r="BA44" i="30"/>
  <c r="BA43" i="30"/>
  <c r="BA42" i="30"/>
  <c r="BA41" i="30"/>
  <c r="BA40" i="30"/>
  <c r="BA39" i="30"/>
  <c r="BA15" i="30"/>
  <c r="BA13" i="30"/>
  <c r="BA51" i="30"/>
  <c r="BA47" i="30"/>
  <c r="BA18" i="30"/>
  <c r="BA16" i="30"/>
  <c r="BA79" i="30"/>
  <c r="BA74" i="30"/>
  <c r="BA70" i="30"/>
  <c r="BA48" i="30"/>
  <c r="BA46" i="30"/>
  <c r="BA22" i="30"/>
  <c r="BA19" i="30"/>
  <c r="BA49" i="30"/>
  <c r="BA7" i="30"/>
  <c r="BA12" i="30"/>
  <c r="BA4" i="30"/>
  <c r="BA10" i="30"/>
  <c r="BA76" i="30"/>
  <c r="BA11" i="30"/>
  <c r="BA6" i="30"/>
  <c r="BA23" i="30"/>
  <c r="BR34" i="30"/>
  <c r="AU22" i="30"/>
  <c r="AT36" i="30"/>
  <c r="H124" i="30"/>
  <c r="R38" i="30"/>
  <c r="I38" i="30"/>
  <c r="Y124" i="30"/>
  <c r="Z124" i="30" s="1"/>
  <c r="AI38" i="30"/>
  <c r="W141" i="30"/>
  <c r="CX42" i="30"/>
  <c r="CV4" i="30"/>
  <c r="CW5" i="30" s="1"/>
  <c r="AD30" i="30"/>
  <c r="C36" i="30"/>
  <c r="AB33" i="30"/>
  <c r="R33" i="30"/>
  <c r="BK33" i="30"/>
  <c r="S22" i="30"/>
  <c r="X22" i="30" s="1"/>
  <c r="X23" i="30"/>
  <c r="AW41" i="30"/>
  <c r="BB41" i="30" s="1"/>
  <c r="BG41" i="30"/>
  <c r="BN41" i="30" s="1"/>
  <c r="BU41" i="30" s="1"/>
  <c r="CE41" i="30" s="1"/>
  <c r="CL41" i="30" s="1"/>
  <c r="CS41" i="30" s="1"/>
  <c r="CX41" i="30" s="1"/>
  <c r="AV41" i="30"/>
  <c r="O124" i="30"/>
  <c r="P124" i="30" s="1"/>
  <c r="AB38" i="30"/>
  <c r="AC6" i="30"/>
  <c r="AC5" i="30" s="1"/>
  <c r="X6" i="30"/>
  <c r="BG55" i="30"/>
  <c r="BN55" i="30" s="1"/>
  <c r="BU55" i="30" s="1"/>
  <c r="AW55" i="30"/>
  <c r="BB55" i="30" s="1"/>
  <c r="AV55" i="30"/>
  <c r="BG63" i="30"/>
  <c r="BN63" i="30" s="1"/>
  <c r="BU63" i="30" s="1"/>
  <c r="AW63" i="30"/>
  <c r="BB63" i="30" s="1"/>
  <c r="AV63" i="30"/>
  <c r="Z138" i="30"/>
  <c r="Z134" i="30"/>
  <c r="Z132" i="30"/>
  <c r="Z133" i="30"/>
  <c r="Z127" i="30"/>
  <c r="Z131" i="30"/>
  <c r="Z128" i="30"/>
  <c r="Z129" i="30"/>
  <c r="Z126" i="30"/>
  <c r="Z125" i="30"/>
  <c r="Z130" i="30"/>
  <c r="Z121" i="30"/>
  <c r="Z120" i="30"/>
  <c r="Z119" i="30"/>
  <c r="Z122" i="30"/>
  <c r="Z117" i="30"/>
  <c r="Z106" i="30"/>
  <c r="Z105" i="30"/>
  <c r="Z104" i="30"/>
  <c r="Z123" i="30"/>
  <c r="Z118" i="30"/>
  <c r="Z116" i="30"/>
  <c r="Z111" i="30"/>
  <c r="Z110" i="30"/>
  <c r="Z100" i="30"/>
  <c r="Z99" i="30"/>
  <c r="Z102" i="30"/>
  <c r="Z98" i="30"/>
  <c r="Z97" i="30"/>
  <c r="Z96" i="30"/>
  <c r="Z95" i="30"/>
  <c r="Z94" i="30"/>
  <c r="Z93" i="30"/>
  <c r="Z101" i="30"/>
  <c r="Z87" i="30"/>
  <c r="Z86" i="30"/>
  <c r="Z85" i="30"/>
  <c r="Z84" i="30"/>
  <c r="Z83" i="30"/>
  <c r="Z81" i="30"/>
  <c r="Z80" i="30"/>
  <c r="Z79" i="30"/>
  <c r="Z78" i="30"/>
  <c r="Z91" i="30"/>
  <c r="Z90" i="30"/>
  <c r="Z89" i="30"/>
  <c r="Z88" i="30"/>
  <c r="Z74" i="30"/>
  <c r="Z73" i="30"/>
  <c r="Z70" i="30"/>
  <c r="Z69" i="30"/>
  <c r="Z68" i="30"/>
  <c r="Z65" i="30"/>
  <c r="Z64" i="30"/>
  <c r="Z63" i="30"/>
  <c r="Z62" i="30"/>
  <c r="Z61" i="30"/>
  <c r="Z60" i="30"/>
  <c r="Z59" i="30"/>
  <c r="Z58" i="30"/>
  <c r="Z57" i="30"/>
  <c r="Z56" i="30"/>
  <c r="Z55" i="30"/>
  <c r="Z54" i="30"/>
  <c r="Z53" i="30"/>
  <c r="Z52" i="30"/>
  <c r="Z51" i="30"/>
  <c r="Z50" i="30"/>
  <c r="Z49" i="30"/>
  <c r="Z48" i="30"/>
  <c r="Z47" i="30"/>
  <c r="Z77" i="30"/>
  <c r="Z76" i="30"/>
  <c r="Z72" i="30"/>
  <c r="Z66" i="30"/>
  <c r="Z75" i="30"/>
  <c r="Z71" i="30"/>
  <c r="Z38" i="30"/>
  <c r="Z15" i="30"/>
  <c r="Z13" i="30"/>
  <c r="Z18" i="30"/>
  <c r="Z16" i="30"/>
  <c r="Z22" i="30"/>
  <c r="Z19" i="30"/>
  <c r="Z45" i="30"/>
  <c r="Z41" i="30"/>
  <c r="Y36" i="30"/>
  <c r="Z36" i="30" s="1"/>
  <c r="Z12" i="30"/>
  <c r="Z44" i="30"/>
  <c r="Z40" i="30"/>
  <c r="Z4" i="30"/>
  <c r="Z46" i="30"/>
  <c r="Z43" i="30"/>
  <c r="Z39" i="30"/>
  <c r="Z11" i="30"/>
  <c r="Z10" i="30"/>
  <c r="Z6" i="30"/>
  <c r="Z42" i="30"/>
  <c r="Z7" i="30"/>
  <c r="AI4" i="30"/>
  <c r="BM34" i="30"/>
  <c r="BY24" i="30"/>
  <c r="BY8" i="30"/>
  <c r="BX10" i="30"/>
  <c r="AF124" i="30"/>
  <c r="AG124" i="30" s="1"/>
  <c r="AP38" i="30"/>
  <c r="AV12" i="30"/>
  <c r="BG12" i="30"/>
  <c r="BN12" i="30" s="1"/>
  <c r="BU12" i="30" s="1"/>
  <c r="AW12" i="30"/>
  <c r="BB12" i="30" s="1"/>
  <c r="CX76" i="30"/>
  <c r="BC124" i="30"/>
  <c r="BD124" i="30" s="1"/>
  <c r="BM38" i="30"/>
  <c r="BG53" i="30"/>
  <c r="BN53" i="30" s="1"/>
  <c r="BU53" i="30" s="1"/>
  <c r="AW53" i="30"/>
  <c r="BB53" i="30" s="1"/>
  <c r="AV53" i="30"/>
  <c r="BG61" i="30"/>
  <c r="BN61" i="30" s="1"/>
  <c r="BU61" i="30" s="1"/>
  <c r="AW61" i="30"/>
  <c r="BB61" i="30" s="1"/>
  <c r="AV61" i="30"/>
  <c r="AW90" i="30"/>
  <c r="BB90" i="30" s="1"/>
  <c r="BG90" i="30"/>
  <c r="BN90" i="30" s="1"/>
  <c r="BU90" i="30" s="1"/>
  <c r="CE90" i="30" s="1"/>
  <c r="CL90" i="30" s="1"/>
  <c r="CS90" i="30" s="1"/>
  <c r="CX90" i="30" s="1"/>
  <c r="AV90" i="30"/>
  <c r="V112" i="30"/>
  <c r="W109" i="30"/>
  <c r="CX77" i="30"/>
  <c r="BZ74" i="30"/>
  <c r="BG129" i="30"/>
  <c r="BN129" i="30" s="1"/>
  <c r="BU129" i="30" s="1"/>
  <c r="AW129" i="30"/>
  <c r="BB129" i="30" s="1"/>
  <c r="AV129" i="30"/>
  <c r="BZ106" i="30"/>
  <c r="BZ102" i="30"/>
  <c r="BG138" i="30"/>
  <c r="BN138" i="30" s="1"/>
  <c r="BU138" i="30" s="1"/>
  <c r="AV138" i="30"/>
  <c r="CX127" i="30"/>
  <c r="CV125" i="30"/>
  <c r="BX35" i="30"/>
  <c r="BY30" i="30"/>
  <c r="AB34" i="30"/>
  <c r="R34" i="30"/>
  <c r="AJ27" i="30"/>
  <c r="AC26" i="30"/>
  <c r="P34" i="30"/>
  <c r="BG49" i="30"/>
  <c r="BN49" i="30" s="1"/>
  <c r="BU49" i="30" s="1"/>
  <c r="AW49" i="30"/>
  <c r="BB49" i="30" s="1"/>
  <c r="AV49" i="30"/>
  <c r="BG7" i="30"/>
  <c r="BN7" i="30" s="1"/>
  <c r="BU7" i="30" s="1"/>
  <c r="AW7" i="30"/>
  <c r="BB7" i="30" s="1"/>
  <c r="AV7" i="30"/>
  <c r="AZ38" i="30"/>
  <c r="BA38" i="30" s="1"/>
  <c r="AW45" i="30"/>
  <c r="BB45" i="30" s="1"/>
  <c r="BG45" i="30"/>
  <c r="BN45" i="30" s="1"/>
  <c r="BU45" i="30" s="1"/>
  <c r="CE45" i="30" s="1"/>
  <c r="CL45" i="30" s="1"/>
  <c r="CS45" i="30" s="1"/>
  <c r="CX45" i="30" s="1"/>
  <c r="AV45" i="30"/>
  <c r="AU35" i="30"/>
  <c r="CK34" i="30"/>
  <c r="CB34" i="30"/>
  <c r="AT124" i="30"/>
  <c r="AU38" i="30"/>
  <c r="BG58" i="30"/>
  <c r="BN58" i="30" s="1"/>
  <c r="BU58" i="30" s="1"/>
  <c r="AW58" i="30"/>
  <c r="BB58" i="30" s="1"/>
  <c r="AV58" i="30"/>
  <c r="CV33" i="30"/>
  <c r="C141" i="30"/>
  <c r="C142" i="30"/>
  <c r="AZ35" i="30"/>
  <c r="P138" i="30"/>
  <c r="P133" i="30"/>
  <c r="P128" i="30"/>
  <c r="P134" i="30"/>
  <c r="P131" i="30"/>
  <c r="P129" i="30"/>
  <c r="P130" i="30"/>
  <c r="P127" i="30"/>
  <c r="P126" i="30"/>
  <c r="P125" i="30"/>
  <c r="P132" i="30"/>
  <c r="P123" i="30"/>
  <c r="P120" i="30"/>
  <c r="P118" i="30"/>
  <c r="P117" i="30"/>
  <c r="P119" i="30"/>
  <c r="P116" i="30"/>
  <c r="P122" i="30"/>
  <c r="P121" i="30"/>
  <c r="P106" i="30"/>
  <c r="P105" i="30"/>
  <c r="P111" i="30"/>
  <c r="P110" i="30"/>
  <c r="P104" i="30"/>
  <c r="P99" i="30"/>
  <c r="P93" i="30"/>
  <c r="P102" i="30"/>
  <c r="P98" i="30"/>
  <c r="P91" i="30"/>
  <c r="P90" i="30"/>
  <c r="P89" i="30"/>
  <c r="P88" i="30"/>
  <c r="P101" i="30"/>
  <c r="P97" i="30"/>
  <c r="P96" i="30"/>
  <c r="P95" i="30"/>
  <c r="P94" i="30"/>
  <c r="P100" i="30"/>
  <c r="P87" i="30"/>
  <c r="P86" i="30"/>
  <c r="P85" i="30"/>
  <c r="P84" i="30"/>
  <c r="P79" i="30"/>
  <c r="P73" i="30"/>
  <c r="P83" i="30"/>
  <c r="P78" i="30"/>
  <c r="P72" i="30"/>
  <c r="P81" i="30"/>
  <c r="P75" i="30"/>
  <c r="P71" i="30"/>
  <c r="P70" i="30"/>
  <c r="P69" i="30"/>
  <c r="P66" i="30"/>
  <c r="P65" i="30"/>
  <c r="P64" i="30"/>
  <c r="P63" i="30"/>
  <c r="P62" i="30"/>
  <c r="P61" i="30"/>
  <c r="P60" i="30"/>
  <c r="P59" i="30"/>
  <c r="P58" i="30"/>
  <c r="P57" i="30"/>
  <c r="P56" i="30"/>
  <c r="P55" i="30"/>
  <c r="P54" i="30"/>
  <c r="P53" i="30"/>
  <c r="P52" i="30"/>
  <c r="P80" i="30"/>
  <c r="P77" i="30"/>
  <c r="P74" i="30"/>
  <c r="P50" i="30"/>
  <c r="P45" i="30"/>
  <c r="P44" i="30"/>
  <c r="P43" i="30"/>
  <c r="P42" i="30"/>
  <c r="P41" i="30"/>
  <c r="P40" i="30"/>
  <c r="P16" i="30"/>
  <c r="P15" i="30"/>
  <c r="P51" i="30"/>
  <c r="P47" i="30"/>
  <c r="P39" i="30"/>
  <c r="P19" i="30"/>
  <c r="P18" i="30"/>
  <c r="P68" i="30"/>
  <c r="P48" i="30"/>
  <c r="P46" i="30"/>
  <c r="P38" i="30"/>
  <c r="P22" i="30"/>
  <c r="P76" i="30"/>
  <c r="P49" i="30"/>
  <c r="AB4" i="30"/>
  <c r="P10" i="30"/>
  <c r="P6" i="30"/>
  <c r="P4" i="30"/>
  <c r="P13" i="30"/>
  <c r="P11" i="30"/>
  <c r="O36" i="30"/>
  <c r="P36" i="30" s="1"/>
  <c r="P12" i="30"/>
  <c r="P7" i="30"/>
  <c r="R4" i="30"/>
  <c r="P33" i="30"/>
  <c r="CW30" i="30"/>
  <c r="CV35" i="30"/>
  <c r="CW29" i="30"/>
  <c r="AC23" i="30"/>
  <c r="AJ24" i="30"/>
  <c r="BR138" i="30"/>
  <c r="BR134" i="30"/>
  <c r="BR133" i="30"/>
  <c r="BR130" i="30"/>
  <c r="BR131" i="30"/>
  <c r="BR128" i="30"/>
  <c r="BR129" i="30"/>
  <c r="BR125" i="30"/>
  <c r="BR126" i="30"/>
  <c r="BR127" i="30"/>
  <c r="BR132" i="30"/>
  <c r="BR119" i="30"/>
  <c r="BR122" i="30"/>
  <c r="BR118" i="30"/>
  <c r="BR123" i="30"/>
  <c r="BR121" i="30"/>
  <c r="BR106" i="30"/>
  <c r="BR105" i="30"/>
  <c r="BR104" i="30"/>
  <c r="BR117" i="30"/>
  <c r="BR111" i="30"/>
  <c r="BR110" i="30"/>
  <c r="BR116" i="30"/>
  <c r="BR102" i="30"/>
  <c r="BR98" i="30"/>
  <c r="BR91" i="30"/>
  <c r="BR120" i="30"/>
  <c r="BR101" i="30"/>
  <c r="BR100" i="30"/>
  <c r="BR97" i="30"/>
  <c r="BR96" i="30"/>
  <c r="BR95" i="30"/>
  <c r="BR94" i="30"/>
  <c r="BR93" i="30"/>
  <c r="BR99" i="30"/>
  <c r="BR87" i="30"/>
  <c r="BR86" i="30"/>
  <c r="BR85" i="30"/>
  <c r="BR84" i="30"/>
  <c r="BR83" i="30"/>
  <c r="BR81" i="30"/>
  <c r="BR80" i="30"/>
  <c r="BR79" i="30"/>
  <c r="BR78" i="30"/>
  <c r="BR72" i="30"/>
  <c r="BR77" i="30"/>
  <c r="BR76" i="30"/>
  <c r="BR75" i="30"/>
  <c r="BR71" i="30"/>
  <c r="BR69" i="30"/>
  <c r="BR68" i="30"/>
  <c r="BR65" i="30"/>
  <c r="BR64" i="30"/>
  <c r="BR63" i="30"/>
  <c r="BR62" i="30"/>
  <c r="BR61" i="30"/>
  <c r="BR60" i="30"/>
  <c r="BR59" i="30"/>
  <c r="BR58" i="30"/>
  <c r="BR57" i="30"/>
  <c r="BR56" i="30"/>
  <c r="BR55" i="30"/>
  <c r="BR54" i="30"/>
  <c r="BR53" i="30"/>
  <c r="BR52" i="30"/>
  <c r="BR51" i="30"/>
  <c r="BR50" i="30"/>
  <c r="BR49" i="30"/>
  <c r="BR48" i="30"/>
  <c r="BR47" i="30"/>
  <c r="BR46" i="30"/>
  <c r="BR90" i="30"/>
  <c r="BR89" i="30"/>
  <c r="BR88" i="30"/>
  <c r="BR74" i="30"/>
  <c r="BR70" i="30"/>
  <c r="BR73" i="30"/>
  <c r="BR38" i="30"/>
  <c r="BR18" i="30"/>
  <c r="BR16" i="30"/>
  <c r="BR10" i="30"/>
  <c r="BR22" i="30"/>
  <c r="BR19" i="30"/>
  <c r="BR66" i="30"/>
  <c r="BQ36" i="30"/>
  <c r="BR36" i="30" s="1"/>
  <c r="BR45" i="30"/>
  <c r="BR41" i="30"/>
  <c r="BR4" i="30"/>
  <c r="BR44" i="30"/>
  <c r="BR40" i="30"/>
  <c r="BR39" i="30"/>
  <c r="BR6" i="30"/>
  <c r="BR42" i="30"/>
  <c r="BR11" i="30"/>
  <c r="CD4" i="30"/>
  <c r="BR43" i="30"/>
  <c r="BR15" i="30"/>
  <c r="BR13" i="30"/>
  <c r="BR12" i="30"/>
  <c r="BR7" i="30"/>
  <c r="BR33" i="30"/>
  <c r="M24" i="30"/>
  <c r="M23" i="30"/>
  <c r="L33" i="30"/>
  <c r="M33" i="30" s="1"/>
  <c r="L4" i="30"/>
  <c r="M5" i="30" s="1"/>
  <c r="M8" i="30"/>
  <c r="CH124" i="30"/>
  <c r="CI124" i="30" s="1"/>
  <c r="CR38" i="30"/>
  <c r="BG71" i="30"/>
  <c r="BN71" i="30" s="1"/>
  <c r="BU71" i="30" s="1"/>
  <c r="CE71" i="30" s="1"/>
  <c r="CL71" i="30" s="1"/>
  <c r="CS71" i="30" s="1"/>
  <c r="CX71" i="30" s="1"/>
  <c r="AW71" i="30"/>
  <c r="BB71" i="30" s="1"/>
  <c r="AV71" i="30"/>
  <c r="BX29" i="30"/>
  <c r="V140" i="30"/>
  <c r="W124" i="30"/>
  <c r="W142" i="30" s="1"/>
  <c r="BD34" i="30"/>
  <c r="BX23" i="30"/>
  <c r="BX33" i="30" s="1"/>
  <c r="CQ124" i="30"/>
  <c r="CQ123" i="30"/>
  <c r="CQ122" i="30"/>
  <c r="CQ120" i="30"/>
  <c r="CQ119" i="30"/>
  <c r="CQ118" i="30"/>
  <c r="CQ117" i="30"/>
  <c r="CQ116" i="30"/>
  <c r="CQ111" i="30"/>
  <c r="CQ110" i="30"/>
  <c r="CQ121" i="30"/>
  <c r="CQ99" i="30"/>
  <c r="CQ102" i="30"/>
  <c r="CQ98" i="30"/>
  <c r="CQ97" i="30"/>
  <c r="CQ96" i="30"/>
  <c r="CQ95" i="30"/>
  <c r="CQ94" i="30"/>
  <c r="CQ93" i="30"/>
  <c r="CQ101" i="30"/>
  <c r="CQ91" i="30"/>
  <c r="CQ87" i="30"/>
  <c r="CQ86" i="30"/>
  <c r="CQ85" i="30"/>
  <c r="CQ84" i="30"/>
  <c r="CQ83" i="30"/>
  <c r="CQ105" i="30"/>
  <c r="CQ90" i="30"/>
  <c r="CQ89" i="30"/>
  <c r="CQ88" i="30"/>
  <c r="CQ81" i="30"/>
  <c r="CQ80" i="30"/>
  <c r="CQ79" i="30"/>
  <c r="CQ78" i="30"/>
  <c r="CQ77" i="30"/>
  <c r="CQ76" i="30"/>
  <c r="CQ75" i="30"/>
  <c r="CQ100" i="30"/>
  <c r="CQ73" i="30"/>
  <c r="CQ69" i="30"/>
  <c r="CQ68" i="30"/>
  <c r="CQ65" i="30"/>
  <c r="CQ64" i="30"/>
  <c r="CQ63" i="30"/>
  <c r="CQ62" i="30"/>
  <c r="CQ61" i="30"/>
  <c r="CQ60" i="30"/>
  <c r="CQ59" i="30"/>
  <c r="CQ58" i="30"/>
  <c r="CQ57" i="30"/>
  <c r="CQ56" i="30"/>
  <c r="CQ55" i="30"/>
  <c r="CQ54" i="30"/>
  <c r="CQ53" i="30"/>
  <c r="CQ52" i="30"/>
  <c r="CQ51" i="30"/>
  <c r="CQ50" i="30"/>
  <c r="CQ49" i="30"/>
  <c r="CQ48" i="30"/>
  <c r="CQ47" i="30"/>
  <c r="CQ46" i="30"/>
  <c r="CQ45" i="30"/>
  <c r="CQ106" i="30"/>
  <c r="CQ72" i="30"/>
  <c r="CQ66" i="30"/>
  <c r="CQ104" i="30"/>
  <c r="CQ71" i="30"/>
  <c r="CQ74" i="30"/>
  <c r="CQ70" i="30"/>
  <c r="CQ44" i="30"/>
  <c r="CQ43" i="30"/>
  <c r="CQ42" i="30"/>
  <c r="CQ41" i="30"/>
  <c r="CQ40" i="30"/>
  <c r="CQ39" i="30"/>
  <c r="CQ38" i="30"/>
  <c r="AC11" i="30"/>
  <c r="X11" i="30"/>
  <c r="S10" i="30"/>
  <c r="CE50" i="30"/>
  <c r="CL50" i="30" s="1"/>
  <c r="CS50" i="30" s="1"/>
  <c r="CX50" i="30" s="1"/>
  <c r="BZ50" i="30"/>
  <c r="H113" i="30"/>
  <c r="BZ46" i="30"/>
  <c r="BG52" i="30"/>
  <c r="BN52" i="30" s="1"/>
  <c r="BU52" i="30" s="1"/>
  <c r="AW52" i="30"/>
  <c r="BB52" i="30" s="1"/>
  <c r="AV52" i="30"/>
  <c r="BG60" i="30"/>
  <c r="BN60" i="30" s="1"/>
  <c r="BU60" i="30" s="1"/>
  <c r="AW60" i="30"/>
  <c r="BB60" i="30" s="1"/>
  <c r="AV60" i="30"/>
  <c r="BG70" i="30"/>
  <c r="BN70" i="30" s="1"/>
  <c r="BU70" i="30" s="1"/>
  <c r="CE70" i="30" s="1"/>
  <c r="CL70" i="30" s="1"/>
  <c r="CS70" i="30" s="1"/>
  <c r="CX70" i="30" s="1"/>
  <c r="AW70" i="30"/>
  <c r="BB70" i="30" s="1"/>
  <c r="AV70" i="30"/>
  <c r="S83" i="30"/>
  <c r="X83" i="30" s="1"/>
  <c r="AC84" i="30"/>
  <c r="X84" i="30"/>
  <c r="BG87" i="30"/>
  <c r="BN87" i="30" s="1"/>
  <c r="BU87" i="30" s="1"/>
  <c r="AW87" i="30"/>
  <c r="BB87" i="30" s="1"/>
  <c r="AV87" i="30"/>
  <c r="CV83" i="30"/>
  <c r="BG118" i="30"/>
  <c r="BN118" i="30" s="1"/>
  <c r="BU118" i="30" s="1"/>
  <c r="CE118" i="30" s="1"/>
  <c r="CL118" i="30" s="1"/>
  <c r="CS118" i="30" s="1"/>
  <c r="CX118" i="30" s="1"/>
  <c r="AW118" i="30"/>
  <c r="BB118" i="30" s="1"/>
  <c r="AV118" i="30"/>
  <c r="BG123" i="30"/>
  <c r="BN123" i="30" s="1"/>
  <c r="BU123" i="30" s="1"/>
  <c r="AW123" i="30"/>
  <c r="BB123" i="30" s="1"/>
  <c r="AV123" i="30"/>
  <c r="W113" i="30"/>
  <c r="BG73" i="30"/>
  <c r="BN73" i="30" s="1"/>
  <c r="BU73" i="30" s="1"/>
  <c r="CE73" i="30" s="1"/>
  <c r="CL73" i="30" s="1"/>
  <c r="CS73" i="30" s="1"/>
  <c r="CX73" i="30" s="1"/>
  <c r="AW73" i="30"/>
  <c r="BB73" i="30" s="1"/>
  <c r="AV73" i="30"/>
  <c r="CX74" i="30"/>
  <c r="BZ91" i="30"/>
  <c r="BZ96" i="30"/>
  <c r="AW120" i="30"/>
  <c r="BB120" i="30" s="1"/>
  <c r="BG120" i="30"/>
  <c r="BN120" i="30" s="1"/>
  <c r="BU120" i="30" s="1"/>
  <c r="CE120" i="30" s="1"/>
  <c r="CL120" i="30" s="1"/>
  <c r="CS120" i="30" s="1"/>
  <c r="CX120" i="30" s="1"/>
  <c r="AV120" i="30"/>
  <c r="BG122" i="30"/>
  <c r="BN122" i="30" s="1"/>
  <c r="BU122" i="30" s="1"/>
  <c r="CE122" i="30" s="1"/>
  <c r="CL122" i="30" s="1"/>
  <c r="CS122" i="30" s="1"/>
  <c r="CX122" i="30" s="1"/>
  <c r="AW122" i="30"/>
  <c r="BB122" i="30" s="1"/>
  <c r="AV122" i="30"/>
  <c r="BZ51" i="30"/>
  <c r="BG86" i="30"/>
  <c r="BN86" i="30" s="1"/>
  <c r="BU86" i="30" s="1"/>
  <c r="AW86" i="30"/>
  <c r="BB86" i="30" s="1"/>
  <c r="AV86" i="30"/>
  <c r="CX98" i="30"/>
  <c r="CV93" i="30"/>
  <c r="AJ30" i="30"/>
  <c r="AC29" i="30"/>
  <c r="AD29" i="30" s="1"/>
  <c r="BG81" i="30"/>
  <c r="BN81" i="30" s="1"/>
  <c r="BU81" i="30" s="1"/>
  <c r="AW81" i="30"/>
  <c r="BB81" i="30" s="1"/>
  <c r="AV81" i="30"/>
  <c r="CX102" i="30"/>
  <c r="CE131" i="30"/>
  <c r="CL131" i="30" s="1"/>
  <c r="CS131" i="30" s="1"/>
  <c r="CX131" i="30" s="1"/>
  <c r="BZ131" i="30"/>
  <c r="BX93" i="30"/>
  <c r="BZ119" i="30" l="1"/>
  <c r="N44" i="30"/>
  <c r="BZ13" i="30"/>
  <c r="CE111" i="30"/>
  <c r="CL111" i="30" s="1"/>
  <c r="CS111" i="30" s="1"/>
  <c r="CX111" i="30" s="1"/>
  <c r="BZ111" i="30"/>
  <c r="N55" i="30"/>
  <c r="N118" i="30"/>
  <c r="H145" i="20"/>
  <c r="E109" i="30"/>
  <c r="E112" i="30" s="1"/>
  <c r="E113" i="30"/>
  <c r="F113" i="30" s="1"/>
  <c r="E114" i="30"/>
  <c r="F114" i="30" s="1"/>
  <c r="N90" i="30"/>
  <c r="BZ43" i="30"/>
  <c r="N93" i="30"/>
  <c r="K36" i="30"/>
  <c r="H109" i="30"/>
  <c r="I109" i="30" s="1"/>
  <c r="I141" i="30"/>
  <c r="H114" i="30"/>
  <c r="I114" i="30" s="1"/>
  <c r="T35" i="30"/>
  <c r="X35" i="30"/>
  <c r="BZ101" i="30"/>
  <c r="N73" i="30"/>
  <c r="N77" i="30"/>
  <c r="N95" i="30"/>
  <c r="N47" i="30"/>
  <c r="N63" i="30"/>
  <c r="N81" i="30"/>
  <c r="N101" i="30"/>
  <c r="N59" i="30"/>
  <c r="N123" i="30"/>
  <c r="N40" i="30"/>
  <c r="N51" i="30"/>
  <c r="N70" i="30"/>
  <c r="N86" i="30"/>
  <c r="N110" i="30"/>
  <c r="BZ72" i="30"/>
  <c r="BZ134" i="30"/>
  <c r="E144" i="20"/>
  <c r="O205" i="31"/>
  <c r="N206" i="31"/>
  <c r="CO138" i="30"/>
  <c r="BZ42" i="30"/>
  <c r="N41" i="30"/>
  <c r="N45" i="30"/>
  <c r="N68" i="30"/>
  <c r="N48" i="30"/>
  <c r="N52" i="30"/>
  <c r="N56" i="30"/>
  <c r="N60" i="30"/>
  <c r="N64" i="30"/>
  <c r="N71" i="30"/>
  <c r="N91" i="30"/>
  <c r="N78" i="30"/>
  <c r="N83" i="30"/>
  <c r="N87" i="30"/>
  <c r="N99" i="30"/>
  <c r="N96" i="30"/>
  <c r="N105" i="30"/>
  <c r="N111" i="30"/>
  <c r="N120" i="30"/>
  <c r="N124" i="30"/>
  <c r="N72" i="30"/>
  <c r="N42" i="30"/>
  <c r="N66" i="30"/>
  <c r="N74" i="30"/>
  <c r="N49" i="30"/>
  <c r="N53" i="30"/>
  <c r="N57" i="30"/>
  <c r="N61" i="30"/>
  <c r="N65" i="30"/>
  <c r="N75" i="30"/>
  <c r="N98" i="30"/>
  <c r="N79" i="30"/>
  <c r="N84" i="30"/>
  <c r="N88" i="30"/>
  <c r="N116" i="30"/>
  <c r="N97" i="30"/>
  <c r="N106" i="30"/>
  <c r="N119" i="30"/>
  <c r="N121" i="30"/>
  <c r="N138" i="30"/>
  <c r="N39" i="30"/>
  <c r="N43" i="30"/>
  <c r="N38" i="30"/>
  <c r="N46" i="30"/>
  <c r="N50" i="30"/>
  <c r="N54" i="30"/>
  <c r="N58" i="30"/>
  <c r="N62" i="30"/>
  <c r="N69" i="30"/>
  <c r="N89" i="30"/>
  <c r="N76" i="30"/>
  <c r="N80" i="30"/>
  <c r="N85" i="30"/>
  <c r="N102" i="30"/>
  <c r="N94" i="30"/>
  <c r="N100" i="30"/>
  <c r="N104" i="30"/>
  <c r="N117" i="30"/>
  <c r="BZ90" i="30"/>
  <c r="BZ88" i="30"/>
  <c r="BZ89" i="30"/>
  <c r="BY33" i="30"/>
  <c r="CE129" i="30"/>
  <c r="CL129" i="30" s="1"/>
  <c r="CS129" i="30" s="1"/>
  <c r="CX129" i="30" s="1"/>
  <c r="BZ129" i="30"/>
  <c r="CE63" i="30"/>
  <c r="CL63" i="30" s="1"/>
  <c r="CS63" i="30" s="1"/>
  <c r="CX63" i="30" s="1"/>
  <c r="BZ63" i="30"/>
  <c r="AC35" i="30"/>
  <c r="AD35" i="30" s="1"/>
  <c r="J138" i="30"/>
  <c r="R124" i="30"/>
  <c r="J124" i="30"/>
  <c r="J123" i="30"/>
  <c r="J121" i="30"/>
  <c r="J120" i="30"/>
  <c r="J119" i="30"/>
  <c r="J118" i="30"/>
  <c r="J117" i="30"/>
  <c r="J122" i="30"/>
  <c r="J111" i="30"/>
  <c r="J110" i="30"/>
  <c r="J104" i="30"/>
  <c r="J116" i="30"/>
  <c r="J100" i="30"/>
  <c r="J106" i="30"/>
  <c r="J105" i="30"/>
  <c r="J99" i="30"/>
  <c r="J97" i="30"/>
  <c r="J96" i="30"/>
  <c r="J95" i="30"/>
  <c r="J94" i="30"/>
  <c r="J102" i="30"/>
  <c r="J98" i="30"/>
  <c r="J93" i="30"/>
  <c r="J91" i="30"/>
  <c r="J90" i="30"/>
  <c r="J89" i="30"/>
  <c r="J88" i="30"/>
  <c r="J87" i="30"/>
  <c r="J86" i="30"/>
  <c r="J85" i="30"/>
  <c r="J84" i="30"/>
  <c r="J101" i="30"/>
  <c r="J83" i="30"/>
  <c r="J81" i="30"/>
  <c r="J80" i="30"/>
  <c r="J79" i="30"/>
  <c r="J78" i="30"/>
  <c r="J77" i="30"/>
  <c r="J76" i="30"/>
  <c r="J74" i="30"/>
  <c r="J70" i="30"/>
  <c r="J69" i="30"/>
  <c r="J65" i="30"/>
  <c r="J64" i="30"/>
  <c r="J63" i="30"/>
  <c r="J62" i="30"/>
  <c r="J61" i="30"/>
  <c r="J60" i="30"/>
  <c r="J59" i="30"/>
  <c r="J58" i="30"/>
  <c r="J57" i="30"/>
  <c r="J56" i="30"/>
  <c r="J55" i="30"/>
  <c r="J54" i="30"/>
  <c r="J53" i="30"/>
  <c r="J52" i="30"/>
  <c r="J51" i="30"/>
  <c r="J50" i="30"/>
  <c r="J49" i="30"/>
  <c r="J48" i="30"/>
  <c r="J47" i="30"/>
  <c r="J46" i="30"/>
  <c r="J73" i="30"/>
  <c r="J68" i="30"/>
  <c r="J72" i="30"/>
  <c r="J75" i="30"/>
  <c r="J71" i="30"/>
  <c r="J66" i="30"/>
  <c r="J38" i="30"/>
  <c r="J45" i="30"/>
  <c r="J44" i="30"/>
  <c r="J43" i="30"/>
  <c r="J42" i="30"/>
  <c r="J41" i="30"/>
  <c r="J40" i="30"/>
  <c r="J39" i="30"/>
  <c r="I124" i="30"/>
  <c r="I142" i="30" s="1"/>
  <c r="CE8" i="30"/>
  <c r="CL8" i="30" s="1"/>
  <c r="CS8" i="30" s="1"/>
  <c r="CX8" i="30" s="1"/>
  <c r="BZ8" i="30"/>
  <c r="BZ122" i="30"/>
  <c r="CE80" i="30"/>
  <c r="CL80" i="30" s="1"/>
  <c r="CS80" i="30" s="1"/>
  <c r="CX80" i="30" s="1"/>
  <c r="BZ80" i="30"/>
  <c r="CE64" i="30"/>
  <c r="CL64" i="30" s="1"/>
  <c r="CS64" i="30" s="1"/>
  <c r="CX64" i="30" s="1"/>
  <c r="BZ64" i="30"/>
  <c r="BD141" i="30"/>
  <c r="BD142" i="30"/>
  <c r="BZ71" i="30"/>
  <c r="CI141" i="30"/>
  <c r="CI142" i="30"/>
  <c r="CH113" i="30"/>
  <c r="CH109" i="30"/>
  <c r="CH114" i="30"/>
  <c r="CR36" i="30"/>
  <c r="CI36" i="30"/>
  <c r="BA33" i="30"/>
  <c r="S38" i="30"/>
  <c r="X39" i="30"/>
  <c r="BZ120" i="30"/>
  <c r="CE57" i="30"/>
  <c r="CL57" i="30" s="1"/>
  <c r="CS57" i="30" s="1"/>
  <c r="CX57" i="30" s="1"/>
  <c r="BZ57" i="30"/>
  <c r="CB141" i="30"/>
  <c r="CA114" i="30"/>
  <c r="CA113" i="30"/>
  <c r="CA109" i="30"/>
  <c r="CK36" i="30"/>
  <c r="BK142" i="30"/>
  <c r="BK141" i="30"/>
  <c r="AG141" i="30"/>
  <c r="AG142" i="30"/>
  <c r="AF114" i="30"/>
  <c r="AF113" i="30"/>
  <c r="AF109" i="30"/>
  <c r="AP36" i="30"/>
  <c r="I113" i="30"/>
  <c r="CJ138" i="30"/>
  <c r="CJ122" i="30"/>
  <c r="CJ121" i="30"/>
  <c r="CJ120" i="30"/>
  <c r="CJ119" i="30"/>
  <c r="CJ118" i="30"/>
  <c r="CR124" i="30"/>
  <c r="CJ124" i="30"/>
  <c r="CJ117" i="30"/>
  <c r="CJ116" i="30"/>
  <c r="CJ123" i="30"/>
  <c r="CJ102" i="30"/>
  <c r="CJ101" i="30"/>
  <c r="CJ100" i="30"/>
  <c r="CJ99" i="30"/>
  <c r="CJ98" i="30"/>
  <c r="CJ106" i="30"/>
  <c r="CJ105" i="30"/>
  <c r="CJ104" i="30"/>
  <c r="CJ97" i="30"/>
  <c r="CJ96" i="30"/>
  <c r="CJ95" i="30"/>
  <c r="CJ94" i="30"/>
  <c r="CJ93" i="30"/>
  <c r="CJ110" i="30"/>
  <c r="CJ111" i="30"/>
  <c r="CJ91" i="30"/>
  <c r="CJ90" i="30"/>
  <c r="CJ89" i="30"/>
  <c r="CJ88" i="30"/>
  <c r="CJ81" i="30"/>
  <c r="CJ80" i="30"/>
  <c r="CJ79" i="30"/>
  <c r="CJ78" i="30"/>
  <c r="CJ77" i="30"/>
  <c r="CJ76" i="30"/>
  <c r="CJ75" i="30"/>
  <c r="CJ74" i="30"/>
  <c r="CJ73" i="30"/>
  <c r="CJ72" i="30"/>
  <c r="CJ71" i="30"/>
  <c r="CJ70" i="30"/>
  <c r="CJ83" i="30"/>
  <c r="CJ66" i="30"/>
  <c r="CJ62" i="30"/>
  <c r="CJ48" i="30"/>
  <c r="CJ86" i="30"/>
  <c r="CJ84" i="30"/>
  <c r="CJ69" i="30"/>
  <c r="CJ63" i="30"/>
  <c r="CJ59" i="30"/>
  <c r="CJ58" i="30"/>
  <c r="CJ57" i="30"/>
  <c r="CJ56" i="30"/>
  <c r="CJ55" i="30"/>
  <c r="CJ54" i="30"/>
  <c r="CJ53" i="30"/>
  <c r="CJ52" i="30"/>
  <c r="CJ51" i="30"/>
  <c r="CJ49" i="30"/>
  <c r="CJ45" i="30"/>
  <c r="CJ44" i="30"/>
  <c r="CJ43" i="30"/>
  <c r="CJ42" i="30"/>
  <c r="CJ41" i="30"/>
  <c r="CJ40" i="30"/>
  <c r="CJ39" i="30"/>
  <c r="CJ64" i="30"/>
  <c r="CJ60" i="30"/>
  <c r="CJ50" i="30"/>
  <c r="CJ46" i="30"/>
  <c r="CJ38" i="30"/>
  <c r="CJ85" i="30"/>
  <c r="CJ68" i="30"/>
  <c r="CJ87" i="30"/>
  <c r="CJ65" i="30"/>
  <c r="CJ61" i="30"/>
  <c r="CJ47" i="30"/>
  <c r="BA35" i="30"/>
  <c r="CE49" i="30"/>
  <c r="CL49" i="30" s="1"/>
  <c r="CS49" i="30" s="1"/>
  <c r="CX49" i="30" s="1"/>
  <c r="BZ49" i="30"/>
  <c r="CE123" i="30"/>
  <c r="CL123" i="30" s="1"/>
  <c r="CS123" i="30" s="1"/>
  <c r="CX123" i="30" s="1"/>
  <c r="BZ123" i="30"/>
  <c r="CE87" i="30"/>
  <c r="CL87" i="30" s="1"/>
  <c r="CS87" i="30" s="1"/>
  <c r="CX87" i="30" s="1"/>
  <c r="BZ87" i="30"/>
  <c r="CQ141" i="30"/>
  <c r="BX22" i="30"/>
  <c r="AQ24" i="30"/>
  <c r="AJ23" i="30"/>
  <c r="O113" i="30"/>
  <c r="R113" i="30" s="1"/>
  <c r="O109" i="30"/>
  <c r="O114" i="30"/>
  <c r="AB36" i="30"/>
  <c r="R36" i="30"/>
  <c r="AU124" i="30"/>
  <c r="CE7" i="30"/>
  <c r="CL7" i="30" s="1"/>
  <c r="CS7" i="30" s="1"/>
  <c r="CX7" i="30" s="1"/>
  <c r="BZ7" i="30"/>
  <c r="BY35" i="30"/>
  <c r="BZ73" i="30"/>
  <c r="CE53" i="30"/>
  <c r="CL53" i="30" s="1"/>
  <c r="CS53" i="30" s="1"/>
  <c r="CX53" i="30" s="1"/>
  <c r="BZ53" i="30"/>
  <c r="BY23" i="30"/>
  <c r="S33" i="30"/>
  <c r="X33" i="30" s="1"/>
  <c r="T8" i="30"/>
  <c r="S4" i="30"/>
  <c r="T5" i="30" s="1"/>
  <c r="T24" i="30"/>
  <c r="T23" i="30"/>
  <c r="Q138" i="30"/>
  <c r="Q123" i="30"/>
  <c r="AB124" i="30"/>
  <c r="Q119" i="30"/>
  <c r="Q122" i="30"/>
  <c r="Q124" i="30"/>
  <c r="Q121" i="30"/>
  <c r="Q118" i="30"/>
  <c r="Q106" i="30"/>
  <c r="Q105" i="30"/>
  <c r="Q111" i="30"/>
  <c r="Q110" i="30"/>
  <c r="Q104" i="30"/>
  <c r="Q116" i="30"/>
  <c r="Q117" i="30"/>
  <c r="Q102" i="30"/>
  <c r="Q98" i="30"/>
  <c r="Q101" i="30"/>
  <c r="Q100" i="30"/>
  <c r="Q97" i="30"/>
  <c r="Q96" i="30"/>
  <c r="Q95" i="30"/>
  <c r="Q94" i="30"/>
  <c r="Q91" i="30"/>
  <c r="Q90" i="30"/>
  <c r="Q89" i="30"/>
  <c r="Q120" i="30"/>
  <c r="Q99" i="30"/>
  <c r="Q87" i="30"/>
  <c r="Q86" i="30"/>
  <c r="Q85" i="30"/>
  <c r="Q84" i="30"/>
  <c r="Q88" i="30"/>
  <c r="Q83" i="30"/>
  <c r="Q81" i="30"/>
  <c r="Q80" i="30"/>
  <c r="Q79" i="30"/>
  <c r="Q78" i="30"/>
  <c r="Q93" i="30"/>
  <c r="Q72" i="30"/>
  <c r="Q75" i="30"/>
  <c r="Q71" i="30"/>
  <c r="Q70" i="30"/>
  <c r="Q69" i="30"/>
  <c r="Q66" i="30"/>
  <c r="Q65" i="30"/>
  <c r="Q64" i="30"/>
  <c r="Q63" i="30"/>
  <c r="Q62" i="30"/>
  <c r="Q61" i="30"/>
  <c r="Q60" i="30"/>
  <c r="Q59" i="30"/>
  <c r="Q58" i="30"/>
  <c r="Q57" i="30"/>
  <c r="Q56" i="30"/>
  <c r="Q55" i="30"/>
  <c r="Q54" i="30"/>
  <c r="Q53" i="30"/>
  <c r="Q52" i="30"/>
  <c r="Q51" i="30"/>
  <c r="Q50" i="30"/>
  <c r="Q49" i="30"/>
  <c r="Q48" i="30"/>
  <c r="Q47" i="30"/>
  <c r="Q77" i="30"/>
  <c r="Q76" i="30"/>
  <c r="Q74" i="30"/>
  <c r="Q68" i="30"/>
  <c r="Q39" i="30"/>
  <c r="Q73" i="30"/>
  <c r="Q46" i="30"/>
  <c r="Q38" i="30"/>
  <c r="Q45" i="30"/>
  <c r="Q41" i="30"/>
  <c r="Q44" i="30"/>
  <c r="Q40" i="30"/>
  <c r="Q42" i="30"/>
  <c r="Q43" i="30"/>
  <c r="CW134" i="30"/>
  <c r="CW138" i="30"/>
  <c r="CW133" i="30"/>
  <c r="CW132" i="30"/>
  <c r="CW131" i="30"/>
  <c r="CW127" i="30"/>
  <c r="CW130" i="30"/>
  <c r="CW128" i="30"/>
  <c r="CW129" i="30"/>
  <c r="CW125" i="30"/>
  <c r="CW126" i="30"/>
  <c r="CW120" i="30"/>
  <c r="CW117" i="30"/>
  <c r="CW116" i="30"/>
  <c r="CW119" i="30"/>
  <c r="CW118" i="30"/>
  <c r="CW121" i="30"/>
  <c r="CW106" i="30"/>
  <c r="CW105" i="30"/>
  <c r="CW104" i="30"/>
  <c r="CW122" i="30"/>
  <c r="CW111" i="30"/>
  <c r="CW110" i="30"/>
  <c r="CW123" i="30"/>
  <c r="CW99" i="30"/>
  <c r="CW102" i="30"/>
  <c r="CW98" i="30"/>
  <c r="CW91" i="30"/>
  <c r="CW90" i="30"/>
  <c r="CW89" i="30"/>
  <c r="CW88" i="30"/>
  <c r="CW101" i="30"/>
  <c r="CW97" i="30"/>
  <c r="CW96" i="30"/>
  <c r="CW95" i="30"/>
  <c r="CW94" i="30"/>
  <c r="CW93" i="30"/>
  <c r="CW100" i="30"/>
  <c r="CW87" i="30"/>
  <c r="CW86" i="30"/>
  <c r="CW85" i="30"/>
  <c r="CW84" i="30"/>
  <c r="CW83" i="30"/>
  <c r="CW81" i="30"/>
  <c r="CW77" i="30"/>
  <c r="CW73" i="30"/>
  <c r="CW80" i="30"/>
  <c r="CW76" i="30"/>
  <c r="CW75" i="30"/>
  <c r="CW72" i="30"/>
  <c r="CW79" i="30"/>
  <c r="CW71" i="30"/>
  <c r="CW69" i="30"/>
  <c r="CW68" i="30"/>
  <c r="CW65" i="30"/>
  <c r="CW64" i="30"/>
  <c r="CW63" i="30"/>
  <c r="CW62" i="30"/>
  <c r="CW61" i="30"/>
  <c r="CW60" i="30"/>
  <c r="CW59" i="30"/>
  <c r="CW58" i="30"/>
  <c r="CW57" i="30"/>
  <c r="CW56" i="30"/>
  <c r="CW55" i="30"/>
  <c r="CW54" i="30"/>
  <c r="CW53" i="30"/>
  <c r="CW52" i="30"/>
  <c r="CW51" i="30"/>
  <c r="CW74" i="30"/>
  <c r="CW70" i="30"/>
  <c r="CW47" i="30"/>
  <c r="CW44" i="30"/>
  <c r="CW43" i="30"/>
  <c r="CW42" i="30"/>
  <c r="CW41" i="30"/>
  <c r="CW40" i="30"/>
  <c r="CW39" i="30"/>
  <c r="CW15" i="30"/>
  <c r="CW13" i="30"/>
  <c r="CW48" i="30"/>
  <c r="CW18" i="30"/>
  <c r="CW16" i="30"/>
  <c r="CW78" i="30"/>
  <c r="CW49" i="30"/>
  <c r="CW19" i="30"/>
  <c r="CW66" i="30"/>
  <c r="CW10" i="30"/>
  <c r="CW12" i="30"/>
  <c r="CW11" i="30"/>
  <c r="CW4" i="30"/>
  <c r="CW45" i="30"/>
  <c r="CW50" i="30"/>
  <c r="CW46" i="30"/>
  <c r="CW6" i="30"/>
  <c r="CW7" i="30"/>
  <c r="AA138" i="30"/>
  <c r="AA123" i="30"/>
  <c r="AI124" i="30"/>
  <c r="AA124" i="30"/>
  <c r="AA120" i="30"/>
  <c r="AA119" i="30"/>
  <c r="AA122" i="30"/>
  <c r="AA118" i="30"/>
  <c r="AA117" i="30"/>
  <c r="AA116" i="30"/>
  <c r="AA121" i="30"/>
  <c r="AA111" i="30"/>
  <c r="AA110" i="30"/>
  <c r="AA99" i="30"/>
  <c r="AA104" i="30"/>
  <c r="AA102" i="30"/>
  <c r="AA98" i="30"/>
  <c r="AA97" i="30"/>
  <c r="AA96" i="30"/>
  <c r="AA95" i="30"/>
  <c r="AA94" i="30"/>
  <c r="AA93" i="30"/>
  <c r="AA101" i="30"/>
  <c r="AA87" i="30"/>
  <c r="AA86" i="30"/>
  <c r="AA85" i="30"/>
  <c r="AA84" i="30"/>
  <c r="AA83" i="30"/>
  <c r="AA106" i="30"/>
  <c r="AA81" i="30"/>
  <c r="AA80" i="30"/>
  <c r="AA79" i="30"/>
  <c r="AA78" i="30"/>
  <c r="AA77" i="30"/>
  <c r="AA76" i="30"/>
  <c r="AA100" i="30"/>
  <c r="AA91" i="30"/>
  <c r="AA90" i="30"/>
  <c r="AA89" i="30"/>
  <c r="AA88" i="30"/>
  <c r="AA73" i="30"/>
  <c r="AA70" i="30"/>
  <c r="AA69" i="30"/>
  <c r="AA68" i="30"/>
  <c r="AA65" i="30"/>
  <c r="AA64" i="30"/>
  <c r="AA63" i="30"/>
  <c r="AA62" i="30"/>
  <c r="AA61" i="30"/>
  <c r="AA60" i="30"/>
  <c r="AA59" i="30"/>
  <c r="AA58" i="30"/>
  <c r="AA57" i="30"/>
  <c r="AA56" i="30"/>
  <c r="AA55" i="30"/>
  <c r="AA54" i="30"/>
  <c r="AA53" i="30"/>
  <c r="AA52" i="30"/>
  <c r="AA51" i="30"/>
  <c r="AA50" i="30"/>
  <c r="AA49" i="30"/>
  <c r="AA48" i="30"/>
  <c r="AA47" i="30"/>
  <c r="AA46" i="30"/>
  <c r="AA72" i="30"/>
  <c r="AA66" i="30"/>
  <c r="AA75" i="30"/>
  <c r="AA71" i="30"/>
  <c r="AA74" i="30"/>
  <c r="AA105" i="30"/>
  <c r="AA45" i="30"/>
  <c r="AA44" i="30"/>
  <c r="AA43" i="30"/>
  <c r="AA42" i="30"/>
  <c r="AA41" i="30"/>
  <c r="AA40" i="30"/>
  <c r="AA39" i="30"/>
  <c r="AA38" i="30"/>
  <c r="AT113" i="30"/>
  <c r="AT109" i="30"/>
  <c r="AT114" i="30"/>
  <c r="AU36" i="30"/>
  <c r="CE59" i="30"/>
  <c r="CL59" i="30" s="1"/>
  <c r="CS59" i="30" s="1"/>
  <c r="CX59" i="30" s="1"/>
  <c r="BZ59" i="30"/>
  <c r="AJ93" i="30"/>
  <c r="AQ94" i="30"/>
  <c r="BZ41" i="30"/>
  <c r="AJ125" i="30"/>
  <c r="AQ126" i="30"/>
  <c r="CV22" i="30"/>
  <c r="CW23" i="30"/>
  <c r="AC18" i="30"/>
  <c r="AJ19" i="30"/>
  <c r="CE54" i="30"/>
  <c r="CL54" i="30" s="1"/>
  <c r="CS54" i="30" s="1"/>
  <c r="CX54" i="30" s="1"/>
  <c r="BZ54" i="30"/>
  <c r="CV38" i="30"/>
  <c r="CW38" i="30" s="1"/>
  <c r="CE65" i="30"/>
  <c r="CL65" i="30" s="1"/>
  <c r="CS65" i="30" s="1"/>
  <c r="CX65" i="30" s="1"/>
  <c r="BZ65" i="30"/>
  <c r="B112" i="30"/>
  <c r="C109" i="30"/>
  <c r="CO112" i="30"/>
  <c r="CP109" i="30"/>
  <c r="CE79" i="30"/>
  <c r="CL79" i="30" s="1"/>
  <c r="CS79" i="30" s="1"/>
  <c r="CX79" i="30" s="1"/>
  <c r="BZ79" i="30"/>
  <c r="S34" i="30"/>
  <c r="X34" i="30" s="1"/>
  <c r="T26" i="30"/>
  <c r="X10" i="30"/>
  <c r="T27" i="30"/>
  <c r="BQ114" i="30"/>
  <c r="BQ113" i="30"/>
  <c r="BQ109" i="30"/>
  <c r="CD36" i="30"/>
  <c r="P141" i="30"/>
  <c r="P142" i="30"/>
  <c r="M138" i="30"/>
  <c r="M134" i="30"/>
  <c r="M131" i="30"/>
  <c r="M132" i="30"/>
  <c r="M133" i="30"/>
  <c r="M130" i="30"/>
  <c r="M126" i="30"/>
  <c r="M125" i="30"/>
  <c r="M127" i="30"/>
  <c r="M128" i="30"/>
  <c r="M129" i="30"/>
  <c r="M124" i="30"/>
  <c r="M119" i="30"/>
  <c r="M122" i="30"/>
  <c r="M123" i="30"/>
  <c r="M121" i="30"/>
  <c r="M116" i="30"/>
  <c r="M106" i="30"/>
  <c r="M105" i="30"/>
  <c r="M120" i="30"/>
  <c r="M117" i="30"/>
  <c r="M111" i="30"/>
  <c r="M110" i="30"/>
  <c r="M104" i="30"/>
  <c r="M118" i="30"/>
  <c r="M102" i="30"/>
  <c r="M98" i="30"/>
  <c r="M101" i="30"/>
  <c r="M100" i="30"/>
  <c r="M97" i="30"/>
  <c r="M96" i="30"/>
  <c r="M95" i="30"/>
  <c r="M94" i="30"/>
  <c r="M93" i="30"/>
  <c r="M88" i="30"/>
  <c r="M87" i="30"/>
  <c r="M86" i="30"/>
  <c r="M85" i="30"/>
  <c r="M84" i="30"/>
  <c r="M83" i="30"/>
  <c r="M81" i="30"/>
  <c r="M80" i="30"/>
  <c r="M79" i="30"/>
  <c r="M78" i="30"/>
  <c r="M91" i="30"/>
  <c r="M90" i="30"/>
  <c r="M89" i="30"/>
  <c r="M72" i="30"/>
  <c r="M66" i="30"/>
  <c r="M77" i="30"/>
  <c r="M76" i="30"/>
  <c r="M75" i="30"/>
  <c r="M71" i="30"/>
  <c r="M70" i="30"/>
  <c r="M69" i="30"/>
  <c r="M65" i="30"/>
  <c r="M64" i="30"/>
  <c r="M63" i="30"/>
  <c r="M62" i="30"/>
  <c r="M61" i="30"/>
  <c r="M60" i="30"/>
  <c r="M59" i="30"/>
  <c r="M58" i="30"/>
  <c r="M57" i="30"/>
  <c r="M56" i="30"/>
  <c r="M55" i="30"/>
  <c r="M54" i="30"/>
  <c r="M53" i="30"/>
  <c r="M52" i="30"/>
  <c r="M51" i="30"/>
  <c r="M50" i="30"/>
  <c r="M49" i="30"/>
  <c r="M48" i="30"/>
  <c r="M47" i="30"/>
  <c r="M99" i="30"/>
  <c r="M74" i="30"/>
  <c r="M68" i="30"/>
  <c r="M46" i="30"/>
  <c r="M39" i="30"/>
  <c r="M22" i="30"/>
  <c r="M12" i="30"/>
  <c r="M38" i="30"/>
  <c r="L36" i="30"/>
  <c r="M43" i="30"/>
  <c r="M19" i="30"/>
  <c r="M16" i="30"/>
  <c r="M7" i="30"/>
  <c r="M10" i="30"/>
  <c r="M6" i="30"/>
  <c r="M42" i="30"/>
  <c r="M15" i="30"/>
  <c r="M13" i="30"/>
  <c r="M11" i="30"/>
  <c r="M73" i="30"/>
  <c r="M45" i="30"/>
  <c r="M41" i="30"/>
  <c r="M18" i="30"/>
  <c r="M44" i="30"/>
  <c r="M40" i="30"/>
  <c r="M4" i="30"/>
  <c r="AC22" i="30"/>
  <c r="CE58" i="30"/>
  <c r="CL58" i="30" s="1"/>
  <c r="CS58" i="30" s="1"/>
  <c r="CX58" i="30" s="1"/>
  <c r="BZ58" i="30"/>
  <c r="AZ124" i="30"/>
  <c r="AJ26" i="30"/>
  <c r="AQ27" i="30"/>
  <c r="CE138" i="30"/>
  <c r="CL138" i="30" s="1"/>
  <c r="BZ138" i="30"/>
  <c r="V137" i="30"/>
  <c r="W112" i="30"/>
  <c r="CE61" i="30"/>
  <c r="CL61" i="30" s="1"/>
  <c r="CS61" i="30" s="1"/>
  <c r="CX61" i="30" s="1"/>
  <c r="BZ61" i="30"/>
  <c r="CE12" i="30"/>
  <c r="CL12" i="30" s="1"/>
  <c r="CS12" i="30" s="1"/>
  <c r="CX12" i="30" s="1"/>
  <c r="BZ12" i="30"/>
  <c r="AH138" i="30"/>
  <c r="AP124" i="30"/>
  <c r="AH124" i="30"/>
  <c r="AH123" i="30"/>
  <c r="AH122" i="30"/>
  <c r="AH121" i="30"/>
  <c r="AH120" i="30"/>
  <c r="AH116" i="30"/>
  <c r="AH106" i="30"/>
  <c r="AH105" i="30"/>
  <c r="AH104" i="30"/>
  <c r="AH117" i="30"/>
  <c r="AH111" i="30"/>
  <c r="AH110" i="30"/>
  <c r="AH119" i="30"/>
  <c r="AH118" i="30"/>
  <c r="AH101" i="30"/>
  <c r="AH100" i="30"/>
  <c r="AH99" i="30"/>
  <c r="AH97" i="30"/>
  <c r="AH96" i="30"/>
  <c r="AH95" i="30"/>
  <c r="AH94" i="30"/>
  <c r="AH93" i="30"/>
  <c r="AH98" i="30"/>
  <c r="AH87" i="30"/>
  <c r="AH86" i="30"/>
  <c r="AH85" i="30"/>
  <c r="AH84" i="30"/>
  <c r="AH83" i="30"/>
  <c r="AH102" i="30"/>
  <c r="AH91" i="30"/>
  <c r="AH90" i="30"/>
  <c r="AH89" i="30"/>
  <c r="AH88" i="30"/>
  <c r="AH81" i="30"/>
  <c r="AH80" i="30"/>
  <c r="AH79" i="30"/>
  <c r="AH78" i="30"/>
  <c r="AH75" i="30"/>
  <c r="AH71" i="30"/>
  <c r="AH77" i="30"/>
  <c r="AH76" i="30"/>
  <c r="AH74" i="30"/>
  <c r="AH70" i="30"/>
  <c r="AH69" i="30"/>
  <c r="AH68" i="30"/>
  <c r="AH65" i="30"/>
  <c r="AH64" i="30"/>
  <c r="AH63" i="30"/>
  <c r="AH62" i="30"/>
  <c r="AH61" i="30"/>
  <c r="AH60" i="30"/>
  <c r="AH59" i="30"/>
  <c r="AH58" i="30"/>
  <c r="AH57" i="30"/>
  <c r="AH56" i="30"/>
  <c r="AH55" i="30"/>
  <c r="AH54" i="30"/>
  <c r="AH53" i="30"/>
  <c r="AH52" i="30"/>
  <c r="AH51" i="30"/>
  <c r="AH50" i="30"/>
  <c r="AH49" i="30"/>
  <c r="AH48" i="30"/>
  <c r="AH47" i="30"/>
  <c r="AH73" i="30"/>
  <c r="AH38" i="30"/>
  <c r="AH72" i="30"/>
  <c r="AH46" i="30"/>
  <c r="AH42" i="30"/>
  <c r="AH39" i="30"/>
  <c r="AH66" i="30"/>
  <c r="AH45" i="30"/>
  <c r="AH41" i="30"/>
  <c r="AH43" i="30"/>
  <c r="AH44" i="30"/>
  <c r="AH40" i="30"/>
  <c r="Z142" i="30"/>
  <c r="Z141" i="30"/>
  <c r="AU141" i="30"/>
  <c r="AU142" i="30"/>
  <c r="BZ118" i="30"/>
  <c r="CE48" i="30"/>
  <c r="CL48" i="30" s="1"/>
  <c r="CS48" i="30" s="1"/>
  <c r="CX48" i="30" s="1"/>
  <c r="BZ48" i="30"/>
  <c r="BC113" i="30"/>
  <c r="BC109" i="30"/>
  <c r="BC114" i="30"/>
  <c r="BM36" i="30"/>
  <c r="AK30" i="30"/>
  <c r="CE62" i="30"/>
  <c r="CL62" i="30" s="1"/>
  <c r="CS62" i="30" s="1"/>
  <c r="CX62" i="30" s="1"/>
  <c r="BZ62" i="30"/>
  <c r="BZ75" i="30"/>
  <c r="AC39" i="30"/>
  <c r="AJ40" i="30"/>
  <c r="CC138" i="30"/>
  <c r="CK124" i="30"/>
  <c r="CC124" i="30"/>
  <c r="CC119" i="30"/>
  <c r="CC117" i="30"/>
  <c r="CC116" i="30"/>
  <c r="CC122" i="30"/>
  <c r="CC118" i="30"/>
  <c r="CC123" i="30"/>
  <c r="CC121" i="30"/>
  <c r="CC120" i="30"/>
  <c r="CC106" i="30"/>
  <c r="CC105" i="30"/>
  <c r="CC104" i="30"/>
  <c r="CC111" i="30"/>
  <c r="CC110" i="30"/>
  <c r="CC102" i="30"/>
  <c r="CC98" i="30"/>
  <c r="CC101" i="30"/>
  <c r="CC91" i="30"/>
  <c r="CC90" i="30"/>
  <c r="CC89" i="30"/>
  <c r="CC88" i="30"/>
  <c r="CC100" i="30"/>
  <c r="CC93" i="30"/>
  <c r="CC99" i="30"/>
  <c r="CC97" i="30"/>
  <c r="CC96" i="30"/>
  <c r="CC95" i="30"/>
  <c r="CC94" i="30"/>
  <c r="CC87" i="30"/>
  <c r="CC86" i="30"/>
  <c r="CC85" i="30"/>
  <c r="CC84" i="30"/>
  <c r="CC83" i="30"/>
  <c r="CC79" i="30"/>
  <c r="CC72" i="30"/>
  <c r="CC78" i="30"/>
  <c r="CC75" i="30"/>
  <c r="CC71" i="30"/>
  <c r="CC66" i="30"/>
  <c r="CC81" i="30"/>
  <c r="CC74" i="30"/>
  <c r="CC70" i="30"/>
  <c r="CC69" i="30"/>
  <c r="CC68" i="30"/>
  <c r="CC65" i="30"/>
  <c r="CC64" i="30"/>
  <c r="CC63" i="30"/>
  <c r="CC62" i="30"/>
  <c r="CC61" i="30"/>
  <c r="CC60" i="30"/>
  <c r="CC59" i="30"/>
  <c r="CC58" i="30"/>
  <c r="CC57" i="30"/>
  <c r="CC56" i="30"/>
  <c r="CC55" i="30"/>
  <c r="CC54" i="30"/>
  <c r="CC53" i="30"/>
  <c r="CC52" i="30"/>
  <c r="CC51" i="30"/>
  <c r="CC77" i="30"/>
  <c r="CC48" i="30"/>
  <c r="CC45" i="30"/>
  <c r="CC44" i="30"/>
  <c r="CC43" i="30"/>
  <c r="CC42" i="30"/>
  <c r="CC41" i="30"/>
  <c r="CC40" i="30"/>
  <c r="CC39" i="30"/>
  <c r="CC73" i="30"/>
  <c r="CC49" i="30"/>
  <c r="CC38" i="30"/>
  <c r="CC80" i="30"/>
  <c r="CC50" i="30"/>
  <c r="CC46" i="30"/>
  <c r="CC47" i="30"/>
  <c r="CC76" i="30"/>
  <c r="AO138" i="30"/>
  <c r="BF124" i="30"/>
  <c r="AO124" i="30"/>
  <c r="AO121" i="30"/>
  <c r="AO118" i="30"/>
  <c r="AO117" i="30"/>
  <c r="AO116" i="30"/>
  <c r="AO123" i="30"/>
  <c r="AO120" i="30"/>
  <c r="AO119" i="30"/>
  <c r="AO106" i="30"/>
  <c r="AO105" i="30"/>
  <c r="AO104" i="30"/>
  <c r="AO111" i="30"/>
  <c r="AO110" i="30"/>
  <c r="AO100" i="30"/>
  <c r="AO99" i="30"/>
  <c r="AO91" i="30"/>
  <c r="AO90" i="30"/>
  <c r="AO89" i="30"/>
  <c r="AO88" i="30"/>
  <c r="AO102" i="30"/>
  <c r="AO98" i="30"/>
  <c r="AO97" i="30"/>
  <c r="AO96" i="30"/>
  <c r="AO95" i="30"/>
  <c r="AO94" i="30"/>
  <c r="AO87" i="30"/>
  <c r="AO86" i="30"/>
  <c r="AO85" i="30"/>
  <c r="AO84" i="30"/>
  <c r="AO83" i="30"/>
  <c r="AO93" i="30"/>
  <c r="AO79" i="30"/>
  <c r="AO74" i="30"/>
  <c r="AO70" i="30"/>
  <c r="AO78" i="30"/>
  <c r="AO77" i="30"/>
  <c r="AO76" i="30"/>
  <c r="AO73" i="30"/>
  <c r="AO66" i="30"/>
  <c r="AO101" i="30"/>
  <c r="AO81" i="30"/>
  <c r="AO72" i="30"/>
  <c r="AO69" i="30"/>
  <c r="AO68" i="30"/>
  <c r="AO65" i="30"/>
  <c r="AO64" i="30"/>
  <c r="AO63" i="30"/>
  <c r="AO62" i="30"/>
  <c r="AO61" i="30"/>
  <c r="AO60" i="30"/>
  <c r="AO59" i="30"/>
  <c r="AO58" i="30"/>
  <c r="AO57" i="30"/>
  <c r="AO56" i="30"/>
  <c r="AO55" i="30"/>
  <c r="AO54" i="30"/>
  <c r="AO53" i="30"/>
  <c r="AO52" i="30"/>
  <c r="AO80" i="30"/>
  <c r="AO51" i="30"/>
  <c r="AO47" i="30"/>
  <c r="AO45" i="30"/>
  <c r="AO44" i="30"/>
  <c r="AO43" i="30"/>
  <c r="AO42" i="30"/>
  <c r="AO41" i="30"/>
  <c r="AO40" i="30"/>
  <c r="AO39" i="30"/>
  <c r="AO48" i="30"/>
  <c r="AO38" i="30"/>
  <c r="AO49" i="30"/>
  <c r="AO75" i="30"/>
  <c r="AO50" i="30"/>
  <c r="AO71" i="30"/>
  <c r="AO46" i="30"/>
  <c r="AO122" i="30"/>
  <c r="AC68" i="30"/>
  <c r="AJ69" i="30"/>
  <c r="BR142" i="30"/>
  <c r="BR141" i="30"/>
  <c r="CE52" i="30"/>
  <c r="CL52" i="30" s="1"/>
  <c r="CS52" i="30" s="1"/>
  <c r="CX52" i="30" s="1"/>
  <c r="BZ52" i="30"/>
  <c r="AQ30" i="30"/>
  <c r="AJ29" i="30"/>
  <c r="AK29" i="30" s="1"/>
  <c r="CE60" i="30"/>
  <c r="CL60" i="30" s="1"/>
  <c r="CS60" i="30" s="1"/>
  <c r="CX60" i="30" s="1"/>
  <c r="BZ60" i="30"/>
  <c r="AJ11" i="30"/>
  <c r="AC10" i="30"/>
  <c r="CE81" i="30"/>
  <c r="CL81" i="30" s="1"/>
  <c r="CS81" i="30" s="1"/>
  <c r="CX81" i="30" s="1"/>
  <c r="BZ81" i="30"/>
  <c r="CE86" i="30"/>
  <c r="CL86" i="30" s="1"/>
  <c r="CS86" i="30" s="1"/>
  <c r="CX86" i="30" s="1"/>
  <c r="BZ86" i="30"/>
  <c r="AC83" i="30"/>
  <c r="AJ84" i="30"/>
  <c r="CW35" i="30"/>
  <c r="CW33" i="30"/>
  <c r="K113" i="30"/>
  <c r="BY29" i="30"/>
  <c r="CE110" i="30"/>
  <c r="BZ110" i="30"/>
  <c r="BE138" i="30"/>
  <c r="BM124" i="30"/>
  <c r="BE124" i="30"/>
  <c r="BE121" i="30"/>
  <c r="BE117" i="30"/>
  <c r="BE116" i="30"/>
  <c r="BE120" i="30"/>
  <c r="BE119" i="30"/>
  <c r="BE123" i="30"/>
  <c r="BE106" i="30"/>
  <c r="BE105" i="30"/>
  <c r="BE104" i="30"/>
  <c r="BE111" i="30"/>
  <c r="BE110" i="30"/>
  <c r="BE122" i="30"/>
  <c r="BE118" i="30"/>
  <c r="BE100" i="30"/>
  <c r="BE99" i="30"/>
  <c r="BE91" i="30"/>
  <c r="BE90" i="30"/>
  <c r="BE89" i="30"/>
  <c r="BE88" i="30"/>
  <c r="BE102" i="30"/>
  <c r="BE98" i="30"/>
  <c r="BE97" i="30"/>
  <c r="BE96" i="30"/>
  <c r="BE95" i="30"/>
  <c r="BE94" i="30"/>
  <c r="BE87" i="30"/>
  <c r="BE86" i="30"/>
  <c r="BE85" i="30"/>
  <c r="BE84" i="30"/>
  <c r="BE83" i="30"/>
  <c r="BE80" i="30"/>
  <c r="BE77" i="30"/>
  <c r="BE76" i="30"/>
  <c r="BE74" i="30"/>
  <c r="BE70" i="30"/>
  <c r="BE79" i="30"/>
  <c r="BE73" i="30"/>
  <c r="BE78" i="30"/>
  <c r="BE72" i="30"/>
  <c r="BE69" i="30"/>
  <c r="BE68" i="30"/>
  <c r="BE66" i="30"/>
  <c r="BE65" i="30"/>
  <c r="BE64" i="30"/>
  <c r="BE63" i="30"/>
  <c r="BE62" i="30"/>
  <c r="BE61" i="30"/>
  <c r="BE60" i="30"/>
  <c r="BE59" i="30"/>
  <c r="BE58" i="30"/>
  <c r="BE57" i="30"/>
  <c r="BE56" i="30"/>
  <c r="BE55" i="30"/>
  <c r="BE54" i="30"/>
  <c r="BE53" i="30"/>
  <c r="BE52" i="30"/>
  <c r="BE51" i="30"/>
  <c r="BE49" i="30"/>
  <c r="BE45" i="30"/>
  <c r="BE44" i="30"/>
  <c r="BE43" i="30"/>
  <c r="BE42" i="30"/>
  <c r="BE41" i="30"/>
  <c r="BE40" i="30"/>
  <c r="BE39" i="30"/>
  <c r="BE101" i="30"/>
  <c r="BE93" i="30"/>
  <c r="BE50" i="30"/>
  <c r="BE38" i="30"/>
  <c r="BE81" i="30"/>
  <c r="BE75" i="30"/>
  <c r="BE71" i="30"/>
  <c r="BE47" i="30"/>
  <c r="BE46" i="30"/>
  <c r="BE48" i="30"/>
  <c r="BY26" i="30"/>
  <c r="BX34" i="30"/>
  <c r="BY34" i="30" s="1"/>
  <c r="BY27" i="30"/>
  <c r="BX4" i="30"/>
  <c r="BY5" i="30" s="1"/>
  <c r="Y114" i="30"/>
  <c r="Y113" i="30"/>
  <c r="Y109" i="30"/>
  <c r="AI36" i="30"/>
  <c r="CE55" i="30"/>
  <c r="CL55" i="30" s="1"/>
  <c r="CS55" i="30" s="1"/>
  <c r="CX55" i="30" s="1"/>
  <c r="BZ55" i="30"/>
  <c r="AJ6" i="30"/>
  <c r="AJ5" i="30" s="1"/>
  <c r="BA141" i="30"/>
  <c r="AZ114" i="30"/>
  <c r="AZ113" i="30"/>
  <c r="AZ109" i="30"/>
  <c r="CE85" i="30"/>
  <c r="CL85" i="30" s="1"/>
  <c r="CS85" i="30" s="1"/>
  <c r="CX85" i="30" s="1"/>
  <c r="BZ85" i="30"/>
  <c r="BZ70" i="30"/>
  <c r="AJ104" i="30"/>
  <c r="AQ105" i="30"/>
  <c r="CE56" i="30"/>
  <c r="CL56" i="30" s="1"/>
  <c r="CS56" i="30" s="1"/>
  <c r="CX56" i="30" s="1"/>
  <c r="BZ56" i="30"/>
  <c r="BL138" i="30"/>
  <c r="BL123" i="30"/>
  <c r="BL122" i="30"/>
  <c r="BL121" i="30"/>
  <c r="BL120" i="30"/>
  <c r="BL119" i="30"/>
  <c r="BL118" i="30"/>
  <c r="BT124" i="30"/>
  <c r="BL124" i="30"/>
  <c r="BL117" i="30"/>
  <c r="BL116" i="30"/>
  <c r="BL102" i="30"/>
  <c r="BL101" i="30"/>
  <c r="BL100" i="30"/>
  <c r="BL99" i="30"/>
  <c r="BL98" i="30"/>
  <c r="BL106" i="30"/>
  <c r="BL105" i="30"/>
  <c r="BL104" i="30"/>
  <c r="BL111" i="30"/>
  <c r="BL97" i="30"/>
  <c r="BL96" i="30"/>
  <c r="BL95" i="30"/>
  <c r="BL94" i="30"/>
  <c r="BL93" i="30"/>
  <c r="BL91" i="30"/>
  <c r="BL90" i="30"/>
  <c r="BL89" i="30"/>
  <c r="BL88" i="30"/>
  <c r="BL81" i="30"/>
  <c r="BL80" i="30"/>
  <c r="BL79" i="30"/>
  <c r="BL78" i="30"/>
  <c r="BL77" i="30"/>
  <c r="BL76" i="30"/>
  <c r="BL75" i="30"/>
  <c r="BL74" i="30"/>
  <c r="BL73" i="30"/>
  <c r="BL72" i="30"/>
  <c r="BL71" i="30"/>
  <c r="BL70" i="30"/>
  <c r="BL110" i="30"/>
  <c r="BL66" i="30"/>
  <c r="BL87" i="30"/>
  <c r="BL86" i="30"/>
  <c r="BL85" i="30"/>
  <c r="BL84" i="30"/>
  <c r="BL83" i="30"/>
  <c r="BL64" i="30"/>
  <c r="BL60" i="30"/>
  <c r="BL50" i="30"/>
  <c r="BL68" i="30"/>
  <c r="BL65" i="30"/>
  <c r="BL61" i="30"/>
  <c r="BL47" i="30"/>
  <c r="BL46" i="30"/>
  <c r="BL45" i="30"/>
  <c r="BL44" i="30"/>
  <c r="BL43" i="30"/>
  <c r="BL42" i="30"/>
  <c r="BL41" i="30"/>
  <c r="BL40" i="30"/>
  <c r="BL39" i="30"/>
  <c r="BL62" i="30"/>
  <c r="BL48" i="30"/>
  <c r="BL38" i="30"/>
  <c r="BL49" i="30"/>
  <c r="BL59" i="30"/>
  <c r="BL57" i="30"/>
  <c r="BL55" i="30"/>
  <c r="BL53" i="30"/>
  <c r="BL69" i="30"/>
  <c r="BL51" i="30"/>
  <c r="BL63" i="30"/>
  <c r="BL58" i="30"/>
  <c r="BL56" i="30"/>
  <c r="BL54" i="30"/>
  <c r="BL52" i="30"/>
  <c r="BD36" i="30"/>
  <c r="BG16" i="30"/>
  <c r="AW16" i="30"/>
  <c r="AQ15" i="30"/>
  <c r="AV16" i="30"/>
  <c r="BZ45" i="30"/>
  <c r="G138" i="30"/>
  <c r="G123" i="30"/>
  <c r="G122" i="30"/>
  <c r="G121" i="30"/>
  <c r="G120" i="30"/>
  <c r="G119" i="30"/>
  <c r="K124" i="30"/>
  <c r="G118" i="30"/>
  <c r="G117" i="30"/>
  <c r="G116" i="30"/>
  <c r="G102" i="30"/>
  <c r="G101" i="30"/>
  <c r="G100" i="30"/>
  <c r="G99" i="30"/>
  <c r="G98" i="30"/>
  <c r="G124" i="30"/>
  <c r="G106" i="30"/>
  <c r="G105" i="30"/>
  <c r="G110" i="30"/>
  <c r="G97" i="30"/>
  <c r="G96" i="30"/>
  <c r="G95" i="30"/>
  <c r="G94" i="30"/>
  <c r="G111" i="30"/>
  <c r="G104" i="30"/>
  <c r="G93" i="30"/>
  <c r="G91" i="30"/>
  <c r="G90" i="30"/>
  <c r="G89" i="30"/>
  <c r="G83" i="30"/>
  <c r="G81" i="30"/>
  <c r="G80" i="30"/>
  <c r="G79" i="30"/>
  <c r="G78" i="30"/>
  <c r="G77" i="30"/>
  <c r="G76" i="30"/>
  <c r="G75" i="30"/>
  <c r="G74" i="30"/>
  <c r="G73" i="30"/>
  <c r="G72" i="30"/>
  <c r="G71" i="30"/>
  <c r="G68" i="30"/>
  <c r="G66" i="30"/>
  <c r="G88" i="30"/>
  <c r="G87" i="30"/>
  <c r="G86" i="30"/>
  <c r="G85" i="30"/>
  <c r="G84" i="30"/>
  <c r="G70" i="30"/>
  <c r="G69" i="30"/>
  <c r="G64" i="30"/>
  <c r="G60" i="30"/>
  <c r="G59" i="30"/>
  <c r="G58" i="30"/>
  <c r="G57" i="30"/>
  <c r="G56" i="30"/>
  <c r="G55" i="30"/>
  <c r="G54" i="30"/>
  <c r="G53" i="30"/>
  <c r="G52" i="30"/>
  <c r="G49" i="30"/>
  <c r="G65" i="30"/>
  <c r="G61" i="30"/>
  <c r="G50" i="30"/>
  <c r="G46" i="30"/>
  <c r="G45" i="30"/>
  <c r="G44" i="30"/>
  <c r="G43" i="30"/>
  <c r="G42" i="30"/>
  <c r="G41" i="30"/>
  <c r="G40" i="30"/>
  <c r="G62" i="30"/>
  <c r="G51" i="30"/>
  <c r="G47" i="30"/>
  <c r="G39" i="30"/>
  <c r="G63" i="30"/>
  <c r="G48" i="30"/>
  <c r="G38" i="30"/>
  <c r="F124" i="30"/>
  <c r="F142" i="30" s="1"/>
  <c r="BZ44" i="30"/>
  <c r="BX38" i="30"/>
  <c r="BZ99" i="30"/>
  <c r="AJ117" i="30"/>
  <c r="AC116" i="30"/>
  <c r="AN141" i="30"/>
  <c r="AM114" i="30"/>
  <c r="AM113" i="30"/>
  <c r="AM109" i="30"/>
  <c r="BF36" i="30"/>
  <c r="AN36" i="30"/>
  <c r="AN124" i="30"/>
  <c r="AN142" i="30" s="1"/>
  <c r="BS138" i="30"/>
  <c r="BS124" i="30"/>
  <c r="CD124" i="30"/>
  <c r="BS123" i="30"/>
  <c r="BS122" i="30"/>
  <c r="BS118" i="30"/>
  <c r="BS121" i="30"/>
  <c r="BS120" i="30"/>
  <c r="BS117" i="30"/>
  <c r="BS116" i="30"/>
  <c r="BS119" i="30"/>
  <c r="BS111" i="30"/>
  <c r="BS110" i="30"/>
  <c r="BS101" i="30"/>
  <c r="BS100" i="30"/>
  <c r="BS97" i="30"/>
  <c r="BS96" i="30"/>
  <c r="BS95" i="30"/>
  <c r="BS94" i="30"/>
  <c r="BS93" i="30"/>
  <c r="BS99" i="30"/>
  <c r="BS102" i="30"/>
  <c r="BS91" i="30"/>
  <c r="BS87" i="30"/>
  <c r="BS86" i="30"/>
  <c r="BS85" i="30"/>
  <c r="BS84" i="30"/>
  <c r="BS83" i="30"/>
  <c r="BS105" i="30"/>
  <c r="BS81" i="30"/>
  <c r="BS80" i="30"/>
  <c r="BS79" i="30"/>
  <c r="BS78" i="30"/>
  <c r="BS77" i="30"/>
  <c r="BS76" i="30"/>
  <c r="BS98" i="30"/>
  <c r="BS90" i="30"/>
  <c r="BS89" i="30"/>
  <c r="BS88" i="30"/>
  <c r="BS75" i="30"/>
  <c r="BS71" i="30"/>
  <c r="BS69" i="30"/>
  <c r="BS68" i="30"/>
  <c r="BS65" i="30"/>
  <c r="BS64" i="30"/>
  <c r="BS63" i="30"/>
  <c r="BS62" i="30"/>
  <c r="BS61" i="30"/>
  <c r="BS60" i="30"/>
  <c r="BS59" i="30"/>
  <c r="BS58" i="30"/>
  <c r="BS57" i="30"/>
  <c r="BS56" i="30"/>
  <c r="BS55" i="30"/>
  <c r="BS54" i="30"/>
  <c r="BS53" i="30"/>
  <c r="BS52" i="30"/>
  <c r="BS51" i="30"/>
  <c r="BS50" i="30"/>
  <c r="BS49" i="30"/>
  <c r="BS48" i="30"/>
  <c r="BS47" i="30"/>
  <c r="BS46" i="30"/>
  <c r="BS106" i="30"/>
  <c r="BS74" i="30"/>
  <c r="BS70" i="30"/>
  <c r="BS104" i="30"/>
  <c r="BS73" i="30"/>
  <c r="BS66" i="30"/>
  <c r="BS45" i="30"/>
  <c r="BS44" i="30"/>
  <c r="BS43" i="30"/>
  <c r="BS42" i="30"/>
  <c r="BS41" i="30"/>
  <c r="BS40" i="30"/>
  <c r="BS39" i="30"/>
  <c r="BS38" i="30"/>
  <c r="BS72" i="30"/>
  <c r="CB36" i="30"/>
  <c r="CB124" i="30"/>
  <c r="CB142" i="30" s="1"/>
  <c r="BJ114" i="30"/>
  <c r="BJ109" i="30"/>
  <c r="BJ113" i="30"/>
  <c r="BT36" i="30"/>
  <c r="F109" i="30" l="1"/>
  <c r="T34" i="30"/>
  <c r="K109" i="30"/>
  <c r="H112" i="30"/>
  <c r="I112" i="30" s="1"/>
  <c r="T33" i="30"/>
  <c r="K114" i="30"/>
  <c r="AJ35" i="30"/>
  <c r="AK35" i="30" s="1"/>
  <c r="G144" i="20"/>
  <c r="O206" i="31"/>
  <c r="CS138" i="30"/>
  <c r="CX138" i="30" s="1"/>
  <c r="CR138" i="30"/>
  <c r="CP138" i="30"/>
  <c r="CQ138" i="30"/>
  <c r="N206" i="41"/>
  <c r="O205" i="41"/>
  <c r="O206" i="41" s="1"/>
  <c r="CO138" i="40"/>
  <c r="N141" i="30"/>
  <c r="BS141" i="30"/>
  <c r="AA141" i="30"/>
  <c r="BT113" i="30"/>
  <c r="BK113" i="30"/>
  <c r="BF114" i="30"/>
  <c r="AN114" i="30"/>
  <c r="AJ116" i="30"/>
  <c r="AQ117" i="30"/>
  <c r="BN16" i="30"/>
  <c r="BG15" i="30"/>
  <c r="AC33" i="30"/>
  <c r="AD33" i="30" s="1"/>
  <c r="AD24" i="30"/>
  <c r="AD23" i="30"/>
  <c r="AD8" i="30"/>
  <c r="AC4" i="30"/>
  <c r="AD5" i="30" s="1"/>
  <c r="BM114" i="30"/>
  <c r="BD114" i="30"/>
  <c r="BA124" i="30"/>
  <c r="BA142" i="30" s="1"/>
  <c r="CD109" i="30"/>
  <c r="BQ112" i="30"/>
  <c r="BR109" i="30"/>
  <c r="AT112" i="30"/>
  <c r="AU109" i="30"/>
  <c r="AJ22" i="30"/>
  <c r="AP114" i="30"/>
  <c r="AG114" i="30"/>
  <c r="CK114" i="30"/>
  <c r="CB114" i="30"/>
  <c r="CR114" i="30"/>
  <c r="CI114" i="30"/>
  <c r="H137" i="30"/>
  <c r="BY138" i="30"/>
  <c r="BY130" i="30"/>
  <c r="BY134" i="30"/>
  <c r="BY133" i="30"/>
  <c r="BY131" i="30"/>
  <c r="BY132" i="30"/>
  <c r="BY129" i="30"/>
  <c r="BY125" i="30"/>
  <c r="BY126" i="30"/>
  <c r="BY127" i="30"/>
  <c r="BY128" i="30"/>
  <c r="BY122" i="30"/>
  <c r="BY118" i="30"/>
  <c r="BY117" i="30"/>
  <c r="BY116" i="30"/>
  <c r="BY121" i="30"/>
  <c r="BY123" i="30"/>
  <c r="BY120" i="30"/>
  <c r="BY106" i="30"/>
  <c r="BY105" i="30"/>
  <c r="BY104" i="30"/>
  <c r="BY111" i="30"/>
  <c r="BY110" i="30"/>
  <c r="BY101" i="30"/>
  <c r="BY119" i="30"/>
  <c r="BY100" i="30"/>
  <c r="BY91" i="30"/>
  <c r="BY90" i="30"/>
  <c r="BY89" i="30"/>
  <c r="BY88" i="30"/>
  <c r="BY99" i="30"/>
  <c r="BY97" i="30"/>
  <c r="BY96" i="30"/>
  <c r="BY95" i="30"/>
  <c r="BY94" i="30"/>
  <c r="BY98" i="30"/>
  <c r="BY93" i="30"/>
  <c r="BY87" i="30"/>
  <c r="BY86" i="30"/>
  <c r="BY85" i="30"/>
  <c r="BY84" i="30"/>
  <c r="BY83" i="30"/>
  <c r="BY102" i="30"/>
  <c r="BY81" i="30"/>
  <c r="BY75" i="30"/>
  <c r="BY71" i="30"/>
  <c r="BY66" i="30"/>
  <c r="BY80" i="30"/>
  <c r="BY74" i="30"/>
  <c r="BY70" i="30"/>
  <c r="BY79" i="30"/>
  <c r="BY77" i="30"/>
  <c r="BY76" i="30"/>
  <c r="BY73" i="30"/>
  <c r="BY69" i="30"/>
  <c r="BY68" i="30"/>
  <c r="BY65" i="30"/>
  <c r="BY64" i="30"/>
  <c r="BY63" i="30"/>
  <c r="BY62" i="30"/>
  <c r="BY61" i="30"/>
  <c r="BY60" i="30"/>
  <c r="BY59" i="30"/>
  <c r="BY58" i="30"/>
  <c r="BY57" i="30"/>
  <c r="BY56" i="30"/>
  <c r="BY55" i="30"/>
  <c r="BY54" i="30"/>
  <c r="BY53" i="30"/>
  <c r="BY52" i="30"/>
  <c r="BY51" i="30"/>
  <c r="BY49" i="30"/>
  <c r="BY45" i="30"/>
  <c r="BY44" i="30"/>
  <c r="BY43" i="30"/>
  <c r="BY42" i="30"/>
  <c r="BY41" i="30"/>
  <c r="BY40" i="30"/>
  <c r="BY39" i="30"/>
  <c r="BY22" i="30"/>
  <c r="BY19" i="30"/>
  <c r="BY11" i="30"/>
  <c r="BY50" i="30"/>
  <c r="BY46" i="30"/>
  <c r="BY38" i="30"/>
  <c r="BX36" i="30"/>
  <c r="BY36" i="30" s="1"/>
  <c r="BY72" i="30"/>
  <c r="BY47" i="30"/>
  <c r="BY78" i="30"/>
  <c r="BY48" i="30"/>
  <c r="BY18" i="30"/>
  <c r="BY6" i="30"/>
  <c r="BY15" i="30"/>
  <c r="BY16" i="30"/>
  <c r="BY7" i="30"/>
  <c r="BY13" i="30"/>
  <c r="BY12" i="30"/>
  <c r="BY10" i="30"/>
  <c r="BY4" i="30"/>
  <c r="AQ11" i="30"/>
  <c r="AJ10" i="30"/>
  <c r="AW30" i="30"/>
  <c r="AQ29" i="30"/>
  <c r="AV29" i="30" s="1"/>
  <c r="BG30" i="30"/>
  <c r="AV30" i="30"/>
  <c r="G141" i="30"/>
  <c r="BA114" i="30"/>
  <c r="AQ6" i="30"/>
  <c r="AQ5" i="30" s="1"/>
  <c r="AV5" i="30" s="1"/>
  <c r="AI109" i="30"/>
  <c r="Y112" i="30"/>
  <c r="Z109" i="30"/>
  <c r="BE141" i="30"/>
  <c r="CC141" i="30"/>
  <c r="BC112" i="30"/>
  <c r="BM109" i="30"/>
  <c r="BD109" i="30"/>
  <c r="M142" i="30"/>
  <c r="M141" i="30"/>
  <c r="CD113" i="30"/>
  <c r="BR113" i="30"/>
  <c r="B137" i="30"/>
  <c r="C112" i="30"/>
  <c r="AQ19" i="30"/>
  <c r="AJ18" i="30"/>
  <c r="AV94" i="30"/>
  <c r="BG94" i="30"/>
  <c r="AQ93" i="30"/>
  <c r="AV93" i="30" s="1"/>
  <c r="AW94" i="30"/>
  <c r="AU113" i="30"/>
  <c r="AB114" i="30"/>
  <c r="P114" i="30"/>
  <c r="R114" i="30"/>
  <c r="BG24" i="30"/>
  <c r="AW24" i="30"/>
  <c r="AQ23" i="30"/>
  <c r="AV24" i="30"/>
  <c r="CJ141" i="30"/>
  <c r="CH112" i="30"/>
  <c r="CR109" i="30"/>
  <c r="CI109" i="30"/>
  <c r="BT109" i="30"/>
  <c r="BJ112" i="30"/>
  <c r="BK109" i="30"/>
  <c r="BT114" i="30"/>
  <c r="BK114" i="30"/>
  <c r="AM112" i="30"/>
  <c r="BF109" i="30"/>
  <c r="AN109" i="30"/>
  <c r="AR30" i="30"/>
  <c r="AV15" i="30"/>
  <c r="AI113" i="30"/>
  <c r="Z113" i="30"/>
  <c r="CL110" i="30"/>
  <c r="AJ39" i="30"/>
  <c r="AQ40" i="30"/>
  <c r="BM113" i="30"/>
  <c r="BD113" i="30"/>
  <c r="BG27" i="30"/>
  <c r="AW27" i="30"/>
  <c r="AQ26" i="30"/>
  <c r="AV26" i="30" s="1"/>
  <c r="AV27" i="30"/>
  <c r="E137" i="30"/>
  <c r="F112" i="30"/>
  <c r="CD114" i="30"/>
  <c r="BR114" i="30"/>
  <c r="CV124" i="30"/>
  <c r="BG126" i="30"/>
  <c r="AW126" i="30"/>
  <c r="AQ125" i="30"/>
  <c r="AV125" i="30" s="1"/>
  <c r="AV126" i="30"/>
  <c r="CV36" i="30"/>
  <c r="CW22" i="30"/>
  <c r="CW141" i="30" s="1"/>
  <c r="T138" i="30"/>
  <c r="T134" i="30"/>
  <c r="T132" i="30"/>
  <c r="T133" i="30"/>
  <c r="T131" i="30"/>
  <c r="T127" i="30"/>
  <c r="T128" i="30"/>
  <c r="T129" i="30"/>
  <c r="T121" i="30"/>
  <c r="T118" i="30"/>
  <c r="T117" i="30"/>
  <c r="T130" i="30"/>
  <c r="T126" i="30"/>
  <c r="T120" i="30"/>
  <c r="T116" i="30"/>
  <c r="T125" i="30"/>
  <c r="T123" i="30"/>
  <c r="T119" i="30"/>
  <c r="T106" i="30"/>
  <c r="T105" i="30"/>
  <c r="T122" i="30"/>
  <c r="T111" i="30"/>
  <c r="T110" i="30"/>
  <c r="T104" i="30"/>
  <c r="T100" i="30"/>
  <c r="T93" i="30"/>
  <c r="T99" i="30"/>
  <c r="T91" i="30"/>
  <c r="T90" i="30"/>
  <c r="T89" i="30"/>
  <c r="T88" i="30"/>
  <c r="T102" i="30"/>
  <c r="T98" i="30"/>
  <c r="T97" i="30"/>
  <c r="T96" i="30"/>
  <c r="T95" i="30"/>
  <c r="T94" i="30"/>
  <c r="T101" i="30"/>
  <c r="T87" i="30"/>
  <c r="T86" i="30"/>
  <c r="T85" i="30"/>
  <c r="T84" i="30"/>
  <c r="T83" i="30"/>
  <c r="T78" i="30"/>
  <c r="T74" i="30"/>
  <c r="T81" i="30"/>
  <c r="T77" i="30"/>
  <c r="T76" i="30"/>
  <c r="T73" i="30"/>
  <c r="T80" i="30"/>
  <c r="T72" i="30"/>
  <c r="T70" i="30"/>
  <c r="T69" i="30"/>
  <c r="T66" i="30"/>
  <c r="T65" i="30"/>
  <c r="T64" i="30"/>
  <c r="T63" i="30"/>
  <c r="T62" i="30"/>
  <c r="T61" i="30"/>
  <c r="T60" i="30"/>
  <c r="T59" i="30"/>
  <c r="T58" i="30"/>
  <c r="T57" i="30"/>
  <c r="T56" i="30"/>
  <c r="T55" i="30"/>
  <c r="T54" i="30"/>
  <c r="T53" i="30"/>
  <c r="T52" i="30"/>
  <c r="T48" i="30"/>
  <c r="T45" i="30"/>
  <c r="T44" i="30"/>
  <c r="T43" i="30"/>
  <c r="T42" i="30"/>
  <c r="T41" i="30"/>
  <c r="T40" i="30"/>
  <c r="S36" i="30"/>
  <c r="T13" i="30"/>
  <c r="T79" i="30"/>
  <c r="T68" i="30"/>
  <c r="T49" i="30"/>
  <c r="T39" i="30"/>
  <c r="T16" i="30"/>
  <c r="T15" i="30"/>
  <c r="T75" i="30"/>
  <c r="T71" i="30"/>
  <c r="T50" i="30"/>
  <c r="T38" i="30"/>
  <c r="T19" i="30"/>
  <c r="T18" i="30"/>
  <c r="T51" i="30"/>
  <c r="T47" i="30"/>
  <c r="T46" i="30"/>
  <c r="T12" i="30"/>
  <c r="T7" i="30"/>
  <c r="X4" i="30"/>
  <c r="T36" i="30"/>
  <c r="T22" i="30"/>
  <c r="T11" i="30"/>
  <c r="T10" i="30"/>
  <c r="T6" i="30"/>
  <c r="T4" i="30"/>
  <c r="AB109" i="30"/>
  <c r="O112" i="30"/>
  <c r="P109" i="30"/>
  <c r="AF112" i="30"/>
  <c r="AP109" i="30"/>
  <c r="AG109" i="30"/>
  <c r="CA112" i="30"/>
  <c r="CK109" i="30"/>
  <c r="CB109" i="30"/>
  <c r="CR113" i="30"/>
  <c r="CI113" i="30"/>
  <c r="J141" i="30"/>
  <c r="BA113" i="30"/>
  <c r="BF113" i="30"/>
  <c r="AN113" i="30"/>
  <c r="BX124" i="30"/>
  <c r="AW15" i="30"/>
  <c r="BB16" i="30"/>
  <c r="BL141" i="30"/>
  <c r="AW105" i="30"/>
  <c r="AV105" i="30"/>
  <c r="BG105" i="30"/>
  <c r="AQ104" i="30"/>
  <c r="AV104" i="30" s="1"/>
  <c r="AZ112" i="30"/>
  <c r="BA109" i="30"/>
  <c r="AI114" i="30"/>
  <c r="Z114" i="30"/>
  <c r="AQ84" i="30"/>
  <c r="AJ83" i="30"/>
  <c r="AC34" i="30"/>
  <c r="AD34" i="30" s="1"/>
  <c r="AD27" i="30"/>
  <c r="AD26" i="30"/>
  <c r="AQ69" i="30"/>
  <c r="AJ68" i="30"/>
  <c r="AO141" i="30"/>
  <c r="AC38" i="30"/>
  <c r="AC124" i="30" s="1"/>
  <c r="AH141" i="30"/>
  <c r="V139" i="30"/>
  <c r="W137" i="30"/>
  <c r="L114" i="30"/>
  <c r="M114" i="30" s="1"/>
  <c r="L113" i="30"/>
  <c r="M113" i="30" s="1"/>
  <c r="L109" i="30"/>
  <c r="M36" i="30"/>
  <c r="CO137" i="30"/>
  <c r="CP112" i="30"/>
  <c r="AU114" i="30"/>
  <c r="Q141" i="30"/>
  <c r="AB113" i="30"/>
  <c r="P113" i="30"/>
  <c r="AP113" i="30"/>
  <c r="AG113" i="30"/>
  <c r="CK113" i="30"/>
  <c r="CB113" i="30"/>
  <c r="S124" i="30"/>
  <c r="X38" i="30"/>
  <c r="R109" i="30"/>
  <c r="K112" i="30" l="1"/>
  <c r="AQ35" i="30"/>
  <c r="AV35" i="30" s="1"/>
  <c r="CR138" i="40"/>
  <c r="CQ138" i="40"/>
  <c r="CP138" i="40"/>
  <c r="CO139" i="40"/>
  <c r="CP142" i="30"/>
  <c r="CP141" i="30"/>
  <c r="AX30" i="30"/>
  <c r="BB15" i="30"/>
  <c r="B139" i="30"/>
  <c r="C139" i="30" s="1"/>
  <c r="C137" i="30"/>
  <c r="BY141" i="30"/>
  <c r="BQ137" i="30"/>
  <c r="CD112" i="30"/>
  <c r="BR112" i="30"/>
  <c r="BH30" i="30"/>
  <c r="CS110" i="30"/>
  <c r="U138" i="30"/>
  <c r="U120" i="30"/>
  <c r="U124" i="30"/>
  <c r="U123" i="30"/>
  <c r="U119" i="30"/>
  <c r="U122" i="30"/>
  <c r="U116" i="30"/>
  <c r="U106" i="30"/>
  <c r="U105" i="30"/>
  <c r="U111" i="30"/>
  <c r="U110" i="30"/>
  <c r="U104" i="30"/>
  <c r="U121" i="30"/>
  <c r="U117" i="30"/>
  <c r="U99" i="30"/>
  <c r="U102" i="30"/>
  <c r="U98" i="30"/>
  <c r="U101" i="30"/>
  <c r="U97" i="30"/>
  <c r="U96" i="30"/>
  <c r="U95" i="30"/>
  <c r="U94" i="30"/>
  <c r="U100" i="30"/>
  <c r="U87" i="30"/>
  <c r="U86" i="30"/>
  <c r="U85" i="30"/>
  <c r="U84" i="30"/>
  <c r="U93" i="30"/>
  <c r="U91" i="30"/>
  <c r="U90" i="30"/>
  <c r="U89" i="30"/>
  <c r="U83" i="30"/>
  <c r="U81" i="30"/>
  <c r="U80" i="30"/>
  <c r="U79" i="30"/>
  <c r="U78" i="30"/>
  <c r="U77" i="30"/>
  <c r="U76" i="30"/>
  <c r="U73" i="30"/>
  <c r="U72" i="30"/>
  <c r="U70" i="30"/>
  <c r="U69" i="30"/>
  <c r="U66" i="30"/>
  <c r="U65" i="30"/>
  <c r="U64" i="30"/>
  <c r="U63" i="30"/>
  <c r="U62" i="30"/>
  <c r="U61" i="30"/>
  <c r="U60" i="30"/>
  <c r="U59" i="30"/>
  <c r="U58" i="30"/>
  <c r="U57" i="30"/>
  <c r="U56" i="30"/>
  <c r="U55" i="30"/>
  <c r="U54" i="30"/>
  <c r="U53" i="30"/>
  <c r="U52" i="30"/>
  <c r="U51" i="30"/>
  <c r="U50" i="30"/>
  <c r="U49" i="30"/>
  <c r="U48" i="30"/>
  <c r="U47" i="30"/>
  <c r="U118" i="30"/>
  <c r="U88" i="30"/>
  <c r="U75" i="30"/>
  <c r="U71" i="30"/>
  <c r="U68" i="30"/>
  <c r="U39" i="30"/>
  <c r="U38" i="30"/>
  <c r="U46" i="30"/>
  <c r="U74" i="30"/>
  <c r="U43" i="30"/>
  <c r="U42" i="30"/>
  <c r="U44" i="30"/>
  <c r="U40" i="30"/>
  <c r="U45" i="30"/>
  <c r="U41" i="30"/>
  <c r="X124" i="30"/>
  <c r="CO139" i="30"/>
  <c r="CP139" i="30" s="1"/>
  <c r="CP137" i="30"/>
  <c r="BG69" i="30"/>
  <c r="AQ68" i="30"/>
  <c r="AV68" i="30" s="1"/>
  <c r="AW69" i="30"/>
  <c r="AV69" i="30"/>
  <c r="AW104" i="30"/>
  <c r="BB104" i="30" s="1"/>
  <c r="BB105" i="30"/>
  <c r="O137" i="30"/>
  <c r="R137" i="30" s="1"/>
  <c r="AB112" i="30"/>
  <c r="P112" i="30"/>
  <c r="S114" i="30"/>
  <c r="S113" i="30"/>
  <c r="S109" i="30"/>
  <c r="X36" i="30"/>
  <c r="T124" i="30"/>
  <c r="T142" i="30" s="1"/>
  <c r="CW124" i="30"/>
  <c r="CW142" i="30" s="1"/>
  <c r="AW26" i="30"/>
  <c r="BB26" i="30" s="1"/>
  <c r="BB27" i="30"/>
  <c r="AW40" i="30"/>
  <c r="BG40" i="30"/>
  <c r="AQ39" i="30"/>
  <c r="AV40" i="30"/>
  <c r="AR29" i="30"/>
  <c r="AQ22" i="30"/>
  <c r="AV22" i="30" s="1"/>
  <c r="AV23" i="30"/>
  <c r="AW93" i="30"/>
  <c r="BB93" i="30" s="1"/>
  <c r="BB94" i="30"/>
  <c r="AK24" i="30"/>
  <c r="AK23" i="30"/>
  <c r="AK8" i="30"/>
  <c r="AJ33" i="30"/>
  <c r="AK33" i="30" s="1"/>
  <c r="AJ4" i="30"/>
  <c r="AK5" i="30" s="1"/>
  <c r="AW29" i="30"/>
  <c r="BB29" i="30" s="1"/>
  <c r="BB30" i="30"/>
  <c r="AT137" i="30"/>
  <c r="AU112" i="30"/>
  <c r="BN15" i="30"/>
  <c r="BU16" i="30"/>
  <c r="AW125" i="30"/>
  <c r="BB125" i="30" s="1"/>
  <c r="BB126" i="30"/>
  <c r="E139" i="30"/>
  <c r="K137" i="30"/>
  <c r="F137" i="30"/>
  <c r="BN27" i="30"/>
  <c r="BG26" i="30"/>
  <c r="AJ38" i="30"/>
  <c r="AJ124" i="30" s="1"/>
  <c r="AM137" i="30"/>
  <c r="BF112" i="30"/>
  <c r="AN112" i="30"/>
  <c r="BJ137" i="30"/>
  <c r="BT112" i="30"/>
  <c r="BK112" i="30"/>
  <c r="CH137" i="30"/>
  <c r="CR112" i="30"/>
  <c r="CI112" i="30"/>
  <c r="AW23" i="30"/>
  <c r="BB24" i="30"/>
  <c r="BG19" i="30"/>
  <c r="AW19" i="30"/>
  <c r="AQ18" i="30"/>
  <c r="AV18" i="30" s="1"/>
  <c r="AV19" i="30"/>
  <c r="BG6" i="30"/>
  <c r="BG5" i="30" s="1"/>
  <c r="AW6" i="30"/>
  <c r="AW5" i="30" s="1"/>
  <c r="BB5" i="30" s="1"/>
  <c r="AV6" i="30"/>
  <c r="AK26" i="30"/>
  <c r="AJ34" i="30"/>
  <c r="AK34" i="30" s="1"/>
  <c r="AK27" i="30"/>
  <c r="R112" i="30"/>
  <c r="AD138" i="30"/>
  <c r="AD131" i="30"/>
  <c r="AD132" i="30"/>
  <c r="AD126" i="30"/>
  <c r="AD133" i="30"/>
  <c r="AD130" i="30"/>
  <c r="AD127" i="30"/>
  <c r="AD124" i="30"/>
  <c r="AD134" i="30"/>
  <c r="AD128" i="30"/>
  <c r="AD129" i="30"/>
  <c r="AD122" i="30"/>
  <c r="AD123" i="30"/>
  <c r="AD121" i="30"/>
  <c r="AD120" i="30"/>
  <c r="AD119" i="30"/>
  <c r="AD118" i="30"/>
  <c r="AD106" i="30"/>
  <c r="AD105" i="30"/>
  <c r="AD104" i="30"/>
  <c r="AD111" i="30"/>
  <c r="AD110" i="30"/>
  <c r="AD125" i="30"/>
  <c r="AD101" i="30"/>
  <c r="AD100" i="30"/>
  <c r="AD117" i="30"/>
  <c r="AD99" i="30"/>
  <c r="AD97" i="30"/>
  <c r="AD96" i="30"/>
  <c r="AD95" i="30"/>
  <c r="AD94" i="30"/>
  <c r="AD93" i="30"/>
  <c r="AD102" i="30"/>
  <c r="AD116" i="30"/>
  <c r="AD91" i="30"/>
  <c r="AD90" i="30"/>
  <c r="AD89" i="30"/>
  <c r="AD88" i="30"/>
  <c r="AD87" i="30"/>
  <c r="AD86" i="30"/>
  <c r="AD85" i="30"/>
  <c r="AD84" i="30"/>
  <c r="AD83" i="30"/>
  <c r="AD98" i="30"/>
  <c r="AD81" i="30"/>
  <c r="AD80" i="30"/>
  <c r="AD79" i="30"/>
  <c r="AD78" i="30"/>
  <c r="AD77" i="30"/>
  <c r="AD76" i="30"/>
  <c r="AD75" i="30"/>
  <c r="AD71" i="30"/>
  <c r="AD74" i="30"/>
  <c r="AD70" i="30"/>
  <c r="AD69" i="30"/>
  <c r="AD68" i="30"/>
  <c r="AD65" i="30"/>
  <c r="AD64" i="30"/>
  <c r="AD63" i="30"/>
  <c r="AD62" i="30"/>
  <c r="AD61" i="30"/>
  <c r="AD60" i="30"/>
  <c r="AD59" i="30"/>
  <c r="AD58" i="30"/>
  <c r="AD57" i="30"/>
  <c r="AD56" i="30"/>
  <c r="AD55" i="30"/>
  <c r="AD54" i="30"/>
  <c r="AD53" i="30"/>
  <c r="AD52" i="30"/>
  <c r="AD51" i="30"/>
  <c r="AD50" i="30"/>
  <c r="AD49" i="30"/>
  <c r="AD48" i="30"/>
  <c r="AD47" i="30"/>
  <c r="AD73" i="30"/>
  <c r="AD66" i="30"/>
  <c r="AD46" i="30"/>
  <c r="AD38" i="30"/>
  <c r="AC36" i="30"/>
  <c r="AD12" i="30"/>
  <c r="AD15" i="30"/>
  <c r="AD13" i="30"/>
  <c r="AD18" i="30"/>
  <c r="AD44" i="30"/>
  <c r="AD40" i="30"/>
  <c r="AD19" i="30"/>
  <c r="AD11" i="30"/>
  <c r="AD10" i="30"/>
  <c r="AD7" i="30"/>
  <c r="AD43" i="30"/>
  <c r="AD39" i="30"/>
  <c r="AD16" i="30"/>
  <c r="AD45" i="30"/>
  <c r="AD41" i="30"/>
  <c r="AD36" i="30"/>
  <c r="AD72" i="30"/>
  <c r="AD42" i="30"/>
  <c r="AD4" i="30"/>
  <c r="AD22" i="30"/>
  <c r="AD6" i="30"/>
  <c r="AW117" i="30"/>
  <c r="BG117" i="30"/>
  <c r="AQ116" i="30"/>
  <c r="AV116" i="30" s="1"/>
  <c r="AV117" i="30"/>
  <c r="AZ137" i="30"/>
  <c r="BA112" i="30"/>
  <c r="CA137" i="30"/>
  <c r="CK112" i="30"/>
  <c r="CB112" i="30"/>
  <c r="AE138" i="30"/>
  <c r="AE123" i="30"/>
  <c r="AE124" i="30"/>
  <c r="AE121" i="30"/>
  <c r="AE120" i="30"/>
  <c r="AE119" i="30"/>
  <c r="AE118" i="30"/>
  <c r="AE117" i="30"/>
  <c r="AE116" i="30"/>
  <c r="AE111" i="30"/>
  <c r="AE110" i="30"/>
  <c r="AE104" i="30"/>
  <c r="AE100" i="30"/>
  <c r="AE99" i="30"/>
  <c r="AE97" i="30"/>
  <c r="AE96" i="30"/>
  <c r="AE95" i="30"/>
  <c r="AE94" i="30"/>
  <c r="AE93" i="30"/>
  <c r="AE106" i="30"/>
  <c r="AE105" i="30"/>
  <c r="AE102" i="30"/>
  <c r="AE98" i="30"/>
  <c r="AE91" i="30"/>
  <c r="AE90" i="30"/>
  <c r="AE89" i="30"/>
  <c r="AE88" i="30"/>
  <c r="AE87" i="30"/>
  <c r="AE86" i="30"/>
  <c r="AE85" i="30"/>
  <c r="AE84" i="30"/>
  <c r="AE83" i="30"/>
  <c r="AE81" i="30"/>
  <c r="AE80" i="30"/>
  <c r="AE79" i="30"/>
  <c r="AE78" i="30"/>
  <c r="AE77" i="30"/>
  <c r="AE76" i="30"/>
  <c r="AE74" i="30"/>
  <c r="AE70" i="30"/>
  <c r="AE69" i="30"/>
  <c r="AE68" i="30"/>
  <c r="AE65" i="30"/>
  <c r="AE64" i="30"/>
  <c r="AE63" i="30"/>
  <c r="AE62" i="30"/>
  <c r="AE61" i="30"/>
  <c r="AE60" i="30"/>
  <c r="AE59" i="30"/>
  <c r="AE58" i="30"/>
  <c r="AE57" i="30"/>
  <c r="AE56" i="30"/>
  <c r="AE55" i="30"/>
  <c r="AE54" i="30"/>
  <c r="AE53" i="30"/>
  <c r="AE52" i="30"/>
  <c r="AE51" i="30"/>
  <c r="AE50" i="30"/>
  <c r="AE49" i="30"/>
  <c r="AE48" i="30"/>
  <c r="AE47" i="30"/>
  <c r="AE46" i="30"/>
  <c r="AE73" i="30"/>
  <c r="AE66" i="30"/>
  <c r="AE101" i="30"/>
  <c r="AE72" i="30"/>
  <c r="AE45" i="30"/>
  <c r="AE44" i="30"/>
  <c r="AE43" i="30"/>
  <c r="AE42" i="30"/>
  <c r="AE41" i="30"/>
  <c r="AE40" i="30"/>
  <c r="AE39" i="30"/>
  <c r="AE75" i="30"/>
  <c r="AE122" i="30"/>
  <c r="AE71" i="30"/>
  <c r="AE38" i="30"/>
  <c r="L112" i="30"/>
  <c r="M109" i="30"/>
  <c r="W139" i="30"/>
  <c r="BG84" i="30"/>
  <c r="AQ83" i="30"/>
  <c r="AV83" i="30" s="1"/>
  <c r="AW84" i="30"/>
  <c r="AV84" i="30"/>
  <c r="BN105" i="30"/>
  <c r="BG104" i="30"/>
  <c r="AF137" i="30"/>
  <c r="AP112" i="30"/>
  <c r="AG112" i="30"/>
  <c r="T141" i="30"/>
  <c r="CV114" i="30"/>
  <c r="CV113" i="30"/>
  <c r="CV109" i="30"/>
  <c r="CW36" i="30"/>
  <c r="BN126" i="30"/>
  <c r="BG125" i="30"/>
  <c r="AR35" i="30"/>
  <c r="BN24" i="30"/>
  <c r="BG23" i="30"/>
  <c r="BG93" i="30"/>
  <c r="BN94" i="30"/>
  <c r="BC137" i="30"/>
  <c r="BM112" i="30"/>
  <c r="BD112" i="30"/>
  <c r="Y137" i="30"/>
  <c r="AI112" i="30"/>
  <c r="Z112" i="30"/>
  <c r="BN30" i="30"/>
  <c r="BG29" i="30"/>
  <c r="BG35" i="30" s="1"/>
  <c r="BH35" i="30" s="1"/>
  <c r="AW11" i="30"/>
  <c r="BG11" i="30"/>
  <c r="AV11" i="30"/>
  <c r="AQ10" i="30"/>
  <c r="BX114" i="30"/>
  <c r="BX113" i="30"/>
  <c r="BX109" i="30"/>
  <c r="BY124" i="30"/>
  <c r="BY142" i="30" s="1"/>
  <c r="H139" i="30"/>
  <c r="I137" i="30"/>
  <c r="BG22" i="30" l="1"/>
  <c r="CP139" i="40"/>
  <c r="CR139" i="40"/>
  <c r="CP141" i="40"/>
  <c r="CP142" i="40"/>
  <c r="I139" i="30"/>
  <c r="CW113" i="30"/>
  <c r="L137" i="30"/>
  <c r="M112" i="30"/>
  <c r="AW116" i="30"/>
  <c r="BB116" i="30" s="1"/>
  <c r="BB117" i="30"/>
  <c r="AM139" i="30"/>
  <c r="BF137" i="30"/>
  <c r="AN137" i="30"/>
  <c r="AK138" i="30"/>
  <c r="AK134" i="30"/>
  <c r="AK132" i="30"/>
  <c r="AK133" i="30"/>
  <c r="AK127" i="30"/>
  <c r="AK131" i="30"/>
  <c r="AK128" i="30"/>
  <c r="AK130" i="30"/>
  <c r="AK129" i="30"/>
  <c r="AK126" i="30"/>
  <c r="AK125" i="30"/>
  <c r="AK120" i="30"/>
  <c r="AK118" i="30"/>
  <c r="AK117" i="30"/>
  <c r="AK123" i="30"/>
  <c r="AK119" i="30"/>
  <c r="AK124" i="30"/>
  <c r="AK122" i="30"/>
  <c r="AK106" i="30"/>
  <c r="AK105" i="30"/>
  <c r="AK104" i="30"/>
  <c r="AK121" i="30"/>
  <c r="AK111" i="30"/>
  <c r="AK110" i="30"/>
  <c r="AK99" i="30"/>
  <c r="AK116" i="30"/>
  <c r="AK102" i="30"/>
  <c r="AK98" i="30"/>
  <c r="AK91" i="30"/>
  <c r="AK90" i="30"/>
  <c r="AK89" i="30"/>
  <c r="AK88" i="30"/>
  <c r="AK101" i="30"/>
  <c r="AK93" i="30"/>
  <c r="AK87" i="30"/>
  <c r="AK86" i="30"/>
  <c r="AK85" i="30"/>
  <c r="AK84" i="30"/>
  <c r="AK83" i="30"/>
  <c r="AK100" i="30"/>
  <c r="AK94" i="30"/>
  <c r="AK81" i="30"/>
  <c r="AK77" i="30"/>
  <c r="AK76" i="30"/>
  <c r="AK73" i="30"/>
  <c r="AK66" i="30"/>
  <c r="AK95" i="30"/>
  <c r="AK80" i="30"/>
  <c r="AK72" i="30"/>
  <c r="AK96" i="30"/>
  <c r="AK79" i="30"/>
  <c r="AK75" i="30"/>
  <c r="AK71" i="30"/>
  <c r="AK69" i="30"/>
  <c r="AK68" i="30"/>
  <c r="AK65" i="30"/>
  <c r="AK64" i="30"/>
  <c r="AK63" i="30"/>
  <c r="AK62" i="30"/>
  <c r="AK61" i="30"/>
  <c r="AK60" i="30"/>
  <c r="AK59" i="30"/>
  <c r="AK58" i="30"/>
  <c r="AK57" i="30"/>
  <c r="AK56" i="30"/>
  <c r="AK55" i="30"/>
  <c r="AK54" i="30"/>
  <c r="AK53" i="30"/>
  <c r="AK52" i="30"/>
  <c r="AK48" i="30"/>
  <c r="AK45" i="30"/>
  <c r="AK44" i="30"/>
  <c r="AK43" i="30"/>
  <c r="AK42" i="30"/>
  <c r="AK41" i="30"/>
  <c r="AK40" i="30"/>
  <c r="AK39" i="30"/>
  <c r="AK15" i="30"/>
  <c r="AK13" i="30"/>
  <c r="AK78" i="30"/>
  <c r="AK49" i="30"/>
  <c r="AK38" i="30"/>
  <c r="AK18" i="30"/>
  <c r="AK16" i="30"/>
  <c r="AK97" i="30"/>
  <c r="AK50" i="30"/>
  <c r="AK22" i="30"/>
  <c r="AK19" i="30"/>
  <c r="AK51" i="30"/>
  <c r="AK47" i="30"/>
  <c r="AK46" i="30"/>
  <c r="AK11" i="30"/>
  <c r="AK10" i="30"/>
  <c r="AK74" i="30"/>
  <c r="AK4" i="30"/>
  <c r="AK70" i="30"/>
  <c r="AJ36" i="30"/>
  <c r="AK12" i="30"/>
  <c r="AK6" i="30"/>
  <c r="AK7" i="30"/>
  <c r="AW10" i="30"/>
  <c r="BB11" i="30"/>
  <c r="BN23" i="30"/>
  <c r="BU24" i="30"/>
  <c r="CW114" i="30"/>
  <c r="CA139" i="30"/>
  <c r="CK137" i="30"/>
  <c r="CB137" i="30"/>
  <c r="BN6" i="30"/>
  <c r="BN5" i="30" s="1"/>
  <c r="BN19" i="30"/>
  <c r="BG18" i="30"/>
  <c r="BJ139" i="30"/>
  <c r="BT137" i="30"/>
  <c r="BK137" i="30"/>
  <c r="AL138" i="30"/>
  <c r="AL124" i="30"/>
  <c r="AL123" i="30"/>
  <c r="AL119" i="30"/>
  <c r="AL122" i="30"/>
  <c r="AL121" i="30"/>
  <c r="AL120" i="30"/>
  <c r="AL117" i="30"/>
  <c r="AL106" i="30"/>
  <c r="AL105" i="30"/>
  <c r="AL104" i="30"/>
  <c r="AL118" i="30"/>
  <c r="AL111" i="30"/>
  <c r="AL110" i="30"/>
  <c r="AL116" i="30"/>
  <c r="AL102" i="30"/>
  <c r="AL98" i="30"/>
  <c r="AL101" i="30"/>
  <c r="AL100" i="30"/>
  <c r="AL97" i="30"/>
  <c r="AL96" i="30"/>
  <c r="AL95" i="30"/>
  <c r="AL94" i="30"/>
  <c r="AL93" i="30"/>
  <c r="AL91" i="30"/>
  <c r="AL90" i="30"/>
  <c r="AL89" i="30"/>
  <c r="AL88" i="30"/>
  <c r="AL87" i="30"/>
  <c r="AL86" i="30"/>
  <c r="AL85" i="30"/>
  <c r="AL84" i="30"/>
  <c r="AL83" i="30"/>
  <c r="AL99" i="30"/>
  <c r="AL81" i="30"/>
  <c r="AL80" i="30"/>
  <c r="AL79" i="30"/>
  <c r="AL78" i="30"/>
  <c r="AL72" i="30"/>
  <c r="AL75" i="30"/>
  <c r="AL71" i="30"/>
  <c r="AL69" i="30"/>
  <c r="AL68" i="30"/>
  <c r="AL65" i="30"/>
  <c r="AL64" i="30"/>
  <c r="AL63" i="30"/>
  <c r="AL62" i="30"/>
  <c r="AL61" i="30"/>
  <c r="AL60" i="30"/>
  <c r="AL59" i="30"/>
  <c r="AL58" i="30"/>
  <c r="AL57" i="30"/>
  <c r="AL56" i="30"/>
  <c r="AL55" i="30"/>
  <c r="AL54" i="30"/>
  <c r="AL53" i="30"/>
  <c r="AL52" i="30"/>
  <c r="AL51" i="30"/>
  <c r="AL50" i="30"/>
  <c r="AL49" i="30"/>
  <c r="AL48" i="30"/>
  <c r="AL47" i="30"/>
  <c r="AL74" i="30"/>
  <c r="AL70" i="30"/>
  <c r="AL76" i="30"/>
  <c r="AL38" i="30"/>
  <c r="AL77" i="30"/>
  <c r="AL66" i="30"/>
  <c r="AL46" i="30"/>
  <c r="AL44" i="30"/>
  <c r="AL40" i="30"/>
  <c r="AL43" i="30"/>
  <c r="AL73" i="30"/>
  <c r="AL45" i="30"/>
  <c r="AL41" i="30"/>
  <c r="AL42" i="30"/>
  <c r="AL39" i="30"/>
  <c r="BU15" i="30"/>
  <c r="CE16" i="30"/>
  <c r="BZ16" i="30"/>
  <c r="AT139" i="30"/>
  <c r="AU137" i="30"/>
  <c r="BG39" i="30"/>
  <c r="BN40" i="30"/>
  <c r="BG68" i="30"/>
  <c r="BN69" i="30"/>
  <c r="BH29" i="30"/>
  <c r="AX29" i="30"/>
  <c r="BN84" i="30"/>
  <c r="BG83" i="30"/>
  <c r="AQ38" i="30"/>
  <c r="AV39" i="30"/>
  <c r="AR26" i="30"/>
  <c r="AQ34" i="30"/>
  <c r="AV34" i="30" s="1"/>
  <c r="AR27" i="30"/>
  <c r="AV10" i="30"/>
  <c r="BN93" i="30"/>
  <c r="BU94" i="30"/>
  <c r="AF139" i="30"/>
  <c r="AP137" i="30"/>
  <c r="AG137" i="30"/>
  <c r="CH139" i="30"/>
  <c r="CR137" i="30"/>
  <c r="CI137" i="30"/>
  <c r="K139" i="30"/>
  <c r="F139" i="30"/>
  <c r="BO30" i="30"/>
  <c r="AW39" i="30"/>
  <c r="BB40" i="30"/>
  <c r="S112" i="30"/>
  <c r="X109" i="30"/>
  <c r="T109" i="30"/>
  <c r="BQ139" i="30"/>
  <c r="CD137" i="30"/>
  <c r="BR137" i="30"/>
  <c r="AW35" i="30"/>
  <c r="BY113" i="30"/>
  <c r="BN11" i="30"/>
  <c r="BG10" i="30"/>
  <c r="BU126" i="30"/>
  <c r="BN125" i="30"/>
  <c r="BN104" i="30"/>
  <c r="BU105" i="30"/>
  <c r="AZ139" i="30"/>
  <c r="BA137" i="30"/>
  <c r="BB6" i="30"/>
  <c r="AW18" i="30"/>
  <c r="BB18" i="30" s="1"/>
  <c r="BB19" i="30"/>
  <c r="X114" i="30"/>
  <c r="T114" i="30"/>
  <c r="BY114" i="30"/>
  <c r="BC139" i="30"/>
  <c r="BM137" i="30"/>
  <c r="BD137" i="30"/>
  <c r="Y139" i="30"/>
  <c r="AI137" i="30"/>
  <c r="Z137" i="30"/>
  <c r="BB84" i="30"/>
  <c r="AW83" i="30"/>
  <c r="BB83" i="30" s="1"/>
  <c r="BX112" i="30"/>
  <c r="BY109" i="30"/>
  <c r="BU30" i="30"/>
  <c r="BN29" i="30"/>
  <c r="BO29" i="30" s="1"/>
  <c r="CV112" i="30"/>
  <c r="CW109" i="30"/>
  <c r="AE141" i="30"/>
  <c r="BG116" i="30"/>
  <c r="BN117" i="30"/>
  <c r="AD142" i="30"/>
  <c r="AD141" i="30"/>
  <c r="AC113" i="30"/>
  <c r="AD113" i="30" s="1"/>
  <c r="AC109" i="30"/>
  <c r="AC114" i="30"/>
  <c r="AD114" i="30" s="1"/>
  <c r="AR24" i="30"/>
  <c r="AR23" i="30"/>
  <c r="AQ33" i="30"/>
  <c r="AV33" i="30" s="1"/>
  <c r="AR8" i="30"/>
  <c r="AQ4" i="30"/>
  <c r="AR5" i="30" s="1"/>
  <c r="AW22" i="30"/>
  <c r="BB22" i="30" s="1"/>
  <c r="BB23" i="30"/>
  <c r="BU27" i="30"/>
  <c r="BN26" i="30"/>
  <c r="X113" i="30"/>
  <c r="T113" i="30"/>
  <c r="O139" i="30"/>
  <c r="AB137" i="30"/>
  <c r="P137" i="30"/>
  <c r="AW68" i="30"/>
  <c r="BB68" i="30" s="1"/>
  <c r="BB69" i="30"/>
  <c r="U141" i="30"/>
  <c r="CX110" i="30"/>
  <c r="BG38" i="30" l="1"/>
  <c r="BG124" i="30" s="1"/>
  <c r="BU29" i="30"/>
  <c r="BZ29" i="30" s="1"/>
  <c r="CE30" i="30"/>
  <c r="BZ30" i="30"/>
  <c r="AI139" i="30"/>
  <c r="Z139" i="30"/>
  <c r="CE94" i="30"/>
  <c r="BU93" i="30"/>
  <c r="BZ93" i="30" s="1"/>
  <c r="BZ94" i="30"/>
  <c r="AC112" i="30"/>
  <c r="AD109" i="30"/>
  <c r="CV137" i="30"/>
  <c r="CW112" i="30"/>
  <c r="AR33" i="30"/>
  <c r="BX137" i="30"/>
  <c r="BY112" i="30"/>
  <c r="BM139" i="30"/>
  <c r="BD139" i="30"/>
  <c r="AX24" i="30"/>
  <c r="AX23" i="30"/>
  <c r="AW33" i="30"/>
  <c r="BB33" i="30" s="1"/>
  <c r="AW4" i="30"/>
  <c r="AX5" i="30" s="1"/>
  <c r="AX8" i="30"/>
  <c r="BU104" i="30"/>
  <c r="BZ104" i="30" s="1"/>
  <c r="CE105" i="30"/>
  <c r="BZ105" i="30"/>
  <c r="BH26" i="30"/>
  <c r="BG34" i="30"/>
  <c r="BH34" i="30" s="1"/>
  <c r="BH27" i="30"/>
  <c r="BB35" i="30"/>
  <c r="AX35" i="30"/>
  <c r="AW38" i="30"/>
  <c r="BB39" i="30"/>
  <c r="BN35" i="30"/>
  <c r="BO35" i="30" s="1"/>
  <c r="AP139" i="30"/>
  <c r="AG139" i="30"/>
  <c r="BU40" i="30"/>
  <c r="BN39" i="30"/>
  <c r="AT141" i="30"/>
  <c r="AU139" i="30"/>
  <c r="AX26" i="30"/>
  <c r="AW34" i="30"/>
  <c r="BB34" i="30" s="1"/>
  <c r="AX27" i="30"/>
  <c r="BB10" i="30"/>
  <c r="AJ114" i="30"/>
  <c r="AK114" i="30" s="1"/>
  <c r="AJ113" i="30"/>
  <c r="AK113" i="30" s="1"/>
  <c r="AJ109" i="30"/>
  <c r="AK36" i="30"/>
  <c r="BN10" i="30"/>
  <c r="BU11" i="30"/>
  <c r="CR139" i="30"/>
  <c r="CI139" i="30"/>
  <c r="AQ124" i="30"/>
  <c r="AR124" i="30" s="1"/>
  <c r="AV38" i="30"/>
  <c r="BU19" i="30"/>
  <c r="BN18" i="30"/>
  <c r="CE24" i="30"/>
  <c r="BU23" i="30"/>
  <c r="BZ24" i="30"/>
  <c r="S137" i="30"/>
  <c r="X112" i="30"/>
  <c r="T112" i="30"/>
  <c r="BN68" i="30"/>
  <c r="BU69" i="30"/>
  <c r="CL16" i="30"/>
  <c r="CE15" i="30"/>
  <c r="AL141" i="30"/>
  <c r="BH24" i="30"/>
  <c r="BH23" i="30"/>
  <c r="BG33" i="30"/>
  <c r="BH33" i="30" s="1"/>
  <c r="BG4" i="30"/>
  <c r="BH5" i="30" s="1"/>
  <c r="BH8" i="30"/>
  <c r="CK139" i="30"/>
  <c r="CB139" i="30"/>
  <c r="BN22" i="30"/>
  <c r="AK142" i="30"/>
  <c r="AK141" i="30"/>
  <c r="BU117" i="30"/>
  <c r="BN116" i="30"/>
  <c r="AB139" i="30"/>
  <c r="P139" i="30"/>
  <c r="CE27" i="30"/>
  <c r="BU26" i="30"/>
  <c r="BZ26" i="30" s="1"/>
  <c r="BZ27" i="30"/>
  <c r="AR138" i="30"/>
  <c r="AR133" i="30"/>
  <c r="AR130" i="30"/>
  <c r="AR134" i="30"/>
  <c r="AR128" i="30"/>
  <c r="AR129" i="30"/>
  <c r="AR125" i="30"/>
  <c r="AR131" i="30"/>
  <c r="AR123" i="30"/>
  <c r="AR122" i="30"/>
  <c r="AR121" i="30"/>
  <c r="AR120" i="30"/>
  <c r="AR119" i="30"/>
  <c r="AR132" i="30"/>
  <c r="AR126" i="30"/>
  <c r="AR118" i="30"/>
  <c r="AR117" i="30"/>
  <c r="AR116" i="30"/>
  <c r="AR102" i="30"/>
  <c r="AR101" i="30"/>
  <c r="AR100" i="30"/>
  <c r="AR99" i="30"/>
  <c r="AR98" i="30"/>
  <c r="AR127" i="30"/>
  <c r="AR106" i="30"/>
  <c r="AR105" i="30"/>
  <c r="AR104" i="30"/>
  <c r="AR110" i="30"/>
  <c r="AR97" i="30"/>
  <c r="AR96" i="30"/>
  <c r="AR95" i="30"/>
  <c r="AR94" i="30"/>
  <c r="AR93" i="30"/>
  <c r="AR111" i="30"/>
  <c r="AR91" i="30"/>
  <c r="AR90" i="30"/>
  <c r="AR89" i="30"/>
  <c r="AR88" i="30"/>
  <c r="AR81" i="30"/>
  <c r="AR80" i="30"/>
  <c r="AR79" i="30"/>
  <c r="AR78" i="30"/>
  <c r="AR77" i="30"/>
  <c r="AR76" i="30"/>
  <c r="AR75" i="30"/>
  <c r="AR74" i="30"/>
  <c r="AR73" i="30"/>
  <c r="AR72" i="30"/>
  <c r="AR71" i="30"/>
  <c r="AR70" i="30"/>
  <c r="AR83" i="30"/>
  <c r="AR87" i="30"/>
  <c r="AR86" i="30"/>
  <c r="AR85" i="30"/>
  <c r="AR84" i="30"/>
  <c r="AR66" i="30"/>
  <c r="AR69" i="30"/>
  <c r="AR64" i="30"/>
  <c r="AR60" i="30"/>
  <c r="AR59" i="30"/>
  <c r="AR58" i="30"/>
  <c r="AR57" i="30"/>
  <c r="AR56" i="30"/>
  <c r="AR55" i="30"/>
  <c r="AR54" i="30"/>
  <c r="AR53" i="30"/>
  <c r="AR52" i="30"/>
  <c r="AR48" i="30"/>
  <c r="AR18" i="30"/>
  <c r="AR16" i="30"/>
  <c r="AR10" i="30"/>
  <c r="AR65" i="30"/>
  <c r="AR61" i="30"/>
  <c r="AR49" i="30"/>
  <c r="AR46" i="30"/>
  <c r="AR45" i="30"/>
  <c r="AR44" i="30"/>
  <c r="AR43" i="30"/>
  <c r="AR42" i="30"/>
  <c r="AR41" i="30"/>
  <c r="AR40" i="30"/>
  <c r="AR39" i="30"/>
  <c r="AR22" i="30"/>
  <c r="AR19" i="30"/>
  <c r="AR68" i="30"/>
  <c r="AR62" i="30"/>
  <c r="AR50" i="30"/>
  <c r="AR38" i="30"/>
  <c r="AQ36" i="30"/>
  <c r="AR36" i="30" s="1"/>
  <c r="AR63" i="30"/>
  <c r="AR15" i="30"/>
  <c r="AR11" i="30"/>
  <c r="AR4" i="30"/>
  <c r="AR6" i="30"/>
  <c r="AR51" i="30"/>
  <c r="AR47" i="30"/>
  <c r="AR13" i="30"/>
  <c r="AR12" i="30"/>
  <c r="AR7" i="30"/>
  <c r="AV4" i="30"/>
  <c r="CV141" i="30"/>
  <c r="BX141" i="30"/>
  <c r="BA139" i="30"/>
  <c r="CE126" i="30"/>
  <c r="BU125" i="30"/>
  <c r="BZ125" i="30" s="1"/>
  <c r="BZ126" i="30"/>
  <c r="CD139" i="30"/>
  <c r="BR139" i="30"/>
  <c r="AR34" i="30"/>
  <c r="BU84" i="30"/>
  <c r="BN83" i="30"/>
  <c r="BV30" i="30"/>
  <c r="BU35" i="30"/>
  <c r="BZ35" i="30" s="1"/>
  <c r="BV29" i="30"/>
  <c r="BZ15" i="30"/>
  <c r="BT139" i="30"/>
  <c r="BK139" i="30"/>
  <c r="BU6" i="30"/>
  <c r="BU5" i="30" s="1"/>
  <c r="BZ5" i="30" s="1"/>
  <c r="BF139" i="30"/>
  <c r="AN139" i="30"/>
  <c r="L139" i="30"/>
  <c r="M139" i="30" s="1"/>
  <c r="M137" i="30"/>
  <c r="R139" i="30"/>
  <c r="BI122" i="30" l="1"/>
  <c r="BI124" i="30"/>
  <c r="BI119" i="30"/>
  <c r="BI91" i="30"/>
  <c r="BI99" i="30"/>
  <c r="BI95" i="30"/>
  <c r="BI87" i="30"/>
  <c r="BI83" i="30"/>
  <c r="BI81" i="30"/>
  <c r="BI77" i="30"/>
  <c r="BI68" i="30"/>
  <c r="BI63" i="30"/>
  <c r="BI59" i="30"/>
  <c r="BI55" i="30"/>
  <c r="BI51" i="30"/>
  <c r="BI43" i="30"/>
  <c r="BI39" i="30"/>
  <c r="BI79" i="30"/>
  <c r="BI123" i="30"/>
  <c r="BI106" i="30"/>
  <c r="BI90" i="30"/>
  <c r="BI102" i="30"/>
  <c r="BI94" i="30"/>
  <c r="BI86" i="30"/>
  <c r="BI78" i="30"/>
  <c r="BI74" i="30"/>
  <c r="BI76" i="30"/>
  <c r="BI66" i="30"/>
  <c r="BI62" i="30"/>
  <c r="BI58" i="30"/>
  <c r="BI54" i="30"/>
  <c r="BI48" i="30"/>
  <c r="BI42" i="30"/>
  <c r="BI49" i="30"/>
  <c r="BI72" i="30"/>
  <c r="BI117" i="30"/>
  <c r="BI111" i="30"/>
  <c r="BI89" i="30"/>
  <c r="BI97" i="30"/>
  <c r="BI98" i="30"/>
  <c r="BI85" i="30"/>
  <c r="BI75" i="30"/>
  <c r="BI70" i="30"/>
  <c r="BI73" i="30"/>
  <c r="BI65" i="30"/>
  <c r="BI61" i="30"/>
  <c r="BI57" i="30"/>
  <c r="BI53" i="30"/>
  <c r="BI45" i="30"/>
  <c r="BI41" i="30"/>
  <c r="BI38" i="30"/>
  <c r="BI46" i="30"/>
  <c r="BI116" i="30"/>
  <c r="BI110" i="30"/>
  <c r="BI88" i="30"/>
  <c r="BI96" i="30"/>
  <c r="BI93" i="30"/>
  <c r="BI84" i="30"/>
  <c r="BI71" i="30"/>
  <c r="BI80" i="30"/>
  <c r="BI69" i="30"/>
  <c r="BI64" i="30"/>
  <c r="BI60" i="30"/>
  <c r="BI56" i="30"/>
  <c r="BI52" i="30"/>
  <c r="BI44" i="30"/>
  <c r="BI40" i="30"/>
  <c r="BI50" i="30"/>
  <c r="BI47" i="30"/>
  <c r="BI100" i="30"/>
  <c r="BI104" i="30"/>
  <c r="BI120" i="30"/>
  <c r="BI118" i="30"/>
  <c r="BI138" i="30"/>
  <c r="BI101" i="30"/>
  <c r="BI105" i="30"/>
  <c r="BI121" i="30"/>
  <c r="BV35" i="30"/>
  <c r="AX34" i="30"/>
  <c r="CE6" i="30"/>
  <c r="CE5" i="30" s="1"/>
  <c r="BZ6" i="30"/>
  <c r="CL126" i="30"/>
  <c r="CE125" i="30"/>
  <c r="BU116" i="30"/>
  <c r="BZ116" i="30" s="1"/>
  <c r="CE117" i="30"/>
  <c r="BZ117" i="30"/>
  <c r="CE84" i="30"/>
  <c r="BZ84" i="30"/>
  <c r="BU83" i="30"/>
  <c r="BZ83" i="30" s="1"/>
  <c r="CS16" i="30"/>
  <c r="CL15" i="30"/>
  <c r="CL24" i="30"/>
  <c r="CE23" i="30"/>
  <c r="CE11" i="30"/>
  <c r="BU10" i="30"/>
  <c r="BZ11" i="30"/>
  <c r="AW124" i="30"/>
  <c r="BB38" i="30"/>
  <c r="CL105" i="30"/>
  <c r="CE104" i="30"/>
  <c r="AX138" i="30"/>
  <c r="AX130" i="30"/>
  <c r="AX133" i="30"/>
  <c r="AX131" i="30"/>
  <c r="AX132" i="30"/>
  <c r="AX129" i="30"/>
  <c r="AX125" i="30"/>
  <c r="AX126" i="30"/>
  <c r="AX134" i="30"/>
  <c r="AX127" i="30"/>
  <c r="AX123" i="30"/>
  <c r="AX122" i="30"/>
  <c r="AX118" i="30"/>
  <c r="AX121" i="30"/>
  <c r="AX120" i="30"/>
  <c r="AX117" i="30"/>
  <c r="AX106" i="30"/>
  <c r="AX105" i="30"/>
  <c r="AX104" i="30"/>
  <c r="AX111" i="30"/>
  <c r="AX110" i="30"/>
  <c r="AX119" i="30"/>
  <c r="AX116" i="30"/>
  <c r="AX101" i="30"/>
  <c r="AX100" i="30"/>
  <c r="AX99" i="30"/>
  <c r="AX97" i="30"/>
  <c r="AX96" i="30"/>
  <c r="AX95" i="30"/>
  <c r="AX94" i="30"/>
  <c r="AX93" i="30"/>
  <c r="AX98" i="30"/>
  <c r="AX87" i="30"/>
  <c r="AX86" i="30"/>
  <c r="AX85" i="30"/>
  <c r="AX84" i="30"/>
  <c r="AX83" i="30"/>
  <c r="AX102" i="30"/>
  <c r="AX91" i="30"/>
  <c r="AX90" i="30"/>
  <c r="AX89" i="30"/>
  <c r="AX88" i="30"/>
  <c r="AX81" i="30"/>
  <c r="AX80" i="30"/>
  <c r="AX79" i="30"/>
  <c r="AX78" i="30"/>
  <c r="AX77" i="30"/>
  <c r="AX76" i="30"/>
  <c r="AX75" i="30"/>
  <c r="AX71" i="30"/>
  <c r="AX66" i="30"/>
  <c r="AX74" i="30"/>
  <c r="AX70" i="30"/>
  <c r="AX69" i="30"/>
  <c r="AX68" i="30"/>
  <c r="AX65" i="30"/>
  <c r="AX64" i="30"/>
  <c r="AX63" i="30"/>
  <c r="AX62" i="30"/>
  <c r="AX61" i="30"/>
  <c r="AX60" i="30"/>
  <c r="AX59" i="30"/>
  <c r="AX58" i="30"/>
  <c r="AX57" i="30"/>
  <c r="AX56" i="30"/>
  <c r="AX55" i="30"/>
  <c r="AX54" i="30"/>
  <c r="AX53" i="30"/>
  <c r="AX52" i="30"/>
  <c r="AX51" i="30"/>
  <c r="AX50" i="30"/>
  <c r="AX49" i="30"/>
  <c r="AX48" i="30"/>
  <c r="AX47" i="30"/>
  <c r="AX73" i="30"/>
  <c r="AX46" i="30"/>
  <c r="AX38" i="30"/>
  <c r="AX22" i="30"/>
  <c r="AX19" i="30"/>
  <c r="AX11" i="30"/>
  <c r="AX72" i="30"/>
  <c r="AW36" i="30"/>
  <c r="AX36" i="30" s="1"/>
  <c r="AX44" i="30"/>
  <c r="AX40" i="30"/>
  <c r="AX16" i="30"/>
  <c r="AX6" i="30"/>
  <c r="AX43" i="30"/>
  <c r="AX18" i="30"/>
  <c r="AX15" i="30"/>
  <c r="AX10" i="30"/>
  <c r="AX7" i="30"/>
  <c r="AX45" i="30"/>
  <c r="AX41" i="30"/>
  <c r="AX39" i="30"/>
  <c r="AX13" i="30"/>
  <c r="AX4" i="30"/>
  <c r="AX42" i="30"/>
  <c r="AX12" i="30"/>
  <c r="AX128" i="30"/>
  <c r="BB4" i="30"/>
  <c r="AX33" i="30"/>
  <c r="BH138" i="30"/>
  <c r="BH130" i="30"/>
  <c r="BH134" i="30"/>
  <c r="BH131" i="30"/>
  <c r="BH132" i="30"/>
  <c r="BH129" i="30"/>
  <c r="BH125" i="30"/>
  <c r="BH133" i="30"/>
  <c r="BH126" i="30"/>
  <c r="BH127" i="30"/>
  <c r="BH122" i="30"/>
  <c r="BH121" i="30"/>
  <c r="BH120" i="30"/>
  <c r="BH119" i="30"/>
  <c r="BH118" i="30"/>
  <c r="BH128" i="30"/>
  <c r="BH123" i="30"/>
  <c r="BH117" i="30"/>
  <c r="BH116" i="30"/>
  <c r="BH124" i="30"/>
  <c r="BH102" i="30"/>
  <c r="BH101" i="30"/>
  <c r="BH100" i="30"/>
  <c r="BH99" i="30"/>
  <c r="BH98" i="30"/>
  <c r="BH106" i="30"/>
  <c r="BH105" i="30"/>
  <c r="BH104" i="30"/>
  <c r="BH97" i="30"/>
  <c r="BH96" i="30"/>
  <c r="BH95" i="30"/>
  <c r="BH94" i="30"/>
  <c r="BH93" i="30"/>
  <c r="BH110" i="30"/>
  <c r="BH111" i="30"/>
  <c r="BH91" i="30"/>
  <c r="BH90" i="30"/>
  <c r="BH89" i="30"/>
  <c r="BH88" i="30"/>
  <c r="BH81" i="30"/>
  <c r="BH80" i="30"/>
  <c r="BH79" i="30"/>
  <c r="BH78" i="30"/>
  <c r="BH77" i="30"/>
  <c r="BH76" i="30"/>
  <c r="BH75" i="30"/>
  <c r="BH74" i="30"/>
  <c r="BH73" i="30"/>
  <c r="BH72" i="30"/>
  <c r="BH71" i="30"/>
  <c r="BH70" i="30"/>
  <c r="BH66" i="30"/>
  <c r="BH62" i="30"/>
  <c r="BH47" i="30"/>
  <c r="BH46" i="30"/>
  <c r="BH22" i="30"/>
  <c r="BH19" i="30"/>
  <c r="BH11" i="30"/>
  <c r="BH86" i="30"/>
  <c r="BH84" i="30"/>
  <c r="BH69" i="30"/>
  <c r="BH63" i="30"/>
  <c r="BH59" i="30"/>
  <c r="BH58" i="30"/>
  <c r="BH57" i="30"/>
  <c r="BH56" i="30"/>
  <c r="BH55" i="30"/>
  <c r="BH54" i="30"/>
  <c r="BH53" i="30"/>
  <c r="BH52" i="30"/>
  <c r="BH51" i="30"/>
  <c r="BH48" i="30"/>
  <c r="BH45" i="30"/>
  <c r="BH44" i="30"/>
  <c r="BH43" i="30"/>
  <c r="BH42" i="30"/>
  <c r="BH41" i="30"/>
  <c r="BH40" i="30"/>
  <c r="BH39" i="30"/>
  <c r="BG36" i="30"/>
  <c r="BH83" i="30"/>
  <c r="BH68" i="30"/>
  <c r="BH64" i="30"/>
  <c r="BH60" i="30"/>
  <c r="BH49" i="30"/>
  <c r="BH38" i="30"/>
  <c r="BH16" i="30"/>
  <c r="BH12" i="30"/>
  <c r="BH6" i="30"/>
  <c r="BH87" i="30"/>
  <c r="BH50" i="30"/>
  <c r="BH15" i="30"/>
  <c r="BH7" i="30"/>
  <c r="BH4" i="30"/>
  <c r="BH85" i="30"/>
  <c r="BH65" i="30"/>
  <c r="BH61" i="30"/>
  <c r="BH18" i="30"/>
  <c r="BH13" i="30"/>
  <c r="BH10" i="30"/>
  <c r="CE69" i="30"/>
  <c r="BU68" i="30"/>
  <c r="BZ68" i="30" s="1"/>
  <c r="BZ69" i="30"/>
  <c r="S139" i="30"/>
  <c r="T137" i="30"/>
  <c r="X137" i="30"/>
  <c r="AS138" i="30"/>
  <c r="AS124" i="30"/>
  <c r="AS122" i="30"/>
  <c r="AS118" i="30"/>
  <c r="AS117" i="30"/>
  <c r="AS116" i="30"/>
  <c r="AS121" i="30"/>
  <c r="AS120" i="30"/>
  <c r="AS119" i="30"/>
  <c r="AS123" i="30"/>
  <c r="AS106" i="30"/>
  <c r="AS105" i="30"/>
  <c r="AS104" i="30"/>
  <c r="AS111" i="30"/>
  <c r="AS110" i="30"/>
  <c r="AS101" i="30"/>
  <c r="AS100" i="30"/>
  <c r="AS91" i="30"/>
  <c r="AS90" i="30"/>
  <c r="AS89" i="30"/>
  <c r="AS88" i="30"/>
  <c r="AS99" i="30"/>
  <c r="AS102" i="30"/>
  <c r="AS97" i="30"/>
  <c r="AS96" i="30"/>
  <c r="AS95" i="30"/>
  <c r="AS94" i="30"/>
  <c r="AS98" i="30"/>
  <c r="AS93" i="30"/>
  <c r="AS87" i="30"/>
  <c r="AS86" i="30"/>
  <c r="AS85" i="30"/>
  <c r="AS84" i="30"/>
  <c r="AS83" i="30"/>
  <c r="AS81" i="30"/>
  <c r="AS75" i="30"/>
  <c r="AS71" i="30"/>
  <c r="AS80" i="30"/>
  <c r="AS74" i="30"/>
  <c r="AS70" i="30"/>
  <c r="AS66" i="30"/>
  <c r="AS79" i="30"/>
  <c r="AS73" i="30"/>
  <c r="AS69" i="30"/>
  <c r="AS68" i="30"/>
  <c r="AS65" i="30"/>
  <c r="AS64" i="30"/>
  <c r="AS63" i="30"/>
  <c r="AS62" i="30"/>
  <c r="AS61" i="30"/>
  <c r="AS60" i="30"/>
  <c r="AS59" i="30"/>
  <c r="AS58" i="30"/>
  <c r="AS57" i="30"/>
  <c r="AS56" i="30"/>
  <c r="AS55" i="30"/>
  <c r="AS54" i="30"/>
  <c r="AS53" i="30"/>
  <c r="AS52" i="30"/>
  <c r="AS49" i="30"/>
  <c r="AS46" i="30"/>
  <c r="AS45" i="30"/>
  <c r="AS44" i="30"/>
  <c r="AS43" i="30"/>
  <c r="AS42" i="30"/>
  <c r="AS41" i="30"/>
  <c r="AS40" i="30"/>
  <c r="AS39" i="30"/>
  <c r="AS76" i="30"/>
  <c r="AS50" i="30"/>
  <c r="AS38" i="30"/>
  <c r="AS78" i="30"/>
  <c r="AS77" i="30"/>
  <c r="AS51" i="30"/>
  <c r="AS47" i="30"/>
  <c r="AS48" i="30"/>
  <c r="AS72" i="30"/>
  <c r="AV124" i="30"/>
  <c r="BN34" i="30"/>
  <c r="BO34" i="30" s="1"/>
  <c r="BO27" i="30"/>
  <c r="BO26" i="30"/>
  <c r="BX139" i="30"/>
  <c r="BY137" i="30"/>
  <c r="CV139" i="30"/>
  <c r="CW137" i="30"/>
  <c r="BU18" i="30"/>
  <c r="BZ18" i="30" s="1"/>
  <c r="CE19" i="30"/>
  <c r="BZ19" i="30"/>
  <c r="BN38" i="30"/>
  <c r="BN124" i="30" s="1"/>
  <c r="CE93" i="30"/>
  <c r="CL94" i="30"/>
  <c r="CL30" i="30"/>
  <c r="CE29" i="30"/>
  <c r="CF29" i="30" s="1"/>
  <c r="AR141" i="30"/>
  <c r="AR142" i="30"/>
  <c r="CE26" i="30"/>
  <c r="CL27" i="30"/>
  <c r="BN33" i="30"/>
  <c r="BO33" i="30" s="1"/>
  <c r="BN4" i="30"/>
  <c r="BO5" i="30" s="1"/>
  <c r="BO24" i="30"/>
  <c r="BO23" i="30"/>
  <c r="BO8" i="30"/>
  <c r="AQ113" i="30"/>
  <c r="AQ109" i="30"/>
  <c r="AQ114" i="30"/>
  <c r="AV36" i="30"/>
  <c r="CF30" i="30"/>
  <c r="BU22" i="30"/>
  <c r="BZ22" i="30" s="1"/>
  <c r="BZ23" i="30"/>
  <c r="AJ112" i="30"/>
  <c r="AK109" i="30"/>
  <c r="BU39" i="30"/>
  <c r="CE40" i="30"/>
  <c r="BZ40" i="30"/>
  <c r="AC137" i="30"/>
  <c r="AD112" i="30"/>
  <c r="BI141" i="30" l="1"/>
  <c r="CE35" i="30"/>
  <c r="CF35" i="30" s="1"/>
  <c r="BH141" i="30"/>
  <c r="BH142" i="30"/>
  <c r="AC139" i="30"/>
  <c r="AD139" i="30" s="1"/>
  <c r="AD137" i="30"/>
  <c r="AJ137" i="30"/>
  <c r="AK112" i="30"/>
  <c r="BO138" i="30"/>
  <c r="BO133" i="30"/>
  <c r="BO134" i="30"/>
  <c r="BO131" i="30"/>
  <c r="BO132" i="30"/>
  <c r="BO130" i="30"/>
  <c r="BO126" i="30"/>
  <c r="BO124" i="30"/>
  <c r="BO127" i="30"/>
  <c r="BO123" i="30"/>
  <c r="BO128" i="30"/>
  <c r="BO129" i="30"/>
  <c r="BO125" i="30"/>
  <c r="BO121" i="30"/>
  <c r="BO120" i="30"/>
  <c r="BO119" i="30"/>
  <c r="BO117" i="30"/>
  <c r="BO116" i="30"/>
  <c r="BO111" i="30"/>
  <c r="BO110" i="30"/>
  <c r="BO122" i="30"/>
  <c r="BO118" i="30"/>
  <c r="BO100" i="30"/>
  <c r="BO106" i="30"/>
  <c r="BO105" i="30"/>
  <c r="BO104" i="30"/>
  <c r="BO99" i="30"/>
  <c r="BO97" i="30"/>
  <c r="BO96" i="30"/>
  <c r="BO95" i="30"/>
  <c r="BO94" i="30"/>
  <c r="BO93" i="30"/>
  <c r="BO102" i="30"/>
  <c r="BO98" i="30"/>
  <c r="BO87" i="30"/>
  <c r="BO86" i="30"/>
  <c r="BO85" i="30"/>
  <c r="BO84" i="30"/>
  <c r="BO83" i="30"/>
  <c r="BO101" i="30"/>
  <c r="BO90" i="30"/>
  <c r="BO89" i="30"/>
  <c r="BO88" i="30"/>
  <c r="BO81" i="30"/>
  <c r="BO80" i="30"/>
  <c r="BO79" i="30"/>
  <c r="BO78" i="30"/>
  <c r="BO77" i="30"/>
  <c r="BO76" i="30"/>
  <c r="BO91" i="30"/>
  <c r="BO74" i="30"/>
  <c r="BO70" i="30"/>
  <c r="BO69" i="30"/>
  <c r="BO68" i="30"/>
  <c r="BO65" i="30"/>
  <c r="BO64" i="30"/>
  <c r="BO63" i="30"/>
  <c r="BO62" i="30"/>
  <c r="BO61" i="30"/>
  <c r="BO60" i="30"/>
  <c r="BO59" i="30"/>
  <c r="BO58" i="30"/>
  <c r="BO57" i="30"/>
  <c r="BO56" i="30"/>
  <c r="BO55" i="30"/>
  <c r="BO54" i="30"/>
  <c r="BO53" i="30"/>
  <c r="BO52" i="30"/>
  <c r="BO51" i="30"/>
  <c r="BO50" i="30"/>
  <c r="BO49" i="30"/>
  <c r="BO48" i="30"/>
  <c r="BO47" i="30"/>
  <c r="BO46" i="30"/>
  <c r="BO73" i="30"/>
  <c r="BO66" i="30"/>
  <c r="BO72" i="30"/>
  <c r="BN36" i="30"/>
  <c r="BO36" i="30" s="1"/>
  <c r="BO12" i="30"/>
  <c r="BO15" i="30"/>
  <c r="BO13" i="30"/>
  <c r="BO45" i="30"/>
  <c r="BO44" i="30"/>
  <c r="BO43" i="30"/>
  <c r="BO42" i="30"/>
  <c r="BO41" i="30"/>
  <c r="BO40" i="30"/>
  <c r="BO39" i="30"/>
  <c r="BO18" i="30"/>
  <c r="BO71" i="30"/>
  <c r="BO22" i="30"/>
  <c r="BO19" i="30"/>
  <c r="BO7" i="30"/>
  <c r="BO6" i="30"/>
  <c r="BO38" i="30"/>
  <c r="BO16" i="30"/>
  <c r="BO11" i="30"/>
  <c r="BO75" i="30"/>
  <c r="BO4" i="30"/>
  <c r="BO10" i="30"/>
  <c r="CL93" i="30"/>
  <c r="CS94" i="30"/>
  <c r="CL19" i="30"/>
  <c r="CE18" i="30"/>
  <c r="CW139" i="30"/>
  <c r="T139" i="30"/>
  <c r="X139" i="30"/>
  <c r="AW113" i="30"/>
  <c r="AW109" i="30"/>
  <c r="AW114" i="30"/>
  <c r="BB36" i="30"/>
  <c r="CL11" i="30"/>
  <c r="CE10" i="30"/>
  <c r="CS15" i="30"/>
  <c r="CX16" i="30"/>
  <c r="CS126" i="30"/>
  <c r="CL125" i="30"/>
  <c r="BG114" i="30"/>
  <c r="BH114" i="30" s="1"/>
  <c r="BG113" i="30"/>
  <c r="BH113" i="30" s="1"/>
  <c r="BG109" i="30"/>
  <c r="AX141" i="30"/>
  <c r="AY138" i="30"/>
  <c r="AY123" i="30"/>
  <c r="AY124" i="30"/>
  <c r="AY121" i="30"/>
  <c r="AY120" i="30"/>
  <c r="AY119" i="30"/>
  <c r="AY117" i="30"/>
  <c r="AY116" i="30"/>
  <c r="AY111" i="30"/>
  <c r="AY110" i="30"/>
  <c r="AY122" i="30"/>
  <c r="AY118" i="30"/>
  <c r="AY100" i="30"/>
  <c r="AY99" i="30"/>
  <c r="AY97" i="30"/>
  <c r="AY96" i="30"/>
  <c r="AY95" i="30"/>
  <c r="AY94" i="30"/>
  <c r="AY93" i="30"/>
  <c r="AY104" i="30"/>
  <c r="AY102" i="30"/>
  <c r="AY98" i="30"/>
  <c r="AY106" i="30"/>
  <c r="AY87" i="30"/>
  <c r="AY86" i="30"/>
  <c r="AY85" i="30"/>
  <c r="AY84" i="30"/>
  <c r="AY83" i="30"/>
  <c r="AY101" i="30"/>
  <c r="AY91" i="30"/>
  <c r="AY90" i="30"/>
  <c r="AY89" i="30"/>
  <c r="AY88" i="30"/>
  <c r="AY81" i="30"/>
  <c r="AY80" i="30"/>
  <c r="AY79" i="30"/>
  <c r="AY78" i="30"/>
  <c r="AY77" i="30"/>
  <c r="AY76" i="30"/>
  <c r="AY105" i="30"/>
  <c r="AY74" i="30"/>
  <c r="AY70" i="30"/>
  <c r="AY69" i="30"/>
  <c r="AY68" i="30"/>
  <c r="AY65" i="30"/>
  <c r="AY64" i="30"/>
  <c r="AY63" i="30"/>
  <c r="AY62" i="30"/>
  <c r="AY61" i="30"/>
  <c r="AY60" i="30"/>
  <c r="AY59" i="30"/>
  <c r="AY58" i="30"/>
  <c r="AY57" i="30"/>
  <c r="AY56" i="30"/>
  <c r="AY55" i="30"/>
  <c r="AY54" i="30"/>
  <c r="AY53" i="30"/>
  <c r="AY52" i="30"/>
  <c r="AY51" i="30"/>
  <c r="AY50" i="30"/>
  <c r="AY49" i="30"/>
  <c r="AY48" i="30"/>
  <c r="AY47" i="30"/>
  <c r="AY46" i="30"/>
  <c r="AY73" i="30"/>
  <c r="AY72" i="30"/>
  <c r="AY75" i="30"/>
  <c r="AY71" i="30"/>
  <c r="AY66" i="30"/>
  <c r="AY45" i="30"/>
  <c r="AY44" i="30"/>
  <c r="AY43" i="30"/>
  <c r="AY42" i="30"/>
  <c r="AY41" i="30"/>
  <c r="AY40" i="30"/>
  <c r="AY39" i="30"/>
  <c r="AY38" i="30"/>
  <c r="BB124" i="30"/>
  <c r="CE22" i="30"/>
  <c r="CE116" i="30"/>
  <c r="CL117" i="30"/>
  <c r="CE39" i="30"/>
  <c r="CL40" i="30"/>
  <c r="CS24" i="30"/>
  <c r="CL23" i="30"/>
  <c r="BV24" i="30"/>
  <c r="BV23" i="30"/>
  <c r="BU33" i="30"/>
  <c r="BZ33" i="30" s="1"/>
  <c r="BV8" i="30"/>
  <c r="BU4" i="30"/>
  <c r="BV5" i="30" s="1"/>
  <c r="AV114" i="30"/>
  <c r="AR114" i="30"/>
  <c r="BU38" i="30"/>
  <c r="BZ39" i="30"/>
  <c r="AQ112" i="30"/>
  <c r="AV109" i="30"/>
  <c r="AR109" i="30"/>
  <c r="CS27" i="30"/>
  <c r="CL26" i="30"/>
  <c r="BP138" i="30"/>
  <c r="BP122" i="30"/>
  <c r="BP121" i="30"/>
  <c r="BP120" i="30"/>
  <c r="BP119" i="30"/>
  <c r="BP118" i="30"/>
  <c r="BP123" i="30"/>
  <c r="BP124" i="30"/>
  <c r="BP117" i="30"/>
  <c r="BP116" i="30"/>
  <c r="BP102" i="30"/>
  <c r="BP101" i="30"/>
  <c r="BP100" i="30"/>
  <c r="BP99" i="30"/>
  <c r="BP98" i="30"/>
  <c r="BP106" i="30"/>
  <c r="BP105" i="30"/>
  <c r="BP104" i="30"/>
  <c r="BP97" i="30"/>
  <c r="BP96" i="30"/>
  <c r="BP95" i="30"/>
  <c r="BP94" i="30"/>
  <c r="BP93" i="30"/>
  <c r="BP110" i="30"/>
  <c r="BP91" i="30"/>
  <c r="BP90" i="30"/>
  <c r="BP89" i="30"/>
  <c r="BP88" i="30"/>
  <c r="BP81" i="30"/>
  <c r="BP80" i="30"/>
  <c r="BP79" i="30"/>
  <c r="BP78" i="30"/>
  <c r="BP77" i="30"/>
  <c r="BP76" i="30"/>
  <c r="BP75" i="30"/>
  <c r="BP74" i="30"/>
  <c r="BP73" i="30"/>
  <c r="BP72" i="30"/>
  <c r="BP71" i="30"/>
  <c r="BP70" i="30"/>
  <c r="BP111" i="30"/>
  <c r="BP83" i="30"/>
  <c r="BP66" i="30"/>
  <c r="BP87" i="30"/>
  <c r="BP85" i="30"/>
  <c r="BP68" i="30"/>
  <c r="BP62" i="30"/>
  <c r="BP48" i="30"/>
  <c r="BP69" i="30"/>
  <c r="BP63" i="30"/>
  <c r="BP59" i="30"/>
  <c r="BP58" i="30"/>
  <c r="BP57" i="30"/>
  <c r="BP56" i="30"/>
  <c r="BP55" i="30"/>
  <c r="BP54" i="30"/>
  <c r="BP53" i="30"/>
  <c r="BP52" i="30"/>
  <c r="BP51" i="30"/>
  <c r="BP49" i="30"/>
  <c r="BP45" i="30"/>
  <c r="BP44" i="30"/>
  <c r="BP43" i="30"/>
  <c r="BP42" i="30"/>
  <c r="BP41" i="30"/>
  <c r="BP40" i="30"/>
  <c r="BP39" i="30"/>
  <c r="BP86" i="30"/>
  <c r="BP84" i="30"/>
  <c r="BP64" i="30"/>
  <c r="BP60" i="30"/>
  <c r="BP50" i="30"/>
  <c r="BP46" i="30"/>
  <c r="BP38" i="30"/>
  <c r="BP47" i="30"/>
  <c r="BP65" i="30"/>
  <c r="BP61" i="30"/>
  <c r="BH36" i="30"/>
  <c r="AV113" i="30"/>
  <c r="AR113" i="30"/>
  <c r="CL29" i="30"/>
  <c r="CM29" i="30" s="1"/>
  <c r="CS30" i="30"/>
  <c r="BY139" i="30"/>
  <c r="AS141" i="30"/>
  <c r="CE68" i="30"/>
  <c r="CL69" i="30"/>
  <c r="AX124" i="30"/>
  <c r="AX142" i="30" s="1"/>
  <c r="CL104" i="30"/>
  <c r="CS105" i="30"/>
  <c r="BV26" i="30"/>
  <c r="BU34" i="30"/>
  <c r="BZ34" i="30" s="1"/>
  <c r="BV27" i="30"/>
  <c r="BZ10" i="30"/>
  <c r="CM30" i="30"/>
  <c r="CL84" i="30"/>
  <c r="CE83" i="30"/>
  <c r="CL6" i="30"/>
  <c r="CL5" i="30" s="1"/>
  <c r="CL35" i="30" l="1"/>
  <c r="CM35" i="30" s="1"/>
  <c r="BV33" i="30"/>
  <c r="CS84" i="30"/>
  <c r="CL83" i="30"/>
  <c r="AQ137" i="30"/>
  <c r="AV112" i="30"/>
  <c r="AR112" i="30"/>
  <c r="CL22" i="30"/>
  <c r="CS6" i="30"/>
  <c r="CS5" i="30" s="1"/>
  <c r="CX5" i="30" s="1"/>
  <c r="CS104" i="30"/>
  <c r="CX104" i="30" s="1"/>
  <c r="CX105" i="30"/>
  <c r="CS29" i="30"/>
  <c r="CX29" i="30" s="1"/>
  <c r="CX30" i="30"/>
  <c r="BP141" i="30"/>
  <c r="BU124" i="30"/>
  <c r="BZ38" i="30"/>
  <c r="BV138" i="30"/>
  <c r="BV134" i="30"/>
  <c r="BV132" i="30"/>
  <c r="BV127" i="30"/>
  <c r="BV133" i="30"/>
  <c r="BV130" i="30"/>
  <c r="BV128" i="30"/>
  <c r="BV129" i="30"/>
  <c r="BV123" i="30"/>
  <c r="BV131" i="30"/>
  <c r="BV126" i="30"/>
  <c r="BV125" i="30"/>
  <c r="BV120" i="30"/>
  <c r="BV119" i="30"/>
  <c r="BV122" i="30"/>
  <c r="BV118" i="30"/>
  <c r="BV117" i="30"/>
  <c r="BV106" i="30"/>
  <c r="BV105" i="30"/>
  <c r="BV104" i="30"/>
  <c r="BV116" i="30"/>
  <c r="BV111" i="30"/>
  <c r="BV110" i="30"/>
  <c r="BV99" i="30"/>
  <c r="BV91" i="30"/>
  <c r="BV121" i="30"/>
  <c r="BV102" i="30"/>
  <c r="BV98" i="30"/>
  <c r="BV101" i="30"/>
  <c r="BV97" i="30"/>
  <c r="BV96" i="30"/>
  <c r="BV95" i="30"/>
  <c r="BV94" i="30"/>
  <c r="BV93" i="30"/>
  <c r="BV100" i="30"/>
  <c r="BV90" i="30"/>
  <c r="BV89" i="30"/>
  <c r="BV88" i="30"/>
  <c r="BV87" i="30"/>
  <c r="BV86" i="30"/>
  <c r="BV85" i="30"/>
  <c r="BV84" i="30"/>
  <c r="BV83" i="30"/>
  <c r="BV81" i="30"/>
  <c r="BV80" i="30"/>
  <c r="BV79" i="30"/>
  <c r="BV78" i="30"/>
  <c r="BV73" i="30"/>
  <c r="BV72" i="30"/>
  <c r="BV69" i="30"/>
  <c r="BV68" i="30"/>
  <c r="BV65" i="30"/>
  <c r="BV64" i="30"/>
  <c r="BV63" i="30"/>
  <c r="BV62" i="30"/>
  <c r="BV61" i="30"/>
  <c r="BV60" i="30"/>
  <c r="BV59" i="30"/>
  <c r="BV58" i="30"/>
  <c r="BV57" i="30"/>
  <c r="BV56" i="30"/>
  <c r="BV55" i="30"/>
  <c r="BV54" i="30"/>
  <c r="BV53" i="30"/>
  <c r="BV52" i="30"/>
  <c r="BV51" i="30"/>
  <c r="BV50" i="30"/>
  <c r="BV49" i="30"/>
  <c r="BV48" i="30"/>
  <c r="BV47" i="30"/>
  <c r="BV46" i="30"/>
  <c r="BV75" i="30"/>
  <c r="BV71" i="30"/>
  <c r="BV66" i="30"/>
  <c r="BV38" i="30"/>
  <c r="BV15" i="30"/>
  <c r="BV13" i="30"/>
  <c r="BV76" i="30"/>
  <c r="BV18" i="30"/>
  <c r="BV16" i="30"/>
  <c r="BV77" i="30"/>
  <c r="BV22" i="30"/>
  <c r="BV19" i="30"/>
  <c r="BV70" i="30"/>
  <c r="BV44" i="30"/>
  <c r="BV40" i="30"/>
  <c r="BV39" i="30"/>
  <c r="BV12" i="30"/>
  <c r="BV43" i="30"/>
  <c r="BV11" i="30"/>
  <c r="BV4" i="30"/>
  <c r="BV45" i="30"/>
  <c r="BV41" i="30"/>
  <c r="BU36" i="30"/>
  <c r="BV36" i="30" s="1"/>
  <c r="BV10" i="30"/>
  <c r="BV7" i="30"/>
  <c r="BV42" i="30"/>
  <c r="BV6" i="30"/>
  <c r="BV74" i="30"/>
  <c r="BZ4" i="30"/>
  <c r="CS40" i="30"/>
  <c r="CL39" i="30"/>
  <c r="AY141" i="30"/>
  <c r="CF26" i="30"/>
  <c r="CE34" i="30"/>
  <c r="CF34" i="30" s="1"/>
  <c r="CF27" i="30"/>
  <c r="AW112" i="30"/>
  <c r="BB109" i="30"/>
  <c r="AX109" i="30"/>
  <c r="CS93" i="30"/>
  <c r="CX93" i="30" s="1"/>
  <c r="CX94" i="30"/>
  <c r="CE38" i="30"/>
  <c r="CE124" i="30" s="1"/>
  <c r="BG112" i="30"/>
  <c r="BH109" i="30"/>
  <c r="CS125" i="30"/>
  <c r="CX125" i="30" s="1"/>
  <c r="CX126" i="30"/>
  <c r="CS11" i="30"/>
  <c r="CL10" i="30"/>
  <c r="BB113" i="30"/>
  <c r="AX113" i="30"/>
  <c r="BN113" i="30"/>
  <c r="BO113" i="30" s="1"/>
  <c r="BN109" i="30"/>
  <c r="BN114" i="30"/>
  <c r="BO114" i="30" s="1"/>
  <c r="CS117" i="30"/>
  <c r="CL116" i="30"/>
  <c r="CF24" i="30"/>
  <c r="CF23" i="30"/>
  <c r="CF8" i="30"/>
  <c r="CE33" i="30"/>
  <c r="CF33" i="30" s="1"/>
  <c r="CE4" i="30"/>
  <c r="CF5" i="30" s="1"/>
  <c r="BV34" i="30"/>
  <c r="CL68" i="30"/>
  <c r="CS69" i="30"/>
  <c r="CS26" i="30"/>
  <c r="CX26" i="30" s="1"/>
  <c r="CX27" i="30"/>
  <c r="CS23" i="30"/>
  <c r="CX24" i="30"/>
  <c r="CT30" i="30"/>
  <c r="CX15" i="30"/>
  <c r="BB114" i="30"/>
  <c r="AX114" i="30"/>
  <c r="CS19" i="30"/>
  <c r="CL18" i="30"/>
  <c r="BO142" i="30"/>
  <c r="BO141" i="30"/>
  <c r="AJ139" i="30"/>
  <c r="AK139" i="30" s="1"/>
  <c r="AK137" i="30"/>
  <c r="CT29" i="30" l="1"/>
  <c r="CS35" i="30"/>
  <c r="CX35" i="30" s="1"/>
  <c r="CS18" i="30"/>
  <c r="CX18" i="30" s="1"/>
  <c r="CX19" i="30"/>
  <c r="BV141" i="30"/>
  <c r="CX6" i="30"/>
  <c r="AQ139" i="30"/>
  <c r="AV137" i="30"/>
  <c r="AR137" i="30"/>
  <c r="CF134" i="30"/>
  <c r="CF138" i="30"/>
  <c r="CF132" i="30"/>
  <c r="CF133" i="30"/>
  <c r="CF127" i="30"/>
  <c r="CF130" i="30"/>
  <c r="CF128" i="30"/>
  <c r="CF129" i="30"/>
  <c r="CF123" i="30"/>
  <c r="CF122" i="30"/>
  <c r="CF121" i="30"/>
  <c r="CF120" i="30"/>
  <c r="CF119" i="30"/>
  <c r="CF118" i="30"/>
  <c r="CF131" i="30"/>
  <c r="CF125" i="30"/>
  <c r="CF117" i="30"/>
  <c r="CF116" i="30"/>
  <c r="CF126" i="30"/>
  <c r="CF102" i="30"/>
  <c r="CF101" i="30"/>
  <c r="CF100" i="30"/>
  <c r="CF99" i="30"/>
  <c r="CF98" i="30"/>
  <c r="CF124" i="30"/>
  <c r="CF106" i="30"/>
  <c r="CF105" i="30"/>
  <c r="CF104" i="30"/>
  <c r="CF111" i="30"/>
  <c r="CF97" i="30"/>
  <c r="CF96" i="30"/>
  <c r="CF95" i="30"/>
  <c r="CF94" i="30"/>
  <c r="CF93" i="30"/>
  <c r="CF91" i="30"/>
  <c r="CF90" i="30"/>
  <c r="CF89" i="30"/>
  <c r="CF88" i="30"/>
  <c r="CF81" i="30"/>
  <c r="CF80" i="30"/>
  <c r="CF79" i="30"/>
  <c r="CF78" i="30"/>
  <c r="CF77" i="30"/>
  <c r="CF76" i="30"/>
  <c r="CF75" i="30"/>
  <c r="CF74" i="30"/>
  <c r="CF73" i="30"/>
  <c r="CF72" i="30"/>
  <c r="CF71" i="30"/>
  <c r="CF70" i="30"/>
  <c r="CF87" i="30"/>
  <c r="CF86" i="30"/>
  <c r="CF85" i="30"/>
  <c r="CF84" i="30"/>
  <c r="CF110" i="30"/>
  <c r="CF66" i="30"/>
  <c r="CF68" i="30"/>
  <c r="CF64" i="30"/>
  <c r="CF60" i="30"/>
  <c r="CF49" i="30"/>
  <c r="CF15" i="30"/>
  <c r="CF13" i="30"/>
  <c r="CF65" i="30"/>
  <c r="CF61" i="30"/>
  <c r="CF50" i="30"/>
  <c r="CF46" i="30"/>
  <c r="CF45" i="30"/>
  <c r="CF44" i="30"/>
  <c r="CF43" i="30"/>
  <c r="CF42" i="30"/>
  <c r="CF41" i="30"/>
  <c r="CF40" i="30"/>
  <c r="CF39" i="30"/>
  <c r="CF18" i="30"/>
  <c r="CF16" i="30"/>
  <c r="CF83" i="30"/>
  <c r="CF62" i="30"/>
  <c r="CF47" i="30"/>
  <c r="CF38" i="30"/>
  <c r="CF22" i="30"/>
  <c r="CF19" i="30"/>
  <c r="CF69" i="30"/>
  <c r="CF7" i="30"/>
  <c r="CF63" i="30"/>
  <c r="CF59" i="30"/>
  <c r="CF58" i="30"/>
  <c r="CF57" i="30"/>
  <c r="CF56" i="30"/>
  <c r="CF55" i="30"/>
  <c r="CF54" i="30"/>
  <c r="CF53" i="30"/>
  <c r="CF52" i="30"/>
  <c r="CF51" i="30"/>
  <c r="CE36" i="30"/>
  <c r="CF36" i="30" s="1"/>
  <c r="CF10" i="30"/>
  <c r="CF4" i="30"/>
  <c r="CF48" i="30"/>
  <c r="CF12" i="30"/>
  <c r="CF6" i="30"/>
  <c r="CF11" i="30"/>
  <c r="AW137" i="30"/>
  <c r="BB112" i="30"/>
  <c r="AX112" i="30"/>
  <c r="CM24" i="30"/>
  <c r="CM23" i="30"/>
  <c r="CL33" i="30"/>
  <c r="CM33" i="30" s="1"/>
  <c r="CM8" i="30"/>
  <c r="CL4" i="30"/>
  <c r="CM5" i="30" s="1"/>
  <c r="BN112" i="30"/>
  <c r="BO109" i="30"/>
  <c r="BU114" i="30"/>
  <c r="BU113" i="30"/>
  <c r="BU109" i="30"/>
  <c r="BZ36" i="30"/>
  <c r="BW138" i="30"/>
  <c r="BW124" i="30"/>
  <c r="BW123" i="30"/>
  <c r="BW119" i="30"/>
  <c r="BW122" i="30"/>
  <c r="BW118" i="30"/>
  <c r="BW121" i="30"/>
  <c r="BW117" i="30"/>
  <c r="BW116" i="30"/>
  <c r="BW111" i="30"/>
  <c r="BW110" i="30"/>
  <c r="BW120" i="30"/>
  <c r="BW102" i="30"/>
  <c r="BW98" i="30"/>
  <c r="BW101" i="30"/>
  <c r="BW97" i="30"/>
  <c r="BW96" i="30"/>
  <c r="BW95" i="30"/>
  <c r="BW94" i="30"/>
  <c r="BW93" i="30"/>
  <c r="BW106" i="30"/>
  <c r="BW105" i="30"/>
  <c r="BW104" i="30"/>
  <c r="BW100" i="30"/>
  <c r="BW99" i="30"/>
  <c r="BW90" i="30"/>
  <c r="BW89" i="30"/>
  <c r="BW88" i="30"/>
  <c r="BW87" i="30"/>
  <c r="BW86" i="30"/>
  <c r="BW85" i="30"/>
  <c r="BW84" i="30"/>
  <c r="BW83" i="30"/>
  <c r="BW81" i="30"/>
  <c r="BW80" i="30"/>
  <c r="BW79" i="30"/>
  <c r="BW78" i="30"/>
  <c r="BW77" i="30"/>
  <c r="BW76" i="30"/>
  <c r="BW72" i="30"/>
  <c r="BW69" i="30"/>
  <c r="BW68" i="30"/>
  <c r="BW65" i="30"/>
  <c r="BW64" i="30"/>
  <c r="BW63" i="30"/>
  <c r="BW62" i="30"/>
  <c r="BW61" i="30"/>
  <c r="BW60" i="30"/>
  <c r="BW59" i="30"/>
  <c r="BW58" i="30"/>
  <c r="BW57" i="30"/>
  <c r="BW56" i="30"/>
  <c r="BW55" i="30"/>
  <c r="BW54" i="30"/>
  <c r="BW53" i="30"/>
  <c r="BW52" i="30"/>
  <c r="BW51" i="30"/>
  <c r="BW50" i="30"/>
  <c r="BW49" i="30"/>
  <c r="BW48" i="30"/>
  <c r="BW47" i="30"/>
  <c r="BW46" i="30"/>
  <c r="BW75" i="30"/>
  <c r="BW71" i="30"/>
  <c r="BW91" i="30"/>
  <c r="BW74" i="30"/>
  <c r="BW70" i="30"/>
  <c r="BW66" i="30"/>
  <c r="BW45" i="30"/>
  <c r="BW44" i="30"/>
  <c r="BW43" i="30"/>
  <c r="BW42" i="30"/>
  <c r="BW41" i="30"/>
  <c r="BW40" i="30"/>
  <c r="BW39" i="30"/>
  <c r="BW73" i="30"/>
  <c r="BW38" i="30"/>
  <c r="BZ124" i="30"/>
  <c r="CS68" i="30"/>
  <c r="CX68" i="30" s="1"/>
  <c r="CX69" i="30"/>
  <c r="CM26" i="30"/>
  <c r="CL34" i="30"/>
  <c r="CM34" i="30" s="1"/>
  <c r="CM27" i="30"/>
  <c r="CS22" i="30"/>
  <c r="CX22" i="30" s="1"/>
  <c r="CX23" i="30"/>
  <c r="CS10" i="30"/>
  <c r="CX11" i="30"/>
  <c r="BG137" i="30"/>
  <c r="BH112" i="30"/>
  <c r="CL38" i="30"/>
  <c r="CL124" i="30" s="1"/>
  <c r="CS116" i="30"/>
  <c r="CX116" i="30" s="1"/>
  <c r="CX117" i="30"/>
  <c r="CG138" i="30"/>
  <c r="CG124" i="30"/>
  <c r="CG123" i="30"/>
  <c r="CG120" i="30"/>
  <c r="CG117" i="30"/>
  <c r="CG116" i="30"/>
  <c r="CG119" i="30"/>
  <c r="CG122" i="30"/>
  <c r="CG118" i="30"/>
  <c r="CG121" i="30"/>
  <c r="CG106" i="30"/>
  <c r="CG105" i="30"/>
  <c r="CG104" i="30"/>
  <c r="CG111" i="30"/>
  <c r="CG110" i="30"/>
  <c r="CG99" i="30"/>
  <c r="CG102" i="30"/>
  <c r="CG98" i="30"/>
  <c r="CG91" i="30"/>
  <c r="CG90" i="30"/>
  <c r="CG89" i="30"/>
  <c r="CG88" i="30"/>
  <c r="CG101" i="30"/>
  <c r="CG93" i="30"/>
  <c r="CG97" i="30"/>
  <c r="CG96" i="30"/>
  <c r="CG95" i="30"/>
  <c r="CG94" i="30"/>
  <c r="CG100" i="30"/>
  <c r="CG87" i="30"/>
  <c r="CG86" i="30"/>
  <c r="CG85" i="30"/>
  <c r="CG84" i="30"/>
  <c r="CG83" i="30"/>
  <c r="CG78" i="30"/>
  <c r="CG73" i="30"/>
  <c r="CG81" i="30"/>
  <c r="CG77" i="30"/>
  <c r="CG76" i="30"/>
  <c r="CG72" i="30"/>
  <c r="CG66" i="30"/>
  <c r="CG80" i="30"/>
  <c r="CG75" i="30"/>
  <c r="CG71" i="30"/>
  <c r="CG69" i="30"/>
  <c r="CG68" i="30"/>
  <c r="CG65" i="30"/>
  <c r="CG64" i="30"/>
  <c r="CG63" i="30"/>
  <c r="CG62" i="30"/>
  <c r="CG61" i="30"/>
  <c r="CG60" i="30"/>
  <c r="CG59" i="30"/>
  <c r="CG58" i="30"/>
  <c r="CG57" i="30"/>
  <c r="CG56" i="30"/>
  <c r="CG55" i="30"/>
  <c r="CG54" i="30"/>
  <c r="CG53" i="30"/>
  <c r="CG52" i="30"/>
  <c r="CG51" i="30"/>
  <c r="CG50" i="30"/>
  <c r="CG46" i="30"/>
  <c r="CG45" i="30"/>
  <c r="CG44" i="30"/>
  <c r="CG43" i="30"/>
  <c r="CG42" i="30"/>
  <c r="CG41" i="30"/>
  <c r="CG40" i="30"/>
  <c r="CG39" i="30"/>
  <c r="CG79" i="30"/>
  <c r="CG74" i="30"/>
  <c r="CG70" i="30"/>
  <c r="CG47" i="30"/>
  <c r="CG38" i="30"/>
  <c r="CG48" i="30"/>
  <c r="CG49" i="30"/>
  <c r="CS39" i="30"/>
  <c r="CX40" i="30"/>
  <c r="BV124" i="30"/>
  <c r="BV142" i="30" s="1"/>
  <c r="CX84" i="30"/>
  <c r="CS83" i="30"/>
  <c r="CX83" i="30" s="1"/>
  <c r="CT35" i="30" l="1"/>
  <c r="CS38" i="30"/>
  <c r="CX39" i="30"/>
  <c r="CN138" i="30"/>
  <c r="CN121" i="30"/>
  <c r="CN120" i="30"/>
  <c r="CN119" i="30"/>
  <c r="CN118" i="30"/>
  <c r="CN123" i="30"/>
  <c r="CN122" i="30"/>
  <c r="CN117" i="30"/>
  <c r="CN116" i="30"/>
  <c r="CN124" i="30"/>
  <c r="CN102" i="30"/>
  <c r="CN101" i="30"/>
  <c r="CN100" i="30"/>
  <c r="CN99" i="30"/>
  <c r="CN98" i="30"/>
  <c r="CN106" i="30"/>
  <c r="CN105" i="30"/>
  <c r="CN104" i="30"/>
  <c r="CN110" i="30"/>
  <c r="CN97" i="30"/>
  <c r="CN96" i="30"/>
  <c r="CN95" i="30"/>
  <c r="CN94" i="30"/>
  <c r="CN93" i="30"/>
  <c r="CN111" i="30"/>
  <c r="CN91" i="30"/>
  <c r="CN90" i="30"/>
  <c r="CN89" i="30"/>
  <c r="CN88" i="30"/>
  <c r="CN81" i="30"/>
  <c r="CN80" i="30"/>
  <c r="CN79" i="30"/>
  <c r="CN78" i="30"/>
  <c r="CN77" i="30"/>
  <c r="CN76" i="30"/>
  <c r="CN75" i="30"/>
  <c r="CN74" i="30"/>
  <c r="CN73" i="30"/>
  <c r="CN72" i="30"/>
  <c r="CN71" i="30"/>
  <c r="CN70" i="30"/>
  <c r="CN87" i="30"/>
  <c r="CN86" i="30"/>
  <c r="CN85" i="30"/>
  <c r="CN84" i="30"/>
  <c r="CN83" i="30"/>
  <c r="CN64" i="30"/>
  <c r="CN60" i="30"/>
  <c r="CN50" i="30"/>
  <c r="CN46" i="30"/>
  <c r="CN65" i="30"/>
  <c r="CN61" i="30"/>
  <c r="CN47" i="30"/>
  <c r="CN44" i="30"/>
  <c r="CN43" i="30"/>
  <c r="CN42" i="30"/>
  <c r="CN41" i="30"/>
  <c r="CN40" i="30"/>
  <c r="CN39" i="30"/>
  <c r="CN68" i="30"/>
  <c r="CN66" i="30"/>
  <c r="CN62" i="30"/>
  <c r="CN48" i="30"/>
  <c r="CN45" i="30"/>
  <c r="CN38" i="30"/>
  <c r="CN69" i="30"/>
  <c r="CN49" i="30"/>
  <c r="CN63" i="30"/>
  <c r="CN59" i="30"/>
  <c r="CN58" i="30"/>
  <c r="CN57" i="30"/>
  <c r="CN56" i="30"/>
  <c r="CN55" i="30"/>
  <c r="CN54" i="30"/>
  <c r="CN53" i="30"/>
  <c r="CN52" i="30"/>
  <c r="CN51" i="30"/>
  <c r="CG141" i="30"/>
  <c r="BW141" i="30"/>
  <c r="CT26" i="30"/>
  <c r="CS34" i="30"/>
  <c r="CX34" i="30" s="1"/>
  <c r="CT27" i="30"/>
  <c r="CX10" i="30"/>
  <c r="BU112" i="30"/>
  <c r="BZ109" i="30"/>
  <c r="BV109" i="30"/>
  <c r="BN137" i="30"/>
  <c r="BO112" i="30"/>
  <c r="AQ140" i="30"/>
  <c r="AR139" i="30"/>
  <c r="AV139" i="30"/>
  <c r="BZ113" i="30"/>
  <c r="BV113" i="30"/>
  <c r="CM138" i="30"/>
  <c r="CM134" i="30"/>
  <c r="CM133" i="30"/>
  <c r="CM130" i="30"/>
  <c r="CM131" i="30"/>
  <c r="CM128" i="30"/>
  <c r="CM124" i="30"/>
  <c r="CM129" i="30"/>
  <c r="CM125" i="30"/>
  <c r="CM123" i="30"/>
  <c r="CM122" i="30"/>
  <c r="CM132" i="30"/>
  <c r="CM126" i="30"/>
  <c r="CM119" i="30"/>
  <c r="CM127" i="30"/>
  <c r="CM118" i="30"/>
  <c r="CM121" i="30"/>
  <c r="CM117" i="30"/>
  <c r="CM116" i="30"/>
  <c r="CM111" i="30"/>
  <c r="CM110" i="30"/>
  <c r="CM120" i="30"/>
  <c r="CM102" i="30"/>
  <c r="CM98" i="30"/>
  <c r="CM106" i="30"/>
  <c r="CM105" i="30"/>
  <c r="CM104" i="30"/>
  <c r="CM101" i="30"/>
  <c r="CM97" i="30"/>
  <c r="CM96" i="30"/>
  <c r="CM95" i="30"/>
  <c r="CM94" i="30"/>
  <c r="CM93" i="30"/>
  <c r="CM100" i="30"/>
  <c r="CM99" i="30"/>
  <c r="CM90" i="30"/>
  <c r="CM89" i="30"/>
  <c r="CM88" i="30"/>
  <c r="CM87" i="30"/>
  <c r="CM86" i="30"/>
  <c r="CM85" i="30"/>
  <c r="CM84" i="30"/>
  <c r="CM83" i="30"/>
  <c r="CM81" i="30"/>
  <c r="CM80" i="30"/>
  <c r="CM79" i="30"/>
  <c r="CM78" i="30"/>
  <c r="CM77" i="30"/>
  <c r="CM76" i="30"/>
  <c r="CM75" i="30"/>
  <c r="CM91" i="30"/>
  <c r="CM72" i="30"/>
  <c r="CM69" i="30"/>
  <c r="CM68" i="30"/>
  <c r="CM66" i="30"/>
  <c r="CM65" i="30"/>
  <c r="CM64" i="30"/>
  <c r="CM63" i="30"/>
  <c r="CM62" i="30"/>
  <c r="CM61" i="30"/>
  <c r="CM60" i="30"/>
  <c r="CM59" i="30"/>
  <c r="CM58" i="30"/>
  <c r="CM57" i="30"/>
  <c r="CM56" i="30"/>
  <c r="CM55" i="30"/>
  <c r="CM54" i="30"/>
  <c r="CM53" i="30"/>
  <c r="CM52" i="30"/>
  <c r="CM51" i="30"/>
  <c r="CM50" i="30"/>
  <c r="CM49" i="30"/>
  <c r="CM48" i="30"/>
  <c r="CM47" i="30"/>
  <c r="CM46" i="30"/>
  <c r="CM45" i="30"/>
  <c r="CM71" i="30"/>
  <c r="CM74" i="30"/>
  <c r="CM70" i="30"/>
  <c r="CM18" i="30"/>
  <c r="CM16" i="30"/>
  <c r="CM10" i="30"/>
  <c r="CM22" i="30"/>
  <c r="CM19" i="30"/>
  <c r="CM73" i="30"/>
  <c r="CM44" i="30"/>
  <c r="CM43" i="30"/>
  <c r="CM42" i="30"/>
  <c r="CM41" i="30"/>
  <c r="CM40" i="30"/>
  <c r="CM39" i="30"/>
  <c r="CL36" i="30"/>
  <c r="CM4" i="30"/>
  <c r="CM11" i="30"/>
  <c r="CM13" i="30"/>
  <c r="CM6" i="30"/>
  <c r="CM38" i="30"/>
  <c r="CM15" i="30"/>
  <c r="CM12" i="30"/>
  <c r="CM7" i="30"/>
  <c r="AW139" i="30"/>
  <c r="BB137" i="30"/>
  <c r="AX137" i="30"/>
  <c r="CE114" i="30"/>
  <c r="CF114" i="30" s="1"/>
  <c r="CE113" i="30"/>
  <c r="CF113" i="30" s="1"/>
  <c r="CE109" i="30"/>
  <c r="BG139" i="30"/>
  <c r="BH137" i="30"/>
  <c r="BZ114" i="30"/>
  <c r="BV114" i="30"/>
  <c r="CF142" i="30"/>
  <c r="CF141" i="30"/>
  <c r="CT24" i="30"/>
  <c r="CT23" i="30"/>
  <c r="CS33" i="30"/>
  <c r="CX33" i="30" s="1"/>
  <c r="CS4" i="30"/>
  <c r="CT5" i="30" s="1"/>
  <c r="CT8" i="30"/>
  <c r="CT34" i="30" l="1"/>
  <c r="CL114" i="30"/>
  <c r="CM114" i="30" s="1"/>
  <c r="CL113" i="30"/>
  <c r="CM113" i="30" s="1"/>
  <c r="CL109" i="30"/>
  <c r="CE112" i="30"/>
  <c r="CF109" i="30"/>
  <c r="CN141" i="30"/>
  <c r="BG140" i="30"/>
  <c r="BH139" i="30"/>
  <c r="BU137" i="30"/>
  <c r="BZ112" i="30"/>
  <c r="BV112" i="30"/>
  <c r="BN139" i="30"/>
  <c r="BO139" i="30" s="1"/>
  <c r="BO137" i="30"/>
  <c r="CT138" i="30"/>
  <c r="CT134" i="30"/>
  <c r="CT130" i="30"/>
  <c r="CT133" i="30"/>
  <c r="CT131" i="30"/>
  <c r="CT129" i="30"/>
  <c r="CT125" i="30"/>
  <c r="CT126" i="30"/>
  <c r="CT127" i="30"/>
  <c r="CT132" i="30"/>
  <c r="CT122" i="30"/>
  <c r="CT128" i="30"/>
  <c r="CT123" i="30"/>
  <c r="CT118" i="30"/>
  <c r="CT121" i="30"/>
  <c r="CT120" i="30"/>
  <c r="CT117" i="30"/>
  <c r="CT106" i="30"/>
  <c r="CT105" i="30"/>
  <c r="CT104" i="30"/>
  <c r="CT119" i="30"/>
  <c r="CT111" i="30"/>
  <c r="CT110" i="30"/>
  <c r="CT101" i="30"/>
  <c r="CT91" i="30"/>
  <c r="CT116" i="30"/>
  <c r="CT100" i="30"/>
  <c r="CT99" i="30"/>
  <c r="CT97" i="30"/>
  <c r="CT96" i="30"/>
  <c r="CT95" i="30"/>
  <c r="CT94" i="30"/>
  <c r="CT93" i="30"/>
  <c r="CT90" i="30"/>
  <c r="CT89" i="30"/>
  <c r="CT88" i="30"/>
  <c r="CT102" i="30"/>
  <c r="CT87" i="30"/>
  <c r="CT86" i="30"/>
  <c r="CT85" i="30"/>
  <c r="CT84" i="30"/>
  <c r="CT83" i="30"/>
  <c r="CT81" i="30"/>
  <c r="CT80" i="30"/>
  <c r="CT79" i="30"/>
  <c r="CT78" i="30"/>
  <c r="CT77" i="30"/>
  <c r="CT71" i="30"/>
  <c r="CT74" i="30"/>
  <c r="CT70" i="30"/>
  <c r="CT69" i="30"/>
  <c r="CT68" i="30"/>
  <c r="CT65" i="30"/>
  <c r="CT64" i="30"/>
  <c r="CT63" i="30"/>
  <c r="CT62" i="30"/>
  <c r="CT61" i="30"/>
  <c r="CT60" i="30"/>
  <c r="CT59" i="30"/>
  <c r="CT58" i="30"/>
  <c r="CT57" i="30"/>
  <c r="CT56" i="30"/>
  <c r="CT55" i="30"/>
  <c r="CT54" i="30"/>
  <c r="CT53" i="30"/>
  <c r="CT52" i="30"/>
  <c r="CT51" i="30"/>
  <c r="CT50" i="30"/>
  <c r="CT49" i="30"/>
  <c r="CT48" i="30"/>
  <c r="CT47" i="30"/>
  <c r="CT46" i="30"/>
  <c r="CT98" i="30"/>
  <c r="CT76" i="30"/>
  <c r="CT75" i="30"/>
  <c r="CT73" i="30"/>
  <c r="CT66" i="30"/>
  <c r="CT38" i="30"/>
  <c r="CT22" i="30"/>
  <c r="CT19" i="30"/>
  <c r="CT11" i="30"/>
  <c r="CT45" i="30"/>
  <c r="CS36" i="30"/>
  <c r="CT36" i="30" s="1"/>
  <c r="CT44" i="30"/>
  <c r="CT40" i="30"/>
  <c r="CT18" i="30"/>
  <c r="CT6" i="30"/>
  <c r="CT43" i="30"/>
  <c r="CT39" i="30"/>
  <c r="CT7" i="30"/>
  <c r="CT72" i="30"/>
  <c r="CT15" i="30"/>
  <c r="CT42" i="30"/>
  <c r="CT13" i="30"/>
  <c r="CT12" i="30"/>
  <c r="CT10" i="30"/>
  <c r="CT41" i="30"/>
  <c r="CT16" i="30"/>
  <c r="CT4" i="30"/>
  <c r="CX4" i="30"/>
  <c r="CT33" i="30"/>
  <c r="BB139" i="30"/>
  <c r="AX139" i="30"/>
  <c r="CM142" i="30"/>
  <c r="CM141" i="30"/>
  <c r="CM36" i="30"/>
  <c r="CS124" i="30"/>
  <c r="CT124" i="30" s="1"/>
  <c r="CX38" i="30"/>
  <c r="CS114" i="30" l="1"/>
  <c r="CS113" i="30"/>
  <c r="CS109" i="30"/>
  <c r="CX36" i="30"/>
  <c r="CE137" i="30"/>
  <c r="CF112" i="30"/>
  <c r="CL112" i="30"/>
  <c r="CM109" i="30"/>
  <c r="CU138" i="30"/>
  <c r="CU124" i="30"/>
  <c r="CU123" i="30"/>
  <c r="CU122" i="30"/>
  <c r="CU121" i="30"/>
  <c r="CU120" i="30"/>
  <c r="CU119" i="30"/>
  <c r="CU117" i="30"/>
  <c r="CU116" i="30"/>
  <c r="CU111" i="30"/>
  <c r="CU110" i="30"/>
  <c r="CU118" i="30"/>
  <c r="CU100" i="30"/>
  <c r="CU99" i="30"/>
  <c r="CU97" i="30"/>
  <c r="CU96" i="30"/>
  <c r="CU95" i="30"/>
  <c r="CU94" i="30"/>
  <c r="CU93" i="30"/>
  <c r="CU106" i="30"/>
  <c r="CU105" i="30"/>
  <c r="CU104" i="30"/>
  <c r="CU102" i="30"/>
  <c r="CU98" i="30"/>
  <c r="CU87" i="30"/>
  <c r="CU86" i="30"/>
  <c r="CU85" i="30"/>
  <c r="CU84" i="30"/>
  <c r="CU83" i="30"/>
  <c r="CU81" i="30"/>
  <c r="CU80" i="30"/>
  <c r="CU79" i="30"/>
  <c r="CU78" i="30"/>
  <c r="CU77" i="30"/>
  <c r="CU76" i="30"/>
  <c r="CU75" i="30"/>
  <c r="CU101" i="30"/>
  <c r="CU74" i="30"/>
  <c r="CU70" i="30"/>
  <c r="CU69" i="30"/>
  <c r="CU68" i="30"/>
  <c r="CU65" i="30"/>
  <c r="CU64" i="30"/>
  <c r="CU63" i="30"/>
  <c r="CU62" i="30"/>
  <c r="CU61" i="30"/>
  <c r="CU60" i="30"/>
  <c r="CU59" i="30"/>
  <c r="CU58" i="30"/>
  <c r="CU57" i="30"/>
  <c r="CU56" i="30"/>
  <c r="CU55" i="30"/>
  <c r="CU54" i="30"/>
  <c r="CU53" i="30"/>
  <c r="CU52" i="30"/>
  <c r="CU51" i="30"/>
  <c r="CU50" i="30"/>
  <c r="CU49" i="30"/>
  <c r="CU48" i="30"/>
  <c r="CU47" i="30"/>
  <c r="CU46" i="30"/>
  <c r="CU45" i="30"/>
  <c r="CU91" i="30"/>
  <c r="CU90" i="30"/>
  <c r="CU89" i="30"/>
  <c r="CU88" i="30"/>
  <c r="CU73" i="30"/>
  <c r="CU66" i="30"/>
  <c r="CU72" i="30"/>
  <c r="CU71" i="30"/>
  <c r="CU44" i="30"/>
  <c r="CU43" i="30"/>
  <c r="CU42" i="30"/>
  <c r="CU41" i="30"/>
  <c r="CU40" i="30"/>
  <c r="CU39" i="30"/>
  <c r="CU38" i="30"/>
  <c r="CX124" i="30"/>
  <c r="CT141" i="30"/>
  <c r="CT142" i="30"/>
  <c r="BU139" i="30"/>
  <c r="BZ137" i="30"/>
  <c r="BV137" i="30"/>
  <c r="CU141" i="30" l="1"/>
  <c r="CL137" i="30"/>
  <c r="CM112" i="30"/>
  <c r="CS112" i="30"/>
  <c r="CX109" i="30"/>
  <c r="CT109" i="30"/>
  <c r="CX113" i="30"/>
  <c r="CT113" i="30"/>
  <c r="BZ139" i="30"/>
  <c r="BV139" i="30"/>
  <c r="CE139" i="30"/>
  <c r="CF139" i="30" s="1"/>
  <c r="CF137" i="30"/>
  <c r="CX114" i="30"/>
  <c r="CT114" i="30"/>
  <c r="CS137" i="30" l="1"/>
  <c r="CX112" i="30"/>
  <c r="CT112" i="30"/>
  <c r="CL139" i="30"/>
  <c r="CM139" i="30" s="1"/>
  <c r="CM137" i="30"/>
  <c r="CS139" i="30" l="1"/>
  <c r="CX137" i="30"/>
  <c r="CT137" i="30"/>
  <c r="CX139" i="30" l="1"/>
  <c r="CT139" i="30"/>
  <c r="L411" i="29" l="1"/>
  <c r="M411" i="29"/>
  <c r="N411" i="29"/>
  <c r="L363" i="29"/>
  <c r="M363" i="29"/>
  <c r="N363" i="29"/>
  <c r="L17" i="29"/>
  <c r="M17" i="29"/>
  <c r="N17" i="29"/>
  <c r="L456" i="29" l="1"/>
  <c r="L452" i="29"/>
  <c r="L410" i="29"/>
  <c r="L401" i="29"/>
  <c r="L386" i="29"/>
  <c r="L382" i="29"/>
  <c r="L376" i="29"/>
  <c r="L371" i="29"/>
  <c r="L350" i="29"/>
  <c r="L345" i="29"/>
  <c r="L339" i="29"/>
  <c r="L336" i="29"/>
  <c r="L331" i="29"/>
  <c r="L327" i="29"/>
  <c r="L324" i="29"/>
  <c r="L318" i="29"/>
  <c r="L314" i="29"/>
  <c r="L308" i="29"/>
  <c r="L303" i="29"/>
  <c r="L299" i="29"/>
  <c r="L290" i="29"/>
  <c r="L286" i="29"/>
  <c r="L282" i="29"/>
  <c r="L278" i="29"/>
  <c r="L274" i="29"/>
  <c r="L270" i="29"/>
  <c r="L263" i="29"/>
  <c r="L241" i="29"/>
  <c r="L237" i="29"/>
  <c r="L233" i="29"/>
  <c r="L230" i="29"/>
  <c r="L227" i="29"/>
  <c r="L218" i="29"/>
  <c r="L201" i="29"/>
  <c r="L194" i="29"/>
  <c r="L175" i="29"/>
  <c r="L168" i="29"/>
  <c r="L162" i="29"/>
  <c r="L158" i="29"/>
  <c r="L148" i="29"/>
  <c r="L140" i="29"/>
  <c r="B5" i="29"/>
  <c r="I5" i="29"/>
  <c r="J5" i="29"/>
  <c r="K5" i="29"/>
  <c r="L139" i="29" l="1"/>
  <c r="L174" i="29"/>
  <c r="L326" i="29"/>
  <c r="L298" i="29"/>
  <c r="L229" i="29"/>
  <c r="L295" i="29" s="1"/>
  <c r="L161" i="29"/>
  <c r="D464" i="29"/>
  <c r="C464" i="29"/>
  <c r="J464" i="29"/>
  <c r="I464" i="29"/>
  <c r="H193" i="28" l="1"/>
  <c r="G193" i="28"/>
  <c r="F193" i="28"/>
  <c r="E193" i="28"/>
  <c r="D193" i="28"/>
  <c r="C193" i="28"/>
  <c r="H188" i="28"/>
  <c r="G188" i="28"/>
  <c r="F188" i="28"/>
  <c r="E188" i="28"/>
  <c r="D188" i="28"/>
  <c r="C188" i="28"/>
  <c r="H172" i="28"/>
  <c r="G172" i="28"/>
  <c r="F172" i="28"/>
  <c r="E172" i="28"/>
  <c r="D172" i="28"/>
  <c r="C172" i="28"/>
  <c r="H139" i="28"/>
  <c r="G139" i="28"/>
  <c r="F139" i="28"/>
  <c r="E139" i="28"/>
  <c r="D139" i="28"/>
  <c r="C139" i="28"/>
  <c r="H95" i="28"/>
  <c r="G95" i="28"/>
  <c r="F95" i="28"/>
  <c r="E95" i="28"/>
  <c r="D95" i="28"/>
  <c r="C95" i="28"/>
  <c r="H38" i="28"/>
  <c r="G38" i="28"/>
  <c r="F38" i="28"/>
  <c r="E38" i="28"/>
  <c r="D38" i="28"/>
  <c r="C38" i="28"/>
  <c r="H29" i="28"/>
  <c r="G29" i="28"/>
  <c r="F29" i="28"/>
  <c r="E29" i="28"/>
  <c r="D29" i="28"/>
  <c r="C29" i="28"/>
  <c r="H18" i="28"/>
  <c r="G18" i="28"/>
  <c r="F18" i="28"/>
  <c r="E18" i="28"/>
  <c r="D18" i="28"/>
  <c r="C18" i="28"/>
  <c r="H37" i="28" l="1"/>
  <c r="H36" i="28" s="1"/>
  <c r="D37" i="28"/>
  <c r="D36" i="28" s="1"/>
  <c r="F37" i="28"/>
  <c r="F36" i="28" s="1"/>
  <c r="D465" i="29"/>
  <c r="I465" i="29"/>
  <c r="J465" i="29"/>
  <c r="C465" i="29"/>
  <c r="E37" i="28"/>
  <c r="E36" i="28" s="1"/>
  <c r="C37" i="28"/>
  <c r="C36" i="28" s="1"/>
  <c r="G37" i="28"/>
  <c r="G36" i="28" s="1"/>
  <c r="K193" i="28"/>
  <c r="J193" i="28"/>
  <c r="I193" i="28"/>
  <c r="K188" i="28"/>
  <c r="J188" i="28"/>
  <c r="I188" i="28"/>
  <c r="K172" i="28"/>
  <c r="J172" i="28"/>
  <c r="I172" i="28"/>
  <c r="K139" i="28"/>
  <c r="J139" i="28"/>
  <c r="I139" i="28"/>
  <c r="K95" i="28"/>
  <c r="J95" i="28"/>
  <c r="I95" i="28"/>
  <c r="K38" i="28"/>
  <c r="J38" i="28"/>
  <c r="I38" i="28"/>
  <c r="K29" i="28"/>
  <c r="J29" i="28"/>
  <c r="I29" i="28"/>
  <c r="K18" i="28"/>
  <c r="J18" i="28"/>
  <c r="I18" i="28"/>
  <c r="H4" i="28"/>
  <c r="H34" i="28" s="1"/>
  <c r="G4" i="28"/>
  <c r="G34" i="28" s="1"/>
  <c r="F4" i="28"/>
  <c r="F34" i="28" s="1"/>
  <c r="E4" i="28"/>
  <c r="E34" i="28" s="1"/>
  <c r="D4" i="28"/>
  <c r="D34" i="28" s="1"/>
  <c r="C4" i="28"/>
  <c r="C34" i="28" s="1"/>
  <c r="H204" i="28" l="1"/>
  <c r="H206" i="28" s="1"/>
  <c r="D204" i="28"/>
  <c r="D206" i="28" s="1"/>
  <c r="F204" i="28"/>
  <c r="F206" i="28" s="1"/>
  <c r="E204" i="28"/>
  <c r="E206" i="28" s="1"/>
  <c r="C204" i="28"/>
  <c r="C206" i="28" s="1"/>
  <c r="G204" i="28"/>
  <c r="G206" i="28" s="1"/>
  <c r="K37" i="28"/>
  <c r="K36" i="28" s="1"/>
  <c r="K4" i="28"/>
  <c r="K34" i="28" s="1"/>
  <c r="J4" i="28"/>
  <c r="J34" i="28" s="1"/>
  <c r="I4" i="28"/>
  <c r="I34" i="28" s="1"/>
  <c r="J37" i="28"/>
  <c r="J36" i="28" s="1"/>
  <c r="I37" i="28"/>
  <c r="I36" i="28" s="1"/>
  <c r="K204" i="28" l="1"/>
  <c r="K206" i="28" s="1"/>
  <c r="J204" i="28"/>
  <c r="J206" i="28" s="1"/>
  <c r="I204" i="28"/>
  <c r="I206" i="28" s="1"/>
  <c r="B193" i="28" l="1"/>
  <c r="B188" i="28"/>
  <c r="B172" i="28"/>
  <c r="B139" i="28"/>
  <c r="B95" i="28"/>
  <c r="B38" i="28"/>
  <c r="B29" i="28"/>
  <c r="B18" i="28"/>
  <c r="I90" i="20" l="1"/>
  <c r="I77" i="20"/>
  <c r="I31" i="20"/>
  <c r="I15" i="20"/>
  <c r="I9" i="20"/>
  <c r="G15" i="20"/>
  <c r="E15" i="20"/>
  <c r="C15" i="20"/>
  <c r="B15" i="20"/>
  <c r="K97" i="20" l="1"/>
  <c r="K91" i="20"/>
  <c r="K15" i="20"/>
  <c r="J97" i="20"/>
  <c r="J91" i="20"/>
  <c r="J15" i="20"/>
  <c r="H97" i="20"/>
  <c r="H91" i="20"/>
  <c r="H15" i="20"/>
  <c r="F97" i="20"/>
  <c r="F91" i="20"/>
  <c r="F15" i="20"/>
  <c r="D97" i="20"/>
  <c r="D91" i="20"/>
  <c r="D15" i="20"/>
  <c r="CO138" i="25"/>
  <c r="CS138" i="25" s="1"/>
  <c r="K116" i="20" s="1"/>
  <c r="CO134" i="25"/>
  <c r="CO133" i="25"/>
  <c r="CO132" i="25"/>
  <c r="CO131" i="25"/>
  <c r="CO130" i="25"/>
  <c r="CO129" i="25"/>
  <c r="CO128" i="25"/>
  <c r="CO127" i="25"/>
  <c r="CO126" i="25"/>
  <c r="CO123" i="25"/>
  <c r="CO122" i="25"/>
  <c r="CO121" i="25"/>
  <c r="CO120" i="25"/>
  <c r="CO119" i="25"/>
  <c r="CO118" i="25"/>
  <c r="CO117" i="25"/>
  <c r="CO111" i="25"/>
  <c r="CO110" i="25"/>
  <c r="CO106" i="25"/>
  <c r="CO105" i="25"/>
  <c r="CO102" i="25"/>
  <c r="CO101" i="25"/>
  <c r="CO100" i="25"/>
  <c r="CO99" i="25"/>
  <c r="CO98" i="25"/>
  <c r="CO97" i="25"/>
  <c r="CO96" i="25"/>
  <c r="CO95" i="25"/>
  <c r="CO94" i="25"/>
  <c r="CO91" i="25"/>
  <c r="CO90" i="25"/>
  <c r="CO89" i="25"/>
  <c r="CO88" i="25"/>
  <c r="CO87" i="25"/>
  <c r="CO86" i="25"/>
  <c r="CO85" i="25"/>
  <c r="CO84" i="25"/>
  <c r="CO81" i="25"/>
  <c r="CO80" i="25"/>
  <c r="CO79" i="25"/>
  <c r="CO78" i="25"/>
  <c r="CO77" i="25"/>
  <c r="CO76" i="25"/>
  <c r="CO75" i="25"/>
  <c r="CO74" i="25"/>
  <c r="CO73" i="25"/>
  <c r="CO72" i="25"/>
  <c r="CO71" i="25"/>
  <c r="CO70" i="25"/>
  <c r="CO69" i="25"/>
  <c r="CO65" i="25"/>
  <c r="CO64" i="25"/>
  <c r="CO63" i="25"/>
  <c r="CO62" i="25"/>
  <c r="CO61" i="25"/>
  <c r="CO60" i="25"/>
  <c r="CO59" i="25"/>
  <c r="CO58" i="25"/>
  <c r="CO57" i="25"/>
  <c r="CO56" i="25"/>
  <c r="CO55" i="25"/>
  <c r="CO54" i="25"/>
  <c r="CO53" i="25"/>
  <c r="CO52" i="25"/>
  <c r="CO51" i="25"/>
  <c r="CO50" i="25"/>
  <c r="CO49" i="25"/>
  <c r="CO48" i="25"/>
  <c r="CO47" i="25"/>
  <c r="CO46" i="25"/>
  <c r="CO45" i="25"/>
  <c r="CO44" i="25"/>
  <c r="CO43" i="25"/>
  <c r="CO42" i="25"/>
  <c r="CO41" i="25"/>
  <c r="CO40" i="25"/>
  <c r="CO30" i="25"/>
  <c r="CO27" i="25"/>
  <c r="CO24" i="25"/>
  <c r="CO23" i="25" s="1"/>
  <c r="CO19" i="25"/>
  <c r="CO18" i="25" s="1"/>
  <c r="CO16" i="25"/>
  <c r="CO13" i="25"/>
  <c r="CO12" i="25"/>
  <c r="CO11" i="25"/>
  <c r="CO8" i="25"/>
  <c r="CO7" i="25"/>
  <c r="CO6" i="25"/>
  <c r="CH138" i="25"/>
  <c r="CH134" i="25"/>
  <c r="CH133" i="25"/>
  <c r="CH132" i="25"/>
  <c r="CR132" i="25" s="1"/>
  <c r="CH131" i="25"/>
  <c r="CR131" i="25" s="1"/>
  <c r="CH130" i="25"/>
  <c r="CH129" i="25"/>
  <c r="CH128" i="25"/>
  <c r="CR128" i="25" s="1"/>
  <c r="CH127" i="25"/>
  <c r="CR127" i="25" s="1"/>
  <c r="CH126" i="25"/>
  <c r="CH123" i="25"/>
  <c r="CH122" i="25"/>
  <c r="CR122" i="25" s="1"/>
  <c r="CH121" i="25"/>
  <c r="CR121" i="25" s="1"/>
  <c r="CH120" i="25"/>
  <c r="CH119" i="25"/>
  <c r="CH118" i="25"/>
  <c r="CR118" i="25" s="1"/>
  <c r="CH117" i="25"/>
  <c r="CR117" i="25" s="1"/>
  <c r="CH111" i="25"/>
  <c r="CH110" i="25"/>
  <c r="CH106" i="25"/>
  <c r="CR106" i="25" s="1"/>
  <c r="CH105" i="25"/>
  <c r="CR105" i="25" s="1"/>
  <c r="CH102" i="25"/>
  <c r="CH101" i="25"/>
  <c r="CH100" i="25"/>
  <c r="CR100" i="25" s="1"/>
  <c r="CH99" i="25"/>
  <c r="CH98" i="25"/>
  <c r="CH97" i="25"/>
  <c r="CH96" i="25"/>
  <c r="CR96" i="25" s="1"/>
  <c r="CH95" i="25"/>
  <c r="CR95" i="25" s="1"/>
  <c r="CH94" i="25"/>
  <c r="CH91" i="25"/>
  <c r="CH90" i="25"/>
  <c r="CR90" i="25" s="1"/>
  <c r="CH89" i="25"/>
  <c r="CH88" i="25"/>
  <c r="CH87" i="25"/>
  <c r="CH86" i="25"/>
  <c r="CR86" i="25" s="1"/>
  <c r="CH85" i="25"/>
  <c r="CH84" i="25"/>
  <c r="CH81" i="25"/>
  <c r="CH80" i="25"/>
  <c r="CR80" i="25" s="1"/>
  <c r="CH79" i="25"/>
  <c r="CR79" i="25" s="1"/>
  <c r="CH78" i="25"/>
  <c r="CR78" i="25" s="1"/>
  <c r="CH77" i="25"/>
  <c r="CH76" i="25"/>
  <c r="CH75" i="25"/>
  <c r="CR75" i="25" s="1"/>
  <c r="CH74" i="25"/>
  <c r="CR74" i="25" s="1"/>
  <c r="CH73" i="25"/>
  <c r="CH72" i="25"/>
  <c r="CR72" i="25" s="1"/>
  <c r="CH71" i="25"/>
  <c r="CR71" i="25" s="1"/>
  <c r="CH70" i="25"/>
  <c r="CR70" i="25" s="1"/>
  <c r="CH69" i="25"/>
  <c r="CH65" i="25"/>
  <c r="CR65" i="25" s="1"/>
  <c r="CH64" i="25"/>
  <c r="CR64" i="25" s="1"/>
  <c r="CH63" i="25"/>
  <c r="CH62" i="25"/>
  <c r="CH61" i="25"/>
  <c r="CR61" i="25" s="1"/>
  <c r="CH60" i="25"/>
  <c r="CR60" i="25" s="1"/>
  <c r="CH59" i="25"/>
  <c r="CH58" i="25"/>
  <c r="CH57" i="25"/>
  <c r="CH56" i="25"/>
  <c r="CR56" i="25" s="1"/>
  <c r="CH55" i="25"/>
  <c r="CH54" i="25"/>
  <c r="CH53" i="25"/>
  <c r="CR53" i="25" s="1"/>
  <c r="CH52" i="25"/>
  <c r="CR52" i="25" s="1"/>
  <c r="CH51" i="25"/>
  <c r="CH50" i="25"/>
  <c r="CH49" i="25"/>
  <c r="CR49" i="25" s="1"/>
  <c r="CH48" i="25"/>
  <c r="CR48" i="25" s="1"/>
  <c r="CH47" i="25"/>
  <c r="CH46" i="25"/>
  <c r="CH45" i="25"/>
  <c r="CR45" i="25" s="1"/>
  <c r="CH44" i="25"/>
  <c r="CH43" i="25"/>
  <c r="CH42" i="25"/>
  <c r="CH41" i="25"/>
  <c r="CH40" i="25"/>
  <c r="CR40" i="25" s="1"/>
  <c r="CH30" i="25"/>
  <c r="CH27" i="25"/>
  <c r="CH24" i="25"/>
  <c r="CH23" i="25" s="1"/>
  <c r="CH19" i="25"/>
  <c r="CH16" i="25"/>
  <c r="CH13" i="25"/>
  <c r="CH12" i="25"/>
  <c r="CR12" i="25" s="1"/>
  <c r="CH11" i="25"/>
  <c r="CR11" i="25" s="1"/>
  <c r="CH8" i="25"/>
  <c r="CH7" i="25"/>
  <c r="CH6" i="25"/>
  <c r="CA138" i="25"/>
  <c r="CA134" i="25"/>
  <c r="CA133" i="25"/>
  <c r="CA132" i="25"/>
  <c r="CK132" i="25" s="1"/>
  <c r="CA131" i="25"/>
  <c r="CK131" i="25" s="1"/>
  <c r="CA130" i="25"/>
  <c r="CA129" i="25"/>
  <c r="CA128" i="25"/>
  <c r="CA127" i="25"/>
  <c r="CK127" i="25" s="1"/>
  <c r="CA126" i="25"/>
  <c r="CA123" i="25"/>
  <c r="CA122" i="25"/>
  <c r="CA121" i="25"/>
  <c r="CK121" i="25" s="1"/>
  <c r="CA120" i="25"/>
  <c r="CA119" i="25"/>
  <c r="CA118" i="25"/>
  <c r="CA117" i="25"/>
  <c r="CK117" i="25" s="1"/>
  <c r="CA111" i="25"/>
  <c r="CA110" i="25"/>
  <c r="CK110" i="25" s="1"/>
  <c r="CA106" i="25"/>
  <c r="CA105" i="25"/>
  <c r="CK105" i="25" s="1"/>
  <c r="CA102" i="25"/>
  <c r="CA101" i="25"/>
  <c r="CA100" i="25"/>
  <c r="CA99" i="25"/>
  <c r="CK99" i="25" s="1"/>
  <c r="CA98" i="25"/>
  <c r="CA97" i="25"/>
  <c r="CA96" i="25"/>
  <c r="CK96" i="25" s="1"/>
  <c r="CA95" i="25"/>
  <c r="CA94" i="25"/>
  <c r="CA91" i="25"/>
  <c r="CA90" i="25"/>
  <c r="CK90" i="25" s="1"/>
  <c r="CA89" i="25"/>
  <c r="CA88" i="25"/>
  <c r="CA87" i="25"/>
  <c r="CK87" i="25" s="1"/>
  <c r="CA86" i="25"/>
  <c r="CA85" i="25"/>
  <c r="CA84" i="25"/>
  <c r="CA81" i="25"/>
  <c r="CA80" i="25"/>
  <c r="CK80" i="25" s="1"/>
  <c r="CA79" i="25"/>
  <c r="CK79" i="25" s="1"/>
  <c r="CA78" i="25"/>
  <c r="CK78" i="25" s="1"/>
  <c r="CA77" i="25"/>
  <c r="CK77" i="25" s="1"/>
  <c r="CA76" i="25"/>
  <c r="CK76" i="25" s="1"/>
  <c r="CA75" i="25"/>
  <c r="CK75" i="25" s="1"/>
  <c r="CA74" i="25"/>
  <c r="CK74" i="25" s="1"/>
  <c r="CA73" i="25"/>
  <c r="CA72" i="25"/>
  <c r="CA71" i="25"/>
  <c r="CK71" i="25" s="1"/>
  <c r="CA70" i="25"/>
  <c r="CK70" i="25" s="1"/>
  <c r="CA69" i="25"/>
  <c r="CK69" i="25" s="1"/>
  <c r="CA65" i="25"/>
  <c r="CK65" i="25" s="1"/>
  <c r="CA64" i="25"/>
  <c r="CA63" i="25"/>
  <c r="CK63" i="25" s="1"/>
  <c r="CA62" i="25"/>
  <c r="CA61" i="25"/>
  <c r="CA60" i="25"/>
  <c r="CK60" i="25" s="1"/>
  <c r="CA59" i="25"/>
  <c r="CA58" i="25"/>
  <c r="CA57" i="25"/>
  <c r="CK57" i="25" s="1"/>
  <c r="CA56" i="25"/>
  <c r="CK56" i="25" s="1"/>
  <c r="CA55" i="25"/>
  <c r="CA54" i="25"/>
  <c r="CA53" i="25"/>
  <c r="CK53" i="25" s="1"/>
  <c r="CA52" i="25"/>
  <c r="CK52" i="25" s="1"/>
  <c r="CA51" i="25"/>
  <c r="CK51" i="25" s="1"/>
  <c r="CA50" i="25"/>
  <c r="CA49" i="25"/>
  <c r="CK49" i="25" s="1"/>
  <c r="CA48" i="25"/>
  <c r="CA47" i="25"/>
  <c r="CA46" i="25"/>
  <c r="CA45" i="25"/>
  <c r="CA44" i="25"/>
  <c r="CK44" i="25" s="1"/>
  <c r="CA43" i="25"/>
  <c r="CA42" i="25"/>
  <c r="CA41" i="25"/>
  <c r="CA40" i="25"/>
  <c r="CA30" i="25"/>
  <c r="CA27" i="25"/>
  <c r="CK27" i="25" s="1"/>
  <c r="CA24" i="25"/>
  <c r="CK24" i="25" s="1"/>
  <c r="CA19" i="25"/>
  <c r="CA18" i="25" s="1"/>
  <c r="CA16" i="25"/>
  <c r="CA15" i="25" s="1"/>
  <c r="CA13" i="25"/>
  <c r="CA12" i="25"/>
  <c r="CA11" i="25"/>
  <c r="CK11" i="25" s="1"/>
  <c r="CA8" i="25"/>
  <c r="CA7" i="25"/>
  <c r="CK7" i="25" s="1"/>
  <c r="CA6" i="25"/>
  <c r="BQ138" i="25"/>
  <c r="CD138" i="25" s="1"/>
  <c r="BQ134" i="25"/>
  <c r="BQ133" i="25"/>
  <c r="BQ132" i="25"/>
  <c r="CD132" i="25" s="1"/>
  <c r="BQ131" i="25"/>
  <c r="CD131" i="25" s="1"/>
  <c r="BQ130" i="25"/>
  <c r="BQ129" i="25"/>
  <c r="BQ128" i="25"/>
  <c r="BQ127" i="25"/>
  <c r="CD127" i="25" s="1"/>
  <c r="BQ126" i="25"/>
  <c r="BQ123" i="25"/>
  <c r="BQ122" i="25"/>
  <c r="CD122" i="25" s="1"/>
  <c r="BQ121" i="25"/>
  <c r="CD121" i="25" s="1"/>
  <c r="BQ120" i="25"/>
  <c r="BQ119" i="25"/>
  <c r="BQ118" i="25"/>
  <c r="CD118" i="25" s="1"/>
  <c r="BQ117" i="25"/>
  <c r="BQ111" i="25"/>
  <c r="BQ110" i="25"/>
  <c r="CD110" i="25" s="1"/>
  <c r="BQ106" i="25"/>
  <c r="BQ105" i="25"/>
  <c r="CD105" i="25" s="1"/>
  <c r="BQ102" i="25"/>
  <c r="BQ101" i="25"/>
  <c r="BQ100" i="25"/>
  <c r="CD100" i="25" s="1"/>
  <c r="BQ99" i="25"/>
  <c r="CD99" i="25" s="1"/>
  <c r="BQ98" i="25"/>
  <c r="BQ97" i="25"/>
  <c r="BQ96" i="25"/>
  <c r="BQ95" i="25"/>
  <c r="CD95" i="25" s="1"/>
  <c r="BQ94" i="25"/>
  <c r="BQ91" i="25"/>
  <c r="BQ90" i="25"/>
  <c r="CD90" i="25" s="1"/>
  <c r="BQ89" i="25"/>
  <c r="BQ88" i="25"/>
  <c r="BQ87" i="25"/>
  <c r="CD87" i="25" s="1"/>
  <c r="BQ86" i="25"/>
  <c r="CD86" i="25" s="1"/>
  <c r="BQ85" i="25"/>
  <c r="BQ84" i="25"/>
  <c r="BQ81" i="25"/>
  <c r="CD81" i="25" s="1"/>
  <c r="BQ80" i="25"/>
  <c r="BQ79" i="25"/>
  <c r="CD79" i="25" s="1"/>
  <c r="BQ78" i="25"/>
  <c r="CD78" i="25" s="1"/>
  <c r="BQ77" i="25"/>
  <c r="CD77" i="25" s="1"/>
  <c r="BQ76" i="25"/>
  <c r="BQ75" i="25"/>
  <c r="CD75" i="25" s="1"/>
  <c r="BQ74" i="25"/>
  <c r="CD74" i="25" s="1"/>
  <c r="BQ73" i="25"/>
  <c r="CD73" i="25" s="1"/>
  <c r="BQ72" i="25"/>
  <c r="BQ71" i="25"/>
  <c r="CD71" i="25" s="1"/>
  <c r="BQ70" i="25"/>
  <c r="CD70" i="25" s="1"/>
  <c r="BQ69" i="25"/>
  <c r="CD69" i="25" s="1"/>
  <c r="BQ65" i="25"/>
  <c r="BQ64" i="25"/>
  <c r="CD64" i="25" s="1"/>
  <c r="BQ63" i="25"/>
  <c r="BQ62" i="25"/>
  <c r="BQ61" i="25"/>
  <c r="CD61" i="25" s="1"/>
  <c r="BQ60" i="25"/>
  <c r="CD60" i="25" s="1"/>
  <c r="BQ59" i="25"/>
  <c r="BQ58" i="25"/>
  <c r="BQ57" i="25"/>
  <c r="CD57" i="25" s="1"/>
  <c r="BQ56" i="25"/>
  <c r="BQ55" i="25"/>
  <c r="BQ54" i="25"/>
  <c r="BQ53" i="25"/>
  <c r="CD53" i="25" s="1"/>
  <c r="BQ52" i="25"/>
  <c r="CD52" i="25" s="1"/>
  <c r="BQ51" i="25"/>
  <c r="BQ50" i="25"/>
  <c r="BQ49" i="25"/>
  <c r="BQ48" i="25"/>
  <c r="CD48" i="25" s="1"/>
  <c r="BQ47" i="25"/>
  <c r="BQ46" i="25"/>
  <c r="BQ45" i="25"/>
  <c r="CD45" i="25" s="1"/>
  <c r="BQ44" i="25"/>
  <c r="CD44" i="25" s="1"/>
  <c r="BQ43" i="25"/>
  <c r="BQ42" i="25"/>
  <c r="BQ41" i="25"/>
  <c r="BQ40" i="25"/>
  <c r="CD40" i="25" s="1"/>
  <c r="BQ30" i="25"/>
  <c r="BQ27" i="25"/>
  <c r="BQ24" i="25"/>
  <c r="BQ23" i="25" s="1"/>
  <c r="BQ19" i="25"/>
  <c r="BQ18" i="25" s="1"/>
  <c r="BQ16" i="25"/>
  <c r="BQ13" i="25"/>
  <c r="BQ12" i="25"/>
  <c r="CD12" i="25" s="1"/>
  <c r="BQ11" i="25"/>
  <c r="BQ8" i="25"/>
  <c r="BQ7" i="25"/>
  <c r="BQ6" i="25"/>
  <c r="BJ138" i="25"/>
  <c r="BT138" i="25" s="1"/>
  <c r="BJ134" i="25"/>
  <c r="BJ133" i="25"/>
  <c r="BJ132" i="25"/>
  <c r="BT132" i="25" s="1"/>
  <c r="BJ131" i="25"/>
  <c r="BT131" i="25" s="1"/>
  <c r="BJ130" i="25"/>
  <c r="BJ129" i="25"/>
  <c r="BJ128" i="25"/>
  <c r="BJ127" i="25"/>
  <c r="BT127" i="25" s="1"/>
  <c r="BJ126" i="25"/>
  <c r="BJ123" i="25"/>
  <c r="BJ122" i="25"/>
  <c r="BT122" i="25" s="1"/>
  <c r="BJ121" i="25"/>
  <c r="BT121" i="25" s="1"/>
  <c r="BJ120" i="25"/>
  <c r="BJ119" i="25"/>
  <c r="BJ118" i="25"/>
  <c r="BJ117" i="25"/>
  <c r="BT117" i="25" s="1"/>
  <c r="BJ111" i="25"/>
  <c r="BJ110" i="25"/>
  <c r="BJ106" i="25"/>
  <c r="BT106" i="25" s="1"/>
  <c r="BJ105" i="25"/>
  <c r="BT105" i="25" s="1"/>
  <c r="BJ102" i="25"/>
  <c r="BJ101" i="25"/>
  <c r="BJ100" i="25"/>
  <c r="BJ99" i="25"/>
  <c r="BT99" i="25" s="1"/>
  <c r="BJ98" i="25"/>
  <c r="BJ97" i="25"/>
  <c r="BJ96" i="25"/>
  <c r="BT96" i="25" s="1"/>
  <c r="BJ95" i="25"/>
  <c r="BJ94" i="25"/>
  <c r="BJ91" i="25"/>
  <c r="BT91" i="25" s="1"/>
  <c r="BJ90" i="25"/>
  <c r="BT90" i="25" s="1"/>
  <c r="BJ89" i="25"/>
  <c r="BJ88" i="25"/>
  <c r="BJ87" i="25"/>
  <c r="BT87" i="25" s="1"/>
  <c r="BJ86" i="25"/>
  <c r="BJ85" i="25"/>
  <c r="BJ84" i="25"/>
  <c r="BJ81" i="25"/>
  <c r="BJ80" i="25"/>
  <c r="BJ79" i="25"/>
  <c r="BT79" i="25" s="1"/>
  <c r="BJ78" i="25"/>
  <c r="BT78" i="25" s="1"/>
  <c r="BJ77" i="25"/>
  <c r="BT77" i="25" s="1"/>
  <c r="BJ76" i="25"/>
  <c r="BT76" i="25" s="1"/>
  <c r="BJ75" i="25"/>
  <c r="BJ74" i="25"/>
  <c r="BT74" i="25" s="1"/>
  <c r="BJ73" i="25"/>
  <c r="BJ72" i="25"/>
  <c r="BT72" i="25" s="1"/>
  <c r="BJ71" i="25"/>
  <c r="BT71" i="25" s="1"/>
  <c r="BJ70" i="25"/>
  <c r="BT70" i="25" s="1"/>
  <c r="BJ69" i="25"/>
  <c r="BT69" i="25" s="1"/>
  <c r="BJ65" i="25"/>
  <c r="BJ64" i="25"/>
  <c r="BT64" i="25" s="1"/>
  <c r="BJ63" i="25"/>
  <c r="BJ62" i="25"/>
  <c r="BJ61" i="25"/>
  <c r="BJ60" i="25"/>
  <c r="BT60" i="25" s="1"/>
  <c r="BJ59" i="25"/>
  <c r="BJ58" i="25"/>
  <c r="BJ57" i="25"/>
  <c r="BT57" i="25" s="1"/>
  <c r="BJ56" i="25"/>
  <c r="BT56" i="25" s="1"/>
  <c r="BJ55" i="25"/>
  <c r="BJ54" i="25"/>
  <c r="BJ53" i="25"/>
  <c r="BJ52" i="25"/>
  <c r="BT52" i="25" s="1"/>
  <c r="BJ51" i="25"/>
  <c r="BJ50" i="25"/>
  <c r="BJ49" i="25"/>
  <c r="BT49" i="25" s="1"/>
  <c r="BJ48" i="25"/>
  <c r="BJ47" i="25"/>
  <c r="BJ46" i="25"/>
  <c r="BJ45" i="25"/>
  <c r="BT45" i="25" s="1"/>
  <c r="BJ44" i="25"/>
  <c r="BT44" i="25" s="1"/>
  <c r="BJ43" i="25"/>
  <c r="BJ42" i="25"/>
  <c r="BJ41" i="25"/>
  <c r="BT41" i="25" s="1"/>
  <c r="BJ40" i="25"/>
  <c r="BT40" i="25" s="1"/>
  <c r="BJ30" i="25"/>
  <c r="BJ27" i="25"/>
  <c r="BJ24" i="25"/>
  <c r="BJ23" i="25" s="1"/>
  <c r="BJ19" i="25"/>
  <c r="BJ16" i="25"/>
  <c r="BJ13" i="25"/>
  <c r="BJ12" i="25"/>
  <c r="BT12" i="25" s="1"/>
  <c r="BJ11" i="25"/>
  <c r="BT11" i="25" s="1"/>
  <c r="BJ8" i="25"/>
  <c r="BJ7" i="25"/>
  <c r="BJ6" i="25"/>
  <c r="BC138" i="25"/>
  <c r="BM138" i="25" s="1"/>
  <c r="BC134" i="25"/>
  <c r="BC133" i="25"/>
  <c r="BC132" i="25"/>
  <c r="BM132" i="25" s="1"/>
  <c r="BC131" i="25"/>
  <c r="BM131" i="25" s="1"/>
  <c r="BC130" i="25"/>
  <c r="BC129" i="25"/>
  <c r="BC128" i="25"/>
  <c r="BC127" i="25"/>
  <c r="BM127" i="25" s="1"/>
  <c r="BC126" i="25"/>
  <c r="BC123" i="25"/>
  <c r="BC122" i="25"/>
  <c r="BC121" i="25"/>
  <c r="BM121" i="25" s="1"/>
  <c r="BC120" i="25"/>
  <c r="BC119" i="25"/>
  <c r="BC118" i="25"/>
  <c r="BC117" i="25"/>
  <c r="BC111" i="25"/>
  <c r="BC110" i="25"/>
  <c r="BM110" i="25" s="1"/>
  <c r="BC106" i="25"/>
  <c r="BC105" i="25"/>
  <c r="BM105" i="25" s="1"/>
  <c r="BC102" i="25"/>
  <c r="BC101" i="25"/>
  <c r="BC100" i="25"/>
  <c r="BC99" i="25"/>
  <c r="BM99" i="25" s="1"/>
  <c r="BC98" i="25"/>
  <c r="BC97" i="25"/>
  <c r="BC96" i="25"/>
  <c r="BC95" i="25"/>
  <c r="BM95" i="25" s="1"/>
  <c r="BC94" i="25"/>
  <c r="BC91" i="25"/>
  <c r="BC90" i="25"/>
  <c r="BM90" i="25" s="1"/>
  <c r="BC89" i="25"/>
  <c r="BC88" i="25"/>
  <c r="BC87" i="25"/>
  <c r="BM87" i="25" s="1"/>
  <c r="BC86" i="25"/>
  <c r="BM86" i="25" s="1"/>
  <c r="BC85" i="25"/>
  <c r="BC84" i="25"/>
  <c r="BC81" i="25"/>
  <c r="BM81" i="25" s="1"/>
  <c r="BC80" i="25"/>
  <c r="BC79" i="25"/>
  <c r="BM79" i="25" s="1"/>
  <c r="BC78" i="25"/>
  <c r="BM78" i="25" s="1"/>
  <c r="BC77" i="25"/>
  <c r="BC76" i="25"/>
  <c r="BC75" i="25"/>
  <c r="BC74" i="25"/>
  <c r="BM74" i="25" s="1"/>
  <c r="BC73" i="25"/>
  <c r="BM73" i="25" s="1"/>
  <c r="BC72" i="25"/>
  <c r="BC71" i="25"/>
  <c r="BM71" i="25" s="1"/>
  <c r="BC70" i="25"/>
  <c r="BC69" i="25"/>
  <c r="BC65" i="25"/>
  <c r="BC64" i="25"/>
  <c r="BM64" i="25" s="1"/>
  <c r="BC63" i="25"/>
  <c r="BC62" i="25"/>
  <c r="BC61" i="25"/>
  <c r="BC60" i="25"/>
  <c r="BC59" i="25"/>
  <c r="BC58" i="25"/>
  <c r="BC57" i="25"/>
  <c r="BM57" i="25" s="1"/>
  <c r="BC56" i="25"/>
  <c r="BM56" i="25" s="1"/>
  <c r="BC55" i="25"/>
  <c r="BC54" i="25"/>
  <c r="BC53" i="25"/>
  <c r="BC52" i="25"/>
  <c r="BM52" i="25" s="1"/>
  <c r="BC51" i="25"/>
  <c r="BC50" i="25"/>
  <c r="BC49" i="25"/>
  <c r="BM49" i="25" s="1"/>
  <c r="BC48" i="25"/>
  <c r="BC47" i="25"/>
  <c r="BC46" i="25"/>
  <c r="BC45" i="25"/>
  <c r="BC44" i="25"/>
  <c r="BM44" i="25" s="1"/>
  <c r="BC43" i="25"/>
  <c r="BC42" i="25"/>
  <c r="BC41" i="25"/>
  <c r="BM41" i="25" s="1"/>
  <c r="BC40" i="25"/>
  <c r="BC30" i="25"/>
  <c r="BC29" i="25" s="1"/>
  <c r="BC27" i="25"/>
  <c r="BC24" i="25"/>
  <c r="BC19" i="25"/>
  <c r="BC16" i="25"/>
  <c r="BC13" i="25"/>
  <c r="BC12" i="25"/>
  <c r="BC11" i="25"/>
  <c r="BM11" i="25" s="1"/>
  <c r="BC8" i="25"/>
  <c r="BC7" i="25"/>
  <c r="BC6" i="25"/>
  <c r="BC5" i="25" s="1"/>
  <c r="AM138" i="25"/>
  <c r="AM134" i="25"/>
  <c r="AM133" i="25"/>
  <c r="AM132" i="25"/>
  <c r="BF132" i="25" s="1"/>
  <c r="AM131" i="25"/>
  <c r="BF131" i="25" s="1"/>
  <c r="AM130" i="25"/>
  <c r="AM129" i="25"/>
  <c r="AM128" i="25"/>
  <c r="BF128" i="25" s="1"/>
  <c r="AM127" i="25"/>
  <c r="AM126" i="25"/>
  <c r="AM123" i="25"/>
  <c r="AM122" i="25"/>
  <c r="AM121" i="25"/>
  <c r="BF121" i="25" s="1"/>
  <c r="AM120" i="25"/>
  <c r="AM119" i="25"/>
  <c r="AM118" i="25"/>
  <c r="AM117" i="25"/>
  <c r="AM111" i="25"/>
  <c r="AM110" i="25"/>
  <c r="BF110" i="25" s="1"/>
  <c r="AM106" i="25"/>
  <c r="AM105" i="25"/>
  <c r="BF105" i="25" s="1"/>
  <c r="AM102" i="25"/>
  <c r="AM101" i="25"/>
  <c r="AM100" i="25"/>
  <c r="BF100" i="25" s="1"/>
  <c r="AM99" i="25"/>
  <c r="BF99" i="25" s="1"/>
  <c r="AM98" i="25"/>
  <c r="AM97" i="25"/>
  <c r="BF97" i="25" s="1"/>
  <c r="AM96" i="25"/>
  <c r="AM95" i="25"/>
  <c r="AM94" i="25"/>
  <c r="AM91" i="25"/>
  <c r="AM90" i="25"/>
  <c r="BF90" i="25" s="1"/>
  <c r="AM89" i="25"/>
  <c r="AM88" i="25"/>
  <c r="AM87" i="25"/>
  <c r="BF87" i="25" s="1"/>
  <c r="AM86" i="25"/>
  <c r="AM85" i="25"/>
  <c r="AM84" i="25"/>
  <c r="AM81" i="25"/>
  <c r="BF81" i="25" s="1"/>
  <c r="AM80" i="25"/>
  <c r="AM79" i="25"/>
  <c r="BF79" i="25" s="1"/>
  <c r="AM78" i="25"/>
  <c r="AM77" i="25"/>
  <c r="AM76" i="25"/>
  <c r="BF76" i="25" s="1"/>
  <c r="AM75" i="25"/>
  <c r="AM74" i="25"/>
  <c r="BF74" i="25" s="1"/>
  <c r="AM73" i="25"/>
  <c r="BF73" i="25" s="1"/>
  <c r="AM72" i="25"/>
  <c r="BF72" i="25" s="1"/>
  <c r="AM71" i="25"/>
  <c r="AM70" i="25"/>
  <c r="BF70" i="25" s="1"/>
  <c r="AM69" i="25"/>
  <c r="AM65" i="25"/>
  <c r="AM64" i="25"/>
  <c r="BF64" i="25" s="1"/>
  <c r="AM63" i="25"/>
  <c r="AM62" i="25"/>
  <c r="AM61" i="25"/>
  <c r="BF61" i="25" s="1"/>
  <c r="AM60" i="25"/>
  <c r="AM59" i="25"/>
  <c r="AM58" i="25"/>
  <c r="AM57" i="25"/>
  <c r="BF57" i="25" s="1"/>
  <c r="AM56" i="25"/>
  <c r="AM55" i="25"/>
  <c r="AM54" i="25"/>
  <c r="AM53" i="25"/>
  <c r="BF53" i="25" s="1"/>
  <c r="AM52" i="25"/>
  <c r="BF52" i="25" s="1"/>
  <c r="AM51" i="25"/>
  <c r="AM50" i="25"/>
  <c r="AM49" i="25"/>
  <c r="AM48" i="25"/>
  <c r="AM47" i="25"/>
  <c r="AM46" i="25"/>
  <c r="AM45" i="25"/>
  <c r="BF45" i="25" s="1"/>
  <c r="AM44" i="25"/>
  <c r="AM43" i="25"/>
  <c r="AM42" i="25"/>
  <c r="AM41" i="25"/>
  <c r="AM40" i="25"/>
  <c r="AM30" i="25"/>
  <c r="AM27" i="25"/>
  <c r="AM24" i="25"/>
  <c r="AM19" i="25"/>
  <c r="AM16" i="25"/>
  <c r="AM13" i="25"/>
  <c r="AM12" i="25"/>
  <c r="AM11" i="25"/>
  <c r="AM8" i="25"/>
  <c r="AM7" i="25"/>
  <c r="BF7" i="25" s="1"/>
  <c r="AM6" i="25"/>
  <c r="AM5" i="25" s="1"/>
  <c r="BF5" i="25" s="1"/>
  <c r="CO93" i="25"/>
  <c r="CO29" i="25"/>
  <c r="CO26" i="25"/>
  <c r="CO15" i="25"/>
  <c r="CR134" i="25"/>
  <c r="CR130" i="25"/>
  <c r="CR102" i="25"/>
  <c r="CR98" i="25"/>
  <c r="CK89" i="25"/>
  <c r="CR62" i="25"/>
  <c r="CR58" i="25"/>
  <c r="CR54" i="25"/>
  <c r="CR50" i="25"/>
  <c r="CR46" i="25"/>
  <c r="CH29" i="25"/>
  <c r="CH26" i="25"/>
  <c r="CH15" i="25"/>
  <c r="CI30" i="25" s="1"/>
  <c r="CA29" i="25"/>
  <c r="CA26" i="25"/>
  <c r="CA23" i="25"/>
  <c r="BQ29" i="25"/>
  <c r="BQ26" i="25"/>
  <c r="CD26" i="25" s="1"/>
  <c r="BQ15" i="25"/>
  <c r="CD13" i="25"/>
  <c r="BT62" i="25"/>
  <c r="BT58" i="25"/>
  <c r="BT54" i="25"/>
  <c r="BT50" i="25"/>
  <c r="BT46" i="25"/>
  <c r="BT42" i="25"/>
  <c r="BJ29" i="25"/>
  <c r="BJ26" i="25"/>
  <c r="BJ15" i="25"/>
  <c r="BK30" i="25" s="1"/>
  <c r="BC26" i="25"/>
  <c r="BC15" i="25"/>
  <c r="BD30" i="25" s="1"/>
  <c r="AM29" i="25"/>
  <c r="AM26" i="25"/>
  <c r="AM15" i="25"/>
  <c r="AF138" i="25"/>
  <c r="AF134" i="25"/>
  <c r="AF133" i="25"/>
  <c r="AF132" i="25"/>
  <c r="AF131" i="25"/>
  <c r="AF130" i="25"/>
  <c r="AF129" i="25"/>
  <c r="AF128" i="25"/>
  <c r="AF127" i="25"/>
  <c r="AF126" i="25"/>
  <c r="AF123" i="25"/>
  <c r="AF122" i="25"/>
  <c r="AF121" i="25"/>
  <c r="AF120" i="25"/>
  <c r="AP120" i="25" s="1"/>
  <c r="AF119" i="25"/>
  <c r="AP119" i="25" s="1"/>
  <c r="AF118" i="25"/>
  <c r="AF117" i="25"/>
  <c r="AF111" i="25"/>
  <c r="AP111" i="25" s="1"/>
  <c r="AF110" i="25"/>
  <c r="AF106" i="25"/>
  <c r="AF105" i="25"/>
  <c r="AF102" i="25"/>
  <c r="AP102" i="25" s="1"/>
  <c r="AF101" i="25"/>
  <c r="AF100" i="25"/>
  <c r="AF99" i="25"/>
  <c r="AF98" i="25"/>
  <c r="AF97" i="25"/>
  <c r="AF96" i="25"/>
  <c r="AF95" i="25"/>
  <c r="AF94" i="25"/>
  <c r="AF91" i="25"/>
  <c r="AF90" i="25"/>
  <c r="AF89" i="25"/>
  <c r="AF88" i="25"/>
  <c r="AF87" i="25"/>
  <c r="AF86" i="25"/>
  <c r="AF85" i="25"/>
  <c r="AF84" i="25"/>
  <c r="AF81" i="25"/>
  <c r="AF80" i="25"/>
  <c r="AF79" i="25"/>
  <c r="AF78" i="25"/>
  <c r="AF77" i="25"/>
  <c r="AF76" i="25"/>
  <c r="AF75" i="25"/>
  <c r="AF74" i="25"/>
  <c r="AF73" i="25"/>
  <c r="AF72" i="25"/>
  <c r="AF71" i="25"/>
  <c r="AF70" i="25"/>
  <c r="AF69" i="25"/>
  <c r="AF65" i="25"/>
  <c r="AF64" i="25"/>
  <c r="AF63" i="25"/>
  <c r="AF62" i="25"/>
  <c r="AF61" i="25"/>
  <c r="AF60" i="25"/>
  <c r="AF59" i="25"/>
  <c r="AP59" i="25" s="1"/>
  <c r="AF58" i="25"/>
  <c r="AP58" i="25" s="1"/>
  <c r="AF57" i="25"/>
  <c r="AF56" i="25"/>
  <c r="AF55" i="25"/>
  <c r="AP55" i="25" s="1"/>
  <c r="AF54" i="25"/>
  <c r="AP54" i="25" s="1"/>
  <c r="AF53" i="25"/>
  <c r="AF52" i="25"/>
  <c r="AF51" i="25"/>
  <c r="AP51" i="25" s="1"/>
  <c r="AF50" i="25"/>
  <c r="AP50" i="25" s="1"/>
  <c r="AF49" i="25"/>
  <c r="AF48" i="25"/>
  <c r="AF47" i="25"/>
  <c r="AF46" i="25"/>
  <c r="AF45" i="25"/>
  <c r="AF44" i="25"/>
  <c r="AF43" i="25"/>
  <c r="AP43" i="25" s="1"/>
  <c r="AF42" i="25"/>
  <c r="AP42" i="25" s="1"/>
  <c r="AF41" i="25"/>
  <c r="AF40" i="25"/>
  <c r="AF30" i="25"/>
  <c r="AP30" i="25" s="1"/>
  <c r="AF27" i="25"/>
  <c r="AP27" i="25" s="1"/>
  <c r="AF24" i="25"/>
  <c r="AF19" i="25"/>
  <c r="AF16" i="25"/>
  <c r="AF15" i="25" s="1"/>
  <c r="AF13" i="25"/>
  <c r="AP13" i="25" s="1"/>
  <c r="AF12" i="25"/>
  <c r="AF11" i="25"/>
  <c r="AF8" i="25"/>
  <c r="AF7" i="25"/>
  <c r="AF6" i="25"/>
  <c r="AF18" i="25"/>
  <c r="Y138" i="25"/>
  <c r="Y134" i="25"/>
  <c r="Y133" i="25"/>
  <c r="Y132" i="25"/>
  <c r="Y131" i="25"/>
  <c r="Y130" i="25"/>
  <c r="Y129" i="25"/>
  <c r="Y128" i="25"/>
  <c r="Y127" i="25"/>
  <c r="AI127" i="25" s="1"/>
  <c r="Y126" i="25"/>
  <c r="Y123" i="25"/>
  <c r="Y122" i="25"/>
  <c r="Y121" i="25"/>
  <c r="Y120" i="25"/>
  <c r="Y119" i="25"/>
  <c r="Y118" i="25"/>
  <c r="Y117" i="25"/>
  <c r="Y111" i="25"/>
  <c r="Y110" i="25"/>
  <c r="Y106" i="25"/>
  <c r="Y105" i="25"/>
  <c r="AI105" i="25" s="1"/>
  <c r="Y102" i="25"/>
  <c r="Y101" i="25"/>
  <c r="Y100" i="25"/>
  <c r="Y99" i="25"/>
  <c r="Y98" i="25"/>
  <c r="Y97" i="25"/>
  <c r="Y96" i="25"/>
  <c r="Y95" i="25"/>
  <c r="Y94" i="25"/>
  <c r="Y91" i="25"/>
  <c r="Y90" i="25"/>
  <c r="Y89" i="25"/>
  <c r="Y88" i="25"/>
  <c r="Y87" i="25"/>
  <c r="Y86" i="25"/>
  <c r="Y85" i="25"/>
  <c r="Y84" i="25"/>
  <c r="Y81" i="25"/>
  <c r="Y80" i="25"/>
  <c r="Y79" i="25"/>
  <c r="Y78" i="25"/>
  <c r="Y77" i="25"/>
  <c r="Y76" i="25"/>
  <c r="Y75" i="25"/>
  <c r="Y74" i="25"/>
  <c r="Y73" i="25"/>
  <c r="Y72" i="25"/>
  <c r="Y71" i="25"/>
  <c r="Y70" i="25"/>
  <c r="Y69" i="25"/>
  <c r="Y65" i="25"/>
  <c r="Y64" i="25"/>
  <c r="AI64" i="25" s="1"/>
  <c r="Y63" i="25"/>
  <c r="Y62" i="25"/>
  <c r="Y61" i="25"/>
  <c r="Y60" i="25"/>
  <c r="AI60" i="25" s="1"/>
  <c r="Y59" i="25"/>
  <c r="Y58" i="25"/>
  <c r="Y57" i="25"/>
  <c r="Y56" i="25"/>
  <c r="Y55" i="25"/>
  <c r="Y54" i="25"/>
  <c r="Y53" i="25"/>
  <c r="Y52" i="25"/>
  <c r="AI52" i="25" s="1"/>
  <c r="Y51" i="25"/>
  <c r="Y50" i="25"/>
  <c r="Y49" i="25"/>
  <c r="Y48" i="25"/>
  <c r="AI48" i="25" s="1"/>
  <c r="Y47" i="25"/>
  <c r="Y46" i="25"/>
  <c r="Y45" i="25"/>
  <c r="Y44" i="25"/>
  <c r="AI44" i="25" s="1"/>
  <c r="Y43" i="25"/>
  <c r="Y42" i="25"/>
  <c r="Y41" i="25"/>
  <c r="Y40" i="25"/>
  <c r="Y30" i="25"/>
  <c r="Y27" i="25"/>
  <c r="Y26" i="25" s="1"/>
  <c r="Y24" i="25"/>
  <c r="Y19" i="25"/>
  <c r="AI19" i="25" s="1"/>
  <c r="Y16" i="25"/>
  <c r="Y15" i="25" s="1"/>
  <c r="Y13" i="25"/>
  <c r="Y12" i="25"/>
  <c r="Y11" i="25"/>
  <c r="Y8" i="25"/>
  <c r="Y7" i="25"/>
  <c r="Y6" i="25"/>
  <c r="Y18" i="25"/>
  <c r="CX115" i="25"/>
  <c r="CX37" i="25"/>
  <c r="CR136" i="25"/>
  <c r="CR135" i="25"/>
  <c r="CR133" i="25"/>
  <c r="CR129" i="25"/>
  <c r="CR123" i="25"/>
  <c r="CR120" i="25"/>
  <c r="CR119" i="25"/>
  <c r="CR115" i="25"/>
  <c r="CR111" i="25"/>
  <c r="CR110" i="25"/>
  <c r="CR108" i="25"/>
  <c r="CR107" i="25"/>
  <c r="CR103" i="25"/>
  <c r="CR101" i="25"/>
  <c r="CR97" i="25"/>
  <c r="CR92" i="25"/>
  <c r="CR91" i="25"/>
  <c r="CR88" i="25"/>
  <c r="CR87" i="25"/>
  <c r="CR84" i="25"/>
  <c r="CR82" i="25"/>
  <c r="CR81" i="25"/>
  <c r="CR77" i="25"/>
  <c r="CR73" i="25"/>
  <c r="CR69" i="25"/>
  <c r="CR67" i="25"/>
  <c r="CR66" i="25"/>
  <c r="CR63" i="25"/>
  <c r="CR59" i="25"/>
  <c r="CR55" i="25"/>
  <c r="CR51" i="25"/>
  <c r="CR47" i="25"/>
  <c r="CR43" i="25"/>
  <c r="CR37" i="25"/>
  <c r="CR32" i="25"/>
  <c r="CR31" i="25"/>
  <c r="CR30" i="25"/>
  <c r="CR28" i="25"/>
  <c r="CR27" i="25"/>
  <c r="CR25" i="25"/>
  <c r="CR21" i="25"/>
  <c r="CR20" i="25"/>
  <c r="CR17" i="25"/>
  <c r="CR16" i="25"/>
  <c r="CR14" i="25"/>
  <c r="CR13" i="25"/>
  <c r="CR9" i="25"/>
  <c r="CR7" i="25"/>
  <c r="CK136" i="25"/>
  <c r="CK135" i="25"/>
  <c r="CK133" i="25"/>
  <c r="CK129" i="25"/>
  <c r="CK123" i="25"/>
  <c r="CK120" i="25"/>
  <c r="CK119" i="25"/>
  <c r="CK115" i="25"/>
  <c r="CK111" i="25"/>
  <c r="CK108" i="25"/>
  <c r="CK107" i="25"/>
  <c r="CK103" i="25"/>
  <c r="CK101" i="25"/>
  <c r="CK97" i="25"/>
  <c r="CK92" i="25"/>
  <c r="CK91" i="25"/>
  <c r="CK88" i="25"/>
  <c r="CK84" i="25"/>
  <c r="CK82" i="25"/>
  <c r="CK81" i="25"/>
  <c r="CK73" i="25"/>
  <c r="CK67" i="25"/>
  <c r="CK66" i="25"/>
  <c r="CK59" i="25"/>
  <c r="CK55" i="25"/>
  <c r="CK47" i="25"/>
  <c r="CK43" i="25"/>
  <c r="CK37" i="25"/>
  <c r="CK32" i="25"/>
  <c r="CK31" i="25"/>
  <c r="CK30" i="25"/>
  <c r="CK28" i="25"/>
  <c r="CK25" i="25"/>
  <c r="CK21" i="25"/>
  <c r="CK20" i="25"/>
  <c r="CK17" i="25"/>
  <c r="CK16" i="25"/>
  <c r="CK14" i="25"/>
  <c r="CK9" i="25"/>
  <c r="CD136" i="25"/>
  <c r="CD135" i="25"/>
  <c r="CD133" i="25"/>
  <c r="CD129" i="25"/>
  <c r="CD123" i="25"/>
  <c r="CD120" i="25"/>
  <c r="CD119" i="25"/>
  <c r="CD111" i="25"/>
  <c r="CD108" i="25"/>
  <c r="CD107" i="25"/>
  <c r="CD103" i="25"/>
  <c r="CD101" i="25"/>
  <c r="CD97" i="25"/>
  <c r="CD92" i="25"/>
  <c r="CD88" i="25"/>
  <c r="CD84" i="25"/>
  <c r="CD82" i="25"/>
  <c r="CD67" i="25"/>
  <c r="CD66" i="25"/>
  <c r="CD59" i="25"/>
  <c r="CD55" i="25"/>
  <c r="CD51" i="25"/>
  <c r="CD43" i="25"/>
  <c r="CD32" i="25"/>
  <c r="CD31" i="25"/>
  <c r="CD28" i="25"/>
  <c r="CD27" i="25"/>
  <c r="CD25" i="25"/>
  <c r="CD21" i="25"/>
  <c r="CD20" i="25"/>
  <c r="CD17" i="25"/>
  <c r="CD14" i="25"/>
  <c r="CD9" i="25"/>
  <c r="CD7" i="25"/>
  <c r="BZ115" i="25"/>
  <c r="BZ37" i="25"/>
  <c r="BT136" i="25"/>
  <c r="BT135" i="25"/>
  <c r="BT133" i="25"/>
  <c r="BT129" i="25"/>
  <c r="BT123" i="25"/>
  <c r="BT120" i="25"/>
  <c r="BT119" i="25"/>
  <c r="BT115" i="25"/>
  <c r="BT111" i="25"/>
  <c r="BT110" i="25"/>
  <c r="BT108" i="25"/>
  <c r="BT107" i="25"/>
  <c r="BT103" i="25"/>
  <c r="BT101" i="25"/>
  <c r="BT97" i="25"/>
  <c r="BT92" i="25"/>
  <c r="BT88" i="25"/>
  <c r="BT84" i="25"/>
  <c r="BT82" i="25"/>
  <c r="BT81" i="25"/>
  <c r="BT73" i="25"/>
  <c r="BT67" i="25"/>
  <c r="BT66" i="25"/>
  <c r="BT63" i="25"/>
  <c r="BT59" i="25"/>
  <c r="BT55" i="25"/>
  <c r="BT51" i="25"/>
  <c r="BT47" i="25"/>
  <c r="BT43" i="25"/>
  <c r="BT37" i="25"/>
  <c r="BT32" i="25"/>
  <c r="BT31" i="25"/>
  <c r="BT30" i="25"/>
  <c r="BT28" i="25"/>
  <c r="BT27" i="25"/>
  <c r="BT25" i="25"/>
  <c r="BT21" i="25"/>
  <c r="BT20" i="25"/>
  <c r="BT17" i="25"/>
  <c r="BT16" i="25"/>
  <c r="BT14" i="25"/>
  <c r="BT9" i="25"/>
  <c r="BT7" i="25"/>
  <c r="BM136" i="25"/>
  <c r="BM135" i="25"/>
  <c r="BM133" i="25"/>
  <c r="BM129" i="25"/>
  <c r="BM123" i="25"/>
  <c r="BM120" i="25"/>
  <c r="BM119" i="25"/>
  <c r="BM115" i="25"/>
  <c r="BM111" i="25"/>
  <c r="BM108" i="25"/>
  <c r="BM107" i="25"/>
  <c r="BM103" i="25"/>
  <c r="BM101" i="25"/>
  <c r="BM97" i="25"/>
  <c r="BM92" i="25"/>
  <c r="BM91" i="25"/>
  <c r="BM88" i="25"/>
  <c r="BM84" i="25"/>
  <c r="BM82" i="25"/>
  <c r="BM77" i="25"/>
  <c r="BM70" i="25"/>
  <c r="BM69" i="25"/>
  <c r="BM67" i="25"/>
  <c r="BM66" i="25"/>
  <c r="BM63" i="25"/>
  <c r="BM59" i="25"/>
  <c r="BM55" i="25"/>
  <c r="BM51" i="25"/>
  <c r="BM47" i="25"/>
  <c r="BM43" i="25"/>
  <c r="BM37" i="25"/>
  <c r="BM32" i="25"/>
  <c r="BM31" i="25"/>
  <c r="BM30" i="25"/>
  <c r="BM28" i="25"/>
  <c r="BM27" i="25"/>
  <c r="BM25" i="25"/>
  <c r="BM21" i="25"/>
  <c r="BM20" i="25"/>
  <c r="BM17" i="25"/>
  <c r="BM16" i="25"/>
  <c r="BM14" i="25"/>
  <c r="BM9" i="25"/>
  <c r="BM7" i="25"/>
  <c r="BF136" i="25"/>
  <c r="BF135" i="25"/>
  <c r="BF133" i="25"/>
  <c r="BF129" i="25"/>
  <c r="BF123" i="25"/>
  <c r="BF120" i="25"/>
  <c r="BF119" i="25"/>
  <c r="BF111" i="25"/>
  <c r="BF108" i="25"/>
  <c r="BF107" i="25"/>
  <c r="BF103" i="25"/>
  <c r="BF101" i="25"/>
  <c r="BF92" i="25"/>
  <c r="BF91" i="25"/>
  <c r="BF88" i="25"/>
  <c r="BF84" i="25"/>
  <c r="BF82" i="25"/>
  <c r="BF78" i="25"/>
  <c r="BF77" i="25"/>
  <c r="BF69" i="25"/>
  <c r="BF67" i="25"/>
  <c r="BF66" i="25"/>
  <c r="BF63" i="25"/>
  <c r="BF59" i="25"/>
  <c r="BF55" i="25"/>
  <c r="BF51" i="25"/>
  <c r="BF47" i="25"/>
  <c r="BF43" i="25"/>
  <c r="BF32" i="25"/>
  <c r="BF31" i="25"/>
  <c r="BF30" i="25"/>
  <c r="BF28" i="25"/>
  <c r="BF27" i="25"/>
  <c r="BF25" i="25"/>
  <c r="BF21" i="25"/>
  <c r="BF20" i="25"/>
  <c r="BF17" i="25"/>
  <c r="BF16" i="25"/>
  <c r="BF14" i="25"/>
  <c r="BF13" i="25"/>
  <c r="BF9" i="25"/>
  <c r="BF8" i="25"/>
  <c r="BB138" i="25"/>
  <c r="BB103" i="25"/>
  <c r="BB32" i="25"/>
  <c r="AP136" i="25"/>
  <c r="AP135" i="25"/>
  <c r="AP134" i="25"/>
  <c r="AP115" i="25"/>
  <c r="AP108" i="25"/>
  <c r="AP107" i="25"/>
  <c r="AP103" i="25"/>
  <c r="AP92" i="25"/>
  <c r="AP82" i="25"/>
  <c r="AP67" i="25"/>
  <c r="AP66" i="25"/>
  <c r="AP37" i="25"/>
  <c r="AP32" i="25"/>
  <c r="AP31" i="25"/>
  <c r="AP28" i="25"/>
  <c r="AP25" i="25"/>
  <c r="AP21" i="25"/>
  <c r="AP20" i="25"/>
  <c r="AP17" i="25"/>
  <c r="AP14" i="25"/>
  <c r="AP9" i="25"/>
  <c r="AI136" i="25"/>
  <c r="AI135" i="25"/>
  <c r="AI115" i="25"/>
  <c r="AI108" i="25"/>
  <c r="AI107" i="25"/>
  <c r="AI103" i="25"/>
  <c r="AI95" i="25"/>
  <c r="AI92" i="25"/>
  <c r="AI82" i="25"/>
  <c r="AI67" i="25"/>
  <c r="AI66" i="25"/>
  <c r="AI37" i="25"/>
  <c r="AI32" i="25"/>
  <c r="AI31" i="25"/>
  <c r="AI28" i="25"/>
  <c r="AI25" i="25"/>
  <c r="AI21" i="25"/>
  <c r="AI20" i="25"/>
  <c r="AI17" i="25"/>
  <c r="AI14" i="25"/>
  <c r="AI9" i="25"/>
  <c r="AB136" i="25"/>
  <c r="AB135" i="25"/>
  <c r="AB108" i="25"/>
  <c r="AB107" i="25"/>
  <c r="AB103" i="25"/>
  <c r="AB92" i="25"/>
  <c r="AB82" i="25"/>
  <c r="AB67" i="25"/>
  <c r="AB66" i="25"/>
  <c r="AB32" i="25"/>
  <c r="AB31" i="25"/>
  <c r="AB28" i="25"/>
  <c r="AB25" i="25"/>
  <c r="AB21" i="25"/>
  <c r="AB20" i="25"/>
  <c r="AB17" i="25"/>
  <c r="AB14" i="25"/>
  <c r="AB9" i="25"/>
  <c r="X136" i="25"/>
  <c r="X135" i="25"/>
  <c r="X108" i="25"/>
  <c r="X107" i="25"/>
  <c r="X103" i="25"/>
  <c r="X92" i="25"/>
  <c r="X82" i="25"/>
  <c r="X67" i="25"/>
  <c r="X32" i="25"/>
  <c r="X31" i="25"/>
  <c r="X28" i="25"/>
  <c r="X25" i="25"/>
  <c r="X21" i="25"/>
  <c r="X20" i="25"/>
  <c r="X17" i="25"/>
  <c r="X14" i="25"/>
  <c r="X9" i="25"/>
  <c r="R136" i="25"/>
  <c r="R135" i="25"/>
  <c r="R108" i="25"/>
  <c r="R107" i="25"/>
  <c r="R103" i="25"/>
  <c r="R92" i="25"/>
  <c r="R82" i="25"/>
  <c r="R67" i="25"/>
  <c r="R66" i="25"/>
  <c r="R31" i="25"/>
  <c r="R28" i="25"/>
  <c r="R25" i="25"/>
  <c r="R21" i="25"/>
  <c r="R20" i="25"/>
  <c r="R17" i="25"/>
  <c r="R14" i="25"/>
  <c r="R9" i="25"/>
  <c r="K136" i="25"/>
  <c r="K135" i="25"/>
  <c r="K108" i="25"/>
  <c r="K107" i="25"/>
  <c r="K103" i="25"/>
  <c r="K92" i="25"/>
  <c r="K82" i="25"/>
  <c r="K67" i="25"/>
  <c r="K66" i="25"/>
  <c r="K32" i="25"/>
  <c r="K31" i="25"/>
  <c r="K28" i="25"/>
  <c r="K25" i="25"/>
  <c r="K21" i="25"/>
  <c r="K20" i="25"/>
  <c r="K17" i="25"/>
  <c r="K14" i="25"/>
  <c r="K9" i="25"/>
  <c r="CO5" i="25" l="1"/>
  <c r="CR99" i="25"/>
  <c r="AI102" i="25"/>
  <c r="AI99" i="25"/>
  <c r="AP87" i="25"/>
  <c r="AP91" i="25"/>
  <c r="AP110" i="25"/>
  <c r="AI85" i="25"/>
  <c r="BQ10" i="25"/>
  <c r="BR27" i="25" s="1"/>
  <c r="AP126" i="25"/>
  <c r="AP130" i="25"/>
  <c r="CA5" i="25"/>
  <c r="AP94" i="25"/>
  <c r="AI84" i="25"/>
  <c r="AI73" i="25"/>
  <c r="AI81" i="25"/>
  <c r="AF5" i="25"/>
  <c r="AP5" i="25" s="1"/>
  <c r="Y5" i="25"/>
  <c r="BT6" i="25"/>
  <c r="BJ5" i="25"/>
  <c r="BM5" i="25" s="1"/>
  <c r="BQ5" i="25"/>
  <c r="BR23" i="25" s="1"/>
  <c r="CR6" i="25"/>
  <c r="CH5" i="25"/>
  <c r="CR5" i="25" s="1"/>
  <c r="AI13" i="25"/>
  <c r="AP78" i="25"/>
  <c r="CD56" i="25"/>
  <c r="CD91" i="25"/>
  <c r="CD47" i="25"/>
  <c r="CD30" i="25"/>
  <c r="CR44" i="25"/>
  <c r="CR138" i="25"/>
  <c r="CK64" i="25"/>
  <c r="CR76" i="25"/>
  <c r="CD16" i="25"/>
  <c r="CD63" i="25"/>
  <c r="CK138" i="25"/>
  <c r="CK48" i="25"/>
  <c r="CK40" i="25"/>
  <c r="CA93" i="25"/>
  <c r="CK95" i="25"/>
  <c r="CA116" i="25"/>
  <c r="CO116" i="25"/>
  <c r="CA104" i="25"/>
  <c r="CO104" i="25"/>
  <c r="CA83" i="25"/>
  <c r="CO83" i="25"/>
  <c r="CO68" i="25"/>
  <c r="CA39" i="25"/>
  <c r="CR41" i="25"/>
  <c r="CR57" i="25"/>
  <c r="CA125" i="25"/>
  <c r="CO125" i="25"/>
  <c r="AP138" i="25"/>
  <c r="AI87" i="25"/>
  <c r="AI91" i="25"/>
  <c r="AI110" i="25"/>
  <c r="AP73" i="25"/>
  <c r="AP77" i="25"/>
  <c r="AP81" i="25"/>
  <c r="AP74" i="25"/>
  <c r="AI50" i="25"/>
  <c r="AI58" i="25"/>
  <c r="CI29" i="25"/>
  <c r="CA10" i="25"/>
  <c r="CA34" i="25" s="1"/>
  <c r="CO10" i="25"/>
  <c r="CP26" i="25" s="1"/>
  <c r="BT95" i="25"/>
  <c r="BT75" i="25"/>
  <c r="BT65" i="25"/>
  <c r="BT48" i="25"/>
  <c r="BT128" i="25"/>
  <c r="BM117" i="25"/>
  <c r="BM96" i="25"/>
  <c r="BM75" i="25"/>
  <c r="BM65" i="25"/>
  <c r="BM60" i="25"/>
  <c r="BM53" i="25"/>
  <c r="BM48" i="25"/>
  <c r="BM24" i="25"/>
  <c r="BF75" i="25"/>
  <c r="BC39" i="25"/>
  <c r="BQ116" i="25"/>
  <c r="AP85" i="25"/>
  <c r="AP89" i="25"/>
  <c r="AP40" i="25"/>
  <c r="AP64" i="25"/>
  <c r="CO22" i="25"/>
  <c r="CA22" i="25"/>
  <c r="AI8" i="25"/>
  <c r="AI43" i="25"/>
  <c r="AI47" i="25"/>
  <c r="AI63" i="25"/>
  <c r="AI70" i="25"/>
  <c r="AI78" i="25"/>
  <c r="AI98" i="25"/>
  <c r="AG30" i="25"/>
  <c r="AI59" i="25"/>
  <c r="AI120" i="25"/>
  <c r="AP16" i="25"/>
  <c r="AP47" i="25"/>
  <c r="AP70" i="25"/>
  <c r="AP98" i="25"/>
  <c r="BF40" i="25"/>
  <c r="CD117" i="25"/>
  <c r="AI51" i="25"/>
  <c r="AI74" i="25"/>
  <c r="AI111" i="25"/>
  <c r="AI126" i="25"/>
  <c r="AI134" i="25"/>
  <c r="AF29" i="25"/>
  <c r="AP29" i="25" s="1"/>
  <c r="BC104" i="25"/>
  <c r="BQ39" i="25"/>
  <c r="BQ68" i="25"/>
  <c r="BQ93" i="25"/>
  <c r="CD93" i="25" s="1"/>
  <c r="BQ104" i="25"/>
  <c r="AP8" i="25"/>
  <c r="AP63" i="25"/>
  <c r="AP99" i="25"/>
  <c r="BM40" i="25"/>
  <c r="AI11" i="25"/>
  <c r="AI40" i="25"/>
  <c r="AI56" i="25"/>
  <c r="AI89" i="25"/>
  <c r="AI131" i="25"/>
  <c r="AI138" i="25"/>
  <c r="AF39" i="25"/>
  <c r="AP72" i="25"/>
  <c r="AP76" i="25"/>
  <c r="AP90" i="25"/>
  <c r="AF93" i="25"/>
  <c r="AP118" i="25"/>
  <c r="AP122" i="25"/>
  <c r="AF125" i="25"/>
  <c r="BF138" i="25"/>
  <c r="AI16" i="25"/>
  <c r="AI55" i="25"/>
  <c r="AI130" i="25"/>
  <c r="CD11" i="25"/>
  <c r="AI42" i="25"/>
  <c r="AI46" i="25"/>
  <c r="AI62" i="25"/>
  <c r="AI69" i="25"/>
  <c r="AI77" i="25"/>
  <c r="AI123" i="25"/>
  <c r="BF11" i="25"/>
  <c r="AP11" i="25"/>
  <c r="AM18" i="25"/>
  <c r="AP18" i="25" s="1"/>
  <c r="AP19" i="25"/>
  <c r="AP44" i="25"/>
  <c r="BF44" i="25"/>
  <c r="AP48" i="25"/>
  <c r="BF48" i="25"/>
  <c r="AP56" i="25"/>
  <c r="BF56" i="25"/>
  <c r="AP60" i="25"/>
  <c r="BF60" i="25"/>
  <c r="AM68" i="25"/>
  <c r="BF71" i="25"/>
  <c r="BF95" i="25"/>
  <c r="AP95" i="25"/>
  <c r="AM116" i="25"/>
  <c r="BF117" i="25"/>
  <c r="AP127" i="25"/>
  <c r="BF127" i="25"/>
  <c r="AP52" i="25"/>
  <c r="AP105" i="25"/>
  <c r="AP131" i="25"/>
  <c r="AP97" i="25"/>
  <c r="AI97" i="25"/>
  <c r="CD29" i="25"/>
  <c r="BT29" i="25"/>
  <c r="AP6" i="25"/>
  <c r="AM10" i="25"/>
  <c r="AN27" i="25" s="1"/>
  <c r="BF24" i="25"/>
  <c r="AM23" i="25"/>
  <c r="AM22" i="25" s="1"/>
  <c r="AM39" i="25"/>
  <c r="AP80" i="25"/>
  <c r="AP86" i="25"/>
  <c r="AM93" i="25"/>
  <c r="AM104" i="25"/>
  <c r="BF104" i="25" s="1"/>
  <c r="BF106" i="25"/>
  <c r="BM61" i="25"/>
  <c r="BM100" i="25"/>
  <c r="BQ22" i="25"/>
  <c r="BT80" i="25"/>
  <c r="AI27" i="25"/>
  <c r="AI54" i="25"/>
  <c r="AP46" i="25"/>
  <c r="AP62" i="25"/>
  <c r="AP69" i="25"/>
  <c r="AP123" i="25"/>
  <c r="Y29" i="25"/>
  <c r="Z29" i="25" s="1"/>
  <c r="AI30" i="25"/>
  <c r="AF26" i="25"/>
  <c r="AI26" i="25" s="1"/>
  <c r="AI119" i="25"/>
  <c r="Z8" i="25"/>
  <c r="Y10" i="25"/>
  <c r="Z27" i="25" s="1"/>
  <c r="AI72" i="25"/>
  <c r="AI76" i="25"/>
  <c r="AI80" i="25"/>
  <c r="Y83" i="25"/>
  <c r="AI90" i="25"/>
  <c r="AI96" i="25"/>
  <c r="Y125" i="25"/>
  <c r="AI132" i="25"/>
  <c r="AI18" i="25"/>
  <c r="BC68" i="25"/>
  <c r="BQ83" i="25"/>
  <c r="BQ125" i="25"/>
  <c r="CO39" i="25"/>
  <c r="CR23" i="25"/>
  <c r="CK6" i="25"/>
  <c r="CK12" i="25"/>
  <c r="CH35" i="25"/>
  <c r="CI35" i="25" s="1"/>
  <c r="CH104" i="25"/>
  <c r="CK29" i="25"/>
  <c r="CK45" i="25"/>
  <c r="CR24" i="25"/>
  <c r="CR29" i="25"/>
  <c r="CH68" i="25"/>
  <c r="CK61" i="25"/>
  <c r="CK100" i="25"/>
  <c r="CK106" i="25"/>
  <c r="CK128" i="25"/>
  <c r="CK72" i="25"/>
  <c r="CD49" i="25"/>
  <c r="CD128" i="25"/>
  <c r="CK41" i="25"/>
  <c r="CD65" i="25"/>
  <c r="CK23" i="25"/>
  <c r="CK86" i="25"/>
  <c r="CD24" i="25"/>
  <c r="CD6" i="25"/>
  <c r="CD106" i="25"/>
  <c r="BT53" i="25"/>
  <c r="CD41" i="25"/>
  <c r="CD96" i="25"/>
  <c r="BT86" i="25"/>
  <c r="CD23" i="25"/>
  <c r="BJ22" i="25"/>
  <c r="BT22" i="25" s="1"/>
  <c r="BT23" i="25"/>
  <c r="BT24" i="25"/>
  <c r="BJ10" i="25"/>
  <c r="BJ34" i="25" s="1"/>
  <c r="BJ68" i="25"/>
  <c r="BJ104" i="25"/>
  <c r="BT104" i="25" s="1"/>
  <c r="BM6" i="25"/>
  <c r="BM12" i="25"/>
  <c r="BM45" i="25"/>
  <c r="BT61" i="25"/>
  <c r="BT100" i="25"/>
  <c r="BJ39" i="25"/>
  <c r="BM106" i="25"/>
  <c r="BM128" i="25"/>
  <c r="BM29" i="25"/>
  <c r="BF29" i="25"/>
  <c r="BF6" i="25"/>
  <c r="BF49" i="25"/>
  <c r="BC23" i="25"/>
  <c r="BF65" i="25"/>
  <c r="BF12" i="25"/>
  <c r="BF96" i="25"/>
  <c r="AM83" i="25"/>
  <c r="AM125" i="25"/>
  <c r="AP96" i="25"/>
  <c r="AP128" i="25"/>
  <c r="BF41" i="25"/>
  <c r="BF80" i="25"/>
  <c r="BF86" i="25"/>
  <c r="CO35" i="25"/>
  <c r="CP35" i="25" s="1"/>
  <c r="CP30" i="25"/>
  <c r="CR15" i="25"/>
  <c r="CP29" i="25"/>
  <c r="CP8" i="25"/>
  <c r="CP24" i="25"/>
  <c r="CO33" i="25"/>
  <c r="CP33" i="25" s="1"/>
  <c r="CP23" i="25"/>
  <c r="CH83" i="25"/>
  <c r="CK85" i="25"/>
  <c r="CK122" i="25"/>
  <c r="CH22" i="25"/>
  <c r="CR26" i="25"/>
  <c r="CH39" i="25"/>
  <c r="CR42" i="25"/>
  <c r="CR8" i="25"/>
  <c r="CR85" i="25"/>
  <c r="CR89" i="25"/>
  <c r="CH18" i="25"/>
  <c r="CR18" i="25" s="1"/>
  <c r="CR19" i="25"/>
  <c r="CH125" i="25"/>
  <c r="CR126" i="25"/>
  <c r="CK13" i="25"/>
  <c r="CH10" i="25"/>
  <c r="CH93" i="25"/>
  <c r="CR94" i="25"/>
  <c r="CH116" i="25"/>
  <c r="CK42" i="25"/>
  <c r="CK46" i="25"/>
  <c r="CK50" i="25"/>
  <c r="CK54" i="25"/>
  <c r="CK58" i="25"/>
  <c r="CK62" i="25"/>
  <c r="CK98" i="25"/>
  <c r="CK102" i="25"/>
  <c r="CK130" i="25"/>
  <c r="CK134" i="25"/>
  <c r="CK8" i="25"/>
  <c r="CK26" i="25"/>
  <c r="CB26" i="25"/>
  <c r="CB24" i="25"/>
  <c r="CA35" i="25"/>
  <c r="CK15" i="25"/>
  <c r="CB30" i="25"/>
  <c r="CB29" i="25"/>
  <c r="CA68" i="25"/>
  <c r="CK94" i="25"/>
  <c r="CK118" i="25"/>
  <c r="CK126" i="25"/>
  <c r="CD8" i="25"/>
  <c r="CD98" i="25"/>
  <c r="CD102" i="25"/>
  <c r="CK19" i="25"/>
  <c r="CD18" i="25"/>
  <c r="CD89" i="25"/>
  <c r="CD130" i="25"/>
  <c r="CD134" i="25"/>
  <c r="CD42" i="25"/>
  <c r="CD46" i="25"/>
  <c r="CD50" i="25"/>
  <c r="CD54" i="25"/>
  <c r="CD58" i="25"/>
  <c r="CD62" i="25"/>
  <c r="CD72" i="25"/>
  <c r="CD76" i="25"/>
  <c r="CD80" i="25"/>
  <c r="BR30" i="25"/>
  <c r="BQ35" i="25"/>
  <c r="BR29" i="25"/>
  <c r="CD15" i="25"/>
  <c r="CD19" i="25"/>
  <c r="BT13" i="25"/>
  <c r="CD85" i="25"/>
  <c r="CD126" i="25"/>
  <c r="BT8" i="25"/>
  <c r="BT26" i="25"/>
  <c r="BT98" i="25"/>
  <c r="BT102" i="25"/>
  <c r="BT130" i="25"/>
  <c r="BT134" i="25"/>
  <c r="CD94" i="25"/>
  <c r="BT89" i="25"/>
  <c r="BJ93" i="25"/>
  <c r="BT94" i="25"/>
  <c r="BJ116" i="25"/>
  <c r="BT118" i="25"/>
  <c r="BJ83" i="25"/>
  <c r="BT85" i="25"/>
  <c r="BT15" i="25"/>
  <c r="BM15" i="25"/>
  <c r="BJ35" i="25"/>
  <c r="BK29" i="25"/>
  <c r="BJ125" i="25"/>
  <c r="BT126" i="25"/>
  <c r="BM72" i="25"/>
  <c r="BM76" i="25"/>
  <c r="BM80" i="25"/>
  <c r="BJ18" i="25"/>
  <c r="BT18" i="25" s="1"/>
  <c r="BT19" i="25"/>
  <c r="BM19" i="25"/>
  <c r="BM13" i="25"/>
  <c r="BM8" i="25"/>
  <c r="BM26" i="25"/>
  <c r="BC93" i="25"/>
  <c r="BM94" i="25"/>
  <c r="BF94" i="25"/>
  <c r="BM98" i="25"/>
  <c r="BF98" i="25"/>
  <c r="BM102" i="25"/>
  <c r="BF102" i="25"/>
  <c r="BM122" i="25"/>
  <c r="BF122" i="25"/>
  <c r="BD8" i="25"/>
  <c r="BD29" i="25"/>
  <c r="BC35" i="25"/>
  <c r="BM42" i="25"/>
  <c r="BF42" i="25"/>
  <c r="BM46" i="25"/>
  <c r="BF46" i="25"/>
  <c r="BM50" i="25"/>
  <c r="BF50" i="25"/>
  <c r="BM54" i="25"/>
  <c r="BF54" i="25"/>
  <c r="BM58" i="25"/>
  <c r="BF58" i="25"/>
  <c r="BM62" i="25"/>
  <c r="BF62" i="25"/>
  <c r="BC125" i="25"/>
  <c r="BM126" i="25"/>
  <c r="BF126" i="25"/>
  <c r="BM130" i="25"/>
  <c r="BF130" i="25"/>
  <c r="BM134" i="25"/>
  <c r="BF134" i="25"/>
  <c r="BD23" i="25"/>
  <c r="BM118" i="25"/>
  <c r="BF118" i="25"/>
  <c r="BC116" i="25"/>
  <c r="BD24" i="25"/>
  <c r="BC83" i="25"/>
  <c r="BM85" i="25"/>
  <c r="BF85" i="25"/>
  <c r="BM89" i="25"/>
  <c r="BF89" i="25"/>
  <c r="BC10" i="25"/>
  <c r="BC18" i="25"/>
  <c r="BF19" i="25"/>
  <c r="AN29" i="25"/>
  <c r="AM35" i="25"/>
  <c r="BF15" i="25"/>
  <c r="AN30" i="25"/>
  <c r="BF26" i="25"/>
  <c r="AN8" i="25"/>
  <c r="AN24" i="25"/>
  <c r="AN23" i="25"/>
  <c r="AP100" i="25"/>
  <c r="AP106" i="25"/>
  <c r="AP132" i="25"/>
  <c r="AI100" i="25"/>
  <c r="AI7" i="25"/>
  <c r="AP7" i="25"/>
  <c r="AF23" i="25"/>
  <c r="AP24" i="25"/>
  <c r="AI71" i="25"/>
  <c r="AP71" i="25"/>
  <c r="AI75" i="25"/>
  <c r="AP75" i="25"/>
  <c r="AP79" i="25"/>
  <c r="AI79" i="25"/>
  <c r="AP15" i="25"/>
  <c r="AP41" i="25"/>
  <c r="AI41" i="25"/>
  <c r="AP45" i="25"/>
  <c r="AI45" i="25"/>
  <c r="AP49" i="25"/>
  <c r="AI49" i="25"/>
  <c r="AP53" i="25"/>
  <c r="AI53" i="25"/>
  <c r="AP57" i="25"/>
  <c r="AI57" i="25"/>
  <c r="AP61" i="25"/>
  <c r="AI61" i="25"/>
  <c r="AP65" i="25"/>
  <c r="AI65" i="25"/>
  <c r="AF104" i="25"/>
  <c r="AP129" i="25"/>
  <c r="AI129" i="25"/>
  <c r="AP133" i="25"/>
  <c r="AI133" i="25"/>
  <c r="AF10" i="25"/>
  <c r="AF68" i="25"/>
  <c r="AF116" i="25"/>
  <c r="AP117" i="25"/>
  <c r="AI117" i="25"/>
  <c r="AP121" i="25"/>
  <c r="AI121" i="25"/>
  <c r="AP12" i="25"/>
  <c r="AI12" i="25"/>
  <c r="AF83" i="25"/>
  <c r="AP84" i="25"/>
  <c r="AI88" i="25"/>
  <c r="AP88" i="25"/>
  <c r="AP101" i="25"/>
  <c r="AI101" i="25"/>
  <c r="AI24" i="25"/>
  <c r="AI86" i="25"/>
  <c r="AI106" i="25"/>
  <c r="Y39" i="25"/>
  <c r="AI6" i="25"/>
  <c r="Y23" i="25"/>
  <c r="Y68" i="25"/>
  <c r="Y104" i="25"/>
  <c r="AI15" i="25"/>
  <c r="AI128" i="25"/>
  <c r="AI122" i="25"/>
  <c r="AI118" i="25"/>
  <c r="Y93" i="25"/>
  <c r="AI94" i="25"/>
  <c r="Y116" i="25"/>
  <c r="Z30" i="25"/>
  <c r="O138" i="25"/>
  <c r="AB138" i="25" s="1"/>
  <c r="O134" i="25"/>
  <c r="AB134" i="25" s="1"/>
  <c r="O133" i="25"/>
  <c r="AB133" i="25" s="1"/>
  <c r="O132" i="25"/>
  <c r="AB132" i="25" s="1"/>
  <c r="O131" i="25"/>
  <c r="AB131" i="25" s="1"/>
  <c r="O130" i="25"/>
  <c r="AB130" i="25" s="1"/>
  <c r="O129" i="25"/>
  <c r="AB129" i="25" s="1"/>
  <c r="O128" i="25"/>
  <c r="O127" i="25"/>
  <c r="AB127" i="25" s="1"/>
  <c r="O126" i="25"/>
  <c r="AB126" i="25" s="1"/>
  <c r="O123" i="25"/>
  <c r="AB123" i="25" s="1"/>
  <c r="O122" i="25"/>
  <c r="AB122" i="25" s="1"/>
  <c r="O121" i="25"/>
  <c r="AB121" i="25" s="1"/>
  <c r="O120" i="25"/>
  <c r="AB120" i="25" s="1"/>
  <c r="O119" i="25"/>
  <c r="AB119" i="25" s="1"/>
  <c r="O118" i="25"/>
  <c r="O117" i="25"/>
  <c r="AB117" i="25" s="1"/>
  <c r="O111" i="25"/>
  <c r="AB111" i="25" s="1"/>
  <c r="O110" i="25"/>
  <c r="AB110" i="25" s="1"/>
  <c r="O106" i="25"/>
  <c r="AB106" i="25" s="1"/>
  <c r="O105" i="25"/>
  <c r="AB105" i="25" s="1"/>
  <c r="O102" i="25"/>
  <c r="AB102" i="25" s="1"/>
  <c r="O101" i="25"/>
  <c r="AB101" i="25" s="1"/>
  <c r="O100" i="25"/>
  <c r="AB100" i="25" s="1"/>
  <c r="O99" i="25"/>
  <c r="AB99" i="25" s="1"/>
  <c r="O98" i="25"/>
  <c r="AB98" i="25" s="1"/>
  <c r="O97" i="25"/>
  <c r="AB97" i="25" s="1"/>
  <c r="O96" i="25"/>
  <c r="O95" i="25"/>
  <c r="AB95" i="25" s="1"/>
  <c r="O94" i="25"/>
  <c r="AB94" i="25" s="1"/>
  <c r="O91" i="25"/>
  <c r="AB91" i="25" s="1"/>
  <c r="O90" i="25"/>
  <c r="AB90" i="25" s="1"/>
  <c r="O89" i="25"/>
  <c r="AB89" i="25" s="1"/>
  <c r="O88" i="25"/>
  <c r="AB88" i="25" s="1"/>
  <c r="O87" i="25"/>
  <c r="AB87" i="25" s="1"/>
  <c r="O86" i="25"/>
  <c r="O85" i="25"/>
  <c r="AB85" i="25" s="1"/>
  <c r="O84" i="25"/>
  <c r="AB84" i="25" s="1"/>
  <c r="O81" i="25"/>
  <c r="AB81" i="25" s="1"/>
  <c r="O80" i="25"/>
  <c r="AB80" i="25" s="1"/>
  <c r="O79" i="25"/>
  <c r="AB79" i="25" s="1"/>
  <c r="O78" i="25"/>
  <c r="AB78" i="25" s="1"/>
  <c r="O77" i="25"/>
  <c r="AB77" i="25" s="1"/>
  <c r="O76" i="25"/>
  <c r="AB76" i="25" s="1"/>
  <c r="O75" i="25"/>
  <c r="AB75" i="25" s="1"/>
  <c r="O74" i="25"/>
  <c r="AB74" i="25" s="1"/>
  <c r="O73" i="25"/>
  <c r="AB73" i="25" s="1"/>
  <c r="O72" i="25"/>
  <c r="O71" i="25"/>
  <c r="AB71" i="25" s="1"/>
  <c r="O70" i="25"/>
  <c r="AB70" i="25" s="1"/>
  <c r="O69" i="25"/>
  <c r="AB69" i="25" s="1"/>
  <c r="AB65" i="25"/>
  <c r="O64" i="25"/>
  <c r="AB64" i="25" s="1"/>
  <c r="O63" i="25"/>
  <c r="AB63" i="25" s="1"/>
  <c r="O62" i="25"/>
  <c r="AB62" i="25" s="1"/>
  <c r="O61" i="25"/>
  <c r="AB61" i="25" s="1"/>
  <c r="O60" i="25"/>
  <c r="AB60" i="25" s="1"/>
  <c r="O59" i="25"/>
  <c r="AB59" i="25" s="1"/>
  <c r="O58" i="25"/>
  <c r="AB58" i="25" s="1"/>
  <c r="O57" i="25"/>
  <c r="AB57" i="25" s="1"/>
  <c r="O56" i="25"/>
  <c r="AB56" i="25" s="1"/>
  <c r="O55" i="25"/>
  <c r="AB55" i="25" s="1"/>
  <c r="O54" i="25"/>
  <c r="AB54" i="25" s="1"/>
  <c r="O53" i="25"/>
  <c r="AB53" i="25" s="1"/>
  <c r="O52" i="25"/>
  <c r="AB52" i="25" s="1"/>
  <c r="O51" i="25"/>
  <c r="AB51" i="25" s="1"/>
  <c r="O50" i="25"/>
  <c r="AB50" i="25" s="1"/>
  <c r="O49" i="25"/>
  <c r="AB49" i="25" s="1"/>
  <c r="O48" i="25"/>
  <c r="AB48" i="25" s="1"/>
  <c r="O47" i="25"/>
  <c r="AB47" i="25" s="1"/>
  <c r="O46" i="25"/>
  <c r="AB46" i="25" s="1"/>
  <c r="O45" i="25"/>
  <c r="AB45" i="25" s="1"/>
  <c r="O44" i="25"/>
  <c r="AB44" i="25" s="1"/>
  <c r="O43" i="25"/>
  <c r="AB43" i="25" s="1"/>
  <c r="O42" i="25"/>
  <c r="AB42" i="25" s="1"/>
  <c r="O41" i="25"/>
  <c r="O40" i="25"/>
  <c r="AB40" i="25" s="1"/>
  <c r="O30" i="25"/>
  <c r="AB30" i="25" s="1"/>
  <c r="O27" i="25"/>
  <c r="AB27" i="25" s="1"/>
  <c r="O24" i="25"/>
  <c r="O19" i="25"/>
  <c r="AB19" i="25" s="1"/>
  <c r="O16" i="25"/>
  <c r="AB16" i="25" s="1"/>
  <c r="O13" i="25"/>
  <c r="AB13" i="25" s="1"/>
  <c r="O12" i="25"/>
  <c r="O11" i="25"/>
  <c r="AB11" i="25" s="1"/>
  <c r="O8" i="25"/>
  <c r="AB8" i="25" s="1"/>
  <c r="O7" i="25"/>
  <c r="AB7" i="25" s="1"/>
  <c r="O6" i="25"/>
  <c r="CP27" i="25" l="1"/>
  <c r="BQ34" i="25"/>
  <c r="BQ4" i="25"/>
  <c r="BR5" i="25" s="1"/>
  <c r="BQ33" i="25"/>
  <c r="BF39" i="25"/>
  <c r="BR24" i="25"/>
  <c r="CB27" i="25"/>
  <c r="BR26" i="25"/>
  <c r="CA4" i="25"/>
  <c r="CB79" i="25" s="1"/>
  <c r="CB8" i="25"/>
  <c r="CA33" i="25"/>
  <c r="CB33" i="25" s="1"/>
  <c r="CB23" i="25"/>
  <c r="CD5" i="25"/>
  <c r="BR8" i="25"/>
  <c r="AN26" i="25"/>
  <c r="AI5" i="25"/>
  <c r="O5" i="25"/>
  <c r="AB5" i="25" s="1"/>
  <c r="BT5" i="25"/>
  <c r="CK5" i="25"/>
  <c r="CB5" i="25"/>
  <c r="CB132" i="25"/>
  <c r="O29" i="25"/>
  <c r="Y35" i="25"/>
  <c r="Z35" i="25" s="1"/>
  <c r="CB6" i="25"/>
  <c r="CB70" i="25"/>
  <c r="CB40" i="25"/>
  <c r="CB73" i="25"/>
  <c r="CB117" i="25"/>
  <c r="CD10" i="25"/>
  <c r="CB15" i="25"/>
  <c r="CB61" i="25"/>
  <c r="CB100" i="25"/>
  <c r="CB66" i="25"/>
  <c r="CB101" i="25"/>
  <c r="CK10" i="25"/>
  <c r="CK35" i="25"/>
  <c r="CB55" i="25"/>
  <c r="CB94" i="25"/>
  <c r="CB128" i="25"/>
  <c r="CB60" i="25"/>
  <c r="CB95" i="25"/>
  <c r="CD39" i="25"/>
  <c r="CD104" i="25"/>
  <c r="CD125" i="25"/>
  <c r="CR104" i="25"/>
  <c r="CK68" i="25"/>
  <c r="CR68" i="25"/>
  <c r="CR22" i="25"/>
  <c r="CD116" i="25"/>
  <c r="CR116" i="25"/>
  <c r="CO38" i="25"/>
  <c r="CO124" i="25" s="1"/>
  <c r="CR83" i="25"/>
  <c r="CD83" i="25"/>
  <c r="CD35" i="25"/>
  <c r="CO4" i="25"/>
  <c r="CP75" i="25" s="1"/>
  <c r="CO34" i="25"/>
  <c r="CP34" i="25" s="1"/>
  <c r="CB125" i="25"/>
  <c r="AI83" i="25"/>
  <c r="CD68" i="25"/>
  <c r="CD34" i="25"/>
  <c r="CD22" i="25"/>
  <c r="BT125" i="25"/>
  <c r="AM34" i="25"/>
  <c r="AN34" i="25" s="1"/>
  <c r="BK24" i="25"/>
  <c r="BT116" i="25"/>
  <c r="BM68" i="25"/>
  <c r="BK8" i="25"/>
  <c r="BK23" i="25"/>
  <c r="Z24" i="25"/>
  <c r="AI125" i="25"/>
  <c r="O26" i="25"/>
  <c r="AB26" i="25" s="1"/>
  <c r="AP104" i="25"/>
  <c r="BF68" i="25"/>
  <c r="AP125" i="25"/>
  <c r="AP116" i="25"/>
  <c r="BM104" i="25"/>
  <c r="AP68" i="25"/>
  <c r="BT68" i="25"/>
  <c r="AM33" i="25"/>
  <c r="AN33" i="25" s="1"/>
  <c r="CR35" i="25"/>
  <c r="Z26" i="25"/>
  <c r="Y34" i="25"/>
  <c r="Z34" i="25" s="1"/>
  <c r="AI10" i="25"/>
  <c r="AM4" i="25"/>
  <c r="CB35" i="25"/>
  <c r="BM35" i="25"/>
  <c r="BM116" i="25"/>
  <c r="BT39" i="25"/>
  <c r="AB29" i="25"/>
  <c r="AM38" i="25"/>
  <c r="BQ38" i="25"/>
  <c r="BQ124" i="25" s="1"/>
  <c r="BR124" i="25" s="1"/>
  <c r="AP93" i="25"/>
  <c r="AP39" i="25"/>
  <c r="AI29" i="25"/>
  <c r="O104" i="25"/>
  <c r="AB104" i="25" s="1"/>
  <c r="Y33" i="25"/>
  <c r="Z33" i="25" s="1"/>
  <c r="AP83" i="25"/>
  <c r="BT83" i="25"/>
  <c r="BT93" i="25"/>
  <c r="Y4" i="25"/>
  <c r="AF35" i="25"/>
  <c r="AP35" i="25" s="1"/>
  <c r="AP26" i="25"/>
  <c r="AG29" i="25"/>
  <c r="O15" i="25"/>
  <c r="AB15" i="25" s="1"/>
  <c r="BF35" i="25"/>
  <c r="BR34" i="25"/>
  <c r="O23" i="25"/>
  <c r="AB23" i="25" s="1"/>
  <c r="AB24" i="25"/>
  <c r="O18" i="25"/>
  <c r="AB18" i="25" s="1"/>
  <c r="AB6" i="25"/>
  <c r="O10" i="25"/>
  <c r="AB12" i="25"/>
  <c r="O39" i="25"/>
  <c r="AB39" i="25" s="1"/>
  <c r="AB41" i="25"/>
  <c r="O83" i="25"/>
  <c r="AB83" i="25" s="1"/>
  <c r="AB86" i="25"/>
  <c r="O93" i="25"/>
  <c r="AB93" i="25" s="1"/>
  <c r="AB96" i="25"/>
  <c r="O116" i="25"/>
  <c r="AB116" i="25" s="1"/>
  <c r="AB118" i="25"/>
  <c r="O125" i="25"/>
  <c r="AB125" i="25" s="1"/>
  <c r="AB128" i="25"/>
  <c r="O68" i="25"/>
  <c r="AB68" i="25" s="1"/>
  <c r="AB72" i="25"/>
  <c r="BJ38" i="25"/>
  <c r="BJ124" i="25" s="1"/>
  <c r="CK83" i="25"/>
  <c r="CK104" i="25"/>
  <c r="CK22" i="25"/>
  <c r="CK116" i="25"/>
  <c r="BT35" i="25"/>
  <c r="BK26" i="25"/>
  <c r="BK27" i="25"/>
  <c r="BT10" i="25"/>
  <c r="BM39" i="25"/>
  <c r="BJ33" i="25"/>
  <c r="BC4" i="25"/>
  <c r="BC22" i="25"/>
  <c r="BM23" i="25"/>
  <c r="BF23" i="25"/>
  <c r="CI23" i="25"/>
  <c r="CI24" i="25"/>
  <c r="CH33" i="25"/>
  <c r="CR33" i="25" s="1"/>
  <c r="CH4" i="25"/>
  <c r="CI5" i="25" s="1"/>
  <c r="CI8" i="25"/>
  <c r="CK18" i="25"/>
  <c r="CK125" i="25"/>
  <c r="CR125" i="25"/>
  <c r="CR39" i="25"/>
  <c r="CH38" i="25"/>
  <c r="CH34" i="25"/>
  <c r="CR10" i="25"/>
  <c r="CI27" i="25"/>
  <c r="CI26" i="25"/>
  <c r="CK39" i="25"/>
  <c r="CK93" i="25"/>
  <c r="CR93" i="25"/>
  <c r="CA38" i="25"/>
  <c r="CB68" i="25"/>
  <c r="CB34" i="25"/>
  <c r="BR35" i="25"/>
  <c r="BR33" i="25"/>
  <c r="BQ36" i="25"/>
  <c r="BR36" i="25" s="1"/>
  <c r="BR138" i="25"/>
  <c r="BR132" i="25"/>
  <c r="BR128" i="25"/>
  <c r="BR110" i="25"/>
  <c r="BR18" i="25"/>
  <c r="BR12" i="25"/>
  <c r="BR7" i="25"/>
  <c r="BR129" i="25"/>
  <c r="BR121" i="25"/>
  <c r="BR117" i="25"/>
  <c r="BR106" i="25"/>
  <c r="BR104" i="25"/>
  <c r="BR99" i="25"/>
  <c r="BR95" i="25"/>
  <c r="BR90" i="25"/>
  <c r="CD4" i="25"/>
  <c r="BR131" i="25"/>
  <c r="BR127" i="25"/>
  <c r="BR122" i="25"/>
  <c r="BR120" i="25"/>
  <c r="BR118" i="25"/>
  <c r="BR116" i="25"/>
  <c r="BR105" i="25"/>
  <c r="BR102" i="25"/>
  <c r="BR100" i="25"/>
  <c r="BR98" i="25"/>
  <c r="BR96" i="25"/>
  <c r="BR94" i="25"/>
  <c r="BR91" i="25"/>
  <c r="BR89" i="25"/>
  <c r="BR87" i="25"/>
  <c r="BR85" i="25"/>
  <c r="BR83" i="25"/>
  <c r="BR80" i="25"/>
  <c r="BR78" i="25"/>
  <c r="BR76" i="25"/>
  <c r="BR74" i="25"/>
  <c r="BR72" i="25"/>
  <c r="BR70" i="25"/>
  <c r="BR68" i="25"/>
  <c r="BR65" i="25"/>
  <c r="BR63" i="25"/>
  <c r="BR61" i="25"/>
  <c r="BR59" i="25"/>
  <c r="BR57" i="25"/>
  <c r="BR55" i="25"/>
  <c r="BR53" i="25"/>
  <c r="BR51" i="25"/>
  <c r="BR49" i="25"/>
  <c r="BR47" i="25"/>
  <c r="BR45" i="25"/>
  <c r="BR43" i="25"/>
  <c r="BR41" i="25"/>
  <c r="BR39" i="25"/>
  <c r="BR16" i="25"/>
  <c r="BR11" i="25"/>
  <c r="BR6" i="25"/>
  <c r="BR133" i="25"/>
  <c r="BR125" i="25"/>
  <c r="BR123" i="25"/>
  <c r="BR119" i="25"/>
  <c r="BR101" i="25"/>
  <c r="BR97" i="25"/>
  <c r="BR93" i="25"/>
  <c r="BR134" i="25"/>
  <c r="BR130" i="25"/>
  <c r="BR126" i="25"/>
  <c r="BR111" i="25"/>
  <c r="BR22" i="25"/>
  <c r="BR15" i="25"/>
  <c r="BR10" i="25"/>
  <c r="BR81" i="25"/>
  <c r="BR73" i="25"/>
  <c r="BR64" i="25"/>
  <c r="BR56" i="25"/>
  <c r="BR48" i="25"/>
  <c r="BR40" i="25"/>
  <c r="BR19" i="25"/>
  <c r="BR66" i="25"/>
  <c r="BR50" i="25"/>
  <c r="BR4" i="25"/>
  <c r="BR88" i="25"/>
  <c r="BR79" i="25"/>
  <c r="BR71" i="25"/>
  <c r="BR62" i="25"/>
  <c r="BR54" i="25"/>
  <c r="BR46" i="25"/>
  <c r="BR13" i="25"/>
  <c r="BR84" i="25"/>
  <c r="BR58" i="25"/>
  <c r="BR86" i="25"/>
  <c r="BR77" i="25"/>
  <c r="BR69" i="25"/>
  <c r="BR60" i="25"/>
  <c r="BR52" i="25"/>
  <c r="BR44" i="25"/>
  <c r="BR75" i="25"/>
  <c r="BR42" i="25"/>
  <c r="BJ4" i="25"/>
  <c r="BK5" i="25" s="1"/>
  <c r="BK35" i="25"/>
  <c r="BT34" i="25"/>
  <c r="BK34" i="25"/>
  <c r="BD102" i="25"/>
  <c r="BM93" i="25"/>
  <c r="BF93" i="25"/>
  <c r="BM10" i="25"/>
  <c r="BD27" i="25"/>
  <c r="BC34" i="25"/>
  <c r="BM34" i="25" s="1"/>
  <c r="BD26" i="25"/>
  <c r="BF83" i="25"/>
  <c r="BM83" i="25"/>
  <c r="BC38" i="25"/>
  <c r="BM125" i="25"/>
  <c r="BF125" i="25"/>
  <c r="BF10" i="25"/>
  <c r="BF116" i="25"/>
  <c r="BM18" i="25"/>
  <c r="BF18" i="25"/>
  <c r="BD35" i="25"/>
  <c r="BC33" i="25"/>
  <c r="BD33" i="25" s="1"/>
  <c r="AN35" i="25"/>
  <c r="AF34" i="25"/>
  <c r="AP10" i="25"/>
  <c r="AG27" i="25"/>
  <c r="AG26" i="25"/>
  <c r="AF22" i="25"/>
  <c r="AP22" i="25" s="1"/>
  <c r="AP23" i="25"/>
  <c r="AF33" i="25"/>
  <c r="AG33" i="25" s="1"/>
  <c r="AF4" i="25"/>
  <c r="AG5" i="25" s="1"/>
  <c r="AG23" i="25"/>
  <c r="AG24" i="25"/>
  <c r="AG8" i="25"/>
  <c r="AF38" i="25"/>
  <c r="Y22" i="25"/>
  <c r="AI23" i="25"/>
  <c r="Z45" i="25"/>
  <c r="AI104" i="25"/>
  <c r="AI39" i="25"/>
  <c r="Z23" i="25"/>
  <c r="AI68" i="25"/>
  <c r="AI93" i="25"/>
  <c r="AI116" i="25"/>
  <c r="Y38" i="25"/>
  <c r="CD33" i="25" l="1"/>
  <c r="CB4" i="25"/>
  <c r="CB116" i="25"/>
  <c r="BT33" i="25"/>
  <c r="CB121" i="25"/>
  <c r="CB77" i="25"/>
  <c r="CB44" i="25"/>
  <c r="CB120" i="25"/>
  <c r="CB74" i="25"/>
  <c r="CB16" i="25"/>
  <c r="CB133" i="25"/>
  <c r="CB84" i="25"/>
  <c r="CB50" i="25"/>
  <c r="CB131" i="25"/>
  <c r="CB80" i="25"/>
  <c r="CB45" i="25"/>
  <c r="CB90" i="25"/>
  <c r="CB56" i="25"/>
  <c r="CB18" i="25"/>
  <c r="CB89" i="25"/>
  <c r="CB51" i="25"/>
  <c r="CB83" i="25"/>
  <c r="CB97" i="25"/>
  <c r="CB57" i="25"/>
  <c r="CB104" i="25"/>
  <c r="CB69" i="25"/>
  <c r="CB13" i="25"/>
  <c r="CB102" i="25"/>
  <c r="CB63" i="25"/>
  <c r="CB111" i="25"/>
  <c r="CB119" i="25"/>
  <c r="CB75" i="25"/>
  <c r="CB42" i="25"/>
  <c r="CB118" i="25"/>
  <c r="CB72" i="25"/>
  <c r="CB11" i="25"/>
  <c r="CB129" i="25"/>
  <c r="CB81" i="25"/>
  <c r="CB48" i="25"/>
  <c r="CB127" i="25"/>
  <c r="CB78" i="25"/>
  <c r="CB43" i="25"/>
  <c r="CB62" i="25"/>
  <c r="CB22" i="25"/>
  <c r="CA36" i="25"/>
  <c r="CB36" i="25" s="1"/>
  <c r="CB39" i="25"/>
  <c r="CB86" i="25"/>
  <c r="CB52" i="25"/>
  <c r="CB7" i="25"/>
  <c r="CB85" i="25"/>
  <c r="CB47" i="25"/>
  <c r="CB93" i="25"/>
  <c r="CB58" i="25"/>
  <c r="CB110" i="25"/>
  <c r="CB91" i="25"/>
  <c r="CB53" i="25"/>
  <c r="CB134" i="25"/>
  <c r="CB99" i="25"/>
  <c r="CB64" i="25"/>
  <c r="CB138" i="25"/>
  <c r="CB98" i="25"/>
  <c r="CB59" i="25"/>
  <c r="CB130" i="25"/>
  <c r="CB126" i="25"/>
  <c r="CB96" i="25"/>
  <c r="CB10" i="25"/>
  <c r="CK33" i="25"/>
  <c r="CP118" i="25"/>
  <c r="CB88" i="25"/>
  <c r="CP42" i="25"/>
  <c r="CB65" i="25"/>
  <c r="CB106" i="25"/>
  <c r="CB49" i="25"/>
  <c r="CB46" i="25"/>
  <c r="CB122" i="25"/>
  <c r="CB54" i="25"/>
  <c r="CB76" i="25"/>
  <c r="CB123" i="25"/>
  <c r="CB105" i="25"/>
  <c r="CB41" i="25"/>
  <c r="CB71" i="25"/>
  <c r="CB12" i="25"/>
  <c r="CB87" i="25"/>
  <c r="CB19" i="25"/>
  <c r="O22" i="25"/>
  <c r="CP41" i="25"/>
  <c r="CO36" i="25"/>
  <c r="CP36" i="25" s="1"/>
  <c r="CP5" i="25"/>
  <c r="CP74" i="25"/>
  <c r="CP130" i="25"/>
  <c r="BD131" i="25"/>
  <c r="BD5" i="25"/>
  <c r="Z116" i="25"/>
  <c r="Z5" i="25"/>
  <c r="AM36" i="25"/>
  <c r="AM109" i="25" s="1"/>
  <c r="AN5" i="25"/>
  <c r="CP43" i="25"/>
  <c r="CP76" i="25"/>
  <c r="CP120" i="25"/>
  <c r="CP44" i="25"/>
  <c r="CP77" i="25"/>
  <c r="CP57" i="25"/>
  <c r="CP91" i="25"/>
  <c r="CP110" i="25"/>
  <c r="CP58" i="25"/>
  <c r="CP101" i="25"/>
  <c r="CP59" i="25"/>
  <c r="CP94" i="25"/>
  <c r="CP128" i="25"/>
  <c r="CP60" i="25"/>
  <c r="CP117" i="25"/>
  <c r="AN7" i="25"/>
  <c r="AN93" i="25"/>
  <c r="Z98" i="25"/>
  <c r="Z121" i="25"/>
  <c r="AN126" i="25"/>
  <c r="BK33" i="25"/>
  <c r="CP124" i="25"/>
  <c r="CQ118" i="25"/>
  <c r="CQ84" i="25"/>
  <c r="CQ41" i="25"/>
  <c r="CQ93" i="25"/>
  <c r="CQ100" i="25"/>
  <c r="CQ65" i="25"/>
  <c r="CQ50" i="25"/>
  <c r="CP6" i="25"/>
  <c r="CP49" i="25"/>
  <c r="CP65" i="25"/>
  <c r="CP83" i="25"/>
  <c r="CP100" i="25"/>
  <c r="CP131" i="25"/>
  <c r="CP4" i="25"/>
  <c r="CP50" i="25"/>
  <c r="CP66" i="25"/>
  <c r="CP84" i="25"/>
  <c r="CP129" i="25"/>
  <c r="CQ74" i="25"/>
  <c r="CQ58" i="25"/>
  <c r="CP11" i="25"/>
  <c r="CP51" i="25"/>
  <c r="CP68" i="25"/>
  <c r="CP85" i="25"/>
  <c r="CP102" i="25"/>
  <c r="CP7" i="25"/>
  <c r="CP13" i="25"/>
  <c r="CP52" i="25"/>
  <c r="CP69" i="25"/>
  <c r="CP90" i="25"/>
  <c r="CP10" i="25"/>
  <c r="CQ49" i="25"/>
  <c r="CQ110" i="25"/>
  <c r="CQ101" i="25"/>
  <c r="CP16" i="25"/>
  <c r="CP45" i="25"/>
  <c r="CP53" i="25"/>
  <c r="CP70" i="25"/>
  <c r="CP78" i="25"/>
  <c r="CP87" i="25"/>
  <c r="CP96" i="25"/>
  <c r="CP105" i="25"/>
  <c r="CP122" i="25"/>
  <c r="CP12" i="25"/>
  <c r="CP132" i="25"/>
  <c r="CP19" i="25"/>
  <c r="CP46" i="25"/>
  <c r="CP54" i="25"/>
  <c r="CP62" i="25"/>
  <c r="CP71" i="25"/>
  <c r="CP79" i="25"/>
  <c r="CP93" i="25"/>
  <c r="CP119" i="25"/>
  <c r="CP15" i="25"/>
  <c r="CQ83" i="25"/>
  <c r="CQ66" i="25"/>
  <c r="CP61" i="25"/>
  <c r="CR34" i="25"/>
  <c r="CQ57" i="25"/>
  <c r="CQ91" i="25"/>
  <c r="CQ42" i="25"/>
  <c r="CQ75" i="25"/>
  <c r="CQ119" i="25"/>
  <c r="CP39" i="25"/>
  <c r="CP47" i="25"/>
  <c r="CP55" i="25"/>
  <c r="CP63" i="25"/>
  <c r="CP72" i="25"/>
  <c r="CP80" i="25"/>
  <c r="CP89" i="25"/>
  <c r="CP98" i="25"/>
  <c r="CP116" i="25"/>
  <c r="CP127" i="25"/>
  <c r="CP18" i="25"/>
  <c r="CP138" i="25"/>
  <c r="CP40" i="25"/>
  <c r="CP48" i="25"/>
  <c r="CP56" i="25"/>
  <c r="CP64" i="25"/>
  <c r="CP73" i="25"/>
  <c r="CP81" i="25"/>
  <c r="CP99" i="25"/>
  <c r="CP125" i="25"/>
  <c r="CP126" i="25"/>
  <c r="CP86" i="25"/>
  <c r="CP95" i="25"/>
  <c r="CP104" i="25"/>
  <c r="CP121" i="25"/>
  <c r="CP133" i="25"/>
  <c r="CP22" i="25"/>
  <c r="CP134" i="25"/>
  <c r="CP88" i="25"/>
  <c r="CP97" i="25"/>
  <c r="CP106" i="25"/>
  <c r="CP123" i="25"/>
  <c r="CP111" i="25"/>
  <c r="CP38" i="25"/>
  <c r="CQ43" i="25"/>
  <c r="CQ51" i="25"/>
  <c r="CQ59" i="25"/>
  <c r="CQ68" i="25"/>
  <c r="CQ76" i="25"/>
  <c r="CQ85" i="25"/>
  <c r="CQ94" i="25"/>
  <c r="CQ102" i="25"/>
  <c r="CQ120" i="25"/>
  <c r="CQ138" i="25"/>
  <c r="CQ44" i="25"/>
  <c r="CQ52" i="25"/>
  <c r="CQ60" i="25"/>
  <c r="CQ69" i="25"/>
  <c r="CQ77" i="25"/>
  <c r="CQ86" i="25"/>
  <c r="CQ95" i="25"/>
  <c r="CQ104" i="25"/>
  <c r="CQ121" i="25"/>
  <c r="CQ111" i="25"/>
  <c r="CQ45" i="25"/>
  <c r="CQ53" i="25"/>
  <c r="CQ61" i="25"/>
  <c r="CQ70" i="25"/>
  <c r="CQ78" i="25"/>
  <c r="CQ87" i="25"/>
  <c r="CQ96" i="25"/>
  <c r="CQ105" i="25"/>
  <c r="CQ122" i="25"/>
  <c r="CQ38" i="25"/>
  <c r="CQ46" i="25"/>
  <c r="CQ54" i="25"/>
  <c r="CQ62" i="25"/>
  <c r="CQ71" i="25"/>
  <c r="CQ79" i="25"/>
  <c r="CQ88" i="25"/>
  <c r="CQ97" i="25"/>
  <c r="CQ106" i="25"/>
  <c r="CQ123" i="25"/>
  <c r="CQ39" i="25"/>
  <c r="CQ47" i="25"/>
  <c r="CQ55" i="25"/>
  <c r="CQ63" i="25"/>
  <c r="CQ72" i="25"/>
  <c r="CQ80" i="25"/>
  <c r="CQ89" i="25"/>
  <c r="CQ98" i="25"/>
  <c r="CQ116" i="25"/>
  <c r="CQ124" i="25"/>
  <c r="CQ40" i="25"/>
  <c r="CQ48" i="25"/>
  <c r="CQ56" i="25"/>
  <c r="CQ64" i="25"/>
  <c r="CQ73" i="25"/>
  <c r="CQ81" i="25"/>
  <c r="CQ90" i="25"/>
  <c r="CQ99" i="25"/>
  <c r="CQ117" i="25"/>
  <c r="CA114" i="25"/>
  <c r="CB114" i="25" s="1"/>
  <c r="CA113" i="25"/>
  <c r="CB113" i="25" s="1"/>
  <c r="AI35" i="25"/>
  <c r="AP34" i="25"/>
  <c r="AP33" i="25"/>
  <c r="BD66" i="25"/>
  <c r="BD134" i="25"/>
  <c r="BD128" i="25"/>
  <c r="BD51" i="25"/>
  <c r="AG35" i="25"/>
  <c r="AN87" i="25"/>
  <c r="AN118" i="25"/>
  <c r="BD101" i="25"/>
  <c r="BD68" i="25"/>
  <c r="BD84" i="25"/>
  <c r="AN58" i="25"/>
  <c r="BD50" i="25"/>
  <c r="BD129" i="25"/>
  <c r="BD85" i="25"/>
  <c r="BC36" i="25"/>
  <c r="BD36" i="25" s="1"/>
  <c r="AN65" i="25"/>
  <c r="AN16" i="25"/>
  <c r="AN42" i="25"/>
  <c r="AN75" i="25"/>
  <c r="AN119" i="25"/>
  <c r="AN63" i="25"/>
  <c r="AN45" i="25"/>
  <c r="AN128" i="25"/>
  <c r="AN4" i="25"/>
  <c r="AN66" i="25"/>
  <c r="AN101" i="25"/>
  <c r="AN6" i="25"/>
  <c r="AN89" i="25"/>
  <c r="AN61" i="25"/>
  <c r="AN50" i="25"/>
  <c r="AN84" i="25"/>
  <c r="AN129" i="25"/>
  <c r="AN91" i="25"/>
  <c r="Z62" i="25"/>
  <c r="Z78" i="25"/>
  <c r="Z79" i="25"/>
  <c r="Z11" i="25"/>
  <c r="Z97" i="25"/>
  <c r="Z10" i="25"/>
  <c r="Z122" i="25"/>
  <c r="Z46" i="25"/>
  <c r="Z61" i="25"/>
  <c r="P29" i="25"/>
  <c r="BR38" i="25"/>
  <c r="BT38" i="25"/>
  <c r="CD38" i="25"/>
  <c r="CA109" i="25"/>
  <c r="CB109" i="25" s="1"/>
  <c r="Z118" i="25"/>
  <c r="Z94" i="25"/>
  <c r="Z75" i="25"/>
  <c r="Z58" i="25"/>
  <c r="Z42" i="25"/>
  <c r="Z6" i="25"/>
  <c r="Z134" i="25"/>
  <c r="Z117" i="25"/>
  <c r="Z91" i="25"/>
  <c r="Z74" i="25"/>
  <c r="Z57" i="25"/>
  <c r="Z41" i="25"/>
  <c r="AN10" i="25"/>
  <c r="AN47" i="25"/>
  <c r="AN72" i="25"/>
  <c r="AN96" i="25"/>
  <c r="AN12" i="25"/>
  <c r="AN132" i="25"/>
  <c r="AN41" i="25"/>
  <c r="AN68" i="25"/>
  <c r="AN94" i="25"/>
  <c r="AN13" i="25"/>
  <c r="AN44" i="25"/>
  <c r="AN52" i="25"/>
  <c r="AN60" i="25"/>
  <c r="AN69" i="25"/>
  <c r="AN77" i="25"/>
  <c r="AN86" i="25"/>
  <c r="AN95" i="25"/>
  <c r="AN104" i="25"/>
  <c r="AN121" i="25"/>
  <c r="AN133" i="25"/>
  <c r="AN130" i="25"/>
  <c r="AN43" i="25"/>
  <c r="AN70" i="25"/>
  <c r="AN98" i="25"/>
  <c r="AN127" i="25"/>
  <c r="BM33" i="25"/>
  <c r="P30" i="25"/>
  <c r="Z131" i="25"/>
  <c r="Z88" i="25"/>
  <c r="Z71" i="25"/>
  <c r="Z54" i="25"/>
  <c r="Z130" i="25"/>
  <c r="Z106" i="25"/>
  <c r="Z87" i="25"/>
  <c r="Z70" i="25"/>
  <c r="Z53" i="25"/>
  <c r="Z22" i="25"/>
  <c r="AN11" i="25"/>
  <c r="AN53" i="25"/>
  <c r="AN76" i="25"/>
  <c r="AN100" i="25"/>
  <c r="AN18" i="25"/>
  <c r="AN138" i="25"/>
  <c r="AN49" i="25"/>
  <c r="AN74" i="25"/>
  <c r="AN102" i="25"/>
  <c r="AN19" i="25"/>
  <c r="AN46" i="25"/>
  <c r="AN54" i="25"/>
  <c r="AN62" i="25"/>
  <c r="AN71" i="25"/>
  <c r="AN79" i="25"/>
  <c r="AN88" i="25"/>
  <c r="AN97" i="25"/>
  <c r="AN106" i="25"/>
  <c r="AN123" i="25"/>
  <c r="AN22" i="25"/>
  <c r="AN134" i="25"/>
  <c r="AN51" i="25"/>
  <c r="AN80" i="25"/>
  <c r="AN105" i="25"/>
  <c r="AN131" i="25"/>
  <c r="O35" i="25"/>
  <c r="AB35" i="25" s="1"/>
  <c r="AN38" i="25"/>
  <c r="Y36" i="25"/>
  <c r="Z36" i="25" s="1"/>
  <c r="Z110" i="25"/>
  <c r="Z93" i="25"/>
  <c r="Z127" i="25"/>
  <c r="Z102" i="25"/>
  <c r="Z84" i="25"/>
  <c r="Z66" i="25"/>
  <c r="Z50" i="25"/>
  <c r="Z16" i="25"/>
  <c r="Z126" i="25"/>
  <c r="Z101" i="25"/>
  <c r="Z83" i="25"/>
  <c r="Z65" i="25"/>
  <c r="Z49" i="25"/>
  <c r="Z15" i="25"/>
  <c r="AN39" i="25"/>
  <c r="AN59" i="25"/>
  <c r="AN83" i="25"/>
  <c r="AN120" i="25"/>
  <c r="AN110" i="25"/>
  <c r="AN15" i="25"/>
  <c r="AN55" i="25"/>
  <c r="AN78" i="25"/>
  <c r="AN122" i="25"/>
  <c r="AN40" i="25"/>
  <c r="AN48" i="25"/>
  <c r="AN56" i="25"/>
  <c r="AN64" i="25"/>
  <c r="AN73" i="25"/>
  <c r="AN81" i="25"/>
  <c r="AN90" i="25"/>
  <c r="AN99" i="25"/>
  <c r="AN117" i="25"/>
  <c r="AN125" i="25"/>
  <c r="AN111" i="25"/>
  <c r="AN57" i="25"/>
  <c r="AN85" i="25"/>
  <c r="AN116" i="25"/>
  <c r="BD7" i="25"/>
  <c r="BD10" i="25"/>
  <c r="BD52" i="25"/>
  <c r="BD69" i="25"/>
  <c r="BD86" i="25"/>
  <c r="BD104" i="25"/>
  <c r="BD133" i="25"/>
  <c r="BD16" i="25"/>
  <c r="BD53" i="25"/>
  <c r="BD70" i="25"/>
  <c r="BD87" i="25"/>
  <c r="BD105" i="25"/>
  <c r="O33" i="25"/>
  <c r="AB33" i="25" s="1"/>
  <c r="AM124" i="25"/>
  <c r="AN124" i="25" s="1"/>
  <c r="BF38" i="25"/>
  <c r="BD12" i="25"/>
  <c r="BD42" i="25"/>
  <c r="BD58" i="25"/>
  <c r="BD75" i="25"/>
  <c r="BD93" i="25"/>
  <c r="BD119" i="25"/>
  <c r="BD22" i="25"/>
  <c r="BD43" i="25"/>
  <c r="BD59" i="25"/>
  <c r="BD76" i="25"/>
  <c r="BD94" i="25"/>
  <c r="BD120" i="25"/>
  <c r="BD6" i="25"/>
  <c r="BD110" i="25"/>
  <c r="BD44" i="25"/>
  <c r="BD60" i="25"/>
  <c r="BD77" i="25"/>
  <c r="BD95" i="25"/>
  <c r="BD121" i="25"/>
  <c r="BD111" i="25"/>
  <c r="BD45" i="25"/>
  <c r="BD61" i="25"/>
  <c r="BD78" i="25"/>
  <c r="BD96" i="25"/>
  <c r="BD122" i="25"/>
  <c r="O4" i="25"/>
  <c r="BD11" i="25"/>
  <c r="BD132" i="25"/>
  <c r="BD4" i="25"/>
  <c r="BD18" i="25"/>
  <c r="BD46" i="25"/>
  <c r="BD54" i="25"/>
  <c r="BD62" i="25"/>
  <c r="BD71" i="25"/>
  <c r="BD79" i="25"/>
  <c r="BD88" i="25"/>
  <c r="BD97" i="25"/>
  <c r="BD106" i="25"/>
  <c r="BD123" i="25"/>
  <c r="BM4" i="25"/>
  <c r="BD126" i="25"/>
  <c r="BD39" i="25"/>
  <c r="BD47" i="25"/>
  <c r="BD55" i="25"/>
  <c r="BD63" i="25"/>
  <c r="BD72" i="25"/>
  <c r="BD80" i="25"/>
  <c r="BD89" i="25"/>
  <c r="BD98" i="25"/>
  <c r="BD116" i="25"/>
  <c r="BD127" i="25"/>
  <c r="BF4" i="25"/>
  <c r="BD19" i="25"/>
  <c r="BD138" i="25"/>
  <c r="BD13" i="25"/>
  <c r="BD40" i="25"/>
  <c r="BD48" i="25"/>
  <c r="BD56" i="25"/>
  <c r="BD64" i="25"/>
  <c r="BD73" i="25"/>
  <c r="BD81" i="25"/>
  <c r="BD90" i="25"/>
  <c r="BD99" i="25"/>
  <c r="BD117" i="25"/>
  <c r="BD125" i="25"/>
  <c r="BD15" i="25"/>
  <c r="BD130" i="25"/>
  <c r="BD41" i="25"/>
  <c r="BD49" i="25"/>
  <c r="BD57" i="25"/>
  <c r="BD65" i="25"/>
  <c r="BD74" i="25"/>
  <c r="BD83" i="25"/>
  <c r="BD91" i="25"/>
  <c r="BD100" i="25"/>
  <c r="BD118" i="25"/>
  <c r="Z138" i="25"/>
  <c r="Z128" i="25"/>
  <c r="Z119" i="25"/>
  <c r="Z100" i="25"/>
  <c r="Z90" i="25"/>
  <c r="Z81" i="25"/>
  <c r="Z73" i="25"/>
  <c r="Z64" i="25"/>
  <c r="Z56" i="25"/>
  <c r="Z48" i="25"/>
  <c r="Z40" i="25"/>
  <c r="Z19" i="25"/>
  <c r="Z59" i="25"/>
  <c r="Z12" i="25"/>
  <c r="Z133" i="25"/>
  <c r="Z125" i="25"/>
  <c r="Z111" i="25"/>
  <c r="Z99" i="25"/>
  <c r="Z89" i="25"/>
  <c r="Z80" i="25"/>
  <c r="Z72" i="25"/>
  <c r="Z63" i="25"/>
  <c r="Z55" i="25"/>
  <c r="Z47" i="25"/>
  <c r="Z39" i="25"/>
  <c r="Z18" i="25"/>
  <c r="Z7" i="25"/>
  <c r="Z129" i="25"/>
  <c r="Z104" i="25"/>
  <c r="Z85" i="25"/>
  <c r="Z76" i="25"/>
  <c r="Z51" i="25"/>
  <c r="Z132" i="25"/>
  <c r="Z123" i="25"/>
  <c r="Z105" i="25"/>
  <c r="Z96" i="25"/>
  <c r="Z86" i="25"/>
  <c r="Z77" i="25"/>
  <c r="Z69" i="25"/>
  <c r="Z60" i="25"/>
  <c r="Z52" i="25"/>
  <c r="Z44" i="25"/>
  <c r="Z13" i="25"/>
  <c r="Z4" i="25"/>
  <c r="Z120" i="25"/>
  <c r="Z95" i="25"/>
  <c r="Z68" i="25"/>
  <c r="Z43" i="25"/>
  <c r="O34" i="25"/>
  <c r="AB34" i="25" s="1"/>
  <c r="AB10" i="25"/>
  <c r="P27" i="25"/>
  <c r="P26" i="25"/>
  <c r="O38" i="25"/>
  <c r="O124" i="25" s="1"/>
  <c r="P24" i="25"/>
  <c r="P8" i="25"/>
  <c r="P23" i="25"/>
  <c r="CK34" i="25"/>
  <c r="CI34" i="25"/>
  <c r="BM22" i="25"/>
  <c r="BF22" i="25"/>
  <c r="CO114" i="25"/>
  <c r="CP114" i="25" s="1"/>
  <c r="CI33" i="25"/>
  <c r="CH36" i="25"/>
  <c r="CI36" i="25" s="1"/>
  <c r="CR4" i="25"/>
  <c r="CI138" i="25"/>
  <c r="CI132" i="25"/>
  <c r="CI128" i="25"/>
  <c r="CI110" i="25"/>
  <c r="CI131" i="25"/>
  <c r="CI127" i="25"/>
  <c r="CI122" i="25"/>
  <c r="CI120" i="25"/>
  <c r="CI118" i="25"/>
  <c r="CI116" i="25"/>
  <c r="CI105" i="25"/>
  <c r="CI102" i="25"/>
  <c r="CI100" i="25"/>
  <c r="CI98" i="25"/>
  <c r="CI134" i="25"/>
  <c r="CI130" i="25"/>
  <c r="CI126" i="25"/>
  <c r="CI111" i="25"/>
  <c r="CI133" i="25"/>
  <c r="CI121" i="25"/>
  <c r="CI99" i="25"/>
  <c r="CI94" i="25"/>
  <c r="CI89" i="25"/>
  <c r="CI85" i="25"/>
  <c r="CI80" i="25"/>
  <c r="CI77" i="25"/>
  <c r="CI72" i="25"/>
  <c r="CI69" i="25"/>
  <c r="CI63" i="25"/>
  <c r="CI60" i="25"/>
  <c r="CI55" i="25"/>
  <c r="CI52" i="25"/>
  <c r="CI47" i="25"/>
  <c r="CI44" i="25"/>
  <c r="CI39" i="25"/>
  <c r="CI16" i="25"/>
  <c r="CI11" i="25"/>
  <c r="CI6" i="25"/>
  <c r="CI123" i="25"/>
  <c r="CI95" i="25"/>
  <c r="CI86" i="25"/>
  <c r="CI78" i="25"/>
  <c r="CI70" i="25"/>
  <c r="CI50" i="25"/>
  <c r="CI45" i="25"/>
  <c r="CI129" i="25"/>
  <c r="CI119" i="25"/>
  <c r="CI106" i="25"/>
  <c r="CI97" i="25"/>
  <c r="CI93" i="25"/>
  <c r="CI88" i="25"/>
  <c r="CI84" i="25"/>
  <c r="CI79" i="25"/>
  <c r="CI74" i="25"/>
  <c r="CI71" i="25"/>
  <c r="CI65" i="25"/>
  <c r="CI62" i="25"/>
  <c r="CI57" i="25"/>
  <c r="CI54" i="25"/>
  <c r="CI49" i="25"/>
  <c r="CI46" i="25"/>
  <c r="CI41" i="25"/>
  <c r="CI22" i="25"/>
  <c r="CI15" i="25"/>
  <c r="CI10" i="25"/>
  <c r="CI101" i="25"/>
  <c r="CI90" i="25"/>
  <c r="CI81" i="25"/>
  <c r="CI75" i="25"/>
  <c r="CI66" i="25"/>
  <c r="CI58" i="25"/>
  <c r="CI53" i="25"/>
  <c r="CI42" i="25"/>
  <c r="CI12" i="25"/>
  <c r="CI7" i="25"/>
  <c r="CI125" i="25"/>
  <c r="CI117" i="25"/>
  <c r="CI104" i="25"/>
  <c r="CI96" i="25"/>
  <c r="CI91" i="25"/>
  <c r="CI87" i="25"/>
  <c r="CI83" i="25"/>
  <c r="CI76" i="25"/>
  <c r="CI73" i="25"/>
  <c r="CI68" i="25"/>
  <c r="CI64" i="25"/>
  <c r="CI59" i="25"/>
  <c r="CI56" i="25"/>
  <c r="CI51" i="25"/>
  <c r="CI48" i="25"/>
  <c r="CI43" i="25"/>
  <c r="CI40" i="25"/>
  <c r="CI38" i="25"/>
  <c r="CI19" i="25"/>
  <c r="CI13" i="25"/>
  <c r="CI4" i="25"/>
  <c r="CI61" i="25"/>
  <c r="CI18" i="25"/>
  <c r="CK4" i="25"/>
  <c r="CH124" i="25"/>
  <c r="CR38" i="25"/>
  <c r="CA124" i="25"/>
  <c r="CK38" i="25"/>
  <c r="CB38" i="25"/>
  <c r="BQ109" i="25"/>
  <c r="CD36" i="25"/>
  <c r="BQ113" i="25"/>
  <c r="BQ114" i="25"/>
  <c r="BS124" i="25"/>
  <c r="BS122" i="25"/>
  <c r="BS120" i="25"/>
  <c r="BS118" i="25"/>
  <c r="BS116" i="25"/>
  <c r="BS105" i="25"/>
  <c r="BS102" i="25"/>
  <c r="BS100" i="25"/>
  <c r="BS98" i="25"/>
  <c r="BS96" i="25"/>
  <c r="BS94" i="25"/>
  <c r="BS91" i="25"/>
  <c r="BS89" i="25"/>
  <c r="BS87" i="25"/>
  <c r="BS85" i="25"/>
  <c r="BS83" i="25"/>
  <c r="BS80" i="25"/>
  <c r="BS78" i="25"/>
  <c r="BS76" i="25"/>
  <c r="BS74" i="25"/>
  <c r="BS72" i="25"/>
  <c r="BS70" i="25"/>
  <c r="BS68" i="25"/>
  <c r="BS65" i="25"/>
  <c r="BS63" i="25"/>
  <c r="BS61" i="25"/>
  <c r="BS59" i="25"/>
  <c r="BS57" i="25"/>
  <c r="BS55" i="25"/>
  <c r="BS53" i="25"/>
  <c r="BS51" i="25"/>
  <c r="BS49" i="25"/>
  <c r="BS47" i="25"/>
  <c r="BS45" i="25"/>
  <c r="BS43" i="25"/>
  <c r="BS41" i="25"/>
  <c r="BS39" i="25"/>
  <c r="BS138" i="25"/>
  <c r="BS111" i="25"/>
  <c r="BS110" i="25"/>
  <c r="BS123" i="25"/>
  <c r="BS121" i="25"/>
  <c r="BS119" i="25"/>
  <c r="BS117" i="25"/>
  <c r="BS106" i="25"/>
  <c r="BS104" i="25"/>
  <c r="BS101" i="25"/>
  <c r="BS99" i="25"/>
  <c r="BS97" i="25"/>
  <c r="BS95" i="25"/>
  <c r="BS93" i="25"/>
  <c r="BS90" i="25"/>
  <c r="BS88" i="25"/>
  <c r="BS86" i="25"/>
  <c r="BS84" i="25"/>
  <c r="BS81" i="25"/>
  <c r="BS79" i="25"/>
  <c r="BS77" i="25"/>
  <c r="BS75" i="25"/>
  <c r="BS73" i="25"/>
  <c r="BS71" i="25"/>
  <c r="BS69" i="25"/>
  <c r="BS66" i="25"/>
  <c r="BS64" i="25"/>
  <c r="BS62" i="25"/>
  <c r="BS60" i="25"/>
  <c r="BS58" i="25"/>
  <c r="BS56" i="25"/>
  <c r="BS54" i="25"/>
  <c r="BS52" i="25"/>
  <c r="BS50" i="25"/>
  <c r="BS48" i="25"/>
  <c r="BS46" i="25"/>
  <c r="BS44" i="25"/>
  <c r="BS42" i="25"/>
  <c r="BS40" i="25"/>
  <c r="BS38" i="25"/>
  <c r="BJ36" i="25"/>
  <c r="BK36" i="25" s="1"/>
  <c r="BK131" i="25"/>
  <c r="BK127" i="25"/>
  <c r="BK124" i="25"/>
  <c r="BK122" i="25"/>
  <c r="BK120" i="25"/>
  <c r="BK118" i="25"/>
  <c r="BK116" i="25"/>
  <c r="BK105" i="25"/>
  <c r="BK102" i="25"/>
  <c r="BK100" i="25"/>
  <c r="BK98" i="25"/>
  <c r="BK96" i="25"/>
  <c r="BK94" i="25"/>
  <c r="BK91" i="25"/>
  <c r="BK89" i="25"/>
  <c r="BK87" i="25"/>
  <c r="BK85" i="25"/>
  <c r="BK83" i="25"/>
  <c r="BK80" i="25"/>
  <c r="BK78" i="25"/>
  <c r="BK76" i="25"/>
  <c r="BK74" i="25"/>
  <c r="BK72" i="25"/>
  <c r="BK70" i="25"/>
  <c r="BK68" i="25"/>
  <c r="BK65" i="25"/>
  <c r="BK63" i="25"/>
  <c r="BK61" i="25"/>
  <c r="BK59" i="25"/>
  <c r="BK57" i="25"/>
  <c r="BK55" i="25"/>
  <c r="BK53" i="25"/>
  <c r="BK51" i="25"/>
  <c r="BK49" i="25"/>
  <c r="BK47" i="25"/>
  <c r="BK45" i="25"/>
  <c r="BK43" i="25"/>
  <c r="BK41" i="25"/>
  <c r="BK39" i="25"/>
  <c r="BK16" i="25"/>
  <c r="BK11" i="25"/>
  <c r="BK6" i="25"/>
  <c r="BK134" i="25"/>
  <c r="BK130" i="25"/>
  <c r="BK126" i="25"/>
  <c r="BK111" i="25"/>
  <c r="BK138" i="25"/>
  <c r="BK128" i="25"/>
  <c r="BK69" i="25"/>
  <c r="BK60" i="25"/>
  <c r="BK52" i="25"/>
  <c r="BK44" i="25"/>
  <c r="BK15" i="25"/>
  <c r="BK133" i="25"/>
  <c r="BK121" i="25"/>
  <c r="BK95" i="25"/>
  <c r="BK86" i="25"/>
  <c r="BK77" i="25"/>
  <c r="BK62" i="25"/>
  <c r="BK46" i="25"/>
  <c r="BK38" i="25"/>
  <c r="BK22" i="25"/>
  <c r="BK13" i="25"/>
  <c r="BK7" i="25"/>
  <c r="BK119" i="25"/>
  <c r="BK97" i="25"/>
  <c r="BK79" i="25"/>
  <c r="BK4" i="25"/>
  <c r="BK125" i="25"/>
  <c r="BK117" i="25"/>
  <c r="BK104" i="25"/>
  <c r="BK99" i="25"/>
  <c r="BK90" i="25"/>
  <c r="BK81" i="25"/>
  <c r="BK71" i="25"/>
  <c r="BK54" i="25"/>
  <c r="BK123" i="25"/>
  <c r="BK101" i="25"/>
  <c r="BK93" i="25"/>
  <c r="BK84" i="25"/>
  <c r="BK42" i="25"/>
  <c r="BK18" i="25"/>
  <c r="BK10" i="25"/>
  <c r="BK132" i="25"/>
  <c r="BK110" i="25"/>
  <c r="BK73" i="25"/>
  <c r="BK64" i="25"/>
  <c r="BK56" i="25"/>
  <c r="BK48" i="25"/>
  <c r="BK40" i="25"/>
  <c r="BK19" i="25"/>
  <c r="BK12" i="25"/>
  <c r="BT4" i="25"/>
  <c r="BK129" i="25"/>
  <c r="BK106" i="25"/>
  <c r="BK88" i="25"/>
  <c r="BK75" i="25"/>
  <c r="BK66" i="25"/>
  <c r="BK58" i="25"/>
  <c r="BK50" i="25"/>
  <c r="BL111" i="25"/>
  <c r="BL119" i="25"/>
  <c r="BL106" i="25"/>
  <c r="BL101" i="25"/>
  <c r="BL97" i="25"/>
  <c r="BL93" i="25"/>
  <c r="BL88" i="25"/>
  <c r="BL84" i="25"/>
  <c r="BL79" i="25"/>
  <c r="BL75" i="25"/>
  <c r="BL123" i="25"/>
  <c r="BL121" i="25"/>
  <c r="BL117" i="25"/>
  <c r="BL104" i="25"/>
  <c r="BL99" i="25"/>
  <c r="BL95" i="25"/>
  <c r="BL90" i="25"/>
  <c r="BL86" i="25"/>
  <c r="BL81" i="25"/>
  <c r="BL77" i="25"/>
  <c r="BL122" i="25"/>
  <c r="BL118" i="25"/>
  <c r="BL105" i="25"/>
  <c r="BL100" i="25"/>
  <c r="BL96" i="25"/>
  <c r="BL91" i="25"/>
  <c r="BL87" i="25"/>
  <c r="BL83" i="25"/>
  <c r="BL78" i="25"/>
  <c r="BL74" i="25"/>
  <c r="BL71" i="25"/>
  <c r="BL65" i="25"/>
  <c r="BL62" i="25"/>
  <c r="BL57" i="25"/>
  <c r="BL54" i="25"/>
  <c r="BL49" i="25"/>
  <c r="BL46" i="25"/>
  <c r="BL41" i="25"/>
  <c r="BL38" i="25"/>
  <c r="BL110" i="25"/>
  <c r="BL68" i="25"/>
  <c r="BL56" i="25"/>
  <c r="BL51" i="25"/>
  <c r="BL43" i="25"/>
  <c r="BL138" i="25"/>
  <c r="BL72" i="25"/>
  <c r="BL60" i="25"/>
  <c r="BL52" i="25"/>
  <c r="BL39" i="25"/>
  <c r="BL73" i="25"/>
  <c r="BL64" i="25"/>
  <c r="BL59" i="25"/>
  <c r="BL48" i="25"/>
  <c r="BL40" i="25"/>
  <c r="BL69" i="25"/>
  <c r="BL63" i="25"/>
  <c r="BL55" i="25"/>
  <c r="BL47" i="25"/>
  <c r="BT124" i="25"/>
  <c r="BL124" i="25"/>
  <c r="BL120" i="25"/>
  <c r="BL116" i="25"/>
  <c r="BL102" i="25"/>
  <c r="BL98" i="25"/>
  <c r="BL94" i="25"/>
  <c r="BL89" i="25"/>
  <c r="BL85" i="25"/>
  <c r="BL80" i="25"/>
  <c r="BL76" i="25"/>
  <c r="BL70" i="25"/>
  <c r="BL66" i="25"/>
  <c r="BL61" i="25"/>
  <c r="BL58" i="25"/>
  <c r="BL53" i="25"/>
  <c r="BL50" i="25"/>
  <c r="BL45" i="25"/>
  <c r="BL42" i="25"/>
  <c r="BL44" i="25"/>
  <c r="BM38" i="25"/>
  <c r="BC124" i="25"/>
  <c r="BF33" i="25"/>
  <c r="BF34" i="25"/>
  <c r="BD34" i="25"/>
  <c r="BD38" i="25"/>
  <c r="AI33" i="25"/>
  <c r="AG131" i="25"/>
  <c r="AG127" i="25"/>
  <c r="AG122" i="25"/>
  <c r="AG120" i="25"/>
  <c r="AG118" i="25"/>
  <c r="AG116" i="25"/>
  <c r="AG105" i="25"/>
  <c r="AG102" i="25"/>
  <c r="AG100" i="25"/>
  <c r="AG98" i="25"/>
  <c r="AG96" i="25"/>
  <c r="AG94" i="25"/>
  <c r="AG91" i="25"/>
  <c r="AG89" i="25"/>
  <c r="AG87" i="25"/>
  <c r="AG85" i="25"/>
  <c r="AG83" i="25"/>
  <c r="AG80" i="25"/>
  <c r="AG78" i="25"/>
  <c r="AG76" i="25"/>
  <c r="AG74" i="25"/>
  <c r="AG72" i="25"/>
  <c r="AG70" i="25"/>
  <c r="AG68" i="25"/>
  <c r="AG65" i="25"/>
  <c r="AG63" i="25"/>
  <c r="AG61" i="25"/>
  <c r="AG59" i="25"/>
  <c r="AG57" i="25"/>
  <c r="AG55" i="25"/>
  <c r="AG53" i="25"/>
  <c r="AG51" i="25"/>
  <c r="AG49" i="25"/>
  <c r="AG47" i="25"/>
  <c r="AG45" i="25"/>
  <c r="AP4" i="25"/>
  <c r="AG134" i="25"/>
  <c r="AG130" i="25"/>
  <c r="AG126" i="25"/>
  <c r="AG111" i="25"/>
  <c r="AG133" i="25"/>
  <c r="AG129" i="25"/>
  <c r="AG125" i="25"/>
  <c r="AG123" i="25"/>
  <c r="AG121" i="25"/>
  <c r="AG119" i="25"/>
  <c r="AG117" i="25"/>
  <c r="AG106" i="25"/>
  <c r="AG104" i="25"/>
  <c r="AG101" i="25"/>
  <c r="AG99" i="25"/>
  <c r="AG97" i="25"/>
  <c r="AG95" i="25"/>
  <c r="AG93" i="25"/>
  <c r="AG90" i="25"/>
  <c r="AG88" i="25"/>
  <c r="AG86" i="25"/>
  <c r="AG84" i="25"/>
  <c r="AG81" i="25"/>
  <c r="AG79" i="25"/>
  <c r="AG77" i="25"/>
  <c r="AG75" i="25"/>
  <c r="AG73" i="25"/>
  <c r="AG71" i="25"/>
  <c r="AG69" i="25"/>
  <c r="AG66" i="25"/>
  <c r="AG64" i="25"/>
  <c r="AG62" i="25"/>
  <c r="AG60" i="25"/>
  <c r="AG58" i="25"/>
  <c r="AG56" i="25"/>
  <c r="AG54" i="25"/>
  <c r="AG52" i="25"/>
  <c r="AG50" i="25"/>
  <c r="AG48" i="25"/>
  <c r="AG46" i="25"/>
  <c r="AG44" i="25"/>
  <c r="AG42" i="25"/>
  <c r="AF36" i="25"/>
  <c r="AG36" i="25" s="1"/>
  <c r="AG128" i="25"/>
  <c r="AG41" i="25"/>
  <c r="AG39" i="25"/>
  <c r="AG16" i="25"/>
  <c r="AG11" i="25"/>
  <c r="AG6" i="25"/>
  <c r="AG43" i="25"/>
  <c r="AG22" i="25"/>
  <c r="AG15" i="25"/>
  <c r="AG10" i="25"/>
  <c r="AG138" i="25"/>
  <c r="AG40" i="25"/>
  <c r="AG38" i="25"/>
  <c r="AG19" i="25"/>
  <c r="AG13" i="25"/>
  <c r="AG4" i="25"/>
  <c r="AG132" i="25"/>
  <c r="AG110" i="25"/>
  <c r="AG18" i="25"/>
  <c r="AG12" i="25"/>
  <c r="AG7" i="25"/>
  <c r="AI4" i="25"/>
  <c r="AI34" i="25"/>
  <c r="AF124" i="25"/>
  <c r="AP38" i="25"/>
  <c r="AG34" i="25"/>
  <c r="AI22" i="25"/>
  <c r="AB22" i="25"/>
  <c r="Y124" i="25"/>
  <c r="AI38" i="25"/>
  <c r="Z38" i="25"/>
  <c r="AM113" i="25" l="1"/>
  <c r="AM114" i="25"/>
  <c r="CO113" i="25"/>
  <c r="CP113" i="25" s="1"/>
  <c r="AN36" i="25"/>
  <c r="CO109" i="25"/>
  <c r="BL141" i="25"/>
  <c r="BS141" i="25"/>
  <c r="AO81" i="25"/>
  <c r="P134" i="25"/>
  <c r="P5" i="25"/>
  <c r="P68" i="25"/>
  <c r="P61" i="25"/>
  <c r="BC113" i="25"/>
  <c r="BF113" i="25" s="1"/>
  <c r="BC109" i="25"/>
  <c r="BF109" i="25" s="1"/>
  <c r="AO98" i="25"/>
  <c r="AO63" i="25"/>
  <c r="AB38" i="25"/>
  <c r="AO48" i="25"/>
  <c r="CQ141" i="25"/>
  <c r="CA112" i="25"/>
  <c r="CA137" i="25" s="1"/>
  <c r="P46" i="25"/>
  <c r="P122" i="25"/>
  <c r="P95" i="25"/>
  <c r="P44" i="25"/>
  <c r="P51" i="25"/>
  <c r="P133" i="25"/>
  <c r="P97" i="25"/>
  <c r="P77" i="25"/>
  <c r="P45" i="25"/>
  <c r="P118" i="25"/>
  <c r="P85" i="25"/>
  <c r="P62" i="25"/>
  <c r="P120" i="25"/>
  <c r="P78" i="25"/>
  <c r="P111" i="25"/>
  <c r="BF36" i="25"/>
  <c r="BC114" i="25"/>
  <c r="BD114" i="25" s="1"/>
  <c r="P19" i="25"/>
  <c r="P102" i="25"/>
  <c r="P79" i="25"/>
  <c r="P60" i="25"/>
  <c r="P4" i="25"/>
  <c r="P96" i="25"/>
  <c r="AB4" i="25"/>
  <c r="P56" i="25"/>
  <c r="P90" i="25"/>
  <c r="P7" i="25"/>
  <c r="P65" i="25"/>
  <c r="P100" i="25"/>
  <c r="P47" i="25"/>
  <c r="P80" i="25"/>
  <c r="P125" i="25"/>
  <c r="P50" i="25"/>
  <c r="P84" i="25"/>
  <c r="P123" i="25"/>
  <c r="P126" i="25"/>
  <c r="O36" i="25"/>
  <c r="O113" i="25" s="1"/>
  <c r="P113" i="25" s="1"/>
  <c r="P40" i="25"/>
  <c r="P73" i="25"/>
  <c r="P116" i="25"/>
  <c r="P49" i="25"/>
  <c r="P83" i="25"/>
  <c r="P129" i="25"/>
  <c r="P63" i="25"/>
  <c r="P98" i="25"/>
  <c r="P11" i="25"/>
  <c r="P66" i="25"/>
  <c r="P101" i="25"/>
  <c r="P10" i="25"/>
  <c r="P33" i="25"/>
  <c r="P6" i="25"/>
  <c r="P43" i="25"/>
  <c r="P59" i="25"/>
  <c r="P76" i="25"/>
  <c r="P94" i="25"/>
  <c r="P121" i="25"/>
  <c r="P13" i="25"/>
  <c r="P54" i="25"/>
  <c r="P71" i="25"/>
  <c r="P88" i="25"/>
  <c r="P106" i="25"/>
  <c r="P16" i="25"/>
  <c r="P52" i="25"/>
  <c r="P69" i="25"/>
  <c r="P86" i="25"/>
  <c r="P104" i="25"/>
  <c r="P131" i="25"/>
  <c r="P18" i="25"/>
  <c r="P53" i="25"/>
  <c r="P70" i="25"/>
  <c r="P87" i="25"/>
  <c r="P105" i="25"/>
  <c r="P127" i="25"/>
  <c r="P15" i="25"/>
  <c r="P130" i="25"/>
  <c r="Y113" i="25"/>
  <c r="Z113" i="25" s="1"/>
  <c r="P12" i="25"/>
  <c r="P48" i="25"/>
  <c r="P64" i="25"/>
  <c r="P81" i="25"/>
  <c r="P99" i="25"/>
  <c r="P128" i="25"/>
  <c r="P41" i="25"/>
  <c r="P57" i="25"/>
  <c r="P74" i="25"/>
  <c r="P91" i="25"/>
  <c r="P119" i="25"/>
  <c r="P39" i="25"/>
  <c r="P55" i="25"/>
  <c r="P72" i="25"/>
  <c r="P89" i="25"/>
  <c r="P117" i="25"/>
  <c r="P138" i="25"/>
  <c r="P42" i="25"/>
  <c r="P58" i="25"/>
  <c r="P75" i="25"/>
  <c r="P93" i="25"/>
  <c r="P110" i="25"/>
  <c r="P132" i="25"/>
  <c r="P22" i="25"/>
  <c r="Y114" i="25"/>
  <c r="Z114" i="25" s="1"/>
  <c r="Y109" i="25"/>
  <c r="Y112" i="25" s="1"/>
  <c r="AO116" i="25"/>
  <c r="AO72" i="25"/>
  <c r="AO56" i="25"/>
  <c r="AO47" i="25"/>
  <c r="AO80" i="25"/>
  <c r="AO124" i="25"/>
  <c r="AO64" i="25"/>
  <c r="AO99" i="25"/>
  <c r="AO39" i="25"/>
  <c r="AO90" i="25"/>
  <c r="AO55" i="25"/>
  <c r="AO89" i="25"/>
  <c r="AO40" i="25"/>
  <c r="AO73" i="25"/>
  <c r="AO117" i="25"/>
  <c r="AO41" i="25"/>
  <c r="AO49" i="25"/>
  <c r="AO57" i="25"/>
  <c r="AO65" i="25"/>
  <c r="AO74" i="25"/>
  <c r="AO83" i="25"/>
  <c r="AO91" i="25"/>
  <c r="AO100" i="25"/>
  <c r="AO118" i="25"/>
  <c r="AO110" i="25"/>
  <c r="AO42" i="25"/>
  <c r="AO50" i="25"/>
  <c r="AO58" i="25"/>
  <c r="AO66" i="25"/>
  <c r="AO75" i="25"/>
  <c r="AO84" i="25"/>
  <c r="AO93" i="25"/>
  <c r="AO101" i="25"/>
  <c r="AO119" i="25"/>
  <c r="AO43" i="25"/>
  <c r="AO51" i="25"/>
  <c r="AO59" i="25"/>
  <c r="AO68" i="25"/>
  <c r="AO76" i="25"/>
  <c r="AO85" i="25"/>
  <c r="AO94" i="25"/>
  <c r="AO102" i="25"/>
  <c r="AO120" i="25"/>
  <c r="AO138" i="25"/>
  <c r="AO44" i="25"/>
  <c r="AO52" i="25"/>
  <c r="AO60" i="25"/>
  <c r="AO69" i="25"/>
  <c r="AO77" i="25"/>
  <c r="AO86" i="25"/>
  <c r="AO95" i="25"/>
  <c r="AO104" i="25"/>
  <c r="AO121" i="25"/>
  <c r="AO111" i="25"/>
  <c r="AO45" i="25"/>
  <c r="AO53" i="25"/>
  <c r="AO61" i="25"/>
  <c r="AO70" i="25"/>
  <c r="AO78" i="25"/>
  <c r="AO87" i="25"/>
  <c r="AO96" i="25"/>
  <c r="AO105" i="25"/>
  <c r="AO122" i="25"/>
  <c r="AO38" i="25"/>
  <c r="AO46" i="25"/>
  <c r="AO54" i="25"/>
  <c r="AO62" i="25"/>
  <c r="AO71" i="25"/>
  <c r="AO79" i="25"/>
  <c r="AO88" i="25"/>
  <c r="AO97" i="25"/>
  <c r="AO106" i="25"/>
  <c r="AO123" i="25"/>
  <c r="BF124" i="25"/>
  <c r="BM36" i="25"/>
  <c r="P35" i="25"/>
  <c r="P34" i="25"/>
  <c r="P38" i="25"/>
  <c r="Q123" i="25"/>
  <c r="Q121" i="25"/>
  <c r="Q119" i="25"/>
  <c r="Q117" i="25"/>
  <c r="Q106" i="25"/>
  <c r="Q104" i="25"/>
  <c r="Q101" i="25"/>
  <c r="Q99" i="25"/>
  <c r="Q97" i="25"/>
  <c r="Q95" i="25"/>
  <c r="Q93" i="25"/>
  <c r="Q90" i="25"/>
  <c r="Q88" i="25"/>
  <c r="Q86" i="25"/>
  <c r="Q84" i="25"/>
  <c r="Q81" i="25"/>
  <c r="Q79" i="25"/>
  <c r="Q77" i="25"/>
  <c r="Q75" i="25"/>
  <c r="Q73" i="25"/>
  <c r="Q71" i="25"/>
  <c r="Q69" i="25"/>
  <c r="Q66" i="25"/>
  <c r="Q64" i="25"/>
  <c r="Q62" i="25"/>
  <c r="Q60" i="25"/>
  <c r="Q58" i="25"/>
  <c r="Q56" i="25"/>
  <c r="Q54" i="25"/>
  <c r="Q52" i="25"/>
  <c r="Q50" i="25"/>
  <c r="Q48" i="25"/>
  <c r="Q46" i="25"/>
  <c r="Q44" i="25"/>
  <c r="Q42" i="25"/>
  <c r="Q40" i="25"/>
  <c r="Q38" i="25"/>
  <c r="Q138" i="25"/>
  <c r="Q120" i="25"/>
  <c r="Q98" i="25"/>
  <c r="Q89" i="25"/>
  <c r="Q80" i="25"/>
  <c r="Q72" i="25"/>
  <c r="Q63" i="25"/>
  <c r="Q55" i="25"/>
  <c r="Q47" i="25"/>
  <c r="Q39" i="25"/>
  <c r="Q122" i="25"/>
  <c r="Q100" i="25"/>
  <c r="Q91" i="25"/>
  <c r="Q83" i="25"/>
  <c r="Q74" i="25"/>
  <c r="Q65" i="25"/>
  <c r="Q57" i="25"/>
  <c r="Q49" i="25"/>
  <c r="Q41" i="25"/>
  <c r="Q124" i="25"/>
  <c r="Q116" i="25"/>
  <c r="Q111" i="25"/>
  <c r="Q102" i="25"/>
  <c r="Q94" i="25"/>
  <c r="Q85" i="25"/>
  <c r="Q76" i="25"/>
  <c r="Q68" i="25"/>
  <c r="Q59" i="25"/>
  <c r="Q51" i="25"/>
  <c r="Q43" i="25"/>
  <c r="Q118" i="25"/>
  <c r="Q110" i="25"/>
  <c r="Q105" i="25"/>
  <c r="Q96" i="25"/>
  <c r="Q87" i="25"/>
  <c r="Q78" i="25"/>
  <c r="Q70" i="25"/>
  <c r="Q61" i="25"/>
  <c r="Q53" i="25"/>
  <c r="Q45" i="25"/>
  <c r="P124" i="25"/>
  <c r="CO112" i="25"/>
  <c r="CP109" i="25"/>
  <c r="CR124" i="25"/>
  <c r="CJ124" i="25"/>
  <c r="CJ122" i="25"/>
  <c r="CJ120" i="25"/>
  <c r="CJ118" i="25"/>
  <c r="CJ116" i="25"/>
  <c r="CJ105" i="25"/>
  <c r="CJ102" i="25"/>
  <c r="CJ100" i="25"/>
  <c r="CJ98" i="25"/>
  <c r="CJ96" i="25"/>
  <c r="CJ94" i="25"/>
  <c r="CJ91" i="25"/>
  <c r="CJ89" i="25"/>
  <c r="CJ87" i="25"/>
  <c r="CJ85" i="25"/>
  <c r="CJ83" i="25"/>
  <c r="CJ80" i="25"/>
  <c r="CJ111" i="25"/>
  <c r="CJ123" i="25"/>
  <c r="CJ121" i="25"/>
  <c r="CJ119" i="25"/>
  <c r="CJ117" i="25"/>
  <c r="CJ106" i="25"/>
  <c r="CJ104" i="25"/>
  <c r="CJ101" i="25"/>
  <c r="CJ99" i="25"/>
  <c r="CJ97" i="25"/>
  <c r="CJ95" i="25"/>
  <c r="CJ93" i="25"/>
  <c r="CJ90" i="25"/>
  <c r="CJ88" i="25"/>
  <c r="CJ86" i="25"/>
  <c r="CJ84" i="25"/>
  <c r="CJ81" i="25"/>
  <c r="CJ79" i="25"/>
  <c r="CJ77" i="25"/>
  <c r="CJ75" i="25"/>
  <c r="CJ73" i="25"/>
  <c r="CJ71" i="25"/>
  <c r="CJ69" i="25"/>
  <c r="CJ66" i="25"/>
  <c r="CJ64" i="25"/>
  <c r="CJ62" i="25"/>
  <c r="CJ60" i="25"/>
  <c r="CJ58" i="25"/>
  <c r="CJ56" i="25"/>
  <c r="CJ54" i="25"/>
  <c r="CJ52" i="25"/>
  <c r="CJ50" i="25"/>
  <c r="CJ48" i="25"/>
  <c r="CJ46" i="25"/>
  <c r="CJ44" i="25"/>
  <c r="CJ42" i="25"/>
  <c r="CJ40" i="25"/>
  <c r="CJ110" i="25"/>
  <c r="CJ74" i="25"/>
  <c r="CJ65" i="25"/>
  <c r="CJ57" i="25"/>
  <c r="CJ49" i="25"/>
  <c r="CJ41" i="25"/>
  <c r="CJ63" i="25"/>
  <c r="CJ55" i="25"/>
  <c r="CJ39" i="25"/>
  <c r="CJ76" i="25"/>
  <c r="CJ68" i="25"/>
  <c r="CJ59" i="25"/>
  <c r="CJ51" i="25"/>
  <c r="CJ43" i="25"/>
  <c r="CJ38" i="25"/>
  <c r="CJ138" i="25"/>
  <c r="CJ72" i="25"/>
  <c r="CJ47" i="25"/>
  <c r="CJ78" i="25"/>
  <c r="CJ70" i="25"/>
  <c r="CJ61" i="25"/>
  <c r="CJ53" i="25"/>
  <c r="CJ45" i="25"/>
  <c r="CI124" i="25"/>
  <c r="CR36" i="25"/>
  <c r="CH114" i="25"/>
  <c r="CH109" i="25"/>
  <c r="CH113" i="25"/>
  <c r="CK36" i="25"/>
  <c r="CK124" i="25"/>
  <c r="CC138" i="25"/>
  <c r="CC110" i="25"/>
  <c r="CC124" i="25"/>
  <c r="CC122" i="25"/>
  <c r="CC120" i="25"/>
  <c r="CC118" i="25"/>
  <c r="CC116" i="25"/>
  <c r="CC105" i="25"/>
  <c r="CC102" i="25"/>
  <c r="CC100" i="25"/>
  <c r="CC98" i="25"/>
  <c r="CC96" i="25"/>
  <c r="CC94" i="25"/>
  <c r="CC91" i="25"/>
  <c r="CC89" i="25"/>
  <c r="CC87" i="25"/>
  <c r="CC85" i="25"/>
  <c r="CC83" i="25"/>
  <c r="CC80" i="25"/>
  <c r="CC78" i="25"/>
  <c r="CC76" i="25"/>
  <c r="CC74" i="25"/>
  <c r="CC72" i="25"/>
  <c r="CC70" i="25"/>
  <c r="CC68" i="25"/>
  <c r="CC65" i="25"/>
  <c r="CC63" i="25"/>
  <c r="CC61" i="25"/>
  <c r="CC59" i="25"/>
  <c r="CC57" i="25"/>
  <c r="CC55" i="25"/>
  <c r="CC53" i="25"/>
  <c r="CC51" i="25"/>
  <c r="CC49" i="25"/>
  <c r="CC47" i="25"/>
  <c r="CC45" i="25"/>
  <c r="CC43" i="25"/>
  <c r="CC41" i="25"/>
  <c r="CC39" i="25"/>
  <c r="CC111" i="25"/>
  <c r="CC123" i="25"/>
  <c r="CC101" i="25"/>
  <c r="CC93" i="25"/>
  <c r="CC84" i="25"/>
  <c r="CC75" i="25"/>
  <c r="CC66" i="25"/>
  <c r="CC58" i="25"/>
  <c r="CC50" i="25"/>
  <c r="CC42" i="25"/>
  <c r="CC95" i="25"/>
  <c r="CC77" i="25"/>
  <c r="CC60" i="25"/>
  <c r="CC44" i="25"/>
  <c r="CC121" i="25"/>
  <c r="CC99" i="25"/>
  <c r="CC90" i="25"/>
  <c r="CC81" i="25"/>
  <c r="CC73" i="25"/>
  <c r="CC64" i="25"/>
  <c r="CC56" i="25"/>
  <c r="CC48" i="25"/>
  <c r="CC40" i="25"/>
  <c r="CC119" i="25"/>
  <c r="CC106" i="25"/>
  <c r="CC97" i="25"/>
  <c r="CC88" i="25"/>
  <c r="CC79" i="25"/>
  <c r="CC71" i="25"/>
  <c r="CC62" i="25"/>
  <c r="CC54" i="25"/>
  <c r="CC46" i="25"/>
  <c r="CC38" i="25"/>
  <c r="CC117" i="25"/>
  <c r="CC104" i="25"/>
  <c r="CC86" i="25"/>
  <c r="CC69" i="25"/>
  <c r="CC52" i="25"/>
  <c r="CB124" i="25"/>
  <c r="CD124" i="25"/>
  <c r="CD114" i="25"/>
  <c r="BR114" i="25"/>
  <c r="CD113" i="25"/>
  <c r="BR113" i="25"/>
  <c r="BQ112" i="25"/>
  <c r="CD109" i="25"/>
  <c r="BR109" i="25"/>
  <c r="BJ114" i="25"/>
  <c r="BJ109" i="25"/>
  <c r="BJ113" i="25"/>
  <c r="BT36" i="25"/>
  <c r="BE111" i="25"/>
  <c r="BE123" i="25"/>
  <c r="BE121" i="25"/>
  <c r="BE119" i="25"/>
  <c r="BE117" i="25"/>
  <c r="BE106" i="25"/>
  <c r="BE104" i="25"/>
  <c r="BE101" i="25"/>
  <c r="BE99" i="25"/>
  <c r="BE97" i="25"/>
  <c r="BE95" i="25"/>
  <c r="BE93" i="25"/>
  <c r="BE90" i="25"/>
  <c r="BE88" i="25"/>
  <c r="BE86" i="25"/>
  <c r="BE84" i="25"/>
  <c r="BE81" i="25"/>
  <c r="BE79" i="25"/>
  <c r="BE77" i="25"/>
  <c r="BE75" i="25"/>
  <c r="BE73" i="25"/>
  <c r="BE71" i="25"/>
  <c r="BE69" i="25"/>
  <c r="BE66" i="25"/>
  <c r="BE64" i="25"/>
  <c r="BE62" i="25"/>
  <c r="BE60" i="25"/>
  <c r="BE58" i="25"/>
  <c r="BE56" i="25"/>
  <c r="BE54" i="25"/>
  <c r="BE52" i="25"/>
  <c r="BE50" i="25"/>
  <c r="BE48" i="25"/>
  <c r="BE46" i="25"/>
  <c r="BE44" i="25"/>
  <c r="BE42" i="25"/>
  <c r="BE40" i="25"/>
  <c r="BE38" i="25"/>
  <c r="BM124" i="25"/>
  <c r="BE138" i="25"/>
  <c r="BE110" i="25"/>
  <c r="BE124" i="25"/>
  <c r="BE116" i="25"/>
  <c r="BE102" i="25"/>
  <c r="BE94" i="25"/>
  <c r="BE85" i="25"/>
  <c r="BE76" i="25"/>
  <c r="BE68" i="25"/>
  <c r="BE59" i="25"/>
  <c r="BE51" i="25"/>
  <c r="BE43" i="25"/>
  <c r="BE122" i="25"/>
  <c r="BE100" i="25"/>
  <c r="BE91" i="25"/>
  <c r="BE74" i="25"/>
  <c r="BE57" i="25"/>
  <c r="BE49" i="25"/>
  <c r="BE120" i="25"/>
  <c r="BE98" i="25"/>
  <c r="BE89" i="25"/>
  <c r="BE80" i="25"/>
  <c r="BE72" i="25"/>
  <c r="BE63" i="25"/>
  <c r="BE55" i="25"/>
  <c r="BE47" i="25"/>
  <c r="BE39" i="25"/>
  <c r="BE53" i="25"/>
  <c r="BE83" i="25"/>
  <c r="BE65" i="25"/>
  <c r="BE41" i="25"/>
  <c r="BE118" i="25"/>
  <c r="BE105" i="25"/>
  <c r="BE96" i="25"/>
  <c r="BE87" i="25"/>
  <c r="BE78" i="25"/>
  <c r="BE70" i="25"/>
  <c r="BE61" i="25"/>
  <c r="BE45" i="25"/>
  <c r="BD124" i="25"/>
  <c r="AM112" i="25"/>
  <c r="AN109" i="25"/>
  <c r="AN113" i="25"/>
  <c r="AN114" i="25"/>
  <c r="AF114" i="25"/>
  <c r="AP36" i="25"/>
  <c r="AF113" i="25"/>
  <c r="AF109" i="25"/>
  <c r="AI36" i="25"/>
  <c r="AH111" i="25"/>
  <c r="AP124" i="25"/>
  <c r="AH123" i="25"/>
  <c r="AH121" i="25"/>
  <c r="AH119" i="25"/>
  <c r="AH117" i="25"/>
  <c r="AH106" i="25"/>
  <c r="AH104" i="25"/>
  <c r="AH101" i="25"/>
  <c r="AH99" i="25"/>
  <c r="AH97" i="25"/>
  <c r="AH95" i="25"/>
  <c r="AH93" i="25"/>
  <c r="AH90" i="25"/>
  <c r="AH88" i="25"/>
  <c r="AH86" i="25"/>
  <c r="AH84" i="25"/>
  <c r="AH81" i="25"/>
  <c r="AH79" i="25"/>
  <c r="AH77" i="25"/>
  <c r="AH75" i="25"/>
  <c r="AH73" i="25"/>
  <c r="AH71" i="25"/>
  <c r="AH69" i="25"/>
  <c r="AH66" i="25"/>
  <c r="AH64" i="25"/>
  <c r="AH62" i="25"/>
  <c r="AH60" i="25"/>
  <c r="AH58" i="25"/>
  <c r="AH56" i="25"/>
  <c r="AH54" i="25"/>
  <c r="AH52" i="25"/>
  <c r="AH50" i="25"/>
  <c r="AH138" i="25"/>
  <c r="AH110" i="25"/>
  <c r="AH118" i="25"/>
  <c r="AH105" i="25"/>
  <c r="AH96" i="25"/>
  <c r="AH87" i="25"/>
  <c r="AH78" i="25"/>
  <c r="AH70" i="25"/>
  <c r="AH61" i="25"/>
  <c r="AH53" i="25"/>
  <c r="AH47" i="25"/>
  <c r="AH43" i="25"/>
  <c r="AH124" i="25"/>
  <c r="AH116" i="25"/>
  <c r="AH102" i="25"/>
  <c r="AH94" i="25"/>
  <c r="AH85" i="25"/>
  <c r="AH76" i="25"/>
  <c r="AH68" i="25"/>
  <c r="AH59" i="25"/>
  <c r="AH51" i="25"/>
  <c r="AH46" i="25"/>
  <c r="AH40" i="25"/>
  <c r="AH38" i="25"/>
  <c r="AH122" i="25"/>
  <c r="AH100" i="25"/>
  <c r="AH91" i="25"/>
  <c r="AH83" i="25"/>
  <c r="AH74" i="25"/>
  <c r="AH65" i="25"/>
  <c r="AH57" i="25"/>
  <c r="AH49" i="25"/>
  <c r="AH45" i="25"/>
  <c r="AH42" i="25"/>
  <c r="AH120" i="25"/>
  <c r="AH98" i="25"/>
  <c r="AH89" i="25"/>
  <c r="AH80" i="25"/>
  <c r="AH72" i="25"/>
  <c r="AH63" i="25"/>
  <c r="AH55" i="25"/>
  <c r="AH48" i="25"/>
  <c r="AH44" i="25"/>
  <c r="AH41" i="25"/>
  <c r="AH39" i="25"/>
  <c r="AG124" i="25"/>
  <c r="AI124" i="25"/>
  <c r="AB124" i="25"/>
  <c r="AA138" i="25"/>
  <c r="AA110" i="25"/>
  <c r="AA101" i="25"/>
  <c r="AA95" i="25"/>
  <c r="AA88" i="25"/>
  <c r="AA84" i="25"/>
  <c r="AA75" i="25"/>
  <c r="AA69" i="25"/>
  <c r="AA62" i="25"/>
  <c r="AA56" i="25"/>
  <c r="AA50" i="25"/>
  <c r="AA46" i="25"/>
  <c r="AA124" i="25"/>
  <c r="AA122" i="25"/>
  <c r="AA120" i="25"/>
  <c r="AA118" i="25"/>
  <c r="AA116" i="25"/>
  <c r="AA105" i="25"/>
  <c r="AA102" i="25"/>
  <c r="AA100" i="25"/>
  <c r="AA98" i="25"/>
  <c r="AA96" i="25"/>
  <c r="AA94" i="25"/>
  <c r="AA91" i="25"/>
  <c r="AA89" i="25"/>
  <c r="AA87" i="25"/>
  <c r="AA85" i="25"/>
  <c r="AA83" i="25"/>
  <c r="AA80" i="25"/>
  <c r="AA78" i="25"/>
  <c r="AA76" i="25"/>
  <c r="AA74" i="25"/>
  <c r="AA72" i="25"/>
  <c r="AA70" i="25"/>
  <c r="AA68" i="25"/>
  <c r="AA65" i="25"/>
  <c r="AA63" i="25"/>
  <c r="AA61" i="25"/>
  <c r="AA59" i="25"/>
  <c r="AA57" i="25"/>
  <c r="AA55" i="25"/>
  <c r="AA53" i="25"/>
  <c r="AA51" i="25"/>
  <c r="AA49" i="25"/>
  <c r="AA47" i="25"/>
  <c r="AA45" i="25"/>
  <c r="AA43" i="25"/>
  <c r="AA41" i="25"/>
  <c r="AA39" i="25"/>
  <c r="AA121" i="25"/>
  <c r="AA119" i="25"/>
  <c r="AA97" i="25"/>
  <c r="AA90" i="25"/>
  <c r="AA81" i="25"/>
  <c r="AA77" i="25"/>
  <c r="AA73" i="25"/>
  <c r="AA64" i="25"/>
  <c r="AA60" i="25"/>
  <c r="AA54" i="25"/>
  <c r="AA48" i="25"/>
  <c r="AA40" i="25"/>
  <c r="Z124" i="25"/>
  <c r="AA111" i="25"/>
  <c r="AA123" i="25"/>
  <c r="AA117" i="25"/>
  <c r="AA106" i="25"/>
  <c r="AA104" i="25"/>
  <c r="AA99" i="25"/>
  <c r="AA93" i="25"/>
  <c r="AA86" i="25"/>
  <c r="AA79" i="25"/>
  <c r="AA71" i="25"/>
  <c r="AA66" i="25"/>
  <c r="AA58" i="25"/>
  <c r="AA52" i="25"/>
  <c r="AA44" i="25"/>
  <c r="AA42" i="25"/>
  <c r="AA38" i="25"/>
  <c r="BD113" i="25" l="1"/>
  <c r="P36" i="25"/>
  <c r="BM113" i="25"/>
  <c r="CC141" i="25"/>
  <c r="BE141" i="25"/>
  <c r="BM109" i="25"/>
  <c r="AB36" i="25"/>
  <c r="O109" i="25"/>
  <c r="O112" i="25" s="1"/>
  <c r="AB112" i="25" s="1"/>
  <c r="BD109" i="25"/>
  <c r="BC112" i="25"/>
  <c r="BD112" i="25" s="1"/>
  <c r="O114" i="25"/>
  <c r="P114" i="25" s="1"/>
  <c r="AA141" i="25"/>
  <c r="BF114" i="25"/>
  <c r="BM114" i="25"/>
  <c r="AB114" i="25"/>
  <c r="CJ141" i="25"/>
  <c r="CB112" i="25"/>
  <c r="Z109" i="25"/>
  <c r="AB113" i="25"/>
  <c r="AI114" i="25"/>
  <c r="AI113" i="25"/>
  <c r="CO137" i="25"/>
  <c r="CP112" i="25"/>
  <c r="CR113" i="25"/>
  <c r="CI113" i="25"/>
  <c r="CK113" i="25"/>
  <c r="CH112" i="25"/>
  <c r="CR109" i="25"/>
  <c r="CI109" i="25"/>
  <c r="CK109" i="25"/>
  <c r="CR114" i="25"/>
  <c r="CI114" i="25"/>
  <c r="CK114" i="25"/>
  <c r="CA139" i="25"/>
  <c r="CB137" i="25"/>
  <c r="BQ137" i="25"/>
  <c r="CD112" i="25"/>
  <c r="BR112" i="25"/>
  <c r="BT113" i="25"/>
  <c r="BK113" i="25"/>
  <c r="BJ112" i="25"/>
  <c r="BT109" i="25"/>
  <c r="BK109" i="25"/>
  <c r="BT114" i="25"/>
  <c r="BK114" i="25"/>
  <c r="BC137" i="25"/>
  <c r="AM137" i="25"/>
  <c r="AN112" i="25"/>
  <c r="AP113" i="25"/>
  <c r="AG113" i="25"/>
  <c r="AP109" i="25"/>
  <c r="AF112" i="25"/>
  <c r="AI112" i="25" s="1"/>
  <c r="AG109" i="25"/>
  <c r="AI109" i="25"/>
  <c r="AP114" i="25"/>
  <c r="AG114" i="25"/>
  <c r="Y137" i="25"/>
  <c r="Z112" i="25"/>
  <c r="H138" i="25"/>
  <c r="R138" i="25" s="1"/>
  <c r="H134" i="25"/>
  <c r="R134" i="25" s="1"/>
  <c r="H133" i="25"/>
  <c r="R133" i="25" s="1"/>
  <c r="H132" i="25"/>
  <c r="R132" i="25" s="1"/>
  <c r="H131" i="25"/>
  <c r="R131" i="25" s="1"/>
  <c r="H130" i="25"/>
  <c r="R130" i="25" s="1"/>
  <c r="H129" i="25"/>
  <c r="R129" i="25" s="1"/>
  <c r="H128" i="25"/>
  <c r="H127" i="25"/>
  <c r="R127" i="25" s="1"/>
  <c r="H126" i="25"/>
  <c r="R126" i="25" s="1"/>
  <c r="H123" i="25"/>
  <c r="R123" i="25" s="1"/>
  <c r="H122" i="25"/>
  <c r="R122" i="25" s="1"/>
  <c r="H121" i="25"/>
  <c r="R121" i="25" s="1"/>
  <c r="H120" i="25"/>
  <c r="R120" i="25" s="1"/>
  <c r="H119" i="25"/>
  <c r="R119" i="25" s="1"/>
  <c r="H118" i="25"/>
  <c r="H117" i="25"/>
  <c r="R117" i="25" s="1"/>
  <c r="H111" i="25"/>
  <c r="R111" i="25" s="1"/>
  <c r="H110" i="25"/>
  <c r="R110" i="25" s="1"/>
  <c r="H106" i="25"/>
  <c r="H105" i="25"/>
  <c r="R105" i="25" s="1"/>
  <c r="H102" i="25"/>
  <c r="R102" i="25" s="1"/>
  <c r="H101" i="25"/>
  <c r="R101" i="25" s="1"/>
  <c r="H100" i="25"/>
  <c r="R100" i="25" s="1"/>
  <c r="H99" i="25"/>
  <c r="R99" i="25" s="1"/>
  <c r="H98" i="25"/>
  <c r="R98" i="25" s="1"/>
  <c r="H97" i="25"/>
  <c r="R97" i="25" s="1"/>
  <c r="H96" i="25"/>
  <c r="R96" i="25" s="1"/>
  <c r="H95" i="25"/>
  <c r="R95" i="25" s="1"/>
  <c r="H94" i="25"/>
  <c r="R94" i="25" s="1"/>
  <c r="H91" i="25"/>
  <c r="R91" i="25" s="1"/>
  <c r="H90" i="25"/>
  <c r="R90" i="25" s="1"/>
  <c r="H89" i="25"/>
  <c r="R89" i="25" s="1"/>
  <c r="H88" i="25"/>
  <c r="R88" i="25" s="1"/>
  <c r="H87" i="25"/>
  <c r="R87" i="25" s="1"/>
  <c r="H86" i="25"/>
  <c r="H85" i="25"/>
  <c r="R85" i="25" s="1"/>
  <c r="H84" i="25"/>
  <c r="R84" i="25" s="1"/>
  <c r="H81" i="25"/>
  <c r="R81" i="25" s="1"/>
  <c r="H80" i="25"/>
  <c r="R80" i="25" s="1"/>
  <c r="H79" i="25"/>
  <c r="R79" i="25" s="1"/>
  <c r="H78" i="25"/>
  <c r="R78" i="25" s="1"/>
  <c r="H77" i="25"/>
  <c r="R77" i="25" s="1"/>
  <c r="H76" i="25"/>
  <c r="R76" i="25" s="1"/>
  <c r="H75" i="25"/>
  <c r="R75" i="25" s="1"/>
  <c r="H74" i="25"/>
  <c r="R74" i="25" s="1"/>
  <c r="H73" i="25"/>
  <c r="R73" i="25" s="1"/>
  <c r="H72" i="25"/>
  <c r="R72" i="25" s="1"/>
  <c r="H71" i="25"/>
  <c r="R71" i="25" s="1"/>
  <c r="H70" i="25"/>
  <c r="R70" i="25" s="1"/>
  <c r="H69" i="25"/>
  <c r="R65" i="25"/>
  <c r="H64" i="25"/>
  <c r="R64" i="25" s="1"/>
  <c r="H63" i="25"/>
  <c r="R63" i="25" s="1"/>
  <c r="H62" i="25"/>
  <c r="R62" i="25" s="1"/>
  <c r="H61" i="25"/>
  <c r="R61" i="25" s="1"/>
  <c r="H60" i="25"/>
  <c r="R60" i="25" s="1"/>
  <c r="H59" i="25"/>
  <c r="R59" i="25" s="1"/>
  <c r="H58" i="25"/>
  <c r="R58" i="25" s="1"/>
  <c r="H57" i="25"/>
  <c r="R57" i="25" s="1"/>
  <c r="H56" i="25"/>
  <c r="R56" i="25" s="1"/>
  <c r="H55" i="25"/>
  <c r="R55" i="25" s="1"/>
  <c r="H54" i="25"/>
  <c r="R54" i="25" s="1"/>
  <c r="H53" i="25"/>
  <c r="R53" i="25" s="1"/>
  <c r="H52" i="25"/>
  <c r="R52" i="25" s="1"/>
  <c r="H51" i="25"/>
  <c r="R51" i="25" s="1"/>
  <c r="H50" i="25"/>
  <c r="R50" i="25" s="1"/>
  <c r="H49" i="25"/>
  <c r="R49" i="25" s="1"/>
  <c r="H48" i="25"/>
  <c r="R48" i="25" s="1"/>
  <c r="H47" i="25"/>
  <c r="R47" i="25" s="1"/>
  <c r="H46" i="25"/>
  <c r="R46" i="25" s="1"/>
  <c r="H45" i="25"/>
  <c r="R45" i="25" s="1"/>
  <c r="H44" i="25"/>
  <c r="R44" i="25" s="1"/>
  <c r="H43" i="25"/>
  <c r="R43" i="25" s="1"/>
  <c r="H42" i="25"/>
  <c r="R42" i="25" s="1"/>
  <c r="H41" i="25"/>
  <c r="H40" i="25"/>
  <c r="R40" i="25" s="1"/>
  <c r="H30" i="25"/>
  <c r="R30" i="25" s="1"/>
  <c r="H27" i="25"/>
  <c r="H24" i="25"/>
  <c r="H19" i="25"/>
  <c r="R19" i="25" s="1"/>
  <c r="H16" i="25"/>
  <c r="R16" i="25" s="1"/>
  <c r="H13" i="25"/>
  <c r="R13" i="25" s="1"/>
  <c r="H12" i="25"/>
  <c r="H11" i="25"/>
  <c r="R11" i="25" s="1"/>
  <c r="H8" i="25"/>
  <c r="R8" i="25" s="1"/>
  <c r="H7" i="25"/>
  <c r="R7" i="25" s="1"/>
  <c r="H6" i="25"/>
  <c r="H5" i="25" l="1"/>
  <c r="R5" i="25" s="1"/>
  <c r="BF112" i="25"/>
  <c r="BM112" i="25"/>
  <c r="AB109" i="25"/>
  <c r="P109" i="25"/>
  <c r="H15" i="25"/>
  <c r="I30" i="25" s="1"/>
  <c r="H29" i="25"/>
  <c r="R29" i="25" s="1"/>
  <c r="H93" i="25"/>
  <c r="R93" i="25" s="1"/>
  <c r="H104" i="25"/>
  <c r="R104" i="25" s="1"/>
  <c r="R106" i="25"/>
  <c r="H116" i="25"/>
  <c r="R116" i="25" s="1"/>
  <c r="R118" i="25"/>
  <c r="H125" i="25"/>
  <c r="R125" i="25" s="1"/>
  <c r="R128" i="25"/>
  <c r="H23" i="25"/>
  <c r="R24" i="25"/>
  <c r="H39" i="25"/>
  <c r="R41" i="25"/>
  <c r="H83" i="25"/>
  <c r="R83" i="25" s="1"/>
  <c r="R86" i="25"/>
  <c r="H18" i="25"/>
  <c r="R18" i="25" s="1"/>
  <c r="H26" i="25"/>
  <c r="R26" i="25" s="1"/>
  <c r="R27" i="25"/>
  <c r="H68" i="25"/>
  <c r="R68" i="25" s="1"/>
  <c r="R69" i="25"/>
  <c r="R6" i="25"/>
  <c r="H10" i="25"/>
  <c r="R12" i="25"/>
  <c r="O137" i="25"/>
  <c r="AB137" i="25" s="1"/>
  <c r="P112" i="25"/>
  <c r="CO139" i="25"/>
  <c r="CP139" i="25" s="1"/>
  <c r="CP137" i="25"/>
  <c r="CR112" i="25"/>
  <c r="CH137" i="25"/>
  <c r="CI112" i="25"/>
  <c r="CK112" i="25"/>
  <c r="CB139" i="25"/>
  <c r="BQ139" i="25"/>
  <c r="CD137" i="25"/>
  <c r="BR137" i="25"/>
  <c r="BJ137" i="25"/>
  <c r="BM137" i="25" s="1"/>
  <c r="BT112" i="25"/>
  <c r="BK112" i="25"/>
  <c r="BC139" i="25"/>
  <c r="BD137" i="25"/>
  <c r="AM139" i="25"/>
  <c r="BF137" i="25"/>
  <c r="AN137" i="25"/>
  <c r="AF137" i="25"/>
  <c r="AI137" i="25" s="1"/>
  <c r="AP112" i="25"/>
  <c r="AG112" i="25"/>
  <c r="Y139" i="25"/>
  <c r="Z137" i="25"/>
  <c r="E6" i="25"/>
  <c r="B6" i="25"/>
  <c r="E138" i="25"/>
  <c r="K138" i="25" s="1"/>
  <c r="E134" i="25"/>
  <c r="K134" i="25" s="1"/>
  <c r="E133" i="25"/>
  <c r="K133" i="25" s="1"/>
  <c r="E132" i="25"/>
  <c r="K132" i="25" s="1"/>
  <c r="E131" i="25"/>
  <c r="K131" i="25" s="1"/>
  <c r="E130" i="25"/>
  <c r="K130" i="25" s="1"/>
  <c r="E129" i="25"/>
  <c r="K129" i="25" s="1"/>
  <c r="E128" i="25"/>
  <c r="K128" i="25" s="1"/>
  <c r="E127" i="25"/>
  <c r="K127" i="25" s="1"/>
  <c r="E126" i="25"/>
  <c r="E123" i="25"/>
  <c r="K123" i="25" s="1"/>
  <c r="E122" i="25"/>
  <c r="K122" i="25" s="1"/>
  <c r="E121" i="25"/>
  <c r="K121" i="25" s="1"/>
  <c r="E120" i="25"/>
  <c r="K120" i="25" s="1"/>
  <c r="E119" i="25"/>
  <c r="E118" i="25"/>
  <c r="K118" i="25" s="1"/>
  <c r="E117" i="25"/>
  <c r="K117" i="25" s="1"/>
  <c r="E111" i="25"/>
  <c r="K111" i="25" s="1"/>
  <c r="E110" i="25"/>
  <c r="K110" i="25" s="1"/>
  <c r="E106" i="25"/>
  <c r="K106" i="25" s="1"/>
  <c r="E105" i="25"/>
  <c r="K105" i="25" s="1"/>
  <c r="E102" i="25"/>
  <c r="K102" i="25" s="1"/>
  <c r="E101" i="25"/>
  <c r="K101" i="25" s="1"/>
  <c r="E100" i="25"/>
  <c r="K100" i="25" s="1"/>
  <c r="E99" i="25"/>
  <c r="K99" i="25" s="1"/>
  <c r="E98" i="25"/>
  <c r="K98" i="25" s="1"/>
  <c r="E97" i="25"/>
  <c r="K97" i="25" s="1"/>
  <c r="E96" i="25"/>
  <c r="K96" i="25" s="1"/>
  <c r="E95" i="25"/>
  <c r="K95" i="25" s="1"/>
  <c r="E94" i="25"/>
  <c r="E91" i="25"/>
  <c r="K91" i="25" s="1"/>
  <c r="E90" i="25"/>
  <c r="K90" i="25" s="1"/>
  <c r="E89" i="25"/>
  <c r="K89" i="25" s="1"/>
  <c r="E88" i="25"/>
  <c r="K88" i="25" s="1"/>
  <c r="E87" i="25"/>
  <c r="K87" i="25" s="1"/>
  <c r="E86" i="25"/>
  <c r="K86" i="25" s="1"/>
  <c r="E85" i="25"/>
  <c r="K85" i="25" s="1"/>
  <c r="E84" i="25"/>
  <c r="E81" i="25"/>
  <c r="K81" i="25" s="1"/>
  <c r="E80" i="25"/>
  <c r="K80" i="25" s="1"/>
  <c r="E79" i="25"/>
  <c r="K79" i="25" s="1"/>
  <c r="E78" i="25"/>
  <c r="K78" i="25" s="1"/>
  <c r="E77" i="25"/>
  <c r="K77" i="25" s="1"/>
  <c r="E76" i="25"/>
  <c r="K76" i="25" s="1"/>
  <c r="E75" i="25"/>
  <c r="K75" i="25" s="1"/>
  <c r="E74" i="25"/>
  <c r="K74" i="25" s="1"/>
  <c r="E73" i="25"/>
  <c r="K73" i="25" s="1"/>
  <c r="E72" i="25"/>
  <c r="K72" i="25" s="1"/>
  <c r="E71" i="25"/>
  <c r="K71" i="25" s="1"/>
  <c r="E70" i="25"/>
  <c r="K70" i="25" s="1"/>
  <c r="E69" i="25"/>
  <c r="K65" i="25"/>
  <c r="E64" i="25"/>
  <c r="K64" i="25" s="1"/>
  <c r="E63" i="25"/>
  <c r="K63" i="25" s="1"/>
  <c r="E62" i="25"/>
  <c r="K62" i="25" s="1"/>
  <c r="E61" i="25"/>
  <c r="K61" i="25" s="1"/>
  <c r="E60" i="25"/>
  <c r="K60" i="25" s="1"/>
  <c r="E59" i="25"/>
  <c r="K59" i="25" s="1"/>
  <c r="E58" i="25"/>
  <c r="K58" i="25" s="1"/>
  <c r="E57" i="25"/>
  <c r="K57" i="25" s="1"/>
  <c r="E56" i="25"/>
  <c r="K56" i="25" s="1"/>
  <c r="E55" i="25"/>
  <c r="K55" i="25" s="1"/>
  <c r="E54" i="25"/>
  <c r="K54" i="25" s="1"/>
  <c r="E53" i="25"/>
  <c r="K53" i="25" s="1"/>
  <c r="E52" i="25"/>
  <c r="K52" i="25" s="1"/>
  <c r="E51" i="25"/>
  <c r="K51" i="25" s="1"/>
  <c r="E50" i="25"/>
  <c r="K50" i="25" s="1"/>
  <c r="E49" i="25"/>
  <c r="K49" i="25" s="1"/>
  <c r="E48" i="25"/>
  <c r="K48" i="25" s="1"/>
  <c r="E47" i="25"/>
  <c r="K47" i="25" s="1"/>
  <c r="E46" i="25"/>
  <c r="K46" i="25" s="1"/>
  <c r="E45" i="25"/>
  <c r="K45" i="25" s="1"/>
  <c r="E44" i="25"/>
  <c r="K44" i="25" s="1"/>
  <c r="E43" i="25"/>
  <c r="K43" i="25" s="1"/>
  <c r="E42" i="25"/>
  <c r="K42" i="25" s="1"/>
  <c r="E41" i="25"/>
  <c r="K41" i="25" s="1"/>
  <c r="E40" i="25"/>
  <c r="K40" i="25" s="1"/>
  <c r="E30" i="25"/>
  <c r="E27" i="25"/>
  <c r="E24" i="25"/>
  <c r="K24" i="25" s="1"/>
  <c r="E19" i="25"/>
  <c r="K19" i="25" s="1"/>
  <c r="E16" i="25"/>
  <c r="E13" i="25"/>
  <c r="E12" i="25"/>
  <c r="K12" i="25" s="1"/>
  <c r="E11" i="25"/>
  <c r="K11" i="25" s="1"/>
  <c r="E8" i="25"/>
  <c r="K8" i="25" s="1"/>
  <c r="E7" i="25"/>
  <c r="K7" i="25" s="1"/>
  <c r="R15" i="25" l="1"/>
  <c r="K6" i="25"/>
  <c r="E5" i="25"/>
  <c r="K5" i="25" s="1"/>
  <c r="H35" i="25"/>
  <c r="R35" i="25" s="1"/>
  <c r="E18" i="25"/>
  <c r="K18" i="25" s="1"/>
  <c r="I29" i="25"/>
  <c r="E104" i="25"/>
  <c r="K104" i="25" s="1"/>
  <c r="H22" i="25"/>
  <c r="R22" i="25" s="1"/>
  <c r="R23" i="25"/>
  <c r="E26" i="25"/>
  <c r="K26" i="25" s="1"/>
  <c r="K27" i="25"/>
  <c r="E68" i="25"/>
  <c r="K68" i="25" s="1"/>
  <c r="K69" i="25"/>
  <c r="E116" i="25"/>
  <c r="K116" i="25" s="1"/>
  <c r="K119" i="25"/>
  <c r="O139" i="25"/>
  <c r="P137" i="25"/>
  <c r="H33" i="25"/>
  <c r="R33" i="25" s="1"/>
  <c r="I8" i="25"/>
  <c r="I24" i="25"/>
  <c r="I23" i="25"/>
  <c r="E10" i="25"/>
  <c r="K13" i="25"/>
  <c r="E23" i="25"/>
  <c r="K23" i="25" s="1"/>
  <c r="E15" i="25"/>
  <c r="K16" i="25"/>
  <c r="E29" i="25"/>
  <c r="K29" i="25" s="1"/>
  <c r="K30" i="25"/>
  <c r="E83" i="25"/>
  <c r="K83" i="25" s="1"/>
  <c r="K84" i="25"/>
  <c r="E93" i="25"/>
  <c r="K93" i="25" s="1"/>
  <c r="K94" i="25"/>
  <c r="E125" i="25"/>
  <c r="K125" i="25" s="1"/>
  <c r="K126" i="25"/>
  <c r="H38" i="25"/>
  <c r="R39" i="25"/>
  <c r="E39" i="25"/>
  <c r="K39" i="25" s="1"/>
  <c r="H34" i="25"/>
  <c r="R34" i="25" s="1"/>
  <c r="R10" i="25"/>
  <c r="I27" i="25"/>
  <c r="I26" i="25"/>
  <c r="CH139" i="25"/>
  <c r="CR137" i="25"/>
  <c r="CI137" i="25"/>
  <c r="CK137" i="25"/>
  <c r="CD139" i="25"/>
  <c r="BR139" i="25"/>
  <c r="BJ139" i="25"/>
  <c r="BM139" i="25" s="1"/>
  <c r="BT137" i="25"/>
  <c r="BK137" i="25"/>
  <c r="BD139" i="25"/>
  <c r="BF139" i="25"/>
  <c r="AN139" i="25"/>
  <c r="AP137" i="25"/>
  <c r="AG137" i="25"/>
  <c r="Z139" i="25"/>
  <c r="M462" i="29"/>
  <c r="L462" i="29"/>
  <c r="L464" i="29" s="1"/>
  <c r="N460" i="29"/>
  <c r="I103" i="20" s="1"/>
  <c r="M460" i="29"/>
  <c r="L460" i="29"/>
  <c r="G103" i="20"/>
  <c r="E103" i="20"/>
  <c r="C103" i="20"/>
  <c r="C102" i="20"/>
  <c r="E102" i="20"/>
  <c r="G102" i="20"/>
  <c r="M456" i="29"/>
  <c r="N456" i="29"/>
  <c r="I102" i="20" s="1"/>
  <c r="B102" i="20"/>
  <c r="N454" i="29"/>
  <c r="I101" i="20" s="1"/>
  <c r="M454" i="29"/>
  <c r="L454" i="29"/>
  <c r="G101" i="20"/>
  <c r="E101" i="20"/>
  <c r="C101" i="20"/>
  <c r="B101" i="20"/>
  <c r="C100" i="20"/>
  <c r="E100" i="20"/>
  <c r="G100" i="20"/>
  <c r="M452" i="29"/>
  <c r="N452" i="29"/>
  <c r="C96" i="20"/>
  <c r="E96" i="20"/>
  <c r="G96" i="20"/>
  <c r="L445" i="29"/>
  <c r="M445" i="29"/>
  <c r="N445" i="29"/>
  <c r="I96" i="20" s="1"/>
  <c r="B96" i="20"/>
  <c r="E95" i="20"/>
  <c r="L420" i="29"/>
  <c r="M420" i="29"/>
  <c r="N420" i="29"/>
  <c r="I95" i="20" s="1"/>
  <c r="C94" i="20"/>
  <c r="G94" i="20"/>
  <c r="L417" i="29"/>
  <c r="M417" i="29"/>
  <c r="N417" i="29"/>
  <c r="I94" i="20" s="1"/>
  <c r="B94" i="20"/>
  <c r="I35" i="25" l="1"/>
  <c r="P139" i="25"/>
  <c r="J103" i="20"/>
  <c r="I100" i="20"/>
  <c r="J100" i="20" s="1"/>
  <c r="AB139" i="25"/>
  <c r="F96" i="20"/>
  <c r="H102" i="20"/>
  <c r="B100" i="20"/>
  <c r="K100" i="20" s="1"/>
  <c r="H103" i="20"/>
  <c r="H100" i="20"/>
  <c r="I33" i="25"/>
  <c r="H124" i="25"/>
  <c r="R38" i="25"/>
  <c r="E38" i="25"/>
  <c r="E35" i="25"/>
  <c r="K35" i="25" s="1"/>
  <c r="K15" i="25"/>
  <c r="F30" i="25"/>
  <c r="F29" i="25"/>
  <c r="E22" i="25"/>
  <c r="K22" i="25" s="1"/>
  <c r="E34" i="25"/>
  <c r="K34" i="25" s="1"/>
  <c r="K10" i="25"/>
  <c r="F27" i="25"/>
  <c r="F26" i="25"/>
  <c r="E33" i="25"/>
  <c r="K33" i="25" s="1"/>
  <c r="F24" i="25"/>
  <c r="F23" i="25"/>
  <c r="F8" i="25"/>
  <c r="I34" i="25"/>
  <c r="N416" i="29"/>
  <c r="N449" i="29" s="1"/>
  <c r="B95" i="20"/>
  <c r="G95" i="20"/>
  <c r="H96" i="20"/>
  <c r="F100" i="20"/>
  <c r="J101" i="20"/>
  <c r="D102" i="20"/>
  <c r="K102" i="20"/>
  <c r="J102" i="20"/>
  <c r="F103" i="20"/>
  <c r="J94" i="20"/>
  <c r="D96" i="20"/>
  <c r="K96" i="20"/>
  <c r="H101" i="20"/>
  <c r="M464" i="29"/>
  <c r="K94" i="20"/>
  <c r="D94" i="20"/>
  <c r="D101" i="20"/>
  <c r="K101" i="20"/>
  <c r="J96" i="20"/>
  <c r="L416" i="29"/>
  <c r="L449" i="29" s="1"/>
  <c r="E94" i="20"/>
  <c r="M416" i="29"/>
  <c r="M449" i="29" s="1"/>
  <c r="I93" i="20"/>
  <c r="I92" i="20" s="1"/>
  <c r="C95" i="20"/>
  <c r="F95" i="20" s="1"/>
  <c r="F101" i="20"/>
  <c r="F102" i="20"/>
  <c r="CR139" i="25"/>
  <c r="CI139" i="25"/>
  <c r="CK139" i="25"/>
  <c r="BT139" i="25"/>
  <c r="BK139" i="25"/>
  <c r="C13" i="20"/>
  <c r="E13" i="20"/>
  <c r="G13" i="20"/>
  <c r="L67" i="29"/>
  <c r="M67" i="29"/>
  <c r="N67" i="29"/>
  <c r="I13" i="20" s="1"/>
  <c r="B13" i="20"/>
  <c r="C12" i="20"/>
  <c r="E12" i="20"/>
  <c r="G12" i="20"/>
  <c r="L62" i="29"/>
  <c r="M62" i="29"/>
  <c r="N62" i="29"/>
  <c r="I12" i="20" s="1"/>
  <c r="B12" i="20"/>
  <c r="C11" i="20"/>
  <c r="E11" i="20"/>
  <c r="G11" i="20"/>
  <c r="L48" i="29"/>
  <c r="M48" i="29"/>
  <c r="N48" i="29"/>
  <c r="I11" i="20" s="1"/>
  <c r="B11" i="20"/>
  <c r="C10" i="20"/>
  <c r="E10" i="20"/>
  <c r="G10" i="20"/>
  <c r="L35" i="29"/>
  <c r="M35" i="29"/>
  <c r="N35" i="29"/>
  <c r="I10" i="20" s="1"/>
  <c r="B10" i="20"/>
  <c r="C9" i="20"/>
  <c r="E9" i="20"/>
  <c r="G9" i="20"/>
  <c r="B9" i="20"/>
  <c r="C8" i="20"/>
  <c r="E8" i="20"/>
  <c r="G8" i="20"/>
  <c r="L11" i="29"/>
  <c r="M11" i="29"/>
  <c r="N11" i="29"/>
  <c r="I8" i="20" s="1"/>
  <c r="B8" i="20"/>
  <c r="C6" i="20"/>
  <c r="E6" i="20"/>
  <c r="L5" i="29"/>
  <c r="M5" i="29"/>
  <c r="N5" i="29"/>
  <c r="B6" i="20"/>
  <c r="C7" i="20"/>
  <c r="E7" i="20"/>
  <c r="G7" i="20"/>
  <c r="L7" i="29"/>
  <c r="M7" i="29"/>
  <c r="N7" i="29"/>
  <c r="I7" i="20" s="1"/>
  <c r="N410" i="29"/>
  <c r="C88" i="20"/>
  <c r="E88" i="20"/>
  <c r="G88" i="20"/>
  <c r="L408" i="29"/>
  <c r="M408" i="29"/>
  <c r="N408" i="29"/>
  <c r="I88" i="20" s="1"/>
  <c r="B88" i="20"/>
  <c r="B87" i="20"/>
  <c r="C87" i="20"/>
  <c r="E87" i="20"/>
  <c r="G87" i="20"/>
  <c r="L403" i="29"/>
  <c r="M403" i="29"/>
  <c r="N403" i="29"/>
  <c r="I87" i="20" s="1"/>
  <c r="C86" i="20"/>
  <c r="E86" i="20"/>
  <c r="G86" i="20"/>
  <c r="M401" i="29"/>
  <c r="N401" i="29"/>
  <c r="I86" i="20" s="1"/>
  <c r="C84" i="20"/>
  <c r="E84" i="20"/>
  <c r="G84" i="20"/>
  <c r="L398" i="29"/>
  <c r="M398" i="29"/>
  <c r="N398" i="29"/>
  <c r="I84" i="20" s="1"/>
  <c r="B84" i="20"/>
  <c r="C83" i="20"/>
  <c r="E83" i="20"/>
  <c r="G83" i="20"/>
  <c r="L388" i="29"/>
  <c r="M388" i="29"/>
  <c r="N388" i="29"/>
  <c r="I83" i="20" s="1"/>
  <c r="B83" i="20"/>
  <c r="C82" i="20"/>
  <c r="E82" i="20"/>
  <c r="G82" i="20"/>
  <c r="M386" i="29"/>
  <c r="N386" i="29"/>
  <c r="I82" i="20" s="1"/>
  <c r="B82" i="20"/>
  <c r="C81" i="20"/>
  <c r="E81" i="20"/>
  <c r="G81" i="20"/>
  <c r="M382" i="29"/>
  <c r="N382" i="29"/>
  <c r="I81" i="20" s="1"/>
  <c r="B81" i="20"/>
  <c r="C80" i="20"/>
  <c r="E80" i="20"/>
  <c r="G80" i="20"/>
  <c r="M376" i="29"/>
  <c r="N376" i="29"/>
  <c r="I80" i="20" s="1"/>
  <c r="B80" i="20"/>
  <c r="C79" i="20"/>
  <c r="E79" i="20"/>
  <c r="G79" i="20"/>
  <c r="M371" i="29"/>
  <c r="N371" i="29"/>
  <c r="I79" i="20" s="1"/>
  <c r="B79" i="20"/>
  <c r="C77" i="20"/>
  <c r="E77" i="20"/>
  <c r="G77" i="20"/>
  <c r="J77" i="20" s="1"/>
  <c r="B77" i="20"/>
  <c r="C76" i="20"/>
  <c r="E76" i="20"/>
  <c r="G76" i="20"/>
  <c r="M353" i="29"/>
  <c r="N353" i="29"/>
  <c r="I76" i="20" s="1"/>
  <c r="B76" i="20"/>
  <c r="C75" i="20"/>
  <c r="E75" i="20"/>
  <c r="G75" i="20"/>
  <c r="M350" i="29"/>
  <c r="N350" i="29"/>
  <c r="I75" i="20" s="1"/>
  <c r="B75" i="20"/>
  <c r="C74" i="20"/>
  <c r="E74" i="20"/>
  <c r="G74" i="20"/>
  <c r="M345" i="29"/>
  <c r="N345" i="29"/>
  <c r="I74" i="20" s="1"/>
  <c r="B74" i="20"/>
  <c r="C73" i="20"/>
  <c r="E73" i="20"/>
  <c r="G73" i="20"/>
  <c r="M339" i="29"/>
  <c r="N339" i="29"/>
  <c r="I73" i="20" s="1"/>
  <c r="B73" i="20"/>
  <c r="C72" i="20"/>
  <c r="E72" i="20"/>
  <c r="G72" i="20"/>
  <c r="M336" i="29"/>
  <c r="N336" i="29"/>
  <c r="I72" i="20" s="1"/>
  <c r="B72" i="20"/>
  <c r="C71" i="20"/>
  <c r="E71" i="20"/>
  <c r="G71" i="20"/>
  <c r="M331" i="29"/>
  <c r="N331" i="29"/>
  <c r="I71" i="20" s="1"/>
  <c r="B71" i="20"/>
  <c r="C70" i="20"/>
  <c r="E70" i="20"/>
  <c r="G70" i="20"/>
  <c r="M327" i="29"/>
  <c r="N327" i="29"/>
  <c r="I70" i="20" s="1"/>
  <c r="C68" i="20"/>
  <c r="E68" i="20"/>
  <c r="G68" i="20"/>
  <c r="M324" i="29"/>
  <c r="N324" i="29"/>
  <c r="I68" i="20" s="1"/>
  <c r="B68" i="20"/>
  <c r="C67" i="20"/>
  <c r="E67" i="20"/>
  <c r="G67" i="20"/>
  <c r="M318" i="29"/>
  <c r="N318" i="29"/>
  <c r="I67" i="20" s="1"/>
  <c r="B67" i="20"/>
  <c r="C66" i="20"/>
  <c r="E66" i="20"/>
  <c r="G66" i="20"/>
  <c r="M314" i="29"/>
  <c r="N314" i="29"/>
  <c r="I66" i="20" s="1"/>
  <c r="B66" i="20"/>
  <c r="C65" i="20"/>
  <c r="E65" i="20"/>
  <c r="G65" i="20"/>
  <c r="J65" i="20" s="1"/>
  <c r="M308" i="29"/>
  <c r="N308" i="29"/>
  <c r="I65" i="20" s="1"/>
  <c r="B65" i="20"/>
  <c r="C64" i="20"/>
  <c r="E64" i="20"/>
  <c r="G64" i="20"/>
  <c r="M303" i="29"/>
  <c r="N303" i="29"/>
  <c r="I64" i="20" s="1"/>
  <c r="B64" i="20"/>
  <c r="C63" i="20"/>
  <c r="E63" i="20"/>
  <c r="G63" i="20"/>
  <c r="M299" i="29"/>
  <c r="N299" i="29"/>
  <c r="I63" i="20" s="1"/>
  <c r="C59" i="20"/>
  <c r="E59" i="20"/>
  <c r="G59" i="20"/>
  <c r="M290" i="29"/>
  <c r="N290" i="29"/>
  <c r="I59" i="20" s="1"/>
  <c r="B59" i="20"/>
  <c r="C58" i="20"/>
  <c r="E58" i="20"/>
  <c r="G58" i="20"/>
  <c r="M286" i="29"/>
  <c r="N286" i="29"/>
  <c r="I58" i="20" s="1"/>
  <c r="B58" i="20"/>
  <c r="B57" i="20"/>
  <c r="C57" i="20"/>
  <c r="E57" i="20"/>
  <c r="G57" i="20"/>
  <c r="M282" i="29"/>
  <c r="N282" i="29"/>
  <c r="I57" i="20" s="1"/>
  <c r="C56" i="20"/>
  <c r="E56" i="20"/>
  <c r="G56" i="20"/>
  <c r="M278" i="29"/>
  <c r="N278" i="29"/>
  <c r="I56" i="20" s="1"/>
  <c r="B56" i="20"/>
  <c r="C55" i="20"/>
  <c r="E55" i="20"/>
  <c r="G55" i="20"/>
  <c r="M274" i="29"/>
  <c r="N274" i="29"/>
  <c r="I55" i="20" s="1"/>
  <c r="B55" i="20"/>
  <c r="C54" i="20"/>
  <c r="E54" i="20"/>
  <c r="G54" i="20"/>
  <c r="J54" i="20" s="1"/>
  <c r="M270" i="29"/>
  <c r="N270" i="29"/>
  <c r="I54" i="20" s="1"/>
  <c r="B54" i="20"/>
  <c r="C53" i="20"/>
  <c r="E53" i="20"/>
  <c r="G53" i="20"/>
  <c r="M263" i="29"/>
  <c r="N263" i="29"/>
  <c r="I53" i="20" s="1"/>
  <c r="B53" i="20"/>
  <c r="C52" i="20"/>
  <c r="E52" i="20"/>
  <c r="G52" i="20"/>
  <c r="M241" i="29"/>
  <c r="N241" i="29"/>
  <c r="I52" i="20" s="1"/>
  <c r="B52" i="20"/>
  <c r="B51" i="20"/>
  <c r="C51" i="20"/>
  <c r="E51" i="20"/>
  <c r="G51" i="20"/>
  <c r="M237" i="29"/>
  <c r="N237" i="29"/>
  <c r="I51" i="20" s="1"/>
  <c r="C50" i="20"/>
  <c r="E50" i="20"/>
  <c r="G50" i="20"/>
  <c r="M233" i="29"/>
  <c r="N233" i="29"/>
  <c r="I50" i="20" s="1"/>
  <c r="C49" i="20"/>
  <c r="E49" i="20"/>
  <c r="G49" i="20"/>
  <c r="J49" i="20" s="1"/>
  <c r="M230" i="29"/>
  <c r="N230" i="29"/>
  <c r="I49" i="20" s="1"/>
  <c r="B49" i="20"/>
  <c r="C47" i="20"/>
  <c r="E47" i="20"/>
  <c r="G47" i="20"/>
  <c r="M227" i="29"/>
  <c r="N227" i="29"/>
  <c r="I47" i="20" s="1"/>
  <c r="B47" i="20"/>
  <c r="C46" i="20"/>
  <c r="E46" i="20"/>
  <c r="G46" i="20"/>
  <c r="M218" i="29"/>
  <c r="N218" i="29"/>
  <c r="I46" i="20" s="1"/>
  <c r="B46" i="20"/>
  <c r="B45" i="20"/>
  <c r="C45" i="20"/>
  <c r="E45" i="20"/>
  <c r="G45" i="20"/>
  <c r="M201" i="29"/>
  <c r="N201" i="29"/>
  <c r="I45" i="20" s="1"/>
  <c r="B44" i="20"/>
  <c r="B43" i="20"/>
  <c r="C44" i="20"/>
  <c r="E44" i="20"/>
  <c r="G44" i="20"/>
  <c r="M194" i="29"/>
  <c r="N194" i="29"/>
  <c r="I44" i="20" s="1"/>
  <c r="C43" i="20"/>
  <c r="E43" i="20"/>
  <c r="G43" i="20"/>
  <c r="M175" i="29"/>
  <c r="I42" i="20" s="1"/>
  <c r="N175" i="29"/>
  <c r="I43" i="20" s="1"/>
  <c r="C40" i="20"/>
  <c r="E40" i="20"/>
  <c r="G40" i="20"/>
  <c r="M168" i="29"/>
  <c r="N168" i="29"/>
  <c r="I40" i="20" s="1"/>
  <c r="B40" i="20"/>
  <c r="C39" i="20"/>
  <c r="E39" i="20"/>
  <c r="G39" i="20"/>
  <c r="M162" i="29"/>
  <c r="N162" i="29"/>
  <c r="I39" i="20" s="1"/>
  <c r="C37" i="20"/>
  <c r="E37" i="20"/>
  <c r="G37" i="20"/>
  <c r="M158" i="29"/>
  <c r="N158" i="29"/>
  <c r="I37" i="20" s="1"/>
  <c r="B37" i="20"/>
  <c r="C36" i="20"/>
  <c r="E36" i="20"/>
  <c r="G36" i="20"/>
  <c r="L155" i="29"/>
  <c r="M155" i="29"/>
  <c r="N155" i="29"/>
  <c r="I36" i="20" s="1"/>
  <c r="B36" i="20"/>
  <c r="C35" i="20"/>
  <c r="E35" i="20"/>
  <c r="G35" i="20"/>
  <c r="L153" i="29"/>
  <c r="M153" i="29"/>
  <c r="N153" i="29"/>
  <c r="I35" i="20" s="1"/>
  <c r="B35" i="20"/>
  <c r="C34" i="20"/>
  <c r="E34" i="20"/>
  <c r="G34" i="20"/>
  <c r="L151" i="29"/>
  <c r="M151" i="29"/>
  <c r="N151" i="29"/>
  <c r="I34" i="20" s="1"/>
  <c r="M148" i="29"/>
  <c r="N148" i="29"/>
  <c r="I32" i="20" s="1"/>
  <c r="C28" i="20"/>
  <c r="E28" i="20"/>
  <c r="G28" i="20"/>
  <c r="L137" i="29"/>
  <c r="M137" i="29"/>
  <c r="N137" i="29"/>
  <c r="I28" i="20" s="1"/>
  <c r="B28" i="20"/>
  <c r="B27" i="20"/>
  <c r="C30" i="20"/>
  <c r="E30" i="20"/>
  <c r="G30" i="20"/>
  <c r="M140" i="29"/>
  <c r="N140" i="29"/>
  <c r="I30" i="20" s="1"/>
  <c r="B30" i="20"/>
  <c r="C27" i="20"/>
  <c r="E27" i="20"/>
  <c r="G27" i="20"/>
  <c r="L135" i="29"/>
  <c r="M135" i="29"/>
  <c r="N135" i="29"/>
  <c r="I27" i="20" s="1"/>
  <c r="C26" i="20"/>
  <c r="E26" i="20"/>
  <c r="G26" i="20"/>
  <c r="L131" i="29"/>
  <c r="M131" i="29"/>
  <c r="N131" i="29"/>
  <c r="I26" i="20" s="1"/>
  <c r="C25" i="20"/>
  <c r="E25" i="20"/>
  <c r="G25" i="20"/>
  <c r="L125" i="29"/>
  <c r="M125" i="29"/>
  <c r="N125" i="29"/>
  <c r="I25" i="20" s="1"/>
  <c r="B25" i="20"/>
  <c r="C24" i="20"/>
  <c r="E24" i="20"/>
  <c r="G24" i="20"/>
  <c r="L119" i="29"/>
  <c r="M119" i="29"/>
  <c r="N119" i="29"/>
  <c r="I24" i="20" s="1"/>
  <c r="B24" i="20"/>
  <c r="N114" i="29"/>
  <c r="I22" i="20" s="1"/>
  <c r="M114" i="29"/>
  <c r="L114" i="29"/>
  <c r="G22" i="20"/>
  <c r="E22" i="20"/>
  <c r="C22" i="20"/>
  <c r="B22" i="20"/>
  <c r="N110" i="29"/>
  <c r="M110" i="29"/>
  <c r="L110" i="29"/>
  <c r="N102" i="29"/>
  <c r="I19" i="20" s="1"/>
  <c r="M102" i="29"/>
  <c r="L102" i="29"/>
  <c r="G19" i="20"/>
  <c r="E19" i="20"/>
  <c r="C19" i="20"/>
  <c r="B19" i="20"/>
  <c r="N98" i="29"/>
  <c r="I18" i="20" s="1"/>
  <c r="M98" i="29"/>
  <c r="L98" i="29"/>
  <c r="G18" i="20"/>
  <c r="E18" i="20"/>
  <c r="C18" i="20"/>
  <c r="B18" i="20"/>
  <c r="N92" i="29"/>
  <c r="I17" i="20" s="1"/>
  <c r="M92" i="29"/>
  <c r="L92" i="29"/>
  <c r="G17" i="20"/>
  <c r="E17" i="20"/>
  <c r="C17" i="20"/>
  <c r="B17" i="20"/>
  <c r="N86" i="29"/>
  <c r="I16" i="20" s="1"/>
  <c r="M86" i="29"/>
  <c r="L86" i="29"/>
  <c r="G16" i="20"/>
  <c r="E16" i="20"/>
  <c r="C16" i="20"/>
  <c r="B16" i="20"/>
  <c r="N73" i="29"/>
  <c r="M73" i="29"/>
  <c r="L73" i="29"/>
  <c r="J45" i="20" l="1"/>
  <c r="J79" i="20"/>
  <c r="L370" i="29"/>
  <c r="J83" i="20"/>
  <c r="J53" i="20"/>
  <c r="J74" i="20"/>
  <c r="J82" i="20"/>
  <c r="L400" i="29"/>
  <c r="L414" i="29" s="1"/>
  <c r="J16" i="20"/>
  <c r="L109" i="29"/>
  <c r="M4" i="29"/>
  <c r="L4" i="29"/>
  <c r="J88" i="20"/>
  <c r="I85" i="20"/>
  <c r="J73" i="20"/>
  <c r="J70" i="20"/>
  <c r="J68" i="20"/>
  <c r="J64" i="20"/>
  <c r="J58" i="20"/>
  <c r="J51" i="20"/>
  <c r="J50" i="20"/>
  <c r="J37" i="20"/>
  <c r="J30" i="20"/>
  <c r="J27" i="20"/>
  <c r="N109" i="29"/>
  <c r="I21" i="20"/>
  <c r="I20" i="20" s="1"/>
  <c r="J19" i="20"/>
  <c r="J12" i="20"/>
  <c r="J11" i="20"/>
  <c r="J8" i="20"/>
  <c r="N4" i="29"/>
  <c r="I6" i="20"/>
  <c r="K6" i="20" s="1"/>
  <c r="F33" i="25"/>
  <c r="H28" i="20"/>
  <c r="H58" i="20"/>
  <c r="H25" i="20"/>
  <c r="H65" i="20"/>
  <c r="D100" i="20"/>
  <c r="B26" i="20"/>
  <c r="D26" i="20" s="1"/>
  <c r="B86" i="20"/>
  <c r="D86" i="20" s="1"/>
  <c r="F10" i="20"/>
  <c r="I4" i="29"/>
  <c r="D4" i="29"/>
  <c r="C4" i="29"/>
  <c r="C172" i="29" s="1"/>
  <c r="C296" i="29" s="1"/>
  <c r="J4" i="29"/>
  <c r="J296" i="29" s="1"/>
  <c r="F34" i="25"/>
  <c r="H51" i="20"/>
  <c r="H70" i="20"/>
  <c r="F71" i="20"/>
  <c r="H74" i="20"/>
  <c r="F75" i="20"/>
  <c r="H79" i="20"/>
  <c r="F80" i="20"/>
  <c r="F17" i="20"/>
  <c r="H30" i="20"/>
  <c r="H56" i="20"/>
  <c r="H57" i="20"/>
  <c r="F64" i="20"/>
  <c r="H67" i="20"/>
  <c r="F68" i="20"/>
  <c r="F73" i="20"/>
  <c r="F77" i="20"/>
  <c r="F82" i="20"/>
  <c r="H87" i="20"/>
  <c r="H24" i="20"/>
  <c r="H54" i="20"/>
  <c r="H83" i="20"/>
  <c r="F84" i="20"/>
  <c r="H35" i="20"/>
  <c r="H44" i="20"/>
  <c r="H46" i="20"/>
  <c r="H55" i="20"/>
  <c r="H59" i="20"/>
  <c r="H66" i="20"/>
  <c r="H71" i="20"/>
  <c r="H75" i="20"/>
  <c r="H80" i="20"/>
  <c r="H84" i="20"/>
  <c r="B70" i="20"/>
  <c r="D70" i="20" s="1"/>
  <c r="B63" i="20"/>
  <c r="D63" i="20" s="1"/>
  <c r="B50" i="20"/>
  <c r="K50" i="20" s="1"/>
  <c r="B39" i="20"/>
  <c r="K39" i="20" s="1"/>
  <c r="B34" i="20"/>
  <c r="K34" i="20" s="1"/>
  <c r="B7" i="20"/>
  <c r="D7" i="20" s="1"/>
  <c r="B4" i="29"/>
  <c r="B172" i="29" s="1"/>
  <c r="B296" i="29" s="1"/>
  <c r="H88" i="20"/>
  <c r="H76" i="20"/>
  <c r="H50" i="20"/>
  <c r="H40" i="20"/>
  <c r="H18" i="20"/>
  <c r="H12" i="20"/>
  <c r="H10" i="20"/>
  <c r="H8" i="20"/>
  <c r="G6" i="20"/>
  <c r="K4" i="29"/>
  <c r="K172" i="29" s="1"/>
  <c r="K296" i="29" s="1"/>
  <c r="F36" i="20"/>
  <c r="F47" i="20"/>
  <c r="F52" i="20"/>
  <c r="F56" i="20"/>
  <c r="F57" i="20"/>
  <c r="F63" i="20"/>
  <c r="F67" i="20"/>
  <c r="F22" i="20"/>
  <c r="F13" i="20"/>
  <c r="F25" i="20"/>
  <c r="F28" i="20"/>
  <c r="F26" i="20"/>
  <c r="F27" i="20"/>
  <c r="F35" i="20"/>
  <c r="F40" i="20"/>
  <c r="F44" i="20"/>
  <c r="F46" i="20"/>
  <c r="F55" i="20"/>
  <c r="F59" i="20"/>
  <c r="F66" i="20"/>
  <c r="F6" i="20"/>
  <c r="F11" i="20"/>
  <c r="F72" i="20"/>
  <c r="F76" i="20"/>
  <c r="F81" i="20"/>
  <c r="F87" i="20"/>
  <c r="F35" i="25"/>
  <c r="E124" i="25"/>
  <c r="K38" i="25"/>
  <c r="R124" i="25"/>
  <c r="J124" i="25"/>
  <c r="J122" i="25"/>
  <c r="J120" i="25"/>
  <c r="J118" i="25"/>
  <c r="J116" i="25"/>
  <c r="J105" i="25"/>
  <c r="J102" i="25"/>
  <c r="J100" i="25"/>
  <c r="J98" i="25"/>
  <c r="J96" i="25"/>
  <c r="J94" i="25"/>
  <c r="J91" i="25"/>
  <c r="J89" i="25"/>
  <c r="J87" i="25"/>
  <c r="J85" i="25"/>
  <c r="J83" i="25"/>
  <c r="J121" i="25"/>
  <c r="J99" i="25"/>
  <c r="J90" i="25"/>
  <c r="J81" i="25"/>
  <c r="J79" i="25"/>
  <c r="J77" i="25"/>
  <c r="J75" i="25"/>
  <c r="J73" i="25"/>
  <c r="J71" i="25"/>
  <c r="J69" i="25"/>
  <c r="J66" i="25"/>
  <c r="J64" i="25"/>
  <c r="J62" i="25"/>
  <c r="J60" i="25"/>
  <c r="J58" i="25"/>
  <c r="J56" i="25"/>
  <c r="J54" i="25"/>
  <c r="J52" i="25"/>
  <c r="J50" i="25"/>
  <c r="J48" i="25"/>
  <c r="J46" i="25"/>
  <c r="J44" i="25"/>
  <c r="J42" i="25"/>
  <c r="J40" i="25"/>
  <c r="J38" i="25"/>
  <c r="J123" i="25"/>
  <c r="J110" i="25"/>
  <c r="J101" i="25"/>
  <c r="J93" i="25"/>
  <c r="J84" i="25"/>
  <c r="J138" i="25"/>
  <c r="J117" i="25"/>
  <c r="J104" i="25"/>
  <c r="J95" i="25"/>
  <c r="J86" i="25"/>
  <c r="J80" i="25"/>
  <c r="J78" i="25"/>
  <c r="J76" i="25"/>
  <c r="J74" i="25"/>
  <c r="J72" i="25"/>
  <c r="J70" i="25"/>
  <c r="J68" i="25"/>
  <c r="J65" i="25"/>
  <c r="J63" i="25"/>
  <c r="J61" i="25"/>
  <c r="J59" i="25"/>
  <c r="J57" i="25"/>
  <c r="J55" i="25"/>
  <c r="J53" i="25"/>
  <c r="J51" i="25"/>
  <c r="J49" i="25"/>
  <c r="J47" i="25"/>
  <c r="J45" i="25"/>
  <c r="J43" i="25"/>
  <c r="J41" i="25"/>
  <c r="J39" i="25"/>
  <c r="J119" i="25"/>
  <c r="J111" i="25"/>
  <c r="J106" i="25"/>
  <c r="J97" i="25"/>
  <c r="J88" i="25"/>
  <c r="C93" i="20"/>
  <c r="C92" i="20" s="1"/>
  <c r="D16" i="20"/>
  <c r="K16" i="20"/>
  <c r="G23" i="20"/>
  <c r="J26" i="20"/>
  <c r="E33" i="20"/>
  <c r="H34" i="20"/>
  <c r="K37" i="20"/>
  <c r="D37" i="20"/>
  <c r="K49" i="20"/>
  <c r="D49" i="20"/>
  <c r="K57" i="20"/>
  <c r="D57" i="20"/>
  <c r="K64" i="20"/>
  <c r="D64" i="20"/>
  <c r="C90" i="20"/>
  <c r="D6" i="20"/>
  <c r="J95" i="20"/>
  <c r="D30" i="20"/>
  <c r="K30" i="20"/>
  <c r="D54" i="20"/>
  <c r="K54" i="20"/>
  <c r="K58" i="20"/>
  <c r="D58" i="20"/>
  <c r="I62" i="20"/>
  <c r="D65" i="20"/>
  <c r="K65" i="20"/>
  <c r="D74" i="20"/>
  <c r="K74" i="20"/>
  <c r="K79" i="20"/>
  <c r="D79" i="20"/>
  <c r="D83" i="20"/>
  <c r="K83" i="20"/>
  <c r="C85" i="20"/>
  <c r="F86" i="20"/>
  <c r="K88" i="20"/>
  <c r="D88" i="20"/>
  <c r="E90" i="20"/>
  <c r="F7" i="20"/>
  <c r="K8" i="20"/>
  <c r="D8" i="20"/>
  <c r="H9" i="20"/>
  <c r="K12" i="20"/>
  <c r="D12" i="20"/>
  <c r="H13" i="20"/>
  <c r="C23" i="20"/>
  <c r="F24" i="20"/>
  <c r="G31" i="20"/>
  <c r="G32" i="20"/>
  <c r="J32" i="20" s="1"/>
  <c r="E38" i="20"/>
  <c r="H39" i="20"/>
  <c r="C42" i="20"/>
  <c r="F43" i="20"/>
  <c r="K44" i="20"/>
  <c r="D44" i="20"/>
  <c r="K77" i="20"/>
  <c r="D77" i="20"/>
  <c r="K82" i="20"/>
  <c r="D82" i="20"/>
  <c r="M410" i="29"/>
  <c r="I89" i="20"/>
  <c r="F18" i="20"/>
  <c r="G33" i="20"/>
  <c r="J34" i="20"/>
  <c r="D45" i="20"/>
  <c r="K45" i="20"/>
  <c r="E14" i="20"/>
  <c r="H16" i="20"/>
  <c r="G14" i="20"/>
  <c r="J17" i="20"/>
  <c r="K18" i="20"/>
  <c r="D18" i="20"/>
  <c r="F19" i="20"/>
  <c r="E21" i="20"/>
  <c r="J22" i="20"/>
  <c r="D24" i="20"/>
  <c r="K24" i="20"/>
  <c r="J24" i="20"/>
  <c r="I23" i="20"/>
  <c r="K27" i="20"/>
  <c r="D27" i="20"/>
  <c r="C31" i="20"/>
  <c r="C32" i="20"/>
  <c r="D35" i="20"/>
  <c r="K35" i="20"/>
  <c r="J35" i="20"/>
  <c r="H36" i="20"/>
  <c r="F37" i="20"/>
  <c r="D40" i="20"/>
  <c r="K40" i="20"/>
  <c r="J40" i="20"/>
  <c r="G42" i="20"/>
  <c r="J43" i="20"/>
  <c r="J44" i="20"/>
  <c r="F45" i="20"/>
  <c r="D46" i="20"/>
  <c r="K46" i="20"/>
  <c r="J46" i="20"/>
  <c r="H47" i="20"/>
  <c r="F49" i="20"/>
  <c r="D51" i="20"/>
  <c r="K51" i="20"/>
  <c r="H52" i="20"/>
  <c r="F53" i="20"/>
  <c r="D55" i="20"/>
  <c r="K55" i="20"/>
  <c r="J55" i="20"/>
  <c r="D59" i="20"/>
  <c r="K59" i="20"/>
  <c r="J59" i="20"/>
  <c r="E62" i="20"/>
  <c r="H63" i="20"/>
  <c r="D66" i="20"/>
  <c r="K66" i="20"/>
  <c r="J66" i="20"/>
  <c r="D71" i="20"/>
  <c r="K71" i="20"/>
  <c r="J71" i="20"/>
  <c r="E69" i="20"/>
  <c r="H72" i="20"/>
  <c r="D75" i="20"/>
  <c r="K75" i="20"/>
  <c r="J75" i="20"/>
  <c r="D80" i="20"/>
  <c r="K80" i="20"/>
  <c r="J80" i="20"/>
  <c r="E78" i="20"/>
  <c r="H81" i="20"/>
  <c r="D84" i="20"/>
  <c r="K84" i="20"/>
  <c r="J84" i="20"/>
  <c r="E85" i="20"/>
  <c r="H86" i="20"/>
  <c r="B90" i="20"/>
  <c r="G90" i="20"/>
  <c r="E5" i="20"/>
  <c r="H7" i="20"/>
  <c r="K9" i="20"/>
  <c r="D9" i="20"/>
  <c r="J9" i="20"/>
  <c r="D13" i="20"/>
  <c r="K13" i="20"/>
  <c r="J13" i="20"/>
  <c r="K95" i="20"/>
  <c r="D95" i="20"/>
  <c r="B21" i="20"/>
  <c r="B31" i="20"/>
  <c r="B32" i="20"/>
  <c r="K53" i="20"/>
  <c r="D53" i="20"/>
  <c r="K68" i="20"/>
  <c r="D68" i="20"/>
  <c r="K73" i="20"/>
  <c r="D73" i="20"/>
  <c r="K87" i="20"/>
  <c r="D87" i="20"/>
  <c r="C5" i="20"/>
  <c r="F9" i="20"/>
  <c r="D11" i="20"/>
  <c r="K11" i="20"/>
  <c r="K17" i="20"/>
  <c r="D17" i="20"/>
  <c r="H19" i="20"/>
  <c r="G21" i="20"/>
  <c r="K22" i="20"/>
  <c r="D22" i="20"/>
  <c r="G38" i="20"/>
  <c r="J39" i="20"/>
  <c r="E42" i="20"/>
  <c r="H43" i="20"/>
  <c r="C14" i="20"/>
  <c r="F16" i="20"/>
  <c r="I14" i="20"/>
  <c r="H17" i="20"/>
  <c r="J18" i="20"/>
  <c r="D19" i="20"/>
  <c r="K19" i="20"/>
  <c r="C21" i="20"/>
  <c r="M109" i="29"/>
  <c r="H22" i="20"/>
  <c r="D25" i="20"/>
  <c r="K25" i="20"/>
  <c r="J25" i="20"/>
  <c r="E23" i="20"/>
  <c r="H26" i="20"/>
  <c r="H27" i="20"/>
  <c r="I29" i="20"/>
  <c r="F30" i="20"/>
  <c r="K28" i="20"/>
  <c r="D28" i="20"/>
  <c r="J28" i="20"/>
  <c r="E31" i="20"/>
  <c r="E32" i="20"/>
  <c r="I33" i="20"/>
  <c r="C33" i="20"/>
  <c r="F34" i="20"/>
  <c r="D36" i="20"/>
  <c r="K36" i="20"/>
  <c r="J36" i="20"/>
  <c r="H37" i="20"/>
  <c r="I38" i="20"/>
  <c r="C38" i="20"/>
  <c r="F39" i="20"/>
  <c r="D43" i="20"/>
  <c r="K43" i="20"/>
  <c r="H45" i="20"/>
  <c r="D47" i="20"/>
  <c r="K47" i="20"/>
  <c r="J47" i="20"/>
  <c r="E48" i="20"/>
  <c r="H49" i="20"/>
  <c r="I48" i="20"/>
  <c r="I41" i="20" s="1"/>
  <c r="C48" i="20"/>
  <c r="F50" i="20"/>
  <c r="F51" i="20"/>
  <c r="D52" i="20"/>
  <c r="K52" i="20"/>
  <c r="G48" i="20"/>
  <c r="J52" i="20"/>
  <c r="H53" i="20"/>
  <c r="F54" i="20"/>
  <c r="D56" i="20"/>
  <c r="K56" i="20"/>
  <c r="J56" i="20"/>
  <c r="J57" i="20"/>
  <c r="F58" i="20"/>
  <c r="G62" i="20"/>
  <c r="J63" i="20"/>
  <c r="H64" i="20"/>
  <c r="C62" i="20"/>
  <c r="F65" i="20"/>
  <c r="D67" i="20"/>
  <c r="K67" i="20"/>
  <c r="J67" i="20"/>
  <c r="H68" i="20"/>
  <c r="I69" i="20"/>
  <c r="C69" i="20"/>
  <c r="F70" i="20"/>
  <c r="D72" i="20"/>
  <c r="K72" i="20"/>
  <c r="G69" i="20"/>
  <c r="J72" i="20"/>
  <c r="H73" i="20"/>
  <c r="F74" i="20"/>
  <c r="D76" i="20"/>
  <c r="K76" i="20"/>
  <c r="J76" i="20"/>
  <c r="H77" i="20"/>
  <c r="I78" i="20"/>
  <c r="C78" i="20"/>
  <c r="F79" i="20"/>
  <c r="D81" i="20"/>
  <c r="K81" i="20"/>
  <c r="G78" i="20"/>
  <c r="J81" i="20"/>
  <c r="H82" i="20"/>
  <c r="F83" i="20"/>
  <c r="G85" i="20"/>
  <c r="J86" i="20"/>
  <c r="J87" i="20"/>
  <c r="F88" i="20"/>
  <c r="J7" i="20"/>
  <c r="F8" i="20"/>
  <c r="D10" i="20"/>
  <c r="K10" i="20"/>
  <c r="J10" i="20"/>
  <c r="H11" i="20"/>
  <c r="F12" i="20"/>
  <c r="E93" i="20"/>
  <c r="E92" i="20" s="1"/>
  <c r="H94" i="20"/>
  <c r="F94" i="20"/>
  <c r="H95" i="20"/>
  <c r="G93" i="20"/>
  <c r="G92" i="20" s="1"/>
  <c r="N326" i="29"/>
  <c r="N370" i="29"/>
  <c r="M326" i="29"/>
  <c r="M370" i="29"/>
  <c r="M229" i="29"/>
  <c r="N229" i="29"/>
  <c r="N298" i="29"/>
  <c r="N400" i="29"/>
  <c r="M298" i="29"/>
  <c r="M400" i="29"/>
  <c r="M174" i="29"/>
  <c r="N174" i="29"/>
  <c r="M161" i="29"/>
  <c r="N118" i="29"/>
  <c r="N150" i="29"/>
  <c r="M118" i="29"/>
  <c r="L150" i="29"/>
  <c r="M150" i="29"/>
  <c r="N161" i="29"/>
  <c r="N72" i="29"/>
  <c r="L118" i="29"/>
  <c r="N139" i="29"/>
  <c r="M139" i="29"/>
  <c r="L72" i="29"/>
  <c r="M72" i="29"/>
  <c r="J141" i="25" l="1"/>
  <c r="K7" i="20"/>
  <c r="K63" i="20"/>
  <c r="M295" i="29"/>
  <c r="L172" i="29"/>
  <c r="L296" i="29" s="1"/>
  <c r="M172" i="29"/>
  <c r="N172" i="29"/>
  <c r="I5" i="20"/>
  <c r="I4" i="20" s="1"/>
  <c r="J6" i="20"/>
  <c r="D39" i="20"/>
  <c r="G5" i="20"/>
  <c r="C466" i="29"/>
  <c r="D466" i="29"/>
  <c r="I466" i="29"/>
  <c r="J466" i="29"/>
  <c r="K26" i="20"/>
  <c r="K86" i="20"/>
  <c r="K70" i="20"/>
  <c r="D50" i="20"/>
  <c r="D34" i="20"/>
  <c r="H6" i="20"/>
  <c r="F31" i="20"/>
  <c r="K124" i="25"/>
  <c r="G138" i="25"/>
  <c r="G110" i="25"/>
  <c r="G41" i="25"/>
  <c r="G39" i="25"/>
  <c r="G124" i="25"/>
  <c r="G122" i="25"/>
  <c r="G120" i="25"/>
  <c r="G118" i="25"/>
  <c r="G116" i="25"/>
  <c r="G105" i="25"/>
  <c r="G102" i="25"/>
  <c r="G100" i="25"/>
  <c r="G98" i="25"/>
  <c r="G96" i="25"/>
  <c r="G94" i="25"/>
  <c r="G91" i="25"/>
  <c r="G89" i="25"/>
  <c r="G87" i="25"/>
  <c r="G85" i="25"/>
  <c r="G83" i="25"/>
  <c r="G80" i="25"/>
  <c r="G78" i="25"/>
  <c r="G76" i="25"/>
  <c r="G74" i="25"/>
  <c r="G72" i="25"/>
  <c r="G70" i="25"/>
  <c r="G68" i="25"/>
  <c r="G65" i="25"/>
  <c r="G63" i="25"/>
  <c r="G61" i="25"/>
  <c r="G59" i="25"/>
  <c r="G57" i="25"/>
  <c r="G55" i="25"/>
  <c r="G53" i="25"/>
  <c r="G51" i="25"/>
  <c r="G49" i="25"/>
  <c r="G47" i="25"/>
  <c r="G45" i="25"/>
  <c r="G43" i="25"/>
  <c r="G42" i="25"/>
  <c r="G111" i="25"/>
  <c r="G40" i="25"/>
  <c r="G38" i="25"/>
  <c r="G106" i="25"/>
  <c r="G117" i="25"/>
  <c r="G104" i="25"/>
  <c r="G95" i="25"/>
  <c r="G86" i="25"/>
  <c r="G77" i="25"/>
  <c r="G69" i="25"/>
  <c r="G60" i="25"/>
  <c r="G52" i="25"/>
  <c r="G44" i="25"/>
  <c r="G99" i="25"/>
  <c r="G81" i="25"/>
  <c r="G56" i="25"/>
  <c r="G119" i="25"/>
  <c r="G97" i="25"/>
  <c r="G79" i="25"/>
  <c r="G71" i="25"/>
  <c r="G62" i="25"/>
  <c r="G46" i="25"/>
  <c r="G123" i="25"/>
  <c r="G101" i="25"/>
  <c r="G93" i="25"/>
  <c r="G84" i="25"/>
  <c r="G75" i="25"/>
  <c r="G66" i="25"/>
  <c r="G58" i="25"/>
  <c r="G50" i="25"/>
  <c r="G121" i="25"/>
  <c r="G90" i="25"/>
  <c r="G73" i="25"/>
  <c r="G64" i="25"/>
  <c r="G48" i="25"/>
  <c r="G88" i="25"/>
  <c r="G54" i="25"/>
  <c r="G20" i="20"/>
  <c r="J21" i="20"/>
  <c r="H32" i="20"/>
  <c r="K32" i="20"/>
  <c r="D32" i="20"/>
  <c r="G29" i="20"/>
  <c r="J31" i="20"/>
  <c r="C89" i="20"/>
  <c r="C61" i="20" s="1"/>
  <c r="F90" i="20"/>
  <c r="E29" i="20"/>
  <c r="H31" i="20"/>
  <c r="D31" i="20"/>
  <c r="K31" i="20"/>
  <c r="G41" i="20"/>
  <c r="E20" i="20"/>
  <c r="H21" i="20"/>
  <c r="D21" i="20"/>
  <c r="K21" i="20"/>
  <c r="G89" i="20"/>
  <c r="G61" i="20" s="1"/>
  <c r="G127" i="20" s="1"/>
  <c r="J90" i="20"/>
  <c r="C41" i="20"/>
  <c r="C29" i="20"/>
  <c r="C20" i="20"/>
  <c r="F21" i="20"/>
  <c r="E41" i="20"/>
  <c r="D90" i="20"/>
  <c r="K90" i="20"/>
  <c r="F32" i="20"/>
  <c r="E89" i="20"/>
  <c r="E61" i="20" s="1"/>
  <c r="H90" i="20"/>
  <c r="I61" i="20"/>
  <c r="N414" i="29"/>
  <c r="N450" i="29" s="1"/>
  <c r="L450" i="29"/>
  <c r="L465" i="29" s="1"/>
  <c r="N295" i="29"/>
  <c r="M414" i="29"/>
  <c r="M450" i="29" s="1"/>
  <c r="M465" i="29" s="1"/>
  <c r="M296" i="29"/>
  <c r="G141" i="25" l="1"/>
  <c r="K124" i="20"/>
  <c r="I60" i="20"/>
  <c r="M466" i="29"/>
  <c r="G4" i="20"/>
  <c r="G124" i="20" s="1"/>
  <c r="I98" i="20"/>
  <c r="I124" i="20"/>
  <c r="C98" i="20"/>
  <c r="E98" i="20"/>
  <c r="G98" i="20"/>
  <c r="E4" i="20"/>
  <c r="E60" i="20" s="1"/>
  <c r="C4" i="20"/>
  <c r="C60" i="20" s="1"/>
  <c r="L466" i="29"/>
  <c r="N296" i="29"/>
  <c r="G60" i="20" l="1"/>
  <c r="E124" i="20"/>
  <c r="H124" i="20" s="1"/>
  <c r="C124" i="20"/>
  <c r="J124" i="20"/>
  <c r="B138" i="25"/>
  <c r="B127" i="25"/>
  <c r="B128" i="25"/>
  <c r="B129" i="25"/>
  <c r="B130" i="25"/>
  <c r="B131" i="25"/>
  <c r="B132" i="25"/>
  <c r="B133" i="25"/>
  <c r="B134" i="25"/>
  <c r="B126" i="25"/>
  <c r="B123" i="25"/>
  <c r="B118" i="25"/>
  <c r="B119" i="25"/>
  <c r="B120" i="25"/>
  <c r="B121" i="25"/>
  <c r="B122" i="25"/>
  <c r="B117" i="25"/>
  <c r="B111" i="25"/>
  <c r="B110" i="25"/>
  <c r="B106" i="25"/>
  <c r="B105" i="25"/>
  <c r="B99" i="25"/>
  <c r="B100" i="25"/>
  <c r="B101" i="25"/>
  <c r="B102" i="25"/>
  <c r="B98" i="25"/>
  <c r="B97" i="25"/>
  <c r="B96" i="25"/>
  <c r="B95" i="25"/>
  <c r="B94" i="25"/>
  <c r="B91" i="25"/>
  <c r="B90" i="25"/>
  <c r="B89" i="25"/>
  <c r="B88" i="25"/>
  <c r="B87" i="25"/>
  <c r="B86" i="25"/>
  <c r="B85" i="25"/>
  <c r="B84" i="25"/>
  <c r="B81" i="25"/>
  <c r="B80" i="25"/>
  <c r="B79" i="25"/>
  <c r="B78" i="25"/>
  <c r="B77" i="25"/>
  <c r="B76" i="25"/>
  <c r="B75" i="25"/>
  <c r="B74" i="25"/>
  <c r="B73" i="25"/>
  <c r="B72" i="25"/>
  <c r="B71" i="25"/>
  <c r="B69" i="25"/>
  <c r="B70" i="25"/>
  <c r="B65" i="25"/>
  <c r="B64" i="25"/>
  <c r="B63" i="25"/>
  <c r="B62" i="25"/>
  <c r="B61" i="25"/>
  <c r="B60" i="25"/>
  <c r="B58" i="25"/>
  <c r="B59" i="25"/>
  <c r="B41" i="25"/>
  <c r="B42" i="25"/>
  <c r="B43" i="25"/>
  <c r="B44" i="25"/>
  <c r="B45" i="25"/>
  <c r="B46" i="25"/>
  <c r="B47" i="25"/>
  <c r="B48" i="25"/>
  <c r="B49" i="25"/>
  <c r="B50" i="25"/>
  <c r="B51" i="25"/>
  <c r="B52" i="25"/>
  <c r="B53" i="25"/>
  <c r="B54" i="25"/>
  <c r="B55" i="25"/>
  <c r="B56" i="25"/>
  <c r="B57" i="25"/>
  <c r="B40" i="25"/>
  <c r="B30" i="25"/>
  <c r="B27" i="25"/>
  <c r="B24" i="25"/>
  <c r="B19" i="25"/>
  <c r="B16" i="25"/>
  <c r="B12" i="25"/>
  <c r="B13" i="25"/>
  <c r="B11" i="25"/>
  <c r="B8" i="25"/>
  <c r="B7" i="25"/>
  <c r="B37" i="28"/>
  <c r="B36" i="28" s="1"/>
  <c r="B4" i="28"/>
  <c r="B34" i="28" s="1"/>
  <c r="B116" i="20" l="1"/>
  <c r="L116" i="20" s="1"/>
  <c r="B460" i="29"/>
  <c r="B103" i="20" s="1"/>
  <c r="F124" i="20"/>
  <c r="B204" i="28"/>
  <c r="B206" i="28" s="1"/>
  <c r="O205" i="28"/>
  <c r="O203" i="28"/>
  <c r="L193" i="28"/>
  <c r="M193" i="28"/>
  <c r="N193" i="28"/>
  <c r="O196" i="28"/>
  <c r="O197" i="28"/>
  <c r="O198" i="28"/>
  <c r="O199" i="28"/>
  <c r="O200" i="28"/>
  <c r="O201" i="28"/>
  <c r="O202" i="28"/>
  <c r="L188" i="28"/>
  <c r="M188" i="28"/>
  <c r="N188" i="28"/>
  <c r="O175" i="28"/>
  <c r="O176" i="28"/>
  <c r="O177" i="28"/>
  <c r="O178" i="28"/>
  <c r="O179" i="28"/>
  <c r="O180" i="28"/>
  <c r="O181" i="28"/>
  <c r="O182" i="28"/>
  <c r="O183" i="28"/>
  <c r="O184" i="28"/>
  <c r="O185" i="28"/>
  <c r="O186" i="28"/>
  <c r="O187" i="28"/>
  <c r="O153" i="28"/>
  <c r="O154" i="28"/>
  <c r="O155" i="28"/>
  <c r="O156" i="28"/>
  <c r="O157" i="28"/>
  <c r="O158" i="28"/>
  <c r="O159" i="28"/>
  <c r="O160" i="28"/>
  <c r="O161" i="28"/>
  <c r="O162" i="28"/>
  <c r="O163" i="28"/>
  <c r="O164" i="28"/>
  <c r="O165" i="28"/>
  <c r="O166" i="28"/>
  <c r="O167" i="28"/>
  <c r="O168" i="28"/>
  <c r="O169" i="28"/>
  <c r="O170" i="28"/>
  <c r="O171" i="28"/>
  <c r="L172" i="28"/>
  <c r="M172" i="28"/>
  <c r="N172" i="28"/>
  <c r="L139" i="28"/>
  <c r="M139" i="28"/>
  <c r="N139" i="28"/>
  <c r="L95" i="28"/>
  <c r="M95" i="28"/>
  <c r="N95" i="28"/>
  <c r="AT91" i="25"/>
  <c r="AZ91" i="25" s="1"/>
  <c r="L91" i="25"/>
  <c r="S91" i="25" s="1"/>
  <c r="O142" i="28"/>
  <c r="O143" i="28"/>
  <c r="O144" i="28"/>
  <c r="O145" i="28"/>
  <c r="O146" i="28"/>
  <c r="O147" i="28"/>
  <c r="O148" i="28"/>
  <c r="O149" i="28"/>
  <c r="O150" i="28"/>
  <c r="O151" i="28"/>
  <c r="O152" i="28"/>
  <c r="O98" i="28"/>
  <c r="O99" i="28"/>
  <c r="O100" i="28"/>
  <c r="O101" i="28"/>
  <c r="O102" i="28"/>
  <c r="O103" i="28"/>
  <c r="O104" i="28"/>
  <c r="O105" i="28"/>
  <c r="O106" i="28"/>
  <c r="O107" i="28"/>
  <c r="O108" i="28"/>
  <c r="O109" i="28"/>
  <c r="O110" i="28"/>
  <c r="O111" i="28"/>
  <c r="O112" i="28"/>
  <c r="O113" i="28"/>
  <c r="O114" i="28"/>
  <c r="O115" i="28"/>
  <c r="O116" i="28"/>
  <c r="O117" i="28"/>
  <c r="O118" i="28"/>
  <c r="O119" i="28"/>
  <c r="O120" i="28"/>
  <c r="O121" i="28"/>
  <c r="O122" i="28"/>
  <c r="O123" i="28"/>
  <c r="O124" i="28"/>
  <c r="O125" i="28"/>
  <c r="O126" i="28"/>
  <c r="O127" i="28"/>
  <c r="O128" i="28"/>
  <c r="O129" i="28"/>
  <c r="O130" i="28"/>
  <c r="O131" i="28"/>
  <c r="O132" i="28"/>
  <c r="O133" i="28"/>
  <c r="O134" i="28"/>
  <c r="O135" i="28"/>
  <c r="O136" i="28"/>
  <c r="O137" i="28"/>
  <c r="O138" i="28"/>
  <c r="O41" i="28"/>
  <c r="O42" i="28"/>
  <c r="O43" i="28"/>
  <c r="O44" i="28"/>
  <c r="O45" i="28"/>
  <c r="O46" i="28"/>
  <c r="O47" i="28"/>
  <c r="O48" i="28"/>
  <c r="O49" i="28"/>
  <c r="O50" i="28"/>
  <c r="O51" i="28"/>
  <c r="O52" i="28"/>
  <c r="O53" i="28"/>
  <c r="O54" i="28"/>
  <c r="O55" i="28"/>
  <c r="O56" i="28"/>
  <c r="O57" i="28"/>
  <c r="O58" i="28"/>
  <c r="O59" i="28"/>
  <c r="O60" i="28"/>
  <c r="O61" i="28"/>
  <c r="O62" i="28"/>
  <c r="O63" i="28"/>
  <c r="O64" i="28"/>
  <c r="O65" i="28"/>
  <c r="O66" i="28"/>
  <c r="O67" i="28"/>
  <c r="O68" i="28"/>
  <c r="O69" i="28"/>
  <c r="O70" i="28"/>
  <c r="O71" i="28"/>
  <c r="O72" i="28"/>
  <c r="O73" i="28"/>
  <c r="O74" i="28"/>
  <c r="O75" i="28"/>
  <c r="O76" i="28"/>
  <c r="O77" i="28"/>
  <c r="O78" i="28"/>
  <c r="O79" i="28"/>
  <c r="O80" i="28"/>
  <c r="O81" i="28"/>
  <c r="O82" i="28"/>
  <c r="O83" i="28"/>
  <c r="O84" i="28"/>
  <c r="O85" i="28"/>
  <c r="O86" i="28"/>
  <c r="O87" i="28"/>
  <c r="O88" i="28"/>
  <c r="O89" i="28"/>
  <c r="O90" i="28"/>
  <c r="O91" i="28"/>
  <c r="O92" i="28"/>
  <c r="O93" i="28"/>
  <c r="O94" i="28"/>
  <c r="L38" i="28"/>
  <c r="M38" i="28"/>
  <c r="N38" i="28"/>
  <c r="O31" i="28"/>
  <c r="O32" i="28"/>
  <c r="O33" i="28"/>
  <c r="O20" i="28"/>
  <c r="O21" i="28"/>
  <c r="O22" i="28"/>
  <c r="O23" i="28"/>
  <c r="O24" i="28"/>
  <c r="O25" i="28"/>
  <c r="O26" i="28"/>
  <c r="O27" i="28"/>
  <c r="O28" i="28"/>
  <c r="O7" i="28"/>
  <c r="O8" i="28"/>
  <c r="O9" i="28"/>
  <c r="O10" i="28"/>
  <c r="O11" i="28"/>
  <c r="O12" i="28"/>
  <c r="O13" i="28"/>
  <c r="O14" i="28"/>
  <c r="O15" i="28"/>
  <c r="O16" i="28"/>
  <c r="O17" i="28"/>
  <c r="O19" i="28"/>
  <c r="L29" i="28"/>
  <c r="M29" i="28"/>
  <c r="N29" i="28"/>
  <c r="L18" i="28"/>
  <c r="L4" i="28" s="1"/>
  <c r="M18" i="28"/>
  <c r="M4" i="28" s="1"/>
  <c r="N18" i="28"/>
  <c r="N4" i="28" s="1"/>
  <c r="O6" i="28"/>
  <c r="O30" i="28"/>
  <c r="O35" i="28"/>
  <c r="O39" i="28"/>
  <c r="O40" i="28"/>
  <c r="O96" i="28"/>
  <c r="O97" i="28"/>
  <c r="O140" i="28"/>
  <c r="O141" i="28"/>
  <c r="O173" i="28"/>
  <c r="O174" i="28"/>
  <c r="O189" i="28"/>
  <c r="O190" i="28"/>
  <c r="O191" i="28"/>
  <c r="O192" i="28"/>
  <c r="O194" i="28"/>
  <c r="O195" i="28"/>
  <c r="K103" i="20" l="1"/>
  <c r="D103" i="20"/>
  <c r="L37" i="28"/>
  <c r="L36" i="28" s="1"/>
  <c r="N37" i="28"/>
  <c r="N36" i="28" s="1"/>
  <c r="M37" i="28"/>
  <c r="M36" i="28" s="1"/>
  <c r="O4" i="28"/>
  <c r="X91" i="25"/>
  <c r="AC91" i="25"/>
  <c r="AJ91" i="25" s="1"/>
  <c r="AQ91" i="25" s="1"/>
  <c r="AV91" i="25" s="1"/>
  <c r="BG91" i="25"/>
  <c r="BN91" i="25" s="1"/>
  <c r="BU91" i="25" s="1"/>
  <c r="CV91" i="25"/>
  <c r="BX91" i="25"/>
  <c r="O29" i="28"/>
  <c r="O38" i="28"/>
  <c r="O18" i="28"/>
  <c r="O95" i="28"/>
  <c r="O139" i="28"/>
  <c r="O172" i="28"/>
  <c r="O188" i="28"/>
  <c r="O193" i="28"/>
  <c r="AW91" i="25" l="1"/>
  <c r="BB91" i="25" s="1"/>
  <c r="O37" i="28"/>
  <c r="BZ91" i="25"/>
  <c r="CE91" i="25"/>
  <c r="CL91" i="25" s="1"/>
  <c r="CS91" i="25" s="1"/>
  <c r="CX91" i="25" s="1"/>
  <c r="O36" i="28"/>
  <c r="L34" i="28"/>
  <c r="L204" i="28" s="1"/>
  <c r="M34" i="28"/>
  <c r="M204" i="28" s="1"/>
  <c r="N34" i="28"/>
  <c r="N204" i="28" s="1"/>
  <c r="O34" i="28" l="1"/>
  <c r="L206" i="28" l="1"/>
  <c r="O204" i="28" l="1"/>
  <c r="M206" i="28"/>
  <c r="N206" i="28"/>
  <c r="O206" i="28" l="1"/>
  <c r="K129" i="20"/>
  <c r="L138" i="20"/>
  <c r="I129" i="20"/>
  <c r="G129" i="20"/>
  <c r="E129" i="20"/>
  <c r="C129" i="20"/>
  <c r="B129" i="20"/>
  <c r="E107" i="20"/>
  <c r="F107" i="20"/>
  <c r="G107" i="20"/>
  <c r="H107" i="20"/>
  <c r="I107" i="20"/>
  <c r="J107" i="20"/>
  <c r="L107" i="20" s="1"/>
  <c r="C107" i="20"/>
  <c r="D107" i="20"/>
  <c r="B107" i="20"/>
  <c r="J138" i="20"/>
  <c r="H138" i="20"/>
  <c r="J89" i="20"/>
  <c r="J85" i="20"/>
  <c r="J78" i="20"/>
  <c r="J69" i="20"/>
  <c r="J62" i="20"/>
  <c r="J48" i="20"/>
  <c r="J42" i="20"/>
  <c r="J38" i="20"/>
  <c r="J29" i="20"/>
  <c r="J23" i="20"/>
  <c r="J20" i="20"/>
  <c r="J14" i="20" l="1"/>
  <c r="J33" i="20"/>
  <c r="J92" i="20"/>
  <c r="J93" i="20"/>
  <c r="J5" i="20"/>
  <c r="J61" i="20"/>
  <c r="J41" i="20"/>
  <c r="K127" i="20"/>
  <c r="I127" i="20" l="1"/>
  <c r="G126" i="20"/>
  <c r="J4" i="20"/>
  <c r="K126" i="20"/>
  <c r="I126" i="20"/>
  <c r="J126" i="20" l="1"/>
  <c r="J127" i="20"/>
  <c r="J60" i="20"/>
  <c r="J98" i="20"/>
  <c r="CL108" i="25"/>
  <c r="CS108" i="25" s="1"/>
  <c r="CL82" i="25"/>
  <c r="CS82" i="25" s="1"/>
  <c r="CL67" i="25"/>
  <c r="CS67" i="25" s="1"/>
  <c r="CL32" i="25"/>
  <c r="CS32" i="25" s="1"/>
  <c r="CX32" i="25" s="1"/>
  <c r="CL21" i="25"/>
  <c r="CS21" i="25" s="1"/>
  <c r="CL20" i="25"/>
  <c r="CS20" i="25" s="1"/>
  <c r="CL17" i="25"/>
  <c r="CS17" i="25" s="1"/>
  <c r="CL14" i="25"/>
  <c r="CS14" i="25" s="1"/>
  <c r="CL9" i="25"/>
  <c r="CS9" i="25" s="1"/>
  <c r="CL25" i="25" l="1"/>
  <c r="CL31" i="25"/>
  <c r="CS31" i="25" s="1"/>
  <c r="CL28" i="25"/>
  <c r="CL107" i="25"/>
  <c r="CS107" i="25" s="1"/>
  <c r="CL135" i="25"/>
  <c r="CS135" i="25" s="1"/>
  <c r="CL136" i="25"/>
  <c r="CS136" i="25" s="1"/>
  <c r="CS25" i="25" l="1"/>
  <c r="CS28" i="25"/>
  <c r="BG32" i="25"/>
  <c r="CB141" i="25" l="1"/>
  <c r="BK141" i="25"/>
  <c r="BN32" i="25"/>
  <c r="BU32" i="25" s="1"/>
  <c r="BZ32" i="25" s="1"/>
  <c r="CP141" i="25"/>
  <c r="BR141" i="25"/>
  <c r="BR142" i="25"/>
  <c r="AW7" i="26"/>
  <c r="BK142" i="25" l="1"/>
  <c r="CP142" i="25"/>
  <c r="CI142" i="25"/>
  <c r="CB142" i="25"/>
  <c r="CI141" i="25"/>
  <c r="BH141" i="26"/>
  <c r="AW25" i="26"/>
  <c r="BD141" i="25" l="1"/>
  <c r="AN142" i="26"/>
  <c r="AM142" i="26"/>
  <c r="AG142" i="26"/>
  <c r="AF142" i="26"/>
  <c r="AC142" i="26"/>
  <c r="AP142" i="26" s="1"/>
  <c r="Z142" i="26"/>
  <c r="Y142" i="26"/>
  <c r="S142" i="26"/>
  <c r="P142" i="26"/>
  <c r="O142" i="26"/>
  <c r="AB142" i="26" s="1"/>
  <c r="L142" i="26"/>
  <c r="H142" i="26"/>
  <c r="I142" i="26" s="1"/>
  <c r="F142" i="26"/>
  <c r="E142" i="26"/>
  <c r="K142" i="26" s="1"/>
  <c r="B142" i="26"/>
  <c r="C142" i="26" s="1"/>
  <c r="BF141" i="26"/>
  <c r="AW141" i="26" s="1"/>
  <c r="R142" i="26" l="1"/>
  <c r="BD142" i="25"/>
  <c r="AJ142" i="26"/>
  <c r="AQ142" i="26" l="1"/>
  <c r="AB138" i="26" l="1"/>
  <c r="V138" i="26"/>
  <c r="AT138" i="26" s="1"/>
  <c r="S138" i="26"/>
  <c r="AC138" i="26" s="1"/>
  <c r="R138" i="26"/>
  <c r="L138" i="26"/>
  <c r="K138" i="26"/>
  <c r="AT136" i="26"/>
  <c r="AV136" i="26" s="1"/>
  <c r="AP136" i="26"/>
  <c r="AJ136" i="26"/>
  <c r="AQ136" i="26" s="1"/>
  <c r="AI136" i="26"/>
  <c r="AB136" i="26"/>
  <c r="X136" i="26"/>
  <c r="R136" i="26"/>
  <c r="K136" i="26"/>
  <c r="AT135" i="26"/>
  <c r="AV135" i="26" s="1"/>
  <c r="AP135" i="26"/>
  <c r="AJ135" i="26"/>
  <c r="AQ135" i="26" s="1"/>
  <c r="AI135" i="26"/>
  <c r="AB135" i="26"/>
  <c r="X135" i="26"/>
  <c r="R135" i="26"/>
  <c r="K135" i="26"/>
  <c r="AT134" i="26"/>
  <c r="AZ134" i="26" s="1"/>
  <c r="AI134" i="26"/>
  <c r="AB134" i="26"/>
  <c r="R134" i="26"/>
  <c r="L134" i="26"/>
  <c r="S134" i="26" s="1"/>
  <c r="X134" i="26" s="1"/>
  <c r="K134" i="26"/>
  <c r="AT133" i="26"/>
  <c r="AZ133" i="26" s="1"/>
  <c r="AI133" i="26"/>
  <c r="AB133" i="26"/>
  <c r="R133" i="26"/>
  <c r="L133" i="26"/>
  <c r="S133" i="26" s="1"/>
  <c r="X133" i="26" s="1"/>
  <c r="K133" i="26"/>
  <c r="AT132" i="26"/>
  <c r="AZ132" i="26" s="1"/>
  <c r="AI132" i="26"/>
  <c r="AB132" i="26"/>
  <c r="R132" i="26"/>
  <c r="L132" i="26"/>
  <c r="S132" i="26" s="1"/>
  <c r="X132" i="26" s="1"/>
  <c r="K132" i="26"/>
  <c r="AT131" i="26"/>
  <c r="AZ131" i="26" s="1"/>
  <c r="AI131" i="26"/>
  <c r="AB131" i="26"/>
  <c r="R131" i="26"/>
  <c r="L131" i="26"/>
  <c r="S131" i="26" s="1"/>
  <c r="X131" i="26" s="1"/>
  <c r="K131" i="26"/>
  <c r="AT130" i="26"/>
  <c r="AZ130" i="26" s="1"/>
  <c r="AI130" i="26"/>
  <c r="AB130" i="26"/>
  <c r="R130" i="26"/>
  <c r="L130" i="26"/>
  <c r="S130" i="26" s="1"/>
  <c r="X130" i="26" s="1"/>
  <c r="K130" i="26"/>
  <c r="AT129" i="26"/>
  <c r="AZ129" i="26" s="1"/>
  <c r="AI129" i="26"/>
  <c r="AB129" i="26"/>
  <c r="R129" i="26"/>
  <c r="L129" i="26"/>
  <c r="S129" i="26" s="1"/>
  <c r="X129" i="26" s="1"/>
  <c r="K129" i="26"/>
  <c r="AT128" i="26"/>
  <c r="AZ128" i="26" s="1"/>
  <c r="AI128" i="26"/>
  <c r="AB128" i="26"/>
  <c r="R128" i="26"/>
  <c r="L128" i="26"/>
  <c r="S128" i="26" s="1"/>
  <c r="AC128" i="26" s="1"/>
  <c r="K128" i="26"/>
  <c r="AT127" i="26"/>
  <c r="AZ127" i="26" s="1"/>
  <c r="AI127" i="26"/>
  <c r="AB127" i="26"/>
  <c r="R127" i="26"/>
  <c r="L127" i="26"/>
  <c r="S127" i="26" s="1"/>
  <c r="AC127" i="26" s="1"/>
  <c r="K127" i="26"/>
  <c r="AT126" i="26"/>
  <c r="AT125" i="26" s="1"/>
  <c r="AI126" i="26"/>
  <c r="AB126" i="26"/>
  <c r="X126" i="26"/>
  <c r="R126" i="26"/>
  <c r="L126" i="26"/>
  <c r="S126" i="26" s="1"/>
  <c r="K126" i="26"/>
  <c r="AM125" i="26"/>
  <c r="AF125" i="26"/>
  <c r="Y125" i="26"/>
  <c r="V125" i="26"/>
  <c r="AI125" i="26" s="1"/>
  <c r="O125" i="26"/>
  <c r="AB125" i="26" s="1"/>
  <c r="H125" i="26"/>
  <c r="E125" i="26"/>
  <c r="K125" i="26" s="1"/>
  <c r="B125" i="26"/>
  <c r="AT123" i="26"/>
  <c r="AZ123" i="26" s="1"/>
  <c r="AI123" i="26"/>
  <c r="AB123" i="26"/>
  <c r="R123" i="26"/>
  <c r="L123" i="26"/>
  <c r="S123" i="26" s="1"/>
  <c r="K123" i="26"/>
  <c r="AT122" i="26"/>
  <c r="AZ122" i="26" s="1"/>
  <c r="AI122" i="26"/>
  <c r="AB122" i="26"/>
  <c r="R122" i="26"/>
  <c r="L122" i="26"/>
  <c r="S122" i="26" s="1"/>
  <c r="K122" i="26"/>
  <c r="AT121" i="26"/>
  <c r="AI121" i="26"/>
  <c r="AB121" i="26"/>
  <c r="R121" i="26"/>
  <c r="L121" i="26"/>
  <c r="S121" i="26" s="1"/>
  <c r="AC121" i="26" s="1"/>
  <c r="K121" i="26"/>
  <c r="AB120" i="26"/>
  <c r="V120" i="26"/>
  <c r="AT120" i="26" s="1"/>
  <c r="R120" i="26"/>
  <c r="L120" i="26"/>
  <c r="S120" i="26" s="1"/>
  <c r="K120" i="26"/>
  <c r="AT119" i="26"/>
  <c r="AZ119" i="26" s="1"/>
  <c r="AI119" i="26"/>
  <c r="AB119" i="26"/>
  <c r="R119" i="26"/>
  <c r="L119" i="26"/>
  <c r="S119" i="26" s="1"/>
  <c r="K119" i="26"/>
  <c r="AT118" i="26"/>
  <c r="AI118" i="26"/>
  <c r="AB118" i="26"/>
  <c r="S118" i="26"/>
  <c r="AC118" i="26" s="1"/>
  <c r="AJ118" i="26" s="1"/>
  <c r="AQ118" i="26" s="1"/>
  <c r="AW118" i="26" s="1"/>
  <c r="R118" i="26"/>
  <c r="L118" i="26"/>
  <c r="K118" i="26"/>
  <c r="Y117" i="26"/>
  <c r="V117" i="26"/>
  <c r="AT117" i="26" s="1"/>
  <c r="R117" i="26"/>
  <c r="L117" i="26"/>
  <c r="K117" i="26"/>
  <c r="AM116" i="26"/>
  <c r="AF116" i="26"/>
  <c r="V116" i="26"/>
  <c r="O116" i="26"/>
  <c r="H116" i="26"/>
  <c r="E116" i="26"/>
  <c r="K116" i="26" s="1"/>
  <c r="B116" i="26"/>
  <c r="BB115" i="26"/>
  <c r="AP115" i="26"/>
  <c r="AJ115" i="26"/>
  <c r="AQ115" i="26" s="1"/>
  <c r="AV115" i="26" s="1"/>
  <c r="AI115" i="26"/>
  <c r="AB115" i="26"/>
  <c r="X115" i="26"/>
  <c r="AT111" i="26"/>
  <c r="AZ111" i="26" s="1"/>
  <c r="AI111" i="26"/>
  <c r="AB111" i="26"/>
  <c r="R111" i="26"/>
  <c r="L111" i="26"/>
  <c r="S111" i="26" s="1"/>
  <c r="K111" i="26"/>
  <c r="AB110" i="26"/>
  <c r="V110" i="26"/>
  <c r="R110" i="26"/>
  <c r="L110" i="26"/>
  <c r="S110" i="26" s="1"/>
  <c r="AC110" i="26" s="1"/>
  <c r="K110" i="26"/>
  <c r="AT108" i="26"/>
  <c r="AP108" i="26"/>
  <c r="AJ108" i="26"/>
  <c r="AQ108" i="26" s="1"/>
  <c r="AI108" i="26"/>
  <c r="AB108" i="26"/>
  <c r="X108" i="26"/>
  <c r="R108" i="26"/>
  <c r="K108" i="26"/>
  <c r="AT107" i="26"/>
  <c r="AZ107" i="26" s="1"/>
  <c r="AP107" i="26"/>
  <c r="AJ107" i="26"/>
  <c r="AQ107" i="26" s="1"/>
  <c r="AW107" i="26" s="1"/>
  <c r="AI107" i="26"/>
  <c r="AB107" i="26"/>
  <c r="X107" i="26"/>
  <c r="R107" i="26"/>
  <c r="K107" i="26"/>
  <c r="AT106" i="26"/>
  <c r="AZ106" i="26" s="1"/>
  <c r="AI106" i="26"/>
  <c r="AB106" i="26"/>
  <c r="R106" i="26"/>
  <c r="L106" i="26"/>
  <c r="S106" i="26" s="1"/>
  <c r="K106" i="26"/>
  <c r="AT105" i="26"/>
  <c r="AZ105" i="26" s="1"/>
  <c r="AI105" i="26"/>
  <c r="AB105" i="26"/>
  <c r="R105" i="26"/>
  <c r="L105" i="26"/>
  <c r="K105" i="26"/>
  <c r="AT104" i="26"/>
  <c r="AM104" i="26"/>
  <c r="AF104" i="26"/>
  <c r="Y104" i="26"/>
  <c r="V104" i="26"/>
  <c r="O104" i="26"/>
  <c r="AB104" i="26" s="1"/>
  <c r="H104" i="26"/>
  <c r="E104" i="26"/>
  <c r="B104" i="26"/>
  <c r="BB103" i="26"/>
  <c r="AI103" i="26"/>
  <c r="AC103" i="26"/>
  <c r="AJ103" i="26" s="1"/>
  <c r="AQ103" i="26" s="1"/>
  <c r="AV103" i="26" s="1"/>
  <c r="AB103" i="26"/>
  <c r="X103" i="26"/>
  <c r="R103" i="26"/>
  <c r="K103" i="26"/>
  <c r="AT102" i="26"/>
  <c r="AI102" i="26"/>
  <c r="AB102" i="26"/>
  <c r="R102" i="26"/>
  <c r="L102" i="26"/>
  <c r="S102" i="26" s="1"/>
  <c r="AC102" i="26" s="1"/>
  <c r="K102" i="26"/>
  <c r="AT101" i="26"/>
  <c r="AZ101" i="26" s="1"/>
  <c r="AI101" i="26"/>
  <c r="AB101" i="26"/>
  <c r="R101" i="26"/>
  <c r="L101" i="26"/>
  <c r="S101" i="26" s="1"/>
  <c r="K101" i="26"/>
  <c r="AT100" i="26"/>
  <c r="AZ100" i="26" s="1"/>
  <c r="AI100" i="26"/>
  <c r="AB100" i="26"/>
  <c r="R100" i="26"/>
  <c r="L100" i="26"/>
  <c r="S100" i="26" s="1"/>
  <c r="K100" i="26"/>
  <c r="AT99" i="26"/>
  <c r="AZ99" i="26" s="1"/>
  <c r="AI99" i="26"/>
  <c r="AB99" i="26"/>
  <c r="R99" i="26"/>
  <c r="L99" i="26"/>
  <c r="S99" i="26" s="1"/>
  <c r="K99" i="26"/>
  <c r="AT98" i="26"/>
  <c r="AI98" i="26"/>
  <c r="AB98" i="26"/>
  <c r="R98" i="26"/>
  <c r="L98" i="26"/>
  <c r="S98" i="26" s="1"/>
  <c r="AC98" i="26" s="1"/>
  <c r="K98" i="26"/>
  <c r="AT97" i="26"/>
  <c r="AZ97" i="26" s="1"/>
  <c r="AI97" i="26"/>
  <c r="AB97" i="26"/>
  <c r="R97" i="26"/>
  <c r="L97" i="26"/>
  <c r="S97" i="26" s="1"/>
  <c r="K97" i="26"/>
  <c r="AT96" i="26"/>
  <c r="AZ96" i="26" s="1"/>
  <c r="AI96" i="26"/>
  <c r="AB96" i="26"/>
  <c r="R96" i="26"/>
  <c r="L96" i="26"/>
  <c r="S96" i="26" s="1"/>
  <c r="K96" i="26"/>
  <c r="B96" i="26"/>
  <c r="AT95" i="26"/>
  <c r="AZ95" i="26" s="1"/>
  <c r="AB95" i="26"/>
  <c r="V95" i="26"/>
  <c r="AI95" i="26" s="1"/>
  <c r="R95" i="26"/>
  <c r="L95" i="26"/>
  <c r="K95" i="26"/>
  <c r="AT94" i="26"/>
  <c r="AI94" i="26"/>
  <c r="AB94" i="26"/>
  <c r="R94" i="26"/>
  <c r="L94" i="26"/>
  <c r="S94" i="26" s="1"/>
  <c r="K94" i="26"/>
  <c r="AM93" i="26"/>
  <c r="AF93" i="26"/>
  <c r="Y93" i="26"/>
  <c r="V93" i="26"/>
  <c r="AI93" i="26" s="1"/>
  <c r="O93" i="26"/>
  <c r="H93" i="26"/>
  <c r="R93" i="26" s="1"/>
  <c r="E93" i="26"/>
  <c r="K93" i="26" s="1"/>
  <c r="B93" i="26"/>
  <c r="AT92" i="26"/>
  <c r="AP92" i="26"/>
  <c r="AJ92" i="26"/>
  <c r="AQ92" i="26" s="1"/>
  <c r="AW92" i="26" s="1"/>
  <c r="AI92" i="26"/>
  <c r="AB92" i="26"/>
  <c r="X92" i="26"/>
  <c r="R92" i="26"/>
  <c r="K92" i="26"/>
  <c r="AT91" i="26"/>
  <c r="AZ91" i="26" s="1"/>
  <c r="AI91" i="26"/>
  <c r="AB91" i="26"/>
  <c r="R91" i="26"/>
  <c r="L91" i="26"/>
  <c r="S91" i="26" s="1"/>
  <c r="K91" i="26"/>
  <c r="AT90" i="26"/>
  <c r="AI90" i="26"/>
  <c r="AB90" i="26"/>
  <c r="R90" i="26"/>
  <c r="L90" i="26"/>
  <c r="S90" i="26" s="1"/>
  <c r="AC90" i="26" s="1"/>
  <c r="K90" i="26"/>
  <c r="AT89" i="26"/>
  <c r="AZ89" i="26" s="1"/>
  <c r="AI89" i="26"/>
  <c r="AB89" i="26"/>
  <c r="R89" i="26"/>
  <c r="L89" i="26"/>
  <c r="S89" i="26" s="1"/>
  <c r="K89" i="26"/>
  <c r="AT88" i="26"/>
  <c r="AZ88" i="26" s="1"/>
  <c r="AI88" i="26"/>
  <c r="AB88" i="26"/>
  <c r="R88" i="26"/>
  <c r="L88" i="26"/>
  <c r="S88" i="26" s="1"/>
  <c r="K88" i="26"/>
  <c r="AB87" i="26"/>
  <c r="V87" i="26"/>
  <c r="R87" i="26"/>
  <c r="L87" i="26"/>
  <c r="S87" i="26" s="1"/>
  <c r="K87" i="26"/>
  <c r="AT86" i="26"/>
  <c r="AZ86" i="26" s="1"/>
  <c r="AI86" i="26"/>
  <c r="AB86" i="26"/>
  <c r="R86" i="26"/>
  <c r="L86" i="26"/>
  <c r="K86" i="26"/>
  <c r="AT85" i="26"/>
  <c r="AI85" i="26"/>
  <c r="AB85" i="26"/>
  <c r="R85" i="26"/>
  <c r="L85" i="26"/>
  <c r="S85" i="26" s="1"/>
  <c r="K85" i="26"/>
  <c r="AM84" i="26"/>
  <c r="AF84" i="26"/>
  <c r="Y84" i="26"/>
  <c r="O84" i="26"/>
  <c r="H84" i="26"/>
  <c r="E84" i="26"/>
  <c r="B84" i="26"/>
  <c r="AT83" i="26"/>
  <c r="AZ83" i="26" s="1"/>
  <c r="AP83" i="26"/>
  <c r="AJ83" i="26"/>
  <c r="AQ83" i="26" s="1"/>
  <c r="AW83" i="26" s="1"/>
  <c r="BB83" i="26" s="1"/>
  <c r="AI83" i="26"/>
  <c r="AB83" i="26"/>
  <c r="X83" i="26"/>
  <c r="R83" i="26"/>
  <c r="K83" i="26"/>
  <c r="AB82" i="26"/>
  <c r="V82" i="26"/>
  <c r="R82" i="26"/>
  <c r="E82" i="26"/>
  <c r="L82" i="26" s="1"/>
  <c r="S82" i="26" s="1"/>
  <c r="AC82" i="26" s="1"/>
  <c r="AP82" i="26" s="1"/>
  <c r="B82" i="26"/>
  <c r="AB81" i="26"/>
  <c r="V81" i="26"/>
  <c r="S81" i="26"/>
  <c r="AC81" i="26" s="1"/>
  <c r="AP81" i="26" s="1"/>
  <c r="R81" i="26"/>
  <c r="L81" i="26"/>
  <c r="K81" i="26"/>
  <c r="AI80" i="26"/>
  <c r="AB80" i="26"/>
  <c r="V80" i="26"/>
  <c r="AT80" i="26" s="1"/>
  <c r="R80" i="26"/>
  <c r="L80" i="26"/>
  <c r="S80" i="26" s="1"/>
  <c r="X80" i="26" s="1"/>
  <c r="K80" i="26"/>
  <c r="AB79" i="26"/>
  <c r="V79" i="26"/>
  <c r="R79" i="26"/>
  <c r="L79" i="26"/>
  <c r="S79" i="26" s="1"/>
  <c r="AC79" i="26" s="1"/>
  <c r="AP79" i="26" s="1"/>
  <c r="K79" i="26"/>
  <c r="AI78" i="26"/>
  <c r="AB78" i="26"/>
  <c r="V78" i="26"/>
  <c r="AT78" i="26" s="1"/>
  <c r="R78" i="26"/>
  <c r="L78" i="26"/>
  <c r="S78" i="26" s="1"/>
  <c r="X78" i="26" s="1"/>
  <c r="K78" i="26"/>
  <c r="AT77" i="26"/>
  <c r="AZ77" i="26" s="1"/>
  <c r="AW77" i="26" s="1"/>
  <c r="AI77" i="26"/>
  <c r="AB77" i="26"/>
  <c r="R77" i="26"/>
  <c r="L77" i="26"/>
  <c r="S77" i="26" s="1"/>
  <c r="K77" i="26"/>
  <c r="AT76" i="26"/>
  <c r="AB76" i="26"/>
  <c r="V76" i="26"/>
  <c r="AI76" i="26" s="1"/>
  <c r="R76" i="26"/>
  <c r="L76" i="26"/>
  <c r="S76" i="26" s="1"/>
  <c r="K76" i="26"/>
  <c r="AB75" i="26"/>
  <c r="V75" i="26"/>
  <c r="AI75" i="26" s="1"/>
  <c r="R75" i="26"/>
  <c r="L75" i="26"/>
  <c r="S75" i="26" s="1"/>
  <c r="AC75" i="26" s="1"/>
  <c r="K75" i="26"/>
  <c r="AT74" i="26"/>
  <c r="AB74" i="26"/>
  <c r="V74" i="26"/>
  <c r="AI74" i="26" s="1"/>
  <c r="R74" i="26"/>
  <c r="L74" i="26"/>
  <c r="S74" i="26" s="1"/>
  <c r="AC74" i="26" s="1"/>
  <c r="K74" i="26"/>
  <c r="AB73" i="26"/>
  <c r="V73" i="26"/>
  <c r="R73" i="26"/>
  <c r="L73" i="26"/>
  <c r="S73" i="26" s="1"/>
  <c r="AC73" i="26" s="1"/>
  <c r="AP73" i="26" s="1"/>
  <c r="K73" i="26"/>
  <c r="AB72" i="26"/>
  <c r="V72" i="26"/>
  <c r="AI72" i="26" s="1"/>
  <c r="R72" i="26"/>
  <c r="L72" i="26"/>
  <c r="S72" i="26" s="1"/>
  <c r="AC72" i="26" s="1"/>
  <c r="K72" i="26"/>
  <c r="AB71" i="26"/>
  <c r="S71" i="26"/>
  <c r="AC71" i="26" s="1"/>
  <c r="R71" i="26"/>
  <c r="L71" i="26"/>
  <c r="K71" i="26"/>
  <c r="AI70" i="26"/>
  <c r="AB70" i="26"/>
  <c r="V70" i="26"/>
  <c r="V71" i="26" s="1"/>
  <c r="R70" i="26"/>
  <c r="L70" i="26"/>
  <c r="S70" i="26" s="1"/>
  <c r="K70" i="26"/>
  <c r="AM69" i="26"/>
  <c r="AF69" i="26"/>
  <c r="Y69" i="26"/>
  <c r="O69" i="26"/>
  <c r="H69" i="26"/>
  <c r="R69" i="26" s="1"/>
  <c r="E69" i="26"/>
  <c r="K69" i="26" s="1"/>
  <c r="B69" i="26"/>
  <c r="AT68" i="26"/>
  <c r="AZ68" i="26" s="1"/>
  <c r="AP68" i="26"/>
  <c r="AJ68" i="26"/>
  <c r="AQ68" i="26" s="1"/>
  <c r="AW68" i="26" s="1"/>
  <c r="AI68" i="26"/>
  <c r="AB68" i="26"/>
  <c r="X68" i="26"/>
  <c r="R68" i="26"/>
  <c r="K68" i="26"/>
  <c r="AT67" i="26"/>
  <c r="AZ67" i="26" s="1"/>
  <c r="AI67" i="26"/>
  <c r="AB67" i="26"/>
  <c r="R67" i="26"/>
  <c r="L67" i="26"/>
  <c r="S67" i="26" s="1"/>
  <c r="K67" i="26"/>
  <c r="AB66" i="26"/>
  <c r="V66" i="26"/>
  <c r="R66" i="26"/>
  <c r="L66" i="26"/>
  <c r="S66" i="26" s="1"/>
  <c r="AC66" i="26" s="1"/>
  <c r="AP66" i="26" s="1"/>
  <c r="K66" i="26"/>
  <c r="AT65" i="26"/>
  <c r="AZ65" i="26" s="1"/>
  <c r="AI65" i="26"/>
  <c r="AB65" i="26"/>
  <c r="R65" i="26"/>
  <c r="L65" i="26"/>
  <c r="S65" i="26" s="1"/>
  <c r="K65" i="26"/>
  <c r="AB64" i="26"/>
  <c r="V64" i="26"/>
  <c r="AT64" i="26" s="1"/>
  <c r="R64" i="26"/>
  <c r="L64" i="26"/>
  <c r="S64" i="26" s="1"/>
  <c r="AC64" i="26" s="1"/>
  <c r="K64" i="26"/>
  <c r="AT63" i="26"/>
  <c r="AZ63" i="26" s="1"/>
  <c r="AI63" i="26"/>
  <c r="AB63" i="26"/>
  <c r="R63" i="26"/>
  <c r="L63" i="26"/>
  <c r="S63" i="26" s="1"/>
  <c r="AC63" i="26" s="1"/>
  <c r="K63" i="26"/>
  <c r="AT62" i="26"/>
  <c r="AZ62" i="26" s="1"/>
  <c r="AI62" i="26"/>
  <c r="AB62" i="26"/>
  <c r="R62" i="26"/>
  <c r="L62" i="26"/>
  <c r="S62" i="26" s="1"/>
  <c r="AC62" i="26" s="1"/>
  <c r="K62" i="26"/>
  <c r="AB61" i="26"/>
  <c r="V61" i="26"/>
  <c r="AI61" i="26" s="1"/>
  <c r="R61" i="26"/>
  <c r="L61" i="26"/>
  <c r="S61" i="26" s="1"/>
  <c r="AC61" i="26" s="1"/>
  <c r="K61" i="26"/>
  <c r="AB60" i="26"/>
  <c r="V60" i="26"/>
  <c r="AT60" i="26" s="1"/>
  <c r="R60" i="26"/>
  <c r="L60" i="26"/>
  <c r="S60" i="26" s="1"/>
  <c r="K60" i="26"/>
  <c r="AT59" i="26"/>
  <c r="AZ59" i="26" s="1"/>
  <c r="AW59" i="26" s="1"/>
  <c r="AI59" i="26"/>
  <c r="AB59" i="26"/>
  <c r="R59" i="26"/>
  <c r="L59" i="26"/>
  <c r="S59" i="26" s="1"/>
  <c r="K59" i="26"/>
  <c r="AT58" i="26"/>
  <c r="AZ58" i="26" s="1"/>
  <c r="AW58" i="26" s="1"/>
  <c r="AI58" i="26"/>
  <c r="AB58" i="26"/>
  <c r="R58" i="26"/>
  <c r="L58" i="26"/>
  <c r="S58" i="26" s="1"/>
  <c r="K58" i="26"/>
  <c r="AT57" i="26"/>
  <c r="AZ57" i="26" s="1"/>
  <c r="AW57" i="26" s="1"/>
  <c r="AI57" i="26"/>
  <c r="AB57" i="26"/>
  <c r="R57" i="26"/>
  <c r="L57" i="26"/>
  <c r="S57" i="26" s="1"/>
  <c r="AC57" i="26" s="1"/>
  <c r="K57" i="26"/>
  <c r="AT56" i="26"/>
  <c r="AZ56" i="26" s="1"/>
  <c r="AW56" i="26" s="1"/>
  <c r="AI56" i="26"/>
  <c r="AB56" i="26"/>
  <c r="R56" i="26"/>
  <c r="L56" i="26"/>
  <c r="S56" i="26" s="1"/>
  <c r="K56" i="26"/>
  <c r="AT55" i="26"/>
  <c r="AZ55" i="26" s="1"/>
  <c r="AW55" i="26" s="1"/>
  <c r="AI55" i="26"/>
  <c r="AB55" i="26"/>
  <c r="R55" i="26"/>
  <c r="L55" i="26"/>
  <c r="S55" i="26" s="1"/>
  <c r="K55" i="26"/>
  <c r="AB54" i="26"/>
  <c r="V54" i="26"/>
  <c r="AT54" i="26" s="1"/>
  <c r="R54" i="26"/>
  <c r="L54" i="26"/>
  <c r="S54" i="26" s="1"/>
  <c r="AC54" i="26" s="1"/>
  <c r="K54" i="26"/>
  <c r="AT53" i="26"/>
  <c r="AZ53" i="26" s="1"/>
  <c r="AW53" i="26" s="1"/>
  <c r="AI53" i="26"/>
  <c r="AB53" i="26"/>
  <c r="R53" i="26"/>
  <c r="L53" i="26"/>
  <c r="S53" i="26" s="1"/>
  <c r="K53" i="26"/>
  <c r="AB52" i="26"/>
  <c r="V52" i="26"/>
  <c r="AI52" i="26" s="1"/>
  <c r="R52" i="26"/>
  <c r="L52" i="26"/>
  <c r="S52" i="26" s="1"/>
  <c r="AC52" i="26" s="1"/>
  <c r="K52" i="26"/>
  <c r="AT51" i="26"/>
  <c r="AZ51" i="26" s="1"/>
  <c r="AW51" i="26" s="1"/>
  <c r="AI51" i="26"/>
  <c r="AB51" i="26"/>
  <c r="R51" i="26"/>
  <c r="L51" i="26"/>
  <c r="S51" i="26" s="1"/>
  <c r="AC51" i="26" s="1"/>
  <c r="K51" i="26"/>
  <c r="AT50" i="26"/>
  <c r="AZ50" i="26" s="1"/>
  <c r="AW50" i="26" s="1"/>
  <c r="AI50" i="26"/>
  <c r="AB50" i="26"/>
  <c r="R50" i="26"/>
  <c r="L50" i="26"/>
  <c r="S50" i="26" s="1"/>
  <c r="K50" i="26"/>
  <c r="AB49" i="26"/>
  <c r="V49" i="26"/>
  <c r="R49" i="26"/>
  <c r="L49" i="26"/>
  <c r="S49" i="26" s="1"/>
  <c r="AC49" i="26" s="1"/>
  <c r="K49" i="26"/>
  <c r="AB48" i="26"/>
  <c r="V48" i="26"/>
  <c r="AT48" i="26" s="1"/>
  <c r="R48" i="26"/>
  <c r="L48" i="26"/>
  <c r="S48" i="26" s="1"/>
  <c r="K48" i="26"/>
  <c r="AT47" i="26"/>
  <c r="AZ47" i="26" s="1"/>
  <c r="AB47" i="26"/>
  <c r="V47" i="26"/>
  <c r="AI47" i="26" s="1"/>
  <c r="R47" i="26"/>
  <c r="L47" i="26"/>
  <c r="S47" i="26" s="1"/>
  <c r="AC47" i="26" s="1"/>
  <c r="K47" i="26"/>
  <c r="AB46" i="26"/>
  <c r="V46" i="26"/>
  <c r="AT46" i="26" s="1"/>
  <c r="R46" i="26"/>
  <c r="L46" i="26"/>
  <c r="S46" i="26" s="1"/>
  <c r="K46" i="26"/>
  <c r="AT45" i="26"/>
  <c r="AZ45" i="26" s="1"/>
  <c r="AW45" i="26" s="1"/>
  <c r="AB45" i="26"/>
  <c r="V45" i="26"/>
  <c r="AI45" i="26" s="1"/>
  <c r="R45" i="26"/>
  <c r="L45" i="26"/>
  <c r="S45" i="26" s="1"/>
  <c r="AC45" i="26" s="1"/>
  <c r="K45" i="26"/>
  <c r="AB44" i="26"/>
  <c r="V44" i="26"/>
  <c r="AT44" i="26" s="1"/>
  <c r="R44" i="26"/>
  <c r="L44" i="26"/>
  <c r="S44" i="26" s="1"/>
  <c r="K44" i="26"/>
  <c r="AT43" i="26"/>
  <c r="AZ43" i="26" s="1"/>
  <c r="AB43" i="26"/>
  <c r="V43" i="26"/>
  <c r="AI43" i="26" s="1"/>
  <c r="R43" i="26"/>
  <c r="L43" i="26"/>
  <c r="S43" i="26" s="1"/>
  <c r="AC43" i="26" s="1"/>
  <c r="K43" i="26"/>
  <c r="AB42" i="26"/>
  <c r="V42" i="26"/>
  <c r="AT42" i="26" s="1"/>
  <c r="R42" i="26"/>
  <c r="L42" i="26"/>
  <c r="S42" i="26" s="1"/>
  <c r="K42" i="26"/>
  <c r="AT41" i="26"/>
  <c r="AZ41" i="26" s="1"/>
  <c r="AB41" i="26"/>
  <c r="V41" i="26"/>
  <c r="AI41" i="26" s="1"/>
  <c r="R41" i="26"/>
  <c r="L41" i="26"/>
  <c r="S41" i="26" s="1"/>
  <c r="K41" i="26"/>
  <c r="AM40" i="26"/>
  <c r="AF40" i="26"/>
  <c r="AF39" i="26" s="1"/>
  <c r="AF124" i="26" s="1"/>
  <c r="Y40" i="26"/>
  <c r="O40" i="26"/>
  <c r="O39" i="26" s="1"/>
  <c r="H40" i="26"/>
  <c r="E40" i="26"/>
  <c r="B40" i="26"/>
  <c r="BB38" i="26"/>
  <c r="AP38" i="26"/>
  <c r="AJ38" i="26"/>
  <c r="AQ38" i="26" s="1"/>
  <c r="AV38" i="26" s="1"/>
  <c r="AI38" i="26"/>
  <c r="AB38" i="26"/>
  <c r="X38" i="26"/>
  <c r="BB33" i="26"/>
  <c r="AP33" i="26"/>
  <c r="AJ33" i="26"/>
  <c r="AQ33" i="26" s="1"/>
  <c r="AV33" i="26" s="1"/>
  <c r="AI33" i="26"/>
  <c r="AB33" i="26"/>
  <c r="X33" i="26"/>
  <c r="K33" i="26"/>
  <c r="AT32" i="26"/>
  <c r="AZ32" i="26" s="1"/>
  <c r="AP32" i="26"/>
  <c r="AJ32" i="26"/>
  <c r="AQ32" i="26" s="1"/>
  <c r="AI32" i="26"/>
  <c r="AB32" i="26"/>
  <c r="X32" i="26"/>
  <c r="R32" i="26"/>
  <c r="K32" i="26"/>
  <c r="AT31" i="26"/>
  <c r="AI31" i="26"/>
  <c r="AB31" i="26"/>
  <c r="R31" i="26"/>
  <c r="L31" i="26"/>
  <c r="S31" i="26" s="1"/>
  <c r="K31" i="26"/>
  <c r="AM30" i="26"/>
  <c r="AF30" i="26"/>
  <c r="Y30" i="26"/>
  <c r="V30" i="26"/>
  <c r="O30" i="26"/>
  <c r="H30" i="26"/>
  <c r="E30" i="26"/>
  <c r="B30" i="26"/>
  <c r="AT29" i="26"/>
  <c r="AZ29" i="26" s="1"/>
  <c r="AP29" i="26"/>
  <c r="AJ29" i="26"/>
  <c r="AQ29" i="26" s="1"/>
  <c r="AI29" i="26"/>
  <c r="AB29" i="26"/>
  <c r="X29" i="26"/>
  <c r="R29" i="26"/>
  <c r="K29" i="26"/>
  <c r="AT28" i="26"/>
  <c r="AZ28" i="26" s="1"/>
  <c r="AI28" i="26"/>
  <c r="AB28" i="26"/>
  <c r="R28" i="26"/>
  <c r="L28" i="26"/>
  <c r="S28" i="26" s="1"/>
  <c r="K28" i="26"/>
  <c r="AM27" i="26"/>
  <c r="AF27" i="26"/>
  <c r="Y27" i="26"/>
  <c r="V27" i="26"/>
  <c r="O27" i="26"/>
  <c r="H27" i="26"/>
  <c r="E27" i="26"/>
  <c r="B27" i="26"/>
  <c r="AT26" i="26"/>
  <c r="AZ26" i="26" s="1"/>
  <c r="AP26" i="26"/>
  <c r="AJ26" i="26"/>
  <c r="AQ26" i="26" s="1"/>
  <c r="AW26" i="26" s="1"/>
  <c r="AI26" i="26"/>
  <c r="AB26" i="26"/>
  <c r="X26" i="26"/>
  <c r="R26" i="26"/>
  <c r="K26" i="26"/>
  <c r="AB25" i="26"/>
  <c r="R25" i="26"/>
  <c r="L25" i="26"/>
  <c r="S25" i="26" s="1"/>
  <c r="K25" i="26"/>
  <c r="AM24" i="26"/>
  <c r="AM23" i="26" s="1"/>
  <c r="AF24" i="26"/>
  <c r="Y24" i="26"/>
  <c r="O24" i="26"/>
  <c r="H24" i="26"/>
  <c r="E24" i="26"/>
  <c r="B24" i="26"/>
  <c r="AT22" i="26"/>
  <c r="AZ22" i="26" s="1"/>
  <c r="AP22" i="26"/>
  <c r="AJ22" i="26"/>
  <c r="AQ22" i="26" s="1"/>
  <c r="AW22" i="26" s="1"/>
  <c r="AI22" i="26"/>
  <c r="AB22" i="26"/>
  <c r="X22" i="26"/>
  <c r="R22" i="26"/>
  <c r="K22" i="26"/>
  <c r="AT21" i="26"/>
  <c r="AZ21" i="26" s="1"/>
  <c r="AP21" i="26"/>
  <c r="AJ21" i="26"/>
  <c r="AQ21" i="26" s="1"/>
  <c r="AV21" i="26" s="1"/>
  <c r="AI21" i="26"/>
  <c r="AB21" i="26"/>
  <c r="X21" i="26"/>
  <c r="R21" i="26"/>
  <c r="K21" i="26"/>
  <c r="AT20" i="26"/>
  <c r="AT19" i="26" s="1"/>
  <c r="AI20" i="26"/>
  <c r="AB20" i="26"/>
  <c r="R20" i="26"/>
  <c r="L20" i="26"/>
  <c r="S20" i="26" s="1"/>
  <c r="AC20" i="26" s="1"/>
  <c r="K20" i="26"/>
  <c r="AM19" i="26"/>
  <c r="AF19" i="26"/>
  <c r="Y19" i="26"/>
  <c r="V19" i="26"/>
  <c r="O19" i="26"/>
  <c r="L19" i="26"/>
  <c r="H19" i="26"/>
  <c r="E19" i="26"/>
  <c r="B19" i="26"/>
  <c r="AT18" i="26"/>
  <c r="AZ18" i="26" s="1"/>
  <c r="AP18" i="26"/>
  <c r="AJ18" i="26"/>
  <c r="AQ18" i="26" s="1"/>
  <c r="AW18" i="26" s="1"/>
  <c r="AI18" i="26"/>
  <c r="AB18" i="26"/>
  <c r="X18" i="26"/>
  <c r="R18" i="26"/>
  <c r="K18" i="26"/>
  <c r="AT17" i="26"/>
  <c r="AZ17" i="26" s="1"/>
  <c r="AI17" i="26"/>
  <c r="AB17" i="26"/>
  <c r="R17" i="26"/>
  <c r="L17" i="26"/>
  <c r="S17" i="26" s="1"/>
  <c r="S16" i="26" s="1"/>
  <c r="K17" i="26"/>
  <c r="AT16" i="26"/>
  <c r="AM16" i="26"/>
  <c r="AF16" i="26"/>
  <c r="Y16" i="26"/>
  <c r="Y36" i="26" s="1"/>
  <c r="Z36" i="26" s="1"/>
  <c r="V16" i="26"/>
  <c r="O16" i="26"/>
  <c r="L16" i="26"/>
  <c r="H16" i="26"/>
  <c r="E16" i="26"/>
  <c r="B16" i="26"/>
  <c r="C31" i="26" s="1"/>
  <c r="AT15" i="26"/>
  <c r="AZ15" i="26" s="1"/>
  <c r="AP15" i="26"/>
  <c r="AJ15" i="26"/>
  <c r="AQ15" i="26" s="1"/>
  <c r="AW15" i="26" s="1"/>
  <c r="AI15" i="26"/>
  <c r="AB15" i="26"/>
  <c r="X15" i="26"/>
  <c r="R15" i="26"/>
  <c r="K15" i="26"/>
  <c r="AT14" i="26"/>
  <c r="AI14" i="26"/>
  <c r="AB14" i="26"/>
  <c r="R14" i="26"/>
  <c r="L14" i="26"/>
  <c r="S14" i="26" s="1"/>
  <c r="AC14" i="26" s="1"/>
  <c r="K14" i="26"/>
  <c r="AT13" i="26"/>
  <c r="AI13" i="26"/>
  <c r="AB13" i="26"/>
  <c r="R13" i="26"/>
  <c r="L13" i="26"/>
  <c r="S13" i="26" s="1"/>
  <c r="K13" i="26"/>
  <c r="AT12" i="26"/>
  <c r="AI12" i="26"/>
  <c r="AB12" i="26"/>
  <c r="R12" i="26"/>
  <c r="L12" i="26"/>
  <c r="L11" i="26" s="1"/>
  <c r="M28" i="26" s="1"/>
  <c r="K12" i="26"/>
  <c r="AT11" i="26"/>
  <c r="AU28" i="26" s="1"/>
  <c r="AM11" i="26"/>
  <c r="AF11" i="26"/>
  <c r="AG28" i="26" s="1"/>
  <c r="Y11" i="26"/>
  <c r="Y35" i="26" s="1"/>
  <c r="Z35" i="26" s="1"/>
  <c r="V11" i="26"/>
  <c r="O11" i="26"/>
  <c r="P28" i="26" s="1"/>
  <c r="H11" i="26"/>
  <c r="I27" i="26" s="1"/>
  <c r="E11" i="26"/>
  <c r="F28" i="26" s="1"/>
  <c r="B11" i="26"/>
  <c r="AT10" i="26"/>
  <c r="AP10" i="26"/>
  <c r="AJ10" i="26"/>
  <c r="AQ10" i="26" s="1"/>
  <c r="AI10" i="26"/>
  <c r="AB10" i="26"/>
  <c r="X10" i="26"/>
  <c r="R10" i="26"/>
  <c r="K10" i="26"/>
  <c r="AT9" i="26"/>
  <c r="AI9" i="26"/>
  <c r="AB9" i="26"/>
  <c r="R9" i="26"/>
  <c r="L9" i="26"/>
  <c r="S9" i="26" s="1"/>
  <c r="AC9" i="26" s="1"/>
  <c r="K9" i="26"/>
  <c r="AT8" i="26"/>
  <c r="AI8" i="26"/>
  <c r="AB8" i="26"/>
  <c r="R8" i="26"/>
  <c r="L8" i="26"/>
  <c r="K8" i="26"/>
  <c r="AT7" i="26"/>
  <c r="AB7" i="26"/>
  <c r="V7" i="26"/>
  <c r="V25" i="26" s="1"/>
  <c r="R7" i="26"/>
  <c r="L7" i="26"/>
  <c r="K7" i="26"/>
  <c r="AM6" i="26"/>
  <c r="AF6" i="26"/>
  <c r="AG25" i="26" s="1"/>
  <c r="Y6" i="26"/>
  <c r="O6" i="26"/>
  <c r="H6" i="26"/>
  <c r="H5" i="26" s="1"/>
  <c r="E6" i="26"/>
  <c r="F25" i="26" s="1"/>
  <c r="B6" i="26"/>
  <c r="C25" i="26" s="1"/>
  <c r="X123" i="26" l="1"/>
  <c r="AC123" i="26"/>
  <c r="AP110" i="26"/>
  <c r="AJ110" i="26"/>
  <c r="AQ110" i="26" s="1"/>
  <c r="AW110" i="26" s="1"/>
  <c r="W27" i="26"/>
  <c r="B39" i="26"/>
  <c r="B124" i="26" s="1"/>
  <c r="D45" i="26" s="1"/>
  <c r="Y39" i="26"/>
  <c r="V6" i="26"/>
  <c r="W25" i="26" s="1"/>
  <c r="R16" i="26"/>
  <c r="L27" i="26"/>
  <c r="AI30" i="26"/>
  <c r="L84" i="26"/>
  <c r="R125" i="26"/>
  <c r="AI42" i="26"/>
  <c r="AI44" i="26"/>
  <c r="AI46" i="26"/>
  <c r="AI48" i="26"/>
  <c r="AB69" i="26"/>
  <c r="AB84" i="26"/>
  <c r="AB93" i="26"/>
  <c r="AT116" i="26"/>
  <c r="X120" i="26"/>
  <c r="AI120" i="26"/>
  <c r="L125" i="26"/>
  <c r="X138" i="26"/>
  <c r="AU31" i="26"/>
  <c r="S12" i="26"/>
  <c r="AC12" i="26" s="1"/>
  <c r="AJ12" i="26" s="1"/>
  <c r="AQ12" i="26" s="1"/>
  <c r="AW12" i="26" s="1"/>
  <c r="E35" i="26"/>
  <c r="V35" i="26"/>
  <c r="R24" i="26"/>
  <c r="AB30" i="26"/>
  <c r="AC25" i="26"/>
  <c r="S24" i="26"/>
  <c r="H23" i="26"/>
  <c r="L24" i="26"/>
  <c r="L34" i="26" s="1"/>
  <c r="M34" i="26" s="1"/>
  <c r="B23" i="26"/>
  <c r="AB24" i="26"/>
  <c r="AZ31" i="26"/>
  <c r="K30" i="26"/>
  <c r="S8" i="26"/>
  <c r="T142" i="26" s="1"/>
  <c r="M142" i="26"/>
  <c r="AB11" i="26"/>
  <c r="Z31" i="26"/>
  <c r="Y5" i="26"/>
  <c r="Z132" i="26" s="1"/>
  <c r="K16" i="26"/>
  <c r="F24" i="26"/>
  <c r="AG24" i="26"/>
  <c r="AP49" i="26"/>
  <c r="AJ49" i="26"/>
  <c r="AQ49" i="26" s="1"/>
  <c r="AW49" i="26" s="1"/>
  <c r="E39" i="26"/>
  <c r="E124" i="26" s="1"/>
  <c r="G40" i="26" s="1"/>
  <c r="AB40" i="26"/>
  <c r="K40" i="26"/>
  <c r="X127" i="26"/>
  <c r="X128" i="26"/>
  <c r="AC130" i="26"/>
  <c r="AC131" i="26"/>
  <c r="AP131" i="26" s="1"/>
  <c r="AC132" i="26"/>
  <c r="AP132" i="26" s="1"/>
  <c r="AZ135" i="26"/>
  <c r="BB135" i="26" s="1"/>
  <c r="AZ136" i="26"/>
  <c r="BB136" i="26" s="1"/>
  <c r="AJ121" i="26"/>
  <c r="AQ121" i="26" s="1"/>
  <c r="AW121" i="26" s="1"/>
  <c r="AP121" i="26"/>
  <c r="AC120" i="26"/>
  <c r="AP118" i="26"/>
  <c r="K104" i="26"/>
  <c r="AM39" i="26"/>
  <c r="AM124" i="26" s="1"/>
  <c r="AO138" i="26" s="1"/>
  <c r="R104" i="26"/>
  <c r="AV107" i="26"/>
  <c r="AJ102" i="26"/>
  <c r="AQ102" i="26" s="1"/>
  <c r="AW102" i="26" s="1"/>
  <c r="AP102" i="26"/>
  <c r="AP103" i="26"/>
  <c r="X87" i="26"/>
  <c r="AC87" i="26"/>
  <c r="AJ90" i="26"/>
  <c r="AQ90" i="26" s="1"/>
  <c r="AW90" i="26" s="1"/>
  <c r="AP90" i="26"/>
  <c r="K84" i="26"/>
  <c r="AC78" i="26"/>
  <c r="AC80" i="26"/>
  <c r="AJ80" i="26" s="1"/>
  <c r="AQ80" i="26" s="1"/>
  <c r="AV80" i="26" s="1"/>
  <c r="X60" i="26"/>
  <c r="AC60" i="26"/>
  <c r="AP60" i="26" s="1"/>
  <c r="L40" i="26"/>
  <c r="D43" i="26"/>
  <c r="D39" i="26"/>
  <c r="D40" i="26"/>
  <c r="D47" i="26"/>
  <c r="D41" i="26"/>
  <c r="K24" i="26"/>
  <c r="AV26" i="26"/>
  <c r="AT27" i="26"/>
  <c r="AU27" i="26" s="1"/>
  <c r="R30" i="26"/>
  <c r="O36" i="26"/>
  <c r="AT30" i="26"/>
  <c r="AU30" i="26" s="1"/>
  <c r="AC19" i="26"/>
  <c r="AP19" i="26" s="1"/>
  <c r="AP20" i="26"/>
  <c r="AB16" i="26"/>
  <c r="AZ20" i="26"/>
  <c r="AZ19" i="26" s="1"/>
  <c r="AM34" i="26"/>
  <c r="C30" i="26"/>
  <c r="L6" i="26"/>
  <c r="K11" i="26"/>
  <c r="AI11" i="26"/>
  <c r="BB15" i="26"/>
  <c r="BB22" i="26"/>
  <c r="AF35" i="26"/>
  <c r="AG35" i="26" s="1"/>
  <c r="W28" i="26"/>
  <c r="AP25" i="26"/>
  <c r="AJ25" i="26"/>
  <c r="AQ25" i="26" s="1"/>
  <c r="AC24" i="26"/>
  <c r="AC8" i="26"/>
  <c r="AD142" i="26" s="1"/>
  <c r="X8" i="26"/>
  <c r="I138" i="26"/>
  <c r="I134" i="26"/>
  <c r="I127" i="26"/>
  <c r="I126" i="26"/>
  <c r="I123" i="26"/>
  <c r="I129" i="26"/>
  <c r="I125" i="26"/>
  <c r="I132" i="26"/>
  <c r="I131" i="26"/>
  <c r="I130" i="26"/>
  <c r="I116" i="26"/>
  <c r="I120" i="26"/>
  <c r="I122" i="26"/>
  <c r="I119" i="26"/>
  <c r="I117" i="26"/>
  <c r="I133" i="26"/>
  <c r="I104" i="26"/>
  <c r="I101" i="26"/>
  <c r="I97" i="26"/>
  <c r="I128" i="26"/>
  <c r="I121" i="26"/>
  <c r="I118" i="26"/>
  <c r="I111" i="26"/>
  <c r="I106" i="26"/>
  <c r="I105" i="26"/>
  <c r="I99" i="26"/>
  <c r="I89" i="26"/>
  <c r="I86" i="26"/>
  <c r="I100" i="26"/>
  <c r="I98" i="26"/>
  <c r="I93" i="26"/>
  <c r="I110" i="26"/>
  <c r="I102" i="26"/>
  <c r="I95" i="26"/>
  <c r="I91" i="26"/>
  <c r="I87" i="26"/>
  <c r="I85" i="26"/>
  <c r="I76" i="26"/>
  <c r="I74" i="26"/>
  <c r="I80" i="26"/>
  <c r="I78" i="26"/>
  <c r="I96" i="26"/>
  <c r="I94" i="26"/>
  <c r="I90" i="26"/>
  <c r="I88" i="26"/>
  <c r="I77" i="26"/>
  <c r="I82" i="26"/>
  <c r="I71" i="26"/>
  <c r="I69" i="26"/>
  <c r="I65" i="26"/>
  <c r="I67" i="26"/>
  <c r="I81" i="26"/>
  <c r="I79" i="26"/>
  <c r="I73" i="26"/>
  <c r="I72" i="26"/>
  <c r="I70" i="26"/>
  <c r="I84" i="26"/>
  <c r="I75" i="26"/>
  <c r="I64" i="26"/>
  <c r="I61" i="26"/>
  <c r="I58" i="26"/>
  <c r="I52" i="26"/>
  <c r="I63" i="26"/>
  <c r="I57" i="26"/>
  <c r="I54" i="26"/>
  <c r="I51" i="26"/>
  <c r="I62" i="26"/>
  <c r="I60" i="26"/>
  <c r="I56" i="26"/>
  <c r="I53" i="26"/>
  <c r="I50" i="26"/>
  <c r="I66" i="26"/>
  <c r="I59" i="26"/>
  <c r="I55" i="26"/>
  <c r="I47" i="26"/>
  <c r="I45" i="26"/>
  <c r="I43" i="26"/>
  <c r="I41" i="26"/>
  <c r="I16" i="26"/>
  <c r="I14" i="26"/>
  <c r="I13" i="26"/>
  <c r="I12" i="26"/>
  <c r="I9" i="26"/>
  <c r="I8" i="26"/>
  <c r="I49" i="26"/>
  <c r="I48" i="26"/>
  <c r="I46" i="26"/>
  <c r="I44" i="26"/>
  <c r="I42" i="26"/>
  <c r="I40" i="26"/>
  <c r="H37" i="26"/>
  <c r="I37" i="26" s="1"/>
  <c r="I23" i="26"/>
  <c r="I11" i="26"/>
  <c r="I7" i="26"/>
  <c r="I20" i="26"/>
  <c r="I17" i="26"/>
  <c r="I19" i="26"/>
  <c r="I6" i="26"/>
  <c r="Z134" i="26"/>
  <c r="Z133" i="26"/>
  <c r="Z130" i="26"/>
  <c r="Z129" i="26"/>
  <c r="Z125" i="26"/>
  <c r="Z127" i="26"/>
  <c r="Z123" i="26"/>
  <c r="Z122" i="26"/>
  <c r="Z120" i="26"/>
  <c r="Z117" i="26"/>
  <c r="Z99" i="26"/>
  <c r="Z102" i="26"/>
  <c r="Z111" i="26"/>
  <c r="Z106" i="26"/>
  <c r="Z91" i="26"/>
  <c r="Z87" i="26"/>
  <c r="Z94" i="26"/>
  <c r="Z90" i="26"/>
  <c r="Z86" i="26"/>
  <c r="Z84" i="26"/>
  <c r="Z81" i="26"/>
  <c r="Z79" i="26"/>
  <c r="Z76" i="26"/>
  <c r="Z74" i="26"/>
  <c r="Z80" i="26"/>
  <c r="Z78" i="26"/>
  <c r="Z73" i="26"/>
  <c r="Z75" i="26"/>
  <c r="Z62" i="26"/>
  <c r="Z56" i="26"/>
  <c r="Z65" i="26"/>
  <c r="Z64" i="26"/>
  <c r="Z55" i="26"/>
  <c r="Z52" i="26"/>
  <c r="Z58" i="26"/>
  <c r="Z54" i="26"/>
  <c r="Z57" i="26"/>
  <c r="Z51" i="26"/>
  <c r="Z44" i="26"/>
  <c r="Z42" i="26"/>
  <c r="Z43" i="26"/>
  <c r="Z41" i="26"/>
  <c r="Z11" i="26"/>
  <c r="Z39" i="26"/>
  <c r="Z14" i="26"/>
  <c r="Z12" i="26"/>
  <c r="Z16" i="26"/>
  <c r="Z9" i="26"/>
  <c r="AC13" i="26"/>
  <c r="X13" i="26"/>
  <c r="L5" i="26"/>
  <c r="M25" i="26"/>
  <c r="C28" i="26"/>
  <c r="B35" i="26"/>
  <c r="C35" i="26" s="1"/>
  <c r="AB36" i="26"/>
  <c r="P36" i="26"/>
  <c r="E34" i="26"/>
  <c r="F34" i="26" s="1"/>
  <c r="AI19" i="26"/>
  <c r="AW21" i="26"/>
  <c r="X9" i="26"/>
  <c r="AT35" i="26"/>
  <c r="AU35" i="26" s="1"/>
  <c r="T31" i="26"/>
  <c r="BB18" i="26"/>
  <c r="AV32" i="26"/>
  <c r="AW32" i="26"/>
  <c r="BB32" i="26" s="1"/>
  <c r="AH122" i="26"/>
  <c r="AH123" i="26"/>
  <c r="AH119" i="26"/>
  <c r="AH124" i="26"/>
  <c r="AH121" i="26"/>
  <c r="AH118" i="26"/>
  <c r="AH120" i="26"/>
  <c r="AH111" i="26"/>
  <c r="AH106" i="26"/>
  <c r="AH100" i="26"/>
  <c r="AH110" i="26"/>
  <c r="AH105" i="26"/>
  <c r="AH138" i="26"/>
  <c r="AH102" i="26"/>
  <c r="AH98" i="26"/>
  <c r="AH95" i="26"/>
  <c r="AH93" i="26"/>
  <c r="AH88" i="26"/>
  <c r="AH85" i="26"/>
  <c r="AH104" i="26"/>
  <c r="AH91" i="26"/>
  <c r="AH117" i="26"/>
  <c r="AH96" i="26"/>
  <c r="AH94" i="26"/>
  <c r="AH90" i="26"/>
  <c r="AH84" i="26"/>
  <c r="AH75" i="26"/>
  <c r="AH73" i="26"/>
  <c r="AH82" i="26"/>
  <c r="AH81" i="26"/>
  <c r="AH79" i="26"/>
  <c r="AH77" i="26"/>
  <c r="AH87" i="26"/>
  <c r="AH76" i="26"/>
  <c r="AH86" i="26"/>
  <c r="AH70" i="26"/>
  <c r="AH67" i="26"/>
  <c r="AH64" i="26"/>
  <c r="AH101" i="26"/>
  <c r="AH99" i="26"/>
  <c r="AH97" i="26"/>
  <c r="AH80" i="26"/>
  <c r="AH78" i="26"/>
  <c r="AH66" i="26"/>
  <c r="AH71" i="26"/>
  <c r="AH116" i="26"/>
  <c r="AH89" i="26"/>
  <c r="AH74" i="26"/>
  <c r="AH72" i="26"/>
  <c r="AH69" i="26"/>
  <c r="AH65" i="26"/>
  <c r="AH63" i="26"/>
  <c r="AH60" i="26"/>
  <c r="AH57" i="26"/>
  <c r="AH51" i="26"/>
  <c r="AH62" i="26"/>
  <c r="AH56" i="26"/>
  <c r="AH53" i="26"/>
  <c r="AH50" i="26"/>
  <c r="AH61" i="26"/>
  <c r="AH59" i="26"/>
  <c r="AH55" i="26"/>
  <c r="AH52" i="26"/>
  <c r="AH49" i="26"/>
  <c r="AH58" i="26"/>
  <c r="AH54" i="26"/>
  <c r="AH46" i="26"/>
  <c r="AH44" i="26"/>
  <c r="AH42" i="26"/>
  <c r="AH48" i="26"/>
  <c r="AH40" i="26"/>
  <c r="AH47" i="26"/>
  <c r="AH45" i="26"/>
  <c r="AH43" i="26"/>
  <c r="AH41" i="26"/>
  <c r="AH39" i="26"/>
  <c r="AZ10" i="26"/>
  <c r="BB10" i="26" s="1"/>
  <c r="AV10" i="26"/>
  <c r="O35" i="26"/>
  <c r="AN28" i="26"/>
  <c r="AN27" i="26"/>
  <c r="AM5" i="26"/>
  <c r="AM35" i="26"/>
  <c r="AN35" i="26" s="1"/>
  <c r="X14" i="26"/>
  <c r="AZ16" i="26"/>
  <c r="S19" i="26"/>
  <c r="X19" i="26" s="1"/>
  <c r="X20" i="26"/>
  <c r="AV22" i="26"/>
  <c r="AN24" i="26"/>
  <c r="X25" i="26"/>
  <c r="W35" i="26"/>
  <c r="S27" i="26"/>
  <c r="X27" i="26" s="1"/>
  <c r="AC28" i="26"/>
  <c r="X28" i="26"/>
  <c r="O124" i="26"/>
  <c r="AB39" i="26"/>
  <c r="AO122" i="26"/>
  <c r="AO120" i="26"/>
  <c r="AO98" i="26"/>
  <c r="AO100" i="26"/>
  <c r="AO93" i="26"/>
  <c r="AO88" i="26"/>
  <c r="AO74" i="26"/>
  <c r="AO99" i="26"/>
  <c r="AO78" i="26"/>
  <c r="AO71" i="26"/>
  <c r="AO73" i="26"/>
  <c r="AO81" i="26"/>
  <c r="AO59" i="26"/>
  <c r="AO54" i="26"/>
  <c r="AO57" i="26"/>
  <c r="AO53" i="26"/>
  <c r="AO47" i="26"/>
  <c r="AO48" i="26"/>
  <c r="AO40" i="26"/>
  <c r="AZ42" i="26"/>
  <c r="AC44" i="26"/>
  <c r="X44" i="26"/>
  <c r="AZ46" i="26"/>
  <c r="AC48" i="26"/>
  <c r="X48" i="26"/>
  <c r="AZ8" i="26"/>
  <c r="AF34" i="26"/>
  <c r="AG34" i="26" s="1"/>
  <c r="B5" i="26"/>
  <c r="B34" i="26"/>
  <c r="C34" i="26" s="1"/>
  <c r="C24" i="26"/>
  <c r="AT6" i="26"/>
  <c r="AJ14" i="26"/>
  <c r="AQ14" i="26" s="1"/>
  <c r="AW14" i="26" s="1"/>
  <c r="AP14" i="26"/>
  <c r="X17" i="26"/>
  <c r="AB19" i="26"/>
  <c r="R19" i="26"/>
  <c r="AJ19" i="26"/>
  <c r="AQ19" i="26" s="1"/>
  <c r="AV19" i="26" s="1"/>
  <c r="BB21" i="26"/>
  <c r="BB26" i="26"/>
  <c r="AP43" i="26"/>
  <c r="AJ43" i="26"/>
  <c r="AQ43" i="26" s="1"/>
  <c r="AW43" i="26" s="1"/>
  <c r="BB43" i="26" s="1"/>
  <c r="AP47" i="26"/>
  <c r="AJ47" i="26"/>
  <c r="AQ47" i="26" s="1"/>
  <c r="AW47" i="26" s="1"/>
  <c r="BB47" i="26" s="1"/>
  <c r="O5" i="26"/>
  <c r="AN34" i="26"/>
  <c r="AZ7" i="26"/>
  <c r="AZ9" i="26"/>
  <c r="O34" i="26"/>
  <c r="P34" i="26" s="1"/>
  <c r="P25" i="26"/>
  <c r="P24" i="26"/>
  <c r="AB6" i="26"/>
  <c r="S7" i="26"/>
  <c r="I28" i="26"/>
  <c r="H35" i="26"/>
  <c r="I35" i="26" s="1"/>
  <c r="R11" i="26"/>
  <c r="AZ12" i="26"/>
  <c r="AZ14" i="26"/>
  <c r="AV15" i="26"/>
  <c r="E36" i="26"/>
  <c r="F36" i="26" s="1"/>
  <c r="F30" i="26"/>
  <c r="E5" i="26"/>
  <c r="F31" i="26"/>
  <c r="M31" i="26"/>
  <c r="V36" i="26"/>
  <c r="W36" i="26" s="1"/>
  <c r="W30" i="26"/>
  <c r="V5" i="26"/>
  <c r="W31" i="26"/>
  <c r="AI16" i="26"/>
  <c r="X16" i="26"/>
  <c r="AM36" i="26"/>
  <c r="AN36" i="26" s="1"/>
  <c r="AN31" i="26"/>
  <c r="AN30" i="26"/>
  <c r="AC17" i="26"/>
  <c r="AV18" i="26"/>
  <c r="K19" i="26"/>
  <c r="AJ20" i="26"/>
  <c r="AQ20" i="26" s="1"/>
  <c r="C27" i="26"/>
  <c r="Z27" i="26"/>
  <c r="Y23" i="26"/>
  <c r="Y37" i="26" s="1"/>
  <c r="AZ27" i="26"/>
  <c r="AV29" i="26"/>
  <c r="AW29" i="26"/>
  <c r="BB29" i="26" s="1"/>
  <c r="AZ30" i="26"/>
  <c r="S40" i="26"/>
  <c r="AP45" i="26"/>
  <c r="AJ45" i="26"/>
  <c r="AQ45" i="26" s="1"/>
  <c r="BB45" i="26" s="1"/>
  <c r="I25" i="26"/>
  <c r="R6" i="26"/>
  <c r="H34" i="26"/>
  <c r="I24" i="26"/>
  <c r="AJ9" i="26"/>
  <c r="AQ9" i="26" s="1"/>
  <c r="AW9" i="26" s="1"/>
  <c r="AP9" i="26"/>
  <c r="M27" i="26"/>
  <c r="L35" i="26"/>
  <c r="M35" i="26" s="1"/>
  <c r="AF36" i="26"/>
  <c r="AG36" i="26" s="1"/>
  <c r="AG31" i="26"/>
  <c r="AG30" i="26"/>
  <c r="AF5" i="26"/>
  <c r="F35" i="26"/>
  <c r="S30" i="26"/>
  <c r="X30" i="26" s="1"/>
  <c r="X31" i="26"/>
  <c r="AC31" i="26"/>
  <c r="AC42" i="26"/>
  <c r="X42" i="26"/>
  <c r="AZ44" i="26"/>
  <c r="AC46" i="26"/>
  <c r="X46" i="26"/>
  <c r="Y34" i="26"/>
  <c r="Z34" i="26" s="1"/>
  <c r="Z24" i="26"/>
  <c r="Z25" i="26"/>
  <c r="AB27" i="26"/>
  <c r="R27" i="26"/>
  <c r="O23" i="26"/>
  <c r="P27" i="26"/>
  <c r="AI25" i="26"/>
  <c r="V24" i="26"/>
  <c r="V34" i="26" s="1"/>
  <c r="AT25" i="26"/>
  <c r="AZ13" i="26"/>
  <c r="I30" i="26"/>
  <c r="K6" i="26"/>
  <c r="AI7" i="26"/>
  <c r="AN25" i="26"/>
  <c r="F27" i="26"/>
  <c r="AG27" i="26"/>
  <c r="P30" i="26"/>
  <c r="Z30" i="26"/>
  <c r="I31" i="26"/>
  <c r="P31" i="26"/>
  <c r="B36" i="26"/>
  <c r="C36" i="26" s="1"/>
  <c r="H36" i="26"/>
  <c r="R36" i="26" s="1"/>
  <c r="D138" i="26"/>
  <c r="D124" i="26"/>
  <c r="D123" i="26"/>
  <c r="D120" i="26"/>
  <c r="D122" i="26"/>
  <c r="D119" i="26"/>
  <c r="D117" i="26"/>
  <c r="D116" i="26"/>
  <c r="D121" i="26"/>
  <c r="D118" i="26"/>
  <c r="D111" i="26"/>
  <c r="D106" i="26"/>
  <c r="D100" i="26"/>
  <c r="D105" i="26"/>
  <c r="D104" i="26"/>
  <c r="D110" i="26"/>
  <c r="D102" i="26"/>
  <c r="D98" i="26"/>
  <c r="D88" i="26"/>
  <c r="D85" i="26"/>
  <c r="D84" i="26"/>
  <c r="D101" i="26"/>
  <c r="D95" i="26"/>
  <c r="D91" i="26"/>
  <c r="D99" i="26"/>
  <c r="D97" i="26"/>
  <c r="D96" i="26"/>
  <c r="D94" i="26"/>
  <c r="D93" i="26"/>
  <c r="D90" i="26"/>
  <c r="D87" i="26"/>
  <c r="D80" i="26"/>
  <c r="D78" i="26"/>
  <c r="D89" i="26"/>
  <c r="D77" i="26"/>
  <c r="D75" i="26"/>
  <c r="D73" i="26"/>
  <c r="D86" i="26"/>
  <c r="D81" i="26"/>
  <c r="D79" i="26"/>
  <c r="D67" i="26"/>
  <c r="D72" i="26"/>
  <c r="D70" i="26"/>
  <c r="D69" i="26"/>
  <c r="D82" i="26"/>
  <c r="D76" i="26"/>
  <c r="D74" i="26"/>
  <c r="D71" i="26"/>
  <c r="D66" i="26"/>
  <c r="D63" i="26"/>
  <c r="D57" i="26"/>
  <c r="D54" i="26"/>
  <c r="D51" i="26"/>
  <c r="D62" i="26"/>
  <c r="D60" i="26"/>
  <c r="D56" i="26"/>
  <c r="D53" i="26"/>
  <c r="D50" i="26"/>
  <c r="D59" i="26"/>
  <c r="D55" i="26"/>
  <c r="D65" i="26"/>
  <c r="D64" i="26"/>
  <c r="D61" i="26"/>
  <c r="D58" i="26"/>
  <c r="D52" i="26"/>
  <c r="D49" i="26"/>
  <c r="X41" i="26"/>
  <c r="AC41" i="26"/>
  <c r="X43" i="26"/>
  <c r="X45" i="26"/>
  <c r="X47" i="26"/>
  <c r="AZ48" i="26"/>
  <c r="AW48" i="26" s="1"/>
  <c r="AZ54" i="26"/>
  <c r="AW54" i="26" s="1"/>
  <c r="AJ61" i="26"/>
  <c r="AQ61" i="26" s="1"/>
  <c r="AW61" i="26" s="1"/>
  <c r="AP61" i="26"/>
  <c r="AP64" i="26"/>
  <c r="AJ64" i="26"/>
  <c r="AQ64" i="26" s="1"/>
  <c r="AW64" i="26" s="1"/>
  <c r="K27" i="26"/>
  <c r="E23" i="26"/>
  <c r="K23" i="26" s="1"/>
  <c r="AF23" i="26"/>
  <c r="AI27" i="26"/>
  <c r="Z28" i="26"/>
  <c r="L30" i="26"/>
  <c r="M30" i="26" s="1"/>
  <c r="G39" i="26"/>
  <c r="R40" i="26"/>
  <c r="V40" i="26"/>
  <c r="G41" i="26"/>
  <c r="D42" i="26"/>
  <c r="G43" i="26"/>
  <c r="D44" i="26"/>
  <c r="G45" i="26"/>
  <c r="AV45" i="26"/>
  <c r="D46" i="26"/>
  <c r="G47" i="26"/>
  <c r="D48" i="26"/>
  <c r="AC50" i="26"/>
  <c r="X50" i="26"/>
  <c r="AC56" i="26"/>
  <c r="X56" i="26"/>
  <c r="AC59" i="26"/>
  <c r="X59" i="26"/>
  <c r="AC65" i="26"/>
  <c r="X65" i="26"/>
  <c r="H39" i="26"/>
  <c r="AI49" i="26"/>
  <c r="X49" i="26"/>
  <c r="AT49" i="26"/>
  <c r="AP51" i="26"/>
  <c r="AJ51" i="26"/>
  <c r="AQ51" i="26" s="1"/>
  <c r="AJ52" i="26"/>
  <c r="AQ52" i="26" s="1"/>
  <c r="AP52" i="26"/>
  <c r="AC53" i="26"/>
  <c r="X53" i="26"/>
  <c r="AP57" i="26"/>
  <c r="AJ57" i="26"/>
  <c r="AQ57" i="26" s="1"/>
  <c r="BB57" i="26" s="1"/>
  <c r="AZ64" i="26"/>
  <c r="G138" i="26"/>
  <c r="G123" i="26"/>
  <c r="G121" i="26"/>
  <c r="G118" i="26"/>
  <c r="G120" i="26"/>
  <c r="G124" i="26"/>
  <c r="G117" i="26"/>
  <c r="G116" i="26"/>
  <c r="G110" i="26"/>
  <c r="G102" i="26"/>
  <c r="G98" i="26"/>
  <c r="G101" i="26"/>
  <c r="G122" i="26"/>
  <c r="G119" i="26"/>
  <c r="G111" i="26"/>
  <c r="G106" i="26"/>
  <c r="G104" i="26"/>
  <c r="G100" i="26"/>
  <c r="G96" i="26"/>
  <c r="G94" i="26"/>
  <c r="G90" i="26"/>
  <c r="G87" i="26"/>
  <c r="G99" i="26"/>
  <c r="G97" i="26"/>
  <c r="G89" i="26"/>
  <c r="G105" i="26"/>
  <c r="G88" i="26"/>
  <c r="G85" i="26"/>
  <c r="G95" i="26"/>
  <c r="G82" i="26"/>
  <c r="G81" i="26"/>
  <c r="G79" i="26"/>
  <c r="G86" i="26"/>
  <c r="G84" i="26"/>
  <c r="G76" i="26"/>
  <c r="G74" i="26"/>
  <c r="G80" i="26"/>
  <c r="G78" i="26"/>
  <c r="G75" i="26"/>
  <c r="G66" i="26"/>
  <c r="G93" i="26"/>
  <c r="G91" i="26"/>
  <c r="G71" i="26"/>
  <c r="G69" i="26"/>
  <c r="G67" i="26"/>
  <c r="G77" i="26"/>
  <c r="G73" i="26"/>
  <c r="G72" i="26"/>
  <c r="G70" i="26"/>
  <c r="G59" i="26"/>
  <c r="G55" i="26"/>
  <c r="G65" i="26"/>
  <c r="G64" i="26"/>
  <c r="G61" i="26"/>
  <c r="G58" i="26"/>
  <c r="G52" i="26"/>
  <c r="G49" i="26"/>
  <c r="G63" i="26"/>
  <c r="G57" i="26"/>
  <c r="G54" i="26"/>
  <c r="G51" i="26"/>
  <c r="G62" i="26"/>
  <c r="G60" i="26"/>
  <c r="G56" i="26"/>
  <c r="G53" i="26"/>
  <c r="G50" i="26"/>
  <c r="G42" i="26"/>
  <c r="G44" i="26"/>
  <c r="G46" i="26"/>
  <c r="G48" i="26"/>
  <c r="AP54" i="26"/>
  <c r="AJ54" i="26"/>
  <c r="AQ54" i="26" s="1"/>
  <c r="AC55" i="26"/>
  <c r="X55" i="26"/>
  <c r="AC58" i="26"/>
  <c r="X58" i="26"/>
  <c r="AZ60" i="26"/>
  <c r="AP62" i="26"/>
  <c r="AJ62" i="26"/>
  <c r="AQ62" i="26" s="1"/>
  <c r="AP63" i="26"/>
  <c r="AJ63" i="26"/>
  <c r="AQ63" i="26" s="1"/>
  <c r="AW63" i="26" s="1"/>
  <c r="BB63" i="26" s="1"/>
  <c r="AT52" i="26"/>
  <c r="X54" i="26"/>
  <c r="AV57" i="26"/>
  <c r="AI60" i="26"/>
  <c r="AT61" i="26"/>
  <c r="AI66" i="26"/>
  <c r="X66" i="26"/>
  <c r="AT66" i="26"/>
  <c r="X52" i="26"/>
  <c r="AI54" i="26"/>
  <c r="X61" i="26"/>
  <c r="X64" i="26"/>
  <c r="AI64" i="26"/>
  <c r="AC67" i="26"/>
  <c r="X67" i="26"/>
  <c r="AI71" i="26"/>
  <c r="X71" i="26"/>
  <c r="AT71" i="26"/>
  <c r="V69" i="26"/>
  <c r="X62" i="26"/>
  <c r="AJ66" i="26"/>
  <c r="AQ66" i="26" s="1"/>
  <c r="AW66" i="26" s="1"/>
  <c r="AV68" i="26"/>
  <c r="AJ72" i="26"/>
  <c r="AQ72" i="26" s="1"/>
  <c r="AP72" i="26"/>
  <c r="AJ74" i="26"/>
  <c r="AQ74" i="26" s="1"/>
  <c r="AP74" i="26"/>
  <c r="X51" i="26"/>
  <c r="X57" i="26"/>
  <c r="X63" i="26"/>
  <c r="BB68" i="26"/>
  <c r="AC70" i="26"/>
  <c r="S69" i="26"/>
  <c r="AJ71" i="26"/>
  <c r="AQ71" i="26" s="1"/>
  <c r="AP71" i="26"/>
  <c r="X73" i="26"/>
  <c r="AT73" i="26"/>
  <c r="X74" i="26"/>
  <c r="AZ85" i="26"/>
  <c r="AI104" i="26"/>
  <c r="AZ74" i="26"/>
  <c r="AW74" i="26" s="1"/>
  <c r="AZ76" i="26"/>
  <c r="AW76" i="26" s="1"/>
  <c r="AP78" i="26"/>
  <c r="AJ78" i="26"/>
  <c r="AQ78" i="26" s="1"/>
  <c r="AP80" i="26"/>
  <c r="AT93" i="26"/>
  <c r="AZ94" i="26"/>
  <c r="L69" i="26"/>
  <c r="AT70" i="26"/>
  <c r="X72" i="26"/>
  <c r="AT72" i="26"/>
  <c r="AI73" i="26"/>
  <c r="AP75" i="26"/>
  <c r="AJ75" i="26"/>
  <c r="AQ75" i="26" s="1"/>
  <c r="AW75" i="26" s="1"/>
  <c r="AC76" i="26"/>
  <c r="X76" i="26"/>
  <c r="AC77" i="26"/>
  <c r="X77" i="26"/>
  <c r="AZ78" i="26"/>
  <c r="AW78" i="26" s="1"/>
  <c r="AZ80" i="26"/>
  <c r="AI82" i="26"/>
  <c r="X82" i="26"/>
  <c r="AT82" i="26"/>
  <c r="AJ82" i="26"/>
  <c r="AQ82" i="26" s="1"/>
  <c r="AW82" i="26" s="1"/>
  <c r="AC89" i="26"/>
  <c r="X89" i="26"/>
  <c r="X70" i="26"/>
  <c r="AJ73" i="26"/>
  <c r="AQ73" i="26" s="1"/>
  <c r="X75" i="26"/>
  <c r="AI79" i="26"/>
  <c r="X79" i="26"/>
  <c r="AT79" i="26"/>
  <c r="AJ79" i="26"/>
  <c r="AQ79" i="26" s="1"/>
  <c r="AI81" i="26"/>
  <c r="X81" i="26"/>
  <c r="AT81" i="26"/>
  <c r="AJ81" i="26"/>
  <c r="AQ81" i="26" s="1"/>
  <c r="X97" i="26"/>
  <c r="AC97" i="26"/>
  <c r="X99" i="26"/>
  <c r="AC99" i="26"/>
  <c r="AC85" i="26"/>
  <c r="X85" i="26"/>
  <c r="S86" i="26"/>
  <c r="AZ90" i="26"/>
  <c r="S95" i="26"/>
  <c r="L93" i="26"/>
  <c r="AJ98" i="26"/>
  <c r="AQ98" i="26" s="1"/>
  <c r="AW98" i="26" s="1"/>
  <c r="AP98" i="26"/>
  <c r="AZ98" i="26"/>
  <c r="R116" i="26"/>
  <c r="AT75" i="26"/>
  <c r="K82" i="26"/>
  <c r="AC91" i="26"/>
  <c r="X91" i="26"/>
  <c r="AC101" i="26"/>
  <c r="X101" i="26"/>
  <c r="AV83" i="26"/>
  <c r="R84" i="26"/>
  <c r="AI87" i="26"/>
  <c r="AT87" i="26"/>
  <c r="V84" i="26"/>
  <c r="AC88" i="26"/>
  <c r="X88" i="26"/>
  <c r="AV92" i="26"/>
  <c r="AC94" i="26"/>
  <c r="X94" i="26"/>
  <c r="AC96" i="26"/>
  <c r="X96" i="26"/>
  <c r="AC100" i="26"/>
  <c r="X100" i="26"/>
  <c r="X90" i="26"/>
  <c r="AZ92" i="26"/>
  <c r="BB92" i="26" s="1"/>
  <c r="AZ102" i="26"/>
  <c r="BB102" i="26" s="1"/>
  <c r="AV102" i="26"/>
  <c r="BB107" i="26"/>
  <c r="AZ108" i="26"/>
  <c r="BB108" i="26" s="1"/>
  <c r="AV108" i="26"/>
  <c r="AZ104" i="26"/>
  <c r="S105" i="26"/>
  <c r="L104" i="26"/>
  <c r="AC106" i="26"/>
  <c r="X106" i="26"/>
  <c r="AI110" i="26"/>
  <c r="X110" i="26"/>
  <c r="AT110" i="26"/>
  <c r="AC111" i="26"/>
  <c r="X111" i="26"/>
  <c r="X98" i="26"/>
  <c r="X102" i="26"/>
  <c r="S117" i="26"/>
  <c r="L116" i="26"/>
  <c r="AZ117" i="26"/>
  <c r="AZ138" i="26"/>
  <c r="BB138" i="26" s="1"/>
  <c r="AB117" i="26"/>
  <c r="Y116" i="26"/>
  <c r="Z116" i="26" s="1"/>
  <c r="AZ118" i="26"/>
  <c r="BB118" i="26" s="1"/>
  <c r="AV118" i="26"/>
  <c r="AP120" i="26"/>
  <c r="AJ120" i="26"/>
  <c r="AQ120" i="26" s="1"/>
  <c r="AZ121" i="26"/>
  <c r="BB121" i="26" s="1"/>
  <c r="AV121" i="26"/>
  <c r="AP123" i="26"/>
  <c r="AJ123" i="26"/>
  <c r="AQ123" i="26" s="1"/>
  <c r="AI116" i="26"/>
  <c r="AC119" i="26"/>
  <c r="X119" i="26"/>
  <c r="AZ120" i="26"/>
  <c r="AV120" i="26"/>
  <c r="AC122" i="26"/>
  <c r="X122" i="26"/>
  <c r="AJ132" i="26"/>
  <c r="AQ132" i="26" s="1"/>
  <c r="AI117" i="26"/>
  <c r="X118" i="26"/>
  <c r="X121" i="26"/>
  <c r="AP128" i="26"/>
  <c r="AJ128" i="26"/>
  <c r="AQ128" i="26" s="1"/>
  <c r="AC129" i="26"/>
  <c r="X117" i="26"/>
  <c r="AC126" i="26"/>
  <c r="S125" i="26"/>
  <c r="X125" i="26" s="1"/>
  <c r="AJ127" i="26"/>
  <c r="AQ127" i="26" s="1"/>
  <c r="AP127" i="26"/>
  <c r="AZ126" i="26"/>
  <c r="AC134" i="26"/>
  <c r="AJ131" i="26"/>
  <c r="AQ131" i="26" s="1"/>
  <c r="AC133" i="26"/>
  <c r="AP138" i="26"/>
  <c r="AJ138" i="26"/>
  <c r="AQ138" i="26" s="1"/>
  <c r="AV138" i="26" s="1"/>
  <c r="AI138" i="26"/>
  <c r="AZ141" i="25"/>
  <c r="AV90" i="26" l="1"/>
  <c r="AO42" i="26"/>
  <c r="AO41" i="26"/>
  <c r="AO39" i="26"/>
  <c r="AO56" i="26"/>
  <c r="AO60" i="26"/>
  <c r="AO58" i="26"/>
  <c r="AO61" i="26"/>
  <c r="AO87" i="26"/>
  <c r="AO86" i="26"/>
  <c r="AO77" i="26"/>
  <c r="AO80" i="26"/>
  <c r="AO105" i="26"/>
  <c r="AO76" i="26"/>
  <c r="AO95" i="26"/>
  <c r="AO90" i="26"/>
  <c r="AO106" i="26"/>
  <c r="AO102" i="26"/>
  <c r="AO116" i="26"/>
  <c r="AO123" i="26"/>
  <c r="AC11" i="26"/>
  <c r="BB90" i="26"/>
  <c r="K35" i="26"/>
  <c r="AV14" i="26"/>
  <c r="AO44" i="26"/>
  <c r="AO43" i="26"/>
  <c r="AO49" i="26"/>
  <c r="AO62" i="26"/>
  <c r="AO63" i="26"/>
  <c r="AO52" i="26"/>
  <c r="AO66" i="26"/>
  <c r="AO67" i="26"/>
  <c r="AO65" i="26"/>
  <c r="AO82" i="26"/>
  <c r="AO84" i="26"/>
  <c r="AO119" i="26"/>
  <c r="AO91" i="26"/>
  <c r="AO110" i="26"/>
  <c r="AO94" i="26"/>
  <c r="AO111" i="26"/>
  <c r="AO104" i="26"/>
  <c r="AO118" i="26"/>
  <c r="AO124" i="26"/>
  <c r="M24" i="26"/>
  <c r="AI6" i="26"/>
  <c r="AV98" i="26"/>
  <c r="AV47" i="26"/>
  <c r="AO46" i="26"/>
  <c r="AO45" i="26"/>
  <c r="AO50" i="26"/>
  <c r="AO51" i="26"/>
  <c r="AO64" i="26"/>
  <c r="AO55" i="26"/>
  <c r="AO79" i="26"/>
  <c r="AO70" i="26"/>
  <c r="AO69" i="26"/>
  <c r="AO75" i="26"/>
  <c r="AO97" i="26"/>
  <c r="AO72" i="26"/>
  <c r="AO85" i="26"/>
  <c r="AO89" i="26"/>
  <c r="AO96" i="26"/>
  <c r="AO101" i="26"/>
  <c r="AO117" i="26"/>
  <c r="AO121" i="26"/>
  <c r="AV43" i="26"/>
  <c r="AP12" i="26"/>
  <c r="Z8" i="26"/>
  <c r="Z19" i="26"/>
  <c r="Z6" i="26"/>
  <c r="Z20" i="26"/>
  <c r="Z45" i="26"/>
  <c r="Z46" i="26"/>
  <c r="Z60" i="26"/>
  <c r="Z67" i="26"/>
  <c r="Z59" i="26"/>
  <c r="Z50" i="26"/>
  <c r="Z69" i="26"/>
  <c r="Z71" i="26"/>
  <c r="Z88" i="26"/>
  <c r="Z95" i="26"/>
  <c r="Z82" i="26"/>
  <c r="Z89" i="26"/>
  <c r="Z96" i="26"/>
  <c r="Z93" i="26"/>
  <c r="Z97" i="26"/>
  <c r="Z105" i="26"/>
  <c r="Z118" i="26"/>
  <c r="Z119" i="26"/>
  <c r="Z138" i="26"/>
  <c r="Z131" i="26"/>
  <c r="BB14" i="26"/>
  <c r="X12" i="26"/>
  <c r="S11" i="26"/>
  <c r="Z13" i="26"/>
  <c r="Z7" i="26"/>
  <c r="Z17" i="26"/>
  <c r="Z40" i="26"/>
  <c r="Z47" i="26"/>
  <c r="Z48" i="26"/>
  <c r="Z63" i="26"/>
  <c r="Z49" i="26"/>
  <c r="Z61" i="26"/>
  <c r="Z53" i="26"/>
  <c r="Z70" i="26"/>
  <c r="Z66" i="26"/>
  <c r="Z72" i="26"/>
  <c r="Z77" i="26"/>
  <c r="Z85" i="26"/>
  <c r="Z100" i="26"/>
  <c r="Z104" i="26"/>
  <c r="Z98" i="26"/>
  <c r="Z101" i="26"/>
  <c r="Z110" i="26"/>
  <c r="Z121" i="26"/>
  <c r="Z126" i="26"/>
  <c r="Z128" i="26"/>
  <c r="AT36" i="26"/>
  <c r="AU36" i="26" s="1"/>
  <c r="AW24" i="26"/>
  <c r="AJ60" i="26"/>
  <c r="AQ60" i="26" s="1"/>
  <c r="AW60" i="26" s="1"/>
  <c r="BB64" i="26"/>
  <c r="AV63" i="26"/>
  <c r="AV64" i="26"/>
  <c r="AT40" i="26"/>
  <c r="AJ130" i="26"/>
  <c r="AQ130" i="26" s="1"/>
  <c r="AP130" i="26"/>
  <c r="AW120" i="26"/>
  <c r="BB120" i="26" s="1"/>
  <c r="Y124" i="26"/>
  <c r="Z124" i="26" s="1"/>
  <c r="BB98" i="26"/>
  <c r="L39" i="26"/>
  <c r="L124" i="26" s="1"/>
  <c r="N120" i="26" s="1"/>
  <c r="AP87" i="26"/>
  <c r="AJ87" i="26"/>
  <c r="AQ87" i="26" s="1"/>
  <c r="AW87" i="26" s="1"/>
  <c r="AW80" i="26"/>
  <c r="BB80" i="26" s="1"/>
  <c r="AH141" i="26"/>
  <c r="BB60" i="26"/>
  <c r="D141" i="26"/>
  <c r="S23" i="26"/>
  <c r="R34" i="26"/>
  <c r="AI35" i="26"/>
  <c r="AV9" i="26"/>
  <c r="AV12" i="26"/>
  <c r="AI34" i="26"/>
  <c r="W34" i="26"/>
  <c r="Y114" i="26"/>
  <c r="Z114" i="26" s="1"/>
  <c r="Y109" i="26"/>
  <c r="Y113" i="26"/>
  <c r="Z113" i="26" s="1"/>
  <c r="Z37" i="26"/>
  <c r="AJ126" i="26"/>
  <c r="AQ126" i="26" s="1"/>
  <c r="AP126" i="26"/>
  <c r="AC125" i="26"/>
  <c r="AP122" i="26"/>
  <c r="AJ122" i="26"/>
  <c r="AQ122" i="26" s="1"/>
  <c r="AP119" i="26"/>
  <c r="AJ119" i="26"/>
  <c r="AQ119" i="26" s="1"/>
  <c r="AP77" i="26"/>
  <c r="AJ77" i="26"/>
  <c r="AQ77" i="26" s="1"/>
  <c r="AW127" i="26"/>
  <c r="BB127" i="26" s="1"/>
  <c r="AV127" i="26"/>
  <c r="AW132" i="26"/>
  <c r="BB132" i="26" s="1"/>
  <c r="AV132" i="26"/>
  <c r="BB54" i="26"/>
  <c r="AP133" i="26"/>
  <c r="AJ133" i="26"/>
  <c r="AQ133" i="26" s="1"/>
  <c r="AP134" i="26"/>
  <c r="AJ134" i="26"/>
  <c r="AQ134" i="26" s="1"/>
  <c r="AW128" i="26"/>
  <c r="BB128" i="26" s="1"/>
  <c r="AV128" i="26"/>
  <c r="AW123" i="26"/>
  <c r="BB123" i="26" s="1"/>
  <c r="AV123" i="26"/>
  <c r="AC117" i="26"/>
  <c r="S116" i="26"/>
  <c r="X116" i="26" s="1"/>
  <c r="AP100" i="26"/>
  <c r="AJ100" i="26"/>
  <c r="AQ100" i="26" s="1"/>
  <c r="AJ94" i="26"/>
  <c r="AQ94" i="26" s="1"/>
  <c r="AP94" i="26"/>
  <c r="AJ88" i="26"/>
  <c r="AQ88" i="26" s="1"/>
  <c r="AP88" i="26"/>
  <c r="AP91" i="26"/>
  <c r="AJ91" i="26"/>
  <c r="AQ91" i="26" s="1"/>
  <c r="AB116" i="26"/>
  <c r="X86" i="26"/>
  <c r="AC86" i="26"/>
  <c r="AC84" i="26" s="1"/>
  <c r="S84" i="26"/>
  <c r="AZ81" i="26"/>
  <c r="AV81" i="26"/>
  <c r="AZ79" i="26"/>
  <c r="AV79" i="26"/>
  <c r="AP89" i="26"/>
  <c r="AJ89" i="26"/>
  <c r="AQ89" i="26" s="1"/>
  <c r="BB78" i="26"/>
  <c r="AJ76" i="26"/>
  <c r="AQ76" i="26" s="1"/>
  <c r="AP76" i="26"/>
  <c r="AZ72" i="26"/>
  <c r="AV72" i="26"/>
  <c r="BB74" i="26"/>
  <c r="AC69" i="26"/>
  <c r="AP70" i="26"/>
  <c r="AJ70" i="26"/>
  <c r="AQ70" i="26" s="1"/>
  <c r="AW70" i="26" s="1"/>
  <c r="AZ66" i="26"/>
  <c r="BB66" i="26" s="1"/>
  <c r="AV66" i="26"/>
  <c r="AZ61" i="26"/>
  <c r="BB61" i="26" s="1"/>
  <c r="AV61" i="26"/>
  <c r="AZ52" i="26"/>
  <c r="AV52" i="26"/>
  <c r="AV62" i="26"/>
  <c r="AW62" i="26"/>
  <c r="BB62" i="26" s="1"/>
  <c r="H124" i="26"/>
  <c r="R39" i="26"/>
  <c r="AJ59" i="26"/>
  <c r="AQ59" i="26" s="1"/>
  <c r="AP59" i="26"/>
  <c r="AP42" i="26"/>
  <c r="AJ42" i="26"/>
  <c r="AQ42" i="26" s="1"/>
  <c r="L36" i="26"/>
  <c r="M36" i="26" s="1"/>
  <c r="R35" i="26"/>
  <c r="AP44" i="26"/>
  <c r="AJ44" i="26"/>
  <c r="AQ44" i="26" s="1"/>
  <c r="AN134" i="26"/>
  <c r="AN133" i="26"/>
  <c r="AN132" i="26"/>
  <c r="AN131" i="26"/>
  <c r="AN130" i="26"/>
  <c r="AN129" i="26"/>
  <c r="AN128" i="26"/>
  <c r="AN127" i="26"/>
  <c r="AN138" i="26"/>
  <c r="AN124" i="26"/>
  <c r="AN126" i="26"/>
  <c r="AN125" i="26"/>
  <c r="AN119" i="26"/>
  <c r="AN122" i="26"/>
  <c r="AN121" i="26"/>
  <c r="AN118" i="26"/>
  <c r="AN116" i="26"/>
  <c r="AN123" i="26"/>
  <c r="AN120" i="26"/>
  <c r="AN117" i="26"/>
  <c r="AN110" i="26"/>
  <c r="AN105" i="26"/>
  <c r="AN99" i="26"/>
  <c r="AN104" i="26"/>
  <c r="AN102" i="26"/>
  <c r="AN101" i="26"/>
  <c r="AN97" i="26"/>
  <c r="AN111" i="26"/>
  <c r="AN106" i="26"/>
  <c r="AN91" i="26"/>
  <c r="AN87" i="26"/>
  <c r="AN84" i="26"/>
  <c r="AN96" i="26"/>
  <c r="AN94" i="26"/>
  <c r="AN90" i="26"/>
  <c r="AN100" i="26"/>
  <c r="AN98" i="26"/>
  <c r="AN93" i="26"/>
  <c r="AN89" i="26"/>
  <c r="AN86" i="26"/>
  <c r="AN88" i="26"/>
  <c r="AN82" i="26"/>
  <c r="AN81" i="26"/>
  <c r="AN79" i="26"/>
  <c r="AN77" i="26"/>
  <c r="AN95" i="26"/>
  <c r="AN76" i="26"/>
  <c r="AN74" i="26"/>
  <c r="AN72" i="26"/>
  <c r="AN85" i="26"/>
  <c r="AN80" i="26"/>
  <c r="AN78" i="26"/>
  <c r="AN66" i="26"/>
  <c r="AN71" i="26"/>
  <c r="AN69" i="26"/>
  <c r="AN75" i="26"/>
  <c r="AN73" i="26"/>
  <c r="AN70" i="26"/>
  <c r="AN62" i="26"/>
  <c r="AN56" i="26"/>
  <c r="AN53" i="26"/>
  <c r="AN50" i="26"/>
  <c r="AN65" i="26"/>
  <c r="AN61" i="26"/>
  <c r="AN59" i="26"/>
  <c r="AN55" i="26"/>
  <c r="AN52" i="26"/>
  <c r="AN49" i="26"/>
  <c r="AN67" i="26"/>
  <c r="AN58" i="26"/>
  <c r="AN54" i="26"/>
  <c r="AN64" i="26"/>
  <c r="AN63" i="26"/>
  <c r="AN60" i="26"/>
  <c r="AN57" i="26"/>
  <c r="AN51" i="26"/>
  <c r="AN48" i="26"/>
  <c r="AN46" i="26"/>
  <c r="AN44" i="26"/>
  <c r="AN42" i="26"/>
  <c r="AN40" i="26"/>
  <c r="AM37" i="26"/>
  <c r="AN39" i="26"/>
  <c r="AN47" i="26"/>
  <c r="AN45" i="26"/>
  <c r="AN43" i="26"/>
  <c r="AN41" i="26"/>
  <c r="AN20" i="26"/>
  <c r="AN19" i="26"/>
  <c r="AN37" i="26"/>
  <c r="AN17" i="26"/>
  <c r="AN16" i="26"/>
  <c r="AN9" i="26"/>
  <c r="AN13" i="26"/>
  <c r="AN11" i="26"/>
  <c r="AN6" i="26"/>
  <c r="AN8" i="26"/>
  <c r="AN12" i="26"/>
  <c r="AN7" i="26"/>
  <c r="AN23" i="26"/>
  <c r="AN14" i="26"/>
  <c r="S36" i="26"/>
  <c r="T36" i="26" s="1"/>
  <c r="K34" i="26"/>
  <c r="M134" i="26"/>
  <c r="M133" i="26"/>
  <c r="M132" i="26"/>
  <c r="M138" i="26"/>
  <c r="M131" i="26"/>
  <c r="M130" i="26"/>
  <c r="M128" i="26"/>
  <c r="M123" i="26"/>
  <c r="M127" i="26"/>
  <c r="M126" i="26"/>
  <c r="M129" i="26"/>
  <c r="M125" i="26"/>
  <c r="M116" i="26"/>
  <c r="M120" i="26"/>
  <c r="M122" i="26"/>
  <c r="M119" i="26"/>
  <c r="M117" i="26"/>
  <c r="M104" i="26"/>
  <c r="M101" i="26"/>
  <c r="M97" i="26"/>
  <c r="M111" i="26"/>
  <c r="M106" i="26"/>
  <c r="M121" i="26"/>
  <c r="M118" i="26"/>
  <c r="M105" i="26"/>
  <c r="M99" i="26"/>
  <c r="M89" i="26"/>
  <c r="M86" i="26"/>
  <c r="M93" i="26"/>
  <c r="M100" i="26"/>
  <c r="M98" i="26"/>
  <c r="M95" i="26"/>
  <c r="M91" i="26"/>
  <c r="M102" i="26"/>
  <c r="M84" i="26"/>
  <c r="M76" i="26"/>
  <c r="M74" i="26"/>
  <c r="M87" i="26"/>
  <c r="M85" i="26"/>
  <c r="M80" i="26"/>
  <c r="M78" i="26"/>
  <c r="M110" i="26"/>
  <c r="M77" i="26"/>
  <c r="M90" i="26"/>
  <c r="M75" i="26"/>
  <c r="M71" i="26"/>
  <c r="M69" i="26"/>
  <c r="M65" i="26"/>
  <c r="M67" i="26"/>
  <c r="M88" i="26"/>
  <c r="M72" i="26"/>
  <c r="M70" i="26"/>
  <c r="M96" i="26"/>
  <c r="M94" i="26"/>
  <c r="M82" i="26"/>
  <c r="M81" i="26"/>
  <c r="M79" i="26"/>
  <c r="M73" i="26"/>
  <c r="M64" i="26"/>
  <c r="M61" i="26"/>
  <c r="M58" i="26"/>
  <c r="M52" i="26"/>
  <c r="M63" i="26"/>
  <c r="M57" i="26"/>
  <c r="M54" i="26"/>
  <c r="M51" i="26"/>
  <c r="M62" i="26"/>
  <c r="M60" i="26"/>
  <c r="M56" i="26"/>
  <c r="M53" i="26"/>
  <c r="M50" i="26"/>
  <c r="M66" i="26"/>
  <c r="M59" i="26"/>
  <c r="M55" i="26"/>
  <c r="M49" i="26"/>
  <c r="M47" i="26"/>
  <c r="M45" i="26"/>
  <c r="M43" i="26"/>
  <c r="M41" i="26"/>
  <c r="M19" i="26"/>
  <c r="M17" i="26"/>
  <c r="M48" i="26"/>
  <c r="M46" i="26"/>
  <c r="M44" i="26"/>
  <c r="M42" i="26"/>
  <c r="M40" i="26"/>
  <c r="M16" i="26"/>
  <c r="M14" i="26"/>
  <c r="M13" i="26"/>
  <c r="M12" i="26"/>
  <c r="M9" i="26"/>
  <c r="M8" i="26"/>
  <c r="M20" i="26"/>
  <c r="M11" i="26"/>
  <c r="M7" i="26"/>
  <c r="M6" i="26"/>
  <c r="AJ13" i="26"/>
  <c r="AQ13" i="26" s="1"/>
  <c r="AP13" i="26"/>
  <c r="L23" i="26"/>
  <c r="M23" i="26" s="1"/>
  <c r="H113" i="26"/>
  <c r="H114" i="26"/>
  <c r="H109" i="26"/>
  <c r="AJ8" i="26"/>
  <c r="AP8" i="26"/>
  <c r="AZ125" i="26"/>
  <c r="AZ75" i="26"/>
  <c r="BB75" i="26" s="1"/>
  <c r="AV75" i="26"/>
  <c r="AC95" i="26"/>
  <c r="AC93" i="26" s="1"/>
  <c r="X95" i="26"/>
  <c r="S93" i="26"/>
  <c r="X93" i="26" s="1"/>
  <c r="AJ129" i="26"/>
  <c r="AQ129" i="26" s="1"/>
  <c r="AP129" i="26"/>
  <c r="AV78" i="26"/>
  <c r="AV74" i="26"/>
  <c r="AZ73" i="26"/>
  <c r="AV73" i="26"/>
  <c r="AP67" i="26"/>
  <c r="AJ67" i="26"/>
  <c r="AQ67" i="26" s="1"/>
  <c r="AW67" i="26" s="1"/>
  <c r="AP111" i="26"/>
  <c r="AJ111" i="26"/>
  <c r="AQ111" i="26" s="1"/>
  <c r="AC105" i="26"/>
  <c r="X105" i="26"/>
  <c r="S104" i="26"/>
  <c r="X104" i="26" s="1"/>
  <c r="X84" i="26"/>
  <c r="AI84" i="26"/>
  <c r="AP101" i="26"/>
  <c r="AJ101" i="26"/>
  <c r="AQ101" i="26" s="1"/>
  <c r="AP97" i="26"/>
  <c r="AJ97" i="26"/>
  <c r="AQ97" i="26" s="1"/>
  <c r="X69" i="26"/>
  <c r="AI69" i="26"/>
  <c r="AJ55" i="26"/>
  <c r="AQ55" i="26" s="1"/>
  <c r="AP55" i="26"/>
  <c r="AZ49" i="26"/>
  <c r="AV49" i="26"/>
  <c r="AP50" i="26"/>
  <c r="AJ50" i="26"/>
  <c r="AQ50" i="26" s="1"/>
  <c r="G141" i="26"/>
  <c r="K39" i="26"/>
  <c r="AP41" i="26"/>
  <c r="AJ41" i="26"/>
  <c r="AQ41" i="26" s="1"/>
  <c r="AC40" i="26"/>
  <c r="AP31" i="26"/>
  <c r="AC30" i="26"/>
  <c r="AJ31" i="26"/>
  <c r="AQ31" i="26" s="1"/>
  <c r="I34" i="26"/>
  <c r="AP17" i="26"/>
  <c r="AC16" i="26"/>
  <c r="AJ17" i="26"/>
  <c r="AQ17" i="26" s="1"/>
  <c r="W138" i="26"/>
  <c r="W131" i="26"/>
  <c r="W130" i="26"/>
  <c r="W128" i="26"/>
  <c r="W127" i="26"/>
  <c r="W126" i="26"/>
  <c r="W123" i="26"/>
  <c r="W132" i="26"/>
  <c r="W122" i="26"/>
  <c r="W133" i="26"/>
  <c r="W129" i="26"/>
  <c r="W125" i="26"/>
  <c r="W120" i="26"/>
  <c r="W117" i="26"/>
  <c r="W119" i="26"/>
  <c r="W101" i="26"/>
  <c r="W97" i="26"/>
  <c r="W134" i="26"/>
  <c r="W111" i="26"/>
  <c r="W106" i="26"/>
  <c r="W100" i="26"/>
  <c r="W110" i="26"/>
  <c r="W105" i="26"/>
  <c r="W104" i="26"/>
  <c r="W99" i="26"/>
  <c r="W118" i="26"/>
  <c r="W102" i="26"/>
  <c r="W89" i="26"/>
  <c r="W86" i="26"/>
  <c r="W116" i="26"/>
  <c r="W98" i="26"/>
  <c r="W95" i="26"/>
  <c r="W121" i="26"/>
  <c r="W91" i="26"/>
  <c r="W87" i="26"/>
  <c r="W90" i="26"/>
  <c r="W80" i="26"/>
  <c r="W78" i="26"/>
  <c r="W96" i="26"/>
  <c r="W94" i="26"/>
  <c r="W93" i="26"/>
  <c r="W85" i="26"/>
  <c r="W75" i="26"/>
  <c r="W73" i="26"/>
  <c r="W82" i="26"/>
  <c r="W81" i="26"/>
  <c r="W79" i="26"/>
  <c r="W77" i="26"/>
  <c r="W88" i="26"/>
  <c r="W74" i="26"/>
  <c r="W65" i="26"/>
  <c r="W84" i="26"/>
  <c r="W70" i="26"/>
  <c r="W67" i="26"/>
  <c r="W72" i="26"/>
  <c r="W69" i="26"/>
  <c r="W76" i="26"/>
  <c r="W71" i="26"/>
  <c r="W58" i="26"/>
  <c r="W54" i="26"/>
  <c r="W63" i="26"/>
  <c r="W60" i="26"/>
  <c r="W57" i="26"/>
  <c r="W51" i="26"/>
  <c r="W66" i="26"/>
  <c r="W62" i="26"/>
  <c r="W56" i="26"/>
  <c r="W53" i="26"/>
  <c r="W50" i="26"/>
  <c r="W64" i="26"/>
  <c r="W61" i="26"/>
  <c r="W59" i="26"/>
  <c r="W55" i="26"/>
  <c r="W52" i="26"/>
  <c r="W49" i="26"/>
  <c r="W47" i="26"/>
  <c r="W45" i="26"/>
  <c r="W43" i="26"/>
  <c r="W41" i="26"/>
  <c r="W40" i="26"/>
  <c r="W48" i="26"/>
  <c r="W46" i="26"/>
  <c r="W44" i="26"/>
  <c r="W42" i="26"/>
  <c r="W14" i="26"/>
  <c r="W13" i="26"/>
  <c r="W12" i="26"/>
  <c r="W9" i="26"/>
  <c r="W8" i="26"/>
  <c r="W7" i="26"/>
  <c r="W6" i="26"/>
  <c r="W19" i="26"/>
  <c r="W20" i="26"/>
  <c r="W17" i="26"/>
  <c r="W16" i="26"/>
  <c r="W11" i="26"/>
  <c r="AI5" i="26"/>
  <c r="K36" i="26"/>
  <c r="AZ11" i="26"/>
  <c r="BB12" i="26"/>
  <c r="BB9" i="26"/>
  <c r="AU25" i="26"/>
  <c r="AT5" i="26"/>
  <c r="C138" i="26"/>
  <c r="C134" i="26"/>
  <c r="C133" i="26"/>
  <c r="C132" i="26"/>
  <c r="C131" i="26"/>
  <c r="C130" i="26"/>
  <c r="C129" i="26"/>
  <c r="C128" i="26"/>
  <c r="C123" i="26"/>
  <c r="C125" i="26"/>
  <c r="C127" i="26"/>
  <c r="C126" i="26"/>
  <c r="C124" i="26"/>
  <c r="C120" i="26"/>
  <c r="C122" i="26"/>
  <c r="C119" i="26"/>
  <c r="C117" i="26"/>
  <c r="C101" i="26"/>
  <c r="C97" i="26"/>
  <c r="C111" i="26"/>
  <c r="C106" i="26"/>
  <c r="C121" i="26"/>
  <c r="C118" i="26"/>
  <c r="C105" i="26"/>
  <c r="C104" i="26"/>
  <c r="C99" i="26"/>
  <c r="C89" i="26"/>
  <c r="C86" i="26"/>
  <c r="C95" i="26"/>
  <c r="C91" i="26"/>
  <c r="C88" i="26"/>
  <c r="C84" i="26"/>
  <c r="C82" i="26"/>
  <c r="C76" i="26"/>
  <c r="C74" i="26"/>
  <c r="C110" i="26"/>
  <c r="C93" i="26"/>
  <c r="C80" i="26"/>
  <c r="C78" i="26"/>
  <c r="C116" i="26"/>
  <c r="C100" i="26"/>
  <c r="C98" i="26"/>
  <c r="C87" i="26"/>
  <c r="C85" i="26"/>
  <c r="C77" i="26"/>
  <c r="C73" i="26"/>
  <c r="C71" i="26"/>
  <c r="C65" i="26"/>
  <c r="C102" i="26"/>
  <c r="C75" i="26"/>
  <c r="C67" i="26"/>
  <c r="C96" i="26"/>
  <c r="C94" i="26"/>
  <c r="C72" i="26"/>
  <c r="C70" i="26"/>
  <c r="C69" i="26"/>
  <c r="C90" i="26"/>
  <c r="C81" i="26"/>
  <c r="C79" i="26"/>
  <c r="C64" i="26"/>
  <c r="C61" i="26"/>
  <c r="C58" i="26"/>
  <c r="C52" i="26"/>
  <c r="C66" i="26"/>
  <c r="C63" i="26"/>
  <c r="C57" i="26"/>
  <c r="C54" i="26"/>
  <c r="C51" i="26"/>
  <c r="C62" i="26"/>
  <c r="C60" i="26"/>
  <c r="C56" i="26"/>
  <c r="C53" i="26"/>
  <c r="C50" i="26"/>
  <c r="C59" i="26"/>
  <c r="C55" i="26"/>
  <c r="C49" i="26"/>
  <c r="C47" i="26"/>
  <c r="C45" i="26"/>
  <c r="C43" i="26"/>
  <c r="C41" i="26"/>
  <c r="C40" i="26"/>
  <c r="C39" i="26"/>
  <c r="C20" i="26"/>
  <c r="C16" i="26"/>
  <c r="C48" i="26"/>
  <c r="C46" i="26"/>
  <c r="C44" i="26"/>
  <c r="C42" i="26"/>
  <c r="B37" i="26"/>
  <c r="C37" i="26" s="1"/>
  <c r="C23" i="26"/>
  <c r="C17" i="26"/>
  <c r="C11" i="26"/>
  <c r="C9" i="26"/>
  <c r="C19" i="26"/>
  <c r="C13" i="26"/>
  <c r="C6" i="26"/>
  <c r="C12" i="26"/>
  <c r="C8" i="26"/>
  <c r="C14" i="26"/>
  <c r="C7" i="26"/>
  <c r="AC27" i="26"/>
  <c r="AJ28" i="26"/>
  <c r="AQ28" i="26" s="1"/>
  <c r="AP28" i="26"/>
  <c r="AZ36" i="26"/>
  <c r="BA31" i="26"/>
  <c r="BA30" i="26"/>
  <c r="Z5" i="26"/>
  <c r="I5" i="26"/>
  <c r="AP24" i="26"/>
  <c r="AJ24" i="26"/>
  <c r="AQ24" i="26" s="1"/>
  <c r="AW131" i="26"/>
  <c r="BB131" i="26" s="1"/>
  <c r="AV131" i="26"/>
  <c r="AZ116" i="26"/>
  <c r="AZ110" i="26"/>
  <c r="AV110" i="26"/>
  <c r="AT84" i="26"/>
  <c r="AJ96" i="26"/>
  <c r="AQ96" i="26" s="1"/>
  <c r="AP96" i="26"/>
  <c r="AZ87" i="26"/>
  <c r="BB87" i="26" s="1"/>
  <c r="AV87" i="26"/>
  <c r="AJ85" i="26"/>
  <c r="AQ85" i="26" s="1"/>
  <c r="AP85" i="26"/>
  <c r="AZ82" i="26"/>
  <c r="BB82" i="26" s="1"/>
  <c r="AV82" i="26"/>
  <c r="AZ70" i="26"/>
  <c r="AV70" i="26"/>
  <c r="AT69" i="26"/>
  <c r="AT39" i="26" s="1"/>
  <c r="AZ93" i="26"/>
  <c r="AZ71" i="26"/>
  <c r="AV71" i="26"/>
  <c r="AP58" i="26"/>
  <c r="AJ58" i="26"/>
  <c r="AQ58" i="26" s="1"/>
  <c r="AA102" i="26"/>
  <c r="AA74" i="26"/>
  <c r="AA86" i="26"/>
  <c r="AA60" i="26"/>
  <c r="AA44" i="26"/>
  <c r="AP53" i="26"/>
  <c r="AJ53" i="26"/>
  <c r="AQ53" i="26" s="1"/>
  <c r="BB51" i="26"/>
  <c r="AV51" i="26"/>
  <c r="AP65" i="26"/>
  <c r="AJ65" i="26"/>
  <c r="AQ65" i="26" s="1"/>
  <c r="AV54" i="26"/>
  <c r="AZ25" i="26"/>
  <c r="AV25" i="26"/>
  <c r="AT24" i="26"/>
  <c r="AB23" i="26"/>
  <c r="R23" i="26"/>
  <c r="AW20" i="26"/>
  <c r="AV20" i="26"/>
  <c r="P133" i="26"/>
  <c r="P127" i="26"/>
  <c r="P126" i="26"/>
  <c r="P125" i="26"/>
  <c r="P134" i="26"/>
  <c r="P129" i="26"/>
  <c r="P124" i="26"/>
  <c r="P128" i="26"/>
  <c r="P122" i="26"/>
  <c r="P119" i="26"/>
  <c r="P117" i="26"/>
  <c r="P131" i="26"/>
  <c r="P130" i="26"/>
  <c r="P121" i="26"/>
  <c r="P118" i="26"/>
  <c r="P116" i="26"/>
  <c r="P138" i="26"/>
  <c r="P132" i="26"/>
  <c r="P123" i="26"/>
  <c r="P105" i="26"/>
  <c r="P99" i="26"/>
  <c r="P110" i="26"/>
  <c r="P104" i="26"/>
  <c r="P102" i="26"/>
  <c r="P101" i="26"/>
  <c r="P97" i="26"/>
  <c r="P95" i="26"/>
  <c r="P91" i="26"/>
  <c r="P84" i="26"/>
  <c r="P100" i="26"/>
  <c r="P98" i="26"/>
  <c r="P96" i="26"/>
  <c r="P94" i="26"/>
  <c r="P90" i="26"/>
  <c r="P120" i="26"/>
  <c r="P93" i="26"/>
  <c r="P89" i="26"/>
  <c r="P86" i="26"/>
  <c r="P106" i="26"/>
  <c r="P87" i="26"/>
  <c r="P85" i="26"/>
  <c r="P77" i="26"/>
  <c r="P75" i="26"/>
  <c r="P73" i="26"/>
  <c r="P82" i="26"/>
  <c r="P81" i="26"/>
  <c r="P79" i="26"/>
  <c r="P88" i="26"/>
  <c r="P76" i="26"/>
  <c r="P80" i="26"/>
  <c r="P78" i="26"/>
  <c r="P72" i="26"/>
  <c r="P70" i="26"/>
  <c r="P74" i="26"/>
  <c r="P69" i="26"/>
  <c r="P66" i="26"/>
  <c r="P111" i="26"/>
  <c r="P71" i="26"/>
  <c r="P65" i="26"/>
  <c r="P62" i="26"/>
  <c r="P60" i="26"/>
  <c r="P56" i="26"/>
  <c r="P53" i="26"/>
  <c r="P50" i="26"/>
  <c r="P67" i="26"/>
  <c r="P59" i="26"/>
  <c r="P55" i="26"/>
  <c r="P64" i="26"/>
  <c r="P61" i="26"/>
  <c r="P58" i="26"/>
  <c r="P52" i="26"/>
  <c r="P49" i="26"/>
  <c r="P63" i="26"/>
  <c r="P57" i="26"/>
  <c r="P54" i="26"/>
  <c r="P51" i="26"/>
  <c r="P40" i="26"/>
  <c r="P48" i="26"/>
  <c r="P46" i="26"/>
  <c r="P44" i="26"/>
  <c r="P42" i="26"/>
  <c r="P39" i="26"/>
  <c r="O37" i="26"/>
  <c r="P37" i="26" s="1"/>
  <c r="P23" i="26"/>
  <c r="P14" i="26"/>
  <c r="P13" i="26"/>
  <c r="P12" i="26"/>
  <c r="P11" i="26"/>
  <c r="P9" i="26"/>
  <c r="P8" i="26"/>
  <c r="AB5" i="26"/>
  <c r="P47" i="26"/>
  <c r="P45" i="26"/>
  <c r="P43" i="26"/>
  <c r="P41" i="26"/>
  <c r="P7" i="26"/>
  <c r="P6" i="26"/>
  <c r="P20" i="26"/>
  <c r="P16" i="26"/>
  <c r="P19" i="26"/>
  <c r="P17" i="26"/>
  <c r="I36" i="26"/>
  <c r="AO141" i="26"/>
  <c r="Q138" i="26"/>
  <c r="Q124" i="26"/>
  <c r="Q123" i="26"/>
  <c r="Q121" i="26"/>
  <c r="Q118" i="26"/>
  <c r="Q116" i="26"/>
  <c r="Q120" i="26"/>
  <c r="Q110" i="26"/>
  <c r="Q104" i="26"/>
  <c r="Q102" i="26"/>
  <c r="Q98" i="26"/>
  <c r="Q117" i="26"/>
  <c r="Q101" i="26"/>
  <c r="Q111" i="26"/>
  <c r="Q106" i="26"/>
  <c r="Q100" i="26"/>
  <c r="Q99" i="26"/>
  <c r="Q97" i="26"/>
  <c r="Q96" i="26"/>
  <c r="Q94" i="26"/>
  <c r="Q90" i="26"/>
  <c r="Q87" i="26"/>
  <c r="Q122" i="26"/>
  <c r="Q93" i="26"/>
  <c r="Q89" i="26"/>
  <c r="Q88" i="26"/>
  <c r="Q85" i="26"/>
  <c r="Q91" i="26"/>
  <c r="Q86" i="26"/>
  <c r="Q82" i="26"/>
  <c r="Q81" i="26"/>
  <c r="Q79" i="26"/>
  <c r="Q119" i="26"/>
  <c r="Q105" i="26"/>
  <c r="Q95" i="26"/>
  <c r="Q76" i="26"/>
  <c r="Q74" i="26"/>
  <c r="Q84" i="26"/>
  <c r="Q80" i="26"/>
  <c r="Q78" i="26"/>
  <c r="Q77" i="26"/>
  <c r="Q69" i="26"/>
  <c r="Q66" i="26"/>
  <c r="Q71" i="26"/>
  <c r="Q73" i="26"/>
  <c r="Q67" i="26"/>
  <c r="Q75" i="26"/>
  <c r="Q72" i="26"/>
  <c r="Q70" i="26"/>
  <c r="Q59" i="26"/>
  <c r="Q55" i="26"/>
  <c r="Q64" i="26"/>
  <c r="Q61" i="26"/>
  <c r="Q58" i="26"/>
  <c r="Q52" i="26"/>
  <c r="Q49" i="26"/>
  <c r="Q63" i="26"/>
  <c r="Q57" i="26"/>
  <c r="Q54" i="26"/>
  <c r="Q51" i="26"/>
  <c r="Q65" i="26"/>
  <c r="Q62" i="26"/>
  <c r="Q60" i="26"/>
  <c r="Q56" i="26"/>
  <c r="Q53" i="26"/>
  <c r="Q50" i="26"/>
  <c r="Q48" i="26"/>
  <c r="Q46" i="26"/>
  <c r="Q44" i="26"/>
  <c r="Q42" i="26"/>
  <c r="Q39" i="26"/>
  <c r="Q47" i="26"/>
  <c r="Q45" i="26"/>
  <c r="Q43" i="26"/>
  <c r="Q41" i="26"/>
  <c r="Q40" i="26"/>
  <c r="T30" i="26"/>
  <c r="S35" i="26"/>
  <c r="X35" i="26" s="1"/>
  <c r="X11" i="26"/>
  <c r="T27" i="26"/>
  <c r="T28" i="26"/>
  <c r="Z23" i="26"/>
  <c r="AC35" i="26"/>
  <c r="AD35" i="26" s="1"/>
  <c r="AD28" i="26"/>
  <c r="AP11" i="26"/>
  <c r="AJ11" i="26"/>
  <c r="AD27" i="26"/>
  <c r="AP106" i="26"/>
  <c r="AJ106" i="26"/>
  <c r="AQ106" i="26" s="1"/>
  <c r="AP99" i="26"/>
  <c r="AJ99" i="26"/>
  <c r="AQ99" i="26" s="1"/>
  <c r="AP56" i="26"/>
  <c r="AJ56" i="26"/>
  <c r="AQ56" i="26" s="1"/>
  <c r="X40" i="26"/>
  <c r="AI40" i="26"/>
  <c r="V39" i="26"/>
  <c r="W39" i="26" s="1"/>
  <c r="V23" i="26"/>
  <c r="W24" i="26"/>
  <c r="X24" i="26"/>
  <c r="AI24" i="26"/>
  <c r="AP46" i="26"/>
  <c r="AJ46" i="26"/>
  <c r="AQ46" i="26" s="1"/>
  <c r="AG138" i="26"/>
  <c r="AG134" i="26"/>
  <c r="AG133" i="26"/>
  <c r="AG132" i="26"/>
  <c r="AG131" i="26"/>
  <c r="AG130" i="26"/>
  <c r="AG129" i="26"/>
  <c r="AG128" i="26"/>
  <c r="AG124" i="26"/>
  <c r="AG123" i="26"/>
  <c r="AG122" i="26"/>
  <c r="AG127" i="26"/>
  <c r="AG126" i="26"/>
  <c r="AG125" i="26"/>
  <c r="AG120" i="26"/>
  <c r="AG117" i="26"/>
  <c r="AG116" i="26"/>
  <c r="AG119" i="26"/>
  <c r="AG104" i="26"/>
  <c r="AG101" i="26"/>
  <c r="AG97" i="26"/>
  <c r="AG121" i="26"/>
  <c r="AG118" i="26"/>
  <c r="AG111" i="26"/>
  <c r="AG106" i="26"/>
  <c r="AG100" i="26"/>
  <c r="AG110" i="26"/>
  <c r="AG105" i="26"/>
  <c r="AG99" i="26"/>
  <c r="AG89" i="26"/>
  <c r="AG86" i="26"/>
  <c r="AG98" i="26"/>
  <c r="AG95" i="26"/>
  <c r="AG93" i="26"/>
  <c r="AG102" i="26"/>
  <c r="AG91" i="26"/>
  <c r="AG87" i="26"/>
  <c r="AG80" i="26"/>
  <c r="AG78" i="26"/>
  <c r="AG85" i="26"/>
  <c r="AG84" i="26"/>
  <c r="AG75" i="26"/>
  <c r="AG73" i="26"/>
  <c r="AG90" i="26"/>
  <c r="AG82" i="26"/>
  <c r="AG81" i="26"/>
  <c r="AG79" i="26"/>
  <c r="AG77" i="26"/>
  <c r="AG96" i="26"/>
  <c r="AG94" i="26"/>
  <c r="AG74" i="26"/>
  <c r="AG72" i="26"/>
  <c r="AG69" i="26"/>
  <c r="AG65" i="26"/>
  <c r="AG76" i="26"/>
  <c r="AG70" i="26"/>
  <c r="AG67" i="26"/>
  <c r="AG88" i="26"/>
  <c r="AG71" i="26"/>
  <c r="AG58" i="26"/>
  <c r="AG54" i="26"/>
  <c r="AG63" i="26"/>
  <c r="AG60" i="26"/>
  <c r="AG57" i="26"/>
  <c r="AG51" i="26"/>
  <c r="AG48" i="26"/>
  <c r="AG66" i="26"/>
  <c r="AG62" i="26"/>
  <c r="AG56" i="26"/>
  <c r="AG53" i="26"/>
  <c r="AG50" i="26"/>
  <c r="AG64" i="26"/>
  <c r="AG61" i="26"/>
  <c r="AG59" i="26"/>
  <c r="AG55" i="26"/>
  <c r="AG52" i="26"/>
  <c r="AG49" i="26"/>
  <c r="AG47" i="26"/>
  <c r="AG45" i="26"/>
  <c r="AG43" i="26"/>
  <c r="AG41" i="26"/>
  <c r="AG39" i="26"/>
  <c r="AF37" i="26"/>
  <c r="AG37" i="26" s="1"/>
  <c r="AG46" i="26"/>
  <c r="AG44" i="26"/>
  <c r="AG42" i="26"/>
  <c r="AG20" i="26"/>
  <c r="AG6" i="26"/>
  <c r="AG40" i="26"/>
  <c r="AG19" i="26"/>
  <c r="AG17" i="26"/>
  <c r="AG16" i="26"/>
  <c r="AG13" i="26"/>
  <c r="AG23" i="26"/>
  <c r="AG8" i="26"/>
  <c r="AG11" i="26"/>
  <c r="AG14" i="26"/>
  <c r="AG12" i="26"/>
  <c r="AG7" i="26"/>
  <c r="AG9" i="26"/>
  <c r="AI36" i="26"/>
  <c r="F134" i="26"/>
  <c r="F133" i="26"/>
  <c r="F132" i="26"/>
  <c r="F131" i="26"/>
  <c r="F130" i="26"/>
  <c r="F128" i="26"/>
  <c r="F127" i="26"/>
  <c r="F126" i="26"/>
  <c r="F138" i="26"/>
  <c r="F129" i="26"/>
  <c r="F124" i="26"/>
  <c r="F122" i="26"/>
  <c r="F119" i="26"/>
  <c r="F117" i="26"/>
  <c r="F121" i="26"/>
  <c r="F118" i="26"/>
  <c r="F125" i="26"/>
  <c r="F105" i="26"/>
  <c r="F99" i="26"/>
  <c r="F116" i="26"/>
  <c r="F110" i="26"/>
  <c r="F102" i="26"/>
  <c r="F123" i="26"/>
  <c r="F120" i="26"/>
  <c r="F101" i="26"/>
  <c r="F97" i="26"/>
  <c r="F95" i="26"/>
  <c r="F93" i="26"/>
  <c r="F91" i="26"/>
  <c r="F104" i="26"/>
  <c r="F96" i="26"/>
  <c r="F94" i="26"/>
  <c r="F90" i="26"/>
  <c r="F111" i="26"/>
  <c r="F106" i="26"/>
  <c r="F100" i="26"/>
  <c r="F98" i="26"/>
  <c r="F89" i="26"/>
  <c r="F86" i="26"/>
  <c r="F77" i="26"/>
  <c r="F75" i="26"/>
  <c r="F73" i="26"/>
  <c r="F87" i="26"/>
  <c r="F85" i="26"/>
  <c r="F82" i="26"/>
  <c r="F81" i="26"/>
  <c r="F79" i="26"/>
  <c r="F84" i="26"/>
  <c r="F76" i="26"/>
  <c r="F72" i="26"/>
  <c r="F70" i="26"/>
  <c r="F88" i="26"/>
  <c r="F66" i="26"/>
  <c r="F74" i="26"/>
  <c r="F71" i="26"/>
  <c r="F80" i="26"/>
  <c r="F78" i="26"/>
  <c r="F67" i="26"/>
  <c r="F62" i="26"/>
  <c r="F60" i="26"/>
  <c r="F56" i="26"/>
  <c r="F53" i="26"/>
  <c r="F69" i="26"/>
  <c r="F59" i="26"/>
  <c r="F55" i="26"/>
  <c r="F65" i="26"/>
  <c r="F64" i="26"/>
  <c r="F61" i="26"/>
  <c r="F58" i="26"/>
  <c r="F52" i="26"/>
  <c r="F49" i="26"/>
  <c r="F63" i="26"/>
  <c r="F57" i="26"/>
  <c r="F54" i="26"/>
  <c r="F51" i="26"/>
  <c r="F50" i="26"/>
  <c r="F48" i="26"/>
  <c r="F46" i="26"/>
  <c r="F44" i="26"/>
  <c r="F42" i="26"/>
  <c r="E37" i="26"/>
  <c r="F37" i="26" s="1"/>
  <c r="F40" i="26"/>
  <c r="F17" i="26"/>
  <c r="F6" i="26"/>
  <c r="F47" i="26"/>
  <c r="F45" i="26"/>
  <c r="F43" i="26"/>
  <c r="F41" i="26"/>
  <c r="F39" i="26"/>
  <c r="F19" i="26"/>
  <c r="F14" i="26"/>
  <c r="F13" i="26"/>
  <c r="F12" i="26"/>
  <c r="F9" i="26"/>
  <c r="F8" i="26"/>
  <c r="K5" i="26"/>
  <c r="F20" i="26"/>
  <c r="F23" i="26"/>
  <c r="F16" i="26"/>
  <c r="F11" i="26"/>
  <c r="F7" i="26"/>
  <c r="AC7" i="26"/>
  <c r="S6" i="26"/>
  <c r="X7" i="26"/>
  <c r="AB34" i="26"/>
  <c r="AZ6" i="26"/>
  <c r="AP48" i="26"/>
  <c r="AJ48" i="26"/>
  <c r="AQ48" i="26" s="1"/>
  <c r="P35" i="26"/>
  <c r="AB35" i="26"/>
  <c r="R5" i="26"/>
  <c r="I39" i="26"/>
  <c r="AV60" i="26" l="1"/>
  <c r="AA40" i="26"/>
  <c r="AA71" i="26"/>
  <c r="AA120" i="26"/>
  <c r="AA47" i="26"/>
  <c r="AA61" i="26"/>
  <c r="AA87" i="26"/>
  <c r="AA96" i="26"/>
  <c r="AA122" i="26"/>
  <c r="AA66" i="26"/>
  <c r="AA95" i="26"/>
  <c r="AA56" i="26"/>
  <c r="AA81" i="26"/>
  <c r="AA84" i="26"/>
  <c r="AA106" i="26"/>
  <c r="AA46" i="26"/>
  <c r="AA41" i="26"/>
  <c r="AA49" i="26"/>
  <c r="AA62" i="26"/>
  <c r="AA63" i="26"/>
  <c r="AA52" i="26"/>
  <c r="AA64" i="26"/>
  <c r="AA67" i="26"/>
  <c r="AA93" i="26"/>
  <c r="AA72" i="26"/>
  <c r="AA110" i="26"/>
  <c r="AA91" i="26"/>
  <c r="AA76" i="26"/>
  <c r="AA89" i="26"/>
  <c r="AA105" i="26"/>
  <c r="AA111" i="26"/>
  <c r="AA119" i="26"/>
  <c r="AA124" i="26"/>
  <c r="AA123" i="26"/>
  <c r="AB124" i="26"/>
  <c r="AA48" i="26"/>
  <c r="AA43" i="26"/>
  <c r="AA50" i="26"/>
  <c r="AA51" i="26"/>
  <c r="AA54" i="26"/>
  <c r="AA55" i="26"/>
  <c r="AA65" i="26"/>
  <c r="AA69" i="26"/>
  <c r="AA73" i="26"/>
  <c r="AA82" i="26"/>
  <c r="AA78" i="26"/>
  <c r="AA97" i="26"/>
  <c r="AA85" i="26"/>
  <c r="AA90" i="26"/>
  <c r="AA100" i="26"/>
  <c r="AA101" i="26"/>
  <c r="AA116" i="26"/>
  <c r="AA118" i="26"/>
  <c r="AA138" i="26"/>
  <c r="AA42" i="26"/>
  <c r="AA39" i="26"/>
  <c r="AA45" i="26"/>
  <c r="AA53" i="26"/>
  <c r="AA57" i="26"/>
  <c r="AA58" i="26"/>
  <c r="AA59" i="26"/>
  <c r="AA79" i="26"/>
  <c r="AA70" i="26"/>
  <c r="AA77" i="26"/>
  <c r="AA75" i="26"/>
  <c r="AA80" i="26"/>
  <c r="AA99" i="26"/>
  <c r="AA88" i="26"/>
  <c r="AA94" i="26"/>
  <c r="AA104" i="26"/>
  <c r="AA98" i="26"/>
  <c r="AA117" i="26"/>
  <c r="AA121" i="26"/>
  <c r="AC23" i="26"/>
  <c r="X36" i="26"/>
  <c r="AQ8" i="26"/>
  <c r="AR142" i="26" s="1"/>
  <c r="AK142" i="26"/>
  <c r="AW52" i="26"/>
  <c r="BB52" i="26" s="1"/>
  <c r="N45" i="26"/>
  <c r="N51" i="26"/>
  <c r="N86" i="26"/>
  <c r="N46" i="26"/>
  <c r="N56" i="26"/>
  <c r="N81" i="26"/>
  <c r="N58" i="26"/>
  <c r="N69" i="26"/>
  <c r="N90" i="26"/>
  <c r="N39" i="26"/>
  <c r="N59" i="26"/>
  <c r="N70" i="26"/>
  <c r="N95" i="26"/>
  <c r="N85" i="26"/>
  <c r="M39" i="26"/>
  <c r="N40" i="26"/>
  <c r="N48" i="26"/>
  <c r="N47" i="26"/>
  <c r="N61" i="26"/>
  <c r="N66" i="26"/>
  <c r="N60" i="26"/>
  <c r="N54" i="26"/>
  <c r="N71" i="26"/>
  <c r="N72" i="26"/>
  <c r="N82" i="26"/>
  <c r="N78" i="26"/>
  <c r="N94" i="26"/>
  <c r="N97" i="26"/>
  <c r="N93" i="26"/>
  <c r="N100" i="26"/>
  <c r="N121" i="26"/>
  <c r="M124" i="26"/>
  <c r="N42" i="26"/>
  <c r="N41" i="26"/>
  <c r="N49" i="26"/>
  <c r="N64" i="26"/>
  <c r="N50" i="26"/>
  <c r="N62" i="26"/>
  <c r="N57" i="26"/>
  <c r="N76" i="26"/>
  <c r="N67" i="26"/>
  <c r="N75" i="26"/>
  <c r="N80" i="26"/>
  <c r="N96" i="26"/>
  <c r="N101" i="26"/>
  <c r="N98" i="26"/>
  <c r="N106" i="26"/>
  <c r="N119" i="26"/>
  <c r="N105" i="26"/>
  <c r="N118" i="26"/>
  <c r="N44" i="26"/>
  <c r="N43" i="26"/>
  <c r="N52" i="26"/>
  <c r="N55" i="26"/>
  <c r="N53" i="26"/>
  <c r="N65" i="26"/>
  <c r="N63" i="26"/>
  <c r="N74" i="26"/>
  <c r="N79" i="26"/>
  <c r="N77" i="26"/>
  <c r="N84" i="26"/>
  <c r="N91" i="26"/>
  <c r="N123" i="26"/>
  <c r="N102" i="26"/>
  <c r="N116" i="26"/>
  <c r="N122" i="26"/>
  <c r="AW130" i="26"/>
  <c r="BB130" i="26" s="1"/>
  <c r="AV130" i="26"/>
  <c r="N124" i="26"/>
  <c r="N73" i="26"/>
  <c r="N89" i="26"/>
  <c r="N87" i="26"/>
  <c r="N104" i="26"/>
  <c r="N99" i="26"/>
  <c r="N88" i="26"/>
  <c r="N110" i="26"/>
  <c r="N111" i="26"/>
  <c r="N117" i="26"/>
  <c r="N138" i="26"/>
  <c r="S39" i="26"/>
  <c r="S124" i="26" s="1"/>
  <c r="U138" i="26" s="1"/>
  <c r="AW79" i="26"/>
  <c r="BB79" i="26" s="1"/>
  <c r="AW72" i="26"/>
  <c r="BB72" i="26" s="1"/>
  <c r="AW71" i="26"/>
  <c r="BB71" i="26" s="1"/>
  <c r="AW73" i="26"/>
  <c r="BB73" i="26" s="1"/>
  <c r="AW81" i="26"/>
  <c r="BB81" i="26" s="1"/>
  <c r="L37" i="26"/>
  <c r="M37" i="26" s="1"/>
  <c r="AN5" i="26"/>
  <c r="P5" i="26"/>
  <c r="AP93" i="26"/>
  <c r="AJ93" i="26"/>
  <c r="AQ93" i="26" s="1"/>
  <c r="AV93" i="26" s="1"/>
  <c r="F5" i="26"/>
  <c r="AW46" i="26"/>
  <c r="BB46" i="26" s="1"/>
  <c r="AV46" i="26"/>
  <c r="AW99" i="26"/>
  <c r="BB99" i="26" s="1"/>
  <c r="AV99" i="26"/>
  <c r="T35" i="26"/>
  <c r="Q141" i="26"/>
  <c r="AW19" i="26"/>
  <c r="BB19" i="26" s="1"/>
  <c r="BB20" i="26"/>
  <c r="AV24" i="26"/>
  <c r="AT23" i="26"/>
  <c r="AU23" i="26" s="1"/>
  <c r="C5" i="26"/>
  <c r="AP30" i="26"/>
  <c r="AJ30" i="26"/>
  <c r="AQ30" i="26" s="1"/>
  <c r="AV30" i="26" s="1"/>
  <c r="BB55" i="26"/>
  <c r="AV55" i="26"/>
  <c r="AV97" i="26"/>
  <c r="AW97" i="26"/>
  <c r="BB97" i="26" s="1"/>
  <c r="AC104" i="26"/>
  <c r="AP105" i="26"/>
  <c r="AJ105" i="26"/>
  <c r="AQ105" i="26" s="1"/>
  <c r="BB67" i="26"/>
  <c r="AV67" i="26"/>
  <c r="AW8" i="26"/>
  <c r="BB8" i="26" s="1"/>
  <c r="I113" i="26"/>
  <c r="M5" i="26"/>
  <c r="AM114" i="26"/>
  <c r="AN114" i="26" s="1"/>
  <c r="AM109" i="26"/>
  <c r="AM113" i="26"/>
  <c r="AN113" i="26" s="1"/>
  <c r="AW44" i="26"/>
  <c r="BB44" i="26" s="1"/>
  <c r="AV44" i="26"/>
  <c r="AP86" i="26"/>
  <c r="AJ86" i="26"/>
  <c r="AQ86" i="26" s="1"/>
  <c r="BB77" i="26"/>
  <c r="AV77" i="26"/>
  <c r="AV122" i="26"/>
  <c r="AW122" i="26"/>
  <c r="BB122" i="26" s="1"/>
  <c r="AW126" i="26"/>
  <c r="AV126" i="26"/>
  <c r="AJ7" i="26"/>
  <c r="AP7" i="26"/>
  <c r="AC6" i="26"/>
  <c r="BB48" i="26"/>
  <c r="AV48" i="26"/>
  <c r="E114" i="26"/>
  <c r="E109" i="26"/>
  <c r="E113" i="26"/>
  <c r="K37" i="26"/>
  <c r="BA25" i="26"/>
  <c r="AZ5" i="26"/>
  <c r="S34" i="26"/>
  <c r="X34" i="26" s="1"/>
  <c r="T25" i="26"/>
  <c r="T24" i="26"/>
  <c r="X6" i="26"/>
  <c r="S5" i="26"/>
  <c r="AG5" i="26"/>
  <c r="AI23" i="26"/>
  <c r="X23" i="26"/>
  <c r="AV56" i="26"/>
  <c r="BB56" i="26"/>
  <c r="AP35" i="26"/>
  <c r="AJ35" i="26"/>
  <c r="AQ35" i="26" s="1"/>
  <c r="AV35" i="26" s="1"/>
  <c r="O114" i="26"/>
  <c r="R114" i="26" s="1"/>
  <c r="O109" i="26"/>
  <c r="R109" i="26" s="1"/>
  <c r="O113" i="26"/>
  <c r="R113" i="26" s="1"/>
  <c r="AB37" i="26"/>
  <c r="AT124" i="26"/>
  <c r="AU124" i="26" s="1"/>
  <c r="BB58" i="26"/>
  <c r="AV58" i="26"/>
  <c r="BB110" i="26"/>
  <c r="AZ84" i="26"/>
  <c r="I141" i="26"/>
  <c r="AV28" i="26"/>
  <c r="AW28" i="26"/>
  <c r="AU24" i="26"/>
  <c r="W5" i="26"/>
  <c r="V37" i="26"/>
  <c r="AJ40" i="26"/>
  <c r="AQ40" i="26" s="1"/>
  <c r="AV40" i="26" s="1"/>
  <c r="AC39" i="26"/>
  <c r="AP40" i="26"/>
  <c r="AJ84" i="26"/>
  <c r="AQ84" i="26" s="1"/>
  <c r="AP84" i="26"/>
  <c r="R37" i="26"/>
  <c r="BB59" i="26"/>
  <c r="AV59" i="26"/>
  <c r="AW89" i="26"/>
  <c r="BB89" i="26" s="1"/>
  <c r="AV89" i="26"/>
  <c r="AW94" i="26"/>
  <c r="AV94" i="26"/>
  <c r="AW133" i="26"/>
  <c r="BB133" i="26" s="1"/>
  <c r="AV133" i="26"/>
  <c r="AF114" i="26"/>
  <c r="AG114" i="26" s="1"/>
  <c r="AF109" i="26"/>
  <c r="AF113" i="26"/>
  <c r="AG113" i="26" s="1"/>
  <c r="V124" i="26"/>
  <c r="AI39" i="26"/>
  <c r="AW106" i="26"/>
  <c r="BB106" i="26" s="1"/>
  <c r="AV106" i="26"/>
  <c r="AQ11" i="26"/>
  <c r="AK28" i="26"/>
  <c r="BB25" i="26"/>
  <c r="AZ24" i="26"/>
  <c r="AZ34" i="26" s="1"/>
  <c r="BB70" i="26"/>
  <c r="AZ69" i="26"/>
  <c r="AW85" i="26"/>
  <c r="BB85" i="26" s="1"/>
  <c r="AV85" i="26"/>
  <c r="AW96" i="26"/>
  <c r="BB96" i="26" s="1"/>
  <c r="AV96" i="26"/>
  <c r="AP23" i="26"/>
  <c r="AJ23" i="26"/>
  <c r="AQ23" i="26" s="1"/>
  <c r="Z141" i="26"/>
  <c r="AP27" i="26"/>
  <c r="AJ27" i="26"/>
  <c r="AQ27" i="26" s="1"/>
  <c r="AV27" i="26" s="1"/>
  <c r="AT34" i="26"/>
  <c r="W23" i="26"/>
  <c r="AV17" i="26"/>
  <c r="AW17" i="26"/>
  <c r="AW41" i="26"/>
  <c r="AV41" i="26"/>
  <c r="BB49" i="26"/>
  <c r="AZ40" i="26"/>
  <c r="AW101" i="26"/>
  <c r="BB101" i="26" s="1"/>
  <c r="AV101" i="26"/>
  <c r="AW111" i="26"/>
  <c r="AV111" i="26"/>
  <c r="AP95" i="26"/>
  <c r="AJ95" i="26"/>
  <c r="AQ95" i="26" s="1"/>
  <c r="H112" i="26"/>
  <c r="I109" i="26"/>
  <c r="AN141" i="26"/>
  <c r="AW42" i="26"/>
  <c r="BB42" i="26" s="1"/>
  <c r="AV42" i="26"/>
  <c r="AJ69" i="26"/>
  <c r="AQ69" i="26" s="1"/>
  <c r="AV69" i="26" s="1"/>
  <c r="AP69" i="26"/>
  <c r="AW88" i="26"/>
  <c r="BB88" i="26" s="1"/>
  <c r="AV88" i="26"/>
  <c r="AW100" i="26"/>
  <c r="BB100" i="26" s="1"/>
  <c r="AV100" i="26"/>
  <c r="AP117" i="26"/>
  <c r="AC116" i="26"/>
  <c r="AJ117" i="26"/>
  <c r="AQ117" i="26" s="1"/>
  <c r="AW119" i="26"/>
  <c r="BB119" i="26" s="1"/>
  <c r="AV119" i="26"/>
  <c r="AP125" i="26"/>
  <c r="AJ125" i="26"/>
  <c r="AQ125" i="26" s="1"/>
  <c r="AV125" i="26" s="1"/>
  <c r="P141" i="26"/>
  <c r="AW65" i="26"/>
  <c r="BB65" i="26" s="1"/>
  <c r="AV65" i="26"/>
  <c r="AV53" i="26"/>
  <c r="BB53" i="26"/>
  <c r="AV84" i="26"/>
  <c r="BA36" i="26"/>
  <c r="B113" i="26"/>
  <c r="C113" i="26" s="1"/>
  <c r="B114" i="26"/>
  <c r="C114" i="26" s="1"/>
  <c r="B109" i="26"/>
  <c r="AU134" i="26"/>
  <c r="AU133" i="26"/>
  <c r="AU132" i="26"/>
  <c r="AU131" i="26"/>
  <c r="AU138" i="26"/>
  <c r="AU130" i="26"/>
  <c r="AU128" i="26"/>
  <c r="AU122" i="26"/>
  <c r="AU126" i="26"/>
  <c r="AU125" i="26"/>
  <c r="AU129" i="26"/>
  <c r="AU127" i="26"/>
  <c r="AU119" i="26"/>
  <c r="AU123" i="26"/>
  <c r="AU121" i="26"/>
  <c r="AU118" i="26"/>
  <c r="AU116" i="26"/>
  <c r="AU120" i="26"/>
  <c r="AU117" i="26"/>
  <c r="AU111" i="26"/>
  <c r="AU106" i="26"/>
  <c r="AU100" i="26"/>
  <c r="AU110" i="26"/>
  <c r="AU105" i="26"/>
  <c r="AU104" i="26"/>
  <c r="AU102" i="26"/>
  <c r="AU98" i="26"/>
  <c r="AU95" i="26"/>
  <c r="AU88" i="26"/>
  <c r="AU85" i="26"/>
  <c r="AU91" i="26"/>
  <c r="AU101" i="26"/>
  <c r="AU94" i="26"/>
  <c r="AU90" i="26"/>
  <c r="AU87" i="26"/>
  <c r="AU75" i="26"/>
  <c r="AU73" i="26"/>
  <c r="AU93" i="26"/>
  <c r="AU82" i="26"/>
  <c r="AU81" i="26"/>
  <c r="AU79" i="26"/>
  <c r="AU77" i="26"/>
  <c r="AU96" i="26"/>
  <c r="AU89" i="26"/>
  <c r="AU84" i="26"/>
  <c r="AU76" i="26"/>
  <c r="AU86" i="26"/>
  <c r="AU72" i="26"/>
  <c r="AU70" i="26"/>
  <c r="AU67" i="26"/>
  <c r="AU64" i="26"/>
  <c r="AU80" i="26"/>
  <c r="AU78" i="26"/>
  <c r="AU74" i="26"/>
  <c r="AU66" i="26"/>
  <c r="AU99" i="26"/>
  <c r="AU97" i="26"/>
  <c r="AU71" i="26"/>
  <c r="AU69" i="26"/>
  <c r="AU63" i="26"/>
  <c r="AU60" i="26"/>
  <c r="AU57" i="26"/>
  <c r="AU51" i="26"/>
  <c r="AU65" i="26"/>
  <c r="AU62" i="26"/>
  <c r="AU56" i="26"/>
  <c r="AU53" i="26"/>
  <c r="AU50" i="26"/>
  <c r="AU61" i="26"/>
  <c r="AU59" i="26"/>
  <c r="AU55" i="26"/>
  <c r="AU52" i="26"/>
  <c r="AU49" i="26"/>
  <c r="AU58" i="26"/>
  <c r="AU54" i="26"/>
  <c r="AU46" i="26"/>
  <c r="AU44" i="26"/>
  <c r="AU42" i="26"/>
  <c r="AU40" i="26"/>
  <c r="AU39" i="26"/>
  <c r="AU17" i="26"/>
  <c r="AU16" i="26"/>
  <c r="AU48" i="26"/>
  <c r="AU47" i="26"/>
  <c r="AU45" i="26"/>
  <c r="AU43" i="26"/>
  <c r="AU41" i="26"/>
  <c r="AU14" i="26"/>
  <c r="AU13" i="26"/>
  <c r="AU12" i="26"/>
  <c r="AU11" i="26"/>
  <c r="AU9" i="26"/>
  <c r="AU8" i="26"/>
  <c r="AU7" i="26"/>
  <c r="AU20" i="26"/>
  <c r="AU19" i="26"/>
  <c r="AU6" i="26"/>
  <c r="BA28" i="26"/>
  <c r="AZ35" i="26"/>
  <c r="BA35" i="26" s="1"/>
  <c r="BA27" i="26"/>
  <c r="AD31" i="26"/>
  <c r="AP16" i="26"/>
  <c r="AJ16" i="26"/>
  <c r="AC36" i="26"/>
  <c r="AD30" i="26"/>
  <c r="AW31" i="26"/>
  <c r="AV31" i="26"/>
  <c r="AV50" i="26"/>
  <c r="BB50" i="26"/>
  <c r="AW129" i="26"/>
  <c r="BB129" i="26" s="1"/>
  <c r="AV129" i="26"/>
  <c r="I114" i="26"/>
  <c r="AW13" i="26"/>
  <c r="AV13" i="26"/>
  <c r="L114" i="26"/>
  <c r="M114" i="26" s="1"/>
  <c r="L109" i="26"/>
  <c r="J138" i="26"/>
  <c r="J120" i="26"/>
  <c r="J122" i="26"/>
  <c r="J119" i="26"/>
  <c r="J117" i="26"/>
  <c r="R124" i="26"/>
  <c r="J124" i="26"/>
  <c r="J123" i="26"/>
  <c r="J121" i="26"/>
  <c r="J118" i="26"/>
  <c r="J111" i="26"/>
  <c r="J106" i="26"/>
  <c r="J100" i="26"/>
  <c r="J105" i="26"/>
  <c r="J116" i="26"/>
  <c r="J110" i="26"/>
  <c r="J102" i="26"/>
  <c r="J98" i="26"/>
  <c r="J101" i="26"/>
  <c r="J99" i="26"/>
  <c r="J97" i="26"/>
  <c r="J93" i="26"/>
  <c r="J88" i="26"/>
  <c r="J85" i="26"/>
  <c r="J95" i="26"/>
  <c r="J91" i="26"/>
  <c r="J96" i="26"/>
  <c r="J94" i="26"/>
  <c r="J90" i="26"/>
  <c r="J87" i="26"/>
  <c r="J89" i="26"/>
  <c r="J86" i="26"/>
  <c r="J80" i="26"/>
  <c r="J78" i="26"/>
  <c r="J77" i="26"/>
  <c r="J75" i="26"/>
  <c r="J73" i="26"/>
  <c r="J104" i="26"/>
  <c r="J84" i="26"/>
  <c r="J82" i="26"/>
  <c r="J81" i="26"/>
  <c r="J79" i="26"/>
  <c r="J67" i="26"/>
  <c r="J74" i="26"/>
  <c r="J72" i="26"/>
  <c r="J70" i="26"/>
  <c r="J76" i="26"/>
  <c r="J71" i="26"/>
  <c r="J69" i="26"/>
  <c r="J65" i="26"/>
  <c r="J63" i="26"/>
  <c r="J57" i="26"/>
  <c r="J54" i="26"/>
  <c r="J51" i="26"/>
  <c r="J62" i="26"/>
  <c r="J60" i="26"/>
  <c r="J56" i="26"/>
  <c r="J53" i="26"/>
  <c r="J50" i="26"/>
  <c r="J66" i="26"/>
  <c r="J59" i="26"/>
  <c r="J55" i="26"/>
  <c r="J64" i="26"/>
  <c r="J61" i="26"/>
  <c r="J58" i="26"/>
  <c r="J52" i="26"/>
  <c r="J49" i="26"/>
  <c r="J47" i="26"/>
  <c r="J45" i="26"/>
  <c r="J43" i="26"/>
  <c r="J41" i="26"/>
  <c r="J48" i="26"/>
  <c r="J46" i="26"/>
  <c r="J44" i="26"/>
  <c r="J42" i="26"/>
  <c r="J40" i="26"/>
  <c r="J39" i="26"/>
  <c r="I124" i="26"/>
  <c r="K124" i="26"/>
  <c r="BB76" i="26"/>
  <c r="AV76" i="26"/>
  <c r="AW91" i="26"/>
  <c r="BB91" i="26" s="1"/>
  <c r="AV91" i="26"/>
  <c r="AW134" i="26"/>
  <c r="BB134" i="26" s="1"/>
  <c r="AV134" i="26"/>
  <c r="Y112" i="26"/>
  <c r="Z109" i="26"/>
  <c r="L113" i="26" l="1"/>
  <c r="M113" i="26" s="1"/>
  <c r="AV8" i="26"/>
  <c r="AA141" i="26"/>
  <c r="AT37" i="26"/>
  <c r="AU37" i="26" s="1"/>
  <c r="AK35" i="26"/>
  <c r="AU5" i="26"/>
  <c r="T34" i="26"/>
  <c r="N141" i="26"/>
  <c r="U62" i="26"/>
  <c r="U95" i="26"/>
  <c r="U84" i="26"/>
  <c r="U50" i="26"/>
  <c r="U59" i="26"/>
  <c r="U86" i="26"/>
  <c r="U102" i="26"/>
  <c r="U43" i="26"/>
  <c r="U57" i="26"/>
  <c r="U69" i="26"/>
  <c r="U93" i="26"/>
  <c r="U42" i="26"/>
  <c r="U58" i="26"/>
  <c r="U91" i="26"/>
  <c r="U96" i="26"/>
  <c r="U47" i="26"/>
  <c r="U56" i="26"/>
  <c r="U49" i="26"/>
  <c r="U67" i="26"/>
  <c r="U78" i="26"/>
  <c r="U81" i="26"/>
  <c r="U99" i="26"/>
  <c r="U106" i="26"/>
  <c r="U110" i="26"/>
  <c r="U117" i="26"/>
  <c r="U101" i="26"/>
  <c r="U116" i="26"/>
  <c r="X39" i="26"/>
  <c r="U40" i="26"/>
  <c r="U46" i="26"/>
  <c r="U51" i="26"/>
  <c r="U64" i="26"/>
  <c r="U75" i="26"/>
  <c r="U74" i="26"/>
  <c r="U88" i="26"/>
  <c r="U90" i="26"/>
  <c r="U122" i="26"/>
  <c r="U121" i="26"/>
  <c r="U41" i="26"/>
  <c r="U39" i="26"/>
  <c r="U48" i="26"/>
  <c r="U60" i="26"/>
  <c r="U54" i="26"/>
  <c r="U52" i="26"/>
  <c r="U55" i="26"/>
  <c r="U77" i="26"/>
  <c r="U66" i="26"/>
  <c r="U80" i="26"/>
  <c r="U76" i="26"/>
  <c r="U82" i="26"/>
  <c r="U89" i="26"/>
  <c r="U105" i="26"/>
  <c r="U94" i="26"/>
  <c r="U111" i="26"/>
  <c r="U98" i="26"/>
  <c r="U120" i="26"/>
  <c r="U123" i="26"/>
  <c r="U124" i="26"/>
  <c r="U45" i="26"/>
  <c r="U44" i="26"/>
  <c r="U53" i="26"/>
  <c r="U65" i="26"/>
  <c r="U63" i="26"/>
  <c r="U61" i="26"/>
  <c r="U70" i="26"/>
  <c r="U71" i="26"/>
  <c r="U73" i="26"/>
  <c r="U72" i="26"/>
  <c r="U79" i="26"/>
  <c r="U85" i="26"/>
  <c r="U97" i="26"/>
  <c r="U87" i="26"/>
  <c r="U100" i="26"/>
  <c r="U119" i="26"/>
  <c r="U104" i="26"/>
  <c r="U118" i="26"/>
  <c r="BA34" i="26"/>
  <c r="J141" i="26"/>
  <c r="L112" i="26"/>
  <c r="M109" i="26"/>
  <c r="H137" i="26"/>
  <c r="I112" i="26"/>
  <c r="AZ39" i="26"/>
  <c r="BA39" i="26" s="1"/>
  <c r="AW16" i="26"/>
  <c r="BB17" i="26"/>
  <c r="V140" i="26"/>
  <c r="V142" i="26" s="1"/>
  <c r="X124" i="26"/>
  <c r="AI124" i="26"/>
  <c r="W124" i="26"/>
  <c r="AC124" i="26"/>
  <c r="AJ39" i="26"/>
  <c r="AQ39" i="26" s="1"/>
  <c r="AV39" i="26" s="1"/>
  <c r="AP39" i="26"/>
  <c r="AB113" i="26"/>
  <c r="P113" i="26"/>
  <c r="BA138" i="26"/>
  <c r="BA132" i="26"/>
  <c r="BA128" i="26"/>
  <c r="BA126" i="26"/>
  <c r="BA125" i="26"/>
  <c r="BA133" i="26"/>
  <c r="BA130" i="26"/>
  <c r="BA123" i="26"/>
  <c r="BA129" i="26"/>
  <c r="BA127" i="26"/>
  <c r="BA121" i="26"/>
  <c r="BA118" i="26"/>
  <c r="BA116" i="26"/>
  <c r="BA131" i="26"/>
  <c r="BA122" i="26"/>
  <c r="BA120" i="26"/>
  <c r="BA117" i="26"/>
  <c r="BA134" i="26"/>
  <c r="BA104" i="26"/>
  <c r="BA102" i="26"/>
  <c r="BA98" i="26"/>
  <c r="BA101" i="26"/>
  <c r="BA111" i="26"/>
  <c r="BA106" i="26"/>
  <c r="BA100" i="26"/>
  <c r="BA96" i="26"/>
  <c r="BA99" i="26"/>
  <c r="BA97" i="26"/>
  <c r="BA94" i="26"/>
  <c r="BA90" i="26"/>
  <c r="BA119" i="26"/>
  <c r="BA93" i="26"/>
  <c r="BA89" i="26"/>
  <c r="BA95" i="26"/>
  <c r="BA88" i="26"/>
  <c r="BA85" i="26"/>
  <c r="BA91" i="26"/>
  <c r="BA76" i="26"/>
  <c r="BA74" i="26"/>
  <c r="BA72" i="26"/>
  <c r="BA87" i="26"/>
  <c r="BA80" i="26"/>
  <c r="BA78" i="26"/>
  <c r="BA110" i="26"/>
  <c r="BA75" i="26"/>
  <c r="BA81" i="26"/>
  <c r="BA79" i="26"/>
  <c r="BA77" i="26"/>
  <c r="BA73" i="26"/>
  <c r="BA71" i="26"/>
  <c r="BA69" i="26"/>
  <c r="BA82" i="26"/>
  <c r="BA65" i="26"/>
  <c r="BA86" i="26"/>
  <c r="BA84" i="26"/>
  <c r="BA70" i="26"/>
  <c r="BA67" i="26"/>
  <c r="BA105" i="26"/>
  <c r="BA61" i="26"/>
  <c r="BA59" i="26"/>
  <c r="BA55" i="26"/>
  <c r="BA52" i="26"/>
  <c r="BA66" i="26"/>
  <c r="BA64" i="26"/>
  <c r="BA58" i="26"/>
  <c r="BA54" i="26"/>
  <c r="BA63" i="26"/>
  <c r="BA60" i="26"/>
  <c r="BA57" i="26"/>
  <c r="BA51" i="26"/>
  <c r="BA48" i="26"/>
  <c r="BA62" i="26"/>
  <c r="BA56" i="26"/>
  <c r="BA53" i="26"/>
  <c r="BA50" i="26"/>
  <c r="BA49" i="26"/>
  <c r="BA47" i="26"/>
  <c r="BA45" i="26"/>
  <c r="BA43" i="26"/>
  <c r="BA41" i="26"/>
  <c r="BA14" i="26"/>
  <c r="BA13" i="26"/>
  <c r="BA12" i="26"/>
  <c r="BA11" i="26"/>
  <c r="BA9" i="26"/>
  <c r="BA8" i="26"/>
  <c r="BA7" i="26"/>
  <c r="BA46" i="26"/>
  <c r="BA44" i="26"/>
  <c r="BA42" i="26"/>
  <c r="BA40" i="26"/>
  <c r="BA6" i="26"/>
  <c r="BA17" i="26"/>
  <c r="BA16" i="26"/>
  <c r="BA20" i="26"/>
  <c r="BA19" i="26"/>
  <c r="K109" i="26"/>
  <c r="E112" i="26"/>
  <c r="F109" i="26"/>
  <c r="AC34" i="26"/>
  <c r="AD34" i="26" s="1"/>
  <c r="AD24" i="26"/>
  <c r="AP6" i="26"/>
  <c r="AC5" i="26"/>
  <c r="AD25" i="26"/>
  <c r="AW125" i="26"/>
  <c r="BB125" i="26" s="1"/>
  <c r="BB126" i="26"/>
  <c r="AW105" i="26"/>
  <c r="AV105" i="26"/>
  <c r="Y137" i="26"/>
  <c r="Z112" i="26"/>
  <c r="AP36" i="26"/>
  <c r="AJ36" i="26"/>
  <c r="AQ36" i="26" s="1"/>
  <c r="AV36" i="26" s="1"/>
  <c r="AD36" i="26"/>
  <c r="AW117" i="26"/>
  <c r="AV117" i="26"/>
  <c r="BB111" i="26"/>
  <c r="AK27" i="26"/>
  <c r="AW27" i="26"/>
  <c r="BB28" i="26"/>
  <c r="AB109" i="26"/>
  <c r="O112" i="26"/>
  <c r="R112" i="26" s="1"/>
  <c r="P109" i="26"/>
  <c r="AG141" i="26"/>
  <c r="K114" i="26"/>
  <c r="F114" i="26"/>
  <c r="AV86" i="26"/>
  <c r="AW86" i="26"/>
  <c r="BB86" i="26" s="1"/>
  <c r="M141" i="26"/>
  <c r="C141" i="26"/>
  <c r="F141" i="26"/>
  <c r="AK36" i="26"/>
  <c r="AK31" i="26"/>
  <c r="AK30" i="26"/>
  <c r="AQ16" i="26"/>
  <c r="AJ116" i="26"/>
  <c r="AQ116" i="26" s="1"/>
  <c r="AV116" i="26" s="1"/>
  <c r="AP116" i="26"/>
  <c r="AW95" i="26"/>
  <c r="BB95" i="26" s="1"/>
  <c r="AV95" i="26"/>
  <c r="AZ23" i="26"/>
  <c r="BB24" i="26"/>
  <c r="AR35" i="26"/>
  <c r="AR28" i="26"/>
  <c r="AR27" i="26"/>
  <c r="AV11" i="26"/>
  <c r="AF112" i="26"/>
  <c r="AG109" i="26"/>
  <c r="V114" i="26"/>
  <c r="V109" i="26"/>
  <c r="V113" i="26"/>
  <c r="AI37" i="26"/>
  <c r="W37" i="26"/>
  <c r="AB114" i="26"/>
  <c r="P114" i="26"/>
  <c r="T134" i="26"/>
  <c r="T133" i="26"/>
  <c r="T132" i="26"/>
  <c r="T138" i="26"/>
  <c r="T131" i="26"/>
  <c r="T130" i="26"/>
  <c r="T128" i="26"/>
  <c r="T127" i="26"/>
  <c r="T126" i="26"/>
  <c r="T125" i="26"/>
  <c r="T124" i="26"/>
  <c r="T122" i="26"/>
  <c r="T119" i="26"/>
  <c r="T117" i="26"/>
  <c r="T121" i="26"/>
  <c r="T118" i="26"/>
  <c r="T116" i="26"/>
  <c r="T123" i="26"/>
  <c r="T105" i="26"/>
  <c r="T99" i="26"/>
  <c r="T120" i="26"/>
  <c r="T110" i="26"/>
  <c r="T104" i="26"/>
  <c r="T102" i="26"/>
  <c r="T101" i="26"/>
  <c r="T97" i="26"/>
  <c r="T95" i="26"/>
  <c r="T91" i="26"/>
  <c r="T84" i="26"/>
  <c r="T111" i="26"/>
  <c r="T106" i="26"/>
  <c r="T96" i="26"/>
  <c r="T94" i="26"/>
  <c r="T90" i="26"/>
  <c r="T129" i="26"/>
  <c r="T98" i="26"/>
  <c r="T93" i="26"/>
  <c r="T89" i="26"/>
  <c r="T86" i="26"/>
  <c r="T88" i="26"/>
  <c r="T77" i="26"/>
  <c r="T75" i="26"/>
  <c r="T73" i="26"/>
  <c r="T87" i="26"/>
  <c r="T82" i="26"/>
  <c r="T81" i="26"/>
  <c r="T79" i="26"/>
  <c r="T100" i="26"/>
  <c r="T85" i="26"/>
  <c r="T76" i="26"/>
  <c r="T72" i="26"/>
  <c r="T70" i="26"/>
  <c r="T69" i="26"/>
  <c r="T66" i="26"/>
  <c r="T80" i="26"/>
  <c r="T78" i="26"/>
  <c r="T74" i="26"/>
  <c r="T71" i="26"/>
  <c r="T65" i="26"/>
  <c r="T62" i="26"/>
  <c r="T60" i="26"/>
  <c r="T56" i="26"/>
  <c r="T53" i="26"/>
  <c r="T50" i="26"/>
  <c r="T59" i="26"/>
  <c r="T55" i="26"/>
  <c r="T64" i="26"/>
  <c r="T61" i="26"/>
  <c r="T58" i="26"/>
  <c r="T52" i="26"/>
  <c r="T49" i="26"/>
  <c r="T67" i="26"/>
  <c r="T63" i="26"/>
  <c r="T57" i="26"/>
  <c r="T54" i="26"/>
  <c r="T51" i="26"/>
  <c r="T40" i="26"/>
  <c r="T48" i="26"/>
  <c r="T46" i="26"/>
  <c r="T44" i="26"/>
  <c r="T42" i="26"/>
  <c r="T39" i="26"/>
  <c r="T17" i="26"/>
  <c r="T16" i="26"/>
  <c r="T47" i="26"/>
  <c r="T45" i="26"/>
  <c r="T43" i="26"/>
  <c r="T41" i="26"/>
  <c r="S37" i="26"/>
  <c r="T37" i="26" s="1"/>
  <c r="T23" i="26"/>
  <c r="T14" i="26"/>
  <c r="T13" i="26"/>
  <c r="T12" i="26"/>
  <c r="T11" i="26"/>
  <c r="T9" i="26"/>
  <c r="T8" i="26"/>
  <c r="T19" i="26"/>
  <c r="T6" i="26"/>
  <c r="T7" i="26"/>
  <c r="T20" i="26"/>
  <c r="X5" i="26"/>
  <c r="AQ7" i="26"/>
  <c r="AJ6" i="26"/>
  <c r="AJ104" i="26"/>
  <c r="AQ104" i="26" s="1"/>
  <c r="AV104" i="26" s="1"/>
  <c r="AP104" i="26"/>
  <c r="AW11" i="26"/>
  <c r="BB13" i="26"/>
  <c r="AW30" i="26"/>
  <c r="BB30" i="26" s="1"/>
  <c r="BB31" i="26"/>
  <c r="AU141" i="26"/>
  <c r="B112" i="26"/>
  <c r="C109" i="26"/>
  <c r="AW40" i="26"/>
  <c r="BB41" i="26"/>
  <c r="AU34" i="26"/>
  <c r="AW93" i="26"/>
  <c r="BB93" i="26" s="1"/>
  <c r="BB94" i="26"/>
  <c r="W141" i="26"/>
  <c r="BA24" i="26"/>
  <c r="K113" i="26"/>
  <c r="F113" i="26"/>
  <c r="AW69" i="26"/>
  <c r="BB69" i="26" s="1"/>
  <c r="AM112" i="26"/>
  <c r="AN109" i="26"/>
  <c r="AV23" i="26"/>
  <c r="F138" i="20"/>
  <c r="AT109" i="26" l="1"/>
  <c r="AT114" i="26"/>
  <c r="AT113" i="26"/>
  <c r="U141" i="26"/>
  <c r="AI142" i="26"/>
  <c r="W142" i="26"/>
  <c r="X142" i="26"/>
  <c r="B137" i="26"/>
  <c r="C112" i="26"/>
  <c r="AK24" i="26"/>
  <c r="AK25" i="26"/>
  <c r="AJ5" i="26"/>
  <c r="AI113" i="26"/>
  <c r="W113" i="26"/>
  <c r="AF137" i="26"/>
  <c r="AG112" i="26"/>
  <c r="AT112" i="26"/>
  <c r="AU109" i="26"/>
  <c r="AW84" i="26"/>
  <c r="BB84" i="26" s="1"/>
  <c r="AP34" i="26"/>
  <c r="AJ34" i="26"/>
  <c r="AQ34" i="26" s="1"/>
  <c r="AV34" i="26" s="1"/>
  <c r="AW36" i="26"/>
  <c r="BB36" i="26" s="1"/>
  <c r="AX31" i="26"/>
  <c r="AX30" i="26"/>
  <c r="BB16" i="26"/>
  <c r="L137" i="26"/>
  <c r="M112" i="26"/>
  <c r="AM137" i="26"/>
  <c r="AN112" i="26"/>
  <c r="AW35" i="26"/>
  <c r="BB35" i="26" s="1"/>
  <c r="AX28" i="26"/>
  <c r="AX27" i="26"/>
  <c r="BB11" i="26"/>
  <c r="AQ6" i="26"/>
  <c r="AV7" i="26"/>
  <c r="T5" i="26"/>
  <c r="V112" i="26"/>
  <c r="AI109" i="26"/>
  <c r="W109" i="26"/>
  <c r="AU114" i="26"/>
  <c r="O137" i="26"/>
  <c r="R137" i="26" s="1"/>
  <c r="AB112" i="26"/>
  <c r="P112" i="26"/>
  <c r="BB27" i="26"/>
  <c r="AW23" i="26"/>
  <c r="BB23" i="26" s="1"/>
  <c r="AW104" i="26"/>
  <c r="BB104" i="26" s="1"/>
  <c r="BB105" i="26"/>
  <c r="AD138" i="26"/>
  <c r="AD134" i="26"/>
  <c r="AD133" i="26"/>
  <c r="AD132" i="26"/>
  <c r="AD131" i="26"/>
  <c r="AD130" i="26"/>
  <c r="AD128" i="26"/>
  <c r="AD125" i="26"/>
  <c r="AD129" i="26"/>
  <c r="AD127" i="26"/>
  <c r="AD126" i="26"/>
  <c r="AD124" i="26"/>
  <c r="AD119" i="26"/>
  <c r="AD122" i="26"/>
  <c r="AD121" i="26"/>
  <c r="AD118" i="26"/>
  <c r="AD123" i="26"/>
  <c r="AD120" i="26"/>
  <c r="AD117" i="26"/>
  <c r="AD110" i="26"/>
  <c r="AD105" i="26"/>
  <c r="AD99" i="26"/>
  <c r="AD116" i="26"/>
  <c r="AD102" i="26"/>
  <c r="AD101" i="26"/>
  <c r="AD97" i="26"/>
  <c r="AD100" i="26"/>
  <c r="AD93" i="26"/>
  <c r="AD91" i="26"/>
  <c r="AD87" i="26"/>
  <c r="AD96" i="26"/>
  <c r="AD94" i="26"/>
  <c r="AD90" i="26"/>
  <c r="AD111" i="26"/>
  <c r="AD106" i="26"/>
  <c r="AD98" i="26"/>
  <c r="AD89" i="26"/>
  <c r="AD86" i="26"/>
  <c r="AD84" i="26"/>
  <c r="AD104" i="26"/>
  <c r="AD88" i="26"/>
  <c r="AD82" i="26"/>
  <c r="AD81" i="26"/>
  <c r="AD79" i="26"/>
  <c r="AD77" i="26"/>
  <c r="AD76" i="26"/>
  <c r="AD74" i="26"/>
  <c r="AD72" i="26"/>
  <c r="AD85" i="26"/>
  <c r="AD80" i="26"/>
  <c r="AD78" i="26"/>
  <c r="AD66" i="26"/>
  <c r="AD75" i="26"/>
  <c r="AD71" i="26"/>
  <c r="AD95" i="26"/>
  <c r="AD73" i="26"/>
  <c r="AD70" i="26"/>
  <c r="AD69" i="26"/>
  <c r="AD67" i="26"/>
  <c r="AD62" i="26"/>
  <c r="AD56" i="26"/>
  <c r="AD53" i="26"/>
  <c r="AD50" i="26"/>
  <c r="AD65" i="26"/>
  <c r="AD64" i="26"/>
  <c r="AD61" i="26"/>
  <c r="AD59" i="26"/>
  <c r="AD55" i="26"/>
  <c r="AD52" i="26"/>
  <c r="AD49" i="26"/>
  <c r="AD58" i="26"/>
  <c r="AD54" i="26"/>
  <c r="AD63" i="26"/>
  <c r="AD60" i="26"/>
  <c r="AD57" i="26"/>
  <c r="AD51" i="26"/>
  <c r="AD48" i="26"/>
  <c r="AD46" i="26"/>
  <c r="AD44" i="26"/>
  <c r="AD42" i="26"/>
  <c r="AD47" i="26"/>
  <c r="AD45" i="26"/>
  <c r="AD43" i="26"/>
  <c r="AD41" i="26"/>
  <c r="AD40" i="26"/>
  <c r="AD16" i="26"/>
  <c r="AD39" i="26"/>
  <c r="AC37" i="26"/>
  <c r="AD37" i="26" s="1"/>
  <c r="AD23" i="26"/>
  <c r="AD20" i="26"/>
  <c r="AD11" i="26"/>
  <c r="AD14" i="26"/>
  <c r="AP5" i="26"/>
  <c r="AD17" i="26"/>
  <c r="AD19" i="26"/>
  <c r="AD13" i="26"/>
  <c r="AD7" i="26"/>
  <c r="AD8" i="26"/>
  <c r="AD6" i="26"/>
  <c r="AD12" i="26"/>
  <c r="AD9" i="26"/>
  <c r="BA5" i="26"/>
  <c r="AE138" i="26"/>
  <c r="AJ124" i="26"/>
  <c r="AE123" i="26"/>
  <c r="AP124" i="26"/>
  <c r="AE122" i="26"/>
  <c r="AE121" i="26"/>
  <c r="AE118" i="26"/>
  <c r="AE120" i="26"/>
  <c r="AE117" i="26"/>
  <c r="AE116" i="26"/>
  <c r="AE102" i="26"/>
  <c r="AE98" i="26"/>
  <c r="AE124" i="26"/>
  <c r="AE101" i="26"/>
  <c r="AE119" i="26"/>
  <c r="AE111" i="26"/>
  <c r="AE106" i="26"/>
  <c r="AE104" i="26"/>
  <c r="AE100" i="26"/>
  <c r="AE110" i="26"/>
  <c r="AE99" i="26"/>
  <c r="AE97" i="26"/>
  <c r="AE96" i="26"/>
  <c r="AE94" i="26"/>
  <c r="AE90" i="26"/>
  <c r="AE89" i="26"/>
  <c r="AE105" i="26"/>
  <c r="AE95" i="26"/>
  <c r="AE88" i="26"/>
  <c r="AE85" i="26"/>
  <c r="AE86" i="26"/>
  <c r="AE76" i="26"/>
  <c r="AE74" i="26"/>
  <c r="AE80" i="26"/>
  <c r="AE78" i="26"/>
  <c r="AE93" i="26"/>
  <c r="AE75" i="26"/>
  <c r="AE91" i="26"/>
  <c r="AE71" i="26"/>
  <c r="AE87" i="26"/>
  <c r="AE81" i="26"/>
  <c r="AE79" i="26"/>
  <c r="AE72" i="26"/>
  <c r="AE65" i="26"/>
  <c r="AE82" i="26"/>
  <c r="AE73" i="26"/>
  <c r="AE70" i="26"/>
  <c r="AE69" i="26"/>
  <c r="AE67" i="26"/>
  <c r="AE84" i="26"/>
  <c r="AE77" i="26"/>
  <c r="AE64" i="26"/>
  <c r="AE61" i="26"/>
  <c r="AE59" i="26"/>
  <c r="AE55" i="26"/>
  <c r="AE52" i="26"/>
  <c r="AE58" i="26"/>
  <c r="AE54" i="26"/>
  <c r="AE63" i="26"/>
  <c r="AE60" i="26"/>
  <c r="AE57" i="26"/>
  <c r="AE51" i="26"/>
  <c r="AE66" i="26"/>
  <c r="AE62" i="26"/>
  <c r="AE56" i="26"/>
  <c r="AE53" i="26"/>
  <c r="AE50" i="26"/>
  <c r="AE47" i="26"/>
  <c r="AE45" i="26"/>
  <c r="AE43" i="26"/>
  <c r="AE41" i="26"/>
  <c r="AE40" i="26"/>
  <c r="AE49" i="26"/>
  <c r="AE39" i="26"/>
  <c r="AE48" i="26"/>
  <c r="AE46" i="26"/>
  <c r="AE44" i="26"/>
  <c r="AE42" i="26"/>
  <c r="BB40" i="26"/>
  <c r="H139" i="26"/>
  <c r="I137" i="26"/>
  <c r="S113" i="26"/>
  <c r="T113" i="26" s="1"/>
  <c r="S114" i="26"/>
  <c r="T114" i="26" s="1"/>
  <c r="S109" i="26"/>
  <c r="X37" i="26"/>
  <c r="AI114" i="26"/>
  <c r="W114" i="26"/>
  <c r="AU113" i="26"/>
  <c r="AW116" i="26"/>
  <c r="BB116" i="26" s="1"/>
  <c r="BB117" i="26"/>
  <c r="BA23" i="26"/>
  <c r="AZ124" i="26"/>
  <c r="AR36" i="26"/>
  <c r="AR31" i="26"/>
  <c r="AR30" i="26"/>
  <c r="AV16" i="26"/>
  <c r="Y139" i="26"/>
  <c r="Z139" i="26" s="1"/>
  <c r="Z137" i="26"/>
  <c r="E137" i="26"/>
  <c r="K112" i="26"/>
  <c r="F112" i="26"/>
  <c r="AZ37" i="26"/>
  <c r="H93" i="20"/>
  <c r="H89" i="20"/>
  <c r="H85" i="20"/>
  <c r="H78" i="20"/>
  <c r="H69" i="20"/>
  <c r="H62" i="20"/>
  <c r="H48" i="20"/>
  <c r="H42" i="20"/>
  <c r="H38" i="20"/>
  <c r="H29" i="20"/>
  <c r="H23" i="20"/>
  <c r="H20" i="20"/>
  <c r="H5" i="20" l="1"/>
  <c r="H14" i="20"/>
  <c r="H33" i="20"/>
  <c r="H92" i="20"/>
  <c r="AW39" i="26"/>
  <c r="BB39" i="26" s="1"/>
  <c r="AD5" i="26"/>
  <c r="X114" i="26"/>
  <c r="AX36" i="26"/>
  <c r="AX35" i="26"/>
  <c r="AZ114" i="26"/>
  <c r="AZ113" i="26"/>
  <c r="AZ109" i="26"/>
  <c r="BA37" i="26"/>
  <c r="AL122" i="26"/>
  <c r="AL138" i="26"/>
  <c r="AQ124" i="26"/>
  <c r="AL124" i="26"/>
  <c r="AL119" i="26"/>
  <c r="AL121" i="26"/>
  <c r="AL118" i="26"/>
  <c r="AL111" i="26"/>
  <c r="AL106" i="26"/>
  <c r="AL100" i="26"/>
  <c r="AL110" i="26"/>
  <c r="AL105" i="26"/>
  <c r="AL120" i="26"/>
  <c r="AL117" i="26"/>
  <c r="AL116" i="26"/>
  <c r="AL102" i="26"/>
  <c r="AL98" i="26"/>
  <c r="AL104" i="26"/>
  <c r="AL99" i="26"/>
  <c r="AL97" i="26"/>
  <c r="AL95" i="26"/>
  <c r="AL93" i="26"/>
  <c r="AL88" i="26"/>
  <c r="AL85" i="26"/>
  <c r="AL101" i="26"/>
  <c r="AL91" i="26"/>
  <c r="AL123" i="26"/>
  <c r="AL96" i="26"/>
  <c r="AL94" i="26"/>
  <c r="AL90" i="26"/>
  <c r="AL84" i="26"/>
  <c r="AL87" i="26"/>
  <c r="AL86" i="26"/>
  <c r="AL75" i="26"/>
  <c r="AL73" i="26"/>
  <c r="AL89" i="26"/>
  <c r="AL82" i="26"/>
  <c r="AL81" i="26"/>
  <c r="AL79" i="26"/>
  <c r="AL77" i="26"/>
  <c r="AL76" i="26"/>
  <c r="AL72" i="26"/>
  <c r="AL70" i="26"/>
  <c r="AL67" i="26"/>
  <c r="AL64" i="26"/>
  <c r="AL74" i="26"/>
  <c r="AL66" i="26"/>
  <c r="AL71" i="26"/>
  <c r="AL80" i="26"/>
  <c r="AL78" i="26"/>
  <c r="AL69" i="26"/>
  <c r="AL63" i="26"/>
  <c r="AL60" i="26"/>
  <c r="AL57" i="26"/>
  <c r="AL51" i="26"/>
  <c r="AL62" i="26"/>
  <c r="AL56" i="26"/>
  <c r="AL53" i="26"/>
  <c r="AL50" i="26"/>
  <c r="AL65" i="26"/>
  <c r="AL61" i="26"/>
  <c r="AL59" i="26"/>
  <c r="AL55" i="26"/>
  <c r="AL52" i="26"/>
  <c r="AL49" i="26"/>
  <c r="AL58" i="26"/>
  <c r="AL54" i="26"/>
  <c r="AL46" i="26"/>
  <c r="AL44" i="26"/>
  <c r="AL42" i="26"/>
  <c r="AL40" i="26"/>
  <c r="AL48" i="26"/>
  <c r="AL47" i="26"/>
  <c r="AL45" i="26"/>
  <c r="AL43" i="26"/>
  <c r="AL41" i="26"/>
  <c r="AL39" i="26"/>
  <c r="AC113" i="26"/>
  <c r="AC114" i="26"/>
  <c r="AC109" i="26"/>
  <c r="AP37" i="26"/>
  <c r="AJ37" i="26"/>
  <c r="AQ37" i="26" s="1"/>
  <c r="AV37" i="26" s="1"/>
  <c r="T141" i="26"/>
  <c r="AT137" i="26"/>
  <c r="AU112" i="26"/>
  <c r="X113" i="26"/>
  <c r="S112" i="26"/>
  <c r="X112" i="26" s="1"/>
  <c r="T109" i="26"/>
  <c r="AD141" i="26"/>
  <c r="AB137" i="26"/>
  <c r="O139" i="26"/>
  <c r="R139" i="26" s="1"/>
  <c r="P137" i="26"/>
  <c r="AW124" i="26"/>
  <c r="BB124" i="26" s="1"/>
  <c r="L139" i="26"/>
  <c r="M139" i="26" s="1"/>
  <c r="M137" i="26"/>
  <c r="AK34" i="26"/>
  <c r="E139" i="26"/>
  <c r="K137" i="26"/>
  <c r="F137" i="26"/>
  <c r="BA124" i="26"/>
  <c r="I139" i="26"/>
  <c r="X109" i="26"/>
  <c r="AW6" i="26"/>
  <c r="BB7" i="26"/>
  <c r="AF139" i="26"/>
  <c r="AG139" i="26" s="1"/>
  <c r="AG137" i="26"/>
  <c r="AK138" i="26"/>
  <c r="AK134" i="26"/>
  <c r="AK133" i="26"/>
  <c r="AK132" i="26"/>
  <c r="AK131" i="26"/>
  <c r="AK130" i="26"/>
  <c r="AK125" i="26"/>
  <c r="AK124" i="26"/>
  <c r="AK123" i="26"/>
  <c r="AK128" i="26"/>
  <c r="AK122" i="26"/>
  <c r="AK120" i="26"/>
  <c r="AK117" i="26"/>
  <c r="AK116" i="26"/>
  <c r="AK127" i="26"/>
  <c r="AK126" i="26"/>
  <c r="AK119" i="26"/>
  <c r="AK129" i="26"/>
  <c r="AK104" i="26"/>
  <c r="AK101" i="26"/>
  <c r="AK97" i="26"/>
  <c r="AK111" i="26"/>
  <c r="AK106" i="26"/>
  <c r="AK100" i="26"/>
  <c r="AK110" i="26"/>
  <c r="AK105" i="26"/>
  <c r="AK99" i="26"/>
  <c r="AK102" i="26"/>
  <c r="AK89" i="26"/>
  <c r="AK86" i="26"/>
  <c r="AK118" i="26"/>
  <c r="AK95" i="26"/>
  <c r="AK93" i="26"/>
  <c r="AK91" i="26"/>
  <c r="AK87" i="26"/>
  <c r="AK121" i="26"/>
  <c r="AK90" i="26"/>
  <c r="AK80" i="26"/>
  <c r="AK78" i="26"/>
  <c r="AK96" i="26"/>
  <c r="AK94" i="26"/>
  <c r="AK88" i="26"/>
  <c r="AK75" i="26"/>
  <c r="AK73" i="26"/>
  <c r="AK82" i="26"/>
  <c r="AK81" i="26"/>
  <c r="AK79" i="26"/>
  <c r="AK77" i="26"/>
  <c r="AK85" i="26"/>
  <c r="AK76" i="26"/>
  <c r="AK69" i="26"/>
  <c r="AK65" i="26"/>
  <c r="AK84" i="26"/>
  <c r="AK72" i="26"/>
  <c r="AK70" i="26"/>
  <c r="AK67" i="26"/>
  <c r="AK74" i="26"/>
  <c r="AK66" i="26"/>
  <c r="AK98" i="26"/>
  <c r="AK71" i="26"/>
  <c r="AK64" i="26"/>
  <c r="AK58" i="26"/>
  <c r="AK54" i="26"/>
  <c r="AK63" i="26"/>
  <c r="AK60" i="26"/>
  <c r="AK57" i="26"/>
  <c r="AK51" i="26"/>
  <c r="AK48" i="26"/>
  <c r="AK62" i="26"/>
  <c r="AK56" i="26"/>
  <c r="AK53" i="26"/>
  <c r="AK50" i="26"/>
  <c r="AK61" i="26"/>
  <c r="AK59" i="26"/>
  <c r="AK55" i="26"/>
  <c r="AK52" i="26"/>
  <c r="AK49" i="26"/>
  <c r="AK47" i="26"/>
  <c r="AK45" i="26"/>
  <c r="AK43" i="26"/>
  <c r="AK41" i="26"/>
  <c r="AK39" i="26"/>
  <c r="AK46" i="26"/>
  <c r="AK44" i="26"/>
  <c r="AK42" i="26"/>
  <c r="AK23" i="26"/>
  <c r="AK11" i="26"/>
  <c r="AK40" i="26"/>
  <c r="AK20" i="26"/>
  <c r="AK6" i="26"/>
  <c r="AK17" i="26"/>
  <c r="AK9" i="26"/>
  <c r="AK7" i="26"/>
  <c r="AK14" i="26"/>
  <c r="AK12" i="26"/>
  <c r="AK19" i="26"/>
  <c r="AK16" i="26"/>
  <c r="AK13" i="26"/>
  <c r="AK8" i="26"/>
  <c r="AE141" i="26"/>
  <c r="V137" i="26"/>
  <c r="AI112" i="26"/>
  <c r="W112" i="26"/>
  <c r="AR34" i="26"/>
  <c r="AR25" i="26"/>
  <c r="AQ5" i="26"/>
  <c r="AR24" i="26"/>
  <c r="AV6" i="26"/>
  <c r="AM139" i="26"/>
  <c r="AN139" i="26" s="1"/>
  <c r="AN137" i="26"/>
  <c r="B139" i="26"/>
  <c r="C139" i="26" s="1"/>
  <c r="C137" i="26"/>
  <c r="H41" i="20"/>
  <c r="H61" i="20"/>
  <c r="E126" i="20" l="1"/>
  <c r="H126" i="20" s="1"/>
  <c r="H4" i="20"/>
  <c r="E127" i="20"/>
  <c r="H127" i="20" s="1"/>
  <c r="H98" i="20"/>
  <c r="AK37" i="26"/>
  <c r="AL141" i="26"/>
  <c r="AR138" i="26"/>
  <c r="AR134" i="26"/>
  <c r="AR133" i="26"/>
  <c r="AR132" i="26"/>
  <c r="AR131" i="26"/>
  <c r="AR130" i="26"/>
  <c r="AR129" i="26"/>
  <c r="AR127" i="26"/>
  <c r="AR124" i="26"/>
  <c r="AR128" i="26"/>
  <c r="AR123" i="26"/>
  <c r="AR119" i="26"/>
  <c r="AR126" i="26"/>
  <c r="AR125" i="26"/>
  <c r="AR121" i="26"/>
  <c r="AR118" i="26"/>
  <c r="AR116" i="26"/>
  <c r="AR120" i="26"/>
  <c r="AR117" i="26"/>
  <c r="AR110" i="26"/>
  <c r="AR105" i="26"/>
  <c r="AR99" i="26"/>
  <c r="AR104" i="26"/>
  <c r="AR102" i="26"/>
  <c r="AR122" i="26"/>
  <c r="AR101" i="26"/>
  <c r="AR97" i="26"/>
  <c r="AR98" i="26"/>
  <c r="AR91" i="26"/>
  <c r="AR87" i="26"/>
  <c r="AR84" i="26"/>
  <c r="AR100" i="26"/>
  <c r="AR96" i="26"/>
  <c r="AR94" i="26"/>
  <c r="AR90" i="26"/>
  <c r="AR93" i="26"/>
  <c r="AR89" i="26"/>
  <c r="AR86" i="26"/>
  <c r="AR106" i="26"/>
  <c r="AR95" i="26"/>
  <c r="AR85" i="26"/>
  <c r="AR82" i="26"/>
  <c r="AR81" i="26"/>
  <c r="AR79" i="26"/>
  <c r="AR77" i="26"/>
  <c r="AR76" i="26"/>
  <c r="AR74" i="26"/>
  <c r="AR72" i="26"/>
  <c r="AR88" i="26"/>
  <c r="AR80" i="26"/>
  <c r="AR78" i="26"/>
  <c r="AR66" i="26"/>
  <c r="AR73" i="26"/>
  <c r="AR71" i="26"/>
  <c r="AR69" i="26"/>
  <c r="AR111" i="26"/>
  <c r="AR75" i="26"/>
  <c r="AR70" i="26"/>
  <c r="AR64" i="26"/>
  <c r="AR62" i="26"/>
  <c r="AR56" i="26"/>
  <c r="AR53" i="26"/>
  <c r="AR50" i="26"/>
  <c r="AR67" i="26"/>
  <c r="AR61" i="26"/>
  <c r="AR59" i="26"/>
  <c r="AR55" i="26"/>
  <c r="AR52" i="26"/>
  <c r="AR49" i="26"/>
  <c r="AR58" i="26"/>
  <c r="AR54" i="26"/>
  <c r="AR65" i="26"/>
  <c r="AR63" i="26"/>
  <c r="AR60" i="26"/>
  <c r="AR57" i="26"/>
  <c r="AR51" i="26"/>
  <c r="AR48" i="26"/>
  <c r="AR46" i="26"/>
  <c r="AR44" i="26"/>
  <c r="AR42" i="26"/>
  <c r="AR40" i="26"/>
  <c r="AR37" i="26"/>
  <c r="AR39" i="26"/>
  <c r="AR47" i="26"/>
  <c r="AR45" i="26"/>
  <c r="AR43" i="26"/>
  <c r="AR41" i="26"/>
  <c r="AR6" i="26"/>
  <c r="AR20" i="26"/>
  <c r="AR19" i="26"/>
  <c r="AR9" i="26"/>
  <c r="AR7" i="26"/>
  <c r="AR13" i="26"/>
  <c r="AR23" i="26"/>
  <c r="AR8" i="26"/>
  <c r="AR17" i="26"/>
  <c r="AR16" i="26"/>
  <c r="AR14" i="26"/>
  <c r="AR12" i="26"/>
  <c r="AR11" i="26"/>
  <c r="AV5" i="26"/>
  <c r="AP114" i="26"/>
  <c r="AJ114" i="26"/>
  <c r="AD114" i="26"/>
  <c r="AS138" i="26"/>
  <c r="AS124" i="26"/>
  <c r="AS123" i="26"/>
  <c r="AS121" i="26"/>
  <c r="AS118" i="26"/>
  <c r="AS116" i="26"/>
  <c r="AS120" i="26"/>
  <c r="AS117" i="26"/>
  <c r="AS122" i="26"/>
  <c r="AS104" i="26"/>
  <c r="AS102" i="26"/>
  <c r="AS98" i="26"/>
  <c r="AS101" i="26"/>
  <c r="AS119" i="26"/>
  <c r="AS111" i="26"/>
  <c r="AS106" i="26"/>
  <c r="AS100" i="26"/>
  <c r="AS96" i="26"/>
  <c r="AS94" i="26"/>
  <c r="AS90" i="26"/>
  <c r="AS110" i="26"/>
  <c r="AS99" i="26"/>
  <c r="AS97" i="26"/>
  <c r="AS93" i="26"/>
  <c r="AS89" i="26"/>
  <c r="AS105" i="26"/>
  <c r="AS95" i="26"/>
  <c r="AS88" i="26"/>
  <c r="AS85" i="26"/>
  <c r="AS76" i="26"/>
  <c r="AS74" i="26"/>
  <c r="AS72" i="26"/>
  <c r="AS87" i="26"/>
  <c r="AS86" i="26"/>
  <c r="AS80" i="26"/>
  <c r="AS78" i="26"/>
  <c r="AS75" i="26"/>
  <c r="AS73" i="26"/>
  <c r="AS71" i="26"/>
  <c r="AS69" i="26"/>
  <c r="AS65" i="26"/>
  <c r="AS91" i="26"/>
  <c r="AS81" i="26"/>
  <c r="AS79" i="26"/>
  <c r="AS70" i="26"/>
  <c r="AS67" i="26"/>
  <c r="AS84" i="26"/>
  <c r="AS82" i="26"/>
  <c r="AS77" i="26"/>
  <c r="AS61" i="26"/>
  <c r="AS59" i="26"/>
  <c r="AS55" i="26"/>
  <c r="AS52" i="26"/>
  <c r="AS58" i="26"/>
  <c r="AS54" i="26"/>
  <c r="AS63" i="26"/>
  <c r="AS60" i="26"/>
  <c r="AS57" i="26"/>
  <c r="AS51" i="26"/>
  <c r="AS66" i="26"/>
  <c r="AS64" i="26"/>
  <c r="AS62" i="26"/>
  <c r="AS56" i="26"/>
  <c r="AS53" i="26"/>
  <c r="AS50" i="26"/>
  <c r="AS48" i="26"/>
  <c r="AS39" i="26"/>
  <c r="AS47" i="26"/>
  <c r="AS45" i="26"/>
  <c r="AS43" i="26"/>
  <c r="AS41" i="26"/>
  <c r="AS49" i="26"/>
  <c r="AS46" i="26"/>
  <c r="AS44" i="26"/>
  <c r="AS42" i="26"/>
  <c r="AS40" i="26"/>
  <c r="AV124" i="26"/>
  <c r="AK5" i="26"/>
  <c r="AW5" i="26"/>
  <c r="AX141" i="26" s="1"/>
  <c r="AW34" i="26"/>
  <c r="BB34" i="26" s="1"/>
  <c r="AX25" i="26"/>
  <c r="AX24" i="26"/>
  <c r="BB6" i="26"/>
  <c r="AB139" i="26"/>
  <c r="P139" i="26"/>
  <c r="AP113" i="26"/>
  <c r="AJ113" i="26"/>
  <c r="AD113" i="26"/>
  <c r="AZ112" i="26"/>
  <c r="BA109" i="26"/>
  <c r="AI137" i="26"/>
  <c r="V139" i="26"/>
  <c r="W137" i="26"/>
  <c r="S137" i="26"/>
  <c r="X137" i="26" s="1"/>
  <c r="T112" i="26"/>
  <c r="AT139" i="26"/>
  <c r="AU137" i="26"/>
  <c r="BA113" i="26"/>
  <c r="K139" i="26"/>
  <c r="F139" i="26"/>
  <c r="AY138" i="26"/>
  <c r="AY122" i="26"/>
  <c r="AY124" i="26"/>
  <c r="AY123" i="26"/>
  <c r="AY119" i="26"/>
  <c r="AY121" i="26"/>
  <c r="AY118" i="26"/>
  <c r="AY116" i="26"/>
  <c r="AY111" i="26"/>
  <c r="AY106" i="26"/>
  <c r="AY100" i="26"/>
  <c r="AY96" i="26"/>
  <c r="AY110" i="26"/>
  <c r="AY105" i="26"/>
  <c r="AY104" i="26"/>
  <c r="AY102" i="26"/>
  <c r="AY98" i="26"/>
  <c r="AY95" i="26"/>
  <c r="AY88" i="26"/>
  <c r="AY85" i="26"/>
  <c r="AY117" i="26"/>
  <c r="AY101" i="26"/>
  <c r="AY99" i="26"/>
  <c r="AY97" i="26"/>
  <c r="AY91" i="26"/>
  <c r="AY94" i="26"/>
  <c r="AY90" i="26"/>
  <c r="AY93" i="26"/>
  <c r="AY84" i="26"/>
  <c r="AY75" i="26"/>
  <c r="AY73" i="26"/>
  <c r="AY89" i="26"/>
  <c r="AY86" i="26"/>
  <c r="AY82" i="26"/>
  <c r="AY81" i="26"/>
  <c r="AY79" i="26"/>
  <c r="AY77" i="26"/>
  <c r="AY87" i="26"/>
  <c r="AY76" i="26"/>
  <c r="AY80" i="26"/>
  <c r="AY78" i="26"/>
  <c r="AY70" i="26"/>
  <c r="AY67" i="26"/>
  <c r="AY64" i="26"/>
  <c r="AY120" i="26"/>
  <c r="AY66" i="26"/>
  <c r="AY72" i="26"/>
  <c r="AY71" i="26"/>
  <c r="AY69" i="26"/>
  <c r="AY74" i="26"/>
  <c r="AY63" i="26"/>
  <c r="AY60" i="26"/>
  <c r="AY57" i="26"/>
  <c r="AY51" i="26"/>
  <c r="AY62" i="26"/>
  <c r="AY56" i="26"/>
  <c r="AY53" i="26"/>
  <c r="AY50" i="26"/>
  <c r="AY61" i="26"/>
  <c r="AY59" i="26"/>
  <c r="AY55" i="26"/>
  <c r="AY52" i="26"/>
  <c r="AY49" i="26"/>
  <c r="AY65" i="26"/>
  <c r="AY58" i="26"/>
  <c r="AY54" i="26"/>
  <c r="AY48" i="26"/>
  <c r="AY46" i="26"/>
  <c r="AY44" i="26"/>
  <c r="AY42" i="26"/>
  <c r="AY40" i="26"/>
  <c r="AY39" i="26"/>
  <c r="AY47" i="26"/>
  <c r="AY45" i="26"/>
  <c r="AY43" i="26"/>
  <c r="AY41" i="26"/>
  <c r="AC112" i="26"/>
  <c r="AP109" i="26"/>
  <c r="AJ109" i="26"/>
  <c r="AD109" i="26"/>
  <c r="BA114" i="26"/>
  <c r="H60" i="20"/>
  <c r="V24" i="25"/>
  <c r="AC137" i="26" l="1"/>
  <c r="AP112" i="26"/>
  <c r="AJ112" i="26"/>
  <c r="AD112" i="26"/>
  <c r="AK141" i="26"/>
  <c r="S139" i="26"/>
  <c r="T139" i="26" s="1"/>
  <c r="T137" i="26"/>
  <c r="AX34" i="26"/>
  <c r="AQ109" i="26"/>
  <c r="AK109" i="26"/>
  <c r="AQ113" i="26"/>
  <c r="AK113" i="26"/>
  <c r="AR5" i="26"/>
  <c r="AT141" i="26"/>
  <c r="AT142" i="26" s="1"/>
  <c r="AU139" i="26"/>
  <c r="AI139" i="26"/>
  <c r="W139" i="26"/>
  <c r="AZ137" i="26"/>
  <c r="BA112" i="26"/>
  <c r="AX138" i="26"/>
  <c r="AX134" i="26"/>
  <c r="AX133" i="26"/>
  <c r="AX132" i="26"/>
  <c r="AX131" i="26"/>
  <c r="AX130" i="26"/>
  <c r="AX129" i="26"/>
  <c r="AX128" i="26"/>
  <c r="AX127" i="26"/>
  <c r="AX123" i="26"/>
  <c r="AX122" i="26"/>
  <c r="AX126" i="26"/>
  <c r="AX125" i="26"/>
  <c r="AX120" i="26"/>
  <c r="AX117" i="26"/>
  <c r="AX124" i="26"/>
  <c r="AX119" i="26"/>
  <c r="AX121" i="26"/>
  <c r="AX118" i="26"/>
  <c r="AX101" i="26"/>
  <c r="AX97" i="26"/>
  <c r="AX111" i="26"/>
  <c r="AX106" i="26"/>
  <c r="AX100" i="26"/>
  <c r="AX116" i="26"/>
  <c r="AX110" i="26"/>
  <c r="AX105" i="26"/>
  <c r="AX99" i="26"/>
  <c r="AX104" i="26"/>
  <c r="AX93" i="26"/>
  <c r="AX89" i="26"/>
  <c r="AX86" i="26"/>
  <c r="AX102" i="26"/>
  <c r="AX98" i="26"/>
  <c r="AX96" i="26"/>
  <c r="AX95" i="26"/>
  <c r="AX91" i="26"/>
  <c r="AX87" i="26"/>
  <c r="AX84" i="26"/>
  <c r="AX80" i="26"/>
  <c r="AX78" i="26"/>
  <c r="AX90" i="26"/>
  <c r="AX85" i="26"/>
  <c r="AX75" i="26"/>
  <c r="AX73" i="26"/>
  <c r="AX94" i="26"/>
  <c r="AX82" i="26"/>
  <c r="AX81" i="26"/>
  <c r="AX79" i="26"/>
  <c r="AX77" i="26"/>
  <c r="AX74" i="26"/>
  <c r="AX65" i="26"/>
  <c r="AX76" i="26"/>
  <c r="AX70" i="26"/>
  <c r="AX67" i="26"/>
  <c r="AX88" i="26"/>
  <c r="AX66" i="26"/>
  <c r="AX72" i="26"/>
  <c r="AX71" i="26"/>
  <c r="AX69" i="26"/>
  <c r="AX58" i="26"/>
  <c r="AX54" i="26"/>
  <c r="AX63" i="26"/>
  <c r="AX60" i="26"/>
  <c r="AX57" i="26"/>
  <c r="AX51" i="26"/>
  <c r="AX48" i="26"/>
  <c r="AX62" i="26"/>
  <c r="AX56" i="26"/>
  <c r="AX53" i="26"/>
  <c r="AX50" i="26"/>
  <c r="AX64" i="26"/>
  <c r="AX61" i="26"/>
  <c r="AX59" i="26"/>
  <c r="AX55" i="26"/>
  <c r="AX52" i="26"/>
  <c r="AX49" i="26"/>
  <c r="AX47" i="26"/>
  <c r="AX45" i="26"/>
  <c r="AX43" i="26"/>
  <c r="AX41" i="26"/>
  <c r="AW37" i="26"/>
  <c r="AX46" i="26"/>
  <c r="AX44" i="26"/>
  <c r="AX42" i="26"/>
  <c r="AX40" i="26"/>
  <c r="AX20" i="26"/>
  <c r="AX19" i="26"/>
  <c r="AX39" i="26"/>
  <c r="AX37" i="26"/>
  <c r="AX17" i="26"/>
  <c r="AX16" i="26"/>
  <c r="AX13" i="26"/>
  <c r="AX11" i="26"/>
  <c r="AX6" i="26"/>
  <c r="AX8" i="26"/>
  <c r="AX14" i="26"/>
  <c r="AX9" i="26"/>
  <c r="AX23" i="26"/>
  <c r="AX12" i="26"/>
  <c r="AX7" i="26"/>
  <c r="BB5" i="26"/>
  <c r="AS141" i="26"/>
  <c r="AQ114" i="26"/>
  <c r="AK114" i="26"/>
  <c r="AU142" i="26" l="1"/>
  <c r="AV142" i="26"/>
  <c r="AX5" i="26"/>
  <c r="X139" i="26"/>
  <c r="AW114" i="26"/>
  <c r="AW113" i="26"/>
  <c r="AW109" i="26"/>
  <c r="BB37" i="26"/>
  <c r="AR141" i="26"/>
  <c r="AV109" i="26"/>
  <c r="AR109" i="26"/>
  <c r="AQ112" i="26"/>
  <c r="AK112" i="26"/>
  <c r="AV114" i="26"/>
  <c r="AR114" i="26"/>
  <c r="AZ139" i="26"/>
  <c r="BA137" i="26"/>
  <c r="AV113" i="26"/>
  <c r="AR113" i="26"/>
  <c r="AC139" i="26"/>
  <c r="AP137" i="26"/>
  <c r="AJ137" i="26"/>
  <c r="AD137" i="26"/>
  <c r="AT136" i="25"/>
  <c r="AZ136" i="25" s="1"/>
  <c r="BB136" i="25" s="1"/>
  <c r="AT135" i="25"/>
  <c r="AZ135" i="25" s="1"/>
  <c r="BB135" i="25" s="1"/>
  <c r="AT134" i="25"/>
  <c r="AZ134" i="25" s="1"/>
  <c r="AT133" i="25"/>
  <c r="AZ133" i="25" s="1"/>
  <c r="AT132" i="25"/>
  <c r="AZ132" i="25" s="1"/>
  <c r="AT131" i="25"/>
  <c r="AZ131" i="25" s="1"/>
  <c r="AT130" i="25"/>
  <c r="AZ130" i="25" s="1"/>
  <c r="AT129" i="25"/>
  <c r="AZ129" i="25" s="1"/>
  <c r="AT128" i="25"/>
  <c r="AZ128" i="25" s="1"/>
  <c r="AT127" i="25"/>
  <c r="AZ127" i="25" s="1"/>
  <c r="AT126" i="25"/>
  <c r="AZ126" i="25" s="1"/>
  <c r="AT123" i="25"/>
  <c r="AZ123" i="25" s="1"/>
  <c r="AT122" i="25"/>
  <c r="AZ122" i="25" s="1"/>
  <c r="AT121" i="25"/>
  <c r="AZ121" i="25" s="1"/>
  <c r="AT119" i="25"/>
  <c r="AZ119" i="25" s="1"/>
  <c r="AT118" i="25"/>
  <c r="AZ118" i="25" s="1"/>
  <c r="AT111" i="25"/>
  <c r="AT110" i="25"/>
  <c r="AZ110" i="25" s="1"/>
  <c r="AT108" i="25"/>
  <c r="AZ108" i="25" s="1"/>
  <c r="BB108" i="25" s="1"/>
  <c r="AT107" i="25"/>
  <c r="AZ107" i="25" s="1"/>
  <c r="AT106" i="25"/>
  <c r="AZ106" i="25" s="1"/>
  <c r="AT105" i="25"/>
  <c r="AZ105" i="25" s="1"/>
  <c r="AT102" i="25"/>
  <c r="AZ102" i="25" s="1"/>
  <c r="AT101" i="25"/>
  <c r="AZ101" i="25" s="1"/>
  <c r="AT100" i="25"/>
  <c r="AZ100" i="25" s="1"/>
  <c r="AT99" i="25"/>
  <c r="AZ99" i="25" s="1"/>
  <c r="AT98" i="25"/>
  <c r="AZ98" i="25" s="1"/>
  <c r="AT97" i="25"/>
  <c r="AZ97" i="25" s="1"/>
  <c r="AT96" i="25"/>
  <c r="AZ96" i="25" s="1"/>
  <c r="AT94" i="25"/>
  <c r="AZ94" i="25" s="1"/>
  <c r="AT92" i="25"/>
  <c r="AZ92" i="25" s="1"/>
  <c r="AT90" i="25"/>
  <c r="AZ90" i="25" s="1"/>
  <c r="AT89" i="25"/>
  <c r="AZ89" i="25" s="1"/>
  <c r="AT88" i="25"/>
  <c r="AZ88" i="25" s="1"/>
  <c r="AT87" i="25"/>
  <c r="AZ87" i="25" s="1"/>
  <c r="AT85" i="25"/>
  <c r="AZ85" i="25" s="1"/>
  <c r="AT84" i="25"/>
  <c r="AZ84" i="25" s="1"/>
  <c r="AT82" i="25"/>
  <c r="AZ82" i="25" s="1"/>
  <c r="AT76" i="25"/>
  <c r="AZ76" i="25" s="1"/>
  <c r="AT67" i="25"/>
  <c r="AZ67" i="25" s="1"/>
  <c r="AT66" i="25"/>
  <c r="AZ66" i="25" s="1"/>
  <c r="AT64" i="25"/>
  <c r="AZ64" i="25" s="1"/>
  <c r="AT62" i="25"/>
  <c r="AZ62" i="25" s="1"/>
  <c r="AT61" i="25"/>
  <c r="AZ61" i="25" s="1"/>
  <c r="AT58" i="25"/>
  <c r="AZ58" i="25" s="1"/>
  <c r="AT57" i="25"/>
  <c r="AZ57" i="25" s="1"/>
  <c r="AT56" i="25"/>
  <c r="AZ56" i="25" s="1"/>
  <c r="AT55" i="25"/>
  <c r="AZ55" i="25" s="1"/>
  <c r="AT54" i="25"/>
  <c r="AZ54" i="25" s="1"/>
  <c r="AT52" i="25"/>
  <c r="AZ52" i="25" s="1"/>
  <c r="AT50" i="25"/>
  <c r="AZ50" i="25" s="1"/>
  <c r="AT49" i="25"/>
  <c r="AZ49" i="25" s="1"/>
  <c r="AT31" i="25"/>
  <c r="AZ31" i="25" s="1"/>
  <c r="AT30" i="25"/>
  <c r="AZ30" i="25" s="1"/>
  <c r="AT28" i="25"/>
  <c r="AZ28" i="25" s="1"/>
  <c r="AT27" i="25"/>
  <c r="AT25" i="25"/>
  <c r="AZ25" i="25" s="1"/>
  <c r="AT24" i="25"/>
  <c r="AZ24" i="25" s="1"/>
  <c r="AT21" i="25"/>
  <c r="AT20" i="25"/>
  <c r="AT19" i="25"/>
  <c r="AZ19" i="25" s="1"/>
  <c r="AT17" i="25"/>
  <c r="AZ17" i="25" s="1"/>
  <c r="AT16" i="25"/>
  <c r="AZ16" i="25" s="1"/>
  <c r="AT14" i="25"/>
  <c r="AZ14" i="25" s="1"/>
  <c r="AT13" i="25"/>
  <c r="AZ13" i="25" s="1"/>
  <c r="AT12" i="25"/>
  <c r="AZ12" i="25" s="1"/>
  <c r="AT11" i="25"/>
  <c r="AZ11" i="25" s="1"/>
  <c r="AT9" i="25"/>
  <c r="AZ9" i="25" s="1"/>
  <c r="BB9" i="25" s="1"/>
  <c r="AT8" i="25"/>
  <c r="AZ8" i="25" s="1"/>
  <c r="AT7" i="25"/>
  <c r="AZ7" i="25" s="1"/>
  <c r="AT6" i="25"/>
  <c r="AZ6" i="25" s="1"/>
  <c r="BX52" i="25" l="1"/>
  <c r="CV52" i="25"/>
  <c r="CV85" i="25"/>
  <c r="BX85" i="25"/>
  <c r="CV9" i="25"/>
  <c r="CX9" i="25" s="1"/>
  <c r="BX9" i="25"/>
  <c r="BX13" i="25"/>
  <c r="CV13" i="25"/>
  <c r="BX17" i="25"/>
  <c r="CV17" i="25"/>
  <c r="CX17" i="25" s="1"/>
  <c r="CV30" i="25"/>
  <c r="BX30" i="25"/>
  <c r="CV50" i="25"/>
  <c r="BX50" i="25"/>
  <c r="BX56" i="25"/>
  <c r="CV56" i="25"/>
  <c r="CV62" i="25"/>
  <c r="BX62" i="25"/>
  <c r="CV84" i="25"/>
  <c r="BX84" i="25"/>
  <c r="CV89" i="25"/>
  <c r="BX89" i="25"/>
  <c r="CV94" i="25"/>
  <c r="BX94" i="25"/>
  <c r="CV99" i="25"/>
  <c r="BX99" i="25"/>
  <c r="CV108" i="25"/>
  <c r="CX108" i="25" s="1"/>
  <c r="BX108" i="25"/>
  <c r="CV118" i="25"/>
  <c r="BX118" i="25"/>
  <c r="BX123" i="25"/>
  <c r="CV123" i="25"/>
  <c r="CV128" i="25"/>
  <c r="BX128" i="25"/>
  <c r="CV132" i="25"/>
  <c r="BX132" i="25"/>
  <c r="CV136" i="25"/>
  <c r="CX136" i="25" s="1"/>
  <c r="BX136" i="25"/>
  <c r="CV31" i="25"/>
  <c r="BX31" i="25"/>
  <c r="BX64" i="25"/>
  <c r="CV64" i="25"/>
  <c r="BX90" i="25"/>
  <c r="CV90" i="25"/>
  <c r="BX100" i="25"/>
  <c r="CV100" i="25"/>
  <c r="CV105" i="25"/>
  <c r="BX105" i="25"/>
  <c r="BX104" i="25" s="1"/>
  <c r="BX119" i="25"/>
  <c r="CV119" i="25"/>
  <c r="BX129" i="25"/>
  <c r="CV129" i="25"/>
  <c r="BX133" i="25"/>
  <c r="CV133" i="25"/>
  <c r="BX7" i="25"/>
  <c r="CV7" i="25"/>
  <c r="CV11" i="25"/>
  <c r="BX11" i="25"/>
  <c r="CV19" i="25"/>
  <c r="BX19" i="25"/>
  <c r="CV24" i="25"/>
  <c r="BX24" i="25"/>
  <c r="BX28" i="25"/>
  <c r="CV28" i="25"/>
  <c r="CX28" i="25" s="1"/>
  <c r="CV54" i="25"/>
  <c r="BX54" i="25"/>
  <c r="CV58" i="25"/>
  <c r="BX58" i="25"/>
  <c r="CV66" i="25"/>
  <c r="BX66" i="25"/>
  <c r="BX82" i="25"/>
  <c r="CV82" i="25"/>
  <c r="CX82" i="25" s="1"/>
  <c r="BX87" i="25"/>
  <c r="CV87" i="25"/>
  <c r="BX92" i="25"/>
  <c r="CV92" i="25"/>
  <c r="BX97" i="25"/>
  <c r="CV97" i="25"/>
  <c r="BX101" i="25"/>
  <c r="CV101" i="25"/>
  <c r="BX106" i="25"/>
  <c r="CV106" i="25"/>
  <c r="CV121" i="25"/>
  <c r="BX121" i="25"/>
  <c r="BX126" i="25"/>
  <c r="CV126" i="25"/>
  <c r="BX130" i="25"/>
  <c r="CV130" i="25"/>
  <c r="BX134" i="25"/>
  <c r="CV134" i="25"/>
  <c r="CV6" i="25"/>
  <c r="BX6" i="25"/>
  <c r="CV14" i="25"/>
  <c r="CX14" i="25" s="1"/>
  <c r="BX14" i="25"/>
  <c r="BX57" i="25"/>
  <c r="CV57" i="25"/>
  <c r="CV76" i="25"/>
  <c r="BX76" i="25"/>
  <c r="BX96" i="25"/>
  <c r="CV96" i="25"/>
  <c r="CV110" i="25"/>
  <c r="BX110" i="25"/>
  <c r="BX8" i="25"/>
  <c r="CV8" i="25"/>
  <c r="BX12" i="25"/>
  <c r="CV12" i="25"/>
  <c r="BX16" i="25"/>
  <c r="BX15" i="25" s="1"/>
  <c r="CV16" i="25"/>
  <c r="CV15" i="25" s="1"/>
  <c r="CV25" i="25"/>
  <c r="CX25" i="25" s="1"/>
  <c r="BX25" i="25"/>
  <c r="BX49" i="25"/>
  <c r="CV49" i="25"/>
  <c r="CV55" i="25"/>
  <c r="BX55" i="25"/>
  <c r="BX61" i="25"/>
  <c r="CV61" i="25"/>
  <c r="CV67" i="25"/>
  <c r="CX67" i="25" s="1"/>
  <c r="BX67" i="25"/>
  <c r="CV88" i="25"/>
  <c r="BX88" i="25"/>
  <c r="CV98" i="25"/>
  <c r="BX98" i="25"/>
  <c r="CV102" i="25"/>
  <c r="BX102" i="25"/>
  <c r="BX107" i="25"/>
  <c r="CV107" i="25"/>
  <c r="CX107" i="25" s="1"/>
  <c r="CV122" i="25"/>
  <c r="BX122" i="25"/>
  <c r="CV127" i="25"/>
  <c r="BX127" i="25"/>
  <c r="CV131" i="25"/>
  <c r="BX131" i="25"/>
  <c r="CV135" i="25"/>
  <c r="CX135" i="25" s="1"/>
  <c r="BX135" i="25"/>
  <c r="AZ29" i="25"/>
  <c r="AZ21" i="25"/>
  <c r="AZ23" i="25"/>
  <c r="AZ111" i="25"/>
  <c r="AZ125" i="25"/>
  <c r="AZ104" i="25"/>
  <c r="AT26" i="25"/>
  <c r="AZ27" i="25"/>
  <c r="AZ15" i="25"/>
  <c r="AZ10" i="25"/>
  <c r="AT18" i="25"/>
  <c r="AZ20" i="25"/>
  <c r="AJ139" i="26"/>
  <c r="AP139" i="26"/>
  <c r="AD139" i="26"/>
  <c r="BA139" i="26"/>
  <c r="BB113" i="26"/>
  <c r="AX113" i="26"/>
  <c r="AV112" i="26"/>
  <c r="AR112" i="26"/>
  <c r="BB114" i="26"/>
  <c r="AX114" i="26"/>
  <c r="AQ137" i="26"/>
  <c r="AK137" i="26"/>
  <c r="AW112" i="26"/>
  <c r="BB109" i="26"/>
  <c r="AX109" i="26"/>
  <c r="AT125" i="25"/>
  <c r="AT29" i="25"/>
  <c r="AT15" i="25"/>
  <c r="AT23" i="25"/>
  <c r="AT10" i="25"/>
  <c r="AT104" i="25"/>
  <c r="CV29" i="25" l="1"/>
  <c r="CX31" i="25"/>
  <c r="CW30" i="25"/>
  <c r="CW29" i="25"/>
  <c r="BA23" i="25"/>
  <c r="BA8" i="25"/>
  <c r="BA24" i="25"/>
  <c r="BY30" i="25"/>
  <c r="AU27" i="25"/>
  <c r="AU26" i="25"/>
  <c r="AU24" i="25"/>
  <c r="AU23" i="25"/>
  <c r="AU8" i="25"/>
  <c r="BA29" i="25"/>
  <c r="BA30" i="25"/>
  <c r="AU30" i="25"/>
  <c r="AU29" i="25"/>
  <c r="BA27" i="25"/>
  <c r="CV104" i="25"/>
  <c r="BX27" i="25"/>
  <c r="BX26" i="25" s="1"/>
  <c r="CV27" i="25"/>
  <c r="CV26" i="25" s="1"/>
  <c r="CV35" i="25"/>
  <c r="CW35" i="25" s="1"/>
  <c r="BX29" i="25"/>
  <c r="BX35" i="25" s="1"/>
  <c r="BY35" i="25" s="1"/>
  <c r="BX23" i="25"/>
  <c r="CV20" i="25"/>
  <c r="BX20" i="25"/>
  <c r="BX18" i="25" s="1"/>
  <c r="BX21" i="25"/>
  <c r="CV21" i="25"/>
  <c r="CX21" i="25" s="1"/>
  <c r="BX10" i="25"/>
  <c r="BX111" i="25"/>
  <c r="CV111" i="25"/>
  <c r="BX125" i="25"/>
  <c r="CV23" i="25"/>
  <c r="CV10" i="25"/>
  <c r="CV125" i="25"/>
  <c r="AZ18" i="25"/>
  <c r="AZ33" i="25" s="1"/>
  <c r="AZ26" i="25"/>
  <c r="BA26" i="25" s="1"/>
  <c r="AZ35" i="25"/>
  <c r="BA35" i="25" s="1"/>
  <c r="AT35" i="25"/>
  <c r="AU35" i="25" s="1"/>
  <c r="AT33" i="25"/>
  <c r="AU33" i="25" s="1"/>
  <c r="AV137" i="26"/>
  <c r="AR137" i="26"/>
  <c r="AW137" i="26"/>
  <c r="AX112" i="26"/>
  <c r="BB112" i="26"/>
  <c r="AQ139" i="26"/>
  <c r="AK139" i="26"/>
  <c r="AT4" i="25"/>
  <c r="AU5" i="25" s="1"/>
  <c r="AT34" i="25"/>
  <c r="AU34" i="25" s="1"/>
  <c r="AT22" i="25"/>
  <c r="AJ136" i="25"/>
  <c r="AJ135" i="25"/>
  <c r="AJ108" i="25"/>
  <c r="AJ107" i="25"/>
  <c r="AJ92" i="25"/>
  <c r="AQ92" i="25" s="1"/>
  <c r="AJ82" i="25"/>
  <c r="AJ67" i="25"/>
  <c r="AJ32" i="25"/>
  <c r="AQ32" i="25" s="1"/>
  <c r="AV32" i="25" s="1"/>
  <c r="AJ31" i="25"/>
  <c r="AJ28" i="25"/>
  <c r="AJ25" i="25"/>
  <c r="AJ21" i="25"/>
  <c r="AQ21" i="25" s="1"/>
  <c r="AV21" i="25" s="1"/>
  <c r="AJ20" i="25"/>
  <c r="AJ17" i="25"/>
  <c r="AJ14" i="25"/>
  <c r="AJ9" i="25"/>
  <c r="BY29" i="25" l="1"/>
  <c r="CW8" i="25"/>
  <c r="CW24" i="25"/>
  <c r="CW23" i="25"/>
  <c r="AU138" i="25"/>
  <c r="AU132" i="25"/>
  <c r="AU128" i="25"/>
  <c r="AU111" i="25"/>
  <c r="AU105" i="25"/>
  <c r="AU100" i="25"/>
  <c r="AU96" i="25"/>
  <c r="AU91" i="25"/>
  <c r="AU87" i="25"/>
  <c r="AU61" i="25"/>
  <c r="AU57" i="25"/>
  <c r="AU49" i="25"/>
  <c r="AU131" i="25"/>
  <c r="AU127" i="25"/>
  <c r="AU123" i="25"/>
  <c r="AU119" i="25"/>
  <c r="AU110" i="25"/>
  <c r="AU104" i="25"/>
  <c r="AU99" i="25"/>
  <c r="AU90" i="25"/>
  <c r="AU64" i="25"/>
  <c r="AU56" i="25"/>
  <c r="AU52" i="25"/>
  <c r="AU134" i="25"/>
  <c r="AU130" i="25"/>
  <c r="AU126" i="25"/>
  <c r="AU122" i="25"/>
  <c r="AU118" i="25"/>
  <c r="AU102" i="25"/>
  <c r="AU98" i="25"/>
  <c r="AU94" i="25"/>
  <c r="AU89" i="25"/>
  <c r="AU85" i="25"/>
  <c r="AU76" i="25"/>
  <c r="AU55" i="25"/>
  <c r="AU129" i="25"/>
  <c r="AU58" i="25"/>
  <c r="AU18" i="25"/>
  <c r="AU12" i="25"/>
  <c r="AU7" i="25"/>
  <c r="AU125" i="25"/>
  <c r="AU106" i="25"/>
  <c r="AU88" i="25"/>
  <c r="AU54" i="25"/>
  <c r="AU16" i="25"/>
  <c r="AU11" i="25"/>
  <c r="AU6" i="25"/>
  <c r="AU121" i="25"/>
  <c r="AU101" i="25"/>
  <c r="AU84" i="25"/>
  <c r="AU66" i="25"/>
  <c r="AU50" i="25"/>
  <c r="AU22" i="25"/>
  <c r="AU10" i="25"/>
  <c r="AU97" i="25"/>
  <c r="AU62" i="25"/>
  <c r="AU19" i="25"/>
  <c r="AU4" i="25"/>
  <c r="AU15" i="25"/>
  <c r="AU133" i="25"/>
  <c r="AU13" i="25"/>
  <c r="BX34" i="25"/>
  <c r="BY34" i="25" s="1"/>
  <c r="BY27" i="25"/>
  <c r="BY26" i="25"/>
  <c r="CV18" i="25"/>
  <c r="CX20" i="25"/>
  <c r="BY8" i="25"/>
  <c r="BY24" i="25"/>
  <c r="BY23" i="25"/>
  <c r="CW26" i="25"/>
  <c r="CW27" i="25"/>
  <c r="AZ4" i="25"/>
  <c r="BA5" i="25" s="1"/>
  <c r="BA33" i="25"/>
  <c r="BG92" i="25"/>
  <c r="BN92" i="25" s="1"/>
  <c r="BU92" i="25" s="1"/>
  <c r="AV92" i="25"/>
  <c r="CV34" i="25"/>
  <c r="CW34" i="25" s="1"/>
  <c r="CV22" i="25"/>
  <c r="BX22" i="25"/>
  <c r="BX33" i="25"/>
  <c r="BY33" i="25" s="1"/>
  <c r="BX4" i="25"/>
  <c r="BY5" i="25" s="1"/>
  <c r="AZ34" i="25"/>
  <c r="BA34" i="25" s="1"/>
  <c r="AZ22" i="25"/>
  <c r="BG21" i="25"/>
  <c r="AW21" i="25"/>
  <c r="BB21" i="25" s="1"/>
  <c r="AQ135" i="25"/>
  <c r="AQ136" i="25"/>
  <c r="AQ108" i="25"/>
  <c r="AQ107" i="25"/>
  <c r="AV107" i="25" s="1"/>
  <c r="AQ82" i="25"/>
  <c r="AV82" i="25" s="1"/>
  <c r="AQ67" i="25"/>
  <c r="AV67" i="25" s="1"/>
  <c r="AQ25" i="25"/>
  <c r="AV25" i="25" s="1"/>
  <c r="AQ28" i="25"/>
  <c r="AV28" i="25" s="1"/>
  <c r="AQ31" i="25"/>
  <c r="AV31" i="25" s="1"/>
  <c r="AQ17" i="25"/>
  <c r="AV17" i="25" s="1"/>
  <c r="AQ9" i="25"/>
  <c r="AQ14" i="25"/>
  <c r="AV14" i="25" s="1"/>
  <c r="AQ20" i="25"/>
  <c r="AV20" i="25" s="1"/>
  <c r="AW139" i="26"/>
  <c r="AW142" i="26" s="1"/>
  <c r="AX142" i="26" s="1"/>
  <c r="AX137" i="26"/>
  <c r="BB137" i="26"/>
  <c r="AQ140" i="26"/>
  <c r="AR139" i="26"/>
  <c r="AV139" i="26"/>
  <c r="AW92" i="25"/>
  <c r="BB92" i="25" s="1"/>
  <c r="AT36" i="25"/>
  <c r="AU36" i="25" s="1"/>
  <c r="BY134" i="25" l="1"/>
  <c r="BY130" i="25"/>
  <c r="BY126" i="25"/>
  <c r="BY122" i="25"/>
  <c r="BY118" i="25"/>
  <c r="BY102" i="25"/>
  <c r="BY98" i="25"/>
  <c r="BY94" i="25"/>
  <c r="BY89" i="25"/>
  <c r="BY85" i="25"/>
  <c r="BY76" i="25"/>
  <c r="BY55" i="25"/>
  <c r="BY22" i="25"/>
  <c r="BY15" i="25"/>
  <c r="BY10" i="25"/>
  <c r="BY133" i="25"/>
  <c r="BY129" i="25"/>
  <c r="BY125" i="25"/>
  <c r="BY121" i="25"/>
  <c r="BY106" i="25"/>
  <c r="BY101" i="25"/>
  <c r="BY97" i="25"/>
  <c r="BY88" i="25"/>
  <c r="BY84" i="25"/>
  <c r="BY66" i="25"/>
  <c r="BY62" i="25"/>
  <c r="BY58" i="25"/>
  <c r="BY54" i="25"/>
  <c r="BY50" i="25"/>
  <c r="BY19" i="25"/>
  <c r="BY13" i="25"/>
  <c r="BY4" i="25"/>
  <c r="BY138" i="25"/>
  <c r="BY132" i="25"/>
  <c r="BY128" i="25"/>
  <c r="BY111" i="25"/>
  <c r="BY105" i="25"/>
  <c r="BY100" i="25"/>
  <c r="BY96" i="25"/>
  <c r="BY91" i="25"/>
  <c r="BY87" i="25"/>
  <c r="BY61" i="25"/>
  <c r="BY57" i="25"/>
  <c r="BY49" i="25"/>
  <c r="BY18" i="25"/>
  <c r="BY12" i="25"/>
  <c r="BY7" i="25"/>
  <c r="BY119" i="25"/>
  <c r="BY99" i="25"/>
  <c r="BY64" i="25"/>
  <c r="BY6" i="25"/>
  <c r="BY131" i="25"/>
  <c r="BY127" i="25"/>
  <c r="BY110" i="25"/>
  <c r="BY90" i="25"/>
  <c r="BY56" i="25"/>
  <c r="BY16" i="25"/>
  <c r="BY123" i="25"/>
  <c r="BY52" i="25"/>
  <c r="BY104" i="25"/>
  <c r="BY11" i="25"/>
  <c r="CV33" i="25"/>
  <c r="CW33" i="25" s="1"/>
  <c r="CV4" i="25"/>
  <c r="BA131" i="25"/>
  <c r="BA127" i="25"/>
  <c r="BA123" i="25"/>
  <c r="BA119" i="25"/>
  <c r="BA110" i="25"/>
  <c r="BA104" i="25"/>
  <c r="BA99" i="25"/>
  <c r="BA90" i="25"/>
  <c r="BA64" i="25"/>
  <c r="BA56" i="25"/>
  <c r="BA52" i="25"/>
  <c r="BA16" i="25"/>
  <c r="BA11" i="25"/>
  <c r="BA6" i="25"/>
  <c r="BA134" i="25"/>
  <c r="BA130" i="25"/>
  <c r="BA126" i="25"/>
  <c r="BA122" i="25"/>
  <c r="BA118" i="25"/>
  <c r="BA102" i="25"/>
  <c r="BA98" i="25"/>
  <c r="BA94" i="25"/>
  <c r="BA89" i="25"/>
  <c r="BA85" i="25"/>
  <c r="BA76" i="25"/>
  <c r="BA55" i="25"/>
  <c r="BA22" i="25"/>
  <c r="BA15" i="25"/>
  <c r="BA10" i="25"/>
  <c r="BA133" i="25"/>
  <c r="BA129" i="25"/>
  <c r="BA125" i="25"/>
  <c r="BA121" i="25"/>
  <c r="BA106" i="25"/>
  <c r="BA101" i="25"/>
  <c r="BA97" i="25"/>
  <c r="BA88" i="25"/>
  <c r="BA84" i="25"/>
  <c r="BA66" i="25"/>
  <c r="BA62" i="25"/>
  <c r="BA58" i="25"/>
  <c r="BA54" i="25"/>
  <c r="BA50" i="25"/>
  <c r="BA19" i="25"/>
  <c r="BA13" i="25"/>
  <c r="BA4" i="25"/>
  <c r="BA105" i="25"/>
  <c r="BA87" i="25"/>
  <c r="BA12" i="25"/>
  <c r="BA138" i="25"/>
  <c r="BA100" i="25"/>
  <c r="BA49" i="25"/>
  <c r="BA7" i="25"/>
  <c r="BA132" i="25"/>
  <c r="BA96" i="25"/>
  <c r="BA61" i="25"/>
  <c r="BA111" i="25"/>
  <c r="BA91" i="25"/>
  <c r="BA18" i="25"/>
  <c r="BA57" i="25"/>
  <c r="BA128" i="25"/>
  <c r="BG136" i="25"/>
  <c r="AV136" i="25"/>
  <c r="BG135" i="25"/>
  <c r="AV135" i="25"/>
  <c r="BZ92" i="25"/>
  <c r="CE92" i="25"/>
  <c r="CL92" i="25" s="1"/>
  <c r="CS92" i="25" s="1"/>
  <c r="CX92" i="25" s="1"/>
  <c r="BG9" i="25"/>
  <c r="AV9" i="25"/>
  <c r="BG108" i="25"/>
  <c r="BN108" i="25" s="1"/>
  <c r="BU108" i="25" s="1"/>
  <c r="BZ108" i="25" s="1"/>
  <c r="AV108" i="25"/>
  <c r="BX36" i="25"/>
  <c r="BY36" i="25" s="1"/>
  <c r="BN136" i="25"/>
  <c r="BU136" i="25" s="1"/>
  <c r="BZ136" i="25" s="1"/>
  <c r="BN135" i="25"/>
  <c r="BU135" i="25" s="1"/>
  <c r="BZ135" i="25" s="1"/>
  <c r="BN9" i="25"/>
  <c r="BU9" i="25" s="1"/>
  <c r="BZ9" i="25" s="1"/>
  <c r="BN21" i="25"/>
  <c r="BU21" i="25" s="1"/>
  <c r="BZ21" i="25" s="1"/>
  <c r="AZ36" i="25"/>
  <c r="BA36" i="25" s="1"/>
  <c r="BG107" i="25"/>
  <c r="AW107" i="25"/>
  <c r="BB107" i="25" s="1"/>
  <c r="BG82" i="25"/>
  <c r="AW82" i="25"/>
  <c r="BB82" i="25" s="1"/>
  <c r="BG67" i="25"/>
  <c r="AW67" i="25"/>
  <c r="BB67" i="25" s="1"/>
  <c r="AO141" i="25"/>
  <c r="BG28" i="25"/>
  <c r="AW28" i="25"/>
  <c r="BB28" i="25" s="1"/>
  <c r="BG31" i="25"/>
  <c r="AW31" i="25"/>
  <c r="BB31" i="25" s="1"/>
  <c r="BG25" i="25"/>
  <c r="AW25" i="25"/>
  <c r="BB25" i="25" s="1"/>
  <c r="BG20" i="25"/>
  <c r="AW20" i="25"/>
  <c r="BB20" i="25" s="1"/>
  <c r="BG14" i="25"/>
  <c r="AW14" i="25"/>
  <c r="BB14" i="25" s="1"/>
  <c r="BG17" i="25"/>
  <c r="AW17" i="25"/>
  <c r="BB17" i="25" s="1"/>
  <c r="AX139" i="26"/>
  <c r="BB139" i="26"/>
  <c r="AN141" i="25"/>
  <c r="AN142" i="25"/>
  <c r="CV36" i="25" l="1"/>
  <c r="CW5" i="25"/>
  <c r="CW133" i="25"/>
  <c r="CW129" i="25"/>
  <c r="CW125" i="25"/>
  <c r="CW121" i="25"/>
  <c r="CW106" i="25"/>
  <c r="CW101" i="25"/>
  <c r="CW97" i="25"/>
  <c r="CW88" i="25"/>
  <c r="CW84" i="25"/>
  <c r="CW66" i="25"/>
  <c r="CW62" i="25"/>
  <c r="CW58" i="25"/>
  <c r="CW54" i="25"/>
  <c r="CW50" i="25"/>
  <c r="CW19" i="25"/>
  <c r="CW13" i="25"/>
  <c r="CW4" i="25"/>
  <c r="CW138" i="25"/>
  <c r="CW132" i="25"/>
  <c r="CW128" i="25"/>
  <c r="CW111" i="25"/>
  <c r="CW105" i="25"/>
  <c r="CW100" i="25"/>
  <c r="CW96" i="25"/>
  <c r="CW91" i="25"/>
  <c r="CW87" i="25"/>
  <c r="CW61" i="25"/>
  <c r="CW57" i="25"/>
  <c r="CW49" i="25"/>
  <c r="CW36" i="25"/>
  <c r="CW18" i="25"/>
  <c r="CW12" i="25"/>
  <c r="CW7" i="25"/>
  <c r="CW131" i="25"/>
  <c r="CW127" i="25"/>
  <c r="CW123" i="25"/>
  <c r="CW119" i="25"/>
  <c r="CW110" i="25"/>
  <c r="CW126" i="25"/>
  <c r="CW98" i="25"/>
  <c r="CW89" i="25"/>
  <c r="CW55" i="25"/>
  <c r="CW15" i="25"/>
  <c r="CW118" i="25"/>
  <c r="CW94" i="25"/>
  <c r="CW56" i="25"/>
  <c r="CW122" i="25"/>
  <c r="CW104" i="25"/>
  <c r="CW52" i="25"/>
  <c r="CW11" i="25"/>
  <c r="CW102" i="25"/>
  <c r="CW76" i="25"/>
  <c r="CW22" i="25"/>
  <c r="CW130" i="25"/>
  <c r="CW90" i="25"/>
  <c r="CW64" i="25"/>
  <c r="CW16" i="25"/>
  <c r="CW134" i="25"/>
  <c r="CW85" i="25"/>
  <c r="CW10" i="25"/>
  <c r="CW99" i="25"/>
  <c r="CW6" i="25"/>
  <c r="BN107" i="25"/>
  <c r="BU107" i="25" s="1"/>
  <c r="BZ107" i="25" s="1"/>
  <c r="BN82" i="25"/>
  <c r="BU82" i="25" s="1"/>
  <c r="BZ82" i="25" s="1"/>
  <c r="BN67" i="25"/>
  <c r="BU67" i="25" s="1"/>
  <c r="BZ67" i="25" s="1"/>
  <c r="BN31" i="25"/>
  <c r="BU31" i="25" s="1"/>
  <c r="BZ31" i="25" s="1"/>
  <c r="BN25" i="25"/>
  <c r="BU25" i="25" s="1"/>
  <c r="BZ25" i="25" s="1"/>
  <c r="BN28" i="25"/>
  <c r="BU28" i="25" s="1"/>
  <c r="BZ28" i="25" s="1"/>
  <c r="BN14" i="25"/>
  <c r="BU14" i="25" s="1"/>
  <c r="BZ14" i="25" s="1"/>
  <c r="BN20" i="25"/>
  <c r="BU20" i="25" s="1"/>
  <c r="BZ20" i="25" s="1"/>
  <c r="BN17" i="25"/>
  <c r="BU17" i="25" s="1"/>
  <c r="BZ17" i="25" s="1"/>
  <c r="AH141" i="25" l="1"/>
  <c r="AG142" i="25"/>
  <c r="AG141" i="25"/>
  <c r="AC103" i="25"/>
  <c r="AJ103" i="25" l="1"/>
  <c r="F78" i="20"/>
  <c r="B78" i="20"/>
  <c r="K78" i="20" l="1"/>
  <c r="D78" i="20"/>
  <c r="AQ103" i="25"/>
  <c r="AF139" i="25"/>
  <c r="B23" i="20"/>
  <c r="F23" i="20"/>
  <c r="K23" i="20" l="1"/>
  <c r="D23" i="20"/>
  <c r="AP139" i="25"/>
  <c r="AG139" i="25"/>
  <c r="AI139" i="25"/>
  <c r="BG103" i="25"/>
  <c r="BN103" i="25" s="1"/>
  <c r="BU103" i="25" s="1"/>
  <c r="BZ103" i="25" s="1"/>
  <c r="AV103" i="25"/>
  <c r="Z141" i="25"/>
  <c r="D138" i="20"/>
  <c r="CE103" i="25" l="1"/>
  <c r="Z142" i="25"/>
  <c r="CL103" i="25" l="1"/>
  <c r="CS103" i="25" s="1"/>
  <c r="CX103" i="25" s="1"/>
  <c r="AT44" i="25"/>
  <c r="AU44" i="25" s="1"/>
  <c r="AT60" i="25"/>
  <c r="AU60" i="25" s="1"/>
  <c r="AT74" i="25"/>
  <c r="AU74" i="25" s="1"/>
  <c r="AT42" i="25"/>
  <c r="AU42" i="25" s="1"/>
  <c r="AT46" i="25"/>
  <c r="AU46" i="25" s="1"/>
  <c r="AT53" i="25"/>
  <c r="AU53" i="25" s="1"/>
  <c r="AT65" i="25"/>
  <c r="AU65" i="25" s="1"/>
  <c r="AT72" i="25"/>
  <c r="AU72" i="25" s="1"/>
  <c r="AT77" i="25"/>
  <c r="AU77" i="25" s="1"/>
  <c r="AT81" i="25"/>
  <c r="AU81" i="25" s="1"/>
  <c r="AT120" i="25"/>
  <c r="AU120" i="25" s="1"/>
  <c r="AT40" i="25"/>
  <c r="AU40" i="25" s="1"/>
  <c r="AT79" i="25"/>
  <c r="AU79" i="25" s="1"/>
  <c r="AT43" i="25"/>
  <c r="AU43" i="25" s="1"/>
  <c r="AT47" i="25"/>
  <c r="AU47" i="25" s="1"/>
  <c r="AT59" i="25"/>
  <c r="AU59" i="25" s="1"/>
  <c r="AT69" i="25"/>
  <c r="AU69" i="25" s="1"/>
  <c r="AT73" i="25"/>
  <c r="AU73" i="25" s="1"/>
  <c r="AT78" i="25"/>
  <c r="AU78" i="25" s="1"/>
  <c r="AT86" i="25"/>
  <c r="AU86" i="25" s="1"/>
  <c r="AT138" i="25"/>
  <c r="AT48" i="25"/>
  <c r="AU48" i="25" s="1"/>
  <c r="AT95" i="25"/>
  <c r="AU95" i="25" s="1"/>
  <c r="AT41" i="25"/>
  <c r="AU41" i="25" s="1"/>
  <c r="AT45" i="25"/>
  <c r="AU45" i="25" s="1"/>
  <c r="AT51" i="25"/>
  <c r="AU51" i="25" s="1"/>
  <c r="AT63" i="25"/>
  <c r="AU63" i="25" s="1"/>
  <c r="AT71" i="25"/>
  <c r="AU71" i="25" s="1"/>
  <c r="AT75" i="25"/>
  <c r="AU75" i="25" s="1"/>
  <c r="AT80" i="25"/>
  <c r="AU80" i="25" s="1"/>
  <c r="AT117" i="25"/>
  <c r="AU117" i="25" s="1"/>
  <c r="AT70" i="25"/>
  <c r="AZ70" i="25" l="1"/>
  <c r="BA70" i="25" s="1"/>
  <c r="AU70" i="25"/>
  <c r="AZ75" i="25"/>
  <c r="BA75" i="25" s="1"/>
  <c r="AZ80" i="25"/>
  <c r="BA80" i="25" s="1"/>
  <c r="AZ71" i="25"/>
  <c r="BA71" i="25" s="1"/>
  <c r="AZ41" i="25"/>
  <c r="BA41" i="25" s="1"/>
  <c r="AZ48" i="25"/>
  <c r="BA48" i="25" s="1"/>
  <c r="AZ51" i="25"/>
  <c r="BA51" i="25" s="1"/>
  <c r="AZ86" i="25"/>
  <c r="BA86" i="25" s="1"/>
  <c r="AT83" i="25"/>
  <c r="AU83" i="25" s="1"/>
  <c r="AZ73" i="25"/>
  <c r="BA73" i="25" s="1"/>
  <c r="AZ59" i="25"/>
  <c r="BA59" i="25" s="1"/>
  <c r="AZ43" i="25"/>
  <c r="BA43" i="25" s="1"/>
  <c r="AZ40" i="25"/>
  <c r="BA40" i="25" s="1"/>
  <c r="AT39" i="25"/>
  <c r="AU39" i="25" s="1"/>
  <c r="AZ81" i="25"/>
  <c r="BA81" i="25" s="1"/>
  <c r="AZ72" i="25"/>
  <c r="BA72" i="25" s="1"/>
  <c r="AZ53" i="25"/>
  <c r="BA53" i="25" s="1"/>
  <c r="AZ42" i="25"/>
  <c r="BA42" i="25" s="1"/>
  <c r="AZ60" i="25"/>
  <c r="BA60" i="25" s="1"/>
  <c r="AZ117" i="25"/>
  <c r="BA117" i="25" s="1"/>
  <c r="AT116" i="25"/>
  <c r="AU116" i="25" s="1"/>
  <c r="AZ63" i="25"/>
  <c r="BA63" i="25" s="1"/>
  <c r="AZ45" i="25"/>
  <c r="BA45" i="25" s="1"/>
  <c r="AZ95" i="25"/>
  <c r="BA95" i="25" s="1"/>
  <c r="AT93" i="25"/>
  <c r="AU93" i="25" s="1"/>
  <c r="AZ138" i="25"/>
  <c r="AZ78" i="25"/>
  <c r="BA78" i="25" s="1"/>
  <c r="AZ69" i="25"/>
  <c r="BA69" i="25" s="1"/>
  <c r="AZ47" i="25"/>
  <c r="BA47" i="25" s="1"/>
  <c r="AZ79" i="25"/>
  <c r="BA79" i="25" s="1"/>
  <c r="AZ120" i="25"/>
  <c r="BA120" i="25" s="1"/>
  <c r="AZ77" i="25"/>
  <c r="BA77" i="25" s="1"/>
  <c r="AZ65" i="25"/>
  <c r="BA65" i="25" s="1"/>
  <c r="AZ46" i="25"/>
  <c r="BA46" i="25" s="1"/>
  <c r="AZ74" i="25"/>
  <c r="BA74" i="25" s="1"/>
  <c r="AZ44" i="25"/>
  <c r="BA44" i="25" s="1"/>
  <c r="AT68" i="25"/>
  <c r="AU68" i="25" s="1"/>
  <c r="F62" i="20"/>
  <c r="B62" i="20"/>
  <c r="CV70" i="25" l="1"/>
  <c r="CW70" i="25" s="1"/>
  <c r="BX70" i="25"/>
  <c r="BY70" i="25" s="1"/>
  <c r="K62" i="20"/>
  <c r="D62" i="20"/>
  <c r="CV95" i="25"/>
  <c r="BX95" i="25"/>
  <c r="CV63" i="25"/>
  <c r="CW63" i="25" s="1"/>
  <c r="BX63" i="25"/>
  <c r="BY63" i="25" s="1"/>
  <c r="BX40" i="25"/>
  <c r="BY40" i="25" s="1"/>
  <c r="CV40" i="25"/>
  <c r="CW40" i="25" s="1"/>
  <c r="CV59" i="25"/>
  <c r="CW59" i="25" s="1"/>
  <c r="BX59" i="25"/>
  <c r="BY59" i="25" s="1"/>
  <c r="BX44" i="25"/>
  <c r="BY44" i="25" s="1"/>
  <c r="CV44" i="25"/>
  <c r="CW44" i="25" s="1"/>
  <c r="CV46" i="25"/>
  <c r="CW46" i="25" s="1"/>
  <c r="BX46" i="25"/>
  <c r="BY46" i="25" s="1"/>
  <c r="BX77" i="25"/>
  <c r="BY77" i="25" s="1"/>
  <c r="CV77" i="25"/>
  <c r="CW77" i="25" s="1"/>
  <c r="CV79" i="25"/>
  <c r="CW79" i="25" s="1"/>
  <c r="BX79" i="25"/>
  <c r="BY79" i="25" s="1"/>
  <c r="BX69" i="25"/>
  <c r="BY69" i="25" s="1"/>
  <c r="CV69" i="25"/>
  <c r="CW69" i="25" s="1"/>
  <c r="BX138" i="25"/>
  <c r="CV138" i="25"/>
  <c r="BX60" i="25"/>
  <c r="BY60" i="25" s="1"/>
  <c r="CV60" i="25"/>
  <c r="CW60" i="25" s="1"/>
  <c r="BX53" i="25"/>
  <c r="BY53" i="25" s="1"/>
  <c r="CV53" i="25"/>
  <c r="CW53" i="25" s="1"/>
  <c r="BX81" i="25"/>
  <c r="BY81" i="25" s="1"/>
  <c r="CV81" i="25"/>
  <c r="CW81" i="25" s="1"/>
  <c r="BX86" i="25"/>
  <c r="CV86" i="25"/>
  <c r="BX48" i="25"/>
  <c r="BY48" i="25" s="1"/>
  <c r="CV48" i="25"/>
  <c r="CW48" i="25" s="1"/>
  <c r="CV71" i="25"/>
  <c r="CW71" i="25" s="1"/>
  <c r="BX71" i="25"/>
  <c r="BY71" i="25" s="1"/>
  <c r="CV75" i="25"/>
  <c r="CW75" i="25" s="1"/>
  <c r="BX75" i="25"/>
  <c r="BY75" i="25" s="1"/>
  <c r="BX45" i="25"/>
  <c r="BY45" i="25" s="1"/>
  <c r="CV45" i="25"/>
  <c r="CW45" i="25" s="1"/>
  <c r="CV43" i="25"/>
  <c r="CW43" i="25" s="1"/>
  <c r="BX43" i="25"/>
  <c r="BY43" i="25" s="1"/>
  <c r="BX73" i="25"/>
  <c r="BY73" i="25" s="1"/>
  <c r="CV73" i="25"/>
  <c r="CW73" i="25" s="1"/>
  <c r="BX74" i="25"/>
  <c r="BY74" i="25" s="1"/>
  <c r="CV74" i="25"/>
  <c r="CW74" i="25" s="1"/>
  <c r="BX65" i="25"/>
  <c r="BY65" i="25" s="1"/>
  <c r="CV65" i="25"/>
  <c r="CW65" i="25" s="1"/>
  <c r="BX120" i="25"/>
  <c r="BY120" i="25" s="1"/>
  <c r="CV120" i="25"/>
  <c r="CW120" i="25" s="1"/>
  <c r="CV47" i="25"/>
  <c r="CW47" i="25" s="1"/>
  <c r="BX47" i="25"/>
  <c r="BY47" i="25" s="1"/>
  <c r="BX78" i="25"/>
  <c r="BY78" i="25" s="1"/>
  <c r="CV78" i="25"/>
  <c r="CW78" i="25" s="1"/>
  <c r="CV117" i="25"/>
  <c r="BX117" i="25"/>
  <c r="CV42" i="25"/>
  <c r="CW42" i="25" s="1"/>
  <c r="BX42" i="25"/>
  <c r="BY42" i="25" s="1"/>
  <c r="CV72" i="25"/>
  <c r="CW72" i="25" s="1"/>
  <c r="BX72" i="25"/>
  <c r="BY72" i="25" s="1"/>
  <c r="CV51" i="25"/>
  <c r="CW51" i="25" s="1"/>
  <c r="BX51" i="25"/>
  <c r="BY51" i="25" s="1"/>
  <c r="BX41" i="25"/>
  <c r="BY41" i="25" s="1"/>
  <c r="CV41" i="25"/>
  <c r="CV80" i="25"/>
  <c r="CW80" i="25" s="1"/>
  <c r="BX80" i="25"/>
  <c r="BY80" i="25" s="1"/>
  <c r="AZ68" i="25"/>
  <c r="BA68" i="25" s="1"/>
  <c r="AZ93" i="25"/>
  <c r="BA93" i="25" s="1"/>
  <c r="AZ39" i="25"/>
  <c r="BA39" i="25" s="1"/>
  <c r="AZ116" i="25"/>
  <c r="BA116" i="25" s="1"/>
  <c r="AZ83" i="25"/>
  <c r="BA83" i="25" s="1"/>
  <c r="AT38" i="25"/>
  <c r="AU38" i="25" s="1"/>
  <c r="BX116" i="25" l="1"/>
  <c r="BY116" i="25" s="1"/>
  <c r="BY117" i="25"/>
  <c r="CV116" i="25"/>
  <c r="CW116" i="25" s="1"/>
  <c r="CW117" i="25"/>
  <c r="CV93" i="25"/>
  <c r="CW93" i="25" s="1"/>
  <c r="CW95" i="25"/>
  <c r="BX93" i="25"/>
  <c r="BY93" i="25" s="1"/>
  <c r="BY95" i="25"/>
  <c r="CV83" i="25"/>
  <c r="CW83" i="25" s="1"/>
  <c r="CW86" i="25"/>
  <c r="BX83" i="25"/>
  <c r="BY83" i="25" s="1"/>
  <c r="BY86" i="25"/>
  <c r="CV39" i="25"/>
  <c r="CW39" i="25" s="1"/>
  <c r="CW41" i="25"/>
  <c r="CV68" i="25"/>
  <c r="CW68" i="25" s="1"/>
  <c r="BX68" i="25"/>
  <c r="BY68" i="25" s="1"/>
  <c r="BX39" i="25"/>
  <c r="BY39" i="25" s="1"/>
  <c r="AZ38" i="25"/>
  <c r="BA38" i="25" s="1"/>
  <c r="AT124" i="25"/>
  <c r="AU141" i="25"/>
  <c r="AT113" i="25"/>
  <c r="AU113" i="25" s="1"/>
  <c r="AT114" i="25"/>
  <c r="AU114" i="25" s="1"/>
  <c r="AT109" i="25"/>
  <c r="AU109" i="25" s="1"/>
  <c r="AU124" i="25" l="1"/>
  <c r="AU142" i="25" s="1"/>
  <c r="CV38" i="25"/>
  <c r="CW38" i="25" s="1"/>
  <c r="BX38" i="25"/>
  <c r="AZ113" i="25"/>
  <c r="BA113" i="25" s="1"/>
  <c r="BA141" i="25"/>
  <c r="AZ109" i="25"/>
  <c r="BA109" i="25" s="1"/>
  <c r="AZ124" i="25"/>
  <c r="AZ114" i="25"/>
  <c r="BA114" i="25" s="1"/>
  <c r="AT112" i="25"/>
  <c r="AU112" i="25" s="1"/>
  <c r="V125" i="25"/>
  <c r="V104" i="25"/>
  <c r="V93" i="25"/>
  <c r="V29" i="25"/>
  <c r="V26" i="25"/>
  <c r="V18" i="25"/>
  <c r="V15" i="25"/>
  <c r="CV113" i="25" l="1"/>
  <c r="CW113" i="25" s="1"/>
  <c r="CV114" i="25"/>
  <c r="CW114" i="25" s="1"/>
  <c r="CV109" i="25"/>
  <c r="CV112" i="25" s="1"/>
  <c r="CV124" i="25"/>
  <c r="CW124" i="25" s="1"/>
  <c r="CW142" i="25" s="1"/>
  <c r="BA124" i="25"/>
  <c r="BA142" i="25" s="1"/>
  <c r="BY38" i="25"/>
  <c r="BY141" i="25" s="1"/>
  <c r="W30" i="25"/>
  <c r="W29" i="25"/>
  <c r="BX124" i="25"/>
  <c r="BY124" i="25" s="1"/>
  <c r="BY142" i="25" s="1"/>
  <c r="BX113" i="25"/>
  <c r="BY113" i="25" s="1"/>
  <c r="BX109" i="25"/>
  <c r="BX114" i="25"/>
  <c r="BY114" i="25" s="1"/>
  <c r="AZ112" i="25"/>
  <c r="CW141" i="25"/>
  <c r="AT137" i="25"/>
  <c r="AU137" i="25" s="1"/>
  <c r="V116" i="25"/>
  <c r="V83" i="25"/>
  <c r="V68" i="25"/>
  <c r="V39" i="25"/>
  <c r="V10" i="25"/>
  <c r="V35" i="25"/>
  <c r="W35" i="25" s="1"/>
  <c r="CW109" i="25" l="1"/>
  <c r="BX112" i="25"/>
  <c r="BY109" i="25"/>
  <c r="CV137" i="25"/>
  <c r="CW112" i="25"/>
  <c r="W26" i="25"/>
  <c r="W27" i="25"/>
  <c r="AZ137" i="25"/>
  <c r="BA137" i="25" s="1"/>
  <c r="BA112" i="25"/>
  <c r="W8" i="25"/>
  <c r="W24" i="25"/>
  <c r="AT139" i="25"/>
  <c r="AU139" i="25" s="1"/>
  <c r="V34" i="25"/>
  <c r="W34" i="25" s="1"/>
  <c r="V38" i="25"/>
  <c r="V4" i="25"/>
  <c r="W5" i="25" s="1"/>
  <c r="CV139" i="25" l="1"/>
  <c r="CW139" i="25" s="1"/>
  <c r="CW137" i="25"/>
  <c r="W133" i="25"/>
  <c r="W129" i="25"/>
  <c r="W125" i="25"/>
  <c r="W121" i="25"/>
  <c r="W117" i="25"/>
  <c r="W106" i="25"/>
  <c r="W101" i="25"/>
  <c r="W97" i="25"/>
  <c r="W93" i="25"/>
  <c r="W88" i="25"/>
  <c r="W84" i="25"/>
  <c r="W79" i="25"/>
  <c r="W75" i="25"/>
  <c r="W71" i="25"/>
  <c r="W66" i="25"/>
  <c r="W62" i="25"/>
  <c r="W58" i="25"/>
  <c r="W54" i="25"/>
  <c r="W50" i="25"/>
  <c r="W46" i="25"/>
  <c r="W42" i="25"/>
  <c r="W38" i="25"/>
  <c r="W19" i="25"/>
  <c r="W13" i="25"/>
  <c r="W4" i="25"/>
  <c r="W134" i="25"/>
  <c r="W126" i="25"/>
  <c r="W102" i="25"/>
  <c r="W89" i="25"/>
  <c r="W80" i="25"/>
  <c r="W68" i="25"/>
  <c r="W55" i="25"/>
  <c r="W43" i="25"/>
  <c r="W15" i="25"/>
  <c r="W138" i="25"/>
  <c r="W132" i="25"/>
  <c r="W128" i="25"/>
  <c r="W120" i="25"/>
  <c r="W116" i="25"/>
  <c r="W111" i="25"/>
  <c r="W105" i="25"/>
  <c r="W100" i="25"/>
  <c r="W96" i="25"/>
  <c r="W91" i="25"/>
  <c r="W87" i="25"/>
  <c r="W83" i="25"/>
  <c r="W78" i="25"/>
  <c r="W74" i="25"/>
  <c r="W70" i="25"/>
  <c r="W65" i="25"/>
  <c r="W61" i="25"/>
  <c r="W57" i="25"/>
  <c r="W53" i="25"/>
  <c r="W49" i="25"/>
  <c r="W45" i="25"/>
  <c r="W41" i="25"/>
  <c r="W18" i="25"/>
  <c r="W12" i="25"/>
  <c r="W7" i="25"/>
  <c r="W130" i="25"/>
  <c r="W122" i="25"/>
  <c r="W98" i="25"/>
  <c r="W85" i="25"/>
  <c r="W72" i="25"/>
  <c r="W59" i="25"/>
  <c r="W47" i="25"/>
  <c r="W39" i="25"/>
  <c r="W10" i="25"/>
  <c r="W131" i="25"/>
  <c r="W127" i="25"/>
  <c r="W123" i="25"/>
  <c r="W119" i="25"/>
  <c r="W110" i="25"/>
  <c r="W104" i="25"/>
  <c r="W99" i="25"/>
  <c r="W95" i="25"/>
  <c r="W90" i="25"/>
  <c r="W86" i="25"/>
  <c r="W81" i="25"/>
  <c r="W77" i="25"/>
  <c r="W73" i="25"/>
  <c r="W69" i="25"/>
  <c r="W64" i="25"/>
  <c r="W60" i="25"/>
  <c r="W56" i="25"/>
  <c r="W52" i="25"/>
  <c r="W48" i="25"/>
  <c r="W44" i="25"/>
  <c r="W40" i="25"/>
  <c r="W16" i="25"/>
  <c r="W11" i="25"/>
  <c r="W6" i="25"/>
  <c r="W118" i="25"/>
  <c r="W94" i="25"/>
  <c r="W76" i="25"/>
  <c r="W63" i="25"/>
  <c r="W51" i="25"/>
  <c r="AZ139" i="25"/>
  <c r="BA139" i="25" s="1"/>
  <c r="BX137" i="25"/>
  <c r="BY112" i="25"/>
  <c r="AT141" i="25"/>
  <c r="V124" i="25"/>
  <c r="V140" i="25" s="1"/>
  <c r="H4" i="25"/>
  <c r="I5" i="25" s="1"/>
  <c r="W124" i="25" l="1"/>
  <c r="CV141" i="25"/>
  <c r="BX141" i="25"/>
  <c r="BX139" i="25"/>
  <c r="BY139" i="25" s="1"/>
  <c r="BY137" i="25"/>
  <c r="H36" i="25"/>
  <c r="R36" i="25" s="1"/>
  <c r="R4" i="25"/>
  <c r="I138" i="25"/>
  <c r="I132" i="25"/>
  <c r="I128" i="25"/>
  <c r="I110" i="25"/>
  <c r="I134" i="25"/>
  <c r="I129" i="25"/>
  <c r="I124" i="25"/>
  <c r="I119" i="25"/>
  <c r="I116" i="25"/>
  <c r="I111" i="25"/>
  <c r="I106" i="25"/>
  <c r="I102" i="25"/>
  <c r="I97" i="25"/>
  <c r="I94" i="25"/>
  <c r="I88" i="25"/>
  <c r="I85" i="25"/>
  <c r="I22" i="25"/>
  <c r="I15" i="25"/>
  <c r="I10" i="25"/>
  <c r="I133" i="25"/>
  <c r="I127" i="25"/>
  <c r="I121" i="25"/>
  <c r="I118" i="25"/>
  <c r="I105" i="25"/>
  <c r="I99" i="25"/>
  <c r="I96" i="25"/>
  <c r="I90" i="25"/>
  <c r="I87" i="25"/>
  <c r="I81" i="25"/>
  <c r="I79" i="25"/>
  <c r="I77" i="25"/>
  <c r="I75" i="25"/>
  <c r="I73" i="25"/>
  <c r="I71" i="25"/>
  <c r="I69" i="25"/>
  <c r="I66" i="25"/>
  <c r="I64" i="25"/>
  <c r="I62" i="25"/>
  <c r="I60" i="25"/>
  <c r="I58" i="25"/>
  <c r="I56" i="25"/>
  <c r="I54" i="25"/>
  <c r="I52" i="25"/>
  <c r="I50" i="25"/>
  <c r="I48" i="25"/>
  <c r="I46" i="25"/>
  <c r="I44" i="25"/>
  <c r="I42" i="25"/>
  <c r="I40" i="25"/>
  <c r="I38" i="25"/>
  <c r="I19" i="25"/>
  <c r="I13" i="25"/>
  <c r="I4" i="25"/>
  <c r="I131" i="25"/>
  <c r="I126" i="25"/>
  <c r="I123" i="25"/>
  <c r="I120" i="25"/>
  <c r="I101" i="25"/>
  <c r="I98" i="25"/>
  <c r="I93" i="25"/>
  <c r="I89" i="25"/>
  <c r="I84" i="25"/>
  <c r="I18" i="25"/>
  <c r="I12" i="25"/>
  <c r="I7" i="25"/>
  <c r="I130" i="25"/>
  <c r="I125" i="25"/>
  <c r="I122" i="25"/>
  <c r="I117" i="25"/>
  <c r="I104" i="25"/>
  <c r="I100" i="25"/>
  <c r="I95" i="25"/>
  <c r="I91" i="25"/>
  <c r="I86" i="25"/>
  <c r="I83" i="25"/>
  <c r="I80" i="25"/>
  <c r="I78" i="25"/>
  <c r="I76" i="25"/>
  <c r="I74" i="25"/>
  <c r="I72" i="25"/>
  <c r="I70" i="25"/>
  <c r="I68" i="25"/>
  <c r="I65" i="25"/>
  <c r="I63" i="25"/>
  <c r="I61" i="25"/>
  <c r="I59" i="25"/>
  <c r="I51" i="25"/>
  <c r="I43" i="25"/>
  <c r="I6" i="25"/>
  <c r="I47" i="25"/>
  <c r="I16" i="25"/>
  <c r="I53" i="25"/>
  <c r="I57" i="25"/>
  <c r="I49" i="25"/>
  <c r="I41" i="25"/>
  <c r="I55" i="25"/>
  <c r="I39" i="25"/>
  <c r="I45" i="25"/>
  <c r="I11" i="25"/>
  <c r="E4" i="25"/>
  <c r="F5" i="25" s="1"/>
  <c r="H109" i="25" l="1"/>
  <c r="H112" i="25" s="1"/>
  <c r="H113" i="25"/>
  <c r="F133" i="25"/>
  <c r="F129" i="25"/>
  <c r="F125" i="25"/>
  <c r="F123" i="25"/>
  <c r="F121" i="25"/>
  <c r="F119" i="25"/>
  <c r="F117" i="25"/>
  <c r="F106" i="25"/>
  <c r="F104" i="25"/>
  <c r="F101" i="25"/>
  <c r="F99" i="25"/>
  <c r="F97" i="25"/>
  <c r="F95" i="25"/>
  <c r="F93" i="25"/>
  <c r="F90" i="25"/>
  <c r="F88" i="25"/>
  <c r="F86" i="25"/>
  <c r="F84" i="25"/>
  <c r="F81" i="25"/>
  <c r="F79" i="25"/>
  <c r="F77" i="25"/>
  <c r="F75" i="25"/>
  <c r="F73" i="25"/>
  <c r="F71" i="25"/>
  <c r="F69" i="25"/>
  <c r="F66" i="25"/>
  <c r="F64" i="25"/>
  <c r="F62" i="25"/>
  <c r="F60" i="25"/>
  <c r="F58" i="25"/>
  <c r="F56" i="25"/>
  <c r="F54" i="25"/>
  <c r="F52" i="25"/>
  <c r="F50" i="25"/>
  <c r="F48" i="25"/>
  <c r="F46" i="25"/>
  <c r="F44" i="25"/>
  <c r="F18" i="25"/>
  <c r="F12" i="25"/>
  <c r="F7" i="25"/>
  <c r="F138" i="25"/>
  <c r="F132" i="25"/>
  <c r="F128" i="25"/>
  <c r="F110" i="25"/>
  <c r="F41" i="25"/>
  <c r="F39" i="25"/>
  <c r="F16" i="25"/>
  <c r="F11" i="25"/>
  <c r="F6" i="25"/>
  <c r="F131" i="25"/>
  <c r="F127" i="25"/>
  <c r="F124" i="25"/>
  <c r="F122" i="25"/>
  <c r="F120" i="25"/>
  <c r="F118" i="25"/>
  <c r="F116" i="25"/>
  <c r="F105" i="25"/>
  <c r="F102" i="25"/>
  <c r="F100" i="25"/>
  <c r="F98" i="25"/>
  <c r="F96" i="25"/>
  <c r="F94" i="25"/>
  <c r="F91" i="25"/>
  <c r="F89" i="25"/>
  <c r="F87" i="25"/>
  <c r="F85" i="25"/>
  <c r="F83" i="25"/>
  <c r="F80" i="25"/>
  <c r="F78" i="25"/>
  <c r="F76" i="25"/>
  <c r="F74" i="25"/>
  <c r="F72" i="25"/>
  <c r="F70" i="25"/>
  <c r="F68" i="25"/>
  <c r="F65" i="25"/>
  <c r="F63" i="25"/>
  <c r="F61" i="25"/>
  <c r="F59" i="25"/>
  <c r="F57" i="25"/>
  <c r="F55" i="25"/>
  <c r="F53" i="25"/>
  <c r="F51" i="25"/>
  <c r="F49" i="25"/>
  <c r="F47" i="25"/>
  <c r="F45" i="25"/>
  <c r="F43" i="25"/>
  <c r="F22" i="25"/>
  <c r="F15" i="25"/>
  <c r="F10" i="25"/>
  <c r="K4" i="25"/>
  <c r="F126" i="25"/>
  <c r="F134" i="25"/>
  <c r="F40" i="25"/>
  <c r="F19" i="25"/>
  <c r="F13" i="25"/>
  <c r="F42" i="25"/>
  <c r="F4" i="25"/>
  <c r="F111" i="25"/>
  <c r="F130" i="25"/>
  <c r="F38" i="25"/>
  <c r="H114" i="25"/>
  <c r="I36" i="25"/>
  <c r="E36" i="25"/>
  <c r="K36" i="25" s="1"/>
  <c r="B83" i="25"/>
  <c r="L111" i="25"/>
  <c r="S111" i="25" s="1"/>
  <c r="X111" i="25" s="1"/>
  <c r="I109" i="25" l="1"/>
  <c r="R109" i="25"/>
  <c r="R114" i="25"/>
  <c r="I114" i="25"/>
  <c r="R113" i="25"/>
  <c r="I113" i="25"/>
  <c r="F36" i="25"/>
  <c r="H137" i="25"/>
  <c r="R112" i="25"/>
  <c r="I112" i="25"/>
  <c r="E109" i="25"/>
  <c r="E114" i="25"/>
  <c r="E113" i="25"/>
  <c r="AC111" i="25"/>
  <c r="E112" i="25" l="1"/>
  <c r="K109" i="25"/>
  <c r="F109" i="25"/>
  <c r="K113" i="25"/>
  <c r="F113" i="25"/>
  <c r="K114" i="25"/>
  <c r="F114" i="25"/>
  <c r="H139" i="25"/>
  <c r="R139" i="25" s="1"/>
  <c r="R137" i="25"/>
  <c r="I137" i="25"/>
  <c r="AJ111" i="25"/>
  <c r="AQ111" i="25" s="1"/>
  <c r="AV111" i="25" s="1"/>
  <c r="L138" i="25"/>
  <c r="S138" i="25" s="1"/>
  <c r="X138" i="25" s="1"/>
  <c r="L134" i="25"/>
  <c r="S134" i="25" s="1"/>
  <c r="X134" i="25" s="1"/>
  <c r="L133" i="25"/>
  <c r="S133" i="25" s="1"/>
  <c r="X133" i="25" s="1"/>
  <c r="L132" i="25"/>
  <c r="S132" i="25" s="1"/>
  <c r="X132" i="25" s="1"/>
  <c r="L131" i="25"/>
  <c r="S131" i="25" s="1"/>
  <c r="X131" i="25" s="1"/>
  <c r="L130" i="25"/>
  <c r="S130" i="25" s="1"/>
  <c r="X130" i="25" s="1"/>
  <c r="L129" i="25"/>
  <c r="S129" i="25" s="1"/>
  <c r="X129" i="25" s="1"/>
  <c r="L128" i="25"/>
  <c r="S128" i="25" s="1"/>
  <c r="X128" i="25" s="1"/>
  <c r="L127" i="25"/>
  <c r="S127" i="25" s="1"/>
  <c r="X127" i="25" s="1"/>
  <c r="L126" i="25"/>
  <c r="S126" i="25" s="1"/>
  <c r="X126" i="25" s="1"/>
  <c r="B125" i="25"/>
  <c r="L123" i="25"/>
  <c r="S123" i="25" s="1"/>
  <c r="X123" i="25" s="1"/>
  <c r="L122" i="25"/>
  <c r="S122" i="25" s="1"/>
  <c r="X122" i="25" s="1"/>
  <c r="L121" i="25"/>
  <c r="S121" i="25" s="1"/>
  <c r="X121" i="25" s="1"/>
  <c r="L120" i="25"/>
  <c r="S120" i="25" s="1"/>
  <c r="X120" i="25" s="1"/>
  <c r="L119" i="25"/>
  <c r="S119" i="25" s="1"/>
  <c r="X119" i="25" s="1"/>
  <c r="L118" i="25"/>
  <c r="S118" i="25" s="1"/>
  <c r="X118" i="25" s="1"/>
  <c r="L117" i="25"/>
  <c r="S117" i="25" s="1"/>
  <c r="X117" i="25" s="1"/>
  <c r="B116" i="25"/>
  <c r="L110" i="25"/>
  <c r="S110" i="25" s="1"/>
  <c r="X110" i="25" s="1"/>
  <c r="L106" i="25"/>
  <c r="L105" i="25"/>
  <c r="S105" i="25" s="1"/>
  <c r="X105" i="25" s="1"/>
  <c r="B104" i="25"/>
  <c r="L102" i="25"/>
  <c r="S102" i="25" s="1"/>
  <c r="X102" i="25" s="1"/>
  <c r="L101" i="25"/>
  <c r="S101" i="25" s="1"/>
  <c r="X101" i="25" s="1"/>
  <c r="L100" i="25"/>
  <c r="S100" i="25" s="1"/>
  <c r="X100" i="25" s="1"/>
  <c r="L99" i="25"/>
  <c r="S99" i="25" s="1"/>
  <c r="X99" i="25" s="1"/>
  <c r="L98" i="25"/>
  <c r="S98" i="25" s="1"/>
  <c r="X98" i="25" s="1"/>
  <c r="L97" i="25"/>
  <c r="S97" i="25" s="1"/>
  <c r="X97" i="25" s="1"/>
  <c r="L96" i="25"/>
  <c r="S96" i="25" s="1"/>
  <c r="X96" i="25" s="1"/>
  <c r="L95" i="25"/>
  <c r="S95" i="25" s="1"/>
  <c r="X95" i="25" s="1"/>
  <c r="L94" i="25"/>
  <c r="B93" i="25"/>
  <c r="L90" i="25"/>
  <c r="S90" i="25" s="1"/>
  <c r="X90" i="25" s="1"/>
  <c r="L89" i="25"/>
  <c r="S89" i="25" s="1"/>
  <c r="X89" i="25" s="1"/>
  <c r="L88" i="25"/>
  <c r="S88" i="25" s="1"/>
  <c r="X88" i="25" s="1"/>
  <c r="L87" i="25"/>
  <c r="S87" i="25" s="1"/>
  <c r="X87" i="25" s="1"/>
  <c r="L86" i="25"/>
  <c r="S86" i="25" s="1"/>
  <c r="X86" i="25" s="1"/>
  <c r="L84" i="25"/>
  <c r="L81" i="25"/>
  <c r="S81" i="25" s="1"/>
  <c r="X81" i="25" s="1"/>
  <c r="L80" i="25"/>
  <c r="S80" i="25" s="1"/>
  <c r="X80" i="25" s="1"/>
  <c r="L79" i="25"/>
  <c r="S79" i="25" s="1"/>
  <c r="X79" i="25" s="1"/>
  <c r="L78" i="25"/>
  <c r="S78" i="25" s="1"/>
  <c r="X78" i="25" s="1"/>
  <c r="L77" i="25"/>
  <c r="S77" i="25" s="1"/>
  <c r="X77" i="25" s="1"/>
  <c r="L76" i="25"/>
  <c r="S76" i="25" s="1"/>
  <c r="X76" i="25" s="1"/>
  <c r="L75" i="25"/>
  <c r="S75" i="25" s="1"/>
  <c r="X75" i="25" s="1"/>
  <c r="L74" i="25"/>
  <c r="S74" i="25" s="1"/>
  <c r="X74" i="25" s="1"/>
  <c r="L73" i="25"/>
  <c r="S73" i="25" s="1"/>
  <c r="X73" i="25" s="1"/>
  <c r="L72" i="25"/>
  <c r="S72" i="25" s="1"/>
  <c r="X72" i="25" s="1"/>
  <c r="L71" i="25"/>
  <c r="S71" i="25" s="1"/>
  <c r="X71" i="25" s="1"/>
  <c r="L70" i="25"/>
  <c r="S70" i="25" s="1"/>
  <c r="X70" i="25" s="1"/>
  <c r="L69" i="25"/>
  <c r="S69" i="25" s="1"/>
  <c r="X69" i="25" s="1"/>
  <c r="B68" i="25"/>
  <c r="L66" i="25"/>
  <c r="S66" i="25" s="1"/>
  <c r="X66" i="25" s="1"/>
  <c r="L65" i="25"/>
  <c r="S65" i="25" s="1"/>
  <c r="X65" i="25" s="1"/>
  <c r="L64" i="25"/>
  <c r="S64" i="25" s="1"/>
  <c r="X64" i="25" s="1"/>
  <c r="L63" i="25"/>
  <c r="S63" i="25" s="1"/>
  <c r="X63" i="25" s="1"/>
  <c r="L62" i="25"/>
  <c r="S62" i="25" s="1"/>
  <c r="X62" i="25" s="1"/>
  <c r="L61" i="25"/>
  <c r="S61" i="25" s="1"/>
  <c r="X61" i="25" s="1"/>
  <c r="L60" i="25"/>
  <c r="S60" i="25" s="1"/>
  <c r="X60" i="25" s="1"/>
  <c r="L59" i="25"/>
  <c r="S59" i="25" s="1"/>
  <c r="X59" i="25" s="1"/>
  <c r="L58" i="25"/>
  <c r="S58" i="25" s="1"/>
  <c r="X58" i="25" s="1"/>
  <c r="L57" i="25"/>
  <c r="S57" i="25" s="1"/>
  <c r="X57" i="25" s="1"/>
  <c r="L56" i="25"/>
  <c r="S56" i="25" s="1"/>
  <c r="X56" i="25" s="1"/>
  <c r="L55" i="25"/>
  <c r="S55" i="25" s="1"/>
  <c r="X55" i="25" s="1"/>
  <c r="L54" i="25"/>
  <c r="S54" i="25" s="1"/>
  <c r="X54" i="25" s="1"/>
  <c r="L53" i="25"/>
  <c r="S53" i="25" s="1"/>
  <c r="X53" i="25" s="1"/>
  <c r="L52" i="25"/>
  <c r="S52" i="25" s="1"/>
  <c r="X52" i="25" s="1"/>
  <c r="L51" i="25"/>
  <c r="S51" i="25" s="1"/>
  <c r="X51" i="25" s="1"/>
  <c r="L50" i="25"/>
  <c r="S50" i="25" s="1"/>
  <c r="X50" i="25" s="1"/>
  <c r="L49" i="25"/>
  <c r="S49" i="25" s="1"/>
  <c r="X49" i="25" s="1"/>
  <c r="L48" i="25"/>
  <c r="S48" i="25" s="1"/>
  <c r="X48" i="25" s="1"/>
  <c r="L47" i="25"/>
  <c r="S47" i="25" s="1"/>
  <c r="X47" i="25" s="1"/>
  <c r="L46" i="25"/>
  <c r="S46" i="25" s="1"/>
  <c r="X46" i="25" s="1"/>
  <c r="L45" i="25"/>
  <c r="S45" i="25" s="1"/>
  <c r="X45" i="25" s="1"/>
  <c r="L44" i="25"/>
  <c r="S44" i="25" s="1"/>
  <c r="X44" i="25" s="1"/>
  <c r="L43" i="25"/>
  <c r="S43" i="25" s="1"/>
  <c r="X43" i="25" s="1"/>
  <c r="L42" i="25"/>
  <c r="L41" i="25"/>
  <c r="S41" i="25" s="1"/>
  <c r="X41" i="25" s="1"/>
  <c r="L40" i="25"/>
  <c r="S40" i="25" s="1"/>
  <c r="X40" i="25" s="1"/>
  <c r="B39" i="25"/>
  <c r="L30" i="25"/>
  <c r="S30" i="25" s="1"/>
  <c r="X30" i="25" s="1"/>
  <c r="B29" i="25"/>
  <c r="L27" i="25"/>
  <c r="S27" i="25" s="1"/>
  <c r="X27" i="25" s="1"/>
  <c r="B26" i="25"/>
  <c r="L24" i="25"/>
  <c r="B23" i="25"/>
  <c r="L19" i="25"/>
  <c r="B18" i="25"/>
  <c r="L16" i="25"/>
  <c r="B15" i="25"/>
  <c r="L13" i="25"/>
  <c r="L12" i="25"/>
  <c r="L11" i="25"/>
  <c r="B10" i="25"/>
  <c r="L8" i="25"/>
  <c r="L7" i="25"/>
  <c r="L6" i="25"/>
  <c r="S6" i="25" l="1"/>
  <c r="L5" i="25"/>
  <c r="B114" i="20"/>
  <c r="C27" i="25"/>
  <c r="C26" i="25"/>
  <c r="C29" i="25"/>
  <c r="C30" i="25"/>
  <c r="C24" i="25"/>
  <c r="C23" i="25"/>
  <c r="C8" i="25"/>
  <c r="I139" i="25"/>
  <c r="E137" i="25"/>
  <c r="K112" i="25"/>
  <c r="F112" i="25"/>
  <c r="AC110" i="25"/>
  <c r="AC138" i="25"/>
  <c r="BG111" i="25"/>
  <c r="AW111" i="25"/>
  <c r="BB111" i="25" s="1"/>
  <c r="S24" i="25"/>
  <c r="S7" i="25"/>
  <c r="S11" i="25"/>
  <c r="X11" i="25" s="1"/>
  <c r="S13" i="25"/>
  <c r="X13" i="25" s="1"/>
  <c r="S16" i="25"/>
  <c r="S19" i="25"/>
  <c r="S8" i="25"/>
  <c r="S12" i="25"/>
  <c r="X12" i="25" s="1"/>
  <c r="AC87" i="25"/>
  <c r="AC88" i="25"/>
  <c r="AC89" i="25"/>
  <c r="AC117" i="25"/>
  <c r="AC122" i="25"/>
  <c r="AC96" i="25"/>
  <c r="AC69" i="25"/>
  <c r="AC70" i="25"/>
  <c r="AC126" i="25"/>
  <c r="AC40" i="25"/>
  <c r="AC52" i="25"/>
  <c r="AC60" i="25"/>
  <c r="AC41" i="25"/>
  <c r="AC59" i="25"/>
  <c r="AC63" i="25"/>
  <c r="AC46" i="25"/>
  <c r="AC66" i="25"/>
  <c r="AC27" i="25"/>
  <c r="AC26" i="25" s="1"/>
  <c r="AC30" i="25"/>
  <c r="AC105" i="25"/>
  <c r="AC86" i="25"/>
  <c r="AC90" i="25"/>
  <c r="AC120" i="25"/>
  <c r="AC119" i="25"/>
  <c r="AC123" i="25"/>
  <c r="AC118" i="25"/>
  <c r="AC121" i="25"/>
  <c r="AC98" i="25"/>
  <c r="AC102" i="25"/>
  <c r="AC97" i="25"/>
  <c r="AC101" i="25"/>
  <c r="AC95" i="25"/>
  <c r="AC99" i="25"/>
  <c r="AC100" i="25"/>
  <c r="AC45" i="25"/>
  <c r="AC53" i="25"/>
  <c r="AC61" i="25"/>
  <c r="AC44" i="25"/>
  <c r="AC48" i="25"/>
  <c r="AC56" i="25"/>
  <c r="AC64" i="25"/>
  <c r="AC49" i="25"/>
  <c r="AC43" i="25"/>
  <c r="AC47" i="25"/>
  <c r="AC51" i="25"/>
  <c r="AC55" i="25"/>
  <c r="AC57" i="25"/>
  <c r="AC65" i="25"/>
  <c r="AC50" i="25"/>
  <c r="AC54" i="25"/>
  <c r="AC58" i="25"/>
  <c r="AC62" i="25"/>
  <c r="AC71" i="25"/>
  <c r="AC74" i="25"/>
  <c r="AC78" i="25"/>
  <c r="AC75" i="25"/>
  <c r="AC73" i="25"/>
  <c r="AC77" i="25"/>
  <c r="AC81" i="25"/>
  <c r="AC79" i="25"/>
  <c r="AC72" i="25"/>
  <c r="AC76" i="25"/>
  <c r="AC80" i="25"/>
  <c r="AC129" i="25"/>
  <c r="AC133" i="25"/>
  <c r="AC128" i="25"/>
  <c r="AC132" i="25"/>
  <c r="AC127" i="25"/>
  <c r="AC131" i="25"/>
  <c r="AC130" i="25"/>
  <c r="AC134" i="25"/>
  <c r="V23" i="25"/>
  <c r="W23" i="25" s="1"/>
  <c r="L26" i="25"/>
  <c r="S125" i="25"/>
  <c r="L23" i="25"/>
  <c r="L29" i="25"/>
  <c r="L10" i="25"/>
  <c r="S84" i="25"/>
  <c r="X84" i="25" s="1"/>
  <c r="L93" i="25"/>
  <c r="L125" i="25"/>
  <c r="B38" i="25"/>
  <c r="B112" i="20" s="1"/>
  <c r="S94" i="25"/>
  <c r="X94" i="25" s="1"/>
  <c r="L68" i="25"/>
  <c r="B22" i="25"/>
  <c r="B109" i="20" s="1"/>
  <c r="L18" i="25"/>
  <c r="L15" i="25"/>
  <c r="S29" i="25"/>
  <c r="X29" i="25" s="1"/>
  <c r="B35" i="25"/>
  <c r="C35" i="25" s="1"/>
  <c r="B34" i="25"/>
  <c r="C34" i="25" s="1"/>
  <c r="S26" i="25"/>
  <c r="B33" i="25"/>
  <c r="C33" i="25" s="1"/>
  <c r="L39" i="25"/>
  <c r="S42" i="25"/>
  <c r="X42" i="25" s="1"/>
  <c r="S68" i="25"/>
  <c r="X68" i="25" s="1"/>
  <c r="B4" i="25"/>
  <c r="C5" i="25" s="1"/>
  <c r="L85" i="25"/>
  <c r="L83" i="25" s="1"/>
  <c r="S106" i="25"/>
  <c r="X106" i="25" s="1"/>
  <c r="L104" i="25"/>
  <c r="L116" i="25"/>
  <c r="S116" i="25"/>
  <c r="X116" i="25" s="1"/>
  <c r="X6" i="25" l="1"/>
  <c r="S5" i="25"/>
  <c r="X26" i="25"/>
  <c r="B134" i="20"/>
  <c r="B131" i="20"/>
  <c r="B135" i="20"/>
  <c r="B137" i="20"/>
  <c r="B132" i="20"/>
  <c r="B136" i="20"/>
  <c r="B133" i="20"/>
  <c r="X125" i="25"/>
  <c r="C114" i="20"/>
  <c r="C6" i="25"/>
  <c r="C134" i="25"/>
  <c r="C130" i="25"/>
  <c r="C126" i="25"/>
  <c r="C122" i="25"/>
  <c r="C118" i="25"/>
  <c r="C102" i="25"/>
  <c r="C98" i="25"/>
  <c r="C94" i="25"/>
  <c r="C89" i="25"/>
  <c r="C85" i="25"/>
  <c r="C80" i="25"/>
  <c r="C76" i="25"/>
  <c r="C72" i="25"/>
  <c r="C68" i="25"/>
  <c r="C63" i="25"/>
  <c r="C59" i="25"/>
  <c r="C55" i="25"/>
  <c r="C51" i="25"/>
  <c r="C47" i="25"/>
  <c r="C43" i="25"/>
  <c r="C39" i="25"/>
  <c r="C22" i="25"/>
  <c r="C16" i="25"/>
  <c r="C11" i="25"/>
  <c r="C7" i="25"/>
  <c r="C133" i="25"/>
  <c r="C129" i="25"/>
  <c r="C125" i="25"/>
  <c r="C121" i="25"/>
  <c r="C117" i="25"/>
  <c r="C106" i="25"/>
  <c r="C101" i="25"/>
  <c r="C97" i="25"/>
  <c r="C93" i="25"/>
  <c r="C88" i="25"/>
  <c r="C84" i="25"/>
  <c r="C79" i="25"/>
  <c r="C75" i="25"/>
  <c r="C71" i="25"/>
  <c r="C66" i="25"/>
  <c r="C62" i="25"/>
  <c r="C58" i="25"/>
  <c r="C50" i="25"/>
  <c r="C46" i="25"/>
  <c r="C42" i="25"/>
  <c r="C38" i="25"/>
  <c r="C4" i="25"/>
  <c r="C15" i="25"/>
  <c r="C10" i="25"/>
  <c r="C49" i="25"/>
  <c r="C131" i="25"/>
  <c r="C90" i="25"/>
  <c r="C73" i="25"/>
  <c r="C60" i="25"/>
  <c r="C48" i="25"/>
  <c r="C12" i="25"/>
  <c r="C54" i="25"/>
  <c r="C127" i="25"/>
  <c r="C119" i="25"/>
  <c r="C104" i="25"/>
  <c r="C95" i="25"/>
  <c r="C81" i="25"/>
  <c r="C69" i="25"/>
  <c r="C56" i="25"/>
  <c r="C52" i="25"/>
  <c r="C18" i="25"/>
  <c r="C138" i="25"/>
  <c r="C132" i="25"/>
  <c r="C128" i="25"/>
  <c r="C120" i="25"/>
  <c r="C116" i="25"/>
  <c r="C111" i="25"/>
  <c r="C105" i="25"/>
  <c r="C100" i="25"/>
  <c r="C96" i="25"/>
  <c r="C91" i="25"/>
  <c r="C87" i="25"/>
  <c r="C83" i="25"/>
  <c r="C78" i="25"/>
  <c r="C74" i="25"/>
  <c r="C70" i="25"/>
  <c r="C65" i="25"/>
  <c r="C61" i="25"/>
  <c r="C57" i="25"/>
  <c r="C53" i="25"/>
  <c r="C45" i="25"/>
  <c r="C41" i="25"/>
  <c r="C19" i="25"/>
  <c r="C13" i="25"/>
  <c r="C123" i="25"/>
  <c r="C110" i="25"/>
  <c r="C99" i="25"/>
  <c r="C86" i="25"/>
  <c r="C77" i="25"/>
  <c r="C64" i="25"/>
  <c r="C44" i="25"/>
  <c r="C40" i="25"/>
  <c r="S18" i="25"/>
  <c r="X18" i="25" s="1"/>
  <c r="X19" i="25"/>
  <c r="AC7" i="25"/>
  <c r="AJ7" i="25" s="1"/>
  <c r="AQ7" i="25" s="1"/>
  <c r="AV7" i="25" s="1"/>
  <c r="X7" i="25"/>
  <c r="E139" i="25"/>
  <c r="K139" i="25" s="1"/>
  <c r="K137" i="25"/>
  <c r="F137" i="25"/>
  <c r="M27" i="25"/>
  <c r="M26" i="25"/>
  <c r="AC8" i="25"/>
  <c r="X8" i="25"/>
  <c r="S15" i="25"/>
  <c r="X16" i="25"/>
  <c r="S23" i="25"/>
  <c r="X23" i="25" s="1"/>
  <c r="X24" i="25"/>
  <c r="M23" i="25"/>
  <c r="M24" i="25"/>
  <c r="M8" i="25"/>
  <c r="M29" i="25"/>
  <c r="M30" i="25"/>
  <c r="B130" i="20"/>
  <c r="AC24" i="25"/>
  <c r="AC23" i="25" s="1"/>
  <c r="AC11" i="25"/>
  <c r="AJ11" i="25" s="1"/>
  <c r="AC16" i="25"/>
  <c r="AJ16" i="25" s="1"/>
  <c r="BN111" i="25"/>
  <c r="BU111" i="25" s="1"/>
  <c r="BZ111" i="25" s="1"/>
  <c r="AC12" i="25"/>
  <c r="AJ12" i="25" s="1"/>
  <c r="AQ12" i="25" s="1"/>
  <c r="AV12" i="25" s="1"/>
  <c r="AC19" i="25"/>
  <c r="AC18" i="25" s="1"/>
  <c r="AC29" i="25"/>
  <c r="AJ138" i="25"/>
  <c r="AQ138" i="25" s="1"/>
  <c r="AV138" i="25" s="1"/>
  <c r="AJ30" i="25"/>
  <c r="AJ29" i="25" s="1"/>
  <c r="AC13" i="25"/>
  <c r="AJ13" i="25" s="1"/>
  <c r="AQ13" i="25" s="1"/>
  <c r="AV13" i="25" s="1"/>
  <c r="AJ110" i="25"/>
  <c r="AQ110" i="25" s="1"/>
  <c r="AV110" i="25" s="1"/>
  <c r="S10" i="25"/>
  <c r="T26" i="25" s="1"/>
  <c r="AC106" i="25"/>
  <c r="AC104" i="25" s="1"/>
  <c r="AJ105" i="25"/>
  <c r="AJ86" i="25"/>
  <c r="AQ86" i="25" s="1"/>
  <c r="AJ88" i="25"/>
  <c r="AQ88" i="25" s="1"/>
  <c r="AC84" i="25"/>
  <c r="AJ90" i="25"/>
  <c r="AQ90" i="25" s="1"/>
  <c r="AJ89" i="25"/>
  <c r="AQ89" i="25" s="1"/>
  <c r="AJ87" i="25"/>
  <c r="AQ87" i="25" s="1"/>
  <c r="AJ119" i="25"/>
  <c r="AJ121" i="25"/>
  <c r="AJ120" i="25"/>
  <c r="AJ122" i="25"/>
  <c r="AJ123" i="25"/>
  <c r="AJ117" i="25"/>
  <c r="AJ98" i="25"/>
  <c r="AJ101" i="25"/>
  <c r="AJ95" i="25"/>
  <c r="AJ100" i="25"/>
  <c r="AJ97" i="25"/>
  <c r="AJ99" i="25"/>
  <c r="AJ102" i="25"/>
  <c r="AJ96" i="25"/>
  <c r="AJ74" i="25"/>
  <c r="AJ72" i="25"/>
  <c r="AJ73" i="25"/>
  <c r="AJ71" i="25"/>
  <c r="AJ70" i="25"/>
  <c r="AJ76" i="25"/>
  <c r="AJ79" i="25"/>
  <c r="AJ75" i="25"/>
  <c r="AJ77" i="25"/>
  <c r="AJ80" i="25"/>
  <c r="AJ81" i="25"/>
  <c r="AJ78" i="25"/>
  <c r="AJ69" i="25"/>
  <c r="AJ131" i="25"/>
  <c r="AJ133" i="25"/>
  <c r="AJ128" i="25"/>
  <c r="AJ127" i="25"/>
  <c r="AJ129" i="25"/>
  <c r="AJ130" i="25"/>
  <c r="AJ134" i="25"/>
  <c r="AJ132" i="25"/>
  <c r="AJ126" i="25"/>
  <c r="AJ27" i="25"/>
  <c r="AJ57" i="25"/>
  <c r="AJ54" i="25"/>
  <c r="AJ55" i="25"/>
  <c r="AJ49" i="25"/>
  <c r="AJ44" i="25"/>
  <c r="AJ66" i="25"/>
  <c r="AJ63" i="25"/>
  <c r="AJ41" i="25"/>
  <c r="AJ52" i="25"/>
  <c r="AJ43" i="25"/>
  <c r="AJ45" i="25"/>
  <c r="AJ50" i="25"/>
  <c r="AJ51" i="25"/>
  <c r="AJ64" i="25"/>
  <c r="AJ61" i="25"/>
  <c r="AJ58" i="25"/>
  <c r="AJ48" i="25"/>
  <c r="AJ62" i="25"/>
  <c r="AJ65" i="25"/>
  <c r="AJ47" i="25"/>
  <c r="AJ56" i="25"/>
  <c r="AJ53" i="25"/>
  <c r="AJ46" i="25"/>
  <c r="AJ59" i="25"/>
  <c r="AJ60" i="25"/>
  <c r="AJ40" i="25"/>
  <c r="B108" i="20"/>
  <c r="AJ8" i="25"/>
  <c r="AQ8" i="25" s="1"/>
  <c r="AV8" i="25" s="1"/>
  <c r="AC6" i="25"/>
  <c r="AC116" i="25"/>
  <c r="AJ118" i="25"/>
  <c r="AC94" i="25"/>
  <c r="AC68" i="25"/>
  <c r="S39" i="25"/>
  <c r="X39" i="25" s="1"/>
  <c r="AC42" i="25"/>
  <c r="AC125" i="25"/>
  <c r="L22" i="25"/>
  <c r="V22" i="25"/>
  <c r="W22" i="25" s="1"/>
  <c r="V33" i="25"/>
  <c r="W33" i="25" s="1"/>
  <c r="L34" i="25"/>
  <c r="M34" i="25" s="1"/>
  <c r="L33" i="25"/>
  <c r="M33" i="25" s="1"/>
  <c r="L35" i="25"/>
  <c r="M35" i="25" s="1"/>
  <c r="S93" i="25"/>
  <c r="X93" i="25" s="1"/>
  <c r="L4" i="25"/>
  <c r="M5" i="25" s="1"/>
  <c r="B124" i="25"/>
  <c r="C124" i="25" s="1"/>
  <c r="B36" i="25"/>
  <c r="C36" i="25" s="1"/>
  <c r="L38" i="25"/>
  <c r="S85" i="25"/>
  <c r="X85" i="25" s="1"/>
  <c r="S104" i="25"/>
  <c r="X104" i="25" s="1"/>
  <c r="AC5" i="25" l="1"/>
  <c r="S35" i="25"/>
  <c r="X35" i="25" s="1"/>
  <c r="T29" i="25"/>
  <c r="X5" i="25"/>
  <c r="T23" i="25"/>
  <c r="T24" i="25"/>
  <c r="S22" i="25"/>
  <c r="D121" i="25"/>
  <c r="D42" i="25"/>
  <c r="D124" i="25"/>
  <c r="D120" i="25"/>
  <c r="D116" i="25"/>
  <c r="D105" i="25"/>
  <c r="D100" i="25"/>
  <c r="D96" i="25"/>
  <c r="D91" i="25"/>
  <c r="D87" i="25"/>
  <c r="D78" i="25"/>
  <c r="D74" i="25"/>
  <c r="D70" i="25"/>
  <c r="D61" i="25"/>
  <c r="D53" i="25"/>
  <c r="D41" i="25"/>
  <c r="D123" i="25"/>
  <c r="D119" i="25"/>
  <c r="D111" i="25"/>
  <c r="D104" i="25"/>
  <c r="D99" i="25"/>
  <c r="D95" i="25"/>
  <c r="D90" i="25"/>
  <c r="D86" i="25"/>
  <c r="D81" i="25"/>
  <c r="D77" i="25"/>
  <c r="D73" i="25"/>
  <c r="D69" i="25"/>
  <c r="D64" i="25"/>
  <c r="D60" i="25"/>
  <c r="D56" i="25"/>
  <c r="D52" i="25"/>
  <c r="D48" i="25"/>
  <c r="D44" i="25"/>
  <c r="D40" i="25"/>
  <c r="D122" i="25"/>
  <c r="D118" i="25"/>
  <c r="D110" i="25"/>
  <c r="D102" i="25"/>
  <c r="D98" i="25"/>
  <c r="D94" i="25"/>
  <c r="D89" i="25"/>
  <c r="D85" i="25"/>
  <c r="D80" i="25"/>
  <c r="D76" i="25"/>
  <c r="D72" i="25"/>
  <c r="D68" i="25"/>
  <c r="D63" i="25"/>
  <c r="D59" i="25"/>
  <c r="D55" i="25"/>
  <c r="D51" i="25"/>
  <c r="D47" i="25"/>
  <c r="D43" i="25"/>
  <c r="D39" i="25"/>
  <c r="D138" i="25"/>
  <c r="D117" i="25"/>
  <c r="D106" i="25"/>
  <c r="D101" i="25"/>
  <c r="D97" i="25"/>
  <c r="D93" i="25"/>
  <c r="D88" i="25"/>
  <c r="D84" i="25"/>
  <c r="D79" i="25"/>
  <c r="D75" i="25"/>
  <c r="D71" i="25"/>
  <c r="D66" i="25"/>
  <c r="D62" i="25"/>
  <c r="D58" i="25"/>
  <c r="D54" i="25"/>
  <c r="D50" i="25"/>
  <c r="D46" i="25"/>
  <c r="D38" i="25"/>
  <c r="D83" i="25"/>
  <c r="D65" i="25"/>
  <c r="D57" i="25"/>
  <c r="D49" i="25"/>
  <c r="D45" i="25"/>
  <c r="S33" i="25"/>
  <c r="X33" i="25" s="1"/>
  <c r="T8" i="25"/>
  <c r="M134" i="25"/>
  <c r="M130" i="25"/>
  <c r="M126" i="25"/>
  <c r="M133" i="25"/>
  <c r="M129" i="25"/>
  <c r="M125" i="25"/>
  <c r="M123" i="25"/>
  <c r="M121" i="25"/>
  <c r="M119" i="25"/>
  <c r="M117" i="25"/>
  <c r="M106" i="25"/>
  <c r="M104" i="25"/>
  <c r="M101" i="25"/>
  <c r="M99" i="25"/>
  <c r="M97" i="25"/>
  <c r="M95" i="25"/>
  <c r="M93" i="25"/>
  <c r="M90" i="25"/>
  <c r="M88" i="25"/>
  <c r="M86" i="25"/>
  <c r="M84" i="25"/>
  <c r="M81" i="25"/>
  <c r="M79" i="25"/>
  <c r="M77" i="25"/>
  <c r="M75" i="25"/>
  <c r="M73" i="25"/>
  <c r="M71" i="25"/>
  <c r="M69" i="25"/>
  <c r="M66" i="25"/>
  <c r="M64" i="25"/>
  <c r="M62" i="25"/>
  <c r="M60" i="25"/>
  <c r="M138" i="25"/>
  <c r="M132" i="25"/>
  <c r="M128" i="25"/>
  <c r="M110" i="25"/>
  <c r="M43" i="25"/>
  <c r="M41" i="25"/>
  <c r="M39" i="25"/>
  <c r="M16" i="25"/>
  <c r="M11" i="25"/>
  <c r="M6" i="25"/>
  <c r="M131" i="25"/>
  <c r="M127" i="25"/>
  <c r="M122" i="25"/>
  <c r="M120" i="25"/>
  <c r="M118" i="25"/>
  <c r="M116" i="25"/>
  <c r="M105" i="25"/>
  <c r="M102" i="25"/>
  <c r="M100" i="25"/>
  <c r="M98" i="25"/>
  <c r="M96" i="25"/>
  <c r="M94" i="25"/>
  <c r="M57" i="25"/>
  <c r="M52" i="25"/>
  <c r="M49" i="25"/>
  <c r="M38" i="25"/>
  <c r="M22" i="25"/>
  <c r="M13" i="25"/>
  <c r="M7" i="25"/>
  <c r="M89" i="25"/>
  <c r="M85" i="25"/>
  <c r="M80" i="25"/>
  <c r="M76" i="25"/>
  <c r="M72" i="25"/>
  <c r="M68" i="25"/>
  <c r="M63" i="25"/>
  <c r="M59" i="25"/>
  <c r="M54" i="25"/>
  <c r="M51" i="25"/>
  <c r="M46" i="25"/>
  <c r="M40" i="25"/>
  <c r="M19" i="25"/>
  <c r="M12" i="25"/>
  <c r="M56" i="25"/>
  <c r="M53" i="25"/>
  <c r="M48" i="25"/>
  <c r="M45" i="25"/>
  <c r="M42" i="25"/>
  <c r="M18" i="25"/>
  <c r="M10" i="25"/>
  <c r="M4" i="25"/>
  <c r="M111" i="25"/>
  <c r="M91" i="25"/>
  <c r="M87" i="25"/>
  <c r="M83" i="25"/>
  <c r="M78" i="25"/>
  <c r="M74" i="25"/>
  <c r="M70" i="25"/>
  <c r="M65" i="25"/>
  <c r="M61" i="25"/>
  <c r="M58" i="25"/>
  <c r="M55" i="25"/>
  <c r="M50" i="25"/>
  <c r="M47" i="25"/>
  <c r="M44" i="25"/>
  <c r="M15" i="25"/>
  <c r="AC15" i="25"/>
  <c r="AD29" i="25" s="1"/>
  <c r="X10" i="25"/>
  <c r="T27" i="25"/>
  <c r="X15" i="25"/>
  <c r="T35" i="25"/>
  <c r="T30" i="25"/>
  <c r="F139" i="25"/>
  <c r="BG86" i="25"/>
  <c r="BN86" i="25" s="1"/>
  <c r="BU86" i="25" s="1"/>
  <c r="BZ86" i="25" s="1"/>
  <c r="AV86" i="25"/>
  <c r="BG90" i="25"/>
  <c r="BN90" i="25" s="1"/>
  <c r="BU90" i="25" s="1"/>
  <c r="BZ90" i="25" s="1"/>
  <c r="AV90" i="25"/>
  <c r="BG89" i="25"/>
  <c r="BN89" i="25" s="1"/>
  <c r="BU89" i="25" s="1"/>
  <c r="BZ89" i="25" s="1"/>
  <c r="AV89" i="25"/>
  <c r="AD24" i="25"/>
  <c r="AD8" i="25"/>
  <c r="AD23" i="25"/>
  <c r="BG87" i="25"/>
  <c r="BN87" i="25" s="1"/>
  <c r="BU87" i="25" s="1"/>
  <c r="BZ87" i="25" s="1"/>
  <c r="AV87" i="25"/>
  <c r="BG88" i="25"/>
  <c r="BN88" i="25" s="1"/>
  <c r="BU88" i="25" s="1"/>
  <c r="BZ88" i="25" s="1"/>
  <c r="AV88" i="25"/>
  <c r="AJ24" i="25"/>
  <c r="AJ23" i="25" s="1"/>
  <c r="B110" i="20"/>
  <c r="B113" i="20" s="1"/>
  <c r="B115" i="20" s="1"/>
  <c r="B117" i="20" s="1"/>
  <c r="S4" i="25"/>
  <c r="AC10" i="25"/>
  <c r="AQ30" i="25"/>
  <c r="BG30" i="25" s="1"/>
  <c r="CE111" i="25"/>
  <c r="AJ19" i="25"/>
  <c r="AJ18" i="25" s="1"/>
  <c r="BG138" i="25"/>
  <c r="BG110" i="25"/>
  <c r="AW110" i="25"/>
  <c r="BB110" i="25" s="1"/>
  <c r="AQ132" i="25"/>
  <c r="AV132" i="25" s="1"/>
  <c r="AQ130" i="25"/>
  <c r="AV130" i="25" s="1"/>
  <c r="AQ127" i="25"/>
  <c r="AV127" i="25" s="1"/>
  <c r="AQ133" i="25"/>
  <c r="AV133" i="25" s="1"/>
  <c r="AQ126" i="25"/>
  <c r="AV126" i="25" s="1"/>
  <c r="AJ125" i="25"/>
  <c r="AQ134" i="25"/>
  <c r="AV134" i="25" s="1"/>
  <c r="AQ129" i="25"/>
  <c r="AV129" i="25" s="1"/>
  <c r="AQ128" i="25"/>
  <c r="AV128" i="25" s="1"/>
  <c r="AQ131" i="25"/>
  <c r="AV131" i="25" s="1"/>
  <c r="AQ119" i="25"/>
  <c r="AV119" i="25" s="1"/>
  <c r="AQ123" i="25"/>
  <c r="AV123" i="25" s="1"/>
  <c r="AQ120" i="25"/>
  <c r="AV120" i="25" s="1"/>
  <c r="AQ118" i="25"/>
  <c r="AV118" i="25" s="1"/>
  <c r="AJ116" i="25"/>
  <c r="AQ117" i="25"/>
  <c r="AV117" i="25" s="1"/>
  <c r="AQ122" i="25"/>
  <c r="AV122" i="25" s="1"/>
  <c r="AQ121" i="25"/>
  <c r="AV121" i="25" s="1"/>
  <c r="AQ105" i="25"/>
  <c r="AV105" i="25" s="1"/>
  <c r="AQ97" i="25"/>
  <c r="AV97" i="25" s="1"/>
  <c r="AQ95" i="25"/>
  <c r="AV95" i="25" s="1"/>
  <c r="AQ102" i="25"/>
  <c r="AV102" i="25" s="1"/>
  <c r="AQ98" i="25"/>
  <c r="AV98" i="25" s="1"/>
  <c r="AQ96" i="25"/>
  <c r="AV96" i="25" s="1"/>
  <c r="AQ99" i="25"/>
  <c r="AV99" i="25" s="1"/>
  <c r="AQ100" i="25"/>
  <c r="AV100" i="25" s="1"/>
  <c r="AQ101" i="25"/>
  <c r="AV101" i="25" s="1"/>
  <c r="AQ69" i="25"/>
  <c r="AV69" i="25" s="1"/>
  <c r="AJ68" i="25"/>
  <c r="AQ81" i="25"/>
  <c r="AV81" i="25" s="1"/>
  <c r="AQ77" i="25"/>
  <c r="AV77" i="25" s="1"/>
  <c r="AQ79" i="25"/>
  <c r="AV79" i="25" s="1"/>
  <c r="AQ70" i="25"/>
  <c r="AV70" i="25" s="1"/>
  <c r="AQ73" i="25"/>
  <c r="AV73" i="25" s="1"/>
  <c r="AQ74" i="25"/>
  <c r="AV74" i="25" s="1"/>
  <c r="AQ78" i="25"/>
  <c r="AV78" i="25" s="1"/>
  <c r="AQ80" i="25"/>
  <c r="AV80" i="25" s="1"/>
  <c r="AQ75" i="25"/>
  <c r="AV75" i="25" s="1"/>
  <c r="AQ76" i="25"/>
  <c r="AV76" i="25" s="1"/>
  <c r="AQ71" i="25"/>
  <c r="AV71" i="25" s="1"/>
  <c r="AQ72" i="25"/>
  <c r="AV72" i="25" s="1"/>
  <c r="AQ60" i="25"/>
  <c r="AV60" i="25" s="1"/>
  <c r="AQ46" i="25"/>
  <c r="AV46" i="25" s="1"/>
  <c r="AQ56" i="25"/>
  <c r="AV56" i="25" s="1"/>
  <c r="AQ65" i="25"/>
  <c r="AV65" i="25" s="1"/>
  <c r="AQ48" i="25"/>
  <c r="AV48" i="25" s="1"/>
  <c r="AQ61" i="25"/>
  <c r="AV61" i="25" s="1"/>
  <c r="AQ51" i="25"/>
  <c r="AV51" i="25" s="1"/>
  <c r="AQ45" i="25"/>
  <c r="AV45" i="25" s="1"/>
  <c r="AQ63" i="25"/>
  <c r="AV63" i="25" s="1"/>
  <c r="AQ44" i="25"/>
  <c r="AV44" i="25" s="1"/>
  <c r="AQ55" i="25"/>
  <c r="AV55" i="25" s="1"/>
  <c r="AQ57" i="25"/>
  <c r="AV57" i="25" s="1"/>
  <c r="AQ40" i="25"/>
  <c r="AV40" i="25" s="1"/>
  <c r="AQ59" i="25"/>
  <c r="AV59" i="25" s="1"/>
  <c r="AQ53" i="25"/>
  <c r="AV53" i="25" s="1"/>
  <c r="AQ47" i="25"/>
  <c r="AV47" i="25" s="1"/>
  <c r="AQ62" i="25"/>
  <c r="AV62" i="25" s="1"/>
  <c r="AQ58" i="25"/>
  <c r="AV58" i="25" s="1"/>
  <c r="AQ64" i="25"/>
  <c r="AV64" i="25" s="1"/>
  <c r="AQ50" i="25"/>
  <c r="AV50" i="25" s="1"/>
  <c r="AQ43" i="25"/>
  <c r="AV43" i="25" s="1"/>
  <c r="AQ41" i="25"/>
  <c r="AV41" i="25" s="1"/>
  <c r="AQ66" i="25"/>
  <c r="AV66" i="25" s="1"/>
  <c r="AQ49" i="25"/>
  <c r="AV49" i="25" s="1"/>
  <c r="AQ54" i="25"/>
  <c r="AV54" i="25" s="1"/>
  <c r="AQ52" i="25"/>
  <c r="AV52" i="25" s="1"/>
  <c r="AQ27" i="25"/>
  <c r="AV27" i="25" s="1"/>
  <c r="AJ26" i="25"/>
  <c r="AQ11" i="25"/>
  <c r="AJ10" i="25"/>
  <c r="AJ15" i="25"/>
  <c r="AQ16" i="25"/>
  <c r="S34" i="25"/>
  <c r="X34" i="25" s="1"/>
  <c r="L36" i="25"/>
  <c r="M36" i="25" s="1"/>
  <c r="AC33" i="25"/>
  <c r="AD33" i="25" s="1"/>
  <c r="BG7" i="25"/>
  <c r="AW7" i="25"/>
  <c r="BB7" i="25" s="1"/>
  <c r="BG12" i="25"/>
  <c r="AW12" i="25"/>
  <c r="BB12" i="25" s="1"/>
  <c r="BG8" i="25"/>
  <c r="AW8" i="25"/>
  <c r="BB8" i="25" s="1"/>
  <c r="BG13" i="25"/>
  <c r="AW13" i="25"/>
  <c r="BB13" i="25" s="1"/>
  <c r="AJ106" i="25"/>
  <c r="AW87" i="25"/>
  <c r="BB87" i="25" s="1"/>
  <c r="AW90" i="25"/>
  <c r="BB90" i="25" s="1"/>
  <c r="AW88" i="25"/>
  <c r="BB88" i="25" s="1"/>
  <c r="AW89" i="25"/>
  <c r="BB89" i="25" s="1"/>
  <c r="AJ84" i="25"/>
  <c r="AW86" i="25"/>
  <c r="BB86" i="25" s="1"/>
  <c r="AJ6" i="25"/>
  <c r="AJ5" i="25" s="1"/>
  <c r="AC93" i="25"/>
  <c r="AJ94" i="25"/>
  <c r="AC39" i="25"/>
  <c r="AJ42" i="25"/>
  <c r="V36" i="25"/>
  <c r="AC22" i="25"/>
  <c r="S83" i="25"/>
  <c r="X83" i="25" s="1"/>
  <c r="AC85" i="25"/>
  <c r="B138" i="20"/>
  <c r="B109" i="25"/>
  <c r="L124" i="25"/>
  <c r="B114" i="25"/>
  <c r="C114" i="25" s="1"/>
  <c r="B113" i="25"/>
  <c r="C113" i="25" s="1"/>
  <c r="T33" i="25" l="1"/>
  <c r="T5" i="25"/>
  <c r="T19" i="25"/>
  <c r="C120" i="20"/>
  <c r="T22" i="25"/>
  <c r="AD30" i="25"/>
  <c r="AC35" i="25"/>
  <c r="AD35" i="25" s="1"/>
  <c r="AC4" i="25"/>
  <c r="AD116" i="25" s="1"/>
  <c r="C109" i="20"/>
  <c r="B118" i="20"/>
  <c r="X22" i="25"/>
  <c r="V113" i="25"/>
  <c r="W113" i="25" s="1"/>
  <c r="W36" i="25"/>
  <c r="B112" i="25"/>
  <c r="C112" i="25" s="1"/>
  <c r="C109" i="25"/>
  <c r="B111" i="20"/>
  <c r="N123" i="25"/>
  <c r="N121" i="25"/>
  <c r="N119" i="25"/>
  <c r="N117" i="25"/>
  <c r="N138" i="25"/>
  <c r="N110" i="25"/>
  <c r="N124" i="25"/>
  <c r="N122" i="25"/>
  <c r="N120" i="25"/>
  <c r="N118" i="25"/>
  <c r="N116" i="25"/>
  <c r="N105" i="25"/>
  <c r="N102" i="25"/>
  <c r="N100" i="25"/>
  <c r="N98" i="25"/>
  <c r="N96" i="25"/>
  <c r="N94" i="25"/>
  <c r="N91" i="25"/>
  <c r="N89" i="25"/>
  <c r="N87" i="25"/>
  <c r="N85" i="25"/>
  <c r="N83" i="25"/>
  <c r="N80" i="25"/>
  <c r="N78" i="25"/>
  <c r="N76" i="25"/>
  <c r="N74" i="25"/>
  <c r="N72" i="25"/>
  <c r="N70" i="25"/>
  <c r="N68" i="25"/>
  <c r="N65" i="25"/>
  <c r="N63" i="25"/>
  <c r="N61" i="25"/>
  <c r="N59" i="25"/>
  <c r="N57" i="25"/>
  <c r="N55" i="25"/>
  <c r="N53" i="25"/>
  <c r="N51" i="25"/>
  <c r="N49" i="25"/>
  <c r="N47" i="25"/>
  <c r="N45" i="25"/>
  <c r="N44" i="25"/>
  <c r="N111" i="25"/>
  <c r="N106" i="25"/>
  <c r="N97" i="25"/>
  <c r="N90" i="25"/>
  <c r="N86" i="25"/>
  <c r="N81" i="25"/>
  <c r="N77" i="25"/>
  <c r="N73" i="25"/>
  <c r="N69" i="25"/>
  <c r="N64" i="25"/>
  <c r="N60" i="25"/>
  <c r="N54" i="25"/>
  <c r="N46" i="25"/>
  <c r="N43" i="25"/>
  <c r="N40" i="25"/>
  <c r="N104" i="25"/>
  <c r="N95" i="25"/>
  <c r="N56" i="25"/>
  <c r="N48" i="25"/>
  <c r="N42" i="25"/>
  <c r="N101" i="25"/>
  <c r="N93" i="25"/>
  <c r="N88" i="25"/>
  <c r="N84" i="25"/>
  <c r="N79" i="25"/>
  <c r="N75" i="25"/>
  <c r="N71" i="25"/>
  <c r="N66" i="25"/>
  <c r="N62" i="25"/>
  <c r="N58" i="25"/>
  <c r="N50" i="25"/>
  <c r="N39" i="25"/>
  <c r="N99" i="25"/>
  <c r="N52" i="25"/>
  <c r="N41" i="25"/>
  <c r="N38" i="25"/>
  <c r="X4" i="25"/>
  <c r="T131" i="25"/>
  <c r="T127" i="25"/>
  <c r="T122" i="25"/>
  <c r="T120" i="25"/>
  <c r="T118" i="25"/>
  <c r="T116" i="25"/>
  <c r="T105" i="25"/>
  <c r="T102" i="25"/>
  <c r="T100" i="25"/>
  <c r="T98" i="25"/>
  <c r="T96" i="25"/>
  <c r="T94" i="25"/>
  <c r="T91" i="25"/>
  <c r="T89" i="25"/>
  <c r="T87" i="25"/>
  <c r="T85" i="25"/>
  <c r="T83" i="25"/>
  <c r="T80" i="25"/>
  <c r="T78" i="25"/>
  <c r="T76" i="25"/>
  <c r="T74" i="25"/>
  <c r="T72" i="25"/>
  <c r="T70" i="25"/>
  <c r="T68" i="25"/>
  <c r="T65" i="25"/>
  <c r="T63" i="25"/>
  <c r="T61" i="25"/>
  <c r="T59" i="25"/>
  <c r="T57" i="25"/>
  <c r="T55" i="25"/>
  <c r="T53" i="25"/>
  <c r="T51" i="25"/>
  <c r="T49" i="25"/>
  <c r="T47" i="25"/>
  <c r="T45" i="25"/>
  <c r="T43" i="25"/>
  <c r="T41" i="25"/>
  <c r="T39" i="25"/>
  <c r="T16" i="25"/>
  <c r="T11" i="25"/>
  <c r="T6" i="25"/>
  <c r="T134" i="25"/>
  <c r="T130" i="25"/>
  <c r="T126" i="25"/>
  <c r="T111" i="25"/>
  <c r="T15" i="25"/>
  <c r="T10" i="25"/>
  <c r="T133" i="25"/>
  <c r="T129" i="25"/>
  <c r="T125" i="25"/>
  <c r="T123" i="25"/>
  <c r="T121" i="25"/>
  <c r="T119" i="25"/>
  <c r="T117" i="25"/>
  <c r="T106" i="25"/>
  <c r="T104" i="25"/>
  <c r="T101" i="25"/>
  <c r="T99" i="25"/>
  <c r="T97" i="25"/>
  <c r="T95" i="25"/>
  <c r="T93" i="25"/>
  <c r="T90" i="25"/>
  <c r="T88" i="25"/>
  <c r="T86" i="25"/>
  <c r="T84" i="25"/>
  <c r="T81" i="25"/>
  <c r="T79" i="25"/>
  <c r="T77" i="25"/>
  <c r="T75" i="25"/>
  <c r="T73" i="25"/>
  <c r="T71" i="25"/>
  <c r="T69" i="25"/>
  <c r="T66" i="25"/>
  <c r="T64" i="25"/>
  <c r="T62" i="25"/>
  <c r="T60" i="25"/>
  <c r="T58" i="25"/>
  <c r="T56" i="25"/>
  <c r="T54" i="25"/>
  <c r="T52" i="25"/>
  <c r="T50" i="25"/>
  <c r="T48" i="25"/>
  <c r="T46" i="25"/>
  <c r="T44" i="25"/>
  <c r="T42" i="25"/>
  <c r="T40" i="25"/>
  <c r="T13" i="25"/>
  <c r="T4" i="25"/>
  <c r="T138" i="25"/>
  <c r="T132" i="25"/>
  <c r="T128" i="25"/>
  <c r="T110" i="25"/>
  <c r="T18" i="25"/>
  <c r="T12" i="25"/>
  <c r="T7" i="25"/>
  <c r="T34" i="25"/>
  <c r="M124" i="25"/>
  <c r="AQ24" i="25"/>
  <c r="BG24" i="25" s="1"/>
  <c r="AQ10" i="25"/>
  <c r="AV11" i="25"/>
  <c r="AQ15" i="25"/>
  <c r="AV16" i="25"/>
  <c r="AW30" i="25"/>
  <c r="BB30" i="25" s="1"/>
  <c r="AV30" i="25"/>
  <c r="AD27" i="25"/>
  <c r="AD26" i="25"/>
  <c r="AK30" i="25"/>
  <c r="AK29" i="25"/>
  <c r="AK27" i="25"/>
  <c r="AK26" i="25"/>
  <c r="AQ19" i="25"/>
  <c r="BG19" i="25" s="1"/>
  <c r="BG18" i="25" s="1"/>
  <c r="AJ22" i="25"/>
  <c r="S36" i="25"/>
  <c r="X36" i="25" s="1"/>
  <c r="L113" i="25"/>
  <c r="M113" i="25" s="1"/>
  <c r="AC34" i="25"/>
  <c r="AD34" i="25" s="1"/>
  <c r="M141" i="25"/>
  <c r="AQ29" i="25"/>
  <c r="AV29" i="25" s="1"/>
  <c r="BN110" i="25"/>
  <c r="BU110" i="25" s="1"/>
  <c r="BZ110" i="25" s="1"/>
  <c r="CL111" i="25"/>
  <c r="CS111" i="25" s="1"/>
  <c r="CX111" i="25" s="1"/>
  <c r="AW11" i="25"/>
  <c r="BB11" i="25" s="1"/>
  <c r="BN138" i="25"/>
  <c r="BU138" i="25" s="1"/>
  <c r="BZ138" i="25" s="1"/>
  <c r="CE90" i="25"/>
  <c r="CE86" i="25"/>
  <c r="CE88" i="25"/>
  <c r="CE87" i="25"/>
  <c r="CE89" i="25"/>
  <c r="BN12" i="25"/>
  <c r="BU12" i="25" s="1"/>
  <c r="BZ12" i="25" s="1"/>
  <c r="BN7" i="25"/>
  <c r="BU7" i="25" s="1"/>
  <c r="BZ7" i="25" s="1"/>
  <c r="BN8" i="25"/>
  <c r="BU8" i="25" s="1"/>
  <c r="BZ8" i="25" s="1"/>
  <c r="BN13" i="25"/>
  <c r="BU13" i="25" s="1"/>
  <c r="BZ13" i="25" s="1"/>
  <c r="BG11" i="25"/>
  <c r="BG29" i="25"/>
  <c r="BN30" i="25"/>
  <c r="BG133" i="25"/>
  <c r="AW133" i="25"/>
  <c r="BB133" i="25" s="1"/>
  <c r="BG130" i="25"/>
  <c r="AW130" i="25"/>
  <c r="BB130" i="25" s="1"/>
  <c r="BG131" i="25"/>
  <c r="AW131" i="25"/>
  <c r="BB131" i="25" s="1"/>
  <c r="BG129" i="25"/>
  <c r="AW129" i="25"/>
  <c r="BB129" i="25" s="1"/>
  <c r="BG126" i="25"/>
  <c r="BN126" i="25" s="1"/>
  <c r="AW126" i="25"/>
  <c r="BB126" i="25" s="1"/>
  <c r="BG127" i="25"/>
  <c r="AW127" i="25"/>
  <c r="BB127" i="25" s="1"/>
  <c r="BG132" i="25"/>
  <c r="AW132" i="25"/>
  <c r="BB132" i="25" s="1"/>
  <c r="AQ125" i="25"/>
  <c r="BG128" i="25"/>
  <c r="AW128" i="25"/>
  <c r="BB128" i="25" s="1"/>
  <c r="BG134" i="25"/>
  <c r="AW134" i="25"/>
  <c r="BB134" i="25" s="1"/>
  <c r="BG118" i="25"/>
  <c r="AW118" i="25"/>
  <c r="BB118" i="25" s="1"/>
  <c r="BG123" i="25"/>
  <c r="AW123" i="25"/>
  <c r="BB123" i="25" s="1"/>
  <c r="BG121" i="25"/>
  <c r="AW121" i="25"/>
  <c r="BB121" i="25" s="1"/>
  <c r="BG117" i="25"/>
  <c r="AW117" i="25"/>
  <c r="BB117" i="25" s="1"/>
  <c r="AQ116" i="25"/>
  <c r="AV116" i="25" s="1"/>
  <c r="BG120" i="25"/>
  <c r="AW120" i="25"/>
  <c r="BB120" i="25" s="1"/>
  <c r="BG119" i="25"/>
  <c r="AW119" i="25"/>
  <c r="BB119" i="25" s="1"/>
  <c r="BG122" i="25"/>
  <c r="AW122" i="25"/>
  <c r="BB122" i="25" s="1"/>
  <c r="AQ106" i="25"/>
  <c r="BG105" i="25"/>
  <c r="AW105" i="25"/>
  <c r="BB105" i="25" s="1"/>
  <c r="AJ104" i="25"/>
  <c r="AQ94" i="25"/>
  <c r="AV94" i="25" s="1"/>
  <c r="AJ93" i="25"/>
  <c r="BG101" i="25"/>
  <c r="AW101" i="25"/>
  <c r="BB101" i="25" s="1"/>
  <c r="BG98" i="25"/>
  <c r="AW98" i="25"/>
  <c r="BB98" i="25" s="1"/>
  <c r="BG95" i="25"/>
  <c r="AW95" i="25"/>
  <c r="BB95" i="25" s="1"/>
  <c r="BG100" i="25"/>
  <c r="AW100" i="25"/>
  <c r="BB100" i="25" s="1"/>
  <c r="BG96" i="25"/>
  <c r="AW96" i="25"/>
  <c r="BB96" i="25" s="1"/>
  <c r="BG102" i="25"/>
  <c r="AW102" i="25"/>
  <c r="BB102" i="25" s="1"/>
  <c r="BG97" i="25"/>
  <c r="AW97" i="25"/>
  <c r="BB97" i="25" s="1"/>
  <c r="BG99" i="25"/>
  <c r="AW99" i="25"/>
  <c r="BB99" i="25" s="1"/>
  <c r="AQ84" i="25"/>
  <c r="AV84" i="25" s="1"/>
  <c r="BG72" i="25"/>
  <c r="AW72" i="25"/>
  <c r="BB72" i="25" s="1"/>
  <c r="BG76" i="25"/>
  <c r="AW76" i="25"/>
  <c r="BB76" i="25" s="1"/>
  <c r="BG80" i="25"/>
  <c r="AW80" i="25"/>
  <c r="BB80" i="25" s="1"/>
  <c r="BG74" i="25"/>
  <c r="AW74" i="25"/>
  <c r="BB74" i="25" s="1"/>
  <c r="BG70" i="25"/>
  <c r="AW70" i="25"/>
  <c r="BB70" i="25" s="1"/>
  <c r="BG77" i="25"/>
  <c r="AW77" i="25"/>
  <c r="BB77" i="25" s="1"/>
  <c r="BG69" i="25"/>
  <c r="AW69" i="25"/>
  <c r="BB69" i="25" s="1"/>
  <c r="AQ68" i="25"/>
  <c r="AV68" i="25" s="1"/>
  <c r="BG71" i="25"/>
  <c r="AW71" i="25"/>
  <c r="BB71" i="25" s="1"/>
  <c r="BG75" i="25"/>
  <c r="AW75" i="25"/>
  <c r="BB75" i="25" s="1"/>
  <c r="BG78" i="25"/>
  <c r="AW78" i="25"/>
  <c r="BB78" i="25" s="1"/>
  <c r="BG73" i="25"/>
  <c r="AW73" i="25"/>
  <c r="BB73" i="25" s="1"/>
  <c r="BG79" i="25"/>
  <c r="AW79" i="25"/>
  <c r="BB79" i="25" s="1"/>
  <c r="BG81" i="25"/>
  <c r="AW81" i="25"/>
  <c r="BB81" i="25" s="1"/>
  <c r="BG57" i="25"/>
  <c r="AW57" i="25"/>
  <c r="BB57" i="25" s="1"/>
  <c r="BG44" i="25"/>
  <c r="AW44" i="25"/>
  <c r="BB44" i="25" s="1"/>
  <c r="BG45" i="25"/>
  <c r="AW45" i="25"/>
  <c r="BB45" i="25" s="1"/>
  <c r="BG61" i="25"/>
  <c r="AW61" i="25"/>
  <c r="BB61" i="25" s="1"/>
  <c r="BG65" i="25"/>
  <c r="AW65" i="25"/>
  <c r="BB65" i="25" s="1"/>
  <c r="BG46" i="25"/>
  <c r="AW46" i="25"/>
  <c r="BB46" i="25" s="1"/>
  <c r="AQ42" i="25"/>
  <c r="BG54" i="25"/>
  <c r="AW54" i="25"/>
  <c r="BB54" i="25" s="1"/>
  <c r="BG66" i="25"/>
  <c r="AW66" i="25"/>
  <c r="BB66" i="25" s="1"/>
  <c r="BG43" i="25"/>
  <c r="AW43" i="25"/>
  <c r="BB43" i="25" s="1"/>
  <c r="BG64" i="25"/>
  <c r="AW64" i="25"/>
  <c r="BB64" i="25" s="1"/>
  <c r="BG62" i="25"/>
  <c r="AW62" i="25"/>
  <c r="BB62" i="25" s="1"/>
  <c r="BG53" i="25"/>
  <c r="AW53" i="25"/>
  <c r="BB53" i="25" s="1"/>
  <c r="BG40" i="25"/>
  <c r="AW40" i="25"/>
  <c r="BB40" i="25" s="1"/>
  <c r="AJ39" i="25"/>
  <c r="BG55" i="25"/>
  <c r="AW55" i="25"/>
  <c r="BB55" i="25" s="1"/>
  <c r="BG63" i="25"/>
  <c r="AW63" i="25"/>
  <c r="BB63" i="25" s="1"/>
  <c r="BG51" i="25"/>
  <c r="AW51" i="25"/>
  <c r="BB51" i="25" s="1"/>
  <c r="BG48" i="25"/>
  <c r="AW48" i="25"/>
  <c r="BB48" i="25" s="1"/>
  <c r="BG56" i="25"/>
  <c r="AW56" i="25"/>
  <c r="BB56" i="25" s="1"/>
  <c r="BG60" i="25"/>
  <c r="AW60" i="25"/>
  <c r="BB60" i="25" s="1"/>
  <c r="BG52" i="25"/>
  <c r="AW52" i="25"/>
  <c r="BB52" i="25" s="1"/>
  <c r="BG49" i="25"/>
  <c r="AW49" i="25"/>
  <c r="BB49" i="25" s="1"/>
  <c r="BG41" i="25"/>
  <c r="AW41" i="25"/>
  <c r="BB41" i="25" s="1"/>
  <c r="BG50" i="25"/>
  <c r="AW50" i="25"/>
  <c r="BB50" i="25" s="1"/>
  <c r="BG58" i="25"/>
  <c r="AW58" i="25"/>
  <c r="BB58" i="25" s="1"/>
  <c r="BG47" i="25"/>
  <c r="AW47" i="25"/>
  <c r="BB47" i="25" s="1"/>
  <c r="BG59" i="25"/>
  <c r="AW59" i="25"/>
  <c r="BB59" i="25" s="1"/>
  <c r="AQ26" i="25"/>
  <c r="AV26" i="25" s="1"/>
  <c r="BG27" i="25"/>
  <c r="AW27" i="25"/>
  <c r="BB27" i="25" s="1"/>
  <c r="AQ6" i="25"/>
  <c r="AQ5" i="25" s="1"/>
  <c r="AV5" i="25" s="1"/>
  <c r="AW16" i="25"/>
  <c r="BG16" i="25"/>
  <c r="L114" i="25"/>
  <c r="M114" i="25" s="1"/>
  <c r="L109" i="25"/>
  <c r="AJ35" i="25"/>
  <c r="AK35" i="25" s="1"/>
  <c r="AJ34" i="25"/>
  <c r="AK34" i="25" s="1"/>
  <c r="V114" i="25"/>
  <c r="W114" i="25" s="1"/>
  <c r="C108" i="20"/>
  <c r="V109" i="25"/>
  <c r="W109" i="25" s="1"/>
  <c r="AC83" i="25"/>
  <c r="AJ85" i="25"/>
  <c r="AQ85" i="25" s="1"/>
  <c r="F141" i="25"/>
  <c r="D141" i="25"/>
  <c r="Q141" i="25"/>
  <c r="I141" i="25"/>
  <c r="I142" i="25"/>
  <c r="S38" i="25"/>
  <c r="T38" i="25" s="1"/>
  <c r="W141" i="25"/>
  <c r="W142" i="25"/>
  <c r="C142" i="25"/>
  <c r="C141" i="25"/>
  <c r="F142" i="25"/>
  <c r="P142" i="25"/>
  <c r="P141" i="25"/>
  <c r="AQ23" i="25" l="1"/>
  <c r="AV23" i="25" s="1"/>
  <c r="AW24" i="25"/>
  <c r="AD11" i="25"/>
  <c r="AD68" i="25"/>
  <c r="AD50" i="25"/>
  <c r="AD131" i="25"/>
  <c r="AD12" i="25"/>
  <c r="AD99" i="25"/>
  <c r="AD63" i="25"/>
  <c r="AD121" i="25"/>
  <c r="AD56" i="25"/>
  <c r="AD128" i="25"/>
  <c r="AD125" i="25"/>
  <c r="AD84" i="25"/>
  <c r="AD48" i="25"/>
  <c r="AD57" i="25"/>
  <c r="AD13" i="25"/>
  <c r="AD102" i="25"/>
  <c r="AD60" i="25"/>
  <c r="AD79" i="25"/>
  <c r="AD83" i="25"/>
  <c r="AD10" i="25"/>
  <c r="AD98" i="25"/>
  <c r="AD70" i="25"/>
  <c r="AD86" i="25"/>
  <c r="AD46" i="25"/>
  <c r="N141" i="25"/>
  <c r="AD110" i="25"/>
  <c r="AD5" i="25"/>
  <c r="AD16" i="25"/>
  <c r="AD66" i="25"/>
  <c r="AD101" i="25"/>
  <c r="AD69" i="25"/>
  <c r="AD81" i="25"/>
  <c r="AD127" i="25"/>
  <c r="AD95" i="25"/>
  <c r="AD61" i="25"/>
  <c r="AD51" i="25"/>
  <c r="AD85" i="25"/>
  <c r="AD119" i="25"/>
  <c r="AD132" i="25"/>
  <c r="AD100" i="25"/>
  <c r="AD47" i="25"/>
  <c r="AD80" i="25"/>
  <c r="AD126" i="25"/>
  <c r="AD19" i="25"/>
  <c r="AD96" i="25"/>
  <c r="AD49" i="25"/>
  <c r="AD122" i="25"/>
  <c r="AD6" i="25"/>
  <c r="AD62" i="25"/>
  <c r="AD97" i="25"/>
  <c r="AD7" i="25"/>
  <c r="AC36" i="25"/>
  <c r="AD36" i="25" s="1"/>
  <c r="AD15" i="25"/>
  <c r="AD130" i="25"/>
  <c r="AD39" i="25"/>
  <c r="AD55" i="25"/>
  <c r="AD72" i="25"/>
  <c r="AD89" i="25"/>
  <c r="AD120" i="25"/>
  <c r="AD41" i="25"/>
  <c r="AD77" i="25"/>
  <c r="AD53" i="25"/>
  <c r="AD87" i="25"/>
  <c r="AD105" i="25"/>
  <c r="AD133" i="25"/>
  <c r="AD65" i="25"/>
  <c r="AD104" i="25"/>
  <c r="AD40" i="25"/>
  <c r="AD73" i="25"/>
  <c r="AD22" i="25"/>
  <c r="AD54" i="25"/>
  <c r="AD71" i="25"/>
  <c r="AD88" i="25"/>
  <c r="AD106" i="25"/>
  <c r="AD129" i="25"/>
  <c r="AD18" i="25"/>
  <c r="AD138" i="25"/>
  <c r="AD91" i="25"/>
  <c r="AD4" i="25"/>
  <c r="AD42" i="25"/>
  <c r="AD58" i="25"/>
  <c r="AD75" i="25"/>
  <c r="AD93" i="25"/>
  <c r="AD123" i="25"/>
  <c r="AD52" i="25"/>
  <c r="AD64" i="25"/>
  <c r="AD90" i="25"/>
  <c r="AD118" i="25"/>
  <c r="AD44" i="25"/>
  <c r="AD74" i="25"/>
  <c r="AD117" i="25"/>
  <c r="AD45" i="25"/>
  <c r="AD78" i="25"/>
  <c r="AD43" i="25"/>
  <c r="AD59" i="25"/>
  <c r="AD76" i="25"/>
  <c r="AD94" i="25"/>
  <c r="AD111" i="25"/>
  <c r="AD134" i="25"/>
  <c r="AV24" i="25"/>
  <c r="AW29" i="25"/>
  <c r="BB29" i="25" s="1"/>
  <c r="C134" i="20"/>
  <c r="C132" i="20"/>
  <c r="C136" i="20"/>
  <c r="C133" i="20"/>
  <c r="C131" i="20"/>
  <c r="C135" i="20"/>
  <c r="C130" i="20"/>
  <c r="AV125" i="25"/>
  <c r="E114" i="20"/>
  <c r="X38" i="25"/>
  <c r="C112" i="20"/>
  <c r="L112" i="25"/>
  <c r="M112" i="25" s="1"/>
  <c r="M109" i="25"/>
  <c r="T36" i="25"/>
  <c r="C111" i="20" s="1"/>
  <c r="AW84" i="25"/>
  <c r="BB84" i="25" s="1"/>
  <c r="AV15" i="25"/>
  <c r="AR30" i="25"/>
  <c r="AR29" i="25"/>
  <c r="AQ34" i="25"/>
  <c r="AV34" i="25" s="1"/>
  <c r="AQ39" i="25"/>
  <c r="AV39" i="25" s="1"/>
  <c r="AV42" i="25"/>
  <c r="AV6" i="25"/>
  <c r="AQ104" i="25"/>
  <c r="AV104" i="25" s="1"/>
  <c r="AV106" i="25"/>
  <c r="BG85" i="25"/>
  <c r="BN85" i="25" s="1"/>
  <c r="BU85" i="25" s="1"/>
  <c r="BZ85" i="25" s="1"/>
  <c r="AV85" i="25"/>
  <c r="AQ93" i="25"/>
  <c r="AV93" i="25" s="1"/>
  <c r="AW15" i="25"/>
  <c r="BB16" i="25"/>
  <c r="AJ33" i="25"/>
  <c r="AK33" i="25" s="1"/>
  <c r="AK24" i="25"/>
  <c r="AK23" i="25"/>
  <c r="AK8" i="25"/>
  <c r="AW23" i="25"/>
  <c r="BB23" i="25" s="1"/>
  <c r="BB24" i="25"/>
  <c r="AQ18" i="25"/>
  <c r="AV18" i="25" s="1"/>
  <c r="AV19" i="25"/>
  <c r="AV10" i="25"/>
  <c r="AR27" i="25"/>
  <c r="AR26" i="25"/>
  <c r="AW19" i="25"/>
  <c r="AW10" i="25"/>
  <c r="CE110" i="25"/>
  <c r="CL110" i="25" s="1"/>
  <c r="CS110" i="25" s="1"/>
  <c r="CX110" i="25" s="1"/>
  <c r="M142" i="25"/>
  <c r="BN19" i="25"/>
  <c r="BN18" i="25" s="1"/>
  <c r="AQ22" i="25"/>
  <c r="E109" i="20" s="1"/>
  <c r="AQ35" i="25"/>
  <c r="AV35" i="25" s="1"/>
  <c r="BN127" i="25"/>
  <c r="BN131" i="25"/>
  <c r="BU131" i="25" s="1"/>
  <c r="BZ131" i="25" s="1"/>
  <c r="BN133" i="25"/>
  <c r="BU133" i="25" s="1"/>
  <c r="BZ133" i="25" s="1"/>
  <c r="BN128" i="25"/>
  <c r="BU128" i="25" s="1"/>
  <c r="BZ128" i="25" s="1"/>
  <c r="BN134" i="25"/>
  <c r="BU134" i="25" s="1"/>
  <c r="BZ134" i="25" s="1"/>
  <c r="BN132" i="25"/>
  <c r="BU132" i="25" s="1"/>
  <c r="BZ132" i="25" s="1"/>
  <c r="BU126" i="25"/>
  <c r="BZ126" i="25" s="1"/>
  <c r="BN129" i="25"/>
  <c r="BU129" i="25" s="1"/>
  <c r="BZ129" i="25" s="1"/>
  <c r="BN130" i="25"/>
  <c r="BU130" i="25" s="1"/>
  <c r="BZ130" i="25" s="1"/>
  <c r="CE138" i="25"/>
  <c r="BN122" i="25"/>
  <c r="BU122" i="25" s="1"/>
  <c r="BZ122" i="25" s="1"/>
  <c r="BN120" i="25"/>
  <c r="BU120" i="25" s="1"/>
  <c r="BZ120" i="25" s="1"/>
  <c r="BN121" i="25"/>
  <c r="BU121" i="25" s="1"/>
  <c r="BZ121" i="25" s="1"/>
  <c r="BN118" i="25"/>
  <c r="BU118" i="25" s="1"/>
  <c r="BZ118" i="25" s="1"/>
  <c r="BN119" i="25"/>
  <c r="BU119" i="25" s="1"/>
  <c r="BZ119" i="25" s="1"/>
  <c r="BN117" i="25"/>
  <c r="BU117" i="25" s="1"/>
  <c r="BZ117" i="25" s="1"/>
  <c r="BN123" i="25"/>
  <c r="BU123" i="25" s="1"/>
  <c r="BZ123" i="25" s="1"/>
  <c r="BN105" i="25"/>
  <c r="BU105" i="25" s="1"/>
  <c r="BZ105" i="25" s="1"/>
  <c r="BN100" i="25"/>
  <c r="BU100" i="25" s="1"/>
  <c r="BZ100" i="25" s="1"/>
  <c r="BN101" i="25"/>
  <c r="BU101" i="25" s="1"/>
  <c r="BZ101" i="25" s="1"/>
  <c r="BN97" i="25"/>
  <c r="BU97" i="25" s="1"/>
  <c r="BZ97" i="25" s="1"/>
  <c r="BN96" i="25"/>
  <c r="BU96" i="25" s="1"/>
  <c r="BZ96" i="25" s="1"/>
  <c r="BN95" i="25"/>
  <c r="BU95" i="25" s="1"/>
  <c r="BZ95" i="25" s="1"/>
  <c r="BN98" i="25"/>
  <c r="BU98" i="25" s="1"/>
  <c r="BZ98" i="25" s="1"/>
  <c r="BN99" i="25"/>
  <c r="BU99" i="25" s="1"/>
  <c r="BZ99" i="25" s="1"/>
  <c r="BN102" i="25"/>
  <c r="BU102" i="25" s="1"/>
  <c r="BZ102" i="25" s="1"/>
  <c r="CL89" i="25"/>
  <c r="CS89" i="25" s="1"/>
  <c r="CX89" i="25" s="1"/>
  <c r="CL88" i="25"/>
  <c r="CS88" i="25" s="1"/>
  <c r="CX88" i="25" s="1"/>
  <c r="CL87" i="25"/>
  <c r="CS87" i="25" s="1"/>
  <c r="CX87" i="25" s="1"/>
  <c r="CL90" i="25"/>
  <c r="CL86" i="25"/>
  <c r="CS86" i="25" s="1"/>
  <c r="CX86" i="25" s="1"/>
  <c r="BN77" i="25"/>
  <c r="BU77" i="25" s="1"/>
  <c r="BZ77" i="25" s="1"/>
  <c r="BN74" i="25"/>
  <c r="BU74" i="25" s="1"/>
  <c r="BZ74" i="25" s="1"/>
  <c r="BN76" i="25"/>
  <c r="BU76" i="25" s="1"/>
  <c r="BZ76" i="25" s="1"/>
  <c r="BN69" i="25"/>
  <c r="BU69" i="25" s="1"/>
  <c r="BZ69" i="25" s="1"/>
  <c r="BN70" i="25"/>
  <c r="BU70" i="25" s="1"/>
  <c r="BZ70" i="25" s="1"/>
  <c r="BN80" i="25"/>
  <c r="BU80" i="25" s="1"/>
  <c r="BZ80" i="25" s="1"/>
  <c r="BN72" i="25"/>
  <c r="BU72" i="25" s="1"/>
  <c r="BZ72" i="25" s="1"/>
  <c r="BN81" i="25"/>
  <c r="BU81" i="25" s="1"/>
  <c r="BZ81" i="25" s="1"/>
  <c r="BN73" i="25"/>
  <c r="BU73" i="25" s="1"/>
  <c r="BZ73" i="25" s="1"/>
  <c r="BN75" i="25"/>
  <c r="BU75" i="25" s="1"/>
  <c r="BZ75" i="25" s="1"/>
  <c r="BN79" i="25"/>
  <c r="BU79" i="25" s="1"/>
  <c r="BZ79" i="25" s="1"/>
  <c r="BN78" i="25"/>
  <c r="BU78" i="25" s="1"/>
  <c r="BZ78" i="25" s="1"/>
  <c r="BN71" i="25"/>
  <c r="BU71" i="25" s="1"/>
  <c r="BZ71" i="25" s="1"/>
  <c r="BN59" i="25"/>
  <c r="BU59" i="25" s="1"/>
  <c r="BZ59" i="25" s="1"/>
  <c r="BN52" i="25"/>
  <c r="BU52" i="25" s="1"/>
  <c r="BZ52" i="25" s="1"/>
  <c r="BN61" i="25"/>
  <c r="BU61" i="25" s="1"/>
  <c r="BZ61" i="25" s="1"/>
  <c r="BN40" i="25"/>
  <c r="BU40" i="25" s="1"/>
  <c r="BZ40" i="25" s="1"/>
  <c r="BN62" i="25"/>
  <c r="BU62" i="25" s="1"/>
  <c r="BZ62" i="25" s="1"/>
  <c r="BN43" i="25"/>
  <c r="BU43" i="25" s="1"/>
  <c r="BZ43" i="25" s="1"/>
  <c r="BN54" i="25"/>
  <c r="BU54" i="25" s="1"/>
  <c r="BZ54" i="25" s="1"/>
  <c r="BN58" i="25"/>
  <c r="BU58" i="25" s="1"/>
  <c r="BZ58" i="25" s="1"/>
  <c r="BN51" i="25"/>
  <c r="BU51" i="25" s="1"/>
  <c r="BZ51" i="25" s="1"/>
  <c r="BN46" i="25"/>
  <c r="BU46" i="25" s="1"/>
  <c r="BZ46" i="25" s="1"/>
  <c r="BN44" i="25"/>
  <c r="BU44" i="25" s="1"/>
  <c r="BZ44" i="25" s="1"/>
  <c r="BN47" i="25"/>
  <c r="BU47" i="25" s="1"/>
  <c r="BZ47" i="25" s="1"/>
  <c r="BN50" i="25"/>
  <c r="BU50" i="25" s="1"/>
  <c r="BZ50" i="25" s="1"/>
  <c r="BN49" i="25"/>
  <c r="BU49" i="25" s="1"/>
  <c r="BZ49" i="25" s="1"/>
  <c r="BN60" i="25"/>
  <c r="BU60" i="25" s="1"/>
  <c r="BZ60" i="25" s="1"/>
  <c r="BN48" i="25"/>
  <c r="BU48" i="25" s="1"/>
  <c r="BZ48" i="25" s="1"/>
  <c r="BN63" i="25"/>
  <c r="BU63" i="25" s="1"/>
  <c r="BZ63" i="25" s="1"/>
  <c r="BN65" i="25"/>
  <c r="BU65" i="25" s="1"/>
  <c r="BZ65" i="25" s="1"/>
  <c r="BN45" i="25"/>
  <c r="BU45" i="25" s="1"/>
  <c r="BZ45" i="25" s="1"/>
  <c r="BN57" i="25"/>
  <c r="BU57" i="25" s="1"/>
  <c r="BZ57" i="25" s="1"/>
  <c r="BN41" i="25"/>
  <c r="BU41" i="25" s="1"/>
  <c r="BZ41" i="25" s="1"/>
  <c r="BN56" i="25"/>
  <c r="BU56" i="25" s="1"/>
  <c r="BZ56" i="25" s="1"/>
  <c r="BN55" i="25"/>
  <c r="BU55" i="25" s="1"/>
  <c r="BZ55" i="25" s="1"/>
  <c r="BN53" i="25"/>
  <c r="BU53" i="25" s="1"/>
  <c r="BZ53" i="25" s="1"/>
  <c r="BN64" i="25"/>
  <c r="BU64" i="25" s="1"/>
  <c r="BZ64" i="25" s="1"/>
  <c r="BN66" i="25"/>
  <c r="BU66" i="25" s="1"/>
  <c r="BZ66" i="25" s="1"/>
  <c r="BN29" i="25"/>
  <c r="BU30" i="25"/>
  <c r="BZ30" i="25" s="1"/>
  <c r="BN11" i="25"/>
  <c r="CE13" i="25"/>
  <c r="CE7" i="25"/>
  <c r="BG10" i="25"/>
  <c r="CE8" i="25"/>
  <c r="CE12" i="25"/>
  <c r="BG15" i="25"/>
  <c r="BN16" i="25"/>
  <c r="BG26" i="25"/>
  <c r="BN27" i="25"/>
  <c r="BG23" i="25"/>
  <c r="BN24" i="25"/>
  <c r="AW125" i="25"/>
  <c r="BB125" i="25" s="1"/>
  <c r="BG125" i="25"/>
  <c r="BG116" i="25"/>
  <c r="AW116" i="25"/>
  <c r="BB116" i="25" s="1"/>
  <c r="BG106" i="25"/>
  <c r="AW106" i="25"/>
  <c r="BB106" i="25" s="1"/>
  <c r="BG94" i="25"/>
  <c r="AW94" i="25"/>
  <c r="BB94" i="25" s="1"/>
  <c r="AJ83" i="25"/>
  <c r="AJ38" i="25" s="1"/>
  <c r="AJ124" i="25" s="1"/>
  <c r="AQ83" i="25"/>
  <c r="BG84" i="25"/>
  <c r="AW68" i="25"/>
  <c r="BB68" i="25" s="1"/>
  <c r="BG68" i="25"/>
  <c r="BG42" i="25"/>
  <c r="AW42" i="25"/>
  <c r="BB42" i="25" s="1"/>
  <c r="AW26" i="25"/>
  <c r="BB26" i="25" s="1"/>
  <c r="BG6" i="25"/>
  <c r="BG5" i="25" s="1"/>
  <c r="AW6" i="25"/>
  <c r="C137" i="20"/>
  <c r="AW85" i="25"/>
  <c r="BB85" i="25" s="1"/>
  <c r="V112" i="25"/>
  <c r="W112" i="25" s="1"/>
  <c r="AJ4" i="25"/>
  <c r="AK5" i="25" s="1"/>
  <c r="AC38" i="25"/>
  <c r="C110" i="20"/>
  <c r="S109" i="25"/>
  <c r="S124" i="25"/>
  <c r="U39" i="25" s="1"/>
  <c r="S114" i="25"/>
  <c r="S113" i="25"/>
  <c r="B137" i="25"/>
  <c r="C137" i="25" s="1"/>
  <c r="BB6" i="25" l="1"/>
  <c r="AW5" i="25"/>
  <c r="BB5" i="25" s="1"/>
  <c r="AW35" i="25"/>
  <c r="BB35" i="25" s="1"/>
  <c r="L137" i="25"/>
  <c r="M137" i="25" s="1"/>
  <c r="F114" i="20"/>
  <c r="C113" i="20"/>
  <c r="X114" i="25"/>
  <c r="T114" i="25"/>
  <c r="X113" i="25"/>
  <c r="T113" i="25"/>
  <c r="X109" i="25"/>
  <c r="T109" i="25"/>
  <c r="X124" i="25"/>
  <c r="U111" i="25"/>
  <c r="U123" i="25"/>
  <c r="U121" i="25"/>
  <c r="U119" i="25"/>
  <c r="U117" i="25"/>
  <c r="U106" i="25"/>
  <c r="U104" i="25"/>
  <c r="U101" i="25"/>
  <c r="U99" i="25"/>
  <c r="U97" i="25"/>
  <c r="U95" i="25"/>
  <c r="U93" i="25"/>
  <c r="U90" i="25"/>
  <c r="U88" i="25"/>
  <c r="U86" i="25"/>
  <c r="U84" i="25"/>
  <c r="U81" i="25"/>
  <c r="U79" i="25"/>
  <c r="U77" i="25"/>
  <c r="U75" i="25"/>
  <c r="U73" i="25"/>
  <c r="U71" i="25"/>
  <c r="U69" i="25"/>
  <c r="U66" i="25"/>
  <c r="U64" i="25"/>
  <c r="U62" i="25"/>
  <c r="U60" i="25"/>
  <c r="U58" i="25"/>
  <c r="U56" i="25"/>
  <c r="U54" i="25"/>
  <c r="U52" i="25"/>
  <c r="U50" i="25"/>
  <c r="U48" i="25"/>
  <c r="U46" i="25"/>
  <c r="U44" i="25"/>
  <c r="U42" i="25"/>
  <c r="U40" i="25"/>
  <c r="U38" i="25"/>
  <c r="U138" i="25"/>
  <c r="U110" i="25"/>
  <c r="U124" i="25"/>
  <c r="U122" i="25"/>
  <c r="U120" i="25"/>
  <c r="U118" i="25"/>
  <c r="U116" i="25"/>
  <c r="U105" i="25"/>
  <c r="U102" i="25"/>
  <c r="U100" i="25"/>
  <c r="U98" i="25"/>
  <c r="U96" i="25"/>
  <c r="U94" i="25"/>
  <c r="U91" i="25"/>
  <c r="U89" i="25"/>
  <c r="U87" i="25"/>
  <c r="U85" i="25"/>
  <c r="U83" i="25"/>
  <c r="U80" i="25"/>
  <c r="U78" i="25"/>
  <c r="U76" i="25"/>
  <c r="U74" i="25"/>
  <c r="U72" i="25"/>
  <c r="U70" i="25"/>
  <c r="U68" i="25"/>
  <c r="U65" i="25"/>
  <c r="U63" i="25"/>
  <c r="U61" i="25"/>
  <c r="U59" i="25"/>
  <c r="U57" i="25"/>
  <c r="U55" i="25"/>
  <c r="U53" i="25"/>
  <c r="U51" i="25"/>
  <c r="U49" i="25"/>
  <c r="U47" i="25"/>
  <c r="U45" i="25"/>
  <c r="U43" i="25"/>
  <c r="U41" i="25"/>
  <c r="T124" i="25"/>
  <c r="T142" i="25" s="1"/>
  <c r="AR34" i="25"/>
  <c r="AQ4" i="25"/>
  <c r="AR5" i="25" s="1"/>
  <c r="AR24" i="25"/>
  <c r="AR8" i="25"/>
  <c r="AR23" i="25"/>
  <c r="AC114" i="25"/>
  <c r="AD114" i="25" s="1"/>
  <c r="AD38" i="25"/>
  <c r="AD141" i="25" s="1"/>
  <c r="AQ33" i="25"/>
  <c r="AV33" i="25" s="1"/>
  <c r="AV22" i="25"/>
  <c r="BB10" i="25"/>
  <c r="AX27" i="25"/>
  <c r="AX26" i="25"/>
  <c r="BB15" i="25"/>
  <c r="AX30" i="25"/>
  <c r="AX29" i="25"/>
  <c r="AR35" i="25"/>
  <c r="AL138" i="25"/>
  <c r="AL118" i="25"/>
  <c r="AL116" i="25"/>
  <c r="AL105" i="25"/>
  <c r="AL102" i="25"/>
  <c r="AL100" i="25"/>
  <c r="AL98" i="25"/>
  <c r="AL96" i="25"/>
  <c r="AL94" i="25"/>
  <c r="AL91" i="25"/>
  <c r="AL89" i="25"/>
  <c r="AL87" i="25"/>
  <c r="AL85" i="25"/>
  <c r="AL83" i="25"/>
  <c r="AL80" i="25"/>
  <c r="AL78" i="25"/>
  <c r="AL76" i="25"/>
  <c r="AL74" i="25"/>
  <c r="AL72" i="25"/>
  <c r="AL70" i="25"/>
  <c r="AL68" i="25"/>
  <c r="AL65" i="25"/>
  <c r="AL63" i="25"/>
  <c r="AL61" i="25"/>
  <c r="AL59" i="25"/>
  <c r="AL57" i="25"/>
  <c r="AL55" i="25"/>
  <c r="AL53" i="25"/>
  <c r="AL51" i="25"/>
  <c r="AL49" i="25"/>
  <c r="AL47" i="25"/>
  <c r="AL45" i="25"/>
  <c r="AL43" i="25"/>
  <c r="AL41" i="25"/>
  <c r="AL39" i="25"/>
  <c r="AL124" i="25"/>
  <c r="AL99" i="25"/>
  <c r="AL90" i="25"/>
  <c r="AL81" i="25"/>
  <c r="AL73" i="25"/>
  <c r="AL64" i="25"/>
  <c r="AL56" i="25"/>
  <c r="AL48" i="25"/>
  <c r="AL40" i="25"/>
  <c r="AL71" i="25"/>
  <c r="AL46" i="25"/>
  <c r="AL38" i="25"/>
  <c r="AL120" i="25"/>
  <c r="AL121" i="25"/>
  <c r="AL110" i="25"/>
  <c r="AL101" i="25"/>
  <c r="AL93" i="25"/>
  <c r="AL84" i="25"/>
  <c r="AL75" i="25"/>
  <c r="AL66" i="25"/>
  <c r="AL58" i="25"/>
  <c r="AL50" i="25"/>
  <c r="AL42" i="25"/>
  <c r="AL122" i="25"/>
  <c r="AL106" i="25"/>
  <c r="AL97" i="25"/>
  <c r="AL123" i="25"/>
  <c r="AL117" i="25"/>
  <c r="AL104" i="25"/>
  <c r="AL95" i="25"/>
  <c r="AL86" i="25"/>
  <c r="AL77" i="25"/>
  <c r="AL69" i="25"/>
  <c r="AL60" i="25"/>
  <c r="AL52" i="25"/>
  <c r="AL44" i="25"/>
  <c r="AL119" i="25"/>
  <c r="AL111" i="25"/>
  <c r="AL88" i="25"/>
  <c r="AL79" i="25"/>
  <c r="AL62" i="25"/>
  <c r="AL54" i="25"/>
  <c r="AK133" i="25"/>
  <c r="AK129" i="25"/>
  <c r="AK125" i="25"/>
  <c r="AK123" i="25"/>
  <c r="AK121" i="25"/>
  <c r="AK110" i="25"/>
  <c r="AK18" i="25"/>
  <c r="AK12" i="25"/>
  <c r="AK7" i="25"/>
  <c r="AK130" i="25"/>
  <c r="AK122" i="25"/>
  <c r="AK119" i="25"/>
  <c r="AK116" i="25"/>
  <c r="AK111" i="25"/>
  <c r="AK106" i="25"/>
  <c r="AK102" i="25"/>
  <c r="AK97" i="25"/>
  <c r="AK94" i="25"/>
  <c r="AK88" i="25"/>
  <c r="AK85" i="25"/>
  <c r="AK79" i="25"/>
  <c r="AK76" i="25"/>
  <c r="AK71" i="25"/>
  <c r="AK68" i="25"/>
  <c r="AK62" i="25"/>
  <c r="AK59" i="25"/>
  <c r="AK54" i="25"/>
  <c r="AK51" i="25"/>
  <c r="AK46" i="25"/>
  <c r="AK43" i="25"/>
  <c r="AK38" i="25"/>
  <c r="AK22" i="25"/>
  <c r="AK13" i="25"/>
  <c r="AK6" i="25"/>
  <c r="AK131" i="25"/>
  <c r="AK117" i="25"/>
  <c r="AK104" i="25"/>
  <c r="AK95" i="25"/>
  <c r="AK86" i="25"/>
  <c r="AK77" i="25"/>
  <c r="AK57" i="25"/>
  <c r="AK15" i="25"/>
  <c r="AK134" i="25"/>
  <c r="AK128" i="25"/>
  <c r="AK124" i="25"/>
  <c r="AK118" i="25"/>
  <c r="AK105" i="25"/>
  <c r="AK99" i="25"/>
  <c r="AK96" i="25"/>
  <c r="AK90" i="25"/>
  <c r="AK87" i="25"/>
  <c r="AK81" i="25"/>
  <c r="AK78" i="25"/>
  <c r="AK73" i="25"/>
  <c r="AK70" i="25"/>
  <c r="AK64" i="25"/>
  <c r="AK61" i="25"/>
  <c r="AK56" i="25"/>
  <c r="AK53" i="25"/>
  <c r="AK48" i="25"/>
  <c r="AK45" i="25"/>
  <c r="AK40" i="25"/>
  <c r="AK19" i="25"/>
  <c r="AK11" i="25"/>
  <c r="AK138" i="25"/>
  <c r="AK91" i="25"/>
  <c r="AK83" i="25"/>
  <c r="AK74" i="25"/>
  <c r="AK65" i="25"/>
  <c r="AK60" i="25"/>
  <c r="AK52" i="25"/>
  <c r="AK44" i="25"/>
  <c r="AK132" i="25"/>
  <c r="AK127" i="25"/>
  <c r="AK120" i="25"/>
  <c r="AK101" i="25"/>
  <c r="AK98" i="25"/>
  <c r="AK93" i="25"/>
  <c r="AK89" i="25"/>
  <c r="AK84" i="25"/>
  <c r="AK80" i="25"/>
  <c r="AK75" i="25"/>
  <c r="AK72" i="25"/>
  <c r="AK66" i="25"/>
  <c r="AK63" i="25"/>
  <c r="AK58" i="25"/>
  <c r="AK55" i="25"/>
  <c r="AK50" i="25"/>
  <c r="AK47" i="25"/>
  <c r="AK42" i="25"/>
  <c r="AK39" i="25"/>
  <c r="AK16" i="25"/>
  <c r="AK10" i="25"/>
  <c r="AK4" i="25"/>
  <c r="AK126" i="25"/>
  <c r="AK100" i="25"/>
  <c r="AK69" i="25"/>
  <c r="AK49" i="25"/>
  <c r="AK41" i="25"/>
  <c r="BH27" i="25"/>
  <c r="BH26" i="25"/>
  <c r="AW18" i="25"/>
  <c r="BB18" i="25" s="1"/>
  <c r="BB19" i="25"/>
  <c r="AQ38" i="25"/>
  <c r="AV83" i="25"/>
  <c r="BG35" i="25"/>
  <c r="BH35" i="25" s="1"/>
  <c r="BH30" i="25"/>
  <c r="BH29" i="25"/>
  <c r="BU19" i="25"/>
  <c r="BZ19" i="25" s="1"/>
  <c r="AJ36" i="25"/>
  <c r="AJ109" i="25" s="1"/>
  <c r="AJ112" i="25" s="1"/>
  <c r="AJ137" i="25" s="1"/>
  <c r="AJ139" i="25" s="1"/>
  <c r="AK139" i="25" s="1"/>
  <c r="CS90" i="25"/>
  <c r="CX90" i="25" s="1"/>
  <c r="BN116" i="25"/>
  <c r="BN68" i="25"/>
  <c r="BU127" i="25"/>
  <c r="BZ127" i="25" s="1"/>
  <c r="BN125" i="25"/>
  <c r="CL138" i="25"/>
  <c r="CE129" i="25"/>
  <c r="CE132" i="25"/>
  <c r="CE128" i="25"/>
  <c r="CE131" i="25"/>
  <c r="CE130" i="25"/>
  <c r="CE126" i="25"/>
  <c r="CE134" i="25"/>
  <c r="CE133" i="25"/>
  <c r="CE118" i="25"/>
  <c r="BU116" i="25"/>
  <c r="BZ116" i="25" s="1"/>
  <c r="CE117" i="25"/>
  <c r="CE120" i="25"/>
  <c r="CE123" i="25"/>
  <c r="CE119" i="25"/>
  <c r="CE121" i="25"/>
  <c r="CE122" i="25"/>
  <c r="BN106" i="25"/>
  <c r="CE105" i="25"/>
  <c r="CE102" i="25"/>
  <c r="CE98" i="25"/>
  <c r="CE96" i="25"/>
  <c r="CE101" i="25"/>
  <c r="CE99" i="25"/>
  <c r="CE95" i="25"/>
  <c r="CE97" i="25"/>
  <c r="CE100" i="25"/>
  <c r="CE85" i="25"/>
  <c r="CE71" i="25"/>
  <c r="CE79" i="25"/>
  <c r="CE72" i="25"/>
  <c r="CE77" i="25"/>
  <c r="CE73" i="25"/>
  <c r="CE70" i="25"/>
  <c r="CE76" i="25"/>
  <c r="CE78" i="25"/>
  <c r="CE75" i="25"/>
  <c r="CE81" i="25"/>
  <c r="CE80" i="25"/>
  <c r="BU68" i="25"/>
  <c r="BZ68" i="25" s="1"/>
  <c r="CE69" i="25"/>
  <c r="CE74" i="25"/>
  <c r="CE64" i="25"/>
  <c r="CE41" i="25"/>
  <c r="CE63" i="25"/>
  <c r="CE50" i="25"/>
  <c r="CE51" i="25"/>
  <c r="CE61" i="25"/>
  <c r="CE55" i="25"/>
  <c r="CE45" i="25"/>
  <c r="CE60" i="25"/>
  <c r="CE44" i="25"/>
  <c r="CE54" i="25"/>
  <c r="CE62" i="25"/>
  <c r="CE59" i="25"/>
  <c r="CE66" i="25"/>
  <c r="CE53" i="25"/>
  <c r="CE56" i="25"/>
  <c r="CE57" i="25"/>
  <c r="CE65" i="25"/>
  <c r="CE48" i="25"/>
  <c r="CE49" i="25"/>
  <c r="CE47" i="25"/>
  <c r="CE46" i="25"/>
  <c r="CE58" i="25"/>
  <c r="CE43" i="25"/>
  <c r="CE40" i="25"/>
  <c r="CE52" i="25"/>
  <c r="BU29" i="25"/>
  <c r="BZ29" i="25" s="1"/>
  <c r="CE30" i="25"/>
  <c r="AW34" i="25"/>
  <c r="BB34" i="25" s="1"/>
  <c r="BN26" i="25"/>
  <c r="BU27" i="25"/>
  <c r="BZ27" i="25" s="1"/>
  <c r="AW22" i="25"/>
  <c r="BB22" i="25" s="1"/>
  <c r="BG22" i="25"/>
  <c r="BN23" i="25"/>
  <c r="BU24" i="25"/>
  <c r="BZ24" i="25" s="1"/>
  <c r="CL12" i="25"/>
  <c r="CS12" i="25" s="1"/>
  <c r="CX12" i="25" s="1"/>
  <c r="CL13" i="25"/>
  <c r="CS13" i="25" s="1"/>
  <c r="CX13" i="25" s="1"/>
  <c r="CL8" i="25"/>
  <c r="CS8" i="25" s="1"/>
  <c r="CX8" i="25" s="1"/>
  <c r="BN15" i="25"/>
  <c r="BU16" i="25"/>
  <c r="BZ16" i="25" s="1"/>
  <c r="CL7" i="25"/>
  <c r="CS7" i="25" s="1"/>
  <c r="CX7" i="25" s="1"/>
  <c r="BN10" i="25"/>
  <c r="BU11" i="25"/>
  <c r="BZ11" i="25" s="1"/>
  <c r="BN6" i="25"/>
  <c r="BN5" i="25" s="1"/>
  <c r="BG39" i="25"/>
  <c r="BN42" i="25"/>
  <c r="BG93" i="25"/>
  <c r="BN94" i="25"/>
  <c r="BG34" i="25"/>
  <c r="BH34" i="25" s="1"/>
  <c r="BG104" i="25"/>
  <c r="C138" i="20"/>
  <c r="BG83" i="25"/>
  <c r="BN84" i="25"/>
  <c r="AW104" i="25"/>
  <c r="BB104" i="25" s="1"/>
  <c r="AW93" i="25"/>
  <c r="BB93" i="25" s="1"/>
  <c r="AW39" i="25"/>
  <c r="BB39" i="25" s="1"/>
  <c r="AW83" i="25"/>
  <c r="BB83" i="25" s="1"/>
  <c r="V137" i="25"/>
  <c r="AC109" i="25"/>
  <c r="AD109" i="25" s="1"/>
  <c r="AC113" i="25"/>
  <c r="AD113" i="25" s="1"/>
  <c r="AC124" i="25"/>
  <c r="S112" i="25"/>
  <c r="B139" i="25"/>
  <c r="B463" i="29" s="1"/>
  <c r="B462" i="29" s="1"/>
  <c r="B464" i="29" s="1"/>
  <c r="B465" i="29" s="1"/>
  <c r="B466" i="29" s="1"/>
  <c r="T141" i="25"/>
  <c r="AX35" i="25" l="1"/>
  <c r="L139" i="25"/>
  <c r="M139" i="25" s="1"/>
  <c r="AQ36" i="25"/>
  <c r="AV36" i="25" s="1"/>
  <c r="AL141" i="25"/>
  <c r="U141" i="25"/>
  <c r="AV38" i="25"/>
  <c r="E112" i="20"/>
  <c r="C115" i="20"/>
  <c r="C117" i="20" s="1"/>
  <c r="AQ124" i="25"/>
  <c r="AS121" i="25" s="1"/>
  <c r="V139" i="25"/>
  <c r="W139" i="25" s="1"/>
  <c r="W137" i="25"/>
  <c r="B104" i="20"/>
  <c r="C139" i="25"/>
  <c r="X112" i="25"/>
  <c r="T112" i="25"/>
  <c r="F109" i="20"/>
  <c r="AJ113" i="25"/>
  <c r="AK113" i="25" s="1"/>
  <c r="AK109" i="25"/>
  <c r="CE19" i="25"/>
  <c r="CL19" i="25" s="1"/>
  <c r="AK112" i="25"/>
  <c r="AR33" i="25"/>
  <c r="AE124" i="25"/>
  <c r="AE122" i="25"/>
  <c r="AE120" i="25"/>
  <c r="AE118" i="25"/>
  <c r="AE116" i="25"/>
  <c r="AE105" i="25"/>
  <c r="AE102" i="25"/>
  <c r="AE100" i="25"/>
  <c r="AE98" i="25"/>
  <c r="AE96" i="25"/>
  <c r="AE94" i="25"/>
  <c r="AE91" i="25"/>
  <c r="AE89" i="25"/>
  <c r="AE87" i="25"/>
  <c r="AE85" i="25"/>
  <c r="AE83" i="25"/>
  <c r="AE80" i="25"/>
  <c r="AE78" i="25"/>
  <c r="AE76" i="25"/>
  <c r="AE74" i="25"/>
  <c r="AE72" i="25"/>
  <c r="AE70" i="25"/>
  <c r="AE68" i="25"/>
  <c r="AE65" i="25"/>
  <c r="AE63" i="25"/>
  <c r="AE61" i="25"/>
  <c r="AE59" i="25"/>
  <c r="AE57" i="25"/>
  <c r="AE55" i="25"/>
  <c r="AE53" i="25"/>
  <c r="AE51" i="25"/>
  <c r="AE49" i="25"/>
  <c r="AE47" i="25"/>
  <c r="AE45" i="25"/>
  <c r="AE43" i="25"/>
  <c r="AE41" i="25"/>
  <c r="AE39" i="25"/>
  <c r="AE121" i="25"/>
  <c r="AE99" i="25"/>
  <c r="AE90" i="25"/>
  <c r="AE81" i="25"/>
  <c r="AE73" i="25"/>
  <c r="AE64" i="25"/>
  <c r="AE56" i="25"/>
  <c r="AE48" i="25"/>
  <c r="AE40" i="25"/>
  <c r="AE84" i="25"/>
  <c r="AE66" i="25"/>
  <c r="AE50" i="25"/>
  <c r="AE97" i="25"/>
  <c r="AE79" i="25"/>
  <c r="AE123" i="25"/>
  <c r="AE110" i="25"/>
  <c r="AE101" i="25"/>
  <c r="AE93" i="25"/>
  <c r="AE75" i="25"/>
  <c r="AE58" i="25"/>
  <c r="AE42" i="25"/>
  <c r="AE111" i="25"/>
  <c r="AE88" i="25"/>
  <c r="AE138" i="25"/>
  <c r="AE117" i="25"/>
  <c r="AE104" i="25"/>
  <c r="AE95" i="25"/>
  <c r="AE86" i="25"/>
  <c r="AE77" i="25"/>
  <c r="AE69" i="25"/>
  <c r="AE60" i="25"/>
  <c r="AE52" i="25"/>
  <c r="AE44" i="25"/>
  <c r="AE119" i="25"/>
  <c r="AE106" i="25"/>
  <c r="AE71" i="25"/>
  <c r="AE62" i="25"/>
  <c r="AE54" i="25"/>
  <c r="AE46" i="25"/>
  <c r="AE38" i="25"/>
  <c r="AD124" i="25"/>
  <c r="AD142" i="25" s="1"/>
  <c r="AX24" i="25"/>
  <c r="AX23" i="25"/>
  <c r="AX8" i="25"/>
  <c r="BN35" i="25"/>
  <c r="BO35" i="25" s="1"/>
  <c r="BO30" i="25"/>
  <c r="BO29" i="25"/>
  <c r="BU18" i="25"/>
  <c r="BZ18" i="25" s="1"/>
  <c r="BG33" i="25"/>
  <c r="BH33" i="25" s="1"/>
  <c r="BH24" i="25"/>
  <c r="BH23" i="25"/>
  <c r="BH8" i="25"/>
  <c r="BO26" i="25"/>
  <c r="BO27" i="25"/>
  <c r="AK137" i="25"/>
  <c r="AK36" i="25"/>
  <c r="AX34" i="25"/>
  <c r="AV4" i="25"/>
  <c r="AR134" i="25"/>
  <c r="AR130" i="25"/>
  <c r="AR126" i="25"/>
  <c r="AR111" i="25"/>
  <c r="AR22" i="25"/>
  <c r="AR133" i="25"/>
  <c r="AR129" i="25"/>
  <c r="AR125" i="25"/>
  <c r="AR123" i="25"/>
  <c r="AR121" i="25"/>
  <c r="AR119" i="25"/>
  <c r="AR117" i="25"/>
  <c r="AR106" i="25"/>
  <c r="AR104" i="25"/>
  <c r="AR101" i="25"/>
  <c r="AR99" i="25"/>
  <c r="AR97" i="25"/>
  <c r="AR95" i="25"/>
  <c r="AR93" i="25"/>
  <c r="AR90" i="25"/>
  <c r="AR88" i="25"/>
  <c r="AR86" i="25"/>
  <c r="AR84" i="25"/>
  <c r="AR81" i="25"/>
  <c r="AR79" i="25"/>
  <c r="AR77" i="25"/>
  <c r="AR75" i="25"/>
  <c r="AR73" i="25"/>
  <c r="AR71" i="25"/>
  <c r="AR69" i="25"/>
  <c r="AR66" i="25"/>
  <c r="AR64" i="25"/>
  <c r="AR62" i="25"/>
  <c r="AR60" i="25"/>
  <c r="AR58" i="25"/>
  <c r="AR56" i="25"/>
  <c r="AR54" i="25"/>
  <c r="AR52" i="25"/>
  <c r="AR50" i="25"/>
  <c r="AR48" i="25"/>
  <c r="AR46" i="25"/>
  <c r="AR44" i="25"/>
  <c r="AR42" i="25"/>
  <c r="AR40" i="25"/>
  <c r="AR38" i="25"/>
  <c r="AR19" i="25"/>
  <c r="AR13" i="25"/>
  <c r="AR138" i="25"/>
  <c r="AR132" i="25"/>
  <c r="AR128" i="25"/>
  <c r="AR110" i="25"/>
  <c r="AR18" i="25"/>
  <c r="AR12" i="25"/>
  <c r="AR7" i="25"/>
  <c r="AR127" i="25"/>
  <c r="AR118" i="25"/>
  <c r="AR105" i="25"/>
  <c r="AR96" i="25"/>
  <c r="AR87" i="25"/>
  <c r="AR78" i="25"/>
  <c r="AR70" i="25"/>
  <c r="AR61" i="25"/>
  <c r="AR53" i="25"/>
  <c r="AR45" i="25"/>
  <c r="AR15" i="25"/>
  <c r="AR6" i="25"/>
  <c r="AR120" i="25"/>
  <c r="AR89" i="25"/>
  <c r="AR55" i="25"/>
  <c r="AR39" i="25"/>
  <c r="AR116" i="25"/>
  <c r="AR102" i="25"/>
  <c r="AR94" i="25"/>
  <c r="AR85" i="25"/>
  <c r="AR76" i="25"/>
  <c r="AR68" i="25"/>
  <c r="AR59" i="25"/>
  <c r="AR51" i="25"/>
  <c r="AR43" i="25"/>
  <c r="AR11" i="25"/>
  <c r="AR98" i="25"/>
  <c r="AR72" i="25"/>
  <c r="AR47" i="25"/>
  <c r="AR122" i="25"/>
  <c r="AR100" i="25"/>
  <c r="AR91" i="25"/>
  <c r="AR83" i="25"/>
  <c r="AR74" i="25"/>
  <c r="AR65" i="25"/>
  <c r="AR57" i="25"/>
  <c r="AR49" i="25"/>
  <c r="AR41" i="25"/>
  <c r="AR10" i="25"/>
  <c r="AR4" i="25"/>
  <c r="AR131" i="25"/>
  <c r="AR80" i="25"/>
  <c r="AR63" i="25"/>
  <c r="AR16" i="25"/>
  <c r="BG4" i="25"/>
  <c r="BH5" i="25" s="1"/>
  <c r="AJ114" i="25"/>
  <c r="AK114" i="25" s="1"/>
  <c r="BU125" i="25"/>
  <c r="CE127" i="25"/>
  <c r="CE125" i="25" s="1"/>
  <c r="BN22" i="25"/>
  <c r="CL128" i="25"/>
  <c r="CS128" i="25" s="1"/>
  <c r="CX128" i="25" s="1"/>
  <c r="CL129" i="25"/>
  <c r="CS129" i="25" s="1"/>
  <c r="CX129" i="25" s="1"/>
  <c r="CL133" i="25"/>
  <c r="CS133" i="25" s="1"/>
  <c r="CX133" i="25" s="1"/>
  <c r="CL126" i="25"/>
  <c r="CL132" i="25"/>
  <c r="CS132" i="25" s="1"/>
  <c r="CX132" i="25" s="1"/>
  <c r="CL130" i="25"/>
  <c r="CS130" i="25" s="1"/>
  <c r="CX130" i="25" s="1"/>
  <c r="CL134" i="25"/>
  <c r="CS134" i="25" s="1"/>
  <c r="CX134" i="25" s="1"/>
  <c r="CL131" i="25"/>
  <c r="CS131" i="25" s="1"/>
  <c r="CX131" i="25" s="1"/>
  <c r="CL120" i="25"/>
  <c r="CS120" i="25" s="1"/>
  <c r="CX120" i="25" s="1"/>
  <c r="CL118" i="25"/>
  <c r="CS118" i="25" s="1"/>
  <c r="CX118" i="25" s="1"/>
  <c r="CL121" i="25"/>
  <c r="CS121" i="25" s="1"/>
  <c r="CX121" i="25" s="1"/>
  <c r="CL123" i="25"/>
  <c r="CS123" i="25" s="1"/>
  <c r="CX123" i="25" s="1"/>
  <c r="CL117" i="25"/>
  <c r="CE116" i="25"/>
  <c r="CL122" i="25"/>
  <c r="CS122" i="25" s="1"/>
  <c r="CX122" i="25" s="1"/>
  <c r="CL119" i="25"/>
  <c r="CS119" i="25" s="1"/>
  <c r="CX119" i="25" s="1"/>
  <c r="CL105" i="25"/>
  <c r="BN104" i="25"/>
  <c r="BU106" i="25"/>
  <c r="BZ106" i="25" s="1"/>
  <c r="CL100" i="25"/>
  <c r="CS100" i="25" s="1"/>
  <c r="CX100" i="25" s="1"/>
  <c r="CL96" i="25"/>
  <c r="CS96" i="25" s="1"/>
  <c r="CX96" i="25" s="1"/>
  <c r="BN93" i="25"/>
  <c r="BU94" i="25"/>
  <c r="BZ94" i="25" s="1"/>
  <c r="CL95" i="25"/>
  <c r="CS95" i="25" s="1"/>
  <c r="CX95" i="25" s="1"/>
  <c r="CL98" i="25"/>
  <c r="CS98" i="25" s="1"/>
  <c r="CX98" i="25" s="1"/>
  <c r="CL101" i="25"/>
  <c r="CS101" i="25" s="1"/>
  <c r="CX101" i="25" s="1"/>
  <c r="CL97" i="25"/>
  <c r="CS97" i="25" s="1"/>
  <c r="CX97" i="25" s="1"/>
  <c r="CL99" i="25"/>
  <c r="CS99" i="25" s="1"/>
  <c r="CX99" i="25" s="1"/>
  <c r="CL102" i="25"/>
  <c r="CS102" i="25" s="1"/>
  <c r="CX102" i="25" s="1"/>
  <c r="BN83" i="25"/>
  <c r="BU84" i="25"/>
  <c r="BZ84" i="25" s="1"/>
  <c r="CL85" i="25"/>
  <c r="CS85" i="25" s="1"/>
  <c r="CX85" i="25" s="1"/>
  <c r="CL74" i="25"/>
  <c r="CS74" i="25" s="1"/>
  <c r="CX74" i="25" s="1"/>
  <c r="CL80" i="25"/>
  <c r="CS80" i="25" s="1"/>
  <c r="CX80" i="25" s="1"/>
  <c r="CL75" i="25"/>
  <c r="CS75" i="25" s="1"/>
  <c r="CX75" i="25" s="1"/>
  <c r="CL76" i="25"/>
  <c r="CS76" i="25" s="1"/>
  <c r="CX76" i="25" s="1"/>
  <c r="CL73" i="25"/>
  <c r="CS73" i="25" s="1"/>
  <c r="CX73" i="25" s="1"/>
  <c r="CL72" i="25"/>
  <c r="CS72" i="25" s="1"/>
  <c r="CX72" i="25" s="1"/>
  <c r="CL71" i="25"/>
  <c r="CS71" i="25" s="1"/>
  <c r="CX71" i="25" s="1"/>
  <c r="CE68" i="25"/>
  <c r="CL69" i="25"/>
  <c r="CL81" i="25"/>
  <c r="CS81" i="25" s="1"/>
  <c r="CX81" i="25" s="1"/>
  <c r="CL78" i="25"/>
  <c r="CS78" i="25" s="1"/>
  <c r="CX78" i="25" s="1"/>
  <c r="CL70" i="25"/>
  <c r="CS70" i="25" s="1"/>
  <c r="CX70" i="25" s="1"/>
  <c r="CL77" i="25"/>
  <c r="CS77" i="25" s="1"/>
  <c r="CX77" i="25" s="1"/>
  <c r="CL79" i="25"/>
  <c r="CS79" i="25" s="1"/>
  <c r="CX79" i="25" s="1"/>
  <c r="CL43" i="25"/>
  <c r="CS43" i="25" s="1"/>
  <c r="CX43" i="25" s="1"/>
  <c r="CL46" i="25"/>
  <c r="CS46" i="25" s="1"/>
  <c r="CX46" i="25" s="1"/>
  <c r="CL56" i="25"/>
  <c r="CS56" i="25" s="1"/>
  <c r="CX56" i="25" s="1"/>
  <c r="CL62" i="25"/>
  <c r="CS62" i="25" s="1"/>
  <c r="CX62" i="25" s="1"/>
  <c r="CL45" i="25"/>
  <c r="CS45" i="25" s="1"/>
  <c r="CX45" i="25" s="1"/>
  <c r="CL41" i="25"/>
  <c r="CS41" i="25" s="1"/>
  <c r="CX41" i="25" s="1"/>
  <c r="CL52" i="25"/>
  <c r="CS52" i="25" s="1"/>
  <c r="CX52" i="25" s="1"/>
  <c r="CL49" i="25"/>
  <c r="CS49" i="25" s="1"/>
  <c r="CX49" i="25" s="1"/>
  <c r="CL65" i="25"/>
  <c r="CS65" i="25" s="1"/>
  <c r="CX65" i="25" s="1"/>
  <c r="CL66" i="25"/>
  <c r="CS66" i="25" s="1"/>
  <c r="CX66" i="25" s="1"/>
  <c r="CL44" i="25"/>
  <c r="CS44" i="25" s="1"/>
  <c r="CX44" i="25" s="1"/>
  <c r="CL61" i="25"/>
  <c r="CS61" i="25" s="1"/>
  <c r="CX61" i="25" s="1"/>
  <c r="CL50" i="25"/>
  <c r="CS50" i="25" s="1"/>
  <c r="CX50" i="25" s="1"/>
  <c r="BG38" i="25"/>
  <c r="BN39" i="25"/>
  <c r="BU42" i="25"/>
  <c r="BZ42" i="25" s="1"/>
  <c r="CL40" i="25"/>
  <c r="CL58" i="25"/>
  <c r="CS58" i="25" s="1"/>
  <c r="CX58" i="25" s="1"/>
  <c r="CL47" i="25"/>
  <c r="CS47" i="25" s="1"/>
  <c r="CX47" i="25" s="1"/>
  <c r="CL48" i="25"/>
  <c r="CS48" i="25" s="1"/>
  <c r="CX48" i="25" s="1"/>
  <c r="CL57" i="25"/>
  <c r="CS57" i="25" s="1"/>
  <c r="CX57" i="25" s="1"/>
  <c r="CL53" i="25"/>
  <c r="CS53" i="25" s="1"/>
  <c r="CX53" i="25" s="1"/>
  <c r="CL59" i="25"/>
  <c r="CS59" i="25" s="1"/>
  <c r="CX59" i="25" s="1"/>
  <c r="CL54" i="25"/>
  <c r="CS54" i="25" s="1"/>
  <c r="CX54" i="25" s="1"/>
  <c r="CL60" i="25"/>
  <c r="CS60" i="25" s="1"/>
  <c r="CX60" i="25" s="1"/>
  <c r="CL55" i="25"/>
  <c r="CS55" i="25" s="1"/>
  <c r="CX55" i="25" s="1"/>
  <c r="CL51" i="25"/>
  <c r="CS51" i="25" s="1"/>
  <c r="CX51" i="25" s="1"/>
  <c r="CL63" i="25"/>
  <c r="CS63" i="25" s="1"/>
  <c r="CX63" i="25" s="1"/>
  <c r="CL64" i="25"/>
  <c r="CS64" i="25" s="1"/>
  <c r="CX64" i="25" s="1"/>
  <c r="BU26" i="25"/>
  <c r="BZ26" i="25" s="1"/>
  <c r="CE27" i="25"/>
  <c r="CE29" i="25"/>
  <c r="CL30" i="25"/>
  <c r="BU23" i="25"/>
  <c r="G120" i="20" s="1"/>
  <c r="CE24" i="25"/>
  <c r="BN34" i="25"/>
  <c r="BO34" i="25" s="1"/>
  <c r="BU6" i="25"/>
  <c r="CE11" i="25"/>
  <c r="BU10" i="25"/>
  <c r="BU15" i="25"/>
  <c r="CE16" i="25"/>
  <c r="AW33" i="25"/>
  <c r="BB33" i="25" s="1"/>
  <c r="AW4" i="25"/>
  <c r="AX5" i="25" s="1"/>
  <c r="E108" i="20"/>
  <c r="AC112" i="25"/>
  <c r="AD112" i="25" s="1"/>
  <c r="S137" i="25"/>
  <c r="AR36" i="25" l="1"/>
  <c r="AQ109" i="25"/>
  <c r="AV109" i="25" s="1"/>
  <c r="BZ6" i="25"/>
  <c r="BU5" i="25"/>
  <c r="BZ5" i="25" s="1"/>
  <c r="AQ114" i="25"/>
  <c r="AV114" i="25" s="1"/>
  <c r="AQ113" i="25"/>
  <c r="AV113" i="25" s="1"/>
  <c r="AE141" i="25"/>
  <c r="CE18" i="25"/>
  <c r="AS65" i="25"/>
  <c r="AS100" i="25"/>
  <c r="AS58" i="25"/>
  <c r="AS41" i="25"/>
  <c r="AS74" i="25"/>
  <c r="AS118" i="25"/>
  <c r="AS69" i="25"/>
  <c r="AS49" i="25"/>
  <c r="AS83" i="25"/>
  <c r="AS138" i="25"/>
  <c r="AS86" i="25"/>
  <c r="AS57" i="25"/>
  <c r="AS91" i="25"/>
  <c r="AS46" i="25"/>
  <c r="AS106" i="25"/>
  <c r="C118" i="20"/>
  <c r="E132" i="20"/>
  <c r="E136" i="20"/>
  <c r="E135" i="20"/>
  <c r="E133" i="20"/>
  <c r="E137" i="20"/>
  <c r="E134" i="20"/>
  <c r="E131" i="20"/>
  <c r="BZ125" i="25"/>
  <c r="G114" i="20"/>
  <c r="H114" i="20" s="1"/>
  <c r="F112" i="20"/>
  <c r="AS43" i="25"/>
  <c r="AS51" i="25"/>
  <c r="AS59" i="25"/>
  <c r="AS68" i="25"/>
  <c r="AS76" i="25"/>
  <c r="AS85" i="25"/>
  <c r="AS94" i="25"/>
  <c r="AS102" i="25"/>
  <c r="AS120" i="25"/>
  <c r="AS38" i="25"/>
  <c r="AS50" i="25"/>
  <c r="AS60" i="25"/>
  <c r="AS71" i="25"/>
  <c r="AS88" i="25"/>
  <c r="AS123" i="25"/>
  <c r="AR124" i="25"/>
  <c r="AS111" i="25"/>
  <c r="AS45" i="25"/>
  <c r="AS53" i="25"/>
  <c r="AS61" i="25"/>
  <c r="AS70" i="25"/>
  <c r="AS78" i="25"/>
  <c r="AS87" i="25"/>
  <c r="AS96" i="25"/>
  <c r="AS105" i="25"/>
  <c r="AS122" i="25"/>
  <c r="AS42" i="25"/>
  <c r="AS52" i="25"/>
  <c r="AS62" i="25"/>
  <c r="AS77" i="25"/>
  <c r="AS95" i="25"/>
  <c r="AS39" i="25"/>
  <c r="AS47" i="25"/>
  <c r="AS55" i="25"/>
  <c r="AS63" i="25"/>
  <c r="AS72" i="25"/>
  <c r="AS80" i="25"/>
  <c r="AS89" i="25"/>
  <c r="AS98" i="25"/>
  <c r="AS116" i="25"/>
  <c r="AS110" i="25"/>
  <c r="AS44" i="25"/>
  <c r="AS54" i="25"/>
  <c r="AS66" i="25"/>
  <c r="AS79" i="25"/>
  <c r="AS97" i="25"/>
  <c r="AS124" i="25"/>
  <c r="AS40" i="25"/>
  <c r="AS48" i="25"/>
  <c r="AS56" i="25"/>
  <c r="AS64" i="25"/>
  <c r="AS73" i="25"/>
  <c r="AS81" i="25"/>
  <c r="AS90" i="25"/>
  <c r="AS99" i="25"/>
  <c r="AS117" i="25"/>
  <c r="AV124" i="25"/>
  <c r="AS75" i="25"/>
  <c r="AS84" i="25"/>
  <c r="AS93" i="25"/>
  <c r="AS101" i="25"/>
  <c r="AS119" i="25"/>
  <c r="AS104" i="25"/>
  <c r="E123" i="20"/>
  <c r="X137" i="25"/>
  <c r="T137" i="25"/>
  <c r="F108" i="20"/>
  <c r="BZ15" i="25"/>
  <c r="BV30" i="25"/>
  <c r="BV29" i="25"/>
  <c r="BB4" i="25"/>
  <c r="AX138" i="25"/>
  <c r="AX132" i="25"/>
  <c r="AX128" i="25"/>
  <c r="AX110" i="25"/>
  <c r="AX18" i="25"/>
  <c r="AX12" i="25"/>
  <c r="AX7" i="25"/>
  <c r="AX131" i="25"/>
  <c r="AX127" i="25"/>
  <c r="AX122" i="25"/>
  <c r="AX120" i="25"/>
  <c r="AX118" i="25"/>
  <c r="AX116" i="25"/>
  <c r="AX105" i="25"/>
  <c r="AX102" i="25"/>
  <c r="AX100" i="25"/>
  <c r="AX98" i="25"/>
  <c r="AX96" i="25"/>
  <c r="AX94" i="25"/>
  <c r="AX91" i="25"/>
  <c r="AX89" i="25"/>
  <c r="AX87" i="25"/>
  <c r="AX85" i="25"/>
  <c r="AX83" i="25"/>
  <c r="AX80" i="25"/>
  <c r="AX78" i="25"/>
  <c r="AX76" i="25"/>
  <c r="AX74" i="25"/>
  <c r="AX72" i="25"/>
  <c r="AX70" i="25"/>
  <c r="AX68" i="25"/>
  <c r="AX65" i="25"/>
  <c r="AX63" i="25"/>
  <c r="AX61" i="25"/>
  <c r="AX59" i="25"/>
  <c r="AX57" i="25"/>
  <c r="AX55" i="25"/>
  <c r="AX53" i="25"/>
  <c r="AX51" i="25"/>
  <c r="AX49" i="25"/>
  <c r="AX47" i="25"/>
  <c r="AX45" i="25"/>
  <c r="AX43" i="25"/>
  <c r="AX41" i="25"/>
  <c r="AX39" i="25"/>
  <c r="AX16" i="25"/>
  <c r="AX11" i="25"/>
  <c r="AX6" i="25"/>
  <c r="AX134" i="25"/>
  <c r="AX130" i="25"/>
  <c r="AX126" i="25"/>
  <c r="AX111" i="25"/>
  <c r="AX22" i="25"/>
  <c r="AX15" i="25"/>
  <c r="AX10" i="25"/>
  <c r="AX125" i="25"/>
  <c r="AX117" i="25"/>
  <c r="AX104" i="25"/>
  <c r="AX95" i="25"/>
  <c r="AX86" i="25"/>
  <c r="AX77" i="25"/>
  <c r="AX69" i="25"/>
  <c r="AX60" i="25"/>
  <c r="AX52" i="25"/>
  <c r="AX44" i="25"/>
  <c r="AX119" i="25"/>
  <c r="AX97" i="25"/>
  <c r="AX71" i="25"/>
  <c r="AX54" i="25"/>
  <c r="AX123" i="25"/>
  <c r="AX101" i="25"/>
  <c r="AX93" i="25"/>
  <c r="AX84" i="25"/>
  <c r="AX75" i="25"/>
  <c r="AX66" i="25"/>
  <c r="AX58" i="25"/>
  <c r="AX50" i="25"/>
  <c r="AX42" i="25"/>
  <c r="AX4" i="25"/>
  <c r="AX106" i="25"/>
  <c r="AX88" i="25"/>
  <c r="AX62" i="25"/>
  <c r="AX13" i="25"/>
  <c r="AX133" i="25"/>
  <c r="AX121" i="25"/>
  <c r="AX99" i="25"/>
  <c r="AX90" i="25"/>
  <c r="AX81" i="25"/>
  <c r="AX73" i="25"/>
  <c r="AX64" i="25"/>
  <c r="AX56" i="25"/>
  <c r="AX48" i="25"/>
  <c r="AX40" i="25"/>
  <c r="AX19" i="25"/>
  <c r="AX129" i="25"/>
  <c r="AX79" i="25"/>
  <c r="AX46" i="25"/>
  <c r="BZ10" i="25"/>
  <c r="BV27" i="25"/>
  <c r="BV26" i="25"/>
  <c r="BZ23" i="25"/>
  <c r="BH133" i="25"/>
  <c r="BH129" i="25"/>
  <c r="BH125" i="25"/>
  <c r="BH123" i="25"/>
  <c r="BH121" i="25"/>
  <c r="BH119" i="25"/>
  <c r="BH117" i="25"/>
  <c r="BH106" i="25"/>
  <c r="BH104" i="25"/>
  <c r="BH101" i="25"/>
  <c r="BH138" i="25"/>
  <c r="BH132" i="25"/>
  <c r="BH128" i="25"/>
  <c r="BH110" i="25"/>
  <c r="BH131" i="25"/>
  <c r="BH127" i="25"/>
  <c r="BH122" i="25"/>
  <c r="BH120" i="25"/>
  <c r="BH118" i="25"/>
  <c r="BH116" i="25"/>
  <c r="BH105" i="25"/>
  <c r="BH102" i="25"/>
  <c r="BH100" i="25"/>
  <c r="BH98" i="25"/>
  <c r="BH96" i="25"/>
  <c r="BH94" i="25"/>
  <c r="BH91" i="25"/>
  <c r="BH89" i="25"/>
  <c r="BH87" i="25"/>
  <c r="BH126" i="25"/>
  <c r="BH97" i="25"/>
  <c r="BH88" i="25"/>
  <c r="BH18" i="25"/>
  <c r="BH12" i="25"/>
  <c r="BH7" i="25"/>
  <c r="BH99" i="25"/>
  <c r="BH90" i="25"/>
  <c r="BH85" i="25"/>
  <c r="BH83" i="25"/>
  <c r="BH80" i="25"/>
  <c r="BH78" i="25"/>
  <c r="BH76" i="25"/>
  <c r="BH74" i="25"/>
  <c r="BH72" i="25"/>
  <c r="BH70" i="25"/>
  <c r="BH68" i="25"/>
  <c r="BH65" i="25"/>
  <c r="BH63" i="25"/>
  <c r="BH61" i="25"/>
  <c r="BH59" i="25"/>
  <c r="BH57" i="25"/>
  <c r="BH55" i="25"/>
  <c r="BH53" i="25"/>
  <c r="BH51" i="25"/>
  <c r="BH49" i="25"/>
  <c r="BH47" i="25"/>
  <c r="BH45" i="25"/>
  <c r="BH43" i="25"/>
  <c r="BH41" i="25"/>
  <c r="BH39" i="25"/>
  <c r="BH16" i="25"/>
  <c r="BH11" i="25"/>
  <c r="BH6" i="25"/>
  <c r="BH134" i="25"/>
  <c r="BH111" i="25"/>
  <c r="BH93" i="25"/>
  <c r="BH22" i="25"/>
  <c r="BH15" i="25"/>
  <c r="BH10" i="25"/>
  <c r="BH79" i="25"/>
  <c r="BH71" i="25"/>
  <c r="BH62" i="25"/>
  <c r="BH54" i="25"/>
  <c r="BH46" i="25"/>
  <c r="BH38" i="25"/>
  <c r="BH13" i="25"/>
  <c r="BH81" i="25"/>
  <c r="BH73" i="25"/>
  <c r="BH64" i="25"/>
  <c r="BH48" i="25"/>
  <c r="BH40" i="25"/>
  <c r="BH19" i="25"/>
  <c r="BH130" i="25"/>
  <c r="BH86" i="25"/>
  <c r="BH77" i="25"/>
  <c r="BH69" i="25"/>
  <c r="BH60" i="25"/>
  <c r="BH52" i="25"/>
  <c r="BH44" i="25"/>
  <c r="BH56" i="25"/>
  <c r="BH95" i="25"/>
  <c r="BH84" i="25"/>
  <c r="BH75" i="25"/>
  <c r="BH66" i="25"/>
  <c r="BH58" i="25"/>
  <c r="BH50" i="25"/>
  <c r="BH42" i="25"/>
  <c r="BH4" i="25"/>
  <c r="BO8" i="25"/>
  <c r="BO24" i="25"/>
  <c r="BO23" i="25"/>
  <c r="AX33" i="25"/>
  <c r="BG36" i="25"/>
  <c r="BG109" i="25" s="1"/>
  <c r="BH109" i="25" s="1"/>
  <c r="BN33" i="25"/>
  <c r="BO33" i="25" s="1"/>
  <c r="B139" i="20"/>
  <c r="B140" i="20" s="1"/>
  <c r="E130" i="20"/>
  <c r="E110" i="20"/>
  <c r="E113" i="20" s="1"/>
  <c r="CL127" i="25"/>
  <c r="CS127" i="25" s="1"/>
  <c r="CX127" i="25" s="1"/>
  <c r="BN4" i="25"/>
  <c r="BO5" i="25" s="1"/>
  <c r="CS126" i="25"/>
  <c r="CX126" i="25" s="1"/>
  <c r="CS117" i="25"/>
  <c r="CX117" i="25" s="1"/>
  <c r="CL116" i="25"/>
  <c r="CS105" i="25"/>
  <c r="CX105" i="25" s="1"/>
  <c r="BN38" i="25"/>
  <c r="BN124" i="25" s="1"/>
  <c r="CE106" i="25"/>
  <c r="BU104" i="25"/>
  <c r="BZ104" i="25" s="1"/>
  <c r="CE94" i="25"/>
  <c r="BU93" i="25"/>
  <c r="BZ93" i="25" s="1"/>
  <c r="CE84" i="25"/>
  <c r="BU83" i="25"/>
  <c r="BZ83" i="25" s="1"/>
  <c r="CS69" i="25"/>
  <c r="CX69" i="25" s="1"/>
  <c r="CL68" i="25"/>
  <c r="BG124" i="25"/>
  <c r="CE42" i="25"/>
  <c r="BU39" i="25"/>
  <c r="BZ39" i="25" s="1"/>
  <c r="CS40" i="25"/>
  <c r="CX40" i="25" s="1"/>
  <c r="CL24" i="25"/>
  <c r="CE23" i="25"/>
  <c r="CL27" i="25"/>
  <c r="CE26" i="25"/>
  <c r="CL29" i="25"/>
  <c r="CS30" i="25"/>
  <c r="CX30" i="25" s="1"/>
  <c r="BU22" i="25"/>
  <c r="BU35" i="25"/>
  <c r="BZ35" i="25" s="1"/>
  <c r="CE6" i="25"/>
  <c r="CE5" i="25" s="1"/>
  <c r="CE15" i="25"/>
  <c r="CL16" i="25"/>
  <c r="CL11" i="25"/>
  <c r="CE10" i="25"/>
  <c r="CS19" i="25"/>
  <c r="CX19" i="25" s="1"/>
  <c r="CL18" i="25"/>
  <c r="BU34" i="25"/>
  <c r="BZ34" i="25" s="1"/>
  <c r="AW36" i="25"/>
  <c r="BB36" i="25" s="1"/>
  <c r="AK141" i="25"/>
  <c r="AC137" i="25"/>
  <c r="AD137" i="25" s="1"/>
  <c r="AW38" i="25"/>
  <c r="BB38" i="25" s="1"/>
  <c r="AK142" i="25"/>
  <c r="B99" i="20"/>
  <c r="S139" i="25"/>
  <c r="E463" i="29" s="1"/>
  <c r="E462" i="29" s="1"/>
  <c r="E464" i="29" s="1"/>
  <c r="E465" i="29" s="1"/>
  <c r="E466" i="29" s="1"/>
  <c r="AQ112" i="25" l="1"/>
  <c r="AR112" i="25" s="1"/>
  <c r="AR109" i="25"/>
  <c r="AR114" i="25"/>
  <c r="AR113" i="25"/>
  <c r="AS141" i="25"/>
  <c r="E115" i="20"/>
  <c r="E117" i="20" s="1"/>
  <c r="F113" i="20"/>
  <c r="BZ22" i="25"/>
  <c r="G109" i="20"/>
  <c r="B119" i="20"/>
  <c r="C104" i="20"/>
  <c r="X139" i="25"/>
  <c r="T139" i="25"/>
  <c r="E111" i="20"/>
  <c r="F110" i="20"/>
  <c r="BH36" i="25"/>
  <c r="CF27" i="25"/>
  <c r="CF26" i="25"/>
  <c r="BV24" i="25"/>
  <c r="BV23" i="25"/>
  <c r="BV8" i="25"/>
  <c r="BO138" i="25"/>
  <c r="BO132" i="25"/>
  <c r="BO128" i="25"/>
  <c r="BO110" i="25"/>
  <c r="BO133" i="25"/>
  <c r="BO127" i="25"/>
  <c r="BO121" i="25"/>
  <c r="BO118" i="25"/>
  <c r="BO105" i="25"/>
  <c r="BO99" i="25"/>
  <c r="BO96" i="25"/>
  <c r="BO90" i="25"/>
  <c r="BO87" i="25"/>
  <c r="BO81" i="25"/>
  <c r="BO79" i="25"/>
  <c r="BO77" i="25"/>
  <c r="BO75" i="25"/>
  <c r="BO73" i="25"/>
  <c r="BO71" i="25"/>
  <c r="BO69" i="25"/>
  <c r="BO66" i="25"/>
  <c r="BO64" i="25"/>
  <c r="BO62" i="25"/>
  <c r="BO60" i="25"/>
  <c r="BO58" i="25"/>
  <c r="BO56" i="25"/>
  <c r="BO54" i="25"/>
  <c r="BO52" i="25"/>
  <c r="BO50" i="25"/>
  <c r="BO48" i="25"/>
  <c r="BO46" i="25"/>
  <c r="BO44" i="25"/>
  <c r="BO42" i="25"/>
  <c r="BO40" i="25"/>
  <c r="BO38" i="25"/>
  <c r="BO19" i="25"/>
  <c r="BO13" i="25"/>
  <c r="BO4" i="25"/>
  <c r="BO131" i="25"/>
  <c r="BO126" i="25"/>
  <c r="BO123" i="25"/>
  <c r="BO120" i="25"/>
  <c r="BO101" i="25"/>
  <c r="BO98" i="25"/>
  <c r="BO93" i="25"/>
  <c r="BO89" i="25"/>
  <c r="BO84" i="25"/>
  <c r="BO18" i="25"/>
  <c r="BO12" i="25"/>
  <c r="BO7" i="25"/>
  <c r="BO130" i="25"/>
  <c r="BO125" i="25"/>
  <c r="BO122" i="25"/>
  <c r="BO117" i="25"/>
  <c r="BO104" i="25"/>
  <c r="BO100" i="25"/>
  <c r="BO95" i="25"/>
  <c r="BO91" i="25"/>
  <c r="BO86" i="25"/>
  <c r="BO83" i="25"/>
  <c r="BO80" i="25"/>
  <c r="BO78" i="25"/>
  <c r="BO76" i="25"/>
  <c r="BO74" i="25"/>
  <c r="BO72" i="25"/>
  <c r="BO70" i="25"/>
  <c r="BO68" i="25"/>
  <c r="BO65" i="25"/>
  <c r="BO63" i="25"/>
  <c r="BO61" i="25"/>
  <c r="BO59" i="25"/>
  <c r="BO57" i="25"/>
  <c r="BO55" i="25"/>
  <c r="BO53" i="25"/>
  <c r="BO51" i="25"/>
  <c r="BO49" i="25"/>
  <c r="BO47" i="25"/>
  <c r="BO45" i="25"/>
  <c r="BO43" i="25"/>
  <c r="BO41" i="25"/>
  <c r="BO39" i="25"/>
  <c r="BO16" i="25"/>
  <c r="BO11" i="25"/>
  <c r="BO6" i="25"/>
  <c r="BO134" i="25"/>
  <c r="BO119" i="25"/>
  <c r="BO102" i="25"/>
  <c r="BO15" i="25"/>
  <c r="BO129" i="25"/>
  <c r="BO116" i="25"/>
  <c r="BO88" i="25"/>
  <c r="BO10" i="25"/>
  <c r="BO124" i="25"/>
  <c r="BO111" i="25"/>
  <c r="BO97" i="25"/>
  <c r="BO85" i="25"/>
  <c r="BO94" i="25"/>
  <c r="BO106" i="25"/>
  <c r="BO22" i="25"/>
  <c r="BV34" i="25"/>
  <c r="AX38" i="25"/>
  <c r="AX36" i="25"/>
  <c r="BV35" i="25"/>
  <c r="BI138" i="25"/>
  <c r="BI110" i="25"/>
  <c r="BI124" i="25"/>
  <c r="BI122" i="25"/>
  <c r="BI120" i="25"/>
  <c r="BI118" i="25"/>
  <c r="BI116" i="25"/>
  <c r="BI105" i="25"/>
  <c r="BI111" i="25"/>
  <c r="BI117" i="25"/>
  <c r="BI104" i="25"/>
  <c r="BI99" i="25"/>
  <c r="BI94" i="25"/>
  <c r="BI90" i="25"/>
  <c r="BI85" i="25"/>
  <c r="BI83" i="25"/>
  <c r="BI80" i="25"/>
  <c r="BI78" i="25"/>
  <c r="BI76" i="25"/>
  <c r="BI74" i="25"/>
  <c r="BI72" i="25"/>
  <c r="BI70" i="25"/>
  <c r="BI68" i="25"/>
  <c r="BI65" i="25"/>
  <c r="BI63" i="25"/>
  <c r="BI61" i="25"/>
  <c r="BI59" i="25"/>
  <c r="BI57" i="25"/>
  <c r="BI55" i="25"/>
  <c r="BI53" i="25"/>
  <c r="BI51" i="25"/>
  <c r="BI49" i="25"/>
  <c r="BI47" i="25"/>
  <c r="BI45" i="25"/>
  <c r="BI43" i="25"/>
  <c r="BI41" i="25"/>
  <c r="BI39" i="25"/>
  <c r="BI123" i="25"/>
  <c r="BI102" i="25"/>
  <c r="BI96" i="25"/>
  <c r="BI93" i="25"/>
  <c r="BI87" i="25"/>
  <c r="BI121" i="25"/>
  <c r="BI101" i="25"/>
  <c r="BI98" i="25"/>
  <c r="BI95" i="25"/>
  <c r="BI89" i="25"/>
  <c r="BI86" i="25"/>
  <c r="BI84" i="25"/>
  <c r="BI81" i="25"/>
  <c r="BI79" i="25"/>
  <c r="BI77" i="25"/>
  <c r="BI75" i="25"/>
  <c r="BI73" i="25"/>
  <c r="BI71" i="25"/>
  <c r="BI69" i="25"/>
  <c r="BI66" i="25"/>
  <c r="BI64" i="25"/>
  <c r="BI62" i="25"/>
  <c r="BI60" i="25"/>
  <c r="BI58" i="25"/>
  <c r="BI56" i="25"/>
  <c r="BI54" i="25"/>
  <c r="BI52" i="25"/>
  <c r="BI50" i="25"/>
  <c r="BI48" i="25"/>
  <c r="BI46" i="25"/>
  <c r="BI44" i="25"/>
  <c r="BI42" i="25"/>
  <c r="BI40" i="25"/>
  <c r="BI38" i="25"/>
  <c r="BI100" i="25"/>
  <c r="BI88" i="25"/>
  <c r="BI106" i="25"/>
  <c r="BI91" i="25"/>
  <c r="BI97" i="25"/>
  <c r="BI119" i="25"/>
  <c r="BH124" i="25"/>
  <c r="BH142" i="25" s="1"/>
  <c r="CF30" i="25"/>
  <c r="CF29" i="25"/>
  <c r="BP124" i="25"/>
  <c r="BP122" i="25"/>
  <c r="BP120" i="25"/>
  <c r="BP118" i="25"/>
  <c r="BP116" i="25"/>
  <c r="BP105" i="25"/>
  <c r="BP102" i="25"/>
  <c r="BP100" i="25"/>
  <c r="BP98" i="25"/>
  <c r="BP96" i="25"/>
  <c r="BP94" i="25"/>
  <c r="BP91" i="25"/>
  <c r="BP89" i="25"/>
  <c r="BP87" i="25"/>
  <c r="BP85" i="25"/>
  <c r="BP83" i="25"/>
  <c r="BP123" i="25"/>
  <c r="BP110" i="25"/>
  <c r="BP101" i="25"/>
  <c r="BP93" i="25"/>
  <c r="BP84" i="25"/>
  <c r="BP138" i="25"/>
  <c r="BP117" i="25"/>
  <c r="BP104" i="25"/>
  <c r="BP95" i="25"/>
  <c r="BP86" i="25"/>
  <c r="BP80" i="25"/>
  <c r="BP78" i="25"/>
  <c r="BP76" i="25"/>
  <c r="BP74" i="25"/>
  <c r="BP72" i="25"/>
  <c r="BP70" i="25"/>
  <c r="BP68" i="25"/>
  <c r="BP65" i="25"/>
  <c r="BP63" i="25"/>
  <c r="BP61" i="25"/>
  <c r="BP59" i="25"/>
  <c r="BP57" i="25"/>
  <c r="BP55" i="25"/>
  <c r="BP53" i="25"/>
  <c r="BP51" i="25"/>
  <c r="BP49" i="25"/>
  <c r="BP47" i="25"/>
  <c r="BP45" i="25"/>
  <c r="BP43" i="25"/>
  <c r="BP41" i="25"/>
  <c r="BP39" i="25"/>
  <c r="BP119" i="25"/>
  <c r="BP111" i="25"/>
  <c r="BP106" i="25"/>
  <c r="BP97" i="25"/>
  <c r="BP88" i="25"/>
  <c r="BP90" i="25"/>
  <c r="BP79" i="25"/>
  <c r="BP71" i="25"/>
  <c r="BP62" i="25"/>
  <c r="BP54" i="25"/>
  <c r="BP46" i="25"/>
  <c r="BP38" i="25"/>
  <c r="BP99" i="25"/>
  <c r="BP77" i="25"/>
  <c r="BP69" i="25"/>
  <c r="BP60" i="25"/>
  <c r="BP52" i="25"/>
  <c r="BP44" i="25"/>
  <c r="BP75" i="25"/>
  <c r="BP66" i="25"/>
  <c r="BP58" i="25"/>
  <c r="BP50" i="25"/>
  <c r="BP42" i="25"/>
  <c r="BP81" i="25"/>
  <c r="BP48" i="25"/>
  <c r="BP56" i="25"/>
  <c r="BP121" i="25"/>
  <c r="BP73" i="25"/>
  <c r="BP40" i="25"/>
  <c r="BP64" i="25"/>
  <c r="BG113" i="25"/>
  <c r="BH113" i="25" s="1"/>
  <c r="BG114" i="25"/>
  <c r="BH114" i="25" s="1"/>
  <c r="CL125" i="25"/>
  <c r="BN36" i="25"/>
  <c r="BN114" i="25" s="1"/>
  <c r="BO114" i="25" s="1"/>
  <c r="CS125" i="25"/>
  <c r="CS116" i="25"/>
  <c r="CX116" i="25" s="1"/>
  <c r="CL106" i="25"/>
  <c r="CE104" i="25"/>
  <c r="CE93" i="25"/>
  <c r="CL94" i="25"/>
  <c r="BG112" i="25"/>
  <c r="CE83" i="25"/>
  <c r="CL84" i="25"/>
  <c r="CS68" i="25"/>
  <c r="CX68" i="25" s="1"/>
  <c r="CL42" i="25"/>
  <c r="CE39" i="25"/>
  <c r="BU38" i="25"/>
  <c r="CS29" i="25"/>
  <c r="CX29" i="25" s="1"/>
  <c r="CE22" i="25"/>
  <c r="CS27" i="25"/>
  <c r="CX27" i="25" s="1"/>
  <c r="CL26" i="25"/>
  <c r="CS24" i="25"/>
  <c r="CX24" i="25" s="1"/>
  <c r="CL23" i="25"/>
  <c r="CE34" i="25"/>
  <c r="CF34" i="25" s="1"/>
  <c r="CS16" i="25"/>
  <c r="CX16" i="25" s="1"/>
  <c r="CL15" i="25"/>
  <c r="CL6" i="25"/>
  <c r="CL5" i="25" s="1"/>
  <c r="CE35" i="25"/>
  <c r="CF35" i="25" s="1"/>
  <c r="CL10" i="25"/>
  <c r="CS11" i="25"/>
  <c r="CX11" i="25" s="1"/>
  <c r="BU4" i="25"/>
  <c r="BU33" i="25"/>
  <c r="BZ33" i="25" s="1"/>
  <c r="CS18" i="25"/>
  <c r="CX18" i="25" s="1"/>
  <c r="AC139" i="25"/>
  <c r="AD139" i="25" s="1"/>
  <c r="AR142" i="25"/>
  <c r="E138" i="20"/>
  <c r="AR141" i="25"/>
  <c r="BH141" i="25"/>
  <c r="AW124" i="25"/>
  <c r="AW113" i="25"/>
  <c r="AW109" i="25"/>
  <c r="AW114" i="25"/>
  <c r="AV112" i="25" l="1"/>
  <c r="AQ137" i="25"/>
  <c r="AR137" i="25" s="1"/>
  <c r="G108" i="20"/>
  <c r="G135" i="20" s="1"/>
  <c r="BV5" i="25"/>
  <c r="BP141" i="25"/>
  <c r="BI141" i="25"/>
  <c r="E118" i="20"/>
  <c r="F117" i="20"/>
  <c r="BZ38" i="25"/>
  <c r="G112" i="20"/>
  <c r="F115" i="20"/>
  <c r="CX125" i="25"/>
  <c r="K114" i="20"/>
  <c r="L114" i="20" s="1"/>
  <c r="I114" i="20"/>
  <c r="J114" i="20" s="1"/>
  <c r="D104" i="20"/>
  <c r="C99" i="20"/>
  <c r="C125" i="20" s="1"/>
  <c r="H109" i="20"/>
  <c r="F111" i="20"/>
  <c r="BN109" i="25"/>
  <c r="BO109" i="25" s="1"/>
  <c r="BB114" i="25"/>
  <c r="AX114" i="25"/>
  <c r="BB109" i="25"/>
  <c r="AX109" i="25"/>
  <c r="CM27" i="25"/>
  <c r="CM26" i="25"/>
  <c r="CM30" i="25"/>
  <c r="CM29" i="25"/>
  <c r="BG137" i="25"/>
  <c r="BH137" i="25" s="1"/>
  <c r="BH112" i="25"/>
  <c r="CF24" i="25"/>
  <c r="CF23" i="25"/>
  <c r="CF8" i="25"/>
  <c r="BB113" i="25"/>
  <c r="AX113" i="25"/>
  <c r="BV33" i="25"/>
  <c r="BB124" i="25"/>
  <c r="AY124" i="25"/>
  <c r="AY122" i="25"/>
  <c r="AY120" i="25"/>
  <c r="AY118" i="25"/>
  <c r="AY116" i="25"/>
  <c r="AY105" i="25"/>
  <c r="AY102" i="25"/>
  <c r="AY100" i="25"/>
  <c r="AY98" i="25"/>
  <c r="AY96" i="25"/>
  <c r="AY94" i="25"/>
  <c r="AY91" i="25"/>
  <c r="AY89" i="25"/>
  <c r="AY87" i="25"/>
  <c r="AY85" i="25"/>
  <c r="AY83" i="25"/>
  <c r="AY80" i="25"/>
  <c r="AY78" i="25"/>
  <c r="AY76" i="25"/>
  <c r="AY74" i="25"/>
  <c r="AY72" i="25"/>
  <c r="AY70" i="25"/>
  <c r="AY68" i="25"/>
  <c r="AY65" i="25"/>
  <c r="AY63" i="25"/>
  <c r="AY61" i="25"/>
  <c r="AY59" i="25"/>
  <c r="AY57" i="25"/>
  <c r="AY55" i="25"/>
  <c r="AY53" i="25"/>
  <c r="AY51" i="25"/>
  <c r="AY49" i="25"/>
  <c r="AY47" i="25"/>
  <c r="AY45" i="25"/>
  <c r="AY43" i="25"/>
  <c r="AY41" i="25"/>
  <c r="AY39" i="25"/>
  <c r="AY111" i="25"/>
  <c r="AY123" i="25"/>
  <c r="AY121" i="25"/>
  <c r="AY119" i="25"/>
  <c r="AY117" i="25"/>
  <c r="AY106" i="25"/>
  <c r="AY104" i="25"/>
  <c r="AY101" i="25"/>
  <c r="AY99" i="25"/>
  <c r="AY97" i="25"/>
  <c r="AY95" i="25"/>
  <c r="AY93" i="25"/>
  <c r="AY90" i="25"/>
  <c r="AY88" i="25"/>
  <c r="AY86" i="25"/>
  <c r="AY84" i="25"/>
  <c r="AY81" i="25"/>
  <c r="AY79" i="25"/>
  <c r="AY77" i="25"/>
  <c r="AY75" i="25"/>
  <c r="AY73" i="25"/>
  <c r="AY71" i="25"/>
  <c r="AY69" i="25"/>
  <c r="AY66" i="25"/>
  <c r="AY64" i="25"/>
  <c r="AY62" i="25"/>
  <c r="AY60" i="25"/>
  <c r="AY58" i="25"/>
  <c r="AY56" i="25"/>
  <c r="AY54" i="25"/>
  <c r="AY52" i="25"/>
  <c r="AY50" i="25"/>
  <c r="AY48" i="25"/>
  <c r="AY46" i="25"/>
  <c r="AY44" i="25"/>
  <c r="AY42" i="25"/>
  <c r="AY40" i="25"/>
  <c r="AY38" i="25"/>
  <c r="AY138" i="25"/>
  <c r="AY110" i="25"/>
  <c r="AX124" i="25"/>
  <c r="AX142" i="25" s="1"/>
  <c r="BZ4" i="25"/>
  <c r="BV138" i="25"/>
  <c r="BV132" i="25"/>
  <c r="BV128" i="25"/>
  <c r="BV110" i="25"/>
  <c r="BV18" i="25"/>
  <c r="BV12" i="25"/>
  <c r="BV7" i="25"/>
  <c r="BV133" i="25"/>
  <c r="BV127" i="25"/>
  <c r="BV121" i="25"/>
  <c r="BV118" i="25"/>
  <c r="BV105" i="25"/>
  <c r="BV99" i="25"/>
  <c r="BV96" i="25"/>
  <c r="BV90" i="25"/>
  <c r="BV87" i="25"/>
  <c r="BV81" i="25"/>
  <c r="BV78" i="25"/>
  <c r="BV73" i="25"/>
  <c r="BV70" i="25"/>
  <c r="BV64" i="25"/>
  <c r="BV61" i="25"/>
  <c r="BV56" i="25"/>
  <c r="BV53" i="25"/>
  <c r="BV48" i="25"/>
  <c r="BV45" i="25"/>
  <c r="BV40" i="25"/>
  <c r="BV19" i="25"/>
  <c r="BV11" i="25"/>
  <c r="BV131" i="25"/>
  <c r="BV126" i="25"/>
  <c r="BV123" i="25"/>
  <c r="BV120" i="25"/>
  <c r="BV101" i="25"/>
  <c r="BV98" i="25"/>
  <c r="BV93" i="25"/>
  <c r="BV89" i="25"/>
  <c r="BV84" i="25"/>
  <c r="BV80" i="25"/>
  <c r="BV75" i="25"/>
  <c r="BV72" i="25"/>
  <c r="BV66" i="25"/>
  <c r="BV63" i="25"/>
  <c r="BV58" i="25"/>
  <c r="BV55" i="25"/>
  <c r="BV50" i="25"/>
  <c r="BV47" i="25"/>
  <c r="BV42" i="25"/>
  <c r="BV39" i="25"/>
  <c r="BV16" i="25"/>
  <c r="BV10" i="25"/>
  <c r="BV4" i="25"/>
  <c r="BV130" i="25"/>
  <c r="BV125" i="25"/>
  <c r="BV122" i="25"/>
  <c r="BV117" i="25"/>
  <c r="BV104" i="25"/>
  <c r="BV100" i="25"/>
  <c r="BV95" i="25"/>
  <c r="BV91" i="25"/>
  <c r="BV86" i="25"/>
  <c r="BV83" i="25"/>
  <c r="BV77" i="25"/>
  <c r="BV74" i="25"/>
  <c r="BV69" i="25"/>
  <c r="BV65" i="25"/>
  <c r="BV60" i="25"/>
  <c r="BV57" i="25"/>
  <c r="BV52" i="25"/>
  <c r="BV49" i="25"/>
  <c r="BV44" i="25"/>
  <c r="BV41" i="25"/>
  <c r="BV15" i="25"/>
  <c r="BV111" i="25"/>
  <c r="BV97" i="25"/>
  <c r="BV85" i="25"/>
  <c r="BV62" i="25"/>
  <c r="BV51" i="25"/>
  <c r="BV13" i="25"/>
  <c r="BV106" i="25"/>
  <c r="BV94" i="25"/>
  <c r="BV71" i="25"/>
  <c r="BV59" i="25"/>
  <c r="BV38" i="25"/>
  <c r="BV6" i="25"/>
  <c r="BV134" i="25"/>
  <c r="BV119" i="25"/>
  <c r="BV102" i="25"/>
  <c r="BV79" i="25"/>
  <c r="BV68" i="25"/>
  <c r="BV46" i="25"/>
  <c r="BV54" i="25"/>
  <c r="BV116" i="25"/>
  <c r="BV88" i="25"/>
  <c r="BV43" i="25"/>
  <c r="BV129" i="25"/>
  <c r="BV76" i="25"/>
  <c r="BV22" i="25"/>
  <c r="BO36" i="25"/>
  <c r="C139" i="20"/>
  <c r="C140" i="20" s="1"/>
  <c r="BN113" i="25"/>
  <c r="BO113" i="25" s="1"/>
  <c r="BO141" i="25"/>
  <c r="AX141" i="25"/>
  <c r="CL22" i="25"/>
  <c r="CS106" i="25"/>
  <c r="CX106" i="25" s="1"/>
  <c r="CL104" i="25"/>
  <c r="CS94" i="25"/>
  <c r="CX94" i="25" s="1"/>
  <c r="CL93" i="25"/>
  <c r="CS84" i="25"/>
  <c r="CX84" i="25" s="1"/>
  <c r="CL83" i="25"/>
  <c r="CE38" i="25"/>
  <c r="BU124" i="25"/>
  <c r="CS42" i="25"/>
  <c r="CX42" i="25" s="1"/>
  <c r="CL39" i="25"/>
  <c r="CS26" i="25"/>
  <c r="CX26" i="25" s="1"/>
  <c r="CS23" i="25"/>
  <c r="I120" i="20" s="1"/>
  <c r="J120" i="20" s="1"/>
  <c r="CE33" i="25"/>
  <c r="CF33" i="25" s="1"/>
  <c r="CE4" i="25"/>
  <c r="CF5" i="25" s="1"/>
  <c r="CL34" i="25"/>
  <c r="CM34" i="25" s="1"/>
  <c r="BU36" i="25"/>
  <c r="BZ36" i="25" s="1"/>
  <c r="CL35" i="25"/>
  <c r="CM35" i="25" s="1"/>
  <c r="CS10" i="25"/>
  <c r="CS6" i="25"/>
  <c r="CS15" i="25"/>
  <c r="AW112" i="25"/>
  <c r="AV137" i="25" l="1"/>
  <c r="AQ139" i="25"/>
  <c r="G133" i="20"/>
  <c r="G132" i="20"/>
  <c r="G134" i="20"/>
  <c r="G137" i="20"/>
  <c r="G136" i="20"/>
  <c r="G131" i="20"/>
  <c r="CX6" i="25"/>
  <c r="CS5" i="25"/>
  <c r="CX5" i="25" s="1"/>
  <c r="BN112" i="25"/>
  <c r="BN137" i="25" s="1"/>
  <c r="AY141" i="25"/>
  <c r="F118" i="20"/>
  <c r="H112" i="20"/>
  <c r="BG139" i="25"/>
  <c r="BH139" i="25" s="1"/>
  <c r="C105" i="20"/>
  <c r="C119" i="20"/>
  <c r="G121" i="20"/>
  <c r="G123" i="20"/>
  <c r="H108" i="20"/>
  <c r="CM24" i="25"/>
  <c r="CM23" i="25"/>
  <c r="CM8" i="25"/>
  <c r="CX10" i="25"/>
  <c r="CT27" i="25"/>
  <c r="CT26" i="25"/>
  <c r="BZ124" i="25"/>
  <c r="BW124" i="25"/>
  <c r="BW122" i="25"/>
  <c r="BW120" i="25"/>
  <c r="BW118" i="25"/>
  <c r="BW116" i="25"/>
  <c r="BW105" i="25"/>
  <c r="BW102" i="25"/>
  <c r="BW100" i="25"/>
  <c r="BW98" i="25"/>
  <c r="BW96" i="25"/>
  <c r="BW94" i="25"/>
  <c r="BW91" i="25"/>
  <c r="BW89" i="25"/>
  <c r="BW87" i="25"/>
  <c r="BW85" i="25"/>
  <c r="BW83" i="25"/>
  <c r="BW80" i="25"/>
  <c r="BW78" i="25"/>
  <c r="BW76" i="25"/>
  <c r="BW74" i="25"/>
  <c r="BW72" i="25"/>
  <c r="BW70" i="25"/>
  <c r="BW68" i="25"/>
  <c r="BW65" i="25"/>
  <c r="BW63" i="25"/>
  <c r="BW61" i="25"/>
  <c r="BW59" i="25"/>
  <c r="BW57" i="25"/>
  <c r="BW55" i="25"/>
  <c r="BW53" i="25"/>
  <c r="BW51" i="25"/>
  <c r="BW49" i="25"/>
  <c r="BW47" i="25"/>
  <c r="BW45" i="25"/>
  <c r="BW43" i="25"/>
  <c r="BW41" i="25"/>
  <c r="BW39" i="25"/>
  <c r="BW123" i="25"/>
  <c r="BW110" i="25"/>
  <c r="BW101" i="25"/>
  <c r="BW93" i="25"/>
  <c r="BW84" i="25"/>
  <c r="BW75" i="25"/>
  <c r="BW66" i="25"/>
  <c r="BW58" i="25"/>
  <c r="BW50" i="25"/>
  <c r="BW42" i="25"/>
  <c r="BW138" i="25"/>
  <c r="BW117" i="25"/>
  <c r="BW104" i="25"/>
  <c r="BW95" i="25"/>
  <c r="BW86" i="25"/>
  <c r="BW77" i="25"/>
  <c r="BW69" i="25"/>
  <c r="BW60" i="25"/>
  <c r="BW52" i="25"/>
  <c r="BW44" i="25"/>
  <c r="BW119" i="25"/>
  <c r="BW111" i="25"/>
  <c r="BW106" i="25"/>
  <c r="BW97" i="25"/>
  <c r="BW88" i="25"/>
  <c r="BW79" i="25"/>
  <c r="BW71" i="25"/>
  <c r="BW62" i="25"/>
  <c r="BW54" i="25"/>
  <c r="BW46" i="25"/>
  <c r="BW38" i="25"/>
  <c r="BW73" i="25"/>
  <c r="BW40" i="25"/>
  <c r="BW121" i="25"/>
  <c r="BW81" i="25"/>
  <c r="BW48" i="25"/>
  <c r="BW90" i="25"/>
  <c r="BW56" i="25"/>
  <c r="BW99" i="25"/>
  <c r="BW64" i="25"/>
  <c r="CX23" i="25"/>
  <c r="CX15" i="25"/>
  <c r="CT30" i="25"/>
  <c r="CT29" i="25"/>
  <c r="CF138" i="25"/>
  <c r="CF132" i="25"/>
  <c r="CF128" i="25"/>
  <c r="CF110" i="25"/>
  <c r="CF18" i="25"/>
  <c r="CF12" i="25"/>
  <c r="CF7" i="25"/>
  <c r="CF133" i="25"/>
  <c r="CF127" i="25"/>
  <c r="CF121" i="25"/>
  <c r="CF118" i="25"/>
  <c r="CF105" i="25"/>
  <c r="CF99" i="25"/>
  <c r="CF96" i="25"/>
  <c r="CF90" i="25"/>
  <c r="CF87" i="25"/>
  <c r="CF81" i="25"/>
  <c r="CF78" i="25"/>
  <c r="CF73" i="25"/>
  <c r="CF70" i="25"/>
  <c r="CF64" i="25"/>
  <c r="CF61" i="25"/>
  <c r="CF56" i="25"/>
  <c r="CF53" i="25"/>
  <c r="CF48" i="25"/>
  <c r="CF45" i="25"/>
  <c r="CF40" i="25"/>
  <c r="CF19" i="25"/>
  <c r="CF11" i="25"/>
  <c r="CF131" i="25"/>
  <c r="CF126" i="25"/>
  <c r="CF123" i="25"/>
  <c r="CF120" i="25"/>
  <c r="CF101" i="25"/>
  <c r="CF98" i="25"/>
  <c r="CF93" i="25"/>
  <c r="CF89" i="25"/>
  <c r="CF84" i="25"/>
  <c r="CF80" i="25"/>
  <c r="CF75" i="25"/>
  <c r="CF72" i="25"/>
  <c r="CF66" i="25"/>
  <c r="CF63" i="25"/>
  <c r="CF58" i="25"/>
  <c r="CF55" i="25"/>
  <c r="CF50" i="25"/>
  <c r="CF47" i="25"/>
  <c r="CF42" i="25"/>
  <c r="CF39" i="25"/>
  <c r="CF16" i="25"/>
  <c r="CF10" i="25"/>
  <c r="CF4" i="25"/>
  <c r="CF130" i="25"/>
  <c r="CF125" i="25"/>
  <c r="CF122" i="25"/>
  <c r="CF117" i="25"/>
  <c r="CF104" i="25"/>
  <c r="CF100" i="25"/>
  <c r="CF95" i="25"/>
  <c r="CF91" i="25"/>
  <c r="CF86" i="25"/>
  <c r="CF83" i="25"/>
  <c r="CF77" i="25"/>
  <c r="CF74" i="25"/>
  <c r="CF69" i="25"/>
  <c r="CF65" i="25"/>
  <c r="CF60" i="25"/>
  <c r="CF57" i="25"/>
  <c r="CF52" i="25"/>
  <c r="CF49" i="25"/>
  <c r="CF44" i="25"/>
  <c r="CF41" i="25"/>
  <c r="CF15" i="25"/>
  <c r="CF134" i="25"/>
  <c r="CF119" i="25"/>
  <c r="CF102" i="25"/>
  <c r="CF79" i="25"/>
  <c r="CF68" i="25"/>
  <c r="CF46" i="25"/>
  <c r="CF129" i="25"/>
  <c r="CF116" i="25"/>
  <c r="CF88" i="25"/>
  <c r="CF76" i="25"/>
  <c r="CF54" i="25"/>
  <c r="CF43" i="25"/>
  <c r="CF22" i="25"/>
  <c r="CF111" i="25"/>
  <c r="CF97" i="25"/>
  <c r="CF85" i="25"/>
  <c r="CF62" i="25"/>
  <c r="CF51" i="25"/>
  <c r="CF13" i="25"/>
  <c r="CF106" i="25"/>
  <c r="CF59" i="25"/>
  <c r="CF6" i="25"/>
  <c r="CF94" i="25"/>
  <c r="CF71" i="25"/>
  <c r="CF38" i="25"/>
  <c r="BB112" i="25"/>
  <c r="AX112" i="25"/>
  <c r="BV124" i="25"/>
  <c r="BV36" i="25"/>
  <c r="G130" i="20"/>
  <c r="G110" i="20"/>
  <c r="G113" i="20" s="1"/>
  <c r="BO142" i="25"/>
  <c r="CS104" i="25"/>
  <c r="CX104" i="25" s="1"/>
  <c r="CS93" i="25"/>
  <c r="CX93" i="25" s="1"/>
  <c r="CL38" i="25"/>
  <c r="CL124" i="25" s="1"/>
  <c r="CS83" i="25"/>
  <c r="CX83" i="25" s="1"/>
  <c r="CS39" i="25"/>
  <c r="CX39" i="25" s="1"/>
  <c r="CE124" i="25"/>
  <c r="CS22" i="25"/>
  <c r="CS35" i="25"/>
  <c r="CX35" i="25" s="1"/>
  <c r="BU113" i="25"/>
  <c r="BU109" i="25"/>
  <c r="BU114" i="25"/>
  <c r="CE36" i="25"/>
  <c r="CF36" i="25" s="1"/>
  <c r="CL33" i="25"/>
  <c r="CM33" i="25" s="1"/>
  <c r="CL4" i="25"/>
  <c r="CM5" i="25" s="1"/>
  <c r="CS34" i="25"/>
  <c r="CX34" i="25" s="1"/>
  <c r="AW137" i="25"/>
  <c r="F93" i="20"/>
  <c r="B93" i="20"/>
  <c r="B89" i="20"/>
  <c r="F89" i="20"/>
  <c r="F85" i="20"/>
  <c r="B85" i="20"/>
  <c r="F69" i="20"/>
  <c r="B69" i="20"/>
  <c r="F48" i="20"/>
  <c r="B48" i="20"/>
  <c r="B42" i="20"/>
  <c r="F42" i="20"/>
  <c r="F38" i="20"/>
  <c r="B38" i="20"/>
  <c r="H463" i="29" l="1"/>
  <c r="H462" i="29" s="1"/>
  <c r="H464" i="29" s="1"/>
  <c r="H465" i="29" s="1"/>
  <c r="H466" i="29" s="1"/>
  <c r="AR139" i="25"/>
  <c r="E104" i="20"/>
  <c r="E99" i="20" s="1"/>
  <c r="AQ140" i="25"/>
  <c r="AV139" i="25"/>
  <c r="BO112" i="25"/>
  <c r="BW141" i="25"/>
  <c r="G115" i="20"/>
  <c r="H113" i="20"/>
  <c r="BG140" i="25"/>
  <c r="CX22" i="25"/>
  <c r="I109" i="20"/>
  <c r="J109" i="20" s="1"/>
  <c r="K89" i="20"/>
  <c r="D89" i="20"/>
  <c r="F104" i="20"/>
  <c r="G111" i="20"/>
  <c r="H110" i="20"/>
  <c r="K85" i="20"/>
  <c r="D85" i="20"/>
  <c r="D93" i="20"/>
  <c r="K93" i="20"/>
  <c r="K69" i="20"/>
  <c r="D69" i="20"/>
  <c r="D48" i="20"/>
  <c r="K48" i="20"/>
  <c r="K42" i="20"/>
  <c r="D42" i="20"/>
  <c r="K38" i="20"/>
  <c r="D38" i="20"/>
  <c r="BB137" i="25"/>
  <c r="AX137" i="25"/>
  <c r="CM134" i="25"/>
  <c r="CM130" i="25"/>
  <c r="CM126" i="25"/>
  <c r="CM111" i="25"/>
  <c r="CM133" i="25"/>
  <c r="CM129" i="25"/>
  <c r="CM125" i="25"/>
  <c r="CM123" i="25"/>
  <c r="CM121" i="25"/>
  <c r="CM119" i="25"/>
  <c r="CM117" i="25"/>
  <c r="CM106" i="25"/>
  <c r="CM104" i="25"/>
  <c r="CM101" i="25"/>
  <c r="CM99" i="25"/>
  <c r="CM138" i="25"/>
  <c r="CM132" i="25"/>
  <c r="CM128" i="25"/>
  <c r="CM110" i="25"/>
  <c r="CM122" i="25"/>
  <c r="CM100" i="25"/>
  <c r="CM18" i="25"/>
  <c r="CM12" i="25"/>
  <c r="CM7" i="25"/>
  <c r="CM131" i="25"/>
  <c r="CM118" i="25"/>
  <c r="CM102" i="25"/>
  <c r="CM96" i="25"/>
  <c r="CM90" i="25"/>
  <c r="CM87" i="25"/>
  <c r="CM81" i="25"/>
  <c r="CM78" i="25"/>
  <c r="CM73" i="25"/>
  <c r="CM70" i="25"/>
  <c r="CM64" i="25"/>
  <c r="CM61" i="25"/>
  <c r="CM56" i="25"/>
  <c r="CM53" i="25"/>
  <c r="CM48" i="25"/>
  <c r="CM45" i="25"/>
  <c r="CM40" i="25"/>
  <c r="CM19" i="25"/>
  <c r="CM11" i="25"/>
  <c r="CM127" i="25"/>
  <c r="CM116" i="25"/>
  <c r="CM98" i="25"/>
  <c r="CM93" i="25"/>
  <c r="CM89" i="25"/>
  <c r="CM84" i="25"/>
  <c r="CM80" i="25"/>
  <c r="CM75" i="25"/>
  <c r="CM72" i="25"/>
  <c r="CM66" i="25"/>
  <c r="CM63" i="25"/>
  <c r="CM58" i="25"/>
  <c r="CM55" i="25"/>
  <c r="CM50" i="25"/>
  <c r="CM47" i="25"/>
  <c r="CM42" i="25"/>
  <c r="CM39" i="25"/>
  <c r="CM16" i="25"/>
  <c r="CM10" i="25"/>
  <c r="CM4" i="25"/>
  <c r="CM124" i="25"/>
  <c r="CM95" i="25"/>
  <c r="CM91" i="25"/>
  <c r="CM86" i="25"/>
  <c r="CM83" i="25"/>
  <c r="CM77" i="25"/>
  <c r="CM74" i="25"/>
  <c r="CM69" i="25"/>
  <c r="CM65" i="25"/>
  <c r="CM60" i="25"/>
  <c r="CM57" i="25"/>
  <c r="CM52" i="25"/>
  <c r="CM49" i="25"/>
  <c r="CM44" i="25"/>
  <c r="CM41" i="25"/>
  <c r="CM15" i="25"/>
  <c r="CM97" i="25"/>
  <c r="CM85" i="25"/>
  <c r="CM62" i="25"/>
  <c r="CM51" i="25"/>
  <c r="CM13" i="25"/>
  <c r="CM94" i="25"/>
  <c r="CM71" i="25"/>
  <c r="CM59" i="25"/>
  <c r="CM38" i="25"/>
  <c r="CM6" i="25"/>
  <c r="CM120" i="25"/>
  <c r="CM79" i="25"/>
  <c r="CM68" i="25"/>
  <c r="CM46" i="25"/>
  <c r="CM76" i="25"/>
  <c r="CM22" i="25"/>
  <c r="CM88" i="25"/>
  <c r="CM105" i="25"/>
  <c r="CM54" i="25"/>
  <c r="CM43" i="25"/>
  <c r="BZ114" i="25"/>
  <c r="BV114" i="25"/>
  <c r="CT8" i="25"/>
  <c r="CT24" i="25"/>
  <c r="CT23" i="25"/>
  <c r="BZ109" i="25"/>
  <c r="BV109" i="25"/>
  <c r="CN123" i="25"/>
  <c r="CN121" i="25"/>
  <c r="CN119" i="25"/>
  <c r="CN117" i="25"/>
  <c r="CN106" i="25"/>
  <c r="CN104" i="25"/>
  <c r="CN101" i="25"/>
  <c r="CN99" i="25"/>
  <c r="CN138" i="25"/>
  <c r="CN110" i="25"/>
  <c r="CN124" i="25"/>
  <c r="CN122" i="25"/>
  <c r="CN120" i="25"/>
  <c r="CN118" i="25"/>
  <c r="CN116" i="25"/>
  <c r="CN105" i="25"/>
  <c r="CN102" i="25"/>
  <c r="CN100" i="25"/>
  <c r="CN98" i="25"/>
  <c r="CN111" i="25"/>
  <c r="CN96" i="25"/>
  <c r="CN94" i="25"/>
  <c r="CN91" i="25"/>
  <c r="CN89" i="25"/>
  <c r="CN87" i="25"/>
  <c r="CN85" i="25"/>
  <c r="CN83" i="25"/>
  <c r="CN80" i="25"/>
  <c r="CN78" i="25"/>
  <c r="CN76" i="25"/>
  <c r="CN74" i="25"/>
  <c r="CN72" i="25"/>
  <c r="CN70" i="25"/>
  <c r="CN68" i="25"/>
  <c r="CN65" i="25"/>
  <c r="CN63" i="25"/>
  <c r="CN61" i="25"/>
  <c r="CN59" i="25"/>
  <c r="CN57" i="25"/>
  <c r="CN55" i="25"/>
  <c r="CN53" i="25"/>
  <c r="CN51" i="25"/>
  <c r="CN49" i="25"/>
  <c r="CN47" i="25"/>
  <c r="CN45" i="25"/>
  <c r="CN43" i="25"/>
  <c r="CN41" i="25"/>
  <c r="CN39" i="25"/>
  <c r="CN93" i="25"/>
  <c r="CN84" i="25"/>
  <c r="CN75" i="25"/>
  <c r="CN66" i="25"/>
  <c r="CN58" i="25"/>
  <c r="CN50" i="25"/>
  <c r="CN42" i="25"/>
  <c r="CN95" i="25"/>
  <c r="CN86" i="25"/>
  <c r="CN77" i="25"/>
  <c r="CN69" i="25"/>
  <c r="CN60" i="25"/>
  <c r="CN52" i="25"/>
  <c r="CN44" i="25"/>
  <c r="CN97" i="25"/>
  <c r="CN88" i="25"/>
  <c r="CN79" i="25"/>
  <c r="CN71" i="25"/>
  <c r="CN62" i="25"/>
  <c r="CN54" i="25"/>
  <c r="CN46" i="25"/>
  <c r="CN38" i="25"/>
  <c r="CN73" i="25"/>
  <c r="CN40" i="25"/>
  <c r="CN81" i="25"/>
  <c r="CN48" i="25"/>
  <c r="CN90" i="25"/>
  <c r="CN56" i="25"/>
  <c r="CN64" i="25"/>
  <c r="CT34" i="25"/>
  <c r="BZ113" i="25"/>
  <c r="BV113" i="25"/>
  <c r="CG124" i="25"/>
  <c r="CG122" i="25"/>
  <c r="CG120" i="25"/>
  <c r="CG118" i="25"/>
  <c r="CG116" i="25"/>
  <c r="CG105" i="25"/>
  <c r="CG102" i="25"/>
  <c r="CG100" i="25"/>
  <c r="CG98" i="25"/>
  <c r="CG96" i="25"/>
  <c r="CG94" i="25"/>
  <c r="CG91" i="25"/>
  <c r="CG89" i="25"/>
  <c r="CG87" i="25"/>
  <c r="CG85" i="25"/>
  <c r="CG83" i="25"/>
  <c r="CG80" i="25"/>
  <c r="CG78" i="25"/>
  <c r="CG76" i="25"/>
  <c r="CG74" i="25"/>
  <c r="CG72" i="25"/>
  <c r="CG70" i="25"/>
  <c r="CG68" i="25"/>
  <c r="CG65" i="25"/>
  <c r="CG63" i="25"/>
  <c r="CG61" i="25"/>
  <c r="CG59" i="25"/>
  <c r="CG57" i="25"/>
  <c r="CG55" i="25"/>
  <c r="CG53" i="25"/>
  <c r="CG51" i="25"/>
  <c r="CG49" i="25"/>
  <c r="CG47" i="25"/>
  <c r="CG45" i="25"/>
  <c r="CG43" i="25"/>
  <c r="CG41" i="25"/>
  <c r="CG39" i="25"/>
  <c r="CG123" i="25"/>
  <c r="CG110" i="25"/>
  <c r="CG101" i="25"/>
  <c r="CG93" i="25"/>
  <c r="CG84" i="25"/>
  <c r="CG75" i="25"/>
  <c r="CG66" i="25"/>
  <c r="CG58" i="25"/>
  <c r="CG50" i="25"/>
  <c r="CG42" i="25"/>
  <c r="CG138" i="25"/>
  <c r="CG117" i="25"/>
  <c r="CG104" i="25"/>
  <c r="CG95" i="25"/>
  <c r="CG86" i="25"/>
  <c r="CG77" i="25"/>
  <c r="CG69" i="25"/>
  <c r="CG60" i="25"/>
  <c r="CG52" i="25"/>
  <c r="CG44" i="25"/>
  <c r="CG119" i="25"/>
  <c r="CG111" i="25"/>
  <c r="CG106" i="25"/>
  <c r="CG97" i="25"/>
  <c r="CG88" i="25"/>
  <c r="CG79" i="25"/>
  <c r="CG71" i="25"/>
  <c r="CG62" i="25"/>
  <c r="CG54" i="25"/>
  <c r="CG46" i="25"/>
  <c r="CG38" i="25"/>
  <c r="CG90" i="25"/>
  <c r="CG56" i="25"/>
  <c r="CG99" i="25"/>
  <c r="CG64" i="25"/>
  <c r="CG73" i="25"/>
  <c r="CG40" i="25"/>
  <c r="CG121" i="25"/>
  <c r="CG48" i="25"/>
  <c r="CG81" i="25"/>
  <c r="CF124" i="25"/>
  <c r="CT35" i="25"/>
  <c r="BN139" i="25"/>
  <c r="BO139" i="25" s="1"/>
  <c r="BO137" i="25"/>
  <c r="K109" i="20"/>
  <c r="G138" i="20"/>
  <c r="B92" i="20"/>
  <c r="F92" i="20"/>
  <c r="CS38" i="25"/>
  <c r="BU112" i="25"/>
  <c r="BV142" i="25"/>
  <c r="BV141" i="25"/>
  <c r="CS4" i="25"/>
  <c r="CS33" i="25"/>
  <c r="CX33" i="25" s="1"/>
  <c r="CL36" i="25"/>
  <c r="CM36" i="25" s="1"/>
  <c r="CE113" i="25"/>
  <c r="CF113" i="25" s="1"/>
  <c r="CE114" i="25"/>
  <c r="CF114" i="25" s="1"/>
  <c r="CE109" i="25"/>
  <c r="CF109" i="25" s="1"/>
  <c r="AW139" i="25"/>
  <c r="E139" i="20"/>
  <c r="E140" i="20" s="1"/>
  <c r="B61" i="20"/>
  <c r="F61" i="20"/>
  <c r="F41" i="20"/>
  <c r="B41" i="20"/>
  <c r="B33" i="20"/>
  <c r="B120" i="20" s="1"/>
  <c r="E125" i="20" l="1"/>
  <c r="F125" i="20" s="1"/>
  <c r="E105" i="20"/>
  <c r="I108" i="20"/>
  <c r="I134" i="20" s="1"/>
  <c r="K134" i="20" s="1"/>
  <c r="CT5" i="25"/>
  <c r="CG141" i="25"/>
  <c r="H115" i="20"/>
  <c r="G117" i="20"/>
  <c r="L109" i="20"/>
  <c r="K120" i="20"/>
  <c r="CN141" i="25"/>
  <c r="CX38" i="25"/>
  <c r="K112" i="20"/>
  <c r="L112" i="20" s="1"/>
  <c r="I112" i="20"/>
  <c r="J112" i="20" s="1"/>
  <c r="H111" i="20"/>
  <c r="E120" i="20"/>
  <c r="H120" i="20" s="1"/>
  <c r="F33" i="20"/>
  <c r="K92" i="20"/>
  <c r="D92" i="20"/>
  <c r="K61" i="20"/>
  <c r="D61" i="20"/>
  <c r="K41" i="20"/>
  <c r="D41" i="20"/>
  <c r="K33" i="20"/>
  <c r="D33" i="20"/>
  <c r="CX4" i="25"/>
  <c r="CT134" i="25"/>
  <c r="CT130" i="25"/>
  <c r="CT126" i="25"/>
  <c r="CT111" i="25"/>
  <c r="CT22" i="25"/>
  <c r="CT15" i="25"/>
  <c r="CT10" i="25"/>
  <c r="CT133" i="25"/>
  <c r="CT129" i="25"/>
  <c r="CT125" i="25"/>
  <c r="CT123" i="25"/>
  <c r="CT121" i="25"/>
  <c r="CT119" i="25"/>
  <c r="CT117" i="25"/>
  <c r="CT106" i="25"/>
  <c r="CT104" i="25"/>
  <c r="CT101" i="25"/>
  <c r="CT99" i="25"/>
  <c r="CT97" i="25"/>
  <c r="CT95" i="25"/>
  <c r="CT93" i="25"/>
  <c r="CT90" i="25"/>
  <c r="CT88" i="25"/>
  <c r="CT86" i="25"/>
  <c r="CT84" i="25"/>
  <c r="CT81" i="25"/>
  <c r="CT79" i="25"/>
  <c r="CT77" i="25"/>
  <c r="CT75" i="25"/>
  <c r="CT73" i="25"/>
  <c r="CT71" i="25"/>
  <c r="CT69" i="25"/>
  <c r="CT66" i="25"/>
  <c r="CT64" i="25"/>
  <c r="CT62" i="25"/>
  <c r="CT60" i="25"/>
  <c r="CT58" i="25"/>
  <c r="CT56" i="25"/>
  <c r="CT54" i="25"/>
  <c r="CT52" i="25"/>
  <c r="CT50" i="25"/>
  <c r="CT48" i="25"/>
  <c r="CT46" i="25"/>
  <c r="CT44" i="25"/>
  <c r="CT42" i="25"/>
  <c r="CT40" i="25"/>
  <c r="CT38" i="25"/>
  <c r="CT19" i="25"/>
  <c r="CT13" i="25"/>
  <c r="CT4" i="25"/>
  <c r="CT132" i="25"/>
  <c r="CT128" i="25"/>
  <c r="CT110" i="25"/>
  <c r="CT18" i="25"/>
  <c r="CT12" i="25"/>
  <c r="CT7" i="25"/>
  <c r="CT131" i="25"/>
  <c r="CT120" i="25"/>
  <c r="CT98" i="25"/>
  <c r="CT89" i="25"/>
  <c r="CT80" i="25"/>
  <c r="CT72" i="25"/>
  <c r="CT63" i="25"/>
  <c r="CT55" i="25"/>
  <c r="CT47" i="25"/>
  <c r="CT39" i="25"/>
  <c r="CT16" i="25"/>
  <c r="CT127" i="25"/>
  <c r="CT118" i="25"/>
  <c r="CT105" i="25"/>
  <c r="CT96" i="25"/>
  <c r="CT87" i="25"/>
  <c r="CT78" i="25"/>
  <c r="CT70" i="25"/>
  <c r="CT61" i="25"/>
  <c r="CT53" i="25"/>
  <c r="CT45" i="25"/>
  <c r="CT11" i="25"/>
  <c r="CT122" i="25"/>
  <c r="CT100" i="25"/>
  <c r="CT83" i="25"/>
  <c r="CT65" i="25"/>
  <c r="CT49" i="25"/>
  <c r="CT116" i="25"/>
  <c r="CT94" i="25"/>
  <c r="CT76" i="25"/>
  <c r="CT59" i="25"/>
  <c r="CT43" i="25"/>
  <c r="CT6" i="25"/>
  <c r="CT91" i="25"/>
  <c r="CT74" i="25"/>
  <c r="CT57" i="25"/>
  <c r="CT41" i="25"/>
  <c r="CT85" i="25"/>
  <c r="CT68" i="25"/>
  <c r="CT51" i="25"/>
  <c r="CT102" i="25"/>
  <c r="BZ112" i="25"/>
  <c r="BV112" i="25"/>
  <c r="BB139" i="25"/>
  <c r="AX139" i="25"/>
  <c r="CT33" i="25"/>
  <c r="K108" i="20"/>
  <c r="L108" i="20" s="1"/>
  <c r="CM142" i="25"/>
  <c r="CS124" i="25"/>
  <c r="CT124" i="25" s="1"/>
  <c r="CL109" i="25"/>
  <c r="CM109" i="25" s="1"/>
  <c r="CL114" i="25"/>
  <c r="CM114" i="25" s="1"/>
  <c r="CL113" i="25"/>
  <c r="CM113" i="25" s="1"/>
  <c r="CF142" i="25"/>
  <c r="CF141" i="25"/>
  <c r="CE112" i="25"/>
  <c r="CF112" i="25" s="1"/>
  <c r="CS36" i="25"/>
  <c r="CX36" i="25" s="1"/>
  <c r="BU137" i="25"/>
  <c r="F98" i="20"/>
  <c r="B98" i="20"/>
  <c r="B125" i="20" s="1"/>
  <c r="B29" i="20"/>
  <c r="F29" i="20"/>
  <c r="B14" i="20"/>
  <c r="B20" i="20"/>
  <c r="B5" i="20"/>
  <c r="I136" i="20" l="1"/>
  <c r="K136" i="20" s="1"/>
  <c r="I135" i="20"/>
  <c r="K135" i="20" s="1"/>
  <c r="I131" i="20"/>
  <c r="K131" i="20" s="1"/>
  <c r="I137" i="20"/>
  <c r="K137" i="20" s="1"/>
  <c r="I133" i="20"/>
  <c r="K133" i="20" s="1"/>
  <c r="I132" i="20"/>
  <c r="K132" i="20" s="1"/>
  <c r="G118" i="20"/>
  <c r="H117" i="20"/>
  <c r="C123" i="20"/>
  <c r="F14" i="20"/>
  <c r="H123" i="20"/>
  <c r="C127" i="20"/>
  <c r="F127" i="20" s="1"/>
  <c r="F5" i="20"/>
  <c r="I121" i="20"/>
  <c r="J121" i="20" s="1"/>
  <c r="I123" i="20"/>
  <c r="J123" i="20" s="1"/>
  <c r="J108" i="20"/>
  <c r="F120" i="20"/>
  <c r="D98" i="20"/>
  <c r="K98" i="20"/>
  <c r="L120" i="20"/>
  <c r="D29" i="20"/>
  <c r="K29" i="20"/>
  <c r="K20" i="20"/>
  <c r="B123" i="20"/>
  <c r="K123" i="20"/>
  <c r="K14" i="20"/>
  <c r="D14" i="20"/>
  <c r="B127" i="20"/>
  <c r="K5" i="20"/>
  <c r="D5" i="20"/>
  <c r="BZ137" i="25"/>
  <c r="BV137" i="25"/>
  <c r="CX124" i="25"/>
  <c r="CU123" i="25"/>
  <c r="CU121" i="25"/>
  <c r="CU119" i="25"/>
  <c r="CU117" i="25"/>
  <c r="CU106" i="25"/>
  <c r="CU104" i="25"/>
  <c r="CU101" i="25"/>
  <c r="CU99" i="25"/>
  <c r="CU97" i="25"/>
  <c r="CU95" i="25"/>
  <c r="CU93" i="25"/>
  <c r="CU90" i="25"/>
  <c r="CU88" i="25"/>
  <c r="CU86" i="25"/>
  <c r="CU84" i="25"/>
  <c r="CU81" i="25"/>
  <c r="CU79" i="25"/>
  <c r="CU77" i="25"/>
  <c r="CU75" i="25"/>
  <c r="CU73" i="25"/>
  <c r="CU71" i="25"/>
  <c r="CU69" i="25"/>
  <c r="CU66" i="25"/>
  <c r="CU64" i="25"/>
  <c r="CU62" i="25"/>
  <c r="CU60" i="25"/>
  <c r="CU58" i="25"/>
  <c r="CU56" i="25"/>
  <c r="CU54" i="25"/>
  <c r="CU52" i="25"/>
  <c r="CU50" i="25"/>
  <c r="CU48" i="25"/>
  <c r="CU46" i="25"/>
  <c r="CU44" i="25"/>
  <c r="CU42" i="25"/>
  <c r="CU40" i="25"/>
  <c r="CU38" i="25"/>
  <c r="CU110" i="25"/>
  <c r="CU124" i="25"/>
  <c r="CU122" i="25"/>
  <c r="CU120" i="25"/>
  <c r="CU118" i="25"/>
  <c r="CU116" i="25"/>
  <c r="CU105" i="25"/>
  <c r="CU102" i="25"/>
  <c r="CU100" i="25"/>
  <c r="CU98" i="25"/>
  <c r="CU96" i="25"/>
  <c r="CU94" i="25"/>
  <c r="CU91" i="25"/>
  <c r="CU89" i="25"/>
  <c r="CU87" i="25"/>
  <c r="CU85" i="25"/>
  <c r="CU83" i="25"/>
  <c r="CU80" i="25"/>
  <c r="CU78" i="25"/>
  <c r="CU76" i="25"/>
  <c r="CU74" i="25"/>
  <c r="CU72" i="25"/>
  <c r="CU70" i="25"/>
  <c r="CU68" i="25"/>
  <c r="CU65" i="25"/>
  <c r="CU63" i="25"/>
  <c r="CU61" i="25"/>
  <c r="CU59" i="25"/>
  <c r="CU57" i="25"/>
  <c r="CU55" i="25"/>
  <c r="CU53" i="25"/>
  <c r="CU51" i="25"/>
  <c r="CU49" i="25"/>
  <c r="CU47" i="25"/>
  <c r="CU45" i="25"/>
  <c r="CU43" i="25"/>
  <c r="CU41" i="25"/>
  <c r="CU39" i="25"/>
  <c r="CU111" i="25"/>
  <c r="CT36" i="25"/>
  <c r="I130" i="20"/>
  <c r="K130" i="20" s="1"/>
  <c r="I110" i="20"/>
  <c r="I113" i="20" s="1"/>
  <c r="K110" i="20"/>
  <c r="K113" i="20" s="1"/>
  <c r="E106" i="20"/>
  <c r="CM141" i="25"/>
  <c r="CE137" i="25"/>
  <c r="CF137" i="25" s="1"/>
  <c r="BU139" i="25"/>
  <c r="K463" i="29" s="1"/>
  <c r="K462" i="29" s="1"/>
  <c r="K464" i="29" s="1"/>
  <c r="K465" i="29" s="1"/>
  <c r="K466" i="29" s="1"/>
  <c r="CS113" i="25"/>
  <c r="CS109" i="25"/>
  <c r="CS114" i="25"/>
  <c r="CL112" i="25"/>
  <c r="CM112" i="25" s="1"/>
  <c r="B105" i="20"/>
  <c r="B4" i="20"/>
  <c r="B124" i="20" s="1"/>
  <c r="F20" i="20"/>
  <c r="H118" i="20" l="1"/>
  <c r="CU141" i="25"/>
  <c r="K115" i="20"/>
  <c r="L113" i="20"/>
  <c r="I115" i="20"/>
  <c r="J113" i="20"/>
  <c r="G104" i="20"/>
  <c r="G99" i="20" s="1"/>
  <c r="B126" i="20"/>
  <c r="L126" i="20" s="1"/>
  <c r="F123" i="20"/>
  <c r="I111" i="20"/>
  <c r="J111" i="20" s="1"/>
  <c r="J110" i="20"/>
  <c r="K111" i="20"/>
  <c r="L111" i="20" s="1"/>
  <c r="L110" i="20"/>
  <c r="D20" i="20"/>
  <c r="L123" i="20"/>
  <c r="K4" i="20"/>
  <c r="L124" i="20" s="1"/>
  <c r="L127" i="20"/>
  <c r="CX114" i="25"/>
  <c r="CT114" i="25"/>
  <c r="BZ139" i="25"/>
  <c r="BV139" i="25"/>
  <c r="CX109" i="25"/>
  <c r="CT109" i="25"/>
  <c r="CX113" i="25"/>
  <c r="CT113" i="25"/>
  <c r="K138" i="20"/>
  <c r="I138" i="20"/>
  <c r="CL137" i="25"/>
  <c r="CM137" i="25" s="1"/>
  <c r="CE139" i="25"/>
  <c r="CF139" i="25" s="1"/>
  <c r="CS112" i="25"/>
  <c r="D4" i="20"/>
  <c r="B60" i="20"/>
  <c r="L115" i="20" l="1"/>
  <c r="K117" i="20"/>
  <c r="J115" i="20"/>
  <c r="I117" i="20"/>
  <c r="G125" i="20"/>
  <c r="H125" i="20" s="1"/>
  <c r="G119" i="20"/>
  <c r="H104" i="20"/>
  <c r="G105" i="20"/>
  <c r="G122" i="20"/>
  <c r="C126" i="20"/>
  <c r="F126" i="20" s="1"/>
  <c r="F4" i="20"/>
  <c r="K121" i="20"/>
  <c r="B122" i="20"/>
  <c r="B121" i="20"/>
  <c r="K60" i="20"/>
  <c r="CX112" i="25"/>
  <c r="CT112" i="25"/>
  <c r="G139" i="20"/>
  <c r="G140" i="20" s="1"/>
  <c r="CL139" i="25"/>
  <c r="CM139" i="25" s="1"/>
  <c r="CS137" i="25"/>
  <c r="B106" i="20"/>
  <c r="I118" i="20" l="1"/>
  <c r="J118" i="20" s="1"/>
  <c r="J117" i="20"/>
  <c r="K118" i="20"/>
  <c r="L118" i="20" s="1"/>
  <c r="L117" i="20"/>
  <c r="C121" i="20"/>
  <c r="F60" i="20"/>
  <c r="E121" i="20"/>
  <c r="H121" i="20" s="1"/>
  <c r="C122" i="20"/>
  <c r="E122" i="20"/>
  <c r="H122" i="20" s="1"/>
  <c r="D60" i="20"/>
  <c r="H99" i="20"/>
  <c r="L121" i="20"/>
  <c r="CX137" i="25"/>
  <c r="CT137" i="25"/>
  <c r="F121" i="20" l="1"/>
  <c r="F99" i="20"/>
  <c r="D99" i="20"/>
  <c r="E119" i="20"/>
  <c r="H119" i="20" s="1"/>
  <c r="F122" i="20"/>
  <c r="H105" i="20"/>
  <c r="G106" i="20"/>
  <c r="F105" i="20" l="1"/>
  <c r="D105" i="20"/>
  <c r="F119" i="20"/>
  <c r="K139" i="20"/>
  <c r="K140" i="20" s="1"/>
  <c r="I139" i="20"/>
  <c r="I140" i="20" s="1"/>
  <c r="C106" i="20"/>
  <c r="CX138" i="25"/>
  <c r="CU138" i="25"/>
  <c r="CT138" i="25"/>
  <c r="CT142" i="25" s="1"/>
  <c r="CS139" i="25"/>
  <c r="N463" i="29" s="1"/>
  <c r="N462" i="29" s="1"/>
  <c r="N464" i="29" s="1"/>
  <c r="N465" i="29" s="1"/>
  <c r="N466" i="29" s="1"/>
  <c r="CT141" i="25" l="1"/>
  <c r="CT139" i="25"/>
  <c r="I104" i="20"/>
  <c r="J104" i="20" s="1"/>
  <c r="CX139" i="25"/>
  <c r="I122" i="20" l="1"/>
  <c r="J122" i="20" s="1"/>
  <c r="I99" i="20"/>
  <c r="K104" i="20"/>
  <c r="K122" i="20"/>
  <c r="L122" i="20" s="1"/>
  <c r="K119" i="20" l="1"/>
  <c r="L119" i="20" s="1"/>
  <c r="K125" i="20"/>
  <c r="L125" i="20" s="1"/>
  <c r="I125" i="20"/>
  <c r="J125" i="20" s="1"/>
  <c r="I119" i="20"/>
  <c r="J119" i="20" s="1"/>
  <c r="J99" i="20"/>
  <c r="K99" i="20"/>
  <c r="I105" i="20"/>
  <c r="K105" i="20" s="1"/>
  <c r="I106" i="20" l="1"/>
  <c r="J105" i="20"/>
</calcChain>
</file>

<file path=xl/comments1.xml><?xml version="1.0" encoding="utf-8"?>
<comments xmlns="http://schemas.openxmlformats.org/spreadsheetml/2006/main">
  <authors>
    <author>Contabilidad</author>
  </authors>
  <commentList>
    <comment ref="A70" authorId="0" shapeId="0">
      <text>
        <r>
          <rPr>
            <b/>
            <sz val="9"/>
            <color indexed="81"/>
            <rFont val="Tahoma"/>
            <family val="2"/>
          </rPr>
          <t>Contabilidad:</t>
        </r>
        <r>
          <rPr>
            <sz val="9"/>
            <color indexed="81"/>
            <rFont val="Tahoma"/>
            <family val="2"/>
          </rPr>
          <t xml:space="preserve">
Terceros, vueltos y propinas</t>
        </r>
      </text>
    </comment>
    <comment ref="A118" authorId="0" shapeId="0">
      <text>
        <r>
          <rPr>
            <b/>
            <sz val="9"/>
            <color indexed="81"/>
            <rFont val="Tahoma"/>
            <family val="2"/>
          </rPr>
          <t>Contabilidad:</t>
        </r>
        <r>
          <rPr>
            <sz val="9"/>
            <color indexed="81"/>
            <rFont val="Tahoma"/>
            <family val="2"/>
          </rPr>
          <t xml:space="preserve">
Utilidad neta acum/ Ventas Netas acum</t>
        </r>
      </text>
    </comment>
    <comment ref="A119" authorId="0" shapeId="0">
      <text>
        <r>
          <rPr>
            <b/>
            <sz val="9"/>
            <color indexed="81"/>
            <rFont val="Tahoma"/>
            <family val="2"/>
          </rPr>
          <t>Contabilidad:</t>
        </r>
        <r>
          <rPr>
            <sz val="9"/>
            <color indexed="81"/>
            <rFont val="Tahoma"/>
            <family val="2"/>
          </rPr>
          <t xml:space="preserve">
Utilidad neta acum/ Patrimonio
Por cada $ invertido los socios ganan tantos $
Es lo que se gana por hacer una inversión, comparando la utilidad con la inversión
Mide el rendimiento que obtienen los accionistas por cada $ invertido. La rentabilidad que le ofrece a los socios el capital invertido en la empresa. La capacidad que tiene la empresa de remunerar a los accionistas
A&gt; ROE mayor será la rentabilidad de la empresa.
La rentabilidad del patrimonio (ROE por sus siglas en inglés) es un indicador financiero que mide la eficiencia con la que una empresa utiliza sus recursos propios (patrimonio) para generar ganancias.
Un ROE alto indica que la empresa está generando una buena cantidad de ganancias en relación con su inversión en patrimonio.
Un ROE bajo indica que la empresa no está utilizando sus recursos de manera eficiente o que está enfrentando dificultades financieras.</t>
        </r>
      </text>
    </comment>
    <comment ref="A120" authorId="0" shapeId="0">
      <text>
        <r>
          <rPr>
            <b/>
            <sz val="9"/>
            <color indexed="81"/>
            <rFont val="Tahoma"/>
            <family val="2"/>
          </rPr>
          <t>Contabilidad:</t>
        </r>
        <r>
          <rPr>
            <sz val="9"/>
            <color indexed="81"/>
            <rFont val="Tahoma"/>
            <family val="2"/>
          </rPr>
          <t xml:space="preserve">
Inv del período*meses transurridos/costo acum
Mide el número de meses de inventario disponible para la venta. A menor numero de meses mayor eficiencia
La empresa tarda tantos meses en vender todo su inventario </t>
        </r>
      </text>
    </comment>
    <comment ref="A121" authorId="0" shapeId="0">
      <text>
        <r>
          <rPr>
            <b/>
            <sz val="9"/>
            <color indexed="81"/>
            <rFont val="Tahoma"/>
            <family val="2"/>
          </rPr>
          <t>Contabilidad:</t>
        </r>
        <r>
          <rPr>
            <sz val="9"/>
            <color indexed="81"/>
            <rFont val="Tahoma"/>
            <family val="2"/>
          </rPr>
          <t xml:space="preserve">
Ventas Netas acum/ Activos
Mide la productividad (utilidad) de cuantos $ genera cada $ invertido en activos. 
La capacidad de los act de la empresa para generar renta por ellos mismos, sin importar el origen de la financiación. 
A &gt; valor &gt; será la eficiencia de la empresa
A &gt; utilidad  &gt;ROA, los activos están produciendo mayor rentabilidad
La eficiencia con la que una empresa utiliza sus activos netos para generar ingresos de ventas
Evaluar la necesitad de tener activos no esenciales, tener activos más eficientes o activos generadores de ingresos
Si la rotación de activos de tu empresa es inferior al promedio, esto podría indicar que la empresa está invirtiendo demasiado capital en activos y no está generando suficientes ventas para justificar esa inversión.
Por otro lado, si la rotación de activos de tu empresa es superior al promedio, esto podría indicar que la empresa está utilizando sus activos de manera eficiente y está generando suficientes ventas para justificar esa inversión.
la rotación de activos de la empresa se encuentra por debajo del promedio del sector, lo que podría indicar que la empresa está invirtiendo demasiado capital en activos y no está generando suficientes ventas para justificar esa inversión.</t>
        </r>
      </text>
    </comment>
    <comment ref="A122" authorId="0" shapeId="0">
      <text>
        <r>
          <rPr>
            <b/>
            <sz val="9"/>
            <color indexed="81"/>
            <rFont val="Tahoma"/>
            <family val="2"/>
          </rPr>
          <t xml:space="preserve">Contabilidad:
</t>
        </r>
        <r>
          <rPr>
            <sz val="9"/>
            <color indexed="81"/>
            <rFont val="Tahoma"/>
            <family val="2"/>
          </rPr>
          <t>ROA: Utilidad Neta/Activos totales promedio
Es un indicador financiero que mide la eficiencia con la que una empresa utiliza sus activos para generar utilidades.
Margen neto: Un mayor margen neto conduce a un ROA más alto.
Eficiencia operativa: Una menor rotación de activos (mayor inversión en inventario) puede reducir el ROA.
Apalancamiento financiero: Un mayor nivel de deuda (endeudamiento) puede aumentar el ROA, pero también incrementa el riesgo financiero.</t>
        </r>
      </text>
    </comment>
    <comment ref="A123" authorId="0" shapeId="0">
      <text>
        <r>
          <rPr>
            <b/>
            <sz val="9"/>
            <color indexed="81"/>
            <rFont val="Tahoma"/>
            <family val="2"/>
          </rPr>
          <t>Contabilidad:</t>
        </r>
        <r>
          <rPr>
            <sz val="9"/>
            <color indexed="81"/>
            <rFont val="Tahoma"/>
            <family val="2"/>
          </rPr>
          <t xml:space="preserve">
CXC del período/ingresos*numero de días transcurridos
Tiempo que tarda la empresa en cobrar las facturas. Días por período que la compania tarda en convertir en efectivo las CxC.
&gt; tiempo más lento se cobra o recolecta el dinero para el uso en la empresa</t>
        </r>
      </text>
    </comment>
    <comment ref="A124" authorId="0" shapeId="0">
      <text>
        <r>
          <rPr>
            <b/>
            <sz val="9"/>
            <color indexed="81"/>
            <rFont val="Tahoma"/>
            <family val="2"/>
          </rPr>
          <t>Contabilidad:</t>
        </r>
        <r>
          <rPr>
            <sz val="9"/>
            <color indexed="81"/>
            <rFont val="Tahoma"/>
            <family val="2"/>
          </rPr>
          <t xml:space="preserve">
Act corriente/ Pas corriente
Este ratio mide la capacidad de la empresa para pagar sus deudas a corto plazo utilizando sus activos más líquidos. Es el indicador clave de la solvencia a corto plazo o liquidez.
Por cada $1.00 de deuda a corto plazo, la empresa tiene $1.50 a $2.00 en activos fácilmente convertibles en efectivo.
si es 1 Vulnerable. Aunque teóricamente cubre sus deudas, no hay margen de seguridad (colchón). Cualquier retraso en la cobranza o caída en el valor de inventario podría llevar a problemas de liquidez.</t>
        </r>
      </text>
    </comment>
    <comment ref="A125" authorId="0" shapeId="0">
      <text>
        <r>
          <rPr>
            <b/>
            <sz val="9"/>
            <color indexed="81"/>
            <rFont val="Tahoma"/>
            <family val="2"/>
          </rPr>
          <t>Contabilidad:</t>
        </r>
        <r>
          <rPr>
            <sz val="9"/>
            <color indexed="81"/>
            <rFont val="Tahoma"/>
            <family val="2"/>
          </rPr>
          <t xml:space="preserve">
Total Pasivo/ Patrimonio
Esta es la fórmula clásica para medir el apalancamiento o la dependencia de la empresa de la financiación externa en comparación con los recursos que aportan sus dueños (capital propio).
¿Qué mide? La relación entre los recursos ajenos (deuda) y los recursos propios (patrimonio). Indica cuántos $ de deuda tiene la empresa por cada $ de capital propio.
Si es &gt; 1.0: Las deudas superan a los recursos propios. La empresa tiene mayor financiación ajena que propia, lo que implica un mayor riesgo financiero y menor autonomía.</t>
        </r>
      </text>
    </comment>
    <comment ref="A126" authorId="0" shapeId="0">
      <text>
        <r>
          <rPr>
            <b/>
            <sz val="9"/>
            <color indexed="81"/>
            <rFont val="Tahoma"/>
            <family val="2"/>
          </rPr>
          <t>Contabilidad:</t>
        </r>
        <r>
          <rPr>
            <sz val="9"/>
            <color indexed="81"/>
            <rFont val="Tahoma"/>
            <family val="2"/>
          </rPr>
          <t xml:space="preserve">
(Act corriente-Inv)/Pas corriente
La capacidad de la empresa para cumplir con las obligaciones sin vender inventario
La empresa cuenta con tantos $ para cubrir  1$ de cada pasivo </t>
        </r>
      </text>
    </comment>
    <comment ref="A127" authorId="0" shapeId="0">
      <text>
        <r>
          <rPr>
            <b/>
            <sz val="9"/>
            <color indexed="81"/>
            <rFont val="Tahoma"/>
            <family val="2"/>
          </rPr>
          <t>Contabilidad:</t>
        </r>
        <r>
          <rPr>
            <sz val="9"/>
            <color indexed="81"/>
            <rFont val="Tahoma"/>
            <family val="2"/>
          </rPr>
          <t xml:space="preserve">
Caja y bancos/Pas corriente
La capacidad de operación con los activos más liquidos</t>
        </r>
      </text>
    </comment>
  </commentList>
</comments>
</file>

<file path=xl/comments2.xml><?xml version="1.0" encoding="utf-8"?>
<comments xmlns="http://schemas.openxmlformats.org/spreadsheetml/2006/main">
  <authors>
    <author>Contabilidad</author>
  </authors>
  <commentList>
    <comment ref="L95" authorId="0" shapeId="0">
      <text>
        <r>
          <rPr>
            <b/>
            <sz val="9"/>
            <color indexed="81"/>
            <rFont val="Tahoma"/>
            <family val="2"/>
          </rPr>
          <t>Contabilidad:</t>
        </r>
        <r>
          <rPr>
            <sz val="9"/>
            <color indexed="81"/>
            <rFont val="Tahoma"/>
            <family val="2"/>
          </rPr>
          <t xml:space="preserve">
CAF</t>
        </r>
      </text>
    </comment>
    <comment ref="A113" authorId="0" shapeId="0">
      <text>
        <r>
          <rPr>
            <b/>
            <sz val="9"/>
            <color indexed="81"/>
            <rFont val="Tahoma"/>
            <family val="2"/>
          </rPr>
          <t>Contabilidad:</t>
        </r>
        <r>
          <rPr>
            <sz val="9"/>
            <color indexed="81"/>
            <rFont val="Tahoma"/>
            <family val="2"/>
          </rPr>
          <t xml:space="preserve">
Permite comparar empresas de diferentes sectores y estructuras de capital, ya que elimina la influencia de factores financieros y fiscales dispares. 
Aísla el desempeño operativo de la empresa, permitiendo evaluar qué tan bien genera utilidades a partir de sus actividades principales. 
Ofrece una perspectiva sobre la capacidad de la empresa para cumplir con sus obligaciones financieras, como el pago de intereses y la amortización de deuda. 
Analisis sin considerar ciertos gastos especificos de una empresa</t>
        </r>
      </text>
    </comment>
    <comment ref="A114" authorId="0" shapeId="0">
      <text>
        <r>
          <rPr>
            <b/>
            <sz val="9"/>
            <color indexed="81"/>
            <rFont val="Tahoma"/>
            <family val="2"/>
          </rPr>
          <t>Contabilidad:</t>
        </r>
        <r>
          <rPr>
            <sz val="9"/>
            <color indexed="81"/>
            <rFont val="Tahoma"/>
            <family val="2"/>
          </rPr>
          <t xml:space="preserve">
Permite comparar empresas de diferentes sectores y estructuras de capital, ya que elimina la influencia de factores financieros y fiscales dispares. 
Aísla el desempeño operativo de la empresa, permitiendo evaluar qué tan bien genera utilidades a partir de sus actividades principales. 
Ofrece una perspectiva sobre la capacidad de la empresa para cumplir con sus obligaciones financieras, como el pago de intereses y la amortización de deuda. 
Analisis sin considerar ciertos gastos especificos de una empresa</t>
        </r>
      </text>
    </comment>
    <comment ref="A138" authorId="0" shapeId="0">
      <text>
        <r>
          <rPr>
            <b/>
            <sz val="9"/>
            <color indexed="81"/>
            <rFont val="Tahoma"/>
            <family val="2"/>
          </rPr>
          <t>Contabilidad:</t>
        </r>
        <r>
          <rPr>
            <sz val="9"/>
            <color indexed="81"/>
            <rFont val="Tahoma"/>
            <family val="2"/>
          </rPr>
          <t xml:space="preserve">
Según el total de ventas y las ventas de cada unidad de negocio se sacó el % de contribución de cada una
 Mayor 81,61%
Eventos 3,85%
Terracota 11,99%
Ucafe 2,54%</t>
        </r>
      </text>
    </comment>
  </commentList>
</comments>
</file>

<file path=xl/comments3.xml><?xml version="1.0" encoding="utf-8"?>
<comments xmlns="http://schemas.openxmlformats.org/spreadsheetml/2006/main">
  <authors>
    <author>Contabilidad</author>
  </authors>
  <commentList>
    <comment ref="A205" authorId="0" shapeId="0">
      <text>
        <r>
          <rPr>
            <b/>
            <sz val="9"/>
            <color indexed="81"/>
            <rFont val="Tahoma"/>
            <family val="2"/>
          </rPr>
          <t>Contabilidad:</t>
        </r>
        <r>
          <rPr>
            <sz val="9"/>
            <color indexed="81"/>
            <rFont val="Tahoma"/>
            <family val="2"/>
          </rPr>
          <t xml:space="preserve">
Según el total de ventas y las ventas de cada unidad de negocio se sacó el % de contribución de cada una
 Mayor 81,61%
Eventos 3,85%
Terracota 11,99%
Ucafe 2,54%</t>
        </r>
      </text>
    </comment>
  </commentList>
</comments>
</file>

<file path=xl/comments4.xml><?xml version="1.0" encoding="utf-8"?>
<comments xmlns="http://schemas.openxmlformats.org/spreadsheetml/2006/main">
  <authors>
    <author>Contabilidad</author>
  </authors>
  <commentList>
    <comment ref="L95" authorId="0" shapeId="0">
      <text>
        <r>
          <rPr>
            <b/>
            <sz val="9"/>
            <color indexed="81"/>
            <rFont val="Tahoma"/>
            <family val="2"/>
          </rPr>
          <t>Contabilidad:</t>
        </r>
        <r>
          <rPr>
            <sz val="9"/>
            <color indexed="81"/>
            <rFont val="Tahoma"/>
            <family val="2"/>
          </rPr>
          <t xml:space="preserve">
CAF</t>
        </r>
      </text>
    </comment>
    <comment ref="A113" authorId="0" shapeId="0">
      <text>
        <r>
          <rPr>
            <b/>
            <sz val="9"/>
            <color indexed="81"/>
            <rFont val="Tahoma"/>
            <family val="2"/>
          </rPr>
          <t>Contabilidad:</t>
        </r>
        <r>
          <rPr>
            <sz val="9"/>
            <color indexed="81"/>
            <rFont val="Tahoma"/>
            <family val="2"/>
          </rPr>
          <t xml:space="preserve">
Permite comparar empresas de diferentes sectores y estructuras de capital, ya que elimina la influencia de factores financieros y fiscales dispares. 
Aísla el desempeño operativo de la empresa, permitiendo evaluar qué tan bien genera utilidades a partir de sus actividades principales. 
Ofrece una perspectiva sobre la capacidad de la empresa para cumplir con sus obligaciones financieras, como el pago de intereses y la amortización de deuda. 
Analisis sin considerar ciertos gastos especificos de una empresa</t>
        </r>
      </text>
    </comment>
    <comment ref="A114" authorId="0" shapeId="0">
      <text>
        <r>
          <rPr>
            <b/>
            <sz val="9"/>
            <color indexed="81"/>
            <rFont val="Tahoma"/>
            <family val="2"/>
          </rPr>
          <t>Contabilidad:</t>
        </r>
        <r>
          <rPr>
            <sz val="9"/>
            <color indexed="81"/>
            <rFont val="Tahoma"/>
            <family val="2"/>
          </rPr>
          <t xml:space="preserve">
Permite comparar empresas de diferentes sectores y estructuras de capital, ya que elimina la influencia de factores financieros y fiscales dispares. 
Aísla el desempeño operativo de la empresa, permitiendo evaluar qué tan bien genera utilidades a partir de sus actividades principales. 
Ofrece una perspectiva sobre la capacidad de la empresa para cumplir con sus obligaciones financieras, como el pago de intereses y la amortización de deuda. 
Analisis sin considerar ciertos gastos especificos de una empresa</t>
        </r>
      </text>
    </comment>
    <comment ref="A138" authorId="0" shapeId="0">
      <text>
        <r>
          <rPr>
            <b/>
            <sz val="9"/>
            <color indexed="81"/>
            <rFont val="Tahoma"/>
            <family val="2"/>
          </rPr>
          <t>Contabilidad:</t>
        </r>
        <r>
          <rPr>
            <sz val="9"/>
            <color indexed="81"/>
            <rFont val="Tahoma"/>
            <family val="2"/>
          </rPr>
          <t xml:space="preserve">
Según el total de ventas y las ventas de cada unidad de negocio se sacó el % de contribución de cada una
 Mayor 81,61%
Eventos 3,85%
Terracota 11,99%
Ucafe 2,54%</t>
        </r>
      </text>
    </comment>
  </commentList>
</comments>
</file>

<file path=xl/comments5.xml><?xml version="1.0" encoding="utf-8"?>
<comments xmlns="http://schemas.openxmlformats.org/spreadsheetml/2006/main">
  <authors>
    <author>Contabilidad</author>
  </authors>
  <commentList>
    <comment ref="A205" authorId="0" shapeId="0">
      <text>
        <r>
          <rPr>
            <b/>
            <sz val="9"/>
            <color indexed="81"/>
            <rFont val="Tahoma"/>
            <family val="2"/>
          </rPr>
          <t>Contabilidad:</t>
        </r>
        <r>
          <rPr>
            <sz val="9"/>
            <color indexed="81"/>
            <rFont val="Tahoma"/>
            <family val="2"/>
          </rPr>
          <t xml:space="preserve">
Según el total de ventas y las ventas de cada unidad de negocio se sacó el % de contribución de cada una
 Mayor 81,61%
Eventos 3,85%
Terracota 11,99%
Ucafe 2,54%</t>
        </r>
      </text>
    </comment>
  </commentList>
</comments>
</file>

<file path=xl/comments6.xml><?xml version="1.0" encoding="utf-8"?>
<comments xmlns="http://schemas.openxmlformats.org/spreadsheetml/2006/main">
  <authors>
    <author>Contabilidad</author>
  </authors>
  <commentList>
    <comment ref="L95" authorId="0" shapeId="0">
      <text>
        <r>
          <rPr>
            <b/>
            <sz val="9"/>
            <color indexed="81"/>
            <rFont val="Tahoma"/>
            <family val="2"/>
          </rPr>
          <t>Contabilidad:</t>
        </r>
        <r>
          <rPr>
            <sz val="9"/>
            <color indexed="81"/>
            <rFont val="Tahoma"/>
            <family val="2"/>
          </rPr>
          <t xml:space="preserve">
CAF</t>
        </r>
      </text>
    </comment>
    <comment ref="A113" authorId="0" shapeId="0">
      <text>
        <r>
          <rPr>
            <b/>
            <sz val="9"/>
            <color indexed="81"/>
            <rFont val="Tahoma"/>
            <family val="2"/>
          </rPr>
          <t>Contabilidad:</t>
        </r>
        <r>
          <rPr>
            <sz val="9"/>
            <color indexed="81"/>
            <rFont val="Tahoma"/>
            <family val="2"/>
          </rPr>
          <t xml:space="preserve">
Permite comparar empresas de diferentes sectores y estructuras de capital, ya que elimina la influencia de factores financieros y fiscales dispares. 
Aísla el desempeño operativo de la empresa, permitiendo evaluar qué tan bien genera utilidades a partir de sus actividades principales. 
Ofrece una perspectiva sobre la capacidad de la empresa para cumplir con sus obligaciones financieras, como el pago de intereses y la amortización de deuda. 
Analisis sin considerar ciertos gastos especificos de una empresa</t>
        </r>
      </text>
    </comment>
    <comment ref="A114" authorId="0" shapeId="0">
      <text>
        <r>
          <rPr>
            <b/>
            <sz val="9"/>
            <color indexed="81"/>
            <rFont val="Tahoma"/>
            <family val="2"/>
          </rPr>
          <t>Contabilidad:</t>
        </r>
        <r>
          <rPr>
            <sz val="9"/>
            <color indexed="81"/>
            <rFont val="Tahoma"/>
            <family val="2"/>
          </rPr>
          <t xml:space="preserve">
Permite comparar empresas de diferentes sectores y estructuras de capital, ya que elimina la influencia de factores financieros y fiscales dispares. 
Aísla el desempeño operativo de la empresa, permitiendo evaluar qué tan bien genera utilidades a partir de sus actividades principales. 
Ofrece una perspectiva sobre la capacidad de la empresa para cumplir con sus obligaciones financieras, como el pago de intereses y la amortización de deuda. 
Analisis sin considerar ciertos gastos especificos de una empresa</t>
        </r>
      </text>
    </comment>
    <comment ref="A138" authorId="0" shapeId="0">
      <text>
        <r>
          <rPr>
            <b/>
            <sz val="9"/>
            <color indexed="81"/>
            <rFont val="Tahoma"/>
            <family val="2"/>
          </rPr>
          <t>Contabilidad:</t>
        </r>
        <r>
          <rPr>
            <sz val="9"/>
            <color indexed="81"/>
            <rFont val="Tahoma"/>
            <family val="2"/>
          </rPr>
          <t xml:space="preserve">
Según el total de ventas y las ventas de cada unidad de negocio se sacó el % de contribución de cada una
 Mayor 81,61%
Eventos 3,85%
Terracota 11,99%
Ucafe 2,54%</t>
        </r>
      </text>
    </comment>
  </commentList>
</comments>
</file>

<file path=xl/comments7.xml><?xml version="1.0" encoding="utf-8"?>
<comments xmlns="http://schemas.openxmlformats.org/spreadsheetml/2006/main">
  <authors>
    <author>Contabilidad</author>
  </authors>
  <commentList>
    <comment ref="A205" authorId="0" shapeId="0">
      <text>
        <r>
          <rPr>
            <b/>
            <sz val="9"/>
            <color indexed="81"/>
            <rFont val="Tahoma"/>
            <family val="2"/>
          </rPr>
          <t>Contabilidad:</t>
        </r>
        <r>
          <rPr>
            <sz val="9"/>
            <color indexed="81"/>
            <rFont val="Tahoma"/>
            <family val="2"/>
          </rPr>
          <t xml:space="preserve">
Según el total de ventas y las ventas de cada unidad de negocio se sacó el % de contribución de cada una
 Mayor 81,61%
Eventos 3,85%
Terracota 11,99%
Ucafe 2,54%</t>
        </r>
      </text>
    </comment>
  </commentList>
</comments>
</file>

<file path=xl/comments8.xml><?xml version="1.0" encoding="utf-8"?>
<comments xmlns="http://schemas.openxmlformats.org/spreadsheetml/2006/main">
  <authors>
    <author>Contabilidad</author>
  </authors>
  <commentList>
    <comment ref="L95" authorId="0" shapeId="0">
      <text>
        <r>
          <rPr>
            <b/>
            <sz val="9"/>
            <color indexed="81"/>
            <rFont val="Tahoma"/>
            <family val="2"/>
          </rPr>
          <t>Contabilidad:</t>
        </r>
        <r>
          <rPr>
            <sz val="9"/>
            <color indexed="81"/>
            <rFont val="Tahoma"/>
            <family val="2"/>
          </rPr>
          <t xml:space="preserve">
CAF</t>
        </r>
      </text>
    </comment>
    <comment ref="A113" authorId="0" shapeId="0">
      <text>
        <r>
          <rPr>
            <b/>
            <sz val="9"/>
            <color indexed="81"/>
            <rFont val="Tahoma"/>
            <family val="2"/>
          </rPr>
          <t>Contabilidad:</t>
        </r>
        <r>
          <rPr>
            <sz val="9"/>
            <color indexed="81"/>
            <rFont val="Tahoma"/>
            <family val="2"/>
          </rPr>
          <t xml:space="preserve">
Permite comparar empresas de diferentes sectores y estructuras de capital, ya que elimina la influencia de factores financieros y fiscales dispares. 
Aísla el desempeño operativo de la empresa, permitiendo evaluar qué tan bien genera utilidades a partir de sus actividades principales. 
Ofrece una perspectiva sobre la capacidad de la empresa para cumplir con sus obligaciones financieras, como el pago de intereses y la amortización de deuda. 
Analisis sin considerar ciertos gastos especificos de una empresa</t>
        </r>
      </text>
    </comment>
    <comment ref="A114" authorId="0" shapeId="0">
      <text>
        <r>
          <rPr>
            <b/>
            <sz val="9"/>
            <color indexed="81"/>
            <rFont val="Tahoma"/>
            <family val="2"/>
          </rPr>
          <t>Contabilidad:</t>
        </r>
        <r>
          <rPr>
            <sz val="9"/>
            <color indexed="81"/>
            <rFont val="Tahoma"/>
            <family val="2"/>
          </rPr>
          <t xml:space="preserve">
Permite comparar empresas de diferentes sectores y estructuras de capital, ya que elimina la influencia de factores financieros y fiscales dispares. 
Aísla el desempeño operativo de la empresa, permitiendo evaluar qué tan bien genera utilidades a partir de sus actividades principales. 
Ofrece una perspectiva sobre la capacidad de la empresa para cumplir con sus obligaciones financieras, como el pago de intereses y la amortización de deuda. 
Analisis sin considerar ciertos gastos especificos de una empresa</t>
        </r>
      </text>
    </comment>
    <comment ref="A138" authorId="0" shapeId="0">
      <text>
        <r>
          <rPr>
            <b/>
            <sz val="9"/>
            <color indexed="81"/>
            <rFont val="Tahoma"/>
            <family val="2"/>
          </rPr>
          <t>Contabilidad:</t>
        </r>
        <r>
          <rPr>
            <sz val="9"/>
            <color indexed="81"/>
            <rFont val="Tahoma"/>
            <family val="2"/>
          </rPr>
          <t xml:space="preserve">
Según el total de ventas y las ventas de cada unidad de negocio se sacó el % de contribución de cada una
 Mayor 81,61%
Eventos 3,85%
Terracota 11,99%
Ucafe 2,54%</t>
        </r>
      </text>
    </comment>
  </commentList>
</comments>
</file>

<file path=xl/comments9.xml><?xml version="1.0" encoding="utf-8"?>
<comments xmlns="http://schemas.openxmlformats.org/spreadsheetml/2006/main">
  <authors>
    <author>Contabilidad</author>
  </authors>
  <commentList>
    <comment ref="A205" authorId="0" shapeId="0">
      <text>
        <r>
          <rPr>
            <b/>
            <sz val="9"/>
            <color indexed="81"/>
            <rFont val="Tahoma"/>
            <family val="2"/>
          </rPr>
          <t>Contabilidad:</t>
        </r>
        <r>
          <rPr>
            <sz val="9"/>
            <color indexed="81"/>
            <rFont val="Tahoma"/>
            <family val="2"/>
          </rPr>
          <t xml:space="preserve">
Según el total de ventas y las ventas de cada unidad de negocio se sacó el % de contribución de cada una
 Mayor 81,61%
Eventos 3,85%
Terracota 11,99%
Ucafe 2,54%</t>
        </r>
      </text>
    </comment>
  </commentList>
</comments>
</file>

<file path=xl/comments10.xml><?xml version="1.0" encoding="utf-8"?>
<comments xmlns="http://schemas.openxmlformats.org/spreadsheetml/2006/main">
  <authors>
    <author>Contabilidad</author>
  </authors>
  <commentList>
    <comment ref="L95" authorId="0" shapeId="0">
      <text>
        <r>
          <rPr>
            <b/>
            <sz val="9"/>
            <color indexed="81"/>
            <rFont val="Tahoma"/>
            <family val="2"/>
          </rPr>
          <t>Contabilidad:</t>
        </r>
        <r>
          <rPr>
            <sz val="9"/>
            <color indexed="81"/>
            <rFont val="Tahoma"/>
            <family val="2"/>
          </rPr>
          <t xml:space="preserve">
CAF</t>
        </r>
      </text>
    </comment>
    <comment ref="A113" authorId="0" shapeId="0">
      <text>
        <r>
          <rPr>
            <b/>
            <sz val="9"/>
            <color indexed="81"/>
            <rFont val="Tahoma"/>
            <family val="2"/>
          </rPr>
          <t>Contabilidad:</t>
        </r>
        <r>
          <rPr>
            <sz val="9"/>
            <color indexed="81"/>
            <rFont val="Tahoma"/>
            <family val="2"/>
          </rPr>
          <t xml:space="preserve">
Permite comparar empresas de diferentes sectores y estructuras de capital, ya que elimina la influencia de factores financieros y fiscales dispares. 
Aísla el desempeño operativo de la empresa, permitiendo evaluar qué tan bien genera utilidades a partir de sus actividades principales. 
Ofrece una perspectiva sobre la capacidad de la empresa para cumplir con sus obligaciones financieras, como el pago de intereses y la amortización de deuda. 
Analisis sin considerar ciertos gastos especificos de una empresa</t>
        </r>
      </text>
    </comment>
    <comment ref="A114" authorId="0" shapeId="0">
      <text>
        <r>
          <rPr>
            <b/>
            <sz val="9"/>
            <color indexed="81"/>
            <rFont val="Tahoma"/>
            <family val="2"/>
          </rPr>
          <t>Contabilidad:</t>
        </r>
        <r>
          <rPr>
            <sz val="9"/>
            <color indexed="81"/>
            <rFont val="Tahoma"/>
            <family val="2"/>
          </rPr>
          <t xml:space="preserve">
Permite comparar empresas de diferentes sectores y estructuras de capital, ya que elimina la influencia de factores financieros y fiscales dispares. 
Aísla el desempeño operativo de la empresa, permitiendo evaluar qué tan bien genera utilidades a partir de sus actividades principales. 
Ofrece una perspectiva sobre la capacidad de la empresa para cumplir con sus obligaciones financieras, como el pago de intereses y la amortización de deuda. 
Analisis sin considerar ciertos gastos especificos de una empresa</t>
        </r>
      </text>
    </comment>
    <comment ref="A138" authorId="0" shapeId="0">
      <text>
        <r>
          <rPr>
            <b/>
            <sz val="9"/>
            <color indexed="81"/>
            <rFont val="Tahoma"/>
            <family val="2"/>
          </rPr>
          <t>Contabilidad:</t>
        </r>
        <r>
          <rPr>
            <sz val="9"/>
            <color indexed="81"/>
            <rFont val="Tahoma"/>
            <family val="2"/>
          </rPr>
          <t xml:space="preserve">
Según el total de ventas y las ventas de cada unidad de negocio se sacó el % de contribución de cada una
 Mayor 81,61%
Eventos 3,85%
Terracota 11,99%
Ucafe 2,54%</t>
        </r>
      </text>
    </comment>
  </commentList>
</comments>
</file>

<file path=xl/comments11.xml><?xml version="1.0" encoding="utf-8"?>
<comments xmlns="http://schemas.openxmlformats.org/spreadsheetml/2006/main">
  <authors>
    <author>Contabilidad</author>
  </authors>
  <commentList>
    <comment ref="A205" authorId="0" shapeId="0">
      <text>
        <r>
          <rPr>
            <b/>
            <sz val="9"/>
            <color indexed="81"/>
            <rFont val="Tahoma"/>
            <family val="2"/>
          </rPr>
          <t>Contabilidad:</t>
        </r>
        <r>
          <rPr>
            <sz val="9"/>
            <color indexed="81"/>
            <rFont val="Tahoma"/>
            <family val="2"/>
          </rPr>
          <t xml:space="preserve">
Según el total de ventas y las ventas de cada unidad de negocio se sacó el % de contribución de cada una
 Mayor 81,61%
Eventos 3,85%
Terracota 11,99%
Ucafe 2,54%</t>
        </r>
      </text>
    </comment>
  </commentList>
</comments>
</file>

<file path=xl/comments12.xml><?xml version="1.0" encoding="utf-8"?>
<comments xmlns="http://schemas.openxmlformats.org/spreadsheetml/2006/main">
  <authors>
    <author>Contabilidad</author>
  </authors>
  <commentList>
    <comment ref="L95" authorId="0" shapeId="0">
      <text>
        <r>
          <rPr>
            <b/>
            <sz val="9"/>
            <color indexed="81"/>
            <rFont val="Tahoma"/>
            <family val="2"/>
          </rPr>
          <t>Contabilidad:</t>
        </r>
        <r>
          <rPr>
            <sz val="9"/>
            <color indexed="81"/>
            <rFont val="Tahoma"/>
            <family val="2"/>
          </rPr>
          <t xml:space="preserve">
CAF</t>
        </r>
      </text>
    </comment>
    <comment ref="A113" authorId="0" shapeId="0">
      <text>
        <r>
          <rPr>
            <b/>
            <sz val="9"/>
            <color indexed="81"/>
            <rFont val="Tahoma"/>
            <family val="2"/>
          </rPr>
          <t>Contabilidad:</t>
        </r>
        <r>
          <rPr>
            <sz val="9"/>
            <color indexed="81"/>
            <rFont val="Tahoma"/>
            <family val="2"/>
          </rPr>
          <t xml:space="preserve">
Permite comparar empresas de diferentes sectores y estructuras de capital, ya que elimina la influencia de factores financieros y fiscales dispares. 
Aísla el desempeño operativo de la empresa, permitiendo evaluar qué tan bien genera utilidades a partir de sus actividades principales. 
Ofrece una perspectiva sobre la capacidad de la empresa para cumplir con sus obligaciones financieras, como el pago de intereses y la amortización de deuda. 
Analisis sin considerar ciertos gastos especificos de una empresa</t>
        </r>
      </text>
    </comment>
    <comment ref="A114" authorId="0" shapeId="0">
      <text>
        <r>
          <rPr>
            <b/>
            <sz val="9"/>
            <color indexed="81"/>
            <rFont val="Tahoma"/>
            <family val="2"/>
          </rPr>
          <t>Contabilidad:</t>
        </r>
        <r>
          <rPr>
            <sz val="9"/>
            <color indexed="81"/>
            <rFont val="Tahoma"/>
            <family val="2"/>
          </rPr>
          <t xml:space="preserve">
Permite comparar empresas de diferentes sectores y estructuras de capital, ya que elimina la influencia de factores financieros y fiscales dispares. 
Aísla el desempeño operativo de la empresa, permitiendo evaluar qué tan bien genera utilidades a partir de sus actividades principales. 
Ofrece una perspectiva sobre la capacidad de la empresa para cumplir con sus obligaciones financieras, como el pago de intereses y la amortización de deuda. 
Analisis sin considerar ciertos gastos especificos de una empresa</t>
        </r>
      </text>
    </comment>
    <comment ref="A138" authorId="0" shapeId="0">
      <text>
        <r>
          <rPr>
            <b/>
            <sz val="9"/>
            <color indexed="81"/>
            <rFont val="Tahoma"/>
            <family val="2"/>
          </rPr>
          <t>Contabilidad:</t>
        </r>
        <r>
          <rPr>
            <sz val="9"/>
            <color indexed="81"/>
            <rFont val="Tahoma"/>
            <family val="2"/>
          </rPr>
          <t xml:space="preserve">
Según el total de ventas y las ventas de cada unidad de negocio se sacó el % de contribución de cada una
 Mayor 81,61%
Eventos 3,85%
Terracota 11,99%
Ucafe 2,54%</t>
        </r>
      </text>
    </comment>
  </commentList>
</comments>
</file>

<file path=xl/comments13.xml><?xml version="1.0" encoding="utf-8"?>
<comments xmlns="http://schemas.openxmlformats.org/spreadsheetml/2006/main">
  <authors>
    <author>Contabilidad</author>
  </authors>
  <commentList>
    <comment ref="A205" authorId="0" shapeId="0">
      <text>
        <r>
          <rPr>
            <b/>
            <sz val="9"/>
            <color indexed="81"/>
            <rFont val="Tahoma"/>
            <family val="2"/>
          </rPr>
          <t>Contabilidad:</t>
        </r>
        <r>
          <rPr>
            <sz val="9"/>
            <color indexed="81"/>
            <rFont val="Tahoma"/>
            <family val="2"/>
          </rPr>
          <t xml:space="preserve">
Según el total de ventas y las ventas de cada unidad de negocio se sacó el % de contribución de cada una
 Mayor 81,61%
Eventos 3,85%
Terracota 11,99%
Ucafe 2,54%</t>
        </r>
      </text>
    </comment>
  </commentList>
</comments>
</file>

<file path=xl/comments14.xml><?xml version="1.0" encoding="utf-8"?>
<comments xmlns="http://schemas.openxmlformats.org/spreadsheetml/2006/main">
  <authors>
    <author>Contabilidad</author>
  </authors>
  <commentList>
    <comment ref="L95" authorId="0" shapeId="0">
      <text>
        <r>
          <rPr>
            <b/>
            <sz val="9"/>
            <color indexed="81"/>
            <rFont val="Tahoma"/>
            <family val="2"/>
          </rPr>
          <t>Contabilidad:</t>
        </r>
        <r>
          <rPr>
            <sz val="9"/>
            <color indexed="81"/>
            <rFont val="Tahoma"/>
            <family val="2"/>
          </rPr>
          <t xml:space="preserve">
CAF</t>
        </r>
      </text>
    </comment>
    <comment ref="A113" authorId="0" shapeId="0">
      <text>
        <r>
          <rPr>
            <b/>
            <sz val="9"/>
            <color indexed="81"/>
            <rFont val="Tahoma"/>
            <family val="2"/>
          </rPr>
          <t>Contabilidad:</t>
        </r>
        <r>
          <rPr>
            <sz val="9"/>
            <color indexed="81"/>
            <rFont val="Tahoma"/>
            <family val="2"/>
          </rPr>
          <t xml:space="preserve">
Permite comparar empresas de diferentes sectores y estructuras de capital, ya que elimina la influencia de factores financieros y fiscales dispares. 
Aísla el desempeño operativo de la empresa, permitiendo evaluar qué tan bien genera utilidades a partir de sus actividades principales. 
Ofrece una perspectiva sobre la capacidad de la empresa para cumplir con sus obligaciones financieras, como el pago de intereses y la amortización de deuda. 
Analisis sin considerar ciertos gastos especificos de una empresa</t>
        </r>
      </text>
    </comment>
    <comment ref="A114" authorId="0" shapeId="0">
      <text>
        <r>
          <rPr>
            <b/>
            <sz val="9"/>
            <color indexed="81"/>
            <rFont val="Tahoma"/>
            <family val="2"/>
          </rPr>
          <t>Contabilidad:</t>
        </r>
        <r>
          <rPr>
            <sz val="9"/>
            <color indexed="81"/>
            <rFont val="Tahoma"/>
            <family val="2"/>
          </rPr>
          <t xml:space="preserve">
Permite comparar empresas de diferentes sectores y estructuras de capital, ya que elimina la influencia de factores financieros y fiscales dispares. 
Aísla el desempeño operativo de la empresa, permitiendo evaluar qué tan bien genera utilidades a partir de sus actividades principales. 
Ofrece una perspectiva sobre la capacidad de la empresa para cumplir con sus obligaciones financieras, como el pago de intereses y la amortización de deuda. 
Analisis sin considerar ciertos gastos especificos de una empresa</t>
        </r>
      </text>
    </comment>
    <comment ref="A138" authorId="0" shapeId="0">
      <text>
        <r>
          <rPr>
            <b/>
            <sz val="9"/>
            <color indexed="81"/>
            <rFont val="Tahoma"/>
            <family val="2"/>
          </rPr>
          <t>Contabilidad:</t>
        </r>
        <r>
          <rPr>
            <sz val="9"/>
            <color indexed="81"/>
            <rFont val="Tahoma"/>
            <family val="2"/>
          </rPr>
          <t xml:space="preserve">
Según el total de ventas y las ventas de cada unidad de negocio se sacó el % de contribución de cada una
 Mayor 81,61%
Eventos 3,85%
Terracota 11,99%
Ucafe 2,54%</t>
        </r>
      </text>
    </comment>
  </commentList>
</comments>
</file>

<file path=xl/comments15.xml><?xml version="1.0" encoding="utf-8"?>
<comments xmlns="http://schemas.openxmlformats.org/spreadsheetml/2006/main">
  <authors>
    <author>Contabilidad</author>
  </authors>
  <commentList>
    <comment ref="A205" authorId="0" shapeId="0">
      <text>
        <r>
          <rPr>
            <b/>
            <sz val="9"/>
            <color indexed="81"/>
            <rFont val="Tahoma"/>
            <family val="2"/>
          </rPr>
          <t>Contabilidad:</t>
        </r>
        <r>
          <rPr>
            <sz val="9"/>
            <color indexed="81"/>
            <rFont val="Tahoma"/>
            <family val="2"/>
          </rPr>
          <t xml:space="preserve">
Según el total de ventas y las ventas de cada unidad de negocio se sacó el % de contribución de cada una
 Mayor 81,61%
Eventos 3,85%
Terracota 11,99%
Ucafe 2,54%</t>
        </r>
      </text>
    </comment>
  </commentList>
</comments>
</file>

<file path=xl/comments16.xml><?xml version="1.0" encoding="utf-8"?>
<comments xmlns="http://schemas.openxmlformats.org/spreadsheetml/2006/main">
  <authors>
    <author>Contabilidad</author>
  </authors>
  <commentList>
    <comment ref="L95" authorId="0" shapeId="0">
      <text>
        <r>
          <rPr>
            <b/>
            <sz val="9"/>
            <color indexed="81"/>
            <rFont val="Tahoma"/>
            <family val="2"/>
          </rPr>
          <t>Contabilidad:</t>
        </r>
        <r>
          <rPr>
            <sz val="9"/>
            <color indexed="81"/>
            <rFont val="Tahoma"/>
            <family val="2"/>
          </rPr>
          <t xml:space="preserve">
CAF</t>
        </r>
      </text>
    </comment>
    <comment ref="A113" authorId="0" shapeId="0">
      <text>
        <r>
          <rPr>
            <b/>
            <sz val="9"/>
            <color indexed="81"/>
            <rFont val="Tahoma"/>
            <family val="2"/>
          </rPr>
          <t>Contabilidad:</t>
        </r>
        <r>
          <rPr>
            <sz val="9"/>
            <color indexed="81"/>
            <rFont val="Tahoma"/>
            <family val="2"/>
          </rPr>
          <t xml:space="preserve">
Permite comparar empresas de diferentes sectores y estructuras de capital, ya que elimina la influencia de factores financieros y fiscales dispares. 
Aísla el desempeño operativo de la empresa, permitiendo evaluar qué tan bien genera utilidades a partir de sus actividades principales. 
Ofrece una perspectiva sobre la capacidad de la empresa para cumplir con sus obligaciones financieras, como el pago de intereses y la amortización de deuda. 
Analisis sin considerar ciertos gastos especificos de una empresa</t>
        </r>
      </text>
    </comment>
    <comment ref="A114" authorId="0" shapeId="0">
      <text>
        <r>
          <rPr>
            <b/>
            <sz val="9"/>
            <color indexed="81"/>
            <rFont val="Tahoma"/>
            <family val="2"/>
          </rPr>
          <t>Contabilidad:</t>
        </r>
        <r>
          <rPr>
            <sz val="9"/>
            <color indexed="81"/>
            <rFont val="Tahoma"/>
            <family val="2"/>
          </rPr>
          <t xml:space="preserve">
Permite comparar empresas de diferentes sectores y estructuras de capital, ya que elimina la influencia de factores financieros y fiscales dispares. 
Aísla el desempeño operativo de la empresa, permitiendo evaluar qué tan bien genera utilidades a partir de sus actividades principales. 
Ofrece una perspectiva sobre la capacidad de la empresa para cumplir con sus obligaciones financieras, como el pago de intereses y la amortización de deuda. 
Analisis sin considerar ciertos gastos especificos de una empresa</t>
        </r>
      </text>
    </comment>
    <comment ref="A138" authorId="0" shapeId="0">
      <text>
        <r>
          <rPr>
            <b/>
            <sz val="9"/>
            <color indexed="81"/>
            <rFont val="Tahoma"/>
            <family val="2"/>
          </rPr>
          <t>Contabilidad:</t>
        </r>
        <r>
          <rPr>
            <sz val="9"/>
            <color indexed="81"/>
            <rFont val="Tahoma"/>
            <family val="2"/>
          </rPr>
          <t xml:space="preserve">
Según el total de ventas y las ventas de cada unidad de negocio se sacó el % de contribución de cada una
 Mayor 81,61%
Eventos 3,85%
Terracota 11,99%
Ucafe 2,54%</t>
        </r>
      </text>
    </comment>
    <comment ref="BH140" authorId="0" shapeId="0">
      <text>
        <r>
          <rPr>
            <b/>
            <sz val="9"/>
            <color indexed="81"/>
            <rFont val="Tahoma"/>
            <family val="2"/>
          </rPr>
          <t>Contabilidad:</t>
        </r>
        <r>
          <rPr>
            <sz val="9"/>
            <color indexed="81"/>
            <rFont val="Tahoma"/>
            <family val="2"/>
          </rPr>
          <t xml:space="preserve">
No importa el margen ni la meta si se asegura esta ganancia bruta mínima
</t>
        </r>
      </text>
    </comment>
  </commentList>
</comments>
</file>

<file path=xl/sharedStrings.xml><?xml version="1.0" encoding="utf-8"?>
<sst xmlns="http://schemas.openxmlformats.org/spreadsheetml/2006/main" count="3848" uniqueCount="840">
  <si>
    <t>Mantenimiento y reparaciones</t>
  </si>
  <si>
    <t>Otros gastos no asociados al costo</t>
  </si>
  <si>
    <t>Otros gastos de publicidad y promoción</t>
  </si>
  <si>
    <t xml:space="preserve">Gastos de servicios de telefonía e internet </t>
  </si>
  <si>
    <t>Gastos de alquiler del local</t>
  </si>
  <si>
    <t xml:space="preserve">Gastos de Condominio </t>
  </si>
  <si>
    <t>Gastos de asistencia outsorsing</t>
  </si>
  <si>
    <t>Gastos de alquiler de bienes muebles</t>
  </si>
  <si>
    <t>Gastos de artículos de oficina</t>
  </si>
  <si>
    <t xml:space="preserve">Gastos de artículos de limpieza e higiene </t>
  </si>
  <si>
    <t xml:space="preserve">Gastos de alimentos y bebidas </t>
  </si>
  <si>
    <t>Gastos de envíos y encomiendas administrativas</t>
  </si>
  <si>
    <t>Gastos de honorarios profesionales</t>
  </si>
  <si>
    <t xml:space="preserve">Gastos de estacionamiento </t>
  </si>
  <si>
    <t xml:space="preserve">Gastos de gestoría </t>
  </si>
  <si>
    <t xml:space="preserve">Gastos legales </t>
  </si>
  <si>
    <t>Gastos de taxi, transporte y/o delivery</t>
  </si>
  <si>
    <t xml:space="preserve">Gastos de suministros para taller </t>
  </si>
  <si>
    <t xml:space="preserve">Gastos de suministros del café </t>
  </si>
  <si>
    <t xml:space="preserve">Gastos por fiestas, festejos y/o reuniones </t>
  </si>
  <si>
    <t>Gastos de vigilancia</t>
  </si>
  <si>
    <t xml:space="preserve">Gastos de retenciones no descontadas </t>
  </si>
  <si>
    <t>Viáticos administrativos</t>
  </si>
  <si>
    <t>Gastos de seguro</t>
  </si>
  <si>
    <t>Gastos de impuestos, tasas y contribuciones</t>
  </si>
  <si>
    <t>Depreciaciones, deterioro y Amortización</t>
  </si>
  <si>
    <t xml:space="preserve">Gastos Bancarios </t>
  </si>
  <si>
    <t>Otros gastos de personal</t>
  </si>
  <si>
    <t>ISLR</t>
  </si>
  <si>
    <t>% Vtas</t>
  </si>
  <si>
    <t>% Gastos</t>
  </si>
  <si>
    <t>Pérdida en tasa cambiaria</t>
  </si>
  <si>
    <t>Multas</t>
  </si>
  <si>
    <t>PARTIDAS</t>
  </si>
  <si>
    <t>Ingresos por venta de mercancía</t>
  </si>
  <si>
    <t>Gastos de TI+I</t>
  </si>
  <si>
    <t>Devoluciones sobre ventas</t>
  </si>
  <si>
    <t>Total Ingresos</t>
  </si>
  <si>
    <t>ESTADO DE RESULTADOS</t>
  </si>
  <si>
    <t xml:space="preserve">Subtotal Ingresos por Venta de Mercancia </t>
  </si>
  <si>
    <t>Ingresos por servicios del café</t>
  </si>
  <si>
    <t>Ingresos por zona FIT</t>
  </si>
  <si>
    <t>Ingresos por fletes</t>
  </si>
  <si>
    <t xml:space="preserve">Subtotal Ingresos por Servicios </t>
  </si>
  <si>
    <t>Subtotal Ingresos por Eventos</t>
  </si>
  <si>
    <t>Ingresos por eventos</t>
  </si>
  <si>
    <t>Subtotal Ingresos por Taller</t>
  </si>
  <si>
    <t xml:space="preserve">Total Costo de Ventas </t>
  </si>
  <si>
    <t xml:space="preserve">Subtotal Costo de Ventas por Mercancia </t>
  </si>
  <si>
    <t>Costo de venta por mercancía</t>
  </si>
  <si>
    <t>Subtotal Costo de Ventas por Servicios</t>
  </si>
  <si>
    <t>Costo de venta por servicio del café</t>
  </si>
  <si>
    <t>Ingresos por taller</t>
  </si>
  <si>
    <t>Descuentos sobre ventas</t>
  </si>
  <si>
    <t>Subtotal Costo de Ventas por Eventos</t>
  </si>
  <si>
    <t>Costo de ventas por eventos</t>
  </si>
  <si>
    <t>Utilidad Bruta por Servicios</t>
  </si>
  <si>
    <t>Utilidad Bruta por Eventos</t>
  </si>
  <si>
    <t>Utilidad Bruta por Venta de Mercancia y Taller</t>
  </si>
  <si>
    <t>Utilidad Bruta</t>
  </si>
  <si>
    <t>Subtotal Gastos de Administración</t>
  </si>
  <si>
    <t>Gastos de servicios públicos (Agua, luz, Aseo Urbano)</t>
  </si>
  <si>
    <t>Subtotal Gastos de Recursos Humanos</t>
  </si>
  <si>
    <t>Gastos de sueldos y salarios empleados y directivos</t>
  </si>
  <si>
    <t>Gastos de personal externo</t>
  </si>
  <si>
    <t>Gastos de pasivos laborales vacaciones</t>
  </si>
  <si>
    <t>Gastos de pasivos laborales utilidades</t>
  </si>
  <si>
    <t>Gastos de pasivos laborales prestaciones e intereses</t>
  </si>
  <si>
    <t>Gastos de pasivos laborales aportes</t>
  </si>
  <si>
    <t>Gastos de complementos empleados y directivos</t>
  </si>
  <si>
    <t>Gastos de pasivos laborales bono de guardería</t>
  </si>
  <si>
    <t>Gastos de pasivos laborales HCM</t>
  </si>
  <si>
    <t>Gastos de salud y seguridad laboral</t>
  </si>
  <si>
    <t>Gastos de salud y seguridad laboral dotación</t>
  </si>
  <si>
    <t>Gastos de salud y seguridad laboral fiestas y agasajos</t>
  </si>
  <si>
    <t>Subtotal Gastos de Comercialización y Logistica</t>
  </si>
  <si>
    <t xml:space="preserve">Gastos de viáticos comerciales </t>
  </si>
  <si>
    <t>Gastos de fletes y envios no asociados al costo</t>
  </si>
  <si>
    <t>Gastos por combustible</t>
  </si>
  <si>
    <t>Gastos por garantia</t>
  </si>
  <si>
    <t>Gastos de representación</t>
  </si>
  <si>
    <t>Gastos por suscripciones</t>
  </si>
  <si>
    <t>Subtotal Gastos de Mercadeo</t>
  </si>
  <si>
    <t>Gastos de redes sociales</t>
  </si>
  <si>
    <t>Gastos de medios publicitarios</t>
  </si>
  <si>
    <t>Gastos de patrocinio y donación</t>
  </si>
  <si>
    <t>Gastos de viáticos por eventos</t>
  </si>
  <si>
    <t>Gastos de materiales y servicios por eventos</t>
  </si>
  <si>
    <t xml:space="preserve">Gastos de alimentos y bebidas por eventos </t>
  </si>
  <si>
    <t>Gastos de personal por eventos</t>
  </si>
  <si>
    <t>Gastos de patrocinio, donación y/o obseq por eventos</t>
  </si>
  <si>
    <t>Gastos de página web</t>
  </si>
  <si>
    <t>Gastos de desarrollo</t>
  </si>
  <si>
    <t>Utilidad antes de intereses, impuestos, depreciación y amortización (EBITDA)</t>
  </si>
  <si>
    <t>Utilidad antes de Intereses e Impuestos (EBIT)</t>
  </si>
  <si>
    <t>Faltante en Ventas</t>
  </si>
  <si>
    <t>Pérdida en venta de activos</t>
  </si>
  <si>
    <t>Pérdida en siniestro de activos</t>
  </si>
  <si>
    <t>Pérdida por diferencia en pagos</t>
  </si>
  <si>
    <t>Faltante de inventarios</t>
  </si>
  <si>
    <t>Otros Ingresos no Operacionales</t>
  </si>
  <si>
    <t>Total Gastos Operacionales</t>
  </si>
  <si>
    <t>Otros Gastos no Operacionales</t>
  </si>
  <si>
    <t>Total Gastos Operacionales y No Operacionales</t>
  </si>
  <si>
    <t>Ingresos por alquileres</t>
  </si>
  <si>
    <t>Ingresos por intereses</t>
  </si>
  <si>
    <t>Ingresos por comisiones</t>
  </si>
  <si>
    <t>Ingresos por servicios administrativos</t>
  </si>
  <si>
    <t>Sobrante en ventas</t>
  </si>
  <si>
    <t>Sobrante de inventarios</t>
  </si>
  <si>
    <t>Ganancia en venta de activos</t>
  </si>
  <si>
    <t>Ganancia por tasa cambiaria</t>
  </si>
  <si>
    <t>Ganancia por diferencias en pagos</t>
  </si>
  <si>
    <t>Utilidad Neta</t>
  </si>
  <si>
    <t>Utilidad Neta despues de ISLR</t>
  </si>
  <si>
    <t>Gastos de comisiones por ventas</t>
  </si>
  <si>
    <t xml:space="preserve">Gastos de intereses sobre préstamos </t>
  </si>
  <si>
    <t>Utilidad antes de Comisiones por Ventas</t>
  </si>
  <si>
    <t>Utilidad después de Comisiones por Ventas</t>
  </si>
  <si>
    <t>ENE</t>
  </si>
  <si>
    <t>FEB</t>
  </si>
  <si>
    <t>Vari Rel.</t>
  </si>
  <si>
    <t>MAR</t>
  </si>
  <si>
    <t>ACUM PPTO</t>
  </si>
  <si>
    <t>Var PPTO</t>
  </si>
  <si>
    <t>ACUM EJEC</t>
  </si>
  <si>
    <t>Efectivo y Equivalentes</t>
  </si>
  <si>
    <t>ACTIVOS CORRIENTES</t>
  </si>
  <si>
    <t>Caja en $</t>
  </si>
  <si>
    <t>Fondo en $</t>
  </si>
  <si>
    <t>Cuentas por Cobrar</t>
  </si>
  <si>
    <t>Otras Cuentas por Cobrar</t>
  </si>
  <si>
    <t>Vuelto por cobrar terceros</t>
  </si>
  <si>
    <t>Por sociedades</t>
  </si>
  <si>
    <t>Préstamos por Cobrar</t>
  </si>
  <si>
    <t>Anticipos</t>
  </si>
  <si>
    <t>A socios</t>
  </si>
  <si>
    <t>A proveedores</t>
  </si>
  <si>
    <t>A terceros</t>
  </si>
  <si>
    <t>A clientes</t>
  </si>
  <si>
    <t>A empresas relacionadas del grupo</t>
  </si>
  <si>
    <t>A empresas externas del grupo</t>
  </si>
  <si>
    <t>A empleados</t>
  </si>
  <si>
    <t>Inventarios</t>
  </si>
  <si>
    <t>De mercancía</t>
  </si>
  <si>
    <t>De suministros</t>
  </si>
  <si>
    <t>En tránsito</t>
  </si>
  <si>
    <t>A consignación</t>
  </si>
  <si>
    <t>Prepagados</t>
  </si>
  <si>
    <t>Gastos pagados por anticipado</t>
  </si>
  <si>
    <t>ACTIVOS NO CORRIENTES</t>
  </si>
  <si>
    <t>Anticipos LP</t>
  </si>
  <si>
    <t>Otros activos no corrientes</t>
  </si>
  <si>
    <t>Propiedades de inversión</t>
  </si>
  <si>
    <t>Préstamos por cobrar LP</t>
  </si>
  <si>
    <t>Otras cuentas por cobrar a LP</t>
  </si>
  <si>
    <t>Propiedades, Plantas y Equipos</t>
  </si>
  <si>
    <t>Terrenos</t>
  </si>
  <si>
    <t>Mobiliario y equipos</t>
  </si>
  <si>
    <t>Maquinaria y equipos</t>
  </si>
  <si>
    <t>Vehiculos</t>
  </si>
  <si>
    <t>Edificios y construcciones</t>
  </si>
  <si>
    <t>Materiales de eventos</t>
  </si>
  <si>
    <t>Herramientas</t>
  </si>
  <si>
    <t>Utensilios y equipos de cocina</t>
  </si>
  <si>
    <t>Equipamiento deportivo</t>
  </si>
  <si>
    <t>Software Odoo</t>
  </si>
  <si>
    <t>TOTAL ACTIVOS</t>
  </si>
  <si>
    <t>Cuentas por Pagar</t>
  </si>
  <si>
    <t xml:space="preserve">A proveedores </t>
  </si>
  <si>
    <t>Cuentas por pagar TDC y TDC</t>
  </si>
  <si>
    <t>A proveedores en consignación</t>
  </si>
  <si>
    <t>Otras cuentas por pagar</t>
  </si>
  <si>
    <t>Descuentos a empleados por pagar</t>
  </si>
  <si>
    <t>Retenciones laborales a pagar</t>
  </si>
  <si>
    <t>Aportes patronales por pagar</t>
  </si>
  <si>
    <t>Intereses por pagar</t>
  </si>
  <si>
    <t>Impuestos por pagar</t>
  </si>
  <si>
    <t>Dividendos por pagar</t>
  </si>
  <si>
    <t>Préstamos por Pagar</t>
  </si>
  <si>
    <t>Prestamos bancarios por pagar</t>
  </si>
  <si>
    <t xml:space="preserve">Otros prestamos por pagar </t>
  </si>
  <si>
    <t>De clientes</t>
  </si>
  <si>
    <t>De socios</t>
  </si>
  <si>
    <t>No reportados</t>
  </si>
  <si>
    <t>Provisiones</t>
  </si>
  <si>
    <t>PASIVOS CORRIENTES</t>
  </si>
  <si>
    <t>PASIVOS NO CORRIENTES</t>
  </si>
  <si>
    <t>Prestamos por pagar LP</t>
  </si>
  <si>
    <t>TOTAL PASIVOS</t>
  </si>
  <si>
    <t>PATRIMONIO</t>
  </si>
  <si>
    <t>Capital social</t>
  </si>
  <si>
    <t>Reservas legales y estatutarias</t>
  </si>
  <si>
    <t>Superavit por revaluacion</t>
  </si>
  <si>
    <t>Resultados acumulados</t>
  </si>
  <si>
    <t>Resultados del ejercicio</t>
  </si>
  <si>
    <t>TOTAL PASIVOS Y PATRIMONIO</t>
  </si>
  <si>
    <t>INDICADORES</t>
  </si>
  <si>
    <t xml:space="preserve">Impuestos </t>
  </si>
  <si>
    <t>Sueldos y Salarios por pagar</t>
  </si>
  <si>
    <t>Gastos de comisiones por ventas taller</t>
  </si>
  <si>
    <t>ROE (10% y 20%)</t>
  </si>
  <si>
    <t>Período de cobro (30 a 60 días max )</t>
  </si>
  <si>
    <t>DIVIDENDOS</t>
  </si>
  <si>
    <t>TOTAL DIVIDENDOS</t>
  </si>
  <si>
    <t>Resultado del ejercicio</t>
  </si>
  <si>
    <t>Utilidades reinvertidas</t>
  </si>
  <si>
    <t>% ACCIONES</t>
  </si>
  <si>
    <t>Prueba Ácida (entre 0,8 y 1)</t>
  </si>
  <si>
    <t>Prueba Defensiva (entre 0,5 Y 0,7)</t>
  </si>
  <si>
    <t>ABR</t>
  </si>
  <si>
    <t>Ingresos Brutos</t>
  </si>
  <si>
    <t>Costo de ventas</t>
  </si>
  <si>
    <t>Rotación de Inventarios (2 y 3 meses)</t>
  </si>
  <si>
    <t>Rotación de Activos (entre 1,5 a 2 veces al año)</t>
  </si>
  <si>
    <t>Margen Bruto (30% a 50%)</t>
  </si>
  <si>
    <t>Margen Neto (5% y 15%)</t>
  </si>
  <si>
    <t>Rentabilidad de Activos (ROA) (5% a 15%)</t>
  </si>
  <si>
    <t>MAY</t>
  </si>
  <si>
    <t>JUN</t>
  </si>
  <si>
    <t>PROM 6 EJEC</t>
  </si>
  <si>
    <t>PROM 6 PPTO</t>
  </si>
  <si>
    <t>COMISION ADICIONAL RAMÓN</t>
  </si>
  <si>
    <t xml:space="preserve">Propuesta </t>
  </si>
  <si>
    <t>1ra Meta</t>
  </si>
  <si>
    <t>% propuesta</t>
  </si>
  <si>
    <t>Comisión min</t>
  </si>
  <si>
    <t>Margen Bruto</t>
  </si>
  <si>
    <t>Ganancia Bruta min</t>
  </si>
  <si>
    <t>JUL</t>
  </si>
  <si>
    <t>AGO</t>
  </si>
  <si>
    <t>SEPT</t>
  </si>
  <si>
    <t>OCT</t>
  </si>
  <si>
    <t>NOV</t>
  </si>
  <si>
    <t>DIC</t>
  </si>
  <si>
    <t>ANUAL</t>
  </si>
  <si>
    <t>Total Ingresos Operativos</t>
  </si>
  <si>
    <t>Ingresos por venta de mercancias</t>
  </si>
  <si>
    <t xml:space="preserve">Devoluciones sobre ventas </t>
  </si>
  <si>
    <t>Descuentos sobre ventas plan de fidelización</t>
  </si>
  <si>
    <t>Ingresos por servicios zona FIT</t>
  </si>
  <si>
    <t>Ingresos por servicios de fletes</t>
  </si>
  <si>
    <t>Ingresos por otros servicios</t>
  </si>
  <si>
    <t>Ingresos por Taller</t>
  </si>
  <si>
    <t>Total Ingresos No Operativos</t>
  </si>
  <si>
    <t xml:space="preserve">Costos de venta por mercancia </t>
  </si>
  <si>
    <t>Costos de venta por servicios del café</t>
  </si>
  <si>
    <t>Costos de venta por eventos</t>
  </si>
  <si>
    <t xml:space="preserve">Total Gastos </t>
  </si>
  <si>
    <t>Gastos de asistencia outsorcing</t>
  </si>
  <si>
    <t>Gastos de mantenimiento y reparación de mobiliario y equipo</t>
  </si>
  <si>
    <t>Gastos de mantenimiento y reparación de vehiculo</t>
  </si>
  <si>
    <t>Gastos de mantenimiento y reparación de edificaciones</t>
  </si>
  <si>
    <t>Gastos de mantenimiento y reparación a la propiedad alq.</t>
  </si>
  <si>
    <t>Gastos de mantenimiento y reparación de maquinaria y equipos</t>
  </si>
  <si>
    <t>Gastos de pasajes por viáticos administrativos</t>
  </si>
  <si>
    <t>Gastos de comida por viáticos administrativos</t>
  </si>
  <si>
    <t>Gastos de hospedaje por viáticos administrativos</t>
  </si>
  <si>
    <t>Gastos de transporte por viáticos administrativos</t>
  </si>
  <si>
    <t>Otros gastos de viáticos administrativos</t>
  </si>
  <si>
    <t>Gastos de seguro de edificaciones</t>
  </si>
  <si>
    <t>Gastos de seguro de vehiculos</t>
  </si>
  <si>
    <t>Gastos de patente vehicular</t>
  </si>
  <si>
    <t>Gastos de tasas de notaria y registro</t>
  </si>
  <si>
    <t>Gastos de impuesto por licencia de actividades economicas</t>
  </si>
  <si>
    <t>Gastos de impuesto por publicidad</t>
  </si>
  <si>
    <t>Gastos de tasa sencamer</t>
  </si>
  <si>
    <t>Gasto por impuesto a las pensiones</t>
  </si>
  <si>
    <t>Gasto por otras tasas</t>
  </si>
  <si>
    <t>Gastos de depreciación de mobiliario y equipo</t>
  </si>
  <si>
    <t xml:space="preserve">Gastos de depreciación de vehículos </t>
  </si>
  <si>
    <t>Gastos de depreciación de edificaciones</t>
  </si>
  <si>
    <t>Gastos de depreciación de maquinarias y equipos</t>
  </si>
  <si>
    <t>Gastos de deterioro de mobiliario y equipo</t>
  </si>
  <si>
    <t xml:space="preserve">Gastos de deterioro de vehículos </t>
  </si>
  <si>
    <t>Gastos de deterioro de edificaciones</t>
  </si>
  <si>
    <t>Gastos de deterioro de maquinarias y equipos</t>
  </si>
  <si>
    <t>Gastos de deterioro por cuentas incobrables</t>
  </si>
  <si>
    <t>Gastos de amortización de software</t>
  </si>
  <si>
    <t xml:space="preserve">Gastos de comisiones bancarias </t>
  </si>
  <si>
    <t xml:space="preserve">Gastos de IGTF </t>
  </si>
  <si>
    <t>Gastos de intereses de mora</t>
  </si>
  <si>
    <t>Gastos de intereses sobre préstamos de terceros</t>
  </si>
  <si>
    <t xml:space="preserve">Gastos de intereses sobre préstamos bancarios </t>
  </si>
  <si>
    <t xml:space="preserve">Gastos de sueldos y salarios empleados </t>
  </si>
  <si>
    <t>Gastos de sueldos y salarios directivos</t>
  </si>
  <si>
    <t xml:space="preserve">Gastos de horas extras, feriados y bono nocturno </t>
  </si>
  <si>
    <t>Gastos de complemento de sueldos y salarios empleados</t>
  </si>
  <si>
    <t>Gastos de complemento de sueldos y salarios directivos</t>
  </si>
  <si>
    <t>Gastos de Bono de alimentación empleados</t>
  </si>
  <si>
    <t>Gastos de Bono de alimentación directivos</t>
  </si>
  <si>
    <t xml:space="preserve">Gastos de vacaciones empleados </t>
  </si>
  <si>
    <t>Gastos de vacaciones directivos</t>
  </si>
  <si>
    <t>Gastos de complemento de vacaciones empleados</t>
  </si>
  <si>
    <t xml:space="preserve">Gastos de complemento de vacaciones directivos </t>
  </si>
  <si>
    <t xml:space="preserve">Gastos de otros bonos empleados </t>
  </si>
  <si>
    <t xml:space="preserve">Gastos de servicios de personal externo </t>
  </si>
  <si>
    <t xml:space="preserve">Gastos de bono vacacional empleados </t>
  </si>
  <si>
    <t>Gastos de bono vacacional directivos</t>
  </si>
  <si>
    <t>Gastos de complemento bono vacacional empleados</t>
  </si>
  <si>
    <t>Gastos de complemento bono vacacional directivos</t>
  </si>
  <si>
    <t xml:space="preserve">Gastos de utilidades empleados </t>
  </si>
  <si>
    <t>Gastos de utilidades directivos</t>
  </si>
  <si>
    <t>Gastos de complemento de utilidades empleados</t>
  </si>
  <si>
    <t>Gastos de complemento de utilidades directivos</t>
  </si>
  <si>
    <t xml:space="preserve">Gastos de prestaciones sociales empleados </t>
  </si>
  <si>
    <t>Gastos de prestaciones sociales directivos</t>
  </si>
  <si>
    <t xml:space="preserve">Gastos de complemento de prestaciones sociales empleados </t>
  </si>
  <si>
    <t>Gastos de complemento de prestaciones sociales directivos</t>
  </si>
  <si>
    <t>Gastos de intereses sobres prestaciones sociales empleados</t>
  </si>
  <si>
    <t>Gastos de intereses sobres prestaciones sociales directivos</t>
  </si>
  <si>
    <t xml:space="preserve">Gastos de complemento de intereses sobre prestaciones sociales empleados </t>
  </si>
  <si>
    <t>Gastos de complemento de intereses sobre prestaciones sociales directivos</t>
  </si>
  <si>
    <t xml:space="preserve">Gastos de aporte patronal IVSS </t>
  </si>
  <si>
    <t xml:space="preserve">Gastos de aporte patronal SPF </t>
  </si>
  <si>
    <t>Gastos de aporte patronal FAOV</t>
  </si>
  <si>
    <t>Gastos de aporte patronal INCES</t>
  </si>
  <si>
    <t>Gastos de bono de guardería</t>
  </si>
  <si>
    <t>Gastos de póliza HCM</t>
  </si>
  <si>
    <t xml:space="preserve">Gastos de salud y seguridad laboral </t>
  </si>
  <si>
    <t xml:space="preserve">Gastos de uniformes y dotación al personal </t>
  </si>
  <si>
    <t>Gastos de fiestas y agasajos al personal</t>
  </si>
  <si>
    <t>Gastos de donaciones y obsequios al personal</t>
  </si>
  <si>
    <t>Gastos de capacitación al personal</t>
  </si>
  <si>
    <t xml:space="preserve">Gastos de transporte del personal </t>
  </si>
  <si>
    <t>Gastos de pasajes por viáticos comerciales</t>
  </si>
  <si>
    <t>Gastos de comida por viáticos comerciales</t>
  </si>
  <si>
    <t>Gastos de hospedaje por viáticos comerciales</t>
  </si>
  <si>
    <t>Gastos de transporte por viáticos comerciales</t>
  </si>
  <si>
    <t>Otros gastos de viáticos comerciales</t>
  </si>
  <si>
    <t>Gastos de envíos/fletes en ventas y compras no incluidas en el costo</t>
  </si>
  <si>
    <t>Gastos de almacenaje sobre compras no incluídos en el costo</t>
  </si>
  <si>
    <t>Gastos de importación no incluídos en el costo</t>
  </si>
  <si>
    <t>Gastos de seguro de mercancía no incluídos en el costo</t>
  </si>
  <si>
    <t>Gastos de bolsas no incluídos en el costo</t>
  </si>
  <si>
    <t>Gastos de embalaje no incluídos en el costo</t>
  </si>
  <si>
    <t>Gastos de etiquetas no incluídos en el costo</t>
  </si>
  <si>
    <t>Gastos de armado de bicicletas no incluídos en el costo</t>
  </si>
  <si>
    <t>Gastos de títulos de propiedad no incluídos en el costo</t>
  </si>
  <si>
    <t xml:space="preserve">Gastos de comisiones empleados </t>
  </si>
  <si>
    <t>Gastos de comisiones empleados del taller</t>
  </si>
  <si>
    <t>Gastos de comisiones por venta de personal externo</t>
  </si>
  <si>
    <t>Gastos por gasolina</t>
  </si>
  <si>
    <t>Gastos por gasoil</t>
  </si>
  <si>
    <t>Gastos de garantías</t>
  </si>
  <si>
    <t>Gastos de suscripciones</t>
  </si>
  <si>
    <t>Gastos de alquiler Stand y/o ferias comerciales</t>
  </si>
  <si>
    <t>Gastos de pasajes Stand y/o ferias comerciales</t>
  </si>
  <si>
    <t>Gastos de viáticos comida Stand y/o ferias comerciales</t>
  </si>
  <si>
    <t>Gastos de viáticos hospedaje Stand y/o ferias comerciales</t>
  </si>
  <si>
    <t>Gastos de viáticos transporte Stand y/o ferias comerciales</t>
  </si>
  <si>
    <t>Gastos de otros viáticos Stand y/o ferias comerciales</t>
  </si>
  <si>
    <t>Gastos de publicidad Stand y/o ferias comerciales</t>
  </si>
  <si>
    <t>Gastos de premiaciones, donaciones Stand y/o ferias comerciales</t>
  </si>
  <si>
    <t>Gastos de Stand y/o ferias comerciales</t>
  </si>
  <si>
    <t>Gastos de impresiones de material gráfico</t>
  </si>
  <si>
    <t>Gastos de decoración</t>
  </si>
  <si>
    <t>Gastos de muestras y material POP</t>
  </si>
  <si>
    <t>Gastos de campañas y lanzamientos</t>
  </si>
  <si>
    <t>Gastos de patrocinio, donación y/o obsequios en efectivo</t>
  </si>
  <si>
    <t>Gastos de patrocinio, donación y/o obsequios en productos</t>
  </si>
  <si>
    <t>Gastos de viáticos por eventos organizados por la empresa</t>
  </si>
  <si>
    <t>Gastos de patrocinio, donación y/o obsequios por eventos</t>
  </si>
  <si>
    <t>Gastos de dominio de página web</t>
  </si>
  <si>
    <t>Gastos de servidores</t>
  </si>
  <si>
    <t>Gastos de software tecnológico</t>
  </si>
  <si>
    <t>Faltante y deterioro de inventarios</t>
  </si>
  <si>
    <t>Deterioro de inventarios</t>
  </si>
  <si>
    <t>ESTADO DE SITUACION FINANCIERA</t>
  </si>
  <si>
    <t>Efectivo y equivalentes</t>
  </si>
  <si>
    <t>Caja principal en Bs.</t>
  </si>
  <si>
    <t>Caja principal en $</t>
  </si>
  <si>
    <t>Caja principal en pesos cambio $</t>
  </si>
  <si>
    <t>Caja principal en euros cambio $</t>
  </si>
  <si>
    <t>Fondo de caja en tienda en Bs. Suc Rodeo</t>
  </si>
  <si>
    <t>Fondo de caja en tienda en Bs. Suc Piedemonte</t>
  </si>
  <si>
    <t>Fondo de caja en tienda en Bs. Suc Terracota</t>
  </si>
  <si>
    <t>Fondo de caja en tienda en Bs. Suc Barinas</t>
  </si>
  <si>
    <t>Fondo de caja en tienda en Bs. Suc Los Naranjos</t>
  </si>
  <si>
    <t>Fondo de caja en tienda en $ Suc Rodeo</t>
  </si>
  <si>
    <t>Fondo de caja en tienda en $ Suc Piedemonte</t>
  </si>
  <si>
    <t>Fondo de caja en tienda en $ Suc Terracota</t>
  </si>
  <si>
    <t>Fondo de caja en tienda en $ Suc Barinas</t>
  </si>
  <si>
    <t>Fondo de caja en tienda en $ Suc Los Naranjos</t>
  </si>
  <si>
    <t>Fondo de caja en tienda en euros cambio $ Suc Rodeo</t>
  </si>
  <si>
    <t>Fondo de caja en tienda en euros cambio $ Suc Piedemonte</t>
  </si>
  <si>
    <t>Fondo de caja en tienda en euros cambio $ Suc Terracota</t>
  </si>
  <si>
    <t>Fondo de caja en tienda en euros cambio $ Suc Barinas</t>
  </si>
  <si>
    <t>Fondo de caja en tienda en euros cambio $ Suc Los Naranjos</t>
  </si>
  <si>
    <t>Fondo de caja en tienda en pesos cambio $ Suc Rodeo</t>
  </si>
  <si>
    <t>Fondo de caja en tienda en pesos cambio $ Suc Piedemonte</t>
  </si>
  <si>
    <t>Fondo de caja en tienda en pesos cambio $ Suc Terracota</t>
  </si>
  <si>
    <t>Fondo de caja en tienda en pesos cambio $ Suc Barinas</t>
  </si>
  <si>
    <t>Fondo de caja en tienda en pesos cambio $ Suc Los Naranjos</t>
  </si>
  <si>
    <t>Banco Mercantil</t>
  </si>
  <si>
    <t>Banco Banesco</t>
  </si>
  <si>
    <t>Banco de Venezuela</t>
  </si>
  <si>
    <t>Banco Venezolano de Credito</t>
  </si>
  <si>
    <t>Banco del Tesoro</t>
  </si>
  <si>
    <t>Bancamiga Cuenta Corriente</t>
  </si>
  <si>
    <t>Banco Provincial</t>
  </si>
  <si>
    <t>Banco Nacional de Crédito BNC</t>
  </si>
  <si>
    <t>Banco Bancamiga Sr Gilberto</t>
  </si>
  <si>
    <t>Banco transitorio migración Terracota</t>
  </si>
  <si>
    <t>Banco transitorio migración Barinas</t>
  </si>
  <si>
    <t>Bank Of America</t>
  </si>
  <si>
    <t>Banesco Panamá UX</t>
  </si>
  <si>
    <t>Banco Mercantil Cuenta en $</t>
  </si>
  <si>
    <t>Paypal</t>
  </si>
  <si>
    <t>Criptomonedas USDT</t>
  </si>
  <si>
    <t>Chase Bank, UX GROUP LLC</t>
  </si>
  <si>
    <t>Bancamiga Cash USD</t>
  </si>
  <si>
    <t>Bancamiga Moneda Extranjera USD</t>
  </si>
  <si>
    <t>Bancamiga Sr Gilberto Cash USD</t>
  </si>
  <si>
    <t>BNC Cash USD</t>
  </si>
  <si>
    <t>Amerant Camilo</t>
  </si>
  <si>
    <t>Banco Custodia Mercantil Camilo USD</t>
  </si>
  <si>
    <t>Efectivo en transito en Bs.</t>
  </si>
  <si>
    <t>Depositos en transito en Bs.</t>
  </si>
  <si>
    <t>Pagos del fondo en transito</t>
  </si>
  <si>
    <t>Pagos de facturas cashea en tránsito</t>
  </si>
  <si>
    <t>Efectivo en transito en $</t>
  </si>
  <si>
    <t>Depositos en transito en $</t>
  </si>
  <si>
    <t>Efectivo en transito por eventos</t>
  </si>
  <si>
    <t>Abonos o pagos en transito en $</t>
  </si>
  <si>
    <t>Cuentas por cobrar clientes</t>
  </si>
  <si>
    <t>Cuentas por cobrar AYM BIKE</t>
  </si>
  <si>
    <t>Cuentas por cobrar BAD APPLE</t>
  </si>
  <si>
    <t>Cuentas por cobrar ROYAL BIKE</t>
  </si>
  <si>
    <t>Cuentas por cobrar SPRINT BIKE</t>
  </si>
  <si>
    <t>Cuentas por cobrar TEAM BIKE</t>
  </si>
  <si>
    <t>Cuentas por cobrar TU BICI</t>
  </si>
  <si>
    <t>Cuentas por cobrar XTREME BIKE</t>
  </si>
  <si>
    <t>Cuentas por cobrar SU BICICLETA</t>
  </si>
  <si>
    <t>Cuentas por cobrar TOPBIKE</t>
  </si>
  <si>
    <t>Cuentas por cobrar UBIKE OSTDOOR SPORT C.A.</t>
  </si>
  <si>
    <t>Cuentas por cobrar DINO BIKE STORE C.A.</t>
  </si>
  <si>
    <t>Bancos en $</t>
  </si>
  <si>
    <t>Cuentas por cobrar empresas relacionadas</t>
  </si>
  <si>
    <t>Cuentas por cobrar ULTRABIKEX</t>
  </si>
  <si>
    <t>Cuentas por cobrar PLUSUX</t>
  </si>
  <si>
    <t>Cuentas por cobrar UX BARINAS</t>
  </si>
  <si>
    <t>Cuentas por cobrar empresas externas del grupo</t>
  </si>
  <si>
    <t>Cuentas por cobrar UX CARACAS</t>
  </si>
  <si>
    <t>Cuentas por cobrar UX PUERTO ORDAZ</t>
  </si>
  <si>
    <t>Cuentas por cobrar UX VALENCIA</t>
  </si>
  <si>
    <t>Cuentas por cobrar UX LARA</t>
  </si>
  <si>
    <t>Cuentas por cobrar DRYFIELD</t>
  </si>
  <si>
    <t>Cuentas por cobrar socios</t>
  </si>
  <si>
    <t>Cuentas por cobrar Camilo Gonzalez</t>
  </si>
  <si>
    <t>Cuentas por cobrar Jenny Castro</t>
  </si>
  <si>
    <t>Cuentas por cobrar Alfonso Marquez</t>
  </si>
  <si>
    <t>Cuentas por cobrar empleados</t>
  </si>
  <si>
    <t>Cuentas por cobrar empleados ULTRABIKEX</t>
  </si>
  <si>
    <t>Cuentas por cobrar empleados DIUX</t>
  </si>
  <si>
    <t>Cuentas por cobrar empleados PLUSUX</t>
  </si>
  <si>
    <t>Cuentas por cobrar empleados UX BARINAS</t>
  </si>
  <si>
    <t>Otras cuentas por cobrar</t>
  </si>
  <si>
    <t>Cuentas por cobrar terceros</t>
  </si>
  <si>
    <t>Cuentas por Cobrar a proveedores por Garantias</t>
  </si>
  <si>
    <t>Cuentas por cobrar por sociedades</t>
  </si>
  <si>
    <t>Cuentas por cobrar sociedades Camilo</t>
  </si>
  <si>
    <t>Cuentas por cobrar sociedades Jenny</t>
  </si>
  <si>
    <t>Cuentas por cobrar sociedades Alfonso</t>
  </si>
  <si>
    <t>Prestamos por cobrar empresas relacionadas</t>
  </si>
  <si>
    <t>Prestamos por cobrar ULTRABIKEX</t>
  </si>
  <si>
    <t>Prestamos por cobrar DIUX</t>
  </si>
  <si>
    <t>Prestamos por cobrar PLUSUX</t>
  </si>
  <si>
    <t>Prestamos por cobrar UX BARINAS</t>
  </si>
  <si>
    <t>Prestamos por cobrar UBX</t>
  </si>
  <si>
    <t>Prestamos por cobrar empresas externas del grupo</t>
  </si>
  <si>
    <t>Prestamos por cobrar UX CARACAS</t>
  </si>
  <si>
    <t>Prestamos por cobrar Ux PUERTO ORDAZ</t>
  </si>
  <si>
    <t>Prestamos por cobrar UX VALENCIA</t>
  </si>
  <si>
    <t>Prestamos por cobrar UX LARA</t>
  </si>
  <si>
    <t>Prestamos por cobrar DRYFIELD</t>
  </si>
  <si>
    <t>Prestamos por cobrar socios</t>
  </si>
  <si>
    <t>Prestamos por cobrar Camilo Gonzalez</t>
  </si>
  <si>
    <t>Prestamos por cobrar Jenny Castro</t>
  </si>
  <si>
    <t>Prestamos por cobrar Alfonso Marquez</t>
  </si>
  <si>
    <t>Prestamos por cobrar empleados</t>
  </si>
  <si>
    <t xml:space="preserve">Otros prestamos por cobrar </t>
  </si>
  <si>
    <t>Prestamos por cobrar terceros</t>
  </si>
  <si>
    <t>Anticipos a proveedores</t>
  </si>
  <si>
    <t>Anticipos a proveedor Specialized</t>
  </si>
  <si>
    <t>Anticipos a socios</t>
  </si>
  <si>
    <t>Anticipos a Camilo Gonzalez</t>
  </si>
  <si>
    <t>Anticipos a Jenny Castro</t>
  </si>
  <si>
    <t>Anticipos a Alfonso Marquez</t>
  </si>
  <si>
    <t>Anticipos a Leonardo Roa</t>
  </si>
  <si>
    <t>Anticipos a empleados</t>
  </si>
  <si>
    <t>Inventario de mercancias</t>
  </si>
  <si>
    <t>Inventario de suministros</t>
  </si>
  <si>
    <t>Inventario de suministros del café</t>
  </si>
  <si>
    <t>Inventario en transito</t>
  </si>
  <si>
    <t>Inventario de mercancias en transito</t>
  </si>
  <si>
    <t>Inventario de suministros del café en transito</t>
  </si>
  <si>
    <t>Inventarios de Consignacion</t>
  </si>
  <si>
    <t>Inventarios de mercancías propias a consignación</t>
  </si>
  <si>
    <t xml:space="preserve">Prepagados </t>
  </si>
  <si>
    <t>Impuestos pagados por anticipado</t>
  </si>
  <si>
    <t>IVA credito fiscal</t>
  </si>
  <si>
    <t>Excedente de credito fiscal</t>
  </si>
  <si>
    <t>Retencion IVA de clientes</t>
  </si>
  <si>
    <t>Retenciones ISLR de clientes</t>
  </si>
  <si>
    <t>Anticipo de ISLR</t>
  </si>
  <si>
    <t>Seguros pagados por anticipado</t>
  </si>
  <si>
    <t>Intereses pagados por anticipado</t>
  </si>
  <si>
    <t>Alquileres pagados por anticipado</t>
  </si>
  <si>
    <t>Total Activos Corrientes</t>
  </si>
  <si>
    <t>Cuentas por cobrar clientes L.P.</t>
  </si>
  <si>
    <t>Cuentas por cobrar clientes Mayor y Ciclismo L.P.</t>
  </si>
  <si>
    <t>Cuentas por cobrar ULTRABIKEX L.P.</t>
  </si>
  <si>
    <t xml:space="preserve">Cuentas por cobrar DIUX L.P. </t>
  </si>
  <si>
    <t>Cuentas por cobrar PLUSUX L.P.</t>
  </si>
  <si>
    <t>Cuentas por cobrar UX BARINAS L.P.</t>
  </si>
  <si>
    <t>Cuentas por cobrar UX CARACAS L.P.</t>
  </si>
  <si>
    <t>Cuentas por cobrar UX PUERTO ORDAZ L.P.</t>
  </si>
  <si>
    <t>Cuentas por cobrar UX VALENCIA L.P.</t>
  </si>
  <si>
    <t>Cuentas por cobrar UX LARA L.P.</t>
  </si>
  <si>
    <t>Cuentas por cobrar DRYFIELD L.P.</t>
  </si>
  <si>
    <t>Cuentas por cobrar Camilo Gonzalez L.P.</t>
  </si>
  <si>
    <t>Cuentas por cobrar Jenny Castro L.P.</t>
  </si>
  <si>
    <t>Cuentas por cobrar Alfonso Marquez L.P.</t>
  </si>
  <si>
    <t>Cuentas por cobrar empleados L.P.</t>
  </si>
  <si>
    <t>Cuentas por cobrar empleados ULTRABIKEX L.P.</t>
  </si>
  <si>
    <t>Cuentas por cobrar empleados DIUX L.P.</t>
  </si>
  <si>
    <t>Cuentas por cobrar empleados PLUSUX L.P.</t>
  </si>
  <si>
    <t>Cuentas por cobrar empleados UX BARINAS L.P.</t>
  </si>
  <si>
    <t>Otras cuentas por cobrar L.P.</t>
  </si>
  <si>
    <t>Cuentas por cobrar terceros L.P.</t>
  </si>
  <si>
    <t>Vuelto por cobrar terceros L.P.</t>
  </si>
  <si>
    <t>Cuentas por cobrar sociedades Camilo L.P.</t>
  </si>
  <si>
    <t>Cuentas por cobrar sociedades Jenny L.P.</t>
  </si>
  <si>
    <t>Cuentas por cobrar sociedades Alfonso L.P.</t>
  </si>
  <si>
    <t>Cuentas por cobrar sociedades Otros Socios</t>
  </si>
  <si>
    <t>Prestamos por cobrar L.P.</t>
  </si>
  <si>
    <t>Prestamos por cobrar ULTRABIKEX L.P.</t>
  </si>
  <si>
    <t>Prestamos por cobrar DIUX L.P.</t>
  </si>
  <si>
    <t>Prestamos por cobrar PLUSUX L.P.</t>
  </si>
  <si>
    <t>Prestamos por cobrar UX BARINAS L.P.</t>
  </si>
  <si>
    <t>Prestamos por cobrar UBX L.P.</t>
  </si>
  <si>
    <t>Prestamos por cobrar UX CARACAS L.P.</t>
  </si>
  <si>
    <t>Prestamos por cobrar Ux PUERTO ORDAZ L.P.</t>
  </si>
  <si>
    <t>Prestamos por cobrar UX VALENCIA L.P.</t>
  </si>
  <si>
    <t>Prestamos por cobrar UX LARA L.P.</t>
  </si>
  <si>
    <t>Prestamos por cobrar DRYFIELD L.P.</t>
  </si>
  <si>
    <t>Prestamos por cobrar Camilo Gonzalez L.P.</t>
  </si>
  <si>
    <t>Prestamos por cobrar Jenny Castro L.P.</t>
  </si>
  <si>
    <t>Prestamos por cobrar Alfonso Marquez L.P.</t>
  </si>
  <si>
    <t>Prestamos por cobrar empleados L.P.</t>
  </si>
  <si>
    <t>Prestamos por cobrar tercercos L.P.</t>
  </si>
  <si>
    <t>Anticipos L.P.</t>
  </si>
  <si>
    <t>Anticipos a proveedores L.P.</t>
  </si>
  <si>
    <t>Anticipos a proveedor Specialized L.P.</t>
  </si>
  <si>
    <t>Anticipos Camilo Gonzalez L.P.</t>
  </si>
  <si>
    <t>Anticipos Jenny Castro L.P.</t>
  </si>
  <si>
    <t>Anticipos Alfonso Marquez L.P.</t>
  </si>
  <si>
    <t>Anticipos Leonardo Roa L.P.</t>
  </si>
  <si>
    <t>Anticipos a empleados L.P.</t>
  </si>
  <si>
    <t>Anticipos de prestaciones sociales L.P.</t>
  </si>
  <si>
    <t>Propiedades de Inversion</t>
  </si>
  <si>
    <t>Inversion en acciones</t>
  </si>
  <si>
    <t>Propiedad, planta y equipos</t>
  </si>
  <si>
    <t>Terreno</t>
  </si>
  <si>
    <t>Deterioro acum. Terreno</t>
  </si>
  <si>
    <t>Dep. Acum. Mob y Equipos</t>
  </si>
  <si>
    <t>Deterioro acum. Mob y Equipos</t>
  </si>
  <si>
    <t>Maquinarias y Equipos</t>
  </si>
  <si>
    <t>Dep. Acum. Maquinarias y equipos</t>
  </si>
  <si>
    <t>Det. Acum. Maquinarias y equipos</t>
  </si>
  <si>
    <t>Vehiculo Grand Cheroke año 2006</t>
  </si>
  <si>
    <t>Vehiculo Camion Cargo año 2006</t>
  </si>
  <si>
    <t>Moto</t>
  </si>
  <si>
    <t>Vehiculo Kangoo</t>
  </si>
  <si>
    <t>Vehículo Hilux</t>
  </si>
  <si>
    <t>Vehículo Toyota Vans</t>
  </si>
  <si>
    <t>Dep. Acum. Vehiculo Grand Cheroke año 2006</t>
  </si>
  <si>
    <t>Det. Acum. Vehiculo Grand Cheroke año 2006</t>
  </si>
  <si>
    <t>Dep. Acum. Vehiculo Camion Cargo año 2006</t>
  </si>
  <si>
    <t>Det. Acum. Vehiculo Camion Cargo año 2006</t>
  </si>
  <si>
    <t>Dep. Acum. Moto</t>
  </si>
  <si>
    <t>Det. Acum. Moto</t>
  </si>
  <si>
    <t>Dep. Acum. Vehiculo Kangoo</t>
  </si>
  <si>
    <t>Det. Acum. Vehiculo Kangoo</t>
  </si>
  <si>
    <t>Dep. Acum. Vehículo Hilux</t>
  </si>
  <si>
    <t>Det. Acum. Vehículo Hilux</t>
  </si>
  <si>
    <t>Dep. Acum. Vehículo Toyota Vans</t>
  </si>
  <si>
    <t>Det. Acum. Vehículo Toyota Vans</t>
  </si>
  <si>
    <t>Local C.C Plaza Mayor LP-4</t>
  </si>
  <si>
    <t>Galpon Complejo Ind. y Com Gral. Avelino</t>
  </si>
  <si>
    <t>Dep. Acum. Local C.C Plaza Mayor LP-4</t>
  </si>
  <si>
    <t>Det. Acum. Local C.C Plaza Mayor LP-4</t>
  </si>
  <si>
    <t>Dep. Acum. Galpon Complejo Ind. y Com Gral. Avelino</t>
  </si>
  <si>
    <t>Det. Acum. Galpon Complejo Ind. y Com Gral. Avelino</t>
  </si>
  <si>
    <t>Materiales para eventos</t>
  </si>
  <si>
    <t>Dep. Acum. Materiales para eventos</t>
  </si>
  <si>
    <t>Det. Acum. Materiales para eventos</t>
  </si>
  <si>
    <t>Dep. Acum. Herramientas</t>
  </si>
  <si>
    <t>Det. Acum. Herramientas</t>
  </si>
  <si>
    <t>Dep. Acum. Utensilios y equipos de cocina</t>
  </si>
  <si>
    <t>Det. Acum. Utensilios y equipos de cocina</t>
  </si>
  <si>
    <t>Dep. Acum. Equipamiento deportivo</t>
  </si>
  <si>
    <t>Det. Acum. Equipamiento deportivo</t>
  </si>
  <si>
    <t>Mejoras en bienes arrendados</t>
  </si>
  <si>
    <t>Dep. Acum. Mejoras bienes arrendados</t>
  </si>
  <si>
    <t>Det. Acum. Mejoras bienes arrendados</t>
  </si>
  <si>
    <t>Amortización Acum Odoo</t>
  </si>
  <si>
    <t>Software CRM</t>
  </si>
  <si>
    <t>Amortización CRM</t>
  </si>
  <si>
    <t>Deudores comerciales a LP</t>
  </si>
  <si>
    <t>Software Odoo y Crm</t>
  </si>
  <si>
    <t>Mejoras a bienes arrendados</t>
  </si>
  <si>
    <t>Total Activos No Corrientes</t>
  </si>
  <si>
    <t xml:space="preserve">Total Activos </t>
  </si>
  <si>
    <t>Cuentas por pagar proveedores</t>
  </si>
  <si>
    <t>Cuentas por pagar proveedores nacionales</t>
  </si>
  <si>
    <t>Cuentas por pagar proveedores Internacionales</t>
  </si>
  <si>
    <t>Cuentas por pagar Specialized</t>
  </si>
  <si>
    <t>Cuentas por pagar</t>
  </si>
  <si>
    <t>Cuentas por pagar empresas relacionadas</t>
  </si>
  <si>
    <t>Cuentas por pagar ULTRABIKEX</t>
  </si>
  <si>
    <t>Cuentas por pagar PLUSUX</t>
  </si>
  <si>
    <t>Cuentas por pagar UX BARINAS</t>
  </si>
  <si>
    <t>Cuentas por pagar empresas externas del grupo</t>
  </si>
  <si>
    <t>Cuentas por pagar UX CARACAS</t>
  </si>
  <si>
    <t>Cuentas por pagar UX PUERTO ORDAZ</t>
  </si>
  <si>
    <t>Cuentas por pagar UX VALENCIA</t>
  </si>
  <si>
    <t>Cuentas por pagar UX LARA</t>
  </si>
  <si>
    <t>Cuentas por pagar DRYFIELD</t>
  </si>
  <si>
    <t>Cuentas por pagar socios</t>
  </si>
  <si>
    <t>Cuentas por pagar Camilo Gonzalez</t>
  </si>
  <si>
    <t>Cuentas por pagar Jenny Castro</t>
  </si>
  <si>
    <t>Cuentas por pagar Alfonso Marquez</t>
  </si>
  <si>
    <t>Tarjeta de crédito Bofa Sra Zaida</t>
  </si>
  <si>
    <t>Tarjeta de crédito Bancamiga Camilo</t>
  </si>
  <si>
    <t>Tarjeta de débito Banesco Panamá Camilo</t>
  </si>
  <si>
    <t>Tarjeta de crédito BNC Camilo</t>
  </si>
  <si>
    <t>Cuentas por pagar a proveedores en consignacion</t>
  </si>
  <si>
    <t>Cuentas por pagar terceros</t>
  </si>
  <si>
    <t>Vuelto por pagar terceros</t>
  </si>
  <si>
    <t>Propinas por pagar</t>
  </si>
  <si>
    <t>Descuentos a empleados por pagar a ULTRABIKEX</t>
  </si>
  <si>
    <t>Descuentos a empleados por pagar a DIUX</t>
  </si>
  <si>
    <t>Descuentos a empleados por pagar a PLUSUX</t>
  </si>
  <si>
    <t>Descuentos a empleados por Pagar a UX BARINAS</t>
  </si>
  <si>
    <t>Sueldos y salarios por pagar</t>
  </si>
  <si>
    <t>Comisiones por pagar</t>
  </si>
  <si>
    <t>Retencion IVSS por pagar</t>
  </si>
  <si>
    <t>Retención SPf por pagar</t>
  </si>
  <si>
    <t>Retención FAOV por pagar</t>
  </si>
  <si>
    <t>Retención INCES por pagar</t>
  </si>
  <si>
    <t>Retención ARI por pagar</t>
  </si>
  <si>
    <t>Aporte IVSS por pagar</t>
  </si>
  <si>
    <t xml:space="preserve">Aporte SPF por pagar </t>
  </si>
  <si>
    <t>Aporte FAOV por pagar</t>
  </si>
  <si>
    <t>Aporte INCES por pagar</t>
  </si>
  <si>
    <t>Intereses bancarios por pagar</t>
  </si>
  <si>
    <t>Intereses sobre prestamos de terceros por pagar</t>
  </si>
  <si>
    <t>IVA debito fiscal</t>
  </si>
  <si>
    <t>IVA por pagar</t>
  </si>
  <si>
    <t>Retenciones IVA a proveedores</t>
  </si>
  <si>
    <t>Retenciones ISLR a proveedores</t>
  </si>
  <si>
    <t>Anticipo de ISLR por pagar</t>
  </si>
  <si>
    <t>ISLR Definitiva</t>
  </si>
  <si>
    <t>Impuestos municipales por pagar</t>
  </si>
  <si>
    <t>IGTF por pagar</t>
  </si>
  <si>
    <t>IGTF percibido por pagar</t>
  </si>
  <si>
    <t>Dividendos por pagar Camilo Gonzalez</t>
  </si>
  <si>
    <t>Dividendos por pagar Jenny Castro</t>
  </si>
  <si>
    <t>Dividendos por pagar Alfonso Marquez</t>
  </si>
  <si>
    <t>Dividendos por pagar Leonardo Roa</t>
  </si>
  <si>
    <t>Dividendos por pagar Gilberto Gonzalez Parra</t>
  </si>
  <si>
    <t>Prestamos por pagar</t>
  </si>
  <si>
    <t>Prestamos por pagar empresas relacionadas</t>
  </si>
  <si>
    <t>Prestamos por pagar ULTRABIKEX</t>
  </si>
  <si>
    <t>Prestamos por pagar DIUX</t>
  </si>
  <si>
    <t>Prestamos por pagar PLUSUX</t>
  </si>
  <si>
    <t>Prestamos por pagar UX BARINAS</t>
  </si>
  <si>
    <t>Prestamos por pagar empresas externas del grupo</t>
  </si>
  <si>
    <t>Prestamos por pagar UX CARACAS</t>
  </si>
  <si>
    <t>Prestamos por pagar Ux PUERTO ORDAZ</t>
  </si>
  <si>
    <t>Prestamos por pagar UX VALENCIA</t>
  </si>
  <si>
    <t>Prestamos por pagar UX LARA</t>
  </si>
  <si>
    <t>Prestamos por pagar DRYFIELD</t>
  </si>
  <si>
    <t>Prestamos por pagar socios</t>
  </si>
  <si>
    <t>Prestamos por pagar Camilo Gonzalez</t>
  </si>
  <si>
    <t>Prestamos por pagar Jenny Castro</t>
  </si>
  <si>
    <t>Prestamos por pagar Alfonso Marquez</t>
  </si>
  <si>
    <t>Prestamos por pagar empleados</t>
  </si>
  <si>
    <t>Prestamo Banco Mercantil por pagar</t>
  </si>
  <si>
    <t>Prestamo Banco Banesco por pagar</t>
  </si>
  <si>
    <t>Prestamo Banco de Venezuela por pagar</t>
  </si>
  <si>
    <t>Prestamo Banco Venezolano de Credito por pagar</t>
  </si>
  <si>
    <t>Prestamo Banco del Tesoro por pagar</t>
  </si>
  <si>
    <t>Prestamo Bancamiga por pagar</t>
  </si>
  <si>
    <t>Prestamo Bank Of America por pagar</t>
  </si>
  <si>
    <t>Prestamo Banesco Panamá UX por pagar</t>
  </si>
  <si>
    <t>Prestamo Chase Bank, UX GROUP LLC por pagar</t>
  </si>
  <si>
    <t>Prestamos por pagar terceros</t>
  </si>
  <si>
    <t>Anticipos de clientes</t>
  </si>
  <si>
    <t>Anticipos de socios</t>
  </si>
  <si>
    <t>Anticipos de Camilo Gonzalez</t>
  </si>
  <si>
    <t>Anticipos de Jenny Castro</t>
  </si>
  <si>
    <t>Anticipos de Alfonso Marquez</t>
  </si>
  <si>
    <t>Anticipos de Leonardo Roa</t>
  </si>
  <si>
    <t>Anticipos no reportados</t>
  </si>
  <si>
    <t>Anticipos de clientes no reportados</t>
  </si>
  <si>
    <t>Fondo de formación de empleados Plusux</t>
  </si>
  <si>
    <t>Provisiones para empleados</t>
  </si>
  <si>
    <t>Total Pasivos Corrientes</t>
  </si>
  <si>
    <t>Otras cuentas por pagar L.P.</t>
  </si>
  <si>
    <t>Intereses por pagar L.P.</t>
  </si>
  <si>
    <t>Intereses bancarios por pagar L.P.</t>
  </si>
  <si>
    <t>Intereses sobre prestamos de terceros por pagar L.P.</t>
  </si>
  <si>
    <t>Prestamos por pagar L.P.</t>
  </si>
  <si>
    <t>Prestamos por pagar ULTRABIKEX L.P.</t>
  </si>
  <si>
    <t>Prestamos por pagar DIUX L.P.</t>
  </si>
  <si>
    <t xml:space="preserve">Prestamos por pagar PLUSUX L.P. </t>
  </si>
  <si>
    <t>Prestamos por pagar UX BARINAS L.P.</t>
  </si>
  <si>
    <t>Prestamos por pagar UBX L.P.</t>
  </si>
  <si>
    <t>Prestamos por pagar UX CARACAS L.P.</t>
  </si>
  <si>
    <t>Prestamos por pagar Ux PUERTO ORDAZ L.P.</t>
  </si>
  <si>
    <t>Prestamos por pagar UX VALENCIA L.P.</t>
  </si>
  <si>
    <t>Prestamos por pagar UX LARA L.P.</t>
  </si>
  <si>
    <t>Prestamos por pagar DRYFIELD L.P.</t>
  </si>
  <si>
    <t>Prestamos por pagar Camilo Gonzalez L.P.</t>
  </si>
  <si>
    <t>Prestamos por pagar Jenny Castro L.P.</t>
  </si>
  <si>
    <t>Prestamos por pagar Alfonso Marquez L.P.</t>
  </si>
  <si>
    <t>Prestamos por pagar empleados L.P.</t>
  </si>
  <si>
    <t>Prestamo Banco Mercantil por pagar L.P</t>
  </si>
  <si>
    <t>Prestamo Banco Banesco por pagar L.P.</t>
  </si>
  <si>
    <t>Prestamo Banco de Venezuela por pagar L.P.</t>
  </si>
  <si>
    <t>Prestamo Banco Venezolano de Credito por pagar L.P.</t>
  </si>
  <si>
    <t>Prestamo Banco del Tesoro por pagar L.P.</t>
  </si>
  <si>
    <t>Prestamo Bancamiga por pagar L.P.</t>
  </si>
  <si>
    <t>Prestamo Bank Of America por pagar L.P.</t>
  </si>
  <si>
    <t>Prestamo Banesco Panamá UX por pagar L.P.</t>
  </si>
  <si>
    <t>Prestamo Chase Bank, UX GROUP LLC por pagar L.P.</t>
  </si>
  <si>
    <t>Prestamos por pagar terceros L.P.</t>
  </si>
  <si>
    <t>Provisiones L.P.</t>
  </si>
  <si>
    <t>Fondo de formación de empleados Plusux L.P.</t>
  </si>
  <si>
    <t>Prestaciones Sociales L.P.</t>
  </si>
  <si>
    <t>Intereses sobres Prestaciones sociales L.P.</t>
  </si>
  <si>
    <t>Intereses por pagar LP</t>
  </si>
  <si>
    <t>Fondos en $</t>
  </si>
  <si>
    <t>Cajas en $</t>
  </si>
  <si>
    <t>Bancos en transito en $</t>
  </si>
  <si>
    <t>Cajas en Bs</t>
  </si>
  <si>
    <t>Fondos en Bs</t>
  </si>
  <si>
    <t>Bancos en Bs</t>
  </si>
  <si>
    <t>Bancos en transito en Bs</t>
  </si>
  <si>
    <t>Caja en Bs</t>
  </si>
  <si>
    <t>Fondo en Bs</t>
  </si>
  <si>
    <t>Inventarios de mercancías de terceros a consignación</t>
  </si>
  <si>
    <t>Provisión para empleados</t>
  </si>
  <si>
    <t>Provisiones LP</t>
  </si>
  <si>
    <t>Total Pasivos No Corrientes</t>
  </si>
  <si>
    <t>Capital social suscrito y pagado</t>
  </si>
  <si>
    <t>Reserva legal</t>
  </si>
  <si>
    <t>Superavit por revaluacion de terrenos</t>
  </si>
  <si>
    <t>Superavit por revaluacion de vehiculos</t>
  </si>
  <si>
    <t>Superavit por revaluacion de edificios</t>
  </si>
  <si>
    <t>Utilidad o perdida acumulada</t>
  </si>
  <si>
    <t>Utilidad o perdida del ejercicio</t>
  </si>
  <si>
    <t>Total Patrimonio</t>
  </si>
  <si>
    <t xml:space="preserve">Total Pasivos </t>
  </si>
  <si>
    <t>Total Pasivos y Patrimonio</t>
  </si>
  <si>
    <t>Diferencia</t>
  </si>
  <si>
    <t>Cuentas por cobrar ULTRAX</t>
  </si>
  <si>
    <t>Vehiculo Chevrolet Vans</t>
  </si>
  <si>
    <t>Cuentas por pagar ULTRAX</t>
  </si>
  <si>
    <t>Ratio Corriente (entre 1,5 y 2)</t>
  </si>
  <si>
    <t>Ratio Endeudamiento (entre 0,4 y 0,6)</t>
  </si>
  <si>
    <t>ESTADO DE SITUACIÓN FINANCIERA ULTRAX C.A.</t>
  </si>
  <si>
    <t>Fondo de caja en mayor CCS en $</t>
  </si>
  <si>
    <t>Fondo de caja en mayor CCS en euros cambio $</t>
  </si>
  <si>
    <t>Dividendos por pagar otros socios</t>
  </si>
  <si>
    <t>Fondo para viajes de auditoria</t>
  </si>
  <si>
    <t>Gastos Operacionales</t>
  </si>
  <si>
    <t>Utilidad Neta operacional</t>
  </si>
  <si>
    <t>Otros Ingresos y gastos no operacionales</t>
  </si>
  <si>
    <t>Utilidad Neta antes de ISLR</t>
  </si>
  <si>
    <t>Rodeo</t>
  </si>
  <si>
    <t>Patrimonio</t>
  </si>
  <si>
    <t>Piedemonte</t>
  </si>
  <si>
    <t>Terracota</t>
  </si>
  <si>
    <t xml:space="preserve">Barinas </t>
  </si>
  <si>
    <t>Los Naranjos</t>
  </si>
  <si>
    <t>Al 31-12-2025</t>
  </si>
  <si>
    <t>Al 30-09-2025</t>
  </si>
  <si>
    <t>TOTAL</t>
  </si>
  <si>
    <t>Gasto ISLR 2025</t>
  </si>
  <si>
    <t>Camilo Gonzalez Parra</t>
  </si>
  <si>
    <t>Jenny Karina Castro Bravo</t>
  </si>
  <si>
    <t>Eddy Alfonso Márquez Sosa</t>
  </si>
  <si>
    <t>Leonardo Ali Roa Lobo</t>
  </si>
  <si>
    <t>Maria Graciela Guillen</t>
  </si>
  <si>
    <t>Gilberto Gonzalez Parra</t>
  </si>
  <si>
    <t>Luis Tascon</t>
  </si>
  <si>
    <t>Daniela Paz y Pedro Rangel</t>
  </si>
  <si>
    <t>Banco BNC Sr Gilberto</t>
  </si>
  <si>
    <t>Mercantil Panamá Ultrax</t>
  </si>
  <si>
    <t>Tarjeta de crédito Bancamiga Gilberto</t>
  </si>
  <si>
    <t>Inventario al 31-12-2025</t>
  </si>
  <si>
    <t>Activo fijo al 31-12-2025</t>
  </si>
  <si>
    <t>Cuentas por cobrar DIUX</t>
  </si>
  <si>
    <t>Cuentas por cobrar empleados ULTRAX</t>
  </si>
  <si>
    <t>Prestamos por cobrar ULTRAX L.P.</t>
  </si>
  <si>
    <t xml:space="preserve">Q1 </t>
  </si>
  <si>
    <t xml:space="preserve">Q2 </t>
  </si>
  <si>
    <t xml:space="preserve">Q3 </t>
  </si>
  <si>
    <t xml:space="preserve">Q4 </t>
  </si>
  <si>
    <t>Vari Rel. actual vs anterior</t>
  </si>
  <si>
    <t>AÑO ACTUAL</t>
  </si>
  <si>
    <t>Dep. Acum. Vehiculo Chevrolet Vans</t>
  </si>
  <si>
    <t>Det. Acum. Vehiculo Chevrolet Vans</t>
  </si>
  <si>
    <t xml:space="preserve">Si la diferencia es diferente de 0 entonces se debe sumar en utilidad o perdida acumulada </t>
  </si>
  <si>
    <t>Cuentas por pagar TDD y TDC</t>
  </si>
  <si>
    <t>% Cash ENE</t>
  </si>
  <si>
    <t>% Cash FEB</t>
  </si>
  <si>
    <t>% Cash MAR</t>
  </si>
  <si>
    <t>% Cash ABR</t>
  </si>
  <si>
    <t>% Cash MAY</t>
  </si>
  <si>
    <t>% Cash JUN</t>
  </si>
  <si>
    <t>% Cash JUL</t>
  </si>
  <si>
    <t>% Cash AGO</t>
  </si>
  <si>
    <t>% Cash SEPT</t>
  </si>
  <si>
    <t>% Cash OCT</t>
  </si>
  <si>
    <t>% Cash NOV</t>
  </si>
  <si>
    <t>% Cash DIC</t>
  </si>
  <si>
    <t>Tasas</t>
  </si>
  <si>
    <t>Bcv inicial</t>
  </si>
  <si>
    <t xml:space="preserve">Bcv Final </t>
  </si>
  <si>
    <t>Paralelo inicial</t>
  </si>
  <si>
    <t>Paralelo final</t>
  </si>
  <si>
    <t>Prom bcv</t>
  </si>
  <si>
    <t>Prom Paralelo</t>
  </si>
  <si>
    <t xml:space="preserve">Prom mes </t>
  </si>
  <si>
    <t>Diferencial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</si>
</sst>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3" formatCode="_ * #,##0.00_ ;_ * \-#,##0.00_ ;_ * &quot;-&quot;??_ ;_ @_ "/>
    <numFmt numFmtId="164" formatCode="_-* #,##0.00\ _€_-;\-* #,##0.00\ _€_-;_-* &quot;-&quot;??\ _€_-;_-@_-"/>
    <numFmt numFmtId="165" formatCode="0.0"/>
    <numFmt numFmtId="166" formatCode="_ * #,##0_ ;_ * \-#,##0_ ;_ * &quot;-&quot;??_ ;_ @_ "/>
    <numFmt numFmtId="167" formatCode="_ * #,##0.0_ ;_ * \-#,##0.0_ ;_ * &quot;-&quot;??_ ;_ @_ "/>
  </numFmts>
  <fonts count="16" x14ac:knownFonts="1">
    <font>
      <sz val="11"/>
      <color theme="1"/>
      <name val="Calibri"/>
      <family val="2"/>
      <scheme val="minor"/>
    </font>
    <font>
      <sz val="11"/>
      <color theme="1"/>
      <name val="Calibri"/>
      <family val="2"/>
      <scheme val="minor"/>
    </font>
    <font>
      <sz val="10"/>
      <name val="Calibri"/>
      <family val="2"/>
    </font>
    <font>
      <b/>
      <sz val="12"/>
      <name val="Calibri"/>
      <family val="2"/>
    </font>
    <font>
      <sz val="12"/>
      <name val="Calibri"/>
      <family val="2"/>
    </font>
    <font>
      <b/>
      <sz val="11"/>
      <color theme="0"/>
      <name val="Calibri"/>
      <family val="2"/>
    </font>
    <font>
      <sz val="9"/>
      <color indexed="81"/>
      <name val="Tahoma"/>
      <family val="2"/>
    </font>
    <font>
      <b/>
      <sz val="9"/>
      <color indexed="81"/>
      <name val="Tahoma"/>
      <family val="2"/>
    </font>
    <font>
      <b/>
      <sz val="11"/>
      <name val="Calibri"/>
      <family val="2"/>
    </font>
    <font>
      <sz val="11"/>
      <color rgb="FF000000"/>
      <name val="Calibri"/>
      <family val="2"/>
    </font>
    <font>
      <sz val="11"/>
      <name val="Calibri"/>
      <family val="2"/>
    </font>
    <font>
      <b/>
      <sz val="14"/>
      <color theme="0"/>
      <name val="Calibri"/>
      <family val="2"/>
    </font>
    <font>
      <sz val="9"/>
      <name val="Calibri"/>
      <family val="2"/>
    </font>
    <font>
      <b/>
      <sz val="14"/>
      <name val="Calibri"/>
      <family val="2"/>
    </font>
    <font>
      <b/>
      <sz val="13"/>
      <name val="Calibri"/>
      <family val="2"/>
    </font>
    <font>
      <b/>
      <sz val="11"/>
      <color theme="1"/>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1"/>
        <bgColor indexed="64"/>
      </patternFill>
    </fill>
    <fill>
      <patternFill patternType="solid">
        <fgColor rgb="FFFFFF00"/>
        <bgColor indexed="64"/>
      </patternFill>
    </fill>
    <fill>
      <patternFill patternType="solid">
        <fgColor theme="0" tint="-4.9989318521683403E-2"/>
        <bgColor indexed="64"/>
      </patternFill>
    </fill>
    <fill>
      <patternFill patternType="solid">
        <fgColor rgb="FF66FF66"/>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rgb="FF6AD9E8"/>
        <bgColor indexed="64"/>
      </patternFill>
    </fill>
    <fill>
      <patternFill patternType="solid">
        <fgColor theme="0" tint="-0.249977111117893"/>
        <bgColor indexed="64"/>
      </patternFill>
    </fill>
    <fill>
      <patternFill patternType="solid">
        <fgColor theme="8" tint="0.59999389629810485"/>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style="thin">
        <color indexed="64"/>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medium">
        <color indexed="64"/>
      </bottom>
      <diagonal/>
    </border>
    <border>
      <left/>
      <right style="thin">
        <color indexed="64"/>
      </right>
      <top/>
      <bottom/>
      <diagonal/>
    </border>
    <border>
      <left/>
      <right/>
      <top/>
      <bottom style="double">
        <color indexed="64"/>
      </bottom>
      <diagonal/>
    </border>
    <border>
      <left/>
      <right/>
      <top style="thin">
        <color indexed="64"/>
      </top>
      <bottom style="double">
        <color indexed="64"/>
      </bottom>
      <diagonal/>
    </border>
    <border>
      <left style="thin">
        <color indexed="64"/>
      </left>
      <right/>
      <top/>
      <bottom style="double">
        <color indexed="64"/>
      </bottom>
      <diagonal/>
    </border>
    <border>
      <left style="thin">
        <color indexed="64"/>
      </left>
      <right/>
      <top style="thin">
        <color indexed="64"/>
      </top>
      <bottom style="double">
        <color indexed="64"/>
      </bottom>
      <diagonal/>
    </border>
    <border>
      <left/>
      <right style="thin">
        <color indexed="64"/>
      </right>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style="thin">
        <color indexed="64"/>
      </top>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bottom style="thin">
        <color indexed="64"/>
      </bottom>
      <diagonal/>
    </border>
    <border>
      <left/>
      <right/>
      <top style="double">
        <color indexed="64"/>
      </top>
      <bottom/>
      <diagonal/>
    </border>
  </borders>
  <cellStyleXfs count="6">
    <xf numFmtId="0" fontId="0"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164" fontId="9" fillId="0" borderId="0" applyFont="0" applyFill="0" applyBorder="0" applyAlignment="0" applyProtection="0"/>
    <xf numFmtId="9" fontId="9" fillId="0" borderId="0" applyFont="0" applyFill="0" applyBorder="0" applyAlignment="0" applyProtection="0"/>
  </cellStyleXfs>
  <cellXfs count="322">
    <xf numFmtId="0" fontId="0" fillId="0" borderId="0" xfId="0"/>
    <xf numFmtId="0" fontId="4" fillId="2" borderId="0" xfId="0" applyFont="1" applyFill="1"/>
    <xf numFmtId="4" fontId="5" fillId="2" borderId="0" xfId="0" applyNumberFormat="1" applyFont="1" applyFill="1" applyAlignment="1">
      <alignment horizontal="left" vertical="center" wrapText="1"/>
    </xf>
    <xf numFmtId="0" fontId="10" fillId="2" borderId="0" xfId="0" applyFont="1" applyFill="1"/>
    <xf numFmtId="0" fontId="10" fillId="0" borderId="0" xfId="0" applyFont="1"/>
    <xf numFmtId="10" fontId="5" fillId="2" borderId="0" xfId="1" applyNumberFormat="1" applyFont="1" applyFill="1" applyBorder="1" applyAlignment="1">
      <alignment horizontal="center" vertical="center" wrapText="1"/>
    </xf>
    <xf numFmtId="4" fontId="8" fillId="2" borderId="0" xfId="0" applyNumberFormat="1" applyFont="1" applyFill="1"/>
    <xf numFmtId="10" fontId="8" fillId="2" borderId="0" xfId="1" applyNumberFormat="1" applyFont="1" applyFill="1" applyBorder="1" applyAlignment="1">
      <alignment horizontal="center" vertical="center" wrapText="1"/>
    </xf>
    <xf numFmtId="0" fontId="8" fillId="2" borderId="0" xfId="0" applyFont="1" applyFill="1"/>
    <xf numFmtId="3" fontId="10" fillId="0" borderId="0" xfId="0" applyNumberFormat="1" applyFont="1" applyAlignment="1">
      <alignment horizontal="left" indent="3"/>
    </xf>
    <xf numFmtId="4" fontId="3" fillId="2" borderId="0" xfId="0" applyNumberFormat="1" applyFont="1" applyFill="1" applyAlignment="1">
      <alignment horizontal="left" vertical="center" wrapText="1"/>
    </xf>
    <xf numFmtId="10" fontId="3" fillId="2" borderId="0" xfId="1" applyNumberFormat="1" applyFont="1" applyFill="1" applyBorder="1" applyAlignment="1">
      <alignment horizontal="center" vertical="center" wrapText="1"/>
    </xf>
    <xf numFmtId="43" fontId="10" fillId="2" borderId="0" xfId="0" applyNumberFormat="1" applyFont="1" applyFill="1" applyAlignment="1">
      <alignment horizontal="center" vertical="center"/>
    </xf>
    <xf numFmtId="10" fontId="10" fillId="2" borderId="0" xfId="1" applyNumberFormat="1" applyFont="1" applyFill="1" applyAlignment="1">
      <alignment horizontal="center" vertical="center"/>
    </xf>
    <xf numFmtId="10" fontId="10" fillId="0" borderId="0" xfId="1" applyNumberFormat="1" applyFont="1" applyFill="1" applyBorder="1" applyAlignment="1">
      <alignment horizontal="center" vertical="center"/>
    </xf>
    <xf numFmtId="10" fontId="10" fillId="2" borderId="0" xfId="1" applyNumberFormat="1" applyFont="1" applyFill="1" applyBorder="1" applyAlignment="1">
      <alignment horizontal="center" vertical="center"/>
    </xf>
    <xf numFmtId="43" fontId="10" fillId="0" borderId="0" xfId="0" applyNumberFormat="1" applyFont="1" applyAlignment="1">
      <alignment horizontal="center" vertical="center"/>
    </xf>
    <xf numFmtId="10" fontId="10" fillId="0" borderId="0" xfId="1" applyNumberFormat="1" applyFont="1" applyAlignment="1">
      <alignment horizontal="center" vertical="center"/>
    </xf>
    <xf numFmtId="4" fontId="10" fillId="2" borderId="0" xfId="0" applyNumberFormat="1" applyFont="1" applyFill="1"/>
    <xf numFmtId="3" fontId="3" fillId="6" borderId="12" xfId="0" applyNumberFormat="1" applyFont="1" applyFill="1" applyBorder="1" applyAlignment="1">
      <alignment horizontal="left" vertical="center" wrapText="1"/>
    </xf>
    <xf numFmtId="43" fontId="12" fillId="2" borderId="0" xfId="0" applyNumberFormat="1" applyFont="1" applyFill="1" applyAlignment="1">
      <alignment horizontal="center" vertical="center"/>
    </xf>
    <xf numFmtId="43" fontId="10" fillId="2" borderId="0" xfId="2" applyFont="1" applyFill="1" applyBorder="1"/>
    <xf numFmtId="43" fontId="10" fillId="2" borderId="0" xfId="0" applyNumberFormat="1" applyFont="1" applyFill="1"/>
    <xf numFmtId="43" fontId="4" fillId="2" borderId="0" xfId="2" applyFont="1" applyFill="1" applyBorder="1"/>
    <xf numFmtId="0" fontId="10" fillId="2" borderId="0" xfId="0" applyFont="1" applyFill="1" applyAlignment="1">
      <alignment horizontal="center"/>
    </xf>
    <xf numFmtId="165" fontId="10" fillId="2" borderId="0" xfId="0" applyNumberFormat="1" applyFont="1" applyFill="1"/>
    <xf numFmtId="3" fontId="3" fillId="6" borderId="0" xfId="0" applyNumberFormat="1" applyFont="1" applyFill="1" applyAlignment="1">
      <alignment horizontal="left" vertical="center" wrapText="1"/>
    </xf>
    <xf numFmtId="10" fontId="3" fillId="6" borderId="0" xfId="1" applyNumberFormat="1" applyFont="1" applyFill="1" applyBorder="1" applyAlignment="1">
      <alignment horizontal="center" vertical="center" wrapText="1"/>
    </xf>
    <xf numFmtId="0" fontId="8" fillId="0" borderId="0" xfId="0" applyFont="1"/>
    <xf numFmtId="3" fontId="10" fillId="0" borderId="0" xfId="0" applyNumberFormat="1" applyFont="1" applyAlignment="1">
      <alignment horizontal="left" indent="2"/>
    </xf>
    <xf numFmtId="10" fontId="2" fillId="2" borderId="0" xfId="1" applyNumberFormat="1" applyFont="1" applyFill="1" applyBorder="1" applyAlignment="1">
      <alignment horizontal="center" vertical="center"/>
    </xf>
    <xf numFmtId="3" fontId="10" fillId="0" borderId="0" xfId="0" applyNumberFormat="1" applyFont="1" applyAlignment="1">
      <alignment horizontal="left" indent="1"/>
    </xf>
    <xf numFmtId="10" fontId="10" fillId="0" borderId="0" xfId="1" applyNumberFormat="1" applyFont="1" applyBorder="1" applyAlignment="1">
      <alignment horizontal="center" vertical="center"/>
    </xf>
    <xf numFmtId="10" fontId="5" fillId="2" borderId="0" xfId="1" applyNumberFormat="1" applyFont="1" applyFill="1" applyBorder="1" applyAlignment="1">
      <alignment horizontal="center" vertical="center"/>
    </xf>
    <xf numFmtId="4" fontId="8" fillId="0" borderId="0" xfId="0" applyNumberFormat="1" applyFont="1"/>
    <xf numFmtId="10" fontId="3" fillId="2" borderId="0" xfId="1" applyNumberFormat="1" applyFont="1" applyFill="1" applyBorder="1" applyAlignment="1">
      <alignment horizontal="center" vertical="center"/>
    </xf>
    <xf numFmtId="10" fontId="3" fillId="6" borderId="12" xfId="1" applyNumberFormat="1" applyFont="1" applyFill="1" applyBorder="1" applyAlignment="1">
      <alignment horizontal="center" vertical="center" wrapText="1"/>
    </xf>
    <xf numFmtId="4" fontId="8" fillId="2" borderId="12" xfId="0" applyNumberFormat="1" applyFont="1" applyFill="1" applyBorder="1" applyAlignment="1">
      <alignment horizontal="left" vertical="center" wrapText="1" indent="1"/>
    </xf>
    <xf numFmtId="10" fontId="8" fillId="2" borderId="12" xfId="1" applyNumberFormat="1" applyFont="1" applyFill="1" applyBorder="1" applyAlignment="1">
      <alignment horizontal="center" vertical="center"/>
    </xf>
    <xf numFmtId="10" fontId="8" fillId="0" borderId="12" xfId="1" applyNumberFormat="1" applyFont="1" applyFill="1" applyBorder="1" applyAlignment="1">
      <alignment horizontal="center" vertical="center" wrapText="1"/>
    </xf>
    <xf numFmtId="0" fontId="8" fillId="5" borderId="0" xfId="0" applyFont="1" applyFill="1" applyAlignment="1">
      <alignment horizontal="center" vertical="center" wrapText="1"/>
    </xf>
    <xf numFmtId="4" fontId="8" fillId="0" borderId="19" xfId="0" applyNumberFormat="1" applyFont="1" applyBorder="1"/>
    <xf numFmtId="10" fontId="3" fillId="6" borderId="13" xfId="1" applyNumberFormat="1" applyFont="1" applyFill="1" applyBorder="1" applyAlignment="1">
      <alignment horizontal="center" vertical="center" wrapText="1"/>
    </xf>
    <xf numFmtId="10" fontId="8" fillId="0" borderId="13" xfId="1" applyNumberFormat="1" applyFont="1" applyFill="1" applyBorder="1" applyAlignment="1">
      <alignment horizontal="center" vertical="center" wrapText="1"/>
    </xf>
    <xf numFmtId="10" fontId="10" fillId="0" borderId="18" xfId="1" applyNumberFormat="1" applyFont="1" applyFill="1" applyBorder="1" applyAlignment="1">
      <alignment horizontal="center" vertical="center"/>
    </xf>
    <xf numFmtId="10" fontId="5" fillId="2" borderId="18" xfId="1" applyNumberFormat="1" applyFont="1" applyFill="1" applyBorder="1" applyAlignment="1">
      <alignment horizontal="center" vertical="center" wrapText="1"/>
    </xf>
    <xf numFmtId="10" fontId="10" fillId="2" borderId="18" xfId="1" applyNumberFormat="1" applyFont="1" applyFill="1" applyBorder="1" applyAlignment="1">
      <alignment horizontal="center" vertical="center"/>
    </xf>
    <xf numFmtId="10" fontId="2" fillId="2" borderId="18" xfId="1" applyNumberFormat="1" applyFont="1" applyFill="1" applyBorder="1" applyAlignment="1">
      <alignment horizontal="center" vertical="center"/>
    </xf>
    <xf numFmtId="10" fontId="3" fillId="2" borderId="18" xfId="1" applyNumberFormat="1" applyFont="1" applyFill="1" applyBorder="1" applyAlignment="1">
      <alignment horizontal="center" vertical="center" wrapText="1"/>
    </xf>
    <xf numFmtId="10" fontId="3" fillId="6" borderId="18" xfId="1" applyNumberFormat="1" applyFont="1" applyFill="1" applyBorder="1" applyAlignment="1">
      <alignment horizontal="center" vertical="center" wrapText="1"/>
    </xf>
    <xf numFmtId="4" fontId="3" fillId="9" borderId="12" xfId="0" applyNumberFormat="1" applyFont="1" applyFill="1" applyBorder="1" applyAlignment="1">
      <alignment horizontal="left" vertical="center" wrapText="1"/>
    </xf>
    <xf numFmtId="10" fontId="3" fillId="9" borderId="12" xfId="1" applyNumberFormat="1" applyFont="1" applyFill="1" applyBorder="1" applyAlignment="1">
      <alignment horizontal="center" vertical="center" wrapText="1"/>
    </xf>
    <xf numFmtId="10" fontId="3" fillId="9" borderId="13" xfId="1" applyNumberFormat="1" applyFont="1" applyFill="1" applyBorder="1" applyAlignment="1">
      <alignment horizontal="center" vertical="center" wrapText="1"/>
    </xf>
    <xf numFmtId="4" fontId="3" fillId="9" borderId="19" xfId="0" applyNumberFormat="1" applyFont="1" applyFill="1" applyBorder="1" applyAlignment="1">
      <alignment horizontal="left" vertical="center" wrapText="1"/>
    </xf>
    <xf numFmtId="10" fontId="3" fillId="9" borderId="19" xfId="1" applyNumberFormat="1" applyFont="1" applyFill="1" applyBorder="1" applyAlignment="1">
      <alignment horizontal="center" vertical="center" wrapText="1"/>
    </xf>
    <xf numFmtId="10" fontId="3" fillId="9" borderId="23" xfId="1" applyNumberFormat="1" applyFont="1" applyFill="1" applyBorder="1" applyAlignment="1">
      <alignment horizontal="center" vertical="center" wrapText="1"/>
    </xf>
    <xf numFmtId="4" fontId="3" fillId="9" borderId="20" xfId="0" applyNumberFormat="1" applyFont="1" applyFill="1" applyBorder="1" applyAlignment="1">
      <alignment horizontal="left" vertical="center" wrapText="1"/>
    </xf>
    <xf numFmtId="10" fontId="3" fillId="9" borderId="20" xfId="1" applyNumberFormat="1" applyFont="1" applyFill="1" applyBorder="1" applyAlignment="1">
      <alignment horizontal="center" vertical="center" wrapText="1"/>
    </xf>
    <xf numFmtId="10" fontId="3" fillId="9" borderId="24" xfId="1" applyNumberFormat="1" applyFont="1" applyFill="1" applyBorder="1" applyAlignment="1">
      <alignment horizontal="center" vertical="center" wrapText="1"/>
    </xf>
    <xf numFmtId="4" fontId="10" fillId="2" borderId="0" xfId="0" applyNumberFormat="1" applyFont="1" applyFill="1" applyAlignment="1">
      <alignment horizontal="center" vertical="center"/>
    </xf>
    <xf numFmtId="4" fontId="11" fillId="4" borderId="0" xfId="0" applyNumberFormat="1" applyFont="1" applyFill="1" applyAlignment="1">
      <alignment horizontal="center" vertical="center"/>
    </xf>
    <xf numFmtId="4" fontId="3" fillId="6" borderId="12" xfId="0" applyNumberFormat="1" applyFont="1" applyFill="1" applyBorder="1" applyAlignment="1">
      <alignment horizontal="center" vertical="center" wrapText="1"/>
    </xf>
    <xf numFmtId="4" fontId="8" fillId="2" borderId="12" xfId="0" applyNumberFormat="1" applyFont="1" applyFill="1" applyBorder="1" applyAlignment="1">
      <alignment horizontal="center" vertical="center" wrapText="1"/>
    </xf>
    <xf numFmtId="4" fontId="10" fillId="0" borderId="0" xfId="0" applyNumberFormat="1" applyFont="1" applyAlignment="1">
      <alignment horizontal="center" vertical="center"/>
    </xf>
    <xf numFmtId="4" fontId="5" fillId="2" borderId="0" xfId="0" applyNumberFormat="1" applyFont="1" applyFill="1" applyAlignment="1">
      <alignment horizontal="center" vertical="center"/>
    </xf>
    <xf numFmtId="4" fontId="3" fillId="9" borderId="12" xfId="0" applyNumberFormat="1" applyFont="1" applyFill="1" applyBorder="1" applyAlignment="1">
      <alignment horizontal="center" vertical="center"/>
    </xf>
    <xf numFmtId="4" fontId="3" fillId="9" borderId="19" xfId="0" applyNumberFormat="1" applyFont="1" applyFill="1" applyBorder="1" applyAlignment="1">
      <alignment horizontal="center" vertical="center"/>
    </xf>
    <xf numFmtId="4" fontId="3" fillId="9" borderId="20" xfId="0" applyNumberFormat="1" applyFont="1" applyFill="1" applyBorder="1" applyAlignment="1">
      <alignment horizontal="center" vertical="center"/>
    </xf>
    <xf numFmtId="4" fontId="3" fillId="2" borderId="0" xfId="0" applyNumberFormat="1" applyFont="1" applyFill="1" applyAlignment="1">
      <alignment horizontal="center" vertical="center"/>
    </xf>
    <xf numFmtId="4" fontId="3" fillId="6" borderId="0" xfId="0" applyNumberFormat="1" applyFont="1" applyFill="1" applyAlignment="1">
      <alignment horizontal="center" vertical="center" wrapText="1"/>
    </xf>
    <xf numFmtId="4" fontId="3" fillId="6" borderId="3" xfId="0" applyNumberFormat="1" applyFont="1" applyFill="1" applyBorder="1" applyAlignment="1">
      <alignment horizontal="center" vertical="center" wrapText="1"/>
    </xf>
    <xf numFmtId="4" fontId="8" fillId="2" borderId="3" xfId="0" applyNumberFormat="1" applyFont="1" applyFill="1" applyBorder="1" applyAlignment="1">
      <alignment horizontal="center" vertical="center" wrapText="1"/>
    </xf>
    <xf numFmtId="4" fontId="10" fillId="0" borderId="5" xfId="0" applyNumberFormat="1" applyFont="1" applyBorder="1" applyAlignment="1">
      <alignment horizontal="center" vertical="center"/>
    </xf>
    <xf numFmtId="4" fontId="10" fillId="2" borderId="5" xfId="0" applyNumberFormat="1" applyFont="1" applyFill="1" applyBorder="1" applyAlignment="1">
      <alignment horizontal="center" vertical="center"/>
    </xf>
    <xf numFmtId="4" fontId="5" fillId="2" borderId="5" xfId="0" applyNumberFormat="1" applyFont="1" applyFill="1" applyBorder="1" applyAlignment="1">
      <alignment horizontal="center" vertical="center"/>
    </xf>
    <xf numFmtId="4" fontId="3" fillId="9" borderId="3" xfId="0" applyNumberFormat="1" applyFont="1" applyFill="1" applyBorder="1" applyAlignment="1">
      <alignment horizontal="center" vertical="center"/>
    </xf>
    <xf numFmtId="4" fontId="3" fillId="9" borderId="21" xfId="0" applyNumberFormat="1" applyFont="1" applyFill="1" applyBorder="1" applyAlignment="1">
      <alignment horizontal="center" vertical="center"/>
    </xf>
    <xf numFmtId="4" fontId="3" fillId="9" borderId="22" xfId="0" applyNumberFormat="1" applyFont="1" applyFill="1" applyBorder="1" applyAlignment="1">
      <alignment horizontal="center" vertical="center"/>
    </xf>
    <xf numFmtId="4" fontId="3" fillId="2" borderId="5" xfId="0" applyNumberFormat="1" applyFont="1" applyFill="1" applyBorder="1" applyAlignment="1">
      <alignment horizontal="center" vertical="center"/>
    </xf>
    <xf numFmtId="4" fontId="3" fillId="6" borderId="5" xfId="0" applyNumberFormat="1" applyFont="1" applyFill="1" applyBorder="1" applyAlignment="1">
      <alignment horizontal="center" vertical="center" wrapText="1"/>
    </xf>
    <xf numFmtId="0" fontId="8" fillId="5" borderId="5" xfId="0" applyFont="1" applyFill="1" applyBorder="1" applyAlignment="1">
      <alignment horizontal="center" vertical="center" wrapText="1"/>
    </xf>
    <xf numFmtId="0" fontId="8" fillId="2" borderId="0" xfId="0" applyFont="1" applyFill="1" applyAlignment="1">
      <alignment horizontal="left" vertical="center" wrapText="1"/>
    </xf>
    <xf numFmtId="0" fontId="8" fillId="2" borderId="0" xfId="1" applyNumberFormat="1" applyFont="1" applyFill="1" applyBorder="1" applyAlignment="1">
      <alignment horizontal="center" vertical="center" wrapText="1"/>
    </xf>
    <xf numFmtId="0" fontId="8" fillId="7" borderId="0" xfId="0" applyFont="1" applyFill="1" applyAlignment="1">
      <alignment horizontal="center" vertical="center" wrapText="1"/>
    </xf>
    <xf numFmtId="0" fontId="8" fillId="2" borderId="18" xfId="1" applyNumberFormat="1" applyFont="1" applyFill="1" applyBorder="1" applyAlignment="1">
      <alignment horizontal="center" vertical="center" wrapText="1"/>
    </xf>
    <xf numFmtId="0" fontId="8" fillId="8" borderId="0" xfId="0" applyFont="1" applyFill="1" applyAlignment="1">
      <alignment horizontal="center" vertical="center" wrapText="1"/>
    </xf>
    <xf numFmtId="0" fontId="3" fillId="0" borderId="14" xfId="0" applyFont="1" applyBorder="1" applyAlignment="1">
      <alignment horizontal="center" vertical="center" wrapText="1"/>
    </xf>
    <xf numFmtId="0" fontId="3" fillId="2" borderId="15" xfId="1" applyNumberFormat="1" applyFont="1" applyFill="1" applyBorder="1" applyAlignment="1">
      <alignment horizontal="center" vertical="center" wrapText="1"/>
    </xf>
    <xf numFmtId="0" fontId="3" fillId="2" borderId="0" xfId="0" applyFont="1" applyFill="1"/>
    <xf numFmtId="0" fontId="10" fillId="2" borderId="0" xfId="0" applyFont="1" applyFill="1" applyAlignment="1">
      <alignment horizontal="center" vertical="center"/>
    </xf>
    <xf numFmtId="0" fontId="10" fillId="2" borderId="0" xfId="1" applyNumberFormat="1" applyFont="1" applyFill="1" applyBorder="1" applyAlignment="1">
      <alignment horizontal="center" vertical="center"/>
    </xf>
    <xf numFmtId="10" fontId="8" fillId="2" borderId="13" xfId="1" applyNumberFormat="1" applyFont="1" applyFill="1" applyBorder="1" applyAlignment="1">
      <alignment horizontal="center" vertical="center"/>
    </xf>
    <xf numFmtId="10" fontId="10" fillId="0" borderId="18" xfId="1" applyNumberFormat="1" applyFont="1" applyBorder="1" applyAlignment="1">
      <alignment horizontal="center" vertical="center"/>
    </xf>
    <xf numFmtId="10" fontId="5" fillId="2" borderId="18" xfId="1" applyNumberFormat="1" applyFont="1" applyFill="1" applyBorder="1" applyAlignment="1">
      <alignment horizontal="center" vertical="center"/>
    </xf>
    <xf numFmtId="10" fontId="3" fillId="2" borderId="18" xfId="1" applyNumberFormat="1" applyFont="1" applyFill="1" applyBorder="1" applyAlignment="1">
      <alignment horizontal="center" vertical="center"/>
    </xf>
    <xf numFmtId="3" fontId="3" fillId="2" borderId="3" xfId="0" applyNumberFormat="1" applyFont="1" applyFill="1" applyBorder="1" applyAlignment="1">
      <alignment horizontal="left" vertical="center" wrapText="1"/>
    </xf>
    <xf numFmtId="3" fontId="4" fillId="2" borderId="3" xfId="0" applyNumberFormat="1" applyFont="1" applyFill="1" applyBorder="1" applyAlignment="1">
      <alignment horizontal="left" vertical="center" wrapText="1" indent="1"/>
    </xf>
    <xf numFmtId="3" fontId="10" fillId="0" borderId="3" xfId="0" applyNumberFormat="1" applyFont="1" applyBorder="1" applyAlignment="1">
      <alignment horizontal="left" indent="3"/>
    </xf>
    <xf numFmtId="4" fontId="10" fillId="2" borderId="3" xfId="0" applyNumberFormat="1" applyFont="1" applyFill="1" applyBorder="1" applyAlignment="1">
      <alignment horizontal="left" vertical="center" wrapText="1" indent="3"/>
    </xf>
    <xf numFmtId="10" fontId="8" fillId="2" borderId="0" xfId="1" applyNumberFormat="1" applyFont="1" applyFill="1" applyBorder="1" applyAlignment="1">
      <alignment horizontal="center" vertical="center"/>
    </xf>
    <xf numFmtId="3" fontId="3" fillId="3" borderId="6" xfId="0" applyNumberFormat="1" applyFont="1" applyFill="1" applyBorder="1" applyAlignment="1">
      <alignment horizontal="center" vertical="center" wrapText="1"/>
    </xf>
    <xf numFmtId="0" fontId="3" fillId="3" borderId="7" xfId="0" applyFont="1" applyFill="1" applyBorder="1" applyAlignment="1">
      <alignment horizontal="center" vertical="center" wrapText="1"/>
    </xf>
    <xf numFmtId="0" fontId="4" fillId="2" borderId="4" xfId="0" applyFont="1" applyFill="1" applyBorder="1" applyAlignment="1">
      <alignment horizontal="center"/>
    </xf>
    <xf numFmtId="0" fontId="4" fillId="2" borderId="10" xfId="0" applyFont="1" applyFill="1" applyBorder="1" applyAlignment="1">
      <alignment horizontal="center"/>
    </xf>
    <xf numFmtId="0" fontId="3" fillId="3" borderId="8" xfId="0" applyFont="1" applyFill="1" applyBorder="1" applyAlignment="1">
      <alignment horizontal="center" vertical="center" wrapText="1"/>
    </xf>
    <xf numFmtId="0" fontId="10" fillId="2" borderId="4" xfId="0" applyFont="1" applyFill="1" applyBorder="1" applyAlignment="1">
      <alignment horizontal="center" vertical="center"/>
    </xf>
    <xf numFmtId="3" fontId="3" fillId="3" borderId="4" xfId="0" applyNumberFormat="1" applyFont="1" applyFill="1" applyBorder="1" applyAlignment="1">
      <alignment horizontal="center" vertical="center" wrapText="1"/>
    </xf>
    <xf numFmtId="0" fontId="10" fillId="2" borderId="10" xfId="0" applyFont="1" applyFill="1" applyBorder="1" applyAlignment="1">
      <alignment horizontal="center" vertical="center"/>
    </xf>
    <xf numFmtId="10" fontId="10" fillId="2" borderId="9" xfId="1" applyNumberFormat="1" applyFont="1" applyFill="1" applyBorder="1" applyAlignment="1">
      <alignment horizontal="center" vertical="center"/>
    </xf>
    <xf numFmtId="10" fontId="3" fillId="3" borderId="9" xfId="1" applyNumberFormat="1" applyFont="1" applyFill="1" applyBorder="1" applyAlignment="1">
      <alignment horizontal="center" vertical="center" wrapText="1"/>
    </xf>
    <xf numFmtId="10" fontId="10" fillId="2" borderId="16" xfId="1" applyNumberFormat="1" applyFont="1" applyFill="1" applyBorder="1" applyAlignment="1">
      <alignment horizontal="center" vertical="center"/>
    </xf>
    <xf numFmtId="0" fontId="4" fillId="5" borderId="0" xfId="0" applyFont="1" applyFill="1"/>
    <xf numFmtId="4" fontId="4" fillId="5" borderId="0" xfId="0" applyNumberFormat="1" applyFont="1" applyFill="1" applyAlignment="1">
      <alignment horizontal="center" vertical="center"/>
    </xf>
    <xf numFmtId="10" fontId="4" fillId="5" borderId="0" xfId="1" applyNumberFormat="1" applyFont="1" applyFill="1" applyBorder="1" applyAlignment="1">
      <alignment horizontal="center" vertical="center"/>
    </xf>
    <xf numFmtId="0" fontId="10" fillId="2" borderId="1" xfId="0" applyFont="1" applyFill="1" applyBorder="1" applyAlignment="1">
      <alignment horizontal="center" vertical="center"/>
    </xf>
    <xf numFmtId="10" fontId="10"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4" fontId="10" fillId="2" borderId="1" xfId="0" applyNumberFormat="1" applyFont="1" applyFill="1" applyBorder="1" applyAlignment="1">
      <alignment horizontal="center" vertical="center"/>
    </xf>
    <xf numFmtId="43" fontId="10" fillId="2" borderId="0" xfId="2" applyFont="1" applyFill="1" applyAlignment="1">
      <alignment horizontal="center" vertical="center"/>
    </xf>
    <xf numFmtId="43" fontId="8" fillId="5" borderId="5" xfId="0" applyNumberFormat="1" applyFont="1" applyFill="1" applyBorder="1" applyAlignment="1">
      <alignment horizontal="center" vertical="center" wrapText="1"/>
    </xf>
    <xf numFmtId="43" fontId="8" fillId="7" borderId="0" xfId="2" applyFont="1" applyFill="1" applyAlignment="1">
      <alignment horizontal="center" vertical="center" wrapText="1"/>
    </xf>
    <xf numFmtId="43" fontId="8" fillId="5" borderId="5" xfId="2" applyFont="1" applyFill="1" applyBorder="1" applyAlignment="1">
      <alignment horizontal="center" vertical="center" wrapText="1"/>
    </xf>
    <xf numFmtId="43" fontId="8" fillId="8" borderId="0" xfId="2" applyFont="1" applyFill="1" applyAlignment="1">
      <alignment horizontal="center" vertical="center" wrapText="1"/>
    </xf>
    <xf numFmtId="43" fontId="3" fillId="6" borderId="3" xfId="0" applyNumberFormat="1" applyFont="1" applyFill="1" applyBorder="1" applyAlignment="1">
      <alignment horizontal="center" vertical="center" wrapText="1"/>
    </xf>
    <xf numFmtId="43" fontId="3" fillId="6" borderId="12" xfId="2" applyFont="1" applyFill="1" applyBorder="1" applyAlignment="1">
      <alignment horizontal="center" vertical="center" wrapText="1"/>
    </xf>
    <xf numFmtId="43" fontId="3" fillId="6" borderId="3" xfId="2" applyFont="1" applyFill="1" applyBorder="1" applyAlignment="1">
      <alignment horizontal="center" vertical="center" wrapText="1"/>
    </xf>
    <xf numFmtId="43" fontId="8" fillId="2" borderId="3" xfId="0" applyNumberFormat="1" applyFont="1" applyFill="1" applyBorder="1" applyAlignment="1">
      <alignment horizontal="center" vertical="center" wrapText="1"/>
    </xf>
    <xf numFmtId="43" fontId="8" fillId="2" borderId="12" xfId="2" applyFont="1" applyFill="1" applyBorder="1" applyAlignment="1">
      <alignment horizontal="center" vertical="center" wrapText="1"/>
    </xf>
    <xf numFmtId="43" fontId="8" fillId="2" borderId="3" xfId="2" applyFont="1" applyFill="1" applyBorder="1" applyAlignment="1">
      <alignment horizontal="center" vertical="center" wrapText="1"/>
    </xf>
    <xf numFmtId="43" fontId="10" fillId="0" borderId="5" xfId="0" applyNumberFormat="1" applyFont="1" applyBorder="1" applyAlignment="1">
      <alignment horizontal="center" vertical="center"/>
    </xf>
    <xf numFmtId="43" fontId="10" fillId="0" borderId="0" xfId="2" applyFont="1" applyAlignment="1">
      <alignment horizontal="center" vertical="center"/>
    </xf>
    <xf numFmtId="43" fontId="10" fillId="0" borderId="5" xfId="2" applyFont="1" applyBorder="1" applyAlignment="1">
      <alignment horizontal="center" vertical="center"/>
    </xf>
    <xf numFmtId="43" fontId="10" fillId="2" borderId="5" xfId="0" applyNumberFormat="1" applyFont="1" applyFill="1" applyBorder="1" applyAlignment="1">
      <alignment horizontal="center" vertical="center"/>
    </xf>
    <xf numFmtId="43" fontId="10" fillId="2" borderId="5" xfId="2" applyFont="1" applyFill="1" applyBorder="1" applyAlignment="1">
      <alignment horizontal="center" vertical="center"/>
    </xf>
    <xf numFmtId="43" fontId="5" fillId="2" borderId="5" xfId="0" applyNumberFormat="1" applyFont="1" applyFill="1" applyBorder="1" applyAlignment="1">
      <alignment horizontal="center" vertical="center"/>
    </xf>
    <xf numFmtId="43" fontId="5" fillId="2" borderId="0" xfId="2" applyFont="1" applyFill="1" applyAlignment="1">
      <alignment horizontal="center" vertical="center"/>
    </xf>
    <xf numFmtId="43" fontId="5" fillId="2" borderId="5" xfId="2" applyFont="1" applyFill="1" applyBorder="1" applyAlignment="1">
      <alignment horizontal="center" vertical="center"/>
    </xf>
    <xf numFmtId="43" fontId="3" fillId="2" borderId="5" xfId="0" applyNumberFormat="1" applyFont="1" applyFill="1" applyBorder="1" applyAlignment="1">
      <alignment horizontal="center" vertical="center"/>
    </xf>
    <xf numFmtId="43" fontId="3" fillId="2" borderId="0" xfId="2" applyFont="1" applyFill="1" applyAlignment="1">
      <alignment horizontal="center" vertical="center"/>
    </xf>
    <xf numFmtId="43" fontId="3" fillId="2" borderId="5" xfId="2" applyFont="1" applyFill="1" applyBorder="1" applyAlignment="1">
      <alignment horizontal="center" vertical="center"/>
    </xf>
    <xf numFmtId="0" fontId="11" fillId="4" borderId="0" xfId="0" applyFont="1" applyFill="1" applyAlignment="1">
      <alignment vertical="center"/>
    </xf>
    <xf numFmtId="0" fontId="8" fillId="2" borderId="29" xfId="1" applyNumberFormat="1" applyFont="1" applyFill="1" applyBorder="1" applyAlignment="1">
      <alignment horizontal="center" vertical="center" wrapText="1"/>
    </xf>
    <xf numFmtId="3" fontId="3" fillId="10" borderId="12" xfId="0" applyNumberFormat="1" applyFont="1" applyFill="1" applyBorder="1" applyAlignment="1">
      <alignment horizontal="left" vertical="center" wrapText="1"/>
    </xf>
    <xf numFmtId="43" fontId="3" fillId="10" borderId="3" xfId="0" applyNumberFormat="1" applyFont="1" applyFill="1" applyBorder="1" applyAlignment="1">
      <alignment horizontal="center" vertical="center" wrapText="1"/>
    </xf>
    <xf numFmtId="10" fontId="3" fillId="10" borderId="12" xfId="1" applyNumberFormat="1" applyFont="1" applyFill="1" applyBorder="1" applyAlignment="1">
      <alignment horizontal="center" vertical="center" wrapText="1"/>
    </xf>
    <xf numFmtId="10" fontId="3" fillId="10" borderId="13" xfId="1" applyNumberFormat="1" applyFont="1" applyFill="1" applyBorder="1" applyAlignment="1">
      <alignment horizontal="center" vertical="center" wrapText="1"/>
    </xf>
    <xf numFmtId="43" fontId="3" fillId="10" borderId="12" xfId="2" applyFont="1" applyFill="1" applyBorder="1" applyAlignment="1">
      <alignment horizontal="center" vertical="center" wrapText="1"/>
    </xf>
    <xf numFmtId="43" fontId="3" fillId="10" borderId="3" xfId="2" applyFont="1" applyFill="1" applyBorder="1" applyAlignment="1">
      <alignment horizontal="center" vertical="center" wrapText="1"/>
    </xf>
    <xf numFmtId="4" fontId="3" fillId="7" borderId="12" xfId="0" applyNumberFormat="1" applyFont="1" applyFill="1" applyBorder="1" applyAlignment="1">
      <alignment horizontal="left" vertical="center" wrapText="1"/>
    </xf>
    <xf numFmtId="43" fontId="3" fillId="7" borderId="3" xfId="0" applyNumberFormat="1" applyFont="1" applyFill="1" applyBorder="1" applyAlignment="1">
      <alignment horizontal="center" vertical="center"/>
    </xf>
    <xf numFmtId="10" fontId="3" fillId="7" borderId="12" xfId="1" applyNumberFormat="1" applyFont="1" applyFill="1" applyBorder="1" applyAlignment="1">
      <alignment horizontal="center" vertical="center" wrapText="1"/>
    </xf>
    <xf numFmtId="10" fontId="3" fillId="7" borderId="13" xfId="1" applyNumberFormat="1" applyFont="1" applyFill="1" applyBorder="1" applyAlignment="1">
      <alignment horizontal="center" vertical="center" wrapText="1"/>
    </xf>
    <xf numFmtId="43" fontId="3" fillId="7" borderId="12" xfId="2" applyFont="1" applyFill="1" applyBorder="1" applyAlignment="1">
      <alignment horizontal="center" vertical="center"/>
    </xf>
    <xf numFmtId="43" fontId="3" fillId="7" borderId="3" xfId="2" applyFont="1" applyFill="1" applyBorder="1" applyAlignment="1">
      <alignment horizontal="center" vertical="center"/>
    </xf>
    <xf numFmtId="4" fontId="3" fillId="7" borderId="19" xfId="0" applyNumberFormat="1" applyFont="1" applyFill="1" applyBorder="1" applyAlignment="1">
      <alignment horizontal="left" vertical="center" wrapText="1"/>
    </xf>
    <xf numFmtId="43" fontId="3" fillId="7" borderId="21" xfId="0" applyNumberFormat="1" applyFont="1" applyFill="1" applyBorder="1" applyAlignment="1">
      <alignment horizontal="center" vertical="center"/>
    </xf>
    <xf numFmtId="10" fontId="3" fillId="7" borderId="19" xfId="1" applyNumberFormat="1" applyFont="1" applyFill="1" applyBorder="1" applyAlignment="1">
      <alignment horizontal="center" vertical="center" wrapText="1"/>
    </xf>
    <xf numFmtId="10" fontId="3" fillId="7" borderId="23" xfId="1" applyNumberFormat="1" applyFont="1" applyFill="1" applyBorder="1" applyAlignment="1">
      <alignment horizontal="center" vertical="center" wrapText="1"/>
    </xf>
    <xf numFmtId="43" fontId="3" fillId="7" borderId="19" xfId="2" applyFont="1" applyFill="1" applyBorder="1" applyAlignment="1">
      <alignment horizontal="center" vertical="center"/>
    </xf>
    <xf numFmtId="43" fontId="3" fillId="7" borderId="21" xfId="2" applyFont="1" applyFill="1" applyBorder="1" applyAlignment="1">
      <alignment horizontal="center" vertical="center"/>
    </xf>
    <xf numFmtId="4" fontId="3" fillId="7" borderId="20" xfId="0" applyNumberFormat="1" applyFont="1" applyFill="1" applyBorder="1" applyAlignment="1">
      <alignment horizontal="left" vertical="center" wrapText="1"/>
    </xf>
    <xf numFmtId="43" fontId="3" fillId="7" borderId="22" xfId="0" applyNumberFormat="1" applyFont="1" applyFill="1" applyBorder="1" applyAlignment="1">
      <alignment horizontal="center" vertical="center"/>
    </xf>
    <xf numFmtId="10" fontId="3" fillId="7" borderId="20" xfId="1" applyNumberFormat="1" applyFont="1" applyFill="1" applyBorder="1" applyAlignment="1">
      <alignment horizontal="center" vertical="center" wrapText="1"/>
    </xf>
    <xf numFmtId="10" fontId="3" fillId="7" borderId="24" xfId="1" applyNumberFormat="1" applyFont="1" applyFill="1" applyBorder="1" applyAlignment="1">
      <alignment horizontal="center" vertical="center" wrapText="1"/>
    </xf>
    <xf numFmtId="43" fontId="3" fillId="7" borderId="20" xfId="2" applyFont="1" applyFill="1" applyBorder="1" applyAlignment="1">
      <alignment horizontal="center" vertical="center"/>
    </xf>
    <xf numFmtId="43" fontId="3" fillId="7" borderId="22" xfId="2" applyFont="1" applyFill="1" applyBorder="1" applyAlignment="1">
      <alignment horizontal="center" vertical="center"/>
    </xf>
    <xf numFmtId="3" fontId="3" fillId="5" borderId="12" xfId="0" applyNumberFormat="1" applyFont="1" applyFill="1" applyBorder="1" applyAlignment="1">
      <alignment horizontal="left" vertical="center" wrapText="1"/>
    </xf>
    <xf numFmtId="43" fontId="3" fillId="5" borderId="3" xfId="0" applyNumberFormat="1" applyFont="1" applyFill="1" applyBorder="1" applyAlignment="1">
      <alignment horizontal="center" vertical="center" wrapText="1"/>
    </xf>
    <xf numFmtId="10" fontId="3" fillId="5" borderId="12" xfId="1" applyNumberFormat="1" applyFont="1" applyFill="1" applyBorder="1" applyAlignment="1">
      <alignment horizontal="center" vertical="center" wrapText="1"/>
    </xf>
    <xf numFmtId="10" fontId="3" fillId="5" borderId="13" xfId="1" applyNumberFormat="1" applyFont="1" applyFill="1" applyBorder="1" applyAlignment="1">
      <alignment horizontal="center" vertical="center" wrapText="1"/>
    </xf>
    <xf numFmtId="43" fontId="3" fillId="5" borderId="12" xfId="2" applyFont="1" applyFill="1" applyBorder="1" applyAlignment="1">
      <alignment horizontal="center" vertical="center" wrapText="1"/>
    </xf>
    <xf numFmtId="43" fontId="3" fillId="5" borderId="3" xfId="2" applyFont="1" applyFill="1" applyBorder="1" applyAlignment="1">
      <alignment horizontal="center" vertical="center" wrapText="1"/>
    </xf>
    <xf numFmtId="3" fontId="3" fillId="2" borderId="0" xfId="0" applyNumberFormat="1" applyFont="1" applyFill="1" applyAlignment="1">
      <alignment horizontal="left" vertical="center" wrapText="1"/>
    </xf>
    <xf numFmtId="43" fontId="3" fillId="2" borderId="5" xfId="0" applyNumberFormat="1" applyFont="1" applyFill="1" applyBorder="1" applyAlignment="1">
      <alignment horizontal="center" vertical="center" wrapText="1"/>
    </xf>
    <xf numFmtId="43" fontId="3" fillId="2" borderId="0" xfId="2" applyFont="1" applyFill="1" applyAlignment="1">
      <alignment horizontal="center" vertical="center" wrapText="1"/>
    </xf>
    <xf numFmtId="43" fontId="3" fillId="2" borderId="5" xfId="2" applyFont="1" applyFill="1" applyBorder="1" applyAlignment="1">
      <alignment horizontal="center" vertical="center" wrapText="1"/>
    </xf>
    <xf numFmtId="4" fontId="13" fillId="7" borderId="20" xfId="0" applyNumberFormat="1" applyFont="1" applyFill="1" applyBorder="1" applyAlignment="1">
      <alignment horizontal="left" vertical="center" wrapText="1"/>
    </xf>
    <xf numFmtId="43" fontId="13" fillId="7" borderId="22" xfId="0" applyNumberFormat="1" applyFont="1" applyFill="1" applyBorder="1" applyAlignment="1">
      <alignment horizontal="center" vertical="center"/>
    </xf>
    <xf numFmtId="10" fontId="13" fillId="7" borderId="20" xfId="1" applyNumberFormat="1" applyFont="1" applyFill="1" applyBorder="1" applyAlignment="1">
      <alignment horizontal="center" vertical="center" wrapText="1"/>
    </xf>
    <xf numFmtId="10" fontId="13" fillId="7" borderId="24" xfId="1" applyNumberFormat="1" applyFont="1" applyFill="1" applyBorder="1" applyAlignment="1">
      <alignment horizontal="center" vertical="center" wrapText="1"/>
    </xf>
    <xf numFmtId="43" fontId="13" fillId="7" borderId="20" xfId="2" applyFont="1" applyFill="1" applyBorder="1" applyAlignment="1">
      <alignment horizontal="center" vertical="center"/>
    </xf>
    <xf numFmtId="43" fontId="13" fillId="7" borderId="22" xfId="2" applyFont="1" applyFill="1" applyBorder="1" applyAlignment="1">
      <alignment horizontal="center" vertical="center"/>
    </xf>
    <xf numFmtId="4" fontId="13" fillId="0" borderId="0" xfId="0" applyNumberFormat="1" applyFont="1"/>
    <xf numFmtId="4" fontId="13" fillId="0" borderId="19" xfId="0" applyNumberFormat="1" applyFont="1" applyBorder="1"/>
    <xf numFmtId="43" fontId="13" fillId="11" borderId="3" xfId="2" applyFont="1" applyFill="1" applyBorder="1" applyAlignment="1">
      <alignment horizontal="center" vertical="center" wrapText="1"/>
    </xf>
    <xf numFmtId="0" fontId="13" fillId="0" borderId="0" xfId="0" applyFont="1"/>
    <xf numFmtId="43" fontId="3" fillId="2" borderId="3" xfId="2" applyFont="1" applyFill="1" applyBorder="1" applyAlignment="1">
      <alignment horizontal="center" vertical="center" wrapText="1"/>
    </xf>
    <xf numFmtId="4" fontId="3" fillId="2" borderId="0" xfId="0" applyNumberFormat="1" applyFont="1" applyFill="1"/>
    <xf numFmtId="4" fontId="14" fillId="2" borderId="0" xfId="0" applyNumberFormat="1" applyFont="1" applyFill="1"/>
    <xf numFmtId="43" fontId="14" fillId="6" borderId="3" xfId="2" applyFont="1" applyFill="1" applyBorder="1" applyAlignment="1">
      <alignment horizontal="center" vertical="center" wrapText="1"/>
    </xf>
    <xf numFmtId="0" fontId="13" fillId="0" borderId="0" xfId="0" applyFont="1" applyFill="1"/>
    <xf numFmtId="0" fontId="8" fillId="2" borderId="0" xfId="0" applyFont="1" applyFill="1" applyBorder="1"/>
    <xf numFmtId="43" fontId="10" fillId="0" borderId="31" xfId="2" applyFont="1" applyBorder="1" applyAlignment="1">
      <alignment horizontal="center" vertical="center"/>
    </xf>
    <xf numFmtId="43" fontId="10" fillId="0" borderId="27" xfId="2" applyFont="1" applyBorder="1" applyAlignment="1">
      <alignment horizontal="center" vertical="center"/>
    </xf>
    <xf numFmtId="43" fontId="10" fillId="0" borderId="32" xfId="2" applyFont="1" applyBorder="1" applyAlignment="1">
      <alignment horizontal="center" vertical="center"/>
    </xf>
    <xf numFmtId="43" fontId="3" fillId="2" borderId="29" xfId="2" applyFont="1" applyFill="1" applyBorder="1" applyAlignment="1">
      <alignment horizontal="center" vertical="center" wrapText="1"/>
    </xf>
    <xf numFmtId="43" fontId="3" fillId="2" borderId="28" xfId="2" applyFont="1" applyFill="1" applyBorder="1" applyAlignment="1">
      <alignment horizontal="center" vertical="center" wrapText="1"/>
    </xf>
    <xf numFmtId="0" fontId="11" fillId="4" borderId="31" xfId="0" applyFont="1" applyFill="1" applyBorder="1" applyAlignment="1">
      <alignment vertical="center"/>
    </xf>
    <xf numFmtId="0" fontId="8" fillId="2" borderId="5" xfId="0" applyFont="1" applyFill="1" applyBorder="1" applyAlignment="1">
      <alignment horizontal="left" vertical="center" wrapText="1"/>
    </xf>
    <xf numFmtId="43" fontId="8" fillId="7" borderId="32" xfId="2" applyFont="1" applyFill="1" applyBorder="1" applyAlignment="1">
      <alignment horizontal="center" vertical="center" wrapText="1"/>
    </xf>
    <xf numFmtId="3" fontId="13" fillId="11" borderId="3" xfId="0" applyNumberFormat="1" applyFont="1" applyFill="1" applyBorder="1" applyAlignment="1">
      <alignment horizontal="left" vertical="center" wrapText="1"/>
    </xf>
    <xf numFmtId="43" fontId="13" fillId="11" borderId="1" xfId="2" applyFont="1" applyFill="1" applyBorder="1" applyAlignment="1">
      <alignment horizontal="center" vertical="center" wrapText="1"/>
    </xf>
    <xf numFmtId="3" fontId="10" fillId="0" borderId="5" xfId="0" applyNumberFormat="1" applyFont="1" applyBorder="1" applyAlignment="1">
      <alignment horizontal="left" indent="2"/>
    </xf>
    <xf numFmtId="3" fontId="10" fillId="0" borderId="5" xfId="0" applyNumberFormat="1" applyFont="1" applyBorder="1" applyAlignment="1">
      <alignment horizontal="left" indent="3"/>
    </xf>
    <xf numFmtId="4" fontId="5" fillId="2" borderId="5" xfId="0" applyNumberFormat="1" applyFont="1" applyFill="1" applyBorder="1" applyAlignment="1">
      <alignment horizontal="left" vertical="center" wrapText="1"/>
    </xf>
    <xf numFmtId="0" fontId="10" fillId="2" borderId="5" xfId="0" applyFont="1" applyFill="1" applyBorder="1"/>
    <xf numFmtId="43" fontId="10" fillId="2" borderId="32" xfId="2" applyFont="1" applyFill="1" applyBorder="1" applyAlignment="1">
      <alignment horizontal="center" vertical="center"/>
    </xf>
    <xf numFmtId="4" fontId="14" fillId="6" borderId="3" xfId="0" applyNumberFormat="1" applyFont="1" applyFill="1" applyBorder="1" applyAlignment="1">
      <alignment horizontal="left" vertical="center" wrapText="1" indent="1"/>
    </xf>
    <xf numFmtId="43" fontId="14" fillId="6" borderId="1" xfId="2" applyFont="1" applyFill="1" applyBorder="1" applyAlignment="1">
      <alignment horizontal="center" vertical="center" wrapText="1"/>
    </xf>
    <xf numFmtId="4" fontId="3" fillId="2" borderId="3" xfId="0" applyNumberFormat="1" applyFont="1" applyFill="1" applyBorder="1" applyAlignment="1">
      <alignment horizontal="left" vertical="center" wrapText="1" indent="2"/>
    </xf>
    <xf numFmtId="43" fontId="3" fillId="2" borderId="1" xfId="2" applyFont="1" applyFill="1" applyBorder="1" applyAlignment="1">
      <alignment horizontal="center" vertical="center" wrapText="1"/>
    </xf>
    <xf numFmtId="0" fontId="10" fillId="2" borderId="5" xfId="0" applyFont="1" applyFill="1" applyBorder="1" applyAlignment="1">
      <alignment horizontal="left" indent="1"/>
    </xf>
    <xf numFmtId="43" fontId="10" fillId="0" borderId="18" xfId="2" applyFont="1" applyBorder="1" applyAlignment="1">
      <alignment horizontal="center" vertical="center"/>
    </xf>
    <xf numFmtId="3" fontId="3" fillId="2" borderId="5" xfId="0" applyNumberFormat="1" applyFont="1" applyFill="1" applyBorder="1" applyAlignment="1">
      <alignment horizontal="left" vertical="center" wrapText="1"/>
    </xf>
    <xf numFmtId="43" fontId="3" fillId="2" borderId="32" xfId="2" applyFont="1" applyFill="1" applyBorder="1" applyAlignment="1">
      <alignment horizontal="center" vertical="center" wrapText="1"/>
    </xf>
    <xf numFmtId="4" fontId="13" fillId="7" borderId="3" xfId="0" applyNumberFormat="1" applyFont="1" applyFill="1" applyBorder="1" applyAlignment="1">
      <alignment horizontal="left" vertical="center" wrapText="1"/>
    </xf>
    <xf numFmtId="43" fontId="13" fillId="7" borderId="3" xfId="2" applyFont="1" applyFill="1" applyBorder="1" applyAlignment="1">
      <alignment horizontal="center" vertical="center"/>
    </xf>
    <xf numFmtId="43" fontId="13" fillId="7" borderId="1" xfId="2" applyFont="1" applyFill="1" applyBorder="1" applyAlignment="1">
      <alignment horizontal="center" vertical="center"/>
    </xf>
    <xf numFmtId="4" fontId="13" fillId="7" borderId="22" xfId="0" applyNumberFormat="1" applyFont="1" applyFill="1" applyBorder="1" applyAlignment="1">
      <alignment horizontal="left" vertical="center" wrapText="1"/>
    </xf>
    <xf numFmtId="43" fontId="13" fillId="7" borderId="34" xfId="2" applyFont="1" applyFill="1" applyBorder="1" applyAlignment="1">
      <alignment horizontal="center" vertical="center"/>
    </xf>
    <xf numFmtId="0" fontId="11" fillId="4" borderId="30" xfId="0" applyFont="1" applyFill="1" applyBorder="1" applyAlignment="1">
      <alignment vertical="center"/>
    </xf>
    <xf numFmtId="0" fontId="8" fillId="5" borderId="5" xfId="2" applyNumberFormat="1" applyFont="1" applyFill="1" applyBorder="1" applyAlignment="1">
      <alignment horizontal="center" vertical="center" wrapText="1"/>
    </xf>
    <xf numFmtId="0" fontId="10" fillId="2" borderId="0" xfId="0" applyFont="1" applyFill="1" applyAlignment="1">
      <alignment horizontal="left" indent="2"/>
    </xf>
    <xf numFmtId="0" fontId="0" fillId="0" borderId="0" xfId="0" applyAlignment="1">
      <alignment horizontal="left" wrapText="1" indent="2"/>
    </xf>
    <xf numFmtId="4" fontId="3" fillId="2" borderId="3" xfId="0" applyNumberFormat="1" applyFont="1" applyFill="1" applyBorder="1" applyAlignment="1">
      <alignment horizontal="left" vertical="center" wrapText="1" indent="1"/>
    </xf>
    <xf numFmtId="0" fontId="10" fillId="0" borderId="0" xfId="0" applyFont="1" applyAlignment="1">
      <alignment horizontal="left" indent="2"/>
    </xf>
    <xf numFmtId="3" fontId="3" fillId="2" borderId="3" xfId="0" applyNumberFormat="1" applyFont="1" applyFill="1" applyBorder="1" applyAlignment="1">
      <alignment horizontal="left" vertical="center" wrapText="1" indent="1"/>
    </xf>
    <xf numFmtId="0" fontId="15" fillId="0" borderId="0" xfId="0" applyFont="1" applyAlignment="1">
      <alignment horizontal="left" wrapText="1" indent="1"/>
    </xf>
    <xf numFmtId="4" fontId="13" fillId="5" borderId="22" xfId="0" applyNumberFormat="1" applyFont="1" applyFill="1" applyBorder="1" applyAlignment="1">
      <alignment horizontal="left" vertical="center" wrapText="1"/>
    </xf>
    <xf numFmtId="43" fontId="13" fillId="5" borderId="22" xfId="2" applyFont="1" applyFill="1" applyBorder="1" applyAlignment="1">
      <alignment horizontal="center" vertical="center"/>
    </xf>
    <xf numFmtId="4" fontId="13" fillId="10" borderId="22" xfId="0" applyNumberFormat="1" applyFont="1" applyFill="1" applyBorder="1" applyAlignment="1">
      <alignment horizontal="left" vertical="center" wrapText="1"/>
    </xf>
    <xf numFmtId="43" fontId="13" fillId="10" borderId="22" xfId="2" applyFont="1" applyFill="1" applyBorder="1" applyAlignment="1">
      <alignment horizontal="center" vertical="center"/>
    </xf>
    <xf numFmtId="0" fontId="8" fillId="7" borderId="0" xfId="2" applyNumberFormat="1" applyFont="1" applyFill="1" applyAlignment="1">
      <alignment horizontal="center" vertical="center" wrapText="1"/>
    </xf>
    <xf numFmtId="43" fontId="3" fillId="3" borderId="0" xfId="2" applyFont="1" applyFill="1" applyAlignment="1">
      <alignment horizontal="center" vertical="center" wrapText="1"/>
    </xf>
    <xf numFmtId="43" fontId="10" fillId="2" borderId="11" xfId="2" applyFont="1" applyFill="1" applyBorder="1" applyAlignment="1">
      <alignment horizontal="center" vertical="center"/>
    </xf>
    <xf numFmtId="43" fontId="10" fillId="2" borderId="0" xfId="0" applyNumberFormat="1" applyFont="1" applyFill="1" applyAlignment="1">
      <alignment horizontal="center" vertical="center" wrapText="1"/>
    </xf>
    <xf numFmtId="43" fontId="10" fillId="2" borderId="0" xfId="2" applyFont="1" applyFill="1" applyAlignment="1">
      <alignment horizontal="center" vertical="center" wrapText="1"/>
    </xf>
    <xf numFmtId="43" fontId="10" fillId="2" borderId="11" xfId="2" applyFont="1" applyFill="1" applyBorder="1" applyAlignment="1">
      <alignment horizontal="center" vertical="center" wrapText="1"/>
    </xf>
    <xf numFmtId="43" fontId="10" fillId="0" borderId="0" xfId="0" applyNumberFormat="1" applyFont="1" applyAlignment="1">
      <alignment horizontal="center" vertical="center" wrapText="1"/>
    </xf>
    <xf numFmtId="9" fontId="3" fillId="2" borderId="9" xfId="1" applyFont="1" applyFill="1" applyBorder="1" applyAlignment="1">
      <alignment horizontal="center" vertical="center" wrapText="1"/>
    </xf>
    <xf numFmtId="9" fontId="3" fillId="2" borderId="16" xfId="1" applyFont="1" applyFill="1" applyBorder="1" applyAlignment="1">
      <alignment horizontal="center" vertical="center" wrapText="1"/>
    </xf>
    <xf numFmtId="166" fontId="3" fillId="2" borderId="2" xfId="2" applyNumberFormat="1" applyFont="1" applyFill="1" applyBorder="1" applyAlignment="1">
      <alignment horizontal="center" vertical="center" wrapText="1"/>
    </xf>
    <xf numFmtId="166" fontId="10" fillId="0" borderId="2" xfId="2" applyNumberFormat="1" applyFont="1" applyBorder="1" applyAlignment="1">
      <alignment horizontal="center" vertical="center" wrapText="1"/>
    </xf>
    <xf numFmtId="166" fontId="10" fillId="2" borderId="2" xfId="2" applyNumberFormat="1" applyFont="1" applyFill="1" applyBorder="1" applyAlignment="1">
      <alignment horizontal="center" vertical="center" wrapText="1"/>
    </xf>
    <xf numFmtId="166" fontId="8" fillId="2" borderId="2" xfId="2" applyNumberFormat="1" applyFont="1" applyFill="1" applyBorder="1" applyAlignment="1">
      <alignment horizontal="center" vertical="center" wrapText="1"/>
    </xf>
    <xf numFmtId="166" fontId="4" fillId="2" borderId="2" xfId="2" applyNumberFormat="1" applyFont="1" applyFill="1" applyBorder="1" applyAlignment="1">
      <alignment horizontal="center" vertical="center" wrapText="1"/>
    </xf>
    <xf numFmtId="166" fontId="12" fillId="2" borderId="0" xfId="0" applyNumberFormat="1" applyFont="1" applyFill="1" applyAlignment="1">
      <alignment horizontal="center" vertical="center" wrapText="1"/>
    </xf>
    <xf numFmtId="166" fontId="12" fillId="2" borderId="0" xfId="0" applyNumberFormat="1" applyFont="1" applyFill="1" applyAlignment="1">
      <alignment horizontal="center" vertical="center"/>
    </xf>
    <xf numFmtId="9" fontId="3" fillId="2" borderId="25" xfId="1" applyNumberFormat="1" applyFont="1" applyFill="1" applyBorder="1" applyAlignment="1">
      <alignment horizontal="center" vertical="center" wrapText="1"/>
    </xf>
    <xf numFmtId="9" fontId="4" fillId="2" borderId="25" xfId="1" applyNumberFormat="1" applyFont="1" applyFill="1" applyBorder="1" applyAlignment="1">
      <alignment horizontal="center" vertical="center" wrapText="1"/>
    </xf>
    <xf numFmtId="167" fontId="4" fillId="2" borderId="0" xfId="2" applyNumberFormat="1" applyFont="1" applyFill="1" applyBorder="1" applyAlignment="1">
      <alignment horizontal="center" vertical="center"/>
    </xf>
    <xf numFmtId="167" fontId="4" fillId="2" borderId="11" xfId="2" applyNumberFormat="1" applyFont="1" applyFill="1" applyBorder="1" applyAlignment="1">
      <alignment horizontal="center" vertical="center"/>
    </xf>
    <xf numFmtId="0" fontId="3" fillId="3" borderId="35" xfId="0" applyFont="1" applyFill="1" applyBorder="1" applyAlignment="1">
      <alignment horizontal="center" vertical="center" wrapText="1"/>
    </xf>
    <xf numFmtId="166" fontId="4" fillId="2" borderId="36" xfId="2" applyNumberFormat="1" applyFont="1" applyFill="1" applyBorder="1" applyAlignment="1">
      <alignment horizontal="center" vertical="center" wrapText="1"/>
    </xf>
    <xf numFmtId="167" fontId="4" fillId="2" borderId="36" xfId="2" applyNumberFormat="1" applyFont="1" applyFill="1" applyBorder="1" applyAlignment="1">
      <alignment horizontal="center" vertical="center" wrapText="1"/>
    </xf>
    <xf numFmtId="167" fontId="4" fillId="2" borderId="37" xfId="2" applyNumberFormat="1" applyFont="1" applyFill="1" applyBorder="1" applyAlignment="1">
      <alignment horizontal="center" vertical="center" wrapText="1"/>
    </xf>
    <xf numFmtId="9" fontId="4" fillId="2" borderId="36" xfId="1" applyFont="1" applyFill="1" applyBorder="1" applyAlignment="1">
      <alignment horizontal="right" vertical="center" wrapText="1"/>
    </xf>
    <xf numFmtId="166" fontId="4" fillId="2" borderId="0" xfId="2" applyNumberFormat="1" applyFont="1" applyFill="1" applyBorder="1" applyAlignment="1">
      <alignment horizontal="right" vertical="center"/>
    </xf>
    <xf numFmtId="9" fontId="4" fillId="2" borderId="0" xfId="1" applyFont="1" applyFill="1" applyBorder="1" applyAlignment="1">
      <alignment horizontal="right" vertical="center"/>
    </xf>
    <xf numFmtId="167" fontId="4" fillId="2" borderId="0" xfId="2" applyNumberFormat="1" applyFont="1" applyFill="1" applyBorder="1" applyAlignment="1">
      <alignment horizontal="right" vertical="center"/>
    </xf>
    <xf numFmtId="43" fontId="8" fillId="0" borderId="0" xfId="2" applyFont="1" applyAlignment="1">
      <alignment horizontal="center" vertical="center"/>
    </xf>
    <xf numFmtId="10" fontId="8" fillId="0" borderId="0" xfId="1" applyNumberFormat="1" applyFont="1" applyBorder="1" applyAlignment="1">
      <alignment horizontal="center" vertical="center"/>
    </xf>
    <xf numFmtId="3" fontId="4" fillId="2" borderId="5" xfId="0" applyNumberFormat="1" applyFont="1" applyFill="1" applyBorder="1" applyAlignment="1">
      <alignment horizontal="left" vertical="center" wrapText="1"/>
    </xf>
    <xf numFmtId="3" fontId="3" fillId="7" borderId="3" xfId="0" applyNumberFormat="1" applyFont="1" applyFill="1" applyBorder="1" applyAlignment="1">
      <alignment horizontal="left" vertical="center" wrapText="1"/>
    </xf>
    <xf numFmtId="166" fontId="3" fillId="7" borderId="2" xfId="2" applyNumberFormat="1" applyFont="1" applyFill="1" applyBorder="1" applyAlignment="1">
      <alignment horizontal="center" vertical="center" wrapText="1"/>
    </xf>
    <xf numFmtId="9" fontId="3" fillId="7" borderId="25" xfId="1" applyNumberFormat="1" applyFont="1" applyFill="1" applyBorder="1" applyAlignment="1">
      <alignment horizontal="center" vertical="center" wrapText="1"/>
    </xf>
    <xf numFmtId="3" fontId="3" fillId="12" borderId="3" xfId="0" applyNumberFormat="1" applyFont="1" applyFill="1" applyBorder="1" applyAlignment="1">
      <alignment horizontal="left" vertical="center" wrapText="1"/>
    </xf>
    <xf numFmtId="166" fontId="3" fillId="12" borderId="2" xfId="2" applyNumberFormat="1" applyFont="1" applyFill="1" applyBorder="1" applyAlignment="1">
      <alignment horizontal="center" vertical="center" wrapText="1"/>
    </xf>
    <xf numFmtId="9" fontId="3" fillId="12" borderId="25" xfId="1" applyNumberFormat="1" applyFont="1" applyFill="1" applyBorder="1" applyAlignment="1">
      <alignment horizontal="center" vertical="center" wrapText="1"/>
    </xf>
    <xf numFmtId="3" fontId="3" fillId="5" borderId="3" xfId="0" applyNumberFormat="1" applyFont="1" applyFill="1" applyBorder="1" applyAlignment="1">
      <alignment horizontal="left" vertical="center" wrapText="1"/>
    </xf>
    <xf numFmtId="166" fontId="3" fillId="5" borderId="17" xfId="2" applyNumberFormat="1" applyFont="1" applyFill="1" applyBorder="1" applyAlignment="1">
      <alignment horizontal="center" vertical="center" wrapText="1"/>
    </xf>
    <xf numFmtId="9" fontId="3" fillId="5" borderId="26" xfId="1" applyNumberFormat="1" applyFont="1" applyFill="1" applyBorder="1" applyAlignment="1">
      <alignment horizontal="center" vertical="center" wrapText="1"/>
    </xf>
    <xf numFmtId="43" fontId="3" fillId="2" borderId="38" xfId="2" applyFont="1" applyFill="1" applyBorder="1" applyAlignment="1">
      <alignment horizontal="center" vertical="center" wrapText="1"/>
    </xf>
    <xf numFmtId="43" fontId="8" fillId="7" borderId="27" xfId="2" applyFont="1" applyFill="1" applyBorder="1" applyAlignment="1">
      <alignment horizontal="center" vertical="center" wrapText="1"/>
    </xf>
    <xf numFmtId="166" fontId="4" fillId="2" borderId="36" xfId="2" applyNumberFormat="1" applyFont="1" applyFill="1" applyBorder="1" applyAlignment="1">
      <alignment horizontal="right" vertical="center"/>
    </xf>
    <xf numFmtId="166" fontId="10" fillId="2" borderId="0" xfId="0" applyNumberFormat="1" applyFont="1" applyFill="1"/>
    <xf numFmtId="43" fontId="10" fillId="0" borderId="1" xfId="0" applyNumberFormat="1" applyFont="1" applyBorder="1" applyAlignment="1">
      <alignment horizontal="center" vertical="center"/>
    </xf>
    <xf numFmtId="0" fontId="10" fillId="0" borderId="1" xfId="0" applyFont="1" applyBorder="1"/>
    <xf numFmtId="43" fontId="10" fillId="0" borderId="1" xfId="0" applyNumberFormat="1" applyFont="1" applyBorder="1" applyAlignment="1">
      <alignment horizontal="center" vertical="center" wrapText="1"/>
    </xf>
    <xf numFmtId="43" fontId="10" fillId="0" borderId="1" xfId="2" applyFont="1" applyBorder="1" applyAlignment="1">
      <alignment horizontal="center" vertical="center"/>
    </xf>
    <xf numFmtId="43" fontId="10" fillId="0" borderId="1" xfId="1" applyNumberFormat="1" applyFont="1" applyBorder="1" applyAlignment="1">
      <alignment horizontal="center" vertical="center"/>
    </xf>
    <xf numFmtId="0" fontId="8" fillId="5" borderId="1" xfId="0" applyFont="1" applyFill="1" applyBorder="1"/>
    <xf numFmtId="43" fontId="8" fillId="5" borderId="1" xfId="0" applyNumberFormat="1" applyFont="1" applyFill="1" applyBorder="1" applyAlignment="1">
      <alignment horizontal="center" vertical="center" wrapText="1"/>
    </xf>
    <xf numFmtId="43" fontId="8" fillId="5" borderId="1" xfId="0" applyNumberFormat="1" applyFont="1" applyFill="1" applyBorder="1" applyAlignment="1">
      <alignment horizontal="center" vertical="center"/>
    </xf>
    <xf numFmtId="10" fontId="8" fillId="5" borderId="1" xfId="1" applyNumberFormat="1" applyFont="1" applyFill="1" applyBorder="1" applyAlignment="1">
      <alignment horizontal="center" vertical="center"/>
    </xf>
    <xf numFmtId="43" fontId="10" fillId="0" borderId="0" xfId="0" applyNumberFormat="1" applyFont="1"/>
    <xf numFmtId="43" fontId="10" fillId="0" borderId="0" xfId="2" applyFont="1"/>
    <xf numFmtId="43" fontId="8" fillId="0" borderId="1" xfId="0" applyNumberFormat="1" applyFont="1" applyBorder="1" applyAlignment="1">
      <alignment horizontal="center" vertical="center"/>
    </xf>
    <xf numFmtId="43" fontId="8" fillId="0" borderId="1" xfId="0" applyNumberFormat="1" applyFont="1" applyBorder="1"/>
    <xf numFmtId="10" fontId="10" fillId="0" borderId="1" xfId="1" applyNumberFormat="1" applyFont="1" applyBorder="1" applyAlignment="1">
      <alignment horizontal="center" vertical="center"/>
    </xf>
    <xf numFmtId="0" fontId="10" fillId="5" borderId="1" xfId="0" applyFont="1" applyFill="1" applyBorder="1"/>
    <xf numFmtId="43" fontId="10" fillId="5" borderId="1" xfId="0" applyNumberFormat="1" applyFont="1" applyFill="1" applyBorder="1" applyAlignment="1">
      <alignment horizontal="center" vertical="center" wrapText="1"/>
    </xf>
    <xf numFmtId="43" fontId="10" fillId="5" borderId="1" xfId="0" applyNumberFormat="1" applyFont="1" applyFill="1" applyBorder="1" applyAlignment="1">
      <alignment horizontal="center" vertical="center"/>
    </xf>
    <xf numFmtId="43" fontId="10" fillId="5" borderId="1" xfId="1" applyNumberFormat="1" applyFont="1" applyFill="1" applyBorder="1" applyAlignment="1">
      <alignment horizontal="center" vertical="center"/>
    </xf>
    <xf numFmtId="43" fontId="10" fillId="0" borderId="28" xfId="2" applyFont="1" applyBorder="1" applyAlignment="1">
      <alignment horizontal="center" vertical="center"/>
    </xf>
    <xf numFmtId="43" fontId="8" fillId="0" borderId="1" xfId="0" applyNumberFormat="1" applyFont="1" applyBorder="1" applyAlignment="1">
      <alignment horizontal="center" vertical="center" wrapText="1"/>
    </xf>
    <xf numFmtId="0" fontId="0" fillId="5" borderId="0" xfId="0" applyFill="1" applyAlignment="1">
      <alignment horizontal="left" wrapText="1" indent="2"/>
    </xf>
    <xf numFmtId="0" fontId="8" fillId="2" borderId="5" xfId="2" applyNumberFormat="1" applyFont="1" applyFill="1" applyBorder="1" applyAlignment="1">
      <alignment horizontal="center" vertical="center" wrapText="1"/>
    </xf>
    <xf numFmtId="0" fontId="10" fillId="0" borderId="0" xfId="0" applyFont="1" applyAlignment="1">
      <alignment wrapText="1"/>
    </xf>
    <xf numFmtId="0" fontId="13" fillId="5" borderId="39" xfId="0" applyFont="1" applyFill="1" applyBorder="1" applyAlignment="1">
      <alignment horizontal="center" wrapText="1"/>
    </xf>
    <xf numFmtId="43" fontId="0" fillId="0" borderId="0" xfId="2" applyFont="1"/>
    <xf numFmtId="43" fontId="0" fillId="0" borderId="0" xfId="0" applyNumberFormat="1"/>
    <xf numFmtId="10" fontId="0" fillId="0" borderId="0" xfId="1" applyNumberFormat="1" applyFont="1"/>
    <xf numFmtId="9" fontId="10" fillId="0" borderId="0" xfId="1" applyFont="1"/>
    <xf numFmtId="9" fontId="10" fillId="2" borderId="0" xfId="1" applyFont="1" applyFill="1"/>
    <xf numFmtId="9" fontId="3" fillId="2" borderId="0" xfId="1" applyFont="1" applyFill="1"/>
    <xf numFmtId="9" fontId="8" fillId="0" borderId="0" xfId="1" applyFont="1"/>
    <xf numFmtId="9" fontId="8" fillId="2" borderId="0" xfId="1" applyFont="1" applyFill="1"/>
    <xf numFmtId="9" fontId="13" fillId="0" borderId="0" xfId="1" applyFont="1"/>
    <xf numFmtId="9" fontId="13" fillId="0" borderId="0" xfId="1" applyFont="1" applyFill="1"/>
    <xf numFmtId="9" fontId="14" fillId="2" borderId="0" xfId="1" applyFont="1" applyFill="1"/>
    <xf numFmtId="10" fontId="10" fillId="0" borderId="0" xfId="1" applyNumberFormat="1" applyFont="1"/>
    <xf numFmtId="10" fontId="0" fillId="0" borderId="0" xfId="0" applyNumberFormat="1"/>
    <xf numFmtId="43" fontId="10" fillId="2" borderId="0" xfId="2" applyFont="1" applyFill="1"/>
    <xf numFmtId="0" fontId="11" fillId="4" borderId="0" xfId="0" applyFont="1" applyFill="1" applyBorder="1" applyAlignment="1">
      <alignment horizontal="center" vertical="center"/>
    </xf>
    <xf numFmtId="4" fontId="11" fillId="4" borderId="0" xfId="0" applyNumberFormat="1" applyFont="1" applyFill="1" applyAlignment="1">
      <alignment horizontal="center" vertical="center"/>
    </xf>
    <xf numFmtId="43" fontId="11" fillId="4" borderId="30" xfId="2" applyFont="1" applyFill="1" applyBorder="1" applyAlignment="1">
      <alignment horizontal="center" vertical="center"/>
    </xf>
    <xf numFmtId="43" fontId="11" fillId="4" borderId="33" xfId="2" applyFont="1" applyFill="1" applyBorder="1" applyAlignment="1">
      <alignment horizontal="center" vertical="center"/>
    </xf>
    <xf numFmtId="0" fontId="11" fillId="4" borderId="0" xfId="0" applyFont="1" applyFill="1" applyAlignment="1">
      <alignment horizontal="center" vertical="center"/>
    </xf>
    <xf numFmtId="10" fontId="11" fillId="4" borderId="0" xfId="1" applyNumberFormat="1" applyFont="1" applyFill="1" applyBorder="1" applyAlignment="1">
      <alignment horizontal="center" vertical="center"/>
    </xf>
    <xf numFmtId="0" fontId="8" fillId="2" borderId="27" xfId="0" applyFont="1" applyFill="1" applyBorder="1" applyAlignment="1">
      <alignment horizontal="center" vertical="center"/>
    </xf>
    <xf numFmtId="0" fontId="8" fillId="2" borderId="28" xfId="0" applyFont="1" applyFill="1" applyBorder="1" applyAlignment="1">
      <alignment horizontal="center" vertical="center"/>
    </xf>
  </cellXfs>
  <cellStyles count="6">
    <cellStyle name="Millares" xfId="2" builtinId="3"/>
    <cellStyle name="Millares 3" xfId="4"/>
    <cellStyle name="Normal" xfId="0" builtinId="0"/>
    <cellStyle name="Normal 4" xfId="3"/>
    <cellStyle name="Porcentaje" xfId="1" builtinId="5"/>
    <cellStyle name="Porcentaje 4" xfId="5"/>
  </cellStyles>
  <dxfs count="19675">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numFmt numFmtId="0" formatCode="Genera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numFmt numFmtId="0" formatCode="General"/>
    </dxf>
    <dxf>
      <fill>
        <patternFill>
          <bgColor rgb="FFFC2222"/>
        </patternFill>
      </fill>
    </dxf>
    <dxf>
      <numFmt numFmtId="0" formatCode="General"/>
    </dxf>
    <dxf>
      <numFmt numFmtId="0" formatCode="Genera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fill>
        <patternFill>
          <bgColor rgb="FFFC2222"/>
        </patternFill>
      </fill>
    </dxf>
    <dxf>
      <numFmt numFmtId="0" formatCode="General"/>
    </dxf>
    <dxf>
      <fill>
        <patternFill>
          <bgColor rgb="FFFC2222"/>
        </patternFill>
      </fill>
    </dxf>
  </dxfs>
  <tableStyles count="0" defaultTableStyle="TableStyleMedium2" defaultPivotStyle="PivotStyleLight16"/>
  <colors>
    <mruColors>
      <color rgb="FFFFFF99"/>
      <color rgb="FF66FF66"/>
      <color rgb="FF6AD9E8"/>
      <color rgb="FFFC2222"/>
      <color rgb="FF31A5B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2%20EEFF%20ULTRAX%20COMPLETO%20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SF ULTRAX"/>
      <sheetName val=" EERR ULTRAX"/>
      <sheetName val="N EERR ULTRAX"/>
      <sheetName val="N ESF ULTRAX"/>
      <sheetName val="EERR RODEO"/>
      <sheetName val="N EERR RODEO"/>
      <sheetName val="EERR PIEDEM"/>
      <sheetName val="N EERR PIEDEM"/>
      <sheetName val="EERR TERRA"/>
      <sheetName val="N EERR TERRA"/>
      <sheetName val="EERR UCAFE"/>
      <sheetName val="N EERR UCAFE"/>
      <sheetName val="EERR BARINAS"/>
      <sheetName val="N EERR BARINAS"/>
      <sheetName val="EERR LOS NA"/>
      <sheetName val="N EERR LOS NA"/>
      <sheetName val="PRESUPUESTO ULTRAX"/>
    </sheetNames>
    <sheetDataSet>
      <sheetData sheetId="0"/>
      <sheetData sheetId="1"/>
      <sheetData sheetId="2"/>
      <sheetData sheetId="3">
        <row r="6">
          <cell r="E6">
            <v>1.25</v>
          </cell>
          <cell r="H6">
            <v>0.77</v>
          </cell>
        </row>
        <row r="12">
          <cell r="E12">
            <v>4.84</v>
          </cell>
          <cell r="H12">
            <v>4.72</v>
          </cell>
        </row>
        <row r="13">
          <cell r="E13">
            <v>4.8899999999999997</v>
          </cell>
          <cell r="H13">
            <v>1.73</v>
          </cell>
        </row>
        <row r="14">
          <cell r="E14">
            <v>6.14</v>
          </cell>
          <cell r="H14">
            <v>22.23</v>
          </cell>
        </row>
        <row r="15">
          <cell r="E15">
            <v>9.1199999999999992</v>
          </cell>
          <cell r="H15">
            <v>5.0999999999999996</v>
          </cell>
        </row>
        <row r="16">
          <cell r="E16">
            <v>0</v>
          </cell>
          <cell r="H16">
            <v>0</v>
          </cell>
        </row>
        <row r="36">
          <cell r="E36">
            <v>9172.33</v>
          </cell>
          <cell r="H36">
            <v>406.18</v>
          </cell>
        </row>
        <row r="37">
          <cell r="E37">
            <v>0</v>
          </cell>
          <cell r="H37">
            <v>0</v>
          </cell>
        </row>
        <row r="38">
          <cell r="E38">
            <v>3.4</v>
          </cell>
          <cell r="H38">
            <v>2.5299999999999998</v>
          </cell>
        </row>
        <row r="39">
          <cell r="E39">
            <v>0</v>
          </cell>
          <cell r="H39">
            <v>0</v>
          </cell>
        </row>
        <row r="40">
          <cell r="E40">
            <v>0</v>
          </cell>
          <cell r="H40">
            <v>0</v>
          </cell>
        </row>
        <row r="41">
          <cell r="E41">
            <v>1677.54</v>
          </cell>
          <cell r="H41">
            <v>13.09</v>
          </cell>
        </row>
        <row r="42">
          <cell r="E42">
            <v>11.97</v>
          </cell>
          <cell r="H42">
            <v>9</v>
          </cell>
        </row>
        <row r="43">
          <cell r="E43">
            <v>0</v>
          </cell>
          <cell r="H43">
            <v>0</v>
          </cell>
        </row>
        <row r="44">
          <cell r="E44">
            <v>2606.85</v>
          </cell>
          <cell r="H44">
            <v>-0.01</v>
          </cell>
        </row>
        <row r="45">
          <cell r="E45">
            <v>0</v>
          </cell>
          <cell r="H45">
            <v>24684.34</v>
          </cell>
        </row>
        <row r="46">
          <cell r="E46">
            <v>0</v>
          </cell>
          <cell r="H46">
            <v>0</v>
          </cell>
        </row>
        <row r="47">
          <cell r="E47">
            <v>0</v>
          </cell>
          <cell r="H47">
            <v>0</v>
          </cell>
        </row>
        <row r="63">
          <cell r="E63">
            <v>0</v>
          </cell>
          <cell r="H63">
            <v>0</v>
          </cell>
        </row>
        <row r="64">
          <cell r="E64">
            <v>1382.12</v>
          </cell>
          <cell r="H64">
            <v>3311.45</v>
          </cell>
        </row>
        <row r="65">
          <cell r="E65">
            <v>0</v>
          </cell>
          <cell r="H65">
            <v>0</v>
          </cell>
        </row>
        <row r="66">
          <cell r="E66">
            <v>0</v>
          </cell>
          <cell r="H66">
            <v>0</v>
          </cell>
        </row>
        <row r="163">
          <cell r="E163">
            <v>4375.2</v>
          </cell>
          <cell r="H163">
            <v>0</v>
          </cell>
        </row>
        <row r="164">
          <cell r="E164">
            <v>0</v>
          </cell>
          <cell r="H164">
            <v>0</v>
          </cell>
        </row>
        <row r="165">
          <cell r="E165">
            <v>0</v>
          </cell>
          <cell r="H165">
            <v>0</v>
          </cell>
        </row>
        <row r="166">
          <cell r="E166">
            <v>381.5</v>
          </cell>
          <cell r="H166">
            <v>840.94</v>
          </cell>
        </row>
        <row r="167">
          <cell r="E167">
            <v>1232.05</v>
          </cell>
          <cell r="H167">
            <v>2040.23</v>
          </cell>
        </row>
        <row r="340">
          <cell r="E340">
            <v>1.27</v>
          </cell>
          <cell r="H340">
            <v>0.96</v>
          </cell>
        </row>
        <row r="341">
          <cell r="E341">
            <v>0.32</v>
          </cell>
          <cell r="H341">
            <v>0.24</v>
          </cell>
        </row>
        <row r="342">
          <cell r="E342">
            <v>5.0599999999999996</v>
          </cell>
          <cell r="H342">
            <v>4.8499999999999996</v>
          </cell>
        </row>
        <row r="343">
          <cell r="E343">
            <v>0</v>
          </cell>
          <cell r="H343">
            <v>0</v>
          </cell>
        </row>
        <row r="344">
          <cell r="E344">
            <v>0</v>
          </cell>
          <cell r="H344">
            <v>0</v>
          </cell>
        </row>
        <row r="346">
          <cell r="E346">
            <v>0</v>
          </cell>
          <cell r="H346">
            <v>0</v>
          </cell>
        </row>
        <row r="347">
          <cell r="E347">
            <v>0</v>
          </cell>
          <cell r="H347">
            <v>0</v>
          </cell>
        </row>
        <row r="348">
          <cell r="E348">
            <v>0</v>
          </cell>
          <cell r="H348">
            <v>0</v>
          </cell>
        </row>
        <row r="349">
          <cell r="E349">
            <v>0</v>
          </cell>
          <cell r="H349">
            <v>0</v>
          </cell>
        </row>
        <row r="354">
          <cell r="E354">
            <v>0</v>
          </cell>
          <cell r="H354">
            <v>0</v>
          </cell>
        </row>
        <row r="355">
          <cell r="E355">
            <v>0</v>
          </cell>
          <cell r="H355">
            <v>1480.28</v>
          </cell>
        </row>
        <row r="356">
          <cell r="E356">
            <v>6801.82</v>
          </cell>
          <cell r="H356">
            <v>2006.22</v>
          </cell>
        </row>
        <row r="357">
          <cell r="E357">
            <v>262.36</v>
          </cell>
          <cell r="H357">
            <v>407.02</v>
          </cell>
        </row>
        <row r="358">
          <cell r="E358">
            <v>0</v>
          </cell>
          <cell r="H358">
            <v>0</v>
          </cell>
        </row>
        <row r="359">
          <cell r="E359">
            <v>0</v>
          </cell>
          <cell r="H359">
            <v>0</v>
          </cell>
        </row>
        <row r="360">
          <cell r="E360">
            <v>0</v>
          </cell>
          <cell r="H360">
            <v>0</v>
          </cell>
        </row>
        <row r="361">
          <cell r="E361">
            <v>0</v>
          </cell>
          <cell r="H361">
            <v>0</v>
          </cell>
        </row>
        <row r="362">
          <cell r="E362">
            <v>6.51</v>
          </cell>
          <cell r="H362">
            <v>46.81</v>
          </cell>
        </row>
      </sheetData>
      <sheetData sheetId="4"/>
      <sheetData sheetId="5">
        <row r="6">
          <cell r="C6">
            <v>47933.03</v>
          </cell>
          <cell r="D6">
            <v>51483.040000000001</v>
          </cell>
          <cell r="E6">
            <v>64106.18</v>
          </cell>
          <cell r="F6">
            <v>68597.78</v>
          </cell>
          <cell r="G6">
            <v>76365.259999999995</v>
          </cell>
          <cell r="H6">
            <v>66930.25</v>
          </cell>
        </row>
        <row r="7">
          <cell r="C7">
            <v>0</v>
          </cell>
          <cell r="D7">
            <v>0</v>
          </cell>
          <cell r="E7">
            <v>0</v>
          </cell>
          <cell r="F7">
            <v>0</v>
          </cell>
          <cell r="G7">
            <v>0</v>
          </cell>
          <cell r="H7">
            <v>0</v>
          </cell>
        </row>
        <row r="8">
          <cell r="C8">
            <v>0</v>
          </cell>
          <cell r="D8">
            <v>0</v>
          </cell>
          <cell r="E8">
            <v>0</v>
          </cell>
          <cell r="F8">
            <v>0</v>
          </cell>
          <cell r="G8">
            <v>0</v>
          </cell>
          <cell r="H8">
            <v>0</v>
          </cell>
        </row>
        <row r="9">
          <cell r="C9">
            <v>0</v>
          </cell>
          <cell r="D9">
            <v>0</v>
          </cell>
          <cell r="E9">
            <v>0</v>
          </cell>
          <cell r="F9">
            <v>0</v>
          </cell>
          <cell r="G9">
            <v>-5</v>
          </cell>
          <cell r="H9">
            <v>0</v>
          </cell>
        </row>
        <row r="10">
          <cell r="C10">
            <v>0</v>
          </cell>
          <cell r="D10">
            <v>0</v>
          </cell>
          <cell r="E10">
            <v>0</v>
          </cell>
          <cell r="F10">
            <v>0</v>
          </cell>
          <cell r="G10">
            <v>0</v>
          </cell>
          <cell r="H10">
            <v>0</v>
          </cell>
        </row>
        <row r="11">
          <cell r="C11">
            <v>0</v>
          </cell>
          <cell r="D11">
            <v>0</v>
          </cell>
          <cell r="E11">
            <v>0</v>
          </cell>
          <cell r="F11">
            <v>0</v>
          </cell>
          <cell r="G11">
            <v>0</v>
          </cell>
          <cell r="H11">
            <v>0</v>
          </cell>
        </row>
        <row r="12">
          <cell r="C12">
            <v>0</v>
          </cell>
          <cell r="D12">
            <v>0</v>
          </cell>
          <cell r="E12">
            <v>0</v>
          </cell>
          <cell r="F12">
            <v>0</v>
          </cell>
          <cell r="G12">
            <v>0</v>
          </cell>
          <cell r="H12">
            <v>0</v>
          </cell>
        </row>
        <row r="13">
          <cell r="C13">
            <v>0</v>
          </cell>
          <cell r="D13">
            <v>0</v>
          </cell>
          <cell r="E13">
            <v>0</v>
          </cell>
          <cell r="F13">
            <v>0</v>
          </cell>
          <cell r="G13">
            <v>0</v>
          </cell>
          <cell r="H13">
            <v>0</v>
          </cell>
        </row>
        <row r="14">
          <cell r="C14">
            <v>0</v>
          </cell>
          <cell r="D14">
            <v>0</v>
          </cell>
          <cell r="E14">
            <v>0</v>
          </cell>
          <cell r="F14">
            <v>0</v>
          </cell>
          <cell r="G14">
            <v>0</v>
          </cell>
          <cell r="H14">
            <v>0</v>
          </cell>
        </row>
        <row r="15">
          <cell r="C15">
            <v>0</v>
          </cell>
          <cell r="D15">
            <v>0</v>
          </cell>
          <cell r="E15">
            <v>0</v>
          </cell>
          <cell r="F15">
            <v>0</v>
          </cell>
          <cell r="G15">
            <v>0</v>
          </cell>
          <cell r="H15">
            <v>0</v>
          </cell>
        </row>
        <row r="19">
          <cell r="C19">
            <v>0</v>
          </cell>
          <cell r="D19">
            <v>0</v>
          </cell>
          <cell r="E19">
            <v>0</v>
          </cell>
          <cell r="F19">
            <v>0</v>
          </cell>
          <cell r="G19">
            <v>0</v>
          </cell>
          <cell r="H19">
            <v>0</v>
          </cell>
        </row>
        <row r="20">
          <cell r="C20">
            <v>0.05</v>
          </cell>
          <cell r="D20">
            <v>0</v>
          </cell>
          <cell r="E20">
            <v>0.05</v>
          </cell>
          <cell r="F20">
            <v>0.03</v>
          </cell>
          <cell r="G20">
            <v>0.05</v>
          </cell>
          <cell r="H20">
            <v>0.02</v>
          </cell>
        </row>
        <row r="21">
          <cell r="C21">
            <v>4.49</v>
          </cell>
          <cell r="D21">
            <v>2.7</v>
          </cell>
          <cell r="E21">
            <v>0.95</v>
          </cell>
          <cell r="F21">
            <v>13.54</v>
          </cell>
          <cell r="G21">
            <v>0</v>
          </cell>
          <cell r="H21">
            <v>0</v>
          </cell>
        </row>
        <row r="22">
          <cell r="C22">
            <v>0</v>
          </cell>
          <cell r="D22">
            <v>27.08</v>
          </cell>
          <cell r="E22">
            <v>0</v>
          </cell>
          <cell r="F22">
            <v>0</v>
          </cell>
          <cell r="G22">
            <v>0</v>
          </cell>
          <cell r="H22">
            <v>0</v>
          </cell>
        </row>
        <row r="23">
          <cell r="C23">
            <v>4.78</v>
          </cell>
          <cell r="D23">
            <v>12.89</v>
          </cell>
          <cell r="E23">
            <v>3.54</v>
          </cell>
          <cell r="F23">
            <v>2.36</v>
          </cell>
          <cell r="G23">
            <v>14.53</v>
          </cell>
          <cell r="H23">
            <v>34.840000000000003</v>
          </cell>
        </row>
        <row r="24">
          <cell r="C24">
            <v>0</v>
          </cell>
          <cell r="D24">
            <v>0</v>
          </cell>
          <cell r="E24">
            <v>0</v>
          </cell>
          <cell r="F24">
            <v>0</v>
          </cell>
          <cell r="G24">
            <v>0</v>
          </cell>
          <cell r="H24">
            <v>0</v>
          </cell>
        </row>
        <row r="25">
          <cell r="C25">
            <v>0</v>
          </cell>
          <cell r="D25">
            <v>0</v>
          </cell>
          <cell r="E25">
            <v>0</v>
          </cell>
          <cell r="F25">
            <v>0</v>
          </cell>
          <cell r="G25">
            <v>0</v>
          </cell>
          <cell r="H25">
            <v>0</v>
          </cell>
        </row>
        <row r="27">
          <cell r="C27">
            <v>0.61</v>
          </cell>
          <cell r="D27">
            <v>108.98</v>
          </cell>
          <cell r="E27">
            <v>77.72</v>
          </cell>
          <cell r="F27">
            <v>804.38</v>
          </cell>
          <cell r="G27">
            <v>175.88</v>
          </cell>
          <cell r="H27">
            <v>3.83</v>
          </cell>
        </row>
        <row r="30">
          <cell r="C30">
            <v>20670.849999999999</v>
          </cell>
          <cell r="D30">
            <v>24313.03</v>
          </cell>
          <cell r="E30">
            <v>19883.02</v>
          </cell>
          <cell r="F30">
            <v>34256.07</v>
          </cell>
          <cell r="G30">
            <v>35158</v>
          </cell>
          <cell r="H30">
            <v>28890.240000000002</v>
          </cell>
        </row>
        <row r="31">
          <cell r="C31">
            <v>0</v>
          </cell>
          <cell r="D31">
            <v>0</v>
          </cell>
          <cell r="E31">
            <v>0</v>
          </cell>
          <cell r="F31">
            <v>0</v>
          </cell>
          <cell r="G31">
            <v>0</v>
          </cell>
          <cell r="H31">
            <v>0</v>
          </cell>
        </row>
        <row r="32">
          <cell r="C32">
            <v>0</v>
          </cell>
          <cell r="D32">
            <v>0</v>
          </cell>
          <cell r="E32">
            <v>0</v>
          </cell>
          <cell r="F32">
            <v>0</v>
          </cell>
          <cell r="G32">
            <v>0</v>
          </cell>
          <cell r="H32">
            <v>0</v>
          </cell>
        </row>
        <row r="39">
          <cell r="C39">
            <v>91.41</v>
          </cell>
          <cell r="D39">
            <v>94.56</v>
          </cell>
          <cell r="E39">
            <v>89.04</v>
          </cell>
          <cell r="F39">
            <v>93.33</v>
          </cell>
          <cell r="G39">
            <v>92.16</v>
          </cell>
          <cell r="H39">
            <v>90.56</v>
          </cell>
        </row>
        <row r="40">
          <cell r="C40">
            <v>21.6</v>
          </cell>
          <cell r="D40">
            <v>0</v>
          </cell>
          <cell r="E40">
            <v>0</v>
          </cell>
          <cell r="F40">
            <v>0</v>
          </cell>
          <cell r="G40">
            <v>0</v>
          </cell>
          <cell r="H40">
            <v>0</v>
          </cell>
        </row>
        <row r="41">
          <cell r="C41">
            <v>1460.74</v>
          </cell>
          <cell r="D41">
            <v>1474.99</v>
          </cell>
          <cell r="E41">
            <v>1462.32</v>
          </cell>
          <cell r="F41">
            <v>1439.98</v>
          </cell>
          <cell r="G41">
            <v>2960.02</v>
          </cell>
          <cell r="H41">
            <v>2200</v>
          </cell>
        </row>
        <row r="42">
          <cell r="C42">
            <v>1879.61</v>
          </cell>
          <cell r="D42">
            <v>1956.16</v>
          </cell>
          <cell r="E42">
            <v>2149.12</v>
          </cell>
          <cell r="F42">
            <v>2372.4299999999998</v>
          </cell>
          <cell r="G42">
            <v>2313.54</v>
          </cell>
          <cell r="H42">
            <v>2321.6</v>
          </cell>
        </row>
        <row r="43">
          <cell r="C43">
            <v>965.72</v>
          </cell>
          <cell r="D43">
            <v>1362.08</v>
          </cell>
          <cell r="E43">
            <v>1434.12</v>
          </cell>
          <cell r="F43">
            <v>1492.15</v>
          </cell>
          <cell r="G43">
            <v>1708.14</v>
          </cell>
          <cell r="H43">
            <v>1762.49</v>
          </cell>
        </row>
        <row r="44">
          <cell r="C44">
            <v>122</v>
          </cell>
          <cell r="D44">
            <v>119.11</v>
          </cell>
          <cell r="E44">
            <v>122</v>
          </cell>
          <cell r="F44">
            <v>122</v>
          </cell>
          <cell r="G44">
            <v>122</v>
          </cell>
          <cell r="H44">
            <v>122</v>
          </cell>
        </row>
        <row r="45">
          <cell r="C45">
            <v>34.950000000000003</v>
          </cell>
          <cell r="D45">
            <v>0</v>
          </cell>
          <cell r="E45">
            <v>0</v>
          </cell>
          <cell r="F45">
            <v>26.6</v>
          </cell>
          <cell r="G45">
            <v>0.93</v>
          </cell>
          <cell r="H45">
            <v>0.83</v>
          </cell>
        </row>
        <row r="46">
          <cell r="C46">
            <v>98.84</v>
          </cell>
          <cell r="D46">
            <v>0</v>
          </cell>
          <cell r="E46">
            <v>0</v>
          </cell>
          <cell r="F46">
            <v>55.44</v>
          </cell>
          <cell r="G46">
            <v>0</v>
          </cell>
          <cell r="H46">
            <v>0</v>
          </cell>
        </row>
        <row r="47">
          <cell r="C47">
            <v>114.9</v>
          </cell>
          <cell r="D47">
            <v>21</v>
          </cell>
          <cell r="E47">
            <v>23</v>
          </cell>
          <cell r="F47">
            <v>85.45</v>
          </cell>
          <cell r="G47">
            <v>22</v>
          </cell>
          <cell r="H47">
            <v>22</v>
          </cell>
        </row>
        <row r="48">
          <cell r="C48">
            <v>0</v>
          </cell>
          <cell r="D48">
            <v>0</v>
          </cell>
          <cell r="E48">
            <v>0</v>
          </cell>
          <cell r="F48">
            <v>0</v>
          </cell>
          <cell r="G48">
            <v>0</v>
          </cell>
          <cell r="H48">
            <v>0</v>
          </cell>
        </row>
        <row r="49">
          <cell r="C49">
            <v>0</v>
          </cell>
          <cell r="D49">
            <v>0</v>
          </cell>
          <cell r="E49">
            <v>0</v>
          </cell>
          <cell r="F49">
            <v>0</v>
          </cell>
          <cell r="G49">
            <v>0</v>
          </cell>
          <cell r="H49">
            <v>0</v>
          </cell>
        </row>
        <row r="50">
          <cell r="C50">
            <v>0</v>
          </cell>
          <cell r="D50">
            <v>0</v>
          </cell>
          <cell r="E50">
            <v>0</v>
          </cell>
          <cell r="F50">
            <v>0</v>
          </cell>
          <cell r="G50">
            <v>0</v>
          </cell>
          <cell r="H50">
            <v>0</v>
          </cell>
        </row>
        <row r="51">
          <cell r="C51">
            <v>0</v>
          </cell>
          <cell r="D51">
            <v>0</v>
          </cell>
          <cell r="E51">
            <v>0</v>
          </cell>
          <cell r="F51">
            <v>0</v>
          </cell>
          <cell r="G51">
            <v>0</v>
          </cell>
          <cell r="H51">
            <v>0</v>
          </cell>
        </row>
        <row r="52">
          <cell r="C52">
            <v>0</v>
          </cell>
          <cell r="D52">
            <v>0</v>
          </cell>
          <cell r="E52">
            <v>0</v>
          </cell>
          <cell r="F52">
            <v>0</v>
          </cell>
          <cell r="G52">
            <v>0</v>
          </cell>
          <cell r="H52">
            <v>0</v>
          </cell>
        </row>
        <row r="53">
          <cell r="C53">
            <v>0</v>
          </cell>
          <cell r="D53">
            <v>0</v>
          </cell>
          <cell r="E53">
            <v>0</v>
          </cell>
          <cell r="F53">
            <v>0</v>
          </cell>
          <cell r="G53">
            <v>0</v>
          </cell>
          <cell r="H53">
            <v>0</v>
          </cell>
        </row>
        <row r="54">
          <cell r="C54">
            <v>0</v>
          </cell>
          <cell r="D54">
            <v>0</v>
          </cell>
          <cell r="E54">
            <v>0</v>
          </cell>
          <cell r="F54">
            <v>0</v>
          </cell>
          <cell r="G54">
            <v>0</v>
          </cell>
          <cell r="H54">
            <v>0</v>
          </cell>
        </row>
        <row r="55">
          <cell r="C55">
            <v>0</v>
          </cell>
          <cell r="D55">
            <v>0</v>
          </cell>
          <cell r="E55">
            <v>0</v>
          </cell>
          <cell r="F55">
            <v>0</v>
          </cell>
          <cell r="G55">
            <v>0</v>
          </cell>
          <cell r="H55">
            <v>0</v>
          </cell>
        </row>
        <row r="56">
          <cell r="C56">
            <v>0</v>
          </cell>
          <cell r="D56">
            <v>0</v>
          </cell>
          <cell r="E56">
            <v>0</v>
          </cell>
          <cell r="F56">
            <v>0</v>
          </cell>
          <cell r="G56">
            <v>0</v>
          </cell>
          <cell r="H56">
            <v>0</v>
          </cell>
        </row>
        <row r="57">
          <cell r="C57">
            <v>0</v>
          </cell>
          <cell r="D57">
            <v>0</v>
          </cell>
          <cell r="E57">
            <v>0</v>
          </cell>
          <cell r="F57">
            <v>0</v>
          </cell>
          <cell r="G57">
            <v>0</v>
          </cell>
          <cell r="H57">
            <v>0</v>
          </cell>
        </row>
        <row r="58">
          <cell r="C58">
            <v>0.06</v>
          </cell>
          <cell r="D58">
            <v>0</v>
          </cell>
          <cell r="E58">
            <v>7.67</v>
          </cell>
          <cell r="F58">
            <v>12.63</v>
          </cell>
          <cell r="G58">
            <v>0.11</v>
          </cell>
          <cell r="H58">
            <v>6.53</v>
          </cell>
        </row>
        <row r="59">
          <cell r="C59">
            <v>0</v>
          </cell>
          <cell r="D59">
            <v>0</v>
          </cell>
          <cell r="E59">
            <v>28.15</v>
          </cell>
          <cell r="F59">
            <v>141.44</v>
          </cell>
          <cell r="G59">
            <v>24.06</v>
          </cell>
          <cell r="H59">
            <v>115</v>
          </cell>
        </row>
        <row r="60">
          <cell r="C60">
            <v>0</v>
          </cell>
          <cell r="D60">
            <v>0</v>
          </cell>
          <cell r="E60">
            <v>0</v>
          </cell>
          <cell r="F60">
            <v>0</v>
          </cell>
          <cell r="G60">
            <v>0</v>
          </cell>
          <cell r="H60">
            <v>0</v>
          </cell>
        </row>
        <row r="61">
          <cell r="C61">
            <v>0</v>
          </cell>
          <cell r="D61">
            <v>0</v>
          </cell>
          <cell r="E61">
            <v>0</v>
          </cell>
          <cell r="F61">
            <v>0</v>
          </cell>
          <cell r="G61">
            <v>0</v>
          </cell>
          <cell r="H61">
            <v>0</v>
          </cell>
        </row>
        <row r="62">
          <cell r="C62">
            <v>0</v>
          </cell>
          <cell r="D62">
            <v>0</v>
          </cell>
          <cell r="E62">
            <v>0</v>
          </cell>
          <cell r="F62">
            <v>0</v>
          </cell>
          <cell r="G62">
            <v>232.01</v>
          </cell>
          <cell r="H62">
            <v>794.52</v>
          </cell>
        </row>
        <row r="63">
          <cell r="C63">
            <v>0</v>
          </cell>
          <cell r="D63">
            <v>0</v>
          </cell>
          <cell r="E63">
            <v>0</v>
          </cell>
          <cell r="F63">
            <v>0</v>
          </cell>
          <cell r="G63">
            <v>170</v>
          </cell>
          <cell r="H63">
            <v>0</v>
          </cell>
        </row>
        <row r="64">
          <cell r="C64">
            <v>0</v>
          </cell>
          <cell r="D64">
            <v>0</v>
          </cell>
          <cell r="E64">
            <v>0</v>
          </cell>
          <cell r="F64">
            <v>0</v>
          </cell>
          <cell r="G64">
            <v>0</v>
          </cell>
          <cell r="H64">
            <v>0</v>
          </cell>
        </row>
        <row r="65">
          <cell r="C65">
            <v>0</v>
          </cell>
          <cell r="D65">
            <v>0</v>
          </cell>
          <cell r="E65">
            <v>0</v>
          </cell>
          <cell r="F65">
            <v>0</v>
          </cell>
          <cell r="G65">
            <v>0</v>
          </cell>
          <cell r="H65">
            <v>0</v>
          </cell>
        </row>
        <row r="66">
          <cell r="C66">
            <v>0</v>
          </cell>
          <cell r="D66">
            <v>0</v>
          </cell>
          <cell r="E66">
            <v>0</v>
          </cell>
          <cell r="F66">
            <v>0</v>
          </cell>
          <cell r="G66">
            <v>0</v>
          </cell>
          <cell r="H66">
            <v>0</v>
          </cell>
        </row>
        <row r="67">
          <cell r="C67">
            <v>0</v>
          </cell>
          <cell r="D67">
            <v>0</v>
          </cell>
          <cell r="E67">
            <v>0</v>
          </cell>
          <cell r="F67">
            <v>0</v>
          </cell>
          <cell r="G67">
            <v>0</v>
          </cell>
          <cell r="H67">
            <v>0</v>
          </cell>
        </row>
        <row r="68">
          <cell r="C68">
            <v>0</v>
          </cell>
          <cell r="D68">
            <v>0</v>
          </cell>
          <cell r="E68">
            <v>0</v>
          </cell>
          <cell r="F68">
            <v>0</v>
          </cell>
          <cell r="G68">
            <v>0</v>
          </cell>
          <cell r="H68">
            <v>0</v>
          </cell>
        </row>
        <row r="69">
          <cell r="C69">
            <v>0</v>
          </cell>
          <cell r="D69">
            <v>0</v>
          </cell>
          <cell r="E69">
            <v>0</v>
          </cell>
          <cell r="F69">
            <v>0</v>
          </cell>
          <cell r="G69">
            <v>0</v>
          </cell>
          <cell r="H69">
            <v>0</v>
          </cell>
        </row>
        <row r="70">
          <cell r="C70">
            <v>0</v>
          </cell>
          <cell r="D70">
            <v>0</v>
          </cell>
          <cell r="E70">
            <v>0</v>
          </cell>
          <cell r="F70">
            <v>0</v>
          </cell>
          <cell r="G70">
            <v>0</v>
          </cell>
          <cell r="H70">
            <v>0</v>
          </cell>
        </row>
        <row r="71">
          <cell r="C71">
            <v>0</v>
          </cell>
          <cell r="D71">
            <v>0</v>
          </cell>
          <cell r="E71">
            <v>0</v>
          </cell>
          <cell r="F71">
            <v>0</v>
          </cell>
          <cell r="G71">
            <v>0</v>
          </cell>
          <cell r="H71">
            <v>0</v>
          </cell>
        </row>
        <row r="72">
          <cell r="C72">
            <v>0</v>
          </cell>
          <cell r="D72">
            <v>0</v>
          </cell>
          <cell r="E72">
            <v>0</v>
          </cell>
          <cell r="F72">
            <v>0</v>
          </cell>
          <cell r="G72">
            <v>0</v>
          </cell>
          <cell r="H72">
            <v>0</v>
          </cell>
        </row>
        <row r="73">
          <cell r="C73">
            <v>864.63</v>
          </cell>
          <cell r="D73">
            <v>352.13</v>
          </cell>
          <cell r="E73">
            <v>396.49</v>
          </cell>
          <cell r="F73">
            <v>450.05</v>
          </cell>
          <cell r="G73">
            <v>271.73</v>
          </cell>
          <cell r="H73">
            <v>453.99</v>
          </cell>
        </row>
        <row r="74">
          <cell r="C74">
            <v>0</v>
          </cell>
          <cell r="D74">
            <v>91.16</v>
          </cell>
          <cell r="E74">
            <v>0</v>
          </cell>
          <cell r="F74">
            <v>0</v>
          </cell>
          <cell r="G74">
            <v>0</v>
          </cell>
          <cell r="H74">
            <v>0</v>
          </cell>
        </row>
        <row r="75">
          <cell r="C75">
            <v>0</v>
          </cell>
          <cell r="D75">
            <v>0</v>
          </cell>
          <cell r="E75">
            <v>0</v>
          </cell>
          <cell r="F75">
            <v>0</v>
          </cell>
          <cell r="G75">
            <v>0</v>
          </cell>
          <cell r="H75">
            <v>0</v>
          </cell>
        </row>
        <row r="76">
          <cell r="C76">
            <v>111.49</v>
          </cell>
          <cell r="D76">
            <v>80.069999999999993</v>
          </cell>
          <cell r="E76">
            <v>107.61</v>
          </cell>
          <cell r="F76">
            <v>134.71</v>
          </cell>
          <cell r="G76">
            <v>162.51</v>
          </cell>
          <cell r="H76">
            <v>189.2</v>
          </cell>
        </row>
        <row r="77">
          <cell r="C77">
            <v>0</v>
          </cell>
          <cell r="D77">
            <v>0</v>
          </cell>
          <cell r="E77">
            <v>14.1</v>
          </cell>
          <cell r="F77">
            <v>0</v>
          </cell>
          <cell r="G77">
            <v>185.07</v>
          </cell>
          <cell r="H77">
            <v>0</v>
          </cell>
        </row>
        <row r="78">
          <cell r="C78">
            <v>0</v>
          </cell>
          <cell r="D78">
            <v>0</v>
          </cell>
          <cell r="E78">
            <v>0</v>
          </cell>
          <cell r="F78">
            <v>0</v>
          </cell>
          <cell r="G78">
            <v>0</v>
          </cell>
          <cell r="H78">
            <v>0</v>
          </cell>
        </row>
        <row r="79">
          <cell r="C79">
            <v>0</v>
          </cell>
          <cell r="D79">
            <v>0</v>
          </cell>
          <cell r="E79">
            <v>0</v>
          </cell>
          <cell r="F79">
            <v>0</v>
          </cell>
          <cell r="G79">
            <v>0</v>
          </cell>
          <cell r="H79">
            <v>0</v>
          </cell>
        </row>
        <row r="80">
          <cell r="C80">
            <v>0</v>
          </cell>
          <cell r="D80">
            <v>0</v>
          </cell>
          <cell r="E80">
            <v>0</v>
          </cell>
          <cell r="F80">
            <v>0</v>
          </cell>
          <cell r="G80">
            <v>0</v>
          </cell>
          <cell r="H80">
            <v>0</v>
          </cell>
        </row>
        <row r="81">
          <cell r="C81">
            <v>0</v>
          </cell>
          <cell r="D81">
            <v>0</v>
          </cell>
          <cell r="E81">
            <v>0</v>
          </cell>
          <cell r="F81">
            <v>0</v>
          </cell>
          <cell r="G81">
            <v>0</v>
          </cell>
          <cell r="H81">
            <v>0</v>
          </cell>
        </row>
        <row r="82">
          <cell r="C82">
            <v>0</v>
          </cell>
          <cell r="D82">
            <v>0</v>
          </cell>
          <cell r="E82">
            <v>0</v>
          </cell>
          <cell r="F82">
            <v>0</v>
          </cell>
          <cell r="G82">
            <v>0</v>
          </cell>
          <cell r="H82">
            <v>0</v>
          </cell>
        </row>
        <row r="83">
          <cell r="C83">
            <v>0</v>
          </cell>
          <cell r="D83">
            <v>0</v>
          </cell>
          <cell r="E83">
            <v>0</v>
          </cell>
          <cell r="F83">
            <v>0</v>
          </cell>
          <cell r="G83">
            <v>0</v>
          </cell>
          <cell r="H83">
            <v>0</v>
          </cell>
        </row>
        <row r="84">
          <cell r="C84">
            <v>0</v>
          </cell>
          <cell r="D84">
            <v>0</v>
          </cell>
          <cell r="E84">
            <v>0</v>
          </cell>
          <cell r="F84">
            <v>0</v>
          </cell>
          <cell r="G84">
            <v>0</v>
          </cell>
          <cell r="H84">
            <v>0</v>
          </cell>
        </row>
        <row r="85">
          <cell r="C85">
            <v>0</v>
          </cell>
          <cell r="D85">
            <v>0</v>
          </cell>
          <cell r="E85">
            <v>0</v>
          </cell>
          <cell r="F85">
            <v>0</v>
          </cell>
          <cell r="G85">
            <v>0</v>
          </cell>
          <cell r="H85">
            <v>0</v>
          </cell>
        </row>
        <row r="86">
          <cell r="C86">
            <v>0</v>
          </cell>
          <cell r="D86">
            <v>157.94999999999999</v>
          </cell>
          <cell r="E86">
            <v>0</v>
          </cell>
          <cell r="F86">
            <v>0</v>
          </cell>
          <cell r="G86">
            <v>0</v>
          </cell>
          <cell r="H86">
            <v>0</v>
          </cell>
        </row>
        <row r="87">
          <cell r="C87">
            <v>0</v>
          </cell>
          <cell r="D87">
            <v>0</v>
          </cell>
          <cell r="E87">
            <v>0</v>
          </cell>
          <cell r="F87">
            <v>0</v>
          </cell>
          <cell r="G87">
            <v>0</v>
          </cell>
          <cell r="H87">
            <v>0</v>
          </cell>
        </row>
        <row r="88">
          <cell r="C88">
            <v>774.08</v>
          </cell>
          <cell r="D88">
            <v>700.92</v>
          </cell>
          <cell r="E88">
            <v>1138.3599999999999</v>
          </cell>
          <cell r="F88">
            <v>1443.13</v>
          </cell>
          <cell r="G88">
            <v>555.15</v>
          </cell>
          <cell r="H88">
            <v>586.23</v>
          </cell>
        </row>
        <row r="89">
          <cell r="C89">
            <v>641.16999999999996</v>
          </cell>
          <cell r="D89">
            <v>106.98</v>
          </cell>
          <cell r="E89">
            <v>0</v>
          </cell>
          <cell r="F89">
            <v>0</v>
          </cell>
          <cell r="G89">
            <v>63.92</v>
          </cell>
          <cell r="H89">
            <v>277.25</v>
          </cell>
        </row>
        <row r="90">
          <cell r="C90">
            <v>0</v>
          </cell>
          <cell r="D90">
            <v>0</v>
          </cell>
          <cell r="E90">
            <v>16.86</v>
          </cell>
          <cell r="F90">
            <v>0</v>
          </cell>
          <cell r="G90">
            <v>0</v>
          </cell>
          <cell r="H90">
            <v>0</v>
          </cell>
        </row>
        <row r="91">
          <cell r="C91">
            <v>0</v>
          </cell>
          <cell r="D91">
            <v>0</v>
          </cell>
          <cell r="E91">
            <v>0</v>
          </cell>
          <cell r="F91">
            <v>0</v>
          </cell>
          <cell r="G91">
            <v>0</v>
          </cell>
          <cell r="H91">
            <v>0</v>
          </cell>
        </row>
        <row r="92">
          <cell r="C92">
            <v>0</v>
          </cell>
          <cell r="D92">
            <v>0</v>
          </cell>
          <cell r="E92">
            <v>0</v>
          </cell>
          <cell r="F92">
            <v>0</v>
          </cell>
          <cell r="G92">
            <v>0</v>
          </cell>
          <cell r="H92">
            <v>0</v>
          </cell>
        </row>
        <row r="93">
          <cell r="C93">
            <v>0</v>
          </cell>
          <cell r="D93">
            <v>0</v>
          </cell>
          <cell r="E93">
            <v>0</v>
          </cell>
          <cell r="F93">
            <v>0</v>
          </cell>
          <cell r="G93">
            <v>0</v>
          </cell>
          <cell r="H93">
            <v>0</v>
          </cell>
        </row>
        <row r="96">
          <cell r="C96">
            <v>205.5</v>
          </cell>
          <cell r="D96">
            <v>227.9</v>
          </cell>
          <cell r="E96">
            <v>179.6</v>
          </cell>
          <cell r="F96">
            <v>289.61</v>
          </cell>
          <cell r="G96">
            <v>1197.47</v>
          </cell>
          <cell r="H96">
            <v>1991.84</v>
          </cell>
        </row>
        <row r="97">
          <cell r="C97">
            <v>0</v>
          </cell>
          <cell r="D97">
            <v>0</v>
          </cell>
          <cell r="E97">
            <v>0</v>
          </cell>
          <cell r="F97">
            <v>0</v>
          </cell>
          <cell r="G97">
            <v>0</v>
          </cell>
          <cell r="H97">
            <v>0</v>
          </cell>
        </row>
        <row r="98">
          <cell r="C98">
            <v>0</v>
          </cell>
          <cell r="D98">
            <v>0</v>
          </cell>
          <cell r="E98">
            <v>0</v>
          </cell>
          <cell r="F98">
            <v>0</v>
          </cell>
          <cell r="G98">
            <v>0</v>
          </cell>
          <cell r="H98">
            <v>0</v>
          </cell>
        </row>
        <row r="99">
          <cell r="C99">
            <v>906.5</v>
          </cell>
          <cell r="D99">
            <v>1276.3499999999999</v>
          </cell>
          <cell r="E99">
            <v>1364.66</v>
          </cell>
          <cell r="F99">
            <v>1215.8900000000001</v>
          </cell>
          <cell r="G99">
            <v>715.15</v>
          </cell>
          <cell r="H99">
            <v>99.36</v>
          </cell>
        </row>
        <row r="100">
          <cell r="C100">
            <v>0</v>
          </cell>
          <cell r="D100">
            <v>0</v>
          </cell>
          <cell r="E100">
            <v>0</v>
          </cell>
          <cell r="F100">
            <v>0</v>
          </cell>
          <cell r="G100">
            <v>0</v>
          </cell>
          <cell r="H100">
            <v>0</v>
          </cell>
        </row>
        <row r="101">
          <cell r="C101">
            <v>240</v>
          </cell>
          <cell r="D101">
            <v>320</v>
          </cell>
          <cell r="E101">
            <v>318.58</v>
          </cell>
          <cell r="F101">
            <v>354.58</v>
          </cell>
          <cell r="G101">
            <v>293.25</v>
          </cell>
          <cell r="H101">
            <v>306.66000000000003</v>
          </cell>
        </row>
        <row r="102">
          <cell r="C102">
            <v>0</v>
          </cell>
          <cell r="D102">
            <v>0</v>
          </cell>
          <cell r="E102">
            <v>0</v>
          </cell>
          <cell r="F102">
            <v>0</v>
          </cell>
          <cell r="G102">
            <v>0</v>
          </cell>
          <cell r="H102">
            <v>0</v>
          </cell>
        </row>
        <row r="103">
          <cell r="C103">
            <v>0</v>
          </cell>
          <cell r="D103">
            <v>0</v>
          </cell>
          <cell r="E103">
            <v>31.81</v>
          </cell>
          <cell r="F103">
            <v>18.16</v>
          </cell>
          <cell r="G103">
            <v>15.01</v>
          </cell>
          <cell r="H103">
            <v>18.489999999999998</v>
          </cell>
        </row>
        <row r="104">
          <cell r="C104">
            <v>0</v>
          </cell>
          <cell r="D104">
            <v>0</v>
          </cell>
          <cell r="E104">
            <v>0</v>
          </cell>
          <cell r="F104">
            <v>0</v>
          </cell>
          <cell r="G104">
            <v>0</v>
          </cell>
          <cell r="H104">
            <v>0</v>
          </cell>
        </row>
        <row r="105">
          <cell r="C105">
            <v>0</v>
          </cell>
          <cell r="D105">
            <v>0</v>
          </cell>
          <cell r="E105">
            <v>89.52</v>
          </cell>
          <cell r="F105">
            <v>85.93</v>
          </cell>
          <cell r="G105">
            <v>59.73</v>
          </cell>
          <cell r="H105">
            <v>0</v>
          </cell>
        </row>
        <row r="106">
          <cell r="C106">
            <v>0</v>
          </cell>
          <cell r="D106">
            <v>0</v>
          </cell>
          <cell r="E106">
            <v>0</v>
          </cell>
          <cell r="F106">
            <v>0</v>
          </cell>
          <cell r="G106">
            <v>0</v>
          </cell>
          <cell r="H106">
            <v>0</v>
          </cell>
        </row>
        <row r="107">
          <cell r="C107">
            <v>0</v>
          </cell>
          <cell r="D107">
            <v>0</v>
          </cell>
          <cell r="E107">
            <v>0</v>
          </cell>
          <cell r="F107">
            <v>0</v>
          </cell>
          <cell r="G107">
            <v>0</v>
          </cell>
          <cell r="H107">
            <v>0</v>
          </cell>
        </row>
        <row r="108">
          <cell r="C108">
            <v>5</v>
          </cell>
          <cell r="D108">
            <v>0</v>
          </cell>
          <cell r="E108">
            <v>0</v>
          </cell>
          <cell r="F108">
            <v>0</v>
          </cell>
          <cell r="G108">
            <v>0</v>
          </cell>
          <cell r="H108">
            <v>136</v>
          </cell>
        </row>
        <row r="109">
          <cell r="C109">
            <v>0</v>
          </cell>
          <cell r="D109">
            <v>0</v>
          </cell>
          <cell r="E109">
            <v>24.47</v>
          </cell>
          <cell r="F109">
            <v>13.27</v>
          </cell>
          <cell r="G109">
            <v>11.26</v>
          </cell>
          <cell r="H109">
            <v>13.21</v>
          </cell>
        </row>
        <row r="110">
          <cell r="C110">
            <v>0</v>
          </cell>
          <cell r="D110">
            <v>0</v>
          </cell>
          <cell r="E110">
            <v>0</v>
          </cell>
          <cell r="F110">
            <v>0</v>
          </cell>
          <cell r="G110">
            <v>0</v>
          </cell>
          <cell r="H110">
            <v>0</v>
          </cell>
        </row>
        <row r="111">
          <cell r="C111">
            <v>0</v>
          </cell>
          <cell r="D111">
            <v>0</v>
          </cell>
          <cell r="E111">
            <v>68.87</v>
          </cell>
          <cell r="F111">
            <v>31.07</v>
          </cell>
          <cell r="G111">
            <v>30.74</v>
          </cell>
          <cell r="H111">
            <v>33.46</v>
          </cell>
        </row>
        <row r="112">
          <cell r="C112">
            <v>0</v>
          </cell>
          <cell r="D112">
            <v>0</v>
          </cell>
          <cell r="E112">
            <v>0</v>
          </cell>
          <cell r="F112">
            <v>0</v>
          </cell>
          <cell r="G112">
            <v>0</v>
          </cell>
          <cell r="H112">
            <v>0</v>
          </cell>
        </row>
        <row r="113">
          <cell r="C113">
            <v>0</v>
          </cell>
          <cell r="D113">
            <v>0</v>
          </cell>
          <cell r="E113">
            <v>0</v>
          </cell>
          <cell r="F113">
            <v>0</v>
          </cell>
          <cell r="G113">
            <v>0</v>
          </cell>
          <cell r="H113">
            <v>0</v>
          </cell>
        </row>
        <row r="114">
          <cell r="C114">
            <v>0</v>
          </cell>
          <cell r="D114">
            <v>0</v>
          </cell>
          <cell r="E114">
            <v>0</v>
          </cell>
          <cell r="F114">
            <v>0</v>
          </cell>
          <cell r="G114">
            <v>0</v>
          </cell>
          <cell r="H114">
            <v>0</v>
          </cell>
        </row>
        <row r="115">
          <cell r="C115">
            <v>0</v>
          </cell>
          <cell r="D115">
            <v>0</v>
          </cell>
          <cell r="E115">
            <v>0</v>
          </cell>
          <cell r="F115">
            <v>0</v>
          </cell>
          <cell r="G115">
            <v>0</v>
          </cell>
          <cell r="H115">
            <v>0</v>
          </cell>
        </row>
        <row r="116">
          <cell r="C116">
            <v>0</v>
          </cell>
          <cell r="D116">
            <v>0</v>
          </cell>
          <cell r="E116">
            <v>0</v>
          </cell>
          <cell r="F116">
            <v>0</v>
          </cell>
          <cell r="G116">
            <v>0</v>
          </cell>
          <cell r="H116">
            <v>0</v>
          </cell>
        </row>
        <row r="117">
          <cell r="C117">
            <v>0</v>
          </cell>
          <cell r="D117">
            <v>0</v>
          </cell>
          <cell r="E117">
            <v>0</v>
          </cell>
          <cell r="F117">
            <v>0</v>
          </cell>
          <cell r="G117">
            <v>0</v>
          </cell>
          <cell r="H117">
            <v>0</v>
          </cell>
        </row>
        <row r="118">
          <cell r="C118">
            <v>0</v>
          </cell>
          <cell r="D118">
            <v>0</v>
          </cell>
          <cell r="E118">
            <v>0</v>
          </cell>
          <cell r="F118">
            <v>0</v>
          </cell>
          <cell r="G118">
            <v>0</v>
          </cell>
          <cell r="H118">
            <v>0</v>
          </cell>
        </row>
        <row r="119">
          <cell r="C119">
            <v>0</v>
          </cell>
          <cell r="D119">
            <v>0</v>
          </cell>
          <cell r="E119">
            <v>0</v>
          </cell>
          <cell r="F119">
            <v>0</v>
          </cell>
          <cell r="G119">
            <v>0</v>
          </cell>
          <cell r="H119">
            <v>0</v>
          </cell>
        </row>
        <row r="120">
          <cell r="C120">
            <v>0</v>
          </cell>
          <cell r="D120">
            <v>0</v>
          </cell>
          <cell r="E120">
            <v>0</v>
          </cell>
          <cell r="F120">
            <v>0</v>
          </cell>
          <cell r="G120">
            <v>0</v>
          </cell>
          <cell r="H120">
            <v>0</v>
          </cell>
        </row>
        <row r="121">
          <cell r="C121">
            <v>0</v>
          </cell>
          <cell r="D121">
            <v>0</v>
          </cell>
          <cell r="E121">
            <v>0</v>
          </cell>
          <cell r="F121">
            <v>0</v>
          </cell>
          <cell r="G121">
            <v>0</v>
          </cell>
          <cell r="H121">
            <v>0</v>
          </cell>
        </row>
        <row r="122">
          <cell r="C122">
            <v>0</v>
          </cell>
          <cell r="D122">
            <v>0</v>
          </cell>
          <cell r="E122">
            <v>0</v>
          </cell>
          <cell r="F122">
            <v>0</v>
          </cell>
          <cell r="G122">
            <v>0</v>
          </cell>
          <cell r="H122">
            <v>0</v>
          </cell>
        </row>
        <row r="123">
          <cell r="C123">
            <v>0</v>
          </cell>
          <cell r="D123">
            <v>0</v>
          </cell>
          <cell r="E123">
            <v>0</v>
          </cell>
          <cell r="F123">
            <v>0</v>
          </cell>
          <cell r="G123">
            <v>0</v>
          </cell>
          <cell r="H123">
            <v>0</v>
          </cell>
        </row>
        <row r="124">
          <cell r="C124">
            <v>0</v>
          </cell>
          <cell r="D124">
            <v>0</v>
          </cell>
          <cell r="E124">
            <v>0</v>
          </cell>
          <cell r="F124">
            <v>0</v>
          </cell>
          <cell r="G124">
            <v>0</v>
          </cell>
          <cell r="H124">
            <v>0</v>
          </cell>
        </row>
        <row r="125">
          <cell r="C125">
            <v>1.48</v>
          </cell>
          <cell r="D125">
            <v>0.97</v>
          </cell>
          <cell r="E125">
            <v>1.1299999999999999</v>
          </cell>
          <cell r="F125">
            <v>1.27</v>
          </cell>
          <cell r="G125">
            <v>0.98</v>
          </cell>
          <cell r="H125">
            <v>0.85</v>
          </cell>
        </row>
        <row r="126">
          <cell r="C126">
            <v>0.59</v>
          </cell>
          <cell r="D126">
            <v>0.39</v>
          </cell>
          <cell r="E126">
            <v>0.45</v>
          </cell>
          <cell r="F126">
            <v>0.51</v>
          </cell>
          <cell r="G126">
            <v>0.39</v>
          </cell>
          <cell r="H126">
            <v>0.34</v>
          </cell>
        </row>
        <row r="127">
          <cell r="C127">
            <v>5.39</v>
          </cell>
          <cell r="D127">
            <v>4.3899999999999997</v>
          </cell>
          <cell r="E127">
            <v>4.8899999999999997</v>
          </cell>
          <cell r="F127">
            <v>4.53</v>
          </cell>
          <cell r="G127">
            <v>4.8</v>
          </cell>
          <cell r="H127">
            <v>3.91</v>
          </cell>
        </row>
        <row r="128">
          <cell r="C128">
            <v>11.57</v>
          </cell>
          <cell r="D128">
            <v>0</v>
          </cell>
          <cell r="E128">
            <v>0</v>
          </cell>
          <cell r="F128">
            <v>11.95</v>
          </cell>
          <cell r="G128">
            <v>0</v>
          </cell>
          <cell r="H128">
            <v>0</v>
          </cell>
        </row>
        <row r="129">
          <cell r="C129">
            <v>0</v>
          </cell>
          <cell r="D129">
            <v>0</v>
          </cell>
          <cell r="E129">
            <v>0</v>
          </cell>
          <cell r="F129">
            <v>0</v>
          </cell>
          <cell r="G129">
            <v>0</v>
          </cell>
          <cell r="H129">
            <v>0</v>
          </cell>
        </row>
        <row r="130">
          <cell r="C130">
            <v>98.7</v>
          </cell>
          <cell r="D130">
            <v>0</v>
          </cell>
          <cell r="E130">
            <v>126.9</v>
          </cell>
          <cell r="F130">
            <v>0</v>
          </cell>
          <cell r="G130">
            <v>0</v>
          </cell>
          <cell r="H130">
            <v>126.9</v>
          </cell>
        </row>
        <row r="131">
          <cell r="C131">
            <v>12.82</v>
          </cell>
          <cell r="D131">
            <v>67.75</v>
          </cell>
          <cell r="E131">
            <v>90</v>
          </cell>
          <cell r="F131">
            <v>100.78</v>
          </cell>
          <cell r="G131">
            <v>146.38</v>
          </cell>
          <cell r="H131">
            <v>98</v>
          </cell>
        </row>
        <row r="132">
          <cell r="C132">
            <v>0</v>
          </cell>
          <cell r="D132">
            <v>0</v>
          </cell>
          <cell r="E132">
            <v>0</v>
          </cell>
          <cell r="F132">
            <v>0</v>
          </cell>
          <cell r="G132">
            <v>0</v>
          </cell>
          <cell r="H132">
            <v>0</v>
          </cell>
        </row>
        <row r="133">
          <cell r="C133">
            <v>394.83</v>
          </cell>
          <cell r="D133">
            <v>42</v>
          </cell>
          <cell r="E133">
            <v>24.8</v>
          </cell>
          <cell r="F133">
            <v>84</v>
          </cell>
          <cell r="G133">
            <v>55.48</v>
          </cell>
          <cell r="H133">
            <v>34.79</v>
          </cell>
        </row>
        <row r="134">
          <cell r="C134">
            <v>0</v>
          </cell>
          <cell r="D134">
            <v>0</v>
          </cell>
          <cell r="E134">
            <v>120</v>
          </cell>
          <cell r="F134">
            <v>0</v>
          </cell>
          <cell r="G134">
            <v>0</v>
          </cell>
          <cell r="H134">
            <v>0</v>
          </cell>
        </row>
        <row r="135">
          <cell r="C135">
            <v>0</v>
          </cell>
          <cell r="D135">
            <v>0</v>
          </cell>
          <cell r="E135">
            <v>0</v>
          </cell>
          <cell r="F135">
            <v>0</v>
          </cell>
          <cell r="G135">
            <v>0</v>
          </cell>
          <cell r="H135">
            <v>0</v>
          </cell>
        </row>
        <row r="136">
          <cell r="C136">
            <v>241.5</v>
          </cell>
          <cell r="D136">
            <v>225</v>
          </cell>
          <cell r="E136">
            <v>203</v>
          </cell>
          <cell r="F136">
            <v>235</v>
          </cell>
          <cell r="G136">
            <v>269.5</v>
          </cell>
          <cell r="H136">
            <v>335</v>
          </cell>
        </row>
        <row r="137">
          <cell r="C137">
            <v>0</v>
          </cell>
          <cell r="D137">
            <v>0</v>
          </cell>
          <cell r="E137">
            <v>0</v>
          </cell>
          <cell r="F137">
            <v>0</v>
          </cell>
          <cell r="G137">
            <v>0</v>
          </cell>
          <cell r="H137">
            <v>0</v>
          </cell>
        </row>
        <row r="138">
          <cell r="C138">
            <v>0</v>
          </cell>
          <cell r="D138">
            <v>0</v>
          </cell>
          <cell r="E138">
            <v>0</v>
          </cell>
          <cell r="F138">
            <v>0</v>
          </cell>
          <cell r="G138">
            <v>0</v>
          </cell>
          <cell r="H138">
            <v>0</v>
          </cell>
        </row>
        <row r="140">
          <cell r="C140">
            <v>0</v>
          </cell>
          <cell r="D140">
            <v>0</v>
          </cell>
          <cell r="E140">
            <v>0</v>
          </cell>
          <cell r="F140">
            <v>0</v>
          </cell>
          <cell r="G140">
            <v>0</v>
          </cell>
          <cell r="H140">
            <v>0</v>
          </cell>
        </row>
        <row r="141">
          <cell r="C141">
            <v>0</v>
          </cell>
          <cell r="D141">
            <v>0</v>
          </cell>
          <cell r="E141">
            <v>0</v>
          </cell>
          <cell r="F141">
            <v>0</v>
          </cell>
          <cell r="G141">
            <v>0</v>
          </cell>
          <cell r="H141">
            <v>0</v>
          </cell>
        </row>
        <row r="142">
          <cell r="C142">
            <v>0</v>
          </cell>
          <cell r="D142">
            <v>0</v>
          </cell>
          <cell r="E142">
            <v>0</v>
          </cell>
          <cell r="F142">
            <v>0</v>
          </cell>
          <cell r="G142">
            <v>0</v>
          </cell>
          <cell r="H142">
            <v>0</v>
          </cell>
        </row>
        <row r="143">
          <cell r="C143">
            <v>0</v>
          </cell>
          <cell r="D143">
            <v>0</v>
          </cell>
          <cell r="E143">
            <v>0</v>
          </cell>
          <cell r="F143">
            <v>0</v>
          </cell>
          <cell r="G143">
            <v>0</v>
          </cell>
          <cell r="H143">
            <v>0</v>
          </cell>
        </row>
        <row r="144">
          <cell r="C144">
            <v>0</v>
          </cell>
          <cell r="D144">
            <v>0</v>
          </cell>
          <cell r="E144">
            <v>0</v>
          </cell>
          <cell r="F144">
            <v>0</v>
          </cell>
          <cell r="G144">
            <v>0</v>
          </cell>
          <cell r="H144">
            <v>0</v>
          </cell>
        </row>
        <row r="145">
          <cell r="C145">
            <v>0</v>
          </cell>
          <cell r="D145">
            <v>32.97</v>
          </cell>
          <cell r="E145">
            <v>27.92</v>
          </cell>
          <cell r="F145">
            <v>29.44</v>
          </cell>
          <cell r="G145">
            <v>12.04</v>
          </cell>
          <cell r="H145">
            <v>371.11</v>
          </cell>
        </row>
        <row r="146">
          <cell r="C146">
            <v>0</v>
          </cell>
          <cell r="D146">
            <v>0</v>
          </cell>
          <cell r="E146">
            <v>0</v>
          </cell>
          <cell r="F146">
            <v>0</v>
          </cell>
          <cell r="G146">
            <v>0</v>
          </cell>
          <cell r="H146">
            <v>0</v>
          </cell>
        </row>
        <row r="147">
          <cell r="C147">
            <v>0</v>
          </cell>
          <cell r="D147">
            <v>0</v>
          </cell>
          <cell r="E147">
            <v>0</v>
          </cell>
          <cell r="F147">
            <v>0</v>
          </cell>
          <cell r="G147">
            <v>0</v>
          </cell>
          <cell r="H147">
            <v>0</v>
          </cell>
        </row>
        <row r="148">
          <cell r="C148">
            <v>0</v>
          </cell>
          <cell r="D148">
            <v>0</v>
          </cell>
          <cell r="E148">
            <v>0</v>
          </cell>
          <cell r="F148">
            <v>0</v>
          </cell>
          <cell r="G148">
            <v>0</v>
          </cell>
          <cell r="H148">
            <v>0</v>
          </cell>
        </row>
        <row r="149">
          <cell r="C149">
            <v>0</v>
          </cell>
          <cell r="D149">
            <v>0</v>
          </cell>
          <cell r="E149">
            <v>348.81</v>
          </cell>
          <cell r="F149">
            <v>0</v>
          </cell>
          <cell r="G149">
            <v>0</v>
          </cell>
          <cell r="H149">
            <v>0</v>
          </cell>
        </row>
        <row r="150">
          <cell r="C150">
            <v>0</v>
          </cell>
          <cell r="D150">
            <v>0</v>
          </cell>
          <cell r="E150">
            <v>0</v>
          </cell>
          <cell r="F150">
            <v>0</v>
          </cell>
          <cell r="G150">
            <v>0</v>
          </cell>
          <cell r="H150">
            <v>0</v>
          </cell>
        </row>
        <row r="151">
          <cell r="C151">
            <v>0</v>
          </cell>
          <cell r="D151">
            <v>0</v>
          </cell>
          <cell r="E151">
            <v>0</v>
          </cell>
          <cell r="F151">
            <v>0</v>
          </cell>
          <cell r="G151">
            <v>0</v>
          </cell>
          <cell r="H151">
            <v>0</v>
          </cell>
        </row>
        <row r="152">
          <cell r="C152">
            <v>0</v>
          </cell>
          <cell r="D152">
            <v>0</v>
          </cell>
          <cell r="E152">
            <v>0</v>
          </cell>
          <cell r="F152">
            <v>0</v>
          </cell>
          <cell r="G152">
            <v>0</v>
          </cell>
          <cell r="H152">
            <v>0</v>
          </cell>
        </row>
        <row r="153">
          <cell r="C153">
            <v>0</v>
          </cell>
          <cell r="D153">
            <v>0</v>
          </cell>
          <cell r="E153">
            <v>0</v>
          </cell>
          <cell r="F153">
            <v>0</v>
          </cell>
          <cell r="G153">
            <v>0</v>
          </cell>
          <cell r="H153">
            <v>0</v>
          </cell>
        </row>
        <row r="154">
          <cell r="C154">
            <v>834.62</v>
          </cell>
          <cell r="D154">
            <v>1069.3900000000001</v>
          </cell>
          <cell r="E154">
            <v>2121.96</v>
          </cell>
          <cell r="F154">
            <v>3646.37</v>
          </cell>
          <cell r="G154">
            <v>3124.84</v>
          </cell>
          <cell r="H154">
            <v>1975.2</v>
          </cell>
        </row>
        <row r="155">
          <cell r="C155">
            <v>0</v>
          </cell>
          <cell r="D155">
            <v>0</v>
          </cell>
          <cell r="E155">
            <v>0</v>
          </cell>
          <cell r="F155">
            <v>0</v>
          </cell>
          <cell r="G155">
            <v>0</v>
          </cell>
          <cell r="H155">
            <v>0</v>
          </cell>
        </row>
        <row r="156">
          <cell r="C156">
            <v>2502.98</v>
          </cell>
          <cell r="D156">
            <v>0</v>
          </cell>
          <cell r="E156">
            <v>1705.59</v>
          </cell>
          <cell r="F156">
            <v>1159.73</v>
          </cell>
          <cell r="G156">
            <v>1342.91</v>
          </cell>
          <cell r="H156">
            <v>1583.6</v>
          </cell>
        </row>
        <row r="157">
          <cell r="C157">
            <v>0</v>
          </cell>
          <cell r="D157">
            <v>0</v>
          </cell>
          <cell r="E157">
            <v>0</v>
          </cell>
          <cell r="F157">
            <v>0</v>
          </cell>
          <cell r="G157">
            <v>0</v>
          </cell>
          <cell r="H157">
            <v>0</v>
          </cell>
        </row>
        <row r="158">
          <cell r="C158">
            <v>0</v>
          </cell>
          <cell r="D158">
            <v>0</v>
          </cell>
          <cell r="E158">
            <v>0</v>
          </cell>
          <cell r="F158">
            <v>0</v>
          </cell>
          <cell r="G158">
            <v>0</v>
          </cell>
          <cell r="H158">
            <v>0</v>
          </cell>
        </row>
        <row r="159">
          <cell r="C159">
            <v>0</v>
          </cell>
          <cell r="D159">
            <v>0</v>
          </cell>
          <cell r="E159">
            <v>0</v>
          </cell>
          <cell r="F159">
            <v>0</v>
          </cell>
          <cell r="G159">
            <v>0</v>
          </cell>
          <cell r="H159">
            <v>0</v>
          </cell>
        </row>
        <row r="160">
          <cell r="C160">
            <v>0</v>
          </cell>
          <cell r="D160">
            <v>0</v>
          </cell>
          <cell r="E160">
            <v>0</v>
          </cell>
          <cell r="F160">
            <v>0</v>
          </cell>
          <cell r="G160">
            <v>0</v>
          </cell>
          <cell r="H160">
            <v>0</v>
          </cell>
        </row>
        <row r="161">
          <cell r="C161">
            <v>0</v>
          </cell>
          <cell r="D161">
            <v>0</v>
          </cell>
          <cell r="E161">
            <v>0</v>
          </cell>
          <cell r="F161">
            <v>0</v>
          </cell>
          <cell r="G161">
            <v>0</v>
          </cell>
          <cell r="H161">
            <v>0</v>
          </cell>
        </row>
        <row r="162">
          <cell r="C162">
            <v>0</v>
          </cell>
          <cell r="D162">
            <v>0</v>
          </cell>
          <cell r="E162">
            <v>0</v>
          </cell>
          <cell r="F162">
            <v>0</v>
          </cell>
          <cell r="G162">
            <v>0</v>
          </cell>
          <cell r="H162">
            <v>0</v>
          </cell>
        </row>
        <row r="163">
          <cell r="C163">
            <v>0</v>
          </cell>
          <cell r="D163">
            <v>0</v>
          </cell>
          <cell r="E163">
            <v>0</v>
          </cell>
          <cell r="F163">
            <v>0</v>
          </cell>
          <cell r="G163">
            <v>0</v>
          </cell>
          <cell r="H163">
            <v>0</v>
          </cell>
        </row>
        <row r="164">
          <cell r="C164">
            <v>0</v>
          </cell>
          <cell r="D164">
            <v>0</v>
          </cell>
          <cell r="E164">
            <v>0</v>
          </cell>
          <cell r="F164">
            <v>0</v>
          </cell>
          <cell r="G164">
            <v>0</v>
          </cell>
          <cell r="H164">
            <v>0</v>
          </cell>
        </row>
        <row r="165">
          <cell r="C165">
            <v>0</v>
          </cell>
          <cell r="D165">
            <v>0</v>
          </cell>
          <cell r="E165">
            <v>0</v>
          </cell>
          <cell r="F165">
            <v>0</v>
          </cell>
          <cell r="G165">
            <v>0</v>
          </cell>
          <cell r="H165">
            <v>0</v>
          </cell>
        </row>
        <row r="166">
          <cell r="C166">
            <v>0</v>
          </cell>
          <cell r="D166">
            <v>0</v>
          </cell>
          <cell r="E166">
            <v>0</v>
          </cell>
          <cell r="F166">
            <v>0</v>
          </cell>
          <cell r="G166">
            <v>0</v>
          </cell>
          <cell r="H166">
            <v>0</v>
          </cell>
        </row>
        <row r="167">
          <cell r="C167">
            <v>0</v>
          </cell>
          <cell r="D167">
            <v>0</v>
          </cell>
          <cell r="E167">
            <v>0</v>
          </cell>
          <cell r="F167">
            <v>0</v>
          </cell>
          <cell r="G167">
            <v>0</v>
          </cell>
          <cell r="H167">
            <v>0</v>
          </cell>
        </row>
        <row r="168">
          <cell r="C168">
            <v>0</v>
          </cell>
          <cell r="D168">
            <v>0</v>
          </cell>
          <cell r="E168">
            <v>0</v>
          </cell>
          <cell r="F168">
            <v>0</v>
          </cell>
          <cell r="G168">
            <v>0</v>
          </cell>
          <cell r="H168">
            <v>0</v>
          </cell>
        </row>
        <row r="169">
          <cell r="C169">
            <v>0</v>
          </cell>
          <cell r="D169">
            <v>0</v>
          </cell>
          <cell r="E169">
            <v>0</v>
          </cell>
          <cell r="F169">
            <v>0</v>
          </cell>
          <cell r="G169">
            <v>0</v>
          </cell>
          <cell r="H169">
            <v>0</v>
          </cell>
        </row>
        <row r="173">
          <cell r="C173">
            <v>0</v>
          </cell>
          <cell r="D173">
            <v>0</v>
          </cell>
          <cell r="E173">
            <v>0</v>
          </cell>
          <cell r="F173">
            <v>0</v>
          </cell>
          <cell r="G173">
            <v>0</v>
          </cell>
          <cell r="H173">
            <v>0</v>
          </cell>
        </row>
        <row r="174">
          <cell r="C174">
            <v>129.32</v>
          </cell>
          <cell r="D174">
            <v>64.66</v>
          </cell>
          <cell r="E174">
            <v>0</v>
          </cell>
          <cell r="F174">
            <v>129.12</v>
          </cell>
          <cell r="G174">
            <v>546.07000000000005</v>
          </cell>
          <cell r="H174">
            <v>64.260000000000005</v>
          </cell>
        </row>
        <row r="175">
          <cell r="C175">
            <v>83.64</v>
          </cell>
          <cell r="D175">
            <v>0</v>
          </cell>
          <cell r="E175">
            <v>106.16</v>
          </cell>
          <cell r="F175">
            <v>0</v>
          </cell>
          <cell r="G175">
            <v>0.8</v>
          </cell>
          <cell r="H175">
            <v>0</v>
          </cell>
        </row>
        <row r="176">
          <cell r="C176">
            <v>0</v>
          </cell>
          <cell r="D176">
            <v>0</v>
          </cell>
          <cell r="E176">
            <v>0</v>
          </cell>
          <cell r="F176">
            <v>0</v>
          </cell>
          <cell r="G176">
            <v>73.14</v>
          </cell>
          <cell r="H176">
            <v>3.88</v>
          </cell>
        </row>
        <row r="177">
          <cell r="C177">
            <v>0</v>
          </cell>
          <cell r="D177">
            <v>0</v>
          </cell>
          <cell r="E177">
            <v>0</v>
          </cell>
          <cell r="F177">
            <v>0</v>
          </cell>
          <cell r="G177">
            <v>0</v>
          </cell>
          <cell r="H177">
            <v>0</v>
          </cell>
        </row>
        <row r="178">
          <cell r="C178">
            <v>0</v>
          </cell>
          <cell r="D178">
            <v>0</v>
          </cell>
          <cell r="E178">
            <v>0</v>
          </cell>
          <cell r="F178">
            <v>0</v>
          </cell>
          <cell r="G178">
            <v>0</v>
          </cell>
          <cell r="H178">
            <v>0</v>
          </cell>
        </row>
        <row r="179">
          <cell r="C179">
            <v>0</v>
          </cell>
          <cell r="D179">
            <v>0</v>
          </cell>
          <cell r="E179">
            <v>0</v>
          </cell>
          <cell r="F179">
            <v>0</v>
          </cell>
          <cell r="G179">
            <v>0</v>
          </cell>
          <cell r="H179">
            <v>0</v>
          </cell>
        </row>
        <row r="180">
          <cell r="C180">
            <v>0</v>
          </cell>
          <cell r="D180">
            <v>0</v>
          </cell>
          <cell r="E180">
            <v>0</v>
          </cell>
          <cell r="F180">
            <v>0</v>
          </cell>
          <cell r="G180">
            <v>0</v>
          </cell>
          <cell r="H180">
            <v>0</v>
          </cell>
        </row>
        <row r="181">
          <cell r="C181">
            <v>0</v>
          </cell>
          <cell r="D181">
            <v>0</v>
          </cell>
          <cell r="E181">
            <v>0</v>
          </cell>
          <cell r="F181">
            <v>0</v>
          </cell>
          <cell r="G181">
            <v>0</v>
          </cell>
          <cell r="H181">
            <v>0</v>
          </cell>
        </row>
        <row r="182">
          <cell r="C182">
            <v>0</v>
          </cell>
          <cell r="D182">
            <v>0</v>
          </cell>
          <cell r="E182">
            <v>0</v>
          </cell>
          <cell r="F182">
            <v>0</v>
          </cell>
          <cell r="G182">
            <v>0</v>
          </cell>
          <cell r="H182">
            <v>0</v>
          </cell>
        </row>
        <row r="183">
          <cell r="C183">
            <v>0</v>
          </cell>
          <cell r="D183">
            <v>0</v>
          </cell>
          <cell r="E183">
            <v>0</v>
          </cell>
          <cell r="F183">
            <v>0</v>
          </cell>
          <cell r="G183">
            <v>22.5</v>
          </cell>
          <cell r="H183">
            <v>0</v>
          </cell>
        </row>
        <row r="184">
          <cell r="C184">
            <v>0</v>
          </cell>
          <cell r="D184">
            <v>0</v>
          </cell>
          <cell r="E184">
            <v>0</v>
          </cell>
          <cell r="F184">
            <v>0</v>
          </cell>
          <cell r="G184">
            <v>0</v>
          </cell>
          <cell r="H184">
            <v>0</v>
          </cell>
        </row>
        <row r="185">
          <cell r="C185">
            <v>0</v>
          </cell>
          <cell r="D185">
            <v>0</v>
          </cell>
          <cell r="E185">
            <v>0</v>
          </cell>
          <cell r="F185">
            <v>0</v>
          </cell>
          <cell r="G185">
            <v>0</v>
          </cell>
          <cell r="H185">
            <v>0</v>
          </cell>
        </row>
        <row r="186">
          <cell r="C186">
            <v>0</v>
          </cell>
          <cell r="D186">
            <v>0</v>
          </cell>
          <cell r="E186">
            <v>0</v>
          </cell>
          <cell r="F186">
            <v>0</v>
          </cell>
          <cell r="G186">
            <v>0</v>
          </cell>
          <cell r="H186">
            <v>0</v>
          </cell>
        </row>
        <row r="189">
          <cell r="C189">
            <v>0</v>
          </cell>
          <cell r="D189">
            <v>0</v>
          </cell>
          <cell r="E189">
            <v>0</v>
          </cell>
          <cell r="F189">
            <v>0</v>
          </cell>
          <cell r="G189">
            <v>0</v>
          </cell>
          <cell r="H189">
            <v>0</v>
          </cell>
        </row>
        <row r="190">
          <cell r="C190">
            <v>0</v>
          </cell>
          <cell r="D190">
            <v>0</v>
          </cell>
          <cell r="E190">
            <v>0</v>
          </cell>
          <cell r="F190">
            <v>0</v>
          </cell>
          <cell r="G190">
            <v>0</v>
          </cell>
          <cell r="H190">
            <v>0</v>
          </cell>
        </row>
        <row r="191">
          <cell r="C191">
            <v>0</v>
          </cell>
          <cell r="D191">
            <v>0</v>
          </cell>
          <cell r="E191">
            <v>0</v>
          </cell>
          <cell r="F191">
            <v>0</v>
          </cell>
          <cell r="G191">
            <v>0</v>
          </cell>
          <cell r="H191">
            <v>0</v>
          </cell>
        </row>
        <row r="194">
          <cell r="C194">
            <v>21.64</v>
          </cell>
          <cell r="D194">
            <v>19.66</v>
          </cell>
          <cell r="E194">
            <v>34.950000000000003</v>
          </cell>
          <cell r="F194">
            <v>44.33</v>
          </cell>
          <cell r="G194">
            <v>35.61</v>
          </cell>
          <cell r="H194">
            <v>60.47</v>
          </cell>
        </row>
        <row r="195">
          <cell r="C195">
            <v>0</v>
          </cell>
          <cell r="D195">
            <v>0</v>
          </cell>
          <cell r="E195">
            <v>0</v>
          </cell>
          <cell r="F195">
            <v>0</v>
          </cell>
          <cell r="G195">
            <v>0</v>
          </cell>
          <cell r="H195">
            <v>0</v>
          </cell>
        </row>
        <row r="196">
          <cell r="C196">
            <v>0</v>
          </cell>
          <cell r="D196">
            <v>0</v>
          </cell>
          <cell r="E196">
            <v>0</v>
          </cell>
          <cell r="F196">
            <v>0</v>
          </cell>
          <cell r="G196">
            <v>0</v>
          </cell>
          <cell r="H196">
            <v>0</v>
          </cell>
        </row>
        <row r="198">
          <cell r="C198">
            <v>0</v>
          </cell>
          <cell r="D198">
            <v>0.01</v>
          </cell>
          <cell r="E198">
            <v>-1.74</v>
          </cell>
          <cell r="F198">
            <v>0.83</v>
          </cell>
          <cell r="G198">
            <v>0.31</v>
          </cell>
          <cell r="H198">
            <v>0.13</v>
          </cell>
        </row>
        <row r="199">
          <cell r="C199">
            <v>0</v>
          </cell>
          <cell r="D199">
            <v>0</v>
          </cell>
          <cell r="E199">
            <v>4.16</v>
          </cell>
          <cell r="F199">
            <v>0</v>
          </cell>
          <cell r="G199">
            <v>0</v>
          </cell>
          <cell r="H199">
            <v>0</v>
          </cell>
        </row>
        <row r="200">
          <cell r="C200">
            <v>0</v>
          </cell>
          <cell r="D200">
            <v>0</v>
          </cell>
          <cell r="E200">
            <v>0</v>
          </cell>
          <cell r="F200">
            <v>0</v>
          </cell>
          <cell r="G200">
            <v>0</v>
          </cell>
          <cell r="H200">
            <v>0</v>
          </cell>
        </row>
        <row r="201">
          <cell r="C201">
            <v>0</v>
          </cell>
          <cell r="D201">
            <v>0</v>
          </cell>
          <cell r="E201">
            <v>0</v>
          </cell>
          <cell r="F201">
            <v>0</v>
          </cell>
          <cell r="G201">
            <v>0</v>
          </cell>
          <cell r="H201">
            <v>0</v>
          </cell>
        </row>
      </sheetData>
      <sheetData sheetId="6"/>
      <sheetData sheetId="7">
        <row r="6">
          <cell r="C6">
            <v>7110.53</v>
          </cell>
          <cell r="D6">
            <v>11150.99</v>
          </cell>
          <cell r="E6">
            <v>9924.66</v>
          </cell>
          <cell r="F6">
            <v>8813.5400000000009</v>
          </cell>
          <cell r="G6">
            <v>10991.8</v>
          </cell>
          <cell r="H6">
            <v>12370.31</v>
          </cell>
        </row>
        <row r="7">
          <cell r="C7">
            <v>0</v>
          </cell>
          <cell r="D7">
            <v>0</v>
          </cell>
          <cell r="E7">
            <v>0</v>
          </cell>
          <cell r="F7">
            <v>0</v>
          </cell>
          <cell r="G7">
            <v>0</v>
          </cell>
          <cell r="H7">
            <v>0</v>
          </cell>
        </row>
        <row r="8">
          <cell r="C8">
            <v>0</v>
          </cell>
          <cell r="D8">
            <v>0</v>
          </cell>
          <cell r="E8">
            <v>0</v>
          </cell>
          <cell r="F8">
            <v>0</v>
          </cell>
          <cell r="G8">
            <v>0</v>
          </cell>
          <cell r="H8">
            <v>0</v>
          </cell>
        </row>
        <row r="9">
          <cell r="C9">
            <v>0</v>
          </cell>
          <cell r="D9">
            <v>0</v>
          </cell>
          <cell r="E9">
            <v>0</v>
          </cell>
          <cell r="F9">
            <v>0</v>
          </cell>
          <cell r="G9">
            <v>0</v>
          </cell>
          <cell r="H9">
            <v>0</v>
          </cell>
        </row>
        <row r="10">
          <cell r="C10">
            <v>0</v>
          </cell>
          <cell r="D10">
            <v>0</v>
          </cell>
          <cell r="E10">
            <v>0</v>
          </cell>
          <cell r="F10">
            <v>0</v>
          </cell>
          <cell r="G10">
            <v>0</v>
          </cell>
          <cell r="H10">
            <v>0</v>
          </cell>
        </row>
        <row r="11">
          <cell r="C11">
            <v>0</v>
          </cell>
          <cell r="D11">
            <v>0</v>
          </cell>
          <cell r="E11">
            <v>0</v>
          </cell>
          <cell r="F11">
            <v>0</v>
          </cell>
          <cell r="G11">
            <v>0</v>
          </cell>
          <cell r="H11">
            <v>0</v>
          </cell>
        </row>
        <row r="12">
          <cell r="C12">
            <v>0</v>
          </cell>
          <cell r="D12">
            <v>0</v>
          </cell>
          <cell r="E12">
            <v>0</v>
          </cell>
          <cell r="F12">
            <v>0</v>
          </cell>
          <cell r="G12">
            <v>0</v>
          </cell>
          <cell r="H12">
            <v>0</v>
          </cell>
        </row>
        <row r="13">
          <cell r="C13">
            <v>0</v>
          </cell>
          <cell r="D13">
            <v>0</v>
          </cell>
          <cell r="E13">
            <v>0</v>
          </cell>
          <cell r="F13">
            <v>0</v>
          </cell>
          <cell r="G13">
            <v>0</v>
          </cell>
          <cell r="H13">
            <v>0</v>
          </cell>
        </row>
        <row r="14">
          <cell r="C14">
            <v>0</v>
          </cell>
          <cell r="D14">
            <v>0</v>
          </cell>
          <cell r="E14">
            <v>0</v>
          </cell>
          <cell r="F14">
            <v>0</v>
          </cell>
          <cell r="G14">
            <v>0</v>
          </cell>
          <cell r="H14">
            <v>0</v>
          </cell>
        </row>
        <row r="15">
          <cell r="C15">
            <v>0</v>
          </cell>
          <cell r="D15">
            <v>0</v>
          </cell>
          <cell r="E15">
            <v>0</v>
          </cell>
          <cell r="F15">
            <v>0</v>
          </cell>
          <cell r="G15">
            <v>0</v>
          </cell>
          <cell r="H15">
            <v>0</v>
          </cell>
        </row>
        <row r="19">
          <cell r="C19">
            <v>0</v>
          </cell>
          <cell r="D19">
            <v>0</v>
          </cell>
          <cell r="E19">
            <v>0</v>
          </cell>
          <cell r="F19">
            <v>0</v>
          </cell>
          <cell r="G19">
            <v>0</v>
          </cell>
          <cell r="H19">
            <v>0</v>
          </cell>
        </row>
        <row r="20">
          <cell r="C20">
            <v>0</v>
          </cell>
          <cell r="D20">
            <v>0</v>
          </cell>
          <cell r="E20">
            <v>0</v>
          </cell>
          <cell r="F20">
            <v>0</v>
          </cell>
          <cell r="G20">
            <v>0</v>
          </cell>
          <cell r="H20">
            <v>0</v>
          </cell>
        </row>
        <row r="21">
          <cell r="C21">
            <v>0</v>
          </cell>
          <cell r="D21">
            <v>0</v>
          </cell>
          <cell r="E21">
            <v>0</v>
          </cell>
          <cell r="F21">
            <v>0</v>
          </cell>
          <cell r="G21">
            <v>0</v>
          </cell>
          <cell r="H21">
            <v>0</v>
          </cell>
        </row>
        <row r="22">
          <cell r="C22">
            <v>0</v>
          </cell>
          <cell r="D22">
            <v>0</v>
          </cell>
          <cell r="E22">
            <v>0</v>
          </cell>
          <cell r="F22">
            <v>0</v>
          </cell>
          <cell r="G22">
            <v>0</v>
          </cell>
          <cell r="H22">
            <v>0</v>
          </cell>
        </row>
        <row r="23">
          <cell r="C23">
            <v>0.26</v>
          </cell>
          <cell r="D23">
            <v>0.18</v>
          </cell>
          <cell r="E23">
            <v>1</v>
          </cell>
          <cell r="F23">
            <v>0</v>
          </cell>
          <cell r="G23">
            <v>0.01</v>
          </cell>
          <cell r="H23">
            <v>0.33</v>
          </cell>
        </row>
        <row r="24">
          <cell r="C24">
            <v>0</v>
          </cell>
          <cell r="D24">
            <v>0</v>
          </cell>
          <cell r="E24">
            <v>0</v>
          </cell>
          <cell r="F24">
            <v>0</v>
          </cell>
          <cell r="G24">
            <v>0</v>
          </cell>
          <cell r="H24">
            <v>0</v>
          </cell>
        </row>
        <row r="25">
          <cell r="C25">
            <v>0</v>
          </cell>
          <cell r="D25">
            <v>0</v>
          </cell>
          <cell r="E25">
            <v>0</v>
          </cell>
          <cell r="F25">
            <v>0</v>
          </cell>
          <cell r="G25">
            <v>0</v>
          </cell>
          <cell r="H25">
            <v>0</v>
          </cell>
        </row>
        <row r="27">
          <cell r="C27">
            <v>0</v>
          </cell>
          <cell r="D27">
            <v>0</v>
          </cell>
          <cell r="E27">
            <v>0.02</v>
          </cell>
          <cell r="F27">
            <v>5.01</v>
          </cell>
          <cell r="G27">
            <v>1.51</v>
          </cell>
          <cell r="H27">
            <v>0.69</v>
          </cell>
        </row>
        <row r="30">
          <cell r="C30">
            <v>2950.01</v>
          </cell>
          <cell r="D30">
            <v>5594.72</v>
          </cell>
          <cell r="E30">
            <v>4636.03</v>
          </cell>
          <cell r="F30">
            <v>4845.3</v>
          </cell>
          <cell r="G30">
            <v>5834.53</v>
          </cell>
          <cell r="H30">
            <v>6270.33</v>
          </cell>
        </row>
        <row r="31">
          <cell r="C31">
            <v>0</v>
          </cell>
          <cell r="D31">
            <v>0</v>
          </cell>
          <cell r="E31">
            <v>0</v>
          </cell>
          <cell r="F31">
            <v>0</v>
          </cell>
          <cell r="G31">
            <v>0</v>
          </cell>
          <cell r="H31">
            <v>0</v>
          </cell>
          <cell r="N31">
            <v>0</v>
          </cell>
        </row>
        <row r="32">
          <cell r="C32">
            <v>0</v>
          </cell>
          <cell r="D32">
            <v>0</v>
          </cell>
          <cell r="E32">
            <v>0</v>
          </cell>
          <cell r="F32">
            <v>0</v>
          </cell>
          <cell r="G32">
            <v>0</v>
          </cell>
          <cell r="H32">
            <v>0</v>
          </cell>
          <cell r="N32">
            <v>0</v>
          </cell>
        </row>
        <row r="39">
          <cell r="C39">
            <v>13.04</v>
          </cell>
          <cell r="D39">
            <v>39.200000000000003</v>
          </cell>
          <cell r="E39">
            <v>26.12</v>
          </cell>
          <cell r="F39">
            <v>27.79</v>
          </cell>
          <cell r="G39">
            <v>23.75</v>
          </cell>
          <cell r="H39">
            <v>21.75</v>
          </cell>
        </row>
        <row r="40">
          <cell r="C40">
            <v>51.72</v>
          </cell>
          <cell r="D40">
            <v>51.47</v>
          </cell>
          <cell r="E40">
            <v>51.49</v>
          </cell>
          <cell r="F40">
            <v>51.72</v>
          </cell>
          <cell r="G40">
            <v>51.72</v>
          </cell>
          <cell r="H40">
            <v>51.72</v>
          </cell>
        </row>
        <row r="41">
          <cell r="C41">
            <v>230</v>
          </cell>
          <cell r="D41">
            <v>230</v>
          </cell>
          <cell r="E41">
            <v>230</v>
          </cell>
          <cell r="F41">
            <v>230</v>
          </cell>
          <cell r="G41">
            <v>230</v>
          </cell>
          <cell r="H41">
            <v>230</v>
          </cell>
        </row>
        <row r="42">
          <cell r="C42">
            <v>0</v>
          </cell>
          <cell r="D42">
            <v>195.9</v>
          </cell>
          <cell r="E42">
            <v>199.24</v>
          </cell>
          <cell r="F42">
            <v>418.14</v>
          </cell>
          <cell r="G42">
            <v>0</v>
          </cell>
          <cell r="H42">
            <v>248.45</v>
          </cell>
        </row>
        <row r="43">
          <cell r="C43">
            <v>482.86</v>
          </cell>
          <cell r="D43">
            <v>681.04</v>
          </cell>
          <cell r="E43">
            <v>717.06</v>
          </cell>
          <cell r="F43">
            <v>746.07</v>
          </cell>
          <cell r="G43">
            <v>854.07</v>
          </cell>
          <cell r="H43">
            <v>881.24</v>
          </cell>
        </row>
        <row r="44">
          <cell r="C44">
            <v>46</v>
          </cell>
          <cell r="D44">
            <v>44.91</v>
          </cell>
          <cell r="E44">
            <v>46</v>
          </cell>
          <cell r="F44">
            <v>46</v>
          </cell>
          <cell r="G44">
            <v>46</v>
          </cell>
          <cell r="H44">
            <v>46</v>
          </cell>
        </row>
        <row r="45">
          <cell r="C45">
            <v>40.159999999999997</v>
          </cell>
          <cell r="D45">
            <v>0</v>
          </cell>
          <cell r="E45">
            <v>0</v>
          </cell>
          <cell r="F45">
            <v>18.690000000000001</v>
          </cell>
          <cell r="G45">
            <v>0</v>
          </cell>
          <cell r="H45">
            <v>3.02</v>
          </cell>
        </row>
        <row r="46">
          <cell r="C46">
            <v>56.66</v>
          </cell>
          <cell r="D46">
            <v>0</v>
          </cell>
          <cell r="E46">
            <v>0</v>
          </cell>
          <cell r="F46">
            <v>51.29</v>
          </cell>
          <cell r="G46">
            <v>0</v>
          </cell>
          <cell r="H46">
            <v>0</v>
          </cell>
        </row>
        <row r="47">
          <cell r="C47">
            <v>38.33</v>
          </cell>
          <cell r="D47">
            <v>7</v>
          </cell>
          <cell r="E47">
            <v>7</v>
          </cell>
          <cell r="F47">
            <v>42.57</v>
          </cell>
          <cell r="G47">
            <v>3</v>
          </cell>
          <cell r="H47">
            <v>3.5</v>
          </cell>
        </row>
        <row r="48">
          <cell r="C48">
            <v>0</v>
          </cell>
          <cell r="D48">
            <v>0</v>
          </cell>
          <cell r="E48">
            <v>0</v>
          </cell>
          <cell r="F48">
            <v>0</v>
          </cell>
          <cell r="G48">
            <v>0</v>
          </cell>
          <cell r="H48">
            <v>0</v>
          </cell>
        </row>
        <row r="49">
          <cell r="C49">
            <v>0</v>
          </cell>
          <cell r="D49">
            <v>0</v>
          </cell>
          <cell r="E49">
            <v>0</v>
          </cell>
          <cell r="F49">
            <v>0</v>
          </cell>
          <cell r="G49">
            <v>0</v>
          </cell>
          <cell r="H49">
            <v>0</v>
          </cell>
        </row>
        <row r="50">
          <cell r="C50">
            <v>0</v>
          </cell>
          <cell r="D50">
            <v>0</v>
          </cell>
          <cell r="E50">
            <v>0</v>
          </cell>
          <cell r="F50">
            <v>0</v>
          </cell>
          <cell r="G50">
            <v>0</v>
          </cell>
          <cell r="H50">
            <v>0</v>
          </cell>
        </row>
        <row r="51">
          <cell r="C51">
            <v>0</v>
          </cell>
          <cell r="D51">
            <v>0</v>
          </cell>
          <cell r="E51">
            <v>0</v>
          </cell>
          <cell r="F51">
            <v>0</v>
          </cell>
          <cell r="G51">
            <v>0</v>
          </cell>
          <cell r="H51">
            <v>0</v>
          </cell>
        </row>
        <row r="52">
          <cell r="C52">
            <v>0</v>
          </cell>
          <cell r="D52">
            <v>0</v>
          </cell>
          <cell r="E52">
            <v>0</v>
          </cell>
          <cell r="F52">
            <v>0</v>
          </cell>
          <cell r="G52">
            <v>0</v>
          </cell>
          <cell r="H52">
            <v>3.05</v>
          </cell>
        </row>
        <row r="53">
          <cell r="C53">
            <v>0</v>
          </cell>
          <cell r="D53">
            <v>0</v>
          </cell>
          <cell r="E53">
            <v>0</v>
          </cell>
          <cell r="F53">
            <v>0</v>
          </cell>
          <cell r="G53">
            <v>1.5</v>
          </cell>
          <cell r="H53">
            <v>0</v>
          </cell>
        </row>
        <row r="54">
          <cell r="C54">
            <v>0</v>
          </cell>
          <cell r="D54">
            <v>0</v>
          </cell>
          <cell r="E54">
            <v>0</v>
          </cell>
          <cell r="F54">
            <v>0</v>
          </cell>
          <cell r="G54">
            <v>0</v>
          </cell>
          <cell r="H54">
            <v>0</v>
          </cell>
        </row>
        <row r="55">
          <cell r="C55">
            <v>0</v>
          </cell>
          <cell r="D55">
            <v>0</v>
          </cell>
          <cell r="E55">
            <v>0</v>
          </cell>
          <cell r="F55">
            <v>0</v>
          </cell>
          <cell r="G55">
            <v>0</v>
          </cell>
          <cell r="H55">
            <v>0</v>
          </cell>
        </row>
        <row r="56">
          <cell r="C56">
            <v>0</v>
          </cell>
          <cell r="D56">
            <v>0</v>
          </cell>
          <cell r="E56">
            <v>0</v>
          </cell>
          <cell r="F56">
            <v>0</v>
          </cell>
          <cell r="G56">
            <v>0</v>
          </cell>
          <cell r="H56">
            <v>0</v>
          </cell>
        </row>
        <row r="57">
          <cell r="C57">
            <v>35.11</v>
          </cell>
          <cell r="D57">
            <v>36.28</v>
          </cell>
          <cell r="E57">
            <v>36.19</v>
          </cell>
          <cell r="F57">
            <v>36.159999999999997</v>
          </cell>
          <cell r="G57">
            <v>38.74</v>
          </cell>
          <cell r="H57">
            <v>38.619999999999997</v>
          </cell>
        </row>
        <row r="58">
          <cell r="C58">
            <v>0.47</v>
          </cell>
          <cell r="D58">
            <v>0</v>
          </cell>
          <cell r="E58">
            <v>0</v>
          </cell>
          <cell r="F58">
            <v>1.29</v>
          </cell>
          <cell r="G58">
            <v>0</v>
          </cell>
          <cell r="H58">
            <v>6.48</v>
          </cell>
        </row>
        <row r="59">
          <cell r="C59">
            <v>15</v>
          </cell>
          <cell r="D59">
            <v>0</v>
          </cell>
          <cell r="E59">
            <v>0</v>
          </cell>
          <cell r="F59">
            <v>136.88</v>
          </cell>
          <cell r="G59">
            <v>0</v>
          </cell>
          <cell r="H59">
            <v>0</v>
          </cell>
        </row>
        <row r="60">
          <cell r="C60">
            <v>0</v>
          </cell>
          <cell r="D60">
            <v>0</v>
          </cell>
          <cell r="E60">
            <v>0</v>
          </cell>
          <cell r="F60">
            <v>0</v>
          </cell>
          <cell r="G60">
            <v>0</v>
          </cell>
          <cell r="H60">
            <v>0</v>
          </cell>
        </row>
        <row r="61">
          <cell r="C61">
            <v>0</v>
          </cell>
          <cell r="D61">
            <v>0</v>
          </cell>
          <cell r="E61">
            <v>0</v>
          </cell>
          <cell r="F61">
            <v>0</v>
          </cell>
          <cell r="G61">
            <v>0</v>
          </cell>
          <cell r="H61">
            <v>0</v>
          </cell>
        </row>
        <row r="62">
          <cell r="C62">
            <v>0</v>
          </cell>
          <cell r="D62">
            <v>0</v>
          </cell>
          <cell r="E62">
            <v>0</v>
          </cell>
          <cell r="F62">
            <v>0</v>
          </cell>
          <cell r="G62">
            <v>0</v>
          </cell>
          <cell r="H62">
            <v>79.05</v>
          </cell>
        </row>
        <row r="63">
          <cell r="C63">
            <v>0</v>
          </cell>
          <cell r="D63">
            <v>0</v>
          </cell>
          <cell r="E63">
            <v>0</v>
          </cell>
          <cell r="F63">
            <v>0</v>
          </cell>
          <cell r="G63">
            <v>0</v>
          </cell>
          <cell r="H63">
            <v>0</v>
          </cell>
        </row>
        <row r="64">
          <cell r="C64">
            <v>0</v>
          </cell>
          <cell r="D64">
            <v>0</v>
          </cell>
          <cell r="E64">
            <v>0</v>
          </cell>
          <cell r="F64">
            <v>0</v>
          </cell>
          <cell r="G64">
            <v>0</v>
          </cell>
          <cell r="H64">
            <v>0</v>
          </cell>
        </row>
        <row r="65">
          <cell r="C65">
            <v>0</v>
          </cell>
          <cell r="D65">
            <v>0</v>
          </cell>
          <cell r="E65">
            <v>0</v>
          </cell>
          <cell r="F65">
            <v>0</v>
          </cell>
          <cell r="G65">
            <v>0</v>
          </cell>
          <cell r="H65">
            <v>0</v>
          </cell>
        </row>
        <row r="66">
          <cell r="C66">
            <v>0</v>
          </cell>
          <cell r="D66">
            <v>0</v>
          </cell>
          <cell r="E66">
            <v>0</v>
          </cell>
          <cell r="F66">
            <v>0</v>
          </cell>
          <cell r="G66">
            <v>0</v>
          </cell>
          <cell r="H66">
            <v>0</v>
          </cell>
        </row>
        <row r="67">
          <cell r="C67">
            <v>0</v>
          </cell>
          <cell r="D67">
            <v>0</v>
          </cell>
          <cell r="E67">
            <v>0</v>
          </cell>
          <cell r="F67">
            <v>0</v>
          </cell>
          <cell r="G67">
            <v>0</v>
          </cell>
          <cell r="H67">
            <v>0</v>
          </cell>
        </row>
        <row r="68">
          <cell r="C68">
            <v>0</v>
          </cell>
          <cell r="D68">
            <v>0</v>
          </cell>
          <cell r="E68">
            <v>0</v>
          </cell>
          <cell r="F68">
            <v>0</v>
          </cell>
          <cell r="G68">
            <v>0</v>
          </cell>
          <cell r="H68">
            <v>0</v>
          </cell>
        </row>
        <row r="69">
          <cell r="C69">
            <v>0</v>
          </cell>
          <cell r="D69">
            <v>0</v>
          </cell>
          <cell r="E69">
            <v>0</v>
          </cell>
          <cell r="F69">
            <v>0</v>
          </cell>
          <cell r="G69">
            <v>0</v>
          </cell>
          <cell r="H69">
            <v>0</v>
          </cell>
        </row>
        <row r="70">
          <cell r="C70">
            <v>0</v>
          </cell>
          <cell r="D70">
            <v>0</v>
          </cell>
          <cell r="E70">
            <v>0</v>
          </cell>
          <cell r="F70">
            <v>0</v>
          </cell>
          <cell r="G70">
            <v>0</v>
          </cell>
          <cell r="H70">
            <v>0</v>
          </cell>
        </row>
        <row r="71">
          <cell r="C71">
            <v>0</v>
          </cell>
          <cell r="D71">
            <v>0</v>
          </cell>
          <cell r="E71">
            <v>0</v>
          </cell>
          <cell r="F71">
            <v>0</v>
          </cell>
          <cell r="G71">
            <v>0</v>
          </cell>
          <cell r="H71">
            <v>0</v>
          </cell>
        </row>
        <row r="72">
          <cell r="C72">
            <v>0</v>
          </cell>
          <cell r="D72">
            <v>0</v>
          </cell>
          <cell r="E72">
            <v>0</v>
          </cell>
          <cell r="F72">
            <v>0</v>
          </cell>
          <cell r="G72">
            <v>0</v>
          </cell>
          <cell r="H72">
            <v>0</v>
          </cell>
        </row>
        <row r="73">
          <cell r="C73">
            <v>17.45</v>
          </cell>
          <cell r="D73">
            <v>0</v>
          </cell>
          <cell r="E73">
            <v>0</v>
          </cell>
          <cell r="F73">
            <v>0</v>
          </cell>
          <cell r="G73">
            <v>0</v>
          </cell>
          <cell r="H73">
            <v>0</v>
          </cell>
        </row>
        <row r="74">
          <cell r="C74">
            <v>0</v>
          </cell>
          <cell r="D74">
            <v>31.35</v>
          </cell>
          <cell r="E74">
            <v>0</v>
          </cell>
          <cell r="F74">
            <v>0</v>
          </cell>
          <cell r="G74">
            <v>0</v>
          </cell>
          <cell r="H74">
            <v>0</v>
          </cell>
        </row>
        <row r="75">
          <cell r="C75">
            <v>0</v>
          </cell>
          <cell r="D75">
            <v>0</v>
          </cell>
          <cell r="E75">
            <v>0</v>
          </cell>
          <cell r="F75">
            <v>0</v>
          </cell>
          <cell r="G75">
            <v>0</v>
          </cell>
          <cell r="H75">
            <v>0</v>
          </cell>
        </row>
        <row r="76">
          <cell r="C76">
            <v>40.26</v>
          </cell>
          <cell r="D76">
            <v>40.03</v>
          </cell>
          <cell r="E76">
            <v>40.35</v>
          </cell>
          <cell r="F76">
            <v>50.52</v>
          </cell>
          <cell r="G76">
            <v>60.94</v>
          </cell>
          <cell r="H76">
            <v>63.22</v>
          </cell>
        </row>
        <row r="77">
          <cell r="C77">
            <v>0</v>
          </cell>
          <cell r="D77">
            <v>0</v>
          </cell>
          <cell r="E77">
            <v>0</v>
          </cell>
          <cell r="F77">
            <v>0</v>
          </cell>
          <cell r="G77">
            <v>2.91</v>
          </cell>
          <cell r="H77">
            <v>60</v>
          </cell>
        </row>
        <row r="78">
          <cell r="C78">
            <v>0</v>
          </cell>
          <cell r="D78">
            <v>0</v>
          </cell>
          <cell r="E78">
            <v>0</v>
          </cell>
          <cell r="F78">
            <v>0</v>
          </cell>
          <cell r="G78">
            <v>0</v>
          </cell>
          <cell r="H78">
            <v>0</v>
          </cell>
        </row>
        <row r="79">
          <cell r="C79">
            <v>0</v>
          </cell>
          <cell r="D79">
            <v>0</v>
          </cell>
          <cell r="E79">
            <v>0</v>
          </cell>
          <cell r="F79">
            <v>0</v>
          </cell>
          <cell r="G79">
            <v>0</v>
          </cell>
          <cell r="H79">
            <v>0</v>
          </cell>
        </row>
        <row r="80">
          <cell r="C80">
            <v>0</v>
          </cell>
          <cell r="D80">
            <v>0</v>
          </cell>
          <cell r="E80">
            <v>0</v>
          </cell>
          <cell r="F80">
            <v>0</v>
          </cell>
          <cell r="G80">
            <v>0</v>
          </cell>
          <cell r="H80">
            <v>0</v>
          </cell>
        </row>
        <row r="81">
          <cell r="C81">
            <v>0</v>
          </cell>
          <cell r="D81">
            <v>0</v>
          </cell>
          <cell r="E81">
            <v>0</v>
          </cell>
          <cell r="F81">
            <v>0</v>
          </cell>
          <cell r="G81">
            <v>0</v>
          </cell>
          <cell r="H81">
            <v>0</v>
          </cell>
        </row>
        <row r="82">
          <cell r="C82">
            <v>0</v>
          </cell>
          <cell r="D82">
            <v>0</v>
          </cell>
          <cell r="E82">
            <v>0</v>
          </cell>
          <cell r="F82">
            <v>0</v>
          </cell>
          <cell r="G82">
            <v>0</v>
          </cell>
          <cell r="H82">
            <v>0</v>
          </cell>
        </row>
        <row r="83">
          <cell r="C83">
            <v>0</v>
          </cell>
          <cell r="D83">
            <v>0</v>
          </cell>
          <cell r="E83">
            <v>0</v>
          </cell>
          <cell r="F83">
            <v>0</v>
          </cell>
          <cell r="G83">
            <v>0</v>
          </cell>
          <cell r="H83">
            <v>0</v>
          </cell>
        </row>
        <row r="84">
          <cell r="C84">
            <v>0</v>
          </cell>
          <cell r="D84">
            <v>0</v>
          </cell>
          <cell r="E84">
            <v>0</v>
          </cell>
          <cell r="F84">
            <v>0</v>
          </cell>
          <cell r="G84">
            <v>0</v>
          </cell>
          <cell r="H84">
            <v>0</v>
          </cell>
        </row>
        <row r="85">
          <cell r="C85">
            <v>0</v>
          </cell>
          <cell r="D85">
            <v>0</v>
          </cell>
          <cell r="E85">
            <v>0</v>
          </cell>
          <cell r="F85">
            <v>0</v>
          </cell>
          <cell r="G85">
            <v>0</v>
          </cell>
          <cell r="H85">
            <v>0</v>
          </cell>
        </row>
        <row r="86">
          <cell r="C86">
            <v>0</v>
          </cell>
          <cell r="D86">
            <v>0</v>
          </cell>
          <cell r="E86">
            <v>0</v>
          </cell>
          <cell r="F86">
            <v>0</v>
          </cell>
          <cell r="G86">
            <v>0</v>
          </cell>
          <cell r="H86">
            <v>0</v>
          </cell>
        </row>
        <row r="87">
          <cell r="C87">
            <v>0</v>
          </cell>
          <cell r="D87">
            <v>0</v>
          </cell>
          <cell r="E87">
            <v>0</v>
          </cell>
          <cell r="F87">
            <v>0</v>
          </cell>
          <cell r="G87">
            <v>0</v>
          </cell>
          <cell r="H87">
            <v>0</v>
          </cell>
        </row>
        <row r="88">
          <cell r="C88">
            <v>88.05</v>
          </cell>
          <cell r="D88">
            <v>106.94</v>
          </cell>
          <cell r="E88">
            <v>106.11</v>
          </cell>
          <cell r="F88">
            <v>87.04</v>
          </cell>
          <cell r="G88">
            <v>36.92</v>
          </cell>
          <cell r="H88">
            <v>136.96</v>
          </cell>
        </row>
        <row r="89">
          <cell r="C89">
            <v>0</v>
          </cell>
          <cell r="D89">
            <v>0</v>
          </cell>
          <cell r="E89">
            <v>0</v>
          </cell>
          <cell r="F89">
            <v>0</v>
          </cell>
          <cell r="G89">
            <v>0</v>
          </cell>
          <cell r="H89">
            <v>0</v>
          </cell>
        </row>
        <row r="90">
          <cell r="C90">
            <v>0</v>
          </cell>
          <cell r="D90">
            <v>0</v>
          </cell>
          <cell r="E90">
            <v>0</v>
          </cell>
          <cell r="F90">
            <v>0</v>
          </cell>
          <cell r="G90">
            <v>0</v>
          </cell>
          <cell r="H90">
            <v>0</v>
          </cell>
        </row>
        <row r="91">
          <cell r="C91">
            <v>0</v>
          </cell>
          <cell r="D91">
            <v>0</v>
          </cell>
          <cell r="E91">
            <v>0</v>
          </cell>
          <cell r="F91">
            <v>0</v>
          </cell>
          <cell r="G91">
            <v>0</v>
          </cell>
          <cell r="H91">
            <v>0</v>
          </cell>
        </row>
        <row r="92">
          <cell r="C92">
            <v>0</v>
          </cell>
          <cell r="D92">
            <v>0</v>
          </cell>
          <cell r="E92">
            <v>0</v>
          </cell>
          <cell r="F92">
            <v>0</v>
          </cell>
          <cell r="G92">
            <v>0</v>
          </cell>
          <cell r="H92">
            <v>0</v>
          </cell>
        </row>
        <row r="96">
          <cell r="C96">
            <v>56.13</v>
          </cell>
          <cell r="D96">
            <v>68.790000000000006</v>
          </cell>
          <cell r="E96">
            <v>62.31</v>
          </cell>
          <cell r="F96">
            <v>36.299999999999997</v>
          </cell>
          <cell r="G96">
            <v>287.58</v>
          </cell>
          <cell r="H96">
            <v>638.66</v>
          </cell>
        </row>
        <row r="97">
          <cell r="C97">
            <v>0</v>
          </cell>
          <cell r="D97">
            <v>0</v>
          </cell>
          <cell r="E97">
            <v>0</v>
          </cell>
          <cell r="F97">
            <v>0</v>
          </cell>
          <cell r="G97">
            <v>0</v>
          </cell>
          <cell r="H97">
            <v>0</v>
          </cell>
        </row>
        <row r="98">
          <cell r="C98">
            <v>0</v>
          </cell>
          <cell r="D98">
            <v>0</v>
          </cell>
          <cell r="E98">
            <v>0</v>
          </cell>
          <cell r="F98">
            <v>0</v>
          </cell>
          <cell r="G98">
            <v>0</v>
          </cell>
          <cell r="H98">
            <v>0</v>
          </cell>
        </row>
        <row r="99">
          <cell r="C99">
            <v>385.29</v>
          </cell>
          <cell r="D99">
            <v>365.21</v>
          </cell>
          <cell r="E99">
            <v>319.37</v>
          </cell>
          <cell r="F99">
            <v>341.86</v>
          </cell>
          <cell r="G99">
            <v>281.22000000000003</v>
          </cell>
          <cell r="H99">
            <v>0</v>
          </cell>
        </row>
        <row r="100">
          <cell r="C100">
            <v>0</v>
          </cell>
          <cell r="D100">
            <v>0</v>
          </cell>
          <cell r="E100">
            <v>0</v>
          </cell>
          <cell r="F100">
            <v>0</v>
          </cell>
          <cell r="G100">
            <v>0</v>
          </cell>
          <cell r="H100">
            <v>0</v>
          </cell>
        </row>
        <row r="101">
          <cell r="C101">
            <v>120</v>
          </cell>
          <cell r="D101">
            <v>118.67</v>
          </cell>
          <cell r="E101">
            <v>155.91</v>
          </cell>
          <cell r="F101">
            <v>82.67</v>
          </cell>
          <cell r="G101">
            <v>131.91</v>
          </cell>
          <cell r="H101">
            <v>108</v>
          </cell>
        </row>
        <row r="102">
          <cell r="C102">
            <v>0</v>
          </cell>
          <cell r="D102">
            <v>0</v>
          </cell>
          <cell r="E102">
            <v>0</v>
          </cell>
          <cell r="F102">
            <v>0</v>
          </cell>
          <cell r="G102">
            <v>0</v>
          </cell>
          <cell r="H102">
            <v>0</v>
          </cell>
        </row>
        <row r="103">
          <cell r="C103">
            <v>0</v>
          </cell>
          <cell r="D103">
            <v>0</v>
          </cell>
          <cell r="E103">
            <v>19.43</v>
          </cell>
          <cell r="F103">
            <v>0</v>
          </cell>
          <cell r="G103">
            <v>19.23</v>
          </cell>
          <cell r="H103">
            <v>0</v>
          </cell>
        </row>
        <row r="104">
          <cell r="C104">
            <v>0</v>
          </cell>
          <cell r="D104">
            <v>0</v>
          </cell>
          <cell r="E104">
            <v>0</v>
          </cell>
          <cell r="F104">
            <v>0</v>
          </cell>
          <cell r="G104">
            <v>0</v>
          </cell>
          <cell r="H104">
            <v>0</v>
          </cell>
        </row>
        <row r="105">
          <cell r="C105">
            <v>0</v>
          </cell>
          <cell r="D105">
            <v>0</v>
          </cell>
          <cell r="E105">
            <v>88.66</v>
          </cell>
          <cell r="F105">
            <v>0</v>
          </cell>
          <cell r="G105">
            <v>139.53</v>
          </cell>
          <cell r="H105">
            <v>0</v>
          </cell>
        </row>
        <row r="106">
          <cell r="C106">
            <v>0</v>
          </cell>
          <cell r="D106">
            <v>0</v>
          </cell>
          <cell r="E106">
            <v>0</v>
          </cell>
          <cell r="F106">
            <v>0</v>
          </cell>
          <cell r="G106">
            <v>0</v>
          </cell>
          <cell r="H106">
            <v>0</v>
          </cell>
        </row>
        <row r="107">
          <cell r="C107">
            <v>0</v>
          </cell>
          <cell r="D107">
            <v>0</v>
          </cell>
          <cell r="E107">
            <v>0</v>
          </cell>
          <cell r="F107">
            <v>0</v>
          </cell>
          <cell r="G107">
            <v>0</v>
          </cell>
          <cell r="H107">
            <v>0</v>
          </cell>
        </row>
        <row r="108">
          <cell r="C108">
            <v>0</v>
          </cell>
          <cell r="D108">
            <v>0</v>
          </cell>
          <cell r="E108">
            <v>0</v>
          </cell>
          <cell r="F108">
            <v>0</v>
          </cell>
          <cell r="G108">
            <v>0</v>
          </cell>
          <cell r="H108">
            <v>74</v>
          </cell>
        </row>
        <row r="109">
          <cell r="C109">
            <v>0</v>
          </cell>
          <cell r="D109">
            <v>0</v>
          </cell>
          <cell r="E109">
            <v>12.96</v>
          </cell>
          <cell r="F109">
            <v>0</v>
          </cell>
          <cell r="G109">
            <v>14.42</v>
          </cell>
          <cell r="H109">
            <v>0</v>
          </cell>
        </row>
        <row r="110">
          <cell r="C110">
            <v>0</v>
          </cell>
          <cell r="D110">
            <v>0</v>
          </cell>
          <cell r="E110">
            <v>0</v>
          </cell>
          <cell r="F110">
            <v>0</v>
          </cell>
          <cell r="G110">
            <v>0</v>
          </cell>
          <cell r="H110">
            <v>0</v>
          </cell>
        </row>
        <row r="111">
          <cell r="C111">
            <v>0</v>
          </cell>
          <cell r="D111">
            <v>0</v>
          </cell>
          <cell r="E111">
            <v>29.04</v>
          </cell>
          <cell r="F111">
            <v>0</v>
          </cell>
          <cell r="G111">
            <v>46.83</v>
          </cell>
          <cell r="H111">
            <v>0</v>
          </cell>
        </row>
        <row r="112">
          <cell r="C112">
            <v>0</v>
          </cell>
          <cell r="D112">
            <v>0</v>
          </cell>
          <cell r="E112">
            <v>0</v>
          </cell>
          <cell r="F112">
            <v>0</v>
          </cell>
          <cell r="G112">
            <v>0</v>
          </cell>
          <cell r="H112">
            <v>0</v>
          </cell>
        </row>
        <row r="113">
          <cell r="C113">
            <v>0</v>
          </cell>
          <cell r="D113">
            <v>0</v>
          </cell>
          <cell r="E113">
            <v>0</v>
          </cell>
          <cell r="F113">
            <v>0</v>
          </cell>
          <cell r="G113">
            <v>0</v>
          </cell>
          <cell r="H113">
            <v>0</v>
          </cell>
        </row>
        <row r="114">
          <cell r="C114">
            <v>0</v>
          </cell>
          <cell r="D114">
            <v>0</v>
          </cell>
          <cell r="E114">
            <v>0</v>
          </cell>
          <cell r="F114">
            <v>0</v>
          </cell>
          <cell r="G114">
            <v>0</v>
          </cell>
          <cell r="H114">
            <v>0</v>
          </cell>
        </row>
        <row r="115">
          <cell r="C115">
            <v>0</v>
          </cell>
          <cell r="D115">
            <v>0</v>
          </cell>
          <cell r="E115">
            <v>0</v>
          </cell>
          <cell r="F115">
            <v>0</v>
          </cell>
          <cell r="G115">
            <v>0</v>
          </cell>
          <cell r="H115">
            <v>0</v>
          </cell>
        </row>
        <row r="116">
          <cell r="C116">
            <v>0</v>
          </cell>
          <cell r="D116">
            <v>0</v>
          </cell>
          <cell r="E116">
            <v>0</v>
          </cell>
          <cell r="F116">
            <v>0</v>
          </cell>
          <cell r="G116">
            <v>0</v>
          </cell>
          <cell r="H116">
            <v>0</v>
          </cell>
        </row>
        <row r="117">
          <cell r="C117">
            <v>0</v>
          </cell>
          <cell r="D117">
            <v>0</v>
          </cell>
          <cell r="E117">
            <v>0</v>
          </cell>
          <cell r="F117">
            <v>0</v>
          </cell>
          <cell r="G117">
            <v>0</v>
          </cell>
          <cell r="H117">
            <v>0</v>
          </cell>
        </row>
        <row r="118">
          <cell r="C118">
            <v>0</v>
          </cell>
          <cell r="D118">
            <v>0</v>
          </cell>
          <cell r="E118">
            <v>0</v>
          </cell>
          <cell r="F118">
            <v>0</v>
          </cell>
          <cell r="G118">
            <v>0</v>
          </cell>
          <cell r="H118">
            <v>0</v>
          </cell>
        </row>
        <row r="119">
          <cell r="C119">
            <v>0</v>
          </cell>
          <cell r="D119">
            <v>0</v>
          </cell>
          <cell r="E119">
            <v>0</v>
          </cell>
          <cell r="F119">
            <v>0</v>
          </cell>
          <cell r="G119">
            <v>0</v>
          </cell>
          <cell r="H119">
            <v>0</v>
          </cell>
        </row>
        <row r="120">
          <cell r="C120">
            <v>0</v>
          </cell>
          <cell r="D120">
            <v>0</v>
          </cell>
          <cell r="E120">
            <v>0</v>
          </cell>
          <cell r="F120">
            <v>0</v>
          </cell>
          <cell r="G120">
            <v>0</v>
          </cell>
          <cell r="H120">
            <v>0</v>
          </cell>
        </row>
        <row r="121">
          <cell r="C121">
            <v>0</v>
          </cell>
          <cell r="D121">
            <v>0</v>
          </cell>
          <cell r="E121">
            <v>0</v>
          </cell>
          <cell r="F121">
            <v>0</v>
          </cell>
          <cell r="G121">
            <v>0</v>
          </cell>
          <cell r="H121">
            <v>0</v>
          </cell>
        </row>
        <row r="122">
          <cell r="C122">
            <v>0</v>
          </cell>
          <cell r="D122">
            <v>0</v>
          </cell>
          <cell r="E122">
            <v>0</v>
          </cell>
          <cell r="F122">
            <v>0</v>
          </cell>
          <cell r="G122">
            <v>0</v>
          </cell>
          <cell r="H122">
            <v>0</v>
          </cell>
        </row>
        <row r="123">
          <cell r="C123">
            <v>0</v>
          </cell>
          <cell r="D123">
            <v>0</v>
          </cell>
          <cell r="E123">
            <v>0</v>
          </cell>
          <cell r="F123">
            <v>0</v>
          </cell>
          <cell r="G123">
            <v>0</v>
          </cell>
          <cell r="H123">
            <v>0</v>
          </cell>
        </row>
        <row r="124">
          <cell r="C124">
            <v>0</v>
          </cell>
          <cell r="D124">
            <v>0</v>
          </cell>
          <cell r="E124">
            <v>0</v>
          </cell>
          <cell r="F124">
            <v>0</v>
          </cell>
          <cell r="G124">
            <v>0</v>
          </cell>
          <cell r="H124">
            <v>0</v>
          </cell>
        </row>
        <row r="125">
          <cell r="C125">
            <v>0.74</v>
          </cell>
          <cell r="D125">
            <v>0.49</v>
          </cell>
          <cell r="E125">
            <v>0.42</v>
          </cell>
          <cell r="F125">
            <v>0.47</v>
          </cell>
          <cell r="G125">
            <v>0.37</v>
          </cell>
          <cell r="H125">
            <v>0.32</v>
          </cell>
        </row>
        <row r="126">
          <cell r="C126">
            <v>0.3</v>
          </cell>
          <cell r="D126">
            <v>0.19</v>
          </cell>
          <cell r="E126">
            <v>0.17</v>
          </cell>
          <cell r="F126">
            <v>0.19</v>
          </cell>
          <cell r="G126">
            <v>0.15</v>
          </cell>
          <cell r="H126">
            <v>0.13</v>
          </cell>
        </row>
        <row r="127">
          <cell r="C127">
            <v>1.34</v>
          </cell>
          <cell r="D127">
            <v>1.21</v>
          </cell>
          <cell r="E127">
            <v>1.47</v>
          </cell>
          <cell r="F127">
            <v>1.36</v>
          </cell>
          <cell r="G127">
            <v>1.23</v>
          </cell>
          <cell r="H127">
            <v>1.59</v>
          </cell>
        </row>
        <row r="128">
          <cell r="C128">
            <v>3</v>
          </cell>
          <cell r="D128">
            <v>0</v>
          </cell>
          <cell r="E128">
            <v>0</v>
          </cell>
          <cell r="F128">
            <v>3.85</v>
          </cell>
          <cell r="G128">
            <v>0</v>
          </cell>
          <cell r="H128">
            <v>0</v>
          </cell>
        </row>
        <row r="129">
          <cell r="C129">
            <v>0</v>
          </cell>
          <cell r="D129">
            <v>0</v>
          </cell>
          <cell r="E129">
            <v>0</v>
          </cell>
          <cell r="F129">
            <v>0</v>
          </cell>
          <cell r="G129">
            <v>0</v>
          </cell>
          <cell r="H129">
            <v>0</v>
          </cell>
        </row>
        <row r="130">
          <cell r="C130">
            <v>42.3</v>
          </cell>
          <cell r="D130">
            <v>0</v>
          </cell>
          <cell r="E130">
            <v>42.3</v>
          </cell>
          <cell r="F130">
            <v>0</v>
          </cell>
          <cell r="G130">
            <v>0</v>
          </cell>
          <cell r="H130">
            <v>42.28</v>
          </cell>
        </row>
        <row r="131">
          <cell r="C131">
            <v>1.38</v>
          </cell>
          <cell r="D131">
            <v>67.75</v>
          </cell>
          <cell r="E131">
            <v>68</v>
          </cell>
          <cell r="F131">
            <v>76.290000000000006</v>
          </cell>
          <cell r="G131">
            <v>111.88</v>
          </cell>
          <cell r="H131">
            <v>68</v>
          </cell>
        </row>
        <row r="132">
          <cell r="C132">
            <v>0</v>
          </cell>
          <cell r="D132">
            <v>0</v>
          </cell>
          <cell r="E132">
            <v>0</v>
          </cell>
          <cell r="F132">
            <v>0</v>
          </cell>
          <cell r="G132">
            <v>0</v>
          </cell>
          <cell r="H132">
            <v>0</v>
          </cell>
        </row>
        <row r="133">
          <cell r="C133">
            <v>85.82</v>
          </cell>
          <cell r="D133">
            <v>21</v>
          </cell>
          <cell r="E133">
            <v>18.600000000000001</v>
          </cell>
          <cell r="F133">
            <v>63</v>
          </cell>
          <cell r="G133">
            <v>17.239999999999998</v>
          </cell>
          <cell r="H133">
            <v>0</v>
          </cell>
        </row>
        <row r="134">
          <cell r="C134">
            <v>0</v>
          </cell>
          <cell r="D134">
            <v>0</v>
          </cell>
          <cell r="E134">
            <v>60.8</v>
          </cell>
          <cell r="F134">
            <v>0</v>
          </cell>
          <cell r="G134">
            <v>0</v>
          </cell>
          <cell r="H134">
            <v>0</v>
          </cell>
        </row>
        <row r="135">
          <cell r="C135">
            <v>0</v>
          </cell>
          <cell r="D135">
            <v>0</v>
          </cell>
          <cell r="E135">
            <v>0</v>
          </cell>
          <cell r="F135">
            <v>0</v>
          </cell>
          <cell r="G135">
            <v>0</v>
          </cell>
          <cell r="H135">
            <v>0</v>
          </cell>
        </row>
        <row r="136">
          <cell r="C136">
            <v>171.6</v>
          </cell>
          <cell r="D136">
            <v>182.4</v>
          </cell>
          <cell r="E136">
            <v>161.69999999999999</v>
          </cell>
          <cell r="F136">
            <v>186.5</v>
          </cell>
          <cell r="G136">
            <v>164.1</v>
          </cell>
          <cell r="H136">
            <v>99.4</v>
          </cell>
        </row>
        <row r="140">
          <cell r="C140">
            <v>0</v>
          </cell>
          <cell r="D140">
            <v>0</v>
          </cell>
          <cell r="E140">
            <v>0</v>
          </cell>
          <cell r="F140">
            <v>0</v>
          </cell>
          <cell r="G140">
            <v>0</v>
          </cell>
          <cell r="H140">
            <v>0</v>
          </cell>
        </row>
        <row r="141">
          <cell r="C141">
            <v>0</v>
          </cell>
          <cell r="D141">
            <v>0</v>
          </cell>
          <cell r="E141">
            <v>0</v>
          </cell>
          <cell r="F141">
            <v>0</v>
          </cell>
          <cell r="G141">
            <v>0</v>
          </cell>
          <cell r="H141">
            <v>0</v>
          </cell>
        </row>
        <row r="142">
          <cell r="C142">
            <v>0</v>
          </cell>
          <cell r="D142">
            <v>0</v>
          </cell>
          <cell r="E142">
            <v>0</v>
          </cell>
          <cell r="F142">
            <v>0</v>
          </cell>
          <cell r="G142">
            <v>0</v>
          </cell>
          <cell r="H142">
            <v>0</v>
          </cell>
        </row>
        <row r="143">
          <cell r="C143">
            <v>0</v>
          </cell>
          <cell r="D143">
            <v>0</v>
          </cell>
          <cell r="E143">
            <v>0</v>
          </cell>
          <cell r="F143">
            <v>0</v>
          </cell>
          <cell r="G143">
            <v>0</v>
          </cell>
          <cell r="H143">
            <v>0</v>
          </cell>
        </row>
        <row r="144">
          <cell r="C144">
            <v>0</v>
          </cell>
          <cell r="D144">
            <v>0</v>
          </cell>
          <cell r="E144">
            <v>0</v>
          </cell>
          <cell r="F144">
            <v>0</v>
          </cell>
          <cell r="G144">
            <v>0</v>
          </cell>
          <cell r="H144">
            <v>0</v>
          </cell>
        </row>
        <row r="145">
          <cell r="C145">
            <v>0</v>
          </cell>
          <cell r="D145">
            <v>0</v>
          </cell>
          <cell r="E145">
            <v>0</v>
          </cell>
          <cell r="F145">
            <v>0</v>
          </cell>
          <cell r="G145">
            <v>0</v>
          </cell>
          <cell r="H145">
            <v>0</v>
          </cell>
        </row>
        <row r="146">
          <cell r="C146">
            <v>0</v>
          </cell>
          <cell r="D146">
            <v>0</v>
          </cell>
          <cell r="E146">
            <v>0</v>
          </cell>
          <cell r="F146">
            <v>0</v>
          </cell>
          <cell r="G146">
            <v>0</v>
          </cell>
          <cell r="H146">
            <v>0</v>
          </cell>
        </row>
        <row r="147">
          <cell r="C147">
            <v>0</v>
          </cell>
          <cell r="D147">
            <v>0</v>
          </cell>
          <cell r="E147">
            <v>0</v>
          </cell>
          <cell r="F147">
            <v>0</v>
          </cell>
          <cell r="G147">
            <v>0</v>
          </cell>
          <cell r="H147">
            <v>0</v>
          </cell>
        </row>
        <row r="148">
          <cell r="C148">
            <v>0</v>
          </cell>
          <cell r="D148">
            <v>0</v>
          </cell>
          <cell r="E148">
            <v>0</v>
          </cell>
          <cell r="F148">
            <v>0</v>
          </cell>
          <cell r="G148">
            <v>0</v>
          </cell>
          <cell r="H148">
            <v>0</v>
          </cell>
        </row>
        <row r="149">
          <cell r="C149">
            <v>0</v>
          </cell>
          <cell r="D149">
            <v>0</v>
          </cell>
          <cell r="E149">
            <v>61.9</v>
          </cell>
          <cell r="F149">
            <v>0</v>
          </cell>
          <cell r="G149">
            <v>0</v>
          </cell>
          <cell r="H149">
            <v>0</v>
          </cell>
        </row>
        <row r="150">
          <cell r="C150">
            <v>0</v>
          </cell>
          <cell r="D150">
            <v>0</v>
          </cell>
          <cell r="E150">
            <v>0</v>
          </cell>
          <cell r="F150">
            <v>0</v>
          </cell>
          <cell r="G150">
            <v>0</v>
          </cell>
          <cell r="H150">
            <v>0</v>
          </cell>
        </row>
        <row r="151">
          <cell r="C151">
            <v>0</v>
          </cell>
          <cell r="D151">
            <v>0</v>
          </cell>
          <cell r="E151">
            <v>0</v>
          </cell>
          <cell r="F151">
            <v>0</v>
          </cell>
          <cell r="G151">
            <v>0</v>
          </cell>
          <cell r="H151">
            <v>0</v>
          </cell>
        </row>
        <row r="152">
          <cell r="C152">
            <v>0</v>
          </cell>
          <cell r="D152">
            <v>0</v>
          </cell>
          <cell r="E152">
            <v>0</v>
          </cell>
          <cell r="F152">
            <v>0</v>
          </cell>
          <cell r="G152">
            <v>0</v>
          </cell>
          <cell r="H152">
            <v>0</v>
          </cell>
        </row>
        <row r="153">
          <cell r="C153">
            <v>0</v>
          </cell>
          <cell r="D153">
            <v>0</v>
          </cell>
          <cell r="E153">
            <v>0</v>
          </cell>
          <cell r="F153">
            <v>0</v>
          </cell>
          <cell r="G153">
            <v>0</v>
          </cell>
          <cell r="H153">
            <v>0</v>
          </cell>
        </row>
        <row r="154">
          <cell r="C154">
            <v>127.06</v>
          </cell>
          <cell r="D154">
            <v>363.82</v>
          </cell>
          <cell r="E154">
            <v>176.27</v>
          </cell>
          <cell r="F154">
            <v>150.63</v>
          </cell>
          <cell r="G154">
            <v>154.47999999999999</v>
          </cell>
          <cell r="H154">
            <v>192.27</v>
          </cell>
        </row>
        <row r="155">
          <cell r="C155">
            <v>0</v>
          </cell>
          <cell r="D155">
            <v>0</v>
          </cell>
          <cell r="E155">
            <v>0</v>
          </cell>
          <cell r="F155">
            <v>0</v>
          </cell>
          <cell r="G155">
            <v>0</v>
          </cell>
          <cell r="H155">
            <v>0</v>
          </cell>
        </row>
        <row r="156">
          <cell r="C156">
            <v>326.51</v>
          </cell>
          <cell r="D156">
            <v>0</v>
          </cell>
          <cell r="E156">
            <v>332.67</v>
          </cell>
          <cell r="F156">
            <v>211.48</v>
          </cell>
          <cell r="G156">
            <v>141.06</v>
          </cell>
          <cell r="H156">
            <v>233.38</v>
          </cell>
        </row>
        <row r="157">
          <cell r="C157">
            <v>0</v>
          </cell>
          <cell r="D157">
            <v>0</v>
          </cell>
          <cell r="E157">
            <v>0</v>
          </cell>
          <cell r="F157">
            <v>0</v>
          </cell>
          <cell r="G157">
            <v>0</v>
          </cell>
          <cell r="H157">
            <v>0</v>
          </cell>
        </row>
        <row r="158">
          <cell r="C158">
            <v>0</v>
          </cell>
          <cell r="D158">
            <v>0</v>
          </cell>
          <cell r="E158">
            <v>0</v>
          </cell>
          <cell r="F158">
            <v>0</v>
          </cell>
          <cell r="G158">
            <v>0</v>
          </cell>
          <cell r="H158">
            <v>0</v>
          </cell>
        </row>
        <row r="159">
          <cell r="C159">
            <v>0</v>
          </cell>
          <cell r="D159">
            <v>0</v>
          </cell>
          <cell r="E159">
            <v>0</v>
          </cell>
          <cell r="F159">
            <v>0</v>
          </cell>
          <cell r="G159">
            <v>0</v>
          </cell>
          <cell r="H159">
            <v>0</v>
          </cell>
        </row>
        <row r="160">
          <cell r="C160">
            <v>0</v>
          </cell>
          <cell r="D160">
            <v>0</v>
          </cell>
          <cell r="E160">
            <v>0</v>
          </cell>
          <cell r="F160">
            <v>0</v>
          </cell>
          <cell r="G160">
            <v>0</v>
          </cell>
          <cell r="H160">
            <v>0</v>
          </cell>
        </row>
        <row r="161">
          <cell r="C161">
            <v>0</v>
          </cell>
          <cell r="D161">
            <v>0</v>
          </cell>
          <cell r="E161">
            <v>0</v>
          </cell>
          <cell r="F161">
            <v>0</v>
          </cell>
          <cell r="G161">
            <v>0</v>
          </cell>
          <cell r="H161">
            <v>0</v>
          </cell>
        </row>
        <row r="162">
          <cell r="C162">
            <v>0</v>
          </cell>
          <cell r="D162">
            <v>0</v>
          </cell>
          <cell r="E162">
            <v>0</v>
          </cell>
          <cell r="F162">
            <v>0</v>
          </cell>
          <cell r="G162">
            <v>0</v>
          </cell>
          <cell r="H162">
            <v>0</v>
          </cell>
        </row>
        <row r="163">
          <cell r="C163">
            <v>0</v>
          </cell>
          <cell r="D163">
            <v>0</v>
          </cell>
          <cell r="E163">
            <v>0</v>
          </cell>
          <cell r="F163">
            <v>0</v>
          </cell>
          <cell r="G163">
            <v>0</v>
          </cell>
          <cell r="H163">
            <v>0</v>
          </cell>
        </row>
        <row r="164">
          <cell r="C164">
            <v>0</v>
          </cell>
          <cell r="D164">
            <v>0</v>
          </cell>
          <cell r="E164">
            <v>0</v>
          </cell>
          <cell r="F164">
            <v>0</v>
          </cell>
          <cell r="G164">
            <v>0</v>
          </cell>
          <cell r="H164">
            <v>0</v>
          </cell>
        </row>
        <row r="165">
          <cell r="C165">
            <v>0</v>
          </cell>
          <cell r="D165">
            <v>0</v>
          </cell>
          <cell r="E165">
            <v>0</v>
          </cell>
          <cell r="F165">
            <v>0</v>
          </cell>
          <cell r="G165">
            <v>0</v>
          </cell>
          <cell r="H165">
            <v>0</v>
          </cell>
        </row>
        <row r="166">
          <cell r="C166">
            <v>0</v>
          </cell>
          <cell r="D166">
            <v>0</v>
          </cell>
          <cell r="E166">
            <v>0</v>
          </cell>
          <cell r="F166">
            <v>0</v>
          </cell>
          <cell r="G166">
            <v>0</v>
          </cell>
          <cell r="H166">
            <v>0</v>
          </cell>
        </row>
        <row r="167">
          <cell r="C167">
            <v>0</v>
          </cell>
          <cell r="D167">
            <v>0</v>
          </cell>
          <cell r="E167">
            <v>0</v>
          </cell>
          <cell r="F167">
            <v>0</v>
          </cell>
          <cell r="G167">
            <v>0</v>
          </cell>
          <cell r="H167">
            <v>0</v>
          </cell>
        </row>
        <row r="168">
          <cell r="C168">
            <v>0</v>
          </cell>
          <cell r="D168">
            <v>0</v>
          </cell>
          <cell r="E168">
            <v>0</v>
          </cell>
          <cell r="F168">
            <v>0</v>
          </cell>
          <cell r="G168">
            <v>0</v>
          </cell>
          <cell r="H168">
            <v>0</v>
          </cell>
        </row>
        <row r="169">
          <cell r="C169">
            <v>0</v>
          </cell>
          <cell r="D169">
            <v>0</v>
          </cell>
          <cell r="E169">
            <v>0</v>
          </cell>
          <cell r="F169">
            <v>0</v>
          </cell>
          <cell r="G169">
            <v>0</v>
          </cell>
          <cell r="H169">
            <v>0</v>
          </cell>
        </row>
        <row r="173">
          <cell r="C173">
            <v>0</v>
          </cell>
          <cell r="D173">
            <v>0</v>
          </cell>
          <cell r="E173">
            <v>0</v>
          </cell>
          <cell r="F173">
            <v>0</v>
          </cell>
          <cell r="G173">
            <v>0</v>
          </cell>
          <cell r="H173">
            <v>0</v>
          </cell>
        </row>
        <row r="174">
          <cell r="C174">
            <v>0</v>
          </cell>
          <cell r="D174">
            <v>0</v>
          </cell>
          <cell r="E174">
            <v>0</v>
          </cell>
          <cell r="F174">
            <v>0</v>
          </cell>
          <cell r="G174">
            <v>0</v>
          </cell>
          <cell r="H174">
            <v>0</v>
          </cell>
        </row>
        <row r="175">
          <cell r="C175">
            <v>30.6</v>
          </cell>
          <cell r="D175">
            <v>0</v>
          </cell>
          <cell r="E175">
            <v>29</v>
          </cell>
          <cell r="F175">
            <v>0</v>
          </cell>
          <cell r="G175">
            <v>0</v>
          </cell>
          <cell r="H175">
            <v>0</v>
          </cell>
        </row>
        <row r="176">
          <cell r="C176">
            <v>0</v>
          </cell>
          <cell r="D176">
            <v>0</v>
          </cell>
          <cell r="E176">
            <v>0</v>
          </cell>
          <cell r="F176">
            <v>0</v>
          </cell>
          <cell r="G176">
            <v>52.63</v>
          </cell>
          <cell r="H176">
            <v>0</v>
          </cell>
        </row>
        <row r="177">
          <cell r="C177">
            <v>0</v>
          </cell>
          <cell r="D177">
            <v>0</v>
          </cell>
          <cell r="E177">
            <v>0</v>
          </cell>
          <cell r="F177">
            <v>0</v>
          </cell>
          <cell r="G177">
            <v>0</v>
          </cell>
          <cell r="H177">
            <v>0</v>
          </cell>
        </row>
        <row r="178">
          <cell r="C178">
            <v>0</v>
          </cell>
          <cell r="D178">
            <v>0</v>
          </cell>
          <cell r="E178">
            <v>0</v>
          </cell>
          <cell r="F178">
            <v>0</v>
          </cell>
          <cell r="G178">
            <v>0</v>
          </cell>
          <cell r="H178">
            <v>0</v>
          </cell>
        </row>
        <row r="179">
          <cell r="C179">
            <v>0</v>
          </cell>
          <cell r="D179">
            <v>0</v>
          </cell>
          <cell r="E179">
            <v>0</v>
          </cell>
          <cell r="F179">
            <v>0</v>
          </cell>
          <cell r="G179">
            <v>0</v>
          </cell>
          <cell r="H179">
            <v>0</v>
          </cell>
        </row>
        <row r="180">
          <cell r="C180">
            <v>0</v>
          </cell>
          <cell r="D180">
            <v>0</v>
          </cell>
          <cell r="E180">
            <v>0</v>
          </cell>
          <cell r="F180">
            <v>0</v>
          </cell>
          <cell r="G180">
            <v>0</v>
          </cell>
          <cell r="H180">
            <v>0</v>
          </cell>
        </row>
        <row r="181">
          <cell r="C181">
            <v>0</v>
          </cell>
          <cell r="D181">
            <v>0</v>
          </cell>
          <cell r="E181">
            <v>0</v>
          </cell>
          <cell r="F181">
            <v>0</v>
          </cell>
          <cell r="G181">
            <v>0</v>
          </cell>
          <cell r="H181">
            <v>0</v>
          </cell>
        </row>
        <row r="182">
          <cell r="C182">
            <v>0</v>
          </cell>
          <cell r="D182">
            <v>0</v>
          </cell>
          <cell r="E182">
            <v>0</v>
          </cell>
          <cell r="F182">
            <v>0</v>
          </cell>
          <cell r="G182">
            <v>0</v>
          </cell>
          <cell r="H182">
            <v>0</v>
          </cell>
        </row>
        <row r="183">
          <cell r="C183">
            <v>0</v>
          </cell>
          <cell r="D183">
            <v>0</v>
          </cell>
          <cell r="E183">
            <v>0</v>
          </cell>
          <cell r="F183">
            <v>0</v>
          </cell>
          <cell r="G183">
            <v>0</v>
          </cell>
          <cell r="H183">
            <v>0</v>
          </cell>
        </row>
        <row r="184">
          <cell r="C184">
            <v>0</v>
          </cell>
          <cell r="D184">
            <v>0</v>
          </cell>
          <cell r="E184">
            <v>0</v>
          </cell>
          <cell r="F184">
            <v>0</v>
          </cell>
          <cell r="G184">
            <v>0</v>
          </cell>
          <cell r="H184">
            <v>0</v>
          </cell>
        </row>
        <row r="185">
          <cell r="C185">
            <v>0</v>
          </cell>
          <cell r="D185">
            <v>0</v>
          </cell>
          <cell r="E185">
            <v>0</v>
          </cell>
          <cell r="F185">
            <v>0</v>
          </cell>
          <cell r="G185">
            <v>0</v>
          </cell>
          <cell r="H185">
            <v>0</v>
          </cell>
        </row>
        <row r="186">
          <cell r="C186">
            <v>0</v>
          </cell>
          <cell r="D186">
            <v>0</v>
          </cell>
          <cell r="E186">
            <v>0</v>
          </cell>
          <cell r="F186">
            <v>0</v>
          </cell>
          <cell r="G186">
            <v>0</v>
          </cell>
          <cell r="H186">
            <v>0</v>
          </cell>
        </row>
        <row r="189">
          <cell r="C189">
            <v>0</v>
          </cell>
          <cell r="D189">
            <v>0</v>
          </cell>
          <cell r="E189">
            <v>0</v>
          </cell>
          <cell r="F189">
            <v>0</v>
          </cell>
          <cell r="G189">
            <v>0</v>
          </cell>
          <cell r="H189">
            <v>0</v>
          </cell>
          <cell r="N189">
            <v>0</v>
          </cell>
        </row>
        <row r="190">
          <cell r="C190">
            <v>0</v>
          </cell>
          <cell r="D190">
            <v>0</v>
          </cell>
          <cell r="E190">
            <v>0</v>
          </cell>
          <cell r="F190">
            <v>0</v>
          </cell>
          <cell r="G190">
            <v>0</v>
          </cell>
          <cell r="H190">
            <v>0</v>
          </cell>
          <cell r="N190">
            <v>0</v>
          </cell>
        </row>
        <row r="191">
          <cell r="C191">
            <v>0</v>
          </cell>
          <cell r="D191">
            <v>0</v>
          </cell>
          <cell r="E191">
            <v>0</v>
          </cell>
          <cell r="F191">
            <v>0</v>
          </cell>
          <cell r="G191">
            <v>0</v>
          </cell>
          <cell r="H191">
            <v>0</v>
          </cell>
          <cell r="N191">
            <v>0</v>
          </cell>
        </row>
        <row r="194">
          <cell r="C194">
            <v>0.53</v>
          </cell>
          <cell r="D194">
            <v>6.13</v>
          </cell>
          <cell r="E194">
            <v>0.46</v>
          </cell>
          <cell r="F194">
            <v>3.93</v>
          </cell>
          <cell r="G194">
            <v>10.4</v>
          </cell>
          <cell r="H194">
            <v>5.0199999999999996</v>
          </cell>
        </row>
        <row r="195">
          <cell r="C195">
            <v>0</v>
          </cell>
          <cell r="D195">
            <v>0</v>
          </cell>
          <cell r="E195">
            <v>0</v>
          </cell>
          <cell r="F195">
            <v>0</v>
          </cell>
          <cell r="G195">
            <v>0</v>
          </cell>
          <cell r="H195">
            <v>0</v>
          </cell>
        </row>
        <row r="196">
          <cell r="C196">
            <v>0</v>
          </cell>
          <cell r="D196">
            <v>0</v>
          </cell>
          <cell r="E196">
            <v>0</v>
          </cell>
          <cell r="F196">
            <v>0</v>
          </cell>
          <cell r="G196">
            <v>0</v>
          </cell>
          <cell r="H196">
            <v>0</v>
          </cell>
        </row>
        <row r="198">
          <cell r="C198">
            <v>0</v>
          </cell>
          <cell r="D198">
            <v>0</v>
          </cell>
          <cell r="E198">
            <v>0</v>
          </cell>
          <cell r="F198">
            <v>0.73</v>
          </cell>
          <cell r="G198">
            <v>0</v>
          </cell>
          <cell r="H198">
            <v>0</v>
          </cell>
        </row>
        <row r="199">
          <cell r="C199">
            <v>0</v>
          </cell>
          <cell r="D199">
            <v>0</v>
          </cell>
          <cell r="E199">
            <v>0</v>
          </cell>
          <cell r="F199">
            <v>0</v>
          </cell>
          <cell r="G199">
            <v>0</v>
          </cell>
          <cell r="H199">
            <v>0</v>
          </cell>
        </row>
        <row r="200">
          <cell r="C200">
            <v>0</v>
          </cell>
          <cell r="D200">
            <v>0</v>
          </cell>
          <cell r="E200">
            <v>0</v>
          </cell>
          <cell r="F200">
            <v>0</v>
          </cell>
          <cell r="G200">
            <v>0</v>
          </cell>
          <cell r="H200">
            <v>0</v>
          </cell>
        </row>
        <row r="201">
          <cell r="C201">
            <v>67.56</v>
          </cell>
          <cell r="D201">
            <v>0</v>
          </cell>
          <cell r="E201">
            <v>0</v>
          </cell>
          <cell r="F201">
            <v>38.01</v>
          </cell>
          <cell r="G201">
            <v>0</v>
          </cell>
          <cell r="H201">
            <v>9.02</v>
          </cell>
        </row>
        <row r="202">
          <cell r="C202">
            <v>0</v>
          </cell>
          <cell r="D202">
            <v>0</v>
          </cell>
          <cell r="E202">
            <v>0</v>
          </cell>
          <cell r="F202">
            <v>0</v>
          </cell>
          <cell r="G202">
            <v>0</v>
          </cell>
          <cell r="H202">
            <v>0</v>
          </cell>
        </row>
      </sheetData>
      <sheetData sheetId="8"/>
      <sheetData sheetId="9">
        <row r="6">
          <cell r="C6">
            <v>12002.67</v>
          </cell>
          <cell r="D6">
            <v>9349.66</v>
          </cell>
          <cell r="E6">
            <v>18833.419999999998</v>
          </cell>
          <cell r="F6">
            <v>9982.48</v>
          </cell>
          <cell r="G6">
            <v>16330.9</v>
          </cell>
          <cell r="H6">
            <v>13328.28</v>
          </cell>
        </row>
        <row r="7">
          <cell r="C7">
            <v>0</v>
          </cell>
          <cell r="D7">
            <v>0</v>
          </cell>
          <cell r="E7">
            <v>0</v>
          </cell>
          <cell r="F7">
            <v>0</v>
          </cell>
          <cell r="G7">
            <v>0</v>
          </cell>
          <cell r="H7">
            <v>0</v>
          </cell>
        </row>
        <row r="8">
          <cell r="C8">
            <v>0</v>
          </cell>
          <cell r="D8">
            <v>0</v>
          </cell>
          <cell r="E8">
            <v>0</v>
          </cell>
          <cell r="F8">
            <v>0</v>
          </cell>
          <cell r="G8">
            <v>0</v>
          </cell>
          <cell r="H8">
            <v>0</v>
          </cell>
        </row>
        <row r="9">
          <cell r="C9">
            <v>0</v>
          </cell>
          <cell r="D9">
            <v>0</v>
          </cell>
          <cell r="E9">
            <v>0</v>
          </cell>
          <cell r="F9">
            <v>0</v>
          </cell>
          <cell r="G9">
            <v>-36</v>
          </cell>
          <cell r="H9">
            <v>-16</v>
          </cell>
        </row>
        <row r="10">
          <cell r="C10">
            <v>0</v>
          </cell>
          <cell r="D10">
            <v>0</v>
          </cell>
          <cell r="E10">
            <v>0</v>
          </cell>
          <cell r="F10">
            <v>0</v>
          </cell>
          <cell r="G10">
            <v>0</v>
          </cell>
          <cell r="H10">
            <v>0</v>
          </cell>
        </row>
        <row r="11">
          <cell r="C11">
            <v>0</v>
          </cell>
          <cell r="D11">
            <v>0</v>
          </cell>
          <cell r="E11">
            <v>0</v>
          </cell>
          <cell r="F11">
            <v>0</v>
          </cell>
          <cell r="G11">
            <v>0</v>
          </cell>
          <cell r="H11">
            <v>0</v>
          </cell>
        </row>
        <row r="12">
          <cell r="C12">
            <v>0</v>
          </cell>
          <cell r="D12">
            <v>0</v>
          </cell>
          <cell r="E12">
            <v>0</v>
          </cell>
          <cell r="F12">
            <v>0</v>
          </cell>
          <cell r="G12">
            <v>0</v>
          </cell>
          <cell r="H12">
            <v>0</v>
          </cell>
        </row>
        <row r="13">
          <cell r="C13">
            <v>0</v>
          </cell>
          <cell r="D13">
            <v>0</v>
          </cell>
          <cell r="E13">
            <v>0</v>
          </cell>
          <cell r="F13">
            <v>0</v>
          </cell>
          <cell r="G13">
            <v>0</v>
          </cell>
          <cell r="H13">
            <v>0</v>
          </cell>
        </row>
        <row r="14">
          <cell r="C14">
            <v>0</v>
          </cell>
          <cell r="D14">
            <v>0</v>
          </cell>
          <cell r="E14">
            <v>0</v>
          </cell>
          <cell r="F14">
            <v>0</v>
          </cell>
          <cell r="G14">
            <v>0</v>
          </cell>
          <cell r="H14">
            <v>0</v>
          </cell>
        </row>
        <row r="15">
          <cell r="C15">
            <v>692.1</v>
          </cell>
          <cell r="D15">
            <v>506.22</v>
          </cell>
          <cell r="E15">
            <v>1074.0999999999999</v>
          </cell>
          <cell r="F15">
            <v>575.62</v>
          </cell>
          <cell r="G15">
            <v>817.27</v>
          </cell>
          <cell r="H15">
            <v>607.70000000000005</v>
          </cell>
        </row>
        <row r="19">
          <cell r="C19">
            <v>0</v>
          </cell>
          <cell r="D19">
            <v>0</v>
          </cell>
          <cell r="E19">
            <v>0</v>
          </cell>
          <cell r="F19">
            <v>0</v>
          </cell>
          <cell r="G19">
            <v>0</v>
          </cell>
          <cell r="H19">
            <v>0</v>
          </cell>
        </row>
        <row r="20">
          <cell r="C20">
            <v>0</v>
          </cell>
          <cell r="D20">
            <v>0</v>
          </cell>
          <cell r="E20">
            <v>0</v>
          </cell>
          <cell r="F20">
            <v>0</v>
          </cell>
          <cell r="G20">
            <v>0</v>
          </cell>
          <cell r="H20">
            <v>0</v>
          </cell>
        </row>
        <row r="21">
          <cell r="C21">
            <v>0</v>
          </cell>
          <cell r="D21">
            <v>0</v>
          </cell>
          <cell r="E21">
            <v>0</v>
          </cell>
          <cell r="F21">
            <v>0</v>
          </cell>
          <cell r="G21">
            <v>0</v>
          </cell>
          <cell r="H21">
            <v>0</v>
          </cell>
        </row>
        <row r="22">
          <cell r="C22">
            <v>0</v>
          </cell>
          <cell r="D22">
            <v>0</v>
          </cell>
          <cell r="E22">
            <v>0</v>
          </cell>
          <cell r="F22">
            <v>0</v>
          </cell>
          <cell r="G22">
            <v>0</v>
          </cell>
          <cell r="H22">
            <v>0</v>
          </cell>
        </row>
        <row r="23">
          <cell r="C23">
            <v>0.04</v>
          </cell>
          <cell r="D23">
            <v>0</v>
          </cell>
          <cell r="E23">
            <v>1.86</v>
          </cell>
          <cell r="F23">
            <v>1.92</v>
          </cell>
          <cell r="G23">
            <v>-1</v>
          </cell>
          <cell r="H23">
            <v>-0.68</v>
          </cell>
        </row>
        <row r="24">
          <cell r="C24">
            <v>0</v>
          </cell>
          <cell r="D24">
            <v>0</v>
          </cell>
          <cell r="E24">
            <v>0</v>
          </cell>
          <cell r="F24">
            <v>0</v>
          </cell>
          <cell r="G24">
            <v>0</v>
          </cell>
          <cell r="H24">
            <v>0</v>
          </cell>
        </row>
        <row r="25">
          <cell r="C25">
            <v>0</v>
          </cell>
          <cell r="D25">
            <v>0</v>
          </cell>
          <cell r="E25">
            <v>0</v>
          </cell>
          <cell r="F25">
            <v>0</v>
          </cell>
          <cell r="G25">
            <v>0</v>
          </cell>
          <cell r="H25">
            <v>0</v>
          </cell>
        </row>
        <row r="27">
          <cell r="C27">
            <v>0.92</v>
          </cell>
          <cell r="D27">
            <v>0.08</v>
          </cell>
          <cell r="E27">
            <v>0.27</v>
          </cell>
          <cell r="F27">
            <v>0</v>
          </cell>
          <cell r="G27">
            <v>1.34</v>
          </cell>
          <cell r="H27">
            <v>1.32</v>
          </cell>
        </row>
        <row r="30">
          <cell r="C30">
            <v>7561</v>
          </cell>
          <cell r="D30">
            <v>5013.7700000000004</v>
          </cell>
          <cell r="E30">
            <v>10302.48</v>
          </cell>
          <cell r="F30">
            <v>6271.23</v>
          </cell>
          <cell r="G30">
            <v>10335.76</v>
          </cell>
          <cell r="H30">
            <v>7749.8</v>
          </cell>
        </row>
        <row r="31">
          <cell r="C31">
            <v>0</v>
          </cell>
          <cell r="D31">
            <v>0</v>
          </cell>
          <cell r="E31">
            <v>0</v>
          </cell>
          <cell r="H31">
            <v>0</v>
          </cell>
        </row>
        <row r="32">
          <cell r="C32">
            <v>0</v>
          </cell>
          <cell r="D32">
            <v>0</v>
          </cell>
          <cell r="E32">
            <v>0</v>
          </cell>
          <cell r="F32">
            <v>0</v>
          </cell>
          <cell r="G32">
            <v>0</v>
          </cell>
          <cell r="H32">
            <v>0</v>
          </cell>
          <cell r="N32">
            <v>0</v>
          </cell>
        </row>
        <row r="39">
          <cell r="C39">
            <v>67.89</v>
          </cell>
          <cell r="D39">
            <v>189.3</v>
          </cell>
          <cell r="E39">
            <v>127.07</v>
          </cell>
          <cell r="F39">
            <v>142.94999999999999</v>
          </cell>
          <cell r="G39">
            <v>117.53</v>
          </cell>
          <cell r="H39">
            <v>110.76</v>
          </cell>
        </row>
        <row r="40">
          <cell r="C40">
            <v>77.75</v>
          </cell>
          <cell r="D40">
            <v>77.75</v>
          </cell>
          <cell r="E40">
            <v>77.75</v>
          </cell>
          <cell r="F40">
            <v>77.569999999999993</v>
          </cell>
          <cell r="G40">
            <v>77.78</v>
          </cell>
          <cell r="H40">
            <v>77.569999999999993</v>
          </cell>
        </row>
        <row r="41">
          <cell r="C41">
            <v>1360</v>
          </cell>
          <cell r="D41">
            <v>1360</v>
          </cell>
          <cell r="E41">
            <v>1359.97</v>
          </cell>
          <cell r="F41">
            <v>1359.97</v>
          </cell>
          <cell r="G41">
            <v>1360</v>
          </cell>
          <cell r="H41">
            <v>1360</v>
          </cell>
        </row>
        <row r="42">
          <cell r="C42">
            <v>272.32</v>
          </cell>
          <cell r="D42">
            <v>244.32</v>
          </cell>
          <cell r="E42">
            <v>245.88</v>
          </cell>
          <cell r="F42">
            <v>263.41000000000003</v>
          </cell>
          <cell r="G42">
            <v>298.27999999999997</v>
          </cell>
          <cell r="H42">
            <v>298.37</v>
          </cell>
        </row>
        <row r="43">
          <cell r="C43">
            <v>938.13</v>
          </cell>
          <cell r="D43">
            <v>1323.16</v>
          </cell>
          <cell r="E43">
            <v>1393.15</v>
          </cell>
          <cell r="F43">
            <v>1449.51</v>
          </cell>
          <cell r="G43">
            <v>1659.34</v>
          </cell>
          <cell r="H43">
            <v>1712.13</v>
          </cell>
        </row>
        <row r="44">
          <cell r="C44">
            <v>45.05</v>
          </cell>
          <cell r="D44">
            <v>43.98</v>
          </cell>
          <cell r="E44">
            <v>45.05</v>
          </cell>
          <cell r="F44">
            <v>45.05</v>
          </cell>
          <cell r="G44">
            <v>45.05</v>
          </cell>
          <cell r="H44">
            <v>45.05</v>
          </cell>
        </row>
        <row r="45">
          <cell r="C45">
            <v>65.73</v>
          </cell>
          <cell r="D45">
            <v>0</v>
          </cell>
          <cell r="E45">
            <v>0</v>
          </cell>
          <cell r="F45">
            <v>44.37</v>
          </cell>
          <cell r="G45">
            <v>0</v>
          </cell>
          <cell r="H45">
            <v>3.27</v>
          </cell>
        </row>
        <row r="46">
          <cell r="C46">
            <v>381.63</v>
          </cell>
          <cell r="D46">
            <v>0</v>
          </cell>
          <cell r="E46">
            <v>0</v>
          </cell>
          <cell r="F46">
            <v>198.75</v>
          </cell>
          <cell r="G46">
            <v>0</v>
          </cell>
          <cell r="H46">
            <v>0</v>
          </cell>
        </row>
        <row r="47">
          <cell r="C47">
            <v>86.37</v>
          </cell>
          <cell r="D47">
            <v>17.59</v>
          </cell>
          <cell r="E47">
            <v>4</v>
          </cell>
          <cell r="F47">
            <v>60.28</v>
          </cell>
          <cell r="G47">
            <v>0</v>
          </cell>
          <cell r="H47">
            <v>0</v>
          </cell>
        </row>
        <row r="48">
          <cell r="C48">
            <v>0</v>
          </cell>
          <cell r="D48">
            <v>0</v>
          </cell>
          <cell r="E48">
            <v>0</v>
          </cell>
          <cell r="F48">
            <v>0</v>
          </cell>
          <cell r="G48">
            <v>0</v>
          </cell>
          <cell r="H48">
            <v>0</v>
          </cell>
        </row>
        <row r="49">
          <cell r="C49">
            <v>0</v>
          </cell>
          <cell r="D49">
            <v>0</v>
          </cell>
          <cell r="E49">
            <v>0</v>
          </cell>
          <cell r="F49">
            <v>0</v>
          </cell>
          <cell r="G49">
            <v>0</v>
          </cell>
          <cell r="H49">
            <v>0</v>
          </cell>
        </row>
        <row r="50">
          <cell r="C50">
            <v>0</v>
          </cell>
          <cell r="D50">
            <v>0</v>
          </cell>
          <cell r="E50">
            <v>0</v>
          </cell>
          <cell r="F50">
            <v>0</v>
          </cell>
          <cell r="G50">
            <v>0</v>
          </cell>
          <cell r="H50">
            <v>0</v>
          </cell>
        </row>
        <row r="51">
          <cell r="C51">
            <v>0</v>
          </cell>
          <cell r="D51">
            <v>0</v>
          </cell>
          <cell r="E51">
            <v>0</v>
          </cell>
          <cell r="F51">
            <v>0</v>
          </cell>
          <cell r="G51">
            <v>0</v>
          </cell>
          <cell r="H51">
            <v>0</v>
          </cell>
        </row>
        <row r="52">
          <cell r="C52">
            <v>0</v>
          </cell>
          <cell r="D52">
            <v>0</v>
          </cell>
          <cell r="E52">
            <v>0</v>
          </cell>
          <cell r="F52">
            <v>0</v>
          </cell>
          <cell r="G52">
            <v>94.79</v>
          </cell>
          <cell r="H52">
            <v>3.05</v>
          </cell>
        </row>
        <row r="53">
          <cell r="C53">
            <v>0</v>
          </cell>
          <cell r="D53">
            <v>0</v>
          </cell>
          <cell r="E53">
            <v>5</v>
          </cell>
          <cell r="F53">
            <v>0</v>
          </cell>
          <cell r="G53">
            <v>0</v>
          </cell>
          <cell r="H53">
            <v>0</v>
          </cell>
        </row>
        <row r="54">
          <cell r="C54">
            <v>172.39</v>
          </cell>
          <cell r="D54">
            <v>364.22</v>
          </cell>
          <cell r="E54">
            <v>77.59</v>
          </cell>
          <cell r="F54">
            <v>303.63</v>
          </cell>
          <cell r="G54">
            <v>27.7</v>
          </cell>
          <cell r="H54">
            <v>40.82</v>
          </cell>
        </row>
        <row r="55">
          <cell r="C55">
            <v>0</v>
          </cell>
          <cell r="D55">
            <v>0</v>
          </cell>
          <cell r="E55">
            <v>0</v>
          </cell>
          <cell r="F55">
            <v>0</v>
          </cell>
          <cell r="G55">
            <v>0</v>
          </cell>
          <cell r="H55">
            <v>0</v>
          </cell>
        </row>
        <row r="56">
          <cell r="C56">
            <v>0</v>
          </cell>
          <cell r="D56">
            <v>0</v>
          </cell>
          <cell r="E56">
            <v>0</v>
          </cell>
          <cell r="F56">
            <v>0</v>
          </cell>
          <cell r="G56">
            <v>0</v>
          </cell>
          <cell r="H56">
            <v>0</v>
          </cell>
        </row>
        <row r="57">
          <cell r="C57">
            <v>29.84</v>
          </cell>
          <cell r="D57">
            <v>30.02</v>
          </cell>
          <cell r="E57">
            <v>30.76</v>
          </cell>
          <cell r="F57">
            <v>30.74</v>
          </cell>
          <cell r="G57">
            <v>32.93</v>
          </cell>
          <cell r="H57">
            <v>32.82</v>
          </cell>
        </row>
        <row r="58">
          <cell r="C58">
            <v>32.36</v>
          </cell>
          <cell r="D58">
            <v>5.97</v>
          </cell>
          <cell r="E58">
            <v>33.72</v>
          </cell>
          <cell r="F58">
            <v>33.799999999999997</v>
          </cell>
          <cell r="G58">
            <v>3.8</v>
          </cell>
          <cell r="H58">
            <v>0</v>
          </cell>
        </row>
        <row r="59">
          <cell r="C59">
            <v>69.989999999999995</v>
          </cell>
          <cell r="D59">
            <v>110</v>
          </cell>
          <cell r="E59">
            <v>31.87</v>
          </cell>
          <cell r="F59">
            <v>52.24</v>
          </cell>
          <cell r="G59">
            <v>235.98</v>
          </cell>
          <cell r="H59">
            <v>0</v>
          </cell>
        </row>
        <row r="60">
          <cell r="C60">
            <v>0</v>
          </cell>
          <cell r="D60">
            <v>0</v>
          </cell>
          <cell r="E60">
            <v>0</v>
          </cell>
          <cell r="F60">
            <v>0</v>
          </cell>
          <cell r="G60">
            <v>0</v>
          </cell>
          <cell r="H60">
            <v>0</v>
          </cell>
        </row>
        <row r="61">
          <cell r="C61">
            <v>0</v>
          </cell>
          <cell r="D61">
            <v>0</v>
          </cell>
          <cell r="E61">
            <v>0</v>
          </cell>
          <cell r="F61">
            <v>0</v>
          </cell>
          <cell r="G61">
            <v>0</v>
          </cell>
          <cell r="H61">
            <v>0</v>
          </cell>
        </row>
        <row r="62">
          <cell r="C62">
            <v>0</v>
          </cell>
          <cell r="D62">
            <v>0</v>
          </cell>
          <cell r="E62">
            <v>97.82</v>
          </cell>
          <cell r="F62">
            <v>0</v>
          </cell>
          <cell r="G62">
            <v>0</v>
          </cell>
          <cell r="H62">
            <v>0</v>
          </cell>
        </row>
        <row r="63">
          <cell r="C63">
            <v>0</v>
          </cell>
          <cell r="D63">
            <v>77.52</v>
          </cell>
          <cell r="E63">
            <v>0</v>
          </cell>
          <cell r="F63">
            <v>0</v>
          </cell>
          <cell r="G63">
            <v>0</v>
          </cell>
          <cell r="H63">
            <v>0</v>
          </cell>
        </row>
        <row r="64">
          <cell r="C64">
            <v>0</v>
          </cell>
          <cell r="D64">
            <v>0</v>
          </cell>
          <cell r="E64">
            <v>0</v>
          </cell>
          <cell r="F64">
            <v>0</v>
          </cell>
          <cell r="G64">
            <v>0</v>
          </cell>
          <cell r="H64">
            <v>0</v>
          </cell>
        </row>
        <row r="65">
          <cell r="C65">
            <v>0</v>
          </cell>
          <cell r="D65">
            <v>0</v>
          </cell>
          <cell r="E65">
            <v>0</v>
          </cell>
          <cell r="F65">
            <v>0</v>
          </cell>
          <cell r="G65">
            <v>0</v>
          </cell>
          <cell r="H65">
            <v>0</v>
          </cell>
        </row>
        <row r="66">
          <cell r="C66">
            <v>0</v>
          </cell>
          <cell r="D66">
            <v>0</v>
          </cell>
          <cell r="E66">
            <v>0</v>
          </cell>
          <cell r="F66">
            <v>0</v>
          </cell>
          <cell r="G66">
            <v>0</v>
          </cell>
          <cell r="H66">
            <v>0</v>
          </cell>
        </row>
        <row r="67">
          <cell r="C67">
            <v>0</v>
          </cell>
          <cell r="D67">
            <v>0</v>
          </cell>
          <cell r="E67">
            <v>0</v>
          </cell>
          <cell r="F67">
            <v>0</v>
          </cell>
          <cell r="G67">
            <v>0</v>
          </cell>
          <cell r="H67">
            <v>0</v>
          </cell>
        </row>
        <row r="68">
          <cell r="C68">
            <v>0</v>
          </cell>
          <cell r="D68">
            <v>0</v>
          </cell>
          <cell r="E68">
            <v>0</v>
          </cell>
          <cell r="F68">
            <v>0</v>
          </cell>
          <cell r="G68">
            <v>0</v>
          </cell>
          <cell r="H68">
            <v>0</v>
          </cell>
        </row>
        <row r="69">
          <cell r="C69">
            <v>0</v>
          </cell>
          <cell r="D69">
            <v>0</v>
          </cell>
          <cell r="E69">
            <v>0</v>
          </cell>
          <cell r="F69">
            <v>0</v>
          </cell>
          <cell r="G69">
            <v>0</v>
          </cell>
          <cell r="H69">
            <v>0</v>
          </cell>
        </row>
        <row r="70">
          <cell r="C70">
            <v>0</v>
          </cell>
          <cell r="D70">
            <v>0</v>
          </cell>
          <cell r="E70">
            <v>0</v>
          </cell>
          <cell r="F70">
            <v>0</v>
          </cell>
          <cell r="G70">
            <v>0</v>
          </cell>
          <cell r="H70">
            <v>0</v>
          </cell>
        </row>
        <row r="71">
          <cell r="C71">
            <v>0</v>
          </cell>
          <cell r="D71">
            <v>0</v>
          </cell>
          <cell r="E71">
            <v>0</v>
          </cell>
          <cell r="F71">
            <v>0</v>
          </cell>
          <cell r="G71">
            <v>0</v>
          </cell>
          <cell r="H71">
            <v>0</v>
          </cell>
        </row>
        <row r="72">
          <cell r="C72">
            <v>0</v>
          </cell>
          <cell r="D72">
            <v>0</v>
          </cell>
          <cell r="E72">
            <v>0</v>
          </cell>
          <cell r="F72">
            <v>0</v>
          </cell>
          <cell r="G72">
            <v>0</v>
          </cell>
          <cell r="H72">
            <v>0</v>
          </cell>
        </row>
        <row r="73">
          <cell r="C73">
            <v>0</v>
          </cell>
          <cell r="D73">
            <v>0</v>
          </cell>
          <cell r="E73">
            <v>0</v>
          </cell>
          <cell r="F73">
            <v>0</v>
          </cell>
          <cell r="G73">
            <v>0</v>
          </cell>
          <cell r="H73">
            <v>0</v>
          </cell>
        </row>
        <row r="74">
          <cell r="C74">
            <v>0</v>
          </cell>
          <cell r="D74">
            <v>0</v>
          </cell>
          <cell r="E74">
            <v>140.08000000000001</v>
          </cell>
          <cell r="F74">
            <v>0</v>
          </cell>
          <cell r="G74">
            <v>0</v>
          </cell>
          <cell r="H74">
            <v>0</v>
          </cell>
        </row>
        <row r="75">
          <cell r="C75">
            <v>0</v>
          </cell>
          <cell r="D75">
            <v>0</v>
          </cell>
          <cell r="E75">
            <v>0</v>
          </cell>
          <cell r="F75">
            <v>0</v>
          </cell>
          <cell r="G75">
            <v>0</v>
          </cell>
          <cell r="H75">
            <v>0</v>
          </cell>
        </row>
        <row r="76">
          <cell r="C76">
            <v>114.84</v>
          </cell>
          <cell r="D76">
            <v>80.510000000000005</v>
          </cell>
          <cell r="E76">
            <v>40.35</v>
          </cell>
          <cell r="F76">
            <v>56.13</v>
          </cell>
          <cell r="G76">
            <v>81.260000000000005</v>
          </cell>
          <cell r="H76">
            <v>67.56</v>
          </cell>
        </row>
        <row r="77">
          <cell r="C77">
            <v>0</v>
          </cell>
          <cell r="D77">
            <v>0</v>
          </cell>
          <cell r="E77">
            <v>0</v>
          </cell>
          <cell r="F77">
            <v>0</v>
          </cell>
          <cell r="G77">
            <v>2.91</v>
          </cell>
          <cell r="H77">
            <v>9.66</v>
          </cell>
        </row>
        <row r="78">
          <cell r="C78">
            <v>0</v>
          </cell>
          <cell r="D78">
            <v>0</v>
          </cell>
          <cell r="E78">
            <v>0</v>
          </cell>
          <cell r="F78">
            <v>0</v>
          </cell>
          <cell r="G78">
            <v>0</v>
          </cell>
          <cell r="H78">
            <v>0</v>
          </cell>
        </row>
        <row r="79">
          <cell r="C79">
            <v>0</v>
          </cell>
          <cell r="D79">
            <v>0</v>
          </cell>
          <cell r="E79">
            <v>0</v>
          </cell>
          <cell r="F79">
            <v>0</v>
          </cell>
          <cell r="G79">
            <v>0</v>
          </cell>
          <cell r="H79">
            <v>0</v>
          </cell>
        </row>
        <row r="80">
          <cell r="C80">
            <v>0</v>
          </cell>
          <cell r="D80">
            <v>0</v>
          </cell>
          <cell r="E80">
            <v>0</v>
          </cell>
          <cell r="F80">
            <v>0</v>
          </cell>
          <cell r="G80">
            <v>0</v>
          </cell>
          <cell r="H80">
            <v>0</v>
          </cell>
        </row>
        <row r="81">
          <cell r="C81">
            <v>0</v>
          </cell>
          <cell r="D81">
            <v>0</v>
          </cell>
          <cell r="E81">
            <v>0</v>
          </cell>
          <cell r="F81">
            <v>0</v>
          </cell>
          <cell r="G81">
            <v>0</v>
          </cell>
          <cell r="H81">
            <v>0</v>
          </cell>
        </row>
        <row r="82">
          <cell r="C82">
            <v>0</v>
          </cell>
          <cell r="D82">
            <v>0</v>
          </cell>
          <cell r="E82">
            <v>0</v>
          </cell>
          <cell r="F82">
            <v>0</v>
          </cell>
          <cell r="G82">
            <v>0</v>
          </cell>
          <cell r="H82">
            <v>0</v>
          </cell>
        </row>
        <row r="83">
          <cell r="C83">
            <v>0</v>
          </cell>
          <cell r="D83">
            <v>0</v>
          </cell>
          <cell r="E83">
            <v>0</v>
          </cell>
          <cell r="F83">
            <v>0</v>
          </cell>
          <cell r="G83">
            <v>0</v>
          </cell>
          <cell r="H83">
            <v>0</v>
          </cell>
        </row>
        <row r="84">
          <cell r="C84">
            <v>0</v>
          </cell>
          <cell r="D84">
            <v>0</v>
          </cell>
          <cell r="E84">
            <v>0</v>
          </cell>
          <cell r="F84">
            <v>0</v>
          </cell>
          <cell r="G84">
            <v>0</v>
          </cell>
          <cell r="H84">
            <v>0</v>
          </cell>
        </row>
        <row r="85">
          <cell r="C85">
            <v>0</v>
          </cell>
          <cell r="D85">
            <v>0</v>
          </cell>
          <cell r="E85">
            <v>0</v>
          </cell>
          <cell r="F85">
            <v>0</v>
          </cell>
          <cell r="G85">
            <v>0</v>
          </cell>
          <cell r="H85">
            <v>0</v>
          </cell>
        </row>
        <row r="86">
          <cell r="C86">
            <v>0</v>
          </cell>
          <cell r="D86">
            <v>0</v>
          </cell>
          <cell r="E86">
            <v>0</v>
          </cell>
          <cell r="F86">
            <v>205</v>
          </cell>
          <cell r="G86">
            <v>0</v>
          </cell>
          <cell r="H86">
            <v>0</v>
          </cell>
        </row>
        <row r="87">
          <cell r="C87">
            <v>0</v>
          </cell>
          <cell r="D87">
            <v>0</v>
          </cell>
          <cell r="E87">
            <v>0</v>
          </cell>
          <cell r="F87">
            <v>0</v>
          </cell>
          <cell r="G87">
            <v>0</v>
          </cell>
          <cell r="H87">
            <v>0</v>
          </cell>
        </row>
        <row r="88">
          <cell r="C88">
            <v>161.69999999999999</v>
          </cell>
          <cell r="D88">
            <v>143.9</v>
          </cell>
          <cell r="E88">
            <v>234.03</v>
          </cell>
          <cell r="F88">
            <v>111.79</v>
          </cell>
          <cell r="G88">
            <v>54.23</v>
          </cell>
          <cell r="H88">
            <v>122.39</v>
          </cell>
        </row>
        <row r="89">
          <cell r="C89">
            <v>0</v>
          </cell>
          <cell r="D89">
            <v>0</v>
          </cell>
          <cell r="E89">
            <v>0</v>
          </cell>
          <cell r="F89">
            <v>0</v>
          </cell>
          <cell r="G89">
            <v>0</v>
          </cell>
          <cell r="H89">
            <v>0</v>
          </cell>
        </row>
        <row r="90">
          <cell r="C90">
            <v>0</v>
          </cell>
          <cell r="D90">
            <v>0</v>
          </cell>
          <cell r="E90">
            <v>0</v>
          </cell>
          <cell r="F90">
            <v>0</v>
          </cell>
          <cell r="G90">
            <v>0</v>
          </cell>
          <cell r="H90">
            <v>0</v>
          </cell>
        </row>
        <row r="91">
          <cell r="C91">
            <v>0</v>
          </cell>
          <cell r="D91">
            <v>0</v>
          </cell>
          <cell r="E91">
            <v>0</v>
          </cell>
          <cell r="F91">
            <v>0</v>
          </cell>
          <cell r="G91">
            <v>0</v>
          </cell>
          <cell r="H91">
            <v>0</v>
          </cell>
        </row>
        <row r="92">
          <cell r="C92">
            <v>0</v>
          </cell>
          <cell r="D92">
            <v>0</v>
          </cell>
          <cell r="E92">
            <v>0</v>
          </cell>
          <cell r="F92">
            <v>0</v>
          </cell>
          <cell r="G92">
            <v>0</v>
          </cell>
          <cell r="H92">
            <v>0</v>
          </cell>
        </row>
        <row r="93">
          <cell r="C93">
            <v>0</v>
          </cell>
          <cell r="D93">
            <v>0</v>
          </cell>
          <cell r="E93">
            <v>0</v>
          </cell>
          <cell r="F93">
            <v>0</v>
          </cell>
          <cell r="G93">
            <v>0</v>
          </cell>
          <cell r="H93">
            <v>0</v>
          </cell>
        </row>
        <row r="96">
          <cell r="C96">
            <v>103.06</v>
          </cell>
          <cell r="D96">
            <v>46.47</v>
          </cell>
          <cell r="E96">
            <v>55.67</v>
          </cell>
          <cell r="F96">
            <v>77.2</v>
          </cell>
          <cell r="G96">
            <v>491.33</v>
          </cell>
          <cell r="H96">
            <v>622</v>
          </cell>
        </row>
        <row r="97">
          <cell r="C97">
            <v>0</v>
          </cell>
          <cell r="D97">
            <v>0</v>
          </cell>
          <cell r="E97">
            <v>0</v>
          </cell>
          <cell r="F97">
            <v>0</v>
          </cell>
          <cell r="G97">
            <v>0</v>
          </cell>
          <cell r="H97">
            <v>0</v>
          </cell>
        </row>
        <row r="98">
          <cell r="C98">
            <v>0</v>
          </cell>
          <cell r="D98">
            <v>0</v>
          </cell>
          <cell r="E98">
            <v>0</v>
          </cell>
          <cell r="F98">
            <v>0</v>
          </cell>
          <cell r="G98">
            <v>0</v>
          </cell>
          <cell r="H98">
            <v>0</v>
          </cell>
        </row>
        <row r="99">
          <cell r="C99">
            <v>817.28</v>
          </cell>
          <cell r="D99">
            <v>594.70000000000005</v>
          </cell>
          <cell r="E99">
            <v>714.66</v>
          </cell>
          <cell r="F99">
            <v>914.46</v>
          </cell>
          <cell r="G99">
            <v>724.5</v>
          </cell>
          <cell r="H99">
            <v>240.84</v>
          </cell>
        </row>
        <row r="100">
          <cell r="C100">
            <v>0</v>
          </cell>
          <cell r="D100">
            <v>0</v>
          </cell>
          <cell r="E100">
            <v>0</v>
          </cell>
          <cell r="F100">
            <v>0</v>
          </cell>
          <cell r="G100">
            <v>0</v>
          </cell>
          <cell r="H100">
            <v>0</v>
          </cell>
        </row>
        <row r="101">
          <cell r="C101">
            <v>250.54</v>
          </cell>
          <cell r="D101">
            <v>80</v>
          </cell>
          <cell r="E101">
            <v>120</v>
          </cell>
          <cell r="F101">
            <v>164</v>
          </cell>
          <cell r="G101">
            <v>153.15</v>
          </cell>
          <cell r="H101">
            <v>88</v>
          </cell>
        </row>
        <row r="102">
          <cell r="C102">
            <v>0</v>
          </cell>
          <cell r="D102">
            <v>0</v>
          </cell>
          <cell r="E102">
            <v>0</v>
          </cell>
          <cell r="F102">
            <v>0</v>
          </cell>
          <cell r="G102">
            <v>0</v>
          </cell>
          <cell r="H102">
            <v>0</v>
          </cell>
        </row>
        <row r="103">
          <cell r="C103">
            <v>34.53</v>
          </cell>
          <cell r="D103">
            <v>0</v>
          </cell>
          <cell r="E103">
            <v>0</v>
          </cell>
          <cell r="F103">
            <v>0</v>
          </cell>
          <cell r="G103">
            <v>21.91</v>
          </cell>
          <cell r="H103">
            <v>0</v>
          </cell>
        </row>
        <row r="104">
          <cell r="C104">
            <v>0</v>
          </cell>
          <cell r="D104">
            <v>0</v>
          </cell>
          <cell r="E104">
            <v>0</v>
          </cell>
          <cell r="F104">
            <v>0</v>
          </cell>
          <cell r="G104">
            <v>0</v>
          </cell>
          <cell r="H104">
            <v>0</v>
          </cell>
        </row>
        <row r="105">
          <cell r="C105">
            <v>91.73</v>
          </cell>
          <cell r="D105">
            <v>0</v>
          </cell>
          <cell r="E105">
            <v>0</v>
          </cell>
          <cell r="F105">
            <v>0</v>
          </cell>
          <cell r="G105">
            <v>186.07</v>
          </cell>
          <cell r="H105">
            <v>0</v>
          </cell>
        </row>
        <row r="106">
          <cell r="C106">
            <v>0</v>
          </cell>
          <cell r="D106">
            <v>0</v>
          </cell>
          <cell r="E106">
            <v>0</v>
          </cell>
          <cell r="F106">
            <v>0</v>
          </cell>
          <cell r="G106">
            <v>0</v>
          </cell>
          <cell r="H106">
            <v>0</v>
          </cell>
        </row>
        <row r="107">
          <cell r="C107">
            <v>0</v>
          </cell>
          <cell r="D107">
            <v>0</v>
          </cell>
          <cell r="E107">
            <v>0</v>
          </cell>
          <cell r="F107">
            <v>0</v>
          </cell>
          <cell r="G107">
            <v>0</v>
          </cell>
          <cell r="H107">
            <v>0</v>
          </cell>
        </row>
        <row r="108">
          <cell r="C108">
            <v>174.9</v>
          </cell>
          <cell r="D108">
            <v>143.53</v>
          </cell>
          <cell r="E108">
            <v>178.54</v>
          </cell>
          <cell r="F108">
            <v>88.4</v>
          </cell>
          <cell r="G108">
            <v>99.45</v>
          </cell>
          <cell r="H108">
            <v>316.39999999999998</v>
          </cell>
        </row>
        <row r="109">
          <cell r="C109">
            <v>23.45</v>
          </cell>
          <cell r="D109">
            <v>0</v>
          </cell>
          <cell r="E109">
            <v>0</v>
          </cell>
          <cell r="F109">
            <v>0</v>
          </cell>
          <cell r="G109">
            <v>15.29</v>
          </cell>
          <cell r="H109">
            <v>0</v>
          </cell>
        </row>
        <row r="110">
          <cell r="C110">
            <v>0</v>
          </cell>
          <cell r="D110">
            <v>0</v>
          </cell>
          <cell r="E110">
            <v>0</v>
          </cell>
          <cell r="F110">
            <v>0</v>
          </cell>
          <cell r="G110">
            <v>0</v>
          </cell>
          <cell r="H110">
            <v>0</v>
          </cell>
        </row>
        <row r="111">
          <cell r="C111">
            <v>56.76</v>
          </cell>
          <cell r="D111">
            <v>0</v>
          </cell>
          <cell r="E111">
            <v>0</v>
          </cell>
          <cell r="F111">
            <v>0</v>
          </cell>
          <cell r="G111">
            <v>54.71</v>
          </cell>
          <cell r="H111">
            <v>0</v>
          </cell>
        </row>
        <row r="112">
          <cell r="C112">
            <v>0</v>
          </cell>
          <cell r="D112">
            <v>0</v>
          </cell>
          <cell r="E112">
            <v>0</v>
          </cell>
          <cell r="F112">
            <v>0</v>
          </cell>
          <cell r="G112">
            <v>0</v>
          </cell>
          <cell r="H112">
            <v>0</v>
          </cell>
        </row>
        <row r="113">
          <cell r="C113">
            <v>0</v>
          </cell>
          <cell r="D113">
            <v>0</v>
          </cell>
          <cell r="E113">
            <v>0</v>
          </cell>
          <cell r="F113">
            <v>0</v>
          </cell>
          <cell r="G113">
            <v>0</v>
          </cell>
          <cell r="H113">
            <v>0</v>
          </cell>
        </row>
        <row r="114">
          <cell r="C114">
            <v>0</v>
          </cell>
          <cell r="D114">
            <v>0</v>
          </cell>
          <cell r="E114">
            <v>0</v>
          </cell>
          <cell r="F114">
            <v>0</v>
          </cell>
          <cell r="G114">
            <v>0</v>
          </cell>
          <cell r="H114">
            <v>0</v>
          </cell>
        </row>
        <row r="115">
          <cell r="C115">
            <v>0</v>
          </cell>
          <cell r="D115">
            <v>0</v>
          </cell>
          <cell r="E115">
            <v>0</v>
          </cell>
          <cell r="F115">
            <v>0</v>
          </cell>
          <cell r="G115">
            <v>0</v>
          </cell>
          <cell r="H115">
            <v>0</v>
          </cell>
        </row>
        <row r="116">
          <cell r="C116">
            <v>0</v>
          </cell>
          <cell r="D116">
            <v>0</v>
          </cell>
          <cell r="E116">
            <v>0</v>
          </cell>
          <cell r="F116">
            <v>0</v>
          </cell>
          <cell r="G116">
            <v>0</v>
          </cell>
          <cell r="H116">
            <v>0</v>
          </cell>
        </row>
        <row r="117">
          <cell r="C117">
            <v>15.56</v>
          </cell>
          <cell r="D117">
            <v>0</v>
          </cell>
          <cell r="E117">
            <v>0</v>
          </cell>
          <cell r="F117">
            <v>0</v>
          </cell>
          <cell r="G117">
            <v>0</v>
          </cell>
          <cell r="H117">
            <v>0</v>
          </cell>
        </row>
        <row r="118">
          <cell r="C118">
            <v>0</v>
          </cell>
          <cell r="D118">
            <v>0</v>
          </cell>
          <cell r="E118">
            <v>0</v>
          </cell>
          <cell r="F118">
            <v>0</v>
          </cell>
          <cell r="G118">
            <v>0</v>
          </cell>
          <cell r="H118">
            <v>0</v>
          </cell>
        </row>
        <row r="119">
          <cell r="C119">
            <v>0</v>
          </cell>
          <cell r="D119">
            <v>0</v>
          </cell>
          <cell r="E119">
            <v>0</v>
          </cell>
          <cell r="F119">
            <v>0</v>
          </cell>
          <cell r="G119">
            <v>0</v>
          </cell>
          <cell r="H119">
            <v>0</v>
          </cell>
        </row>
        <row r="120">
          <cell r="C120">
            <v>0</v>
          </cell>
          <cell r="D120">
            <v>0</v>
          </cell>
          <cell r="E120">
            <v>0</v>
          </cell>
          <cell r="F120">
            <v>0</v>
          </cell>
          <cell r="G120">
            <v>0</v>
          </cell>
          <cell r="H120">
            <v>0</v>
          </cell>
        </row>
        <row r="121">
          <cell r="C121">
            <v>0.76</v>
          </cell>
          <cell r="D121">
            <v>0</v>
          </cell>
          <cell r="E121">
            <v>0</v>
          </cell>
          <cell r="F121">
            <v>0</v>
          </cell>
          <cell r="G121">
            <v>0</v>
          </cell>
          <cell r="H121">
            <v>0</v>
          </cell>
        </row>
        <row r="122">
          <cell r="C122">
            <v>0</v>
          </cell>
          <cell r="D122">
            <v>0</v>
          </cell>
          <cell r="E122">
            <v>0</v>
          </cell>
          <cell r="F122">
            <v>0</v>
          </cell>
          <cell r="G122">
            <v>0</v>
          </cell>
          <cell r="H122">
            <v>0</v>
          </cell>
        </row>
        <row r="123">
          <cell r="C123">
            <v>0</v>
          </cell>
          <cell r="D123">
            <v>0</v>
          </cell>
          <cell r="E123">
            <v>0</v>
          </cell>
          <cell r="F123">
            <v>0</v>
          </cell>
          <cell r="G123">
            <v>0</v>
          </cell>
          <cell r="H123">
            <v>0</v>
          </cell>
        </row>
        <row r="124">
          <cell r="C124">
            <v>0</v>
          </cell>
          <cell r="D124">
            <v>0</v>
          </cell>
          <cell r="E124">
            <v>0</v>
          </cell>
          <cell r="F124">
            <v>0</v>
          </cell>
          <cell r="G124">
            <v>0</v>
          </cell>
          <cell r="H124">
            <v>0</v>
          </cell>
        </row>
        <row r="125">
          <cell r="C125">
            <v>1.72</v>
          </cell>
          <cell r="D125">
            <v>0.81</v>
          </cell>
          <cell r="E125">
            <v>0.42</v>
          </cell>
          <cell r="F125">
            <v>0.47</v>
          </cell>
          <cell r="G125">
            <v>0.46</v>
          </cell>
          <cell r="H125">
            <v>0.32</v>
          </cell>
        </row>
        <row r="126">
          <cell r="C126">
            <v>0.69</v>
          </cell>
          <cell r="D126">
            <v>0.32</v>
          </cell>
          <cell r="E126">
            <v>0.17</v>
          </cell>
          <cell r="F126">
            <v>0.19</v>
          </cell>
          <cell r="G126">
            <v>0.18</v>
          </cell>
          <cell r="H126">
            <v>0.13</v>
          </cell>
        </row>
        <row r="127">
          <cell r="C127">
            <v>4.13</v>
          </cell>
          <cell r="D127">
            <v>2.2599999999999998</v>
          </cell>
          <cell r="E127">
            <v>1.66</v>
          </cell>
          <cell r="F127">
            <v>1.25</v>
          </cell>
          <cell r="G127">
            <v>1.75</v>
          </cell>
          <cell r="H127">
            <v>1.54</v>
          </cell>
        </row>
        <row r="128">
          <cell r="C128">
            <v>7.45</v>
          </cell>
          <cell r="D128">
            <v>0</v>
          </cell>
          <cell r="E128">
            <v>0</v>
          </cell>
          <cell r="F128">
            <v>3.68</v>
          </cell>
          <cell r="G128">
            <v>0</v>
          </cell>
          <cell r="H128">
            <v>0</v>
          </cell>
        </row>
        <row r="129">
          <cell r="C129">
            <v>0</v>
          </cell>
          <cell r="D129">
            <v>0</v>
          </cell>
          <cell r="E129">
            <v>0</v>
          </cell>
          <cell r="F129">
            <v>0</v>
          </cell>
          <cell r="G129">
            <v>0</v>
          </cell>
          <cell r="H129">
            <v>0</v>
          </cell>
        </row>
        <row r="130">
          <cell r="C130">
            <v>84.6</v>
          </cell>
          <cell r="D130">
            <v>0</v>
          </cell>
          <cell r="E130">
            <v>56.4</v>
          </cell>
          <cell r="F130">
            <v>0</v>
          </cell>
          <cell r="G130">
            <v>0</v>
          </cell>
          <cell r="H130">
            <v>70.5</v>
          </cell>
        </row>
        <row r="131">
          <cell r="C131">
            <v>10.57</v>
          </cell>
          <cell r="D131">
            <v>76.290000000000006</v>
          </cell>
          <cell r="E131">
            <v>57.8</v>
          </cell>
          <cell r="F131">
            <v>137.72</v>
          </cell>
          <cell r="G131">
            <v>109.02</v>
          </cell>
          <cell r="H131">
            <v>72.8</v>
          </cell>
        </row>
        <row r="132">
          <cell r="C132">
            <v>0</v>
          </cell>
          <cell r="D132">
            <v>0</v>
          </cell>
          <cell r="E132">
            <v>0</v>
          </cell>
          <cell r="F132">
            <v>0</v>
          </cell>
          <cell r="G132">
            <v>0</v>
          </cell>
          <cell r="H132">
            <v>0</v>
          </cell>
        </row>
        <row r="133">
          <cell r="C133">
            <v>94.85</v>
          </cell>
          <cell r="D133">
            <v>0</v>
          </cell>
          <cell r="E133">
            <v>27.2</v>
          </cell>
          <cell r="F133">
            <v>84</v>
          </cell>
          <cell r="G133">
            <v>17.239999999999998</v>
          </cell>
          <cell r="H133">
            <v>41.38</v>
          </cell>
        </row>
        <row r="134">
          <cell r="C134">
            <v>66.099999999999994</v>
          </cell>
          <cell r="D134">
            <v>62.15</v>
          </cell>
          <cell r="E134">
            <v>271.11</v>
          </cell>
          <cell r="F134">
            <v>131.46</v>
          </cell>
          <cell r="G134">
            <v>56.7</v>
          </cell>
          <cell r="H134">
            <v>56.35</v>
          </cell>
        </row>
        <row r="135">
          <cell r="C135">
            <v>0</v>
          </cell>
          <cell r="D135">
            <v>0</v>
          </cell>
          <cell r="E135">
            <v>0</v>
          </cell>
          <cell r="F135">
            <v>0</v>
          </cell>
          <cell r="G135">
            <v>0</v>
          </cell>
          <cell r="H135">
            <v>0</v>
          </cell>
        </row>
        <row r="136">
          <cell r="C136">
            <v>97.2</v>
          </cell>
          <cell r="D136">
            <v>64.2</v>
          </cell>
          <cell r="E136">
            <v>45.5</v>
          </cell>
          <cell r="F136">
            <v>38.5</v>
          </cell>
          <cell r="G136">
            <v>61</v>
          </cell>
          <cell r="H136">
            <v>70</v>
          </cell>
        </row>
        <row r="137">
          <cell r="C137">
            <v>0</v>
          </cell>
          <cell r="D137">
            <v>0</v>
          </cell>
          <cell r="E137">
            <v>0</v>
          </cell>
          <cell r="F137">
            <v>0</v>
          </cell>
          <cell r="G137">
            <v>0</v>
          </cell>
          <cell r="H137">
            <v>0</v>
          </cell>
        </row>
        <row r="140">
          <cell r="C140">
            <v>0</v>
          </cell>
          <cell r="D140">
            <v>0</v>
          </cell>
          <cell r="E140">
            <v>0</v>
          </cell>
          <cell r="F140">
            <v>0</v>
          </cell>
          <cell r="G140">
            <v>0</v>
          </cell>
          <cell r="H140">
            <v>0</v>
          </cell>
        </row>
        <row r="141">
          <cell r="C141">
            <v>0</v>
          </cell>
          <cell r="D141">
            <v>0</v>
          </cell>
          <cell r="E141">
            <v>0</v>
          </cell>
          <cell r="F141">
            <v>0</v>
          </cell>
          <cell r="G141">
            <v>0</v>
          </cell>
          <cell r="H141">
            <v>0</v>
          </cell>
        </row>
        <row r="142">
          <cell r="C142">
            <v>0</v>
          </cell>
          <cell r="D142">
            <v>0</v>
          </cell>
          <cell r="E142">
            <v>0</v>
          </cell>
          <cell r="F142">
            <v>0</v>
          </cell>
          <cell r="G142">
            <v>0</v>
          </cell>
          <cell r="H142">
            <v>0</v>
          </cell>
        </row>
        <row r="143">
          <cell r="C143">
            <v>0</v>
          </cell>
          <cell r="D143">
            <v>0</v>
          </cell>
          <cell r="E143">
            <v>0</v>
          </cell>
          <cell r="F143">
            <v>0</v>
          </cell>
          <cell r="G143">
            <v>0</v>
          </cell>
          <cell r="H143">
            <v>0</v>
          </cell>
        </row>
        <row r="144">
          <cell r="C144">
            <v>0</v>
          </cell>
          <cell r="D144">
            <v>0</v>
          </cell>
          <cell r="E144">
            <v>0</v>
          </cell>
          <cell r="F144">
            <v>0</v>
          </cell>
          <cell r="G144">
            <v>0</v>
          </cell>
          <cell r="H144">
            <v>0</v>
          </cell>
        </row>
        <row r="145">
          <cell r="C145">
            <v>0</v>
          </cell>
          <cell r="D145">
            <v>0</v>
          </cell>
          <cell r="E145">
            <v>8.99</v>
          </cell>
          <cell r="F145">
            <v>102.58</v>
          </cell>
          <cell r="G145">
            <v>146.91</v>
          </cell>
          <cell r="H145">
            <v>44.02</v>
          </cell>
        </row>
        <row r="146">
          <cell r="C146">
            <v>0</v>
          </cell>
          <cell r="D146">
            <v>0</v>
          </cell>
          <cell r="E146">
            <v>0</v>
          </cell>
          <cell r="F146">
            <v>0</v>
          </cell>
          <cell r="G146">
            <v>0</v>
          </cell>
          <cell r="H146">
            <v>0</v>
          </cell>
        </row>
        <row r="147">
          <cell r="C147">
            <v>0</v>
          </cell>
          <cell r="D147">
            <v>0</v>
          </cell>
          <cell r="E147">
            <v>0</v>
          </cell>
          <cell r="F147">
            <v>0</v>
          </cell>
          <cell r="G147">
            <v>0</v>
          </cell>
          <cell r="H147">
            <v>0</v>
          </cell>
        </row>
        <row r="148">
          <cell r="C148">
            <v>0</v>
          </cell>
          <cell r="D148">
            <v>0</v>
          </cell>
          <cell r="E148">
            <v>0</v>
          </cell>
          <cell r="F148">
            <v>0</v>
          </cell>
          <cell r="G148">
            <v>0</v>
          </cell>
          <cell r="H148">
            <v>0</v>
          </cell>
        </row>
        <row r="149">
          <cell r="C149">
            <v>0</v>
          </cell>
          <cell r="D149">
            <v>0</v>
          </cell>
          <cell r="E149">
            <v>0</v>
          </cell>
          <cell r="F149">
            <v>0</v>
          </cell>
          <cell r="G149">
            <v>0</v>
          </cell>
          <cell r="H149">
            <v>0</v>
          </cell>
        </row>
        <row r="150">
          <cell r="C150">
            <v>0</v>
          </cell>
          <cell r="D150">
            <v>0</v>
          </cell>
          <cell r="E150">
            <v>0</v>
          </cell>
          <cell r="F150">
            <v>0</v>
          </cell>
          <cell r="G150">
            <v>0</v>
          </cell>
          <cell r="H150">
            <v>0</v>
          </cell>
        </row>
        <row r="151">
          <cell r="C151">
            <v>0</v>
          </cell>
          <cell r="D151">
            <v>0</v>
          </cell>
          <cell r="E151">
            <v>0</v>
          </cell>
          <cell r="F151">
            <v>0</v>
          </cell>
          <cell r="G151">
            <v>0</v>
          </cell>
          <cell r="H151">
            <v>0</v>
          </cell>
        </row>
        <row r="152">
          <cell r="C152">
            <v>0</v>
          </cell>
          <cell r="D152">
            <v>0</v>
          </cell>
          <cell r="E152">
            <v>0</v>
          </cell>
          <cell r="F152">
            <v>0</v>
          </cell>
          <cell r="G152">
            <v>0</v>
          </cell>
          <cell r="H152">
            <v>0</v>
          </cell>
        </row>
        <row r="153">
          <cell r="C153">
            <v>0</v>
          </cell>
          <cell r="D153">
            <v>0</v>
          </cell>
          <cell r="E153">
            <v>0</v>
          </cell>
          <cell r="F153">
            <v>0</v>
          </cell>
          <cell r="G153">
            <v>0</v>
          </cell>
          <cell r="H153">
            <v>0</v>
          </cell>
        </row>
        <row r="154">
          <cell r="C154">
            <v>265.33999999999997</v>
          </cell>
          <cell r="D154">
            <v>120.83</v>
          </cell>
          <cell r="E154">
            <v>293.99</v>
          </cell>
          <cell r="F154">
            <v>172.56</v>
          </cell>
          <cell r="G154">
            <v>182.64</v>
          </cell>
          <cell r="H154">
            <v>151.15</v>
          </cell>
        </row>
        <row r="155">
          <cell r="C155">
            <v>305.47000000000003</v>
          </cell>
          <cell r="D155">
            <v>213.2</v>
          </cell>
          <cell r="E155">
            <v>443.14</v>
          </cell>
          <cell r="F155">
            <v>235.63</v>
          </cell>
          <cell r="G155">
            <v>251.64</v>
          </cell>
          <cell r="H155">
            <v>177.93</v>
          </cell>
        </row>
        <row r="156">
          <cell r="C156">
            <v>179.98</v>
          </cell>
          <cell r="D156">
            <v>0</v>
          </cell>
          <cell r="E156">
            <v>183.62</v>
          </cell>
          <cell r="F156">
            <v>156.08000000000001</v>
          </cell>
          <cell r="G156">
            <v>116.97</v>
          </cell>
          <cell r="H156">
            <v>106.29</v>
          </cell>
        </row>
        <row r="157">
          <cell r="C157">
            <v>0</v>
          </cell>
          <cell r="D157">
            <v>0</v>
          </cell>
          <cell r="E157">
            <v>0</v>
          </cell>
          <cell r="F157">
            <v>0</v>
          </cell>
          <cell r="G157">
            <v>0</v>
          </cell>
          <cell r="H157">
            <v>0</v>
          </cell>
        </row>
        <row r="158">
          <cell r="C158">
            <v>0</v>
          </cell>
          <cell r="D158">
            <v>0</v>
          </cell>
          <cell r="E158">
            <v>0</v>
          </cell>
          <cell r="F158">
            <v>0</v>
          </cell>
          <cell r="G158">
            <v>0</v>
          </cell>
          <cell r="H158">
            <v>0</v>
          </cell>
        </row>
        <row r="159">
          <cell r="C159">
            <v>0</v>
          </cell>
          <cell r="D159">
            <v>0</v>
          </cell>
          <cell r="E159">
            <v>0</v>
          </cell>
          <cell r="F159">
            <v>0</v>
          </cell>
          <cell r="G159">
            <v>0</v>
          </cell>
          <cell r="H159">
            <v>0</v>
          </cell>
        </row>
        <row r="160">
          <cell r="C160">
            <v>0</v>
          </cell>
          <cell r="D160">
            <v>0</v>
          </cell>
          <cell r="E160">
            <v>0</v>
          </cell>
          <cell r="F160">
            <v>0</v>
          </cell>
          <cell r="G160">
            <v>0</v>
          </cell>
          <cell r="H160">
            <v>0</v>
          </cell>
        </row>
        <row r="161">
          <cell r="C161">
            <v>0</v>
          </cell>
          <cell r="D161">
            <v>0</v>
          </cell>
          <cell r="E161">
            <v>0</v>
          </cell>
          <cell r="F161">
            <v>0</v>
          </cell>
          <cell r="G161">
            <v>0</v>
          </cell>
          <cell r="H161">
            <v>0</v>
          </cell>
        </row>
        <row r="162">
          <cell r="C162">
            <v>0</v>
          </cell>
          <cell r="D162">
            <v>0</v>
          </cell>
          <cell r="E162">
            <v>0</v>
          </cell>
          <cell r="F162">
            <v>0</v>
          </cell>
          <cell r="G162">
            <v>0</v>
          </cell>
          <cell r="H162">
            <v>0</v>
          </cell>
        </row>
        <row r="163">
          <cell r="C163">
            <v>0</v>
          </cell>
          <cell r="D163">
            <v>0</v>
          </cell>
          <cell r="E163">
            <v>0</v>
          </cell>
          <cell r="F163">
            <v>0</v>
          </cell>
          <cell r="G163">
            <v>0</v>
          </cell>
          <cell r="H163">
            <v>0</v>
          </cell>
        </row>
        <row r="164">
          <cell r="C164">
            <v>0</v>
          </cell>
          <cell r="D164">
            <v>0</v>
          </cell>
          <cell r="E164">
            <v>0</v>
          </cell>
          <cell r="F164">
            <v>0</v>
          </cell>
          <cell r="G164">
            <v>0</v>
          </cell>
          <cell r="H164">
            <v>0</v>
          </cell>
        </row>
        <row r="165">
          <cell r="C165">
            <v>0</v>
          </cell>
          <cell r="D165">
            <v>0</v>
          </cell>
          <cell r="E165">
            <v>0</v>
          </cell>
          <cell r="F165">
            <v>0</v>
          </cell>
          <cell r="G165">
            <v>0</v>
          </cell>
          <cell r="H165">
            <v>0</v>
          </cell>
        </row>
        <row r="166">
          <cell r="C166">
            <v>0</v>
          </cell>
          <cell r="D166">
            <v>0</v>
          </cell>
          <cell r="E166">
            <v>0</v>
          </cell>
          <cell r="F166">
            <v>0</v>
          </cell>
          <cell r="G166">
            <v>0</v>
          </cell>
          <cell r="H166">
            <v>0</v>
          </cell>
        </row>
        <row r="167">
          <cell r="C167">
            <v>0</v>
          </cell>
          <cell r="D167">
            <v>0</v>
          </cell>
          <cell r="E167">
            <v>0</v>
          </cell>
          <cell r="F167">
            <v>0</v>
          </cell>
          <cell r="G167">
            <v>0</v>
          </cell>
          <cell r="H167">
            <v>0</v>
          </cell>
        </row>
        <row r="168">
          <cell r="C168">
            <v>0</v>
          </cell>
          <cell r="D168">
            <v>0</v>
          </cell>
          <cell r="E168">
            <v>0</v>
          </cell>
          <cell r="F168">
            <v>0</v>
          </cell>
          <cell r="G168">
            <v>0</v>
          </cell>
          <cell r="H168">
            <v>0</v>
          </cell>
        </row>
        <row r="169">
          <cell r="C169">
            <v>0</v>
          </cell>
          <cell r="D169">
            <v>0</v>
          </cell>
          <cell r="E169">
            <v>0</v>
          </cell>
          <cell r="F169">
            <v>0</v>
          </cell>
          <cell r="G169">
            <v>0</v>
          </cell>
          <cell r="H169">
            <v>0</v>
          </cell>
        </row>
        <row r="173">
          <cell r="C173">
            <v>0</v>
          </cell>
          <cell r="D173">
            <v>0</v>
          </cell>
          <cell r="E173">
            <v>0</v>
          </cell>
          <cell r="F173">
            <v>0</v>
          </cell>
          <cell r="G173">
            <v>0</v>
          </cell>
          <cell r="H173">
            <v>0</v>
          </cell>
        </row>
        <row r="174">
          <cell r="C174">
            <v>0</v>
          </cell>
          <cell r="D174">
            <v>0</v>
          </cell>
          <cell r="E174">
            <v>0</v>
          </cell>
          <cell r="F174">
            <v>0</v>
          </cell>
          <cell r="G174">
            <v>0</v>
          </cell>
          <cell r="H174">
            <v>0</v>
          </cell>
        </row>
        <row r="175">
          <cell r="C175">
            <v>36.409999999999997</v>
          </cell>
          <cell r="D175">
            <v>0</v>
          </cell>
          <cell r="E175">
            <v>32</v>
          </cell>
          <cell r="F175">
            <v>0</v>
          </cell>
          <cell r="G175">
            <v>0</v>
          </cell>
          <cell r="H175">
            <v>0</v>
          </cell>
        </row>
        <row r="176">
          <cell r="C176">
            <v>0</v>
          </cell>
          <cell r="D176">
            <v>0</v>
          </cell>
          <cell r="E176">
            <v>0</v>
          </cell>
          <cell r="F176">
            <v>0</v>
          </cell>
          <cell r="G176">
            <v>48.19</v>
          </cell>
          <cell r="H176">
            <v>0</v>
          </cell>
        </row>
        <row r="177">
          <cell r="C177">
            <v>0</v>
          </cell>
          <cell r="D177">
            <v>0</v>
          </cell>
          <cell r="E177">
            <v>0</v>
          </cell>
          <cell r="F177">
            <v>0</v>
          </cell>
          <cell r="G177">
            <v>0</v>
          </cell>
          <cell r="H177">
            <v>0</v>
          </cell>
        </row>
        <row r="178">
          <cell r="C178">
            <v>0</v>
          </cell>
          <cell r="D178">
            <v>0</v>
          </cell>
          <cell r="E178">
            <v>0</v>
          </cell>
          <cell r="F178">
            <v>0</v>
          </cell>
          <cell r="G178">
            <v>0</v>
          </cell>
          <cell r="H178">
            <v>0</v>
          </cell>
        </row>
        <row r="179">
          <cell r="C179">
            <v>0</v>
          </cell>
          <cell r="D179">
            <v>0</v>
          </cell>
          <cell r="E179">
            <v>0</v>
          </cell>
          <cell r="F179">
            <v>0</v>
          </cell>
          <cell r="G179">
            <v>0</v>
          </cell>
          <cell r="H179">
            <v>0</v>
          </cell>
        </row>
        <row r="180">
          <cell r="C180">
            <v>0</v>
          </cell>
          <cell r="D180">
            <v>0</v>
          </cell>
          <cell r="E180">
            <v>0</v>
          </cell>
          <cell r="F180">
            <v>0</v>
          </cell>
          <cell r="G180">
            <v>0</v>
          </cell>
          <cell r="H180">
            <v>0</v>
          </cell>
        </row>
        <row r="181">
          <cell r="C181">
            <v>0</v>
          </cell>
          <cell r="D181">
            <v>0</v>
          </cell>
          <cell r="E181">
            <v>0</v>
          </cell>
          <cell r="F181">
            <v>0</v>
          </cell>
          <cell r="G181">
            <v>0</v>
          </cell>
          <cell r="H181">
            <v>0</v>
          </cell>
        </row>
        <row r="182">
          <cell r="C182">
            <v>0</v>
          </cell>
          <cell r="D182">
            <v>0</v>
          </cell>
          <cell r="E182">
            <v>0</v>
          </cell>
          <cell r="F182">
            <v>0</v>
          </cell>
          <cell r="G182">
            <v>0</v>
          </cell>
          <cell r="H182">
            <v>0</v>
          </cell>
        </row>
        <row r="183">
          <cell r="C183">
            <v>59.47</v>
          </cell>
          <cell r="D183">
            <v>0</v>
          </cell>
          <cell r="E183">
            <v>0</v>
          </cell>
          <cell r="F183">
            <v>0</v>
          </cell>
          <cell r="G183">
            <v>15.56</v>
          </cell>
          <cell r="H183">
            <v>0</v>
          </cell>
        </row>
        <row r="184">
          <cell r="C184">
            <v>0</v>
          </cell>
          <cell r="D184">
            <v>0</v>
          </cell>
          <cell r="E184">
            <v>0</v>
          </cell>
          <cell r="F184">
            <v>0</v>
          </cell>
          <cell r="G184">
            <v>0</v>
          </cell>
          <cell r="H184">
            <v>0</v>
          </cell>
        </row>
        <row r="185">
          <cell r="C185">
            <v>0</v>
          </cell>
          <cell r="D185">
            <v>0</v>
          </cell>
          <cell r="E185">
            <v>0</v>
          </cell>
          <cell r="F185">
            <v>0</v>
          </cell>
          <cell r="G185">
            <v>0</v>
          </cell>
          <cell r="H185">
            <v>0</v>
          </cell>
        </row>
        <row r="186">
          <cell r="C186">
            <v>0</v>
          </cell>
          <cell r="D186">
            <v>0</v>
          </cell>
          <cell r="E186">
            <v>0</v>
          </cell>
          <cell r="F186">
            <v>0</v>
          </cell>
          <cell r="G186">
            <v>0</v>
          </cell>
          <cell r="H186">
            <v>0</v>
          </cell>
        </row>
        <row r="189">
          <cell r="C189">
            <v>0</v>
          </cell>
          <cell r="D189">
            <v>0</v>
          </cell>
          <cell r="E189">
            <v>0</v>
          </cell>
          <cell r="F189">
            <v>0</v>
          </cell>
          <cell r="G189">
            <v>0</v>
          </cell>
          <cell r="H189">
            <v>0</v>
          </cell>
          <cell r="N189">
            <v>0</v>
          </cell>
        </row>
        <row r="190">
          <cell r="C190">
            <v>0</v>
          </cell>
          <cell r="D190">
            <v>0</v>
          </cell>
          <cell r="E190">
            <v>0</v>
          </cell>
          <cell r="F190">
            <v>0</v>
          </cell>
          <cell r="G190">
            <v>0</v>
          </cell>
          <cell r="H190">
            <v>0</v>
          </cell>
          <cell r="N190">
            <v>0</v>
          </cell>
        </row>
        <row r="191">
          <cell r="C191">
            <v>0</v>
          </cell>
          <cell r="D191">
            <v>0</v>
          </cell>
          <cell r="E191">
            <v>0</v>
          </cell>
          <cell r="F191">
            <v>0</v>
          </cell>
          <cell r="G191">
            <v>0</v>
          </cell>
          <cell r="H191">
            <v>0</v>
          </cell>
          <cell r="N191">
            <v>0</v>
          </cell>
        </row>
        <row r="194">
          <cell r="C194">
            <v>1.44</v>
          </cell>
          <cell r="D194">
            <v>4.1900000000000004</v>
          </cell>
          <cell r="E194">
            <v>7.76</v>
          </cell>
          <cell r="F194">
            <v>15.65</v>
          </cell>
          <cell r="G194">
            <v>16.2</v>
          </cell>
          <cell r="H194">
            <v>8.7799999999999994</v>
          </cell>
        </row>
        <row r="195">
          <cell r="C195">
            <v>0</v>
          </cell>
          <cell r="D195">
            <v>0</v>
          </cell>
          <cell r="E195">
            <v>0</v>
          </cell>
          <cell r="F195">
            <v>0</v>
          </cell>
          <cell r="G195">
            <v>0</v>
          </cell>
          <cell r="H195">
            <v>0</v>
          </cell>
        </row>
        <row r="196">
          <cell r="C196">
            <v>0</v>
          </cell>
          <cell r="D196">
            <v>0</v>
          </cell>
          <cell r="E196">
            <v>0</v>
          </cell>
          <cell r="F196">
            <v>0</v>
          </cell>
          <cell r="G196">
            <v>0</v>
          </cell>
          <cell r="H196">
            <v>0</v>
          </cell>
        </row>
        <row r="198">
          <cell r="C198">
            <v>0.8</v>
          </cell>
          <cell r="D198">
            <v>0</v>
          </cell>
          <cell r="E198">
            <v>0.1</v>
          </cell>
          <cell r="F198">
            <v>1</v>
          </cell>
          <cell r="G198">
            <v>51.49</v>
          </cell>
          <cell r="H198">
            <v>-0.44</v>
          </cell>
        </row>
        <row r="199">
          <cell r="C199">
            <v>0</v>
          </cell>
          <cell r="D199">
            <v>0</v>
          </cell>
          <cell r="E199">
            <v>0</v>
          </cell>
          <cell r="F199">
            <v>0</v>
          </cell>
          <cell r="G199">
            <v>0</v>
          </cell>
          <cell r="H199">
            <v>0</v>
          </cell>
        </row>
        <row r="200">
          <cell r="C200">
            <v>0</v>
          </cell>
          <cell r="D200">
            <v>0</v>
          </cell>
          <cell r="E200">
            <v>0</v>
          </cell>
          <cell r="F200">
            <v>0</v>
          </cell>
          <cell r="G200">
            <v>0</v>
          </cell>
          <cell r="H200">
            <v>0</v>
          </cell>
        </row>
        <row r="201">
          <cell r="C201">
            <v>443.88</v>
          </cell>
          <cell r="D201">
            <v>0</v>
          </cell>
          <cell r="E201">
            <v>0</v>
          </cell>
          <cell r="F201">
            <v>0</v>
          </cell>
          <cell r="G201">
            <v>0</v>
          </cell>
          <cell r="H201">
            <v>0</v>
          </cell>
        </row>
        <row r="202">
          <cell r="C202">
            <v>0</v>
          </cell>
          <cell r="D202">
            <v>0</v>
          </cell>
          <cell r="E202">
            <v>0</v>
          </cell>
          <cell r="F202">
            <v>0</v>
          </cell>
          <cell r="G202">
            <v>0</v>
          </cell>
          <cell r="H202">
            <v>0</v>
          </cell>
        </row>
      </sheetData>
      <sheetData sheetId="10"/>
      <sheetData sheetId="11">
        <row r="6">
          <cell r="C6">
            <v>0</v>
          </cell>
          <cell r="D6">
            <v>0</v>
          </cell>
          <cell r="E6">
            <v>0</v>
          </cell>
          <cell r="F6">
            <v>0</v>
          </cell>
          <cell r="G6">
            <v>0</v>
          </cell>
          <cell r="H6">
            <v>0</v>
          </cell>
        </row>
        <row r="7">
          <cell r="C7">
            <v>0</v>
          </cell>
          <cell r="D7">
            <v>0</v>
          </cell>
          <cell r="E7">
            <v>0</v>
          </cell>
          <cell r="F7">
            <v>0</v>
          </cell>
          <cell r="G7">
            <v>0</v>
          </cell>
          <cell r="H7">
            <v>0</v>
          </cell>
        </row>
        <row r="8">
          <cell r="C8">
            <v>0</v>
          </cell>
          <cell r="D8">
            <v>0</v>
          </cell>
          <cell r="E8">
            <v>0</v>
          </cell>
          <cell r="F8">
            <v>0</v>
          </cell>
          <cell r="G8">
            <v>0</v>
          </cell>
          <cell r="H8">
            <v>0</v>
          </cell>
        </row>
        <row r="9">
          <cell r="C9">
            <v>0</v>
          </cell>
          <cell r="D9">
            <v>0</v>
          </cell>
          <cell r="E9">
            <v>0</v>
          </cell>
          <cell r="F9">
            <v>0</v>
          </cell>
          <cell r="G9">
            <v>0</v>
          </cell>
          <cell r="H9">
            <v>0</v>
          </cell>
        </row>
        <row r="10">
          <cell r="C10">
            <v>2299.62</v>
          </cell>
          <cell r="D10">
            <v>2041.18</v>
          </cell>
          <cell r="E10">
            <v>3193.87</v>
          </cell>
          <cell r="F10">
            <v>1699.19</v>
          </cell>
          <cell r="G10">
            <v>1978.06</v>
          </cell>
          <cell r="H10">
            <v>1490.36</v>
          </cell>
        </row>
        <row r="11">
          <cell r="C11">
            <v>0</v>
          </cell>
          <cell r="D11">
            <v>0</v>
          </cell>
          <cell r="E11">
            <v>0</v>
          </cell>
          <cell r="F11">
            <v>0</v>
          </cell>
          <cell r="G11">
            <v>0</v>
          </cell>
          <cell r="H11">
            <v>0</v>
          </cell>
        </row>
        <row r="12">
          <cell r="C12">
            <v>0</v>
          </cell>
          <cell r="D12">
            <v>0</v>
          </cell>
          <cell r="E12">
            <v>0</v>
          </cell>
          <cell r="F12">
            <v>0</v>
          </cell>
          <cell r="G12">
            <v>0</v>
          </cell>
          <cell r="H12">
            <v>0</v>
          </cell>
        </row>
        <row r="13">
          <cell r="C13">
            <v>0</v>
          </cell>
          <cell r="D13">
            <v>0</v>
          </cell>
          <cell r="E13">
            <v>0</v>
          </cell>
          <cell r="F13">
            <v>0</v>
          </cell>
          <cell r="G13">
            <v>0</v>
          </cell>
          <cell r="H13">
            <v>0</v>
          </cell>
        </row>
        <row r="14">
          <cell r="C14">
            <v>0</v>
          </cell>
          <cell r="D14">
            <v>0</v>
          </cell>
          <cell r="E14">
            <v>0</v>
          </cell>
          <cell r="F14">
            <v>0</v>
          </cell>
          <cell r="G14">
            <v>0</v>
          </cell>
          <cell r="H14">
            <v>0</v>
          </cell>
        </row>
        <row r="15">
          <cell r="C15">
            <v>0</v>
          </cell>
          <cell r="D15">
            <v>0</v>
          </cell>
          <cell r="E15">
            <v>0</v>
          </cell>
          <cell r="F15">
            <v>0</v>
          </cell>
          <cell r="G15">
            <v>0</v>
          </cell>
          <cell r="H15">
            <v>0</v>
          </cell>
        </row>
        <row r="19">
          <cell r="C19">
            <v>0</v>
          </cell>
          <cell r="D19">
            <v>0</v>
          </cell>
          <cell r="E19">
            <v>0</v>
          </cell>
          <cell r="F19">
            <v>0</v>
          </cell>
          <cell r="G19">
            <v>0</v>
          </cell>
          <cell r="H19">
            <v>0</v>
          </cell>
        </row>
        <row r="20">
          <cell r="C20">
            <v>0</v>
          </cell>
          <cell r="D20">
            <v>0</v>
          </cell>
          <cell r="E20">
            <v>0</v>
          </cell>
          <cell r="F20">
            <v>0</v>
          </cell>
          <cell r="G20">
            <v>0</v>
          </cell>
          <cell r="H20">
            <v>0</v>
          </cell>
        </row>
        <row r="21">
          <cell r="C21">
            <v>0</v>
          </cell>
          <cell r="D21">
            <v>0</v>
          </cell>
          <cell r="E21">
            <v>0</v>
          </cell>
          <cell r="F21">
            <v>0</v>
          </cell>
          <cell r="G21">
            <v>0</v>
          </cell>
          <cell r="H21">
            <v>0</v>
          </cell>
        </row>
        <row r="22">
          <cell r="C22">
            <v>0</v>
          </cell>
          <cell r="D22">
            <v>0</v>
          </cell>
          <cell r="E22">
            <v>0</v>
          </cell>
          <cell r="F22">
            <v>0</v>
          </cell>
          <cell r="G22">
            <v>0</v>
          </cell>
          <cell r="H22">
            <v>0</v>
          </cell>
        </row>
        <row r="23">
          <cell r="C23">
            <v>0</v>
          </cell>
          <cell r="D23">
            <v>0</v>
          </cell>
          <cell r="E23">
            <v>0</v>
          </cell>
          <cell r="F23">
            <v>0</v>
          </cell>
          <cell r="G23">
            <v>0</v>
          </cell>
          <cell r="H23">
            <v>0</v>
          </cell>
        </row>
        <row r="24">
          <cell r="C24">
            <v>0</v>
          </cell>
          <cell r="D24">
            <v>0</v>
          </cell>
          <cell r="E24">
            <v>0</v>
          </cell>
          <cell r="F24">
            <v>0</v>
          </cell>
          <cell r="G24">
            <v>0</v>
          </cell>
          <cell r="H24">
            <v>0</v>
          </cell>
        </row>
        <row r="25">
          <cell r="C25">
            <v>0</v>
          </cell>
          <cell r="D25">
            <v>0</v>
          </cell>
          <cell r="E25">
            <v>0</v>
          </cell>
          <cell r="F25">
            <v>0</v>
          </cell>
          <cell r="G25">
            <v>0</v>
          </cell>
          <cell r="H25">
            <v>0</v>
          </cell>
        </row>
        <row r="26">
          <cell r="C26">
            <v>0</v>
          </cell>
          <cell r="D26">
            <v>0</v>
          </cell>
          <cell r="E26">
            <v>0</v>
          </cell>
        </row>
        <row r="27">
          <cell r="C27">
            <v>0</v>
          </cell>
          <cell r="D27">
            <v>0</v>
          </cell>
          <cell r="E27">
            <v>0</v>
          </cell>
          <cell r="F27">
            <v>0</v>
          </cell>
          <cell r="G27">
            <v>0</v>
          </cell>
          <cell r="H27">
            <v>0</v>
          </cell>
        </row>
        <row r="30">
          <cell r="C30">
            <v>0</v>
          </cell>
          <cell r="D30">
            <v>0</v>
          </cell>
          <cell r="E30">
            <v>0</v>
          </cell>
          <cell r="F30">
            <v>0</v>
          </cell>
          <cell r="G30">
            <v>0</v>
          </cell>
          <cell r="H30">
            <v>0</v>
          </cell>
        </row>
        <row r="31">
          <cell r="C31">
            <v>621.71</v>
          </cell>
          <cell r="D31">
            <v>765.92</v>
          </cell>
          <cell r="E31">
            <v>1280.93</v>
          </cell>
          <cell r="F31">
            <v>680.34</v>
          </cell>
          <cell r="G31">
            <v>826.39</v>
          </cell>
          <cell r="H31">
            <v>580.82000000000005</v>
          </cell>
        </row>
        <row r="32">
          <cell r="C32">
            <v>0</v>
          </cell>
          <cell r="D32">
            <v>0</v>
          </cell>
          <cell r="E32">
            <v>0</v>
          </cell>
          <cell r="F32">
            <v>0</v>
          </cell>
          <cell r="G32">
            <v>0</v>
          </cell>
          <cell r="H32">
            <v>0</v>
          </cell>
        </row>
        <row r="39">
          <cell r="C39">
            <v>11.98</v>
          </cell>
          <cell r="D39">
            <v>33.4</v>
          </cell>
          <cell r="E39">
            <v>22.42</v>
          </cell>
          <cell r="F39">
            <v>25.23</v>
          </cell>
          <cell r="G39">
            <v>20.74</v>
          </cell>
          <cell r="H39">
            <v>19.55</v>
          </cell>
        </row>
        <row r="40">
          <cell r="C40">
            <v>13.72</v>
          </cell>
          <cell r="D40">
            <v>13.72</v>
          </cell>
          <cell r="E40">
            <v>13.72</v>
          </cell>
          <cell r="F40">
            <v>13.69</v>
          </cell>
          <cell r="G40">
            <v>13.73</v>
          </cell>
          <cell r="H40">
            <v>13.69</v>
          </cell>
        </row>
        <row r="41">
          <cell r="C41">
            <v>240</v>
          </cell>
          <cell r="D41">
            <v>240</v>
          </cell>
          <cell r="E41">
            <v>239.99</v>
          </cell>
          <cell r="F41">
            <v>239.99</v>
          </cell>
          <cell r="G41">
            <v>240</v>
          </cell>
          <cell r="H41">
            <v>240</v>
          </cell>
        </row>
        <row r="42">
          <cell r="C42">
            <v>48.05</v>
          </cell>
          <cell r="D42">
            <v>43.11</v>
          </cell>
          <cell r="E42">
            <v>43.39</v>
          </cell>
          <cell r="F42">
            <v>46.48</v>
          </cell>
          <cell r="G42">
            <v>52.64</v>
          </cell>
          <cell r="H42">
            <v>52.66</v>
          </cell>
        </row>
        <row r="43">
          <cell r="C43">
            <v>165.55</v>
          </cell>
          <cell r="D43">
            <v>233.5</v>
          </cell>
          <cell r="E43">
            <v>245.85</v>
          </cell>
          <cell r="F43">
            <v>255.7</v>
          </cell>
          <cell r="G43">
            <v>292.82</v>
          </cell>
          <cell r="H43">
            <v>302.14</v>
          </cell>
        </row>
        <row r="44">
          <cell r="C44">
            <v>7.95</v>
          </cell>
          <cell r="D44">
            <v>7.76</v>
          </cell>
          <cell r="E44">
            <v>7.95</v>
          </cell>
          <cell r="F44">
            <v>7.95</v>
          </cell>
          <cell r="G44">
            <v>7.95</v>
          </cell>
          <cell r="H44">
            <v>7.95</v>
          </cell>
        </row>
        <row r="45">
          <cell r="C45">
            <v>11.59</v>
          </cell>
          <cell r="D45">
            <v>0</v>
          </cell>
          <cell r="E45">
            <v>0</v>
          </cell>
          <cell r="F45">
            <v>7.83</v>
          </cell>
          <cell r="G45">
            <v>0</v>
          </cell>
          <cell r="H45">
            <v>0.57999999999999996</v>
          </cell>
        </row>
        <row r="46">
          <cell r="C46">
            <v>35.799999999999997</v>
          </cell>
          <cell r="D46">
            <v>0</v>
          </cell>
          <cell r="E46">
            <v>0</v>
          </cell>
          <cell r="F46">
            <v>159.87</v>
          </cell>
          <cell r="G46">
            <v>0.39</v>
          </cell>
          <cell r="H46">
            <v>0.08</v>
          </cell>
        </row>
        <row r="47">
          <cell r="C47">
            <v>0</v>
          </cell>
          <cell r="D47">
            <v>3.1</v>
          </cell>
          <cell r="E47">
            <v>8</v>
          </cell>
          <cell r="F47">
            <v>6.75</v>
          </cell>
          <cell r="G47">
            <v>0</v>
          </cell>
          <cell r="H47">
            <v>0</v>
          </cell>
        </row>
        <row r="48">
          <cell r="C48">
            <v>0</v>
          </cell>
          <cell r="D48">
            <v>0</v>
          </cell>
          <cell r="E48">
            <v>0</v>
          </cell>
          <cell r="F48">
            <v>0</v>
          </cell>
          <cell r="G48">
            <v>0</v>
          </cell>
          <cell r="H48">
            <v>0</v>
          </cell>
        </row>
        <row r="49">
          <cell r="C49">
            <v>0</v>
          </cell>
          <cell r="D49">
            <v>0</v>
          </cell>
          <cell r="E49">
            <v>0</v>
          </cell>
          <cell r="F49">
            <v>0</v>
          </cell>
          <cell r="G49">
            <v>0</v>
          </cell>
          <cell r="H49">
            <v>0</v>
          </cell>
        </row>
        <row r="50">
          <cell r="C50">
            <v>0</v>
          </cell>
          <cell r="D50">
            <v>0</v>
          </cell>
          <cell r="E50">
            <v>0</v>
          </cell>
          <cell r="F50">
            <v>0</v>
          </cell>
          <cell r="G50">
            <v>0</v>
          </cell>
          <cell r="H50">
            <v>0</v>
          </cell>
        </row>
        <row r="51">
          <cell r="C51">
            <v>0</v>
          </cell>
          <cell r="D51">
            <v>0</v>
          </cell>
          <cell r="E51">
            <v>0</v>
          </cell>
          <cell r="F51">
            <v>0</v>
          </cell>
          <cell r="G51">
            <v>0</v>
          </cell>
          <cell r="H51">
            <v>0</v>
          </cell>
        </row>
        <row r="52">
          <cell r="C52">
            <v>0</v>
          </cell>
          <cell r="D52">
            <v>0</v>
          </cell>
          <cell r="E52">
            <v>0</v>
          </cell>
          <cell r="F52">
            <v>0</v>
          </cell>
          <cell r="G52">
            <v>16.73</v>
          </cell>
          <cell r="H52">
            <v>0</v>
          </cell>
        </row>
        <row r="53">
          <cell r="C53">
            <v>7.76</v>
          </cell>
          <cell r="D53">
            <v>11.66</v>
          </cell>
          <cell r="E53">
            <v>26.51</v>
          </cell>
          <cell r="F53">
            <v>22.9</v>
          </cell>
          <cell r="G53">
            <v>31.8</v>
          </cell>
          <cell r="H53">
            <v>22.32</v>
          </cell>
        </row>
        <row r="54">
          <cell r="C54">
            <v>0</v>
          </cell>
          <cell r="D54">
            <v>0</v>
          </cell>
          <cell r="E54">
            <v>0</v>
          </cell>
          <cell r="F54">
            <v>0</v>
          </cell>
          <cell r="G54">
            <v>0</v>
          </cell>
          <cell r="H54">
            <v>0</v>
          </cell>
        </row>
        <row r="55">
          <cell r="C55">
            <v>25.5</v>
          </cell>
          <cell r="D55">
            <v>28.76</v>
          </cell>
          <cell r="E55">
            <v>209.62</v>
          </cell>
          <cell r="F55">
            <v>85.87</v>
          </cell>
          <cell r="G55">
            <v>234.65</v>
          </cell>
          <cell r="H55">
            <v>10</v>
          </cell>
        </row>
        <row r="56">
          <cell r="C56">
            <v>0</v>
          </cell>
          <cell r="D56">
            <v>0</v>
          </cell>
          <cell r="E56">
            <v>0</v>
          </cell>
          <cell r="F56">
            <v>0</v>
          </cell>
          <cell r="G56">
            <v>0</v>
          </cell>
          <cell r="H56">
            <v>0</v>
          </cell>
        </row>
        <row r="57">
          <cell r="C57">
            <v>5.27</v>
          </cell>
          <cell r="D57">
            <v>5.3</v>
          </cell>
          <cell r="E57">
            <v>5.43</v>
          </cell>
          <cell r="F57">
            <v>5.42</v>
          </cell>
          <cell r="G57">
            <v>5.81</v>
          </cell>
          <cell r="H57">
            <v>5.79</v>
          </cell>
        </row>
        <row r="58">
          <cell r="C58">
            <v>0</v>
          </cell>
          <cell r="D58">
            <v>0</v>
          </cell>
          <cell r="E58">
            <v>0</v>
          </cell>
          <cell r="F58">
            <v>5.48</v>
          </cell>
          <cell r="G58">
            <v>0</v>
          </cell>
          <cell r="H58">
            <v>1.1299999999999999</v>
          </cell>
        </row>
        <row r="59">
          <cell r="C59">
            <v>12.35</v>
          </cell>
          <cell r="D59">
            <v>0</v>
          </cell>
          <cell r="E59">
            <v>5.63</v>
          </cell>
          <cell r="F59">
            <v>3</v>
          </cell>
          <cell r="G59">
            <v>42.35</v>
          </cell>
          <cell r="H59">
            <v>0</v>
          </cell>
        </row>
        <row r="60">
          <cell r="C60">
            <v>0</v>
          </cell>
          <cell r="D60">
            <v>0</v>
          </cell>
          <cell r="E60">
            <v>0</v>
          </cell>
          <cell r="F60">
            <v>0</v>
          </cell>
          <cell r="G60">
            <v>0</v>
          </cell>
          <cell r="H60">
            <v>0</v>
          </cell>
        </row>
        <row r="61">
          <cell r="C61">
            <v>0</v>
          </cell>
          <cell r="D61">
            <v>0</v>
          </cell>
          <cell r="E61">
            <v>0</v>
          </cell>
          <cell r="F61">
            <v>0</v>
          </cell>
          <cell r="G61">
            <v>0</v>
          </cell>
          <cell r="H61">
            <v>0</v>
          </cell>
        </row>
        <row r="62">
          <cell r="C62">
            <v>0</v>
          </cell>
          <cell r="D62">
            <v>0</v>
          </cell>
          <cell r="E62">
            <v>28.45</v>
          </cell>
          <cell r="F62">
            <v>0</v>
          </cell>
          <cell r="G62">
            <v>0</v>
          </cell>
          <cell r="H62">
            <v>0</v>
          </cell>
        </row>
        <row r="63">
          <cell r="C63">
            <v>20</v>
          </cell>
          <cell r="D63">
            <v>0</v>
          </cell>
          <cell r="E63">
            <v>0</v>
          </cell>
          <cell r="F63">
            <v>0</v>
          </cell>
          <cell r="G63">
            <v>0</v>
          </cell>
          <cell r="H63">
            <v>0</v>
          </cell>
        </row>
        <row r="64">
          <cell r="C64">
            <v>0</v>
          </cell>
          <cell r="D64">
            <v>0</v>
          </cell>
          <cell r="E64">
            <v>0</v>
          </cell>
          <cell r="F64">
            <v>0</v>
          </cell>
          <cell r="G64">
            <v>0</v>
          </cell>
          <cell r="H64">
            <v>0</v>
          </cell>
        </row>
        <row r="65">
          <cell r="C65">
            <v>0</v>
          </cell>
          <cell r="D65">
            <v>0</v>
          </cell>
          <cell r="E65">
            <v>0</v>
          </cell>
          <cell r="F65">
            <v>0</v>
          </cell>
          <cell r="G65">
            <v>0</v>
          </cell>
          <cell r="H65">
            <v>0</v>
          </cell>
        </row>
        <row r="66">
          <cell r="C66">
            <v>0</v>
          </cell>
          <cell r="D66">
            <v>0</v>
          </cell>
          <cell r="E66">
            <v>0</v>
          </cell>
          <cell r="F66">
            <v>0</v>
          </cell>
          <cell r="G66">
            <v>0</v>
          </cell>
          <cell r="H66">
            <v>0</v>
          </cell>
        </row>
        <row r="67">
          <cell r="C67">
            <v>0</v>
          </cell>
          <cell r="D67">
            <v>0</v>
          </cell>
          <cell r="E67">
            <v>0</v>
          </cell>
          <cell r="F67">
            <v>0</v>
          </cell>
          <cell r="G67">
            <v>0</v>
          </cell>
          <cell r="H67">
            <v>0</v>
          </cell>
        </row>
        <row r="68">
          <cell r="C68">
            <v>0</v>
          </cell>
          <cell r="D68">
            <v>0</v>
          </cell>
          <cell r="E68">
            <v>0</v>
          </cell>
          <cell r="F68">
            <v>0</v>
          </cell>
          <cell r="G68">
            <v>0</v>
          </cell>
          <cell r="H68">
            <v>0</v>
          </cell>
        </row>
        <row r="69">
          <cell r="C69">
            <v>0</v>
          </cell>
          <cell r="D69">
            <v>0</v>
          </cell>
          <cell r="E69">
            <v>0</v>
          </cell>
          <cell r="F69">
            <v>0</v>
          </cell>
          <cell r="G69">
            <v>0</v>
          </cell>
          <cell r="H69">
            <v>0</v>
          </cell>
        </row>
        <row r="70">
          <cell r="C70">
            <v>0</v>
          </cell>
          <cell r="D70">
            <v>0</v>
          </cell>
          <cell r="E70">
            <v>0</v>
          </cell>
          <cell r="F70">
            <v>0</v>
          </cell>
          <cell r="G70">
            <v>0</v>
          </cell>
          <cell r="H70">
            <v>0</v>
          </cell>
        </row>
        <row r="71">
          <cell r="C71">
            <v>0</v>
          </cell>
          <cell r="D71">
            <v>0</v>
          </cell>
          <cell r="E71">
            <v>0</v>
          </cell>
          <cell r="F71">
            <v>0</v>
          </cell>
          <cell r="G71">
            <v>0</v>
          </cell>
          <cell r="H71">
            <v>0</v>
          </cell>
        </row>
        <row r="72">
          <cell r="C72">
            <v>0</v>
          </cell>
          <cell r="D72">
            <v>0</v>
          </cell>
          <cell r="E72">
            <v>0</v>
          </cell>
          <cell r="F72">
            <v>0</v>
          </cell>
          <cell r="G72">
            <v>0</v>
          </cell>
          <cell r="H72">
            <v>0</v>
          </cell>
        </row>
        <row r="73">
          <cell r="C73">
            <v>0</v>
          </cell>
          <cell r="D73">
            <v>0</v>
          </cell>
          <cell r="E73">
            <v>0</v>
          </cell>
          <cell r="F73">
            <v>0</v>
          </cell>
          <cell r="G73">
            <v>0</v>
          </cell>
          <cell r="H73">
            <v>0</v>
          </cell>
        </row>
        <row r="74">
          <cell r="C74">
            <v>0</v>
          </cell>
          <cell r="D74">
            <v>0</v>
          </cell>
          <cell r="E74">
            <v>24.72</v>
          </cell>
          <cell r="F74">
            <v>0</v>
          </cell>
          <cell r="G74">
            <v>0</v>
          </cell>
          <cell r="H74">
            <v>0</v>
          </cell>
        </row>
        <row r="75">
          <cell r="C75">
            <v>0</v>
          </cell>
          <cell r="D75">
            <v>0</v>
          </cell>
          <cell r="E75">
            <v>0</v>
          </cell>
          <cell r="F75">
            <v>0</v>
          </cell>
          <cell r="G75">
            <v>0</v>
          </cell>
          <cell r="H75">
            <v>0</v>
          </cell>
        </row>
        <row r="76">
          <cell r="C76">
            <v>10.88</v>
          </cell>
          <cell r="D76">
            <v>13.42</v>
          </cell>
          <cell r="E76">
            <v>13.45</v>
          </cell>
          <cell r="F76">
            <v>11.23</v>
          </cell>
          <cell r="G76">
            <v>20.309999999999999</v>
          </cell>
          <cell r="H76">
            <v>22.52</v>
          </cell>
        </row>
        <row r="77">
          <cell r="C77">
            <v>0</v>
          </cell>
          <cell r="D77">
            <v>0</v>
          </cell>
          <cell r="E77">
            <v>0</v>
          </cell>
          <cell r="F77">
            <v>0</v>
          </cell>
          <cell r="G77">
            <v>0</v>
          </cell>
          <cell r="H77">
            <v>1.71</v>
          </cell>
        </row>
        <row r="78">
          <cell r="C78">
            <v>0</v>
          </cell>
          <cell r="D78">
            <v>0</v>
          </cell>
          <cell r="E78">
            <v>0</v>
          </cell>
          <cell r="F78">
            <v>0</v>
          </cell>
          <cell r="G78">
            <v>0</v>
          </cell>
          <cell r="H78">
            <v>0</v>
          </cell>
        </row>
        <row r="79">
          <cell r="C79">
            <v>0</v>
          </cell>
          <cell r="D79">
            <v>0</v>
          </cell>
          <cell r="E79">
            <v>0</v>
          </cell>
          <cell r="F79">
            <v>0</v>
          </cell>
          <cell r="G79">
            <v>0</v>
          </cell>
          <cell r="H79">
            <v>0</v>
          </cell>
        </row>
        <row r="80">
          <cell r="C80">
            <v>0</v>
          </cell>
          <cell r="D80">
            <v>0</v>
          </cell>
          <cell r="E80">
            <v>0</v>
          </cell>
          <cell r="F80">
            <v>0</v>
          </cell>
          <cell r="G80">
            <v>0</v>
          </cell>
          <cell r="H80">
            <v>0</v>
          </cell>
        </row>
        <row r="81">
          <cell r="C81">
            <v>0</v>
          </cell>
          <cell r="D81">
            <v>0</v>
          </cell>
          <cell r="E81">
            <v>0</v>
          </cell>
          <cell r="F81">
            <v>0</v>
          </cell>
          <cell r="G81">
            <v>0</v>
          </cell>
          <cell r="H81">
            <v>0</v>
          </cell>
        </row>
        <row r="82">
          <cell r="C82">
            <v>0</v>
          </cell>
          <cell r="D82">
            <v>0</v>
          </cell>
          <cell r="E82">
            <v>0</v>
          </cell>
          <cell r="F82">
            <v>0</v>
          </cell>
          <cell r="G82">
            <v>0</v>
          </cell>
          <cell r="H82">
            <v>0</v>
          </cell>
        </row>
        <row r="83">
          <cell r="C83">
            <v>0</v>
          </cell>
          <cell r="D83">
            <v>0</v>
          </cell>
          <cell r="E83">
            <v>0</v>
          </cell>
          <cell r="F83">
            <v>0</v>
          </cell>
          <cell r="G83">
            <v>0</v>
          </cell>
          <cell r="H83">
            <v>0</v>
          </cell>
        </row>
        <row r="84">
          <cell r="C84">
            <v>0</v>
          </cell>
          <cell r="D84">
            <v>0</v>
          </cell>
          <cell r="E84">
            <v>0</v>
          </cell>
          <cell r="F84">
            <v>0</v>
          </cell>
          <cell r="G84">
            <v>0</v>
          </cell>
          <cell r="H84">
            <v>0</v>
          </cell>
        </row>
        <row r="85">
          <cell r="C85">
            <v>0</v>
          </cell>
          <cell r="D85">
            <v>0</v>
          </cell>
          <cell r="E85">
            <v>0</v>
          </cell>
          <cell r="F85">
            <v>0</v>
          </cell>
          <cell r="G85">
            <v>0</v>
          </cell>
          <cell r="H85">
            <v>0</v>
          </cell>
        </row>
        <row r="86">
          <cell r="C86">
            <v>0</v>
          </cell>
          <cell r="D86">
            <v>0</v>
          </cell>
          <cell r="E86">
            <v>0</v>
          </cell>
          <cell r="F86">
            <v>0</v>
          </cell>
          <cell r="G86">
            <v>0</v>
          </cell>
          <cell r="H86">
            <v>0</v>
          </cell>
        </row>
        <row r="87">
          <cell r="C87">
            <v>0</v>
          </cell>
          <cell r="D87">
            <v>0</v>
          </cell>
          <cell r="E87">
            <v>0</v>
          </cell>
          <cell r="F87">
            <v>0</v>
          </cell>
          <cell r="G87">
            <v>0</v>
          </cell>
          <cell r="H87">
            <v>0</v>
          </cell>
        </row>
        <row r="88">
          <cell r="C88">
            <v>0</v>
          </cell>
          <cell r="D88">
            <v>0</v>
          </cell>
          <cell r="E88">
            <v>0</v>
          </cell>
          <cell r="F88">
            <v>0</v>
          </cell>
          <cell r="G88">
            <v>81.73</v>
          </cell>
          <cell r="H88">
            <v>22.9</v>
          </cell>
        </row>
        <row r="89">
          <cell r="C89">
            <v>0</v>
          </cell>
          <cell r="D89">
            <v>0</v>
          </cell>
          <cell r="E89">
            <v>0</v>
          </cell>
          <cell r="F89">
            <v>0</v>
          </cell>
          <cell r="G89">
            <v>0</v>
          </cell>
          <cell r="H89">
            <v>0</v>
          </cell>
        </row>
        <row r="90">
          <cell r="C90">
            <v>0</v>
          </cell>
          <cell r="D90">
            <v>0</v>
          </cell>
          <cell r="E90">
            <v>0</v>
          </cell>
          <cell r="F90">
            <v>0</v>
          </cell>
          <cell r="G90">
            <v>0</v>
          </cell>
          <cell r="H90">
            <v>0</v>
          </cell>
        </row>
        <row r="91">
          <cell r="C91">
            <v>0</v>
          </cell>
          <cell r="D91">
            <v>0</v>
          </cell>
          <cell r="E91">
            <v>0</v>
          </cell>
          <cell r="F91">
            <v>0</v>
          </cell>
          <cell r="G91">
            <v>0</v>
          </cell>
          <cell r="H91">
            <v>0</v>
          </cell>
        </row>
        <row r="92">
          <cell r="C92">
            <v>0</v>
          </cell>
          <cell r="D92">
            <v>0</v>
          </cell>
          <cell r="E92">
            <v>0</v>
          </cell>
          <cell r="F92">
            <v>0</v>
          </cell>
          <cell r="G92">
            <v>0</v>
          </cell>
          <cell r="H92">
            <v>0</v>
          </cell>
        </row>
        <row r="93">
          <cell r="C93">
            <v>0</v>
          </cell>
          <cell r="D93">
            <v>0</v>
          </cell>
          <cell r="E93">
            <v>0</v>
          </cell>
          <cell r="F93">
            <v>0</v>
          </cell>
          <cell r="G93">
            <v>0</v>
          </cell>
          <cell r="H93">
            <v>0</v>
          </cell>
        </row>
        <row r="96">
          <cell r="C96">
            <v>17.5</v>
          </cell>
          <cell r="D96">
            <v>22.76</v>
          </cell>
          <cell r="E96">
            <v>18.59</v>
          </cell>
          <cell r="F96">
            <v>20.420000000000002</v>
          </cell>
          <cell r="G96">
            <v>116.25</v>
          </cell>
          <cell r="H96">
            <v>244.05</v>
          </cell>
        </row>
        <row r="97">
          <cell r="C97">
            <v>0</v>
          </cell>
          <cell r="D97">
            <v>0</v>
          </cell>
          <cell r="E97">
            <v>0</v>
          </cell>
          <cell r="F97">
            <v>0</v>
          </cell>
          <cell r="G97">
            <v>0</v>
          </cell>
          <cell r="H97">
            <v>0</v>
          </cell>
        </row>
        <row r="98">
          <cell r="C98">
            <v>0</v>
          </cell>
          <cell r="D98">
            <v>0</v>
          </cell>
          <cell r="E98">
            <v>0</v>
          </cell>
          <cell r="F98">
            <v>0</v>
          </cell>
          <cell r="G98">
            <v>0</v>
          </cell>
          <cell r="H98">
            <v>0</v>
          </cell>
        </row>
        <row r="99">
          <cell r="C99">
            <v>477.75</v>
          </cell>
          <cell r="D99">
            <v>447.01</v>
          </cell>
          <cell r="E99">
            <v>510.38</v>
          </cell>
          <cell r="F99">
            <v>478.08</v>
          </cell>
          <cell r="G99">
            <v>334</v>
          </cell>
          <cell r="H99">
            <v>0</v>
          </cell>
        </row>
        <row r="100">
          <cell r="C100">
            <v>0</v>
          </cell>
          <cell r="D100">
            <v>0</v>
          </cell>
          <cell r="E100">
            <v>0</v>
          </cell>
          <cell r="F100">
            <v>0</v>
          </cell>
          <cell r="G100">
            <v>0</v>
          </cell>
          <cell r="H100">
            <v>0</v>
          </cell>
        </row>
        <row r="101">
          <cell r="C101">
            <v>40</v>
          </cell>
          <cell r="D101">
            <v>40</v>
          </cell>
          <cell r="E101">
            <v>40</v>
          </cell>
          <cell r="F101">
            <v>40</v>
          </cell>
          <cell r="G101">
            <v>40</v>
          </cell>
          <cell r="H101">
            <v>40</v>
          </cell>
        </row>
        <row r="102">
          <cell r="C102">
            <v>0</v>
          </cell>
          <cell r="D102">
            <v>0</v>
          </cell>
          <cell r="E102">
            <v>0</v>
          </cell>
          <cell r="F102">
            <v>0</v>
          </cell>
          <cell r="G102">
            <v>0</v>
          </cell>
          <cell r="H102">
            <v>0</v>
          </cell>
        </row>
        <row r="103">
          <cell r="C103">
            <v>0</v>
          </cell>
          <cell r="D103">
            <v>0</v>
          </cell>
          <cell r="E103">
            <v>0</v>
          </cell>
          <cell r="F103">
            <v>0</v>
          </cell>
          <cell r="G103">
            <v>0</v>
          </cell>
          <cell r="H103">
            <v>0</v>
          </cell>
        </row>
        <row r="104">
          <cell r="C104">
            <v>0</v>
          </cell>
          <cell r="D104">
            <v>0</v>
          </cell>
          <cell r="E104">
            <v>0</v>
          </cell>
          <cell r="F104">
            <v>0</v>
          </cell>
          <cell r="G104">
            <v>0</v>
          </cell>
          <cell r="H104">
            <v>0</v>
          </cell>
        </row>
        <row r="105">
          <cell r="C105">
            <v>0</v>
          </cell>
          <cell r="D105">
            <v>0</v>
          </cell>
          <cell r="E105">
            <v>0</v>
          </cell>
          <cell r="F105">
            <v>0</v>
          </cell>
          <cell r="G105">
            <v>0</v>
          </cell>
          <cell r="H105">
            <v>0</v>
          </cell>
        </row>
        <row r="106">
          <cell r="C106">
            <v>0</v>
          </cell>
          <cell r="D106">
            <v>0</v>
          </cell>
          <cell r="E106">
            <v>0</v>
          </cell>
          <cell r="F106">
            <v>0</v>
          </cell>
          <cell r="G106">
            <v>0</v>
          </cell>
          <cell r="H106">
            <v>0</v>
          </cell>
        </row>
        <row r="107">
          <cell r="C107">
            <v>0</v>
          </cell>
          <cell r="D107">
            <v>0</v>
          </cell>
          <cell r="E107">
            <v>0</v>
          </cell>
          <cell r="F107">
            <v>0</v>
          </cell>
          <cell r="G107">
            <v>0</v>
          </cell>
          <cell r="H107">
            <v>0</v>
          </cell>
        </row>
        <row r="108">
          <cell r="C108">
            <v>29.8</v>
          </cell>
          <cell r="D108">
            <v>25.33</v>
          </cell>
          <cell r="E108">
            <v>18.600000000000001</v>
          </cell>
          <cell r="F108">
            <v>15.6</v>
          </cell>
          <cell r="G108">
            <v>17.55</v>
          </cell>
          <cell r="H108">
            <v>351.6</v>
          </cell>
        </row>
        <row r="109">
          <cell r="C109">
            <v>0</v>
          </cell>
          <cell r="D109">
            <v>0</v>
          </cell>
          <cell r="E109">
            <v>0</v>
          </cell>
          <cell r="F109">
            <v>0</v>
          </cell>
          <cell r="G109">
            <v>0</v>
          </cell>
          <cell r="H109">
            <v>0</v>
          </cell>
        </row>
        <row r="110">
          <cell r="C110">
            <v>0</v>
          </cell>
          <cell r="D110">
            <v>0</v>
          </cell>
          <cell r="E110">
            <v>0</v>
          </cell>
          <cell r="F110">
            <v>0</v>
          </cell>
          <cell r="G110">
            <v>0</v>
          </cell>
          <cell r="H110">
            <v>0</v>
          </cell>
        </row>
        <row r="111">
          <cell r="C111">
            <v>0</v>
          </cell>
          <cell r="D111">
            <v>0</v>
          </cell>
          <cell r="E111">
            <v>0</v>
          </cell>
          <cell r="F111">
            <v>0</v>
          </cell>
          <cell r="G111">
            <v>0</v>
          </cell>
          <cell r="H111">
            <v>0</v>
          </cell>
        </row>
        <row r="112">
          <cell r="C112">
            <v>0</v>
          </cell>
          <cell r="D112">
            <v>0</v>
          </cell>
          <cell r="E112">
            <v>0</v>
          </cell>
          <cell r="F112">
            <v>0</v>
          </cell>
          <cell r="G112">
            <v>0</v>
          </cell>
          <cell r="H112">
            <v>0</v>
          </cell>
        </row>
        <row r="113">
          <cell r="C113">
            <v>0</v>
          </cell>
          <cell r="D113">
            <v>0</v>
          </cell>
          <cell r="E113">
            <v>0</v>
          </cell>
          <cell r="F113">
            <v>0</v>
          </cell>
          <cell r="G113">
            <v>0</v>
          </cell>
          <cell r="H113">
            <v>0</v>
          </cell>
        </row>
        <row r="114">
          <cell r="C114">
            <v>0</v>
          </cell>
          <cell r="D114">
            <v>0</v>
          </cell>
          <cell r="E114">
            <v>0</v>
          </cell>
          <cell r="F114">
            <v>0</v>
          </cell>
          <cell r="G114">
            <v>0</v>
          </cell>
          <cell r="H114">
            <v>0</v>
          </cell>
        </row>
        <row r="115">
          <cell r="C115">
            <v>0</v>
          </cell>
          <cell r="D115">
            <v>0</v>
          </cell>
          <cell r="E115">
            <v>0</v>
          </cell>
          <cell r="F115">
            <v>0</v>
          </cell>
          <cell r="G115">
            <v>0</v>
          </cell>
          <cell r="H115">
            <v>0</v>
          </cell>
        </row>
        <row r="116">
          <cell r="C116">
            <v>0</v>
          </cell>
          <cell r="D116">
            <v>0</v>
          </cell>
          <cell r="E116">
            <v>0</v>
          </cell>
          <cell r="F116">
            <v>0</v>
          </cell>
          <cell r="G116">
            <v>0</v>
          </cell>
          <cell r="H116">
            <v>0</v>
          </cell>
        </row>
        <row r="117">
          <cell r="C117">
            <v>0</v>
          </cell>
          <cell r="D117">
            <v>0</v>
          </cell>
          <cell r="E117">
            <v>0</v>
          </cell>
          <cell r="F117">
            <v>0</v>
          </cell>
          <cell r="G117">
            <v>0</v>
          </cell>
          <cell r="H117">
            <v>0</v>
          </cell>
        </row>
        <row r="118">
          <cell r="C118">
            <v>0</v>
          </cell>
          <cell r="D118">
            <v>0</v>
          </cell>
          <cell r="E118">
            <v>0</v>
          </cell>
          <cell r="F118">
            <v>0</v>
          </cell>
          <cell r="G118">
            <v>0</v>
          </cell>
          <cell r="H118">
            <v>0</v>
          </cell>
        </row>
        <row r="119">
          <cell r="C119">
            <v>0</v>
          </cell>
          <cell r="D119">
            <v>0</v>
          </cell>
          <cell r="E119">
            <v>0</v>
          </cell>
          <cell r="F119">
            <v>0</v>
          </cell>
          <cell r="G119">
            <v>0</v>
          </cell>
          <cell r="H119">
            <v>0</v>
          </cell>
        </row>
        <row r="120">
          <cell r="C120">
            <v>0</v>
          </cell>
          <cell r="D120">
            <v>0</v>
          </cell>
          <cell r="E120">
            <v>0</v>
          </cell>
          <cell r="F120">
            <v>0</v>
          </cell>
          <cell r="G120">
            <v>0</v>
          </cell>
          <cell r="H120">
            <v>0</v>
          </cell>
        </row>
        <row r="121">
          <cell r="C121">
            <v>0</v>
          </cell>
          <cell r="D121">
            <v>0</v>
          </cell>
          <cell r="E121">
            <v>0</v>
          </cell>
          <cell r="F121">
            <v>0</v>
          </cell>
          <cell r="G121">
            <v>0</v>
          </cell>
          <cell r="H121">
            <v>0</v>
          </cell>
        </row>
        <row r="122">
          <cell r="C122">
            <v>0</v>
          </cell>
          <cell r="D122">
            <v>0</v>
          </cell>
          <cell r="E122">
            <v>0</v>
          </cell>
          <cell r="F122">
            <v>0</v>
          </cell>
          <cell r="G122">
            <v>0</v>
          </cell>
          <cell r="H122">
            <v>0</v>
          </cell>
        </row>
        <row r="123">
          <cell r="C123">
            <v>0</v>
          </cell>
          <cell r="D123">
            <v>0</v>
          </cell>
          <cell r="E123">
            <v>0</v>
          </cell>
          <cell r="F123">
            <v>0</v>
          </cell>
          <cell r="G123">
            <v>0</v>
          </cell>
          <cell r="H123">
            <v>0</v>
          </cell>
        </row>
        <row r="124">
          <cell r="C124">
            <v>0</v>
          </cell>
          <cell r="D124">
            <v>0</v>
          </cell>
          <cell r="E124">
            <v>0</v>
          </cell>
          <cell r="F124">
            <v>0</v>
          </cell>
          <cell r="G124">
            <v>0</v>
          </cell>
          <cell r="H124">
            <v>0</v>
          </cell>
        </row>
        <row r="125">
          <cell r="C125">
            <v>0.3</v>
          </cell>
          <cell r="D125">
            <v>0.16</v>
          </cell>
          <cell r="E125">
            <v>0.14000000000000001</v>
          </cell>
          <cell r="F125">
            <v>0.16</v>
          </cell>
          <cell r="G125">
            <v>0.12</v>
          </cell>
          <cell r="H125">
            <v>0.11</v>
          </cell>
        </row>
        <row r="126">
          <cell r="C126">
            <v>0.12</v>
          </cell>
          <cell r="D126">
            <v>0.06</v>
          </cell>
          <cell r="E126">
            <v>0.06</v>
          </cell>
          <cell r="F126">
            <v>0.06</v>
          </cell>
          <cell r="G126">
            <v>0.05</v>
          </cell>
          <cell r="H126">
            <v>0.04</v>
          </cell>
        </row>
        <row r="127">
          <cell r="C127">
            <v>0.66</v>
          </cell>
          <cell r="D127">
            <v>0.39</v>
          </cell>
          <cell r="E127">
            <v>0.49</v>
          </cell>
          <cell r="F127">
            <v>0.41</v>
          </cell>
          <cell r="G127">
            <v>0.46</v>
          </cell>
          <cell r="H127">
            <v>0.42</v>
          </cell>
        </row>
        <row r="128">
          <cell r="C128">
            <v>1.82</v>
          </cell>
          <cell r="D128">
            <v>0</v>
          </cell>
          <cell r="E128">
            <v>0</v>
          </cell>
          <cell r="F128">
            <v>1.01</v>
          </cell>
          <cell r="G128">
            <v>0</v>
          </cell>
          <cell r="H128">
            <v>0</v>
          </cell>
        </row>
        <row r="129">
          <cell r="C129">
            <v>0</v>
          </cell>
          <cell r="D129">
            <v>0</v>
          </cell>
          <cell r="E129">
            <v>0</v>
          </cell>
          <cell r="F129">
            <v>0</v>
          </cell>
          <cell r="G129">
            <v>0</v>
          </cell>
          <cell r="H129">
            <v>0</v>
          </cell>
        </row>
        <row r="130">
          <cell r="C130">
            <v>42.3</v>
          </cell>
          <cell r="D130">
            <v>0</v>
          </cell>
          <cell r="E130">
            <v>42.3</v>
          </cell>
          <cell r="F130">
            <v>0</v>
          </cell>
          <cell r="G130">
            <v>0</v>
          </cell>
          <cell r="H130">
            <v>28.2</v>
          </cell>
        </row>
        <row r="131">
          <cell r="C131">
            <v>1.87</v>
          </cell>
          <cell r="D131">
            <v>21.46</v>
          </cell>
          <cell r="E131">
            <v>10.199999999999999</v>
          </cell>
          <cell r="F131">
            <v>16.8</v>
          </cell>
          <cell r="G131">
            <v>15.36</v>
          </cell>
          <cell r="H131">
            <v>10.199999999999999</v>
          </cell>
        </row>
        <row r="132">
          <cell r="C132">
            <v>0</v>
          </cell>
          <cell r="D132">
            <v>0</v>
          </cell>
          <cell r="E132">
            <v>0</v>
          </cell>
          <cell r="F132">
            <v>0</v>
          </cell>
          <cell r="G132">
            <v>0</v>
          </cell>
          <cell r="H132">
            <v>0</v>
          </cell>
        </row>
        <row r="133">
          <cell r="C133">
            <v>16.739999999999998</v>
          </cell>
          <cell r="D133">
            <v>21</v>
          </cell>
          <cell r="E133">
            <v>14.4</v>
          </cell>
          <cell r="F133">
            <v>31.5</v>
          </cell>
          <cell r="G133">
            <v>21</v>
          </cell>
          <cell r="H133">
            <v>0</v>
          </cell>
        </row>
        <row r="134">
          <cell r="C134">
            <v>0</v>
          </cell>
          <cell r="D134">
            <v>0</v>
          </cell>
          <cell r="E134">
            <v>0</v>
          </cell>
          <cell r="F134">
            <v>0</v>
          </cell>
          <cell r="G134">
            <v>0</v>
          </cell>
          <cell r="H134">
            <v>0</v>
          </cell>
        </row>
        <row r="135">
          <cell r="C135">
            <v>0</v>
          </cell>
          <cell r="D135">
            <v>0</v>
          </cell>
          <cell r="E135">
            <v>0</v>
          </cell>
          <cell r="F135">
            <v>0</v>
          </cell>
          <cell r="G135">
            <v>0</v>
          </cell>
          <cell r="H135">
            <v>0</v>
          </cell>
        </row>
        <row r="136">
          <cell r="C136">
            <v>112.8</v>
          </cell>
          <cell r="D136">
            <v>127.5</v>
          </cell>
          <cell r="E136">
            <v>135.4</v>
          </cell>
          <cell r="F136">
            <v>100.7</v>
          </cell>
          <cell r="G136">
            <v>105.7</v>
          </cell>
          <cell r="H136">
            <v>43.4</v>
          </cell>
        </row>
        <row r="137">
          <cell r="C137">
            <v>0</v>
          </cell>
          <cell r="D137">
            <v>0</v>
          </cell>
          <cell r="E137">
            <v>0</v>
          </cell>
          <cell r="F137">
            <v>0</v>
          </cell>
          <cell r="G137">
            <v>0</v>
          </cell>
          <cell r="H137">
            <v>0</v>
          </cell>
        </row>
        <row r="140">
          <cell r="C140">
            <v>0</v>
          </cell>
          <cell r="D140">
            <v>0</v>
          </cell>
          <cell r="E140">
            <v>0</v>
          </cell>
          <cell r="F140">
            <v>0</v>
          </cell>
          <cell r="G140">
            <v>0</v>
          </cell>
          <cell r="H140">
            <v>0</v>
          </cell>
        </row>
        <row r="141">
          <cell r="C141">
            <v>0</v>
          </cell>
          <cell r="D141">
            <v>0</v>
          </cell>
          <cell r="E141">
            <v>0</v>
          </cell>
          <cell r="F141">
            <v>0</v>
          </cell>
          <cell r="G141">
            <v>0</v>
          </cell>
          <cell r="H141">
            <v>0</v>
          </cell>
        </row>
        <row r="142">
          <cell r="C142">
            <v>0</v>
          </cell>
          <cell r="D142">
            <v>0</v>
          </cell>
          <cell r="E142">
            <v>0</v>
          </cell>
          <cell r="F142">
            <v>0</v>
          </cell>
          <cell r="G142">
            <v>0</v>
          </cell>
          <cell r="H142">
            <v>0</v>
          </cell>
        </row>
        <row r="143">
          <cell r="C143">
            <v>0</v>
          </cell>
          <cell r="D143">
            <v>0</v>
          </cell>
          <cell r="E143">
            <v>0</v>
          </cell>
          <cell r="F143">
            <v>0</v>
          </cell>
          <cell r="G143">
            <v>0</v>
          </cell>
          <cell r="H143">
            <v>0</v>
          </cell>
        </row>
        <row r="144">
          <cell r="C144">
            <v>0</v>
          </cell>
          <cell r="D144">
            <v>0</v>
          </cell>
          <cell r="E144">
            <v>0</v>
          </cell>
          <cell r="F144">
            <v>0</v>
          </cell>
          <cell r="G144">
            <v>0</v>
          </cell>
          <cell r="H144">
            <v>0</v>
          </cell>
        </row>
        <row r="145">
          <cell r="C145">
            <v>0</v>
          </cell>
          <cell r="D145">
            <v>0</v>
          </cell>
          <cell r="E145">
            <v>0</v>
          </cell>
          <cell r="F145">
            <v>0</v>
          </cell>
          <cell r="G145">
            <v>0</v>
          </cell>
          <cell r="H145">
            <v>0</v>
          </cell>
        </row>
        <row r="146">
          <cell r="C146">
            <v>0</v>
          </cell>
          <cell r="D146">
            <v>0</v>
          </cell>
          <cell r="E146">
            <v>0</v>
          </cell>
          <cell r="F146">
            <v>0</v>
          </cell>
          <cell r="G146">
            <v>0</v>
          </cell>
          <cell r="H146">
            <v>0</v>
          </cell>
        </row>
        <row r="147">
          <cell r="C147">
            <v>0</v>
          </cell>
          <cell r="D147">
            <v>0</v>
          </cell>
          <cell r="E147">
            <v>0</v>
          </cell>
          <cell r="F147">
            <v>0</v>
          </cell>
          <cell r="G147">
            <v>0</v>
          </cell>
          <cell r="H147">
            <v>0</v>
          </cell>
        </row>
        <row r="148">
          <cell r="C148">
            <v>0</v>
          </cell>
          <cell r="D148">
            <v>0</v>
          </cell>
          <cell r="E148">
            <v>0</v>
          </cell>
          <cell r="F148">
            <v>0</v>
          </cell>
          <cell r="G148">
            <v>0</v>
          </cell>
          <cell r="H148">
            <v>0</v>
          </cell>
        </row>
        <row r="149">
          <cell r="C149">
            <v>0</v>
          </cell>
          <cell r="D149">
            <v>0</v>
          </cell>
          <cell r="E149">
            <v>0</v>
          </cell>
          <cell r="F149">
            <v>0</v>
          </cell>
          <cell r="G149">
            <v>0</v>
          </cell>
          <cell r="H149">
            <v>0</v>
          </cell>
        </row>
        <row r="150">
          <cell r="C150">
            <v>0</v>
          </cell>
          <cell r="D150">
            <v>0</v>
          </cell>
          <cell r="E150">
            <v>0</v>
          </cell>
          <cell r="F150">
            <v>0</v>
          </cell>
          <cell r="G150">
            <v>0</v>
          </cell>
          <cell r="H150">
            <v>0</v>
          </cell>
        </row>
        <row r="151">
          <cell r="C151">
            <v>0</v>
          </cell>
          <cell r="D151">
            <v>0</v>
          </cell>
          <cell r="E151">
            <v>0</v>
          </cell>
          <cell r="F151">
            <v>0</v>
          </cell>
          <cell r="G151">
            <v>0</v>
          </cell>
          <cell r="H151">
            <v>0</v>
          </cell>
        </row>
        <row r="152">
          <cell r="C152">
            <v>0</v>
          </cell>
          <cell r="D152">
            <v>0</v>
          </cell>
          <cell r="E152">
            <v>0</v>
          </cell>
          <cell r="F152">
            <v>0</v>
          </cell>
          <cell r="G152">
            <v>0</v>
          </cell>
          <cell r="H152">
            <v>0</v>
          </cell>
        </row>
        <row r="153">
          <cell r="C153">
            <v>0</v>
          </cell>
          <cell r="D153">
            <v>0</v>
          </cell>
          <cell r="E153">
            <v>0</v>
          </cell>
          <cell r="F153">
            <v>0</v>
          </cell>
          <cell r="G153">
            <v>0</v>
          </cell>
          <cell r="H153">
            <v>0</v>
          </cell>
        </row>
        <row r="154">
          <cell r="C154">
            <v>15.39</v>
          </cell>
          <cell r="D154">
            <v>12.56</v>
          </cell>
          <cell r="E154">
            <v>21.35</v>
          </cell>
          <cell r="F154">
            <v>9.35</v>
          </cell>
          <cell r="G154">
            <v>1.84</v>
          </cell>
          <cell r="H154">
            <v>9.5500000000000007</v>
          </cell>
        </row>
        <row r="155">
          <cell r="C155">
            <v>0</v>
          </cell>
          <cell r="D155">
            <v>0</v>
          </cell>
          <cell r="E155">
            <v>0</v>
          </cell>
          <cell r="F155">
            <v>0</v>
          </cell>
          <cell r="G155">
            <v>0</v>
          </cell>
          <cell r="H155">
            <v>0</v>
          </cell>
        </row>
        <row r="156">
          <cell r="C156">
            <v>0</v>
          </cell>
          <cell r="D156">
            <v>0</v>
          </cell>
          <cell r="E156">
            <v>0</v>
          </cell>
          <cell r="F156">
            <v>0</v>
          </cell>
          <cell r="G156">
            <v>0</v>
          </cell>
          <cell r="H156">
            <v>0</v>
          </cell>
        </row>
        <row r="157">
          <cell r="C157">
            <v>0</v>
          </cell>
          <cell r="D157">
            <v>0</v>
          </cell>
          <cell r="E157">
            <v>0</v>
          </cell>
          <cell r="F157">
            <v>0</v>
          </cell>
          <cell r="G157">
            <v>0</v>
          </cell>
          <cell r="H157">
            <v>0</v>
          </cell>
        </row>
        <row r="158">
          <cell r="C158">
            <v>0</v>
          </cell>
          <cell r="D158">
            <v>0</v>
          </cell>
          <cell r="E158">
            <v>0</v>
          </cell>
          <cell r="F158">
            <v>0</v>
          </cell>
          <cell r="G158">
            <v>0</v>
          </cell>
          <cell r="H158">
            <v>0</v>
          </cell>
        </row>
        <row r="159">
          <cell r="C159">
            <v>0</v>
          </cell>
          <cell r="D159">
            <v>0</v>
          </cell>
          <cell r="E159">
            <v>0</v>
          </cell>
          <cell r="F159">
            <v>0</v>
          </cell>
          <cell r="G159">
            <v>0</v>
          </cell>
          <cell r="H159">
            <v>0</v>
          </cell>
        </row>
        <row r="160">
          <cell r="C160">
            <v>0</v>
          </cell>
          <cell r="D160">
            <v>0</v>
          </cell>
          <cell r="E160">
            <v>0</v>
          </cell>
          <cell r="F160">
            <v>0</v>
          </cell>
          <cell r="G160">
            <v>0</v>
          </cell>
          <cell r="H160">
            <v>0</v>
          </cell>
        </row>
        <row r="161">
          <cell r="C161">
            <v>0</v>
          </cell>
          <cell r="D161">
            <v>0</v>
          </cell>
          <cell r="E161">
            <v>0</v>
          </cell>
          <cell r="F161">
            <v>0</v>
          </cell>
          <cell r="G161">
            <v>0</v>
          </cell>
          <cell r="H161">
            <v>0</v>
          </cell>
        </row>
        <row r="162">
          <cell r="C162">
            <v>0</v>
          </cell>
          <cell r="D162">
            <v>0</v>
          </cell>
          <cell r="E162">
            <v>0</v>
          </cell>
          <cell r="F162">
            <v>0</v>
          </cell>
          <cell r="G162">
            <v>0</v>
          </cell>
          <cell r="H162">
            <v>0</v>
          </cell>
        </row>
        <row r="163">
          <cell r="C163">
            <v>0</v>
          </cell>
          <cell r="D163">
            <v>0</v>
          </cell>
          <cell r="E163">
            <v>0</v>
          </cell>
          <cell r="F163">
            <v>0</v>
          </cell>
          <cell r="G163">
            <v>0</v>
          </cell>
          <cell r="H163">
            <v>0</v>
          </cell>
        </row>
        <row r="164">
          <cell r="C164">
            <v>0</v>
          </cell>
          <cell r="D164">
            <v>0</v>
          </cell>
          <cell r="E164">
            <v>0</v>
          </cell>
          <cell r="F164">
            <v>0</v>
          </cell>
          <cell r="G164">
            <v>0</v>
          </cell>
          <cell r="H164">
            <v>0</v>
          </cell>
        </row>
        <row r="165">
          <cell r="C165">
            <v>0</v>
          </cell>
          <cell r="D165">
            <v>0</v>
          </cell>
          <cell r="E165">
            <v>0</v>
          </cell>
          <cell r="F165">
            <v>0</v>
          </cell>
          <cell r="G165">
            <v>0</v>
          </cell>
          <cell r="H165">
            <v>0</v>
          </cell>
        </row>
        <row r="166">
          <cell r="C166">
            <v>0</v>
          </cell>
          <cell r="D166">
            <v>0</v>
          </cell>
          <cell r="E166">
            <v>0</v>
          </cell>
          <cell r="F166">
            <v>0</v>
          </cell>
          <cell r="G166">
            <v>0</v>
          </cell>
          <cell r="H166">
            <v>0</v>
          </cell>
        </row>
        <row r="167">
          <cell r="C167">
            <v>0</v>
          </cell>
          <cell r="D167">
            <v>0</v>
          </cell>
          <cell r="E167">
            <v>0</v>
          </cell>
          <cell r="F167">
            <v>0</v>
          </cell>
          <cell r="G167">
            <v>0</v>
          </cell>
          <cell r="H167">
            <v>0</v>
          </cell>
        </row>
        <row r="168">
          <cell r="C168">
            <v>0</v>
          </cell>
          <cell r="D168">
            <v>0</v>
          </cell>
          <cell r="E168">
            <v>0</v>
          </cell>
          <cell r="F168">
            <v>0</v>
          </cell>
          <cell r="G168">
            <v>0</v>
          </cell>
          <cell r="H168">
            <v>0</v>
          </cell>
        </row>
        <row r="169">
          <cell r="C169">
            <v>0</v>
          </cell>
          <cell r="D169">
            <v>0</v>
          </cell>
          <cell r="E169">
            <v>0</v>
          </cell>
          <cell r="F169">
            <v>0</v>
          </cell>
          <cell r="G169">
            <v>0</v>
          </cell>
          <cell r="H169">
            <v>0</v>
          </cell>
        </row>
        <row r="173">
          <cell r="C173">
            <v>0</v>
          </cell>
          <cell r="D173">
            <v>0</v>
          </cell>
          <cell r="E173">
            <v>0</v>
          </cell>
          <cell r="F173">
            <v>0</v>
          </cell>
          <cell r="G173">
            <v>0</v>
          </cell>
          <cell r="H173">
            <v>0</v>
          </cell>
        </row>
        <row r="174">
          <cell r="C174">
            <v>0</v>
          </cell>
          <cell r="D174">
            <v>0</v>
          </cell>
          <cell r="E174">
            <v>0</v>
          </cell>
          <cell r="F174">
            <v>0</v>
          </cell>
          <cell r="G174">
            <v>0</v>
          </cell>
          <cell r="H174">
            <v>0</v>
          </cell>
        </row>
        <row r="175">
          <cell r="C175">
            <v>6.43</v>
          </cell>
          <cell r="D175">
            <v>0</v>
          </cell>
          <cell r="E175">
            <v>0</v>
          </cell>
          <cell r="F175">
            <v>0</v>
          </cell>
          <cell r="G175">
            <v>0</v>
          </cell>
          <cell r="H175">
            <v>0</v>
          </cell>
        </row>
        <row r="176">
          <cell r="C176">
            <v>0</v>
          </cell>
          <cell r="D176">
            <v>0</v>
          </cell>
          <cell r="E176">
            <v>0</v>
          </cell>
          <cell r="F176">
            <v>0</v>
          </cell>
          <cell r="G176">
            <v>8.51</v>
          </cell>
          <cell r="H176">
            <v>0</v>
          </cell>
        </row>
        <row r="177">
          <cell r="C177">
            <v>0</v>
          </cell>
          <cell r="D177">
            <v>0</v>
          </cell>
          <cell r="E177">
            <v>0</v>
          </cell>
          <cell r="F177">
            <v>0</v>
          </cell>
          <cell r="G177">
            <v>0</v>
          </cell>
          <cell r="H177">
            <v>0</v>
          </cell>
        </row>
        <row r="178">
          <cell r="C178">
            <v>0</v>
          </cell>
          <cell r="D178">
            <v>0</v>
          </cell>
          <cell r="E178">
            <v>0</v>
          </cell>
          <cell r="F178">
            <v>0</v>
          </cell>
          <cell r="G178">
            <v>0</v>
          </cell>
          <cell r="H178">
            <v>0</v>
          </cell>
        </row>
        <row r="179">
          <cell r="C179">
            <v>0</v>
          </cell>
          <cell r="D179">
            <v>0</v>
          </cell>
          <cell r="E179">
            <v>0</v>
          </cell>
          <cell r="F179">
            <v>0</v>
          </cell>
          <cell r="G179">
            <v>0</v>
          </cell>
          <cell r="H179">
            <v>0</v>
          </cell>
        </row>
        <row r="180">
          <cell r="C180">
            <v>0</v>
          </cell>
          <cell r="D180">
            <v>0</v>
          </cell>
          <cell r="E180">
            <v>0</v>
          </cell>
          <cell r="F180">
            <v>0</v>
          </cell>
          <cell r="G180">
            <v>0</v>
          </cell>
          <cell r="H180">
            <v>0</v>
          </cell>
        </row>
        <row r="181">
          <cell r="C181">
            <v>0</v>
          </cell>
          <cell r="D181">
            <v>0</v>
          </cell>
          <cell r="E181">
            <v>0</v>
          </cell>
          <cell r="F181">
            <v>0</v>
          </cell>
          <cell r="G181">
            <v>0</v>
          </cell>
          <cell r="H181">
            <v>0</v>
          </cell>
        </row>
        <row r="182">
          <cell r="C182">
            <v>0</v>
          </cell>
          <cell r="D182">
            <v>0</v>
          </cell>
          <cell r="E182">
            <v>0</v>
          </cell>
          <cell r="F182">
            <v>0</v>
          </cell>
          <cell r="G182">
            <v>0</v>
          </cell>
          <cell r="H182">
            <v>0</v>
          </cell>
        </row>
        <row r="183">
          <cell r="C183">
            <v>0</v>
          </cell>
          <cell r="D183">
            <v>0</v>
          </cell>
          <cell r="E183">
            <v>0</v>
          </cell>
          <cell r="F183">
            <v>0</v>
          </cell>
          <cell r="G183">
            <v>0</v>
          </cell>
          <cell r="H183">
            <v>0</v>
          </cell>
        </row>
        <row r="184">
          <cell r="C184">
            <v>0</v>
          </cell>
          <cell r="D184">
            <v>0</v>
          </cell>
          <cell r="E184">
            <v>0</v>
          </cell>
          <cell r="F184">
            <v>0</v>
          </cell>
          <cell r="G184">
            <v>0</v>
          </cell>
          <cell r="H184">
            <v>0</v>
          </cell>
        </row>
        <row r="185">
          <cell r="C185">
            <v>0</v>
          </cell>
          <cell r="D185">
            <v>0</v>
          </cell>
          <cell r="E185">
            <v>0</v>
          </cell>
          <cell r="F185">
            <v>0</v>
          </cell>
          <cell r="G185">
            <v>0</v>
          </cell>
          <cell r="H185">
            <v>0</v>
          </cell>
        </row>
        <row r="186">
          <cell r="C186">
            <v>0</v>
          </cell>
          <cell r="D186">
            <v>0</v>
          </cell>
          <cell r="E186">
            <v>0</v>
          </cell>
          <cell r="F186">
            <v>0</v>
          </cell>
          <cell r="G186">
            <v>0</v>
          </cell>
          <cell r="H186">
            <v>0</v>
          </cell>
        </row>
        <row r="189">
          <cell r="C189">
            <v>0</v>
          </cell>
          <cell r="D189">
            <v>0</v>
          </cell>
          <cell r="E189">
            <v>0</v>
          </cell>
          <cell r="F189">
            <v>0</v>
          </cell>
          <cell r="G189">
            <v>0</v>
          </cell>
          <cell r="H189">
            <v>0</v>
          </cell>
        </row>
        <row r="190">
          <cell r="C190">
            <v>0</v>
          </cell>
          <cell r="D190">
            <v>0</v>
          </cell>
          <cell r="E190">
            <v>0</v>
          </cell>
          <cell r="F190">
            <v>0</v>
          </cell>
          <cell r="G190">
            <v>0</v>
          </cell>
          <cell r="H190">
            <v>0</v>
          </cell>
        </row>
        <row r="191">
          <cell r="C191">
            <v>0</v>
          </cell>
          <cell r="D191">
            <v>0</v>
          </cell>
          <cell r="E191">
            <v>0</v>
          </cell>
          <cell r="F191">
            <v>0</v>
          </cell>
          <cell r="G191">
            <v>0</v>
          </cell>
          <cell r="H191">
            <v>0</v>
          </cell>
        </row>
        <row r="194">
          <cell r="C194">
            <v>0</v>
          </cell>
          <cell r="D194">
            <v>0</v>
          </cell>
          <cell r="E194">
            <v>0</v>
          </cell>
          <cell r="F194">
            <v>0</v>
          </cell>
          <cell r="G194">
            <v>0</v>
          </cell>
          <cell r="H194">
            <v>2.8</v>
          </cell>
        </row>
        <row r="195">
          <cell r="C195">
            <v>0</v>
          </cell>
          <cell r="D195">
            <v>0</v>
          </cell>
          <cell r="E195">
            <v>0</v>
          </cell>
          <cell r="F195">
            <v>0</v>
          </cell>
          <cell r="G195">
            <v>0</v>
          </cell>
          <cell r="H195">
            <v>0</v>
          </cell>
        </row>
        <row r="196">
          <cell r="C196">
            <v>0</v>
          </cell>
          <cell r="D196">
            <v>0</v>
          </cell>
          <cell r="E196">
            <v>0</v>
          </cell>
          <cell r="F196">
            <v>0</v>
          </cell>
          <cell r="G196">
            <v>0</v>
          </cell>
          <cell r="H196">
            <v>0</v>
          </cell>
        </row>
        <row r="198">
          <cell r="C198">
            <v>0</v>
          </cell>
          <cell r="D198">
            <v>0</v>
          </cell>
          <cell r="E198">
            <v>0</v>
          </cell>
          <cell r="F198">
            <v>0</v>
          </cell>
          <cell r="G198">
            <v>0</v>
          </cell>
          <cell r="H198">
            <v>0</v>
          </cell>
        </row>
        <row r="199">
          <cell r="C199">
            <v>0</v>
          </cell>
          <cell r="D199">
            <v>0</v>
          </cell>
          <cell r="E199">
            <v>0</v>
          </cell>
          <cell r="F199">
            <v>0</v>
          </cell>
          <cell r="G199">
            <v>0</v>
          </cell>
          <cell r="H199">
            <v>0</v>
          </cell>
        </row>
        <row r="200">
          <cell r="C200">
            <v>0</v>
          </cell>
          <cell r="D200">
            <v>0</v>
          </cell>
          <cell r="E200">
            <v>0</v>
          </cell>
          <cell r="F200">
            <v>0</v>
          </cell>
          <cell r="G200">
            <v>0</v>
          </cell>
          <cell r="H200">
            <v>0</v>
          </cell>
        </row>
        <row r="201">
          <cell r="C201">
            <v>0</v>
          </cell>
          <cell r="D201">
            <v>0</v>
          </cell>
          <cell r="E201">
            <v>0</v>
          </cell>
          <cell r="F201">
            <v>0</v>
          </cell>
          <cell r="G201">
            <v>0</v>
          </cell>
          <cell r="H201">
            <v>0</v>
          </cell>
        </row>
        <row r="202">
          <cell r="C202">
            <v>0</v>
          </cell>
          <cell r="D202">
            <v>0</v>
          </cell>
          <cell r="E202">
            <v>0</v>
          </cell>
          <cell r="F202">
            <v>0</v>
          </cell>
          <cell r="G202">
            <v>0</v>
          </cell>
          <cell r="H202">
            <v>0</v>
          </cell>
        </row>
      </sheetData>
      <sheetData sheetId="12"/>
      <sheetData sheetId="13">
        <row r="6">
          <cell r="C6">
            <v>19336.16</v>
          </cell>
          <cell r="D6">
            <v>28828.79</v>
          </cell>
          <cell r="E6">
            <v>32658.5</v>
          </cell>
          <cell r="F6">
            <v>30619.22</v>
          </cell>
          <cell r="G6">
            <v>38255.49</v>
          </cell>
          <cell r="H6">
            <v>33206.18</v>
          </cell>
        </row>
        <row r="7">
          <cell r="C7">
            <v>0</v>
          </cell>
          <cell r="D7">
            <v>0</v>
          </cell>
          <cell r="E7">
            <v>0</v>
          </cell>
          <cell r="F7">
            <v>0</v>
          </cell>
          <cell r="G7">
            <v>0</v>
          </cell>
          <cell r="H7">
            <v>0</v>
          </cell>
        </row>
        <row r="8">
          <cell r="C8">
            <v>0</v>
          </cell>
          <cell r="D8">
            <v>0</v>
          </cell>
          <cell r="E8">
            <v>0</v>
          </cell>
          <cell r="F8">
            <v>0</v>
          </cell>
          <cell r="G8">
            <v>0</v>
          </cell>
          <cell r="H8">
            <v>0</v>
          </cell>
        </row>
        <row r="9">
          <cell r="C9">
            <v>0</v>
          </cell>
          <cell r="D9">
            <v>0</v>
          </cell>
          <cell r="E9">
            <v>0</v>
          </cell>
          <cell r="F9">
            <v>0</v>
          </cell>
          <cell r="G9">
            <v>-28.1</v>
          </cell>
          <cell r="H9">
            <v>-165.32</v>
          </cell>
        </row>
        <row r="10">
          <cell r="C10">
            <v>0</v>
          </cell>
          <cell r="D10">
            <v>0</v>
          </cell>
          <cell r="E10">
            <v>0</v>
          </cell>
          <cell r="F10">
            <v>0</v>
          </cell>
          <cell r="G10">
            <v>0</v>
          </cell>
          <cell r="H10">
            <v>0</v>
          </cell>
        </row>
        <row r="11">
          <cell r="C11">
            <v>0</v>
          </cell>
          <cell r="D11">
            <v>0</v>
          </cell>
          <cell r="E11">
            <v>0</v>
          </cell>
          <cell r="F11">
            <v>0</v>
          </cell>
          <cell r="G11">
            <v>0</v>
          </cell>
          <cell r="H11">
            <v>0</v>
          </cell>
        </row>
        <row r="12">
          <cell r="C12">
            <v>0</v>
          </cell>
          <cell r="D12">
            <v>0</v>
          </cell>
          <cell r="E12">
            <v>0</v>
          </cell>
          <cell r="F12">
            <v>0</v>
          </cell>
          <cell r="G12">
            <v>0</v>
          </cell>
          <cell r="H12">
            <v>0</v>
          </cell>
        </row>
        <row r="13">
          <cell r="C13">
            <v>0</v>
          </cell>
          <cell r="D13">
            <v>0</v>
          </cell>
          <cell r="E13">
            <v>0</v>
          </cell>
          <cell r="F13">
            <v>0</v>
          </cell>
          <cell r="G13">
            <v>0</v>
          </cell>
          <cell r="H13">
            <v>0</v>
          </cell>
        </row>
        <row r="14">
          <cell r="C14">
            <v>0</v>
          </cell>
          <cell r="D14">
            <v>0</v>
          </cell>
          <cell r="E14">
            <v>0</v>
          </cell>
          <cell r="F14">
            <v>0</v>
          </cell>
          <cell r="G14">
            <v>0</v>
          </cell>
          <cell r="H14">
            <v>0</v>
          </cell>
        </row>
        <row r="15">
          <cell r="C15">
            <v>0</v>
          </cell>
          <cell r="D15">
            <v>0</v>
          </cell>
          <cell r="E15">
            <v>0</v>
          </cell>
          <cell r="F15">
            <v>0</v>
          </cell>
          <cell r="G15">
            <v>0</v>
          </cell>
          <cell r="H15">
            <v>0</v>
          </cell>
        </row>
        <row r="19">
          <cell r="C19">
            <v>0</v>
          </cell>
          <cell r="D19">
            <v>0</v>
          </cell>
          <cell r="E19">
            <v>0</v>
          </cell>
          <cell r="F19">
            <v>0</v>
          </cell>
          <cell r="G19">
            <v>0</v>
          </cell>
          <cell r="H19">
            <v>0</v>
          </cell>
        </row>
        <row r="20">
          <cell r="C20">
            <v>0</v>
          </cell>
          <cell r="D20">
            <v>0</v>
          </cell>
          <cell r="E20">
            <v>0</v>
          </cell>
          <cell r="F20">
            <v>0</v>
          </cell>
          <cell r="G20">
            <v>0</v>
          </cell>
          <cell r="H20">
            <v>0</v>
          </cell>
        </row>
        <row r="21">
          <cell r="C21">
            <v>2.15</v>
          </cell>
          <cell r="D21">
            <v>57.47</v>
          </cell>
          <cell r="E21">
            <v>1.98</v>
          </cell>
          <cell r="F21">
            <v>60.72</v>
          </cell>
          <cell r="G21">
            <v>0</v>
          </cell>
          <cell r="H21">
            <v>44.16</v>
          </cell>
        </row>
        <row r="22">
          <cell r="C22">
            <v>0</v>
          </cell>
          <cell r="D22">
            <v>0</v>
          </cell>
          <cell r="E22">
            <v>0</v>
          </cell>
          <cell r="F22">
            <v>0</v>
          </cell>
          <cell r="G22">
            <v>0</v>
          </cell>
          <cell r="H22">
            <v>0</v>
          </cell>
        </row>
        <row r="23">
          <cell r="C23">
            <v>0.11</v>
          </cell>
          <cell r="D23">
            <v>0.16</v>
          </cell>
          <cell r="E23">
            <v>0.01</v>
          </cell>
          <cell r="F23">
            <v>1.65</v>
          </cell>
          <cell r="G23">
            <v>0.17</v>
          </cell>
          <cell r="H23">
            <v>0.12</v>
          </cell>
        </row>
        <row r="24">
          <cell r="C24">
            <v>0</v>
          </cell>
          <cell r="D24">
            <v>0</v>
          </cell>
          <cell r="E24">
            <v>0</v>
          </cell>
          <cell r="F24">
            <v>0</v>
          </cell>
          <cell r="G24">
            <v>0</v>
          </cell>
          <cell r="H24">
            <v>0</v>
          </cell>
        </row>
        <row r="25">
          <cell r="C25">
            <v>0</v>
          </cell>
          <cell r="D25">
            <v>0</v>
          </cell>
          <cell r="E25">
            <v>0</v>
          </cell>
          <cell r="F25">
            <v>0</v>
          </cell>
          <cell r="G25">
            <v>0</v>
          </cell>
          <cell r="H25">
            <v>0</v>
          </cell>
        </row>
        <row r="27">
          <cell r="C27">
            <v>0.06</v>
          </cell>
          <cell r="D27">
            <v>0</v>
          </cell>
          <cell r="E27">
            <v>1.38</v>
          </cell>
          <cell r="F27">
            <v>0.02</v>
          </cell>
          <cell r="G27">
            <v>190.37</v>
          </cell>
          <cell r="H27">
            <v>1.28</v>
          </cell>
        </row>
        <row r="30">
          <cell r="C30">
            <v>7724.7</v>
          </cell>
          <cell r="D30">
            <v>12617.24</v>
          </cell>
          <cell r="E30">
            <v>14689.88</v>
          </cell>
          <cell r="F30">
            <v>13477.64</v>
          </cell>
          <cell r="G30">
            <v>18574.47</v>
          </cell>
          <cell r="H30">
            <v>14739.91</v>
          </cell>
        </row>
        <row r="31">
          <cell r="C31">
            <v>0</v>
          </cell>
          <cell r="D31">
            <v>0</v>
          </cell>
          <cell r="E31">
            <v>0</v>
          </cell>
          <cell r="F31">
            <v>0</v>
          </cell>
          <cell r="G31">
            <v>0</v>
          </cell>
          <cell r="H31">
            <v>0</v>
          </cell>
          <cell r="N31">
            <v>0</v>
          </cell>
        </row>
        <row r="32">
          <cell r="C32">
            <v>0</v>
          </cell>
          <cell r="D32">
            <v>0</v>
          </cell>
          <cell r="E32">
            <v>0</v>
          </cell>
          <cell r="F32">
            <v>0</v>
          </cell>
          <cell r="G32">
            <v>0</v>
          </cell>
          <cell r="H32">
            <v>0</v>
          </cell>
          <cell r="N32">
            <v>0</v>
          </cell>
        </row>
        <row r="39">
          <cell r="C39">
            <v>17.579999999999998</v>
          </cell>
          <cell r="D39">
            <v>17.63</v>
          </cell>
          <cell r="E39">
            <v>17.28</v>
          </cell>
          <cell r="F39">
            <v>17.670000000000002</v>
          </cell>
          <cell r="G39">
            <v>17.649999999999999</v>
          </cell>
          <cell r="H39">
            <v>17.2</v>
          </cell>
        </row>
        <row r="40">
          <cell r="C40">
            <v>30.32</v>
          </cell>
          <cell r="D40">
            <v>30.15</v>
          </cell>
          <cell r="E40">
            <v>25.55</v>
          </cell>
          <cell r="F40">
            <v>25.86</v>
          </cell>
          <cell r="G40">
            <v>30</v>
          </cell>
          <cell r="H40">
            <v>55.85</v>
          </cell>
        </row>
        <row r="41">
          <cell r="C41">
            <v>400</v>
          </cell>
          <cell r="D41">
            <v>500</v>
          </cell>
          <cell r="E41">
            <v>500</v>
          </cell>
          <cell r="F41">
            <v>499.5</v>
          </cell>
          <cell r="G41">
            <v>500</v>
          </cell>
          <cell r="H41">
            <v>500</v>
          </cell>
        </row>
        <row r="42">
          <cell r="C42">
            <v>0</v>
          </cell>
          <cell r="D42">
            <v>782.38</v>
          </cell>
          <cell r="E42">
            <v>386.59</v>
          </cell>
          <cell r="F42">
            <v>0</v>
          </cell>
          <cell r="G42">
            <v>435.37</v>
          </cell>
          <cell r="H42">
            <v>449.24</v>
          </cell>
        </row>
        <row r="43">
          <cell r="C43">
            <v>689.8</v>
          </cell>
          <cell r="D43">
            <v>972.91</v>
          </cell>
          <cell r="E43">
            <v>1024.3699999999999</v>
          </cell>
          <cell r="F43">
            <v>1065.83</v>
          </cell>
          <cell r="G43">
            <v>1220.0999999999999</v>
          </cell>
          <cell r="H43">
            <v>1258.92</v>
          </cell>
        </row>
        <row r="44">
          <cell r="C44">
            <v>55</v>
          </cell>
          <cell r="D44">
            <v>53.7</v>
          </cell>
          <cell r="E44">
            <v>55</v>
          </cell>
          <cell r="F44">
            <v>55</v>
          </cell>
          <cell r="G44">
            <v>55</v>
          </cell>
          <cell r="H44">
            <v>55</v>
          </cell>
        </row>
        <row r="45">
          <cell r="C45">
            <v>32.119999999999997</v>
          </cell>
          <cell r="D45">
            <v>0</v>
          </cell>
          <cell r="E45">
            <v>0</v>
          </cell>
          <cell r="F45">
            <v>28.17</v>
          </cell>
          <cell r="G45">
            <v>1.85</v>
          </cell>
          <cell r="H45">
            <v>0</v>
          </cell>
        </row>
        <row r="46">
          <cell r="C46">
            <v>20.94</v>
          </cell>
          <cell r="D46">
            <v>0</v>
          </cell>
          <cell r="E46">
            <v>0</v>
          </cell>
          <cell r="F46">
            <v>32.04</v>
          </cell>
          <cell r="G46">
            <v>22.05</v>
          </cell>
          <cell r="H46">
            <v>0</v>
          </cell>
        </row>
        <row r="47">
          <cell r="C47">
            <v>29.2</v>
          </cell>
          <cell r="D47">
            <v>0</v>
          </cell>
          <cell r="E47">
            <v>7.4</v>
          </cell>
          <cell r="F47">
            <v>29.12</v>
          </cell>
          <cell r="G47">
            <v>8</v>
          </cell>
          <cell r="H47">
            <v>8</v>
          </cell>
        </row>
        <row r="48">
          <cell r="C48">
            <v>0</v>
          </cell>
          <cell r="D48">
            <v>0</v>
          </cell>
          <cell r="E48">
            <v>0</v>
          </cell>
          <cell r="F48">
            <v>0</v>
          </cell>
          <cell r="G48">
            <v>0</v>
          </cell>
          <cell r="H48">
            <v>0</v>
          </cell>
        </row>
        <row r="49">
          <cell r="C49">
            <v>0</v>
          </cell>
          <cell r="D49">
            <v>0</v>
          </cell>
          <cell r="E49">
            <v>0</v>
          </cell>
          <cell r="F49">
            <v>0</v>
          </cell>
          <cell r="G49">
            <v>0</v>
          </cell>
          <cell r="H49">
            <v>0</v>
          </cell>
        </row>
        <row r="50">
          <cell r="C50">
            <v>0</v>
          </cell>
          <cell r="D50">
            <v>0</v>
          </cell>
          <cell r="E50">
            <v>0</v>
          </cell>
          <cell r="F50">
            <v>0</v>
          </cell>
          <cell r="G50">
            <v>0</v>
          </cell>
          <cell r="H50">
            <v>0</v>
          </cell>
        </row>
        <row r="51">
          <cell r="C51">
            <v>0</v>
          </cell>
          <cell r="D51">
            <v>0</v>
          </cell>
          <cell r="E51">
            <v>0</v>
          </cell>
          <cell r="F51">
            <v>0</v>
          </cell>
          <cell r="G51">
            <v>0</v>
          </cell>
          <cell r="H51">
            <v>0</v>
          </cell>
        </row>
        <row r="52">
          <cell r="C52">
            <v>0</v>
          </cell>
          <cell r="D52">
            <v>0</v>
          </cell>
          <cell r="E52">
            <v>0</v>
          </cell>
          <cell r="F52">
            <v>0</v>
          </cell>
          <cell r="G52">
            <v>0</v>
          </cell>
          <cell r="H52">
            <v>0</v>
          </cell>
        </row>
        <row r="53">
          <cell r="C53">
            <v>0</v>
          </cell>
          <cell r="D53">
            <v>0</v>
          </cell>
          <cell r="E53">
            <v>0</v>
          </cell>
          <cell r="F53">
            <v>0</v>
          </cell>
          <cell r="G53">
            <v>9.99</v>
          </cell>
          <cell r="H53">
            <v>18.420000000000002</v>
          </cell>
        </row>
        <row r="54">
          <cell r="C54">
            <v>0</v>
          </cell>
          <cell r="D54">
            <v>0</v>
          </cell>
          <cell r="E54">
            <v>0</v>
          </cell>
          <cell r="F54">
            <v>0</v>
          </cell>
          <cell r="G54">
            <v>0</v>
          </cell>
          <cell r="H54">
            <v>0</v>
          </cell>
        </row>
        <row r="55">
          <cell r="C55">
            <v>0</v>
          </cell>
          <cell r="D55">
            <v>0</v>
          </cell>
          <cell r="E55">
            <v>0</v>
          </cell>
          <cell r="F55">
            <v>0</v>
          </cell>
          <cell r="G55">
            <v>0</v>
          </cell>
          <cell r="H55">
            <v>0</v>
          </cell>
        </row>
        <row r="56">
          <cell r="C56">
            <v>0</v>
          </cell>
          <cell r="D56">
            <v>0</v>
          </cell>
          <cell r="E56">
            <v>0</v>
          </cell>
          <cell r="F56">
            <v>0</v>
          </cell>
          <cell r="G56">
            <v>0</v>
          </cell>
          <cell r="H56">
            <v>0</v>
          </cell>
        </row>
        <row r="57">
          <cell r="C57">
            <v>0</v>
          </cell>
          <cell r="D57">
            <v>0</v>
          </cell>
          <cell r="E57">
            <v>0</v>
          </cell>
          <cell r="F57">
            <v>0</v>
          </cell>
          <cell r="G57">
            <v>0</v>
          </cell>
          <cell r="H57">
            <v>0</v>
          </cell>
        </row>
        <row r="58">
          <cell r="C58">
            <v>-2.44</v>
          </cell>
          <cell r="D58">
            <v>3.52</v>
          </cell>
          <cell r="E58">
            <v>2.52</v>
          </cell>
          <cell r="F58">
            <v>88.48</v>
          </cell>
          <cell r="G58">
            <v>-85</v>
          </cell>
          <cell r="H58">
            <v>0</v>
          </cell>
        </row>
        <row r="59">
          <cell r="C59">
            <v>0</v>
          </cell>
          <cell r="D59">
            <v>0</v>
          </cell>
          <cell r="E59">
            <v>37.76</v>
          </cell>
          <cell r="F59">
            <v>35.24</v>
          </cell>
          <cell r="G59">
            <v>95.5</v>
          </cell>
          <cell r="H59">
            <v>0</v>
          </cell>
        </row>
        <row r="60">
          <cell r="C60">
            <v>0</v>
          </cell>
          <cell r="D60">
            <v>0</v>
          </cell>
          <cell r="E60">
            <v>0</v>
          </cell>
          <cell r="F60">
            <v>0</v>
          </cell>
          <cell r="G60">
            <v>0</v>
          </cell>
          <cell r="H60">
            <v>0</v>
          </cell>
        </row>
        <row r="61">
          <cell r="C61">
            <v>0</v>
          </cell>
          <cell r="D61">
            <v>0</v>
          </cell>
          <cell r="E61">
            <v>0</v>
          </cell>
          <cell r="F61">
            <v>0</v>
          </cell>
          <cell r="G61">
            <v>0</v>
          </cell>
          <cell r="H61">
            <v>0</v>
          </cell>
        </row>
        <row r="62">
          <cell r="C62">
            <v>0</v>
          </cell>
          <cell r="D62">
            <v>0</v>
          </cell>
          <cell r="E62">
            <v>0</v>
          </cell>
          <cell r="F62">
            <v>0</v>
          </cell>
          <cell r="G62">
            <v>0</v>
          </cell>
          <cell r="H62">
            <v>0</v>
          </cell>
        </row>
        <row r="63">
          <cell r="C63">
            <v>55</v>
          </cell>
          <cell r="D63">
            <v>0</v>
          </cell>
          <cell r="E63">
            <v>285</v>
          </cell>
          <cell r="F63">
            <v>0</v>
          </cell>
          <cell r="G63">
            <v>0</v>
          </cell>
          <cell r="H63">
            <v>0</v>
          </cell>
        </row>
        <row r="64">
          <cell r="C64">
            <v>0</v>
          </cell>
          <cell r="D64">
            <v>0</v>
          </cell>
          <cell r="E64">
            <v>30</v>
          </cell>
          <cell r="F64">
            <v>0</v>
          </cell>
          <cell r="G64">
            <v>0</v>
          </cell>
          <cell r="H64">
            <v>0</v>
          </cell>
        </row>
        <row r="65">
          <cell r="C65">
            <v>30</v>
          </cell>
          <cell r="D65">
            <v>0</v>
          </cell>
          <cell r="E65">
            <v>17.5</v>
          </cell>
          <cell r="F65">
            <v>0</v>
          </cell>
          <cell r="G65">
            <v>0</v>
          </cell>
          <cell r="H65">
            <v>0</v>
          </cell>
        </row>
        <row r="66">
          <cell r="C66">
            <v>80</v>
          </cell>
          <cell r="D66">
            <v>0</v>
          </cell>
          <cell r="E66">
            <v>0</v>
          </cell>
          <cell r="F66">
            <v>0</v>
          </cell>
          <cell r="G66">
            <v>0</v>
          </cell>
          <cell r="H66">
            <v>0</v>
          </cell>
        </row>
        <row r="67">
          <cell r="C67">
            <v>40</v>
          </cell>
          <cell r="D67">
            <v>0</v>
          </cell>
          <cell r="E67">
            <v>0</v>
          </cell>
          <cell r="F67">
            <v>0</v>
          </cell>
          <cell r="G67">
            <v>0</v>
          </cell>
          <cell r="H67">
            <v>0</v>
          </cell>
        </row>
        <row r="68">
          <cell r="C68">
            <v>0</v>
          </cell>
          <cell r="D68">
            <v>0</v>
          </cell>
          <cell r="E68">
            <v>0</v>
          </cell>
          <cell r="F68">
            <v>0</v>
          </cell>
          <cell r="G68">
            <v>0</v>
          </cell>
          <cell r="H68">
            <v>0</v>
          </cell>
        </row>
        <row r="69">
          <cell r="C69">
            <v>0</v>
          </cell>
          <cell r="D69">
            <v>0</v>
          </cell>
          <cell r="E69">
            <v>0</v>
          </cell>
          <cell r="F69">
            <v>0</v>
          </cell>
          <cell r="G69">
            <v>0</v>
          </cell>
          <cell r="H69">
            <v>0</v>
          </cell>
        </row>
        <row r="70">
          <cell r="C70">
            <v>0</v>
          </cell>
          <cell r="D70">
            <v>0</v>
          </cell>
          <cell r="E70">
            <v>0</v>
          </cell>
          <cell r="F70">
            <v>0</v>
          </cell>
          <cell r="G70">
            <v>0</v>
          </cell>
          <cell r="H70">
            <v>0</v>
          </cell>
        </row>
        <row r="71">
          <cell r="C71">
            <v>0</v>
          </cell>
          <cell r="D71">
            <v>0</v>
          </cell>
          <cell r="E71">
            <v>0</v>
          </cell>
          <cell r="F71">
            <v>0</v>
          </cell>
          <cell r="G71">
            <v>0</v>
          </cell>
          <cell r="H71">
            <v>0</v>
          </cell>
        </row>
        <row r="72">
          <cell r="C72">
            <v>0</v>
          </cell>
          <cell r="D72">
            <v>0</v>
          </cell>
          <cell r="E72">
            <v>0</v>
          </cell>
          <cell r="F72">
            <v>0</v>
          </cell>
          <cell r="G72">
            <v>0</v>
          </cell>
          <cell r="H72">
            <v>0</v>
          </cell>
        </row>
        <row r="73">
          <cell r="C73">
            <v>308.04000000000002</v>
          </cell>
          <cell r="D73">
            <v>263.04000000000002</v>
          </cell>
          <cell r="E73">
            <v>242.61</v>
          </cell>
          <cell r="F73">
            <v>212.21</v>
          </cell>
          <cell r="G73">
            <v>234.15</v>
          </cell>
          <cell r="H73">
            <v>316.45</v>
          </cell>
        </row>
        <row r="74">
          <cell r="C74">
            <v>0</v>
          </cell>
          <cell r="D74">
            <v>0</v>
          </cell>
          <cell r="E74">
            <v>0</v>
          </cell>
          <cell r="F74">
            <v>0</v>
          </cell>
          <cell r="G74">
            <v>0</v>
          </cell>
          <cell r="H74">
            <v>0</v>
          </cell>
        </row>
        <row r="75">
          <cell r="C75">
            <v>0</v>
          </cell>
          <cell r="D75">
            <v>0</v>
          </cell>
          <cell r="E75">
            <v>0</v>
          </cell>
          <cell r="F75">
            <v>0</v>
          </cell>
          <cell r="G75">
            <v>0</v>
          </cell>
          <cell r="H75">
            <v>0</v>
          </cell>
        </row>
        <row r="76">
          <cell r="C76">
            <v>49.85</v>
          </cell>
          <cell r="D76">
            <v>40.03</v>
          </cell>
          <cell r="E76">
            <v>40.35</v>
          </cell>
          <cell r="F76">
            <v>50.52</v>
          </cell>
          <cell r="G76">
            <v>60.94</v>
          </cell>
          <cell r="H76">
            <v>68.819999999999993</v>
          </cell>
        </row>
        <row r="77">
          <cell r="C77">
            <v>0</v>
          </cell>
          <cell r="D77">
            <v>0</v>
          </cell>
          <cell r="E77">
            <v>0</v>
          </cell>
          <cell r="F77">
            <v>5.44</v>
          </cell>
          <cell r="G77">
            <v>0</v>
          </cell>
          <cell r="H77">
            <v>6.18</v>
          </cell>
        </row>
        <row r="78">
          <cell r="C78">
            <v>0</v>
          </cell>
          <cell r="D78">
            <v>0</v>
          </cell>
          <cell r="E78">
            <v>0</v>
          </cell>
          <cell r="F78">
            <v>0</v>
          </cell>
          <cell r="G78">
            <v>0</v>
          </cell>
          <cell r="H78">
            <v>0</v>
          </cell>
        </row>
        <row r="79">
          <cell r="C79">
            <v>0</v>
          </cell>
          <cell r="D79">
            <v>0</v>
          </cell>
          <cell r="E79">
            <v>0</v>
          </cell>
          <cell r="F79">
            <v>0</v>
          </cell>
          <cell r="G79">
            <v>0</v>
          </cell>
          <cell r="H79">
            <v>0</v>
          </cell>
        </row>
        <row r="80">
          <cell r="C80">
            <v>0</v>
          </cell>
          <cell r="D80">
            <v>0</v>
          </cell>
          <cell r="E80">
            <v>0</v>
          </cell>
          <cell r="F80">
            <v>0</v>
          </cell>
          <cell r="G80">
            <v>0</v>
          </cell>
          <cell r="H80">
            <v>0</v>
          </cell>
        </row>
        <row r="81">
          <cell r="C81">
            <v>0</v>
          </cell>
          <cell r="D81">
            <v>0</v>
          </cell>
          <cell r="E81">
            <v>0</v>
          </cell>
          <cell r="F81">
            <v>0</v>
          </cell>
          <cell r="G81">
            <v>0</v>
          </cell>
          <cell r="H81">
            <v>0</v>
          </cell>
        </row>
        <row r="82">
          <cell r="C82">
            <v>0</v>
          </cell>
          <cell r="D82">
            <v>0</v>
          </cell>
          <cell r="E82">
            <v>0</v>
          </cell>
          <cell r="F82">
            <v>0</v>
          </cell>
          <cell r="G82">
            <v>0</v>
          </cell>
          <cell r="H82">
            <v>0</v>
          </cell>
        </row>
        <row r="83">
          <cell r="C83">
            <v>0</v>
          </cell>
          <cell r="D83">
            <v>0</v>
          </cell>
          <cell r="E83">
            <v>0</v>
          </cell>
          <cell r="F83">
            <v>0</v>
          </cell>
          <cell r="G83">
            <v>0</v>
          </cell>
          <cell r="H83">
            <v>0</v>
          </cell>
        </row>
        <row r="84">
          <cell r="C84">
            <v>0</v>
          </cell>
          <cell r="D84">
            <v>0</v>
          </cell>
          <cell r="E84">
            <v>0</v>
          </cell>
          <cell r="F84">
            <v>0</v>
          </cell>
          <cell r="G84">
            <v>0</v>
          </cell>
          <cell r="H84">
            <v>0</v>
          </cell>
        </row>
        <row r="85">
          <cell r="C85">
            <v>0</v>
          </cell>
          <cell r="D85">
            <v>0</v>
          </cell>
          <cell r="E85">
            <v>0</v>
          </cell>
          <cell r="F85">
            <v>0</v>
          </cell>
          <cell r="G85">
            <v>0</v>
          </cell>
          <cell r="H85">
            <v>0</v>
          </cell>
        </row>
        <row r="86">
          <cell r="C86">
            <v>0</v>
          </cell>
          <cell r="D86">
            <v>0</v>
          </cell>
          <cell r="E86">
            <v>0</v>
          </cell>
          <cell r="F86">
            <v>0</v>
          </cell>
          <cell r="G86">
            <v>0</v>
          </cell>
          <cell r="H86">
            <v>0</v>
          </cell>
        </row>
        <row r="87">
          <cell r="C87">
            <v>0</v>
          </cell>
          <cell r="D87">
            <v>0</v>
          </cell>
          <cell r="E87">
            <v>0</v>
          </cell>
          <cell r="F87">
            <v>0</v>
          </cell>
          <cell r="G87">
            <v>0</v>
          </cell>
          <cell r="H87">
            <v>0</v>
          </cell>
        </row>
        <row r="88">
          <cell r="C88">
            <v>250.41</v>
          </cell>
          <cell r="D88">
            <v>299.51</v>
          </cell>
          <cell r="E88">
            <v>312.76</v>
          </cell>
          <cell r="F88">
            <v>290.87</v>
          </cell>
          <cell r="G88">
            <v>294.99</v>
          </cell>
          <cell r="H88">
            <v>452.41</v>
          </cell>
        </row>
        <row r="89">
          <cell r="C89">
            <v>0</v>
          </cell>
          <cell r="D89">
            <v>0</v>
          </cell>
          <cell r="E89">
            <v>0</v>
          </cell>
          <cell r="F89">
            <v>0</v>
          </cell>
          <cell r="G89">
            <v>0</v>
          </cell>
          <cell r="H89">
            <v>0</v>
          </cell>
        </row>
        <row r="90">
          <cell r="C90">
            <v>0</v>
          </cell>
          <cell r="D90">
            <v>0</v>
          </cell>
          <cell r="E90">
            <v>0</v>
          </cell>
          <cell r="F90">
            <v>0</v>
          </cell>
          <cell r="G90">
            <v>0</v>
          </cell>
          <cell r="H90">
            <v>0</v>
          </cell>
        </row>
        <row r="91">
          <cell r="C91">
            <v>200</v>
          </cell>
          <cell r="D91">
            <v>200</v>
          </cell>
          <cell r="E91">
            <v>200</v>
          </cell>
          <cell r="F91">
            <v>200</v>
          </cell>
          <cell r="G91">
            <v>200</v>
          </cell>
          <cell r="H91">
            <v>200</v>
          </cell>
        </row>
        <row r="92">
          <cell r="C92">
            <v>0</v>
          </cell>
          <cell r="D92">
            <v>0</v>
          </cell>
          <cell r="E92">
            <v>0</v>
          </cell>
          <cell r="F92">
            <v>0</v>
          </cell>
          <cell r="G92">
            <v>0</v>
          </cell>
          <cell r="H92">
            <v>0</v>
          </cell>
        </row>
        <row r="93">
          <cell r="C93">
            <v>0</v>
          </cell>
          <cell r="D93">
            <v>0</v>
          </cell>
          <cell r="E93">
            <v>0</v>
          </cell>
          <cell r="F93">
            <v>0</v>
          </cell>
          <cell r="G93">
            <v>0</v>
          </cell>
          <cell r="H93">
            <v>0</v>
          </cell>
        </row>
        <row r="96">
          <cell r="C96">
            <v>96.76</v>
          </cell>
          <cell r="D96">
            <v>68.28</v>
          </cell>
          <cell r="E96">
            <v>48.19</v>
          </cell>
          <cell r="F96">
            <v>50.23</v>
          </cell>
          <cell r="G96">
            <v>561.58000000000004</v>
          </cell>
          <cell r="H96">
            <v>720.01</v>
          </cell>
        </row>
        <row r="97">
          <cell r="C97">
            <v>0</v>
          </cell>
          <cell r="D97">
            <v>0</v>
          </cell>
          <cell r="E97">
            <v>0</v>
          </cell>
          <cell r="F97">
            <v>0</v>
          </cell>
          <cell r="G97">
            <v>0</v>
          </cell>
          <cell r="H97">
            <v>0</v>
          </cell>
        </row>
        <row r="98">
          <cell r="C98">
            <v>0</v>
          </cell>
          <cell r="D98">
            <v>0</v>
          </cell>
          <cell r="E98">
            <v>0</v>
          </cell>
          <cell r="F98">
            <v>0</v>
          </cell>
          <cell r="G98">
            <v>0</v>
          </cell>
          <cell r="H98">
            <v>0</v>
          </cell>
        </row>
        <row r="99">
          <cell r="C99">
            <v>603.24</v>
          </cell>
          <cell r="D99">
            <v>559.79999999999995</v>
          </cell>
          <cell r="E99">
            <v>556.54999999999995</v>
          </cell>
          <cell r="F99">
            <v>687.9</v>
          </cell>
          <cell r="G99">
            <v>200.88</v>
          </cell>
          <cell r="H99">
            <v>49.25</v>
          </cell>
        </row>
        <row r="100">
          <cell r="C100">
            <v>0</v>
          </cell>
          <cell r="D100">
            <v>0</v>
          </cell>
          <cell r="E100">
            <v>0</v>
          </cell>
          <cell r="F100">
            <v>0</v>
          </cell>
          <cell r="G100">
            <v>0</v>
          </cell>
          <cell r="H100">
            <v>0</v>
          </cell>
        </row>
        <row r="101">
          <cell r="C101">
            <v>120</v>
          </cell>
          <cell r="D101">
            <v>131.91999999999999</v>
          </cell>
          <cell r="E101">
            <v>109.26</v>
          </cell>
          <cell r="F101">
            <v>119.91</v>
          </cell>
          <cell r="G101">
            <v>120</v>
          </cell>
          <cell r="H101">
            <v>120</v>
          </cell>
        </row>
        <row r="102">
          <cell r="C102">
            <v>0</v>
          </cell>
          <cell r="D102">
            <v>0</v>
          </cell>
          <cell r="E102">
            <v>0</v>
          </cell>
          <cell r="F102">
            <v>0</v>
          </cell>
          <cell r="G102">
            <v>0</v>
          </cell>
          <cell r="H102">
            <v>0</v>
          </cell>
        </row>
        <row r="103">
          <cell r="C103">
            <v>0</v>
          </cell>
          <cell r="D103">
            <v>22.69</v>
          </cell>
          <cell r="E103">
            <v>18.52</v>
          </cell>
          <cell r="F103">
            <v>20.53</v>
          </cell>
          <cell r="G103">
            <v>0</v>
          </cell>
          <cell r="H103">
            <v>0</v>
          </cell>
        </row>
        <row r="104">
          <cell r="C104">
            <v>0</v>
          </cell>
          <cell r="D104">
            <v>0</v>
          </cell>
          <cell r="E104">
            <v>0</v>
          </cell>
          <cell r="F104">
            <v>0</v>
          </cell>
          <cell r="G104">
            <v>0</v>
          </cell>
          <cell r="H104">
            <v>0</v>
          </cell>
        </row>
        <row r="105">
          <cell r="C105">
            <v>0</v>
          </cell>
          <cell r="D105">
            <v>33.31</v>
          </cell>
          <cell r="E105">
            <v>32.81</v>
          </cell>
          <cell r="F105">
            <v>54.09</v>
          </cell>
          <cell r="G105">
            <v>0</v>
          </cell>
          <cell r="H105">
            <v>0</v>
          </cell>
        </row>
        <row r="106">
          <cell r="C106">
            <v>0</v>
          </cell>
          <cell r="D106">
            <v>0</v>
          </cell>
          <cell r="E106">
            <v>0</v>
          </cell>
          <cell r="F106">
            <v>0</v>
          </cell>
          <cell r="G106">
            <v>0</v>
          </cell>
          <cell r="H106">
            <v>0</v>
          </cell>
        </row>
        <row r="107">
          <cell r="C107">
            <v>0</v>
          </cell>
          <cell r="D107">
            <v>0</v>
          </cell>
          <cell r="E107">
            <v>0</v>
          </cell>
          <cell r="F107">
            <v>0</v>
          </cell>
          <cell r="G107">
            <v>0</v>
          </cell>
          <cell r="H107">
            <v>0</v>
          </cell>
        </row>
        <row r="108">
          <cell r="C108">
            <v>0</v>
          </cell>
          <cell r="D108">
            <v>0</v>
          </cell>
          <cell r="E108">
            <v>0</v>
          </cell>
          <cell r="F108">
            <v>0</v>
          </cell>
          <cell r="G108">
            <v>0</v>
          </cell>
          <cell r="H108">
            <v>32</v>
          </cell>
        </row>
        <row r="109">
          <cell r="C109">
            <v>0</v>
          </cell>
          <cell r="D109">
            <v>16.07</v>
          </cell>
          <cell r="E109">
            <v>14.31</v>
          </cell>
          <cell r="F109">
            <v>13.42</v>
          </cell>
          <cell r="G109">
            <v>0</v>
          </cell>
          <cell r="H109">
            <v>0</v>
          </cell>
        </row>
        <row r="110">
          <cell r="C110">
            <v>0</v>
          </cell>
          <cell r="D110">
            <v>0</v>
          </cell>
          <cell r="E110">
            <v>0</v>
          </cell>
          <cell r="F110">
            <v>0</v>
          </cell>
          <cell r="G110">
            <v>0</v>
          </cell>
          <cell r="H110">
            <v>0</v>
          </cell>
        </row>
        <row r="111">
          <cell r="C111">
            <v>0</v>
          </cell>
          <cell r="D111">
            <v>23.6</v>
          </cell>
          <cell r="E111">
            <v>25.35</v>
          </cell>
          <cell r="F111">
            <v>57.98</v>
          </cell>
          <cell r="G111">
            <v>0</v>
          </cell>
          <cell r="H111">
            <v>0</v>
          </cell>
        </row>
        <row r="112">
          <cell r="C112">
            <v>0</v>
          </cell>
          <cell r="D112">
            <v>0</v>
          </cell>
          <cell r="E112">
            <v>0</v>
          </cell>
          <cell r="F112">
            <v>0</v>
          </cell>
          <cell r="G112">
            <v>0</v>
          </cell>
          <cell r="H112">
            <v>0</v>
          </cell>
        </row>
        <row r="113">
          <cell r="C113">
            <v>0</v>
          </cell>
          <cell r="D113">
            <v>0</v>
          </cell>
          <cell r="E113">
            <v>0</v>
          </cell>
          <cell r="F113">
            <v>0</v>
          </cell>
          <cell r="G113">
            <v>0</v>
          </cell>
          <cell r="H113">
            <v>0</v>
          </cell>
        </row>
        <row r="114">
          <cell r="C114">
            <v>0</v>
          </cell>
          <cell r="D114">
            <v>0</v>
          </cell>
          <cell r="E114">
            <v>0</v>
          </cell>
          <cell r="F114">
            <v>0</v>
          </cell>
          <cell r="G114">
            <v>0</v>
          </cell>
          <cell r="H114">
            <v>0</v>
          </cell>
        </row>
        <row r="115">
          <cell r="C115">
            <v>0</v>
          </cell>
          <cell r="D115">
            <v>0</v>
          </cell>
          <cell r="E115">
            <v>0</v>
          </cell>
          <cell r="F115">
            <v>0</v>
          </cell>
          <cell r="G115">
            <v>0</v>
          </cell>
          <cell r="H115">
            <v>0</v>
          </cell>
        </row>
        <row r="116">
          <cell r="C116">
            <v>0</v>
          </cell>
          <cell r="D116">
            <v>0</v>
          </cell>
          <cell r="E116">
            <v>0</v>
          </cell>
          <cell r="F116">
            <v>0</v>
          </cell>
          <cell r="G116">
            <v>0</v>
          </cell>
          <cell r="H116">
            <v>0</v>
          </cell>
        </row>
        <row r="117">
          <cell r="C117">
            <v>0</v>
          </cell>
          <cell r="D117">
            <v>0</v>
          </cell>
          <cell r="E117">
            <v>0</v>
          </cell>
          <cell r="F117">
            <v>0</v>
          </cell>
          <cell r="G117">
            <v>0</v>
          </cell>
          <cell r="H117">
            <v>0</v>
          </cell>
        </row>
        <row r="118">
          <cell r="C118">
            <v>0</v>
          </cell>
          <cell r="D118">
            <v>0</v>
          </cell>
          <cell r="E118">
            <v>0</v>
          </cell>
          <cell r="F118">
            <v>0</v>
          </cell>
          <cell r="G118">
            <v>0</v>
          </cell>
          <cell r="H118">
            <v>0</v>
          </cell>
        </row>
        <row r="119">
          <cell r="C119">
            <v>0</v>
          </cell>
          <cell r="D119">
            <v>0</v>
          </cell>
          <cell r="E119">
            <v>0</v>
          </cell>
          <cell r="F119">
            <v>0</v>
          </cell>
          <cell r="G119">
            <v>0</v>
          </cell>
          <cell r="H119">
            <v>0</v>
          </cell>
        </row>
        <row r="120">
          <cell r="C120">
            <v>0</v>
          </cell>
          <cell r="D120">
            <v>0</v>
          </cell>
          <cell r="E120">
            <v>0</v>
          </cell>
          <cell r="F120">
            <v>0</v>
          </cell>
          <cell r="G120">
            <v>0</v>
          </cell>
          <cell r="H120">
            <v>0</v>
          </cell>
        </row>
        <row r="121">
          <cell r="C121">
            <v>0</v>
          </cell>
          <cell r="D121">
            <v>0</v>
          </cell>
          <cell r="E121">
            <v>0</v>
          </cell>
          <cell r="F121">
            <v>0</v>
          </cell>
          <cell r="G121">
            <v>0</v>
          </cell>
          <cell r="H121">
            <v>0</v>
          </cell>
        </row>
        <row r="122">
          <cell r="C122">
            <v>0</v>
          </cell>
          <cell r="D122">
            <v>0</v>
          </cell>
          <cell r="E122">
            <v>0</v>
          </cell>
          <cell r="F122">
            <v>0</v>
          </cell>
          <cell r="G122">
            <v>0</v>
          </cell>
          <cell r="H122">
            <v>0</v>
          </cell>
        </row>
        <row r="123">
          <cell r="C123">
            <v>0</v>
          </cell>
          <cell r="D123">
            <v>0</v>
          </cell>
          <cell r="E123">
            <v>0</v>
          </cell>
          <cell r="F123">
            <v>0</v>
          </cell>
          <cell r="G123">
            <v>0</v>
          </cell>
          <cell r="H123">
            <v>0</v>
          </cell>
        </row>
        <row r="124">
          <cell r="C124">
            <v>0</v>
          </cell>
          <cell r="D124">
            <v>0</v>
          </cell>
          <cell r="E124">
            <v>0</v>
          </cell>
          <cell r="F124">
            <v>0</v>
          </cell>
          <cell r="G124">
            <v>0</v>
          </cell>
          <cell r="H124">
            <v>0</v>
          </cell>
        </row>
        <row r="125">
          <cell r="C125">
            <v>0.74</v>
          </cell>
          <cell r="D125">
            <v>0.49</v>
          </cell>
          <cell r="E125">
            <v>0.42</v>
          </cell>
          <cell r="F125">
            <v>0.47</v>
          </cell>
          <cell r="G125">
            <v>0.37</v>
          </cell>
          <cell r="H125">
            <v>0.32</v>
          </cell>
        </row>
        <row r="126">
          <cell r="C126">
            <v>0.3</v>
          </cell>
          <cell r="D126">
            <v>0.19</v>
          </cell>
          <cell r="E126">
            <v>0.17</v>
          </cell>
          <cell r="F126">
            <v>0.19</v>
          </cell>
          <cell r="G126">
            <v>0.15</v>
          </cell>
          <cell r="H126">
            <v>0.13</v>
          </cell>
        </row>
        <row r="127">
          <cell r="C127">
            <v>2.2400000000000002</v>
          </cell>
          <cell r="D127">
            <v>2.0699999999999998</v>
          </cell>
          <cell r="E127">
            <v>1.93</v>
          </cell>
          <cell r="F127">
            <v>1.44</v>
          </cell>
          <cell r="G127">
            <v>1.57</v>
          </cell>
          <cell r="H127">
            <v>1.41</v>
          </cell>
        </row>
        <row r="128">
          <cell r="C128">
            <v>3.93</v>
          </cell>
          <cell r="D128">
            <v>0</v>
          </cell>
          <cell r="E128">
            <v>0</v>
          </cell>
          <cell r="F128">
            <v>4.76</v>
          </cell>
          <cell r="G128">
            <v>0</v>
          </cell>
          <cell r="H128">
            <v>0</v>
          </cell>
        </row>
        <row r="129">
          <cell r="C129">
            <v>0</v>
          </cell>
          <cell r="D129">
            <v>0</v>
          </cell>
          <cell r="E129">
            <v>0</v>
          </cell>
          <cell r="F129">
            <v>0</v>
          </cell>
          <cell r="G129">
            <v>0</v>
          </cell>
          <cell r="H129">
            <v>0</v>
          </cell>
        </row>
        <row r="130">
          <cell r="C130">
            <v>0</v>
          </cell>
          <cell r="D130">
            <v>46.75</v>
          </cell>
          <cell r="E130">
            <v>0</v>
          </cell>
          <cell r="F130">
            <v>0</v>
          </cell>
          <cell r="G130">
            <v>0</v>
          </cell>
          <cell r="H130">
            <v>46.75</v>
          </cell>
        </row>
        <row r="131">
          <cell r="C131">
            <v>14.45</v>
          </cell>
          <cell r="D131">
            <v>70</v>
          </cell>
          <cell r="E131">
            <v>50</v>
          </cell>
          <cell r="F131">
            <v>25.03</v>
          </cell>
          <cell r="G131">
            <v>21.88</v>
          </cell>
          <cell r="H131">
            <v>0</v>
          </cell>
        </row>
        <row r="132">
          <cell r="C132">
            <v>0</v>
          </cell>
          <cell r="D132">
            <v>0</v>
          </cell>
          <cell r="E132">
            <v>0</v>
          </cell>
          <cell r="F132">
            <v>0</v>
          </cell>
          <cell r="G132">
            <v>0</v>
          </cell>
          <cell r="H132">
            <v>0</v>
          </cell>
        </row>
        <row r="133">
          <cell r="C133">
            <v>0</v>
          </cell>
          <cell r="D133">
            <v>0</v>
          </cell>
          <cell r="E133">
            <v>30.28</v>
          </cell>
          <cell r="F133">
            <v>31.5</v>
          </cell>
          <cell r="G133">
            <v>70</v>
          </cell>
          <cell r="H133">
            <v>0</v>
          </cell>
        </row>
        <row r="134">
          <cell r="C134">
            <v>26.27</v>
          </cell>
          <cell r="D134">
            <v>0</v>
          </cell>
          <cell r="E134">
            <v>60</v>
          </cell>
          <cell r="F134">
            <v>0</v>
          </cell>
          <cell r="G134">
            <v>0</v>
          </cell>
          <cell r="H134">
            <v>0</v>
          </cell>
        </row>
        <row r="135">
          <cell r="C135">
            <v>0</v>
          </cell>
          <cell r="D135">
            <v>0</v>
          </cell>
          <cell r="E135">
            <v>0</v>
          </cell>
          <cell r="F135">
            <v>0</v>
          </cell>
          <cell r="G135">
            <v>0</v>
          </cell>
          <cell r="H135">
            <v>0</v>
          </cell>
        </row>
        <row r="136">
          <cell r="C136">
            <v>34.67</v>
          </cell>
          <cell r="D136">
            <v>74.66</v>
          </cell>
          <cell r="E136">
            <v>77.33</v>
          </cell>
          <cell r="F136">
            <v>49.99</v>
          </cell>
          <cell r="G136">
            <v>96.67</v>
          </cell>
          <cell r="H136">
            <v>150</v>
          </cell>
        </row>
        <row r="140">
          <cell r="C140">
            <v>0</v>
          </cell>
          <cell r="D140">
            <v>0</v>
          </cell>
          <cell r="E140">
            <v>0</v>
          </cell>
          <cell r="F140">
            <v>0</v>
          </cell>
          <cell r="G140">
            <v>0</v>
          </cell>
          <cell r="H140">
            <v>0</v>
          </cell>
        </row>
        <row r="141">
          <cell r="C141">
            <v>0</v>
          </cell>
          <cell r="D141">
            <v>0</v>
          </cell>
          <cell r="E141">
            <v>0</v>
          </cell>
          <cell r="F141">
            <v>0</v>
          </cell>
          <cell r="G141">
            <v>0</v>
          </cell>
          <cell r="H141">
            <v>63</v>
          </cell>
        </row>
        <row r="142">
          <cell r="C142">
            <v>0</v>
          </cell>
          <cell r="D142">
            <v>0</v>
          </cell>
          <cell r="E142">
            <v>0</v>
          </cell>
          <cell r="F142">
            <v>0</v>
          </cell>
          <cell r="G142">
            <v>0</v>
          </cell>
          <cell r="H142">
            <v>0</v>
          </cell>
        </row>
        <row r="143">
          <cell r="C143">
            <v>0</v>
          </cell>
          <cell r="D143">
            <v>0</v>
          </cell>
          <cell r="E143">
            <v>0</v>
          </cell>
          <cell r="F143">
            <v>0</v>
          </cell>
          <cell r="G143">
            <v>0</v>
          </cell>
          <cell r="H143">
            <v>20</v>
          </cell>
        </row>
        <row r="144">
          <cell r="C144">
            <v>0</v>
          </cell>
          <cell r="D144">
            <v>0</v>
          </cell>
          <cell r="E144">
            <v>0</v>
          </cell>
          <cell r="F144">
            <v>0</v>
          </cell>
          <cell r="G144">
            <v>0</v>
          </cell>
          <cell r="H144">
            <v>10</v>
          </cell>
        </row>
        <row r="145">
          <cell r="C145">
            <v>119.5</v>
          </cell>
          <cell r="D145">
            <v>19.190000000000001</v>
          </cell>
          <cell r="E145">
            <v>159.22999999999999</v>
          </cell>
          <cell r="F145">
            <v>92.01</v>
          </cell>
          <cell r="G145">
            <v>123.47</v>
          </cell>
          <cell r="H145">
            <v>483.13</v>
          </cell>
        </row>
        <row r="146">
          <cell r="C146">
            <v>0</v>
          </cell>
          <cell r="D146">
            <v>0</v>
          </cell>
          <cell r="E146">
            <v>0</v>
          </cell>
          <cell r="F146">
            <v>0</v>
          </cell>
          <cell r="G146">
            <v>0</v>
          </cell>
          <cell r="H146">
            <v>0</v>
          </cell>
        </row>
        <row r="147">
          <cell r="C147">
            <v>0</v>
          </cell>
          <cell r="D147">
            <v>0</v>
          </cell>
          <cell r="E147">
            <v>0</v>
          </cell>
          <cell r="F147">
            <v>0</v>
          </cell>
          <cell r="G147">
            <v>0</v>
          </cell>
          <cell r="H147">
            <v>0</v>
          </cell>
        </row>
        <row r="148">
          <cell r="C148">
            <v>0</v>
          </cell>
          <cell r="D148">
            <v>0</v>
          </cell>
          <cell r="E148">
            <v>0</v>
          </cell>
          <cell r="F148">
            <v>0</v>
          </cell>
          <cell r="G148">
            <v>0</v>
          </cell>
          <cell r="H148">
            <v>0</v>
          </cell>
        </row>
        <row r="149">
          <cell r="C149">
            <v>0</v>
          </cell>
          <cell r="D149">
            <v>0</v>
          </cell>
          <cell r="E149">
            <v>156.06</v>
          </cell>
          <cell r="F149">
            <v>0</v>
          </cell>
          <cell r="G149">
            <v>0</v>
          </cell>
          <cell r="H149">
            <v>0</v>
          </cell>
        </row>
        <row r="150">
          <cell r="C150">
            <v>0</v>
          </cell>
          <cell r="D150">
            <v>0</v>
          </cell>
          <cell r="E150">
            <v>0</v>
          </cell>
          <cell r="F150">
            <v>0</v>
          </cell>
          <cell r="G150">
            <v>0</v>
          </cell>
          <cell r="H150">
            <v>0</v>
          </cell>
        </row>
        <row r="151">
          <cell r="C151">
            <v>0</v>
          </cell>
          <cell r="D151">
            <v>0</v>
          </cell>
          <cell r="E151">
            <v>0</v>
          </cell>
          <cell r="F151">
            <v>0</v>
          </cell>
          <cell r="G151">
            <v>0</v>
          </cell>
          <cell r="H151">
            <v>0</v>
          </cell>
        </row>
        <row r="152">
          <cell r="C152">
            <v>0</v>
          </cell>
          <cell r="D152">
            <v>0</v>
          </cell>
          <cell r="E152">
            <v>0</v>
          </cell>
          <cell r="F152">
            <v>0</v>
          </cell>
          <cell r="G152">
            <v>0</v>
          </cell>
          <cell r="H152">
            <v>0</v>
          </cell>
        </row>
        <row r="153">
          <cell r="C153">
            <v>0</v>
          </cell>
          <cell r="D153">
            <v>0</v>
          </cell>
          <cell r="E153">
            <v>0</v>
          </cell>
          <cell r="F153">
            <v>0</v>
          </cell>
          <cell r="G153">
            <v>0</v>
          </cell>
          <cell r="H153">
            <v>0</v>
          </cell>
        </row>
        <row r="154">
          <cell r="C154">
            <v>402.26</v>
          </cell>
          <cell r="D154">
            <v>1540.97</v>
          </cell>
          <cell r="E154">
            <v>1755.77</v>
          </cell>
          <cell r="F154">
            <v>1633.52</v>
          </cell>
          <cell r="G154">
            <v>1650.51</v>
          </cell>
          <cell r="H154">
            <v>949.92</v>
          </cell>
        </row>
        <row r="155">
          <cell r="C155">
            <v>0</v>
          </cell>
          <cell r="D155">
            <v>0</v>
          </cell>
          <cell r="E155">
            <v>0</v>
          </cell>
          <cell r="F155">
            <v>0</v>
          </cell>
          <cell r="G155">
            <v>0</v>
          </cell>
          <cell r="H155">
            <v>0</v>
          </cell>
        </row>
        <row r="156">
          <cell r="C156">
            <v>1072.18</v>
          </cell>
          <cell r="D156">
            <v>0</v>
          </cell>
          <cell r="E156">
            <v>804.48</v>
          </cell>
          <cell r="F156">
            <v>538.01</v>
          </cell>
          <cell r="G156">
            <v>631.6</v>
          </cell>
          <cell r="H156">
            <v>801.18</v>
          </cell>
        </row>
        <row r="157">
          <cell r="C157">
            <v>0</v>
          </cell>
          <cell r="D157">
            <v>0</v>
          </cell>
          <cell r="E157">
            <v>0</v>
          </cell>
          <cell r="F157">
            <v>0</v>
          </cell>
          <cell r="G157">
            <v>0</v>
          </cell>
          <cell r="H157">
            <v>0</v>
          </cell>
        </row>
        <row r="158">
          <cell r="C158">
            <v>0</v>
          </cell>
          <cell r="D158">
            <v>0</v>
          </cell>
          <cell r="E158">
            <v>0</v>
          </cell>
          <cell r="F158">
            <v>0</v>
          </cell>
          <cell r="G158">
            <v>0</v>
          </cell>
          <cell r="H158">
            <v>0</v>
          </cell>
        </row>
        <row r="159">
          <cell r="C159">
            <v>0</v>
          </cell>
          <cell r="D159">
            <v>0</v>
          </cell>
          <cell r="E159">
            <v>0</v>
          </cell>
          <cell r="F159">
            <v>0</v>
          </cell>
          <cell r="G159">
            <v>0</v>
          </cell>
          <cell r="H159">
            <v>0</v>
          </cell>
        </row>
        <row r="160">
          <cell r="C160">
            <v>0</v>
          </cell>
          <cell r="D160">
            <v>0</v>
          </cell>
          <cell r="E160">
            <v>0</v>
          </cell>
          <cell r="F160">
            <v>0</v>
          </cell>
          <cell r="G160">
            <v>0</v>
          </cell>
          <cell r="H160">
            <v>5.23</v>
          </cell>
        </row>
        <row r="161">
          <cell r="C161">
            <v>0</v>
          </cell>
          <cell r="D161">
            <v>0</v>
          </cell>
          <cell r="E161">
            <v>0</v>
          </cell>
          <cell r="F161">
            <v>0</v>
          </cell>
          <cell r="G161">
            <v>0</v>
          </cell>
          <cell r="H161">
            <v>0</v>
          </cell>
        </row>
        <row r="162">
          <cell r="C162">
            <v>0</v>
          </cell>
          <cell r="D162">
            <v>0</v>
          </cell>
          <cell r="E162">
            <v>0</v>
          </cell>
          <cell r="F162">
            <v>0</v>
          </cell>
          <cell r="G162">
            <v>0</v>
          </cell>
          <cell r="H162">
            <v>0</v>
          </cell>
        </row>
        <row r="163">
          <cell r="C163">
            <v>0</v>
          </cell>
          <cell r="D163">
            <v>0</v>
          </cell>
          <cell r="E163">
            <v>0</v>
          </cell>
          <cell r="F163">
            <v>0</v>
          </cell>
          <cell r="G163">
            <v>0</v>
          </cell>
          <cell r="H163">
            <v>0</v>
          </cell>
        </row>
        <row r="164">
          <cell r="C164">
            <v>0</v>
          </cell>
          <cell r="D164">
            <v>0</v>
          </cell>
          <cell r="E164">
            <v>0</v>
          </cell>
          <cell r="F164">
            <v>0</v>
          </cell>
          <cell r="G164">
            <v>0</v>
          </cell>
          <cell r="H164">
            <v>0</v>
          </cell>
        </row>
        <row r="165">
          <cell r="C165">
            <v>0</v>
          </cell>
          <cell r="D165">
            <v>0</v>
          </cell>
          <cell r="E165">
            <v>0</v>
          </cell>
          <cell r="F165">
            <v>0</v>
          </cell>
          <cell r="G165">
            <v>0</v>
          </cell>
          <cell r="H165">
            <v>0</v>
          </cell>
        </row>
        <row r="166">
          <cell r="C166">
            <v>0</v>
          </cell>
          <cell r="D166">
            <v>0</v>
          </cell>
          <cell r="E166">
            <v>0</v>
          </cell>
          <cell r="F166">
            <v>0</v>
          </cell>
          <cell r="G166">
            <v>0</v>
          </cell>
          <cell r="H166">
            <v>0</v>
          </cell>
        </row>
        <row r="167">
          <cell r="C167">
            <v>0</v>
          </cell>
          <cell r="D167">
            <v>0</v>
          </cell>
          <cell r="E167">
            <v>0</v>
          </cell>
          <cell r="F167">
            <v>0</v>
          </cell>
          <cell r="G167">
            <v>0</v>
          </cell>
          <cell r="H167">
            <v>0</v>
          </cell>
        </row>
        <row r="168">
          <cell r="C168">
            <v>0</v>
          </cell>
          <cell r="D168">
            <v>0</v>
          </cell>
          <cell r="E168">
            <v>0</v>
          </cell>
          <cell r="F168">
            <v>0</v>
          </cell>
          <cell r="G168">
            <v>0</v>
          </cell>
          <cell r="H168">
            <v>0</v>
          </cell>
        </row>
        <row r="169">
          <cell r="C169">
            <v>0</v>
          </cell>
          <cell r="D169">
            <v>0</v>
          </cell>
          <cell r="E169">
            <v>0</v>
          </cell>
          <cell r="F169">
            <v>0</v>
          </cell>
          <cell r="G169">
            <v>0</v>
          </cell>
          <cell r="H169">
            <v>0</v>
          </cell>
        </row>
        <row r="173">
          <cell r="C173">
            <v>0</v>
          </cell>
          <cell r="D173">
            <v>0</v>
          </cell>
          <cell r="E173">
            <v>0</v>
          </cell>
          <cell r="F173">
            <v>0</v>
          </cell>
          <cell r="G173">
            <v>0</v>
          </cell>
          <cell r="H173">
            <v>0</v>
          </cell>
        </row>
        <row r="174">
          <cell r="C174">
            <v>0</v>
          </cell>
          <cell r="D174">
            <v>0</v>
          </cell>
          <cell r="E174">
            <v>0</v>
          </cell>
          <cell r="F174">
            <v>0</v>
          </cell>
          <cell r="G174">
            <v>0</v>
          </cell>
          <cell r="H174">
            <v>0</v>
          </cell>
        </row>
        <row r="175">
          <cell r="C175">
            <v>46.92</v>
          </cell>
          <cell r="D175">
            <v>0</v>
          </cell>
          <cell r="E175">
            <v>53</v>
          </cell>
          <cell r="F175">
            <v>0</v>
          </cell>
          <cell r="G175">
            <v>0</v>
          </cell>
          <cell r="H175">
            <v>0</v>
          </cell>
        </row>
        <row r="176">
          <cell r="C176">
            <v>0</v>
          </cell>
          <cell r="D176">
            <v>0</v>
          </cell>
          <cell r="E176">
            <v>0</v>
          </cell>
          <cell r="F176">
            <v>0</v>
          </cell>
          <cell r="G176">
            <v>21.45</v>
          </cell>
          <cell r="H176">
            <v>0</v>
          </cell>
        </row>
        <row r="177">
          <cell r="C177">
            <v>0</v>
          </cell>
          <cell r="D177">
            <v>0</v>
          </cell>
          <cell r="E177">
            <v>0</v>
          </cell>
          <cell r="F177">
            <v>0</v>
          </cell>
          <cell r="G177">
            <v>0</v>
          </cell>
          <cell r="H177">
            <v>0</v>
          </cell>
        </row>
        <row r="178">
          <cell r="C178">
            <v>0</v>
          </cell>
          <cell r="D178">
            <v>0</v>
          </cell>
          <cell r="E178">
            <v>0</v>
          </cell>
          <cell r="F178">
            <v>0</v>
          </cell>
          <cell r="G178">
            <v>0</v>
          </cell>
          <cell r="H178">
            <v>0</v>
          </cell>
        </row>
        <row r="179">
          <cell r="C179">
            <v>0</v>
          </cell>
          <cell r="D179">
            <v>0</v>
          </cell>
          <cell r="E179">
            <v>0</v>
          </cell>
          <cell r="F179">
            <v>0</v>
          </cell>
          <cell r="G179">
            <v>0</v>
          </cell>
          <cell r="H179">
            <v>0</v>
          </cell>
        </row>
        <row r="180">
          <cell r="C180">
            <v>0</v>
          </cell>
          <cell r="D180">
            <v>0</v>
          </cell>
          <cell r="E180">
            <v>0</v>
          </cell>
          <cell r="F180">
            <v>0</v>
          </cell>
          <cell r="G180">
            <v>0</v>
          </cell>
          <cell r="H180">
            <v>0</v>
          </cell>
        </row>
        <row r="181">
          <cell r="C181">
            <v>0</v>
          </cell>
          <cell r="D181">
            <v>0</v>
          </cell>
          <cell r="E181">
            <v>0</v>
          </cell>
          <cell r="F181">
            <v>0</v>
          </cell>
          <cell r="G181">
            <v>0</v>
          </cell>
          <cell r="H181">
            <v>0</v>
          </cell>
        </row>
        <row r="182">
          <cell r="C182">
            <v>0</v>
          </cell>
          <cell r="D182">
            <v>0</v>
          </cell>
          <cell r="E182">
            <v>0</v>
          </cell>
          <cell r="F182">
            <v>0</v>
          </cell>
          <cell r="G182">
            <v>0</v>
          </cell>
          <cell r="H182">
            <v>0</v>
          </cell>
        </row>
        <row r="183">
          <cell r="C183">
            <v>0</v>
          </cell>
          <cell r="D183">
            <v>0</v>
          </cell>
          <cell r="E183">
            <v>0</v>
          </cell>
          <cell r="F183">
            <v>0</v>
          </cell>
          <cell r="G183">
            <v>0</v>
          </cell>
          <cell r="H183">
            <v>0</v>
          </cell>
        </row>
        <row r="184">
          <cell r="C184">
            <v>0</v>
          </cell>
          <cell r="D184">
            <v>0</v>
          </cell>
          <cell r="E184">
            <v>0</v>
          </cell>
          <cell r="F184">
            <v>0</v>
          </cell>
          <cell r="G184">
            <v>0</v>
          </cell>
          <cell r="H184">
            <v>0</v>
          </cell>
        </row>
        <row r="185">
          <cell r="C185">
            <v>0</v>
          </cell>
          <cell r="D185">
            <v>0</v>
          </cell>
          <cell r="E185">
            <v>0</v>
          </cell>
          <cell r="F185">
            <v>0</v>
          </cell>
          <cell r="G185">
            <v>0</v>
          </cell>
          <cell r="H185">
            <v>0</v>
          </cell>
        </row>
        <row r="186">
          <cell r="C186">
            <v>0</v>
          </cell>
          <cell r="D186">
            <v>0</v>
          </cell>
          <cell r="E186">
            <v>0</v>
          </cell>
          <cell r="F186">
            <v>0</v>
          </cell>
          <cell r="G186">
            <v>0</v>
          </cell>
          <cell r="H186">
            <v>0</v>
          </cell>
        </row>
        <row r="189">
          <cell r="C189">
            <v>0</v>
          </cell>
          <cell r="D189">
            <v>0</v>
          </cell>
          <cell r="E189">
            <v>0</v>
          </cell>
          <cell r="F189">
            <v>0</v>
          </cell>
          <cell r="G189">
            <v>0</v>
          </cell>
          <cell r="H189">
            <v>0</v>
          </cell>
          <cell r="N189">
            <v>0</v>
          </cell>
        </row>
        <row r="190">
          <cell r="C190">
            <v>0</v>
          </cell>
          <cell r="D190">
            <v>0</v>
          </cell>
          <cell r="E190">
            <v>0</v>
          </cell>
          <cell r="F190">
            <v>0</v>
          </cell>
          <cell r="G190">
            <v>0</v>
          </cell>
          <cell r="H190">
            <v>0</v>
          </cell>
          <cell r="N190">
            <v>0</v>
          </cell>
        </row>
        <row r="191">
          <cell r="C191">
            <v>0</v>
          </cell>
          <cell r="D191">
            <v>0</v>
          </cell>
          <cell r="E191">
            <v>0</v>
          </cell>
          <cell r="F191">
            <v>0</v>
          </cell>
          <cell r="G191">
            <v>0</v>
          </cell>
          <cell r="H191">
            <v>0</v>
          </cell>
          <cell r="N191">
            <v>0</v>
          </cell>
        </row>
        <row r="194">
          <cell r="C194">
            <v>0.7</v>
          </cell>
          <cell r="D194">
            <v>0.25</v>
          </cell>
          <cell r="E194">
            <v>0.28999999999999998</v>
          </cell>
          <cell r="F194">
            <v>-0.25</v>
          </cell>
          <cell r="G194">
            <v>1.61</v>
          </cell>
          <cell r="H194">
            <v>1.01</v>
          </cell>
        </row>
        <row r="195">
          <cell r="C195">
            <v>0</v>
          </cell>
          <cell r="D195">
            <v>0</v>
          </cell>
          <cell r="E195">
            <v>0</v>
          </cell>
          <cell r="F195">
            <v>0</v>
          </cell>
          <cell r="G195">
            <v>0</v>
          </cell>
          <cell r="H195">
            <v>0</v>
          </cell>
        </row>
        <row r="196">
          <cell r="C196">
            <v>0</v>
          </cell>
          <cell r="D196">
            <v>0</v>
          </cell>
          <cell r="E196">
            <v>0</v>
          </cell>
          <cell r="F196">
            <v>0</v>
          </cell>
          <cell r="G196">
            <v>0</v>
          </cell>
          <cell r="H196">
            <v>0</v>
          </cell>
        </row>
        <row r="198">
          <cell r="C198">
            <v>0.02</v>
          </cell>
          <cell r="D198">
            <v>0</v>
          </cell>
          <cell r="E198">
            <v>0</v>
          </cell>
          <cell r="F198">
            <v>0.39</v>
          </cell>
          <cell r="G198">
            <v>0.55000000000000004</v>
          </cell>
          <cell r="H198">
            <v>0.28999999999999998</v>
          </cell>
        </row>
        <row r="199">
          <cell r="C199">
            <v>0</v>
          </cell>
          <cell r="D199">
            <v>0</v>
          </cell>
          <cell r="E199">
            <v>0</v>
          </cell>
          <cell r="F199">
            <v>0</v>
          </cell>
          <cell r="G199">
            <v>0</v>
          </cell>
          <cell r="H199">
            <v>0</v>
          </cell>
        </row>
        <row r="200">
          <cell r="C200">
            <v>0</v>
          </cell>
          <cell r="D200">
            <v>0</v>
          </cell>
          <cell r="E200">
            <v>0</v>
          </cell>
          <cell r="F200">
            <v>0</v>
          </cell>
          <cell r="G200">
            <v>0</v>
          </cell>
          <cell r="H200">
            <v>0</v>
          </cell>
        </row>
        <row r="201">
          <cell r="C201">
            <v>0</v>
          </cell>
          <cell r="D201">
            <v>0</v>
          </cell>
          <cell r="E201">
            <v>0</v>
          </cell>
          <cell r="F201">
            <v>191.42</v>
          </cell>
          <cell r="G201">
            <v>0</v>
          </cell>
          <cell r="H201">
            <v>0</v>
          </cell>
        </row>
        <row r="202">
          <cell r="C202">
            <v>0</v>
          </cell>
          <cell r="D202">
            <v>0</v>
          </cell>
          <cell r="E202">
            <v>0</v>
          </cell>
          <cell r="F202">
            <v>0</v>
          </cell>
          <cell r="G202">
            <v>0</v>
          </cell>
          <cell r="H202">
            <v>0</v>
          </cell>
        </row>
      </sheetData>
      <sheetData sheetId="14"/>
      <sheetData sheetId="15">
        <row r="6">
          <cell r="C6">
            <v>5581.72</v>
          </cell>
          <cell r="D6">
            <v>12226.6</v>
          </cell>
          <cell r="E6">
            <v>7263.74</v>
          </cell>
          <cell r="F6">
            <v>21092.38</v>
          </cell>
          <cell r="G6">
            <v>15571.57</v>
          </cell>
          <cell r="H6">
            <v>13187.24</v>
          </cell>
        </row>
        <row r="7">
          <cell r="C7">
            <v>0</v>
          </cell>
          <cell r="D7">
            <v>0</v>
          </cell>
          <cell r="E7">
            <v>0</v>
          </cell>
          <cell r="F7">
            <v>0</v>
          </cell>
          <cell r="G7">
            <v>0</v>
          </cell>
          <cell r="H7">
            <v>0</v>
          </cell>
        </row>
        <row r="8">
          <cell r="C8">
            <v>0</v>
          </cell>
          <cell r="D8">
            <v>0</v>
          </cell>
          <cell r="E8">
            <v>0</v>
          </cell>
          <cell r="F8">
            <v>0</v>
          </cell>
          <cell r="G8">
            <v>0</v>
          </cell>
          <cell r="H8">
            <v>0</v>
          </cell>
        </row>
        <row r="9">
          <cell r="C9">
            <v>0</v>
          </cell>
          <cell r="D9">
            <v>0</v>
          </cell>
          <cell r="E9">
            <v>0</v>
          </cell>
          <cell r="F9">
            <v>0</v>
          </cell>
          <cell r="G9">
            <v>-614.25</v>
          </cell>
          <cell r="H9">
            <v>-647</v>
          </cell>
        </row>
        <row r="10">
          <cell r="C10">
            <v>0</v>
          </cell>
          <cell r="D10">
            <v>0</v>
          </cell>
          <cell r="E10">
            <v>0</v>
          </cell>
          <cell r="F10">
            <v>0</v>
          </cell>
          <cell r="G10">
            <v>0</v>
          </cell>
          <cell r="H10">
            <v>0</v>
          </cell>
        </row>
        <row r="11">
          <cell r="C11">
            <v>0</v>
          </cell>
          <cell r="D11">
            <v>0</v>
          </cell>
          <cell r="E11">
            <v>0</v>
          </cell>
          <cell r="F11">
            <v>0</v>
          </cell>
          <cell r="G11">
            <v>0</v>
          </cell>
          <cell r="H11">
            <v>0</v>
          </cell>
        </row>
        <row r="12">
          <cell r="C12">
            <v>0</v>
          </cell>
          <cell r="D12">
            <v>0</v>
          </cell>
          <cell r="E12">
            <v>0</v>
          </cell>
          <cell r="F12">
            <v>0</v>
          </cell>
          <cell r="G12">
            <v>0</v>
          </cell>
          <cell r="H12">
            <v>0</v>
          </cell>
        </row>
        <row r="13">
          <cell r="C13">
            <v>0</v>
          </cell>
          <cell r="D13">
            <v>0</v>
          </cell>
          <cell r="E13">
            <v>0</v>
          </cell>
          <cell r="F13">
            <v>0</v>
          </cell>
          <cell r="G13">
            <v>0</v>
          </cell>
          <cell r="H13">
            <v>0</v>
          </cell>
        </row>
        <row r="14">
          <cell r="C14">
            <v>0</v>
          </cell>
          <cell r="D14">
            <v>0</v>
          </cell>
          <cell r="E14">
            <v>0</v>
          </cell>
          <cell r="F14">
            <v>0</v>
          </cell>
          <cell r="G14">
            <v>0</v>
          </cell>
          <cell r="H14">
            <v>0</v>
          </cell>
        </row>
        <row r="15">
          <cell r="C15">
            <v>0</v>
          </cell>
          <cell r="D15">
            <v>0</v>
          </cell>
          <cell r="E15">
            <v>0</v>
          </cell>
          <cell r="F15">
            <v>0</v>
          </cell>
          <cell r="G15">
            <v>0</v>
          </cell>
          <cell r="H15">
            <v>21.21</v>
          </cell>
        </row>
        <row r="19">
          <cell r="C19">
            <v>0</v>
          </cell>
          <cell r="D19">
            <v>0</v>
          </cell>
          <cell r="E19">
            <v>0</v>
          </cell>
          <cell r="F19">
            <v>0</v>
          </cell>
          <cell r="G19">
            <v>0</v>
          </cell>
          <cell r="H19">
            <v>0</v>
          </cell>
        </row>
        <row r="20">
          <cell r="C20">
            <v>0</v>
          </cell>
          <cell r="D20">
            <v>0</v>
          </cell>
          <cell r="E20">
            <v>0</v>
          </cell>
          <cell r="F20">
            <v>0</v>
          </cell>
          <cell r="G20">
            <v>0</v>
          </cell>
          <cell r="H20">
            <v>0</v>
          </cell>
        </row>
        <row r="21">
          <cell r="C21">
            <v>3.54</v>
          </cell>
          <cell r="D21">
            <v>6.5</v>
          </cell>
          <cell r="E21">
            <v>7.22</v>
          </cell>
          <cell r="F21">
            <v>229.61</v>
          </cell>
          <cell r="G21">
            <v>200</v>
          </cell>
          <cell r="H21">
            <v>0</v>
          </cell>
        </row>
        <row r="22">
          <cell r="C22">
            <v>0</v>
          </cell>
          <cell r="D22">
            <v>0</v>
          </cell>
          <cell r="E22">
            <v>0</v>
          </cell>
          <cell r="F22">
            <v>0</v>
          </cell>
          <cell r="G22">
            <v>0</v>
          </cell>
          <cell r="H22">
            <v>0</v>
          </cell>
        </row>
        <row r="23">
          <cell r="C23">
            <v>0.01</v>
          </cell>
          <cell r="D23">
            <v>0.12</v>
          </cell>
          <cell r="E23">
            <v>0.22</v>
          </cell>
          <cell r="F23">
            <v>0.75</v>
          </cell>
          <cell r="G23">
            <v>0.09</v>
          </cell>
          <cell r="H23">
            <v>0.23</v>
          </cell>
        </row>
        <row r="24">
          <cell r="C24">
            <v>0</v>
          </cell>
          <cell r="D24">
            <v>0</v>
          </cell>
          <cell r="E24">
            <v>0</v>
          </cell>
          <cell r="F24">
            <v>0</v>
          </cell>
          <cell r="G24">
            <v>0</v>
          </cell>
          <cell r="H24">
            <v>0</v>
          </cell>
        </row>
        <row r="25">
          <cell r="C25">
            <v>0</v>
          </cell>
          <cell r="D25">
            <v>0</v>
          </cell>
          <cell r="E25">
            <v>0</v>
          </cell>
          <cell r="F25">
            <v>0</v>
          </cell>
          <cell r="G25">
            <v>0</v>
          </cell>
          <cell r="H25">
            <v>0</v>
          </cell>
        </row>
        <row r="27">
          <cell r="C27">
            <v>0.01</v>
          </cell>
          <cell r="D27">
            <v>0.14000000000000001</v>
          </cell>
          <cell r="E27">
            <v>2.87</v>
          </cell>
          <cell r="F27">
            <v>0</v>
          </cell>
          <cell r="G27">
            <v>0.01</v>
          </cell>
          <cell r="H27">
            <v>0.2</v>
          </cell>
        </row>
        <row r="30">
          <cell r="C30">
            <v>3100.42</v>
          </cell>
          <cell r="D30">
            <v>7848.54</v>
          </cell>
          <cell r="E30">
            <v>3843.8</v>
          </cell>
          <cell r="F30">
            <v>14140.79</v>
          </cell>
          <cell r="G30">
            <v>9597.23</v>
          </cell>
          <cell r="H30">
            <v>7739.82</v>
          </cell>
        </row>
        <row r="31">
          <cell r="C31">
            <v>0</v>
          </cell>
          <cell r="D31">
            <v>0</v>
          </cell>
          <cell r="E31">
            <v>0</v>
          </cell>
          <cell r="F31">
            <v>0</v>
          </cell>
          <cell r="G31">
            <v>0</v>
          </cell>
          <cell r="H31">
            <v>0</v>
          </cell>
        </row>
        <row r="32">
          <cell r="C32">
            <v>0</v>
          </cell>
          <cell r="D32">
            <v>0</v>
          </cell>
          <cell r="E32">
            <v>0</v>
          </cell>
          <cell r="F32">
            <v>0</v>
          </cell>
          <cell r="G32">
            <v>0</v>
          </cell>
          <cell r="H32">
            <v>0</v>
          </cell>
        </row>
        <row r="39">
          <cell r="C39">
            <v>84.94</v>
          </cell>
          <cell r="D39">
            <v>179.2</v>
          </cell>
          <cell r="E39">
            <v>115.08</v>
          </cell>
          <cell r="F39">
            <v>134.06</v>
          </cell>
          <cell r="G39">
            <v>109.9</v>
          </cell>
          <cell r="H39">
            <v>106.7</v>
          </cell>
        </row>
        <row r="40">
          <cell r="C40">
            <v>34.799999999999997</v>
          </cell>
          <cell r="D40">
            <v>34.799999999999997</v>
          </cell>
          <cell r="E40">
            <v>34.799999999999997</v>
          </cell>
          <cell r="F40">
            <v>34.799999999999997</v>
          </cell>
          <cell r="G40">
            <v>34.799999999999997</v>
          </cell>
          <cell r="H40">
            <v>34.799999999999997</v>
          </cell>
        </row>
        <row r="41">
          <cell r="C41">
            <v>2030</v>
          </cell>
          <cell r="D41">
            <v>2030.01</v>
          </cell>
          <cell r="E41">
            <v>2029.97</v>
          </cell>
          <cell r="F41">
            <v>2029.97</v>
          </cell>
          <cell r="G41">
            <v>2030</v>
          </cell>
          <cell r="H41">
            <v>2030</v>
          </cell>
        </row>
        <row r="42">
          <cell r="C42">
            <v>0</v>
          </cell>
          <cell r="D42">
            <v>0</v>
          </cell>
          <cell r="E42">
            <v>0</v>
          </cell>
          <cell r="F42">
            <v>0</v>
          </cell>
          <cell r="G42">
            <v>0</v>
          </cell>
          <cell r="H42">
            <v>0</v>
          </cell>
        </row>
        <row r="43">
          <cell r="C43">
            <v>482.86</v>
          </cell>
          <cell r="D43">
            <v>681.04</v>
          </cell>
          <cell r="E43">
            <v>717.06</v>
          </cell>
          <cell r="F43">
            <v>746.07</v>
          </cell>
          <cell r="G43">
            <v>854.07</v>
          </cell>
          <cell r="H43">
            <v>881.24</v>
          </cell>
        </row>
        <row r="44">
          <cell r="C44">
            <v>0</v>
          </cell>
          <cell r="D44">
            <v>0</v>
          </cell>
          <cell r="E44">
            <v>0</v>
          </cell>
          <cell r="F44">
            <v>0</v>
          </cell>
          <cell r="G44">
            <v>0</v>
          </cell>
          <cell r="H44">
            <v>0</v>
          </cell>
        </row>
        <row r="45">
          <cell r="C45">
            <v>0</v>
          </cell>
          <cell r="D45">
            <v>0</v>
          </cell>
          <cell r="E45">
            <v>0</v>
          </cell>
          <cell r="F45">
            <v>10</v>
          </cell>
          <cell r="G45">
            <v>0</v>
          </cell>
          <cell r="H45">
            <v>0.3</v>
          </cell>
        </row>
        <row r="46">
          <cell r="C46">
            <v>56.46</v>
          </cell>
          <cell r="D46">
            <v>11.54</v>
          </cell>
          <cell r="E46">
            <v>0</v>
          </cell>
          <cell r="F46">
            <v>15.85</v>
          </cell>
          <cell r="G46">
            <v>0</v>
          </cell>
          <cell r="H46">
            <v>0</v>
          </cell>
        </row>
        <row r="47">
          <cell r="C47">
            <v>24.02</v>
          </cell>
          <cell r="D47">
            <v>23.57</v>
          </cell>
          <cell r="E47">
            <v>0</v>
          </cell>
          <cell r="F47">
            <v>19.8</v>
          </cell>
          <cell r="G47">
            <v>23.51</v>
          </cell>
          <cell r="H47">
            <v>0</v>
          </cell>
        </row>
        <row r="48">
          <cell r="C48">
            <v>0</v>
          </cell>
          <cell r="D48">
            <v>0</v>
          </cell>
          <cell r="E48">
            <v>0</v>
          </cell>
          <cell r="F48">
            <v>0</v>
          </cell>
          <cell r="G48">
            <v>0</v>
          </cell>
          <cell r="H48">
            <v>0</v>
          </cell>
        </row>
        <row r="49">
          <cell r="C49">
            <v>147.74</v>
          </cell>
          <cell r="D49">
            <v>150</v>
          </cell>
          <cell r="E49">
            <v>150</v>
          </cell>
          <cell r="F49">
            <v>150</v>
          </cell>
          <cell r="G49">
            <v>200</v>
          </cell>
          <cell r="H49">
            <v>200</v>
          </cell>
        </row>
        <row r="50">
          <cell r="C50">
            <v>75</v>
          </cell>
          <cell r="D50">
            <v>75</v>
          </cell>
          <cell r="E50">
            <v>75</v>
          </cell>
          <cell r="F50">
            <v>75</v>
          </cell>
          <cell r="G50">
            <v>75</v>
          </cell>
          <cell r="H50">
            <v>75</v>
          </cell>
        </row>
        <row r="51">
          <cell r="C51">
            <v>0</v>
          </cell>
          <cell r="D51">
            <v>0</v>
          </cell>
          <cell r="E51">
            <v>0</v>
          </cell>
          <cell r="F51">
            <v>0</v>
          </cell>
          <cell r="G51">
            <v>0</v>
          </cell>
          <cell r="H51">
            <v>0</v>
          </cell>
        </row>
        <row r="52">
          <cell r="C52">
            <v>0</v>
          </cell>
          <cell r="D52">
            <v>0</v>
          </cell>
          <cell r="E52">
            <v>0</v>
          </cell>
          <cell r="F52">
            <v>0</v>
          </cell>
          <cell r="G52">
            <v>0</v>
          </cell>
          <cell r="H52">
            <v>0</v>
          </cell>
        </row>
        <row r="53">
          <cell r="C53">
            <v>15.52</v>
          </cell>
          <cell r="D53">
            <v>0</v>
          </cell>
          <cell r="E53">
            <v>0</v>
          </cell>
          <cell r="F53">
            <v>0</v>
          </cell>
          <cell r="G53">
            <v>10</v>
          </cell>
          <cell r="H53">
            <v>23.59</v>
          </cell>
        </row>
        <row r="54">
          <cell r="C54">
            <v>0</v>
          </cell>
          <cell r="D54">
            <v>0</v>
          </cell>
          <cell r="E54">
            <v>0</v>
          </cell>
          <cell r="F54">
            <v>0</v>
          </cell>
          <cell r="G54">
            <v>0</v>
          </cell>
          <cell r="H54">
            <v>993.14</v>
          </cell>
        </row>
        <row r="55">
          <cell r="C55">
            <v>0</v>
          </cell>
          <cell r="D55">
            <v>0</v>
          </cell>
          <cell r="E55">
            <v>0</v>
          </cell>
          <cell r="F55">
            <v>0</v>
          </cell>
          <cell r="G55">
            <v>0</v>
          </cell>
          <cell r="H55">
            <v>0</v>
          </cell>
        </row>
        <row r="56">
          <cell r="C56">
            <v>0</v>
          </cell>
          <cell r="D56">
            <v>0</v>
          </cell>
          <cell r="E56">
            <v>0</v>
          </cell>
          <cell r="F56">
            <v>0</v>
          </cell>
          <cell r="G56">
            <v>0</v>
          </cell>
          <cell r="H56">
            <v>0</v>
          </cell>
        </row>
        <row r="57">
          <cell r="C57">
            <v>0</v>
          </cell>
          <cell r="D57">
            <v>0</v>
          </cell>
          <cell r="E57">
            <v>0</v>
          </cell>
          <cell r="F57">
            <v>0</v>
          </cell>
          <cell r="G57">
            <v>0</v>
          </cell>
          <cell r="H57">
            <v>0</v>
          </cell>
        </row>
        <row r="58">
          <cell r="C58">
            <v>4.12</v>
          </cell>
          <cell r="D58">
            <v>12.15</v>
          </cell>
          <cell r="E58">
            <v>0</v>
          </cell>
          <cell r="F58">
            <v>3.1</v>
          </cell>
          <cell r="G58">
            <v>0</v>
          </cell>
          <cell r="H58">
            <v>0.52</v>
          </cell>
        </row>
        <row r="59">
          <cell r="C59">
            <v>0</v>
          </cell>
          <cell r="D59">
            <v>50</v>
          </cell>
          <cell r="E59">
            <v>75.5</v>
          </cell>
          <cell r="F59">
            <v>0</v>
          </cell>
          <cell r="G59">
            <v>37</v>
          </cell>
          <cell r="H59">
            <v>0</v>
          </cell>
        </row>
        <row r="60">
          <cell r="C60">
            <v>0</v>
          </cell>
          <cell r="D60">
            <v>0</v>
          </cell>
          <cell r="E60">
            <v>0</v>
          </cell>
          <cell r="F60">
            <v>0</v>
          </cell>
          <cell r="G60">
            <v>0</v>
          </cell>
          <cell r="H60">
            <v>0</v>
          </cell>
        </row>
        <row r="61">
          <cell r="C61">
            <v>0</v>
          </cell>
          <cell r="D61">
            <v>0</v>
          </cell>
          <cell r="E61">
            <v>0</v>
          </cell>
          <cell r="F61">
            <v>0</v>
          </cell>
          <cell r="G61">
            <v>0</v>
          </cell>
          <cell r="H61">
            <v>0</v>
          </cell>
        </row>
        <row r="62">
          <cell r="C62">
            <v>0</v>
          </cell>
          <cell r="D62">
            <v>0</v>
          </cell>
          <cell r="E62">
            <v>0</v>
          </cell>
          <cell r="F62">
            <v>0</v>
          </cell>
          <cell r="G62">
            <v>0</v>
          </cell>
          <cell r="H62">
            <v>0</v>
          </cell>
        </row>
        <row r="63">
          <cell r="C63">
            <v>0</v>
          </cell>
          <cell r="D63">
            <v>0</v>
          </cell>
          <cell r="E63">
            <v>0</v>
          </cell>
          <cell r="F63">
            <v>0</v>
          </cell>
          <cell r="G63">
            <v>246.98</v>
          </cell>
          <cell r="H63">
            <v>0</v>
          </cell>
        </row>
        <row r="64">
          <cell r="C64">
            <v>0</v>
          </cell>
          <cell r="D64">
            <v>0</v>
          </cell>
          <cell r="E64">
            <v>0</v>
          </cell>
          <cell r="F64">
            <v>0</v>
          </cell>
          <cell r="G64">
            <v>0</v>
          </cell>
          <cell r="H64">
            <v>0</v>
          </cell>
        </row>
        <row r="65">
          <cell r="C65">
            <v>0</v>
          </cell>
          <cell r="D65">
            <v>0</v>
          </cell>
          <cell r="E65">
            <v>0</v>
          </cell>
          <cell r="F65">
            <v>0</v>
          </cell>
          <cell r="G65">
            <v>0</v>
          </cell>
          <cell r="H65">
            <v>0</v>
          </cell>
        </row>
        <row r="66">
          <cell r="C66">
            <v>0</v>
          </cell>
          <cell r="D66">
            <v>0</v>
          </cell>
          <cell r="E66">
            <v>0</v>
          </cell>
          <cell r="F66">
            <v>0</v>
          </cell>
          <cell r="G66">
            <v>0</v>
          </cell>
          <cell r="H66">
            <v>0</v>
          </cell>
        </row>
        <row r="67">
          <cell r="C67">
            <v>0</v>
          </cell>
          <cell r="D67">
            <v>0</v>
          </cell>
          <cell r="E67">
            <v>0</v>
          </cell>
          <cell r="F67">
            <v>0</v>
          </cell>
          <cell r="G67">
            <v>0</v>
          </cell>
          <cell r="H67">
            <v>0</v>
          </cell>
        </row>
        <row r="68">
          <cell r="C68">
            <v>0</v>
          </cell>
          <cell r="D68">
            <v>0</v>
          </cell>
          <cell r="E68">
            <v>0</v>
          </cell>
          <cell r="F68">
            <v>0</v>
          </cell>
          <cell r="G68">
            <v>0</v>
          </cell>
          <cell r="H68">
            <v>0</v>
          </cell>
        </row>
        <row r="69">
          <cell r="C69">
            <v>0</v>
          </cell>
          <cell r="D69">
            <v>0</v>
          </cell>
          <cell r="E69">
            <v>0</v>
          </cell>
          <cell r="F69">
            <v>0</v>
          </cell>
          <cell r="G69">
            <v>0</v>
          </cell>
          <cell r="H69">
            <v>0</v>
          </cell>
        </row>
        <row r="70">
          <cell r="C70">
            <v>0</v>
          </cell>
          <cell r="D70">
            <v>0</v>
          </cell>
          <cell r="E70">
            <v>0</v>
          </cell>
          <cell r="F70">
            <v>0</v>
          </cell>
          <cell r="G70">
            <v>0</v>
          </cell>
          <cell r="H70">
            <v>0</v>
          </cell>
        </row>
        <row r="71">
          <cell r="C71">
            <v>0</v>
          </cell>
          <cell r="D71">
            <v>0</v>
          </cell>
          <cell r="E71">
            <v>0</v>
          </cell>
          <cell r="F71">
            <v>0</v>
          </cell>
          <cell r="G71">
            <v>0</v>
          </cell>
          <cell r="H71">
            <v>0</v>
          </cell>
        </row>
        <row r="72">
          <cell r="C72">
            <v>0</v>
          </cell>
          <cell r="D72">
            <v>0</v>
          </cell>
          <cell r="E72">
            <v>0</v>
          </cell>
          <cell r="F72">
            <v>0</v>
          </cell>
          <cell r="G72">
            <v>0</v>
          </cell>
          <cell r="H72">
            <v>0</v>
          </cell>
        </row>
        <row r="73">
          <cell r="C73">
            <v>72.739999999999995</v>
          </cell>
          <cell r="D73">
            <v>60.38</v>
          </cell>
          <cell r="E73">
            <v>53.6</v>
          </cell>
          <cell r="F73">
            <v>38.64</v>
          </cell>
          <cell r="G73">
            <v>120</v>
          </cell>
          <cell r="H73">
            <v>98.31</v>
          </cell>
        </row>
        <row r="74">
          <cell r="C74">
            <v>0</v>
          </cell>
          <cell r="D74">
            <v>0</v>
          </cell>
          <cell r="E74">
            <v>0</v>
          </cell>
          <cell r="F74">
            <v>0</v>
          </cell>
          <cell r="G74">
            <v>0</v>
          </cell>
          <cell r="H74">
            <v>0</v>
          </cell>
        </row>
        <row r="75">
          <cell r="C75">
            <v>0</v>
          </cell>
          <cell r="D75">
            <v>0</v>
          </cell>
          <cell r="E75">
            <v>0</v>
          </cell>
          <cell r="F75">
            <v>0</v>
          </cell>
          <cell r="G75">
            <v>0</v>
          </cell>
          <cell r="H75">
            <v>0</v>
          </cell>
        </row>
        <row r="76">
          <cell r="C76">
            <v>25.52</v>
          </cell>
          <cell r="D76">
            <v>26.69</v>
          </cell>
          <cell r="E76">
            <v>26.9</v>
          </cell>
          <cell r="F76">
            <v>33.68</v>
          </cell>
          <cell r="G76">
            <v>40.630000000000003</v>
          </cell>
          <cell r="H76">
            <v>42.91</v>
          </cell>
        </row>
        <row r="77">
          <cell r="C77">
            <v>0</v>
          </cell>
          <cell r="D77">
            <v>0</v>
          </cell>
          <cell r="E77">
            <v>0</v>
          </cell>
          <cell r="F77">
            <v>0</v>
          </cell>
          <cell r="G77">
            <v>0</v>
          </cell>
          <cell r="H77">
            <v>0</v>
          </cell>
        </row>
        <row r="78">
          <cell r="C78">
            <v>0</v>
          </cell>
          <cell r="D78">
            <v>0</v>
          </cell>
          <cell r="E78">
            <v>0</v>
          </cell>
          <cell r="F78">
            <v>0</v>
          </cell>
          <cell r="G78">
            <v>0</v>
          </cell>
          <cell r="H78">
            <v>0</v>
          </cell>
        </row>
        <row r="79">
          <cell r="C79">
            <v>0</v>
          </cell>
          <cell r="D79">
            <v>0</v>
          </cell>
          <cell r="E79">
            <v>0</v>
          </cell>
          <cell r="F79">
            <v>0</v>
          </cell>
          <cell r="G79">
            <v>0</v>
          </cell>
          <cell r="H79">
            <v>0</v>
          </cell>
        </row>
        <row r="80">
          <cell r="C80">
            <v>0</v>
          </cell>
          <cell r="D80">
            <v>0</v>
          </cell>
          <cell r="E80">
            <v>0</v>
          </cell>
          <cell r="F80">
            <v>0</v>
          </cell>
          <cell r="G80">
            <v>0</v>
          </cell>
          <cell r="H80">
            <v>0</v>
          </cell>
        </row>
        <row r="81">
          <cell r="C81">
            <v>0</v>
          </cell>
          <cell r="D81">
            <v>0</v>
          </cell>
          <cell r="E81">
            <v>0</v>
          </cell>
          <cell r="F81">
            <v>0</v>
          </cell>
          <cell r="G81">
            <v>0</v>
          </cell>
          <cell r="H81">
            <v>0</v>
          </cell>
        </row>
        <row r="82">
          <cell r="C82">
            <v>0</v>
          </cell>
          <cell r="D82">
            <v>0</v>
          </cell>
          <cell r="E82">
            <v>0</v>
          </cell>
          <cell r="F82">
            <v>0</v>
          </cell>
          <cell r="G82">
            <v>0</v>
          </cell>
          <cell r="H82">
            <v>0</v>
          </cell>
        </row>
        <row r="83">
          <cell r="C83">
            <v>0</v>
          </cell>
          <cell r="D83">
            <v>0</v>
          </cell>
          <cell r="E83">
            <v>0</v>
          </cell>
          <cell r="F83">
            <v>0</v>
          </cell>
          <cell r="G83">
            <v>0</v>
          </cell>
          <cell r="H83">
            <v>0</v>
          </cell>
        </row>
        <row r="84">
          <cell r="C84">
            <v>0</v>
          </cell>
          <cell r="D84">
            <v>0</v>
          </cell>
          <cell r="E84">
            <v>0</v>
          </cell>
          <cell r="F84">
            <v>0</v>
          </cell>
          <cell r="G84">
            <v>0</v>
          </cell>
          <cell r="H84">
            <v>0</v>
          </cell>
        </row>
        <row r="85">
          <cell r="C85">
            <v>0</v>
          </cell>
          <cell r="D85">
            <v>0</v>
          </cell>
          <cell r="E85">
            <v>0</v>
          </cell>
          <cell r="F85">
            <v>0</v>
          </cell>
          <cell r="G85">
            <v>0</v>
          </cell>
          <cell r="H85">
            <v>0</v>
          </cell>
        </row>
        <row r="86">
          <cell r="C86">
            <v>0</v>
          </cell>
          <cell r="D86">
            <v>0</v>
          </cell>
          <cell r="E86">
            <v>0</v>
          </cell>
          <cell r="F86">
            <v>0</v>
          </cell>
          <cell r="G86">
            <v>0</v>
          </cell>
          <cell r="H86">
            <v>0</v>
          </cell>
        </row>
        <row r="87">
          <cell r="C87">
            <v>0</v>
          </cell>
          <cell r="D87">
            <v>0</v>
          </cell>
          <cell r="E87">
            <v>0</v>
          </cell>
          <cell r="F87">
            <v>0</v>
          </cell>
          <cell r="G87">
            <v>0</v>
          </cell>
          <cell r="H87">
            <v>0</v>
          </cell>
        </row>
        <row r="88">
          <cell r="C88">
            <v>55.4</v>
          </cell>
          <cell r="D88">
            <v>46.12</v>
          </cell>
          <cell r="E88">
            <v>74.41</v>
          </cell>
          <cell r="F88">
            <v>60.52</v>
          </cell>
          <cell r="G88">
            <v>99.71</v>
          </cell>
          <cell r="H88">
            <v>136.77000000000001</v>
          </cell>
        </row>
        <row r="89">
          <cell r="C89">
            <v>0</v>
          </cell>
          <cell r="D89">
            <v>0</v>
          </cell>
          <cell r="E89">
            <v>0</v>
          </cell>
          <cell r="F89">
            <v>0</v>
          </cell>
          <cell r="G89">
            <v>0</v>
          </cell>
          <cell r="H89">
            <v>0</v>
          </cell>
        </row>
        <row r="90">
          <cell r="C90">
            <v>0</v>
          </cell>
          <cell r="D90">
            <v>0</v>
          </cell>
          <cell r="E90">
            <v>0</v>
          </cell>
          <cell r="F90">
            <v>0</v>
          </cell>
          <cell r="G90">
            <v>0</v>
          </cell>
          <cell r="H90">
            <v>0</v>
          </cell>
        </row>
        <row r="91">
          <cell r="C91">
            <v>725</v>
          </cell>
          <cell r="D91">
            <v>750</v>
          </cell>
          <cell r="E91">
            <v>750</v>
          </cell>
          <cell r="F91">
            <v>750</v>
          </cell>
          <cell r="G91">
            <v>745</v>
          </cell>
          <cell r="H91">
            <v>720</v>
          </cell>
        </row>
        <row r="92">
          <cell r="C92">
            <v>0</v>
          </cell>
          <cell r="D92">
            <v>0</v>
          </cell>
          <cell r="E92">
            <v>0</v>
          </cell>
          <cell r="F92">
            <v>0</v>
          </cell>
          <cell r="G92">
            <v>0</v>
          </cell>
          <cell r="H92">
            <v>0</v>
          </cell>
        </row>
        <row r="93">
          <cell r="C93">
            <v>0</v>
          </cell>
          <cell r="D93">
            <v>0</v>
          </cell>
          <cell r="E93">
            <v>0</v>
          </cell>
          <cell r="F93">
            <v>0</v>
          </cell>
          <cell r="G93">
            <v>0</v>
          </cell>
          <cell r="H93">
            <v>0</v>
          </cell>
        </row>
        <row r="96">
          <cell r="C96">
            <v>62.71</v>
          </cell>
          <cell r="D96">
            <v>49</v>
          </cell>
          <cell r="E96">
            <v>52.46</v>
          </cell>
          <cell r="F96">
            <v>49</v>
          </cell>
          <cell r="G96">
            <v>429.75</v>
          </cell>
          <cell r="H96">
            <v>669.32</v>
          </cell>
        </row>
        <row r="97">
          <cell r="C97">
            <v>0</v>
          </cell>
          <cell r="D97">
            <v>0</v>
          </cell>
          <cell r="E97">
            <v>0</v>
          </cell>
          <cell r="F97">
            <v>0</v>
          </cell>
          <cell r="G97">
            <v>0</v>
          </cell>
          <cell r="H97">
            <v>0</v>
          </cell>
        </row>
        <row r="98">
          <cell r="C98">
            <v>0</v>
          </cell>
          <cell r="D98">
            <v>0</v>
          </cell>
          <cell r="E98">
            <v>0</v>
          </cell>
          <cell r="F98">
            <v>0</v>
          </cell>
          <cell r="G98">
            <v>0</v>
          </cell>
          <cell r="H98">
            <v>0</v>
          </cell>
        </row>
        <row r="99">
          <cell r="C99">
            <v>757.29</v>
          </cell>
          <cell r="D99">
            <v>751</v>
          </cell>
          <cell r="E99">
            <v>814.54</v>
          </cell>
          <cell r="F99">
            <v>851</v>
          </cell>
          <cell r="G99">
            <v>602.02</v>
          </cell>
          <cell r="H99">
            <v>531.65</v>
          </cell>
        </row>
        <row r="100">
          <cell r="C100">
            <v>0</v>
          </cell>
          <cell r="D100">
            <v>0</v>
          </cell>
          <cell r="E100">
            <v>0</v>
          </cell>
          <cell r="F100">
            <v>0</v>
          </cell>
          <cell r="G100">
            <v>0</v>
          </cell>
          <cell r="H100">
            <v>0</v>
          </cell>
        </row>
        <row r="101">
          <cell r="C101">
            <v>80</v>
          </cell>
          <cell r="D101">
            <v>80</v>
          </cell>
          <cell r="E101">
            <v>80</v>
          </cell>
          <cell r="F101">
            <v>80</v>
          </cell>
          <cell r="G101">
            <v>80</v>
          </cell>
          <cell r="H101">
            <v>120</v>
          </cell>
        </row>
        <row r="102">
          <cell r="C102">
            <v>0</v>
          </cell>
          <cell r="D102">
            <v>0</v>
          </cell>
          <cell r="E102">
            <v>0</v>
          </cell>
          <cell r="F102">
            <v>0</v>
          </cell>
          <cell r="G102">
            <v>0</v>
          </cell>
          <cell r="H102">
            <v>0</v>
          </cell>
        </row>
        <row r="103">
          <cell r="C103">
            <v>0</v>
          </cell>
          <cell r="D103">
            <v>0</v>
          </cell>
          <cell r="E103">
            <v>0</v>
          </cell>
          <cell r="F103">
            <v>0</v>
          </cell>
          <cell r="G103">
            <v>0</v>
          </cell>
          <cell r="H103">
            <v>0</v>
          </cell>
        </row>
        <row r="104">
          <cell r="C104">
            <v>0</v>
          </cell>
          <cell r="D104">
            <v>0</v>
          </cell>
          <cell r="E104">
            <v>0</v>
          </cell>
          <cell r="F104">
            <v>0</v>
          </cell>
          <cell r="G104">
            <v>0</v>
          </cell>
          <cell r="H104">
            <v>0</v>
          </cell>
        </row>
        <row r="105">
          <cell r="C105">
            <v>0</v>
          </cell>
          <cell r="D105">
            <v>0</v>
          </cell>
          <cell r="E105">
            <v>0</v>
          </cell>
          <cell r="F105">
            <v>0</v>
          </cell>
          <cell r="G105">
            <v>0</v>
          </cell>
          <cell r="H105">
            <v>0</v>
          </cell>
        </row>
        <row r="106">
          <cell r="C106">
            <v>0</v>
          </cell>
          <cell r="D106">
            <v>0</v>
          </cell>
          <cell r="E106">
            <v>0</v>
          </cell>
          <cell r="F106">
            <v>0</v>
          </cell>
          <cell r="G106">
            <v>0</v>
          </cell>
          <cell r="H106">
            <v>0</v>
          </cell>
        </row>
        <row r="107">
          <cell r="C107">
            <v>0</v>
          </cell>
          <cell r="D107">
            <v>0</v>
          </cell>
          <cell r="E107">
            <v>0</v>
          </cell>
          <cell r="F107">
            <v>0</v>
          </cell>
          <cell r="G107">
            <v>0</v>
          </cell>
          <cell r="H107">
            <v>0</v>
          </cell>
        </row>
        <row r="108">
          <cell r="C108">
            <v>200</v>
          </cell>
          <cell r="D108">
            <v>80</v>
          </cell>
          <cell r="E108">
            <v>80</v>
          </cell>
          <cell r="F108">
            <v>65</v>
          </cell>
          <cell r="G108">
            <v>100</v>
          </cell>
          <cell r="H108">
            <v>240</v>
          </cell>
        </row>
        <row r="109">
          <cell r="C109">
            <v>0</v>
          </cell>
          <cell r="D109">
            <v>0</v>
          </cell>
          <cell r="E109">
            <v>0</v>
          </cell>
          <cell r="F109">
            <v>0</v>
          </cell>
          <cell r="G109">
            <v>0</v>
          </cell>
          <cell r="H109">
            <v>0</v>
          </cell>
        </row>
        <row r="110">
          <cell r="C110">
            <v>0</v>
          </cell>
          <cell r="D110">
            <v>0</v>
          </cell>
          <cell r="E110">
            <v>0</v>
          </cell>
          <cell r="F110">
            <v>0</v>
          </cell>
          <cell r="G110">
            <v>0</v>
          </cell>
          <cell r="H110">
            <v>0</v>
          </cell>
        </row>
        <row r="111">
          <cell r="C111">
            <v>0</v>
          </cell>
          <cell r="D111">
            <v>0</v>
          </cell>
          <cell r="E111">
            <v>0</v>
          </cell>
          <cell r="F111">
            <v>0</v>
          </cell>
          <cell r="G111">
            <v>0</v>
          </cell>
          <cell r="H111">
            <v>0</v>
          </cell>
        </row>
        <row r="112">
          <cell r="C112">
            <v>0</v>
          </cell>
          <cell r="D112">
            <v>0</v>
          </cell>
          <cell r="E112">
            <v>0</v>
          </cell>
          <cell r="F112">
            <v>0</v>
          </cell>
          <cell r="G112">
            <v>0</v>
          </cell>
          <cell r="H112">
            <v>0</v>
          </cell>
        </row>
        <row r="113">
          <cell r="C113">
            <v>0</v>
          </cell>
          <cell r="D113">
            <v>0</v>
          </cell>
          <cell r="E113">
            <v>0</v>
          </cell>
          <cell r="F113">
            <v>0</v>
          </cell>
          <cell r="G113">
            <v>0</v>
          </cell>
          <cell r="H113">
            <v>0</v>
          </cell>
        </row>
        <row r="114">
          <cell r="C114">
            <v>0</v>
          </cell>
          <cell r="D114">
            <v>0</v>
          </cell>
          <cell r="E114">
            <v>0</v>
          </cell>
          <cell r="F114">
            <v>0</v>
          </cell>
          <cell r="G114">
            <v>0</v>
          </cell>
          <cell r="H114">
            <v>0</v>
          </cell>
        </row>
        <row r="115">
          <cell r="C115">
            <v>0</v>
          </cell>
          <cell r="D115">
            <v>0</v>
          </cell>
          <cell r="E115">
            <v>0</v>
          </cell>
          <cell r="F115">
            <v>0</v>
          </cell>
          <cell r="G115">
            <v>0</v>
          </cell>
          <cell r="H115">
            <v>0</v>
          </cell>
        </row>
        <row r="116">
          <cell r="C116">
            <v>0</v>
          </cell>
          <cell r="D116">
            <v>0</v>
          </cell>
          <cell r="E116">
            <v>0</v>
          </cell>
          <cell r="F116">
            <v>0</v>
          </cell>
          <cell r="G116">
            <v>0</v>
          </cell>
          <cell r="H116">
            <v>0</v>
          </cell>
        </row>
        <row r="117">
          <cell r="C117">
            <v>0</v>
          </cell>
          <cell r="D117">
            <v>0</v>
          </cell>
          <cell r="E117">
            <v>0</v>
          </cell>
          <cell r="F117">
            <v>0</v>
          </cell>
          <cell r="G117">
            <v>0</v>
          </cell>
          <cell r="H117">
            <v>0</v>
          </cell>
        </row>
        <row r="118">
          <cell r="C118">
            <v>0</v>
          </cell>
          <cell r="D118">
            <v>0</v>
          </cell>
          <cell r="E118">
            <v>0</v>
          </cell>
          <cell r="F118">
            <v>0</v>
          </cell>
          <cell r="G118">
            <v>0</v>
          </cell>
          <cell r="H118">
            <v>0</v>
          </cell>
        </row>
        <row r="119">
          <cell r="C119">
            <v>0</v>
          </cell>
          <cell r="D119">
            <v>0</v>
          </cell>
          <cell r="E119">
            <v>0</v>
          </cell>
          <cell r="F119">
            <v>0</v>
          </cell>
          <cell r="G119">
            <v>0</v>
          </cell>
          <cell r="H119">
            <v>0</v>
          </cell>
        </row>
        <row r="120">
          <cell r="C120">
            <v>0</v>
          </cell>
          <cell r="D120">
            <v>0</v>
          </cell>
          <cell r="E120">
            <v>0</v>
          </cell>
          <cell r="F120">
            <v>0</v>
          </cell>
          <cell r="G120">
            <v>0</v>
          </cell>
          <cell r="H120">
            <v>0</v>
          </cell>
        </row>
        <row r="121">
          <cell r="C121">
            <v>0</v>
          </cell>
          <cell r="D121">
            <v>0</v>
          </cell>
          <cell r="E121">
            <v>0</v>
          </cell>
          <cell r="F121">
            <v>0</v>
          </cell>
          <cell r="G121">
            <v>0</v>
          </cell>
          <cell r="H121">
            <v>0</v>
          </cell>
        </row>
        <row r="122">
          <cell r="C122">
            <v>0</v>
          </cell>
          <cell r="D122">
            <v>0</v>
          </cell>
          <cell r="E122">
            <v>0</v>
          </cell>
          <cell r="F122">
            <v>0</v>
          </cell>
          <cell r="G122">
            <v>0</v>
          </cell>
          <cell r="H122">
            <v>0</v>
          </cell>
        </row>
        <row r="123">
          <cell r="C123">
            <v>0</v>
          </cell>
          <cell r="D123">
            <v>0</v>
          </cell>
          <cell r="E123">
            <v>0</v>
          </cell>
          <cell r="F123">
            <v>0</v>
          </cell>
          <cell r="G123">
            <v>0</v>
          </cell>
          <cell r="H123">
            <v>0</v>
          </cell>
        </row>
        <row r="124">
          <cell r="C124">
            <v>0</v>
          </cell>
          <cell r="D124">
            <v>0</v>
          </cell>
          <cell r="E124">
            <v>0</v>
          </cell>
          <cell r="F124">
            <v>0</v>
          </cell>
          <cell r="G124">
            <v>0</v>
          </cell>
          <cell r="H124">
            <v>0</v>
          </cell>
        </row>
        <row r="125">
          <cell r="C125">
            <v>0.49</v>
          </cell>
          <cell r="D125">
            <v>0.32</v>
          </cell>
          <cell r="E125">
            <v>0.28000000000000003</v>
          </cell>
          <cell r="F125">
            <v>0.32</v>
          </cell>
          <cell r="G125">
            <v>0.25</v>
          </cell>
          <cell r="H125">
            <v>0.21</v>
          </cell>
        </row>
        <row r="126">
          <cell r="C126">
            <v>0.2</v>
          </cell>
          <cell r="D126">
            <v>0.13</v>
          </cell>
          <cell r="E126">
            <v>0.11</v>
          </cell>
          <cell r="F126">
            <v>0.13</v>
          </cell>
          <cell r="G126">
            <v>0.1</v>
          </cell>
          <cell r="H126">
            <v>0.09</v>
          </cell>
        </row>
        <row r="127">
          <cell r="C127">
            <v>1.43</v>
          </cell>
          <cell r="D127">
            <v>1.33</v>
          </cell>
          <cell r="E127">
            <v>1.05</v>
          </cell>
          <cell r="F127">
            <v>1.1399999999999999</v>
          </cell>
          <cell r="G127">
            <v>1.0900000000000001</v>
          </cell>
          <cell r="H127">
            <v>1.02</v>
          </cell>
        </row>
        <row r="128">
          <cell r="C128">
            <v>2.35</v>
          </cell>
          <cell r="D128">
            <v>0</v>
          </cell>
          <cell r="E128">
            <v>0</v>
          </cell>
          <cell r="F128">
            <v>2.78</v>
          </cell>
          <cell r="G128">
            <v>0</v>
          </cell>
          <cell r="H128">
            <v>0</v>
          </cell>
        </row>
        <row r="129">
          <cell r="C129">
            <v>0</v>
          </cell>
          <cell r="D129">
            <v>0</v>
          </cell>
          <cell r="E129">
            <v>0</v>
          </cell>
          <cell r="F129">
            <v>0</v>
          </cell>
          <cell r="G129">
            <v>0</v>
          </cell>
          <cell r="H129">
            <v>0</v>
          </cell>
        </row>
        <row r="130">
          <cell r="C130">
            <v>28.2</v>
          </cell>
          <cell r="D130">
            <v>0</v>
          </cell>
          <cell r="E130">
            <v>28.2</v>
          </cell>
          <cell r="F130">
            <v>0</v>
          </cell>
          <cell r="G130">
            <v>0</v>
          </cell>
          <cell r="H130">
            <v>28.19</v>
          </cell>
        </row>
        <row r="131">
          <cell r="C131">
            <v>14.49</v>
          </cell>
          <cell r="D131">
            <v>0</v>
          </cell>
          <cell r="E131">
            <v>0</v>
          </cell>
          <cell r="F131">
            <v>0</v>
          </cell>
          <cell r="G131">
            <v>12.5</v>
          </cell>
          <cell r="H131">
            <v>0</v>
          </cell>
        </row>
        <row r="132">
          <cell r="C132">
            <v>0</v>
          </cell>
          <cell r="D132">
            <v>0</v>
          </cell>
          <cell r="E132">
            <v>0</v>
          </cell>
          <cell r="F132">
            <v>0</v>
          </cell>
          <cell r="G132">
            <v>0</v>
          </cell>
          <cell r="H132">
            <v>0</v>
          </cell>
        </row>
        <row r="133">
          <cell r="C133">
            <v>0</v>
          </cell>
          <cell r="D133">
            <v>0</v>
          </cell>
          <cell r="E133">
            <v>0</v>
          </cell>
          <cell r="F133">
            <v>57.27</v>
          </cell>
          <cell r="G133">
            <v>0</v>
          </cell>
          <cell r="H133">
            <v>17</v>
          </cell>
        </row>
        <row r="134">
          <cell r="C134">
            <v>0</v>
          </cell>
          <cell r="D134">
            <v>0</v>
          </cell>
          <cell r="E134">
            <v>30</v>
          </cell>
          <cell r="F134">
            <v>0</v>
          </cell>
          <cell r="G134">
            <v>0</v>
          </cell>
          <cell r="H134">
            <v>0</v>
          </cell>
        </row>
        <row r="135">
          <cell r="C135">
            <v>0</v>
          </cell>
          <cell r="D135">
            <v>0</v>
          </cell>
          <cell r="E135">
            <v>0</v>
          </cell>
          <cell r="F135">
            <v>0</v>
          </cell>
          <cell r="G135">
            <v>0</v>
          </cell>
          <cell r="H135">
            <v>0</v>
          </cell>
        </row>
        <row r="136">
          <cell r="C136">
            <v>0</v>
          </cell>
          <cell r="D136">
            <v>0</v>
          </cell>
          <cell r="E136">
            <v>0</v>
          </cell>
          <cell r="F136">
            <v>0</v>
          </cell>
          <cell r="G136">
            <v>0</v>
          </cell>
          <cell r="H136">
            <v>0</v>
          </cell>
        </row>
        <row r="137">
          <cell r="C137">
            <v>0</v>
          </cell>
          <cell r="D137">
            <v>0</v>
          </cell>
          <cell r="E137">
            <v>0</v>
          </cell>
          <cell r="F137">
            <v>0</v>
          </cell>
          <cell r="G137">
            <v>0</v>
          </cell>
          <cell r="H137">
            <v>0</v>
          </cell>
        </row>
        <row r="140">
          <cell r="C140">
            <v>0</v>
          </cell>
          <cell r="D140">
            <v>0</v>
          </cell>
          <cell r="E140">
            <v>0</v>
          </cell>
          <cell r="F140">
            <v>0</v>
          </cell>
          <cell r="G140">
            <v>0</v>
          </cell>
          <cell r="H140">
            <v>0</v>
          </cell>
        </row>
        <row r="141">
          <cell r="C141">
            <v>0</v>
          </cell>
          <cell r="D141">
            <v>0</v>
          </cell>
          <cell r="E141">
            <v>0</v>
          </cell>
          <cell r="F141">
            <v>0</v>
          </cell>
          <cell r="G141">
            <v>0</v>
          </cell>
          <cell r="H141">
            <v>0</v>
          </cell>
        </row>
        <row r="142">
          <cell r="C142">
            <v>0</v>
          </cell>
          <cell r="D142">
            <v>0</v>
          </cell>
          <cell r="E142">
            <v>0</v>
          </cell>
          <cell r="F142">
            <v>0</v>
          </cell>
          <cell r="G142">
            <v>0</v>
          </cell>
          <cell r="H142">
            <v>0</v>
          </cell>
        </row>
        <row r="143">
          <cell r="C143">
            <v>0</v>
          </cell>
          <cell r="D143">
            <v>0</v>
          </cell>
          <cell r="E143">
            <v>0</v>
          </cell>
          <cell r="F143">
            <v>0</v>
          </cell>
          <cell r="G143">
            <v>0</v>
          </cell>
          <cell r="H143">
            <v>0</v>
          </cell>
        </row>
        <row r="144">
          <cell r="C144">
            <v>0</v>
          </cell>
          <cell r="D144">
            <v>0</v>
          </cell>
          <cell r="E144">
            <v>0</v>
          </cell>
          <cell r="F144">
            <v>0</v>
          </cell>
          <cell r="G144">
            <v>0</v>
          </cell>
          <cell r="H144">
            <v>0</v>
          </cell>
        </row>
        <row r="145">
          <cell r="C145">
            <v>0</v>
          </cell>
          <cell r="D145">
            <v>67.55</v>
          </cell>
          <cell r="E145">
            <v>53.93</v>
          </cell>
          <cell r="F145">
            <v>172.01</v>
          </cell>
          <cell r="G145">
            <v>80.03</v>
          </cell>
          <cell r="H145">
            <v>223.61</v>
          </cell>
        </row>
        <row r="146">
          <cell r="C146">
            <v>0</v>
          </cell>
          <cell r="D146">
            <v>0</v>
          </cell>
          <cell r="E146">
            <v>0</v>
          </cell>
          <cell r="F146">
            <v>0</v>
          </cell>
          <cell r="G146">
            <v>0</v>
          </cell>
          <cell r="H146">
            <v>0</v>
          </cell>
        </row>
        <row r="147">
          <cell r="C147">
            <v>0</v>
          </cell>
          <cell r="D147">
            <v>0</v>
          </cell>
          <cell r="E147">
            <v>0</v>
          </cell>
          <cell r="F147">
            <v>0</v>
          </cell>
          <cell r="G147">
            <v>0</v>
          </cell>
          <cell r="H147">
            <v>0</v>
          </cell>
        </row>
        <row r="148">
          <cell r="C148">
            <v>0</v>
          </cell>
          <cell r="D148">
            <v>0</v>
          </cell>
          <cell r="E148">
            <v>0</v>
          </cell>
          <cell r="F148">
            <v>0</v>
          </cell>
          <cell r="G148">
            <v>0</v>
          </cell>
          <cell r="H148">
            <v>0</v>
          </cell>
        </row>
        <row r="149">
          <cell r="C149">
            <v>0</v>
          </cell>
          <cell r="D149">
            <v>0</v>
          </cell>
          <cell r="E149">
            <v>0</v>
          </cell>
          <cell r="F149">
            <v>0</v>
          </cell>
          <cell r="G149">
            <v>0</v>
          </cell>
          <cell r="H149">
            <v>0</v>
          </cell>
        </row>
        <row r="150">
          <cell r="C150">
            <v>0</v>
          </cell>
          <cell r="D150">
            <v>0</v>
          </cell>
          <cell r="E150">
            <v>0</v>
          </cell>
          <cell r="F150">
            <v>0</v>
          </cell>
          <cell r="G150">
            <v>0</v>
          </cell>
          <cell r="H150">
            <v>0</v>
          </cell>
        </row>
        <row r="151">
          <cell r="C151">
            <v>0</v>
          </cell>
          <cell r="D151">
            <v>0</v>
          </cell>
          <cell r="E151">
            <v>0</v>
          </cell>
          <cell r="F151">
            <v>0</v>
          </cell>
          <cell r="G151">
            <v>0</v>
          </cell>
          <cell r="H151">
            <v>0</v>
          </cell>
        </row>
        <row r="152">
          <cell r="C152">
            <v>0</v>
          </cell>
          <cell r="D152">
            <v>0</v>
          </cell>
          <cell r="E152">
            <v>0</v>
          </cell>
          <cell r="F152">
            <v>0</v>
          </cell>
          <cell r="G152">
            <v>0</v>
          </cell>
          <cell r="H152">
            <v>0</v>
          </cell>
        </row>
        <row r="153">
          <cell r="C153">
            <v>0</v>
          </cell>
          <cell r="D153">
            <v>0</v>
          </cell>
          <cell r="E153">
            <v>0</v>
          </cell>
          <cell r="F153">
            <v>0</v>
          </cell>
          <cell r="G153">
            <v>0</v>
          </cell>
          <cell r="H153">
            <v>0</v>
          </cell>
        </row>
        <row r="154">
          <cell r="C154">
            <v>99.6</v>
          </cell>
          <cell r="D154">
            <v>0</v>
          </cell>
          <cell r="E154">
            <v>128.12</v>
          </cell>
          <cell r="F154">
            <v>369.2</v>
          </cell>
          <cell r="G154">
            <v>232.39</v>
          </cell>
          <cell r="H154">
            <v>204.16</v>
          </cell>
        </row>
        <row r="155">
          <cell r="C155">
            <v>0</v>
          </cell>
          <cell r="D155">
            <v>0</v>
          </cell>
          <cell r="E155">
            <v>0</v>
          </cell>
          <cell r="F155">
            <v>0</v>
          </cell>
          <cell r="G155">
            <v>0</v>
          </cell>
          <cell r="H155">
            <v>0</v>
          </cell>
        </row>
        <row r="156">
          <cell r="C156">
            <v>68.89</v>
          </cell>
          <cell r="D156">
            <v>0</v>
          </cell>
          <cell r="E156">
            <v>21.28</v>
          </cell>
          <cell r="F156">
            <v>21.55</v>
          </cell>
          <cell r="G156">
            <v>75.790000000000006</v>
          </cell>
          <cell r="H156">
            <v>46.66</v>
          </cell>
        </row>
        <row r="157">
          <cell r="C157">
            <v>0</v>
          </cell>
          <cell r="D157">
            <v>0</v>
          </cell>
          <cell r="E157">
            <v>0</v>
          </cell>
          <cell r="F157">
            <v>0</v>
          </cell>
          <cell r="G157">
            <v>0</v>
          </cell>
          <cell r="H157">
            <v>0</v>
          </cell>
        </row>
        <row r="158">
          <cell r="C158">
            <v>0</v>
          </cell>
          <cell r="D158">
            <v>0</v>
          </cell>
          <cell r="E158">
            <v>0</v>
          </cell>
          <cell r="F158">
            <v>0</v>
          </cell>
          <cell r="G158">
            <v>0</v>
          </cell>
          <cell r="H158">
            <v>0</v>
          </cell>
        </row>
        <row r="159">
          <cell r="C159">
            <v>0</v>
          </cell>
          <cell r="D159">
            <v>0</v>
          </cell>
          <cell r="E159">
            <v>0</v>
          </cell>
          <cell r="F159">
            <v>0</v>
          </cell>
          <cell r="G159">
            <v>0</v>
          </cell>
          <cell r="H159">
            <v>0</v>
          </cell>
        </row>
        <row r="160">
          <cell r="C160">
            <v>0</v>
          </cell>
          <cell r="D160">
            <v>0</v>
          </cell>
          <cell r="E160">
            <v>0</v>
          </cell>
          <cell r="F160">
            <v>0</v>
          </cell>
          <cell r="G160">
            <v>0</v>
          </cell>
          <cell r="H160">
            <v>0</v>
          </cell>
        </row>
        <row r="161">
          <cell r="C161">
            <v>0</v>
          </cell>
          <cell r="D161">
            <v>0</v>
          </cell>
          <cell r="E161">
            <v>0</v>
          </cell>
          <cell r="F161">
            <v>0</v>
          </cell>
          <cell r="G161">
            <v>0</v>
          </cell>
          <cell r="H161">
            <v>0</v>
          </cell>
        </row>
        <row r="162">
          <cell r="C162">
            <v>0</v>
          </cell>
          <cell r="D162">
            <v>0</v>
          </cell>
          <cell r="E162">
            <v>0</v>
          </cell>
          <cell r="F162">
            <v>0</v>
          </cell>
          <cell r="G162">
            <v>0</v>
          </cell>
          <cell r="H162">
            <v>0</v>
          </cell>
        </row>
        <row r="163">
          <cell r="C163">
            <v>0</v>
          </cell>
          <cell r="D163">
            <v>0</v>
          </cell>
          <cell r="E163">
            <v>0</v>
          </cell>
          <cell r="F163">
            <v>0</v>
          </cell>
          <cell r="G163">
            <v>0</v>
          </cell>
          <cell r="H163">
            <v>0</v>
          </cell>
        </row>
        <row r="164">
          <cell r="C164">
            <v>0</v>
          </cell>
          <cell r="D164">
            <v>0</v>
          </cell>
          <cell r="E164">
            <v>0</v>
          </cell>
          <cell r="F164">
            <v>0</v>
          </cell>
          <cell r="G164">
            <v>0</v>
          </cell>
          <cell r="H164">
            <v>0</v>
          </cell>
        </row>
        <row r="165">
          <cell r="C165">
            <v>0</v>
          </cell>
          <cell r="D165">
            <v>0</v>
          </cell>
          <cell r="E165">
            <v>0</v>
          </cell>
          <cell r="F165">
            <v>0</v>
          </cell>
          <cell r="G165">
            <v>0</v>
          </cell>
          <cell r="H165">
            <v>0</v>
          </cell>
        </row>
        <row r="166">
          <cell r="C166">
            <v>0</v>
          </cell>
          <cell r="D166">
            <v>0</v>
          </cell>
          <cell r="E166">
            <v>0</v>
          </cell>
          <cell r="F166">
            <v>0</v>
          </cell>
          <cell r="G166">
            <v>0</v>
          </cell>
          <cell r="H166">
            <v>0</v>
          </cell>
        </row>
        <row r="167">
          <cell r="C167">
            <v>0</v>
          </cell>
          <cell r="D167">
            <v>0</v>
          </cell>
          <cell r="E167">
            <v>0</v>
          </cell>
          <cell r="F167">
            <v>0</v>
          </cell>
          <cell r="G167">
            <v>0</v>
          </cell>
          <cell r="H167">
            <v>0</v>
          </cell>
        </row>
        <row r="168">
          <cell r="C168">
            <v>0</v>
          </cell>
          <cell r="D168">
            <v>0</v>
          </cell>
          <cell r="E168">
            <v>0</v>
          </cell>
          <cell r="F168">
            <v>0</v>
          </cell>
          <cell r="G168">
            <v>0</v>
          </cell>
          <cell r="H168">
            <v>0</v>
          </cell>
        </row>
        <row r="169">
          <cell r="C169">
            <v>0</v>
          </cell>
          <cell r="D169">
            <v>0</v>
          </cell>
          <cell r="E169">
            <v>0</v>
          </cell>
          <cell r="F169">
            <v>0</v>
          </cell>
          <cell r="G169">
            <v>0</v>
          </cell>
          <cell r="H169">
            <v>0</v>
          </cell>
        </row>
        <row r="173">
          <cell r="C173">
            <v>0</v>
          </cell>
          <cell r="D173">
            <v>0</v>
          </cell>
          <cell r="E173">
            <v>0</v>
          </cell>
          <cell r="F173">
            <v>0</v>
          </cell>
          <cell r="G173">
            <v>0</v>
          </cell>
          <cell r="H173">
            <v>0</v>
          </cell>
        </row>
        <row r="174">
          <cell r="C174">
            <v>0</v>
          </cell>
          <cell r="D174">
            <v>0</v>
          </cell>
          <cell r="E174">
            <v>0</v>
          </cell>
          <cell r="F174">
            <v>0</v>
          </cell>
          <cell r="G174">
            <v>0</v>
          </cell>
          <cell r="H174">
            <v>0</v>
          </cell>
        </row>
        <row r="175">
          <cell r="C175">
            <v>0</v>
          </cell>
          <cell r="D175">
            <v>0</v>
          </cell>
          <cell r="E175">
            <v>0</v>
          </cell>
          <cell r="F175">
            <v>0</v>
          </cell>
          <cell r="G175">
            <v>21.5</v>
          </cell>
          <cell r="H175">
            <v>0</v>
          </cell>
        </row>
        <row r="176">
          <cell r="C176">
            <v>0</v>
          </cell>
          <cell r="D176">
            <v>0</v>
          </cell>
          <cell r="E176">
            <v>0</v>
          </cell>
          <cell r="F176">
            <v>0</v>
          </cell>
          <cell r="G176">
            <v>0</v>
          </cell>
          <cell r="H176">
            <v>0</v>
          </cell>
        </row>
        <row r="177">
          <cell r="C177">
            <v>0</v>
          </cell>
          <cell r="D177">
            <v>0</v>
          </cell>
          <cell r="E177">
            <v>0</v>
          </cell>
          <cell r="F177">
            <v>0</v>
          </cell>
          <cell r="G177">
            <v>0</v>
          </cell>
          <cell r="H177">
            <v>0</v>
          </cell>
        </row>
        <row r="178">
          <cell r="C178">
            <v>0</v>
          </cell>
          <cell r="D178">
            <v>0</v>
          </cell>
          <cell r="E178">
            <v>0</v>
          </cell>
          <cell r="F178">
            <v>0</v>
          </cell>
          <cell r="G178">
            <v>0</v>
          </cell>
          <cell r="H178">
            <v>0</v>
          </cell>
        </row>
        <row r="179">
          <cell r="C179">
            <v>0</v>
          </cell>
          <cell r="D179">
            <v>0</v>
          </cell>
          <cell r="E179">
            <v>0</v>
          </cell>
          <cell r="F179">
            <v>0</v>
          </cell>
          <cell r="G179">
            <v>0</v>
          </cell>
          <cell r="H179">
            <v>0</v>
          </cell>
        </row>
        <row r="180">
          <cell r="C180">
            <v>0</v>
          </cell>
          <cell r="D180">
            <v>0</v>
          </cell>
          <cell r="E180">
            <v>0</v>
          </cell>
          <cell r="F180">
            <v>0</v>
          </cell>
          <cell r="G180">
            <v>11</v>
          </cell>
          <cell r="H180">
            <v>0</v>
          </cell>
        </row>
        <row r="181">
          <cell r="C181">
            <v>0</v>
          </cell>
          <cell r="D181">
            <v>0</v>
          </cell>
          <cell r="E181">
            <v>0</v>
          </cell>
          <cell r="F181">
            <v>0</v>
          </cell>
          <cell r="G181">
            <v>0</v>
          </cell>
          <cell r="H181">
            <v>0</v>
          </cell>
        </row>
        <row r="182">
          <cell r="C182">
            <v>0</v>
          </cell>
          <cell r="D182">
            <v>0</v>
          </cell>
          <cell r="E182">
            <v>0</v>
          </cell>
          <cell r="F182">
            <v>0</v>
          </cell>
          <cell r="G182">
            <v>30</v>
          </cell>
          <cell r="H182">
            <v>0</v>
          </cell>
        </row>
        <row r="183">
          <cell r="C183">
            <v>19.32</v>
          </cell>
          <cell r="D183">
            <v>19.239999999999998</v>
          </cell>
          <cell r="E183">
            <v>0</v>
          </cell>
          <cell r="F183">
            <v>0</v>
          </cell>
          <cell r="G183">
            <v>11.58</v>
          </cell>
          <cell r="H183">
            <v>20</v>
          </cell>
        </row>
        <row r="184">
          <cell r="C184">
            <v>0</v>
          </cell>
          <cell r="D184">
            <v>28</v>
          </cell>
          <cell r="E184">
            <v>0</v>
          </cell>
          <cell r="F184">
            <v>0</v>
          </cell>
          <cell r="G184">
            <v>116.26</v>
          </cell>
          <cell r="H184">
            <v>100</v>
          </cell>
        </row>
        <row r="185">
          <cell r="C185">
            <v>0</v>
          </cell>
          <cell r="D185">
            <v>0</v>
          </cell>
          <cell r="E185">
            <v>0</v>
          </cell>
          <cell r="F185">
            <v>0</v>
          </cell>
          <cell r="G185">
            <v>0</v>
          </cell>
          <cell r="H185">
            <v>0</v>
          </cell>
        </row>
        <row r="186">
          <cell r="C186">
            <v>0</v>
          </cell>
          <cell r="D186">
            <v>0</v>
          </cell>
          <cell r="E186">
            <v>0</v>
          </cell>
          <cell r="F186">
            <v>0</v>
          </cell>
          <cell r="G186">
            <v>0</v>
          </cell>
          <cell r="H186">
            <v>0</v>
          </cell>
        </row>
        <row r="194">
          <cell r="C194">
            <v>0.09</v>
          </cell>
          <cell r="D194">
            <v>0.66</v>
          </cell>
          <cell r="E194">
            <v>0.13</v>
          </cell>
          <cell r="F194">
            <v>0.09</v>
          </cell>
          <cell r="G194">
            <v>6.4</v>
          </cell>
          <cell r="H194">
            <v>4.16</v>
          </cell>
        </row>
        <row r="195">
          <cell r="C195">
            <v>0</v>
          </cell>
          <cell r="D195">
            <v>0</v>
          </cell>
          <cell r="E195">
            <v>0</v>
          </cell>
          <cell r="F195">
            <v>0</v>
          </cell>
          <cell r="G195">
            <v>0</v>
          </cell>
          <cell r="H195">
            <v>0</v>
          </cell>
        </row>
        <row r="196">
          <cell r="C196">
            <v>0</v>
          </cell>
          <cell r="D196">
            <v>0</v>
          </cell>
          <cell r="E196">
            <v>0</v>
          </cell>
          <cell r="F196">
            <v>0</v>
          </cell>
          <cell r="G196">
            <v>0</v>
          </cell>
          <cell r="H196">
            <v>0</v>
          </cell>
        </row>
        <row r="198">
          <cell r="C198">
            <v>0</v>
          </cell>
          <cell r="D198">
            <v>0.03</v>
          </cell>
          <cell r="E198">
            <v>0</v>
          </cell>
          <cell r="F198">
            <v>0</v>
          </cell>
          <cell r="G198">
            <v>1</v>
          </cell>
          <cell r="H198">
            <v>-0.33</v>
          </cell>
        </row>
        <row r="199">
          <cell r="C199">
            <v>0</v>
          </cell>
          <cell r="D199">
            <v>2.95</v>
          </cell>
          <cell r="E199">
            <v>0</v>
          </cell>
          <cell r="F199">
            <v>0</v>
          </cell>
          <cell r="G199">
            <v>0</v>
          </cell>
          <cell r="H199">
            <v>0</v>
          </cell>
        </row>
        <row r="200">
          <cell r="C200">
            <v>0</v>
          </cell>
          <cell r="D200">
            <v>0</v>
          </cell>
          <cell r="E200">
            <v>0</v>
          </cell>
          <cell r="F200">
            <v>0</v>
          </cell>
          <cell r="G200">
            <v>0</v>
          </cell>
          <cell r="H200">
            <v>0</v>
          </cell>
        </row>
        <row r="201">
          <cell r="C201">
            <v>0</v>
          </cell>
          <cell r="D201">
            <v>0</v>
          </cell>
          <cell r="E201">
            <v>0</v>
          </cell>
          <cell r="F201">
            <v>0</v>
          </cell>
          <cell r="G201">
            <v>0</v>
          </cell>
          <cell r="H201">
            <v>0</v>
          </cell>
        </row>
        <row r="202">
          <cell r="C202">
            <v>0</v>
          </cell>
          <cell r="D202">
            <v>0</v>
          </cell>
          <cell r="E202">
            <v>0</v>
          </cell>
          <cell r="F202">
            <v>0</v>
          </cell>
          <cell r="G202">
            <v>0</v>
          </cell>
          <cell r="H202">
            <v>0</v>
          </cell>
        </row>
      </sheetData>
      <sheetData sheetId="16"/>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0B050"/>
  </sheetPr>
  <dimension ref="A1:R150"/>
  <sheetViews>
    <sheetView showGridLines="0" tabSelected="1" zoomScale="80" zoomScaleNormal="80" workbookViewId="0">
      <pane xSplit="1" ySplit="3" topLeftCell="B38" activePane="bottomRight" state="frozen"/>
      <selection activeCell="A124" sqref="A124"/>
      <selection pane="topRight" activeCell="A124" sqref="A124"/>
      <selection pane="bottomLeft" activeCell="A124" sqref="A124"/>
      <selection pane="bottomRight" activeCell="M89" sqref="M89"/>
    </sheetView>
  </sheetViews>
  <sheetFormatPr baseColWidth="10" defaultRowHeight="15" customHeight="1" outlineLevelRow="1" x14ac:dyDescent="0.3"/>
  <cols>
    <col min="1" max="1" width="50.44140625" style="4" customWidth="1"/>
    <col min="2" max="2" width="13.5546875" style="238" customWidth="1"/>
    <col min="3" max="3" width="14.33203125" style="16" customWidth="1"/>
    <col min="4" max="4" width="13.33203125" style="17" customWidth="1"/>
    <col min="5" max="5" width="14.33203125" style="16" customWidth="1"/>
    <col min="6" max="6" width="13.33203125" style="17" customWidth="1"/>
    <col min="7" max="7" width="12.109375" style="4" bestFit="1" customWidth="1"/>
    <col min="8" max="8" width="12.6640625" style="4" bestFit="1" customWidth="1"/>
    <col min="9" max="9" width="13.21875" style="4" bestFit="1" customWidth="1"/>
    <col min="10" max="10" width="12.6640625" style="4" bestFit="1" customWidth="1"/>
    <col min="11" max="11" width="14.21875" style="4" customWidth="1"/>
    <col min="12" max="12" width="12.6640625" style="4" bestFit="1" customWidth="1"/>
    <col min="13" max="208" width="11.5546875" style="4"/>
    <col min="209" max="209" width="39.33203125" style="4" customWidth="1"/>
    <col min="210" max="464" width="11.5546875" style="4"/>
    <col min="465" max="465" width="39.33203125" style="4" customWidth="1"/>
    <col min="466" max="720" width="11.5546875" style="4"/>
    <col min="721" max="721" width="39.33203125" style="4" customWidth="1"/>
    <col min="722" max="976" width="11.5546875" style="4"/>
    <col min="977" max="977" width="39.33203125" style="4" customWidth="1"/>
    <col min="978" max="1232" width="11.5546875" style="4"/>
    <col min="1233" max="1233" width="39.33203125" style="4" customWidth="1"/>
    <col min="1234" max="1488" width="11.5546875" style="4"/>
    <col min="1489" max="1489" width="39.33203125" style="4" customWidth="1"/>
    <col min="1490" max="1744" width="11.5546875" style="4"/>
    <col min="1745" max="1745" width="39.33203125" style="4" customWidth="1"/>
    <col min="1746" max="2000" width="11.5546875" style="4"/>
    <col min="2001" max="2001" width="39.33203125" style="4" customWidth="1"/>
    <col min="2002" max="2256" width="11.5546875" style="4"/>
    <col min="2257" max="2257" width="39.33203125" style="4" customWidth="1"/>
    <col min="2258" max="2512" width="11.5546875" style="4"/>
    <col min="2513" max="2513" width="39.33203125" style="4" customWidth="1"/>
    <col min="2514" max="2768" width="11.5546875" style="4"/>
    <col min="2769" max="2769" width="39.33203125" style="4" customWidth="1"/>
    <col min="2770" max="3024" width="11.5546875" style="4"/>
    <col min="3025" max="3025" width="39.33203125" style="4" customWidth="1"/>
    <col min="3026" max="3280" width="11.5546875" style="4"/>
    <col min="3281" max="3281" width="39.33203125" style="4" customWidth="1"/>
    <col min="3282" max="3536" width="11.5546875" style="4"/>
    <col min="3537" max="3537" width="39.33203125" style="4" customWidth="1"/>
    <col min="3538" max="3792" width="11.5546875" style="4"/>
    <col min="3793" max="3793" width="39.33203125" style="4" customWidth="1"/>
    <col min="3794" max="4048" width="11.5546875" style="4"/>
    <col min="4049" max="4049" width="39.33203125" style="4" customWidth="1"/>
    <col min="4050" max="4304" width="11.5546875" style="4"/>
    <col min="4305" max="4305" width="39.33203125" style="4" customWidth="1"/>
    <col min="4306" max="4560" width="11.5546875" style="4"/>
    <col min="4561" max="4561" width="39.33203125" style="4" customWidth="1"/>
    <col min="4562" max="4816" width="11.5546875" style="4"/>
    <col min="4817" max="4817" width="39.33203125" style="4" customWidth="1"/>
    <col min="4818" max="5072" width="11.5546875" style="4"/>
    <col min="5073" max="5073" width="39.33203125" style="4" customWidth="1"/>
    <col min="5074" max="5328" width="11.5546875" style="4"/>
    <col min="5329" max="5329" width="39.33203125" style="4" customWidth="1"/>
    <col min="5330" max="5584" width="11.5546875" style="4"/>
    <col min="5585" max="5585" width="39.33203125" style="4" customWidth="1"/>
    <col min="5586" max="5840" width="11.5546875" style="4"/>
    <col min="5841" max="5841" width="39.33203125" style="4" customWidth="1"/>
    <col min="5842" max="6096" width="11.5546875" style="4"/>
    <col min="6097" max="6097" width="39.33203125" style="4" customWidth="1"/>
    <col min="6098" max="6352" width="11.5546875" style="4"/>
    <col min="6353" max="6353" width="39.33203125" style="4" customWidth="1"/>
    <col min="6354" max="6608" width="11.5546875" style="4"/>
    <col min="6609" max="6609" width="39.33203125" style="4" customWidth="1"/>
    <col min="6610" max="6864" width="11.5546875" style="4"/>
    <col min="6865" max="6865" width="39.33203125" style="4" customWidth="1"/>
    <col min="6866" max="7120" width="11.5546875" style="4"/>
    <col min="7121" max="7121" width="39.33203125" style="4" customWidth="1"/>
    <col min="7122" max="7376" width="11.5546875" style="4"/>
    <col min="7377" max="7377" width="39.33203125" style="4" customWidth="1"/>
    <col min="7378" max="7632" width="11.5546875" style="4"/>
    <col min="7633" max="7633" width="39.33203125" style="4" customWidth="1"/>
    <col min="7634" max="7888" width="11.5546875" style="4"/>
    <col min="7889" max="7889" width="39.33203125" style="4" customWidth="1"/>
    <col min="7890" max="8144" width="11.5546875" style="4"/>
    <col min="8145" max="8145" width="39.33203125" style="4" customWidth="1"/>
    <col min="8146" max="8400" width="11.5546875" style="4"/>
    <col min="8401" max="8401" width="39.33203125" style="4" customWidth="1"/>
    <col min="8402" max="8656" width="11.5546875" style="4"/>
    <col min="8657" max="8657" width="39.33203125" style="4" customWidth="1"/>
    <col min="8658" max="8912" width="11.5546875" style="4"/>
    <col min="8913" max="8913" width="39.33203125" style="4" customWidth="1"/>
    <col min="8914" max="9168" width="11.5546875" style="4"/>
    <col min="9169" max="9169" width="39.33203125" style="4" customWidth="1"/>
    <col min="9170" max="9424" width="11.5546875" style="4"/>
    <col min="9425" max="9425" width="39.33203125" style="4" customWidth="1"/>
    <col min="9426" max="9680" width="11.5546875" style="4"/>
    <col min="9681" max="9681" width="39.33203125" style="4" customWidth="1"/>
    <col min="9682" max="9936" width="11.5546875" style="4"/>
    <col min="9937" max="9937" width="39.33203125" style="4" customWidth="1"/>
    <col min="9938" max="10192" width="11.5546875" style="4"/>
    <col min="10193" max="10193" width="39.33203125" style="4" customWidth="1"/>
    <col min="10194" max="10448" width="11.5546875" style="4"/>
    <col min="10449" max="10449" width="39.33203125" style="4" customWidth="1"/>
    <col min="10450" max="10704" width="11.5546875" style="4"/>
    <col min="10705" max="10705" width="39.33203125" style="4" customWidth="1"/>
    <col min="10706" max="10960" width="11.5546875" style="4"/>
    <col min="10961" max="10961" width="39.33203125" style="4" customWidth="1"/>
    <col min="10962" max="11216" width="11.5546875" style="4"/>
    <col min="11217" max="11217" width="39.33203125" style="4" customWidth="1"/>
    <col min="11218" max="11472" width="11.5546875" style="4"/>
    <col min="11473" max="11473" width="39.33203125" style="4" customWidth="1"/>
    <col min="11474" max="11728" width="11.5546875" style="4"/>
    <col min="11729" max="11729" width="39.33203125" style="4" customWidth="1"/>
    <col min="11730" max="11984" width="11.5546875" style="4"/>
    <col min="11985" max="11985" width="39.33203125" style="4" customWidth="1"/>
    <col min="11986" max="12240" width="11.5546875" style="4"/>
    <col min="12241" max="12241" width="39.33203125" style="4" customWidth="1"/>
    <col min="12242" max="12496" width="11.5546875" style="4"/>
    <col min="12497" max="12497" width="39.33203125" style="4" customWidth="1"/>
    <col min="12498" max="12752" width="11.5546875" style="4"/>
    <col min="12753" max="12753" width="39.33203125" style="4" customWidth="1"/>
    <col min="12754" max="13008" width="11.5546875" style="4"/>
    <col min="13009" max="13009" width="39.33203125" style="4" customWidth="1"/>
    <col min="13010" max="13264" width="11.5546875" style="4"/>
    <col min="13265" max="13265" width="39.33203125" style="4" customWidth="1"/>
    <col min="13266" max="13520" width="11.5546875" style="4"/>
    <col min="13521" max="13521" width="39.33203125" style="4" customWidth="1"/>
    <col min="13522" max="13776" width="11.5546875" style="4"/>
    <col min="13777" max="13777" width="39.33203125" style="4" customWidth="1"/>
    <col min="13778" max="14032" width="11.5546875" style="4"/>
    <col min="14033" max="14033" width="39.33203125" style="4" customWidth="1"/>
    <col min="14034" max="14288" width="11.5546875" style="4"/>
    <col min="14289" max="14289" width="39.33203125" style="4" customWidth="1"/>
    <col min="14290" max="14544" width="11.5546875" style="4"/>
    <col min="14545" max="14545" width="39.33203125" style="4" customWidth="1"/>
    <col min="14546" max="14800" width="11.5546875" style="4"/>
    <col min="14801" max="14801" width="39.33203125" style="4" customWidth="1"/>
    <col min="14802" max="15056" width="11.5546875" style="4"/>
    <col min="15057" max="15057" width="39.33203125" style="4" customWidth="1"/>
    <col min="15058" max="15312" width="11.5546875" style="4"/>
    <col min="15313" max="15313" width="39.33203125" style="4" customWidth="1"/>
    <col min="15314" max="15538" width="11.5546875" style="4"/>
    <col min="15539" max="16384" width="11.44140625" style="4" customWidth="1"/>
  </cols>
  <sheetData>
    <row r="1" spans="1:11" s="3" customFormat="1" ht="15" customHeight="1" x14ac:dyDescent="0.3">
      <c r="B1" s="235"/>
      <c r="C1" s="12"/>
      <c r="D1" s="13"/>
      <c r="E1" s="12"/>
      <c r="F1" s="13"/>
    </row>
    <row r="2" spans="1:11" s="3" customFormat="1" ht="27" customHeight="1" thickBot="1" x14ac:dyDescent="0.35">
      <c r="A2" s="314" t="s">
        <v>774</v>
      </c>
      <c r="B2" s="314"/>
      <c r="C2" s="314"/>
      <c r="D2" s="314"/>
      <c r="E2" s="314"/>
      <c r="F2" s="314"/>
      <c r="G2" s="314"/>
      <c r="H2" s="314"/>
      <c r="I2" s="314"/>
      <c r="J2" s="314"/>
      <c r="K2" s="314"/>
    </row>
    <row r="3" spans="1:11" s="88" customFormat="1" ht="28.8" customHeight="1" x14ac:dyDescent="0.3">
      <c r="A3" s="95" t="s">
        <v>33</v>
      </c>
      <c r="B3" s="297">
        <f ca="1">IF(ISBLANK(A2),"",YEAR(TODAY())-1)</f>
        <v>2025</v>
      </c>
      <c r="C3" s="86" t="s">
        <v>809</v>
      </c>
      <c r="D3" s="87" t="s">
        <v>121</v>
      </c>
      <c r="E3" s="86" t="s">
        <v>810</v>
      </c>
      <c r="F3" s="87" t="s">
        <v>121</v>
      </c>
      <c r="G3" s="86" t="s">
        <v>811</v>
      </c>
      <c r="H3" s="87" t="s">
        <v>121</v>
      </c>
      <c r="I3" s="86" t="s">
        <v>812</v>
      </c>
      <c r="J3" s="87" t="s">
        <v>121</v>
      </c>
      <c r="K3" s="87" t="s">
        <v>813</v>
      </c>
    </row>
    <row r="4" spans="1:11" s="8" customFormat="1" ht="15" customHeight="1" x14ac:dyDescent="0.3">
      <c r="A4" s="263" t="s">
        <v>127</v>
      </c>
      <c r="B4" s="264">
        <f>+B5+B14+B20+B23+B29+B33+B38</f>
        <v>0</v>
      </c>
      <c r="C4" s="264">
        <f>+C5+C14+C20+C23+C29+C33+C38</f>
        <v>1002075.8111845166</v>
      </c>
      <c r="D4" s="265">
        <f t="shared" ref="D4:D35" si="0">IF(AND(B4=0,C4&gt;0),100%,IF(AND(B4&lt;0,C4&gt;=0),(B4-C4)/B4,IF(AND(B4&gt;0,C4&gt;0),(C4-B4)/B4,IF(AND(B4=0,C4&lt;=0),"",(C4-B4)/B4))))</f>
        <v>1</v>
      </c>
      <c r="E4" s="264">
        <f>+E5+E14+E20+E23+E29+E33+E38</f>
        <v>1165507.6149620963</v>
      </c>
      <c r="F4" s="265">
        <f t="shared" ref="F4:F35" si="1">IF(AND(C4=0,E4&gt;0),100%,IF(AND(C4&lt;0,E4&gt;=0),(C4-E4)/C4,IF(AND(C4&gt;0,E4&gt;0),(E4-C4)/C4,IF(AND(C4=0,E4&lt;=0),"",(E4-C4)/C4))))</f>
        <v>0.16309325297892682</v>
      </c>
      <c r="G4" s="264">
        <f>+G5+G14+G20+G23+G29+G33+G38</f>
        <v>0</v>
      </c>
      <c r="H4" s="265">
        <f t="shared" ref="H4:H35" si="2">IF(AND(E4=0,G4&gt;0),100%,IF(AND(E4&lt;0,G4&gt;=0),(E4-G4)/E4,IF(AND(E4&gt;0,G4&gt;0),(G4-E4)/E4,IF(AND(E4=0,G4&lt;=0),"",(G4-E4)/E4))))</f>
        <v>-1</v>
      </c>
      <c r="I4" s="264">
        <f>+I5+I14+I20+I23+I29+I33+I38</f>
        <v>0</v>
      </c>
      <c r="J4" s="265" t="str">
        <f t="shared" ref="J4:J35" si="3">IF(AND(G4=0,I4&gt;0),100%,IF(AND(G4&lt;0,I4&gt;=0),(G4-I4)/G4,IF(AND(G4&gt;0,I4&gt;0),(I4-G4)/G4,IF(AND(G4=0,I4&lt;=0),"",(I4-G4)/G4))))</f>
        <v/>
      </c>
      <c r="K4" s="265" t="str">
        <f t="shared" ref="K4:K35" si="4">IF(AND(B4=0,I4&gt;0),100%,IF(AND(B4&lt;0,I4&gt;=0),(B4-I4)/B4,IF(AND(B4&gt;0,I4&gt;0),(I4-B4)/B4,IF(AND(B4=0,I4&lt;=0),"",(I4-B4)/B4))))</f>
        <v/>
      </c>
    </row>
    <row r="5" spans="1:11" s="8" customFormat="1" ht="15" customHeight="1" x14ac:dyDescent="0.3">
      <c r="A5" s="226" t="s">
        <v>126</v>
      </c>
      <c r="B5" s="241">
        <f>+SUM(B6:B13)</f>
        <v>0</v>
      </c>
      <c r="C5" s="241">
        <f>+SUM(C6:C13)</f>
        <v>-9247.1755209045714</v>
      </c>
      <c r="D5" s="248" t="str">
        <f t="shared" si="0"/>
        <v/>
      </c>
      <c r="E5" s="241">
        <f>+SUM(E6:E13)</f>
        <v>5358.9955389032766</v>
      </c>
      <c r="F5" s="248">
        <f t="shared" si="1"/>
        <v>1.5795278273661504</v>
      </c>
      <c r="G5" s="241">
        <f>+SUM(G6:G13)</f>
        <v>0</v>
      </c>
      <c r="H5" s="248">
        <f t="shared" si="2"/>
        <v>-1</v>
      </c>
      <c r="I5" s="241">
        <f>+SUM(I6:I13)</f>
        <v>0</v>
      </c>
      <c r="J5" s="248" t="str">
        <f t="shared" si="3"/>
        <v/>
      </c>
      <c r="K5" s="248" t="str">
        <f t="shared" si="4"/>
        <v/>
      </c>
    </row>
    <row r="6" spans="1:11" ht="15" hidden="1" customHeight="1" outlineLevel="1" x14ac:dyDescent="0.3">
      <c r="A6" s="97" t="s">
        <v>748</v>
      </c>
      <c r="B6" s="242">
        <f>+'N ESF ULTRAX'!B5</f>
        <v>0</v>
      </c>
      <c r="C6" s="242">
        <f>+'N ESF ULTRAX'!E5</f>
        <v>0.90022264776060423</v>
      </c>
      <c r="D6" s="249">
        <f t="shared" si="0"/>
        <v>1</v>
      </c>
      <c r="E6" s="242">
        <f>+'N ESF ULTRAX'!H5</f>
        <v>0.64365888019750173</v>
      </c>
      <c r="F6" s="249">
        <f t="shared" si="1"/>
        <v>-0.28500034763769949</v>
      </c>
      <c r="G6" s="242">
        <f>+'N ESF ULTRAX'!K5</f>
        <v>0</v>
      </c>
      <c r="H6" s="249">
        <f t="shared" si="2"/>
        <v>-1</v>
      </c>
      <c r="I6" s="242">
        <f>+'N ESF ULTRAX'!N5</f>
        <v>0</v>
      </c>
      <c r="J6" s="249" t="str">
        <f t="shared" si="3"/>
        <v/>
      </c>
      <c r="K6" s="249" t="str">
        <f t="shared" si="4"/>
        <v/>
      </c>
    </row>
    <row r="7" spans="1:11" ht="15" hidden="1" customHeight="1" outlineLevel="1" x14ac:dyDescent="0.3">
      <c r="A7" s="97" t="s">
        <v>746</v>
      </c>
      <c r="B7" s="242">
        <f>+'N ESF ULTRAX'!B7</f>
        <v>0</v>
      </c>
      <c r="C7" s="242">
        <f>+'N ESF ULTRAX'!E7</f>
        <v>-3447.85</v>
      </c>
      <c r="D7" s="249" t="str">
        <f t="shared" si="0"/>
        <v/>
      </c>
      <c r="E7" s="242">
        <f>+'N ESF ULTRAX'!H7</f>
        <v>4086.15</v>
      </c>
      <c r="F7" s="249">
        <f t="shared" si="1"/>
        <v>2.1851298635381471</v>
      </c>
      <c r="G7" s="242">
        <f>+'N ESF ULTRAX'!K7</f>
        <v>0</v>
      </c>
      <c r="H7" s="249">
        <f t="shared" si="2"/>
        <v>-1</v>
      </c>
      <c r="I7" s="242">
        <f>+'N ESF ULTRAX'!N7</f>
        <v>0</v>
      </c>
      <c r="J7" s="249" t="str">
        <f t="shared" si="3"/>
        <v/>
      </c>
      <c r="K7" s="249" t="str">
        <f t="shared" si="4"/>
        <v/>
      </c>
    </row>
    <row r="8" spans="1:11" ht="15" hidden="1" customHeight="1" outlineLevel="1" x14ac:dyDescent="0.3">
      <c r="A8" s="97" t="s">
        <v>749</v>
      </c>
      <c r="B8" s="242">
        <f>+'N ESF ULTRAX'!B11</f>
        <v>0</v>
      </c>
      <c r="C8" s="242">
        <f>+'N ESF ULTRAX'!E11</f>
        <v>17.997251174029998</v>
      </c>
      <c r="D8" s="249">
        <f t="shared" si="0"/>
        <v>1</v>
      </c>
      <c r="E8" s="242">
        <f>+'N ESF ULTRAX'!H11</f>
        <v>28.237398666326765</v>
      </c>
      <c r="F8" s="249">
        <f t="shared" si="1"/>
        <v>0.5689839739011523</v>
      </c>
      <c r="G8" s="242">
        <f>+'N ESF ULTRAX'!K11</f>
        <v>0</v>
      </c>
      <c r="H8" s="249">
        <f t="shared" si="2"/>
        <v>-1</v>
      </c>
      <c r="I8" s="242">
        <f>+'N ESF ULTRAX'!N11</f>
        <v>0</v>
      </c>
      <c r="J8" s="249" t="str">
        <f t="shared" si="3"/>
        <v/>
      </c>
      <c r="K8" s="249" t="str">
        <f t="shared" si="4"/>
        <v/>
      </c>
    </row>
    <row r="9" spans="1:11" ht="15" hidden="1" customHeight="1" outlineLevel="1" x14ac:dyDescent="0.3">
      <c r="A9" s="97" t="s">
        <v>745</v>
      </c>
      <c r="B9" s="242">
        <f>+'N ESF ULTRAX'!B17</f>
        <v>0</v>
      </c>
      <c r="C9" s="242">
        <f>+'N ESF ULTRAX'!E17</f>
        <v>9640</v>
      </c>
      <c r="D9" s="249">
        <f t="shared" si="0"/>
        <v>1</v>
      </c>
      <c r="E9" s="242">
        <f>+'N ESF ULTRAX'!H17</f>
        <v>1910</v>
      </c>
      <c r="F9" s="249">
        <f t="shared" si="1"/>
        <v>-0.80186721991701249</v>
      </c>
      <c r="G9" s="242">
        <f>+'N ESF ULTRAX'!K17</f>
        <v>0</v>
      </c>
      <c r="H9" s="249">
        <f t="shared" si="2"/>
        <v>-1</v>
      </c>
      <c r="I9" s="242">
        <f>+'N ESF ULTRAX'!N17</f>
        <v>0</v>
      </c>
      <c r="J9" s="249" t="str">
        <f t="shared" si="3"/>
        <v/>
      </c>
      <c r="K9" s="249" t="str">
        <f t="shared" si="4"/>
        <v/>
      </c>
    </row>
    <row r="10" spans="1:11" s="18" customFormat="1" ht="15" hidden="1" customHeight="1" outlineLevel="1" x14ac:dyDescent="0.3">
      <c r="A10" s="97" t="s">
        <v>750</v>
      </c>
      <c r="B10" s="243">
        <f>+'N ESF ULTRAX'!B35</f>
        <v>0</v>
      </c>
      <c r="C10" s="243">
        <f>+'N ESF ULTRAX'!E35</f>
        <v>9702.3044245353267</v>
      </c>
      <c r="D10" s="249">
        <f t="shared" si="0"/>
        <v>1</v>
      </c>
      <c r="E10" s="243">
        <f>+'N ESF ULTRAX'!H35</f>
        <v>20994.255132226859</v>
      </c>
      <c r="F10" s="249">
        <f t="shared" si="1"/>
        <v>1.1638421362183076</v>
      </c>
      <c r="G10" s="243">
        <f>+'N ESF ULTRAX'!K35</f>
        <v>0</v>
      </c>
      <c r="H10" s="249">
        <f t="shared" si="2"/>
        <v>-1</v>
      </c>
      <c r="I10" s="243">
        <f>+'N ESF ULTRAX'!N35</f>
        <v>0</v>
      </c>
      <c r="J10" s="249" t="str">
        <f t="shared" si="3"/>
        <v/>
      </c>
      <c r="K10" s="249" t="str">
        <f t="shared" si="4"/>
        <v/>
      </c>
    </row>
    <row r="11" spans="1:11" s="18" customFormat="1" ht="15" hidden="1" customHeight="1" outlineLevel="1" x14ac:dyDescent="0.3">
      <c r="A11" s="97" t="s">
        <v>437</v>
      </c>
      <c r="B11" s="243">
        <f>+'N ESF ULTRAX'!B48</f>
        <v>0</v>
      </c>
      <c r="C11" s="243">
        <f>+'N ESF ULTRAX'!E48</f>
        <v>-26155.899999999998</v>
      </c>
      <c r="D11" s="249" t="str">
        <f t="shared" si="0"/>
        <v/>
      </c>
      <c r="E11" s="243">
        <f>+'N ESF ULTRAX'!H48</f>
        <v>-24428.399999999998</v>
      </c>
      <c r="F11" s="249">
        <f t="shared" si="1"/>
        <v>-6.6046284012402562E-2</v>
      </c>
      <c r="G11" s="243">
        <f>+'N ESF ULTRAX'!K48</f>
        <v>0</v>
      </c>
      <c r="H11" s="249">
        <f t="shared" si="2"/>
        <v>1</v>
      </c>
      <c r="I11" s="243">
        <f>+'N ESF ULTRAX'!N48</f>
        <v>0</v>
      </c>
      <c r="J11" s="249" t="str">
        <f t="shared" si="3"/>
        <v/>
      </c>
      <c r="K11" s="249" t="str">
        <f t="shared" si="4"/>
        <v/>
      </c>
    </row>
    <row r="12" spans="1:11" s="18" customFormat="1" ht="15" hidden="1" customHeight="1" outlineLevel="1" x14ac:dyDescent="0.3">
      <c r="A12" s="97" t="s">
        <v>751</v>
      </c>
      <c r="B12" s="243">
        <f>+'N ESF ULTRAX'!B62</f>
        <v>0</v>
      </c>
      <c r="C12" s="243">
        <f>+'N ESF ULTRAX'!E62</f>
        <v>995.37258073830901</v>
      </c>
      <c r="D12" s="249">
        <f t="shared" si="0"/>
        <v>1</v>
      </c>
      <c r="E12" s="243">
        <f>+'N ESF ULTRAX'!H62</f>
        <v>2768.1093491298925</v>
      </c>
      <c r="F12" s="249">
        <f t="shared" si="1"/>
        <v>1.7809781007596888</v>
      </c>
      <c r="G12" s="243">
        <f>+'N ESF ULTRAX'!K62</f>
        <v>0</v>
      </c>
      <c r="H12" s="249">
        <f t="shared" si="2"/>
        <v>-1</v>
      </c>
      <c r="I12" s="243">
        <f>+'N ESF ULTRAX'!N62</f>
        <v>0</v>
      </c>
      <c r="J12" s="249" t="str">
        <f t="shared" si="3"/>
        <v/>
      </c>
      <c r="K12" s="249" t="str">
        <f t="shared" si="4"/>
        <v/>
      </c>
    </row>
    <row r="13" spans="1:11" ht="15" hidden="1" customHeight="1" outlineLevel="1" x14ac:dyDescent="0.3">
      <c r="A13" s="97" t="s">
        <v>747</v>
      </c>
      <c r="B13" s="242">
        <f>+'N ESF ULTRAX'!B67</f>
        <v>0</v>
      </c>
      <c r="C13" s="242">
        <f>+'N ESF ULTRAX'!E67</f>
        <v>0</v>
      </c>
      <c r="D13" s="249" t="str">
        <f t="shared" si="0"/>
        <v/>
      </c>
      <c r="E13" s="242">
        <f>+'N ESF ULTRAX'!H67</f>
        <v>0</v>
      </c>
      <c r="F13" s="249" t="str">
        <f t="shared" si="1"/>
        <v/>
      </c>
      <c r="G13" s="242">
        <f>+'N ESF ULTRAX'!K67</f>
        <v>0</v>
      </c>
      <c r="H13" s="249" t="str">
        <f t="shared" si="2"/>
        <v/>
      </c>
      <c r="I13" s="242">
        <f>+'N ESF ULTRAX'!N67</f>
        <v>0</v>
      </c>
      <c r="J13" s="249" t="str">
        <f t="shared" si="3"/>
        <v/>
      </c>
      <c r="K13" s="249" t="str">
        <f t="shared" si="4"/>
        <v/>
      </c>
    </row>
    <row r="14" spans="1:11" s="8" customFormat="1" ht="15" customHeight="1" collapsed="1" x14ac:dyDescent="0.3">
      <c r="A14" s="226" t="s">
        <v>130</v>
      </c>
      <c r="B14" s="241">
        <f>+SUM(B15:B19)</f>
        <v>0</v>
      </c>
      <c r="C14" s="241">
        <f>+SUM(C15:C19)</f>
        <v>115040.24</v>
      </c>
      <c r="D14" s="248">
        <f t="shared" si="0"/>
        <v>1</v>
      </c>
      <c r="E14" s="241">
        <f>+SUM(E15:E19)</f>
        <v>143935.71</v>
      </c>
      <c r="F14" s="248">
        <f t="shared" si="1"/>
        <v>0.25117706638998655</v>
      </c>
      <c r="G14" s="241">
        <f>+SUM(G15:G19)</f>
        <v>0</v>
      </c>
      <c r="H14" s="248">
        <f t="shared" si="2"/>
        <v>-1</v>
      </c>
      <c r="I14" s="241">
        <f>+SUM(I15:I19)</f>
        <v>0</v>
      </c>
      <c r="J14" s="248" t="str">
        <f t="shared" si="3"/>
        <v/>
      </c>
      <c r="K14" s="248" t="str">
        <f t="shared" si="4"/>
        <v/>
      </c>
    </row>
    <row r="15" spans="1:11" s="6" customFormat="1" ht="15" hidden="1" customHeight="1" outlineLevel="1" x14ac:dyDescent="0.3">
      <c r="A15" s="98" t="s">
        <v>139</v>
      </c>
      <c r="B15" s="243">
        <f>+'N ESF ULTRAX'!B74</f>
        <v>0</v>
      </c>
      <c r="C15" s="243">
        <f>+'N ESF ULTRAX'!E74</f>
        <v>107521.28</v>
      </c>
      <c r="D15" s="249">
        <f t="shared" si="0"/>
        <v>1</v>
      </c>
      <c r="E15" s="243">
        <f>+'N ESF ULTRAX'!H74</f>
        <v>132552.95999999999</v>
      </c>
      <c r="F15" s="249">
        <f t="shared" si="1"/>
        <v>0.2328067523005678</v>
      </c>
      <c r="G15" s="243">
        <f>+'N ESF ULTRAX'!K74</f>
        <v>0</v>
      </c>
      <c r="H15" s="249">
        <f t="shared" si="2"/>
        <v>-1</v>
      </c>
      <c r="I15" s="243">
        <f>+'N ESF ULTRAX'!N74</f>
        <v>0</v>
      </c>
      <c r="J15" s="249" t="str">
        <f t="shared" si="3"/>
        <v/>
      </c>
      <c r="K15" s="249" t="str">
        <f t="shared" si="4"/>
        <v/>
      </c>
    </row>
    <row r="16" spans="1:11" ht="15" hidden="1" customHeight="1" outlineLevel="1" x14ac:dyDescent="0.3">
      <c r="A16" s="97" t="s">
        <v>140</v>
      </c>
      <c r="B16" s="242">
        <f>+'N ESF ULTRAX'!B86</f>
        <v>0</v>
      </c>
      <c r="C16" s="242">
        <f>+'N ESF ULTRAX'!E86</f>
        <v>3441.8</v>
      </c>
      <c r="D16" s="249">
        <f t="shared" si="0"/>
        <v>1</v>
      </c>
      <c r="E16" s="242">
        <f>+'N ESF ULTRAX'!H86</f>
        <v>5227.83</v>
      </c>
      <c r="F16" s="249">
        <f t="shared" si="1"/>
        <v>0.51892323784066463</v>
      </c>
      <c r="G16" s="242">
        <f>+'N ESF ULTRAX'!K86</f>
        <v>0</v>
      </c>
      <c r="H16" s="249">
        <f t="shared" si="2"/>
        <v>-1</v>
      </c>
      <c r="I16" s="242">
        <f>+'N ESF ULTRAX'!N86</f>
        <v>0</v>
      </c>
      <c r="J16" s="249" t="str">
        <f t="shared" si="3"/>
        <v/>
      </c>
      <c r="K16" s="249" t="str">
        <f t="shared" si="4"/>
        <v/>
      </c>
    </row>
    <row r="17" spans="1:11" ht="15" hidden="1" customHeight="1" outlineLevel="1" x14ac:dyDescent="0.3">
      <c r="A17" s="97" t="s">
        <v>141</v>
      </c>
      <c r="B17" s="242">
        <f>+'N ESF ULTRAX'!B92</f>
        <v>0</v>
      </c>
      <c r="C17" s="242">
        <f>+'N ESF ULTRAX'!E92</f>
        <v>0</v>
      </c>
      <c r="D17" s="249" t="str">
        <f t="shared" si="0"/>
        <v/>
      </c>
      <c r="E17" s="242">
        <f>+'N ESF ULTRAX'!H92</f>
        <v>0</v>
      </c>
      <c r="F17" s="249" t="str">
        <f t="shared" si="1"/>
        <v/>
      </c>
      <c r="G17" s="242">
        <f>+'N ESF ULTRAX'!K92</f>
        <v>0</v>
      </c>
      <c r="H17" s="249" t="str">
        <f t="shared" si="2"/>
        <v/>
      </c>
      <c r="I17" s="242">
        <f>+'N ESF ULTRAX'!N92</f>
        <v>0</v>
      </c>
      <c r="J17" s="249" t="str">
        <f t="shared" si="3"/>
        <v/>
      </c>
      <c r="K17" s="249" t="str">
        <f t="shared" si="4"/>
        <v/>
      </c>
    </row>
    <row r="18" spans="1:11" s="6" customFormat="1" ht="15" hidden="1" customHeight="1" outlineLevel="1" x14ac:dyDescent="0.3">
      <c r="A18" s="97" t="s">
        <v>136</v>
      </c>
      <c r="B18" s="243">
        <f>+'N ESF ULTRAX'!B98</f>
        <v>0</v>
      </c>
      <c r="C18" s="243">
        <f>+'N ESF ULTRAX'!E98</f>
        <v>2873.7200000000003</v>
      </c>
      <c r="D18" s="249">
        <f t="shared" si="0"/>
        <v>1</v>
      </c>
      <c r="E18" s="243">
        <f>+'N ESF ULTRAX'!H98</f>
        <v>4199.3899999999994</v>
      </c>
      <c r="F18" s="249">
        <f t="shared" si="1"/>
        <v>0.46130799103600872</v>
      </c>
      <c r="G18" s="243">
        <f>+'N ESF ULTRAX'!K98</f>
        <v>0</v>
      </c>
      <c r="H18" s="249">
        <f t="shared" si="2"/>
        <v>-1</v>
      </c>
      <c r="I18" s="243">
        <f>+'N ESF ULTRAX'!N98</f>
        <v>0</v>
      </c>
      <c r="J18" s="249" t="str">
        <f t="shared" si="3"/>
        <v/>
      </c>
      <c r="K18" s="249" t="str">
        <f t="shared" si="4"/>
        <v/>
      </c>
    </row>
    <row r="19" spans="1:11" ht="15" hidden="1" customHeight="1" outlineLevel="1" x14ac:dyDescent="0.3">
      <c r="A19" s="97" t="s">
        <v>142</v>
      </c>
      <c r="B19" s="242">
        <f>+'N ESF ULTRAX'!B102</f>
        <v>0</v>
      </c>
      <c r="C19" s="242">
        <f>+'N ESF ULTRAX'!E102</f>
        <v>1203.44</v>
      </c>
      <c r="D19" s="249">
        <f t="shared" si="0"/>
        <v>1</v>
      </c>
      <c r="E19" s="242">
        <f>+'N ESF ULTRAX'!H102</f>
        <v>1955.53</v>
      </c>
      <c r="F19" s="249">
        <f t="shared" si="1"/>
        <v>0.62495014292361883</v>
      </c>
      <c r="G19" s="242">
        <f>+'N ESF ULTRAX'!K102</f>
        <v>0</v>
      </c>
      <c r="H19" s="249">
        <f t="shared" si="2"/>
        <v>-1</v>
      </c>
      <c r="I19" s="242">
        <f>+'N ESF ULTRAX'!N102</f>
        <v>0</v>
      </c>
      <c r="J19" s="249" t="str">
        <f t="shared" si="3"/>
        <v/>
      </c>
      <c r="K19" s="249" t="str">
        <f t="shared" si="4"/>
        <v/>
      </c>
    </row>
    <row r="20" spans="1:11" s="8" customFormat="1" ht="15" customHeight="1" collapsed="1" x14ac:dyDescent="0.3">
      <c r="A20" s="226" t="s">
        <v>131</v>
      </c>
      <c r="B20" s="241">
        <f>+SUM(B21:B22)</f>
        <v>0</v>
      </c>
      <c r="C20" s="241">
        <f>+SUM(C21:C22)</f>
        <v>-961</v>
      </c>
      <c r="D20" s="248" t="str">
        <f t="shared" si="0"/>
        <v/>
      </c>
      <c r="E20" s="241">
        <f>+SUM(E21:E22)</f>
        <v>0</v>
      </c>
      <c r="F20" s="248">
        <f t="shared" si="1"/>
        <v>1</v>
      </c>
      <c r="G20" s="241">
        <f>+SUM(G21:G22)</f>
        <v>0</v>
      </c>
      <c r="H20" s="248" t="str">
        <f t="shared" si="2"/>
        <v/>
      </c>
      <c r="I20" s="241">
        <f>+SUM(I21:I22)</f>
        <v>0</v>
      </c>
      <c r="J20" s="248" t="str">
        <f t="shared" si="3"/>
        <v/>
      </c>
      <c r="K20" s="248" t="str">
        <f t="shared" si="4"/>
        <v/>
      </c>
    </row>
    <row r="21" spans="1:11" s="6" customFormat="1" ht="15" hidden="1" customHeight="1" outlineLevel="1" x14ac:dyDescent="0.3">
      <c r="A21" s="98" t="s">
        <v>457</v>
      </c>
      <c r="B21" s="243">
        <f>+'N ESF ULTRAX'!B110</f>
        <v>0</v>
      </c>
      <c r="C21" s="243">
        <f>+'N ESF ULTRAX'!E110</f>
        <v>-961</v>
      </c>
      <c r="D21" s="249" t="str">
        <f t="shared" si="0"/>
        <v/>
      </c>
      <c r="E21" s="243">
        <f>+'N ESF ULTRAX'!H110</f>
        <v>0</v>
      </c>
      <c r="F21" s="249">
        <f t="shared" si="1"/>
        <v>1</v>
      </c>
      <c r="G21" s="243">
        <f>+'N ESF ULTRAX'!K110</f>
        <v>0</v>
      </c>
      <c r="H21" s="249" t="str">
        <f t="shared" si="2"/>
        <v/>
      </c>
      <c r="I21" s="243">
        <f>+'N ESF ULTRAX'!N110</f>
        <v>0</v>
      </c>
      <c r="J21" s="249" t="str">
        <f t="shared" si="3"/>
        <v/>
      </c>
      <c r="K21" s="249" t="str">
        <f t="shared" si="4"/>
        <v/>
      </c>
    </row>
    <row r="22" spans="1:11" s="6" customFormat="1" ht="15" hidden="1" customHeight="1" outlineLevel="1" x14ac:dyDescent="0.3">
      <c r="A22" s="97" t="s">
        <v>133</v>
      </c>
      <c r="B22" s="244">
        <f>+'N ESF ULTRAX'!B114</f>
        <v>0</v>
      </c>
      <c r="C22" s="244">
        <f>+'N ESF ULTRAX'!E114</f>
        <v>0</v>
      </c>
      <c r="D22" s="249" t="str">
        <f t="shared" si="0"/>
        <v/>
      </c>
      <c r="E22" s="244">
        <f>+'N ESF ULTRAX'!H114</f>
        <v>0</v>
      </c>
      <c r="F22" s="249" t="str">
        <f t="shared" si="1"/>
        <v/>
      </c>
      <c r="G22" s="244">
        <f>+'N ESF ULTRAX'!K114</f>
        <v>0</v>
      </c>
      <c r="H22" s="249" t="str">
        <f t="shared" si="2"/>
        <v/>
      </c>
      <c r="I22" s="244">
        <f>+'N ESF ULTRAX'!N114</f>
        <v>0</v>
      </c>
      <c r="J22" s="249" t="str">
        <f t="shared" si="3"/>
        <v/>
      </c>
      <c r="K22" s="249" t="str">
        <f t="shared" si="4"/>
        <v/>
      </c>
    </row>
    <row r="23" spans="1:11" s="8" customFormat="1" ht="15" customHeight="1" collapsed="1" x14ac:dyDescent="0.3">
      <c r="A23" s="226" t="s">
        <v>134</v>
      </c>
      <c r="B23" s="241">
        <f>+SUM(B24:B28)</f>
        <v>0</v>
      </c>
      <c r="C23" s="241">
        <f>+SUM(C24:C28)</f>
        <v>16819.350000000002</v>
      </c>
      <c r="D23" s="248">
        <f t="shared" si="0"/>
        <v>1</v>
      </c>
      <c r="E23" s="241">
        <f>+SUM(E24:E28)</f>
        <v>22397.61</v>
      </c>
      <c r="F23" s="248">
        <f t="shared" si="1"/>
        <v>0.33165728758840252</v>
      </c>
      <c r="G23" s="241">
        <f>+SUM(G24:G28)</f>
        <v>0</v>
      </c>
      <c r="H23" s="248">
        <f t="shared" si="2"/>
        <v>-1</v>
      </c>
      <c r="I23" s="241">
        <f>+SUM(I24:I28)</f>
        <v>0</v>
      </c>
      <c r="J23" s="248" t="str">
        <f t="shared" si="3"/>
        <v/>
      </c>
      <c r="K23" s="248" t="str">
        <f t="shared" si="4"/>
        <v/>
      </c>
    </row>
    <row r="24" spans="1:11" s="6" customFormat="1" ht="15" hidden="1" customHeight="1" outlineLevel="1" x14ac:dyDescent="0.3">
      <c r="A24" s="98" t="s">
        <v>140</v>
      </c>
      <c r="B24" s="243">
        <f>+'N ESF ULTRAX'!B119</f>
        <v>0</v>
      </c>
      <c r="C24" s="243">
        <f>+'N ESF ULTRAX'!E119</f>
        <v>0</v>
      </c>
      <c r="D24" s="249" t="str">
        <f t="shared" si="0"/>
        <v/>
      </c>
      <c r="E24" s="243">
        <f>+'N ESF ULTRAX'!H119</f>
        <v>0</v>
      </c>
      <c r="F24" s="249" t="str">
        <f t="shared" si="1"/>
        <v/>
      </c>
      <c r="G24" s="243">
        <f>+'N ESF ULTRAX'!K119</f>
        <v>0</v>
      </c>
      <c r="H24" s="249" t="str">
        <f t="shared" si="2"/>
        <v/>
      </c>
      <c r="I24" s="243">
        <f>+'N ESF ULTRAX'!N119</f>
        <v>0</v>
      </c>
      <c r="J24" s="249" t="str">
        <f t="shared" si="3"/>
        <v/>
      </c>
      <c r="K24" s="249" t="str">
        <f t="shared" si="4"/>
        <v/>
      </c>
    </row>
    <row r="25" spans="1:11" ht="15" hidden="1" customHeight="1" outlineLevel="1" x14ac:dyDescent="0.3">
      <c r="A25" s="97" t="s">
        <v>141</v>
      </c>
      <c r="B25" s="243">
        <f>+'N ESF ULTRAX'!B125</f>
        <v>0</v>
      </c>
      <c r="C25" s="243">
        <f>+'N ESF ULTRAX'!E125</f>
        <v>0</v>
      </c>
      <c r="D25" s="249" t="str">
        <f t="shared" si="0"/>
        <v/>
      </c>
      <c r="E25" s="243">
        <f>+'N ESF ULTRAX'!H125</f>
        <v>0</v>
      </c>
      <c r="F25" s="249" t="str">
        <f t="shared" si="1"/>
        <v/>
      </c>
      <c r="G25" s="243">
        <f>+'N ESF ULTRAX'!K125</f>
        <v>0</v>
      </c>
      <c r="H25" s="249" t="str">
        <f t="shared" si="2"/>
        <v/>
      </c>
      <c r="I25" s="243">
        <f>+'N ESF ULTRAX'!N125</f>
        <v>0</v>
      </c>
      <c r="J25" s="249" t="str">
        <f t="shared" si="3"/>
        <v/>
      </c>
      <c r="K25" s="249" t="str">
        <f t="shared" si="4"/>
        <v/>
      </c>
    </row>
    <row r="26" spans="1:11" ht="15" hidden="1" customHeight="1" outlineLevel="1" x14ac:dyDescent="0.3">
      <c r="A26" s="97" t="s">
        <v>136</v>
      </c>
      <c r="B26" s="242">
        <f>+'N ESF ULTRAX'!B131</f>
        <v>0</v>
      </c>
      <c r="C26" s="242">
        <f>+'N ESF ULTRAX'!E131</f>
        <v>15999.86</v>
      </c>
      <c r="D26" s="249">
        <f t="shared" si="0"/>
        <v>1</v>
      </c>
      <c r="E26" s="242">
        <f>+'N ESF ULTRAX'!H131</f>
        <v>20947.86</v>
      </c>
      <c r="F26" s="249">
        <f t="shared" si="1"/>
        <v>0.30925270596117715</v>
      </c>
      <c r="G26" s="242">
        <f>+'N ESF ULTRAX'!K131</f>
        <v>0</v>
      </c>
      <c r="H26" s="249">
        <f t="shared" si="2"/>
        <v>-1</v>
      </c>
      <c r="I26" s="242">
        <f>+'N ESF ULTRAX'!N131</f>
        <v>0</v>
      </c>
      <c r="J26" s="249" t="str">
        <f t="shared" si="3"/>
        <v/>
      </c>
      <c r="K26" s="249" t="str">
        <f t="shared" si="4"/>
        <v/>
      </c>
    </row>
    <row r="27" spans="1:11" s="6" customFormat="1" ht="15" hidden="1" customHeight="1" outlineLevel="1" x14ac:dyDescent="0.3">
      <c r="A27" s="97" t="s">
        <v>142</v>
      </c>
      <c r="B27" s="243">
        <f>+'N ESF ULTRAX'!B135</f>
        <v>0</v>
      </c>
      <c r="C27" s="243">
        <f>+'N ESF ULTRAX'!E135</f>
        <v>819.49</v>
      </c>
      <c r="D27" s="249">
        <f t="shared" si="0"/>
        <v>1</v>
      </c>
      <c r="E27" s="243">
        <f>+'N ESF ULTRAX'!H135</f>
        <v>1449.75</v>
      </c>
      <c r="F27" s="249">
        <f t="shared" si="1"/>
        <v>0.76908809137390322</v>
      </c>
      <c r="G27" s="243">
        <f>+'N ESF ULTRAX'!K135</f>
        <v>0</v>
      </c>
      <c r="H27" s="249">
        <f t="shared" si="2"/>
        <v>-1</v>
      </c>
      <c r="I27" s="243">
        <f>+'N ESF ULTRAX'!N135</f>
        <v>0</v>
      </c>
      <c r="J27" s="249" t="str">
        <f t="shared" si="3"/>
        <v/>
      </c>
      <c r="K27" s="249" t="str">
        <f t="shared" si="4"/>
        <v/>
      </c>
    </row>
    <row r="28" spans="1:11" s="6" customFormat="1" ht="15" hidden="1" customHeight="1" outlineLevel="1" x14ac:dyDescent="0.3">
      <c r="A28" s="98" t="s">
        <v>138</v>
      </c>
      <c r="B28" s="243">
        <f>+'N ESF ULTRAX'!B137</f>
        <v>0</v>
      </c>
      <c r="C28" s="243">
        <f>+'N ESF ULTRAX'!E137</f>
        <v>0</v>
      </c>
      <c r="D28" s="249" t="str">
        <f t="shared" si="0"/>
        <v/>
      </c>
      <c r="E28" s="243">
        <f>+'N ESF ULTRAX'!H137</f>
        <v>0</v>
      </c>
      <c r="F28" s="249" t="str">
        <f t="shared" si="1"/>
        <v/>
      </c>
      <c r="G28" s="243">
        <f>+'N ESF ULTRAX'!K137</f>
        <v>0</v>
      </c>
      <c r="H28" s="249" t="str">
        <f t="shared" si="2"/>
        <v/>
      </c>
      <c r="I28" s="243">
        <f>+'N ESF ULTRAX'!N137</f>
        <v>0</v>
      </c>
      <c r="J28" s="249" t="str">
        <f t="shared" si="3"/>
        <v/>
      </c>
      <c r="K28" s="249" t="str">
        <f t="shared" si="4"/>
        <v/>
      </c>
    </row>
    <row r="29" spans="1:11" s="8" customFormat="1" ht="15" customHeight="1" collapsed="1" x14ac:dyDescent="0.3">
      <c r="A29" s="226" t="s">
        <v>135</v>
      </c>
      <c r="B29" s="241">
        <f>+SUM(B30:B32)</f>
        <v>0</v>
      </c>
      <c r="C29" s="241">
        <f>+SUM(C30:C32)</f>
        <v>0</v>
      </c>
      <c r="D29" s="248" t="str">
        <f t="shared" si="0"/>
        <v/>
      </c>
      <c r="E29" s="241">
        <f>+SUM(E30:E32)</f>
        <v>30.31</v>
      </c>
      <c r="F29" s="248">
        <f t="shared" si="1"/>
        <v>1</v>
      </c>
      <c r="G29" s="241">
        <f>+SUM(G30:G32)</f>
        <v>0</v>
      </c>
      <c r="H29" s="248">
        <f t="shared" si="2"/>
        <v>-1</v>
      </c>
      <c r="I29" s="241">
        <f>+SUM(I30:I32)</f>
        <v>0</v>
      </c>
      <c r="J29" s="248" t="str">
        <f t="shared" si="3"/>
        <v/>
      </c>
      <c r="K29" s="248" t="str">
        <f t="shared" si="4"/>
        <v/>
      </c>
    </row>
    <row r="30" spans="1:11" s="6" customFormat="1" ht="15" hidden="1" customHeight="1" outlineLevel="1" x14ac:dyDescent="0.3">
      <c r="A30" s="98" t="s">
        <v>137</v>
      </c>
      <c r="B30" s="243">
        <f>+'N ESF ULTRAX'!B140</f>
        <v>0</v>
      </c>
      <c r="C30" s="243">
        <f>+'N ESF ULTRAX'!E140</f>
        <v>0</v>
      </c>
      <c r="D30" s="249" t="str">
        <f t="shared" si="0"/>
        <v/>
      </c>
      <c r="E30" s="243">
        <f>+'N ESF ULTRAX'!H140</f>
        <v>30.31</v>
      </c>
      <c r="F30" s="249">
        <f t="shared" si="1"/>
        <v>1</v>
      </c>
      <c r="G30" s="243">
        <f>+'N ESF ULTRAX'!K140</f>
        <v>0</v>
      </c>
      <c r="H30" s="249">
        <f t="shared" si="2"/>
        <v>-1</v>
      </c>
      <c r="I30" s="243">
        <f>+'N ESF ULTRAX'!N140</f>
        <v>0</v>
      </c>
      <c r="J30" s="249" t="str">
        <f t="shared" si="3"/>
        <v/>
      </c>
      <c r="K30" s="249" t="str">
        <f t="shared" si="4"/>
        <v/>
      </c>
    </row>
    <row r="31" spans="1:11" ht="15" hidden="1" customHeight="1" outlineLevel="1" x14ac:dyDescent="0.3">
      <c r="A31" s="97" t="s">
        <v>136</v>
      </c>
      <c r="B31" s="242">
        <f>+'N ESF ULTRAX'!B143</f>
        <v>0</v>
      </c>
      <c r="C31" s="242">
        <f>+'N ESF ULTRAX'!E143</f>
        <v>0</v>
      </c>
      <c r="D31" s="249" t="str">
        <f t="shared" si="0"/>
        <v/>
      </c>
      <c r="E31" s="242">
        <f>+'N ESF ULTRAX'!H143</f>
        <v>0</v>
      </c>
      <c r="F31" s="249" t="str">
        <f t="shared" si="1"/>
        <v/>
      </c>
      <c r="G31" s="242">
        <f>+'N ESF ULTRAX'!K143</f>
        <v>0</v>
      </c>
      <c r="H31" s="249" t="str">
        <f t="shared" si="2"/>
        <v/>
      </c>
      <c r="I31" s="242">
        <f>+'N ESF ULTRAX'!N143</f>
        <v>0</v>
      </c>
      <c r="J31" s="249" t="str">
        <f t="shared" si="3"/>
        <v/>
      </c>
      <c r="K31" s="249" t="str">
        <f t="shared" si="4"/>
        <v/>
      </c>
    </row>
    <row r="32" spans="1:11" ht="15" hidden="1" customHeight="1" outlineLevel="1" x14ac:dyDescent="0.3">
      <c r="A32" s="97" t="s">
        <v>142</v>
      </c>
      <c r="B32" s="242">
        <f>+'N ESF ULTRAX'!B148</f>
        <v>0</v>
      </c>
      <c r="C32" s="242">
        <f>+'N ESF ULTRAX'!E148</f>
        <v>0</v>
      </c>
      <c r="D32" s="249" t="str">
        <f t="shared" si="0"/>
        <v/>
      </c>
      <c r="E32" s="242">
        <f>+'N ESF ULTRAX'!H148</f>
        <v>0</v>
      </c>
      <c r="F32" s="249" t="str">
        <f t="shared" si="1"/>
        <v/>
      </c>
      <c r="G32" s="242">
        <f>+'N ESF ULTRAX'!K148</f>
        <v>0</v>
      </c>
      <c r="H32" s="249" t="str">
        <f t="shared" si="2"/>
        <v/>
      </c>
      <c r="I32" s="242">
        <f>+'N ESF ULTRAX'!N148</f>
        <v>0</v>
      </c>
      <c r="J32" s="249" t="str">
        <f t="shared" si="3"/>
        <v/>
      </c>
      <c r="K32" s="249" t="str">
        <f t="shared" si="4"/>
        <v/>
      </c>
    </row>
    <row r="33" spans="1:11" s="8" customFormat="1" ht="15" customHeight="1" collapsed="1" x14ac:dyDescent="0.3">
      <c r="A33" s="226" t="s">
        <v>143</v>
      </c>
      <c r="B33" s="241">
        <f>+SUM(B34:B37)</f>
        <v>0</v>
      </c>
      <c r="C33" s="241">
        <f>+SUM(C34:C37)</f>
        <v>865451.43</v>
      </c>
      <c r="D33" s="248">
        <f t="shared" si="0"/>
        <v>1</v>
      </c>
      <c r="E33" s="241">
        <f>+SUM(E34:E37)</f>
        <v>980716.56</v>
      </c>
      <c r="F33" s="248">
        <f t="shared" si="1"/>
        <v>0.133184978387522</v>
      </c>
      <c r="G33" s="241">
        <f>+SUM(G34:G37)</f>
        <v>0</v>
      </c>
      <c r="H33" s="248">
        <f t="shared" si="2"/>
        <v>-1</v>
      </c>
      <c r="I33" s="241">
        <f>+SUM(I34:I37)</f>
        <v>0</v>
      </c>
      <c r="J33" s="248" t="str">
        <f t="shared" si="3"/>
        <v/>
      </c>
      <c r="K33" s="248" t="str">
        <f t="shared" si="4"/>
        <v/>
      </c>
    </row>
    <row r="34" spans="1:11" s="6" customFormat="1" ht="15" hidden="1" customHeight="1" outlineLevel="1" x14ac:dyDescent="0.3">
      <c r="A34" s="98" t="s">
        <v>144</v>
      </c>
      <c r="B34" s="243">
        <f>+'N ESF ULTRAX'!B151</f>
        <v>0</v>
      </c>
      <c r="C34" s="243">
        <f>+'N ESF ULTRAX'!E151</f>
        <v>843080.14</v>
      </c>
      <c r="D34" s="249">
        <f t="shared" si="0"/>
        <v>1</v>
      </c>
      <c r="E34" s="243">
        <f>+'N ESF ULTRAX'!H151</f>
        <v>960532.21</v>
      </c>
      <c r="F34" s="249">
        <f t="shared" si="1"/>
        <v>0.13931305510292288</v>
      </c>
      <c r="G34" s="243">
        <f>+'N ESF ULTRAX'!K151</f>
        <v>0</v>
      </c>
      <c r="H34" s="249">
        <f t="shared" si="2"/>
        <v>-1</v>
      </c>
      <c r="I34" s="243">
        <f>+'N ESF ULTRAX'!N151</f>
        <v>0</v>
      </c>
      <c r="J34" s="249" t="str">
        <f t="shared" si="3"/>
        <v/>
      </c>
      <c r="K34" s="249" t="str">
        <f t="shared" si="4"/>
        <v/>
      </c>
    </row>
    <row r="35" spans="1:11" ht="15" hidden="1" customHeight="1" outlineLevel="1" x14ac:dyDescent="0.3">
      <c r="A35" s="97" t="s">
        <v>145</v>
      </c>
      <c r="B35" s="242">
        <f>+'N ESF ULTRAX'!B153</f>
        <v>0</v>
      </c>
      <c r="C35" s="242">
        <f>+'N ESF ULTRAX'!E153</f>
        <v>8142.86</v>
      </c>
      <c r="D35" s="249">
        <f t="shared" si="0"/>
        <v>1</v>
      </c>
      <c r="E35" s="242">
        <f>+'N ESF ULTRAX'!H153</f>
        <v>6855.06</v>
      </c>
      <c r="F35" s="249">
        <f t="shared" si="1"/>
        <v>-0.15815082170146599</v>
      </c>
      <c r="G35" s="242">
        <f>+'N ESF ULTRAX'!K153</f>
        <v>0</v>
      </c>
      <c r="H35" s="249">
        <f t="shared" si="2"/>
        <v>-1</v>
      </c>
      <c r="I35" s="242">
        <f>+'N ESF ULTRAX'!N153</f>
        <v>0</v>
      </c>
      <c r="J35" s="249" t="str">
        <f t="shared" si="3"/>
        <v/>
      </c>
      <c r="K35" s="249" t="str">
        <f t="shared" si="4"/>
        <v/>
      </c>
    </row>
    <row r="36" spans="1:11" ht="15" hidden="1" customHeight="1" outlineLevel="1" x14ac:dyDescent="0.3">
      <c r="A36" s="97" t="s">
        <v>146</v>
      </c>
      <c r="B36" s="242">
        <f>+'N ESF ULTRAX'!B155</f>
        <v>0</v>
      </c>
      <c r="C36" s="242">
        <f>+'N ESF ULTRAX'!E155</f>
        <v>1865.3799999999999</v>
      </c>
      <c r="D36" s="249">
        <f t="shared" ref="D36:D67" si="5">IF(AND(B36=0,C36&gt;0),100%,IF(AND(B36&lt;0,C36&gt;=0),(B36-C36)/B36,IF(AND(B36&gt;0,C36&gt;0),(C36-B36)/B36,IF(AND(B36=0,C36&lt;=0),"",(C36-B36)/B36))))</f>
        <v>1</v>
      </c>
      <c r="E36" s="242">
        <f>+'N ESF ULTRAX'!H155</f>
        <v>782.75</v>
      </c>
      <c r="F36" s="249">
        <f t="shared" ref="F36:F67" si="6">IF(AND(C36=0,E36&gt;0),100%,IF(AND(C36&lt;0,E36&gt;=0),(C36-E36)/C36,IF(AND(C36&gt;0,E36&gt;0),(E36-C36)/C36,IF(AND(C36=0,E36&lt;=0),"",(E36-C36)/C36))))</f>
        <v>-0.58038040506491972</v>
      </c>
      <c r="G36" s="242">
        <f>+'N ESF ULTRAX'!K155</f>
        <v>0</v>
      </c>
      <c r="H36" s="249">
        <f t="shared" ref="H36:H67" si="7">IF(AND(E36=0,G36&gt;0),100%,IF(AND(E36&lt;0,G36&gt;=0),(E36-G36)/E36,IF(AND(E36&gt;0,G36&gt;0),(G36-E36)/E36,IF(AND(E36=0,G36&lt;=0),"",(G36-E36)/E36))))</f>
        <v>-1</v>
      </c>
      <c r="I36" s="242">
        <f>+'N ESF ULTRAX'!N155</f>
        <v>0</v>
      </c>
      <c r="J36" s="249" t="str">
        <f t="shared" ref="J36:J67" si="8">IF(AND(G36=0,I36&gt;0),100%,IF(AND(G36&lt;0,I36&gt;=0),(G36-I36)/G36,IF(AND(G36&gt;0,I36&gt;0),(I36-G36)/G36,IF(AND(G36=0,I36&lt;=0),"",(I36-G36)/G36))))</f>
        <v/>
      </c>
      <c r="K36" s="249" t="str">
        <f t="shared" ref="K36:K67" si="9">IF(AND(B36=0,I36&gt;0),100%,IF(AND(B36&lt;0,I36&gt;=0),(B36-I36)/B36,IF(AND(B36&gt;0,I36&gt;0),(I36-B36)/B36,IF(AND(B36=0,I36&lt;=0),"",(I36-B36)/B36))))</f>
        <v/>
      </c>
    </row>
    <row r="37" spans="1:11" s="6" customFormat="1" ht="15" hidden="1" customHeight="1" outlineLevel="1" x14ac:dyDescent="0.3">
      <c r="A37" s="97" t="s">
        <v>147</v>
      </c>
      <c r="B37" s="242">
        <f>+'N ESF ULTRAX'!B158</f>
        <v>0</v>
      </c>
      <c r="C37" s="242">
        <f>+'N ESF ULTRAX'!E158</f>
        <v>12363.05</v>
      </c>
      <c r="D37" s="249">
        <f t="shared" si="5"/>
        <v>1</v>
      </c>
      <c r="E37" s="242">
        <f>+'N ESF ULTRAX'!H158</f>
        <v>12546.54</v>
      </c>
      <c r="F37" s="249">
        <f t="shared" si="6"/>
        <v>1.484180683569197E-2</v>
      </c>
      <c r="G37" s="242">
        <f>+'N ESF ULTRAX'!K158</f>
        <v>0</v>
      </c>
      <c r="H37" s="249">
        <f t="shared" si="7"/>
        <v>-1</v>
      </c>
      <c r="I37" s="242">
        <f>+'N ESF ULTRAX'!N158</f>
        <v>0</v>
      </c>
      <c r="J37" s="249" t="str">
        <f t="shared" si="8"/>
        <v/>
      </c>
      <c r="K37" s="249" t="str">
        <f t="shared" si="9"/>
        <v/>
      </c>
    </row>
    <row r="38" spans="1:11" s="8" customFormat="1" ht="15" customHeight="1" collapsed="1" x14ac:dyDescent="0.3">
      <c r="A38" s="226" t="s">
        <v>148</v>
      </c>
      <c r="B38" s="241">
        <f>+SUM(B39:B40)</f>
        <v>0</v>
      </c>
      <c r="C38" s="241">
        <f>+SUM(C39:C40)</f>
        <v>14972.966705421055</v>
      </c>
      <c r="D38" s="248">
        <f t="shared" si="5"/>
        <v>1</v>
      </c>
      <c r="E38" s="241">
        <f>+SUM(E39:E40)</f>
        <v>13068.429423193034</v>
      </c>
      <c r="F38" s="248">
        <f t="shared" si="6"/>
        <v>-0.12719839158785221</v>
      </c>
      <c r="G38" s="241">
        <f>+SUM(G39:G40)</f>
        <v>0</v>
      </c>
      <c r="H38" s="248">
        <f t="shared" si="7"/>
        <v>-1</v>
      </c>
      <c r="I38" s="241">
        <f>+SUM(I39:I40)</f>
        <v>0</v>
      </c>
      <c r="J38" s="248" t="str">
        <f t="shared" si="8"/>
        <v/>
      </c>
      <c r="K38" s="248" t="str">
        <f t="shared" si="9"/>
        <v/>
      </c>
    </row>
    <row r="39" spans="1:11" s="6" customFormat="1" ht="15" hidden="1" customHeight="1" outlineLevel="1" x14ac:dyDescent="0.3">
      <c r="A39" s="98" t="s">
        <v>198</v>
      </c>
      <c r="B39" s="243">
        <f>+'N ESF ULTRAX'!B162</f>
        <v>0</v>
      </c>
      <c r="C39" s="243">
        <f>+'N ESF ULTRAX'!E162</f>
        <v>4312.9667054210549</v>
      </c>
      <c r="D39" s="249">
        <f t="shared" si="5"/>
        <v>1</v>
      </c>
      <c r="E39" s="243">
        <f>+'N ESF ULTRAX'!H162</f>
        <v>2408.4294231930339</v>
      </c>
      <c r="F39" s="249">
        <f t="shared" si="6"/>
        <v>-0.44158404465171724</v>
      </c>
      <c r="G39" s="243">
        <f>+'N ESF ULTRAX'!K162</f>
        <v>0</v>
      </c>
      <c r="H39" s="249">
        <f t="shared" si="7"/>
        <v>-1</v>
      </c>
      <c r="I39" s="243">
        <f>+'N ESF ULTRAX'!N162</f>
        <v>0</v>
      </c>
      <c r="J39" s="249" t="str">
        <f t="shared" si="8"/>
        <v/>
      </c>
      <c r="K39" s="249" t="str">
        <f t="shared" si="9"/>
        <v/>
      </c>
    </row>
    <row r="40" spans="1:11" ht="15" hidden="1" customHeight="1" outlineLevel="1" x14ac:dyDescent="0.3">
      <c r="A40" s="97" t="s">
        <v>149</v>
      </c>
      <c r="B40" s="242">
        <f>+'N ESF ULTRAX'!B168</f>
        <v>0</v>
      </c>
      <c r="C40" s="242">
        <f>+'N ESF ULTRAX'!E168</f>
        <v>10660</v>
      </c>
      <c r="D40" s="249">
        <f t="shared" si="5"/>
        <v>1</v>
      </c>
      <c r="E40" s="242">
        <f>+'N ESF ULTRAX'!H168</f>
        <v>10660</v>
      </c>
      <c r="F40" s="249">
        <f t="shared" si="6"/>
        <v>0</v>
      </c>
      <c r="G40" s="242">
        <f>+'N ESF ULTRAX'!K168</f>
        <v>0</v>
      </c>
      <c r="H40" s="249">
        <f t="shared" si="7"/>
        <v>-1</v>
      </c>
      <c r="I40" s="242">
        <f>+'N ESF ULTRAX'!N168</f>
        <v>0</v>
      </c>
      <c r="J40" s="249" t="str">
        <f t="shared" si="8"/>
        <v/>
      </c>
      <c r="K40" s="249" t="str">
        <f t="shared" si="9"/>
        <v/>
      </c>
    </row>
    <row r="41" spans="1:11" s="8" customFormat="1" ht="15" customHeight="1" collapsed="1" x14ac:dyDescent="0.3">
      <c r="A41" s="263" t="s">
        <v>150</v>
      </c>
      <c r="B41" s="264">
        <f>+B42+B48</f>
        <v>0</v>
      </c>
      <c r="C41" s="264">
        <f>+C42+C48</f>
        <v>82701.399999999994</v>
      </c>
      <c r="D41" s="265">
        <f t="shared" si="5"/>
        <v>1</v>
      </c>
      <c r="E41" s="264">
        <f>+E42+E48</f>
        <v>86759.9</v>
      </c>
      <c r="F41" s="265">
        <f t="shared" si="6"/>
        <v>4.9074139010947822E-2</v>
      </c>
      <c r="G41" s="264">
        <f>+G42+G48</f>
        <v>0</v>
      </c>
      <c r="H41" s="265">
        <f t="shared" si="7"/>
        <v>-1</v>
      </c>
      <c r="I41" s="264">
        <f>+I42+I48</f>
        <v>0</v>
      </c>
      <c r="J41" s="265" t="str">
        <f t="shared" si="8"/>
        <v/>
      </c>
      <c r="K41" s="265" t="str">
        <f t="shared" si="9"/>
        <v/>
      </c>
    </row>
    <row r="42" spans="1:11" s="8" customFormat="1" ht="15" customHeight="1" x14ac:dyDescent="0.3">
      <c r="A42" s="226" t="s">
        <v>152</v>
      </c>
      <c r="B42" s="241">
        <f>+SUM(B43:B47)</f>
        <v>0</v>
      </c>
      <c r="C42" s="241">
        <f>+SUM(C43:C47)</f>
        <v>0</v>
      </c>
      <c r="D42" s="248" t="str">
        <f t="shared" si="5"/>
        <v/>
      </c>
      <c r="E42" s="241">
        <f>+SUM(E43:E47)</f>
        <v>0</v>
      </c>
      <c r="F42" s="248" t="str">
        <f t="shared" si="6"/>
        <v/>
      </c>
      <c r="G42" s="241">
        <f>+SUM(G43:G47)</f>
        <v>0</v>
      </c>
      <c r="H42" s="248" t="str">
        <f t="shared" si="7"/>
        <v/>
      </c>
      <c r="I42" s="241">
        <f>+SUM(I43:I47)</f>
        <v>0</v>
      </c>
      <c r="J42" s="248" t="str">
        <f t="shared" si="8"/>
        <v/>
      </c>
      <c r="K42" s="248" t="str">
        <f t="shared" si="9"/>
        <v/>
      </c>
    </row>
    <row r="43" spans="1:11" s="18" customFormat="1" ht="15" hidden="1" customHeight="1" outlineLevel="1" x14ac:dyDescent="0.3">
      <c r="A43" s="98" t="s">
        <v>610</v>
      </c>
      <c r="B43" s="243">
        <f>+'N ESF ULTRAX'!B175</f>
        <v>0</v>
      </c>
      <c r="C43" s="243">
        <f>+'N ESF ULTRAX'!E175</f>
        <v>0</v>
      </c>
      <c r="D43" s="249" t="str">
        <f t="shared" si="5"/>
        <v/>
      </c>
      <c r="E43" s="243">
        <f>+'N ESF ULTRAX'!H175</f>
        <v>0</v>
      </c>
      <c r="F43" s="249" t="str">
        <f t="shared" si="6"/>
        <v/>
      </c>
      <c r="G43" s="243">
        <f>+'N ESF ULTRAX'!K175</f>
        <v>0</v>
      </c>
      <c r="H43" s="249" t="str">
        <f t="shared" si="7"/>
        <v/>
      </c>
      <c r="I43" s="243">
        <f>+'N ESF ULTRAX'!N175</f>
        <v>0</v>
      </c>
      <c r="J43" s="249" t="str">
        <f t="shared" si="8"/>
        <v/>
      </c>
      <c r="K43" s="249" t="str">
        <f t="shared" si="9"/>
        <v/>
      </c>
    </row>
    <row r="44" spans="1:11" ht="15" hidden="1" customHeight="1" outlineLevel="1" x14ac:dyDescent="0.3">
      <c r="A44" s="97" t="s">
        <v>155</v>
      </c>
      <c r="B44" s="242">
        <f>+'N ESF ULTRAX'!B194</f>
        <v>0</v>
      </c>
      <c r="C44" s="242">
        <f>+'N ESF ULTRAX'!E194</f>
        <v>0</v>
      </c>
      <c r="D44" s="249" t="str">
        <f t="shared" si="5"/>
        <v/>
      </c>
      <c r="E44" s="242">
        <f>+'N ESF ULTRAX'!H194</f>
        <v>0</v>
      </c>
      <c r="F44" s="249" t="str">
        <f t="shared" si="6"/>
        <v/>
      </c>
      <c r="G44" s="242">
        <f>+'N ESF ULTRAX'!K194</f>
        <v>0</v>
      </c>
      <c r="H44" s="249" t="str">
        <f t="shared" si="7"/>
        <v/>
      </c>
      <c r="I44" s="242">
        <f>+'N ESF ULTRAX'!N194</f>
        <v>0</v>
      </c>
      <c r="J44" s="249" t="str">
        <f t="shared" si="8"/>
        <v/>
      </c>
      <c r="K44" s="249" t="str">
        <f t="shared" si="9"/>
        <v/>
      </c>
    </row>
    <row r="45" spans="1:11" ht="15" hidden="1" customHeight="1" outlineLevel="1" x14ac:dyDescent="0.3">
      <c r="A45" s="97" t="s">
        <v>154</v>
      </c>
      <c r="B45" s="242">
        <f>+'N ESF ULTRAX'!B201</f>
        <v>0</v>
      </c>
      <c r="C45" s="242">
        <f>+'N ESF ULTRAX'!E201</f>
        <v>0</v>
      </c>
      <c r="D45" s="249" t="str">
        <f t="shared" si="5"/>
        <v/>
      </c>
      <c r="E45" s="242">
        <f>+'N ESF ULTRAX'!H201</f>
        <v>0</v>
      </c>
      <c r="F45" s="249" t="str">
        <f t="shared" si="6"/>
        <v/>
      </c>
      <c r="G45" s="242">
        <f>+'N ESF ULTRAX'!K201</f>
        <v>0</v>
      </c>
      <c r="H45" s="249" t="str">
        <f t="shared" si="7"/>
        <v/>
      </c>
      <c r="I45" s="242">
        <f>+'N ESF ULTRAX'!N201</f>
        <v>0</v>
      </c>
      <c r="J45" s="249" t="str">
        <f t="shared" si="8"/>
        <v/>
      </c>
      <c r="K45" s="249" t="str">
        <f t="shared" si="9"/>
        <v/>
      </c>
    </row>
    <row r="46" spans="1:11" ht="15" hidden="1" customHeight="1" outlineLevel="1" x14ac:dyDescent="0.3">
      <c r="A46" s="97" t="s">
        <v>151</v>
      </c>
      <c r="B46" s="242">
        <f>+'N ESF ULTRAX'!B218</f>
        <v>0</v>
      </c>
      <c r="C46" s="242">
        <f>+'N ESF ULTRAX'!E218</f>
        <v>0</v>
      </c>
      <c r="D46" s="249" t="str">
        <f t="shared" si="5"/>
        <v/>
      </c>
      <c r="E46" s="242">
        <f>+'N ESF ULTRAX'!H218</f>
        <v>0</v>
      </c>
      <c r="F46" s="249" t="str">
        <f t="shared" si="6"/>
        <v/>
      </c>
      <c r="G46" s="242">
        <f>+'N ESF ULTRAX'!K218</f>
        <v>0</v>
      </c>
      <c r="H46" s="249" t="str">
        <f t="shared" si="7"/>
        <v/>
      </c>
      <c r="I46" s="242">
        <f>+'N ESF ULTRAX'!N218</f>
        <v>0</v>
      </c>
      <c r="J46" s="249" t="str">
        <f t="shared" si="8"/>
        <v/>
      </c>
      <c r="K46" s="249" t="str">
        <f t="shared" si="9"/>
        <v/>
      </c>
    </row>
    <row r="47" spans="1:11" ht="15" hidden="1" customHeight="1" outlineLevel="1" x14ac:dyDescent="0.3">
      <c r="A47" s="97" t="s">
        <v>153</v>
      </c>
      <c r="B47" s="242">
        <f>+'N ESF ULTRAX'!B227</f>
        <v>0</v>
      </c>
      <c r="C47" s="242">
        <f>+'N ESF ULTRAX'!E227</f>
        <v>0</v>
      </c>
      <c r="D47" s="249" t="str">
        <f t="shared" si="5"/>
        <v/>
      </c>
      <c r="E47" s="242">
        <f>+'N ESF ULTRAX'!H227</f>
        <v>0</v>
      </c>
      <c r="F47" s="249" t="str">
        <f t="shared" si="6"/>
        <v/>
      </c>
      <c r="G47" s="242">
        <f>+'N ESF ULTRAX'!K227</f>
        <v>0</v>
      </c>
      <c r="H47" s="249" t="str">
        <f t="shared" si="7"/>
        <v/>
      </c>
      <c r="I47" s="242">
        <f>+'N ESF ULTRAX'!N227</f>
        <v>0</v>
      </c>
      <c r="J47" s="249" t="str">
        <f t="shared" si="8"/>
        <v/>
      </c>
      <c r="K47" s="249" t="str">
        <f t="shared" si="9"/>
        <v/>
      </c>
    </row>
    <row r="48" spans="1:11" s="8" customFormat="1" ht="15" customHeight="1" collapsed="1" x14ac:dyDescent="0.3">
      <c r="A48" s="226" t="s">
        <v>156</v>
      </c>
      <c r="B48" s="241">
        <f>+SUM(B49:B59)</f>
        <v>0</v>
      </c>
      <c r="C48" s="241">
        <f>+SUM(C49:C59)</f>
        <v>82701.399999999994</v>
      </c>
      <c r="D48" s="248">
        <f t="shared" si="5"/>
        <v>1</v>
      </c>
      <c r="E48" s="241">
        <f>+SUM(E49:E59)</f>
        <v>86759.9</v>
      </c>
      <c r="F48" s="248">
        <f t="shared" si="6"/>
        <v>4.9074139010947822E-2</v>
      </c>
      <c r="G48" s="241">
        <f>+SUM(G49:G59)</f>
        <v>0</v>
      </c>
      <c r="H48" s="248">
        <f t="shared" si="7"/>
        <v>-1</v>
      </c>
      <c r="I48" s="241">
        <f>+SUM(I49:I59)</f>
        <v>0</v>
      </c>
      <c r="J48" s="248" t="str">
        <f t="shared" si="8"/>
        <v/>
      </c>
      <c r="K48" s="248" t="str">
        <f t="shared" si="9"/>
        <v/>
      </c>
    </row>
    <row r="49" spans="1:11" s="6" customFormat="1" ht="15" hidden="1" customHeight="1" outlineLevel="1" x14ac:dyDescent="0.3">
      <c r="A49" s="98" t="s">
        <v>157</v>
      </c>
      <c r="B49" s="243">
        <f>+'N ESF ULTRAX'!B230</f>
        <v>0</v>
      </c>
      <c r="C49" s="243">
        <f>+'N ESF ULTRAX'!E230</f>
        <v>0</v>
      </c>
      <c r="D49" s="249" t="str">
        <f t="shared" si="5"/>
        <v/>
      </c>
      <c r="E49" s="243">
        <f>+'N ESF ULTRAX'!H230</f>
        <v>0</v>
      </c>
      <c r="F49" s="249" t="str">
        <f t="shared" si="6"/>
        <v/>
      </c>
      <c r="G49" s="243">
        <f>+'N ESF ULTRAX'!K230</f>
        <v>0</v>
      </c>
      <c r="H49" s="249" t="str">
        <f t="shared" si="7"/>
        <v/>
      </c>
      <c r="I49" s="243">
        <f>+'N ESF ULTRAX'!N230</f>
        <v>0</v>
      </c>
      <c r="J49" s="249" t="str">
        <f t="shared" si="8"/>
        <v/>
      </c>
      <c r="K49" s="249" t="str">
        <f t="shared" si="9"/>
        <v/>
      </c>
    </row>
    <row r="50" spans="1:11" ht="15" hidden="1" customHeight="1" outlineLevel="1" x14ac:dyDescent="0.3">
      <c r="A50" s="97" t="s">
        <v>158</v>
      </c>
      <c r="B50" s="242">
        <f>+'N ESF ULTRAX'!B233</f>
        <v>0</v>
      </c>
      <c r="C50" s="242">
        <f>+'N ESF ULTRAX'!E233</f>
        <v>71524.12</v>
      </c>
      <c r="D50" s="249">
        <f t="shared" si="5"/>
        <v>1</v>
      </c>
      <c r="E50" s="242">
        <f>+'N ESF ULTRAX'!H233</f>
        <v>74099.679999999993</v>
      </c>
      <c r="F50" s="249">
        <f t="shared" si="6"/>
        <v>3.6009670583853362E-2</v>
      </c>
      <c r="G50" s="242">
        <f>+'N ESF ULTRAX'!K233</f>
        <v>0</v>
      </c>
      <c r="H50" s="249">
        <f t="shared" si="7"/>
        <v>-1</v>
      </c>
      <c r="I50" s="242">
        <f>+'N ESF ULTRAX'!N233</f>
        <v>0</v>
      </c>
      <c r="J50" s="249" t="str">
        <f t="shared" si="8"/>
        <v/>
      </c>
      <c r="K50" s="249" t="str">
        <f t="shared" si="9"/>
        <v/>
      </c>
    </row>
    <row r="51" spans="1:11" ht="15" hidden="1" customHeight="1" outlineLevel="1" x14ac:dyDescent="0.3">
      <c r="A51" s="97" t="s">
        <v>159</v>
      </c>
      <c r="B51" s="242">
        <f>+'N ESF ULTRAX'!B237</f>
        <v>0</v>
      </c>
      <c r="C51" s="242">
        <f>+'N ESF ULTRAX'!E237</f>
        <v>3224.82</v>
      </c>
      <c r="D51" s="249">
        <f t="shared" si="5"/>
        <v>1</v>
      </c>
      <c r="E51" s="242">
        <f>+'N ESF ULTRAX'!H237</f>
        <v>3224.82</v>
      </c>
      <c r="F51" s="249">
        <f t="shared" si="6"/>
        <v>0</v>
      </c>
      <c r="G51" s="242">
        <f>+'N ESF ULTRAX'!K237</f>
        <v>0</v>
      </c>
      <c r="H51" s="249">
        <f t="shared" si="7"/>
        <v>-1</v>
      </c>
      <c r="I51" s="242">
        <f>+'N ESF ULTRAX'!N237</f>
        <v>0</v>
      </c>
      <c r="J51" s="249" t="str">
        <f t="shared" si="8"/>
        <v/>
      </c>
      <c r="K51" s="249" t="str">
        <f t="shared" si="9"/>
        <v/>
      </c>
    </row>
    <row r="52" spans="1:11" ht="15" hidden="1" customHeight="1" outlineLevel="1" x14ac:dyDescent="0.3">
      <c r="A52" s="97" t="s">
        <v>160</v>
      </c>
      <c r="B52" s="242">
        <f>+'N ESF ULTRAX'!B241</f>
        <v>0</v>
      </c>
      <c r="C52" s="242">
        <f>+'N ESF ULTRAX'!E241</f>
        <v>0</v>
      </c>
      <c r="D52" s="249" t="str">
        <f t="shared" si="5"/>
        <v/>
      </c>
      <c r="E52" s="242">
        <f>+'N ESF ULTRAX'!H241</f>
        <v>0</v>
      </c>
      <c r="F52" s="249" t="str">
        <f t="shared" si="6"/>
        <v/>
      </c>
      <c r="G52" s="242">
        <f>+'N ESF ULTRAX'!K241</f>
        <v>0</v>
      </c>
      <c r="H52" s="249" t="str">
        <f t="shared" si="7"/>
        <v/>
      </c>
      <c r="I52" s="242">
        <f>+'N ESF ULTRAX'!N241</f>
        <v>0</v>
      </c>
      <c r="J52" s="249" t="str">
        <f t="shared" si="8"/>
        <v/>
      </c>
      <c r="K52" s="249" t="str">
        <f t="shared" si="9"/>
        <v/>
      </c>
    </row>
    <row r="53" spans="1:11" ht="15" hidden="1" customHeight="1" outlineLevel="1" x14ac:dyDescent="0.3">
      <c r="A53" s="97" t="s">
        <v>161</v>
      </c>
      <c r="B53" s="242">
        <f>+'N ESF ULTRAX'!B263</f>
        <v>0</v>
      </c>
      <c r="C53" s="242">
        <f>+'N ESF ULTRAX'!E263</f>
        <v>0</v>
      </c>
      <c r="D53" s="249" t="str">
        <f t="shared" si="5"/>
        <v/>
      </c>
      <c r="E53" s="242">
        <f>+'N ESF ULTRAX'!H263</f>
        <v>0</v>
      </c>
      <c r="F53" s="249" t="str">
        <f t="shared" si="6"/>
        <v/>
      </c>
      <c r="G53" s="242">
        <f>+'N ESF ULTRAX'!K263</f>
        <v>0</v>
      </c>
      <c r="H53" s="249" t="str">
        <f t="shared" si="7"/>
        <v/>
      </c>
      <c r="I53" s="242">
        <f>+'N ESF ULTRAX'!N263</f>
        <v>0</v>
      </c>
      <c r="J53" s="249" t="str">
        <f t="shared" si="8"/>
        <v/>
      </c>
      <c r="K53" s="249" t="str">
        <f t="shared" si="9"/>
        <v/>
      </c>
    </row>
    <row r="54" spans="1:11" ht="15" hidden="1" customHeight="1" outlineLevel="1" x14ac:dyDescent="0.3">
      <c r="A54" s="97" t="s">
        <v>162</v>
      </c>
      <c r="B54" s="242">
        <f>+'N ESF ULTRAX'!B270</f>
        <v>0</v>
      </c>
      <c r="C54" s="242">
        <f>+'N ESF ULTRAX'!E270</f>
        <v>0</v>
      </c>
      <c r="D54" s="249" t="str">
        <f t="shared" si="5"/>
        <v/>
      </c>
      <c r="E54" s="242">
        <f>+'N ESF ULTRAX'!H270</f>
        <v>0</v>
      </c>
      <c r="F54" s="249" t="str">
        <f t="shared" si="6"/>
        <v/>
      </c>
      <c r="G54" s="242">
        <f>+'N ESF ULTRAX'!K270</f>
        <v>0</v>
      </c>
      <c r="H54" s="249" t="str">
        <f t="shared" si="7"/>
        <v/>
      </c>
      <c r="I54" s="242">
        <f>+'N ESF ULTRAX'!N270</f>
        <v>0</v>
      </c>
      <c r="J54" s="249" t="str">
        <f t="shared" si="8"/>
        <v/>
      </c>
      <c r="K54" s="249" t="str">
        <f t="shared" si="9"/>
        <v/>
      </c>
    </row>
    <row r="55" spans="1:11" ht="15" hidden="1" customHeight="1" outlineLevel="1" x14ac:dyDescent="0.3">
      <c r="A55" s="97" t="s">
        <v>163</v>
      </c>
      <c r="B55" s="242">
        <f>+'N ESF ULTRAX'!B274</f>
        <v>0</v>
      </c>
      <c r="C55" s="242">
        <f>+'N ESF ULTRAX'!E274</f>
        <v>4855.26</v>
      </c>
      <c r="D55" s="249">
        <f t="shared" si="5"/>
        <v>1</v>
      </c>
      <c r="E55" s="242">
        <f>+'N ESF ULTRAX'!H274</f>
        <v>6338.2</v>
      </c>
      <c r="F55" s="249">
        <f t="shared" si="6"/>
        <v>0.30542957534714921</v>
      </c>
      <c r="G55" s="242">
        <f>+'N ESF ULTRAX'!K274</f>
        <v>0</v>
      </c>
      <c r="H55" s="249">
        <f t="shared" si="7"/>
        <v>-1</v>
      </c>
      <c r="I55" s="242">
        <f>+'N ESF ULTRAX'!N274</f>
        <v>0</v>
      </c>
      <c r="J55" s="249" t="str">
        <f t="shared" si="8"/>
        <v/>
      </c>
      <c r="K55" s="249" t="str">
        <f t="shared" si="9"/>
        <v/>
      </c>
    </row>
    <row r="56" spans="1:11" ht="15" hidden="1" customHeight="1" outlineLevel="1" x14ac:dyDescent="0.3">
      <c r="A56" s="97" t="s">
        <v>164</v>
      </c>
      <c r="B56" s="242">
        <f>+'N ESF ULTRAX'!B278</f>
        <v>0</v>
      </c>
      <c r="C56" s="242">
        <f>+'N ESF ULTRAX'!E278</f>
        <v>1319.94</v>
      </c>
      <c r="D56" s="249">
        <f t="shared" si="5"/>
        <v>1</v>
      </c>
      <c r="E56" s="242">
        <f>+'N ESF ULTRAX'!H278</f>
        <v>1319.94</v>
      </c>
      <c r="F56" s="249">
        <f t="shared" si="6"/>
        <v>0</v>
      </c>
      <c r="G56" s="242">
        <f>+'N ESF ULTRAX'!K278</f>
        <v>0</v>
      </c>
      <c r="H56" s="249">
        <f t="shared" si="7"/>
        <v>-1</v>
      </c>
      <c r="I56" s="242">
        <f>+'N ESF ULTRAX'!N278</f>
        <v>0</v>
      </c>
      <c r="J56" s="249" t="str">
        <f t="shared" si="8"/>
        <v/>
      </c>
      <c r="K56" s="249" t="str">
        <f t="shared" si="9"/>
        <v/>
      </c>
    </row>
    <row r="57" spans="1:11" ht="15" hidden="1" customHeight="1" outlineLevel="1" x14ac:dyDescent="0.3">
      <c r="A57" s="97" t="s">
        <v>165</v>
      </c>
      <c r="B57" s="242">
        <f>+'N ESF ULTRAX'!B282</f>
        <v>0</v>
      </c>
      <c r="C57" s="242">
        <f>+'N ESF ULTRAX'!E282</f>
        <v>1777.26</v>
      </c>
      <c r="D57" s="249">
        <f t="shared" si="5"/>
        <v>1</v>
      </c>
      <c r="E57" s="242">
        <f>+'N ESF ULTRAX'!H282</f>
        <v>1777.26</v>
      </c>
      <c r="F57" s="249">
        <f t="shared" si="6"/>
        <v>0</v>
      </c>
      <c r="G57" s="242">
        <f>+'N ESF ULTRAX'!K282</f>
        <v>0</v>
      </c>
      <c r="H57" s="249">
        <f t="shared" si="7"/>
        <v>-1</v>
      </c>
      <c r="I57" s="242">
        <f>+'N ESF ULTRAX'!N282</f>
        <v>0</v>
      </c>
      <c r="J57" s="249" t="str">
        <f t="shared" si="8"/>
        <v/>
      </c>
      <c r="K57" s="249" t="str">
        <f t="shared" si="9"/>
        <v/>
      </c>
    </row>
    <row r="58" spans="1:11" ht="15" hidden="1" customHeight="1" outlineLevel="1" x14ac:dyDescent="0.3">
      <c r="A58" s="97" t="s">
        <v>612</v>
      </c>
      <c r="B58" s="242">
        <f>+'N ESF ULTRAX'!B286</f>
        <v>0</v>
      </c>
      <c r="C58" s="242">
        <f>+'N ESF ULTRAX'!E286</f>
        <v>0</v>
      </c>
      <c r="D58" s="249" t="str">
        <f t="shared" si="5"/>
        <v/>
      </c>
      <c r="E58" s="242">
        <f>+'N ESF ULTRAX'!H286</f>
        <v>0</v>
      </c>
      <c r="F58" s="249" t="str">
        <f t="shared" si="6"/>
        <v/>
      </c>
      <c r="G58" s="242">
        <f>+'N ESF ULTRAX'!K286</f>
        <v>0</v>
      </c>
      <c r="H58" s="249" t="str">
        <f t="shared" si="7"/>
        <v/>
      </c>
      <c r="I58" s="242">
        <f>+'N ESF ULTRAX'!N286</f>
        <v>0</v>
      </c>
      <c r="J58" s="249" t="str">
        <f t="shared" si="8"/>
        <v/>
      </c>
      <c r="K58" s="249" t="str">
        <f t="shared" si="9"/>
        <v/>
      </c>
    </row>
    <row r="59" spans="1:11" ht="15" hidden="1" customHeight="1" outlineLevel="1" x14ac:dyDescent="0.3">
      <c r="A59" s="97" t="s">
        <v>611</v>
      </c>
      <c r="B59" s="242">
        <f>+'N ESF ULTRAX'!B290</f>
        <v>0</v>
      </c>
      <c r="C59" s="242">
        <f>+'N ESF ULTRAX'!E290</f>
        <v>0</v>
      </c>
      <c r="D59" s="249" t="str">
        <f t="shared" si="5"/>
        <v/>
      </c>
      <c r="E59" s="242">
        <f>+'N ESF ULTRAX'!H290</f>
        <v>0</v>
      </c>
      <c r="F59" s="249" t="str">
        <f t="shared" si="6"/>
        <v/>
      </c>
      <c r="G59" s="242">
        <f>+'N ESF ULTRAX'!K290</f>
        <v>0</v>
      </c>
      <c r="H59" s="249" t="str">
        <f t="shared" si="7"/>
        <v/>
      </c>
      <c r="I59" s="242">
        <f>+'N ESF ULTRAX'!N290</f>
        <v>0</v>
      </c>
      <c r="J59" s="249" t="str">
        <f t="shared" si="8"/>
        <v/>
      </c>
      <c r="K59" s="249" t="str">
        <f t="shared" si="9"/>
        <v/>
      </c>
    </row>
    <row r="60" spans="1:11" s="1" customFormat="1" ht="15" customHeight="1" collapsed="1" x14ac:dyDescent="0.3">
      <c r="A60" s="263" t="s">
        <v>167</v>
      </c>
      <c r="B60" s="264">
        <f>+B4+B41</f>
        <v>0</v>
      </c>
      <c r="C60" s="264">
        <f>+C4+C41</f>
        <v>1084777.2111845165</v>
      </c>
      <c r="D60" s="265">
        <f t="shared" si="5"/>
        <v>1</v>
      </c>
      <c r="E60" s="264">
        <f>+E4+E41</f>
        <v>1252267.5149620962</v>
      </c>
      <c r="F60" s="265">
        <f t="shared" si="6"/>
        <v>0.1544006474792087</v>
      </c>
      <c r="G60" s="264">
        <f>+G4+G41</f>
        <v>0</v>
      </c>
      <c r="H60" s="265">
        <f t="shared" si="7"/>
        <v>-1</v>
      </c>
      <c r="I60" s="264">
        <f>+I4+I41</f>
        <v>0</v>
      </c>
      <c r="J60" s="265" t="str">
        <f t="shared" si="8"/>
        <v/>
      </c>
      <c r="K60" s="265" t="str">
        <f t="shared" si="9"/>
        <v/>
      </c>
    </row>
    <row r="61" spans="1:11" s="8" customFormat="1" ht="15" customHeight="1" x14ac:dyDescent="0.3">
      <c r="A61" s="266" t="s">
        <v>186</v>
      </c>
      <c r="B61" s="267">
        <f>+B62+B69+B78+B85+B89</f>
        <v>0</v>
      </c>
      <c r="C61" s="267">
        <f>+C62+C69+C78+C85+C89</f>
        <v>428473.89540312166</v>
      </c>
      <c r="D61" s="268">
        <f t="shared" si="5"/>
        <v>1</v>
      </c>
      <c r="E61" s="267">
        <f>+E62+E69+E78+E85+E89</f>
        <v>548533.00043069327</v>
      </c>
      <c r="F61" s="268">
        <f t="shared" si="6"/>
        <v>0.2802016792986099</v>
      </c>
      <c r="G61" s="267">
        <f>+G62+G69+G78+G85+G89</f>
        <v>0</v>
      </c>
      <c r="H61" s="268">
        <f t="shared" si="7"/>
        <v>-1</v>
      </c>
      <c r="I61" s="267">
        <f>+I62+I69+I78+I85+I89</f>
        <v>0</v>
      </c>
      <c r="J61" s="268" t="str">
        <f t="shared" si="8"/>
        <v/>
      </c>
      <c r="K61" s="268" t="str">
        <f t="shared" si="9"/>
        <v/>
      </c>
    </row>
    <row r="62" spans="1:11" s="8" customFormat="1" ht="15" customHeight="1" collapsed="1" x14ac:dyDescent="0.3">
      <c r="A62" s="226" t="s">
        <v>168</v>
      </c>
      <c r="B62" s="241">
        <f>+SUM(B63:B68)</f>
        <v>0</v>
      </c>
      <c r="C62" s="241">
        <f>+SUM(C63:C68)</f>
        <v>415829.19</v>
      </c>
      <c r="D62" s="248">
        <f t="shared" si="5"/>
        <v>1</v>
      </c>
      <c r="E62" s="241">
        <f>+SUM(E63:E68)</f>
        <v>537925.34</v>
      </c>
      <c r="F62" s="248">
        <f t="shared" si="6"/>
        <v>0.29362092160966374</v>
      </c>
      <c r="G62" s="241">
        <f>+SUM(G63:G68)</f>
        <v>0</v>
      </c>
      <c r="H62" s="248">
        <f t="shared" si="7"/>
        <v>-1</v>
      </c>
      <c r="I62" s="241">
        <f>+SUM(I63:I68)</f>
        <v>0</v>
      </c>
      <c r="J62" s="248" t="str">
        <f t="shared" si="8"/>
        <v/>
      </c>
      <c r="K62" s="248" t="str">
        <f t="shared" si="9"/>
        <v/>
      </c>
    </row>
    <row r="63" spans="1:11" s="6" customFormat="1" ht="15" hidden="1" customHeight="1" outlineLevel="1" x14ac:dyDescent="0.3">
      <c r="A63" s="98" t="s">
        <v>169</v>
      </c>
      <c r="B63" s="243">
        <f>+'N ESF ULTRAX'!B299</f>
        <v>0</v>
      </c>
      <c r="C63" s="243">
        <f>+'N ESF ULTRAX'!E299</f>
        <v>15174.89</v>
      </c>
      <c r="D63" s="249">
        <f t="shared" si="5"/>
        <v>1</v>
      </c>
      <c r="E63" s="243">
        <f>+'N ESF ULTRAX'!H299</f>
        <v>81413.5</v>
      </c>
      <c r="F63" s="249">
        <f t="shared" si="6"/>
        <v>4.3650141780269909</v>
      </c>
      <c r="G63" s="243">
        <f>+'N ESF ULTRAX'!K299</f>
        <v>0</v>
      </c>
      <c r="H63" s="249">
        <f t="shared" si="7"/>
        <v>-1</v>
      </c>
      <c r="I63" s="243">
        <f>+'N ESF ULTRAX'!N299</f>
        <v>0</v>
      </c>
      <c r="J63" s="249" t="str">
        <f t="shared" si="8"/>
        <v/>
      </c>
      <c r="K63" s="249" t="str">
        <f t="shared" si="9"/>
        <v/>
      </c>
    </row>
    <row r="64" spans="1:11" ht="15" hidden="1" customHeight="1" outlineLevel="1" x14ac:dyDescent="0.3">
      <c r="A64" s="98" t="s">
        <v>140</v>
      </c>
      <c r="B64" s="242">
        <f>+'N ESF ULTRAX'!B303</f>
        <v>0</v>
      </c>
      <c r="C64" s="242">
        <f>+'N ESF ULTRAX'!E303</f>
        <v>401465.98</v>
      </c>
      <c r="D64" s="249">
        <f t="shared" si="5"/>
        <v>1</v>
      </c>
      <c r="E64" s="242">
        <f>+'N ESF ULTRAX'!H303</f>
        <v>443351.21</v>
      </c>
      <c r="F64" s="249">
        <f t="shared" si="6"/>
        <v>0.10433070817108847</v>
      </c>
      <c r="G64" s="242">
        <f>+'N ESF ULTRAX'!K303</f>
        <v>0</v>
      </c>
      <c r="H64" s="249">
        <f t="shared" si="7"/>
        <v>-1</v>
      </c>
      <c r="I64" s="242">
        <f>+'N ESF ULTRAX'!N303</f>
        <v>0</v>
      </c>
      <c r="J64" s="249" t="str">
        <f t="shared" si="8"/>
        <v/>
      </c>
      <c r="K64" s="249" t="str">
        <f t="shared" si="9"/>
        <v/>
      </c>
    </row>
    <row r="65" spans="1:11" ht="15" hidden="1" customHeight="1" outlineLevel="1" x14ac:dyDescent="0.3">
      <c r="A65" s="97" t="s">
        <v>141</v>
      </c>
      <c r="B65" s="242">
        <f>+'N ESF ULTRAX'!B308</f>
        <v>0</v>
      </c>
      <c r="C65" s="242">
        <f>+'N ESF ULTRAX'!E308</f>
        <v>0</v>
      </c>
      <c r="D65" s="249" t="str">
        <f t="shared" si="5"/>
        <v/>
      </c>
      <c r="E65" s="242">
        <f>+'N ESF ULTRAX'!H308</f>
        <v>0</v>
      </c>
      <c r="F65" s="249" t="str">
        <f t="shared" si="6"/>
        <v/>
      </c>
      <c r="G65" s="242">
        <f>+'N ESF ULTRAX'!K308</f>
        <v>0</v>
      </c>
      <c r="H65" s="249" t="str">
        <f t="shared" si="7"/>
        <v/>
      </c>
      <c r="I65" s="242">
        <f>+'N ESF ULTRAX'!N308</f>
        <v>0</v>
      </c>
      <c r="J65" s="249" t="str">
        <f t="shared" si="8"/>
        <v/>
      </c>
      <c r="K65" s="249" t="str">
        <f t="shared" si="9"/>
        <v/>
      </c>
    </row>
    <row r="66" spans="1:11" s="6" customFormat="1" ht="15" hidden="1" customHeight="1" outlineLevel="1" x14ac:dyDescent="0.3">
      <c r="A66" s="97" t="s">
        <v>136</v>
      </c>
      <c r="B66" s="243">
        <f>+'N ESF ULTRAX'!B314</f>
        <v>0</v>
      </c>
      <c r="C66" s="243">
        <f>+'N ESF ULTRAX'!E314</f>
        <v>0</v>
      </c>
      <c r="D66" s="249" t="str">
        <f t="shared" si="5"/>
        <v/>
      </c>
      <c r="E66" s="243">
        <f>+'N ESF ULTRAX'!H314</f>
        <v>0</v>
      </c>
      <c r="F66" s="249" t="str">
        <f t="shared" si="6"/>
        <v/>
      </c>
      <c r="G66" s="243">
        <f>+'N ESF ULTRAX'!K314</f>
        <v>0</v>
      </c>
      <c r="H66" s="249" t="str">
        <f t="shared" si="7"/>
        <v/>
      </c>
      <c r="I66" s="243">
        <f>+'N ESF ULTRAX'!N314</f>
        <v>0</v>
      </c>
      <c r="J66" s="249" t="str">
        <f t="shared" si="8"/>
        <v/>
      </c>
      <c r="K66" s="249" t="str">
        <f t="shared" si="9"/>
        <v/>
      </c>
    </row>
    <row r="67" spans="1:11" s="6" customFormat="1" ht="15" hidden="1" customHeight="1" outlineLevel="1" x14ac:dyDescent="0.3">
      <c r="A67" s="97" t="s">
        <v>818</v>
      </c>
      <c r="B67" s="243">
        <f>+'N ESF ULTRAX'!B318</f>
        <v>0</v>
      </c>
      <c r="C67" s="243">
        <f>+'N ESF ULTRAX'!E318</f>
        <v>-13600</v>
      </c>
      <c r="D67" s="249" t="str">
        <f t="shared" si="5"/>
        <v/>
      </c>
      <c r="E67" s="243">
        <f>+'N ESF ULTRAX'!H318</f>
        <v>0</v>
      </c>
      <c r="F67" s="249">
        <f t="shared" si="6"/>
        <v>1</v>
      </c>
      <c r="G67" s="243">
        <f>+'N ESF ULTRAX'!K318</f>
        <v>0</v>
      </c>
      <c r="H67" s="249" t="str">
        <f t="shared" si="7"/>
        <v/>
      </c>
      <c r="I67" s="243">
        <f>+'N ESF ULTRAX'!N318</f>
        <v>0</v>
      </c>
      <c r="J67" s="249" t="str">
        <f t="shared" si="8"/>
        <v/>
      </c>
      <c r="K67" s="249" t="str">
        <f t="shared" si="9"/>
        <v/>
      </c>
    </row>
    <row r="68" spans="1:11" ht="15" hidden="1" customHeight="1" outlineLevel="1" x14ac:dyDescent="0.3">
      <c r="A68" s="97" t="s">
        <v>171</v>
      </c>
      <c r="B68" s="242">
        <f>+'N ESF ULTRAX'!B324</f>
        <v>0</v>
      </c>
      <c r="C68" s="242">
        <f>+'N ESF ULTRAX'!E324</f>
        <v>12788.32</v>
      </c>
      <c r="D68" s="249">
        <f t="shared" ref="D68:D99" si="10">IF(AND(B68=0,C68&gt;0),100%,IF(AND(B68&lt;0,C68&gt;=0),(B68-C68)/B68,IF(AND(B68&gt;0,C68&gt;0),(C68-B68)/B68,IF(AND(B68=0,C68&lt;=0),"",(C68-B68)/B68))))</f>
        <v>1</v>
      </c>
      <c r="E68" s="242">
        <f>+'N ESF ULTRAX'!H324</f>
        <v>13160.63</v>
      </c>
      <c r="F68" s="249">
        <f t="shared" ref="F68:F99" si="11">IF(AND(C68=0,E68&gt;0),100%,IF(AND(C68&lt;0,E68&gt;=0),(C68-E68)/C68,IF(AND(C68&gt;0,E68&gt;0),(E68-C68)/C68,IF(AND(C68=0,E68&lt;=0),"",(E68-C68)/C68))))</f>
        <v>2.9113284622217735E-2</v>
      </c>
      <c r="G68" s="242">
        <f>+'N ESF ULTRAX'!K324</f>
        <v>0</v>
      </c>
      <c r="H68" s="249">
        <f t="shared" ref="H68:H99" si="12">IF(AND(E68=0,G68&gt;0),100%,IF(AND(E68&lt;0,G68&gt;=0),(E68-G68)/E68,IF(AND(E68&gt;0,G68&gt;0),(G68-E68)/E68,IF(AND(E68=0,G68&lt;=0),"",(G68-E68)/E68))))</f>
        <v>-1</v>
      </c>
      <c r="I68" s="242">
        <f>+'N ESF ULTRAX'!N324</f>
        <v>0</v>
      </c>
      <c r="J68" s="249" t="str">
        <f t="shared" ref="J68:J99" si="13">IF(AND(G68=0,I68&gt;0),100%,IF(AND(G68&lt;0,I68&gt;=0),(G68-I68)/G68,IF(AND(G68&gt;0,I68&gt;0),(I68-G68)/G68,IF(AND(G68=0,I68&lt;=0),"",(I68-G68)/G68))))</f>
        <v/>
      </c>
      <c r="K68" s="249" t="str">
        <f t="shared" ref="K68:K99" si="14">IF(AND(B68=0,I68&gt;0),100%,IF(AND(B68&lt;0,I68&gt;=0),(B68-I68)/B68,IF(AND(B68&gt;0,I68&gt;0),(I68-B68)/B68,IF(AND(B68=0,I68&lt;=0),"",(I68-B68)/B68))))</f>
        <v/>
      </c>
    </row>
    <row r="69" spans="1:11" s="8" customFormat="1" ht="15" customHeight="1" collapsed="1" x14ac:dyDescent="0.3">
      <c r="A69" s="226" t="s">
        <v>172</v>
      </c>
      <c r="B69" s="241">
        <f>+SUM(B70:B77)</f>
        <v>0</v>
      </c>
      <c r="C69" s="241">
        <f>+SUM(C70:C77)</f>
        <v>11002.015403121628</v>
      </c>
      <c r="D69" s="248">
        <f t="shared" si="10"/>
        <v>1</v>
      </c>
      <c r="E69" s="241">
        <f>+SUM(E70:E77)</f>
        <v>7924.8604306932675</v>
      </c>
      <c r="F69" s="248">
        <f t="shared" si="11"/>
        <v>-0.27969011673581839</v>
      </c>
      <c r="G69" s="241">
        <f>+SUM(G70:G77)</f>
        <v>0</v>
      </c>
      <c r="H69" s="248">
        <f t="shared" si="12"/>
        <v>-1</v>
      </c>
      <c r="I69" s="241">
        <f>+SUM(I70:I77)</f>
        <v>0</v>
      </c>
      <c r="J69" s="248" t="str">
        <f t="shared" si="13"/>
        <v/>
      </c>
      <c r="K69" s="248" t="str">
        <f t="shared" si="14"/>
        <v/>
      </c>
    </row>
    <row r="70" spans="1:11" s="6" customFormat="1" ht="15" hidden="1" customHeight="1" outlineLevel="1" x14ac:dyDescent="0.3">
      <c r="A70" s="98" t="s">
        <v>172</v>
      </c>
      <c r="B70" s="243">
        <f>+'N ESF ULTRAX'!B327</f>
        <v>0</v>
      </c>
      <c r="C70" s="243">
        <f>+'N ESF ULTRAX'!E327</f>
        <v>964.47</v>
      </c>
      <c r="D70" s="249">
        <f t="shared" si="10"/>
        <v>1</v>
      </c>
      <c r="E70" s="243">
        <f>+'N ESF ULTRAX'!H327</f>
        <v>965.81999999999994</v>
      </c>
      <c r="F70" s="249">
        <f t="shared" si="11"/>
        <v>1.3997324955674195E-3</v>
      </c>
      <c r="G70" s="243">
        <f>+'N ESF ULTRAX'!K327</f>
        <v>0</v>
      </c>
      <c r="H70" s="249">
        <f t="shared" si="12"/>
        <v>-1</v>
      </c>
      <c r="I70" s="243">
        <f>+'N ESF ULTRAX'!N327</f>
        <v>0</v>
      </c>
      <c r="J70" s="249" t="str">
        <f t="shared" si="13"/>
        <v/>
      </c>
      <c r="K70" s="249" t="str">
        <f t="shared" si="14"/>
        <v/>
      </c>
    </row>
    <row r="71" spans="1:11" ht="15" hidden="1" customHeight="1" outlineLevel="1" x14ac:dyDescent="0.3">
      <c r="A71" s="97" t="s">
        <v>173</v>
      </c>
      <c r="B71" s="242">
        <f>+'N ESF ULTRAX'!B331</f>
        <v>0</v>
      </c>
      <c r="C71" s="242">
        <f>+'N ESF ULTRAX'!E331</f>
        <v>0</v>
      </c>
      <c r="D71" s="249" t="str">
        <f t="shared" si="10"/>
        <v/>
      </c>
      <c r="E71" s="242">
        <f>+'N ESF ULTRAX'!H331</f>
        <v>0</v>
      </c>
      <c r="F71" s="249" t="str">
        <f t="shared" si="11"/>
        <v/>
      </c>
      <c r="G71" s="242">
        <f>+'N ESF ULTRAX'!K331</f>
        <v>0</v>
      </c>
      <c r="H71" s="249" t="str">
        <f t="shared" si="12"/>
        <v/>
      </c>
      <c r="I71" s="242">
        <f>+'N ESF ULTRAX'!N331</f>
        <v>0</v>
      </c>
      <c r="J71" s="249" t="str">
        <f t="shared" si="13"/>
        <v/>
      </c>
      <c r="K71" s="249" t="str">
        <f t="shared" si="14"/>
        <v/>
      </c>
    </row>
    <row r="72" spans="1:11" ht="15" hidden="1" customHeight="1" outlineLevel="1" x14ac:dyDescent="0.3">
      <c r="A72" s="97" t="s">
        <v>199</v>
      </c>
      <c r="B72" s="242">
        <f>+'N ESF ULTRAX'!B336</f>
        <v>0</v>
      </c>
      <c r="C72" s="242">
        <f>+'N ESF ULTRAX'!E336</f>
        <v>4940.6000000000004</v>
      </c>
      <c r="D72" s="249">
        <f t="shared" si="10"/>
        <v>1</v>
      </c>
      <c r="E72" s="242">
        <f>+'N ESF ULTRAX'!H336</f>
        <v>3660.18</v>
      </c>
      <c r="F72" s="249">
        <f t="shared" si="11"/>
        <v>-0.25916285471400241</v>
      </c>
      <c r="G72" s="242">
        <f>+'N ESF ULTRAX'!K336</f>
        <v>0</v>
      </c>
      <c r="H72" s="249">
        <f t="shared" si="12"/>
        <v>-1</v>
      </c>
      <c r="I72" s="242">
        <f>+'N ESF ULTRAX'!N336</f>
        <v>0</v>
      </c>
      <c r="J72" s="249" t="str">
        <f t="shared" si="13"/>
        <v/>
      </c>
      <c r="K72" s="249" t="str">
        <f t="shared" si="14"/>
        <v/>
      </c>
    </row>
    <row r="73" spans="1:11" ht="15" hidden="1" customHeight="1" outlineLevel="1" x14ac:dyDescent="0.3">
      <c r="A73" s="97" t="s">
        <v>174</v>
      </c>
      <c r="B73" s="242">
        <f>+'N ESF ULTRAX'!B339</f>
        <v>0</v>
      </c>
      <c r="C73" s="242">
        <f>+'N ESF ULTRAX'!E339</f>
        <v>4.7891844860864143</v>
      </c>
      <c r="D73" s="249">
        <f t="shared" si="10"/>
        <v>1</v>
      </c>
      <c r="E73" s="242">
        <f>+'N ESF ULTRAX'!H339</f>
        <v>5.0573197729803709</v>
      </c>
      <c r="F73" s="249">
        <f t="shared" si="11"/>
        <v>5.5987671319187193E-2</v>
      </c>
      <c r="G73" s="242">
        <f>+'N ESF ULTRAX'!K339</f>
        <v>0</v>
      </c>
      <c r="H73" s="249">
        <f t="shared" si="12"/>
        <v>-1</v>
      </c>
      <c r="I73" s="242">
        <f>+'N ESF ULTRAX'!N339</f>
        <v>0</v>
      </c>
      <c r="J73" s="249" t="str">
        <f t="shared" si="13"/>
        <v/>
      </c>
      <c r="K73" s="249" t="str">
        <f t="shared" si="14"/>
        <v/>
      </c>
    </row>
    <row r="74" spans="1:11" ht="15" hidden="1" customHeight="1" outlineLevel="1" x14ac:dyDescent="0.3">
      <c r="A74" s="97" t="s">
        <v>175</v>
      </c>
      <c r="B74" s="242">
        <f>+'N ESF ULTRAX'!B345</f>
        <v>0</v>
      </c>
      <c r="C74" s="242">
        <f>+'N ESF ULTRAX'!E345</f>
        <v>0</v>
      </c>
      <c r="D74" s="249" t="str">
        <f t="shared" si="10"/>
        <v/>
      </c>
      <c r="E74" s="242">
        <f>+'N ESF ULTRAX'!H345</f>
        <v>0</v>
      </c>
      <c r="F74" s="249" t="str">
        <f t="shared" si="11"/>
        <v/>
      </c>
      <c r="G74" s="242">
        <f>+'N ESF ULTRAX'!K345</f>
        <v>0</v>
      </c>
      <c r="H74" s="249" t="str">
        <f t="shared" si="12"/>
        <v/>
      </c>
      <c r="I74" s="242">
        <f>+'N ESF ULTRAX'!N345</f>
        <v>0</v>
      </c>
      <c r="J74" s="249" t="str">
        <f t="shared" si="13"/>
        <v/>
      </c>
      <c r="K74" s="249" t="str">
        <f t="shared" si="14"/>
        <v/>
      </c>
    </row>
    <row r="75" spans="1:11" ht="15" hidden="1" customHeight="1" outlineLevel="1" x14ac:dyDescent="0.3">
      <c r="A75" s="97" t="s">
        <v>176</v>
      </c>
      <c r="B75" s="242">
        <f>+'N ESF ULTRAX'!B350</f>
        <v>0</v>
      </c>
      <c r="C75" s="242">
        <f>+'N ESF ULTRAX'!E350</f>
        <v>0</v>
      </c>
      <c r="D75" s="249" t="str">
        <f t="shared" si="10"/>
        <v/>
      </c>
      <c r="E75" s="242">
        <f>+'N ESF ULTRAX'!H350</f>
        <v>0</v>
      </c>
      <c r="F75" s="249" t="str">
        <f t="shared" si="11"/>
        <v/>
      </c>
      <c r="G75" s="242">
        <f>+'N ESF ULTRAX'!K350</f>
        <v>0</v>
      </c>
      <c r="H75" s="249" t="str">
        <f t="shared" si="12"/>
        <v/>
      </c>
      <c r="I75" s="242">
        <f>+'N ESF ULTRAX'!N350</f>
        <v>0</v>
      </c>
      <c r="J75" s="249" t="str">
        <f t="shared" si="13"/>
        <v/>
      </c>
      <c r="K75" s="249" t="str">
        <f t="shared" si="14"/>
        <v/>
      </c>
    </row>
    <row r="76" spans="1:11" ht="15" hidden="1" customHeight="1" outlineLevel="1" x14ac:dyDescent="0.3">
      <c r="A76" s="97" t="s">
        <v>177</v>
      </c>
      <c r="B76" s="242">
        <f>+'N ESF ULTRAX'!B353</f>
        <v>0</v>
      </c>
      <c r="C76" s="242">
        <f>+'N ESF ULTRAX'!E353</f>
        <v>5092.1562186355413</v>
      </c>
      <c r="D76" s="249">
        <f t="shared" si="10"/>
        <v>1</v>
      </c>
      <c r="E76" s="242">
        <f>+'N ESF ULTRAX'!H353</f>
        <v>3293.8031109202875</v>
      </c>
      <c r="F76" s="249">
        <f t="shared" si="11"/>
        <v>-0.35316141738423101</v>
      </c>
      <c r="G76" s="242">
        <f>+'N ESF ULTRAX'!K353</f>
        <v>0</v>
      </c>
      <c r="H76" s="249">
        <f t="shared" si="12"/>
        <v>-1</v>
      </c>
      <c r="I76" s="242">
        <f>+'N ESF ULTRAX'!N353</f>
        <v>0</v>
      </c>
      <c r="J76" s="249" t="str">
        <f t="shared" si="13"/>
        <v/>
      </c>
      <c r="K76" s="249" t="str">
        <f t="shared" si="14"/>
        <v/>
      </c>
    </row>
    <row r="77" spans="1:11" ht="15" hidden="1" customHeight="1" outlineLevel="1" x14ac:dyDescent="0.3">
      <c r="A77" s="97" t="s">
        <v>178</v>
      </c>
      <c r="B77" s="242">
        <f>+'N ESF ULTRAX'!B363</f>
        <v>0</v>
      </c>
      <c r="C77" s="242">
        <f>+'N ESF ULTRAX'!E363</f>
        <v>0</v>
      </c>
      <c r="D77" s="249" t="str">
        <f t="shared" si="10"/>
        <v/>
      </c>
      <c r="E77" s="242">
        <f>+'N ESF ULTRAX'!H363</f>
        <v>0</v>
      </c>
      <c r="F77" s="249" t="str">
        <f t="shared" si="11"/>
        <v/>
      </c>
      <c r="G77" s="242">
        <f>+'N ESF ULTRAX'!K363</f>
        <v>0</v>
      </c>
      <c r="H77" s="249" t="str">
        <f t="shared" si="12"/>
        <v/>
      </c>
      <c r="I77" s="242">
        <f>+'N ESF ULTRAX'!N363</f>
        <v>0</v>
      </c>
      <c r="J77" s="249" t="str">
        <f t="shared" si="13"/>
        <v/>
      </c>
      <c r="K77" s="249" t="str">
        <f t="shared" si="14"/>
        <v/>
      </c>
    </row>
    <row r="78" spans="1:11" s="8" customFormat="1" ht="15" customHeight="1" collapsed="1" x14ac:dyDescent="0.3">
      <c r="A78" s="226" t="s">
        <v>179</v>
      </c>
      <c r="B78" s="241">
        <f>+SUM(B79:B84)</f>
        <v>0</v>
      </c>
      <c r="C78" s="241">
        <f>+SUM(C79:C84)</f>
        <v>0</v>
      </c>
      <c r="D78" s="248" t="str">
        <f t="shared" si="10"/>
        <v/>
      </c>
      <c r="E78" s="241">
        <f>+SUM(E79:E84)</f>
        <v>0</v>
      </c>
      <c r="F78" s="248" t="str">
        <f t="shared" si="11"/>
        <v/>
      </c>
      <c r="G78" s="241">
        <f>+SUM(G79:G84)</f>
        <v>0</v>
      </c>
      <c r="H78" s="248" t="str">
        <f t="shared" si="12"/>
        <v/>
      </c>
      <c r="I78" s="241">
        <f>+SUM(I79:I84)</f>
        <v>0</v>
      </c>
      <c r="J78" s="248" t="str">
        <f t="shared" si="13"/>
        <v/>
      </c>
      <c r="K78" s="248" t="str">
        <f t="shared" si="14"/>
        <v/>
      </c>
    </row>
    <row r="79" spans="1:11" s="6" customFormat="1" ht="15" hidden="1" customHeight="1" outlineLevel="1" x14ac:dyDescent="0.3">
      <c r="A79" s="98" t="s">
        <v>140</v>
      </c>
      <c r="B79" s="244">
        <f>+'N ESF ULTRAX'!B371</f>
        <v>0</v>
      </c>
      <c r="C79" s="244">
        <f>+'N ESF ULTRAX'!E371</f>
        <v>0</v>
      </c>
      <c r="D79" s="249" t="str">
        <f t="shared" si="10"/>
        <v/>
      </c>
      <c r="E79" s="244">
        <f>+'N ESF ULTRAX'!H371</f>
        <v>0</v>
      </c>
      <c r="F79" s="249" t="str">
        <f t="shared" si="11"/>
        <v/>
      </c>
      <c r="G79" s="244">
        <f>+'N ESF ULTRAX'!K371</f>
        <v>0</v>
      </c>
      <c r="H79" s="249" t="str">
        <f t="shared" si="12"/>
        <v/>
      </c>
      <c r="I79" s="244">
        <f>+'N ESF ULTRAX'!N371</f>
        <v>0</v>
      </c>
      <c r="J79" s="249" t="str">
        <f t="shared" si="13"/>
        <v/>
      </c>
      <c r="K79" s="249" t="str">
        <f t="shared" si="14"/>
        <v/>
      </c>
    </row>
    <row r="80" spans="1:11" ht="15" hidden="1" customHeight="1" outlineLevel="1" x14ac:dyDescent="0.3">
      <c r="A80" s="97" t="s">
        <v>141</v>
      </c>
      <c r="B80" s="242">
        <f>+'N ESF ULTRAX'!B376</f>
        <v>0</v>
      </c>
      <c r="C80" s="242">
        <f>+'N ESF ULTRAX'!E376</f>
        <v>0</v>
      </c>
      <c r="D80" s="249" t="str">
        <f t="shared" si="10"/>
        <v/>
      </c>
      <c r="E80" s="242">
        <f>+'N ESF ULTRAX'!H376</f>
        <v>0</v>
      </c>
      <c r="F80" s="249" t="str">
        <f t="shared" si="11"/>
        <v/>
      </c>
      <c r="G80" s="242">
        <f>+'N ESF ULTRAX'!K376</f>
        <v>0</v>
      </c>
      <c r="H80" s="249" t="str">
        <f t="shared" si="12"/>
        <v/>
      </c>
      <c r="I80" s="242">
        <f>+'N ESF ULTRAX'!N376</f>
        <v>0</v>
      </c>
      <c r="J80" s="249" t="str">
        <f t="shared" si="13"/>
        <v/>
      </c>
      <c r="K80" s="249" t="str">
        <f t="shared" si="14"/>
        <v/>
      </c>
    </row>
    <row r="81" spans="1:11" ht="15" hidden="1" customHeight="1" outlineLevel="1" x14ac:dyDescent="0.3">
      <c r="A81" s="97" t="s">
        <v>136</v>
      </c>
      <c r="B81" s="242">
        <f>+'N ESF ULTRAX'!B382</f>
        <v>0</v>
      </c>
      <c r="C81" s="242">
        <f>+'N ESF ULTRAX'!E382</f>
        <v>0</v>
      </c>
      <c r="D81" s="249" t="str">
        <f t="shared" si="10"/>
        <v/>
      </c>
      <c r="E81" s="242">
        <f>+'N ESF ULTRAX'!H382</f>
        <v>0</v>
      </c>
      <c r="F81" s="249" t="str">
        <f t="shared" si="11"/>
        <v/>
      </c>
      <c r="G81" s="242">
        <f>+'N ESF ULTRAX'!K382</f>
        <v>0</v>
      </c>
      <c r="H81" s="249" t="str">
        <f t="shared" si="12"/>
        <v/>
      </c>
      <c r="I81" s="242">
        <f>+'N ESF ULTRAX'!N382</f>
        <v>0</v>
      </c>
      <c r="J81" s="249" t="str">
        <f t="shared" si="13"/>
        <v/>
      </c>
      <c r="K81" s="249" t="str">
        <f t="shared" si="14"/>
        <v/>
      </c>
    </row>
    <row r="82" spans="1:11" s="6" customFormat="1" ht="15" hidden="1" customHeight="1" outlineLevel="1" x14ac:dyDescent="0.3">
      <c r="A82" s="97" t="s">
        <v>142</v>
      </c>
      <c r="B82" s="244">
        <f>+'N ESF ULTRAX'!B386</f>
        <v>0</v>
      </c>
      <c r="C82" s="244">
        <f>+'N ESF ULTRAX'!E386</f>
        <v>0</v>
      </c>
      <c r="D82" s="249" t="str">
        <f t="shared" si="10"/>
        <v/>
      </c>
      <c r="E82" s="244">
        <f>+'N ESF ULTRAX'!H386</f>
        <v>0</v>
      </c>
      <c r="F82" s="249" t="str">
        <f t="shared" si="11"/>
        <v/>
      </c>
      <c r="G82" s="244">
        <f>+'N ESF ULTRAX'!K386</f>
        <v>0</v>
      </c>
      <c r="H82" s="249" t="str">
        <f t="shared" si="12"/>
        <v/>
      </c>
      <c r="I82" s="244">
        <f>+'N ESF ULTRAX'!N386</f>
        <v>0</v>
      </c>
      <c r="J82" s="249" t="str">
        <f t="shared" si="13"/>
        <v/>
      </c>
      <c r="K82" s="249" t="str">
        <f t="shared" si="14"/>
        <v/>
      </c>
    </row>
    <row r="83" spans="1:11" s="6" customFormat="1" ht="15" hidden="1" customHeight="1" outlineLevel="1" x14ac:dyDescent="0.3">
      <c r="A83" s="97" t="s">
        <v>180</v>
      </c>
      <c r="B83" s="244">
        <f>+'N ESF ULTRAX'!B388</f>
        <v>0</v>
      </c>
      <c r="C83" s="244">
        <f>+'N ESF ULTRAX'!E388</f>
        <v>0</v>
      </c>
      <c r="D83" s="249" t="str">
        <f t="shared" si="10"/>
        <v/>
      </c>
      <c r="E83" s="244">
        <f>+'N ESF ULTRAX'!H388</f>
        <v>0</v>
      </c>
      <c r="F83" s="249" t="str">
        <f t="shared" si="11"/>
        <v/>
      </c>
      <c r="G83" s="244">
        <f>+'N ESF ULTRAX'!K388</f>
        <v>0</v>
      </c>
      <c r="H83" s="249" t="str">
        <f t="shared" si="12"/>
        <v/>
      </c>
      <c r="I83" s="244">
        <f>+'N ESF ULTRAX'!N388</f>
        <v>0</v>
      </c>
      <c r="J83" s="249" t="str">
        <f t="shared" si="13"/>
        <v/>
      </c>
      <c r="K83" s="249" t="str">
        <f t="shared" si="14"/>
        <v/>
      </c>
    </row>
    <row r="84" spans="1:11" s="6" customFormat="1" ht="15" hidden="1" customHeight="1" outlineLevel="1" x14ac:dyDescent="0.3">
      <c r="A84" s="97" t="s">
        <v>181</v>
      </c>
      <c r="B84" s="244">
        <f>+'N ESF ULTRAX'!B398</f>
        <v>0</v>
      </c>
      <c r="C84" s="244">
        <f>+'N ESF ULTRAX'!E398</f>
        <v>0</v>
      </c>
      <c r="D84" s="249" t="str">
        <f t="shared" si="10"/>
        <v/>
      </c>
      <c r="E84" s="244">
        <f>+'N ESF ULTRAX'!H398</f>
        <v>0</v>
      </c>
      <c r="F84" s="249" t="str">
        <f t="shared" si="11"/>
        <v/>
      </c>
      <c r="G84" s="244">
        <f>+'N ESF ULTRAX'!K398</f>
        <v>0</v>
      </c>
      <c r="H84" s="249" t="str">
        <f t="shared" si="12"/>
        <v/>
      </c>
      <c r="I84" s="244">
        <f>+'N ESF ULTRAX'!N398</f>
        <v>0</v>
      </c>
      <c r="J84" s="249" t="str">
        <f t="shared" si="13"/>
        <v/>
      </c>
      <c r="K84" s="249" t="str">
        <f t="shared" si="14"/>
        <v/>
      </c>
    </row>
    <row r="85" spans="1:11" s="8" customFormat="1" ht="15" customHeight="1" collapsed="1" x14ac:dyDescent="0.3">
      <c r="A85" s="226" t="s">
        <v>135</v>
      </c>
      <c r="B85" s="241">
        <f>+SUM(B86:B88)</f>
        <v>0</v>
      </c>
      <c r="C85" s="241">
        <f>+SUM(C86:C88)</f>
        <v>1642.69</v>
      </c>
      <c r="D85" s="248">
        <f t="shared" si="10"/>
        <v>1</v>
      </c>
      <c r="E85" s="241">
        <f>+SUM(E86:E88)</f>
        <v>2682.8</v>
      </c>
      <c r="F85" s="248">
        <f t="shared" si="11"/>
        <v>0.63317485344161106</v>
      </c>
      <c r="G85" s="241">
        <f>+SUM(G86:G88)</f>
        <v>0</v>
      </c>
      <c r="H85" s="248">
        <f t="shared" si="12"/>
        <v>-1</v>
      </c>
      <c r="I85" s="241">
        <f>+SUM(I86:I88)</f>
        <v>0</v>
      </c>
      <c r="J85" s="248" t="str">
        <f t="shared" si="13"/>
        <v/>
      </c>
      <c r="K85" s="248" t="str">
        <f t="shared" si="14"/>
        <v/>
      </c>
    </row>
    <row r="86" spans="1:11" s="6" customFormat="1" ht="15" hidden="1" customHeight="1" outlineLevel="1" x14ac:dyDescent="0.3">
      <c r="A86" s="98" t="s">
        <v>182</v>
      </c>
      <c r="B86" s="243">
        <f>+'N ESF ULTRAX'!B401</f>
        <v>0</v>
      </c>
      <c r="C86" s="243">
        <f>+'N ESF ULTRAX'!E401</f>
        <v>1007.79</v>
      </c>
      <c r="D86" s="249">
        <f t="shared" si="10"/>
        <v>1</v>
      </c>
      <c r="E86" s="243">
        <f>+'N ESF ULTRAX'!H401</f>
        <v>1588.46</v>
      </c>
      <c r="F86" s="249">
        <f t="shared" si="11"/>
        <v>0.57618154575854108</v>
      </c>
      <c r="G86" s="243">
        <f>+'N ESF ULTRAX'!K401</f>
        <v>0</v>
      </c>
      <c r="H86" s="249">
        <f t="shared" si="12"/>
        <v>-1</v>
      </c>
      <c r="I86" s="243">
        <f>+'N ESF ULTRAX'!N401</f>
        <v>0</v>
      </c>
      <c r="J86" s="249" t="str">
        <f t="shared" si="13"/>
        <v/>
      </c>
      <c r="K86" s="249" t="str">
        <f t="shared" si="14"/>
        <v/>
      </c>
    </row>
    <row r="87" spans="1:11" ht="15" hidden="1" customHeight="1" outlineLevel="1" x14ac:dyDescent="0.3">
      <c r="A87" s="97" t="s">
        <v>183</v>
      </c>
      <c r="B87" s="242">
        <f>+'N ESF ULTRAX'!B403</f>
        <v>0</v>
      </c>
      <c r="C87" s="242">
        <f>+'N ESF ULTRAX'!E403</f>
        <v>0</v>
      </c>
      <c r="D87" s="249" t="str">
        <f t="shared" si="10"/>
        <v/>
      </c>
      <c r="E87" s="242">
        <f>+'N ESF ULTRAX'!H403</f>
        <v>0</v>
      </c>
      <c r="F87" s="249" t="str">
        <f t="shared" si="11"/>
        <v/>
      </c>
      <c r="G87" s="242">
        <f>+'N ESF ULTRAX'!K403</f>
        <v>0</v>
      </c>
      <c r="H87" s="249" t="str">
        <f t="shared" si="12"/>
        <v/>
      </c>
      <c r="I87" s="242">
        <f>+'N ESF ULTRAX'!N403</f>
        <v>0</v>
      </c>
      <c r="J87" s="249" t="str">
        <f t="shared" si="13"/>
        <v/>
      </c>
      <c r="K87" s="249" t="str">
        <f t="shared" si="14"/>
        <v/>
      </c>
    </row>
    <row r="88" spans="1:11" ht="15" hidden="1" customHeight="1" outlineLevel="1" x14ac:dyDescent="0.3">
      <c r="A88" s="97" t="s">
        <v>184</v>
      </c>
      <c r="B88" s="242">
        <f>+'N ESF ULTRAX'!B408</f>
        <v>0</v>
      </c>
      <c r="C88" s="242">
        <f>+'N ESF ULTRAX'!E408</f>
        <v>634.9</v>
      </c>
      <c r="D88" s="249">
        <f t="shared" si="10"/>
        <v>1</v>
      </c>
      <c r="E88" s="242">
        <f>+'N ESF ULTRAX'!H408</f>
        <v>1094.3399999999999</v>
      </c>
      <c r="F88" s="249">
        <f t="shared" si="11"/>
        <v>0.72364151834934631</v>
      </c>
      <c r="G88" s="242">
        <f>+'N ESF ULTRAX'!K408</f>
        <v>0</v>
      </c>
      <c r="H88" s="249">
        <f t="shared" si="12"/>
        <v>-1</v>
      </c>
      <c r="I88" s="242">
        <f>+'N ESF ULTRAX'!N408</f>
        <v>0</v>
      </c>
      <c r="J88" s="249" t="str">
        <f t="shared" si="13"/>
        <v/>
      </c>
      <c r="K88" s="249" t="str">
        <f t="shared" si="14"/>
        <v/>
      </c>
    </row>
    <row r="89" spans="1:11" s="8" customFormat="1" ht="15" customHeight="1" collapsed="1" x14ac:dyDescent="0.3">
      <c r="A89" s="226" t="s">
        <v>185</v>
      </c>
      <c r="B89" s="241">
        <f>+SUM(B90:B91)</f>
        <v>0</v>
      </c>
      <c r="C89" s="241">
        <f>+SUM(C90:C91)</f>
        <v>0</v>
      </c>
      <c r="D89" s="248" t="str">
        <f t="shared" si="10"/>
        <v/>
      </c>
      <c r="E89" s="241">
        <f>+SUM(E90:E91)</f>
        <v>0</v>
      </c>
      <c r="F89" s="248" t="str">
        <f t="shared" si="11"/>
        <v/>
      </c>
      <c r="G89" s="241">
        <f>+SUM(G90:G91)</f>
        <v>0</v>
      </c>
      <c r="H89" s="248" t="str">
        <f t="shared" si="12"/>
        <v/>
      </c>
      <c r="I89" s="241">
        <f>+SUM(I90:I91)</f>
        <v>0</v>
      </c>
      <c r="J89" s="248" t="str">
        <f t="shared" si="13"/>
        <v/>
      </c>
      <c r="K89" s="248" t="str">
        <f t="shared" si="14"/>
        <v/>
      </c>
    </row>
    <row r="90" spans="1:11" s="6" customFormat="1" ht="15" hidden="1" customHeight="1" outlineLevel="1" x14ac:dyDescent="0.3">
      <c r="A90" s="98" t="s">
        <v>709</v>
      </c>
      <c r="B90" s="243">
        <f>+'N ESF ULTRAX'!B411</f>
        <v>0</v>
      </c>
      <c r="C90" s="243">
        <f>+'N ESF ULTRAX'!E411</f>
        <v>0</v>
      </c>
      <c r="D90" s="249" t="str">
        <f t="shared" si="10"/>
        <v/>
      </c>
      <c r="E90" s="243">
        <f>+'N ESF ULTRAX'!H411</f>
        <v>0</v>
      </c>
      <c r="F90" s="249" t="str">
        <f t="shared" si="11"/>
        <v/>
      </c>
      <c r="G90" s="243">
        <f>+'N ESF ULTRAX'!K411</f>
        <v>0</v>
      </c>
      <c r="H90" s="249" t="str">
        <f t="shared" si="12"/>
        <v/>
      </c>
      <c r="I90" s="243">
        <f>+'N ESF ULTRAX'!N411</f>
        <v>0</v>
      </c>
      <c r="J90" s="249" t="str">
        <f t="shared" si="13"/>
        <v/>
      </c>
      <c r="K90" s="249" t="str">
        <f t="shared" si="14"/>
        <v/>
      </c>
    </row>
    <row r="91" spans="1:11" ht="15" hidden="1" customHeight="1" outlineLevel="1" x14ac:dyDescent="0.3">
      <c r="A91" s="97"/>
      <c r="B91" s="242"/>
      <c r="C91" s="242"/>
      <c r="D91" s="249" t="str">
        <f t="shared" si="10"/>
        <v/>
      </c>
      <c r="E91" s="242"/>
      <c r="F91" s="249" t="str">
        <f t="shared" si="11"/>
        <v/>
      </c>
      <c r="G91" s="242"/>
      <c r="H91" s="249" t="str">
        <f t="shared" si="12"/>
        <v/>
      </c>
      <c r="I91" s="242"/>
      <c r="J91" s="249" t="str">
        <f t="shared" si="13"/>
        <v/>
      </c>
      <c r="K91" s="249" t="str">
        <f t="shared" si="14"/>
        <v/>
      </c>
    </row>
    <row r="92" spans="1:11" s="8" customFormat="1" ht="15" customHeight="1" collapsed="1" x14ac:dyDescent="0.3">
      <c r="A92" s="266" t="s">
        <v>187</v>
      </c>
      <c r="B92" s="267">
        <f>+B93</f>
        <v>0</v>
      </c>
      <c r="C92" s="267">
        <f>+C93</f>
        <v>95000</v>
      </c>
      <c r="D92" s="268">
        <f t="shared" si="10"/>
        <v>1</v>
      </c>
      <c r="E92" s="267">
        <f>+E93</f>
        <v>90000</v>
      </c>
      <c r="F92" s="268">
        <f t="shared" si="11"/>
        <v>-5.2631578947368418E-2</v>
      </c>
      <c r="G92" s="267">
        <f>+G93</f>
        <v>0</v>
      </c>
      <c r="H92" s="268">
        <f t="shared" si="12"/>
        <v>-1</v>
      </c>
      <c r="I92" s="267">
        <f>+I93</f>
        <v>0</v>
      </c>
      <c r="J92" s="268" t="str">
        <f t="shared" si="13"/>
        <v/>
      </c>
      <c r="K92" s="268" t="str">
        <f t="shared" si="14"/>
        <v/>
      </c>
    </row>
    <row r="93" spans="1:11" s="8" customFormat="1" ht="15" customHeight="1" x14ac:dyDescent="0.3">
      <c r="A93" s="227" t="s">
        <v>711</v>
      </c>
      <c r="B93" s="241">
        <f>+SUM(B94:B96)</f>
        <v>0</v>
      </c>
      <c r="C93" s="241">
        <f>+SUM(C94:C96)</f>
        <v>95000</v>
      </c>
      <c r="D93" s="248">
        <f t="shared" si="10"/>
        <v>1</v>
      </c>
      <c r="E93" s="241">
        <f>+SUM(E94:E96)</f>
        <v>90000</v>
      </c>
      <c r="F93" s="248">
        <f t="shared" si="11"/>
        <v>-5.2631578947368418E-2</v>
      </c>
      <c r="G93" s="241">
        <f>+SUM(G94:G96)</f>
        <v>0</v>
      </c>
      <c r="H93" s="248">
        <f t="shared" si="12"/>
        <v>-1</v>
      </c>
      <c r="I93" s="241">
        <f>+SUM(I94:I96)</f>
        <v>0</v>
      </c>
      <c r="J93" s="248" t="str">
        <f t="shared" si="13"/>
        <v/>
      </c>
      <c r="K93" s="248" t="str">
        <f t="shared" si="14"/>
        <v/>
      </c>
    </row>
    <row r="94" spans="1:11" s="18" customFormat="1" ht="15" hidden="1" customHeight="1" outlineLevel="1" x14ac:dyDescent="0.3">
      <c r="A94" s="98" t="s">
        <v>744</v>
      </c>
      <c r="B94" s="243">
        <f>+'N ESF ULTRAX'!B417</f>
        <v>0</v>
      </c>
      <c r="C94" s="243">
        <f>+'N ESF ULTRAX'!E417</f>
        <v>0</v>
      </c>
      <c r="D94" s="249" t="str">
        <f t="shared" si="10"/>
        <v/>
      </c>
      <c r="E94" s="243">
        <f>+'N ESF ULTRAX'!H417</f>
        <v>0</v>
      </c>
      <c r="F94" s="249" t="str">
        <f t="shared" si="11"/>
        <v/>
      </c>
      <c r="G94" s="243">
        <f>+'N ESF ULTRAX'!K417</f>
        <v>0</v>
      </c>
      <c r="H94" s="249" t="str">
        <f t="shared" si="12"/>
        <v/>
      </c>
      <c r="I94" s="243">
        <f>+'N ESF ULTRAX'!N417</f>
        <v>0</v>
      </c>
      <c r="J94" s="249" t="str">
        <f t="shared" si="13"/>
        <v/>
      </c>
      <c r="K94" s="249" t="str">
        <f t="shared" si="14"/>
        <v/>
      </c>
    </row>
    <row r="95" spans="1:11" ht="15" hidden="1" customHeight="1" outlineLevel="1" x14ac:dyDescent="0.3">
      <c r="A95" s="97" t="s">
        <v>188</v>
      </c>
      <c r="B95" s="243">
        <f>+'N ESF ULTRAX'!B420</f>
        <v>0</v>
      </c>
      <c r="C95" s="243">
        <f>+'N ESF ULTRAX'!E420</f>
        <v>95000</v>
      </c>
      <c r="D95" s="249">
        <f t="shared" si="10"/>
        <v>1</v>
      </c>
      <c r="E95" s="243">
        <f>+'N ESF ULTRAX'!H420</f>
        <v>90000</v>
      </c>
      <c r="F95" s="249">
        <f t="shared" si="11"/>
        <v>-5.2631578947368418E-2</v>
      </c>
      <c r="G95" s="243">
        <f>+'N ESF ULTRAX'!K420</f>
        <v>0</v>
      </c>
      <c r="H95" s="249">
        <f t="shared" si="12"/>
        <v>-1</v>
      </c>
      <c r="I95" s="243">
        <f>+'N ESF ULTRAX'!N420</f>
        <v>0</v>
      </c>
      <c r="J95" s="249" t="str">
        <f t="shared" si="13"/>
        <v/>
      </c>
      <c r="K95" s="249" t="str">
        <f t="shared" si="14"/>
        <v/>
      </c>
    </row>
    <row r="96" spans="1:11" ht="15" hidden="1" customHeight="1" outlineLevel="1" x14ac:dyDescent="0.3">
      <c r="A96" s="97" t="s">
        <v>756</v>
      </c>
      <c r="B96" s="243">
        <f>+'N ESF ULTRAX'!B445</f>
        <v>0</v>
      </c>
      <c r="C96" s="243">
        <f>+'N ESF ULTRAX'!E445</f>
        <v>0</v>
      </c>
      <c r="D96" s="249" t="str">
        <f t="shared" si="10"/>
        <v/>
      </c>
      <c r="E96" s="243">
        <f>+'N ESF ULTRAX'!H445</f>
        <v>0</v>
      </c>
      <c r="F96" s="249" t="str">
        <f t="shared" si="11"/>
        <v/>
      </c>
      <c r="G96" s="243">
        <f>+'N ESF ULTRAX'!K445</f>
        <v>0</v>
      </c>
      <c r="H96" s="249" t="str">
        <f t="shared" si="12"/>
        <v/>
      </c>
      <c r="I96" s="243">
        <f>+'N ESF ULTRAX'!N445</f>
        <v>0</v>
      </c>
      <c r="J96" s="249" t="str">
        <f t="shared" si="13"/>
        <v/>
      </c>
      <c r="K96" s="249" t="str">
        <f t="shared" si="14"/>
        <v/>
      </c>
    </row>
    <row r="97" spans="1:17" ht="15" hidden="1" customHeight="1" outlineLevel="1" x14ac:dyDescent="0.3">
      <c r="A97" s="97"/>
      <c r="B97" s="242"/>
      <c r="C97" s="242"/>
      <c r="D97" s="249" t="str">
        <f t="shared" si="10"/>
        <v/>
      </c>
      <c r="E97" s="242"/>
      <c r="F97" s="249" t="str">
        <f t="shared" si="11"/>
        <v/>
      </c>
      <c r="G97" s="242"/>
      <c r="H97" s="249" t="str">
        <f t="shared" si="12"/>
        <v/>
      </c>
      <c r="I97" s="242"/>
      <c r="J97" s="249" t="str">
        <f t="shared" si="13"/>
        <v/>
      </c>
      <c r="K97" s="249" t="str">
        <f t="shared" si="14"/>
        <v/>
      </c>
    </row>
    <row r="98" spans="1:17" s="1" customFormat="1" ht="15" customHeight="1" collapsed="1" x14ac:dyDescent="0.3">
      <c r="A98" s="266" t="s">
        <v>189</v>
      </c>
      <c r="B98" s="267">
        <f>+B61+B92</f>
        <v>0</v>
      </c>
      <c r="C98" s="267">
        <f>+C61+C92</f>
        <v>523473.89540312166</v>
      </c>
      <c r="D98" s="268">
        <f t="shared" si="10"/>
        <v>1</v>
      </c>
      <c r="E98" s="267">
        <f>+E61+E92</f>
        <v>638533.00043069327</v>
      </c>
      <c r="F98" s="268">
        <f t="shared" si="11"/>
        <v>0.21979912663833184</v>
      </c>
      <c r="G98" s="267">
        <f>+G61+G92</f>
        <v>0</v>
      </c>
      <c r="H98" s="268">
        <f t="shared" si="12"/>
        <v>-1</v>
      </c>
      <c r="I98" s="267">
        <f>+I61+I92</f>
        <v>0</v>
      </c>
      <c r="J98" s="268" t="str">
        <f t="shared" si="13"/>
        <v/>
      </c>
      <c r="K98" s="268" t="str">
        <f t="shared" si="14"/>
        <v/>
      </c>
    </row>
    <row r="99" spans="1:17" s="8" customFormat="1" ht="15" customHeight="1" x14ac:dyDescent="0.3">
      <c r="A99" s="263" t="s">
        <v>190</v>
      </c>
      <c r="B99" s="264">
        <f>+SUM(B100:B104)</f>
        <v>0</v>
      </c>
      <c r="C99" s="264">
        <f>+SUM(C100:C104)</f>
        <v>561303.31286769884</v>
      </c>
      <c r="D99" s="265">
        <f t="shared" si="10"/>
        <v>1</v>
      </c>
      <c r="E99" s="264">
        <f>+SUM(E100:E104)</f>
        <v>613734.5153793291</v>
      </c>
      <c r="F99" s="265">
        <f t="shared" si="11"/>
        <v>9.3409750681426096E-2</v>
      </c>
      <c r="G99" s="264">
        <f>+SUM(G100:G104)</f>
        <v>98316.515379329081</v>
      </c>
      <c r="H99" s="265">
        <f t="shared" si="12"/>
        <v>-0.83980611662591131</v>
      </c>
      <c r="I99" s="264">
        <f>+SUM(I100:I104)</f>
        <v>98316.515379329081</v>
      </c>
      <c r="J99" s="265">
        <f t="shared" si="13"/>
        <v>0</v>
      </c>
      <c r="K99" s="265">
        <f t="shared" si="14"/>
        <v>1</v>
      </c>
    </row>
    <row r="100" spans="1:17" s="3" customFormat="1" ht="15" customHeight="1" x14ac:dyDescent="0.3">
      <c r="A100" s="96" t="s">
        <v>191</v>
      </c>
      <c r="B100" s="245">
        <f>+'N ESF ULTRAX'!B452</f>
        <v>0</v>
      </c>
      <c r="C100" s="245">
        <f>+'N ESF ULTRAX'!E452</f>
        <v>103082.35</v>
      </c>
      <c r="D100" s="249">
        <f t="shared" ref="D100:D105" si="15">IF(AND(B100=0,C100&gt;0),100%,IF(AND(B100&lt;0,C100&gt;=0),(B100-C100)/B100,IF(AND(B100&gt;0,C100&gt;0),(C100-B100)/B100,IF(AND(B100=0,C100&lt;=0),"",(C100-B100)/B100))))</f>
        <v>1</v>
      </c>
      <c r="E100" s="245">
        <f>+'N ESF ULTRAX'!H452</f>
        <v>103082.35</v>
      </c>
      <c r="F100" s="249">
        <f t="shared" ref="F100:F105" si="16">IF(AND(C100=0,E100&gt;0),100%,IF(AND(C100&lt;0,E100&gt;=0),(C100-E100)/C100,IF(AND(C100&gt;0,E100&gt;0),(E100-C100)/C100,IF(AND(C100=0,E100&lt;=0),"",(E100-C100)/C100))))</f>
        <v>0</v>
      </c>
      <c r="G100" s="245">
        <f>+'N ESF ULTRAX'!K452</f>
        <v>0</v>
      </c>
      <c r="H100" s="249">
        <f t="shared" ref="H100:H105" si="17">IF(AND(E100=0,G100&gt;0),100%,IF(AND(E100&lt;0,G100&gt;=0),(E100-G100)/E100,IF(AND(E100&gt;0,G100&gt;0),(G100-E100)/E100,IF(AND(E100=0,G100&lt;=0),"",(G100-E100)/E100))))</f>
        <v>-1</v>
      </c>
      <c r="I100" s="245">
        <f>+'N ESF ULTRAX'!N452</f>
        <v>0</v>
      </c>
      <c r="J100" s="249" t="str">
        <f t="shared" ref="J100:J105" si="18">IF(AND(G100=0,I100&gt;0),100%,IF(AND(G100&lt;0,I100&gt;=0),(G100-I100)/G100,IF(AND(G100&gt;0,I100&gt;0),(I100-G100)/G100,IF(AND(G100=0,I100&lt;=0),"",(I100-G100)/G100))))</f>
        <v/>
      </c>
      <c r="K100" s="249" t="str">
        <f t="shared" ref="K100:K105" si="19">IF(AND(B100=0,I100&gt;0),100%,IF(AND(B100&lt;0,I100&gt;=0),(B100-I100)/B100,IF(AND(B100&gt;0,I100&gt;0),(I100-B100)/B100,IF(AND(B100=0,I100&lt;=0),"",(I100-B100)/B100))))</f>
        <v/>
      </c>
    </row>
    <row r="101" spans="1:17" s="3" customFormat="1" ht="15" customHeight="1" x14ac:dyDescent="0.3">
      <c r="A101" s="96" t="s">
        <v>192</v>
      </c>
      <c r="B101" s="245">
        <f>+'N ESF ULTRAX'!B454</f>
        <v>0</v>
      </c>
      <c r="C101" s="245">
        <f>+'N ESF ULTRAX'!E454</f>
        <v>0</v>
      </c>
      <c r="D101" s="249" t="str">
        <f t="shared" si="15"/>
        <v/>
      </c>
      <c r="E101" s="245">
        <f>+'N ESF ULTRAX'!H454</f>
        <v>0</v>
      </c>
      <c r="F101" s="249" t="str">
        <f t="shared" si="16"/>
        <v/>
      </c>
      <c r="G101" s="245">
        <f>+'N ESF ULTRAX'!K454</f>
        <v>0</v>
      </c>
      <c r="H101" s="249" t="str">
        <f t="shared" si="17"/>
        <v/>
      </c>
      <c r="I101" s="245">
        <f>+'N ESF ULTRAX'!N454</f>
        <v>0</v>
      </c>
      <c r="J101" s="249" t="str">
        <f t="shared" si="18"/>
        <v/>
      </c>
      <c r="K101" s="249" t="str">
        <f t="shared" si="19"/>
        <v/>
      </c>
      <c r="L101" s="275"/>
    </row>
    <row r="102" spans="1:17" s="3" customFormat="1" ht="15" customHeight="1" x14ac:dyDescent="0.3">
      <c r="A102" s="96" t="s">
        <v>193</v>
      </c>
      <c r="B102" s="245">
        <f>+'N ESF ULTRAX'!B456</f>
        <v>0</v>
      </c>
      <c r="C102" s="245">
        <f>+'N ESF ULTRAX'!E456</f>
        <v>0</v>
      </c>
      <c r="D102" s="249" t="str">
        <f t="shared" si="15"/>
        <v/>
      </c>
      <c r="E102" s="245">
        <f>+'N ESF ULTRAX'!H456</f>
        <v>0</v>
      </c>
      <c r="F102" s="249" t="str">
        <f t="shared" si="16"/>
        <v/>
      </c>
      <c r="G102" s="245">
        <f>+'N ESF ULTRAX'!K456</f>
        <v>0</v>
      </c>
      <c r="H102" s="249" t="str">
        <f t="shared" si="17"/>
        <v/>
      </c>
      <c r="I102" s="245">
        <f>+'N ESF ULTRAX'!N456</f>
        <v>0</v>
      </c>
      <c r="J102" s="249" t="str">
        <f t="shared" si="18"/>
        <v/>
      </c>
      <c r="K102" s="249" t="str">
        <f t="shared" si="19"/>
        <v/>
      </c>
    </row>
    <row r="103" spans="1:17" s="3" customFormat="1" ht="15" customHeight="1" x14ac:dyDescent="0.3">
      <c r="A103" s="96" t="s">
        <v>194</v>
      </c>
      <c r="B103" s="245">
        <f>+'N ESF ULTRAX'!B460</f>
        <v>0</v>
      </c>
      <c r="C103" s="245">
        <f>+'N ESF ULTRAX'!E460</f>
        <v>412435.64999999997</v>
      </c>
      <c r="D103" s="249">
        <f t="shared" si="15"/>
        <v>1</v>
      </c>
      <c r="E103" s="245">
        <f>+'N ESF ULTRAX'!H460</f>
        <v>412335.64999999997</v>
      </c>
      <c r="F103" s="249">
        <f t="shared" si="16"/>
        <v>-2.4246206650661747E-4</v>
      </c>
      <c r="G103" s="245">
        <f>+'N ESF ULTRAX'!K460</f>
        <v>0</v>
      </c>
      <c r="H103" s="249">
        <f t="shared" si="17"/>
        <v>-1</v>
      </c>
      <c r="I103" s="245">
        <f>+'N ESF ULTRAX'!N460</f>
        <v>0</v>
      </c>
      <c r="J103" s="249" t="str">
        <f t="shared" si="18"/>
        <v/>
      </c>
      <c r="K103" s="249" t="str">
        <f t="shared" si="19"/>
        <v/>
      </c>
      <c r="L103" s="21"/>
      <c r="O103" s="21"/>
      <c r="P103" s="22"/>
    </row>
    <row r="104" spans="1:17" s="3" customFormat="1" ht="15" customHeight="1" x14ac:dyDescent="0.3">
      <c r="A104" s="96" t="s">
        <v>195</v>
      </c>
      <c r="B104" s="245">
        <f>+' EERR ULTRAX'!B139</f>
        <v>0</v>
      </c>
      <c r="C104" s="245">
        <f>+' EERR ULTRAX'!S139</f>
        <v>45785.312867698827</v>
      </c>
      <c r="D104" s="249">
        <f t="shared" si="15"/>
        <v>1</v>
      </c>
      <c r="E104" s="245">
        <f>+' EERR ULTRAX'!AQ139</f>
        <v>98316.515379329081</v>
      </c>
      <c r="F104" s="249">
        <f t="shared" si="16"/>
        <v>1.1473374150226807</v>
      </c>
      <c r="G104" s="245">
        <f>+' EERR ULTRAX'!BU139</f>
        <v>98316.515379329081</v>
      </c>
      <c r="H104" s="249">
        <f t="shared" si="17"/>
        <v>0</v>
      </c>
      <c r="I104" s="245">
        <f>+' EERR ULTRAX'!CS139</f>
        <v>98316.515379329081</v>
      </c>
      <c r="J104" s="249">
        <f t="shared" si="18"/>
        <v>0</v>
      </c>
      <c r="K104" s="249">
        <f t="shared" si="19"/>
        <v>1</v>
      </c>
    </row>
    <row r="105" spans="1:17" s="1" customFormat="1" ht="15" customHeight="1" collapsed="1" thickBot="1" x14ac:dyDescent="0.35">
      <c r="A105" s="269" t="s">
        <v>196</v>
      </c>
      <c r="B105" s="270">
        <f>+B98+B99</f>
        <v>0</v>
      </c>
      <c r="C105" s="270">
        <f>+C98+C99</f>
        <v>1084777.2082708206</v>
      </c>
      <c r="D105" s="271">
        <f t="shared" si="15"/>
        <v>1</v>
      </c>
      <c r="E105" s="270">
        <f>+E98+E99</f>
        <v>1252267.5158100224</v>
      </c>
      <c r="F105" s="271">
        <f t="shared" si="16"/>
        <v>0.15440065136157149</v>
      </c>
      <c r="G105" s="270">
        <f>+G98+G99</f>
        <v>98316.515379329081</v>
      </c>
      <c r="H105" s="271">
        <f t="shared" si="17"/>
        <v>-0.92148920726755934</v>
      </c>
      <c r="I105" s="270">
        <f>+I98+I99</f>
        <v>98316.515379329081</v>
      </c>
      <c r="J105" s="271">
        <f t="shared" si="18"/>
        <v>0</v>
      </c>
      <c r="K105" s="271">
        <f t="shared" si="19"/>
        <v>1</v>
      </c>
      <c r="L105" s="23"/>
      <c r="M105" s="23"/>
      <c r="N105" s="23"/>
      <c r="O105" s="23"/>
    </row>
    <row r="106" spans="1:17" s="3" customFormat="1" ht="22.8" customHeight="1" thickBot="1" x14ac:dyDescent="0.35">
      <c r="B106" s="246">
        <f>+B60-B105</f>
        <v>0</v>
      </c>
      <c r="C106" s="247">
        <f>+C60-C105</f>
        <v>2.9136959929019213E-3</v>
      </c>
      <c r="D106" s="13"/>
      <c r="E106" s="20">
        <f>+E60-E105</f>
        <v>-8.4792613051831722E-4</v>
      </c>
      <c r="F106" s="13"/>
      <c r="G106" s="20">
        <f>+G60-G105</f>
        <v>-98316.515379329081</v>
      </c>
      <c r="H106" s="13"/>
      <c r="I106" s="20">
        <f>+I60-I105</f>
        <v>-98316.515379329081</v>
      </c>
      <c r="J106" s="13"/>
      <c r="K106" s="24"/>
      <c r="L106" s="24"/>
      <c r="M106" s="24"/>
      <c r="N106" s="24"/>
      <c r="O106" s="24"/>
    </row>
    <row r="107" spans="1:17" s="3" customFormat="1" ht="15" customHeight="1" x14ac:dyDescent="0.3">
      <c r="A107" s="100" t="s">
        <v>197</v>
      </c>
      <c r="B107" s="252">
        <f t="shared" ref="B107:J107" ca="1" si="20">+B3</f>
        <v>2025</v>
      </c>
      <c r="C107" s="101" t="str">
        <f t="shared" si="20"/>
        <v xml:space="preserve">Q1 </v>
      </c>
      <c r="D107" s="104" t="str">
        <f t="shared" si="20"/>
        <v>Vari Rel.</v>
      </c>
      <c r="E107" s="101" t="str">
        <f t="shared" si="20"/>
        <v xml:space="preserve">Q2 </v>
      </c>
      <c r="F107" s="104" t="str">
        <f t="shared" si="20"/>
        <v>Vari Rel.</v>
      </c>
      <c r="G107" s="101" t="str">
        <f t="shared" si="20"/>
        <v xml:space="preserve">Q3 </v>
      </c>
      <c r="H107" s="104" t="str">
        <f t="shared" si="20"/>
        <v>Vari Rel.</v>
      </c>
      <c r="I107" s="101" t="str">
        <f t="shared" si="20"/>
        <v xml:space="preserve">Q4 </v>
      </c>
      <c r="J107" s="104" t="str">
        <f t="shared" si="20"/>
        <v>Vari Rel.</v>
      </c>
      <c r="K107" s="101" t="s">
        <v>814</v>
      </c>
      <c r="L107" s="104" t="str">
        <f>+J107</f>
        <v>Vari Rel.</v>
      </c>
      <c r="M107" s="24"/>
      <c r="N107" s="24"/>
      <c r="O107" s="24"/>
      <c r="P107" s="24"/>
      <c r="Q107" s="24"/>
    </row>
    <row r="108" spans="1:17" s="3" customFormat="1" ht="15" customHeight="1" x14ac:dyDescent="0.3">
      <c r="A108" s="102" t="s">
        <v>211</v>
      </c>
      <c r="B108" s="253">
        <f>+' EERR ULTRAX'!B4</f>
        <v>0</v>
      </c>
      <c r="C108" s="257">
        <f>+' EERR ULTRAX'!S4</f>
        <v>268359.28442229866</v>
      </c>
      <c r="D108" s="239"/>
      <c r="E108" s="257">
        <f>' EERR ULTRAX'!AQ4-C108</f>
        <v>367964.14731183997</v>
      </c>
      <c r="F108" s="239">
        <f t="shared" ref="F108:F127" si="21">IF(AND(C108=0,E108&gt;0),100%,IF(AND(C108&lt;0,E108&gt;=0),(C108-E108)/C108,IF(AND(C108&gt;0,E108&gt;0),(E108-C108)/C108,IF(AND(C108=0,E108&lt;=0),"",(E108-C108)/C108))))</f>
        <v>0.37116235089075567</v>
      </c>
      <c r="G108" s="257">
        <f>' EERR ULTRAX'!BU4-E108-C108</f>
        <v>0</v>
      </c>
      <c r="H108" s="239">
        <f t="shared" ref="H108:H127" si="22">IF(AND(E108=0,G108&gt;0),100%,IF(AND(E108&lt;0,G108&gt;=0),(E108-G108)/E108,IF(AND(E108&gt;0,G108&gt;0),(G108-E108)/E108,IF(AND(E108=0,G108&lt;=0),"",(G108-E108)/E108))))</f>
        <v>-1</v>
      </c>
      <c r="I108" s="257">
        <f>' EERR ULTRAX'!CS4-G108-E108-C108</f>
        <v>0</v>
      </c>
      <c r="J108" s="239" t="str">
        <f t="shared" ref="J108:J127" si="23">IF(AND(G108=0,I108&gt;0),100%,IF(AND(G108&lt;0,I108&gt;=0),(G108-I108)/G108,IF(AND(G108&gt;0,I108&gt;0),(I108-G108)/G108,IF(AND(G108=0,I108&lt;=0),"",(I108-G108)/G108))))</f>
        <v/>
      </c>
      <c r="K108" s="257">
        <f>+' EERR ULTRAX'!CS4</f>
        <v>636323.43173413863</v>
      </c>
      <c r="L108" s="239">
        <f t="shared" ref="L108:L127" si="24">IF(AND(B108=0,K108&gt;0),100%,IF(AND(B108&lt;0,K108&gt;=0),(B108-K108)/B108,IF(AND(B108&gt;0,K108&gt;0),(K108-B108)/B108,IF(AND(B108=0,K108&lt;=0),"",(K108-B108)/B108))))</f>
        <v>1</v>
      </c>
      <c r="M108" s="24"/>
      <c r="N108" s="24"/>
      <c r="O108" s="24"/>
      <c r="P108" s="24"/>
      <c r="Q108" s="24"/>
    </row>
    <row r="109" spans="1:17" s="3" customFormat="1" ht="15" customHeight="1" x14ac:dyDescent="0.3">
      <c r="A109" s="102" t="s">
        <v>212</v>
      </c>
      <c r="B109" s="253">
        <f>+' EERR ULTRAX'!B22</f>
        <v>0</v>
      </c>
      <c r="C109" s="257">
        <f>+' EERR ULTRAX'!S22</f>
        <v>152577.55154930148</v>
      </c>
      <c r="D109" s="239"/>
      <c r="E109" s="257">
        <f>' EERR ULTRAX'!AQ22-C109</f>
        <v>219483.30705330573</v>
      </c>
      <c r="F109" s="239">
        <f t="shared" si="21"/>
        <v>0.43850327144871892</v>
      </c>
      <c r="G109" s="257">
        <f>' EERR ULTRAX'!BU22-E109-C109</f>
        <v>0</v>
      </c>
      <c r="H109" s="239">
        <f t="shared" si="22"/>
        <v>-1</v>
      </c>
      <c r="I109" s="257">
        <f>' EERR ULTRAX'!CS22-G109-E109-C109</f>
        <v>0</v>
      </c>
      <c r="J109" s="239" t="str">
        <f t="shared" si="23"/>
        <v/>
      </c>
      <c r="K109" s="257">
        <f>' EERR ULTRAX'!CS22</f>
        <v>372060.85860260722</v>
      </c>
      <c r="L109" s="239">
        <f t="shared" si="24"/>
        <v>1</v>
      </c>
      <c r="M109" s="24"/>
      <c r="N109" s="24"/>
      <c r="O109" s="24"/>
      <c r="P109" s="24"/>
      <c r="Q109" s="24"/>
    </row>
    <row r="110" spans="1:17" s="3" customFormat="1" ht="15" customHeight="1" x14ac:dyDescent="0.3">
      <c r="A110" s="102" t="s">
        <v>59</v>
      </c>
      <c r="B110" s="253">
        <f>+B108-B109</f>
        <v>0</v>
      </c>
      <c r="C110" s="257">
        <f>+' EERR ULTRAX'!S36</f>
        <v>115781.73287299718</v>
      </c>
      <c r="D110" s="239"/>
      <c r="E110" s="257">
        <f>+E108-E109</f>
        <v>148480.84025853424</v>
      </c>
      <c r="F110" s="239">
        <f t="shared" si="21"/>
        <v>0.28242026245543617</v>
      </c>
      <c r="G110" s="257">
        <f>+G108-G109</f>
        <v>0</v>
      </c>
      <c r="H110" s="239">
        <f t="shared" si="22"/>
        <v>-1</v>
      </c>
      <c r="I110" s="257">
        <f>+I108-I109</f>
        <v>0</v>
      </c>
      <c r="J110" s="239" t="str">
        <f t="shared" si="23"/>
        <v/>
      </c>
      <c r="K110" s="257">
        <f>+K108-K109</f>
        <v>264262.57313153142</v>
      </c>
      <c r="L110" s="239">
        <f t="shared" si="24"/>
        <v>1</v>
      </c>
      <c r="M110" s="24"/>
      <c r="N110" s="24"/>
      <c r="O110" s="24"/>
      <c r="P110" s="24"/>
      <c r="Q110" s="24"/>
    </row>
    <row r="111" spans="1:17" s="3" customFormat="1" ht="15" customHeight="1" x14ac:dyDescent="0.3">
      <c r="A111" s="102" t="s">
        <v>215</v>
      </c>
      <c r="B111" s="256" t="str">
        <f>+IFERROR(B110/B108, "")</f>
        <v/>
      </c>
      <c r="C111" s="258">
        <f>+' EERR ULTRAX'!T36</f>
        <v>0.4314429930093247</v>
      </c>
      <c r="D111" s="239"/>
      <c r="E111" s="258">
        <f>+IFERROR(E110/E108, "")</f>
        <v>0.40351985741888224</v>
      </c>
      <c r="F111" s="239">
        <f t="shared" si="21"/>
        <v>-6.4720336273578011E-2</v>
      </c>
      <c r="G111" s="258" t="str">
        <f>+IFERROR(G110/G108, "")</f>
        <v/>
      </c>
      <c r="H111" s="239" t="e">
        <f t="shared" si="22"/>
        <v>#VALUE!</v>
      </c>
      <c r="I111" s="258" t="str">
        <f>+IFERROR(I110/I108, "")</f>
        <v/>
      </c>
      <c r="J111" s="239" t="e">
        <f t="shared" si="23"/>
        <v>#VALUE!</v>
      </c>
      <c r="K111" s="258">
        <f>+IFERROR(K110/K108, "")</f>
        <v>0.41529599564069264</v>
      </c>
      <c r="L111" s="239" t="e">
        <f t="shared" si="24"/>
        <v>#VALUE!</v>
      </c>
      <c r="M111" s="24"/>
      <c r="N111" s="24"/>
      <c r="O111" s="24"/>
      <c r="P111" s="24"/>
      <c r="Q111" s="24"/>
    </row>
    <row r="112" spans="1:17" s="3" customFormat="1" ht="15" customHeight="1" x14ac:dyDescent="0.3">
      <c r="A112" s="102" t="s">
        <v>779</v>
      </c>
      <c r="B112" s="253">
        <f>+' EERR ULTRAX'!B38</f>
        <v>0</v>
      </c>
      <c r="C112" s="257">
        <f>+' EERR ULTRAX'!S38</f>
        <v>87524.331701758769</v>
      </c>
      <c r="D112" s="239"/>
      <c r="E112" s="257">
        <f>+' EERR ULTRAX'!AQ38-C112</f>
        <v>108410.25519942924</v>
      </c>
      <c r="F112" s="239">
        <f t="shared" si="21"/>
        <v>0.23862991115247534</v>
      </c>
      <c r="G112" s="257">
        <f>+' EERR ULTRAX'!BU38-E112-C112</f>
        <v>0</v>
      </c>
      <c r="H112" s="239">
        <f t="shared" si="22"/>
        <v>-1</v>
      </c>
      <c r="I112" s="257">
        <f>+' EERR ULTRAX'!CS38-G112-E112-C112</f>
        <v>0</v>
      </c>
      <c r="J112" s="239" t="str">
        <f t="shared" si="23"/>
        <v/>
      </c>
      <c r="K112" s="257">
        <f>+' EERR ULTRAX'!CS38</f>
        <v>195934.58690118801</v>
      </c>
      <c r="L112" s="239">
        <f t="shared" si="24"/>
        <v>1</v>
      </c>
      <c r="M112" s="24"/>
      <c r="N112" s="24"/>
      <c r="O112" s="24"/>
      <c r="P112" s="24"/>
      <c r="Q112" s="24"/>
    </row>
    <row r="113" spans="1:18" s="3" customFormat="1" ht="15" customHeight="1" x14ac:dyDescent="0.3">
      <c r="A113" s="102" t="s">
        <v>780</v>
      </c>
      <c r="B113" s="253">
        <f>+B110-B112</f>
        <v>0</v>
      </c>
      <c r="C113" s="257">
        <f>+C110-C112</f>
        <v>28257.401171238409</v>
      </c>
      <c r="D113" s="239"/>
      <c r="E113" s="257">
        <f>+E110-E112</f>
        <v>40070.585059104997</v>
      </c>
      <c r="F113" s="239">
        <f t="shared" si="21"/>
        <v>0.418056275461402</v>
      </c>
      <c r="G113" s="257">
        <f>+G110-G112</f>
        <v>0</v>
      </c>
      <c r="H113" s="239">
        <f t="shared" si="22"/>
        <v>-1</v>
      </c>
      <c r="I113" s="257">
        <f>+I110-I112</f>
        <v>0</v>
      </c>
      <c r="J113" s="239" t="str">
        <f t="shared" si="23"/>
        <v/>
      </c>
      <c r="K113" s="257">
        <f>+K110-K112</f>
        <v>68327.986230343406</v>
      </c>
      <c r="L113" s="239">
        <f t="shared" si="24"/>
        <v>1</v>
      </c>
      <c r="M113" s="24"/>
      <c r="N113" s="24"/>
      <c r="O113" s="24"/>
      <c r="P113" s="24"/>
      <c r="Q113" s="24"/>
    </row>
    <row r="114" spans="1:18" s="3" customFormat="1" ht="15" customHeight="1" x14ac:dyDescent="0.3">
      <c r="A114" s="102" t="s">
        <v>781</v>
      </c>
      <c r="B114" s="253">
        <f>+' EERR ULTRAX'!B125-' EERR ULTRAX'!B116</f>
        <v>0</v>
      </c>
      <c r="C114" s="257">
        <f>+' EERR ULTRAX'!S125-' EERR ULTRAX'!S116</f>
        <v>17527.911696460429</v>
      </c>
      <c r="D114" s="239"/>
      <c r="E114" s="257">
        <f>+' EERR ULTRAX'!AQ125-' EERR ULTRAX'!AQ116-C114</f>
        <v>12460.617452525228</v>
      </c>
      <c r="F114" s="239">
        <f t="shared" si="21"/>
        <v>-0.28909857213386614</v>
      </c>
      <c r="G114" s="257">
        <f>+' EERR ULTRAX'!BU125-' EERR ULTRAX'!BU116-E114-C114</f>
        <v>0</v>
      </c>
      <c r="H114" s="239">
        <f t="shared" si="22"/>
        <v>-1</v>
      </c>
      <c r="I114" s="257">
        <f>+' EERR ULTRAX'!CS125-' EERR ULTRAX'!CS116-G114-E114-C114</f>
        <v>0</v>
      </c>
      <c r="J114" s="239" t="str">
        <f t="shared" si="23"/>
        <v/>
      </c>
      <c r="K114" s="257">
        <f>+' EERR ULTRAX'!CS125-' EERR ULTRAX'!CS116</f>
        <v>29988.529148985657</v>
      </c>
      <c r="L114" s="239">
        <f t="shared" si="24"/>
        <v>1</v>
      </c>
      <c r="M114" s="24"/>
      <c r="N114" s="24"/>
      <c r="O114" s="24"/>
      <c r="P114" s="24"/>
      <c r="Q114" s="24"/>
    </row>
    <row r="115" spans="1:18" s="3" customFormat="1" ht="15" customHeight="1" x14ac:dyDescent="0.3">
      <c r="A115" s="102" t="s">
        <v>782</v>
      </c>
      <c r="B115" s="253">
        <f>+B113+B114</f>
        <v>0</v>
      </c>
      <c r="C115" s="257">
        <f>+C113+C114</f>
        <v>45785.312867698842</v>
      </c>
      <c r="D115" s="239"/>
      <c r="E115" s="257">
        <f>+E113+E114</f>
        <v>52531.202511630225</v>
      </c>
      <c r="F115" s="239">
        <f t="shared" si="21"/>
        <v>0.14733741502267975</v>
      </c>
      <c r="G115" s="257">
        <f>+G113+G114</f>
        <v>0</v>
      </c>
      <c r="H115" s="239">
        <f t="shared" si="22"/>
        <v>-1</v>
      </c>
      <c r="I115" s="257">
        <f>+I113+I114</f>
        <v>0</v>
      </c>
      <c r="J115" s="239" t="str">
        <f t="shared" si="23"/>
        <v/>
      </c>
      <c r="K115" s="257">
        <f>+K113+K114</f>
        <v>98316.515379329066</v>
      </c>
      <c r="L115" s="239">
        <f t="shared" si="24"/>
        <v>1</v>
      </c>
      <c r="M115" s="24"/>
      <c r="N115" s="24"/>
      <c r="O115" s="24"/>
      <c r="P115" s="24"/>
      <c r="Q115" s="24"/>
    </row>
    <row r="116" spans="1:18" s="3" customFormat="1" ht="15" customHeight="1" x14ac:dyDescent="0.3">
      <c r="A116" s="102" t="s">
        <v>28</v>
      </c>
      <c r="B116" s="253">
        <f>+' EERR ULTRAX'!B138</f>
        <v>0</v>
      </c>
      <c r="C116" s="257">
        <v>0</v>
      </c>
      <c r="D116" s="239"/>
      <c r="E116" s="257">
        <v>0</v>
      </c>
      <c r="F116" s="239" t="str">
        <f t="shared" si="21"/>
        <v/>
      </c>
      <c r="G116" s="257">
        <v>0</v>
      </c>
      <c r="H116" s="239" t="str">
        <f t="shared" si="22"/>
        <v/>
      </c>
      <c r="I116" s="257">
        <v>0</v>
      </c>
      <c r="J116" s="239" t="str">
        <f t="shared" si="23"/>
        <v/>
      </c>
      <c r="K116" s="257">
        <f>+' EERR ULTRAX'!CS138</f>
        <v>0</v>
      </c>
      <c r="L116" s="239" t="str">
        <f t="shared" si="24"/>
        <v/>
      </c>
      <c r="M116" s="24"/>
      <c r="N116" s="24"/>
      <c r="O116" s="24"/>
      <c r="P116" s="24"/>
      <c r="Q116" s="24"/>
    </row>
    <row r="117" spans="1:18" s="3" customFormat="1" ht="15" customHeight="1" x14ac:dyDescent="0.3">
      <c r="A117" s="102" t="s">
        <v>114</v>
      </c>
      <c r="B117" s="253">
        <f>+B115-B116</f>
        <v>0</v>
      </c>
      <c r="C117" s="257">
        <f>+C115-C116</f>
        <v>45785.312867698842</v>
      </c>
      <c r="D117" s="239"/>
      <c r="E117" s="257">
        <f>+E115-E116</f>
        <v>52531.202511630225</v>
      </c>
      <c r="F117" s="239">
        <f>IF(AND(C117=0,E117&gt;0),100%,IF(AND(C117&lt;0,E117&gt;=0),(C117-E117)/C117,IF(AND(C117&gt;0,E117&gt;0),(E117-C117)/C117,IF(AND(C117=0,E117&lt;=0),"",(E117-C117)/C117))))</f>
        <v>0.14733741502267975</v>
      </c>
      <c r="G117" s="257">
        <f>+G115-G116</f>
        <v>0</v>
      </c>
      <c r="H117" s="239">
        <f t="shared" ref="H117:H118" si="25">IF(AND(E117=0,G117&gt;0),100%,IF(AND(E117&lt;0,G117&gt;=0),(E117-G117)/E117,IF(AND(E117&gt;0,G117&gt;0),(G117-E117)/E117,IF(AND(E117=0,G117&lt;=0),"",(G117-E117)/E117))))</f>
        <v>-1</v>
      </c>
      <c r="I117" s="257">
        <f>+I115-I116</f>
        <v>0</v>
      </c>
      <c r="J117" s="239" t="str">
        <f t="shared" ref="J117:J118" si="26">IF(AND(G117=0,I117&gt;0),100%,IF(AND(G117&lt;0,I117&gt;=0),(G117-I117)/G117,IF(AND(G117&gt;0,I117&gt;0),(I117-G117)/G117,IF(AND(G117=0,I117&lt;=0),"",(I117-G117)/G117))))</f>
        <v/>
      </c>
      <c r="K117" s="257">
        <f>+K115-K116</f>
        <v>98316.515379329066</v>
      </c>
      <c r="L117" s="239">
        <f>IF(AND(B117=0,K117&gt;0),100%,IF(AND(B117&lt;0,K117&gt;=0),(B117-K117)/B117,IF(AND(B117&gt;0,K117&gt;0),(K117-B117)/B117,IF(AND(B117=0,K117&lt;=0),"",(K117-B117)/B117))))</f>
        <v>1</v>
      </c>
      <c r="M117" s="24"/>
      <c r="N117" s="24"/>
      <c r="O117" s="24"/>
      <c r="P117" s="24"/>
      <c r="Q117" s="24"/>
    </row>
    <row r="118" spans="1:18" s="3" customFormat="1" ht="15" customHeight="1" x14ac:dyDescent="0.3">
      <c r="A118" s="102" t="s">
        <v>216</v>
      </c>
      <c r="B118" s="256" t="str">
        <f>+IFERROR(B117/B108, "")</f>
        <v/>
      </c>
      <c r="C118" s="258">
        <f>+IFERROR(C117/C108, "")</f>
        <v>0.17061199490921888</v>
      </c>
      <c r="D118" s="239"/>
      <c r="E118" s="258">
        <f>+IFERROR(E117/E108, "")</f>
        <v>0.14276174158650137</v>
      </c>
      <c r="F118" s="239">
        <f t="shared" ref="F118" si="27">IF(AND(C118=0,E118&gt;0),100%,IF(AND(C118&lt;0,E118&gt;=0),(C118-E118)/C118,IF(AND(C118&gt;0,E118&gt;0),(E118-C118)/C118,IF(AND(C118=0,E118&lt;=0),"",(E118-C118)/C118))))</f>
        <v>-0.16323736990201879</v>
      </c>
      <c r="G118" s="258" t="str">
        <f>+IFERROR(G117/G108, "")</f>
        <v/>
      </c>
      <c r="H118" s="239" t="e">
        <f t="shared" si="25"/>
        <v>#VALUE!</v>
      </c>
      <c r="I118" s="258" t="str">
        <f>+IFERROR(I117/I108, "")</f>
        <v/>
      </c>
      <c r="J118" s="239" t="e">
        <f t="shared" si="26"/>
        <v>#VALUE!</v>
      </c>
      <c r="K118" s="258">
        <f>+IFERROR(K117/K108, "")</f>
        <v>0.15450714287134179</v>
      </c>
      <c r="L118" s="239" t="e">
        <f t="shared" ref="L118" si="28">IF(AND(B118=0,K118&gt;0),100%,IF(AND(B118&lt;0,K118&gt;=0),(B118-K118)/B118,IF(AND(B118&gt;0,K118&gt;0),(K118-B118)/B118,IF(AND(B118=0,K118&lt;=0),"",(K118-B118)/B118))))</f>
        <v>#VALUE!</v>
      </c>
      <c r="R118" s="25"/>
    </row>
    <row r="119" spans="1:18" s="3" customFormat="1" ht="15" customHeight="1" x14ac:dyDescent="0.3">
      <c r="A119" s="102" t="s">
        <v>201</v>
      </c>
      <c r="B119" s="256" t="str">
        <f>+IFERROR(' EERR ULTRAX'!B139/'ESF ULTRAX'!B99, "")</f>
        <v/>
      </c>
      <c r="C119" s="258">
        <f>+IFERROR(C104/C99, "")</f>
        <v>8.1569646602977719E-2</v>
      </c>
      <c r="D119" s="239"/>
      <c r="E119" s="258">
        <f>+IFERROR((E104-C104)/((E99+C99)/2), "")</f>
        <v>8.9411934235340426E-2</v>
      </c>
      <c r="F119" s="239">
        <f t="shared" si="21"/>
        <v>9.6142228867722251E-2</v>
      </c>
      <c r="G119" s="258">
        <f>+IFERROR((G104-E104)/((G99+E99)/2), "")</f>
        <v>0</v>
      </c>
      <c r="H119" s="239">
        <f t="shared" si="22"/>
        <v>-1</v>
      </c>
      <c r="I119" s="258">
        <f>+IFERROR((I104-G104)/((I99+G99)/2), "")</f>
        <v>0</v>
      </c>
      <c r="J119" s="239" t="str">
        <f t="shared" si="23"/>
        <v/>
      </c>
      <c r="K119" s="258">
        <f>+IFERROR(I104/((B99+I99)/2), "")</f>
        <v>2</v>
      </c>
      <c r="L119" s="239" t="e">
        <f t="shared" si="24"/>
        <v>#VALUE!</v>
      </c>
    </row>
    <row r="120" spans="1:18" s="3" customFormat="1" ht="15" customHeight="1" x14ac:dyDescent="0.3">
      <c r="A120" s="102" t="s">
        <v>213</v>
      </c>
      <c r="B120" s="274" t="str">
        <f>IFERROR(B33*12/' EERR ULTRAX'!B22, "")</f>
        <v/>
      </c>
      <c r="C120" s="257">
        <f>+IFERROR(C33*3/' EERR ULTRAX'!S22, "")</f>
        <v>17.016620489948387</v>
      </c>
      <c r="D120" s="239"/>
      <c r="E120" s="257">
        <f>IFERROR(3/((' EERR ULTRAX'!AQ23-' EERR ULTRAX'!S23)/(('ESF ULTRAX'!C33+'ESF ULTRAX'!E33)/2)), "")</f>
        <v>12.709921745399511</v>
      </c>
      <c r="F120" s="239">
        <f t="shared" si="21"/>
        <v>-0.25308778244733243</v>
      </c>
      <c r="G120" s="257" t="str">
        <f>IFERROR(3/((' EERR ULTRAX'!BU23-' EERR ULTRAX'!AQ23)/(('ESF ULTRAX'!E33+'ESF ULTRAX'!G33)/2)), "")</f>
        <v/>
      </c>
      <c r="H120" s="239" t="e">
        <f t="shared" si="22"/>
        <v>#VALUE!</v>
      </c>
      <c r="I120" s="257" t="str">
        <f>IFERROR(3/((' EERR ULTRAX'!CS23-' EERR ULTRAX'!BU23)/(('ESF ULTRAX'!G33+'ESF ULTRAX'!I33)/2)), "")</f>
        <v/>
      </c>
      <c r="J120" s="239" t="e">
        <f t="shared" si="23"/>
        <v>#VALUE!</v>
      </c>
      <c r="K120" s="257">
        <f>IFERROR(I33*12/K109, "")</f>
        <v>0</v>
      </c>
      <c r="L120" s="239" t="e">
        <f t="shared" si="24"/>
        <v>#VALUE!</v>
      </c>
    </row>
    <row r="121" spans="1:18" s="3" customFormat="1" ht="15" customHeight="1" x14ac:dyDescent="0.3">
      <c r="A121" s="102" t="s">
        <v>214</v>
      </c>
      <c r="B121" s="254" t="str">
        <f>IFERROR(B108/'ESF ULTRAX'!B60, "")</f>
        <v/>
      </c>
      <c r="C121" s="259">
        <f>IFERROR(' EERR ULTRAX'!S4/'ESF ULTRAX'!C60, "")</f>
        <v>0.2473865432048164</v>
      </c>
      <c r="D121" s="239"/>
      <c r="E121" s="259">
        <f>+IFERROR((E108)/((E60+C60)/2), "")</f>
        <v>0.31489696640812687</v>
      </c>
      <c r="F121" s="239">
        <f t="shared" si="21"/>
        <v>0.27289448459376064</v>
      </c>
      <c r="G121" s="259">
        <f>+IFERROR((G108)/((G60+E60)/2), "")</f>
        <v>0</v>
      </c>
      <c r="H121" s="239">
        <f t="shared" si="22"/>
        <v>-1</v>
      </c>
      <c r="I121" s="259" t="str">
        <f>+IFERROR((I108)/((I60+G60)/2), "")</f>
        <v/>
      </c>
      <c r="J121" s="239">
        <f t="shared" si="23"/>
        <v>1</v>
      </c>
      <c r="K121" s="259" t="str">
        <f>+IFERROR((K108)/((B60+I60)/2), "")</f>
        <v/>
      </c>
      <c r="L121" s="239" t="e">
        <f t="shared" si="24"/>
        <v>#VALUE!</v>
      </c>
    </row>
    <row r="122" spans="1:18" s="3" customFormat="1" ht="15" customHeight="1" x14ac:dyDescent="0.3">
      <c r="A122" s="102" t="s">
        <v>217</v>
      </c>
      <c r="B122" s="256" t="str">
        <f>+IFERROR(B104/B60, "")</f>
        <v/>
      </c>
      <c r="C122" s="258">
        <f>+IFERROR(C104/C60, "")</f>
        <v>4.2207111649869379E-2</v>
      </c>
      <c r="D122" s="239"/>
      <c r="E122" s="258">
        <f>+IFERROR((E104-C104)/((E60+C60)/2), "")</f>
        <v>4.4955239344730238E-2</v>
      </c>
      <c r="F122" s="239">
        <f t="shared" si="21"/>
        <v>6.5110536765890362E-2</v>
      </c>
      <c r="G122" s="258">
        <f>+IFERROR((G104-E104)/((G60+E60)/2), "")</f>
        <v>0</v>
      </c>
      <c r="H122" s="239">
        <f t="shared" si="22"/>
        <v>-1</v>
      </c>
      <c r="I122" s="258" t="str">
        <f>+IFERROR((I104-G104)/((I60+G60)/2), "")</f>
        <v/>
      </c>
      <c r="J122" s="239">
        <f t="shared" si="23"/>
        <v>1</v>
      </c>
      <c r="K122" s="258" t="str">
        <f>+IFERROR(I104/((B60+I60)/2), "")</f>
        <v/>
      </c>
      <c r="L122" s="239" t="e">
        <f t="shared" si="24"/>
        <v>#VALUE!</v>
      </c>
    </row>
    <row r="123" spans="1:18" s="3" customFormat="1" ht="15" customHeight="1" x14ac:dyDescent="0.3">
      <c r="A123" s="102" t="s">
        <v>202</v>
      </c>
      <c r="B123" s="253" t="str">
        <f>+IFERROR(B14/B108*365, "")</f>
        <v/>
      </c>
      <c r="C123" s="257">
        <f>+IFERROR(C14/' EERR ULTRAX'!S4*90, "")</f>
        <v>38.581193947839026</v>
      </c>
      <c r="D123" s="239"/>
      <c r="E123" s="257">
        <f>+ IFERROR((((E14+C14)/2)/(E108))*90, "")</f>
        <v>31.671340360569452</v>
      </c>
      <c r="F123" s="239">
        <f t="shared" si="21"/>
        <v>-0.17909900861574041</v>
      </c>
      <c r="G123" s="257" t="str">
        <f>+IFERROR((((G14+E14)/2)/(G108))*90, "")</f>
        <v/>
      </c>
      <c r="H123" s="239" t="e">
        <f t="shared" si="22"/>
        <v>#VALUE!</v>
      </c>
      <c r="I123" s="257" t="str">
        <f>+IFERROR((((I14+G14)/2)/(I108))*90, "")</f>
        <v/>
      </c>
      <c r="J123" s="239" t="e">
        <f t="shared" si="23"/>
        <v>#VALUE!</v>
      </c>
      <c r="K123" s="257">
        <f>+IFERROR((((B14+I14)/2)/(K108))*365, "")</f>
        <v>0</v>
      </c>
      <c r="L123" s="239" t="e">
        <f t="shared" si="24"/>
        <v>#VALUE!</v>
      </c>
    </row>
    <row r="124" spans="1:18" s="3" customFormat="1" ht="15" customHeight="1" x14ac:dyDescent="0.3">
      <c r="A124" s="102" t="s">
        <v>772</v>
      </c>
      <c r="B124" s="254" t="str">
        <f>+IFERROR(B4/B61, "")</f>
        <v/>
      </c>
      <c r="C124" s="259">
        <f>+IFERROR(C4/C61, "")</f>
        <v>2.3387091300900194</v>
      </c>
      <c r="D124" s="239"/>
      <c r="E124" s="259">
        <f>+IFERROR(E4/E61, "")</f>
        <v>2.1247720994853023</v>
      </c>
      <c r="F124" s="239">
        <f t="shared" si="21"/>
        <v>-9.1476544839281651E-2</v>
      </c>
      <c r="G124" s="259" t="str">
        <f>+IFERROR(G4/G61, "")</f>
        <v/>
      </c>
      <c r="H124" s="239" t="e">
        <f t="shared" si="22"/>
        <v>#VALUE!</v>
      </c>
      <c r="I124" s="259" t="str">
        <f>+IFERROR(I4/I61, "")</f>
        <v/>
      </c>
      <c r="J124" s="239" t="e">
        <f t="shared" si="23"/>
        <v>#VALUE!</v>
      </c>
      <c r="K124" s="259" t="str">
        <f>+IFERROR(I4/I61, "")</f>
        <v/>
      </c>
      <c r="L124" s="239" t="e">
        <f t="shared" si="24"/>
        <v>#VALUE!</v>
      </c>
    </row>
    <row r="125" spans="1:18" s="3" customFormat="1" ht="15" customHeight="1" x14ac:dyDescent="0.3">
      <c r="A125" s="102" t="s">
        <v>773</v>
      </c>
      <c r="B125" s="254" t="str">
        <f>+IFERROR(B98/B99, "")</f>
        <v/>
      </c>
      <c r="C125" s="259">
        <f>+IFERROR(C98/C99, "")</f>
        <v>0.93260432176801755</v>
      </c>
      <c r="D125" s="239"/>
      <c r="E125" s="259">
        <f>+IFERROR(E98/E99, "")</f>
        <v>1.0404058830486942</v>
      </c>
      <c r="F125" s="239">
        <f t="shared" si="21"/>
        <v>0.11559195981025268</v>
      </c>
      <c r="G125" s="259">
        <f>+IFERROR(G98/G99, "")</f>
        <v>0</v>
      </c>
      <c r="H125" s="239">
        <f t="shared" si="22"/>
        <v>-1</v>
      </c>
      <c r="I125" s="259">
        <f>+IFERROR(I98/I99, "")</f>
        <v>0</v>
      </c>
      <c r="J125" s="239" t="str">
        <f t="shared" si="23"/>
        <v/>
      </c>
      <c r="K125" s="259">
        <f>+IFERROR(I98/I99, "")</f>
        <v>0</v>
      </c>
      <c r="L125" s="239" t="e">
        <f t="shared" si="24"/>
        <v>#VALUE!</v>
      </c>
    </row>
    <row r="126" spans="1:18" s="3" customFormat="1" ht="15" customHeight="1" x14ac:dyDescent="0.3">
      <c r="A126" s="102" t="s">
        <v>208</v>
      </c>
      <c r="B126" s="254" t="str">
        <f>+IFERROR((B4-B33)/B61, "")</f>
        <v/>
      </c>
      <c r="C126" s="250">
        <f>+ IFERROR((C4-C33)/C61, "")</f>
        <v>0.31886278872596452</v>
      </c>
      <c r="D126" s="239"/>
      <c r="E126" s="250">
        <f>+IFERROR((E4-E33)/E61, "")</f>
        <v>0.33688229298329059</v>
      </c>
      <c r="F126" s="239">
        <f t="shared" si="21"/>
        <v>5.6511781538774356E-2</v>
      </c>
      <c r="G126" s="250" t="str">
        <f>+IFERROR((G4-G33)/G61, "")</f>
        <v/>
      </c>
      <c r="H126" s="239" t="e">
        <f t="shared" si="22"/>
        <v>#VALUE!</v>
      </c>
      <c r="I126" s="250" t="str">
        <f>+IFERROR((I4-I33)/I61, "")</f>
        <v/>
      </c>
      <c r="J126" s="239" t="e">
        <f>IF(AND(G126=0,I126&gt;0),100%,IF(AND(G126&lt;0,I126&gt;=0),(G126-I126)/G126,IF(AND(G126&gt;0,I126&gt;0),(I126-G126)/G126,IF(AND(G126=0,I126&lt;=0),"",(I126-G126)/G126))))</f>
        <v>#VALUE!</v>
      </c>
      <c r="K126" s="250" t="str">
        <f>+IFERROR((I4-I33)/I61, "")</f>
        <v/>
      </c>
      <c r="L126" s="239" t="e">
        <f t="shared" si="24"/>
        <v>#VALUE!</v>
      </c>
    </row>
    <row r="127" spans="1:18" s="3" customFormat="1" ht="15" customHeight="1" thickBot="1" x14ac:dyDescent="0.35">
      <c r="A127" s="103" t="s">
        <v>209</v>
      </c>
      <c r="B127" s="255" t="str">
        <f>+IFERROR(B5/B61, "")</f>
        <v/>
      </c>
      <c r="C127" s="251">
        <f>+IFERROR(C5/C61, "")</f>
        <v>-2.1581654378744684E-2</v>
      </c>
      <c r="D127" s="240"/>
      <c r="E127" s="251">
        <f>+IFERROR(E5/E61, "")</f>
        <v>9.7696866636930481E-3</v>
      </c>
      <c r="F127" s="240">
        <f t="shared" si="21"/>
        <v>1.4526847892307555</v>
      </c>
      <c r="G127" s="251" t="str">
        <f>+IFERROR(G5/G61, "")</f>
        <v/>
      </c>
      <c r="H127" s="240" t="e">
        <f t="shared" si="22"/>
        <v>#VALUE!</v>
      </c>
      <c r="I127" s="251" t="str">
        <f>+IFERROR(I5/I61, "")</f>
        <v/>
      </c>
      <c r="J127" s="240" t="e">
        <f t="shared" si="23"/>
        <v>#VALUE!</v>
      </c>
      <c r="K127" s="251" t="str">
        <f>+IFERROR(I5/I61, "")</f>
        <v/>
      </c>
      <c r="L127" s="240" t="e">
        <f t="shared" si="24"/>
        <v>#VALUE!</v>
      </c>
    </row>
    <row r="128" spans="1:18" s="3" customFormat="1" ht="15" customHeight="1" thickBot="1" x14ac:dyDescent="0.35">
      <c r="B128" s="235"/>
      <c r="C128" s="12"/>
      <c r="D128" s="15"/>
      <c r="E128" s="12"/>
      <c r="F128" s="15"/>
      <c r="G128" s="12"/>
      <c r="H128" s="15"/>
      <c r="I128" s="12"/>
      <c r="J128" s="15"/>
    </row>
    <row r="129" spans="1:12" s="3" customFormat="1" ht="15" customHeight="1" x14ac:dyDescent="0.3">
      <c r="A129" s="100" t="s">
        <v>203</v>
      </c>
      <c r="B129" s="101">
        <f ca="1">+B3</f>
        <v>2025</v>
      </c>
      <c r="C129" s="101" t="str">
        <f>+C3</f>
        <v xml:space="preserve">Q1 </v>
      </c>
      <c r="D129" s="104" t="s">
        <v>207</v>
      </c>
      <c r="E129" s="101" t="str">
        <f>+E3</f>
        <v xml:space="preserve">Q2 </v>
      </c>
      <c r="F129" s="104" t="s">
        <v>207</v>
      </c>
      <c r="G129" s="101" t="str">
        <f>+G3</f>
        <v xml:space="preserve">Q3 </v>
      </c>
      <c r="H129" s="104" t="s">
        <v>207</v>
      </c>
      <c r="I129" s="101" t="str">
        <f>+I3</f>
        <v xml:space="preserve">Q4 </v>
      </c>
      <c r="J129" s="104" t="s">
        <v>207</v>
      </c>
      <c r="K129" s="101" t="str">
        <f>+K107</f>
        <v>AÑO ACTUAL</v>
      </c>
      <c r="L129" s="104" t="s">
        <v>207</v>
      </c>
    </row>
    <row r="130" spans="1:12" s="3" customFormat="1" ht="15" customHeight="1" x14ac:dyDescent="0.3">
      <c r="A130" s="105" t="s">
        <v>793</v>
      </c>
      <c r="B130" s="236">
        <f>+(D130*' EERR ULTRAX'!$B$4*2%)</f>
        <v>0</v>
      </c>
      <c r="C130" s="118">
        <f>+(D130*$C$108*2%)</f>
        <v>2951.9521286452855</v>
      </c>
      <c r="D130" s="108">
        <v>0.55000000000000004</v>
      </c>
      <c r="E130" s="118">
        <f>+(F130*$E$108*2%)</f>
        <v>4047.6056204302399</v>
      </c>
      <c r="F130" s="108">
        <v>0.55000000000000004</v>
      </c>
      <c r="G130" s="118">
        <f>+(H130*$G$108*2%)</f>
        <v>0</v>
      </c>
      <c r="H130" s="108">
        <v>0.55000000000000004</v>
      </c>
      <c r="I130" s="118">
        <f>+(J130*$I$108*2%)</f>
        <v>0</v>
      </c>
      <c r="J130" s="108">
        <v>0.63039330300245122</v>
      </c>
      <c r="K130" s="118">
        <f>+C130+E130+G130+I130</f>
        <v>6999.5577490755259</v>
      </c>
      <c r="L130" s="108">
        <v>0.63039330300245122</v>
      </c>
    </row>
    <row r="131" spans="1:12" s="3" customFormat="1" ht="15" customHeight="1" x14ac:dyDescent="0.3">
      <c r="A131" s="105" t="s">
        <v>794</v>
      </c>
      <c r="B131" s="236">
        <f>+(D131*' EERR ULTRAX'!$B$4*2%)</f>
        <v>0</v>
      </c>
      <c r="C131" s="118">
        <f t="shared" ref="C131:C136" si="29">+(D131*$C$108*2%)</f>
        <v>536.71856884459737</v>
      </c>
      <c r="D131" s="108">
        <v>0.1</v>
      </c>
      <c r="E131" s="118">
        <f t="shared" ref="E131:E137" si="30">+(F131*$E$108*2%)</f>
        <v>735.92829462368002</v>
      </c>
      <c r="F131" s="108">
        <v>0.1</v>
      </c>
      <c r="G131" s="118">
        <f t="shared" ref="G131:G137" si="31">+(H131*$G$108*2%)</f>
        <v>0</v>
      </c>
      <c r="H131" s="108">
        <v>0.1</v>
      </c>
      <c r="I131" s="118">
        <f t="shared" ref="I131:I137" si="32">+(J131*$I$108*2%)</f>
        <v>0</v>
      </c>
      <c r="J131" s="108">
        <v>0.1055650622752267</v>
      </c>
      <c r="K131" s="118">
        <f t="shared" ref="K131:K137" si="33">+C131+E131+G131+I131</f>
        <v>1272.6468634682774</v>
      </c>
      <c r="L131" s="108">
        <v>0.1055650622752267</v>
      </c>
    </row>
    <row r="132" spans="1:12" s="3" customFormat="1" ht="15" customHeight="1" x14ac:dyDescent="0.3">
      <c r="A132" s="105" t="s">
        <v>795</v>
      </c>
      <c r="B132" s="236">
        <f>+(D132*' EERR ULTRAX'!$B$4*2%)</f>
        <v>0</v>
      </c>
      <c r="C132" s="118">
        <f t="shared" si="29"/>
        <v>536.71856884459737</v>
      </c>
      <c r="D132" s="108">
        <v>0.1</v>
      </c>
      <c r="E132" s="118">
        <f t="shared" si="30"/>
        <v>735.92829462368002</v>
      </c>
      <c r="F132" s="108">
        <v>0.1</v>
      </c>
      <c r="G132" s="118">
        <f t="shared" si="31"/>
        <v>0</v>
      </c>
      <c r="H132" s="108">
        <v>0.1</v>
      </c>
      <c r="I132" s="118">
        <f t="shared" si="32"/>
        <v>0</v>
      </c>
      <c r="J132" s="108">
        <v>0.11265613128806849</v>
      </c>
      <c r="K132" s="118">
        <f t="shared" si="33"/>
        <v>1272.6468634682774</v>
      </c>
      <c r="L132" s="108">
        <v>0.11265613128806849</v>
      </c>
    </row>
    <row r="133" spans="1:12" s="3" customFormat="1" ht="15" customHeight="1" x14ac:dyDescent="0.3">
      <c r="A133" s="105" t="s">
        <v>796</v>
      </c>
      <c r="B133" s="236">
        <f>+(D133*' EERR ULTRAX'!$B$4*2%)</f>
        <v>0</v>
      </c>
      <c r="C133" s="118">
        <f t="shared" si="29"/>
        <v>805.077853266896</v>
      </c>
      <c r="D133" s="108">
        <v>0.15</v>
      </c>
      <c r="E133" s="118">
        <f t="shared" si="30"/>
        <v>1103.8924419355199</v>
      </c>
      <c r="F133" s="108">
        <v>0.15</v>
      </c>
      <c r="G133" s="118">
        <f t="shared" si="31"/>
        <v>0</v>
      </c>
      <c r="H133" s="108">
        <v>0.15</v>
      </c>
      <c r="I133" s="118">
        <f t="shared" si="32"/>
        <v>0</v>
      </c>
      <c r="J133" s="108">
        <v>7.9324695982400592E-2</v>
      </c>
      <c r="K133" s="118">
        <f t="shared" si="33"/>
        <v>1908.9702952024159</v>
      </c>
      <c r="L133" s="108">
        <v>7.9324695982400592E-2</v>
      </c>
    </row>
    <row r="134" spans="1:12" s="3" customFormat="1" ht="15" customHeight="1" x14ac:dyDescent="0.3">
      <c r="A134" s="105" t="s">
        <v>797</v>
      </c>
      <c r="B134" s="236">
        <f>+(D134*' EERR ULTRAX'!$B$4*2%)</f>
        <v>0</v>
      </c>
      <c r="C134" s="118">
        <f t="shared" si="29"/>
        <v>0</v>
      </c>
      <c r="D134" s="108"/>
      <c r="E134" s="118">
        <f t="shared" si="30"/>
        <v>0</v>
      </c>
      <c r="F134" s="108"/>
      <c r="G134" s="118">
        <f t="shared" si="31"/>
        <v>0</v>
      </c>
      <c r="H134" s="108"/>
      <c r="I134" s="118">
        <f t="shared" si="32"/>
        <v>0</v>
      </c>
      <c r="J134" s="108">
        <v>0</v>
      </c>
      <c r="K134" s="118">
        <f t="shared" si="33"/>
        <v>0</v>
      </c>
      <c r="L134" s="108">
        <v>0</v>
      </c>
    </row>
    <row r="135" spans="1:12" s="3" customFormat="1" ht="15" customHeight="1" x14ac:dyDescent="0.3">
      <c r="A135" s="105" t="s">
        <v>798</v>
      </c>
      <c r="B135" s="236">
        <f>+(D135*' EERR ULTRAX'!$B$4*2%)</f>
        <v>0</v>
      </c>
      <c r="C135" s="118">
        <f t="shared" si="29"/>
        <v>536.71856884459737</v>
      </c>
      <c r="D135" s="108">
        <v>0.1</v>
      </c>
      <c r="E135" s="118">
        <f t="shared" si="30"/>
        <v>735.92829462368002</v>
      </c>
      <c r="F135" s="108">
        <v>0.1</v>
      </c>
      <c r="G135" s="118">
        <f t="shared" si="31"/>
        <v>0</v>
      </c>
      <c r="H135" s="108">
        <v>0.1</v>
      </c>
      <c r="I135" s="118">
        <f t="shared" si="32"/>
        <v>0</v>
      </c>
      <c r="J135" s="108">
        <v>7.1047797592875855E-2</v>
      </c>
      <c r="K135" s="118">
        <f t="shared" si="33"/>
        <v>1272.6468634682774</v>
      </c>
      <c r="L135" s="108">
        <v>7.1047797592875855E-2</v>
      </c>
    </row>
    <row r="136" spans="1:12" s="3" customFormat="1" ht="15" customHeight="1" x14ac:dyDescent="0.3">
      <c r="A136" s="105" t="s">
        <v>799</v>
      </c>
      <c r="B136" s="236">
        <f>+(D136*' EERR ULTRAX'!$B$4*2%)</f>
        <v>0</v>
      </c>
      <c r="C136" s="118">
        <f t="shared" si="29"/>
        <v>0</v>
      </c>
      <c r="D136" s="108"/>
      <c r="E136" s="118">
        <f t="shared" si="30"/>
        <v>0</v>
      </c>
      <c r="F136" s="108"/>
      <c r="G136" s="118">
        <f t="shared" si="31"/>
        <v>0</v>
      </c>
      <c r="H136" s="108"/>
      <c r="I136" s="118">
        <f t="shared" si="32"/>
        <v>0</v>
      </c>
      <c r="J136" s="108">
        <v>1.0130098589773984E-3</v>
      </c>
      <c r="K136" s="118">
        <f t="shared" si="33"/>
        <v>0</v>
      </c>
      <c r="L136" s="108">
        <v>1.0130098589773984E-3</v>
      </c>
    </row>
    <row r="137" spans="1:12" s="3" customFormat="1" ht="15" customHeight="1" x14ac:dyDescent="0.3">
      <c r="A137" s="105" t="s">
        <v>800</v>
      </c>
      <c r="B137" s="236">
        <f>+(D137*' EERR ULTRAX'!$B$4*2%)</f>
        <v>0</v>
      </c>
      <c r="C137" s="118">
        <f>+(D137*$C$108*2%)</f>
        <v>0</v>
      </c>
      <c r="D137" s="108"/>
      <c r="E137" s="118">
        <f t="shared" si="30"/>
        <v>0</v>
      </c>
      <c r="F137" s="108"/>
      <c r="G137" s="118">
        <f t="shared" si="31"/>
        <v>0</v>
      </c>
      <c r="H137" s="108"/>
      <c r="I137" s="118">
        <f t="shared" si="32"/>
        <v>0</v>
      </c>
      <c r="J137" s="108"/>
      <c r="K137" s="118">
        <f t="shared" si="33"/>
        <v>0</v>
      </c>
      <c r="L137" s="108"/>
    </row>
    <row r="138" spans="1:12" s="3" customFormat="1" ht="15" customHeight="1" x14ac:dyDescent="0.3">
      <c r="A138" s="106" t="s">
        <v>204</v>
      </c>
      <c r="B138" s="233">
        <f>+SUM(B130:B137)</f>
        <v>0</v>
      </c>
      <c r="C138" s="233">
        <f>+SUM(C130:C137)</f>
        <v>5367.1856884459739</v>
      </c>
      <c r="D138" s="109">
        <f t="shared" ref="D138:L138" si="34">+SUM(D130:D137)</f>
        <v>1</v>
      </c>
      <c r="E138" s="233">
        <f t="shared" si="34"/>
        <v>7359.2829462367999</v>
      </c>
      <c r="F138" s="109">
        <f t="shared" si="34"/>
        <v>1</v>
      </c>
      <c r="G138" s="233">
        <f t="shared" si="34"/>
        <v>0</v>
      </c>
      <c r="H138" s="109">
        <f t="shared" si="34"/>
        <v>1</v>
      </c>
      <c r="I138" s="233">
        <f t="shared" si="34"/>
        <v>0</v>
      </c>
      <c r="J138" s="109">
        <f t="shared" si="34"/>
        <v>1.0000000000000002</v>
      </c>
      <c r="K138" s="233">
        <f t="shared" si="34"/>
        <v>12726.468634682773</v>
      </c>
      <c r="L138" s="109">
        <f t="shared" si="34"/>
        <v>1.0000000000000002</v>
      </c>
    </row>
    <row r="139" spans="1:12" s="3" customFormat="1" ht="15" customHeight="1" x14ac:dyDescent="0.3">
      <c r="A139" s="105" t="s">
        <v>205</v>
      </c>
      <c r="B139" s="236">
        <f>+B104</f>
        <v>0</v>
      </c>
      <c r="C139" s="118">
        <f>+C115</f>
        <v>45785.312867698842</v>
      </c>
      <c r="D139" s="108"/>
      <c r="E139" s="118">
        <f>+E115</f>
        <v>52531.202511630225</v>
      </c>
      <c r="F139" s="108"/>
      <c r="G139" s="118">
        <f>+G115</f>
        <v>0</v>
      </c>
      <c r="H139" s="108"/>
      <c r="I139" s="118">
        <f>+I115</f>
        <v>0</v>
      </c>
      <c r="J139" s="108"/>
      <c r="K139" s="118">
        <f>+K115</f>
        <v>98316.515379329066</v>
      </c>
      <c r="L139" s="108"/>
    </row>
    <row r="140" spans="1:12" s="3" customFormat="1" ht="15" customHeight="1" thickBot="1" x14ac:dyDescent="0.35">
      <c r="A140" s="107" t="s">
        <v>206</v>
      </c>
      <c r="B140" s="237">
        <f>+B139-B138</f>
        <v>0</v>
      </c>
      <c r="C140" s="234">
        <f>+C139-C138</f>
        <v>40418.127179252871</v>
      </c>
      <c r="D140" s="110"/>
      <c r="E140" s="234">
        <f>+E139-E138</f>
        <v>45171.919565393422</v>
      </c>
      <c r="F140" s="110"/>
      <c r="G140" s="234">
        <f>+G139-G138</f>
        <v>0</v>
      </c>
      <c r="H140" s="110"/>
      <c r="I140" s="234">
        <f>+I139-I138</f>
        <v>0</v>
      </c>
      <c r="J140" s="110"/>
      <c r="K140" s="234">
        <f>+K139-K138</f>
        <v>85590.046744646301</v>
      </c>
      <c r="L140" s="110"/>
    </row>
    <row r="141" spans="1:12" s="3" customFormat="1" ht="15" customHeight="1" x14ac:dyDescent="0.3">
      <c r="B141" s="235"/>
      <c r="C141" s="12"/>
      <c r="D141" s="13"/>
    </row>
    <row r="142" spans="1:12" s="3" customFormat="1" ht="15" customHeight="1" x14ac:dyDescent="0.3">
      <c r="A142" s="281" t="s">
        <v>784</v>
      </c>
      <c r="B142" s="282" t="s">
        <v>783</v>
      </c>
      <c r="C142" s="283" t="s">
        <v>785</v>
      </c>
      <c r="D142" s="284" t="s">
        <v>786</v>
      </c>
      <c r="E142" s="283" t="s">
        <v>787</v>
      </c>
      <c r="F142" s="284" t="s">
        <v>788</v>
      </c>
      <c r="G142" s="284" t="s">
        <v>791</v>
      </c>
      <c r="H142" s="99"/>
    </row>
    <row r="143" spans="1:12" ht="15" customHeight="1" x14ac:dyDescent="0.3">
      <c r="A143" s="277" t="s">
        <v>790</v>
      </c>
      <c r="B143" s="278"/>
      <c r="C143" s="276"/>
      <c r="D143" s="279"/>
      <c r="E143" s="276"/>
      <c r="F143" s="276"/>
      <c r="G143" s="287">
        <f>+SUM(B143:F143)</f>
        <v>0</v>
      </c>
    </row>
    <row r="144" spans="1:12" ht="15" customHeight="1" x14ac:dyDescent="0.3">
      <c r="A144" s="290" t="s">
        <v>789</v>
      </c>
      <c r="B144" s="291"/>
      <c r="C144" s="292">
        <f>+C143+'N EERR PIEDEM'!O204-C146</f>
        <v>3243.0534954667091</v>
      </c>
      <c r="D144" s="293">
        <f>+D143+'N EERR TERRA'!O204+'N EERR UCAFE'!O204-D146</f>
        <v>-15016.985099307367</v>
      </c>
      <c r="E144" s="292">
        <f>+E143+'N EERR BARINAS'!O204-E146</f>
        <v>31439.659221741837</v>
      </c>
      <c r="F144" s="292">
        <f>+F143+'N EERR LOS NA'!O204-F146</f>
        <v>-11863.532374080329</v>
      </c>
      <c r="G144" s="283">
        <f>+SUM(B144:F144)</f>
        <v>7802.19524382085</v>
      </c>
      <c r="H144" s="286"/>
      <c r="I144" s="285"/>
    </row>
    <row r="145" spans="1:8" ht="15" customHeight="1" x14ac:dyDescent="0.3">
      <c r="A145" s="277" t="s">
        <v>195</v>
      </c>
      <c r="B145" s="278">
        <f>+'N EERR RODEO'!O204</f>
        <v>90514.320135508242</v>
      </c>
      <c r="C145" s="276">
        <f>+'N EERR PIEDEM'!O204</f>
        <v>3243.0534954667091</v>
      </c>
      <c r="D145" s="280">
        <f>+'N EERR TERRA'!O204+'N EERR UCAFE'!O204</f>
        <v>-15016.985099307367</v>
      </c>
      <c r="E145" s="276">
        <f>+'N EERR BARINAS'!O204</f>
        <v>31439.659221741837</v>
      </c>
      <c r="F145" s="280">
        <f>+'N EERR LOS NA'!O204</f>
        <v>-11863.532374080329</v>
      </c>
      <c r="G145" s="288">
        <f>SUM(B145:F145)</f>
        <v>98316.515379329096</v>
      </c>
      <c r="H145" s="285">
        <f>+B145+E145</f>
        <v>121953.97935725008</v>
      </c>
    </row>
    <row r="146" spans="1:8" ht="15" customHeight="1" x14ac:dyDescent="0.3">
      <c r="A146" s="277" t="s">
        <v>792</v>
      </c>
      <c r="B146" s="278"/>
      <c r="C146" s="276"/>
      <c r="D146" s="289"/>
      <c r="E146" s="278"/>
      <c r="F146" s="289"/>
      <c r="G146" s="288">
        <v>6943.0003861987589</v>
      </c>
    </row>
    <row r="148" spans="1:8" ht="15" customHeight="1" x14ac:dyDescent="0.3">
      <c r="A148" s="277" t="s">
        <v>804</v>
      </c>
      <c r="B148" s="276">
        <v>321222.28000000003</v>
      </c>
      <c r="C148" s="276">
        <v>105852.04</v>
      </c>
      <c r="D148" s="276">
        <f>134487.66+5532.41</f>
        <v>140020.07</v>
      </c>
      <c r="E148" s="276">
        <v>161196.54999999999</v>
      </c>
      <c r="F148" s="276">
        <v>109723.85</v>
      </c>
      <c r="G148" s="287">
        <f t="shared" ref="G148:G149" si="35">+SUM(B148:F148)</f>
        <v>838014.78999999992</v>
      </c>
    </row>
    <row r="149" spans="1:8" ht="15" customHeight="1" x14ac:dyDescent="0.3">
      <c r="A149" s="277" t="s">
        <v>805</v>
      </c>
      <c r="B149" s="276">
        <v>26004.3</v>
      </c>
      <c r="C149" s="276">
        <v>8441.7099999999991</v>
      </c>
      <c r="D149" s="276">
        <v>19877.38</v>
      </c>
      <c r="E149" s="276">
        <v>19379.740000000002</v>
      </c>
      <c r="F149" s="276">
        <v>8998.27</v>
      </c>
      <c r="G149" s="287">
        <f t="shared" si="35"/>
        <v>82701.400000000009</v>
      </c>
    </row>
    <row r="150" spans="1:8" ht="15" customHeight="1" x14ac:dyDescent="0.3">
      <c r="B150" s="295">
        <f>SUM(B148:B149)</f>
        <v>347226.58</v>
      </c>
      <c r="C150" s="295">
        <f t="shared" ref="C150:G150" si="36">SUM(C148:C149)</f>
        <v>114293.75</v>
      </c>
      <c r="D150" s="295">
        <f t="shared" si="36"/>
        <v>159897.45000000001</v>
      </c>
      <c r="E150" s="295">
        <f t="shared" si="36"/>
        <v>180576.28999999998</v>
      </c>
      <c r="F150" s="295">
        <f t="shared" si="36"/>
        <v>118722.12000000001</v>
      </c>
      <c r="G150" s="295">
        <f t="shared" si="36"/>
        <v>920716.19</v>
      </c>
    </row>
  </sheetData>
  <mergeCells count="1">
    <mergeCell ref="A2:K2"/>
  </mergeCells>
  <pageMargins left="0.7" right="0.7" top="0.75" bottom="0.75" header="0.3" footer="0.3"/>
  <pageSetup paperSize="9" orientation="portrait" r:id="rId1"/>
  <headerFooter>
    <oddHeader>&amp;LElaborado por:&amp;CCarmen Eugenia Quintero Q.</oddHeader>
  </headerFooter>
  <legacyDrawing r:id="rId2"/>
  <extLst>
    <ext xmlns:x14="http://schemas.microsoft.com/office/spreadsheetml/2009/9/main" uri="{78C0D931-6437-407d-A8EE-F0AAD7539E65}">
      <x14:conditionalFormattings>
        <x14:conditionalFormatting xmlns:xm="http://schemas.microsoft.com/office/excel/2006/main">
          <x14:cfRule type="iconSet" priority="44" id="{996AB0DD-E0EC-4321-A6E7-800D9FF7C013}">
            <x14:iconSet iconSet="3Triangles">
              <x14:cfvo type="percent">
                <xm:f>0</xm:f>
              </x14:cfvo>
              <x14:cfvo type="num">
                <xm:f>0</xm:f>
              </x14:cfvo>
              <x14:cfvo type="num" gte="0">
                <xm:f>0</xm:f>
              </x14:cfvo>
            </x14:iconSet>
          </x14:cfRule>
          <xm:sqref>D108:D111 D115:D116 D119:D127</xm:sqref>
        </x14:conditionalFormatting>
        <x14:conditionalFormatting xmlns:xm="http://schemas.microsoft.com/office/excel/2006/main">
          <x14:cfRule type="iconSet" priority="32" id="{217F372A-483C-4BAD-82C7-4453F49C7369}">
            <x14:iconSet iconSet="3Triangles">
              <x14:cfvo type="percent">
                <xm:f>0</xm:f>
              </x14:cfvo>
              <x14:cfvo type="num">
                <xm:f>0</xm:f>
              </x14:cfvo>
              <x14:cfvo type="num" gte="0">
                <xm:f>0</xm:f>
              </x14:cfvo>
            </x14:iconSet>
          </x14:cfRule>
          <xm:sqref>F119:F127 F108:F116</xm:sqref>
        </x14:conditionalFormatting>
        <x14:conditionalFormatting xmlns:xm="http://schemas.microsoft.com/office/excel/2006/main">
          <x14:cfRule type="iconSet" priority="31" id="{93CAAD30-31E1-4DAA-A586-D996C5177D1B}">
            <x14:iconSet iconSet="3Triangles">
              <x14:cfvo type="percent">
                <xm:f>0</xm:f>
              </x14:cfvo>
              <x14:cfvo type="num">
                <xm:f>0</xm:f>
              </x14:cfvo>
              <x14:cfvo type="num" gte="0">
                <xm:f>0</xm:f>
              </x14:cfvo>
            </x14:iconSet>
          </x14:cfRule>
          <xm:sqref>H119:H127 H108:H116</xm:sqref>
        </x14:conditionalFormatting>
        <x14:conditionalFormatting xmlns:xm="http://schemas.microsoft.com/office/excel/2006/main">
          <x14:cfRule type="iconSet" priority="30" id="{67FDA4AD-5973-403B-8A29-BD0C415E9884}">
            <x14:iconSet iconSet="3Triangles">
              <x14:cfvo type="percent">
                <xm:f>0</xm:f>
              </x14:cfvo>
              <x14:cfvo type="num">
                <xm:f>0</xm:f>
              </x14:cfvo>
              <x14:cfvo type="num" gte="0">
                <xm:f>0</xm:f>
              </x14:cfvo>
            </x14:iconSet>
          </x14:cfRule>
          <xm:sqref>J108:J111 J119:J127</xm:sqref>
        </x14:conditionalFormatting>
        <x14:conditionalFormatting xmlns:xm="http://schemas.microsoft.com/office/excel/2006/main">
          <x14:cfRule type="iconSet" priority="29" id="{79CC97C8-91C6-44AD-85A3-E8A519E73ADF}">
            <x14:iconSet iconSet="3Triangles">
              <x14:cfvo type="percent">
                <xm:f>0</xm:f>
              </x14:cfvo>
              <x14:cfvo type="num">
                <xm:f>0</xm:f>
              </x14:cfvo>
              <x14:cfvo type="num" gte="0">
                <xm:f>0</xm:f>
              </x14:cfvo>
            </x14:iconSet>
          </x14:cfRule>
          <xm:sqref>L108:L111 L119:L127</xm:sqref>
        </x14:conditionalFormatting>
        <x14:conditionalFormatting xmlns:xm="http://schemas.microsoft.com/office/excel/2006/main">
          <x14:cfRule type="iconSet" priority="24" id="{3BE67044-D0B4-4678-B91A-EF5BD5A1BC40}">
            <x14:iconSet iconSet="3Triangles">
              <x14:cfvo type="percent">
                <xm:f>0</xm:f>
              </x14:cfvo>
              <x14:cfvo type="num">
                <xm:f>0</xm:f>
              </x14:cfvo>
              <x14:cfvo type="num" gte="0">
                <xm:f>0</xm:f>
              </x14:cfvo>
            </x14:iconSet>
          </x14:cfRule>
          <xm:sqref>D4:D105</xm:sqref>
        </x14:conditionalFormatting>
        <x14:conditionalFormatting xmlns:xm="http://schemas.microsoft.com/office/excel/2006/main">
          <x14:cfRule type="iconSet" priority="23" id="{A9560E7D-2412-4A35-994D-A06B722A3EB3}">
            <x14:iconSet iconSet="3Triangles">
              <x14:cfvo type="percent">
                <xm:f>0</xm:f>
              </x14:cfvo>
              <x14:cfvo type="num">
                <xm:f>0</xm:f>
              </x14:cfvo>
              <x14:cfvo type="num" gte="0">
                <xm:f>0</xm:f>
              </x14:cfvo>
            </x14:iconSet>
          </x14:cfRule>
          <xm:sqref>F4:F105</xm:sqref>
        </x14:conditionalFormatting>
        <x14:conditionalFormatting xmlns:xm="http://schemas.microsoft.com/office/excel/2006/main">
          <x14:cfRule type="iconSet" priority="22" id="{78B5AC0B-035B-4791-915F-569295CBEC1B}">
            <x14:iconSet iconSet="3Triangles">
              <x14:cfvo type="percent">
                <xm:f>0</xm:f>
              </x14:cfvo>
              <x14:cfvo type="num">
                <xm:f>0</xm:f>
              </x14:cfvo>
              <x14:cfvo type="num" gte="0">
                <xm:f>0</xm:f>
              </x14:cfvo>
            </x14:iconSet>
          </x14:cfRule>
          <xm:sqref>H4:H105</xm:sqref>
        </x14:conditionalFormatting>
        <x14:conditionalFormatting xmlns:xm="http://schemas.microsoft.com/office/excel/2006/main">
          <x14:cfRule type="iconSet" priority="21" id="{7A863DFE-556E-4FA9-92F4-AF8548E5C083}">
            <x14:iconSet iconSet="3Triangles">
              <x14:cfvo type="percent">
                <xm:f>0</xm:f>
              </x14:cfvo>
              <x14:cfvo type="num">
                <xm:f>0</xm:f>
              </x14:cfvo>
              <x14:cfvo type="num" gte="0">
                <xm:f>0</xm:f>
              </x14:cfvo>
            </x14:iconSet>
          </x14:cfRule>
          <xm:sqref>J4:J105</xm:sqref>
        </x14:conditionalFormatting>
        <x14:conditionalFormatting xmlns:xm="http://schemas.microsoft.com/office/excel/2006/main">
          <x14:cfRule type="iconSet" priority="20" id="{6DB90FC8-EB5A-45E2-9E6D-D57805CF8309}">
            <x14:iconSet iconSet="3Triangles">
              <x14:cfvo type="percent">
                <xm:f>0</xm:f>
              </x14:cfvo>
              <x14:cfvo type="num">
                <xm:f>0</xm:f>
              </x14:cfvo>
              <x14:cfvo type="num" gte="0">
                <xm:f>0</xm:f>
              </x14:cfvo>
            </x14:iconSet>
          </x14:cfRule>
          <xm:sqref>K4:K105</xm:sqref>
        </x14:conditionalFormatting>
        <x14:conditionalFormatting xmlns:xm="http://schemas.microsoft.com/office/excel/2006/main">
          <x14:cfRule type="iconSet" priority="19" id="{DE8026BD-0FE4-4DFE-A7FB-5BB6E44E8413}">
            <x14:iconSet iconSet="3Triangles">
              <x14:cfvo type="percent">
                <xm:f>0</xm:f>
              </x14:cfvo>
              <x14:cfvo type="num">
                <xm:f>0</xm:f>
              </x14:cfvo>
              <x14:cfvo type="num" gte="0">
                <xm:f>0</xm:f>
              </x14:cfvo>
            </x14:iconSet>
          </x14:cfRule>
          <xm:sqref>D112:D114</xm:sqref>
        </x14:conditionalFormatting>
        <x14:conditionalFormatting xmlns:xm="http://schemas.microsoft.com/office/excel/2006/main">
          <x14:cfRule type="iconSet" priority="16" id="{70A90CE0-2574-4283-AC4B-194C5A2F5595}">
            <x14:iconSet iconSet="3Triangles">
              <x14:cfvo type="percent">
                <xm:f>0</xm:f>
              </x14:cfvo>
              <x14:cfvo type="num">
                <xm:f>0</xm:f>
              </x14:cfvo>
              <x14:cfvo type="num" gte="0">
                <xm:f>0</xm:f>
              </x14:cfvo>
            </x14:iconSet>
          </x14:cfRule>
          <xm:sqref>J112:J116</xm:sqref>
        </x14:conditionalFormatting>
        <x14:conditionalFormatting xmlns:xm="http://schemas.microsoft.com/office/excel/2006/main">
          <x14:cfRule type="iconSet" priority="15" id="{1372A81C-5A1F-4569-AEB3-E2556AADDA4C}">
            <x14:iconSet iconSet="3Triangles">
              <x14:cfvo type="percent">
                <xm:f>0</xm:f>
              </x14:cfvo>
              <x14:cfvo type="num">
                <xm:f>0</xm:f>
              </x14:cfvo>
              <x14:cfvo type="num" gte="0">
                <xm:f>0</xm:f>
              </x14:cfvo>
            </x14:iconSet>
          </x14:cfRule>
          <xm:sqref>L112:L116</xm:sqref>
        </x14:conditionalFormatting>
        <x14:conditionalFormatting xmlns:xm="http://schemas.microsoft.com/office/excel/2006/main">
          <x14:cfRule type="iconSet" priority="14" id="{7BA4AC79-A721-4222-88E1-64990F0F5825}">
            <x14:iconSet iconSet="3Triangles">
              <x14:cfvo type="percent">
                <xm:f>0</xm:f>
              </x14:cfvo>
              <x14:cfvo type="num">
                <xm:f>0</xm:f>
              </x14:cfvo>
              <x14:cfvo type="num" gte="0">
                <xm:f>0</xm:f>
              </x14:cfvo>
            </x14:iconSet>
          </x14:cfRule>
          <xm:sqref>D117</xm:sqref>
        </x14:conditionalFormatting>
        <x14:conditionalFormatting xmlns:xm="http://schemas.microsoft.com/office/excel/2006/main">
          <x14:cfRule type="iconSet" priority="13" id="{5F753268-4DFB-4F52-A0A8-F17CB06D32F1}">
            <x14:iconSet iconSet="3Triangles">
              <x14:cfvo type="percent">
                <xm:f>0</xm:f>
              </x14:cfvo>
              <x14:cfvo type="num">
                <xm:f>0</xm:f>
              </x14:cfvo>
              <x14:cfvo type="num" gte="0">
                <xm:f>0</xm:f>
              </x14:cfvo>
            </x14:iconSet>
          </x14:cfRule>
          <xm:sqref>F117</xm:sqref>
        </x14:conditionalFormatting>
        <x14:conditionalFormatting xmlns:xm="http://schemas.microsoft.com/office/excel/2006/main">
          <x14:cfRule type="iconSet" priority="12" id="{CCB1F828-DA1A-44CB-AB5D-DD20E1DE204F}">
            <x14:iconSet iconSet="3Triangles">
              <x14:cfvo type="percent">
                <xm:f>0</xm:f>
              </x14:cfvo>
              <x14:cfvo type="num">
                <xm:f>0</xm:f>
              </x14:cfvo>
              <x14:cfvo type="num" gte="0">
                <xm:f>0</xm:f>
              </x14:cfvo>
            </x14:iconSet>
          </x14:cfRule>
          <xm:sqref>H117</xm:sqref>
        </x14:conditionalFormatting>
        <x14:conditionalFormatting xmlns:xm="http://schemas.microsoft.com/office/excel/2006/main">
          <x14:cfRule type="iconSet" priority="11" id="{3785C7A1-6747-41A5-B8B4-0EDF7FCB4FE4}">
            <x14:iconSet iconSet="3Triangles">
              <x14:cfvo type="percent">
                <xm:f>0</xm:f>
              </x14:cfvo>
              <x14:cfvo type="num">
                <xm:f>0</xm:f>
              </x14:cfvo>
              <x14:cfvo type="num" gte="0">
                <xm:f>0</xm:f>
              </x14:cfvo>
            </x14:iconSet>
          </x14:cfRule>
          <xm:sqref>J117</xm:sqref>
        </x14:conditionalFormatting>
        <x14:conditionalFormatting xmlns:xm="http://schemas.microsoft.com/office/excel/2006/main">
          <x14:cfRule type="iconSet" priority="10" id="{E77C6CF7-6D57-40B8-9D2A-D2C5504D54BD}">
            <x14:iconSet iconSet="3Triangles">
              <x14:cfvo type="percent">
                <xm:f>0</xm:f>
              </x14:cfvo>
              <x14:cfvo type="num">
                <xm:f>0</xm:f>
              </x14:cfvo>
              <x14:cfvo type="num" gte="0">
                <xm:f>0</xm:f>
              </x14:cfvo>
            </x14:iconSet>
          </x14:cfRule>
          <xm:sqref>L117</xm:sqref>
        </x14:conditionalFormatting>
        <x14:conditionalFormatting xmlns:xm="http://schemas.microsoft.com/office/excel/2006/main">
          <x14:cfRule type="iconSet" priority="8" id="{A3CC2054-113B-49F2-87A8-281D0AC4FAC4}">
            <x14:iconSet iconSet="3Triangles">
              <x14:cfvo type="percent">
                <xm:f>0</xm:f>
              </x14:cfvo>
              <x14:cfvo type="num">
                <xm:f>0</xm:f>
              </x14:cfvo>
              <x14:cfvo type="num" gte="0">
                <xm:f>0</xm:f>
              </x14:cfvo>
            </x14:iconSet>
          </x14:cfRule>
          <xm:sqref>L118</xm:sqref>
        </x14:conditionalFormatting>
        <x14:conditionalFormatting xmlns:xm="http://schemas.microsoft.com/office/excel/2006/main">
          <x14:cfRule type="iconSet" priority="4" id="{75CE1431-7946-4331-8DAD-04E05707D028}">
            <x14:iconSet iconSet="3Triangles">
              <x14:cfvo type="percent">
                <xm:f>0</xm:f>
              </x14:cfvo>
              <x14:cfvo type="num">
                <xm:f>0</xm:f>
              </x14:cfvo>
              <x14:cfvo type="num" gte="0">
                <xm:f>0</xm:f>
              </x14:cfvo>
            </x14:iconSet>
          </x14:cfRule>
          <xm:sqref>D118</xm:sqref>
        </x14:conditionalFormatting>
        <x14:conditionalFormatting xmlns:xm="http://schemas.microsoft.com/office/excel/2006/main">
          <x14:cfRule type="iconSet" priority="3" id="{248D7D47-4CDB-4BB1-A864-006450BD69BA}">
            <x14:iconSet iconSet="3Triangles">
              <x14:cfvo type="percent">
                <xm:f>0</xm:f>
              </x14:cfvo>
              <x14:cfvo type="num">
                <xm:f>0</xm:f>
              </x14:cfvo>
              <x14:cfvo type="num" gte="0">
                <xm:f>0</xm:f>
              </x14:cfvo>
            </x14:iconSet>
          </x14:cfRule>
          <xm:sqref>F118</xm:sqref>
        </x14:conditionalFormatting>
        <x14:conditionalFormatting xmlns:xm="http://schemas.microsoft.com/office/excel/2006/main">
          <x14:cfRule type="iconSet" priority="2" id="{78E85474-DA04-4E7E-BE40-EB9E08893377}">
            <x14:iconSet iconSet="3Triangles">
              <x14:cfvo type="percent">
                <xm:f>0</xm:f>
              </x14:cfvo>
              <x14:cfvo type="num">
                <xm:f>0</xm:f>
              </x14:cfvo>
              <x14:cfvo type="num" gte="0">
                <xm:f>0</xm:f>
              </x14:cfvo>
            </x14:iconSet>
          </x14:cfRule>
          <xm:sqref>H118</xm:sqref>
        </x14:conditionalFormatting>
        <x14:conditionalFormatting xmlns:xm="http://schemas.microsoft.com/office/excel/2006/main">
          <x14:cfRule type="iconSet" priority="1" id="{C448CF86-BBA7-44F0-BE6B-E8E76E66A7E0}">
            <x14:iconSet iconSet="3Triangles">
              <x14:cfvo type="percent">
                <xm:f>0</xm:f>
              </x14:cfvo>
              <x14:cfvo type="num">
                <xm:f>0</xm:f>
              </x14:cfvo>
              <x14:cfvo type="num" gte="0">
                <xm:f>0</xm:f>
              </x14:cfvo>
            </x14:iconSet>
          </x14:cfRule>
          <xm:sqref>J118</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0B050"/>
  </sheetPr>
  <dimension ref="A1:HK220"/>
  <sheetViews>
    <sheetView showGridLines="0" zoomScale="80" zoomScaleNormal="80" workbookViewId="0">
      <pane xSplit="1" ySplit="3" topLeftCell="B119" activePane="bottomRight" state="frozen"/>
      <selection activeCell="A124" sqref="A124"/>
      <selection pane="topRight" activeCell="A124" sqref="A124"/>
      <selection pane="bottomLeft" activeCell="A124" sqref="A124"/>
      <selection pane="bottomRight" activeCell="R142" sqref="R142"/>
    </sheetView>
  </sheetViews>
  <sheetFormatPr baseColWidth="10" defaultRowHeight="14.4" outlineLevelRow="2" x14ac:dyDescent="0.3"/>
  <cols>
    <col min="1" max="1" width="50.44140625" style="4" customWidth="1"/>
    <col min="2" max="2" width="13.6640625" style="16" customWidth="1"/>
    <col min="3" max="3" width="10.21875" style="32" bestFit="1" customWidth="1"/>
    <col min="4" max="4" width="9.109375" style="32" bestFit="1" customWidth="1"/>
    <col min="5" max="5" width="12.88671875" style="16" bestFit="1" customWidth="1"/>
    <col min="6" max="6" width="10.21875" style="32" bestFit="1" customWidth="1"/>
    <col min="7" max="7" width="9.109375" style="32" bestFit="1" customWidth="1"/>
    <col min="8" max="8" width="13.44140625" style="130" bestFit="1" customWidth="1"/>
    <col min="9" max="9" width="10.109375" style="32" bestFit="1" customWidth="1"/>
    <col min="10" max="10" width="9.21875" style="32" customWidth="1"/>
    <col min="11" max="11" width="15.77734375" style="32" bestFit="1" customWidth="1"/>
    <col min="12" max="12" width="13.44140625" style="130" bestFit="1" customWidth="1"/>
    <col min="13" max="13" width="10.21875" style="32" bestFit="1" customWidth="1"/>
    <col min="14" max="14" width="9.21875" style="32" customWidth="1"/>
    <col min="15" max="15" width="13.44140625" style="130" bestFit="1" customWidth="1"/>
    <col min="16" max="16" width="10.109375" style="32" bestFit="1" customWidth="1"/>
    <col min="17" max="17" width="9.21875" style="32" customWidth="1"/>
    <col min="18" max="18" width="13.6640625" style="32" bestFit="1" customWidth="1"/>
    <col min="19" max="19" width="13.44140625" style="130" customWidth="1"/>
    <col min="20" max="20" width="11.21875" style="32" customWidth="1"/>
    <col min="21" max="21" width="9.21875" style="32" customWidth="1"/>
    <col min="22" max="22" width="13.33203125" style="130" customWidth="1"/>
    <col min="23" max="23" width="11.21875" style="32" customWidth="1"/>
    <col min="24" max="24" width="13.5546875" style="32" bestFit="1" customWidth="1"/>
    <col min="25" max="25" width="12.21875" style="130" customWidth="1"/>
    <col min="26" max="26" width="10.109375" style="32" bestFit="1" customWidth="1"/>
    <col min="27" max="27" width="9.21875" style="32" customWidth="1"/>
    <col min="28" max="28" width="13.6640625" style="32" customWidth="1"/>
    <col min="29" max="29" width="13.44140625" style="130" customWidth="1"/>
    <col min="30" max="30" width="11.21875" style="32" customWidth="1"/>
    <col min="31" max="31" width="9.21875" style="32" customWidth="1"/>
    <col min="32" max="32" width="13.44140625" style="130" customWidth="1"/>
    <col min="33" max="33" width="10.109375" style="32" bestFit="1" customWidth="1"/>
    <col min="34" max="34" width="9.21875" style="32" customWidth="1"/>
    <col min="35" max="35" width="13.6640625" style="32" customWidth="1"/>
    <col min="36" max="36" width="13.44140625" style="130" customWidth="1"/>
    <col min="37" max="37" width="11.21875" style="32" customWidth="1"/>
    <col min="38" max="38" width="9.21875" style="32" customWidth="1"/>
    <col min="39" max="39" width="11.44140625" style="130" bestFit="1" customWidth="1"/>
    <col min="40" max="40" width="10.109375" style="32" bestFit="1" customWidth="1"/>
    <col min="41" max="41" width="9.21875" style="32" customWidth="1"/>
    <col min="42" max="42" width="13.6640625" style="32" customWidth="1"/>
    <col min="43" max="43" width="12.21875" style="130" bestFit="1" customWidth="1"/>
    <col min="44" max="44" width="11.21875" style="32" customWidth="1"/>
    <col min="45" max="45" width="9.21875" style="32" customWidth="1"/>
    <col min="46" max="46" width="11.88671875" style="130" customWidth="1"/>
    <col min="47" max="47" width="11.21875" style="32" customWidth="1"/>
    <col min="48" max="48" width="13.6640625" style="32" customWidth="1"/>
    <col min="49" max="49" width="11.21875" style="130" bestFit="1" customWidth="1"/>
    <col min="50" max="50" width="11.21875" style="32" customWidth="1"/>
    <col min="51" max="51" width="9.21875" style="32" customWidth="1"/>
    <col min="52" max="52" width="11.88671875" style="130" customWidth="1"/>
    <col min="53" max="53" width="11.21875" style="32" customWidth="1"/>
    <col min="54" max="54" width="13" style="32" customWidth="1"/>
    <col min="55" max="55" width="11.21875" style="130" bestFit="1" customWidth="1"/>
    <col min="56" max="56" width="10.109375" style="32" bestFit="1" customWidth="1"/>
    <col min="57" max="57" width="9.21875" style="32" customWidth="1"/>
    <col min="58" max="58" width="13.6640625" style="32" customWidth="1"/>
    <col min="59" max="59" width="12.21875" style="130" bestFit="1" customWidth="1"/>
    <col min="60" max="60" width="11.21875" style="32" customWidth="1"/>
    <col min="61" max="61" width="9.21875" style="32" customWidth="1"/>
    <col min="62" max="62" width="13.6640625" style="130" customWidth="1"/>
    <col min="63" max="63" width="10.109375" style="32" bestFit="1" customWidth="1"/>
    <col min="64" max="64" width="9.21875" style="32" customWidth="1"/>
    <col min="65" max="65" width="13.6640625" style="32" customWidth="1"/>
    <col min="66" max="66" width="12.21875" style="130" bestFit="1" customWidth="1"/>
    <col min="67" max="67" width="11.21875" style="32" customWidth="1"/>
    <col min="68" max="68" width="9.21875" style="32" customWidth="1"/>
    <col min="69" max="69" width="12.88671875" style="130" customWidth="1"/>
    <col min="70" max="70" width="10.109375" style="32" bestFit="1" customWidth="1"/>
    <col min="71" max="71" width="9.21875" style="32" customWidth="1"/>
    <col min="72" max="72" width="13.6640625" style="32" customWidth="1"/>
    <col min="73" max="73" width="12.21875" style="130" bestFit="1" customWidth="1"/>
    <col min="74" max="74" width="11.21875" style="32" customWidth="1"/>
    <col min="75" max="75" width="9.21875" style="32" customWidth="1"/>
    <col min="76" max="76" width="11.88671875" style="130" customWidth="1"/>
    <col min="77" max="77" width="11.21875" style="32" customWidth="1"/>
    <col min="78" max="78" width="13.6640625" style="32" customWidth="1"/>
    <col min="79" max="79" width="12.21875" style="130" bestFit="1" customWidth="1"/>
    <col min="80" max="80" width="10.109375" style="32" bestFit="1" customWidth="1"/>
    <col min="81" max="81" width="9.21875" style="32" customWidth="1"/>
    <col min="82" max="82" width="13.6640625" style="32" customWidth="1"/>
    <col min="83" max="83" width="12.21875" style="130" bestFit="1" customWidth="1"/>
    <col min="84" max="84" width="11.21875" style="32" customWidth="1"/>
    <col min="85" max="85" width="9.21875" style="32" customWidth="1"/>
    <col min="86" max="86" width="12.77734375" style="130" bestFit="1" customWidth="1"/>
    <col min="87" max="87" width="10.109375" style="32" bestFit="1" customWidth="1"/>
    <col min="88" max="88" width="9.21875" style="32" customWidth="1"/>
    <col min="89" max="89" width="13.6640625" style="32" customWidth="1"/>
    <col min="90" max="90" width="12.21875" style="130" bestFit="1" customWidth="1"/>
    <col min="91" max="91" width="11.21875" style="32" customWidth="1"/>
    <col min="92" max="92" width="9.21875" style="32" customWidth="1"/>
    <col min="93" max="93" width="12.21875" style="130" bestFit="1" customWidth="1"/>
    <col min="94" max="94" width="10.109375" style="32" bestFit="1" customWidth="1"/>
    <col min="95" max="95" width="9.21875" style="32" customWidth="1"/>
    <col min="96" max="96" width="13.6640625" style="32" customWidth="1"/>
    <col min="97" max="97" width="14.109375" style="130" bestFit="1" customWidth="1"/>
    <col min="98" max="98" width="11.21875" style="32" customWidth="1"/>
    <col min="99" max="99" width="9.21875" style="32" customWidth="1"/>
    <col min="100" max="100" width="16.33203125" style="130" bestFit="1" customWidth="1"/>
    <col min="101" max="101" width="11.21875" style="32" customWidth="1"/>
    <col min="102" max="102" width="13.6640625" style="32" customWidth="1"/>
    <col min="103" max="228" width="11.5546875" style="4"/>
    <col min="229" max="229" width="39.33203125" style="4" customWidth="1"/>
    <col min="230" max="484" width="11.5546875" style="4"/>
    <col min="485" max="485" width="39.33203125" style="4" customWidth="1"/>
    <col min="486" max="740" width="11.5546875" style="4"/>
    <col min="741" max="741" width="39.33203125" style="4" customWidth="1"/>
    <col min="742" max="996" width="11.5546875" style="4"/>
    <col min="997" max="997" width="39.33203125" style="4" customWidth="1"/>
    <col min="998" max="1252" width="11.5546875" style="4"/>
    <col min="1253" max="1253" width="39.33203125" style="4" customWidth="1"/>
    <col min="1254" max="1508" width="11.5546875" style="4"/>
    <col min="1509" max="1509" width="39.33203125" style="4" customWidth="1"/>
    <col min="1510" max="1764" width="11.5546875" style="4"/>
    <col min="1765" max="1765" width="39.33203125" style="4" customWidth="1"/>
    <col min="1766" max="2020" width="11.5546875" style="4"/>
    <col min="2021" max="2021" width="39.33203125" style="4" customWidth="1"/>
    <col min="2022" max="2276" width="11.5546875" style="4"/>
    <col min="2277" max="2277" width="39.33203125" style="4" customWidth="1"/>
    <col min="2278" max="2532" width="11.5546875" style="4"/>
    <col min="2533" max="2533" width="39.33203125" style="4" customWidth="1"/>
    <col min="2534" max="2788" width="11.5546875" style="4"/>
    <col min="2789" max="2789" width="39.33203125" style="4" customWidth="1"/>
    <col min="2790" max="3044" width="11.5546875" style="4"/>
    <col min="3045" max="3045" width="39.33203125" style="4" customWidth="1"/>
    <col min="3046" max="3300" width="11.5546875" style="4"/>
    <col min="3301" max="3301" width="39.33203125" style="4" customWidth="1"/>
    <col min="3302" max="3556" width="11.5546875" style="4"/>
    <col min="3557" max="3557" width="39.33203125" style="4" customWidth="1"/>
    <col min="3558" max="3812" width="11.5546875" style="4"/>
    <col min="3813" max="3813" width="39.33203125" style="4" customWidth="1"/>
    <col min="3814" max="4068" width="11.5546875" style="4"/>
    <col min="4069" max="4069" width="39.33203125" style="4" customWidth="1"/>
    <col min="4070" max="4324" width="11.5546875" style="4"/>
    <col min="4325" max="4325" width="39.33203125" style="4" customWidth="1"/>
    <col min="4326" max="4580" width="11.5546875" style="4"/>
    <col min="4581" max="4581" width="39.33203125" style="4" customWidth="1"/>
    <col min="4582" max="4836" width="11.5546875" style="4"/>
    <col min="4837" max="4837" width="39.33203125" style="4" customWidth="1"/>
    <col min="4838" max="5092" width="11.5546875" style="4"/>
    <col min="5093" max="5093" width="39.33203125" style="4" customWidth="1"/>
    <col min="5094" max="5348" width="11.5546875" style="4"/>
    <col min="5349" max="5349" width="39.33203125" style="4" customWidth="1"/>
    <col min="5350" max="5604" width="11.5546875" style="4"/>
    <col min="5605" max="5605" width="39.33203125" style="4" customWidth="1"/>
    <col min="5606" max="5860" width="11.5546875" style="4"/>
    <col min="5861" max="5861" width="39.33203125" style="4" customWidth="1"/>
    <col min="5862" max="6116" width="11.5546875" style="4"/>
    <col min="6117" max="6117" width="39.33203125" style="4" customWidth="1"/>
    <col min="6118" max="6372" width="11.5546875" style="4"/>
    <col min="6373" max="6373" width="39.33203125" style="4" customWidth="1"/>
    <col min="6374" max="6628" width="11.5546875" style="4"/>
    <col min="6629" max="6629" width="39.33203125" style="4" customWidth="1"/>
    <col min="6630" max="6884" width="11.5546875" style="4"/>
    <col min="6885" max="6885" width="39.33203125" style="4" customWidth="1"/>
    <col min="6886" max="7140" width="11.5546875" style="4"/>
    <col min="7141" max="7141" width="39.33203125" style="4" customWidth="1"/>
    <col min="7142" max="7396" width="11.5546875" style="4"/>
    <col min="7397" max="7397" width="39.33203125" style="4" customWidth="1"/>
    <col min="7398" max="7652" width="11.5546875" style="4"/>
    <col min="7653" max="7653" width="39.33203125" style="4" customWidth="1"/>
    <col min="7654" max="7908" width="11.5546875" style="4"/>
    <col min="7909" max="7909" width="39.33203125" style="4" customWidth="1"/>
    <col min="7910" max="8164" width="11.5546875" style="4"/>
    <col min="8165" max="8165" width="39.33203125" style="4" customWidth="1"/>
    <col min="8166" max="8420" width="11.5546875" style="4"/>
    <col min="8421" max="8421" width="39.33203125" style="4" customWidth="1"/>
    <col min="8422" max="8676" width="11.5546875" style="4"/>
    <col min="8677" max="8677" width="39.33203125" style="4" customWidth="1"/>
    <col min="8678" max="8932" width="11.5546875" style="4"/>
    <col min="8933" max="8933" width="39.33203125" style="4" customWidth="1"/>
    <col min="8934" max="9188" width="11.5546875" style="4"/>
    <col min="9189" max="9189" width="39.33203125" style="4" customWidth="1"/>
    <col min="9190" max="9444" width="11.5546875" style="4"/>
    <col min="9445" max="9445" width="39.33203125" style="4" customWidth="1"/>
    <col min="9446" max="9700" width="11.5546875" style="4"/>
    <col min="9701" max="9701" width="39.33203125" style="4" customWidth="1"/>
    <col min="9702" max="9956" width="11.5546875" style="4"/>
    <col min="9957" max="9957" width="39.33203125" style="4" customWidth="1"/>
    <col min="9958" max="10212" width="11.5546875" style="4"/>
    <col min="10213" max="10213" width="39.33203125" style="4" customWidth="1"/>
    <col min="10214" max="10468" width="11.5546875" style="4"/>
    <col min="10469" max="10469" width="39.33203125" style="4" customWidth="1"/>
    <col min="10470" max="10724" width="11.5546875" style="4"/>
    <col min="10725" max="10725" width="39.33203125" style="4" customWidth="1"/>
    <col min="10726" max="10980" width="11.5546875" style="4"/>
    <col min="10981" max="10981" width="39.33203125" style="4" customWidth="1"/>
    <col min="10982" max="11236" width="11.5546875" style="4"/>
    <col min="11237" max="11237" width="39.33203125" style="4" customWidth="1"/>
    <col min="11238" max="11492" width="11.5546875" style="4"/>
    <col min="11493" max="11493" width="39.33203125" style="4" customWidth="1"/>
    <col min="11494" max="11748" width="11.5546875" style="4"/>
    <col min="11749" max="11749" width="39.33203125" style="4" customWidth="1"/>
    <col min="11750" max="12004" width="11.5546875" style="4"/>
    <col min="12005" max="12005" width="39.33203125" style="4" customWidth="1"/>
    <col min="12006" max="12260" width="11.5546875" style="4"/>
    <col min="12261" max="12261" width="39.33203125" style="4" customWidth="1"/>
    <col min="12262" max="12516" width="11.5546875" style="4"/>
    <col min="12517" max="12517" width="39.33203125" style="4" customWidth="1"/>
    <col min="12518" max="12772" width="11.5546875" style="4"/>
    <col min="12773" max="12773" width="39.33203125" style="4" customWidth="1"/>
    <col min="12774" max="13028" width="11.5546875" style="4"/>
    <col min="13029" max="13029" width="39.33203125" style="4" customWidth="1"/>
    <col min="13030" max="13284" width="11.5546875" style="4"/>
    <col min="13285" max="13285" width="39.33203125" style="4" customWidth="1"/>
    <col min="13286" max="13540" width="11.5546875" style="4"/>
    <col min="13541" max="13541" width="39.33203125" style="4" customWidth="1"/>
    <col min="13542" max="13796" width="11.5546875" style="4"/>
    <col min="13797" max="13797" width="39.33203125" style="4" customWidth="1"/>
    <col min="13798" max="14052" width="11.5546875" style="4"/>
    <col min="14053" max="14053" width="39.33203125" style="4" customWidth="1"/>
    <col min="14054" max="14308" width="11.5546875" style="4"/>
    <col min="14309" max="14309" width="39.33203125" style="4" customWidth="1"/>
    <col min="14310" max="14564" width="11.5546875" style="4"/>
    <col min="14565" max="14565" width="39.33203125" style="4" customWidth="1"/>
    <col min="14566" max="14820" width="11.5546875" style="4"/>
    <col min="14821" max="14821" width="39.33203125" style="4" customWidth="1"/>
    <col min="14822" max="15076" width="11.5546875" style="4"/>
    <col min="15077" max="15077" width="39.33203125" style="4" customWidth="1"/>
    <col min="15078" max="15332" width="11.5546875" style="4"/>
    <col min="15333" max="15333" width="39.33203125" style="4" customWidth="1"/>
    <col min="15334" max="15558" width="11.5546875" style="4"/>
    <col min="15559" max="16384" width="11.44140625" style="4" customWidth="1"/>
  </cols>
  <sheetData>
    <row r="1" spans="1:102" s="3" customFormat="1" x14ac:dyDescent="0.3">
      <c r="B1" s="12"/>
      <c r="C1" s="15"/>
      <c r="D1" s="15"/>
      <c r="E1" s="12"/>
      <c r="F1" s="15"/>
      <c r="G1" s="15"/>
      <c r="H1" s="118"/>
      <c r="I1" s="15"/>
      <c r="J1" s="15"/>
      <c r="K1" s="15"/>
      <c r="L1" s="118"/>
      <c r="M1" s="15"/>
      <c r="N1" s="15"/>
      <c r="O1" s="118"/>
      <c r="P1" s="15"/>
      <c r="Q1" s="15"/>
      <c r="R1" s="15"/>
      <c r="S1" s="118"/>
      <c r="T1" s="15"/>
      <c r="U1" s="15"/>
      <c r="V1" s="118"/>
      <c r="W1" s="15"/>
      <c r="X1" s="15"/>
      <c r="Y1" s="118"/>
      <c r="Z1" s="15"/>
      <c r="AA1" s="15"/>
      <c r="AB1" s="15"/>
      <c r="AC1" s="118"/>
      <c r="AD1" s="15"/>
      <c r="AE1" s="15"/>
      <c r="AF1" s="118"/>
      <c r="AG1" s="15"/>
      <c r="AH1" s="15"/>
      <c r="AI1" s="15"/>
      <c r="AJ1" s="118"/>
      <c r="AK1" s="15"/>
      <c r="AL1" s="15"/>
      <c r="AM1" s="118"/>
      <c r="AN1" s="15"/>
      <c r="AO1" s="15"/>
      <c r="AP1" s="15"/>
      <c r="AQ1" s="118"/>
      <c r="AR1" s="15"/>
      <c r="AS1" s="15"/>
      <c r="AT1" s="118"/>
      <c r="AU1" s="15"/>
      <c r="AV1" s="15"/>
      <c r="AW1" s="118"/>
      <c r="AX1" s="15"/>
      <c r="AY1" s="15"/>
      <c r="AZ1" s="118"/>
      <c r="BA1" s="15"/>
      <c r="BB1" s="15"/>
      <c r="BC1" s="118"/>
      <c r="BD1" s="15"/>
      <c r="BE1" s="15"/>
      <c r="BF1" s="15"/>
      <c r="BG1" s="118"/>
      <c r="BH1" s="15"/>
      <c r="BI1" s="15"/>
      <c r="BJ1" s="118"/>
      <c r="BK1" s="15"/>
      <c r="BL1" s="15"/>
      <c r="BM1" s="15"/>
      <c r="BN1" s="118"/>
      <c r="BO1" s="15"/>
      <c r="BP1" s="15"/>
      <c r="BQ1" s="118"/>
      <c r="BR1" s="15"/>
      <c r="BS1" s="15"/>
      <c r="BT1" s="15"/>
      <c r="BU1" s="118"/>
      <c r="BV1" s="15"/>
      <c r="BW1" s="15"/>
      <c r="BX1" s="118"/>
      <c r="BY1" s="15"/>
      <c r="BZ1" s="15"/>
      <c r="CA1" s="118"/>
      <c r="CB1" s="15"/>
      <c r="CC1" s="15"/>
      <c r="CD1" s="15"/>
      <c r="CE1" s="118"/>
      <c r="CF1" s="15"/>
      <c r="CG1" s="15"/>
      <c r="CH1" s="118"/>
      <c r="CI1" s="15"/>
      <c r="CJ1" s="15"/>
      <c r="CK1" s="15"/>
      <c r="CL1" s="118"/>
      <c r="CM1" s="15"/>
      <c r="CN1" s="15"/>
      <c r="CO1" s="118"/>
      <c r="CP1" s="15"/>
      <c r="CQ1" s="15"/>
      <c r="CR1" s="15"/>
      <c r="CS1" s="118"/>
      <c r="CT1" s="15"/>
      <c r="CU1" s="15"/>
      <c r="CV1" s="118"/>
      <c r="CW1" s="15"/>
      <c r="CX1" s="15"/>
    </row>
    <row r="2" spans="1:102" s="3" customFormat="1" ht="28.2" customHeight="1" x14ac:dyDescent="0.3">
      <c r="A2" s="140" t="s">
        <v>38</v>
      </c>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T2" s="315"/>
      <c r="AU2" s="315"/>
      <c r="AV2" s="315"/>
      <c r="AW2" s="315"/>
      <c r="AX2" s="315"/>
      <c r="AY2" s="315"/>
      <c r="AZ2" s="315"/>
      <c r="BA2" s="315"/>
      <c r="BB2" s="315"/>
      <c r="BC2" s="315"/>
      <c r="BD2" s="315"/>
      <c r="BE2" s="315"/>
      <c r="BF2" s="315"/>
      <c r="BG2" s="315"/>
      <c r="BH2" s="315"/>
      <c r="BI2" s="315"/>
      <c r="BJ2" s="315"/>
      <c r="BK2" s="315"/>
      <c r="BL2" s="315"/>
      <c r="BM2" s="315"/>
      <c r="BN2" s="315"/>
      <c r="BO2" s="315"/>
      <c r="BP2" s="315"/>
      <c r="BQ2" s="315"/>
      <c r="BR2" s="315"/>
      <c r="BS2" s="315"/>
      <c r="BT2" s="315"/>
      <c r="BU2" s="315"/>
      <c r="BV2" s="315"/>
      <c r="BW2" s="315"/>
      <c r="BX2" s="315"/>
      <c r="BY2" s="315"/>
      <c r="BZ2" s="315"/>
      <c r="CA2" s="315"/>
      <c r="CB2" s="315"/>
      <c r="CC2" s="315"/>
      <c r="CD2" s="315"/>
      <c r="CE2" s="315"/>
      <c r="CF2" s="315"/>
      <c r="CG2" s="315"/>
      <c r="CH2" s="315"/>
      <c r="CI2" s="315"/>
      <c r="CJ2" s="315"/>
      <c r="CK2" s="315"/>
      <c r="CL2" s="315"/>
      <c r="CM2" s="315"/>
      <c r="CN2" s="315"/>
      <c r="CO2" s="315"/>
      <c r="CP2" s="315"/>
      <c r="CQ2" s="315"/>
      <c r="CR2" s="315"/>
      <c r="CS2" s="315"/>
      <c r="CT2" s="315"/>
      <c r="CU2" s="315"/>
      <c r="CV2" s="315"/>
      <c r="CW2" s="315"/>
      <c r="CX2" s="315"/>
    </row>
    <row r="3" spans="1:102" s="8" customFormat="1" ht="24" customHeight="1" x14ac:dyDescent="0.3">
      <c r="A3" s="81" t="s">
        <v>33</v>
      </c>
      <c r="B3" s="221">
        <f ca="1">IF(ISBLANK(A2),"",YEAR(TODAY())-1)</f>
        <v>2025</v>
      </c>
      <c r="C3" s="82" t="s">
        <v>29</v>
      </c>
      <c r="D3" s="84" t="s">
        <v>30</v>
      </c>
      <c r="E3" s="119" t="s">
        <v>119</v>
      </c>
      <c r="F3" s="82" t="s">
        <v>29</v>
      </c>
      <c r="G3" s="84" t="s">
        <v>30</v>
      </c>
      <c r="H3" s="119" t="s">
        <v>120</v>
      </c>
      <c r="I3" s="82" t="s">
        <v>29</v>
      </c>
      <c r="J3" s="84" t="s">
        <v>30</v>
      </c>
      <c r="K3" s="82" t="s">
        <v>121</v>
      </c>
      <c r="L3" s="120" t="s">
        <v>125</v>
      </c>
      <c r="M3" s="82" t="s">
        <v>29</v>
      </c>
      <c r="N3" s="84" t="s">
        <v>30</v>
      </c>
      <c r="O3" s="121" t="s">
        <v>122</v>
      </c>
      <c r="P3" s="82" t="s">
        <v>29</v>
      </c>
      <c r="Q3" s="84" t="s">
        <v>30</v>
      </c>
      <c r="R3" s="82" t="s">
        <v>121</v>
      </c>
      <c r="S3" s="120" t="s">
        <v>125</v>
      </c>
      <c r="T3" s="82" t="s">
        <v>29</v>
      </c>
      <c r="U3" s="84" t="s">
        <v>30</v>
      </c>
      <c r="V3" s="122" t="s">
        <v>123</v>
      </c>
      <c r="W3" s="82" t="s">
        <v>29</v>
      </c>
      <c r="X3" s="82" t="s">
        <v>124</v>
      </c>
      <c r="Y3" s="121" t="s">
        <v>210</v>
      </c>
      <c r="Z3" s="82" t="s">
        <v>29</v>
      </c>
      <c r="AA3" s="82" t="s">
        <v>30</v>
      </c>
      <c r="AB3" s="82" t="s">
        <v>121</v>
      </c>
      <c r="AC3" s="120" t="s">
        <v>125</v>
      </c>
      <c r="AD3" s="82" t="s">
        <v>29</v>
      </c>
      <c r="AE3" s="84" t="s">
        <v>30</v>
      </c>
      <c r="AF3" s="121" t="s">
        <v>218</v>
      </c>
      <c r="AG3" s="82" t="s">
        <v>29</v>
      </c>
      <c r="AH3" s="82" t="s">
        <v>30</v>
      </c>
      <c r="AI3" s="82" t="s">
        <v>121</v>
      </c>
      <c r="AJ3" s="120" t="s">
        <v>125</v>
      </c>
      <c r="AK3" s="82" t="s">
        <v>29</v>
      </c>
      <c r="AL3" s="84" t="s">
        <v>30</v>
      </c>
      <c r="AM3" s="121" t="s">
        <v>219</v>
      </c>
      <c r="AN3" s="82" t="s">
        <v>29</v>
      </c>
      <c r="AO3" s="82" t="s">
        <v>30</v>
      </c>
      <c r="AP3" s="82" t="s">
        <v>121</v>
      </c>
      <c r="AQ3" s="120" t="s">
        <v>125</v>
      </c>
      <c r="AR3" s="82" t="s">
        <v>29</v>
      </c>
      <c r="AS3" s="84" t="s">
        <v>30</v>
      </c>
      <c r="AT3" s="122" t="s">
        <v>123</v>
      </c>
      <c r="AU3" s="82" t="s">
        <v>29</v>
      </c>
      <c r="AV3" s="82" t="s">
        <v>124</v>
      </c>
      <c r="AW3" s="120" t="s">
        <v>220</v>
      </c>
      <c r="AX3" s="82" t="s">
        <v>29</v>
      </c>
      <c r="AY3" s="84" t="s">
        <v>30</v>
      </c>
      <c r="AZ3" s="122" t="s">
        <v>221</v>
      </c>
      <c r="BA3" s="82" t="s">
        <v>29</v>
      </c>
      <c r="BB3" s="82" t="s">
        <v>124</v>
      </c>
      <c r="BC3" s="121" t="s">
        <v>229</v>
      </c>
      <c r="BD3" s="82" t="s">
        <v>29</v>
      </c>
      <c r="BE3" s="82" t="s">
        <v>30</v>
      </c>
      <c r="BF3" s="82" t="s">
        <v>121</v>
      </c>
      <c r="BG3" s="120" t="s">
        <v>125</v>
      </c>
      <c r="BH3" s="82" t="s">
        <v>29</v>
      </c>
      <c r="BI3" s="84" t="s">
        <v>30</v>
      </c>
      <c r="BJ3" s="121" t="s">
        <v>230</v>
      </c>
      <c r="BK3" s="82" t="s">
        <v>29</v>
      </c>
      <c r="BL3" s="82" t="s">
        <v>30</v>
      </c>
      <c r="BM3" s="82" t="s">
        <v>121</v>
      </c>
      <c r="BN3" s="120" t="s">
        <v>125</v>
      </c>
      <c r="BO3" s="82" t="s">
        <v>29</v>
      </c>
      <c r="BP3" s="84" t="s">
        <v>30</v>
      </c>
      <c r="BQ3" s="121" t="s">
        <v>231</v>
      </c>
      <c r="BR3" s="82" t="s">
        <v>29</v>
      </c>
      <c r="BS3" s="82" t="s">
        <v>30</v>
      </c>
      <c r="BT3" s="82" t="s">
        <v>121</v>
      </c>
      <c r="BU3" s="120" t="s">
        <v>125</v>
      </c>
      <c r="BV3" s="82" t="s">
        <v>29</v>
      </c>
      <c r="BW3" s="84" t="s">
        <v>30</v>
      </c>
      <c r="BX3" s="122" t="s">
        <v>123</v>
      </c>
      <c r="BY3" s="82" t="s">
        <v>29</v>
      </c>
      <c r="BZ3" s="82" t="s">
        <v>124</v>
      </c>
      <c r="CA3" s="121" t="s">
        <v>232</v>
      </c>
      <c r="CB3" s="82" t="s">
        <v>29</v>
      </c>
      <c r="CC3" s="82" t="s">
        <v>30</v>
      </c>
      <c r="CD3" s="82" t="s">
        <v>121</v>
      </c>
      <c r="CE3" s="120" t="s">
        <v>125</v>
      </c>
      <c r="CF3" s="82" t="s">
        <v>29</v>
      </c>
      <c r="CG3" s="84" t="s">
        <v>30</v>
      </c>
      <c r="CH3" s="121" t="s">
        <v>233</v>
      </c>
      <c r="CI3" s="82" t="s">
        <v>29</v>
      </c>
      <c r="CJ3" s="82" t="s">
        <v>30</v>
      </c>
      <c r="CK3" s="82" t="s">
        <v>121</v>
      </c>
      <c r="CL3" s="120" t="s">
        <v>125</v>
      </c>
      <c r="CM3" s="82" t="s">
        <v>29</v>
      </c>
      <c r="CN3" s="84" t="s">
        <v>30</v>
      </c>
      <c r="CO3" s="121" t="s">
        <v>234</v>
      </c>
      <c r="CP3" s="82" t="s">
        <v>29</v>
      </c>
      <c r="CQ3" s="82" t="s">
        <v>30</v>
      </c>
      <c r="CR3" s="82" t="s">
        <v>121</v>
      </c>
      <c r="CS3" s="232">
        <v>2025</v>
      </c>
      <c r="CT3" s="82" t="s">
        <v>29</v>
      </c>
      <c r="CU3" s="84" t="s">
        <v>30</v>
      </c>
      <c r="CV3" s="122" t="s">
        <v>123</v>
      </c>
      <c r="CW3" s="82" t="s">
        <v>29</v>
      </c>
      <c r="CX3" s="141" t="s">
        <v>124</v>
      </c>
    </row>
    <row r="4" spans="1:102" s="28" customFormat="1" ht="18" customHeight="1" x14ac:dyDescent="0.3">
      <c r="A4" s="142" t="s">
        <v>37</v>
      </c>
      <c r="B4" s="143">
        <f>+B5+B10+B15+B18</f>
        <v>0</v>
      </c>
      <c r="C4" s="144" t="str">
        <f>IF(AND(B4=0,B4&gt;=0), "",B4/B4)</f>
        <v/>
      </c>
      <c r="D4" s="145"/>
      <c r="E4" s="143">
        <f>+E5+E10+E15+E18</f>
        <v>69718.299550604919</v>
      </c>
      <c r="F4" s="144">
        <f>IF(AND(E4=0,E4&gt;=0), "",E4/E4)</f>
        <v>1</v>
      </c>
      <c r="G4" s="145"/>
      <c r="H4" s="143">
        <f>+H5+H10+H15+H18</f>
        <v>90981.72935568275</v>
      </c>
      <c r="I4" s="144">
        <f>IF(AND(H4=0,H4&gt;=0), "",H4/H4)</f>
        <v>1</v>
      </c>
      <c r="J4" s="145"/>
      <c r="K4" s="144">
        <f t="shared" ref="K4:K36" si="0">IF(AND(E4=0,H4&gt;0),100%,IF(AND(E4&lt;0,H4=0),(E4-H4)/E4,IF(AND(E4&gt;0,H4&gt;0),(H4-E4)/E4,IF(AND(E4=0,H4=0),"",(H4-E4)/E4))))</f>
        <v>0.30499065442128009</v>
      </c>
      <c r="L4" s="146">
        <f>+L5+L10+L15+L18</f>
        <v>160700.02890628765</v>
      </c>
      <c r="M4" s="144">
        <f>IF(AND(L4=0,L4&gt;=0), "",L4/L4)</f>
        <v>1</v>
      </c>
      <c r="N4" s="145"/>
      <c r="O4" s="143">
        <f>+O5+O10+O15+O18</f>
        <v>107659.25551601102</v>
      </c>
      <c r="P4" s="144">
        <f>IF(AND(O4=0,O4&gt;=0), "",O4/O4)</f>
        <v>1</v>
      </c>
      <c r="Q4" s="145"/>
      <c r="R4" s="144">
        <f t="shared" ref="R4:R31" si="1">IF(AND(H4=0,O4&gt;0),100%,IF(AND(H4&lt;0,O4=0),(H4-O4)/H4,IF(AND(H4&gt;0,O4&gt;0),(O4-H4)/H4,IF(AND(H4=0,O4=0),"",(O4-H4)/H4))))</f>
        <v>0.18330632181247483</v>
      </c>
      <c r="S4" s="146">
        <f>+S5+S10+S15+S18</f>
        <v>268359.28442229866</v>
      </c>
      <c r="T4" s="144">
        <f>IF(AND(S4=0,S4&gt;=0), "",S4/S4)</f>
        <v>1</v>
      </c>
      <c r="U4" s="145"/>
      <c r="V4" s="147">
        <f>+V5+V10+V15+V18</f>
        <v>0</v>
      </c>
      <c r="W4" s="144" t="str">
        <f>IF(AND(V4=0,V4&gt;=0), "",V4/V4)</f>
        <v/>
      </c>
      <c r="X4" s="145">
        <f t="shared" ref="X4:X36" si="2">IF(AND(V4=0,S4&gt;0),100%,IF(AND(V4&lt;0,S4=0),(V4-S4)/V4,IF(AND(V4&gt;0,S4&gt;0),(S4-V4)/V4,IF(AND(V4=0,S4=0),"",(S4-V4)/V4))))</f>
        <v>1</v>
      </c>
      <c r="Y4" s="143">
        <f>+Y5+Y10+Y15+Y18</f>
        <v>117425.77895079875</v>
      </c>
      <c r="Z4" s="144">
        <f>IF(AND(Y4=0,Y4&gt;=0), "",Y4/Y4)</f>
        <v>1</v>
      </c>
      <c r="AA4" s="145"/>
      <c r="AB4" s="144">
        <f t="shared" ref="AB4:AB36" si="3">IF(AND(O4=0,Y4&gt;0),100%,IF(AND(O4&lt;0,Y4=0),(O4-Y4)/O4,IF(AND(O4&gt;0,Y4&gt;0),(Y4-O4)/O4,IF(AND(O4=0,Y4=0),"",(Y4-O4)/O4))))</f>
        <v>9.0716988409187502E-2</v>
      </c>
      <c r="AC4" s="146">
        <f>+AC5+AC10+AC15+AC18</f>
        <v>385785.06337309739</v>
      </c>
      <c r="AD4" s="144">
        <f>IF(AND(AC4=0,AC4&gt;=0), "",AC4/AC4)</f>
        <v>1</v>
      </c>
      <c r="AE4" s="145"/>
      <c r="AF4" s="143">
        <f>+AF5+AF10+AF15+AF18</f>
        <v>132408.42870837034</v>
      </c>
      <c r="AG4" s="144">
        <f>IF(AND(AF4=0,AF4&gt;=0), "",AF4/AF4)</f>
        <v>1</v>
      </c>
      <c r="AH4" s="145"/>
      <c r="AI4" s="144">
        <f t="shared" ref="AI4:AI35" si="4">IF(AND(Y4=0,AF4&gt;0),100%,IF(AND(Y4&lt;0,AF4=0),(Y4-AF4)/Y4,IF(AND(Y4&gt;0,AF4&gt;0),(AF4-Y4)/Y4,IF(AND(Y4=0,AF4=0),"",(AF4-Y4)/Y4))))</f>
        <v>0.12759250899965757</v>
      </c>
      <c r="AJ4" s="146">
        <f>+AJ5+AJ10+AJ15+AJ18</f>
        <v>518193.49208146782</v>
      </c>
      <c r="AK4" s="144">
        <f>IF(AND(AJ4=0,AJ4&gt;=0), "",AJ4/AJ4)</f>
        <v>1</v>
      </c>
      <c r="AL4" s="145"/>
      <c r="AM4" s="143">
        <f>+AM5+AM10+AM15+AM18</f>
        <v>118129.93965267086</v>
      </c>
      <c r="AN4" s="144">
        <f>IF(AND(AM4=0,AM4&gt;=0), "",AM4/AM4)</f>
        <v>1</v>
      </c>
      <c r="AO4" s="145"/>
      <c r="AP4" s="144">
        <f t="shared" ref="AP4:AP35" si="5">IF(AND(AF4=0,AM4&gt;0),100%,IF(AND(AF4&lt;0,AM4=0),(AF4-AM4)/AF4,IF(AND(AF4&gt;0,AM4&gt;0),(AM4-AF4)/AF4,IF(AND(AF4=0,AM4=0),"",(AM4-AF4)/AF4))))</f>
        <v>-0.10783670794211947</v>
      </c>
      <c r="AQ4" s="146">
        <f>+AQ5+AQ10+AQ15+AQ18</f>
        <v>636323.43173413863</v>
      </c>
      <c r="AR4" s="144">
        <f>IF(AND(AQ4=0,AQ4&gt;=0), "",AQ4/AQ4)</f>
        <v>1</v>
      </c>
      <c r="AS4" s="145"/>
      <c r="AT4" s="147">
        <f>+AT5+AT10+AT15+AT18</f>
        <v>0</v>
      </c>
      <c r="AU4" s="144" t="str">
        <f>IF(AND(AT4=0,AT4&gt;=0), "",AT4/AT4)</f>
        <v/>
      </c>
      <c r="AV4" s="145">
        <f t="shared" ref="AV4:AV36" si="6">IF(AND(AT4=0,AQ4&gt;0),100%,IF(AND(AT4&lt;0,AQ4=0),(AT4-AQ4)/AT4,IF(AND(AT4&gt;0,AQ4&gt;0),(AQ4-AT4)/AT4,IF(AND(AT4=0,AQ4=0),"",(AQ4-AT4)/AT4))))</f>
        <v>1</v>
      </c>
      <c r="AW4" s="147">
        <f>+AW5+AW10+AW15+AW18</f>
        <v>106053.90528902311</v>
      </c>
      <c r="AX4" s="144">
        <f>IF(AND(AW4=0,AW4&gt;=0), "",AW4/AW4)</f>
        <v>1</v>
      </c>
      <c r="AY4" s="145"/>
      <c r="AZ4" s="147">
        <f>+AZ5+AZ10+AZ15+AZ18</f>
        <v>0</v>
      </c>
      <c r="BA4" s="144" t="str">
        <f>IF(AND(AZ4=0,AZ4&gt;=0), "",AZ4/AZ4)</f>
        <v/>
      </c>
      <c r="BB4" s="145">
        <f t="shared" ref="BB4:BB36" si="7">IF(AND(AZ4=0,AW4&gt;0),100%,IF(AND(AZ4&lt;0,AW4=0),(AZ4-AW4)/AZ4,IF(AND(AZ4&gt;0,AW4&gt;0),(AW4-AZ4)/AZ4,IF(AND(AZ4=0,AW4=0),"",(AW4-AZ4)/AZ4))))</f>
        <v>1</v>
      </c>
      <c r="BC4" s="143">
        <f>+BC5+BC10+BC15+BC18</f>
        <v>0</v>
      </c>
      <c r="BD4" s="144" t="str">
        <f>IF(AND(BC4=0,BC4&gt;=0), "",BC4/BC4)</f>
        <v/>
      </c>
      <c r="BE4" s="145"/>
      <c r="BF4" s="144">
        <f t="shared" ref="BF4:BF36" si="8">IF(AND(AM4=0,BC4&gt;0),100%,IF(AND(AM4&lt;0,BC4=0),(AM4-BC4)/AM4,IF(AND(AM4&gt;0,BC4&gt;0),(BC4-AM4)/AM4,IF(AND(AM4=0,BC4=0),"",(BC4-AM4)/AM4))))</f>
        <v>-1</v>
      </c>
      <c r="BG4" s="146">
        <f>+BG5+BG10+BG15+BG18</f>
        <v>636323.43173413863</v>
      </c>
      <c r="BH4" s="144">
        <f>IF(AND(BG4=0,BG4&gt;=0), "",BG4/BG4)</f>
        <v>1</v>
      </c>
      <c r="BI4" s="145"/>
      <c r="BJ4" s="143">
        <f>+BJ5+BJ10+BJ15+BJ18</f>
        <v>0</v>
      </c>
      <c r="BK4" s="144" t="str">
        <f>IF(AND(BJ4=0,BJ4&gt;=0), "",BJ4/BJ4)</f>
        <v/>
      </c>
      <c r="BL4" s="145"/>
      <c r="BM4" s="144" t="str">
        <f t="shared" ref="BM4:BM35" si="9">IF(AND(BC4=0,BJ4&gt;0),100%,IF(AND(BC4&lt;0,BJ4=0),(BC4-BJ4)/BC4,IF(AND(BC4&gt;0,BJ4&gt;0),(BJ4-BC4)/BC4,IF(AND(BC4=0,BJ4=0),"",(BJ4-BC4)/BC4))))</f>
        <v/>
      </c>
      <c r="BN4" s="146">
        <f>+BN5+BN10+BN15+BN18</f>
        <v>636323.43173413863</v>
      </c>
      <c r="BO4" s="144">
        <f>IF(AND(BN4=0,BN4&gt;=0), "",BN4/BN4)</f>
        <v>1</v>
      </c>
      <c r="BP4" s="145"/>
      <c r="BQ4" s="143">
        <f>+BQ5+BQ10+BQ15+BQ18</f>
        <v>0</v>
      </c>
      <c r="BR4" s="144" t="str">
        <f>IF(AND(BQ4=0,BQ4&gt;=0), "",BQ4/BQ4)</f>
        <v/>
      </c>
      <c r="BS4" s="145"/>
      <c r="BT4" s="144" t="str">
        <f t="shared" ref="BT4:BT35" si="10">IF(AND(BJ4=0,BQ4&gt;0),100%,IF(AND(BJ4&lt;0,BQ4=0),(BJ4-BQ4)/BJ4,IF(AND(BJ4&gt;0,BQ4&gt;0),(BQ4-BJ4)/BJ4,IF(AND(BJ4=0,BQ4=0),"",(BQ4-BJ4)/BJ4))))</f>
        <v/>
      </c>
      <c r="BU4" s="146">
        <f>+BU5+BU10+BU15+BU18</f>
        <v>636323.43173413863</v>
      </c>
      <c r="BV4" s="144">
        <f>IF(AND(BU4=0,BU4&gt;=0), "",BU4/BU4)</f>
        <v>1</v>
      </c>
      <c r="BW4" s="145"/>
      <c r="BX4" s="147">
        <f>+BX5+BX10+BX15+BX18</f>
        <v>0</v>
      </c>
      <c r="BY4" s="144" t="str">
        <f>IF(AND(BX4=0,BX4&gt;=0), "",BX4/BX4)</f>
        <v/>
      </c>
      <c r="BZ4" s="145">
        <f t="shared" ref="BZ4:BZ35" si="11">IF(AND(BX4=0,BU4&gt;0),100%,IF(AND(BX4&lt;0,BU4=0),(BX4-BU4)/BX4,IF(AND(BX4&gt;0,BU4&gt;0),(BU4-BX4)/BX4,IF(AND(BX4=0,BU4=0),"",(BU4-BX4)/BX4))))</f>
        <v>1</v>
      </c>
      <c r="CA4" s="143">
        <f>+CA5+CA10+CA15+CA18</f>
        <v>0</v>
      </c>
      <c r="CB4" s="144" t="str">
        <f>IF(AND(CA4=0,CA4&gt;=0), "",CA4/CA4)</f>
        <v/>
      </c>
      <c r="CC4" s="145"/>
      <c r="CD4" s="144" t="str">
        <f t="shared" ref="CD4:CD36" si="12">IF(AND(BQ4=0,CA4&gt;0),100%,IF(AND(BQ4&lt;0,CA4=0),(BQ4-CA4)/BQ4,IF(AND(BQ4&gt;0,CA4&gt;0),(CA4-BQ4)/BQ4,IF(AND(BQ4=0,CA4=0),"",(CA4-BQ4)/BQ4))))</f>
        <v/>
      </c>
      <c r="CE4" s="146">
        <f>+CE5+CE10+CE15+CE18</f>
        <v>636323.43173413863</v>
      </c>
      <c r="CF4" s="144">
        <f>IF(AND(CE4=0,CE4&gt;=0), "",CE4/CE4)</f>
        <v>1</v>
      </c>
      <c r="CG4" s="145"/>
      <c r="CH4" s="143">
        <f>+CH5+CH10+CH15+CH18</f>
        <v>0</v>
      </c>
      <c r="CI4" s="144" t="str">
        <f>IF(AND(CH4=0,CH4&gt;=0), "",CH4/CH4)</f>
        <v/>
      </c>
      <c r="CJ4" s="145"/>
      <c r="CK4" s="144" t="str">
        <f t="shared" ref="CK4:CK35" si="13">IF(AND(CA4=0,CH4&gt;0),100%,IF(AND(CA4&lt;0,CH4=0),(CA4-CH4)/CA4,IF(AND(CA4&gt;0,CH4&gt;0),(CH4-CA4)/CA4,IF(AND(CA4=0,CH4=0),"",(CH4-CA4)/CA4))))</f>
        <v/>
      </c>
      <c r="CL4" s="146">
        <f>+CL5+CL10+CL15+CL18</f>
        <v>636323.43173413863</v>
      </c>
      <c r="CM4" s="144">
        <f>IF(AND(CL4=0,CL4&gt;=0), "",CL4/CL4)</f>
        <v>1</v>
      </c>
      <c r="CN4" s="145"/>
      <c r="CO4" s="143">
        <f>+CO5+CO10+CO15+CO18</f>
        <v>0</v>
      </c>
      <c r="CP4" s="144" t="str">
        <f>IF(AND(CO4=0,CO4&gt;=0), "",CO4/CO4)</f>
        <v/>
      </c>
      <c r="CQ4" s="145"/>
      <c r="CR4" s="144" t="str">
        <f t="shared" ref="CR4:CR35" si="14">IF(AND(CH4=0,CO4&gt;0),100%,IF(AND(CH4&lt;0,CO4=0),(CH4-CO4)/CH4,IF(AND(CH4&gt;0,CO4&gt;0),(CO4-CH4)/CH4,IF(AND(CH4=0,CO4=0),"",(CO4-CH4)/CH4))))</f>
        <v/>
      </c>
      <c r="CS4" s="146">
        <f>+CS5+CS10+CS15+CS18</f>
        <v>636323.43173413863</v>
      </c>
      <c r="CT4" s="144">
        <f>IF(AND(CS4=0,CS4&gt;=0), "",CS4/CS4)</f>
        <v>1</v>
      </c>
      <c r="CU4" s="145"/>
      <c r="CV4" s="147">
        <f>+CV5+CV10+CV15+CV18</f>
        <v>0</v>
      </c>
      <c r="CW4" s="144" t="str">
        <f>IF(AND(CV4=0,CV4&gt;=0), "",CV4/CV4)</f>
        <v/>
      </c>
      <c r="CX4" s="145">
        <f t="shared" ref="CX4:CX35" si="15">IF(AND(CV4=0,CS4&gt;0),100%,IF(AND(CV4&lt;0,CS4=0),(CV4-CS4)/CV4,IF(AND(CV4&gt;0,CS4&gt;0),(CS4-CV4)/CV4,IF(AND(CV4=0,CS4=0),"",(CS4-CV4)/CV4))))</f>
        <v>1</v>
      </c>
    </row>
    <row r="5" spans="1:102" s="6" customFormat="1" outlineLevel="1" x14ac:dyDescent="0.3">
      <c r="A5" s="37" t="s">
        <v>39</v>
      </c>
      <c r="B5" s="126">
        <f>+B6+B7+B8</f>
        <v>0</v>
      </c>
      <c r="C5" s="38" t="str">
        <f>IF(AND(B4=0,B5&gt;=0), "",B5/B4)</f>
        <v/>
      </c>
      <c r="D5" s="43"/>
      <c r="E5" s="126">
        <f>+E6+E7+E8</f>
        <v>67748.17577423653</v>
      </c>
      <c r="F5" s="38">
        <f>IF(AND(E4=0,E5&gt;=0), "",E5/E4)</f>
        <v>0.97174165478694186</v>
      </c>
      <c r="G5" s="43"/>
      <c r="H5" s="126">
        <f>+H6+H7+H8</f>
        <v>89152.783831121924</v>
      </c>
      <c r="I5" s="38">
        <f>IF(AND(H4=0,H5&gt;=0), "",H5/H4)</f>
        <v>0.97989766145892032</v>
      </c>
      <c r="J5" s="43"/>
      <c r="K5" s="38">
        <f t="shared" si="0"/>
        <v>0.31594368132086592</v>
      </c>
      <c r="L5" s="127">
        <f>+L6+L7+L8</f>
        <v>156900.95960535845</v>
      </c>
      <c r="M5" s="38">
        <f>IF(AND(L4=0,L5&gt;=0), "",L5/L4)</f>
        <v>0.9763592494240021</v>
      </c>
      <c r="N5" s="43"/>
      <c r="O5" s="126">
        <f>+O6+O7+O8</f>
        <v>104539.7919094957</v>
      </c>
      <c r="P5" s="38">
        <f>IF(AND(O4=0,O5&gt;=0), "",O5/O4)</f>
        <v>0.97102465931457804</v>
      </c>
      <c r="Q5" s="43"/>
      <c r="R5" s="38">
        <f t="shared" si="1"/>
        <v>0.17259144826616621</v>
      </c>
      <c r="S5" s="127">
        <f>+S6+S7+S8</f>
        <v>261440.75151485414</v>
      </c>
      <c r="T5" s="38">
        <f>IF(AND(S4=0,S5&gt;=0), "",S5/S4)</f>
        <v>0.97421914087176764</v>
      </c>
      <c r="U5" s="43"/>
      <c r="V5" s="128">
        <f>+V6+V7+V8</f>
        <v>0</v>
      </c>
      <c r="W5" s="38" t="str">
        <f>IF(AND(V4=0,V5&gt;=0), "",V5/V4)</f>
        <v/>
      </c>
      <c r="X5" s="91">
        <f t="shared" si="2"/>
        <v>1</v>
      </c>
      <c r="Y5" s="126">
        <f>+Y6+Y7+Y8</f>
        <v>115671.81260466155</v>
      </c>
      <c r="Z5" s="38">
        <f>IF(AND(Y4=0,Y5&gt;=0), "",Y5/Y4)</f>
        <v>0.98506319173005352</v>
      </c>
      <c r="AA5" s="43"/>
      <c r="AB5" s="38">
        <f t="shared" si="3"/>
        <v>0.10648596569623255</v>
      </c>
      <c r="AC5" s="127">
        <f>+AC6+AC7+AC8</f>
        <v>377112.56411951571</v>
      </c>
      <c r="AD5" s="38">
        <f>IF(AND(AC4=0,AC5&gt;=0), "",AC5/AC4)</f>
        <v>0.97751986772698241</v>
      </c>
      <c r="AE5" s="43"/>
      <c r="AF5" s="126">
        <f>+AF6+AF7+AF8</f>
        <v>130183.42354597677</v>
      </c>
      <c r="AG5" s="38">
        <f>IF(AND(AF4=0,AF5&gt;=0), "",AF5/AF4)</f>
        <v>0.98319589482257097</v>
      </c>
      <c r="AH5" s="43"/>
      <c r="AI5" s="38">
        <f t="shared" si="4"/>
        <v>0.12545503190922072</v>
      </c>
      <c r="AJ5" s="127">
        <f>+AJ6+AJ7+AJ8</f>
        <v>507295.98766549252</v>
      </c>
      <c r="AK5" s="38">
        <f>IF(AND(AJ4=0,AJ5&gt;=0), "",AJ5/AJ4)</f>
        <v>0.97897020209149588</v>
      </c>
      <c r="AL5" s="43"/>
      <c r="AM5" s="126">
        <f>+AM6+AM7+AM8</f>
        <v>116415.01396521798</v>
      </c>
      <c r="AN5" s="38">
        <f>IF(AND(AM4=0,AM5&gt;=0), "",AM5/AM4)</f>
        <v>0.98548271765400752</v>
      </c>
      <c r="AO5" s="43"/>
      <c r="AP5" s="38">
        <f t="shared" si="5"/>
        <v>-0.10576161853583617</v>
      </c>
      <c r="AQ5" s="127">
        <f>+AQ6+AQ7+AQ8</f>
        <v>623711.00163071055</v>
      </c>
      <c r="AR5" s="38">
        <f>IF(AND(AQ4=0,AQ5&gt;=0), "",AQ5/AQ4)</f>
        <v>0.98017921472881164</v>
      </c>
      <c r="AS5" s="43"/>
      <c r="AT5" s="128">
        <f>+AT6+AT7+AT8</f>
        <v>0</v>
      </c>
      <c r="AU5" s="38" t="str">
        <f>IF(AND(AT4=0,AT5&gt;=0), "",AT5/AT4)</f>
        <v/>
      </c>
      <c r="AV5" s="91">
        <f t="shared" si="6"/>
        <v>1</v>
      </c>
      <c r="AW5" s="128">
        <f>+AW6+AW7+AW8</f>
        <v>103951.83360511842</v>
      </c>
      <c r="AX5" s="38">
        <f>IF(AND(AW4=0,AW5&gt;=0), "",AW5/AW4)</f>
        <v>0.98017921472881142</v>
      </c>
      <c r="AY5" s="43"/>
      <c r="AZ5" s="128">
        <f>+AZ6+AZ7+AZ8</f>
        <v>0</v>
      </c>
      <c r="BA5" s="38" t="str">
        <f>IF(AND(AZ4=0,AZ5&gt;=0), "",AZ5/AZ4)</f>
        <v/>
      </c>
      <c r="BB5" s="91">
        <f t="shared" si="7"/>
        <v>1</v>
      </c>
      <c r="BC5" s="126">
        <f>+BC6+BC7+BC8</f>
        <v>0</v>
      </c>
      <c r="BD5" s="38" t="str">
        <f>IF(AND(BC4=0,BC5&gt;=0), "",BC5/BC4)</f>
        <v/>
      </c>
      <c r="BE5" s="43"/>
      <c r="BF5" s="38">
        <f t="shared" si="8"/>
        <v>-1</v>
      </c>
      <c r="BG5" s="127">
        <f>+BG6+BG7+BG8</f>
        <v>623711.00163071055</v>
      </c>
      <c r="BH5" s="38">
        <f>IF(AND(BG4=0,BG5&gt;=0), "",BG5/BG4)</f>
        <v>0.98017921472881164</v>
      </c>
      <c r="BI5" s="43"/>
      <c r="BJ5" s="126">
        <f>+BJ6+BJ7+BJ8</f>
        <v>0</v>
      </c>
      <c r="BK5" s="38" t="str">
        <f>IF(AND(BJ4=0,BJ5&gt;=0), "",BJ5/BJ4)</f>
        <v/>
      </c>
      <c r="BL5" s="43"/>
      <c r="BM5" s="38" t="str">
        <f t="shared" si="9"/>
        <v/>
      </c>
      <c r="BN5" s="127">
        <f>+BN6+BN7+BN8</f>
        <v>623711.00163071055</v>
      </c>
      <c r="BO5" s="38">
        <f>IF(AND(BN4=0,BN5&gt;=0), "",BN5/BN4)</f>
        <v>0.98017921472881164</v>
      </c>
      <c r="BP5" s="43"/>
      <c r="BQ5" s="126">
        <f>+BQ6+BQ7+BQ8</f>
        <v>0</v>
      </c>
      <c r="BR5" s="38" t="str">
        <f>IF(AND(BQ4=0,BQ5&gt;=0), "",BQ5/BQ4)</f>
        <v/>
      </c>
      <c r="BS5" s="43"/>
      <c r="BT5" s="38" t="str">
        <f t="shared" si="10"/>
        <v/>
      </c>
      <c r="BU5" s="127">
        <f>+BU6+BU7+BU8</f>
        <v>623711.00163071055</v>
      </c>
      <c r="BV5" s="38">
        <f>IF(AND(BU4=0,BU5&gt;=0), "",BU5/BU4)</f>
        <v>0.98017921472881164</v>
      </c>
      <c r="BW5" s="43"/>
      <c r="BX5" s="128">
        <f>+BX6+BX7+BX8</f>
        <v>0</v>
      </c>
      <c r="BY5" s="38" t="str">
        <f>IF(AND(BX4=0,BX5&gt;=0), "",BX5/BX4)</f>
        <v/>
      </c>
      <c r="BZ5" s="91">
        <f t="shared" si="11"/>
        <v>1</v>
      </c>
      <c r="CA5" s="126">
        <f>+CA6+CA7+CA8</f>
        <v>0</v>
      </c>
      <c r="CB5" s="38" t="str">
        <f>IF(AND(CA4=0,CA5&gt;=0), "",CA5/CA4)</f>
        <v/>
      </c>
      <c r="CC5" s="43"/>
      <c r="CD5" s="38" t="str">
        <f t="shared" si="12"/>
        <v/>
      </c>
      <c r="CE5" s="127">
        <f>+CE6+CE7+CE8</f>
        <v>623711.00163071055</v>
      </c>
      <c r="CF5" s="38">
        <f>IF(AND(CE4=0,CE5&gt;=0), "",CE5/CE4)</f>
        <v>0.98017921472881164</v>
      </c>
      <c r="CG5" s="43"/>
      <c r="CH5" s="126">
        <f>+CH6+CH7+CH8</f>
        <v>0</v>
      </c>
      <c r="CI5" s="38" t="str">
        <f>IF(AND(CH4=0,CH5&gt;=0), "",CH5/CH4)</f>
        <v/>
      </c>
      <c r="CJ5" s="43"/>
      <c r="CK5" s="38" t="str">
        <f t="shared" si="13"/>
        <v/>
      </c>
      <c r="CL5" s="127">
        <f>+CL6+CL7+CL8</f>
        <v>623711.00163071055</v>
      </c>
      <c r="CM5" s="38">
        <f>IF(AND(CL4=0,CL5&gt;=0), "",CL5/CL4)</f>
        <v>0.98017921472881164</v>
      </c>
      <c r="CN5" s="43"/>
      <c r="CO5" s="126">
        <f>+CO6+CO7+CO8</f>
        <v>0</v>
      </c>
      <c r="CP5" s="38" t="str">
        <f>IF(AND(CO4=0,CO5&gt;=0), "",CO5/CO4)</f>
        <v/>
      </c>
      <c r="CQ5" s="43"/>
      <c r="CR5" s="38" t="str">
        <f t="shared" si="14"/>
        <v/>
      </c>
      <c r="CS5" s="127">
        <f>+CS6+CS7+CS8</f>
        <v>623711.00163071055</v>
      </c>
      <c r="CT5" s="38">
        <f>IF(AND(CS4=0,CS5&gt;=0), "",CS5/CS4)</f>
        <v>0.98017921472881164</v>
      </c>
      <c r="CU5" s="43"/>
      <c r="CV5" s="128">
        <f>+CV6+CV7+CV8</f>
        <v>0</v>
      </c>
      <c r="CW5" s="38" t="str">
        <f>IF(AND(CV4=0,CV5&gt;=0), "",CV5/CV4)</f>
        <v/>
      </c>
      <c r="CX5" s="91">
        <f t="shared" si="15"/>
        <v>1</v>
      </c>
    </row>
    <row r="6" spans="1:102" outlineLevel="1" x14ac:dyDescent="0.3">
      <c r="A6" s="29" t="s">
        <v>34</v>
      </c>
      <c r="B6" s="129">
        <f>+'N EERR ULTRAX'!B6</f>
        <v>0</v>
      </c>
      <c r="C6" s="30" t="str">
        <f>IF(AND(B4=0,B6&gt;=0), "",B6/B4)</f>
        <v/>
      </c>
      <c r="D6" s="44"/>
      <c r="E6" s="129">
        <f>+'N EERR ULTRAX'!C6</f>
        <v>67748.17577423653</v>
      </c>
      <c r="F6" s="30">
        <f>IF(AND(E4=0,E6&gt;=0), "",E6/E4)</f>
        <v>0.97174165478694186</v>
      </c>
      <c r="G6" s="44"/>
      <c r="H6" s="129">
        <f>+'N EERR ULTRAX'!D6</f>
        <v>89152.783831121924</v>
      </c>
      <c r="I6" s="30">
        <f>IF(AND(H4=0,H6&gt;=0), "",H6/H4)</f>
        <v>0.97989766145892032</v>
      </c>
      <c r="J6" s="44"/>
      <c r="K6" s="30">
        <f t="shared" si="0"/>
        <v>0.31594368132086592</v>
      </c>
      <c r="L6" s="130">
        <f>+E6+H6</f>
        <v>156900.95960535845</v>
      </c>
      <c r="M6" s="30">
        <f>IF(AND(L4=0,L6&gt;=0), "",L6/L4)</f>
        <v>0.9763592494240021</v>
      </c>
      <c r="N6" s="44"/>
      <c r="O6" s="129">
        <f>+'N EERR ULTRAX'!E6</f>
        <v>104539.7919094957</v>
      </c>
      <c r="P6" s="30">
        <f>IF(AND(O4=0,O6&gt;=0), "",O6/O4)</f>
        <v>0.97102465931457804</v>
      </c>
      <c r="Q6" s="44"/>
      <c r="R6" s="30">
        <f t="shared" si="1"/>
        <v>0.17259144826616621</v>
      </c>
      <c r="S6" s="130">
        <f>+L6+O6</f>
        <v>261440.75151485414</v>
      </c>
      <c r="T6" s="30">
        <f>IF(AND(S4=0,S6&gt;=0), "",S6/S4)</f>
        <v>0.97421914087176764</v>
      </c>
      <c r="U6" s="44"/>
      <c r="V6" s="131"/>
      <c r="W6" s="30" t="str">
        <f>IF(AND(V4=0,V6&gt;=0), "",V6/V4)</f>
        <v/>
      </c>
      <c r="X6" s="47">
        <f t="shared" si="2"/>
        <v>1</v>
      </c>
      <c r="Y6" s="129">
        <f>+'N EERR ULTRAX'!F6</f>
        <v>115671.81260466155</v>
      </c>
      <c r="Z6" s="30">
        <f>IF(AND(Y4=0,Y6&gt;=0), "",Y6/Y4)</f>
        <v>0.98506319173005352</v>
      </c>
      <c r="AA6" s="44"/>
      <c r="AB6" s="30">
        <f t="shared" si="3"/>
        <v>0.10648596569623255</v>
      </c>
      <c r="AC6" s="130">
        <f>+S6+Y6</f>
        <v>377112.56411951571</v>
      </c>
      <c r="AD6" s="30">
        <f>IF(AND(AC4=0,AC6&gt;=0), "",AC6/AC4)</f>
        <v>0.97751986772698241</v>
      </c>
      <c r="AE6" s="44"/>
      <c r="AF6" s="129">
        <f>+'N EERR ULTRAX'!G6</f>
        <v>130801.53365494874</v>
      </c>
      <c r="AG6" s="30">
        <f>IF(AND(AF4=0,AF6&gt;=0), "",AF6/AF4)</f>
        <v>0.98786410299482685</v>
      </c>
      <c r="AH6" s="44"/>
      <c r="AI6" s="30">
        <f t="shared" si="4"/>
        <v>0.13079868560542868</v>
      </c>
      <c r="AJ6" s="130">
        <f>+AC6+AF6</f>
        <v>507914.09777446446</v>
      </c>
      <c r="AK6" s="30">
        <f>IF(AND(AJ4=0,AJ6&gt;=0), "",AJ6/AJ4)</f>
        <v>0.9801630192889661</v>
      </c>
      <c r="AL6" s="44"/>
      <c r="AM6" s="129">
        <f>+'N EERR ULTRAX'!H6</f>
        <v>117157.40955170142</v>
      </c>
      <c r="AN6" s="30">
        <f>IF(AND(AM4=0,AM6&gt;=0), "",AM6/AM4)</f>
        <v>0.99176728521297053</v>
      </c>
      <c r="AO6" s="44"/>
      <c r="AP6" s="30">
        <f t="shared" si="5"/>
        <v>-0.10431165233306963</v>
      </c>
      <c r="AQ6" s="130">
        <f>+AJ6+AM6</f>
        <v>625071.50732616591</v>
      </c>
      <c r="AR6" s="30">
        <f>IF(AND(AQ4=0,AQ6&gt;=0), "",AQ6/AQ4)</f>
        <v>0.9823172873308964</v>
      </c>
      <c r="AS6" s="44"/>
      <c r="AT6" s="131">
        <f>+V6*2</f>
        <v>0</v>
      </c>
      <c r="AU6" s="30" t="str">
        <f>IF(AND(AT4=0,AT6&gt;=0), "",AT6/AT4)</f>
        <v/>
      </c>
      <c r="AV6" s="47">
        <f t="shared" si="6"/>
        <v>1</v>
      </c>
      <c r="AW6" s="131">
        <f>+AQ6/6</f>
        <v>104178.58455436099</v>
      </c>
      <c r="AX6" s="30">
        <f>IF(AND(AW4=0,AW6&gt;=0), "",AW6/AW4)</f>
        <v>0.9823172873308964</v>
      </c>
      <c r="AY6" s="44"/>
      <c r="AZ6" s="131">
        <f>+AT6/6</f>
        <v>0</v>
      </c>
      <c r="BA6" s="30" t="str">
        <f>IF(AND(AZ4=0,AZ6&gt;=0), "",AZ6/AZ4)</f>
        <v/>
      </c>
      <c r="BB6" s="47">
        <f t="shared" si="7"/>
        <v>1</v>
      </c>
      <c r="BC6" s="129">
        <f>+'N EERR ULTRAX'!I6</f>
        <v>0</v>
      </c>
      <c r="BD6" s="30" t="str">
        <f>IF(AND(BC4=0,BC6&gt;=0), "",BC6/BC4)</f>
        <v/>
      </c>
      <c r="BE6" s="44"/>
      <c r="BF6" s="30">
        <f t="shared" si="8"/>
        <v>-1</v>
      </c>
      <c r="BG6" s="130">
        <f>+AQ6+BC6</f>
        <v>625071.50732616591</v>
      </c>
      <c r="BH6" s="30">
        <f>IF(AND(BG4=0,BG6&gt;=0), "",BG6/BG4)</f>
        <v>0.9823172873308964</v>
      </c>
      <c r="BI6" s="44"/>
      <c r="BJ6" s="129">
        <f>+'N EERR ULTRAX'!J6</f>
        <v>0</v>
      </c>
      <c r="BK6" s="30" t="str">
        <f>IF(AND(BJ4=0,BJ6&gt;=0), "",BJ6/BJ4)</f>
        <v/>
      </c>
      <c r="BL6" s="44"/>
      <c r="BM6" s="30" t="str">
        <f t="shared" si="9"/>
        <v/>
      </c>
      <c r="BN6" s="130">
        <f>+BG6+BJ6</f>
        <v>625071.50732616591</v>
      </c>
      <c r="BO6" s="30">
        <f>IF(AND(BN4=0,BN6&gt;=0), "",BN6/BN4)</f>
        <v>0.9823172873308964</v>
      </c>
      <c r="BP6" s="44"/>
      <c r="BQ6" s="129">
        <f>+'N EERR ULTRAX'!K6</f>
        <v>0</v>
      </c>
      <c r="BR6" s="30" t="str">
        <f>IF(AND(BQ4=0,BQ6&gt;=0), "",BQ6/BQ4)</f>
        <v/>
      </c>
      <c r="BS6" s="44"/>
      <c r="BT6" s="30" t="str">
        <f t="shared" si="10"/>
        <v/>
      </c>
      <c r="BU6" s="130">
        <f>+BN6+BQ6</f>
        <v>625071.50732616591</v>
      </c>
      <c r="BV6" s="30">
        <f>IF(AND(BU4=0,BU6&gt;=0), "",BU6/BU4)</f>
        <v>0.9823172873308964</v>
      </c>
      <c r="BW6" s="44"/>
      <c r="BX6" s="131">
        <f>+AZ6*9</f>
        <v>0</v>
      </c>
      <c r="BY6" s="30" t="str">
        <f>IF(AND(BX4=0,BX6&gt;=0), "",BX6/BX4)</f>
        <v/>
      </c>
      <c r="BZ6" s="47">
        <f t="shared" si="11"/>
        <v>1</v>
      </c>
      <c r="CA6" s="129">
        <f>+'N EERR ULTRAX'!L6</f>
        <v>0</v>
      </c>
      <c r="CB6" s="30" t="str">
        <f>IF(AND(CA4=0,CA6&gt;=0), "",CA6/CA4)</f>
        <v/>
      </c>
      <c r="CC6" s="44"/>
      <c r="CD6" s="30" t="str">
        <f t="shared" si="12"/>
        <v/>
      </c>
      <c r="CE6" s="130">
        <f>+BU6+CA6</f>
        <v>625071.50732616591</v>
      </c>
      <c r="CF6" s="30">
        <f>IF(AND(CE4=0,CE6&gt;=0), "",CE6/CE4)</f>
        <v>0.9823172873308964</v>
      </c>
      <c r="CG6" s="44"/>
      <c r="CH6" s="129">
        <f>+'N EERR ULTRAX'!M6</f>
        <v>0</v>
      </c>
      <c r="CI6" s="30" t="str">
        <f>IF(AND(CH4=0,CH6&gt;=0), "",CH6/CH4)</f>
        <v/>
      </c>
      <c r="CJ6" s="44"/>
      <c r="CK6" s="30" t="str">
        <f t="shared" si="13"/>
        <v/>
      </c>
      <c r="CL6" s="130">
        <f>+CE6+CH6</f>
        <v>625071.50732616591</v>
      </c>
      <c r="CM6" s="30">
        <f>IF(AND(CL4=0,CL6&gt;=0), "",CL6/CL4)</f>
        <v>0.9823172873308964</v>
      </c>
      <c r="CN6" s="44"/>
      <c r="CO6" s="129">
        <f>+'N EERR ULTRAX'!N6</f>
        <v>0</v>
      </c>
      <c r="CP6" s="30" t="str">
        <f>IF(AND(CO4=0,CO6&gt;=0), "",CO6/CO4)</f>
        <v/>
      </c>
      <c r="CQ6" s="44"/>
      <c r="CR6" s="30" t="str">
        <f t="shared" si="14"/>
        <v/>
      </c>
      <c r="CS6" s="130">
        <f>+CL6+CO6</f>
        <v>625071.50732616591</v>
      </c>
      <c r="CT6" s="30">
        <f>IF(AND(CS4=0,CS6&gt;=0), "",CS6/CS4)</f>
        <v>0.9823172873308964</v>
      </c>
      <c r="CU6" s="44"/>
      <c r="CV6" s="131">
        <f>+AZ6*12</f>
        <v>0</v>
      </c>
      <c r="CW6" s="30" t="str">
        <f>IF(AND(CV4=0,CV6&gt;=0), "",CV6/CV4)</f>
        <v/>
      </c>
      <c r="CX6" s="47">
        <f t="shared" si="15"/>
        <v>1</v>
      </c>
    </row>
    <row r="7" spans="1:102" outlineLevel="1" x14ac:dyDescent="0.3">
      <c r="A7" s="29" t="s">
        <v>36</v>
      </c>
      <c r="B7" s="129">
        <f>+'N EERR ULTRAX'!B7</f>
        <v>0</v>
      </c>
      <c r="C7" s="30" t="str">
        <f>IF(AND(B4=0,B7&gt;=0), "",B7/B4)</f>
        <v/>
      </c>
      <c r="D7" s="44"/>
      <c r="E7" s="129">
        <f>+'N EERR ULTRAX'!C7</f>
        <v>0</v>
      </c>
      <c r="F7" s="30">
        <f>IF(AND(E4=0,E7&gt;=0), "",E7/E4)</f>
        <v>0</v>
      </c>
      <c r="G7" s="44"/>
      <c r="H7" s="129">
        <f>+'N EERR ULTRAX'!D7</f>
        <v>0</v>
      </c>
      <c r="I7" s="30">
        <f>IF(AND(H4=0,H7&gt;=0), "",H7/H4)</f>
        <v>0</v>
      </c>
      <c r="J7" s="44"/>
      <c r="K7" s="30" t="str">
        <f t="shared" si="0"/>
        <v/>
      </c>
      <c r="L7" s="130">
        <f>+E7+H7</f>
        <v>0</v>
      </c>
      <c r="M7" s="30">
        <f>IF(AND(L4=0,L7&gt;=0), "",L7/L4)</f>
        <v>0</v>
      </c>
      <c r="N7" s="44"/>
      <c r="O7" s="129">
        <f>+'N EERR ULTRAX'!E7</f>
        <v>0</v>
      </c>
      <c r="P7" s="30">
        <f>IF(AND(O4=0,O7&gt;=0), "",O7/O4)</f>
        <v>0</v>
      </c>
      <c r="Q7" s="44"/>
      <c r="R7" s="30" t="str">
        <f t="shared" si="1"/>
        <v/>
      </c>
      <c r="S7" s="130">
        <f>+L7+O7</f>
        <v>0</v>
      </c>
      <c r="T7" s="30">
        <f>IF(AND(S4=0,S7&gt;=0), "",S7/S4)</f>
        <v>0</v>
      </c>
      <c r="U7" s="44"/>
      <c r="V7" s="131"/>
      <c r="W7" s="30" t="str">
        <f>IF(AND(V4=0,V7&gt;=0), "",V7/V4)</f>
        <v/>
      </c>
      <c r="X7" s="47" t="str">
        <f t="shared" si="2"/>
        <v/>
      </c>
      <c r="Y7" s="129">
        <f>+'N EERR ULTRAX'!F7</f>
        <v>0</v>
      </c>
      <c r="Z7" s="30">
        <f>IF(AND(Y4=0,Y7&gt;=0), "",Y7/Y4)</f>
        <v>0</v>
      </c>
      <c r="AA7" s="44"/>
      <c r="AB7" s="30" t="str">
        <f t="shared" si="3"/>
        <v/>
      </c>
      <c r="AC7" s="130">
        <f>+S7+Y7</f>
        <v>0</v>
      </c>
      <c r="AD7" s="30">
        <f>IF(AND(AC4=0,AC7&gt;=0), "",AC7/AC4)</f>
        <v>0</v>
      </c>
      <c r="AE7" s="44"/>
      <c r="AF7" s="129">
        <f>+'N EERR ULTRAX'!G7</f>
        <v>0</v>
      </c>
      <c r="AG7" s="30">
        <f>IF(AND(AF4=0,AF7&gt;=0), "",AF7/AF4)</f>
        <v>0</v>
      </c>
      <c r="AH7" s="44"/>
      <c r="AI7" s="30" t="str">
        <f t="shared" si="4"/>
        <v/>
      </c>
      <c r="AJ7" s="130">
        <f t="shared" ref="AJ7:AJ70" si="16">+AC7+AF7</f>
        <v>0</v>
      </c>
      <c r="AK7" s="30">
        <f>IF(AND(AJ4=0,AJ7&gt;=0), "",AJ7/AJ4)</f>
        <v>0</v>
      </c>
      <c r="AL7" s="44"/>
      <c r="AM7" s="129">
        <f>+'N EERR ULTRAX'!H7</f>
        <v>0</v>
      </c>
      <c r="AN7" s="30">
        <f>IF(AND(AM4=0,AM7&gt;=0), "",AM7/AM4)</f>
        <v>0</v>
      </c>
      <c r="AO7" s="44"/>
      <c r="AP7" s="30" t="str">
        <f t="shared" si="5"/>
        <v/>
      </c>
      <c r="AQ7" s="130">
        <f t="shared" ref="AQ7:AQ70" si="17">+AJ7+AM7</f>
        <v>0</v>
      </c>
      <c r="AR7" s="30">
        <f>IF(AND(AQ4=0,AQ7&gt;=0), "",AQ7/AQ4)</f>
        <v>0</v>
      </c>
      <c r="AS7" s="44"/>
      <c r="AT7" s="131">
        <f>+V7*2</f>
        <v>0</v>
      </c>
      <c r="AU7" s="30" t="str">
        <f>IF(AND(AT4=0,AT7&gt;=0), "",AT7/AT4)</f>
        <v/>
      </c>
      <c r="AV7" s="47" t="str">
        <f t="shared" si="6"/>
        <v/>
      </c>
      <c r="AW7" s="131">
        <f>+AQ7/6</f>
        <v>0</v>
      </c>
      <c r="AX7" s="30">
        <f>IF(AND(AW4=0,AW7&gt;=0), "",AW7/AW4)</f>
        <v>0</v>
      </c>
      <c r="AY7" s="44"/>
      <c r="AZ7" s="131">
        <f>+AT7/6</f>
        <v>0</v>
      </c>
      <c r="BA7" s="30" t="str">
        <f>IF(AND(AZ4=0,AZ7&gt;=0), "",AZ7/AZ4)</f>
        <v/>
      </c>
      <c r="BB7" s="47" t="str">
        <f t="shared" si="7"/>
        <v/>
      </c>
      <c r="BC7" s="129">
        <f>+'N EERR ULTRAX'!I7</f>
        <v>0</v>
      </c>
      <c r="BD7" s="30" t="str">
        <f>IF(AND(BC4=0,BC7&gt;=0), "",BC7/BC4)</f>
        <v/>
      </c>
      <c r="BE7" s="44"/>
      <c r="BF7" s="30" t="str">
        <f t="shared" si="8"/>
        <v/>
      </c>
      <c r="BG7" s="130">
        <f>+AQ7+BC7</f>
        <v>0</v>
      </c>
      <c r="BH7" s="30">
        <f>IF(AND(BG4=0,BG7&gt;=0), "",BG7/BG4)</f>
        <v>0</v>
      </c>
      <c r="BI7" s="44"/>
      <c r="BJ7" s="129">
        <f>+'N EERR ULTRAX'!J7</f>
        <v>0</v>
      </c>
      <c r="BK7" s="30" t="str">
        <f>IF(AND(BJ4=0,BJ7&gt;=0), "",BJ7/BJ4)</f>
        <v/>
      </c>
      <c r="BL7" s="44"/>
      <c r="BM7" s="30" t="str">
        <f t="shared" si="9"/>
        <v/>
      </c>
      <c r="BN7" s="130">
        <f>+BG7+BJ7</f>
        <v>0</v>
      </c>
      <c r="BO7" s="30">
        <f>IF(AND(BN4=0,BN7&gt;=0), "",BN7/BN4)</f>
        <v>0</v>
      </c>
      <c r="BP7" s="44"/>
      <c r="BQ7" s="129">
        <f>+'N EERR ULTRAX'!K7</f>
        <v>0</v>
      </c>
      <c r="BR7" s="30" t="str">
        <f>IF(AND(BQ4=0,BQ7&gt;=0), "",BQ7/BQ4)</f>
        <v/>
      </c>
      <c r="BS7" s="44"/>
      <c r="BT7" s="30" t="str">
        <f t="shared" si="10"/>
        <v/>
      </c>
      <c r="BU7" s="130">
        <f>+BN7+BQ7</f>
        <v>0</v>
      </c>
      <c r="BV7" s="30">
        <f>IF(AND(BU4=0,BU7&gt;=0), "",BU7/BU4)</f>
        <v>0</v>
      </c>
      <c r="BW7" s="44"/>
      <c r="BX7" s="131">
        <f>+AZ7*9</f>
        <v>0</v>
      </c>
      <c r="BY7" s="30" t="str">
        <f>IF(AND(BX4=0,BX7&gt;=0), "",BX7/BX4)</f>
        <v/>
      </c>
      <c r="BZ7" s="47" t="str">
        <f t="shared" si="11"/>
        <v/>
      </c>
      <c r="CA7" s="129">
        <f>+'N EERR ULTRAX'!L7</f>
        <v>0</v>
      </c>
      <c r="CB7" s="30" t="str">
        <f>IF(AND(CA4=0,CA7&gt;=0), "",CA7/CA4)</f>
        <v/>
      </c>
      <c r="CC7" s="44"/>
      <c r="CD7" s="30" t="str">
        <f t="shared" si="12"/>
        <v/>
      </c>
      <c r="CE7" s="130">
        <f>+BU7+CA7</f>
        <v>0</v>
      </c>
      <c r="CF7" s="30">
        <f>IF(AND(CE4=0,CE7&gt;=0), "",CE7/CE4)</f>
        <v>0</v>
      </c>
      <c r="CG7" s="44"/>
      <c r="CH7" s="129">
        <f>+'N EERR ULTRAX'!M7</f>
        <v>0</v>
      </c>
      <c r="CI7" s="30" t="str">
        <f>IF(AND(CH4=0,CH7&gt;=0), "",CH7/CH4)</f>
        <v/>
      </c>
      <c r="CJ7" s="44"/>
      <c r="CK7" s="30" t="str">
        <f t="shared" si="13"/>
        <v/>
      </c>
      <c r="CL7" s="130">
        <f>+CE7+CH7</f>
        <v>0</v>
      </c>
      <c r="CM7" s="30">
        <f>IF(AND(CL4=0,CL7&gt;=0), "",CL7/CL4)</f>
        <v>0</v>
      </c>
      <c r="CN7" s="44"/>
      <c r="CO7" s="129">
        <f>+'N EERR ULTRAX'!N7</f>
        <v>0</v>
      </c>
      <c r="CP7" s="30" t="str">
        <f>IF(AND(CO4=0,CO7&gt;=0), "",CO7/CO4)</f>
        <v/>
      </c>
      <c r="CQ7" s="44"/>
      <c r="CR7" s="30" t="str">
        <f t="shared" si="14"/>
        <v/>
      </c>
      <c r="CS7" s="130">
        <f>+CL7+CO7</f>
        <v>0</v>
      </c>
      <c r="CT7" s="30">
        <f>IF(AND(CS4=0,CS7&gt;=0), "",CS7/CS4)</f>
        <v>0</v>
      </c>
      <c r="CU7" s="44"/>
      <c r="CV7" s="131">
        <f>+AZ7*12</f>
        <v>0</v>
      </c>
      <c r="CW7" s="30" t="str">
        <f>IF(AND(CV4=0,CV7&gt;=0), "",CV7/CV4)</f>
        <v/>
      </c>
      <c r="CX7" s="47" t="str">
        <f t="shared" si="15"/>
        <v/>
      </c>
    </row>
    <row r="8" spans="1:102" outlineLevel="1" x14ac:dyDescent="0.3">
      <c r="A8" s="29" t="s">
        <v>53</v>
      </c>
      <c r="B8" s="129">
        <f>+'N EERR ULTRAX'!B8+'N EERR ULTRAX'!B9</f>
        <v>0</v>
      </c>
      <c r="C8" s="30" t="str">
        <f>IF(AND(B5=0,B8&gt;=0), "",B8/B5)</f>
        <v/>
      </c>
      <c r="D8" s="44"/>
      <c r="E8" s="129">
        <f>+'N EERR ULTRAX'!C8+'N EERR ULTRAX'!C9</f>
        <v>0</v>
      </c>
      <c r="F8" s="30">
        <f>IF(AND(E5=0,E8&gt;=0), "",E8/E5)</f>
        <v>0</v>
      </c>
      <c r="G8" s="44"/>
      <c r="H8" s="129">
        <f>+'N EERR ULTRAX'!D8+'N EERR ULTRAX'!D9</f>
        <v>0</v>
      </c>
      <c r="I8" s="30">
        <f>IF(AND(H5=0,H8&gt;=0), "",H8/H5)</f>
        <v>0</v>
      </c>
      <c r="J8" s="44"/>
      <c r="K8" s="30" t="str">
        <f t="shared" si="0"/>
        <v/>
      </c>
      <c r="L8" s="130">
        <f>+E8+H8</f>
        <v>0</v>
      </c>
      <c r="M8" s="30">
        <f>IF(AND(L5=0,L8&gt;=0), "",L8/L5)</f>
        <v>0</v>
      </c>
      <c r="N8" s="44"/>
      <c r="O8" s="129">
        <f>+'N EERR ULTRAX'!E8+'N EERR ULTRAX'!E9</f>
        <v>0</v>
      </c>
      <c r="P8" s="30">
        <f>IF(AND(O5=0,O8&gt;=0), "",O8/O5)</f>
        <v>0</v>
      </c>
      <c r="Q8" s="44"/>
      <c r="R8" s="30" t="str">
        <f t="shared" si="1"/>
        <v/>
      </c>
      <c r="S8" s="130">
        <f>+L8+O8</f>
        <v>0</v>
      </c>
      <c r="T8" s="30">
        <f>IF(AND(S5=0,S8&gt;=0), "",S8/S5)</f>
        <v>0</v>
      </c>
      <c r="U8" s="44"/>
      <c r="V8" s="131"/>
      <c r="W8" s="30" t="str">
        <f>IF(AND(V5=0,V8&gt;=0), "",V8/V5)</f>
        <v/>
      </c>
      <c r="X8" s="47" t="str">
        <f t="shared" si="2"/>
        <v/>
      </c>
      <c r="Y8" s="129">
        <f>+'N EERR ULTRAX'!F8+'N EERR ULTRAX'!F9</f>
        <v>0</v>
      </c>
      <c r="Z8" s="30">
        <f>IF(AND(Y5=0,Y8&gt;=0), "",Y8/Y5)</f>
        <v>0</v>
      </c>
      <c r="AA8" s="44"/>
      <c r="AB8" s="30" t="str">
        <f t="shared" si="3"/>
        <v/>
      </c>
      <c r="AC8" s="130">
        <f>+S8+Y8</f>
        <v>0</v>
      </c>
      <c r="AD8" s="30">
        <f>IF(AND(AC5=0,AC8&gt;=0), "",AC8/AC5)</f>
        <v>0</v>
      </c>
      <c r="AE8" s="44"/>
      <c r="AF8" s="129">
        <f>+'N EERR ULTRAX'!G8+'N EERR ULTRAX'!G9</f>
        <v>-618.11010897196877</v>
      </c>
      <c r="AG8" s="30">
        <f>IF(AND(AF5=0,AF8&gt;=0), "",AF8/AF5)</f>
        <v>-4.7479939621780758E-3</v>
      </c>
      <c r="AH8" s="44"/>
      <c r="AI8" s="30" t="e">
        <f t="shared" si="4"/>
        <v>#DIV/0!</v>
      </c>
      <c r="AJ8" s="130">
        <f t="shared" si="16"/>
        <v>-618.11010897196877</v>
      </c>
      <c r="AK8" s="30">
        <f>IF(AND(AJ5=0,AJ8&gt;=0), "",AJ8/AJ5)</f>
        <v>-1.2184407604255414E-3</v>
      </c>
      <c r="AL8" s="44"/>
      <c r="AM8" s="129">
        <f>+'N EERR ULTRAX'!H8+'N EERR ULTRAX'!H9</f>
        <v>-742.39558648344121</v>
      </c>
      <c r="AN8" s="30">
        <f>IF(AND(AM5=0,AM8&gt;=0), "",AM8/AM5)</f>
        <v>-6.3771463937224732E-3</v>
      </c>
      <c r="AO8" s="44"/>
      <c r="AP8" s="30">
        <f t="shared" si="5"/>
        <v>0.20107336169955564</v>
      </c>
      <c r="AQ8" s="130">
        <f t="shared" si="17"/>
        <v>-1360.50569545541</v>
      </c>
      <c r="AR8" s="30">
        <f>IF(AND(AQ5=0,AQ8&gt;=0), "",AQ8/AQ5)</f>
        <v>-2.1813078363189494E-3</v>
      </c>
      <c r="AS8" s="44"/>
      <c r="AT8" s="131">
        <f>+V8*2</f>
        <v>0</v>
      </c>
      <c r="AU8" s="30" t="str">
        <f>IF(AND(AT5=0,AT8&gt;=0), "",AT8/AT5)</f>
        <v/>
      </c>
      <c r="AV8" s="47" t="e">
        <f t="shared" si="6"/>
        <v>#DIV/0!</v>
      </c>
      <c r="AW8" s="131">
        <f>+AQ8/6</f>
        <v>-226.75094924256834</v>
      </c>
      <c r="AX8" s="30">
        <f>IF(AND(AW5=0,AW8&gt;=0), "",AW8/AW5)</f>
        <v>-2.1813078363189498E-3</v>
      </c>
      <c r="AY8" s="44"/>
      <c r="AZ8" s="131">
        <f>+AT8/6</f>
        <v>0</v>
      </c>
      <c r="BA8" s="30" t="str">
        <f>IF(AND(AZ5=0,AZ8&gt;=0), "",AZ8/AZ5)</f>
        <v/>
      </c>
      <c r="BB8" s="47" t="e">
        <f t="shared" si="7"/>
        <v>#DIV/0!</v>
      </c>
      <c r="BC8" s="129">
        <f>+'N EERR ULTRAX'!I8+'N EERR ULTRAX'!I9</f>
        <v>0</v>
      </c>
      <c r="BD8" s="30" t="str">
        <f>IF(AND(BC5=0,BC8&gt;=0), "",BC8/BC5)</f>
        <v/>
      </c>
      <c r="BE8" s="44"/>
      <c r="BF8" s="30">
        <f t="shared" si="8"/>
        <v>1</v>
      </c>
      <c r="BG8" s="130">
        <f>+AQ8+BC8</f>
        <v>-1360.50569545541</v>
      </c>
      <c r="BH8" s="30">
        <f>IF(AND(BG5=0,BG8&gt;=0), "",BG8/BG5)</f>
        <v>-2.1813078363189494E-3</v>
      </c>
      <c r="BI8" s="44"/>
      <c r="BJ8" s="129">
        <f>+'N EERR ULTRAX'!J8+'N EERR ULTRAX'!J9</f>
        <v>0</v>
      </c>
      <c r="BK8" s="30" t="str">
        <f>IF(AND(BJ5=0,BJ8&gt;=0), "",BJ8/BJ5)</f>
        <v/>
      </c>
      <c r="BL8" s="44"/>
      <c r="BM8" s="30" t="str">
        <f t="shared" si="9"/>
        <v/>
      </c>
      <c r="BN8" s="130">
        <f>+BG8+BJ8</f>
        <v>-1360.50569545541</v>
      </c>
      <c r="BO8" s="30">
        <f>IF(AND(BN5=0,BN8&gt;=0), "",BN8/BN5)</f>
        <v>-2.1813078363189494E-3</v>
      </c>
      <c r="BP8" s="44"/>
      <c r="BQ8" s="129">
        <f>+'N EERR ULTRAX'!K8+'N EERR ULTRAX'!K9</f>
        <v>0</v>
      </c>
      <c r="BR8" s="30" t="str">
        <f>IF(AND(BQ5=0,BQ8&gt;=0), "",BQ8/BQ5)</f>
        <v/>
      </c>
      <c r="BS8" s="44"/>
      <c r="BT8" s="30" t="str">
        <f t="shared" si="10"/>
        <v/>
      </c>
      <c r="BU8" s="130">
        <f>+BN8+BQ8</f>
        <v>-1360.50569545541</v>
      </c>
      <c r="BV8" s="30">
        <f>IF(AND(BU5=0,BU8&gt;=0), "",BU8/BU5)</f>
        <v>-2.1813078363189494E-3</v>
      </c>
      <c r="BW8" s="44"/>
      <c r="BX8" s="131">
        <f>+AZ8*9</f>
        <v>0</v>
      </c>
      <c r="BY8" s="30" t="str">
        <f>IF(AND(BX5=0,BX8&gt;=0), "",BX8/BX5)</f>
        <v/>
      </c>
      <c r="BZ8" s="47" t="e">
        <f t="shared" si="11"/>
        <v>#DIV/0!</v>
      </c>
      <c r="CA8" s="129">
        <f>+'N EERR ULTRAX'!L8+'N EERR ULTRAX'!L9</f>
        <v>0</v>
      </c>
      <c r="CB8" s="30" t="str">
        <f>IF(AND(CA5=0,CA8&gt;=0), "",CA8/CA5)</f>
        <v/>
      </c>
      <c r="CC8" s="44"/>
      <c r="CD8" s="30" t="str">
        <f t="shared" si="12"/>
        <v/>
      </c>
      <c r="CE8" s="130">
        <f>+BU8+CA8</f>
        <v>-1360.50569545541</v>
      </c>
      <c r="CF8" s="30">
        <f>IF(AND(CE5=0,CE8&gt;=0), "",CE8/CE5)</f>
        <v>-2.1813078363189494E-3</v>
      </c>
      <c r="CG8" s="44"/>
      <c r="CH8" s="129">
        <f>+'N EERR ULTRAX'!M8+'N EERR ULTRAX'!M9</f>
        <v>0</v>
      </c>
      <c r="CI8" s="30" t="str">
        <f>IF(AND(CH5=0,CH8&gt;=0), "",CH8/CH5)</f>
        <v/>
      </c>
      <c r="CJ8" s="44"/>
      <c r="CK8" s="30" t="str">
        <f t="shared" si="13"/>
        <v/>
      </c>
      <c r="CL8" s="130">
        <f>+CE8+CH8</f>
        <v>-1360.50569545541</v>
      </c>
      <c r="CM8" s="30">
        <f>IF(AND(CL5=0,CL8&gt;=0), "",CL8/CL5)</f>
        <v>-2.1813078363189494E-3</v>
      </c>
      <c r="CN8" s="44"/>
      <c r="CO8" s="129">
        <f>+'N EERR ULTRAX'!N8+'N EERR ULTRAX'!N9</f>
        <v>0</v>
      </c>
      <c r="CP8" s="30" t="str">
        <f>IF(AND(CO5=0,CO8&gt;=0), "",CO8/CO5)</f>
        <v/>
      </c>
      <c r="CQ8" s="44"/>
      <c r="CR8" s="30" t="str">
        <f t="shared" si="14"/>
        <v/>
      </c>
      <c r="CS8" s="130">
        <f>+CL8+CO8</f>
        <v>-1360.50569545541</v>
      </c>
      <c r="CT8" s="30">
        <f>IF(AND(CS5=0,CS8&gt;=0), "",CS8/CS5)</f>
        <v>-2.1813078363189494E-3</v>
      </c>
      <c r="CU8" s="44"/>
      <c r="CV8" s="131">
        <f>+AZ8*12</f>
        <v>0</v>
      </c>
      <c r="CW8" s="30" t="str">
        <f>IF(AND(CV5=0,CV8&gt;=0), "",CV8/CV5)</f>
        <v/>
      </c>
      <c r="CX8" s="47" t="e">
        <f t="shared" si="15"/>
        <v>#DIV/0!</v>
      </c>
    </row>
    <row r="9" spans="1:102" outlineLevel="1" x14ac:dyDescent="0.3">
      <c r="A9" s="29"/>
      <c r="B9" s="129"/>
      <c r="C9" s="30"/>
      <c r="D9" s="44"/>
      <c r="E9" s="129"/>
      <c r="F9" s="30"/>
      <c r="G9" s="44"/>
      <c r="H9" s="129"/>
      <c r="I9" s="30"/>
      <c r="J9" s="44"/>
      <c r="K9" s="30" t="str">
        <f t="shared" si="0"/>
        <v/>
      </c>
      <c r="M9" s="30"/>
      <c r="N9" s="44"/>
      <c r="O9" s="129"/>
      <c r="P9" s="30"/>
      <c r="Q9" s="44"/>
      <c r="R9" s="30" t="str">
        <f t="shared" si="1"/>
        <v/>
      </c>
      <c r="T9" s="30"/>
      <c r="U9" s="44"/>
      <c r="V9" s="131"/>
      <c r="W9" s="30"/>
      <c r="X9" s="47" t="str">
        <f t="shared" si="2"/>
        <v/>
      </c>
      <c r="Y9" s="129"/>
      <c r="Z9" s="30"/>
      <c r="AA9" s="44"/>
      <c r="AB9" s="30" t="str">
        <f t="shared" si="3"/>
        <v/>
      </c>
      <c r="AD9" s="30"/>
      <c r="AE9" s="44"/>
      <c r="AF9" s="129"/>
      <c r="AG9" s="30"/>
      <c r="AH9" s="44"/>
      <c r="AI9" s="30" t="str">
        <f t="shared" si="4"/>
        <v/>
      </c>
      <c r="AJ9" s="130">
        <f t="shared" si="16"/>
        <v>0</v>
      </c>
      <c r="AK9" s="30"/>
      <c r="AL9" s="44"/>
      <c r="AM9" s="129"/>
      <c r="AN9" s="30"/>
      <c r="AO9" s="44"/>
      <c r="AP9" s="30" t="str">
        <f t="shared" si="5"/>
        <v/>
      </c>
      <c r="AQ9" s="130">
        <f t="shared" si="17"/>
        <v>0</v>
      </c>
      <c r="AR9" s="30"/>
      <c r="AS9" s="44"/>
      <c r="AT9" s="131">
        <f>+V9*2</f>
        <v>0</v>
      </c>
      <c r="AU9" s="30"/>
      <c r="AV9" s="47" t="str">
        <f t="shared" si="6"/>
        <v/>
      </c>
      <c r="AW9" s="131"/>
      <c r="AX9" s="30"/>
      <c r="AY9" s="44"/>
      <c r="AZ9" s="131">
        <f>+AT9/6</f>
        <v>0</v>
      </c>
      <c r="BA9" s="30"/>
      <c r="BB9" s="47" t="str">
        <f t="shared" si="7"/>
        <v/>
      </c>
      <c r="BC9" s="129"/>
      <c r="BD9" s="30"/>
      <c r="BE9" s="44"/>
      <c r="BF9" s="30" t="str">
        <f t="shared" si="8"/>
        <v/>
      </c>
      <c r="BG9" s="130">
        <f>+AQ9+BC9</f>
        <v>0</v>
      </c>
      <c r="BH9" s="30"/>
      <c r="BI9" s="44"/>
      <c r="BJ9" s="129"/>
      <c r="BK9" s="30"/>
      <c r="BL9" s="44"/>
      <c r="BM9" s="30" t="str">
        <f t="shared" si="9"/>
        <v/>
      </c>
      <c r="BN9" s="130">
        <f>+BG9+BJ9</f>
        <v>0</v>
      </c>
      <c r="BO9" s="30"/>
      <c r="BP9" s="44"/>
      <c r="BQ9" s="129"/>
      <c r="BR9" s="30"/>
      <c r="BS9" s="44"/>
      <c r="BT9" s="30" t="str">
        <f t="shared" si="10"/>
        <v/>
      </c>
      <c r="BU9" s="130">
        <f>+BN9+BQ9</f>
        <v>0</v>
      </c>
      <c r="BV9" s="30"/>
      <c r="BW9" s="44"/>
      <c r="BX9" s="131">
        <f>+AZ9*9</f>
        <v>0</v>
      </c>
      <c r="BY9" s="30"/>
      <c r="BZ9" s="47" t="str">
        <f t="shared" si="11"/>
        <v/>
      </c>
      <c r="CA9" s="129"/>
      <c r="CB9" s="30"/>
      <c r="CC9" s="44"/>
      <c r="CD9" s="30" t="str">
        <f t="shared" si="12"/>
        <v/>
      </c>
      <c r="CF9" s="30"/>
      <c r="CG9" s="44"/>
      <c r="CH9" s="129"/>
      <c r="CI9" s="30"/>
      <c r="CJ9" s="44"/>
      <c r="CK9" s="30" t="str">
        <f t="shared" si="13"/>
        <v/>
      </c>
      <c r="CL9" s="130">
        <f>+CE9+CH9</f>
        <v>0</v>
      </c>
      <c r="CM9" s="30"/>
      <c r="CN9" s="44"/>
      <c r="CO9" s="129"/>
      <c r="CP9" s="30"/>
      <c r="CQ9" s="44"/>
      <c r="CR9" s="30" t="str">
        <f t="shared" si="14"/>
        <v/>
      </c>
      <c r="CS9" s="130">
        <f>+CL9+CO9</f>
        <v>0</v>
      </c>
      <c r="CT9" s="30"/>
      <c r="CU9" s="44"/>
      <c r="CV9" s="131">
        <f>+AZ9*12</f>
        <v>0</v>
      </c>
      <c r="CW9" s="30"/>
      <c r="CX9" s="47" t="str">
        <f t="shared" si="15"/>
        <v/>
      </c>
    </row>
    <row r="10" spans="1:102" s="6" customFormat="1" outlineLevel="1" x14ac:dyDescent="0.3">
      <c r="A10" s="37" t="s">
        <v>43</v>
      </c>
      <c r="B10" s="126">
        <f>SUM(B11:B14)</f>
        <v>0</v>
      </c>
      <c r="C10" s="38" t="str">
        <f>IF(AND(B4=0,B10&gt;=0), "",B10/B4)</f>
        <v/>
      </c>
      <c r="D10" s="43"/>
      <c r="E10" s="126">
        <f>SUM(E11:E14)</f>
        <v>1429.8272365716828</v>
      </c>
      <c r="F10" s="38">
        <f>IF(AND(E4=0,E10&gt;=0), "",E10/E4)</f>
        <v>2.0508636122627242E-2</v>
      </c>
      <c r="G10" s="43"/>
      <c r="H10" s="126">
        <f>SUM(H11:H14)</f>
        <v>1434.9708945982495</v>
      </c>
      <c r="I10" s="38">
        <f>IF(AND(H4=0,H10&gt;=0), "",H10/H4)</f>
        <v>1.5772077589209076E-2</v>
      </c>
      <c r="J10" s="43"/>
      <c r="K10" s="38">
        <f t="shared" si="0"/>
        <v>3.5973982695278466E-3</v>
      </c>
      <c r="L10" s="127">
        <f>SUM(L11:L14)</f>
        <v>2864.7981311699323</v>
      </c>
      <c r="M10" s="38">
        <f>IF(AND(L4=0,L10&gt;=0), "",L10/L4)</f>
        <v>1.7826992009071396E-2</v>
      </c>
      <c r="N10" s="43"/>
      <c r="O10" s="126">
        <f>SUM(O11:O14)</f>
        <v>2251.6721783435473</v>
      </c>
      <c r="P10" s="38">
        <f>IF(AND(O4=0,O10&gt;=0), "",O10/O4)</f>
        <v>2.091480353966111E-2</v>
      </c>
      <c r="Q10" s="43"/>
      <c r="R10" s="38">
        <f t="shared" si="1"/>
        <v>0.56914135807190058</v>
      </c>
      <c r="S10" s="127">
        <f>SUM(S11:S14)</f>
        <v>5116.4703095134792</v>
      </c>
      <c r="T10" s="38">
        <f>IF(AND(S4=0,S10&gt;=0), "",S10/S4)</f>
        <v>1.9065747326491002E-2</v>
      </c>
      <c r="U10" s="43"/>
      <c r="V10" s="128">
        <f>SUM(V11:V14)</f>
        <v>0</v>
      </c>
      <c r="W10" s="38" t="str">
        <f>IF(AND(V4=0,V10&gt;=0), "",V10/V4)</f>
        <v/>
      </c>
      <c r="X10" s="91">
        <f t="shared" si="2"/>
        <v>1</v>
      </c>
      <c r="Y10" s="126">
        <f>SUM(Y11:Y14)</f>
        <v>1271.3036649279875</v>
      </c>
      <c r="Z10" s="38">
        <f>IF(AND(Y4=0,Y10&gt;=0), "",Y10/Y4)</f>
        <v>1.0826444382886845E-2</v>
      </c>
      <c r="AA10" s="43"/>
      <c r="AB10" s="38">
        <f t="shared" si="3"/>
        <v>-0.43539575735965808</v>
      </c>
      <c r="AC10" s="127">
        <f>SUM(AC11:AC14)</f>
        <v>6387.7739744414666</v>
      </c>
      <c r="AD10" s="38">
        <f>IF(AND(AC4=0,AC10&gt;=0), "",AC10/AC4)</f>
        <v>1.6557857161680137E-2</v>
      </c>
      <c r="AE10" s="43"/>
      <c r="AF10" s="126">
        <f>SUM(AF11:AF14)</f>
        <v>1509.808064865181</v>
      </c>
      <c r="AG10" s="38">
        <f>IF(AND(AF4=0,AF10&gt;=0), "",AF10/AF4)</f>
        <v>1.1402658271782187E-2</v>
      </c>
      <c r="AH10" s="43"/>
      <c r="AI10" s="38">
        <f t="shared" si="4"/>
        <v>0.18760616091726873</v>
      </c>
      <c r="AJ10" s="127">
        <f>SUM(AJ11:AJ14)</f>
        <v>7897.5820393066479</v>
      </c>
      <c r="AK10" s="38">
        <f>IF(AND(AJ4=0,AJ10&gt;=0), "",AJ10/AJ4)</f>
        <v>1.5240604446003017E-2</v>
      </c>
      <c r="AL10" s="43"/>
      <c r="AM10" s="126">
        <f>SUM(AM11:AM14)</f>
        <v>1186.5098797820115</v>
      </c>
      <c r="AN10" s="38">
        <f>IF(AND(AM4=0,AM10&gt;=0), "",AM10/AM4)</f>
        <v>1.0044108066681681E-2</v>
      </c>
      <c r="AO10" s="43"/>
      <c r="AP10" s="38">
        <f t="shared" si="5"/>
        <v>-0.21413197651188767</v>
      </c>
      <c r="AQ10" s="127">
        <f>SUM(AQ11:AQ14)</f>
        <v>9084.0919190886598</v>
      </c>
      <c r="AR10" s="38">
        <f>IF(AND(AQ4=0,AQ10&gt;=0), "",AQ10/AQ4)</f>
        <v>1.427590352021497E-2</v>
      </c>
      <c r="AS10" s="43"/>
      <c r="AT10" s="128">
        <f>SUM(AT11:AT14)</f>
        <v>0</v>
      </c>
      <c r="AU10" s="38" t="str">
        <f>IF(AND(AT4=0,AT10&gt;=0), "",AT10/AT4)</f>
        <v/>
      </c>
      <c r="AV10" s="91">
        <f t="shared" si="6"/>
        <v>1</v>
      </c>
      <c r="AW10" s="128">
        <f>SUM(AW11:AW14)</f>
        <v>1514.01531984811</v>
      </c>
      <c r="AX10" s="38">
        <f>IF(AND(AW4=0,AW10&gt;=0), "",AW10/AW4)</f>
        <v>1.427590352021497E-2</v>
      </c>
      <c r="AY10" s="43"/>
      <c r="AZ10" s="128">
        <f>SUM(AZ11:AZ14)</f>
        <v>0</v>
      </c>
      <c r="BA10" s="38" t="str">
        <f>IF(AND(AZ4=0,AZ10&gt;=0), "",AZ10/AZ4)</f>
        <v/>
      </c>
      <c r="BB10" s="91">
        <f t="shared" si="7"/>
        <v>1</v>
      </c>
      <c r="BC10" s="126">
        <f>SUM(BC11:BC14)</f>
        <v>0</v>
      </c>
      <c r="BD10" s="38" t="str">
        <f>IF(AND(BC4=0,BC10&gt;=0), "",BC10/BC4)</f>
        <v/>
      </c>
      <c r="BE10" s="43"/>
      <c r="BF10" s="38">
        <f t="shared" si="8"/>
        <v>-1</v>
      </c>
      <c r="BG10" s="127">
        <f>SUM(BG11:BG14)</f>
        <v>9084.0919190886598</v>
      </c>
      <c r="BH10" s="38">
        <f>IF(AND(BG4=0,BG10&gt;=0), "",BG10/BG4)</f>
        <v>1.427590352021497E-2</v>
      </c>
      <c r="BI10" s="43"/>
      <c r="BJ10" s="126">
        <f>SUM(BJ11:BJ14)</f>
        <v>0</v>
      </c>
      <c r="BK10" s="38" t="str">
        <f>IF(AND(BJ4=0,BJ10&gt;=0), "",BJ10/BJ4)</f>
        <v/>
      </c>
      <c r="BL10" s="43"/>
      <c r="BM10" s="38" t="str">
        <f t="shared" si="9"/>
        <v/>
      </c>
      <c r="BN10" s="127">
        <f>SUM(BN11:BN14)</f>
        <v>9084.0919190886598</v>
      </c>
      <c r="BO10" s="38">
        <f>IF(AND(BN4=0,BN10&gt;=0), "",BN10/BN4)</f>
        <v>1.427590352021497E-2</v>
      </c>
      <c r="BP10" s="43"/>
      <c r="BQ10" s="126">
        <f>SUM(BQ11:BQ14)</f>
        <v>0</v>
      </c>
      <c r="BR10" s="38" t="str">
        <f>IF(AND(BQ4=0,BQ10&gt;=0), "",BQ10/BQ4)</f>
        <v/>
      </c>
      <c r="BS10" s="43"/>
      <c r="BT10" s="38" t="str">
        <f t="shared" si="10"/>
        <v/>
      </c>
      <c r="BU10" s="127">
        <f>SUM(BU11:BU14)</f>
        <v>9084.0919190886598</v>
      </c>
      <c r="BV10" s="38">
        <f>IF(AND(BU4=0,BU10&gt;=0), "",BU10/BU4)</f>
        <v>1.427590352021497E-2</v>
      </c>
      <c r="BW10" s="43"/>
      <c r="BX10" s="128">
        <f>SUM(BX11:BX14)</f>
        <v>0</v>
      </c>
      <c r="BY10" s="38" t="str">
        <f>IF(AND(BX4=0,BX10&gt;=0), "",BX10/BX4)</f>
        <v/>
      </c>
      <c r="BZ10" s="91">
        <f t="shared" si="11"/>
        <v>1</v>
      </c>
      <c r="CA10" s="126">
        <f>SUM(CA11:CA14)</f>
        <v>0</v>
      </c>
      <c r="CB10" s="38" t="str">
        <f>IF(AND(CA4=0,CA10&gt;=0), "",CA10/CA4)</f>
        <v/>
      </c>
      <c r="CC10" s="43"/>
      <c r="CD10" s="38" t="str">
        <f t="shared" si="12"/>
        <v/>
      </c>
      <c r="CE10" s="127">
        <f>SUM(CE11:CE14)</f>
        <v>9084.0919190886598</v>
      </c>
      <c r="CF10" s="38">
        <f>IF(AND(CE4=0,CE10&gt;=0), "",CE10/CE4)</f>
        <v>1.427590352021497E-2</v>
      </c>
      <c r="CG10" s="43"/>
      <c r="CH10" s="126">
        <f>SUM(CH11:CH14)</f>
        <v>0</v>
      </c>
      <c r="CI10" s="38" t="str">
        <f>IF(AND(CH4=0,CH10&gt;=0), "",CH10/CH4)</f>
        <v/>
      </c>
      <c r="CJ10" s="43"/>
      <c r="CK10" s="38" t="str">
        <f t="shared" si="13"/>
        <v/>
      </c>
      <c r="CL10" s="127">
        <f>SUM(CL11:CL14)</f>
        <v>9084.0919190886598</v>
      </c>
      <c r="CM10" s="38">
        <f>IF(AND(CL4=0,CL10&gt;=0), "",CL10/CL4)</f>
        <v>1.427590352021497E-2</v>
      </c>
      <c r="CN10" s="43"/>
      <c r="CO10" s="126">
        <f>SUM(CO11:CO14)</f>
        <v>0</v>
      </c>
      <c r="CP10" s="38" t="str">
        <f>IF(AND(CO4=0,CO10&gt;=0), "",CO10/CO4)</f>
        <v/>
      </c>
      <c r="CQ10" s="43"/>
      <c r="CR10" s="38" t="str">
        <f t="shared" si="14"/>
        <v/>
      </c>
      <c r="CS10" s="127">
        <f>SUM(CS11:CS14)</f>
        <v>9084.0919190886598</v>
      </c>
      <c r="CT10" s="38">
        <f>IF(AND(CS4=0,CS10&gt;=0), "",CS10/CS4)</f>
        <v>1.427590352021497E-2</v>
      </c>
      <c r="CU10" s="43"/>
      <c r="CV10" s="128">
        <f>SUM(CV11:CV14)</f>
        <v>0</v>
      </c>
      <c r="CW10" s="38" t="str">
        <f>IF(AND(CV4=0,CV10&gt;=0), "",CV10/CV4)</f>
        <v/>
      </c>
      <c r="CX10" s="91">
        <f t="shared" si="15"/>
        <v>1</v>
      </c>
    </row>
    <row r="11" spans="1:102" outlineLevel="1" x14ac:dyDescent="0.3">
      <c r="A11" s="29" t="s">
        <v>40</v>
      </c>
      <c r="B11" s="129">
        <f>+'N EERR ULTRAX'!B10</f>
        <v>0</v>
      </c>
      <c r="C11" s="30" t="str">
        <f>IF(AND(B4=0,B11&gt;=0), "",B11/B4)</f>
        <v/>
      </c>
      <c r="D11" s="44"/>
      <c r="E11" s="129">
        <f>+'N EERR ULTRAX'!C10</f>
        <v>1429.8272365716828</v>
      </c>
      <c r="F11" s="30">
        <f>IF(AND(E4=0,E11&gt;=0), "",E11/E4)</f>
        <v>2.0508636122627242E-2</v>
      </c>
      <c r="G11" s="44"/>
      <c r="H11" s="129">
        <f>+'N EERR ULTRAX'!D10</f>
        <v>1434.9708945982495</v>
      </c>
      <c r="I11" s="30">
        <f>IF(AND(H4=0,H11&gt;=0), "",H11/H4)</f>
        <v>1.5772077589209076E-2</v>
      </c>
      <c r="J11" s="44"/>
      <c r="K11" s="30">
        <f t="shared" si="0"/>
        <v>3.5973982695278466E-3</v>
      </c>
      <c r="L11" s="130">
        <f>+E11+H11</f>
        <v>2864.7981311699323</v>
      </c>
      <c r="M11" s="30">
        <f>IF(AND(L4=0,L11&gt;=0), "",L11/L4)</f>
        <v>1.7826992009071396E-2</v>
      </c>
      <c r="N11" s="44"/>
      <c r="O11" s="129">
        <f>+'N EERR ULTRAX'!E10</f>
        <v>2251.6721783435473</v>
      </c>
      <c r="P11" s="30">
        <f>IF(AND(O4=0,O11&gt;=0), "",O11/O4)</f>
        <v>2.091480353966111E-2</v>
      </c>
      <c r="Q11" s="44"/>
      <c r="R11" s="30">
        <f t="shared" si="1"/>
        <v>0.56914135807190058</v>
      </c>
      <c r="S11" s="130">
        <f>+L11+O11</f>
        <v>5116.4703095134792</v>
      </c>
      <c r="T11" s="30">
        <f>IF(AND(S4=0,S11&gt;=0), "",S11/S4)</f>
        <v>1.9065747326491002E-2</v>
      </c>
      <c r="U11" s="44"/>
      <c r="V11" s="131"/>
      <c r="W11" s="30" t="str">
        <f>IF(AND(V4=0,V11&gt;=0), "",V11/V4)</f>
        <v/>
      </c>
      <c r="X11" s="47">
        <f t="shared" si="2"/>
        <v>1</v>
      </c>
      <c r="Y11" s="129">
        <f>+'N EERR ULTRAX'!F10</f>
        <v>1271.3036649279875</v>
      </c>
      <c r="Z11" s="30">
        <f>IF(AND(Y4=0,Y11&gt;=0), "",Y11/Y4)</f>
        <v>1.0826444382886845E-2</v>
      </c>
      <c r="AA11" s="44"/>
      <c r="AB11" s="30">
        <f t="shared" si="3"/>
        <v>-0.43539575735965808</v>
      </c>
      <c r="AC11" s="130">
        <f>+S11+Y11</f>
        <v>6387.7739744414666</v>
      </c>
      <c r="AD11" s="30">
        <f>IF(AND(AC4=0,AC11&gt;=0), "",AC11/AC4)</f>
        <v>1.6557857161680137E-2</v>
      </c>
      <c r="AE11" s="44"/>
      <c r="AF11" s="129">
        <f>+'N EERR ULTRAX'!G10</f>
        <v>1509.808064865181</v>
      </c>
      <c r="AG11" s="30">
        <f>IF(AND(AF4=0,AF11&gt;=0), "",AF11/AF4)</f>
        <v>1.1402658271782187E-2</v>
      </c>
      <c r="AH11" s="44"/>
      <c r="AI11" s="30">
        <f t="shared" si="4"/>
        <v>0.18760616091726873</v>
      </c>
      <c r="AJ11" s="130">
        <f t="shared" si="16"/>
        <v>7897.5820393066479</v>
      </c>
      <c r="AK11" s="30">
        <f>IF(AND(AJ4=0,AJ11&gt;=0), "",AJ11/AJ4)</f>
        <v>1.5240604446003017E-2</v>
      </c>
      <c r="AL11" s="44"/>
      <c r="AM11" s="129">
        <f>+'N EERR ULTRAX'!H10</f>
        <v>1186.5098797820115</v>
      </c>
      <c r="AN11" s="30">
        <f>IF(AND(AM4=0,AM11&gt;=0), "",AM11/AM4)</f>
        <v>1.0044108066681681E-2</v>
      </c>
      <c r="AO11" s="44"/>
      <c r="AP11" s="30">
        <f t="shared" si="5"/>
        <v>-0.21413197651188767</v>
      </c>
      <c r="AQ11" s="130">
        <f t="shared" si="17"/>
        <v>9084.0919190886598</v>
      </c>
      <c r="AR11" s="30">
        <f>IF(AND(AQ4=0,AQ11&gt;=0), "",AQ11/AQ4)</f>
        <v>1.427590352021497E-2</v>
      </c>
      <c r="AS11" s="44"/>
      <c r="AT11" s="131">
        <f>+V11*2</f>
        <v>0</v>
      </c>
      <c r="AU11" s="30" t="str">
        <f>IF(AND(AT4=0,AT11&gt;=0), "",AT11/AT4)</f>
        <v/>
      </c>
      <c r="AV11" s="47">
        <f t="shared" si="6"/>
        <v>1</v>
      </c>
      <c r="AW11" s="131">
        <f>+AQ11/6</f>
        <v>1514.01531984811</v>
      </c>
      <c r="AX11" s="30">
        <f>IF(AND(AW4=0,AW11&gt;=0), "",AW11/AW4)</f>
        <v>1.427590352021497E-2</v>
      </c>
      <c r="AY11" s="44"/>
      <c r="AZ11" s="131">
        <f>+AT11/6</f>
        <v>0</v>
      </c>
      <c r="BA11" s="30" t="str">
        <f>IF(AND(AZ4=0,AZ11&gt;=0), "",AZ11/AZ4)</f>
        <v/>
      </c>
      <c r="BB11" s="47">
        <f t="shared" si="7"/>
        <v>1</v>
      </c>
      <c r="BC11" s="129">
        <f>+'N EERR ULTRAX'!I10</f>
        <v>0</v>
      </c>
      <c r="BD11" s="30" t="str">
        <f>IF(AND(BC4=0,BC11&gt;=0), "",BC11/BC4)</f>
        <v/>
      </c>
      <c r="BE11" s="44"/>
      <c r="BF11" s="30">
        <f t="shared" si="8"/>
        <v>-1</v>
      </c>
      <c r="BG11" s="130">
        <f>+AQ11+BC11</f>
        <v>9084.0919190886598</v>
      </c>
      <c r="BH11" s="30">
        <f>IF(AND(BG4=0,BG11&gt;=0), "",BG11/BG4)</f>
        <v>1.427590352021497E-2</v>
      </c>
      <c r="BI11" s="44"/>
      <c r="BJ11" s="129">
        <f>+'N EERR ULTRAX'!J10</f>
        <v>0</v>
      </c>
      <c r="BK11" s="30" t="str">
        <f>IF(AND(BJ4=0,BJ11&gt;=0), "",BJ11/BJ4)</f>
        <v/>
      </c>
      <c r="BL11" s="44"/>
      <c r="BM11" s="30" t="str">
        <f t="shared" si="9"/>
        <v/>
      </c>
      <c r="BN11" s="130">
        <f>+BG11+BJ11</f>
        <v>9084.0919190886598</v>
      </c>
      <c r="BO11" s="30">
        <f>IF(AND(BN4=0,BN11&gt;=0), "",BN11/BN4)</f>
        <v>1.427590352021497E-2</v>
      </c>
      <c r="BP11" s="44"/>
      <c r="BQ11" s="129">
        <f>+'N EERR ULTRAX'!K10</f>
        <v>0</v>
      </c>
      <c r="BR11" s="30" t="str">
        <f>IF(AND(BQ4=0,BQ11&gt;=0), "",BQ11/BQ4)</f>
        <v/>
      </c>
      <c r="BS11" s="44"/>
      <c r="BT11" s="30" t="str">
        <f t="shared" si="10"/>
        <v/>
      </c>
      <c r="BU11" s="130">
        <f>+BN11+BQ11</f>
        <v>9084.0919190886598</v>
      </c>
      <c r="BV11" s="30">
        <f>IF(AND(BU4=0,BU11&gt;=0), "",BU11/BU4)</f>
        <v>1.427590352021497E-2</v>
      </c>
      <c r="BW11" s="44"/>
      <c r="BX11" s="131">
        <f>+AZ11*9</f>
        <v>0</v>
      </c>
      <c r="BY11" s="30" t="str">
        <f>IF(AND(BX4=0,BX11&gt;=0), "",BX11/BX4)</f>
        <v/>
      </c>
      <c r="BZ11" s="47">
        <f t="shared" si="11"/>
        <v>1</v>
      </c>
      <c r="CA11" s="129">
        <f>+'N EERR ULTRAX'!L10</f>
        <v>0</v>
      </c>
      <c r="CB11" s="30" t="str">
        <f>IF(AND(CA4=0,CA11&gt;=0), "",CA11/CA4)</f>
        <v/>
      </c>
      <c r="CC11" s="44"/>
      <c r="CD11" s="30" t="str">
        <f t="shared" si="12"/>
        <v/>
      </c>
      <c r="CE11" s="130">
        <f>+BU11+CA11</f>
        <v>9084.0919190886598</v>
      </c>
      <c r="CF11" s="30">
        <f>IF(AND(CE4=0,CE11&gt;=0), "",CE11/CE4)</f>
        <v>1.427590352021497E-2</v>
      </c>
      <c r="CG11" s="44"/>
      <c r="CH11" s="129">
        <f>+'N EERR ULTRAX'!M10</f>
        <v>0</v>
      </c>
      <c r="CI11" s="30" t="str">
        <f>IF(AND(CH4=0,CH11&gt;=0), "",CH11/CH4)</f>
        <v/>
      </c>
      <c r="CJ11" s="44"/>
      <c r="CK11" s="30" t="str">
        <f t="shared" si="13"/>
        <v/>
      </c>
      <c r="CL11" s="130">
        <f>+CE11+CH11</f>
        <v>9084.0919190886598</v>
      </c>
      <c r="CM11" s="30">
        <f>IF(AND(CL4=0,CL11&gt;=0), "",CL11/CL4)</f>
        <v>1.427590352021497E-2</v>
      </c>
      <c r="CN11" s="44"/>
      <c r="CO11" s="129">
        <f>+'N EERR ULTRAX'!N10</f>
        <v>0</v>
      </c>
      <c r="CP11" s="30" t="str">
        <f>IF(AND(CO4=0,CO11&gt;=0), "",CO11/CO4)</f>
        <v/>
      </c>
      <c r="CQ11" s="44"/>
      <c r="CR11" s="30" t="str">
        <f t="shared" si="14"/>
        <v/>
      </c>
      <c r="CS11" s="130">
        <f>+CL11+CO11</f>
        <v>9084.0919190886598</v>
      </c>
      <c r="CT11" s="30">
        <f>IF(AND(CS4=0,CS11&gt;=0), "",CS11/CS4)</f>
        <v>1.427590352021497E-2</v>
      </c>
      <c r="CU11" s="44"/>
      <c r="CV11" s="131">
        <f t="shared" ref="CV11:CV21" si="18">+AZ11*12</f>
        <v>0</v>
      </c>
      <c r="CW11" s="30" t="str">
        <f>IF(AND(CV4=0,CV11&gt;=0), "",CV11/CV4)</f>
        <v/>
      </c>
      <c r="CX11" s="47">
        <f t="shared" si="15"/>
        <v>1</v>
      </c>
    </row>
    <row r="12" spans="1:102" outlineLevel="1" x14ac:dyDescent="0.3">
      <c r="A12" s="29" t="s">
        <v>41</v>
      </c>
      <c r="B12" s="129">
        <f>+'N EERR ULTRAX'!B11</f>
        <v>0</v>
      </c>
      <c r="C12" s="30" t="str">
        <f>IF(AND(B4=0,B12&gt;=0), "",B12/B4)</f>
        <v/>
      </c>
      <c r="D12" s="44"/>
      <c r="E12" s="129">
        <f>+'N EERR ULTRAX'!C11</f>
        <v>0</v>
      </c>
      <c r="F12" s="30">
        <f>IF(AND(E4=0,E12&gt;=0), "",E12/E4)</f>
        <v>0</v>
      </c>
      <c r="G12" s="44"/>
      <c r="H12" s="129">
        <f>+'N EERR ULTRAX'!D11</f>
        <v>0</v>
      </c>
      <c r="I12" s="30">
        <f>IF(AND(H4=0,H12&gt;=0), "",H12/H4)</f>
        <v>0</v>
      </c>
      <c r="J12" s="44"/>
      <c r="K12" s="30" t="str">
        <f t="shared" si="0"/>
        <v/>
      </c>
      <c r="L12" s="130">
        <f>+E12+H12</f>
        <v>0</v>
      </c>
      <c r="M12" s="30">
        <f>IF(AND(L4=0,L12&gt;=0), "",L12/L4)</f>
        <v>0</v>
      </c>
      <c r="N12" s="44"/>
      <c r="O12" s="129">
        <f>+'N EERR ULTRAX'!E11</f>
        <v>0</v>
      </c>
      <c r="P12" s="30">
        <f>IF(AND(O4=0,O12&gt;=0), "",O12/O4)</f>
        <v>0</v>
      </c>
      <c r="Q12" s="44"/>
      <c r="R12" s="30" t="str">
        <f t="shared" si="1"/>
        <v/>
      </c>
      <c r="S12" s="130">
        <f>+L12+O12</f>
        <v>0</v>
      </c>
      <c r="T12" s="30">
        <f>IF(AND(S4=0,S12&gt;=0), "",S12/S4)</f>
        <v>0</v>
      </c>
      <c r="U12" s="44"/>
      <c r="V12" s="131"/>
      <c r="W12" s="30" t="str">
        <f>IF(AND(V4=0,V12&gt;=0), "",V12/V4)</f>
        <v/>
      </c>
      <c r="X12" s="47" t="str">
        <f t="shared" si="2"/>
        <v/>
      </c>
      <c r="Y12" s="129">
        <f>+'N EERR ULTRAX'!F11</f>
        <v>0</v>
      </c>
      <c r="Z12" s="30">
        <f>IF(AND(Y4=0,Y12&gt;=0), "",Y12/Y4)</f>
        <v>0</v>
      </c>
      <c r="AA12" s="44"/>
      <c r="AB12" s="30" t="str">
        <f t="shared" si="3"/>
        <v/>
      </c>
      <c r="AC12" s="130">
        <f>+S12+Y12</f>
        <v>0</v>
      </c>
      <c r="AD12" s="30">
        <f>IF(AND(AC4=0,AC12&gt;=0), "",AC12/AC4)</f>
        <v>0</v>
      </c>
      <c r="AE12" s="44"/>
      <c r="AF12" s="129">
        <f>+'N EERR ULTRAX'!G11</f>
        <v>0</v>
      </c>
      <c r="AG12" s="30">
        <f>IF(AND(AF4=0,AF12&gt;=0), "",AF12/AF4)</f>
        <v>0</v>
      </c>
      <c r="AH12" s="44"/>
      <c r="AI12" s="30" t="str">
        <f t="shared" si="4"/>
        <v/>
      </c>
      <c r="AJ12" s="130">
        <f t="shared" si="16"/>
        <v>0</v>
      </c>
      <c r="AK12" s="30">
        <f>IF(AND(AJ4=0,AJ12&gt;=0), "",AJ12/AJ4)</f>
        <v>0</v>
      </c>
      <c r="AL12" s="44"/>
      <c r="AM12" s="129">
        <f>+'N EERR ULTRAX'!H11</f>
        <v>0</v>
      </c>
      <c r="AN12" s="30">
        <f>IF(AND(AM4=0,AM12&gt;=0), "",AM12/AM4)</f>
        <v>0</v>
      </c>
      <c r="AO12" s="44"/>
      <c r="AP12" s="30" t="str">
        <f t="shared" si="5"/>
        <v/>
      </c>
      <c r="AQ12" s="130">
        <f t="shared" si="17"/>
        <v>0</v>
      </c>
      <c r="AR12" s="30">
        <f>IF(AND(AQ4=0,AQ12&gt;=0), "",AQ12/AQ4)</f>
        <v>0</v>
      </c>
      <c r="AS12" s="44"/>
      <c r="AT12" s="131">
        <f>+V12*2</f>
        <v>0</v>
      </c>
      <c r="AU12" s="30" t="str">
        <f>IF(AND(AT4=0,AT12&gt;=0), "",AT12/AT4)</f>
        <v/>
      </c>
      <c r="AV12" s="47" t="str">
        <f t="shared" si="6"/>
        <v/>
      </c>
      <c r="AW12" s="131">
        <f>+AQ12/6</f>
        <v>0</v>
      </c>
      <c r="AX12" s="30">
        <f>IF(AND(AW4=0,AW12&gt;=0), "",AW12/AW4)</f>
        <v>0</v>
      </c>
      <c r="AY12" s="44"/>
      <c r="AZ12" s="131">
        <f>+AT12/6</f>
        <v>0</v>
      </c>
      <c r="BA12" s="30" t="str">
        <f>IF(AND(AZ4=0,AZ12&gt;=0), "",AZ12/AZ4)</f>
        <v/>
      </c>
      <c r="BB12" s="47" t="str">
        <f t="shared" si="7"/>
        <v/>
      </c>
      <c r="BC12" s="129">
        <f>+'N EERR ULTRAX'!I11</f>
        <v>0</v>
      </c>
      <c r="BD12" s="30" t="str">
        <f>IF(AND(BC4=0,BC12&gt;=0), "",BC12/BC4)</f>
        <v/>
      </c>
      <c r="BE12" s="44"/>
      <c r="BF12" s="30" t="str">
        <f t="shared" si="8"/>
        <v/>
      </c>
      <c r="BG12" s="130">
        <f>+AQ12+BC12</f>
        <v>0</v>
      </c>
      <c r="BH12" s="30">
        <f>IF(AND(BG4=0,BG12&gt;=0), "",BG12/BG4)</f>
        <v>0</v>
      </c>
      <c r="BI12" s="44"/>
      <c r="BJ12" s="129">
        <f>+'N EERR ULTRAX'!J11</f>
        <v>0</v>
      </c>
      <c r="BK12" s="30" t="str">
        <f>IF(AND(BJ4=0,BJ12&gt;=0), "",BJ12/BJ4)</f>
        <v/>
      </c>
      <c r="BL12" s="44"/>
      <c r="BM12" s="30" t="str">
        <f t="shared" si="9"/>
        <v/>
      </c>
      <c r="BN12" s="130">
        <f>+BG12+BJ12</f>
        <v>0</v>
      </c>
      <c r="BO12" s="30">
        <f>IF(AND(BN4=0,BN12&gt;=0), "",BN12/BN4)</f>
        <v>0</v>
      </c>
      <c r="BP12" s="44"/>
      <c r="BQ12" s="129">
        <f>+'N EERR ULTRAX'!K11</f>
        <v>0</v>
      </c>
      <c r="BR12" s="30" t="str">
        <f>IF(AND(BQ4=0,BQ12&gt;=0), "",BQ12/BQ4)</f>
        <v/>
      </c>
      <c r="BS12" s="44"/>
      <c r="BT12" s="30" t="str">
        <f t="shared" si="10"/>
        <v/>
      </c>
      <c r="BU12" s="130">
        <f>+BN12+BQ12</f>
        <v>0</v>
      </c>
      <c r="BV12" s="30">
        <f>IF(AND(BU4=0,BU12&gt;=0), "",BU12/BU4)</f>
        <v>0</v>
      </c>
      <c r="BW12" s="44"/>
      <c r="BX12" s="131">
        <f>+AZ12*9</f>
        <v>0</v>
      </c>
      <c r="BY12" s="30" t="str">
        <f>IF(AND(BX4=0,BX12&gt;=0), "",BX12/BX4)</f>
        <v/>
      </c>
      <c r="BZ12" s="47" t="str">
        <f t="shared" si="11"/>
        <v/>
      </c>
      <c r="CA12" s="129">
        <f>+'N EERR ULTRAX'!L11</f>
        <v>0</v>
      </c>
      <c r="CB12" s="30" t="str">
        <f>IF(AND(CA4=0,CA12&gt;=0), "",CA12/CA4)</f>
        <v/>
      </c>
      <c r="CC12" s="44"/>
      <c r="CD12" s="30" t="str">
        <f t="shared" si="12"/>
        <v/>
      </c>
      <c r="CE12" s="130">
        <f>+BU12+CA12</f>
        <v>0</v>
      </c>
      <c r="CF12" s="30">
        <f>IF(AND(CE4=0,CE12&gt;=0), "",CE12/CE4)</f>
        <v>0</v>
      </c>
      <c r="CG12" s="44"/>
      <c r="CH12" s="129">
        <f>+'N EERR ULTRAX'!M11</f>
        <v>0</v>
      </c>
      <c r="CI12" s="30" t="str">
        <f>IF(AND(CH4=0,CH12&gt;=0), "",CH12/CH4)</f>
        <v/>
      </c>
      <c r="CJ12" s="44"/>
      <c r="CK12" s="30" t="str">
        <f t="shared" si="13"/>
        <v/>
      </c>
      <c r="CL12" s="130">
        <f>+CE12+CH12</f>
        <v>0</v>
      </c>
      <c r="CM12" s="30">
        <f>IF(AND(CL4=0,CL12&gt;=0), "",CL12/CL4)</f>
        <v>0</v>
      </c>
      <c r="CN12" s="44"/>
      <c r="CO12" s="129">
        <f>+'N EERR ULTRAX'!N11</f>
        <v>0</v>
      </c>
      <c r="CP12" s="30" t="str">
        <f>IF(AND(CO4=0,CO12&gt;=0), "",CO12/CO4)</f>
        <v/>
      </c>
      <c r="CQ12" s="44"/>
      <c r="CR12" s="30" t="str">
        <f t="shared" si="14"/>
        <v/>
      </c>
      <c r="CS12" s="130">
        <f>+CL12+CO12</f>
        <v>0</v>
      </c>
      <c r="CT12" s="30">
        <f>IF(AND(CS4=0,CS12&gt;=0), "",CS12/CS4)</f>
        <v>0</v>
      </c>
      <c r="CU12" s="44"/>
      <c r="CV12" s="131">
        <f t="shared" si="18"/>
        <v>0</v>
      </c>
      <c r="CW12" s="30" t="str">
        <f>IF(AND(CV4=0,CV12&gt;=0), "",CV12/CV4)</f>
        <v/>
      </c>
      <c r="CX12" s="47" t="str">
        <f t="shared" si="15"/>
        <v/>
      </c>
    </row>
    <row r="13" spans="1:102" outlineLevel="1" x14ac:dyDescent="0.3">
      <c r="A13" s="29" t="s">
        <v>42</v>
      </c>
      <c r="B13" s="129">
        <f>+'N EERR ULTRAX'!B12</f>
        <v>0</v>
      </c>
      <c r="C13" s="30" t="str">
        <f>IF(AND(B4=0,B13&gt;=0), "",B13/B4)</f>
        <v/>
      </c>
      <c r="D13" s="44"/>
      <c r="E13" s="129">
        <f>+'N EERR ULTRAX'!C12</f>
        <v>0</v>
      </c>
      <c r="F13" s="30">
        <f>IF(AND(E4=0,E13&gt;=0), "",E13/E4)</f>
        <v>0</v>
      </c>
      <c r="G13" s="44"/>
      <c r="H13" s="129">
        <f>+'N EERR ULTRAX'!D12</f>
        <v>0</v>
      </c>
      <c r="I13" s="30">
        <f>IF(AND(H4=0,H13&gt;=0), "",H13/H4)</f>
        <v>0</v>
      </c>
      <c r="J13" s="44"/>
      <c r="K13" s="30" t="str">
        <f t="shared" si="0"/>
        <v/>
      </c>
      <c r="L13" s="130">
        <f>+E13+H13</f>
        <v>0</v>
      </c>
      <c r="M13" s="30">
        <f>IF(AND(L4=0,L13&gt;=0), "",L13/L4)</f>
        <v>0</v>
      </c>
      <c r="N13" s="44"/>
      <c r="O13" s="129">
        <f>+'N EERR ULTRAX'!E12</f>
        <v>0</v>
      </c>
      <c r="P13" s="30">
        <f>IF(AND(O4=0,O13&gt;=0), "",O13/O4)</f>
        <v>0</v>
      </c>
      <c r="Q13" s="44"/>
      <c r="R13" s="30" t="str">
        <f t="shared" si="1"/>
        <v/>
      </c>
      <c r="S13" s="130">
        <f>+L13+O13</f>
        <v>0</v>
      </c>
      <c r="T13" s="30">
        <f>IF(AND(S4=0,S13&gt;=0), "",S13/S4)</f>
        <v>0</v>
      </c>
      <c r="U13" s="44"/>
      <c r="V13" s="131"/>
      <c r="W13" s="30" t="str">
        <f>IF(AND(V4=0,V13&gt;=0), "",V13/V4)</f>
        <v/>
      </c>
      <c r="X13" s="47" t="str">
        <f t="shared" si="2"/>
        <v/>
      </c>
      <c r="Y13" s="129">
        <f>+'N EERR ULTRAX'!F12</f>
        <v>0</v>
      </c>
      <c r="Z13" s="30">
        <f>IF(AND(Y4=0,Y13&gt;=0), "",Y13/Y4)</f>
        <v>0</v>
      </c>
      <c r="AA13" s="44"/>
      <c r="AB13" s="30" t="str">
        <f t="shared" si="3"/>
        <v/>
      </c>
      <c r="AC13" s="130">
        <f>+S13+Y13</f>
        <v>0</v>
      </c>
      <c r="AD13" s="30">
        <f>IF(AND(AC4=0,AC13&gt;=0), "",AC13/AC4)</f>
        <v>0</v>
      </c>
      <c r="AE13" s="44"/>
      <c r="AF13" s="129">
        <f>+'N EERR ULTRAX'!G12</f>
        <v>0</v>
      </c>
      <c r="AG13" s="30">
        <f>IF(AND(AF4=0,AF13&gt;=0), "",AF13/AF4)</f>
        <v>0</v>
      </c>
      <c r="AH13" s="44"/>
      <c r="AI13" s="30" t="str">
        <f t="shared" si="4"/>
        <v/>
      </c>
      <c r="AJ13" s="130">
        <f t="shared" si="16"/>
        <v>0</v>
      </c>
      <c r="AK13" s="30">
        <f>IF(AND(AJ4=0,AJ13&gt;=0), "",AJ13/AJ4)</f>
        <v>0</v>
      </c>
      <c r="AL13" s="44"/>
      <c r="AM13" s="129">
        <f>+'N EERR ULTRAX'!H12</f>
        <v>0</v>
      </c>
      <c r="AN13" s="30">
        <f>IF(AND(AM4=0,AM13&gt;=0), "",AM13/AM4)</f>
        <v>0</v>
      </c>
      <c r="AO13" s="44"/>
      <c r="AP13" s="30" t="str">
        <f t="shared" si="5"/>
        <v/>
      </c>
      <c r="AQ13" s="130">
        <f t="shared" si="17"/>
        <v>0</v>
      </c>
      <c r="AR13" s="30">
        <f>IF(AND(AQ4=0,AQ13&gt;=0), "",AQ13/AQ4)</f>
        <v>0</v>
      </c>
      <c r="AS13" s="44"/>
      <c r="AT13" s="131">
        <f>+V13*2</f>
        <v>0</v>
      </c>
      <c r="AU13" s="30" t="str">
        <f>IF(AND(AT4=0,AT13&gt;=0), "",AT13/AT4)</f>
        <v/>
      </c>
      <c r="AV13" s="47" t="str">
        <f t="shared" si="6"/>
        <v/>
      </c>
      <c r="AW13" s="131">
        <f>+AQ13/6</f>
        <v>0</v>
      </c>
      <c r="AX13" s="30">
        <f>IF(AND(AW4=0,AW13&gt;=0), "",AW13/AW4)</f>
        <v>0</v>
      </c>
      <c r="AY13" s="44"/>
      <c r="AZ13" s="131">
        <f>+AT13/6</f>
        <v>0</v>
      </c>
      <c r="BA13" s="30" t="str">
        <f>IF(AND(AZ4=0,AZ13&gt;=0), "",AZ13/AZ4)</f>
        <v/>
      </c>
      <c r="BB13" s="47" t="str">
        <f t="shared" si="7"/>
        <v/>
      </c>
      <c r="BC13" s="129">
        <f>+'N EERR ULTRAX'!I12</f>
        <v>0</v>
      </c>
      <c r="BD13" s="30" t="str">
        <f>IF(AND(BC4=0,BC13&gt;=0), "",BC13/BC4)</f>
        <v/>
      </c>
      <c r="BE13" s="44"/>
      <c r="BF13" s="30" t="str">
        <f t="shared" si="8"/>
        <v/>
      </c>
      <c r="BG13" s="130">
        <f>+AQ13+BC13</f>
        <v>0</v>
      </c>
      <c r="BH13" s="30">
        <f>IF(AND(BG4=0,BG13&gt;=0), "",BG13/BG4)</f>
        <v>0</v>
      </c>
      <c r="BI13" s="44"/>
      <c r="BJ13" s="129">
        <f>+'N EERR ULTRAX'!J12</f>
        <v>0</v>
      </c>
      <c r="BK13" s="30" t="str">
        <f>IF(AND(BJ4=0,BJ13&gt;=0), "",BJ13/BJ4)</f>
        <v/>
      </c>
      <c r="BL13" s="44"/>
      <c r="BM13" s="30" t="str">
        <f t="shared" si="9"/>
        <v/>
      </c>
      <c r="BN13" s="130">
        <f>+BG13+BJ13</f>
        <v>0</v>
      </c>
      <c r="BO13" s="30">
        <f>IF(AND(BN4=0,BN13&gt;=0), "",BN13/BN4)</f>
        <v>0</v>
      </c>
      <c r="BP13" s="44"/>
      <c r="BQ13" s="129">
        <f>+'N EERR ULTRAX'!K12</f>
        <v>0</v>
      </c>
      <c r="BR13" s="30" t="str">
        <f>IF(AND(BQ4=0,BQ13&gt;=0), "",BQ13/BQ4)</f>
        <v/>
      </c>
      <c r="BS13" s="44"/>
      <c r="BT13" s="30" t="str">
        <f t="shared" si="10"/>
        <v/>
      </c>
      <c r="BU13" s="130">
        <f>+BN13+BQ13</f>
        <v>0</v>
      </c>
      <c r="BV13" s="30">
        <f>IF(AND(BU4=0,BU13&gt;=0), "",BU13/BU4)</f>
        <v>0</v>
      </c>
      <c r="BW13" s="44"/>
      <c r="BX13" s="131">
        <f>+AZ13*9</f>
        <v>0</v>
      </c>
      <c r="BY13" s="30" t="str">
        <f>IF(AND(BX4=0,BX13&gt;=0), "",BX13/BX4)</f>
        <v/>
      </c>
      <c r="BZ13" s="47" t="str">
        <f t="shared" si="11"/>
        <v/>
      </c>
      <c r="CA13" s="129">
        <f>+'N EERR ULTRAX'!L12</f>
        <v>0</v>
      </c>
      <c r="CB13" s="30" t="str">
        <f>IF(AND(CA4=0,CA13&gt;=0), "",CA13/CA4)</f>
        <v/>
      </c>
      <c r="CC13" s="44"/>
      <c r="CD13" s="30" t="str">
        <f t="shared" si="12"/>
        <v/>
      </c>
      <c r="CE13" s="130">
        <f>+BU13+CA13</f>
        <v>0</v>
      </c>
      <c r="CF13" s="30">
        <f>IF(AND(CE4=0,CE13&gt;=0), "",CE13/CE4)</f>
        <v>0</v>
      </c>
      <c r="CG13" s="44"/>
      <c r="CH13" s="129">
        <f>+'N EERR ULTRAX'!M12</f>
        <v>0</v>
      </c>
      <c r="CI13" s="30" t="str">
        <f>IF(AND(CH4=0,CH13&gt;=0), "",CH13/CH4)</f>
        <v/>
      </c>
      <c r="CJ13" s="44"/>
      <c r="CK13" s="30" t="str">
        <f t="shared" si="13"/>
        <v/>
      </c>
      <c r="CL13" s="130">
        <f>+CE13+CH13</f>
        <v>0</v>
      </c>
      <c r="CM13" s="30">
        <f>IF(AND(CL4=0,CL13&gt;=0), "",CL13/CL4)</f>
        <v>0</v>
      </c>
      <c r="CN13" s="44"/>
      <c r="CO13" s="129">
        <f>+'N EERR ULTRAX'!N12</f>
        <v>0</v>
      </c>
      <c r="CP13" s="30" t="str">
        <f>IF(AND(CO4=0,CO13&gt;=0), "",CO13/CO4)</f>
        <v/>
      </c>
      <c r="CQ13" s="44"/>
      <c r="CR13" s="30" t="str">
        <f t="shared" si="14"/>
        <v/>
      </c>
      <c r="CS13" s="130">
        <f>+CL13+CO13</f>
        <v>0</v>
      </c>
      <c r="CT13" s="30">
        <f>IF(AND(CS4=0,CS13&gt;=0), "",CS13/CS4)</f>
        <v>0</v>
      </c>
      <c r="CU13" s="44"/>
      <c r="CV13" s="131">
        <f t="shared" si="18"/>
        <v>0</v>
      </c>
      <c r="CW13" s="30" t="str">
        <f>IF(AND(CV4=0,CV13&gt;=0), "",CV13/CV4)</f>
        <v/>
      </c>
      <c r="CX13" s="47" t="str">
        <f t="shared" si="15"/>
        <v/>
      </c>
    </row>
    <row r="14" spans="1:102" outlineLevel="1" x14ac:dyDescent="0.3">
      <c r="A14" s="31"/>
      <c r="B14" s="129"/>
      <c r="C14" s="30"/>
      <c r="D14" s="44"/>
      <c r="E14" s="129"/>
      <c r="F14" s="30"/>
      <c r="G14" s="44"/>
      <c r="H14" s="129"/>
      <c r="I14" s="30"/>
      <c r="J14" s="44"/>
      <c r="K14" s="30" t="str">
        <f t="shared" si="0"/>
        <v/>
      </c>
      <c r="M14" s="30"/>
      <c r="N14" s="44"/>
      <c r="O14" s="129"/>
      <c r="P14" s="30"/>
      <c r="Q14" s="44"/>
      <c r="R14" s="30" t="str">
        <f t="shared" si="1"/>
        <v/>
      </c>
      <c r="T14" s="30"/>
      <c r="U14" s="44"/>
      <c r="V14" s="131"/>
      <c r="W14" s="30"/>
      <c r="X14" s="47" t="str">
        <f t="shared" si="2"/>
        <v/>
      </c>
      <c r="Y14" s="129"/>
      <c r="Z14" s="30"/>
      <c r="AA14" s="44"/>
      <c r="AB14" s="30" t="str">
        <f t="shared" si="3"/>
        <v/>
      </c>
      <c r="AD14" s="30"/>
      <c r="AE14" s="44"/>
      <c r="AF14" s="129"/>
      <c r="AG14" s="30"/>
      <c r="AH14" s="44"/>
      <c r="AI14" s="30" t="str">
        <f t="shared" si="4"/>
        <v/>
      </c>
      <c r="AJ14" s="130">
        <f t="shared" si="16"/>
        <v>0</v>
      </c>
      <c r="AK14" s="30"/>
      <c r="AL14" s="44"/>
      <c r="AM14" s="129"/>
      <c r="AN14" s="30"/>
      <c r="AO14" s="44"/>
      <c r="AP14" s="30" t="str">
        <f t="shared" si="5"/>
        <v/>
      </c>
      <c r="AQ14" s="130">
        <f t="shared" si="17"/>
        <v>0</v>
      </c>
      <c r="AR14" s="30"/>
      <c r="AS14" s="44"/>
      <c r="AT14" s="131">
        <f>+V14*2</f>
        <v>0</v>
      </c>
      <c r="AU14" s="30"/>
      <c r="AV14" s="47" t="str">
        <f t="shared" si="6"/>
        <v/>
      </c>
      <c r="AW14" s="131">
        <f>+AQ14/6</f>
        <v>0</v>
      </c>
      <c r="AX14" s="30"/>
      <c r="AY14" s="44"/>
      <c r="AZ14" s="131">
        <f>+AT14/6</f>
        <v>0</v>
      </c>
      <c r="BA14" s="30"/>
      <c r="BB14" s="47" t="str">
        <f t="shared" si="7"/>
        <v/>
      </c>
      <c r="BC14" s="129"/>
      <c r="BD14" s="30"/>
      <c r="BE14" s="44"/>
      <c r="BF14" s="30" t="str">
        <f t="shared" si="8"/>
        <v/>
      </c>
      <c r="BG14" s="130">
        <f>+AQ14+BC14</f>
        <v>0</v>
      </c>
      <c r="BH14" s="30"/>
      <c r="BI14" s="44"/>
      <c r="BJ14" s="129"/>
      <c r="BK14" s="30"/>
      <c r="BL14" s="44"/>
      <c r="BM14" s="30" t="str">
        <f t="shared" si="9"/>
        <v/>
      </c>
      <c r="BN14" s="130">
        <f>+BG14+BJ14</f>
        <v>0</v>
      </c>
      <c r="BO14" s="30"/>
      <c r="BP14" s="44"/>
      <c r="BQ14" s="129"/>
      <c r="BR14" s="30"/>
      <c r="BS14" s="44"/>
      <c r="BT14" s="30" t="str">
        <f t="shared" si="10"/>
        <v/>
      </c>
      <c r="BU14" s="130">
        <f>+BN14+BQ14</f>
        <v>0</v>
      </c>
      <c r="BV14" s="30"/>
      <c r="BW14" s="44"/>
      <c r="BX14" s="131">
        <f>+AZ14*9</f>
        <v>0</v>
      </c>
      <c r="BY14" s="30"/>
      <c r="BZ14" s="47" t="str">
        <f t="shared" si="11"/>
        <v/>
      </c>
      <c r="CA14" s="129"/>
      <c r="CB14" s="30"/>
      <c r="CC14" s="44"/>
      <c r="CD14" s="30" t="str">
        <f t="shared" si="12"/>
        <v/>
      </c>
      <c r="CF14" s="30"/>
      <c r="CG14" s="44"/>
      <c r="CH14" s="129"/>
      <c r="CI14" s="30"/>
      <c r="CJ14" s="44"/>
      <c r="CK14" s="30" t="str">
        <f t="shared" si="13"/>
        <v/>
      </c>
      <c r="CL14" s="130">
        <f>+CE14+CH14</f>
        <v>0</v>
      </c>
      <c r="CM14" s="30"/>
      <c r="CN14" s="44"/>
      <c r="CO14" s="129"/>
      <c r="CP14" s="30"/>
      <c r="CQ14" s="44"/>
      <c r="CR14" s="30" t="str">
        <f t="shared" si="14"/>
        <v/>
      </c>
      <c r="CS14" s="130">
        <f>+CL14+CO14</f>
        <v>0</v>
      </c>
      <c r="CT14" s="30"/>
      <c r="CU14" s="44"/>
      <c r="CV14" s="131">
        <f t="shared" si="18"/>
        <v>0</v>
      </c>
      <c r="CW14" s="30"/>
      <c r="CX14" s="47" t="str">
        <f t="shared" si="15"/>
        <v/>
      </c>
    </row>
    <row r="15" spans="1:102" s="6" customFormat="1" outlineLevel="1" x14ac:dyDescent="0.3">
      <c r="A15" s="37" t="s">
        <v>44</v>
      </c>
      <c r="B15" s="126">
        <f>SUM(B16:B17)</f>
        <v>0</v>
      </c>
      <c r="C15" s="38" t="str">
        <f>IF(AND(B4=0,B15&gt;=0), "",B15/B4)</f>
        <v/>
      </c>
      <c r="D15" s="43"/>
      <c r="E15" s="126">
        <f>SUM(E16:E17)</f>
        <v>0</v>
      </c>
      <c r="F15" s="38">
        <f>IF(AND(E4=0,E15&gt;=0), "",E15/E4)</f>
        <v>0</v>
      </c>
      <c r="G15" s="43"/>
      <c r="H15" s="126">
        <f>SUM(H16:H17)</f>
        <v>0</v>
      </c>
      <c r="I15" s="38">
        <f>IF(AND(H4=0,H15&gt;=0), "",H15/H4)</f>
        <v>0</v>
      </c>
      <c r="J15" s="43"/>
      <c r="K15" s="38" t="str">
        <f t="shared" si="0"/>
        <v/>
      </c>
      <c r="L15" s="127">
        <f>SUM(L16:L17)</f>
        <v>0</v>
      </c>
      <c r="M15" s="38">
        <f>IF(AND(L4=0,L15&gt;=0), "",L15/L4)</f>
        <v>0</v>
      </c>
      <c r="N15" s="43"/>
      <c r="O15" s="126">
        <f>SUM(O16:O17)</f>
        <v>0</v>
      </c>
      <c r="P15" s="38">
        <f>IF(AND(O4=0,O15&gt;=0), "",O15/O4)</f>
        <v>0</v>
      </c>
      <c r="Q15" s="43"/>
      <c r="R15" s="38" t="str">
        <f t="shared" si="1"/>
        <v/>
      </c>
      <c r="S15" s="127">
        <f>SUM(S16:S17)</f>
        <v>0</v>
      </c>
      <c r="T15" s="38">
        <f>IF(AND(S4=0,S15&gt;=0), "",S15/S4)</f>
        <v>0</v>
      </c>
      <c r="U15" s="43"/>
      <c r="V15" s="128">
        <f>SUM(V16:V17)</f>
        <v>0</v>
      </c>
      <c r="W15" s="38" t="str">
        <f>IF(AND(V4=0,V15&gt;=0), "",V15/V4)</f>
        <v/>
      </c>
      <c r="X15" s="91" t="str">
        <f t="shared" si="2"/>
        <v/>
      </c>
      <c r="Y15" s="126">
        <f>SUM(Y16:Y17)</f>
        <v>0</v>
      </c>
      <c r="Z15" s="38">
        <f>IF(AND(Y4=0,Y15&gt;=0), "",Y15/Y4)</f>
        <v>0</v>
      </c>
      <c r="AA15" s="43"/>
      <c r="AB15" s="38" t="str">
        <f t="shared" si="3"/>
        <v/>
      </c>
      <c r="AC15" s="127">
        <f>SUM(AC16:AC17)</f>
        <v>0</v>
      </c>
      <c r="AD15" s="38">
        <f>IF(AND(AC4=0,AC15&gt;=0), "",AC15/AC4)</f>
        <v>0</v>
      </c>
      <c r="AE15" s="43"/>
      <c r="AF15" s="126">
        <f>SUM(AF16:AF17)</f>
        <v>0</v>
      </c>
      <c r="AG15" s="38">
        <f>IF(AND(AF4=0,AF15&gt;=0), "",AF15/AF4)</f>
        <v>0</v>
      </c>
      <c r="AH15" s="43"/>
      <c r="AI15" s="38" t="str">
        <f t="shared" si="4"/>
        <v/>
      </c>
      <c r="AJ15" s="127">
        <f>SUM(AJ16:AJ17)</f>
        <v>0</v>
      </c>
      <c r="AK15" s="38">
        <f>IF(AND(AJ4=0,AJ15&gt;=0), "",AJ15/AJ4)</f>
        <v>0</v>
      </c>
      <c r="AL15" s="43"/>
      <c r="AM15" s="126">
        <f>SUM(AM16:AM17)</f>
        <v>0</v>
      </c>
      <c r="AN15" s="38">
        <f>IF(AND(AM4=0,AM15&gt;=0), "",AM15/AM4)</f>
        <v>0</v>
      </c>
      <c r="AO15" s="43"/>
      <c r="AP15" s="38" t="str">
        <f t="shared" si="5"/>
        <v/>
      </c>
      <c r="AQ15" s="127">
        <f>SUM(AQ16:AQ17)</f>
        <v>0</v>
      </c>
      <c r="AR15" s="38">
        <f>IF(AND(AQ4=0,AQ15&gt;=0), "",AQ15/AQ4)</f>
        <v>0</v>
      </c>
      <c r="AS15" s="43"/>
      <c r="AT15" s="128">
        <f>SUM(AT16:AT17)</f>
        <v>0</v>
      </c>
      <c r="AU15" s="38" t="str">
        <f>IF(AND(AT4=0,AT15&gt;=0), "",AT15/AT4)</f>
        <v/>
      </c>
      <c r="AV15" s="91" t="str">
        <f t="shared" si="6"/>
        <v/>
      </c>
      <c r="AW15" s="128">
        <f>SUM(AW16:AW17)</f>
        <v>0</v>
      </c>
      <c r="AX15" s="38">
        <f>IF(AND(AW4=0,AW15&gt;=0), "",AW15/AW4)</f>
        <v>0</v>
      </c>
      <c r="AY15" s="43"/>
      <c r="AZ15" s="128">
        <f>SUM(AZ16:AZ17)</f>
        <v>0</v>
      </c>
      <c r="BA15" s="38" t="str">
        <f>IF(AND(AZ4=0,AZ15&gt;=0), "",AZ15/AZ4)</f>
        <v/>
      </c>
      <c r="BB15" s="91" t="str">
        <f t="shared" si="7"/>
        <v/>
      </c>
      <c r="BC15" s="126">
        <f>SUM(BC16:BC17)</f>
        <v>0</v>
      </c>
      <c r="BD15" s="38" t="str">
        <f>IF(AND(BC4=0,BC15&gt;=0), "",BC15/BC4)</f>
        <v/>
      </c>
      <c r="BE15" s="43"/>
      <c r="BF15" s="38" t="str">
        <f t="shared" si="8"/>
        <v/>
      </c>
      <c r="BG15" s="127">
        <f>SUM(BG16:BG17)</f>
        <v>0</v>
      </c>
      <c r="BH15" s="38">
        <f>IF(AND(BG4=0,BG15&gt;=0), "",BG15/BG4)</f>
        <v>0</v>
      </c>
      <c r="BI15" s="43"/>
      <c r="BJ15" s="126">
        <f>SUM(BJ16:BJ17)</f>
        <v>0</v>
      </c>
      <c r="BK15" s="38" t="str">
        <f>IF(AND(BJ4=0,BJ15&gt;=0), "",BJ15/BJ4)</f>
        <v/>
      </c>
      <c r="BL15" s="43"/>
      <c r="BM15" s="38" t="str">
        <f t="shared" si="9"/>
        <v/>
      </c>
      <c r="BN15" s="127">
        <f>SUM(BN16:BN17)</f>
        <v>0</v>
      </c>
      <c r="BO15" s="38">
        <f>IF(AND(BN4=0,BN15&gt;=0), "",BN15/BN4)</f>
        <v>0</v>
      </c>
      <c r="BP15" s="43"/>
      <c r="BQ15" s="126">
        <f>SUM(BQ16:BQ17)</f>
        <v>0</v>
      </c>
      <c r="BR15" s="38" t="str">
        <f>IF(AND(BQ4=0,BQ15&gt;=0), "",BQ15/BQ4)</f>
        <v/>
      </c>
      <c r="BS15" s="43"/>
      <c r="BT15" s="38" t="str">
        <f t="shared" si="10"/>
        <v/>
      </c>
      <c r="BU15" s="127">
        <f>SUM(BU16:BU17)</f>
        <v>0</v>
      </c>
      <c r="BV15" s="38">
        <f>IF(AND(BU4=0,BU15&gt;=0), "",BU15/BU4)</f>
        <v>0</v>
      </c>
      <c r="BW15" s="43"/>
      <c r="BX15" s="128">
        <f>SUM(BX16:BX17)</f>
        <v>0</v>
      </c>
      <c r="BY15" s="38" t="str">
        <f>IF(AND(BX4=0,BX15&gt;=0), "",BX15/BX4)</f>
        <v/>
      </c>
      <c r="BZ15" s="91" t="str">
        <f t="shared" si="11"/>
        <v/>
      </c>
      <c r="CA15" s="126">
        <f>SUM(CA16:CA17)</f>
        <v>0</v>
      </c>
      <c r="CB15" s="38" t="str">
        <f>IF(AND(CA4=0,CA15&gt;=0), "",CA15/CA4)</f>
        <v/>
      </c>
      <c r="CC15" s="43"/>
      <c r="CD15" s="38" t="str">
        <f t="shared" si="12"/>
        <v/>
      </c>
      <c r="CE15" s="127">
        <f>SUM(CE16:CE17)</f>
        <v>0</v>
      </c>
      <c r="CF15" s="38">
        <f>IF(AND(CE4=0,CE15&gt;=0), "",CE15/CE4)</f>
        <v>0</v>
      </c>
      <c r="CG15" s="43"/>
      <c r="CH15" s="126">
        <f>SUM(CH16:CH17)</f>
        <v>0</v>
      </c>
      <c r="CI15" s="38" t="str">
        <f>IF(AND(CH4=0,CH15&gt;=0), "",CH15/CH4)</f>
        <v/>
      </c>
      <c r="CJ15" s="43"/>
      <c r="CK15" s="38" t="str">
        <f t="shared" si="13"/>
        <v/>
      </c>
      <c r="CL15" s="127">
        <f>SUM(CL16:CL17)</f>
        <v>0</v>
      </c>
      <c r="CM15" s="38">
        <f>IF(AND(CL4=0,CL15&gt;=0), "",CL15/CL4)</f>
        <v>0</v>
      </c>
      <c r="CN15" s="43"/>
      <c r="CO15" s="126">
        <f>SUM(CO16:CO17)</f>
        <v>0</v>
      </c>
      <c r="CP15" s="38" t="str">
        <f>IF(AND(CO4=0,CO15&gt;=0), "",CO15/CO4)</f>
        <v/>
      </c>
      <c r="CQ15" s="43"/>
      <c r="CR15" s="38" t="str">
        <f t="shared" si="14"/>
        <v/>
      </c>
      <c r="CS15" s="127">
        <f>SUM(CS16:CS17)</f>
        <v>0</v>
      </c>
      <c r="CT15" s="38">
        <f>IF(AND(CS4=0,CS15&gt;=0), "",CS15/CS4)</f>
        <v>0</v>
      </c>
      <c r="CU15" s="43"/>
      <c r="CV15" s="128">
        <f>SUM(CV16:CV17)</f>
        <v>0</v>
      </c>
      <c r="CW15" s="38" t="str">
        <f>IF(AND(CV4=0,CV15&gt;=0), "",CV15/CV4)</f>
        <v/>
      </c>
      <c r="CX15" s="91" t="str">
        <f t="shared" si="15"/>
        <v/>
      </c>
    </row>
    <row r="16" spans="1:102" outlineLevel="1" x14ac:dyDescent="0.3">
      <c r="A16" s="29" t="s">
        <v>45</v>
      </c>
      <c r="B16" s="129">
        <f>+'N EERR ULTRAX'!B14</f>
        <v>0</v>
      </c>
      <c r="C16" s="30" t="str">
        <f>IF(AND(B4=0,B16&gt;=0), "",B16/B4)</f>
        <v/>
      </c>
      <c r="D16" s="44"/>
      <c r="E16" s="129">
        <f>+'N EERR ULTRAX'!C14</f>
        <v>0</v>
      </c>
      <c r="F16" s="30">
        <f>IF(AND(E4=0,E16&gt;=0), "",E16/E4)</f>
        <v>0</v>
      </c>
      <c r="G16" s="44"/>
      <c r="H16" s="129">
        <f>+'N EERR ULTRAX'!D14</f>
        <v>0</v>
      </c>
      <c r="I16" s="30">
        <f>IF(AND(H4=0,H16&gt;=0), "",H16/H4)</f>
        <v>0</v>
      </c>
      <c r="J16" s="44"/>
      <c r="K16" s="30" t="str">
        <f t="shared" si="0"/>
        <v/>
      </c>
      <c r="L16" s="130">
        <f>+E16+H16</f>
        <v>0</v>
      </c>
      <c r="M16" s="30">
        <f>IF(AND(L4=0,L16&gt;=0), "",L16/L4)</f>
        <v>0</v>
      </c>
      <c r="N16" s="44"/>
      <c r="O16" s="129">
        <f>+'N EERR ULTRAX'!E14</f>
        <v>0</v>
      </c>
      <c r="P16" s="30">
        <f>IF(AND(O4=0,O16&gt;=0), "",O16/O4)</f>
        <v>0</v>
      </c>
      <c r="Q16" s="44"/>
      <c r="R16" s="30" t="str">
        <f t="shared" si="1"/>
        <v/>
      </c>
      <c r="S16" s="130">
        <f>+L16+O16</f>
        <v>0</v>
      </c>
      <c r="T16" s="30">
        <f>IF(AND(S4=0,S16&gt;=0), "",S16/S4)</f>
        <v>0</v>
      </c>
      <c r="U16" s="44"/>
      <c r="V16" s="131"/>
      <c r="W16" s="30" t="str">
        <f>IF(AND(V4=0,V16&gt;=0), "",V16/V4)</f>
        <v/>
      </c>
      <c r="X16" s="47" t="str">
        <f t="shared" si="2"/>
        <v/>
      </c>
      <c r="Y16" s="129">
        <f>+'N EERR ULTRAX'!F14</f>
        <v>0</v>
      </c>
      <c r="Z16" s="30">
        <f>IF(AND(Y4=0,Y16&gt;=0), "",Y16/Y4)</f>
        <v>0</v>
      </c>
      <c r="AA16" s="44"/>
      <c r="AB16" s="30" t="str">
        <f t="shared" si="3"/>
        <v/>
      </c>
      <c r="AC16" s="130">
        <f>+S16+Y16</f>
        <v>0</v>
      </c>
      <c r="AD16" s="30">
        <f>IF(AND(AC4=0,AC16&gt;=0), "",AC16/AC4)</f>
        <v>0</v>
      </c>
      <c r="AE16" s="44"/>
      <c r="AF16" s="129">
        <f>+'N EERR ULTRAX'!G14</f>
        <v>0</v>
      </c>
      <c r="AG16" s="30">
        <f>IF(AND(AF4=0,AF16&gt;=0), "",AF16/AF4)</f>
        <v>0</v>
      </c>
      <c r="AH16" s="44"/>
      <c r="AI16" s="30" t="str">
        <f t="shared" si="4"/>
        <v/>
      </c>
      <c r="AJ16" s="130">
        <f t="shared" si="16"/>
        <v>0</v>
      </c>
      <c r="AK16" s="30">
        <f>IF(AND(AJ4=0,AJ16&gt;=0), "",AJ16/AJ4)</f>
        <v>0</v>
      </c>
      <c r="AL16" s="44"/>
      <c r="AM16" s="129">
        <f>+'N EERR ULTRAX'!H14</f>
        <v>0</v>
      </c>
      <c r="AN16" s="30">
        <f>IF(AND(AM4=0,AM16&gt;=0), "",AM16/AM4)</f>
        <v>0</v>
      </c>
      <c r="AO16" s="44"/>
      <c r="AP16" s="30" t="str">
        <f t="shared" si="5"/>
        <v/>
      </c>
      <c r="AQ16" s="130">
        <f t="shared" si="17"/>
        <v>0</v>
      </c>
      <c r="AR16" s="30">
        <f>IF(AND(AQ4=0,AQ16&gt;=0), "",AQ16/AQ4)</f>
        <v>0</v>
      </c>
      <c r="AS16" s="44"/>
      <c r="AT16" s="131">
        <f>+V16*2</f>
        <v>0</v>
      </c>
      <c r="AU16" s="30" t="str">
        <f>IF(AND(AT4=0,AT16&gt;=0), "",AT16/AT4)</f>
        <v/>
      </c>
      <c r="AV16" s="47" t="str">
        <f t="shared" si="6"/>
        <v/>
      </c>
      <c r="AW16" s="131">
        <f>+AQ16/6</f>
        <v>0</v>
      </c>
      <c r="AX16" s="30">
        <f>IF(AND(AW4=0,AW16&gt;=0), "",AW16/AW4)</f>
        <v>0</v>
      </c>
      <c r="AY16" s="44"/>
      <c r="AZ16" s="131">
        <f>+AT16/6</f>
        <v>0</v>
      </c>
      <c r="BA16" s="30" t="str">
        <f>IF(AND(AZ4=0,AZ16&gt;=0), "",AZ16/AZ4)</f>
        <v/>
      </c>
      <c r="BB16" s="47" t="str">
        <f t="shared" si="7"/>
        <v/>
      </c>
      <c r="BC16" s="129">
        <f>+'N EERR ULTRAX'!I14</f>
        <v>0</v>
      </c>
      <c r="BD16" s="30" t="str">
        <f>IF(AND(BC4=0,BC16&gt;=0), "",BC16/BC4)</f>
        <v/>
      </c>
      <c r="BE16" s="44"/>
      <c r="BF16" s="30" t="str">
        <f t="shared" si="8"/>
        <v/>
      </c>
      <c r="BG16" s="130">
        <f>+AQ16+BC16</f>
        <v>0</v>
      </c>
      <c r="BH16" s="30">
        <f>IF(AND(BG4=0,BG16&gt;=0), "",BG16/BG4)</f>
        <v>0</v>
      </c>
      <c r="BI16" s="44"/>
      <c r="BJ16" s="129">
        <f>+'N EERR ULTRAX'!J14</f>
        <v>0</v>
      </c>
      <c r="BK16" s="30" t="str">
        <f>IF(AND(BJ4=0,BJ16&gt;=0), "",BJ16/BJ4)</f>
        <v/>
      </c>
      <c r="BL16" s="44"/>
      <c r="BM16" s="30" t="str">
        <f t="shared" si="9"/>
        <v/>
      </c>
      <c r="BN16" s="130">
        <f>+BG16+BJ16</f>
        <v>0</v>
      </c>
      <c r="BO16" s="30">
        <f>IF(AND(BN4=0,BN16&gt;=0), "",BN16/BN4)</f>
        <v>0</v>
      </c>
      <c r="BP16" s="44"/>
      <c r="BQ16" s="129">
        <f>+'N EERR ULTRAX'!K14</f>
        <v>0</v>
      </c>
      <c r="BR16" s="30" t="str">
        <f>IF(AND(BQ4=0,BQ16&gt;=0), "",BQ16/BQ4)</f>
        <v/>
      </c>
      <c r="BS16" s="44"/>
      <c r="BT16" s="30" t="str">
        <f t="shared" si="10"/>
        <v/>
      </c>
      <c r="BU16" s="130">
        <f>+BN16+BQ16</f>
        <v>0</v>
      </c>
      <c r="BV16" s="30">
        <f>IF(AND(BU4=0,BU16&gt;=0), "",BU16/BU4)</f>
        <v>0</v>
      </c>
      <c r="BW16" s="44"/>
      <c r="BX16" s="131">
        <f>+AZ16*9</f>
        <v>0</v>
      </c>
      <c r="BY16" s="30" t="str">
        <f>IF(AND(BX4=0,BX16&gt;=0), "",BX16/BX4)</f>
        <v/>
      </c>
      <c r="BZ16" s="47" t="str">
        <f t="shared" si="11"/>
        <v/>
      </c>
      <c r="CA16" s="129">
        <f>+'N EERR ULTRAX'!L14</f>
        <v>0</v>
      </c>
      <c r="CB16" s="30" t="str">
        <f>IF(AND(CA4=0,CA16&gt;=0), "",CA16/CA4)</f>
        <v/>
      </c>
      <c r="CC16" s="44"/>
      <c r="CD16" s="30" t="str">
        <f t="shared" si="12"/>
        <v/>
      </c>
      <c r="CE16" s="130">
        <f>+BU16+CA16</f>
        <v>0</v>
      </c>
      <c r="CF16" s="30">
        <f>IF(AND(CE4=0,CE16&gt;=0), "",CE16/CE4)</f>
        <v>0</v>
      </c>
      <c r="CG16" s="44"/>
      <c r="CH16" s="129">
        <f>+'N EERR ULTRAX'!M14</f>
        <v>0</v>
      </c>
      <c r="CI16" s="30" t="str">
        <f>IF(AND(CH4=0,CH16&gt;=0), "",CH16/CH4)</f>
        <v/>
      </c>
      <c r="CJ16" s="44"/>
      <c r="CK16" s="30" t="str">
        <f t="shared" si="13"/>
        <v/>
      </c>
      <c r="CL16" s="130">
        <f>+CE16+CH16</f>
        <v>0</v>
      </c>
      <c r="CM16" s="30">
        <f>IF(AND(CL4=0,CL16&gt;=0), "",CL16/CL4)</f>
        <v>0</v>
      </c>
      <c r="CN16" s="44"/>
      <c r="CO16" s="129">
        <f>+'N EERR ULTRAX'!N14</f>
        <v>0</v>
      </c>
      <c r="CP16" s="30" t="str">
        <f>IF(AND(CO4=0,CO16&gt;=0), "",CO16/CO4)</f>
        <v/>
      </c>
      <c r="CQ16" s="44"/>
      <c r="CR16" s="30" t="str">
        <f t="shared" si="14"/>
        <v/>
      </c>
      <c r="CS16" s="130">
        <f>+CL16+CO16</f>
        <v>0</v>
      </c>
      <c r="CT16" s="30">
        <f>IF(AND(CS4=0,CS16&gt;=0), "",CS16/CS4)</f>
        <v>0</v>
      </c>
      <c r="CU16" s="44"/>
      <c r="CV16" s="131">
        <f t="shared" si="18"/>
        <v>0</v>
      </c>
      <c r="CW16" s="30" t="str">
        <f>IF(AND(CV4=0,CV16&gt;=0), "",CV16/CV4)</f>
        <v/>
      </c>
      <c r="CX16" s="47" t="str">
        <f t="shared" si="15"/>
        <v/>
      </c>
    </row>
    <row r="17" spans="1:102" s="3" customFormat="1" outlineLevel="1" x14ac:dyDescent="0.3">
      <c r="A17" s="29"/>
      <c r="B17" s="132"/>
      <c r="C17" s="30"/>
      <c r="D17" s="44"/>
      <c r="E17" s="132"/>
      <c r="F17" s="30"/>
      <c r="G17" s="44"/>
      <c r="H17" s="132"/>
      <c r="I17" s="30"/>
      <c r="J17" s="44"/>
      <c r="K17" s="15" t="str">
        <f t="shared" si="0"/>
        <v/>
      </c>
      <c r="L17" s="118"/>
      <c r="M17" s="30"/>
      <c r="N17" s="44"/>
      <c r="O17" s="132"/>
      <c r="P17" s="30"/>
      <c r="Q17" s="44"/>
      <c r="R17" s="15" t="str">
        <f t="shared" si="1"/>
        <v/>
      </c>
      <c r="S17" s="118"/>
      <c r="T17" s="30"/>
      <c r="U17" s="44"/>
      <c r="V17" s="133"/>
      <c r="W17" s="30"/>
      <c r="X17" s="46" t="str">
        <f t="shared" si="2"/>
        <v/>
      </c>
      <c r="Y17" s="132"/>
      <c r="Z17" s="30"/>
      <c r="AA17" s="44"/>
      <c r="AB17" s="15" t="str">
        <f t="shared" si="3"/>
        <v/>
      </c>
      <c r="AC17" s="118"/>
      <c r="AD17" s="30"/>
      <c r="AE17" s="44"/>
      <c r="AF17" s="132"/>
      <c r="AG17" s="30"/>
      <c r="AH17" s="44"/>
      <c r="AI17" s="15" t="str">
        <f t="shared" si="4"/>
        <v/>
      </c>
      <c r="AJ17" s="118">
        <f t="shared" si="16"/>
        <v>0</v>
      </c>
      <c r="AK17" s="30"/>
      <c r="AL17" s="44"/>
      <c r="AM17" s="132"/>
      <c r="AN17" s="30"/>
      <c r="AO17" s="44"/>
      <c r="AP17" s="15" t="str">
        <f t="shared" si="5"/>
        <v/>
      </c>
      <c r="AQ17" s="118">
        <f t="shared" si="17"/>
        <v>0</v>
      </c>
      <c r="AR17" s="30"/>
      <c r="AS17" s="44"/>
      <c r="AT17" s="131">
        <f>+V17*2</f>
        <v>0</v>
      </c>
      <c r="AU17" s="30"/>
      <c r="AV17" s="46" t="str">
        <f t="shared" si="6"/>
        <v/>
      </c>
      <c r="AW17" s="131">
        <f>+AQ17/6</f>
        <v>0</v>
      </c>
      <c r="AX17" s="30"/>
      <c r="AY17" s="44"/>
      <c r="AZ17" s="131">
        <f>+AT17/6</f>
        <v>0</v>
      </c>
      <c r="BA17" s="30"/>
      <c r="BB17" s="46" t="str">
        <f t="shared" si="7"/>
        <v/>
      </c>
      <c r="BC17" s="132"/>
      <c r="BD17" s="30"/>
      <c r="BE17" s="44"/>
      <c r="BF17" s="15" t="str">
        <f t="shared" si="8"/>
        <v/>
      </c>
      <c r="BG17" s="130">
        <f>+AQ17+BC17</f>
        <v>0</v>
      </c>
      <c r="BH17" s="30"/>
      <c r="BI17" s="44"/>
      <c r="BJ17" s="132"/>
      <c r="BK17" s="30"/>
      <c r="BL17" s="44"/>
      <c r="BM17" s="15" t="str">
        <f t="shared" si="9"/>
        <v/>
      </c>
      <c r="BN17" s="118">
        <f>+BG17+BJ17</f>
        <v>0</v>
      </c>
      <c r="BO17" s="30"/>
      <c r="BP17" s="44"/>
      <c r="BQ17" s="132"/>
      <c r="BR17" s="30"/>
      <c r="BS17" s="44"/>
      <c r="BT17" s="15" t="str">
        <f t="shared" si="10"/>
        <v/>
      </c>
      <c r="BU17" s="118">
        <f>+BN17+BQ17</f>
        <v>0</v>
      </c>
      <c r="BV17" s="30"/>
      <c r="BW17" s="44"/>
      <c r="BX17" s="131">
        <f>+AZ17*9</f>
        <v>0</v>
      </c>
      <c r="BY17" s="30"/>
      <c r="BZ17" s="46" t="str">
        <f t="shared" si="11"/>
        <v/>
      </c>
      <c r="CA17" s="132"/>
      <c r="CB17" s="30"/>
      <c r="CC17" s="44"/>
      <c r="CD17" s="15" t="str">
        <f t="shared" si="12"/>
        <v/>
      </c>
      <c r="CE17" s="118"/>
      <c r="CF17" s="30"/>
      <c r="CG17" s="44"/>
      <c r="CH17" s="132"/>
      <c r="CI17" s="30"/>
      <c r="CJ17" s="44"/>
      <c r="CK17" s="15" t="str">
        <f t="shared" si="13"/>
        <v/>
      </c>
      <c r="CL17" s="118">
        <f>+CE17+CH17</f>
        <v>0</v>
      </c>
      <c r="CM17" s="30"/>
      <c r="CN17" s="44"/>
      <c r="CO17" s="132"/>
      <c r="CP17" s="30"/>
      <c r="CQ17" s="44"/>
      <c r="CR17" s="15" t="str">
        <f t="shared" si="14"/>
        <v/>
      </c>
      <c r="CS17" s="118">
        <f>+CL17+CO17</f>
        <v>0</v>
      </c>
      <c r="CT17" s="30"/>
      <c r="CU17" s="44"/>
      <c r="CV17" s="131">
        <f t="shared" si="18"/>
        <v>0</v>
      </c>
      <c r="CW17" s="30"/>
      <c r="CX17" s="46" t="str">
        <f t="shared" si="15"/>
        <v/>
      </c>
    </row>
    <row r="18" spans="1:102" s="6" customFormat="1" outlineLevel="1" x14ac:dyDescent="0.3">
      <c r="A18" s="37" t="s">
        <v>46</v>
      </c>
      <c r="B18" s="126">
        <f>SUM(B19:B20)</f>
        <v>0</v>
      </c>
      <c r="C18" s="38" t="str">
        <f>IF(AND(B4=0,B18&gt;=0), "",B18/B4)</f>
        <v/>
      </c>
      <c r="D18" s="43"/>
      <c r="E18" s="126">
        <f>SUM(E19:E20)</f>
        <v>540.2965397967007</v>
      </c>
      <c r="F18" s="38">
        <f>IF(AND(E4=0,E18&gt;=0), "",E18/E4)</f>
        <v>7.7497090904308031E-3</v>
      </c>
      <c r="G18" s="43"/>
      <c r="H18" s="126">
        <f>SUM(H19:H20)</f>
        <v>393.97462996256502</v>
      </c>
      <c r="I18" s="38">
        <f>IF(AND(H4=0,H18&gt;=0), "",H18/H4)</f>
        <v>4.3302609518705223E-3</v>
      </c>
      <c r="J18" s="43"/>
      <c r="K18" s="38">
        <f t="shared" si="0"/>
        <v>-0.27081778071203777</v>
      </c>
      <c r="L18" s="127">
        <f>SUM(L19:L20)</f>
        <v>934.27116975926572</v>
      </c>
      <c r="M18" s="38">
        <f>IF(AND(L4=0,L18&gt;=0), "",L18/L4)</f>
        <v>5.8137585669264984E-3</v>
      </c>
      <c r="N18" s="43"/>
      <c r="O18" s="126">
        <f>SUM(O19:O20)</f>
        <v>867.79142817176557</v>
      </c>
      <c r="P18" s="38">
        <f>IF(AND(O4=0,O18&gt;=0), "",O18/O4)</f>
        <v>8.0605371457608509E-3</v>
      </c>
      <c r="Q18" s="43"/>
      <c r="R18" s="38">
        <f t="shared" si="1"/>
        <v>1.2026581464248651</v>
      </c>
      <c r="S18" s="127">
        <f>SUM(S19:S20)</f>
        <v>1802.0625979310312</v>
      </c>
      <c r="T18" s="38">
        <f>IF(AND(S4=0,S18&gt;=0), "",S18/S4)</f>
        <v>6.7151118017413124E-3</v>
      </c>
      <c r="U18" s="43"/>
      <c r="V18" s="128">
        <f>SUM(V19:V20)</f>
        <v>0</v>
      </c>
      <c r="W18" s="38" t="str">
        <f>IF(AND(V4=0,V18&gt;=0), "",V18/V4)</f>
        <v/>
      </c>
      <c r="X18" s="91">
        <f t="shared" si="2"/>
        <v>1</v>
      </c>
      <c r="Y18" s="126">
        <f>SUM(Y19:Y20)</f>
        <v>482.66268120921757</v>
      </c>
      <c r="Z18" s="38">
        <f>IF(AND(Y4=0,Y18&gt;=0), "",Y18/Y4)</f>
        <v>4.1103638870596945E-3</v>
      </c>
      <c r="AA18" s="43"/>
      <c r="AB18" s="38">
        <f t="shared" si="3"/>
        <v>-0.44380335465392251</v>
      </c>
      <c r="AC18" s="127">
        <f>SUM(AC19:AC20)</f>
        <v>2284.7252791402489</v>
      </c>
      <c r="AD18" s="38">
        <f>IF(AND(AC4=0,AC18&gt;=0), "",AC18/AC4)</f>
        <v>5.9222751113374847E-3</v>
      </c>
      <c r="AE18" s="43"/>
      <c r="AF18" s="126">
        <f>SUM(AF19:AF20)</f>
        <v>715.19709752839685</v>
      </c>
      <c r="AG18" s="38">
        <f>IF(AND(AF4=0,AF18&gt;=0), "",AF18/AF4)</f>
        <v>5.4014469056469132E-3</v>
      </c>
      <c r="AH18" s="43"/>
      <c r="AI18" s="38">
        <f t="shared" si="4"/>
        <v>0.48177417764433222</v>
      </c>
      <c r="AJ18" s="127">
        <f>SUM(AJ19:AJ20)</f>
        <v>2999.9223766686455</v>
      </c>
      <c r="AK18" s="38">
        <f>IF(AND(AJ4=0,AJ18&gt;=0), "",AJ18/AJ4)</f>
        <v>5.7891934625010927E-3</v>
      </c>
      <c r="AL18" s="43"/>
      <c r="AM18" s="126">
        <f>SUM(AM19:AM20)</f>
        <v>528.41580767086771</v>
      </c>
      <c r="AN18" s="38">
        <f>IF(AND(AM4=0,AM18&gt;=0), "",AM18/AM4)</f>
        <v>4.4731742793108296E-3</v>
      </c>
      <c r="AO18" s="43"/>
      <c r="AP18" s="38">
        <f t="shared" si="5"/>
        <v>-0.26116058147189697</v>
      </c>
      <c r="AQ18" s="127">
        <f>SUM(AQ19:AQ20)</f>
        <v>3528.3381843395132</v>
      </c>
      <c r="AR18" s="38">
        <f>IF(AND(AQ4=0,AQ18&gt;=0), "",AQ18/AQ4)</f>
        <v>5.5448817509735886E-3</v>
      </c>
      <c r="AS18" s="43"/>
      <c r="AT18" s="128">
        <f>SUM(AT19:AT20)</f>
        <v>0</v>
      </c>
      <c r="AU18" s="38" t="str">
        <f>IF(AND(AT4=0,AT18&gt;=0), "",AT18/AT4)</f>
        <v/>
      </c>
      <c r="AV18" s="91">
        <f t="shared" si="6"/>
        <v>1</v>
      </c>
      <c r="AW18" s="128">
        <f>SUM(AW19:AW20)</f>
        <v>588.05636405658549</v>
      </c>
      <c r="AX18" s="38">
        <f>IF(AND(AW4=0,AW18&gt;=0), "",AW18/AW4)</f>
        <v>5.5448817509735878E-3</v>
      </c>
      <c r="AY18" s="43"/>
      <c r="AZ18" s="128">
        <f>SUM(AZ19:AZ20)</f>
        <v>0</v>
      </c>
      <c r="BA18" s="38" t="str">
        <f>IF(AND(AZ4=0,AZ18&gt;=0), "",AZ18/AZ4)</f>
        <v/>
      </c>
      <c r="BB18" s="91">
        <f t="shared" si="7"/>
        <v>1</v>
      </c>
      <c r="BC18" s="126">
        <f>SUM(BC19:BC20)</f>
        <v>0</v>
      </c>
      <c r="BD18" s="38" t="str">
        <f>IF(AND(BC4=0,BC18&gt;=0), "",BC18/BC4)</f>
        <v/>
      </c>
      <c r="BE18" s="43"/>
      <c r="BF18" s="38">
        <f t="shared" si="8"/>
        <v>-1</v>
      </c>
      <c r="BG18" s="127">
        <f>SUM(BG19:BG20)</f>
        <v>3528.3381843395132</v>
      </c>
      <c r="BH18" s="38">
        <f>IF(AND(BG4=0,BG18&gt;=0), "",BG18/BG4)</f>
        <v>5.5448817509735886E-3</v>
      </c>
      <c r="BI18" s="43"/>
      <c r="BJ18" s="126">
        <f>SUM(BJ19:BJ20)</f>
        <v>0</v>
      </c>
      <c r="BK18" s="38" t="str">
        <f>IF(AND(BJ4=0,BJ18&gt;=0), "",BJ18/BJ4)</f>
        <v/>
      </c>
      <c r="BL18" s="43"/>
      <c r="BM18" s="38" t="str">
        <f t="shared" si="9"/>
        <v/>
      </c>
      <c r="BN18" s="127">
        <f>SUM(BN19:BN20)</f>
        <v>3528.3381843395132</v>
      </c>
      <c r="BO18" s="38">
        <f>IF(AND(BN4=0,BN18&gt;=0), "",BN18/BN4)</f>
        <v>5.5448817509735886E-3</v>
      </c>
      <c r="BP18" s="43"/>
      <c r="BQ18" s="126">
        <f>SUM(BQ19:BQ20)</f>
        <v>0</v>
      </c>
      <c r="BR18" s="38" t="str">
        <f>IF(AND(BQ4=0,BQ18&gt;=0), "",BQ18/BQ4)</f>
        <v/>
      </c>
      <c r="BS18" s="43"/>
      <c r="BT18" s="38" t="str">
        <f t="shared" si="10"/>
        <v/>
      </c>
      <c r="BU18" s="127">
        <f>SUM(BU19:BU20)</f>
        <v>3528.3381843395132</v>
      </c>
      <c r="BV18" s="38">
        <f>IF(AND(BU4=0,BU18&gt;=0), "",BU18/BU4)</f>
        <v>5.5448817509735886E-3</v>
      </c>
      <c r="BW18" s="43"/>
      <c r="BX18" s="128">
        <f>SUM(BX19:BX20)</f>
        <v>0</v>
      </c>
      <c r="BY18" s="38" t="str">
        <f>IF(AND(BX4=0,BX18&gt;=0), "",BX18/BX4)</f>
        <v/>
      </c>
      <c r="BZ18" s="91">
        <f t="shared" si="11"/>
        <v>1</v>
      </c>
      <c r="CA18" s="126">
        <f>SUM(CA19:CA20)</f>
        <v>0</v>
      </c>
      <c r="CB18" s="38" t="str">
        <f>IF(AND(CA4=0,CA18&gt;=0), "",CA18/CA4)</f>
        <v/>
      </c>
      <c r="CC18" s="43"/>
      <c r="CD18" s="38" t="str">
        <f t="shared" si="12"/>
        <v/>
      </c>
      <c r="CE18" s="127">
        <f>SUM(CE19:CE20)</f>
        <v>3528.3381843395132</v>
      </c>
      <c r="CF18" s="38">
        <f>IF(AND(CE4=0,CE18&gt;=0), "",CE18/CE4)</f>
        <v>5.5448817509735886E-3</v>
      </c>
      <c r="CG18" s="43"/>
      <c r="CH18" s="126">
        <f>SUM(CH19:CH20)</f>
        <v>0</v>
      </c>
      <c r="CI18" s="38" t="str">
        <f>IF(AND(CH4=0,CH18&gt;=0), "",CH18/CH4)</f>
        <v/>
      </c>
      <c r="CJ18" s="43"/>
      <c r="CK18" s="38" t="str">
        <f t="shared" si="13"/>
        <v/>
      </c>
      <c r="CL18" s="127">
        <f>SUM(CL19:CL20)</f>
        <v>3528.3381843395132</v>
      </c>
      <c r="CM18" s="38">
        <f>IF(AND(CL4=0,CL18&gt;=0), "",CL18/CL4)</f>
        <v>5.5448817509735886E-3</v>
      </c>
      <c r="CN18" s="43"/>
      <c r="CO18" s="126">
        <f>SUM(CO19:CO20)</f>
        <v>0</v>
      </c>
      <c r="CP18" s="38" t="str">
        <f>IF(AND(CO4=0,CO18&gt;=0), "",CO18/CO4)</f>
        <v/>
      </c>
      <c r="CQ18" s="43"/>
      <c r="CR18" s="38" t="str">
        <f t="shared" si="14"/>
        <v/>
      </c>
      <c r="CS18" s="127">
        <f>SUM(CS19:CS20)</f>
        <v>3528.3381843395132</v>
      </c>
      <c r="CT18" s="38">
        <f>IF(AND(CS4=0,CS18&gt;=0), "",CS18/CS4)</f>
        <v>5.5448817509735886E-3</v>
      </c>
      <c r="CU18" s="43"/>
      <c r="CV18" s="128">
        <f>SUM(CV19:CV20)</f>
        <v>0</v>
      </c>
      <c r="CW18" s="38" t="str">
        <f>IF(AND(CV4=0,CV18&gt;=0), "",CV18/CV4)</f>
        <v/>
      </c>
      <c r="CX18" s="91">
        <f t="shared" si="15"/>
        <v>1</v>
      </c>
    </row>
    <row r="19" spans="1:102" s="3" customFormat="1" outlineLevel="1" x14ac:dyDescent="0.3">
      <c r="A19" s="29" t="s">
        <v>52</v>
      </c>
      <c r="B19" s="129">
        <f>+'N EERR ULTRAX'!B15</f>
        <v>0</v>
      </c>
      <c r="C19" s="30" t="str">
        <f>IF(AND(B4=0,B19&gt;=0), "",B19/B4)</f>
        <v/>
      </c>
      <c r="D19" s="44"/>
      <c r="E19" s="129">
        <f>+'N EERR ULTRAX'!C15</f>
        <v>540.2965397967007</v>
      </c>
      <c r="F19" s="30">
        <f>IF(AND(E4=0,E19&gt;=0), "",E19/E4)</f>
        <v>7.7497090904308031E-3</v>
      </c>
      <c r="G19" s="44"/>
      <c r="H19" s="129">
        <f>+'N EERR ULTRAX'!D15</f>
        <v>393.97462996256502</v>
      </c>
      <c r="I19" s="30">
        <f>IF(AND(H4=0,H19&gt;=0), "",H19/H4)</f>
        <v>4.3302609518705223E-3</v>
      </c>
      <c r="J19" s="44"/>
      <c r="K19" s="30">
        <f t="shared" si="0"/>
        <v>-0.27081778071203777</v>
      </c>
      <c r="L19" s="130">
        <f>+E19+H19</f>
        <v>934.27116975926572</v>
      </c>
      <c r="M19" s="30">
        <f>IF(AND(L4=0,L19&gt;=0), "",L19/L4)</f>
        <v>5.8137585669264984E-3</v>
      </c>
      <c r="N19" s="44"/>
      <c r="O19" s="129">
        <f>+'N EERR ULTRAX'!E15</f>
        <v>867.79142817176557</v>
      </c>
      <c r="P19" s="30">
        <f>IF(AND(O4=0,O19&gt;=0), "",O19/O4)</f>
        <v>8.0605371457608509E-3</v>
      </c>
      <c r="Q19" s="44"/>
      <c r="R19" s="30">
        <f t="shared" si="1"/>
        <v>1.2026581464248651</v>
      </c>
      <c r="S19" s="130">
        <f>+L19+O19</f>
        <v>1802.0625979310312</v>
      </c>
      <c r="T19" s="30">
        <f>IF(AND(S4=0,S19&gt;=0), "",S19/S4)</f>
        <v>6.7151118017413124E-3</v>
      </c>
      <c r="U19" s="44"/>
      <c r="V19" s="131"/>
      <c r="W19" s="30" t="str">
        <f>IF(AND(V4=0,V19&gt;=0), "",V19/V4)</f>
        <v/>
      </c>
      <c r="X19" s="47">
        <f t="shared" si="2"/>
        <v>1</v>
      </c>
      <c r="Y19" s="129">
        <f>+'N EERR ULTRAX'!F15</f>
        <v>482.66268120921757</v>
      </c>
      <c r="Z19" s="30">
        <f>IF(AND(Y4=0,Y19&gt;=0), "",Y19/Y4)</f>
        <v>4.1103638870596945E-3</v>
      </c>
      <c r="AA19" s="44"/>
      <c r="AB19" s="30">
        <f t="shared" si="3"/>
        <v>-0.44380335465392251</v>
      </c>
      <c r="AC19" s="130">
        <f>+S19+Y19</f>
        <v>2284.7252791402489</v>
      </c>
      <c r="AD19" s="30">
        <f>IF(AND(AC4=0,AC19&gt;=0), "",AC19/AC4)</f>
        <v>5.9222751113374847E-3</v>
      </c>
      <c r="AE19" s="44"/>
      <c r="AF19" s="129">
        <f>+'N EERR ULTRAX'!G15</f>
        <v>715.19709752839685</v>
      </c>
      <c r="AG19" s="30">
        <f>IF(AND(AF4=0,AF19&gt;=0), "",AF19/AF4)</f>
        <v>5.4014469056469132E-3</v>
      </c>
      <c r="AH19" s="44"/>
      <c r="AI19" s="30">
        <f t="shared" si="4"/>
        <v>0.48177417764433222</v>
      </c>
      <c r="AJ19" s="130">
        <f t="shared" si="16"/>
        <v>2999.9223766686455</v>
      </c>
      <c r="AK19" s="30">
        <f>IF(AND(AJ4=0,AJ19&gt;=0), "",AJ19/AJ4)</f>
        <v>5.7891934625010927E-3</v>
      </c>
      <c r="AL19" s="44"/>
      <c r="AM19" s="129">
        <f>+'N EERR ULTRAX'!H15</f>
        <v>528.41580767086771</v>
      </c>
      <c r="AN19" s="30">
        <f>IF(AND(AM4=0,AM19&gt;=0), "",AM19/AM4)</f>
        <v>4.4731742793108296E-3</v>
      </c>
      <c r="AO19" s="44"/>
      <c r="AP19" s="30">
        <f t="shared" si="5"/>
        <v>-0.26116058147189697</v>
      </c>
      <c r="AQ19" s="130">
        <f t="shared" si="17"/>
        <v>3528.3381843395132</v>
      </c>
      <c r="AR19" s="30">
        <f>IF(AND(AQ4=0,AQ19&gt;=0), "",AQ19/AQ4)</f>
        <v>5.5448817509735886E-3</v>
      </c>
      <c r="AS19" s="44"/>
      <c r="AT19" s="131">
        <f>+V19*2</f>
        <v>0</v>
      </c>
      <c r="AU19" s="30" t="str">
        <f>IF(AND(AT4=0,AT19&gt;=0), "",AT19/AT4)</f>
        <v/>
      </c>
      <c r="AV19" s="47">
        <f t="shared" si="6"/>
        <v>1</v>
      </c>
      <c r="AW19" s="131">
        <f>+AQ19/6</f>
        <v>588.05636405658549</v>
      </c>
      <c r="AX19" s="30">
        <f>IF(AND(AW4=0,AW19&gt;=0), "",AW19/AW4)</f>
        <v>5.5448817509735878E-3</v>
      </c>
      <c r="AY19" s="44"/>
      <c r="AZ19" s="131">
        <f>+AT19/6</f>
        <v>0</v>
      </c>
      <c r="BA19" s="30" t="str">
        <f>IF(AND(AZ4=0,AZ19&gt;=0), "",AZ19/AZ4)</f>
        <v/>
      </c>
      <c r="BB19" s="47">
        <f t="shared" si="7"/>
        <v>1</v>
      </c>
      <c r="BC19" s="129">
        <f>+'N EERR ULTRAX'!I15</f>
        <v>0</v>
      </c>
      <c r="BD19" s="30" t="str">
        <f>IF(AND(BC4=0,BC19&gt;=0), "",BC19/BC4)</f>
        <v/>
      </c>
      <c r="BE19" s="44"/>
      <c r="BF19" s="30">
        <f t="shared" si="8"/>
        <v>-1</v>
      </c>
      <c r="BG19" s="130">
        <f>+AQ19+BC19</f>
        <v>3528.3381843395132</v>
      </c>
      <c r="BH19" s="30">
        <f>IF(AND(BG4=0,BG19&gt;=0), "",BG19/BG4)</f>
        <v>5.5448817509735886E-3</v>
      </c>
      <c r="BI19" s="44"/>
      <c r="BJ19" s="129">
        <f>+'N EERR ULTRAX'!J15</f>
        <v>0</v>
      </c>
      <c r="BK19" s="30" t="str">
        <f>IF(AND(BJ4=0,BJ19&gt;=0), "",BJ19/BJ4)</f>
        <v/>
      </c>
      <c r="BL19" s="44"/>
      <c r="BM19" s="30" t="str">
        <f t="shared" si="9"/>
        <v/>
      </c>
      <c r="BN19" s="130">
        <f>+BG19+BJ19</f>
        <v>3528.3381843395132</v>
      </c>
      <c r="BO19" s="30">
        <f>IF(AND(BN4=0,BN19&gt;=0), "",BN19/BN4)</f>
        <v>5.5448817509735886E-3</v>
      </c>
      <c r="BP19" s="44"/>
      <c r="BQ19" s="129">
        <f>+'N EERR ULTRAX'!K15</f>
        <v>0</v>
      </c>
      <c r="BR19" s="30" t="str">
        <f>IF(AND(BQ4=0,BQ19&gt;=0), "",BQ19/BQ4)</f>
        <v/>
      </c>
      <c r="BS19" s="44"/>
      <c r="BT19" s="30" t="str">
        <f t="shared" si="10"/>
        <v/>
      </c>
      <c r="BU19" s="130">
        <f>+BN19+BQ19</f>
        <v>3528.3381843395132</v>
      </c>
      <c r="BV19" s="30">
        <f>IF(AND(BU4=0,BU19&gt;=0), "",BU19/BU4)</f>
        <v>5.5448817509735886E-3</v>
      </c>
      <c r="BW19" s="44"/>
      <c r="BX19" s="131">
        <f>+AZ19*9</f>
        <v>0</v>
      </c>
      <c r="BY19" s="30" t="str">
        <f>IF(AND(BX4=0,BX19&gt;=0), "",BX19/BX4)</f>
        <v/>
      </c>
      <c r="BZ19" s="47">
        <f t="shared" si="11"/>
        <v>1</v>
      </c>
      <c r="CA19" s="129">
        <f>+'N EERR ULTRAX'!L15</f>
        <v>0</v>
      </c>
      <c r="CB19" s="30" t="str">
        <f>IF(AND(CA4=0,CA19&gt;=0), "",CA19/CA4)</f>
        <v/>
      </c>
      <c r="CC19" s="44"/>
      <c r="CD19" s="30" t="str">
        <f t="shared" si="12"/>
        <v/>
      </c>
      <c r="CE19" s="130">
        <f>+BU19+CA19</f>
        <v>3528.3381843395132</v>
      </c>
      <c r="CF19" s="30">
        <f>IF(AND(CE4=0,CE19&gt;=0), "",CE19/CE4)</f>
        <v>5.5448817509735886E-3</v>
      </c>
      <c r="CG19" s="44"/>
      <c r="CH19" s="129">
        <f>+'N EERR ULTRAX'!M15</f>
        <v>0</v>
      </c>
      <c r="CI19" s="30" t="str">
        <f>IF(AND(CH4=0,CH19&gt;=0), "",CH19/CH4)</f>
        <v/>
      </c>
      <c r="CJ19" s="44"/>
      <c r="CK19" s="30" t="str">
        <f t="shared" si="13"/>
        <v/>
      </c>
      <c r="CL19" s="130">
        <f>+CE19+CH19</f>
        <v>3528.3381843395132</v>
      </c>
      <c r="CM19" s="30">
        <f>IF(AND(CL4=0,CL19&gt;=0), "",CL19/CL4)</f>
        <v>5.5448817509735886E-3</v>
      </c>
      <c r="CN19" s="44"/>
      <c r="CO19" s="129">
        <f>+'N EERR ULTRAX'!N15</f>
        <v>0</v>
      </c>
      <c r="CP19" s="30" t="str">
        <f>IF(AND(CO4=0,CO19&gt;=0), "",CO19/CO4)</f>
        <v/>
      </c>
      <c r="CQ19" s="44"/>
      <c r="CR19" s="30" t="str">
        <f t="shared" si="14"/>
        <v/>
      </c>
      <c r="CS19" s="130">
        <f>+CL19+CO19</f>
        <v>3528.3381843395132</v>
      </c>
      <c r="CT19" s="30">
        <f>IF(AND(CS4=0,CS19&gt;=0), "",CS19/CS4)</f>
        <v>5.5448817509735886E-3</v>
      </c>
      <c r="CU19" s="44"/>
      <c r="CV19" s="131">
        <f t="shared" si="18"/>
        <v>0</v>
      </c>
      <c r="CW19" s="30" t="str">
        <f>IF(AND(CV4=0,CV19&gt;=0), "",CV19/CV4)</f>
        <v/>
      </c>
      <c r="CX19" s="47">
        <f t="shared" si="15"/>
        <v>1</v>
      </c>
    </row>
    <row r="20" spans="1:102" s="3" customFormat="1" outlineLevel="1" x14ac:dyDescent="0.3">
      <c r="A20" s="29"/>
      <c r="B20" s="132"/>
      <c r="C20" s="30"/>
      <c r="D20" s="44"/>
      <c r="E20" s="132"/>
      <c r="F20" s="30"/>
      <c r="G20" s="44"/>
      <c r="H20" s="132"/>
      <c r="I20" s="30"/>
      <c r="J20" s="44"/>
      <c r="K20" s="15" t="str">
        <f t="shared" si="0"/>
        <v/>
      </c>
      <c r="L20" s="118"/>
      <c r="M20" s="30"/>
      <c r="N20" s="44"/>
      <c r="O20" s="132"/>
      <c r="P20" s="30"/>
      <c r="Q20" s="44"/>
      <c r="R20" s="15" t="str">
        <f t="shared" si="1"/>
        <v/>
      </c>
      <c r="S20" s="118"/>
      <c r="T20" s="30"/>
      <c r="U20" s="44"/>
      <c r="V20" s="133"/>
      <c r="W20" s="30"/>
      <c r="X20" s="46" t="str">
        <f t="shared" si="2"/>
        <v/>
      </c>
      <c r="Y20" s="132"/>
      <c r="Z20" s="30"/>
      <c r="AA20" s="44"/>
      <c r="AB20" s="15" t="str">
        <f t="shared" si="3"/>
        <v/>
      </c>
      <c r="AC20" s="118"/>
      <c r="AD20" s="30"/>
      <c r="AE20" s="44"/>
      <c r="AF20" s="132"/>
      <c r="AG20" s="30"/>
      <c r="AH20" s="44"/>
      <c r="AI20" s="15" t="str">
        <f t="shared" si="4"/>
        <v/>
      </c>
      <c r="AJ20" s="118">
        <f t="shared" si="16"/>
        <v>0</v>
      </c>
      <c r="AK20" s="30"/>
      <c r="AL20" s="44"/>
      <c r="AM20" s="132"/>
      <c r="AN20" s="30"/>
      <c r="AO20" s="44"/>
      <c r="AP20" s="15" t="str">
        <f t="shared" si="5"/>
        <v/>
      </c>
      <c r="AQ20" s="118">
        <f t="shared" si="17"/>
        <v>0</v>
      </c>
      <c r="AR20" s="30"/>
      <c r="AS20" s="44"/>
      <c r="AT20" s="131">
        <f>+V20*2</f>
        <v>0</v>
      </c>
      <c r="AU20" s="30"/>
      <c r="AV20" s="46" t="str">
        <f t="shared" si="6"/>
        <v/>
      </c>
      <c r="AW20" s="131">
        <f>+AQ20/6</f>
        <v>0</v>
      </c>
      <c r="AX20" s="30"/>
      <c r="AY20" s="44"/>
      <c r="AZ20" s="131">
        <f>+AT20/6</f>
        <v>0</v>
      </c>
      <c r="BA20" s="30"/>
      <c r="BB20" s="46" t="str">
        <f t="shared" si="7"/>
        <v/>
      </c>
      <c r="BC20" s="132"/>
      <c r="BD20" s="30"/>
      <c r="BE20" s="44"/>
      <c r="BF20" s="15" t="str">
        <f t="shared" si="8"/>
        <v/>
      </c>
      <c r="BG20" s="130">
        <f>+AQ20+BC20</f>
        <v>0</v>
      </c>
      <c r="BH20" s="30"/>
      <c r="BI20" s="44"/>
      <c r="BJ20" s="132"/>
      <c r="BK20" s="30"/>
      <c r="BL20" s="44"/>
      <c r="BM20" s="15" t="str">
        <f t="shared" si="9"/>
        <v/>
      </c>
      <c r="BN20" s="118">
        <f>+BG20+BJ20</f>
        <v>0</v>
      </c>
      <c r="BO20" s="30"/>
      <c r="BP20" s="44"/>
      <c r="BQ20" s="132"/>
      <c r="BR20" s="30"/>
      <c r="BS20" s="44"/>
      <c r="BT20" s="15" t="str">
        <f t="shared" si="10"/>
        <v/>
      </c>
      <c r="BU20" s="118">
        <f>+BN20+BQ20</f>
        <v>0</v>
      </c>
      <c r="BV20" s="30"/>
      <c r="BW20" s="44"/>
      <c r="BX20" s="131">
        <f>+AZ20*9</f>
        <v>0</v>
      </c>
      <c r="BY20" s="30"/>
      <c r="BZ20" s="46" t="str">
        <f t="shared" si="11"/>
        <v/>
      </c>
      <c r="CA20" s="132"/>
      <c r="CB20" s="30"/>
      <c r="CC20" s="44"/>
      <c r="CD20" s="15" t="str">
        <f t="shared" si="12"/>
        <v/>
      </c>
      <c r="CE20" s="118"/>
      <c r="CF20" s="30"/>
      <c r="CG20" s="44"/>
      <c r="CH20" s="132"/>
      <c r="CI20" s="30"/>
      <c r="CJ20" s="44"/>
      <c r="CK20" s="15" t="str">
        <f t="shared" si="13"/>
        <v/>
      </c>
      <c r="CL20" s="118">
        <f>+CE20+CH20</f>
        <v>0</v>
      </c>
      <c r="CM20" s="30"/>
      <c r="CN20" s="44"/>
      <c r="CO20" s="132"/>
      <c r="CP20" s="30"/>
      <c r="CQ20" s="44"/>
      <c r="CR20" s="15" t="str">
        <f t="shared" si="14"/>
        <v/>
      </c>
      <c r="CS20" s="118">
        <f>+CL20+CO20</f>
        <v>0</v>
      </c>
      <c r="CT20" s="30"/>
      <c r="CU20" s="44"/>
      <c r="CV20" s="131">
        <f t="shared" si="18"/>
        <v>0</v>
      </c>
      <c r="CW20" s="30"/>
      <c r="CX20" s="46" t="str">
        <f t="shared" si="15"/>
        <v/>
      </c>
    </row>
    <row r="21" spans="1:102" ht="15.6" customHeight="1" x14ac:dyDescent="0.3">
      <c r="A21" s="9"/>
      <c r="B21" s="129"/>
      <c r="C21" s="14"/>
      <c r="D21" s="44"/>
      <c r="E21" s="129"/>
      <c r="F21" s="14"/>
      <c r="G21" s="44"/>
      <c r="H21" s="129"/>
      <c r="I21" s="14"/>
      <c r="J21" s="44"/>
      <c r="K21" s="32" t="str">
        <f t="shared" si="0"/>
        <v/>
      </c>
      <c r="M21" s="14"/>
      <c r="N21" s="44"/>
      <c r="O21" s="129"/>
      <c r="P21" s="14"/>
      <c r="Q21" s="44"/>
      <c r="R21" s="32" t="str">
        <f t="shared" si="1"/>
        <v/>
      </c>
      <c r="T21" s="14"/>
      <c r="U21" s="44"/>
      <c r="V21" s="131"/>
      <c r="W21" s="14"/>
      <c r="X21" s="92" t="str">
        <f t="shared" si="2"/>
        <v/>
      </c>
      <c r="Y21" s="129"/>
      <c r="Z21" s="14"/>
      <c r="AA21" s="44"/>
      <c r="AB21" s="32" t="str">
        <f t="shared" si="3"/>
        <v/>
      </c>
      <c r="AD21" s="14"/>
      <c r="AE21" s="44"/>
      <c r="AF21" s="129"/>
      <c r="AG21" s="14"/>
      <c r="AH21" s="44"/>
      <c r="AI21" s="32" t="str">
        <f t="shared" si="4"/>
        <v/>
      </c>
      <c r="AJ21" s="130">
        <f t="shared" si="16"/>
        <v>0</v>
      </c>
      <c r="AK21" s="14"/>
      <c r="AL21" s="44"/>
      <c r="AM21" s="129"/>
      <c r="AN21" s="14"/>
      <c r="AO21" s="44"/>
      <c r="AP21" s="32" t="str">
        <f t="shared" si="5"/>
        <v/>
      </c>
      <c r="AQ21" s="130">
        <f t="shared" si="17"/>
        <v>0</v>
      </c>
      <c r="AR21" s="14"/>
      <c r="AS21" s="44"/>
      <c r="AT21" s="131">
        <f>+V21*2</f>
        <v>0</v>
      </c>
      <c r="AU21" s="14"/>
      <c r="AV21" s="92" t="str">
        <f t="shared" si="6"/>
        <v/>
      </c>
      <c r="AW21" s="131">
        <f>+AQ21/6</f>
        <v>0</v>
      </c>
      <c r="AX21" s="14"/>
      <c r="AY21" s="44"/>
      <c r="AZ21" s="131">
        <f>+AT21/6</f>
        <v>0</v>
      </c>
      <c r="BA21" s="14"/>
      <c r="BB21" s="92" t="str">
        <f t="shared" si="7"/>
        <v/>
      </c>
      <c r="BC21" s="129"/>
      <c r="BD21" s="14"/>
      <c r="BE21" s="44"/>
      <c r="BF21" s="32" t="str">
        <f t="shared" si="8"/>
        <v/>
      </c>
      <c r="BG21" s="130">
        <f>+AQ21+BC21</f>
        <v>0</v>
      </c>
      <c r="BH21" s="14"/>
      <c r="BI21" s="44"/>
      <c r="BJ21" s="129"/>
      <c r="BK21" s="14"/>
      <c r="BL21" s="44"/>
      <c r="BM21" s="32" t="str">
        <f t="shared" si="9"/>
        <v/>
      </c>
      <c r="BN21" s="130">
        <f>+BG21+BJ21</f>
        <v>0</v>
      </c>
      <c r="BO21" s="14"/>
      <c r="BP21" s="44"/>
      <c r="BQ21" s="129"/>
      <c r="BR21" s="14"/>
      <c r="BS21" s="44"/>
      <c r="BT21" s="32" t="str">
        <f t="shared" si="10"/>
        <v/>
      </c>
      <c r="BU21" s="130">
        <f>+BN21+BQ21</f>
        <v>0</v>
      </c>
      <c r="BV21" s="14"/>
      <c r="BW21" s="44"/>
      <c r="BX21" s="131">
        <f>+AZ21*9</f>
        <v>0</v>
      </c>
      <c r="BY21" s="14"/>
      <c r="BZ21" s="92" t="str">
        <f t="shared" si="11"/>
        <v/>
      </c>
      <c r="CA21" s="129"/>
      <c r="CB21" s="14"/>
      <c r="CC21" s="44"/>
      <c r="CD21" s="32" t="str">
        <f t="shared" si="12"/>
        <v/>
      </c>
      <c r="CF21" s="14"/>
      <c r="CG21" s="44"/>
      <c r="CH21" s="129"/>
      <c r="CI21" s="14"/>
      <c r="CJ21" s="44"/>
      <c r="CK21" s="32" t="str">
        <f t="shared" si="13"/>
        <v/>
      </c>
      <c r="CL21" s="130">
        <f>+CE21+CH21</f>
        <v>0</v>
      </c>
      <c r="CM21" s="14"/>
      <c r="CN21" s="44"/>
      <c r="CO21" s="129"/>
      <c r="CP21" s="14"/>
      <c r="CQ21" s="44"/>
      <c r="CR21" s="32" t="str">
        <f t="shared" si="14"/>
        <v/>
      </c>
      <c r="CS21" s="130">
        <f>+CL21+CO21</f>
        <v>0</v>
      </c>
      <c r="CT21" s="14"/>
      <c r="CU21" s="44"/>
      <c r="CV21" s="131">
        <f t="shared" si="18"/>
        <v>0</v>
      </c>
      <c r="CW21" s="14"/>
      <c r="CX21" s="92" t="str">
        <f t="shared" si="15"/>
        <v/>
      </c>
    </row>
    <row r="22" spans="1:102" s="28" customFormat="1" ht="18" customHeight="1" x14ac:dyDescent="0.3">
      <c r="A22" s="19" t="s">
        <v>47</v>
      </c>
      <c r="B22" s="123">
        <f>+B23+B26+B29</f>
        <v>0</v>
      </c>
      <c r="C22" s="36" t="str">
        <f>IF(AND(B4=0,B22&gt;=0), "",B22/B4)</f>
        <v/>
      </c>
      <c r="D22" s="42"/>
      <c r="E22" s="123">
        <f>+E23+E26+E29</f>
        <v>42393.53860152937</v>
      </c>
      <c r="F22" s="36">
        <f>IF(AND(E4=0,E22&gt;=0), "",E22/E4)</f>
        <v>0.60806902742597857</v>
      </c>
      <c r="G22" s="42"/>
      <c r="H22" s="123">
        <f>+H23+H26+H29</f>
        <v>55925.749772969895</v>
      </c>
      <c r="I22" s="36">
        <f>IF(AND(H4=0,H22&gt;=0), "",H22/H4)</f>
        <v>0.61469209443507633</v>
      </c>
      <c r="J22" s="42"/>
      <c r="K22" s="36">
        <f t="shared" si="0"/>
        <v>0.31920456790913754</v>
      </c>
      <c r="L22" s="124">
        <f>+L23+L26+L29</f>
        <v>98319.288374499272</v>
      </c>
      <c r="M22" s="36">
        <f>IF(AND(L4=0,L22&gt;=0), "",L22/L4)</f>
        <v>0.61181873484188509</v>
      </c>
      <c r="N22" s="42"/>
      <c r="O22" s="123">
        <f>+O23+O26+O29</f>
        <v>54258.263174802232</v>
      </c>
      <c r="P22" s="36">
        <f>IF(AND(O4=0,O22&gt;=0), "",O22/O4)</f>
        <v>0.50398140795923463</v>
      </c>
      <c r="Q22" s="42"/>
      <c r="R22" s="36">
        <f t="shared" si="1"/>
        <v>-2.9816079443490892E-2</v>
      </c>
      <c r="S22" s="124">
        <f>+S23+S26+S29</f>
        <v>152577.55154930148</v>
      </c>
      <c r="T22" s="36">
        <f>IF(AND(S4=0,S22&gt;=0), "",S22/S4)</f>
        <v>0.56855700699067535</v>
      </c>
      <c r="U22" s="42"/>
      <c r="V22" s="125">
        <f>+V23+V26+V29</f>
        <v>0</v>
      </c>
      <c r="W22" s="36" t="str">
        <f>IF(AND(V4=0,V22&gt;=0), "",V22/V4)</f>
        <v/>
      </c>
      <c r="X22" s="42">
        <f t="shared" si="2"/>
        <v>1</v>
      </c>
      <c r="Y22" s="123">
        <f>+Y23+Y26+Y29</f>
        <v>73500.048258933442</v>
      </c>
      <c r="Z22" s="36">
        <f>IF(AND(Y4=0,Y22&gt;=0), "",Y22/Y4)</f>
        <v>0.62592770442451029</v>
      </c>
      <c r="AA22" s="42"/>
      <c r="AB22" s="36">
        <f t="shared" si="3"/>
        <v>0.35463326612834112</v>
      </c>
      <c r="AC22" s="124">
        <f>+AC23+AC26+AC29</f>
        <v>226077.59980823493</v>
      </c>
      <c r="AD22" s="36">
        <f>IF(AND(AC4=0,AC22&gt;=0), "",AC22/AC4)</f>
        <v>0.58601957740803601</v>
      </c>
      <c r="AE22" s="42"/>
      <c r="AF22" s="123">
        <f>+AF23+AF26+AF29</f>
        <v>80130.75463136808</v>
      </c>
      <c r="AG22" s="36">
        <f>IF(AND(AF4=0,AF22&gt;=0), "",AF22/AF4)</f>
        <v>0.60517865375365287</v>
      </c>
      <c r="AH22" s="42"/>
      <c r="AI22" s="36">
        <f t="shared" si="4"/>
        <v>9.0213632909128316E-2</v>
      </c>
      <c r="AJ22" s="124">
        <f>+AJ23+AJ26+AJ29</f>
        <v>306208.35443960305</v>
      </c>
      <c r="AK22" s="36">
        <f>IF(AND(AJ4=0,AJ22&gt;=0), "",AJ22/AJ4)</f>
        <v>0.59091509082762173</v>
      </c>
      <c r="AL22" s="42"/>
      <c r="AM22" s="123">
        <f>+AM23+AM26+AM29</f>
        <v>65852.504163004225</v>
      </c>
      <c r="AN22" s="36">
        <f>IF(AND(AM4=0,AM22&gt;=0), "",AM22/AM4)</f>
        <v>0.55745820540182878</v>
      </c>
      <c r="AO22" s="42"/>
      <c r="AP22" s="36">
        <f t="shared" si="5"/>
        <v>-0.17818689633024465</v>
      </c>
      <c r="AQ22" s="124">
        <f>+AQ23+AQ26+AQ29</f>
        <v>372060.85860260722</v>
      </c>
      <c r="AR22" s="36">
        <f>IF(AND(AQ4=0,AQ22&gt;=0), "",AQ22/AQ4)</f>
        <v>0.58470400435930736</v>
      </c>
      <c r="AS22" s="42"/>
      <c r="AT22" s="125">
        <f>+AT23+AT26+AT29</f>
        <v>0</v>
      </c>
      <c r="AU22" s="36" t="str">
        <f>IF(AND(AT4=0,AT22&gt;=0), "",AT22/AT4)</f>
        <v/>
      </c>
      <c r="AV22" s="42">
        <f t="shared" si="6"/>
        <v>1</v>
      </c>
      <c r="AW22" s="125">
        <f>+AW23+AW26+AW29</f>
        <v>62010.143100434536</v>
      </c>
      <c r="AX22" s="36">
        <f>IF(AND(AW4=0,AW22&gt;=0), "",AW22/AW4)</f>
        <v>0.58470400435930736</v>
      </c>
      <c r="AY22" s="42"/>
      <c r="AZ22" s="125">
        <f>+AZ23+AZ26+AZ29</f>
        <v>0</v>
      </c>
      <c r="BA22" s="36" t="str">
        <f>IF(AND(AZ4=0,AZ22&gt;=0), "",AZ22/AZ4)</f>
        <v/>
      </c>
      <c r="BB22" s="42">
        <f t="shared" si="7"/>
        <v>1</v>
      </c>
      <c r="BC22" s="123">
        <f>+BC23+BC26+BC29</f>
        <v>0</v>
      </c>
      <c r="BD22" s="36" t="str">
        <f>IF(AND(BC4=0,BC22&gt;=0), "",BC22/BC4)</f>
        <v/>
      </c>
      <c r="BE22" s="42"/>
      <c r="BF22" s="36">
        <f t="shared" si="8"/>
        <v>-1</v>
      </c>
      <c r="BG22" s="124">
        <f>+BG23+BG26+BG29</f>
        <v>372060.85860260722</v>
      </c>
      <c r="BH22" s="36">
        <f>IF(AND(BG4=0,BG22&gt;=0), "",BG22/BG4)</f>
        <v>0.58470400435930736</v>
      </c>
      <c r="BI22" s="42"/>
      <c r="BJ22" s="123">
        <f>+BJ23+BJ26+BJ29</f>
        <v>0</v>
      </c>
      <c r="BK22" s="36" t="str">
        <f>IF(AND(BJ4=0,BJ22&gt;=0), "",BJ22/BJ4)</f>
        <v/>
      </c>
      <c r="BL22" s="42"/>
      <c r="BM22" s="36" t="str">
        <f t="shared" si="9"/>
        <v/>
      </c>
      <c r="BN22" s="124">
        <f>+BN23+BN26+BN29</f>
        <v>372060.85860260722</v>
      </c>
      <c r="BO22" s="36">
        <f>IF(AND(BN4=0,BN22&gt;=0), "",BN22/BN4)</f>
        <v>0.58470400435930736</v>
      </c>
      <c r="BP22" s="42"/>
      <c r="BQ22" s="123">
        <f>+BQ23+BQ26+BQ29</f>
        <v>0</v>
      </c>
      <c r="BR22" s="36" t="str">
        <f>IF(AND(BQ4=0,BQ22&gt;=0), "",BQ22/BQ4)</f>
        <v/>
      </c>
      <c r="BS22" s="42"/>
      <c r="BT22" s="36" t="str">
        <f t="shared" si="10"/>
        <v/>
      </c>
      <c r="BU22" s="124">
        <f>+BU23+BU26+BU29</f>
        <v>372060.85860260722</v>
      </c>
      <c r="BV22" s="36">
        <f>IF(AND(BU4=0,BU22&gt;=0), "",BU22/BU4)</f>
        <v>0.58470400435930736</v>
      </c>
      <c r="BW22" s="42"/>
      <c r="BX22" s="125">
        <f>+BX23+BX26+BX29</f>
        <v>0</v>
      </c>
      <c r="BY22" s="36" t="str">
        <f>IF(AND(BX4=0,BX22&gt;=0), "",BX22/BX4)</f>
        <v/>
      </c>
      <c r="BZ22" s="42">
        <f t="shared" si="11"/>
        <v>1</v>
      </c>
      <c r="CA22" s="123">
        <f>+CA23+CA26+CA29</f>
        <v>0</v>
      </c>
      <c r="CB22" s="36" t="str">
        <f>IF(AND(CA4=0,CA22&gt;=0), "",CA22/CA4)</f>
        <v/>
      </c>
      <c r="CC22" s="42"/>
      <c r="CD22" s="36" t="str">
        <f t="shared" si="12"/>
        <v/>
      </c>
      <c r="CE22" s="124">
        <f>+CE23+CE26+CE29</f>
        <v>372060.85860260722</v>
      </c>
      <c r="CF22" s="36">
        <f>IF(AND(CE4=0,CE22&gt;=0), "",CE22/CE4)</f>
        <v>0.58470400435930736</v>
      </c>
      <c r="CG22" s="42"/>
      <c r="CH22" s="123">
        <f>+CH23+CH26+CH29</f>
        <v>0</v>
      </c>
      <c r="CI22" s="36" t="str">
        <f>IF(AND(CH4=0,CH22&gt;=0), "",CH22/CH4)</f>
        <v/>
      </c>
      <c r="CJ22" s="42"/>
      <c r="CK22" s="36" t="str">
        <f t="shared" si="13"/>
        <v/>
      </c>
      <c r="CL22" s="124">
        <f>+CL23+CL26+CL29</f>
        <v>372060.85860260722</v>
      </c>
      <c r="CM22" s="36">
        <f>IF(AND(CL4=0,CL22&gt;=0), "",CL22/CL4)</f>
        <v>0.58470400435930736</v>
      </c>
      <c r="CN22" s="42"/>
      <c r="CO22" s="123">
        <f>+CO23+CO26+CO29</f>
        <v>0</v>
      </c>
      <c r="CP22" s="36" t="str">
        <f>IF(AND(CO4=0,CO22&gt;=0), "",CO22/CO4)</f>
        <v/>
      </c>
      <c r="CQ22" s="42"/>
      <c r="CR22" s="36" t="str">
        <f t="shared" si="14"/>
        <v/>
      </c>
      <c r="CS22" s="124">
        <f>+CS23+CS26+CS29</f>
        <v>372060.85860260722</v>
      </c>
      <c r="CT22" s="36">
        <f>IF(AND(CS4=0,CS22&gt;=0), "",CS22/CS4)</f>
        <v>0.58470400435930736</v>
      </c>
      <c r="CU22" s="42"/>
      <c r="CV22" s="125">
        <f>+CV23+CV26+CV29</f>
        <v>0</v>
      </c>
      <c r="CW22" s="36" t="str">
        <f>IF(AND(CV4=0,CV22&gt;=0), "",CV22/CV4)</f>
        <v/>
      </c>
      <c r="CX22" s="42">
        <f t="shared" si="15"/>
        <v>1</v>
      </c>
    </row>
    <row r="23" spans="1:102" s="6" customFormat="1" outlineLevel="1" x14ac:dyDescent="0.3">
      <c r="A23" s="37" t="s">
        <v>48</v>
      </c>
      <c r="B23" s="126">
        <f>SUM(B24:B25)</f>
        <v>0</v>
      </c>
      <c r="C23" s="38" t="str">
        <f>IF(AND(B5=0,B23&gt;=0), "",B23/B5)</f>
        <v/>
      </c>
      <c r="D23" s="43"/>
      <c r="E23" s="126">
        <f>SUM(E24:E25)</f>
        <v>42006.979999999996</v>
      </c>
      <c r="F23" s="38">
        <f>IF(AND(E5=0,E23&gt;=0), "",E23/E5)</f>
        <v>0.62004592035044181</v>
      </c>
      <c r="G23" s="43"/>
      <c r="H23" s="126">
        <f>SUM(H24:H25)</f>
        <v>55387.3</v>
      </c>
      <c r="I23" s="38">
        <f>IF(AND(H5=0,H23&gt;=0), "",H23/H5)</f>
        <v>0.62126270902451741</v>
      </c>
      <c r="J23" s="43"/>
      <c r="K23" s="38">
        <f t="shared" si="0"/>
        <v>0.31852611161287975</v>
      </c>
      <c r="L23" s="127">
        <f>SUM(L24:L25)</f>
        <v>97394.28</v>
      </c>
      <c r="M23" s="38">
        <f>IF(AND(L5=0,L23&gt;=0), "",L23/L5)</f>
        <v>0.62073731253759523</v>
      </c>
      <c r="N23" s="43"/>
      <c r="O23" s="126">
        <f>SUM(O24:O25)</f>
        <v>53355.21</v>
      </c>
      <c r="P23" s="38">
        <f>IF(AND(O5=0,O23&gt;=0), "",O23/O5)</f>
        <v>0.51038182710552693</v>
      </c>
      <c r="Q23" s="43"/>
      <c r="R23" s="38">
        <f t="shared" si="1"/>
        <v>-3.6688735504348535E-2</v>
      </c>
      <c r="S23" s="127">
        <f>SUM(S24:S25)</f>
        <v>150749.49</v>
      </c>
      <c r="T23" s="38">
        <f>IF(AND(S5=0,S23&gt;=0), "",S23/S5)</f>
        <v>0.57661052887325004</v>
      </c>
      <c r="U23" s="43"/>
      <c r="V23" s="128">
        <f>SUM(V24:V25)</f>
        <v>0</v>
      </c>
      <c r="W23" s="38" t="str">
        <f>IF(AND(V5=0,V23&gt;=0), "",V23/V5)</f>
        <v/>
      </c>
      <c r="X23" s="91">
        <f t="shared" si="2"/>
        <v>1</v>
      </c>
      <c r="Y23" s="126">
        <f>SUM(Y24:Y25)</f>
        <v>72991.03</v>
      </c>
      <c r="Z23" s="38">
        <f>IF(AND(Y5=0,Y23&gt;=0), "",Y23/Y5)</f>
        <v>0.63101829526494746</v>
      </c>
      <c r="AA23" s="43"/>
      <c r="AB23" s="38">
        <f t="shared" si="3"/>
        <v>0.36802066752244061</v>
      </c>
      <c r="AC23" s="127">
        <f>SUM(AC24:AC25)</f>
        <v>223740.52</v>
      </c>
      <c r="AD23" s="38">
        <f>IF(AND(AC5=0,AC23&gt;=0), "",AC23/AC5)</f>
        <v>0.59329903399636252</v>
      </c>
      <c r="AE23" s="43"/>
      <c r="AF23" s="126">
        <f>SUM(AF24:AF25)</f>
        <v>79499.990000000005</v>
      </c>
      <c r="AG23" s="38">
        <f>IF(AND(AF5=0,AF23&gt;=0), "",AF23/AF5)</f>
        <v>0.61067675003894073</v>
      </c>
      <c r="AH23" s="43"/>
      <c r="AI23" s="38">
        <f t="shared" si="4"/>
        <v>8.917479312183986E-2</v>
      </c>
      <c r="AJ23" s="127">
        <f>SUM(AJ24:AJ25)</f>
        <v>303240.51</v>
      </c>
      <c r="AK23" s="38">
        <f>IF(AND(AJ5=0,AJ23&gt;=0), "",AJ23/AJ5)</f>
        <v>0.59775854209979429</v>
      </c>
      <c r="AL23" s="43"/>
      <c r="AM23" s="126">
        <f>SUM(AM24:AM25)</f>
        <v>65390.1</v>
      </c>
      <c r="AN23" s="38">
        <f>IF(AND(AM5=0,AM23&gt;=0), "",AM23/AM5)</f>
        <v>0.56169816738188938</v>
      </c>
      <c r="AO23" s="43"/>
      <c r="AP23" s="38">
        <f t="shared" si="5"/>
        <v>-0.17748291540665609</v>
      </c>
      <c r="AQ23" s="127">
        <f>SUM(AQ24:AQ25)</f>
        <v>368630.61</v>
      </c>
      <c r="AR23" s="38">
        <f>IF(AND(AQ5=0,AQ23&gt;=0), "",AQ23/AQ5)</f>
        <v>0.59102791042037828</v>
      </c>
      <c r="AS23" s="43"/>
      <c r="AT23" s="128">
        <f>SUM(AT24:AT25)</f>
        <v>0</v>
      </c>
      <c r="AU23" s="38" t="str">
        <f>IF(AND(AT5=0,AT23&gt;=0), "",AT23/AT5)</f>
        <v/>
      </c>
      <c r="AV23" s="91">
        <f t="shared" si="6"/>
        <v>1</v>
      </c>
      <c r="AW23" s="128">
        <f>SUM(AW24:AW25)</f>
        <v>61438.434999999998</v>
      </c>
      <c r="AX23" s="38">
        <f>IF(AND(AW5=0,AW23&gt;=0), "",AW23/AW5)</f>
        <v>0.59102791042037828</v>
      </c>
      <c r="AY23" s="43"/>
      <c r="AZ23" s="128">
        <f>SUM(AZ24:AZ25)</f>
        <v>0</v>
      </c>
      <c r="BA23" s="38" t="str">
        <f>IF(AND(AZ5=0,AZ23&gt;=0), "",AZ23/AZ5)</f>
        <v/>
      </c>
      <c r="BB23" s="91">
        <f t="shared" si="7"/>
        <v>1</v>
      </c>
      <c r="BC23" s="126">
        <f>SUM(BC24:BC25)</f>
        <v>0</v>
      </c>
      <c r="BD23" s="38" t="str">
        <f>IF(AND(BC5=0,BC23&gt;=0), "",BC23/BC5)</f>
        <v/>
      </c>
      <c r="BE23" s="43"/>
      <c r="BF23" s="38">
        <f t="shared" si="8"/>
        <v>-1</v>
      </c>
      <c r="BG23" s="127">
        <f>SUM(BG24:BG25)</f>
        <v>368630.61</v>
      </c>
      <c r="BH23" s="38">
        <f>IF(AND(BG5=0,BG23&gt;=0), "",BG23/BG5)</f>
        <v>0.59102791042037828</v>
      </c>
      <c r="BI23" s="43"/>
      <c r="BJ23" s="126">
        <f>SUM(BJ24:BJ25)</f>
        <v>0</v>
      </c>
      <c r="BK23" s="38" t="str">
        <f>IF(AND(BJ5=0,BJ23&gt;=0), "",BJ23/BJ5)</f>
        <v/>
      </c>
      <c r="BL23" s="43"/>
      <c r="BM23" s="38" t="str">
        <f t="shared" si="9"/>
        <v/>
      </c>
      <c r="BN23" s="127">
        <f>SUM(BN24:BN25)</f>
        <v>368630.61</v>
      </c>
      <c r="BO23" s="38">
        <f>IF(AND(BN5=0,BN23&gt;=0), "",BN23/BN5)</f>
        <v>0.59102791042037828</v>
      </c>
      <c r="BP23" s="43"/>
      <c r="BQ23" s="126">
        <f>SUM(BQ24:BQ25)</f>
        <v>0</v>
      </c>
      <c r="BR23" s="38" t="str">
        <f>IF(AND(BQ5=0,BQ23&gt;=0), "",BQ23/BQ5)</f>
        <v/>
      </c>
      <c r="BS23" s="43"/>
      <c r="BT23" s="38" t="str">
        <f t="shared" si="10"/>
        <v/>
      </c>
      <c r="BU23" s="127">
        <f>SUM(BU24:BU25)</f>
        <v>368630.61</v>
      </c>
      <c r="BV23" s="38">
        <f>IF(AND(BU5=0,BU23&gt;=0), "",BU23/BU5)</f>
        <v>0.59102791042037828</v>
      </c>
      <c r="BW23" s="43"/>
      <c r="BX23" s="128">
        <f>SUM(BX24:BX25)</f>
        <v>0</v>
      </c>
      <c r="BY23" s="38" t="str">
        <f>IF(AND(BX5=0,BX23&gt;=0), "",BX23/BX5)</f>
        <v/>
      </c>
      <c r="BZ23" s="91">
        <f t="shared" si="11"/>
        <v>1</v>
      </c>
      <c r="CA23" s="126">
        <f>SUM(CA24:CA25)</f>
        <v>0</v>
      </c>
      <c r="CB23" s="38" t="str">
        <f>IF(AND(CA5=0,CA23&gt;=0), "",CA23/CA5)</f>
        <v/>
      </c>
      <c r="CC23" s="43"/>
      <c r="CD23" s="38" t="str">
        <f t="shared" si="12"/>
        <v/>
      </c>
      <c r="CE23" s="127">
        <f>SUM(CE24:CE25)</f>
        <v>368630.61</v>
      </c>
      <c r="CF23" s="38">
        <f>IF(AND(CE5=0,CE23&gt;=0), "",CE23/CE5)</f>
        <v>0.59102791042037828</v>
      </c>
      <c r="CG23" s="43"/>
      <c r="CH23" s="126">
        <f>SUM(CH24:CH25)</f>
        <v>0</v>
      </c>
      <c r="CI23" s="38" t="str">
        <f>IF(AND(CH5=0,CH23&gt;=0), "",CH23/CH5)</f>
        <v/>
      </c>
      <c r="CJ23" s="43"/>
      <c r="CK23" s="38" t="str">
        <f t="shared" si="13"/>
        <v/>
      </c>
      <c r="CL23" s="127">
        <f>SUM(CL24:CL25)</f>
        <v>368630.61</v>
      </c>
      <c r="CM23" s="38">
        <f>IF(AND(CL5=0,CL23&gt;=0), "",CL23/CL5)</f>
        <v>0.59102791042037828</v>
      </c>
      <c r="CN23" s="43"/>
      <c r="CO23" s="126">
        <f>SUM(CO24:CO25)</f>
        <v>0</v>
      </c>
      <c r="CP23" s="38" t="str">
        <f>IF(AND(CO5=0,CO23&gt;=0), "",CO23/CO5)</f>
        <v/>
      </c>
      <c r="CQ23" s="43"/>
      <c r="CR23" s="38" t="str">
        <f t="shared" si="14"/>
        <v/>
      </c>
      <c r="CS23" s="127">
        <f>SUM(CS24:CS25)</f>
        <v>368630.61</v>
      </c>
      <c r="CT23" s="38">
        <f>IF(AND(CS5=0,CS23&gt;=0), "",CS23/CS5)</f>
        <v>0.59102791042037828</v>
      </c>
      <c r="CU23" s="43"/>
      <c r="CV23" s="128">
        <f>SUM(CV24:CV25)</f>
        <v>0</v>
      </c>
      <c r="CW23" s="38" t="str">
        <f>IF(AND(CV5=0,CV23&gt;=0), "",CV23/CV5)</f>
        <v/>
      </c>
      <c r="CX23" s="91">
        <f t="shared" si="15"/>
        <v>1</v>
      </c>
    </row>
    <row r="24" spans="1:102" outlineLevel="1" x14ac:dyDescent="0.3">
      <c r="A24" s="29" t="s">
        <v>49</v>
      </c>
      <c r="B24" s="129">
        <f>+'N EERR ULTRAX'!B30</f>
        <v>0</v>
      </c>
      <c r="C24" s="30" t="str">
        <f>IF(AND(B5=0,B24&gt;=0), "",B24/B5)</f>
        <v/>
      </c>
      <c r="D24" s="44"/>
      <c r="E24" s="129">
        <f>+'N EERR ULTRAX'!C30</f>
        <v>42006.979999999996</v>
      </c>
      <c r="F24" s="30">
        <f>IF(AND(E5=0,E24&gt;=0), "",E24/E5)</f>
        <v>0.62004592035044181</v>
      </c>
      <c r="G24" s="44"/>
      <c r="H24" s="129">
        <f>+'N EERR ULTRAX'!D30</f>
        <v>55387.3</v>
      </c>
      <c r="I24" s="30">
        <f>IF(AND(H5=0,H24&gt;=0), "",H24/H5)</f>
        <v>0.62126270902451741</v>
      </c>
      <c r="J24" s="44"/>
      <c r="K24" s="30">
        <f t="shared" si="0"/>
        <v>0.31852611161287975</v>
      </c>
      <c r="L24" s="130">
        <f>+E24+H24</f>
        <v>97394.28</v>
      </c>
      <c r="M24" s="30">
        <f>IF(AND(L5=0,L24&gt;=0), "",L24/L5)</f>
        <v>0.62073731253759523</v>
      </c>
      <c r="N24" s="44"/>
      <c r="O24" s="129">
        <f>+'N EERR ULTRAX'!E30</f>
        <v>53355.21</v>
      </c>
      <c r="P24" s="30">
        <f>IF(AND(O5=0,O24&gt;=0), "",O24/O5)</f>
        <v>0.51038182710552693</v>
      </c>
      <c r="Q24" s="44"/>
      <c r="R24" s="30">
        <f t="shared" si="1"/>
        <v>-3.6688735504348535E-2</v>
      </c>
      <c r="S24" s="130">
        <f>+L24+O24</f>
        <v>150749.49</v>
      </c>
      <c r="T24" s="30">
        <f>IF(AND(S5=0,S24&gt;=0), "",S24/S5)</f>
        <v>0.57661052887325004</v>
      </c>
      <c r="U24" s="44"/>
      <c r="V24" s="131">
        <f>+V6*66.71%</f>
        <v>0</v>
      </c>
      <c r="W24" s="30" t="str">
        <f>IF(AND(V5=0,V24&gt;=0), "",V24/V5)</f>
        <v/>
      </c>
      <c r="X24" s="47">
        <f t="shared" si="2"/>
        <v>1</v>
      </c>
      <c r="Y24" s="129">
        <f>+'N EERR ULTRAX'!F30</f>
        <v>72991.03</v>
      </c>
      <c r="Z24" s="30">
        <f>IF(AND(Y5=0,Y24&gt;=0), "",Y24/Y5)</f>
        <v>0.63101829526494746</v>
      </c>
      <c r="AA24" s="44"/>
      <c r="AB24" s="30">
        <f t="shared" si="3"/>
        <v>0.36802066752244061</v>
      </c>
      <c r="AC24" s="130">
        <f>+S24+Y24</f>
        <v>223740.52</v>
      </c>
      <c r="AD24" s="30">
        <f>IF(AND(AC5=0,AC24&gt;=0), "",AC24/AC5)</f>
        <v>0.59329903399636252</v>
      </c>
      <c r="AE24" s="44"/>
      <c r="AF24" s="129">
        <f>+'N EERR ULTRAX'!G30</f>
        <v>79499.990000000005</v>
      </c>
      <c r="AG24" s="30">
        <f>IF(AND(AF5=0,AF24&gt;=0), "",AF24/AF5)</f>
        <v>0.61067675003894073</v>
      </c>
      <c r="AH24" s="44"/>
      <c r="AI24" s="30">
        <f t="shared" si="4"/>
        <v>8.917479312183986E-2</v>
      </c>
      <c r="AJ24" s="130">
        <f t="shared" si="16"/>
        <v>303240.51</v>
      </c>
      <c r="AK24" s="30">
        <f>IF(AND(AJ5=0,AJ24&gt;=0), "",AJ24/AJ5)</f>
        <v>0.59775854209979429</v>
      </c>
      <c r="AL24" s="44"/>
      <c r="AM24" s="129">
        <f>+'N EERR ULTRAX'!H30</f>
        <v>65390.1</v>
      </c>
      <c r="AN24" s="30">
        <f>IF(AND(AM5=0,AM24&gt;=0), "",AM24/AM5)</f>
        <v>0.56169816738188938</v>
      </c>
      <c r="AO24" s="44"/>
      <c r="AP24" s="30">
        <f t="shared" si="5"/>
        <v>-0.17748291540665609</v>
      </c>
      <c r="AQ24" s="130">
        <f t="shared" si="17"/>
        <v>368630.61</v>
      </c>
      <c r="AR24" s="30">
        <f>IF(AND(AQ5=0,AQ24&gt;=0), "",AQ24/AQ5)</f>
        <v>0.59102791042037828</v>
      </c>
      <c r="AS24" s="44"/>
      <c r="AT24" s="131">
        <f>+V24*2</f>
        <v>0</v>
      </c>
      <c r="AU24" s="30" t="str">
        <f>IF(AND(AT5=0,AT24&gt;=0), "",AT24/AT5)</f>
        <v/>
      </c>
      <c r="AV24" s="47">
        <f t="shared" si="6"/>
        <v>1</v>
      </c>
      <c r="AW24" s="131">
        <f>+AQ24/6</f>
        <v>61438.434999999998</v>
      </c>
      <c r="AX24" s="30">
        <f>IF(AND(AW5=0,AW24&gt;=0), "",AW24/AW5)</f>
        <v>0.59102791042037828</v>
      </c>
      <c r="AY24" s="44"/>
      <c r="AZ24" s="131">
        <f>+AT24/6</f>
        <v>0</v>
      </c>
      <c r="BA24" s="30" t="str">
        <f>IF(AND(AZ5=0,AZ24&gt;=0), "",AZ24/AZ5)</f>
        <v/>
      </c>
      <c r="BB24" s="47">
        <f t="shared" si="7"/>
        <v>1</v>
      </c>
      <c r="BC24" s="129">
        <f>+'N EERR ULTRAX'!I30</f>
        <v>0</v>
      </c>
      <c r="BD24" s="30" t="str">
        <f>IF(AND(BC5=0,BC24&gt;=0), "",BC24/BC5)</f>
        <v/>
      </c>
      <c r="BE24" s="44"/>
      <c r="BF24" s="30">
        <f t="shared" si="8"/>
        <v>-1</v>
      </c>
      <c r="BG24" s="130">
        <f>+AQ24+BC24</f>
        <v>368630.61</v>
      </c>
      <c r="BH24" s="30">
        <f>IF(AND(BG5=0,BG24&gt;=0), "",BG24/BG5)</f>
        <v>0.59102791042037828</v>
      </c>
      <c r="BI24" s="44"/>
      <c r="BJ24" s="129">
        <f>+'N EERR ULTRAX'!J30</f>
        <v>0</v>
      </c>
      <c r="BK24" s="30" t="str">
        <f>IF(AND(BJ5=0,BJ24&gt;=0), "",BJ24/BJ5)</f>
        <v/>
      </c>
      <c r="BL24" s="44"/>
      <c r="BM24" s="30" t="str">
        <f t="shared" si="9"/>
        <v/>
      </c>
      <c r="BN24" s="130">
        <f>+BG24+BJ24</f>
        <v>368630.61</v>
      </c>
      <c r="BO24" s="30">
        <f>IF(AND(BN5=0,BN24&gt;=0), "",BN24/BN5)</f>
        <v>0.59102791042037828</v>
      </c>
      <c r="BP24" s="44"/>
      <c r="BQ24" s="129">
        <f>+'N EERR ULTRAX'!K30</f>
        <v>0</v>
      </c>
      <c r="BR24" s="30" t="str">
        <f>IF(AND(BQ5=0,BQ24&gt;=0), "",BQ24/BQ5)</f>
        <v/>
      </c>
      <c r="BS24" s="44"/>
      <c r="BT24" s="30" t="str">
        <f t="shared" si="10"/>
        <v/>
      </c>
      <c r="BU24" s="130">
        <f>+BN24+BQ24</f>
        <v>368630.61</v>
      </c>
      <c r="BV24" s="30">
        <f>IF(AND(BU5=0,BU24&gt;=0), "",BU24/BU5)</f>
        <v>0.59102791042037828</v>
      </c>
      <c r="BW24" s="44"/>
      <c r="BX24" s="131">
        <f>+AZ24*9</f>
        <v>0</v>
      </c>
      <c r="BY24" s="30" t="str">
        <f>IF(AND(BX5=0,BX24&gt;=0), "",BX24/BX5)</f>
        <v/>
      </c>
      <c r="BZ24" s="47">
        <f t="shared" si="11"/>
        <v>1</v>
      </c>
      <c r="CA24" s="129">
        <f>+'N EERR ULTRAX'!L30</f>
        <v>0</v>
      </c>
      <c r="CB24" s="30" t="str">
        <f>IF(AND(CA5=0,CA24&gt;=0), "",CA24/CA5)</f>
        <v/>
      </c>
      <c r="CC24" s="44"/>
      <c r="CD24" s="30" t="str">
        <f t="shared" si="12"/>
        <v/>
      </c>
      <c r="CE24" s="130">
        <f>+BU24+CA24</f>
        <v>368630.61</v>
      </c>
      <c r="CF24" s="30">
        <f>IF(AND(CE5=0,CE24&gt;=0), "",CE24/CE5)</f>
        <v>0.59102791042037828</v>
      </c>
      <c r="CG24" s="44"/>
      <c r="CH24" s="129">
        <f>+'N EERR ULTRAX'!M30</f>
        <v>0</v>
      </c>
      <c r="CI24" s="30" t="str">
        <f>IF(AND(CH5=0,CH24&gt;=0), "",CH24/CH5)</f>
        <v/>
      </c>
      <c r="CJ24" s="44"/>
      <c r="CK24" s="30" t="str">
        <f t="shared" si="13"/>
        <v/>
      </c>
      <c r="CL24" s="130">
        <f>+CE24+CH24</f>
        <v>368630.61</v>
      </c>
      <c r="CM24" s="30">
        <f>IF(AND(CL5=0,CL24&gt;=0), "",CL24/CL5)</f>
        <v>0.59102791042037828</v>
      </c>
      <c r="CN24" s="44"/>
      <c r="CO24" s="129">
        <f>+'N EERR ULTRAX'!N30</f>
        <v>0</v>
      </c>
      <c r="CP24" s="30" t="str">
        <f>IF(AND(CO5=0,CO24&gt;=0), "",CO24/CO5)</f>
        <v/>
      </c>
      <c r="CQ24" s="44"/>
      <c r="CR24" s="30" t="str">
        <f t="shared" si="14"/>
        <v/>
      </c>
      <c r="CS24" s="130">
        <f>+CL24+CO24</f>
        <v>368630.61</v>
      </c>
      <c r="CT24" s="30">
        <f>IF(AND(CS5=0,CS24&gt;=0), "",CS24/CS5)</f>
        <v>0.59102791042037828</v>
      </c>
      <c r="CU24" s="44"/>
      <c r="CV24" s="131">
        <f>+AZ24*12</f>
        <v>0</v>
      </c>
      <c r="CW24" s="30" t="str">
        <f>IF(AND(CV5=0,CV24&gt;=0), "",CV24/CV5)</f>
        <v/>
      </c>
      <c r="CX24" s="47">
        <f t="shared" si="15"/>
        <v>1</v>
      </c>
    </row>
    <row r="25" spans="1:102" outlineLevel="1" x14ac:dyDescent="0.3">
      <c r="A25" s="29"/>
      <c r="B25" s="129"/>
      <c r="C25" s="30"/>
      <c r="D25" s="44"/>
      <c r="E25" s="129"/>
      <c r="F25" s="30"/>
      <c r="G25" s="44"/>
      <c r="H25" s="129"/>
      <c r="I25" s="30"/>
      <c r="J25" s="44"/>
      <c r="K25" s="32" t="str">
        <f t="shared" si="0"/>
        <v/>
      </c>
      <c r="M25" s="30"/>
      <c r="N25" s="44"/>
      <c r="O25" s="129"/>
      <c r="P25" s="30"/>
      <c r="Q25" s="44"/>
      <c r="R25" s="32" t="str">
        <f t="shared" si="1"/>
        <v/>
      </c>
      <c r="T25" s="30"/>
      <c r="U25" s="44"/>
      <c r="V25" s="131"/>
      <c r="W25" s="30"/>
      <c r="X25" s="92" t="str">
        <f t="shared" si="2"/>
        <v/>
      </c>
      <c r="Y25" s="129"/>
      <c r="Z25" s="30"/>
      <c r="AA25" s="44"/>
      <c r="AB25" s="32" t="str">
        <f t="shared" si="3"/>
        <v/>
      </c>
      <c r="AD25" s="30"/>
      <c r="AE25" s="44"/>
      <c r="AF25" s="129"/>
      <c r="AG25" s="30"/>
      <c r="AH25" s="44"/>
      <c r="AI25" s="32" t="str">
        <f t="shared" si="4"/>
        <v/>
      </c>
      <c r="AJ25" s="130">
        <f t="shared" si="16"/>
        <v>0</v>
      </c>
      <c r="AK25" s="30"/>
      <c r="AL25" s="44"/>
      <c r="AM25" s="129"/>
      <c r="AN25" s="30"/>
      <c r="AO25" s="44"/>
      <c r="AP25" s="32" t="str">
        <f t="shared" si="5"/>
        <v/>
      </c>
      <c r="AQ25" s="130">
        <f t="shared" si="17"/>
        <v>0</v>
      </c>
      <c r="AR25" s="30"/>
      <c r="AS25" s="44"/>
      <c r="AT25" s="131">
        <f>+V25*2</f>
        <v>0</v>
      </c>
      <c r="AU25" s="30"/>
      <c r="AV25" s="92" t="str">
        <f t="shared" si="6"/>
        <v/>
      </c>
      <c r="AW25" s="131">
        <f>+AQ25/6</f>
        <v>0</v>
      </c>
      <c r="AX25" s="30"/>
      <c r="AY25" s="44"/>
      <c r="AZ25" s="131">
        <f>+AT25/6</f>
        <v>0</v>
      </c>
      <c r="BA25" s="30"/>
      <c r="BB25" s="92" t="str">
        <f t="shared" si="7"/>
        <v/>
      </c>
      <c r="BC25" s="129"/>
      <c r="BD25" s="30"/>
      <c r="BE25" s="44"/>
      <c r="BF25" s="32" t="str">
        <f t="shared" si="8"/>
        <v/>
      </c>
      <c r="BG25" s="130">
        <f>+AQ25+BC25</f>
        <v>0</v>
      </c>
      <c r="BH25" s="30"/>
      <c r="BI25" s="44"/>
      <c r="BJ25" s="129"/>
      <c r="BK25" s="30"/>
      <c r="BL25" s="44"/>
      <c r="BM25" s="32" t="str">
        <f t="shared" si="9"/>
        <v/>
      </c>
      <c r="BN25" s="130">
        <f>+BG25+BJ25</f>
        <v>0</v>
      </c>
      <c r="BO25" s="30"/>
      <c r="BP25" s="44"/>
      <c r="BQ25" s="129"/>
      <c r="BR25" s="30"/>
      <c r="BS25" s="44"/>
      <c r="BT25" s="32" t="str">
        <f t="shared" si="10"/>
        <v/>
      </c>
      <c r="BU25" s="130">
        <f>+BN25+BQ25</f>
        <v>0</v>
      </c>
      <c r="BV25" s="30"/>
      <c r="BW25" s="44"/>
      <c r="BX25" s="131">
        <f>+AZ25*9</f>
        <v>0</v>
      </c>
      <c r="BY25" s="30"/>
      <c r="BZ25" s="92" t="str">
        <f t="shared" si="11"/>
        <v/>
      </c>
      <c r="CA25" s="129"/>
      <c r="CB25" s="30"/>
      <c r="CC25" s="44"/>
      <c r="CD25" s="32" t="str">
        <f t="shared" si="12"/>
        <v/>
      </c>
      <c r="CF25" s="30"/>
      <c r="CG25" s="44"/>
      <c r="CH25" s="129"/>
      <c r="CI25" s="30"/>
      <c r="CJ25" s="44"/>
      <c r="CK25" s="32" t="str">
        <f t="shared" si="13"/>
        <v/>
      </c>
      <c r="CL25" s="130">
        <f>+CE25+CH25</f>
        <v>0</v>
      </c>
      <c r="CM25" s="30"/>
      <c r="CN25" s="44"/>
      <c r="CO25" s="129"/>
      <c r="CP25" s="30"/>
      <c r="CQ25" s="44"/>
      <c r="CR25" s="32" t="str">
        <f t="shared" si="14"/>
        <v/>
      </c>
      <c r="CS25" s="130">
        <f>+CL25+CO25</f>
        <v>0</v>
      </c>
      <c r="CT25" s="30"/>
      <c r="CU25" s="44"/>
      <c r="CV25" s="131">
        <f>+AZ25*12</f>
        <v>0</v>
      </c>
      <c r="CW25" s="30"/>
      <c r="CX25" s="92" t="str">
        <f t="shared" si="15"/>
        <v/>
      </c>
    </row>
    <row r="26" spans="1:102" s="6" customFormat="1" outlineLevel="1" x14ac:dyDescent="0.3">
      <c r="A26" s="37" t="s">
        <v>50</v>
      </c>
      <c r="B26" s="126">
        <f>SUM(B27:B28)</f>
        <v>0</v>
      </c>
      <c r="C26" s="38" t="str">
        <f>IF(AND(B10=0,B26&gt;=0), "",B26/B10)</f>
        <v/>
      </c>
      <c r="D26" s="43"/>
      <c r="E26" s="126">
        <f>SUM(E27:E28)</f>
        <v>386.55860152937487</v>
      </c>
      <c r="F26" s="38">
        <f>IF(AND(E10=0,E26&gt;=0), "",E26/E10)</f>
        <v>0.27035336272949451</v>
      </c>
      <c r="G26" s="43"/>
      <c r="H26" s="126">
        <f>SUM(H27:H28)</f>
        <v>538.44977296989543</v>
      </c>
      <c r="I26" s="38">
        <f>IF(AND(H10=0,H26&gt;=0), "",H26/H10)</f>
        <v>0.37523393331308358</v>
      </c>
      <c r="J26" s="43"/>
      <c r="K26" s="38">
        <f t="shared" si="0"/>
        <v>0.39293181121718812</v>
      </c>
      <c r="L26" s="127">
        <f>SUM(L27:L28)</f>
        <v>925.0083744992703</v>
      </c>
      <c r="M26" s="38">
        <f>IF(AND(L10=0,L26&gt;=0), "",L26/L10)</f>
        <v>0.32288780296066216</v>
      </c>
      <c r="N26" s="43"/>
      <c r="O26" s="126">
        <f>SUM(O27:O28)</f>
        <v>903.05317480223061</v>
      </c>
      <c r="P26" s="38">
        <f>IF(AND(O10=0,O26&gt;=0), "",O26/O10)</f>
        <v>0.40105890346194434</v>
      </c>
      <c r="Q26" s="43"/>
      <c r="R26" s="38">
        <f t="shared" si="1"/>
        <v>0.67713539894596642</v>
      </c>
      <c r="S26" s="127">
        <f>SUM(S27:S28)</f>
        <v>1828.0615493015009</v>
      </c>
      <c r="T26" s="38">
        <f>IF(AND(S10=0,S26&gt;=0), "",S26/S10)</f>
        <v>0.35728958416946816</v>
      </c>
      <c r="U26" s="43"/>
      <c r="V26" s="128">
        <f>SUM(V27:V28)</f>
        <v>0</v>
      </c>
      <c r="W26" s="38" t="str">
        <f>IF(AND(V10=0,V26&gt;=0), "",V26/V10)</f>
        <v/>
      </c>
      <c r="X26" s="91">
        <f t="shared" si="2"/>
        <v>1</v>
      </c>
      <c r="Y26" s="126">
        <f>SUM(Y27:Y28)</f>
        <v>509.0182589334371</v>
      </c>
      <c r="Z26" s="38">
        <f>IF(AND(Y10=0,Y26&gt;=0), "",Y26/Y10)</f>
        <v>0.40039077442781562</v>
      </c>
      <c r="AA26" s="43"/>
      <c r="AB26" s="38">
        <f t="shared" si="3"/>
        <v>-0.43633633861603721</v>
      </c>
      <c r="AC26" s="127">
        <f>SUM(AC27:AC28)</f>
        <v>2337.0798082349379</v>
      </c>
      <c r="AD26" s="38">
        <f>IF(AND(AC10=0,AC26&gt;=0), "",AC26/AC10)</f>
        <v>0.36586764302963415</v>
      </c>
      <c r="AE26" s="43"/>
      <c r="AF26" s="126">
        <f>SUM(AF27:AF28)</f>
        <v>630.76463136807627</v>
      </c>
      <c r="AG26" s="38">
        <f>IF(AND(AF10=0,AF26&gt;=0), "",AF26/AF10)</f>
        <v>0.41777802493352073</v>
      </c>
      <c r="AH26" s="43"/>
      <c r="AI26" s="38">
        <f t="shared" si="4"/>
        <v>0.23917879230842995</v>
      </c>
      <c r="AJ26" s="127">
        <f>SUM(AJ27:AJ28)</f>
        <v>2967.8444396030141</v>
      </c>
      <c r="AK26" s="38">
        <f>IF(AND(AJ10=0,AJ26&gt;=0), "",AJ26/AJ10)</f>
        <v>0.37579153022177025</v>
      </c>
      <c r="AL26" s="43"/>
      <c r="AM26" s="126">
        <f>SUM(AM27:AM28)</f>
        <v>462.4041630042326</v>
      </c>
      <c r="AN26" s="38">
        <f>IF(AND(AM10=0,AM26&gt;=0), "",AM26/AM10)</f>
        <v>0.38971792050242904</v>
      </c>
      <c r="AO26" s="43"/>
      <c r="AP26" s="38">
        <f t="shared" si="5"/>
        <v>-0.26691488392220686</v>
      </c>
      <c r="AQ26" s="127">
        <f>SUM(AQ27:AQ28)</f>
        <v>3430.2486026072465</v>
      </c>
      <c r="AR26" s="38">
        <f>IF(AND(AQ10=0,AQ26&gt;=0), "",AQ26/AQ10)</f>
        <v>0.37761051221852654</v>
      </c>
      <c r="AS26" s="43"/>
      <c r="AT26" s="128">
        <f>SUM(AT27:AT28)</f>
        <v>0</v>
      </c>
      <c r="AU26" s="38" t="str">
        <f>IF(AND(AT10=0,AT26&gt;=0), "",AT26/AT10)</f>
        <v/>
      </c>
      <c r="AV26" s="91">
        <f t="shared" si="6"/>
        <v>1</v>
      </c>
      <c r="AW26" s="128">
        <f>SUM(AW27:AW28)</f>
        <v>571.70810043454105</v>
      </c>
      <c r="AX26" s="38">
        <f>IF(AND(AW10=0,AW26&gt;=0), "",AW26/AW10)</f>
        <v>0.37761051221852648</v>
      </c>
      <c r="AY26" s="43"/>
      <c r="AZ26" s="128">
        <f>SUM(AZ27:AZ28)</f>
        <v>0</v>
      </c>
      <c r="BA26" s="38" t="str">
        <f>IF(AND(AZ10=0,AZ26&gt;=0), "",AZ26/AZ10)</f>
        <v/>
      </c>
      <c r="BB26" s="91">
        <f t="shared" si="7"/>
        <v>1</v>
      </c>
      <c r="BC26" s="126">
        <f>SUM(BC27:BC28)</f>
        <v>0</v>
      </c>
      <c r="BD26" s="38" t="str">
        <f>IF(AND(BC10=0,BC26&gt;=0), "",BC26/BC10)</f>
        <v/>
      </c>
      <c r="BE26" s="43"/>
      <c r="BF26" s="38">
        <f t="shared" si="8"/>
        <v>-1</v>
      </c>
      <c r="BG26" s="127">
        <f>SUM(BG27:BG28)</f>
        <v>3430.2486026072465</v>
      </c>
      <c r="BH26" s="38">
        <f>IF(AND(BG10=0,BG26&gt;=0), "",BG26/BG10)</f>
        <v>0.37761051221852654</v>
      </c>
      <c r="BI26" s="43"/>
      <c r="BJ26" s="126">
        <f>SUM(BJ27:BJ28)</f>
        <v>0</v>
      </c>
      <c r="BK26" s="38" t="str">
        <f>IF(AND(BJ10=0,BJ26&gt;=0), "",BJ26/BJ10)</f>
        <v/>
      </c>
      <c r="BL26" s="43"/>
      <c r="BM26" s="38" t="str">
        <f t="shared" si="9"/>
        <v/>
      </c>
      <c r="BN26" s="127">
        <f>SUM(BN27:BN28)</f>
        <v>3430.2486026072465</v>
      </c>
      <c r="BO26" s="38">
        <f>IF(AND(BN10=0,BN26&gt;=0), "",BN26/BN10)</f>
        <v>0.37761051221852654</v>
      </c>
      <c r="BP26" s="43"/>
      <c r="BQ26" s="126">
        <f>SUM(BQ27:BQ28)</f>
        <v>0</v>
      </c>
      <c r="BR26" s="38" t="str">
        <f>IF(AND(BQ10=0,BQ26&gt;=0), "",BQ26/BQ10)</f>
        <v/>
      </c>
      <c r="BS26" s="43"/>
      <c r="BT26" s="38" t="str">
        <f t="shared" si="10"/>
        <v/>
      </c>
      <c r="BU26" s="127">
        <f>SUM(BU27:BU28)</f>
        <v>3430.2486026072465</v>
      </c>
      <c r="BV26" s="38">
        <f>IF(AND(BU10=0,BU26&gt;=0), "",BU26/BU10)</f>
        <v>0.37761051221852654</v>
      </c>
      <c r="BW26" s="43"/>
      <c r="BX26" s="128">
        <f>SUM(BX27:BX28)</f>
        <v>0</v>
      </c>
      <c r="BY26" s="38" t="str">
        <f>IF(AND(BX10=0,BX26&gt;=0), "",BX26/BX10)</f>
        <v/>
      </c>
      <c r="BZ26" s="91">
        <f t="shared" si="11"/>
        <v>1</v>
      </c>
      <c r="CA26" s="126">
        <f>SUM(CA27:CA28)</f>
        <v>0</v>
      </c>
      <c r="CB26" s="38" t="str">
        <f>IF(AND(CA10=0,CA26&gt;=0), "",CA26/CA10)</f>
        <v/>
      </c>
      <c r="CC26" s="43"/>
      <c r="CD26" s="38" t="str">
        <f t="shared" si="12"/>
        <v/>
      </c>
      <c r="CE26" s="127">
        <f>SUM(CE27:CE28)</f>
        <v>3430.2486026072465</v>
      </c>
      <c r="CF26" s="38">
        <f>IF(AND(CE10=0,CE26&gt;=0), "",CE26/CE10)</f>
        <v>0.37761051221852654</v>
      </c>
      <c r="CG26" s="43"/>
      <c r="CH26" s="126">
        <f>SUM(CH27:CH28)</f>
        <v>0</v>
      </c>
      <c r="CI26" s="38" t="str">
        <f>IF(AND(CH10=0,CH26&gt;=0), "",CH26/CH10)</f>
        <v/>
      </c>
      <c r="CJ26" s="43"/>
      <c r="CK26" s="38" t="str">
        <f t="shared" si="13"/>
        <v/>
      </c>
      <c r="CL26" s="127">
        <f>SUM(CL27:CL28)</f>
        <v>3430.2486026072465</v>
      </c>
      <c r="CM26" s="38">
        <f>IF(AND(CL10=0,CL26&gt;=0), "",CL26/CL10)</f>
        <v>0.37761051221852654</v>
      </c>
      <c r="CN26" s="43"/>
      <c r="CO26" s="126">
        <f>SUM(CO27:CO28)</f>
        <v>0</v>
      </c>
      <c r="CP26" s="38" t="str">
        <f>IF(AND(CO10=0,CO26&gt;=0), "",CO26/CO10)</f>
        <v/>
      </c>
      <c r="CQ26" s="43"/>
      <c r="CR26" s="38" t="str">
        <f t="shared" si="14"/>
        <v/>
      </c>
      <c r="CS26" s="127">
        <f>SUM(CS27:CS28)</f>
        <v>3430.2486026072465</v>
      </c>
      <c r="CT26" s="38">
        <f>IF(AND(CS10=0,CS26&gt;=0), "",CS26/CS10)</f>
        <v>0.37761051221852654</v>
      </c>
      <c r="CU26" s="43"/>
      <c r="CV26" s="128">
        <f>SUM(CV27:CV28)</f>
        <v>0</v>
      </c>
      <c r="CW26" s="38" t="str">
        <f>IF(AND(CV10=0,CV26&gt;=0), "",CV26/CV10)</f>
        <v/>
      </c>
      <c r="CX26" s="91">
        <f t="shared" si="15"/>
        <v>1</v>
      </c>
    </row>
    <row r="27" spans="1:102" outlineLevel="1" x14ac:dyDescent="0.3">
      <c r="A27" s="29" t="s">
        <v>51</v>
      </c>
      <c r="B27" s="129">
        <f>+'N EERR ULTRAX'!B31</f>
        <v>0</v>
      </c>
      <c r="C27" s="30" t="str">
        <f>IF(AND(B10=0,B27&gt;=0), "",B27/B10)</f>
        <v/>
      </c>
      <c r="D27" s="44"/>
      <c r="E27" s="129">
        <f>+'N EERR ULTRAX'!C31</f>
        <v>386.55860152937487</v>
      </c>
      <c r="F27" s="30">
        <f>IF(AND(E10=0,E27&gt;=0), "",E27/E10)</f>
        <v>0.27035336272949451</v>
      </c>
      <c r="G27" s="44"/>
      <c r="H27" s="129">
        <f>+'N EERR ULTRAX'!D31</f>
        <v>538.44977296989543</v>
      </c>
      <c r="I27" s="30">
        <f>IF(AND(H10=0,H27&gt;=0), "",H27/H10)</f>
        <v>0.37523393331308358</v>
      </c>
      <c r="J27" s="44"/>
      <c r="K27" s="30">
        <f t="shared" si="0"/>
        <v>0.39293181121718812</v>
      </c>
      <c r="L27" s="130">
        <f>+E27+H27</f>
        <v>925.0083744992703</v>
      </c>
      <c r="M27" s="30">
        <f>IF(AND(L10=0,L27&gt;=0), "",L27/L10)</f>
        <v>0.32288780296066216</v>
      </c>
      <c r="N27" s="44"/>
      <c r="O27" s="129">
        <f>+'N EERR ULTRAX'!E31</f>
        <v>903.05317480223061</v>
      </c>
      <c r="P27" s="30">
        <f>IF(AND(O10=0,O27&gt;=0), "",O27/O10)</f>
        <v>0.40105890346194434</v>
      </c>
      <c r="Q27" s="44"/>
      <c r="R27" s="30">
        <f t="shared" si="1"/>
        <v>0.67713539894596642</v>
      </c>
      <c r="S27" s="130">
        <f>+L27+O27</f>
        <v>1828.0615493015009</v>
      </c>
      <c r="T27" s="30">
        <f>IF(AND(S10=0,S27&gt;=0), "",S27/S10)</f>
        <v>0.35728958416946816</v>
      </c>
      <c r="U27" s="44"/>
      <c r="V27" s="131"/>
      <c r="W27" s="30" t="str">
        <f>IF(AND(V10=0,V27&gt;=0), "",V27/V10)</f>
        <v/>
      </c>
      <c r="X27" s="47">
        <f t="shared" si="2"/>
        <v>1</v>
      </c>
      <c r="Y27" s="129">
        <f>+'N EERR ULTRAX'!F31</f>
        <v>509.0182589334371</v>
      </c>
      <c r="Z27" s="30">
        <f>IF(AND(Y10=0,Y27&gt;=0), "",Y27/Y10)</f>
        <v>0.40039077442781562</v>
      </c>
      <c r="AA27" s="44"/>
      <c r="AB27" s="30">
        <f t="shared" si="3"/>
        <v>-0.43633633861603721</v>
      </c>
      <c r="AC27" s="130">
        <f>+S27+Y27</f>
        <v>2337.0798082349379</v>
      </c>
      <c r="AD27" s="30">
        <f>IF(AND(AC10=0,AC27&gt;=0), "",AC27/AC10)</f>
        <v>0.36586764302963415</v>
      </c>
      <c r="AE27" s="44"/>
      <c r="AF27" s="129">
        <f>+'N EERR ULTRAX'!G31</f>
        <v>630.76463136807627</v>
      </c>
      <c r="AG27" s="30">
        <f>IF(AND(AF10=0,AF27&gt;=0), "",AF27/AF10)</f>
        <v>0.41777802493352073</v>
      </c>
      <c r="AH27" s="44"/>
      <c r="AI27" s="30">
        <f t="shared" si="4"/>
        <v>0.23917879230842995</v>
      </c>
      <c r="AJ27" s="130">
        <f t="shared" si="16"/>
        <v>2967.8444396030141</v>
      </c>
      <c r="AK27" s="30">
        <f>IF(AND(AJ10=0,AJ27&gt;=0), "",AJ27/AJ10)</f>
        <v>0.37579153022177025</v>
      </c>
      <c r="AL27" s="44"/>
      <c r="AM27" s="129">
        <f>+'N EERR ULTRAX'!H31</f>
        <v>462.4041630042326</v>
      </c>
      <c r="AN27" s="30">
        <f>IF(AND(AM10=0,AM27&gt;=0), "",AM27/AM10)</f>
        <v>0.38971792050242904</v>
      </c>
      <c r="AO27" s="44"/>
      <c r="AP27" s="30">
        <f t="shared" si="5"/>
        <v>-0.26691488392220686</v>
      </c>
      <c r="AQ27" s="130">
        <f t="shared" si="17"/>
        <v>3430.2486026072465</v>
      </c>
      <c r="AR27" s="30">
        <f>IF(AND(AQ10=0,AQ27&gt;=0), "",AQ27/AQ10)</f>
        <v>0.37761051221852654</v>
      </c>
      <c r="AS27" s="44"/>
      <c r="AT27" s="131">
        <f>+V27*2</f>
        <v>0</v>
      </c>
      <c r="AU27" s="30" t="str">
        <f>IF(AND(AT10=0,AT27&gt;=0), "",AT27/AT10)</f>
        <v/>
      </c>
      <c r="AV27" s="47">
        <f t="shared" si="6"/>
        <v>1</v>
      </c>
      <c r="AW27" s="131">
        <f>+AQ27/6</f>
        <v>571.70810043454105</v>
      </c>
      <c r="AX27" s="30">
        <f>IF(AND(AW10=0,AW27&gt;=0), "",AW27/AW10)</f>
        <v>0.37761051221852648</v>
      </c>
      <c r="AY27" s="44"/>
      <c r="AZ27" s="131">
        <f>+AT27/6</f>
        <v>0</v>
      </c>
      <c r="BA27" s="30" t="str">
        <f>IF(AND(AZ10=0,AZ27&gt;=0), "",AZ27/AZ10)</f>
        <v/>
      </c>
      <c r="BB27" s="47">
        <f t="shared" si="7"/>
        <v>1</v>
      </c>
      <c r="BC27" s="129">
        <f>+'N EERR ULTRAX'!I31</f>
        <v>0</v>
      </c>
      <c r="BD27" s="30" t="str">
        <f>IF(AND(BC10=0,BC27&gt;=0), "",BC27/BC10)</f>
        <v/>
      </c>
      <c r="BE27" s="44"/>
      <c r="BF27" s="30">
        <f t="shared" si="8"/>
        <v>-1</v>
      </c>
      <c r="BG27" s="130">
        <f>+AQ27+BC27</f>
        <v>3430.2486026072465</v>
      </c>
      <c r="BH27" s="30">
        <f>IF(AND(BG10=0,BG27&gt;=0), "",BG27/BG10)</f>
        <v>0.37761051221852654</v>
      </c>
      <c r="BI27" s="44"/>
      <c r="BJ27" s="129">
        <f>+'N EERR ULTRAX'!J31</f>
        <v>0</v>
      </c>
      <c r="BK27" s="30" t="str">
        <f>IF(AND(BJ10=0,BJ27&gt;=0), "",BJ27/BJ10)</f>
        <v/>
      </c>
      <c r="BL27" s="44"/>
      <c r="BM27" s="30" t="str">
        <f t="shared" si="9"/>
        <v/>
      </c>
      <c r="BN27" s="130">
        <f>+BG27+BJ27</f>
        <v>3430.2486026072465</v>
      </c>
      <c r="BO27" s="30">
        <f>IF(AND(BN10=0,BN27&gt;=0), "",BN27/BN10)</f>
        <v>0.37761051221852654</v>
      </c>
      <c r="BP27" s="44"/>
      <c r="BQ27" s="129">
        <f>+'N EERR ULTRAX'!K31</f>
        <v>0</v>
      </c>
      <c r="BR27" s="30" t="str">
        <f>IF(AND(BQ10=0,BQ27&gt;=0), "",BQ27/BQ10)</f>
        <v/>
      </c>
      <c r="BS27" s="44"/>
      <c r="BT27" s="30" t="str">
        <f t="shared" si="10"/>
        <v/>
      </c>
      <c r="BU27" s="130">
        <f>+BN27+BQ27</f>
        <v>3430.2486026072465</v>
      </c>
      <c r="BV27" s="30">
        <f>IF(AND(BU10=0,BU27&gt;=0), "",BU27/BU10)</f>
        <v>0.37761051221852654</v>
      </c>
      <c r="BW27" s="44"/>
      <c r="BX27" s="131">
        <f>+AZ27*9</f>
        <v>0</v>
      </c>
      <c r="BY27" s="30" t="str">
        <f>IF(AND(BX10=0,BX27&gt;=0), "",BX27/BX10)</f>
        <v/>
      </c>
      <c r="BZ27" s="47">
        <f t="shared" si="11"/>
        <v>1</v>
      </c>
      <c r="CA27" s="129">
        <f>+'N EERR ULTRAX'!L31</f>
        <v>0</v>
      </c>
      <c r="CB27" s="30" t="str">
        <f>IF(AND(CA10=0,CA27&gt;=0), "",CA27/CA10)</f>
        <v/>
      </c>
      <c r="CC27" s="44"/>
      <c r="CD27" s="30" t="str">
        <f t="shared" si="12"/>
        <v/>
      </c>
      <c r="CE27" s="130">
        <f>+BU27+CA27</f>
        <v>3430.2486026072465</v>
      </c>
      <c r="CF27" s="30">
        <f>IF(AND(CE10=0,CE27&gt;=0), "",CE27/CE10)</f>
        <v>0.37761051221852654</v>
      </c>
      <c r="CG27" s="44"/>
      <c r="CH27" s="129">
        <f>+'N EERR ULTRAX'!M31</f>
        <v>0</v>
      </c>
      <c r="CI27" s="30" t="str">
        <f>IF(AND(CH10=0,CH27&gt;=0), "",CH27/CH10)</f>
        <v/>
      </c>
      <c r="CJ27" s="44"/>
      <c r="CK27" s="30" t="str">
        <f t="shared" si="13"/>
        <v/>
      </c>
      <c r="CL27" s="130">
        <f>+CE27+CH27</f>
        <v>3430.2486026072465</v>
      </c>
      <c r="CM27" s="30">
        <f>IF(AND(CL10=0,CL27&gt;=0), "",CL27/CL10)</f>
        <v>0.37761051221852654</v>
      </c>
      <c r="CN27" s="44"/>
      <c r="CO27" s="129">
        <f>+'N EERR ULTRAX'!N31</f>
        <v>0</v>
      </c>
      <c r="CP27" s="30" t="str">
        <f>IF(AND(CO10=0,CO27&gt;=0), "",CO27/CO10)</f>
        <v/>
      </c>
      <c r="CQ27" s="44"/>
      <c r="CR27" s="30" t="str">
        <f t="shared" si="14"/>
        <v/>
      </c>
      <c r="CS27" s="130">
        <f>+CL27+CO27</f>
        <v>3430.2486026072465</v>
      </c>
      <c r="CT27" s="30">
        <f>IF(AND(CS10=0,CS27&gt;=0), "",CS27/CS10)</f>
        <v>0.37761051221852654</v>
      </c>
      <c r="CU27" s="44"/>
      <c r="CV27" s="131">
        <f>+AZ27*12</f>
        <v>0</v>
      </c>
      <c r="CW27" s="30" t="str">
        <f>IF(AND(CV10=0,CV27&gt;=0), "",CV27/CV10)</f>
        <v/>
      </c>
      <c r="CX27" s="47">
        <f t="shared" si="15"/>
        <v>1</v>
      </c>
    </row>
    <row r="28" spans="1:102" outlineLevel="1" x14ac:dyDescent="0.3">
      <c r="A28" s="29"/>
      <c r="B28" s="129"/>
      <c r="C28" s="30"/>
      <c r="D28" s="44"/>
      <c r="E28" s="129"/>
      <c r="F28" s="30"/>
      <c r="G28" s="44"/>
      <c r="H28" s="129"/>
      <c r="I28" s="30"/>
      <c r="J28" s="44"/>
      <c r="K28" s="32" t="str">
        <f t="shared" si="0"/>
        <v/>
      </c>
      <c r="M28" s="30"/>
      <c r="N28" s="44"/>
      <c r="O28" s="129"/>
      <c r="P28" s="30"/>
      <c r="Q28" s="44"/>
      <c r="R28" s="32" t="str">
        <f t="shared" si="1"/>
        <v/>
      </c>
      <c r="T28" s="30"/>
      <c r="U28" s="44"/>
      <c r="V28" s="131"/>
      <c r="W28" s="30"/>
      <c r="X28" s="92" t="str">
        <f t="shared" si="2"/>
        <v/>
      </c>
      <c r="Y28" s="129"/>
      <c r="Z28" s="30"/>
      <c r="AA28" s="44"/>
      <c r="AB28" s="32" t="str">
        <f t="shared" si="3"/>
        <v/>
      </c>
      <c r="AD28" s="30"/>
      <c r="AE28" s="44"/>
      <c r="AF28" s="129"/>
      <c r="AG28" s="30"/>
      <c r="AH28" s="44"/>
      <c r="AI28" s="32" t="str">
        <f t="shared" si="4"/>
        <v/>
      </c>
      <c r="AJ28" s="130">
        <f t="shared" si="16"/>
        <v>0</v>
      </c>
      <c r="AK28" s="30"/>
      <c r="AL28" s="44"/>
      <c r="AM28" s="129"/>
      <c r="AN28" s="30"/>
      <c r="AO28" s="44"/>
      <c r="AP28" s="32" t="str">
        <f t="shared" si="5"/>
        <v/>
      </c>
      <c r="AQ28" s="130">
        <f t="shared" si="17"/>
        <v>0</v>
      </c>
      <c r="AR28" s="30"/>
      <c r="AS28" s="44"/>
      <c r="AT28" s="131">
        <f>+V28*2</f>
        <v>0</v>
      </c>
      <c r="AU28" s="30"/>
      <c r="AV28" s="92" t="str">
        <f t="shared" si="6"/>
        <v/>
      </c>
      <c r="AW28" s="131">
        <f>+AQ28/6</f>
        <v>0</v>
      </c>
      <c r="AX28" s="30"/>
      <c r="AY28" s="44"/>
      <c r="AZ28" s="131">
        <f>+AT28/6</f>
        <v>0</v>
      </c>
      <c r="BA28" s="30"/>
      <c r="BB28" s="92" t="str">
        <f t="shared" si="7"/>
        <v/>
      </c>
      <c r="BC28" s="129"/>
      <c r="BD28" s="30"/>
      <c r="BE28" s="44"/>
      <c r="BF28" s="32" t="str">
        <f t="shared" si="8"/>
        <v/>
      </c>
      <c r="BG28" s="130">
        <f>+AQ28+BC28</f>
        <v>0</v>
      </c>
      <c r="BH28" s="30"/>
      <c r="BI28" s="44"/>
      <c r="BJ28" s="129"/>
      <c r="BK28" s="30"/>
      <c r="BL28" s="44"/>
      <c r="BM28" s="32" t="str">
        <f t="shared" si="9"/>
        <v/>
      </c>
      <c r="BN28" s="130">
        <f>+BG28+BJ28</f>
        <v>0</v>
      </c>
      <c r="BO28" s="30"/>
      <c r="BP28" s="44"/>
      <c r="BQ28" s="129"/>
      <c r="BR28" s="30"/>
      <c r="BS28" s="44"/>
      <c r="BT28" s="32" t="str">
        <f t="shared" si="10"/>
        <v/>
      </c>
      <c r="BU28" s="130">
        <f>+BN28+BQ28</f>
        <v>0</v>
      </c>
      <c r="BV28" s="30"/>
      <c r="BW28" s="44"/>
      <c r="BX28" s="131">
        <f>+AZ28*9</f>
        <v>0</v>
      </c>
      <c r="BY28" s="30"/>
      <c r="BZ28" s="92" t="str">
        <f t="shared" si="11"/>
        <v/>
      </c>
      <c r="CA28" s="129"/>
      <c r="CB28" s="30"/>
      <c r="CC28" s="44"/>
      <c r="CD28" s="32" t="str">
        <f t="shared" si="12"/>
        <v/>
      </c>
      <c r="CF28" s="30"/>
      <c r="CG28" s="44"/>
      <c r="CH28" s="129"/>
      <c r="CI28" s="30"/>
      <c r="CJ28" s="44"/>
      <c r="CK28" s="32" t="str">
        <f t="shared" si="13"/>
        <v/>
      </c>
      <c r="CL28" s="130">
        <f>+CE28+CH28</f>
        <v>0</v>
      </c>
      <c r="CM28" s="30"/>
      <c r="CN28" s="44"/>
      <c r="CO28" s="129"/>
      <c r="CP28" s="30"/>
      <c r="CQ28" s="44"/>
      <c r="CR28" s="32" t="str">
        <f t="shared" si="14"/>
        <v/>
      </c>
      <c r="CS28" s="130">
        <f>+CL28+CO28</f>
        <v>0</v>
      </c>
      <c r="CT28" s="30"/>
      <c r="CU28" s="44"/>
      <c r="CV28" s="131">
        <f>+AZ28*12</f>
        <v>0</v>
      </c>
      <c r="CW28" s="30"/>
      <c r="CX28" s="92" t="str">
        <f t="shared" si="15"/>
        <v/>
      </c>
    </row>
    <row r="29" spans="1:102" s="6" customFormat="1" outlineLevel="1" x14ac:dyDescent="0.3">
      <c r="A29" s="37" t="s">
        <v>54</v>
      </c>
      <c r="B29" s="126">
        <f>SUM(B30:B31)</f>
        <v>0</v>
      </c>
      <c r="C29" s="38" t="str">
        <f>IF(AND(B15=0,B29&gt;=0), "",B29/B15)</f>
        <v/>
      </c>
      <c r="D29" s="43"/>
      <c r="E29" s="126">
        <f>SUM(E30:E31)</f>
        <v>0</v>
      </c>
      <c r="F29" s="38" t="str">
        <f>IF(AND(E15=0,E29&gt;=0), "",E29/E15)</f>
        <v/>
      </c>
      <c r="G29" s="43"/>
      <c r="H29" s="126">
        <f>SUM(H30:H31)</f>
        <v>0</v>
      </c>
      <c r="I29" s="38" t="str">
        <f>IF(AND(H15=0,H29&gt;=0), "",H29/H15)</f>
        <v/>
      </c>
      <c r="J29" s="43"/>
      <c r="K29" s="38" t="str">
        <f t="shared" si="0"/>
        <v/>
      </c>
      <c r="L29" s="127">
        <f>SUM(L30:L31)</f>
        <v>0</v>
      </c>
      <c r="M29" s="38" t="str">
        <f>IF(AND(L15=0,L29&gt;=0), "",L29/L15)</f>
        <v/>
      </c>
      <c r="N29" s="43"/>
      <c r="O29" s="126">
        <f>SUM(O30:O31)</f>
        <v>0</v>
      </c>
      <c r="P29" s="38" t="str">
        <f>IF(AND(O15=0,O29&gt;=0), "",O29/O15)</f>
        <v/>
      </c>
      <c r="Q29" s="43"/>
      <c r="R29" s="38" t="str">
        <f t="shared" si="1"/>
        <v/>
      </c>
      <c r="S29" s="127">
        <f>SUM(S30:S31)</f>
        <v>0</v>
      </c>
      <c r="T29" s="38" t="str">
        <f>IF(AND(S15=0,S29&gt;=0), "",S29/S15)</f>
        <v/>
      </c>
      <c r="U29" s="43"/>
      <c r="V29" s="128">
        <f>SUM(V30:V31)</f>
        <v>0</v>
      </c>
      <c r="W29" s="38" t="str">
        <f>IF(AND(V15=0,V29&gt;=0), "",V29/V15)</f>
        <v/>
      </c>
      <c r="X29" s="91" t="str">
        <f t="shared" si="2"/>
        <v/>
      </c>
      <c r="Y29" s="126">
        <f>SUM(Y30:Y31)</f>
        <v>0</v>
      </c>
      <c r="Z29" s="38" t="str">
        <f>IF(AND(Y15=0,Y29&gt;=0), "",Y29/Y15)</f>
        <v/>
      </c>
      <c r="AA29" s="43"/>
      <c r="AB29" s="38" t="str">
        <f t="shared" si="3"/>
        <v/>
      </c>
      <c r="AC29" s="127">
        <f>SUM(AC30:AC31)</f>
        <v>0</v>
      </c>
      <c r="AD29" s="38" t="str">
        <f>IF(AND(AC15=0,AC29&gt;=0), "",AC29/AC15)</f>
        <v/>
      </c>
      <c r="AE29" s="43"/>
      <c r="AF29" s="126">
        <f>SUM(AF30:AF31)</f>
        <v>0</v>
      </c>
      <c r="AG29" s="38" t="str">
        <f>IF(AND(AF15=0,AF29&gt;=0), "",AF29/AF15)</f>
        <v/>
      </c>
      <c r="AH29" s="43"/>
      <c r="AI29" s="38" t="str">
        <f t="shared" si="4"/>
        <v/>
      </c>
      <c r="AJ29" s="127">
        <f>SUM(AJ30:AJ31)</f>
        <v>0</v>
      </c>
      <c r="AK29" s="38" t="str">
        <f>IF(AND(AJ15=0,AJ29&gt;=0), "",AJ29/AJ15)</f>
        <v/>
      </c>
      <c r="AL29" s="43"/>
      <c r="AM29" s="126">
        <f>SUM(AM30:AM31)</f>
        <v>0</v>
      </c>
      <c r="AN29" s="38" t="str">
        <f>IF(AND(AM15=0,AM29&gt;=0), "",AM29/AM15)</f>
        <v/>
      </c>
      <c r="AO29" s="43"/>
      <c r="AP29" s="38" t="str">
        <f t="shared" si="5"/>
        <v/>
      </c>
      <c r="AQ29" s="127">
        <f>SUM(AQ30:AQ31)</f>
        <v>0</v>
      </c>
      <c r="AR29" s="38" t="str">
        <f>IF(AND(AQ15=0,AQ29&gt;=0), "",AQ29/AQ15)</f>
        <v/>
      </c>
      <c r="AS29" s="43"/>
      <c r="AT29" s="128">
        <f>SUM(AT30:AT31)</f>
        <v>0</v>
      </c>
      <c r="AU29" s="38" t="str">
        <f>IF(AND(AT15=0,AT29&gt;=0), "",AT29/AT15)</f>
        <v/>
      </c>
      <c r="AV29" s="91" t="str">
        <f t="shared" si="6"/>
        <v/>
      </c>
      <c r="AW29" s="128">
        <f>SUM(AW30:AW31)</f>
        <v>0</v>
      </c>
      <c r="AX29" s="38" t="str">
        <f>IF(AND(AW15=0,AW29&gt;=0), "",AW29/AW15)</f>
        <v/>
      </c>
      <c r="AY29" s="43"/>
      <c r="AZ29" s="128">
        <f>SUM(AZ30:AZ31)</f>
        <v>0</v>
      </c>
      <c r="BA29" s="38" t="str">
        <f>IF(AND(AZ15=0,AZ29&gt;=0), "",AZ29/AZ15)</f>
        <v/>
      </c>
      <c r="BB29" s="91" t="str">
        <f t="shared" si="7"/>
        <v/>
      </c>
      <c r="BC29" s="126">
        <f>SUM(BC30:BC31)</f>
        <v>0</v>
      </c>
      <c r="BD29" s="38" t="str">
        <f>IF(AND(BC15=0,BC29&gt;=0), "",BC29/BC15)</f>
        <v/>
      </c>
      <c r="BE29" s="43"/>
      <c r="BF29" s="38" t="str">
        <f t="shared" si="8"/>
        <v/>
      </c>
      <c r="BG29" s="127">
        <f>SUM(BG30:BG31)</f>
        <v>0</v>
      </c>
      <c r="BH29" s="38" t="str">
        <f>IF(AND(BG15=0,BG29&gt;=0), "",BG29/BG15)</f>
        <v/>
      </c>
      <c r="BI29" s="43"/>
      <c r="BJ29" s="126">
        <f>SUM(BJ30:BJ31)</f>
        <v>0</v>
      </c>
      <c r="BK29" s="38" t="str">
        <f>IF(AND(BJ15=0,BJ29&gt;=0), "",BJ29/BJ15)</f>
        <v/>
      </c>
      <c r="BL29" s="43"/>
      <c r="BM29" s="38" t="str">
        <f t="shared" si="9"/>
        <v/>
      </c>
      <c r="BN29" s="127">
        <f>SUM(BN30:BN31)</f>
        <v>0</v>
      </c>
      <c r="BO29" s="38" t="str">
        <f>IF(AND(BN15=0,BN29&gt;=0), "",BN29/BN15)</f>
        <v/>
      </c>
      <c r="BP29" s="43"/>
      <c r="BQ29" s="126">
        <f>SUM(BQ30:BQ31)</f>
        <v>0</v>
      </c>
      <c r="BR29" s="38" t="str">
        <f>IF(AND(BQ15=0,BQ29&gt;=0), "",BQ29/BQ15)</f>
        <v/>
      </c>
      <c r="BS29" s="43"/>
      <c r="BT29" s="38" t="str">
        <f t="shared" si="10"/>
        <v/>
      </c>
      <c r="BU29" s="127">
        <f>SUM(BU30:BU31)</f>
        <v>0</v>
      </c>
      <c r="BV29" s="38" t="str">
        <f>IF(AND(BU15=0,BU29&gt;=0), "",BU29/BU15)</f>
        <v/>
      </c>
      <c r="BW29" s="43"/>
      <c r="BX29" s="128">
        <f>SUM(BX30:BX31)</f>
        <v>0</v>
      </c>
      <c r="BY29" s="38" t="str">
        <f>IF(AND(BX15=0,BX29&gt;=0), "",BX29/BX15)</f>
        <v/>
      </c>
      <c r="BZ29" s="91" t="str">
        <f t="shared" si="11"/>
        <v/>
      </c>
      <c r="CA29" s="126">
        <f>SUM(CA30:CA31)</f>
        <v>0</v>
      </c>
      <c r="CB29" s="38" t="str">
        <f>IF(AND(CA15=0,CA29&gt;=0), "",CA29/CA15)</f>
        <v/>
      </c>
      <c r="CC29" s="43"/>
      <c r="CD29" s="38" t="str">
        <f t="shared" si="12"/>
        <v/>
      </c>
      <c r="CE29" s="127">
        <f>SUM(CE30:CE31)</f>
        <v>0</v>
      </c>
      <c r="CF29" s="38" t="str">
        <f>IF(AND(CE15=0,CE29&gt;=0), "",CE29/CE15)</f>
        <v/>
      </c>
      <c r="CG29" s="43"/>
      <c r="CH29" s="126">
        <f>SUM(CH30:CH31)</f>
        <v>0</v>
      </c>
      <c r="CI29" s="38" t="str">
        <f>IF(AND(CH15=0,CH29&gt;=0), "",CH29/CH15)</f>
        <v/>
      </c>
      <c r="CJ29" s="43"/>
      <c r="CK29" s="38" t="str">
        <f t="shared" si="13"/>
        <v/>
      </c>
      <c r="CL29" s="127">
        <f>SUM(CL30:CL31)</f>
        <v>0</v>
      </c>
      <c r="CM29" s="38" t="str">
        <f>IF(AND(CL15=0,CL29&gt;=0), "",CL29/CL15)</f>
        <v/>
      </c>
      <c r="CN29" s="43"/>
      <c r="CO29" s="126">
        <f>SUM(CO30:CO31)</f>
        <v>0</v>
      </c>
      <c r="CP29" s="38" t="str">
        <f>IF(AND(CO15=0,CO29&gt;=0), "",CO29/CO15)</f>
        <v/>
      </c>
      <c r="CQ29" s="43"/>
      <c r="CR29" s="38" t="str">
        <f t="shared" si="14"/>
        <v/>
      </c>
      <c r="CS29" s="127">
        <f>SUM(CS30:CS31)</f>
        <v>0</v>
      </c>
      <c r="CT29" s="38" t="str">
        <f>IF(AND(CS15=0,CS29&gt;=0), "",CS29/CS15)</f>
        <v/>
      </c>
      <c r="CU29" s="43"/>
      <c r="CV29" s="128">
        <f>SUM(CV30:CV31)</f>
        <v>0</v>
      </c>
      <c r="CW29" s="38" t="str">
        <f>IF(AND(CV15=0,CV29&gt;=0), "",CV29/CV15)</f>
        <v/>
      </c>
      <c r="CX29" s="91" t="str">
        <f t="shared" si="15"/>
        <v/>
      </c>
    </row>
    <row r="30" spans="1:102" outlineLevel="1" x14ac:dyDescent="0.3">
      <c r="A30" s="29" t="s">
        <v>55</v>
      </c>
      <c r="B30" s="129">
        <f>+'N EERR ULTRAX'!B32</f>
        <v>0</v>
      </c>
      <c r="C30" s="30" t="str">
        <f>IF(AND(B15=0,B30&gt;=0), "",B30/B15)</f>
        <v/>
      </c>
      <c r="D30" s="44"/>
      <c r="E30" s="129">
        <f>+'N EERR ULTRAX'!C32</f>
        <v>0</v>
      </c>
      <c r="F30" s="30" t="str">
        <f>IF(AND(E15=0,E30&gt;=0), "",E30/E15)</f>
        <v/>
      </c>
      <c r="G30" s="44"/>
      <c r="H30" s="129">
        <f>+'N EERR ULTRAX'!D32</f>
        <v>0</v>
      </c>
      <c r="I30" s="30" t="str">
        <f>IF(AND(H15=0,H30&gt;=0), "",H30/H15)</f>
        <v/>
      </c>
      <c r="J30" s="44"/>
      <c r="K30" s="30" t="str">
        <f t="shared" si="0"/>
        <v/>
      </c>
      <c r="L30" s="130">
        <f>+E30+H30</f>
        <v>0</v>
      </c>
      <c r="M30" s="30" t="str">
        <f>IF(AND(L15=0,L30&gt;=0), "",L30/L15)</f>
        <v/>
      </c>
      <c r="N30" s="44"/>
      <c r="O30" s="129">
        <f>+'N EERR ULTRAX'!E32</f>
        <v>0</v>
      </c>
      <c r="P30" s="30" t="str">
        <f>IF(AND(O15=0,O30&gt;=0), "",O30/O15)</f>
        <v/>
      </c>
      <c r="Q30" s="44"/>
      <c r="R30" s="30" t="str">
        <f t="shared" si="1"/>
        <v/>
      </c>
      <c r="S30" s="130">
        <f>+L30+O30</f>
        <v>0</v>
      </c>
      <c r="T30" s="30" t="str">
        <f>IF(AND(S15=0,S30&gt;=0), "",S30/S15)</f>
        <v/>
      </c>
      <c r="U30" s="44"/>
      <c r="V30" s="131"/>
      <c r="W30" s="30" t="str">
        <f>IF(AND(V15=0,V30&gt;=0), "",V30/V15)</f>
        <v/>
      </c>
      <c r="X30" s="47" t="str">
        <f t="shared" si="2"/>
        <v/>
      </c>
      <c r="Y30" s="129">
        <f>+'N EERR ULTRAX'!F32</f>
        <v>0</v>
      </c>
      <c r="Z30" s="30" t="str">
        <f>IF(AND(Y15=0,Y30&gt;=0), "",Y30/Y15)</f>
        <v/>
      </c>
      <c r="AA30" s="44"/>
      <c r="AB30" s="30" t="str">
        <f t="shared" si="3"/>
        <v/>
      </c>
      <c r="AC30" s="130">
        <f>+S30+Y30</f>
        <v>0</v>
      </c>
      <c r="AD30" s="30" t="str">
        <f>IF(AND(AC15=0,AC30&gt;=0), "",AC30/AC15)</f>
        <v/>
      </c>
      <c r="AE30" s="44"/>
      <c r="AF30" s="129">
        <f>+'N EERR ULTRAX'!G32</f>
        <v>0</v>
      </c>
      <c r="AG30" s="30" t="str">
        <f>IF(AND(AF15=0,AF30&gt;=0), "",AF30/AF15)</f>
        <v/>
      </c>
      <c r="AH30" s="44"/>
      <c r="AI30" s="30" t="str">
        <f t="shared" si="4"/>
        <v/>
      </c>
      <c r="AJ30" s="130">
        <f t="shared" si="16"/>
        <v>0</v>
      </c>
      <c r="AK30" s="30" t="str">
        <f>IF(AND(AJ15=0,AJ30&gt;=0), "",AJ30/AJ15)</f>
        <v/>
      </c>
      <c r="AL30" s="44"/>
      <c r="AM30" s="129">
        <f>+'N EERR ULTRAX'!H32</f>
        <v>0</v>
      </c>
      <c r="AN30" s="30" t="str">
        <f>IF(AND(AM15=0,AM30&gt;=0), "",AM30/AM15)</f>
        <v/>
      </c>
      <c r="AO30" s="44"/>
      <c r="AP30" s="30" t="str">
        <f t="shared" si="5"/>
        <v/>
      </c>
      <c r="AQ30" s="130">
        <f t="shared" si="17"/>
        <v>0</v>
      </c>
      <c r="AR30" s="30" t="str">
        <f>IF(AND(AQ15=0,AQ30&gt;=0), "",AQ30/AQ15)</f>
        <v/>
      </c>
      <c r="AS30" s="44"/>
      <c r="AT30" s="131">
        <f>+V30*2</f>
        <v>0</v>
      </c>
      <c r="AU30" s="30" t="str">
        <f>IF(AND(AT15=0,AT30&gt;=0), "",AT30/AT15)</f>
        <v/>
      </c>
      <c r="AV30" s="47" t="str">
        <f t="shared" si="6"/>
        <v/>
      </c>
      <c r="AW30" s="131">
        <f>+AQ30/6</f>
        <v>0</v>
      </c>
      <c r="AX30" s="30" t="str">
        <f>IF(AND(AW15=0,AW30&gt;=0), "",AW30/AW15)</f>
        <v/>
      </c>
      <c r="AY30" s="44"/>
      <c r="AZ30" s="131">
        <f>+AT30/6</f>
        <v>0</v>
      </c>
      <c r="BA30" s="30" t="str">
        <f>IF(AND(AZ15=0,AZ30&gt;=0), "",AZ30/AZ15)</f>
        <v/>
      </c>
      <c r="BB30" s="47" t="str">
        <f t="shared" si="7"/>
        <v/>
      </c>
      <c r="BC30" s="129">
        <f>+'N EERR ULTRAX'!I32</f>
        <v>0</v>
      </c>
      <c r="BD30" s="30" t="str">
        <f>IF(AND(BC15=0,BC30&gt;=0), "",BC30/BC15)</f>
        <v/>
      </c>
      <c r="BE30" s="44"/>
      <c r="BF30" s="30" t="str">
        <f t="shared" si="8"/>
        <v/>
      </c>
      <c r="BG30" s="130">
        <f>+AQ30+BC30</f>
        <v>0</v>
      </c>
      <c r="BH30" s="30" t="str">
        <f>IF(AND(BG15=0,BG30&gt;=0), "",BG30/BG15)</f>
        <v/>
      </c>
      <c r="BI30" s="44"/>
      <c r="BJ30" s="129">
        <f>+'N EERR ULTRAX'!J32</f>
        <v>0</v>
      </c>
      <c r="BK30" s="30" t="str">
        <f>IF(AND(BJ15=0,BJ30&gt;=0), "",BJ30/BJ15)</f>
        <v/>
      </c>
      <c r="BL30" s="44"/>
      <c r="BM30" s="30" t="str">
        <f t="shared" si="9"/>
        <v/>
      </c>
      <c r="BN30" s="130">
        <f>+BG30+BJ30</f>
        <v>0</v>
      </c>
      <c r="BO30" s="30" t="str">
        <f>IF(AND(BN15=0,BN30&gt;=0), "",BN30/BN15)</f>
        <v/>
      </c>
      <c r="BP30" s="44"/>
      <c r="BQ30" s="129">
        <f>+'N EERR ULTRAX'!K32</f>
        <v>0</v>
      </c>
      <c r="BR30" s="30" t="str">
        <f>IF(AND(BQ15=0,BQ30&gt;=0), "",BQ30/BQ15)</f>
        <v/>
      </c>
      <c r="BS30" s="44"/>
      <c r="BT30" s="30" t="str">
        <f t="shared" si="10"/>
        <v/>
      </c>
      <c r="BU30" s="130">
        <f>+BN30+BQ30</f>
        <v>0</v>
      </c>
      <c r="BV30" s="30" t="str">
        <f>IF(AND(BU15=0,BU30&gt;=0), "",BU30/BU15)</f>
        <v/>
      </c>
      <c r="BW30" s="44"/>
      <c r="BX30" s="131">
        <f>+AZ30*9</f>
        <v>0</v>
      </c>
      <c r="BY30" s="30" t="str">
        <f>IF(AND(BX15=0,BX30&gt;=0), "",BX30/BX15)</f>
        <v/>
      </c>
      <c r="BZ30" s="47" t="str">
        <f t="shared" si="11"/>
        <v/>
      </c>
      <c r="CA30" s="129">
        <f>+'N EERR ULTRAX'!L32</f>
        <v>0</v>
      </c>
      <c r="CB30" s="30" t="str">
        <f>IF(AND(CA15=0,CA30&gt;=0), "",CA30/CA15)</f>
        <v/>
      </c>
      <c r="CC30" s="44"/>
      <c r="CD30" s="30" t="str">
        <f t="shared" si="12"/>
        <v/>
      </c>
      <c r="CE30" s="130">
        <f>+BU30+CA30</f>
        <v>0</v>
      </c>
      <c r="CF30" s="30" t="str">
        <f>IF(AND(CE15=0,CE30&gt;=0), "",CE30/CE15)</f>
        <v/>
      </c>
      <c r="CG30" s="44"/>
      <c r="CH30" s="129">
        <f>+'N EERR ULTRAX'!M32</f>
        <v>0</v>
      </c>
      <c r="CI30" s="30" t="str">
        <f>IF(AND(CH15=0,CH30&gt;=0), "",CH30/CH15)</f>
        <v/>
      </c>
      <c r="CJ30" s="44"/>
      <c r="CK30" s="30" t="str">
        <f t="shared" si="13"/>
        <v/>
      </c>
      <c r="CL30" s="130">
        <f>+CE30+CH30</f>
        <v>0</v>
      </c>
      <c r="CM30" s="30" t="str">
        <f>IF(AND(CL15=0,CL30&gt;=0), "",CL30/CL15)</f>
        <v/>
      </c>
      <c r="CN30" s="44"/>
      <c r="CO30" s="129">
        <f>+'N EERR ULTRAX'!N32</f>
        <v>0</v>
      </c>
      <c r="CP30" s="30" t="str">
        <f>IF(AND(CO15=0,CO30&gt;=0), "",CO30/CO15)</f>
        <v/>
      </c>
      <c r="CQ30" s="44"/>
      <c r="CR30" s="30" t="str">
        <f t="shared" si="14"/>
        <v/>
      </c>
      <c r="CS30" s="130">
        <f>+CL30+CO30</f>
        <v>0</v>
      </c>
      <c r="CT30" s="30" t="str">
        <f>IF(AND(CS15=0,CS30&gt;=0), "",CS30/CS15)</f>
        <v/>
      </c>
      <c r="CU30" s="44"/>
      <c r="CV30" s="131">
        <f>+AZ30*12</f>
        <v>0</v>
      </c>
      <c r="CW30" s="30" t="str">
        <f>IF(AND(CV15=0,CV30&gt;=0), "",CV30/CV15)</f>
        <v/>
      </c>
      <c r="CX30" s="47" t="str">
        <f t="shared" si="15"/>
        <v/>
      </c>
    </row>
    <row r="31" spans="1:102" s="3" customFormat="1" outlineLevel="1" x14ac:dyDescent="0.3">
      <c r="A31" s="29"/>
      <c r="B31" s="132"/>
      <c r="C31" s="30"/>
      <c r="D31" s="44"/>
      <c r="E31" s="132"/>
      <c r="F31" s="30"/>
      <c r="G31" s="44"/>
      <c r="H31" s="132"/>
      <c r="I31" s="30"/>
      <c r="J31" s="44"/>
      <c r="K31" s="15" t="str">
        <f t="shared" si="0"/>
        <v/>
      </c>
      <c r="L31" s="118"/>
      <c r="M31" s="30"/>
      <c r="N31" s="44"/>
      <c r="O31" s="132"/>
      <c r="P31" s="30"/>
      <c r="Q31" s="44"/>
      <c r="R31" s="15" t="str">
        <f t="shared" si="1"/>
        <v/>
      </c>
      <c r="S31" s="118"/>
      <c r="T31" s="30"/>
      <c r="U31" s="44"/>
      <c r="V31" s="133"/>
      <c r="W31" s="30"/>
      <c r="X31" s="46" t="str">
        <f t="shared" si="2"/>
        <v/>
      </c>
      <c r="Y31" s="132"/>
      <c r="Z31" s="30"/>
      <c r="AA31" s="44"/>
      <c r="AB31" s="15" t="str">
        <f t="shared" si="3"/>
        <v/>
      </c>
      <c r="AC31" s="118"/>
      <c r="AD31" s="30"/>
      <c r="AE31" s="44"/>
      <c r="AF31" s="132"/>
      <c r="AG31" s="30"/>
      <c r="AH31" s="44"/>
      <c r="AI31" s="15" t="str">
        <f t="shared" si="4"/>
        <v/>
      </c>
      <c r="AJ31" s="118">
        <f t="shared" si="16"/>
        <v>0</v>
      </c>
      <c r="AK31" s="30"/>
      <c r="AL31" s="44"/>
      <c r="AM31" s="132"/>
      <c r="AN31" s="30"/>
      <c r="AO31" s="44"/>
      <c r="AP31" s="15" t="str">
        <f t="shared" si="5"/>
        <v/>
      </c>
      <c r="AQ31" s="118">
        <f t="shared" si="17"/>
        <v>0</v>
      </c>
      <c r="AR31" s="30"/>
      <c r="AS31" s="44"/>
      <c r="AT31" s="131">
        <f>+V31*2</f>
        <v>0</v>
      </c>
      <c r="AU31" s="30"/>
      <c r="AV31" s="46" t="str">
        <f t="shared" si="6"/>
        <v/>
      </c>
      <c r="AW31" s="131">
        <f>+AQ31/6</f>
        <v>0</v>
      </c>
      <c r="AX31" s="30"/>
      <c r="AY31" s="44"/>
      <c r="AZ31" s="131">
        <f>+AT31/6</f>
        <v>0</v>
      </c>
      <c r="BA31" s="30"/>
      <c r="BB31" s="46" t="str">
        <f t="shared" si="7"/>
        <v/>
      </c>
      <c r="BC31" s="132"/>
      <c r="BD31" s="30"/>
      <c r="BE31" s="44"/>
      <c r="BF31" s="15" t="str">
        <f t="shared" si="8"/>
        <v/>
      </c>
      <c r="BG31" s="130">
        <f>+AQ31+BC31</f>
        <v>0</v>
      </c>
      <c r="BH31" s="30"/>
      <c r="BI31" s="44"/>
      <c r="BJ31" s="132"/>
      <c r="BK31" s="30"/>
      <c r="BL31" s="44"/>
      <c r="BM31" s="15" t="str">
        <f t="shared" si="9"/>
        <v/>
      </c>
      <c r="BN31" s="118">
        <f>+BG31+BJ31</f>
        <v>0</v>
      </c>
      <c r="BO31" s="30"/>
      <c r="BP31" s="44"/>
      <c r="BQ31" s="132"/>
      <c r="BR31" s="30"/>
      <c r="BS31" s="44"/>
      <c r="BT31" s="15" t="str">
        <f t="shared" si="10"/>
        <v/>
      </c>
      <c r="BU31" s="118">
        <f>+BN31+BQ31</f>
        <v>0</v>
      </c>
      <c r="BV31" s="30"/>
      <c r="BW31" s="44"/>
      <c r="BX31" s="131">
        <f>+AZ31*9</f>
        <v>0</v>
      </c>
      <c r="BY31" s="30"/>
      <c r="BZ31" s="46" t="str">
        <f t="shared" si="11"/>
        <v/>
      </c>
      <c r="CA31" s="132"/>
      <c r="CB31" s="30"/>
      <c r="CC31" s="44"/>
      <c r="CD31" s="15" t="str">
        <f t="shared" si="12"/>
        <v/>
      </c>
      <c r="CE31" s="118"/>
      <c r="CF31" s="30"/>
      <c r="CG31" s="44"/>
      <c r="CH31" s="132"/>
      <c r="CI31" s="30"/>
      <c r="CJ31" s="44"/>
      <c r="CK31" s="15" t="str">
        <f t="shared" si="13"/>
        <v/>
      </c>
      <c r="CL31" s="118">
        <f>+CE31+CH31</f>
        <v>0</v>
      </c>
      <c r="CM31" s="30"/>
      <c r="CN31" s="44"/>
      <c r="CO31" s="132"/>
      <c r="CP31" s="30"/>
      <c r="CQ31" s="44"/>
      <c r="CR31" s="15" t="str">
        <f t="shared" si="14"/>
        <v/>
      </c>
      <c r="CS31" s="118">
        <f>+CL31+CO31</f>
        <v>0</v>
      </c>
      <c r="CT31" s="30"/>
      <c r="CU31" s="44"/>
      <c r="CV31" s="131">
        <f>+AZ31*12</f>
        <v>0</v>
      </c>
      <c r="CW31" s="30"/>
      <c r="CX31" s="46" t="str">
        <f t="shared" si="15"/>
        <v/>
      </c>
    </row>
    <row r="32" spans="1:102" s="6" customFormat="1" ht="14.4" customHeight="1" x14ac:dyDescent="0.3">
      <c r="A32" s="2"/>
      <c r="B32" s="134"/>
      <c r="C32" s="5"/>
      <c r="D32" s="45"/>
      <c r="E32" s="134"/>
      <c r="F32" s="5"/>
      <c r="G32" s="45"/>
      <c r="H32" s="134"/>
      <c r="I32" s="5"/>
      <c r="J32" s="45"/>
      <c r="K32" s="33" t="str">
        <f t="shared" si="0"/>
        <v/>
      </c>
      <c r="L32" s="135"/>
      <c r="M32" s="5"/>
      <c r="N32" s="45"/>
      <c r="O32" s="134"/>
      <c r="P32" s="5"/>
      <c r="Q32" s="45"/>
      <c r="R32" s="33"/>
      <c r="S32" s="135"/>
      <c r="T32" s="5"/>
      <c r="U32" s="45"/>
      <c r="V32" s="136"/>
      <c r="W32" s="5"/>
      <c r="X32" s="93" t="str">
        <f t="shared" si="2"/>
        <v/>
      </c>
      <c r="Y32" s="134"/>
      <c r="Z32" s="5"/>
      <c r="AA32" s="45"/>
      <c r="AB32" s="33" t="str">
        <f t="shared" si="3"/>
        <v/>
      </c>
      <c r="AC32" s="135"/>
      <c r="AD32" s="5"/>
      <c r="AE32" s="45"/>
      <c r="AF32" s="134"/>
      <c r="AG32" s="5"/>
      <c r="AH32" s="45"/>
      <c r="AI32" s="33" t="str">
        <f t="shared" si="4"/>
        <v/>
      </c>
      <c r="AJ32" s="135">
        <f t="shared" si="16"/>
        <v>0</v>
      </c>
      <c r="AK32" s="5"/>
      <c r="AL32" s="45"/>
      <c r="AM32" s="134"/>
      <c r="AN32" s="5"/>
      <c r="AO32" s="45"/>
      <c r="AP32" s="33" t="str">
        <f t="shared" si="5"/>
        <v/>
      </c>
      <c r="AQ32" s="135">
        <f t="shared" si="17"/>
        <v>0</v>
      </c>
      <c r="AR32" s="5"/>
      <c r="AS32" s="45"/>
      <c r="AT32" s="136"/>
      <c r="AU32" s="5"/>
      <c r="AV32" s="93" t="str">
        <f t="shared" si="6"/>
        <v/>
      </c>
      <c r="AW32" s="136"/>
      <c r="AX32" s="5"/>
      <c r="AY32" s="45"/>
      <c r="AZ32" s="136"/>
      <c r="BA32" s="5"/>
      <c r="BB32" s="93" t="str">
        <f t="shared" si="7"/>
        <v/>
      </c>
      <c r="BC32" s="134"/>
      <c r="BD32" s="5"/>
      <c r="BE32" s="45"/>
      <c r="BF32" s="33" t="str">
        <f t="shared" si="8"/>
        <v/>
      </c>
      <c r="BG32" s="135">
        <f>+AZ32+BC32</f>
        <v>0</v>
      </c>
      <c r="BH32" s="5"/>
      <c r="BI32" s="45"/>
      <c r="BJ32" s="134"/>
      <c r="BK32" s="5"/>
      <c r="BL32" s="45"/>
      <c r="BM32" s="33" t="str">
        <f t="shared" si="9"/>
        <v/>
      </c>
      <c r="BN32" s="135">
        <f>+BG32+BJ32</f>
        <v>0</v>
      </c>
      <c r="BO32" s="5"/>
      <c r="BP32" s="45"/>
      <c r="BQ32" s="134"/>
      <c r="BR32" s="5"/>
      <c r="BS32" s="45"/>
      <c r="BT32" s="33" t="str">
        <f t="shared" si="10"/>
        <v/>
      </c>
      <c r="BU32" s="135">
        <f>+BN32+BQ32</f>
        <v>0</v>
      </c>
      <c r="BV32" s="5"/>
      <c r="BW32" s="45"/>
      <c r="BX32" s="136"/>
      <c r="BY32" s="5"/>
      <c r="BZ32" s="93" t="str">
        <f t="shared" si="11"/>
        <v/>
      </c>
      <c r="CA32" s="134"/>
      <c r="CB32" s="5"/>
      <c r="CC32" s="45"/>
      <c r="CD32" s="33" t="str">
        <f t="shared" si="12"/>
        <v/>
      </c>
      <c r="CE32" s="135"/>
      <c r="CF32" s="5"/>
      <c r="CG32" s="45"/>
      <c r="CH32" s="134"/>
      <c r="CI32" s="5"/>
      <c r="CJ32" s="45"/>
      <c r="CK32" s="33" t="str">
        <f t="shared" si="13"/>
        <v/>
      </c>
      <c r="CL32" s="135">
        <f>+CE32+CH32</f>
        <v>0</v>
      </c>
      <c r="CM32" s="5"/>
      <c r="CN32" s="45"/>
      <c r="CO32" s="134"/>
      <c r="CP32" s="5"/>
      <c r="CQ32" s="45"/>
      <c r="CR32" s="33" t="str">
        <f t="shared" si="14"/>
        <v/>
      </c>
      <c r="CS32" s="135">
        <f>+CL32+CO32</f>
        <v>0</v>
      </c>
      <c r="CT32" s="5"/>
      <c r="CU32" s="45"/>
      <c r="CV32" s="136"/>
      <c r="CW32" s="5"/>
      <c r="CX32" s="93" t="str">
        <f t="shared" si="15"/>
        <v/>
      </c>
    </row>
    <row r="33" spans="1:102" s="34" customFormat="1" ht="15.6" x14ac:dyDescent="0.3">
      <c r="A33" s="148" t="s">
        <v>58</v>
      </c>
      <c r="B33" s="149">
        <f>+B5+B18-B23</f>
        <v>0</v>
      </c>
      <c r="C33" s="150" t="str">
        <f>IF(AND((B5+B18)=0,B33&lt;=0), "",B33/(B5+B18))</f>
        <v/>
      </c>
      <c r="D33" s="151"/>
      <c r="E33" s="149">
        <f>+E5+E18-E23</f>
        <v>26281.492314033239</v>
      </c>
      <c r="F33" s="150">
        <f>IF(AND((E5+E18)=0,E33&lt;=0), "",E33/(E5+E18))</f>
        <v>0.38485986614511525</v>
      </c>
      <c r="G33" s="151"/>
      <c r="H33" s="149">
        <f>+H5+H18-H23</f>
        <v>34159.45846108449</v>
      </c>
      <c r="I33" s="150">
        <f>IF(AND((H5+H18)=0,H33&lt;=0), "",H33/(H5+H18))</f>
        <v>0.38147063107738971</v>
      </c>
      <c r="J33" s="151"/>
      <c r="K33" s="150">
        <f t="shared" si="0"/>
        <v>0.29975337978980515</v>
      </c>
      <c r="L33" s="152">
        <f>+L5+L18-L23</f>
        <v>60440.95077511773</v>
      </c>
      <c r="M33" s="150">
        <f>IF(AND((L5+L18)=0,L33&lt;=0), "",L33/(L5+L18))</f>
        <v>0.38293700638505401</v>
      </c>
      <c r="N33" s="151"/>
      <c r="O33" s="149">
        <f>+O5+O18-O23</f>
        <v>52052.373337667472</v>
      </c>
      <c r="P33" s="150">
        <f>IF(AND((O5+O18)=0,O33&lt;=0), "",O33/(O5+O18))</f>
        <v>0.49382000506472595</v>
      </c>
      <c r="Q33" s="151"/>
      <c r="R33" s="150">
        <f>IF(AND(H33=0,O33&gt;0),100%,IF(AND(H33&lt;0,O33=0),(H33-O33)/H33,IF(AND(H33&gt;0,O33&gt;0),(O33-H33)/H33,IF(AND(H33=0,O33=0),"",(O33-H33)/H33))))</f>
        <v>0.523805577801157</v>
      </c>
      <c r="S33" s="152">
        <f>+S5+S18-S23</f>
        <v>112493.32411278517</v>
      </c>
      <c r="T33" s="150">
        <f>IF(AND((S5+S18)=0,S33&lt;=0), "",S33/(S5+S18))</f>
        <v>0.42733673278765333</v>
      </c>
      <c r="U33" s="151"/>
      <c r="V33" s="153">
        <f>+V5+V18-V23</f>
        <v>0</v>
      </c>
      <c r="W33" s="150" t="str">
        <f>IF(AND((V5+V18)=0,V33&lt;=0), "",V33/(V5+V18))</f>
        <v/>
      </c>
      <c r="X33" s="151">
        <f t="shared" si="2"/>
        <v>1</v>
      </c>
      <c r="Y33" s="149">
        <f>+Y5+Y18-Y23</f>
        <v>43163.445285870766</v>
      </c>
      <c r="Z33" s="150">
        <f>IF(AND((Y5+Y18)=0,Y33&lt;=0), "",Y33/(Y5+Y18))</f>
        <v>0.37160380759880413</v>
      </c>
      <c r="AA33" s="151"/>
      <c r="AB33" s="150">
        <f t="shared" si="3"/>
        <v>-0.17076892909634672</v>
      </c>
      <c r="AC33" s="152">
        <f>+AC5+AC18-AC23</f>
        <v>155656.76939865595</v>
      </c>
      <c r="AD33" s="150">
        <f>IF(AND((AC5+AC18)=0,AC33&lt;=0), "",AC33/(AC5+AC18))</f>
        <v>0.41027380465836133</v>
      </c>
      <c r="AE33" s="151"/>
      <c r="AF33" s="149">
        <f>+AF5+AF18-AF23</f>
        <v>51398.630643505152</v>
      </c>
      <c r="AG33" s="150">
        <f>IF(AND((AF5+AF18)=0,AF33&lt;=0), "",AF33/(AF5+AF18))</f>
        <v>0.39265983392969706</v>
      </c>
      <c r="AH33" s="151"/>
      <c r="AI33" s="150">
        <f t="shared" si="4"/>
        <v>0.19079073283174902</v>
      </c>
      <c r="AJ33" s="152">
        <f>+AJ5+AJ18-AJ23</f>
        <v>207055.40004216117</v>
      </c>
      <c r="AK33" s="150">
        <f>IF(AND((AJ5+AJ18)=0,AJ33&lt;=0), "",AJ33/(AJ5+AJ18))</f>
        <v>0.40575555470365038</v>
      </c>
      <c r="AL33" s="151"/>
      <c r="AM33" s="149">
        <f>+AM5+AM18-AM23</f>
        <v>51553.32977288885</v>
      </c>
      <c r="AN33" s="150">
        <f>IF(AND((AM5+AM18)=0,AM33&lt;=0), "",AM33/(AM5+AM18))</f>
        <v>0.44083989902646525</v>
      </c>
      <c r="AO33" s="151"/>
      <c r="AP33" s="150">
        <f t="shared" si="5"/>
        <v>3.0097908727699987E-3</v>
      </c>
      <c r="AQ33" s="152">
        <f>+AQ5+AQ18-AQ23</f>
        <v>258608.72981505003</v>
      </c>
      <c r="AR33" s="150">
        <f>IF(AND((AQ5+AQ18)=0,AQ33&lt;=0), "",AQ33/(AQ5+AQ18))</f>
        <v>0.41229673172493342</v>
      </c>
      <c r="AS33" s="151"/>
      <c r="AT33" s="153">
        <f>+AT5+AT18-AT23</f>
        <v>0</v>
      </c>
      <c r="AU33" s="150" t="str">
        <f>IF(AND((AT5+AT18)=0,AT33&lt;=0), "",AT33/(AT5+AT18))</f>
        <v/>
      </c>
      <c r="AV33" s="151">
        <f t="shared" si="6"/>
        <v>1</v>
      </c>
      <c r="AW33" s="153">
        <f>+AW5+AW18-AW23</f>
        <v>43101.454969175</v>
      </c>
      <c r="AX33" s="150">
        <f>IF(AND((AW5+AW18)=0,AW33&lt;=0), "",AW33/(AW5+AW18))</f>
        <v>0.41229673172493342</v>
      </c>
      <c r="AY33" s="151"/>
      <c r="AZ33" s="153">
        <f>+AZ5+AZ18-AZ23</f>
        <v>0</v>
      </c>
      <c r="BA33" s="150" t="str">
        <f>IF(AND((AZ5+AZ18)=0,AZ33&lt;=0), "",AZ33/(AZ5+AZ18))</f>
        <v/>
      </c>
      <c r="BB33" s="151">
        <f t="shared" si="7"/>
        <v>1</v>
      </c>
      <c r="BC33" s="149">
        <f>+BC5+BC18-BC23</f>
        <v>0</v>
      </c>
      <c r="BD33" s="150" t="str">
        <f>IF(AND((BC5+BC18)=0,BC33&lt;=0), "",BC33/(BC5+BC18))</f>
        <v/>
      </c>
      <c r="BE33" s="151"/>
      <c r="BF33" s="150">
        <f t="shared" si="8"/>
        <v>-1</v>
      </c>
      <c r="BG33" s="152">
        <f>+BG5+BG18-BG23</f>
        <v>258608.72981505003</v>
      </c>
      <c r="BH33" s="150">
        <f>IF(AND((BG5+BG18)=0,BG33&lt;=0), "",BG33/(BG5+BG18))</f>
        <v>0.41229673172493342</v>
      </c>
      <c r="BI33" s="151"/>
      <c r="BJ33" s="149">
        <f>+BJ5+BJ18-BJ23</f>
        <v>0</v>
      </c>
      <c r="BK33" s="150" t="str">
        <f>IF(AND((BJ5+BJ18)=0,BJ33&lt;=0), "",BJ33/(BJ5+BJ18))</f>
        <v/>
      </c>
      <c r="BL33" s="151"/>
      <c r="BM33" s="150" t="str">
        <f t="shared" si="9"/>
        <v/>
      </c>
      <c r="BN33" s="152">
        <f>+BN5+BN18-BN23</f>
        <v>258608.72981505003</v>
      </c>
      <c r="BO33" s="150">
        <f>IF(AND((BN5+BN18)=0,BN33&lt;=0), "",BN33/(BN5+BN18))</f>
        <v>0.41229673172493342</v>
      </c>
      <c r="BP33" s="151"/>
      <c r="BQ33" s="149">
        <f>+BQ5+BQ18-BQ23</f>
        <v>0</v>
      </c>
      <c r="BR33" s="150" t="str">
        <f>IF(AND((BQ5+BQ18)=0,BQ33&lt;=0), "",BQ33/(BQ5+BQ18))</f>
        <v/>
      </c>
      <c r="BS33" s="151"/>
      <c r="BT33" s="150" t="str">
        <f t="shared" si="10"/>
        <v/>
      </c>
      <c r="BU33" s="152">
        <f>+BU5+BU18-BU23</f>
        <v>258608.72981505003</v>
      </c>
      <c r="BV33" s="150">
        <f>IF(AND((BU5+BU18)=0,BU33&lt;=0), "",BU33/(BU5+BU18))</f>
        <v>0.41229673172493342</v>
      </c>
      <c r="BW33" s="151"/>
      <c r="BX33" s="153">
        <f>+BX5+BX18-BX23</f>
        <v>0</v>
      </c>
      <c r="BY33" s="150" t="str">
        <f>IF(AND((BX5+BX18)=0,BX33&lt;=0), "",BX33/(BX5+BX18))</f>
        <v/>
      </c>
      <c r="BZ33" s="151">
        <f t="shared" si="11"/>
        <v>1</v>
      </c>
      <c r="CA33" s="149">
        <f>+CA5+CA18-CA23</f>
        <v>0</v>
      </c>
      <c r="CB33" s="150" t="str">
        <f>IF(AND((CA5+CA18)=0,CA33&lt;=0), "",CA33/(CA5+CA18))</f>
        <v/>
      </c>
      <c r="CC33" s="151"/>
      <c r="CD33" s="150" t="str">
        <f t="shared" si="12"/>
        <v/>
      </c>
      <c r="CE33" s="152">
        <f>+CE5+CE18-CE23</f>
        <v>258608.72981505003</v>
      </c>
      <c r="CF33" s="150">
        <f>IF(AND((CE5+CE18)=0,CE33&lt;=0), "",CE33/(CE5+CE18))</f>
        <v>0.41229673172493342</v>
      </c>
      <c r="CG33" s="151"/>
      <c r="CH33" s="149">
        <f>+CH5+CH18-CH23</f>
        <v>0</v>
      </c>
      <c r="CI33" s="150" t="str">
        <f>IF(AND((CH5+CH18)=0,CH33&lt;=0), "",CH33/(CH5+CH18))</f>
        <v/>
      </c>
      <c r="CJ33" s="151"/>
      <c r="CK33" s="150" t="str">
        <f t="shared" si="13"/>
        <v/>
      </c>
      <c r="CL33" s="152">
        <f>+CL5+CL18-CL23</f>
        <v>258608.72981505003</v>
      </c>
      <c r="CM33" s="150">
        <f>IF(AND((CL5+CL18)=0,CL33&lt;=0), "",CL33/(CL5+CL18))</f>
        <v>0.41229673172493342</v>
      </c>
      <c r="CN33" s="151"/>
      <c r="CO33" s="149">
        <f>+CO5+CO18-CO23</f>
        <v>0</v>
      </c>
      <c r="CP33" s="150" t="str">
        <f>IF(AND((CO5+CO18)=0,CO33&lt;=0), "",CO33/(CO5+CO18))</f>
        <v/>
      </c>
      <c r="CQ33" s="151"/>
      <c r="CR33" s="150" t="str">
        <f t="shared" si="14"/>
        <v/>
      </c>
      <c r="CS33" s="152">
        <f>+CS5+CS18-CS23</f>
        <v>258608.72981505003</v>
      </c>
      <c r="CT33" s="150">
        <f>IF(AND((CS5+CS18)=0,CS33&lt;=0), "",CS33/(CS5+CS18))</f>
        <v>0.41229673172493342</v>
      </c>
      <c r="CU33" s="151"/>
      <c r="CV33" s="153">
        <f>+CV5+CV18-CV23</f>
        <v>0</v>
      </c>
      <c r="CW33" s="150" t="str">
        <f>IF(AND((CV5+CV18)=0,CV33&lt;=0), "",CV33/(CV5+CV18))</f>
        <v/>
      </c>
      <c r="CX33" s="151">
        <f t="shared" si="15"/>
        <v>1</v>
      </c>
    </row>
    <row r="34" spans="1:102" s="34" customFormat="1" ht="15.6" x14ac:dyDescent="0.3">
      <c r="A34" s="148" t="s">
        <v>56</v>
      </c>
      <c r="B34" s="149">
        <f>+B10-B26</f>
        <v>0</v>
      </c>
      <c r="C34" s="150" t="str">
        <f>IF(AND(B10=0,B34&lt;=0), "",B34/B10)</f>
        <v/>
      </c>
      <c r="D34" s="151"/>
      <c r="E34" s="149">
        <f>+E10-E26</f>
        <v>1043.2686350423078</v>
      </c>
      <c r="F34" s="150">
        <f>IF(AND(E10=0,E34&lt;=0), "",E34/E10)</f>
        <v>0.72964663727050538</v>
      </c>
      <c r="G34" s="151"/>
      <c r="H34" s="149">
        <f>+H10-H26</f>
        <v>896.52112162835408</v>
      </c>
      <c r="I34" s="150">
        <f>IF(AND(H10=0,H34&lt;=0), "",H34/H10)</f>
        <v>0.62476606668691648</v>
      </c>
      <c r="J34" s="151"/>
      <c r="K34" s="150">
        <f t="shared" si="0"/>
        <v>-0.14066129133461644</v>
      </c>
      <c r="L34" s="152">
        <f>+L10-L26</f>
        <v>1939.789756670662</v>
      </c>
      <c r="M34" s="150">
        <f>IF(AND(L10=0,L34&lt;=0), "",L34/L10)</f>
        <v>0.67711219703933778</v>
      </c>
      <c r="N34" s="151"/>
      <c r="O34" s="149">
        <f>+O10-O26</f>
        <v>1348.6190035413167</v>
      </c>
      <c r="P34" s="150">
        <f>IF(AND(O10=0,O34&lt;=0), "",O34/O10)</f>
        <v>0.59894109653805572</v>
      </c>
      <c r="Q34" s="151"/>
      <c r="R34" s="150">
        <f>IF(AND(H34=0,O34&gt;0),100%,IF(AND(H34&lt;0,O34=0),(H34-O34)/H34,IF(AND(H34&gt;0,O34&gt;0),(O34-H34)/H34,IF(AND(H34=0,O34=0),"",(O34-H34)/H34))))</f>
        <v>0.50428023501757091</v>
      </c>
      <c r="S34" s="152">
        <f>+S10-S26</f>
        <v>3288.408760211978</v>
      </c>
      <c r="T34" s="150">
        <f>IF(AND(S10=0,S34&lt;=0), "",S34/S10)</f>
        <v>0.64271041583053179</v>
      </c>
      <c r="U34" s="151"/>
      <c r="V34" s="153">
        <f>+V10-V26</f>
        <v>0</v>
      </c>
      <c r="W34" s="150" t="str">
        <f>IF(AND(V10=0,V34&lt;=0), "",V34/V10)</f>
        <v/>
      </c>
      <c r="X34" s="151">
        <f t="shared" si="2"/>
        <v>1</v>
      </c>
      <c r="Y34" s="149">
        <f>+Y10-Y26</f>
        <v>762.28540599455039</v>
      </c>
      <c r="Z34" s="150">
        <f>IF(AND(Y10=0,Y34&lt;=0), "",Y34/Y10)</f>
        <v>0.59960922557218443</v>
      </c>
      <c r="AA34" s="151"/>
      <c r="AB34" s="150">
        <f t="shared" si="3"/>
        <v>-0.43476593167315786</v>
      </c>
      <c r="AC34" s="152">
        <f>+AC10-AC26</f>
        <v>4050.6941662065287</v>
      </c>
      <c r="AD34" s="150">
        <f>IF(AND(AC10=0,AC34&lt;=0), "",AC34/AC10)</f>
        <v>0.63413235697036585</v>
      </c>
      <c r="AE34" s="151"/>
      <c r="AF34" s="149">
        <f>+AF10-AF26</f>
        <v>879.04343349710473</v>
      </c>
      <c r="AG34" s="150">
        <f>IF(AND(AF10=0,AF34&lt;=0), "",AF34/AF10)</f>
        <v>0.58222197506647932</v>
      </c>
      <c r="AH34" s="151"/>
      <c r="AI34" s="150">
        <f t="shared" si="4"/>
        <v>0.15316838887951773</v>
      </c>
      <c r="AJ34" s="152">
        <f>+AJ10-AJ26</f>
        <v>4929.7375997036343</v>
      </c>
      <c r="AK34" s="150">
        <f>IF(AND(AJ10=0,AJ34&lt;=0), "",AJ34/AJ10)</f>
        <v>0.62420846977822986</v>
      </c>
      <c r="AL34" s="151"/>
      <c r="AM34" s="149">
        <f>+AM10-AM26</f>
        <v>724.10571677777887</v>
      </c>
      <c r="AN34" s="150">
        <f>IF(AND(AM10=0,AM34&lt;=0), "",AM34/AM10)</f>
        <v>0.61028207949757096</v>
      </c>
      <c r="AO34" s="151"/>
      <c r="AP34" s="150">
        <f t="shared" si="5"/>
        <v>-0.17625718003823321</v>
      </c>
      <c r="AQ34" s="152">
        <f>+AQ10-AQ26</f>
        <v>5653.8433164814132</v>
      </c>
      <c r="AR34" s="150">
        <f>IF(AND(AQ10=0,AQ34&lt;=0), "",AQ34/AQ10)</f>
        <v>0.62238948778147352</v>
      </c>
      <c r="AS34" s="151"/>
      <c r="AT34" s="153">
        <f>+AT10-AT26</f>
        <v>0</v>
      </c>
      <c r="AU34" s="150" t="str">
        <f>IF(AND(AT10=0,AT34&lt;=0), "",AT34/AT10)</f>
        <v/>
      </c>
      <c r="AV34" s="151">
        <f t="shared" si="6"/>
        <v>1</v>
      </c>
      <c r="AW34" s="153">
        <f>+AW10-AW26</f>
        <v>942.30721941356899</v>
      </c>
      <c r="AX34" s="150">
        <f>IF(AND(AW10=0,AW34&lt;=0), "",AW34/AW10)</f>
        <v>0.62238948778147352</v>
      </c>
      <c r="AY34" s="151"/>
      <c r="AZ34" s="153">
        <f>+AZ10-AZ26</f>
        <v>0</v>
      </c>
      <c r="BA34" s="150" t="str">
        <f>IF(AND(AZ10=0,AZ34&lt;=0), "",AZ34/AZ10)</f>
        <v/>
      </c>
      <c r="BB34" s="151">
        <f t="shared" si="7"/>
        <v>1</v>
      </c>
      <c r="BC34" s="149">
        <f>+BC10-BC26</f>
        <v>0</v>
      </c>
      <c r="BD34" s="150" t="str">
        <f>IF(AND(BC10=0,BC34&lt;=0), "",BC34/BC10)</f>
        <v/>
      </c>
      <c r="BE34" s="151"/>
      <c r="BF34" s="150">
        <f t="shared" si="8"/>
        <v>-1</v>
      </c>
      <c r="BG34" s="152">
        <f>+BG10-BG26</f>
        <v>5653.8433164814132</v>
      </c>
      <c r="BH34" s="150">
        <f>IF(AND(BG10=0,BG34&lt;=0), "",BG34/BG10)</f>
        <v>0.62238948778147352</v>
      </c>
      <c r="BI34" s="151"/>
      <c r="BJ34" s="149">
        <f>+BJ10-BJ26</f>
        <v>0</v>
      </c>
      <c r="BK34" s="150" t="str">
        <f>IF(AND(BJ10=0,BJ34&lt;=0), "",BJ34/BJ10)</f>
        <v/>
      </c>
      <c r="BL34" s="151"/>
      <c r="BM34" s="150" t="str">
        <f t="shared" si="9"/>
        <v/>
      </c>
      <c r="BN34" s="152">
        <f>+BN10-BN26</f>
        <v>5653.8433164814132</v>
      </c>
      <c r="BO34" s="150">
        <f>IF(AND(BN10=0,BN34&lt;=0), "",BN34/BN10)</f>
        <v>0.62238948778147352</v>
      </c>
      <c r="BP34" s="151"/>
      <c r="BQ34" s="149">
        <f>+BQ10-BQ26</f>
        <v>0</v>
      </c>
      <c r="BR34" s="150" t="str">
        <f>IF(AND(BQ10=0,BQ34&lt;=0), "",BQ34/BQ10)</f>
        <v/>
      </c>
      <c r="BS34" s="151"/>
      <c r="BT34" s="150" t="str">
        <f t="shared" si="10"/>
        <v/>
      </c>
      <c r="BU34" s="152">
        <f>+BU10-BU26</f>
        <v>5653.8433164814132</v>
      </c>
      <c r="BV34" s="150">
        <f>IF(AND(BU10=0,BU34&lt;=0), "",BU34/BU10)</f>
        <v>0.62238948778147352</v>
      </c>
      <c r="BW34" s="151"/>
      <c r="BX34" s="153">
        <f>+BX10-BX26</f>
        <v>0</v>
      </c>
      <c r="BY34" s="150" t="str">
        <f>IF(AND(BX10=0,BX34&lt;=0), "",BX34/BX10)</f>
        <v/>
      </c>
      <c r="BZ34" s="151">
        <f t="shared" si="11"/>
        <v>1</v>
      </c>
      <c r="CA34" s="149">
        <f>+CA10-CA26</f>
        <v>0</v>
      </c>
      <c r="CB34" s="150" t="str">
        <f>IF(AND(CA10=0,CA34&lt;=0), "",CA34/CA10)</f>
        <v/>
      </c>
      <c r="CC34" s="151"/>
      <c r="CD34" s="150" t="str">
        <f t="shared" si="12"/>
        <v/>
      </c>
      <c r="CE34" s="152">
        <f>+CE10-CE26</f>
        <v>5653.8433164814132</v>
      </c>
      <c r="CF34" s="150">
        <f>IF(AND(CE10=0,CE34&lt;=0), "",CE34/CE10)</f>
        <v>0.62238948778147352</v>
      </c>
      <c r="CG34" s="151"/>
      <c r="CH34" s="149">
        <f>+CH10-CH26</f>
        <v>0</v>
      </c>
      <c r="CI34" s="150" t="str">
        <f>IF(AND(CH10=0,CH34&lt;=0), "",CH34/CH10)</f>
        <v/>
      </c>
      <c r="CJ34" s="151"/>
      <c r="CK34" s="150" t="str">
        <f t="shared" si="13"/>
        <v/>
      </c>
      <c r="CL34" s="152">
        <f>+CL10-CL26</f>
        <v>5653.8433164814132</v>
      </c>
      <c r="CM34" s="150">
        <f>IF(AND(CL10=0,CL34&lt;=0), "",CL34/CL10)</f>
        <v>0.62238948778147352</v>
      </c>
      <c r="CN34" s="151"/>
      <c r="CO34" s="149">
        <f>+CO10-CO26</f>
        <v>0</v>
      </c>
      <c r="CP34" s="150" t="str">
        <f>IF(AND(CO10=0,CO34&lt;=0), "",CO34/CO10)</f>
        <v/>
      </c>
      <c r="CQ34" s="151"/>
      <c r="CR34" s="150" t="str">
        <f t="shared" si="14"/>
        <v/>
      </c>
      <c r="CS34" s="152">
        <f>+CS10-CS26</f>
        <v>5653.8433164814132</v>
      </c>
      <c r="CT34" s="150">
        <f>IF(AND(CS10=0,CS34&lt;=0), "",CS34/CS10)</f>
        <v>0.62238948778147352</v>
      </c>
      <c r="CU34" s="151"/>
      <c r="CV34" s="153">
        <f>+CV10-CV26</f>
        <v>0</v>
      </c>
      <c r="CW34" s="150" t="str">
        <f>IF(AND(CV10=0,CV34&lt;=0), "",CV34/CV10)</f>
        <v/>
      </c>
      <c r="CX34" s="151">
        <f t="shared" si="15"/>
        <v>1</v>
      </c>
    </row>
    <row r="35" spans="1:102" s="34" customFormat="1" ht="15.6" x14ac:dyDescent="0.3">
      <c r="A35" s="148" t="s">
        <v>57</v>
      </c>
      <c r="B35" s="149">
        <f>+B15-B29</f>
        <v>0</v>
      </c>
      <c r="C35" s="150" t="str">
        <f>IF(AND(B15=0,B35&lt;=0), "",B35/B15)</f>
        <v/>
      </c>
      <c r="D35" s="151"/>
      <c r="E35" s="149">
        <f>+E15-E29</f>
        <v>0</v>
      </c>
      <c r="F35" s="150" t="str">
        <f>IF(AND(E15=0,E35&lt;=0), "",E35/E15)</f>
        <v/>
      </c>
      <c r="G35" s="151"/>
      <c r="H35" s="149">
        <f>+H15-H29</f>
        <v>0</v>
      </c>
      <c r="I35" s="150" t="str">
        <f>IF(AND(H15=0,H35&lt;=0), "",H35/H15)</f>
        <v/>
      </c>
      <c r="J35" s="151"/>
      <c r="K35" s="150" t="str">
        <f t="shared" si="0"/>
        <v/>
      </c>
      <c r="L35" s="152">
        <f>+L15-L29</f>
        <v>0</v>
      </c>
      <c r="M35" s="150" t="str">
        <f>IF(AND(L15=0,L35&lt;=0), "",L35/L15)</f>
        <v/>
      </c>
      <c r="N35" s="151"/>
      <c r="O35" s="149">
        <f>+O15-O29</f>
        <v>0</v>
      </c>
      <c r="P35" s="150" t="str">
        <f>IF(AND(O15=0,O35&lt;=0), "",O35/O15)</f>
        <v/>
      </c>
      <c r="Q35" s="151"/>
      <c r="R35" s="150" t="str">
        <f>IF(AND(H35=0,O35&gt;0),100%,IF(AND(H35&lt;0,O35=0),(H35-O35)/H35,IF(AND(H35&gt;0,O35&gt;0),(O35-H35)/H35,IF(AND(H35=0,O35=0),"",(O35-H35)/H35))))</f>
        <v/>
      </c>
      <c r="S35" s="152">
        <f>+S15-S29</f>
        <v>0</v>
      </c>
      <c r="T35" s="150" t="str">
        <f>IF(AND(S15=0,S35&lt;=0), "",S35/S15)</f>
        <v/>
      </c>
      <c r="U35" s="151"/>
      <c r="V35" s="153">
        <f>+V15-V29</f>
        <v>0</v>
      </c>
      <c r="W35" s="150" t="str">
        <f>IF(AND(V15=0,V35&lt;=0), "",V35/V15)</f>
        <v/>
      </c>
      <c r="X35" s="151" t="str">
        <f t="shared" si="2"/>
        <v/>
      </c>
      <c r="Y35" s="149">
        <f>+Y15-Y29</f>
        <v>0</v>
      </c>
      <c r="Z35" s="150" t="str">
        <f>IF(AND(Y15=0,Y35&lt;=0), "",Y35/Y15)</f>
        <v/>
      </c>
      <c r="AA35" s="151"/>
      <c r="AB35" s="150" t="str">
        <f t="shared" si="3"/>
        <v/>
      </c>
      <c r="AC35" s="152">
        <f>+AC15-AC29</f>
        <v>0</v>
      </c>
      <c r="AD35" s="150" t="str">
        <f>IF(AND(AC15=0,AC35&lt;=0), "",AC35/AC15)</f>
        <v/>
      </c>
      <c r="AE35" s="151"/>
      <c r="AF35" s="149">
        <f>+AF15-AF29</f>
        <v>0</v>
      </c>
      <c r="AG35" s="150" t="str">
        <f>IF(AND(AF15=0,AF35&lt;=0), "",AF35/AF15)</f>
        <v/>
      </c>
      <c r="AH35" s="151"/>
      <c r="AI35" s="150" t="str">
        <f t="shared" si="4"/>
        <v/>
      </c>
      <c r="AJ35" s="152">
        <f>+AJ15-AJ29</f>
        <v>0</v>
      </c>
      <c r="AK35" s="150" t="str">
        <f>IF(AND(AJ15=0,AJ35&lt;=0), "",AJ35/AJ15)</f>
        <v/>
      </c>
      <c r="AL35" s="151"/>
      <c r="AM35" s="149">
        <f>+AM15-AM29</f>
        <v>0</v>
      </c>
      <c r="AN35" s="150" t="str">
        <f>IF(AND(AM15=0,AM35&lt;=0), "",AM35/AM15)</f>
        <v/>
      </c>
      <c r="AO35" s="151"/>
      <c r="AP35" s="150" t="str">
        <f t="shared" si="5"/>
        <v/>
      </c>
      <c r="AQ35" s="152">
        <f>+AQ15-AQ29</f>
        <v>0</v>
      </c>
      <c r="AR35" s="150" t="str">
        <f>IF(AND(AQ15=0,AQ35&lt;=0), "",AQ35/AQ15)</f>
        <v/>
      </c>
      <c r="AS35" s="151"/>
      <c r="AT35" s="153">
        <f>+AT15-AT29</f>
        <v>0</v>
      </c>
      <c r="AU35" s="150" t="str">
        <f>IF(AND(AT15=0,AT35&lt;=0), "",AT35/AT15)</f>
        <v/>
      </c>
      <c r="AV35" s="151" t="str">
        <f t="shared" si="6"/>
        <v/>
      </c>
      <c r="AW35" s="153">
        <f>+AW15-AW29</f>
        <v>0</v>
      </c>
      <c r="AX35" s="150" t="str">
        <f>IF(AND(AW15=0,AW35&lt;=0), "",AW35/AW15)</f>
        <v/>
      </c>
      <c r="AY35" s="151"/>
      <c r="AZ35" s="153">
        <f>+AZ15-AZ29</f>
        <v>0</v>
      </c>
      <c r="BA35" s="150" t="str">
        <f>IF(AND(AZ15=0,AZ35&lt;=0), "",AZ35/AZ15)</f>
        <v/>
      </c>
      <c r="BB35" s="151" t="str">
        <f t="shared" si="7"/>
        <v/>
      </c>
      <c r="BC35" s="149">
        <f>+BC15-BC29</f>
        <v>0</v>
      </c>
      <c r="BD35" s="150" t="str">
        <f>IF(AND(BC15=0,BC35&lt;=0), "",BC35/BC15)</f>
        <v/>
      </c>
      <c r="BE35" s="151"/>
      <c r="BF35" s="150" t="str">
        <f t="shared" si="8"/>
        <v/>
      </c>
      <c r="BG35" s="152">
        <f>+BG15-BG29</f>
        <v>0</v>
      </c>
      <c r="BH35" s="150" t="str">
        <f>IF(AND(BG15=0,BG35&lt;=0), "",BG35/BG15)</f>
        <v/>
      </c>
      <c r="BI35" s="151"/>
      <c r="BJ35" s="149">
        <f>+BJ15-BJ29</f>
        <v>0</v>
      </c>
      <c r="BK35" s="150" t="str">
        <f>IF(AND(BJ15=0,BJ35&lt;=0), "",BJ35/BJ15)</f>
        <v/>
      </c>
      <c r="BL35" s="151"/>
      <c r="BM35" s="150" t="str">
        <f t="shared" si="9"/>
        <v/>
      </c>
      <c r="BN35" s="152">
        <f>+BN15-BN29</f>
        <v>0</v>
      </c>
      <c r="BO35" s="150" t="str">
        <f>IF(AND(BN15=0,BN35&lt;=0), "",BN35/BN15)</f>
        <v/>
      </c>
      <c r="BP35" s="151"/>
      <c r="BQ35" s="149">
        <f>+BQ15-BQ29</f>
        <v>0</v>
      </c>
      <c r="BR35" s="150" t="str">
        <f>IF(AND(BQ15=0,BQ35&lt;=0), "",BQ35/BQ15)</f>
        <v/>
      </c>
      <c r="BS35" s="151"/>
      <c r="BT35" s="150" t="str">
        <f t="shared" si="10"/>
        <v/>
      </c>
      <c r="BU35" s="152">
        <f>+BU15-BU29</f>
        <v>0</v>
      </c>
      <c r="BV35" s="150" t="str">
        <f>IF(AND(BU15=0,BU35&lt;=0), "",BU35/BU15)</f>
        <v/>
      </c>
      <c r="BW35" s="151"/>
      <c r="BX35" s="153">
        <f>+BX15-BX29</f>
        <v>0</v>
      </c>
      <c r="BY35" s="150" t="str">
        <f>IF(AND(BX15=0,BX35&lt;=0), "",BX35/BX15)</f>
        <v/>
      </c>
      <c r="BZ35" s="151" t="str">
        <f t="shared" si="11"/>
        <v/>
      </c>
      <c r="CA35" s="149">
        <f>+CA15-CA29</f>
        <v>0</v>
      </c>
      <c r="CB35" s="150" t="str">
        <f>IF(AND(CA15=0,CA35&lt;=0), "",CA35/CA15)</f>
        <v/>
      </c>
      <c r="CC35" s="151"/>
      <c r="CD35" s="150" t="str">
        <f t="shared" si="12"/>
        <v/>
      </c>
      <c r="CE35" s="152">
        <f>+CE15-CE29</f>
        <v>0</v>
      </c>
      <c r="CF35" s="150" t="str">
        <f>IF(AND(CE15=0,CE35&lt;=0), "",CE35/CE15)</f>
        <v/>
      </c>
      <c r="CG35" s="151"/>
      <c r="CH35" s="149">
        <f>+CH15-CH29</f>
        <v>0</v>
      </c>
      <c r="CI35" s="150" t="str">
        <f>IF(AND(CH15=0,CH35&lt;=0), "",CH35/CH15)</f>
        <v/>
      </c>
      <c r="CJ35" s="151"/>
      <c r="CK35" s="150" t="str">
        <f t="shared" si="13"/>
        <v/>
      </c>
      <c r="CL35" s="152">
        <f>+CL15-CL29</f>
        <v>0</v>
      </c>
      <c r="CM35" s="150" t="str">
        <f>IF(AND(CL15=0,CL35&lt;=0), "",CL35/CL15)</f>
        <v/>
      </c>
      <c r="CN35" s="151"/>
      <c r="CO35" s="149">
        <f>+CO15-CO29</f>
        <v>0</v>
      </c>
      <c r="CP35" s="150" t="str">
        <f>IF(AND(CO15=0,CO35&lt;=0), "",CO35/CO15)</f>
        <v/>
      </c>
      <c r="CQ35" s="151"/>
      <c r="CR35" s="150" t="str">
        <f t="shared" si="14"/>
        <v/>
      </c>
      <c r="CS35" s="152">
        <f>+CS15-CS29</f>
        <v>0</v>
      </c>
      <c r="CT35" s="150" t="str">
        <f>IF(AND(CS15=0,CS35&lt;=0), "",CS35/CS15)</f>
        <v/>
      </c>
      <c r="CU35" s="151"/>
      <c r="CV35" s="153">
        <f>+CV15-CV29</f>
        <v>0</v>
      </c>
      <c r="CW35" s="150" t="str">
        <f>IF(AND(CV15=0,CV35&lt;=0), "",CV35/CV15)</f>
        <v/>
      </c>
      <c r="CX35" s="151" t="str">
        <f t="shared" si="15"/>
        <v/>
      </c>
    </row>
    <row r="36" spans="1:102" s="34" customFormat="1" ht="16.2" thickBot="1" x14ac:dyDescent="0.35">
      <c r="A36" s="154" t="s">
        <v>59</v>
      </c>
      <c r="B36" s="155">
        <f>+B4-B22</f>
        <v>0</v>
      </c>
      <c r="C36" s="156" t="str">
        <f>IF(AND(B4=0,B36&lt;=0), "",B36/B4)</f>
        <v/>
      </c>
      <c r="D36" s="157"/>
      <c r="E36" s="155">
        <f>+E4-E22</f>
        <v>27324.760949075549</v>
      </c>
      <c r="F36" s="156">
        <f>IF(AND(E4=0,E36&lt;=0), "",E36/E4)</f>
        <v>0.39193097257402149</v>
      </c>
      <c r="G36" s="157"/>
      <c r="H36" s="155">
        <f>+H4-H22</f>
        <v>35055.979582712855</v>
      </c>
      <c r="I36" s="156">
        <f>IF(AND(H4=0,H36&lt;=0), "",H36/H4)</f>
        <v>0.38530790556492367</v>
      </c>
      <c r="J36" s="157"/>
      <c r="K36" s="156">
        <f t="shared" si="0"/>
        <v>0.28293819836322731</v>
      </c>
      <c r="L36" s="158">
        <f>+L4-L22</f>
        <v>62380.740531788382</v>
      </c>
      <c r="M36" s="156">
        <f>IF(AND(L4=0,L36&lt;=0), "",L36/L4)</f>
        <v>0.38818126515811491</v>
      </c>
      <c r="N36" s="157"/>
      <c r="O36" s="155">
        <f>+O4-O22</f>
        <v>53400.992341208788</v>
      </c>
      <c r="P36" s="156">
        <f>IF(AND(O4=0,O36&lt;=0), "",O36/O4)</f>
        <v>0.49601859204076537</v>
      </c>
      <c r="Q36" s="157"/>
      <c r="R36" s="156">
        <f>IF(AND(H36=0,O36&gt;0),100%,IF(AND(H36&lt;0,O36=0),(H36-O36)/H36,IF(AND(H36&gt;0,O36&gt;0),(O36-H36)/H36,IF(AND(H36=0,O36=0),"",(O36-H36)/H36))))</f>
        <v>0.5233062369634196</v>
      </c>
      <c r="S36" s="158">
        <f>+S4-S22</f>
        <v>115781.73287299718</v>
      </c>
      <c r="T36" s="156">
        <f>IF(AND(S4=0,S36&lt;=0), "",S36/S4)</f>
        <v>0.4314429930093247</v>
      </c>
      <c r="U36" s="157"/>
      <c r="V36" s="159">
        <f>+V4-V22</f>
        <v>0</v>
      </c>
      <c r="W36" s="156" t="str">
        <f>IF(AND(V4=0,V36&lt;=0), "",V36/V4)</f>
        <v/>
      </c>
      <c r="X36" s="157">
        <f t="shared" si="2"/>
        <v>1</v>
      </c>
      <c r="Y36" s="155">
        <f>+Y4-Y22</f>
        <v>43925.730691865305</v>
      </c>
      <c r="Z36" s="156">
        <f>IF(AND(Y4=0,Y36&lt;=0), "",Y36/Y4)</f>
        <v>0.37407229557548971</v>
      </c>
      <c r="AA36" s="157"/>
      <c r="AB36" s="156">
        <f t="shared" si="3"/>
        <v>-0.17743605940505264</v>
      </c>
      <c r="AC36" s="158">
        <f>+AC4-AC22</f>
        <v>159707.46356486247</v>
      </c>
      <c r="AD36" s="156">
        <f>IF(AND(AC4=0,AC36&lt;=0), "",AC36/AC4)</f>
        <v>0.41398042259196399</v>
      </c>
      <c r="AE36" s="157"/>
      <c r="AF36" s="155">
        <f>+AF4-AF22</f>
        <v>52277.674077002259</v>
      </c>
      <c r="AG36" s="156">
        <f>IF(AND(AF4=0,AF36&lt;=0), "",AF36/AF4)</f>
        <v>0.39482134624634718</v>
      </c>
      <c r="AH36" s="157"/>
      <c r="AI36" s="156">
        <f t="shared" ref="AI36:AI67" si="19">IF(AND(Y36=0,AF36&gt;0),100%,IF(AND(Y36&lt;0,AF36=0),(Y36-AF36)/Y36,IF(AND(Y36&gt;0,AF36&gt;0),(AF36-Y36)/Y36,IF(AND(Y36=0,AF36=0),"",(AF36-Y36)/Y36))))</f>
        <v>0.19013783615177671</v>
      </c>
      <c r="AJ36" s="158">
        <f>+AJ4-AJ22</f>
        <v>211985.13764186477</v>
      </c>
      <c r="AK36" s="156">
        <f>IF(AND(AJ4=0,AJ36&lt;=0), "",AJ36/AJ4)</f>
        <v>0.40908490917237827</v>
      </c>
      <c r="AL36" s="157"/>
      <c r="AM36" s="155">
        <f>+AM4-AM22</f>
        <v>52277.435489666634</v>
      </c>
      <c r="AN36" s="156">
        <f>IF(AND(AM4=0,AM36&lt;=0), "",AM36/AM4)</f>
        <v>0.44254179459817128</v>
      </c>
      <c r="AO36" s="157"/>
      <c r="AP36" s="156">
        <f t="shared" ref="AP36:AP67" si="20">IF(AND(AF36=0,AM36&gt;0),100%,IF(AND(AF36&lt;0,AM36=0),(AF36-AM36)/AF36,IF(AND(AF36&gt;0,AM36&gt;0),(AM36-AF36)/AF36,IF(AND(AF36=0,AM36=0),"",(AM36-AF36)/AF36))))</f>
        <v>-4.5638475666260736E-6</v>
      </c>
      <c r="AQ36" s="158">
        <f>+AQ4-AQ22</f>
        <v>264262.57313153142</v>
      </c>
      <c r="AR36" s="156">
        <f>IF(AND(AQ4=0,AQ36&lt;=0), "",AQ36/AQ4)</f>
        <v>0.41529599564069264</v>
      </c>
      <c r="AS36" s="157"/>
      <c r="AT36" s="159">
        <f>+AT4-AT22</f>
        <v>0</v>
      </c>
      <c r="AU36" s="156" t="str">
        <f>IF(AND(AT4=0,AT36&lt;=0), "",AT36/AT4)</f>
        <v/>
      </c>
      <c r="AV36" s="157">
        <f t="shared" si="6"/>
        <v>1</v>
      </c>
      <c r="AW36" s="159">
        <f>+AW4-AW22</f>
        <v>44043.762188588575</v>
      </c>
      <c r="AX36" s="156">
        <f>IF(AND(AW4=0,AW36&lt;=0), "",AW36/AW4)</f>
        <v>0.41529599564069264</v>
      </c>
      <c r="AY36" s="157"/>
      <c r="AZ36" s="159">
        <f>+AZ4-AZ22</f>
        <v>0</v>
      </c>
      <c r="BA36" s="156" t="str">
        <f>IF(AND(AZ4=0,AZ36&lt;=0), "",AZ36/AZ4)</f>
        <v/>
      </c>
      <c r="BB36" s="157">
        <f t="shared" si="7"/>
        <v>1</v>
      </c>
      <c r="BC36" s="155">
        <f>+BC4-BC22</f>
        <v>0</v>
      </c>
      <c r="BD36" s="156" t="str">
        <f>IF(AND(BC4=0,BC36&lt;=0), "",BC36/BC4)</f>
        <v/>
      </c>
      <c r="BE36" s="157"/>
      <c r="BF36" s="156">
        <f t="shared" si="8"/>
        <v>-1</v>
      </c>
      <c r="BG36" s="158">
        <f>+BG4-BG22</f>
        <v>264262.57313153142</v>
      </c>
      <c r="BH36" s="156">
        <f>IF(AND(BG4=0,BG36&lt;=0), "",BG36/BG4)</f>
        <v>0.41529599564069264</v>
      </c>
      <c r="BI36" s="157"/>
      <c r="BJ36" s="155">
        <f>+BJ4-BJ22</f>
        <v>0</v>
      </c>
      <c r="BK36" s="156" t="str">
        <f>IF(AND(BJ4=0,BJ36&lt;=0), "",BJ36/BJ4)</f>
        <v/>
      </c>
      <c r="BL36" s="157"/>
      <c r="BM36" s="156" t="str">
        <f t="shared" ref="BM36:BM67" si="21">IF(AND(BC36=0,BJ36&gt;0),100%,IF(AND(BC36&lt;0,BJ36=0),(BC36-BJ36)/BC36,IF(AND(BC36&gt;0,BJ36&gt;0),(BJ36-BC36)/BC36,IF(AND(BC36=0,BJ36=0),"",(BJ36-BC36)/BC36))))</f>
        <v/>
      </c>
      <c r="BN36" s="158">
        <f>+BN4-BN22</f>
        <v>264262.57313153142</v>
      </c>
      <c r="BO36" s="156">
        <f>IF(AND(BN4=0,BN36&lt;=0), "",BN36/BN4)</f>
        <v>0.41529599564069264</v>
      </c>
      <c r="BP36" s="157"/>
      <c r="BQ36" s="155">
        <f>+BQ4-BQ22</f>
        <v>0</v>
      </c>
      <c r="BR36" s="156" t="str">
        <f>IF(AND(BQ4=0,BQ36&lt;=0), "",BQ36/BQ4)</f>
        <v/>
      </c>
      <c r="BS36" s="157"/>
      <c r="BT36" s="156" t="str">
        <f t="shared" ref="BT36:BT67" si="22">IF(AND(BJ36=0,BQ36&gt;0),100%,IF(AND(BJ36&lt;0,BQ36=0),(BJ36-BQ36)/BJ36,IF(AND(BJ36&gt;0,BQ36&gt;0),(BQ36-BJ36)/BJ36,IF(AND(BJ36=0,BQ36=0),"",(BQ36-BJ36)/BJ36))))</f>
        <v/>
      </c>
      <c r="BU36" s="158">
        <f>+BU4-BU22</f>
        <v>264262.57313153142</v>
      </c>
      <c r="BV36" s="156">
        <f>IF(AND(BU4=0,BU36&lt;=0), "",BU36/BU4)</f>
        <v>0.41529599564069264</v>
      </c>
      <c r="BW36" s="157"/>
      <c r="BX36" s="159">
        <f>+BX4-BX22</f>
        <v>0</v>
      </c>
      <c r="BY36" s="156" t="str">
        <f>IF(AND(BX4=0,BX36&lt;=0), "",BX36/BX4)</f>
        <v/>
      </c>
      <c r="BZ36" s="157">
        <f t="shared" ref="BZ36:BZ67" si="23">IF(AND(BX36=0,BU36&gt;0),100%,IF(AND(BX36&lt;0,BU36=0),(BX36-BU36)/BX36,IF(AND(BX36&gt;0,BU36&gt;0),(BU36-BX36)/BX36,IF(AND(BX36=0,BU36=0),"",(BU36-BX36)/BX36))))</f>
        <v>1</v>
      </c>
      <c r="CA36" s="155">
        <f>+CA4-CA22</f>
        <v>0</v>
      </c>
      <c r="CB36" s="156" t="str">
        <f>IF(AND(CA4=0,CA36&lt;=0), "",CA36/CA4)</f>
        <v/>
      </c>
      <c r="CC36" s="157"/>
      <c r="CD36" s="156" t="str">
        <f t="shared" si="12"/>
        <v/>
      </c>
      <c r="CE36" s="158">
        <f>+CE4-CE22</f>
        <v>264262.57313153142</v>
      </c>
      <c r="CF36" s="156">
        <f>IF(AND(CE4=0,CE36&lt;=0), "",CE36/CE4)</f>
        <v>0.41529599564069264</v>
      </c>
      <c r="CG36" s="157"/>
      <c r="CH36" s="155">
        <f>+CH4-CH22</f>
        <v>0</v>
      </c>
      <c r="CI36" s="156" t="str">
        <f>IF(AND(CH4=0,CH36&lt;=0), "",CH36/CH4)</f>
        <v/>
      </c>
      <c r="CJ36" s="157"/>
      <c r="CK36" s="156" t="str">
        <f t="shared" ref="CK36:CK67" si="24">IF(AND(CA36=0,CH36&gt;0),100%,IF(AND(CA36&lt;0,CH36=0),(CA36-CH36)/CA36,IF(AND(CA36&gt;0,CH36&gt;0),(CH36-CA36)/CA36,IF(AND(CA36=0,CH36=0),"",(CH36-CA36)/CA36))))</f>
        <v/>
      </c>
      <c r="CL36" s="158">
        <f>+CL4-CL22</f>
        <v>264262.57313153142</v>
      </c>
      <c r="CM36" s="156">
        <f>IF(AND(CL4=0,CL36&lt;=0), "",CL36/CL4)</f>
        <v>0.41529599564069264</v>
      </c>
      <c r="CN36" s="157"/>
      <c r="CO36" s="155">
        <f>+CO4-CO22</f>
        <v>0</v>
      </c>
      <c r="CP36" s="156" t="str">
        <f>IF(AND(CO4=0,CO36&lt;=0), "",CO36/CO4)</f>
        <v/>
      </c>
      <c r="CQ36" s="157"/>
      <c r="CR36" s="156" t="str">
        <f t="shared" ref="CR36:CR67" si="25">IF(AND(CH36=0,CO36&gt;0),100%,IF(AND(CH36&lt;0,CO36=0),(CH36-CO36)/CH36,IF(AND(CH36&gt;0,CO36&gt;0),(CO36-CH36)/CH36,IF(AND(CH36=0,CO36=0),"",(CO36-CH36)/CH36))))</f>
        <v/>
      </c>
      <c r="CS36" s="158">
        <f>+CS4-CS22</f>
        <v>264262.57313153142</v>
      </c>
      <c r="CT36" s="156">
        <f>IF(AND(CS4=0,CS36&lt;=0), "",CS36/CS4)</f>
        <v>0.41529599564069264</v>
      </c>
      <c r="CU36" s="157"/>
      <c r="CV36" s="159">
        <f>+CV4-CV22</f>
        <v>0</v>
      </c>
      <c r="CW36" s="156" t="str">
        <f>IF(AND(CV4=0,CV36&lt;=0), "",CV36/CV4)</f>
        <v/>
      </c>
      <c r="CX36" s="157">
        <f t="shared" ref="CX36:CX67" si="26">IF(AND(CV36=0,CS36&gt;0),100%,IF(AND(CV36&lt;0,CS36=0),(CV36-CS36)/CV36,IF(AND(CV36&gt;0,CS36&gt;0),(CS36-CV36)/CV36,IF(AND(CV36=0,CS36=0),"",(CS36-CV36)/CV36))))</f>
        <v>1</v>
      </c>
    </row>
    <row r="37" spans="1:102" s="3" customFormat="1" ht="15" thickTop="1" x14ac:dyDescent="0.3">
      <c r="B37" s="132"/>
      <c r="C37" s="15"/>
      <c r="D37" s="46"/>
      <c r="E37" s="132"/>
      <c r="F37" s="15"/>
      <c r="G37" s="46"/>
      <c r="H37" s="132"/>
      <c r="I37" s="15"/>
      <c r="J37" s="46"/>
      <c r="K37" s="15"/>
      <c r="L37" s="118"/>
      <c r="M37" s="15"/>
      <c r="N37" s="46"/>
      <c r="O37" s="132"/>
      <c r="P37" s="15"/>
      <c r="Q37" s="46"/>
      <c r="R37" s="15"/>
      <c r="S37" s="118"/>
      <c r="T37" s="15"/>
      <c r="U37" s="46"/>
      <c r="V37" s="133"/>
      <c r="W37" s="15"/>
      <c r="X37" s="46"/>
      <c r="Y37" s="132"/>
      <c r="Z37" s="15"/>
      <c r="AA37" s="46"/>
      <c r="AB37" s="15"/>
      <c r="AC37" s="118"/>
      <c r="AD37" s="15"/>
      <c r="AE37" s="46"/>
      <c r="AF37" s="132"/>
      <c r="AG37" s="15"/>
      <c r="AH37" s="46"/>
      <c r="AI37" s="15" t="str">
        <f t="shared" si="19"/>
        <v/>
      </c>
      <c r="AJ37" s="118"/>
      <c r="AK37" s="15"/>
      <c r="AL37" s="46"/>
      <c r="AM37" s="132"/>
      <c r="AN37" s="15"/>
      <c r="AO37" s="46"/>
      <c r="AP37" s="15" t="str">
        <f t="shared" si="20"/>
        <v/>
      </c>
      <c r="AQ37" s="118"/>
      <c r="AR37" s="15"/>
      <c r="AS37" s="46"/>
      <c r="AT37" s="133"/>
      <c r="AU37" s="15"/>
      <c r="AV37" s="46"/>
      <c r="AW37" s="133"/>
      <c r="AX37" s="15"/>
      <c r="AY37" s="46"/>
      <c r="AZ37" s="133"/>
      <c r="BA37" s="15"/>
      <c r="BB37" s="46"/>
      <c r="BC37" s="132"/>
      <c r="BD37" s="15"/>
      <c r="BE37" s="46"/>
      <c r="BF37" s="15"/>
      <c r="BG37" s="118"/>
      <c r="BH37" s="15"/>
      <c r="BI37" s="46"/>
      <c r="BJ37" s="132"/>
      <c r="BK37" s="15"/>
      <c r="BL37" s="46"/>
      <c r="BM37" s="15" t="str">
        <f t="shared" si="21"/>
        <v/>
      </c>
      <c r="BN37" s="118"/>
      <c r="BO37" s="15"/>
      <c r="BP37" s="46"/>
      <c r="BQ37" s="132"/>
      <c r="BR37" s="15"/>
      <c r="BS37" s="46"/>
      <c r="BT37" s="15" t="str">
        <f t="shared" si="22"/>
        <v/>
      </c>
      <c r="BU37" s="118"/>
      <c r="BV37" s="15"/>
      <c r="BW37" s="46"/>
      <c r="BX37" s="133"/>
      <c r="BY37" s="15"/>
      <c r="BZ37" s="46" t="str">
        <f t="shared" si="23"/>
        <v/>
      </c>
      <c r="CA37" s="132"/>
      <c r="CB37" s="15"/>
      <c r="CC37" s="46"/>
      <c r="CD37" s="15"/>
      <c r="CE37" s="118"/>
      <c r="CF37" s="15"/>
      <c r="CG37" s="46"/>
      <c r="CH37" s="132"/>
      <c r="CI37" s="15"/>
      <c r="CJ37" s="46"/>
      <c r="CK37" s="15" t="str">
        <f t="shared" si="24"/>
        <v/>
      </c>
      <c r="CL37" s="118"/>
      <c r="CM37" s="15"/>
      <c r="CN37" s="46"/>
      <c r="CO37" s="132"/>
      <c r="CP37" s="15"/>
      <c r="CQ37" s="46"/>
      <c r="CR37" s="15" t="str">
        <f t="shared" si="25"/>
        <v/>
      </c>
      <c r="CS37" s="118"/>
      <c r="CT37" s="15"/>
      <c r="CU37" s="46"/>
      <c r="CV37" s="133"/>
      <c r="CW37" s="15"/>
      <c r="CX37" s="46" t="str">
        <f t="shared" si="26"/>
        <v/>
      </c>
    </row>
    <row r="38" spans="1:102" s="28" customFormat="1" ht="18" customHeight="1" x14ac:dyDescent="0.3">
      <c r="A38" s="19" t="s">
        <v>101</v>
      </c>
      <c r="B38" s="123">
        <f>+B39+B68+B83+B93+B104</f>
        <v>0</v>
      </c>
      <c r="C38" s="36" t="str">
        <f>IF(AND(B4=0,B38&gt;=0), "",B38/B4)</f>
        <v/>
      </c>
      <c r="D38" s="42" t="str">
        <f>IF(AND(B124=0,B38&gt;=0),"",B38/B124)</f>
        <v/>
      </c>
      <c r="E38" s="123">
        <f>+E39+E68+E83+E93+E104</f>
        <v>27775.618089762818</v>
      </c>
      <c r="F38" s="36">
        <f>IF(AND(E4=0,E38&gt;=0), "",E38/E4)</f>
        <v>0.398397813325925</v>
      </c>
      <c r="G38" s="42">
        <f>IF(AND(E124=0,E38&gt;=0),"",E38/E124)</f>
        <v>0.98137562034641523</v>
      </c>
      <c r="H38" s="123">
        <f>+H39+H68+H83+H93+H104</f>
        <v>26426.137973809691</v>
      </c>
      <c r="I38" s="36">
        <f>IF(AND(H4=0,H38&gt;=0), "",H38/H4)</f>
        <v>0.29045543716255057</v>
      </c>
      <c r="J38" s="42">
        <f>IF(AND(H124=0,H38&gt;=0),"",H38/H124)</f>
        <v>0.99909950721742691</v>
      </c>
      <c r="K38" s="36">
        <f t="shared" ref="K38:K82" si="27">IF(AND(E38=0,H38&gt;0),100%,IF(AND(E38&lt;0,H38=0),(E38-H38)/E38,IF(AND(E38&gt;0,H38&gt;0),(H38-E38)/E38,IF(AND(E38=0,H38=0),"",(H38-E38)/E38))))</f>
        <v>-4.8585061603021583E-2</v>
      </c>
      <c r="L38" s="124">
        <f>+L39+L68+L83+L93+L104</f>
        <v>54201.756063572524</v>
      </c>
      <c r="M38" s="36">
        <f>IF(AND(L4=0,L38&gt;=0), "",L38/L4)</f>
        <v>0.33728529131242607</v>
      </c>
      <c r="N38" s="42">
        <f>IF(AND(L124=0,L38&gt;=0),"",L38/L124)</f>
        <v>0.98993768340457</v>
      </c>
      <c r="O38" s="123">
        <f>+O39+O68+O83+O93+O104</f>
        <v>33322.575638186281</v>
      </c>
      <c r="P38" s="36">
        <f>IF(AND(O4=0,O38&gt;=0), "",O38/O4)</f>
        <v>0.30951891203845977</v>
      </c>
      <c r="Q38" s="42">
        <f>IF(AND(O124=0,O38&gt;=0),"",O38/O124)</f>
        <v>0.99902541208477758</v>
      </c>
      <c r="R38" s="36">
        <f t="shared" ref="R38:R82" si="28">IF(AND(H38=0,O38&gt;0),100%,IF(AND(H38&lt;0,O38=0),(H38-O38)/H38,IF(AND(H38&gt;0,O38&gt;0),(O38-H38)/H38,IF(AND(H38=0,O38=0),"",(O38-H38)/H38))))</f>
        <v>0.26097031928053516</v>
      </c>
      <c r="S38" s="124">
        <f>+S39+S68+S83+S93+S104</f>
        <v>87524.331701758769</v>
      </c>
      <c r="T38" s="36">
        <f>IF(AND(S4=0,S38&gt;=0), "",S38/S4)</f>
        <v>0.32614609138705153</v>
      </c>
      <c r="U38" s="42">
        <f>IF(AND(S124=0,S38&gt;=0),"",S38/S124)</f>
        <v>0.99337803738690345</v>
      </c>
      <c r="V38" s="125">
        <f>+V39+V68+V83+V93+V104</f>
        <v>0</v>
      </c>
      <c r="W38" s="36" t="str">
        <f>IF(AND(V4=0,V38&gt;=0), "",V38/V4)</f>
        <v/>
      </c>
      <c r="X38" s="42">
        <f t="shared" ref="X38:X69" si="29">IF(AND(V38=0,S38&gt;0),100%,IF(AND(V38&lt;0,S38=0),(V38-S38)/V38,IF(AND(V38&gt;0,S38&gt;0),(S38-V38)/V38,IF(AND(V38=0,S38=0),"",(S38-V38)/V38))))</f>
        <v>1</v>
      </c>
      <c r="Y38" s="123">
        <f>+Y39+Y68+Y83+Y93+Y104</f>
        <v>34705.620381159984</v>
      </c>
      <c r="Z38" s="36">
        <f>IF(AND(Y4=0,Y38&gt;=0), "",Y38/Y4)</f>
        <v>0.29555367391432502</v>
      </c>
      <c r="AA38" s="42">
        <f>IF(AND(Y124=0,Y38&gt;=0),"",Y38/Y124)</f>
        <v>0.99201560334132211</v>
      </c>
      <c r="AB38" s="36">
        <f t="shared" ref="AB38:AB69" si="30">IF(AND(O38=0,Y38&gt;0),100%,IF(AND(O38&lt;0,Y38=0),(O38-Y38)/O38,IF(AND(O38&gt;0,Y38&gt;0),(Y38-O38)/O38,IF(AND(O38=0,Y38=0),"",(Y38-O38)/O38))))</f>
        <v>4.1504737148493155E-2</v>
      </c>
      <c r="AC38" s="124">
        <f>+AC39+AC68+AC83+AC93+AC104</f>
        <v>122229.95208291875</v>
      </c>
      <c r="AD38" s="36">
        <f>IF(AND(AC4=0,AC38&gt;=0), "",AC38/AC4)</f>
        <v>0.31683433001320915</v>
      </c>
      <c r="AE38" s="42">
        <f>IF(AND(AC124=0,AC38&gt;=0),"",AC38/AC124)</f>
        <v>0.99299081149856117</v>
      </c>
      <c r="AF38" s="123">
        <f>+AF39+AF68+AF83+AF93+AF104</f>
        <v>36736.204079516872</v>
      </c>
      <c r="AG38" s="36">
        <f>IF(AND(AF4=0,AF38&gt;=0), "",AF38/AF4)</f>
        <v>0.27744611455535351</v>
      </c>
      <c r="AH38" s="42">
        <f>IF(AND(AF124=0,AF38&gt;=0),"",AF38/AF124)</f>
        <v>0.99743913048796051</v>
      </c>
      <c r="AI38" s="36">
        <f t="shared" si="19"/>
        <v>5.8508785495135371E-2</v>
      </c>
      <c r="AJ38" s="124">
        <f>+AJ39+AJ68+AJ83+AJ93+AJ104</f>
        <v>158966.15616243563</v>
      </c>
      <c r="AK38" s="36">
        <f>IF(AND(AJ4=0,AJ38&gt;=0), "",AJ38/AJ4)</f>
        <v>0.30676988150488727</v>
      </c>
      <c r="AL38" s="42">
        <f>IF(AND(AJ124=0,AJ38&gt;=0),"",AJ38/AJ124)</f>
        <v>0.99401526483400271</v>
      </c>
      <c r="AM38" s="123">
        <f>+AM39+AM68+AM83+AM93+AM104</f>
        <v>36968.430738752388</v>
      </c>
      <c r="AN38" s="36">
        <f>IF(AND(AM4=0,AM38&gt;=0), "",AM38/AM4)</f>
        <v>0.31294717365849894</v>
      </c>
      <c r="AO38" s="42">
        <f>IF(AND(AM124=0,AM38&gt;=0),"",AM38/AM124)</f>
        <v>0.99799651152696078</v>
      </c>
      <c r="AP38" s="36">
        <f t="shared" si="20"/>
        <v>6.3214658415129722E-3</v>
      </c>
      <c r="AQ38" s="124">
        <f>+AQ39+AQ68+AQ83+AQ93+AQ104</f>
        <v>195934.58690118801</v>
      </c>
      <c r="AR38" s="36">
        <f>IF(AND(AQ4=0,AQ38&gt;=0), "",AQ38/AQ4)</f>
        <v>0.30791666176305632</v>
      </c>
      <c r="AS38" s="42">
        <f>IF(AND(AQ124=0,AQ38&gt;=0),"",AQ38/AQ124)</f>
        <v>0.99476400311358049</v>
      </c>
      <c r="AT38" s="125">
        <f>+AT39+AT68+AT83+AT93+AT104</f>
        <v>0</v>
      </c>
      <c r="AU38" s="36" t="str">
        <f>IF(AND(AT4=0,AT38&gt;=0), "",AT38/AT4)</f>
        <v/>
      </c>
      <c r="AV38" s="42">
        <f t="shared" ref="AV38:AV69" si="31">IF(AND(AT38=0,AQ38&gt;0),100%,IF(AND(AT38&lt;0,AQ38=0),(AT38-AQ38)/AT38,IF(AND(AT38&gt;0,AQ38&gt;0),(AQ38-AT38)/AT38,IF(AND(AT38=0,AQ38=0),"",(AQ38-AT38)/AT38))))</f>
        <v>1</v>
      </c>
      <c r="AW38" s="125">
        <f>+AW39+AW68+AW83+AW93+AW104</f>
        <v>32655.764483531333</v>
      </c>
      <c r="AX38" s="36">
        <f>IF(AND(AW4=0,AW38&gt;=0), "",AW38/AW4)</f>
        <v>0.30791666176305627</v>
      </c>
      <c r="AY38" s="42">
        <f>IF(AND(AW124=0,AW38&gt;=0),"",AW38/AW124)</f>
        <v>0.99476400311358049</v>
      </c>
      <c r="AZ38" s="125">
        <f>+AZ39+AZ68+AZ83+AZ93+AZ104</f>
        <v>0</v>
      </c>
      <c r="BA38" s="36" t="str">
        <f>IF(AND(AZ4=0,AZ38&gt;=0), "",AZ38/AZ4)</f>
        <v/>
      </c>
      <c r="BB38" s="42">
        <f t="shared" ref="BB38:BB69" si="32">IF(AND(AZ38=0,AW38&gt;0),100%,IF(AND(AZ38&lt;0,AW38=0),(AZ38-AW38)/AZ38,IF(AND(AZ38&gt;0,AW38&gt;0),(AW38-AZ38)/AZ38,IF(AND(AZ38=0,AW38=0),"",(AW38-AZ38)/AZ38))))</f>
        <v>1</v>
      </c>
      <c r="BC38" s="123">
        <f>+BC39+BC68+BC83+BC93+BC104</f>
        <v>0</v>
      </c>
      <c r="BD38" s="36" t="str">
        <f>IF(AND(BC4=0,BC38&gt;=0), "",BC38/BC4)</f>
        <v/>
      </c>
      <c r="BE38" s="42" t="str">
        <f>IF(AND(BC124=0,BC38&gt;=0),"",BC38/BC124)</f>
        <v/>
      </c>
      <c r="BF38" s="36">
        <f t="shared" ref="BF38:BF69" si="33">IF(AND(AM38=0,BC38&gt;0),100%,IF(AND(AM38&lt;0,BC38=0),(AM38-BC38)/AM38,IF(AND(AM38&gt;0,BC38&gt;0),(BC38-AM38)/AM38,IF(AND(AM38=0,BC38=0),"",(BC38-AM38)/AM38))))</f>
        <v>-1</v>
      </c>
      <c r="BG38" s="124">
        <f>+BG39+BG68+BG83+BG93+BG104</f>
        <v>195934.58690118801</v>
      </c>
      <c r="BH38" s="36">
        <f>IF(AND(BG4=0,BG38&gt;=0), "",BG38/BG4)</f>
        <v>0.30791666176305632</v>
      </c>
      <c r="BI38" s="42">
        <f>IF(AND(BG124=0,BG38&gt;=0),"",BG38/BG124)</f>
        <v>0.99476400311358049</v>
      </c>
      <c r="BJ38" s="123">
        <f>+BJ39+BJ68+BJ83+BJ93+BJ104</f>
        <v>0</v>
      </c>
      <c r="BK38" s="36" t="str">
        <f>IF(AND(BJ4=0,BJ38&gt;=0), "",BJ38/BJ4)</f>
        <v/>
      </c>
      <c r="BL38" s="42" t="str">
        <f>IF(AND(BJ124=0,BJ38&gt;=0),"",BJ38/BJ124)</f>
        <v/>
      </c>
      <c r="BM38" s="36" t="str">
        <f t="shared" si="21"/>
        <v/>
      </c>
      <c r="BN38" s="124">
        <f>+BN39+BN68+BN83+BN93+BN104</f>
        <v>195934.58690118801</v>
      </c>
      <c r="BO38" s="36">
        <f>IF(AND(BN4=0,BN38&gt;=0), "",BN38/BN4)</f>
        <v>0.30791666176305632</v>
      </c>
      <c r="BP38" s="42">
        <f>IF(AND(BN124=0,BN38&gt;=0),"",BN38/BN124)</f>
        <v>0.99476400311358049</v>
      </c>
      <c r="BQ38" s="123">
        <f>+BQ39+BQ68+BQ83+BQ93+BQ104</f>
        <v>0</v>
      </c>
      <c r="BR38" s="36" t="str">
        <f>IF(AND(BQ4=0,BQ38&gt;=0), "",BQ38/BQ4)</f>
        <v/>
      </c>
      <c r="BS38" s="42" t="str">
        <f>IF(AND(BQ124=0,BQ38&gt;=0),"",BQ38/BQ124)</f>
        <v/>
      </c>
      <c r="BT38" s="36" t="str">
        <f t="shared" si="22"/>
        <v/>
      </c>
      <c r="BU38" s="124">
        <f>+BU39+BU68+BU83+BU93+BU104</f>
        <v>195934.58690118801</v>
      </c>
      <c r="BV38" s="36">
        <f>IF(AND(BU4=0,BU38&gt;=0), "",BU38/BU4)</f>
        <v>0.30791666176305632</v>
      </c>
      <c r="BW38" s="42">
        <f>IF(AND(BU124=0,BU38&gt;=0),"",BU38/BU124)</f>
        <v>0.99476400311358049</v>
      </c>
      <c r="BX38" s="125">
        <f>+BX39+BX68+BX83+BX93+BX104</f>
        <v>0</v>
      </c>
      <c r="BY38" s="36" t="str">
        <f>IF(AND(BX4=0,BX38&gt;=0), "",BX38/BX4)</f>
        <v/>
      </c>
      <c r="BZ38" s="42">
        <f t="shared" si="23"/>
        <v>1</v>
      </c>
      <c r="CA38" s="123">
        <f>+CA39+CA68+CA83+CA93+CA104</f>
        <v>0</v>
      </c>
      <c r="CB38" s="36" t="str">
        <f>IF(AND(CA4=0,CA38&gt;=0), "",CA38/CA4)</f>
        <v/>
      </c>
      <c r="CC38" s="42" t="str">
        <f>IF(AND(CA124=0,CA38&gt;=0),"",CA38/CA124)</f>
        <v/>
      </c>
      <c r="CD38" s="36" t="str">
        <f t="shared" ref="CD38:CD69" si="34">IF(AND(BQ38=0,CA38&gt;0),100%,IF(AND(BQ38&lt;0,CA38=0),(BQ38-CA38)/BQ38,IF(AND(BQ38&gt;0,CA38&gt;0),(CA38-BQ38)/BQ38,IF(AND(BQ38=0,CA38=0),"",(CA38-BQ38)/BQ38))))</f>
        <v/>
      </c>
      <c r="CE38" s="124">
        <f>+CE39+CE68+CE83+CE93+CE104</f>
        <v>195934.58690118801</v>
      </c>
      <c r="CF38" s="36">
        <f>IF(AND(CE4=0,CE38&gt;=0), "",CE38/CE4)</f>
        <v>0.30791666176305632</v>
      </c>
      <c r="CG38" s="42">
        <f>IF(AND(CE124=0,CE38&gt;=0),"",CE38/CE124)</f>
        <v>0.99476400311358049</v>
      </c>
      <c r="CH38" s="123">
        <f>+CH39+CH68+CH83+CH93+CH104</f>
        <v>0</v>
      </c>
      <c r="CI38" s="36" t="str">
        <f>IF(AND(CH4=0,CH38&gt;=0), "",CH38/CH4)</f>
        <v/>
      </c>
      <c r="CJ38" s="42" t="str">
        <f>IF(AND(CH124=0,CH38&gt;=0),"",CH38/CH124)</f>
        <v/>
      </c>
      <c r="CK38" s="36" t="str">
        <f t="shared" si="24"/>
        <v/>
      </c>
      <c r="CL38" s="124">
        <f>+CL39+CL68+CL83+CL93+CL104</f>
        <v>195934.58690118801</v>
      </c>
      <c r="CM38" s="36">
        <f>IF(AND(CL4=0,CL38&gt;=0), "",CL38/CL4)</f>
        <v>0.30791666176305632</v>
      </c>
      <c r="CN38" s="42">
        <f>IF(AND(CL124=0,CL38&gt;=0),"",CL38/CL124)</f>
        <v>0.99476400311358049</v>
      </c>
      <c r="CO38" s="123">
        <f>+CO39+CO68+CO83+CO93+CO104</f>
        <v>0</v>
      </c>
      <c r="CP38" s="36" t="str">
        <f>IF(AND(CO4=0,CO38&gt;=0), "",CO38/CO4)</f>
        <v/>
      </c>
      <c r="CQ38" s="42" t="str">
        <f>IF(AND(CO124=0,CO38&gt;=0),"",CO38/CO124)</f>
        <v/>
      </c>
      <c r="CR38" s="36" t="str">
        <f t="shared" si="25"/>
        <v/>
      </c>
      <c r="CS38" s="124">
        <f>+CS39+CS68+CS83+CS93+CS104</f>
        <v>195934.58690118801</v>
      </c>
      <c r="CT38" s="36">
        <f>IF(AND(CS4=0,CS38&gt;=0), "",CS38/CS4)</f>
        <v>0.30791666176305632</v>
      </c>
      <c r="CU38" s="42">
        <f>IF(AND(CS124=0,CS38&gt;=0),"",CS38/CS124)</f>
        <v>0.99476400311358049</v>
      </c>
      <c r="CV38" s="125">
        <f>+CV39+CV68+CV83+CV93+CV104</f>
        <v>0</v>
      </c>
      <c r="CW38" s="36" t="str">
        <f>IF(AND(CV4=0,CV38&gt;=0), "",CV38/CV4)</f>
        <v/>
      </c>
      <c r="CX38" s="42">
        <f t="shared" si="26"/>
        <v>1</v>
      </c>
    </row>
    <row r="39" spans="1:102" s="6" customFormat="1" x14ac:dyDescent="0.3">
      <c r="A39" s="37" t="s">
        <v>60</v>
      </c>
      <c r="B39" s="126">
        <f>SUM(B40:B67)</f>
        <v>0</v>
      </c>
      <c r="C39" s="38" t="str">
        <f>IF(AND(B4=0,B39&gt;=0), "",B39/B4)</f>
        <v/>
      </c>
      <c r="D39" s="43" t="str">
        <f>IF(AND(B124=0,B39&gt;=0),"",B39/B124)</f>
        <v/>
      </c>
      <c r="E39" s="126">
        <f>SUM(E40:E67)</f>
        <v>14706.250967801663</v>
      </c>
      <c r="F39" s="38">
        <f>IF(AND(E4=0,E39&gt;=0), "",E39/E4)</f>
        <v>0.21093817638405185</v>
      </c>
      <c r="G39" s="43">
        <f>IF(AND(E124=0,E39&gt;=0),"",E39/E124)</f>
        <v>0.51960522065990389</v>
      </c>
      <c r="H39" s="126">
        <f>SUM(H40:H67)</f>
        <v>16881.742999786493</v>
      </c>
      <c r="I39" s="38">
        <f>IF(AND(H4=0,H39&gt;=0), "",H39/H4)</f>
        <v>0.18555091356627476</v>
      </c>
      <c r="J39" s="43">
        <f>IF(AND(H124=0,H39&gt;=0),"",H39/H124)</f>
        <v>0.63825221561977596</v>
      </c>
      <c r="K39" s="38">
        <f t="shared" si="27"/>
        <v>0.14792975019588075</v>
      </c>
      <c r="L39" s="127">
        <f>SUM(L40:L67)</f>
        <v>31587.993967588158</v>
      </c>
      <c r="M39" s="38">
        <f>IF(AND(L4=0,L39&gt;=0), "",L39/L4)</f>
        <v>0.19656495510656516</v>
      </c>
      <c r="N39" s="43">
        <f>IF(AND(L124=0,L39&gt;=0),"",L39/L124)</f>
        <v>0.57692126312282965</v>
      </c>
      <c r="O39" s="126">
        <f>SUM(O40:O67)</f>
        <v>17274.89178580161</v>
      </c>
      <c r="P39" s="38">
        <f>IF(AND(O4=0,O39&gt;=0), "",O39/O4)</f>
        <v>0.16045895638979688</v>
      </c>
      <c r="Q39" s="43">
        <f>IF(AND(O124=0,O39&gt;=0),"",O39/O124)</f>
        <v>0.51790882170744879</v>
      </c>
      <c r="R39" s="38">
        <f t="shared" si="28"/>
        <v>2.3288400138545506E-2</v>
      </c>
      <c r="S39" s="127">
        <f>SUM(S40:S67)</f>
        <v>48862.885753389746</v>
      </c>
      <c r="T39" s="38">
        <f>IF(AND(S4=0,S39&gt;=0), "",S39/S4)</f>
        <v>0.1820801015272405</v>
      </c>
      <c r="U39" s="43">
        <f>IF(AND(S124=0,S39&gt;=0),"",S39/S124)</f>
        <v>0.55458084177279598</v>
      </c>
      <c r="V39" s="128">
        <f>SUM(V40:V67)</f>
        <v>0</v>
      </c>
      <c r="W39" s="38" t="str">
        <f>IF(AND(V4=0,V39&gt;=0), "",V39/V4)</f>
        <v/>
      </c>
      <c r="X39" s="91">
        <f t="shared" si="29"/>
        <v>1</v>
      </c>
      <c r="Y39" s="126">
        <f>SUM(Y40:Y67)</f>
        <v>18902.095126041258</v>
      </c>
      <c r="Z39" s="38">
        <f>IF(AND(Y4=0,Y39&gt;=0), "",Y39/Y4)</f>
        <v>0.16097057473181603</v>
      </c>
      <c r="AA39" s="43">
        <f>IF(AND(Y124=0,Y39&gt;=0),"",Y39/Y124)</f>
        <v>0.54029212257084436</v>
      </c>
      <c r="AB39" s="38">
        <f t="shared" si="30"/>
        <v>9.4194705264496151E-2</v>
      </c>
      <c r="AC39" s="127">
        <f>SUM(AC40:AC67)</f>
        <v>67764.980879431008</v>
      </c>
      <c r="AD39" s="38">
        <f>IF(AND(AC4=0,AC39&gt;=0), "",AC39/AC4)</f>
        <v>0.17565475523321306</v>
      </c>
      <c r="AE39" s="43">
        <f>IF(AND(AC124=0,AC39&gt;=0),"",AC39/AC124)</f>
        <v>0.55051975565696254</v>
      </c>
      <c r="AF39" s="126">
        <f>SUM(AF40:AF67)</f>
        <v>20101.713385974144</v>
      </c>
      <c r="AG39" s="38">
        <f>IF(AND(AF4=0,AF39&gt;=0), "",AF39/AF4)</f>
        <v>0.15181596505648581</v>
      </c>
      <c r="AH39" s="43">
        <f>IF(AND(AF124=0,AF39&gt;=0),"",AF39/AF124)</f>
        <v>0.54578952897868194</v>
      </c>
      <c r="AI39" s="38">
        <f t="shared" si="19"/>
        <v>6.3464830323501115E-2</v>
      </c>
      <c r="AJ39" s="127">
        <f>SUM(AJ40:AJ67)</f>
        <v>87866.694265405153</v>
      </c>
      <c r="AK39" s="38">
        <f>IF(AND(AJ4=0,AJ39&gt;=0), "",AJ39/AJ4)</f>
        <v>0.16956348469847474</v>
      </c>
      <c r="AL39" s="43">
        <f>IF(AND(AJ124=0,AJ39&gt;=0),"",AJ39/AJ124)</f>
        <v>0.54943037863397781</v>
      </c>
      <c r="AM39" s="126">
        <f>SUM(AM40:AM67)</f>
        <v>21604.81502021664</v>
      </c>
      <c r="AN39" s="38">
        <f>IF(AND(AM4=0,AM39&gt;=0), "",AM39/AM4)</f>
        <v>0.18289025698091235</v>
      </c>
      <c r="AO39" s="43">
        <f>IF(AND(AM124=0,AM39&gt;=0),"",AM39/AM124)</f>
        <v>0.58324169004445958</v>
      </c>
      <c r="AP39" s="38">
        <f t="shared" si="20"/>
        <v>7.4774801798302232E-2</v>
      </c>
      <c r="AQ39" s="127">
        <f>SUM(AQ40:AQ67)</f>
        <v>109471.5092856218</v>
      </c>
      <c r="AR39" s="38">
        <f>IF(AND(AQ4=0,AQ39&gt;=0), "",AQ39/AQ4)</f>
        <v>0.17203752655671484</v>
      </c>
      <c r="AS39" s="43">
        <f>IF(AND(AQ124=0,AQ39&gt;=0),"",AQ39/AQ124)</f>
        <v>0.55578914639899313</v>
      </c>
      <c r="AT39" s="128">
        <f>SUM(AT40:AT67)</f>
        <v>0</v>
      </c>
      <c r="AU39" s="38" t="str">
        <f>IF(AND(AT4=0,AT39&gt;=0), "",AT39/AT4)</f>
        <v/>
      </c>
      <c r="AV39" s="91">
        <f t="shared" si="31"/>
        <v>1</v>
      </c>
      <c r="AW39" s="128">
        <f>SUM(AW40:AW67)</f>
        <v>18245.251547603631</v>
      </c>
      <c r="AX39" s="38">
        <f>IF(AND(AW4=0,AW39&gt;=0), "",AW39/AW4)</f>
        <v>0.17203752655671481</v>
      </c>
      <c r="AY39" s="43">
        <f>IF(AND(AW124=0,AW39&gt;=0),"",AW39/AW124)</f>
        <v>0.55578914639899324</v>
      </c>
      <c r="AZ39" s="128">
        <f>SUM(AZ40:AZ67)</f>
        <v>0</v>
      </c>
      <c r="BA39" s="38" t="str">
        <f>IF(AND(AZ4=0,AZ39&gt;=0), "",AZ39/AZ4)</f>
        <v/>
      </c>
      <c r="BB39" s="91">
        <f t="shared" si="32"/>
        <v>1</v>
      </c>
      <c r="BC39" s="126">
        <f>SUM(BC40:BC67)</f>
        <v>0</v>
      </c>
      <c r="BD39" s="38" t="str">
        <f>IF(AND(BC4=0,BC39&gt;=0), "",BC39/BC4)</f>
        <v/>
      </c>
      <c r="BE39" s="43" t="str">
        <f>IF(AND(BC124=0,BC39&gt;=0),"",BC39/BC124)</f>
        <v/>
      </c>
      <c r="BF39" s="38">
        <f t="shared" si="33"/>
        <v>-1</v>
      </c>
      <c r="BG39" s="127">
        <f>SUM(BG40:BG67)</f>
        <v>109471.5092856218</v>
      </c>
      <c r="BH39" s="38">
        <f>IF(AND(BG4=0,BG39&gt;=0), "",BG39/BG4)</f>
        <v>0.17203752655671484</v>
      </c>
      <c r="BI39" s="43">
        <f>IF(AND(BG124=0,BG39&gt;=0),"",BG39/BG124)</f>
        <v>0.55578914639899313</v>
      </c>
      <c r="BJ39" s="126">
        <f>SUM(BJ40:BJ67)</f>
        <v>0</v>
      </c>
      <c r="BK39" s="38" t="str">
        <f>IF(AND(BJ4=0,BJ39&gt;=0), "",BJ39/BJ4)</f>
        <v/>
      </c>
      <c r="BL39" s="43" t="str">
        <f>IF(AND(BJ124=0,BJ39&gt;=0),"",BJ39/BJ124)</f>
        <v/>
      </c>
      <c r="BM39" s="38" t="str">
        <f t="shared" si="21"/>
        <v/>
      </c>
      <c r="BN39" s="127">
        <f>SUM(BN40:BN67)</f>
        <v>109471.5092856218</v>
      </c>
      <c r="BO39" s="38">
        <f>IF(AND(BN4=0,BN39&gt;=0), "",BN39/BN4)</f>
        <v>0.17203752655671484</v>
      </c>
      <c r="BP39" s="43">
        <f>IF(AND(BN124=0,BN39&gt;=0),"",BN39/BN124)</f>
        <v>0.55578914639899313</v>
      </c>
      <c r="BQ39" s="126">
        <f>SUM(BQ40:BQ67)</f>
        <v>0</v>
      </c>
      <c r="BR39" s="38" t="str">
        <f>IF(AND(BQ4=0,BQ39&gt;=0), "",BQ39/BQ4)</f>
        <v/>
      </c>
      <c r="BS39" s="43" t="str">
        <f>IF(AND(BQ124=0,BQ39&gt;=0),"",BQ39/BQ124)</f>
        <v/>
      </c>
      <c r="BT39" s="38" t="str">
        <f t="shared" si="22"/>
        <v/>
      </c>
      <c r="BU39" s="127">
        <f>SUM(BU40:BU67)</f>
        <v>109471.5092856218</v>
      </c>
      <c r="BV39" s="38">
        <f>IF(AND(BU4=0,BU39&gt;=0), "",BU39/BU4)</f>
        <v>0.17203752655671484</v>
      </c>
      <c r="BW39" s="43">
        <f>IF(AND(BU124=0,BU39&gt;=0),"",BU39/BU124)</f>
        <v>0.55578914639899313</v>
      </c>
      <c r="BX39" s="128">
        <f>SUM(BX40:BX67)</f>
        <v>0</v>
      </c>
      <c r="BY39" s="38" t="str">
        <f>IF(AND(BX4=0,BX39&gt;=0), "",BX39/BX4)</f>
        <v/>
      </c>
      <c r="BZ39" s="91">
        <f t="shared" si="23"/>
        <v>1</v>
      </c>
      <c r="CA39" s="126">
        <f>SUM(CA40:CA67)</f>
        <v>0</v>
      </c>
      <c r="CB39" s="38" t="str">
        <f>IF(AND(CA4=0,CA39&gt;=0), "",CA39/CA4)</f>
        <v/>
      </c>
      <c r="CC39" s="43" t="str">
        <f>IF(AND(CA124=0,CA39&gt;=0),"",CA39/CA124)</f>
        <v/>
      </c>
      <c r="CD39" s="38" t="str">
        <f t="shared" si="34"/>
        <v/>
      </c>
      <c r="CE39" s="127">
        <f>SUM(CE40:CE67)</f>
        <v>109471.5092856218</v>
      </c>
      <c r="CF39" s="38">
        <f>IF(AND(CE4=0,CE39&gt;=0), "",CE39/CE4)</f>
        <v>0.17203752655671484</v>
      </c>
      <c r="CG39" s="43">
        <f>IF(AND(CE124=0,CE39&gt;=0),"",CE39/CE124)</f>
        <v>0.55578914639899313</v>
      </c>
      <c r="CH39" s="126">
        <f>SUM(CH40:CH67)</f>
        <v>0</v>
      </c>
      <c r="CI39" s="38" t="str">
        <f>IF(AND(CH4=0,CH39&gt;=0), "",CH39/CH4)</f>
        <v/>
      </c>
      <c r="CJ39" s="43" t="str">
        <f>IF(AND(CH124=0,CH39&gt;=0),"",CH39/CH124)</f>
        <v/>
      </c>
      <c r="CK39" s="38" t="str">
        <f t="shared" si="24"/>
        <v/>
      </c>
      <c r="CL39" s="127">
        <f>SUM(CL40:CL67)</f>
        <v>109471.5092856218</v>
      </c>
      <c r="CM39" s="38">
        <f>IF(AND(CL4=0,CL39&gt;=0), "",CL39/CL4)</f>
        <v>0.17203752655671484</v>
      </c>
      <c r="CN39" s="43">
        <f>IF(AND(CL124=0,CL39&gt;=0),"",CL39/CL124)</f>
        <v>0.55578914639899313</v>
      </c>
      <c r="CO39" s="126">
        <f>SUM(CO40:CO67)</f>
        <v>0</v>
      </c>
      <c r="CP39" s="38" t="str">
        <f>IF(AND(CO4=0,CO39&gt;=0), "",CO39/CO4)</f>
        <v/>
      </c>
      <c r="CQ39" s="43" t="str">
        <f>IF(AND(CO124=0,CO39&gt;=0),"",CO39/CO124)</f>
        <v/>
      </c>
      <c r="CR39" s="38" t="str">
        <f t="shared" si="25"/>
        <v/>
      </c>
      <c r="CS39" s="127">
        <f>SUM(CS40:CS67)</f>
        <v>109471.5092856218</v>
      </c>
      <c r="CT39" s="38">
        <f>IF(AND(CS4=0,CS39&gt;=0), "",CS39/CS4)</f>
        <v>0.17203752655671484</v>
      </c>
      <c r="CU39" s="43">
        <f>IF(AND(CS124=0,CS39&gt;=0),"",CS39/CS124)</f>
        <v>0.55578914639899313</v>
      </c>
      <c r="CV39" s="128">
        <f>SUM(CV40:CV67)</f>
        <v>0</v>
      </c>
      <c r="CW39" s="38" t="str">
        <f>IF(AND(CV4=0,CV39&gt;=0), "",CV39/CV4)</f>
        <v/>
      </c>
      <c r="CX39" s="91">
        <f t="shared" si="26"/>
        <v>1</v>
      </c>
    </row>
    <row r="40" spans="1:102" hidden="1" outlineLevel="1" x14ac:dyDescent="0.3">
      <c r="A40" s="29" t="s">
        <v>61</v>
      </c>
      <c r="B40" s="129">
        <f>+'N EERR ULTRAX'!B39</f>
        <v>0</v>
      </c>
      <c r="C40" s="30" t="str">
        <f>IF(AND(B4=0,B40&gt;=0), "",B40/B4)</f>
        <v/>
      </c>
      <c r="D40" s="47" t="str">
        <f>IF(AND(B124=0,B40&gt;=0),"",B40/B124)</f>
        <v/>
      </c>
      <c r="E40" s="129">
        <f>+'N EERR ULTRAX'!C39</f>
        <v>178.34757244163015</v>
      </c>
      <c r="F40" s="30">
        <f>IF(AND(E4=0,E40&gt;=0), "",E40/E4)</f>
        <v>2.5581170738706391E-3</v>
      </c>
      <c r="G40" s="47">
        <f>IF(AND(E124=0,E40&gt;=0),"",E40/E124)</f>
        <v>6.301424471511251E-3</v>
      </c>
      <c r="H40" s="129">
        <f>+'N EERR ULTRAX'!D39</f>
        <v>388.96865845847276</v>
      </c>
      <c r="I40" s="30">
        <f>IF(AND(H4=0,H40&gt;=0), "",H40/H4)</f>
        <v>4.2752392289428127E-3</v>
      </c>
      <c r="J40" s="47">
        <f>IF(AND(H124=0,H40&gt;=0),"",H40/H124)</f>
        <v>1.4705833874553827E-2</v>
      </c>
      <c r="K40" s="30">
        <f t="shared" si="27"/>
        <v>1.1809585246010286</v>
      </c>
      <c r="L40" s="130">
        <f>+E40+H40</f>
        <v>567.31623090010294</v>
      </c>
      <c r="M40" s="30">
        <f>IF(AND(L4=0,L40&gt;=0), "",L40/L4)</f>
        <v>3.5302808267130672E-3</v>
      </c>
      <c r="N40" s="47">
        <f>IF(AND(L124=0,L40&gt;=0),"",L40/L124)</f>
        <v>1.036143025912957E-2</v>
      </c>
      <c r="O40" s="129">
        <f>+'N EERR ULTRAX'!E39</f>
        <v>279.89128283999406</v>
      </c>
      <c r="P40" s="30">
        <f>IF(AND(O4=0,O40&gt;=0), "",O40/O4)</f>
        <v>2.5997883925397273E-3</v>
      </c>
      <c r="Q40" s="47">
        <f>IF(AND(O124=0,O40&gt;=0),"",O40/O124)</f>
        <v>8.3912632449014823E-3</v>
      </c>
      <c r="R40" s="30">
        <f t="shared" si="28"/>
        <v>-0.28042715845221255</v>
      </c>
      <c r="S40" s="130">
        <f>+L40+O40</f>
        <v>847.20751374009706</v>
      </c>
      <c r="T40" s="30">
        <f>IF(AND(S4=0,S40&gt;=0), "",S40/S4)</f>
        <v>3.1569897630480508E-3</v>
      </c>
      <c r="U40" s="47">
        <f>IF(AND(S124=0,S40&gt;=0),"",S40/S124)</f>
        <v>9.6155814148497411E-3</v>
      </c>
      <c r="V40" s="131"/>
      <c r="W40" s="30" t="str">
        <f>IF(AND(V4=0,V40&gt;=0), "",V40/V4)</f>
        <v/>
      </c>
      <c r="X40" s="47">
        <f t="shared" si="29"/>
        <v>1</v>
      </c>
      <c r="Y40" s="129">
        <f>+'N EERR ULTRAX'!F39</f>
        <v>329.97078333982091</v>
      </c>
      <c r="Z40" s="30">
        <f>IF(AND(Y4=0,Y40&gt;=0), "",Y40/Y4)</f>
        <v>2.8100369977369132E-3</v>
      </c>
      <c r="AA40" s="47">
        <f>IF(AND(Y124=0,Y40&gt;=0),"",Y40/Y124)</f>
        <v>9.4317912235781908E-3</v>
      </c>
      <c r="AB40" s="30">
        <f t="shared" si="30"/>
        <v>0.17892483106898291</v>
      </c>
      <c r="AC40" s="130">
        <f t="shared" ref="AC40:AC66" si="35">+S40+Y40</f>
        <v>1177.1782970799179</v>
      </c>
      <c r="AD40" s="30">
        <f>IF(AND(AC4=0,AC40&gt;=0), "",AC40/AC4)</f>
        <v>3.0513838114604622E-3</v>
      </c>
      <c r="AE40" s="47">
        <f>IF(AND(AC124=0,AC40&gt;=0),"",AC40/AC124)</f>
        <v>9.5633452568393493E-3</v>
      </c>
      <c r="AF40" s="129">
        <f>+'N EERR ULTRAX'!G39</f>
        <v>291.36579911680417</v>
      </c>
      <c r="AG40" s="30">
        <f>IF(AND(AF4=0,AF40&gt;=0), "",AF40/AF4)</f>
        <v>2.2005079431803966E-3</v>
      </c>
      <c r="AH40" s="47">
        <f>IF(AND(AF124=0,AF40&gt;=0),"",AF40/AF124)</f>
        <v>7.9109874470410149E-3</v>
      </c>
      <c r="AI40" s="30">
        <f t="shared" si="19"/>
        <v>-0.11699515888126175</v>
      </c>
      <c r="AJ40" s="130">
        <f t="shared" si="16"/>
        <v>1468.544096196722</v>
      </c>
      <c r="AK40" s="30">
        <f>IF(AND(AJ4=0,AJ40&gt;=0), "",AJ40/AJ4)</f>
        <v>2.8339686210606535E-3</v>
      </c>
      <c r="AL40" s="47">
        <f>IF(AND(AJ124=0,AJ40&gt;=0),"",AJ40/AJ124)</f>
        <v>9.1828052205639357E-3</v>
      </c>
      <c r="AM40" s="129">
        <f>+'N EERR ULTRAX'!H39</f>
        <v>291.79500331309407</v>
      </c>
      <c r="AN40" s="30">
        <f>IF(AND(AM4=0,AM40&gt;=0), "",AM40/AM4)</f>
        <v>2.4701189568964344E-3</v>
      </c>
      <c r="AO40" s="47">
        <f>IF(AND(AM124=0,AM40&gt;=0),"",AM40/AM124)</f>
        <v>7.8772722987725495E-3</v>
      </c>
      <c r="AP40" s="30">
        <f t="shared" si="20"/>
        <v>1.4730767907246401E-3</v>
      </c>
      <c r="AQ40" s="130">
        <f t="shared" si="17"/>
        <v>1760.3390995098162</v>
      </c>
      <c r="AR40" s="30">
        <f>IF(AND(AQ4=0,AQ40&gt;=0), "",AQ40/AQ4)</f>
        <v>2.7664219353237662E-3</v>
      </c>
      <c r="AS40" s="47">
        <f>IF(AND(AQ124=0,AQ40&gt;=0),"",AQ40/AQ124)</f>
        <v>8.9372784925861523E-3</v>
      </c>
      <c r="AT40" s="131">
        <f t="shared" ref="AT40:AT67" si="36">+V40*2</f>
        <v>0</v>
      </c>
      <c r="AU40" s="30" t="str">
        <f>IF(AND(AT4=0,AT40&gt;=0), "",AT40/AT4)</f>
        <v/>
      </c>
      <c r="AV40" s="47">
        <f t="shared" si="31"/>
        <v>1</v>
      </c>
      <c r="AW40" s="131">
        <f>+AQ40/6</f>
        <v>293.38984991830267</v>
      </c>
      <c r="AX40" s="30">
        <f>IF(AND(AW4=0,AW40&gt;=0), "",AW40/AW4)</f>
        <v>2.7664219353237657E-3</v>
      </c>
      <c r="AY40" s="47">
        <f>IF(AND(AW124=0,AW40&gt;=0),"",AW40/AW124)</f>
        <v>8.937278492586154E-3</v>
      </c>
      <c r="AZ40" s="131">
        <f t="shared" ref="AZ40:AZ67" si="37">+AT40/6</f>
        <v>0</v>
      </c>
      <c r="BA40" s="30" t="str">
        <f>IF(AND(AZ4=0,AZ40&gt;=0), "",AZ40/AZ4)</f>
        <v/>
      </c>
      <c r="BB40" s="47">
        <f t="shared" si="32"/>
        <v>1</v>
      </c>
      <c r="BC40" s="129">
        <f>+'N EERR ULTRAX'!I39</f>
        <v>0</v>
      </c>
      <c r="BD40" s="30" t="str">
        <f>IF(AND(BC4=0,BC40&gt;=0), "",BC40/BC4)</f>
        <v/>
      </c>
      <c r="BE40" s="47" t="str">
        <f>IF(AND(BC124=0,BC40&gt;=0),"",BC40/BC124)</f>
        <v/>
      </c>
      <c r="BF40" s="30">
        <f t="shared" si="33"/>
        <v>-1</v>
      </c>
      <c r="BG40" s="130">
        <f t="shared" ref="BG40:BG67" si="38">+AQ40+BC40</f>
        <v>1760.3390995098162</v>
      </c>
      <c r="BH40" s="30">
        <f>IF(AND(BG4=0,BG40&gt;=0), "",BG40/BG4)</f>
        <v>2.7664219353237662E-3</v>
      </c>
      <c r="BI40" s="47">
        <f>IF(AND(BG124=0,BG40&gt;=0),"",BG40/BG124)</f>
        <v>8.9372784925861523E-3</v>
      </c>
      <c r="BJ40" s="129">
        <f>+'N EERR ULTRAX'!J39</f>
        <v>0</v>
      </c>
      <c r="BK40" s="30" t="str">
        <f>IF(AND(BJ4=0,BJ40&gt;=0), "",BJ40/BJ4)</f>
        <v/>
      </c>
      <c r="BL40" s="47" t="str">
        <f>IF(AND(BJ124=0,BJ40&gt;=0),"",BJ40/BJ124)</f>
        <v/>
      </c>
      <c r="BM40" s="30" t="str">
        <f t="shared" si="21"/>
        <v/>
      </c>
      <c r="BN40" s="130">
        <f t="shared" ref="BN40:BN67" si="39">+BG40+BJ40</f>
        <v>1760.3390995098162</v>
      </c>
      <c r="BO40" s="30">
        <f>IF(AND(BN4=0,BN40&gt;=0), "",BN40/BN4)</f>
        <v>2.7664219353237662E-3</v>
      </c>
      <c r="BP40" s="47">
        <f>IF(AND(BN124=0,BN40&gt;=0),"",BN40/BN124)</f>
        <v>8.9372784925861523E-3</v>
      </c>
      <c r="BQ40" s="129">
        <f>+'N EERR ULTRAX'!K39</f>
        <v>0</v>
      </c>
      <c r="BR40" s="30" t="str">
        <f>IF(AND(BQ4=0,BQ40&gt;=0), "",BQ40/BQ4)</f>
        <v/>
      </c>
      <c r="BS40" s="47" t="str">
        <f>IF(AND(BQ124=0,BQ40&gt;=0),"",BQ40/BQ124)</f>
        <v/>
      </c>
      <c r="BT40" s="30" t="str">
        <f t="shared" si="22"/>
        <v/>
      </c>
      <c r="BU40" s="130">
        <f t="shared" ref="BU40:BU67" si="40">+BN40+BQ40</f>
        <v>1760.3390995098162</v>
      </c>
      <c r="BV40" s="30">
        <f>IF(AND(BU4=0,BU40&gt;=0), "",BU40/BU4)</f>
        <v>2.7664219353237662E-3</v>
      </c>
      <c r="BW40" s="47">
        <f>IF(AND(BU124=0,BU40&gt;=0),"",BU40/BU124)</f>
        <v>8.9372784925861523E-3</v>
      </c>
      <c r="BX40" s="131">
        <f t="shared" ref="BX40:BX67" si="41">+AZ40*9</f>
        <v>0</v>
      </c>
      <c r="BY40" s="30" t="str">
        <f>IF(AND(BX4=0,BX40&gt;=0), "",BX40/BX4)</f>
        <v/>
      </c>
      <c r="BZ40" s="47">
        <f t="shared" si="23"/>
        <v>1</v>
      </c>
      <c r="CA40" s="129">
        <f>+'N EERR ULTRAX'!L39</f>
        <v>0</v>
      </c>
      <c r="CB40" s="30" t="str">
        <f>IF(AND(CA4=0,CA40&gt;=0), "",CA40/CA4)</f>
        <v/>
      </c>
      <c r="CC40" s="47" t="str">
        <f>IF(AND(CA124=0,CA40&gt;=0),"",CA40/CA124)</f>
        <v/>
      </c>
      <c r="CD40" s="30" t="str">
        <f t="shared" si="34"/>
        <v/>
      </c>
      <c r="CE40" s="130">
        <f t="shared" ref="CE40:CE66" si="42">+BU40+CA40</f>
        <v>1760.3390995098162</v>
      </c>
      <c r="CF40" s="30">
        <f>IF(AND(CE4=0,CE40&gt;=0), "",CE40/CE4)</f>
        <v>2.7664219353237662E-3</v>
      </c>
      <c r="CG40" s="47">
        <f>IF(AND(CE124=0,CE40&gt;=0),"",CE40/CE124)</f>
        <v>8.9372784925861523E-3</v>
      </c>
      <c r="CH40" s="129">
        <f>+'N EERR ULTRAX'!M39</f>
        <v>0</v>
      </c>
      <c r="CI40" s="30" t="str">
        <f>IF(AND(CH4=0,CH40&gt;=0), "",CH40/CH4)</f>
        <v/>
      </c>
      <c r="CJ40" s="47" t="str">
        <f>IF(AND(CH124=0,CH40&gt;=0),"",CH40/CH124)</f>
        <v/>
      </c>
      <c r="CK40" s="30" t="str">
        <f t="shared" si="24"/>
        <v/>
      </c>
      <c r="CL40" s="130">
        <f t="shared" ref="CL40:CL67" si="43">+CE40+CH40</f>
        <v>1760.3390995098162</v>
      </c>
      <c r="CM40" s="30">
        <f>IF(AND(CL4=0,CL40&gt;=0), "",CL40/CL4)</f>
        <v>2.7664219353237662E-3</v>
      </c>
      <c r="CN40" s="47">
        <f>IF(AND(CL124=0,CL40&gt;=0),"",CL40/CL124)</f>
        <v>8.9372784925861523E-3</v>
      </c>
      <c r="CO40" s="129">
        <f>+'N EERR ULTRAX'!N39</f>
        <v>0</v>
      </c>
      <c r="CP40" s="30" t="str">
        <f>IF(AND(CO4=0,CO40&gt;=0), "",CO40/CO4)</f>
        <v/>
      </c>
      <c r="CQ40" s="47" t="str">
        <f>IF(AND(CO124=0,CO40&gt;=0),"",CO40/CO124)</f>
        <v/>
      </c>
      <c r="CR40" s="30" t="str">
        <f t="shared" si="25"/>
        <v/>
      </c>
      <c r="CS40" s="130">
        <f t="shared" ref="CS40:CS67" si="44">+CL40+CO40</f>
        <v>1760.3390995098162</v>
      </c>
      <c r="CT40" s="30">
        <f>IF(AND(CS4=0,CS40&gt;=0), "",CS40/CS4)</f>
        <v>2.7664219353237662E-3</v>
      </c>
      <c r="CU40" s="47">
        <f>IF(AND(CS124=0,CS40&gt;=0),"",CS40/CS124)</f>
        <v>8.9372784925861523E-3</v>
      </c>
      <c r="CV40" s="131">
        <f t="shared" ref="CV40:CV67" si="45">+AZ40*12</f>
        <v>0</v>
      </c>
      <c r="CW40" s="30" t="str">
        <f>IF(AND(CV4=0,CV40&gt;=0), "",CV40/CV4)</f>
        <v/>
      </c>
      <c r="CX40" s="47">
        <f t="shared" si="26"/>
        <v>1</v>
      </c>
    </row>
    <row r="41" spans="1:102" hidden="1" outlineLevel="1" x14ac:dyDescent="0.3">
      <c r="A41" s="29" t="s">
        <v>3</v>
      </c>
      <c r="B41" s="129">
        <f>+'N EERR ULTRAX'!B40</f>
        <v>0</v>
      </c>
      <c r="C41" s="30" t="str">
        <f>IF(AND(B4=0,B41&gt;=0), "",B41/B4)</f>
        <v/>
      </c>
      <c r="D41" s="47" t="str">
        <f>IF(AND(B124=0,B41&gt;=0),"",B41/B124)</f>
        <v/>
      </c>
      <c r="E41" s="129">
        <f>+'N EERR ULTRAX'!C40</f>
        <v>142.95039178655412</v>
      </c>
      <c r="F41" s="30">
        <f>IF(AND(E4=0,E41&gt;=0), "",E41/E4)</f>
        <v>2.0503998621307995E-3</v>
      </c>
      <c r="G41" s="47">
        <f>IF(AND(E124=0,E41&gt;=0),"",E41/E124)</f>
        <v>5.0507617495647453E-3</v>
      </c>
      <c r="H41" s="129">
        <f>+'N EERR ULTRAX'!D40</f>
        <v>146.14884492206963</v>
      </c>
      <c r="I41" s="30">
        <f>IF(AND(H4=0,H41&gt;=0), "",H41/H4)</f>
        <v>1.6063537806664159E-3</v>
      </c>
      <c r="J41" s="47">
        <f>IF(AND(H124=0,H41&gt;=0),"",H41/H124)</f>
        <v>5.5254853768927593E-3</v>
      </c>
      <c r="K41" s="30">
        <f t="shared" si="27"/>
        <v>2.2374567117600254E-2</v>
      </c>
      <c r="L41" s="130">
        <f t="shared" ref="L41:L66" si="46">+E41+H41</f>
        <v>289.09923670862372</v>
      </c>
      <c r="M41" s="30">
        <f>IF(AND(L4=0,L41&gt;=0), "",L41/L4)</f>
        <v>1.7989992825527877E-3</v>
      </c>
      <c r="N41" s="47">
        <f>IF(AND(L124=0,L41&gt;=0),"",L41/L124)</f>
        <v>5.2800914480648125E-3</v>
      </c>
      <c r="O41" s="129">
        <f>+'N EERR ULTRAX'!E40</f>
        <v>143.33315713508273</v>
      </c>
      <c r="P41" s="30">
        <f>IF(AND(O4=0,O41&gt;=0), "",O41/O4)</f>
        <v>1.3313593564072744E-3</v>
      </c>
      <c r="Q41" s="47">
        <f>IF(AND(O124=0,O41&gt;=0),"",O41/O124)</f>
        <v>4.2971908272358894E-3</v>
      </c>
      <c r="R41" s="30">
        <f t="shared" si="28"/>
        <v>-1.9265891485411996E-2</v>
      </c>
      <c r="S41" s="130">
        <f t="shared" ref="S41:S66" si="47">+L41+O41</f>
        <v>432.43239384370645</v>
      </c>
      <c r="T41" s="30">
        <f>IF(AND(S4=0,S41&gt;=0), "",S41/S4)</f>
        <v>1.6113934525299194E-3</v>
      </c>
      <c r="U41" s="47">
        <f>IF(AND(S124=0,S41&gt;=0),"",S41/S124)</f>
        <v>4.9079934041969904E-3</v>
      </c>
      <c r="V41" s="131"/>
      <c r="W41" s="30" t="str">
        <f>IF(AND(V4=0,V41&gt;=0), "",V41/V4)</f>
        <v/>
      </c>
      <c r="X41" s="47">
        <f t="shared" si="29"/>
        <v>1</v>
      </c>
      <c r="Y41" s="129">
        <f>+'N EERR ULTRAX'!F40</f>
        <v>152.35981751654339</v>
      </c>
      <c r="Z41" s="30">
        <f>IF(AND(Y4=0,Y41&gt;=0), "",Y41/Y4)</f>
        <v>1.2974988871939438E-3</v>
      </c>
      <c r="AA41" s="47">
        <f>IF(AND(Y124=0,Y41&gt;=0),"",Y41/Y124)</f>
        <v>4.3550097833922018E-3</v>
      </c>
      <c r="AB41" s="30">
        <f t="shared" si="30"/>
        <v>6.2976777752502752E-2</v>
      </c>
      <c r="AC41" s="130">
        <f t="shared" si="35"/>
        <v>584.79221136024989</v>
      </c>
      <c r="AD41" s="30">
        <f>IF(AND(AC4=0,AC41&gt;=0), "",AC41/AC4)</f>
        <v>1.5158498005265961E-3</v>
      </c>
      <c r="AE41" s="47">
        <f>IF(AND(AC124=0,AC41&gt;=0),"",AC41/AC124)</f>
        <v>4.7508264760074519E-3</v>
      </c>
      <c r="AF41" s="129">
        <f>+'N EERR ULTRAX'!G40</f>
        <v>158.78455240685503</v>
      </c>
      <c r="AG41" s="30">
        <f>IF(AND(AF4=0,AF41&gt;=0), "",AF41/AF4)</f>
        <v>1.1992027543546954E-3</v>
      </c>
      <c r="AH41" s="47">
        <f>IF(AND(AF124=0,AF41&gt;=0),"",AF41/AF124)</f>
        <v>4.3112218547348711E-3</v>
      </c>
      <c r="AI41" s="30">
        <f t="shared" si="19"/>
        <v>4.2168171339625263E-2</v>
      </c>
      <c r="AJ41" s="130">
        <f t="shared" si="16"/>
        <v>743.57676376710492</v>
      </c>
      <c r="AK41" s="30">
        <f>IF(AND(AJ4=0,AJ41&gt;=0), "",AJ41/AJ4)</f>
        <v>1.4349403748401446E-3</v>
      </c>
      <c r="AL41" s="47">
        <f>IF(AND(AJ124=0,AJ41&gt;=0),"",AJ41/AJ124)</f>
        <v>4.6495849909405319E-3</v>
      </c>
      <c r="AM41" s="129">
        <f>+'N EERR ULTRAX'!H40</f>
        <v>185.99821735249964</v>
      </c>
      <c r="AN41" s="30">
        <f>IF(AND(AM4=0,AM41&gt;=0), "",AM41/AM4)</f>
        <v>1.5745222413503055E-3</v>
      </c>
      <c r="AO41" s="47">
        <f>IF(AND(AM124=0,AM41&gt;=0),"",AM41/AM124)</f>
        <v>5.0211915506990909E-3</v>
      </c>
      <c r="AP41" s="30">
        <f t="shared" si="20"/>
        <v>0.17138735810971586</v>
      </c>
      <c r="AQ41" s="130">
        <f t="shared" si="17"/>
        <v>929.57498111960456</v>
      </c>
      <c r="AR41" s="30">
        <f>IF(AND(AQ4=0,AQ41&gt;=0), "",AQ41/AQ4)</f>
        <v>1.4608529794137596E-3</v>
      </c>
      <c r="AS41" s="47">
        <f>IF(AND(AQ124=0,AQ41&gt;=0),"",AQ41/AQ124)</f>
        <v>4.7194716565233533E-3</v>
      </c>
      <c r="AT41" s="131">
        <f t="shared" si="36"/>
        <v>0</v>
      </c>
      <c r="AU41" s="30" t="str">
        <f>IF(AND(AT4=0,AT41&gt;=0), "",AT41/AT4)</f>
        <v/>
      </c>
      <c r="AV41" s="47">
        <f t="shared" si="31"/>
        <v>1</v>
      </c>
      <c r="AW41" s="131">
        <f t="shared" ref="AW41:AW102" si="48">+AQ41/6</f>
        <v>154.92916351993409</v>
      </c>
      <c r="AX41" s="30">
        <f>IF(AND(AW4=0,AW41&gt;=0), "",AW41/AW4)</f>
        <v>1.4608529794137596E-3</v>
      </c>
      <c r="AY41" s="47">
        <f>IF(AND(AW124=0,AW41&gt;=0),"",AW41/AW124)</f>
        <v>4.7194716565233542E-3</v>
      </c>
      <c r="AZ41" s="131">
        <f t="shared" si="37"/>
        <v>0</v>
      </c>
      <c r="BA41" s="30" t="str">
        <f>IF(AND(AZ4=0,AZ41&gt;=0), "",AZ41/AZ4)</f>
        <v/>
      </c>
      <c r="BB41" s="47">
        <f t="shared" si="32"/>
        <v>1</v>
      </c>
      <c r="BC41" s="129">
        <f>+'N EERR ULTRAX'!I40</f>
        <v>0</v>
      </c>
      <c r="BD41" s="30" t="str">
        <f>IF(AND(BC4=0,BC41&gt;=0), "",BC41/BC4)</f>
        <v/>
      </c>
      <c r="BE41" s="47" t="str">
        <f>IF(AND(BC124=0,BC41&gt;=0),"",BC41/BC124)</f>
        <v/>
      </c>
      <c r="BF41" s="30">
        <f t="shared" si="33"/>
        <v>-1</v>
      </c>
      <c r="BG41" s="130">
        <f t="shared" si="38"/>
        <v>929.57498111960456</v>
      </c>
      <c r="BH41" s="30">
        <f>IF(AND(BG4=0,BG41&gt;=0), "",BG41/BG4)</f>
        <v>1.4608529794137596E-3</v>
      </c>
      <c r="BI41" s="47">
        <f>IF(AND(BG124=0,BG41&gt;=0),"",BG41/BG124)</f>
        <v>4.7194716565233533E-3</v>
      </c>
      <c r="BJ41" s="129">
        <f>+'N EERR ULTRAX'!J40</f>
        <v>0</v>
      </c>
      <c r="BK41" s="30" t="str">
        <f>IF(AND(BJ4=0,BJ41&gt;=0), "",BJ41/BJ4)</f>
        <v/>
      </c>
      <c r="BL41" s="47" t="str">
        <f>IF(AND(BJ124=0,BJ41&gt;=0),"",BJ41/BJ124)</f>
        <v/>
      </c>
      <c r="BM41" s="30" t="str">
        <f t="shared" si="21"/>
        <v/>
      </c>
      <c r="BN41" s="130">
        <f t="shared" si="39"/>
        <v>929.57498111960456</v>
      </c>
      <c r="BO41" s="30">
        <f>IF(AND(BN4=0,BN41&gt;=0), "",BN41/BN4)</f>
        <v>1.4608529794137596E-3</v>
      </c>
      <c r="BP41" s="47">
        <f>IF(AND(BN124=0,BN41&gt;=0),"",BN41/BN124)</f>
        <v>4.7194716565233533E-3</v>
      </c>
      <c r="BQ41" s="129">
        <f>+'N EERR ULTRAX'!K40</f>
        <v>0</v>
      </c>
      <c r="BR41" s="30" t="str">
        <f>IF(AND(BQ4=0,BQ41&gt;=0), "",BQ41/BQ4)</f>
        <v/>
      </c>
      <c r="BS41" s="47" t="str">
        <f>IF(AND(BQ124=0,BQ41&gt;=0),"",BQ41/BQ124)</f>
        <v/>
      </c>
      <c r="BT41" s="30" t="str">
        <f t="shared" si="22"/>
        <v/>
      </c>
      <c r="BU41" s="130">
        <f t="shared" si="40"/>
        <v>929.57498111960456</v>
      </c>
      <c r="BV41" s="30">
        <f>IF(AND(BU4=0,BU41&gt;=0), "",BU41/BU4)</f>
        <v>1.4608529794137596E-3</v>
      </c>
      <c r="BW41" s="47">
        <f>IF(AND(BU124=0,BU41&gt;=0),"",BU41/BU124)</f>
        <v>4.7194716565233533E-3</v>
      </c>
      <c r="BX41" s="131">
        <f t="shared" si="41"/>
        <v>0</v>
      </c>
      <c r="BY41" s="30" t="str">
        <f>IF(AND(BX4=0,BX41&gt;=0), "",BX41/BX4)</f>
        <v/>
      </c>
      <c r="BZ41" s="47">
        <f t="shared" si="23"/>
        <v>1</v>
      </c>
      <c r="CA41" s="129">
        <f>+'N EERR ULTRAX'!L40</f>
        <v>0</v>
      </c>
      <c r="CB41" s="30" t="str">
        <f>IF(AND(CA4=0,CA41&gt;=0), "",CA41/CA4)</f>
        <v/>
      </c>
      <c r="CC41" s="47" t="str">
        <f>IF(AND(CA124=0,CA41&gt;=0),"",CA41/CA124)</f>
        <v/>
      </c>
      <c r="CD41" s="30" t="str">
        <f t="shared" si="34"/>
        <v/>
      </c>
      <c r="CE41" s="130">
        <f t="shared" si="42"/>
        <v>929.57498111960456</v>
      </c>
      <c r="CF41" s="30">
        <f>IF(AND(CE4=0,CE41&gt;=0), "",CE41/CE4)</f>
        <v>1.4608529794137596E-3</v>
      </c>
      <c r="CG41" s="47">
        <f>IF(AND(CE124=0,CE41&gt;=0),"",CE41/CE124)</f>
        <v>4.7194716565233533E-3</v>
      </c>
      <c r="CH41" s="129">
        <f>+'N EERR ULTRAX'!M40</f>
        <v>0</v>
      </c>
      <c r="CI41" s="30" t="str">
        <f>IF(AND(CH4=0,CH41&gt;=0), "",CH41/CH4)</f>
        <v/>
      </c>
      <c r="CJ41" s="47" t="str">
        <f>IF(AND(CH124=0,CH41&gt;=0),"",CH41/CH124)</f>
        <v/>
      </c>
      <c r="CK41" s="30" t="str">
        <f t="shared" si="24"/>
        <v/>
      </c>
      <c r="CL41" s="130">
        <f t="shared" si="43"/>
        <v>929.57498111960456</v>
      </c>
      <c r="CM41" s="30">
        <f>IF(AND(CL4=0,CL41&gt;=0), "",CL41/CL4)</f>
        <v>1.4608529794137596E-3</v>
      </c>
      <c r="CN41" s="47">
        <f>IF(AND(CL124=0,CL41&gt;=0),"",CL41/CL124)</f>
        <v>4.7194716565233533E-3</v>
      </c>
      <c r="CO41" s="129">
        <f>+'N EERR ULTRAX'!N40</f>
        <v>0</v>
      </c>
      <c r="CP41" s="30" t="str">
        <f>IF(AND(CO4=0,CO41&gt;=0), "",CO41/CO4)</f>
        <v/>
      </c>
      <c r="CQ41" s="47" t="str">
        <f>IF(AND(CO124=0,CO41&gt;=0),"",CO41/CO124)</f>
        <v/>
      </c>
      <c r="CR41" s="30" t="str">
        <f t="shared" si="25"/>
        <v/>
      </c>
      <c r="CS41" s="130">
        <f t="shared" si="44"/>
        <v>929.57498111960456</v>
      </c>
      <c r="CT41" s="30">
        <f>IF(AND(CS4=0,CS41&gt;=0), "",CS41/CS4)</f>
        <v>1.4608529794137596E-3</v>
      </c>
      <c r="CU41" s="47">
        <f>IF(AND(CS124=0,CS41&gt;=0),"",CS41/CS124)</f>
        <v>4.7194716565233533E-3</v>
      </c>
      <c r="CV41" s="131">
        <f t="shared" si="45"/>
        <v>0</v>
      </c>
      <c r="CW41" s="30" t="str">
        <f>IF(AND(CV4=0,CV41&gt;=0), "",CV41/CV4)</f>
        <v/>
      </c>
      <c r="CX41" s="47">
        <f t="shared" si="26"/>
        <v>1</v>
      </c>
    </row>
    <row r="42" spans="1:102" hidden="1" outlineLevel="1" x14ac:dyDescent="0.3">
      <c r="A42" s="29" t="s">
        <v>4</v>
      </c>
      <c r="B42" s="129">
        <f>+'N EERR ULTRAX'!B41</f>
        <v>0</v>
      </c>
      <c r="C42" s="30" t="str">
        <f>IF(AND(B4=0,B42&gt;=0), "",B42/B4)</f>
        <v/>
      </c>
      <c r="D42" s="47" t="str">
        <f>IF(AND(B124=0,B42&gt;=0),"",B42/B124)</f>
        <v/>
      </c>
      <c r="E42" s="129">
        <f>+'N EERR ULTRAX'!C41</f>
        <v>4627.3659934455372</v>
      </c>
      <c r="F42" s="30">
        <f>IF(AND(E4=0,E42&gt;=0), "",E42/E4)</f>
        <v>6.6372330123840306E-2</v>
      </c>
      <c r="G42" s="47">
        <f>IF(AND(E124=0,E42&gt;=0),"",E42/E124)</f>
        <v>0.16349534176743494</v>
      </c>
      <c r="H42" s="129">
        <f>+'N EERR ULTRAX'!D41</f>
        <v>4942.5494078713264</v>
      </c>
      <c r="I42" s="30">
        <f>IF(AND(H4=0,H42&gt;=0), "",H42/H4)</f>
        <v>5.4324636857022032E-2</v>
      </c>
      <c r="J42" s="47">
        <f>IF(AND(H124=0,H42&gt;=0),"",H42/H124)</f>
        <v>0.18686418282898765</v>
      </c>
      <c r="K42" s="30">
        <f t="shared" si="27"/>
        <v>6.8112921016455732E-2</v>
      </c>
      <c r="L42" s="130">
        <f t="shared" si="46"/>
        <v>9569.9154013168627</v>
      </c>
      <c r="M42" s="30">
        <f>IF(AND(L4=0,L42&gt;=0), "",L42/L4)</f>
        <v>5.955142302368574E-2</v>
      </c>
      <c r="N42" s="47">
        <f>IF(AND(L124=0,L42&gt;=0),"",L42/L124)</f>
        <v>0.17478437177654996</v>
      </c>
      <c r="O42" s="129">
        <f>+'N EERR ULTRAX'!E41</f>
        <v>4939.5157178461859</v>
      </c>
      <c r="P42" s="30">
        <f>IF(AND(O4=0,O42&gt;=0), "",O42/O4)</f>
        <v>4.5881013148113256E-2</v>
      </c>
      <c r="Q42" s="47">
        <f>IF(AND(O124=0,O42&gt;=0),"",O42/O124)</f>
        <v>0.14808884460496385</v>
      </c>
      <c r="R42" s="30">
        <f t="shared" si="28"/>
        <v>-6.1379053091692177E-4</v>
      </c>
      <c r="S42" s="130">
        <f t="shared" si="47"/>
        <v>14509.431119163048</v>
      </c>
      <c r="T42" s="30">
        <f>IF(AND(S4=0,S42&gt;=0), "",S42/S4)</f>
        <v>5.4067185155891782E-2</v>
      </c>
      <c r="U42" s="47">
        <f>IF(AND(S124=0,S42&gt;=0),"",S42/S124)</f>
        <v>0.16467820923064549</v>
      </c>
      <c r="V42" s="131"/>
      <c r="W42" s="30" t="str">
        <f>IF(AND(V4=0,V42&gt;=0), "",V42/V4)</f>
        <v/>
      </c>
      <c r="X42" s="47">
        <f t="shared" si="29"/>
        <v>1</v>
      </c>
      <c r="Y42" s="129">
        <f>+'N EERR ULTRAX'!F41</f>
        <v>5051.6470326196959</v>
      </c>
      <c r="Z42" s="30">
        <f>IF(AND(Y4=0,Y42&gt;=0), "",Y42/Y4)</f>
        <v>4.3019915028507751E-2</v>
      </c>
      <c r="AA42" s="47">
        <f>IF(AND(Y124=0,Y42&gt;=0),"",Y42/Y124)</f>
        <v>0.14439484509696385</v>
      </c>
      <c r="AB42" s="30">
        <f t="shared" si="30"/>
        <v>2.2700872145904102E-2</v>
      </c>
      <c r="AC42" s="130">
        <f t="shared" si="35"/>
        <v>19561.078151782742</v>
      </c>
      <c r="AD42" s="30">
        <f>IF(AND(AC4=0,AC42&gt;=0), "",AC42/AC4)</f>
        <v>5.0704602144912458E-2</v>
      </c>
      <c r="AE42" s="47">
        <f>IF(AND(AC124=0,AC42&gt;=0),"",AC42/AC124)</f>
        <v>0.1589133476428807</v>
      </c>
      <c r="AF42" s="129">
        <f>+'N EERR ULTRAX'!G41</f>
        <v>6257.1298178042925</v>
      </c>
      <c r="AG42" s="30">
        <f>IF(AND(AF4=0,AF42&gt;=0), "",AF42/AF4)</f>
        <v>4.7256280274918343E-2</v>
      </c>
      <c r="AH42" s="47">
        <f>IF(AND(AF124=0,AF42&gt;=0),"",AF42/AF124)</f>
        <v>0.16988979349395761</v>
      </c>
      <c r="AI42" s="30">
        <f t="shared" si="19"/>
        <v>0.23863163388108974</v>
      </c>
      <c r="AJ42" s="130">
        <f t="shared" si="16"/>
        <v>25818.207969587034</v>
      </c>
      <c r="AK42" s="30">
        <f>IF(AND(AJ4=0,AJ42&gt;=0), "",AJ42/AJ4)</f>
        <v>4.9823489418751754E-2</v>
      </c>
      <c r="AL42" s="47">
        <f>IF(AND(AJ124=0,AJ42&gt;=0),"",AJ42/AJ124)</f>
        <v>0.16144123662526386</v>
      </c>
      <c r="AM42" s="129">
        <f>+'N EERR ULTRAX'!H41</f>
        <v>5799.538803770165</v>
      </c>
      <c r="AN42" s="30">
        <f>IF(AND(AM4=0,AM42&gt;=0), "",AM42/AM4)</f>
        <v>4.9094571797989067E-2</v>
      </c>
      <c r="AO42" s="47">
        <f>IF(AND(AM124=0,AM42&gt;=0),"",AM42/AM124)</f>
        <v>0.15656384052463024</v>
      </c>
      <c r="AP42" s="30">
        <f t="shared" si="20"/>
        <v>-7.3131136376950234E-2</v>
      </c>
      <c r="AQ42" s="130">
        <f t="shared" si="17"/>
        <v>31617.746773357198</v>
      </c>
      <c r="AR42" s="30">
        <f>IF(AND(AQ4=0,AQ42&gt;=0), "",AQ42/AQ4)</f>
        <v>4.9688169877999025E-2</v>
      </c>
      <c r="AS42" s="47">
        <f>IF(AND(AQ124=0,AQ42&gt;=0),"",AQ42/AQ124)</f>
        <v>0.16052396285479698</v>
      </c>
      <c r="AT42" s="131">
        <f t="shared" si="36"/>
        <v>0</v>
      </c>
      <c r="AU42" s="30" t="str">
        <f>IF(AND(AT4=0,AT42&gt;=0), "",AT42/AT4)</f>
        <v/>
      </c>
      <c r="AV42" s="47">
        <f t="shared" si="31"/>
        <v>1</v>
      </c>
      <c r="AW42" s="131">
        <f t="shared" si="48"/>
        <v>5269.6244622261993</v>
      </c>
      <c r="AX42" s="30">
        <f>IF(AND(AW4=0,AW42&gt;=0), "",AW42/AW4)</f>
        <v>4.9688169877999025E-2</v>
      </c>
      <c r="AY42" s="47">
        <f>IF(AND(AW124=0,AW42&gt;=0),"",AW42/AW124)</f>
        <v>0.160523962854797</v>
      </c>
      <c r="AZ42" s="131">
        <f t="shared" si="37"/>
        <v>0</v>
      </c>
      <c r="BA42" s="30" t="str">
        <f>IF(AND(AZ4=0,AZ42&gt;=0), "",AZ42/AZ4)</f>
        <v/>
      </c>
      <c r="BB42" s="47">
        <f t="shared" si="32"/>
        <v>1</v>
      </c>
      <c r="BC42" s="129">
        <f>+'N EERR ULTRAX'!I41</f>
        <v>0</v>
      </c>
      <c r="BD42" s="30" t="str">
        <f>IF(AND(BC4=0,BC42&gt;=0), "",BC42/BC4)</f>
        <v/>
      </c>
      <c r="BE42" s="47" t="str">
        <f>IF(AND(BC124=0,BC42&gt;=0),"",BC42/BC124)</f>
        <v/>
      </c>
      <c r="BF42" s="30">
        <f t="shared" si="33"/>
        <v>-1</v>
      </c>
      <c r="BG42" s="130">
        <f t="shared" si="38"/>
        <v>31617.746773357198</v>
      </c>
      <c r="BH42" s="30">
        <f>IF(AND(BG4=0,BG42&gt;=0), "",BG42/BG4)</f>
        <v>4.9688169877999025E-2</v>
      </c>
      <c r="BI42" s="47">
        <f>IF(AND(BG124=0,BG42&gt;=0),"",BG42/BG124)</f>
        <v>0.16052396285479698</v>
      </c>
      <c r="BJ42" s="129">
        <f>+'N EERR ULTRAX'!J41</f>
        <v>0</v>
      </c>
      <c r="BK42" s="30" t="str">
        <f>IF(AND(BJ4=0,BJ42&gt;=0), "",BJ42/BJ4)</f>
        <v/>
      </c>
      <c r="BL42" s="47" t="str">
        <f>IF(AND(BJ124=0,BJ42&gt;=0),"",BJ42/BJ124)</f>
        <v/>
      </c>
      <c r="BM42" s="30" t="str">
        <f t="shared" si="21"/>
        <v/>
      </c>
      <c r="BN42" s="130">
        <f t="shared" si="39"/>
        <v>31617.746773357198</v>
      </c>
      <c r="BO42" s="30">
        <f>IF(AND(BN4=0,BN42&gt;=0), "",BN42/BN4)</f>
        <v>4.9688169877999025E-2</v>
      </c>
      <c r="BP42" s="47">
        <f>IF(AND(BN124=0,BN42&gt;=0),"",BN42/BN124)</f>
        <v>0.16052396285479698</v>
      </c>
      <c r="BQ42" s="129">
        <f>+'N EERR ULTRAX'!K41</f>
        <v>0</v>
      </c>
      <c r="BR42" s="30" t="str">
        <f>IF(AND(BQ4=0,BQ42&gt;=0), "",BQ42/BQ4)</f>
        <v/>
      </c>
      <c r="BS42" s="47" t="str">
        <f>IF(AND(BQ124=0,BQ42&gt;=0),"",BQ42/BQ124)</f>
        <v/>
      </c>
      <c r="BT42" s="30" t="str">
        <f t="shared" si="22"/>
        <v/>
      </c>
      <c r="BU42" s="130">
        <f t="shared" si="40"/>
        <v>31617.746773357198</v>
      </c>
      <c r="BV42" s="30">
        <f>IF(AND(BU4=0,BU42&gt;=0), "",BU42/BU4)</f>
        <v>4.9688169877999025E-2</v>
      </c>
      <c r="BW42" s="47">
        <f>IF(AND(BU124=0,BU42&gt;=0),"",BU42/BU124)</f>
        <v>0.16052396285479698</v>
      </c>
      <c r="BX42" s="131">
        <f t="shared" si="41"/>
        <v>0</v>
      </c>
      <c r="BY42" s="30" t="str">
        <f>IF(AND(BX4=0,BX42&gt;=0), "",BX42/BX4)</f>
        <v/>
      </c>
      <c r="BZ42" s="47">
        <f t="shared" si="23"/>
        <v>1</v>
      </c>
      <c r="CA42" s="129">
        <f>+'N EERR ULTRAX'!L41</f>
        <v>0</v>
      </c>
      <c r="CB42" s="30" t="str">
        <f>IF(AND(CA4=0,CA42&gt;=0), "",CA42/CA4)</f>
        <v/>
      </c>
      <c r="CC42" s="47" t="str">
        <f>IF(AND(CA124=0,CA42&gt;=0),"",CA42/CA124)</f>
        <v/>
      </c>
      <c r="CD42" s="30" t="str">
        <f t="shared" si="34"/>
        <v/>
      </c>
      <c r="CE42" s="130">
        <f t="shared" si="42"/>
        <v>31617.746773357198</v>
      </c>
      <c r="CF42" s="30">
        <f>IF(AND(CE4=0,CE42&gt;=0), "",CE42/CE4)</f>
        <v>4.9688169877999025E-2</v>
      </c>
      <c r="CG42" s="47">
        <f>IF(AND(CE124=0,CE42&gt;=0),"",CE42/CE124)</f>
        <v>0.16052396285479698</v>
      </c>
      <c r="CH42" s="129">
        <f>+'N EERR ULTRAX'!M41</f>
        <v>0</v>
      </c>
      <c r="CI42" s="30" t="str">
        <f>IF(AND(CH4=0,CH42&gt;=0), "",CH42/CH4)</f>
        <v/>
      </c>
      <c r="CJ42" s="47" t="str">
        <f>IF(AND(CH124=0,CH42&gt;=0),"",CH42/CH124)</f>
        <v/>
      </c>
      <c r="CK42" s="30" t="str">
        <f t="shared" si="24"/>
        <v/>
      </c>
      <c r="CL42" s="130">
        <f t="shared" si="43"/>
        <v>31617.746773357198</v>
      </c>
      <c r="CM42" s="30">
        <f>IF(AND(CL4=0,CL42&gt;=0), "",CL42/CL4)</f>
        <v>4.9688169877999025E-2</v>
      </c>
      <c r="CN42" s="47">
        <f>IF(AND(CL124=0,CL42&gt;=0),"",CL42/CL124)</f>
        <v>0.16052396285479698</v>
      </c>
      <c r="CO42" s="129">
        <f>+'N EERR ULTRAX'!N41</f>
        <v>0</v>
      </c>
      <c r="CP42" s="30" t="str">
        <f>IF(AND(CO4=0,CO42&gt;=0), "",CO42/CO4)</f>
        <v/>
      </c>
      <c r="CQ42" s="47" t="str">
        <f>IF(AND(CO124=0,CO42&gt;=0),"",CO42/CO124)</f>
        <v/>
      </c>
      <c r="CR42" s="30" t="str">
        <f t="shared" si="25"/>
        <v/>
      </c>
      <c r="CS42" s="130">
        <f t="shared" si="44"/>
        <v>31617.746773357198</v>
      </c>
      <c r="CT42" s="30">
        <f>IF(AND(CS4=0,CS42&gt;=0), "",CS42/CS4)</f>
        <v>4.9688169877999025E-2</v>
      </c>
      <c r="CU42" s="47">
        <f>IF(AND(CS124=0,CS42&gt;=0),"",CS42/CS124)</f>
        <v>0.16052396285479698</v>
      </c>
      <c r="CV42" s="131">
        <f t="shared" si="45"/>
        <v>0</v>
      </c>
      <c r="CW42" s="30" t="str">
        <f>IF(AND(CV4=0,CV42&gt;=0), "",CV42/CV4)</f>
        <v/>
      </c>
      <c r="CX42" s="47">
        <f t="shared" si="26"/>
        <v>1</v>
      </c>
    </row>
    <row r="43" spans="1:102" hidden="1" outlineLevel="1" x14ac:dyDescent="0.3">
      <c r="A43" s="29" t="s">
        <v>5</v>
      </c>
      <c r="B43" s="129">
        <f>+'N EERR ULTRAX'!B42</f>
        <v>0</v>
      </c>
      <c r="C43" s="30" t="str">
        <f>IF(AND(B4=0,B43&gt;=0), "",B43/B4)</f>
        <v/>
      </c>
      <c r="D43" s="47" t="str">
        <f>IF(AND(B124=0,B43&gt;=0),"",B43/B124)</f>
        <v/>
      </c>
      <c r="E43" s="129">
        <f>+'N EERR ULTRAX'!C42</f>
        <v>1367.8743983410175</v>
      </c>
      <c r="F43" s="30">
        <f>IF(AND(E4=0,E43&gt;=0), "",E43/E4)</f>
        <v>1.9620019523685427E-2</v>
      </c>
      <c r="G43" s="47">
        <f>IF(AND(E124=0,E43&gt;=0),"",E43/E124)</f>
        <v>4.8330106710484315E-2</v>
      </c>
      <c r="H43" s="129">
        <f>+'N EERR ULTRAX'!D42</f>
        <v>2265.0083168457763</v>
      </c>
      <c r="I43" s="30">
        <f>IF(AND(H4=0,H43&gt;=0), "",H43/H4)</f>
        <v>2.4895199650371375E-2</v>
      </c>
      <c r="J43" s="47">
        <f>IF(AND(H124=0,H43&gt;=0),"",H43/H124)</f>
        <v>8.563372731372107E-2</v>
      </c>
      <c r="K43" s="30">
        <f t="shared" si="27"/>
        <v>0.6558598651987485</v>
      </c>
      <c r="L43" s="130">
        <f t="shared" si="46"/>
        <v>3632.8827151867936</v>
      </c>
      <c r="M43" s="30">
        <f>IF(AND(L4=0,L43&gt;=0), "",L43/L4)</f>
        <v>2.2606608971460187E-2</v>
      </c>
      <c r="N43" s="47">
        <f>IF(AND(L124=0,L43&gt;=0),"",L43/L124)</f>
        <v>6.6350756144034032E-2</v>
      </c>
      <c r="O43" s="129">
        <f>+'N EERR ULTRAX'!E42</f>
        <v>2132.0692561657556</v>
      </c>
      <c r="P43" s="30">
        <f>IF(AND(O4=0,O43&gt;=0), "",O43/O4)</f>
        <v>1.9803864014726311E-2</v>
      </c>
      <c r="Q43" s="47">
        <f>IF(AND(O124=0,O43&gt;=0),"",O43/O124)</f>
        <v>6.3920370092682699E-2</v>
      </c>
      <c r="R43" s="30">
        <f t="shared" si="28"/>
        <v>-5.8692526509196249E-2</v>
      </c>
      <c r="S43" s="130">
        <f t="shared" si="47"/>
        <v>5764.9519713525497</v>
      </c>
      <c r="T43" s="30">
        <f>IF(AND(S4=0,S43&gt;=0), "",S43/S4)</f>
        <v>2.1482215470066013E-2</v>
      </c>
      <c r="U43" s="47">
        <f>IF(AND(S124=0,S43&gt;=0),"",S43/S124)</f>
        <v>6.5430681544031463E-2</v>
      </c>
      <c r="V43" s="131"/>
      <c r="W43" s="30" t="str">
        <f>IF(AND(V4=0,V43&gt;=0), "",V43/V4)</f>
        <v/>
      </c>
      <c r="X43" s="47">
        <f t="shared" si="29"/>
        <v>1</v>
      </c>
      <c r="Y43" s="129">
        <f>+'N EERR ULTRAX'!F42</f>
        <v>2319.7088971584271</v>
      </c>
      <c r="Z43" s="30">
        <f>IF(AND(Y4=0,Y43&gt;=0), "",Y43/Y4)</f>
        <v>1.9754681790362081E-2</v>
      </c>
      <c r="AA43" s="47">
        <f>IF(AND(Y124=0,Y43&gt;=0),"",Y43/Y124)</f>
        <v>6.6305900771047852E-2</v>
      </c>
      <c r="AB43" s="30">
        <f t="shared" si="30"/>
        <v>8.800822977491668E-2</v>
      </c>
      <c r="AC43" s="130">
        <f t="shared" si="35"/>
        <v>8084.6608685109768</v>
      </c>
      <c r="AD43" s="30">
        <f>IF(AND(AC4=0,AC43&gt;=0), "",AC43/AC4)</f>
        <v>2.0956386433997845E-2</v>
      </c>
      <c r="AE43" s="47">
        <f>IF(AND(AC124=0,AC43&gt;=0),"",AC43/AC124)</f>
        <v>6.5679433066187579E-2</v>
      </c>
      <c r="AF43" s="129">
        <f>+'N EERR ULTRAX'!G42</f>
        <v>2366.029510586653</v>
      </c>
      <c r="AG43" s="30">
        <f>IF(AND(AF4=0,AF43&gt;=0), "",AF43/AF4)</f>
        <v>1.7869175955541581E-2</v>
      </c>
      <c r="AH43" s="47">
        <f>IF(AND(AF124=0,AF43&gt;=0),"",AF43/AF124)</f>
        <v>6.4240998134705546E-2</v>
      </c>
      <c r="AI43" s="30">
        <f t="shared" si="19"/>
        <v>1.9968287178174487E-2</v>
      </c>
      <c r="AJ43" s="130">
        <f t="shared" si="16"/>
        <v>10450.69037909763</v>
      </c>
      <c r="AK43" s="30">
        <f>IF(AND(AJ4=0,AJ43&gt;=0), "",AJ43/AJ4)</f>
        <v>2.0167544631098194E-2</v>
      </c>
      <c r="AL43" s="47">
        <f>IF(AND(AJ124=0,AJ43&gt;=0),"",AJ43/AJ124)</f>
        <v>6.5348159731949643E-2</v>
      </c>
      <c r="AM43" s="129">
        <f>+'N EERR ULTRAX'!H42</f>
        <v>2683.1892818023221</v>
      </c>
      <c r="AN43" s="30">
        <f>IF(AND(AM4=0,AM43&gt;=0), "",AM43/AM4)</f>
        <v>2.2713880068774391E-2</v>
      </c>
      <c r="AO43" s="47">
        <f>IF(AND(AM124=0,AM43&gt;=0),"",AM43/AM124)</f>
        <v>7.243514234966468E-2</v>
      </c>
      <c r="AP43" s="30">
        <f t="shared" si="20"/>
        <v>0.13404725925714672</v>
      </c>
      <c r="AQ43" s="130">
        <f t="shared" si="17"/>
        <v>13133.879660899953</v>
      </c>
      <c r="AR43" s="30">
        <f>IF(AND(AQ4=0,AQ43&gt;=0), "",AQ43/AQ4)</f>
        <v>2.0640257777569001E-2</v>
      </c>
      <c r="AS43" s="47">
        <f>IF(AND(AQ124=0,AQ43&gt;=0),"",AQ43/AQ124)</f>
        <v>6.6680982232492483E-2</v>
      </c>
      <c r="AT43" s="131">
        <f t="shared" si="36"/>
        <v>0</v>
      </c>
      <c r="AU43" s="30" t="str">
        <f>IF(AND(AT4=0,AT43&gt;=0), "",AT43/AT4)</f>
        <v/>
      </c>
      <c r="AV43" s="47">
        <f t="shared" si="31"/>
        <v>1</v>
      </c>
      <c r="AW43" s="131">
        <f t="shared" si="48"/>
        <v>2188.9799434833253</v>
      </c>
      <c r="AX43" s="30">
        <f>IF(AND(AW4=0,AW43&gt;=0), "",AW43/AW4)</f>
        <v>2.0640257777569001E-2</v>
      </c>
      <c r="AY43" s="47">
        <f>IF(AND(AW124=0,AW43&gt;=0),"",AW43/AW124)</f>
        <v>6.6680982232492483E-2</v>
      </c>
      <c r="AZ43" s="131">
        <f t="shared" si="37"/>
        <v>0</v>
      </c>
      <c r="BA43" s="30" t="str">
        <f>IF(AND(AZ4=0,AZ43&gt;=0), "",AZ43/AZ4)</f>
        <v/>
      </c>
      <c r="BB43" s="47">
        <f t="shared" si="32"/>
        <v>1</v>
      </c>
      <c r="BC43" s="129">
        <f>+'N EERR ULTRAX'!I42</f>
        <v>0</v>
      </c>
      <c r="BD43" s="30" t="str">
        <f>IF(AND(BC4=0,BC43&gt;=0), "",BC43/BC4)</f>
        <v/>
      </c>
      <c r="BE43" s="47" t="str">
        <f>IF(AND(BC124=0,BC43&gt;=0),"",BC43/BC124)</f>
        <v/>
      </c>
      <c r="BF43" s="30">
        <f t="shared" si="33"/>
        <v>-1</v>
      </c>
      <c r="BG43" s="130">
        <f t="shared" si="38"/>
        <v>13133.879660899953</v>
      </c>
      <c r="BH43" s="30">
        <f>IF(AND(BG4=0,BG43&gt;=0), "",BG43/BG4)</f>
        <v>2.0640257777569001E-2</v>
      </c>
      <c r="BI43" s="47">
        <f>IF(AND(BG124=0,BG43&gt;=0),"",BG43/BG124)</f>
        <v>6.6680982232492483E-2</v>
      </c>
      <c r="BJ43" s="129">
        <f>+'N EERR ULTRAX'!J42</f>
        <v>0</v>
      </c>
      <c r="BK43" s="30" t="str">
        <f>IF(AND(BJ4=0,BJ43&gt;=0), "",BJ43/BJ4)</f>
        <v/>
      </c>
      <c r="BL43" s="47" t="str">
        <f>IF(AND(BJ124=0,BJ43&gt;=0),"",BJ43/BJ124)</f>
        <v/>
      </c>
      <c r="BM43" s="30" t="str">
        <f t="shared" si="21"/>
        <v/>
      </c>
      <c r="BN43" s="130">
        <f t="shared" si="39"/>
        <v>13133.879660899953</v>
      </c>
      <c r="BO43" s="30">
        <f>IF(AND(BN4=0,BN43&gt;=0), "",BN43/BN4)</f>
        <v>2.0640257777569001E-2</v>
      </c>
      <c r="BP43" s="47">
        <f>IF(AND(BN124=0,BN43&gt;=0),"",BN43/BN124)</f>
        <v>6.6680982232492483E-2</v>
      </c>
      <c r="BQ43" s="129">
        <f>+'N EERR ULTRAX'!K42</f>
        <v>0</v>
      </c>
      <c r="BR43" s="30" t="str">
        <f>IF(AND(BQ4=0,BQ43&gt;=0), "",BQ43/BQ4)</f>
        <v/>
      </c>
      <c r="BS43" s="47" t="str">
        <f>IF(AND(BQ124=0,BQ43&gt;=0),"",BQ43/BQ124)</f>
        <v/>
      </c>
      <c r="BT43" s="30" t="str">
        <f t="shared" si="22"/>
        <v/>
      </c>
      <c r="BU43" s="130">
        <f t="shared" si="40"/>
        <v>13133.879660899953</v>
      </c>
      <c r="BV43" s="30">
        <f>IF(AND(BU4=0,BU43&gt;=0), "",BU43/BU4)</f>
        <v>2.0640257777569001E-2</v>
      </c>
      <c r="BW43" s="47">
        <f>IF(AND(BU124=0,BU43&gt;=0),"",BU43/BU124)</f>
        <v>6.6680982232492483E-2</v>
      </c>
      <c r="BX43" s="131">
        <f t="shared" si="41"/>
        <v>0</v>
      </c>
      <c r="BY43" s="30" t="str">
        <f>IF(AND(BX4=0,BX43&gt;=0), "",BX43/BX4)</f>
        <v/>
      </c>
      <c r="BZ43" s="47">
        <f t="shared" si="23"/>
        <v>1</v>
      </c>
      <c r="CA43" s="129">
        <f>+'N EERR ULTRAX'!L42</f>
        <v>0</v>
      </c>
      <c r="CB43" s="30" t="str">
        <f>IF(AND(CA4=0,CA43&gt;=0), "",CA43/CA4)</f>
        <v/>
      </c>
      <c r="CC43" s="47" t="str">
        <f>IF(AND(CA124=0,CA43&gt;=0),"",CA43/CA124)</f>
        <v/>
      </c>
      <c r="CD43" s="30" t="str">
        <f t="shared" si="34"/>
        <v/>
      </c>
      <c r="CE43" s="130">
        <f t="shared" si="42"/>
        <v>13133.879660899953</v>
      </c>
      <c r="CF43" s="30">
        <f>IF(AND(CE4=0,CE43&gt;=0), "",CE43/CE4)</f>
        <v>2.0640257777569001E-2</v>
      </c>
      <c r="CG43" s="47">
        <f>IF(AND(CE124=0,CE43&gt;=0),"",CE43/CE124)</f>
        <v>6.6680982232492483E-2</v>
      </c>
      <c r="CH43" s="129">
        <f>+'N EERR ULTRAX'!M42</f>
        <v>0</v>
      </c>
      <c r="CI43" s="30" t="str">
        <f>IF(AND(CH4=0,CH43&gt;=0), "",CH43/CH4)</f>
        <v/>
      </c>
      <c r="CJ43" s="47" t="str">
        <f>IF(AND(CH124=0,CH43&gt;=0),"",CH43/CH124)</f>
        <v/>
      </c>
      <c r="CK43" s="30" t="str">
        <f t="shared" si="24"/>
        <v/>
      </c>
      <c r="CL43" s="130">
        <f t="shared" si="43"/>
        <v>13133.879660899953</v>
      </c>
      <c r="CM43" s="30">
        <f>IF(AND(CL4=0,CL43&gt;=0), "",CL43/CL4)</f>
        <v>2.0640257777569001E-2</v>
      </c>
      <c r="CN43" s="47">
        <f>IF(AND(CL124=0,CL43&gt;=0),"",CL43/CL124)</f>
        <v>6.6680982232492483E-2</v>
      </c>
      <c r="CO43" s="129">
        <f>+'N EERR ULTRAX'!N42</f>
        <v>0</v>
      </c>
      <c r="CP43" s="30" t="str">
        <f>IF(AND(CO4=0,CO43&gt;=0), "",CO43/CO4)</f>
        <v/>
      </c>
      <c r="CQ43" s="47" t="str">
        <f>IF(AND(CO124=0,CO43&gt;=0),"",CO43/CO124)</f>
        <v/>
      </c>
      <c r="CR43" s="30" t="str">
        <f t="shared" si="25"/>
        <v/>
      </c>
      <c r="CS43" s="130">
        <f t="shared" si="44"/>
        <v>13133.879660899953</v>
      </c>
      <c r="CT43" s="30">
        <f>IF(AND(CS4=0,CS43&gt;=0), "",CS43/CS4)</f>
        <v>2.0640257777569001E-2</v>
      </c>
      <c r="CU43" s="47">
        <f>IF(AND(CS124=0,CS43&gt;=0),"",CS43/CS124)</f>
        <v>6.6680982232492483E-2</v>
      </c>
      <c r="CV43" s="131">
        <f t="shared" si="45"/>
        <v>0</v>
      </c>
      <c r="CW43" s="30" t="str">
        <f>IF(AND(CV4=0,CV43&gt;=0), "",CV43/CV4)</f>
        <v/>
      </c>
      <c r="CX43" s="47">
        <f t="shared" si="26"/>
        <v>1</v>
      </c>
    </row>
    <row r="44" spans="1:102" hidden="1" outlineLevel="1" x14ac:dyDescent="0.3">
      <c r="A44" s="29" t="s">
        <v>6</v>
      </c>
      <c r="B44" s="129">
        <f>+'N EERR ULTRAX'!B43</f>
        <v>0</v>
      </c>
      <c r="C44" s="30" t="str">
        <f>IF(AND(B4=0,B44&gt;=0), "",B44/B4)</f>
        <v/>
      </c>
      <c r="D44" s="47" t="str">
        <f>IF(AND(B124=0,B44&gt;=0),"",B44/B124)</f>
        <v/>
      </c>
      <c r="E44" s="129">
        <f>+'N EERR ULTRAX'!C43</f>
        <v>3724.9200000000005</v>
      </c>
      <c r="F44" s="30">
        <f>IF(AND(E4=0,E44&gt;=0), "",E44/E4)</f>
        <v>5.3428153354432767E-2</v>
      </c>
      <c r="G44" s="47">
        <f>IF(AND(E124=0,E44&gt;=0),"",E44/E124)</f>
        <v>0.13160987683251893</v>
      </c>
      <c r="H44" s="129">
        <f>+'N EERR ULTRAX'!D43</f>
        <v>5253.73</v>
      </c>
      <c r="I44" s="30">
        <f>IF(AND(H4=0,H44&gt;=0), "",H44/H4)</f>
        <v>5.774489050940259E-2</v>
      </c>
      <c r="J44" s="47">
        <f>IF(AND(H124=0,H44&gt;=0),"",H44/H124)</f>
        <v>0.19862906412036327</v>
      </c>
      <c r="K44" s="30">
        <f t="shared" si="27"/>
        <v>0.41042760649893123</v>
      </c>
      <c r="L44" s="130">
        <f t="shared" si="46"/>
        <v>8978.65</v>
      </c>
      <c r="M44" s="30">
        <f>IF(AND(L4=0,L44&gt;=0), "",L44/L4)</f>
        <v>5.5872111916270444E-2</v>
      </c>
      <c r="N44" s="47">
        <f>IF(AND(L124=0,L44&gt;=0),"",L44/L124)</f>
        <v>0.16398553527814611</v>
      </c>
      <c r="O44" s="129">
        <f>+'N EERR ULTRAX'!E43</f>
        <v>5531.6099999999988</v>
      </c>
      <c r="P44" s="30">
        <f>IF(AND(O4=0,O44&gt;=0), "",O44/O4)</f>
        <v>5.1380719414108718E-2</v>
      </c>
      <c r="Q44" s="47">
        <f>IF(AND(O124=0,O44&gt;=0),"",O44/O124)</f>
        <v>0.16584009050637308</v>
      </c>
      <c r="R44" s="30">
        <f t="shared" si="28"/>
        <v>5.2891945341690422E-2</v>
      </c>
      <c r="S44" s="130">
        <f t="shared" si="47"/>
        <v>14510.259999999998</v>
      </c>
      <c r="T44" s="30">
        <f>IF(AND(S4=0,S44&gt;=0), "",S44/S4)</f>
        <v>5.4070273854085089E-2</v>
      </c>
      <c r="U44" s="47">
        <f>IF(AND(S124=0,S44&gt;=0),"",S44/S124)</f>
        <v>0.16468761680912145</v>
      </c>
      <c r="V44" s="131"/>
      <c r="W44" s="30" t="str">
        <f>IF(AND(V4=0,V44&gt;=0), "",V44/V4)</f>
        <v/>
      </c>
      <c r="X44" s="47">
        <f t="shared" si="29"/>
        <v>1</v>
      </c>
      <c r="Y44" s="129">
        <f>+'N EERR ULTRAX'!F43</f>
        <v>5755.33</v>
      </c>
      <c r="Z44" s="30">
        <f>IF(AND(Y4=0,Y44&gt;=0), "",Y44/Y4)</f>
        <v>4.9012491562108143E-2</v>
      </c>
      <c r="AA44" s="47">
        <f>IF(AND(Y124=0,Y44&gt;=0),"",Y44/Y124)</f>
        <v>0.16450871932771322</v>
      </c>
      <c r="AB44" s="30">
        <f t="shared" si="30"/>
        <v>4.0443921389975289E-2</v>
      </c>
      <c r="AC44" s="130">
        <f t="shared" si="35"/>
        <v>20265.589999999997</v>
      </c>
      <c r="AD44" s="30">
        <f>IF(AND(AC4=0,AC44&gt;=0), "",AC44/AC4)</f>
        <v>5.2530779244817208E-2</v>
      </c>
      <c r="AE44" s="47">
        <f>IF(AND(AC124=0,AC44&gt;=0),"",AC44/AC124)</f>
        <v>0.16463677123873571</v>
      </c>
      <c r="AF44" s="129">
        <f>+'N EERR ULTRAX'!G43</f>
        <v>6588.5399999999991</v>
      </c>
      <c r="AG44" s="30">
        <f>IF(AND(AF4=0,AF44&gt;=0), "",AF44/AF4)</f>
        <v>4.9759218988326366E-2</v>
      </c>
      <c r="AH44" s="47">
        <f>IF(AND(AF124=0,AF44&gt;=0),"",AF44/AF124)</f>
        <v>0.17888804174107178</v>
      </c>
      <c r="AI44" s="30">
        <f t="shared" si="19"/>
        <v>0.14477188970919116</v>
      </c>
      <c r="AJ44" s="130">
        <f t="shared" si="16"/>
        <v>26854.129999999997</v>
      </c>
      <c r="AK44" s="30">
        <f>IF(AND(AJ4=0,AJ44&gt;=0), "",AJ44/AJ4)</f>
        <v>5.1822592159799112E-2</v>
      </c>
      <c r="AL44" s="47">
        <f>IF(AND(AJ124=0,AJ44&gt;=0),"",AJ44/AJ124)</f>
        <v>0.16791885636689063</v>
      </c>
      <c r="AM44" s="129">
        <f>+'N EERR ULTRAX'!H43</f>
        <v>6798.1600000000008</v>
      </c>
      <c r="AN44" s="30">
        <f>IF(AND(AM4=0,AM44&gt;=0), "",AM44/AM4)</f>
        <v>5.754815434586822E-2</v>
      </c>
      <c r="AO44" s="47">
        <f>IF(AND(AM124=0,AM44&gt;=0),"",AM44/AM124)</f>
        <v>0.18352253068968349</v>
      </c>
      <c r="AP44" s="30">
        <f t="shared" si="20"/>
        <v>3.1815849945511711E-2</v>
      </c>
      <c r="AQ44" s="130">
        <f t="shared" si="17"/>
        <v>33652.29</v>
      </c>
      <c r="AR44" s="30">
        <f>IF(AND(AQ4=0,AQ44&gt;=0), "",AQ44/AQ4)</f>
        <v>5.2885511238033769E-2</v>
      </c>
      <c r="AS44" s="47">
        <f>IF(AND(AQ124=0,AQ44&gt;=0),"",AQ44/AQ124)</f>
        <v>0.17085338144623477</v>
      </c>
      <c r="AT44" s="131">
        <f t="shared" si="36"/>
        <v>0</v>
      </c>
      <c r="AU44" s="30" t="str">
        <f>IF(AND(AT4=0,AT44&gt;=0), "",AT44/AT4)</f>
        <v/>
      </c>
      <c r="AV44" s="47">
        <f t="shared" si="31"/>
        <v>1</v>
      </c>
      <c r="AW44" s="131">
        <f t="shared" si="48"/>
        <v>5608.7150000000001</v>
      </c>
      <c r="AX44" s="30">
        <f>IF(AND(AW4=0,AW44&gt;=0), "",AW44/AW4)</f>
        <v>5.2885511238033762E-2</v>
      </c>
      <c r="AY44" s="47">
        <f>IF(AND(AW124=0,AW44&gt;=0),"",AW44/AW124)</f>
        <v>0.1708533814462348</v>
      </c>
      <c r="AZ44" s="131">
        <f t="shared" si="37"/>
        <v>0</v>
      </c>
      <c r="BA44" s="30" t="str">
        <f>IF(AND(AZ4=0,AZ44&gt;=0), "",AZ44/AZ4)</f>
        <v/>
      </c>
      <c r="BB44" s="47">
        <f t="shared" si="32"/>
        <v>1</v>
      </c>
      <c r="BC44" s="129">
        <f>+'N EERR ULTRAX'!I43</f>
        <v>0</v>
      </c>
      <c r="BD44" s="30" t="str">
        <f>IF(AND(BC4=0,BC44&gt;=0), "",BC44/BC4)</f>
        <v/>
      </c>
      <c r="BE44" s="47" t="str">
        <f>IF(AND(BC124=0,BC44&gt;=0),"",BC44/BC124)</f>
        <v/>
      </c>
      <c r="BF44" s="30">
        <f t="shared" si="33"/>
        <v>-1</v>
      </c>
      <c r="BG44" s="130">
        <f t="shared" si="38"/>
        <v>33652.29</v>
      </c>
      <c r="BH44" s="30">
        <f>IF(AND(BG4=0,BG44&gt;=0), "",BG44/BG4)</f>
        <v>5.2885511238033769E-2</v>
      </c>
      <c r="BI44" s="47">
        <f>IF(AND(BG124=0,BG44&gt;=0),"",BG44/BG124)</f>
        <v>0.17085338144623477</v>
      </c>
      <c r="BJ44" s="129">
        <f>+'N EERR ULTRAX'!J43</f>
        <v>0</v>
      </c>
      <c r="BK44" s="30" t="str">
        <f>IF(AND(BJ4=0,BJ44&gt;=0), "",BJ44/BJ4)</f>
        <v/>
      </c>
      <c r="BL44" s="47" t="str">
        <f>IF(AND(BJ124=0,BJ44&gt;=0),"",BJ44/BJ124)</f>
        <v/>
      </c>
      <c r="BM44" s="30" t="str">
        <f t="shared" si="21"/>
        <v/>
      </c>
      <c r="BN44" s="130">
        <f t="shared" si="39"/>
        <v>33652.29</v>
      </c>
      <c r="BO44" s="30">
        <f>IF(AND(BN4=0,BN44&gt;=0), "",BN44/BN4)</f>
        <v>5.2885511238033769E-2</v>
      </c>
      <c r="BP44" s="47">
        <f>IF(AND(BN124=0,BN44&gt;=0),"",BN44/BN124)</f>
        <v>0.17085338144623477</v>
      </c>
      <c r="BQ44" s="129">
        <f>+'N EERR ULTRAX'!K43</f>
        <v>0</v>
      </c>
      <c r="BR44" s="30" t="str">
        <f>IF(AND(BQ4=0,BQ44&gt;=0), "",BQ44/BQ4)</f>
        <v/>
      </c>
      <c r="BS44" s="47" t="str">
        <f>IF(AND(BQ124=0,BQ44&gt;=0),"",BQ44/BQ124)</f>
        <v/>
      </c>
      <c r="BT44" s="30" t="str">
        <f t="shared" si="22"/>
        <v/>
      </c>
      <c r="BU44" s="130">
        <f t="shared" si="40"/>
        <v>33652.29</v>
      </c>
      <c r="BV44" s="30">
        <f>IF(AND(BU4=0,BU44&gt;=0), "",BU44/BU4)</f>
        <v>5.2885511238033769E-2</v>
      </c>
      <c r="BW44" s="47">
        <f>IF(AND(BU124=0,BU44&gt;=0),"",BU44/BU124)</f>
        <v>0.17085338144623477</v>
      </c>
      <c r="BX44" s="131">
        <f t="shared" si="41"/>
        <v>0</v>
      </c>
      <c r="BY44" s="30" t="str">
        <f>IF(AND(BX4=0,BX44&gt;=0), "",BX44/BX4)</f>
        <v/>
      </c>
      <c r="BZ44" s="47">
        <f t="shared" si="23"/>
        <v>1</v>
      </c>
      <c r="CA44" s="129">
        <f>+'N EERR ULTRAX'!L43</f>
        <v>0</v>
      </c>
      <c r="CB44" s="30" t="str">
        <f>IF(AND(CA4=0,CA44&gt;=0), "",CA44/CA4)</f>
        <v/>
      </c>
      <c r="CC44" s="47" t="str">
        <f>IF(AND(CA124=0,CA44&gt;=0),"",CA44/CA124)</f>
        <v/>
      </c>
      <c r="CD44" s="30" t="str">
        <f t="shared" si="34"/>
        <v/>
      </c>
      <c r="CE44" s="130">
        <f t="shared" si="42"/>
        <v>33652.29</v>
      </c>
      <c r="CF44" s="30">
        <f>IF(AND(CE4=0,CE44&gt;=0), "",CE44/CE4)</f>
        <v>5.2885511238033769E-2</v>
      </c>
      <c r="CG44" s="47">
        <f>IF(AND(CE124=0,CE44&gt;=0),"",CE44/CE124)</f>
        <v>0.17085338144623477</v>
      </c>
      <c r="CH44" s="129">
        <f>+'N EERR ULTRAX'!M43</f>
        <v>0</v>
      </c>
      <c r="CI44" s="30" t="str">
        <f>IF(AND(CH4=0,CH44&gt;=0), "",CH44/CH4)</f>
        <v/>
      </c>
      <c r="CJ44" s="47" t="str">
        <f>IF(AND(CH124=0,CH44&gt;=0),"",CH44/CH124)</f>
        <v/>
      </c>
      <c r="CK44" s="30" t="str">
        <f t="shared" si="24"/>
        <v/>
      </c>
      <c r="CL44" s="130">
        <f t="shared" si="43"/>
        <v>33652.29</v>
      </c>
      <c r="CM44" s="30">
        <f>IF(AND(CL4=0,CL44&gt;=0), "",CL44/CL4)</f>
        <v>5.2885511238033769E-2</v>
      </c>
      <c r="CN44" s="47">
        <f>IF(AND(CL124=0,CL44&gt;=0),"",CL44/CL124)</f>
        <v>0.17085338144623477</v>
      </c>
      <c r="CO44" s="129">
        <f>+'N EERR ULTRAX'!N43</f>
        <v>0</v>
      </c>
      <c r="CP44" s="30" t="str">
        <f>IF(AND(CO4=0,CO44&gt;=0), "",CO44/CO4)</f>
        <v/>
      </c>
      <c r="CQ44" s="47" t="str">
        <f>IF(AND(CO124=0,CO44&gt;=0),"",CO44/CO124)</f>
        <v/>
      </c>
      <c r="CR44" s="30" t="str">
        <f t="shared" si="25"/>
        <v/>
      </c>
      <c r="CS44" s="130">
        <f t="shared" si="44"/>
        <v>33652.29</v>
      </c>
      <c r="CT44" s="30">
        <f>IF(AND(CS4=0,CS44&gt;=0), "",CS44/CS4)</f>
        <v>5.2885511238033769E-2</v>
      </c>
      <c r="CU44" s="47">
        <f>IF(AND(CS124=0,CS44&gt;=0),"",CS44/CS124)</f>
        <v>0.17085338144623477</v>
      </c>
      <c r="CV44" s="131">
        <f t="shared" si="45"/>
        <v>0</v>
      </c>
      <c r="CW44" s="30" t="str">
        <f>IF(AND(CV4=0,CV44&gt;=0), "",CV44/CV4)</f>
        <v/>
      </c>
      <c r="CX44" s="47">
        <f t="shared" si="26"/>
        <v>1</v>
      </c>
    </row>
    <row r="45" spans="1:102" hidden="1" outlineLevel="1" x14ac:dyDescent="0.3">
      <c r="A45" s="29" t="s">
        <v>7</v>
      </c>
      <c r="B45" s="129">
        <f>+'N EERR ULTRAX'!B44</f>
        <v>0</v>
      </c>
      <c r="C45" s="30" t="str">
        <f>IF(AND(B4=0,B45&gt;=0), "",B45/B4)</f>
        <v/>
      </c>
      <c r="D45" s="47" t="str">
        <f>IF(AND(B124=0,B45&gt;=0),"",B45/B124)</f>
        <v/>
      </c>
      <c r="E45" s="129">
        <f>+'N EERR ULTRAX'!C44</f>
        <v>171.6076209520636</v>
      </c>
      <c r="F45" s="30">
        <f>IF(AND(E4=0,E45&gt;=0), "",E45/E4)</f>
        <v>2.4614430079078803E-3</v>
      </c>
      <c r="G45" s="47">
        <f>IF(AND(E124=0,E45&gt;=0),"",E45/E124)</f>
        <v>6.0632866899215775E-3</v>
      </c>
      <c r="H45" s="129">
        <f>+'N EERR ULTRAX'!D44</f>
        <v>189.43319906056507</v>
      </c>
      <c r="I45" s="30">
        <f>IF(AND(H4=0,H45&gt;=0), "",H45/H4)</f>
        <v>2.0821015428273237E-3</v>
      </c>
      <c r="J45" s="47">
        <f>IF(AND(H124=0,H45&gt;=0),"",H45/H124)</f>
        <v>7.1619476148805745E-3</v>
      </c>
      <c r="K45" s="30">
        <f t="shared" si="27"/>
        <v>0.10387404714083662</v>
      </c>
      <c r="L45" s="130">
        <f t="shared" si="46"/>
        <v>361.04082001262867</v>
      </c>
      <c r="M45" s="30">
        <f>IF(AND(L4=0,L45&gt;=0), "",L45/L4)</f>
        <v>2.2466755138119479E-3</v>
      </c>
      <c r="N45" s="47">
        <f>IF(AND(L124=0,L45&gt;=0),"",L45/L124)</f>
        <v>6.5940282923414679E-3</v>
      </c>
      <c r="O45" s="129">
        <f>+'N EERR ULTRAX'!E44</f>
        <v>194.57946667297639</v>
      </c>
      <c r="P45" s="30">
        <f>IF(AND(O4=0,O45&gt;=0), "",O45/O4)</f>
        <v>1.8073640370292051E-3</v>
      </c>
      <c r="Q45" s="47">
        <f>IF(AND(O124=0,O45&gt;=0),"",O45/O124)</f>
        <v>5.8335776317795752E-3</v>
      </c>
      <c r="R45" s="30">
        <f t="shared" si="28"/>
        <v>2.7166661588003752E-2</v>
      </c>
      <c r="S45" s="130">
        <f t="shared" si="47"/>
        <v>555.62028668560504</v>
      </c>
      <c r="T45" s="30">
        <f>IF(AND(S4=0,S45&gt;=0), "",S45/S4)</f>
        <v>2.0704343726422499E-3</v>
      </c>
      <c r="U45" s="47">
        <f>IF(AND(S124=0,S45&gt;=0),"",S45/S124)</f>
        <v>6.3061434367856347E-3</v>
      </c>
      <c r="V45" s="131"/>
      <c r="W45" s="30" t="str">
        <f>IF(AND(V4=0,V45&gt;=0), "",V45/V4)</f>
        <v/>
      </c>
      <c r="X45" s="47">
        <f t="shared" si="29"/>
        <v>1</v>
      </c>
      <c r="Y45" s="129">
        <f>+'N EERR ULTRAX'!F44</f>
        <v>206.49827948618136</v>
      </c>
      <c r="Z45" s="30">
        <f>IF(AND(Y4=0,Y45&gt;=0), "",Y45/Y4)</f>
        <v>1.7585429820542546E-3</v>
      </c>
      <c r="AA45" s="47">
        <f>IF(AND(Y124=0,Y45&gt;=0),"",Y45/Y124)</f>
        <v>5.9024882155580809E-3</v>
      </c>
      <c r="AB45" s="30">
        <f t="shared" si="30"/>
        <v>6.1254216680717601E-2</v>
      </c>
      <c r="AC45" s="130">
        <f t="shared" si="35"/>
        <v>762.11856617178637</v>
      </c>
      <c r="AD45" s="30">
        <f>IF(AND(AC4=0,AC45&gt;=0), "",AC45/AC4)</f>
        <v>1.9755004496758658E-3</v>
      </c>
      <c r="AE45" s="47">
        <f>IF(AND(AC124=0,AC45&gt;=0),"",AC45/AC124)</f>
        <v>6.1914180655790272E-3</v>
      </c>
      <c r="AF45" s="129">
        <f>+'N EERR ULTRAX'!G44</f>
        <v>210.664502544306</v>
      </c>
      <c r="AG45" s="30">
        <f>IF(AND(AF4=0,AF45&gt;=0), "",AF45/AF4)</f>
        <v>1.5910203345762431E-3</v>
      </c>
      <c r="AH45" s="47">
        <f>IF(AND(AF124=0,AF45&gt;=0),"",AF45/AF124)</f>
        <v>5.7198347926107973E-3</v>
      </c>
      <c r="AI45" s="30">
        <f t="shared" si="19"/>
        <v>2.0175582423694927E-2</v>
      </c>
      <c r="AJ45" s="130">
        <f t="shared" si="16"/>
        <v>972.78306871609243</v>
      </c>
      <c r="AK45" s="30">
        <f>IF(AND(AJ4=0,AJ45&gt;=0), "",AJ45/AJ4)</f>
        <v>1.8772583669637369E-3</v>
      </c>
      <c r="AL45" s="47">
        <f>IF(AND(AJ124=0,AJ45&gt;=0),"",AJ45/AJ124)</f>
        <v>6.0828118576874632E-3</v>
      </c>
      <c r="AM45" s="129">
        <f>+'N EERR ULTRAX'!H44</f>
        <v>219.72994901891838</v>
      </c>
      <c r="AN45" s="30">
        <f>IF(AND(AM4=0,AM45&gt;=0), "",AM45/AM4)</f>
        <v>1.8600699337100728E-3</v>
      </c>
      <c r="AO45" s="47">
        <f>IF(AND(AM124=0,AM45&gt;=0),"",AM45/AM124)</f>
        <v>5.9318104181524172E-3</v>
      </c>
      <c r="AP45" s="30">
        <f t="shared" si="20"/>
        <v>4.3032624695305603E-2</v>
      </c>
      <c r="AQ45" s="130">
        <f t="shared" si="17"/>
        <v>1192.5130177350109</v>
      </c>
      <c r="AR45" s="30">
        <f>IF(AND(AQ4=0,AQ45&gt;=0), "",AQ45/AQ4)</f>
        <v>1.8740674290197332E-3</v>
      </c>
      <c r="AS45" s="47">
        <f>IF(AND(AQ124=0,AQ45&gt;=0),"",AQ45/AQ124)</f>
        <v>6.0544135777589091E-3</v>
      </c>
      <c r="AT45" s="131">
        <f t="shared" si="36"/>
        <v>0</v>
      </c>
      <c r="AU45" s="30" t="str">
        <f>IF(AND(AT4=0,AT45&gt;=0), "",AT45/AT4)</f>
        <v/>
      </c>
      <c r="AV45" s="47">
        <f t="shared" si="31"/>
        <v>1</v>
      </c>
      <c r="AW45" s="131">
        <f t="shared" si="48"/>
        <v>198.75216962250181</v>
      </c>
      <c r="AX45" s="30">
        <f>IF(AND(AW4=0,AW45&gt;=0), "",AW45/AW4)</f>
        <v>1.874067429019733E-3</v>
      </c>
      <c r="AY45" s="47">
        <f>IF(AND(AW124=0,AW45&gt;=0),"",AW45/AW124)</f>
        <v>6.05441357775891E-3</v>
      </c>
      <c r="AZ45" s="131">
        <f t="shared" si="37"/>
        <v>0</v>
      </c>
      <c r="BA45" s="30" t="str">
        <f>IF(AND(AZ4=0,AZ45&gt;=0), "",AZ45/AZ4)</f>
        <v/>
      </c>
      <c r="BB45" s="47">
        <f t="shared" si="32"/>
        <v>1</v>
      </c>
      <c r="BC45" s="129">
        <f>+'N EERR ULTRAX'!I44</f>
        <v>0</v>
      </c>
      <c r="BD45" s="30" t="str">
        <f>IF(AND(BC4=0,BC45&gt;=0), "",BC45/BC4)</f>
        <v/>
      </c>
      <c r="BE45" s="47" t="str">
        <f>IF(AND(BC124=0,BC45&gt;=0),"",BC45/BC124)</f>
        <v/>
      </c>
      <c r="BF45" s="30">
        <f t="shared" si="33"/>
        <v>-1</v>
      </c>
      <c r="BG45" s="130">
        <f t="shared" si="38"/>
        <v>1192.5130177350109</v>
      </c>
      <c r="BH45" s="30">
        <f>IF(AND(BG4=0,BG45&gt;=0), "",BG45/BG4)</f>
        <v>1.8740674290197332E-3</v>
      </c>
      <c r="BI45" s="47">
        <f>IF(AND(BG124=0,BG45&gt;=0),"",BG45/BG124)</f>
        <v>6.0544135777589091E-3</v>
      </c>
      <c r="BJ45" s="129">
        <f>+'N EERR ULTRAX'!J44</f>
        <v>0</v>
      </c>
      <c r="BK45" s="30" t="str">
        <f>IF(AND(BJ4=0,BJ45&gt;=0), "",BJ45/BJ4)</f>
        <v/>
      </c>
      <c r="BL45" s="47" t="str">
        <f>IF(AND(BJ124=0,BJ45&gt;=0),"",BJ45/BJ124)</f>
        <v/>
      </c>
      <c r="BM45" s="30" t="str">
        <f t="shared" si="21"/>
        <v/>
      </c>
      <c r="BN45" s="130">
        <f t="shared" si="39"/>
        <v>1192.5130177350109</v>
      </c>
      <c r="BO45" s="30">
        <f>IF(AND(BN4=0,BN45&gt;=0), "",BN45/BN4)</f>
        <v>1.8740674290197332E-3</v>
      </c>
      <c r="BP45" s="47">
        <f>IF(AND(BN124=0,BN45&gt;=0),"",BN45/BN124)</f>
        <v>6.0544135777589091E-3</v>
      </c>
      <c r="BQ45" s="129">
        <f>+'N EERR ULTRAX'!K44</f>
        <v>0</v>
      </c>
      <c r="BR45" s="30" t="str">
        <f>IF(AND(BQ4=0,BQ45&gt;=0), "",BQ45/BQ4)</f>
        <v/>
      </c>
      <c r="BS45" s="47" t="str">
        <f>IF(AND(BQ124=0,BQ45&gt;=0),"",BQ45/BQ124)</f>
        <v/>
      </c>
      <c r="BT45" s="30" t="str">
        <f t="shared" si="22"/>
        <v/>
      </c>
      <c r="BU45" s="130">
        <f t="shared" si="40"/>
        <v>1192.5130177350109</v>
      </c>
      <c r="BV45" s="30">
        <f>IF(AND(BU4=0,BU45&gt;=0), "",BU45/BU4)</f>
        <v>1.8740674290197332E-3</v>
      </c>
      <c r="BW45" s="47">
        <f>IF(AND(BU124=0,BU45&gt;=0),"",BU45/BU124)</f>
        <v>6.0544135777589091E-3</v>
      </c>
      <c r="BX45" s="131">
        <f t="shared" si="41"/>
        <v>0</v>
      </c>
      <c r="BY45" s="30" t="str">
        <f>IF(AND(BX4=0,BX45&gt;=0), "",BX45/BX4)</f>
        <v/>
      </c>
      <c r="BZ45" s="47">
        <f t="shared" si="23"/>
        <v>1</v>
      </c>
      <c r="CA45" s="129">
        <f>+'N EERR ULTRAX'!L44</f>
        <v>0</v>
      </c>
      <c r="CB45" s="30" t="str">
        <f>IF(AND(CA4=0,CA45&gt;=0), "",CA45/CA4)</f>
        <v/>
      </c>
      <c r="CC45" s="47" t="str">
        <f>IF(AND(CA124=0,CA45&gt;=0),"",CA45/CA124)</f>
        <v/>
      </c>
      <c r="CD45" s="30" t="str">
        <f t="shared" si="34"/>
        <v/>
      </c>
      <c r="CE45" s="130">
        <f t="shared" si="42"/>
        <v>1192.5130177350109</v>
      </c>
      <c r="CF45" s="30">
        <f>IF(AND(CE4=0,CE45&gt;=0), "",CE45/CE4)</f>
        <v>1.8740674290197332E-3</v>
      </c>
      <c r="CG45" s="47">
        <f>IF(AND(CE124=0,CE45&gt;=0),"",CE45/CE124)</f>
        <v>6.0544135777589091E-3</v>
      </c>
      <c r="CH45" s="129">
        <f>+'N EERR ULTRAX'!M44</f>
        <v>0</v>
      </c>
      <c r="CI45" s="30" t="str">
        <f>IF(AND(CH4=0,CH45&gt;=0), "",CH45/CH4)</f>
        <v/>
      </c>
      <c r="CJ45" s="47" t="str">
        <f>IF(AND(CH124=0,CH45&gt;=0),"",CH45/CH124)</f>
        <v/>
      </c>
      <c r="CK45" s="30" t="str">
        <f t="shared" si="24"/>
        <v/>
      </c>
      <c r="CL45" s="130">
        <f t="shared" si="43"/>
        <v>1192.5130177350109</v>
      </c>
      <c r="CM45" s="30">
        <f>IF(AND(CL4=0,CL45&gt;=0), "",CL45/CL4)</f>
        <v>1.8740674290197332E-3</v>
      </c>
      <c r="CN45" s="47">
        <f>IF(AND(CL124=0,CL45&gt;=0),"",CL45/CL124)</f>
        <v>6.0544135777589091E-3</v>
      </c>
      <c r="CO45" s="129">
        <f>+'N EERR ULTRAX'!N44</f>
        <v>0</v>
      </c>
      <c r="CP45" s="30" t="str">
        <f>IF(AND(CO4=0,CO45&gt;=0), "",CO45/CO4)</f>
        <v/>
      </c>
      <c r="CQ45" s="47" t="str">
        <f>IF(AND(CO124=0,CO45&gt;=0),"",CO45/CO124)</f>
        <v/>
      </c>
      <c r="CR45" s="30" t="str">
        <f t="shared" si="25"/>
        <v/>
      </c>
      <c r="CS45" s="130">
        <f t="shared" si="44"/>
        <v>1192.5130177350109</v>
      </c>
      <c r="CT45" s="30">
        <f>IF(AND(CS4=0,CS45&gt;=0), "",CS45/CS4)</f>
        <v>1.8740674290197332E-3</v>
      </c>
      <c r="CU45" s="47">
        <f>IF(AND(CS124=0,CS45&gt;=0),"",CS45/CS124)</f>
        <v>6.0544135777589091E-3</v>
      </c>
      <c r="CV45" s="131">
        <f t="shared" si="45"/>
        <v>0</v>
      </c>
      <c r="CW45" s="30" t="str">
        <f>IF(AND(CV4=0,CV45&gt;=0), "",CV45/CV4)</f>
        <v/>
      </c>
      <c r="CX45" s="47">
        <f t="shared" si="26"/>
        <v>1</v>
      </c>
    </row>
    <row r="46" spans="1:102" hidden="1" outlineLevel="1" x14ac:dyDescent="0.3">
      <c r="A46" s="29" t="s">
        <v>8</v>
      </c>
      <c r="B46" s="129">
        <f>+'N EERR ULTRAX'!B45</f>
        <v>0</v>
      </c>
      <c r="C46" s="30" t="str">
        <f>IF(AND(B4=0,B46&gt;=0), "",B46/B4)</f>
        <v/>
      </c>
      <c r="D46" s="47" t="str">
        <f>IF(AND(B124=0,B46&gt;=0),"",B46/B124)</f>
        <v/>
      </c>
      <c r="E46" s="129">
        <f>+'N EERR ULTRAX'!C45</f>
        <v>114.74705234312803</v>
      </c>
      <c r="F46" s="30">
        <f>IF(AND(E4=0,E46&gt;=0), "",E46/E4)</f>
        <v>1.6458670547442004E-3</v>
      </c>
      <c r="G46" s="47">
        <f>IF(AND(E124=0,E46&gt;=0),"",E46/E124)</f>
        <v>4.0542737631341563E-3</v>
      </c>
      <c r="H46" s="129">
        <f>+'N EERR ULTRAX'!D45</f>
        <v>0</v>
      </c>
      <c r="I46" s="30">
        <f>IF(AND(H4=0,H46&gt;=0), "",H46/H4)</f>
        <v>0</v>
      </c>
      <c r="J46" s="47">
        <f>IF(AND(H124=0,H46&gt;=0),"",H46/H124)</f>
        <v>0</v>
      </c>
      <c r="K46" s="30">
        <f t="shared" si="27"/>
        <v>-1</v>
      </c>
      <c r="L46" s="130">
        <f t="shared" si="46"/>
        <v>114.74705234312803</v>
      </c>
      <c r="M46" s="30">
        <f>IF(AND(L4=0,L46&gt;=0), "",L46/L4)</f>
        <v>7.1404500126159192E-4</v>
      </c>
      <c r="N46" s="47">
        <f>IF(AND(L124=0,L46&gt;=0),"",L46/L124)</f>
        <v>2.0957334120471675E-3</v>
      </c>
      <c r="O46" s="129">
        <f>+'N EERR ULTRAX'!E45</f>
        <v>0</v>
      </c>
      <c r="P46" s="30">
        <f>IF(AND(O4=0,O46&gt;=0), "",O46/O4)</f>
        <v>0</v>
      </c>
      <c r="Q46" s="47">
        <f>IF(AND(O124=0,O46&gt;=0),"",O46/O124)</f>
        <v>0</v>
      </c>
      <c r="R46" s="30" t="str">
        <f t="shared" si="28"/>
        <v/>
      </c>
      <c r="S46" s="130">
        <f t="shared" si="47"/>
        <v>114.74705234312803</v>
      </c>
      <c r="T46" s="30">
        <f>IF(AND(S4=0,S46&gt;=0), "",S46/S4)</f>
        <v>4.2758741360540535E-4</v>
      </c>
      <c r="U46" s="47">
        <f>IF(AND(S124=0,S46&gt;=0),"",S46/S124)</f>
        <v>1.3023487233351622E-3</v>
      </c>
      <c r="V46" s="131"/>
      <c r="W46" s="30" t="str">
        <f>IF(AND(V4=0,V46&gt;=0), "",V46/V4)</f>
        <v/>
      </c>
      <c r="X46" s="47">
        <f t="shared" si="29"/>
        <v>1</v>
      </c>
      <c r="Y46" s="129">
        <f>+'N EERR ULTRAX'!F45</f>
        <v>101.49839346049045</v>
      </c>
      <c r="Z46" s="30">
        <f>IF(AND(Y4=0,Y46&gt;=0), "",Y46/Y4)</f>
        <v>8.6436210487492822E-4</v>
      </c>
      <c r="AA46" s="47">
        <f>IF(AND(Y124=0,Y46&gt;=0),"",Y46/Y124)</f>
        <v>2.9012012729080043E-3</v>
      </c>
      <c r="AB46" s="30">
        <f t="shared" si="30"/>
        <v>1</v>
      </c>
      <c r="AC46" s="130">
        <f t="shared" si="35"/>
        <v>216.24544580361848</v>
      </c>
      <c r="AD46" s="30">
        <f>IF(AND(AC4=0,AC46&gt;=0), "",AC46/AC4)</f>
        <v>5.6053348440420283E-4</v>
      </c>
      <c r="AE46" s="47">
        <f>IF(AND(AC124=0,AC46&gt;=0),"",AC46/AC124)</f>
        <v>1.7567685911038743E-3</v>
      </c>
      <c r="AF46" s="129">
        <f>+'N EERR ULTRAX'!G45</f>
        <v>2.1219105691056912</v>
      </c>
      <c r="AG46" s="30">
        <f>IF(AND(AF4=0,AF46&gt;=0), "",AF46/AF4)</f>
        <v>1.6025494674354915E-5</v>
      </c>
      <c r="AH46" s="47">
        <f>IF(AND(AF124=0,AF46&gt;=0),"",AF46/AF124)</f>
        <v>5.761282870818123E-5</v>
      </c>
      <c r="AI46" s="30">
        <f t="shared" si="19"/>
        <v>-0.97909414625432789</v>
      </c>
      <c r="AJ46" s="130">
        <f t="shared" si="16"/>
        <v>218.36735637272417</v>
      </c>
      <c r="AK46" s="30">
        <f>IF(AND(AJ4=0,AJ46&gt;=0), "",AJ46/AJ4)</f>
        <v>4.2140119416704975E-4</v>
      </c>
      <c r="AL46" s="47">
        <f>IF(AND(AJ124=0,AJ46&gt;=0),"",AJ46/AJ124)</f>
        <v>1.3654509287759123E-3</v>
      </c>
      <c r="AM46" s="129">
        <f>+'N EERR ULTRAX'!H45</f>
        <v>6.3689840295338662</v>
      </c>
      <c r="AN46" s="30">
        <f>IF(AND(AM4=0,AM46&gt;=0), "",AM46/AM4)</f>
        <v>5.3915070542320948E-5</v>
      </c>
      <c r="AO46" s="47">
        <f>IF(AND(AM124=0,AM46&gt;=0),"",AM46/AM124)</f>
        <v>1.7193653385949036E-4</v>
      </c>
      <c r="AP46" s="30">
        <f t="shared" si="20"/>
        <v>2.001532732936131</v>
      </c>
      <c r="AQ46" s="130">
        <f t="shared" si="17"/>
        <v>224.73634040225804</v>
      </c>
      <c r="AR46" s="30">
        <f>IF(AND(AQ4=0,AQ46&gt;=0), "",AQ46/AQ4)</f>
        <v>3.5317941976424779E-4</v>
      </c>
      <c r="AS46" s="47">
        <f>IF(AND(AQ124=0,AQ46&gt;=0),"",AQ46/AQ124)</f>
        <v>1.1409911091214849E-3</v>
      </c>
      <c r="AT46" s="131">
        <f t="shared" si="36"/>
        <v>0</v>
      </c>
      <c r="AU46" s="30" t="str">
        <f>IF(AND(AT4=0,AT46&gt;=0), "",AT46/AT4)</f>
        <v/>
      </c>
      <c r="AV46" s="47">
        <f t="shared" si="31"/>
        <v>1</v>
      </c>
      <c r="AW46" s="131">
        <f t="shared" si="48"/>
        <v>37.456056733709673</v>
      </c>
      <c r="AX46" s="30">
        <f>IF(AND(AW4=0,AW46&gt;=0), "",AW46/AW4)</f>
        <v>3.5317941976424779E-4</v>
      </c>
      <c r="AY46" s="47">
        <f>IF(AND(AW124=0,AW46&gt;=0),"",AW46/AW124)</f>
        <v>1.1409911091214851E-3</v>
      </c>
      <c r="AZ46" s="131">
        <f t="shared" si="37"/>
        <v>0</v>
      </c>
      <c r="BA46" s="30" t="str">
        <f>IF(AND(AZ4=0,AZ46&gt;=0), "",AZ46/AZ4)</f>
        <v/>
      </c>
      <c r="BB46" s="47">
        <f t="shared" si="32"/>
        <v>1</v>
      </c>
      <c r="BC46" s="129">
        <f>+'N EERR ULTRAX'!I45</f>
        <v>0</v>
      </c>
      <c r="BD46" s="30" t="str">
        <f>IF(AND(BC4=0,BC46&gt;=0), "",BC46/BC4)</f>
        <v/>
      </c>
      <c r="BE46" s="47" t="str">
        <f>IF(AND(BC124=0,BC46&gt;=0),"",BC46/BC124)</f>
        <v/>
      </c>
      <c r="BF46" s="30">
        <f t="shared" si="33"/>
        <v>-1</v>
      </c>
      <c r="BG46" s="130">
        <f t="shared" si="38"/>
        <v>224.73634040225804</v>
      </c>
      <c r="BH46" s="30">
        <f>IF(AND(BG4=0,BG46&gt;=0), "",BG46/BG4)</f>
        <v>3.5317941976424779E-4</v>
      </c>
      <c r="BI46" s="47">
        <f>IF(AND(BG124=0,BG46&gt;=0),"",BG46/BG124)</f>
        <v>1.1409911091214849E-3</v>
      </c>
      <c r="BJ46" s="129">
        <f>+'N EERR ULTRAX'!J45</f>
        <v>0</v>
      </c>
      <c r="BK46" s="30" t="str">
        <f>IF(AND(BJ4=0,BJ46&gt;=0), "",BJ46/BJ4)</f>
        <v/>
      </c>
      <c r="BL46" s="47" t="str">
        <f>IF(AND(BJ124=0,BJ46&gt;=0),"",BJ46/BJ124)</f>
        <v/>
      </c>
      <c r="BM46" s="30" t="str">
        <f t="shared" si="21"/>
        <v/>
      </c>
      <c r="BN46" s="130">
        <f t="shared" si="39"/>
        <v>224.73634040225804</v>
      </c>
      <c r="BO46" s="30">
        <f>IF(AND(BN4=0,BN46&gt;=0), "",BN46/BN4)</f>
        <v>3.5317941976424779E-4</v>
      </c>
      <c r="BP46" s="47">
        <f>IF(AND(BN124=0,BN46&gt;=0),"",BN46/BN124)</f>
        <v>1.1409911091214849E-3</v>
      </c>
      <c r="BQ46" s="129">
        <f>+'N EERR ULTRAX'!K45</f>
        <v>0</v>
      </c>
      <c r="BR46" s="30" t="str">
        <f>IF(AND(BQ4=0,BQ46&gt;=0), "",BQ46/BQ4)</f>
        <v/>
      </c>
      <c r="BS46" s="47" t="str">
        <f>IF(AND(BQ124=0,BQ46&gt;=0),"",BQ46/BQ124)</f>
        <v/>
      </c>
      <c r="BT46" s="30" t="str">
        <f t="shared" si="22"/>
        <v/>
      </c>
      <c r="BU46" s="130">
        <f t="shared" si="40"/>
        <v>224.73634040225804</v>
      </c>
      <c r="BV46" s="30">
        <f>IF(AND(BU4=0,BU46&gt;=0), "",BU46/BU4)</f>
        <v>3.5317941976424779E-4</v>
      </c>
      <c r="BW46" s="47">
        <f>IF(AND(BU124=0,BU46&gt;=0),"",BU46/BU124)</f>
        <v>1.1409911091214849E-3</v>
      </c>
      <c r="BX46" s="131">
        <f t="shared" si="41"/>
        <v>0</v>
      </c>
      <c r="BY46" s="30" t="str">
        <f>IF(AND(BX4=0,BX46&gt;=0), "",BX46/BX4)</f>
        <v/>
      </c>
      <c r="BZ46" s="47">
        <f t="shared" si="23"/>
        <v>1</v>
      </c>
      <c r="CA46" s="129">
        <f>+'N EERR ULTRAX'!L45</f>
        <v>0</v>
      </c>
      <c r="CB46" s="30" t="str">
        <f>IF(AND(CA4=0,CA46&gt;=0), "",CA46/CA4)</f>
        <v/>
      </c>
      <c r="CC46" s="47" t="str">
        <f>IF(AND(CA124=0,CA46&gt;=0),"",CA46/CA124)</f>
        <v/>
      </c>
      <c r="CD46" s="30" t="str">
        <f t="shared" si="34"/>
        <v/>
      </c>
      <c r="CE46" s="130">
        <f t="shared" si="42"/>
        <v>224.73634040225804</v>
      </c>
      <c r="CF46" s="30">
        <f>IF(AND(CE4=0,CE46&gt;=0), "",CE46/CE4)</f>
        <v>3.5317941976424779E-4</v>
      </c>
      <c r="CG46" s="47">
        <f>IF(AND(CE124=0,CE46&gt;=0),"",CE46/CE124)</f>
        <v>1.1409911091214849E-3</v>
      </c>
      <c r="CH46" s="129">
        <f>+'N EERR ULTRAX'!M45</f>
        <v>0</v>
      </c>
      <c r="CI46" s="30" t="str">
        <f>IF(AND(CH4=0,CH46&gt;=0), "",CH46/CH4)</f>
        <v/>
      </c>
      <c r="CJ46" s="47" t="str">
        <f>IF(AND(CH124=0,CH46&gt;=0),"",CH46/CH124)</f>
        <v/>
      </c>
      <c r="CK46" s="30" t="str">
        <f t="shared" si="24"/>
        <v/>
      </c>
      <c r="CL46" s="130">
        <f t="shared" si="43"/>
        <v>224.73634040225804</v>
      </c>
      <c r="CM46" s="30">
        <f>IF(AND(CL4=0,CL46&gt;=0), "",CL46/CL4)</f>
        <v>3.5317941976424779E-4</v>
      </c>
      <c r="CN46" s="47">
        <f>IF(AND(CL124=0,CL46&gt;=0),"",CL46/CL124)</f>
        <v>1.1409911091214849E-3</v>
      </c>
      <c r="CO46" s="129">
        <f>+'N EERR ULTRAX'!N45</f>
        <v>0</v>
      </c>
      <c r="CP46" s="30" t="str">
        <f>IF(AND(CO4=0,CO46&gt;=0), "",CO46/CO4)</f>
        <v/>
      </c>
      <c r="CQ46" s="47" t="str">
        <f>IF(AND(CO124=0,CO46&gt;=0),"",CO46/CO124)</f>
        <v/>
      </c>
      <c r="CR46" s="30" t="str">
        <f t="shared" si="25"/>
        <v/>
      </c>
      <c r="CS46" s="130">
        <f t="shared" si="44"/>
        <v>224.73634040225804</v>
      </c>
      <c r="CT46" s="30">
        <f>IF(AND(CS4=0,CS46&gt;=0), "",CS46/CS4)</f>
        <v>3.5317941976424779E-4</v>
      </c>
      <c r="CU46" s="47">
        <f>IF(AND(CS124=0,CS46&gt;=0),"",CS46/CS124)</f>
        <v>1.1409911091214849E-3</v>
      </c>
      <c r="CV46" s="131">
        <f t="shared" si="45"/>
        <v>0</v>
      </c>
      <c r="CW46" s="30" t="str">
        <f>IF(AND(CV4=0,CV46&gt;=0), "",CV46/CV4)</f>
        <v/>
      </c>
      <c r="CX46" s="47">
        <f t="shared" si="26"/>
        <v>1</v>
      </c>
    </row>
    <row r="47" spans="1:102" hidden="1" outlineLevel="1" x14ac:dyDescent="0.3">
      <c r="A47" s="29" t="s">
        <v>9</v>
      </c>
      <c r="B47" s="129">
        <f>+'N EERR ULTRAX'!B46</f>
        <v>0</v>
      </c>
      <c r="C47" s="30" t="str">
        <f>IF(AND(B4=0,B47&gt;=0), "",B47/B4)</f>
        <v/>
      </c>
      <c r="D47" s="47" t="str">
        <f>IF(AND(B124=0,B47&gt;=0),"",B47/B124)</f>
        <v/>
      </c>
      <c r="E47" s="129">
        <f>+'N EERR ULTRAX'!C46</f>
        <v>404.35356570201276</v>
      </c>
      <c r="F47" s="30">
        <f>IF(AND(E4=0,E47&gt;=0), "",E47/E4)</f>
        <v>5.7998196787417819E-3</v>
      </c>
      <c r="G47" s="47">
        <f>IF(AND(E124=0,E47&gt;=0),"",E47/E124)</f>
        <v>1.4286729105277897E-2</v>
      </c>
      <c r="H47" s="129">
        <f>+'N EERR ULTRAX'!D46</f>
        <v>8.1127407301971388</v>
      </c>
      <c r="I47" s="30">
        <f>IF(AND(H4=0,H47&gt;=0), "",H47/H4)</f>
        <v>8.9168900037954861E-5</v>
      </c>
      <c r="J47" s="47">
        <f>IF(AND(H124=0,H47&gt;=0),"",H47/H124)</f>
        <v>3.0672038698033782E-4</v>
      </c>
      <c r="K47" s="30">
        <f t="shared" si="27"/>
        <v>-0.97993651739879606</v>
      </c>
      <c r="L47" s="130">
        <f t="shared" si="46"/>
        <v>412.46630643220988</v>
      </c>
      <c r="M47" s="30">
        <f>IF(AND(L4=0,L47&gt;=0), "",L47/L4)</f>
        <v>2.5666847059046885E-3</v>
      </c>
      <c r="N47" s="47">
        <f>IF(AND(L124=0,L47&gt;=0),"",L47/L124)</f>
        <v>7.5332603503294789E-3</v>
      </c>
      <c r="O47" s="129">
        <f>+'N EERR ULTRAX'!E46</f>
        <v>0</v>
      </c>
      <c r="P47" s="30">
        <f>IF(AND(O4=0,O47&gt;=0), "",O47/O4)</f>
        <v>0</v>
      </c>
      <c r="Q47" s="47">
        <f>IF(AND(O124=0,O47&gt;=0),"",O47/O124)</f>
        <v>0</v>
      </c>
      <c r="R47" s="30">
        <f t="shared" si="28"/>
        <v>-1</v>
      </c>
      <c r="S47" s="130">
        <f t="shared" si="47"/>
        <v>412.46630643220988</v>
      </c>
      <c r="T47" s="30">
        <f>IF(AND(S4=0,S47&gt;=0), "",S47/S4)</f>
        <v>1.5369928687957741E-3</v>
      </c>
      <c r="U47" s="47">
        <f>IF(AND(S124=0,S47&gt;=0),"",S47/S124)</f>
        <v>4.681383587915134E-3</v>
      </c>
      <c r="V47" s="131"/>
      <c r="W47" s="30" t="str">
        <f>IF(AND(V4=0,V47&gt;=0), "",V47/V4)</f>
        <v/>
      </c>
      <c r="X47" s="47">
        <f t="shared" si="29"/>
        <v>1</v>
      </c>
      <c r="Y47" s="129">
        <f>+'N EERR ULTRAX'!F46</f>
        <v>383.99701798365118</v>
      </c>
      <c r="Z47" s="30">
        <f>IF(AND(Y4=0,Y47&gt;=0), "",Y47/Y4)</f>
        <v>3.2701253627156731E-3</v>
      </c>
      <c r="AA47" s="47">
        <f>IF(AND(Y124=0,Y47&gt;=0),"",Y47/Y124)</f>
        <v>1.0976061781713875E-2</v>
      </c>
      <c r="AB47" s="30">
        <f t="shared" si="30"/>
        <v>1</v>
      </c>
      <c r="AC47" s="130">
        <f t="shared" si="35"/>
        <v>796.46332441586105</v>
      </c>
      <c r="AD47" s="30">
        <f>IF(AND(AC4=0,AC47&gt;=0), "",AC47/AC4)</f>
        <v>2.064526079501403E-3</v>
      </c>
      <c r="AE47" s="47">
        <f>IF(AND(AC124=0,AC47&gt;=0),"",AC47/AC124)</f>
        <v>6.4704333869330761E-3</v>
      </c>
      <c r="AF47" s="129">
        <f>+'N EERR ULTRAX'!G46</f>
        <v>17.127939989471837</v>
      </c>
      <c r="AG47" s="30">
        <f>IF(AND(AF4=0,AF47&gt;=0), "",AF47/AF4)</f>
        <v>1.2935687068076413E-4</v>
      </c>
      <c r="AH47" s="47">
        <f>IF(AND(AF124=0,AF47&gt;=0),"",AF47/AF124)</f>
        <v>4.6504743748618227E-4</v>
      </c>
      <c r="AI47" s="30">
        <f t="shared" si="19"/>
        <v>-0.95539564322814341</v>
      </c>
      <c r="AJ47" s="130">
        <f t="shared" si="16"/>
        <v>813.59126440533294</v>
      </c>
      <c r="AK47" s="30">
        <f>IF(AND(AJ4=0,AJ47&gt;=0), "",AJ47/AJ4)</f>
        <v>1.570053033930083E-3</v>
      </c>
      <c r="AL47" s="47">
        <f>IF(AND(AJ124=0,AJ47&gt;=0),"",AJ47/AJ124)</f>
        <v>5.087385615137636E-3</v>
      </c>
      <c r="AM47" s="129">
        <f>+'N EERR ULTRAX'!H46</f>
        <v>6.3689840295338668E-2</v>
      </c>
      <c r="AN47" s="30">
        <f>IF(AND(AM4=0,AM47&gt;=0), "",AM47/AM4)</f>
        <v>5.3915070542320961E-7</v>
      </c>
      <c r="AO47" s="47">
        <f>IF(AND(AM124=0,AM47&gt;=0),"",AM47/AM124)</f>
        <v>1.7193653385949037E-6</v>
      </c>
      <c r="AP47" s="30">
        <f t="shared" si="20"/>
        <v>-0.99628152361962452</v>
      </c>
      <c r="AQ47" s="130">
        <f t="shared" si="17"/>
        <v>813.65495424562823</v>
      </c>
      <c r="AR47" s="30">
        <f>IF(AND(AQ4=0,AQ47&gt;=0), "",AQ47/AQ4)</f>
        <v>1.2786814278207819E-3</v>
      </c>
      <c r="AS47" s="47">
        <f>IF(AND(AQ124=0,AQ47&gt;=0),"",AQ47/AQ124)</f>
        <v>4.1309432512125332E-3</v>
      </c>
      <c r="AT47" s="131">
        <f t="shared" si="36"/>
        <v>0</v>
      </c>
      <c r="AU47" s="30" t="str">
        <f>IF(AND(AT4=0,AT47&gt;=0), "",AT47/AT4)</f>
        <v/>
      </c>
      <c r="AV47" s="47">
        <f t="shared" si="31"/>
        <v>1</v>
      </c>
      <c r="AW47" s="131">
        <f t="shared" si="48"/>
        <v>135.60915904093804</v>
      </c>
      <c r="AX47" s="30">
        <f>IF(AND(AW4=0,AW47&gt;=0), "",AW47/AW4)</f>
        <v>1.2786814278207819E-3</v>
      </c>
      <c r="AY47" s="47">
        <f>IF(AND(AW124=0,AW47&gt;=0),"",AW47/AW124)</f>
        <v>4.130943251212534E-3</v>
      </c>
      <c r="AZ47" s="131">
        <f t="shared" si="37"/>
        <v>0</v>
      </c>
      <c r="BA47" s="30" t="str">
        <f>IF(AND(AZ4=0,AZ47&gt;=0), "",AZ47/AZ4)</f>
        <v/>
      </c>
      <c r="BB47" s="47">
        <f t="shared" si="32"/>
        <v>1</v>
      </c>
      <c r="BC47" s="129">
        <f>+'N EERR ULTRAX'!I46</f>
        <v>0</v>
      </c>
      <c r="BD47" s="30" t="str">
        <f>IF(AND(BC4=0,BC47&gt;=0), "",BC47/BC4)</f>
        <v/>
      </c>
      <c r="BE47" s="47" t="str">
        <f>IF(AND(BC124=0,BC47&gt;=0),"",BC47/BC124)</f>
        <v/>
      </c>
      <c r="BF47" s="30">
        <f t="shared" si="33"/>
        <v>-1</v>
      </c>
      <c r="BG47" s="130">
        <f t="shared" si="38"/>
        <v>813.65495424562823</v>
      </c>
      <c r="BH47" s="30">
        <f>IF(AND(BG4=0,BG47&gt;=0), "",BG47/BG4)</f>
        <v>1.2786814278207819E-3</v>
      </c>
      <c r="BI47" s="47">
        <f>IF(AND(BG124=0,BG47&gt;=0),"",BG47/BG124)</f>
        <v>4.1309432512125332E-3</v>
      </c>
      <c r="BJ47" s="129">
        <f>+'N EERR ULTRAX'!J46</f>
        <v>0</v>
      </c>
      <c r="BK47" s="30" t="str">
        <f>IF(AND(BJ4=0,BJ47&gt;=0), "",BJ47/BJ4)</f>
        <v/>
      </c>
      <c r="BL47" s="47" t="str">
        <f>IF(AND(BJ124=0,BJ47&gt;=0),"",BJ47/BJ124)</f>
        <v/>
      </c>
      <c r="BM47" s="30" t="str">
        <f t="shared" si="21"/>
        <v/>
      </c>
      <c r="BN47" s="130">
        <f t="shared" si="39"/>
        <v>813.65495424562823</v>
      </c>
      <c r="BO47" s="30">
        <f>IF(AND(BN4=0,BN47&gt;=0), "",BN47/BN4)</f>
        <v>1.2786814278207819E-3</v>
      </c>
      <c r="BP47" s="47">
        <f>IF(AND(BN124=0,BN47&gt;=0),"",BN47/BN124)</f>
        <v>4.1309432512125332E-3</v>
      </c>
      <c r="BQ47" s="129">
        <f>+'N EERR ULTRAX'!K46</f>
        <v>0</v>
      </c>
      <c r="BR47" s="30" t="str">
        <f>IF(AND(BQ4=0,BQ47&gt;=0), "",BQ47/BQ4)</f>
        <v/>
      </c>
      <c r="BS47" s="47" t="str">
        <f>IF(AND(BQ124=0,BQ47&gt;=0),"",BQ47/BQ124)</f>
        <v/>
      </c>
      <c r="BT47" s="30" t="str">
        <f t="shared" si="22"/>
        <v/>
      </c>
      <c r="BU47" s="130">
        <f t="shared" si="40"/>
        <v>813.65495424562823</v>
      </c>
      <c r="BV47" s="30">
        <f>IF(AND(BU4=0,BU47&gt;=0), "",BU47/BU4)</f>
        <v>1.2786814278207819E-3</v>
      </c>
      <c r="BW47" s="47">
        <f>IF(AND(BU124=0,BU47&gt;=0),"",BU47/BU124)</f>
        <v>4.1309432512125332E-3</v>
      </c>
      <c r="BX47" s="131">
        <f t="shared" si="41"/>
        <v>0</v>
      </c>
      <c r="BY47" s="30" t="str">
        <f>IF(AND(BX4=0,BX47&gt;=0), "",BX47/BX4)</f>
        <v/>
      </c>
      <c r="BZ47" s="47">
        <f t="shared" si="23"/>
        <v>1</v>
      </c>
      <c r="CA47" s="129">
        <f>+'N EERR ULTRAX'!L46</f>
        <v>0</v>
      </c>
      <c r="CB47" s="30" t="str">
        <f>IF(AND(CA4=0,CA47&gt;=0), "",CA47/CA4)</f>
        <v/>
      </c>
      <c r="CC47" s="47" t="str">
        <f>IF(AND(CA124=0,CA47&gt;=0),"",CA47/CA124)</f>
        <v/>
      </c>
      <c r="CD47" s="30" t="str">
        <f t="shared" si="34"/>
        <v/>
      </c>
      <c r="CE47" s="130">
        <f t="shared" si="42"/>
        <v>813.65495424562823</v>
      </c>
      <c r="CF47" s="30">
        <f>IF(AND(CE4=0,CE47&gt;=0), "",CE47/CE4)</f>
        <v>1.2786814278207819E-3</v>
      </c>
      <c r="CG47" s="47">
        <f>IF(AND(CE124=0,CE47&gt;=0),"",CE47/CE124)</f>
        <v>4.1309432512125332E-3</v>
      </c>
      <c r="CH47" s="129">
        <f>+'N EERR ULTRAX'!M46</f>
        <v>0</v>
      </c>
      <c r="CI47" s="30" t="str">
        <f>IF(AND(CH4=0,CH47&gt;=0), "",CH47/CH4)</f>
        <v/>
      </c>
      <c r="CJ47" s="47" t="str">
        <f>IF(AND(CH124=0,CH47&gt;=0),"",CH47/CH124)</f>
        <v/>
      </c>
      <c r="CK47" s="30" t="str">
        <f t="shared" si="24"/>
        <v/>
      </c>
      <c r="CL47" s="130">
        <f t="shared" si="43"/>
        <v>813.65495424562823</v>
      </c>
      <c r="CM47" s="30">
        <f>IF(AND(CL4=0,CL47&gt;=0), "",CL47/CL4)</f>
        <v>1.2786814278207819E-3</v>
      </c>
      <c r="CN47" s="47">
        <f>IF(AND(CL124=0,CL47&gt;=0),"",CL47/CL124)</f>
        <v>4.1309432512125332E-3</v>
      </c>
      <c r="CO47" s="129">
        <f>+'N EERR ULTRAX'!N46</f>
        <v>0</v>
      </c>
      <c r="CP47" s="30" t="str">
        <f>IF(AND(CO4=0,CO47&gt;=0), "",CO47/CO4)</f>
        <v/>
      </c>
      <c r="CQ47" s="47" t="str">
        <f>IF(AND(CO124=0,CO47&gt;=0),"",CO47/CO124)</f>
        <v/>
      </c>
      <c r="CR47" s="30" t="str">
        <f t="shared" si="25"/>
        <v/>
      </c>
      <c r="CS47" s="130">
        <f t="shared" si="44"/>
        <v>813.65495424562823</v>
      </c>
      <c r="CT47" s="30">
        <f>IF(AND(CS4=0,CS47&gt;=0), "",CS47/CS4)</f>
        <v>1.2786814278207819E-3</v>
      </c>
      <c r="CU47" s="47">
        <f>IF(AND(CS124=0,CS47&gt;=0),"",CS47/CS124)</f>
        <v>4.1309432512125332E-3</v>
      </c>
      <c r="CV47" s="131">
        <f t="shared" si="45"/>
        <v>0</v>
      </c>
      <c r="CW47" s="30" t="str">
        <f>IF(AND(CV4=0,CV47&gt;=0), "",CV47/CV4)</f>
        <v/>
      </c>
      <c r="CX47" s="47">
        <f t="shared" si="26"/>
        <v>1</v>
      </c>
    </row>
    <row r="48" spans="1:102" hidden="1" outlineLevel="1" x14ac:dyDescent="0.3">
      <c r="A48" s="29" t="s">
        <v>10</v>
      </c>
      <c r="B48" s="129">
        <f>+'N EERR ULTRAX'!B47</f>
        <v>0</v>
      </c>
      <c r="C48" s="30" t="str">
        <f>IF(AND(B4=0,B48&gt;=0), "",B48/B4)</f>
        <v/>
      </c>
      <c r="D48" s="47" t="str">
        <f>IF(AND(B124=0,B48&gt;=0),"",B48/B124)</f>
        <v/>
      </c>
      <c r="E48" s="129">
        <f>+'N EERR ULTRAX'!C47</f>
        <v>182.06573756225822</v>
      </c>
      <c r="F48" s="30">
        <f>IF(AND(E4=0,E48&gt;=0), "",E48/E4)</f>
        <v>2.6114483390419769E-3</v>
      </c>
      <c r="G48" s="47">
        <f>IF(AND(E124=0,E48&gt;=0),"",E48/E124)</f>
        <v>6.4327956831262195E-3</v>
      </c>
      <c r="H48" s="129">
        <f>+'N EERR ULTRAX'!D47</f>
        <v>50.799535976087114</v>
      </c>
      <c r="I48" s="30">
        <f>IF(AND(H4=0,H48&gt;=0), "",H48/H4)</f>
        <v>5.5834876228272258E-4</v>
      </c>
      <c r="J48" s="47">
        <f>IF(AND(H124=0,H48&gt;=0),"",H48/H124)</f>
        <v>1.9205905687347672E-3</v>
      </c>
      <c r="K48" s="30">
        <f t="shared" si="27"/>
        <v>-0.72098245031569452</v>
      </c>
      <c r="L48" s="130">
        <f t="shared" si="46"/>
        <v>232.86527353834532</v>
      </c>
      <c r="M48" s="30">
        <f>IF(AND(L4=0,L48&gt;=0), "",L48/L4)</f>
        <v>1.4490680252095094E-3</v>
      </c>
      <c r="N48" s="47">
        <f>IF(AND(L124=0,L48&gt;=0),"",L48/L124)</f>
        <v>4.2530376536425267E-3</v>
      </c>
      <c r="O48" s="129">
        <f>+'N EERR ULTRAX'!E47</f>
        <v>34.826904542192146</v>
      </c>
      <c r="P48" s="30">
        <f>IF(AND(O4=0,O48&gt;=0), "",O48/O4)</f>
        <v>3.2349196894653159E-4</v>
      </c>
      <c r="Q48" s="47">
        <f>IF(AND(O124=0,O48&gt;=0),"",O48/O124)</f>
        <v>1.0441258514851848E-3</v>
      </c>
      <c r="R48" s="30">
        <f t="shared" si="28"/>
        <v>-0.3144247506790962</v>
      </c>
      <c r="S48" s="130">
        <f t="shared" si="47"/>
        <v>267.69217808053747</v>
      </c>
      <c r="T48" s="30">
        <f>IF(AND(S4=0,S48&gt;=0), "",S48/S4)</f>
        <v>9.9751412982339218E-4</v>
      </c>
      <c r="U48" s="47">
        <f>IF(AND(S124=0,S48&gt;=0),"",S48/S124)</f>
        <v>3.0382354862370942E-3</v>
      </c>
      <c r="V48" s="131"/>
      <c r="W48" s="30" t="str">
        <f>IF(AND(V4=0,V48&gt;=0), "",V48/V4)</f>
        <v/>
      </c>
      <c r="X48" s="47">
        <f t="shared" si="29"/>
        <v>1</v>
      </c>
      <c r="Y48" s="129">
        <f>+'N EERR ULTRAX'!F47</f>
        <v>182.53400451537564</v>
      </c>
      <c r="Z48" s="30">
        <f>IF(AND(Y4=0,Y48&gt;=0), "",Y48/Y4)</f>
        <v>1.5544627946803501E-3</v>
      </c>
      <c r="AA48" s="47">
        <f>IF(AND(Y124=0,Y48&gt;=0),"",Y48/Y124)</f>
        <v>5.2175001809771932E-3</v>
      </c>
      <c r="AB48" s="30">
        <f t="shared" si="30"/>
        <v>4.2411779603966551</v>
      </c>
      <c r="AC48" s="130">
        <f t="shared" si="35"/>
        <v>450.22618259591309</v>
      </c>
      <c r="AD48" s="30">
        <f>IF(AND(AC4=0,AC48&gt;=0), "",AC48/AC4)</f>
        <v>1.16703891710938E-3</v>
      </c>
      <c r="AE48" s="47">
        <f>IF(AND(AC124=0,AC48&gt;=0),"",AC48/AC124)</f>
        <v>3.6576179143924556E-3</v>
      </c>
      <c r="AF48" s="129">
        <f>+'N EERR ULTRAX'!G47</f>
        <v>43.132793618763529</v>
      </c>
      <c r="AG48" s="30">
        <f>IF(AND(AF4=0,AF48&gt;=0), "",AF48/AF4)</f>
        <v>3.2575564893805618E-4</v>
      </c>
      <c r="AH48" s="47">
        <f>IF(AND(AF124=0,AF48&gt;=0),"",AF48/AF124)</f>
        <v>1.1711154497479573E-3</v>
      </c>
      <c r="AI48" s="30">
        <f t="shared" si="19"/>
        <v>-0.76369995424534565</v>
      </c>
      <c r="AJ48" s="130">
        <f t="shared" si="16"/>
        <v>493.3589762146766</v>
      </c>
      <c r="AK48" s="30">
        <f>IF(AND(AJ4=0,AJ48&gt;=0), "",AJ48/AJ4)</f>
        <v>9.520748209958475E-4</v>
      </c>
      <c r="AL48" s="47">
        <f>IF(AND(AJ124=0,AJ48&gt;=0),"",AJ48/AJ124)</f>
        <v>3.0849733379673255E-3</v>
      </c>
      <c r="AM48" s="129">
        <f>+'N EERR ULTRAX'!H47</f>
        <v>26.670120623673068</v>
      </c>
      <c r="AN48" s="30">
        <f>IF(AND(AM4=0,AM48&gt;=0), "",AM48/AM4)</f>
        <v>2.25769357895969E-4</v>
      </c>
      <c r="AO48" s="47">
        <f>IF(AND(AM124=0,AM48&gt;=0),"",AM48/AM124)</f>
        <v>7.1998423553661594E-4</v>
      </c>
      <c r="AP48" s="30">
        <f t="shared" si="20"/>
        <v>-0.38167416515142916</v>
      </c>
      <c r="AQ48" s="130">
        <f t="shared" si="17"/>
        <v>520.02909683834969</v>
      </c>
      <c r="AR48" s="30">
        <f>IF(AND(AQ4=0,AQ48&gt;=0), "",AQ48/AQ4)</f>
        <v>8.1724021292307566E-4</v>
      </c>
      <c r="AS48" s="47">
        <f>IF(AND(AQ124=0,AQ48&gt;=0),"",AQ48/AQ124)</f>
        <v>2.6401986208149141E-3</v>
      </c>
      <c r="AT48" s="131">
        <f t="shared" si="36"/>
        <v>0</v>
      </c>
      <c r="AU48" s="30" t="str">
        <f>IF(AND(AT4=0,AT48&gt;=0), "",AT48/AT4)</f>
        <v/>
      </c>
      <c r="AV48" s="47">
        <f t="shared" si="31"/>
        <v>1</v>
      </c>
      <c r="AW48" s="131">
        <f t="shared" si="48"/>
        <v>86.671516139724943</v>
      </c>
      <c r="AX48" s="30">
        <f>IF(AND(AW4=0,AW48&gt;=0), "",AW48/AW4)</f>
        <v>8.1724021292307566E-4</v>
      </c>
      <c r="AY48" s="47">
        <f>IF(AND(AW124=0,AW48&gt;=0),"",AW48/AW124)</f>
        <v>2.6401986208149141E-3</v>
      </c>
      <c r="AZ48" s="131">
        <f t="shared" si="37"/>
        <v>0</v>
      </c>
      <c r="BA48" s="30" t="str">
        <f>IF(AND(AZ4=0,AZ48&gt;=0), "",AZ48/AZ4)</f>
        <v/>
      </c>
      <c r="BB48" s="47">
        <f t="shared" si="32"/>
        <v>1</v>
      </c>
      <c r="BC48" s="129">
        <f>+'N EERR ULTRAX'!I47</f>
        <v>0</v>
      </c>
      <c r="BD48" s="30" t="str">
        <f>IF(AND(BC4=0,BC48&gt;=0), "",BC48/BC4)</f>
        <v/>
      </c>
      <c r="BE48" s="47" t="str">
        <f>IF(AND(BC124=0,BC48&gt;=0),"",BC48/BC124)</f>
        <v/>
      </c>
      <c r="BF48" s="30">
        <f t="shared" si="33"/>
        <v>-1</v>
      </c>
      <c r="BG48" s="130">
        <f t="shared" si="38"/>
        <v>520.02909683834969</v>
      </c>
      <c r="BH48" s="30">
        <f>IF(AND(BG4=0,BG48&gt;=0), "",BG48/BG4)</f>
        <v>8.1724021292307566E-4</v>
      </c>
      <c r="BI48" s="47">
        <f>IF(AND(BG124=0,BG48&gt;=0),"",BG48/BG124)</f>
        <v>2.6401986208149141E-3</v>
      </c>
      <c r="BJ48" s="129">
        <f>+'N EERR ULTRAX'!J47</f>
        <v>0</v>
      </c>
      <c r="BK48" s="30" t="str">
        <f>IF(AND(BJ4=0,BJ48&gt;=0), "",BJ48/BJ4)</f>
        <v/>
      </c>
      <c r="BL48" s="47" t="str">
        <f>IF(AND(BJ124=0,BJ48&gt;=0),"",BJ48/BJ124)</f>
        <v/>
      </c>
      <c r="BM48" s="30" t="str">
        <f t="shared" si="21"/>
        <v/>
      </c>
      <c r="BN48" s="130">
        <f t="shared" si="39"/>
        <v>520.02909683834969</v>
      </c>
      <c r="BO48" s="30">
        <f>IF(AND(BN4=0,BN48&gt;=0), "",BN48/BN4)</f>
        <v>8.1724021292307566E-4</v>
      </c>
      <c r="BP48" s="47">
        <f>IF(AND(BN124=0,BN48&gt;=0),"",BN48/BN124)</f>
        <v>2.6401986208149141E-3</v>
      </c>
      <c r="BQ48" s="129">
        <f>+'N EERR ULTRAX'!K47</f>
        <v>0</v>
      </c>
      <c r="BR48" s="30" t="str">
        <f>IF(AND(BQ4=0,BQ48&gt;=0), "",BQ48/BQ4)</f>
        <v/>
      </c>
      <c r="BS48" s="47" t="str">
        <f>IF(AND(BQ124=0,BQ48&gt;=0),"",BQ48/BQ124)</f>
        <v/>
      </c>
      <c r="BT48" s="30" t="str">
        <f t="shared" si="22"/>
        <v/>
      </c>
      <c r="BU48" s="130">
        <f t="shared" si="40"/>
        <v>520.02909683834969</v>
      </c>
      <c r="BV48" s="30">
        <f>IF(AND(BU4=0,BU48&gt;=0), "",BU48/BU4)</f>
        <v>8.1724021292307566E-4</v>
      </c>
      <c r="BW48" s="47">
        <f>IF(AND(BU124=0,BU48&gt;=0),"",BU48/BU124)</f>
        <v>2.6401986208149141E-3</v>
      </c>
      <c r="BX48" s="131">
        <f t="shared" si="41"/>
        <v>0</v>
      </c>
      <c r="BY48" s="30" t="str">
        <f>IF(AND(BX4=0,BX48&gt;=0), "",BX48/BX4)</f>
        <v/>
      </c>
      <c r="BZ48" s="47">
        <f t="shared" si="23"/>
        <v>1</v>
      </c>
      <c r="CA48" s="129">
        <f>+'N EERR ULTRAX'!L47</f>
        <v>0</v>
      </c>
      <c r="CB48" s="30" t="str">
        <f>IF(AND(CA4=0,CA48&gt;=0), "",CA48/CA4)</f>
        <v/>
      </c>
      <c r="CC48" s="47" t="str">
        <f>IF(AND(CA124=0,CA48&gt;=0),"",CA48/CA124)</f>
        <v/>
      </c>
      <c r="CD48" s="30" t="str">
        <f t="shared" si="34"/>
        <v/>
      </c>
      <c r="CE48" s="130">
        <f t="shared" si="42"/>
        <v>520.02909683834969</v>
      </c>
      <c r="CF48" s="30">
        <f>IF(AND(CE4=0,CE48&gt;=0), "",CE48/CE4)</f>
        <v>8.1724021292307566E-4</v>
      </c>
      <c r="CG48" s="47">
        <f>IF(AND(CE124=0,CE48&gt;=0),"",CE48/CE124)</f>
        <v>2.6401986208149141E-3</v>
      </c>
      <c r="CH48" s="129">
        <f>+'N EERR ULTRAX'!M47</f>
        <v>0</v>
      </c>
      <c r="CI48" s="30" t="str">
        <f>IF(AND(CH4=0,CH48&gt;=0), "",CH48/CH4)</f>
        <v/>
      </c>
      <c r="CJ48" s="47" t="str">
        <f>IF(AND(CH124=0,CH48&gt;=0),"",CH48/CH124)</f>
        <v/>
      </c>
      <c r="CK48" s="30" t="str">
        <f t="shared" si="24"/>
        <v/>
      </c>
      <c r="CL48" s="130">
        <f t="shared" si="43"/>
        <v>520.02909683834969</v>
      </c>
      <c r="CM48" s="30">
        <f>IF(AND(CL4=0,CL48&gt;=0), "",CL48/CL4)</f>
        <v>8.1724021292307566E-4</v>
      </c>
      <c r="CN48" s="47">
        <f>IF(AND(CL124=0,CL48&gt;=0),"",CL48/CL124)</f>
        <v>2.6401986208149141E-3</v>
      </c>
      <c r="CO48" s="129">
        <f>+'N EERR ULTRAX'!N47</f>
        <v>0</v>
      </c>
      <c r="CP48" s="30" t="str">
        <f>IF(AND(CO4=0,CO48&gt;=0), "",CO48/CO4)</f>
        <v/>
      </c>
      <c r="CQ48" s="47" t="str">
        <f>IF(AND(CO124=0,CO48&gt;=0),"",CO48/CO124)</f>
        <v/>
      </c>
      <c r="CR48" s="30" t="str">
        <f t="shared" si="25"/>
        <v/>
      </c>
      <c r="CS48" s="130">
        <f t="shared" si="44"/>
        <v>520.02909683834969</v>
      </c>
      <c r="CT48" s="30">
        <f>IF(AND(CS4=0,CS48&gt;=0), "",CS48/CS4)</f>
        <v>8.1724021292307566E-4</v>
      </c>
      <c r="CU48" s="47">
        <f>IF(AND(CS124=0,CS48&gt;=0),"",CS48/CS124)</f>
        <v>2.6401986208149141E-3</v>
      </c>
      <c r="CV48" s="131">
        <f t="shared" si="45"/>
        <v>0</v>
      </c>
      <c r="CW48" s="30" t="str">
        <f>IF(AND(CV4=0,CV48&gt;=0), "",CV48/CV4)</f>
        <v/>
      </c>
      <c r="CX48" s="47">
        <f t="shared" si="26"/>
        <v>1</v>
      </c>
    </row>
    <row r="49" spans="1:102" hidden="1" outlineLevel="1" x14ac:dyDescent="0.3">
      <c r="A49" s="29" t="s">
        <v>11</v>
      </c>
      <c r="B49" s="129">
        <f>+'N EERR ULTRAX'!B48</f>
        <v>0</v>
      </c>
      <c r="C49" s="30" t="str">
        <f>IF(AND(B4=0,B49&gt;=0), "",B49/B4)</f>
        <v/>
      </c>
      <c r="D49" s="47" t="str">
        <f>IF(AND(B124=0,B49&gt;=0),"",B49/B124)</f>
        <v/>
      </c>
      <c r="E49" s="129">
        <f>+'N EERR ULTRAX'!C48</f>
        <v>0</v>
      </c>
      <c r="F49" s="30">
        <f>IF(AND(E4=0,E49&gt;=0), "",E49/E4)</f>
        <v>0</v>
      </c>
      <c r="G49" s="47">
        <f>IF(AND(E124=0,E49&gt;=0),"",E49/E124)</f>
        <v>0</v>
      </c>
      <c r="H49" s="129">
        <f>+'N EERR ULTRAX'!D48</f>
        <v>0</v>
      </c>
      <c r="I49" s="30">
        <f>IF(AND(H4=0,H49&gt;=0), "",H49/H4)</f>
        <v>0</v>
      </c>
      <c r="J49" s="47">
        <f>IF(AND(H124=0,H49&gt;=0),"",H49/H124)</f>
        <v>0</v>
      </c>
      <c r="K49" s="30" t="str">
        <f t="shared" si="27"/>
        <v/>
      </c>
      <c r="L49" s="130">
        <f t="shared" si="46"/>
        <v>0</v>
      </c>
      <c r="M49" s="30">
        <f>IF(AND(L4=0,L49&gt;=0), "",L49/L4)</f>
        <v>0</v>
      </c>
      <c r="N49" s="47">
        <f>IF(AND(L124=0,L49&gt;=0),"",L49/L124)</f>
        <v>0</v>
      </c>
      <c r="O49" s="129">
        <f>+'N EERR ULTRAX'!E48</f>
        <v>0</v>
      </c>
      <c r="P49" s="30">
        <f>IF(AND(O4=0,O49&gt;=0), "",O49/O4)</f>
        <v>0</v>
      </c>
      <c r="Q49" s="47">
        <f>IF(AND(O124=0,O49&gt;=0),"",O49/O124)</f>
        <v>0</v>
      </c>
      <c r="R49" s="30" t="str">
        <f t="shared" si="28"/>
        <v/>
      </c>
      <c r="S49" s="130">
        <f t="shared" si="47"/>
        <v>0</v>
      </c>
      <c r="T49" s="30">
        <f>IF(AND(S4=0,S49&gt;=0), "",S49/S4)</f>
        <v>0</v>
      </c>
      <c r="U49" s="47">
        <f>IF(AND(S124=0,S49&gt;=0),"",S49/S124)</f>
        <v>0</v>
      </c>
      <c r="V49" s="131"/>
      <c r="W49" s="30" t="str">
        <f>IF(AND(V4=0,V49&gt;=0), "",V49/V4)</f>
        <v/>
      </c>
      <c r="X49" s="47" t="str">
        <f t="shared" si="29"/>
        <v/>
      </c>
      <c r="Y49" s="129">
        <f>+'N EERR ULTRAX'!F48</f>
        <v>0</v>
      </c>
      <c r="Z49" s="30">
        <f>IF(AND(Y4=0,Y49&gt;=0), "",Y49/Y4)</f>
        <v>0</v>
      </c>
      <c r="AA49" s="47">
        <f>IF(AND(Y124=0,Y49&gt;=0),"",Y49/Y124)</f>
        <v>0</v>
      </c>
      <c r="AB49" s="30" t="str">
        <f t="shared" si="30"/>
        <v/>
      </c>
      <c r="AC49" s="130">
        <f t="shared" si="35"/>
        <v>0</v>
      </c>
      <c r="AD49" s="30">
        <f>IF(AND(AC4=0,AC49&gt;=0), "",AC49/AC4)</f>
        <v>0</v>
      </c>
      <c r="AE49" s="47">
        <f>IF(AND(AC124=0,AC49&gt;=0),"",AC49/AC124)</f>
        <v>0</v>
      </c>
      <c r="AF49" s="129">
        <f>+'N EERR ULTRAX'!G48</f>
        <v>0</v>
      </c>
      <c r="AG49" s="30">
        <f>IF(AND(AF4=0,AF49&gt;=0), "",AF49/AF4)</f>
        <v>0</v>
      </c>
      <c r="AH49" s="47">
        <f>IF(AND(AF124=0,AF49&gt;=0),"",AF49/AF124)</f>
        <v>0</v>
      </c>
      <c r="AI49" s="30" t="str">
        <f t="shared" si="19"/>
        <v/>
      </c>
      <c r="AJ49" s="130">
        <f t="shared" si="16"/>
        <v>0</v>
      </c>
      <c r="AK49" s="30">
        <f>IF(AND(AJ4=0,AJ49&gt;=0), "",AJ49/AJ4)</f>
        <v>0</v>
      </c>
      <c r="AL49" s="47">
        <f>IF(AND(AJ124=0,AJ49&gt;=0),"",AJ49/AJ124)</f>
        <v>0</v>
      </c>
      <c r="AM49" s="129">
        <f>+'N EERR ULTRAX'!H48</f>
        <v>0</v>
      </c>
      <c r="AN49" s="30">
        <f>IF(AND(AM4=0,AM49&gt;=0), "",AM49/AM4)</f>
        <v>0</v>
      </c>
      <c r="AO49" s="47">
        <f>IF(AND(AM124=0,AM49&gt;=0),"",AM49/AM124)</f>
        <v>0</v>
      </c>
      <c r="AP49" s="30" t="str">
        <f t="shared" si="20"/>
        <v/>
      </c>
      <c r="AQ49" s="130">
        <f t="shared" si="17"/>
        <v>0</v>
      </c>
      <c r="AR49" s="30">
        <f>IF(AND(AQ4=0,AQ49&gt;=0), "",AQ49/AQ4)</f>
        <v>0</v>
      </c>
      <c r="AS49" s="47">
        <f>IF(AND(AQ124=0,AQ49&gt;=0),"",AQ49/AQ124)</f>
        <v>0</v>
      </c>
      <c r="AT49" s="131">
        <f t="shared" si="36"/>
        <v>0</v>
      </c>
      <c r="AU49" s="30" t="str">
        <f>IF(AND(AT4=0,AT49&gt;=0), "",AT49/AT4)</f>
        <v/>
      </c>
      <c r="AV49" s="47" t="str">
        <f t="shared" si="31"/>
        <v/>
      </c>
      <c r="AW49" s="131">
        <f t="shared" si="48"/>
        <v>0</v>
      </c>
      <c r="AX49" s="30">
        <f>IF(AND(AW4=0,AW49&gt;=0), "",AW49/AW4)</f>
        <v>0</v>
      </c>
      <c r="AY49" s="47">
        <f>IF(AND(AW124=0,AW49&gt;=0),"",AW49/AW124)</f>
        <v>0</v>
      </c>
      <c r="AZ49" s="131">
        <f t="shared" si="37"/>
        <v>0</v>
      </c>
      <c r="BA49" s="30" t="str">
        <f>IF(AND(AZ4=0,AZ49&gt;=0), "",AZ49/AZ4)</f>
        <v/>
      </c>
      <c r="BB49" s="47" t="str">
        <f t="shared" si="32"/>
        <v/>
      </c>
      <c r="BC49" s="129">
        <f>+'N EERR ULTRAX'!I48</f>
        <v>0</v>
      </c>
      <c r="BD49" s="30" t="str">
        <f>IF(AND(BC4=0,BC49&gt;=0), "",BC49/BC4)</f>
        <v/>
      </c>
      <c r="BE49" s="47" t="str">
        <f>IF(AND(BC124=0,BC49&gt;=0),"",BC49/BC124)</f>
        <v/>
      </c>
      <c r="BF49" s="30" t="str">
        <f t="shared" si="33"/>
        <v/>
      </c>
      <c r="BG49" s="130">
        <f t="shared" si="38"/>
        <v>0</v>
      </c>
      <c r="BH49" s="30">
        <f>IF(AND(BG4=0,BG49&gt;=0), "",BG49/BG4)</f>
        <v>0</v>
      </c>
      <c r="BI49" s="47">
        <f>IF(AND(BG124=0,BG49&gt;=0),"",BG49/BG124)</f>
        <v>0</v>
      </c>
      <c r="BJ49" s="129">
        <f>+'N EERR ULTRAX'!J48</f>
        <v>0</v>
      </c>
      <c r="BK49" s="30" t="str">
        <f>IF(AND(BJ4=0,BJ49&gt;=0), "",BJ49/BJ4)</f>
        <v/>
      </c>
      <c r="BL49" s="47" t="str">
        <f>IF(AND(BJ124=0,BJ49&gt;=0),"",BJ49/BJ124)</f>
        <v/>
      </c>
      <c r="BM49" s="30" t="str">
        <f t="shared" si="21"/>
        <v/>
      </c>
      <c r="BN49" s="130">
        <f t="shared" si="39"/>
        <v>0</v>
      </c>
      <c r="BO49" s="30">
        <f>IF(AND(BN4=0,BN49&gt;=0), "",BN49/BN4)</f>
        <v>0</v>
      </c>
      <c r="BP49" s="47">
        <f>IF(AND(BN124=0,BN49&gt;=0),"",BN49/BN124)</f>
        <v>0</v>
      </c>
      <c r="BQ49" s="129">
        <f>+'N EERR ULTRAX'!K48</f>
        <v>0</v>
      </c>
      <c r="BR49" s="30" t="str">
        <f>IF(AND(BQ4=0,BQ49&gt;=0), "",BQ49/BQ4)</f>
        <v/>
      </c>
      <c r="BS49" s="47" t="str">
        <f>IF(AND(BQ124=0,BQ49&gt;=0),"",BQ49/BQ124)</f>
        <v/>
      </c>
      <c r="BT49" s="30" t="str">
        <f t="shared" si="22"/>
        <v/>
      </c>
      <c r="BU49" s="130">
        <f t="shared" si="40"/>
        <v>0</v>
      </c>
      <c r="BV49" s="30">
        <f>IF(AND(BU4=0,BU49&gt;=0), "",BU49/BU4)</f>
        <v>0</v>
      </c>
      <c r="BW49" s="47">
        <f>IF(AND(BU124=0,BU49&gt;=0),"",BU49/BU124)</f>
        <v>0</v>
      </c>
      <c r="BX49" s="131">
        <f t="shared" si="41"/>
        <v>0</v>
      </c>
      <c r="BY49" s="30" t="str">
        <f>IF(AND(BX4=0,BX49&gt;=0), "",BX49/BX4)</f>
        <v/>
      </c>
      <c r="BZ49" s="47" t="str">
        <f t="shared" si="23"/>
        <v/>
      </c>
      <c r="CA49" s="129">
        <f>+'N EERR ULTRAX'!L48</f>
        <v>0</v>
      </c>
      <c r="CB49" s="30" t="str">
        <f>IF(AND(CA4=0,CA49&gt;=0), "",CA49/CA4)</f>
        <v/>
      </c>
      <c r="CC49" s="47" t="str">
        <f>IF(AND(CA124=0,CA49&gt;=0),"",CA49/CA124)</f>
        <v/>
      </c>
      <c r="CD49" s="30" t="str">
        <f t="shared" si="34"/>
        <v/>
      </c>
      <c r="CE49" s="130">
        <f t="shared" si="42"/>
        <v>0</v>
      </c>
      <c r="CF49" s="30">
        <f>IF(AND(CE4=0,CE49&gt;=0), "",CE49/CE4)</f>
        <v>0</v>
      </c>
      <c r="CG49" s="47">
        <f>IF(AND(CE124=0,CE49&gt;=0),"",CE49/CE124)</f>
        <v>0</v>
      </c>
      <c r="CH49" s="129">
        <f>+'N EERR ULTRAX'!M48</f>
        <v>0</v>
      </c>
      <c r="CI49" s="30" t="str">
        <f>IF(AND(CH4=0,CH49&gt;=0), "",CH49/CH4)</f>
        <v/>
      </c>
      <c r="CJ49" s="47" t="str">
        <f>IF(AND(CH124=0,CH49&gt;=0),"",CH49/CH124)</f>
        <v/>
      </c>
      <c r="CK49" s="30" t="str">
        <f t="shared" si="24"/>
        <v/>
      </c>
      <c r="CL49" s="130">
        <f t="shared" si="43"/>
        <v>0</v>
      </c>
      <c r="CM49" s="30">
        <f>IF(AND(CL4=0,CL49&gt;=0), "",CL49/CL4)</f>
        <v>0</v>
      </c>
      <c r="CN49" s="47">
        <f>IF(AND(CL124=0,CL49&gt;=0),"",CL49/CL124)</f>
        <v>0</v>
      </c>
      <c r="CO49" s="129">
        <f>+'N EERR ULTRAX'!N48</f>
        <v>0</v>
      </c>
      <c r="CP49" s="30" t="str">
        <f>IF(AND(CO4=0,CO49&gt;=0), "",CO49/CO4)</f>
        <v/>
      </c>
      <c r="CQ49" s="47" t="str">
        <f>IF(AND(CO124=0,CO49&gt;=0),"",CO49/CO124)</f>
        <v/>
      </c>
      <c r="CR49" s="30" t="str">
        <f t="shared" si="25"/>
        <v/>
      </c>
      <c r="CS49" s="130">
        <f t="shared" si="44"/>
        <v>0</v>
      </c>
      <c r="CT49" s="30">
        <f>IF(AND(CS4=0,CS49&gt;=0), "",CS49/CS4)</f>
        <v>0</v>
      </c>
      <c r="CU49" s="47">
        <f>IF(AND(CS124=0,CS49&gt;=0),"",CS49/CS124)</f>
        <v>0</v>
      </c>
      <c r="CV49" s="131">
        <f t="shared" si="45"/>
        <v>0</v>
      </c>
      <c r="CW49" s="30" t="str">
        <f>IF(AND(CV4=0,CV49&gt;=0), "",CV49/CV4)</f>
        <v/>
      </c>
      <c r="CX49" s="47" t="str">
        <f t="shared" si="26"/>
        <v/>
      </c>
    </row>
    <row r="50" spans="1:102" hidden="1" outlineLevel="1" x14ac:dyDescent="0.3">
      <c r="A50" s="29" t="s">
        <v>12</v>
      </c>
      <c r="B50" s="129">
        <f>+'N EERR ULTRAX'!B49</f>
        <v>0</v>
      </c>
      <c r="C50" s="30" t="str">
        <f>IF(AND(B4=0,B50&gt;=0), "",B50/B4)</f>
        <v/>
      </c>
      <c r="D50" s="47" t="str">
        <f>IF(AND(B124=0,B50&gt;=0),"",B50/B124)</f>
        <v/>
      </c>
      <c r="E50" s="129">
        <f>+'N EERR ULTRAX'!C49</f>
        <v>91.859818548760416</v>
      </c>
      <c r="F50" s="30">
        <f>IF(AND(E4=0,E50&gt;=0), "",E50/E4)</f>
        <v>1.3175854709721385E-3</v>
      </c>
      <c r="G50" s="47">
        <f>IF(AND(E124=0,E50&gt;=0),"",E50/E124)</f>
        <v>3.2456158535109198E-3</v>
      </c>
      <c r="H50" s="129">
        <f>+'N EERR ULTRAX'!D49</f>
        <v>105.45156928332504</v>
      </c>
      <c r="I50" s="30">
        <f>IF(AND(H4=0,H50&gt;=0), "",H50/H4)</f>
        <v>1.1590411616718571E-3</v>
      </c>
      <c r="J50" s="47">
        <f>IF(AND(H124=0,H50&gt;=0),"",H50/H124)</f>
        <v>3.9868334529506661E-3</v>
      </c>
      <c r="K50" s="30">
        <f t="shared" si="27"/>
        <v>0.14796187222327187</v>
      </c>
      <c r="L50" s="130">
        <f t="shared" si="46"/>
        <v>197.31138783208547</v>
      </c>
      <c r="M50" s="30">
        <f>IF(AND(L4=0,L50&gt;=0), "",L50/L4)</f>
        <v>1.2278242211589629E-3</v>
      </c>
      <c r="N50" s="47">
        <f>IF(AND(L124=0,L50&gt;=0),"",L50/L124)</f>
        <v>3.6036835771656567E-3</v>
      </c>
      <c r="O50" s="129">
        <f>+'N EERR ULTRAX'!E49</f>
        <v>105.74971014835673</v>
      </c>
      <c r="P50" s="30">
        <f>IF(AND(O4=0,O50&gt;=0), "",O50/O4)</f>
        <v>9.8226306360282866E-4</v>
      </c>
      <c r="Q50" s="47">
        <f>IF(AND(O124=0,O50&gt;=0),"",O50/O124)</f>
        <v>3.17042262596716E-3</v>
      </c>
      <c r="R50" s="30">
        <f t="shared" si="28"/>
        <v>2.8272776503746959E-3</v>
      </c>
      <c r="S50" s="130">
        <f t="shared" si="47"/>
        <v>303.06109798044218</v>
      </c>
      <c r="T50" s="30">
        <f>IF(AND(S4=0,S50&gt;=0), "",S50/S4)</f>
        <v>1.1293110228433E-3</v>
      </c>
      <c r="U50" s="47">
        <f>IF(AND(S124=0,S50&gt;=0),"",S50/S124)</f>
        <v>3.4396633812181637E-3</v>
      </c>
      <c r="V50" s="131"/>
      <c r="W50" s="30" t="str">
        <f>IF(AND(V4=0,V50&gt;=0), "",V50/V4)</f>
        <v/>
      </c>
      <c r="X50" s="47">
        <f t="shared" si="29"/>
        <v>1</v>
      </c>
      <c r="Y50" s="129">
        <f>+'N EERR ULTRAX'!F49</f>
        <v>112.22732580770727</v>
      </c>
      <c r="Z50" s="30">
        <f>IF(AND(Y4=0,Y50&gt;=0), "",Y50/Y4)</f>
        <v>9.5572988155122546E-4</v>
      </c>
      <c r="AA50" s="47">
        <f>IF(AND(Y124=0,Y50&gt;=0),"",Y50/Y124)</f>
        <v>3.2078740301946093E-3</v>
      </c>
      <c r="AB50" s="30">
        <f t="shared" si="30"/>
        <v>6.1254216680717823E-2</v>
      </c>
      <c r="AC50" s="130">
        <f t="shared" si="35"/>
        <v>415.28842378814943</v>
      </c>
      <c r="AD50" s="30">
        <f>IF(AND(AC4=0,AC50&gt;=0), "",AC50/AC4)</f>
        <v>1.0764761604741525E-3</v>
      </c>
      <c r="AE50" s="47">
        <f>IF(AND(AC124=0,AC50&gt;=0),"",AC50/AC124)</f>
        <v>3.3737850822652929E-3</v>
      </c>
      <c r="AF50" s="129">
        <f>+'N EERR ULTRAX'!G49</f>
        <v>152.65543662630873</v>
      </c>
      <c r="AG50" s="30">
        <f>IF(AND(AF4=0,AF50&gt;=0), "",AF50/AF4)</f>
        <v>1.152913285924814E-3</v>
      </c>
      <c r="AH50" s="47">
        <f>IF(AND(AF124=0,AF50&gt;=0),"",AF50/AF124)</f>
        <v>4.1448078207324624E-3</v>
      </c>
      <c r="AI50" s="30">
        <f t="shared" si="19"/>
        <v>0.36023410989825999</v>
      </c>
      <c r="AJ50" s="130">
        <f t="shared" si="16"/>
        <v>567.94386041445819</v>
      </c>
      <c r="AK50" s="30">
        <f>IF(AND(AJ4=0,AJ50&gt;=0), "",AJ50/AJ4)</f>
        <v>1.0960073198394565E-3</v>
      </c>
      <c r="AL50" s="47">
        <f>IF(AND(AJ124=0,AJ50&gt;=0),"",AJ50/AJ124)</f>
        <v>3.5513525674223216E-3</v>
      </c>
      <c r="AM50" s="129">
        <f>+'N EERR ULTRAX'!H49</f>
        <v>159.22460073834665</v>
      </c>
      <c r="AN50" s="30">
        <f>IF(AND(AM4=0,AM50&gt;=0), "",AM50/AM4)</f>
        <v>1.3478767635580237E-3</v>
      </c>
      <c r="AO50" s="47">
        <f>IF(AND(AM124=0,AM50&gt;=0),"",AM50/AM124)</f>
        <v>4.2984133464872591E-3</v>
      </c>
      <c r="AP50" s="30">
        <f t="shared" si="20"/>
        <v>4.3032624695305423E-2</v>
      </c>
      <c r="AQ50" s="130">
        <f t="shared" si="17"/>
        <v>727.16846115280487</v>
      </c>
      <c r="AR50" s="30">
        <f>IF(AND(AQ4=0,AQ50&gt;=0), "",AQ50/AQ4)</f>
        <v>1.1427654945396102E-3</v>
      </c>
      <c r="AS50" s="47">
        <f>IF(AND(AQ124=0,AQ50&gt;=0),"",AQ50/AQ124)</f>
        <v>3.6918495136292872E-3</v>
      </c>
      <c r="AT50" s="131">
        <f t="shared" si="36"/>
        <v>0</v>
      </c>
      <c r="AU50" s="30" t="str">
        <f>IF(AND(AT4=0,AT50&gt;=0), "",AT50/AT4)</f>
        <v/>
      </c>
      <c r="AV50" s="47">
        <f t="shared" si="31"/>
        <v>1</v>
      </c>
      <c r="AW50" s="131">
        <f t="shared" si="48"/>
        <v>121.19474352546747</v>
      </c>
      <c r="AX50" s="30">
        <f>IF(AND(AW4=0,AW50&gt;=0), "",AW50/AW4)</f>
        <v>1.1427654945396102E-3</v>
      </c>
      <c r="AY50" s="47">
        <f>IF(AND(AW124=0,AW50&gt;=0),"",AW50/AW124)</f>
        <v>3.6918495136292876E-3</v>
      </c>
      <c r="AZ50" s="131">
        <f t="shared" si="37"/>
        <v>0</v>
      </c>
      <c r="BA50" s="30" t="str">
        <f>IF(AND(AZ4=0,AZ50&gt;=0), "",AZ50/AZ4)</f>
        <v/>
      </c>
      <c r="BB50" s="47">
        <f t="shared" si="32"/>
        <v>1</v>
      </c>
      <c r="BC50" s="129">
        <f>+'N EERR ULTRAX'!I49</f>
        <v>0</v>
      </c>
      <c r="BD50" s="30" t="str">
        <f>IF(AND(BC4=0,BC50&gt;=0), "",BC50/BC4)</f>
        <v/>
      </c>
      <c r="BE50" s="47" t="str">
        <f>IF(AND(BC124=0,BC50&gt;=0),"",BC50/BC124)</f>
        <v/>
      </c>
      <c r="BF50" s="30">
        <f t="shared" si="33"/>
        <v>-1</v>
      </c>
      <c r="BG50" s="130">
        <f t="shared" si="38"/>
        <v>727.16846115280487</v>
      </c>
      <c r="BH50" s="30">
        <f>IF(AND(BG4=0,BG50&gt;=0), "",BG50/BG4)</f>
        <v>1.1427654945396102E-3</v>
      </c>
      <c r="BI50" s="47">
        <f>IF(AND(BG124=0,BG50&gt;=0),"",BG50/BG124)</f>
        <v>3.6918495136292872E-3</v>
      </c>
      <c r="BJ50" s="129">
        <f>+'N EERR ULTRAX'!J49</f>
        <v>0</v>
      </c>
      <c r="BK50" s="30" t="str">
        <f>IF(AND(BJ4=0,BJ50&gt;=0), "",BJ50/BJ4)</f>
        <v/>
      </c>
      <c r="BL50" s="47" t="str">
        <f>IF(AND(BJ124=0,BJ50&gt;=0),"",BJ50/BJ124)</f>
        <v/>
      </c>
      <c r="BM50" s="30" t="str">
        <f t="shared" si="21"/>
        <v/>
      </c>
      <c r="BN50" s="130">
        <f t="shared" si="39"/>
        <v>727.16846115280487</v>
      </c>
      <c r="BO50" s="30">
        <f>IF(AND(BN4=0,BN50&gt;=0), "",BN50/BN4)</f>
        <v>1.1427654945396102E-3</v>
      </c>
      <c r="BP50" s="47">
        <f>IF(AND(BN124=0,BN50&gt;=0),"",BN50/BN124)</f>
        <v>3.6918495136292872E-3</v>
      </c>
      <c r="BQ50" s="129">
        <f>+'N EERR ULTRAX'!K49</f>
        <v>0</v>
      </c>
      <c r="BR50" s="30" t="str">
        <f>IF(AND(BQ4=0,BQ50&gt;=0), "",BQ50/BQ4)</f>
        <v/>
      </c>
      <c r="BS50" s="47" t="str">
        <f>IF(AND(BQ124=0,BQ50&gt;=0),"",BQ50/BQ124)</f>
        <v/>
      </c>
      <c r="BT50" s="30" t="str">
        <f t="shared" si="22"/>
        <v/>
      </c>
      <c r="BU50" s="130">
        <f t="shared" si="40"/>
        <v>727.16846115280487</v>
      </c>
      <c r="BV50" s="30">
        <f>IF(AND(BU4=0,BU50&gt;=0), "",BU50/BU4)</f>
        <v>1.1427654945396102E-3</v>
      </c>
      <c r="BW50" s="47">
        <f>IF(AND(BU124=0,BU50&gt;=0),"",BU50/BU124)</f>
        <v>3.6918495136292872E-3</v>
      </c>
      <c r="BX50" s="131">
        <f t="shared" si="41"/>
        <v>0</v>
      </c>
      <c r="BY50" s="30" t="str">
        <f>IF(AND(BX4=0,BX50&gt;=0), "",BX50/BX4)</f>
        <v/>
      </c>
      <c r="BZ50" s="47">
        <f t="shared" si="23"/>
        <v>1</v>
      </c>
      <c r="CA50" s="129">
        <f>+'N EERR ULTRAX'!L49</f>
        <v>0</v>
      </c>
      <c r="CB50" s="30" t="str">
        <f>IF(AND(CA4=0,CA50&gt;=0), "",CA50/CA4)</f>
        <v/>
      </c>
      <c r="CC50" s="47" t="str">
        <f>IF(AND(CA124=0,CA50&gt;=0),"",CA50/CA124)</f>
        <v/>
      </c>
      <c r="CD50" s="30" t="str">
        <f t="shared" si="34"/>
        <v/>
      </c>
      <c r="CE50" s="130">
        <f t="shared" si="42"/>
        <v>727.16846115280487</v>
      </c>
      <c r="CF50" s="30">
        <f>IF(AND(CE4=0,CE50&gt;=0), "",CE50/CE4)</f>
        <v>1.1427654945396102E-3</v>
      </c>
      <c r="CG50" s="47">
        <f>IF(AND(CE124=0,CE50&gt;=0),"",CE50/CE124)</f>
        <v>3.6918495136292872E-3</v>
      </c>
      <c r="CH50" s="129">
        <f>+'N EERR ULTRAX'!M49</f>
        <v>0</v>
      </c>
      <c r="CI50" s="30" t="str">
        <f>IF(AND(CH4=0,CH50&gt;=0), "",CH50/CH4)</f>
        <v/>
      </c>
      <c r="CJ50" s="47" t="str">
        <f>IF(AND(CH124=0,CH50&gt;=0),"",CH50/CH124)</f>
        <v/>
      </c>
      <c r="CK50" s="30" t="str">
        <f t="shared" si="24"/>
        <v/>
      </c>
      <c r="CL50" s="130">
        <f t="shared" si="43"/>
        <v>727.16846115280487</v>
      </c>
      <c r="CM50" s="30">
        <f>IF(AND(CL4=0,CL50&gt;=0), "",CL50/CL4)</f>
        <v>1.1427654945396102E-3</v>
      </c>
      <c r="CN50" s="47">
        <f>IF(AND(CL124=0,CL50&gt;=0),"",CL50/CL124)</f>
        <v>3.6918495136292872E-3</v>
      </c>
      <c r="CO50" s="129">
        <f>+'N EERR ULTRAX'!N49</f>
        <v>0</v>
      </c>
      <c r="CP50" s="30" t="str">
        <f>IF(AND(CO4=0,CO50&gt;=0), "",CO50/CO4)</f>
        <v/>
      </c>
      <c r="CQ50" s="47" t="str">
        <f>IF(AND(CO124=0,CO50&gt;=0),"",CO50/CO124)</f>
        <v/>
      </c>
      <c r="CR50" s="30" t="str">
        <f t="shared" si="25"/>
        <v/>
      </c>
      <c r="CS50" s="130">
        <f t="shared" si="44"/>
        <v>727.16846115280487</v>
      </c>
      <c r="CT50" s="30">
        <f>IF(AND(CS4=0,CS50&gt;=0), "",CS50/CS4)</f>
        <v>1.1427654945396102E-3</v>
      </c>
      <c r="CU50" s="47">
        <f>IF(AND(CS124=0,CS50&gt;=0),"",CS50/CS124)</f>
        <v>3.6918495136292872E-3</v>
      </c>
      <c r="CV50" s="131">
        <f t="shared" si="45"/>
        <v>0</v>
      </c>
      <c r="CW50" s="30" t="str">
        <f>IF(AND(CV4=0,CV50&gt;=0), "",CV50/CV4)</f>
        <v/>
      </c>
      <c r="CX50" s="47">
        <f t="shared" si="26"/>
        <v>1</v>
      </c>
    </row>
    <row r="51" spans="1:102" hidden="1" outlineLevel="1" x14ac:dyDescent="0.3">
      <c r="A51" s="29" t="s">
        <v>13</v>
      </c>
      <c r="B51" s="129">
        <f>+'N EERR ULTRAX'!B50</f>
        <v>0</v>
      </c>
      <c r="C51" s="30" t="str">
        <f>IF(AND(B4=0,B51&gt;=0), "",B51/B4)</f>
        <v/>
      </c>
      <c r="D51" s="47" t="str">
        <f>IF(AND(B124=0,B51&gt;=0),"",B51/B124)</f>
        <v/>
      </c>
      <c r="E51" s="129">
        <f>+'N EERR ULTRAX'!C50</f>
        <v>46.632505693495538</v>
      </c>
      <c r="F51" s="30">
        <f>IF(AND(E4=0,E51&gt;=0), "",E51/E4)</f>
        <v>6.6887038258366311E-4</v>
      </c>
      <c r="G51" s="47">
        <f>IF(AND(E124=0,E51&gt;=0),"",E51/E124)</f>
        <v>1.6476322526960806E-3</v>
      </c>
      <c r="H51" s="129">
        <f>+'N EERR ULTRAX'!D50</f>
        <v>52.725784641662521</v>
      </c>
      <c r="I51" s="30">
        <f>IF(AND(H4=0,H51&gt;=0), "",H51/H4)</f>
        <v>5.7952058083592854E-4</v>
      </c>
      <c r="J51" s="47">
        <f>IF(AND(H124=0,H51&gt;=0),"",H51/H124)</f>
        <v>1.993416726475333E-3</v>
      </c>
      <c r="K51" s="30">
        <f t="shared" si="27"/>
        <v>0.1306659133484413</v>
      </c>
      <c r="L51" s="130">
        <f t="shared" si="46"/>
        <v>99.35829033515806</v>
      </c>
      <c r="M51" s="30">
        <f>IF(AND(L4=0,L51&gt;=0), "",L51/L4)</f>
        <v>6.1828420947639606E-4</v>
      </c>
      <c r="N51" s="47">
        <f>IF(AND(L124=0,L51&gt;=0),"",L51/L124)</f>
        <v>1.8146739682393619E-3</v>
      </c>
      <c r="O51" s="129">
        <f>+'N EERR ULTRAX'!E50</f>
        <v>52.874855074178363</v>
      </c>
      <c r="P51" s="30">
        <f>IF(AND(O4=0,O51&gt;=0), "",O51/O4)</f>
        <v>4.9113153180141433E-4</v>
      </c>
      <c r="Q51" s="47">
        <f>IF(AND(O124=0,O51&gt;=0),"",O51/O124)</f>
        <v>1.58521131298358E-3</v>
      </c>
      <c r="R51" s="30">
        <f t="shared" si="28"/>
        <v>2.8272776503746959E-3</v>
      </c>
      <c r="S51" s="130">
        <f t="shared" si="47"/>
        <v>152.23314540933643</v>
      </c>
      <c r="T51" s="30">
        <f>IF(AND(S4=0,S51&gt;=0), "",S51/S4)</f>
        <v>5.6727362996607765E-4</v>
      </c>
      <c r="U51" s="47">
        <f>IF(AND(S124=0,S51&gt;=0),"",S51/S124)</f>
        <v>1.727805974311974E-3</v>
      </c>
      <c r="V51" s="131"/>
      <c r="W51" s="30" t="str">
        <f>IF(AND(V4=0,V51&gt;=0), "",V51/V4)</f>
        <v/>
      </c>
      <c r="X51" s="47">
        <f t="shared" si="29"/>
        <v>1</v>
      </c>
      <c r="Y51" s="129">
        <f>+'N EERR ULTRAX'!F50</f>
        <v>56.113662903853637</v>
      </c>
      <c r="Z51" s="30">
        <f>IF(AND(Y4=0,Y51&gt;=0), "",Y51/Y4)</f>
        <v>4.7786494077561273E-4</v>
      </c>
      <c r="AA51" s="47">
        <f>IF(AND(Y124=0,Y51&gt;=0),"",Y51/Y124)</f>
        <v>1.6039370150973046E-3</v>
      </c>
      <c r="AB51" s="30">
        <f t="shared" si="30"/>
        <v>6.1254216680717823E-2</v>
      </c>
      <c r="AC51" s="130">
        <f t="shared" si="35"/>
        <v>208.34680831319008</v>
      </c>
      <c r="AD51" s="30">
        <f>IF(AND(AC4=0,AC51&gt;=0), "",AC51/AC4)</f>
        <v>5.4005929232074851E-4</v>
      </c>
      <c r="AE51" s="47">
        <f>IF(AND(AC124=0,AC51&gt;=0),"",AC51/AC124)</f>
        <v>1.6926004038658336E-3</v>
      </c>
      <c r="AF51" s="129">
        <f>+'N EERR ULTRAX'!G50</f>
        <v>57.245788734865769</v>
      </c>
      <c r="AG51" s="30">
        <f>IF(AND(AF4=0,AF51&gt;=0), "",AF51/AF4)</f>
        <v>4.3234248222180524E-4</v>
      </c>
      <c r="AH51" s="47">
        <f>IF(AND(AF124=0,AF51&gt;=0),"",AF51/AF124)</f>
        <v>1.5543029327746733E-3</v>
      </c>
      <c r="AI51" s="30">
        <f t="shared" si="19"/>
        <v>2.0175582423694941E-2</v>
      </c>
      <c r="AJ51" s="130">
        <f t="shared" si="16"/>
        <v>265.59259704805584</v>
      </c>
      <c r="AK51" s="30">
        <f>IF(AND(AJ4=0,AJ51&gt;=0), "",AJ51/AJ4)</f>
        <v>5.1253557041256836E-4</v>
      </c>
      <c r="AL51" s="47">
        <f>IF(AND(AJ124=0,AJ51&gt;=0),"",AJ51/AJ124)</f>
        <v>1.6607503261443194E-3</v>
      </c>
      <c r="AM51" s="129">
        <f>+'N EERR ULTRAX'!H50</f>
        <v>59.709225276879998</v>
      </c>
      <c r="AN51" s="30">
        <f>IF(AND(AM4=0,AM51&gt;=0), "",AM51/AM4)</f>
        <v>5.0545378633425888E-4</v>
      </c>
      <c r="AO51" s="47">
        <f>IF(AND(AM124=0,AM51&gt;=0),"",AM51/AM124)</f>
        <v>1.611905004932722E-3</v>
      </c>
      <c r="AP51" s="30">
        <f t="shared" si="20"/>
        <v>4.3032624695305548E-2</v>
      </c>
      <c r="AQ51" s="130">
        <f t="shared" si="17"/>
        <v>325.30182232493581</v>
      </c>
      <c r="AR51" s="30">
        <f>IF(AND(AQ4=0,AQ51&gt;=0), "",AQ51/AQ4)</f>
        <v>5.112208762113442E-4</v>
      </c>
      <c r="AS51" s="47">
        <f>IF(AND(AQ124=0,AQ51&gt;=0),"",AQ51/AQ124)</f>
        <v>1.6515641679908722E-3</v>
      </c>
      <c r="AT51" s="131">
        <f t="shared" si="36"/>
        <v>0</v>
      </c>
      <c r="AU51" s="30" t="str">
        <f>IF(AND(AT4=0,AT51&gt;=0), "",AT51/AT4)</f>
        <v/>
      </c>
      <c r="AV51" s="47">
        <f t="shared" si="31"/>
        <v>1</v>
      </c>
      <c r="AW51" s="131">
        <f t="shared" si="48"/>
        <v>54.216970387489305</v>
      </c>
      <c r="AX51" s="30">
        <f>IF(AND(AW4=0,AW51&gt;=0), "",AW51/AW4)</f>
        <v>5.112208762113442E-4</v>
      </c>
      <c r="AY51" s="47">
        <f>IF(AND(AW124=0,AW51&gt;=0),"",AW51/AW124)</f>
        <v>1.6515641679908726E-3</v>
      </c>
      <c r="AZ51" s="131">
        <f t="shared" si="37"/>
        <v>0</v>
      </c>
      <c r="BA51" s="30" t="str">
        <f>IF(AND(AZ4=0,AZ51&gt;=0), "",AZ51/AZ4)</f>
        <v/>
      </c>
      <c r="BB51" s="47">
        <f t="shared" si="32"/>
        <v>1</v>
      </c>
      <c r="BC51" s="129">
        <f>+'N EERR ULTRAX'!I50</f>
        <v>0</v>
      </c>
      <c r="BD51" s="30" t="str">
        <f>IF(AND(BC4=0,BC51&gt;=0), "",BC51/BC4)</f>
        <v/>
      </c>
      <c r="BE51" s="47" t="str">
        <f>IF(AND(BC124=0,BC51&gt;=0),"",BC51/BC124)</f>
        <v/>
      </c>
      <c r="BF51" s="30">
        <f t="shared" si="33"/>
        <v>-1</v>
      </c>
      <c r="BG51" s="130">
        <f t="shared" si="38"/>
        <v>325.30182232493581</v>
      </c>
      <c r="BH51" s="30">
        <f>IF(AND(BG4=0,BG51&gt;=0), "",BG51/BG4)</f>
        <v>5.112208762113442E-4</v>
      </c>
      <c r="BI51" s="47">
        <f>IF(AND(BG124=0,BG51&gt;=0),"",BG51/BG124)</f>
        <v>1.6515641679908722E-3</v>
      </c>
      <c r="BJ51" s="129">
        <f>+'N EERR ULTRAX'!J50</f>
        <v>0</v>
      </c>
      <c r="BK51" s="30" t="str">
        <f>IF(AND(BJ4=0,BJ51&gt;=0), "",BJ51/BJ4)</f>
        <v/>
      </c>
      <c r="BL51" s="47" t="str">
        <f>IF(AND(BJ124=0,BJ51&gt;=0),"",BJ51/BJ124)</f>
        <v/>
      </c>
      <c r="BM51" s="30" t="str">
        <f t="shared" si="21"/>
        <v/>
      </c>
      <c r="BN51" s="130">
        <f t="shared" si="39"/>
        <v>325.30182232493581</v>
      </c>
      <c r="BO51" s="30">
        <f>IF(AND(BN4=0,BN51&gt;=0), "",BN51/BN4)</f>
        <v>5.112208762113442E-4</v>
      </c>
      <c r="BP51" s="47">
        <f>IF(AND(BN124=0,BN51&gt;=0),"",BN51/BN124)</f>
        <v>1.6515641679908722E-3</v>
      </c>
      <c r="BQ51" s="129">
        <f>+'N EERR ULTRAX'!K50</f>
        <v>0</v>
      </c>
      <c r="BR51" s="30" t="str">
        <f>IF(AND(BQ4=0,BQ51&gt;=0), "",BQ51/BQ4)</f>
        <v/>
      </c>
      <c r="BS51" s="47" t="str">
        <f>IF(AND(BQ124=0,BQ51&gt;=0),"",BQ51/BQ124)</f>
        <v/>
      </c>
      <c r="BT51" s="30" t="str">
        <f t="shared" si="22"/>
        <v/>
      </c>
      <c r="BU51" s="130">
        <f t="shared" si="40"/>
        <v>325.30182232493581</v>
      </c>
      <c r="BV51" s="30">
        <f>IF(AND(BU4=0,BU51&gt;=0), "",BU51/BU4)</f>
        <v>5.112208762113442E-4</v>
      </c>
      <c r="BW51" s="47">
        <f>IF(AND(BU124=0,BU51&gt;=0),"",BU51/BU124)</f>
        <v>1.6515641679908722E-3</v>
      </c>
      <c r="BX51" s="131">
        <f t="shared" si="41"/>
        <v>0</v>
      </c>
      <c r="BY51" s="30" t="str">
        <f>IF(AND(BX4=0,BX51&gt;=0), "",BX51/BX4)</f>
        <v/>
      </c>
      <c r="BZ51" s="47">
        <f t="shared" si="23"/>
        <v>1</v>
      </c>
      <c r="CA51" s="129">
        <f>+'N EERR ULTRAX'!L50</f>
        <v>0</v>
      </c>
      <c r="CB51" s="30" t="str">
        <f>IF(AND(CA4=0,CA51&gt;=0), "",CA51/CA4)</f>
        <v/>
      </c>
      <c r="CC51" s="47" t="str">
        <f>IF(AND(CA124=0,CA51&gt;=0),"",CA51/CA124)</f>
        <v/>
      </c>
      <c r="CD51" s="30" t="str">
        <f t="shared" si="34"/>
        <v/>
      </c>
      <c r="CE51" s="130">
        <f t="shared" si="42"/>
        <v>325.30182232493581</v>
      </c>
      <c r="CF51" s="30">
        <f>IF(AND(CE4=0,CE51&gt;=0), "",CE51/CE4)</f>
        <v>5.112208762113442E-4</v>
      </c>
      <c r="CG51" s="47">
        <f>IF(AND(CE124=0,CE51&gt;=0),"",CE51/CE124)</f>
        <v>1.6515641679908722E-3</v>
      </c>
      <c r="CH51" s="129">
        <f>+'N EERR ULTRAX'!M50</f>
        <v>0</v>
      </c>
      <c r="CI51" s="30" t="str">
        <f>IF(AND(CH4=0,CH51&gt;=0), "",CH51/CH4)</f>
        <v/>
      </c>
      <c r="CJ51" s="47" t="str">
        <f>IF(AND(CH124=0,CH51&gt;=0),"",CH51/CH124)</f>
        <v/>
      </c>
      <c r="CK51" s="30" t="str">
        <f t="shared" si="24"/>
        <v/>
      </c>
      <c r="CL51" s="130">
        <f t="shared" si="43"/>
        <v>325.30182232493581</v>
      </c>
      <c r="CM51" s="30">
        <f>IF(AND(CL4=0,CL51&gt;=0), "",CL51/CL4)</f>
        <v>5.112208762113442E-4</v>
      </c>
      <c r="CN51" s="47">
        <f>IF(AND(CL124=0,CL51&gt;=0),"",CL51/CL124)</f>
        <v>1.6515641679908722E-3</v>
      </c>
      <c r="CO51" s="129">
        <f>+'N EERR ULTRAX'!N50</f>
        <v>0</v>
      </c>
      <c r="CP51" s="30" t="str">
        <f>IF(AND(CO4=0,CO51&gt;=0), "",CO51/CO4)</f>
        <v/>
      </c>
      <c r="CQ51" s="47" t="str">
        <f>IF(AND(CO124=0,CO51&gt;=0),"",CO51/CO124)</f>
        <v/>
      </c>
      <c r="CR51" s="30" t="str">
        <f t="shared" si="25"/>
        <v/>
      </c>
      <c r="CS51" s="130">
        <f t="shared" si="44"/>
        <v>325.30182232493581</v>
      </c>
      <c r="CT51" s="30">
        <f>IF(AND(CS4=0,CS51&gt;=0), "",CS51/CS4)</f>
        <v>5.112208762113442E-4</v>
      </c>
      <c r="CU51" s="47">
        <f>IF(AND(CS124=0,CS51&gt;=0),"",CS51/CS124)</f>
        <v>1.6515641679908722E-3</v>
      </c>
      <c r="CV51" s="131">
        <f t="shared" si="45"/>
        <v>0</v>
      </c>
      <c r="CW51" s="30" t="str">
        <f>IF(AND(CV4=0,CV51&gt;=0), "",CV51/CV4)</f>
        <v/>
      </c>
      <c r="CX51" s="47">
        <f t="shared" si="26"/>
        <v>1</v>
      </c>
    </row>
    <row r="52" spans="1:102" hidden="1" outlineLevel="1" x14ac:dyDescent="0.3">
      <c r="A52" s="29" t="s">
        <v>14</v>
      </c>
      <c r="B52" s="129">
        <f>+'N EERR ULTRAX'!B51</f>
        <v>0</v>
      </c>
      <c r="C52" s="30" t="str">
        <f>IF(AND(B4=0,B52&gt;=0), "",B52/B4)</f>
        <v/>
      </c>
      <c r="D52" s="47" t="str">
        <f>IF(AND(B124=0,B52&gt;=0),"",B52/B124)</f>
        <v/>
      </c>
      <c r="E52" s="129">
        <f>+'N EERR ULTRAX'!C51</f>
        <v>0</v>
      </c>
      <c r="F52" s="30">
        <f>IF(AND(E4=0,E52&gt;=0), "",E52/E4)</f>
        <v>0</v>
      </c>
      <c r="G52" s="47">
        <f>IF(AND(E124=0,E52&gt;=0),"",E52/E124)</f>
        <v>0</v>
      </c>
      <c r="H52" s="129">
        <f>+'N EERR ULTRAX'!D51</f>
        <v>0</v>
      </c>
      <c r="I52" s="30">
        <f>IF(AND(H4=0,H52&gt;=0), "",H52/H4)</f>
        <v>0</v>
      </c>
      <c r="J52" s="47">
        <f>IF(AND(H124=0,H52&gt;=0),"",H52/H124)</f>
        <v>0</v>
      </c>
      <c r="K52" s="30" t="str">
        <f t="shared" si="27"/>
        <v/>
      </c>
      <c r="L52" s="130">
        <f t="shared" si="46"/>
        <v>0</v>
      </c>
      <c r="M52" s="30">
        <f>IF(AND(L4=0,L52&gt;=0), "",L52/L4)</f>
        <v>0</v>
      </c>
      <c r="N52" s="47">
        <f>IF(AND(L124=0,L52&gt;=0),"",L52/L124)</f>
        <v>0</v>
      </c>
      <c r="O52" s="129">
        <f>+'N EERR ULTRAX'!E51</f>
        <v>0</v>
      </c>
      <c r="P52" s="30">
        <f>IF(AND(O4=0,O52&gt;=0), "",O52/O4)</f>
        <v>0</v>
      </c>
      <c r="Q52" s="47">
        <f>IF(AND(O124=0,O52&gt;=0),"",O52/O124)</f>
        <v>0</v>
      </c>
      <c r="R52" s="30" t="str">
        <f t="shared" si="28"/>
        <v/>
      </c>
      <c r="S52" s="130">
        <f t="shared" si="47"/>
        <v>0</v>
      </c>
      <c r="T52" s="30">
        <f>IF(AND(S4=0,S52&gt;=0), "",S52/S4)</f>
        <v>0</v>
      </c>
      <c r="U52" s="47">
        <f>IF(AND(S124=0,S52&gt;=0),"",S52/S124)</f>
        <v>0</v>
      </c>
      <c r="V52" s="131"/>
      <c r="W52" s="30" t="str">
        <f>IF(AND(V4=0,V52&gt;=0), "",V52/V4)</f>
        <v/>
      </c>
      <c r="X52" s="47" t="str">
        <f t="shared" si="29"/>
        <v/>
      </c>
      <c r="Y52" s="129">
        <f>+'N EERR ULTRAX'!F51</f>
        <v>0</v>
      </c>
      <c r="Z52" s="30">
        <f>IF(AND(Y4=0,Y52&gt;=0), "",Y52/Y4)</f>
        <v>0</v>
      </c>
      <c r="AA52" s="47">
        <f>IF(AND(Y124=0,Y52&gt;=0),"",Y52/Y124)</f>
        <v>0</v>
      </c>
      <c r="AB52" s="30" t="str">
        <f t="shared" si="30"/>
        <v/>
      </c>
      <c r="AC52" s="130">
        <f t="shared" si="35"/>
        <v>0</v>
      </c>
      <c r="AD52" s="30">
        <f>IF(AND(AC4=0,AC52&gt;=0), "",AC52/AC4)</f>
        <v>0</v>
      </c>
      <c r="AE52" s="47">
        <f>IF(AND(AC124=0,AC52&gt;=0),"",AC52/AC124)</f>
        <v>0</v>
      </c>
      <c r="AF52" s="129">
        <f>+'N EERR ULTRAX'!G51</f>
        <v>0</v>
      </c>
      <c r="AG52" s="30">
        <f>IF(AND(AF4=0,AF52&gt;=0), "",AF52/AF4)</f>
        <v>0</v>
      </c>
      <c r="AH52" s="47">
        <f>IF(AND(AF124=0,AF52&gt;=0),"",AF52/AF124)</f>
        <v>0</v>
      </c>
      <c r="AI52" s="30" t="str">
        <f t="shared" si="19"/>
        <v/>
      </c>
      <c r="AJ52" s="130">
        <f t="shared" si="16"/>
        <v>0</v>
      </c>
      <c r="AK52" s="30">
        <f>IF(AND(AJ4=0,AJ52&gt;=0), "",AJ52/AJ4)</f>
        <v>0</v>
      </c>
      <c r="AL52" s="47">
        <f>IF(AND(AJ124=0,AJ52&gt;=0),"",AJ52/AJ124)</f>
        <v>0</v>
      </c>
      <c r="AM52" s="129">
        <f>+'N EERR ULTRAX'!H51</f>
        <v>0</v>
      </c>
      <c r="AN52" s="30">
        <f>IF(AND(AM4=0,AM52&gt;=0), "",AM52/AM4)</f>
        <v>0</v>
      </c>
      <c r="AO52" s="47">
        <f>IF(AND(AM124=0,AM52&gt;=0),"",AM52/AM124)</f>
        <v>0</v>
      </c>
      <c r="AP52" s="30" t="str">
        <f t="shared" si="20"/>
        <v/>
      </c>
      <c r="AQ52" s="130">
        <f t="shared" si="17"/>
        <v>0</v>
      </c>
      <c r="AR52" s="30">
        <f>IF(AND(AQ4=0,AQ52&gt;=0), "",AQ52/AQ4)</f>
        <v>0</v>
      </c>
      <c r="AS52" s="47">
        <f>IF(AND(AQ124=0,AQ52&gt;=0),"",AQ52/AQ124)</f>
        <v>0</v>
      </c>
      <c r="AT52" s="131">
        <f t="shared" si="36"/>
        <v>0</v>
      </c>
      <c r="AU52" s="30" t="str">
        <f>IF(AND(AT4=0,AT52&gt;=0), "",AT52/AT4)</f>
        <v/>
      </c>
      <c r="AV52" s="47" t="str">
        <f t="shared" si="31"/>
        <v/>
      </c>
      <c r="AW52" s="131">
        <f t="shared" si="48"/>
        <v>0</v>
      </c>
      <c r="AX52" s="30">
        <f>IF(AND(AW4=0,AW52&gt;=0), "",AW52/AW4)</f>
        <v>0</v>
      </c>
      <c r="AY52" s="47">
        <f>IF(AND(AW124=0,AW52&gt;=0),"",AW52/AW124)</f>
        <v>0</v>
      </c>
      <c r="AZ52" s="131">
        <f t="shared" si="37"/>
        <v>0</v>
      </c>
      <c r="BA52" s="30" t="str">
        <f>IF(AND(AZ4=0,AZ52&gt;=0), "",AZ52/AZ4)</f>
        <v/>
      </c>
      <c r="BB52" s="47" t="str">
        <f t="shared" si="32"/>
        <v/>
      </c>
      <c r="BC52" s="129">
        <f>+'N EERR ULTRAX'!I51</f>
        <v>0</v>
      </c>
      <c r="BD52" s="30" t="str">
        <f>IF(AND(BC4=0,BC52&gt;=0), "",BC52/BC4)</f>
        <v/>
      </c>
      <c r="BE52" s="47" t="str">
        <f>IF(AND(BC124=0,BC52&gt;=0),"",BC52/BC124)</f>
        <v/>
      </c>
      <c r="BF52" s="30" t="str">
        <f t="shared" si="33"/>
        <v/>
      </c>
      <c r="BG52" s="130">
        <f t="shared" si="38"/>
        <v>0</v>
      </c>
      <c r="BH52" s="30">
        <f>IF(AND(BG4=0,BG52&gt;=0), "",BG52/BG4)</f>
        <v>0</v>
      </c>
      <c r="BI52" s="47">
        <f>IF(AND(BG124=0,BG52&gt;=0),"",BG52/BG124)</f>
        <v>0</v>
      </c>
      <c r="BJ52" s="129">
        <f>+'N EERR ULTRAX'!J51</f>
        <v>0</v>
      </c>
      <c r="BK52" s="30" t="str">
        <f>IF(AND(BJ4=0,BJ52&gt;=0), "",BJ52/BJ4)</f>
        <v/>
      </c>
      <c r="BL52" s="47" t="str">
        <f>IF(AND(BJ124=0,BJ52&gt;=0),"",BJ52/BJ124)</f>
        <v/>
      </c>
      <c r="BM52" s="30" t="str">
        <f t="shared" si="21"/>
        <v/>
      </c>
      <c r="BN52" s="130">
        <f t="shared" si="39"/>
        <v>0</v>
      </c>
      <c r="BO52" s="30">
        <f>IF(AND(BN4=0,BN52&gt;=0), "",BN52/BN4)</f>
        <v>0</v>
      </c>
      <c r="BP52" s="47">
        <f>IF(AND(BN124=0,BN52&gt;=0),"",BN52/BN124)</f>
        <v>0</v>
      </c>
      <c r="BQ52" s="129">
        <f>+'N EERR ULTRAX'!K51</f>
        <v>0</v>
      </c>
      <c r="BR52" s="30" t="str">
        <f>IF(AND(BQ4=0,BQ52&gt;=0), "",BQ52/BQ4)</f>
        <v/>
      </c>
      <c r="BS52" s="47" t="str">
        <f>IF(AND(BQ124=0,BQ52&gt;=0),"",BQ52/BQ124)</f>
        <v/>
      </c>
      <c r="BT52" s="30" t="str">
        <f t="shared" si="22"/>
        <v/>
      </c>
      <c r="BU52" s="130">
        <f t="shared" si="40"/>
        <v>0</v>
      </c>
      <c r="BV52" s="30">
        <f>IF(AND(BU4=0,BU52&gt;=0), "",BU52/BU4)</f>
        <v>0</v>
      </c>
      <c r="BW52" s="47">
        <f>IF(AND(BU124=0,BU52&gt;=0),"",BU52/BU124)</f>
        <v>0</v>
      </c>
      <c r="BX52" s="131">
        <f t="shared" si="41"/>
        <v>0</v>
      </c>
      <c r="BY52" s="30" t="str">
        <f>IF(AND(BX4=0,BX52&gt;=0), "",BX52/BX4)</f>
        <v/>
      </c>
      <c r="BZ52" s="47" t="str">
        <f t="shared" si="23"/>
        <v/>
      </c>
      <c r="CA52" s="129">
        <f>+'N EERR ULTRAX'!L51</f>
        <v>0</v>
      </c>
      <c r="CB52" s="30" t="str">
        <f>IF(AND(CA4=0,CA52&gt;=0), "",CA52/CA4)</f>
        <v/>
      </c>
      <c r="CC52" s="47" t="str">
        <f>IF(AND(CA124=0,CA52&gt;=0),"",CA52/CA124)</f>
        <v/>
      </c>
      <c r="CD52" s="30" t="str">
        <f t="shared" si="34"/>
        <v/>
      </c>
      <c r="CE52" s="130">
        <f t="shared" si="42"/>
        <v>0</v>
      </c>
      <c r="CF52" s="30">
        <f>IF(AND(CE4=0,CE52&gt;=0), "",CE52/CE4)</f>
        <v>0</v>
      </c>
      <c r="CG52" s="47">
        <f>IF(AND(CE124=0,CE52&gt;=0),"",CE52/CE124)</f>
        <v>0</v>
      </c>
      <c r="CH52" s="129">
        <f>+'N EERR ULTRAX'!M51</f>
        <v>0</v>
      </c>
      <c r="CI52" s="30" t="str">
        <f>IF(AND(CH4=0,CH52&gt;=0), "",CH52/CH4)</f>
        <v/>
      </c>
      <c r="CJ52" s="47" t="str">
        <f>IF(AND(CH124=0,CH52&gt;=0),"",CH52/CH124)</f>
        <v/>
      </c>
      <c r="CK52" s="30" t="str">
        <f t="shared" si="24"/>
        <v/>
      </c>
      <c r="CL52" s="130">
        <f t="shared" si="43"/>
        <v>0</v>
      </c>
      <c r="CM52" s="30">
        <f>IF(AND(CL4=0,CL52&gt;=0), "",CL52/CL4)</f>
        <v>0</v>
      </c>
      <c r="CN52" s="47">
        <f>IF(AND(CL124=0,CL52&gt;=0),"",CL52/CL124)</f>
        <v>0</v>
      </c>
      <c r="CO52" s="129">
        <f>+'N EERR ULTRAX'!N51</f>
        <v>0</v>
      </c>
      <c r="CP52" s="30" t="str">
        <f>IF(AND(CO4=0,CO52&gt;=0), "",CO52/CO4)</f>
        <v/>
      </c>
      <c r="CQ52" s="47" t="str">
        <f>IF(AND(CO124=0,CO52&gt;=0),"",CO52/CO124)</f>
        <v/>
      </c>
      <c r="CR52" s="30" t="str">
        <f t="shared" si="25"/>
        <v/>
      </c>
      <c r="CS52" s="130">
        <f t="shared" si="44"/>
        <v>0</v>
      </c>
      <c r="CT52" s="30">
        <f>IF(AND(CS4=0,CS52&gt;=0), "",CS52/CS4)</f>
        <v>0</v>
      </c>
      <c r="CU52" s="47">
        <f>IF(AND(CS124=0,CS52&gt;=0),"",CS52/CS124)</f>
        <v>0</v>
      </c>
      <c r="CV52" s="131">
        <f t="shared" si="45"/>
        <v>0</v>
      </c>
      <c r="CW52" s="30" t="str">
        <f>IF(AND(CV4=0,CV52&gt;=0), "",CV52/CV4)</f>
        <v/>
      </c>
      <c r="CX52" s="47" t="str">
        <f t="shared" si="26"/>
        <v/>
      </c>
    </row>
    <row r="53" spans="1:102" hidden="1" outlineLevel="1" x14ac:dyDescent="0.3">
      <c r="A53" s="29" t="s">
        <v>15</v>
      </c>
      <c r="B53" s="129">
        <f>+'N EERR ULTRAX'!B52</f>
        <v>0</v>
      </c>
      <c r="C53" s="30" t="str">
        <f>IF(AND(B4=0,B53&gt;=0), "",B53/B4)</f>
        <v/>
      </c>
      <c r="D53" s="47" t="str">
        <f>IF(AND(B124=0,B53&gt;=0),"",B53/B124)</f>
        <v/>
      </c>
      <c r="E53" s="129">
        <f>+'N EERR ULTRAX'!C52</f>
        <v>0</v>
      </c>
      <c r="F53" s="30">
        <f>IF(AND(E4=0,E53&gt;=0), "",E53/E4)</f>
        <v>0</v>
      </c>
      <c r="G53" s="47">
        <f>IF(AND(E124=0,E53&gt;=0),"",E53/E124)</f>
        <v>0</v>
      </c>
      <c r="H53" s="129">
        <f>+'N EERR ULTRAX'!D52</f>
        <v>0</v>
      </c>
      <c r="I53" s="30">
        <f>IF(AND(H4=0,H53&gt;=0), "",H53/H4)</f>
        <v>0</v>
      </c>
      <c r="J53" s="47">
        <f>IF(AND(H124=0,H53&gt;=0),"",H53/H124)</f>
        <v>0</v>
      </c>
      <c r="K53" s="30" t="str">
        <f t="shared" si="27"/>
        <v/>
      </c>
      <c r="L53" s="130">
        <f t="shared" si="46"/>
        <v>0</v>
      </c>
      <c r="M53" s="30">
        <f>IF(AND(L4=0,L53&gt;=0), "",L53/L4)</f>
        <v>0</v>
      </c>
      <c r="N53" s="47">
        <f>IF(AND(L124=0,L53&gt;=0),"",L53/L124)</f>
        <v>0</v>
      </c>
      <c r="O53" s="129">
        <f>+'N EERR ULTRAX'!E52</f>
        <v>0</v>
      </c>
      <c r="P53" s="30">
        <f>IF(AND(O4=0,O53&gt;=0), "",O53/O4)</f>
        <v>0</v>
      </c>
      <c r="Q53" s="47">
        <f>IF(AND(O124=0,O53&gt;=0),"",O53/O124)</f>
        <v>0</v>
      </c>
      <c r="R53" s="30" t="str">
        <f t="shared" si="28"/>
        <v/>
      </c>
      <c r="S53" s="130">
        <f t="shared" si="47"/>
        <v>0</v>
      </c>
      <c r="T53" s="30">
        <f>IF(AND(S4=0,S53&gt;=0), "",S53/S4)</f>
        <v>0</v>
      </c>
      <c r="U53" s="47">
        <f>IF(AND(S124=0,S53&gt;=0),"",S53/S124)</f>
        <v>0</v>
      </c>
      <c r="V53" s="131"/>
      <c r="W53" s="30" t="str">
        <f>IF(AND(V4=0,V53&gt;=0), "",V53/V4)</f>
        <v/>
      </c>
      <c r="X53" s="47" t="str">
        <f t="shared" si="29"/>
        <v/>
      </c>
      <c r="Y53" s="129">
        <f>+'N EERR ULTRAX'!F52</f>
        <v>0</v>
      </c>
      <c r="Z53" s="30">
        <f>IF(AND(Y4=0,Y53&gt;=0), "",Y53/Y4)</f>
        <v>0</v>
      </c>
      <c r="AA53" s="47">
        <f>IF(AND(Y124=0,Y53&gt;=0),"",Y53/Y124)</f>
        <v>0</v>
      </c>
      <c r="AB53" s="30" t="str">
        <f t="shared" si="30"/>
        <v/>
      </c>
      <c r="AC53" s="130">
        <f t="shared" si="35"/>
        <v>0</v>
      </c>
      <c r="AD53" s="30">
        <f>IF(AND(AC4=0,AC53&gt;=0), "",AC53/AC4)</f>
        <v>0</v>
      </c>
      <c r="AE53" s="47">
        <f>IF(AND(AC124=0,AC53&gt;=0),"",AC53/AC124)</f>
        <v>0</v>
      </c>
      <c r="AF53" s="129">
        <f>+'N EERR ULTRAX'!G52</f>
        <v>85.120671462829733</v>
      </c>
      <c r="AG53" s="30">
        <f>IF(AND(AF4=0,AF53&gt;=0), "",AF53/AF4)</f>
        <v>6.4286444823167621E-4</v>
      </c>
      <c r="AH53" s="47">
        <f>IF(AND(AF124=0,AF53&gt;=0),"",AF53/AF124)</f>
        <v>2.3111448408404209E-3</v>
      </c>
      <c r="AI53" s="30">
        <f t="shared" si="19"/>
        <v>1</v>
      </c>
      <c r="AJ53" s="130">
        <f t="shared" si="16"/>
        <v>85.120671462829733</v>
      </c>
      <c r="AK53" s="30">
        <f>IF(AND(AJ4=0,AJ53&gt;=0), "",AJ53/AJ4)</f>
        <v>1.6426426183184772E-4</v>
      </c>
      <c r="AL53" s="47">
        <f>IF(AND(AJ124=0,AJ53&gt;=0),"",AJ53/AJ124)</f>
        <v>5.3225949994359129E-4</v>
      </c>
      <c r="AM53" s="129">
        <f>+'N EERR ULTRAX'!H52</f>
        <v>4.8563503225195728</v>
      </c>
      <c r="AN53" s="30">
        <f>IF(AND(AM4=0,AM53&gt;=0), "",AM53/AM4)</f>
        <v>4.111024128851972E-5</v>
      </c>
      <c r="AO53" s="47">
        <f>IF(AND(AM124=0,AM53&gt;=0),"",AM53/AM124)</f>
        <v>1.311016070678614E-4</v>
      </c>
      <c r="AP53" s="30">
        <f t="shared" si="20"/>
        <v>-0.94294746224317283</v>
      </c>
      <c r="AQ53" s="130">
        <f t="shared" si="17"/>
        <v>89.977021785349308</v>
      </c>
      <c r="AR53" s="30">
        <f>IF(AND(AQ4=0,AQ53&gt;=0), "",AQ53/AQ4)</f>
        <v>1.4140139636244366E-4</v>
      </c>
      <c r="AS53" s="47">
        <f>IF(AND(AQ124=0,AQ53&gt;=0),"",AQ53/AQ124)</f>
        <v>4.5681522489222757E-4</v>
      </c>
      <c r="AT53" s="131">
        <f t="shared" si="36"/>
        <v>0</v>
      </c>
      <c r="AU53" s="30" t="str">
        <f>IF(AND(AT4=0,AT53&gt;=0), "",AT53/AT4)</f>
        <v/>
      </c>
      <c r="AV53" s="47">
        <f t="shared" si="31"/>
        <v>1</v>
      </c>
      <c r="AW53" s="131">
        <f t="shared" si="48"/>
        <v>14.996170297558217</v>
      </c>
      <c r="AX53" s="30">
        <f>IF(AND(AW4=0,AW53&gt;=0), "",AW53/AW4)</f>
        <v>1.4140139636244366E-4</v>
      </c>
      <c r="AY53" s="47">
        <f>IF(AND(AW124=0,AW53&gt;=0),"",AW53/AW124)</f>
        <v>4.5681522489222763E-4</v>
      </c>
      <c r="AZ53" s="131">
        <f t="shared" si="37"/>
        <v>0</v>
      </c>
      <c r="BA53" s="30" t="str">
        <f>IF(AND(AZ4=0,AZ53&gt;=0), "",AZ53/AZ4)</f>
        <v/>
      </c>
      <c r="BB53" s="47">
        <f t="shared" si="32"/>
        <v>1</v>
      </c>
      <c r="BC53" s="129">
        <f>+'N EERR ULTRAX'!I52</f>
        <v>0</v>
      </c>
      <c r="BD53" s="30" t="str">
        <f>IF(AND(BC4=0,BC53&gt;=0), "",BC53/BC4)</f>
        <v/>
      </c>
      <c r="BE53" s="47" t="str">
        <f>IF(AND(BC124=0,BC53&gt;=0),"",BC53/BC124)</f>
        <v/>
      </c>
      <c r="BF53" s="30">
        <f t="shared" si="33"/>
        <v>-1</v>
      </c>
      <c r="BG53" s="130">
        <f t="shared" si="38"/>
        <v>89.977021785349308</v>
      </c>
      <c r="BH53" s="30">
        <f>IF(AND(BG4=0,BG53&gt;=0), "",BG53/BG4)</f>
        <v>1.4140139636244366E-4</v>
      </c>
      <c r="BI53" s="47">
        <f>IF(AND(BG124=0,BG53&gt;=0),"",BG53/BG124)</f>
        <v>4.5681522489222757E-4</v>
      </c>
      <c r="BJ53" s="129">
        <f>+'N EERR ULTRAX'!J52</f>
        <v>0</v>
      </c>
      <c r="BK53" s="30" t="str">
        <f>IF(AND(BJ4=0,BJ53&gt;=0), "",BJ53/BJ4)</f>
        <v/>
      </c>
      <c r="BL53" s="47" t="str">
        <f>IF(AND(BJ124=0,BJ53&gt;=0),"",BJ53/BJ124)</f>
        <v/>
      </c>
      <c r="BM53" s="30" t="str">
        <f t="shared" si="21"/>
        <v/>
      </c>
      <c r="BN53" s="130">
        <f t="shared" si="39"/>
        <v>89.977021785349308</v>
      </c>
      <c r="BO53" s="30">
        <f>IF(AND(BN4=0,BN53&gt;=0), "",BN53/BN4)</f>
        <v>1.4140139636244366E-4</v>
      </c>
      <c r="BP53" s="47">
        <f>IF(AND(BN124=0,BN53&gt;=0),"",BN53/BN124)</f>
        <v>4.5681522489222757E-4</v>
      </c>
      <c r="BQ53" s="129">
        <f>+'N EERR ULTRAX'!K52</f>
        <v>0</v>
      </c>
      <c r="BR53" s="30" t="str">
        <f>IF(AND(BQ4=0,BQ53&gt;=0), "",BQ53/BQ4)</f>
        <v/>
      </c>
      <c r="BS53" s="47" t="str">
        <f>IF(AND(BQ124=0,BQ53&gt;=0),"",BQ53/BQ124)</f>
        <v/>
      </c>
      <c r="BT53" s="30" t="str">
        <f t="shared" si="22"/>
        <v/>
      </c>
      <c r="BU53" s="130">
        <f t="shared" si="40"/>
        <v>89.977021785349308</v>
      </c>
      <c r="BV53" s="30">
        <f>IF(AND(BU4=0,BU53&gt;=0), "",BU53/BU4)</f>
        <v>1.4140139636244366E-4</v>
      </c>
      <c r="BW53" s="47">
        <f>IF(AND(BU124=0,BU53&gt;=0),"",BU53/BU124)</f>
        <v>4.5681522489222757E-4</v>
      </c>
      <c r="BX53" s="131">
        <f t="shared" si="41"/>
        <v>0</v>
      </c>
      <c r="BY53" s="30" t="str">
        <f>IF(AND(BX4=0,BX53&gt;=0), "",BX53/BX4)</f>
        <v/>
      </c>
      <c r="BZ53" s="47">
        <f t="shared" si="23"/>
        <v>1</v>
      </c>
      <c r="CA53" s="129">
        <f>+'N EERR ULTRAX'!L52</f>
        <v>0</v>
      </c>
      <c r="CB53" s="30" t="str">
        <f>IF(AND(CA4=0,CA53&gt;=0), "",CA53/CA4)</f>
        <v/>
      </c>
      <c r="CC53" s="47" t="str">
        <f>IF(AND(CA124=0,CA53&gt;=0),"",CA53/CA124)</f>
        <v/>
      </c>
      <c r="CD53" s="30" t="str">
        <f t="shared" si="34"/>
        <v/>
      </c>
      <c r="CE53" s="130">
        <f t="shared" si="42"/>
        <v>89.977021785349308</v>
      </c>
      <c r="CF53" s="30">
        <f>IF(AND(CE4=0,CE53&gt;=0), "",CE53/CE4)</f>
        <v>1.4140139636244366E-4</v>
      </c>
      <c r="CG53" s="47">
        <f>IF(AND(CE124=0,CE53&gt;=0),"",CE53/CE124)</f>
        <v>4.5681522489222757E-4</v>
      </c>
      <c r="CH53" s="129">
        <f>+'N EERR ULTRAX'!M52</f>
        <v>0</v>
      </c>
      <c r="CI53" s="30" t="str">
        <f>IF(AND(CH4=0,CH53&gt;=0), "",CH53/CH4)</f>
        <v/>
      </c>
      <c r="CJ53" s="47" t="str">
        <f>IF(AND(CH124=0,CH53&gt;=0),"",CH53/CH124)</f>
        <v/>
      </c>
      <c r="CK53" s="30" t="str">
        <f t="shared" si="24"/>
        <v/>
      </c>
      <c r="CL53" s="130">
        <f t="shared" si="43"/>
        <v>89.977021785349308</v>
      </c>
      <c r="CM53" s="30">
        <f>IF(AND(CL4=0,CL53&gt;=0), "",CL53/CL4)</f>
        <v>1.4140139636244366E-4</v>
      </c>
      <c r="CN53" s="47">
        <f>IF(AND(CL124=0,CL53&gt;=0),"",CL53/CL124)</f>
        <v>4.5681522489222757E-4</v>
      </c>
      <c r="CO53" s="129">
        <f>+'N EERR ULTRAX'!N52</f>
        <v>0</v>
      </c>
      <c r="CP53" s="30" t="str">
        <f>IF(AND(CO4=0,CO53&gt;=0), "",CO53/CO4)</f>
        <v/>
      </c>
      <c r="CQ53" s="47" t="str">
        <f>IF(AND(CO124=0,CO53&gt;=0),"",CO53/CO124)</f>
        <v/>
      </c>
      <c r="CR53" s="30" t="str">
        <f t="shared" si="25"/>
        <v/>
      </c>
      <c r="CS53" s="130">
        <f t="shared" si="44"/>
        <v>89.977021785349308</v>
      </c>
      <c r="CT53" s="30">
        <f>IF(AND(CS4=0,CS53&gt;=0), "",CS53/CS4)</f>
        <v>1.4140139636244366E-4</v>
      </c>
      <c r="CU53" s="47">
        <f>IF(AND(CS124=0,CS53&gt;=0),"",CS53/CS124)</f>
        <v>4.5681522489222757E-4</v>
      </c>
      <c r="CV53" s="131">
        <f t="shared" si="45"/>
        <v>0</v>
      </c>
      <c r="CW53" s="30" t="str">
        <f>IF(AND(CV4=0,CV53&gt;=0), "",CV53/CV4)</f>
        <v/>
      </c>
      <c r="CX53" s="47">
        <f t="shared" si="26"/>
        <v>1</v>
      </c>
    </row>
    <row r="54" spans="1:102" hidden="1" outlineLevel="1" x14ac:dyDescent="0.3">
      <c r="A54" s="29" t="s">
        <v>16</v>
      </c>
      <c r="B54" s="129">
        <f>+'N EERR ULTRAX'!B53</f>
        <v>0</v>
      </c>
      <c r="C54" s="30" t="str">
        <f>IF(AND(B4=0,B54&gt;=0), "",B54/B4)</f>
        <v/>
      </c>
      <c r="D54" s="47" t="str">
        <f>IF(AND(B124=0,B54&gt;=0),"",B54/B124)</f>
        <v/>
      </c>
      <c r="E54" s="129">
        <f>+'N EERR ULTRAX'!C53</f>
        <v>14.474729767261014</v>
      </c>
      <c r="F54" s="30">
        <f>IF(AND(E4=0,E54&gt;=0), "",E54/E4)</f>
        <v>2.0761736675396899E-4</v>
      </c>
      <c r="G54" s="47">
        <f>IF(AND(E124=0,E54&gt;=0),"",E54/E124)</f>
        <v>5.1142505123686342E-4</v>
      </c>
      <c r="H54" s="129">
        <f>+'N EERR ULTRAX'!D53</f>
        <v>8.1971019856237994</v>
      </c>
      <c r="I54" s="30">
        <f>IF(AND(H4=0,H54&gt;=0), "",H54/H4)</f>
        <v>9.0096132967292355E-5</v>
      </c>
      <c r="J54" s="47">
        <f>IF(AND(H124=0,H54&gt;=0),"",H54/H124)</f>
        <v>3.0990985374269842E-4</v>
      </c>
      <c r="K54" s="30">
        <f t="shared" si="27"/>
        <v>-0.43369568085726695</v>
      </c>
      <c r="L54" s="130">
        <f t="shared" si="46"/>
        <v>22.671831752884813</v>
      </c>
      <c r="M54" s="30">
        <f>IF(AND(L4=0,L54&gt;=0), "",L54/L4)</f>
        <v>1.4108169057085802E-4</v>
      </c>
      <c r="N54" s="47">
        <f>IF(AND(L124=0,L54&gt;=0),"",L54/L124)</f>
        <v>4.1407700107843449E-4</v>
      </c>
      <c r="O54" s="129">
        <f>+'N EERR ULTRAX'!E53</f>
        <v>22.214489111831469</v>
      </c>
      <c r="P54" s="30">
        <f>IF(AND(O4=0,O54&gt;=0), "",O54/O4)</f>
        <v>2.0634072756083423E-4</v>
      </c>
      <c r="Q54" s="47">
        <f>IF(AND(O124=0,O54&gt;=0),"",O54/O124)</f>
        <v>6.6600011296150141E-4</v>
      </c>
      <c r="R54" s="30">
        <f t="shared" si="28"/>
        <v>1.710041811214692</v>
      </c>
      <c r="S54" s="130">
        <f t="shared" si="47"/>
        <v>44.886320864716282</v>
      </c>
      <c r="T54" s="30">
        <f>IF(AND(S4=0,S54&gt;=0), "",S54/S4)</f>
        <v>1.672620381342266E-4</v>
      </c>
      <c r="U54" s="47">
        <f>IF(AND(S124=0,S54&gt;=0),"",S54/S124)</f>
        <v>5.0944788105379698E-4</v>
      </c>
      <c r="V54" s="131"/>
      <c r="W54" s="30" t="str">
        <f>IF(AND(V4=0,V54&gt;=0), "",V54/V4)</f>
        <v/>
      </c>
      <c r="X54" s="47">
        <f t="shared" si="29"/>
        <v>1</v>
      </c>
      <c r="Y54" s="129">
        <f>+'N EERR ULTRAX'!F53</f>
        <v>17.133371739976642</v>
      </c>
      <c r="Z54" s="30">
        <f>IF(AND(Y4=0,Y54&gt;=0), "",Y54/Y4)</f>
        <v>1.4590809525015375E-4</v>
      </c>
      <c r="AA54" s="47">
        <f>IF(AND(Y124=0,Y54&gt;=0),"",Y54/Y124)</f>
        <v>4.8973543527637705E-4</v>
      </c>
      <c r="AB54" s="30">
        <f t="shared" si="30"/>
        <v>-0.22872987743610165</v>
      </c>
      <c r="AC54" s="130">
        <f t="shared" si="35"/>
        <v>62.019692604692921</v>
      </c>
      <c r="AD54" s="30">
        <f>IF(AND(AC4=0,AC54&gt;=0), "",AC54/AC4)</f>
        <v>1.6076229614082524E-4</v>
      </c>
      <c r="AE54" s="47">
        <f>IF(AND(AC124=0,AC54&gt;=0),"",AC54/AC124)</f>
        <v>5.0384528373738629E-4</v>
      </c>
      <c r="AF54" s="129">
        <f>+'N EERR ULTRAX'!G53</f>
        <v>40.675041089079961</v>
      </c>
      <c r="AG54" s="30">
        <f>IF(AND(AF4=0,AF54&gt;=0), "",AF54/AF4)</f>
        <v>3.071937450346667E-4</v>
      </c>
      <c r="AH54" s="47">
        <f>IF(AND(AF124=0,AF54&gt;=0),"",AF54/AF124)</f>
        <v>1.1043840438341647E-3</v>
      </c>
      <c r="AI54" s="30">
        <f t="shared" si="19"/>
        <v>1.3740243138584591</v>
      </c>
      <c r="AJ54" s="130">
        <f t="shared" si="16"/>
        <v>102.69473369377289</v>
      </c>
      <c r="AK54" s="30">
        <f>IF(AND(AJ4=0,AJ54&gt;=0), "",AJ54/AJ4)</f>
        <v>1.9817835473245914E-4</v>
      </c>
      <c r="AL54" s="47">
        <f>IF(AND(AJ124=0,AJ54&gt;=0),"",AJ54/AJ124)</f>
        <v>6.4215009895165977E-4</v>
      </c>
      <c r="AM54" s="129">
        <f>+'N EERR ULTRAX'!H53</f>
        <v>51.214592827489206</v>
      </c>
      <c r="AN54" s="30">
        <f>IF(AND(AM4=0,AM54&gt;=0), "",AM54/AM4)</f>
        <v>4.3354456099843836E-4</v>
      </c>
      <c r="AO54" s="47">
        <f>IF(AND(AM124=0,AM54&gt;=0),"",AM54/AM124)</f>
        <v>1.3825846528976269E-3</v>
      </c>
      <c r="AP54" s="30">
        <f t="shared" si="20"/>
        <v>0.25911594570555457</v>
      </c>
      <c r="AQ54" s="130">
        <f t="shared" si="17"/>
        <v>153.9093265212621</v>
      </c>
      <c r="AR54" s="30">
        <f>IF(AND(AQ4=0,AQ54&gt;=0), "",AQ54/AQ4)</f>
        <v>2.4187279431439628E-4</v>
      </c>
      <c r="AS54" s="47">
        <f>IF(AND(AQ124=0,AQ54&gt;=0),"",AQ54/AQ124)</f>
        <v>7.814008756096626E-4</v>
      </c>
      <c r="AT54" s="131">
        <f t="shared" si="36"/>
        <v>0</v>
      </c>
      <c r="AU54" s="30" t="str">
        <f>IF(AND(AT4=0,AT54&gt;=0), "",AT54/AT4)</f>
        <v/>
      </c>
      <c r="AV54" s="47">
        <f t="shared" si="31"/>
        <v>1</v>
      </c>
      <c r="AW54" s="131">
        <f t="shared" si="48"/>
        <v>25.651554420210349</v>
      </c>
      <c r="AX54" s="30">
        <f>IF(AND(AW4=0,AW54&gt;=0), "",AW54/AW4)</f>
        <v>2.4187279431439626E-4</v>
      </c>
      <c r="AY54" s="47">
        <f>IF(AND(AW124=0,AW54&gt;=0),"",AW54/AW124)</f>
        <v>7.814008756096627E-4</v>
      </c>
      <c r="AZ54" s="131">
        <f t="shared" si="37"/>
        <v>0</v>
      </c>
      <c r="BA54" s="30" t="str">
        <f>IF(AND(AZ4=0,AZ54&gt;=0), "",AZ54/AZ4)</f>
        <v/>
      </c>
      <c r="BB54" s="47">
        <f t="shared" si="32"/>
        <v>1</v>
      </c>
      <c r="BC54" s="129">
        <f>+'N EERR ULTRAX'!I53</f>
        <v>0</v>
      </c>
      <c r="BD54" s="30" t="str">
        <f>IF(AND(BC4=0,BC54&gt;=0), "",BC54/BC4)</f>
        <v/>
      </c>
      <c r="BE54" s="47" t="str">
        <f>IF(AND(BC124=0,BC54&gt;=0),"",BC54/BC124)</f>
        <v/>
      </c>
      <c r="BF54" s="30">
        <f t="shared" si="33"/>
        <v>-1</v>
      </c>
      <c r="BG54" s="130">
        <f t="shared" si="38"/>
        <v>153.9093265212621</v>
      </c>
      <c r="BH54" s="30">
        <f>IF(AND(BG4=0,BG54&gt;=0), "",BG54/BG4)</f>
        <v>2.4187279431439628E-4</v>
      </c>
      <c r="BI54" s="47">
        <f>IF(AND(BG124=0,BG54&gt;=0),"",BG54/BG124)</f>
        <v>7.814008756096626E-4</v>
      </c>
      <c r="BJ54" s="129">
        <f>+'N EERR ULTRAX'!J53</f>
        <v>0</v>
      </c>
      <c r="BK54" s="30" t="str">
        <f>IF(AND(BJ4=0,BJ54&gt;=0), "",BJ54/BJ4)</f>
        <v/>
      </c>
      <c r="BL54" s="47" t="str">
        <f>IF(AND(BJ124=0,BJ54&gt;=0),"",BJ54/BJ124)</f>
        <v/>
      </c>
      <c r="BM54" s="30" t="str">
        <f t="shared" si="21"/>
        <v/>
      </c>
      <c r="BN54" s="130">
        <f t="shared" si="39"/>
        <v>153.9093265212621</v>
      </c>
      <c r="BO54" s="30">
        <f>IF(AND(BN4=0,BN54&gt;=0), "",BN54/BN4)</f>
        <v>2.4187279431439628E-4</v>
      </c>
      <c r="BP54" s="47">
        <f>IF(AND(BN124=0,BN54&gt;=0),"",BN54/BN124)</f>
        <v>7.814008756096626E-4</v>
      </c>
      <c r="BQ54" s="129">
        <f>+'N EERR ULTRAX'!K53</f>
        <v>0</v>
      </c>
      <c r="BR54" s="30" t="str">
        <f>IF(AND(BQ4=0,BQ54&gt;=0), "",BQ54/BQ4)</f>
        <v/>
      </c>
      <c r="BS54" s="47" t="str">
        <f>IF(AND(BQ124=0,BQ54&gt;=0),"",BQ54/BQ124)</f>
        <v/>
      </c>
      <c r="BT54" s="30" t="str">
        <f t="shared" si="22"/>
        <v/>
      </c>
      <c r="BU54" s="130">
        <f t="shared" si="40"/>
        <v>153.9093265212621</v>
      </c>
      <c r="BV54" s="30">
        <f>IF(AND(BU4=0,BU54&gt;=0), "",BU54/BU4)</f>
        <v>2.4187279431439628E-4</v>
      </c>
      <c r="BW54" s="47">
        <f>IF(AND(BU124=0,BU54&gt;=0),"",BU54/BU124)</f>
        <v>7.814008756096626E-4</v>
      </c>
      <c r="BX54" s="131">
        <f t="shared" si="41"/>
        <v>0</v>
      </c>
      <c r="BY54" s="30" t="str">
        <f>IF(AND(BX4=0,BX54&gt;=0), "",BX54/BX4)</f>
        <v/>
      </c>
      <c r="BZ54" s="47">
        <f t="shared" si="23"/>
        <v>1</v>
      </c>
      <c r="CA54" s="129">
        <f>+'N EERR ULTRAX'!L53</f>
        <v>0</v>
      </c>
      <c r="CB54" s="30" t="str">
        <f>IF(AND(CA4=0,CA54&gt;=0), "",CA54/CA4)</f>
        <v/>
      </c>
      <c r="CC54" s="47" t="str">
        <f>IF(AND(CA124=0,CA54&gt;=0),"",CA54/CA124)</f>
        <v/>
      </c>
      <c r="CD54" s="30" t="str">
        <f t="shared" si="34"/>
        <v/>
      </c>
      <c r="CE54" s="130">
        <f t="shared" si="42"/>
        <v>153.9093265212621</v>
      </c>
      <c r="CF54" s="30">
        <f>IF(AND(CE4=0,CE54&gt;=0), "",CE54/CE4)</f>
        <v>2.4187279431439628E-4</v>
      </c>
      <c r="CG54" s="47">
        <f>IF(AND(CE124=0,CE54&gt;=0),"",CE54/CE124)</f>
        <v>7.814008756096626E-4</v>
      </c>
      <c r="CH54" s="129">
        <f>+'N EERR ULTRAX'!M53</f>
        <v>0</v>
      </c>
      <c r="CI54" s="30" t="str">
        <f>IF(AND(CH4=0,CH54&gt;=0), "",CH54/CH4)</f>
        <v/>
      </c>
      <c r="CJ54" s="47" t="str">
        <f>IF(AND(CH124=0,CH54&gt;=0),"",CH54/CH124)</f>
        <v/>
      </c>
      <c r="CK54" s="30" t="str">
        <f t="shared" si="24"/>
        <v/>
      </c>
      <c r="CL54" s="130">
        <f t="shared" si="43"/>
        <v>153.9093265212621</v>
      </c>
      <c r="CM54" s="30">
        <f>IF(AND(CL4=0,CL54&gt;=0), "",CL54/CL4)</f>
        <v>2.4187279431439628E-4</v>
      </c>
      <c r="CN54" s="47">
        <f>IF(AND(CL124=0,CL54&gt;=0),"",CL54/CL124)</f>
        <v>7.814008756096626E-4</v>
      </c>
      <c r="CO54" s="129">
        <f>+'N EERR ULTRAX'!N53</f>
        <v>0</v>
      </c>
      <c r="CP54" s="30" t="str">
        <f>IF(AND(CO4=0,CO54&gt;=0), "",CO54/CO4)</f>
        <v/>
      </c>
      <c r="CQ54" s="47" t="str">
        <f>IF(AND(CO124=0,CO54&gt;=0),"",CO54/CO124)</f>
        <v/>
      </c>
      <c r="CR54" s="30" t="str">
        <f t="shared" si="25"/>
        <v/>
      </c>
      <c r="CS54" s="130">
        <f t="shared" si="44"/>
        <v>153.9093265212621</v>
      </c>
      <c r="CT54" s="30">
        <f>IF(AND(CS4=0,CS54&gt;=0), "",CS54/CS4)</f>
        <v>2.4187279431439628E-4</v>
      </c>
      <c r="CU54" s="47">
        <f>IF(AND(CS124=0,CS54&gt;=0),"",CS54/CS124)</f>
        <v>7.814008756096626E-4</v>
      </c>
      <c r="CV54" s="131">
        <f t="shared" si="45"/>
        <v>0</v>
      </c>
      <c r="CW54" s="30" t="str">
        <f>IF(AND(CV4=0,CV54&gt;=0), "",CV54/CV4)</f>
        <v/>
      </c>
      <c r="CX54" s="47">
        <f t="shared" si="26"/>
        <v>1</v>
      </c>
    </row>
    <row r="55" spans="1:102" hidden="1" outlineLevel="1" x14ac:dyDescent="0.3">
      <c r="A55" s="29" t="s">
        <v>17</v>
      </c>
      <c r="B55" s="129">
        <f>+'N EERR ULTRAX'!B54</f>
        <v>0</v>
      </c>
      <c r="C55" s="30" t="str">
        <f>IF(AND(B4=0,B55&gt;=0), "",B55/B4)</f>
        <v/>
      </c>
      <c r="D55" s="47" t="str">
        <f>IF(AND(B124=0,B55&gt;=0),"",B55/B124)</f>
        <v/>
      </c>
      <c r="E55" s="129">
        <f>+'N EERR ULTRAX'!C54</f>
        <v>172.39</v>
      </c>
      <c r="F55" s="30">
        <f>IF(AND(E4=0,E55&gt;=0), "",E55/E4)</f>
        <v>2.4726650120729201E-3</v>
      </c>
      <c r="G55" s="47">
        <f>IF(AND(E124=0,E55&gt;=0),"",E55/E124)</f>
        <v>6.0909299171949824E-3</v>
      </c>
      <c r="H55" s="129">
        <f>+'N EERR ULTRAX'!D54</f>
        <v>364.22</v>
      </c>
      <c r="I55" s="30">
        <f>IF(AND(H4=0,H55&gt;=0), "",H55/H4)</f>
        <v>4.0032213344299407E-3</v>
      </c>
      <c r="J55" s="47">
        <f>IF(AND(H124=0,H55&gt;=0),"",H55/H124)</f>
        <v>1.3770155248541268E-2</v>
      </c>
      <c r="K55" s="30">
        <f t="shared" si="27"/>
        <v>1.1127675619235458</v>
      </c>
      <c r="L55" s="130">
        <f t="shared" si="46"/>
        <v>536.61</v>
      </c>
      <c r="M55" s="30">
        <f>IF(AND(L4=0,L55&gt;=0), "",L55/L4)</f>
        <v>3.3392028841072864E-3</v>
      </c>
      <c r="N55" s="47">
        <f>IF(AND(L124=0,L55&gt;=0),"",L55/L124)</f>
        <v>9.8006134647865752E-3</v>
      </c>
      <c r="O55" s="129">
        <f>+'N EERR ULTRAX'!E54</f>
        <v>77.59</v>
      </c>
      <c r="P55" s="30">
        <f>IF(AND(O4=0,O55&gt;=0), "",O55/O4)</f>
        <v>7.206997636024045E-4</v>
      </c>
      <c r="Q55" s="47">
        <f>IF(AND(O124=0,O55&gt;=0),"",O55/O124)</f>
        <v>2.3261821824730033E-3</v>
      </c>
      <c r="R55" s="30">
        <f t="shared" si="28"/>
        <v>-0.7869694140903849</v>
      </c>
      <c r="S55" s="130">
        <f t="shared" si="47"/>
        <v>614.20000000000005</v>
      </c>
      <c r="T55" s="30">
        <f>IF(AND(S4=0,S55&gt;=0), "",S55/S4)</f>
        <v>2.2887227521201595E-3</v>
      </c>
      <c r="U55" s="47">
        <f>IF(AND(S124=0,S55&gt;=0),"",S55/S124)</f>
        <v>6.9710077038014759E-3</v>
      </c>
      <c r="V55" s="131"/>
      <c r="W55" s="30" t="str">
        <f>IF(AND(V4=0,V55&gt;=0), "",V55/V4)</f>
        <v/>
      </c>
      <c r="X55" s="47">
        <f t="shared" si="29"/>
        <v>1</v>
      </c>
      <c r="Y55" s="129">
        <f>+'N EERR ULTRAX'!F54</f>
        <v>303.63</v>
      </c>
      <c r="Z55" s="30">
        <f>IF(AND(Y4=0,Y55&gt;=0), "",Y55/Y4)</f>
        <v>2.585718423270759E-3</v>
      </c>
      <c r="AA55" s="47">
        <f>IF(AND(Y124=0,Y55&gt;=0),"",Y55/Y124)</f>
        <v>8.6788737482426832E-3</v>
      </c>
      <c r="AB55" s="30">
        <f t="shared" si="30"/>
        <v>2.9132620183013271</v>
      </c>
      <c r="AC55" s="130">
        <f t="shared" si="35"/>
        <v>917.83</v>
      </c>
      <c r="AD55" s="30">
        <f>IF(AND(AC4=0,AC55&gt;=0), "",AC55/AC4)</f>
        <v>2.3791226958736751E-3</v>
      </c>
      <c r="AE55" s="47">
        <f>IF(AND(AC124=0,AC55&gt;=0),"",AC55/AC124)</f>
        <v>7.4564109777237588E-3</v>
      </c>
      <c r="AF55" s="129">
        <f>+'N EERR ULTRAX'!G54</f>
        <v>27.7</v>
      </c>
      <c r="AG55" s="30">
        <f>IF(AND(AF4=0,AF55&gt;=0), "",AF55/AF4)</f>
        <v>2.0920118356671441E-4</v>
      </c>
      <c r="AH55" s="47">
        <f>IF(AND(AF124=0,AF55&gt;=0),"",AF55/AF124)</f>
        <v>7.5209359831278084E-4</v>
      </c>
      <c r="AI55" s="30">
        <f t="shared" si="19"/>
        <v>-0.90877054309521466</v>
      </c>
      <c r="AJ55" s="130">
        <f t="shared" si="16"/>
        <v>945.53000000000009</v>
      </c>
      <c r="AK55" s="30">
        <f>IF(AND(AJ4=0,AJ55&gt;=0), "",AJ55/AJ4)</f>
        <v>1.8246659104150782E-3</v>
      </c>
      <c r="AL55" s="47">
        <f>IF(AND(AJ124=0,AJ55&gt;=0),"",AJ55/AJ124)</f>
        <v>5.9123984378040223E-3</v>
      </c>
      <c r="AM55" s="129">
        <f>+'N EERR ULTRAX'!H54</f>
        <v>1033.96</v>
      </c>
      <c r="AN55" s="30">
        <f>IF(AND(AM4=0,AM55&gt;=0), "",AM55/AM4)</f>
        <v>8.7527345145530407E-3</v>
      </c>
      <c r="AO55" s="47">
        <f>IF(AND(AM124=0,AM55&gt;=0),"",AM55/AM124)</f>
        <v>2.7912693409967573E-2</v>
      </c>
      <c r="AP55" s="30">
        <f t="shared" si="20"/>
        <v>36.327075812274366</v>
      </c>
      <c r="AQ55" s="130">
        <f t="shared" si="17"/>
        <v>1979.4900000000002</v>
      </c>
      <c r="AR55" s="30">
        <f>IF(AND(AQ4=0,AQ55&gt;=0), "",AQ55/AQ4)</f>
        <v>3.1108236806640936E-3</v>
      </c>
      <c r="AS55" s="47">
        <f>IF(AND(AQ124=0,AQ55&gt;=0),"",AQ55/AQ124)</f>
        <v>1.0049912206242349E-2</v>
      </c>
      <c r="AT55" s="131">
        <f t="shared" si="36"/>
        <v>0</v>
      </c>
      <c r="AU55" s="30" t="str">
        <f>IF(AND(AT4=0,AT55&gt;=0), "",AT55/AT4)</f>
        <v/>
      </c>
      <c r="AV55" s="47">
        <f t="shared" si="31"/>
        <v>1</v>
      </c>
      <c r="AW55" s="131">
        <f t="shared" si="48"/>
        <v>329.91500000000002</v>
      </c>
      <c r="AX55" s="30">
        <f>IF(AND(AW4=0,AW55&gt;=0), "",AW55/AW4)</f>
        <v>3.1108236806640932E-3</v>
      </c>
      <c r="AY55" s="47">
        <f>IF(AND(AW124=0,AW55&gt;=0),"",AW55/AW124)</f>
        <v>1.0049912206242349E-2</v>
      </c>
      <c r="AZ55" s="131">
        <f t="shared" si="37"/>
        <v>0</v>
      </c>
      <c r="BA55" s="30" t="str">
        <f>IF(AND(AZ4=0,AZ55&gt;=0), "",AZ55/AZ4)</f>
        <v/>
      </c>
      <c r="BB55" s="47">
        <f t="shared" si="32"/>
        <v>1</v>
      </c>
      <c r="BC55" s="129">
        <f>+'N EERR ULTRAX'!I54</f>
        <v>0</v>
      </c>
      <c r="BD55" s="30" t="str">
        <f>IF(AND(BC4=0,BC55&gt;=0), "",BC55/BC4)</f>
        <v/>
      </c>
      <c r="BE55" s="47" t="str">
        <f>IF(AND(BC124=0,BC55&gt;=0),"",BC55/BC124)</f>
        <v/>
      </c>
      <c r="BF55" s="30">
        <f t="shared" si="33"/>
        <v>-1</v>
      </c>
      <c r="BG55" s="130">
        <f t="shared" si="38"/>
        <v>1979.4900000000002</v>
      </c>
      <c r="BH55" s="30">
        <f>IF(AND(BG4=0,BG55&gt;=0), "",BG55/BG4)</f>
        <v>3.1108236806640936E-3</v>
      </c>
      <c r="BI55" s="47">
        <f>IF(AND(BG124=0,BG55&gt;=0),"",BG55/BG124)</f>
        <v>1.0049912206242349E-2</v>
      </c>
      <c r="BJ55" s="129">
        <f>+'N EERR ULTRAX'!J54</f>
        <v>0</v>
      </c>
      <c r="BK55" s="30" t="str">
        <f>IF(AND(BJ4=0,BJ55&gt;=0), "",BJ55/BJ4)</f>
        <v/>
      </c>
      <c r="BL55" s="47" t="str">
        <f>IF(AND(BJ124=0,BJ55&gt;=0),"",BJ55/BJ124)</f>
        <v/>
      </c>
      <c r="BM55" s="30" t="str">
        <f t="shared" si="21"/>
        <v/>
      </c>
      <c r="BN55" s="130">
        <f t="shared" si="39"/>
        <v>1979.4900000000002</v>
      </c>
      <c r="BO55" s="30">
        <f>IF(AND(BN4=0,BN55&gt;=0), "",BN55/BN4)</f>
        <v>3.1108236806640936E-3</v>
      </c>
      <c r="BP55" s="47">
        <f>IF(AND(BN124=0,BN55&gt;=0),"",BN55/BN124)</f>
        <v>1.0049912206242349E-2</v>
      </c>
      <c r="BQ55" s="129">
        <f>+'N EERR ULTRAX'!K54</f>
        <v>0</v>
      </c>
      <c r="BR55" s="30" t="str">
        <f>IF(AND(BQ4=0,BQ55&gt;=0), "",BQ55/BQ4)</f>
        <v/>
      </c>
      <c r="BS55" s="47" t="str">
        <f>IF(AND(BQ124=0,BQ55&gt;=0),"",BQ55/BQ124)</f>
        <v/>
      </c>
      <c r="BT55" s="30" t="str">
        <f t="shared" si="22"/>
        <v/>
      </c>
      <c r="BU55" s="130">
        <f t="shared" si="40"/>
        <v>1979.4900000000002</v>
      </c>
      <c r="BV55" s="30">
        <f>IF(AND(BU4=0,BU55&gt;=0), "",BU55/BU4)</f>
        <v>3.1108236806640936E-3</v>
      </c>
      <c r="BW55" s="47">
        <f>IF(AND(BU124=0,BU55&gt;=0),"",BU55/BU124)</f>
        <v>1.0049912206242349E-2</v>
      </c>
      <c r="BX55" s="131">
        <f t="shared" si="41"/>
        <v>0</v>
      </c>
      <c r="BY55" s="30" t="str">
        <f>IF(AND(BX4=0,BX55&gt;=0), "",BX55/BX4)</f>
        <v/>
      </c>
      <c r="BZ55" s="47">
        <f t="shared" si="23"/>
        <v>1</v>
      </c>
      <c r="CA55" s="129">
        <f>+'N EERR ULTRAX'!L54</f>
        <v>0</v>
      </c>
      <c r="CB55" s="30" t="str">
        <f>IF(AND(CA4=0,CA55&gt;=0), "",CA55/CA4)</f>
        <v/>
      </c>
      <c r="CC55" s="47" t="str">
        <f>IF(AND(CA124=0,CA55&gt;=0),"",CA55/CA124)</f>
        <v/>
      </c>
      <c r="CD55" s="30" t="str">
        <f t="shared" si="34"/>
        <v/>
      </c>
      <c r="CE55" s="130">
        <f t="shared" si="42"/>
        <v>1979.4900000000002</v>
      </c>
      <c r="CF55" s="30">
        <f>IF(AND(CE4=0,CE55&gt;=0), "",CE55/CE4)</f>
        <v>3.1108236806640936E-3</v>
      </c>
      <c r="CG55" s="47">
        <f>IF(AND(CE124=0,CE55&gt;=0),"",CE55/CE124)</f>
        <v>1.0049912206242349E-2</v>
      </c>
      <c r="CH55" s="129">
        <f>+'N EERR ULTRAX'!M54</f>
        <v>0</v>
      </c>
      <c r="CI55" s="30" t="str">
        <f>IF(AND(CH4=0,CH55&gt;=0), "",CH55/CH4)</f>
        <v/>
      </c>
      <c r="CJ55" s="47" t="str">
        <f>IF(AND(CH124=0,CH55&gt;=0),"",CH55/CH124)</f>
        <v/>
      </c>
      <c r="CK55" s="30" t="str">
        <f t="shared" si="24"/>
        <v/>
      </c>
      <c r="CL55" s="130">
        <f t="shared" si="43"/>
        <v>1979.4900000000002</v>
      </c>
      <c r="CM55" s="30">
        <f>IF(AND(CL4=0,CL55&gt;=0), "",CL55/CL4)</f>
        <v>3.1108236806640936E-3</v>
      </c>
      <c r="CN55" s="47">
        <f>IF(AND(CL124=0,CL55&gt;=0),"",CL55/CL124)</f>
        <v>1.0049912206242349E-2</v>
      </c>
      <c r="CO55" s="129">
        <f>+'N EERR ULTRAX'!N54</f>
        <v>0</v>
      </c>
      <c r="CP55" s="30" t="str">
        <f>IF(AND(CO4=0,CO55&gt;=0), "",CO55/CO4)</f>
        <v/>
      </c>
      <c r="CQ55" s="47" t="str">
        <f>IF(AND(CO124=0,CO55&gt;=0),"",CO55/CO124)</f>
        <v/>
      </c>
      <c r="CR55" s="30" t="str">
        <f t="shared" si="25"/>
        <v/>
      </c>
      <c r="CS55" s="130">
        <f t="shared" si="44"/>
        <v>1979.4900000000002</v>
      </c>
      <c r="CT55" s="30">
        <f>IF(AND(CS4=0,CS55&gt;=0), "",CS55/CS4)</f>
        <v>3.1108236806640936E-3</v>
      </c>
      <c r="CU55" s="47">
        <f>IF(AND(CS124=0,CS55&gt;=0),"",CS55/CS124)</f>
        <v>1.0049912206242349E-2</v>
      </c>
      <c r="CV55" s="131">
        <f t="shared" si="45"/>
        <v>0</v>
      </c>
      <c r="CW55" s="30" t="str">
        <f>IF(AND(CV4=0,CV55&gt;=0), "",CV55/CV4)</f>
        <v/>
      </c>
      <c r="CX55" s="47">
        <f t="shared" si="26"/>
        <v>1</v>
      </c>
    </row>
    <row r="56" spans="1:102" hidden="1" outlineLevel="1" x14ac:dyDescent="0.3">
      <c r="A56" s="29" t="s">
        <v>18</v>
      </c>
      <c r="B56" s="129">
        <f>+'N EERR ULTRAX'!B55</f>
        <v>0</v>
      </c>
      <c r="C56" s="30" t="str">
        <f>IF(AND(B4=0,B56&gt;=0), "",B56/B4)</f>
        <v/>
      </c>
      <c r="D56" s="47" t="str">
        <f>IF(AND(B124=0,B56&gt;=0),"",B56/B124)</f>
        <v/>
      </c>
      <c r="E56" s="129">
        <f>+'N EERR ULTRAX'!C55</f>
        <v>15.855051935788484</v>
      </c>
      <c r="F56" s="30">
        <f>IF(AND(E4=0,E56&gt;=0), "",E56/E4)</f>
        <v>2.2741593007844546E-4</v>
      </c>
      <c r="G56" s="47">
        <f>IF(AND(E124=0,E56&gt;=0),"",E56/E124)</f>
        <v>5.6019496591666748E-4</v>
      </c>
      <c r="H56" s="129">
        <f>+'N EERR ULTRAX'!D55</f>
        <v>20.218580883922854</v>
      </c>
      <c r="I56" s="30">
        <f>IF(AND(H4=0,H56&gt;=0), "",H56/H4)</f>
        <v>2.2222682539788408E-4</v>
      </c>
      <c r="J56" s="47">
        <f>IF(AND(H124=0,H56&gt;=0),"",H56/H124)</f>
        <v>7.6440886737907433E-4</v>
      </c>
      <c r="K56" s="30">
        <f t="shared" si="27"/>
        <v>0.27521379089808501</v>
      </c>
      <c r="L56" s="130">
        <f t="shared" si="46"/>
        <v>36.073632819711335</v>
      </c>
      <c r="M56" s="30">
        <f>IF(AND(L4=0,L56&gt;=0), "",L56/L4)</f>
        <v>2.2447807299865331E-4</v>
      </c>
      <c r="N56" s="47">
        <f>IF(AND(L124=0,L56&gt;=0),"",L56/L124)</f>
        <v>6.5884670717398076E-4</v>
      </c>
      <c r="O56" s="129">
        <f>+'N EERR ULTRAX'!E55</f>
        <v>147.78169494199025</v>
      </c>
      <c r="P56" s="30">
        <f>IF(AND(O4=0,O56&gt;=0), "",O56/O4)</f>
        <v>1.3726798892828333E-3</v>
      </c>
      <c r="Q56" s="47">
        <f>IF(AND(O124=0,O56&gt;=0),"",O56/O124)</f>
        <v>4.4305599390349077E-3</v>
      </c>
      <c r="R56" s="30">
        <f t="shared" si="28"/>
        <v>6.309202153722933</v>
      </c>
      <c r="S56" s="130">
        <f t="shared" si="47"/>
        <v>183.85532776170157</v>
      </c>
      <c r="T56" s="30">
        <f>IF(AND(S4=0,S56&gt;=0), "",S56/S4)</f>
        <v>6.8510887617504975E-4</v>
      </c>
      <c r="U56" s="47">
        <f>IF(AND(S124=0,S56&gt;=0),"",S56/S124)</f>
        <v>2.0867093881663415E-3</v>
      </c>
      <c r="V56" s="131"/>
      <c r="W56" s="30" t="str">
        <f>IF(AND(V4=0,V56&gt;=0), "",V56/V4)</f>
        <v/>
      </c>
      <c r="X56" s="47">
        <f t="shared" si="29"/>
        <v>1</v>
      </c>
      <c r="Y56" s="129">
        <f>+'N EERR ULTRAX'!F55</f>
        <v>64.246403114052157</v>
      </c>
      <c r="Z56" s="30">
        <f>IF(AND(Y4=0,Y56&gt;=0), "",Y56/Y4)</f>
        <v>5.471234995253582E-4</v>
      </c>
      <c r="AA56" s="47">
        <f>IF(AND(Y124=0,Y56&gt;=0),"",Y56/Y124)</f>
        <v>1.8364009531520742E-3</v>
      </c>
      <c r="AB56" s="30">
        <f t="shared" si="30"/>
        <v>-0.56526142740972596</v>
      </c>
      <c r="AC56" s="130">
        <f t="shared" si="35"/>
        <v>248.10173087575373</v>
      </c>
      <c r="AD56" s="30">
        <f>IF(AND(AC4=0,AC56&gt;=0), "",AC56/AC4)</f>
        <v>6.431087007529152E-4</v>
      </c>
      <c r="AE56" s="47">
        <f>IF(AND(AC124=0,AC56&gt;=0),"",AC56/AC124)</f>
        <v>2.0155676647028707E-3</v>
      </c>
      <c r="AF56" s="129">
        <f>+'N EERR ULTRAX'!G55</f>
        <v>179.10299102181671</v>
      </c>
      <c r="AG56" s="30">
        <f>IF(AND(AF4=0,AF56&gt;=0), "",AF56/AF4)</f>
        <v>1.3526555127112881E-3</v>
      </c>
      <c r="AH56" s="47">
        <f>IF(AND(AF124=0,AF56&gt;=0),"",AF56/AF124)</f>
        <v>4.8628957756743614E-3</v>
      </c>
      <c r="AI56" s="30">
        <f t="shared" si="19"/>
        <v>1.7877512567336675</v>
      </c>
      <c r="AJ56" s="130">
        <f t="shared" si="16"/>
        <v>427.20472189757044</v>
      </c>
      <c r="AK56" s="30">
        <f>IF(AND(AJ4=0,AJ56&gt;=0), "",AJ56/AJ4)</f>
        <v>8.244115922444032E-4</v>
      </c>
      <c r="AL56" s="47">
        <f>IF(AND(AJ124=0,AJ56&gt;=0),"",AJ56/AJ124)</f>
        <v>2.6713108313535234E-3</v>
      </c>
      <c r="AM56" s="129">
        <f>+'N EERR ULTRAX'!H55</f>
        <v>7.9612300369173328</v>
      </c>
      <c r="AN56" s="30">
        <f>IF(AND(AM4=0,AM56&gt;=0), "",AM56/AM4)</f>
        <v>6.7393838177901187E-5</v>
      </c>
      <c r="AO56" s="47">
        <f>IF(AND(AM124=0,AM56&gt;=0),"",AM56/AM124)</f>
        <v>2.1492066732436293E-4</v>
      </c>
      <c r="AP56" s="30">
        <f t="shared" si="20"/>
        <v>-0.95554943001511594</v>
      </c>
      <c r="AQ56" s="130">
        <f t="shared" si="17"/>
        <v>435.16595193448779</v>
      </c>
      <c r="AR56" s="30">
        <f>IF(AND(AQ4=0,AQ56&gt;=0), "",AQ56/AQ4)</f>
        <v>6.8387541654493691E-4</v>
      </c>
      <c r="AS56" s="47">
        <f>IF(AND(AQ124=0,AQ56&gt;=0),"",AQ56/AQ124)</f>
        <v>2.2093466560010305E-3</v>
      </c>
      <c r="AT56" s="131">
        <f t="shared" si="36"/>
        <v>0</v>
      </c>
      <c r="AU56" s="30" t="str">
        <f>IF(AND(AT4=0,AT56&gt;=0), "",AT56/AT4)</f>
        <v/>
      </c>
      <c r="AV56" s="47">
        <f t="shared" si="31"/>
        <v>1</v>
      </c>
      <c r="AW56" s="131">
        <f t="shared" si="48"/>
        <v>72.52765865574797</v>
      </c>
      <c r="AX56" s="30">
        <f>IF(AND(AW4=0,AW56&gt;=0), "",AW56/AW4)</f>
        <v>6.8387541654493691E-4</v>
      </c>
      <c r="AY56" s="47">
        <f>IF(AND(AW124=0,AW56&gt;=0),"",AW56/AW124)</f>
        <v>2.2093466560010309E-3</v>
      </c>
      <c r="AZ56" s="131">
        <f t="shared" si="37"/>
        <v>0</v>
      </c>
      <c r="BA56" s="30" t="str">
        <f>IF(AND(AZ4=0,AZ56&gt;=0), "",AZ56/AZ4)</f>
        <v/>
      </c>
      <c r="BB56" s="47">
        <f t="shared" si="32"/>
        <v>1</v>
      </c>
      <c r="BC56" s="129">
        <f>+'N EERR ULTRAX'!I55</f>
        <v>0</v>
      </c>
      <c r="BD56" s="30" t="str">
        <f>IF(AND(BC4=0,BC56&gt;=0), "",BC56/BC4)</f>
        <v/>
      </c>
      <c r="BE56" s="47" t="str">
        <f>IF(AND(BC124=0,BC56&gt;=0),"",BC56/BC124)</f>
        <v/>
      </c>
      <c r="BF56" s="30">
        <f t="shared" si="33"/>
        <v>-1</v>
      </c>
      <c r="BG56" s="130">
        <f t="shared" si="38"/>
        <v>435.16595193448779</v>
      </c>
      <c r="BH56" s="30">
        <f>IF(AND(BG4=0,BG56&gt;=0), "",BG56/BG4)</f>
        <v>6.8387541654493691E-4</v>
      </c>
      <c r="BI56" s="47">
        <f>IF(AND(BG124=0,BG56&gt;=0),"",BG56/BG124)</f>
        <v>2.2093466560010305E-3</v>
      </c>
      <c r="BJ56" s="129">
        <f>+'N EERR ULTRAX'!J55</f>
        <v>0</v>
      </c>
      <c r="BK56" s="30" t="str">
        <f>IF(AND(BJ4=0,BJ56&gt;=0), "",BJ56/BJ4)</f>
        <v/>
      </c>
      <c r="BL56" s="47" t="str">
        <f>IF(AND(BJ124=0,BJ56&gt;=0),"",BJ56/BJ124)</f>
        <v/>
      </c>
      <c r="BM56" s="30" t="str">
        <f t="shared" si="21"/>
        <v/>
      </c>
      <c r="BN56" s="130">
        <f t="shared" si="39"/>
        <v>435.16595193448779</v>
      </c>
      <c r="BO56" s="30">
        <f>IF(AND(BN4=0,BN56&gt;=0), "",BN56/BN4)</f>
        <v>6.8387541654493691E-4</v>
      </c>
      <c r="BP56" s="47">
        <f>IF(AND(BN124=0,BN56&gt;=0),"",BN56/BN124)</f>
        <v>2.2093466560010305E-3</v>
      </c>
      <c r="BQ56" s="129">
        <f>+'N EERR ULTRAX'!K55</f>
        <v>0</v>
      </c>
      <c r="BR56" s="30" t="str">
        <f>IF(AND(BQ4=0,BQ56&gt;=0), "",BQ56/BQ4)</f>
        <v/>
      </c>
      <c r="BS56" s="47" t="str">
        <f>IF(AND(BQ124=0,BQ56&gt;=0),"",BQ56/BQ124)</f>
        <v/>
      </c>
      <c r="BT56" s="30" t="str">
        <f t="shared" si="22"/>
        <v/>
      </c>
      <c r="BU56" s="130">
        <f t="shared" si="40"/>
        <v>435.16595193448779</v>
      </c>
      <c r="BV56" s="30">
        <f>IF(AND(BU4=0,BU56&gt;=0), "",BU56/BU4)</f>
        <v>6.8387541654493691E-4</v>
      </c>
      <c r="BW56" s="47">
        <f>IF(AND(BU124=0,BU56&gt;=0),"",BU56/BU124)</f>
        <v>2.2093466560010305E-3</v>
      </c>
      <c r="BX56" s="131">
        <f t="shared" si="41"/>
        <v>0</v>
      </c>
      <c r="BY56" s="30" t="str">
        <f>IF(AND(BX4=0,BX56&gt;=0), "",BX56/BX4)</f>
        <v/>
      </c>
      <c r="BZ56" s="47">
        <f t="shared" si="23"/>
        <v>1</v>
      </c>
      <c r="CA56" s="129">
        <f>+'N EERR ULTRAX'!L55</f>
        <v>0</v>
      </c>
      <c r="CB56" s="30" t="str">
        <f>IF(AND(CA4=0,CA56&gt;=0), "",CA56/CA4)</f>
        <v/>
      </c>
      <c r="CC56" s="47" t="str">
        <f>IF(AND(CA124=0,CA56&gt;=0),"",CA56/CA124)</f>
        <v/>
      </c>
      <c r="CD56" s="30" t="str">
        <f t="shared" si="34"/>
        <v/>
      </c>
      <c r="CE56" s="130">
        <f t="shared" si="42"/>
        <v>435.16595193448779</v>
      </c>
      <c r="CF56" s="30">
        <f>IF(AND(CE4=0,CE56&gt;=0), "",CE56/CE4)</f>
        <v>6.8387541654493691E-4</v>
      </c>
      <c r="CG56" s="47">
        <f>IF(AND(CE124=0,CE56&gt;=0),"",CE56/CE124)</f>
        <v>2.2093466560010305E-3</v>
      </c>
      <c r="CH56" s="129">
        <f>+'N EERR ULTRAX'!M55</f>
        <v>0</v>
      </c>
      <c r="CI56" s="30" t="str">
        <f>IF(AND(CH4=0,CH56&gt;=0), "",CH56/CH4)</f>
        <v/>
      </c>
      <c r="CJ56" s="47" t="str">
        <f>IF(AND(CH124=0,CH56&gt;=0),"",CH56/CH124)</f>
        <v/>
      </c>
      <c r="CK56" s="30" t="str">
        <f t="shared" si="24"/>
        <v/>
      </c>
      <c r="CL56" s="130">
        <f t="shared" si="43"/>
        <v>435.16595193448779</v>
      </c>
      <c r="CM56" s="30">
        <f>IF(AND(CL4=0,CL56&gt;=0), "",CL56/CL4)</f>
        <v>6.8387541654493691E-4</v>
      </c>
      <c r="CN56" s="47">
        <f>IF(AND(CL124=0,CL56&gt;=0),"",CL56/CL124)</f>
        <v>2.2093466560010305E-3</v>
      </c>
      <c r="CO56" s="129">
        <f>+'N EERR ULTRAX'!N55</f>
        <v>0</v>
      </c>
      <c r="CP56" s="30" t="str">
        <f>IF(AND(CO4=0,CO56&gt;=0), "",CO56/CO4)</f>
        <v/>
      </c>
      <c r="CQ56" s="47" t="str">
        <f>IF(AND(CO124=0,CO56&gt;=0),"",CO56/CO124)</f>
        <v/>
      </c>
      <c r="CR56" s="30" t="str">
        <f t="shared" si="25"/>
        <v/>
      </c>
      <c r="CS56" s="130">
        <f t="shared" si="44"/>
        <v>435.16595193448779</v>
      </c>
      <c r="CT56" s="30">
        <f>IF(AND(CS4=0,CS56&gt;=0), "",CS56/CS4)</f>
        <v>6.8387541654493691E-4</v>
      </c>
      <c r="CU56" s="47">
        <f>IF(AND(CS124=0,CS56&gt;=0),"",CS56/CS124)</f>
        <v>2.2093466560010305E-3</v>
      </c>
      <c r="CV56" s="131">
        <f t="shared" si="45"/>
        <v>0</v>
      </c>
      <c r="CW56" s="30" t="str">
        <f>IF(AND(CV4=0,CV56&gt;=0), "",CV56/CV4)</f>
        <v/>
      </c>
      <c r="CX56" s="47">
        <f t="shared" si="26"/>
        <v>1</v>
      </c>
    </row>
    <row r="57" spans="1:102" hidden="1" outlineLevel="1" x14ac:dyDescent="0.3">
      <c r="A57" s="29" t="s">
        <v>19</v>
      </c>
      <c r="B57" s="129">
        <f>+'N EERR ULTRAX'!B56</f>
        <v>0</v>
      </c>
      <c r="C57" s="30" t="str">
        <f>IF(AND(B4=0,B57&gt;=0), "",B57/B4)</f>
        <v/>
      </c>
      <c r="D57" s="47" t="str">
        <f>IF(AND(B124=0,B57&gt;=0),"",B57/B124)</f>
        <v/>
      </c>
      <c r="E57" s="129">
        <f>+'N EERR ULTRAX'!C56</f>
        <v>0</v>
      </c>
      <c r="F57" s="30">
        <f>IF(AND(E4=0,E57&gt;=0), "",E57/E4)</f>
        <v>0</v>
      </c>
      <c r="G57" s="47">
        <f>IF(AND(E124=0,E57&gt;=0),"",E57/E124)</f>
        <v>0</v>
      </c>
      <c r="H57" s="129">
        <f>+'N EERR ULTRAX'!D56</f>
        <v>0</v>
      </c>
      <c r="I57" s="30">
        <f>IF(AND(H4=0,H57&gt;=0), "",H57/H4)</f>
        <v>0</v>
      </c>
      <c r="J57" s="47">
        <f>IF(AND(H124=0,H57&gt;=0),"",H57/H124)</f>
        <v>0</v>
      </c>
      <c r="K57" s="30" t="str">
        <f t="shared" si="27"/>
        <v/>
      </c>
      <c r="L57" s="130">
        <f t="shared" si="46"/>
        <v>0</v>
      </c>
      <c r="M57" s="30">
        <f>IF(AND(L4=0,L57&gt;=0), "",L57/L4)</f>
        <v>0</v>
      </c>
      <c r="N57" s="47">
        <f>IF(AND(L124=0,L57&gt;=0),"",L57/L124)</f>
        <v>0</v>
      </c>
      <c r="O57" s="129">
        <f>+'N EERR ULTRAX'!E56</f>
        <v>0</v>
      </c>
      <c r="P57" s="30">
        <f>IF(AND(O4=0,O57&gt;=0), "",O57/O4)</f>
        <v>0</v>
      </c>
      <c r="Q57" s="47">
        <f>IF(AND(O124=0,O57&gt;=0),"",O57/O124)</f>
        <v>0</v>
      </c>
      <c r="R57" s="30" t="str">
        <f t="shared" si="28"/>
        <v/>
      </c>
      <c r="S57" s="130">
        <f t="shared" si="47"/>
        <v>0</v>
      </c>
      <c r="T57" s="30">
        <f>IF(AND(S4=0,S57&gt;=0), "",S57/S4)</f>
        <v>0</v>
      </c>
      <c r="U57" s="47">
        <f>IF(AND(S124=0,S57&gt;=0),"",S57/S124)</f>
        <v>0</v>
      </c>
      <c r="V57" s="131"/>
      <c r="W57" s="30" t="str">
        <f>IF(AND(V4=0,V57&gt;=0), "",V57/V4)</f>
        <v/>
      </c>
      <c r="X57" s="47" t="str">
        <f t="shared" si="29"/>
        <v/>
      </c>
      <c r="Y57" s="129">
        <f>+'N EERR ULTRAX'!F56</f>
        <v>0</v>
      </c>
      <c r="Z57" s="30">
        <f>IF(AND(Y4=0,Y57&gt;=0), "",Y57/Y4)</f>
        <v>0</v>
      </c>
      <c r="AA57" s="47">
        <f>IF(AND(Y124=0,Y57&gt;=0),"",Y57/Y124)</f>
        <v>0</v>
      </c>
      <c r="AB57" s="30" t="str">
        <f t="shared" si="30"/>
        <v/>
      </c>
      <c r="AC57" s="130">
        <f t="shared" si="35"/>
        <v>0</v>
      </c>
      <c r="AD57" s="30">
        <f>IF(AND(AC4=0,AC57&gt;=0), "",AC57/AC4)</f>
        <v>0</v>
      </c>
      <c r="AE57" s="47">
        <f>IF(AND(AC124=0,AC57&gt;=0),"",AC57/AC124)</f>
        <v>0</v>
      </c>
      <c r="AF57" s="129">
        <f>+'N EERR ULTRAX'!G56</f>
        <v>0</v>
      </c>
      <c r="AG57" s="30">
        <f>IF(AND(AF4=0,AF57&gt;=0), "",AF57/AF4)</f>
        <v>0</v>
      </c>
      <c r="AH57" s="47">
        <f>IF(AND(AF124=0,AF57&gt;=0),"",AF57/AF124)</f>
        <v>0</v>
      </c>
      <c r="AI57" s="30" t="str">
        <f t="shared" si="19"/>
        <v/>
      </c>
      <c r="AJ57" s="130">
        <f t="shared" si="16"/>
        <v>0</v>
      </c>
      <c r="AK57" s="30">
        <f>IF(AND(AJ4=0,AJ57&gt;=0), "",AJ57/AJ4)</f>
        <v>0</v>
      </c>
      <c r="AL57" s="47">
        <f>IF(AND(AJ124=0,AJ57&gt;=0),"",AJ57/AJ124)</f>
        <v>0</v>
      </c>
      <c r="AM57" s="129">
        <f>+'N EERR ULTRAX'!H56</f>
        <v>0</v>
      </c>
      <c r="AN57" s="30">
        <f>IF(AND(AM4=0,AM57&gt;=0), "",AM57/AM4)</f>
        <v>0</v>
      </c>
      <c r="AO57" s="47">
        <f>IF(AND(AM124=0,AM57&gt;=0),"",AM57/AM124)</f>
        <v>0</v>
      </c>
      <c r="AP57" s="30" t="str">
        <f t="shared" si="20"/>
        <v/>
      </c>
      <c r="AQ57" s="130">
        <f t="shared" si="17"/>
        <v>0</v>
      </c>
      <c r="AR57" s="30">
        <f>IF(AND(AQ4=0,AQ57&gt;=0), "",AQ57/AQ4)</f>
        <v>0</v>
      </c>
      <c r="AS57" s="47">
        <f>IF(AND(AQ124=0,AQ57&gt;=0),"",AQ57/AQ124)</f>
        <v>0</v>
      </c>
      <c r="AT57" s="131">
        <f t="shared" si="36"/>
        <v>0</v>
      </c>
      <c r="AU57" s="30" t="str">
        <f>IF(AND(AT4=0,AT57&gt;=0), "",AT57/AT4)</f>
        <v/>
      </c>
      <c r="AV57" s="47" t="str">
        <f t="shared" si="31"/>
        <v/>
      </c>
      <c r="AW57" s="131">
        <f t="shared" si="48"/>
        <v>0</v>
      </c>
      <c r="AX57" s="30">
        <f>IF(AND(AW4=0,AW57&gt;=0), "",AW57/AW4)</f>
        <v>0</v>
      </c>
      <c r="AY57" s="47">
        <f>IF(AND(AW124=0,AW57&gt;=0),"",AW57/AW124)</f>
        <v>0</v>
      </c>
      <c r="AZ57" s="131">
        <f t="shared" si="37"/>
        <v>0</v>
      </c>
      <c r="BA57" s="30" t="str">
        <f>IF(AND(AZ4=0,AZ57&gt;=0), "",AZ57/AZ4)</f>
        <v/>
      </c>
      <c r="BB57" s="47" t="str">
        <f t="shared" si="32"/>
        <v/>
      </c>
      <c r="BC57" s="129">
        <f>+'N EERR ULTRAX'!I56</f>
        <v>0</v>
      </c>
      <c r="BD57" s="30" t="str">
        <f>IF(AND(BC4=0,BC57&gt;=0), "",BC57/BC4)</f>
        <v/>
      </c>
      <c r="BE57" s="47" t="str">
        <f>IF(AND(BC124=0,BC57&gt;=0),"",BC57/BC124)</f>
        <v/>
      </c>
      <c r="BF57" s="30" t="str">
        <f t="shared" si="33"/>
        <v/>
      </c>
      <c r="BG57" s="130">
        <f t="shared" si="38"/>
        <v>0</v>
      </c>
      <c r="BH57" s="30">
        <f>IF(AND(BG4=0,BG57&gt;=0), "",BG57/BG4)</f>
        <v>0</v>
      </c>
      <c r="BI57" s="47">
        <f>IF(AND(BG124=0,BG57&gt;=0),"",BG57/BG124)</f>
        <v>0</v>
      </c>
      <c r="BJ57" s="129">
        <f>+'N EERR ULTRAX'!J56</f>
        <v>0</v>
      </c>
      <c r="BK57" s="30" t="str">
        <f>IF(AND(BJ4=0,BJ57&gt;=0), "",BJ57/BJ4)</f>
        <v/>
      </c>
      <c r="BL57" s="47" t="str">
        <f>IF(AND(BJ124=0,BJ57&gt;=0),"",BJ57/BJ124)</f>
        <v/>
      </c>
      <c r="BM57" s="30" t="str">
        <f t="shared" si="21"/>
        <v/>
      </c>
      <c r="BN57" s="130">
        <f t="shared" si="39"/>
        <v>0</v>
      </c>
      <c r="BO57" s="30">
        <f>IF(AND(BN4=0,BN57&gt;=0), "",BN57/BN4)</f>
        <v>0</v>
      </c>
      <c r="BP57" s="47">
        <f>IF(AND(BN124=0,BN57&gt;=0),"",BN57/BN124)</f>
        <v>0</v>
      </c>
      <c r="BQ57" s="129">
        <f>+'N EERR ULTRAX'!K56</f>
        <v>0</v>
      </c>
      <c r="BR57" s="30" t="str">
        <f>IF(AND(BQ4=0,BQ57&gt;=0), "",BQ57/BQ4)</f>
        <v/>
      </c>
      <c r="BS57" s="47" t="str">
        <f>IF(AND(BQ124=0,BQ57&gt;=0),"",BQ57/BQ124)</f>
        <v/>
      </c>
      <c r="BT57" s="30" t="str">
        <f t="shared" si="22"/>
        <v/>
      </c>
      <c r="BU57" s="130">
        <f t="shared" si="40"/>
        <v>0</v>
      </c>
      <c r="BV57" s="30">
        <f>IF(AND(BU4=0,BU57&gt;=0), "",BU57/BU4)</f>
        <v>0</v>
      </c>
      <c r="BW57" s="47">
        <f>IF(AND(BU124=0,BU57&gt;=0),"",BU57/BU124)</f>
        <v>0</v>
      </c>
      <c r="BX57" s="131">
        <f t="shared" si="41"/>
        <v>0</v>
      </c>
      <c r="BY57" s="30" t="str">
        <f>IF(AND(BX4=0,BX57&gt;=0), "",BX57/BX4)</f>
        <v/>
      </c>
      <c r="BZ57" s="47" t="str">
        <f t="shared" si="23"/>
        <v/>
      </c>
      <c r="CA57" s="129">
        <f>+'N EERR ULTRAX'!L56</f>
        <v>0</v>
      </c>
      <c r="CB57" s="30" t="str">
        <f>IF(AND(CA4=0,CA57&gt;=0), "",CA57/CA4)</f>
        <v/>
      </c>
      <c r="CC57" s="47" t="str">
        <f>IF(AND(CA124=0,CA57&gt;=0),"",CA57/CA124)</f>
        <v/>
      </c>
      <c r="CD57" s="30" t="str">
        <f t="shared" si="34"/>
        <v/>
      </c>
      <c r="CE57" s="130">
        <f t="shared" si="42"/>
        <v>0</v>
      </c>
      <c r="CF57" s="30">
        <f>IF(AND(CE4=0,CE57&gt;=0), "",CE57/CE4)</f>
        <v>0</v>
      </c>
      <c r="CG57" s="47">
        <f>IF(AND(CE124=0,CE57&gt;=0),"",CE57/CE124)</f>
        <v>0</v>
      </c>
      <c r="CH57" s="129">
        <f>+'N EERR ULTRAX'!M56</f>
        <v>0</v>
      </c>
      <c r="CI57" s="30" t="str">
        <f>IF(AND(CH4=0,CH57&gt;=0), "",CH57/CH4)</f>
        <v/>
      </c>
      <c r="CJ57" s="47" t="str">
        <f>IF(AND(CH124=0,CH57&gt;=0),"",CH57/CH124)</f>
        <v/>
      </c>
      <c r="CK57" s="30" t="str">
        <f t="shared" si="24"/>
        <v/>
      </c>
      <c r="CL57" s="130">
        <f t="shared" si="43"/>
        <v>0</v>
      </c>
      <c r="CM57" s="30">
        <f>IF(AND(CL4=0,CL57&gt;=0), "",CL57/CL4)</f>
        <v>0</v>
      </c>
      <c r="CN57" s="47">
        <f>IF(AND(CL124=0,CL57&gt;=0),"",CL57/CL124)</f>
        <v>0</v>
      </c>
      <c r="CO57" s="129">
        <f>+'N EERR ULTRAX'!N56</f>
        <v>0</v>
      </c>
      <c r="CP57" s="30" t="str">
        <f>IF(AND(CO4=0,CO57&gt;=0), "",CO57/CO4)</f>
        <v/>
      </c>
      <c r="CQ57" s="47" t="str">
        <f>IF(AND(CO124=0,CO57&gt;=0),"",CO57/CO124)</f>
        <v/>
      </c>
      <c r="CR57" s="30" t="str">
        <f t="shared" si="25"/>
        <v/>
      </c>
      <c r="CS57" s="130">
        <f t="shared" si="44"/>
        <v>0</v>
      </c>
      <c r="CT57" s="30">
        <f>IF(AND(CS4=0,CS57&gt;=0), "",CS57/CS4)</f>
        <v>0</v>
      </c>
      <c r="CU57" s="47">
        <f>IF(AND(CS124=0,CS57&gt;=0),"",CS57/CS124)</f>
        <v>0</v>
      </c>
      <c r="CV57" s="131">
        <f t="shared" si="45"/>
        <v>0</v>
      </c>
      <c r="CW57" s="30" t="str">
        <f>IF(AND(CV4=0,CV57&gt;=0), "",CV57/CV4)</f>
        <v/>
      </c>
      <c r="CX57" s="47" t="str">
        <f t="shared" si="26"/>
        <v/>
      </c>
    </row>
    <row r="58" spans="1:102" hidden="1" outlineLevel="1" x14ac:dyDescent="0.3">
      <c r="A58" s="29" t="s">
        <v>20</v>
      </c>
      <c r="B58" s="129">
        <f>+'N EERR ULTRAX'!B57</f>
        <v>0</v>
      </c>
      <c r="C58" s="30" t="str">
        <f>IF(AND(B4=0,B58&gt;=0), "",B58/B4)</f>
        <v/>
      </c>
      <c r="D58" s="47" t="str">
        <f>IF(AND(B124=0,B58&gt;=0),"",B58/B124)</f>
        <v/>
      </c>
      <c r="E58" s="129">
        <f>+'N EERR ULTRAX'!C57</f>
        <v>43.66046066396342</v>
      </c>
      <c r="F58" s="30">
        <f>IF(AND(E4=0,E58&gt;=0), "",E58/E4)</f>
        <v>6.2624104353366423E-4</v>
      </c>
      <c r="G58" s="47">
        <f>IF(AND(E124=0,E58&gt;=0),"",E58/E124)</f>
        <v>1.5426231571242504E-3</v>
      </c>
      <c r="H58" s="129">
        <f>+'N EERR ULTRAX'!D57</f>
        <v>50.335549071240486</v>
      </c>
      <c r="I58" s="30">
        <f>IF(AND(H4=0,H58&gt;=0), "",H58/H4)</f>
        <v>5.5324898117136648E-4</v>
      </c>
      <c r="J58" s="47">
        <f>IF(AND(H124=0,H58&gt;=0),"",H58/H124)</f>
        <v>1.9030485015417845E-3</v>
      </c>
      <c r="K58" s="30">
        <f t="shared" si="27"/>
        <v>0.15288634855808031</v>
      </c>
      <c r="L58" s="130">
        <f t="shared" si="46"/>
        <v>93.996009735203899</v>
      </c>
      <c r="M58" s="30">
        <f>IF(AND(L4=0,L58&gt;=0), "",L58/L4)</f>
        <v>5.8491594789953489E-4</v>
      </c>
      <c r="N58" s="47">
        <f>IF(AND(L124=0,L58&gt;=0),"",L58/L124)</f>
        <v>1.716737590889192E-3</v>
      </c>
      <c r="O58" s="129">
        <f>+'N EERR ULTRAX'!E57</f>
        <v>51.027760136920399</v>
      </c>
      <c r="P58" s="30">
        <f>IF(AND(O4=0,O58&gt;=0), "",O58/O4)</f>
        <v>4.7397467029048495E-4</v>
      </c>
      <c r="Q58" s="47">
        <f>IF(AND(O124=0,O58&gt;=0),"",O58/O124)</f>
        <v>1.5298345977833537E-3</v>
      </c>
      <c r="R58" s="30">
        <f t="shared" si="28"/>
        <v>1.3751932351035232E-2</v>
      </c>
      <c r="S58" s="130">
        <f t="shared" si="47"/>
        <v>145.02376987212429</v>
      </c>
      <c r="T58" s="30">
        <f>IF(AND(S4=0,S58&gt;=0), "",S58/S4)</f>
        <v>5.4040899007582052E-4</v>
      </c>
      <c r="U58" s="47">
        <f>IF(AND(S124=0,S58&gt;=0),"",S58/S124)</f>
        <v>1.6459814669698969E-3</v>
      </c>
      <c r="V58" s="131"/>
      <c r="W58" s="30" t="str">
        <f>IF(AND(V4=0,V58&gt;=0), "",V58/V4)</f>
        <v/>
      </c>
      <c r="X58" s="47">
        <f t="shared" si="29"/>
        <v>1</v>
      </c>
      <c r="Y58" s="129">
        <f>+'N EERR ULTRAX'!F57</f>
        <v>54.108534682755931</v>
      </c>
      <c r="Z58" s="30">
        <f>IF(AND(Y4=0,Y58&gt;=0), "",Y58/Y4)</f>
        <v>4.6078923355856417E-4</v>
      </c>
      <c r="AA58" s="47">
        <f>IF(AND(Y124=0,Y58&gt;=0),"",Y58/Y124)</f>
        <v>1.546622999091161E-3</v>
      </c>
      <c r="AB58" s="30">
        <f t="shared" si="30"/>
        <v>6.0374481215107877E-2</v>
      </c>
      <c r="AC58" s="130">
        <f t="shared" si="35"/>
        <v>199.13230455488022</v>
      </c>
      <c r="AD58" s="30">
        <f>IF(AND(AC4=0,AC58&gt;=0), "",AC58/AC4)</f>
        <v>5.1617422098661442E-4</v>
      </c>
      <c r="AE58" s="47">
        <f>IF(AND(AC124=0,AC58&gt;=0),"",AC58/AC124)</f>
        <v>1.6177421763316079E-3</v>
      </c>
      <c r="AF58" s="129">
        <f>+'N EERR ULTRAX'!G57</f>
        <v>59.138716149032</v>
      </c>
      <c r="AG58" s="30">
        <f>IF(AND(AF4=0,AF58&gt;=0), "",AF58/AF4)</f>
        <v>4.4663860696727295E-4</v>
      </c>
      <c r="AH58" s="47">
        <f>IF(AND(AF124=0,AF58&gt;=0),"",AF58/AF124)</f>
        <v>1.6056985497517561E-3</v>
      </c>
      <c r="AI58" s="30">
        <f t="shared" si="19"/>
        <v>9.2964658824500709E-2</v>
      </c>
      <c r="AJ58" s="130">
        <f t="shared" si="16"/>
        <v>258.2710207039122</v>
      </c>
      <c r="AK58" s="30">
        <f>IF(AND(AJ4=0,AJ58&gt;=0), "",AJ58/AJ4)</f>
        <v>4.9840653086262248E-4</v>
      </c>
      <c r="AL58" s="47">
        <f>IF(AND(AJ124=0,AJ58&gt;=0),"",AJ58/AJ124)</f>
        <v>1.6149685143145756E-3</v>
      </c>
      <c r="AM58" s="129">
        <f>+'N EERR ULTRAX'!H57</f>
        <v>61.484579575112562</v>
      </c>
      <c r="AN58" s="30">
        <f>IF(AND(AM4=0,AM58&gt;=0), "",AM58/AM4)</f>
        <v>5.2048261224793091E-4</v>
      </c>
      <c r="AO58" s="47">
        <f>IF(AND(AM124=0,AM58&gt;=0),"",AM58/AM124)</f>
        <v>1.6598323137460549E-3</v>
      </c>
      <c r="AP58" s="30">
        <f t="shared" si="20"/>
        <v>3.9667134811802306E-2</v>
      </c>
      <c r="AQ58" s="130">
        <f t="shared" si="17"/>
        <v>319.75560027902475</v>
      </c>
      <c r="AR58" s="30">
        <f>IF(AND(AQ4=0,AQ58&gt;=0), "",AQ58/AQ4)</f>
        <v>5.0250483375665061E-4</v>
      </c>
      <c r="AS58" s="47">
        <f>IF(AND(AQ124=0,AQ58&gt;=0),"",AQ58/AQ124)</f>
        <v>1.6234058824538238E-3</v>
      </c>
      <c r="AT58" s="131">
        <f t="shared" si="36"/>
        <v>0</v>
      </c>
      <c r="AU58" s="30" t="str">
        <f>IF(AND(AT4=0,AT58&gt;=0), "",AT58/AT4)</f>
        <v/>
      </c>
      <c r="AV58" s="47">
        <f t="shared" si="31"/>
        <v>1</v>
      </c>
      <c r="AW58" s="131">
        <f t="shared" si="48"/>
        <v>53.292600046504127</v>
      </c>
      <c r="AX58" s="30">
        <f>IF(AND(AW4=0,AW58&gt;=0), "",AW58/AW4)</f>
        <v>5.0250483375665061E-4</v>
      </c>
      <c r="AY58" s="47">
        <f>IF(AND(AW124=0,AW58&gt;=0),"",AW58/AW124)</f>
        <v>1.6234058824538241E-3</v>
      </c>
      <c r="AZ58" s="131">
        <f t="shared" si="37"/>
        <v>0</v>
      </c>
      <c r="BA58" s="30" t="str">
        <f>IF(AND(AZ4=0,AZ58&gt;=0), "",AZ58/AZ4)</f>
        <v/>
      </c>
      <c r="BB58" s="47">
        <f t="shared" si="32"/>
        <v>1</v>
      </c>
      <c r="BC58" s="129">
        <f>+'N EERR ULTRAX'!I57</f>
        <v>0</v>
      </c>
      <c r="BD58" s="30" t="str">
        <f>IF(AND(BC4=0,BC58&gt;=0), "",BC58/BC4)</f>
        <v/>
      </c>
      <c r="BE58" s="47" t="str">
        <f>IF(AND(BC124=0,BC58&gt;=0),"",BC58/BC124)</f>
        <v/>
      </c>
      <c r="BF58" s="30">
        <f t="shared" si="33"/>
        <v>-1</v>
      </c>
      <c r="BG58" s="130">
        <f t="shared" si="38"/>
        <v>319.75560027902475</v>
      </c>
      <c r="BH58" s="30">
        <f>IF(AND(BG4=0,BG58&gt;=0), "",BG58/BG4)</f>
        <v>5.0250483375665061E-4</v>
      </c>
      <c r="BI58" s="47">
        <f>IF(AND(BG124=0,BG58&gt;=0),"",BG58/BG124)</f>
        <v>1.6234058824538238E-3</v>
      </c>
      <c r="BJ58" s="129">
        <f>+'N EERR ULTRAX'!J57</f>
        <v>0</v>
      </c>
      <c r="BK58" s="30" t="str">
        <f>IF(AND(BJ4=0,BJ58&gt;=0), "",BJ58/BJ4)</f>
        <v/>
      </c>
      <c r="BL58" s="47" t="str">
        <f>IF(AND(BJ124=0,BJ58&gt;=0),"",BJ58/BJ124)</f>
        <v/>
      </c>
      <c r="BM58" s="30" t="str">
        <f t="shared" si="21"/>
        <v/>
      </c>
      <c r="BN58" s="130">
        <f t="shared" si="39"/>
        <v>319.75560027902475</v>
      </c>
      <c r="BO58" s="30">
        <f>IF(AND(BN4=0,BN58&gt;=0), "",BN58/BN4)</f>
        <v>5.0250483375665061E-4</v>
      </c>
      <c r="BP58" s="47">
        <f>IF(AND(BN124=0,BN58&gt;=0),"",BN58/BN124)</f>
        <v>1.6234058824538238E-3</v>
      </c>
      <c r="BQ58" s="129">
        <f>+'N EERR ULTRAX'!K57</f>
        <v>0</v>
      </c>
      <c r="BR58" s="30" t="str">
        <f>IF(AND(BQ4=0,BQ58&gt;=0), "",BQ58/BQ4)</f>
        <v/>
      </c>
      <c r="BS58" s="47" t="str">
        <f>IF(AND(BQ124=0,BQ58&gt;=0),"",BQ58/BQ124)</f>
        <v/>
      </c>
      <c r="BT58" s="30" t="str">
        <f t="shared" si="22"/>
        <v/>
      </c>
      <c r="BU58" s="130">
        <f t="shared" si="40"/>
        <v>319.75560027902475</v>
      </c>
      <c r="BV58" s="30">
        <f>IF(AND(BU4=0,BU58&gt;=0), "",BU58/BU4)</f>
        <v>5.0250483375665061E-4</v>
      </c>
      <c r="BW58" s="47">
        <f>IF(AND(BU124=0,BU58&gt;=0),"",BU58/BU124)</f>
        <v>1.6234058824538238E-3</v>
      </c>
      <c r="BX58" s="131">
        <f t="shared" si="41"/>
        <v>0</v>
      </c>
      <c r="BY58" s="30" t="str">
        <f>IF(AND(BX4=0,BX58&gt;=0), "",BX58/BX4)</f>
        <v/>
      </c>
      <c r="BZ58" s="47">
        <f t="shared" si="23"/>
        <v>1</v>
      </c>
      <c r="CA58" s="129">
        <f>+'N EERR ULTRAX'!L57</f>
        <v>0</v>
      </c>
      <c r="CB58" s="30" t="str">
        <f>IF(AND(CA4=0,CA58&gt;=0), "",CA58/CA4)</f>
        <v/>
      </c>
      <c r="CC58" s="47" t="str">
        <f>IF(AND(CA124=0,CA58&gt;=0),"",CA58/CA124)</f>
        <v/>
      </c>
      <c r="CD58" s="30" t="str">
        <f t="shared" si="34"/>
        <v/>
      </c>
      <c r="CE58" s="130">
        <f t="shared" si="42"/>
        <v>319.75560027902475</v>
      </c>
      <c r="CF58" s="30">
        <f>IF(AND(CE4=0,CE58&gt;=0), "",CE58/CE4)</f>
        <v>5.0250483375665061E-4</v>
      </c>
      <c r="CG58" s="47">
        <f>IF(AND(CE124=0,CE58&gt;=0),"",CE58/CE124)</f>
        <v>1.6234058824538238E-3</v>
      </c>
      <c r="CH58" s="129">
        <f>+'N EERR ULTRAX'!M57</f>
        <v>0</v>
      </c>
      <c r="CI58" s="30" t="str">
        <f>IF(AND(CH4=0,CH58&gt;=0), "",CH58/CH4)</f>
        <v/>
      </c>
      <c r="CJ58" s="47" t="str">
        <f>IF(AND(CH124=0,CH58&gt;=0),"",CH58/CH124)</f>
        <v/>
      </c>
      <c r="CK58" s="30" t="str">
        <f t="shared" si="24"/>
        <v/>
      </c>
      <c r="CL58" s="130">
        <f t="shared" si="43"/>
        <v>319.75560027902475</v>
      </c>
      <c r="CM58" s="30">
        <f>IF(AND(CL4=0,CL58&gt;=0), "",CL58/CL4)</f>
        <v>5.0250483375665061E-4</v>
      </c>
      <c r="CN58" s="47">
        <f>IF(AND(CL124=0,CL58&gt;=0),"",CL58/CL124)</f>
        <v>1.6234058824538238E-3</v>
      </c>
      <c r="CO58" s="129">
        <f>+'N EERR ULTRAX'!N57</f>
        <v>0</v>
      </c>
      <c r="CP58" s="30" t="str">
        <f>IF(AND(CO4=0,CO58&gt;=0), "",CO58/CO4)</f>
        <v/>
      </c>
      <c r="CQ58" s="47" t="str">
        <f>IF(AND(CO124=0,CO58&gt;=0),"",CO58/CO124)</f>
        <v/>
      </c>
      <c r="CR58" s="30" t="str">
        <f t="shared" si="25"/>
        <v/>
      </c>
      <c r="CS58" s="130">
        <f t="shared" si="44"/>
        <v>319.75560027902475</v>
      </c>
      <c r="CT58" s="30">
        <f>IF(AND(CS4=0,CS58&gt;=0), "",CS58/CS4)</f>
        <v>5.0250483375665061E-4</v>
      </c>
      <c r="CU58" s="47">
        <f>IF(AND(CS124=0,CS58&gt;=0),"",CS58/CS124)</f>
        <v>1.6234058824538238E-3</v>
      </c>
      <c r="CV58" s="131">
        <f t="shared" si="45"/>
        <v>0</v>
      </c>
      <c r="CW58" s="30" t="str">
        <f>IF(AND(CV4=0,CV58&gt;=0), "",CV58/CV4)</f>
        <v/>
      </c>
      <c r="CX58" s="47">
        <f t="shared" si="26"/>
        <v>1</v>
      </c>
    </row>
    <row r="59" spans="1:102" hidden="1" outlineLevel="1" x14ac:dyDescent="0.3">
      <c r="A59" s="29" t="s">
        <v>21</v>
      </c>
      <c r="B59" s="129">
        <f>+'N EERR ULTRAX'!B58</f>
        <v>0</v>
      </c>
      <c r="C59" s="30" t="str">
        <f>IF(AND(B4=0,B59&gt;=0), "",B59/B4)</f>
        <v/>
      </c>
      <c r="D59" s="47" t="str">
        <f>IF(AND(B124=0,B59&gt;=0),"",B59/B124)</f>
        <v/>
      </c>
      <c r="E59" s="129">
        <f>+'N EERR ULTRAX'!C58</f>
        <v>21.494476290988544</v>
      </c>
      <c r="F59" s="30">
        <f>IF(AND(E4=0,E59&gt;=0), "",E59/E4)</f>
        <v>3.0830465501222975E-4</v>
      </c>
      <c r="G59" s="47">
        <f>IF(AND(E124=0,E59&gt;=0),"",E59/E124)</f>
        <v>7.594486263427135E-4</v>
      </c>
      <c r="H59" s="129">
        <f>+'N EERR ULTRAX'!D58</f>
        <v>15.213146395274359</v>
      </c>
      <c r="I59" s="30">
        <f>IF(AND(H4=0,H59&gt;=0), "",H59/H4)</f>
        <v>1.6721100492385991E-4</v>
      </c>
      <c r="J59" s="47">
        <f>IF(AND(H124=0,H59&gt;=0),"",H59/H124)</f>
        <v>5.7516717281234941E-4</v>
      </c>
      <c r="K59" s="30">
        <f t="shared" si="27"/>
        <v>-0.29222995762625781</v>
      </c>
      <c r="L59" s="130">
        <f t="shared" si="46"/>
        <v>36.707622686262901</v>
      </c>
      <c r="M59" s="30">
        <f>IF(AND(L4=0,L59&gt;=0), "",L59/L4)</f>
        <v>2.2842324880768366E-4</v>
      </c>
      <c r="N59" s="47">
        <f>IF(AND(L124=0,L59&gt;=0),"",L59/L124)</f>
        <v>6.7042586079143769E-4</v>
      </c>
      <c r="O59" s="129">
        <f>+'N EERR ULTRAX'!E58</f>
        <v>30.956465150762291</v>
      </c>
      <c r="P59" s="30">
        <f>IF(AND(O4=0,O59&gt;=0), "",O59/O4)</f>
        <v>2.8754114081866808E-4</v>
      </c>
      <c r="Q59" s="47">
        <f>IF(AND(O124=0,O59&gt;=0),"",O59/O124)</f>
        <v>9.2808838337478665E-4</v>
      </c>
      <c r="R59" s="30">
        <f t="shared" si="28"/>
        <v>1.0348496192988887</v>
      </c>
      <c r="S59" s="130">
        <f t="shared" si="47"/>
        <v>67.664087837025193</v>
      </c>
      <c r="T59" s="30">
        <f>IF(AND(S4=0,S59&gt;=0), "",S59/S4)</f>
        <v>2.5213991750904673E-4</v>
      </c>
      <c r="U59" s="47">
        <f>IF(AND(S124=0,S59&gt;=0),"",S59/S124)</f>
        <v>7.679695173927097E-4</v>
      </c>
      <c r="V59" s="131"/>
      <c r="W59" s="30" t="str">
        <f>IF(AND(V4=0,V59&gt;=0), "",V59/V4)</f>
        <v/>
      </c>
      <c r="X59" s="47">
        <f t="shared" si="29"/>
        <v>1</v>
      </c>
      <c r="Y59" s="129">
        <f>+'N EERR ULTRAX'!F58</f>
        <v>108.32181486959907</v>
      </c>
      <c r="Z59" s="30">
        <f>IF(AND(Y4=0,Y59&gt;=0), "",Y59/Y4)</f>
        <v>9.2247048167324285E-4</v>
      </c>
      <c r="AA59" s="47">
        <f>IF(AND(Y124=0,Y59&gt;=0),"",Y59/Y124)</f>
        <v>3.0962400139438371E-3</v>
      </c>
      <c r="AB59" s="30">
        <f t="shared" si="30"/>
        <v>2.4991661464594475</v>
      </c>
      <c r="AC59" s="130">
        <f t="shared" si="35"/>
        <v>175.98590270662424</v>
      </c>
      <c r="AD59" s="30">
        <f>IF(AND(AC4=0,AC59&gt;=0), "",AC59/AC4)</f>
        <v>4.5617604053380925E-4</v>
      </c>
      <c r="AE59" s="47">
        <f>IF(AND(AC124=0,AC59&gt;=0),"",AC59/AC124)</f>
        <v>1.4297018150052825E-3</v>
      </c>
      <c r="AF59" s="129">
        <f>+'N EERR ULTRAX'!G58</f>
        <v>-61.894146780136872</v>
      </c>
      <c r="AG59" s="30">
        <f>IF(AND(AF4=0,AF59&gt;=0), "",AF59/AF4)</f>
        <v>-4.6744869177821585E-4</v>
      </c>
      <c r="AH59" s="47">
        <f>IF(AND(AF124=0,AF59&gt;=0),"",AF59/AF124)</f>
        <v>-1.6805123309159768E-3</v>
      </c>
      <c r="AI59" s="30">
        <f t="shared" si="19"/>
        <v>-1.5713913384358158</v>
      </c>
      <c r="AJ59" s="130">
        <f t="shared" si="16"/>
        <v>114.09175592648737</v>
      </c>
      <c r="AK59" s="30">
        <f>IF(AND(AJ4=0,AJ59&gt;=0), "",AJ59/AJ4)</f>
        <v>2.201721126759161E-4</v>
      </c>
      <c r="AL59" s="47">
        <f>IF(AND(AJ124=0,AJ59&gt;=0),"",AJ59/AJ124)</f>
        <v>7.134156711115265E-4</v>
      </c>
      <c r="AM59" s="129">
        <f>+'N EERR ULTRAX'!H58</f>
        <v>11.67116323412081</v>
      </c>
      <c r="AN59" s="30">
        <f>IF(AND(AM4=0,AM59&gt;=0), "",AM59/AM4)</f>
        <v>9.8799366768803141E-5</v>
      </c>
      <c r="AO59" s="47">
        <f>IF(AND(AM124=0,AM59&gt;=0),"",AM59/AM124)</f>
        <v>3.1507369829751608E-4</v>
      </c>
      <c r="AP59" s="30">
        <f t="shared" si="20"/>
        <v>-1.1885665097796667</v>
      </c>
      <c r="AQ59" s="130">
        <f t="shared" si="17"/>
        <v>125.76291916060818</v>
      </c>
      <c r="AR59" s="30">
        <f>IF(AND(AQ4=0,AQ59&gt;=0), "",AQ59/AQ4)</f>
        <v>1.9763993102984301E-4</v>
      </c>
      <c r="AS59" s="47">
        <f>IF(AND(AQ124=0,AQ59&gt;=0),"",AQ59/AQ124)</f>
        <v>6.3850097568811446E-4</v>
      </c>
      <c r="AT59" s="131">
        <f t="shared" si="36"/>
        <v>0</v>
      </c>
      <c r="AU59" s="30" t="str">
        <f>IF(AND(AT4=0,AT59&gt;=0), "",AT59/AT4)</f>
        <v/>
      </c>
      <c r="AV59" s="47">
        <f t="shared" si="31"/>
        <v>1</v>
      </c>
      <c r="AW59" s="131">
        <f t="shared" si="48"/>
        <v>20.96048652676803</v>
      </c>
      <c r="AX59" s="30">
        <f>IF(AND(AW4=0,AW59&gt;=0), "",AW59/AW4)</f>
        <v>1.9763993102984301E-4</v>
      </c>
      <c r="AY59" s="47">
        <f>IF(AND(AW124=0,AW59&gt;=0),"",AW59/AW124)</f>
        <v>6.3850097568811457E-4</v>
      </c>
      <c r="AZ59" s="131">
        <f t="shared" si="37"/>
        <v>0</v>
      </c>
      <c r="BA59" s="30" t="str">
        <f>IF(AND(AZ4=0,AZ59&gt;=0), "",AZ59/AZ4)</f>
        <v/>
      </c>
      <c r="BB59" s="47">
        <f t="shared" si="32"/>
        <v>1</v>
      </c>
      <c r="BC59" s="129">
        <f>+'N EERR ULTRAX'!I58</f>
        <v>0</v>
      </c>
      <c r="BD59" s="30" t="str">
        <f>IF(AND(BC4=0,BC59&gt;=0), "",BC59/BC4)</f>
        <v/>
      </c>
      <c r="BE59" s="47" t="str">
        <f>IF(AND(BC124=0,BC59&gt;=0),"",BC59/BC124)</f>
        <v/>
      </c>
      <c r="BF59" s="30">
        <f t="shared" si="33"/>
        <v>-1</v>
      </c>
      <c r="BG59" s="130">
        <f t="shared" si="38"/>
        <v>125.76291916060818</v>
      </c>
      <c r="BH59" s="30">
        <f>IF(AND(BG4=0,BG59&gt;=0), "",BG59/BG4)</f>
        <v>1.9763993102984301E-4</v>
      </c>
      <c r="BI59" s="47">
        <f>IF(AND(BG124=0,BG59&gt;=0),"",BG59/BG124)</f>
        <v>6.3850097568811446E-4</v>
      </c>
      <c r="BJ59" s="129">
        <f>+'N EERR ULTRAX'!J58</f>
        <v>0</v>
      </c>
      <c r="BK59" s="30" t="str">
        <f>IF(AND(BJ4=0,BJ59&gt;=0), "",BJ59/BJ4)</f>
        <v/>
      </c>
      <c r="BL59" s="47" t="str">
        <f>IF(AND(BJ124=0,BJ59&gt;=0),"",BJ59/BJ124)</f>
        <v/>
      </c>
      <c r="BM59" s="30" t="str">
        <f t="shared" si="21"/>
        <v/>
      </c>
      <c r="BN59" s="130">
        <f t="shared" si="39"/>
        <v>125.76291916060818</v>
      </c>
      <c r="BO59" s="30">
        <f>IF(AND(BN4=0,BN59&gt;=0), "",BN59/BN4)</f>
        <v>1.9763993102984301E-4</v>
      </c>
      <c r="BP59" s="47">
        <f>IF(AND(BN124=0,BN59&gt;=0),"",BN59/BN124)</f>
        <v>6.3850097568811446E-4</v>
      </c>
      <c r="BQ59" s="129">
        <f>+'N EERR ULTRAX'!K58</f>
        <v>0</v>
      </c>
      <c r="BR59" s="30" t="str">
        <f>IF(AND(BQ4=0,BQ59&gt;=0), "",BQ59/BQ4)</f>
        <v/>
      </c>
      <c r="BS59" s="47" t="str">
        <f>IF(AND(BQ124=0,BQ59&gt;=0),"",BQ59/BQ124)</f>
        <v/>
      </c>
      <c r="BT59" s="30" t="str">
        <f t="shared" si="22"/>
        <v/>
      </c>
      <c r="BU59" s="130">
        <f t="shared" si="40"/>
        <v>125.76291916060818</v>
      </c>
      <c r="BV59" s="30">
        <f>IF(AND(BU4=0,BU59&gt;=0), "",BU59/BU4)</f>
        <v>1.9763993102984301E-4</v>
      </c>
      <c r="BW59" s="47">
        <f>IF(AND(BU124=0,BU59&gt;=0),"",BU59/BU124)</f>
        <v>6.3850097568811446E-4</v>
      </c>
      <c r="BX59" s="131">
        <f t="shared" si="41"/>
        <v>0</v>
      </c>
      <c r="BY59" s="30" t="str">
        <f>IF(AND(BX4=0,BX59&gt;=0), "",BX59/BX4)</f>
        <v/>
      </c>
      <c r="BZ59" s="47">
        <f t="shared" si="23"/>
        <v>1</v>
      </c>
      <c r="CA59" s="129">
        <f>+'N EERR ULTRAX'!L58</f>
        <v>0</v>
      </c>
      <c r="CB59" s="30" t="str">
        <f>IF(AND(CA4=0,CA59&gt;=0), "",CA59/CA4)</f>
        <v/>
      </c>
      <c r="CC59" s="47" t="str">
        <f>IF(AND(CA124=0,CA59&gt;=0),"",CA59/CA124)</f>
        <v/>
      </c>
      <c r="CD59" s="30" t="str">
        <f t="shared" si="34"/>
        <v/>
      </c>
      <c r="CE59" s="130">
        <f t="shared" si="42"/>
        <v>125.76291916060818</v>
      </c>
      <c r="CF59" s="30">
        <f>IF(AND(CE4=0,CE59&gt;=0), "",CE59/CE4)</f>
        <v>1.9763993102984301E-4</v>
      </c>
      <c r="CG59" s="47">
        <f>IF(AND(CE124=0,CE59&gt;=0),"",CE59/CE124)</f>
        <v>6.3850097568811446E-4</v>
      </c>
      <c r="CH59" s="129">
        <f>+'N EERR ULTRAX'!M58</f>
        <v>0</v>
      </c>
      <c r="CI59" s="30" t="str">
        <f>IF(AND(CH4=0,CH59&gt;=0), "",CH59/CH4)</f>
        <v/>
      </c>
      <c r="CJ59" s="47" t="str">
        <f>IF(AND(CH124=0,CH59&gt;=0),"",CH59/CH124)</f>
        <v/>
      </c>
      <c r="CK59" s="30" t="str">
        <f t="shared" si="24"/>
        <v/>
      </c>
      <c r="CL59" s="130">
        <f t="shared" si="43"/>
        <v>125.76291916060818</v>
      </c>
      <c r="CM59" s="30">
        <f>IF(AND(CL4=0,CL59&gt;=0), "",CL59/CL4)</f>
        <v>1.9763993102984301E-4</v>
      </c>
      <c r="CN59" s="47">
        <f>IF(AND(CL124=0,CL59&gt;=0),"",CL59/CL124)</f>
        <v>6.3850097568811446E-4</v>
      </c>
      <c r="CO59" s="129">
        <f>+'N EERR ULTRAX'!N58</f>
        <v>0</v>
      </c>
      <c r="CP59" s="30" t="str">
        <f>IF(AND(CO4=0,CO59&gt;=0), "",CO59/CO4)</f>
        <v/>
      </c>
      <c r="CQ59" s="47" t="str">
        <f>IF(AND(CO124=0,CO59&gt;=0),"",CO59/CO124)</f>
        <v/>
      </c>
      <c r="CR59" s="30" t="str">
        <f t="shared" si="25"/>
        <v/>
      </c>
      <c r="CS59" s="130">
        <f t="shared" si="44"/>
        <v>125.76291916060818</v>
      </c>
      <c r="CT59" s="30">
        <f>IF(AND(CS4=0,CS59&gt;=0), "",CS59/CS4)</f>
        <v>1.9763993102984301E-4</v>
      </c>
      <c r="CU59" s="47">
        <f>IF(AND(CS124=0,CS59&gt;=0),"",CS59/CS124)</f>
        <v>6.3850097568811446E-4</v>
      </c>
      <c r="CV59" s="131">
        <f t="shared" si="45"/>
        <v>0</v>
      </c>
      <c r="CW59" s="30" t="str">
        <f>IF(AND(CV4=0,CV59&gt;=0), "",CV59/CV4)</f>
        <v/>
      </c>
      <c r="CX59" s="47">
        <f t="shared" si="26"/>
        <v>1</v>
      </c>
    </row>
    <row r="60" spans="1:102" hidden="1" outlineLevel="1" x14ac:dyDescent="0.3">
      <c r="A60" s="29" t="s">
        <v>0</v>
      </c>
      <c r="B60" s="129">
        <f>+'N EERR ULTRAX'!B59+'N EERR ULTRAX'!B60+'N EERR ULTRAX'!B61+'N EERR ULTRAX'!B62+'N EERR ULTRAX'!B63</f>
        <v>0</v>
      </c>
      <c r="C60" s="30" t="str">
        <f>IF(AND(B4=0,B60&gt;=0), "",B60/B4)</f>
        <v/>
      </c>
      <c r="D60" s="47" t="str">
        <f>IF(AND(B124=0,B60&gt;=0),"",B60/B124)</f>
        <v/>
      </c>
      <c r="E60" s="129">
        <f>+'N EERR ULTRAX'!C59+'N EERR ULTRAX'!C60+'N EERR ULTRAX'!C61+'N EERR ULTRAX'!C62+'N EERR ULTRAX'!C63</f>
        <v>107.15528041622694</v>
      </c>
      <c r="F60" s="30">
        <f>IF(AND(E4=0,E60&gt;=0), "",E60/E4)</f>
        <v>1.5369749564595799E-3</v>
      </c>
      <c r="G60" s="47">
        <f>IF(AND(E124=0,E60&gt;=0),"",E60/E124)</f>
        <v>3.7860392323952339E-3</v>
      </c>
      <c r="H60" s="129">
        <f>+'N EERR ULTRAX'!D59+'N EERR ULTRAX'!D60+'N EERR ULTRAX'!D61+'N EERR ULTRAX'!D62+'N EERR ULTRAX'!D63</f>
        <v>166.97904490783574</v>
      </c>
      <c r="I60" s="30">
        <f>IF(AND(H4=0,H60&gt;=0), "",H60/H4)</f>
        <v>1.8353030448019965E-3</v>
      </c>
      <c r="J60" s="47">
        <f>IF(AND(H124=0,H60&gt;=0),"",H60/H124)</f>
        <v>6.3130178782989472E-3</v>
      </c>
      <c r="K60" s="30">
        <f t="shared" si="27"/>
        <v>0.55829040117512918</v>
      </c>
      <c r="L60" s="130">
        <f t="shared" si="46"/>
        <v>274.13432532406267</v>
      </c>
      <c r="M60" s="30">
        <f>IF(AND(L4=0,L60&gt;=0), "",L60/L4)</f>
        <v>1.7058760175079016E-3</v>
      </c>
      <c r="N60" s="47">
        <f>IF(AND(L124=0,L60&gt;=0),"",L60/L124)</f>
        <v>5.006773187102723E-3</v>
      </c>
      <c r="O60" s="129">
        <f>+'N EERR ULTRAX'!E59+'N EERR ULTRAX'!E60+'N EERR ULTRAX'!E61+'N EERR ULTRAX'!E62+'N EERR ULTRAX'!E63</f>
        <v>416.07575956904782</v>
      </c>
      <c r="P60" s="30">
        <f>IF(AND(O4=0,O60&gt;=0), "",O60/O4)</f>
        <v>3.8647467658474498E-3</v>
      </c>
      <c r="Q60" s="47">
        <f>IF(AND(O124=0,O60&gt;=0),"",O60/O124)</f>
        <v>1.2474133502621991E-2</v>
      </c>
      <c r="R60" s="30">
        <f t="shared" si="28"/>
        <v>1.4917842822654859</v>
      </c>
      <c r="S60" s="130">
        <f t="shared" si="47"/>
        <v>690.21008489311043</v>
      </c>
      <c r="T60" s="30">
        <f>IF(AND(S4=0,S60&gt;=0), "",S60/S4)</f>
        <v>2.571962756492427E-3</v>
      </c>
      <c r="U60" s="47">
        <f>IF(AND(S124=0,S60&gt;=0),"",S60/S124)</f>
        <v>7.8337020824346196E-3</v>
      </c>
      <c r="V60" s="131"/>
      <c r="W60" s="30" t="str">
        <f>IF(AND(V4=0,V60&gt;=0), "",V60/V4)</f>
        <v/>
      </c>
      <c r="X60" s="47">
        <f t="shared" si="29"/>
        <v>1</v>
      </c>
      <c r="Y60" s="129">
        <f>+'N EERR ULTRAX'!F59+'N EERR ULTRAX'!F60+'N EERR ULTRAX'!F61+'N EERR ULTRAX'!F62+'N EERR ULTRAX'!F63</f>
        <v>275.92958505254961</v>
      </c>
      <c r="Z60" s="30">
        <f>IF(AND(Y4=0,Y60&gt;=0), "",Y60/Y4)</f>
        <v>2.3498212021072799E-3</v>
      </c>
      <c r="AA60" s="47">
        <f>IF(AND(Y124=0,Y60&gt;=0),"",Y60/Y124)</f>
        <v>7.8870929489051472E-3</v>
      </c>
      <c r="AB60" s="30">
        <f t="shared" si="30"/>
        <v>-0.33682850128461023</v>
      </c>
      <c r="AC60" s="130">
        <f t="shared" si="35"/>
        <v>966.13966994565999</v>
      </c>
      <c r="AD60" s="30">
        <f>IF(AND(AC4=0,AC60&gt;=0), "",AC60/AC4)</f>
        <v>2.5043470099600372E-3</v>
      </c>
      <c r="AE60" s="47">
        <f>IF(AND(AC124=0,AC60&gt;=0),"",AC60/AC124)</f>
        <v>7.8488766340141722E-3</v>
      </c>
      <c r="AF60" s="129">
        <f>+'N EERR ULTRAX'!G59+'N EERR ULTRAX'!G60+'N EERR ULTRAX'!G61+'N EERR ULTRAX'!G62+'N EERR ULTRAX'!G63</f>
        <v>827.30087325261741</v>
      </c>
      <c r="AG60" s="30">
        <f>IF(AND(AF4=0,AF60&gt;=0), "",AF60/AF4)</f>
        <v>6.2480982617409368E-3</v>
      </c>
      <c r="AH60" s="47">
        <f>IF(AND(AF124=0,AF60&gt;=0),"",AF60/AF124)</f>
        <v>2.2462371503677504E-2</v>
      </c>
      <c r="AI60" s="30">
        <f t="shared" si="19"/>
        <v>1.9982318608389218</v>
      </c>
      <c r="AJ60" s="130">
        <f t="shared" si="16"/>
        <v>1793.4405431982773</v>
      </c>
      <c r="AK60" s="30">
        <f>IF(AND(AJ4=0,AJ60&gt;=0), "",AJ60/AJ4)</f>
        <v>3.4609476394510978E-3</v>
      </c>
      <c r="AL60" s="47">
        <f>IF(AND(AJ124=0,AJ60&gt;=0),"",AJ60/AJ124)</f>
        <v>1.1214382479561611E-2</v>
      </c>
      <c r="AM60" s="129">
        <f>+'N EERR ULTRAX'!H59+'N EERR ULTRAX'!H60+'N EERR ULTRAX'!H61+'N EERR ULTRAX'!H62+'N EERR ULTRAX'!H63</f>
        <v>787.02331775953678</v>
      </c>
      <c r="AN60" s="30">
        <f>IF(AND(AM4=0,AM60&gt;=0), "",AM60/AM4)</f>
        <v>6.6623526607527779E-3</v>
      </c>
      <c r="AO60" s="47">
        <f>IF(AND(AM124=0,AM60&gt;=0),"",AM60/AM124)</f>
        <v>2.1246412409684549E-2</v>
      </c>
      <c r="AP60" s="30">
        <f t="shared" si="20"/>
        <v>-4.8685498583756266E-2</v>
      </c>
      <c r="AQ60" s="130">
        <f t="shared" si="17"/>
        <v>2580.4638609578142</v>
      </c>
      <c r="AR60" s="30">
        <f>IF(AND(AQ4=0,AQ60&gt;=0), "",AQ60/AQ4)</f>
        <v>4.0552708454023329E-3</v>
      </c>
      <c r="AS60" s="47">
        <f>IF(AND(AQ124=0,AQ60&gt;=0),"",AQ60/AQ124)</f>
        <v>1.310106909052695E-2</v>
      </c>
      <c r="AT60" s="131">
        <f t="shared" si="36"/>
        <v>0</v>
      </c>
      <c r="AU60" s="30" t="str">
        <f>IF(AND(AT4=0,AT60&gt;=0), "",AT60/AT4)</f>
        <v/>
      </c>
      <c r="AV60" s="47">
        <f t="shared" si="31"/>
        <v>1</v>
      </c>
      <c r="AW60" s="131">
        <f t="shared" si="48"/>
        <v>430.07731015963572</v>
      </c>
      <c r="AX60" s="30">
        <f>IF(AND(AW4=0,AW60&gt;=0), "",AW60/AW4)</f>
        <v>4.0552708454023329E-3</v>
      </c>
      <c r="AY60" s="47">
        <f>IF(AND(AW124=0,AW60&gt;=0),"",AW60/AW124)</f>
        <v>1.3101069090526952E-2</v>
      </c>
      <c r="AZ60" s="131">
        <f t="shared" si="37"/>
        <v>0</v>
      </c>
      <c r="BA60" s="30" t="str">
        <f>IF(AND(AZ4=0,AZ60&gt;=0), "",AZ60/AZ4)</f>
        <v/>
      </c>
      <c r="BB60" s="47">
        <f t="shared" si="32"/>
        <v>1</v>
      </c>
      <c r="BC60" s="129">
        <f>+'N EERR ULTRAX'!I59+'N EERR ULTRAX'!I60+'N EERR ULTRAX'!I61+'N EERR ULTRAX'!I62+'N EERR ULTRAX'!I63</f>
        <v>0</v>
      </c>
      <c r="BD60" s="30" t="str">
        <f>IF(AND(BC4=0,BC60&gt;=0), "",BC60/BC4)</f>
        <v/>
      </c>
      <c r="BE60" s="47" t="str">
        <f>IF(AND(BC124=0,BC60&gt;=0),"",BC60/BC124)</f>
        <v/>
      </c>
      <c r="BF60" s="30">
        <f t="shared" si="33"/>
        <v>-1</v>
      </c>
      <c r="BG60" s="130">
        <f t="shared" si="38"/>
        <v>2580.4638609578142</v>
      </c>
      <c r="BH60" s="30">
        <f>IF(AND(BG4=0,BG60&gt;=0), "",BG60/BG4)</f>
        <v>4.0552708454023329E-3</v>
      </c>
      <c r="BI60" s="47">
        <f>IF(AND(BG124=0,BG60&gt;=0),"",BG60/BG124)</f>
        <v>1.310106909052695E-2</v>
      </c>
      <c r="BJ60" s="129">
        <f>+'N EERR ULTRAX'!J59+'N EERR ULTRAX'!J60+'N EERR ULTRAX'!J61+'N EERR ULTRAX'!J62+'N EERR ULTRAX'!J63</f>
        <v>0</v>
      </c>
      <c r="BK60" s="30" t="str">
        <f>IF(AND(BJ4=0,BJ60&gt;=0), "",BJ60/BJ4)</f>
        <v/>
      </c>
      <c r="BL60" s="47" t="str">
        <f>IF(AND(BJ124=0,BJ60&gt;=0),"",BJ60/BJ124)</f>
        <v/>
      </c>
      <c r="BM60" s="30" t="str">
        <f t="shared" si="21"/>
        <v/>
      </c>
      <c r="BN60" s="130">
        <f t="shared" si="39"/>
        <v>2580.4638609578142</v>
      </c>
      <c r="BO60" s="30">
        <f>IF(AND(BN4=0,BN60&gt;=0), "",BN60/BN4)</f>
        <v>4.0552708454023329E-3</v>
      </c>
      <c r="BP60" s="47">
        <f>IF(AND(BN124=0,BN60&gt;=0),"",BN60/BN124)</f>
        <v>1.310106909052695E-2</v>
      </c>
      <c r="BQ60" s="129">
        <f>+'N EERR ULTRAX'!K59+'N EERR ULTRAX'!K60+'N EERR ULTRAX'!K61+'N EERR ULTRAX'!K62+'N EERR ULTRAX'!K63</f>
        <v>0</v>
      </c>
      <c r="BR60" s="30" t="str">
        <f>IF(AND(BQ4=0,BQ60&gt;=0), "",BQ60/BQ4)</f>
        <v/>
      </c>
      <c r="BS60" s="47" t="str">
        <f>IF(AND(BQ124=0,BQ60&gt;=0),"",BQ60/BQ124)</f>
        <v/>
      </c>
      <c r="BT60" s="30" t="str">
        <f t="shared" si="22"/>
        <v/>
      </c>
      <c r="BU60" s="130">
        <f t="shared" si="40"/>
        <v>2580.4638609578142</v>
      </c>
      <c r="BV60" s="30">
        <f>IF(AND(BU4=0,BU60&gt;=0), "",BU60/BU4)</f>
        <v>4.0552708454023329E-3</v>
      </c>
      <c r="BW60" s="47">
        <f>IF(AND(BU124=0,BU60&gt;=0),"",BU60/BU124)</f>
        <v>1.310106909052695E-2</v>
      </c>
      <c r="BX60" s="131">
        <f t="shared" si="41"/>
        <v>0</v>
      </c>
      <c r="BY60" s="30" t="str">
        <f>IF(AND(BX4=0,BX60&gt;=0), "",BX60/BX4)</f>
        <v/>
      </c>
      <c r="BZ60" s="47">
        <f t="shared" si="23"/>
        <v>1</v>
      </c>
      <c r="CA60" s="129">
        <f>+'N EERR ULTRAX'!L59+'N EERR ULTRAX'!L60+'N EERR ULTRAX'!L61+'N EERR ULTRAX'!L62+'N EERR ULTRAX'!L63</f>
        <v>0</v>
      </c>
      <c r="CB60" s="30" t="str">
        <f>IF(AND(CA4=0,CA60&gt;=0), "",CA60/CA4)</f>
        <v/>
      </c>
      <c r="CC60" s="47" t="str">
        <f>IF(AND(CA124=0,CA60&gt;=0),"",CA60/CA124)</f>
        <v/>
      </c>
      <c r="CD60" s="30" t="str">
        <f t="shared" si="34"/>
        <v/>
      </c>
      <c r="CE60" s="130">
        <f t="shared" si="42"/>
        <v>2580.4638609578142</v>
      </c>
      <c r="CF60" s="30">
        <f>IF(AND(CE4=0,CE60&gt;=0), "",CE60/CE4)</f>
        <v>4.0552708454023329E-3</v>
      </c>
      <c r="CG60" s="47">
        <f>IF(AND(CE124=0,CE60&gt;=0),"",CE60/CE124)</f>
        <v>1.310106909052695E-2</v>
      </c>
      <c r="CH60" s="129">
        <f>+'N EERR ULTRAX'!M59+'N EERR ULTRAX'!M60+'N EERR ULTRAX'!M61+'N EERR ULTRAX'!M62+'N EERR ULTRAX'!M63</f>
        <v>0</v>
      </c>
      <c r="CI60" s="30" t="str">
        <f>IF(AND(CH4=0,CH60&gt;=0), "",CH60/CH4)</f>
        <v/>
      </c>
      <c r="CJ60" s="47" t="str">
        <f>IF(AND(CH124=0,CH60&gt;=0),"",CH60/CH124)</f>
        <v/>
      </c>
      <c r="CK60" s="30" t="str">
        <f t="shared" si="24"/>
        <v/>
      </c>
      <c r="CL60" s="130">
        <f t="shared" si="43"/>
        <v>2580.4638609578142</v>
      </c>
      <c r="CM60" s="30">
        <f>IF(AND(CL4=0,CL60&gt;=0), "",CL60/CL4)</f>
        <v>4.0552708454023329E-3</v>
      </c>
      <c r="CN60" s="47">
        <f>IF(AND(CL124=0,CL60&gt;=0),"",CL60/CL124)</f>
        <v>1.310106909052695E-2</v>
      </c>
      <c r="CO60" s="129">
        <f>+'N EERR ULTRAX'!N59+'N EERR ULTRAX'!N60+'N EERR ULTRAX'!N61+'N EERR ULTRAX'!N62+'N EERR ULTRAX'!N63</f>
        <v>0</v>
      </c>
      <c r="CP60" s="30" t="str">
        <f>IF(AND(CO4=0,CO60&gt;=0), "",CO60/CO4)</f>
        <v/>
      </c>
      <c r="CQ60" s="47" t="str">
        <f>IF(AND(CO124=0,CO60&gt;=0),"",CO60/CO124)</f>
        <v/>
      </c>
      <c r="CR60" s="30" t="str">
        <f t="shared" si="25"/>
        <v/>
      </c>
      <c r="CS60" s="130">
        <f t="shared" si="44"/>
        <v>2580.4638609578142</v>
      </c>
      <c r="CT60" s="30">
        <f>IF(AND(CS4=0,CS60&gt;=0), "",CS60/CS4)</f>
        <v>4.0552708454023329E-3</v>
      </c>
      <c r="CU60" s="47">
        <f>IF(AND(CS124=0,CS60&gt;=0),"",CS60/CS124)</f>
        <v>1.310106909052695E-2</v>
      </c>
      <c r="CV60" s="131">
        <f t="shared" si="45"/>
        <v>0</v>
      </c>
      <c r="CW60" s="30" t="str">
        <f>IF(AND(CV4=0,CV60&gt;=0), "",CV60/CV4)</f>
        <v/>
      </c>
      <c r="CX60" s="47">
        <f t="shared" si="26"/>
        <v>1</v>
      </c>
    </row>
    <row r="61" spans="1:102" hidden="1" outlineLevel="1" x14ac:dyDescent="0.3">
      <c r="A61" s="29" t="s">
        <v>22</v>
      </c>
      <c r="B61" s="129">
        <f>+'N EERR ULTRAX'!B64+'N EERR ULTRAX'!B65+'N EERR ULTRAX'!B66+'N EERR ULTRAX'!B67+'N EERR ULTRAX'!B68</f>
        <v>0</v>
      </c>
      <c r="C61" s="30" t="str">
        <f>IF(AND(B4=0,B61&gt;=0), "",B61/B4)</f>
        <v/>
      </c>
      <c r="D61" s="47" t="str">
        <f>IF(AND(B124=0,B61&gt;=0),"",B61/B124)</f>
        <v/>
      </c>
      <c r="E61" s="129">
        <f>+'N EERR ULTRAX'!C64+'N EERR ULTRAX'!C65+'N EERR ULTRAX'!C66+'N EERR ULTRAX'!C67+'N EERR ULTRAX'!C68</f>
        <v>123.52367198059584</v>
      </c>
      <c r="F61" s="30">
        <f>IF(AND(E4=0,E61&gt;=0), "",E61/E4)</f>
        <v>1.7717539408851526E-3</v>
      </c>
      <c r="G61" s="47">
        <f>IF(AND(E124=0,E61&gt;=0),"",E61/E124)</f>
        <v>4.3643716523486913E-3</v>
      </c>
      <c r="H61" s="129">
        <f>+'N EERR ULTRAX'!D64+'N EERR ULTRAX'!D65+'N EERR ULTRAX'!D66+'N EERR ULTRAX'!D67+'N EERR ULTRAX'!D68</f>
        <v>0</v>
      </c>
      <c r="I61" s="30">
        <f>IF(AND(H4=0,H61&gt;=0), "",H61/H4)</f>
        <v>0</v>
      </c>
      <c r="J61" s="47">
        <f>IF(AND(H124=0,H61&gt;=0),"",H61/H124)</f>
        <v>0</v>
      </c>
      <c r="K61" s="30">
        <f t="shared" si="27"/>
        <v>-1</v>
      </c>
      <c r="L61" s="130">
        <f t="shared" si="46"/>
        <v>123.52367198059584</v>
      </c>
      <c r="M61" s="30">
        <f>IF(AND(L4=0,L61&gt;=0), "",L61/L4)</f>
        <v>7.6865992384250758E-4</v>
      </c>
      <c r="N61" s="47">
        <f>IF(AND(L124=0,L61&gt;=0),"",L61/L124)</f>
        <v>2.256029076671899E-3</v>
      </c>
      <c r="O61" s="129">
        <f>+'N EERR ULTRAX'!E64+'N EERR ULTRAX'!E65+'N EERR ULTRAX'!E66+'N EERR ULTRAX'!E67+'N EERR ULTRAX'!E68</f>
        <v>33.487408213646297</v>
      </c>
      <c r="P61" s="30">
        <f>IF(AND(O4=0,O61&gt;=0), "",O61/O4)</f>
        <v>3.1104997014089577E-4</v>
      </c>
      <c r="Q61" s="47">
        <f>IF(AND(O124=0,O61&gt;=0),"",O61/O124)</f>
        <v>1.0039671648896008E-3</v>
      </c>
      <c r="R61" s="30">
        <f t="shared" si="28"/>
        <v>1</v>
      </c>
      <c r="S61" s="130">
        <f t="shared" si="47"/>
        <v>157.01108019424214</v>
      </c>
      <c r="T61" s="30">
        <f>IF(AND(S4=0,S61&gt;=0), "",S61/S4)</f>
        <v>5.8507787622195527E-4</v>
      </c>
      <c r="U61" s="47">
        <f>IF(AND(S124=0,S61&gt;=0),"",S61/S124)</f>
        <v>1.7820342715992401E-3</v>
      </c>
      <c r="V61" s="131"/>
      <c r="W61" s="30" t="str">
        <f>IF(AND(V4=0,V61&gt;=0), "",V61/V4)</f>
        <v/>
      </c>
      <c r="X61" s="47">
        <f t="shared" si="29"/>
        <v>1</v>
      </c>
      <c r="Y61" s="129">
        <f>+'N EERR ULTRAX'!F64+'N EERR ULTRAX'!F65+'N EERR ULTRAX'!F66+'N EERR ULTRAX'!F67+'N EERR ULTRAX'!F68</f>
        <v>0</v>
      </c>
      <c r="Z61" s="30">
        <f>IF(AND(Y4=0,Y61&gt;=0), "",Y61/Y4)</f>
        <v>0</v>
      </c>
      <c r="AA61" s="47">
        <f>IF(AND(Y124=0,Y61&gt;=0),"",Y61/Y124)</f>
        <v>0</v>
      </c>
      <c r="AB61" s="30">
        <f t="shared" si="30"/>
        <v>-1</v>
      </c>
      <c r="AC61" s="130">
        <f t="shared" si="35"/>
        <v>157.01108019424214</v>
      </c>
      <c r="AD61" s="30">
        <f>IF(AND(AC4=0,AC61&gt;=0), "",AC61/AC4)</f>
        <v>4.0699108156604504E-4</v>
      </c>
      <c r="AE61" s="47">
        <f>IF(AND(AC124=0,AC61&gt;=0),"",AC61/AC124)</f>
        <v>1.2755511826641236E-3</v>
      </c>
      <c r="AF61" s="129">
        <f>+'N EERR ULTRAX'!G64+'N EERR ULTRAX'!G65+'N EERR ULTRAX'!G66+'N EERR ULTRAX'!G67+'N EERR ULTRAX'!G68</f>
        <v>0</v>
      </c>
      <c r="AG61" s="30">
        <f>IF(AND(AF4=0,AF61&gt;=0), "",AF61/AF4)</f>
        <v>0</v>
      </c>
      <c r="AH61" s="47">
        <f>IF(AND(AF124=0,AF61&gt;=0),"",AF61/AF124)</f>
        <v>0</v>
      </c>
      <c r="AI61" s="30" t="str">
        <f t="shared" si="19"/>
        <v/>
      </c>
      <c r="AJ61" s="130">
        <f t="shared" si="16"/>
        <v>157.01108019424214</v>
      </c>
      <c r="AK61" s="30">
        <f>IF(AND(AJ4=0,AJ61&gt;=0), "",AJ61/AJ4)</f>
        <v>3.0299701287942387E-4</v>
      </c>
      <c r="AL61" s="47">
        <f>IF(AND(AJ124=0,AJ61&gt;=0),"",AJ61/AJ124)</f>
        <v>9.8179017615343685E-4</v>
      </c>
      <c r="AM61" s="129">
        <f>+'N EERR ULTRAX'!H64+'N EERR ULTRAX'!H65+'N EERR ULTRAX'!H66+'N EERR ULTRAX'!H67+'N EERR ULTRAX'!H68</f>
        <v>0</v>
      </c>
      <c r="AN61" s="30">
        <f>IF(AND(AM4=0,AM61&gt;=0), "",AM61/AM4)</f>
        <v>0</v>
      </c>
      <c r="AO61" s="47">
        <f>IF(AND(AM124=0,AM61&gt;=0),"",AM61/AM124)</f>
        <v>0</v>
      </c>
      <c r="AP61" s="30" t="str">
        <f t="shared" si="20"/>
        <v/>
      </c>
      <c r="AQ61" s="130">
        <f t="shared" si="17"/>
        <v>157.01108019424214</v>
      </c>
      <c r="AR61" s="30">
        <f>IF(AND(AQ4=0,AQ61&gt;=0), "",AQ61/AQ4)</f>
        <v>2.4674728662175483E-4</v>
      </c>
      <c r="AS61" s="47">
        <f>IF(AND(AQ124=0,AQ61&gt;=0),"",AQ61/AQ124)</f>
        <v>7.9714854399840873E-4</v>
      </c>
      <c r="AT61" s="131">
        <f t="shared" si="36"/>
        <v>0</v>
      </c>
      <c r="AU61" s="30" t="str">
        <f>IF(AND(AT4=0,AT61&gt;=0), "",AT61/AT4)</f>
        <v/>
      </c>
      <c r="AV61" s="47">
        <f t="shared" si="31"/>
        <v>1</v>
      </c>
      <c r="AW61" s="131">
        <f t="shared" si="48"/>
        <v>26.168513365707025</v>
      </c>
      <c r="AX61" s="30">
        <f>IF(AND(AW4=0,AW61&gt;=0), "",AW61/AW4)</f>
        <v>2.4674728662175483E-4</v>
      </c>
      <c r="AY61" s="47">
        <f>IF(AND(AW124=0,AW61&gt;=0),"",AW61/AW124)</f>
        <v>7.9714854399840895E-4</v>
      </c>
      <c r="AZ61" s="131">
        <f t="shared" si="37"/>
        <v>0</v>
      </c>
      <c r="BA61" s="30" t="str">
        <f>IF(AND(AZ4=0,AZ61&gt;=0), "",AZ61/AZ4)</f>
        <v/>
      </c>
      <c r="BB61" s="47">
        <f t="shared" si="32"/>
        <v>1</v>
      </c>
      <c r="BC61" s="129">
        <f>+'N EERR ULTRAX'!I64+'N EERR ULTRAX'!I65+'N EERR ULTRAX'!I66+'N EERR ULTRAX'!I67+'N EERR ULTRAX'!I68</f>
        <v>0</v>
      </c>
      <c r="BD61" s="30" t="str">
        <f>IF(AND(BC4=0,BC61&gt;=0), "",BC61/BC4)</f>
        <v/>
      </c>
      <c r="BE61" s="47" t="str">
        <f>IF(AND(BC124=0,BC61&gt;=0),"",BC61/BC124)</f>
        <v/>
      </c>
      <c r="BF61" s="30" t="str">
        <f t="shared" si="33"/>
        <v/>
      </c>
      <c r="BG61" s="130">
        <f t="shared" si="38"/>
        <v>157.01108019424214</v>
      </c>
      <c r="BH61" s="30">
        <f>IF(AND(BG4=0,BG61&gt;=0), "",BG61/BG4)</f>
        <v>2.4674728662175483E-4</v>
      </c>
      <c r="BI61" s="47">
        <f>IF(AND(BG124=0,BG61&gt;=0),"",BG61/BG124)</f>
        <v>7.9714854399840873E-4</v>
      </c>
      <c r="BJ61" s="129">
        <f>+'N EERR ULTRAX'!J64+'N EERR ULTRAX'!J65+'N EERR ULTRAX'!J66+'N EERR ULTRAX'!J67+'N EERR ULTRAX'!J68</f>
        <v>0</v>
      </c>
      <c r="BK61" s="30" t="str">
        <f>IF(AND(BJ4=0,BJ61&gt;=0), "",BJ61/BJ4)</f>
        <v/>
      </c>
      <c r="BL61" s="47" t="str">
        <f>IF(AND(BJ124=0,BJ61&gt;=0),"",BJ61/BJ124)</f>
        <v/>
      </c>
      <c r="BM61" s="30" t="str">
        <f t="shared" si="21"/>
        <v/>
      </c>
      <c r="BN61" s="130">
        <f t="shared" si="39"/>
        <v>157.01108019424214</v>
      </c>
      <c r="BO61" s="30">
        <f>IF(AND(BN4=0,BN61&gt;=0), "",BN61/BN4)</f>
        <v>2.4674728662175483E-4</v>
      </c>
      <c r="BP61" s="47">
        <f>IF(AND(BN124=0,BN61&gt;=0),"",BN61/BN124)</f>
        <v>7.9714854399840873E-4</v>
      </c>
      <c r="BQ61" s="129">
        <f>+'N EERR ULTRAX'!K64+'N EERR ULTRAX'!K65+'N EERR ULTRAX'!K66+'N EERR ULTRAX'!K67+'N EERR ULTRAX'!K68</f>
        <v>0</v>
      </c>
      <c r="BR61" s="30" t="str">
        <f>IF(AND(BQ4=0,BQ61&gt;=0), "",BQ61/BQ4)</f>
        <v/>
      </c>
      <c r="BS61" s="47" t="str">
        <f>IF(AND(BQ124=0,BQ61&gt;=0),"",BQ61/BQ124)</f>
        <v/>
      </c>
      <c r="BT61" s="30" t="str">
        <f t="shared" si="22"/>
        <v/>
      </c>
      <c r="BU61" s="130">
        <f t="shared" si="40"/>
        <v>157.01108019424214</v>
      </c>
      <c r="BV61" s="30">
        <f>IF(AND(BU4=0,BU61&gt;=0), "",BU61/BU4)</f>
        <v>2.4674728662175483E-4</v>
      </c>
      <c r="BW61" s="47">
        <f>IF(AND(BU124=0,BU61&gt;=0),"",BU61/BU124)</f>
        <v>7.9714854399840873E-4</v>
      </c>
      <c r="BX61" s="131">
        <f t="shared" si="41"/>
        <v>0</v>
      </c>
      <c r="BY61" s="30" t="str">
        <f>IF(AND(BX4=0,BX61&gt;=0), "",BX61/BX4)</f>
        <v/>
      </c>
      <c r="BZ61" s="47">
        <f t="shared" si="23"/>
        <v>1</v>
      </c>
      <c r="CA61" s="129">
        <f>+'N EERR ULTRAX'!L64+'N EERR ULTRAX'!L65+'N EERR ULTRAX'!L66+'N EERR ULTRAX'!L67+'N EERR ULTRAX'!L68</f>
        <v>0</v>
      </c>
      <c r="CB61" s="30" t="str">
        <f>IF(AND(CA4=0,CA61&gt;=0), "",CA61/CA4)</f>
        <v/>
      </c>
      <c r="CC61" s="47" t="str">
        <f>IF(AND(CA124=0,CA61&gt;=0),"",CA61/CA124)</f>
        <v/>
      </c>
      <c r="CD61" s="30" t="str">
        <f t="shared" si="34"/>
        <v/>
      </c>
      <c r="CE61" s="130">
        <f t="shared" si="42"/>
        <v>157.01108019424214</v>
      </c>
      <c r="CF61" s="30">
        <f>IF(AND(CE4=0,CE61&gt;=0), "",CE61/CE4)</f>
        <v>2.4674728662175483E-4</v>
      </c>
      <c r="CG61" s="47">
        <f>IF(AND(CE124=0,CE61&gt;=0),"",CE61/CE124)</f>
        <v>7.9714854399840873E-4</v>
      </c>
      <c r="CH61" s="129">
        <f>+'N EERR ULTRAX'!M64+'N EERR ULTRAX'!M65+'N EERR ULTRAX'!M66+'N EERR ULTRAX'!M67+'N EERR ULTRAX'!M68</f>
        <v>0</v>
      </c>
      <c r="CI61" s="30" t="str">
        <f>IF(AND(CH4=0,CH61&gt;=0), "",CH61/CH4)</f>
        <v/>
      </c>
      <c r="CJ61" s="47" t="str">
        <f>IF(AND(CH124=0,CH61&gt;=0),"",CH61/CH124)</f>
        <v/>
      </c>
      <c r="CK61" s="30" t="str">
        <f t="shared" si="24"/>
        <v/>
      </c>
      <c r="CL61" s="130">
        <f t="shared" si="43"/>
        <v>157.01108019424214</v>
      </c>
      <c r="CM61" s="30">
        <f>IF(AND(CL4=0,CL61&gt;=0), "",CL61/CL4)</f>
        <v>2.4674728662175483E-4</v>
      </c>
      <c r="CN61" s="47">
        <f>IF(AND(CL124=0,CL61&gt;=0),"",CL61/CL124)</f>
        <v>7.9714854399840873E-4</v>
      </c>
      <c r="CO61" s="129">
        <f>+'N EERR ULTRAX'!N64+'N EERR ULTRAX'!N65+'N EERR ULTRAX'!N66+'N EERR ULTRAX'!N67+'N EERR ULTRAX'!N68</f>
        <v>0</v>
      </c>
      <c r="CP61" s="30" t="str">
        <f>IF(AND(CO4=0,CO61&gt;=0), "",CO61/CO4)</f>
        <v/>
      </c>
      <c r="CQ61" s="47" t="str">
        <f>IF(AND(CO124=0,CO61&gt;=0),"",CO61/CO124)</f>
        <v/>
      </c>
      <c r="CR61" s="30" t="str">
        <f t="shared" si="25"/>
        <v/>
      </c>
      <c r="CS61" s="130">
        <f t="shared" si="44"/>
        <v>157.01108019424214</v>
      </c>
      <c r="CT61" s="30">
        <f>IF(AND(CS4=0,CS61&gt;=0), "",CS61/CS4)</f>
        <v>2.4674728662175483E-4</v>
      </c>
      <c r="CU61" s="47">
        <f>IF(AND(CS124=0,CS61&gt;=0),"",CS61/CS124)</f>
        <v>7.9714854399840873E-4</v>
      </c>
      <c r="CV61" s="131">
        <f t="shared" si="45"/>
        <v>0</v>
      </c>
      <c r="CW61" s="30" t="str">
        <f>IF(AND(CV4=0,CV61&gt;=0), "",CV61/CV4)</f>
        <v/>
      </c>
      <c r="CX61" s="47">
        <f t="shared" si="26"/>
        <v>1</v>
      </c>
    </row>
    <row r="62" spans="1:102" hidden="1" outlineLevel="1" x14ac:dyDescent="0.3">
      <c r="A62" s="29" t="s">
        <v>23</v>
      </c>
      <c r="B62" s="129">
        <f>+'N EERR ULTRAX'!B69+'N EERR ULTRAX'!B70</f>
        <v>0</v>
      </c>
      <c r="C62" s="30" t="str">
        <f>IF(AND(B4=0,B62&gt;=0), "",B62/B4)</f>
        <v/>
      </c>
      <c r="D62" s="47" t="str">
        <f>IF(AND(B124=0,B62&gt;=0),"",B62/B124)</f>
        <v/>
      </c>
      <c r="E62" s="129">
        <f>+'N EERR ULTRAX'!C69+'N EERR ULTRAX'!C70</f>
        <v>0</v>
      </c>
      <c r="F62" s="30">
        <f>IF(AND(E4=0,E62&gt;=0), "",E62/E4)</f>
        <v>0</v>
      </c>
      <c r="G62" s="47">
        <f>IF(AND(E124=0,E62&gt;=0),"",E62/E124)</f>
        <v>0</v>
      </c>
      <c r="H62" s="129">
        <f>+'N EERR ULTRAX'!D69+'N EERR ULTRAX'!D70</f>
        <v>0</v>
      </c>
      <c r="I62" s="30">
        <f>IF(AND(H4=0,H62&gt;=0), "",H62/H4)</f>
        <v>0</v>
      </c>
      <c r="J62" s="47">
        <f>IF(AND(H124=0,H62&gt;=0),"",H62/H124)</f>
        <v>0</v>
      </c>
      <c r="K62" s="30" t="str">
        <f t="shared" si="27"/>
        <v/>
      </c>
      <c r="L62" s="130">
        <f t="shared" si="46"/>
        <v>0</v>
      </c>
      <c r="M62" s="30">
        <f>IF(AND(L4=0,L62&gt;=0), "",L62/L4)</f>
        <v>0</v>
      </c>
      <c r="N62" s="47">
        <f>IF(AND(L124=0,L62&gt;=0),"",L62/L124)</f>
        <v>0</v>
      </c>
      <c r="O62" s="129">
        <f>+'N EERR ULTRAX'!E69+'N EERR ULTRAX'!E70</f>
        <v>0</v>
      </c>
      <c r="P62" s="30">
        <f>IF(AND(O4=0,O62&gt;=0), "",O62/O4)</f>
        <v>0</v>
      </c>
      <c r="Q62" s="47">
        <f>IF(AND(O124=0,O62&gt;=0),"",O62/O124)</f>
        <v>0</v>
      </c>
      <c r="R62" s="30" t="str">
        <f t="shared" si="28"/>
        <v/>
      </c>
      <c r="S62" s="130">
        <f t="shared" si="47"/>
        <v>0</v>
      </c>
      <c r="T62" s="30">
        <f>IF(AND(S4=0,S62&gt;=0), "",S62/S4)</f>
        <v>0</v>
      </c>
      <c r="U62" s="47">
        <f>IF(AND(S124=0,S62&gt;=0),"",S62/S124)</f>
        <v>0</v>
      </c>
      <c r="V62" s="131"/>
      <c r="W62" s="30" t="str">
        <f>IF(AND(V4=0,V62&gt;=0), "",V62/V4)</f>
        <v/>
      </c>
      <c r="X62" s="47" t="str">
        <f t="shared" si="29"/>
        <v/>
      </c>
      <c r="Y62" s="129">
        <f>+'N EERR ULTRAX'!F69+'N EERR ULTRAX'!F70</f>
        <v>0</v>
      </c>
      <c r="Z62" s="30">
        <f>IF(AND(Y4=0,Y62&gt;=0), "",Y62/Y4)</f>
        <v>0</v>
      </c>
      <c r="AA62" s="47">
        <f>IF(AND(Y124=0,Y62&gt;=0),"",Y62/Y124)</f>
        <v>0</v>
      </c>
      <c r="AB62" s="30" t="str">
        <f t="shared" si="30"/>
        <v/>
      </c>
      <c r="AC62" s="130">
        <f t="shared" si="35"/>
        <v>0</v>
      </c>
      <c r="AD62" s="30">
        <f>IF(AND(AC4=0,AC62&gt;=0), "",AC62/AC4)</f>
        <v>0</v>
      </c>
      <c r="AE62" s="47">
        <f>IF(AND(AC124=0,AC62&gt;=0),"",AC62/AC124)</f>
        <v>0</v>
      </c>
      <c r="AF62" s="129">
        <f>+'N EERR ULTRAX'!G69+'N EERR ULTRAX'!G70</f>
        <v>0</v>
      </c>
      <c r="AG62" s="30">
        <f>IF(AND(AF4=0,AF62&gt;=0), "",AF62/AF4)</f>
        <v>0</v>
      </c>
      <c r="AH62" s="47">
        <f>IF(AND(AF124=0,AF62&gt;=0),"",AF62/AF124)</f>
        <v>0</v>
      </c>
      <c r="AI62" s="30" t="str">
        <f t="shared" si="19"/>
        <v/>
      </c>
      <c r="AJ62" s="130">
        <f t="shared" si="16"/>
        <v>0</v>
      </c>
      <c r="AK62" s="30">
        <f>IF(AND(AJ4=0,AJ62&gt;=0), "",AJ62/AJ4)</f>
        <v>0</v>
      </c>
      <c r="AL62" s="47">
        <f>IF(AND(AJ124=0,AJ62&gt;=0),"",AJ62/AJ124)</f>
        <v>0</v>
      </c>
      <c r="AM62" s="129">
        <f>+'N EERR ULTRAX'!H69+'N EERR ULTRAX'!H70</f>
        <v>0</v>
      </c>
      <c r="AN62" s="30">
        <f>IF(AND(AM4=0,AM62&gt;=0), "",AM62/AM4)</f>
        <v>0</v>
      </c>
      <c r="AO62" s="47">
        <f>IF(AND(AM124=0,AM62&gt;=0),"",AM62/AM124)</f>
        <v>0</v>
      </c>
      <c r="AP62" s="30" t="str">
        <f t="shared" si="20"/>
        <v/>
      </c>
      <c r="AQ62" s="130">
        <f t="shared" si="17"/>
        <v>0</v>
      </c>
      <c r="AR62" s="30">
        <f>IF(AND(AQ4=0,AQ62&gt;=0), "",AQ62/AQ4)</f>
        <v>0</v>
      </c>
      <c r="AS62" s="47">
        <f>IF(AND(AQ124=0,AQ62&gt;=0),"",AQ62/AQ124)</f>
        <v>0</v>
      </c>
      <c r="AT62" s="131">
        <f t="shared" si="36"/>
        <v>0</v>
      </c>
      <c r="AU62" s="30" t="str">
        <f>IF(AND(AT4=0,AT62&gt;=0), "",AT62/AT4)</f>
        <v/>
      </c>
      <c r="AV62" s="47" t="str">
        <f t="shared" si="31"/>
        <v/>
      </c>
      <c r="AW62" s="131">
        <f t="shared" si="48"/>
        <v>0</v>
      </c>
      <c r="AX62" s="30">
        <f>IF(AND(AW4=0,AW62&gt;=0), "",AW62/AW4)</f>
        <v>0</v>
      </c>
      <c r="AY62" s="47">
        <f>IF(AND(AW124=0,AW62&gt;=0),"",AW62/AW124)</f>
        <v>0</v>
      </c>
      <c r="AZ62" s="131">
        <f t="shared" si="37"/>
        <v>0</v>
      </c>
      <c r="BA62" s="30" t="str">
        <f>IF(AND(AZ4=0,AZ62&gt;=0), "",AZ62/AZ4)</f>
        <v/>
      </c>
      <c r="BB62" s="47" t="str">
        <f t="shared" si="32"/>
        <v/>
      </c>
      <c r="BC62" s="129">
        <f>+'N EERR ULTRAX'!I69+'N EERR ULTRAX'!I70</f>
        <v>0</v>
      </c>
      <c r="BD62" s="30" t="str">
        <f>IF(AND(BC4=0,BC62&gt;=0), "",BC62/BC4)</f>
        <v/>
      </c>
      <c r="BE62" s="47" t="str">
        <f>IF(AND(BC124=0,BC62&gt;=0),"",BC62/BC124)</f>
        <v/>
      </c>
      <c r="BF62" s="30" t="str">
        <f t="shared" si="33"/>
        <v/>
      </c>
      <c r="BG62" s="130">
        <f t="shared" si="38"/>
        <v>0</v>
      </c>
      <c r="BH62" s="30">
        <f>IF(AND(BG4=0,BG62&gt;=0), "",BG62/BG4)</f>
        <v>0</v>
      </c>
      <c r="BI62" s="47">
        <f>IF(AND(BG124=0,BG62&gt;=0),"",BG62/BG124)</f>
        <v>0</v>
      </c>
      <c r="BJ62" s="129">
        <f>+'N EERR ULTRAX'!J69+'N EERR ULTRAX'!J70</f>
        <v>0</v>
      </c>
      <c r="BK62" s="30" t="str">
        <f>IF(AND(BJ4=0,BJ62&gt;=0), "",BJ62/BJ4)</f>
        <v/>
      </c>
      <c r="BL62" s="47" t="str">
        <f>IF(AND(BJ124=0,BJ62&gt;=0),"",BJ62/BJ124)</f>
        <v/>
      </c>
      <c r="BM62" s="30" t="str">
        <f t="shared" si="21"/>
        <v/>
      </c>
      <c r="BN62" s="130">
        <f t="shared" si="39"/>
        <v>0</v>
      </c>
      <c r="BO62" s="30">
        <f>IF(AND(BN4=0,BN62&gt;=0), "",BN62/BN4)</f>
        <v>0</v>
      </c>
      <c r="BP62" s="47">
        <f>IF(AND(BN124=0,BN62&gt;=0),"",BN62/BN124)</f>
        <v>0</v>
      </c>
      <c r="BQ62" s="129">
        <f>+'N EERR ULTRAX'!K69+'N EERR ULTRAX'!K70</f>
        <v>0</v>
      </c>
      <c r="BR62" s="30" t="str">
        <f>IF(AND(BQ4=0,BQ62&gt;=0), "",BQ62/BQ4)</f>
        <v/>
      </c>
      <c r="BS62" s="47" t="str">
        <f>IF(AND(BQ124=0,BQ62&gt;=0),"",BQ62/BQ124)</f>
        <v/>
      </c>
      <c r="BT62" s="30" t="str">
        <f t="shared" si="22"/>
        <v/>
      </c>
      <c r="BU62" s="130">
        <f t="shared" si="40"/>
        <v>0</v>
      </c>
      <c r="BV62" s="30">
        <f>IF(AND(BU4=0,BU62&gt;=0), "",BU62/BU4)</f>
        <v>0</v>
      </c>
      <c r="BW62" s="47">
        <f>IF(AND(BU124=0,BU62&gt;=0),"",BU62/BU124)</f>
        <v>0</v>
      </c>
      <c r="BX62" s="131">
        <f t="shared" si="41"/>
        <v>0</v>
      </c>
      <c r="BY62" s="30" t="str">
        <f>IF(AND(BX4=0,BX62&gt;=0), "",BX62/BX4)</f>
        <v/>
      </c>
      <c r="BZ62" s="47" t="str">
        <f t="shared" si="23"/>
        <v/>
      </c>
      <c r="CA62" s="129">
        <f>+'N EERR ULTRAX'!L69+'N EERR ULTRAX'!L70</f>
        <v>0</v>
      </c>
      <c r="CB62" s="30" t="str">
        <f>IF(AND(CA4=0,CA62&gt;=0), "",CA62/CA4)</f>
        <v/>
      </c>
      <c r="CC62" s="47" t="str">
        <f>IF(AND(CA124=0,CA62&gt;=0),"",CA62/CA124)</f>
        <v/>
      </c>
      <c r="CD62" s="30" t="str">
        <f t="shared" si="34"/>
        <v/>
      </c>
      <c r="CE62" s="130">
        <f t="shared" si="42"/>
        <v>0</v>
      </c>
      <c r="CF62" s="30">
        <f>IF(AND(CE4=0,CE62&gt;=0), "",CE62/CE4)</f>
        <v>0</v>
      </c>
      <c r="CG62" s="47">
        <f>IF(AND(CE124=0,CE62&gt;=0),"",CE62/CE124)</f>
        <v>0</v>
      </c>
      <c r="CH62" s="129">
        <f>+'N EERR ULTRAX'!M69+'N EERR ULTRAX'!M70</f>
        <v>0</v>
      </c>
      <c r="CI62" s="30" t="str">
        <f>IF(AND(CH4=0,CH62&gt;=0), "",CH62/CH4)</f>
        <v/>
      </c>
      <c r="CJ62" s="47" t="str">
        <f>IF(AND(CH124=0,CH62&gt;=0),"",CH62/CH124)</f>
        <v/>
      </c>
      <c r="CK62" s="30" t="str">
        <f t="shared" si="24"/>
        <v/>
      </c>
      <c r="CL62" s="130">
        <f t="shared" si="43"/>
        <v>0</v>
      </c>
      <c r="CM62" s="30">
        <f>IF(AND(CL4=0,CL62&gt;=0), "",CL62/CL4)</f>
        <v>0</v>
      </c>
      <c r="CN62" s="47">
        <f>IF(AND(CL124=0,CL62&gt;=0),"",CL62/CL124)</f>
        <v>0</v>
      </c>
      <c r="CO62" s="129">
        <f>+'N EERR ULTRAX'!N69+'N EERR ULTRAX'!N70</f>
        <v>0</v>
      </c>
      <c r="CP62" s="30" t="str">
        <f>IF(AND(CO4=0,CO62&gt;=0), "",CO62/CO4)</f>
        <v/>
      </c>
      <c r="CQ62" s="47" t="str">
        <f>IF(AND(CO124=0,CO62&gt;=0),"",CO62/CO124)</f>
        <v/>
      </c>
      <c r="CR62" s="30" t="str">
        <f t="shared" si="25"/>
        <v/>
      </c>
      <c r="CS62" s="130">
        <f t="shared" si="44"/>
        <v>0</v>
      </c>
      <c r="CT62" s="30">
        <f>IF(AND(CS4=0,CS62&gt;=0), "",CS62/CS4)</f>
        <v>0</v>
      </c>
      <c r="CU62" s="47">
        <f>IF(AND(CS124=0,CS62&gt;=0),"",CS62/CS124)</f>
        <v>0</v>
      </c>
      <c r="CV62" s="131">
        <f t="shared" si="45"/>
        <v>0</v>
      </c>
      <c r="CW62" s="30" t="str">
        <f>IF(AND(CV4=0,CV62&gt;=0), "",CV62/CV4)</f>
        <v/>
      </c>
      <c r="CX62" s="47" t="str">
        <f t="shared" si="26"/>
        <v/>
      </c>
    </row>
    <row r="63" spans="1:102" hidden="1" outlineLevel="1" x14ac:dyDescent="0.3">
      <c r="A63" s="29" t="s">
        <v>24</v>
      </c>
      <c r="B63" s="129">
        <f>+'N EERR ULTRAX'!B71+'N EERR ULTRAX'!B72+'N EERR ULTRAX'!B73+'N EERR ULTRAX'!B74+'N EERR ULTRAX'!B75+'N EERR ULTRAX'!B76+'N EERR ULTRAX'!B77</f>
        <v>0</v>
      </c>
      <c r="C63" s="30" t="str">
        <f>IF(AND(B4=0,B63&gt;=0), "",B63/B4)</f>
        <v/>
      </c>
      <c r="D63" s="47" t="str">
        <f>IF(AND(B124=0,B63&gt;=0),"",B63/B124)</f>
        <v/>
      </c>
      <c r="E63" s="129">
        <f>+'N EERR ULTRAX'!C71+'N EERR ULTRAX'!C72+'N EERR ULTRAX'!C73+'N EERR ULTRAX'!C74+'N EERR ULTRAX'!C75+'N EERR ULTRAX'!C76+'N EERR ULTRAX'!C77</f>
        <v>1004.5885259864099</v>
      </c>
      <c r="F63" s="30">
        <f>IF(AND(E4=0,E63&gt;=0), "",E63/E4)</f>
        <v>1.4409251695205658E-2</v>
      </c>
      <c r="G63" s="47">
        <f>IF(AND(E124=0,E63&gt;=0),"",E63/E124)</f>
        <v>3.5494392409080769E-2</v>
      </c>
      <c r="H63" s="129">
        <f>+'N EERR ULTRAX'!D71+'N EERR ULTRAX'!D72+'N EERR ULTRAX'!D73+'N EERR ULTRAX'!D74+'N EERR ULTRAX'!D75+'N EERR ULTRAX'!D76+'N EERR ULTRAX'!D77</f>
        <v>758.4147163902926</v>
      </c>
      <c r="I63" s="30">
        <f>IF(AND(H4=0,H63&gt;=0), "",H63/H4)</f>
        <v>8.335901304154774E-3</v>
      </c>
      <c r="J63" s="47">
        <f>IF(AND(H124=0,H63&gt;=0),"",H63/H124)</f>
        <v>2.8673571982518051E-2</v>
      </c>
      <c r="K63" s="30">
        <f t="shared" si="27"/>
        <v>-0.24504939408341156</v>
      </c>
      <c r="L63" s="130">
        <f t="shared" si="46"/>
        <v>1763.0032423767025</v>
      </c>
      <c r="M63" s="30">
        <f>IF(AND(L4=0,L63&gt;=0), "",L63/L4)</f>
        <v>1.0970771159007067E-2</v>
      </c>
      <c r="N63" s="47">
        <f>IF(AND(L124=0,L63&gt;=0),"",L63/L124)</f>
        <v>3.2199387480105666E-2</v>
      </c>
      <c r="O63" s="129">
        <f>+'N EERR ULTRAX'!E71+'N EERR ULTRAX'!E72+'N EERR ULTRAX'!E73+'N EERR ULTRAX'!E74+'N EERR ULTRAX'!E75+'N EERR ULTRAX'!E76+'N EERR ULTRAX'!E77</f>
        <v>804.12784594878121</v>
      </c>
      <c r="P63" s="30">
        <f>IF(AND(O4=0,O63&gt;=0), "",O63/O4)</f>
        <v>7.4691938198401513E-3</v>
      </c>
      <c r="Q63" s="47">
        <f>IF(AND(O124=0,O63&gt;=0),"",O63/O124)</f>
        <v>2.4108105009362689E-2</v>
      </c>
      <c r="R63" s="30">
        <f t="shared" si="28"/>
        <v>6.0274581400611815E-2</v>
      </c>
      <c r="S63" s="130">
        <f t="shared" si="47"/>
        <v>2567.1310883254837</v>
      </c>
      <c r="T63" s="30">
        <f>IF(AND(S4=0,S63&gt;=0), "",S63/S4)</f>
        <v>9.5660230047631412E-3</v>
      </c>
      <c r="U63" s="47">
        <f>IF(AND(S124=0,S63&gt;=0),"",S63/S124)</f>
        <v>2.9136259513815065E-2</v>
      </c>
      <c r="V63" s="131"/>
      <c r="W63" s="30" t="str">
        <f>IF(AND(V4=0,V63&gt;=0), "",V63/V4)</f>
        <v/>
      </c>
      <c r="X63" s="47">
        <f t="shared" si="29"/>
        <v>1</v>
      </c>
      <c r="Y63" s="129">
        <f>+'N EERR ULTRAX'!F71+'N EERR ULTRAX'!F72+'N EERR ULTRAX'!F73+'N EERR ULTRAX'!F74+'N EERR ULTRAX'!F75+'N EERR ULTRAX'!F76+'N EERR ULTRAX'!F77</f>
        <v>780.45126913195793</v>
      </c>
      <c r="Z63" s="30">
        <f>IF(AND(Y4=0,Y63&gt;=0), "",Y63/Y4)</f>
        <v>6.6463367422835325E-3</v>
      </c>
      <c r="AA63" s="47">
        <f>IF(AND(Y124=0,Y63&gt;=0),"",Y63/Y124)</f>
        <v>2.2308197580779354E-2</v>
      </c>
      <c r="AB63" s="30">
        <f t="shared" si="30"/>
        <v>-2.9443796699873716E-2</v>
      </c>
      <c r="AC63" s="130">
        <f t="shared" si="35"/>
        <v>3347.5823574574415</v>
      </c>
      <c r="AD63" s="30">
        <f>IF(AND(AC4=0,AC63&gt;=0), "",AC63/AC4)</f>
        <v>8.6773249544396022E-3</v>
      </c>
      <c r="AE63" s="47">
        <f>IF(AND(AC124=0,AC63&gt;=0),"",AC63/AC124)</f>
        <v>2.7195613391347032E-2</v>
      </c>
      <c r="AF63" s="129">
        <f>+'N EERR ULTRAX'!G71+'N EERR ULTRAX'!G72+'N EERR ULTRAX'!G73+'N EERR ULTRAX'!G74+'N EERR ULTRAX'!G75+'N EERR ULTRAX'!G76+'N EERR ULTRAX'!G77</f>
        <v>949.02831841843602</v>
      </c>
      <c r="AG63" s="30">
        <f>IF(AND(AF4=0,AF63&gt;=0), "",AF63/AF4)</f>
        <v>7.1674313159373832E-3</v>
      </c>
      <c r="AH63" s="47">
        <f>IF(AND(AF124=0,AF63&gt;=0),"",AF63/AF124)</f>
        <v>2.5767441259929569E-2</v>
      </c>
      <c r="AI63" s="30">
        <f t="shared" si="19"/>
        <v>0.21599945564054845</v>
      </c>
      <c r="AJ63" s="130">
        <f t="shared" si="16"/>
        <v>4296.6106758758779</v>
      </c>
      <c r="AK63" s="30">
        <f>IF(AND(AJ4=0,AJ63&gt;=0), "",AJ63/AJ4)</f>
        <v>8.2915180169811659E-3</v>
      </c>
      <c r="AL63" s="47">
        <f>IF(AND(AJ124=0,AJ63&gt;=0),"",AJ63/AJ124)</f>
        <v>2.6866703592588942E-2</v>
      </c>
      <c r="AM63" s="129">
        <f>+'N EERR ULTRAX'!H71+'N EERR ULTRAX'!H72+'N EERR ULTRAX'!H73+'N EERR ULTRAX'!H74+'N EERR ULTRAX'!H75+'N EERR ULTRAX'!H76+'N EERR ULTRAX'!H77</f>
        <v>1114.9941503603832</v>
      </c>
      <c r="AN63" s="30">
        <f>IF(AND(AM4=0,AM63&gt;=0), "",AM63/AM4)</f>
        <v>9.4387092183295957E-3</v>
      </c>
      <c r="AO63" s="47">
        <f>IF(AND(AM124=0,AM63&gt;=0),"",AM63/AM124)</f>
        <v>3.0100284220779001E-2</v>
      </c>
      <c r="AP63" s="30">
        <f t="shared" si="20"/>
        <v>0.17487974670611586</v>
      </c>
      <c r="AQ63" s="130">
        <f t="shared" si="17"/>
        <v>5411.604826236261</v>
      </c>
      <c r="AR63" s="30">
        <f>IF(AND(AQ4=0,AQ63&gt;=0), "",AQ63/AQ4)</f>
        <v>8.5044877437379617E-3</v>
      </c>
      <c r="AS63" s="47">
        <f>IF(AND(AQ124=0,AQ63&gt;=0),"",AQ63/AQ124)</f>
        <v>2.7474831092125646E-2</v>
      </c>
      <c r="AT63" s="131">
        <f t="shared" si="36"/>
        <v>0</v>
      </c>
      <c r="AU63" s="30" t="str">
        <f>IF(AND(AT4=0,AT63&gt;=0), "",AT63/AT4)</f>
        <v/>
      </c>
      <c r="AV63" s="47">
        <f t="shared" si="31"/>
        <v>1</v>
      </c>
      <c r="AW63" s="131">
        <f t="shared" si="48"/>
        <v>901.93413770604354</v>
      </c>
      <c r="AX63" s="30">
        <f>IF(AND(AW4=0,AW63&gt;=0), "",AW63/AW4)</f>
        <v>8.5044877437379617E-3</v>
      </c>
      <c r="AY63" s="47">
        <f>IF(AND(AW124=0,AW63&gt;=0),"",AW63/AW124)</f>
        <v>2.7474831092125652E-2</v>
      </c>
      <c r="AZ63" s="131">
        <f t="shared" si="37"/>
        <v>0</v>
      </c>
      <c r="BA63" s="30" t="str">
        <f>IF(AND(AZ4=0,AZ63&gt;=0), "",AZ63/AZ4)</f>
        <v/>
      </c>
      <c r="BB63" s="47">
        <f t="shared" si="32"/>
        <v>1</v>
      </c>
      <c r="BC63" s="129">
        <f>+'N EERR ULTRAX'!I71+'N EERR ULTRAX'!I72+'N EERR ULTRAX'!I73+'N EERR ULTRAX'!I74+'N EERR ULTRAX'!I75+'N EERR ULTRAX'!I76+'N EERR ULTRAX'!I77</f>
        <v>0</v>
      </c>
      <c r="BD63" s="30" t="str">
        <f>IF(AND(BC4=0,BC63&gt;=0), "",BC63/BC4)</f>
        <v/>
      </c>
      <c r="BE63" s="47" t="str">
        <f>IF(AND(BC124=0,BC63&gt;=0),"",BC63/BC124)</f>
        <v/>
      </c>
      <c r="BF63" s="30">
        <f t="shared" si="33"/>
        <v>-1</v>
      </c>
      <c r="BG63" s="130">
        <f t="shared" si="38"/>
        <v>5411.604826236261</v>
      </c>
      <c r="BH63" s="30">
        <f>IF(AND(BG4=0,BG63&gt;=0), "",BG63/BG4)</f>
        <v>8.5044877437379617E-3</v>
      </c>
      <c r="BI63" s="47">
        <f>IF(AND(BG124=0,BG63&gt;=0),"",BG63/BG124)</f>
        <v>2.7474831092125646E-2</v>
      </c>
      <c r="BJ63" s="129">
        <f>+'N EERR ULTRAX'!J71+'N EERR ULTRAX'!J72+'N EERR ULTRAX'!J73+'N EERR ULTRAX'!J74+'N EERR ULTRAX'!J75+'N EERR ULTRAX'!J76+'N EERR ULTRAX'!J77</f>
        <v>0</v>
      </c>
      <c r="BK63" s="30" t="str">
        <f>IF(AND(BJ4=0,BJ63&gt;=0), "",BJ63/BJ4)</f>
        <v/>
      </c>
      <c r="BL63" s="47" t="str">
        <f>IF(AND(BJ124=0,BJ63&gt;=0),"",BJ63/BJ124)</f>
        <v/>
      </c>
      <c r="BM63" s="30" t="str">
        <f t="shared" si="21"/>
        <v/>
      </c>
      <c r="BN63" s="130">
        <f t="shared" si="39"/>
        <v>5411.604826236261</v>
      </c>
      <c r="BO63" s="30">
        <f>IF(AND(BN4=0,BN63&gt;=0), "",BN63/BN4)</f>
        <v>8.5044877437379617E-3</v>
      </c>
      <c r="BP63" s="47">
        <f>IF(AND(BN124=0,BN63&gt;=0),"",BN63/BN124)</f>
        <v>2.7474831092125646E-2</v>
      </c>
      <c r="BQ63" s="129">
        <f>+'N EERR ULTRAX'!K71+'N EERR ULTRAX'!K72+'N EERR ULTRAX'!K73+'N EERR ULTRAX'!K74+'N EERR ULTRAX'!K75+'N EERR ULTRAX'!K76+'N EERR ULTRAX'!K77</f>
        <v>0</v>
      </c>
      <c r="BR63" s="30" t="str">
        <f>IF(AND(BQ4=0,BQ63&gt;=0), "",BQ63/BQ4)</f>
        <v/>
      </c>
      <c r="BS63" s="47" t="str">
        <f>IF(AND(BQ124=0,BQ63&gt;=0),"",BQ63/BQ124)</f>
        <v/>
      </c>
      <c r="BT63" s="30" t="str">
        <f t="shared" si="22"/>
        <v/>
      </c>
      <c r="BU63" s="130">
        <f t="shared" si="40"/>
        <v>5411.604826236261</v>
      </c>
      <c r="BV63" s="30">
        <f>IF(AND(BU4=0,BU63&gt;=0), "",BU63/BU4)</f>
        <v>8.5044877437379617E-3</v>
      </c>
      <c r="BW63" s="47">
        <f>IF(AND(BU124=0,BU63&gt;=0),"",BU63/BU124)</f>
        <v>2.7474831092125646E-2</v>
      </c>
      <c r="BX63" s="131">
        <f t="shared" si="41"/>
        <v>0</v>
      </c>
      <c r="BY63" s="30" t="str">
        <f>IF(AND(BX4=0,BX63&gt;=0), "",BX63/BX4)</f>
        <v/>
      </c>
      <c r="BZ63" s="47">
        <f t="shared" si="23"/>
        <v>1</v>
      </c>
      <c r="CA63" s="129">
        <f>+'N EERR ULTRAX'!L71+'N EERR ULTRAX'!L72+'N EERR ULTRAX'!L73+'N EERR ULTRAX'!L74+'N EERR ULTRAX'!L75+'N EERR ULTRAX'!L76+'N EERR ULTRAX'!L77</f>
        <v>0</v>
      </c>
      <c r="CB63" s="30" t="str">
        <f>IF(AND(CA4=0,CA63&gt;=0), "",CA63/CA4)</f>
        <v/>
      </c>
      <c r="CC63" s="47" t="str">
        <f>IF(AND(CA124=0,CA63&gt;=0),"",CA63/CA124)</f>
        <v/>
      </c>
      <c r="CD63" s="30" t="str">
        <f t="shared" si="34"/>
        <v/>
      </c>
      <c r="CE63" s="130">
        <f t="shared" si="42"/>
        <v>5411.604826236261</v>
      </c>
      <c r="CF63" s="30">
        <f>IF(AND(CE4=0,CE63&gt;=0), "",CE63/CE4)</f>
        <v>8.5044877437379617E-3</v>
      </c>
      <c r="CG63" s="47">
        <f>IF(AND(CE124=0,CE63&gt;=0),"",CE63/CE124)</f>
        <v>2.7474831092125646E-2</v>
      </c>
      <c r="CH63" s="129">
        <f>+'N EERR ULTRAX'!M71+'N EERR ULTRAX'!M72+'N EERR ULTRAX'!M73+'N EERR ULTRAX'!M74+'N EERR ULTRAX'!M75+'N EERR ULTRAX'!M76+'N EERR ULTRAX'!M77</f>
        <v>0</v>
      </c>
      <c r="CI63" s="30" t="str">
        <f>IF(AND(CH4=0,CH63&gt;=0), "",CH63/CH4)</f>
        <v/>
      </c>
      <c r="CJ63" s="47" t="str">
        <f>IF(AND(CH124=0,CH63&gt;=0),"",CH63/CH124)</f>
        <v/>
      </c>
      <c r="CK63" s="30" t="str">
        <f t="shared" si="24"/>
        <v/>
      </c>
      <c r="CL63" s="130">
        <f t="shared" si="43"/>
        <v>5411.604826236261</v>
      </c>
      <c r="CM63" s="30">
        <f>IF(AND(CL4=0,CL63&gt;=0), "",CL63/CL4)</f>
        <v>8.5044877437379617E-3</v>
      </c>
      <c r="CN63" s="47">
        <f>IF(AND(CL124=0,CL63&gt;=0),"",CL63/CL124)</f>
        <v>2.7474831092125646E-2</v>
      </c>
      <c r="CO63" s="129">
        <f>+'N EERR ULTRAX'!N71+'N EERR ULTRAX'!N72+'N EERR ULTRAX'!N73+'N EERR ULTRAX'!N74+'N EERR ULTRAX'!N75+'N EERR ULTRAX'!N76+'N EERR ULTRAX'!N77</f>
        <v>0</v>
      </c>
      <c r="CP63" s="30" t="str">
        <f>IF(AND(CO4=0,CO63&gt;=0), "",CO63/CO4)</f>
        <v/>
      </c>
      <c r="CQ63" s="47" t="str">
        <f>IF(AND(CO124=0,CO63&gt;=0),"",CO63/CO124)</f>
        <v/>
      </c>
      <c r="CR63" s="30" t="str">
        <f t="shared" si="25"/>
        <v/>
      </c>
      <c r="CS63" s="130">
        <f t="shared" si="44"/>
        <v>5411.604826236261</v>
      </c>
      <c r="CT63" s="30">
        <f>IF(AND(CS4=0,CS63&gt;=0), "",CS63/CS4)</f>
        <v>8.5044877437379617E-3</v>
      </c>
      <c r="CU63" s="47">
        <f>IF(AND(CS124=0,CS63&gt;=0),"",CS63/CS124)</f>
        <v>2.7474831092125646E-2</v>
      </c>
      <c r="CV63" s="131">
        <f t="shared" si="45"/>
        <v>0</v>
      </c>
      <c r="CW63" s="30" t="str">
        <f>IF(AND(CV4=0,CV63&gt;=0), "",CV63/CV4)</f>
        <v/>
      </c>
      <c r="CX63" s="47">
        <f t="shared" si="26"/>
        <v>1</v>
      </c>
    </row>
    <row r="64" spans="1:102" hidden="1" outlineLevel="1" x14ac:dyDescent="0.3">
      <c r="A64" s="29" t="s">
        <v>25</v>
      </c>
      <c r="B64" s="129">
        <f>+'N EERR ULTRAX'!B78+'N EERR ULTRAX'!B79+'N EERR ULTRAX'!B80+'N EERR ULTRAX'!B81+'N EERR ULTRAX'!B82+'N EERR ULTRAX'!B83+'N EERR ULTRAX'!B84+'N EERR ULTRAX'!B85+'N EERR ULTRAX'!B86+'N EERR ULTRAX'!B87</f>
        <v>0</v>
      </c>
      <c r="C64" s="30" t="str">
        <f>IF(AND(B4=0,B64&gt;=0), "",B64/B4)</f>
        <v/>
      </c>
      <c r="D64" s="47" t="str">
        <f>IF(AND(B124=0,B64&gt;=0),"",B64/B124)</f>
        <v/>
      </c>
      <c r="E64" s="129">
        <f>+'N EERR ULTRAX'!C78+'N EERR ULTRAX'!C79+'N EERR ULTRAX'!C80+'N EERR ULTRAX'!C81+'N EERR ULTRAX'!C82+'N EERR ULTRAX'!C83+'N EERR ULTRAX'!C84+'N EERR ULTRAX'!C85+'N EERR ULTRAX'!C86+'N EERR ULTRAX'!C87</f>
        <v>0</v>
      </c>
      <c r="F64" s="30">
        <f>IF(AND(E4=0,E64&gt;=0), "",E64/E4)</f>
        <v>0</v>
      </c>
      <c r="G64" s="47">
        <f>IF(AND(E124=0,E64&gt;=0),"",E64/E124)</f>
        <v>0</v>
      </c>
      <c r="H64" s="129">
        <f>+'N EERR ULTRAX'!D78+'N EERR ULTRAX'!D79+'N EERR ULTRAX'!D80+'N EERR ULTRAX'!D81+'N EERR ULTRAX'!D82+'N EERR ULTRAX'!D83+'N EERR ULTRAX'!D84+'N EERR ULTRAX'!D85+'N EERR ULTRAX'!D86+'N EERR ULTRAX'!D87</f>
        <v>157.94999999999999</v>
      </c>
      <c r="I64" s="30">
        <f>IF(AND(H4=0,H64&gt;=0), "",H64/H4)</f>
        <v>1.7360628460084814E-3</v>
      </c>
      <c r="J64" s="47">
        <f>IF(AND(H124=0,H64&gt;=0),"",H64/H124)</f>
        <v>5.9716545535860007E-3</v>
      </c>
      <c r="K64" s="30">
        <f t="shared" si="27"/>
        <v>1</v>
      </c>
      <c r="L64" s="130">
        <f t="shared" si="46"/>
        <v>157.94999999999999</v>
      </c>
      <c r="M64" s="30">
        <f>IF(AND(L4=0,L64&gt;=0), "",L64/L4)</f>
        <v>9.8288719096689551E-4</v>
      </c>
      <c r="N64" s="47">
        <f>IF(AND(L124=0,L64&gt;=0),"",L64/L124)</f>
        <v>2.8847895059038024E-3</v>
      </c>
      <c r="O64" s="129">
        <f>+'N EERR ULTRAX'!E78+'N EERR ULTRAX'!E79+'N EERR ULTRAX'!E80+'N EERR ULTRAX'!E81+'N EERR ULTRAX'!E82+'N EERR ULTRAX'!E83+'N EERR ULTRAX'!E84+'N EERR ULTRAX'!E85+'N EERR ULTRAX'!E86+'N EERR ULTRAX'!E87</f>
        <v>0</v>
      </c>
      <c r="P64" s="30">
        <f>IF(AND(O4=0,O64&gt;=0), "",O64/O4)</f>
        <v>0</v>
      </c>
      <c r="Q64" s="47">
        <f>IF(AND(O124=0,O64&gt;=0),"",O64/O124)</f>
        <v>0</v>
      </c>
      <c r="R64" s="30">
        <f t="shared" si="28"/>
        <v>-1</v>
      </c>
      <c r="S64" s="130">
        <f t="shared" si="47"/>
        <v>157.94999999999999</v>
      </c>
      <c r="T64" s="30">
        <f>IF(AND(S4=0,S64&gt;=0), "",S64/S4)</f>
        <v>5.88576617872646E-4</v>
      </c>
      <c r="U64" s="47">
        <f>IF(AND(S124=0,S64&gt;=0),"",S64/S124)</f>
        <v>1.7926907632944365E-3</v>
      </c>
      <c r="V64" s="131"/>
      <c r="W64" s="30" t="str">
        <f>IF(AND(V4=0,V64&gt;=0), "",V64/V4)</f>
        <v/>
      </c>
      <c r="X64" s="47">
        <f t="shared" si="29"/>
        <v>1</v>
      </c>
      <c r="Y64" s="129">
        <f>+'N EERR ULTRAX'!F78+'N EERR ULTRAX'!F79+'N EERR ULTRAX'!F80+'N EERR ULTRAX'!F81+'N EERR ULTRAX'!F82+'N EERR ULTRAX'!F83+'N EERR ULTRAX'!F84+'N EERR ULTRAX'!F85+'N EERR ULTRAX'!F86+'N EERR ULTRAX'!F87</f>
        <v>205</v>
      </c>
      <c r="Z64" s="30">
        <f>IF(AND(Y4=0,Y64&gt;=0), "",Y64/Y4)</f>
        <v>1.7457836075832611E-3</v>
      </c>
      <c r="AA64" s="47">
        <f>IF(AND(Y124=0,Y64&gt;=0),"",Y64/Y124)</f>
        <v>5.859661819944505E-3</v>
      </c>
      <c r="AB64" s="30">
        <f t="shared" si="30"/>
        <v>1</v>
      </c>
      <c r="AC64" s="130">
        <f t="shared" si="35"/>
        <v>362.95</v>
      </c>
      <c r="AD64" s="30">
        <f>IF(AND(AC4=0,AC64&gt;=0), "",AC64/AC4)</f>
        <v>9.4080884528436671E-4</v>
      </c>
      <c r="AE64" s="47">
        <f>IF(AND(AC124=0,AC64&gt;=0),"",AC64/AC124)</f>
        <v>2.948590005082464E-3</v>
      </c>
      <c r="AF64" s="129">
        <f>+'N EERR ULTRAX'!G78+'N EERR ULTRAX'!G79+'N EERR ULTRAX'!G80+'N EERR ULTRAX'!G81+'N EERR ULTRAX'!G82+'N EERR ULTRAX'!G83+'N EERR ULTRAX'!G84+'N EERR ULTRAX'!G85+'N EERR ULTRAX'!G86+'N EERR ULTRAX'!G87</f>
        <v>0</v>
      </c>
      <c r="AG64" s="30">
        <f>IF(AND(AF4=0,AF64&gt;=0), "",AF64/AF4)</f>
        <v>0</v>
      </c>
      <c r="AH64" s="47">
        <f>IF(AND(AF124=0,AF64&gt;=0),"",AF64/AF124)</f>
        <v>0</v>
      </c>
      <c r="AI64" s="30">
        <f t="shared" si="19"/>
        <v>-1</v>
      </c>
      <c r="AJ64" s="130">
        <f t="shared" si="16"/>
        <v>362.95</v>
      </c>
      <c r="AK64" s="30">
        <f>IF(AND(AJ4=0,AJ64&gt;=0), "",AJ64/AJ4)</f>
        <v>7.0041404522876323E-4</v>
      </c>
      <c r="AL64" s="47">
        <f>IF(AND(AJ124=0,AJ64&gt;=0),"",AJ64/AJ124)</f>
        <v>2.2695260996488421E-3</v>
      </c>
      <c r="AM64" s="129">
        <f>+'N EERR ULTRAX'!H78+'N EERR ULTRAX'!H79+'N EERR ULTRAX'!H80+'N EERR ULTRAX'!H81+'N EERR ULTRAX'!H82+'N EERR ULTRAX'!H83+'N EERR ULTRAX'!H84+'N EERR ULTRAX'!H85+'N EERR ULTRAX'!H86+'N EERR ULTRAX'!H87</f>
        <v>0</v>
      </c>
      <c r="AN64" s="30">
        <f>IF(AND(AM4=0,AM64&gt;=0), "",AM64/AM4)</f>
        <v>0</v>
      </c>
      <c r="AO64" s="47">
        <f>IF(AND(AM124=0,AM64&gt;=0),"",AM64/AM124)</f>
        <v>0</v>
      </c>
      <c r="AP64" s="30" t="str">
        <f t="shared" si="20"/>
        <v/>
      </c>
      <c r="AQ64" s="130">
        <f t="shared" si="17"/>
        <v>362.95</v>
      </c>
      <c r="AR64" s="30">
        <f>IF(AND(AQ4=0,AQ64&gt;=0), "",AQ64/AQ4)</f>
        <v>5.7038603625026276E-4</v>
      </c>
      <c r="AS64" s="47">
        <f>IF(AND(AQ124=0,AQ64&gt;=0),"",AQ64/AQ124)</f>
        <v>1.8427047548892188E-3</v>
      </c>
      <c r="AT64" s="131">
        <f t="shared" si="36"/>
        <v>0</v>
      </c>
      <c r="AU64" s="30" t="str">
        <f>IF(AND(AT4=0,AT64&gt;=0), "",AT64/AT4)</f>
        <v/>
      </c>
      <c r="AV64" s="47">
        <f t="shared" si="31"/>
        <v>1</v>
      </c>
      <c r="AW64" s="131">
        <f t="shared" si="48"/>
        <v>60.491666666666667</v>
      </c>
      <c r="AX64" s="30">
        <f>IF(AND(AW4=0,AW64&gt;=0), "",AW64/AW4)</f>
        <v>5.7038603625026276E-4</v>
      </c>
      <c r="AY64" s="47">
        <f>IF(AND(AW124=0,AW64&gt;=0),"",AW64/AW124)</f>
        <v>1.8427047548892192E-3</v>
      </c>
      <c r="AZ64" s="131">
        <f t="shared" si="37"/>
        <v>0</v>
      </c>
      <c r="BA64" s="30" t="str">
        <f>IF(AND(AZ4=0,AZ64&gt;=0), "",AZ64/AZ4)</f>
        <v/>
      </c>
      <c r="BB64" s="47">
        <f t="shared" si="32"/>
        <v>1</v>
      </c>
      <c r="BC64" s="129">
        <f>+'N EERR ULTRAX'!I78+'N EERR ULTRAX'!I79+'N EERR ULTRAX'!I80+'N EERR ULTRAX'!I81+'N EERR ULTRAX'!I82+'N EERR ULTRAX'!I83+'N EERR ULTRAX'!I84+'N EERR ULTRAX'!I85+'N EERR ULTRAX'!I86+'N EERR ULTRAX'!I87</f>
        <v>0</v>
      </c>
      <c r="BD64" s="30" t="str">
        <f>IF(AND(BC4=0,BC64&gt;=0), "",BC64/BC4)</f>
        <v/>
      </c>
      <c r="BE64" s="47" t="str">
        <f>IF(AND(BC124=0,BC64&gt;=0),"",BC64/BC124)</f>
        <v/>
      </c>
      <c r="BF64" s="30" t="str">
        <f t="shared" si="33"/>
        <v/>
      </c>
      <c r="BG64" s="130">
        <f t="shared" si="38"/>
        <v>362.95</v>
      </c>
      <c r="BH64" s="30">
        <f>IF(AND(BG4=0,BG64&gt;=0), "",BG64/BG4)</f>
        <v>5.7038603625026276E-4</v>
      </c>
      <c r="BI64" s="47">
        <f>IF(AND(BG124=0,BG64&gt;=0),"",BG64/BG124)</f>
        <v>1.8427047548892188E-3</v>
      </c>
      <c r="BJ64" s="129">
        <f>+'N EERR ULTRAX'!J78+'N EERR ULTRAX'!J79+'N EERR ULTRAX'!J80+'N EERR ULTRAX'!J81+'N EERR ULTRAX'!J82+'N EERR ULTRAX'!J83+'N EERR ULTRAX'!J84+'N EERR ULTRAX'!J85+'N EERR ULTRAX'!J86+'N EERR ULTRAX'!J87</f>
        <v>0</v>
      </c>
      <c r="BK64" s="30" t="str">
        <f>IF(AND(BJ4=0,BJ64&gt;=0), "",BJ64/BJ4)</f>
        <v/>
      </c>
      <c r="BL64" s="47" t="str">
        <f>IF(AND(BJ124=0,BJ64&gt;=0),"",BJ64/BJ124)</f>
        <v/>
      </c>
      <c r="BM64" s="30" t="str">
        <f t="shared" si="21"/>
        <v/>
      </c>
      <c r="BN64" s="130">
        <f t="shared" si="39"/>
        <v>362.95</v>
      </c>
      <c r="BO64" s="30">
        <f>IF(AND(BN4=0,BN64&gt;=0), "",BN64/BN4)</f>
        <v>5.7038603625026276E-4</v>
      </c>
      <c r="BP64" s="47">
        <f>IF(AND(BN124=0,BN64&gt;=0),"",BN64/BN124)</f>
        <v>1.8427047548892188E-3</v>
      </c>
      <c r="BQ64" s="129">
        <f>+'N EERR ULTRAX'!K78+'N EERR ULTRAX'!K79+'N EERR ULTRAX'!K80+'N EERR ULTRAX'!K81+'N EERR ULTRAX'!K82+'N EERR ULTRAX'!K83+'N EERR ULTRAX'!K84+'N EERR ULTRAX'!K85+'N EERR ULTRAX'!K86+'N EERR ULTRAX'!K87</f>
        <v>0</v>
      </c>
      <c r="BR64" s="30" t="str">
        <f>IF(AND(BQ4=0,BQ64&gt;=0), "",BQ64/BQ4)</f>
        <v/>
      </c>
      <c r="BS64" s="47" t="str">
        <f>IF(AND(BQ124=0,BQ64&gt;=0),"",BQ64/BQ124)</f>
        <v/>
      </c>
      <c r="BT64" s="30" t="str">
        <f t="shared" si="22"/>
        <v/>
      </c>
      <c r="BU64" s="130">
        <f t="shared" si="40"/>
        <v>362.95</v>
      </c>
      <c r="BV64" s="30">
        <f>IF(AND(BU4=0,BU64&gt;=0), "",BU64/BU4)</f>
        <v>5.7038603625026276E-4</v>
      </c>
      <c r="BW64" s="47">
        <f>IF(AND(BU124=0,BU64&gt;=0),"",BU64/BU124)</f>
        <v>1.8427047548892188E-3</v>
      </c>
      <c r="BX64" s="131">
        <f t="shared" si="41"/>
        <v>0</v>
      </c>
      <c r="BY64" s="30" t="str">
        <f>IF(AND(BX4=0,BX64&gt;=0), "",BX64/BX4)</f>
        <v/>
      </c>
      <c r="BZ64" s="47">
        <f t="shared" si="23"/>
        <v>1</v>
      </c>
      <c r="CA64" s="129">
        <f>+'N EERR ULTRAX'!L78+'N EERR ULTRAX'!L79+'N EERR ULTRAX'!L80+'N EERR ULTRAX'!L81+'N EERR ULTRAX'!L82+'N EERR ULTRAX'!L83+'N EERR ULTRAX'!L84+'N EERR ULTRAX'!L85+'N EERR ULTRAX'!L86+'N EERR ULTRAX'!L87</f>
        <v>0</v>
      </c>
      <c r="CB64" s="30" t="str">
        <f>IF(AND(CA4=0,CA64&gt;=0), "",CA64/CA4)</f>
        <v/>
      </c>
      <c r="CC64" s="47" t="str">
        <f>IF(AND(CA124=0,CA64&gt;=0),"",CA64/CA124)</f>
        <v/>
      </c>
      <c r="CD64" s="30" t="str">
        <f t="shared" si="34"/>
        <v/>
      </c>
      <c r="CE64" s="130">
        <f t="shared" si="42"/>
        <v>362.95</v>
      </c>
      <c r="CF64" s="30">
        <f>IF(AND(CE4=0,CE64&gt;=0), "",CE64/CE4)</f>
        <v>5.7038603625026276E-4</v>
      </c>
      <c r="CG64" s="47">
        <f>IF(AND(CE124=0,CE64&gt;=0),"",CE64/CE124)</f>
        <v>1.8427047548892188E-3</v>
      </c>
      <c r="CH64" s="129">
        <f>+'N EERR ULTRAX'!M78+'N EERR ULTRAX'!M79+'N EERR ULTRAX'!M80+'N EERR ULTRAX'!M81+'N EERR ULTRAX'!M82+'N EERR ULTRAX'!M83+'N EERR ULTRAX'!M84+'N EERR ULTRAX'!M85+'N EERR ULTRAX'!M86+'N EERR ULTRAX'!M87</f>
        <v>0</v>
      </c>
      <c r="CI64" s="30" t="str">
        <f>IF(AND(CH4=0,CH64&gt;=0), "",CH64/CH4)</f>
        <v/>
      </c>
      <c r="CJ64" s="47" t="str">
        <f>IF(AND(CH124=0,CH64&gt;=0),"",CH64/CH124)</f>
        <v/>
      </c>
      <c r="CK64" s="30" t="str">
        <f t="shared" si="24"/>
        <v/>
      </c>
      <c r="CL64" s="130">
        <f t="shared" si="43"/>
        <v>362.95</v>
      </c>
      <c r="CM64" s="30">
        <f>IF(AND(CL4=0,CL64&gt;=0), "",CL64/CL4)</f>
        <v>5.7038603625026276E-4</v>
      </c>
      <c r="CN64" s="47">
        <f>IF(AND(CL124=0,CL64&gt;=0),"",CL64/CL124)</f>
        <v>1.8427047548892188E-3</v>
      </c>
      <c r="CO64" s="129">
        <f>+'N EERR ULTRAX'!N78+'N EERR ULTRAX'!N79+'N EERR ULTRAX'!N80+'N EERR ULTRAX'!N81+'N EERR ULTRAX'!N82+'N EERR ULTRAX'!N83+'N EERR ULTRAX'!N84+'N EERR ULTRAX'!N85+'N EERR ULTRAX'!N86+'N EERR ULTRAX'!N87</f>
        <v>0</v>
      </c>
      <c r="CP64" s="30" t="str">
        <f>IF(AND(CO4=0,CO64&gt;=0), "",CO64/CO4)</f>
        <v/>
      </c>
      <c r="CQ64" s="47" t="str">
        <f>IF(AND(CO124=0,CO64&gt;=0),"",CO64/CO124)</f>
        <v/>
      </c>
      <c r="CR64" s="30" t="str">
        <f t="shared" si="25"/>
        <v/>
      </c>
      <c r="CS64" s="130">
        <f t="shared" si="44"/>
        <v>362.95</v>
      </c>
      <c r="CT64" s="30">
        <f>IF(AND(CS4=0,CS64&gt;=0), "",CS64/CS4)</f>
        <v>5.7038603625026276E-4</v>
      </c>
      <c r="CU64" s="47">
        <f>IF(AND(CS124=0,CS64&gt;=0),"",CS64/CS124)</f>
        <v>1.8427047548892188E-3</v>
      </c>
      <c r="CV64" s="131">
        <f t="shared" si="45"/>
        <v>0</v>
      </c>
      <c r="CW64" s="30" t="str">
        <f>IF(AND(CV4=0,CV64&gt;=0), "",CV64/CV4)</f>
        <v/>
      </c>
      <c r="CX64" s="47">
        <f t="shared" si="26"/>
        <v>1</v>
      </c>
    </row>
    <row r="65" spans="1:102" hidden="1" outlineLevel="1" x14ac:dyDescent="0.3">
      <c r="A65" s="29" t="s">
        <v>26</v>
      </c>
      <c r="B65" s="129">
        <f>+'N EERR ULTRAX'!B88+'N EERR ULTRAX'!B89+'N EERR ULTRAX'!B90+'N EERR ULTRAX'!B91+'N EERR ULTRAX'!B92</f>
        <v>0</v>
      </c>
      <c r="C65" s="30" t="str">
        <f>IF(AND(B4=0,B65&gt;=0), "",B65/B4)</f>
        <v/>
      </c>
      <c r="D65" s="47" t="str">
        <f>IF(AND(B124=0,B65&gt;=0),"",B65/B124)</f>
        <v/>
      </c>
      <c r="E65" s="129">
        <f>+'N EERR ULTRAX'!C88+'N EERR ULTRAX'!C89+'N EERR ULTRAX'!C90</f>
        <v>1225.3841139439726</v>
      </c>
      <c r="F65" s="30">
        <f>IF(AND(E4=0,E65&gt;=0), "",E65/E4)</f>
        <v>1.7576219182662788E-2</v>
      </c>
      <c r="G65" s="47">
        <f>IF(AND(E124=0,E65&gt;=0),"",E65/E124)</f>
        <v>4.3295601599146173E-2</v>
      </c>
      <c r="H65" s="129">
        <f>+'N EERR ULTRAX'!D88+'N EERR ULTRAX'!D89+'N EERR ULTRAX'!D90</f>
        <v>987.28680236282105</v>
      </c>
      <c r="I65" s="30">
        <f>IF(AND(H4=0,H65&gt;=0), "",H65/H4)</f>
        <v>1.0851484241447371E-2</v>
      </c>
      <c r="J65" s="47">
        <f>IF(AND(H124=0,H65&gt;=0),"",H65/H124)</f>
        <v>3.7326595308802168E-2</v>
      </c>
      <c r="K65" s="30">
        <f t="shared" si="27"/>
        <v>-0.19430422581113851</v>
      </c>
      <c r="L65" s="130">
        <f t="shared" si="46"/>
        <v>2212.6709163067935</v>
      </c>
      <c r="M65" s="30">
        <f>IF(AND(L4=0,L65&gt;=0), "",L65/L4)</f>
        <v>1.3768951576213556E-2</v>
      </c>
      <c r="N65" s="47">
        <f>IF(AND(L124=0,L65&gt;=0),"",L65/L124)</f>
        <v>4.0412091417413039E-2</v>
      </c>
      <c r="O65" s="129">
        <f>+'N EERR ULTRAX'!E88+'N EERR ULTRAX'!E89+'N EERR ULTRAX'!E90</f>
        <v>1327.1800123039063</v>
      </c>
      <c r="P65" s="30">
        <f>IF(AND(O4=0,O65&gt;=0), "",O65/O4)</f>
        <v>1.2327597900828218E-2</v>
      </c>
      <c r="Q65" s="47">
        <f>IF(AND(O124=0,O65&gt;=0),"",O65/O124)</f>
        <v>3.9789438040413044E-2</v>
      </c>
      <c r="R65" s="30">
        <f t="shared" si="28"/>
        <v>0.34426998226618338</v>
      </c>
      <c r="S65" s="130">
        <f t="shared" si="47"/>
        <v>3539.8509286107001</v>
      </c>
      <c r="T65" s="30">
        <f>IF(AND(S4=0,S65&gt;=0), "",S65/S4)</f>
        <v>1.3190715336087566E-2</v>
      </c>
      <c r="U65" s="47">
        <f>IF(AND(S124=0,S65&gt;=0),"",S65/S124)</f>
        <v>4.0176372669576681E-2</v>
      </c>
      <c r="V65" s="131"/>
      <c r="W65" s="30" t="str">
        <f>IF(AND(V4=0,V65&gt;=0), "",V65/V4)</f>
        <v/>
      </c>
      <c r="X65" s="47">
        <f t="shared" si="29"/>
        <v>1</v>
      </c>
      <c r="Y65" s="129">
        <f>+'N EERR ULTRAX'!F88+'N EERR ULTRAX'!F89+'N EERR ULTRAX'!F90+'N EERR ULTRAX'!F91+'N EERR ULTRAX'!F92</f>
        <v>2441.3889326586223</v>
      </c>
      <c r="Z65" s="30">
        <f>IF(AND(Y4=0,Y65&gt;=0), "",Y65/Y4)</f>
        <v>2.0790911114003007E-2</v>
      </c>
      <c r="AA65" s="47">
        <f>IF(AND(Y124=0,Y65&gt;=0),"",Y65/Y124)</f>
        <v>6.9783968372364863E-2</v>
      </c>
      <c r="AB65" s="30">
        <f t="shared" si="30"/>
        <v>0.83953111863138663</v>
      </c>
      <c r="AC65" s="130">
        <f t="shared" si="35"/>
        <v>5981.2398612693223</v>
      </c>
      <c r="AD65" s="30">
        <f>IF(AND(AC4=0,AC65&gt;=0), "",AC65/AC4)</f>
        <v>1.5504073198097856E-2</v>
      </c>
      <c r="AE65" s="47">
        <f>IF(AND(AC124=0,AC65&gt;=0),"",AC65/AC124)</f>
        <v>4.8591332340376221E-2</v>
      </c>
      <c r="AF65" s="129">
        <f>+'N EERR ULTRAX'!G88+'N EERR ULTRAX'!G89+'N EERR ULTRAX'!G90+'N EERR ULTRAX'!G91+'N EERR ULTRAX'!G92</f>
        <v>1850.7428693630461</v>
      </c>
      <c r="AG65" s="30">
        <f>IF(AND(AF4=0,AF65&gt;=0), "",AF65/AF4)</f>
        <v>1.3977530640736691E-2</v>
      </c>
      <c r="AH65" s="47">
        <f>IF(AND(AF124=0,AF65&gt;=0),"",AF65/AF124)</f>
        <v>5.025024780400629E-2</v>
      </c>
      <c r="AI65" s="30">
        <f t="shared" si="19"/>
        <v>-0.24193034358207513</v>
      </c>
      <c r="AJ65" s="130">
        <f t="shared" si="16"/>
        <v>7831.9827306323687</v>
      </c>
      <c r="AK65" s="30">
        <f>IF(AND(AJ4=0,AJ65&gt;=0), "",AJ65/AJ4)</f>
        <v>1.5114012140856958E-2</v>
      </c>
      <c r="AL65" s="47">
        <f>IF(AND(AJ124=0,AJ65&gt;=0),"",AJ65/AJ124)</f>
        <v>4.8973382612396109E-2</v>
      </c>
      <c r="AM65" s="129">
        <f>+'N EERR ULTRAX'!H88+'N EERR ULTRAX'!H89+'N EERR ULTRAX'!H90+'N EERR ULTRAX'!H91+'N EERR ULTRAX'!H92</f>
        <v>2301.2017603348249</v>
      </c>
      <c r="AN65" s="30">
        <f>IF(AND(AM4=0,AM65&gt;=0), "",AM65/AM4)</f>
        <v>1.9480258494170795E-2</v>
      </c>
      <c r="AO65" s="47">
        <f>IF(AND(AM124=0,AM65&gt;=0),"",AM65/AM124)</f>
        <v>6.2123040746937634E-2</v>
      </c>
      <c r="AP65" s="30">
        <f t="shared" si="20"/>
        <v>0.24339355748905805</v>
      </c>
      <c r="AQ65" s="130">
        <f t="shared" si="17"/>
        <v>10133.184490967193</v>
      </c>
      <c r="AR65" s="30">
        <f>IF(AND(AQ4=0,AQ65&gt;=0), "",AQ65/AQ4)</f>
        <v>1.592458172308972E-2</v>
      </c>
      <c r="AS65" s="47">
        <f>IF(AND(AQ124=0,AQ65&gt;=0),"",AQ65/AQ124)</f>
        <v>5.1446389981195578E-2</v>
      </c>
      <c r="AT65" s="131">
        <f t="shared" si="36"/>
        <v>0</v>
      </c>
      <c r="AU65" s="30" t="str">
        <f>IF(AND(AT4=0,AT65&gt;=0), "",AT65/AT4)</f>
        <v/>
      </c>
      <c r="AV65" s="47">
        <f t="shared" si="31"/>
        <v>1</v>
      </c>
      <c r="AW65" s="131">
        <f t="shared" si="48"/>
        <v>1688.8640818278654</v>
      </c>
      <c r="AX65" s="30">
        <f>IF(AND(AW4=0,AW65&gt;=0), "",AW65/AW4)</f>
        <v>1.5924581723089717E-2</v>
      </c>
      <c r="AY65" s="47">
        <f>IF(AND(AW124=0,AW65&gt;=0),"",AW65/AW124)</f>
        <v>5.1446389981195585E-2</v>
      </c>
      <c r="AZ65" s="131">
        <f t="shared" si="37"/>
        <v>0</v>
      </c>
      <c r="BA65" s="30" t="str">
        <f>IF(AND(AZ4=0,AZ65&gt;=0), "",AZ65/AZ4)</f>
        <v/>
      </c>
      <c r="BB65" s="47">
        <f t="shared" si="32"/>
        <v>1</v>
      </c>
      <c r="BC65" s="129">
        <f>+'N EERR ULTRAX'!I88+'N EERR ULTRAX'!I89+'N EERR ULTRAX'!I90+'N EERR ULTRAX'!I91+'N EERR ULTRAX'!I92</f>
        <v>0</v>
      </c>
      <c r="BD65" s="30" t="str">
        <f>IF(AND(BC4=0,BC65&gt;=0), "",BC65/BC4)</f>
        <v/>
      </c>
      <c r="BE65" s="47" t="str">
        <f>IF(AND(BC124=0,BC65&gt;=0),"",BC65/BC124)</f>
        <v/>
      </c>
      <c r="BF65" s="30">
        <f t="shared" si="33"/>
        <v>-1</v>
      </c>
      <c r="BG65" s="130">
        <f t="shared" si="38"/>
        <v>10133.184490967193</v>
      </c>
      <c r="BH65" s="30">
        <f>IF(AND(BG4=0,BG65&gt;=0), "",BG65/BG4)</f>
        <v>1.592458172308972E-2</v>
      </c>
      <c r="BI65" s="47">
        <f>IF(AND(BG124=0,BG65&gt;=0),"",BG65/BG124)</f>
        <v>5.1446389981195578E-2</v>
      </c>
      <c r="BJ65" s="129">
        <f>+'N EERR ULTRAX'!J88+'N EERR ULTRAX'!J89+'N EERR ULTRAX'!J90+'N EERR ULTRAX'!J91+'N EERR ULTRAX'!J92</f>
        <v>0</v>
      </c>
      <c r="BK65" s="30" t="str">
        <f>IF(AND(BJ4=0,BJ65&gt;=0), "",BJ65/BJ4)</f>
        <v/>
      </c>
      <c r="BL65" s="47" t="str">
        <f>IF(AND(BJ124=0,BJ65&gt;=0),"",BJ65/BJ124)</f>
        <v/>
      </c>
      <c r="BM65" s="30" t="str">
        <f t="shared" si="21"/>
        <v/>
      </c>
      <c r="BN65" s="130">
        <f t="shared" si="39"/>
        <v>10133.184490967193</v>
      </c>
      <c r="BO65" s="30">
        <f>IF(AND(BN4=0,BN65&gt;=0), "",BN65/BN4)</f>
        <v>1.592458172308972E-2</v>
      </c>
      <c r="BP65" s="47">
        <f>IF(AND(BN124=0,BN65&gt;=0),"",BN65/BN124)</f>
        <v>5.1446389981195578E-2</v>
      </c>
      <c r="BQ65" s="129">
        <f>+'N EERR ULTRAX'!K88+'N EERR ULTRAX'!K89+'N EERR ULTRAX'!K90+'N EERR ULTRAX'!K91+'N EERR ULTRAX'!K92</f>
        <v>0</v>
      </c>
      <c r="BR65" s="30" t="str">
        <f>IF(AND(BQ4=0,BQ65&gt;=0), "",BQ65/BQ4)</f>
        <v/>
      </c>
      <c r="BS65" s="47" t="str">
        <f>IF(AND(BQ124=0,BQ65&gt;=0),"",BQ65/BQ124)</f>
        <v/>
      </c>
      <c r="BT65" s="30" t="str">
        <f t="shared" si="22"/>
        <v/>
      </c>
      <c r="BU65" s="130">
        <f t="shared" si="40"/>
        <v>10133.184490967193</v>
      </c>
      <c r="BV65" s="30">
        <f>IF(AND(BU4=0,BU65&gt;=0), "",BU65/BU4)</f>
        <v>1.592458172308972E-2</v>
      </c>
      <c r="BW65" s="47">
        <f>IF(AND(BU124=0,BU65&gt;=0),"",BU65/BU124)</f>
        <v>5.1446389981195578E-2</v>
      </c>
      <c r="BX65" s="131">
        <f t="shared" si="41"/>
        <v>0</v>
      </c>
      <c r="BY65" s="30" t="str">
        <f>IF(AND(BX4=0,BX65&gt;=0), "",BX65/BX4)</f>
        <v/>
      </c>
      <c r="BZ65" s="47">
        <f t="shared" si="23"/>
        <v>1</v>
      </c>
      <c r="CA65" s="129">
        <f>+'N EERR ULTRAX'!L88+'N EERR ULTRAX'!L89+'N EERR ULTRAX'!L90+'N EERR ULTRAX'!L91+'N EERR ULTRAX'!L92</f>
        <v>0</v>
      </c>
      <c r="CB65" s="30" t="str">
        <f>IF(AND(CA4=0,CA65&gt;=0), "",CA65/CA4)</f>
        <v/>
      </c>
      <c r="CC65" s="47" t="str">
        <f>IF(AND(CA124=0,CA65&gt;=0),"",CA65/CA124)</f>
        <v/>
      </c>
      <c r="CD65" s="30" t="str">
        <f t="shared" si="34"/>
        <v/>
      </c>
      <c r="CE65" s="130">
        <f t="shared" si="42"/>
        <v>10133.184490967193</v>
      </c>
      <c r="CF65" s="30">
        <f>IF(AND(CE4=0,CE65&gt;=0), "",CE65/CE4)</f>
        <v>1.592458172308972E-2</v>
      </c>
      <c r="CG65" s="47">
        <f>IF(AND(CE124=0,CE65&gt;=0),"",CE65/CE124)</f>
        <v>5.1446389981195578E-2</v>
      </c>
      <c r="CH65" s="129">
        <f>+'N EERR ULTRAX'!M88+'N EERR ULTRAX'!M89+'N EERR ULTRAX'!M90+'N EERR ULTRAX'!M91+'N EERR ULTRAX'!M92</f>
        <v>0</v>
      </c>
      <c r="CI65" s="30" t="str">
        <f>IF(AND(CH4=0,CH65&gt;=0), "",CH65/CH4)</f>
        <v/>
      </c>
      <c r="CJ65" s="47" t="str">
        <f>IF(AND(CH124=0,CH65&gt;=0),"",CH65/CH124)</f>
        <v/>
      </c>
      <c r="CK65" s="30" t="str">
        <f t="shared" si="24"/>
        <v/>
      </c>
      <c r="CL65" s="130">
        <f t="shared" si="43"/>
        <v>10133.184490967193</v>
      </c>
      <c r="CM65" s="30">
        <f>IF(AND(CL4=0,CL65&gt;=0), "",CL65/CL4)</f>
        <v>1.592458172308972E-2</v>
      </c>
      <c r="CN65" s="47">
        <f>IF(AND(CL124=0,CL65&gt;=0),"",CL65/CL124)</f>
        <v>5.1446389981195578E-2</v>
      </c>
      <c r="CO65" s="129">
        <f>+'N EERR ULTRAX'!N88+'N EERR ULTRAX'!N89+'N EERR ULTRAX'!N90+'N EERR ULTRAX'!N91+'N EERR ULTRAX'!N92</f>
        <v>0</v>
      </c>
      <c r="CP65" s="30" t="str">
        <f>IF(AND(CO4=0,CO65&gt;=0), "",CO65/CO4)</f>
        <v/>
      </c>
      <c r="CQ65" s="47" t="str">
        <f>IF(AND(CO124=0,CO65&gt;=0),"",CO65/CO124)</f>
        <v/>
      </c>
      <c r="CR65" s="30" t="str">
        <f t="shared" si="25"/>
        <v/>
      </c>
      <c r="CS65" s="130">
        <f t="shared" si="44"/>
        <v>10133.184490967193</v>
      </c>
      <c r="CT65" s="30">
        <f>IF(AND(CS4=0,CS65&gt;=0), "",CS65/CS4)</f>
        <v>1.592458172308972E-2</v>
      </c>
      <c r="CU65" s="47">
        <f>IF(AND(CS124=0,CS65&gt;=0),"",CS65/CS124)</f>
        <v>5.1446389981195578E-2</v>
      </c>
      <c r="CV65" s="131">
        <f t="shared" si="45"/>
        <v>0</v>
      </c>
      <c r="CW65" s="30" t="str">
        <f>IF(AND(CV4=0,CV65&gt;=0), "",CV65/CV4)</f>
        <v/>
      </c>
      <c r="CX65" s="47">
        <f t="shared" si="26"/>
        <v>1</v>
      </c>
    </row>
    <row r="66" spans="1:102" hidden="1" outlineLevel="1" x14ac:dyDescent="0.3">
      <c r="A66" s="29" t="s">
        <v>116</v>
      </c>
      <c r="B66" s="129"/>
      <c r="C66" s="30" t="str">
        <f>IF(AND(B4=0,B66&gt;=0), "",B66/B4)</f>
        <v/>
      </c>
      <c r="D66" s="47" t="str">
        <f>IF(AND(B124=0,B66&gt;=0),"",B66/B124)</f>
        <v/>
      </c>
      <c r="E66" s="129">
        <f>+'N EERR ULTRAX'!C91+'N EERR ULTRAX'!C92</f>
        <v>925</v>
      </c>
      <c r="F66" s="30">
        <f>IF(AND(E4=0,E66&gt;=0), "",E66/E4)</f>
        <v>1.3267678729435881E-2</v>
      </c>
      <c r="G66" s="47">
        <f>IF(AND(E124=0,E66&gt;=0),"",E66/E124)</f>
        <v>3.2682349169936536E-2</v>
      </c>
      <c r="H66" s="129">
        <f>+'N EERR ULTRAX'!D91+'N EERR ULTRAX'!D92</f>
        <v>950</v>
      </c>
      <c r="I66" s="30">
        <f>IF(AND(H4=0,H66&gt;=0), "",H66/H4)</f>
        <v>1.0441656876910779E-2</v>
      </c>
      <c r="J66" s="47">
        <f>IF(AND(H124=0,H66&gt;=0),"",H66/H124)</f>
        <v>3.59168839880133E-2</v>
      </c>
      <c r="K66" s="30">
        <f t="shared" si="27"/>
        <v>2.7027027027027029E-2</v>
      </c>
      <c r="L66" s="130">
        <f t="shared" si="46"/>
        <v>1875</v>
      </c>
      <c r="M66" s="30">
        <f>IF(AND(L4=0,L66&gt;=0), "",L66/L4)</f>
        <v>1.1667701697137886E-2</v>
      </c>
      <c r="N66" s="47">
        <f>IF(AND(L124=0,L66&gt;=0),"",L66/L124)</f>
        <v>3.4244889671222731E-2</v>
      </c>
      <c r="O66" s="129">
        <f>+'N EERR ULTRAX'!E91+'N EERR ULTRAX'!E92</f>
        <v>950</v>
      </c>
      <c r="P66" s="30">
        <f>IF(AND(O4=0,O66&gt;=0), "",O66/O4)</f>
        <v>8.8241368143096299E-3</v>
      </c>
      <c r="Q66" s="47">
        <f>IF(AND(O124=0,O66&gt;=0),"",O66/O124)</f>
        <v>2.8481416076161274E-2</v>
      </c>
      <c r="R66" s="30">
        <f t="shared" si="28"/>
        <v>0</v>
      </c>
      <c r="S66" s="130">
        <f t="shared" si="47"/>
        <v>2825</v>
      </c>
      <c r="T66" s="30">
        <f>IF(AND(S4=0,S66&gt;=0), "",S66/S4)</f>
        <v>1.0526932228491452E-2</v>
      </c>
      <c r="U66" s="47">
        <f>IF(AND(S124=0,S66&gt;=0),"",S66/S124)</f>
        <v>3.2063003522043582E-2</v>
      </c>
      <c r="V66" s="131"/>
      <c r="W66" s="30" t="str">
        <f>IF(AND(V4=0,V66&gt;=0), "",V66/V4)</f>
        <v/>
      </c>
      <c r="X66" s="47">
        <f t="shared" si="29"/>
        <v>1</v>
      </c>
      <c r="Y66" s="129"/>
      <c r="Z66" s="30">
        <f>IF(AND(Y4=0,Y66&gt;=0), "",Y66/Y4)</f>
        <v>0</v>
      </c>
      <c r="AA66" s="47">
        <f>IF(AND(Y124=0,Y66&gt;=0),"",Y66/Y124)</f>
        <v>0</v>
      </c>
      <c r="AB66" s="30">
        <f t="shared" si="30"/>
        <v>-1</v>
      </c>
      <c r="AC66" s="130">
        <f t="shared" si="35"/>
        <v>2825</v>
      </c>
      <c r="AD66" s="30">
        <f>IF(AND(AC4=0,AC66&gt;=0), "",AC66/AC4)</f>
        <v>7.3227303703770107E-3</v>
      </c>
      <c r="AE66" s="47">
        <f>IF(AND(AC124=0,AC66&gt;=0),"",AC66/AC124)</f>
        <v>2.2950177061187384E-2</v>
      </c>
      <c r="AF66" s="129"/>
      <c r="AG66" s="30">
        <f>IF(AND(AF4=0,AF66&gt;=0), "",AF66/AF4)</f>
        <v>0</v>
      </c>
      <c r="AH66" s="47">
        <f>IF(AND(AF124=0,AF66&gt;=0),"",AF66/AF124)</f>
        <v>0</v>
      </c>
      <c r="AI66" s="30" t="str">
        <f t="shared" si="19"/>
        <v/>
      </c>
      <c r="AJ66" s="130">
        <f t="shared" si="16"/>
        <v>2825</v>
      </c>
      <c r="AK66" s="30">
        <f>IF(AND(AJ4=0,AJ66&gt;=0), "",AJ66/AJ4)</f>
        <v>5.4516315684564167E-3</v>
      </c>
      <c r="AL66" s="47">
        <f>IF(AND(AJ124=0,AJ66&gt;=0),"",AJ66/AJ124)</f>
        <v>1.7664723051406473E-2</v>
      </c>
      <c r="AM66" s="129"/>
      <c r="AN66" s="30">
        <f>IF(AND(AM4=0,AM66&gt;=0), "",AM66/AM4)</f>
        <v>0</v>
      </c>
      <c r="AO66" s="47">
        <f>IF(AND(AM124=0,AM66&gt;=0),"",AM66/AM124)</f>
        <v>0</v>
      </c>
      <c r="AP66" s="30" t="str">
        <f t="shared" si="20"/>
        <v/>
      </c>
      <c r="AQ66" s="130">
        <f t="shared" si="17"/>
        <v>2825</v>
      </c>
      <c r="AR66" s="30">
        <f>IF(AND(AQ4=0,AQ66&gt;=0), "",AQ66/AQ4)</f>
        <v>4.4395662003223375E-3</v>
      </c>
      <c r="AS66" s="47">
        <f>IF(AND(AQ124=0,AQ66&gt;=0),"",AQ66/AQ124)</f>
        <v>1.4342584192208413E-2</v>
      </c>
      <c r="AT66" s="131">
        <f t="shared" si="36"/>
        <v>0</v>
      </c>
      <c r="AU66" s="30" t="str">
        <f>IF(AND(AT4=0,AT66&gt;=0), "",AT66/AT4)</f>
        <v/>
      </c>
      <c r="AV66" s="47">
        <f t="shared" si="31"/>
        <v>1</v>
      </c>
      <c r="AW66" s="131">
        <f t="shared" si="48"/>
        <v>470.83333333333331</v>
      </c>
      <c r="AX66" s="30">
        <f>IF(AND(AW4=0,AW66&gt;=0), "",AW66/AW4)</f>
        <v>4.4395662003223367E-3</v>
      </c>
      <c r="AY66" s="47">
        <f>IF(AND(AW124=0,AW66&gt;=0),"",AW66/AW124)</f>
        <v>1.4342584192208414E-2</v>
      </c>
      <c r="AZ66" s="131">
        <f t="shared" si="37"/>
        <v>0</v>
      </c>
      <c r="BA66" s="30" t="str">
        <f>IF(AND(AZ4=0,AZ66&gt;=0), "",AZ66/AZ4)</f>
        <v/>
      </c>
      <c r="BB66" s="47">
        <f t="shared" si="32"/>
        <v>1</v>
      </c>
      <c r="BC66" s="129"/>
      <c r="BD66" s="30" t="str">
        <f>IF(AND(BC4=0,BC66&gt;=0), "",BC66/BC4)</f>
        <v/>
      </c>
      <c r="BE66" s="47" t="str">
        <f>IF(AND(BC124=0,BC66&gt;=0),"",BC66/BC124)</f>
        <v/>
      </c>
      <c r="BF66" s="30" t="str">
        <f t="shared" si="33"/>
        <v/>
      </c>
      <c r="BG66" s="130">
        <f t="shared" si="38"/>
        <v>2825</v>
      </c>
      <c r="BH66" s="30">
        <f>IF(AND(BG4=0,BG66&gt;=0), "",BG66/BG4)</f>
        <v>4.4395662003223375E-3</v>
      </c>
      <c r="BI66" s="47">
        <f>IF(AND(BG124=0,BG66&gt;=0),"",BG66/BG124)</f>
        <v>1.4342584192208413E-2</v>
      </c>
      <c r="BJ66" s="129"/>
      <c r="BK66" s="30" t="str">
        <f>IF(AND(BJ4=0,BJ66&gt;=0), "",BJ66/BJ4)</f>
        <v/>
      </c>
      <c r="BL66" s="47" t="str">
        <f>IF(AND(BJ124=0,BJ66&gt;=0),"",BJ66/BJ124)</f>
        <v/>
      </c>
      <c r="BM66" s="30" t="str">
        <f t="shared" si="21"/>
        <v/>
      </c>
      <c r="BN66" s="130">
        <f t="shared" si="39"/>
        <v>2825</v>
      </c>
      <c r="BO66" s="30">
        <f>IF(AND(BN4=0,BN66&gt;=0), "",BN66/BN4)</f>
        <v>4.4395662003223375E-3</v>
      </c>
      <c r="BP66" s="47">
        <f>IF(AND(BN124=0,BN66&gt;=0),"",BN66/BN124)</f>
        <v>1.4342584192208413E-2</v>
      </c>
      <c r="BQ66" s="129"/>
      <c r="BR66" s="30" t="str">
        <f>IF(AND(BQ4=0,BQ66&gt;=0), "",BQ66/BQ4)</f>
        <v/>
      </c>
      <c r="BS66" s="47" t="str">
        <f>IF(AND(BQ124=0,BQ66&gt;=0),"",BQ66/BQ124)</f>
        <v/>
      </c>
      <c r="BT66" s="30" t="str">
        <f t="shared" si="22"/>
        <v/>
      </c>
      <c r="BU66" s="130">
        <f t="shared" si="40"/>
        <v>2825</v>
      </c>
      <c r="BV66" s="30">
        <f>IF(AND(BU4=0,BU66&gt;=0), "",BU66/BU4)</f>
        <v>4.4395662003223375E-3</v>
      </c>
      <c r="BW66" s="47">
        <f>IF(AND(BU124=0,BU66&gt;=0),"",BU66/BU124)</f>
        <v>1.4342584192208413E-2</v>
      </c>
      <c r="BX66" s="131">
        <f t="shared" si="41"/>
        <v>0</v>
      </c>
      <c r="BY66" s="30" t="str">
        <f>IF(AND(BX4=0,BX66&gt;=0), "",BX66/BX4)</f>
        <v/>
      </c>
      <c r="BZ66" s="47">
        <f t="shared" si="23"/>
        <v>1</v>
      </c>
      <c r="CA66" s="129"/>
      <c r="CB66" s="30" t="str">
        <f>IF(AND(CA4=0,CA66&gt;=0), "",CA66/CA4)</f>
        <v/>
      </c>
      <c r="CC66" s="47" t="str">
        <f>IF(AND(CA124=0,CA66&gt;=0),"",CA66/CA124)</f>
        <v/>
      </c>
      <c r="CD66" s="30" t="str">
        <f t="shared" si="34"/>
        <v/>
      </c>
      <c r="CE66" s="130">
        <f t="shared" si="42"/>
        <v>2825</v>
      </c>
      <c r="CF66" s="30">
        <f>IF(AND(CE4=0,CE66&gt;=0), "",CE66/CE4)</f>
        <v>4.4395662003223375E-3</v>
      </c>
      <c r="CG66" s="47">
        <f>IF(AND(CE124=0,CE66&gt;=0),"",CE66/CE124)</f>
        <v>1.4342584192208413E-2</v>
      </c>
      <c r="CH66" s="129"/>
      <c r="CI66" s="30" t="str">
        <f>IF(AND(CH4=0,CH66&gt;=0), "",CH66/CH4)</f>
        <v/>
      </c>
      <c r="CJ66" s="47" t="str">
        <f>IF(AND(CH124=0,CH66&gt;=0),"",CH66/CH124)</f>
        <v/>
      </c>
      <c r="CK66" s="30" t="str">
        <f t="shared" si="24"/>
        <v/>
      </c>
      <c r="CL66" s="130">
        <f t="shared" si="43"/>
        <v>2825</v>
      </c>
      <c r="CM66" s="30">
        <f>IF(AND(CL4=0,CL66&gt;=0), "",CL66/CL4)</f>
        <v>4.4395662003223375E-3</v>
      </c>
      <c r="CN66" s="47">
        <f>IF(AND(CL124=0,CL66&gt;=0),"",CL66/CL124)</f>
        <v>1.4342584192208413E-2</v>
      </c>
      <c r="CO66" s="129"/>
      <c r="CP66" s="30" t="str">
        <f>IF(AND(CO4=0,CO66&gt;=0), "",CO66/CO4)</f>
        <v/>
      </c>
      <c r="CQ66" s="47" t="str">
        <f>IF(AND(CO124=0,CO66&gt;=0),"",CO66/CO124)</f>
        <v/>
      </c>
      <c r="CR66" s="30" t="str">
        <f t="shared" si="25"/>
        <v/>
      </c>
      <c r="CS66" s="130">
        <f t="shared" si="44"/>
        <v>2825</v>
      </c>
      <c r="CT66" s="30">
        <f>IF(AND(CS4=0,CS66&gt;=0), "",CS66/CS4)</f>
        <v>4.4395662003223375E-3</v>
      </c>
      <c r="CU66" s="47">
        <f>IF(AND(CS124=0,CS66&gt;=0),"",CS66/CS124)</f>
        <v>1.4342584192208413E-2</v>
      </c>
      <c r="CV66" s="131">
        <f t="shared" si="45"/>
        <v>0</v>
      </c>
      <c r="CW66" s="30" t="str">
        <f>IF(AND(CV4=0,CV66&gt;=0), "",CV66/CV4)</f>
        <v/>
      </c>
      <c r="CX66" s="47">
        <f t="shared" si="26"/>
        <v>1</v>
      </c>
    </row>
    <row r="67" spans="1:102" hidden="1" outlineLevel="1" x14ac:dyDescent="0.3">
      <c r="A67" s="29"/>
      <c r="B67" s="129"/>
      <c r="C67" s="30"/>
      <c r="D67" s="46"/>
      <c r="E67" s="129"/>
      <c r="F67" s="30"/>
      <c r="G67" s="46"/>
      <c r="H67" s="129"/>
      <c r="I67" s="30"/>
      <c r="J67" s="46"/>
      <c r="K67" s="32" t="str">
        <f t="shared" si="27"/>
        <v/>
      </c>
      <c r="M67" s="30"/>
      <c r="N67" s="46"/>
      <c r="O67" s="129"/>
      <c r="P67" s="30"/>
      <c r="Q67" s="46"/>
      <c r="R67" s="32" t="str">
        <f t="shared" si="28"/>
        <v/>
      </c>
      <c r="T67" s="30"/>
      <c r="U67" s="46"/>
      <c r="V67" s="131"/>
      <c r="W67" s="30"/>
      <c r="X67" s="92" t="str">
        <f t="shared" si="29"/>
        <v/>
      </c>
      <c r="Y67" s="129"/>
      <c r="Z67" s="30"/>
      <c r="AA67" s="46"/>
      <c r="AB67" s="32" t="str">
        <f t="shared" si="30"/>
        <v/>
      </c>
      <c r="AD67" s="30"/>
      <c r="AE67" s="46"/>
      <c r="AF67" s="129"/>
      <c r="AG67" s="30"/>
      <c r="AH67" s="46"/>
      <c r="AI67" s="32" t="str">
        <f t="shared" si="19"/>
        <v/>
      </c>
      <c r="AJ67" s="130">
        <f t="shared" si="16"/>
        <v>0</v>
      </c>
      <c r="AK67" s="30"/>
      <c r="AL67" s="46"/>
      <c r="AM67" s="129"/>
      <c r="AN67" s="30"/>
      <c r="AO67" s="46"/>
      <c r="AP67" s="32" t="str">
        <f t="shared" si="20"/>
        <v/>
      </c>
      <c r="AQ67" s="130">
        <f t="shared" si="17"/>
        <v>0</v>
      </c>
      <c r="AR67" s="30"/>
      <c r="AS67" s="46"/>
      <c r="AT67" s="131">
        <f t="shared" si="36"/>
        <v>0</v>
      </c>
      <c r="AU67" s="30"/>
      <c r="AV67" s="92" t="str">
        <f t="shared" si="31"/>
        <v/>
      </c>
      <c r="AW67" s="131">
        <f t="shared" si="48"/>
        <v>0</v>
      </c>
      <c r="AX67" s="30"/>
      <c r="AY67" s="46"/>
      <c r="AZ67" s="131">
        <f t="shared" si="37"/>
        <v>0</v>
      </c>
      <c r="BA67" s="30"/>
      <c r="BB67" s="92" t="str">
        <f t="shared" si="32"/>
        <v/>
      </c>
      <c r="BC67" s="129"/>
      <c r="BD67" s="30"/>
      <c r="BE67" s="46"/>
      <c r="BF67" s="32" t="str">
        <f t="shared" si="33"/>
        <v/>
      </c>
      <c r="BG67" s="130">
        <f t="shared" si="38"/>
        <v>0</v>
      </c>
      <c r="BH67" s="30"/>
      <c r="BI67" s="46"/>
      <c r="BJ67" s="129"/>
      <c r="BK67" s="30"/>
      <c r="BL67" s="46"/>
      <c r="BM67" s="32" t="str">
        <f t="shared" si="21"/>
        <v/>
      </c>
      <c r="BN67" s="130">
        <f t="shared" si="39"/>
        <v>0</v>
      </c>
      <c r="BO67" s="30"/>
      <c r="BP67" s="46"/>
      <c r="BQ67" s="129"/>
      <c r="BR67" s="30"/>
      <c r="BS67" s="46"/>
      <c r="BT67" s="32" t="str">
        <f t="shared" si="22"/>
        <v/>
      </c>
      <c r="BU67" s="130">
        <f t="shared" si="40"/>
        <v>0</v>
      </c>
      <c r="BV67" s="30"/>
      <c r="BW67" s="46"/>
      <c r="BX67" s="131">
        <f t="shared" si="41"/>
        <v>0</v>
      </c>
      <c r="BY67" s="30"/>
      <c r="BZ67" s="92" t="str">
        <f t="shared" si="23"/>
        <v/>
      </c>
      <c r="CA67" s="129"/>
      <c r="CB67" s="30"/>
      <c r="CC67" s="46"/>
      <c r="CD67" s="32" t="str">
        <f t="shared" si="34"/>
        <v/>
      </c>
      <c r="CF67" s="30"/>
      <c r="CG67" s="46"/>
      <c r="CH67" s="129"/>
      <c r="CI67" s="30"/>
      <c r="CJ67" s="46"/>
      <c r="CK67" s="32" t="str">
        <f t="shared" si="24"/>
        <v/>
      </c>
      <c r="CL67" s="130">
        <f t="shared" si="43"/>
        <v>0</v>
      </c>
      <c r="CM67" s="30"/>
      <c r="CN67" s="46"/>
      <c r="CO67" s="129"/>
      <c r="CP67" s="30"/>
      <c r="CQ67" s="46"/>
      <c r="CR67" s="32" t="str">
        <f t="shared" si="25"/>
        <v/>
      </c>
      <c r="CS67" s="130">
        <f t="shared" si="44"/>
        <v>0</v>
      </c>
      <c r="CT67" s="30"/>
      <c r="CU67" s="46"/>
      <c r="CV67" s="131">
        <f t="shared" si="45"/>
        <v>0</v>
      </c>
      <c r="CW67" s="30"/>
      <c r="CX67" s="92" t="str">
        <f t="shared" si="26"/>
        <v/>
      </c>
    </row>
    <row r="68" spans="1:102" s="6" customFormat="1" collapsed="1" x14ac:dyDescent="0.3">
      <c r="A68" s="37" t="s">
        <v>62</v>
      </c>
      <c r="B68" s="126">
        <f>SUM(B69:B82)</f>
        <v>0</v>
      </c>
      <c r="C68" s="38" t="str">
        <f>IF(AND(B4=0,B68&gt;=0), "",B68/B4)</f>
        <v/>
      </c>
      <c r="D68" s="43" t="str">
        <f>IF(AND(B124=0,B68&gt;=0),"",B68/B124)</f>
        <v/>
      </c>
      <c r="E68" s="126">
        <f>SUM(E69:E82)</f>
        <v>6538.5497039382326</v>
      </c>
      <c r="F68" s="38">
        <f>IF(AND(E4=0,E68&gt;=0), "",E68/E4)</f>
        <v>9.3785272246811421E-2</v>
      </c>
      <c r="G68" s="43">
        <f>IF(AND(E124=0,E68&gt;=0),"",E68/E124)</f>
        <v>0.23102179944766971</v>
      </c>
      <c r="H68" s="126">
        <f>SUM(H69:H82)</f>
        <v>6060.800720945128</v>
      </c>
      <c r="I68" s="38">
        <f>IF(AND(H4=0,H68&gt;=0), "",H68/H4)</f>
        <v>6.6615580555202628E-2</v>
      </c>
      <c r="J68" s="43">
        <f>IF(AND(H124=0,H68&gt;=0),"",H68/H124)</f>
        <v>0.22914218565121425</v>
      </c>
      <c r="K68" s="38">
        <f t="shared" si="27"/>
        <v>-7.3066506278196788E-2</v>
      </c>
      <c r="L68" s="127">
        <f>SUM(L69:L82)</f>
        <v>12599.350424883363</v>
      </c>
      <c r="M68" s="38">
        <f>IF(AND(L4=0,L68&gt;=0), "",L68/L4)</f>
        <v>7.8402913245464848E-2</v>
      </c>
      <c r="N68" s="43">
        <f>IF(AND(L124=0,L68&gt;=0),"",L68/L124)</f>
        <v>0.23011379478890881</v>
      </c>
      <c r="O68" s="126">
        <f>SUM(O69:O82)</f>
        <v>7328.3608562256977</v>
      </c>
      <c r="P68" s="38">
        <f>IF(AND(O4=0,O68&gt;=0), "",O68/O4)</f>
        <v>6.8069956652596658E-2</v>
      </c>
      <c r="Q68" s="43">
        <f>IF(AND(O124=0,O68&gt;=0),"",O68/O124)</f>
        <v>0.21970746810780797</v>
      </c>
      <c r="R68" s="38">
        <f t="shared" si="28"/>
        <v>0.20914070494020548</v>
      </c>
      <c r="S68" s="127">
        <f>SUM(S69:S82)</f>
        <v>19927.711281109059</v>
      </c>
      <c r="T68" s="38">
        <f>IF(AND(S4=0,S68&gt;=0), "",S68/S4)</f>
        <v>7.4257580929267139E-2</v>
      </c>
      <c r="U68" s="43">
        <f>IF(AND(S124=0,S68&gt;=0),"",S68/S124)</f>
        <v>0.22617425734246632</v>
      </c>
      <c r="V68" s="128">
        <f>SUM(V69:V82)</f>
        <v>0</v>
      </c>
      <c r="W68" s="38" t="str">
        <f>IF(AND(V4=0,V68&gt;=0), "",V68/V4)</f>
        <v/>
      </c>
      <c r="X68" s="91">
        <f t="shared" si="29"/>
        <v>1</v>
      </c>
      <c r="Y68" s="126">
        <f>SUM(Y69:Y82)</f>
        <v>7106.4999056442211</v>
      </c>
      <c r="Z68" s="38">
        <f>IF(AND(Y4=0,Y68&gt;=0), "",Y68/Y4)</f>
        <v>6.0519078256417919E-2</v>
      </c>
      <c r="AA68" s="43">
        <f>IF(AND(Y124=0,Y68&gt;=0),"",Y68/Y124)</f>
        <v>0.20313017644167156</v>
      </c>
      <c r="AB68" s="38">
        <f t="shared" si="30"/>
        <v>-3.0274293929316808E-2</v>
      </c>
      <c r="AC68" s="127">
        <f>SUM(AC69:AC82)</f>
        <v>27034.21118675328</v>
      </c>
      <c r="AD68" s="38">
        <f>IF(AND(AC4=0,AC68&gt;=0), "",AC68/AC4)</f>
        <v>7.0075836919088197E-2</v>
      </c>
      <c r="AE68" s="43">
        <f>IF(AND(AC124=0,AC68&gt;=0),"",AC68/AC124)</f>
        <v>0.21962475520195418</v>
      </c>
      <c r="AF68" s="126">
        <f>SUM(AF69:AF82)</f>
        <v>7701.1735425805691</v>
      </c>
      <c r="AG68" s="38">
        <f>IF(AND(AF4=0,AF68&gt;=0), "",AF68/AF4)</f>
        <v>5.816226064839429E-2</v>
      </c>
      <c r="AH68" s="43">
        <f>IF(AND(AF124=0,AF68&gt;=0),"",AF68/AF124)</f>
        <v>0.20909759281121323</v>
      </c>
      <c r="AI68" s="38">
        <f t="shared" ref="AI68:AI99" si="49">IF(AND(Y68=0,AF68&gt;0),100%,IF(AND(Y68&lt;0,AF68=0),(Y68-AF68)/Y68,IF(AND(Y68&gt;0,AF68&gt;0),(AF68-Y68)/Y68,IF(AND(Y68=0,AF68=0),"",(AF68-Y68)/Y68))))</f>
        <v>8.3680242711892269E-2</v>
      </c>
      <c r="AJ68" s="127">
        <f>SUM(AJ69:AJ82)</f>
        <v>34735.384729333848</v>
      </c>
      <c r="AK68" s="38">
        <f>IF(AND(AJ4=0,AJ68&gt;=0), "",AJ68/AJ4)</f>
        <v>6.7031688471828443E-2</v>
      </c>
      <c r="AL68" s="43">
        <f>IF(AND(AJ124=0,AJ68&gt;=0),"",AJ68/AJ124)</f>
        <v>0.21720033675318087</v>
      </c>
      <c r="AM68" s="126">
        <f>SUM(AM69:AM82)</f>
        <v>7810.1271831262075</v>
      </c>
      <c r="AN68" s="38">
        <f>IF(AND(AM4=0,AM68&gt;=0), "",AM68/AM4)</f>
        <v>6.6114714069013952E-2</v>
      </c>
      <c r="AO68" s="43">
        <f>IF(AND(AM124=0,AM68&gt;=0),"",AM68/AM124)</f>
        <v>0.21084150794562215</v>
      </c>
      <c r="AP68" s="38">
        <f t="shared" ref="AP68:AP99" si="50">IF(AND(AF68=0,AM68&gt;0),100%,IF(AND(AF68&lt;0,AM68=0),(AF68-AM68)/AF68,IF(AND(AF68&gt;0,AM68&gt;0),(AM68-AF68)/AF68,IF(AND(AF68=0,AM68=0),"",(AM68-AF68)/AF68))))</f>
        <v>1.4147667228016953E-2</v>
      </c>
      <c r="AQ68" s="127">
        <f>SUM(AQ69:AQ82)</f>
        <v>42545.511912460046</v>
      </c>
      <c r="AR68" s="38">
        <f>IF(AND(AQ4=0,AQ68&gt;=0), "",AQ68/AQ4)</f>
        <v>6.6861457225475748E-2</v>
      </c>
      <c r="AS68" s="43">
        <f>IF(AND(AQ124=0,AQ68&gt;=0),"",AQ68/AQ124)</f>
        <v>0.21600445543542093</v>
      </c>
      <c r="AT68" s="128">
        <f>SUM(AT69:AT82)</f>
        <v>0</v>
      </c>
      <c r="AU68" s="38" t="str">
        <f>IF(AND(AT4=0,AT68&gt;=0), "",AT68/AT4)</f>
        <v/>
      </c>
      <c r="AV68" s="91">
        <f t="shared" si="31"/>
        <v>1</v>
      </c>
      <c r="AW68" s="128">
        <f>SUM(AW69:AW82)</f>
        <v>7090.9186520766743</v>
      </c>
      <c r="AX68" s="38">
        <f>IF(AND(AW4=0,AW68&gt;=0), "",AW68/AW4)</f>
        <v>6.6861457225475748E-2</v>
      </c>
      <c r="AY68" s="43">
        <f>IF(AND(AW124=0,AW68&gt;=0),"",AW68/AW124)</f>
        <v>0.21600445543542099</v>
      </c>
      <c r="AZ68" s="128">
        <f>SUM(AZ69:AZ82)</f>
        <v>0</v>
      </c>
      <c r="BA68" s="38" t="str">
        <f>IF(AND(AZ4=0,AZ68&gt;=0), "",AZ68/AZ4)</f>
        <v/>
      </c>
      <c r="BB68" s="91">
        <f t="shared" si="32"/>
        <v>1</v>
      </c>
      <c r="BC68" s="126">
        <f>SUM(BC69:BC82)</f>
        <v>0</v>
      </c>
      <c r="BD68" s="38" t="str">
        <f>IF(AND(BC4=0,BC68&gt;=0), "",BC68/BC4)</f>
        <v/>
      </c>
      <c r="BE68" s="43" t="str">
        <f>IF(AND(BC124=0,BC68&gt;=0),"",BC68/BC124)</f>
        <v/>
      </c>
      <c r="BF68" s="38">
        <f t="shared" si="33"/>
        <v>-1</v>
      </c>
      <c r="BG68" s="127">
        <f>SUM(BG69:BG82)</f>
        <v>42545.511912460046</v>
      </c>
      <c r="BH68" s="38">
        <f>IF(AND(BG4=0,BG68&gt;=0), "",BG68/BG4)</f>
        <v>6.6861457225475748E-2</v>
      </c>
      <c r="BI68" s="43">
        <f>IF(AND(BG124=0,BG68&gt;=0),"",BG68/BG124)</f>
        <v>0.21600445543542093</v>
      </c>
      <c r="BJ68" s="126">
        <f>SUM(BJ69:BJ82)</f>
        <v>0</v>
      </c>
      <c r="BK68" s="38" t="str">
        <f>IF(AND(BJ4=0,BJ68&gt;=0), "",BJ68/BJ4)</f>
        <v/>
      </c>
      <c r="BL68" s="43" t="str">
        <f>IF(AND(BJ124=0,BJ68&gt;=0),"",BJ68/BJ124)</f>
        <v/>
      </c>
      <c r="BM68" s="38" t="str">
        <f t="shared" ref="BM68:BM99" si="51">IF(AND(BC68=0,BJ68&gt;0),100%,IF(AND(BC68&lt;0,BJ68=0),(BC68-BJ68)/BC68,IF(AND(BC68&gt;0,BJ68&gt;0),(BJ68-BC68)/BC68,IF(AND(BC68=0,BJ68=0),"",(BJ68-BC68)/BC68))))</f>
        <v/>
      </c>
      <c r="BN68" s="127">
        <f>SUM(BN69:BN82)</f>
        <v>42545.511912460046</v>
      </c>
      <c r="BO68" s="38">
        <f>IF(AND(BN4=0,BN68&gt;=0), "",BN68/BN4)</f>
        <v>6.6861457225475748E-2</v>
      </c>
      <c r="BP68" s="43">
        <f>IF(AND(BN124=0,BN68&gt;=0),"",BN68/BN124)</f>
        <v>0.21600445543542093</v>
      </c>
      <c r="BQ68" s="126">
        <f>SUM(BQ69:BQ82)</f>
        <v>0</v>
      </c>
      <c r="BR68" s="38" t="str">
        <f>IF(AND(BQ4=0,BQ68&gt;=0), "",BQ68/BQ4)</f>
        <v/>
      </c>
      <c r="BS68" s="43" t="str">
        <f>IF(AND(BQ124=0,BQ68&gt;=0),"",BQ68/BQ124)</f>
        <v/>
      </c>
      <c r="BT68" s="38" t="str">
        <f t="shared" ref="BT68:BT99" si="52">IF(AND(BJ68=0,BQ68&gt;0),100%,IF(AND(BJ68&lt;0,BQ68=0),(BJ68-BQ68)/BJ68,IF(AND(BJ68&gt;0,BQ68&gt;0),(BQ68-BJ68)/BJ68,IF(AND(BJ68=0,BQ68=0),"",(BQ68-BJ68)/BJ68))))</f>
        <v/>
      </c>
      <c r="BU68" s="127">
        <f>SUM(BU69:BU82)</f>
        <v>42545.511912460046</v>
      </c>
      <c r="BV68" s="38">
        <f>IF(AND(BU4=0,BU68&gt;=0), "",BU68/BU4)</f>
        <v>6.6861457225475748E-2</v>
      </c>
      <c r="BW68" s="43">
        <f>IF(AND(BU124=0,BU68&gt;=0),"",BU68/BU124)</f>
        <v>0.21600445543542093</v>
      </c>
      <c r="BX68" s="128">
        <f>SUM(BX69:BX82)</f>
        <v>0</v>
      </c>
      <c r="BY68" s="38" t="str">
        <f>IF(AND(BX4=0,BX68&gt;=0), "",BX68/BX4)</f>
        <v/>
      </c>
      <c r="BZ68" s="91">
        <f t="shared" ref="BZ68:BZ99" si="53">IF(AND(BX68=0,BU68&gt;0),100%,IF(AND(BX68&lt;0,BU68=0),(BX68-BU68)/BX68,IF(AND(BX68&gt;0,BU68&gt;0),(BU68-BX68)/BX68,IF(AND(BX68=0,BU68=0),"",(BU68-BX68)/BX68))))</f>
        <v>1</v>
      </c>
      <c r="CA68" s="126">
        <f>SUM(CA69:CA82)</f>
        <v>0</v>
      </c>
      <c r="CB68" s="38" t="str">
        <f>IF(AND(CA4=0,CA68&gt;=0), "",CA68/CA4)</f>
        <v/>
      </c>
      <c r="CC68" s="43" t="str">
        <f>IF(AND(CA124=0,CA68&gt;=0),"",CA68/CA124)</f>
        <v/>
      </c>
      <c r="CD68" s="38" t="str">
        <f t="shared" si="34"/>
        <v/>
      </c>
      <c r="CE68" s="127">
        <f>SUM(CE69:CE82)</f>
        <v>42545.511912460046</v>
      </c>
      <c r="CF68" s="38">
        <f>IF(AND(CE4=0,CE68&gt;=0), "",CE68/CE4)</f>
        <v>6.6861457225475748E-2</v>
      </c>
      <c r="CG68" s="43">
        <f>IF(AND(CE124=0,CE68&gt;=0),"",CE68/CE124)</f>
        <v>0.21600445543542093</v>
      </c>
      <c r="CH68" s="126">
        <f>SUM(CH69:CH82)</f>
        <v>0</v>
      </c>
      <c r="CI68" s="38" t="str">
        <f>IF(AND(CH4=0,CH68&gt;=0), "",CH68/CH4)</f>
        <v/>
      </c>
      <c r="CJ68" s="43" t="str">
        <f>IF(AND(CH124=0,CH68&gt;=0),"",CH68/CH124)</f>
        <v/>
      </c>
      <c r="CK68" s="38" t="str">
        <f t="shared" ref="CK68:CK99" si="54">IF(AND(CA68=0,CH68&gt;0),100%,IF(AND(CA68&lt;0,CH68=0),(CA68-CH68)/CA68,IF(AND(CA68&gt;0,CH68&gt;0),(CH68-CA68)/CA68,IF(AND(CA68=0,CH68=0),"",(CH68-CA68)/CA68))))</f>
        <v/>
      </c>
      <c r="CL68" s="127">
        <f>SUM(CL69:CL82)</f>
        <v>42545.511912460046</v>
      </c>
      <c r="CM68" s="38">
        <f>IF(AND(CL4=0,CL68&gt;=0), "",CL68/CL4)</f>
        <v>6.6861457225475748E-2</v>
      </c>
      <c r="CN68" s="43">
        <f>IF(AND(CL124=0,CL68&gt;=0),"",CL68/CL124)</f>
        <v>0.21600445543542093</v>
      </c>
      <c r="CO68" s="126">
        <f>SUM(CO69:CO82)</f>
        <v>0</v>
      </c>
      <c r="CP68" s="38" t="str">
        <f>IF(AND(CO4=0,CO68&gt;=0), "",CO68/CO4)</f>
        <v/>
      </c>
      <c r="CQ68" s="43" t="str">
        <f>IF(AND(CO124=0,CO68&gt;=0),"",CO68/CO124)</f>
        <v/>
      </c>
      <c r="CR68" s="38" t="str">
        <f t="shared" ref="CR68:CR99" si="55">IF(AND(CH68=0,CO68&gt;0),100%,IF(AND(CH68&lt;0,CO68=0),(CH68-CO68)/CH68,IF(AND(CH68&gt;0,CO68&gt;0),(CO68-CH68)/CH68,IF(AND(CH68=0,CO68=0),"",(CO68-CH68)/CH68))))</f>
        <v/>
      </c>
      <c r="CS68" s="127">
        <f>SUM(CS69:CS82)</f>
        <v>42545.511912460046</v>
      </c>
      <c r="CT68" s="38">
        <f>IF(AND(CS4=0,CS68&gt;=0), "",CS68/CS4)</f>
        <v>6.6861457225475748E-2</v>
      </c>
      <c r="CU68" s="43">
        <f>IF(AND(CS124=0,CS68&gt;=0),"",CS68/CS124)</f>
        <v>0.21600445543542093</v>
      </c>
      <c r="CV68" s="128">
        <f>SUM(CV69:CV82)</f>
        <v>0</v>
      </c>
      <c r="CW68" s="38" t="str">
        <f>IF(AND(CV4=0,CV68&gt;=0), "",CV68/CV4)</f>
        <v/>
      </c>
      <c r="CX68" s="91">
        <f t="shared" ref="CX68:CX99" si="56">IF(AND(CV68=0,CS68&gt;0),100%,IF(AND(CV68&lt;0,CS68=0),(CV68-CS68)/CV68,IF(AND(CV68&gt;0,CS68&gt;0),(CS68-CV68)/CV68,IF(AND(CV68=0,CS68=0),"",(CS68-CV68)/CV68))))</f>
        <v>1</v>
      </c>
    </row>
    <row r="69" spans="1:102" hidden="1" outlineLevel="1" x14ac:dyDescent="0.3">
      <c r="A69" s="29" t="s">
        <v>63</v>
      </c>
      <c r="B69" s="129">
        <f>+'N EERR ULTRAX'!B96+'N EERR ULTRAX'!B97+'N EERR ULTRAX'!B98+'N EERR ULTRAX'!B103+'N EERR ULTRAX'!B104+'N EERR ULTRAX'!B101+'N EERR ULTRAX'!B102</f>
        <v>0</v>
      </c>
      <c r="C69" s="30" t="str">
        <f>IF(AND(B4=0,B69&gt;=0), "",B69/B4)</f>
        <v/>
      </c>
      <c r="D69" s="47" t="str">
        <f>IF(AND(B124=0,B69&gt;=0),"",B69/B124)</f>
        <v/>
      </c>
      <c r="E69" s="129">
        <f>+'N EERR ULTRAX'!C96+'N EERR ULTRAX'!C97+'N EERR ULTRAX'!C98+'N EERR ULTRAX'!C103+'N EERR ULTRAX'!C104+'N EERR ULTRAX'!C101+'N EERR ULTRAX'!C102</f>
        <v>887.09326464107858</v>
      </c>
      <c r="F69" s="30">
        <f>IF(AND(E4=0,E69&gt;=0), "",E69/E4)</f>
        <v>1.2723965879247862E-2</v>
      </c>
      <c r="G69" s="47">
        <f>IF(AND(E124=0,E69&gt;=0),"",E69/E124)</f>
        <v>3.1343018185187727E-2</v>
      </c>
      <c r="H69" s="129">
        <f>+'N EERR ULTRAX'!D96+'N EERR ULTRAX'!D97+'N EERR ULTRAX'!D98+'N EERR ULTRAX'!D103+'N EERR ULTRAX'!D104+'N EERR ULTRAX'!D101+'N EERR ULTRAX'!D102</f>
        <v>897.37879439185826</v>
      </c>
      <c r="I69" s="30">
        <f>IF(AND(H4=0,H69&gt;=0), "",H69/H4)</f>
        <v>9.8632857470059478E-3</v>
      </c>
      <c r="J69" s="47">
        <f>IF(AND(H124=0,H69&gt;=0),"",H69/H124)</f>
        <v>3.3927421106816437E-2</v>
      </c>
      <c r="K69" s="30">
        <f t="shared" si="27"/>
        <v>1.159464304459718E-2</v>
      </c>
      <c r="L69" s="130">
        <f t="shared" ref="L69:L81" si="57">+E69+H69</f>
        <v>1784.4720590329368</v>
      </c>
      <c r="M69" s="30">
        <f>IF(AND(L4=0,L69&gt;=0), "",L69/L4)</f>
        <v>1.1104366758225993E-2</v>
      </c>
      <c r="N69" s="47">
        <f>IF(AND(L124=0,L69&gt;=0),"",L69/L124)</f>
        <v>3.2591492684246708E-2</v>
      </c>
      <c r="O69" s="129">
        <f>+'N EERR ULTRAX'!E96+'N EERR ULTRAX'!E97+'N EERR ULTRAX'!E98+'N EERR ULTRAX'!E103+'N EERR ULTRAX'!E104+'N EERR ULTRAX'!E101+'N EERR ULTRAX'!E102</f>
        <v>923.78011799130832</v>
      </c>
      <c r="P69" s="30">
        <f>IF(AND(O4=0,O69&gt;=0), "",O69/O4)</f>
        <v>8.5805917342046296E-3</v>
      </c>
      <c r="Q69" s="47">
        <f>IF(AND(O124=0,O69&gt;=0),"",O69/O124)</f>
        <v>2.7695332529890322E-2</v>
      </c>
      <c r="R69" s="30">
        <f t="shared" si="28"/>
        <v>2.9420489724567071E-2</v>
      </c>
      <c r="S69" s="130">
        <f t="shared" ref="S69:S81" si="58">+L69+O69</f>
        <v>2708.2521770242452</v>
      </c>
      <c r="T69" s="30">
        <f>IF(AND(S4=0,S69&gt;=0), "",S69/S4)</f>
        <v>1.0091889247857935E-2</v>
      </c>
      <c r="U69" s="47">
        <f>IF(AND(S124=0,S69&gt;=0),"",S69/S124)</f>
        <v>3.0737946580711707E-2</v>
      </c>
      <c r="V69" s="131"/>
      <c r="W69" s="30" t="str">
        <f>IF(AND(V4=0,V69&gt;=0), "",V69/V4)</f>
        <v/>
      </c>
      <c r="X69" s="47">
        <f t="shared" si="29"/>
        <v>1</v>
      </c>
      <c r="Y69" s="129">
        <f>+'N EERR ULTRAX'!F96+'N EERR ULTRAX'!F97+'N EERR ULTRAX'!F98+'N EERR ULTRAX'!F103+'N EERR ULTRAX'!F104+'N EERR ULTRAX'!F101+'N EERR ULTRAX'!F102</f>
        <v>1049.4077963409886</v>
      </c>
      <c r="Z69" s="30">
        <f>IF(AND(Y4=0,Y69&gt;=0), "",Y69/Y4)</f>
        <v>8.9367752610837615E-3</v>
      </c>
      <c r="AA69" s="47">
        <f>IF(AND(Y124=0,Y69&gt;=0),"",Y69/Y124)</f>
        <v>2.9995974623275072E-2</v>
      </c>
      <c r="AB69" s="30">
        <f t="shared" si="30"/>
        <v>0.13599305278711607</v>
      </c>
      <c r="AC69" s="130">
        <f t="shared" ref="AC69:AC81" si="59">+S69+Y69</f>
        <v>3757.6599733652338</v>
      </c>
      <c r="AD69" s="30">
        <f>IF(AND(AC4=0,AC69&gt;=0), "",AC69/AC4)</f>
        <v>9.7402940915085542E-3</v>
      </c>
      <c r="AE69" s="47">
        <f>IF(AND(AC124=0,AC69&gt;=0),"",AC69/AC124)</f>
        <v>3.0527066097157093E-2</v>
      </c>
      <c r="AF69" s="129">
        <f>+'N EERR ULTRAX'!G96+'N EERR ULTRAX'!G97+'N EERR ULTRAX'!G98+'N EERR ULTRAX'!G103+'N EERR ULTRAX'!G104+'N EERR ULTRAX'!G101+'N EERR ULTRAX'!G102</f>
        <v>3021.3716672515648</v>
      </c>
      <c r="AG69" s="30">
        <f>IF(AND(AF4=0,AF69&gt;=0), "",AF69/AF4)</f>
        <v>2.2818575046352509E-2</v>
      </c>
      <c r="AH69" s="47">
        <f>IF(AND(AF124=0,AF69&gt;=0),"",AF69/AF124)</f>
        <v>8.2034450868718967E-2</v>
      </c>
      <c r="AI69" s="30">
        <f t="shared" si="49"/>
        <v>1.8791206600392145</v>
      </c>
      <c r="AJ69" s="130">
        <f t="shared" si="16"/>
        <v>6779.0316406167985</v>
      </c>
      <c r="AK69" s="30">
        <f>IF(AND(AJ4=0,AJ69&gt;=0), "",AJ69/AJ4)</f>
        <v>1.3082047042673073E-2</v>
      </c>
      <c r="AL69" s="47">
        <f>IF(AND(AJ124=0,AJ69&gt;=0),"",AJ69/AJ124)</f>
        <v>4.2389280172820315E-2</v>
      </c>
      <c r="AM69" s="129">
        <f>+'N EERR ULTRAX'!H96+'N EERR ULTRAX'!H97+'N EERR ULTRAX'!H98+'N EERR ULTRAX'!H103+'N EERR ULTRAX'!H104+'N EERR ULTRAX'!H101+'N EERR ULTRAX'!H102</f>
        <v>4527.5754056849983</v>
      </c>
      <c r="AN69" s="30">
        <f>IF(AND(AM4=0,AM69&gt;=0), "",AM69/AM4)</f>
        <v>3.8327077953286944E-2</v>
      </c>
      <c r="AO69" s="47">
        <f>IF(AND(AM124=0,AM69&gt;=0),"",AM69/AM124)</f>
        <v>0.1222260282693672</v>
      </c>
      <c r="AP69" s="30">
        <f t="shared" si="50"/>
        <v>0.49851653630007525</v>
      </c>
      <c r="AQ69" s="130">
        <f t="shared" si="17"/>
        <v>11306.607046301797</v>
      </c>
      <c r="AR69" s="30">
        <f>IF(AND(AQ4=0,AQ69&gt;=0), "",AQ69/AQ4)</f>
        <v>1.7768647958615161E-2</v>
      </c>
      <c r="AS69" s="47">
        <f>IF(AND(AQ124=0,AQ69&gt;=0),"",AQ69/AQ124)</f>
        <v>5.7403880881345279E-2</v>
      </c>
      <c r="AT69" s="131">
        <f t="shared" ref="AT69:AT82" si="60">+V69*2</f>
        <v>0</v>
      </c>
      <c r="AU69" s="30" t="str">
        <f>IF(AND(AT4=0,AT69&gt;=0), "",AT69/AT4)</f>
        <v/>
      </c>
      <c r="AV69" s="47">
        <f t="shared" si="31"/>
        <v>1</v>
      </c>
      <c r="AW69" s="131">
        <f t="shared" si="48"/>
        <v>1884.4345077169662</v>
      </c>
      <c r="AX69" s="30">
        <f>IF(AND(AW4=0,AW69&gt;=0), "",AW69/AW4)</f>
        <v>1.7768647958615161E-2</v>
      </c>
      <c r="AY69" s="47">
        <f>IF(AND(AW124=0,AW69&gt;=0),"",AW69/AW124)</f>
        <v>5.7403880881345286E-2</v>
      </c>
      <c r="AZ69" s="131">
        <f t="shared" ref="AZ69:AZ82" si="61">+AT69/6</f>
        <v>0</v>
      </c>
      <c r="BA69" s="30" t="str">
        <f>IF(AND(AZ4=0,AZ69&gt;=0), "",AZ69/AZ4)</f>
        <v/>
      </c>
      <c r="BB69" s="47">
        <f t="shared" si="32"/>
        <v>1</v>
      </c>
      <c r="BC69" s="129">
        <f>+'N EERR ULTRAX'!I96+'N EERR ULTRAX'!I97+'N EERR ULTRAX'!I98+'N EERR ULTRAX'!I103+'N EERR ULTRAX'!I104+'N EERR ULTRAX'!I101+'N EERR ULTRAX'!I102</f>
        <v>0</v>
      </c>
      <c r="BD69" s="30" t="str">
        <f>IF(AND(BC4=0,BC69&gt;=0), "",BC69/BC4)</f>
        <v/>
      </c>
      <c r="BE69" s="47" t="str">
        <f>IF(AND(BC124=0,BC69&gt;=0),"",BC69/BC124)</f>
        <v/>
      </c>
      <c r="BF69" s="30">
        <f t="shared" si="33"/>
        <v>-1</v>
      </c>
      <c r="BG69" s="130">
        <f t="shared" ref="BG69:BG82" si="62">+AQ69+BC69</f>
        <v>11306.607046301797</v>
      </c>
      <c r="BH69" s="30">
        <f>IF(AND(BG4=0,BG69&gt;=0), "",BG69/BG4)</f>
        <v>1.7768647958615161E-2</v>
      </c>
      <c r="BI69" s="47">
        <f>IF(AND(BG124=0,BG69&gt;=0),"",BG69/BG124)</f>
        <v>5.7403880881345279E-2</v>
      </c>
      <c r="BJ69" s="129">
        <f>+'N EERR ULTRAX'!J96+'N EERR ULTRAX'!J97+'N EERR ULTRAX'!J98+'N EERR ULTRAX'!J103+'N EERR ULTRAX'!J104+'N EERR ULTRAX'!J101+'N EERR ULTRAX'!J102</f>
        <v>0</v>
      </c>
      <c r="BK69" s="30" t="str">
        <f>IF(AND(BJ4=0,BJ69&gt;=0), "",BJ69/BJ4)</f>
        <v/>
      </c>
      <c r="BL69" s="47" t="str">
        <f>IF(AND(BJ124=0,BJ69&gt;=0),"",BJ69/BJ124)</f>
        <v/>
      </c>
      <c r="BM69" s="30" t="str">
        <f t="shared" si="51"/>
        <v/>
      </c>
      <c r="BN69" s="130">
        <f t="shared" ref="BN69:BN82" si="63">+BG69+BJ69</f>
        <v>11306.607046301797</v>
      </c>
      <c r="BO69" s="30">
        <f>IF(AND(BN4=0,BN69&gt;=0), "",BN69/BN4)</f>
        <v>1.7768647958615161E-2</v>
      </c>
      <c r="BP69" s="47">
        <f>IF(AND(BN124=0,BN69&gt;=0),"",BN69/BN124)</f>
        <v>5.7403880881345279E-2</v>
      </c>
      <c r="BQ69" s="129">
        <f>+'N EERR ULTRAX'!K96+'N EERR ULTRAX'!K97+'N EERR ULTRAX'!K98+'N EERR ULTRAX'!K103+'N EERR ULTRAX'!K104+'N EERR ULTRAX'!K101+'N EERR ULTRAX'!K102</f>
        <v>0</v>
      </c>
      <c r="BR69" s="30" t="str">
        <f>IF(AND(BQ4=0,BQ69&gt;=0), "",BQ69/BQ4)</f>
        <v/>
      </c>
      <c r="BS69" s="47" t="str">
        <f>IF(AND(BQ124=0,BQ69&gt;=0),"",BQ69/BQ124)</f>
        <v/>
      </c>
      <c r="BT69" s="30" t="str">
        <f t="shared" si="52"/>
        <v/>
      </c>
      <c r="BU69" s="130">
        <f t="shared" ref="BU69:BU82" si="64">+BN69+BQ69</f>
        <v>11306.607046301797</v>
      </c>
      <c r="BV69" s="30">
        <f>IF(AND(BU4=0,BU69&gt;=0), "",BU69/BU4)</f>
        <v>1.7768647958615161E-2</v>
      </c>
      <c r="BW69" s="47">
        <f>IF(AND(BU124=0,BU69&gt;=0),"",BU69/BU124)</f>
        <v>5.7403880881345279E-2</v>
      </c>
      <c r="BX69" s="131">
        <f t="shared" ref="BX69:BX82" si="65">+AZ69*9</f>
        <v>0</v>
      </c>
      <c r="BY69" s="30" t="str">
        <f>IF(AND(BX4=0,BX69&gt;=0), "",BX69/BX4)</f>
        <v/>
      </c>
      <c r="BZ69" s="47">
        <f t="shared" si="53"/>
        <v>1</v>
      </c>
      <c r="CA69" s="129">
        <f>+'N EERR ULTRAX'!L96+'N EERR ULTRAX'!L97+'N EERR ULTRAX'!L98+'N EERR ULTRAX'!L103+'N EERR ULTRAX'!L104+'N EERR ULTRAX'!L101+'N EERR ULTRAX'!L102</f>
        <v>0</v>
      </c>
      <c r="CB69" s="30" t="str">
        <f>IF(AND(CA4=0,CA69&gt;=0), "",CA69/CA4)</f>
        <v/>
      </c>
      <c r="CC69" s="47" t="str">
        <f>IF(AND(CA124=0,CA69&gt;=0),"",CA69/CA124)</f>
        <v/>
      </c>
      <c r="CD69" s="30" t="str">
        <f t="shared" si="34"/>
        <v/>
      </c>
      <c r="CE69" s="130">
        <f t="shared" ref="CE69:CE81" si="66">+BU69+CA69</f>
        <v>11306.607046301797</v>
      </c>
      <c r="CF69" s="30">
        <f>IF(AND(CE4=0,CE69&gt;=0), "",CE69/CE4)</f>
        <v>1.7768647958615161E-2</v>
      </c>
      <c r="CG69" s="47">
        <f>IF(AND(CE124=0,CE69&gt;=0),"",CE69/CE124)</f>
        <v>5.7403880881345279E-2</v>
      </c>
      <c r="CH69" s="129">
        <f>+'N EERR ULTRAX'!M96+'N EERR ULTRAX'!M97+'N EERR ULTRAX'!M98+'N EERR ULTRAX'!M103+'N EERR ULTRAX'!M104+'N EERR ULTRAX'!M101+'N EERR ULTRAX'!M102</f>
        <v>0</v>
      </c>
      <c r="CI69" s="30" t="str">
        <f>IF(AND(CH4=0,CH69&gt;=0), "",CH69/CH4)</f>
        <v/>
      </c>
      <c r="CJ69" s="47" t="str">
        <f>IF(AND(CH124=0,CH69&gt;=0),"",CH69/CH124)</f>
        <v/>
      </c>
      <c r="CK69" s="30" t="str">
        <f t="shared" si="54"/>
        <v/>
      </c>
      <c r="CL69" s="130">
        <f t="shared" ref="CL69:CL82" si="67">+CE69+CH69</f>
        <v>11306.607046301797</v>
      </c>
      <c r="CM69" s="30">
        <f>IF(AND(CL4=0,CL69&gt;=0), "",CL69/CL4)</f>
        <v>1.7768647958615161E-2</v>
      </c>
      <c r="CN69" s="47">
        <f>IF(AND(CL124=0,CL69&gt;=0),"",CL69/CL124)</f>
        <v>5.7403880881345279E-2</v>
      </c>
      <c r="CO69" s="129">
        <f>+'N EERR ULTRAX'!N96+'N EERR ULTRAX'!N97+'N EERR ULTRAX'!N98+'N EERR ULTRAX'!N103+'N EERR ULTRAX'!N104+'N EERR ULTRAX'!N101+'N EERR ULTRAX'!N102</f>
        <v>0</v>
      </c>
      <c r="CP69" s="30" t="str">
        <f>IF(AND(CO4=0,CO69&gt;=0), "",CO69/CO4)</f>
        <v/>
      </c>
      <c r="CQ69" s="47" t="str">
        <f>IF(AND(CO124=0,CO69&gt;=0),"",CO69/CO124)</f>
        <v/>
      </c>
      <c r="CR69" s="30" t="str">
        <f t="shared" si="55"/>
        <v/>
      </c>
      <c r="CS69" s="130">
        <f t="shared" ref="CS69:CS82" si="68">+CL69+CO69</f>
        <v>11306.607046301797</v>
      </c>
      <c r="CT69" s="30">
        <f>IF(AND(CS4=0,CS69&gt;=0), "",CS69/CS4)</f>
        <v>1.7768647958615161E-2</v>
      </c>
      <c r="CU69" s="47">
        <f>IF(AND(CS124=0,CS69&gt;=0),"",CS69/CS124)</f>
        <v>5.7403880881345279E-2</v>
      </c>
      <c r="CV69" s="131">
        <f t="shared" ref="CV69:CV82" si="69">+AZ69*12</f>
        <v>0</v>
      </c>
      <c r="CW69" s="30" t="str">
        <f>IF(AND(CV4=0,CV69&gt;=0), "",CV69/CV4)</f>
        <v/>
      </c>
      <c r="CX69" s="47">
        <f t="shared" si="56"/>
        <v>1</v>
      </c>
    </row>
    <row r="70" spans="1:102" hidden="1" outlineLevel="1" x14ac:dyDescent="0.3">
      <c r="A70" s="29" t="s">
        <v>69</v>
      </c>
      <c r="B70" s="129">
        <f>+'N EERR ULTRAX'!B99+'N EERR ULTRAX'!B100+'N EERR ULTRAX'!B105+'N EERR ULTRAX'!B106+'N EERR ULTRAX'!B107</f>
        <v>0</v>
      </c>
      <c r="C70" s="30" t="str">
        <f>IF(AND(B4=0,B70&gt;=0), "",B70/B4)</f>
        <v/>
      </c>
      <c r="D70" s="47" t="str">
        <f>IF(AND(B124=0,B70&gt;=0),"",B70/B124)</f>
        <v/>
      </c>
      <c r="E70" s="129">
        <f>+'N EERR ULTRAX'!C99+'N EERR ULTRAX'!C100+'N EERR ULTRAX'!C105+'N EERR ULTRAX'!C106+'N EERR ULTRAX'!C107</f>
        <v>4039.0799999999995</v>
      </c>
      <c r="F70" s="30">
        <f>IF(AND(E4=0,E70&gt;=0), "",E70/E4)</f>
        <v>5.7934287354043101E-2</v>
      </c>
      <c r="G70" s="47">
        <f>IF(AND(E124=0,E70&gt;=0),"",E70/E124)</f>
        <v>0.14270986257871054</v>
      </c>
      <c r="H70" s="129">
        <f>+'N EERR ULTRAX'!D99+'N EERR ULTRAX'!D100+'N EERR ULTRAX'!D105+'N EERR ULTRAX'!D106+'N EERR ULTRAX'!D107</f>
        <v>4027.3800000000006</v>
      </c>
      <c r="I70" s="30">
        <f>IF(AND(H4=0,H70&gt;=0), "",H70/H4)</f>
        <v>4.4265810603087298E-2</v>
      </c>
      <c r="J70" s="47">
        <f>IF(AND(H124=0,H70&gt;=0),"",H70/H124)</f>
        <v>0.15226414761646845</v>
      </c>
      <c r="K70" s="30">
        <f t="shared" si="27"/>
        <v>-2.8966992483434122E-3</v>
      </c>
      <c r="L70" s="130">
        <f t="shared" si="57"/>
        <v>8066.46</v>
      </c>
      <c r="M70" s="30">
        <f>IF(AND(L4=0,L70&gt;=0), "",L70/L4)</f>
        <v>5.0195759483677271E-2</v>
      </c>
      <c r="N70" s="47">
        <f>IF(AND(L124=0,L70&gt;=0),"",L70/L124)</f>
        <v>0.14732535079324335</v>
      </c>
      <c r="O70" s="129">
        <f>+'N EERR ULTRAX'!E99+'N EERR ULTRAX'!E100+'N EERR ULTRAX'!E105+'N EERR ULTRAX'!E106+'N EERR ULTRAX'!E107</f>
        <v>4491.1499999999996</v>
      </c>
      <c r="P70" s="30">
        <f>IF(AND(O4=0,O70&gt;=0), "",O70/O4)</f>
        <v>4.1716339003775464E-2</v>
      </c>
      <c r="Q70" s="47">
        <f>IF(AND(O124=0,O70&gt;=0),"",O70/O124)</f>
        <v>0.13464664401100179</v>
      </c>
      <c r="R70" s="30">
        <f t="shared" si="28"/>
        <v>0.11515426902849968</v>
      </c>
      <c r="S70" s="130">
        <f t="shared" si="58"/>
        <v>12557.61</v>
      </c>
      <c r="T70" s="30">
        <f>IF(AND(S4=0,S70&gt;=0), "",S70/S4)</f>
        <v>4.6794021034274887E-2</v>
      </c>
      <c r="U70" s="47">
        <f>IF(AND(S124=0,S70&gt;=0),"",S70/S124)</f>
        <v>0.14252555527732733</v>
      </c>
      <c r="V70" s="131"/>
      <c r="W70" s="30" t="str">
        <f>IF(AND(V4=0,V70&gt;=0), "",V70/V4)</f>
        <v/>
      </c>
      <c r="X70" s="47">
        <f t="shared" ref="X70:X101" si="70">IF(AND(V70=0,S70&gt;0),100%,IF(AND(V70&lt;0,S70=0),(V70-S70)/V70,IF(AND(V70&gt;0,S70&gt;0),(S70-V70)/V70,IF(AND(V70=0,S70=0),"",(S70-V70)/V70))))</f>
        <v>1</v>
      </c>
      <c r="Y70" s="129">
        <f>+'N EERR ULTRAX'!F99+'N EERR ULTRAX'!F100+'N EERR ULTRAX'!F105+'N EERR ULTRAX'!F106+'N EERR ULTRAX'!F107</f>
        <v>4629.2100000000009</v>
      </c>
      <c r="Z70" s="30">
        <f>IF(AND(Y4=0,Y70&gt;=0), "",Y70/Y4)</f>
        <v>3.942243382468541E-2</v>
      </c>
      <c r="AA70" s="47">
        <f>IF(AND(Y124=0,Y70&gt;=0),"",Y70/Y124)</f>
        <v>0.13232002484636735</v>
      </c>
      <c r="AB70" s="30">
        <f t="shared" ref="AB70:AB101" si="71">IF(AND(O70=0,Y70&gt;0),100%,IF(AND(O70&lt;0,Y70=0),(O70-Y70)/O70,IF(AND(O70&gt;0,Y70&gt;0),(Y70-O70)/O70,IF(AND(O70=0,Y70=0),"",(Y70-O70)/O70))))</f>
        <v>3.0740456230587115E-2</v>
      </c>
      <c r="AC70" s="130">
        <f t="shared" si="59"/>
        <v>17186.82</v>
      </c>
      <c r="AD70" s="30">
        <f>IF(AND(AC4=0,AC70&gt;=0), "",AC70/AC4)</f>
        <v>4.4550247357240003E-2</v>
      </c>
      <c r="AE70" s="47">
        <f>IF(AND(AC124=0,AC70&gt;=0),"",AC70/AC124)</f>
        <v>0.13962497774115276</v>
      </c>
      <c r="AF70" s="129">
        <f>+'N EERR ULTRAX'!G99+'N EERR ULTRAX'!G100+'N EERR ULTRAX'!G105+'N EERR ULTRAX'!G106+'N EERR ULTRAX'!G107</f>
        <v>3243.1</v>
      </c>
      <c r="AG70" s="30">
        <f>IF(AND(AF4=0,AF70&gt;=0), "",AF70/AF4)</f>
        <v>2.4493153733762145E-2</v>
      </c>
      <c r="AH70" s="47">
        <f>IF(AND(AF124=0,AF70&gt;=0),"",AF70/AF124)</f>
        <v>8.8054684068165329E-2</v>
      </c>
      <c r="AI70" s="30">
        <f t="shared" si="49"/>
        <v>-0.29942690005422107</v>
      </c>
      <c r="AJ70" s="130">
        <f t="shared" si="16"/>
        <v>20429.919999999998</v>
      </c>
      <c r="AK70" s="30">
        <f>IF(AND(AJ4=0,AJ70&gt;=0), "",AJ70/AJ4)</f>
        <v>3.9425273208155434E-2</v>
      </c>
      <c r="AL70" s="47">
        <f>IF(AND(AJ124=0,AJ70&gt;=0),"",AJ70/AJ124)</f>
        <v>0.12774827566810268</v>
      </c>
      <c r="AM70" s="129">
        <f>+'N EERR ULTRAX'!H99+'N EERR ULTRAX'!H100+'N EERR ULTRAX'!H105+'N EERR ULTRAX'!H106+'N EERR ULTRAX'!H107</f>
        <v>921.09999999999991</v>
      </c>
      <c r="AN70" s="30">
        <f>IF(AND(AM4=0,AM70&gt;=0), "",AM70/AM4)</f>
        <v>7.7973458947684674E-3</v>
      </c>
      <c r="AO70" s="47">
        <f>IF(AND(AM124=0,AM70&gt;=0),"",AM70/AM124)</f>
        <v>2.4865934755620264E-2</v>
      </c>
      <c r="AP70" s="30">
        <f t="shared" si="50"/>
        <v>-0.71598162252166142</v>
      </c>
      <c r="AQ70" s="130">
        <f t="shared" si="17"/>
        <v>21351.019999999997</v>
      </c>
      <c r="AR70" s="30">
        <f>IF(AND(AQ4=0,AQ70&gt;=0), "",AQ70/AQ4)</f>
        <v>3.3553722737842906E-2</v>
      </c>
      <c r="AS70" s="47">
        <f>IF(AND(AQ124=0,AQ70&gt;=0),"",AQ70/AQ124)</f>
        <v>0.10839957590779668</v>
      </c>
      <c r="AT70" s="131">
        <f t="shared" si="60"/>
        <v>0</v>
      </c>
      <c r="AU70" s="30" t="str">
        <f>IF(AND(AT4=0,AT70&gt;=0), "",AT70/AT4)</f>
        <v/>
      </c>
      <c r="AV70" s="47">
        <f t="shared" ref="AV70:AV101" si="72">IF(AND(AT70=0,AQ70&gt;0),100%,IF(AND(AT70&lt;0,AQ70=0),(AT70-AQ70)/AT70,IF(AND(AT70&gt;0,AQ70&gt;0),(AQ70-AT70)/AT70,IF(AND(AT70=0,AQ70=0),"",(AQ70-AT70)/AT70))))</f>
        <v>1</v>
      </c>
      <c r="AW70" s="131">
        <f t="shared" si="48"/>
        <v>3558.5033333333326</v>
      </c>
      <c r="AX70" s="30">
        <f>IF(AND(AW4=0,AW70&gt;=0), "",AW70/AW4)</f>
        <v>3.3553722737842906E-2</v>
      </c>
      <c r="AY70" s="47">
        <f>IF(AND(AW124=0,AW70&gt;=0),"",AW70/AW124)</f>
        <v>0.1083995759077967</v>
      </c>
      <c r="AZ70" s="131">
        <f t="shared" si="61"/>
        <v>0</v>
      </c>
      <c r="BA70" s="30" t="str">
        <f>IF(AND(AZ4=0,AZ70&gt;=0), "",AZ70/AZ4)</f>
        <v/>
      </c>
      <c r="BB70" s="47">
        <f t="shared" ref="BB70:BB101" si="73">IF(AND(AZ70=0,AW70&gt;0),100%,IF(AND(AZ70&lt;0,AW70=0),(AZ70-AW70)/AZ70,IF(AND(AZ70&gt;0,AW70&gt;0),(AW70-AZ70)/AZ70,IF(AND(AZ70=0,AW70=0),"",(AW70-AZ70)/AZ70))))</f>
        <v>1</v>
      </c>
      <c r="BC70" s="129">
        <f>+'N EERR ULTRAX'!I99+'N EERR ULTRAX'!I100+'N EERR ULTRAX'!I105+'N EERR ULTRAX'!I106+'N EERR ULTRAX'!I107</f>
        <v>0</v>
      </c>
      <c r="BD70" s="30" t="str">
        <f>IF(AND(BC4=0,BC70&gt;=0), "",BC70/BC4)</f>
        <v/>
      </c>
      <c r="BE70" s="47" t="str">
        <f>IF(AND(BC124=0,BC70&gt;=0),"",BC70/BC124)</f>
        <v/>
      </c>
      <c r="BF70" s="30">
        <f t="shared" ref="BF70:BF101" si="74">IF(AND(AM70=0,BC70&gt;0),100%,IF(AND(AM70&lt;0,BC70=0),(AM70-BC70)/AM70,IF(AND(AM70&gt;0,BC70&gt;0),(BC70-AM70)/AM70,IF(AND(AM70=0,BC70=0),"",(BC70-AM70)/AM70))))</f>
        <v>-1</v>
      </c>
      <c r="BG70" s="130">
        <f t="shared" si="62"/>
        <v>21351.019999999997</v>
      </c>
      <c r="BH70" s="30">
        <f>IF(AND(BG4=0,BG70&gt;=0), "",BG70/BG4)</f>
        <v>3.3553722737842906E-2</v>
      </c>
      <c r="BI70" s="47">
        <f>IF(AND(BG124=0,BG70&gt;=0),"",BG70/BG124)</f>
        <v>0.10839957590779668</v>
      </c>
      <c r="BJ70" s="129">
        <f>+'N EERR ULTRAX'!J99+'N EERR ULTRAX'!J100+'N EERR ULTRAX'!J105+'N EERR ULTRAX'!J106+'N EERR ULTRAX'!J107</f>
        <v>0</v>
      </c>
      <c r="BK70" s="30" t="str">
        <f>IF(AND(BJ4=0,BJ70&gt;=0), "",BJ70/BJ4)</f>
        <v/>
      </c>
      <c r="BL70" s="47" t="str">
        <f>IF(AND(BJ124=0,BJ70&gt;=0),"",BJ70/BJ124)</f>
        <v/>
      </c>
      <c r="BM70" s="30" t="str">
        <f t="shared" si="51"/>
        <v/>
      </c>
      <c r="BN70" s="130">
        <f t="shared" si="63"/>
        <v>21351.019999999997</v>
      </c>
      <c r="BO70" s="30">
        <f>IF(AND(BN4=0,BN70&gt;=0), "",BN70/BN4)</f>
        <v>3.3553722737842906E-2</v>
      </c>
      <c r="BP70" s="47">
        <f>IF(AND(BN124=0,BN70&gt;=0),"",BN70/BN124)</f>
        <v>0.10839957590779668</v>
      </c>
      <c r="BQ70" s="129">
        <f>+'N EERR ULTRAX'!K99+'N EERR ULTRAX'!K100+'N EERR ULTRAX'!K105+'N EERR ULTRAX'!K106+'N EERR ULTRAX'!K107</f>
        <v>0</v>
      </c>
      <c r="BR70" s="30" t="str">
        <f>IF(AND(BQ4=0,BQ70&gt;=0), "",BQ70/BQ4)</f>
        <v/>
      </c>
      <c r="BS70" s="47" t="str">
        <f>IF(AND(BQ124=0,BQ70&gt;=0),"",BQ70/BQ124)</f>
        <v/>
      </c>
      <c r="BT70" s="30" t="str">
        <f t="shared" si="52"/>
        <v/>
      </c>
      <c r="BU70" s="130">
        <f t="shared" si="64"/>
        <v>21351.019999999997</v>
      </c>
      <c r="BV70" s="30">
        <f>IF(AND(BU4=0,BU70&gt;=0), "",BU70/BU4)</f>
        <v>3.3553722737842906E-2</v>
      </c>
      <c r="BW70" s="47">
        <f>IF(AND(BU124=0,BU70&gt;=0),"",BU70/BU124)</f>
        <v>0.10839957590779668</v>
      </c>
      <c r="BX70" s="131">
        <f t="shared" si="65"/>
        <v>0</v>
      </c>
      <c r="BY70" s="30" t="str">
        <f>IF(AND(BX4=0,BX70&gt;=0), "",BX70/BX4)</f>
        <v/>
      </c>
      <c r="BZ70" s="47">
        <f t="shared" si="53"/>
        <v>1</v>
      </c>
      <c r="CA70" s="129">
        <f>+'N EERR ULTRAX'!L99+'N EERR ULTRAX'!L100+'N EERR ULTRAX'!L105+'N EERR ULTRAX'!L106+'N EERR ULTRAX'!L107</f>
        <v>0</v>
      </c>
      <c r="CB70" s="30" t="str">
        <f>IF(AND(CA4=0,CA70&gt;=0), "",CA70/CA4)</f>
        <v/>
      </c>
      <c r="CC70" s="47" t="str">
        <f>IF(AND(CA124=0,CA70&gt;=0),"",CA70/CA124)</f>
        <v/>
      </c>
      <c r="CD70" s="30" t="str">
        <f t="shared" ref="CD70:CD101" si="75">IF(AND(BQ70=0,CA70&gt;0),100%,IF(AND(BQ70&lt;0,CA70=0),(BQ70-CA70)/BQ70,IF(AND(BQ70&gt;0,CA70&gt;0),(CA70-BQ70)/BQ70,IF(AND(BQ70=0,CA70=0),"",(CA70-BQ70)/BQ70))))</f>
        <v/>
      </c>
      <c r="CE70" s="130">
        <f t="shared" si="66"/>
        <v>21351.019999999997</v>
      </c>
      <c r="CF70" s="30">
        <f>IF(AND(CE4=0,CE70&gt;=0), "",CE70/CE4)</f>
        <v>3.3553722737842906E-2</v>
      </c>
      <c r="CG70" s="47">
        <f>IF(AND(CE124=0,CE70&gt;=0),"",CE70/CE124)</f>
        <v>0.10839957590779668</v>
      </c>
      <c r="CH70" s="129">
        <f>+'N EERR ULTRAX'!M99+'N EERR ULTRAX'!M100+'N EERR ULTRAX'!M105+'N EERR ULTRAX'!M106+'N EERR ULTRAX'!M107</f>
        <v>0</v>
      </c>
      <c r="CI70" s="30" t="str">
        <f>IF(AND(CH4=0,CH70&gt;=0), "",CH70/CH4)</f>
        <v/>
      </c>
      <c r="CJ70" s="47" t="str">
        <f>IF(AND(CH124=0,CH70&gt;=0),"",CH70/CH124)</f>
        <v/>
      </c>
      <c r="CK70" s="30" t="str">
        <f t="shared" si="54"/>
        <v/>
      </c>
      <c r="CL70" s="130">
        <f t="shared" si="67"/>
        <v>21351.019999999997</v>
      </c>
      <c r="CM70" s="30">
        <f>IF(AND(CL4=0,CL70&gt;=0), "",CL70/CL4)</f>
        <v>3.3553722737842906E-2</v>
      </c>
      <c r="CN70" s="47">
        <f>IF(AND(CL124=0,CL70&gt;=0),"",CL70/CL124)</f>
        <v>0.10839957590779668</v>
      </c>
      <c r="CO70" s="129">
        <f>+'N EERR ULTRAX'!N99+'N EERR ULTRAX'!N100+'N EERR ULTRAX'!N105+'N EERR ULTRAX'!N106+'N EERR ULTRAX'!N107</f>
        <v>0</v>
      </c>
      <c r="CP70" s="30" t="str">
        <f>IF(AND(CO4=0,CO70&gt;=0), "",CO70/CO4)</f>
        <v/>
      </c>
      <c r="CQ70" s="47" t="str">
        <f>IF(AND(CO124=0,CO70&gt;=0),"",CO70/CO124)</f>
        <v/>
      </c>
      <c r="CR70" s="30" t="str">
        <f t="shared" si="55"/>
        <v/>
      </c>
      <c r="CS70" s="130">
        <f t="shared" si="68"/>
        <v>21351.019999999997</v>
      </c>
      <c r="CT70" s="30">
        <f>IF(AND(CS4=0,CS70&gt;=0), "",CS70/CS4)</f>
        <v>3.3553722737842906E-2</v>
      </c>
      <c r="CU70" s="47">
        <f>IF(AND(CS124=0,CS70&gt;=0),"",CS70/CS124)</f>
        <v>0.10839957590779668</v>
      </c>
      <c r="CV70" s="131">
        <f t="shared" si="69"/>
        <v>0</v>
      </c>
      <c r="CW70" s="30" t="str">
        <f>IF(AND(CV4=0,CV70&gt;=0), "",CV70/CV4)</f>
        <v/>
      </c>
      <c r="CX70" s="47">
        <f t="shared" si="56"/>
        <v>1</v>
      </c>
    </row>
    <row r="71" spans="1:102" hidden="1" outlineLevel="1" x14ac:dyDescent="0.3">
      <c r="A71" s="29" t="s">
        <v>64</v>
      </c>
      <c r="B71" s="129">
        <f>+'N EERR ULTRAX'!B108</f>
        <v>0</v>
      </c>
      <c r="C71" s="30" t="str">
        <f>IF(AND(B4=0,B71&gt;=0), "",B71/B4)</f>
        <v/>
      </c>
      <c r="D71" s="47" t="str">
        <f>IF(AND(B124=0,B71&gt;=0),"",B71/B124)</f>
        <v/>
      </c>
      <c r="E71" s="129">
        <f>+'N EERR ULTRAX'!C108</f>
        <v>409.70000000000005</v>
      </c>
      <c r="F71" s="30">
        <f>IF(AND(E4=0,E71&gt;=0), "",E71/E4)</f>
        <v>5.8765059194052765E-3</v>
      </c>
      <c r="G71" s="47">
        <f>IF(AND(E124=0,E71&gt;=0),"",E71/E124)</f>
        <v>1.4475630762078919E-2</v>
      </c>
      <c r="H71" s="129">
        <f>+'N EERR ULTRAX'!D108</f>
        <v>248.86</v>
      </c>
      <c r="I71" s="30">
        <f>IF(AND(H4=0,H71&gt;=0), "",H71/H4)</f>
        <v>2.7352744530400172E-3</v>
      </c>
      <c r="J71" s="47">
        <f>IF(AND(H124=0,H71&gt;=0),"",H71/H124)</f>
        <v>9.4087113150073589E-3</v>
      </c>
      <c r="K71" s="30">
        <f t="shared" si="27"/>
        <v>-0.39257993653893097</v>
      </c>
      <c r="L71" s="130">
        <f t="shared" si="57"/>
        <v>658.56000000000006</v>
      </c>
      <c r="M71" s="30">
        <f>IF(AND(L4=0,L71&gt;=0), "",L71/L4)</f>
        <v>4.0980702024891345E-3</v>
      </c>
      <c r="N71" s="47">
        <f>IF(AND(L124=0,L71&gt;=0),"",L71/L124)</f>
        <v>1.2027901089002903E-2</v>
      </c>
      <c r="O71" s="129">
        <f>+'N EERR ULTRAX'!E108</f>
        <v>277.14</v>
      </c>
      <c r="P71" s="30">
        <f>IF(AND(O4=0,O71&gt;=0), "",O71/O4)</f>
        <v>2.5742329228608113E-3</v>
      </c>
      <c r="Q71" s="47">
        <f>IF(AND(O124=0,O71&gt;=0),"",O71/O124)</f>
        <v>8.308778580365616E-3</v>
      </c>
      <c r="R71" s="30">
        <f t="shared" si="28"/>
        <v>0.11363819014707052</v>
      </c>
      <c r="S71" s="130">
        <f t="shared" si="58"/>
        <v>935.7</v>
      </c>
      <c r="T71" s="30">
        <f>IF(AND(S4=0,S71&gt;=0), "",S71/S4)</f>
        <v>3.4867435349378592E-3</v>
      </c>
      <c r="U71" s="47">
        <f>IF(AND(S124=0,S71&gt;=0),"",S71/S124)</f>
        <v>1.0619947750646435E-2</v>
      </c>
      <c r="V71" s="131"/>
      <c r="W71" s="30" t="str">
        <f>IF(AND(V4=0,V71&gt;=0), "",V71/V4)</f>
        <v/>
      </c>
      <c r="X71" s="47">
        <f t="shared" si="70"/>
        <v>1</v>
      </c>
      <c r="Y71" s="129">
        <f>+'N EERR ULTRAX'!F108</f>
        <v>169</v>
      </c>
      <c r="Z71" s="30">
        <f>IF(AND(Y4=0,Y71&gt;=0), "",Y71/Y4)</f>
        <v>1.4392069740564446E-3</v>
      </c>
      <c r="AA71" s="47">
        <f>IF(AND(Y124=0,Y71&gt;=0),"",Y71/Y124)</f>
        <v>4.8306480369298601E-3</v>
      </c>
      <c r="AB71" s="30">
        <f t="shared" si="71"/>
        <v>-0.39019989896803059</v>
      </c>
      <c r="AC71" s="130">
        <f t="shared" si="59"/>
        <v>1104.7</v>
      </c>
      <c r="AD71" s="30">
        <f>IF(AND(AC4=0,AC71&gt;=0), "",AC71/AC4)</f>
        <v>2.8635115894355694E-3</v>
      </c>
      <c r="AE71" s="47">
        <f>IF(AND(AC124=0,AC71&gt;=0),"",AC71/AC124)</f>
        <v>8.9745347254844982E-3</v>
      </c>
      <c r="AF71" s="129">
        <f>+'N EERR ULTRAX'!G108</f>
        <v>217</v>
      </c>
      <c r="AG71" s="30">
        <f>IF(AND(AF4=0,AF71&gt;=0), "",AF71/AF4)</f>
        <v>1.6388684777609035E-3</v>
      </c>
      <c r="AH71" s="47">
        <f>IF(AND(AF124=0,AF71&gt;=0),"",AF71/AF124)</f>
        <v>5.8918523766741315E-3</v>
      </c>
      <c r="AI71" s="30">
        <f t="shared" si="49"/>
        <v>0.28402366863905326</v>
      </c>
      <c r="AJ71" s="130">
        <f t="shared" ref="AJ71:AJ135" si="76">+AC71+AF71</f>
        <v>1321.7</v>
      </c>
      <c r="AK71" s="30">
        <f>IF(AND(AJ4=0,AJ71&gt;=0), "",AJ71/AJ4)</f>
        <v>2.5505916616031313E-3</v>
      </c>
      <c r="AL71" s="47">
        <f>IF(AND(AJ124=0,AJ71&gt;=0),"",AJ71/AJ124)</f>
        <v>8.2645891883341357E-3</v>
      </c>
      <c r="AM71" s="129">
        <f>+'N EERR ULTRAX'!H108</f>
        <v>1150</v>
      </c>
      <c r="AN71" s="30">
        <f>IF(AND(AM4=0,AM71&gt;=0), "",AM71/AM4)</f>
        <v>9.7350426435606763E-3</v>
      </c>
      <c r="AO71" s="47">
        <f>IF(AND(AM124=0,AM71&gt;=0),"",AM71/AM124)</f>
        <v>3.1045299065208233E-2</v>
      </c>
      <c r="AP71" s="30">
        <f t="shared" si="50"/>
        <v>4.2995391705069128</v>
      </c>
      <c r="AQ71" s="130">
        <f t="shared" ref="AQ71:AQ135" si="77">+AJ71+AM71</f>
        <v>2471.6999999999998</v>
      </c>
      <c r="AR71" s="30">
        <f>IF(AND(AQ4=0,AQ71&gt;=0), "",AQ71/AQ4)</f>
        <v>3.8843454079068034E-3</v>
      </c>
      <c r="AS71" s="47">
        <f>IF(AND(AQ124=0,AQ71&gt;=0),"",AQ71/AQ124)</f>
        <v>1.2548872689515586E-2</v>
      </c>
      <c r="AT71" s="131">
        <f t="shared" si="60"/>
        <v>0</v>
      </c>
      <c r="AU71" s="30" t="str">
        <f>IF(AND(AT4=0,AT71&gt;=0), "",AT71/AT4)</f>
        <v/>
      </c>
      <c r="AV71" s="47">
        <f t="shared" si="72"/>
        <v>1</v>
      </c>
      <c r="AW71" s="131">
        <f t="shared" si="48"/>
        <v>411.95</v>
      </c>
      <c r="AX71" s="30">
        <f>IF(AND(AW4=0,AW71&gt;=0), "",AW71/AW4)</f>
        <v>3.8843454079068034E-3</v>
      </c>
      <c r="AY71" s="47">
        <f>IF(AND(AW124=0,AW71&gt;=0),"",AW71/AW124)</f>
        <v>1.254887268951559E-2</v>
      </c>
      <c r="AZ71" s="131">
        <f t="shared" si="61"/>
        <v>0</v>
      </c>
      <c r="BA71" s="30" t="str">
        <f>IF(AND(AZ4=0,AZ71&gt;=0), "",AZ71/AZ4)</f>
        <v/>
      </c>
      <c r="BB71" s="47">
        <f t="shared" si="73"/>
        <v>1</v>
      </c>
      <c r="BC71" s="129">
        <f>+'N EERR ULTRAX'!I108</f>
        <v>0</v>
      </c>
      <c r="BD71" s="30" t="str">
        <f>IF(AND(BC4=0,BC71&gt;=0), "",BC71/BC4)</f>
        <v/>
      </c>
      <c r="BE71" s="47" t="str">
        <f>IF(AND(BC124=0,BC71&gt;=0),"",BC71/BC124)</f>
        <v/>
      </c>
      <c r="BF71" s="30">
        <f t="shared" si="74"/>
        <v>-1</v>
      </c>
      <c r="BG71" s="130">
        <f t="shared" si="62"/>
        <v>2471.6999999999998</v>
      </c>
      <c r="BH71" s="30">
        <f>IF(AND(BG4=0,BG71&gt;=0), "",BG71/BG4)</f>
        <v>3.8843454079068034E-3</v>
      </c>
      <c r="BI71" s="47">
        <f>IF(AND(BG124=0,BG71&gt;=0),"",BG71/BG124)</f>
        <v>1.2548872689515586E-2</v>
      </c>
      <c r="BJ71" s="129">
        <f>+'N EERR ULTRAX'!J108</f>
        <v>0</v>
      </c>
      <c r="BK71" s="30" t="str">
        <f>IF(AND(BJ4=0,BJ71&gt;=0), "",BJ71/BJ4)</f>
        <v/>
      </c>
      <c r="BL71" s="47" t="str">
        <f>IF(AND(BJ124=0,BJ71&gt;=0),"",BJ71/BJ124)</f>
        <v/>
      </c>
      <c r="BM71" s="30" t="str">
        <f t="shared" si="51"/>
        <v/>
      </c>
      <c r="BN71" s="130">
        <f t="shared" si="63"/>
        <v>2471.6999999999998</v>
      </c>
      <c r="BO71" s="30">
        <f>IF(AND(BN4=0,BN71&gt;=0), "",BN71/BN4)</f>
        <v>3.8843454079068034E-3</v>
      </c>
      <c r="BP71" s="47">
        <f>IF(AND(BN124=0,BN71&gt;=0),"",BN71/BN124)</f>
        <v>1.2548872689515586E-2</v>
      </c>
      <c r="BQ71" s="129">
        <f>+'N EERR ULTRAX'!K108</f>
        <v>0</v>
      </c>
      <c r="BR71" s="30" t="str">
        <f>IF(AND(BQ4=0,BQ71&gt;=0), "",BQ71/BQ4)</f>
        <v/>
      </c>
      <c r="BS71" s="47" t="str">
        <f>IF(AND(BQ124=0,BQ71&gt;=0),"",BQ71/BQ124)</f>
        <v/>
      </c>
      <c r="BT71" s="30" t="str">
        <f t="shared" si="52"/>
        <v/>
      </c>
      <c r="BU71" s="130">
        <f t="shared" si="64"/>
        <v>2471.6999999999998</v>
      </c>
      <c r="BV71" s="30">
        <f>IF(AND(BU4=0,BU71&gt;=0), "",BU71/BU4)</f>
        <v>3.8843454079068034E-3</v>
      </c>
      <c r="BW71" s="47">
        <f>IF(AND(BU124=0,BU71&gt;=0),"",BU71/BU124)</f>
        <v>1.2548872689515586E-2</v>
      </c>
      <c r="BX71" s="131">
        <f t="shared" si="65"/>
        <v>0</v>
      </c>
      <c r="BY71" s="30" t="str">
        <f>IF(AND(BX4=0,BX71&gt;=0), "",BX71/BX4)</f>
        <v/>
      </c>
      <c r="BZ71" s="47">
        <f t="shared" si="53"/>
        <v>1</v>
      </c>
      <c r="CA71" s="129">
        <f>+'N EERR ULTRAX'!L108</f>
        <v>0</v>
      </c>
      <c r="CB71" s="30" t="str">
        <f>IF(AND(CA4=0,CA71&gt;=0), "",CA71/CA4)</f>
        <v/>
      </c>
      <c r="CC71" s="47" t="str">
        <f>IF(AND(CA124=0,CA71&gt;=0),"",CA71/CA124)</f>
        <v/>
      </c>
      <c r="CD71" s="30" t="str">
        <f t="shared" si="75"/>
        <v/>
      </c>
      <c r="CE71" s="130">
        <f t="shared" si="66"/>
        <v>2471.6999999999998</v>
      </c>
      <c r="CF71" s="30">
        <f>IF(AND(CE4=0,CE71&gt;=0), "",CE71/CE4)</f>
        <v>3.8843454079068034E-3</v>
      </c>
      <c r="CG71" s="47">
        <f>IF(AND(CE124=0,CE71&gt;=0),"",CE71/CE124)</f>
        <v>1.2548872689515586E-2</v>
      </c>
      <c r="CH71" s="129">
        <f>+'N EERR ULTRAX'!M108</f>
        <v>0</v>
      </c>
      <c r="CI71" s="30" t="str">
        <f>IF(AND(CH4=0,CH71&gt;=0), "",CH71/CH4)</f>
        <v/>
      </c>
      <c r="CJ71" s="47" t="str">
        <f>IF(AND(CH124=0,CH71&gt;=0),"",CH71/CH124)</f>
        <v/>
      </c>
      <c r="CK71" s="30" t="str">
        <f t="shared" si="54"/>
        <v/>
      </c>
      <c r="CL71" s="130">
        <f t="shared" si="67"/>
        <v>2471.6999999999998</v>
      </c>
      <c r="CM71" s="30">
        <f>IF(AND(CL4=0,CL71&gt;=0), "",CL71/CL4)</f>
        <v>3.8843454079068034E-3</v>
      </c>
      <c r="CN71" s="47">
        <f>IF(AND(CL124=0,CL71&gt;=0),"",CL71/CL124)</f>
        <v>1.2548872689515586E-2</v>
      </c>
      <c r="CO71" s="129">
        <f>+'N EERR ULTRAX'!N108</f>
        <v>0</v>
      </c>
      <c r="CP71" s="30" t="str">
        <f>IF(AND(CO4=0,CO71&gt;=0), "",CO71/CO4)</f>
        <v/>
      </c>
      <c r="CQ71" s="47" t="str">
        <f>IF(AND(CO124=0,CO71&gt;=0),"",CO71/CO124)</f>
        <v/>
      </c>
      <c r="CR71" s="30" t="str">
        <f t="shared" si="55"/>
        <v/>
      </c>
      <c r="CS71" s="130">
        <f t="shared" si="68"/>
        <v>2471.6999999999998</v>
      </c>
      <c r="CT71" s="30">
        <f>IF(AND(CS4=0,CS71&gt;=0), "",CS71/CS4)</f>
        <v>3.8843454079068034E-3</v>
      </c>
      <c r="CU71" s="47">
        <f>IF(AND(CS124=0,CS71&gt;=0),"",CS71/CS124)</f>
        <v>1.2548872689515586E-2</v>
      </c>
      <c r="CV71" s="131">
        <f t="shared" si="69"/>
        <v>0</v>
      </c>
      <c r="CW71" s="30" t="str">
        <f>IF(AND(CV4=0,CV71&gt;=0), "",CV71/CV4)</f>
        <v/>
      </c>
      <c r="CX71" s="47">
        <f t="shared" si="56"/>
        <v>1</v>
      </c>
    </row>
    <row r="72" spans="1:102" hidden="1" outlineLevel="1" x14ac:dyDescent="0.3">
      <c r="A72" s="29" t="s">
        <v>65</v>
      </c>
      <c r="B72" s="129">
        <f>+'N EERR ULTRAX'!B109+'N EERR ULTRAX'!B110+'N EERR ULTRAX'!B111+'N EERR ULTRAX'!B112</f>
        <v>0</v>
      </c>
      <c r="C72" s="30" t="str">
        <f>IF(AND(B4=0,B72&gt;=0), "",B72/B4)</f>
        <v/>
      </c>
      <c r="D72" s="47" t="str">
        <f>IF(AND(B124=0,B72&gt;=0),"",B72/B124)</f>
        <v/>
      </c>
      <c r="E72" s="129">
        <f>+'N EERR ULTRAX'!C109+'N EERR ULTRAX'!C110+'N EERR ULTRAX'!C111+'N EERR ULTRAX'!C112</f>
        <v>71.340430113499608</v>
      </c>
      <c r="F72" s="30">
        <f>IF(AND(E4=0,E72&gt;=0), "",E72/E4)</f>
        <v>1.0232669266656061E-3</v>
      </c>
      <c r="G72" s="47">
        <f>IF(AND(E124=0,E72&gt;=0),"",E72/E124)</f>
        <v>2.5206192939490261E-3</v>
      </c>
      <c r="H72" s="129">
        <f>+'N EERR ULTRAX'!D109+'N EERR ULTRAX'!D110+'N EERR ULTRAX'!D111+'N EERR ULTRAX'!D112</f>
        <v>34.897378122553562</v>
      </c>
      <c r="I72" s="30">
        <f>IF(AND(H4=0,H72&gt;=0), "",H72/H4)</f>
        <v>3.835646823784391E-4</v>
      </c>
      <c r="J72" s="47">
        <f>IF(AND(H124=0,H72&gt;=0),"",H72/H124)</f>
        <v>1.3193737700143049E-3</v>
      </c>
      <c r="K72" s="30">
        <f t="shared" si="27"/>
        <v>-0.5108330848716035</v>
      </c>
      <c r="L72" s="130">
        <f t="shared" si="57"/>
        <v>106.23780823605317</v>
      </c>
      <c r="M72" s="30">
        <f>IF(AND(L4=0,L72&gt;=0), "",L72/L4)</f>
        <v>6.6109389624320375E-4</v>
      </c>
      <c r="N72" s="47">
        <f>IF(AND(L124=0,L72&gt;=0),"",L72/L124)</f>
        <v>1.9403210783766178E-3</v>
      </c>
      <c r="O72" s="129">
        <f>+'N EERR ULTRAX'!E109+'N EERR ULTRAX'!E110+'N EERR ULTRAX'!E111+'N EERR ULTRAX'!E112</f>
        <v>159.7366000205065</v>
      </c>
      <c r="P72" s="30">
        <f>IF(AND(O4=0,O72&gt;=0), "",O72/O4)</f>
        <v>1.483723802982741E-3</v>
      </c>
      <c r="Q72" s="47">
        <f>IF(AND(O124=0,O72&gt;=0),"",O72/O124)</f>
        <v>4.7889732292372596E-3</v>
      </c>
      <c r="R72" s="30">
        <f t="shared" si="28"/>
        <v>3.5773238166930237</v>
      </c>
      <c r="S72" s="130">
        <f t="shared" si="58"/>
        <v>265.97440825655968</v>
      </c>
      <c r="T72" s="30">
        <f>IF(AND(S4=0,S72&gt;=0), "",S72/S4)</f>
        <v>9.9111312220528176E-4</v>
      </c>
      <c r="U72" s="47">
        <f>IF(AND(S124=0,S72&gt;=0),"",S72/S124)</f>
        <v>3.0187392526384179E-3</v>
      </c>
      <c r="V72" s="131"/>
      <c r="W72" s="30" t="str">
        <f>IF(AND(V4=0,V72&gt;=0), "",V72/V4)</f>
        <v/>
      </c>
      <c r="X72" s="47">
        <f t="shared" si="70"/>
        <v>1</v>
      </c>
      <c r="Y72" s="129">
        <f>+'N EERR ULTRAX'!F109+'N EERR ULTRAX'!F110+'N EERR ULTRAX'!F111+'N EERR ULTRAX'!F112</f>
        <v>109.01898217205138</v>
      </c>
      <c r="Z72" s="30">
        <f>IF(AND(Y4=0,Y72&gt;=0), "",Y72/Y4)</f>
        <v>9.2840757068965408E-4</v>
      </c>
      <c r="AA72" s="47">
        <f>IF(AND(Y124=0,Y72&gt;=0),"",Y72/Y124)</f>
        <v>3.1161676462574642E-3</v>
      </c>
      <c r="AB72" s="30">
        <f t="shared" si="71"/>
        <v>-0.3175078087422929</v>
      </c>
      <c r="AC72" s="130">
        <f t="shared" si="59"/>
        <v>374.99339042861106</v>
      </c>
      <c r="AD72" s="30">
        <f>IF(AND(AC4=0,AC72&gt;=0), "",AC72/AC4)</f>
        <v>9.7202672169282623E-4</v>
      </c>
      <c r="AE72" s="47">
        <f>IF(AND(AC124=0,AC72&gt;=0),"",AC72/AC124)</f>
        <v>3.0464299848182636E-3</v>
      </c>
      <c r="AF72" s="129">
        <f>+'N EERR ULTRAX'!G109+'N EERR ULTRAX'!G110+'N EERR ULTRAX'!G111+'N EERR ULTRAX'!G112</f>
        <v>163.55146619289934</v>
      </c>
      <c r="AG72" s="30">
        <f>IF(AND(AF4=0,AF72&gt;=0), "",AF72/AF4)</f>
        <v>1.2352043430189899E-3</v>
      </c>
      <c r="AH72" s="47">
        <f>IF(AND(AF124=0,AF72&gt;=0),"",AF72/AF124)</f>
        <v>4.440650206438585E-3</v>
      </c>
      <c r="AI72" s="30">
        <f t="shared" si="49"/>
        <v>0.50021090762694864</v>
      </c>
      <c r="AJ72" s="130">
        <f t="shared" si="76"/>
        <v>538.54485662151046</v>
      </c>
      <c r="AK72" s="30">
        <f>IF(AND(AJ4=0,AJ72&gt;=0), "",AJ72/AJ4)</f>
        <v>1.0392736783673136E-3</v>
      </c>
      <c r="AL72" s="47">
        <f>IF(AND(AJ124=0,AJ72&gt;=0),"",AJ72/AJ124)</f>
        <v>3.3675206169835005E-3</v>
      </c>
      <c r="AM72" s="129">
        <f>+'N EERR ULTRAX'!H109+'N EERR ULTRAX'!H110+'N EERR ULTRAX'!H111+'N EERR ULTRAX'!H112</f>
        <v>43.976784878767802</v>
      </c>
      <c r="AN72" s="30">
        <f>IF(AND(AM4=0,AM72&gt;=0), "",AM72/AM4)</f>
        <v>3.7227467488825988E-4</v>
      </c>
      <c r="AO72" s="47">
        <f>IF(AND(AM124=0,AM72&gt;=0),"",AM72/AM124)</f>
        <v>1.1871934247718902E-3</v>
      </c>
      <c r="AP72" s="30">
        <f t="shared" si="50"/>
        <v>-0.73111347820691641</v>
      </c>
      <c r="AQ72" s="130">
        <f t="shared" si="77"/>
        <v>582.52164150027829</v>
      </c>
      <c r="AR72" s="30">
        <f>IF(AND(AQ4=0,AQ72&gt;=0), "",AQ72/AQ4)</f>
        <v>9.1544898780917562E-4</v>
      </c>
      <c r="AS72" s="47">
        <f>IF(AND(AQ124=0,AQ72&gt;=0),"",AQ72/AQ124)</f>
        <v>2.9574745794694471E-3</v>
      </c>
      <c r="AT72" s="131">
        <f t="shared" si="60"/>
        <v>0</v>
      </c>
      <c r="AU72" s="30" t="str">
        <f>IF(AND(AT4=0,AT72&gt;=0), "",AT72/AT4)</f>
        <v/>
      </c>
      <c r="AV72" s="47">
        <f t="shared" si="72"/>
        <v>1</v>
      </c>
      <c r="AW72" s="131">
        <f t="shared" si="48"/>
        <v>97.086940250046382</v>
      </c>
      <c r="AX72" s="30">
        <f>IF(AND(AW4=0,AW72&gt;=0), "",AW72/AW4)</f>
        <v>9.1544898780917562E-4</v>
      </c>
      <c r="AY72" s="47">
        <f>IF(AND(AW124=0,AW72&gt;=0),"",AW72/AW124)</f>
        <v>2.9574745794694476E-3</v>
      </c>
      <c r="AZ72" s="131">
        <f t="shared" si="61"/>
        <v>0</v>
      </c>
      <c r="BA72" s="30" t="str">
        <f>IF(AND(AZ4=0,AZ72&gt;=0), "",AZ72/AZ4)</f>
        <v/>
      </c>
      <c r="BB72" s="47">
        <f t="shared" si="73"/>
        <v>1</v>
      </c>
      <c r="BC72" s="129">
        <f>+'N EERR ULTRAX'!I109+'N EERR ULTRAX'!I110+'N EERR ULTRAX'!I111+'N EERR ULTRAX'!I112</f>
        <v>0</v>
      </c>
      <c r="BD72" s="30" t="str">
        <f>IF(AND(BC4=0,BC72&gt;=0), "",BC72/BC4)</f>
        <v/>
      </c>
      <c r="BE72" s="47" t="str">
        <f>IF(AND(BC124=0,BC72&gt;=0),"",BC72/BC124)</f>
        <v/>
      </c>
      <c r="BF72" s="30">
        <f t="shared" si="74"/>
        <v>-1</v>
      </c>
      <c r="BG72" s="130">
        <f t="shared" si="62"/>
        <v>582.52164150027829</v>
      </c>
      <c r="BH72" s="30">
        <f>IF(AND(BG4=0,BG72&gt;=0), "",BG72/BG4)</f>
        <v>9.1544898780917562E-4</v>
      </c>
      <c r="BI72" s="47">
        <f>IF(AND(BG124=0,BG72&gt;=0),"",BG72/BG124)</f>
        <v>2.9574745794694471E-3</v>
      </c>
      <c r="BJ72" s="129">
        <f>+'N EERR ULTRAX'!J109+'N EERR ULTRAX'!J110+'N EERR ULTRAX'!J111+'N EERR ULTRAX'!J112</f>
        <v>0</v>
      </c>
      <c r="BK72" s="30" t="str">
        <f>IF(AND(BJ4=0,BJ72&gt;=0), "",BJ72/BJ4)</f>
        <v/>
      </c>
      <c r="BL72" s="47" t="str">
        <f>IF(AND(BJ124=0,BJ72&gt;=0),"",BJ72/BJ124)</f>
        <v/>
      </c>
      <c r="BM72" s="30" t="str">
        <f t="shared" si="51"/>
        <v/>
      </c>
      <c r="BN72" s="130">
        <f t="shared" si="63"/>
        <v>582.52164150027829</v>
      </c>
      <c r="BO72" s="30">
        <f>IF(AND(BN4=0,BN72&gt;=0), "",BN72/BN4)</f>
        <v>9.1544898780917562E-4</v>
      </c>
      <c r="BP72" s="47">
        <f>IF(AND(BN124=0,BN72&gt;=0),"",BN72/BN124)</f>
        <v>2.9574745794694471E-3</v>
      </c>
      <c r="BQ72" s="129">
        <f>+'N EERR ULTRAX'!K109+'N EERR ULTRAX'!K110+'N EERR ULTRAX'!K111+'N EERR ULTRAX'!K112</f>
        <v>0</v>
      </c>
      <c r="BR72" s="30" t="str">
        <f>IF(AND(BQ4=0,BQ72&gt;=0), "",BQ72/BQ4)</f>
        <v/>
      </c>
      <c r="BS72" s="47" t="str">
        <f>IF(AND(BQ124=0,BQ72&gt;=0),"",BQ72/BQ124)</f>
        <v/>
      </c>
      <c r="BT72" s="30" t="str">
        <f t="shared" si="52"/>
        <v/>
      </c>
      <c r="BU72" s="130">
        <f t="shared" si="64"/>
        <v>582.52164150027829</v>
      </c>
      <c r="BV72" s="30">
        <f>IF(AND(BU4=0,BU72&gt;=0), "",BU72/BU4)</f>
        <v>9.1544898780917562E-4</v>
      </c>
      <c r="BW72" s="47">
        <f>IF(AND(BU124=0,BU72&gt;=0),"",BU72/BU124)</f>
        <v>2.9574745794694471E-3</v>
      </c>
      <c r="BX72" s="131">
        <f t="shared" si="65"/>
        <v>0</v>
      </c>
      <c r="BY72" s="30" t="str">
        <f>IF(AND(BX4=0,BX72&gt;=0), "",BX72/BX4)</f>
        <v/>
      </c>
      <c r="BZ72" s="47">
        <f t="shared" si="53"/>
        <v>1</v>
      </c>
      <c r="CA72" s="129">
        <f>+'N EERR ULTRAX'!L109+'N EERR ULTRAX'!L110+'N EERR ULTRAX'!L111+'N EERR ULTRAX'!L112</f>
        <v>0</v>
      </c>
      <c r="CB72" s="30" t="str">
        <f>IF(AND(CA4=0,CA72&gt;=0), "",CA72/CA4)</f>
        <v/>
      </c>
      <c r="CC72" s="47" t="str">
        <f>IF(AND(CA124=0,CA72&gt;=0),"",CA72/CA124)</f>
        <v/>
      </c>
      <c r="CD72" s="30" t="str">
        <f t="shared" si="75"/>
        <v/>
      </c>
      <c r="CE72" s="130">
        <f t="shared" si="66"/>
        <v>582.52164150027829</v>
      </c>
      <c r="CF72" s="30">
        <f>IF(AND(CE4=0,CE72&gt;=0), "",CE72/CE4)</f>
        <v>9.1544898780917562E-4</v>
      </c>
      <c r="CG72" s="47">
        <f>IF(AND(CE124=0,CE72&gt;=0),"",CE72/CE124)</f>
        <v>2.9574745794694471E-3</v>
      </c>
      <c r="CH72" s="129">
        <f>+'N EERR ULTRAX'!M109+'N EERR ULTRAX'!M110+'N EERR ULTRAX'!M111+'N EERR ULTRAX'!M112</f>
        <v>0</v>
      </c>
      <c r="CI72" s="30" t="str">
        <f>IF(AND(CH4=0,CH72&gt;=0), "",CH72/CH4)</f>
        <v/>
      </c>
      <c r="CJ72" s="47" t="str">
        <f>IF(AND(CH124=0,CH72&gt;=0),"",CH72/CH124)</f>
        <v/>
      </c>
      <c r="CK72" s="30" t="str">
        <f t="shared" si="54"/>
        <v/>
      </c>
      <c r="CL72" s="130">
        <f t="shared" si="67"/>
        <v>582.52164150027829</v>
      </c>
      <c r="CM72" s="30">
        <f>IF(AND(CL4=0,CL72&gt;=0), "",CL72/CL4)</f>
        <v>9.1544898780917562E-4</v>
      </c>
      <c r="CN72" s="47">
        <f>IF(AND(CL124=0,CL72&gt;=0),"",CL72/CL124)</f>
        <v>2.9574745794694471E-3</v>
      </c>
      <c r="CO72" s="129">
        <f>+'N EERR ULTRAX'!N109+'N EERR ULTRAX'!N110+'N EERR ULTRAX'!N111+'N EERR ULTRAX'!N112</f>
        <v>0</v>
      </c>
      <c r="CP72" s="30" t="str">
        <f>IF(AND(CO4=0,CO72&gt;=0), "",CO72/CO4)</f>
        <v/>
      </c>
      <c r="CQ72" s="47" t="str">
        <f>IF(AND(CO124=0,CO72&gt;=0),"",CO72/CO124)</f>
        <v/>
      </c>
      <c r="CR72" s="30" t="str">
        <f t="shared" si="55"/>
        <v/>
      </c>
      <c r="CS72" s="130">
        <f t="shared" si="68"/>
        <v>582.52164150027829</v>
      </c>
      <c r="CT72" s="30">
        <f>IF(AND(CS4=0,CS72&gt;=0), "",CS72/CS4)</f>
        <v>9.1544898780917562E-4</v>
      </c>
      <c r="CU72" s="47">
        <f>IF(AND(CS124=0,CS72&gt;=0),"",CS72/CS124)</f>
        <v>2.9574745794694471E-3</v>
      </c>
      <c r="CV72" s="131">
        <f t="shared" si="69"/>
        <v>0</v>
      </c>
      <c r="CW72" s="30" t="str">
        <f>IF(AND(CV4=0,CV72&gt;=0), "",CV72/CV4)</f>
        <v/>
      </c>
      <c r="CX72" s="47">
        <f t="shared" si="56"/>
        <v>1</v>
      </c>
    </row>
    <row r="73" spans="1:102" hidden="1" outlineLevel="1" x14ac:dyDescent="0.3">
      <c r="A73" s="29" t="s">
        <v>66</v>
      </c>
      <c r="B73" s="129">
        <f>+'N EERR ULTRAX'!B113+'N EERR ULTRAX'!B114+'N EERR ULTRAX'!B115+'N EERR ULTRAX'!B116</f>
        <v>0</v>
      </c>
      <c r="C73" s="30" t="str">
        <f>IF(AND(B4=0,B73&gt;=0), "",B73/B4)</f>
        <v/>
      </c>
      <c r="D73" s="47" t="str">
        <f>IF(AND(B124=0,B73&gt;=0),"",B73/B124)</f>
        <v/>
      </c>
      <c r="E73" s="129">
        <f>+'N EERR ULTRAX'!C113+'N EERR ULTRAX'!C114+'N EERR ULTRAX'!C115+'N EERR ULTRAX'!C116</f>
        <v>0</v>
      </c>
      <c r="F73" s="30">
        <f>IF(AND(E4=0,E73&gt;=0), "",E73/E4)</f>
        <v>0</v>
      </c>
      <c r="G73" s="47">
        <f>IF(AND(E124=0,E73&gt;=0),"",E73/E124)</f>
        <v>0</v>
      </c>
      <c r="H73" s="129">
        <f>+'N EERR ULTRAX'!D113+'N EERR ULTRAX'!D114+'N EERR ULTRAX'!D115+'N EERR ULTRAX'!D116</f>
        <v>0</v>
      </c>
      <c r="I73" s="30">
        <f>IF(AND(H4=0,H73&gt;=0), "",H73/H4)</f>
        <v>0</v>
      </c>
      <c r="J73" s="47">
        <f>IF(AND(H124=0,H73&gt;=0),"",H73/H124)</f>
        <v>0</v>
      </c>
      <c r="K73" s="30" t="str">
        <f t="shared" si="27"/>
        <v/>
      </c>
      <c r="L73" s="130">
        <f t="shared" si="57"/>
        <v>0</v>
      </c>
      <c r="M73" s="30">
        <f>IF(AND(L4=0,L73&gt;=0), "",L73/L4)</f>
        <v>0</v>
      </c>
      <c r="N73" s="47">
        <f>IF(AND(L124=0,L73&gt;=0),"",L73/L124)</f>
        <v>0</v>
      </c>
      <c r="O73" s="129">
        <f>+'N EERR ULTRAX'!E113+'N EERR ULTRAX'!E114+'N EERR ULTRAX'!E115+'N EERR ULTRAX'!E116</f>
        <v>0</v>
      </c>
      <c r="P73" s="30">
        <f>IF(AND(O4=0,O73&gt;=0), "",O73/O4)</f>
        <v>0</v>
      </c>
      <c r="Q73" s="47">
        <f>IF(AND(O124=0,O73&gt;=0),"",O73/O124)</f>
        <v>0</v>
      </c>
      <c r="R73" s="30" t="str">
        <f t="shared" si="28"/>
        <v/>
      </c>
      <c r="S73" s="130">
        <f t="shared" si="58"/>
        <v>0</v>
      </c>
      <c r="T73" s="30">
        <f>IF(AND(S4=0,S73&gt;=0), "",S73/S4)</f>
        <v>0</v>
      </c>
      <c r="U73" s="47">
        <f>IF(AND(S124=0,S73&gt;=0),"",S73/S124)</f>
        <v>0</v>
      </c>
      <c r="V73" s="131"/>
      <c r="W73" s="30" t="str">
        <f>IF(AND(V4=0,V73&gt;=0), "",V73/V4)</f>
        <v/>
      </c>
      <c r="X73" s="47" t="str">
        <f t="shared" si="70"/>
        <v/>
      </c>
      <c r="Y73" s="129">
        <f>+'N EERR ULTRAX'!F113+'N EERR ULTRAX'!F114+'N EERR ULTRAX'!F115+'N EERR ULTRAX'!F116</f>
        <v>0</v>
      </c>
      <c r="Z73" s="30">
        <f>IF(AND(Y4=0,Y73&gt;=0), "",Y73/Y4)</f>
        <v>0</v>
      </c>
      <c r="AA73" s="47">
        <f>IF(AND(Y124=0,Y73&gt;=0),"",Y73/Y124)</f>
        <v>0</v>
      </c>
      <c r="AB73" s="30" t="str">
        <f t="shared" si="71"/>
        <v/>
      </c>
      <c r="AC73" s="130">
        <f t="shared" si="59"/>
        <v>0</v>
      </c>
      <c r="AD73" s="30">
        <f>IF(AND(AC4=0,AC73&gt;=0), "",AC73/AC4)</f>
        <v>0</v>
      </c>
      <c r="AE73" s="47">
        <f>IF(AND(AC124=0,AC73&gt;=0),"",AC73/AC124)</f>
        <v>0</v>
      </c>
      <c r="AF73" s="129">
        <f>+'N EERR ULTRAX'!G113+'N EERR ULTRAX'!G114+'N EERR ULTRAX'!G115+'N EERR ULTRAX'!G116</f>
        <v>0</v>
      </c>
      <c r="AG73" s="30">
        <f>IF(AND(AF4=0,AF73&gt;=0), "",AF73/AF4)</f>
        <v>0</v>
      </c>
      <c r="AH73" s="47">
        <f>IF(AND(AF124=0,AF73&gt;=0),"",AF73/AF124)</f>
        <v>0</v>
      </c>
      <c r="AI73" s="30" t="str">
        <f t="shared" si="49"/>
        <v/>
      </c>
      <c r="AJ73" s="130">
        <f t="shared" si="76"/>
        <v>0</v>
      </c>
      <c r="AK73" s="30">
        <f>IF(AND(AJ4=0,AJ73&gt;=0), "",AJ73/AJ4)</f>
        <v>0</v>
      </c>
      <c r="AL73" s="47">
        <f>IF(AND(AJ124=0,AJ73&gt;=0),"",AJ73/AJ124)</f>
        <v>0</v>
      </c>
      <c r="AM73" s="129">
        <f>+'N EERR ULTRAX'!H113+'N EERR ULTRAX'!H114+'N EERR ULTRAX'!H115+'N EERR ULTRAX'!H116</f>
        <v>0</v>
      </c>
      <c r="AN73" s="30">
        <f>IF(AND(AM4=0,AM73&gt;=0), "",AM73/AM4)</f>
        <v>0</v>
      </c>
      <c r="AO73" s="47">
        <f>IF(AND(AM124=0,AM73&gt;=0),"",AM73/AM124)</f>
        <v>0</v>
      </c>
      <c r="AP73" s="30" t="str">
        <f t="shared" si="50"/>
        <v/>
      </c>
      <c r="AQ73" s="130">
        <f t="shared" si="77"/>
        <v>0</v>
      </c>
      <c r="AR73" s="30">
        <f>IF(AND(AQ4=0,AQ73&gt;=0), "",AQ73/AQ4)</f>
        <v>0</v>
      </c>
      <c r="AS73" s="47">
        <f>IF(AND(AQ124=0,AQ73&gt;=0),"",AQ73/AQ124)</f>
        <v>0</v>
      </c>
      <c r="AT73" s="131">
        <f t="shared" si="60"/>
        <v>0</v>
      </c>
      <c r="AU73" s="30" t="str">
        <f>IF(AND(AT4=0,AT73&gt;=0), "",AT73/AT4)</f>
        <v/>
      </c>
      <c r="AV73" s="47" t="str">
        <f t="shared" si="72"/>
        <v/>
      </c>
      <c r="AW73" s="131">
        <f t="shared" si="48"/>
        <v>0</v>
      </c>
      <c r="AX73" s="30">
        <f>IF(AND(AW4=0,AW73&gt;=0), "",AW73/AW4)</f>
        <v>0</v>
      </c>
      <c r="AY73" s="47">
        <f>IF(AND(AW124=0,AW73&gt;=0),"",AW73/AW124)</f>
        <v>0</v>
      </c>
      <c r="AZ73" s="131">
        <f t="shared" si="61"/>
        <v>0</v>
      </c>
      <c r="BA73" s="30" t="str">
        <f>IF(AND(AZ4=0,AZ73&gt;=0), "",AZ73/AZ4)</f>
        <v/>
      </c>
      <c r="BB73" s="47" t="str">
        <f t="shared" si="73"/>
        <v/>
      </c>
      <c r="BC73" s="129">
        <f>+'N EERR ULTRAX'!I113+'N EERR ULTRAX'!I114+'N EERR ULTRAX'!I115+'N EERR ULTRAX'!I116</f>
        <v>0</v>
      </c>
      <c r="BD73" s="30" t="str">
        <f>IF(AND(BC4=0,BC73&gt;=0), "",BC73/BC4)</f>
        <v/>
      </c>
      <c r="BE73" s="47" t="str">
        <f>IF(AND(BC124=0,BC73&gt;=0),"",BC73/BC124)</f>
        <v/>
      </c>
      <c r="BF73" s="30" t="str">
        <f t="shared" si="74"/>
        <v/>
      </c>
      <c r="BG73" s="130">
        <f t="shared" si="62"/>
        <v>0</v>
      </c>
      <c r="BH73" s="30">
        <f>IF(AND(BG4=0,BG73&gt;=0), "",BG73/BG4)</f>
        <v>0</v>
      </c>
      <c r="BI73" s="47">
        <f>IF(AND(BG124=0,BG73&gt;=0),"",BG73/BG124)</f>
        <v>0</v>
      </c>
      <c r="BJ73" s="129">
        <f>+'N EERR ULTRAX'!J113+'N EERR ULTRAX'!J114+'N EERR ULTRAX'!J115+'N EERR ULTRAX'!J116</f>
        <v>0</v>
      </c>
      <c r="BK73" s="30" t="str">
        <f>IF(AND(BJ4=0,BJ73&gt;=0), "",BJ73/BJ4)</f>
        <v/>
      </c>
      <c r="BL73" s="47" t="str">
        <f>IF(AND(BJ124=0,BJ73&gt;=0),"",BJ73/BJ124)</f>
        <v/>
      </c>
      <c r="BM73" s="30" t="str">
        <f t="shared" si="51"/>
        <v/>
      </c>
      <c r="BN73" s="130">
        <f t="shared" si="63"/>
        <v>0</v>
      </c>
      <c r="BO73" s="30">
        <f>IF(AND(BN4=0,BN73&gt;=0), "",BN73/BN4)</f>
        <v>0</v>
      </c>
      <c r="BP73" s="47">
        <f>IF(AND(BN124=0,BN73&gt;=0),"",BN73/BN124)</f>
        <v>0</v>
      </c>
      <c r="BQ73" s="129">
        <f>+'N EERR ULTRAX'!K113+'N EERR ULTRAX'!K114+'N EERR ULTRAX'!K115+'N EERR ULTRAX'!K116</f>
        <v>0</v>
      </c>
      <c r="BR73" s="30" t="str">
        <f>IF(AND(BQ4=0,BQ73&gt;=0), "",BQ73/BQ4)</f>
        <v/>
      </c>
      <c r="BS73" s="47" t="str">
        <f>IF(AND(BQ124=0,BQ73&gt;=0),"",BQ73/BQ124)</f>
        <v/>
      </c>
      <c r="BT73" s="30" t="str">
        <f t="shared" si="52"/>
        <v/>
      </c>
      <c r="BU73" s="130">
        <f t="shared" si="64"/>
        <v>0</v>
      </c>
      <c r="BV73" s="30">
        <f>IF(AND(BU4=0,BU73&gt;=0), "",BU73/BU4)</f>
        <v>0</v>
      </c>
      <c r="BW73" s="47">
        <f>IF(AND(BU124=0,BU73&gt;=0),"",BU73/BU124)</f>
        <v>0</v>
      </c>
      <c r="BX73" s="131">
        <f t="shared" si="65"/>
        <v>0</v>
      </c>
      <c r="BY73" s="30" t="str">
        <f>IF(AND(BX4=0,BX73&gt;=0), "",BX73/BX4)</f>
        <v/>
      </c>
      <c r="BZ73" s="47" t="str">
        <f t="shared" si="53"/>
        <v/>
      </c>
      <c r="CA73" s="129">
        <f>+'N EERR ULTRAX'!L113+'N EERR ULTRAX'!L114+'N EERR ULTRAX'!L115+'N EERR ULTRAX'!L116</f>
        <v>0</v>
      </c>
      <c r="CB73" s="30" t="str">
        <f>IF(AND(CA4=0,CA73&gt;=0), "",CA73/CA4)</f>
        <v/>
      </c>
      <c r="CC73" s="47" t="str">
        <f>IF(AND(CA124=0,CA73&gt;=0),"",CA73/CA124)</f>
        <v/>
      </c>
      <c r="CD73" s="30" t="str">
        <f t="shared" si="75"/>
        <v/>
      </c>
      <c r="CE73" s="130">
        <f t="shared" si="66"/>
        <v>0</v>
      </c>
      <c r="CF73" s="30">
        <f>IF(AND(CE4=0,CE73&gt;=0), "",CE73/CE4)</f>
        <v>0</v>
      </c>
      <c r="CG73" s="47">
        <f>IF(AND(CE124=0,CE73&gt;=0),"",CE73/CE124)</f>
        <v>0</v>
      </c>
      <c r="CH73" s="129">
        <f>+'N EERR ULTRAX'!M113+'N EERR ULTRAX'!M114+'N EERR ULTRAX'!M115+'N EERR ULTRAX'!M116</f>
        <v>0</v>
      </c>
      <c r="CI73" s="30" t="str">
        <f>IF(AND(CH4=0,CH73&gt;=0), "",CH73/CH4)</f>
        <v/>
      </c>
      <c r="CJ73" s="47" t="str">
        <f>IF(AND(CH124=0,CH73&gt;=0),"",CH73/CH124)</f>
        <v/>
      </c>
      <c r="CK73" s="30" t="str">
        <f t="shared" si="54"/>
        <v/>
      </c>
      <c r="CL73" s="130">
        <f t="shared" si="67"/>
        <v>0</v>
      </c>
      <c r="CM73" s="30">
        <f>IF(AND(CL4=0,CL73&gt;=0), "",CL73/CL4)</f>
        <v>0</v>
      </c>
      <c r="CN73" s="47">
        <f>IF(AND(CL124=0,CL73&gt;=0),"",CL73/CL124)</f>
        <v>0</v>
      </c>
      <c r="CO73" s="129">
        <f>+'N EERR ULTRAX'!N113+'N EERR ULTRAX'!N114+'N EERR ULTRAX'!N115+'N EERR ULTRAX'!N116</f>
        <v>0</v>
      </c>
      <c r="CP73" s="30" t="str">
        <f>IF(AND(CO4=0,CO73&gt;=0), "",CO73/CO4)</f>
        <v/>
      </c>
      <c r="CQ73" s="47" t="str">
        <f>IF(AND(CO124=0,CO73&gt;=0),"",CO73/CO124)</f>
        <v/>
      </c>
      <c r="CR73" s="30" t="str">
        <f t="shared" si="55"/>
        <v/>
      </c>
      <c r="CS73" s="130">
        <f t="shared" si="68"/>
        <v>0</v>
      </c>
      <c r="CT73" s="30">
        <f>IF(AND(CS4=0,CS73&gt;=0), "",CS73/CS4)</f>
        <v>0</v>
      </c>
      <c r="CU73" s="47">
        <f>IF(AND(CS124=0,CS73&gt;=0),"",CS73/CS124)</f>
        <v>0</v>
      </c>
      <c r="CV73" s="131">
        <f t="shared" si="69"/>
        <v>0</v>
      </c>
      <c r="CW73" s="30" t="str">
        <f>IF(AND(CV4=0,CV73&gt;=0), "",CV73/CV4)</f>
        <v/>
      </c>
      <c r="CX73" s="47" t="str">
        <f t="shared" si="56"/>
        <v/>
      </c>
    </row>
    <row r="74" spans="1:102" hidden="1" outlineLevel="1" x14ac:dyDescent="0.3">
      <c r="A74" s="29" t="s">
        <v>67</v>
      </c>
      <c r="B74" s="129">
        <f>+'N EERR ULTRAX'!B117+'N EERR ULTRAX'!B118+'N EERR ULTRAX'!B119+'N EERR ULTRAX'!B120+'N EERR ULTRAX'!B121+'N EERR ULTRAX'!B122+'N EERR ULTRAX'!B123+'N EERR ULTRAX'!B124</f>
        <v>0</v>
      </c>
      <c r="C74" s="30" t="str">
        <f>IF(AND(B4=0,B74&gt;=0), "",B74/B4)</f>
        <v/>
      </c>
      <c r="D74" s="47" t="str">
        <f>IF(AND(B124=0,B74&gt;=0),"",B74/B124)</f>
        <v/>
      </c>
      <c r="E74" s="129">
        <f>+'N EERR ULTRAX'!C117+'N EERR ULTRAX'!C118+'N EERR ULTRAX'!C119+'N EERR ULTRAX'!C120+'N EERR ULTRAX'!C121+'N EERR ULTRAX'!C122+'N EERR ULTRAX'!C123+'N EERR ULTRAX'!C124</f>
        <v>10.147233238904629</v>
      </c>
      <c r="F74" s="30">
        <f>IF(AND(E4=0,E74&gt;=0), "",E74/E4)</f>
        <v>1.4554619525020509E-4</v>
      </c>
      <c r="G74" s="47">
        <f>IF(AND(E124=0,E74&gt;=0),"",E74/E124)</f>
        <v>3.5852477818666716E-4</v>
      </c>
      <c r="H74" s="129">
        <f>+'N EERR ULTRAX'!D117+'N EERR ULTRAX'!D118+'N EERR ULTRAX'!D119+'N EERR ULTRAX'!D120+'N EERR ULTRAX'!D121+'N EERR ULTRAX'!D122+'N EERR ULTRAX'!D123+'N EERR ULTRAX'!D124</f>
        <v>0</v>
      </c>
      <c r="I74" s="30">
        <f>IF(AND(H4=0,H74&gt;=0), "",H74/H4)</f>
        <v>0</v>
      </c>
      <c r="J74" s="47">
        <f>IF(AND(H124=0,H74&gt;=0),"",H74/H124)</f>
        <v>0</v>
      </c>
      <c r="K74" s="30">
        <f t="shared" si="27"/>
        <v>-1</v>
      </c>
      <c r="L74" s="130">
        <f t="shared" si="57"/>
        <v>10.147233238904629</v>
      </c>
      <c r="M74" s="30">
        <f>IF(AND(L4=0,L74&gt;=0), "",L74/L4)</f>
        <v>6.3143941590838152E-5</v>
      </c>
      <c r="N74" s="47">
        <f>IF(AND(L124=0,L74&gt;=0),"",L74/L124)</f>
        <v>1.8532847079170834E-4</v>
      </c>
      <c r="O74" s="129">
        <f>+'N EERR ULTRAX'!E117+'N EERR ULTRAX'!E118+'N EERR ULTRAX'!E119+'N EERR ULTRAX'!E120+'N EERR ULTRAX'!E121+'N EERR ULTRAX'!E122+'N EERR ULTRAX'!E123+'N EERR ULTRAX'!E124</f>
        <v>0</v>
      </c>
      <c r="P74" s="30">
        <f>IF(AND(O4=0,O74&gt;=0), "",O74/O4)</f>
        <v>0</v>
      </c>
      <c r="Q74" s="47">
        <f>IF(AND(O124=0,O74&gt;=0),"",O74/O124)</f>
        <v>0</v>
      </c>
      <c r="R74" s="30" t="str">
        <f t="shared" si="28"/>
        <v/>
      </c>
      <c r="S74" s="130">
        <f t="shared" si="58"/>
        <v>10.147233238904629</v>
      </c>
      <c r="T74" s="30">
        <f>IF(AND(S4=0,S74&gt;=0), "",S74/S4)</f>
        <v>3.7812119154918533E-5</v>
      </c>
      <c r="U74" s="47">
        <f>IF(AND(S124=0,S74&gt;=0),"",S74/S124)</f>
        <v>1.1516841595681304E-4</v>
      </c>
      <c r="V74" s="131"/>
      <c r="W74" s="30" t="str">
        <f>IF(AND(V4=0,V74&gt;=0), "",V74/V4)</f>
        <v/>
      </c>
      <c r="X74" s="47">
        <f t="shared" si="70"/>
        <v>1</v>
      </c>
      <c r="Y74" s="129">
        <f>+'N EERR ULTRAX'!F117+'N EERR ULTRAX'!F118+'N EERR ULTRAX'!F119+'N EERR ULTRAX'!F120+'N EERR ULTRAX'!F121+'N EERR ULTRAX'!F122+'N EERR ULTRAX'!F123+'N EERR ULTRAX'!F124</f>
        <v>0</v>
      </c>
      <c r="Z74" s="30">
        <f>IF(AND(Y4=0,Y74&gt;=0), "",Y74/Y4)</f>
        <v>0</v>
      </c>
      <c r="AA74" s="47">
        <f>IF(AND(Y124=0,Y74&gt;=0),"",Y74/Y124)</f>
        <v>0</v>
      </c>
      <c r="AB74" s="30" t="str">
        <f t="shared" si="71"/>
        <v/>
      </c>
      <c r="AC74" s="130">
        <f t="shared" si="59"/>
        <v>10.147233238904629</v>
      </c>
      <c r="AD74" s="30">
        <f>IF(AND(AC4=0,AC74&gt;=0), "",AC74/AC4)</f>
        <v>2.63028152261331E-5</v>
      </c>
      <c r="AE74" s="47">
        <f>IF(AND(AC124=0,AC74&gt;=0),"",AC74/AC124)</f>
        <v>8.2435681243903431E-5</v>
      </c>
      <c r="AF74" s="129">
        <f>+'N EERR ULTRAX'!G117+'N EERR ULTRAX'!G118+'N EERR ULTRAX'!G119+'N EERR ULTRAX'!G120+'N EERR ULTRAX'!G121+'N EERR ULTRAX'!G122+'N EERR ULTRAX'!G123+'N EERR ULTRAX'!G124</f>
        <v>0</v>
      </c>
      <c r="AG74" s="30">
        <f>IF(AND(AF4=0,AF74&gt;=0), "",AF74/AF4)</f>
        <v>0</v>
      </c>
      <c r="AH74" s="47">
        <f>IF(AND(AF124=0,AF74&gt;=0),"",AF74/AF124)</f>
        <v>0</v>
      </c>
      <c r="AI74" s="30" t="str">
        <f t="shared" si="49"/>
        <v/>
      </c>
      <c r="AJ74" s="130">
        <f t="shared" si="76"/>
        <v>10.147233238904629</v>
      </c>
      <c r="AK74" s="30">
        <f>IF(AND(AJ4=0,AJ74&gt;=0), "",AJ74/AJ4)</f>
        <v>1.9581938781487692E-5</v>
      </c>
      <c r="AL74" s="47">
        <f>IF(AND(AJ124=0,AJ74&gt;=0),"",AJ74/AJ124)</f>
        <v>6.3450642443637714E-5</v>
      </c>
      <c r="AM74" s="129">
        <f>+'N EERR ULTRAX'!H117+'N EERR ULTRAX'!H118+'N EERR ULTRAX'!H119+'N EERR ULTRAX'!H120+'N EERR ULTRAX'!H121+'N EERR ULTRAX'!H122+'N EERR ULTRAX'!H123+'N EERR ULTRAX'!H124</f>
        <v>0</v>
      </c>
      <c r="AN74" s="30">
        <f>IF(AND(AM4=0,AM74&gt;=0), "",AM74/AM4)</f>
        <v>0</v>
      </c>
      <c r="AO74" s="47">
        <f>IF(AND(AM124=0,AM74&gt;=0),"",AM74/AM124)</f>
        <v>0</v>
      </c>
      <c r="AP74" s="30" t="str">
        <f t="shared" si="50"/>
        <v/>
      </c>
      <c r="AQ74" s="130">
        <f t="shared" si="77"/>
        <v>10.147233238904629</v>
      </c>
      <c r="AR74" s="30">
        <f>IF(AND(AQ4=0,AQ74&gt;=0), "",AQ74/AQ4)</f>
        <v>1.5946659721850743E-5</v>
      </c>
      <c r="AS74" s="47">
        <f>IF(AND(AQ124=0,AQ74&gt;=0),"",AQ74/AQ124)</f>
        <v>5.1517715768837275E-5</v>
      </c>
      <c r="AT74" s="131">
        <f t="shared" si="60"/>
        <v>0</v>
      </c>
      <c r="AU74" s="30" t="str">
        <f>IF(AND(AT4=0,AT74&gt;=0), "",AT74/AT4)</f>
        <v/>
      </c>
      <c r="AV74" s="47">
        <f t="shared" si="72"/>
        <v>1</v>
      </c>
      <c r="AW74" s="131">
        <f t="shared" si="48"/>
        <v>1.6912055398174382</v>
      </c>
      <c r="AX74" s="30">
        <f>IF(AND(AW4=0,AW74&gt;=0), "",AW74/AW4)</f>
        <v>1.5946659721850743E-5</v>
      </c>
      <c r="AY74" s="47">
        <f>IF(AND(AW124=0,AW74&gt;=0),"",AW74/AW124)</f>
        <v>5.1517715768837282E-5</v>
      </c>
      <c r="AZ74" s="131">
        <f t="shared" si="61"/>
        <v>0</v>
      </c>
      <c r="BA74" s="30" t="str">
        <f>IF(AND(AZ4=0,AZ74&gt;=0), "",AZ74/AZ4)</f>
        <v/>
      </c>
      <c r="BB74" s="47">
        <f t="shared" si="73"/>
        <v>1</v>
      </c>
      <c r="BC74" s="129">
        <f>+'N EERR ULTRAX'!I117+'N EERR ULTRAX'!I118+'N EERR ULTRAX'!I119+'N EERR ULTRAX'!I120+'N EERR ULTRAX'!I121+'N EERR ULTRAX'!I122+'N EERR ULTRAX'!I123+'N EERR ULTRAX'!I124</f>
        <v>0</v>
      </c>
      <c r="BD74" s="30" t="str">
        <f>IF(AND(BC4=0,BC74&gt;=0), "",BC74/BC4)</f>
        <v/>
      </c>
      <c r="BE74" s="47" t="str">
        <f>IF(AND(BC124=0,BC74&gt;=0),"",BC74/BC124)</f>
        <v/>
      </c>
      <c r="BF74" s="30" t="str">
        <f t="shared" si="74"/>
        <v/>
      </c>
      <c r="BG74" s="130">
        <f t="shared" si="62"/>
        <v>10.147233238904629</v>
      </c>
      <c r="BH74" s="30">
        <f>IF(AND(BG4=0,BG74&gt;=0), "",BG74/BG4)</f>
        <v>1.5946659721850743E-5</v>
      </c>
      <c r="BI74" s="47">
        <f>IF(AND(BG124=0,BG74&gt;=0),"",BG74/BG124)</f>
        <v>5.1517715768837275E-5</v>
      </c>
      <c r="BJ74" s="129">
        <f>+'N EERR ULTRAX'!J117+'N EERR ULTRAX'!J118+'N EERR ULTRAX'!J119+'N EERR ULTRAX'!J120+'N EERR ULTRAX'!J121+'N EERR ULTRAX'!J122+'N EERR ULTRAX'!J123+'N EERR ULTRAX'!J124</f>
        <v>0</v>
      </c>
      <c r="BK74" s="30" t="str">
        <f>IF(AND(BJ4=0,BJ74&gt;=0), "",BJ74/BJ4)</f>
        <v/>
      </c>
      <c r="BL74" s="47" t="str">
        <f>IF(AND(BJ124=0,BJ74&gt;=0),"",BJ74/BJ124)</f>
        <v/>
      </c>
      <c r="BM74" s="30" t="str">
        <f t="shared" si="51"/>
        <v/>
      </c>
      <c r="BN74" s="130">
        <f t="shared" si="63"/>
        <v>10.147233238904629</v>
      </c>
      <c r="BO74" s="30">
        <f>IF(AND(BN4=0,BN74&gt;=0), "",BN74/BN4)</f>
        <v>1.5946659721850743E-5</v>
      </c>
      <c r="BP74" s="47">
        <f>IF(AND(BN124=0,BN74&gt;=0),"",BN74/BN124)</f>
        <v>5.1517715768837275E-5</v>
      </c>
      <c r="BQ74" s="129">
        <f>+'N EERR ULTRAX'!K117+'N EERR ULTRAX'!K118+'N EERR ULTRAX'!K119+'N EERR ULTRAX'!K120+'N EERR ULTRAX'!K121+'N EERR ULTRAX'!K122+'N EERR ULTRAX'!K123+'N EERR ULTRAX'!K124</f>
        <v>0</v>
      </c>
      <c r="BR74" s="30" t="str">
        <f>IF(AND(BQ4=0,BQ74&gt;=0), "",BQ74/BQ4)</f>
        <v/>
      </c>
      <c r="BS74" s="47" t="str">
        <f>IF(AND(BQ124=0,BQ74&gt;=0),"",BQ74/BQ124)</f>
        <v/>
      </c>
      <c r="BT74" s="30" t="str">
        <f t="shared" si="52"/>
        <v/>
      </c>
      <c r="BU74" s="130">
        <f t="shared" si="64"/>
        <v>10.147233238904629</v>
      </c>
      <c r="BV74" s="30">
        <f>IF(AND(BU4=0,BU74&gt;=0), "",BU74/BU4)</f>
        <v>1.5946659721850743E-5</v>
      </c>
      <c r="BW74" s="47">
        <f>IF(AND(BU124=0,BU74&gt;=0),"",BU74/BU124)</f>
        <v>5.1517715768837275E-5</v>
      </c>
      <c r="BX74" s="131">
        <f t="shared" si="65"/>
        <v>0</v>
      </c>
      <c r="BY74" s="30" t="str">
        <f>IF(AND(BX4=0,BX74&gt;=0), "",BX74/BX4)</f>
        <v/>
      </c>
      <c r="BZ74" s="47">
        <f t="shared" si="53"/>
        <v>1</v>
      </c>
      <c r="CA74" s="129">
        <f>+'N EERR ULTRAX'!L117+'N EERR ULTRAX'!L118+'N EERR ULTRAX'!L119+'N EERR ULTRAX'!L120+'N EERR ULTRAX'!L121+'N EERR ULTRAX'!L122+'N EERR ULTRAX'!L123+'N EERR ULTRAX'!L124</f>
        <v>0</v>
      </c>
      <c r="CB74" s="30" t="str">
        <f>IF(AND(CA4=0,CA74&gt;=0), "",CA74/CA4)</f>
        <v/>
      </c>
      <c r="CC74" s="47" t="str">
        <f>IF(AND(CA124=0,CA74&gt;=0),"",CA74/CA124)</f>
        <v/>
      </c>
      <c r="CD74" s="30" t="str">
        <f t="shared" si="75"/>
        <v/>
      </c>
      <c r="CE74" s="130">
        <f t="shared" si="66"/>
        <v>10.147233238904629</v>
      </c>
      <c r="CF74" s="30">
        <f>IF(AND(CE4=0,CE74&gt;=0), "",CE74/CE4)</f>
        <v>1.5946659721850743E-5</v>
      </c>
      <c r="CG74" s="47">
        <f>IF(AND(CE124=0,CE74&gt;=0),"",CE74/CE124)</f>
        <v>5.1517715768837275E-5</v>
      </c>
      <c r="CH74" s="129">
        <f>+'N EERR ULTRAX'!M117+'N EERR ULTRAX'!M118+'N EERR ULTRAX'!M119+'N EERR ULTRAX'!M120+'N EERR ULTRAX'!M121+'N EERR ULTRAX'!M122+'N EERR ULTRAX'!M123+'N EERR ULTRAX'!M124</f>
        <v>0</v>
      </c>
      <c r="CI74" s="30" t="str">
        <f>IF(AND(CH4=0,CH74&gt;=0), "",CH74/CH4)</f>
        <v/>
      </c>
      <c r="CJ74" s="47" t="str">
        <f>IF(AND(CH124=0,CH74&gt;=0),"",CH74/CH124)</f>
        <v/>
      </c>
      <c r="CK74" s="30" t="str">
        <f t="shared" si="54"/>
        <v/>
      </c>
      <c r="CL74" s="130">
        <f t="shared" si="67"/>
        <v>10.147233238904629</v>
      </c>
      <c r="CM74" s="30">
        <f>IF(AND(CL4=0,CL74&gt;=0), "",CL74/CL4)</f>
        <v>1.5946659721850743E-5</v>
      </c>
      <c r="CN74" s="47">
        <f>IF(AND(CL124=0,CL74&gt;=0),"",CL74/CL124)</f>
        <v>5.1517715768837275E-5</v>
      </c>
      <c r="CO74" s="129">
        <f>+'N EERR ULTRAX'!N117+'N EERR ULTRAX'!N118+'N EERR ULTRAX'!N119+'N EERR ULTRAX'!N120+'N EERR ULTRAX'!N121+'N EERR ULTRAX'!N122+'N EERR ULTRAX'!N123+'N EERR ULTRAX'!N124</f>
        <v>0</v>
      </c>
      <c r="CP74" s="30" t="str">
        <f>IF(AND(CO4=0,CO74&gt;=0), "",CO74/CO4)</f>
        <v/>
      </c>
      <c r="CQ74" s="47" t="str">
        <f>IF(AND(CO124=0,CO74&gt;=0),"",CO74/CO124)</f>
        <v/>
      </c>
      <c r="CR74" s="30" t="str">
        <f t="shared" si="55"/>
        <v/>
      </c>
      <c r="CS74" s="130">
        <f t="shared" si="68"/>
        <v>10.147233238904629</v>
      </c>
      <c r="CT74" s="30">
        <f>IF(AND(CS4=0,CS74&gt;=0), "",CS74/CS4)</f>
        <v>1.5946659721850743E-5</v>
      </c>
      <c r="CU74" s="47">
        <f>IF(AND(CS124=0,CS74&gt;=0),"",CS74/CS124)</f>
        <v>5.1517715768837275E-5</v>
      </c>
      <c r="CV74" s="131">
        <f t="shared" si="69"/>
        <v>0</v>
      </c>
      <c r="CW74" s="30" t="str">
        <f>IF(AND(CV4=0,CV74&gt;=0), "",CV74/CV4)</f>
        <v/>
      </c>
      <c r="CX74" s="47">
        <f t="shared" si="56"/>
        <v>1</v>
      </c>
    </row>
    <row r="75" spans="1:102" hidden="1" outlineLevel="1" x14ac:dyDescent="0.3">
      <c r="A75" s="29" t="s">
        <v>68</v>
      </c>
      <c r="B75" s="129">
        <f>+'N EERR ULTRAX'!B125+'N EERR ULTRAX'!B126+'N EERR ULTRAX'!B127+'N EERR ULTRAX'!B128</f>
        <v>0</v>
      </c>
      <c r="C75" s="30" t="str">
        <f>IF(AND(B4=0,B75&gt;=0), "",B75/B4)</f>
        <v/>
      </c>
      <c r="D75" s="47" t="str">
        <f>IF(AND(B124=0,B75&gt;=0),"",B75/B124)</f>
        <v/>
      </c>
      <c r="E75" s="129">
        <f>+'N EERR ULTRAX'!C125+'N EERR ULTRAX'!C126+'N EERR ULTRAX'!C127+'N EERR ULTRAX'!C128</f>
        <v>32.941202021885246</v>
      </c>
      <c r="F75" s="30">
        <f>IF(AND(E4=0,E75&gt;=0), "",E75/E4)</f>
        <v>4.7249003825709958E-4</v>
      </c>
      <c r="G75" s="47">
        <f>IF(AND(E124=0,E75&gt;=0),"",E75/E124)</f>
        <v>1.1638874233045114E-3</v>
      </c>
      <c r="H75" s="129">
        <f>+'N EERR ULTRAX'!D125+'N EERR ULTRAX'!D126+'N EERR ULTRAX'!D127+'N EERR ULTRAX'!D128</f>
        <v>11.367679168742439</v>
      </c>
      <c r="I75" s="30">
        <f>IF(AND(H4=0,H75&gt;=0), "",H75/H4)</f>
        <v>1.249446372282262E-4</v>
      </c>
      <c r="J75" s="47">
        <f>IF(AND(H124=0,H75&gt;=0),"",H75/H124)</f>
        <v>4.2978064622808178E-4</v>
      </c>
      <c r="K75" s="30">
        <f t="shared" si="27"/>
        <v>-0.65491000719433179</v>
      </c>
      <c r="L75" s="130">
        <f t="shared" si="57"/>
        <v>44.308881190627687</v>
      </c>
      <c r="M75" s="30">
        <f>IF(AND(L4=0,L75&gt;=0), "",L75/L4)</f>
        <v>2.7572416440862276E-4</v>
      </c>
      <c r="N75" s="47">
        <f>IF(AND(L124=0,L75&gt;=0),"",L75/L124)</f>
        <v>8.0925479884179266E-4</v>
      </c>
      <c r="O75" s="129">
        <f>+'N EERR ULTRAX'!E125+'N EERR ULTRAX'!E126+'N EERR ULTRAX'!E127+'N EERR ULTRAX'!E128</f>
        <v>10.878120183927628</v>
      </c>
      <c r="P75" s="30">
        <f>IF(AND(O4=0,O75&gt;=0), "",O75/O4)</f>
        <v>1.0104212714261097E-4</v>
      </c>
      <c r="Q75" s="47">
        <f>IF(AND(O124=0,O75&gt;=0),"",O75/O124)</f>
        <v>3.2613080745782185E-4</v>
      </c>
      <c r="R75" s="30">
        <f t="shared" si="28"/>
        <v>-4.3065869255084682E-2</v>
      </c>
      <c r="S75" s="130">
        <f t="shared" si="58"/>
        <v>55.187001374555315</v>
      </c>
      <c r="T75" s="30">
        <f>IF(AND(S4=0,S75&gt;=0), "",S75/S4)</f>
        <v>2.0564595517295875E-4</v>
      </c>
      <c r="U75" s="47">
        <f>IF(AND(S124=0,S75&gt;=0),"",S75/S124)</f>
        <v>6.26357882988811E-4</v>
      </c>
      <c r="V75" s="131"/>
      <c r="W75" s="30" t="str">
        <f>IF(AND(V4=0,V75&gt;=0), "",V75/V4)</f>
        <v/>
      </c>
      <c r="X75" s="47">
        <f t="shared" si="70"/>
        <v>1</v>
      </c>
      <c r="Y75" s="129">
        <f>+'N EERR ULTRAX'!F125+'N EERR ULTRAX'!F126+'N EERR ULTRAX'!F127+'N EERR ULTRAX'!F128</f>
        <v>31.865078707668353</v>
      </c>
      <c r="Z75" s="30">
        <f>IF(AND(Y4=0,Y75&gt;=0), "",Y75/Y4)</f>
        <v>2.7136357103511128E-4</v>
      </c>
      <c r="AA75" s="47">
        <f>IF(AND(Y124=0,Y75&gt;=0),"",Y75/Y124)</f>
        <v>9.1082236630658949E-4</v>
      </c>
      <c r="AB75" s="30">
        <f t="shared" si="71"/>
        <v>1.9292817296456108</v>
      </c>
      <c r="AC75" s="130">
        <f t="shared" si="59"/>
        <v>87.052080082223668</v>
      </c>
      <c r="AD75" s="30">
        <f>IF(AND(AC4=0,AC75&gt;=0), "",AC75/AC4)</f>
        <v>2.2564917190180209E-4</v>
      </c>
      <c r="AE75" s="47">
        <f>IF(AND(AC124=0,AC75&gt;=0),"",AC75/AC124)</f>
        <v>7.0720731024130862E-4</v>
      </c>
      <c r="AF75" s="129">
        <f>+'N EERR ULTRAX'!G125+'N EERR ULTRAX'!G126+'N EERR ULTRAX'!G127+'N EERR ULTRAX'!G128</f>
        <v>11.044620839913435</v>
      </c>
      <c r="AG75" s="30">
        <f>IF(AND(AF4=0,AF75&gt;=0), "",AF75/AF4)</f>
        <v>8.3413276236660278E-5</v>
      </c>
      <c r="AH75" s="47">
        <f>IF(AND(AF124=0,AF75&gt;=0),"",AF75/AF124)</f>
        <v>2.9987684582999364E-4</v>
      </c>
      <c r="AI75" s="30">
        <f t="shared" si="49"/>
        <v>-0.65339420808474136</v>
      </c>
      <c r="AJ75" s="130">
        <f t="shared" si="76"/>
        <v>98.096700922137103</v>
      </c>
      <c r="AK75" s="30">
        <f>IF(AND(AJ4=0,AJ75&gt;=0), "",AJ75/AJ4)</f>
        <v>1.8930515805612401E-4</v>
      </c>
      <c r="AL75" s="47">
        <f>IF(AND(AJ124=0,AJ75&gt;=0),"",AJ75/AJ124)</f>
        <v>6.1339860320219536E-4</v>
      </c>
      <c r="AM75" s="129">
        <f>+'N EERR ULTRAX'!H125+'N EERR ULTRAX'!H126+'N EERR ULTRAX'!H127+'N EERR ULTRAX'!H128</f>
        <v>10.254064287549525</v>
      </c>
      <c r="AN75" s="30">
        <f>IF(AND(AM4=0,AM75&gt;=0), "",AM75/AM4)</f>
        <v>8.6803263573136734E-5</v>
      </c>
      <c r="AO75" s="47">
        <f>IF(AND(AM124=0,AM75&gt;=0),"",AM75/AM124)</f>
        <v>2.7681781951377949E-4</v>
      </c>
      <c r="AP75" s="30">
        <f t="shared" si="50"/>
        <v>-7.1578423906320895E-2</v>
      </c>
      <c r="AQ75" s="130">
        <f t="shared" si="77"/>
        <v>108.35076520968663</v>
      </c>
      <c r="AR75" s="30">
        <f>IF(AND(AQ4=0,AQ75&gt;=0), "",AQ75/AQ4)</f>
        <v>1.7027624601911013E-4</v>
      </c>
      <c r="AS75" s="47">
        <f>IF(AND(AQ124=0,AQ75&gt;=0),"",AQ75/AQ124)</f>
        <v>5.5009910524252625E-4</v>
      </c>
      <c r="AT75" s="131">
        <f t="shared" si="60"/>
        <v>0</v>
      </c>
      <c r="AU75" s="30" t="str">
        <f>IF(AND(AT4=0,AT75&gt;=0), "",AT75/AT4)</f>
        <v/>
      </c>
      <c r="AV75" s="47">
        <f t="shared" si="72"/>
        <v>1</v>
      </c>
      <c r="AW75" s="131">
        <f t="shared" si="48"/>
        <v>18.058460868281106</v>
      </c>
      <c r="AX75" s="30">
        <f>IF(AND(AW4=0,AW75&gt;=0), "",AW75/AW4)</f>
        <v>1.7027624601911013E-4</v>
      </c>
      <c r="AY75" s="47">
        <f>IF(AND(AW124=0,AW75&gt;=0),"",AW75/AW124)</f>
        <v>5.5009910524252636E-4</v>
      </c>
      <c r="AZ75" s="131">
        <f t="shared" si="61"/>
        <v>0</v>
      </c>
      <c r="BA75" s="30" t="str">
        <f>IF(AND(AZ4=0,AZ75&gt;=0), "",AZ75/AZ4)</f>
        <v/>
      </c>
      <c r="BB75" s="47">
        <f t="shared" si="73"/>
        <v>1</v>
      </c>
      <c r="BC75" s="129">
        <f>+'N EERR ULTRAX'!I125+'N EERR ULTRAX'!I126+'N EERR ULTRAX'!I127+'N EERR ULTRAX'!I128</f>
        <v>0</v>
      </c>
      <c r="BD75" s="30" t="str">
        <f>IF(AND(BC4=0,BC75&gt;=0), "",BC75/BC4)</f>
        <v/>
      </c>
      <c r="BE75" s="47" t="str">
        <f>IF(AND(BC124=0,BC75&gt;=0),"",BC75/BC124)</f>
        <v/>
      </c>
      <c r="BF75" s="30">
        <f t="shared" si="74"/>
        <v>-1</v>
      </c>
      <c r="BG75" s="130">
        <f t="shared" si="62"/>
        <v>108.35076520968663</v>
      </c>
      <c r="BH75" s="30">
        <f>IF(AND(BG4=0,BG75&gt;=0), "",BG75/BG4)</f>
        <v>1.7027624601911013E-4</v>
      </c>
      <c r="BI75" s="47">
        <f>IF(AND(BG124=0,BG75&gt;=0),"",BG75/BG124)</f>
        <v>5.5009910524252625E-4</v>
      </c>
      <c r="BJ75" s="129">
        <f>+'N EERR ULTRAX'!J125+'N EERR ULTRAX'!J126+'N EERR ULTRAX'!J127+'N EERR ULTRAX'!J128</f>
        <v>0</v>
      </c>
      <c r="BK75" s="30" t="str">
        <f>IF(AND(BJ4=0,BJ75&gt;=0), "",BJ75/BJ4)</f>
        <v/>
      </c>
      <c r="BL75" s="47" t="str">
        <f>IF(AND(BJ124=0,BJ75&gt;=0),"",BJ75/BJ124)</f>
        <v/>
      </c>
      <c r="BM75" s="30" t="str">
        <f t="shared" si="51"/>
        <v/>
      </c>
      <c r="BN75" s="130">
        <f t="shared" si="63"/>
        <v>108.35076520968663</v>
      </c>
      <c r="BO75" s="30">
        <f>IF(AND(BN4=0,BN75&gt;=0), "",BN75/BN4)</f>
        <v>1.7027624601911013E-4</v>
      </c>
      <c r="BP75" s="47">
        <f>IF(AND(BN124=0,BN75&gt;=0),"",BN75/BN124)</f>
        <v>5.5009910524252625E-4</v>
      </c>
      <c r="BQ75" s="129">
        <f>+'N EERR ULTRAX'!K125+'N EERR ULTRAX'!K126+'N EERR ULTRAX'!K127+'N EERR ULTRAX'!K128</f>
        <v>0</v>
      </c>
      <c r="BR75" s="30" t="str">
        <f>IF(AND(BQ4=0,BQ75&gt;=0), "",BQ75/BQ4)</f>
        <v/>
      </c>
      <c r="BS75" s="47" t="str">
        <f>IF(AND(BQ124=0,BQ75&gt;=0),"",BQ75/BQ124)</f>
        <v/>
      </c>
      <c r="BT75" s="30" t="str">
        <f t="shared" si="52"/>
        <v/>
      </c>
      <c r="BU75" s="130">
        <f t="shared" si="64"/>
        <v>108.35076520968663</v>
      </c>
      <c r="BV75" s="30">
        <f>IF(AND(BU4=0,BU75&gt;=0), "",BU75/BU4)</f>
        <v>1.7027624601911013E-4</v>
      </c>
      <c r="BW75" s="47">
        <f>IF(AND(BU124=0,BU75&gt;=0),"",BU75/BU124)</f>
        <v>5.5009910524252625E-4</v>
      </c>
      <c r="BX75" s="131">
        <f t="shared" si="65"/>
        <v>0</v>
      </c>
      <c r="BY75" s="30" t="str">
        <f>IF(AND(BX4=0,BX75&gt;=0), "",BX75/BX4)</f>
        <v/>
      </c>
      <c r="BZ75" s="47">
        <f t="shared" si="53"/>
        <v>1</v>
      </c>
      <c r="CA75" s="129">
        <f>+'N EERR ULTRAX'!L125+'N EERR ULTRAX'!L126+'N EERR ULTRAX'!L127+'N EERR ULTRAX'!L128</f>
        <v>0</v>
      </c>
      <c r="CB75" s="30" t="str">
        <f>IF(AND(CA4=0,CA75&gt;=0), "",CA75/CA4)</f>
        <v/>
      </c>
      <c r="CC75" s="47" t="str">
        <f>IF(AND(CA124=0,CA75&gt;=0),"",CA75/CA124)</f>
        <v/>
      </c>
      <c r="CD75" s="30" t="str">
        <f t="shared" si="75"/>
        <v/>
      </c>
      <c r="CE75" s="130">
        <f t="shared" si="66"/>
        <v>108.35076520968663</v>
      </c>
      <c r="CF75" s="30">
        <f>IF(AND(CE4=0,CE75&gt;=0), "",CE75/CE4)</f>
        <v>1.7027624601911013E-4</v>
      </c>
      <c r="CG75" s="47">
        <f>IF(AND(CE124=0,CE75&gt;=0),"",CE75/CE124)</f>
        <v>5.5009910524252625E-4</v>
      </c>
      <c r="CH75" s="129">
        <f>+'N EERR ULTRAX'!M125+'N EERR ULTRAX'!M126+'N EERR ULTRAX'!M127+'N EERR ULTRAX'!M128</f>
        <v>0</v>
      </c>
      <c r="CI75" s="30" t="str">
        <f>IF(AND(CH4=0,CH75&gt;=0), "",CH75/CH4)</f>
        <v/>
      </c>
      <c r="CJ75" s="47" t="str">
        <f>IF(AND(CH124=0,CH75&gt;=0),"",CH75/CH124)</f>
        <v/>
      </c>
      <c r="CK75" s="30" t="str">
        <f t="shared" si="54"/>
        <v/>
      </c>
      <c r="CL75" s="130">
        <f t="shared" si="67"/>
        <v>108.35076520968663</v>
      </c>
      <c r="CM75" s="30">
        <f>IF(AND(CL4=0,CL75&gt;=0), "",CL75/CL4)</f>
        <v>1.7027624601911013E-4</v>
      </c>
      <c r="CN75" s="47">
        <f>IF(AND(CL124=0,CL75&gt;=0),"",CL75/CL124)</f>
        <v>5.5009910524252625E-4</v>
      </c>
      <c r="CO75" s="129">
        <f>+'N EERR ULTRAX'!N125+'N EERR ULTRAX'!N126+'N EERR ULTRAX'!N127+'N EERR ULTRAX'!N128</f>
        <v>0</v>
      </c>
      <c r="CP75" s="30" t="str">
        <f>IF(AND(CO4=0,CO75&gt;=0), "",CO75/CO4)</f>
        <v/>
      </c>
      <c r="CQ75" s="47" t="str">
        <f>IF(AND(CO124=0,CO75&gt;=0),"",CO75/CO124)</f>
        <v/>
      </c>
      <c r="CR75" s="30" t="str">
        <f t="shared" si="55"/>
        <v/>
      </c>
      <c r="CS75" s="130">
        <f t="shared" si="68"/>
        <v>108.35076520968663</v>
      </c>
      <c r="CT75" s="30">
        <f>IF(AND(CS4=0,CS75&gt;=0), "",CS75/CS4)</f>
        <v>1.7027624601911013E-4</v>
      </c>
      <c r="CU75" s="47">
        <f>IF(AND(CS124=0,CS75&gt;=0),"",CS75/CS124)</f>
        <v>5.5009910524252625E-4</v>
      </c>
      <c r="CV75" s="131">
        <f t="shared" si="69"/>
        <v>0</v>
      </c>
      <c r="CW75" s="30" t="str">
        <f>IF(AND(CV4=0,CV75&gt;=0), "",CV75/CV4)</f>
        <v/>
      </c>
      <c r="CX75" s="47">
        <f t="shared" si="56"/>
        <v>1</v>
      </c>
    </row>
    <row r="76" spans="1:102" hidden="1" outlineLevel="1" x14ac:dyDescent="0.3">
      <c r="A76" s="29" t="s">
        <v>70</v>
      </c>
      <c r="B76" s="129">
        <f>+'N EERR ULTRAX'!B129</f>
        <v>0</v>
      </c>
      <c r="C76" s="30" t="str">
        <f>IF(AND(B4=0,B76&gt;=0), "",B76/B4)</f>
        <v/>
      </c>
      <c r="D76" s="47" t="str">
        <f>IF(AND(B124=0,B76&gt;=0),"",B76/B124)</f>
        <v/>
      </c>
      <c r="E76" s="129">
        <f>+'N EERR ULTRAX'!C129</f>
        <v>0</v>
      </c>
      <c r="F76" s="30">
        <f>IF(AND(E4=0,E76&gt;=0), "",E76/E4)</f>
        <v>0</v>
      </c>
      <c r="G76" s="47">
        <f>IF(AND(E124=0,E76&gt;=0),"",E76/E124)</f>
        <v>0</v>
      </c>
      <c r="H76" s="129">
        <f>+'N EERR ULTRAX'!D129</f>
        <v>0</v>
      </c>
      <c r="I76" s="30">
        <f>IF(AND(H4=0,H76&gt;=0), "",H76/H4)</f>
        <v>0</v>
      </c>
      <c r="J76" s="47">
        <f>IF(AND(H124=0,H76&gt;=0),"",H76/H124)</f>
        <v>0</v>
      </c>
      <c r="K76" s="30" t="str">
        <f t="shared" si="27"/>
        <v/>
      </c>
      <c r="L76" s="130">
        <f t="shared" si="57"/>
        <v>0</v>
      </c>
      <c r="M76" s="30">
        <f>IF(AND(L4=0,L76&gt;=0), "",L76/L4)</f>
        <v>0</v>
      </c>
      <c r="N76" s="47">
        <f>IF(AND(L124=0,L76&gt;=0),"",L76/L124)</f>
        <v>0</v>
      </c>
      <c r="O76" s="129">
        <f>+'N EERR ULTRAX'!E129</f>
        <v>0</v>
      </c>
      <c r="P76" s="30">
        <f>IF(AND(O4=0,O76&gt;=0), "",O76/O4)</f>
        <v>0</v>
      </c>
      <c r="Q76" s="47">
        <f>IF(AND(O124=0,O76&gt;=0),"",O76/O124)</f>
        <v>0</v>
      </c>
      <c r="R76" s="30" t="str">
        <f t="shared" si="28"/>
        <v/>
      </c>
      <c r="S76" s="130">
        <f t="shared" si="58"/>
        <v>0</v>
      </c>
      <c r="T76" s="30">
        <f>IF(AND(S4=0,S76&gt;=0), "",S76/S4)</f>
        <v>0</v>
      </c>
      <c r="U76" s="47">
        <f>IF(AND(S124=0,S76&gt;=0),"",S76/S124)</f>
        <v>0</v>
      </c>
      <c r="V76" s="131"/>
      <c r="W76" s="30" t="str">
        <f>IF(AND(V4=0,V76&gt;=0), "",V76/V4)</f>
        <v/>
      </c>
      <c r="X76" s="47" t="str">
        <f t="shared" si="70"/>
        <v/>
      </c>
      <c r="Y76" s="129">
        <f>+'N EERR ULTRAX'!F129</f>
        <v>0</v>
      </c>
      <c r="Z76" s="30">
        <f>IF(AND(Y4=0,Y76&gt;=0), "",Y76/Y4)</f>
        <v>0</v>
      </c>
      <c r="AA76" s="47">
        <f>IF(AND(Y124=0,Y76&gt;=0),"",Y76/Y124)</f>
        <v>0</v>
      </c>
      <c r="AB76" s="30" t="str">
        <f t="shared" si="71"/>
        <v/>
      </c>
      <c r="AC76" s="130">
        <f t="shared" si="59"/>
        <v>0</v>
      </c>
      <c r="AD76" s="30">
        <f>IF(AND(AC4=0,AC76&gt;=0), "",AC76/AC4)</f>
        <v>0</v>
      </c>
      <c r="AE76" s="47">
        <f>IF(AND(AC124=0,AC76&gt;=0),"",AC76/AC124)</f>
        <v>0</v>
      </c>
      <c r="AF76" s="129">
        <f>+'N EERR ULTRAX'!G129</f>
        <v>0</v>
      </c>
      <c r="AG76" s="30">
        <f>IF(AND(AF4=0,AF76&gt;=0), "",AF76/AF4)</f>
        <v>0</v>
      </c>
      <c r="AH76" s="47">
        <f>IF(AND(AF124=0,AF76&gt;=0),"",AF76/AF124)</f>
        <v>0</v>
      </c>
      <c r="AI76" s="30" t="str">
        <f t="shared" si="49"/>
        <v/>
      </c>
      <c r="AJ76" s="130">
        <f t="shared" si="76"/>
        <v>0</v>
      </c>
      <c r="AK76" s="30">
        <f>IF(AND(AJ4=0,AJ76&gt;=0), "",AJ76/AJ4)</f>
        <v>0</v>
      </c>
      <c r="AL76" s="47">
        <f>IF(AND(AJ124=0,AJ76&gt;=0),"",AJ76/AJ124)</f>
        <v>0</v>
      </c>
      <c r="AM76" s="129">
        <f>+'N EERR ULTRAX'!H129</f>
        <v>0</v>
      </c>
      <c r="AN76" s="30">
        <f>IF(AND(AM4=0,AM76&gt;=0), "",AM76/AM4)</f>
        <v>0</v>
      </c>
      <c r="AO76" s="47">
        <f>IF(AND(AM124=0,AM76&gt;=0),"",AM76/AM124)</f>
        <v>0</v>
      </c>
      <c r="AP76" s="30" t="str">
        <f t="shared" si="50"/>
        <v/>
      </c>
      <c r="AQ76" s="130">
        <f t="shared" si="77"/>
        <v>0</v>
      </c>
      <c r="AR76" s="30">
        <f>IF(AND(AQ4=0,AQ76&gt;=0), "",AQ76/AQ4)</f>
        <v>0</v>
      </c>
      <c r="AS76" s="47">
        <f>IF(AND(AQ124=0,AQ76&gt;=0),"",AQ76/AQ124)</f>
        <v>0</v>
      </c>
      <c r="AT76" s="131">
        <f t="shared" si="60"/>
        <v>0</v>
      </c>
      <c r="AU76" s="30" t="str">
        <f>IF(AND(AT4=0,AT76&gt;=0), "",AT76/AT4)</f>
        <v/>
      </c>
      <c r="AV76" s="47" t="str">
        <f t="shared" si="72"/>
        <v/>
      </c>
      <c r="AW76" s="131">
        <f t="shared" si="48"/>
        <v>0</v>
      </c>
      <c r="AX76" s="30">
        <f>IF(AND(AW4=0,AW76&gt;=0), "",AW76/AW4)</f>
        <v>0</v>
      </c>
      <c r="AY76" s="47">
        <f>IF(AND(AW124=0,AW76&gt;=0),"",AW76/AW124)</f>
        <v>0</v>
      </c>
      <c r="AZ76" s="131">
        <f t="shared" si="61"/>
        <v>0</v>
      </c>
      <c r="BA76" s="30" t="str">
        <f>IF(AND(AZ4=0,AZ76&gt;=0), "",AZ76/AZ4)</f>
        <v/>
      </c>
      <c r="BB76" s="47" t="str">
        <f t="shared" si="73"/>
        <v/>
      </c>
      <c r="BC76" s="129">
        <f>+'N EERR ULTRAX'!I129</f>
        <v>0</v>
      </c>
      <c r="BD76" s="30" t="str">
        <f>IF(AND(BC4=0,BC76&gt;=0), "",BC76/BC4)</f>
        <v/>
      </c>
      <c r="BE76" s="47" t="str">
        <f>IF(AND(BC124=0,BC76&gt;=0),"",BC76/BC124)</f>
        <v/>
      </c>
      <c r="BF76" s="30" t="str">
        <f t="shared" si="74"/>
        <v/>
      </c>
      <c r="BG76" s="130">
        <f t="shared" si="62"/>
        <v>0</v>
      </c>
      <c r="BH76" s="30">
        <f>IF(AND(BG4=0,BG76&gt;=0), "",BG76/BG4)</f>
        <v>0</v>
      </c>
      <c r="BI76" s="47">
        <f>IF(AND(BG124=0,BG76&gt;=0),"",BG76/BG124)</f>
        <v>0</v>
      </c>
      <c r="BJ76" s="129">
        <f>+'N EERR ULTRAX'!J129</f>
        <v>0</v>
      </c>
      <c r="BK76" s="30" t="str">
        <f>IF(AND(BJ4=0,BJ76&gt;=0), "",BJ76/BJ4)</f>
        <v/>
      </c>
      <c r="BL76" s="47" t="str">
        <f>IF(AND(BJ124=0,BJ76&gt;=0),"",BJ76/BJ124)</f>
        <v/>
      </c>
      <c r="BM76" s="30" t="str">
        <f t="shared" si="51"/>
        <v/>
      </c>
      <c r="BN76" s="130">
        <f t="shared" si="63"/>
        <v>0</v>
      </c>
      <c r="BO76" s="30">
        <f>IF(AND(BN4=0,BN76&gt;=0), "",BN76/BN4)</f>
        <v>0</v>
      </c>
      <c r="BP76" s="47">
        <f>IF(AND(BN124=0,BN76&gt;=0),"",BN76/BN124)</f>
        <v>0</v>
      </c>
      <c r="BQ76" s="129">
        <f>+'N EERR ULTRAX'!K129</f>
        <v>0</v>
      </c>
      <c r="BR76" s="30" t="str">
        <f>IF(AND(BQ4=0,BQ76&gt;=0), "",BQ76/BQ4)</f>
        <v/>
      </c>
      <c r="BS76" s="47" t="str">
        <f>IF(AND(BQ124=0,BQ76&gt;=0),"",BQ76/BQ124)</f>
        <v/>
      </c>
      <c r="BT76" s="30" t="str">
        <f t="shared" si="52"/>
        <v/>
      </c>
      <c r="BU76" s="130">
        <f t="shared" si="64"/>
        <v>0</v>
      </c>
      <c r="BV76" s="30">
        <f>IF(AND(BU4=0,BU76&gt;=0), "",BU76/BU4)</f>
        <v>0</v>
      </c>
      <c r="BW76" s="47">
        <f>IF(AND(BU124=0,BU76&gt;=0),"",BU76/BU124)</f>
        <v>0</v>
      </c>
      <c r="BX76" s="131">
        <f t="shared" si="65"/>
        <v>0</v>
      </c>
      <c r="BY76" s="30" t="str">
        <f>IF(AND(BX4=0,BX76&gt;=0), "",BX76/BX4)</f>
        <v/>
      </c>
      <c r="BZ76" s="47" t="str">
        <f t="shared" si="53"/>
        <v/>
      </c>
      <c r="CA76" s="129">
        <f>+'N EERR ULTRAX'!L129</f>
        <v>0</v>
      </c>
      <c r="CB76" s="30" t="str">
        <f>IF(AND(CA4=0,CA76&gt;=0), "",CA76/CA4)</f>
        <v/>
      </c>
      <c r="CC76" s="47" t="str">
        <f>IF(AND(CA124=0,CA76&gt;=0),"",CA76/CA124)</f>
        <v/>
      </c>
      <c r="CD76" s="30" t="str">
        <f t="shared" si="75"/>
        <v/>
      </c>
      <c r="CE76" s="130">
        <f t="shared" si="66"/>
        <v>0</v>
      </c>
      <c r="CF76" s="30">
        <f>IF(AND(CE4=0,CE76&gt;=0), "",CE76/CE4)</f>
        <v>0</v>
      </c>
      <c r="CG76" s="47">
        <f>IF(AND(CE124=0,CE76&gt;=0),"",CE76/CE124)</f>
        <v>0</v>
      </c>
      <c r="CH76" s="129">
        <f>+'N EERR ULTRAX'!M129</f>
        <v>0</v>
      </c>
      <c r="CI76" s="30" t="str">
        <f>IF(AND(CH4=0,CH76&gt;=0), "",CH76/CH4)</f>
        <v/>
      </c>
      <c r="CJ76" s="47" t="str">
        <f>IF(AND(CH124=0,CH76&gt;=0),"",CH76/CH124)</f>
        <v/>
      </c>
      <c r="CK76" s="30" t="str">
        <f t="shared" si="54"/>
        <v/>
      </c>
      <c r="CL76" s="130">
        <f t="shared" si="67"/>
        <v>0</v>
      </c>
      <c r="CM76" s="30">
        <f>IF(AND(CL4=0,CL76&gt;=0), "",CL76/CL4)</f>
        <v>0</v>
      </c>
      <c r="CN76" s="47">
        <f>IF(AND(CL124=0,CL76&gt;=0),"",CL76/CL124)</f>
        <v>0</v>
      </c>
      <c r="CO76" s="129">
        <f>+'N EERR ULTRAX'!N129</f>
        <v>0</v>
      </c>
      <c r="CP76" s="30" t="str">
        <f>IF(AND(CO4=0,CO76&gt;=0), "",CO76/CO4)</f>
        <v/>
      </c>
      <c r="CQ76" s="47" t="str">
        <f>IF(AND(CO124=0,CO76&gt;=0),"",CO76/CO124)</f>
        <v/>
      </c>
      <c r="CR76" s="30" t="str">
        <f t="shared" si="55"/>
        <v/>
      </c>
      <c r="CS76" s="130">
        <f t="shared" si="68"/>
        <v>0</v>
      </c>
      <c r="CT76" s="30">
        <f>IF(AND(CS4=0,CS76&gt;=0), "",CS76/CS4)</f>
        <v>0</v>
      </c>
      <c r="CU76" s="47">
        <f>IF(AND(CS124=0,CS76&gt;=0),"",CS76/CS124)</f>
        <v>0</v>
      </c>
      <c r="CV76" s="131">
        <f t="shared" si="69"/>
        <v>0</v>
      </c>
      <c r="CW76" s="30" t="str">
        <f>IF(AND(CV4=0,CV76&gt;=0), "",CV76/CV4)</f>
        <v/>
      </c>
      <c r="CX76" s="47" t="str">
        <f t="shared" si="56"/>
        <v/>
      </c>
    </row>
    <row r="77" spans="1:102" hidden="1" outlineLevel="1" x14ac:dyDescent="0.3">
      <c r="A77" s="29" t="s">
        <v>71</v>
      </c>
      <c r="B77" s="129">
        <f>+'N EERR ULTRAX'!B130</f>
        <v>0</v>
      </c>
      <c r="C77" s="30" t="str">
        <f>IF(AND(B4=0,B77&gt;=0), "",B77/B4)</f>
        <v/>
      </c>
      <c r="D77" s="47" t="str">
        <f>IF(AND(B124=0,B77&gt;=0),"",B77/B124)</f>
        <v/>
      </c>
      <c r="E77" s="129">
        <f>+'N EERR ULTRAX'!C130</f>
        <v>184.10513247792039</v>
      </c>
      <c r="F77" s="30">
        <f>IF(AND(E4=0,E77&gt;=0), "",E77/E4)</f>
        <v>2.6407002704403018E-3</v>
      </c>
      <c r="G77" s="47">
        <f>IF(AND(E124=0,E77&gt;=0),"",E77/E124)</f>
        <v>6.5048521336441272E-3</v>
      </c>
      <c r="H77" s="129">
        <f>+'N EERR ULTRAX'!D130</f>
        <v>32.86573909330297</v>
      </c>
      <c r="I77" s="30">
        <f>IF(AND(H4=0,H77&gt;=0), "",H77/H4)</f>
        <v>3.6123449538772882E-4</v>
      </c>
      <c r="J77" s="47">
        <f>IF(AND(H124=0,H77&gt;=0),"",H77/H124)</f>
        <v>1.2425630928362909E-3</v>
      </c>
      <c r="K77" s="30">
        <f t="shared" si="27"/>
        <v>-0.82148385191138251</v>
      </c>
      <c r="L77" s="130">
        <f t="shared" si="57"/>
        <v>216.97087157122337</v>
      </c>
      <c r="M77" s="30">
        <f>IF(AND(L4=0,L77&gt;=0), "",L77/L4)</f>
        <v>1.3501607501125597E-3</v>
      </c>
      <c r="N77" s="47">
        <f>IF(AND(L124=0,L77&gt;=0),"",L77/L124)</f>
        <v>3.9627432313736428E-3</v>
      </c>
      <c r="O77" s="129">
        <f>+'N EERR ULTRAX'!E130</f>
        <v>208.74992783285614</v>
      </c>
      <c r="P77" s="30">
        <f>IF(AND(O4=0,O77&gt;=0), "",O77/O4)</f>
        <v>1.9389872875519836E-3</v>
      </c>
      <c r="Q77" s="47">
        <f>IF(AND(O124=0,O77&gt;=0),"",O77/O124)</f>
        <v>6.258414263659173E-3</v>
      </c>
      <c r="R77" s="30">
        <f t="shared" si="28"/>
        <v>5.3515969393000189</v>
      </c>
      <c r="S77" s="130">
        <f t="shared" si="58"/>
        <v>425.72079940407951</v>
      </c>
      <c r="T77" s="30">
        <f>IF(AND(S4=0,S77&gt;=0), "",S77/S4)</f>
        <v>1.5863837180835219E-3</v>
      </c>
      <c r="U77" s="47">
        <f>IF(AND(S124=0,S77&gt;=0),"",S77/S124)</f>
        <v>4.8318185807788355E-3</v>
      </c>
      <c r="V77" s="131"/>
      <c r="W77" s="30" t="str">
        <f>IF(AND(V4=0,V77&gt;=0), "",V77/V4)</f>
        <v/>
      </c>
      <c r="X77" s="47">
        <f t="shared" si="70"/>
        <v>1</v>
      </c>
      <c r="Y77" s="129">
        <f>+'N EERR ULTRAX'!F130</f>
        <v>0</v>
      </c>
      <c r="Z77" s="30">
        <f>IF(AND(Y4=0,Y77&gt;=0), "",Y77/Y4)</f>
        <v>0</v>
      </c>
      <c r="AA77" s="47">
        <f>IF(AND(Y124=0,Y77&gt;=0),"",Y77/Y124)</f>
        <v>0</v>
      </c>
      <c r="AB77" s="30">
        <f t="shared" si="71"/>
        <v>-1</v>
      </c>
      <c r="AC77" s="130">
        <f t="shared" si="59"/>
        <v>425.72079940407951</v>
      </c>
      <c r="AD77" s="30">
        <f>IF(AND(AC4=0,AC77&gt;=0), "",AC77/AC4)</f>
        <v>1.1035180980875866E-3</v>
      </c>
      <c r="AE77" s="47">
        <f>IF(AND(AC124=0,AC77&gt;=0),"",AC77/AC124)</f>
        <v>3.4585372477712786E-3</v>
      </c>
      <c r="AF77" s="129">
        <f>+'N EERR ULTRAX'!G130</f>
        <v>0</v>
      </c>
      <c r="AG77" s="30">
        <f>IF(AND(AF4=0,AF77&gt;=0), "",AF77/AF4)</f>
        <v>0</v>
      </c>
      <c r="AH77" s="47">
        <f>IF(AND(AF124=0,AF77&gt;=0),"",AF77/AF124)</f>
        <v>0</v>
      </c>
      <c r="AI77" s="30" t="str">
        <f t="shared" si="49"/>
        <v/>
      </c>
      <c r="AJ77" s="130">
        <f t="shared" si="76"/>
        <v>425.72079940407951</v>
      </c>
      <c r="AK77" s="30">
        <f>IF(AND(AJ4=0,AJ77&gt;=0), "",AJ77/AJ4)</f>
        <v>8.2154794668310848E-4</v>
      </c>
      <c r="AL77" s="47">
        <f>IF(AND(AJ124=0,AJ77&gt;=0),"",AJ77/AJ124)</f>
        <v>2.6620318650252862E-3</v>
      </c>
      <c r="AM77" s="129">
        <f>+'N EERR ULTRAX'!H130</f>
        <v>272.92688812559999</v>
      </c>
      <c r="AN77" s="30">
        <f>IF(AND(AM4=0,AM77&gt;=0), "",AM77/AM4)</f>
        <v>2.3103955604148086E-3</v>
      </c>
      <c r="AO77" s="47">
        <f>IF(AND(AM124=0,AM77&gt;=0),"",AM77/AM124)</f>
        <v>7.36791031721381E-3</v>
      </c>
      <c r="AP77" s="30">
        <f t="shared" si="50"/>
        <v>1</v>
      </c>
      <c r="AQ77" s="130">
        <f t="shared" si="77"/>
        <v>698.6476875296795</v>
      </c>
      <c r="AR77" s="30">
        <f>IF(AND(AQ4=0,AQ77&gt;=0), "",AQ77/AQ4)</f>
        <v>1.0979443042442927E-3</v>
      </c>
      <c r="AS77" s="47">
        <f>IF(AND(AQ124=0,AQ77&gt;=0),"",AQ77/AQ124)</f>
        <v>3.5470489483490773E-3</v>
      </c>
      <c r="AT77" s="131">
        <f t="shared" si="60"/>
        <v>0</v>
      </c>
      <c r="AU77" s="30" t="str">
        <f>IF(AND(AT4=0,AT77&gt;=0), "",AT77/AT4)</f>
        <v/>
      </c>
      <c r="AV77" s="47">
        <f t="shared" si="72"/>
        <v>1</v>
      </c>
      <c r="AW77" s="131">
        <f t="shared" si="48"/>
        <v>116.44128125494659</v>
      </c>
      <c r="AX77" s="30">
        <f>IF(AND(AW4=0,AW77&gt;=0), "",AW77/AW4)</f>
        <v>1.0979443042442927E-3</v>
      </c>
      <c r="AY77" s="47">
        <f>IF(AND(AW124=0,AW77&gt;=0),"",AW77/AW124)</f>
        <v>3.5470489483490782E-3</v>
      </c>
      <c r="AZ77" s="131">
        <f t="shared" si="61"/>
        <v>0</v>
      </c>
      <c r="BA77" s="30" t="str">
        <f>IF(AND(AZ4=0,AZ77&gt;=0), "",AZ77/AZ4)</f>
        <v/>
      </c>
      <c r="BB77" s="47">
        <f t="shared" si="73"/>
        <v>1</v>
      </c>
      <c r="BC77" s="129">
        <f>+'N EERR ULTRAX'!I130</f>
        <v>0</v>
      </c>
      <c r="BD77" s="30" t="str">
        <f>IF(AND(BC4=0,BC77&gt;=0), "",BC77/BC4)</f>
        <v/>
      </c>
      <c r="BE77" s="47" t="str">
        <f>IF(AND(BC124=0,BC77&gt;=0),"",BC77/BC124)</f>
        <v/>
      </c>
      <c r="BF77" s="30">
        <f t="shared" si="74"/>
        <v>-1</v>
      </c>
      <c r="BG77" s="130">
        <f t="shared" si="62"/>
        <v>698.6476875296795</v>
      </c>
      <c r="BH77" s="30">
        <f>IF(AND(BG4=0,BG77&gt;=0), "",BG77/BG4)</f>
        <v>1.0979443042442927E-3</v>
      </c>
      <c r="BI77" s="47">
        <f>IF(AND(BG124=0,BG77&gt;=0),"",BG77/BG124)</f>
        <v>3.5470489483490773E-3</v>
      </c>
      <c r="BJ77" s="129">
        <f>+'N EERR ULTRAX'!J130</f>
        <v>0</v>
      </c>
      <c r="BK77" s="30" t="str">
        <f>IF(AND(BJ4=0,BJ77&gt;=0), "",BJ77/BJ4)</f>
        <v/>
      </c>
      <c r="BL77" s="47" t="str">
        <f>IF(AND(BJ124=0,BJ77&gt;=0),"",BJ77/BJ124)</f>
        <v/>
      </c>
      <c r="BM77" s="30" t="str">
        <f t="shared" si="51"/>
        <v/>
      </c>
      <c r="BN77" s="130">
        <f t="shared" si="63"/>
        <v>698.6476875296795</v>
      </c>
      <c r="BO77" s="30">
        <f>IF(AND(BN4=0,BN77&gt;=0), "",BN77/BN4)</f>
        <v>1.0979443042442927E-3</v>
      </c>
      <c r="BP77" s="47">
        <f>IF(AND(BN124=0,BN77&gt;=0),"",BN77/BN124)</f>
        <v>3.5470489483490773E-3</v>
      </c>
      <c r="BQ77" s="129">
        <f>+'N EERR ULTRAX'!K130</f>
        <v>0</v>
      </c>
      <c r="BR77" s="30" t="str">
        <f>IF(AND(BQ4=0,BQ77&gt;=0), "",BQ77/BQ4)</f>
        <v/>
      </c>
      <c r="BS77" s="47" t="str">
        <f>IF(AND(BQ124=0,BQ77&gt;=0),"",BQ77/BQ124)</f>
        <v/>
      </c>
      <c r="BT77" s="30" t="str">
        <f t="shared" si="52"/>
        <v/>
      </c>
      <c r="BU77" s="130">
        <f t="shared" si="64"/>
        <v>698.6476875296795</v>
      </c>
      <c r="BV77" s="30">
        <f>IF(AND(BU4=0,BU77&gt;=0), "",BU77/BU4)</f>
        <v>1.0979443042442927E-3</v>
      </c>
      <c r="BW77" s="47">
        <f>IF(AND(BU124=0,BU77&gt;=0),"",BU77/BU124)</f>
        <v>3.5470489483490773E-3</v>
      </c>
      <c r="BX77" s="131">
        <f t="shared" si="65"/>
        <v>0</v>
      </c>
      <c r="BY77" s="30" t="str">
        <f>IF(AND(BX4=0,BX77&gt;=0), "",BX77/BX4)</f>
        <v/>
      </c>
      <c r="BZ77" s="47">
        <f t="shared" si="53"/>
        <v>1</v>
      </c>
      <c r="CA77" s="129">
        <f>+'N EERR ULTRAX'!L130</f>
        <v>0</v>
      </c>
      <c r="CB77" s="30" t="str">
        <f>IF(AND(CA4=0,CA77&gt;=0), "",CA77/CA4)</f>
        <v/>
      </c>
      <c r="CC77" s="47" t="str">
        <f>IF(AND(CA124=0,CA77&gt;=0),"",CA77/CA124)</f>
        <v/>
      </c>
      <c r="CD77" s="30" t="str">
        <f t="shared" si="75"/>
        <v/>
      </c>
      <c r="CE77" s="130">
        <f t="shared" si="66"/>
        <v>698.6476875296795</v>
      </c>
      <c r="CF77" s="30">
        <f>IF(AND(CE4=0,CE77&gt;=0), "",CE77/CE4)</f>
        <v>1.0979443042442927E-3</v>
      </c>
      <c r="CG77" s="47">
        <f>IF(AND(CE124=0,CE77&gt;=0),"",CE77/CE124)</f>
        <v>3.5470489483490773E-3</v>
      </c>
      <c r="CH77" s="129">
        <f>+'N EERR ULTRAX'!M130</f>
        <v>0</v>
      </c>
      <c r="CI77" s="30" t="str">
        <f>IF(AND(CH4=0,CH77&gt;=0), "",CH77/CH4)</f>
        <v/>
      </c>
      <c r="CJ77" s="47" t="str">
        <f>IF(AND(CH124=0,CH77&gt;=0),"",CH77/CH124)</f>
        <v/>
      </c>
      <c r="CK77" s="30" t="str">
        <f t="shared" si="54"/>
        <v/>
      </c>
      <c r="CL77" s="130">
        <f t="shared" si="67"/>
        <v>698.6476875296795</v>
      </c>
      <c r="CM77" s="30">
        <f>IF(AND(CL4=0,CL77&gt;=0), "",CL77/CL4)</f>
        <v>1.0979443042442927E-3</v>
      </c>
      <c r="CN77" s="47">
        <f>IF(AND(CL124=0,CL77&gt;=0),"",CL77/CL124)</f>
        <v>3.5470489483490773E-3</v>
      </c>
      <c r="CO77" s="129">
        <f>+'N EERR ULTRAX'!N130</f>
        <v>0</v>
      </c>
      <c r="CP77" s="30" t="str">
        <f>IF(AND(CO4=0,CO77&gt;=0), "",CO77/CO4)</f>
        <v/>
      </c>
      <c r="CQ77" s="47" t="str">
        <f>IF(AND(CO124=0,CO77&gt;=0),"",CO77/CO124)</f>
        <v/>
      </c>
      <c r="CR77" s="30" t="str">
        <f t="shared" si="55"/>
        <v/>
      </c>
      <c r="CS77" s="130">
        <f t="shared" si="68"/>
        <v>698.6476875296795</v>
      </c>
      <c r="CT77" s="30">
        <f>IF(AND(CS4=0,CS77&gt;=0), "",CS77/CS4)</f>
        <v>1.0979443042442927E-3</v>
      </c>
      <c r="CU77" s="47">
        <f>IF(AND(CS124=0,CS77&gt;=0),"",CS77/CS124)</f>
        <v>3.5470489483490773E-3</v>
      </c>
      <c r="CV77" s="131">
        <f t="shared" si="69"/>
        <v>0</v>
      </c>
      <c r="CW77" s="30" t="str">
        <f>IF(AND(CV4=0,CV77&gt;=0), "",CV77/CV4)</f>
        <v/>
      </c>
      <c r="CX77" s="47">
        <f t="shared" si="56"/>
        <v>1</v>
      </c>
    </row>
    <row r="78" spans="1:102" hidden="1" outlineLevel="1" x14ac:dyDescent="0.3">
      <c r="A78" s="29" t="s">
        <v>72</v>
      </c>
      <c r="B78" s="129">
        <f>+'N EERR ULTRAX'!B131</f>
        <v>0</v>
      </c>
      <c r="C78" s="30" t="str">
        <f>IF(AND(B4=0,B78&gt;=0), "",B78/B4)</f>
        <v/>
      </c>
      <c r="D78" s="47" t="str">
        <f>IF(AND(B124=0,B78&gt;=0),"",B78/B124)</f>
        <v/>
      </c>
      <c r="E78" s="129">
        <f>+'N EERR ULTRAX'!C131</f>
        <v>34.557795552593092</v>
      </c>
      <c r="F78" s="30">
        <f>IF(AND(E4=0,E78&gt;=0), "",E78/E4)</f>
        <v>4.9567754485333327E-4</v>
      </c>
      <c r="G78" s="47">
        <f>IF(AND(E124=0,E78&gt;=0),"",E78/E124)</f>
        <v>1.2210053413979755E-3</v>
      </c>
      <c r="H78" s="129">
        <f>+'N EERR ULTRAX'!D131</f>
        <v>213.18792256778877</v>
      </c>
      <c r="I78" s="30">
        <f>IF(AND(H4=0,H78&gt;=0), "",H78/H4)</f>
        <v>2.3431948818466043E-3</v>
      </c>
      <c r="J78" s="47">
        <f>IF(AND(H124=0,H78&gt;=0),"",H78/H124)</f>
        <v>8.0600482973819283E-3</v>
      </c>
      <c r="K78" s="30">
        <f t="shared" si="27"/>
        <v>5.1690255167850809</v>
      </c>
      <c r="L78" s="130">
        <f t="shared" si="57"/>
        <v>247.74571812038187</v>
      </c>
      <c r="M78" s="30">
        <f>IF(AND(L4=0,L78&gt;=0), "",L78/L4)</f>
        <v>1.5416656724116396E-3</v>
      </c>
      <c r="N78" s="47">
        <f>IF(AND(L124=0,L78&gt;=0),"",L78/L124)</f>
        <v>4.5248132178935052E-3</v>
      </c>
      <c r="O78" s="129">
        <f>+'N EERR ULTRAX'!E131</f>
        <v>194.57946667297637</v>
      </c>
      <c r="P78" s="30">
        <f>IF(AND(O4=0,O78&gt;=0), "",O78/O4)</f>
        <v>1.8073640370292049E-3</v>
      </c>
      <c r="Q78" s="47">
        <f>IF(AND(O124=0,O78&gt;=0),"",O78/O124)</f>
        <v>5.8335776317795743E-3</v>
      </c>
      <c r="R78" s="30">
        <f t="shared" si="28"/>
        <v>-8.7286632707325881E-2</v>
      </c>
      <c r="S78" s="130">
        <f t="shared" si="58"/>
        <v>442.32518479335823</v>
      </c>
      <c r="T78" s="30">
        <f>IF(AND(S4=0,S78&gt;=0), "",S78/S4)</f>
        <v>1.6482574312476602E-3</v>
      </c>
      <c r="U78" s="47">
        <f>IF(AND(S124=0,S78&gt;=0),"",S78/S124)</f>
        <v>5.02027396740461E-3</v>
      </c>
      <c r="V78" s="131"/>
      <c r="W78" s="30" t="str">
        <f>IF(AND(V4=0,V78&gt;=0), "",V78/V4)</f>
        <v/>
      </c>
      <c r="X78" s="47">
        <f t="shared" si="70"/>
        <v>1</v>
      </c>
      <c r="Y78" s="129">
        <f>+'N EERR ULTRAX'!F131</f>
        <v>266.81672619696377</v>
      </c>
      <c r="Z78" s="30">
        <f>IF(AND(Y4=0,Y78&gt;=0), "",Y78/Y4)</f>
        <v>2.2722159357253199E-3</v>
      </c>
      <c r="AA78" s="47">
        <f>IF(AND(Y124=0,Y78&gt;=0),"",Y78/Y124)</f>
        <v>7.6266135776533435E-3</v>
      </c>
      <c r="AB78" s="30">
        <f t="shared" si="71"/>
        <v>0.37124811142274489</v>
      </c>
      <c r="AC78" s="130">
        <f t="shared" si="59"/>
        <v>709.141910990322</v>
      </c>
      <c r="AD78" s="30">
        <f>IF(AND(AC4=0,AC78&gt;=0), "",AC78/AC4)</f>
        <v>1.8381787640764679E-3</v>
      </c>
      <c r="AE78" s="47">
        <f>IF(AND(AC124=0,AC78&gt;=0),"",AC78/AC124)</f>
        <v>5.7610380243315659E-3</v>
      </c>
      <c r="AF78" s="129">
        <f>+'N EERR ULTRAX'!G131</f>
        <v>318.3018509095163</v>
      </c>
      <c r="AG78" s="30">
        <f>IF(AND(AF4=0,AF78&gt;=0), "",AF78/AF4)</f>
        <v>2.4039394924818295E-3</v>
      </c>
      <c r="AH78" s="47">
        <f>IF(AND(AF124=0,AF78&gt;=0),"",AF78/AF124)</f>
        <v>8.6423387870092575E-3</v>
      </c>
      <c r="AI78" s="30">
        <f t="shared" si="49"/>
        <v>0.19296063423904797</v>
      </c>
      <c r="AJ78" s="130">
        <f t="shared" si="76"/>
        <v>1027.4437618998384</v>
      </c>
      <c r="AK78" s="30">
        <f>IF(AND(AJ4=0,AJ78&gt;=0), "",AJ78/AJ4)</f>
        <v>1.9827415388271774E-3</v>
      </c>
      <c r="AL78" s="47">
        <f>IF(AND(AJ124=0,AJ78&gt;=0),"",AJ78/AJ124)</f>
        <v>6.4246051344622503E-3</v>
      </c>
      <c r="AM78" s="129">
        <f>+'N EERR ULTRAX'!H131</f>
        <v>198.2346279192416</v>
      </c>
      <c r="AN78" s="30">
        <f>IF(AND(AM4=0,AM78&gt;=0), "",AM78/AM4)</f>
        <v>1.6781065706297398E-3</v>
      </c>
      <c r="AO78" s="47">
        <f>IF(AND(AM124=0,AM78&gt;=0),"",AM78/AM124)</f>
        <v>5.351524616376638E-3</v>
      </c>
      <c r="AP78" s="30">
        <f t="shared" si="50"/>
        <v>-0.37721182785206681</v>
      </c>
      <c r="AQ78" s="130">
        <f t="shared" si="77"/>
        <v>1225.6783898190799</v>
      </c>
      <c r="AR78" s="30">
        <f>IF(AND(AQ4=0,AQ78&gt;=0), "",AQ78/AQ4)</f>
        <v>1.9261877351880684E-3</v>
      </c>
      <c r="AS78" s="47">
        <f>IF(AND(AQ124=0,AQ78&gt;=0),"",AQ78/AQ124)</f>
        <v>6.2227948667435739E-3</v>
      </c>
      <c r="AT78" s="131">
        <f t="shared" si="60"/>
        <v>0</v>
      </c>
      <c r="AU78" s="30" t="str">
        <f>IF(AND(AT4=0,AT78&gt;=0), "",AT78/AT4)</f>
        <v/>
      </c>
      <c r="AV78" s="47">
        <f t="shared" si="72"/>
        <v>1</v>
      </c>
      <c r="AW78" s="131">
        <f t="shared" si="48"/>
        <v>204.27973163651333</v>
      </c>
      <c r="AX78" s="30">
        <f>IF(AND(AW4=0,AW78&gt;=0), "",AW78/AW4)</f>
        <v>1.9261877351880684E-3</v>
      </c>
      <c r="AY78" s="47">
        <f>IF(AND(AW124=0,AW78&gt;=0),"",AW78/AW124)</f>
        <v>6.2227948667435756E-3</v>
      </c>
      <c r="AZ78" s="131">
        <f t="shared" si="61"/>
        <v>0</v>
      </c>
      <c r="BA78" s="30" t="str">
        <f>IF(AND(AZ4=0,AZ78&gt;=0), "",AZ78/AZ4)</f>
        <v/>
      </c>
      <c r="BB78" s="47">
        <f t="shared" si="73"/>
        <v>1</v>
      </c>
      <c r="BC78" s="129">
        <f>+'N EERR ULTRAX'!I131</f>
        <v>0</v>
      </c>
      <c r="BD78" s="30" t="str">
        <f>IF(AND(BC4=0,BC78&gt;=0), "",BC78/BC4)</f>
        <v/>
      </c>
      <c r="BE78" s="47" t="str">
        <f>IF(AND(BC124=0,BC78&gt;=0),"",BC78/BC124)</f>
        <v/>
      </c>
      <c r="BF78" s="30">
        <f t="shared" si="74"/>
        <v>-1</v>
      </c>
      <c r="BG78" s="130">
        <f t="shared" si="62"/>
        <v>1225.6783898190799</v>
      </c>
      <c r="BH78" s="30">
        <f>IF(AND(BG4=0,BG78&gt;=0), "",BG78/BG4)</f>
        <v>1.9261877351880684E-3</v>
      </c>
      <c r="BI78" s="47">
        <f>IF(AND(BG124=0,BG78&gt;=0),"",BG78/BG124)</f>
        <v>6.2227948667435739E-3</v>
      </c>
      <c r="BJ78" s="129">
        <f>+'N EERR ULTRAX'!J131</f>
        <v>0</v>
      </c>
      <c r="BK78" s="30" t="str">
        <f>IF(AND(BJ4=0,BJ78&gt;=0), "",BJ78/BJ4)</f>
        <v/>
      </c>
      <c r="BL78" s="47" t="str">
        <f>IF(AND(BJ124=0,BJ78&gt;=0),"",BJ78/BJ124)</f>
        <v/>
      </c>
      <c r="BM78" s="30" t="str">
        <f t="shared" si="51"/>
        <v/>
      </c>
      <c r="BN78" s="130">
        <f t="shared" si="63"/>
        <v>1225.6783898190799</v>
      </c>
      <c r="BO78" s="30">
        <f>IF(AND(BN4=0,BN78&gt;=0), "",BN78/BN4)</f>
        <v>1.9261877351880684E-3</v>
      </c>
      <c r="BP78" s="47">
        <f>IF(AND(BN124=0,BN78&gt;=0),"",BN78/BN124)</f>
        <v>6.2227948667435739E-3</v>
      </c>
      <c r="BQ78" s="129">
        <f>+'N EERR ULTRAX'!K131</f>
        <v>0</v>
      </c>
      <c r="BR78" s="30" t="str">
        <f>IF(AND(BQ4=0,BQ78&gt;=0), "",BQ78/BQ4)</f>
        <v/>
      </c>
      <c r="BS78" s="47" t="str">
        <f>IF(AND(BQ124=0,BQ78&gt;=0),"",BQ78/BQ124)</f>
        <v/>
      </c>
      <c r="BT78" s="30" t="str">
        <f t="shared" si="52"/>
        <v/>
      </c>
      <c r="BU78" s="130">
        <f t="shared" si="64"/>
        <v>1225.6783898190799</v>
      </c>
      <c r="BV78" s="30">
        <f>IF(AND(BU4=0,BU78&gt;=0), "",BU78/BU4)</f>
        <v>1.9261877351880684E-3</v>
      </c>
      <c r="BW78" s="47">
        <f>IF(AND(BU124=0,BU78&gt;=0),"",BU78/BU124)</f>
        <v>6.2227948667435739E-3</v>
      </c>
      <c r="BX78" s="131">
        <f t="shared" si="65"/>
        <v>0</v>
      </c>
      <c r="BY78" s="30" t="str">
        <f>IF(AND(BX4=0,BX78&gt;=0), "",BX78/BX4)</f>
        <v/>
      </c>
      <c r="BZ78" s="47">
        <f t="shared" si="53"/>
        <v>1</v>
      </c>
      <c r="CA78" s="129">
        <f>+'N EERR ULTRAX'!L131</f>
        <v>0</v>
      </c>
      <c r="CB78" s="30" t="str">
        <f>IF(AND(CA4=0,CA78&gt;=0), "",CA78/CA4)</f>
        <v/>
      </c>
      <c r="CC78" s="47" t="str">
        <f>IF(AND(CA124=0,CA78&gt;=0),"",CA78/CA124)</f>
        <v/>
      </c>
      <c r="CD78" s="30" t="str">
        <f t="shared" si="75"/>
        <v/>
      </c>
      <c r="CE78" s="130">
        <f t="shared" si="66"/>
        <v>1225.6783898190799</v>
      </c>
      <c r="CF78" s="30">
        <f>IF(AND(CE4=0,CE78&gt;=0), "",CE78/CE4)</f>
        <v>1.9261877351880684E-3</v>
      </c>
      <c r="CG78" s="47">
        <f>IF(AND(CE124=0,CE78&gt;=0),"",CE78/CE124)</f>
        <v>6.2227948667435739E-3</v>
      </c>
      <c r="CH78" s="129">
        <f>+'N EERR ULTRAX'!M131</f>
        <v>0</v>
      </c>
      <c r="CI78" s="30" t="str">
        <f>IF(AND(CH4=0,CH78&gt;=0), "",CH78/CH4)</f>
        <v/>
      </c>
      <c r="CJ78" s="47" t="str">
        <f>IF(AND(CH124=0,CH78&gt;=0),"",CH78/CH124)</f>
        <v/>
      </c>
      <c r="CK78" s="30" t="str">
        <f t="shared" si="54"/>
        <v/>
      </c>
      <c r="CL78" s="130">
        <f t="shared" si="67"/>
        <v>1225.6783898190799</v>
      </c>
      <c r="CM78" s="30">
        <f>IF(AND(CL4=0,CL78&gt;=0), "",CL78/CL4)</f>
        <v>1.9261877351880684E-3</v>
      </c>
      <c r="CN78" s="47">
        <f>IF(AND(CL124=0,CL78&gt;=0),"",CL78/CL124)</f>
        <v>6.2227948667435739E-3</v>
      </c>
      <c r="CO78" s="129">
        <f>+'N EERR ULTRAX'!N131</f>
        <v>0</v>
      </c>
      <c r="CP78" s="30" t="str">
        <f>IF(AND(CO4=0,CO78&gt;=0), "",CO78/CO4)</f>
        <v/>
      </c>
      <c r="CQ78" s="47" t="str">
        <f>IF(AND(CO124=0,CO78&gt;=0),"",CO78/CO124)</f>
        <v/>
      </c>
      <c r="CR78" s="30" t="str">
        <f t="shared" si="55"/>
        <v/>
      </c>
      <c r="CS78" s="130">
        <f t="shared" si="68"/>
        <v>1225.6783898190799</v>
      </c>
      <c r="CT78" s="30">
        <f>IF(AND(CS4=0,CS78&gt;=0), "",CS78/CS4)</f>
        <v>1.9261877351880684E-3</v>
      </c>
      <c r="CU78" s="47">
        <f>IF(AND(CS124=0,CS78&gt;=0),"",CS78/CS124)</f>
        <v>6.2227948667435739E-3</v>
      </c>
      <c r="CV78" s="131">
        <f t="shared" si="69"/>
        <v>0</v>
      </c>
      <c r="CW78" s="30" t="str">
        <f>IF(AND(CV4=0,CV78&gt;=0), "",CV78/CV4)</f>
        <v/>
      </c>
      <c r="CX78" s="47">
        <f t="shared" si="56"/>
        <v>1</v>
      </c>
    </row>
    <row r="79" spans="1:102" hidden="1" outlineLevel="1" x14ac:dyDescent="0.3">
      <c r="A79" s="29" t="s">
        <v>73</v>
      </c>
      <c r="B79" s="129">
        <f>+'N EERR ULTRAX'!B132</f>
        <v>0</v>
      </c>
      <c r="C79" s="30" t="str">
        <f>IF(AND(B4=0,B79&gt;=0), "",B79/B4)</f>
        <v/>
      </c>
      <c r="D79" s="47" t="str">
        <f>IF(AND(B124=0,B79&gt;=0),"",B79/B124)</f>
        <v/>
      </c>
      <c r="E79" s="129">
        <f>+'N EERR ULTRAX'!C132</f>
        <v>0</v>
      </c>
      <c r="F79" s="30">
        <f>IF(AND(E4=0,E79&gt;=0), "",E79/E4)</f>
        <v>0</v>
      </c>
      <c r="G79" s="47">
        <f>IF(AND(E124=0,E79&gt;=0),"",E79/E124)</f>
        <v>0</v>
      </c>
      <c r="H79" s="129">
        <f>+'N EERR ULTRAX'!D132</f>
        <v>0</v>
      </c>
      <c r="I79" s="30">
        <f>IF(AND(H4=0,H79&gt;=0), "",H79/H4)</f>
        <v>0</v>
      </c>
      <c r="J79" s="47">
        <f>IF(AND(H124=0,H79&gt;=0),"",H79/H124)</f>
        <v>0</v>
      </c>
      <c r="K79" s="30" t="str">
        <f t="shared" si="27"/>
        <v/>
      </c>
      <c r="L79" s="130">
        <f t="shared" si="57"/>
        <v>0</v>
      </c>
      <c r="M79" s="30">
        <f>IF(AND(L4=0,L79&gt;=0), "",L79/L4)</f>
        <v>0</v>
      </c>
      <c r="N79" s="47">
        <f>IF(AND(L124=0,L79&gt;=0),"",L79/L124)</f>
        <v>0</v>
      </c>
      <c r="O79" s="129">
        <f>+'N EERR ULTRAX'!E132</f>
        <v>0</v>
      </c>
      <c r="P79" s="30">
        <f>IF(AND(O4=0,O79&gt;=0), "",O79/O4)</f>
        <v>0</v>
      </c>
      <c r="Q79" s="47">
        <f>IF(AND(O124=0,O79&gt;=0),"",O79/O124)</f>
        <v>0</v>
      </c>
      <c r="R79" s="30" t="str">
        <f t="shared" si="28"/>
        <v/>
      </c>
      <c r="S79" s="130">
        <f t="shared" si="58"/>
        <v>0</v>
      </c>
      <c r="T79" s="30">
        <f>IF(AND(S4=0,S79&gt;=0), "",S79/S4)</f>
        <v>0</v>
      </c>
      <c r="U79" s="47">
        <f>IF(AND(S124=0,S79&gt;=0),"",S79/S124)</f>
        <v>0</v>
      </c>
      <c r="V79" s="131"/>
      <c r="W79" s="30" t="str">
        <f>IF(AND(V4=0,V79&gt;=0), "",V79/V4)</f>
        <v/>
      </c>
      <c r="X79" s="47" t="str">
        <f t="shared" si="70"/>
        <v/>
      </c>
      <c r="Y79" s="129">
        <f>+'N EERR ULTRAX'!F132</f>
        <v>0</v>
      </c>
      <c r="Z79" s="30">
        <f>IF(AND(Y4=0,Y79&gt;=0), "",Y79/Y4)</f>
        <v>0</v>
      </c>
      <c r="AA79" s="47">
        <f>IF(AND(Y124=0,Y79&gt;=0),"",Y79/Y124)</f>
        <v>0</v>
      </c>
      <c r="AB79" s="30" t="str">
        <f t="shared" si="71"/>
        <v/>
      </c>
      <c r="AC79" s="130">
        <f t="shared" si="59"/>
        <v>0</v>
      </c>
      <c r="AD79" s="30">
        <f>IF(AND(AC4=0,AC79&gt;=0), "",AC79/AC4)</f>
        <v>0</v>
      </c>
      <c r="AE79" s="47">
        <f>IF(AND(AC124=0,AC79&gt;=0),"",AC79/AC124)</f>
        <v>0</v>
      </c>
      <c r="AF79" s="129">
        <f>+'N EERR ULTRAX'!G132</f>
        <v>0</v>
      </c>
      <c r="AG79" s="30">
        <f>IF(AND(AF4=0,AF79&gt;=0), "",AF79/AF4)</f>
        <v>0</v>
      </c>
      <c r="AH79" s="47">
        <f>IF(AND(AF124=0,AF79&gt;=0),"",AF79/AF124)</f>
        <v>0</v>
      </c>
      <c r="AI79" s="30" t="str">
        <f t="shared" si="49"/>
        <v/>
      </c>
      <c r="AJ79" s="130">
        <f t="shared" si="76"/>
        <v>0</v>
      </c>
      <c r="AK79" s="30">
        <f>IF(AND(AJ4=0,AJ79&gt;=0), "",AJ79/AJ4)</f>
        <v>0</v>
      </c>
      <c r="AL79" s="47">
        <f>IF(AND(AJ124=0,AJ79&gt;=0),"",AJ79/AJ124)</f>
        <v>0</v>
      </c>
      <c r="AM79" s="129">
        <f>+'N EERR ULTRAX'!H132</f>
        <v>0</v>
      </c>
      <c r="AN79" s="30">
        <f>IF(AND(AM4=0,AM79&gt;=0), "",AM79/AM4)</f>
        <v>0</v>
      </c>
      <c r="AO79" s="47">
        <f>IF(AND(AM124=0,AM79&gt;=0),"",AM79/AM124)</f>
        <v>0</v>
      </c>
      <c r="AP79" s="30" t="str">
        <f t="shared" si="50"/>
        <v/>
      </c>
      <c r="AQ79" s="130">
        <f t="shared" si="77"/>
        <v>0</v>
      </c>
      <c r="AR79" s="30">
        <f>IF(AND(AQ4=0,AQ79&gt;=0), "",AQ79/AQ4)</f>
        <v>0</v>
      </c>
      <c r="AS79" s="47">
        <f>IF(AND(AQ124=0,AQ79&gt;=0),"",AQ79/AQ124)</f>
        <v>0</v>
      </c>
      <c r="AT79" s="131">
        <f t="shared" si="60"/>
        <v>0</v>
      </c>
      <c r="AU79" s="30" t="str">
        <f>IF(AND(AT4=0,AT79&gt;=0), "",AT79/AT4)</f>
        <v/>
      </c>
      <c r="AV79" s="47" t="str">
        <f t="shared" si="72"/>
        <v/>
      </c>
      <c r="AW79" s="131">
        <f t="shared" si="48"/>
        <v>0</v>
      </c>
      <c r="AX79" s="30">
        <f>IF(AND(AW4=0,AW79&gt;=0), "",AW79/AW4)</f>
        <v>0</v>
      </c>
      <c r="AY79" s="47">
        <f>IF(AND(AW124=0,AW79&gt;=0),"",AW79/AW124)</f>
        <v>0</v>
      </c>
      <c r="AZ79" s="131">
        <f t="shared" si="61"/>
        <v>0</v>
      </c>
      <c r="BA79" s="30" t="str">
        <f>IF(AND(AZ4=0,AZ79&gt;=0), "",AZ79/AZ4)</f>
        <v/>
      </c>
      <c r="BB79" s="47" t="str">
        <f t="shared" si="73"/>
        <v/>
      </c>
      <c r="BC79" s="129">
        <f>+'N EERR ULTRAX'!I132</f>
        <v>0</v>
      </c>
      <c r="BD79" s="30" t="str">
        <f>IF(AND(BC4=0,BC79&gt;=0), "",BC79/BC4)</f>
        <v/>
      </c>
      <c r="BE79" s="47" t="str">
        <f>IF(AND(BC124=0,BC79&gt;=0),"",BC79/BC124)</f>
        <v/>
      </c>
      <c r="BF79" s="30" t="str">
        <f t="shared" si="74"/>
        <v/>
      </c>
      <c r="BG79" s="130">
        <f t="shared" si="62"/>
        <v>0</v>
      </c>
      <c r="BH79" s="30">
        <f>IF(AND(BG4=0,BG79&gt;=0), "",BG79/BG4)</f>
        <v>0</v>
      </c>
      <c r="BI79" s="47">
        <f>IF(AND(BG124=0,BG79&gt;=0),"",BG79/BG124)</f>
        <v>0</v>
      </c>
      <c r="BJ79" s="129">
        <f>+'N EERR ULTRAX'!J132</f>
        <v>0</v>
      </c>
      <c r="BK79" s="30" t="str">
        <f>IF(AND(BJ4=0,BJ79&gt;=0), "",BJ79/BJ4)</f>
        <v/>
      </c>
      <c r="BL79" s="47" t="str">
        <f>IF(AND(BJ124=0,BJ79&gt;=0),"",BJ79/BJ124)</f>
        <v/>
      </c>
      <c r="BM79" s="30" t="str">
        <f t="shared" si="51"/>
        <v/>
      </c>
      <c r="BN79" s="130">
        <f t="shared" si="63"/>
        <v>0</v>
      </c>
      <c r="BO79" s="30">
        <f>IF(AND(BN4=0,BN79&gt;=0), "",BN79/BN4)</f>
        <v>0</v>
      </c>
      <c r="BP79" s="47">
        <f>IF(AND(BN124=0,BN79&gt;=0),"",BN79/BN124)</f>
        <v>0</v>
      </c>
      <c r="BQ79" s="129">
        <f>+'N EERR ULTRAX'!K132</f>
        <v>0</v>
      </c>
      <c r="BR79" s="30" t="str">
        <f>IF(AND(BQ4=0,BQ79&gt;=0), "",BQ79/BQ4)</f>
        <v/>
      </c>
      <c r="BS79" s="47" t="str">
        <f>IF(AND(BQ124=0,BQ79&gt;=0),"",BQ79/BQ124)</f>
        <v/>
      </c>
      <c r="BT79" s="30" t="str">
        <f t="shared" si="52"/>
        <v/>
      </c>
      <c r="BU79" s="130">
        <f t="shared" si="64"/>
        <v>0</v>
      </c>
      <c r="BV79" s="30">
        <f>IF(AND(BU4=0,BU79&gt;=0), "",BU79/BU4)</f>
        <v>0</v>
      </c>
      <c r="BW79" s="47">
        <f>IF(AND(BU124=0,BU79&gt;=0),"",BU79/BU124)</f>
        <v>0</v>
      </c>
      <c r="BX79" s="131">
        <f t="shared" si="65"/>
        <v>0</v>
      </c>
      <c r="BY79" s="30" t="str">
        <f>IF(AND(BX4=0,BX79&gt;=0), "",BX79/BX4)</f>
        <v/>
      </c>
      <c r="BZ79" s="47" t="str">
        <f t="shared" si="53"/>
        <v/>
      </c>
      <c r="CA79" s="129">
        <f>+'N EERR ULTRAX'!L132</f>
        <v>0</v>
      </c>
      <c r="CB79" s="30" t="str">
        <f>IF(AND(CA4=0,CA79&gt;=0), "",CA79/CA4)</f>
        <v/>
      </c>
      <c r="CC79" s="47" t="str">
        <f>IF(AND(CA124=0,CA79&gt;=0),"",CA79/CA124)</f>
        <v/>
      </c>
      <c r="CD79" s="30" t="str">
        <f t="shared" si="75"/>
        <v/>
      </c>
      <c r="CE79" s="130">
        <f t="shared" si="66"/>
        <v>0</v>
      </c>
      <c r="CF79" s="30">
        <f>IF(AND(CE4=0,CE79&gt;=0), "",CE79/CE4)</f>
        <v>0</v>
      </c>
      <c r="CG79" s="47">
        <f>IF(AND(CE124=0,CE79&gt;=0),"",CE79/CE124)</f>
        <v>0</v>
      </c>
      <c r="CH79" s="129">
        <f>+'N EERR ULTRAX'!M132</f>
        <v>0</v>
      </c>
      <c r="CI79" s="30" t="str">
        <f>IF(AND(CH4=0,CH79&gt;=0), "",CH79/CH4)</f>
        <v/>
      </c>
      <c r="CJ79" s="47" t="str">
        <f>IF(AND(CH124=0,CH79&gt;=0),"",CH79/CH124)</f>
        <v/>
      </c>
      <c r="CK79" s="30" t="str">
        <f t="shared" si="54"/>
        <v/>
      </c>
      <c r="CL79" s="130">
        <f t="shared" si="67"/>
        <v>0</v>
      </c>
      <c r="CM79" s="30">
        <f>IF(AND(CL4=0,CL79&gt;=0), "",CL79/CL4)</f>
        <v>0</v>
      </c>
      <c r="CN79" s="47">
        <f>IF(AND(CL124=0,CL79&gt;=0),"",CL79/CL124)</f>
        <v>0</v>
      </c>
      <c r="CO79" s="129">
        <f>+'N EERR ULTRAX'!N132</f>
        <v>0</v>
      </c>
      <c r="CP79" s="30" t="str">
        <f>IF(AND(CO4=0,CO79&gt;=0), "",CO79/CO4)</f>
        <v/>
      </c>
      <c r="CQ79" s="47" t="str">
        <f>IF(AND(CO124=0,CO79&gt;=0),"",CO79/CO124)</f>
        <v/>
      </c>
      <c r="CR79" s="30" t="str">
        <f t="shared" si="55"/>
        <v/>
      </c>
      <c r="CS79" s="130">
        <f t="shared" si="68"/>
        <v>0</v>
      </c>
      <c r="CT79" s="30">
        <f>IF(AND(CS4=0,CS79&gt;=0), "",CS79/CS4)</f>
        <v>0</v>
      </c>
      <c r="CU79" s="47">
        <f>IF(AND(CS124=0,CS79&gt;=0),"",CS79/CS124)</f>
        <v>0</v>
      </c>
      <c r="CV79" s="131">
        <f t="shared" si="69"/>
        <v>0</v>
      </c>
      <c r="CW79" s="30" t="str">
        <f>IF(AND(CV4=0,CV79&gt;=0), "",CV79/CV4)</f>
        <v/>
      </c>
      <c r="CX79" s="47" t="str">
        <f t="shared" si="56"/>
        <v/>
      </c>
    </row>
    <row r="80" spans="1:102" hidden="1" outlineLevel="1" x14ac:dyDescent="0.3">
      <c r="A80" s="29" t="s">
        <v>74</v>
      </c>
      <c r="B80" s="129">
        <f>+'N EERR ULTRAX'!B133</f>
        <v>0</v>
      </c>
      <c r="C80" s="30" t="str">
        <f>IF(AND(B4=0,B80&gt;=0), "",B80/B4)</f>
        <v/>
      </c>
      <c r="D80" s="47" t="str">
        <f>IF(AND(B124=0,B80&gt;=0),"",B80/B124)</f>
        <v/>
      </c>
      <c r="E80" s="129">
        <f>+'N EERR ULTRAX'!C133</f>
        <v>368.23513562554399</v>
      </c>
      <c r="F80" s="30">
        <f>IF(AND(E4=0,E80&gt;=0), "",E80/E4)</f>
        <v>5.2817572717513157E-3</v>
      </c>
      <c r="G80" s="47">
        <f>IF(AND(E124=0,E80&gt;=0),"",E80/E124)</f>
        <v>1.3010583004489693E-2</v>
      </c>
      <c r="H80" s="129">
        <f>+'N EERR ULTRAX'!D133</f>
        <v>59.052878798662022</v>
      </c>
      <c r="I80" s="30">
        <f>IF(AND(H4=0,H80&gt;=0), "",H80/H4)</f>
        <v>6.4906305053623998E-4</v>
      </c>
      <c r="J80" s="47">
        <f>IF(AND(H124=0,H80&gt;=0),"",H80/H124)</f>
        <v>2.2326267336523729E-3</v>
      </c>
      <c r="K80" s="30">
        <f t="shared" si="27"/>
        <v>-0.83963268823235659</v>
      </c>
      <c r="L80" s="130">
        <f t="shared" si="57"/>
        <v>427.28801442420604</v>
      </c>
      <c r="M80" s="30">
        <f>IF(AND(L4=0,L80&gt;=0), "",L80/L4)</f>
        <v>2.6589168485674597E-3</v>
      </c>
      <c r="N80" s="47">
        <f>IF(AND(L124=0,L80&gt;=0),"",L80/L124)</f>
        <v>7.8039631529561396E-3</v>
      </c>
      <c r="O80" s="129">
        <f>+'N EERR ULTRAX'!E133</f>
        <v>81.272177239350427</v>
      </c>
      <c r="P80" s="30">
        <f>IF(AND(O4=0,O80&gt;=0), "",O80/O4)</f>
        <v>7.5490190648089402E-4</v>
      </c>
      <c r="Q80" s="47">
        <f>IF(AND(O124=0,O80&gt;=0),"",O80/O124)</f>
        <v>2.4365754688099616E-3</v>
      </c>
      <c r="R80" s="30">
        <f t="shared" si="28"/>
        <v>0.37626105437541912</v>
      </c>
      <c r="S80" s="130">
        <f t="shared" si="58"/>
        <v>508.56019166355645</v>
      </c>
      <c r="T80" s="30">
        <f>IF(AND(S4=0,S80&gt;=0), "",S80/S4)</f>
        <v>1.8950720961950027E-3</v>
      </c>
      <c r="U80" s="47">
        <f>IF(AND(S124=0,S80&gt;=0),"",S80/S124)</f>
        <v>5.7720237934441665E-3</v>
      </c>
      <c r="V80" s="131"/>
      <c r="W80" s="30" t="str">
        <f>IF(AND(V4=0,V80&gt;=0), "",V80/V4)</f>
        <v/>
      </c>
      <c r="X80" s="47">
        <f t="shared" si="70"/>
        <v>1</v>
      </c>
      <c r="Y80" s="129">
        <f>+'N EERR ULTRAX'!F133</f>
        <v>262.81395157648888</v>
      </c>
      <c r="Z80" s="30">
        <f>IF(AND(Y4=0,Y80&gt;=0), "",Y80/Y4)</f>
        <v>2.2381282366166597E-3</v>
      </c>
      <c r="AA80" s="47">
        <f>IF(AND(Y124=0,Y80&gt;=0),"",Y80/Y124)</f>
        <v>7.5121994039097362E-3</v>
      </c>
      <c r="AB80" s="30">
        <f t="shared" si="71"/>
        <v>2.2337505958833774</v>
      </c>
      <c r="AC80" s="130">
        <f t="shared" si="59"/>
        <v>771.37414324004533</v>
      </c>
      <c r="AD80" s="30">
        <f>IF(AND(AC4=0,AC80&gt;=0), "",AC80/AC4)</f>
        <v>1.9994919878327175E-3</v>
      </c>
      <c r="AE80" s="47">
        <f>IF(AND(AC124=0,AC80&gt;=0),"",AC80/AC124)</f>
        <v>6.266609970895844E-3</v>
      </c>
      <c r="AF80" s="129">
        <f>+'N EERR ULTRAX'!G133</f>
        <v>138.12263905948413</v>
      </c>
      <c r="AG80" s="30">
        <f>IF(AND(AF4=0,AF80&gt;=0), "",AF80/AF4)</f>
        <v>1.0431559411047716E-3</v>
      </c>
      <c r="AH80" s="47">
        <f>IF(AND(AF124=0,AF80&gt;=0),"",AF80/AF124)</f>
        <v>3.7502221161987317E-3</v>
      </c>
      <c r="AI80" s="30">
        <f t="shared" si="49"/>
        <v>-0.47444708231448218</v>
      </c>
      <c r="AJ80" s="130">
        <f t="shared" si="76"/>
        <v>909.49678229952951</v>
      </c>
      <c r="AK80" s="30">
        <f>IF(AND(AJ4=0,AJ80&gt;=0), "",AJ80/AJ4)</f>
        <v>1.7551296884225302E-3</v>
      </c>
      <c r="AL80" s="47">
        <f>IF(AND(AJ124=0,AJ80&gt;=0),"",AJ80/AJ124)</f>
        <v>5.6870827523775262E-3</v>
      </c>
      <c r="AM80" s="129">
        <f>+'N EERR ULTRAX'!H133</f>
        <v>74.174780253958801</v>
      </c>
      <c r="AN80" s="30">
        <f>IF(AND(AM4=0,AM80&gt;=0), "",AM80/AM4)</f>
        <v>6.2790839030350549E-4</v>
      </c>
      <c r="AO80" s="47">
        <f>IF(AND(AM124=0,AM80&gt;=0),"",AM80/AM124)</f>
        <v>2.00241585746109E-3</v>
      </c>
      <c r="AP80" s="30">
        <f t="shared" si="50"/>
        <v>-0.46297883707525628</v>
      </c>
      <c r="AQ80" s="130">
        <f t="shared" si="77"/>
        <v>983.67156255348834</v>
      </c>
      <c r="AR80" s="30">
        <f>IF(AND(AQ4=0,AQ80&gt;=0), "",AQ80/AQ4)</f>
        <v>1.5458672641878678E-3</v>
      </c>
      <c r="AS80" s="47">
        <f>IF(AND(AQ124=0,AQ80&gt;=0),"",AQ80/AQ124)</f>
        <v>4.9941211339485344E-3</v>
      </c>
      <c r="AT80" s="131">
        <f t="shared" si="60"/>
        <v>0</v>
      </c>
      <c r="AU80" s="30" t="str">
        <f>IF(AND(AT4=0,AT80&gt;=0), "",AT80/AT4)</f>
        <v/>
      </c>
      <c r="AV80" s="47">
        <f t="shared" si="72"/>
        <v>1</v>
      </c>
      <c r="AW80" s="131">
        <f t="shared" si="48"/>
        <v>163.94526042558138</v>
      </c>
      <c r="AX80" s="30">
        <f>IF(AND(AW4=0,AW80&gt;=0), "",AW80/AW4)</f>
        <v>1.5458672641878676E-3</v>
      </c>
      <c r="AY80" s="47">
        <f>IF(AND(AW124=0,AW80&gt;=0),"",AW80/AW124)</f>
        <v>4.9941211339485352E-3</v>
      </c>
      <c r="AZ80" s="131">
        <f t="shared" si="61"/>
        <v>0</v>
      </c>
      <c r="BA80" s="30" t="str">
        <f>IF(AND(AZ4=0,AZ80&gt;=0), "",AZ80/AZ4)</f>
        <v/>
      </c>
      <c r="BB80" s="47">
        <f t="shared" si="73"/>
        <v>1</v>
      </c>
      <c r="BC80" s="129">
        <f>+'N EERR ULTRAX'!I133</f>
        <v>0</v>
      </c>
      <c r="BD80" s="30" t="str">
        <f>IF(AND(BC4=0,BC80&gt;=0), "",BC80/BC4)</f>
        <v/>
      </c>
      <c r="BE80" s="47" t="str">
        <f>IF(AND(BC124=0,BC80&gt;=0),"",BC80/BC124)</f>
        <v/>
      </c>
      <c r="BF80" s="30">
        <f t="shared" si="74"/>
        <v>-1</v>
      </c>
      <c r="BG80" s="130">
        <f t="shared" si="62"/>
        <v>983.67156255348834</v>
      </c>
      <c r="BH80" s="30">
        <f>IF(AND(BG4=0,BG80&gt;=0), "",BG80/BG4)</f>
        <v>1.5458672641878678E-3</v>
      </c>
      <c r="BI80" s="47">
        <f>IF(AND(BG124=0,BG80&gt;=0),"",BG80/BG124)</f>
        <v>4.9941211339485344E-3</v>
      </c>
      <c r="BJ80" s="129">
        <f>+'N EERR ULTRAX'!J133</f>
        <v>0</v>
      </c>
      <c r="BK80" s="30" t="str">
        <f>IF(AND(BJ4=0,BJ80&gt;=0), "",BJ80/BJ4)</f>
        <v/>
      </c>
      <c r="BL80" s="47" t="str">
        <f>IF(AND(BJ124=0,BJ80&gt;=0),"",BJ80/BJ124)</f>
        <v/>
      </c>
      <c r="BM80" s="30" t="str">
        <f t="shared" si="51"/>
        <v/>
      </c>
      <c r="BN80" s="130">
        <f t="shared" si="63"/>
        <v>983.67156255348834</v>
      </c>
      <c r="BO80" s="30">
        <f>IF(AND(BN4=0,BN80&gt;=0), "",BN80/BN4)</f>
        <v>1.5458672641878678E-3</v>
      </c>
      <c r="BP80" s="47">
        <f>IF(AND(BN124=0,BN80&gt;=0),"",BN80/BN124)</f>
        <v>4.9941211339485344E-3</v>
      </c>
      <c r="BQ80" s="129">
        <f>+'N EERR ULTRAX'!K133</f>
        <v>0</v>
      </c>
      <c r="BR80" s="30" t="str">
        <f>IF(AND(BQ4=0,BQ80&gt;=0), "",BQ80/BQ4)</f>
        <v/>
      </c>
      <c r="BS80" s="47" t="str">
        <f>IF(AND(BQ124=0,BQ80&gt;=0),"",BQ80/BQ124)</f>
        <v/>
      </c>
      <c r="BT80" s="30" t="str">
        <f t="shared" si="52"/>
        <v/>
      </c>
      <c r="BU80" s="130">
        <f t="shared" si="64"/>
        <v>983.67156255348834</v>
      </c>
      <c r="BV80" s="30">
        <f>IF(AND(BU4=0,BU80&gt;=0), "",BU80/BU4)</f>
        <v>1.5458672641878678E-3</v>
      </c>
      <c r="BW80" s="47">
        <f>IF(AND(BU124=0,BU80&gt;=0),"",BU80/BU124)</f>
        <v>4.9941211339485344E-3</v>
      </c>
      <c r="BX80" s="131">
        <f t="shared" si="65"/>
        <v>0</v>
      </c>
      <c r="BY80" s="30" t="str">
        <f>IF(AND(BX4=0,BX80&gt;=0), "",BX80/BX4)</f>
        <v/>
      </c>
      <c r="BZ80" s="47">
        <f t="shared" si="53"/>
        <v>1</v>
      </c>
      <c r="CA80" s="129">
        <f>+'N EERR ULTRAX'!L133</f>
        <v>0</v>
      </c>
      <c r="CB80" s="30" t="str">
        <f>IF(AND(CA4=0,CA80&gt;=0), "",CA80/CA4)</f>
        <v/>
      </c>
      <c r="CC80" s="47" t="str">
        <f>IF(AND(CA124=0,CA80&gt;=0),"",CA80/CA124)</f>
        <v/>
      </c>
      <c r="CD80" s="30" t="str">
        <f t="shared" si="75"/>
        <v/>
      </c>
      <c r="CE80" s="130">
        <f t="shared" si="66"/>
        <v>983.67156255348834</v>
      </c>
      <c r="CF80" s="30">
        <f>IF(AND(CE4=0,CE80&gt;=0), "",CE80/CE4)</f>
        <v>1.5458672641878678E-3</v>
      </c>
      <c r="CG80" s="47">
        <f>IF(AND(CE124=0,CE80&gt;=0),"",CE80/CE124)</f>
        <v>4.9941211339485344E-3</v>
      </c>
      <c r="CH80" s="129">
        <f>+'N EERR ULTRAX'!M133</f>
        <v>0</v>
      </c>
      <c r="CI80" s="30" t="str">
        <f>IF(AND(CH4=0,CH80&gt;=0), "",CH80/CH4)</f>
        <v/>
      </c>
      <c r="CJ80" s="47" t="str">
        <f>IF(AND(CH124=0,CH80&gt;=0),"",CH80/CH124)</f>
        <v/>
      </c>
      <c r="CK80" s="30" t="str">
        <f t="shared" si="54"/>
        <v/>
      </c>
      <c r="CL80" s="130">
        <f t="shared" si="67"/>
        <v>983.67156255348834</v>
      </c>
      <c r="CM80" s="30">
        <f>IF(AND(CL4=0,CL80&gt;=0), "",CL80/CL4)</f>
        <v>1.5458672641878678E-3</v>
      </c>
      <c r="CN80" s="47">
        <f>IF(AND(CL124=0,CL80&gt;=0),"",CL80/CL124)</f>
        <v>4.9941211339485344E-3</v>
      </c>
      <c r="CO80" s="129">
        <f>+'N EERR ULTRAX'!N133</f>
        <v>0</v>
      </c>
      <c r="CP80" s="30" t="str">
        <f>IF(AND(CO4=0,CO80&gt;=0), "",CO80/CO4)</f>
        <v/>
      </c>
      <c r="CQ80" s="47" t="str">
        <f>IF(AND(CO124=0,CO80&gt;=0),"",CO80/CO124)</f>
        <v/>
      </c>
      <c r="CR80" s="30" t="str">
        <f t="shared" si="55"/>
        <v/>
      </c>
      <c r="CS80" s="130">
        <f t="shared" si="68"/>
        <v>983.67156255348834</v>
      </c>
      <c r="CT80" s="30">
        <f>IF(AND(CS4=0,CS80&gt;=0), "",CS80/CS4)</f>
        <v>1.5458672641878678E-3</v>
      </c>
      <c r="CU80" s="47">
        <f>IF(AND(CS124=0,CS80&gt;=0),"",CS80/CS124)</f>
        <v>4.9941211339485344E-3</v>
      </c>
      <c r="CV80" s="131">
        <f t="shared" si="69"/>
        <v>0</v>
      </c>
      <c r="CW80" s="30" t="str">
        <f>IF(AND(CV4=0,CV80&gt;=0), "",CV80/CV4)</f>
        <v/>
      </c>
      <c r="CX80" s="47">
        <f t="shared" si="56"/>
        <v>1</v>
      </c>
    </row>
    <row r="81" spans="1:102" hidden="1" outlineLevel="1" x14ac:dyDescent="0.3">
      <c r="A81" s="29" t="s">
        <v>27</v>
      </c>
      <c r="B81" s="129">
        <f>+'N EERR ULTRAX'!B134+'N EERR ULTRAX'!B135+'N EERR ULTRAX'!B136</f>
        <v>0</v>
      </c>
      <c r="C81" s="30" t="str">
        <f>IF(AND(B4=0,B81&gt;=0), "",B81/B4)</f>
        <v/>
      </c>
      <c r="D81" s="47" t="str">
        <f>IF(AND(B124=0,B81&gt;=0),"",B81/B124)</f>
        <v/>
      </c>
      <c r="E81" s="129">
        <f>+'N EERR ULTRAX'!C134+'N EERR ULTRAX'!C135+'N EERR ULTRAX'!C136</f>
        <v>501.3495102668075</v>
      </c>
      <c r="F81" s="30">
        <f>IF(AND(E4=0,E81&gt;=0), "",E81/E4)</f>
        <v>7.1910748468973166E-3</v>
      </c>
      <c r="G81" s="47">
        <f>IF(AND(E124=0,E81&gt;=0),"",E81/E124)</f>
        <v>1.7713815946720526E-2</v>
      </c>
      <c r="H81" s="129">
        <f>+'N EERR ULTRAX'!D134+'N EERR ULTRAX'!D135+'N EERR ULTRAX'!D136</f>
        <v>535.81032880222051</v>
      </c>
      <c r="I81" s="30">
        <f>IF(AND(H4=0,H81&gt;=0), "",H81/H4)</f>
        <v>5.8892080046921381E-3</v>
      </c>
      <c r="J81" s="47">
        <f>IF(AND(H124=0,H81&gt;=0),"",H81/H124)</f>
        <v>2.0257513072809069E-2</v>
      </c>
      <c r="K81" s="30">
        <f t="shared" si="27"/>
        <v>6.873611687996603E-2</v>
      </c>
      <c r="L81" s="130">
        <f t="shared" si="57"/>
        <v>1037.1598390690281</v>
      </c>
      <c r="M81" s="30">
        <f>IF(AND(L4=0,L81&gt;=0), "",L81/L4)</f>
        <v>6.4540115277381101E-3</v>
      </c>
      <c r="N81" s="47">
        <f>IF(AND(L124=0,L81&gt;=0),"",L81/L124)</f>
        <v>1.8942626272182395E-2</v>
      </c>
      <c r="O81" s="129">
        <f>+'N EERR ULTRAX'!E134+'N EERR ULTRAX'!E135+'N EERR ULTRAX'!E136</f>
        <v>981.07444628477242</v>
      </c>
      <c r="P81" s="30">
        <f>IF(AND(O4=0,O81&gt;=0), "",O81/O4)</f>
        <v>9.1127738305683114E-3</v>
      </c>
      <c r="Q81" s="47">
        <f>IF(AND(O124=0,O81&gt;=0),"",O81/O124)</f>
        <v>2.941304158560646E-2</v>
      </c>
      <c r="R81" s="30">
        <f t="shared" si="28"/>
        <v>0.83101070201076466</v>
      </c>
      <c r="S81" s="130">
        <f t="shared" si="58"/>
        <v>2018.2342853538005</v>
      </c>
      <c r="T81" s="30">
        <f>IF(AND(S4=0,S81&gt;=0), "",S81/S4)</f>
        <v>7.5206426701371109E-3</v>
      </c>
      <c r="U81" s="47">
        <f>IF(AND(S124=0,S81&gt;=0),"",S81/S124)</f>
        <v>2.2906425840569209E-2</v>
      </c>
      <c r="V81" s="131"/>
      <c r="W81" s="30" t="str">
        <f>IF(AND(V4=0,V81&gt;=0), "",V81/V4)</f>
        <v/>
      </c>
      <c r="X81" s="47">
        <f t="shared" si="70"/>
        <v>1</v>
      </c>
      <c r="Y81" s="129">
        <f>+'N EERR ULTRAX'!F134+'N EERR ULTRAX'!F135+'N EERR ULTRAX'!F136</f>
        <v>588.36737065005832</v>
      </c>
      <c r="Z81" s="30">
        <f>IF(AND(Y4=0,Y81&gt;=0), "",Y81/Y4)</f>
        <v>5.0105468825255442E-3</v>
      </c>
      <c r="AA81" s="47">
        <f>IF(AND(Y124=0,Y81&gt;=0),"",Y81/Y124)</f>
        <v>1.6817725940972118E-2</v>
      </c>
      <c r="AB81" s="30">
        <f t="shared" si="71"/>
        <v>-0.40028264635966743</v>
      </c>
      <c r="AC81" s="130">
        <f t="shared" si="59"/>
        <v>2606.6016560038588</v>
      </c>
      <c r="AD81" s="30">
        <f>IF(AND(AC4=0,AC81&gt;=0), "",AC81/AC4)</f>
        <v>6.7566163220865371E-3</v>
      </c>
      <c r="AE81" s="47">
        <f>IF(AND(AC124=0,AC81&gt;=0),"",AC81/AC124)</f>
        <v>2.1175918418857631E-2</v>
      </c>
      <c r="AF81" s="129">
        <f>+'N EERR ULTRAX'!G134+'N EERR ULTRAX'!G135+'N EERR ULTRAX'!G136</f>
        <v>588.68129832719205</v>
      </c>
      <c r="AG81" s="30">
        <f>IF(AND(AF4=0,AF81&gt;=0), "",AF81/AF4)</f>
        <v>4.4459503376764863E-3</v>
      </c>
      <c r="AH81" s="47">
        <f>IF(AND(AF124=0,AF81&gt;=0),"",AF81/AF124)</f>
        <v>1.5983517542178249E-2</v>
      </c>
      <c r="AI81" s="30">
        <f t="shared" si="49"/>
        <v>5.3355725146160007E-4</v>
      </c>
      <c r="AJ81" s="130">
        <f t="shared" si="76"/>
        <v>3195.2829543310509</v>
      </c>
      <c r="AK81" s="30">
        <f>IF(AND(AJ4=0,AJ81&gt;=0), "",AJ81/AJ4)</f>
        <v>6.1661966102590582E-3</v>
      </c>
      <c r="AL81" s="47">
        <f>IF(AND(AJ124=0,AJ81&gt;=0),"",AJ81/AJ124)</f>
        <v>1.998010210942934E-2</v>
      </c>
      <c r="AM81" s="129">
        <f>+'N EERR ULTRAX'!H134+'N EERR ULTRAX'!H135+'N EERR ULTRAX'!H136</f>
        <v>611.88463197609144</v>
      </c>
      <c r="AN81" s="30">
        <f>IF(AND(AM4=0,AM81&gt;=0), "",AM81/AM4)</f>
        <v>5.1797591175884181E-3</v>
      </c>
      <c r="AO81" s="47">
        <f>IF(AND(AM124=0,AM81&gt;=0),"",AM81/AM124)</f>
        <v>1.6518383820089248E-2</v>
      </c>
      <c r="AP81" s="30">
        <f t="shared" si="50"/>
        <v>3.9415781875242889E-2</v>
      </c>
      <c r="AQ81" s="130">
        <f t="shared" si="77"/>
        <v>3807.1675863071423</v>
      </c>
      <c r="AR81" s="30">
        <f>IF(AND(AQ4=0,AQ81&gt;=0), "",AQ81/AQ4)</f>
        <v>5.9830699239405184E-3</v>
      </c>
      <c r="AS81" s="47">
        <f>IF(AND(AQ124=0,AQ81&gt;=0),"",AQ81/AQ124)</f>
        <v>1.9329069607241442E-2</v>
      </c>
      <c r="AT81" s="131">
        <f t="shared" si="60"/>
        <v>0</v>
      </c>
      <c r="AU81" s="30" t="str">
        <f>IF(AND(AT4=0,AT81&gt;=0), "",AT81/AT4)</f>
        <v/>
      </c>
      <c r="AV81" s="47">
        <f t="shared" si="72"/>
        <v>1</v>
      </c>
      <c r="AW81" s="131">
        <f t="shared" si="48"/>
        <v>634.52793105119042</v>
      </c>
      <c r="AX81" s="30">
        <f>IF(AND(AW4=0,AW81&gt;=0), "",AW81/AW4)</f>
        <v>5.9830699239405184E-3</v>
      </c>
      <c r="AY81" s="47">
        <f>IF(AND(AW124=0,AW81&gt;=0),"",AW81/AW124)</f>
        <v>1.9329069607241449E-2</v>
      </c>
      <c r="AZ81" s="131">
        <f t="shared" si="61"/>
        <v>0</v>
      </c>
      <c r="BA81" s="30" t="str">
        <f>IF(AND(AZ4=0,AZ81&gt;=0), "",AZ81/AZ4)</f>
        <v/>
      </c>
      <c r="BB81" s="47">
        <f t="shared" si="73"/>
        <v>1</v>
      </c>
      <c r="BC81" s="129">
        <f>+'N EERR ULTRAX'!I134+'N EERR ULTRAX'!I135+'N EERR ULTRAX'!I136</f>
        <v>0</v>
      </c>
      <c r="BD81" s="30" t="str">
        <f>IF(AND(BC4=0,BC81&gt;=0), "",BC81/BC4)</f>
        <v/>
      </c>
      <c r="BE81" s="47" t="str">
        <f>IF(AND(BC124=0,BC81&gt;=0),"",BC81/BC124)</f>
        <v/>
      </c>
      <c r="BF81" s="30">
        <f t="shared" si="74"/>
        <v>-1</v>
      </c>
      <c r="BG81" s="130">
        <f t="shared" si="62"/>
        <v>3807.1675863071423</v>
      </c>
      <c r="BH81" s="30">
        <f>IF(AND(BG4=0,BG81&gt;=0), "",BG81/BG4)</f>
        <v>5.9830699239405184E-3</v>
      </c>
      <c r="BI81" s="47">
        <f>IF(AND(BG124=0,BG81&gt;=0),"",BG81/BG124)</f>
        <v>1.9329069607241442E-2</v>
      </c>
      <c r="BJ81" s="129">
        <f>+'N EERR ULTRAX'!J134+'N EERR ULTRAX'!J135+'N EERR ULTRAX'!J136</f>
        <v>0</v>
      </c>
      <c r="BK81" s="30" t="str">
        <f>IF(AND(BJ4=0,BJ81&gt;=0), "",BJ81/BJ4)</f>
        <v/>
      </c>
      <c r="BL81" s="47" t="str">
        <f>IF(AND(BJ124=0,BJ81&gt;=0),"",BJ81/BJ124)</f>
        <v/>
      </c>
      <c r="BM81" s="30" t="str">
        <f t="shared" si="51"/>
        <v/>
      </c>
      <c r="BN81" s="130">
        <f t="shared" si="63"/>
        <v>3807.1675863071423</v>
      </c>
      <c r="BO81" s="30">
        <f>IF(AND(BN4=0,BN81&gt;=0), "",BN81/BN4)</f>
        <v>5.9830699239405184E-3</v>
      </c>
      <c r="BP81" s="47">
        <f>IF(AND(BN124=0,BN81&gt;=0),"",BN81/BN124)</f>
        <v>1.9329069607241442E-2</v>
      </c>
      <c r="BQ81" s="129">
        <f>+'N EERR ULTRAX'!K134+'N EERR ULTRAX'!K135+'N EERR ULTRAX'!K136</f>
        <v>0</v>
      </c>
      <c r="BR81" s="30" t="str">
        <f>IF(AND(BQ4=0,BQ81&gt;=0), "",BQ81/BQ4)</f>
        <v/>
      </c>
      <c r="BS81" s="47" t="str">
        <f>IF(AND(BQ124=0,BQ81&gt;=0),"",BQ81/BQ124)</f>
        <v/>
      </c>
      <c r="BT81" s="30" t="str">
        <f t="shared" si="52"/>
        <v/>
      </c>
      <c r="BU81" s="130">
        <f t="shared" si="64"/>
        <v>3807.1675863071423</v>
      </c>
      <c r="BV81" s="30">
        <f>IF(AND(BU4=0,BU81&gt;=0), "",BU81/BU4)</f>
        <v>5.9830699239405184E-3</v>
      </c>
      <c r="BW81" s="47">
        <f>IF(AND(BU124=0,BU81&gt;=0),"",BU81/BU124)</f>
        <v>1.9329069607241442E-2</v>
      </c>
      <c r="BX81" s="131">
        <f t="shared" si="65"/>
        <v>0</v>
      </c>
      <c r="BY81" s="30" t="str">
        <f>IF(AND(BX4=0,BX81&gt;=0), "",BX81/BX4)</f>
        <v/>
      </c>
      <c r="BZ81" s="47">
        <f t="shared" si="53"/>
        <v>1</v>
      </c>
      <c r="CA81" s="129">
        <f>+'N EERR ULTRAX'!L134+'N EERR ULTRAX'!L135+'N EERR ULTRAX'!L136</f>
        <v>0</v>
      </c>
      <c r="CB81" s="30" t="str">
        <f>IF(AND(CA4=0,CA81&gt;=0), "",CA81/CA4)</f>
        <v/>
      </c>
      <c r="CC81" s="47" t="str">
        <f>IF(AND(CA124=0,CA81&gt;=0),"",CA81/CA124)</f>
        <v/>
      </c>
      <c r="CD81" s="30" t="str">
        <f t="shared" si="75"/>
        <v/>
      </c>
      <c r="CE81" s="130">
        <f t="shared" si="66"/>
        <v>3807.1675863071423</v>
      </c>
      <c r="CF81" s="30">
        <f>IF(AND(CE4=0,CE81&gt;=0), "",CE81/CE4)</f>
        <v>5.9830699239405184E-3</v>
      </c>
      <c r="CG81" s="47">
        <f>IF(AND(CE124=0,CE81&gt;=0),"",CE81/CE124)</f>
        <v>1.9329069607241442E-2</v>
      </c>
      <c r="CH81" s="129">
        <f>+'N EERR ULTRAX'!M134+'N EERR ULTRAX'!M135+'N EERR ULTRAX'!M136</f>
        <v>0</v>
      </c>
      <c r="CI81" s="30" t="str">
        <f>IF(AND(CH4=0,CH81&gt;=0), "",CH81/CH4)</f>
        <v/>
      </c>
      <c r="CJ81" s="47" t="str">
        <f>IF(AND(CH124=0,CH81&gt;=0),"",CH81/CH124)</f>
        <v/>
      </c>
      <c r="CK81" s="30" t="str">
        <f t="shared" si="54"/>
        <v/>
      </c>
      <c r="CL81" s="130">
        <f t="shared" si="67"/>
        <v>3807.1675863071423</v>
      </c>
      <c r="CM81" s="30">
        <f>IF(AND(CL4=0,CL81&gt;=0), "",CL81/CL4)</f>
        <v>5.9830699239405184E-3</v>
      </c>
      <c r="CN81" s="47">
        <f>IF(AND(CL124=0,CL81&gt;=0),"",CL81/CL124)</f>
        <v>1.9329069607241442E-2</v>
      </c>
      <c r="CO81" s="129">
        <f>+'N EERR ULTRAX'!N134+'N EERR ULTRAX'!N135+'N EERR ULTRAX'!N136</f>
        <v>0</v>
      </c>
      <c r="CP81" s="30" t="str">
        <f>IF(AND(CO4=0,CO81&gt;=0), "",CO81/CO4)</f>
        <v/>
      </c>
      <c r="CQ81" s="47" t="str">
        <f>IF(AND(CO124=0,CO81&gt;=0),"",CO81/CO124)</f>
        <v/>
      </c>
      <c r="CR81" s="30" t="str">
        <f t="shared" si="55"/>
        <v/>
      </c>
      <c r="CS81" s="130">
        <f t="shared" si="68"/>
        <v>3807.1675863071423</v>
      </c>
      <c r="CT81" s="30">
        <f>IF(AND(CS4=0,CS81&gt;=0), "",CS81/CS4)</f>
        <v>5.9830699239405184E-3</v>
      </c>
      <c r="CU81" s="47">
        <f>IF(AND(CS124=0,CS81&gt;=0),"",CS81/CS124)</f>
        <v>1.9329069607241442E-2</v>
      </c>
      <c r="CV81" s="131">
        <f t="shared" si="69"/>
        <v>0</v>
      </c>
      <c r="CW81" s="30" t="str">
        <f>IF(AND(CV4=0,CV81&gt;=0), "",CV81/CV4)</f>
        <v/>
      </c>
      <c r="CX81" s="47">
        <f t="shared" si="56"/>
        <v>1</v>
      </c>
    </row>
    <row r="82" spans="1:102" hidden="1" outlineLevel="1" x14ac:dyDescent="0.3">
      <c r="A82" s="29"/>
      <c r="B82" s="129"/>
      <c r="C82" s="15"/>
      <c r="D82" s="46"/>
      <c r="E82" s="129"/>
      <c r="F82" s="15"/>
      <c r="G82" s="46"/>
      <c r="H82" s="129"/>
      <c r="I82" s="15"/>
      <c r="J82" s="46"/>
      <c r="K82" s="32" t="str">
        <f t="shared" si="27"/>
        <v/>
      </c>
      <c r="M82" s="15"/>
      <c r="N82" s="46"/>
      <c r="O82" s="129"/>
      <c r="P82" s="15"/>
      <c r="Q82" s="46"/>
      <c r="R82" s="32" t="str">
        <f t="shared" si="28"/>
        <v/>
      </c>
      <c r="T82" s="15"/>
      <c r="U82" s="46"/>
      <c r="V82" s="131"/>
      <c r="W82" s="15"/>
      <c r="X82" s="92" t="str">
        <f t="shared" si="70"/>
        <v/>
      </c>
      <c r="Y82" s="129"/>
      <c r="Z82" s="15"/>
      <c r="AA82" s="46"/>
      <c r="AB82" s="32" t="str">
        <f t="shared" si="71"/>
        <v/>
      </c>
      <c r="AD82" s="15"/>
      <c r="AE82" s="46"/>
      <c r="AF82" s="129"/>
      <c r="AG82" s="15"/>
      <c r="AH82" s="46"/>
      <c r="AI82" s="32" t="str">
        <f t="shared" si="49"/>
        <v/>
      </c>
      <c r="AJ82" s="130">
        <f t="shared" si="76"/>
        <v>0</v>
      </c>
      <c r="AK82" s="15"/>
      <c r="AL82" s="46"/>
      <c r="AM82" s="129"/>
      <c r="AN82" s="15"/>
      <c r="AO82" s="46"/>
      <c r="AP82" s="32" t="str">
        <f t="shared" si="50"/>
        <v/>
      </c>
      <c r="AQ82" s="130">
        <f t="shared" si="77"/>
        <v>0</v>
      </c>
      <c r="AR82" s="15"/>
      <c r="AS82" s="46"/>
      <c r="AT82" s="131">
        <f t="shared" si="60"/>
        <v>0</v>
      </c>
      <c r="AU82" s="15"/>
      <c r="AV82" s="92" t="str">
        <f t="shared" si="72"/>
        <v/>
      </c>
      <c r="AW82" s="131">
        <f t="shared" si="48"/>
        <v>0</v>
      </c>
      <c r="AX82" s="15"/>
      <c r="AY82" s="46"/>
      <c r="AZ82" s="131">
        <f t="shared" si="61"/>
        <v>0</v>
      </c>
      <c r="BA82" s="15"/>
      <c r="BB82" s="92" t="str">
        <f t="shared" si="73"/>
        <v/>
      </c>
      <c r="BC82" s="129"/>
      <c r="BD82" s="15"/>
      <c r="BE82" s="46"/>
      <c r="BF82" s="32" t="str">
        <f t="shared" si="74"/>
        <v/>
      </c>
      <c r="BG82" s="130">
        <f t="shared" si="62"/>
        <v>0</v>
      </c>
      <c r="BH82" s="15"/>
      <c r="BI82" s="46"/>
      <c r="BJ82" s="129"/>
      <c r="BK82" s="15"/>
      <c r="BL82" s="46"/>
      <c r="BM82" s="32" t="str">
        <f t="shared" si="51"/>
        <v/>
      </c>
      <c r="BN82" s="130">
        <f t="shared" si="63"/>
        <v>0</v>
      </c>
      <c r="BO82" s="15"/>
      <c r="BP82" s="46"/>
      <c r="BQ82" s="129"/>
      <c r="BR82" s="15"/>
      <c r="BS82" s="46"/>
      <c r="BT82" s="32" t="str">
        <f t="shared" si="52"/>
        <v/>
      </c>
      <c r="BU82" s="130">
        <f t="shared" si="64"/>
        <v>0</v>
      </c>
      <c r="BV82" s="15"/>
      <c r="BW82" s="46"/>
      <c r="BX82" s="131">
        <f t="shared" si="65"/>
        <v>0</v>
      </c>
      <c r="BY82" s="15"/>
      <c r="BZ82" s="92" t="str">
        <f t="shared" si="53"/>
        <v/>
      </c>
      <c r="CA82" s="129"/>
      <c r="CB82" s="15"/>
      <c r="CC82" s="46"/>
      <c r="CD82" s="32" t="str">
        <f t="shared" si="75"/>
        <v/>
      </c>
      <c r="CF82" s="15"/>
      <c r="CG82" s="46"/>
      <c r="CH82" s="129"/>
      <c r="CI82" s="15"/>
      <c r="CJ82" s="46"/>
      <c r="CK82" s="32" t="str">
        <f t="shared" si="54"/>
        <v/>
      </c>
      <c r="CL82" s="130">
        <f t="shared" si="67"/>
        <v>0</v>
      </c>
      <c r="CM82" s="15"/>
      <c r="CN82" s="46"/>
      <c r="CO82" s="129"/>
      <c r="CP82" s="15"/>
      <c r="CQ82" s="46"/>
      <c r="CR82" s="32" t="str">
        <f t="shared" si="55"/>
        <v/>
      </c>
      <c r="CS82" s="130">
        <f t="shared" si="68"/>
        <v>0</v>
      </c>
      <c r="CT82" s="15"/>
      <c r="CU82" s="46"/>
      <c r="CV82" s="131">
        <f t="shared" si="69"/>
        <v>0</v>
      </c>
      <c r="CW82" s="15"/>
      <c r="CX82" s="92" t="str">
        <f t="shared" si="56"/>
        <v/>
      </c>
    </row>
    <row r="83" spans="1:102" s="6" customFormat="1" collapsed="1" x14ac:dyDescent="0.3">
      <c r="A83" s="37" t="s">
        <v>75</v>
      </c>
      <c r="B83" s="126">
        <f>SUM(B84:B92)+B110+B111</f>
        <v>0</v>
      </c>
      <c r="C83" s="38" t="str">
        <f>IF(AND(B4=0,B83&gt;=0), "",B83/B4)</f>
        <v/>
      </c>
      <c r="D83" s="43" t="str">
        <f>IF(AND(B124=0,B83&gt;=0),"",B83/B124)</f>
        <v/>
      </c>
      <c r="E83" s="126">
        <f>SUM(E84:E92)+E110+E111</f>
        <v>6274.5811257383029</v>
      </c>
      <c r="F83" s="38">
        <f>IF(AND(E4=0,E83&gt;=0), "",E83/E4)</f>
        <v>8.9999055716840998E-2</v>
      </c>
      <c r="G83" s="43">
        <f>IF(AND(E124=0,E83&gt;=0),"",E83/E124)</f>
        <v>0.22169519053672723</v>
      </c>
      <c r="H83" s="126">
        <f>SUM(H84:H92)+H110+H111</f>
        <v>3404.9273823927119</v>
      </c>
      <c r="I83" s="38">
        <f>IF(AND(H4=0,H83&gt;=0), "",H83/H4)</f>
        <v>3.742429833446597E-2</v>
      </c>
      <c r="J83" s="43">
        <f>IF(AND(H124=0,H83&gt;=0),"",H83/H124)</f>
        <v>0.12873092819053561</v>
      </c>
      <c r="K83" s="38">
        <f>IF(AND(E83=0,H83&gt;0),100%,IF(AND(E83&lt;0,H83&gt;=0),(E83-H83)/E83,IF(AND(E83&gt;0,H83&gt;0),(H83-E83)/E83,IF(AND(E83=0,H83&lt;=0),"",(H83-E83)/E83))))</f>
        <v>-0.45734586673432026</v>
      </c>
      <c r="L83" s="127">
        <f>SUM(L84:L92)+L110+L111</f>
        <v>9679.5085081310153</v>
      </c>
      <c r="M83" s="38">
        <f>IF(AND(L4=0,L83&gt;=0), "",L83/L4)</f>
        <v>6.023339618548313E-2</v>
      </c>
      <c r="N83" s="43">
        <f>IF(AND(L124=0,L83&gt;=0),"",L83/L124)</f>
        <v>0.17678597383072445</v>
      </c>
      <c r="O83" s="126">
        <f>SUM(O84:O92)+O110+O111</f>
        <v>8564.1106215838918</v>
      </c>
      <c r="P83" s="38">
        <f>IF(AND(O4=0,O83&gt;=0), "",O83/O4)</f>
        <v>7.9548298755514266E-2</v>
      </c>
      <c r="Q83" s="43">
        <f>IF(AND(O124=0,O83&gt;=0),"",O83/O124)</f>
        <v>0.2567557873006347</v>
      </c>
      <c r="R83" s="38">
        <f>IF(AND(H83=0,O83&gt;0),100%,IF(AND(H83&lt;0,O83&gt;=0),(H83-O83)/H83,IF(AND(H83&gt;0,O83&gt;0),(O83-H83)/H83,IF(AND(H83=0,O83&lt;=0),"",(O83-H83)/H83))))</f>
        <v>1.5152109457223479</v>
      </c>
      <c r="S83" s="127">
        <f>SUM(S84:S92)+S110+S111</f>
        <v>18243.619129714909</v>
      </c>
      <c r="T83" s="38">
        <f>IF(AND(S4=0,S83&gt;=0), "",S83/S4)</f>
        <v>6.7982068028643913E-2</v>
      </c>
      <c r="U83" s="43">
        <f>IF(AND(S124=0,S83&gt;=0),"",S83/S124)</f>
        <v>0.20706025642862683</v>
      </c>
      <c r="V83" s="128">
        <f>SUM(V84:V92)+V110+V111</f>
        <v>0</v>
      </c>
      <c r="W83" s="38" t="str">
        <f>IF(AND(V4=0,V83&gt;=0), "",V83/V4)</f>
        <v/>
      </c>
      <c r="X83" s="91">
        <f t="shared" si="70"/>
        <v>1</v>
      </c>
      <c r="Y83" s="126">
        <f>SUM(Y84:Y92)+Y110+Y111</f>
        <v>8600.4200674192289</v>
      </c>
      <c r="Z83" s="38">
        <f>IF(AND(Y4=0,Y83&gt;=0), "",Y83/Y4)</f>
        <v>7.3241328644051779E-2</v>
      </c>
      <c r="AA83" s="43">
        <f>IF(AND(Y124=0,Y83&gt;=0),"",Y83/Y124)</f>
        <v>0.24583196636361465</v>
      </c>
      <c r="AB83" s="38">
        <f t="shared" si="71"/>
        <v>4.2397217223966496E-3</v>
      </c>
      <c r="AC83" s="127">
        <f>SUM(AC84:AC92)+AC110+AC111</f>
        <v>26844.039197134134</v>
      </c>
      <c r="AD83" s="38">
        <f>IF(AND(AC4=0,AC83&gt;=0), "",AC83/AC4)</f>
        <v>6.9582888882281424E-2</v>
      </c>
      <c r="AE83" s="43">
        <f>IF(AND(AC124=0,AC83&gt;=0),"",AC83/AC124)</f>
        <v>0.21807980623422402</v>
      </c>
      <c r="AF83" s="126">
        <f>SUM(AF84:AF92)+AF110+AF111</f>
        <v>8183.3198150260287</v>
      </c>
      <c r="AG83" s="38">
        <f>IF(AND(AF4=0,AF83&gt;=0), "",AF83/AF4)</f>
        <v>6.1803616996692838E-2</v>
      </c>
      <c r="AH83" s="43">
        <f>IF(AND(AF124=0,AF83&gt;=0),"",AF83/AF124)</f>
        <v>0.22218853595044066</v>
      </c>
      <c r="AI83" s="38">
        <f t="shared" si="49"/>
        <v>-4.8497660477456371E-2</v>
      </c>
      <c r="AJ83" s="127">
        <f>SUM(AJ84:AJ92)+AJ110+AJ111</f>
        <v>35027.359012160166</v>
      </c>
      <c r="AK83" s="38">
        <f>IF(AND(AJ4=0,AJ83&gt;=0), "",AJ83/AJ4)</f>
        <v>6.7595134920477418E-2</v>
      </c>
      <c r="AL83" s="43">
        <f>IF(AND(AJ124=0,AJ83&gt;=0),"",AJ83/AJ124)</f>
        <v>0.21902605174229944</v>
      </c>
      <c r="AM83" s="126">
        <f>SUM(AM84:AM92)+AM110+AM111</f>
        <v>7403.7059534949767</v>
      </c>
      <c r="AN83" s="38">
        <f>IF(AND(AM4=0,AM83&gt;=0), "",AM83/AM4)</f>
        <v>6.267425493709361E-2</v>
      </c>
      <c r="AO83" s="43">
        <f>IF(AND(AM124=0,AM83&gt;=0),"",AM83/AM124)</f>
        <v>0.19986979610183847</v>
      </c>
      <c r="AP83" s="38">
        <f t="shared" si="50"/>
        <v>-9.526865369474409E-2</v>
      </c>
      <c r="AQ83" s="127">
        <f>SUM(AQ84:AQ92)+AQ110+AQ111</f>
        <v>42431.06496565514</v>
      </c>
      <c r="AR83" s="38">
        <f>IF(AND(AQ4=0,AQ83&gt;=0), "",AQ83/AQ4)</f>
        <v>6.6681600660249141E-2</v>
      </c>
      <c r="AS83" s="43">
        <f>IF(AND(AQ124=0,AQ83&gt;=0),"",AQ83/AQ124)</f>
        <v>0.21542340588848624</v>
      </c>
      <c r="AT83" s="128">
        <f>SUM(AT84:AT92)+AT110+AT111</f>
        <v>0</v>
      </c>
      <c r="AU83" s="38" t="str">
        <f>IF(AND(AT4=0,AT83&gt;=0), "",AT83/AT4)</f>
        <v/>
      </c>
      <c r="AV83" s="91">
        <f t="shared" si="72"/>
        <v>1</v>
      </c>
      <c r="AW83" s="128">
        <f>SUM(AW84:AW92)+AW110+AW111</f>
        <v>7071.8441609425226</v>
      </c>
      <c r="AX83" s="38">
        <f>IF(AND(AW4=0,AW83&gt;=0), "",AW83/AW4)</f>
        <v>6.6681600660249141E-2</v>
      </c>
      <c r="AY83" s="43">
        <f>IF(AND(AW124=0,AW83&gt;=0),"",AW83/AW124)</f>
        <v>0.21542340588848624</v>
      </c>
      <c r="AZ83" s="128">
        <f>SUM(AZ84:AZ92)+AZ110+AZ111</f>
        <v>0</v>
      </c>
      <c r="BA83" s="38" t="str">
        <f>IF(AND(AZ4=0,AZ83&gt;=0), "",AZ83/AZ4)</f>
        <v/>
      </c>
      <c r="BB83" s="91">
        <f t="shared" si="73"/>
        <v>1</v>
      </c>
      <c r="BC83" s="126">
        <f>SUM(BC84:BC92)+BC110+BC111</f>
        <v>0</v>
      </c>
      <c r="BD83" s="38" t="str">
        <f>IF(AND(BC4=0,BC83&gt;=0), "",BC83/BC4)</f>
        <v/>
      </c>
      <c r="BE83" s="43" t="str">
        <f>IF(AND(BC124=0,BC83&gt;=0),"",BC83/BC124)</f>
        <v/>
      </c>
      <c r="BF83" s="38">
        <f t="shared" si="74"/>
        <v>-1</v>
      </c>
      <c r="BG83" s="127">
        <f>SUM(BG84:BG92)+BG110+BG111</f>
        <v>42431.06496565514</v>
      </c>
      <c r="BH83" s="38">
        <f>IF(AND(BG4=0,BG83&gt;=0), "",BG83/BG4)</f>
        <v>6.6681600660249141E-2</v>
      </c>
      <c r="BI83" s="43">
        <f>IF(AND(BG124=0,BG83&gt;=0),"",BG83/BG124)</f>
        <v>0.21542340588848624</v>
      </c>
      <c r="BJ83" s="126">
        <f>SUM(BJ84:BJ92)+BJ110+BJ111</f>
        <v>0</v>
      </c>
      <c r="BK83" s="38" t="str">
        <f>IF(AND(BJ4=0,BJ83&gt;=0), "",BJ83/BJ4)</f>
        <v/>
      </c>
      <c r="BL83" s="43" t="str">
        <f>IF(AND(BJ124=0,BJ83&gt;=0),"",BJ83/BJ124)</f>
        <v/>
      </c>
      <c r="BM83" s="38" t="str">
        <f t="shared" si="51"/>
        <v/>
      </c>
      <c r="BN83" s="127">
        <f>SUM(BN84:BN92)+BN110+BN111</f>
        <v>42431.06496565514</v>
      </c>
      <c r="BO83" s="38">
        <f>IF(AND(BN4=0,BN83&gt;=0), "",BN83/BN4)</f>
        <v>6.6681600660249141E-2</v>
      </c>
      <c r="BP83" s="43">
        <f>IF(AND(BN124=0,BN83&gt;=0),"",BN83/BN124)</f>
        <v>0.21542340588848624</v>
      </c>
      <c r="BQ83" s="126">
        <f>SUM(BQ84:BQ92)+BQ110+BQ111</f>
        <v>0</v>
      </c>
      <c r="BR83" s="38" t="str">
        <f>IF(AND(BQ4=0,BQ83&gt;=0), "",BQ83/BQ4)</f>
        <v/>
      </c>
      <c r="BS83" s="43" t="str">
        <f>IF(AND(BQ124=0,BQ83&gt;=0),"",BQ83/BQ124)</f>
        <v/>
      </c>
      <c r="BT83" s="38" t="str">
        <f t="shared" si="52"/>
        <v/>
      </c>
      <c r="BU83" s="127">
        <f>SUM(BU84:BU92)+BU110+BU111</f>
        <v>42431.06496565514</v>
      </c>
      <c r="BV83" s="38">
        <f>IF(AND(BU4=0,BU83&gt;=0), "",BU83/BU4)</f>
        <v>6.6681600660249141E-2</v>
      </c>
      <c r="BW83" s="43">
        <f>IF(AND(BU124=0,BU83&gt;=0),"",BU83/BU124)</f>
        <v>0.21542340588848624</v>
      </c>
      <c r="BX83" s="128">
        <f>SUM(BX84:BX92)+BX110+BX111</f>
        <v>0</v>
      </c>
      <c r="BY83" s="38" t="str">
        <f>IF(AND(BX4=0,BX83&gt;=0), "",BX83/BX4)</f>
        <v/>
      </c>
      <c r="BZ83" s="91">
        <f t="shared" si="53"/>
        <v>1</v>
      </c>
      <c r="CA83" s="126">
        <f>SUM(CA84:CA92)+CA110+CA111</f>
        <v>0</v>
      </c>
      <c r="CB83" s="38" t="str">
        <f>IF(AND(CA4=0,CA83&gt;=0), "",CA83/CA4)</f>
        <v/>
      </c>
      <c r="CC83" s="43" t="str">
        <f>IF(AND(CA124=0,CA83&gt;=0),"",CA83/CA124)</f>
        <v/>
      </c>
      <c r="CD83" s="38" t="str">
        <f t="shared" si="75"/>
        <v/>
      </c>
      <c r="CE83" s="127">
        <f>SUM(CE84:CE92)+CE110+CE111</f>
        <v>42431.06496565514</v>
      </c>
      <c r="CF83" s="38">
        <f>IF(AND(CE4=0,CE83&gt;=0), "",CE83/CE4)</f>
        <v>6.6681600660249141E-2</v>
      </c>
      <c r="CG83" s="43">
        <f>IF(AND(CE124=0,CE83&gt;=0),"",CE83/CE124)</f>
        <v>0.21542340588848624</v>
      </c>
      <c r="CH83" s="126">
        <f>SUM(CH84:CH92)+CH110+CH111</f>
        <v>0</v>
      </c>
      <c r="CI83" s="38" t="str">
        <f>IF(AND(CH4=0,CH83&gt;=0), "",CH83/CH4)</f>
        <v/>
      </c>
      <c r="CJ83" s="43" t="str">
        <f>IF(AND(CH124=0,CH83&gt;=0),"",CH83/CH124)</f>
        <v/>
      </c>
      <c r="CK83" s="38" t="str">
        <f t="shared" si="54"/>
        <v/>
      </c>
      <c r="CL83" s="127">
        <f>SUM(CL84:CL92)+CL110+CL111</f>
        <v>42431.06496565514</v>
      </c>
      <c r="CM83" s="38">
        <f>IF(AND(CL4=0,CL83&gt;=0), "",CL83/CL4)</f>
        <v>6.6681600660249141E-2</v>
      </c>
      <c r="CN83" s="43">
        <f>IF(AND(CL124=0,CL83&gt;=0),"",CL83/CL124)</f>
        <v>0.21542340588848624</v>
      </c>
      <c r="CO83" s="126">
        <f>SUM(CO84:CO92)+CO110+CO111</f>
        <v>0</v>
      </c>
      <c r="CP83" s="38" t="str">
        <f>IF(AND(CO4=0,CO83&gt;=0), "",CO83/CO4)</f>
        <v/>
      </c>
      <c r="CQ83" s="43" t="str">
        <f>IF(AND(CO124=0,CO83&gt;=0),"",CO83/CO124)</f>
        <v/>
      </c>
      <c r="CR83" s="38" t="str">
        <f t="shared" si="55"/>
        <v/>
      </c>
      <c r="CS83" s="127">
        <f>SUM(CS84:CS92)+CS110+CS111</f>
        <v>42431.06496565514</v>
      </c>
      <c r="CT83" s="38">
        <f>IF(AND(CS4=0,CS83&gt;=0), "",CS83/CS4)</f>
        <v>6.6681600660249141E-2</v>
      </c>
      <c r="CU83" s="43">
        <f>IF(AND(CS124=0,CS83&gt;=0),"",CS83/CS124)</f>
        <v>0.21542340588848624</v>
      </c>
      <c r="CV83" s="128">
        <f>SUM(CV84:CV92)+CV110+CV111</f>
        <v>0</v>
      </c>
      <c r="CW83" s="38" t="str">
        <f>IF(AND(CV4=0,CV83&gt;=0), "",CV83/CV4)</f>
        <v/>
      </c>
      <c r="CX83" s="91">
        <f t="shared" si="56"/>
        <v>1</v>
      </c>
    </row>
    <row r="84" spans="1:102" hidden="1" outlineLevel="2" x14ac:dyDescent="0.3">
      <c r="A84" s="29" t="s">
        <v>76</v>
      </c>
      <c r="B84" s="129">
        <f>+'N EERR ULTRAX'!B140+'N EERR ULTRAX'!B141+'N EERR ULTRAX'!B142+'N EERR ULTRAX'!B143+'N EERR ULTRAX'!B144</f>
        <v>0</v>
      </c>
      <c r="C84" s="30" t="str">
        <f>IF(AND(B4=0,B84&gt;=0), "",B84/B4)</f>
        <v/>
      </c>
      <c r="D84" s="47" t="str">
        <f>IF(AND(B124=0,B84&gt;=0),"",B84/B124)</f>
        <v/>
      </c>
      <c r="E84" s="129">
        <f>+'N EERR ULTRAX'!C140+'N EERR ULTRAX'!C141+'N EERR ULTRAX'!C142+'N EERR ULTRAX'!C143+'N EERR ULTRAX'!C144</f>
        <v>0</v>
      </c>
      <c r="F84" s="30">
        <f>IF(AND(E4=0,E84&gt;=0), "",E84/E4)</f>
        <v>0</v>
      </c>
      <c r="G84" s="47">
        <f>IF(AND(E124=0,E84&gt;=0),"",E84/E124)</f>
        <v>0</v>
      </c>
      <c r="H84" s="129">
        <f>+'N EERR ULTRAX'!D140+'N EERR ULTRAX'!D141+'N EERR ULTRAX'!D142+'N EERR ULTRAX'!D143+'N EERR ULTRAX'!D144</f>
        <v>0</v>
      </c>
      <c r="I84" s="30">
        <f>IF(AND(H4=0,H84&gt;=0), "",H84/H4)</f>
        <v>0</v>
      </c>
      <c r="J84" s="47">
        <f>IF(AND(H124=0,H84&gt;=0),"",H84/H124)</f>
        <v>0</v>
      </c>
      <c r="K84" s="30" t="str">
        <f t="shared" ref="K84:K108" si="78">IF(AND(E84=0,H84&gt;0),100%,IF(AND(E84&lt;0,H84=0),(E84-H84)/E84,IF(AND(E84&gt;0,H84&gt;0),(H84-E84)/E84,IF(AND(E84=0,H84=0),"",(H84-E84)/E84))))</f>
        <v/>
      </c>
      <c r="L84" s="130">
        <f t="shared" ref="L84:L91" si="79">+E84+H84</f>
        <v>0</v>
      </c>
      <c r="M84" s="30">
        <f>IF(AND(L4=0,L84&gt;=0), "",L84/L4)</f>
        <v>0</v>
      </c>
      <c r="N84" s="47">
        <f>IF(AND(L124=0,L84&gt;=0),"",L84/L124)</f>
        <v>0</v>
      </c>
      <c r="O84" s="129">
        <f>+'N EERR ULTRAX'!E140+'N EERR ULTRAX'!E141+'N EERR ULTRAX'!E142+'N EERR ULTRAX'!E143+'N EERR ULTRAX'!E144</f>
        <v>0</v>
      </c>
      <c r="P84" s="30">
        <f>IF(AND(O4=0,O84&gt;=0), "",O84/O4)</f>
        <v>0</v>
      </c>
      <c r="Q84" s="47">
        <f>IF(AND(O124=0,O84&gt;=0),"",O84/O124)</f>
        <v>0</v>
      </c>
      <c r="R84" s="30" t="str">
        <f t="shared" ref="R84:R108" si="80">IF(AND(H84=0,O84&gt;0),100%,IF(AND(H84&lt;0,O84=0),(H84-O84)/H84,IF(AND(H84&gt;0,O84&gt;0),(O84-H84)/H84,IF(AND(H84=0,O84=0),"",(O84-H84)/H84))))</f>
        <v/>
      </c>
      <c r="S84" s="130">
        <f t="shared" ref="S84:S91" si="81">+L84+O84</f>
        <v>0</v>
      </c>
      <c r="T84" s="30">
        <f>IF(AND(S4=0,S84&gt;=0), "",S84/S4)</f>
        <v>0</v>
      </c>
      <c r="U84" s="47">
        <f>IF(AND(S124=0,S84&gt;=0),"",S84/S124)</f>
        <v>0</v>
      </c>
      <c r="V84" s="131"/>
      <c r="W84" s="30" t="str">
        <f>IF(AND(V4=0,V84&gt;=0), "",V84/V4)</f>
        <v/>
      </c>
      <c r="X84" s="47" t="str">
        <f t="shared" si="70"/>
        <v/>
      </c>
      <c r="Y84" s="129">
        <f>+'N EERR ULTRAX'!F140+'N EERR ULTRAX'!F141+'N EERR ULTRAX'!F142+'N EERR ULTRAX'!F143+'N EERR ULTRAX'!F144</f>
        <v>0</v>
      </c>
      <c r="Z84" s="30">
        <f>IF(AND(Y4=0,Y84&gt;=0), "",Y84/Y4)</f>
        <v>0</v>
      </c>
      <c r="AA84" s="47">
        <f>IF(AND(Y124=0,Y84&gt;=0),"",Y84/Y124)</f>
        <v>0</v>
      </c>
      <c r="AB84" s="30" t="str">
        <f t="shared" si="71"/>
        <v/>
      </c>
      <c r="AC84" s="130">
        <f t="shared" ref="AC84:AC91" si="82">+S84+Y84</f>
        <v>0</v>
      </c>
      <c r="AD84" s="30">
        <f>IF(AND(AC4=0,AC84&gt;=0), "",AC84/AC4)</f>
        <v>0</v>
      </c>
      <c r="AE84" s="47">
        <f>IF(AND(AC124=0,AC84&gt;=0),"",AC84/AC124)</f>
        <v>0</v>
      </c>
      <c r="AF84" s="129">
        <f>+'N EERR ULTRAX'!G140+'N EERR ULTRAX'!G141+'N EERR ULTRAX'!G142+'N EERR ULTRAX'!G143+'N EERR ULTRAX'!G144</f>
        <v>0</v>
      </c>
      <c r="AG84" s="30">
        <f>IF(AND(AF4=0,AF84&gt;=0), "",AF84/AF4)</f>
        <v>0</v>
      </c>
      <c r="AH84" s="47">
        <f>IF(AND(AF124=0,AF84&gt;=0),"",AF84/AF124)</f>
        <v>0</v>
      </c>
      <c r="AI84" s="30" t="str">
        <f t="shared" si="49"/>
        <v/>
      </c>
      <c r="AJ84" s="130">
        <f t="shared" si="76"/>
        <v>0</v>
      </c>
      <c r="AK84" s="30">
        <f>IF(AND(AJ4=0,AJ84&gt;=0), "",AJ84/AJ4)</f>
        <v>0</v>
      </c>
      <c r="AL84" s="47">
        <f>IF(AND(AJ124=0,AJ84&gt;=0),"",AJ84/AJ124)</f>
        <v>0</v>
      </c>
      <c r="AM84" s="129">
        <f>+'N EERR ULTRAX'!H140+'N EERR ULTRAX'!H141+'N EERR ULTRAX'!H142+'N EERR ULTRAX'!H143+'N EERR ULTRAX'!H144</f>
        <v>74.039439343331196</v>
      </c>
      <c r="AN84" s="30">
        <f>IF(AND(AM4=0,AM84&gt;=0), "",AM84/AM4)</f>
        <v>6.2676269505448109E-4</v>
      </c>
      <c r="AO84" s="47">
        <f>IF(AND(AM124=0,AM84&gt;=0),"",AM84/AM124)</f>
        <v>1.9987622061165755E-3</v>
      </c>
      <c r="AP84" s="30">
        <f t="shared" si="50"/>
        <v>1</v>
      </c>
      <c r="AQ84" s="130">
        <f t="shared" si="77"/>
        <v>74.039439343331196</v>
      </c>
      <c r="AR84" s="30">
        <f>IF(AND(AQ4=0,AQ84&gt;=0), "",AQ84/AQ4)</f>
        <v>1.1635504155733417E-4</v>
      </c>
      <c r="AS84" s="47">
        <f>IF(AND(AQ124=0,AQ84&gt;=0),"",AQ84/AQ124)</f>
        <v>3.7589978489403032E-4</v>
      </c>
      <c r="AT84" s="131">
        <f t="shared" ref="AT84:AT92" si="83">+V84*2</f>
        <v>0</v>
      </c>
      <c r="AU84" s="30" t="str">
        <f>IF(AND(AT4=0,AT84&gt;=0), "",AT84/AT4)</f>
        <v/>
      </c>
      <c r="AV84" s="47">
        <f t="shared" si="72"/>
        <v>1</v>
      </c>
      <c r="AW84" s="131">
        <f t="shared" si="48"/>
        <v>12.339906557221866</v>
      </c>
      <c r="AX84" s="30">
        <f>IF(AND(AW4=0,AW84&gt;=0), "",AW84/AW4)</f>
        <v>1.1635504155733417E-4</v>
      </c>
      <c r="AY84" s="47">
        <f>IF(AND(AW124=0,AW84&gt;=0),"",AW84/AW124)</f>
        <v>3.7589978489403037E-4</v>
      </c>
      <c r="AZ84" s="131">
        <f t="shared" ref="AZ84:AZ102" si="84">+AT84/6</f>
        <v>0</v>
      </c>
      <c r="BA84" s="30" t="str">
        <f>IF(AND(AZ4=0,AZ84&gt;=0), "",AZ84/AZ4)</f>
        <v/>
      </c>
      <c r="BB84" s="47">
        <f t="shared" si="73"/>
        <v>1</v>
      </c>
      <c r="BC84" s="129">
        <f>+'N EERR ULTRAX'!I140+'N EERR ULTRAX'!I141+'N EERR ULTRAX'!I142+'N EERR ULTRAX'!I143+'N EERR ULTRAX'!I144</f>
        <v>0</v>
      </c>
      <c r="BD84" s="30" t="str">
        <f>IF(AND(BC4=0,BC84&gt;=0), "",BC84/BC4)</f>
        <v/>
      </c>
      <c r="BE84" s="47" t="str">
        <f>IF(AND(BC124=0,BC84&gt;=0),"",BC84/BC124)</f>
        <v/>
      </c>
      <c r="BF84" s="30">
        <f t="shared" si="74"/>
        <v>-1</v>
      </c>
      <c r="BG84" s="130">
        <f t="shared" ref="BG84:BG92" si="85">+AQ84+BC84</f>
        <v>74.039439343331196</v>
      </c>
      <c r="BH84" s="30">
        <f>IF(AND(BG4=0,BG84&gt;=0), "",BG84/BG4)</f>
        <v>1.1635504155733417E-4</v>
      </c>
      <c r="BI84" s="47">
        <f>IF(AND(BG124=0,BG84&gt;=0),"",BG84/BG124)</f>
        <v>3.7589978489403032E-4</v>
      </c>
      <c r="BJ84" s="129">
        <f>+'N EERR ULTRAX'!J140+'N EERR ULTRAX'!J141+'N EERR ULTRAX'!J142+'N EERR ULTRAX'!J143+'N EERR ULTRAX'!J144</f>
        <v>0</v>
      </c>
      <c r="BK84" s="30" t="str">
        <f>IF(AND(BJ4=0,BJ84&gt;=0), "",BJ84/BJ4)</f>
        <v/>
      </c>
      <c r="BL84" s="47" t="str">
        <f>IF(AND(BJ124=0,BJ84&gt;=0),"",BJ84/BJ124)</f>
        <v/>
      </c>
      <c r="BM84" s="30" t="str">
        <f t="shared" si="51"/>
        <v/>
      </c>
      <c r="BN84" s="130">
        <f t="shared" ref="BN84:BN92" si="86">+BG84+BJ84</f>
        <v>74.039439343331196</v>
      </c>
      <c r="BO84" s="30">
        <f>IF(AND(BN4=0,BN84&gt;=0), "",BN84/BN4)</f>
        <v>1.1635504155733417E-4</v>
      </c>
      <c r="BP84" s="47">
        <f>IF(AND(BN124=0,BN84&gt;=0),"",BN84/BN124)</f>
        <v>3.7589978489403032E-4</v>
      </c>
      <c r="BQ84" s="129">
        <f>+'N EERR ULTRAX'!K140+'N EERR ULTRAX'!K141+'N EERR ULTRAX'!K142+'N EERR ULTRAX'!K143+'N EERR ULTRAX'!K144</f>
        <v>0</v>
      </c>
      <c r="BR84" s="30" t="str">
        <f>IF(AND(BQ4=0,BQ84&gt;=0), "",BQ84/BQ4)</f>
        <v/>
      </c>
      <c r="BS84" s="47" t="str">
        <f>IF(AND(BQ124=0,BQ84&gt;=0),"",BQ84/BQ124)</f>
        <v/>
      </c>
      <c r="BT84" s="30" t="str">
        <f t="shared" si="52"/>
        <v/>
      </c>
      <c r="BU84" s="130">
        <f t="shared" ref="BU84:BU92" si="87">+BN84+BQ84</f>
        <v>74.039439343331196</v>
      </c>
      <c r="BV84" s="30">
        <f>IF(AND(BU4=0,BU84&gt;=0), "",BU84/BU4)</f>
        <v>1.1635504155733417E-4</v>
      </c>
      <c r="BW84" s="47">
        <f>IF(AND(BU124=0,BU84&gt;=0),"",BU84/BU124)</f>
        <v>3.7589978489403032E-4</v>
      </c>
      <c r="BX84" s="131">
        <f t="shared" ref="BX84:BX92" si="88">+AZ84*9</f>
        <v>0</v>
      </c>
      <c r="BY84" s="30" t="str">
        <f>IF(AND(BX4=0,BX84&gt;=0), "",BX84/BX4)</f>
        <v/>
      </c>
      <c r="BZ84" s="47">
        <f t="shared" si="53"/>
        <v>1</v>
      </c>
      <c r="CA84" s="129">
        <f>+'N EERR ULTRAX'!L140+'N EERR ULTRAX'!L141+'N EERR ULTRAX'!L142+'N EERR ULTRAX'!L143+'N EERR ULTRAX'!L144</f>
        <v>0</v>
      </c>
      <c r="CB84" s="30" t="str">
        <f>IF(AND(CA4=0,CA84&gt;=0), "",CA84/CA4)</f>
        <v/>
      </c>
      <c r="CC84" s="47" t="str">
        <f>IF(AND(CA124=0,CA84&gt;=0),"",CA84/CA124)</f>
        <v/>
      </c>
      <c r="CD84" s="30" t="str">
        <f t="shared" si="75"/>
        <v/>
      </c>
      <c r="CE84" s="130">
        <f t="shared" ref="CE84:CE92" si="89">+BU84+CA84</f>
        <v>74.039439343331196</v>
      </c>
      <c r="CF84" s="30">
        <f>IF(AND(CE4=0,CE84&gt;=0), "",CE84/CE4)</f>
        <v>1.1635504155733417E-4</v>
      </c>
      <c r="CG84" s="47">
        <f>IF(AND(CE124=0,CE84&gt;=0),"",CE84/CE124)</f>
        <v>3.7589978489403032E-4</v>
      </c>
      <c r="CH84" s="129">
        <f>+'N EERR ULTRAX'!M140+'N EERR ULTRAX'!M141+'N EERR ULTRAX'!M142+'N EERR ULTRAX'!M143+'N EERR ULTRAX'!M144</f>
        <v>0</v>
      </c>
      <c r="CI84" s="30" t="str">
        <f>IF(AND(CH4=0,CH84&gt;=0), "",CH84/CH4)</f>
        <v/>
      </c>
      <c r="CJ84" s="47" t="str">
        <f>IF(AND(CH124=0,CH84&gt;=0),"",CH84/CH124)</f>
        <v/>
      </c>
      <c r="CK84" s="30" t="str">
        <f t="shared" si="54"/>
        <v/>
      </c>
      <c r="CL84" s="130">
        <f t="shared" ref="CL84:CL92" si="90">+CE84+CH84</f>
        <v>74.039439343331196</v>
      </c>
      <c r="CM84" s="30">
        <f>IF(AND(CL4=0,CL84&gt;=0), "",CL84/CL4)</f>
        <v>1.1635504155733417E-4</v>
      </c>
      <c r="CN84" s="47">
        <f>IF(AND(CL124=0,CL84&gt;=0),"",CL84/CL124)</f>
        <v>3.7589978489403032E-4</v>
      </c>
      <c r="CO84" s="129">
        <f>+'N EERR ULTRAX'!N140+'N EERR ULTRAX'!N141+'N EERR ULTRAX'!N142+'N EERR ULTRAX'!N143+'N EERR ULTRAX'!N144</f>
        <v>0</v>
      </c>
      <c r="CP84" s="30" t="str">
        <f>IF(AND(CO4=0,CO84&gt;=0), "",CO84/CO4)</f>
        <v/>
      </c>
      <c r="CQ84" s="47" t="str">
        <f>IF(AND(CO124=0,CO84&gt;=0),"",CO84/CO124)</f>
        <v/>
      </c>
      <c r="CR84" s="30" t="str">
        <f t="shared" si="55"/>
        <v/>
      </c>
      <c r="CS84" s="130">
        <f t="shared" ref="CS84:CS92" si="91">+CL84+CO84</f>
        <v>74.039439343331196</v>
      </c>
      <c r="CT84" s="30">
        <f>IF(AND(CS4=0,CS84&gt;=0), "",CS84/CS4)</f>
        <v>1.1635504155733417E-4</v>
      </c>
      <c r="CU84" s="47">
        <f>IF(AND(CS124=0,CS84&gt;=0),"",CS84/CS124)</f>
        <v>3.7589978489403032E-4</v>
      </c>
      <c r="CV84" s="131">
        <f t="shared" ref="CV84:CV92" si="92">+AZ84*12</f>
        <v>0</v>
      </c>
      <c r="CW84" s="30" t="str">
        <f>IF(AND(CV4=0,CV84&gt;=0), "",CV84/CV4)</f>
        <v/>
      </c>
      <c r="CX84" s="47">
        <f t="shared" si="56"/>
        <v>1</v>
      </c>
    </row>
    <row r="85" spans="1:102" hidden="1" outlineLevel="2" x14ac:dyDescent="0.3">
      <c r="A85" s="29" t="s">
        <v>77</v>
      </c>
      <c r="B85" s="129">
        <f>+'N EERR ULTRAX'!B145</f>
        <v>0</v>
      </c>
      <c r="C85" s="30" t="str">
        <f>IF(AND(B4=0,B85&gt;=0), "",B85/B4)</f>
        <v/>
      </c>
      <c r="D85" s="47" t="str">
        <f>IF(AND(B124=0,B85&gt;=0),"",B85/B124)</f>
        <v/>
      </c>
      <c r="E85" s="129">
        <f>+'N EERR ULTRAX'!C145</f>
        <v>74.3011257383029</v>
      </c>
      <c r="F85" s="30">
        <f>IF(AND(E4=0,E85&gt;=0), "",E85/E4)</f>
        <v>1.0657334762499699E-3</v>
      </c>
      <c r="G85" s="47">
        <f>IF(AND(E124=0,E85&gt;=0),"",E85/E124)</f>
        <v>2.6252273892957557E-3</v>
      </c>
      <c r="H85" s="129">
        <f>+'N EERR ULTRAX'!D145</f>
        <v>84.157382392712265</v>
      </c>
      <c r="I85" s="30">
        <f>IF(AND(H4=0,H85&gt;=0), "",H85/H4)</f>
        <v>9.2499211642492008E-4</v>
      </c>
      <c r="J85" s="47">
        <f>IF(AND(H124=0,H85&gt;=0),"",H85/H124)</f>
        <v>3.1817588843514942E-3</v>
      </c>
      <c r="K85" s="30">
        <f t="shared" si="78"/>
        <v>0.13265285763131276</v>
      </c>
      <c r="L85" s="130">
        <f t="shared" si="79"/>
        <v>158.45850813101515</v>
      </c>
      <c r="M85" s="30">
        <f>IF(AND(L4=0,L85&gt;=0), "",L85/L4)</f>
        <v>9.8605152226463101E-4</v>
      </c>
      <c r="N85" s="47">
        <f>IF(AND(L124=0,L85&gt;=0),"",L85/L124)</f>
        <v>2.8940768684870208E-3</v>
      </c>
      <c r="O85" s="129">
        <f>+'N EERR ULTRAX'!E145</f>
        <v>176.29886677866375</v>
      </c>
      <c r="P85" s="30">
        <f>IF(AND(O4=0,O85&gt;=0), "",O85/O4)</f>
        <v>1.6375634954343956E-3</v>
      </c>
      <c r="Q85" s="47">
        <f>IF(AND(O124=0,O85&gt;=0),"",O85/O124)</f>
        <v>5.2855172405040507E-3</v>
      </c>
      <c r="R85" s="30">
        <f t="shared" si="80"/>
        <v>1.0948710828003441</v>
      </c>
      <c r="S85" s="130">
        <f t="shared" si="81"/>
        <v>334.7573749096789</v>
      </c>
      <c r="T85" s="30">
        <f>IF(AND(S4=0,S85&gt;=0), "",S85/S4)</f>
        <v>1.2474223712077503E-3</v>
      </c>
      <c r="U85" s="47">
        <f>IF(AND(S124=0,S85&gt;=0),"",S85/S124)</f>
        <v>3.7994077489412739E-3</v>
      </c>
      <c r="V85" s="131"/>
      <c r="W85" s="30" t="str">
        <f>IF(AND(V4=0,V85&gt;=0), "",V85/V4)</f>
        <v/>
      </c>
      <c r="X85" s="47">
        <f t="shared" si="70"/>
        <v>1</v>
      </c>
      <c r="Y85" s="129">
        <f>+'N EERR ULTRAX'!F145</f>
        <v>296.3100674192292</v>
      </c>
      <c r="Z85" s="30">
        <f>IF(AND(Y4=0,Y85&gt;=0), "",Y85/Y4)</f>
        <v>2.5233817485969816E-3</v>
      </c>
      <c r="AA85" s="47">
        <f>IF(AND(Y124=0,Y85&gt;=0),"",Y85/Y124)</f>
        <v>8.4696428727884868E-3</v>
      </c>
      <c r="AB85" s="30">
        <f t="shared" si="71"/>
        <v>0.68072587665146345</v>
      </c>
      <c r="AC85" s="130">
        <f t="shared" si="82"/>
        <v>631.0674423289081</v>
      </c>
      <c r="AD85" s="30">
        <f>IF(AND(AC4=0,AC85&gt;=0), "",AC85/AC4)</f>
        <v>1.6358006108665622E-3</v>
      </c>
      <c r="AE85" s="47">
        <f>IF(AND(AC124=0,AC85&gt;=0),"",AC85/AC124)</f>
        <v>5.1267644385837524E-3</v>
      </c>
      <c r="AF85" s="129">
        <f>+'N EERR ULTRAX'!G145</f>
        <v>276.64981502602797</v>
      </c>
      <c r="AG85" s="30">
        <f>IF(AND(AF4=0,AF85&gt;=0), "",AF85/AF4)</f>
        <v>2.0893671024172439E-3</v>
      </c>
      <c r="AH85" s="47">
        <f>IF(AND(AF124=0,AF85&gt;=0),"",AF85/AF124)</f>
        <v>7.5114279731224049E-3</v>
      </c>
      <c r="AI85" s="30">
        <f t="shared" si="49"/>
        <v>-6.6350268029824522E-2</v>
      </c>
      <c r="AJ85" s="130">
        <f t="shared" si="76"/>
        <v>907.71725735493601</v>
      </c>
      <c r="AK85" s="30">
        <f>IF(AND(AJ4=0,AJ85&gt;=0), "",AJ85/AJ4)</f>
        <v>1.7516955948420694E-3</v>
      </c>
      <c r="AL85" s="47">
        <f>IF(AND(AJ124=0,AJ85&gt;=0),"",AJ85/AJ124)</f>
        <v>5.6759553841264423E-3</v>
      </c>
      <c r="AM85" s="129">
        <f>+'N EERR ULTRAX'!H145</f>
        <v>893.14651415164485</v>
      </c>
      <c r="AN85" s="30">
        <f>IF(AND(AM4=0,AM85&gt;=0), "",AM85/AM4)</f>
        <v>7.5607125236642012E-3</v>
      </c>
      <c r="AO85" s="47">
        <f>IF(AND(AM124=0,AM85&gt;=0),"",AM85/AM124)</f>
        <v>2.4111304905118307E-2</v>
      </c>
      <c r="AP85" s="30">
        <f t="shared" si="50"/>
        <v>2.2284370552267143</v>
      </c>
      <c r="AQ85" s="130">
        <f t="shared" si="77"/>
        <v>1800.8637715065809</v>
      </c>
      <c r="AR85" s="30">
        <f>IF(AND(AQ4=0,AQ85&gt;=0), "",AQ85/AQ4)</f>
        <v>2.8301075863241148E-3</v>
      </c>
      <c r="AS85" s="47">
        <f>IF(AND(AQ124=0,AQ85&gt;=0),"",AQ85/AQ124)</f>
        <v>9.1430231014269416E-3</v>
      </c>
      <c r="AT85" s="131">
        <f t="shared" si="83"/>
        <v>0</v>
      </c>
      <c r="AU85" s="30" t="str">
        <f>IF(AND(AT4=0,AT85&gt;=0), "",AT85/AT4)</f>
        <v/>
      </c>
      <c r="AV85" s="47">
        <f t="shared" si="72"/>
        <v>1</v>
      </c>
      <c r="AW85" s="131">
        <f t="shared" si="48"/>
        <v>300.14396191776348</v>
      </c>
      <c r="AX85" s="30">
        <f>IF(AND(AW4=0,AW85&gt;=0), "",AW85/AW4)</f>
        <v>2.8301075863241148E-3</v>
      </c>
      <c r="AY85" s="47">
        <f>IF(AND(AW124=0,AW85&gt;=0),"",AW85/AW124)</f>
        <v>9.1430231014269434E-3</v>
      </c>
      <c r="AZ85" s="131">
        <f t="shared" si="84"/>
        <v>0</v>
      </c>
      <c r="BA85" s="30" t="str">
        <f>IF(AND(AZ4=0,AZ85&gt;=0), "",AZ85/AZ4)</f>
        <v/>
      </c>
      <c r="BB85" s="47">
        <f t="shared" si="73"/>
        <v>1</v>
      </c>
      <c r="BC85" s="129">
        <f>+'N EERR ULTRAX'!I145</f>
        <v>0</v>
      </c>
      <c r="BD85" s="30" t="str">
        <f>IF(AND(BC4=0,BC85&gt;=0), "",BC85/BC4)</f>
        <v/>
      </c>
      <c r="BE85" s="47" t="str">
        <f>IF(AND(BC124=0,BC85&gt;=0),"",BC85/BC124)</f>
        <v/>
      </c>
      <c r="BF85" s="30">
        <f t="shared" si="74"/>
        <v>-1</v>
      </c>
      <c r="BG85" s="130">
        <f t="shared" si="85"/>
        <v>1800.8637715065809</v>
      </c>
      <c r="BH85" s="30">
        <f>IF(AND(BG4=0,BG85&gt;=0), "",BG85/BG4)</f>
        <v>2.8301075863241148E-3</v>
      </c>
      <c r="BI85" s="47">
        <f>IF(AND(BG124=0,BG85&gt;=0),"",BG85/BG124)</f>
        <v>9.1430231014269416E-3</v>
      </c>
      <c r="BJ85" s="129">
        <f>+'N EERR ULTRAX'!J145</f>
        <v>0</v>
      </c>
      <c r="BK85" s="30" t="str">
        <f>IF(AND(BJ4=0,BJ85&gt;=0), "",BJ85/BJ4)</f>
        <v/>
      </c>
      <c r="BL85" s="47" t="str">
        <f>IF(AND(BJ124=0,BJ85&gt;=0),"",BJ85/BJ124)</f>
        <v/>
      </c>
      <c r="BM85" s="30" t="str">
        <f t="shared" si="51"/>
        <v/>
      </c>
      <c r="BN85" s="130">
        <f t="shared" si="86"/>
        <v>1800.8637715065809</v>
      </c>
      <c r="BO85" s="30">
        <f>IF(AND(BN4=0,BN85&gt;=0), "",BN85/BN4)</f>
        <v>2.8301075863241148E-3</v>
      </c>
      <c r="BP85" s="47">
        <f>IF(AND(BN124=0,BN85&gt;=0),"",BN85/BN124)</f>
        <v>9.1430231014269416E-3</v>
      </c>
      <c r="BQ85" s="129">
        <f>+'N EERR ULTRAX'!K145</f>
        <v>0</v>
      </c>
      <c r="BR85" s="30" t="str">
        <f>IF(AND(BQ4=0,BQ85&gt;=0), "",BQ85/BQ4)</f>
        <v/>
      </c>
      <c r="BS85" s="47" t="str">
        <f>IF(AND(BQ124=0,BQ85&gt;=0),"",BQ85/BQ124)</f>
        <v/>
      </c>
      <c r="BT85" s="30" t="str">
        <f t="shared" si="52"/>
        <v/>
      </c>
      <c r="BU85" s="130">
        <f t="shared" si="87"/>
        <v>1800.8637715065809</v>
      </c>
      <c r="BV85" s="30">
        <f>IF(AND(BU4=0,BU85&gt;=0), "",BU85/BU4)</f>
        <v>2.8301075863241148E-3</v>
      </c>
      <c r="BW85" s="47">
        <f>IF(AND(BU124=0,BU85&gt;=0),"",BU85/BU124)</f>
        <v>9.1430231014269416E-3</v>
      </c>
      <c r="BX85" s="131">
        <f t="shared" si="88"/>
        <v>0</v>
      </c>
      <c r="BY85" s="30" t="str">
        <f>IF(AND(BX4=0,BX85&gt;=0), "",BX85/BX4)</f>
        <v/>
      </c>
      <c r="BZ85" s="47">
        <f t="shared" si="53"/>
        <v>1</v>
      </c>
      <c r="CA85" s="129">
        <f>+'N EERR ULTRAX'!L145</f>
        <v>0</v>
      </c>
      <c r="CB85" s="30" t="str">
        <f>IF(AND(CA4=0,CA85&gt;=0), "",CA85/CA4)</f>
        <v/>
      </c>
      <c r="CC85" s="47" t="str">
        <f>IF(AND(CA124=0,CA85&gt;=0),"",CA85/CA124)</f>
        <v/>
      </c>
      <c r="CD85" s="30" t="str">
        <f t="shared" si="75"/>
        <v/>
      </c>
      <c r="CE85" s="130">
        <f t="shared" si="89"/>
        <v>1800.8637715065809</v>
      </c>
      <c r="CF85" s="30">
        <f>IF(AND(CE4=0,CE85&gt;=0), "",CE85/CE4)</f>
        <v>2.8301075863241148E-3</v>
      </c>
      <c r="CG85" s="47">
        <f>IF(AND(CE124=0,CE85&gt;=0),"",CE85/CE124)</f>
        <v>9.1430231014269416E-3</v>
      </c>
      <c r="CH85" s="129">
        <f>+'N EERR ULTRAX'!M145</f>
        <v>0</v>
      </c>
      <c r="CI85" s="30" t="str">
        <f>IF(AND(CH4=0,CH85&gt;=0), "",CH85/CH4)</f>
        <v/>
      </c>
      <c r="CJ85" s="47" t="str">
        <f>IF(AND(CH124=0,CH85&gt;=0),"",CH85/CH124)</f>
        <v/>
      </c>
      <c r="CK85" s="30" t="str">
        <f t="shared" si="54"/>
        <v/>
      </c>
      <c r="CL85" s="130">
        <f t="shared" si="90"/>
        <v>1800.8637715065809</v>
      </c>
      <c r="CM85" s="30">
        <f>IF(AND(CL4=0,CL85&gt;=0), "",CL85/CL4)</f>
        <v>2.8301075863241148E-3</v>
      </c>
      <c r="CN85" s="47">
        <f>IF(AND(CL124=0,CL85&gt;=0),"",CL85/CL124)</f>
        <v>9.1430231014269416E-3</v>
      </c>
      <c r="CO85" s="129">
        <f>+'N EERR ULTRAX'!N145</f>
        <v>0</v>
      </c>
      <c r="CP85" s="30" t="str">
        <f>IF(AND(CO4=0,CO85&gt;=0), "",CO85/CO4)</f>
        <v/>
      </c>
      <c r="CQ85" s="47" t="str">
        <f>IF(AND(CO124=0,CO85&gt;=0),"",CO85/CO124)</f>
        <v/>
      </c>
      <c r="CR85" s="30" t="str">
        <f t="shared" si="55"/>
        <v/>
      </c>
      <c r="CS85" s="130">
        <f t="shared" si="91"/>
        <v>1800.8637715065809</v>
      </c>
      <c r="CT85" s="30">
        <f>IF(AND(CS4=0,CS85&gt;=0), "",CS85/CS4)</f>
        <v>2.8301075863241148E-3</v>
      </c>
      <c r="CU85" s="47">
        <f>IF(AND(CS124=0,CS85&gt;=0),"",CS85/CS124)</f>
        <v>9.1430231014269416E-3</v>
      </c>
      <c r="CV85" s="131">
        <f t="shared" si="92"/>
        <v>0</v>
      </c>
      <c r="CW85" s="30" t="str">
        <f>IF(AND(CV4=0,CV85&gt;=0), "",CV85/CV4)</f>
        <v/>
      </c>
      <c r="CX85" s="47">
        <f t="shared" si="56"/>
        <v>1</v>
      </c>
    </row>
    <row r="86" spans="1:102" hidden="1" outlineLevel="2" x14ac:dyDescent="0.3">
      <c r="A86" s="29" t="s">
        <v>1</v>
      </c>
      <c r="B86" s="129">
        <f>+'N EERR ULTRAX'!B146+'N EERR ULTRAX'!B147+'N EERR ULTRAX'!B148+'N EERR ULTRAX'!B149+'N EERR ULTRAX'!B150+'N EERR ULTRAX'!B151+'N EERR ULTRAX'!B152+'N EERR ULTRAX'!B153</f>
        <v>0</v>
      </c>
      <c r="C86" s="30" t="str">
        <f>IF(AND(B4=0,B86&gt;=0), "",B86/B4)</f>
        <v/>
      </c>
      <c r="D86" s="47" t="str">
        <f>IF(AND(B124=0,B86&gt;=0),"",B86/B124)</f>
        <v/>
      </c>
      <c r="E86" s="129">
        <f>+'N EERR ULTRAX'!C146+'N EERR ULTRAX'!C147+'N EERR ULTRAX'!C148+'N EERR ULTRAX'!C149+'N EERR ULTRAX'!C150+'N EERR ULTRAX'!C151+'N EERR ULTRAX'!C152+'N EERR ULTRAX'!C153</f>
        <v>0</v>
      </c>
      <c r="F86" s="30">
        <f>IF(AND(E4=0,E86&gt;=0), "",E86/E4)</f>
        <v>0</v>
      </c>
      <c r="G86" s="47">
        <f>IF(AND(E124=0,E86&gt;=0),"",E86/E124)</f>
        <v>0</v>
      </c>
      <c r="H86" s="129">
        <f>+'N EERR ULTRAX'!D146+'N EERR ULTRAX'!D147+'N EERR ULTRAX'!D148+'N EERR ULTRAX'!D149+'N EERR ULTRAX'!D150+'N EERR ULTRAX'!D151+'N EERR ULTRAX'!D152+'N EERR ULTRAX'!D153</f>
        <v>0</v>
      </c>
      <c r="I86" s="30">
        <f>IF(AND(H4=0,H86&gt;=0), "",H86/H4)</f>
        <v>0</v>
      </c>
      <c r="J86" s="47">
        <f>IF(AND(H124=0,H86&gt;=0),"",H86/H124)</f>
        <v>0</v>
      </c>
      <c r="K86" s="30" t="str">
        <f t="shared" si="78"/>
        <v/>
      </c>
      <c r="L86" s="130">
        <f t="shared" si="79"/>
        <v>0</v>
      </c>
      <c r="M86" s="30">
        <f>IF(AND(L4=0,L86&gt;=0), "",L86/L4)</f>
        <v>0</v>
      </c>
      <c r="N86" s="47">
        <f>IF(AND(L124=0,L86&gt;=0),"",L86/L124)</f>
        <v>0</v>
      </c>
      <c r="O86" s="129">
        <f>+'N EERR ULTRAX'!E146+'N EERR ULTRAX'!E147+'N EERR ULTRAX'!E148+'N EERR ULTRAX'!E149+'N EERR ULTRAX'!E150+'N EERR ULTRAX'!E151+'N EERR ULTRAX'!E152+'N EERR ULTRAX'!E153</f>
        <v>399.57175480522761</v>
      </c>
      <c r="P86" s="30">
        <f>IF(AND(O4=0,O86&gt;=0), "",O86/O4)</f>
        <v>3.7114482437211683E-3</v>
      </c>
      <c r="Q86" s="47">
        <f>IF(AND(O124=0,O86&gt;=0),"",O86/O124)</f>
        <v>1.1979336211462716E-2</v>
      </c>
      <c r="R86" s="30">
        <f t="shared" si="80"/>
        <v>1</v>
      </c>
      <c r="S86" s="130">
        <f t="shared" si="81"/>
        <v>399.57175480522761</v>
      </c>
      <c r="T86" s="30">
        <f>IF(AND(S4=0,S86&gt;=0), "",S86/S4)</f>
        <v>1.488943286107623E-3</v>
      </c>
      <c r="U86" s="47">
        <f>IF(AND(S124=0,S86&gt;=0),"",S86/S124)</f>
        <v>4.535033834205008E-3</v>
      </c>
      <c r="V86" s="131"/>
      <c r="W86" s="30" t="str">
        <f>IF(AND(V4=0,V86&gt;=0), "",V86/V4)</f>
        <v/>
      </c>
      <c r="X86" s="47">
        <f t="shared" si="70"/>
        <v>1</v>
      </c>
      <c r="Y86" s="129">
        <f>+'N EERR ULTRAX'!F146+'N EERR ULTRAX'!F147+'N EERR ULTRAX'!F148+'N EERR ULTRAX'!F149+'N EERR ULTRAX'!F150+'N EERR ULTRAX'!F151+'N EERR ULTRAX'!F152+'N EERR ULTRAX'!F153</f>
        <v>0</v>
      </c>
      <c r="Z86" s="30">
        <f>IF(AND(Y4=0,Y86&gt;=0), "",Y86/Y4)</f>
        <v>0</v>
      </c>
      <c r="AA86" s="47">
        <f>IF(AND(Y124=0,Y86&gt;=0),"",Y86/Y124)</f>
        <v>0</v>
      </c>
      <c r="AB86" s="30">
        <f t="shared" si="71"/>
        <v>-1</v>
      </c>
      <c r="AC86" s="130">
        <f t="shared" si="82"/>
        <v>399.57175480522761</v>
      </c>
      <c r="AD86" s="30">
        <f>IF(AND(AC4=0,AC86&gt;=0), "",AC86/AC4)</f>
        <v>1.0357367164803811E-3</v>
      </c>
      <c r="AE86" s="47">
        <f>IF(AND(AC124=0,AC86&gt;=0),"",AC86/AC124)</f>
        <v>3.2461035474086108E-3</v>
      </c>
      <c r="AF86" s="129">
        <f>+'N EERR ULTRAX'!G146+'N EERR ULTRAX'!G147+'N EERR ULTRAX'!G148+'N EERR ULTRAX'!G149+'N EERR ULTRAX'!G150+'N EERR ULTRAX'!G151+'N EERR ULTRAX'!G152+'N EERR ULTRAX'!G153</f>
        <v>0</v>
      </c>
      <c r="AG86" s="30">
        <f>IF(AND(AF4=0,AF86&gt;=0), "",AF86/AF4)</f>
        <v>0</v>
      </c>
      <c r="AH86" s="47">
        <f>IF(AND(AF124=0,AF86&gt;=0),"",AF86/AF124)</f>
        <v>0</v>
      </c>
      <c r="AI86" s="30" t="str">
        <f t="shared" si="49"/>
        <v/>
      </c>
      <c r="AJ86" s="130">
        <f t="shared" si="76"/>
        <v>399.57175480522761</v>
      </c>
      <c r="AK86" s="30">
        <f>IF(AND(AJ4=0,AJ86&gt;=0), "",AJ86/AJ4)</f>
        <v>7.7108601499458612E-4</v>
      </c>
      <c r="AL86" s="47">
        <f>IF(AND(AJ124=0,AJ86&gt;=0),"",AJ86/AJ124)</f>
        <v>2.4985219071854297E-3</v>
      </c>
      <c r="AM86" s="129">
        <f>+'N EERR ULTRAX'!H146+'N EERR ULTRAX'!H147+'N EERR ULTRAX'!H148+'N EERR ULTRAX'!H149+'N EERR ULTRAX'!H150+'N EERR ULTRAX'!H151+'N EERR ULTRAX'!H152+'N EERR ULTRAX'!H153</f>
        <v>0</v>
      </c>
      <c r="AN86" s="30">
        <f>IF(AND(AM4=0,AM86&gt;=0), "",AM86/AM4)</f>
        <v>0</v>
      </c>
      <c r="AO86" s="47">
        <f>IF(AND(AM124=0,AM86&gt;=0),"",AM86/AM124)</f>
        <v>0</v>
      </c>
      <c r="AP86" s="30" t="str">
        <f t="shared" si="50"/>
        <v/>
      </c>
      <c r="AQ86" s="130">
        <f t="shared" si="77"/>
        <v>399.57175480522761</v>
      </c>
      <c r="AR86" s="30">
        <f>IF(AND(AQ4=0,AQ86&gt;=0), "",AQ86/AQ4)</f>
        <v>6.2793814415460988E-4</v>
      </c>
      <c r="AS86" s="47">
        <f>IF(AND(AQ124=0,AQ86&gt;=0),"",AQ86/AQ124)</f>
        <v>2.0286341713707731E-3</v>
      </c>
      <c r="AT86" s="131">
        <f t="shared" si="83"/>
        <v>0</v>
      </c>
      <c r="AU86" s="30" t="str">
        <f>IF(AND(AT4=0,AT86&gt;=0), "",AT86/AT4)</f>
        <v/>
      </c>
      <c r="AV86" s="47">
        <f t="shared" si="72"/>
        <v>1</v>
      </c>
      <c r="AW86" s="131">
        <f t="shared" si="48"/>
        <v>66.595292467537931</v>
      </c>
      <c r="AX86" s="30">
        <f>IF(AND(AW4=0,AW86&gt;=0), "",AW86/AW4)</f>
        <v>6.2793814415460978E-4</v>
      </c>
      <c r="AY86" s="47">
        <f>IF(AND(AW124=0,AW86&gt;=0),"",AW86/AW124)</f>
        <v>2.0286341713707731E-3</v>
      </c>
      <c r="AZ86" s="131">
        <f t="shared" si="84"/>
        <v>0</v>
      </c>
      <c r="BA86" s="30" t="str">
        <f>IF(AND(AZ4=0,AZ86&gt;=0), "",AZ86/AZ4)</f>
        <v/>
      </c>
      <c r="BB86" s="47">
        <f t="shared" si="73"/>
        <v>1</v>
      </c>
      <c r="BC86" s="129">
        <f>+'N EERR ULTRAX'!I146+'N EERR ULTRAX'!I147+'N EERR ULTRAX'!I148+'N EERR ULTRAX'!I149+'N EERR ULTRAX'!I150+'N EERR ULTRAX'!I151+'N EERR ULTRAX'!I152+'N EERR ULTRAX'!I153</f>
        <v>0</v>
      </c>
      <c r="BD86" s="30" t="str">
        <f>IF(AND(BC4=0,BC86&gt;=0), "",BC86/BC4)</f>
        <v/>
      </c>
      <c r="BE86" s="47" t="str">
        <f>IF(AND(BC124=0,BC86&gt;=0),"",BC86/BC124)</f>
        <v/>
      </c>
      <c r="BF86" s="30" t="str">
        <f t="shared" si="74"/>
        <v/>
      </c>
      <c r="BG86" s="130">
        <f t="shared" si="85"/>
        <v>399.57175480522761</v>
      </c>
      <c r="BH86" s="30">
        <f>IF(AND(BG4=0,BG86&gt;=0), "",BG86/BG4)</f>
        <v>6.2793814415460988E-4</v>
      </c>
      <c r="BI86" s="47">
        <f>IF(AND(BG124=0,BG86&gt;=0),"",BG86/BG124)</f>
        <v>2.0286341713707731E-3</v>
      </c>
      <c r="BJ86" s="129">
        <f>+'N EERR ULTRAX'!J146+'N EERR ULTRAX'!J147+'N EERR ULTRAX'!J148+'N EERR ULTRAX'!J149+'N EERR ULTRAX'!J150+'N EERR ULTRAX'!J151+'N EERR ULTRAX'!J152+'N EERR ULTRAX'!J153</f>
        <v>0</v>
      </c>
      <c r="BK86" s="30" t="str">
        <f>IF(AND(BJ4=0,BJ86&gt;=0), "",BJ86/BJ4)</f>
        <v/>
      </c>
      <c r="BL86" s="47" t="str">
        <f>IF(AND(BJ124=0,BJ86&gt;=0),"",BJ86/BJ124)</f>
        <v/>
      </c>
      <c r="BM86" s="30" t="str">
        <f t="shared" si="51"/>
        <v/>
      </c>
      <c r="BN86" s="130">
        <f t="shared" si="86"/>
        <v>399.57175480522761</v>
      </c>
      <c r="BO86" s="30">
        <f>IF(AND(BN4=0,BN86&gt;=0), "",BN86/BN4)</f>
        <v>6.2793814415460988E-4</v>
      </c>
      <c r="BP86" s="47">
        <f>IF(AND(BN124=0,BN86&gt;=0),"",BN86/BN124)</f>
        <v>2.0286341713707731E-3</v>
      </c>
      <c r="BQ86" s="129">
        <f>+'N EERR ULTRAX'!K146+'N EERR ULTRAX'!K147+'N EERR ULTRAX'!K148+'N EERR ULTRAX'!K149+'N EERR ULTRAX'!K150+'N EERR ULTRAX'!K151+'N EERR ULTRAX'!K152+'N EERR ULTRAX'!K153</f>
        <v>0</v>
      </c>
      <c r="BR86" s="30" t="str">
        <f>IF(AND(BQ4=0,BQ86&gt;=0), "",BQ86/BQ4)</f>
        <v/>
      </c>
      <c r="BS86" s="47" t="str">
        <f>IF(AND(BQ124=0,BQ86&gt;=0),"",BQ86/BQ124)</f>
        <v/>
      </c>
      <c r="BT86" s="30" t="str">
        <f t="shared" si="52"/>
        <v/>
      </c>
      <c r="BU86" s="130">
        <f t="shared" si="87"/>
        <v>399.57175480522761</v>
      </c>
      <c r="BV86" s="30">
        <f>IF(AND(BU4=0,BU86&gt;=0), "",BU86/BU4)</f>
        <v>6.2793814415460988E-4</v>
      </c>
      <c r="BW86" s="47">
        <f>IF(AND(BU124=0,BU86&gt;=0),"",BU86/BU124)</f>
        <v>2.0286341713707731E-3</v>
      </c>
      <c r="BX86" s="131">
        <f t="shared" si="88"/>
        <v>0</v>
      </c>
      <c r="BY86" s="30" t="str">
        <f>IF(AND(BX4=0,BX86&gt;=0), "",BX86/BX4)</f>
        <v/>
      </c>
      <c r="BZ86" s="47">
        <f t="shared" si="53"/>
        <v>1</v>
      </c>
      <c r="CA86" s="129">
        <f>+'N EERR ULTRAX'!L146+'N EERR ULTRAX'!L147+'N EERR ULTRAX'!L148+'N EERR ULTRAX'!L149+'N EERR ULTRAX'!L150+'N EERR ULTRAX'!L151+'N EERR ULTRAX'!L152+'N EERR ULTRAX'!L153</f>
        <v>0</v>
      </c>
      <c r="CB86" s="30" t="str">
        <f>IF(AND(CA4=0,CA86&gt;=0), "",CA86/CA4)</f>
        <v/>
      </c>
      <c r="CC86" s="47" t="str">
        <f>IF(AND(CA124=0,CA86&gt;=0),"",CA86/CA124)</f>
        <v/>
      </c>
      <c r="CD86" s="30" t="str">
        <f t="shared" si="75"/>
        <v/>
      </c>
      <c r="CE86" s="130">
        <f t="shared" si="89"/>
        <v>399.57175480522761</v>
      </c>
      <c r="CF86" s="30">
        <f>IF(AND(CE4=0,CE86&gt;=0), "",CE86/CE4)</f>
        <v>6.2793814415460988E-4</v>
      </c>
      <c r="CG86" s="47">
        <f>IF(AND(CE124=0,CE86&gt;=0),"",CE86/CE124)</f>
        <v>2.0286341713707731E-3</v>
      </c>
      <c r="CH86" s="129">
        <f>+'N EERR ULTRAX'!M146+'N EERR ULTRAX'!M147+'N EERR ULTRAX'!M148+'N EERR ULTRAX'!M149+'N EERR ULTRAX'!M150+'N EERR ULTRAX'!M151+'N EERR ULTRAX'!M152+'N EERR ULTRAX'!M153</f>
        <v>0</v>
      </c>
      <c r="CI86" s="30" t="str">
        <f>IF(AND(CH4=0,CH86&gt;=0), "",CH86/CH4)</f>
        <v/>
      </c>
      <c r="CJ86" s="47" t="str">
        <f>IF(AND(CH124=0,CH86&gt;=0),"",CH86/CH124)</f>
        <v/>
      </c>
      <c r="CK86" s="30" t="str">
        <f t="shared" si="54"/>
        <v/>
      </c>
      <c r="CL86" s="130">
        <f t="shared" si="90"/>
        <v>399.57175480522761</v>
      </c>
      <c r="CM86" s="30">
        <f>IF(AND(CL4=0,CL86&gt;=0), "",CL86/CL4)</f>
        <v>6.2793814415460988E-4</v>
      </c>
      <c r="CN86" s="47">
        <f>IF(AND(CL124=0,CL86&gt;=0),"",CL86/CL124)</f>
        <v>2.0286341713707731E-3</v>
      </c>
      <c r="CO86" s="129">
        <f>+'N EERR ULTRAX'!N146+'N EERR ULTRAX'!N147+'N EERR ULTRAX'!N148+'N EERR ULTRAX'!N149+'N EERR ULTRAX'!N150+'N EERR ULTRAX'!N151+'N EERR ULTRAX'!N152+'N EERR ULTRAX'!N153</f>
        <v>0</v>
      </c>
      <c r="CP86" s="30" t="str">
        <f>IF(AND(CO4=0,CO86&gt;=0), "",CO86/CO4)</f>
        <v/>
      </c>
      <c r="CQ86" s="47" t="str">
        <f>IF(AND(CO124=0,CO86&gt;=0),"",CO86/CO124)</f>
        <v/>
      </c>
      <c r="CR86" s="30" t="str">
        <f t="shared" si="55"/>
        <v/>
      </c>
      <c r="CS86" s="130">
        <f t="shared" si="91"/>
        <v>399.57175480522761</v>
      </c>
      <c r="CT86" s="30">
        <f>IF(AND(CS4=0,CS86&gt;=0), "",CS86/CS4)</f>
        <v>6.2793814415460988E-4</v>
      </c>
      <c r="CU86" s="47">
        <f>IF(AND(CS124=0,CS86&gt;=0),"",CS86/CS124)</f>
        <v>2.0286341713707731E-3</v>
      </c>
      <c r="CV86" s="131">
        <f t="shared" si="92"/>
        <v>0</v>
      </c>
      <c r="CW86" s="30" t="str">
        <f>IF(AND(CV4=0,CV86&gt;=0), "",CV86/CV4)</f>
        <v/>
      </c>
      <c r="CX86" s="47">
        <f t="shared" si="56"/>
        <v>1</v>
      </c>
    </row>
    <row r="87" spans="1:102" hidden="1" outlineLevel="2" x14ac:dyDescent="0.3">
      <c r="A87" s="29" t="s">
        <v>78</v>
      </c>
      <c r="B87" s="129">
        <f>+'N EERR ULTRAX'!B157+'N EERR ULTRAX'!B158</f>
        <v>0</v>
      </c>
      <c r="C87" s="30" t="str">
        <f>IF(AND(B4=0,B87&gt;=0), "",B87/B4)</f>
        <v/>
      </c>
      <c r="D87" s="47" t="str">
        <f>IF(AND(B124=0,B87&gt;=0),"",B87/B124)</f>
        <v/>
      </c>
      <c r="E87" s="129">
        <f>+'N EERR ULTRAX'!C157+'N EERR ULTRAX'!C158</f>
        <v>0</v>
      </c>
      <c r="F87" s="30">
        <f>IF(AND(E4=0,E87&gt;=0), "",E87/E4)</f>
        <v>0</v>
      </c>
      <c r="G87" s="47">
        <f>IF(AND(E124=0,E87&gt;=0),"",E87/E124)</f>
        <v>0</v>
      </c>
      <c r="H87" s="129">
        <f>+'N EERR ULTRAX'!D157+'N EERR ULTRAX'!D158</f>
        <v>0</v>
      </c>
      <c r="I87" s="30">
        <f>IF(AND(H4=0,H87&gt;=0), "",H87/H4)</f>
        <v>0</v>
      </c>
      <c r="J87" s="47">
        <f>IF(AND(H124=0,H87&gt;=0),"",H87/H124)</f>
        <v>0</v>
      </c>
      <c r="K87" s="30" t="str">
        <f t="shared" si="78"/>
        <v/>
      </c>
      <c r="L87" s="130">
        <f t="shared" si="79"/>
        <v>0</v>
      </c>
      <c r="M87" s="30">
        <f>IF(AND(L4=0,L87&gt;=0), "",L87/L4)</f>
        <v>0</v>
      </c>
      <c r="N87" s="47">
        <f>IF(AND(L124=0,L87&gt;=0),"",L87/L124)</f>
        <v>0</v>
      </c>
      <c r="O87" s="129">
        <f>+'N EERR ULTRAX'!E157+'N EERR ULTRAX'!E158</f>
        <v>0</v>
      </c>
      <c r="P87" s="30">
        <f>IF(AND(O4=0,O87&gt;=0), "",O87/O4)</f>
        <v>0</v>
      </c>
      <c r="Q87" s="47">
        <f>IF(AND(O124=0,O87&gt;=0),"",O87/O124)</f>
        <v>0</v>
      </c>
      <c r="R87" s="30" t="str">
        <f t="shared" si="80"/>
        <v/>
      </c>
      <c r="S87" s="130">
        <f t="shared" si="81"/>
        <v>0</v>
      </c>
      <c r="T87" s="30">
        <f>IF(AND(S4=0,S87&gt;=0), "",S87/S4)</f>
        <v>0</v>
      </c>
      <c r="U87" s="47">
        <f>IF(AND(S124=0,S87&gt;=0),"",S87/S124)</f>
        <v>0</v>
      </c>
      <c r="V87" s="131"/>
      <c r="W87" s="30" t="str">
        <f>IF(AND(V4=0,V87&gt;=0), "",V87/V4)</f>
        <v/>
      </c>
      <c r="X87" s="47" t="str">
        <f t="shared" si="70"/>
        <v/>
      </c>
      <c r="Y87" s="129">
        <f>+'N EERR ULTRAX'!F157+'N EERR ULTRAX'!F158</f>
        <v>0</v>
      </c>
      <c r="Z87" s="30">
        <f>IF(AND(Y4=0,Y87&gt;=0), "",Y87/Y4)</f>
        <v>0</v>
      </c>
      <c r="AA87" s="47">
        <f>IF(AND(Y124=0,Y87&gt;=0),"",Y87/Y124)</f>
        <v>0</v>
      </c>
      <c r="AB87" s="30" t="str">
        <f t="shared" si="71"/>
        <v/>
      </c>
      <c r="AC87" s="130">
        <f t="shared" si="82"/>
        <v>0</v>
      </c>
      <c r="AD87" s="30">
        <f>IF(AND(AC4=0,AC87&gt;=0), "",AC87/AC4)</f>
        <v>0</v>
      </c>
      <c r="AE87" s="47">
        <f>IF(AND(AC124=0,AC87&gt;=0),"",AC87/AC124)</f>
        <v>0</v>
      </c>
      <c r="AF87" s="129">
        <f>+'N EERR ULTRAX'!G157+'N EERR ULTRAX'!G158</f>
        <v>0</v>
      </c>
      <c r="AG87" s="30">
        <f>IF(AND(AF4=0,AF87&gt;=0), "",AF87/AF4)</f>
        <v>0</v>
      </c>
      <c r="AH87" s="47">
        <f>IF(AND(AF124=0,AF87&gt;=0),"",AF87/AF124)</f>
        <v>0</v>
      </c>
      <c r="AI87" s="30" t="str">
        <f t="shared" si="49"/>
        <v/>
      </c>
      <c r="AJ87" s="130">
        <f t="shared" si="76"/>
        <v>0</v>
      </c>
      <c r="AK87" s="30">
        <f>IF(AND(AJ4=0,AJ87&gt;=0), "",AJ87/AJ4)</f>
        <v>0</v>
      </c>
      <c r="AL87" s="47">
        <f>IF(AND(AJ124=0,AJ87&gt;=0),"",AJ87/AJ124)</f>
        <v>0</v>
      </c>
      <c r="AM87" s="129">
        <f>+'N EERR ULTRAX'!H157+'N EERR ULTRAX'!H158</f>
        <v>0</v>
      </c>
      <c r="AN87" s="30">
        <f>IF(AND(AM4=0,AM87&gt;=0), "",AM87/AM4)</f>
        <v>0</v>
      </c>
      <c r="AO87" s="47">
        <f>IF(AND(AM124=0,AM87&gt;=0),"",AM87/AM124)</f>
        <v>0</v>
      </c>
      <c r="AP87" s="30" t="str">
        <f t="shared" si="50"/>
        <v/>
      </c>
      <c r="AQ87" s="130">
        <f t="shared" si="77"/>
        <v>0</v>
      </c>
      <c r="AR87" s="30">
        <f>IF(AND(AQ4=0,AQ87&gt;=0), "",AQ87/AQ4)</f>
        <v>0</v>
      </c>
      <c r="AS87" s="47">
        <f>IF(AND(AQ124=0,AQ87&gt;=0),"",AQ87/AQ124)</f>
        <v>0</v>
      </c>
      <c r="AT87" s="131">
        <f t="shared" si="83"/>
        <v>0</v>
      </c>
      <c r="AU87" s="30" t="str">
        <f>IF(AND(AT4=0,AT87&gt;=0), "",AT87/AT4)</f>
        <v/>
      </c>
      <c r="AV87" s="47" t="str">
        <f t="shared" si="72"/>
        <v/>
      </c>
      <c r="AW87" s="131">
        <f t="shared" si="48"/>
        <v>0</v>
      </c>
      <c r="AX87" s="30">
        <f>IF(AND(AW4=0,AW87&gt;=0), "",AW87/AW4)</f>
        <v>0</v>
      </c>
      <c r="AY87" s="47">
        <f>IF(AND(AW124=0,AW87&gt;=0),"",AW87/AW124)</f>
        <v>0</v>
      </c>
      <c r="AZ87" s="131">
        <f t="shared" si="84"/>
        <v>0</v>
      </c>
      <c r="BA87" s="30" t="str">
        <f>IF(AND(AZ4=0,AZ87&gt;=0), "",AZ87/AZ4)</f>
        <v/>
      </c>
      <c r="BB87" s="47" t="str">
        <f t="shared" si="73"/>
        <v/>
      </c>
      <c r="BC87" s="129">
        <f>+'N EERR ULTRAX'!I157+'N EERR ULTRAX'!I158</f>
        <v>0</v>
      </c>
      <c r="BD87" s="30" t="str">
        <f>IF(AND(BC4=0,BC87&gt;=0), "",BC87/BC4)</f>
        <v/>
      </c>
      <c r="BE87" s="47" t="str">
        <f>IF(AND(BC124=0,BC87&gt;=0),"",BC87/BC124)</f>
        <v/>
      </c>
      <c r="BF87" s="30" t="str">
        <f t="shared" si="74"/>
        <v/>
      </c>
      <c r="BG87" s="130">
        <f t="shared" si="85"/>
        <v>0</v>
      </c>
      <c r="BH87" s="30">
        <f>IF(AND(BG4=0,BG87&gt;=0), "",BG87/BG4)</f>
        <v>0</v>
      </c>
      <c r="BI87" s="47">
        <f>IF(AND(BG124=0,BG87&gt;=0),"",BG87/BG124)</f>
        <v>0</v>
      </c>
      <c r="BJ87" s="129">
        <f>+'N EERR ULTRAX'!J157+'N EERR ULTRAX'!J158</f>
        <v>0</v>
      </c>
      <c r="BK87" s="30" t="str">
        <f>IF(AND(BJ4=0,BJ87&gt;=0), "",BJ87/BJ4)</f>
        <v/>
      </c>
      <c r="BL87" s="47" t="str">
        <f>IF(AND(BJ124=0,BJ87&gt;=0),"",BJ87/BJ124)</f>
        <v/>
      </c>
      <c r="BM87" s="30" t="str">
        <f t="shared" si="51"/>
        <v/>
      </c>
      <c r="BN87" s="130">
        <f t="shared" si="86"/>
        <v>0</v>
      </c>
      <c r="BO87" s="30">
        <f>IF(AND(BN4=0,BN87&gt;=0), "",BN87/BN4)</f>
        <v>0</v>
      </c>
      <c r="BP87" s="47">
        <f>IF(AND(BN124=0,BN87&gt;=0),"",BN87/BN124)</f>
        <v>0</v>
      </c>
      <c r="BQ87" s="129">
        <f>+'N EERR ULTRAX'!K157+'N EERR ULTRAX'!K158</f>
        <v>0</v>
      </c>
      <c r="BR87" s="30" t="str">
        <f>IF(AND(BQ4=0,BQ87&gt;=0), "",BQ87/BQ4)</f>
        <v/>
      </c>
      <c r="BS87" s="47" t="str">
        <f>IF(AND(BQ124=0,BQ87&gt;=0),"",BQ87/BQ124)</f>
        <v/>
      </c>
      <c r="BT87" s="30" t="str">
        <f t="shared" si="52"/>
        <v/>
      </c>
      <c r="BU87" s="130">
        <f t="shared" si="87"/>
        <v>0</v>
      </c>
      <c r="BV87" s="30">
        <f>IF(AND(BU4=0,BU87&gt;=0), "",BU87/BU4)</f>
        <v>0</v>
      </c>
      <c r="BW87" s="47">
        <f>IF(AND(BU124=0,BU87&gt;=0),"",BU87/BU124)</f>
        <v>0</v>
      </c>
      <c r="BX87" s="131">
        <f t="shared" si="88"/>
        <v>0</v>
      </c>
      <c r="BY87" s="30" t="str">
        <f>IF(AND(BX4=0,BX87&gt;=0), "",BX87/BX4)</f>
        <v/>
      </c>
      <c r="BZ87" s="47" t="str">
        <f t="shared" si="53"/>
        <v/>
      </c>
      <c r="CA87" s="129">
        <f>+'N EERR ULTRAX'!L157+'N EERR ULTRAX'!L158</f>
        <v>0</v>
      </c>
      <c r="CB87" s="30" t="str">
        <f>IF(AND(CA4=0,CA87&gt;=0), "",CA87/CA4)</f>
        <v/>
      </c>
      <c r="CC87" s="47" t="str">
        <f>IF(AND(CA124=0,CA87&gt;=0),"",CA87/CA124)</f>
        <v/>
      </c>
      <c r="CD87" s="30" t="str">
        <f t="shared" si="75"/>
        <v/>
      </c>
      <c r="CE87" s="130">
        <f t="shared" si="89"/>
        <v>0</v>
      </c>
      <c r="CF87" s="30">
        <f>IF(AND(CE4=0,CE87&gt;=0), "",CE87/CE4)</f>
        <v>0</v>
      </c>
      <c r="CG87" s="47">
        <f>IF(AND(CE124=0,CE87&gt;=0),"",CE87/CE124)</f>
        <v>0</v>
      </c>
      <c r="CH87" s="129">
        <f>+'N EERR ULTRAX'!M157+'N EERR ULTRAX'!M158</f>
        <v>0</v>
      </c>
      <c r="CI87" s="30" t="str">
        <f>IF(AND(CH4=0,CH87&gt;=0), "",CH87/CH4)</f>
        <v/>
      </c>
      <c r="CJ87" s="47" t="str">
        <f>IF(AND(CH124=0,CH87&gt;=0),"",CH87/CH124)</f>
        <v/>
      </c>
      <c r="CK87" s="30" t="str">
        <f t="shared" si="54"/>
        <v/>
      </c>
      <c r="CL87" s="130">
        <f t="shared" si="90"/>
        <v>0</v>
      </c>
      <c r="CM87" s="30">
        <f>IF(AND(CL4=0,CL87&gt;=0), "",CL87/CL4)</f>
        <v>0</v>
      </c>
      <c r="CN87" s="47">
        <f>IF(AND(CL124=0,CL87&gt;=0),"",CL87/CL124)</f>
        <v>0</v>
      </c>
      <c r="CO87" s="129">
        <f>+'N EERR ULTRAX'!N157+'N EERR ULTRAX'!N158</f>
        <v>0</v>
      </c>
      <c r="CP87" s="30" t="str">
        <f>IF(AND(CO4=0,CO87&gt;=0), "",CO87/CO4)</f>
        <v/>
      </c>
      <c r="CQ87" s="47" t="str">
        <f>IF(AND(CO124=0,CO87&gt;=0),"",CO87/CO124)</f>
        <v/>
      </c>
      <c r="CR87" s="30" t="str">
        <f t="shared" si="55"/>
        <v/>
      </c>
      <c r="CS87" s="130">
        <f t="shared" si="91"/>
        <v>0</v>
      </c>
      <c r="CT87" s="30">
        <f>IF(AND(CS4=0,CS87&gt;=0), "",CS87/CS4)</f>
        <v>0</v>
      </c>
      <c r="CU87" s="47">
        <f>IF(AND(CS124=0,CS87&gt;=0),"",CS87/CS124)</f>
        <v>0</v>
      </c>
      <c r="CV87" s="131">
        <f t="shared" si="92"/>
        <v>0</v>
      </c>
      <c r="CW87" s="30" t="str">
        <f>IF(AND(CV4=0,CV87&gt;=0), "",CV87/CV4)</f>
        <v/>
      </c>
      <c r="CX87" s="47" t="str">
        <f t="shared" si="56"/>
        <v/>
      </c>
    </row>
    <row r="88" spans="1:102" hidden="1" outlineLevel="2" x14ac:dyDescent="0.3">
      <c r="A88" s="29" t="s">
        <v>80</v>
      </c>
      <c r="B88" s="129">
        <f>+'N EERR ULTRAX'!B159</f>
        <v>0</v>
      </c>
      <c r="C88" s="30" t="str">
        <f>IF(AND(B4=0,B88&gt;=0), "",B88/B4)</f>
        <v/>
      </c>
      <c r="D88" s="47" t="str">
        <f>IF(AND(B124=0,B88&gt;=0),"",B88/B124)</f>
        <v/>
      </c>
      <c r="E88" s="129">
        <f>+'N EERR ULTRAX'!C159</f>
        <v>0</v>
      </c>
      <c r="F88" s="30">
        <f>IF(AND(E4=0,E88&gt;=0), "",E88/E4)</f>
        <v>0</v>
      </c>
      <c r="G88" s="47">
        <f>IF(AND(E124=0,E88&gt;=0),"",E88/E124)</f>
        <v>0</v>
      </c>
      <c r="H88" s="129">
        <f>+'N EERR ULTRAX'!D159</f>
        <v>0</v>
      </c>
      <c r="I88" s="30">
        <f>IF(AND(H4=0,H88&gt;=0), "",H88/H4)</f>
        <v>0</v>
      </c>
      <c r="J88" s="47">
        <f>IF(AND(H124=0,H88&gt;=0),"",H88/H124)</f>
        <v>0</v>
      </c>
      <c r="K88" s="30" t="str">
        <f t="shared" si="78"/>
        <v/>
      </c>
      <c r="L88" s="130">
        <f t="shared" si="79"/>
        <v>0</v>
      </c>
      <c r="M88" s="30">
        <f>IF(AND(L4=0,L88&gt;=0), "",L88/L4)</f>
        <v>0</v>
      </c>
      <c r="N88" s="47">
        <f>IF(AND(L124=0,L88&gt;=0),"",L88/L124)</f>
        <v>0</v>
      </c>
      <c r="O88" s="129">
        <f>+'N EERR ULTRAX'!E159</f>
        <v>0</v>
      </c>
      <c r="P88" s="30">
        <f>IF(AND(O4=0,O88&gt;=0), "",O88/O4)</f>
        <v>0</v>
      </c>
      <c r="Q88" s="47">
        <f>IF(AND(O124=0,O88&gt;=0),"",O88/O124)</f>
        <v>0</v>
      </c>
      <c r="R88" s="30" t="str">
        <f t="shared" si="80"/>
        <v/>
      </c>
      <c r="S88" s="130">
        <f t="shared" si="81"/>
        <v>0</v>
      </c>
      <c r="T88" s="30">
        <f>IF(AND(S4=0,S88&gt;=0), "",S88/S4)</f>
        <v>0</v>
      </c>
      <c r="U88" s="47">
        <f>IF(AND(S124=0,S88&gt;=0),"",S88/S124)</f>
        <v>0</v>
      </c>
      <c r="V88" s="131"/>
      <c r="W88" s="30" t="str">
        <f>IF(AND(V4=0,V88&gt;=0), "",V88/V4)</f>
        <v/>
      </c>
      <c r="X88" s="47" t="str">
        <f t="shared" si="70"/>
        <v/>
      </c>
      <c r="Y88" s="129">
        <f>+'N EERR ULTRAX'!F159</f>
        <v>0</v>
      </c>
      <c r="Z88" s="30">
        <f>IF(AND(Y4=0,Y88&gt;=0), "",Y88/Y4)</f>
        <v>0</v>
      </c>
      <c r="AA88" s="47">
        <f>IF(AND(Y124=0,Y88&gt;=0),"",Y88/Y124)</f>
        <v>0</v>
      </c>
      <c r="AB88" s="30" t="str">
        <f t="shared" si="71"/>
        <v/>
      </c>
      <c r="AC88" s="130">
        <f t="shared" si="82"/>
        <v>0</v>
      </c>
      <c r="AD88" s="30">
        <f>IF(AND(AC4=0,AC88&gt;=0), "",AC88/AC4)</f>
        <v>0</v>
      </c>
      <c r="AE88" s="47">
        <f>IF(AND(AC124=0,AC88&gt;=0),"",AC88/AC124)</f>
        <v>0</v>
      </c>
      <c r="AF88" s="129">
        <f>+'N EERR ULTRAX'!G159</f>
        <v>0</v>
      </c>
      <c r="AG88" s="30">
        <f>IF(AND(AF4=0,AF88&gt;=0), "",AF88/AF4)</f>
        <v>0</v>
      </c>
      <c r="AH88" s="47">
        <f>IF(AND(AF124=0,AF88&gt;=0),"",AF88/AF124)</f>
        <v>0</v>
      </c>
      <c r="AI88" s="30" t="str">
        <f t="shared" si="49"/>
        <v/>
      </c>
      <c r="AJ88" s="130">
        <f t="shared" si="76"/>
        <v>0</v>
      </c>
      <c r="AK88" s="30">
        <f>IF(AND(AJ4=0,AJ88&gt;=0), "",AJ88/AJ4)</f>
        <v>0</v>
      </c>
      <c r="AL88" s="47">
        <f>IF(AND(AJ124=0,AJ88&gt;=0),"",AJ88/AJ124)</f>
        <v>0</v>
      </c>
      <c r="AM88" s="129">
        <f>+'N EERR ULTRAX'!H159</f>
        <v>0</v>
      </c>
      <c r="AN88" s="30">
        <f>IF(AND(AM4=0,AM88&gt;=0), "",AM88/AM4)</f>
        <v>0</v>
      </c>
      <c r="AO88" s="47">
        <f>IF(AND(AM124=0,AM88&gt;=0),"",AM88/AM124)</f>
        <v>0</v>
      </c>
      <c r="AP88" s="30" t="str">
        <f t="shared" si="50"/>
        <v/>
      </c>
      <c r="AQ88" s="130">
        <f t="shared" si="77"/>
        <v>0</v>
      </c>
      <c r="AR88" s="30">
        <f>IF(AND(AQ4=0,AQ88&gt;=0), "",AQ88/AQ4)</f>
        <v>0</v>
      </c>
      <c r="AS88" s="47">
        <f>IF(AND(AQ124=0,AQ88&gt;=0),"",AQ88/AQ124)</f>
        <v>0</v>
      </c>
      <c r="AT88" s="131">
        <f t="shared" si="83"/>
        <v>0</v>
      </c>
      <c r="AU88" s="30" t="str">
        <f>IF(AND(AT4=0,AT88&gt;=0), "",AT88/AT4)</f>
        <v/>
      </c>
      <c r="AV88" s="47" t="str">
        <f t="shared" si="72"/>
        <v/>
      </c>
      <c r="AW88" s="131">
        <f t="shared" si="48"/>
        <v>0</v>
      </c>
      <c r="AX88" s="30">
        <f>IF(AND(AW4=0,AW88&gt;=0), "",AW88/AW4)</f>
        <v>0</v>
      </c>
      <c r="AY88" s="47">
        <f>IF(AND(AW124=0,AW88&gt;=0),"",AW88/AW124)</f>
        <v>0</v>
      </c>
      <c r="AZ88" s="131">
        <f t="shared" si="84"/>
        <v>0</v>
      </c>
      <c r="BA88" s="30" t="str">
        <f>IF(AND(AZ4=0,AZ88&gt;=0), "",AZ88/AZ4)</f>
        <v/>
      </c>
      <c r="BB88" s="47" t="str">
        <f t="shared" si="73"/>
        <v/>
      </c>
      <c r="BC88" s="129">
        <f>+'N EERR ULTRAX'!I159</f>
        <v>0</v>
      </c>
      <c r="BD88" s="30" t="str">
        <f>IF(AND(BC4=0,BC88&gt;=0), "",BC88/BC4)</f>
        <v/>
      </c>
      <c r="BE88" s="47" t="str">
        <f>IF(AND(BC124=0,BC88&gt;=0),"",BC88/BC124)</f>
        <v/>
      </c>
      <c r="BF88" s="30" t="str">
        <f t="shared" si="74"/>
        <v/>
      </c>
      <c r="BG88" s="130">
        <f t="shared" si="85"/>
        <v>0</v>
      </c>
      <c r="BH88" s="30">
        <f>IF(AND(BG4=0,BG88&gt;=0), "",BG88/BG4)</f>
        <v>0</v>
      </c>
      <c r="BI88" s="47">
        <f>IF(AND(BG124=0,BG88&gt;=0),"",BG88/BG124)</f>
        <v>0</v>
      </c>
      <c r="BJ88" s="129">
        <f>+'N EERR ULTRAX'!J159</f>
        <v>0</v>
      </c>
      <c r="BK88" s="30" t="str">
        <f>IF(AND(BJ4=0,BJ88&gt;=0), "",BJ88/BJ4)</f>
        <v/>
      </c>
      <c r="BL88" s="47" t="str">
        <f>IF(AND(BJ124=0,BJ88&gt;=0),"",BJ88/BJ124)</f>
        <v/>
      </c>
      <c r="BM88" s="30" t="str">
        <f t="shared" si="51"/>
        <v/>
      </c>
      <c r="BN88" s="130">
        <f t="shared" si="86"/>
        <v>0</v>
      </c>
      <c r="BO88" s="30">
        <f>IF(AND(BN4=0,BN88&gt;=0), "",BN88/BN4)</f>
        <v>0</v>
      </c>
      <c r="BP88" s="47">
        <f>IF(AND(BN124=0,BN88&gt;=0),"",BN88/BN124)</f>
        <v>0</v>
      </c>
      <c r="BQ88" s="129">
        <f>+'N EERR ULTRAX'!K159</f>
        <v>0</v>
      </c>
      <c r="BR88" s="30" t="str">
        <f>IF(AND(BQ4=0,BQ88&gt;=0), "",BQ88/BQ4)</f>
        <v/>
      </c>
      <c r="BS88" s="47" t="str">
        <f>IF(AND(BQ124=0,BQ88&gt;=0),"",BQ88/BQ124)</f>
        <v/>
      </c>
      <c r="BT88" s="30" t="str">
        <f t="shared" si="52"/>
        <v/>
      </c>
      <c r="BU88" s="130">
        <f t="shared" si="87"/>
        <v>0</v>
      </c>
      <c r="BV88" s="30">
        <f>IF(AND(BU4=0,BU88&gt;=0), "",BU88/BU4)</f>
        <v>0</v>
      </c>
      <c r="BW88" s="47">
        <f>IF(AND(BU124=0,BU88&gt;=0),"",BU88/BU124)</f>
        <v>0</v>
      </c>
      <c r="BX88" s="131">
        <f t="shared" si="88"/>
        <v>0</v>
      </c>
      <c r="BY88" s="30" t="str">
        <f>IF(AND(BX4=0,BX88&gt;=0), "",BX88/BX4)</f>
        <v/>
      </c>
      <c r="BZ88" s="47" t="str">
        <f t="shared" si="53"/>
        <v/>
      </c>
      <c r="CA88" s="129">
        <f>+'N EERR ULTRAX'!L159</f>
        <v>0</v>
      </c>
      <c r="CB88" s="30" t="str">
        <f>IF(AND(CA4=0,CA88&gt;=0), "",CA88/CA4)</f>
        <v/>
      </c>
      <c r="CC88" s="47" t="str">
        <f>IF(AND(CA124=0,CA88&gt;=0),"",CA88/CA124)</f>
        <v/>
      </c>
      <c r="CD88" s="30" t="str">
        <f t="shared" si="75"/>
        <v/>
      </c>
      <c r="CE88" s="130">
        <f t="shared" si="89"/>
        <v>0</v>
      </c>
      <c r="CF88" s="30">
        <f>IF(AND(CE4=0,CE88&gt;=0), "",CE88/CE4)</f>
        <v>0</v>
      </c>
      <c r="CG88" s="47">
        <f>IF(AND(CE124=0,CE88&gt;=0),"",CE88/CE124)</f>
        <v>0</v>
      </c>
      <c r="CH88" s="129">
        <f>+'N EERR ULTRAX'!M159</f>
        <v>0</v>
      </c>
      <c r="CI88" s="30" t="str">
        <f>IF(AND(CH4=0,CH88&gt;=0), "",CH88/CH4)</f>
        <v/>
      </c>
      <c r="CJ88" s="47" t="str">
        <f>IF(AND(CH124=0,CH88&gt;=0),"",CH88/CH124)</f>
        <v/>
      </c>
      <c r="CK88" s="30" t="str">
        <f t="shared" si="54"/>
        <v/>
      </c>
      <c r="CL88" s="130">
        <f t="shared" si="90"/>
        <v>0</v>
      </c>
      <c r="CM88" s="30">
        <f>IF(AND(CL4=0,CL88&gt;=0), "",CL88/CL4)</f>
        <v>0</v>
      </c>
      <c r="CN88" s="47">
        <f>IF(AND(CL124=0,CL88&gt;=0),"",CL88/CL124)</f>
        <v>0</v>
      </c>
      <c r="CO88" s="129">
        <f>+'N EERR ULTRAX'!N159</f>
        <v>0</v>
      </c>
      <c r="CP88" s="30" t="str">
        <f>IF(AND(CO4=0,CO88&gt;=0), "",CO88/CO4)</f>
        <v/>
      </c>
      <c r="CQ88" s="47" t="str">
        <f>IF(AND(CO124=0,CO88&gt;=0),"",CO88/CO124)</f>
        <v/>
      </c>
      <c r="CR88" s="30" t="str">
        <f t="shared" si="55"/>
        <v/>
      </c>
      <c r="CS88" s="130">
        <f t="shared" si="91"/>
        <v>0</v>
      </c>
      <c r="CT88" s="30">
        <f>IF(AND(CS4=0,CS88&gt;=0), "",CS88/CS4)</f>
        <v>0</v>
      </c>
      <c r="CU88" s="47">
        <f>IF(AND(CS124=0,CS88&gt;=0),"",CS88/CS124)</f>
        <v>0</v>
      </c>
      <c r="CV88" s="131">
        <f t="shared" si="92"/>
        <v>0</v>
      </c>
      <c r="CW88" s="30" t="str">
        <f>IF(AND(CV4=0,CV88&gt;=0), "",CV88/CV4)</f>
        <v/>
      </c>
      <c r="CX88" s="47" t="str">
        <f t="shared" si="56"/>
        <v/>
      </c>
    </row>
    <row r="89" spans="1:102" hidden="1" outlineLevel="2" x14ac:dyDescent="0.3">
      <c r="A89" s="29" t="s">
        <v>79</v>
      </c>
      <c r="B89" s="129">
        <f>+'N EERR ULTRAX'!B160</f>
        <v>0</v>
      </c>
      <c r="C89" s="30" t="str">
        <f>IF(AND(B4=0,B89&gt;=0), "",B89/B4)</f>
        <v/>
      </c>
      <c r="D89" s="47" t="str">
        <f>IF(AND(B124=0,B89&gt;=0),"",B89/B124)</f>
        <v/>
      </c>
      <c r="E89" s="129">
        <f>+'N EERR ULTRAX'!C160</f>
        <v>0</v>
      </c>
      <c r="F89" s="30">
        <f>IF(AND(E4=0,E89&gt;=0), "",E89/E4)</f>
        <v>0</v>
      </c>
      <c r="G89" s="47">
        <f>IF(AND(E124=0,E89&gt;=0),"",E89/E124)</f>
        <v>0</v>
      </c>
      <c r="H89" s="129">
        <f>+'N EERR ULTRAX'!D160</f>
        <v>0</v>
      </c>
      <c r="I89" s="30">
        <f>IF(AND(H4=0,H89&gt;=0), "",H89/H4)</f>
        <v>0</v>
      </c>
      <c r="J89" s="47">
        <f>IF(AND(H124=0,H89&gt;=0),"",H89/H124)</f>
        <v>0</v>
      </c>
      <c r="K89" s="30" t="str">
        <f t="shared" si="78"/>
        <v/>
      </c>
      <c r="L89" s="130">
        <f t="shared" si="79"/>
        <v>0</v>
      </c>
      <c r="M89" s="30">
        <f>IF(AND(L4=0,L89&gt;=0), "",L89/L4)</f>
        <v>0</v>
      </c>
      <c r="N89" s="47">
        <f>IF(AND(L124=0,L89&gt;=0),"",L89/L124)</f>
        <v>0</v>
      </c>
      <c r="O89" s="129">
        <f>+'N EERR ULTRAX'!E160</f>
        <v>0</v>
      </c>
      <c r="P89" s="30">
        <f>IF(AND(O4=0,O89&gt;=0), "",O89/O4)</f>
        <v>0</v>
      </c>
      <c r="Q89" s="47">
        <f>IF(AND(O124=0,O89&gt;=0),"",O89/O124)</f>
        <v>0</v>
      </c>
      <c r="R89" s="30" t="str">
        <f t="shared" si="80"/>
        <v/>
      </c>
      <c r="S89" s="130">
        <f t="shared" si="81"/>
        <v>0</v>
      </c>
      <c r="T89" s="30">
        <f>IF(AND(S4=0,S89&gt;=0), "",S89/S4)</f>
        <v>0</v>
      </c>
      <c r="U89" s="47">
        <f>IF(AND(S124=0,S89&gt;=0),"",S89/S124)</f>
        <v>0</v>
      </c>
      <c r="V89" s="131"/>
      <c r="W89" s="30" t="str">
        <f>IF(AND(V4=0,V89&gt;=0), "",V89/V4)</f>
        <v/>
      </c>
      <c r="X89" s="47" t="str">
        <f t="shared" si="70"/>
        <v/>
      </c>
      <c r="Y89" s="129">
        <f>+'N EERR ULTRAX'!F160</f>
        <v>0</v>
      </c>
      <c r="Z89" s="30">
        <f>IF(AND(Y4=0,Y89&gt;=0), "",Y89/Y4)</f>
        <v>0</v>
      </c>
      <c r="AA89" s="47">
        <f>IF(AND(Y124=0,Y89&gt;=0),"",Y89/Y124)</f>
        <v>0</v>
      </c>
      <c r="AB89" s="30" t="str">
        <f t="shared" si="71"/>
        <v/>
      </c>
      <c r="AC89" s="130">
        <f t="shared" si="82"/>
        <v>0</v>
      </c>
      <c r="AD89" s="30">
        <f>IF(AND(AC4=0,AC89&gt;=0), "",AC89/AC4)</f>
        <v>0</v>
      </c>
      <c r="AE89" s="47">
        <f>IF(AND(AC124=0,AC89&gt;=0),"",AC89/AC124)</f>
        <v>0</v>
      </c>
      <c r="AF89" s="129">
        <f>+'N EERR ULTRAX'!G160</f>
        <v>0</v>
      </c>
      <c r="AG89" s="30">
        <f>IF(AND(AF4=0,AF89&gt;=0), "",AF89/AF4)</f>
        <v>0</v>
      </c>
      <c r="AH89" s="47">
        <f>IF(AND(AF124=0,AF89&gt;=0),"",AF89/AF124)</f>
        <v>0</v>
      </c>
      <c r="AI89" s="30" t="str">
        <f t="shared" si="49"/>
        <v/>
      </c>
      <c r="AJ89" s="130">
        <f t="shared" si="76"/>
        <v>0</v>
      </c>
      <c r="AK89" s="30">
        <f>IF(AND(AJ4=0,AJ89&gt;=0), "",AJ89/AJ4)</f>
        <v>0</v>
      </c>
      <c r="AL89" s="47">
        <f>IF(AND(AJ124=0,AJ89&gt;=0),"",AJ89/AJ124)</f>
        <v>0</v>
      </c>
      <c r="AM89" s="129">
        <f>+'N EERR ULTRAX'!H160</f>
        <v>5.23</v>
      </c>
      <c r="AN89" s="30">
        <f>IF(AND(AM4=0,AM89&gt;=0), "",AM89/AM4)</f>
        <v>4.4273280892019423E-5</v>
      </c>
      <c r="AO89" s="47">
        <f>IF(AND(AM124=0,AM89&gt;=0),"",AM89/AM124)</f>
        <v>1.4118862096612093E-4</v>
      </c>
      <c r="AP89" s="30">
        <f t="shared" si="50"/>
        <v>1</v>
      </c>
      <c r="AQ89" s="130">
        <f t="shared" si="77"/>
        <v>5.23</v>
      </c>
      <c r="AR89" s="30">
        <f>IF(AND(AQ4=0,AQ89&gt;=0), "",AQ89/AQ4)</f>
        <v>8.2190907000657784E-6</v>
      </c>
      <c r="AS89" s="47">
        <f>IF(AND(AQ124=0,AQ89&gt;=0),"",AQ89/AQ124)</f>
        <v>2.6552819584159294E-5</v>
      </c>
      <c r="AT89" s="131">
        <f t="shared" si="83"/>
        <v>0</v>
      </c>
      <c r="AU89" s="30" t="str">
        <f>IF(AND(AT4=0,AT89&gt;=0), "",AT89/AT4)</f>
        <v/>
      </c>
      <c r="AV89" s="47">
        <f t="shared" si="72"/>
        <v>1</v>
      </c>
      <c r="AW89" s="131">
        <f t="shared" si="48"/>
        <v>0.8716666666666667</v>
      </c>
      <c r="AX89" s="30">
        <f>IF(AND(AW4=0,AW89&gt;=0), "",AW89/AW4)</f>
        <v>8.2190907000657784E-6</v>
      </c>
      <c r="AY89" s="47">
        <f>IF(AND(AW124=0,AW89&gt;=0),"",AW89/AW124)</f>
        <v>2.6552819584159297E-5</v>
      </c>
      <c r="AZ89" s="131">
        <f t="shared" si="84"/>
        <v>0</v>
      </c>
      <c r="BA89" s="30" t="str">
        <f>IF(AND(AZ4=0,AZ89&gt;=0), "",AZ89/AZ4)</f>
        <v/>
      </c>
      <c r="BB89" s="47">
        <f t="shared" si="73"/>
        <v>1</v>
      </c>
      <c r="BC89" s="129">
        <f>+'N EERR ULTRAX'!I160</f>
        <v>0</v>
      </c>
      <c r="BD89" s="30" t="str">
        <f>IF(AND(BC4=0,BC89&gt;=0), "",BC89/BC4)</f>
        <v/>
      </c>
      <c r="BE89" s="47" t="str">
        <f>IF(AND(BC124=0,BC89&gt;=0),"",BC89/BC124)</f>
        <v/>
      </c>
      <c r="BF89" s="30">
        <f t="shared" si="74"/>
        <v>-1</v>
      </c>
      <c r="BG89" s="130">
        <f t="shared" si="85"/>
        <v>5.23</v>
      </c>
      <c r="BH89" s="30">
        <f>IF(AND(BG4=0,BG89&gt;=0), "",BG89/BG4)</f>
        <v>8.2190907000657784E-6</v>
      </c>
      <c r="BI89" s="47">
        <f>IF(AND(BG124=0,BG89&gt;=0),"",BG89/BG124)</f>
        <v>2.6552819584159294E-5</v>
      </c>
      <c r="BJ89" s="129">
        <f>+'N EERR ULTRAX'!J160</f>
        <v>0</v>
      </c>
      <c r="BK89" s="30" t="str">
        <f>IF(AND(BJ4=0,BJ89&gt;=0), "",BJ89/BJ4)</f>
        <v/>
      </c>
      <c r="BL89" s="47" t="str">
        <f>IF(AND(BJ124=0,BJ89&gt;=0),"",BJ89/BJ124)</f>
        <v/>
      </c>
      <c r="BM89" s="30" t="str">
        <f t="shared" si="51"/>
        <v/>
      </c>
      <c r="BN89" s="130">
        <f t="shared" si="86"/>
        <v>5.23</v>
      </c>
      <c r="BO89" s="30">
        <f>IF(AND(BN4=0,BN89&gt;=0), "",BN89/BN4)</f>
        <v>8.2190907000657784E-6</v>
      </c>
      <c r="BP89" s="47">
        <f>IF(AND(BN124=0,BN89&gt;=0),"",BN89/BN124)</f>
        <v>2.6552819584159294E-5</v>
      </c>
      <c r="BQ89" s="129">
        <f>+'N EERR ULTRAX'!K160</f>
        <v>0</v>
      </c>
      <c r="BR89" s="30" t="str">
        <f>IF(AND(BQ4=0,BQ89&gt;=0), "",BQ89/BQ4)</f>
        <v/>
      </c>
      <c r="BS89" s="47" t="str">
        <f>IF(AND(BQ124=0,BQ89&gt;=0),"",BQ89/BQ124)</f>
        <v/>
      </c>
      <c r="BT89" s="30" t="str">
        <f t="shared" si="52"/>
        <v/>
      </c>
      <c r="BU89" s="130">
        <f t="shared" si="87"/>
        <v>5.23</v>
      </c>
      <c r="BV89" s="30">
        <f>IF(AND(BU4=0,BU89&gt;=0), "",BU89/BU4)</f>
        <v>8.2190907000657784E-6</v>
      </c>
      <c r="BW89" s="47">
        <f>IF(AND(BU124=0,BU89&gt;=0),"",BU89/BU124)</f>
        <v>2.6552819584159294E-5</v>
      </c>
      <c r="BX89" s="131">
        <f t="shared" si="88"/>
        <v>0</v>
      </c>
      <c r="BY89" s="30" t="str">
        <f>IF(AND(BX4=0,BX89&gt;=0), "",BX89/BX4)</f>
        <v/>
      </c>
      <c r="BZ89" s="47">
        <f t="shared" si="53"/>
        <v>1</v>
      </c>
      <c r="CA89" s="129">
        <f>+'N EERR ULTRAX'!L160</f>
        <v>0</v>
      </c>
      <c r="CB89" s="30" t="str">
        <f>IF(AND(CA4=0,CA89&gt;=0), "",CA89/CA4)</f>
        <v/>
      </c>
      <c r="CC89" s="47" t="str">
        <f>IF(AND(CA124=0,CA89&gt;=0),"",CA89/CA124)</f>
        <v/>
      </c>
      <c r="CD89" s="30" t="str">
        <f t="shared" si="75"/>
        <v/>
      </c>
      <c r="CE89" s="130">
        <f t="shared" si="89"/>
        <v>5.23</v>
      </c>
      <c r="CF89" s="30">
        <f>IF(AND(CE4=0,CE89&gt;=0), "",CE89/CE4)</f>
        <v>8.2190907000657784E-6</v>
      </c>
      <c r="CG89" s="47">
        <f>IF(AND(CE124=0,CE89&gt;=0),"",CE89/CE124)</f>
        <v>2.6552819584159294E-5</v>
      </c>
      <c r="CH89" s="129">
        <f>+'N EERR ULTRAX'!M160</f>
        <v>0</v>
      </c>
      <c r="CI89" s="30" t="str">
        <f>IF(AND(CH4=0,CH89&gt;=0), "",CH89/CH4)</f>
        <v/>
      </c>
      <c r="CJ89" s="47" t="str">
        <f>IF(AND(CH124=0,CH89&gt;=0),"",CH89/CH124)</f>
        <v/>
      </c>
      <c r="CK89" s="30" t="str">
        <f t="shared" si="54"/>
        <v/>
      </c>
      <c r="CL89" s="130">
        <f t="shared" si="90"/>
        <v>5.23</v>
      </c>
      <c r="CM89" s="30">
        <f>IF(AND(CL4=0,CL89&gt;=0), "",CL89/CL4)</f>
        <v>8.2190907000657784E-6</v>
      </c>
      <c r="CN89" s="47">
        <f>IF(AND(CL124=0,CL89&gt;=0),"",CL89/CL124)</f>
        <v>2.6552819584159294E-5</v>
      </c>
      <c r="CO89" s="129">
        <f>+'N EERR ULTRAX'!N160</f>
        <v>0</v>
      </c>
      <c r="CP89" s="30" t="str">
        <f>IF(AND(CO4=0,CO89&gt;=0), "",CO89/CO4)</f>
        <v/>
      </c>
      <c r="CQ89" s="47" t="str">
        <f>IF(AND(CO124=0,CO89&gt;=0),"",CO89/CO124)</f>
        <v/>
      </c>
      <c r="CR89" s="30" t="str">
        <f t="shared" si="55"/>
        <v/>
      </c>
      <c r="CS89" s="130">
        <f t="shared" si="91"/>
        <v>5.23</v>
      </c>
      <c r="CT89" s="30">
        <f>IF(AND(CS4=0,CS89&gt;=0), "",CS89/CS4)</f>
        <v>8.2190907000657784E-6</v>
      </c>
      <c r="CU89" s="47">
        <f>IF(AND(CS124=0,CS89&gt;=0),"",CS89/CS124)</f>
        <v>2.6552819584159294E-5</v>
      </c>
      <c r="CV89" s="131">
        <f t="shared" si="92"/>
        <v>0</v>
      </c>
      <c r="CW89" s="30" t="str">
        <f>IF(AND(CV4=0,CV89&gt;=0), "",CV89/CV4)</f>
        <v/>
      </c>
      <c r="CX89" s="47">
        <f t="shared" si="56"/>
        <v>1</v>
      </c>
    </row>
    <row r="90" spans="1:102" hidden="1" outlineLevel="2" x14ac:dyDescent="0.3">
      <c r="A90" s="29" t="s">
        <v>81</v>
      </c>
      <c r="B90" s="129">
        <f>+'N EERR ULTRAX'!B161</f>
        <v>0</v>
      </c>
      <c r="C90" s="30" t="str">
        <f>IF(AND(B4=0,B90&gt;=0), "",B90/B4)</f>
        <v/>
      </c>
      <c r="D90" s="47" t="str">
        <f>IF(AND(B124=0,B90&gt;=0),"",B90/B124)</f>
        <v/>
      </c>
      <c r="E90" s="129">
        <f>+'N EERR ULTRAX'!C161</f>
        <v>0</v>
      </c>
      <c r="F90" s="30">
        <f>IF(AND(E4=0,E90&gt;=0), "",E90/E4)</f>
        <v>0</v>
      </c>
      <c r="G90" s="47">
        <f>IF(AND(E124=0,E90&gt;=0),"",E90/E124)</f>
        <v>0</v>
      </c>
      <c r="H90" s="129">
        <f>+'N EERR ULTRAX'!D161</f>
        <v>0</v>
      </c>
      <c r="I90" s="30">
        <f>IF(AND(H4=0,H90&gt;=0), "",H90/H4)</f>
        <v>0</v>
      </c>
      <c r="J90" s="47">
        <f>IF(AND(H124=0,H90&gt;=0),"",H90/H124)</f>
        <v>0</v>
      </c>
      <c r="K90" s="30" t="str">
        <f t="shared" si="78"/>
        <v/>
      </c>
      <c r="L90" s="130">
        <f t="shared" si="79"/>
        <v>0</v>
      </c>
      <c r="M90" s="30">
        <f>IF(AND(L4=0,L90&gt;=0), "",L90/L4)</f>
        <v>0</v>
      </c>
      <c r="N90" s="47">
        <f>IF(AND(L124=0,L90&gt;=0),"",L90/L124)</f>
        <v>0</v>
      </c>
      <c r="O90" s="129">
        <f>+'N EERR ULTRAX'!E161</f>
        <v>0</v>
      </c>
      <c r="P90" s="30">
        <f>IF(AND(O4=0,O90&gt;=0), "",O90/O4)</f>
        <v>0</v>
      </c>
      <c r="Q90" s="47">
        <f>IF(AND(O124=0,O90&gt;=0),"",O90/O124)</f>
        <v>0</v>
      </c>
      <c r="R90" s="30" t="str">
        <f t="shared" si="80"/>
        <v/>
      </c>
      <c r="S90" s="130">
        <f t="shared" si="81"/>
        <v>0</v>
      </c>
      <c r="T90" s="30">
        <f>IF(AND(S4=0,S90&gt;=0), "",S90/S4)</f>
        <v>0</v>
      </c>
      <c r="U90" s="47">
        <f>IF(AND(S124=0,S90&gt;=0),"",S90/S124)</f>
        <v>0</v>
      </c>
      <c r="V90" s="131"/>
      <c r="W90" s="30" t="str">
        <f>IF(AND(V4=0,V90&gt;=0), "",V90/V4)</f>
        <v/>
      </c>
      <c r="X90" s="47" t="str">
        <f t="shared" si="70"/>
        <v/>
      </c>
      <c r="Y90" s="129">
        <f>+'N EERR ULTRAX'!F161</f>
        <v>0</v>
      </c>
      <c r="Z90" s="30">
        <f>IF(AND(Y4=0,Y90&gt;=0), "",Y90/Y4)</f>
        <v>0</v>
      </c>
      <c r="AA90" s="47">
        <f>IF(AND(Y124=0,Y90&gt;=0),"",Y90/Y124)</f>
        <v>0</v>
      </c>
      <c r="AB90" s="30" t="str">
        <f t="shared" si="71"/>
        <v/>
      </c>
      <c r="AC90" s="130">
        <f t="shared" si="82"/>
        <v>0</v>
      </c>
      <c r="AD90" s="30">
        <f>IF(AND(AC4=0,AC90&gt;=0), "",AC90/AC4)</f>
        <v>0</v>
      </c>
      <c r="AE90" s="47">
        <f>IF(AND(AC124=0,AC90&gt;=0),"",AC90/AC124)</f>
        <v>0</v>
      </c>
      <c r="AF90" s="129">
        <f>+'N EERR ULTRAX'!G161</f>
        <v>0</v>
      </c>
      <c r="AG90" s="30">
        <f>IF(AND(AF4=0,AF90&gt;=0), "",AF90/AF4)</f>
        <v>0</v>
      </c>
      <c r="AH90" s="47">
        <f>IF(AND(AF124=0,AF90&gt;=0),"",AF90/AF124)</f>
        <v>0</v>
      </c>
      <c r="AI90" s="30" t="str">
        <f t="shared" si="49"/>
        <v/>
      </c>
      <c r="AJ90" s="130">
        <f t="shared" si="76"/>
        <v>0</v>
      </c>
      <c r="AK90" s="30">
        <f>IF(AND(AJ4=0,AJ90&gt;=0), "",AJ90/AJ4)</f>
        <v>0</v>
      </c>
      <c r="AL90" s="47">
        <f>IF(AND(AJ124=0,AJ90&gt;=0),"",AJ90/AJ124)</f>
        <v>0</v>
      </c>
      <c r="AM90" s="129">
        <f>+'N EERR ULTRAX'!H161</f>
        <v>0</v>
      </c>
      <c r="AN90" s="30">
        <f>IF(AND(AM4=0,AM90&gt;=0), "",AM90/AM4)</f>
        <v>0</v>
      </c>
      <c r="AO90" s="47">
        <f>IF(AND(AM124=0,AM90&gt;=0),"",AM90/AM124)</f>
        <v>0</v>
      </c>
      <c r="AP90" s="30" t="str">
        <f t="shared" si="50"/>
        <v/>
      </c>
      <c r="AQ90" s="130">
        <f t="shared" si="77"/>
        <v>0</v>
      </c>
      <c r="AR90" s="30">
        <f>IF(AND(AQ4=0,AQ90&gt;=0), "",AQ90/AQ4)</f>
        <v>0</v>
      </c>
      <c r="AS90" s="47">
        <f>IF(AND(AQ124=0,AQ90&gt;=0),"",AQ90/AQ124)</f>
        <v>0</v>
      </c>
      <c r="AT90" s="131">
        <f t="shared" si="83"/>
        <v>0</v>
      </c>
      <c r="AU90" s="30" t="str">
        <f>IF(AND(AT4=0,AT90&gt;=0), "",AT90/AT4)</f>
        <v/>
      </c>
      <c r="AV90" s="47" t="str">
        <f t="shared" si="72"/>
        <v/>
      </c>
      <c r="AW90" s="131">
        <f t="shared" si="48"/>
        <v>0</v>
      </c>
      <c r="AX90" s="30">
        <f>IF(AND(AW4=0,AW90&gt;=0), "",AW90/AW4)</f>
        <v>0</v>
      </c>
      <c r="AY90" s="47">
        <f>IF(AND(AW124=0,AW90&gt;=0),"",AW90/AW124)</f>
        <v>0</v>
      </c>
      <c r="AZ90" s="131">
        <f t="shared" si="84"/>
        <v>0</v>
      </c>
      <c r="BA90" s="30" t="str">
        <f>IF(AND(AZ4=0,AZ90&gt;=0), "",AZ90/AZ4)</f>
        <v/>
      </c>
      <c r="BB90" s="47" t="str">
        <f t="shared" si="73"/>
        <v/>
      </c>
      <c r="BC90" s="129">
        <f>+'N EERR ULTRAX'!I161</f>
        <v>0</v>
      </c>
      <c r="BD90" s="30" t="str">
        <f>IF(AND(BC4=0,BC90&gt;=0), "",BC90/BC4)</f>
        <v/>
      </c>
      <c r="BE90" s="47" t="str">
        <f>IF(AND(BC124=0,BC90&gt;=0),"",BC90/BC124)</f>
        <v/>
      </c>
      <c r="BF90" s="30" t="str">
        <f t="shared" si="74"/>
        <v/>
      </c>
      <c r="BG90" s="130">
        <f t="shared" si="85"/>
        <v>0</v>
      </c>
      <c r="BH90" s="30">
        <f>IF(AND(BG4=0,BG90&gt;=0), "",BG90/BG4)</f>
        <v>0</v>
      </c>
      <c r="BI90" s="47">
        <f>IF(AND(BG124=0,BG90&gt;=0),"",BG90/BG124)</f>
        <v>0</v>
      </c>
      <c r="BJ90" s="129">
        <f>+'N EERR ULTRAX'!J161</f>
        <v>0</v>
      </c>
      <c r="BK90" s="30" t="str">
        <f>IF(AND(BJ4=0,BJ90&gt;=0), "",BJ90/BJ4)</f>
        <v/>
      </c>
      <c r="BL90" s="47" t="str">
        <f>IF(AND(BJ124=0,BJ90&gt;=0),"",BJ90/BJ124)</f>
        <v/>
      </c>
      <c r="BM90" s="30" t="str">
        <f t="shared" si="51"/>
        <v/>
      </c>
      <c r="BN90" s="130">
        <f t="shared" si="86"/>
        <v>0</v>
      </c>
      <c r="BO90" s="30">
        <f>IF(AND(BN4=0,BN90&gt;=0), "",BN90/BN4)</f>
        <v>0</v>
      </c>
      <c r="BP90" s="47">
        <f>IF(AND(BN124=0,BN90&gt;=0),"",BN90/BN124)</f>
        <v>0</v>
      </c>
      <c r="BQ90" s="129">
        <f>+'N EERR ULTRAX'!K161</f>
        <v>0</v>
      </c>
      <c r="BR90" s="30" t="str">
        <f>IF(AND(BQ4=0,BQ90&gt;=0), "",BQ90/BQ4)</f>
        <v/>
      </c>
      <c r="BS90" s="47" t="str">
        <f>IF(AND(BQ124=0,BQ90&gt;=0),"",BQ90/BQ124)</f>
        <v/>
      </c>
      <c r="BT90" s="30" t="str">
        <f t="shared" si="52"/>
        <v/>
      </c>
      <c r="BU90" s="130">
        <f t="shared" si="87"/>
        <v>0</v>
      </c>
      <c r="BV90" s="30">
        <f>IF(AND(BU4=0,BU90&gt;=0), "",BU90/BU4)</f>
        <v>0</v>
      </c>
      <c r="BW90" s="47">
        <f>IF(AND(BU124=0,BU90&gt;=0),"",BU90/BU124)</f>
        <v>0</v>
      </c>
      <c r="BX90" s="131">
        <f t="shared" si="88"/>
        <v>0</v>
      </c>
      <c r="BY90" s="30" t="str">
        <f>IF(AND(BX4=0,BX90&gt;=0), "",BX90/BX4)</f>
        <v/>
      </c>
      <c r="BZ90" s="47" t="str">
        <f t="shared" si="53"/>
        <v/>
      </c>
      <c r="CA90" s="129">
        <f>+'N EERR ULTRAX'!L161</f>
        <v>0</v>
      </c>
      <c r="CB90" s="30" t="str">
        <f>IF(AND(CA4=0,CA90&gt;=0), "",CA90/CA4)</f>
        <v/>
      </c>
      <c r="CC90" s="47" t="str">
        <f>IF(AND(CA124=0,CA90&gt;=0),"",CA90/CA124)</f>
        <v/>
      </c>
      <c r="CD90" s="30" t="str">
        <f t="shared" si="75"/>
        <v/>
      </c>
      <c r="CE90" s="130">
        <f t="shared" si="89"/>
        <v>0</v>
      </c>
      <c r="CF90" s="30">
        <f>IF(AND(CE4=0,CE90&gt;=0), "",CE90/CE4)</f>
        <v>0</v>
      </c>
      <c r="CG90" s="47">
        <f>IF(AND(CE124=0,CE90&gt;=0),"",CE90/CE124)</f>
        <v>0</v>
      </c>
      <c r="CH90" s="129">
        <f>+'N EERR ULTRAX'!M161</f>
        <v>0</v>
      </c>
      <c r="CI90" s="30" t="str">
        <f>IF(AND(CH4=0,CH90&gt;=0), "",CH90/CH4)</f>
        <v/>
      </c>
      <c r="CJ90" s="47" t="str">
        <f>IF(AND(CH124=0,CH90&gt;=0),"",CH90/CH124)</f>
        <v/>
      </c>
      <c r="CK90" s="30" t="str">
        <f t="shared" si="54"/>
        <v/>
      </c>
      <c r="CL90" s="130">
        <f t="shared" si="90"/>
        <v>0</v>
      </c>
      <c r="CM90" s="30">
        <f>IF(AND(CL4=0,CL90&gt;=0), "",CL90/CL4)</f>
        <v>0</v>
      </c>
      <c r="CN90" s="47">
        <f>IF(AND(CL124=0,CL90&gt;=0),"",CL90/CL124)</f>
        <v>0</v>
      </c>
      <c r="CO90" s="129">
        <f>+'N EERR ULTRAX'!N161</f>
        <v>0</v>
      </c>
      <c r="CP90" s="30" t="str">
        <f>IF(AND(CO4=0,CO90&gt;=0), "",CO90/CO4)</f>
        <v/>
      </c>
      <c r="CQ90" s="47" t="str">
        <f>IF(AND(CO124=0,CO90&gt;=0),"",CO90/CO124)</f>
        <v/>
      </c>
      <c r="CR90" s="30" t="str">
        <f t="shared" si="55"/>
        <v/>
      </c>
      <c r="CS90" s="130">
        <f t="shared" si="91"/>
        <v>0</v>
      </c>
      <c r="CT90" s="30">
        <f>IF(AND(CS4=0,CS90&gt;=0), "",CS90/CS4)</f>
        <v>0</v>
      </c>
      <c r="CU90" s="47">
        <f>IF(AND(CS124=0,CS90&gt;=0),"",CS90/CS124)</f>
        <v>0</v>
      </c>
      <c r="CV90" s="131">
        <f t="shared" si="92"/>
        <v>0</v>
      </c>
      <c r="CW90" s="30" t="str">
        <f>IF(AND(CV4=0,CV90&gt;=0), "",CV90/CV4)</f>
        <v/>
      </c>
      <c r="CX90" s="47" t="str">
        <f t="shared" si="56"/>
        <v/>
      </c>
    </row>
    <row r="91" spans="1:102" hidden="1" outlineLevel="2" x14ac:dyDescent="0.3">
      <c r="A91" s="29" t="s">
        <v>354</v>
      </c>
      <c r="B91" s="129">
        <f>+'N EERR ULTRAX'!B162+'N EERR ULTRAX'!B163+'N EERR ULTRAX'!B164+'N EERR ULTRAX'!B165+'N EERR ULTRAX'!B166+'N EERR ULTRAX'!B167+'N EERR ULTRAX'!B168+'N EERR ULTRAX'!B169</f>
        <v>0</v>
      </c>
      <c r="C91" s="30" t="str">
        <f>IF(AND(B4=0,B91&gt;=0), "",B91/B4)</f>
        <v/>
      </c>
      <c r="D91" s="47" t="str">
        <f>IF(AND(B124=0,B91&gt;=0),"",B91/B124)</f>
        <v/>
      </c>
      <c r="E91" s="129">
        <f>+'N EERR ULTRAX'!C162+'N EERR ULTRAX'!C163+'N EERR ULTRAX'!C164+'N EERR ULTRAX'!C165+'N EERR ULTRAX'!C166+'N EERR ULTRAX'!C167+'N EERR ULTRAX'!C168+'N EERR ULTRAX'!C169</f>
        <v>0</v>
      </c>
      <c r="F91" s="30">
        <f>IF(AND(E4=0,E91&gt;=0), "",E91/E4)</f>
        <v>0</v>
      </c>
      <c r="G91" s="47">
        <f>IF(AND(E124=0,E91&gt;=0),"",E91/E124)</f>
        <v>0</v>
      </c>
      <c r="H91" s="129">
        <f>+'N EERR ULTRAX'!D162+'N EERR ULTRAX'!D163+'N EERR ULTRAX'!D164+'N EERR ULTRAX'!D165+'N EERR ULTRAX'!D166+'N EERR ULTRAX'!D167+'N EERR ULTRAX'!D168+'N EERR ULTRAX'!D169</f>
        <v>0</v>
      </c>
      <c r="I91" s="30">
        <f>IF(AND(H4=0,H91&gt;=0), "",H91/H4)</f>
        <v>0</v>
      </c>
      <c r="J91" s="47">
        <f>IF(AND(H124=0,H91&gt;=0),"",H91/H124)</f>
        <v>0</v>
      </c>
      <c r="K91" s="30" t="str">
        <f t="shared" si="78"/>
        <v/>
      </c>
      <c r="L91" s="130">
        <f t="shared" si="79"/>
        <v>0</v>
      </c>
      <c r="M91" s="30">
        <f>IF(AND(L4=0,L91&gt;=0), "",L91/L4)</f>
        <v>0</v>
      </c>
      <c r="N91" s="47">
        <f>IF(AND(L124=0,L91&gt;=0),"",L91/L124)</f>
        <v>0</v>
      </c>
      <c r="O91" s="129">
        <f>+'N EERR ULTRAX'!E162+'N EERR ULTRAX'!E163+'N EERR ULTRAX'!E164+'N EERR ULTRAX'!E165+'N EERR ULTRAX'!E166+'N EERR ULTRAX'!E167+'N EERR ULTRAX'!E168+'N EERR ULTRAX'!E169</f>
        <v>0</v>
      </c>
      <c r="P91" s="30">
        <f>IF(AND(O4=0,O91&gt;=0), "",O91/O4)</f>
        <v>0</v>
      </c>
      <c r="Q91" s="47">
        <f>IF(AND(O124=0,O91&gt;=0),"",O91/O124)</f>
        <v>0</v>
      </c>
      <c r="R91" s="30" t="str">
        <f t="shared" si="80"/>
        <v/>
      </c>
      <c r="S91" s="130">
        <f t="shared" si="81"/>
        <v>0</v>
      </c>
      <c r="T91" s="30">
        <f>IF(AND(S4=0,S91&gt;=0), "",S91/S4)</f>
        <v>0</v>
      </c>
      <c r="U91" s="47">
        <f>IF(AND(S124=0,S91&gt;=0),"",S91/S124)</f>
        <v>0</v>
      </c>
      <c r="V91" s="131"/>
      <c r="W91" s="30" t="str">
        <f>IF(AND(V4=0,V91&gt;=0), "",V91/V4)</f>
        <v/>
      </c>
      <c r="X91" s="47" t="str">
        <f t="shared" si="70"/>
        <v/>
      </c>
      <c r="Y91" s="129">
        <f>+'N EERR ULTRAX'!F162+'N EERR ULTRAX'!F163+'N EERR ULTRAX'!F164+'N EERR ULTRAX'!F165+'N EERR ULTRAX'!F166+'N EERR ULTRAX'!F167+'N EERR ULTRAX'!F168+'N EERR ULTRAX'!F169</f>
        <v>0</v>
      </c>
      <c r="Z91" s="30">
        <f>IF(AND(Y4=0,Y91&gt;=0), "",Y91/Y4)</f>
        <v>0</v>
      </c>
      <c r="AA91" s="47">
        <f>IF(AND(Y124=0,Y91&gt;=0),"",Y91/Y124)</f>
        <v>0</v>
      </c>
      <c r="AB91" s="30" t="str">
        <f t="shared" si="71"/>
        <v/>
      </c>
      <c r="AC91" s="130">
        <f t="shared" si="82"/>
        <v>0</v>
      </c>
      <c r="AD91" s="30">
        <f>IF(AND(AC4=0,AC91&gt;=0), "",AC91/AC4)</f>
        <v>0</v>
      </c>
      <c r="AE91" s="47">
        <f>IF(AND(AC124=0,AC91&gt;=0),"",AC91/AC124)</f>
        <v>0</v>
      </c>
      <c r="AF91" s="129">
        <f>+'N EERR ULTRAX'!G162+'N EERR ULTRAX'!G163+'N EERR ULTRAX'!G164+'N EERR ULTRAX'!G165+'N EERR ULTRAX'!G166+'N EERR ULTRAX'!G167+'N EERR ULTRAX'!G168+'N EERR ULTRAX'!G169</f>
        <v>0</v>
      </c>
      <c r="AG91" s="30">
        <f>IF(AND(AF4=0,AF91&gt;=0), "",AF91/AF4)</f>
        <v>0</v>
      </c>
      <c r="AH91" s="47">
        <f>IF(AND(AF124=0,AF91&gt;=0),"",AF91/AF124)</f>
        <v>0</v>
      </c>
      <c r="AI91" s="30" t="str">
        <f t="shared" si="49"/>
        <v/>
      </c>
      <c r="AJ91" s="130">
        <f t="shared" si="76"/>
        <v>0</v>
      </c>
      <c r="AK91" s="30">
        <f>IF(AND(AJ4=0,AJ91&gt;=0), "",AJ91/AJ4)</f>
        <v>0</v>
      </c>
      <c r="AL91" s="47">
        <f>IF(AND(AJ124=0,AJ91&gt;=0),"",AJ91/AJ124)</f>
        <v>0</v>
      </c>
      <c r="AM91" s="129">
        <f>+'N EERR ULTRAX'!H162+'N EERR ULTRAX'!H163+'N EERR ULTRAX'!H164+'N EERR ULTRAX'!H165+'N EERR ULTRAX'!H166+'N EERR ULTRAX'!H167+'N EERR ULTRAX'!H168+'N EERR ULTRAX'!H169</f>
        <v>0</v>
      </c>
      <c r="AN91" s="30">
        <f>IF(AND(AM4=0,AM91&gt;=0), "",AM91/AM4)</f>
        <v>0</v>
      </c>
      <c r="AO91" s="47">
        <f>IF(AND(AM124=0,AM91&gt;=0),"",AM91/AM124)</f>
        <v>0</v>
      </c>
      <c r="AP91" s="30" t="str">
        <f t="shared" si="50"/>
        <v/>
      </c>
      <c r="AQ91" s="130">
        <f t="shared" si="77"/>
        <v>0</v>
      </c>
      <c r="AR91" s="30">
        <f>IF(AND(AQ4=0,AQ91&gt;=0), "",AQ91/AQ4)</f>
        <v>0</v>
      </c>
      <c r="AS91" s="47">
        <f>IF(AND(AQ124=0,AQ91&gt;=0),"",AQ91/AQ124)</f>
        <v>0</v>
      </c>
      <c r="AT91" s="131">
        <f t="shared" si="83"/>
        <v>0</v>
      </c>
      <c r="AU91" s="30" t="str">
        <f>IF(AND(AT4=0,AT91&gt;=0), "",AT91/AT4)</f>
        <v/>
      </c>
      <c r="AV91" s="47" t="str">
        <f t="shared" si="72"/>
        <v/>
      </c>
      <c r="AW91" s="131">
        <f t="shared" si="48"/>
        <v>0</v>
      </c>
      <c r="AX91" s="30">
        <f>IF(AND(AW4=0,AW91&gt;=0), "",AW91/AW4)</f>
        <v>0</v>
      </c>
      <c r="AY91" s="47">
        <f>IF(AND(AW124=0,AW91&gt;=0),"",AW91/AW124)</f>
        <v>0</v>
      </c>
      <c r="AZ91" s="131">
        <f t="shared" si="84"/>
        <v>0</v>
      </c>
      <c r="BA91" s="30" t="str">
        <f>IF(AND(AZ4=0,AZ91&gt;=0), "",AZ91/AZ4)</f>
        <v/>
      </c>
      <c r="BB91" s="47" t="str">
        <f t="shared" si="73"/>
        <v/>
      </c>
      <c r="BC91" s="129">
        <f>+'N EERR ULTRAX'!I162+'N EERR ULTRAX'!I163+'N EERR ULTRAX'!I164+'N EERR ULTRAX'!I165+'N EERR ULTRAX'!I166+'N EERR ULTRAX'!I167+'N EERR ULTRAX'!I168+'N EERR ULTRAX'!I169</f>
        <v>0</v>
      </c>
      <c r="BD91" s="30" t="str">
        <f>IF(AND(BC4=0,BC91&gt;=0), "",BC91/BC4)</f>
        <v/>
      </c>
      <c r="BE91" s="47" t="str">
        <f>IF(AND(BC124=0,BC91&gt;=0),"",BC91/BC124)</f>
        <v/>
      </c>
      <c r="BF91" s="30" t="str">
        <f t="shared" si="74"/>
        <v/>
      </c>
      <c r="BG91" s="130">
        <f>+AZ91+BC91</f>
        <v>0</v>
      </c>
      <c r="BH91" s="30">
        <f>IF(AND(BG4=0,BG91&gt;=0), "",BG91/BG4)</f>
        <v>0</v>
      </c>
      <c r="BI91" s="47">
        <f>IF(AND(BG124=0,BG91&gt;=0),"",BG91/BG124)</f>
        <v>0</v>
      </c>
      <c r="BJ91" s="129">
        <f>+'N EERR ULTRAX'!J162+'N EERR ULTRAX'!J163+'N EERR ULTRAX'!J164+'N EERR ULTRAX'!J165+'N EERR ULTRAX'!J166+'N EERR ULTRAX'!J167+'N EERR ULTRAX'!J168+'N EERR ULTRAX'!J169</f>
        <v>0</v>
      </c>
      <c r="BK91" s="30" t="str">
        <f>IF(AND(BJ4=0,BJ91&gt;=0), "",BJ91/BJ4)</f>
        <v/>
      </c>
      <c r="BL91" s="47" t="str">
        <f>IF(AND(BJ124=0,BJ91&gt;=0),"",BJ91/BJ124)</f>
        <v/>
      </c>
      <c r="BM91" s="30" t="str">
        <f t="shared" si="51"/>
        <v/>
      </c>
      <c r="BN91" s="130">
        <f t="shared" si="86"/>
        <v>0</v>
      </c>
      <c r="BO91" s="30">
        <f>IF(AND(BN4=0,BN91&gt;=0), "",BN91/BN4)</f>
        <v>0</v>
      </c>
      <c r="BP91" s="47">
        <f>IF(AND(BN124=0,BN91&gt;=0),"",BN91/BN124)</f>
        <v>0</v>
      </c>
      <c r="BQ91" s="129">
        <f>+'N EERR ULTRAX'!K162+'N EERR ULTRAX'!K163+'N EERR ULTRAX'!K164+'N EERR ULTRAX'!K165+'N EERR ULTRAX'!K166+'N EERR ULTRAX'!K167+'N EERR ULTRAX'!K168+'N EERR ULTRAX'!K169</f>
        <v>0</v>
      </c>
      <c r="BR91" s="30" t="str">
        <f>IF(AND(BQ4=0,BQ91&gt;=0), "",BQ91/BQ4)</f>
        <v/>
      </c>
      <c r="BS91" s="47" t="str">
        <f>IF(AND(BQ124=0,BQ91&gt;=0),"",BQ91/BQ124)</f>
        <v/>
      </c>
      <c r="BT91" s="30" t="str">
        <f t="shared" si="52"/>
        <v/>
      </c>
      <c r="BU91" s="130">
        <f t="shared" si="87"/>
        <v>0</v>
      </c>
      <c r="BV91" s="30">
        <f>IF(AND(BU4=0,BU91&gt;=0), "",BU91/BU4)</f>
        <v>0</v>
      </c>
      <c r="BW91" s="47">
        <f>IF(AND(BU124=0,BU91&gt;=0),"",BU91/BU124)</f>
        <v>0</v>
      </c>
      <c r="BX91" s="131">
        <f t="shared" si="88"/>
        <v>0</v>
      </c>
      <c r="BY91" s="30" t="str">
        <f>IF(AND(BX4=0,BX91&gt;=0), "",BX91/BX4)</f>
        <v/>
      </c>
      <c r="BZ91" s="47" t="str">
        <f t="shared" si="53"/>
        <v/>
      </c>
      <c r="CA91" s="129">
        <f>+'N EERR ULTRAX'!L162+'N EERR ULTRAX'!L163+'N EERR ULTRAX'!L164+'N EERR ULTRAX'!L165+'N EERR ULTRAX'!L166+'N EERR ULTRAX'!L167+'N EERR ULTRAX'!L168+'N EERR ULTRAX'!L169</f>
        <v>0</v>
      </c>
      <c r="CB91" s="30" t="str">
        <f>IF(AND(CA4=0,CA91&gt;=0), "",CA91/CA4)</f>
        <v/>
      </c>
      <c r="CC91" s="47" t="str">
        <f>IF(AND(CA124=0,CA91&gt;=0),"",CA91/CA124)</f>
        <v/>
      </c>
      <c r="CD91" s="30" t="str">
        <f t="shared" si="75"/>
        <v/>
      </c>
      <c r="CE91" s="130">
        <f t="shared" si="89"/>
        <v>0</v>
      </c>
      <c r="CF91" s="30">
        <f>IF(AND(CE4=0,CE91&gt;=0), "",CE91/CE4)</f>
        <v>0</v>
      </c>
      <c r="CG91" s="47">
        <f>IF(AND(CE124=0,CE91&gt;=0),"",CE91/CE124)</f>
        <v>0</v>
      </c>
      <c r="CH91" s="129">
        <f>+'N EERR ULTRAX'!M162+'N EERR ULTRAX'!M163+'N EERR ULTRAX'!M164+'N EERR ULTRAX'!M165+'N EERR ULTRAX'!M166+'N EERR ULTRAX'!M167+'N EERR ULTRAX'!M168+'N EERR ULTRAX'!M169</f>
        <v>0</v>
      </c>
      <c r="CI91" s="30" t="str">
        <f>IF(AND(CH4=0,CH91&gt;=0), "",CH91/CH4)</f>
        <v/>
      </c>
      <c r="CJ91" s="47" t="str">
        <f>IF(AND(CH124=0,CH91&gt;=0),"",CH91/CH124)</f>
        <v/>
      </c>
      <c r="CK91" s="30" t="str">
        <f t="shared" si="54"/>
        <v/>
      </c>
      <c r="CL91" s="130">
        <f t="shared" si="90"/>
        <v>0</v>
      </c>
      <c r="CM91" s="30">
        <f>IF(AND(CL4=0,CL91&gt;=0), "",CL91/CL4)</f>
        <v>0</v>
      </c>
      <c r="CN91" s="47">
        <f>IF(AND(CL124=0,CL91&gt;=0),"",CL91/CL124)</f>
        <v>0</v>
      </c>
      <c r="CO91" s="129">
        <f>+'N EERR ULTRAX'!N162+'N EERR ULTRAX'!N163+'N EERR ULTRAX'!N164+'N EERR ULTRAX'!N165+'N EERR ULTRAX'!N166+'N EERR ULTRAX'!N167+'N EERR ULTRAX'!N168+'N EERR ULTRAX'!N169</f>
        <v>0</v>
      </c>
      <c r="CP91" s="30" t="str">
        <f>IF(AND(CO4=0,CO91&gt;=0), "",CO91/CO4)</f>
        <v/>
      </c>
      <c r="CQ91" s="47" t="str">
        <f>IF(AND(CO124=0,CO91&gt;=0),"",CO91/CO124)</f>
        <v/>
      </c>
      <c r="CR91" s="30" t="str">
        <f t="shared" si="55"/>
        <v/>
      </c>
      <c r="CS91" s="130">
        <f t="shared" si="91"/>
        <v>0</v>
      </c>
      <c r="CT91" s="30">
        <f>IF(AND(CS4=0,CS91&gt;=0), "",CS91/CS4)</f>
        <v>0</v>
      </c>
      <c r="CU91" s="47">
        <f>IF(AND(CS124=0,CS91&gt;=0),"",CS91/CS124)</f>
        <v>0</v>
      </c>
      <c r="CV91" s="131">
        <f t="shared" si="92"/>
        <v>0</v>
      </c>
      <c r="CW91" s="30" t="str">
        <f>IF(AND(CV4=0,CV91&gt;=0), "",CV91/CV4)</f>
        <v/>
      </c>
      <c r="CX91" s="47" t="str">
        <f t="shared" si="56"/>
        <v/>
      </c>
    </row>
    <row r="92" spans="1:102" hidden="1" outlineLevel="2" x14ac:dyDescent="0.3">
      <c r="A92" s="29"/>
      <c r="B92" s="129"/>
      <c r="C92" s="15"/>
      <c r="D92" s="46"/>
      <c r="E92" s="129"/>
      <c r="F92" s="15"/>
      <c r="G92" s="46"/>
      <c r="H92" s="129"/>
      <c r="I92" s="15"/>
      <c r="J92" s="46"/>
      <c r="K92" s="32" t="str">
        <f t="shared" si="78"/>
        <v/>
      </c>
      <c r="M92" s="15"/>
      <c r="N92" s="46"/>
      <c r="O92" s="129"/>
      <c r="P92" s="15"/>
      <c r="Q92" s="46"/>
      <c r="R92" s="32" t="str">
        <f t="shared" si="80"/>
        <v/>
      </c>
      <c r="T92" s="15"/>
      <c r="U92" s="46"/>
      <c r="V92" s="131"/>
      <c r="W92" s="15"/>
      <c r="X92" s="92" t="str">
        <f t="shared" si="70"/>
        <v/>
      </c>
      <c r="Y92" s="129"/>
      <c r="Z92" s="15"/>
      <c r="AA92" s="46"/>
      <c r="AB92" s="32" t="str">
        <f t="shared" si="71"/>
        <v/>
      </c>
      <c r="AD92" s="15"/>
      <c r="AE92" s="46"/>
      <c r="AF92" s="129"/>
      <c r="AG92" s="15"/>
      <c r="AH92" s="46"/>
      <c r="AI92" s="32" t="str">
        <f t="shared" si="49"/>
        <v/>
      </c>
      <c r="AJ92" s="130">
        <f t="shared" si="76"/>
        <v>0</v>
      </c>
      <c r="AK92" s="15"/>
      <c r="AL92" s="46"/>
      <c r="AM92" s="129"/>
      <c r="AN92" s="15"/>
      <c r="AO92" s="46"/>
      <c r="AP92" s="32" t="str">
        <f t="shared" si="50"/>
        <v/>
      </c>
      <c r="AQ92" s="130">
        <f t="shared" si="77"/>
        <v>0</v>
      </c>
      <c r="AR92" s="15"/>
      <c r="AS92" s="46"/>
      <c r="AT92" s="131">
        <f t="shared" si="83"/>
        <v>0</v>
      </c>
      <c r="AU92" s="15"/>
      <c r="AV92" s="92" t="str">
        <f t="shared" si="72"/>
        <v/>
      </c>
      <c r="AW92" s="131">
        <f t="shared" si="48"/>
        <v>0</v>
      </c>
      <c r="AX92" s="15"/>
      <c r="AY92" s="46"/>
      <c r="AZ92" s="131">
        <f t="shared" si="84"/>
        <v>0</v>
      </c>
      <c r="BA92" s="15"/>
      <c r="BB92" s="92" t="str">
        <f t="shared" si="73"/>
        <v/>
      </c>
      <c r="BC92" s="129"/>
      <c r="BD92" s="15"/>
      <c r="BE92" s="46"/>
      <c r="BF92" s="32" t="str">
        <f t="shared" si="74"/>
        <v/>
      </c>
      <c r="BG92" s="130">
        <f t="shared" si="85"/>
        <v>0</v>
      </c>
      <c r="BH92" s="15"/>
      <c r="BI92" s="46"/>
      <c r="BJ92" s="129"/>
      <c r="BK92" s="15"/>
      <c r="BL92" s="46"/>
      <c r="BM92" s="32" t="str">
        <f t="shared" si="51"/>
        <v/>
      </c>
      <c r="BN92" s="130">
        <f t="shared" si="86"/>
        <v>0</v>
      </c>
      <c r="BO92" s="15"/>
      <c r="BP92" s="46"/>
      <c r="BQ92" s="129"/>
      <c r="BR92" s="15"/>
      <c r="BS92" s="46"/>
      <c r="BT92" s="32" t="str">
        <f t="shared" si="52"/>
        <v/>
      </c>
      <c r="BU92" s="130">
        <f t="shared" si="87"/>
        <v>0</v>
      </c>
      <c r="BV92" s="15"/>
      <c r="BW92" s="46"/>
      <c r="BX92" s="131">
        <f t="shared" si="88"/>
        <v>0</v>
      </c>
      <c r="BY92" s="15"/>
      <c r="BZ92" s="92" t="str">
        <f t="shared" si="53"/>
        <v/>
      </c>
      <c r="CA92" s="129"/>
      <c r="CB92" s="15"/>
      <c r="CC92" s="46"/>
      <c r="CD92" s="32" t="str">
        <f t="shared" si="75"/>
        <v/>
      </c>
      <c r="CE92" s="130">
        <f t="shared" si="89"/>
        <v>0</v>
      </c>
      <c r="CF92" s="15"/>
      <c r="CG92" s="46"/>
      <c r="CH92" s="129"/>
      <c r="CI92" s="15"/>
      <c r="CJ92" s="46"/>
      <c r="CK92" s="32" t="str">
        <f t="shared" si="54"/>
        <v/>
      </c>
      <c r="CL92" s="130">
        <f t="shared" si="90"/>
        <v>0</v>
      </c>
      <c r="CM92" s="15"/>
      <c r="CN92" s="46"/>
      <c r="CO92" s="129"/>
      <c r="CP92" s="15"/>
      <c r="CQ92" s="46"/>
      <c r="CR92" s="32" t="str">
        <f t="shared" si="55"/>
        <v/>
      </c>
      <c r="CS92" s="130">
        <f t="shared" si="91"/>
        <v>0</v>
      </c>
      <c r="CT92" s="15"/>
      <c r="CU92" s="46"/>
      <c r="CV92" s="131">
        <f t="shared" si="92"/>
        <v>0</v>
      </c>
      <c r="CW92" s="15"/>
      <c r="CX92" s="92" t="str">
        <f t="shared" si="56"/>
        <v/>
      </c>
    </row>
    <row r="93" spans="1:102" s="6" customFormat="1" collapsed="1" x14ac:dyDescent="0.3">
      <c r="A93" s="37" t="s">
        <v>82</v>
      </c>
      <c r="B93" s="126">
        <f>SUM(B94:B103)</f>
        <v>0</v>
      </c>
      <c r="C93" s="38" t="str">
        <f>IF(AND(B4=0,B93&gt;=0), "",B93/B4)</f>
        <v/>
      </c>
      <c r="D93" s="43" t="str">
        <f>IF(AND(B124=0,B93&gt;=0),"",B93/B124)</f>
        <v/>
      </c>
      <c r="E93" s="126">
        <f>SUM(E94:E103)</f>
        <v>256.23629228461931</v>
      </c>
      <c r="F93" s="38">
        <f>IF(AND(E4=0,E93&gt;=0), "",E93/E4)</f>
        <v>3.6753089782207123E-3</v>
      </c>
      <c r="G93" s="43">
        <f>IF(AND(E124=0,E93&gt;=0),"",E93/E124)</f>
        <v>9.0534097021144257E-3</v>
      </c>
      <c r="H93" s="126">
        <f>SUM(H94:H103)</f>
        <v>78.666870685360479</v>
      </c>
      <c r="I93" s="38">
        <f>IF(AND(H4=0,H93&gt;=0), "",H93/H4)</f>
        <v>8.6464470660720539E-4</v>
      </c>
      <c r="J93" s="43">
        <f>IF(AND(H124=0,H93&gt;=0),"",H93/H124)</f>
        <v>2.9741777559011964E-3</v>
      </c>
      <c r="K93" s="38">
        <f t="shared" si="78"/>
        <v>-0.69299091091288589</v>
      </c>
      <c r="L93" s="127">
        <f>SUM(L94:L103)</f>
        <v>334.90316296997975</v>
      </c>
      <c r="M93" s="38">
        <f>IF(AND(L4=0,L93&gt;=0), "",L93/L4)</f>
        <v>2.0840267749128957E-3</v>
      </c>
      <c r="N93" s="43">
        <f>IF(AND(L124=0,L93&gt;=0),"",L93/L124)</f>
        <v>6.1166516621069238E-3</v>
      </c>
      <c r="O93" s="126">
        <f>SUM(O94:O103)</f>
        <v>155.21237457508144</v>
      </c>
      <c r="P93" s="38">
        <f>IF(AND(O4=0,O93&gt;=0), "",O93/O4)</f>
        <v>1.4417002405519919E-3</v>
      </c>
      <c r="Q93" s="43">
        <f>IF(AND(O124=0,O93&gt;=0),"",O93/O124)</f>
        <v>4.6533349688861999E-3</v>
      </c>
      <c r="R93" s="38">
        <f t="shared" si="80"/>
        <v>0.97303354287315902</v>
      </c>
      <c r="S93" s="127">
        <f>SUM(S94:S103)</f>
        <v>490.11553754506122</v>
      </c>
      <c r="T93" s="38">
        <f>IF(AND(S4=0,S93&gt;=0), "",S93/S4)</f>
        <v>1.8263409019000061E-3</v>
      </c>
      <c r="U93" s="43">
        <f>IF(AND(S124=0,S93&gt;=0),"",S93/S124)</f>
        <v>5.5626818430143648E-3</v>
      </c>
      <c r="V93" s="128">
        <f>SUM(V94:V103)</f>
        <v>0</v>
      </c>
      <c r="W93" s="38" t="str">
        <f>IF(AND(V4=0,V93&gt;=0), "",V93/V4)</f>
        <v/>
      </c>
      <c r="X93" s="91">
        <f t="shared" si="70"/>
        <v>1</v>
      </c>
      <c r="Y93" s="126">
        <f>SUM(Y94:Y103)</f>
        <v>96.605282055274415</v>
      </c>
      <c r="Z93" s="38">
        <f>IF(AND(Y4=0,Y93&gt;=0), "",Y93/Y4)</f>
        <v>8.2269228203929489E-4</v>
      </c>
      <c r="AA93" s="43">
        <f>IF(AND(Y124=0,Y93&gt;=0),"",Y93/Y124)</f>
        <v>2.7613379651915196E-3</v>
      </c>
      <c r="AB93" s="38">
        <f t="shared" si="71"/>
        <v>-0.3775929121647244</v>
      </c>
      <c r="AC93" s="127">
        <f>SUM(AC94:AC103)</f>
        <v>586.72081960033563</v>
      </c>
      <c r="AD93" s="38">
        <f>IF(AND(AC4=0,AC93&gt;=0), "",AC93/AC4)</f>
        <v>1.5208489786265023E-3</v>
      </c>
      <c r="AE93" s="43">
        <f>IF(AND(AC124=0,AC93&gt;=0),"",AC93/AC124)</f>
        <v>4.7664944054204191E-3</v>
      </c>
      <c r="AF93" s="126">
        <f>SUM(AF94:AF103)</f>
        <v>749.99733593612916</v>
      </c>
      <c r="AG93" s="38">
        <f>IF(AND(AF4=0,AF93&gt;=0), "",AF93/AF4)</f>
        <v>5.6642718537805387E-3</v>
      </c>
      <c r="AH93" s="43">
        <f>IF(AND(AF124=0,AF93&gt;=0),"",AF93/AF124)</f>
        <v>2.0363472747624654E-2</v>
      </c>
      <c r="AI93" s="38">
        <f t="shared" si="49"/>
        <v>6.7635230701671674</v>
      </c>
      <c r="AJ93" s="127">
        <f>SUM(AJ94:AJ103)</f>
        <v>1336.7181555364648</v>
      </c>
      <c r="AK93" s="38">
        <f>IF(AND(AJ4=0,AJ93&gt;=0), "",AJ93/AJ4)</f>
        <v>2.5795734141066994E-3</v>
      </c>
      <c r="AL93" s="43">
        <f>IF(AND(AJ124=0,AJ93&gt;=0),"",AJ93/AJ124)</f>
        <v>8.3584977045446131E-3</v>
      </c>
      <c r="AM93" s="126">
        <f>SUM(AM94:AM103)</f>
        <v>149.78258191456268</v>
      </c>
      <c r="AN93" s="38">
        <f>IF(AND(AM4=0,AM93&gt;=0), "",AM93/AM4)</f>
        <v>1.2679476714790329E-3</v>
      </c>
      <c r="AO93" s="43">
        <f>IF(AND(AM124=0,AM93&gt;=0),"",AM93/AM124)</f>
        <v>4.0435174350405643E-3</v>
      </c>
      <c r="AP93" s="38">
        <f t="shared" si="50"/>
        <v>-0.80028918139074778</v>
      </c>
      <c r="AQ93" s="127">
        <f>SUM(AQ94:AQ103)</f>
        <v>1486.5007374510276</v>
      </c>
      <c r="AR93" s="38">
        <f>IF(AND(AQ4=0,AQ93&gt;=0), "",AQ93/AQ4)</f>
        <v>2.3360773206165704E-3</v>
      </c>
      <c r="AS93" s="43">
        <f>IF(AND(AQ124=0,AQ93&gt;=0),"",AQ93/AQ124)</f>
        <v>7.5469953906800906E-3</v>
      </c>
      <c r="AT93" s="128">
        <f>SUM(AT94:AT103)</f>
        <v>0</v>
      </c>
      <c r="AU93" s="38" t="str">
        <f>IF(AND(AT4=0,AT93&gt;=0), "",AT93/AT4)</f>
        <v/>
      </c>
      <c r="AV93" s="91">
        <f t="shared" si="72"/>
        <v>1</v>
      </c>
      <c r="AW93" s="128">
        <f>SUM(AW94:AW103)</f>
        <v>247.75012290850461</v>
      </c>
      <c r="AX93" s="38">
        <f>IF(AND(AW4=0,AW93&gt;=0), "",AW93/AW4)</f>
        <v>2.33607732061657E-3</v>
      </c>
      <c r="AY93" s="43">
        <f>IF(AND(AW124=0,AW93&gt;=0),"",AW93/AW124)</f>
        <v>7.5469953906800924E-3</v>
      </c>
      <c r="AZ93" s="128">
        <f>SUM(AZ94:AZ103)</f>
        <v>0</v>
      </c>
      <c r="BA93" s="38" t="str">
        <f>IF(AND(AZ4=0,AZ93&gt;=0), "",AZ93/AZ4)</f>
        <v/>
      </c>
      <c r="BB93" s="91">
        <f t="shared" si="73"/>
        <v>1</v>
      </c>
      <c r="BC93" s="126">
        <f>SUM(BC94:BC103)</f>
        <v>0</v>
      </c>
      <c r="BD93" s="38" t="str">
        <f>IF(AND(BC4=0,BC93&gt;=0), "",BC93/BC4)</f>
        <v/>
      </c>
      <c r="BE93" s="43" t="str">
        <f>IF(AND(BC124=0,BC93&gt;=0),"",BC93/BC124)</f>
        <v/>
      </c>
      <c r="BF93" s="38">
        <f t="shared" si="74"/>
        <v>-1</v>
      </c>
      <c r="BG93" s="127">
        <f>SUM(BG94:BG103)</f>
        <v>1486.5007374510276</v>
      </c>
      <c r="BH93" s="38">
        <f>IF(AND(BG4=0,BG93&gt;=0), "",BG93/BG4)</f>
        <v>2.3360773206165704E-3</v>
      </c>
      <c r="BI93" s="43">
        <f>IF(AND(BG124=0,BG93&gt;=0),"",BG93/BG124)</f>
        <v>7.5469953906800906E-3</v>
      </c>
      <c r="BJ93" s="126">
        <f>SUM(BJ94:BJ103)</f>
        <v>0</v>
      </c>
      <c r="BK93" s="38" t="str">
        <f>IF(AND(BJ4=0,BJ93&gt;=0), "",BJ93/BJ4)</f>
        <v/>
      </c>
      <c r="BL93" s="43" t="str">
        <f>IF(AND(BJ124=0,BJ93&gt;=0),"",BJ93/BJ124)</f>
        <v/>
      </c>
      <c r="BM93" s="38" t="str">
        <f t="shared" si="51"/>
        <v/>
      </c>
      <c r="BN93" s="127">
        <f>SUM(BN94:BN103)</f>
        <v>1486.5007374510276</v>
      </c>
      <c r="BO93" s="38">
        <f>IF(AND(BN4=0,BN93&gt;=0), "",BN93/BN4)</f>
        <v>2.3360773206165704E-3</v>
      </c>
      <c r="BP93" s="43">
        <f>IF(AND(BN124=0,BN93&gt;=0),"",BN93/BN124)</f>
        <v>7.5469953906800906E-3</v>
      </c>
      <c r="BQ93" s="126">
        <f>SUM(BQ94:BQ103)</f>
        <v>0</v>
      </c>
      <c r="BR93" s="38" t="str">
        <f>IF(AND(BQ4=0,BQ93&gt;=0), "",BQ93/BQ4)</f>
        <v/>
      </c>
      <c r="BS93" s="43" t="str">
        <f>IF(AND(BQ124=0,BQ93&gt;=0),"",BQ93/BQ124)</f>
        <v/>
      </c>
      <c r="BT93" s="38" t="str">
        <f t="shared" si="52"/>
        <v/>
      </c>
      <c r="BU93" s="127">
        <f>SUM(BU94:BU103)</f>
        <v>1486.5007374510276</v>
      </c>
      <c r="BV93" s="38">
        <f>IF(AND(BU4=0,BU93&gt;=0), "",BU93/BU4)</f>
        <v>2.3360773206165704E-3</v>
      </c>
      <c r="BW93" s="43">
        <f>IF(AND(BU124=0,BU93&gt;=0),"",BU93/BU124)</f>
        <v>7.5469953906800906E-3</v>
      </c>
      <c r="BX93" s="128">
        <f>SUM(BX94:BX103)</f>
        <v>0</v>
      </c>
      <c r="BY93" s="38" t="str">
        <f>IF(AND(BX4=0,BX93&gt;=0), "",BX93/BX4)</f>
        <v/>
      </c>
      <c r="BZ93" s="91">
        <f t="shared" si="53"/>
        <v>1</v>
      </c>
      <c r="CA93" s="126">
        <f>SUM(CA94:CA103)</f>
        <v>0</v>
      </c>
      <c r="CB93" s="38" t="str">
        <f>IF(AND(CA4=0,CA93&gt;=0), "",CA93/CA4)</f>
        <v/>
      </c>
      <c r="CC93" s="43" t="str">
        <f>IF(AND(CA124=0,CA93&gt;=0),"",CA93/CA124)</f>
        <v/>
      </c>
      <c r="CD93" s="38" t="str">
        <f t="shared" si="75"/>
        <v/>
      </c>
      <c r="CE93" s="127">
        <f>SUM(CE94:CE103)</f>
        <v>1486.5007374510276</v>
      </c>
      <c r="CF93" s="38">
        <f>IF(AND(CE4=0,CE93&gt;=0), "",CE93/CE4)</f>
        <v>2.3360773206165704E-3</v>
      </c>
      <c r="CG93" s="43">
        <f>IF(AND(CE124=0,CE93&gt;=0),"",CE93/CE124)</f>
        <v>7.5469953906800906E-3</v>
      </c>
      <c r="CH93" s="126">
        <f>SUM(CH94:CH103)</f>
        <v>0</v>
      </c>
      <c r="CI93" s="38" t="str">
        <f>IF(AND(CH4=0,CH93&gt;=0), "",CH93/CH4)</f>
        <v/>
      </c>
      <c r="CJ93" s="43" t="str">
        <f>IF(AND(CH124=0,CH93&gt;=0),"",CH93/CH124)</f>
        <v/>
      </c>
      <c r="CK93" s="38" t="str">
        <f t="shared" si="54"/>
        <v/>
      </c>
      <c r="CL93" s="127">
        <f>SUM(CL94:CL103)</f>
        <v>1486.5007374510276</v>
      </c>
      <c r="CM93" s="38">
        <f>IF(AND(CL4=0,CL93&gt;=0), "",CL93/CL4)</f>
        <v>2.3360773206165704E-3</v>
      </c>
      <c r="CN93" s="43">
        <f>IF(AND(CL124=0,CL93&gt;=0),"",CL93/CL124)</f>
        <v>7.5469953906800906E-3</v>
      </c>
      <c r="CO93" s="126">
        <f>SUM(CO94:CO103)</f>
        <v>0</v>
      </c>
      <c r="CP93" s="38" t="str">
        <f>IF(AND(CO4=0,CO93&gt;=0), "",CO93/CO4)</f>
        <v/>
      </c>
      <c r="CQ93" s="43" t="str">
        <f>IF(AND(CO124=0,CO93&gt;=0),"",CO93/CO124)</f>
        <v/>
      </c>
      <c r="CR93" s="38" t="str">
        <f t="shared" si="55"/>
        <v/>
      </c>
      <c r="CS93" s="127">
        <f>SUM(CS94:CS103)</f>
        <v>1486.5007374510276</v>
      </c>
      <c r="CT93" s="38">
        <f>IF(AND(CS4=0,CS93&gt;=0), "",CS93/CS4)</f>
        <v>2.3360773206165704E-3</v>
      </c>
      <c r="CU93" s="43">
        <f>IF(AND(CS124=0,CS93&gt;=0),"",CS93/CS124)</f>
        <v>7.5469953906800906E-3</v>
      </c>
      <c r="CV93" s="128">
        <f>SUM(CV94:CV103)</f>
        <v>0</v>
      </c>
      <c r="CW93" s="38" t="str">
        <f>IF(AND(CV4=0,CV93&gt;=0), "",CV93/CV4)</f>
        <v/>
      </c>
      <c r="CX93" s="91">
        <f t="shared" si="56"/>
        <v>1</v>
      </c>
    </row>
    <row r="94" spans="1:102" hidden="1" outlineLevel="1" x14ac:dyDescent="0.3">
      <c r="A94" s="29" t="s">
        <v>83</v>
      </c>
      <c r="B94" s="129">
        <f>+'N EERR ULTRAX'!B173</f>
        <v>0</v>
      </c>
      <c r="C94" s="30" t="str">
        <f>IF(AND(B4=0,B94&gt;=0), "",B94/B4)</f>
        <v/>
      </c>
      <c r="D94" s="47" t="str">
        <f>IF(AND(B124=0,B94&gt;=0),"",B94/B124)</f>
        <v/>
      </c>
      <c r="E94" s="129">
        <f>+'N EERR ULTRAX'!C173</f>
        <v>0</v>
      </c>
      <c r="F94" s="30">
        <f>IF(AND(E4=0,E94&gt;=0), "",E94/E4)</f>
        <v>0</v>
      </c>
      <c r="G94" s="47">
        <f>IF(AND(E124=0,E94&gt;=0),"",E94/E124)</f>
        <v>0</v>
      </c>
      <c r="H94" s="129">
        <f>+'N EERR ULTRAX'!D173</f>
        <v>0</v>
      </c>
      <c r="I94" s="30">
        <f>IF(AND(H4=0,H94&gt;=0), "",H94/H4)</f>
        <v>0</v>
      </c>
      <c r="J94" s="47">
        <f>IF(AND(H124=0,H94&gt;=0),"",H94/H124)</f>
        <v>0</v>
      </c>
      <c r="K94" s="30" t="str">
        <f t="shared" si="78"/>
        <v/>
      </c>
      <c r="L94" s="130">
        <f t="shared" ref="L94:L102" si="93">+E94+H94</f>
        <v>0</v>
      </c>
      <c r="M94" s="30">
        <f>IF(AND(L4=0,L94&gt;=0), "",L94/L4)</f>
        <v>0</v>
      </c>
      <c r="N94" s="47">
        <f>IF(AND(L124=0,L94&gt;=0),"",L94/L124)</f>
        <v>0</v>
      </c>
      <c r="O94" s="129">
        <f>+'N EERR ULTRAX'!E173</f>
        <v>0</v>
      </c>
      <c r="P94" s="30">
        <f>IF(AND(O4=0,O94&gt;=0), "",O94/O4)</f>
        <v>0</v>
      </c>
      <c r="Q94" s="47">
        <f>IF(AND(O124=0,O94&gt;=0),"",O94/O124)</f>
        <v>0</v>
      </c>
      <c r="R94" s="30" t="str">
        <f t="shared" si="80"/>
        <v/>
      </c>
      <c r="S94" s="130">
        <f t="shared" ref="S94:S102" si="94">+L94+O94</f>
        <v>0</v>
      </c>
      <c r="T94" s="30">
        <f>IF(AND(S4=0,S94&gt;=0), "",S94/S4)</f>
        <v>0</v>
      </c>
      <c r="U94" s="47">
        <f>IF(AND(S124=0,S94&gt;=0),"",S94/S124)</f>
        <v>0</v>
      </c>
      <c r="V94" s="131"/>
      <c r="W94" s="30" t="str">
        <f>IF(AND(V4=0,V94&gt;=0), "",V94/V4)</f>
        <v/>
      </c>
      <c r="X94" s="47" t="str">
        <f t="shared" si="70"/>
        <v/>
      </c>
      <c r="Y94" s="129">
        <f>+'N EERR ULTRAX'!F173</f>
        <v>0</v>
      </c>
      <c r="Z94" s="30">
        <f>IF(AND(Y4=0,Y94&gt;=0), "",Y94/Y4)</f>
        <v>0</v>
      </c>
      <c r="AA94" s="47">
        <f>IF(AND(Y124=0,Y94&gt;=0),"",Y94/Y124)</f>
        <v>0</v>
      </c>
      <c r="AB94" s="30" t="str">
        <f t="shared" si="71"/>
        <v/>
      </c>
      <c r="AC94" s="130">
        <f t="shared" ref="AC94:AC103" si="95">+S94+Y94</f>
        <v>0</v>
      </c>
      <c r="AD94" s="30">
        <f>IF(AND(AC4=0,AC94&gt;=0), "",AC94/AC4)</f>
        <v>0</v>
      </c>
      <c r="AE94" s="47">
        <f>IF(AND(AC124=0,AC94&gt;=0),"",AC94/AC124)</f>
        <v>0</v>
      </c>
      <c r="AF94" s="129">
        <f>+'N EERR ULTRAX'!G173</f>
        <v>0</v>
      </c>
      <c r="AG94" s="30">
        <f>IF(AND(AF4=0,AF94&gt;=0), "",AF94/AF4)</f>
        <v>0</v>
      </c>
      <c r="AH94" s="47">
        <f>IF(AND(AF124=0,AF94&gt;=0),"",AF94/AF124)</f>
        <v>0</v>
      </c>
      <c r="AI94" s="30" t="str">
        <f t="shared" si="49"/>
        <v/>
      </c>
      <c r="AJ94" s="130">
        <f t="shared" si="76"/>
        <v>0</v>
      </c>
      <c r="AK94" s="30">
        <f>IF(AND(AJ4=0,AJ94&gt;=0), "",AJ94/AJ4)</f>
        <v>0</v>
      </c>
      <c r="AL94" s="47">
        <f>IF(AND(AJ124=0,AJ94&gt;=0),"",AJ94/AJ124)</f>
        <v>0</v>
      </c>
      <c r="AM94" s="129">
        <f>+'N EERR ULTRAX'!H173</f>
        <v>0</v>
      </c>
      <c r="AN94" s="30">
        <f>IF(AND(AM4=0,AM94&gt;=0), "",AM94/AM4)</f>
        <v>0</v>
      </c>
      <c r="AO94" s="47">
        <f>IF(AND(AM124=0,AM94&gt;=0),"",AM94/AM124)</f>
        <v>0</v>
      </c>
      <c r="AP94" s="30" t="str">
        <f t="shared" si="50"/>
        <v/>
      </c>
      <c r="AQ94" s="130">
        <f t="shared" si="77"/>
        <v>0</v>
      </c>
      <c r="AR94" s="30">
        <f>IF(AND(AQ4=0,AQ94&gt;=0), "",AQ94/AQ4)</f>
        <v>0</v>
      </c>
      <c r="AS94" s="47">
        <f>IF(AND(AQ124=0,AQ94&gt;=0),"",AQ94/AQ124)</f>
        <v>0</v>
      </c>
      <c r="AT94" s="131">
        <f t="shared" ref="AT94:AT102" si="96">+V94*2</f>
        <v>0</v>
      </c>
      <c r="AU94" s="30" t="str">
        <f>IF(AND(AT4=0,AT94&gt;=0), "",AT94/AT4)</f>
        <v/>
      </c>
      <c r="AV94" s="47" t="str">
        <f t="shared" si="72"/>
        <v/>
      </c>
      <c r="AW94" s="131">
        <f t="shared" si="48"/>
        <v>0</v>
      </c>
      <c r="AX94" s="30">
        <f>IF(AND(AW4=0,AW94&gt;=0), "",AW94/AW4)</f>
        <v>0</v>
      </c>
      <c r="AY94" s="47">
        <f>IF(AND(AW124=0,AW94&gt;=0),"",AW94/AW124)</f>
        <v>0</v>
      </c>
      <c r="AZ94" s="131">
        <f t="shared" si="84"/>
        <v>0</v>
      </c>
      <c r="BA94" s="30" t="str">
        <f>IF(AND(AZ4=0,AZ94&gt;=0), "",AZ94/AZ4)</f>
        <v/>
      </c>
      <c r="BB94" s="47" t="str">
        <f t="shared" si="73"/>
        <v/>
      </c>
      <c r="BC94" s="129">
        <f>+'N EERR ULTRAX'!I173</f>
        <v>0</v>
      </c>
      <c r="BD94" s="30" t="str">
        <f>IF(AND(BC4=0,BC94&gt;=0), "",BC94/BC4)</f>
        <v/>
      </c>
      <c r="BE94" s="47" t="str">
        <f>IF(AND(BC124=0,BC94&gt;=0),"",BC94/BC124)</f>
        <v/>
      </c>
      <c r="BF94" s="30" t="str">
        <f t="shared" si="74"/>
        <v/>
      </c>
      <c r="BG94" s="130">
        <f t="shared" ref="BG94:BG103" si="97">+AQ94+BC94</f>
        <v>0</v>
      </c>
      <c r="BH94" s="30">
        <f>IF(AND(BG4=0,BG94&gt;=0), "",BG94/BG4)</f>
        <v>0</v>
      </c>
      <c r="BI94" s="47">
        <f>IF(AND(BG124=0,BG94&gt;=0),"",BG94/BG124)</f>
        <v>0</v>
      </c>
      <c r="BJ94" s="129">
        <f>+'N EERR ULTRAX'!J173</f>
        <v>0</v>
      </c>
      <c r="BK94" s="30" t="str">
        <f>IF(AND(BJ4=0,BJ94&gt;=0), "",BJ94/BJ4)</f>
        <v/>
      </c>
      <c r="BL94" s="47" t="str">
        <f>IF(AND(BJ124=0,BJ94&gt;=0),"",BJ94/BJ124)</f>
        <v/>
      </c>
      <c r="BM94" s="30" t="str">
        <f t="shared" si="51"/>
        <v/>
      </c>
      <c r="BN94" s="130">
        <f t="shared" ref="BN94:BN103" si="98">+BG94+BJ94</f>
        <v>0</v>
      </c>
      <c r="BO94" s="30">
        <f>IF(AND(BN4=0,BN94&gt;=0), "",BN94/BN4)</f>
        <v>0</v>
      </c>
      <c r="BP94" s="47">
        <f>IF(AND(BN124=0,BN94&gt;=0),"",BN94/BN124)</f>
        <v>0</v>
      </c>
      <c r="BQ94" s="129">
        <f>+'N EERR ULTRAX'!K173</f>
        <v>0</v>
      </c>
      <c r="BR94" s="30" t="str">
        <f>IF(AND(BQ4=0,BQ94&gt;=0), "",BQ94/BQ4)</f>
        <v/>
      </c>
      <c r="BS94" s="47" t="str">
        <f>IF(AND(BQ124=0,BQ94&gt;=0),"",BQ94/BQ124)</f>
        <v/>
      </c>
      <c r="BT94" s="30" t="str">
        <f t="shared" si="52"/>
        <v/>
      </c>
      <c r="BU94" s="130">
        <f t="shared" ref="BU94:BU103" si="99">+BN94+BQ94</f>
        <v>0</v>
      </c>
      <c r="BV94" s="30">
        <f>IF(AND(BU4=0,BU94&gt;=0), "",BU94/BU4)</f>
        <v>0</v>
      </c>
      <c r="BW94" s="47">
        <f>IF(AND(BU124=0,BU94&gt;=0),"",BU94/BU124)</f>
        <v>0</v>
      </c>
      <c r="BX94" s="131">
        <f t="shared" ref="BX94:BX102" si="100">+AZ94*9</f>
        <v>0</v>
      </c>
      <c r="BY94" s="30" t="str">
        <f>IF(AND(BX4=0,BX94&gt;=0), "",BX94/BX4)</f>
        <v/>
      </c>
      <c r="BZ94" s="47" t="str">
        <f t="shared" si="53"/>
        <v/>
      </c>
      <c r="CA94" s="129">
        <f>+'N EERR ULTRAX'!L173</f>
        <v>0</v>
      </c>
      <c r="CB94" s="30" t="str">
        <f>IF(AND(CA4=0,CA94&gt;=0), "",CA94/CA4)</f>
        <v/>
      </c>
      <c r="CC94" s="47" t="str">
        <f>IF(AND(CA124=0,CA94&gt;=0),"",CA94/CA124)</f>
        <v/>
      </c>
      <c r="CD94" s="30" t="str">
        <f t="shared" si="75"/>
        <v/>
      </c>
      <c r="CE94" s="130">
        <f t="shared" ref="CE94:CE103" si="101">+BU94+CA94</f>
        <v>0</v>
      </c>
      <c r="CF94" s="30">
        <f>IF(AND(CE4=0,CE94&gt;=0), "",CE94/CE4)</f>
        <v>0</v>
      </c>
      <c r="CG94" s="47">
        <f>IF(AND(CE124=0,CE94&gt;=0),"",CE94/CE124)</f>
        <v>0</v>
      </c>
      <c r="CH94" s="129">
        <f>+'N EERR ULTRAX'!M173</f>
        <v>0</v>
      </c>
      <c r="CI94" s="30" t="str">
        <f>IF(AND(CH4=0,CH94&gt;=0), "",CH94/CH4)</f>
        <v/>
      </c>
      <c r="CJ94" s="47" t="str">
        <f>IF(AND(CH124=0,CH94&gt;=0),"",CH94/CH124)</f>
        <v/>
      </c>
      <c r="CK94" s="30" t="str">
        <f t="shared" si="54"/>
        <v/>
      </c>
      <c r="CL94" s="130">
        <f t="shared" ref="CL94:CL103" si="102">+CE94+CH94</f>
        <v>0</v>
      </c>
      <c r="CM94" s="30">
        <f>IF(AND(CL4=0,CL94&gt;=0), "",CL94/CL4)</f>
        <v>0</v>
      </c>
      <c r="CN94" s="47">
        <f>IF(AND(CL124=0,CL94&gt;=0),"",CL94/CL124)</f>
        <v>0</v>
      </c>
      <c r="CO94" s="129">
        <f>+'N EERR ULTRAX'!N173</f>
        <v>0</v>
      </c>
      <c r="CP94" s="30" t="str">
        <f>IF(AND(CO4=0,CO94&gt;=0), "",CO94/CO4)</f>
        <v/>
      </c>
      <c r="CQ94" s="47" t="str">
        <f>IF(AND(CO124=0,CO94&gt;=0),"",CO94/CO124)</f>
        <v/>
      </c>
      <c r="CR94" s="30" t="str">
        <f t="shared" si="55"/>
        <v/>
      </c>
      <c r="CS94" s="130">
        <f t="shared" ref="CS94:CS103" si="103">+CL94+CO94</f>
        <v>0</v>
      </c>
      <c r="CT94" s="30">
        <f>IF(AND(CS4=0,CS94&gt;=0), "",CS94/CS4)</f>
        <v>0</v>
      </c>
      <c r="CU94" s="47">
        <f>IF(AND(CS124=0,CS94&gt;=0),"",CS94/CS124)</f>
        <v>0</v>
      </c>
      <c r="CV94" s="131">
        <f t="shared" ref="CV94:CV102" si="104">+AZ94*12</f>
        <v>0</v>
      </c>
      <c r="CW94" s="30" t="str">
        <f>IF(AND(CV4=0,CV94&gt;=0), "",CV94/CV4)</f>
        <v/>
      </c>
      <c r="CX94" s="47" t="str">
        <f t="shared" si="56"/>
        <v/>
      </c>
    </row>
    <row r="95" spans="1:102" hidden="1" outlineLevel="1" x14ac:dyDescent="0.3">
      <c r="A95" s="29" t="s">
        <v>84</v>
      </c>
      <c r="B95" s="129">
        <f>+'N EERR ULTRAX'!B174</f>
        <v>0</v>
      </c>
      <c r="C95" s="30" t="str">
        <f>IF(AND(B4=0,B95&gt;=0), "",B95/B4)</f>
        <v/>
      </c>
      <c r="D95" s="47" t="str">
        <f>IF(AND(B124=0,B95&gt;=0),"",B95/B124)</f>
        <v/>
      </c>
      <c r="E95" s="129">
        <f>+'N EERR ULTRAX'!C174</f>
        <v>80.406875150437912</v>
      </c>
      <c r="F95" s="30">
        <f>IF(AND(E4=0,E95&gt;=0), "",E95/E4)</f>
        <v>1.153310905009591E-3</v>
      </c>
      <c r="G95" s="47">
        <f>IF(AND(E124=0,E95&gt;=0),"",E95/E124)</f>
        <v>2.8409573722487625E-3</v>
      </c>
      <c r="H95" s="129">
        <f>+'N EERR ULTRAX'!D174</f>
        <v>45.456656465731982</v>
      </c>
      <c r="I95" s="30">
        <f>IF(AND(H4=0,H95&gt;=0), "",H95/H4)</f>
        <v>4.996240100913486E-4</v>
      </c>
      <c r="J95" s="47">
        <f>IF(AND(H124=0,H95&gt;=0),"",H95/H124)</f>
        <v>1.7185910071186004E-3</v>
      </c>
      <c r="K95" s="30">
        <f t="shared" si="78"/>
        <v>-0.43466704332577938</v>
      </c>
      <c r="L95" s="130">
        <f t="shared" si="93"/>
        <v>125.86353161616989</v>
      </c>
      <c r="M95" s="30">
        <f>IF(AND(L4=0,L95&gt;=0), "",L95/L4)</f>
        <v>7.8322034210440193E-4</v>
      </c>
      <c r="N95" s="47">
        <f>IF(AND(L124=0,L95&gt;=0),"",L95/L124)</f>
        <v>2.298764135373969E-3</v>
      </c>
      <c r="O95" s="129">
        <f>+'N EERR ULTRAX'!E174</f>
        <v>0</v>
      </c>
      <c r="P95" s="30">
        <f>IF(AND(O4=0,O95&gt;=0), "",O95/O4)</f>
        <v>0</v>
      </c>
      <c r="Q95" s="47">
        <f>IF(AND(O124=0,O95&gt;=0),"",O95/O124)</f>
        <v>0</v>
      </c>
      <c r="R95" s="30">
        <f t="shared" si="80"/>
        <v>-1</v>
      </c>
      <c r="S95" s="130">
        <f t="shared" si="94"/>
        <v>125.86353161616989</v>
      </c>
      <c r="T95" s="30">
        <f>IF(AND(S4=0,S95&gt;=0), "",S95/S4)</f>
        <v>4.6901128048212806E-4</v>
      </c>
      <c r="U95" s="47">
        <f>IF(AND(S124=0,S95&gt;=0),"",S95/S124)</f>
        <v>1.4285178256658758E-3</v>
      </c>
      <c r="V95" s="131"/>
      <c r="W95" s="30" t="str">
        <f>IF(AND(V4=0,V95&gt;=0), "",V95/V4)</f>
        <v/>
      </c>
      <c r="X95" s="47">
        <f t="shared" si="70"/>
        <v>1</v>
      </c>
      <c r="Y95" s="129">
        <f>+'N EERR ULTRAX'!F174</f>
        <v>96.605282055274415</v>
      </c>
      <c r="Z95" s="30">
        <f>IF(AND(Y4=0,Y95&gt;=0), "",Y95/Y4)</f>
        <v>8.2269228203929489E-4</v>
      </c>
      <c r="AA95" s="47">
        <f>IF(AND(Y124=0,Y95&gt;=0),"",Y95/Y124)</f>
        <v>2.7613379651915196E-3</v>
      </c>
      <c r="AB95" s="30">
        <f t="shared" si="71"/>
        <v>1</v>
      </c>
      <c r="AC95" s="130">
        <f t="shared" si="95"/>
        <v>222.46881367144431</v>
      </c>
      <c r="AD95" s="30">
        <f>IF(AND(AC4=0,AC95&gt;=0), "",AC95/AC4)</f>
        <v>5.7666518171101936E-4</v>
      </c>
      <c r="AE95" s="47">
        <f>IF(AND(AC124=0,AC95&gt;=0),"",AC95/AC124)</f>
        <v>1.8073269608325493E-3</v>
      </c>
      <c r="AF95" s="129">
        <f>+'N EERR ULTRAX'!G174</f>
        <v>416.80277139264206</v>
      </c>
      <c r="AG95" s="30">
        <f>IF(AND(AF4=0,AF95&gt;=0), "",AF95/AF4)</f>
        <v>3.1478567902248162E-3</v>
      </c>
      <c r="AH95" s="47">
        <f>IF(AND(AF124=0,AF95&gt;=0),"",AF95/AF124)</f>
        <v>1.1316776033336879E-2</v>
      </c>
      <c r="AI95" s="30">
        <f t="shared" si="49"/>
        <v>3.3144925673335441</v>
      </c>
      <c r="AJ95" s="130">
        <f t="shared" si="76"/>
        <v>639.27158506408637</v>
      </c>
      <c r="AK95" s="30">
        <f>IF(AND(AJ4=0,AJ95&gt;=0), "",AJ95/AJ4)</f>
        <v>1.2336542137885115E-3</v>
      </c>
      <c r="AL95" s="47">
        <f>IF(AND(AJ124=0,AJ95&gt;=0),"",AJ95/AJ124)</f>
        <v>3.9973647804568916E-3</v>
      </c>
      <c r="AM95" s="129">
        <f>+'N EERR ULTRAX'!H174</f>
        <v>51.158864217230786</v>
      </c>
      <c r="AN95" s="30">
        <f>IF(AND(AM4=0,AM95&gt;=0), "",AM95/AM4)</f>
        <v>4.3307280413119306E-4</v>
      </c>
      <c r="AO95" s="47">
        <f>IF(AND(AM124=0,AM95&gt;=0),"",AM95/AM124)</f>
        <v>1.3810802082263563E-3</v>
      </c>
      <c r="AP95" s="30">
        <f t="shared" si="50"/>
        <v>-0.87725881945003337</v>
      </c>
      <c r="AQ95" s="130">
        <f t="shared" si="77"/>
        <v>690.43044928131712</v>
      </c>
      <c r="AR95" s="30">
        <f>IF(AND(AQ4=0,AQ95&gt;=0), "",AQ95/AQ4)</f>
        <v>1.0850306854168854E-3</v>
      </c>
      <c r="AS95" s="47">
        <f>IF(AND(AQ124=0,AQ95&gt;=0),"",AQ95/AQ124)</f>
        <v>3.505329857586397E-3</v>
      </c>
      <c r="AT95" s="131">
        <f t="shared" si="96"/>
        <v>0</v>
      </c>
      <c r="AU95" s="30" t="str">
        <f>IF(AND(AT4=0,AT95&gt;=0), "",AT95/AT4)</f>
        <v/>
      </c>
      <c r="AV95" s="47">
        <f t="shared" si="72"/>
        <v>1</v>
      </c>
      <c r="AW95" s="131">
        <f t="shared" si="48"/>
        <v>115.07174154688619</v>
      </c>
      <c r="AX95" s="30">
        <f>IF(AND(AW4=0,AW95&gt;=0), "",AW95/AW4)</f>
        <v>1.0850306854168854E-3</v>
      </c>
      <c r="AY95" s="47">
        <f>IF(AND(AW124=0,AW95&gt;=0),"",AW95/AW124)</f>
        <v>3.5053298575863975E-3</v>
      </c>
      <c r="AZ95" s="131">
        <f t="shared" si="84"/>
        <v>0</v>
      </c>
      <c r="BA95" s="30" t="str">
        <f>IF(AND(AZ4=0,AZ95&gt;=0), "",AZ95/AZ4)</f>
        <v/>
      </c>
      <c r="BB95" s="47">
        <f t="shared" si="73"/>
        <v>1</v>
      </c>
      <c r="BC95" s="129">
        <f>+'N EERR ULTRAX'!I174</f>
        <v>0</v>
      </c>
      <c r="BD95" s="30" t="str">
        <f>IF(AND(BC4=0,BC95&gt;=0), "",BC95/BC4)</f>
        <v/>
      </c>
      <c r="BE95" s="47" t="str">
        <f>IF(AND(BC124=0,BC95&gt;=0),"",BC95/BC124)</f>
        <v/>
      </c>
      <c r="BF95" s="30">
        <f t="shared" si="74"/>
        <v>-1</v>
      </c>
      <c r="BG95" s="130">
        <f t="shared" si="97"/>
        <v>690.43044928131712</v>
      </c>
      <c r="BH95" s="30">
        <f>IF(AND(BG4=0,BG95&gt;=0), "",BG95/BG4)</f>
        <v>1.0850306854168854E-3</v>
      </c>
      <c r="BI95" s="47">
        <f>IF(AND(BG124=0,BG95&gt;=0),"",BG95/BG124)</f>
        <v>3.505329857586397E-3</v>
      </c>
      <c r="BJ95" s="129">
        <f>+'N EERR ULTRAX'!J174</f>
        <v>0</v>
      </c>
      <c r="BK95" s="30" t="str">
        <f>IF(AND(BJ4=0,BJ95&gt;=0), "",BJ95/BJ4)</f>
        <v/>
      </c>
      <c r="BL95" s="47" t="str">
        <f>IF(AND(BJ124=0,BJ95&gt;=0),"",BJ95/BJ124)</f>
        <v/>
      </c>
      <c r="BM95" s="30" t="str">
        <f t="shared" si="51"/>
        <v/>
      </c>
      <c r="BN95" s="130">
        <f t="shared" si="98"/>
        <v>690.43044928131712</v>
      </c>
      <c r="BO95" s="30">
        <f>IF(AND(BN4=0,BN95&gt;=0), "",BN95/BN4)</f>
        <v>1.0850306854168854E-3</v>
      </c>
      <c r="BP95" s="47">
        <f>IF(AND(BN124=0,BN95&gt;=0),"",BN95/BN124)</f>
        <v>3.505329857586397E-3</v>
      </c>
      <c r="BQ95" s="129">
        <f>+'N EERR ULTRAX'!K174</f>
        <v>0</v>
      </c>
      <c r="BR95" s="30" t="str">
        <f>IF(AND(BQ4=0,BQ95&gt;=0), "",BQ95/BQ4)</f>
        <v/>
      </c>
      <c r="BS95" s="47" t="str">
        <f>IF(AND(BQ124=0,BQ95&gt;=0),"",BQ95/BQ124)</f>
        <v/>
      </c>
      <c r="BT95" s="30" t="str">
        <f t="shared" si="52"/>
        <v/>
      </c>
      <c r="BU95" s="130">
        <f t="shared" si="99"/>
        <v>690.43044928131712</v>
      </c>
      <c r="BV95" s="30">
        <f>IF(AND(BU4=0,BU95&gt;=0), "",BU95/BU4)</f>
        <v>1.0850306854168854E-3</v>
      </c>
      <c r="BW95" s="47">
        <f>IF(AND(BU124=0,BU95&gt;=0),"",BU95/BU124)</f>
        <v>3.505329857586397E-3</v>
      </c>
      <c r="BX95" s="131">
        <f t="shared" si="100"/>
        <v>0</v>
      </c>
      <c r="BY95" s="30" t="str">
        <f>IF(AND(BX4=0,BX95&gt;=0), "",BX95/BX4)</f>
        <v/>
      </c>
      <c r="BZ95" s="47">
        <f t="shared" si="53"/>
        <v>1</v>
      </c>
      <c r="CA95" s="129">
        <f>+'N EERR ULTRAX'!L174</f>
        <v>0</v>
      </c>
      <c r="CB95" s="30" t="str">
        <f>IF(AND(CA4=0,CA95&gt;=0), "",CA95/CA4)</f>
        <v/>
      </c>
      <c r="CC95" s="47" t="str">
        <f>IF(AND(CA124=0,CA95&gt;=0),"",CA95/CA124)</f>
        <v/>
      </c>
      <c r="CD95" s="30" t="str">
        <f t="shared" si="75"/>
        <v/>
      </c>
      <c r="CE95" s="130">
        <f t="shared" si="101"/>
        <v>690.43044928131712</v>
      </c>
      <c r="CF95" s="30">
        <f>IF(AND(CE4=0,CE95&gt;=0), "",CE95/CE4)</f>
        <v>1.0850306854168854E-3</v>
      </c>
      <c r="CG95" s="47">
        <f>IF(AND(CE124=0,CE95&gt;=0),"",CE95/CE124)</f>
        <v>3.505329857586397E-3</v>
      </c>
      <c r="CH95" s="129">
        <f>+'N EERR ULTRAX'!M174</f>
        <v>0</v>
      </c>
      <c r="CI95" s="30" t="str">
        <f>IF(AND(CH4=0,CH95&gt;=0), "",CH95/CH4)</f>
        <v/>
      </c>
      <c r="CJ95" s="47" t="str">
        <f>IF(AND(CH124=0,CH95&gt;=0),"",CH95/CH124)</f>
        <v/>
      </c>
      <c r="CK95" s="30" t="str">
        <f t="shared" si="54"/>
        <v/>
      </c>
      <c r="CL95" s="130">
        <f t="shared" si="102"/>
        <v>690.43044928131712</v>
      </c>
      <c r="CM95" s="30">
        <f>IF(AND(CL4=0,CL95&gt;=0), "",CL95/CL4)</f>
        <v>1.0850306854168854E-3</v>
      </c>
      <c r="CN95" s="47">
        <f>IF(AND(CL124=0,CL95&gt;=0),"",CL95/CL124)</f>
        <v>3.505329857586397E-3</v>
      </c>
      <c r="CO95" s="129">
        <f>+'N EERR ULTRAX'!N174</f>
        <v>0</v>
      </c>
      <c r="CP95" s="30" t="str">
        <f>IF(AND(CO4=0,CO95&gt;=0), "",CO95/CO4)</f>
        <v/>
      </c>
      <c r="CQ95" s="47" t="str">
        <f>IF(AND(CO124=0,CO95&gt;=0),"",CO95/CO124)</f>
        <v/>
      </c>
      <c r="CR95" s="30" t="str">
        <f t="shared" si="55"/>
        <v/>
      </c>
      <c r="CS95" s="130">
        <f t="shared" si="103"/>
        <v>690.43044928131712</v>
      </c>
      <c r="CT95" s="30">
        <f>IF(AND(CS4=0,CS95&gt;=0), "",CS95/CS4)</f>
        <v>1.0850306854168854E-3</v>
      </c>
      <c r="CU95" s="47">
        <f>IF(AND(CS124=0,CS95&gt;=0),"",CS95/CS124)</f>
        <v>3.505329857586397E-3</v>
      </c>
      <c r="CV95" s="131">
        <f t="shared" si="104"/>
        <v>0</v>
      </c>
      <c r="CW95" s="30" t="str">
        <f>IF(AND(CV4=0,CV95&gt;=0), "",CV95/CV4)</f>
        <v/>
      </c>
      <c r="CX95" s="47">
        <f t="shared" si="56"/>
        <v>1</v>
      </c>
    </row>
    <row r="96" spans="1:102" hidden="1" outlineLevel="1" x14ac:dyDescent="0.3">
      <c r="A96" s="29" t="s">
        <v>2</v>
      </c>
      <c r="B96" s="129">
        <f>+'N EERR ULTRAX'!B175+'N EERR ULTRAX'!B176+'N EERR ULTRAX'!B177+'N EERR ULTRAX'!B178</f>
        <v>0</v>
      </c>
      <c r="C96" s="30" t="str">
        <f>IF(AND(B4=0,B96&gt;=0), "",B96/B4)</f>
        <v/>
      </c>
      <c r="D96" s="47" t="str">
        <f>IF(AND(B124=0,B96&gt;=0),"",B96/B124)</f>
        <v/>
      </c>
      <c r="E96" s="129">
        <f>+'N EERR ULTRAX'!C175+'N EERR ULTRAX'!C176+'N EERR ULTRAX'!C177+'N EERR ULTRAX'!C178</f>
        <v>126.84041548630788</v>
      </c>
      <c r="F96" s="30">
        <f>IF(AND(E4=0,E96&gt;=0), "",E96/E4)</f>
        <v>1.8193274406275637E-3</v>
      </c>
      <c r="G96" s="47">
        <f>IF(AND(E124=0,E96&gt;=0),"",E96/E124)</f>
        <v>4.4815597273333398E-3</v>
      </c>
      <c r="H96" s="129">
        <f>+'N EERR ULTRAX'!D175+'N EERR ULTRAX'!D176+'N EERR ULTRAX'!D177+'N EERR ULTRAX'!D178</f>
        <v>0</v>
      </c>
      <c r="I96" s="30">
        <f>IF(AND(H4=0,H96&gt;=0), "",H96/H4)</f>
        <v>0</v>
      </c>
      <c r="J96" s="47">
        <f>IF(AND(H124=0,H96&gt;=0),"",H96/H124)</f>
        <v>0</v>
      </c>
      <c r="K96" s="30">
        <f t="shared" si="78"/>
        <v>-1</v>
      </c>
      <c r="L96" s="130">
        <f t="shared" si="93"/>
        <v>126.84041548630788</v>
      </c>
      <c r="M96" s="30">
        <f>IF(AND(L4=0,L96&gt;=0), "",L96/L4)</f>
        <v>7.8929926988547685E-4</v>
      </c>
      <c r="N96" s="47">
        <f>IF(AND(L124=0,L96&gt;=0),"",L96/L124)</f>
        <v>2.3166058848963543E-3</v>
      </c>
      <c r="O96" s="129">
        <f>+'N EERR ULTRAX'!E175+'N EERR ULTRAX'!E176+'N EERR ULTRAX'!E177+'N EERR ULTRAX'!E178</f>
        <v>155.21237457508144</v>
      </c>
      <c r="P96" s="30">
        <f>IF(AND(O4=0,O96&gt;=0), "",O96/O4)</f>
        <v>1.4417002405519919E-3</v>
      </c>
      <c r="Q96" s="47">
        <f>IF(AND(O124=0,O96&gt;=0),"",O96/O124)</f>
        <v>4.6533349688861999E-3</v>
      </c>
      <c r="R96" s="30">
        <f t="shared" si="80"/>
        <v>1</v>
      </c>
      <c r="S96" s="130">
        <f t="shared" si="94"/>
        <v>282.05279006138932</v>
      </c>
      <c r="T96" s="30">
        <f>IF(AND(S4=0,S96&gt;=0), "",S96/S4)</f>
        <v>1.0510267631267868E-3</v>
      </c>
      <c r="U96" s="47">
        <f>IF(AND(S124=0,S96&gt;=0),"",S96/S124)</f>
        <v>3.2012246375718741E-3</v>
      </c>
      <c r="V96" s="131"/>
      <c r="W96" s="30" t="str">
        <f>IF(AND(V4=0,V96&gt;=0), "",V96/V4)</f>
        <v/>
      </c>
      <c r="X96" s="47">
        <f t="shared" si="70"/>
        <v>1</v>
      </c>
      <c r="Y96" s="129">
        <f>+'N EERR ULTRAX'!F175+'N EERR ULTRAX'!F176+'N EERR ULTRAX'!F177+'N EERR ULTRAX'!F178</f>
        <v>0</v>
      </c>
      <c r="Z96" s="30">
        <f>IF(AND(Y4=0,Y96&gt;=0), "",Y96/Y4)</f>
        <v>0</v>
      </c>
      <c r="AA96" s="47">
        <f>IF(AND(Y124=0,Y96&gt;=0),"",Y96/Y124)</f>
        <v>0</v>
      </c>
      <c r="AB96" s="30">
        <f t="shared" si="71"/>
        <v>-1</v>
      </c>
      <c r="AC96" s="130">
        <f t="shared" si="95"/>
        <v>282.05279006138932</v>
      </c>
      <c r="AD96" s="30">
        <f>IF(AND(AC4=0,AC96&gt;=0), "",AC96/AC4)</f>
        <v>7.3111381657773688E-4</v>
      </c>
      <c r="AE96" s="47">
        <f>IF(AND(AC124=0,AC96&gt;=0),"",AC96/AC124)</f>
        <v>2.2913845920392206E-3</v>
      </c>
      <c r="AF96" s="129">
        <f>+'N EERR ULTRAX'!G175+'N EERR ULTRAX'!G176+'N EERR ULTRAX'!G177+'N EERR ULTRAX'!G178</f>
        <v>172.66856436801777</v>
      </c>
      <c r="AG96" s="30">
        <f>IF(AND(AF4=0,AF96&gt;=0), "",AF96/AF4)</f>
        <v>1.3040602177095569E-3</v>
      </c>
      <c r="AH96" s="47">
        <f>IF(AND(AF124=0,AF96&gt;=0),"",AF96/AF124)</f>
        <v>4.6881921260304871E-3</v>
      </c>
      <c r="AI96" s="30">
        <f t="shared" si="49"/>
        <v>1</v>
      </c>
      <c r="AJ96" s="130">
        <f t="shared" si="76"/>
        <v>454.72135442940709</v>
      </c>
      <c r="AK96" s="30">
        <f>IF(AND(AJ4=0,AJ96&gt;=0), "",AJ96/AJ4)</f>
        <v>8.7751266925968662E-4</v>
      </c>
      <c r="AL96" s="47">
        <f>IF(AND(AJ124=0,AJ96&gt;=0),"",AJ96/AJ124)</f>
        <v>2.8433723155950157E-3</v>
      </c>
      <c r="AM96" s="129">
        <f>+'N EERR ULTRAX'!H175+'N EERR ULTRAX'!H176+'N EERR ULTRAX'!H177+'N EERR ULTRAX'!H178</f>
        <v>3.0889572543239252</v>
      </c>
      <c r="AN96" s="30">
        <f>IF(AND(AM4=0,AM96&gt;=0), "",AM96/AM4)</f>
        <v>2.6148809213025663E-5</v>
      </c>
      <c r="AO96" s="47">
        <f>IF(AND(AM124=0,AM96&gt;=0),"",AM96/AM124)</f>
        <v>8.3389218921852825E-5</v>
      </c>
      <c r="AP96" s="30">
        <f t="shared" si="50"/>
        <v>-0.98211048278747326</v>
      </c>
      <c r="AQ96" s="130">
        <f t="shared" si="77"/>
        <v>457.81031168373102</v>
      </c>
      <c r="AR96" s="30">
        <f>IF(AND(AQ4=0,AQ96&gt;=0), "",AQ96/AQ4)</f>
        <v>7.1946165872924836E-4</v>
      </c>
      <c r="AS96" s="47">
        <f>IF(AND(AQ124=0,AQ96&gt;=0),"",AQ96/AQ124)</f>
        <v>2.3243125449150751E-3</v>
      </c>
      <c r="AT96" s="131">
        <f t="shared" si="96"/>
        <v>0</v>
      </c>
      <c r="AU96" s="30" t="str">
        <f>IF(AND(AT4=0,AT96&gt;=0), "",AT96/AT4)</f>
        <v/>
      </c>
      <c r="AV96" s="47">
        <f t="shared" si="72"/>
        <v>1</v>
      </c>
      <c r="AW96" s="131">
        <f t="shared" si="48"/>
        <v>76.301718613955174</v>
      </c>
      <c r="AX96" s="30">
        <f>IF(AND(AW4=0,AW96&gt;=0), "",AW96/AW4)</f>
        <v>7.1946165872924836E-4</v>
      </c>
      <c r="AY96" s="47">
        <f>IF(AND(AW124=0,AW96&gt;=0),"",AW96/AW124)</f>
        <v>2.3243125449150756E-3</v>
      </c>
      <c r="AZ96" s="131">
        <f t="shared" si="84"/>
        <v>0</v>
      </c>
      <c r="BA96" s="30" t="str">
        <f>IF(AND(AZ4=0,AZ96&gt;=0), "",AZ96/AZ4)</f>
        <v/>
      </c>
      <c r="BB96" s="47">
        <f t="shared" si="73"/>
        <v>1</v>
      </c>
      <c r="BC96" s="129">
        <f>+'N EERR ULTRAX'!I175+'N EERR ULTRAX'!I176+'N EERR ULTRAX'!I177+'N EERR ULTRAX'!I178</f>
        <v>0</v>
      </c>
      <c r="BD96" s="30" t="str">
        <f>IF(AND(BC4=0,BC96&gt;=0), "",BC96/BC4)</f>
        <v/>
      </c>
      <c r="BE96" s="47" t="str">
        <f>IF(AND(BC124=0,BC96&gt;=0),"",BC96/BC124)</f>
        <v/>
      </c>
      <c r="BF96" s="30">
        <f t="shared" si="74"/>
        <v>-1</v>
      </c>
      <c r="BG96" s="130">
        <f t="shared" si="97"/>
        <v>457.81031168373102</v>
      </c>
      <c r="BH96" s="30">
        <f>IF(AND(BG4=0,BG96&gt;=0), "",BG96/BG4)</f>
        <v>7.1946165872924836E-4</v>
      </c>
      <c r="BI96" s="47">
        <f>IF(AND(BG124=0,BG96&gt;=0),"",BG96/BG124)</f>
        <v>2.3243125449150751E-3</v>
      </c>
      <c r="BJ96" s="129">
        <f>+'N EERR ULTRAX'!J175+'N EERR ULTRAX'!J176+'N EERR ULTRAX'!J177+'N EERR ULTRAX'!J178</f>
        <v>0</v>
      </c>
      <c r="BK96" s="30" t="str">
        <f>IF(AND(BJ4=0,BJ96&gt;=0), "",BJ96/BJ4)</f>
        <v/>
      </c>
      <c r="BL96" s="47" t="str">
        <f>IF(AND(BJ124=0,BJ96&gt;=0),"",BJ96/BJ124)</f>
        <v/>
      </c>
      <c r="BM96" s="30" t="str">
        <f t="shared" si="51"/>
        <v/>
      </c>
      <c r="BN96" s="130">
        <f t="shared" si="98"/>
        <v>457.81031168373102</v>
      </c>
      <c r="BO96" s="30">
        <f>IF(AND(BN4=0,BN96&gt;=0), "",BN96/BN4)</f>
        <v>7.1946165872924836E-4</v>
      </c>
      <c r="BP96" s="47">
        <f>IF(AND(BN124=0,BN96&gt;=0),"",BN96/BN124)</f>
        <v>2.3243125449150751E-3</v>
      </c>
      <c r="BQ96" s="129">
        <f>+'N EERR ULTRAX'!K175+'N EERR ULTRAX'!K176+'N EERR ULTRAX'!K177+'N EERR ULTRAX'!K178</f>
        <v>0</v>
      </c>
      <c r="BR96" s="30" t="str">
        <f>IF(AND(BQ4=0,BQ96&gt;=0), "",BQ96/BQ4)</f>
        <v/>
      </c>
      <c r="BS96" s="47" t="str">
        <f>IF(AND(BQ124=0,BQ96&gt;=0),"",BQ96/BQ124)</f>
        <v/>
      </c>
      <c r="BT96" s="30" t="str">
        <f t="shared" si="52"/>
        <v/>
      </c>
      <c r="BU96" s="130">
        <f t="shared" si="99"/>
        <v>457.81031168373102</v>
      </c>
      <c r="BV96" s="30">
        <f>IF(AND(BU4=0,BU96&gt;=0), "",BU96/BU4)</f>
        <v>7.1946165872924836E-4</v>
      </c>
      <c r="BW96" s="47">
        <f>IF(AND(BU124=0,BU96&gt;=0),"",BU96/BU124)</f>
        <v>2.3243125449150751E-3</v>
      </c>
      <c r="BX96" s="131">
        <f t="shared" si="100"/>
        <v>0</v>
      </c>
      <c r="BY96" s="30" t="str">
        <f>IF(AND(BX4=0,BX96&gt;=0), "",BX96/BX4)</f>
        <v/>
      </c>
      <c r="BZ96" s="47">
        <f t="shared" si="53"/>
        <v>1</v>
      </c>
      <c r="CA96" s="129">
        <f>+'N EERR ULTRAX'!L175+'N EERR ULTRAX'!L176+'N EERR ULTRAX'!L177+'N EERR ULTRAX'!L178</f>
        <v>0</v>
      </c>
      <c r="CB96" s="30" t="str">
        <f>IF(AND(CA4=0,CA96&gt;=0), "",CA96/CA4)</f>
        <v/>
      </c>
      <c r="CC96" s="47" t="str">
        <f>IF(AND(CA124=0,CA96&gt;=0),"",CA96/CA124)</f>
        <v/>
      </c>
      <c r="CD96" s="30" t="str">
        <f t="shared" si="75"/>
        <v/>
      </c>
      <c r="CE96" s="130">
        <f t="shared" si="101"/>
        <v>457.81031168373102</v>
      </c>
      <c r="CF96" s="30">
        <f>IF(AND(CE4=0,CE96&gt;=0), "",CE96/CE4)</f>
        <v>7.1946165872924836E-4</v>
      </c>
      <c r="CG96" s="47">
        <f>IF(AND(CE124=0,CE96&gt;=0),"",CE96/CE124)</f>
        <v>2.3243125449150751E-3</v>
      </c>
      <c r="CH96" s="129">
        <f>+'N EERR ULTRAX'!M175+'N EERR ULTRAX'!M176+'N EERR ULTRAX'!M177+'N EERR ULTRAX'!M178</f>
        <v>0</v>
      </c>
      <c r="CI96" s="30" t="str">
        <f>IF(AND(CH4=0,CH96&gt;=0), "",CH96/CH4)</f>
        <v/>
      </c>
      <c r="CJ96" s="47" t="str">
        <f>IF(AND(CH124=0,CH96&gt;=0),"",CH96/CH124)</f>
        <v/>
      </c>
      <c r="CK96" s="30" t="str">
        <f t="shared" si="54"/>
        <v/>
      </c>
      <c r="CL96" s="130">
        <f t="shared" si="102"/>
        <v>457.81031168373102</v>
      </c>
      <c r="CM96" s="30">
        <f>IF(AND(CL4=0,CL96&gt;=0), "",CL96/CL4)</f>
        <v>7.1946165872924836E-4</v>
      </c>
      <c r="CN96" s="47">
        <f>IF(AND(CL124=0,CL96&gt;=0),"",CL96/CL124)</f>
        <v>2.3243125449150751E-3</v>
      </c>
      <c r="CO96" s="129">
        <f>+'N EERR ULTRAX'!N175+'N EERR ULTRAX'!N176+'N EERR ULTRAX'!N177+'N EERR ULTRAX'!N178</f>
        <v>0</v>
      </c>
      <c r="CP96" s="30" t="str">
        <f>IF(AND(CO4=0,CO96&gt;=0), "",CO96/CO4)</f>
        <v/>
      </c>
      <c r="CQ96" s="47" t="str">
        <f>IF(AND(CO124=0,CO96&gt;=0),"",CO96/CO124)</f>
        <v/>
      </c>
      <c r="CR96" s="30" t="str">
        <f t="shared" si="55"/>
        <v/>
      </c>
      <c r="CS96" s="130">
        <f t="shared" si="103"/>
        <v>457.81031168373102</v>
      </c>
      <c r="CT96" s="30">
        <f>IF(AND(CS4=0,CS96&gt;=0), "",CS96/CS4)</f>
        <v>7.1946165872924836E-4</v>
      </c>
      <c r="CU96" s="47">
        <f>IF(AND(CS124=0,CS96&gt;=0),"",CS96/CS124)</f>
        <v>2.3243125449150751E-3</v>
      </c>
      <c r="CV96" s="131">
        <f t="shared" si="104"/>
        <v>0</v>
      </c>
      <c r="CW96" s="30" t="str">
        <f>IF(AND(CV4=0,CV96&gt;=0), "",CV96/CV4)</f>
        <v/>
      </c>
      <c r="CX96" s="47">
        <f t="shared" si="56"/>
        <v>1</v>
      </c>
    </row>
    <row r="97" spans="1:219" hidden="1" outlineLevel="1" x14ac:dyDescent="0.3">
      <c r="A97" s="29" t="s">
        <v>85</v>
      </c>
      <c r="B97" s="129">
        <f>+'N EERR ULTRAX'!B179+'N EERR ULTRAX'!B180</f>
        <v>0</v>
      </c>
      <c r="C97" s="30" t="str">
        <f>IF(AND(B4=0,B97&gt;=0), "",B97/B4)</f>
        <v/>
      </c>
      <c r="D97" s="47" t="str">
        <f>IF(AND(B124=0,B97&gt;=0),"",B97/B124)</f>
        <v/>
      </c>
      <c r="E97" s="129">
        <f>+'N EERR ULTRAX'!C179+'N EERR ULTRAX'!C180</f>
        <v>0</v>
      </c>
      <c r="F97" s="30">
        <f>IF(AND(E4=0,E97&gt;=0), "",E97/E4)</f>
        <v>0</v>
      </c>
      <c r="G97" s="47">
        <f>IF(AND(E124=0,E97&gt;=0),"",E97/E124)</f>
        <v>0</v>
      </c>
      <c r="H97" s="129">
        <f>+'N EERR ULTRAX'!D179+'N EERR ULTRAX'!D180</f>
        <v>0</v>
      </c>
      <c r="I97" s="30">
        <f>IF(AND(H4=0,H97&gt;=0), "",H97/H4)</f>
        <v>0</v>
      </c>
      <c r="J97" s="47">
        <f>IF(AND(H124=0,H97&gt;=0),"",H97/H124)</f>
        <v>0</v>
      </c>
      <c r="K97" s="30" t="str">
        <f t="shared" si="78"/>
        <v/>
      </c>
      <c r="L97" s="130">
        <f t="shared" si="93"/>
        <v>0</v>
      </c>
      <c r="M97" s="30">
        <f>IF(AND(L4=0,L97&gt;=0), "",L97/L4)</f>
        <v>0</v>
      </c>
      <c r="N97" s="47">
        <f>IF(AND(L124=0,L97&gt;=0),"",L97/L124)</f>
        <v>0</v>
      </c>
      <c r="O97" s="129">
        <f>+'N EERR ULTRAX'!E179+'N EERR ULTRAX'!E180</f>
        <v>0</v>
      </c>
      <c r="P97" s="30">
        <f>IF(AND(O4=0,O97&gt;=0), "",O97/O4)</f>
        <v>0</v>
      </c>
      <c r="Q97" s="47">
        <f>IF(AND(O124=0,O97&gt;=0),"",O97/O124)</f>
        <v>0</v>
      </c>
      <c r="R97" s="30" t="str">
        <f t="shared" si="80"/>
        <v/>
      </c>
      <c r="S97" s="130">
        <f t="shared" si="94"/>
        <v>0</v>
      </c>
      <c r="T97" s="30">
        <f>IF(AND(S4=0,S97&gt;=0), "",S97/S4)</f>
        <v>0</v>
      </c>
      <c r="U97" s="47">
        <f>IF(AND(S124=0,S97&gt;=0),"",S97/S124)</f>
        <v>0</v>
      </c>
      <c r="V97" s="131"/>
      <c r="W97" s="30" t="str">
        <f>IF(AND(V4=0,V97&gt;=0), "",V97/V4)</f>
        <v/>
      </c>
      <c r="X97" s="47" t="str">
        <f t="shared" si="70"/>
        <v/>
      </c>
      <c r="Y97" s="129">
        <f>+'N EERR ULTRAX'!F179+'N EERR ULTRAX'!F180</f>
        <v>0</v>
      </c>
      <c r="Z97" s="30">
        <f>IF(AND(Y4=0,Y97&gt;=0), "",Y97/Y4)</f>
        <v>0</v>
      </c>
      <c r="AA97" s="47">
        <f>IF(AND(Y124=0,Y97&gt;=0),"",Y97/Y124)</f>
        <v>0</v>
      </c>
      <c r="AB97" s="30" t="str">
        <f t="shared" si="71"/>
        <v/>
      </c>
      <c r="AC97" s="130">
        <f t="shared" si="95"/>
        <v>0</v>
      </c>
      <c r="AD97" s="30">
        <f>IF(AND(AC4=0,AC97&gt;=0), "",AC97/AC4)</f>
        <v>0</v>
      </c>
      <c r="AE97" s="47">
        <f>IF(AND(AC124=0,AC97&gt;=0),"",AC97/AC124)</f>
        <v>0</v>
      </c>
      <c r="AF97" s="129">
        <f>+'N EERR ULTRAX'!G179+'N EERR ULTRAX'!G180</f>
        <v>11</v>
      </c>
      <c r="AG97" s="30">
        <f>IF(AND(AF4=0,AF97&gt;=0), "",AF97/AF4)</f>
        <v>8.3076282282810776E-5</v>
      </c>
      <c r="AH97" s="47">
        <f>IF(AND(AF124=0,AF97&gt;=0),"",AF97/AF124)</f>
        <v>2.986653278498408E-4</v>
      </c>
      <c r="AI97" s="30">
        <f t="shared" si="49"/>
        <v>1</v>
      </c>
      <c r="AJ97" s="130">
        <f t="shared" si="76"/>
        <v>11</v>
      </c>
      <c r="AK97" s="30">
        <f>IF(AND(AJ4=0,AJ97&gt;=0), "",AJ97/AJ4)</f>
        <v>2.1227591947971887E-5</v>
      </c>
      <c r="AL97" s="47">
        <f>IF(AND(AJ124=0,AJ97&gt;=0),"",AJ97/AJ124)</f>
        <v>6.8782992412556179E-5</v>
      </c>
      <c r="AM97" s="129">
        <f>+'N EERR ULTRAX'!H179+'N EERR ULTRAX'!H180</f>
        <v>0</v>
      </c>
      <c r="AN97" s="30">
        <f>IF(AND(AM4=0,AM97&gt;=0), "",AM97/AM4)</f>
        <v>0</v>
      </c>
      <c r="AO97" s="47">
        <f>IF(AND(AM124=0,AM97&gt;=0),"",AM97/AM124)</f>
        <v>0</v>
      </c>
      <c r="AP97" s="30">
        <f t="shared" si="50"/>
        <v>-1</v>
      </c>
      <c r="AQ97" s="130">
        <f t="shared" si="77"/>
        <v>11</v>
      </c>
      <c r="AR97" s="30">
        <f>IF(AND(AQ4=0,AQ97&gt;=0), "",AQ97/AQ4)</f>
        <v>1.7286806443732994E-5</v>
      </c>
      <c r="AS97" s="47">
        <f>IF(AND(AQ124=0,AQ97&gt;=0),"",AQ97/AQ124)</f>
        <v>5.5847230482935413E-5</v>
      </c>
      <c r="AT97" s="131">
        <f t="shared" si="96"/>
        <v>0</v>
      </c>
      <c r="AU97" s="30" t="str">
        <f>IF(AND(AT4=0,AT97&gt;=0), "",AT97/AT4)</f>
        <v/>
      </c>
      <c r="AV97" s="47">
        <f t="shared" si="72"/>
        <v>1</v>
      </c>
      <c r="AW97" s="131">
        <f t="shared" si="48"/>
        <v>1.8333333333333333</v>
      </c>
      <c r="AX97" s="30">
        <f>IF(AND(AW4=0,AW97&gt;=0), "",AW97/AW4)</f>
        <v>1.7286806443732994E-5</v>
      </c>
      <c r="AY97" s="47">
        <f>IF(AND(AW124=0,AW97&gt;=0),"",AW97/AW124)</f>
        <v>5.584723048293542E-5</v>
      </c>
      <c r="AZ97" s="131">
        <f t="shared" si="84"/>
        <v>0</v>
      </c>
      <c r="BA97" s="30" t="str">
        <f>IF(AND(AZ4=0,AZ97&gt;=0), "",AZ97/AZ4)</f>
        <v/>
      </c>
      <c r="BB97" s="47">
        <f t="shared" si="73"/>
        <v>1</v>
      </c>
      <c r="BC97" s="129">
        <f>+'N EERR ULTRAX'!I179+'N EERR ULTRAX'!I180</f>
        <v>0</v>
      </c>
      <c r="BD97" s="30" t="str">
        <f>IF(AND(BC4=0,BC97&gt;=0), "",BC97/BC4)</f>
        <v/>
      </c>
      <c r="BE97" s="47" t="str">
        <f>IF(AND(BC124=0,BC97&gt;=0),"",BC97/BC124)</f>
        <v/>
      </c>
      <c r="BF97" s="30" t="str">
        <f t="shared" si="74"/>
        <v/>
      </c>
      <c r="BG97" s="130">
        <f t="shared" si="97"/>
        <v>11</v>
      </c>
      <c r="BH97" s="30">
        <f>IF(AND(BG4=0,BG97&gt;=0), "",BG97/BG4)</f>
        <v>1.7286806443732994E-5</v>
      </c>
      <c r="BI97" s="47">
        <f>IF(AND(BG124=0,BG97&gt;=0),"",BG97/BG124)</f>
        <v>5.5847230482935413E-5</v>
      </c>
      <c r="BJ97" s="129">
        <f>+'N EERR ULTRAX'!J179+'N EERR ULTRAX'!J180</f>
        <v>0</v>
      </c>
      <c r="BK97" s="30" t="str">
        <f>IF(AND(BJ4=0,BJ97&gt;=0), "",BJ97/BJ4)</f>
        <v/>
      </c>
      <c r="BL97" s="47" t="str">
        <f>IF(AND(BJ124=0,BJ97&gt;=0),"",BJ97/BJ124)</f>
        <v/>
      </c>
      <c r="BM97" s="30" t="str">
        <f t="shared" si="51"/>
        <v/>
      </c>
      <c r="BN97" s="130">
        <f t="shared" si="98"/>
        <v>11</v>
      </c>
      <c r="BO97" s="30">
        <f>IF(AND(BN4=0,BN97&gt;=0), "",BN97/BN4)</f>
        <v>1.7286806443732994E-5</v>
      </c>
      <c r="BP97" s="47">
        <f>IF(AND(BN124=0,BN97&gt;=0),"",BN97/BN124)</f>
        <v>5.5847230482935413E-5</v>
      </c>
      <c r="BQ97" s="129">
        <f>+'N EERR ULTRAX'!K179+'N EERR ULTRAX'!K180</f>
        <v>0</v>
      </c>
      <c r="BR97" s="30" t="str">
        <f>IF(AND(BQ4=0,BQ97&gt;=0), "",BQ97/BQ4)</f>
        <v/>
      </c>
      <c r="BS97" s="47" t="str">
        <f>IF(AND(BQ124=0,BQ97&gt;=0),"",BQ97/BQ124)</f>
        <v/>
      </c>
      <c r="BT97" s="30" t="str">
        <f t="shared" si="52"/>
        <v/>
      </c>
      <c r="BU97" s="130">
        <f t="shared" si="99"/>
        <v>11</v>
      </c>
      <c r="BV97" s="30">
        <f>IF(AND(BU4=0,BU97&gt;=0), "",BU97/BU4)</f>
        <v>1.7286806443732994E-5</v>
      </c>
      <c r="BW97" s="47">
        <f>IF(AND(BU124=0,BU97&gt;=0),"",BU97/BU124)</f>
        <v>5.5847230482935413E-5</v>
      </c>
      <c r="BX97" s="131">
        <f t="shared" si="100"/>
        <v>0</v>
      </c>
      <c r="BY97" s="30" t="str">
        <f>IF(AND(BX4=0,BX97&gt;=0), "",BX97/BX4)</f>
        <v/>
      </c>
      <c r="BZ97" s="47">
        <f t="shared" si="53"/>
        <v>1</v>
      </c>
      <c r="CA97" s="129">
        <f>+'N EERR ULTRAX'!L179+'N EERR ULTRAX'!L180</f>
        <v>0</v>
      </c>
      <c r="CB97" s="30" t="str">
        <f>IF(AND(CA4=0,CA97&gt;=0), "",CA97/CA4)</f>
        <v/>
      </c>
      <c r="CC97" s="47" t="str">
        <f>IF(AND(CA124=0,CA97&gt;=0),"",CA97/CA124)</f>
        <v/>
      </c>
      <c r="CD97" s="30" t="str">
        <f t="shared" si="75"/>
        <v/>
      </c>
      <c r="CE97" s="130">
        <f t="shared" si="101"/>
        <v>11</v>
      </c>
      <c r="CF97" s="30">
        <f>IF(AND(CE4=0,CE97&gt;=0), "",CE97/CE4)</f>
        <v>1.7286806443732994E-5</v>
      </c>
      <c r="CG97" s="47">
        <f>IF(AND(CE124=0,CE97&gt;=0),"",CE97/CE124)</f>
        <v>5.5847230482935413E-5</v>
      </c>
      <c r="CH97" s="129">
        <f>+'N EERR ULTRAX'!M179+'N EERR ULTRAX'!M180</f>
        <v>0</v>
      </c>
      <c r="CI97" s="30" t="str">
        <f>IF(AND(CH4=0,CH97&gt;=0), "",CH97/CH4)</f>
        <v/>
      </c>
      <c r="CJ97" s="47" t="str">
        <f>IF(AND(CH124=0,CH97&gt;=0),"",CH97/CH124)</f>
        <v/>
      </c>
      <c r="CK97" s="30" t="str">
        <f t="shared" si="54"/>
        <v/>
      </c>
      <c r="CL97" s="130">
        <f t="shared" si="102"/>
        <v>11</v>
      </c>
      <c r="CM97" s="30">
        <f>IF(AND(CL4=0,CL97&gt;=0), "",CL97/CL4)</f>
        <v>1.7286806443732994E-5</v>
      </c>
      <c r="CN97" s="47">
        <f>IF(AND(CL124=0,CL97&gt;=0),"",CL97/CL124)</f>
        <v>5.5847230482935413E-5</v>
      </c>
      <c r="CO97" s="129">
        <f>+'N EERR ULTRAX'!N179+'N EERR ULTRAX'!N180</f>
        <v>0</v>
      </c>
      <c r="CP97" s="30" t="str">
        <f>IF(AND(CO4=0,CO97&gt;=0), "",CO97/CO4)</f>
        <v/>
      </c>
      <c r="CQ97" s="47" t="str">
        <f>IF(AND(CO124=0,CO97&gt;=0),"",CO97/CO124)</f>
        <v/>
      </c>
      <c r="CR97" s="30" t="str">
        <f t="shared" si="55"/>
        <v/>
      </c>
      <c r="CS97" s="130">
        <f t="shared" si="103"/>
        <v>11</v>
      </c>
      <c r="CT97" s="30">
        <f>IF(AND(CS4=0,CS97&gt;=0), "",CS97/CS4)</f>
        <v>1.7286806443732994E-5</v>
      </c>
      <c r="CU97" s="47">
        <f>IF(AND(CS124=0,CS97&gt;=0),"",CS97/CS124)</f>
        <v>5.5847230482935413E-5</v>
      </c>
      <c r="CV97" s="131">
        <f t="shared" si="104"/>
        <v>0</v>
      </c>
      <c r="CW97" s="30" t="str">
        <f>IF(AND(CV4=0,CV97&gt;=0), "",CV97/CV4)</f>
        <v/>
      </c>
      <c r="CX97" s="47">
        <f t="shared" si="56"/>
        <v>1</v>
      </c>
    </row>
    <row r="98" spans="1:219" hidden="1" outlineLevel="1" x14ac:dyDescent="0.3">
      <c r="A98" s="29" t="s">
        <v>86</v>
      </c>
      <c r="B98" s="129">
        <f>+'N EERR ULTRAX'!B181</f>
        <v>0</v>
      </c>
      <c r="C98" s="30" t="str">
        <f>IF(AND(B4=0,B98&gt;=0), "",B98/B4)</f>
        <v/>
      </c>
      <c r="D98" s="47" t="str">
        <f>IF(AND(B124=0,B98&gt;=0),"",B98/B124)</f>
        <v/>
      </c>
      <c r="E98" s="129">
        <f>+'N EERR ULTRAX'!C181</f>
        <v>0</v>
      </c>
      <c r="F98" s="30">
        <f>IF(AND(E4=0,E98&gt;=0), "",E98/E4)</f>
        <v>0</v>
      </c>
      <c r="G98" s="47">
        <f>IF(AND(E124=0,E98&gt;=0),"",E98/E124)</f>
        <v>0</v>
      </c>
      <c r="H98" s="129">
        <f>+'N EERR ULTRAX'!D181</f>
        <v>0</v>
      </c>
      <c r="I98" s="30">
        <f>IF(AND(H4=0,H98&gt;=0), "",H98/H4)</f>
        <v>0</v>
      </c>
      <c r="J98" s="47">
        <f>IF(AND(H124=0,H98&gt;=0),"",H98/H124)</f>
        <v>0</v>
      </c>
      <c r="K98" s="30" t="str">
        <f t="shared" si="78"/>
        <v/>
      </c>
      <c r="L98" s="130">
        <f t="shared" si="93"/>
        <v>0</v>
      </c>
      <c r="M98" s="30">
        <f>IF(AND(L4=0,L98&gt;=0), "",L98/L4)</f>
        <v>0</v>
      </c>
      <c r="N98" s="47">
        <f>IF(AND(L124=0,L98&gt;=0),"",L98/L124)</f>
        <v>0</v>
      </c>
      <c r="O98" s="129">
        <f>+'N EERR ULTRAX'!E181</f>
        <v>0</v>
      </c>
      <c r="P98" s="30">
        <f>IF(AND(O4=0,O98&gt;=0), "",O98/O4)</f>
        <v>0</v>
      </c>
      <c r="Q98" s="47">
        <f>IF(AND(O124=0,O98&gt;=0),"",O98/O124)</f>
        <v>0</v>
      </c>
      <c r="R98" s="30" t="str">
        <f t="shared" si="80"/>
        <v/>
      </c>
      <c r="S98" s="130">
        <f t="shared" si="94"/>
        <v>0</v>
      </c>
      <c r="T98" s="30">
        <f>IF(AND(S4=0,S98&gt;=0), "",S98/S4)</f>
        <v>0</v>
      </c>
      <c r="U98" s="47">
        <f>IF(AND(S124=0,S98&gt;=0),"",S98/S124)</f>
        <v>0</v>
      </c>
      <c r="V98" s="131"/>
      <c r="W98" s="30" t="str">
        <f>IF(AND(V4=0,V98&gt;=0), "",V98/V4)</f>
        <v/>
      </c>
      <c r="X98" s="47" t="str">
        <f t="shared" si="70"/>
        <v/>
      </c>
      <c r="Y98" s="129">
        <f>+'N EERR ULTRAX'!F181</f>
        <v>0</v>
      </c>
      <c r="Z98" s="30">
        <f>IF(AND(Y4=0,Y98&gt;=0), "",Y98/Y4)</f>
        <v>0</v>
      </c>
      <c r="AA98" s="47">
        <f>IF(AND(Y124=0,Y98&gt;=0),"",Y98/Y124)</f>
        <v>0</v>
      </c>
      <c r="AB98" s="30" t="str">
        <f t="shared" si="71"/>
        <v/>
      </c>
      <c r="AC98" s="130">
        <f t="shared" si="95"/>
        <v>0</v>
      </c>
      <c r="AD98" s="30">
        <f>IF(AND(AC4=0,AC98&gt;=0), "",AC98/AC4)</f>
        <v>0</v>
      </c>
      <c r="AE98" s="47">
        <f>IF(AND(AC124=0,AC98&gt;=0),"",AC98/AC124)</f>
        <v>0</v>
      </c>
      <c r="AF98" s="129">
        <f>+'N EERR ULTRAX'!G181</f>
        <v>0</v>
      </c>
      <c r="AG98" s="30">
        <f>IF(AND(AF4=0,AF98&gt;=0), "",AF98/AF4)</f>
        <v>0</v>
      </c>
      <c r="AH98" s="47">
        <f>IF(AND(AF124=0,AF98&gt;=0),"",AF98/AF124)</f>
        <v>0</v>
      </c>
      <c r="AI98" s="30" t="str">
        <f t="shared" si="49"/>
        <v/>
      </c>
      <c r="AJ98" s="130">
        <f t="shared" si="76"/>
        <v>0</v>
      </c>
      <c r="AK98" s="30">
        <f>IF(AND(AJ4=0,AJ98&gt;=0), "",AJ98/AJ4)</f>
        <v>0</v>
      </c>
      <c r="AL98" s="47">
        <f>IF(AND(AJ124=0,AJ98&gt;=0),"",AJ98/AJ124)</f>
        <v>0</v>
      </c>
      <c r="AM98" s="129">
        <f>+'N EERR ULTRAX'!H181</f>
        <v>0</v>
      </c>
      <c r="AN98" s="30">
        <f>IF(AND(AM4=0,AM98&gt;=0), "",AM98/AM4)</f>
        <v>0</v>
      </c>
      <c r="AO98" s="47">
        <f>IF(AND(AM124=0,AM98&gt;=0),"",AM98/AM124)</f>
        <v>0</v>
      </c>
      <c r="AP98" s="30" t="str">
        <f t="shared" si="50"/>
        <v/>
      </c>
      <c r="AQ98" s="130">
        <f t="shared" si="77"/>
        <v>0</v>
      </c>
      <c r="AR98" s="30">
        <f>IF(AND(AQ4=0,AQ98&gt;=0), "",AQ98/AQ4)</f>
        <v>0</v>
      </c>
      <c r="AS98" s="47">
        <f>IF(AND(AQ124=0,AQ98&gt;=0),"",AQ98/AQ124)</f>
        <v>0</v>
      </c>
      <c r="AT98" s="131">
        <f t="shared" si="96"/>
        <v>0</v>
      </c>
      <c r="AU98" s="30" t="str">
        <f>IF(AND(AT4=0,AT98&gt;=0), "",AT98/AT4)</f>
        <v/>
      </c>
      <c r="AV98" s="47" t="str">
        <f t="shared" si="72"/>
        <v/>
      </c>
      <c r="AW98" s="131">
        <f t="shared" si="48"/>
        <v>0</v>
      </c>
      <c r="AX98" s="30">
        <f>IF(AND(AW4=0,AW98&gt;=0), "",AW98/AW4)</f>
        <v>0</v>
      </c>
      <c r="AY98" s="47">
        <f>IF(AND(AW124=0,AW98&gt;=0),"",AW98/AW124)</f>
        <v>0</v>
      </c>
      <c r="AZ98" s="131">
        <f t="shared" si="84"/>
        <v>0</v>
      </c>
      <c r="BA98" s="30" t="str">
        <f>IF(AND(AZ4=0,AZ98&gt;=0), "",AZ98/AZ4)</f>
        <v/>
      </c>
      <c r="BB98" s="47" t="str">
        <f t="shared" si="73"/>
        <v/>
      </c>
      <c r="BC98" s="129">
        <f>+'N EERR ULTRAX'!I181</f>
        <v>0</v>
      </c>
      <c r="BD98" s="30" t="str">
        <f>IF(AND(BC4=0,BC98&gt;=0), "",BC98/BC4)</f>
        <v/>
      </c>
      <c r="BE98" s="47" t="str">
        <f>IF(AND(BC124=0,BC98&gt;=0),"",BC98/BC124)</f>
        <v/>
      </c>
      <c r="BF98" s="30" t="str">
        <f t="shared" si="74"/>
        <v/>
      </c>
      <c r="BG98" s="130">
        <f t="shared" si="97"/>
        <v>0</v>
      </c>
      <c r="BH98" s="30">
        <f>IF(AND(BG4=0,BG98&gt;=0), "",BG98/BG4)</f>
        <v>0</v>
      </c>
      <c r="BI98" s="47">
        <f>IF(AND(BG124=0,BG98&gt;=0),"",BG98/BG124)</f>
        <v>0</v>
      </c>
      <c r="BJ98" s="129">
        <f>+'N EERR ULTRAX'!J181</f>
        <v>0</v>
      </c>
      <c r="BK98" s="30" t="str">
        <f>IF(AND(BJ4=0,BJ98&gt;=0), "",BJ98/BJ4)</f>
        <v/>
      </c>
      <c r="BL98" s="47" t="str">
        <f>IF(AND(BJ124=0,BJ98&gt;=0),"",BJ98/BJ124)</f>
        <v/>
      </c>
      <c r="BM98" s="30" t="str">
        <f t="shared" si="51"/>
        <v/>
      </c>
      <c r="BN98" s="130">
        <f t="shared" si="98"/>
        <v>0</v>
      </c>
      <c r="BO98" s="30">
        <f>IF(AND(BN4=0,BN98&gt;=0), "",BN98/BN4)</f>
        <v>0</v>
      </c>
      <c r="BP98" s="47">
        <f>IF(AND(BN124=0,BN98&gt;=0),"",BN98/BN124)</f>
        <v>0</v>
      </c>
      <c r="BQ98" s="129">
        <f>+'N EERR ULTRAX'!K181</f>
        <v>0</v>
      </c>
      <c r="BR98" s="30" t="str">
        <f>IF(AND(BQ4=0,BQ98&gt;=0), "",BQ98/BQ4)</f>
        <v/>
      </c>
      <c r="BS98" s="47" t="str">
        <f>IF(AND(BQ124=0,BQ98&gt;=0),"",BQ98/BQ124)</f>
        <v/>
      </c>
      <c r="BT98" s="30" t="str">
        <f t="shared" si="52"/>
        <v/>
      </c>
      <c r="BU98" s="130">
        <f t="shared" si="99"/>
        <v>0</v>
      </c>
      <c r="BV98" s="30">
        <f>IF(AND(BU4=0,BU98&gt;=0), "",BU98/BU4)</f>
        <v>0</v>
      </c>
      <c r="BW98" s="47">
        <f>IF(AND(BU124=0,BU98&gt;=0),"",BU98/BU124)</f>
        <v>0</v>
      </c>
      <c r="BX98" s="131">
        <f t="shared" si="100"/>
        <v>0</v>
      </c>
      <c r="BY98" s="30" t="str">
        <f>IF(AND(BX4=0,BX98&gt;=0), "",BX98/BX4)</f>
        <v/>
      </c>
      <c r="BZ98" s="47" t="str">
        <f t="shared" si="53"/>
        <v/>
      </c>
      <c r="CA98" s="129">
        <f>+'N EERR ULTRAX'!L181</f>
        <v>0</v>
      </c>
      <c r="CB98" s="30" t="str">
        <f>IF(AND(CA4=0,CA98&gt;=0), "",CA98/CA4)</f>
        <v/>
      </c>
      <c r="CC98" s="47" t="str">
        <f>IF(AND(CA124=0,CA98&gt;=0),"",CA98/CA124)</f>
        <v/>
      </c>
      <c r="CD98" s="30" t="str">
        <f t="shared" si="75"/>
        <v/>
      </c>
      <c r="CE98" s="130">
        <f t="shared" si="101"/>
        <v>0</v>
      </c>
      <c r="CF98" s="30">
        <f>IF(AND(CE4=0,CE98&gt;=0), "",CE98/CE4)</f>
        <v>0</v>
      </c>
      <c r="CG98" s="47">
        <f>IF(AND(CE124=0,CE98&gt;=0),"",CE98/CE124)</f>
        <v>0</v>
      </c>
      <c r="CH98" s="129">
        <f>+'N EERR ULTRAX'!M181</f>
        <v>0</v>
      </c>
      <c r="CI98" s="30" t="str">
        <f>IF(AND(CH4=0,CH98&gt;=0), "",CH98/CH4)</f>
        <v/>
      </c>
      <c r="CJ98" s="47" t="str">
        <f>IF(AND(CH124=0,CH98&gt;=0),"",CH98/CH124)</f>
        <v/>
      </c>
      <c r="CK98" s="30" t="str">
        <f t="shared" si="54"/>
        <v/>
      </c>
      <c r="CL98" s="130">
        <f t="shared" si="102"/>
        <v>0</v>
      </c>
      <c r="CM98" s="30">
        <f>IF(AND(CL4=0,CL98&gt;=0), "",CL98/CL4)</f>
        <v>0</v>
      </c>
      <c r="CN98" s="47">
        <f>IF(AND(CL124=0,CL98&gt;=0),"",CL98/CL124)</f>
        <v>0</v>
      </c>
      <c r="CO98" s="129">
        <f>+'N EERR ULTRAX'!N181</f>
        <v>0</v>
      </c>
      <c r="CP98" s="30" t="str">
        <f>IF(AND(CO4=0,CO98&gt;=0), "",CO98/CO4)</f>
        <v/>
      </c>
      <c r="CQ98" s="47" t="str">
        <f>IF(AND(CO124=0,CO98&gt;=0),"",CO98/CO124)</f>
        <v/>
      </c>
      <c r="CR98" s="30" t="str">
        <f t="shared" si="55"/>
        <v/>
      </c>
      <c r="CS98" s="130">
        <f t="shared" si="103"/>
        <v>0</v>
      </c>
      <c r="CT98" s="30">
        <f>IF(AND(CS4=0,CS98&gt;=0), "",CS98/CS4)</f>
        <v>0</v>
      </c>
      <c r="CU98" s="47">
        <f>IF(AND(CS124=0,CS98&gt;=0),"",CS98/CS124)</f>
        <v>0</v>
      </c>
      <c r="CV98" s="131">
        <f t="shared" si="104"/>
        <v>0</v>
      </c>
      <c r="CW98" s="30" t="str">
        <f>IF(AND(CV4=0,CV98&gt;=0), "",CV98/CV4)</f>
        <v/>
      </c>
      <c r="CX98" s="47" t="str">
        <f t="shared" si="56"/>
        <v/>
      </c>
    </row>
    <row r="99" spans="1:219" hidden="1" outlineLevel="1" x14ac:dyDescent="0.3">
      <c r="A99" s="29" t="s">
        <v>87</v>
      </c>
      <c r="B99" s="129">
        <f>+'N EERR ULTRAX'!B182</f>
        <v>0</v>
      </c>
      <c r="C99" s="30" t="str">
        <f>IF(AND(B4=0,B99&gt;=0), "",B99/B4)</f>
        <v/>
      </c>
      <c r="D99" s="47" t="str">
        <f>IF(AND(B124=0,B99&gt;=0),"",B99/B124)</f>
        <v/>
      </c>
      <c r="E99" s="129">
        <f>+'N EERR ULTRAX'!C182</f>
        <v>0</v>
      </c>
      <c r="F99" s="30">
        <f>IF(AND(E4=0,E99&gt;=0), "",E99/E4)</f>
        <v>0</v>
      </c>
      <c r="G99" s="47">
        <f>IF(AND(E124=0,E99&gt;=0),"",E99/E124)</f>
        <v>0</v>
      </c>
      <c r="H99" s="129">
        <f>+'N EERR ULTRAX'!D182</f>
        <v>0</v>
      </c>
      <c r="I99" s="30">
        <f>IF(AND(H4=0,H99&gt;=0), "",H99/H4)</f>
        <v>0</v>
      </c>
      <c r="J99" s="47">
        <f>IF(AND(H124=0,H99&gt;=0),"",H99/H124)</f>
        <v>0</v>
      </c>
      <c r="K99" s="30" t="str">
        <f t="shared" si="78"/>
        <v/>
      </c>
      <c r="L99" s="130">
        <f t="shared" si="93"/>
        <v>0</v>
      </c>
      <c r="M99" s="30">
        <f>IF(AND(L4=0,L99&gt;=0), "",L99/L4)</f>
        <v>0</v>
      </c>
      <c r="N99" s="47">
        <f>IF(AND(L124=0,L99&gt;=0),"",L99/L124)</f>
        <v>0</v>
      </c>
      <c r="O99" s="129">
        <f>+'N EERR ULTRAX'!E182</f>
        <v>0</v>
      </c>
      <c r="P99" s="30">
        <f>IF(AND(O4=0,O99&gt;=0), "",O99/O4)</f>
        <v>0</v>
      </c>
      <c r="Q99" s="47">
        <f>IF(AND(O124=0,O99&gt;=0),"",O99/O124)</f>
        <v>0</v>
      </c>
      <c r="R99" s="30" t="str">
        <f t="shared" si="80"/>
        <v/>
      </c>
      <c r="S99" s="130">
        <f t="shared" si="94"/>
        <v>0</v>
      </c>
      <c r="T99" s="30">
        <f>IF(AND(S4=0,S99&gt;=0), "",S99/S4)</f>
        <v>0</v>
      </c>
      <c r="U99" s="47">
        <f>IF(AND(S124=0,S99&gt;=0),"",S99/S124)</f>
        <v>0</v>
      </c>
      <c r="V99" s="131"/>
      <c r="W99" s="30" t="str">
        <f>IF(AND(V4=0,V99&gt;=0), "",V99/V4)</f>
        <v/>
      </c>
      <c r="X99" s="47" t="str">
        <f t="shared" si="70"/>
        <v/>
      </c>
      <c r="Y99" s="129">
        <f>+'N EERR ULTRAX'!F182</f>
        <v>0</v>
      </c>
      <c r="Z99" s="30">
        <f>IF(AND(Y4=0,Y99&gt;=0), "",Y99/Y4)</f>
        <v>0</v>
      </c>
      <c r="AA99" s="47">
        <f>IF(AND(Y124=0,Y99&gt;=0),"",Y99/Y124)</f>
        <v>0</v>
      </c>
      <c r="AB99" s="30" t="str">
        <f t="shared" si="71"/>
        <v/>
      </c>
      <c r="AC99" s="130">
        <f t="shared" si="95"/>
        <v>0</v>
      </c>
      <c r="AD99" s="30">
        <f>IF(AND(AC4=0,AC99&gt;=0), "",AC99/AC4)</f>
        <v>0</v>
      </c>
      <c r="AE99" s="47">
        <f>IF(AND(AC124=0,AC99&gt;=0),"",AC99/AC124)</f>
        <v>0</v>
      </c>
      <c r="AF99" s="129">
        <f>+'N EERR ULTRAX'!G182</f>
        <v>22.898315493946306</v>
      </c>
      <c r="AG99" s="30">
        <f>IF(AND(AF4=0,AF99&gt;=0), "",AF99/AF4)</f>
        <v>1.7293699288872209E-4</v>
      </c>
      <c r="AH99" s="47">
        <f>IF(AND(AF124=0,AF99&gt;=0),"",AF99/AF124)</f>
        <v>6.2172117310986931E-4</v>
      </c>
      <c r="AI99" s="30">
        <f t="shared" si="49"/>
        <v>1</v>
      </c>
      <c r="AJ99" s="130">
        <f t="shared" si="76"/>
        <v>22.898315493946306</v>
      </c>
      <c r="AK99" s="30">
        <f>IF(AND(AJ4=0,AJ99&gt;=0), "",AJ99/AJ4)</f>
        <v>4.4188736145583135E-5</v>
      </c>
      <c r="AL99" s="47">
        <f>IF(AND(AJ124=0,AJ99&gt;=0),"",AJ99/AJ124)</f>
        <v>1.4318315098912966E-4</v>
      </c>
      <c r="AM99" s="129">
        <f>+'N EERR ULTRAX'!H182</f>
        <v>0</v>
      </c>
      <c r="AN99" s="30">
        <f>IF(AND(AM4=0,AM99&gt;=0), "",AM99/AM4)</f>
        <v>0</v>
      </c>
      <c r="AO99" s="47">
        <f>IF(AND(AM124=0,AM99&gt;=0),"",AM99/AM124)</f>
        <v>0</v>
      </c>
      <c r="AP99" s="30">
        <f t="shared" si="50"/>
        <v>-1</v>
      </c>
      <c r="AQ99" s="130">
        <f t="shared" si="77"/>
        <v>22.898315493946306</v>
      </c>
      <c r="AR99" s="30">
        <f>IF(AND(AQ4=0,AQ99&gt;=0), "",AQ99/AQ4)</f>
        <v>3.5985340711943822E-5</v>
      </c>
      <c r="AS99" s="47">
        <f>IF(AND(AQ124=0,AQ99&gt;=0),"",AQ99/AQ124)</f>
        <v>1.1625522755103549E-4</v>
      </c>
      <c r="AT99" s="131">
        <f t="shared" si="96"/>
        <v>0</v>
      </c>
      <c r="AU99" s="30" t="str">
        <f>IF(AND(AT4=0,AT99&gt;=0), "",AT99/AT4)</f>
        <v/>
      </c>
      <c r="AV99" s="47">
        <f t="shared" si="72"/>
        <v>1</v>
      </c>
      <c r="AW99" s="131">
        <f t="shared" si="48"/>
        <v>3.8163859156577176</v>
      </c>
      <c r="AX99" s="30">
        <f>IF(AND(AW4=0,AW99&gt;=0), "",AW99/AW4)</f>
        <v>3.5985340711943822E-5</v>
      </c>
      <c r="AY99" s="47">
        <f>IF(AND(AW124=0,AW99&gt;=0),"",AW99/AW124)</f>
        <v>1.162552275510355E-4</v>
      </c>
      <c r="AZ99" s="131">
        <f t="shared" si="84"/>
        <v>0</v>
      </c>
      <c r="BA99" s="30" t="str">
        <f>IF(AND(AZ4=0,AZ99&gt;=0), "",AZ99/AZ4)</f>
        <v/>
      </c>
      <c r="BB99" s="47">
        <f t="shared" si="73"/>
        <v>1</v>
      </c>
      <c r="BC99" s="129">
        <f>+'N EERR ULTRAX'!I182</f>
        <v>0</v>
      </c>
      <c r="BD99" s="30" t="str">
        <f>IF(AND(BC4=0,BC99&gt;=0), "",BC99/BC4)</f>
        <v/>
      </c>
      <c r="BE99" s="47" t="str">
        <f>IF(AND(BC124=0,BC99&gt;=0),"",BC99/BC124)</f>
        <v/>
      </c>
      <c r="BF99" s="30" t="str">
        <f t="shared" si="74"/>
        <v/>
      </c>
      <c r="BG99" s="130">
        <f t="shared" si="97"/>
        <v>22.898315493946306</v>
      </c>
      <c r="BH99" s="30">
        <f>IF(AND(BG4=0,BG99&gt;=0), "",BG99/BG4)</f>
        <v>3.5985340711943822E-5</v>
      </c>
      <c r="BI99" s="47">
        <f>IF(AND(BG124=0,BG99&gt;=0),"",BG99/BG124)</f>
        <v>1.1625522755103549E-4</v>
      </c>
      <c r="BJ99" s="129">
        <f>+'N EERR ULTRAX'!J182</f>
        <v>0</v>
      </c>
      <c r="BK99" s="30" t="str">
        <f>IF(AND(BJ4=0,BJ99&gt;=0), "",BJ99/BJ4)</f>
        <v/>
      </c>
      <c r="BL99" s="47" t="str">
        <f>IF(AND(BJ124=0,BJ99&gt;=0),"",BJ99/BJ124)</f>
        <v/>
      </c>
      <c r="BM99" s="30" t="str">
        <f t="shared" si="51"/>
        <v/>
      </c>
      <c r="BN99" s="130">
        <f t="shared" si="98"/>
        <v>22.898315493946306</v>
      </c>
      <c r="BO99" s="30">
        <f>IF(AND(BN4=0,BN99&gt;=0), "",BN99/BN4)</f>
        <v>3.5985340711943822E-5</v>
      </c>
      <c r="BP99" s="47">
        <f>IF(AND(BN124=0,BN99&gt;=0),"",BN99/BN124)</f>
        <v>1.1625522755103549E-4</v>
      </c>
      <c r="BQ99" s="129">
        <f>+'N EERR ULTRAX'!K182</f>
        <v>0</v>
      </c>
      <c r="BR99" s="30" t="str">
        <f>IF(AND(BQ4=0,BQ99&gt;=0), "",BQ99/BQ4)</f>
        <v/>
      </c>
      <c r="BS99" s="47" t="str">
        <f>IF(AND(BQ124=0,BQ99&gt;=0),"",BQ99/BQ124)</f>
        <v/>
      </c>
      <c r="BT99" s="30" t="str">
        <f t="shared" si="52"/>
        <v/>
      </c>
      <c r="BU99" s="130">
        <f t="shared" si="99"/>
        <v>22.898315493946306</v>
      </c>
      <c r="BV99" s="30">
        <f>IF(AND(BU4=0,BU99&gt;=0), "",BU99/BU4)</f>
        <v>3.5985340711943822E-5</v>
      </c>
      <c r="BW99" s="47">
        <f>IF(AND(BU124=0,BU99&gt;=0),"",BU99/BU124)</f>
        <v>1.1625522755103549E-4</v>
      </c>
      <c r="BX99" s="131">
        <f t="shared" si="100"/>
        <v>0</v>
      </c>
      <c r="BY99" s="30" t="str">
        <f>IF(AND(BX4=0,BX99&gt;=0), "",BX99/BX4)</f>
        <v/>
      </c>
      <c r="BZ99" s="47">
        <f t="shared" si="53"/>
        <v>1</v>
      </c>
      <c r="CA99" s="129">
        <f>+'N EERR ULTRAX'!L182</f>
        <v>0</v>
      </c>
      <c r="CB99" s="30" t="str">
        <f>IF(AND(CA4=0,CA99&gt;=0), "",CA99/CA4)</f>
        <v/>
      </c>
      <c r="CC99" s="47" t="str">
        <f>IF(AND(CA124=0,CA99&gt;=0),"",CA99/CA124)</f>
        <v/>
      </c>
      <c r="CD99" s="30" t="str">
        <f t="shared" si="75"/>
        <v/>
      </c>
      <c r="CE99" s="130">
        <f t="shared" si="101"/>
        <v>22.898315493946306</v>
      </c>
      <c r="CF99" s="30">
        <f>IF(AND(CE4=0,CE99&gt;=0), "",CE99/CE4)</f>
        <v>3.5985340711943822E-5</v>
      </c>
      <c r="CG99" s="47">
        <f>IF(AND(CE124=0,CE99&gt;=0),"",CE99/CE124)</f>
        <v>1.1625522755103549E-4</v>
      </c>
      <c r="CH99" s="129">
        <f>+'N EERR ULTRAX'!M182</f>
        <v>0</v>
      </c>
      <c r="CI99" s="30" t="str">
        <f>IF(AND(CH4=0,CH99&gt;=0), "",CH99/CH4)</f>
        <v/>
      </c>
      <c r="CJ99" s="47" t="str">
        <f>IF(AND(CH124=0,CH99&gt;=0),"",CH99/CH124)</f>
        <v/>
      </c>
      <c r="CK99" s="30" t="str">
        <f t="shared" si="54"/>
        <v/>
      </c>
      <c r="CL99" s="130">
        <f t="shared" si="102"/>
        <v>22.898315493946306</v>
      </c>
      <c r="CM99" s="30">
        <f>IF(AND(CL4=0,CL99&gt;=0), "",CL99/CL4)</f>
        <v>3.5985340711943822E-5</v>
      </c>
      <c r="CN99" s="47">
        <f>IF(AND(CL124=0,CL99&gt;=0),"",CL99/CL124)</f>
        <v>1.1625522755103549E-4</v>
      </c>
      <c r="CO99" s="129">
        <f>+'N EERR ULTRAX'!N182</f>
        <v>0</v>
      </c>
      <c r="CP99" s="30" t="str">
        <f>IF(AND(CO4=0,CO99&gt;=0), "",CO99/CO4)</f>
        <v/>
      </c>
      <c r="CQ99" s="47" t="str">
        <f>IF(AND(CO124=0,CO99&gt;=0),"",CO99/CO124)</f>
        <v/>
      </c>
      <c r="CR99" s="30" t="str">
        <f t="shared" si="55"/>
        <v/>
      </c>
      <c r="CS99" s="130">
        <f t="shared" si="103"/>
        <v>22.898315493946306</v>
      </c>
      <c r="CT99" s="30">
        <f>IF(AND(CS4=0,CS99&gt;=0), "",CS99/CS4)</f>
        <v>3.5985340711943822E-5</v>
      </c>
      <c r="CU99" s="47">
        <f>IF(AND(CS124=0,CS99&gt;=0),"",CS99/CS124)</f>
        <v>1.1625522755103549E-4</v>
      </c>
      <c r="CV99" s="131">
        <f t="shared" si="104"/>
        <v>0</v>
      </c>
      <c r="CW99" s="30" t="str">
        <f>IF(AND(CV4=0,CV99&gt;=0), "",CV99/CV4)</f>
        <v/>
      </c>
      <c r="CX99" s="47">
        <f t="shared" si="56"/>
        <v>1</v>
      </c>
    </row>
    <row r="100" spans="1:219" hidden="1" outlineLevel="1" x14ac:dyDescent="0.3">
      <c r="A100" s="29" t="s">
        <v>88</v>
      </c>
      <c r="B100" s="129">
        <f>+'N EERR ULTRAX'!B183</f>
        <v>0</v>
      </c>
      <c r="C100" s="30" t="str">
        <f>IF(AND(B4=0,B100&gt;=0), "",B100/B4)</f>
        <v/>
      </c>
      <c r="D100" s="47" t="str">
        <f>IF(AND(B124=0,B100&gt;=0),"",B100/B124)</f>
        <v/>
      </c>
      <c r="E100" s="129">
        <f>+'N EERR ULTRAX'!C183</f>
        <v>48.989001647873515</v>
      </c>
      <c r="F100" s="30">
        <f>IF(AND(E4=0,E100&gt;=0), "",E100/E4)</f>
        <v>7.0267063258355755E-4</v>
      </c>
      <c r="G100" s="47">
        <f>IF(AND(E124=0,E100&gt;=0),"",E100/E124)</f>
        <v>1.7308926025323228E-3</v>
      </c>
      <c r="H100" s="129">
        <f>+'N EERR ULTRAX'!D183</f>
        <v>13.525921286741157</v>
      </c>
      <c r="I100" s="30">
        <f>IF(AND(H4=0,H100&gt;=0), "",H100/H4)</f>
        <v>1.4866634633711018E-4</v>
      </c>
      <c r="J100" s="47">
        <f>IF(AND(H124=0,H100&gt;=0),"",H100/H124)</f>
        <v>5.113778375651387E-4</v>
      </c>
      <c r="K100" s="30">
        <f t="shared" si="78"/>
        <v>-0.72389881745368689</v>
      </c>
      <c r="L100" s="130">
        <f t="shared" si="93"/>
        <v>62.514922934614674</v>
      </c>
      <c r="M100" s="30">
        <f>IF(AND(L4=0,L100&gt;=0), "",L100/L4)</f>
        <v>3.8901625195767885E-4</v>
      </c>
      <c r="N100" s="47">
        <f>IF(AND(L124=0,L100&gt;=0),"",L100/L124)</f>
        <v>1.1417688739737979E-3</v>
      </c>
      <c r="O100" s="129">
        <f>+'N EERR ULTRAX'!E183</f>
        <v>0</v>
      </c>
      <c r="P100" s="30">
        <f>IF(AND(O4=0,O100&gt;=0), "",O100/O4)</f>
        <v>0</v>
      </c>
      <c r="Q100" s="47">
        <f>IF(AND(O124=0,O100&gt;=0),"",O100/O124)</f>
        <v>0</v>
      </c>
      <c r="R100" s="30">
        <f t="shared" si="80"/>
        <v>-1</v>
      </c>
      <c r="S100" s="130">
        <f t="shared" si="94"/>
        <v>62.514922934614674</v>
      </c>
      <c r="T100" s="30">
        <f>IF(AND(S4=0,S100&gt;=0), "",S100/S4)</f>
        <v>2.3295233876178927E-4</v>
      </c>
      <c r="U100" s="47">
        <f>IF(AND(S124=0,S100&gt;=0),"",S100/S124)</f>
        <v>7.0952785636560478E-4</v>
      </c>
      <c r="V100" s="131"/>
      <c r="W100" s="30" t="str">
        <f>IF(AND(V4=0,V100&gt;=0), "",V100/V4)</f>
        <v/>
      </c>
      <c r="X100" s="47">
        <f t="shared" si="70"/>
        <v>1</v>
      </c>
      <c r="Y100" s="129">
        <f>+'N EERR ULTRAX'!F183</f>
        <v>0</v>
      </c>
      <c r="Z100" s="30">
        <f>IF(AND(Y4=0,Y100&gt;=0), "",Y100/Y4)</f>
        <v>0</v>
      </c>
      <c r="AA100" s="47">
        <f>IF(AND(Y124=0,Y100&gt;=0),"",Y100/Y124)</f>
        <v>0</v>
      </c>
      <c r="AB100" s="30" t="str">
        <f t="shared" si="71"/>
        <v/>
      </c>
      <c r="AC100" s="130">
        <f t="shared" si="95"/>
        <v>62.514922934614674</v>
      </c>
      <c r="AD100" s="30">
        <f>IF(AND(AC4=0,AC100&gt;=0), "",AC100/AC4)</f>
        <v>1.6204599107082519E-4</v>
      </c>
      <c r="AE100" s="47">
        <f>IF(AND(AC124=0,AC100&gt;=0),"",AC100/AC124)</f>
        <v>5.0786851338615604E-4</v>
      </c>
      <c r="AF100" s="129">
        <f>+'N EERR ULTRAX'!G183</f>
        <v>37.889079370649824</v>
      </c>
      <c r="AG100" s="30">
        <f>IF(AND(AF4=0,AF100&gt;=0), "",AF100/AF4)</f>
        <v>2.8615307756653884E-4</v>
      </c>
      <c r="AH100" s="47">
        <f>IF(AND(AF124=0,AF100&gt;=0),"",AF100/AF124)</f>
        <v>1.0287413011057971E-3</v>
      </c>
      <c r="AI100" s="30">
        <f t="shared" ref="AI100:AI131" si="105">IF(AND(Y100=0,AF100&gt;0),100%,IF(AND(Y100&lt;0,AF100=0),(Y100-AF100)/Y100,IF(AND(Y100&gt;0,AF100&gt;0),(AF100-Y100)/Y100,IF(AND(Y100=0,AF100=0),"",(AF100-Y100)/Y100))))</f>
        <v>1</v>
      </c>
      <c r="AJ100" s="130">
        <f t="shared" si="76"/>
        <v>100.4040023052645</v>
      </c>
      <c r="AK100" s="30">
        <f>IF(AND(AJ4=0,AJ100&gt;=0), "",AJ100/AJ4)</f>
        <v>1.937577446253985E-4</v>
      </c>
      <c r="AL100" s="47">
        <f>IF(AND(AJ124=0,AJ100&gt;=0),"",AJ100/AJ124)</f>
        <v>6.2782615715938918E-4</v>
      </c>
      <c r="AM100" s="129">
        <f>+'N EERR ULTRAX'!H183</f>
        <v>15.922460073834666</v>
      </c>
      <c r="AN100" s="30">
        <f>IF(AND(AM4=0,AM100&gt;=0), "",AM100/AM4)</f>
        <v>1.3478767635580237E-4</v>
      </c>
      <c r="AO100" s="47">
        <f>IF(AND(AM124=0,AM100&gt;=0),"",AM100/AM124)</f>
        <v>4.2984133464872586E-4</v>
      </c>
      <c r="AP100" s="30">
        <f t="shared" ref="AP100:AP131" si="106">IF(AND(AF100=0,AM100&gt;0),100%,IF(AND(AF100&lt;0,AM100=0),(AF100-AM100)/AF100,IF(AND(AF100&gt;0,AM100&gt;0),(AM100-AF100)/AF100,IF(AND(AF100=0,AM100=0),"",(AM100-AF100)/AF100))))</f>
        <v>-0.57976123098496968</v>
      </c>
      <c r="AQ100" s="130">
        <f t="shared" si="77"/>
        <v>116.32646237909917</v>
      </c>
      <c r="AR100" s="30">
        <f>IF(AND(AQ4=0,AQ100&gt;=0), "",AQ100/AQ4)</f>
        <v>1.8281027631197048E-4</v>
      </c>
      <c r="AS100" s="47">
        <f>IF(AND(AQ124=0,AQ100&gt;=0),"",AQ100/AQ124)</f>
        <v>5.9059188688636969E-4</v>
      </c>
      <c r="AT100" s="131">
        <f t="shared" si="96"/>
        <v>0</v>
      </c>
      <c r="AU100" s="30" t="str">
        <f>IF(AND(AT4=0,AT100&gt;=0), "",AT100/AT4)</f>
        <v/>
      </c>
      <c r="AV100" s="47">
        <f t="shared" si="72"/>
        <v>1</v>
      </c>
      <c r="AW100" s="131">
        <f t="shared" si="48"/>
        <v>19.387743729849863</v>
      </c>
      <c r="AX100" s="30">
        <f>IF(AND(AW4=0,AW100&gt;=0), "",AW100/AW4)</f>
        <v>1.8281027631197048E-4</v>
      </c>
      <c r="AY100" s="47">
        <f>IF(AND(AW124=0,AW100&gt;=0),"",AW100/AW124)</f>
        <v>5.905918868863698E-4</v>
      </c>
      <c r="AZ100" s="131">
        <f t="shared" si="84"/>
        <v>0</v>
      </c>
      <c r="BA100" s="30" t="str">
        <f>IF(AND(AZ4=0,AZ100&gt;=0), "",AZ100/AZ4)</f>
        <v/>
      </c>
      <c r="BB100" s="47">
        <f t="shared" si="73"/>
        <v>1</v>
      </c>
      <c r="BC100" s="129">
        <f>+'N EERR ULTRAX'!I183</f>
        <v>0</v>
      </c>
      <c r="BD100" s="30" t="str">
        <f>IF(AND(BC4=0,BC100&gt;=0), "",BC100/BC4)</f>
        <v/>
      </c>
      <c r="BE100" s="47" t="str">
        <f>IF(AND(BC124=0,BC100&gt;=0),"",BC100/BC124)</f>
        <v/>
      </c>
      <c r="BF100" s="30">
        <f t="shared" si="74"/>
        <v>-1</v>
      </c>
      <c r="BG100" s="130">
        <f t="shared" si="97"/>
        <v>116.32646237909917</v>
      </c>
      <c r="BH100" s="30">
        <f>IF(AND(BG4=0,BG100&gt;=0), "",BG100/BG4)</f>
        <v>1.8281027631197048E-4</v>
      </c>
      <c r="BI100" s="47">
        <f>IF(AND(BG124=0,BG100&gt;=0),"",BG100/BG124)</f>
        <v>5.9059188688636969E-4</v>
      </c>
      <c r="BJ100" s="129">
        <f>+'N EERR ULTRAX'!J183</f>
        <v>0</v>
      </c>
      <c r="BK100" s="30" t="str">
        <f>IF(AND(BJ4=0,BJ100&gt;=0), "",BJ100/BJ4)</f>
        <v/>
      </c>
      <c r="BL100" s="47" t="str">
        <f>IF(AND(BJ124=0,BJ100&gt;=0),"",BJ100/BJ124)</f>
        <v/>
      </c>
      <c r="BM100" s="30" t="str">
        <f t="shared" ref="BM100:BM131" si="107">IF(AND(BC100=0,BJ100&gt;0),100%,IF(AND(BC100&lt;0,BJ100=0),(BC100-BJ100)/BC100,IF(AND(BC100&gt;0,BJ100&gt;0),(BJ100-BC100)/BC100,IF(AND(BC100=0,BJ100=0),"",(BJ100-BC100)/BC100))))</f>
        <v/>
      </c>
      <c r="BN100" s="130">
        <f t="shared" si="98"/>
        <v>116.32646237909917</v>
      </c>
      <c r="BO100" s="30">
        <f>IF(AND(BN4=0,BN100&gt;=0), "",BN100/BN4)</f>
        <v>1.8281027631197048E-4</v>
      </c>
      <c r="BP100" s="47">
        <f>IF(AND(BN124=0,BN100&gt;=0),"",BN100/BN124)</f>
        <v>5.9059188688636969E-4</v>
      </c>
      <c r="BQ100" s="129">
        <f>+'N EERR ULTRAX'!K183</f>
        <v>0</v>
      </c>
      <c r="BR100" s="30" t="str">
        <f>IF(AND(BQ4=0,BQ100&gt;=0), "",BQ100/BQ4)</f>
        <v/>
      </c>
      <c r="BS100" s="47" t="str">
        <f>IF(AND(BQ124=0,BQ100&gt;=0),"",BQ100/BQ124)</f>
        <v/>
      </c>
      <c r="BT100" s="30" t="str">
        <f t="shared" ref="BT100:BT131" si="108">IF(AND(BJ100=0,BQ100&gt;0),100%,IF(AND(BJ100&lt;0,BQ100=0),(BJ100-BQ100)/BJ100,IF(AND(BJ100&gt;0,BQ100&gt;0),(BQ100-BJ100)/BJ100,IF(AND(BJ100=0,BQ100=0),"",(BQ100-BJ100)/BJ100))))</f>
        <v/>
      </c>
      <c r="BU100" s="130">
        <f t="shared" si="99"/>
        <v>116.32646237909917</v>
      </c>
      <c r="BV100" s="30">
        <f>IF(AND(BU4=0,BU100&gt;=0), "",BU100/BU4)</f>
        <v>1.8281027631197048E-4</v>
      </c>
      <c r="BW100" s="47">
        <f>IF(AND(BU124=0,BU100&gt;=0),"",BU100/BU124)</f>
        <v>5.9059188688636969E-4</v>
      </c>
      <c r="BX100" s="131">
        <f t="shared" si="100"/>
        <v>0</v>
      </c>
      <c r="BY100" s="30" t="str">
        <f>IF(AND(BX4=0,BX100&gt;=0), "",BX100/BX4)</f>
        <v/>
      </c>
      <c r="BZ100" s="47">
        <f t="shared" ref="BZ100:BZ131" si="109">IF(AND(BX100=0,BU100&gt;0),100%,IF(AND(BX100&lt;0,BU100=0),(BX100-BU100)/BX100,IF(AND(BX100&gt;0,BU100&gt;0),(BU100-BX100)/BX100,IF(AND(BX100=0,BU100=0),"",(BU100-BX100)/BX100))))</f>
        <v>1</v>
      </c>
      <c r="CA100" s="129">
        <f>+'N EERR ULTRAX'!L183</f>
        <v>0</v>
      </c>
      <c r="CB100" s="30" t="str">
        <f>IF(AND(CA4=0,CA100&gt;=0), "",CA100/CA4)</f>
        <v/>
      </c>
      <c r="CC100" s="47" t="str">
        <f>IF(AND(CA124=0,CA100&gt;=0),"",CA100/CA124)</f>
        <v/>
      </c>
      <c r="CD100" s="30" t="str">
        <f t="shared" si="75"/>
        <v/>
      </c>
      <c r="CE100" s="130">
        <f t="shared" si="101"/>
        <v>116.32646237909917</v>
      </c>
      <c r="CF100" s="30">
        <f>IF(AND(CE4=0,CE100&gt;=0), "",CE100/CE4)</f>
        <v>1.8281027631197048E-4</v>
      </c>
      <c r="CG100" s="47">
        <f>IF(AND(CE124=0,CE100&gt;=0),"",CE100/CE124)</f>
        <v>5.9059188688636969E-4</v>
      </c>
      <c r="CH100" s="129">
        <f>+'N EERR ULTRAX'!M183</f>
        <v>0</v>
      </c>
      <c r="CI100" s="30" t="str">
        <f>IF(AND(CH4=0,CH100&gt;=0), "",CH100/CH4)</f>
        <v/>
      </c>
      <c r="CJ100" s="47" t="str">
        <f>IF(AND(CH124=0,CH100&gt;=0),"",CH100/CH124)</f>
        <v/>
      </c>
      <c r="CK100" s="30" t="str">
        <f t="shared" ref="CK100:CK131" si="110">IF(AND(CA100=0,CH100&gt;0),100%,IF(AND(CA100&lt;0,CH100=0),(CA100-CH100)/CA100,IF(AND(CA100&gt;0,CH100&gt;0),(CH100-CA100)/CA100,IF(AND(CA100=0,CH100=0),"",(CH100-CA100)/CA100))))</f>
        <v/>
      </c>
      <c r="CL100" s="130">
        <f t="shared" si="102"/>
        <v>116.32646237909917</v>
      </c>
      <c r="CM100" s="30">
        <f>IF(AND(CL4=0,CL100&gt;=0), "",CL100/CL4)</f>
        <v>1.8281027631197048E-4</v>
      </c>
      <c r="CN100" s="47">
        <f>IF(AND(CL124=0,CL100&gt;=0),"",CL100/CL124)</f>
        <v>5.9059188688636969E-4</v>
      </c>
      <c r="CO100" s="129">
        <f>+'N EERR ULTRAX'!N183</f>
        <v>0</v>
      </c>
      <c r="CP100" s="30" t="str">
        <f>IF(AND(CO4=0,CO100&gt;=0), "",CO100/CO4)</f>
        <v/>
      </c>
      <c r="CQ100" s="47" t="str">
        <f>IF(AND(CO124=0,CO100&gt;=0),"",CO100/CO124)</f>
        <v/>
      </c>
      <c r="CR100" s="30" t="str">
        <f t="shared" ref="CR100:CR131" si="111">IF(AND(CH100=0,CO100&gt;0),100%,IF(AND(CH100&lt;0,CO100=0),(CH100-CO100)/CH100,IF(AND(CH100&gt;0,CO100&gt;0),(CO100-CH100)/CH100,IF(AND(CH100=0,CO100=0),"",(CO100-CH100)/CH100))))</f>
        <v/>
      </c>
      <c r="CS100" s="130">
        <f t="shared" si="103"/>
        <v>116.32646237909917</v>
      </c>
      <c r="CT100" s="30">
        <f>IF(AND(CS4=0,CS100&gt;=0), "",CS100/CS4)</f>
        <v>1.8281027631197048E-4</v>
      </c>
      <c r="CU100" s="47">
        <f>IF(AND(CS124=0,CS100&gt;=0),"",CS100/CS124)</f>
        <v>5.9059188688636969E-4</v>
      </c>
      <c r="CV100" s="131">
        <f t="shared" si="104"/>
        <v>0</v>
      </c>
      <c r="CW100" s="30" t="str">
        <f>IF(AND(CV4=0,CV100&gt;=0), "",CV100/CV4)</f>
        <v/>
      </c>
      <c r="CX100" s="47">
        <f t="shared" ref="CX100:CX131" si="112">IF(AND(CV100=0,CS100&gt;0),100%,IF(AND(CV100&lt;0,CS100=0),(CV100-CS100)/CV100,IF(AND(CV100&gt;0,CS100&gt;0),(CS100-CV100)/CV100,IF(AND(CV100=0,CS100=0),"",(CS100-CV100)/CV100))))</f>
        <v>1</v>
      </c>
    </row>
    <row r="101" spans="1:219" hidden="1" outlineLevel="1" x14ac:dyDescent="0.3">
      <c r="A101" s="29" t="s">
        <v>89</v>
      </c>
      <c r="B101" s="129">
        <f>+'N EERR ULTRAX'!B184</f>
        <v>0</v>
      </c>
      <c r="C101" s="30" t="str">
        <f>IF(AND(B4=0,B101&gt;=0), "",B101/B4)</f>
        <v/>
      </c>
      <c r="D101" s="47" t="str">
        <f>IF(AND(B124=0,B101&gt;=0),"",B101/B124)</f>
        <v/>
      </c>
      <c r="E101" s="129">
        <f>+'N EERR ULTRAX'!C184</f>
        <v>0</v>
      </c>
      <c r="F101" s="30">
        <f>IF(AND(E4=0,E101&gt;=0), "",E101/E4)</f>
        <v>0</v>
      </c>
      <c r="G101" s="47">
        <f>IF(AND(E124=0,E101&gt;=0),"",E101/E124)</f>
        <v>0</v>
      </c>
      <c r="H101" s="129">
        <f>+'N EERR ULTRAX'!D184</f>
        <v>19.684292932887342</v>
      </c>
      <c r="I101" s="30">
        <f>IF(AND(H4=0,H101&gt;=0), "",H101/H4)</f>
        <v>2.1635435017874669E-4</v>
      </c>
      <c r="J101" s="47">
        <f>IF(AND(H124=0,H101&gt;=0),"",H101/H124)</f>
        <v>7.4420891121745761E-4</v>
      </c>
      <c r="K101" s="30">
        <f t="shared" si="78"/>
        <v>1</v>
      </c>
      <c r="L101" s="130">
        <f t="shared" si="93"/>
        <v>19.684292932887342</v>
      </c>
      <c r="M101" s="30">
        <f>IF(AND(L4=0,L101&gt;=0), "",L101/L4)</f>
        <v>1.224909109653381E-4</v>
      </c>
      <c r="N101" s="47">
        <f>IF(AND(L124=0,L101&gt;=0),"",L101/L124)</f>
        <v>3.5951276786280338E-4</v>
      </c>
      <c r="O101" s="129">
        <f>+'N EERR ULTRAX'!E184</f>
        <v>0</v>
      </c>
      <c r="P101" s="30">
        <f>IF(AND(O4=0,O101&gt;=0), "",O101/O4)</f>
        <v>0</v>
      </c>
      <c r="Q101" s="47">
        <f>IF(AND(O124=0,O101&gt;=0),"",O101/O124)</f>
        <v>0</v>
      </c>
      <c r="R101" s="30">
        <f t="shared" si="80"/>
        <v>-1</v>
      </c>
      <c r="S101" s="130">
        <f t="shared" si="94"/>
        <v>19.684292932887342</v>
      </c>
      <c r="T101" s="30">
        <f>IF(AND(S4=0,S101&gt;=0), "",S101/S4)</f>
        <v>7.3350519529302046E-5</v>
      </c>
      <c r="U101" s="47">
        <f>IF(AND(S124=0,S101&gt;=0),"",S101/S124)</f>
        <v>2.2341152341101041E-4</v>
      </c>
      <c r="V101" s="131"/>
      <c r="W101" s="30" t="str">
        <f>IF(AND(V4=0,V101&gt;=0), "",V101/V4)</f>
        <v/>
      </c>
      <c r="X101" s="47">
        <f t="shared" si="70"/>
        <v>1</v>
      </c>
      <c r="Y101" s="129">
        <f>+'N EERR ULTRAX'!F184</f>
        <v>0</v>
      </c>
      <c r="Z101" s="30">
        <f>IF(AND(Y4=0,Y101&gt;=0), "",Y101/Y4)</f>
        <v>0</v>
      </c>
      <c r="AA101" s="47">
        <f>IF(AND(Y124=0,Y101&gt;=0),"",Y101/Y124)</f>
        <v>0</v>
      </c>
      <c r="AB101" s="30" t="str">
        <f t="shared" si="71"/>
        <v/>
      </c>
      <c r="AC101" s="130">
        <f t="shared" si="95"/>
        <v>19.684292932887342</v>
      </c>
      <c r="AD101" s="30">
        <f>IF(AND(AC4=0,AC101&gt;=0), "",AC101/AC4)</f>
        <v>5.1023989266920954E-5</v>
      </c>
      <c r="AE101" s="47">
        <f>IF(AND(AC124=0,AC101&gt;=0),"",AC101/AC124)</f>
        <v>1.5991433916249346E-4</v>
      </c>
      <c r="AF101" s="129">
        <f>+'N EERR ULTRAX'!G184</f>
        <v>88.738605310873254</v>
      </c>
      <c r="AG101" s="30">
        <f>IF(AND(AF4=0,AF101&gt;=0), "",AF101/AF4)</f>
        <v>6.7018849310809434E-4</v>
      </c>
      <c r="AH101" s="47">
        <f>IF(AND(AF124=0,AF101&gt;=0),"",AF101/AF124)</f>
        <v>2.40937678619178E-3</v>
      </c>
      <c r="AI101" s="30">
        <f t="shared" si="105"/>
        <v>1</v>
      </c>
      <c r="AJ101" s="130">
        <f t="shared" si="76"/>
        <v>108.4228982437606</v>
      </c>
      <c r="AK101" s="30">
        <f>IF(AND(AJ4=0,AJ101&gt;=0), "",AJ101/AJ4)</f>
        <v>2.0923245833954799E-4</v>
      </c>
      <c r="AL101" s="47">
        <f>IF(AND(AJ124=0,AJ101&gt;=0),"",AJ101/AJ124)</f>
        <v>6.7796830793163054E-4</v>
      </c>
      <c r="AM101" s="129">
        <f>+'N EERR ULTRAX'!H184</f>
        <v>79.612300369173326</v>
      </c>
      <c r="AN101" s="30">
        <f>IF(AND(AM4=0,AM101&gt;=0), "",AM101/AM4)</f>
        <v>6.7393838177901184E-4</v>
      </c>
      <c r="AO101" s="47">
        <f>IF(AND(AM124=0,AM101&gt;=0),"",AM101/AM124)</f>
        <v>2.1492066732436295E-3</v>
      </c>
      <c r="AP101" s="30">
        <f t="shared" si="106"/>
        <v>-0.10284480931076422</v>
      </c>
      <c r="AQ101" s="130">
        <f t="shared" si="77"/>
        <v>188.03519861293393</v>
      </c>
      <c r="AR101" s="30">
        <f>IF(AND(AQ4=0,AQ101&gt;=0), "",AQ101/AQ4)</f>
        <v>2.9550255300278907E-4</v>
      </c>
      <c r="AS101" s="47">
        <f>IF(AND(AQ124=0,AQ101&gt;=0),"",AQ101/AQ124)</f>
        <v>9.5465864325827796E-4</v>
      </c>
      <c r="AT101" s="131">
        <f t="shared" si="96"/>
        <v>0</v>
      </c>
      <c r="AU101" s="30" t="str">
        <f>IF(AND(AT4=0,AT101&gt;=0), "",AT101/AT4)</f>
        <v/>
      </c>
      <c r="AV101" s="47">
        <f t="shared" si="72"/>
        <v>1</v>
      </c>
      <c r="AW101" s="131">
        <f t="shared" si="48"/>
        <v>31.339199768822322</v>
      </c>
      <c r="AX101" s="30">
        <f>IF(AND(AW4=0,AW101&gt;=0), "",AW101/AW4)</f>
        <v>2.9550255300278907E-4</v>
      </c>
      <c r="AY101" s="47">
        <f>IF(AND(AW124=0,AW101&gt;=0),"",AW101/AW124)</f>
        <v>9.5465864325827818E-4</v>
      </c>
      <c r="AZ101" s="131">
        <f t="shared" si="84"/>
        <v>0</v>
      </c>
      <c r="BA101" s="30" t="str">
        <f>IF(AND(AZ4=0,AZ101&gt;=0), "",AZ101/AZ4)</f>
        <v/>
      </c>
      <c r="BB101" s="47">
        <f t="shared" si="73"/>
        <v>1</v>
      </c>
      <c r="BC101" s="129">
        <f>+'N EERR ULTRAX'!I184</f>
        <v>0</v>
      </c>
      <c r="BD101" s="30" t="str">
        <f>IF(AND(BC4=0,BC101&gt;=0), "",BC101/BC4)</f>
        <v/>
      </c>
      <c r="BE101" s="47" t="str">
        <f>IF(AND(BC124=0,BC101&gt;=0),"",BC101/BC124)</f>
        <v/>
      </c>
      <c r="BF101" s="30">
        <f t="shared" si="74"/>
        <v>-1</v>
      </c>
      <c r="BG101" s="130">
        <f t="shared" si="97"/>
        <v>188.03519861293393</v>
      </c>
      <c r="BH101" s="30">
        <f>IF(AND(BG4=0,BG101&gt;=0), "",BG101/BG4)</f>
        <v>2.9550255300278907E-4</v>
      </c>
      <c r="BI101" s="47">
        <f>IF(AND(BG124=0,BG101&gt;=0),"",BG101/BG124)</f>
        <v>9.5465864325827796E-4</v>
      </c>
      <c r="BJ101" s="129">
        <f>+'N EERR ULTRAX'!J184</f>
        <v>0</v>
      </c>
      <c r="BK101" s="30" t="str">
        <f>IF(AND(BJ4=0,BJ101&gt;=0), "",BJ101/BJ4)</f>
        <v/>
      </c>
      <c r="BL101" s="47" t="str">
        <f>IF(AND(BJ124=0,BJ101&gt;=0),"",BJ101/BJ124)</f>
        <v/>
      </c>
      <c r="BM101" s="30" t="str">
        <f t="shared" si="107"/>
        <v/>
      </c>
      <c r="BN101" s="130">
        <f t="shared" si="98"/>
        <v>188.03519861293393</v>
      </c>
      <c r="BO101" s="30">
        <f>IF(AND(BN4=0,BN101&gt;=0), "",BN101/BN4)</f>
        <v>2.9550255300278907E-4</v>
      </c>
      <c r="BP101" s="47">
        <f>IF(AND(BN124=0,BN101&gt;=0),"",BN101/BN124)</f>
        <v>9.5465864325827796E-4</v>
      </c>
      <c r="BQ101" s="129">
        <f>+'N EERR ULTRAX'!K184</f>
        <v>0</v>
      </c>
      <c r="BR101" s="30" t="str">
        <f>IF(AND(BQ4=0,BQ101&gt;=0), "",BQ101/BQ4)</f>
        <v/>
      </c>
      <c r="BS101" s="47" t="str">
        <f>IF(AND(BQ124=0,BQ101&gt;=0),"",BQ101/BQ124)</f>
        <v/>
      </c>
      <c r="BT101" s="30" t="str">
        <f t="shared" si="108"/>
        <v/>
      </c>
      <c r="BU101" s="130">
        <f t="shared" si="99"/>
        <v>188.03519861293393</v>
      </c>
      <c r="BV101" s="30">
        <f>IF(AND(BU4=0,BU101&gt;=0), "",BU101/BU4)</f>
        <v>2.9550255300278907E-4</v>
      </c>
      <c r="BW101" s="47">
        <f>IF(AND(BU124=0,BU101&gt;=0),"",BU101/BU124)</f>
        <v>9.5465864325827796E-4</v>
      </c>
      <c r="BX101" s="131">
        <f t="shared" si="100"/>
        <v>0</v>
      </c>
      <c r="BY101" s="30" t="str">
        <f>IF(AND(BX4=0,BX101&gt;=0), "",BX101/BX4)</f>
        <v/>
      </c>
      <c r="BZ101" s="47">
        <f t="shared" si="109"/>
        <v>1</v>
      </c>
      <c r="CA101" s="129">
        <f>+'N EERR ULTRAX'!L184</f>
        <v>0</v>
      </c>
      <c r="CB101" s="30" t="str">
        <f>IF(AND(CA4=0,CA101&gt;=0), "",CA101/CA4)</f>
        <v/>
      </c>
      <c r="CC101" s="47" t="str">
        <f>IF(AND(CA124=0,CA101&gt;=0),"",CA101/CA124)</f>
        <v/>
      </c>
      <c r="CD101" s="30" t="str">
        <f t="shared" si="75"/>
        <v/>
      </c>
      <c r="CE101" s="130">
        <f t="shared" si="101"/>
        <v>188.03519861293393</v>
      </c>
      <c r="CF101" s="30">
        <f>IF(AND(CE4=0,CE101&gt;=0), "",CE101/CE4)</f>
        <v>2.9550255300278907E-4</v>
      </c>
      <c r="CG101" s="47">
        <f>IF(AND(CE124=0,CE101&gt;=0),"",CE101/CE124)</f>
        <v>9.5465864325827796E-4</v>
      </c>
      <c r="CH101" s="129">
        <f>+'N EERR ULTRAX'!M184</f>
        <v>0</v>
      </c>
      <c r="CI101" s="30" t="str">
        <f>IF(AND(CH4=0,CH101&gt;=0), "",CH101/CH4)</f>
        <v/>
      </c>
      <c r="CJ101" s="47" t="str">
        <f>IF(AND(CH124=0,CH101&gt;=0),"",CH101/CH124)</f>
        <v/>
      </c>
      <c r="CK101" s="30" t="str">
        <f t="shared" si="110"/>
        <v/>
      </c>
      <c r="CL101" s="130">
        <f t="shared" si="102"/>
        <v>188.03519861293393</v>
      </c>
      <c r="CM101" s="30">
        <f>IF(AND(CL4=0,CL101&gt;=0), "",CL101/CL4)</f>
        <v>2.9550255300278907E-4</v>
      </c>
      <c r="CN101" s="47">
        <f>IF(AND(CL124=0,CL101&gt;=0),"",CL101/CL124)</f>
        <v>9.5465864325827796E-4</v>
      </c>
      <c r="CO101" s="129">
        <f>+'N EERR ULTRAX'!N184</f>
        <v>0</v>
      </c>
      <c r="CP101" s="30" t="str">
        <f>IF(AND(CO4=0,CO101&gt;=0), "",CO101/CO4)</f>
        <v/>
      </c>
      <c r="CQ101" s="47" t="str">
        <f>IF(AND(CO124=0,CO101&gt;=0),"",CO101/CO124)</f>
        <v/>
      </c>
      <c r="CR101" s="30" t="str">
        <f t="shared" si="111"/>
        <v/>
      </c>
      <c r="CS101" s="130">
        <f t="shared" si="103"/>
        <v>188.03519861293393</v>
      </c>
      <c r="CT101" s="30">
        <f>IF(AND(CS4=0,CS101&gt;=0), "",CS101/CS4)</f>
        <v>2.9550255300278907E-4</v>
      </c>
      <c r="CU101" s="47">
        <f>IF(AND(CS124=0,CS101&gt;=0),"",CS101/CS124)</f>
        <v>9.5465864325827796E-4</v>
      </c>
      <c r="CV101" s="131">
        <f t="shared" si="104"/>
        <v>0</v>
      </c>
      <c r="CW101" s="30" t="str">
        <f>IF(AND(CV4=0,CV101&gt;=0), "",CV101/CV4)</f>
        <v/>
      </c>
      <c r="CX101" s="47">
        <f t="shared" si="112"/>
        <v>1</v>
      </c>
    </row>
    <row r="102" spans="1:219" hidden="1" outlineLevel="1" x14ac:dyDescent="0.3">
      <c r="A102" s="29" t="s">
        <v>90</v>
      </c>
      <c r="B102" s="129">
        <f>+'N EERR ULTRAX'!B185</f>
        <v>0</v>
      </c>
      <c r="C102" s="30" t="str">
        <f>IF(AND(B4=0,B102&gt;=0), "",B102/B4)</f>
        <v/>
      </c>
      <c r="D102" s="47" t="str">
        <f>IF(AND(B124=0,B102&gt;=0),"",B102/B124)</f>
        <v/>
      </c>
      <c r="E102" s="129">
        <f>+'N EERR ULTRAX'!C185</f>
        <v>0</v>
      </c>
      <c r="F102" s="30">
        <f>IF(AND(E4=0,E102&gt;=0), "",E102/E4)</f>
        <v>0</v>
      </c>
      <c r="G102" s="47">
        <f>IF(AND(E124=0,E102&gt;=0),"",E102/E124)</f>
        <v>0</v>
      </c>
      <c r="H102" s="129">
        <f>+'N EERR ULTRAX'!D185</f>
        <v>0</v>
      </c>
      <c r="I102" s="30">
        <f>IF(AND(H4=0,H102&gt;=0), "",H102/H4)</f>
        <v>0</v>
      </c>
      <c r="J102" s="47">
        <f>IF(AND(H124=0,H102&gt;=0),"",H102/H124)</f>
        <v>0</v>
      </c>
      <c r="K102" s="30" t="str">
        <f t="shared" si="78"/>
        <v/>
      </c>
      <c r="L102" s="130">
        <f t="shared" si="93"/>
        <v>0</v>
      </c>
      <c r="M102" s="30">
        <f>IF(AND(L4=0,L102&gt;=0), "",L102/L4)</f>
        <v>0</v>
      </c>
      <c r="N102" s="47">
        <f>IF(AND(L124=0,L102&gt;=0),"",L102/L124)</f>
        <v>0</v>
      </c>
      <c r="O102" s="129">
        <f>+'N EERR ULTRAX'!E185</f>
        <v>0</v>
      </c>
      <c r="P102" s="30">
        <f>IF(AND(O4=0,O102&gt;=0), "",O102/O4)</f>
        <v>0</v>
      </c>
      <c r="Q102" s="47">
        <f>IF(AND(O124=0,O102&gt;=0),"",O102/O124)</f>
        <v>0</v>
      </c>
      <c r="R102" s="30" t="str">
        <f t="shared" si="80"/>
        <v/>
      </c>
      <c r="S102" s="130">
        <f t="shared" si="94"/>
        <v>0</v>
      </c>
      <c r="T102" s="30">
        <f>IF(AND(S4=0,S102&gt;=0), "",S102/S4)</f>
        <v>0</v>
      </c>
      <c r="U102" s="47">
        <f>IF(AND(S124=0,S102&gt;=0),"",S102/S124)</f>
        <v>0</v>
      </c>
      <c r="V102" s="131"/>
      <c r="W102" s="30" t="str">
        <f>IF(AND(V4=0,V102&gt;=0), "",V102/V4)</f>
        <v/>
      </c>
      <c r="X102" s="47" t="str">
        <f t="shared" ref="X102:X114" si="113">IF(AND(V102=0,S102&gt;0),100%,IF(AND(V102&lt;0,S102=0),(V102-S102)/V102,IF(AND(V102&gt;0,S102&gt;0),(S102-V102)/V102,IF(AND(V102=0,S102=0),"",(S102-V102)/V102))))</f>
        <v/>
      </c>
      <c r="Y102" s="129">
        <f>+'N EERR ULTRAX'!F185</f>
        <v>0</v>
      </c>
      <c r="Z102" s="30">
        <f>IF(AND(Y4=0,Y102&gt;=0), "",Y102/Y4)</f>
        <v>0</v>
      </c>
      <c r="AA102" s="47">
        <f>IF(AND(Y124=0,Y102&gt;=0),"",Y102/Y124)</f>
        <v>0</v>
      </c>
      <c r="AB102" s="30" t="str">
        <f t="shared" ref="AB102:AB114" si="114">IF(AND(O102=0,Y102&gt;0),100%,IF(AND(O102&lt;0,Y102=0),(O102-Y102)/O102,IF(AND(O102&gt;0,Y102&gt;0),(Y102-O102)/O102,IF(AND(O102=0,Y102=0),"",(Y102-O102)/O102))))</f>
        <v/>
      </c>
      <c r="AC102" s="130">
        <f t="shared" si="95"/>
        <v>0</v>
      </c>
      <c r="AD102" s="30">
        <f>IF(AND(AC4=0,AC102&gt;=0), "",AC102/AC4)</f>
        <v>0</v>
      </c>
      <c r="AE102" s="47">
        <f>IF(AND(AC124=0,AC102&gt;=0),"",AC102/AC124)</f>
        <v>0</v>
      </c>
      <c r="AF102" s="129">
        <f>+'N EERR ULTRAX'!G185</f>
        <v>0</v>
      </c>
      <c r="AG102" s="30">
        <f>IF(AND(AF4=0,AF102&gt;=0), "",AF102/AF4)</f>
        <v>0</v>
      </c>
      <c r="AH102" s="47">
        <f>IF(AND(AF124=0,AF102&gt;=0),"",AF102/AF124)</f>
        <v>0</v>
      </c>
      <c r="AI102" s="30" t="str">
        <f t="shared" si="105"/>
        <v/>
      </c>
      <c r="AJ102" s="130">
        <f t="shared" si="76"/>
        <v>0</v>
      </c>
      <c r="AK102" s="30">
        <f>IF(AND(AJ4=0,AJ102&gt;=0), "",AJ102/AJ4)</f>
        <v>0</v>
      </c>
      <c r="AL102" s="47">
        <f>IF(AND(AJ124=0,AJ102&gt;=0),"",AJ102/AJ124)</f>
        <v>0</v>
      </c>
      <c r="AM102" s="129">
        <f>+'N EERR ULTRAX'!H185</f>
        <v>0</v>
      </c>
      <c r="AN102" s="30">
        <f>IF(AND(AM4=0,AM102&gt;=0), "",AM102/AM4)</f>
        <v>0</v>
      </c>
      <c r="AO102" s="47">
        <f>IF(AND(AM124=0,AM102&gt;=0),"",AM102/AM124)</f>
        <v>0</v>
      </c>
      <c r="AP102" s="30" t="str">
        <f t="shared" si="106"/>
        <v/>
      </c>
      <c r="AQ102" s="130">
        <f t="shared" si="77"/>
        <v>0</v>
      </c>
      <c r="AR102" s="30">
        <f>IF(AND(AQ4=0,AQ102&gt;=0), "",AQ102/AQ4)</f>
        <v>0</v>
      </c>
      <c r="AS102" s="47">
        <f>IF(AND(AQ124=0,AQ102&gt;=0),"",AQ102/AQ124)</f>
        <v>0</v>
      </c>
      <c r="AT102" s="131">
        <f t="shared" si="96"/>
        <v>0</v>
      </c>
      <c r="AU102" s="30" t="str">
        <f>IF(AND(AT4=0,AT102&gt;=0), "",AT102/AT4)</f>
        <v/>
      </c>
      <c r="AV102" s="47" t="str">
        <f t="shared" ref="AV102:AV114" si="115">IF(AND(AT102=0,AQ102&gt;0),100%,IF(AND(AT102&lt;0,AQ102=0),(AT102-AQ102)/AT102,IF(AND(AT102&gt;0,AQ102&gt;0),(AQ102-AT102)/AT102,IF(AND(AT102=0,AQ102=0),"",(AQ102-AT102)/AT102))))</f>
        <v/>
      </c>
      <c r="AW102" s="131">
        <f t="shared" si="48"/>
        <v>0</v>
      </c>
      <c r="AX102" s="30">
        <f>IF(AND(AW4=0,AW102&gt;=0), "",AW102/AW4)</f>
        <v>0</v>
      </c>
      <c r="AY102" s="47">
        <f>IF(AND(AW124=0,AW102&gt;=0),"",AW102/AW124)</f>
        <v>0</v>
      </c>
      <c r="AZ102" s="131">
        <f t="shared" si="84"/>
        <v>0</v>
      </c>
      <c r="BA102" s="30" t="str">
        <f>IF(AND(AZ4=0,AZ102&gt;=0), "",AZ102/AZ4)</f>
        <v/>
      </c>
      <c r="BB102" s="47" t="str">
        <f t="shared" ref="BB102:BB114" si="116">IF(AND(AZ102=0,AW102&gt;0),100%,IF(AND(AZ102&lt;0,AW102=0),(AZ102-AW102)/AZ102,IF(AND(AZ102&gt;0,AW102&gt;0),(AW102-AZ102)/AZ102,IF(AND(AZ102=0,AW102=0),"",(AW102-AZ102)/AZ102))))</f>
        <v/>
      </c>
      <c r="BC102" s="129">
        <f>+'N EERR ULTRAX'!I185</f>
        <v>0</v>
      </c>
      <c r="BD102" s="30" t="str">
        <f>IF(AND(BC4=0,BC102&gt;=0), "",BC102/BC4)</f>
        <v/>
      </c>
      <c r="BE102" s="47" t="str">
        <f>IF(AND(BC124=0,BC102&gt;=0),"",BC102/BC124)</f>
        <v/>
      </c>
      <c r="BF102" s="30" t="str">
        <f t="shared" ref="BF102:BF114" si="117">IF(AND(AM102=0,BC102&gt;0),100%,IF(AND(AM102&lt;0,BC102=0),(AM102-BC102)/AM102,IF(AND(AM102&gt;0,BC102&gt;0),(BC102-AM102)/AM102,IF(AND(AM102=0,BC102=0),"",(BC102-AM102)/AM102))))</f>
        <v/>
      </c>
      <c r="BG102" s="130">
        <f t="shared" si="97"/>
        <v>0</v>
      </c>
      <c r="BH102" s="30">
        <f>IF(AND(BG4=0,BG102&gt;=0), "",BG102/BG4)</f>
        <v>0</v>
      </c>
      <c r="BI102" s="47">
        <f>IF(AND(BG124=0,BG102&gt;=0),"",BG102/BG124)</f>
        <v>0</v>
      </c>
      <c r="BJ102" s="129">
        <f>+'N EERR ULTRAX'!J185</f>
        <v>0</v>
      </c>
      <c r="BK102" s="30" t="str">
        <f>IF(AND(BJ4=0,BJ102&gt;=0), "",BJ102/BJ4)</f>
        <v/>
      </c>
      <c r="BL102" s="47" t="str">
        <f>IF(AND(BJ124=0,BJ102&gt;=0),"",BJ102/BJ124)</f>
        <v/>
      </c>
      <c r="BM102" s="30" t="str">
        <f t="shared" si="107"/>
        <v/>
      </c>
      <c r="BN102" s="130">
        <f t="shared" si="98"/>
        <v>0</v>
      </c>
      <c r="BO102" s="30">
        <f>IF(AND(BN4=0,BN102&gt;=0), "",BN102/BN4)</f>
        <v>0</v>
      </c>
      <c r="BP102" s="47">
        <f>IF(AND(BN124=0,BN102&gt;=0),"",BN102/BN124)</f>
        <v>0</v>
      </c>
      <c r="BQ102" s="129">
        <f>+'N EERR ULTRAX'!K185</f>
        <v>0</v>
      </c>
      <c r="BR102" s="30" t="str">
        <f>IF(AND(BQ4=0,BQ102&gt;=0), "",BQ102/BQ4)</f>
        <v/>
      </c>
      <c r="BS102" s="47" t="str">
        <f>IF(AND(BQ124=0,BQ102&gt;=0),"",BQ102/BQ124)</f>
        <v/>
      </c>
      <c r="BT102" s="30" t="str">
        <f t="shared" si="108"/>
        <v/>
      </c>
      <c r="BU102" s="130">
        <f t="shared" si="99"/>
        <v>0</v>
      </c>
      <c r="BV102" s="30">
        <f>IF(AND(BU4=0,BU102&gt;=0), "",BU102/BU4)</f>
        <v>0</v>
      </c>
      <c r="BW102" s="47">
        <f>IF(AND(BU124=0,BU102&gt;=0),"",BU102/BU124)</f>
        <v>0</v>
      </c>
      <c r="BX102" s="131">
        <f t="shared" si="100"/>
        <v>0</v>
      </c>
      <c r="BY102" s="30" t="str">
        <f>IF(AND(BX4=0,BX102&gt;=0), "",BX102/BX4)</f>
        <v/>
      </c>
      <c r="BZ102" s="47" t="str">
        <f t="shared" si="109"/>
        <v/>
      </c>
      <c r="CA102" s="129">
        <f>+'N EERR ULTRAX'!L185</f>
        <v>0</v>
      </c>
      <c r="CB102" s="30" t="str">
        <f>IF(AND(CA4=0,CA102&gt;=0), "",CA102/CA4)</f>
        <v/>
      </c>
      <c r="CC102" s="47" t="str">
        <f>IF(AND(CA124=0,CA102&gt;=0),"",CA102/CA124)</f>
        <v/>
      </c>
      <c r="CD102" s="30" t="str">
        <f t="shared" ref="CD102:CD114" si="118">IF(AND(BQ102=0,CA102&gt;0),100%,IF(AND(BQ102&lt;0,CA102=0),(BQ102-CA102)/BQ102,IF(AND(BQ102&gt;0,CA102&gt;0),(CA102-BQ102)/BQ102,IF(AND(BQ102=0,CA102=0),"",(CA102-BQ102)/BQ102))))</f>
        <v/>
      </c>
      <c r="CE102" s="130">
        <f t="shared" si="101"/>
        <v>0</v>
      </c>
      <c r="CF102" s="30">
        <f>IF(AND(CE4=0,CE102&gt;=0), "",CE102/CE4)</f>
        <v>0</v>
      </c>
      <c r="CG102" s="47">
        <f>IF(AND(CE124=0,CE102&gt;=0),"",CE102/CE124)</f>
        <v>0</v>
      </c>
      <c r="CH102" s="129">
        <f>+'N EERR ULTRAX'!M185</f>
        <v>0</v>
      </c>
      <c r="CI102" s="30" t="str">
        <f>IF(AND(CH4=0,CH102&gt;=0), "",CH102/CH4)</f>
        <v/>
      </c>
      <c r="CJ102" s="47" t="str">
        <f>IF(AND(CH124=0,CH102&gt;=0),"",CH102/CH124)</f>
        <v/>
      </c>
      <c r="CK102" s="30" t="str">
        <f t="shared" si="110"/>
        <v/>
      </c>
      <c r="CL102" s="130">
        <f t="shared" si="102"/>
        <v>0</v>
      </c>
      <c r="CM102" s="30">
        <f>IF(AND(CL4=0,CL102&gt;=0), "",CL102/CL4)</f>
        <v>0</v>
      </c>
      <c r="CN102" s="47">
        <f>IF(AND(CL124=0,CL102&gt;=0),"",CL102/CL124)</f>
        <v>0</v>
      </c>
      <c r="CO102" s="129">
        <f>+'N EERR ULTRAX'!N185</f>
        <v>0</v>
      </c>
      <c r="CP102" s="30" t="str">
        <f>IF(AND(CO4=0,CO102&gt;=0), "",CO102/CO4)</f>
        <v/>
      </c>
      <c r="CQ102" s="47" t="str">
        <f>IF(AND(CO124=0,CO102&gt;=0),"",CO102/CO124)</f>
        <v/>
      </c>
      <c r="CR102" s="30" t="str">
        <f t="shared" si="111"/>
        <v/>
      </c>
      <c r="CS102" s="130">
        <f t="shared" si="103"/>
        <v>0</v>
      </c>
      <c r="CT102" s="30">
        <f>IF(AND(CS4=0,CS102&gt;=0), "",CS102/CS4)</f>
        <v>0</v>
      </c>
      <c r="CU102" s="47">
        <f>IF(AND(CS124=0,CS102&gt;=0),"",CS102/CS124)</f>
        <v>0</v>
      </c>
      <c r="CV102" s="131">
        <f t="shared" si="104"/>
        <v>0</v>
      </c>
      <c r="CW102" s="30" t="str">
        <f>IF(AND(CV4=0,CV102&gt;=0), "",CV102/CV4)</f>
        <v/>
      </c>
      <c r="CX102" s="47" t="str">
        <f t="shared" si="112"/>
        <v/>
      </c>
    </row>
    <row r="103" spans="1:219" hidden="1" outlineLevel="1" x14ac:dyDescent="0.3">
      <c r="A103" s="29"/>
      <c r="B103" s="129"/>
      <c r="C103" s="15"/>
      <c r="D103" s="46"/>
      <c r="E103" s="129"/>
      <c r="F103" s="15"/>
      <c r="G103" s="46"/>
      <c r="H103" s="129"/>
      <c r="I103" s="15"/>
      <c r="J103" s="46"/>
      <c r="K103" s="32" t="str">
        <f t="shared" si="78"/>
        <v/>
      </c>
      <c r="M103" s="15"/>
      <c r="N103" s="46"/>
      <c r="O103" s="129"/>
      <c r="P103" s="15"/>
      <c r="Q103" s="46"/>
      <c r="R103" s="32" t="str">
        <f t="shared" si="80"/>
        <v/>
      </c>
      <c r="T103" s="15"/>
      <c r="U103" s="46"/>
      <c r="V103" s="131"/>
      <c r="W103" s="15"/>
      <c r="X103" s="92" t="str">
        <f t="shared" si="113"/>
        <v/>
      </c>
      <c r="Y103" s="129"/>
      <c r="Z103" s="15"/>
      <c r="AA103" s="46"/>
      <c r="AB103" s="32" t="str">
        <f t="shared" si="114"/>
        <v/>
      </c>
      <c r="AC103" s="130">
        <f t="shared" si="95"/>
        <v>0</v>
      </c>
      <c r="AD103" s="15"/>
      <c r="AE103" s="46"/>
      <c r="AF103" s="129"/>
      <c r="AG103" s="15"/>
      <c r="AH103" s="46"/>
      <c r="AI103" s="32" t="str">
        <f t="shared" si="105"/>
        <v/>
      </c>
      <c r="AJ103" s="130">
        <f t="shared" si="76"/>
        <v>0</v>
      </c>
      <c r="AK103" s="15"/>
      <c r="AL103" s="46"/>
      <c r="AM103" s="129"/>
      <c r="AN103" s="15"/>
      <c r="AO103" s="46"/>
      <c r="AP103" s="32" t="str">
        <f t="shared" si="106"/>
        <v/>
      </c>
      <c r="AQ103" s="130">
        <f t="shared" si="77"/>
        <v>0</v>
      </c>
      <c r="AR103" s="15"/>
      <c r="AS103" s="46"/>
      <c r="AT103" s="131"/>
      <c r="AU103" s="15"/>
      <c r="AV103" s="92" t="str">
        <f t="shared" si="115"/>
        <v/>
      </c>
      <c r="AW103" s="131"/>
      <c r="AX103" s="15"/>
      <c r="AY103" s="46"/>
      <c r="AZ103" s="131"/>
      <c r="BA103" s="15"/>
      <c r="BB103" s="92" t="str">
        <f t="shared" si="116"/>
        <v/>
      </c>
      <c r="BC103" s="129"/>
      <c r="BD103" s="15"/>
      <c r="BE103" s="46"/>
      <c r="BF103" s="32" t="str">
        <f t="shared" si="117"/>
        <v/>
      </c>
      <c r="BG103" s="130">
        <f t="shared" si="97"/>
        <v>0</v>
      </c>
      <c r="BH103" s="15"/>
      <c r="BI103" s="46"/>
      <c r="BJ103" s="129"/>
      <c r="BK103" s="15"/>
      <c r="BL103" s="46"/>
      <c r="BM103" s="32" t="str">
        <f t="shared" si="107"/>
        <v/>
      </c>
      <c r="BN103" s="130">
        <f t="shared" si="98"/>
        <v>0</v>
      </c>
      <c r="BO103" s="15"/>
      <c r="BP103" s="46"/>
      <c r="BQ103" s="129"/>
      <c r="BR103" s="15"/>
      <c r="BS103" s="46"/>
      <c r="BT103" s="32" t="str">
        <f t="shared" si="108"/>
        <v/>
      </c>
      <c r="BU103" s="130">
        <f t="shared" si="99"/>
        <v>0</v>
      </c>
      <c r="BV103" s="15"/>
      <c r="BW103" s="46"/>
      <c r="BX103" s="131"/>
      <c r="BY103" s="15"/>
      <c r="BZ103" s="92" t="str">
        <f t="shared" si="109"/>
        <v/>
      </c>
      <c r="CA103" s="129"/>
      <c r="CB103" s="15"/>
      <c r="CC103" s="46"/>
      <c r="CD103" s="32" t="str">
        <f t="shared" si="118"/>
        <v/>
      </c>
      <c r="CE103" s="130">
        <f t="shared" si="101"/>
        <v>0</v>
      </c>
      <c r="CF103" s="15"/>
      <c r="CG103" s="46"/>
      <c r="CH103" s="129"/>
      <c r="CI103" s="15"/>
      <c r="CJ103" s="46"/>
      <c r="CK103" s="32" t="str">
        <f t="shared" si="110"/>
        <v/>
      </c>
      <c r="CL103" s="130">
        <f t="shared" si="102"/>
        <v>0</v>
      </c>
      <c r="CM103" s="15"/>
      <c r="CN103" s="46"/>
      <c r="CO103" s="129"/>
      <c r="CP103" s="15"/>
      <c r="CQ103" s="46"/>
      <c r="CR103" s="32" t="str">
        <f t="shared" si="111"/>
        <v/>
      </c>
      <c r="CS103" s="130">
        <f t="shared" si="103"/>
        <v>0</v>
      </c>
      <c r="CT103" s="15"/>
      <c r="CU103" s="46"/>
      <c r="CV103" s="131"/>
      <c r="CW103" s="15"/>
      <c r="CX103" s="92" t="str">
        <f t="shared" si="112"/>
        <v/>
      </c>
    </row>
    <row r="104" spans="1:219" s="6" customFormat="1" collapsed="1" x14ac:dyDescent="0.3">
      <c r="A104" s="37" t="s">
        <v>35</v>
      </c>
      <c r="B104" s="126">
        <f>SUM(B105:B107)</f>
        <v>0</v>
      </c>
      <c r="C104" s="38" t="str">
        <f>IF(AND(B4=0,B104&gt;=0), "",B104/B4)</f>
        <v/>
      </c>
      <c r="D104" s="43" t="str">
        <f>IF(AND(B124=0,B104&gt;=0),"",B104/B124)</f>
        <v/>
      </c>
      <c r="E104" s="126">
        <f>SUM(E105:E107)</f>
        <v>0</v>
      </c>
      <c r="F104" s="38">
        <f>IF(AND(E4=0,E104&gt;=0), "",E104/E4)</f>
        <v>0</v>
      </c>
      <c r="G104" s="43">
        <f>IF(AND(E124=0,E104&gt;=0),"",E104/E124)</f>
        <v>0</v>
      </c>
      <c r="H104" s="126">
        <f>SUM(H105:H107)</f>
        <v>0</v>
      </c>
      <c r="I104" s="38">
        <f>IF(AND(H4=0,H104&gt;=0), "",H104/H4)</f>
        <v>0</v>
      </c>
      <c r="J104" s="43">
        <f>IF(AND(H124=0,H104&gt;=0),"",H104/H124)</f>
        <v>0</v>
      </c>
      <c r="K104" s="38" t="str">
        <f t="shared" si="78"/>
        <v/>
      </c>
      <c r="L104" s="127">
        <f>SUM(L105:L107)</f>
        <v>0</v>
      </c>
      <c r="M104" s="38">
        <f>IF(AND(L4=0,L104&gt;=0), "",L104/L4)</f>
        <v>0</v>
      </c>
      <c r="N104" s="43">
        <f>IF(AND(L124=0,L104&gt;=0),"",L104/L124)</f>
        <v>0</v>
      </c>
      <c r="O104" s="126">
        <f>SUM(O105:O107)</f>
        <v>0</v>
      </c>
      <c r="P104" s="38">
        <f>IF(AND(O4=0,O104&gt;=0), "",O104/O4)</f>
        <v>0</v>
      </c>
      <c r="Q104" s="43">
        <f>IF(AND(O124=0,O104&gt;=0),"",O104/O124)</f>
        <v>0</v>
      </c>
      <c r="R104" s="38" t="str">
        <f t="shared" si="80"/>
        <v/>
      </c>
      <c r="S104" s="127">
        <f>SUM(S105:S107)</f>
        <v>0</v>
      </c>
      <c r="T104" s="38">
        <f>IF(AND(S4=0,S104&gt;=0), "",S104/S4)</f>
        <v>0</v>
      </c>
      <c r="U104" s="43">
        <f>IF(AND(S124=0,S104&gt;=0),"",S104/S124)</f>
        <v>0</v>
      </c>
      <c r="V104" s="128">
        <f>SUM(V105:V107)</f>
        <v>0</v>
      </c>
      <c r="W104" s="38" t="str">
        <f>IF(AND(V4=0,V104&gt;=0), "",V104/V4)</f>
        <v/>
      </c>
      <c r="X104" s="91" t="str">
        <f t="shared" si="113"/>
        <v/>
      </c>
      <c r="Y104" s="126">
        <f>SUM(Y105:Y107)</f>
        <v>0</v>
      </c>
      <c r="Z104" s="38">
        <f>IF(AND(Y4=0,Y104&gt;=0), "",Y104/Y4)</f>
        <v>0</v>
      </c>
      <c r="AA104" s="43">
        <f>IF(AND(Y124=0,Y104&gt;=0),"",Y104/Y124)</f>
        <v>0</v>
      </c>
      <c r="AB104" s="38" t="str">
        <f t="shared" si="114"/>
        <v/>
      </c>
      <c r="AC104" s="127">
        <f>SUM(AC105:AC107)</f>
        <v>0</v>
      </c>
      <c r="AD104" s="38">
        <f>IF(AND(AC4=0,AC104&gt;=0), "",AC104/AC4)</f>
        <v>0</v>
      </c>
      <c r="AE104" s="43">
        <f>IF(AND(AC124=0,AC104&gt;=0),"",AC104/AC124)</f>
        <v>0</v>
      </c>
      <c r="AF104" s="126">
        <f>SUM(AF105:AF107)</f>
        <v>0</v>
      </c>
      <c r="AG104" s="38">
        <f>IF(AND(AF4=0,AF104&gt;=0), "",AF104/AF4)</f>
        <v>0</v>
      </c>
      <c r="AH104" s="43">
        <f>IF(AND(AF124=0,AF104&gt;=0),"",AF104/AF124)</f>
        <v>0</v>
      </c>
      <c r="AI104" s="38" t="str">
        <f t="shared" si="105"/>
        <v/>
      </c>
      <c r="AJ104" s="127">
        <f>SUM(AJ105:AJ107)</f>
        <v>0</v>
      </c>
      <c r="AK104" s="38">
        <f>IF(AND(AJ4=0,AJ104&gt;=0), "",AJ104/AJ4)</f>
        <v>0</v>
      </c>
      <c r="AL104" s="43">
        <f>IF(AND(AJ124=0,AJ104&gt;=0),"",AJ104/AJ124)</f>
        <v>0</v>
      </c>
      <c r="AM104" s="126">
        <f>SUM(AM105:AM107)</f>
        <v>0</v>
      </c>
      <c r="AN104" s="38">
        <f>IF(AND(AM4=0,AM104&gt;=0), "",AM104/AM4)</f>
        <v>0</v>
      </c>
      <c r="AO104" s="43">
        <f>IF(AND(AM124=0,AM104&gt;=0),"",AM104/AM124)</f>
        <v>0</v>
      </c>
      <c r="AP104" s="38" t="str">
        <f t="shared" si="106"/>
        <v/>
      </c>
      <c r="AQ104" s="127">
        <f>SUM(AQ105:AQ107)</f>
        <v>0</v>
      </c>
      <c r="AR104" s="38">
        <f>IF(AND(AQ4=0,AQ104&gt;=0), "",AQ104/AQ4)</f>
        <v>0</v>
      </c>
      <c r="AS104" s="43">
        <f>IF(AND(AQ124=0,AQ104&gt;=0),"",AQ104/AQ124)</f>
        <v>0</v>
      </c>
      <c r="AT104" s="128">
        <f>SUM(AT105:AT107)</f>
        <v>0</v>
      </c>
      <c r="AU104" s="38" t="str">
        <f>IF(AND(AT4=0,AT104&gt;=0), "",AT104/AT4)</f>
        <v/>
      </c>
      <c r="AV104" s="91" t="str">
        <f t="shared" si="115"/>
        <v/>
      </c>
      <c r="AW104" s="128">
        <f>SUM(AW105:AW107)</f>
        <v>0</v>
      </c>
      <c r="AX104" s="38">
        <f>IF(AND(AW4=0,AW104&gt;=0), "",AW104/AW4)</f>
        <v>0</v>
      </c>
      <c r="AY104" s="43">
        <f>IF(AND(AW124=0,AW104&gt;=0),"",AW104/AW124)</f>
        <v>0</v>
      </c>
      <c r="AZ104" s="128">
        <f>SUM(AZ105:AZ107)</f>
        <v>0</v>
      </c>
      <c r="BA104" s="38" t="str">
        <f>IF(AND(AZ4=0,AZ104&gt;=0), "",AZ104/AZ4)</f>
        <v/>
      </c>
      <c r="BB104" s="91" t="str">
        <f t="shared" si="116"/>
        <v/>
      </c>
      <c r="BC104" s="126">
        <f>SUM(BC105:BC107)</f>
        <v>0</v>
      </c>
      <c r="BD104" s="38" t="str">
        <f>IF(AND(BC4=0,BC104&gt;=0), "",BC104/BC4)</f>
        <v/>
      </c>
      <c r="BE104" s="43" t="str">
        <f>IF(AND(BC124=0,BC104&gt;=0),"",BC104/BC124)</f>
        <v/>
      </c>
      <c r="BF104" s="38" t="str">
        <f t="shared" si="117"/>
        <v/>
      </c>
      <c r="BG104" s="127">
        <f>SUM(BG105:BG107)</f>
        <v>0</v>
      </c>
      <c r="BH104" s="38">
        <f>IF(AND(BG4=0,BG104&gt;=0), "",BG104/BG4)</f>
        <v>0</v>
      </c>
      <c r="BI104" s="43">
        <f>IF(AND(BG124=0,BG104&gt;=0),"",BG104/BG124)</f>
        <v>0</v>
      </c>
      <c r="BJ104" s="126">
        <f>SUM(BJ105:BJ107)</f>
        <v>0</v>
      </c>
      <c r="BK104" s="38" t="str">
        <f>IF(AND(BJ4=0,BJ104&gt;=0), "",BJ104/BJ4)</f>
        <v/>
      </c>
      <c r="BL104" s="43" t="str">
        <f>IF(AND(BJ124=0,BJ104&gt;=0),"",BJ104/BJ124)</f>
        <v/>
      </c>
      <c r="BM104" s="38" t="str">
        <f t="shared" si="107"/>
        <v/>
      </c>
      <c r="BN104" s="127">
        <f>SUM(BN105:BN107)</f>
        <v>0</v>
      </c>
      <c r="BO104" s="38">
        <f>IF(AND(BN4=0,BN104&gt;=0), "",BN104/BN4)</f>
        <v>0</v>
      </c>
      <c r="BP104" s="43">
        <f>IF(AND(BN124=0,BN104&gt;=0),"",BN104/BN124)</f>
        <v>0</v>
      </c>
      <c r="BQ104" s="126">
        <f>SUM(BQ105:BQ107)</f>
        <v>0</v>
      </c>
      <c r="BR104" s="38" t="str">
        <f>IF(AND(BQ4=0,BQ104&gt;=0), "",BQ104/BQ4)</f>
        <v/>
      </c>
      <c r="BS104" s="43" t="str">
        <f>IF(AND(BQ124=0,BQ104&gt;=0),"",BQ104/BQ124)</f>
        <v/>
      </c>
      <c r="BT104" s="38" t="str">
        <f t="shared" si="108"/>
        <v/>
      </c>
      <c r="BU104" s="127">
        <f>SUM(BU105:BU107)</f>
        <v>0</v>
      </c>
      <c r="BV104" s="38">
        <f>IF(AND(BU4=0,BU104&gt;=0), "",BU104/BU4)</f>
        <v>0</v>
      </c>
      <c r="BW104" s="43">
        <f>IF(AND(BU124=0,BU104&gt;=0),"",BU104/BU124)</f>
        <v>0</v>
      </c>
      <c r="BX104" s="128">
        <f>SUM(BX105:BX107)</f>
        <v>0</v>
      </c>
      <c r="BY104" s="38" t="str">
        <f>IF(AND(BX4=0,BX104&gt;=0), "",BX104/BX4)</f>
        <v/>
      </c>
      <c r="BZ104" s="91" t="str">
        <f t="shared" si="109"/>
        <v/>
      </c>
      <c r="CA104" s="126">
        <f>SUM(CA105:CA107)</f>
        <v>0</v>
      </c>
      <c r="CB104" s="38" t="str">
        <f>IF(AND(CA4=0,CA104&gt;=0), "",CA104/CA4)</f>
        <v/>
      </c>
      <c r="CC104" s="43" t="str">
        <f>IF(AND(CA124=0,CA104&gt;=0),"",CA104/CA124)</f>
        <v/>
      </c>
      <c r="CD104" s="38" t="str">
        <f t="shared" si="118"/>
        <v/>
      </c>
      <c r="CE104" s="127">
        <f>SUM(CE105:CE107)</f>
        <v>0</v>
      </c>
      <c r="CF104" s="38">
        <f>IF(AND(CE4=0,CE104&gt;=0), "",CE104/CE4)</f>
        <v>0</v>
      </c>
      <c r="CG104" s="43">
        <f>IF(AND(CE124=0,CE104&gt;=0),"",CE104/CE124)</f>
        <v>0</v>
      </c>
      <c r="CH104" s="126">
        <f>SUM(CH105:CH107)</f>
        <v>0</v>
      </c>
      <c r="CI104" s="38" t="str">
        <f>IF(AND(CH4=0,CH104&gt;=0), "",CH104/CH4)</f>
        <v/>
      </c>
      <c r="CJ104" s="43" t="str">
        <f>IF(AND(CH124=0,CH104&gt;=0),"",CH104/CH124)</f>
        <v/>
      </c>
      <c r="CK104" s="38" t="str">
        <f t="shared" si="110"/>
        <v/>
      </c>
      <c r="CL104" s="127">
        <f>SUM(CL105:CL107)</f>
        <v>0</v>
      </c>
      <c r="CM104" s="38">
        <f>IF(AND(CL4=0,CL104&gt;=0), "",CL104/CL4)</f>
        <v>0</v>
      </c>
      <c r="CN104" s="43">
        <f>IF(AND(CL124=0,CL104&gt;=0),"",CL104/CL124)</f>
        <v>0</v>
      </c>
      <c r="CO104" s="126">
        <f>SUM(CO105:CO107)</f>
        <v>0</v>
      </c>
      <c r="CP104" s="38" t="str">
        <f>IF(AND(CO4=0,CO104&gt;=0), "",CO104/CO4)</f>
        <v/>
      </c>
      <c r="CQ104" s="43" t="str">
        <f>IF(AND(CO124=0,CO104&gt;=0),"",CO104/CO124)</f>
        <v/>
      </c>
      <c r="CR104" s="38" t="str">
        <f t="shared" si="111"/>
        <v/>
      </c>
      <c r="CS104" s="127">
        <f>SUM(CS105:CS107)</f>
        <v>0</v>
      </c>
      <c r="CT104" s="38">
        <f>IF(AND(CS4=0,CS104&gt;=0), "",CS104/CS4)</f>
        <v>0</v>
      </c>
      <c r="CU104" s="43">
        <f>IF(AND(CS124=0,CS104&gt;=0),"",CS104/CS124)</f>
        <v>0</v>
      </c>
      <c r="CV104" s="128">
        <f>SUM(CV105:CV107)</f>
        <v>0</v>
      </c>
      <c r="CW104" s="38" t="str">
        <f>IF(AND(CV4=0,CV104&gt;=0), "",CV104/CV4)</f>
        <v/>
      </c>
      <c r="CX104" s="91" t="str">
        <f t="shared" si="112"/>
        <v/>
      </c>
    </row>
    <row r="105" spans="1:219" hidden="1" outlineLevel="1" x14ac:dyDescent="0.3">
      <c r="A105" s="29" t="s">
        <v>91</v>
      </c>
      <c r="B105" s="129">
        <f>+'N EERR ULTRAX'!B189+'N EERR ULTRAX'!B190</f>
        <v>0</v>
      </c>
      <c r="C105" s="30" t="str">
        <f>IF(AND(B4=0,B105&gt;=0), "",B105/B4)</f>
        <v/>
      </c>
      <c r="D105" s="47" t="str">
        <f>IF(AND(B124=0,B105&gt;=0),"",B105/B124)</f>
        <v/>
      </c>
      <c r="E105" s="129">
        <f>+'N EERR ULTRAX'!C189+'N EERR ULTRAX'!C190</f>
        <v>0</v>
      </c>
      <c r="F105" s="30">
        <f>IF(AND(E4=0,E105&gt;=0), "",E105/E4)</f>
        <v>0</v>
      </c>
      <c r="G105" s="47">
        <f>IF(AND(E124=0,E105&gt;=0),"",E105/E124)</f>
        <v>0</v>
      </c>
      <c r="H105" s="129">
        <f>+'N EERR ULTRAX'!D189+'N EERR ULTRAX'!D190</f>
        <v>0</v>
      </c>
      <c r="I105" s="30">
        <f>IF(AND(H4=0,H105&gt;=0), "",H105/H4)</f>
        <v>0</v>
      </c>
      <c r="J105" s="47">
        <f>IF(AND(H124=0,H105&gt;=0),"",H105/H124)</f>
        <v>0</v>
      </c>
      <c r="K105" s="30" t="str">
        <f t="shared" si="78"/>
        <v/>
      </c>
      <c r="L105" s="130">
        <f>+E105+H105</f>
        <v>0</v>
      </c>
      <c r="M105" s="30">
        <f>IF(AND(L4=0,L105&gt;=0), "",L105/L4)</f>
        <v>0</v>
      </c>
      <c r="N105" s="47">
        <f>IF(AND(L124=0,L105&gt;=0),"",L105/L124)</f>
        <v>0</v>
      </c>
      <c r="O105" s="129">
        <f>+'N EERR ULTRAX'!E189+'N EERR ULTRAX'!E190</f>
        <v>0</v>
      </c>
      <c r="P105" s="30">
        <f>IF(AND(O4=0,O105&gt;=0), "",O105/O4)</f>
        <v>0</v>
      </c>
      <c r="Q105" s="47">
        <f>IF(AND(O124=0,O105&gt;=0),"",O105/O124)</f>
        <v>0</v>
      </c>
      <c r="R105" s="30" t="str">
        <f t="shared" si="80"/>
        <v/>
      </c>
      <c r="S105" s="130">
        <f>+L105+O105</f>
        <v>0</v>
      </c>
      <c r="T105" s="30">
        <f>IF(AND(S4=0,S105&gt;=0), "",S105/S4)</f>
        <v>0</v>
      </c>
      <c r="U105" s="47">
        <f>IF(AND(S124=0,S105&gt;=0),"",S105/S124)</f>
        <v>0</v>
      </c>
      <c r="V105" s="131"/>
      <c r="W105" s="30" t="str">
        <f>IF(AND(V4=0,V105&gt;=0), "",V105/V4)</f>
        <v/>
      </c>
      <c r="X105" s="47" t="str">
        <f t="shared" si="113"/>
        <v/>
      </c>
      <c r="Y105" s="129">
        <f>+'N EERR ULTRAX'!F189+'N EERR ULTRAX'!F190</f>
        <v>0</v>
      </c>
      <c r="Z105" s="30">
        <f>IF(AND(Y4=0,Y105&gt;=0), "",Y105/Y4)</f>
        <v>0</v>
      </c>
      <c r="AA105" s="47">
        <f>IF(AND(Y124=0,Y105&gt;=0),"",Y105/Y124)</f>
        <v>0</v>
      </c>
      <c r="AB105" s="30" t="str">
        <f t="shared" si="114"/>
        <v/>
      </c>
      <c r="AC105" s="130">
        <f>+S105+Y105</f>
        <v>0</v>
      </c>
      <c r="AD105" s="30">
        <f>IF(AND(AC4=0,AC105&gt;=0), "",AC105/AC4)</f>
        <v>0</v>
      </c>
      <c r="AE105" s="47">
        <f>IF(AND(AC124=0,AC105&gt;=0),"",AC105/AC124)</f>
        <v>0</v>
      </c>
      <c r="AF105" s="129">
        <f>+'N EERR ULTRAX'!G189+'N EERR ULTRAX'!G190</f>
        <v>0</v>
      </c>
      <c r="AG105" s="30">
        <f>IF(AND(AF4=0,AF105&gt;=0), "",AF105/AF4)</f>
        <v>0</v>
      </c>
      <c r="AH105" s="47">
        <f>IF(AND(AF124=0,AF105&gt;=0),"",AF105/AF124)</f>
        <v>0</v>
      </c>
      <c r="AI105" s="30" t="str">
        <f t="shared" si="105"/>
        <v/>
      </c>
      <c r="AJ105" s="130">
        <f t="shared" si="76"/>
        <v>0</v>
      </c>
      <c r="AK105" s="30">
        <f>IF(AND(AJ4=0,AJ105&gt;=0), "",AJ105/AJ4)</f>
        <v>0</v>
      </c>
      <c r="AL105" s="47">
        <f>IF(AND(AJ124=0,AJ105&gt;=0),"",AJ105/AJ124)</f>
        <v>0</v>
      </c>
      <c r="AM105" s="129">
        <f>+'N EERR ULTRAX'!H189+'N EERR ULTRAX'!H190</f>
        <v>0</v>
      </c>
      <c r="AN105" s="30">
        <f>IF(AND(AM4=0,AM105&gt;=0), "",AM105/AM4)</f>
        <v>0</v>
      </c>
      <c r="AO105" s="47">
        <f>IF(AND(AM124=0,AM105&gt;=0),"",AM105/AM124)</f>
        <v>0</v>
      </c>
      <c r="AP105" s="30" t="str">
        <f t="shared" si="106"/>
        <v/>
      </c>
      <c r="AQ105" s="130">
        <f t="shared" si="77"/>
        <v>0</v>
      </c>
      <c r="AR105" s="30">
        <f>IF(AND(AQ4=0,AQ105&gt;=0), "",AQ105/AQ4)</f>
        <v>0</v>
      </c>
      <c r="AS105" s="47">
        <f>IF(AND(AQ124=0,AQ105&gt;=0),"",AQ105/AQ124)</f>
        <v>0</v>
      </c>
      <c r="AT105" s="131">
        <f>+V105*2</f>
        <v>0</v>
      </c>
      <c r="AU105" s="30" t="str">
        <f>IF(AND(AT4=0,AT105&gt;=0), "",AT105/AT4)</f>
        <v/>
      </c>
      <c r="AV105" s="47" t="str">
        <f t="shared" si="115"/>
        <v/>
      </c>
      <c r="AW105" s="131">
        <f>+AQ105/6</f>
        <v>0</v>
      </c>
      <c r="AX105" s="30">
        <f>IF(AND(AW4=0,AW105&gt;=0), "",AW105/AW4)</f>
        <v>0</v>
      </c>
      <c r="AY105" s="47">
        <f>IF(AND(AW124=0,AW105&gt;=0),"",AW105/AW124)</f>
        <v>0</v>
      </c>
      <c r="AZ105" s="131">
        <f>+AT105/6</f>
        <v>0</v>
      </c>
      <c r="BA105" s="30" t="str">
        <f>IF(AND(AZ4=0,AZ105&gt;=0), "",AZ105/AZ4)</f>
        <v/>
      </c>
      <c r="BB105" s="47" t="str">
        <f t="shared" si="116"/>
        <v/>
      </c>
      <c r="BC105" s="129">
        <f>+'N EERR ULTRAX'!I189+'N EERR ULTRAX'!I190</f>
        <v>0</v>
      </c>
      <c r="BD105" s="30" t="str">
        <f>IF(AND(BC4=0,BC105&gt;=0), "",BC105/BC4)</f>
        <v/>
      </c>
      <c r="BE105" s="47" t="str">
        <f>IF(AND(BC124=0,BC105&gt;=0),"",BC105/BC124)</f>
        <v/>
      </c>
      <c r="BF105" s="30" t="str">
        <f t="shared" si="117"/>
        <v/>
      </c>
      <c r="BG105" s="130">
        <f>+AQ105+BC105</f>
        <v>0</v>
      </c>
      <c r="BH105" s="30">
        <f>IF(AND(BG4=0,BG105&gt;=0), "",BG105/BG4)</f>
        <v>0</v>
      </c>
      <c r="BI105" s="47">
        <f>IF(AND(BG124=0,BG105&gt;=0),"",BG105/BG124)</f>
        <v>0</v>
      </c>
      <c r="BJ105" s="129">
        <f>+'N EERR ULTRAX'!J189+'N EERR ULTRAX'!J190</f>
        <v>0</v>
      </c>
      <c r="BK105" s="30" t="str">
        <f>IF(AND(BJ4=0,BJ105&gt;=0), "",BJ105/BJ4)</f>
        <v/>
      </c>
      <c r="BL105" s="47" t="str">
        <f>IF(AND(BJ124=0,BJ105&gt;=0),"",BJ105/BJ124)</f>
        <v/>
      </c>
      <c r="BM105" s="30" t="str">
        <f t="shared" si="107"/>
        <v/>
      </c>
      <c r="BN105" s="130">
        <f>+BG105+BJ105</f>
        <v>0</v>
      </c>
      <c r="BO105" s="30">
        <f>IF(AND(BN4=0,BN105&gt;=0), "",BN105/BN4)</f>
        <v>0</v>
      </c>
      <c r="BP105" s="47">
        <f>IF(AND(BN124=0,BN105&gt;=0),"",BN105/BN124)</f>
        <v>0</v>
      </c>
      <c r="BQ105" s="129">
        <f>+'N EERR ULTRAX'!K189+'N EERR ULTRAX'!K190</f>
        <v>0</v>
      </c>
      <c r="BR105" s="30" t="str">
        <f>IF(AND(BQ4=0,BQ105&gt;=0), "",BQ105/BQ4)</f>
        <v/>
      </c>
      <c r="BS105" s="47" t="str">
        <f>IF(AND(BQ124=0,BQ105&gt;=0),"",BQ105/BQ124)</f>
        <v/>
      </c>
      <c r="BT105" s="30" t="str">
        <f t="shared" si="108"/>
        <v/>
      </c>
      <c r="BU105" s="130">
        <f>+BN105+BQ105</f>
        <v>0</v>
      </c>
      <c r="BV105" s="30">
        <f>IF(AND(BU4=0,BU105&gt;=0), "",BU105/BU4)</f>
        <v>0</v>
      </c>
      <c r="BW105" s="47">
        <f>IF(AND(BU124=0,BU105&gt;=0),"",BU105/BU124)</f>
        <v>0</v>
      </c>
      <c r="BX105" s="131">
        <f>+AZ105*9</f>
        <v>0</v>
      </c>
      <c r="BY105" s="30" t="str">
        <f>IF(AND(BX4=0,BX105&gt;=0), "",BX105/BX4)</f>
        <v/>
      </c>
      <c r="BZ105" s="47" t="str">
        <f t="shared" si="109"/>
        <v/>
      </c>
      <c r="CA105" s="129">
        <f>+'N EERR ULTRAX'!L189+'N EERR ULTRAX'!L190</f>
        <v>0</v>
      </c>
      <c r="CB105" s="30" t="str">
        <f>IF(AND(CA4=0,CA105&gt;=0), "",CA105/CA4)</f>
        <v/>
      </c>
      <c r="CC105" s="47" t="str">
        <f>IF(AND(CA124=0,CA105&gt;=0),"",CA105/CA124)</f>
        <v/>
      </c>
      <c r="CD105" s="30" t="str">
        <f t="shared" si="118"/>
        <v/>
      </c>
      <c r="CE105" s="130">
        <f>+BU105+CA105</f>
        <v>0</v>
      </c>
      <c r="CF105" s="30">
        <f>IF(AND(CE4=0,CE105&gt;=0), "",CE105/CE4)</f>
        <v>0</v>
      </c>
      <c r="CG105" s="47">
        <f>IF(AND(CE124=0,CE105&gt;=0),"",CE105/CE124)</f>
        <v>0</v>
      </c>
      <c r="CH105" s="129">
        <f>+'N EERR ULTRAX'!M189+'N EERR ULTRAX'!M190</f>
        <v>0</v>
      </c>
      <c r="CI105" s="30" t="str">
        <f>IF(AND(CH4=0,CH105&gt;=0), "",CH105/CH4)</f>
        <v/>
      </c>
      <c r="CJ105" s="47" t="str">
        <f>IF(AND(CH124=0,CH105&gt;=0),"",CH105/CH124)</f>
        <v/>
      </c>
      <c r="CK105" s="30" t="str">
        <f t="shared" si="110"/>
        <v/>
      </c>
      <c r="CL105" s="130">
        <f>+CE105+CH105</f>
        <v>0</v>
      </c>
      <c r="CM105" s="30">
        <f>IF(AND(CL4=0,CL105&gt;=0), "",CL105/CL4)</f>
        <v>0</v>
      </c>
      <c r="CN105" s="47">
        <f>IF(AND(CL124=0,CL105&gt;=0),"",CL105/CL124)</f>
        <v>0</v>
      </c>
      <c r="CO105" s="129">
        <f>+'N EERR ULTRAX'!N189+'N EERR ULTRAX'!N190</f>
        <v>0</v>
      </c>
      <c r="CP105" s="30" t="str">
        <f>IF(AND(CO4=0,CO105&gt;=0), "",CO105/CO4)</f>
        <v/>
      </c>
      <c r="CQ105" s="47" t="str">
        <f>IF(AND(CO124=0,CO105&gt;=0),"",CO105/CO124)</f>
        <v/>
      </c>
      <c r="CR105" s="30" t="str">
        <f t="shared" si="111"/>
        <v/>
      </c>
      <c r="CS105" s="130">
        <f>+CL105+CO105</f>
        <v>0</v>
      </c>
      <c r="CT105" s="30">
        <f>IF(AND(CS4=0,CS105&gt;=0), "",CS105/CS4)</f>
        <v>0</v>
      </c>
      <c r="CU105" s="47">
        <f>IF(AND(CS124=0,CS105&gt;=0),"",CS105/CS124)</f>
        <v>0</v>
      </c>
      <c r="CV105" s="131">
        <f>+AZ105*12</f>
        <v>0</v>
      </c>
      <c r="CW105" s="30" t="str">
        <f>IF(AND(CV4=0,CV105&gt;=0), "",CV105/CV4)</f>
        <v/>
      </c>
      <c r="CX105" s="47" t="str">
        <f t="shared" si="112"/>
        <v/>
      </c>
    </row>
    <row r="106" spans="1:219" hidden="1" outlineLevel="1" x14ac:dyDescent="0.3">
      <c r="A106" s="29" t="s">
        <v>92</v>
      </c>
      <c r="B106" s="129">
        <f>+'N EERR ULTRAX'!B191</f>
        <v>0</v>
      </c>
      <c r="C106" s="30" t="str">
        <f>IF(AND(B4=0,B106&gt;=0), "",B106/B4)</f>
        <v/>
      </c>
      <c r="D106" s="47" t="str">
        <f>IF(AND(B124=0,B106&gt;=0),"",B106/B124)</f>
        <v/>
      </c>
      <c r="E106" s="129">
        <f>+'N EERR ULTRAX'!C191</f>
        <v>0</v>
      </c>
      <c r="F106" s="30">
        <f>IF(AND(E4=0,E106&gt;=0), "",E106/E4)</f>
        <v>0</v>
      </c>
      <c r="G106" s="47">
        <f>IF(AND(E124=0,E106&gt;=0),"",E106/E124)</f>
        <v>0</v>
      </c>
      <c r="H106" s="129">
        <f>+'N EERR ULTRAX'!D191</f>
        <v>0</v>
      </c>
      <c r="I106" s="30">
        <f>IF(AND(H4=0,H106&gt;=0), "",H106/H4)</f>
        <v>0</v>
      </c>
      <c r="J106" s="47">
        <f>IF(AND(H124=0,H106&gt;=0),"",H106/H124)</f>
        <v>0</v>
      </c>
      <c r="K106" s="30" t="str">
        <f t="shared" si="78"/>
        <v/>
      </c>
      <c r="L106" s="130">
        <f>+E106+H106</f>
        <v>0</v>
      </c>
      <c r="M106" s="30">
        <f>IF(AND(L4=0,L106&gt;=0), "",L106/L4)</f>
        <v>0</v>
      </c>
      <c r="N106" s="47">
        <f>IF(AND(L124=0,L106&gt;=0),"",L106/L124)</f>
        <v>0</v>
      </c>
      <c r="O106" s="129">
        <f>+'N EERR ULTRAX'!E191</f>
        <v>0</v>
      </c>
      <c r="P106" s="30">
        <f>IF(AND(O4=0,O106&gt;=0), "",O106/O4)</f>
        <v>0</v>
      </c>
      <c r="Q106" s="47">
        <f>IF(AND(O124=0,O106&gt;=0),"",O106/O124)</f>
        <v>0</v>
      </c>
      <c r="R106" s="30" t="str">
        <f t="shared" si="80"/>
        <v/>
      </c>
      <c r="S106" s="130">
        <f>+L106+O106</f>
        <v>0</v>
      </c>
      <c r="T106" s="30">
        <f>IF(AND(S4=0,S106&gt;=0), "",S106/S4)</f>
        <v>0</v>
      </c>
      <c r="U106" s="47">
        <f>IF(AND(S124=0,S106&gt;=0),"",S106/S124)</f>
        <v>0</v>
      </c>
      <c r="V106" s="131"/>
      <c r="W106" s="30" t="str">
        <f>IF(AND(V4=0,V106&gt;=0), "",V106/V4)</f>
        <v/>
      </c>
      <c r="X106" s="47" t="str">
        <f t="shared" si="113"/>
        <v/>
      </c>
      <c r="Y106" s="129">
        <f>+'N EERR ULTRAX'!F191</f>
        <v>0</v>
      </c>
      <c r="Z106" s="30">
        <f>IF(AND(Y4=0,Y106&gt;=0), "",Y106/Y4)</f>
        <v>0</v>
      </c>
      <c r="AA106" s="47">
        <f>IF(AND(Y124=0,Y106&gt;=0),"",Y106/Y124)</f>
        <v>0</v>
      </c>
      <c r="AB106" s="30" t="str">
        <f t="shared" si="114"/>
        <v/>
      </c>
      <c r="AC106" s="130">
        <f>+S106+Y106</f>
        <v>0</v>
      </c>
      <c r="AD106" s="30">
        <f>IF(AND(AC4=0,AC106&gt;=0), "",AC106/AC4)</f>
        <v>0</v>
      </c>
      <c r="AE106" s="47">
        <f>IF(AND(AC124=0,AC106&gt;=0),"",AC106/AC124)</f>
        <v>0</v>
      </c>
      <c r="AF106" s="129">
        <f>+'N EERR ULTRAX'!G191</f>
        <v>0</v>
      </c>
      <c r="AG106" s="30">
        <f>IF(AND(AF4=0,AF106&gt;=0), "",AF106/AF4)</f>
        <v>0</v>
      </c>
      <c r="AH106" s="47">
        <f>IF(AND(AF124=0,AF106&gt;=0),"",AF106/AF124)</f>
        <v>0</v>
      </c>
      <c r="AI106" s="30" t="str">
        <f t="shared" si="105"/>
        <v/>
      </c>
      <c r="AJ106" s="130">
        <f t="shared" si="76"/>
        <v>0</v>
      </c>
      <c r="AK106" s="30">
        <f>IF(AND(AJ4=0,AJ106&gt;=0), "",AJ106/AJ4)</f>
        <v>0</v>
      </c>
      <c r="AL106" s="47">
        <f>IF(AND(AJ124=0,AJ106&gt;=0),"",AJ106/AJ124)</f>
        <v>0</v>
      </c>
      <c r="AM106" s="129">
        <f>+'N EERR ULTRAX'!H191</f>
        <v>0</v>
      </c>
      <c r="AN106" s="30">
        <f>IF(AND(AM4=0,AM106&gt;=0), "",AM106/AM4)</f>
        <v>0</v>
      </c>
      <c r="AO106" s="47">
        <f>IF(AND(AM124=0,AM106&gt;=0),"",AM106/AM124)</f>
        <v>0</v>
      </c>
      <c r="AP106" s="30" t="str">
        <f t="shared" si="106"/>
        <v/>
      </c>
      <c r="AQ106" s="130">
        <f t="shared" si="77"/>
        <v>0</v>
      </c>
      <c r="AR106" s="30">
        <f>IF(AND(AQ4=0,AQ106&gt;=0), "",AQ106/AQ4)</f>
        <v>0</v>
      </c>
      <c r="AS106" s="47">
        <f>IF(AND(AQ124=0,AQ106&gt;=0),"",AQ106/AQ124)</f>
        <v>0</v>
      </c>
      <c r="AT106" s="131">
        <f>+V106*2</f>
        <v>0</v>
      </c>
      <c r="AU106" s="30" t="str">
        <f>IF(AND(AT4=0,AT106&gt;=0), "",AT106/AT4)</f>
        <v/>
      </c>
      <c r="AV106" s="47" t="str">
        <f t="shared" si="115"/>
        <v/>
      </c>
      <c r="AW106" s="131">
        <f>+AQ106/6</f>
        <v>0</v>
      </c>
      <c r="AX106" s="30">
        <f>IF(AND(AW4=0,AW106&gt;=0), "",AW106/AW4)</f>
        <v>0</v>
      </c>
      <c r="AY106" s="47">
        <f>IF(AND(AW124=0,AW106&gt;=0),"",AW106/AW124)</f>
        <v>0</v>
      </c>
      <c r="AZ106" s="131">
        <f>+AT106/6</f>
        <v>0</v>
      </c>
      <c r="BA106" s="30" t="str">
        <f>IF(AND(AZ4=0,AZ106&gt;=0), "",AZ106/AZ4)</f>
        <v/>
      </c>
      <c r="BB106" s="47" t="str">
        <f t="shared" si="116"/>
        <v/>
      </c>
      <c r="BC106" s="129">
        <f>+'N EERR ULTRAX'!I191</f>
        <v>0</v>
      </c>
      <c r="BD106" s="30" t="str">
        <f>IF(AND(BC4=0,BC106&gt;=0), "",BC106/BC4)</f>
        <v/>
      </c>
      <c r="BE106" s="47" t="str">
        <f>IF(AND(BC124=0,BC106&gt;=0),"",BC106/BC124)</f>
        <v/>
      </c>
      <c r="BF106" s="30" t="str">
        <f t="shared" si="117"/>
        <v/>
      </c>
      <c r="BG106" s="130">
        <f>+AQ106+BC106</f>
        <v>0</v>
      </c>
      <c r="BH106" s="30">
        <f>IF(AND(BG4=0,BG106&gt;=0), "",BG106/BG4)</f>
        <v>0</v>
      </c>
      <c r="BI106" s="47">
        <f>IF(AND(BG124=0,BG106&gt;=0),"",BG106/BG124)</f>
        <v>0</v>
      </c>
      <c r="BJ106" s="129">
        <f>+'N EERR ULTRAX'!J191</f>
        <v>0</v>
      </c>
      <c r="BK106" s="30" t="str">
        <f>IF(AND(BJ4=0,BJ106&gt;=0), "",BJ106/BJ4)</f>
        <v/>
      </c>
      <c r="BL106" s="47" t="str">
        <f>IF(AND(BJ124=0,BJ106&gt;=0),"",BJ106/BJ124)</f>
        <v/>
      </c>
      <c r="BM106" s="30" t="str">
        <f t="shared" si="107"/>
        <v/>
      </c>
      <c r="BN106" s="130">
        <f>+BG106+BJ106</f>
        <v>0</v>
      </c>
      <c r="BO106" s="30">
        <f>IF(AND(BN4=0,BN106&gt;=0), "",BN106/BN4)</f>
        <v>0</v>
      </c>
      <c r="BP106" s="47">
        <f>IF(AND(BN124=0,BN106&gt;=0),"",BN106/BN124)</f>
        <v>0</v>
      </c>
      <c r="BQ106" s="129">
        <f>+'N EERR ULTRAX'!K191</f>
        <v>0</v>
      </c>
      <c r="BR106" s="30" t="str">
        <f>IF(AND(BQ4=0,BQ106&gt;=0), "",BQ106/BQ4)</f>
        <v/>
      </c>
      <c r="BS106" s="47" t="str">
        <f>IF(AND(BQ124=0,BQ106&gt;=0),"",BQ106/BQ124)</f>
        <v/>
      </c>
      <c r="BT106" s="30" t="str">
        <f t="shared" si="108"/>
        <v/>
      </c>
      <c r="BU106" s="130">
        <f>+BN106+BQ106</f>
        <v>0</v>
      </c>
      <c r="BV106" s="30">
        <f>IF(AND(BU4=0,BU106&gt;=0), "",BU106/BU4)</f>
        <v>0</v>
      </c>
      <c r="BW106" s="47">
        <f>IF(AND(BU124=0,BU106&gt;=0),"",BU106/BU124)</f>
        <v>0</v>
      </c>
      <c r="BX106" s="131">
        <f>+AZ106*9</f>
        <v>0</v>
      </c>
      <c r="BY106" s="30" t="str">
        <f>IF(AND(BX4=0,BX106&gt;=0), "",BX106/BX4)</f>
        <v/>
      </c>
      <c r="BZ106" s="47" t="str">
        <f t="shared" si="109"/>
        <v/>
      </c>
      <c r="CA106" s="129">
        <f>+'N EERR ULTRAX'!L191</f>
        <v>0</v>
      </c>
      <c r="CB106" s="30" t="str">
        <f>IF(AND(CA4=0,CA106&gt;=0), "",CA106/CA4)</f>
        <v/>
      </c>
      <c r="CC106" s="47" t="str">
        <f>IF(AND(CA124=0,CA106&gt;=0),"",CA106/CA124)</f>
        <v/>
      </c>
      <c r="CD106" s="30" t="str">
        <f t="shared" si="118"/>
        <v/>
      </c>
      <c r="CE106" s="130">
        <f>+BU106+CA106</f>
        <v>0</v>
      </c>
      <c r="CF106" s="30">
        <f>IF(AND(CE4=0,CE106&gt;=0), "",CE106/CE4)</f>
        <v>0</v>
      </c>
      <c r="CG106" s="47">
        <f>IF(AND(CE124=0,CE106&gt;=0),"",CE106/CE124)</f>
        <v>0</v>
      </c>
      <c r="CH106" s="129">
        <f>+'N EERR ULTRAX'!M191</f>
        <v>0</v>
      </c>
      <c r="CI106" s="30" t="str">
        <f>IF(AND(CH4=0,CH106&gt;=0), "",CH106/CH4)</f>
        <v/>
      </c>
      <c r="CJ106" s="47" t="str">
        <f>IF(AND(CH124=0,CH106&gt;=0),"",CH106/CH124)</f>
        <v/>
      </c>
      <c r="CK106" s="30" t="str">
        <f t="shared" si="110"/>
        <v/>
      </c>
      <c r="CL106" s="130">
        <f>+CE106+CH106</f>
        <v>0</v>
      </c>
      <c r="CM106" s="30">
        <f>IF(AND(CL4=0,CL106&gt;=0), "",CL106/CL4)</f>
        <v>0</v>
      </c>
      <c r="CN106" s="47">
        <f>IF(AND(CL124=0,CL106&gt;=0),"",CL106/CL124)</f>
        <v>0</v>
      </c>
      <c r="CO106" s="129">
        <f>+'N EERR ULTRAX'!N191</f>
        <v>0</v>
      </c>
      <c r="CP106" s="30" t="str">
        <f>IF(AND(CO4=0,CO106&gt;=0), "",CO106/CO4)</f>
        <v/>
      </c>
      <c r="CQ106" s="47" t="str">
        <f>IF(AND(CO124=0,CO106&gt;=0),"",CO106/CO124)</f>
        <v/>
      </c>
      <c r="CR106" s="30" t="str">
        <f t="shared" si="111"/>
        <v/>
      </c>
      <c r="CS106" s="130">
        <f>+CL106+CO106</f>
        <v>0</v>
      </c>
      <c r="CT106" s="30">
        <f>IF(AND(CS4=0,CS106&gt;=0), "",CS106/CS4)</f>
        <v>0</v>
      </c>
      <c r="CU106" s="47">
        <f>IF(AND(CS124=0,CS106&gt;=0),"",CS106/CS124)</f>
        <v>0</v>
      </c>
      <c r="CV106" s="131">
        <f>+AZ106*12</f>
        <v>0</v>
      </c>
      <c r="CW106" s="30" t="str">
        <f>IF(AND(CV4=0,CV106&gt;=0), "",CV106/CV4)</f>
        <v/>
      </c>
      <c r="CX106" s="47" t="str">
        <f t="shared" si="112"/>
        <v/>
      </c>
    </row>
    <row r="107" spans="1:219" hidden="1" outlineLevel="1" x14ac:dyDescent="0.3">
      <c r="A107" s="29"/>
      <c r="B107" s="129"/>
      <c r="C107" s="15"/>
      <c r="D107" s="46"/>
      <c r="E107" s="129"/>
      <c r="F107" s="15"/>
      <c r="G107" s="46"/>
      <c r="H107" s="129"/>
      <c r="I107" s="15"/>
      <c r="J107" s="46"/>
      <c r="K107" s="32" t="str">
        <f t="shared" si="78"/>
        <v/>
      </c>
      <c r="M107" s="15"/>
      <c r="N107" s="46"/>
      <c r="O107" s="129"/>
      <c r="P107" s="15"/>
      <c r="Q107" s="46"/>
      <c r="R107" s="32" t="str">
        <f t="shared" si="80"/>
        <v/>
      </c>
      <c r="T107" s="15"/>
      <c r="U107" s="46"/>
      <c r="V107" s="131"/>
      <c r="W107" s="15"/>
      <c r="X107" s="92" t="str">
        <f t="shared" si="113"/>
        <v/>
      </c>
      <c r="Y107" s="129"/>
      <c r="Z107" s="15"/>
      <c r="AA107" s="46"/>
      <c r="AB107" s="32" t="str">
        <f t="shared" si="114"/>
        <v/>
      </c>
      <c r="AD107" s="15"/>
      <c r="AE107" s="46"/>
      <c r="AF107" s="129"/>
      <c r="AG107" s="15"/>
      <c r="AH107" s="46"/>
      <c r="AI107" s="32" t="str">
        <f t="shared" si="105"/>
        <v/>
      </c>
      <c r="AJ107" s="130">
        <f t="shared" si="76"/>
        <v>0</v>
      </c>
      <c r="AK107" s="15"/>
      <c r="AL107" s="46"/>
      <c r="AM107" s="129"/>
      <c r="AN107" s="15"/>
      <c r="AO107" s="46"/>
      <c r="AP107" s="32" t="str">
        <f t="shared" si="106"/>
        <v/>
      </c>
      <c r="AQ107" s="130">
        <f t="shared" si="77"/>
        <v>0</v>
      </c>
      <c r="AR107" s="15"/>
      <c r="AS107" s="46"/>
      <c r="AT107" s="131">
        <f>+V107*2</f>
        <v>0</v>
      </c>
      <c r="AU107" s="15"/>
      <c r="AV107" s="92" t="str">
        <f t="shared" si="115"/>
        <v/>
      </c>
      <c r="AW107" s="131">
        <f>+AQ107/6</f>
        <v>0</v>
      </c>
      <c r="AX107" s="15"/>
      <c r="AY107" s="46"/>
      <c r="AZ107" s="131">
        <f>+AT107/6</f>
        <v>0</v>
      </c>
      <c r="BA107" s="15"/>
      <c r="BB107" s="92" t="str">
        <f t="shared" si="116"/>
        <v/>
      </c>
      <c r="BC107" s="129"/>
      <c r="BD107" s="15"/>
      <c r="BE107" s="46"/>
      <c r="BF107" s="32" t="str">
        <f t="shared" si="117"/>
        <v/>
      </c>
      <c r="BG107" s="130">
        <f>+AQ107+BC107</f>
        <v>0</v>
      </c>
      <c r="BH107" s="15"/>
      <c r="BI107" s="46"/>
      <c r="BJ107" s="129"/>
      <c r="BK107" s="15"/>
      <c r="BL107" s="46"/>
      <c r="BM107" s="32" t="str">
        <f t="shared" si="107"/>
        <v/>
      </c>
      <c r="BN107" s="130">
        <f>+BG107+BJ107</f>
        <v>0</v>
      </c>
      <c r="BO107" s="15"/>
      <c r="BP107" s="46"/>
      <c r="BQ107" s="129"/>
      <c r="BR107" s="15"/>
      <c r="BS107" s="46"/>
      <c r="BT107" s="32" t="str">
        <f t="shared" si="108"/>
        <v/>
      </c>
      <c r="BU107" s="130">
        <f>+BN107+BQ107</f>
        <v>0</v>
      </c>
      <c r="BV107" s="15"/>
      <c r="BW107" s="46"/>
      <c r="BX107" s="131">
        <f>+AZ107*9</f>
        <v>0</v>
      </c>
      <c r="BY107" s="15"/>
      <c r="BZ107" s="92" t="str">
        <f t="shared" si="109"/>
        <v/>
      </c>
      <c r="CA107" s="129"/>
      <c r="CB107" s="15"/>
      <c r="CC107" s="46"/>
      <c r="CD107" s="32" t="str">
        <f t="shared" si="118"/>
        <v/>
      </c>
      <c r="CF107" s="15"/>
      <c r="CG107" s="46"/>
      <c r="CH107" s="129"/>
      <c r="CI107" s="15"/>
      <c r="CJ107" s="46"/>
      <c r="CK107" s="32" t="str">
        <f t="shared" si="110"/>
        <v/>
      </c>
      <c r="CL107" s="130">
        <f>+CE107+CH107</f>
        <v>0</v>
      </c>
      <c r="CM107" s="15"/>
      <c r="CN107" s="46"/>
      <c r="CO107" s="129"/>
      <c r="CP107" s="15"/>
      <c r="CQ107" s="46"/>
      <c r="CR107" s="32" t="str">
        <f t="shared" si="111"/>
        <v/>
      </c>
      <c r="CS107" s="130">
        <f>+CL107+CO107</f>
        <v>0</v>
      </c>
      <c r="CT107" s="15"/>
      <c r="CU107" s="46"/>
      <c r="CV107" s="131">
        <f>+AZ107*12</f>
        <v>0</v>
      </c>
      <c r="CW107" s="15"/>
      <c r="CX107" s="92" t="str">
        <f t="shared" si="112"/>
        <v/>
      </c>
    </row>
    <row r="108" spans="1:219" s="3" customFormat="1" hidden="1" outlineLevel="1" x14ac:dyDescent="0.3">
      <c r="B108" s="132"/>
      <c r="C108" s="15"/>
      <c r="D108" s="46"/>
      <c r="E108" s="132"/>
      <c r="F108" s="15"/>
      <c r="G108" s="46"/>
      <c r="H108" s="132"/>
      <c r="I108" s="15"/>
      <c r="J108" s="46"/>
      <c r="K108" s="15" t="str">
        <f t="shared" si="78"/>
        <v/>
      </c>
      <c r="L108" s="118"/>
      <c r="M108" s="15"/>
      <c r="N108" s="46"/>
      <c r="O108" s="132"/>
      <c r="P108" s="15"/>
      <c r="Q108" s="46"/>
      <c r="R108" s="15" t="str">
        <f t="shared" si="80"/>
        <v/>
      </c>
      <c r="S108" s="118"/>
      <c r="T108" s="15"/>
      <c r="U108" s="46"/>
      <c r="V108" s="133"/>
      <c r="W108" s="15"/>
      <c r="X108" s="46" t="str">
        <f t="shared" si="113"/>
        <v/>
      </c>
      <c r="Y108" s="132"/>
      <c r="Z108" s="15"/>
      <c r="AA108" s="46"/>
      <c r="AB108" s="15" t="str">
        <f t="shared" si="114"/>
        <v/>
      </c>
      <c r="AC108" s="118"/>
      <c r="AD108" s="15"/>
      <c r="AE108" s="46"/>
      <c r="AF108" s="132"/>
      <c r="AG108" s="15"/>
      <c r="AH108" s="46"/>
      <c r="AI108" s="15" t="str">
        <f t="shared" si="105"/>
        <v/>
      </c>
      <c r="AJ108" s="118">
        <f t="shared" si="76"/>
        <v>0</v>
      </c>
      <c r="AK108" s="15"/>
      <c r="AL108" s="46"/>
      <c r="AM108" s="132"/>
      <c r="AN108" s="15"/>
      <c r="AO108" s="46"/>
      <c r="AP108" s="15" t="str">
        <f t="shared" si="106"/>
        <v/>
      </c>
      <c r="AQ108" s="118">
        <f t="shared" si="77"/>
        <v>0</v>
      </c>
      <c r="AR108" s="15"/>
      <c r="AS108" s="46"/>
      <c r="AT108" s="131">
        <f>+V108*2</f>
        <v>0</v>
      </c>
      <c r="AU108" s="15"/>
      <c r="AV108" s="46" t="str">
        <f t="shared" si="115"/>
        <v/>
      </c>
      <c r="AW108" s="133"/>
      <c r="AX108" s="15"/>
      <c r="AY108" s="46"/>
      <c r="AZ108" s="131">
        <f>+AT108/6</f>
        <v>0</v>
      </c>
      <c r="BA108" s="15"/>
      <c r="BB108" s="46" t="str">
        <f t="shared" si="116"/>
        <v/>
      </c>
      <c r="BC108" s="132"/>
      <c r="BD108" s="15"/>
      <c r="BE108" s="46"/>
      <c r="BF108" s="15" t="str">
        <f t="shared" si="117"/>
        <v/>
      </c>
      <c r="BG108" s="130">
        <f>+AQ108+BC108</f>
        <v>0</v>
      </c>
      <c r="BH108" s="15"/>
      <c r="BI108" s="46"/>
      <c r="BJ108" s="132"/>
      <c r="BK108" s="15"/>
      <c r="BL108" s="46"/>
      <c r="BM108" s="15" t="str">
        <f t="shared" si="107"/>
        <v/>
      </c>
      <c r="BN108" s="118">
        <f>+BG108+BJ108</f>
        <v>0</v>
      </c>
      <c r="BO108" s="15"/>
      <c r="BP108" s="46"/>
      <c r="BQ108" s="132"/>
      <c r="BR108" s="15"/>
      <c r="BS108" s="46"/>
      <c r="BT108" s="15" t="str">
        <f t="shared" si="108"/>
        <v/>
      </c>
      <c r="BU108" s="118">
        <f>+BN108+BQ108</f>
        <v>0</v>
      </c>
      <c r="BV108" s="15"/>
      <c r="BW108" s="46"/>
      <c r="BX108" s="131">
        <f>+AZ108*9</f>
        <v>0</v>
      </c>
      <c r="BY108" s="15"/>
      <c r="BZ108" s="46" t="str">
        <f t="shared" si="109"/>
        <v/>
      </c>
      <c r="CA108" s="132"/>
      <c r="CB108" s="15"/>
      <c r="CC108" s="46"/>
      <c r="CD108" s="15" t="str">
        <f t="shared" si="118"/>
        <v/>
      </c>
      <c r="CE108" s="118"/>
      <c r="CF108" s="15"/>
      <c r="CG108" s="46"/>
      <c r="CH108" s="132"/>
      <c r="CI108" s="15"/>
      <c r="CJ108" s="46"/>
      <c r="CK108" s="15" t="str">
        <f t="shared" si="110"/>
        <v/>
      </c>
      <c r="CL108" s="118">
        <f>+CE108+CH108</f>
        <v>0</v>
      </c>
      <c r="CM108" s="15"/>
      <c r="CN108" s="46"/>
      <c r="CO108" s="132"/>
      <c r="CP108" s="15"/>
      <c r="CQ108" s="46"/>
      <c r="CR108" s="15" t="str">
        <f t="shared" si="111"/>
        <v/>
      </c>
      <c r="CS108" s="118">
        <f>+CL108+CO108</f>
        <v>0</v>
      </c>
      <c r="CT108" s="15"/>
      <c r="CU108" s="46"/>
      <c r="CV108" s="131">
        <f>+AZ108*12</f>
        <v>0</v>
      </c>
      <c r="CW108" s="15"/>
      <c r="CX108" s="46" t="str">
        <f t="shared" si="112"/>
        <v/>
      </c>
    </row>
    <row r="109" spans="1:219" s="41" customFormat="1" ht="16.2" collapsed="1" thickBot="1" x14ac:dyDescent="0.35">
      <c r="A109" s="160" t="s">
        <v>117</v>
      </c>
      <c r="B109" s="161">
        <f>+B36-B38+B110+B111</f>
        <v>0</v>
      </c>
      <c r="C109" s="162" t="str">
        <f>IF(AND(B4=0,B109&lt;=0), "",B109/B4)</f>
        <v/>
      </c>
      <c r="D109" s="163"/>
      <c r="E109" s="161">
        <f>+E36-E38+E110+E111</f>
        <v>5749.4228593127309</v>
      </c>
      <c r="F109" s="162">
        <f>IF(AND(E4=0,E109&lt;=0), "",E109/E4)</f>
        <v>8.2466481488687501E-2</v>
      </c>
      <c r="G109" s="163"/>
      <c r="H109" s="161">
        <f>+H36-H38+H110+H111</f>
        <v>11950.611608903164</v>
      </c>
      <c r="I109" s="162">
        <f>IF(AND(H4=0,H109&lt;=0), "",H109/H4)</f>
        <v>0.1313517746204142</v>
      </c>
      <c r="J109" s="163"/>
      <c r="K109" s="162">
        <f>IF(AND(E109=0,H109&gt;0),100%,IF(AND(E109&lt;0,H109&gt;=0),(E109-H109)/E109,IF(AND(E109&gt;0,H109&gt;0),(H109-E109)/E109,IF(AND(E109=0,H109&lt;=0),"",(H109-E109)/E109))))</f>
        <v>1.0785758677579169</v>
      </c>
      <c r="L109" s="164">
        <f>+L36-L38+L110+L111</f>
        <v>17700.034468215854</v>
      </c>
      <c r="M109" s="162">
        <f>IF(AND(L4=0,L109&lt;=0), "",L109/L4)</f>
        <v>0.11014331850890732</v>
      </c>
      <c r="N109" s="163"/>
      <c r="O109" s="161">
        <f>+O36-O38+O110+O111</f>
        <v>28066.656703022505</v>
      </c>
      <c r="P109" s="162">
        <f>IF(AND(O4=0,O109&lt;=0), "",O109/O4)</f>
        <v>0.26069896701866424</v>
      </c>
      <c r="Q109" s="163"/>
      <c r="R109" s="162">
        <f>IF(AND(H109=0,O109&gt;0),100%,IF(AND(H109&lt;0,O109&gt;=0),(H109-O109)/H109,IF(AND(H109&gt;0,O109&gt;0),(O109-H109)/H109,IF(AND(H109=0,O109&lt;=0),"",(O109-H109)/H109))))</f>
        <v>1.3485540005427792</v>
      </c>
      <c r="S109" s="164">
        <f>+S36-S38+S110+S111</f>
        <v>45766.691171238403</v>
      </c>
      <c r="T109" s="162">
        <f>IF(AND(S4=0,S109&lt;=0), "",S109/S4)</f>
        <v>0.17054260399360169</v>
      </c>
      <c r="U109" s="163"/>
      <c r="V109" s="165">
        <f>+V36-V38+V110+V111</f>
        <v>0</v>
      </c>
      <c r="W109" s="162" t="str">
        <f>IF(AND(V4=0,V109&lt;=0), "",V109/V4)</f>
        <v/>
      </c>
      <c r="X109" s="163">
        <f t="shared" si="113"/>
        <v>1</v>
      </c>
      <c r="Y109" s="161">
        <f>+Y36-Y38+Y110+Y111</f>
        <v>17524.220310705321</v>
      </c>
      <c r="Z109" s="162">
        <f>IF(AND(Y4=0,Y109&lt;=0), "",Y109/Y4)</f>
        <v>0.14923656855661946</v>
      </c>
      <c r="AA109" s="163"/>
      <c r="AB109" s="162">
        <f t="shared" si="114"/>
        <v>-0.3756213824777308</v>
      </c>
      <c r="AC109" s="164">
        <f>+AC36-AC38+AC110+AC111</f>
        <v>63290.911481943716</v>
      </c>
      <c r="AD109" s="162">
        <f>IF(AND(AC4=0,AC109&lt;=0), "",AC109/AC4)</f>
        <v>0.16405744413368931</v>
      </c>
      <c r="AE109" s="163"/>
      <c r="AF109" s="161">
        <f>+AF36-AF38+AF110+AF111</f>
        <v>23448.139997485385</v>
      </c>
      <c r="AG109" s="162">
        <f>IF(AND(AF4=0,AF109&lt;=0), "",AF109/AF4)</f>
        <v>0.17708948158526924</v>
      </c>
      <c r="AH109" s="163"/>
      <c r="AI109" s="162">
        <f t="shared" si="105"/>
        <v>0.3380418404784159</v>
      </c>
      <c r="AJ109" s="164">
        <f>+AJ36-AJ38+AJ110+AJ111</f>
        <v>86739.051479429138</v>
      </c>
      <c r="AK109" s="162">
        <f>IF(AND(AJ4=0,AJ109&lt;=0), "",AJ109/AJ4)</f>
        <v>0.16738738097813172</v>
      </c>
      <c r="AL109" s="163"/>
      <c r="AM109" s="161">
        <f>+AM36-AM38+AM110+AM111</f>
        <v>21740.294750914247</v>
      </c>
      <c r="AN109" s="162">
        <f>IF(AND(AM4=0,AM109&lt;=0), "",AM109/AM4)</f>
        <v>0.18403712737715522</v>
      </c>
      <c r="AO109" s="163"/>
      <c r="AP109" s="162">
        <f t="shared" si="106"/>
        <v>-7.2834998714366689E-2</v>
      </c>
      <c r="AQ109" s="164">
        <f>+AQ36-AQ38+AQ110+AQ111</f>
        <v>108479.34623034341</v>
      </c>
      <c r="AR109" s="162">
        <f>IF(AND(AQ4=0,AQ109&lt;=0), "",AQ109/AQ4)</f>
        <v>0.17047831467514935</v>
      </c>
      <c r="AS109" s="163"/>
      <c r="AT109" s="165">
        <f>+AT36-AT38+AT110+AT111</f>
        <v>0</v>
      </c>
      <c r="AU109" s="162" t="str">
        <f>IF(AND(AT4=0,AT109&lt;=0), "",AT109/AT4)</f>
        <v/>
      </c>
      <c r="AV109" s="163">
        <f t="shared" si="115"/>
        <v>1</v>
      </c>
      <c r="AW109" s="165">
        <f>+AW36-AW38+AW110+AW111</f>
        <v>18079.891038390575</v>
      </c>
      <c r="AX109" s="162">
        <f>IF(AND(AW4=0,AW109&lt;=0), "",AW109/AW4)</f>
        <v>0.17047831467514943</v>
      </c>
      <c r="AY109" s="163"/>
      <c r="AZ109" s="165">
        <f>+AZ36-AZ38+AZ110+AZ111</f>
        <v>0</v>
      </c>
      <c r="BA109" s="162" t="str">
        <f>IF(AND(AZ4=0,AZ109&lt;=0), "",AZ109/AZ4)</f>
        <v/>
      </c>
      <c r="BB109" s="163">
        <f t="shared" si="116"/>
        <v>1</v>
      </c>
      <c r="BC109" s="161">
        <f>+BC36-BC38+BC110+BC111</f>
        <v>0</v>
      </c>
      <c r="BD109" s="162" t="str">
        <f>IF(AND(BC4=0,BC109&lt;=0), "",BC109/BC4)</f>
        <v/>
      </c>
      <c r="BE109" s="163"/>
      <c r="BF109" s="162">
        <f t="shared" si="117"/>
        <v>-1</v>
      </c>
      <c r="BG109" s="164">
        <f>+BG36-BG38+BG110+BG111</f>
        <v>108479.34623034341</v>
      </c>
      <c r="BH109" s="162">
        <f>IF(AND(BG4=0,BG109&lt;=0), "",BG109/BG4)</f>
        <v>0.17047831467514935</v>
      </c>
      <c r="BI109" s="163"/>
      <c r="BJ109" s="161">
        <f>+BJ36-BJ38+BJ110+BJ111</f>
        <v>0</v>
      </c>
      <c r="BK109" s="162" t="str">
        <f>IF(AND(BJ4=0,BJ109&lt;=0), "",BJ109/BJ4)</f>
        <v/>
      </c>
      <c r="BL109" s="163"/>
      <c r="BM109" s="162" t="str">
        <f t="shared" si="107"/>
        <v/>
      </c>
      <c r="BN109" s="164">
        <f>+BN36-BN38+BN110+BN111</f>
        <v>108479.34623034341</v>
      </c>
      <c r="BO109" s="162">
        <f>IF(AND(BN4=0,BN109&lt;=0), "",BN109/BN4)</f>
        <v>0.17047831467514935</v>
      </c>
      <c r="BP109" s="163"/>
      <c r="BQ109" s="161">
        <f>+BQ36-BQ38+BQ110+BQ111</f>
        <v>0</v>
      </c>
      <c r="BR109" s="162" t="str">
        <f>IF(AND(BQ4=0,BQ109&lt;=0), "",BQ109/BQ4)</f>
        <v/>
      </c>
      <c r="BS109" s="163"/>
      <c r="BT109" s="162" t="str">
        <f t="shared" si="108"/>
        <v/>
      </c>
      <c r="BU109" s="164">
        <f>+BU36-BU38+BU110+BU111</f>
        <v>108479.34623034341</v>
      </c>
      <c r="BV109" s="162">
        <f>IF(AND(BU4=0,BU109&lt;=0), "",BU109/BU4)</f>
        <v>0.17047831467514935</v>
      </c>
      <c r="BW109" s="163"/>
      <c r="BX109" s="165">
        <f>+BX36-BX38+BX110+BX111</f>
        <v>0</v>
      </c>
      <c r="BY109" s="162" t="str">
        <f>IF(AND(BX4=0,BX109&lt;=0), "",BX109/BX4)</f>
        <v/>
      </c>
      <c r="BZ109" s="163">
        <f t="shared" si="109"/>
        <v>1</v>
      </c>
      <c r="CA109" s="161">
        <f>+CA36-CA38+CA110+CA111</f>
        <v>0</v>
      </c>
      <c r="CB109" s="162" t="str">
        <f>IF(AND(CA4=0,CA109&lt;=0), "",CA109/CA4)</f>
        <v/>
      </c>
      <c r="CC109" s="163"/>
      <c r="CD109" s="162" t="str">
        <f t="shared" si="118"/>
        <v/>
      </c>
      <c r="CE109" s="164">
        <f>+CE36-CE38+CE110+CE111</f>
        <v>108479.34623034341</v>
      </c>
      <c r="CF109" s="162">
        <f>IF(AND(CE4=0,CE109&lt;=0), "",CE109/CE4)</f>
        <v>0.17047831467514935</v>
      </c>
      <c r="CG109" s="163"/>
      <c r="CH109" s="161">
        <f>+CH36-CH38+CH110+CH111</f>
        <v>0</v>
      </c>
      <c r="CI109" s="162" t="str">
        <f>IF(AND(CH4=0,CH109&lt;=0), "",CH109/CH4)</f>
        <v/>
      </c>
      <c r="CJ109" s="163"/>
      <c r="CK109" s="162" t="str">
        <f t="shared" si="110"/>
        <v/>
      </c>
      <c r="CL109" s="164">
        <f>+CL36-CL38+CL110+CL111</f>
        <v>108479.34623034341</v>
      </c>
      <c r="CM109" s="162">
        <f>IF(AND(CL4=0,CL109&lt;=0), "",CL109/CL4)</f>
        <v>0.17047831467514935</v>
      </c>
      <c r="CN109" s="163"/>
      <c r="CO109" s="161">
        <f>+CO36-CO38+CO110+CO111</f>
        <v>0</v>
      </c>
      <c r="CP109" s="162" t="str">
        <f>IF(AND(CO4=0,CO109&lt;=0), "",CO109/CO4)</f>
        <v/>
      </c>
      <c r="CQ109" s="163"/>
      <c r="CR109" s="162" t="str">
        <f t="shared" si="111"/>
        <v/>
      </c>
      <c r="CS109" s="164">
        <f>+CS36-CS38+CS110+CS111</f>
        <v>108479.34623034341</v>
      </c>
      <c r="CT109" s="162">
        <f>IF(AND(CS4=0,CS109&lt;=0), "",CS109/CS4)</f>
        <v>0.17047831467514935</v>
      </c>
      <c r="CU109" s="163"/>
      <c r="CV109" s="165">
        <f>+CV36-CV38+CV110+CV111</f>
        <v>0</v>
      </c>
      <c r="CW109" s="162" t="str">
        <f>IF(AND(CV4=0,CV109&lt;=0), "",CV109/CV4)</f>
        <v/>
      </c>
      <c r="CX109" s="163">
        <f t="shared" si="112"/>
        <v>1</v>
      </c>
      <c r="CY109" s="34"/>
      <c r="CZ109" s="34"/>
      <c r="DA109" s="34"/>
      <c r="DB109" s="34"/>
      <c r="DC109" s="34"/>
      <c r="DD109" s="34"/>
      <c r="DE109" s="34"/>
      <c r="DF109" s="34"/>
      <c r="DG109" s="34"/>
      <c r="DH109" s="34"/>
      <c r="DI109" s="34"/>
      <c r="DJ109" s="34"/>
      <c r="DK109" s="34"/>
      <c r="DL109" s="34"/>
      <c r="DM109" s="34"/>
      <c r="DN109" s="34"/>
      <c r="DO109" s="34"/>
      <c r="DP109" s="34"/>
      <c r="DQ109" s="34"/>
      <c r="DR109" s="34"/>
      <c r="DS109" s="34"/>
      <c r="DT109" s="34"/>
      <c r="DU109" s="34"/>
      <c r="DV109" s="34"/>
      <c r="DW109" s="34"/>
      <c r="DX109" s="34"/>
      <c r="DY109" s="34"/>
      <c r="DZ109" s="34"/>
      <c r="EA109" s="34"/>
      <c r="EB109" s="34"/>
      <c r="EC109" s="34"/>
      <c r="ED109" s="34"/>
      <c r="EE109" s="34"/>
      <c r="EF109" s="34"/>
      <c r="EG109" s="34"/>
      <c r="EH109" s="34"/>
      <c r="EI109" s="34"/>
      <c r="EJ109" s="34"/>
      <c r="EK109" s="34"/>
      <c r="EL109" s="34"/>
      <c r="EM109" s="34"/>
      <c r="EN109" s="34"/>
      <c r="EO109" s="34"/>
      <c r="EP109" s="34"/>
      <c r="EQ109" s="34"/>
      <c r="ER109" s="34"/>
      <c r="ES109" s="34"/>
      <c r="ET109" s="34"/>
      <c r="EU109" s="34"/>
      <c r="EV109" s="34"/>
      <c r="EW109" s="34"/>
      <c r="EX109" s="34"/>
      <c r="EY109" s="34"/>
      <c r="EZ109" s="34"/>
      <c r="FA109" s="34"/>
      <c r="FB109" s="34"/>
      <c r="FC109" s="34"/>
      <c r="FD109" s="34"/>
      <c r="FE109" s="34"/>
      <c r="FF109" s="34"/>
      <c r="FG109" s="34"/>
      <c r="FH109" s="34"/>
      <c r="FI109" s="34"/>
      <c r="FJ109" s="34"/>
      <c r="FK109" s="34"/>
      <c r="FL109" s="34"/>
      <c r="FM109" s="34"/>
      <c r="FN109" s="34"/>
      <c r="FO109" s="34"/>
      <c r="FP109" s="34"/>
      <c r="FQ109" s="34"/>
      <c r="FR109" s="34"/>
      <c r="FS109" s="34"/>
      <c r="FT109" s="34"/>
      <c r="FU109" s="34"/>
      <c r="FV109" s="34"/>
      <c r="FW109" s="34"/>
      <c r="FX109" s="34"/>
      <c r="FY109" s="34"/>
      <c r="FZ109" s="34"/>
      <c r="GA109" s="34"/>
      <c r="GB109" s="34"/>
      <c r="GC109" s="34"/>
      <c r="GD109" s="34"/>
      <c r="GE109" s="34"/>
      <c r="GF109" s="34"/>
      <c r="GG109" s="34"/>
      <c r="GH109" s="34"/>
      <c r="GI109" s="34"/>
      <c r="GJ109" s="34"/>
      <c r="GK109" s="34"/>
      <c r="GL109" s="34"/>
      <c r="GM109" s="34"/>
      <c r="GN109" s="34"/>
      <c r="GO109" s="34"/>
      <c r="GP109" s="34"/>
      <c r="GQ109" s="34"/>
      <c r="GR109" s="34"/>
      <c r="GS109" s="34"/>
      <c r="GT109" s="34"/>
      <c r="GU109" s="34"/>
      <c r="GV109" s="34"/>
      <c r="GW109" s="34"/>
      <c r="GX109" s="34"/>
      <c r="GY109" s="34"/>
      <c r="GZ109" s="34"/>
      <c r="HA109" s="34"/>
      <c r="HB109" s="34"/>
      <c r="HC109" s="34"/>
      <c r="HD109" s="34"/>
      <c r="HE109" s="34"/>
      <c r="HF109" s="34"/>
      <c r="HG109" s="34"/>
      <c r="HH109" s="34"/>
      <c r="HI109" s="34"/>
      <c r="HJ109" s="34"/>
      <c r="HK109" s="34"/>
    </row>
    <row r="110" spans="1:219" s="3" customFormat="1" ht="15" thickTop="1" x14ac:dyDescent="0.3">
      <c r="A110" s="29" t="s">
        <v>115</v>
      </c>
      <c r="B110" s="129">
        <f>+'N EERR ULTRAX'!B154+'N EERR ULTRAX'!B156</f>
        <v>0</v>
      </c>
      <c r="C110" s="30" t="str">
        <f>IF(AND(B4=0,B110&gt;=0), "",B110/B4)</f>
        <v/>
      </c>
      <c r="D110" s="47" t="str">
        <f>IF(AND(B124=0,B110&gt;=0),"",B110/B124)</f>
        <v/>
      </c>
      <c r="E110" s="129">
        <f>+'N EERR ULTRAX'!C154+'N EERR ULTRAX'!C156</f>
        <v>5894.8099999999995</v>
      </c>
      <c r="F110" s="30">
        <f>IF(AND(E4=0,E110&gt;=0), "",E110/E4)</f>
        <v>8.4551832703855051E-2</v>
      </c>
      <c r="G110" s="47">
        <f>IF(AND(E124=0,E110&gt;=0),"",E110/E124)</f>
        <v>0.20827701482209035</v>
      </c>
      <c r="H110" s="129">
        <f>+'N EERR ULTRAX'!D154+'N EERR ULTRAX'!D156</f>
        <v>3107.5699999999997</v>
      </c>
      <c r="I110" s="30">
        <f>IF(AND(H4=0,H110&gt;=0), "",H110/H4)</f>
        <v>3.4155978590506973E-2</v>
      </c>
      <c r="J110" s="47">
        <f>IF(AND(H124=0,H110&gt;=0),"",H110/H124)</f>
        <v>0.11748866439434788</v>
      </c>
      <c r="K110" s="30">
        <f>IF(AND(E110=0,H110&gt;0),100%,IF(AND(E110&lt;0,H110=0),(E110-H110)/E110,IF(AND(E110&gt;0,H110&gt;0),(H110-E110)/E110,IF(AND(E110=0,H110=0),"",(H110-E110)/E110))))</f>
        <v>-0.47282948899116339</v>
      </c>
      <c r="L110" s="130">
        <f>+E110+H110</f>
        <v>9002.3799999999992</v>
      </c>
      <c r="M110" s="30">
        <f>IF(AND(L4=0,L110&gt;=0), "",L110/L4)</f>
        <v>5.6019778348949417E-2</v>
      </c>
      <c r="N110" s="47">
        <f>IF(AND(L124=0,L110&gt;=0),"",L110/L124)</f>
        <v>0.1644189386018251</v>
      </c>
      <c r="O110" s="129">
        <f>+'N EERR ULTRAX'!E154+'N EERR ULTRAX'!E156</f>
        <v>7545.1</v>
      </c>
      <c r="P110" s="30">
        <f>IF(AND(O4=0,O110&gt;=0), "",O110/O4)</f>
        <v>7.0083152292260628E-2</v>
      </c>
      <c r="Q110" s="47">
        <f>IF(AND(O124=0,O110&gt;=0),"",O110/O124)</f>
        <v>0.22620540256446783</v>
      </c>
      <c r="R110" s="30">
        <f>IF(AND(H110=0,O110&gt;0),100%,IF(AND(H110&lt;0,O110=0),(H110-O110)/H110,IF(AND(H110&gt;0,O110&gt;0),(O110-H110)/H110,IF(AND(H110=0,O110=0),"",(O110-H110)/H110))))</f>
        <v>1.4279742692843609</v>
      </c>
      <c r="S110" s="130">
        <f>+L110+O110</f>
        <v>16547.48</v>
      </c>
      <c r="T110" s="30">
        <f>IF(AND(S4=0,S110&gt;=0), "",S110/S4)</f>
        <v>6.1661663898165568E-2</v>
      </c>
      <c r="U110" s="47">
        <f>IF(AND(S124=0,S110&gt;=0),"",S110/S124)</f>
        <v>0.18780952549414007</v>
      </c>
      <c r="V110" s="131"/>
      <c r="W110" s="30" t="str">
        <f>IF(AND(V4=0,V110&gt;=0), "",V110/V4)</f>
        <v/>
      </c>
      <c r="X110" s="47">
        <f t="shared" si="113"/>
        <v>1</v>
      </c>
      <c r="Y110" s="129">
        <f>+'N EERR ULTRAX'!F154+'N EERR ULTRAX'!F156</f>
        <v>8068.4800000000005</v>
      </c>
      <c r="Z110" s="30">
        <f>IF(AND(Y4=0,Y110&gt;=0), "",Y110/Y4)</f>
        <v>6.8711317668845806E-2</v>
      </c>
      <c r="AA110" s="47">
        <f>IF(AND(Y124=0,Y110&gt;=0),"",Y110/Y124)</f>
        <v>0.23062714244383339</v>
      </c>
      <c r="AB110" s="30">
        <f t="shared" si="114"/>
        <v>6.9366873865157525E-2</v>
      </c>
      <c r="AC110" s="130">
        <f>+S110+Y110</f>
        <v>24615.96</v>
      </c>
      <c r="AD110" s="30">
        <f>IF(AND(AC4=0,AC110&gt;=0), "",AC110/AC4)</f>
        <v>6.3807447039994927E-2</v>
      </c>
      <c r="AE110" s="47">
        <f>IF(AND(AC124=0,AC110&gt;=0),"",AC110/AC124)</f>
        <v>0.19997898779862167</v>
      </c>
      <c r="AF110" s="129">
        <f>+'N EERR ULTRAX'!G154+'N EERR ULTRAX'!G156</f>
        <v>7655.0300000000007</v>
      </c>
      <c r="AG110" s="30">
        <f>IF(AND(AF4=0,AF110&gt;=0), "",AF110/AF4)</f>
        <v>5.7813766651216819E-2</v>
      </c>
      <c r="AH110" s="47">
        <f>IF(AND(AF124=0,AF110&gt;=0),"",AF110/AF124)</f>
        <v>0.20784473133185152</v>
      </c>
      <c r="AI110" s="30">
        <f t="shared" si="105"/>
        <v>-5.1242613230744798E-2</v>
      </c>
      <c r="AJ110" s="130">
        <f t="shared" si="76"/>
        <v>32270.989999999998</v>
      </c>
      <c r="AK110" s="30">
        <f>IF(AND(AJ4=0,AJ110&gt;=0), "",AJ110/AJ4)</f>
        <v>6.2275946134280113E-2</v>
      </c>
      <c r="AL110" s="47">
        <f>IF(AND(AJ124=0,AJ110&gt;=0),"",AJ110/AJ124)</f>
        <v>0.20179047821051599</v>
      </c>
      <c r="AM110" s="129">
        <f>+'N EERR ULTRAX'!H154+'N EERR ULTRAX'!H156</f>
        <v>6253.3600000000006</v>
      </c>
      <c r="AN110" s="30">
        <f>IF(AND(AM4=0,AM110&gt;=0), "",AM110/AM4)</f>
        <v>5.2936283709162257E-2</v>
      </c>
      <c r="AO110" s="47">
        <f>IF(AND(AM124=0,AM110&gt;=0),"",AM110/AM124)</f>
        <v>0.16881515770644398</v>
      </c>
      <c r="AP110" s="30">
        <f t="shared" si="106"/>
        <v>-0.18310444243850121</v>
      </c>
      <c r="AQ110" s="130">
        <f t="shared" si="77"/>
        <v>38524.35</v>
      </c>
      <c r="AR110" s="30">
        <f>IF(AND(AQ4=0,AQ110&gt;=0), "",AQ110/AQ4)</f>
        <v>6.0542089256420469E-2</v>
      </c>
      <c r="AS110" s="47">
        <f>IF(AND(AQ124=0,AQ110&gt;=0),"",AQ110/AQ124)</f>
        <v>0.19558893215047934</v>
      </c>
      <c r="AT110" s="131">
        <f>+V110*2</f>
        <v>0</v>
      </c>
      <c r="AU110" s="30" t="str">
        <f>IF(AND(AT4=0,AT110&gt;=0), "",AT110/AT4)</f>
        <v/>
      </c>
      <c r="AV110" s="47">
        <f t="shared" si="115"/>
        <v>1</v>
      </c>
      <c r="AW110" s="131">
        <f>+AQ110/6</f>
        <v>6420.7249999999995</v>
      </c>
      <c r="AX110" s="30">
        <f>IF(AND(AW4=0,AW110&gt;=0), "",AW110/AW4)</f>
        <v>6.0542089256420462E-2</v>
      </c>
      <c r="AY110" s="47">
        <f>IF(AND(AW124=0,AW110&gt;=0),"",AW110/AW124)</f>
        <v>0.19558893215047937</v>
      </c>
      <c r="AZ110" s="131">
        <f>+AT110/6</f>
        <v>0</v>
      </c>
      <c r="BA110" s="30" t="str">
        <f>IF(AND(AZ4=0,AZ110&gt;=0), "",AZ110/AZ4)</f>
        <v/>
      </c>
      <c r="BB110" s="47">
        <f t="shared" si="116"/>
        <v>1</v>
      </c>
      <c r="BC110" s="129">
        <f>+'N EERR ULTRAX'!I154+'N EERR ULTRAX'!I156</f>
        <v>0</v>
      </c>
      <c r="BD110" s="30" t="str">
        <f>IF(AND(BC4=0,BC110&gt;=0), "",BC110/BC4)</f>
        <v/>
      </c>
      <c r="BE110" s="47" t="str">
        <f>IF(AND(BC124=0,BC110&gt;=0),"",BC110/BC124)</f>
        <v/>
      </c>
      <c r="BF110" s="30">
        <f t="shared" si="117"/>
        <v>-1</v>
      </c>
      <c r="BG110" s="130">
        <f>+AQ110+BC110</f>
        <v>38524.35</v>
      </c>
      <c r="BH110" s="30">
        <f>IF(AND(BG4=0,BG110&gt;=0), "",BG110/BG4)</f>
        <v>6.0542089256420469E-2</v>
      </c>
      <c r="BI110" s="47">
        <f>IF(AND(BG124=0,BG110&gt;=0),"",BG110/BG124)</f>
        <v>0.19558893215047934</v>
      </c>
      <c r="BJ110" s="129">
        <f>+'N EERR ULTRAX'!J154+'N EERR ULTRAX'!J156</f>
        <v>0</v>
      </c>
      <c r="BK110" s="30" t="str">
        <f>IF(AND(BJ4=0,BJ110&gt;=0), "",BJ110/BJ4)</f>
        <v/>
      </c>
      <c r="BL110" s="47" t="str">
        <f>IF(AND(BJ124=0,BJ110&gt;=0),"",BJ110/BJ124)</f>
        <v/>
      </c>
      <c r="BM110" s="30" t="str">
        <f t="shared" si="107"/>
        <v/>
      </c>
      <c r="BN110" s="130">
        <f>+BG110+BJ110</f>
        <v>38524.35</v>
      </c>
      <c r="BO110" s="30">
        <f>IF(AND(BN4=0,BN110&gt;=0), "",BN110/BN4)</f>
        <v>6.0542089256420469E-2</v>
      </c>
      <c r="BP110" s="47">
        <f>IF(AND(BN124=0,BN110&gt;=0),"",BN110/BN124)</f>
        <v>0.19558893215047934</v>
      </c>
      <c r="BQ110" s="129">
        <f>+'N EERR ULTRAX'!K154+'N EERR ULTRAX'!K156</f>
        <v>0</v>
      </c>
      <c r="BR110" s="30" t="str">
        <f>IF(AND(BQ4=0,BQ110&gt;=0), "",BQ110/BQ4)</f>
        <v/>
      </c>
      <c r="BS110" s="47" t="str">
        <f>IF(AND(BQ124=0,BQ110&gt;=0),"",BQ110/BQ124)</f>
        <v/>
      </c>
      <c r="BT110" s="30" t="str">
        <f t="shared" si="108"/>
        <v/>
      </c>
      <c r="BU110" s="130">
        <f>+BN110+BQ110</f>
        <v>38524.35</v>
      </c>
      <c r="BV110" s="30">
        <f>IF(AND(BU4=0,BU110&gt;=0), "",BU110/BU4)</f>
        <v>6.0542089256420469E-2</v>
      </c>
      <c r="BW110" s="47">
        <f>IF(AND(BU124=0,BU110&gt;=0),"",BU110/BU124)</f>
        <v>0.19558893215047934</v>
      </c>
      <c r="BX110" s="131">
        <f>+AZ110*9</f>
        <v>0</v>
      </c>
      <c r="BY110" s="30" t="str">
        <f>IF(AND(BX4=0,BX110&gt;=0), "",BX110/BX4)</f>
        <v/>
      </c>
      <c r="BZ110" s="47">
        <f t="shared" si="109"/>
        <v>1</v>
      </c>
      <c r="CA110" s="129">
        <f>+'N EERR ULTRAX'!L154+'N EERR ULTRAX'!L156</f>
        <v>0</v>
      </c>
      <c r="CB110" s="30" t="str">
        <f>IF(AND(CA4=0,CA110&gt;=0), "",CA110/CA4)</f>
        <v/>
      </c>
      <c r="CC110" s="47" t="str">
        <f>IF(AND(CA124=0,CA110&gt;=0),"",CA110/CA124)</f>
        <v/>
      </c>
      <c r="CD110" s="30" t="str">
        <f t="shared" si="118"/>
        <v/>
      </c>
      <c r="CE110" s="130">
        <f>+BU110+CA110</f>
        <v>38524.35</v>
      </c>
      <c r="CF110" s="30">
        <f>IF(AND(CE4=0,CE110&gt;=0), "",CE110/CE4)</f>
        <v>6.0542089256420469E-2</v>
      </c>
      <c r="CG110" s="47">
        <f>IF(AND(CE124=0,CE110&gt;=0),"",CE110/CE124)</f>
        <v>0.19558893215047934</v>
      </c>
      <c r="CH110" s="129">
        <f>+'N EERR ULTRAX'!M154+'N EERR ULTRAX'!M156</f>
        <v>0</v>
      </c>
      <c r="CI110" s="30" t="str">
        <f>IF(AND(CH4=0,CH110&gt;=0), "",CH110/CH4)</f>
        <v/>
      </c>
      <c r="CJ110" s="47" t="str">
        <f>IF(AND(CH124=0,CH110&gt;=0),"",CH110/CH124)</f>
        <v/>
      </c>
      <c r="CK110" s="30" t="str">
        <f t="shared" si="110"/>
        <v/>
      </c>
      <c r="CL110" s="130">
        <f>+CE110+CH110</f>
        <v>38524.35</v>
      </c>
      <c r="CM110" s="30">
        <f>IF(AND(CL4=0,CL110&gt;=0), "",CL110/CL4)</f>
        <v>6.0542089256420469E-2</v>
      </c>
      <c r="CN110" s="47">
        <f>IF(AND(CL124=0,CL110&gt;=0),"",CL110/CL124)</f>
        <v>0.19558893215047934</v>
      </c>
      <c r="CO110" s="129">
        <f>+'N EERR ULTRAX'!N154+'N EERR ULTRAX'!N156</f>
        <v>0</v>
      </c>
      <c r="CP110" s="30" t="str">
        <f>IF(AND(CO4=0,CO110&gt;=0), "",CO110/CO4)</f>
        <v/>
      </c>
      <c r="CQ110" s="47" t="str">
        <f>IF(AND(CO124=0,CO110&gt;=0),"",CO110/CO124)</f>
        <v/>
      </c>
      <c r="CR110" s="30" t="str">
        <f t="shared" si="111"/>
        <v/>
      </c>
      <c r="CS110" s="130">
        <f>+CL110+CO110</f>
        <v>38524.35</v>
      </c>
      <c r="CT110" s="30">
        <f>IF(AND(CS4=0,CS110&gt;=0), "",CS110/CS4)</f>
        <v>6.0542089256420469E-2</v>
      </c>
      <c r="CU110" s="47">
        <f>IF(AND(CS124=0,CS110&gt;=0),"",CS110/CS124)</f>
        <v>0.19558893215047934</v>
      </c>
      <c r="CV110" s="131">
        <f>+AZ110*12</f>
        <v>0</v>
      </c>
      <c r="CW110" s="30" t="str">
        <f>IF(AND(CV4=0,CV110&gt;=0), "",CV110/CV4)</f>
        <v/>
      </c>
      <c r="CX110" s="47">
        <f t="shared" si="112"/>
        <v>1</v>
      </c>
    </row>
    <row r="111" spans="1:219" s="3" customFormat="1" x14ac:dyDescent="0.3">
      <c r="A111" s="29" t="s">
        <v>200</v>
      </c>
      <c r="B111" s="129">
        <f>+'N EERR ULTRAX'!B155</f>
        <v>0</v>
      </c>
      <c r="C111" s="30" t="str">
        <f>IF(AND(B4=0,B111&gt;=0), "",B111/B4)</f>
        <v/>
      </c>
      <c r="D111" s="47" t="str">
        <f>IF(AND(B124=0,B111&gt;=0),"",B111/B124)</f>
        <v/>
      </c>
      <c r="E111" s="129">
        <f>+'N EERR ULTRAX'!C155</f>
        <v>305.47000000000003</v>
      </c>
      <c r="F111" s="30">
        <f>IF(AND(E4=0,E111&gt;=0), "",E111/E4)</f>
        <v>4.3814895367359774E-3</v>
      </c>
      <c r="G111" s="47">
        <f>IF(AND(E124=0,E111&gt;=0),"",E111/E124)</f>
        <v>1.0792948325341096E-2</v>
      </c>
      <c r="H111" s="129">
        <f>+'N EERR ULTRAX'!D155</f>
        <v>213.2</v>
      </c>
      <c r="I111" s="30">
        <f>IF(AND(H4=0,H111&gt;=0), "",H111/H4)</f>
        <v>2.3433276275340821E-3</v>
      </c>
      <c r="J111" s="47">
        <f>IF(AND(H124=0,H111&gt;=0),"",H111/H124)</f>
        <v>8.0605049118362485E-3</v>
      </c>
      <c r="K111" s="30">
        <f>IF(AND(E111=0,H111&gt;0),100%,IF(AND(E111&lt;0,H111&gt;=0),(E111-H111)/E111,IF(AND(E111&gt;0,H111&gt;0),(H111-E111)/E111,IF(AND(E111=0,H111&lt;=0),"",(H111-E111)/E111))))</f>
        <v>-0.30205912200870799</v>
      </c>
      <c r="L111" s="130">
        <f>+E111+H111</f>
        <v>518.67000000000007</v>
      </c>
      <c r="M111" s="30">
        <f>IF(AND(L4=0,L111&gt;=0), "",L111/L4)</f>
        <v>3.2275663142690716E-3</v>
      </c>
      <c r="N111" s="47">
        <f>IF(AND(L124=0,L111&gt;=0),"",L111/L124)</f>
        <v>9.4729583604123181E-3</v>
      </c>
      <c r="O111" s="129">
        <f>+'N EERR ULTRAX'!E155</f>
        <v>443.14</v>
      </c>
      <c r="P111" s="30">
        <f>IF(AND(O4=0,O111&gt;=0), "",O111/O4)</f>
        <v>4.1161347240980728E-3</v>
      </c>
      <c r="Q111" s="47">
        <f>IF(AND(O124=0,O111&gt;=0),"",O111/O124)</f>
        <v>1.3285531284200111E-2</v>
      </c>
      <c r="R111" s="30">
        <f>IF(AND(H111=0,O111&gt;0),100%,IF(AND(H111&lt;0,O111&gt;=0),(H111-O111)/H111,IF(AND(H111&gt;0,O111&gt;0),(O111-H111)/H111,IF(AND(H111=0,O111&lt;=0),"",(O111-H111)/H111))))</f>
        <v>1.078517823639775</v>
      </c>
      <c r="S111" s="130">
        <f>+L111+O111</f>
        <v>961.81000000000006</v>
      </c>
      <c r="T111" s="30">
        <f>IF(AND(S4=0,S111&gt;=0), "",S111/S4)</f>
        <v>3.584038473162961E-3</v>
      </c>
      <c r="U111" s="47">
        <f>IF(AND(S124=0,S111&gt;=0),"",S111/S124)</f>
        <v>1.0916289351340439E-2</v>
      </c>
      <c r="V111" s="131"/>
      <c r="W111" s="30" t="str">
        <f>IF(AND(V4=0,V111&gt;=0), "",V111/V4)</f>
        <v/>
      </c>
      <c r="X111" s="47">
        <f t="shared" si="113"/>
        <v>1</v>
      </c>
      <c r="Y111" s="129">
        <f>+'N EERR ULTRAX'!F155</f>
        <v>235.63</v>
      </c>
      <c r="Z111" s="30">
        <f>IF(AND(Y4=0,Y111&gt;=0), "",Y111/Y4)</f>
        <v>2.0066292266089939E-3</v>
      </c>
      <c r="AA111" s="47">
        <f>IF(AND(Y124=0,Y111&gt;=0),"",Y111/Y124)</f>
        <v>6.7351810469927983E-3</v>
      </c>
      <c r="AB111" s="30">
        <f t="shared" si="114"/>
        <v>-0.46827187796181791</v>
      </c>
      <c r="AC111" s="130">
        <f>+S111+Y111</f>
        <v>1197.44</v>
      </c>
      <c r="AD111" s="30">
        <f>IF(AND(AC4=0,AC111&gt;=0), "",AC111/AC4)</f>
        <v>3.1039045149395569E-3</v>
      </c>
      <c r="AE111" s="47">
        <f>IF(AND(AC124=0,AC111&gt;=0),"",AC111/AC124)</f>
        <v>9.7279504496099907E-3</v>
      </c>
      <c r="AF111" s="129">
        <f>+'N EERR ULTRAX'!G155</f>
        <v>251.64</v>
      </c>
      <c r="AG111" s="30">
        <f>IF(AND(AF4=0,AF111&gt;=0), "",AF111/AF4)</f>
        <v>1.9004832430587729E-3</v>
      </c>
      <c r="AH111" s="47">
        <f>IF(AND(AF124=0,AF111&gt;=0),"",AF111/AF124)</f>
        <v>6.8323766454667211E-3</v>
      </c>
      <c r="AI111" s="30">
        <f t="shared" si="105"/>
        <v>6.7945507787633114E-2</v>
      </c>
      <c r="AJ111" s="130">
        <f t="shared" si="76"/>
        <v>1449.08</v>
      </c>
      <c r="AK111" s="30">
        <f>IF(AND(AJ4=0,AJ111&gt;=0), "",AJ111/AJ4)</f>
        <v>2.7964071763606456E-3</v>
      </c>
      <c r="AL111" s="47">
        <f>IF(AND(AJ124=0,AJ111&gt;=0),"",AJ111/AJ124)</f>
        <v>9.0610962404715362E-3</v>
      </c>
      <c r="AM111" s="129">
        <f>+'N EERR ULTRAX'!H155</f>
        <v>177.93</v>
      </c>
      <c r="AN111" s="30">
        <f>IF(AND(AM4=0,AM111&gt;=0), "",AM111/AM4)</f>
        <v>1.5062227283206531E-3</v>
      </c>
      <c r="AO111" s="47">
        <f>IF(AND(AM124=0,AM111&gt;=0),"",AM111/AM124)</f>
        <v>4.8033826631934794E-3</v>
      </c>
      <c r="AP111" s="30">
        <f t="shared" si="106"/>
        <v>-0.29291845493562224</v>
      </c>
      <c r="AQ111" s="130">
        <f t="shared" si="77"/>
        <v>1627.01</v>
      </c>
      <c r="AR111" s="30">
        <f>IF(AND(AQ4=0,AQ111&gt;=0), "",AQ111/AQ4)</f>
        <v>2.556891541092547E-3</v>
      </c>
      <c r="AS111" s="47">
        <f>IF(AND(AQ124=0,AQ111&gt;=0),"",AQ111/AQ124)</f>
        <v>8.2603638607309775E-3</v>
      </c>
      <c r="AT111" s="131">
        <f>+V111*2</f>
        <v>0</v>
      </c>
      <c r="AU111" s="30" t="str">
        <f>IF(AND(AT4=0,AT111&gt;=0), "",AT111/AT4)</f>
        <v/>
      </c>
      <c r="AV111" s="47">
        <f t="shared" si="115"/>
        <v>1</v>
      </c>
      <c r="AW111" s="131">
        <f>+AQ111/6</f>
        <v>271.16833333333335</v>
      </c>
      <c r="AX111" s="30">
        <f>IF(AND(AW4=0,AW111&gt;=0), "",AW111/AW4)</f>
        <v>2.5568915410925474E-3</v>
      </c>
      <c r="AY111" s="47">
        <f>IF(AND(AW124=0,AW111&gt;=0),"",AW111/AW124)</f>
        <v>8.2603638607309793E-3</v>
      </c>
      <c r="AZ111" s="131">
        <f>+AT111/6</f>
        <v>0</v>
      </c>
      <c r="BA111" s="30" t="str">
        <f>IF(AND(AZ4=0,AZ111&gt;=0), "",AZ111/AZ4)</f>
        <v/>
      </c>
      <c r="BB111" s="47">
        <f t="shared" si="116"/>
        <v>1</v>
      </c>
      <c r="BC111" s="129">
        <f>+'N EERR ULTRAX'!I155</f>
        <v>0</v>
      </c>
      <c r="BD111" s="30" t="str">
        <f>IF(AND(BC4=0,BC111&gt;=0), "",BC111/BC4)</f>
        <v/>
      </c>
      <c r="BE111" s="47" t="str">
        <f>IF(AND(BC124=0,BC111&gt;=0),"",BC111/BC124)</f>
        <v/>
      </c>
      <c r="BF111" s="30">
        <f t="shared" si="117"/>
        <v>-1</v>
      </c>
      <c r="BG111" s="130">
        <f>+AQ111+BC111</f>
        <v>1627.01</v>
      </c>
      <c r="BH111" s="30">
        <f>IF(AND(BG4=0,BG111&gt;=0), "",BG111/BG4)</f>
        <v>2.556891541092547E-3</v>
      </c>
      <c r="BI111" s="47">
        <f>IF(AND(BG124=0,BG111&gt;=0),"",BG111/BG124)</f>
        <v>8.2603638607309775E-3</v>
      </c>
      <c r="BJ111" s="129">
        <f>+'N EERR ULTRAX'!J155</f>
        <v>0</v>
      </c>
      <c r="BK111" s="30" t="str">
        <f>IF(AND(BJ4=0,BJ111&gt;=0), "",BJ111/BJ4)</f>
        <v/>
      </c>
      <c r="BL111" s="47" t="str">
        <f>IF(AND(BJ124=0,BJ111&gt;=0),"",BJ111/BJ124)</f>
        <v/>
      </c>
      <c r="BM111" s="30" t="str">
        <f t="shared" si="107"/>
        <v/>
      </c>
      <c r="BN111" s="130">
        <f>+BG111+BJ111</f>
        <v>1627.01</v>
      </c>
      <c r="BO111" s="30">
        <f>IF(AND(BN4=0,BN111&gt;=0), "",BN111/BN4)</f>
        <v>2.556891541092547E-3</v>
      </c>
      <c r="BP111" s="47">
        <f>IF(AND(BN124=0,BN111&gt;=0),"",BN111/BN124)</f>
        <v>8.2603638607309775E-3</v>
      </c>
      <c r="BQ111" s="129">
        <f>+'N EERR ULTRAX'!K155</f>
        <v>0</v>
      </c>
      <c r="BR111" s="30" t="str">
        <f>IF(AND(BQ4=0,BQ111&gt;=0), "",BQ111/BQ4)</f>
        <v/>
      </c>
      <c r="BS111" s="47" t="str">
        <f>IF(AND(BQ124=0,BQ111&gt;=0),"",BQ111/BQ124)</f>
        <v/>
      </c>
      <c r="BT111" s="30" t="str">
        <f t="shared" si="108"/>
        <v/>
      </c>
      <c r="BU111" s="130">
        <f>+BN111+BQ111</f>
        <v>1627.01</v>
      </c>
      <c r="BV111" s="30">
        <f>IF(AND(BU4=0,BU111&gt;=0), "",BU111/BU4)</f>
        <v>2.556891541092547E-3</v>
      </c>
      <c r="BW111" s="47">
        <f>IF(AND(BU124=0,BU111&gt;=0),"",BU111/BU124)</f>
        <v>8.2603638607309775E-3</v>
      </c>
      <c r="BX111" s="131">
        <f>+AZ111*9</f>
        <v>0</v>
      </c>
      <c r="BY111" s="30" t="str">
        <f>IF(AND(BX4=0,BX111&gt;=0), "",BX111/BX4)</f>
        <v/>
      </c>
      <c r="BZ111" s="47">
        <f t="shared" si="109"/>
        <v>1</v>
      </c>
      <c r="CA111" s="129">
        <f>+'N EERR ULTRAX'!L155</f>
        <v>0</v>
      </c>
      <c r="CB111" s="30" t="str">
        <f>IF(AND(CA4=0,CA111&gt;=0), "",CA111/CA4)</f>
        <v/>
      </c>
      <c r="CC111" s="47" t="str">
        <f>IF(AND(CA124=0,CA111&gt;=0),"",CA111/CA124)</f>
        <v/>
      </c>
      <c r="CD111" s="30" t="str">
        <f t="shared" si="118"/>
        <v/>
      </c>
      <c r="CE111" s="130">
        <f>+BU111+CA111</f>
        <v>1627.01</v>
      </c>
      <c r="CF111" s="30">
        <f>IF(AND(CE4=0,CE111&gt;=0), "",CE111/CE4)</f>
        <v>2.556891541092547E-3</v>
      </c>
      <c r="CG111" s="47">
        <f>IF(AND(CE124=0,CE111&gt;=0),"",CE111/CE124)</f>
        <v>8.2603638607309775E-3</v>
      </c>
      <c r="CH111" s="129">
        <f>+'N EERR ULTRAX'!M155</f>
        <v>0</v>
      </c>
      <c r="CI111" s="30" t="str">
        <f>IF(AND(CH4=0,CH111&gt;=0), "",CH111/CH4)</f>
        <v/>
      </c>
      <c r="CJ111" s="47" t="str">
        <f>IF(AND(CH124=0,CH111&gt;=0),"",CH111/CH124)</f>
        <v/>
      </c>
      <c r="CK111" s="30" t="str">
        <f t="shared" si="110"/>
        <v/>
      </c>
      <c r="CL111" s="130">
        <f>+CE111+CH111</f>
        <v>1627.01</v>
      </c>
      <c r="CM111" s="30">
        <f>IF(AND(CL4=0,CL111&gt;=0), "",CL111/CL4)</f>
        <v>2.556891541092547E-3</v>
      </c>
      <c r="CN111" s="47">
        <f>IF(AND(CL124=0,CL111&gt;=0),"",CL111/CL124)</f>
        <v>8.2603638607309775E-3</v>
      </c>
      <c r="CO111" s="129">
        <f>+'N EERR ULTRAX'!N155</f>
        <v>0</v>
      </c>
      <c r="CP111" s="30" t="str">
        <f>IF(AND(CO4=0,CO111&gt;=0), "",CO111/CO4)</f>
        <v/>
      </c>
      <c r="CQ111" s="47" t="str">
        <f>IF(AND(CO124=0,CO111&gt;=0),"",CO111/CO124)</f>
        <v/>
      </c>
      <c r="CR111" s="30" t="str">
        <f t="shared" si="111"/>
        <v/>
      </c>
      <c r="CS111" s="130">
        <f>+CL111+CO111</f>
        <v>1627.01</v>
      </c>
      <c r="CT111" s="30">
        <f>IF(AND(CS4=0,CS111&gt;=0), "",CS111/CS4)</f>
        <v>2.556891541092547E-3</v>
      </c>
      <c r="CU111" s="47">
        <f>IF(AND(CS124=0,CS111&gt;=0),"",CS111/CS124)</f>
        <v>8.2603638607309775E-3</v>
      </c>
      <c r="CV111" s="131">
        <f>+AZ111*12</f>
        <v>0</v>
      </c>
      <c r="CW111" s="30" t="str">
        <f>IF(AND(CV4=0,CV111&gt;=0), "",CV111/CV4)</f>
        <v/>
      </c>
      <c r="CX111" s="47">
        <f t="shared" si="112"/>
        <v>1</v>
      </c>
    </row>
    <row r="112" spans="1:219" s="34" customFormat="1" ht="15.6" x14ac:dyDescent="0.3">
      <c r="A112" s="148" t="s">
        <v>118</v>
      </c>
      <c r="B112" s="149">
        <f>+B109-B110-B111</f>
        <v>0</v>
      </c>
      <c r="C112" s="150" t="str">
        <f>IF(AND(B4=0,B112&lt;=0), "",B112/B4)</f>
        <v/>
      </c>
      <c r="D112" s="151"/>
      <c r="E112" s="149">
        <f>+E109-E110-E111</f>
        <v>-450.85714068726861</v>
      </c>
      <c r="F112" s="150">
        <f>IF(AND(E4=0,E112&lt;=0), "",E112/E4)</f>
        <v>-6.4668407519035175E-3</v>
      </c>
      <c r="G112" s="151"/>
      <c r="H112" s="149">
        <f>+H109-H110-H111</f>
        <v>8629.8416089031634</v>
      </c>
      <c r="I112" s="150">
        <f>IF(AND(H4=0,H112&lt;=0), "",H112/H4)</f>
        <v>9.4852468402373144E-2</v>
      </c>
      <c r="J112" s="151"/>
      <c r="K112" s="150">
        <f>IF(AND(E112=0,H112&gt;0),100%,IF(AND(E112&lt;0,H112&gt;=0),(E112-H112)/E112,IF(AND(E112&gt;0,H112&gt;0),(H112-E112)/E112,IF(AND(E112=0,H112&lt;=0),"",(H112-E112)/E112))))</f>
        <v>20.14096690527775</v>
      </c>
      <c r="L112" s="152">
        <f>+L109-L110-L111</f>
        <v>8178.9844682158546</v>
      </c>
      <c r="M112" s="150">
        <f>IF(AND(L4=0,L112&lt;=0), "",L112/L4)</f>
        <v>5.0895973845688822E-2</v>
      </c>
      <c r="N112" s="151"/>
      <c r="O112" s="149">
        <f>+O109-O110-O111</f>
        <v>20078.416703022507</v>
      </c>
      <c r="P112" s="150">
        <f>IF(AND(O4=0,O112&lt;=0), "",O112/O4)</f>
        <v>0.18649968000230557</v>
      </c>
      <c r="Q112" s="151"/>
      <c r="R112" s="150">
        <f>IF(AND(H112=0,O112&gt;0),100%,IF(AND(H112&lt;0,O112&gt;=0),(H112-O112)/H112,IF(AND(H112&gt;0,O112&gt;0),(O112-H112)/H112,IF(AND(H112=0,O112&lt;=0),"",(O112-H112)/H112))))</f>
        <v>1.3266263290751679</v>
      </c>
      <c r="S112" s="152">
        <f>+S109-S110-S111</f>
        <v>28257.401171238402</v>
      </c>
      <c r="T112" s="150">
        <f>IF(AND(S4=0,S112&lt;=0), "",S112/S4)</f>
        <v>0.10529690162227315</v>
      </c>
      <c r="U112" s="151"/>
      <c r="V112" s="153">
        <f>+V109-V110-V111</f>
        <v>0</v>
      </c>
      <c r="W112" s="150" t="str">
        <f>IF(AND(V4=0,V112&lt;=0), "",V112/V4)</f>
        <v/>
      </c>
      <c r="X112" s="151">
        <f t="shared" si="113"/>
        <v>1</v>
      </c>
      <c r="Y112" s="149">
        <f>+Y109-Y110-Y111</f>
        <v>9220.1103107053223</v>
      </c>
      <c r="Z112" s="150">
        <f>IF(AND(Y4=0,Y112&lt;=0), "",Y112/Y4)</f>
        <v>7.8518621661164675E-2</v>
      </c>
      <c r="AA112" s="151"/>
      <c r="AB112" s="150">
        <f t="shared" si="114"/>
        <v>-0.54079495175944969</v>
      </c>
      <c r="AC112" s="152">
        <f>+AC109-AC110-AC111</f>
        <v>37477.511481943715</v>
      </c>
      <c r="AD112" s="150">
        <f>IF(AND(AC4=0,AC112&lt;=0), "",AC112/AC4)</f>
        <v>9.7146092578754825E-2</v>
      </c>
      <c r="AE112" s="151"/>
      <c r="AF112" s="149">
        <f>+AF109-AF110-AF111</f>
        <v>15541.469997485385</v>
      </c>
      <c r="AG112" s="150">
        <f>IF(AND(AF4=0,AF112&lt;=0), "",AF112/AF4)</f>
        <v>0.11737523169099366</v>
      </c>
      <c r="AH112" s="151"/>
      <c r="AI112" s="150">
        <f t="shared" si="105"/>
        <v>0.685605646110376</v>
      </c>
      <c r="AJ112" s="152">
        <f>+AJ109-AJ110-AJ111</f>
        <v>53018.981479429138</v>
      </c>
      <c r="AK112" s="150">
        <f>IF(AND(AJ4=0,AJ112&lt;=0), "",AJ112/AJ4)</f>
        <v>0.10231502766749095</v>
      </c>
      <c r="AL112" s="151"/>
      <c r="AM112" s="149">
        <f>+AM109-AM110-AM111</f>
        <v>15309.004750914246</v>
      </c>
      <c r="AN112" s="150">
        <f>IF(AND(AM4=0,AM112&lt;=0), "",AM112/AM4)</f>
        <v>0.12959462093967231</v>
      </c>
      <c r="AO112" s="151"/>
      <c r="AP112" s="150">
        <f t="shared" si="106"/>
        <v>-1.4957738657202423E-2</v>
      </c>
      <c r="AQ112" s="152">
        <f>+AQ109-AQ110-AQ111</f>
        <v>68327.98623034342</v>
      </c>
      <c r="AR112" s="150">
        <f>IF(AND(AQ4=0,AQ112&lt;=0), "",AQ112/AQ4)</f>
        <v>0.10737933387763636</v>
      </c>
      <c r="AS112" s="151"/>
      <c r="AT112" s="153">
        <f>+AT109-AT110-AT111</f>
        <v>0</v>
      </c>
      <c r="AU112" s="150" t="str">
        <f>IF(AND(AT4=0,AT112&lt;=0), "",AT112/AT4)</f>
        <v/>
      </c>
      <c r="AV112" s="151">
        <f t="shared" si="115"/>
        <v>1</v>
      </c>
      <c r="AW112" s="153">
        <f>+AW109-AW110-AW111</f>
        <v>11387.997705057243</v>
      </c>
      <c r="AX112" s="150">
        <f>IF(AND(AW4=0,AW112&lt;=0), "",AW112/AW4)</f>
        <v>0.10737933387763642</v>
      </c>
      <c r="AY112" s="151"/>
      <c r="AZ112" s="153">
        <f>+AZ109-AZ110-AZ111</f>
        <v>0</v>
      </c>
      <c r="BA112" s="150" t="str">
        <f>IF(AND(AZ4=0,AZ112&lt;=0), "",AZ112/AZ4)</f>
        <v/>
      </c>
      <c r="BB112" s="151">
        <f t="shared" si="116"/>
        <v>1</v>
      </c>
      <c r="BC112" s="149">
        <f>+BC109-BC110-BC111</f>
        <v>0</v>
      </c>
      <c r="BD112" s="150" t="str">
        <f>IF(AND(BC4=0,BC112&lt;=0), "",BC112/BC4)</f>
        <v/>
      </c>
      <c r="BE112" s="151"/>
      <c r="BF112" s="150">
        <f t="shared" si="117"/>
        <v>-1</v>
      </c>
      <c r="BG112" s="152">
        <f>+BG109-BG110-BG111</f>
        <v>68327.98623034342</v>
      </c>
      <c r="BH112" s="150">
        <f>IF(AND(BG4=0,BG112&lt;=0), "",BG112/BG4)</f>
        <v>0.10737933387763636</v>
      </c>
      <c r="BI112" s="151"/>
      <c r="BJ112" s="149">
        <f>+BJ109-BJ110-BJ111</f>
        <v>0</v>
      </c>
      <c r="BK112" s="150" t="str">
        <f>IF(AND(BJ4=0,BJ112&lt;=0), "",BJ112/BJ4)</f>
        <v/>
      </c>
      <c r="BL112" s="151"/>
      <c r="BM112" s="150" t="str">
        <f t="shared" si="107"/>
        <v/>
      </c>
      <c r="BN112" s="152">
        <f>+BN109-BN110-BN111</f>
        <v>68327.98623034342</v>
      </c>
      <c r="BO112" s="150">
        <f>IF(AND(BN4=0,BN112&lt;=0), "",BN112/BN4)</f>
        <v>0.10737933387763636</v>
      </c>
      <c r="BP112" s="151"/>
      <c r="BQ112" s="149">
        <f>+BQ109-BQ110-BQ111</f>
        <v>0</v>
      </c>
      <c r="BR112" s="150" t="str">
        <f>IF(AND(BQ4=0,BQ112&lt;=0), "",BQ112/BQ4)</f>
        <v/>
      </c>
      <c r="BS112" s="151"/>
      <c r="BT112" s="150" t="str">
        <f t="shared" si="108"/>
        <v/>
      </c>
      <c r="BU112" s="152">
        <f>+BU109-BU110-BU111</f>
        <v>68327.98623034342</v>
      </c>
      <c r="BV112" s="150">
        <f>IF(AND(BU4=0,BU112&lt;=0), "",BU112/BU4)</f>
        <v>0.10737933387763636</v>
      </c>
      <c r="BW112" s="151"/>
      <c r="BX112" s="153">
        <f>+BX109-BX110-BX111</f>
        <v>0</v>
      </c>
      <c r="BY112" s="150" t="str">
        <f>IF(AND(BX4=0,BX112&lt;=0), "",BX112/BX4)</f>
        <v/>
      </c>
      <c r="BZ112" s="151">
        <f t="shared" si="109"/>
        <v>1</v>
      </c>
      <c r="CA112" s="149">
        <f>+CA109-CA110-CA111</f>
        <v>0</v>
      </c>
      <c r="CB112" s="150" t="str">
        <f>IF(AND(CA4=0,CA112&lt;=0), "",CA112/CA4)</f>
        <v/>
      </c>
      <c r="CC112" s="151"/>
      <c r="CD112" s="150" t="str">
        <f t="shared" si="118"/>
        <v/>
      </c>
      <c r="CE112" s="152">
        <f>+CE109-CE110-CE111</f>
        <v>68327.98623034342</v>
      </c>
      <c r="CF112" s="150">
        <f>IF(AND(CE4=0,CE112&lt;=0), "",CE112/CE4)</f>
        <v>0.10737933387763636</v>
      </c>
      <c r="CG112" s="151"/>
      <c r="CH112" s="149">
        <f>+CH109-CH110-CH111</f>
        <v>0</v>
      </c>
      <c r="CI112" s="150" t="str">
        <f>IF(AND(CH4=0,CH112&lt;=0), "",CH112/CH4)</f>
        <v/>
      </c>
      <c r="CJ112" s="151"/>
      <c r="CK112" s="150" t="str">
        <f t="shared" si="110"/>
        <v/>
      </c>
      <c r="CL112" s="152">
        <f>+CL109-CL110-CL111</f>
        <v>68327.98623034342</v>
      </c>
      <c r="CM112" s="150">
        <f>IF(AND(CL4=0,CL112&lt;=0), "",CL112/CL4)</f>
        <v>0.10737933387763636</v>
      </c>
      <c r="CN112" s="151"/>
      <c r="CO112" s="149">
        <f>+CO109-CO110-CO111</f>
        <v>0</v>
      </c>
      <c r="CP112" s="150" t="str">
        <f>IF(AND(CO4=0,CO112&lt;=0), "",CO112/CO4)</f>
        <v/>
      </c>
      <c r="CQ112" s="151"/>
      <c r="CR112" s="150" t="str">
        <f t="shared" si="111"/>
        <v/>
      </c>
      <c r="CS112" s="152">
        <f>+CS109-CS110-CS111</f>
        <v>68327.98623034342</v>
      </c>
      <c r="CT112" s="150">
        <f>IF(AND(CS4=0,CS112&lt;=0), "",CS112/CS4)</f>
        <v>0.10737933387763636</v>
      </c>
      <c r="CU112" s="151"/>
      <c r="CV112" s="153">
        <f>+CV109-CV110-CV111</f>
        <v>0</v>
      </c>
      <c r="CW112" s="150" t="str">
        <f>IF(AND(CV4=0,CV112&lt;=0), "",CV112/CV4)</f>
        <v/>
      </c>
      <c r="CX112" s="151">
        <f t="shared" si="112"/>
        <v>1</v>
      </c>
    </row>
    <row r="113" spans="1:102" s="34" customFormat="1" ht="31.2" x14ac:dyDescent="0.3">
      <c r="A113" s="148" t="s">
        <v>93</v>
      </c>
      <c r="B113" s="149">
        <f>+B36-B38+B66+B63+B64</f>
        <v>0</v>
      </c>
      <c r="C113" s="150" t="str">
        <f>IF(AND(B4=0,B113&lt;=0), "",B113/B4)</f>
        <v/>
      </c>
      <c r="D113" s="151"/>
      <c r="E113" s="149">
        <f>+E36-E38+E66+E63+E64</f>
        <v>1478.731385299141</v>
      </c>
      <c r="F113" s="150">
        <f>IF(AND(E4=0,E113&lt;=0), "",E113/E4)</f>
        <v>2.1210089672738019E-2</v>
      </c>
      <c r="G113" s="151"/>
      <c r="H113" s="149">
        <f>+H36-H38+H66+H63+H64</f>
        <v>10496.206325293457</v>
      </c>
      <c r="I113" s="150">
        <f>IF(AND(H4=0,H113&lt;=0), "",H113/H4)</f>
        <v>0.11536608942944719</v>
      </c>
      <c r="J113" s="151"/>
      <c r="K113" s="150">
        <f>IF(AND(E113=0,H113&gt;0),100%,IF(AND(E113&lt;0,H113=0),(E113-H113)/E113,IF(AND(E113&gt;0,H113&gt;0),(H113-E113)/E113,IF(AND(E113=0,H113=0),"",(H113-E113)/E113))))</f>
        <v>6.0981156075010334</v>
      </c>
      <c r="L113" s="152">
        <f>+L36-L38+L66+L63+L64</f>
        <v>11974.937710592561</v>
      </c>
      <c r="M113" s="150">
        <f>IF(AND(L4=0,L113&lt;=0), "",L113/L4)</f>
        <v>7.45173338928007E-2</v>
      </c>
      <c r="N113" s="151"/>
      <c r="O113" s="149">
        <f>+O36-O38+O66+O63+O64</f>
        <v>21832.544548971287</v>
      </c>
      <c r="P113" s="150">
        <f>IF(AND(O4=0,O113&lt;=0), "",O113/O4)</f>
        <v>0.20279301063645536</v>
      </c>
      <c r="Q113" s="151"/>
      <c r="R113" s="150">
        <f>IF(AND(H113=0,O113&gt;0),100%,IF(AND(H113&lt;0,O113=0),(H113-O113)/H113,IF(AND(H113&gt;0,O113&gt;0),(O113-H113)/H113,IF(AND(H113=0,O113=0),"",(O113-H113)/H113))))</f>
        <v>1.0800414809262893</v>
      </c>
      <c r="S113" s="152">
        <f>+S36-S38+S66+S63+S64</f>
        <v>33807.482259563891</v>
      </c>
      <c r="T113" s="150">
        <f>IF(AND(S4=0,S113&lt;=0), "",S113/S4)</f>
        <v>0.1259784334734004</v>
      </c>
      <c r="U113" s="151"/>
      <c r="V113" s="153">
        <f>+V36-V38+V66+V63+V64</f>
        <v>0</v>
      </c>
      <c r="W113" s="150" t="str">
        <f>IF(AND(V4=0,V113&lt;=0), "",V113/V4)</f>
        <v/>
      </c>
      <c r="X113" s="151">
        <f t="shared" si="113"/>
        <v>1</v>
      </c>
      <c r="Y113" s="149">
        <f>+Y36-Y38+Y66+Y63+Y64</f>
        <v>10205.561579837278</v>
      </c>
      <c r="Z113" s="150">
        <f>IF(AND(Y4=0,Y113&lt;=0), "",Y113/Y4)</f>
        <v>8.6910742011031453E-2</v>
      </c>
      <c r="AA113" s="151"/>
      <c r="AB113" s="150">
        <f t="shared" si="114"/>
        <v>-0.53255281092197992</v>
      </c>
      <c r="AC113" s="152">
        <f>+AC36-AC38+AC66+AC63+AC64</f>
        <v>44013.043839401151</v>
      </c>
      <c r="AD113" s="150">
        <f>IF(AND(AC4=0,AC113&lt;=0), "",AC113/AC4)</f>
        <v>0.11408695674885579</v>
      </c>
      <c r="AE113" s="151"/>
      <c r="AF113" s="149">
        <f>+AF36-AF38+AF66+AF63+AF64</f>
        <v>16490.498315903824</v>
      </c>
      <c r="AG113" s="150">
        <f>IF(AND(AF4=0,AF113&lt;=0), "",AF113/AF4)</f>
        <v>0.12454266300693106</v>
      </c>
      <c r="AH113" s="151"/>
      <c r="AI113" s="150">
        <f t="shared" si="105"/>
        <v>0.6158344826886788</v>
      </c>
      <c r="AJ113" s="152">
        <f>+AJ36-AJ38+AJ66+AJ63+AJ64</f>
        <v>60503.542155305018</v>
      </c>
      <c r="AK113" s="150">
        <f>IF(AND(AJ4=0,AJ113&lt;=0), "",AJ113/AJ4)</f>
        <v>0.11675859129815731</v>
      </c>
      <c r="AL113" s="151"/>
      <c r="AM113" s="149">
        <f>+AM36-AM38+AM66+AM63+AM64</f>
        <v>16423.99890127463</v>
      </c>
      <c r="AN113" s="150">
        <f>IF(AND(AM4=0,AM113&lt;=0), "",AM113/AM4)</f>
        <v>0.13903333015800193</v>
      </c>
      <c r="AO113" s="151"/>
      <c r="AP113" s="150">
        <f t="shared" si="106"/>
        <v>-4.0325897589801873E-3</v>
      </c>
      <c r="AQ113" s="152">
        <f>+AQ36-AQ38+AQ66+AQ63+AQ64</f>
        <v>76927.541056579663</v>
      </c>
      <c r="AR113" s="150">
        <f>IF(AND(AQ4=0,AQ113&lt;=0), "",AQ113/AQ4)</f>
        <v>0.12089377385794689</v>
      </c>
      <c r="AS113" s="151"/>
      <c r="AT113" s="153">
        <f>+AT36-AT38+AT66+AT63+AT64</f>
        <v>0</v>
      </c>
      <c r="AU113" s="150" t="str">
        <f>IF(AND(AT4=0,AT113&lt;=0), "",AT113/AT4)</f>
        <v/>
      </c>
      <c r="AV113" s="151">
        <f t="shared" si="115"/>
        <v>1</v>
      </c>
      <c r="AW113" s="153">
        <f>+AW36-AW38+AW66+AW63+AW64</f>
        <v>12821.256842763285</v>
      </c>
      <c r="AX113" s="150">
        <f>IF(AND(AW4=0,AW113&lt;=0), "",AW113/AW4)</f>
        <v>0.12089377385794696</v>
      </c>
      <c r="AY113" s="151"/>
      <c r="AZ113" s="153">
        <f>+AZ36-AZ38+AZ66+AZ63+AZ64</f>
        <v>0</v>
      </c>
      <c r="BA113" s="150" t="str">
        <f>IF(AND(AZ4=0,AZ113&lt;=0), "",AZ113/AZ4)</f>
        <v/>
      </c>
      <c r="BB113" s="151">
        <f t="shared" si="116"/>
        <v>1</v>
      </c>
      <c r="BC113" s="149">
        <f>+BC36-BC38+BC66+BC63+BC64</f>
        <v>0</v>
      </c>
      <c r="BD113" s="150" t="str">
        <f>IF(AND(BC4=0,BC113&lt;=0), "",BC113/BC4)</f>
        <v/>
      </c>
      <c r="BE113" s="151"/>
      <c r="BF113" s="150">
        <f t="shared" si="117"/>
        <v>-1</v>
      </c>
      <c r="BG113" s="152">
        <f>+BG36-BG38+BG66+BG63+BG64</f>
        <v>76927.541056579663</v>
      </c>
      <c r="BH113" s="150">
        <f>IF(AND(BG4=0,BG113&lt;=0), "",BG113/BG4)</f>
        <v>0.12089377385794689</v>
      </c>
      <c r="BI113" s="151"/>
      <c r="BJ113" s="149">
        <f>+BJ36-BJ38+BJ66+BJ63+BJ64</f>
        <v>0</v>
      </c>
      <c r="BK113" s="150" t="str">
        <f>IF(AND(BJ4=0,BJ113&lt;=0), "",BJ113/BJ4)</f>
        <v/>
      </c>
      <c r="BL113" s="151"/>
      <c r="BM113" s="150" t="str">
        <f t="shared" si="107"/>
        <v/>
      </c>
      <c r="BN113" s="152">
        <f>+BN36-BN38+BN66+BN63+BN64</f>
        <v>76927.541056579663</v>
      </c>
      <c r="BO113" s="150">
        <f>IF(AND(BN4=0,BN113&lt;=0), "",BN113/BN4)</f>
        <v>0.12089377385794689</v>
      </c>
      <c r="BP113" s="151"/>
      <c r="BQ113" s="149">
        <f>+BQ36-BQ38+BQ66+BQ63+BQ64</f>
        <v>0</v>
      </c>
      <c r="BR113" s="150" t="str">
        <f>IF(AND(BQ4=0,BQ113&lt;=0), "",BQ113/BQ4)</f>
        <v/>
      </c>
      <c r="BS113" s="151"/>
      <c r="BT113" s="150" t="str">
        <f t="shared" si="108"/>
        <v/>
      </c>
      <c r="BU113" s="152">
        <f>+BU36-BU38+BU66+BU63+BU64</f>
        <v>76927.541056579663</v>
      </c>
      <c r="BV113" s="150">
        <f>IF(AND(BU4=0,BU113&lt;=0), "",BU113/BU4)</f>
        <v>0.12089377385794689</v>
      </c>
      <c r="BW113" s="151"/>
      <c r="BX113" s="153">
        <f>+BX36-BX38+BX66+BX63+BX64</f>
        <v>0</v>
      </c>
      <c r="BY113" s="150" t="str">
        <f>IF(AND(BX4=0,BX113&lt;=0), "",BX113/BX4)</f>
        <v/>
      </c>
      <c r="BZ113" s="151">
        <f t="shared" si="109"/>
        <v>1</v>
      </c>
      <c r="CA113" s="149">
        <f>+CA36-CA38+CA66+CA63+CA64</f>
        <v>0</v>
      </c>
      <c r="CB113" s="150" t="str">
        <f>IF(AND(CA4=0,CA113&lt;=0), "",CA113/CA4)</f>
        <v/>
      </c>
      <c r="CC113" s="151"/>
      <c r="CD113" s="150" t="str">
        <f t="shared" si="118"/>
        <v/>
      </c>
      <c r="CE113" s="152">
        <f>+CE36-CE38+CE66+CE63+CE64</f>
        <v>76927.541056579663</v>
      </c>
      <c r="CF113" s="150">
        <f>IF(AND(CE4=0,CE113&lt;=0), "",CE113/CE4)</f>
        <v>0.12089377385794689</v>
      </c>
      <c r="CG113" s="151"/>
      <c r="CH113" s="149">
        <f>+CH36-CH38+CH66+CH63+CH64</f>
        <v>0</v>
      </c>
      <c r="CI113" s="150" t="str">
        <f>IF(AND(CH4=0,CH113&lt;=0), "",CH113/CH4)</f>
        <v/>
      </c>
      <c r="CJ113" s="151"/>
      <c r="CK113" s="150" t="str">
        <f t="shared" si="110"/>
        <v/>
      </c>
      <c r="CL113" s="152">
        <f>+CL36-CL38+CL66+CL63+CL64</f>
        <v>76927.541056579663</v>
      </c>
      <c r="CM113" s="150">
        <f>IF(AND(CL4=0,CL113&lt;=0), "",CL113/CL4)</f>
        <v>0.12089377385794689</v>
      </c>
      <c r="CN113" s="151"/>
      <c r="CO113" s="149">
        <f>+CO36-CO38+CO66+CO63+CO64</f>
        <v>0</v>
      </c>
      <c r="CP113" s="150" t="str">
        <f>IF(AND(CO4=0,CO113&lt;=0), "",CO113/CO4)</f>
        <v/>
      </c>
      <c r="CQ113" s="151"/>
      <c r="CR113" s="150" t="str">
        <f t="shared" si="111"/>
        <v/>
      </c>
      <c r="CS113" s="152">
        <f>+CS36-CS38+CS66+CS63+CS64</f>
        <v>76927.541056579663</v>
      </c>
      <c r="CT113" s="150">
        <f>IF(AND(CS4=0,CS113&lt;=0), "",CS113/CS4)</f>
        <v>0.12089377385794689</v>
      </c>
      <c r="CU113" s="151"/>
      <c r="CV113" s="153">
        <f>+CV36-CV38+CV66+CV63+CV64</f>
        <v>0</v>
      </c>
      <c r="CW113" s="150" t="str">
        <f>IF(AND(CV4=0,CV113&lt;=0), "",CV113/CV4)</f>
        <v/>
      </c>
      <c r="CX113" s="151">
        <f t="shared" si="112"/>
        <v>1</v>
      </c>
    </row>
    <row r="114" spans="1:102" s="34" customFormat="1" ht="16.2" thickBot="1" x14ac:dyDescent="0.35">
      <c r="A114" s="160" t="s">
        <v>94</v>
      </c>
      <c r="B114" s="161">
        <f>+B36-B38+B66+B63</f>
        <v>0</v>
      </c>
      <c r="C114" s="162" t="str">
        <f>IF(AND(B4=0,B114&lt;=0), "",B114/B4)</f>
        <v/>
      </c>
      <c r="D114" s="163"/>
      <c r="E114" s="161">
        <f>+E36-E38+E66+E63</f>
        <v>1478.731385299141</v>
      </c>
      <c r="F114" s="162">
        <f>IF(AND(E4=0,E114&lt;=0), "",E114/E4)</f>
        <v>2.1210089672738019E-2</v>
      </c>
      <c r="G114" s="163"/>
      <c r="H114" s="161">
        <f>+H36-H38+H66+H63</f>
        <v>10338.256325293456</v>
      </c>
      <c r="I114" s="162">
        <f>IF(AND(H4=0,H114&lt;=0), "",H114/H4)</f>
        <v>0.1136300265834387</v>
      </c>
      <c r="J114" s="163"/>
      <c r="K114" s="162">
        <f>IF(AND(E114=0,H114&gt;0),100%,IF(AND(E114&lt;0,H114=0),(E114-H114)/E114,IF(AND(E114&gt;0,H114&gt;0),(H114-E114)/E114,IF(AND(E114=0,H114=0),"",(H114-E114)/E114))))</f>
        <v>5.9913010760923768</v>
      </c>
      <c r="L114" s="164">
        <f>+L36-L38+L66+L63</f>
        <v>11816.987710592561</v>
      </c>
      <c r="M114" s="162">
        <f>IF(AND(L4=0,L114&lt;=0), "",L114/L4)</f>
        <v>7.3534446701833803E-2</v>
      </c>
      <c r="N114" s="163"/>
      <c r="O114" s="161">
        <f>+O36-O38+O66+O63</f>
        <v>21832.544548971287</v>
      </c>
      <c r="P114" s="162">
        <f>IF(AND(O4=0,O114&lt;=0), "",O114/O4)</f>
        <v>0.20279301063645536</v>
      </c>
      <c r="Q114" s="163"/>
      <c r="R114" s="162">
        <f>IF(AND(H114=0,O114&gt;0),100%,IF(AND(H114&lt;0,O114=0),(H114-O114)/H114,IF(AND(H114&gt;0,O114&gt;0),(O114-H114)/H114,IF(AND(H114=0,O114=0),"",(O114-H114)/H114))))</f>
        <v>1.1118207811849317</v>
      </c>
      <c r="S114" s="164">
        <f>+S36-S38+S66+S63</f>
        <v>33649.532259563894</v>
      </c>
      <c r="T114" s="162">
        <f>IF(AND(S4=0,S114&lt;=0), "",S114/S4)</f>
        <v>0.12538985685552778</v>
      </c>
      <c r="U114" s="163"/>
      <c r="V114" s="165">
        <f>+V36-V38+V66+V63</f>
        <v>0</v>
      </c>
      <c r="W114" s="162" t="str">
        <f>IF(AND(V4=0,V114&lt;=0), "",V114/V4)</f>
        <v/>
      </c>
      <c r="X114" s="163">
        <f t="shared" si="113"/>
        <v>1</v>
      </c>
      <c r="Y114" s="161">
        <f>+Y36-Y38+Y66+Y63</f>
        <v>10000.561579837278</v>
      </c>
      <c r="Z114" s="162">
        <f>IF(AND(Y4=0,Y114&lt;=0), "",Y114/Y4)</f>
        <v>8.5164958403448204E-2</v>
      </c>
      <c r="AA114" s="163"/>
      <c r="AB114" s="162">
        <f t="shared" si="114"/>
        <v>-0.54194246312400229</v>
      </c>
      <c r="AC114" s="164">
        <f>+AC36-AC38+AC66+AC63</f>
        <v>43650.093839401154</v>
      </c>
      <c r="AD114" s="162">
        <f>IF(AND(AC4=0,AC114&lt;=0), "",AC114/AC4)</f>
        <v>0.11314614790357143</v>
      </c>
      <c r="AE114" s="163"/>
      <c r="AF114" s="161">
        <f>+AF36-AF38+AF66+AF63</f>
        <v>16490.498315903824</v>
      </c>
      <c r="AG114" s="162">
        <f>IF(AND(AF4=0,AF114&lt;=0), "",AF114/AF4)</f>
        <v>0.12454266300693106</v>
      </c>
      <c r="AH114" s="163"/>
      <c r="AI114" s="162">
        <f t="shared" si="105"/>
        <v>0.64895722947712153</v>
      </c>
      <c r="AJ114" s="164">
        <f>+AJ36-AJ38+AJ66+AJ63</f>
        <v>60140.592155305021</v>
      </c>
      <c r="AK114" s="162">
        <f>IF(AND(AJ4=0,AJ114&lt;=0), "",AJ114/AJ4)</f>
        <v>0.11605817725292855</v>
      </c>
      <c r="AL114" s="163"/>
      <c r="AM114" s="161">
        <f>+AM36-AM38+AM66+AM63</f>
        <v>16423.99890127463</v>
      </c>
      <c r="AN114" s="162">
        <f>IF(AND(AM4=0,AM114&lt;=0), "",AM114/AM4)</f>
        <v>0.13903333015800193</v>
      </c>
      <c r="AO114" s="163"/>
      <c r="AP114" s="162">
        <f t="shared" si="106"/>
        <v>-4.0325897589801873E-3</v>
      </c>
      <c r="AQ114" s="164">
        <f>+AQ36-AQ38+AQ66+AQ63</f>
        <v>76564.591056579666</v>
      </c>
      <c r="AR114" s="162">
        <f>IF(AND(AQ4=0,AQ114&lt;=0), "",AQ114/AQ4)</f>
        <v>0.12032338782169663</v>
      </c>
      <c r="AS114" s="163"/>
      <c r="AT114" s="165">
        <f>+AT36-AT38+AT66+AT63</f>
        <v>0</v>
      </c>
      <c r="AU114" s="162" t="str">
        <f>IF(AND(AT4=0,AT114&lt;=0), "",AT114/AT4)</f>
        <v/>
      </c>
      <c r="AV114" s="163">
        <f t="shared" si="115"/>
        <v>1</v>
      </c>
      <c r="AW114" s="165">
        <f>+AW36-AW38+AW66+AW63</f>
        <v>12760.765176096618</v>
      </c>
      <c r="AX114" s="162">
        <f>IF(AND(AW4=0,AW114&lt;=0), "",AW114/AW4)</f>
        <v>0.1203233878216967</v>
      </c>
      <c r="AY114" s="163"/>
      <c r="AZ114" s="165">
        <f>+AZ36-AZ38+AZ66+AZ63</f>
        <v>0</v>
      </c>
      <c r="BA114" s="162" t="str">
        <f>IF(AND(AZ4=0,AZ114&lt;=0), "",AZ114/AZ4)</f>
        <v/>
      </c>
      <c r="BB114" s="163">
        <f t="shared" si="116"/>
        <v>1</v>
      </c>
      <c r="BC114" s="161">
        <f>+BC36-BC38+BC66+BC63</f>
        <v>0</v>
      </c>
      <c r="BD114" s="162" t="str">
        <f>IF(AND(BC4=0,BC114&lt;=0), "",BC114/BC4)</f>
        <v/>
      </c>
      <c r="BE114" s="163"/>
      <c r="BF114" s="162">
        <f t="shared" si="117"/>
        <v>-1</v>
      </c>
      <c r="BG114" s="164">
        <f>+BG36-BG38+BG66+BG63</f>
        <v>76564.591056579666</v>
      </c>
      <c r="BH114" s="162">
        <f>IF(AND(BG4=0,BG114&lt;=0), "",BG114/BG4)</f>
        <v>0.12032338782169663</v>
      </c>
      <c r="BI114" s="163"/>
      <c r="BJ114" s="161">
        <f>+BJ36-BJ38+BJ66+BJ63</f>
        <v>0</v>
      </c>
      <c r="BK114" s="162" t="str">
        <f>IF(AND(BJ4=0,BJ114&lt;=0), "",BJ114/BJ4)</f>
        <v/>
      </c>
      <c r="BL114" s="163"/>
      <c r="BM114" s="162" t="str">
        <f t="shared" si="107"/>
        <v/>
      </c>
      <c r="BN114" s="164">
        <f>+BN36-BN38+BN66+BN63</f>
        <v>76564.591056579666</v>
      </c>
      <c r="BO114" s="162">
        <f>IF(AND(BN4=0,BN114&lt;=0), "",BN114/BN4)</f>
        <v>0.12032338782169663</v>
      </c>
      <c r="BP114" s="163"/>
      <c r="BQ114" s="161">
        <f>+BQ36-BQ38+BQ66+BQ63</f>
        <v>0</v>
      </c>
      <c r="BR114" s="162" t="str">
        <f>IF(AND(BQ4=0,BQ114&lt;=0), "",BQ114/BQ4)</f>
        <v/>
      </c>
      <c r="BS114" s="163"/>
      <c r="BT114" s="162" t="str">
        <f t="shared" si="108"/>
        <v/>
      </c>
      <c r="BU114" s="164">
        <f>+BU36-BU38+BU66+BU63</f>
        <v>76564.591056579666</v>
      </c>
      <c r="BV114" s="162">
        <f>IF(AND(BU4=0,BU114&lt;=0), "",BU114/BU4)</f>
        <v>0.12032338782169663</v>
      </c>
      <c r="BW114" s="163"/>
      <c r="BX114" s="165">
        <f>+BX36-BX38+BX66+BX63</f>
        <v>0</v>
      </c>
      <c r="BY114" s="162" t="str">
        <f>IF(AND(BX4=0,BX114&lt;=0), "",BX114/BX4)</f>
        <v/>
      </c>
      <c r="BZ114" s="163">
        <f t="shared" si="109"/>
        <v>1</v>
      </c>
      <c r="CA114" s="161">
        <f>+CA36-CA38+CA66+CA63</f>
        <v>0</v>
      </c>
      <c r="CB114" s="162" t="str">
        <f>IF(AND(CA4=0,CA114&lt;=0), "",CA114/CA4)</f>
        <v/>
      </c>
      <c r="CC114" s="163"/>
      <c r="CD114" s="162" t="str">
        <f t="shared" si="118"/>
        <v/>
      </c>
      <c r="CE114" s="164">
        <f>+CE36-CE38+CE66+CE63</f>
        <v>76564.591056579666</v>
      </c>
      <c r="CF114" s="162">
        <f>IF(AND(CE4=0,CE114&lt;=0), "",CE114/CE4)</f>
        <v>0.12032338782169663</v>
      </c>
      <c r="CG114" s="163"/>
      <c r="CH114" s="161">
        <f>+CH36-CH38+CH66+CH63</f>
        <v>0</v>
      </c>
      <c r="CI114" s="162" t="str">
        <f>IF(AND(CH4=0,CH114&lt;=0), "",CH114/CH4)</f>
        <v/>
      </c>
      <c r="CJ114" s="163"/>
      <c r="CK114" s="162" t="str">
        <f t="shared" si="110"/>
        <v/>
      </c>
      <c r="CL114" s="164">
        <f>+CL36-CL38+CL66+CL63</f>
        <v>76564.591056579666</v>
      </c>
      <c r="CM114" s="162">
        <f>IF(AND(CL4=0,CL114&lt;=0), "",CL114/CL4)</f>
        <v>0.12032338782169663</v>
      </c>
      <c r="CN114" s="163"/>
      <c r="CO114" s="161">
        <f>+CO36-CO38+CO66+CO63</f>
        <v>0</v>
      </c>
      <c r="CP114" s="162" t="str">
        <f>IF(AND(CO4=0,CO114&lt;=0), "",CO114/CO4)</f>
        <v/>
      </c>
      <c r="CQ114" s="163"/>
      <c r="CR114" s="162" t="str">
        <f t="shared" si="111"/>
        <v/>
      </c>
      <c r="CS114" s="164">
        <f>+CS36-CS38+CS66+CS63</f>
        <v>76564.591056579666</v>
      </c>
      <c r="CT114" s="162">
        <f>IF(AND(CS4=0,CS114&lt;=0), "",CS114/CS4)</f>
        <v>0.12032338782169663</v>
      </c>
      <c r="CU114" s="163"/>
      <c r="CV114" s="165">
        <f>+CV36-CV38+CV66+CV63</f>
        <v>0</v>
      </c>
      <c r="CW114" s="162" t="str">
        <f>IF(AND(CV4=0,CV114&lt;=0), "",CV114/CV4)</f>
        <v/>
      </c>
      <c r="CX114" s="163">
        <f t="shared" si="112"/>
        <v>1</v>
      </c>
    </row>
    <row r="115" spans="1:102" s="3" customFormat="1" ht="16.2" thickTop="1" x14ac:dyDescent="0.3">
      <c r="A115" s="10"/>
      <c r="B115" s="137"/>
      <c r="C115" s="7"/>
      <c r="D115" s="48"/>
      <c r="E115" s="137"/>
      <c r="F115" s="7"/>
      <c r="G115" s="48"/>
      <c r="H115" s="137"/>
      <c r="I115" s="7"/>
      <c r="J115" s="48"/>
      <c r="K115" s="35"/>
      <c r="L115" s="138"/>
      <c r="M115" s="7"/>
      <c r="N115" s="48"/>
      <c r="O115" s="137"/>
      <c r="P115" s="7"/>
      <c r="Q115" s="48"/>
      <c r="R115" s="35"/>
      <c r="S115" s="138"/>
      <c r="T115" s="7"/>
      <c r="U115" s="48"/>
      <c r="V115" s="139"/>
      <c r="W115" s="7"/>
      <c r="X115" s="94"/>
      <c r="Y115" s="137"/>
      <c r="Z115" s="7"/>
      <c r="AA115" s="48"/>
      <c r="AB115" s="35"/>
      <c r="AC115" s="138"/>
      <c r="AD115" s="7"/>
      <c r="AE115" s="48"/>
      <c r="AF115" s="137"/>
      <c r="AG115" s="7"/>
      <c r="AH115" s="48"/>
      <c r="AI115" s="35" t="str">
        <f t="shared" si="105"/>
        <v/>
      </c>
      <c r="AJ115" s="138"/>
      <c r="AK115" s="7"/>
      <c r="AL115" s="48"/>
      <c r="AM115" s="137"/>
      <c r="AN115" s="7"/>
      <c r="AO115" s="48"/>
      <c r="AP115" s="35" t="str">
        <f t="shared" si="106"/>
        <v/>
      </c>
      <c r="AQ115" s="138"/>
      <c r="AR115" s="7"/>
      <c r="AS115" s="48"/>
      <c r="AT115" s="139"/>
      <c r="AU115" s="7"/>
      <c r="AV115" s="94"/>
      <c r="AW115" s="139"/>
      <c r="AX115" s="7"/>
      <c r="AY115" s="48"/>
      <c r="AZ115" s="139"/>
      <c r="BA115" s="7"/>
      <c r="BB115" s="94"/>
      <c r="BC115" s="137"/>
      <c r="BD115" s="7"/>
      <c r="BE115" s="48"/>
      <c r="BF115" s="35"/>
      <c r="BG115" s="138"/>
      <c r="BH115" s="7"/>
      <c r="BI115" s="48"/>
      <c r="BJ115" s="137"/>
      <c r="BK115" s="7"/>
      <c r="BL115" s="48"/>
      <c r="BM115" s="35" t="str">
        <f t="shared" si="107"/>
        <v/>
      </c>
      <c r="BN115" s="138"/>
      <c r="BO115" s="7"/>
      <c r="BP115" s="48"/>
      <c r="BQ115" s="137"/>
      <c r="BR115" s="7"/>
      <c r="BS115" s="48"/>
      <c r="BT115" s="35" t="str">
        <f t="shared" si="108"/>
        <v/>
      </c>
      <c r="BU115" s="138"/>
      <c r="BV115" s="7"/>
      <c r="BW115" s="48"/>
      <c r="BX115" s="139"/>
      <c r="BY115" s="7"/>
      <c r="BZ115" s="94" t="str">
        <f t="shared" si="109"/>
        <v/>
      </c>
      <c r="CA115" s="137"/>
      <c r="CB115" s="7"/>
      <c r="CC115" s="48"/>
      <c r="CD115" s="35"/>
      <c r="CE115" s="138"/>
      <c r="CF115" s="7"/>
      <c r="CG115" s="48"/>
      <c r="CH115" s="137"/>
      <c r="CI115" s="7"/>
      <c r="CJ115" s="48"/>
      <c r="CK115" s="35" t="str">
        <f t="shared" si="110"/>
        <v/>
      </c>
      <c r="CL115" s="138"/>
      <c r="CM115" s="7"/>
      <c r="CN115" s="48"/>
      <c r="CO115" s="137"/>
      <c r="CP115" s="7"/>
      <c r="CQ115" s="48"/>
      <c r="CR115" s="35" t="str">
        <f t="shared" si="111"/>
        <v/>
      </c>
      <c r="CS115" s="138"/>
      <c r="CT115" s="7"/>
      <c r="CU115" s="48"/>
      <c r="CV115" s="139"/>
      <c r="CW115" s="7"/>
      <c r="CX115" s="94" t="str">
        <f t="shared" si="112"/>
        <v/>
      </c>
    </row>
    <row r="116" spans="1:102" s="28" customFormat="1" ht="18" customHeight="1" x14ac:dyDescent="0.3">
      <c r="A116" s="19" t="s">
        <v>102</v>
      </c>
      <c r="B116" s="123">
        <f>SUM(B117:B123)</f>
        <v>0</v>
      </c>
      <c r="C116" s="36" t="str">
        <f>IF(AND(B4=0,B116&gt;=0), "",B116/B4)</f>
        <v/>
      </c>
      <c r="D116" s="42" t="str">
        <f>IF(AND(B124=0,B116&gt;=0),"",B116/B124)</f>
        <v/>
      </c>
      <c r="E116" s="123">
        <f>SUM(E117:E123)</f>
        <v>527.12095724786604</v>
      </c>
      <c r="F116" s="36">
        <f>IF(AND(E4=0,E116&gt;=0), "",E116/E4)</f>
        <v>7.5607259592620456E-3</v>
      </c>
      <c r="G116" s="42">
        <f>IF(AND(E124=0,E116&gt;=0),"",E116/E124)</f>
        <v>1.8624379653584808E-2</v>
      </c>
      <c r="H116" s="123">
        <f>SUM(H117:H123)</f>
        <v>23.817994448793687</v>
      </c>
      <c r="I116" s="36">
        <f>IF(AND(H4=0,H116&gt;=0), "",H116/H4)</f>
        <v>2.6178876371628351E-4</v>
      </c>
      <c r="J116" s="42">
        <f>IF(AND(H124=0,H116&gt;=0),"",H116/H124)</f>
        <v>9.0049278257312384E-4</v>
      </c>
      <c r="K116" s="36">
        <f t="shared" ref="K116:K138" si="119">IF(AND(E116=0,H116&gt;0),100%,IF(AND(E116&lt;0,H116=0),(E116-H116)/E116,IF(AND(E116&gt;0,H116&gt;0),(H116-E116)/E116,IF(AND(E116=0,H116=0),"",(H116-E116)/E116))))</f>
        <v>-0.9548149355071196</v>
      </c>
      <c r="L116" s="124">
        <f>SUM(L117:L123)</f>
        <v>550.93895169665984</v>
      </c>
      <c r="M116" s="36">
        <f>IF(AND(L4=0,L116&gt;=0), "",L116/L4)</f>
        <v>3.428368715589593E-3</v>
      </c>
      <c r="N116" s="42">
        <f>IF(AND(L124=0,L116&gt;=0),"",L116/L124)</f>
        <v>1.0062316595429987E-2</v>
      </c>
      <c r="O116" s="123">
        <f>SUM(O117:O123)</f>
        <v>32.507460899604858</v>
      </c>
      <c r="P116" s="36">
        <f>IF(AND(O4=0,O116&gt;=0), "",O116/O4)</f>
        <v>3.0194766575150959E-4</v>
      </c>
      <c r="Q116" s="42">
        <f>IF(AND(O124=0,O116&gt;=0),"",O116/O124)</f>
        <v>9.7458791522230502E-4</v>
      </c>
      <c r="R116" s="36">
        <f t="shared" ref="R116:R138" si="120">IF(AND(H116=0,O116&gt;0),100%,IF(AND(H116&lt;0,O116=0),(H116-O116)/H116,IF(AND(H116&gt;0,O116&gt;0),(O116-H116)/H116,IF(AND(H116=0,O116=0),"",(O116-H116)/H116))))</f>
        <v>0.36482779729807469</v>
      </c>
      <c r="S116" s="124">
        <f>SUM(S117:S123)</f>
        <v>583.44641259626462</v>
      </c>
      <c r="T116" s="36">
        <f>IF(AND(S4=0,S116&gt;=0), "",S116/S4)</f>
        <v>2.1741241926928633E-3</v>
      </c>
      <c r="U116" s="42">
        <f>IF(AND(S124=0,S116&gt;=0),"",S116/S124)</f>
        <v>6.62196261309654E-3</v>
      </c>
      <c r="V116" s="125">
        <f>SUM(V117:V123)</f>
        <v>0</v>
      </c>
      <c r="W116" s="36" t="str">
        <f>IF(AND(V4=0,V116&gt;=0), "",V116/V4)</f>
        <v/>
      </c>
      <c r="X116" s="42">
        <f t="shared" ref="X116:X139" si="121">IF(AND(V116=0,S116&gt;0),100%,IF(AND(V116&lt;0,S116=0),(V116-S116)/V116,IF(AND(V116&gt;0,S116&gt;0),(S116-V116)/V116,IF(AND(V116=0,S116=0),"",(S116-V116)/V116))))</f>
        <v>1</v>
      </c>
      <c r="Y116" s="123">
        <f>SUM(Y117:Y123)</f>
        <v>279.33375087582715</v>
      </c>
      <c r="Z116" s="36">
        <f>IF(AND(Y4=0,Y116&gt;=0), "",Y116/Y4)</f>
        <v>2.3788111381647095E-3</v>
      </c>
      <c r="AA116" s="42">
        <f>IF(AND(Y124=0,Y116&gt;=0),"",Y116/Y124)</f>
        <v>7.9843966586779242E-3</v>
      </c>
      <c r="AB116" s="36">
        <f t="shared" ref="AB116:AB139" si="122">IF(AND(O116=0,Y116&gt;0),100%,IF(AND(O116&lt;0,Y116=0),(O116-Y116)/O116,IF(AND(O116&gt;0,Y116&gt;0),(Y116-O116)/O116,IF(AND(O116=0,Y116=0),"",(Y116-O116)/O116))))</f>
        <v>7.5929120006792825</v>
      </c>
      <c r="AC116" s="124">
        <f>SUM(AC117:AC123)</f>
        <v>862.78016347209177</v>
      </c>
      <c r="AD116" s="36">
        <f>IF(AND(AC4=0,AC116&gt;=0), "",AC116/AC4)</f>
        <v>2.2364270817755499E-3</v>
      </c>
      <c r="AE116" s="42">
        <f>IF(AND(AC124=0,AC116&gt;=0),"",AC116/AC124)</f>
        <v>7.0091885014388327E-3</v>
      </c>
      <c r="AF116" s="123">
        <f>SUM(AF117:AF123)</f>
        <v>94.318161519564839</v>
      </c>
      <c r="AG116" s="36">
        <f>IF(AND(AF4=0,AF116&gt;=0), "",AF116/AF4)</f>
        <v>7.1232747370864632E-4</v>
      </c>
      <c r="AH116" s="42">
        <f>IF(AND(AF124=0,AF116&gt;=0),"",AF116/AF124)</f>
        <v>2.5608695120395517E-3</v>
      </c>
      <c r="AI116" s="36">
        <f t="shared" si="105"/>
        <v>-0.66234598853937876</v>
      </c>
      <c r="AJ116" s="124">
        <f>SUM(AJ117:AJ123)</f>
        <v>957.09832499165668</v>
      </c>
      <c r="AK116" s="36">
        <f>IF(AND(AJ4=0,AJ116&gt;=0), "",AJ116/AJ4)</f>
        <v>1.8469902451827519E-3</v>
      </c>
      <c r="AL116" s="42">
        <f>IF(AND(AJ124=0,AJ116&gt;=0),"",AJ116/AJ124)</f>
        <v>5.9847351659973952E-3</v>
      </c>
      <c r="AM116" s="123">
        <f>SUM(AM117:AM123)</f>
        <v>74.214512772316041</v>
      </c>
      <c r="AN116" s="36">
        <f>IF(AND(AM4=0,AM116&gt;=0), "",AM116/AM4)</f>
        <v>6.2824473618223922E-4</v>
      </c>
      <c r="AO116" s="42">
        <f>IF(AND(AM124=0,AM116&gt;=0),"",AM116/AM124)</f>
        <v>2.0034884730393632E-3</v>
      </c>
      <c r="AP116" s="36">
        <f t="shared" si="106"/>
        <v>-0.21314716512024684</v>
      </c>
      <c r="AQ116" s="124">
        <f>SUM(AQ117:AQ123)</f>
        <v>1031.3128377639728</v>
      </c>
      <c r="AR116" s="36">
        <f>IF(AND(AQ4=0,AQ116&gt;=0), "",AQ116/AQ4)</f>
        <v>1.6207368553966186E-3</v>
      </c>
      <c r="AS116" s="42">
        <f>IF(AND(AQ124=0,AQ116&gt;=0),"",AQ116/AQ124)</f>
        <v>5.2359968864195243E-3</v>
      </c>
      <c r="AT116" s="125">
        <f>SUM(AT117:AT123)</f>
        <v>0</v>
      </c>
      <c r="AU116" s="36" t="str">
        <f>IF(AND(AT4=0,AT116&gt;=0), "",AT116/AT4)</f>
        <v/>
      </c>
      <c r="AV116" s="42">
        <f t="shared" ref="AV116:AV139" si="123">IF(AND(AT116=0,AQ116&gt;0),100%,IF(AND(AT116&lt;0,AQ116=0),(AT116-AQ116)/AT116,IF(AND(AT116&gt;0,AQ116&gt;0),(AQ116-AT116)/AT116,IF(AND(AT116=0,AQ116=0),"",(AQ116-AT116)/AT116))))</f>
        <v>1</v>
      </c>
      <c r="AW116" s="125">
        <f>SUM(AW117:AW123)</f>
        <v>171.88547296066213</v>
      </c>
      <c r="AX116" s="36">
        <f>IF(AND(AW4=0,AW116&gt;=0), "",AW116/AW4)</f>
        <v>1.6207368553966186E-3</v>
      </c>
      <c r="AY116" s="42">
        <f>IF(AND(AW124=0,AW116&gt;=0),"",AW116/AW124)</f>
        <v>5.2359968864195252E-3</v>
      </c>
      <c r="AZ116" s="125">
        <f>SUM(AZ117:AZ123)</f>
        <v>0</v>
      </c>
      <c r="BA116" s="36" t="str">
        <f>IF(AND(AZ4=0,AZ116&gt;=0), "",AZ116/AZ4)</f>
        <v/>
      </c>
      <c r="BB116" s="42">
        <f t="shared" ref="BB116:BB139" si="124">IF(AND(AZ116=0,AW116&gt;0),100%,IF(AND(AZ116&lt;0,AW116=0),(AZ116-AW116)/AZ116,IF(AND(AZ116&gt;0,AW116&gt;0),(AW116-AZ116)/AZ116,IF(AND(AZ116=0,AW116=0),"",(AW116-AZ116)/AZ116))))</f>
        <v>1</v>
      </c>
      <c r="BC116" s="123">
        <f>SUM(BC117:BC123)</f>
        <v>0</v>
      </c>
      <c r="BD116" s="36" t="str">
        <f>IF(AND(BC4=0,BC116&gt;=0), "",BC116/BC4)</f>
        <v/>
      </c>
      <c r="BE116" s="42" t="str">
        <f>IF(AND(BC124=0,BC116&gt;=0),"",BC116/BC124)</f>
        <v/>
      </c>
      <c r="BF116" s="36">
        <f t="shared" ref="BF116:BF139" si="125">IF(AND(AM116=0,BC116&gt;0),100%,IF(AND(AM116&lt;0,BC116=0),(AM116-BC116)/AM116,IF(AND(AM116&gt;0,BC116&gt;0),(BC116-AM116)/AM116,IF(AND(AM116=0,BC116=0),"",(BC116-AM116)/AM116))))</f>
        <v>-1</v>
      </c>
      <c r="BG116" s="124">
        <f>SUM(BG117:BG123)</f>
        <v>1031.3128377639728</v>
      </c>
      <c r="BH116" s="36">
        <f>IF(AND(BG4=0,BG116&gt;=0), "",BG116/BG4)</f>
        <v>1.6207368553966186E-3</v>
      </c>
      <c r="BI116" s="42">
        <f>IF(AND(BG124=0,BG116&gt;=0),"",BG116/BG124)</f>
        <v>5.2359968864195243E-3</v>
      </c>
      <c r="BJ116" s="123">
        <f>SUM(BJ117:BJ123)</f>
        <v>0</v>
      </c>
      <c r="BK116" s="36" t="str">
        <f>IF(AND(BJ4=0,BJ116&gt;=0), "",BJ116/BJ4)</f>
        <v/>
      </c>
      <c r="BL116" s="42" t="str">
        <f>IF(AND(BJ124=0,BJ116&gt;=0),"",BJ116/BJ124)</f>
        <v/>
      </c>
      <c r="BM116" s="36" t="str">
        <f t="shared" si="107"/>
        <v/>
      </c>
      <c r="BN116" s="124">
        <f>SUM(BN117:BN123)</f>
        <v>1031.3128377639728</v>
      </c>
      <c r="BO116" s="36">
        <f>IF(AND(BN4=0,BN116&gt;=0), "",BN116/BN4)</f>
        <v>1.6207368553966186E-3</v>
      </c>
      <c r="BP116" s="42">
        <f>IF(AND(BN124=0,BN116&gt;=0),"",BN116/BN124)</f>
        <v>5.2359968864195243E-3</v>
      </c>
      <c r="BQ116" s="123">
        <f>SUM(BQ117:BQ123)</f>
        <v>0</v>
      </c>
      <c r="BR116" s="36" t="str">
        <f>IF(AND(BQ4=0,BQ116&gt;=0), "",BQ116/BQ4)</f>
        <v/>
      </c>
      <c r="BS116" s="42" t="str">
        <f>IF(AND(BQ124=0,BQ116&gt;=0),"",BQ116/BQ124)</f>
        <v/>
      </c>
      <c r="BT116" s="36" t="str">
        <f t="shared" si="108"/>
        <v/>
      </c>
      <c r="BU116" s="124">
        <f>SUM(BU117:BU123)</f>
        <v>1031.3128377639728</v>
      </c>
      <c r="BV116" s="36">
        <f>IF(AND(BU4=0,BU116&gt;=0), "",BU116/BU4)</f>
        <v>1.6207368553966186E-3</v>
      </c>
      <c r="BW116" s="42">
        <f>IF(AND(BU124=0,BU116&gt;=0),"",BU116/BU124)</f>
        <v>5.2359968864195243E-3</v>
      </c>
      <c r="BX116" s="125">
        <f>SUM(BX117:BX123)</f>
        <v>0</v>
      </c>
      <c r="BY116" s="36" t="str">
        <f>IF(AND(BX4=0,BX116&gt;=0), "",BX116/BX4)</f>
        <v/>
      </c>
      <c r="BZ116" s="42">
        <f t="shared" si="109"/>
        <v>1</v>
      </c>
      <c r="CA116" s="123">
        <f>SUM(CA117:CA123)</f>
        <v>0</v>
      </c>
      <c r="CB116" s="36" t="str">
        <f>IF(AND(CA4=0,CA116&gt;=0), "",CA116/CA4)</f>
        <v/>
      </c>
      <c r="CC116" s="42" t="str">
        <f>IF(AND(CA124=0,CA116&gt;=0),"",CA116/CA124)</f>
        <v/>
      </c>
      <c r="CD116" s="36" t="str">
        <f t="shared" ref="CD116:CD139" si="126">IF(AND(BQ116=0,CA116&gt;0),100%,IF(AND(BQ116&lt;0,CA116=0),(BQ116-CA116)/BQ116,IF(AND(BQ116&gt;0,CA116&gt;0),(CA116-BQ116)/BQ116,IF(AND(BQ116=0,CA116=0),"",(CA116-BQ116)/BQ116))))</f>
        <v/>
      </c>
      <c r="CE116" s="124">
        <f>SUM(CE117:CE123)</f>
        <v>1031.3128377639728</v>
      </c>
      <c r="CF116" s="36">
        <f>IF(AND(CE4=0,CE116&gt;=0), "",CE116/CE4)</f>
        <v>1.6207368553966186E-3</v>
      </c>
      <c r="CG116" s="42">
        <f>IF(AND(CE124=0,CE116&gt;=0),"",CE116/CE124)</f>
        <v>5.2359968864195243E-3</v>
      </c>
      <c r="CH116" s="123">
        <f>SUM(CH117:CH123)</f>
        <v>0</v>
      </c>
      <c r="CI116" s="36" t="str">
        <f>IF(AND(CH4=0,CH116&gt;=0), "",CH116/CH4)</f>
        <v/>
      </c>
      <c r="CJ116" s="42" t="str">
        <f>IF(AND(CH124=0,CH116&gt;=0),"",CH116/CH124)</f>
        <v/>
      </c>
      <c r="CK116" s="36" t="str">
        <f t="shared" si="110"/>
        <v/>
      </c>
      <c r="CL116" s="124">
        <f>SUM(CL117:CL123)</f>
        <v>1031.3128377639728</v>
      </c>
      <c r="CM116" s="36">
        <f>IF(AND(CL4=0,CL116&gt;=0), "",CL116/CL4)</f>
        <v>1.6207368553966186E-3</v>
      </c>
      <c r="CN116" s="42">
        <f>IF(AND(CL124=0,CL116&gt;=0),"",CL116/CL124)</f>
        <v>5.2359968864195243E-3</v>
      </c>
      <c r="CO116" s="123">
        <f>SUM(CO117:CO123)</f>
        <v>0</v>
      </c>
      <c r="CP116" s="36" t="str">
        <f>IF(AND(CO4=0,CO116&gt;=0), "",CO116/CO4)</f>
        <v/>
      </c>
      <c r="CQ116" s="42" t="str">
        <f>IF(AND(CO124=0,CO116&gt;=0),"",CO116/CO124)</f>
        <v/>
      </c>
      <c r="CR116" s="36" t="str">
        <f t="shared" si="111"/>
        <v/>
      </c>
      <c r="CS116" s="124">
        <f>SUM(CS117:CS123)</f>
        <v>1031.3128377639728</v>
      </c>
      <c r="CT116" s="36">
        <f>IF(AND(CS4=0,CS116&gt;=0), "",CS116/CS4)</f>
        <v>1.6207368553966186E-3</v>
      </c>
      <c r="CU116" s="42">
        <f>IF(AND(CS124=0,CS116&gt;=0),"",CS116/CS124)</f>
        <v>5.2359968864195243E-3</v>
      </c>
      <c r="CV116" s="125">
        <f>SUM(CV117:CV123)</f>
        <v>0</v>
      </c>
      <c r="CW116" s="36" t="str">
        <f>IF(AND(CV4=0,CV116&gt;=0), "",CV116/CV4)</f>
        <v/>
      </c>
      <c r="CX116" s="42">
        <f t="shared" si="112"/>
        <v>1</v>
      </c>
    </row>
    <row r="117" spans="1:102" outlineLevel="1" x14ac:dyDescent="0.3">
      <c r="A117" s="29" t="s">
        <v>95</v>
      </c>
      <c r="B117" s="129">
        <f>+'N EERR ULTRAX'!B194</f>
        <v>0</v>
      </c>
      <c r="C117" s="30" t="str">
        <f>IF(AND(B4=0,B117&gt;=0), "",B117/B4)</f>
        <v/>
      </c>
      <c r="D117" s="47" t="str">
        <f>IF(AND(B124=0,B117&gt;=0),"",B117/B124)</f>
        <v/>
      </c>
      <c r="E117" s="129">
        <f>+'N EERR ULTRAX'!C194</f>
        <v>15.17110851895055</v>
      </c>
      <c r="F117" s="30">
        <f>IF(AND(E4=0,E117&gt;=0), "",E117/E4)</f>
        <v>2.1760583113388508E-4</v>
      </c>
      <c r="G117" s="47">
        <f>IF(AND(E124=0,E117&gt;=0),"",E117/E124)</f>
        <v>5.3602969287712496E-4</v>
      </c>
      <c r="H117" s="129">
        <f>+'N EERR ULTRAX'!D194</f>
        <v>21.715993167746074</v>
      </c>
      <c r="I117" s="30">
        <f>IF(AND(H4=0,H117&gt;=0), "",H117/H4)</f>
        <v>2.3868520989362449E-4</v>
      </c>
      <c r="J117" s="47">
        <f>IF(AND(H124=0,H117&gt;=0),"",H117/H124)</f>
        <v>8.2102190241097387E-4</v>
      </c>
      <c r="K117" s="30">
        <f t="shared" si="119"/>
        <v>0.43140451079235054</v>
      </c>
      <c r="L117" s="130">
        <f t="shared" ref="L117:L123" si="127">+E117+H117</f>
        <v>36.887101686696624</v>
      </c>
      <c r="M117" s="30">
        <f>IF(AND(L4=0,L117&gt;=0), "",L117/L4)</f>
        <v>2.2954010610792963E-4</v>
      </c>
      <c r="N117" s="47">
        <f>IF(AND(L124=0,L117&gt;=0),"",L117/L124)</f>
        <v>6.7370385469445323E-4</v>
      </c>
      <c r="O117" s="129">
        <f>+'N EERR ULTRAX'!E194</f>
        <v>30.730865769112462</v>
      </c>
      <c r="P117" s="30">
        <f>IF(AND(O4=0,O117&gt;=0), "",O117/O4)</f>
        <v>2.8544564628298199E-4</v>
      </c>
      <c r="Q117" s="47">
        <f>IF(AND(O124=0,O117&gt;=0),"",O117/O124)</f>
        <v>9.2132481510605671E-4</v>
      </c>
      <c r="R117" s="30">
        <f t="shared" si="120"/>
        <v>0.41512596415603181</v>
      </c>
      <c r="S117" s="130">
        <f t="shared" ref="S117:S123" si="128">+L117+O117</f>
        <v>67.617967455809094</v>
      </c>
      <c r="T117" s="30">
        <f>IF(AND(S4=0,S117&gt;=0), "",S117/S4)</f>
        <v>2.5196805693297096E-4</v>
      </c>
      <c r="U117" s="47">
        <f>IF(AND(S124=0,S117&gt;=0),"",S117/S124)</f>
        <v>7.6744606325275587E-4</v>
      </c>
      <c r="V117" s="131"/>
      <c r="W117" s="30" t="str">
        <f>IF(AND(V4=0,V117&gt;=0), "",V117/V4)</f>
        <v/>
      </c>
      <c r="X117" s="47">
        <f t="shared" si="121"/>
        <v>1</v>
      </c>
      <c r="Y117" s="129">
        <f>+'N EERR ULTRAX'!F194</f>
        <v>47.696613468275586</v>
      </c>
      <c r="Z117" s="30">
        <f>IF(AND(Y4=0,Y117&gt;=0), "",Y117/Y4)</f>
        <v>4.0618519965927077E-4</v>
      </c>
      <c r="AA117" s="47">
        <f>IF(AND(Y124=0,Y117&gt;=0),"",Y117/Y124)</f>
        <v>1.3633464628327089E-3</v>
      </c>
      <c r="AB117" s="30">
        <f t="shared" si="122"/>
        <v>0.55207516204165541</v>
      </c>
      <c r="AC117" s="130">
        <f t="shared" ref="AC117:AC123" si="129">+S117+Y117</f>
        <v>115.31458092408468</v>
      </c>
      <c r="AD117" s="30">
        <f>IF(AND(AC4=0,AC117&gt;=0), "",AC117/AC4)</f>
        <v>2.989088792495902E-4</v>
      </c>
      <c r="AE117" s="47">
        <f>IF(AND(AC124=0,AC117&gt;=0),"",AC117/AC124)</f>
        <v>9.3681063714844766E-4</v>
      </c>
      <c r="AF117" s="129">
        <f>+'N EERR ULTRAX'!G194</f>
        <v>53.597323799496984</v>
      </c>
      <c r="AG117" s="30">
        <f>IF(AND(AF4=0,AF117&gt;=0), "",AF117/AF4)</f>
        <v>4.0478785468820214E-4</v>
      </c>
      <c r="AH117" s="47">
        <f>IF(AND(AF124=0,AF117&gt;=0),"",AF117/AF124)</f>
        <v>1.4552420258591673E-3</v>
      </c>
      <c r="AI117" s="30">
        <f t="shared" si="105"/>
        <v>0.12371340231830363</v>
      </c>
      <c r="AJ117" s="130">
        <f t="shared" si="76"/>
        <v>168.91190472358167</v>
      </c>
      <c r="AK117" s="30">
        <f>IF(AND(AJ4=0,AJ117&gt;=0), "",AJ117/AJ4)</f>
        <v>3.2596299896608152E-4</v>
      </c>
      <c r="AL117" s="47">
        <f>IF(AND(AJ124=0,AJ117&gt;=0),"",AJ117/AJ124)</f>
        <v>1.0562060237265937E-3</v>
      </c>
      <c r="AM117" s="129">
        <f>+'N EERR ULTRAX'!H194</f>
        <v>65.473155823608153</v>
      </c>
      <c r="AN117" s="30">
        <f>IF(AND(AM4=0,AM117&gt;=0), "",AM117/AM4)</f>
        <v>5.5424692517505949E-4</v>
      </c>
      <c r="AO117" s="47">
        <f>IF(AND(AM124=0,AM117&gt;=0),"",AM117/AM124)</f>
        <v>1.767507568075561E-3</v>
      </c>
      <c r="AP117" s="30">
        <f t="shared" si="106"/>
        <v>0.22157509334864636</v>
      </c>
      <c r="AQ117" s="130">
        <f t="shared" si="77"/>
        <v>234.38506054718982</v>
      </c>
      <c r="AR117" s="30">
        <f>IF(AND(AQ4=0,AQ117&gt;=0), "",AQ117/AQ4)</f>
        <v>3.6834265227108265E-4</v>
      </c>
      <c r="AS117" s="47">
        <f>IF(AND(AQ124=0,AQ117&gt;=0),"",AQ117/AQ124)</f>
        <v>1.1899778634668801E-3</v>
      </c>
      <c r="AT117" s="131">
        <f t="shared" ref="AT117:AT123" si="130">+V117*2</f>
        <v>0</v>
      </c>
      <c r="AU117" s="30" t="str">
        <f>IF(AND(AT4=0,AT117&gt;=0), "",AT117/AT4)</f>
        <v/>
      </c>
      <c r="AV117" s="47">
        <f t="shared" si="123"/>
        <v>1</v>
      </c>
      <c r="AW117" s="131">
        <f>+AQ117/6</f>
        <v>39.064176757864971</v>
      </c>
      <c r="AX117" s="30">
        <f>IF(AND(AW4=0,AW117&gt;=0), "",AW117/AW4)</f>
        <v>3.6834265227108265E-4</v>
      </c>
      <c r="AY117" s="47">
        <f>IF(AND(AW124=0,AW117&gt;=0),"",AW117/AW124)</f>
        <v>1.1899778634668803E-3</v>
      </c>
      <c r="AZ117" s="131">
        <f t="shared" ref="AZ117:AZ123" si="131">+AT117/6</f>
        <v>0</v>
      </c>
      <c r="BA117" s="30" t="str">
        <f>IF(AND(AZ4=0,AZ117&gt;=0), "",AZ117/AZ4)</f>
        <v/>
      </c>
      <c r="BB117" s="47">
        <f t="shared" si="124"/>
        <v>1</v>
      </c>
      <c r="BC117" s="129">
        <f>+'N EERR ULTRAX'!I194</f>
        <v>0</v>
      </c>
      <c r="BD117" s="30" t="str">
        <f>IF(AND(BC4=0,BC117&gt;=0), "",BC117/BC4)</f>
        <v/>
      </c>
      <c r="BE117" s="47" t="str">
        <f>IF(AND(BC124=0,BC117&gt;=0),"",BC117/BC124)</f>
        <v/>
      </c>
      <c r="BF117" s="30">
        <f t="shared" si="125"/>
        <v>-1</v>
      </c>
      <c r="BG117" s="130">
        <f t="shared" ref="BG117:BG123" si="132">+AQ117+BC117</f>
        <v>234.38506054718982</v>
      </c>
      <c r="BH117" s="30">
        <f>IF(AND(BG4=0,BG117&gt;=0), "",BG117/BG4)</f>
        <v>3.6834265227108265E-4</v>
      </c>
      <c r="BI117" s="47">
        <f>IF(AND(BG124=0,BG117&gt;=0),"",BG117/BG124)</f>
        <v>1.1899778634668801E-3</v>
      </c>
      <c r="BJ117" s="129">
        <f>+'N EERR ULTRAX'!J194</f>
        <v>0</v>
      </c>
      <c r="BK117" s="30" t="str">
        <f>IF(AND(BJ4=0,BJ117&gt;=0), "",BJ117/BJ4)</f>
        <v/>
      </c>
      <c r="BL117" s="47" t="str">
        <f>IF(AND(BJ124=0,BJ117&gt;=0),"",BJ117/BJ124)</f>
        <v/>
      </c>
      <c r="BM117" s="30" t="str">
        <f t="shared" si="107"/>
        <v/>
      </c>
      <c r="BN117" s="130">
        <f t="shared" ref="BN117:BN123" si="133">+BG117+BJ117</f>
        <v>234.38506054718982</v>
      </c>
      <c r="BO117" s="30">
        <f>IF(AND(BN4=0,BN117&gt;=0), "",BN117/BN4)</f>
        <v>3.6834265227108265E-4</v>
      </c>
      <c r="BP117" s="47">
        <f>IF(AND(BN124=0,BN117&gt;=0),"",BN117/BN124)</f>
        <v>1.1899778634668801E-3</v>
      </c>
      <c r="BQ117" s="129">
        <f>+'N EERR ULTRAX'!K194</f>
        <v>0</v>
      </c>
      <c r="BR117" s="30" t="str">
        <f>IF(AND(BQ4=0,BQ117&gt;=0), "",BQ117/BQ4)</f>
        <v/>
      </c>
      <c r="BS117" s="47" t="str">
        <f>IF(AND(BQ124=0,BQ117&gt;=0),"",BQ117/BQ124)</f>
        <v/>
      </c>
      <c r="BT117" s="30" t="str">
        <f t="shared" si="108"/>
        <v/>
      </c>
      <c r="BU117" s="130">
        <f t="shared" ref="BU117:BU123" si="134">+BN117+BQ117</f>
        <v>234.38506054718982</v>
      </c>
      <c r="BV117" s="30">
        <f>IF(AND(BU4=0,BU117&gt;=0), "",BU117/BU4)</f>
        <v>3.6834265227108265E-4</v>
      </c>
      <c r="BW117" s="47">
        <f>IF(AND(BU124=0,BU117&gt;=0),"",BU117/BU124)</f>
        <v>1.1899778634668801E-3</v>
      </c>
      <c r="BX117" s="131">
        <f t="shared" ref="BX117:BX123" si="135">+AZ117*9</f>
        <v>0</v>
      </c>
      <c r="BY117" s="30" t="str">
        <f>IF(AND(BX4=0,BX117&gt;=0), "",BX117/BX4)</f>
        <v/>
      </c>
      <c r="BZ117" s="47">
        <f t="shared" si="109"/>
        <v>1</v>
      </c>
      <c r="CA117" s="129">
        <f>+'N EERR ULTRAX'!L194</f>
        <v>0</v>
      </c>
      <c r="CB117" s="30" t="str">
        <f>IF(AND(CA4=0,CA117&gt;=0), "",CA117/CA4)</f>
        <v/>
      </c>
      <c r="CC117" s="47" t="str">
        <f>IF(AND(CA124=0,CA117&gt;=0),"",CA117/CA124)</f>
        <v/>
      </c>
      <c r="CD117" s="30" t="str">
        <f t="shared" si="126"/>
        <v/>
      </c>
      <c r="CE117" s="130">
        <f t="shared" ref="CE117:CE123" si="136">+BU117+CA117</f>
        <v>234.38506054718982</v>
      </c>
      <c r="CF117" s="30">
        <f>IF(AND(CE4=0,CE117&gt;=0), "",CE117/CE4)</f>
        <v>3.6834265227108265E-4</v>
      </c>
      <c r="CG117" s="47">
        <f>IF(AND(CE124=0,CE117&gt;=0),"",CE117/CE124)</f>
        <v>1.1899778634668801E-3</v>
      </c>
      <c r="CH117" s="129">
        <f>+'N EERR ULTRAX'!M194</f>
        <v>0</v>
      </c>
      <c r="CI117" s="30" t="str">
        <f>IF(AND(CH4=0,CH117&gt;=0), "",CH117/CH4)</f>
        <v/>
      </c>
      <c r="CJ117" s="47" t="str">
        <f>IF(AND(CH124=0,CH117&gt;=0),"",CH117/CH124)</f>
        <v/>
      </c>
      <c r="CK117" s="30" t="str">
        <f t="shared" si="110"/>
        <v/>
      </c>
      <c r="CL117" s="130">
        <f t="shared" ref="CL117:CL123" si="137">+CE117+CH117</f>
        <v>234.38506054718982</v>
      </c>
      <c r="CM117" s="30">
        <f>IF(AND(CL4=0,CL117&gt;=0), "",CL117/CL4)</f>
        <v>3.6834265227108265E-4</v>
      </c>
      <c r="CN117" s="47">
        <f>IF(AND(CL124=0,CL117&gt;=0),"",CL117/CL124)</f>
        <v>1.1899778634668801E-3</v>
      </c>
      <c r="CO117" s="129">
        <f>+'N EERR ULTRAX'!N194</f>
        <v>0</v>
      </c>
      <c r="CP117" s="30" t="str">
        <f>IF(AND(CO4=0,CO117&gt;=0), "",CO117/CO4)</f>
        <v/>
      </c>
      <c r="CQ117" s="47" t="str">
        <f>IF(AND(CO124=0,CO117&gt;=0),"",CO117/CO124)</f>
        <v/>
      </c>
      <c r="CR117" s="30" t="str">
        <f t="shared" si="111"/>
        <v/>
      </c>
      <c r="CS117" s="130">
        <f t="shared" ref="CS117:CS123" si="138">+CL117+CO117</f>
        <v>234.38506054718982</v>
      </c>
      <c r="CT117" s="30">
        <f>IF(AND(CS4=0,CS117&gt;=0), "",CS117/CS4)</f>
        <v>3.6834265227108265E-4</v>
      </c>
      <c r="CU117" s="47">
        <f>IF(AND(CS124=0,CS117&gt;=0),"",CS117/CS124)</f>
        <v>1.1899778634668801E-3</v>
      </c>
      <c r="CV117" s="131">
        <f t="shared" ref="CV117:CV123" si="139">+AZ117*12</f>
        <v>0</v>
      </c>
      <c r="CW117" s="30" t="str">
        <f>IF(AND(CV4=0,CV117&gt;=0), "",CV117/CV4)</f>
        <v/>
      </c>
      <c r="CX117" s="47">
        <f t="shared" si="112"/>
        <v>1</v>
      </c>
    </row>
    <row r="118" spans="1:102" outlineLevel="1" x14ac:dyDescent="0.3">
      <c r="A118" s="29" t="s">
        <v>96</v>
      </c>
      <c r="B118" s="129">
        <f>+'N EERR ULTRAX'!B195</f>
        <v>0</v>
      </c>
      <c r="C118" s="30" t="str">
        <f>IF(AND(B4=0,B118&gt;=0), "",B118/B4)</f>
        <v/>
      </c>
      <c r="D118" s="47" t="str">
        <f>IF(AND(B124=0,B118&gt;=0),"",B118/B124)</f>
        <v/>
      </c>
      <c r="E118" s="129">
        <f>+'N EERR ULTRAX'!C195</f>
        <v>0</v>
      </c>
      <c r="F118" s="30">
        <f>IF(AND(E4=0,E118&gt;=0), "",E118/E4)</f>
        <v>0</v>
      </c>
      <c r="G118" s="47">
        <f>IF(AND(E124=0,E118&gt;=0),"",E118/E124)</f>
        <v>0</v>
      </c>
      <c r="H118" s="129">
        <f>+'N EERR ULTRAX'!D195</f>
        <v>0</v>
      </c>
      <c r="I118" s="30">
        <f>IF(AND(H4=0,H118&gt;=0), "",H118/H4)</f>
        <v>0</v>
      </c>
      <c r="J118" s="47">
        <f>IF(AND(H124=0,H118&gt;=0),"",H118/H124)</f>
        <v>0</v>
      </c>
      <c r="K118" s="30" t="str">
        <f t="shared" si="119"/>
        <v/>
      </c>
      <c r="L118" s="130">
        <f t="shared" si="127"/>
        <v>0</v>
      </c>
      <c r="M118" s="30">
        <f>IF(AND(L4=0,L118&gt;=0), "",L118/L4)</f>
        <v>0</v>
      </c>
      <c r="N118" s="47">
        <f>IF(AND(L124=0,L118&gt;=0),"",L118/L124)</f>
        <v>0</v>
      </c>
      <c r="O118" s="129">
        <f>+'N EERR ULTRAX'!E195</f>
        <v>0</v>
      </c>
      <c r="P118" s="30">
        <f>IF(AND(O4=0,O118&gt;=0), "",O118/O4)</f>
        <v>0</v>
      </c>
      <c r="Q118" s="47">
        <f>IF(AND(O124=0,O118&gt;=0),"",O118/O124)</f>
        <v>0</v>
      </c>
      <c r="R118" s="30" t="str">
        <f t="shared" si="120"/>
        <v/>
      </c>
      <c r="S118" s="130">
        <f t="shared" si="128"/>
        <v>0</v>
      </c>
      <c r="T118" s="30">
        <f>IF(AND(S4=0,S118&gt;=0), "",S118/S4)</f>
        <v>0</v>
      </c>
      <c r="U118" s="47">
        <f>IF(AND(S124=0,S118&gt;=0),"",S118/S124)</f>
        <v>0</v>
      </c>
      <c r="V118" s="131"/>
      <c r="W118" s="30" t="str">
        <f>IF(AND(V4=0,V118&gt;=0), "",V118/V4)</f>
        <v/>
      </c>
      <c r="X118" s="47" t="str">
        <f t="shared" si="121"/>
        <v/>
      </c>
      <c r="Y118" s="129">
        <f>+'N EERR ULTRAX'!F195</f>
        <v>0</v>
      </c>
      <c r="Z118" s="30">
        <f>IF(AND(Y4=0,Y118&gt;=0), "",Y118/Y4)</f>
        <v>0</v>
      </c>
      <c r="AA118" s="47">
        <f>IF(AND(Y124=0,Y118&gt;=0),"",Y118/Y124)</f>
        <v>0</v>
      </c>
      <c r="AB118" s="30" t="str">
        <f t="shared" si="122"/>
        <v/>
      </c>
      <c r="AC118" s="130">
        <f t="shared" si="129"/>
        <v>0</v>
      </c>
      <c r="AD118" s="30">
        <f>IF(AND(AC4=0,AC118&gt;=0), "",AC118/AC4)</f>
        <v>0</v>
      </c>
      <c r="AE118" s="47">
        <f>IF(AND(AC124=0,AC118&gt;=0),"",AC118/AC124)</f>
        <v>0</v>
      </c>
      <c r="AF118" s="129">
        <f>+'N EERR ULTRAX'!G195</f>
        <v>0</v>
      </c>
      <c r="AG118" s="30">
        <f>IF(AND(AF4=0,AF118&gt;=0), "",AF118/AF4)</f>
        <v>0</v>
      </c>
      <c r="AH118" s="47">
        <f>IF(AND(AF124=0,AF118&gt;=0),"",AF118/AF124)</f>
        <v>0</v>
      </c>
      <c r="AI118" s="30" t="str">
        <f t="shared" si="105"/>
        <v/>
      </c>
      <c r="AJ118" s="130">
        <f t="shared" si="76"/>
        <v>0</v>
      </c>
      <c r="AK118" s="30">
        <f>IF(AND(AJ4=0,AJ118&gt;=0), "",AJ118/AJ4)</f>
        <v>0</v>
      </c>
      <c r="AL118" s="47">
        <f>IF(AND(AJ124=0,AJ118&gt;=0),"",AJ118/AJ124)</f>
        <v>0</v>
      </c>
      <c r="AM118" s="129">
        <f>+'N EERR ULTRAX'!H195</f>
        <v>0</v>
      </c>
      <c r="AN118" s="30">
        <f>IF(AND(AM4=0,AM118&gt;=0), "",AM118/AM4)</f>
        <v>0</v>
      </c>
      <c r="AO118" s="47">
        <f>IF(AND(AM124=0,AM118&gt;=0),"",AM118/AM124)</f>
        <v>0</v>
      </c>
      <c r="AP118" s="30" t="str">
        <f t="shared" si="106"/>
        <v/>
      </c>
      <c r="AQ118" s="130">
        <f t="shared" si="77"/>
        <v>0</v>
      </c>
      <c r="AR118" s="30">
        <f>IF(AND(AQ4=0,AQ118&gt;=0), "",AQ118/AQ4)</f>
        <v>0</v>
      </c>
      <c r="AS118" s="47">
        <f>IF(AND(AQ124=0,AQ118&gt;=0),"",AQ118/AQ124)</f>
        <v>0</v>
      </c>
      <c r="AT118" s="131">
        <f t="shared" si="130"/>
        <v>0</v>
      </c>
      <c r="AU118" s="30" t="str">
        <f>IF(AND(AT4=0,AT118&gt;=0), "",AT118/AT4)</f>
        <v/>
      </c>
      <c r="AV118" s="47" t="str">
        <f t="shared" si="123"/>
        <v/>
      </c>
      <c r="AW118" s="131">
        <f t="shared" ref="AW118:AW123" si="140">+AQ118/6</f>
        <v>0</v>
      </c>
      <c r="AX118" s="30">
        <f>IF(AND(AW4=0,AW118&gt;=0), "",AW118/AW4)</f>
        <v>0</v>
      </c>
      <c r="AY118" s="47">
        <f>IF(AND(AW124=0,AW118&gt;=0),"",AW118/AW124)</f>
        <v>0</v>
      </c>
      <c r="AZ118" s="131">
        <f t="shared" si="131"/>
        <v>0</v>
      </c>
      <c r="BA118" s="30" t="str">
        <f>IF(AND(AZ4=0,AZ118&gt;=0), "",AZ118/AZ4)</f>
        <v/>
      </c>
      <c r="BB118" s="47" t="str">
        <f t="shared" si="124"/>
        <v/>
      </c>
      <c r="BC118" s="129">
        <f>+'N EERR ULTRAX'!I195</f>
        <v>0</v>
      </c>
      <c r="BD118" s="30" t="str">
        <f>IF(AND(BC4=0,BC118&gt;=0), "",BC118/BC4)</f>
        <v/>
      </c>
      <c r="BE118" s="47" t="str">
        <f>IF(AND(BC124=0,BC118&gt;=0),"",BC118/BC124)</f>
        <v/>
      </c>
      <c r="BF118" s="30" t="str">
        <f t="shared" si="125"/>
        <v/>
      </c>
      <c r="BG118" s="130">
        <f t="shared" si="132"/>
        <v>0</v>
      </c>
      <c r="BH118" s="30">
        <f>IF(AND(BG4=0,BG118&gt;=0), "",BG118/BG4)</f>
        <v>0</v>
      </c>
      <c r="BI118" s="47">
        <f>IF(AND(BG124=0,BG118&gt;=0),"",BG118/BG124)</f>
        <v>0</v>
      </c>
      <c r="BJ118" s="129">
        <f>+'N EERR ULTRAX'!J195</f>
        <v>0</v>
      </c>
      <c r="BK118" s="30" t="str">
        <f>IF(AND(BJ4=0,BJ118&gt;=0), "",BJ118/BJ4)</f>
        <v/>
      </c>
      <c r="BL118" s="47" t="str">
        <f>IF(AND(BJ124=0,BJ118&gt;=0),"",BJ118/BJ124)</f>
        <v/>
      </c>
      <c r="BM118" s="30" t="str">
        <f t="shared" si="107"/>
        <v/>
      </c>
      <c r="BN118" s="130">
        <f t="shared" si="133"/>
        <v>0</v>
      </c>
      <c r="BO118" s="30">
        <f>IF(AND(BN4=0,BN118&gt;=0), "",BN118/BN4)</f>
        <v>0</v>
      </c>
      <c r="BP118" s="47">
        <f>IF(AND(BN124=0,BN118&gt;=0),"",BN118/BN124)</f>
        <v>0</v>
      </c>
      <c r="BQ118" s="129">
        <f>+'N EERR ULTRAX'!K195</f>
        <v>0</v>
      </c>
      <c r="BR118" s="30" t="str">
        <f>IF(AND(BQ4=0,BQ118&gt;=0), "",BQ118/BQ4)</f>
        <v/>
      </c>
      <c r="BS118" s="47" t="str">
        <f>IF(AND(BQ124=0,BQ118&gt;=0),"",BQ118/BQ124)</f>
        <v/>
      </c>
      <c r="BT118" s="30" t="str">
        <f t="shared" si="108"/>
        <v/>
      </c>
      <c r="BU118" s="130">
        <f t="shared" si="134"/>
        <v>0</v>
      </c>
      <c r="BV118" s="30">
        <f>IF(AND(BU4=0,BU118&gt;=0), "",BU118/BU4)</f>
        <v>0</v>
      </c>
      <c r="BW118" s="47">
        <f>IF(AND(BU124=0,BU118&gt;=0),"",BU118/BU124)</f>
        <v>0</v>
      </c>
      <c r="BX118" s="131">
        <f t="shared" si="135"/>
        <v>0</v>
      </c>
      <c r="BY118" s="30" t="str">
        <f>IF(AND(BX4=0,BX118&gt;=0), "",BX118/BX4)</f>
        <v/>
      </c>
      <c r="BZ118" s="47" t="str">
        <f t="shared" si="109"/>
        <v/>
      </c>
      <c r="CA118" s="129">
        <f>+'N EERR ULTRAX'!L195</f>
        <v>0</v>
      </c>
      <c r="CB118" s="30" t="str">
        <f>IF(AND(CA4=0,CA118&gt;=0), "",CA118/CA4)</f>
        <v/>
      </c>
      <c r="CC118" s="47" t="str">
        <f>IF(AND(CA124=0,CA118&gt;=0),"",CA118/CA124)</f>
        <v/>
      </c>
      <c r="CD118" s="30" t="str">
        <f t="shared" si="126"/>
        <v/>
      </c>
      <c r="CE118" s="130">
        <f t="shared" si="136"/>
        <v>0</v>
      </c>
      <c r="CF118" s="30">
        <f>IF(AND(CE4=0,CE118&gt;=0), "",CE118/CE4)</f>
        <v>0</v>
      </c>
      <c r="CG118" s="47">
        <f>IF(AND(CE124=0,CE118&gt;=0),"",CE118/CE124)</f>
        <v>0</v>
      </c>
      <c r="CH118" s="129">
        <f>+'N EERR ULTRAX'!M195</f>
        <v>0</v>
      </c>
      <c r="CI118" s="30" t="str">
        <f>IF(AND(CH4=0,CH118&gt;=0), "",CH118/CH4)</f>
        <v/>
      </c>
      <c r="CJ118" s="47" t="str">
        <f>IF(AND(CH124=0,CH118&gt;=0),"",CH118/CH124)</f>
        <v/>
      </c>
      <c r="CK118" s="30" t="str">
        <f t="shared" si="110"/>
        <v/>
      </c>
      <c r="CL118" s="130">
        <f t="shared" si="137"/>
        <v>0</v>
      </c>
      <c r="CM118" s="30">
        <f>IF(AND(CL4=0,CL118&gt;=0), "",CL118/CL4)</f>
        <v>0</v>
      </c>
      <c r="CN118" s="47">
        <f>IF(AND(CL124=0,CL118&gt;=0),"",CL118/CL124)</f>
        <v>0</v>
      </c>
      <c r="CO118" s="129">
        <f>+'N EERR ULTRAX'!N195</f>
        <v>0</v>
      </c>
      <c r="CP118" s="30" t="str">
        <f>IF(AND(CO4=0,CO118&gt;=0), "",CO118/CO4)</f>
        <v/>
      </c>
      <c r="CQ118" s="47" t="str">
        <f>IF(AND(CO124=0,CO118&gt;=0),"",CO118/CO124)</f>
        <v/>
      </c>
      <c r="CR118" s="30" t="str">
        <f t="shared" si="111"/>
        <v/>
      </c>
      <c r="CS118" s="130">
        <f t="shared" si="138"/>
        <v>0</v>
      </c>
      <c r="CT118" s="30">
        <f>IF(AND(CS4=0,CS118&gt;=0), "",CS118/CS4)</f>
        <v>0</v>
      </c>
      <c r="CU118" s="47">
        <f>IF(AND(CS124=0,CS118&gt;=0),"",CS118/CS124)</f>
        <v>0</v>
      </c>
      <c r="CV118" s="131">
        <f t="shared" si="139"/>
        <v>0</v>
      </c>
      <c r="CW118" s="30" t="str">
        <f>IF(AND(CV4=0,CV118&gt;=0), "",CV118/CV4)</f>
        <v/>
      </c>
      <c r="CX118" s="47" t="str">
        <f t="shared" si="112"/>
        <v/>
      </c>
    </row>
    <row r="119" spans="1:102" outlineLevel="1" x14ac:dyDescent="0.3">
      <c r="A119" s="29" t="s">
        <v>97</v>
      </c>
      <c r="B119" s="129">
        <f>+'N EERR ULTRAX'!B196</f>
        <v>0</v>
      </c>
      <c r="C119" s="30" t="str">
        <f>IF(AND(B4=0,B119&gt;=0), "",B119/B4)</f>
        <v/>
      </c>
      <c r="D119" s="47" t="str">
        <f>IF(AND(B124=0,B119&gt;=0),"",B119/B124)</f>
        <v/>
      </c>
      <c r="E119" s="129">
        <f>+'N EERR ULTRAX'!C196</f>
        <v>0</v>
      </c>
      <c r="F119" s="30">
        <f>IF(AND(E4=0,E119&gt;=0), "",E119/E4)</f>
        <v>0</v>
      </c>
      <c r="G119" s="47">
        <f>IF(AND(E124=0,E119&gt;=0),"",E119/E124)</f>
        <v>0</v>
      </c>
      <c r="H119" s="129">
        <f>+'N EERR ULTRAX'!D196</f>
        <v>0</v>
      </c>
      <c r="I119" s="30">
        <f>IF(AND(H4=0,H119&gt;=0), "",H119/H4)</f>
        <v>0</v>
      </c>
      <c r="J119" s="47">
        <f>IF(AND(H124=0,H119&gt;=0),"",H119/H124)</f>
        <v>0</v>
      </c>
      <c r="K119" s="30" t="str">
        <f t="shared" si="119"/>
        <v/>
      </c>
      <c r="L119" s="130">
        <f t="shared" si="127"/>
        <v>0</v>
      </c>
      <c r="M119" s="30">
        <f>IF(AND(L4=0,L119&gt;=0), "",L119/L4)</f>
        <v>0</v>
      </c>
      <c r="N119" s="47">
        <f>IF(AND(L124=0,L119&gt;=0),"",L119/L124)</f>
        <v>0</v>
      </c>
      <c r="O119" s="129">
        <f>+'N EERR ULTRAX'!E196</f>
        <v>0</v>
      </c>
      <c r="P119" s="30">
        <f>IF(AND(O4=0,O119&gt;=0), "",O119/O4)</f>
        <v>0</v>
      </c>
      <c r="Q119" s="47">
        <f>IF(AND(O124=0,O119&gt;=0),"",O119/O124)</f>
        <v>0</v>
      </c>
      <c r="R119" s="30" t="str">
        <f t="shared" si="120"/>
        <v/>
      </c>
      <c r="S119" s="130">
        <f t="shared" si="128"/>
        <v>0</v>
      </c>
      <c r="T119" s="30">
        <f>IF(AND(S4=0,S119&gt;=0), "",S119/S4)</f>
        <v>0</v>
      </c>
      <c r="U119" s="47">
        <f>IF(AND(S124=0,S119&gt;=0),"",S119/S124)</f>
        <v>0</v>
      </c>
      <c r="V119" s="131"/>
      <c r="W119" s="30" t="str">
        <f>IF(AND(V4=0,V119&gt;=0), "",V119/V4)</f>
        <v/>
      </c>
      <c r="X119" s="47" t="str">
        <f t="shared" si="121"/>
        <v/>
      </c>
      <c r="Y119" s="129">
        <f>+'N EERR ULTRAX'!F196</f>
        <v>0</v>
      </c>
      <c r="Z119" s="30">
        <f>IF(AND(Y4=0,Y119&gt;=0), "",Y119/Y4)</f>
        <v>0</v>
      </c>
      <c r="AA119" s="47">
        <f>IF(AND(Y124=0,Y119&gt;=0),"",Y119/Y124)</f>
        <v>0</v>
      </c>
      <c r="AB119" s="30" t="str">
        <f t="shared" si="122"/>
        <v/>
      </c>
      <c r="AC119" s="130">
        <f t="shared" si="129"/>
        <v>0</v>
      </c>
      <c r="AD119" s="30">
        <f>IF(AND(AC4=0,AC119&gt;=0), "",AC119/AC4)</f>
        <v>0</v>
      </c>
      <c r="AE119" s="47">
        <f>IF(AND(AC124=0,AC119&gt;=0),"",AC119/AC124)</f>
        <v>0</v>
      </c>
      <c r="AF119" s="129">
        <f>+'N EERR ULTRAX'!G196</f>
        <v>0</v>
      </c>
      <c r="AG119" s="30">
        <f>IF(AND(AF4=0,AF119&gt;=0), "",AF119/AF4)</f>
        <v>0</v>
      </c>
      <c r="AH119" s="47">
        <f>IF(AND(AF124=0,AF119&gt;=0),"",AF119/AF124)</f>
        <v>0</v>
      </c>
      <c r="AI119" s="30" t="str">
        <f t="shared" si="105"/>
        <v/>
      </c>
      <c r="AJ119" s="130">
        <f t="shared" si="76"/>
        <v>0</v>
      </c>
      <c r="AK119" s="30">
        <f>IF(AND(AJ4=0,AJ119&gt;=0), "",AJ119/AJ4)</f>
        <v>0</v>
      </c>
      <c r="AL119" s="47">
        <f>IF(AND(AJ124=0,AJ119&gt;=0),"",AJ119/AJ124)</f>
        <v>0</v>
      </c>
      <c r="AM119" s="129">
        <f>+'N EERR ULTRAX'!H196</f>
        <v>0</v>
      </c>
      <c r="AN119" s="30">
        <f>IF(AND(AM4=0,AM119&gt;=0), "",AM119/AM4)</f>
        <v>0</v>
      </c>
      <c r="AO119" s="47">
        <f>IF(AND(AM124=0,AM119&gt;=0),"",AM119/AM124)</f>
        <v>0</v>
      </c>
      <c r="AP119" s="30" t="str">
        <f t="shared" si="106"/>
        <v/>
      </c>
      <c r="AQ119" s="130">
        <f t="shared" si="77"/>
        <v>0</v>
      </c>
      <c r="AR119" s="30">
        <f>IF(AND(AQ4=0,AQ119&gt;=0), "",AQ119/AQ4)</f>
        <v>0</v>
      </c>
      <c r="AS119" s="47">
        <f>IF(AND(AQ124=0,AQ119&gt;=0),"",AQ119/AQ124)</f>
        <v>0</v>
      </c>
      <c r="AT119" s="131">
        <f t="shared" si="130"/>
        <v>0</v>
      </c>
      <c r="AU119" s="30" t="str">
        <f>IF(AND(AT4=0,AT119&gt;=0), "",AT119/AT4)</f>
        <v/>
      </c>
      <c r="AV119" s="47" t="str">
        <f t="shared" si="123"/>
        <v/>
      </c>
      <c r="AW119" s="131">
        <f t="shared" si="140"/>
        <v>0</v>
      </c>
      <c r="AX119" s="30">
        <f>IF(AND(AW4=0,AW119&gt;=0), "",AW119/AW4)</f>
        <v>0</v>
      </c>
      <c r="AY119" s="47">
        <f>IF(AND(AW124=0,AW119&gt;=0),"",AW119/AW124)</f>
        <v>0</v>
      </c>
      <c r="AZ119" s="131">
        <f t="shared" si="131"/>
        <v>0</v>
      </c>
      <c r="BA119" s="30" t="str">
        <f>IF(AND(AZ4=0,AZ119&gt;=0), "",AZ119/AZ4)</f>
        <v/>
      </c>
      <c r="BB119" s="47" t="str">
        <f t="shared" si="124"/>
        <v/>
      </c>
      <c r="BC119" s="129">
        <f>+'N EERR ULTRAX'!I196</f>
        <v>0</v>
      </c>
      <c r="BD119" s="30" t="str">
        <f>IF(AND(BC4=0,BC119&gt;=0), "",BC119/BC4)</f>
        <v/>
      </c>
      <c r="BE119" s="47" t="str">
        <f>IF(AND(BC124=0,BC119&gt;=0),"",BC119/BC124)</f>
        <v/>
      </c>
      <c r="BF119" s="30" t="str">
        <f t="shared" si="125"/>
        <v/>
      </c>
      <c r="BG119" s="130">
        <f t="shared" si="132"/>
        <v>0</v>
      </c>
      <c r="BH119" s="30">
        <f>IF(AND(BG4=0,BG119&gt;=0), "",BG119/BG4)</f>
        <v>0</v>
      </c>
      <c r="BI119" s="47">
        <f>IF(AND(BG124=0,BG119&gt;=0),"",BG119/BG124)</f>
        <v>0</v>
      </c>
      <c r="BJ119" s="129">
        <f>+'N EERR ULTRAX'!J196</f>
        <v>0</v>
      </c>
      <c r="BK119" s="30" t="str">
        <f>IF(AND(BJ4=0,BJ119&gt;=0), "",BJ119/BJ4)</f>
        <v/>
      </c>
      <c r="BL119" s="47" t="str">
        <f>IF(AND(BJ124=0,BJ119&gt;=0),"",BJ119/BJ124)</f>
        <v/>
      </c>
      <c r="BM119" s="30" t="str">
        <f t="shared" si="107"/>
        <v/>
      </c>
      <c r="BN119" s="130">
        <f t="shared" si="133"/>
        <v>0</v>
      </c>
      <c r="BO119" s="30">
        <f>IF(AND(BN4=0,BN119&gt;=0), "",BN119/BN4)</f>
        <v>0</v>
      </c>
      <c r="BP119" s="47">
        <f>IF(AND(BN124=0,BN119&gt;=0),"",BN119/BN124)</f>
        <v>0</v>
      </c>
      <c r="BQ119" s="129">
        <f>+'N EERR ULTRAX'!K196</f>
        <v>0</v>
      </c>
      <c r="BR119" s="30" t="str">
        <f>IF(AND(BQ4=0,BQ119&gt;=0), "",BQ119/BQ4)</f>
        <v/>
      </c>
      <c r="BS119" s="47" t="str">
        <f>IF(AND(BQ124=0,BQ119&gt;=0),"",BQ119/BQ124)</f>
        <v/>
      </c>
      <c r="BT119" s="30" t="str">
        <f t="shared" si="108"/>
        <v/>
      </c>
      <c r="BU119" s="130">
        <f t="shared" si="134"/>
        <v>0</v>
      </c>
      <c r="BV119" s="30">
        <f>IF(AND(BU4=0,BU119&gt;=0), "",BU119/BU4)</f>
        <v>0</v>
      </c>
      <c r="BW119" s="47">
        <f>IF(AND(BU124=0,BU119&gt;=0),"",BU119/BU124)</f>
        <v>0</v>
      </c>
      <c r="BX119" s="131">
        <f t="shared" si="135"/>
        <v>0</v>
      </c>
      <c r="BY119" s="30" t="str">
        <f>IF(AND(BX4=0,BX119&gt;=0), "",BX119/BX4)</f>
        <v/>
      </c>
      <c r="BZ119" s="47" t="str">
        <f t="shared" si="109"/>
        <v/>
      </c>
      <c r="CA119" s="129">
        <f>+'N EERR ULTRAX'!L196</f>
        <v>0</v>
      </c>
      <c r="CB119" s="30" t="str">
        <f>IF(AND(CA4=0,CA119&gt;=0), "",CA119/CA4)</f>
        <v/>
      </c>
      <c r="CC119" s="47" t="str">
        <f>IF(AND(CA124=0,CA119&gt;=0),"",CA119/CA124)</f>
        <v/>
      </c>
      <c r="CD119" s="30" t="str">
        <f t="shared" si="126"/>
        <v/>
      </c>
      <c r="CE119" s="130">
        <f t="shared" si="136"/>
        <v>0</v>
      </c>
      <c r="CF119" s="30">
        <f>IF(AND(CE4=0,CE119&gt;=0), "",CE119/CE4)</f>
        <v>0</v>
      </c>
      <c r="CG119" s="47">
        <f>IF(AND(CE124=0,CE119&gt;=0),"",CE119/CE124)</f>
        <v>0</v>
      </c>
      <c r="CH119" s="129">
        <f>+'N EERR ULTRAX'!M196</f>
        <v>0</v>
      </c>
      <c r="CI119" s="30" t="str">
        <f>IF(AND(CH4=0,CH119&gt;=0), "",CH119/CH4)</f>
        <v/>
      </c>
      <c r="CJ119" s="47" t="str">
        <f>IF(AND(CH124=0,CH119&gt;=0),"",CH119/CH124)</f>
        <v/>
      </c>
      <c r="CK119" s="30" t="str">
        <f t="shared" si="110"/>
        <v/>
      </c>
      <c r="CL119" s="130">
        <f t="shared" si="137"/>
        <v>0</v>
      </c>
      <c r="CM119" s="30">
        <f>IF(AND(CL4=0,CL119&gt;=0), "",CL119/CL4)</f>
        <v>0</v>
      </c>
      <c r="CN119" s="47">
        <f>IF(AND(CL124=0,CL119&gt;=0),"",CL119/CL124)</f>
        <v>0</v>
      </c>
      <c r="CO119" s="129">
        <f>+'N EERR ULTRAX'!N196</f>
        <v>0</v>
      </c>
      <c r="CP119" s="30" t="str">
        <f>IF(AND(CO4=0,CO119&gt;=0), "",CO119/CO4)</f>
        <v/>
      </c>
      <c r="CQ119" s="47" t="str">
        <f>IF(AND(CO124=0,CO119&gt;=0),"",CO119/CO124)</f>
        <v/>
      </c>
      <c r="CR119" s="30" t="str">
        <f t="shared" si="111"/>
        <v/>
      </c>
      <c r="CS119" s="130">
        <f t="shared" si="138"/>
        <v>0</v>
      </c>
      <c r="CT119" s="30">
        <f>IF(AND(CS4=0,CS119&gt;=0), "",CS119/CS4)</f>
        <v>0</v>
      </c>
      <c r="CU119" s="47">
        <f>IF(AND(CS124=0,CS119&gt;=0),"",CS119/CS124)</f>
        <v>0</v>
      </c>
      <c r="CV119" s="131">
        <f t="shared" si="139"/>
        <v>0</v>
      </c>
      <c r="CW119" s="30" t="str">
        <f>IF(AND(CV4=0,CV119&gt;=0), "",CV119/CV4)</f>
        <v/>
      </c>
      <c r="CX119" s="47" t="str">
        <f t="shared" si="112"/>
        <v/>
      </c>
    </row>
    <row r="120" spans="1:102" outlineLevel="1" x14ac:dyDescent="0.3">
      <c r="A120" s="29" t="s">
        <v>31</v>
      </c>
      <c r="B120" s="129">
        <f>+'N EERR ULTRAX'!B197</f>
        <v>0</v>
      </c>
      <c r="C120" s="30" t="str">
        <f>IF(AND(B4=0,B120&gt;=0), "",B120/B4)</f>
        <v/>
      </c>
      <c r="D120" s="47" t="str">
        <f>IF(AND(B124=0,B120&gt;=0),"",B120/B124)</f>
        <v/>
      </c>
      <c r="E120" s="129">
        <f>+'N EERR ULTRAX'!C197</f>
        <v>0</v>
      </c>
      <c r="F120" s="30">
        <f>IF(AND(E4=0,E120&gt;=0), "",E120/E4)</f>
        <v>0</v>
      </c>
      <c r="G120" s="47">
        <f>IF(AND(E124=0,E120&gt;=0),"",E120/E124)</f>
        <v>0</v>
      </c>
      <c r="H120" s="129">
        <f>+'N EERR ULTRAX'!D197</f>
        <v>0</v>
      </c>
      <c r="I120" s="30">
        <f>IF(AND(H4=0,H120&gt;=0), "",H120/H4)</f>
        <v>0</v>
      </c>
      <c r="J120" s="47">
        <f>IF(AND(H124=0,H120&gt;=0),"",H120/H124)</f>
        <v>0</v>
      </c>
      <c r="K120" s="30" t="str">
        <f t="shared" si="119"/>
        <v/>
      </c>
      <c r="L120" s="130">
        <f t="shared" si="127"/>
        <v>0</v>
      </c>
      <c r="M120" s="30">
        <f>IF(AND(L4=0,L120&gt;=0), "",L120/L4)</f>
        <v>0</v>
      </c>
      <c r="N120" s="47">
        <f>IF(AND(L124=0,L120&gt;=0),"",L120/L124)</f>
        <v>0</v>
      </c>
      <c r="O120" s="129">
        <f>+'N EERR ULTRAX'!E197</f>
        <v>0</v>
      </c>
      <c r="P120" s="30">
        <f>IF(AND(O4=0,O120&gt;=0), "",O120/O4)</f>
        <v>0</v>
      </c>
      <c r="Q120" s="47">
        <f>IF(AND(O124=0,O120&gt;=0),"",O120/O124)</f>
        <v>0</v>
      </c>
      <c r="R120" s="30" t="str">
        <f t="shared" si="120"/>
        <v/>
      </c>
      <c r="S120" s="130">
        <f t="shared" si="128"/>
        <v>0</v>
      </c>
      <c r="T120" s="30">
        <f>IF(AND(S4=0,S120&gt;=0), "",S120/S4)</f>
        <v>0</v>
      </c>
      <c r="U120" s="47">
        <f>IF(AND(S124=0,S120&gt;=0),"",S120/S124)</f>
        <v>0</v>
      </c>
      <c r="V120" s="131"/>
      <c r="W120" s="30" t="str">
        <f>IF(AND(V4=0,V120&gt;=0), "",V120/V4)</f>
        <v/>
      </c>
      <c r="X120" s="47" t="str">
        <f t="shared" si="121"/>
        <v/>
      </c>
      <c r="Y120" s="129">
        <f>+'N EERR ULTRAX'!F197</f>
        <v>0</v>
      </c>
      <c r="Z120" s="30">
        <f>IF(AND(Y4=0,Y120&gt;=0), "",Y120/Y4)</f>
        <v>0</v>
      </c>
      <c r="AA120" s="47">
        <f>IF(AND(Y124=0,Y120&gt;=0),"",Y120/Y124)</f>
        <v>0</v>
      </c>
      <c r="AB120" s="30" t="str">
        <f t="shared" si="122"/>
        <v/>
      </c>
      <c r="AC120" s="130">
        <f t="shared" si="129"/>
        <v>0</v>
      </c>
      <c r="AD120" s="30">
        <f>IF(AND(AC4=0,AC120&gt;=0), "",AC120/AC4)</f>
        <v>0</v>
      </c>
      <c r="AE120" s="47">
        <f>IF(AND(AC124=0,AC120&gt;=0),"",AC120/AC124)</f>
        <v>0</v>
      </c>
      <c r="AF120" s="129">
        <f>+'N EERR ULTRAX'!G197</f>
        <v>0</v>
      </c>
      <c r="AG120" s="30">
        <f>IF(AND(AF4=0,AF120&gt;=0), "",AF120/AF4)</f>
        <v>0</v>
      </c>
      <c r="AH120" s="47">
        <f>IF(AND(AF124=0,AF120&gt;=0),"",AF120/AF124)</f>
        <v>0</v>
      </c>
      <c r="AI120" s="30" t="str">
        <f t="shared" si="105"/>
        <v/>
      </c>
      <c r="AJ120" s="130">
        <f t="shared" si="76"/>
        <v>0</v>
      </c>
      <c r="AK120" s="30">
        <f>IF(AND(AJ4=0,AJ120&gt;=0), "",AJ120/AJ4)</f>
        <v>0</v>
      </c>
      <c r="AL120" s="47">
        <f>IF(AND(AJ124=0,AJ120&gt;=0),"",AJ120/AJ124)</f>
        <v>0</v>
      </c>
      <c r="AM120" s="129">
        <f>+'N EERR ULTRAX'!H197</f>
        <v>0</v>
      </c>
      <c r="AN120" s="30">
        <f>IF(AND(AM4=0,AM120&gt;=0), "",AM120/AM4)</f>
        <v>0</v>
      </c>
      <c r="AO120" s="47">
        <f>IF(AND(AM124=0,AM120&gt;=0),"",AM120/AM124)</f>
        <v>0</v>
      </c>
      <c r="AP120" s="30" t="str">
        <f t="shared" si="106"/>
        <v/>
      </c>
      <c r="AQ120" s="130">
        <f t="shared" si="77"/>
        <v>0</v>
      </c>
      <c r="AR120" s="30">
        <f>IF(AND(AQ4=0,AQ120&gt;=0), "",AQ120/AQ4)</f>
        <v>0</v>
      </c>
      <c r="AS120" s="47">
        <f>IF(AND(AQ124=0,AQ120&gt;=0),"",AQ120/AQ124)</f>
        <v>0</v>
      </c>
      <c r="AT120" s="131">
        <f t="shared" si="130"/>
        <v>0</v>
      </c>
      <c r="AU120" s="30" t="str">
        <f>IF(AND(AT4=0,AT120&gt;=0), "",AT120/AT4)</f>
        <v/>
      </c>
      <c r="AV120" s="47" t="str">
        <f t="shared" si="123"/>
        <v/>
      </c>
      <c r="AW120" s="131">
        <f t="shared" si="140"/>
        <v>0</v>
      </c>
      <c r="AX120" s="30">
        <f>IF(AND(AW4=0,AW120&gt;=0), "",AW120/AW4)</f>
        <v>0</v>
      </c>
      <c r="AY120" s="47">
        <f>IF(AND(AW124=0,AW120&gt;=0),"",AW120/AW124)</f>
        <v>0</v>
      </c>
      <c r="AZ120" s="131">
        <f t="shared" si="131"/>
        <v>0</v>
      </c>
      <c r="BA120" s="30" t="str">
        <f>IF(AND(AZ4=0,AZ120&gt;=0), "",AZ120/AZ4)</f>
        <v/>
      </c>
      <c r="BB120" s="47" t="str">
        <f t="shared" si="124"/>
        <v/>
      </c>
      <c r="BC120" s="129">
        <f>+'N EERR ULTRAX'!I197</f>
        <v>0</v>
      </c>
      <c r="BD120" s="30" t="str">
        <f>IF(AND(BC4=0,BC120&gt;=0), "",BC120/BC4)</f>
        <v/>
      </c>
      <c r="BE120" s="47" t="str">
        <f>IF(AND(BC124=0,BC120&gt;=0),"",BC120/BC124)</f>
        <v/>
      </c>
      <c r="BF120" s="30" t="str">
        <f t="shared" si="125"/>
        <v/>
      </c>
      <c r="BG120" s="130">
        <f t="shared" si="132"/>
        <v>0</v>
      </c>
      <c r="BH120" s="30">
        <f>IF(AND(BG4=0,BG120&gt;=0), "",BG120/BG4)</f>
        <v>0</v>
      </c>
      <c r="BI120" s="47">
        <f>IF(AND(BG124=0,BG120&gt;=0),"",BG120/BG124)</f>
        <v>0</v>
      </c>
      <c r="BJ120" s="129">
        <f>+'N EERR ULTRAX'!J197</f>
        <v>0</v>
      </c>
      <c r="BK120" s="30" t="str">
        <f>IF(AND(BJ4=0,BJ120&gt;=0), "",BJ120/BJ4)</f>
        <v/>
      </c>
      <c r="BL120" s="47" t="str">
        <f>IF(AND(BJ124=0,BJ120&gt;=0),"",BJ120/BJ124)</f>
        <v/>
      </c>
      <c r="BM120" s="30" t="str">
        <f t="shared" si="107"/>
        <v/>
      </c>
      <c r="BN120" s="130">
        <f t="shared" si="133"/>
        <v>0</v>
      </c>
      <c r="BO120" s="30">
        <f>IF(AND(BN4=0,BN120&gt;=0), "",BN120/BN4)</f>
        <v>0</v>
      </c>
      <c r="BP120" s="47">
        <f>IF(AND(BN124=0,BN120&gt;=0),"",BN120/BN124)</f>
        <v>0</v>
      </c>
      <c r="BQ120" s="129">
        <f>+'N EERR ULTRAX'!K197</f>
        <v>0</v>
      </c>
      <c r="BR120" s="30" t="str">
        <f>IF(AND(BQ4=0,BQ120&gt;=0), "",BQ120/BQ4)</f>
        <v/>
      </c>
      <c r="BS120" s="47" t="str">
        <f>IF(AND(BQ124=0,BQ120&gt;=0),"",BQ120/BQ124)</f>
        <v/>
      </c>
      <c r="BT120" s="30" t="str">
        <f t="shared" si="108"/>
        <v/>
      </c>
      <c r="BU120" s="130">
        <f t="shared" si="134"/>
        <v>0</v>
      </c>
      <c r="BV120" s="30">
        <f>IF(AND(BU4=0,BU120&gt;=0), "",BU120/BU4)</f>
        <v>0</v>
      </c>
      <c r="BW120" s="47">
        <f>IF(AND(BU124=0,BU120&gt;=0),"",BU120/BU124)</f>
        <v>0</v>
      </c>
      <c r="BX120" s="131">
        <f t="shared" si="135"/>
        <v>0</v>
      </c>
      <c r="BY120" s="30" t="str">
        <f>IF(AND(BX4=0,BX120&gt;=0), "",BX120/BX4)</f>
        <v/>
      </c>
      <c r="BZ120" s="47" t="str">
        <f t="shared" si="109"/>
        <v/>
      </c>
      <c r="CA120" s="129">
        <f>+'N EERR ULTRAX'!L197</f>
        <v>0</v>
      </c>
      <c r="CB120" s="30" t="str">
        <f>IF(AND(CA4=0,CA120&gt;=0), "",CA120/CA4)</f>
        <v/>
      </c>
      <c r="CC120" s="47" t="str">
        <f>IF(AND(CA124=0,CA120&gt;=0),"",CA120/CA124)</f>
        <v/>
      </c>
      <c r="CD120" s="30" t="str">
        <f t="shared" si="126"/>
        <v/>
      </c>
      <c r="CE120" s="130">
        <f t="shared" si="136"/>
        <v>0</v>
      </c>
      <c r="CF120" s="30">
        <f>IF(AND(CE4=0,CE120&gt;=0), "",CE120/CE4)</f>
        <v>0</v>
      </c>
      <c r="CG120" s="47">
        <f>IF(AND(CE124=0,CE120&gt;=0),"",CE120/CE124)</f>
        <v>0</v>
      </c>
      <c r="CH120" s="129">
        <f>+'N EERR ULTRAX'!M197</f>
        <v>0</v>
      </c>
      <c r="CI120" s="30" t="str">
        <f>IF(AND(CH4=0,CH120&gt;=0), "",CH120/CH4)</f>
        <v/>
      </c>
      <c r="CJ120" s="47" t="str">
        <f>IF(AND(CH124=0,CH120&gt;=0),"",CH120/CH124)</f>
        <v/>
      </c>
      <c r="CK120" s="30" t="str">
        <f t="shared" si="110"/>
        <v/>
      </c>
      <c r="CL120" s="130">
        <f t="shared" si="137"/>
        <v>0</v>
      </c>
      <c r="CM120" s="30">
        <f>IF(AND(CL4=0,CL120&gt;=0), "",CL120/CL4)</f>
        <v>0</v>
      </c>
      <c r="CN120" s="47">
        <f>IF(AND(CL124=0,CL120&gt;=0),"",CL120/CL124)</f>
        <v>0</v>
      </c>
      <c r="CO120" s="129">
        <f>+'N EERR ULTRAX'!N197</f>
        <v>0</v>
      </c>
      <c r="CP120" s="30" t="str">
        <f>IF(AND(CO4=0,CO120&gt;=0), "",CO120/CO4)</f>
        <v/>
      </c>
      <c r="CQ120" s="47" t="str">
        <f>IF(AND(CO124=0,CO120&gt;=0),"",CO120/CO124)</f>
        <v/>
      </c>
      <c r="CR120" s="30" t="str">
        <f t="shared" si="111"/>
        <v/>
      </c>
      <c r="CS120" s="130">
        <f t="shared" si="138"/>
        <v>0</v>
      </c>
      <c r="CT120" s="30">
        <f>IF(AND(CS4=0,CS120&gt;=0), "",CS120/CS4)</f>
        <v>0</v>
      </c>
      <c r="CU120" s="47">
        <f>IF(AND(CS124=0,CS120&gt;=0),"",CS120/CS124)</f>
        <v>0</v>
      </c>
      <c r="CV120" s="131">
        <f t="shared" si="139"/>
        <v>0</v>
      </c>
      <c r="CW120" s="30" t="str">
        <f>IF(AND(CV4=0,CV120&gt;=0), "",CV120/CV4)</f>
        <v/>
      </c>
      <c r="CX120" s="47" t="str">
        <f t="shared" si="112"/>
        <v/>
      </c>
    </row>
    <row r="121" spans="1:102" outlineLevel="1" x14ac:dyDescent="0.3">
      <c r="A121" s="29" t="s">
        <v>98</v>
      </c>
      <c r="B121" s="129">
        <f>+'N EERR ULTRAX'!B198</f>
        <v>0</v>
      </c>
      <c r="C121" s="30" t="str">
        <f>IF(AND(B4=0,B121&gt;=0), "",B121/B4)</f>
        <v/>
      </c>
      <c r="D121" s="47" t="str">
        <f>IF(AND(B124=0,B121&gt;=0),"",B121/B124)</f>
        <v/>
      </c>
      <c r="E121" s="129">
        <f>+'N EERR ULTRAX'!C198</f>
        <v>0.50984872891555133</v>
      </c>
      <c r="F121" s="30">
        <f>IF(AND(E4=0,E121&gt;=0), "",E121/E4)</f>
        <v>7.3129828495813848E-6</v>
      </c>
      <c r="G121" s="47">
        <f>IF(AND(E124=0,E121&gt;=0),"",E121/E124)</f>
        <v>1.8014112629477153E-5</v>
      </c>
      <c r="H121" s="129">
        <f>+'N EERR ULTRAX'!D198</f>
        <v>2.8120418475553344E-2</v>
      </c>
      <c r="I121" s="30">
        <f>IF(AND(H4=0,H121&gt;=0), "",H121/H4)</f>
        <v>3.0907764311249523E-7</v>
      </c>
      <c r="J121" s="47">
        <f>IF(AND(H124=0,H121&gt;=0),"",H121/H124)</f>
        <v>1.0631555874535109E-6</v>
      </c>
      <c r="K121" s="30">
        <f t="shared" si="119"/>
        <v>-0.94484556520251506</v>
      </c>
      <c r="L121" s="130">
        <f t="shared" si="127"/>
        <v>0.53796914739110469</v>
      </c>
      <c r="M121" s="30">
        <f>IF(AND(L4=0,L121&gt;=0), "",L121/L4)</f>
        <v>3.3476605514789411E-6</v>
      </c>
      <c r="N121" s="47">
        <f>IF(AND(L124=0,L121&gt;=0),"",L121/L124)</f>
        <v>9.8254368527627416E-6</v>
      </c>
      <c r="O121" s="129">
        <f>+'N EERR ULTRAX'!E198</f>
        <v>-1.156196830955367</v>
      </c>
      <c r="P121" s="30">
        <f>IF(AND(O4=0,O121&gt;=0), "",O121/O4)</f>
        <v>-1.0739409495390928E-5</v>
      </c>
      <c r="Q121" s="47">
        <f>IF(AND(O124=0,O121&gt;=0),"",O121/O124)</f>
        <v>-3.4663287377240951E-5</v>
      </c>
      <c r="R121" s="30">
        <f t="shared" si="120"/>
        <v>-42.11591838366536</v>
      </c>
      <c r="S121" s="130">
        <f t="shared" si="128"/>
        <v>-0.61822768356426228</v>
      </c>
      <c r="T121" s="30">
        <f>IF(AND(S4=0,S121&gt;=0), "",S121/S4)</f>
        <v>-2.303731301471946E-6</v>
      </c>
      <c r="U121" s="47">
        <f>IF(AND(S124=0,S121&gt;=0),"",S121/S124)</f>
        <v>-7.0167208479808091E-6</v>
      </c>
      <c r="V121" s="131"/>
      <c r="W121" s="30" t="str">
        <f>IF(AND(V4=0,V121&gt;=0), "",V121/V4)</f>
        <v/>
      </c>
      <c r="X121" s="47" t="e">
        <f t="shared" si="121"/>
        <v>#DIV/0!</v>
      </c>
      <c r="Y121" s="129">
        <f>+'N EERR ULTRAX'!F198</f>
        <v>2.2071374075515764</v>
      </c>
      <c r="Z121" s="30">
        <f>IF(AND(Y4=0,Y121&gt;=0), "",Y121/Y4)</f>
        <v>1.8796021003840768E-5</v>
      </c>
      <c r="AA121" s="47">
        <f>IF(AND(Y124=0,Y121&gt;=0),"",Y121/Y124)</f>
        <v>6.3088189260493985E-5</v>
      </c>
      <c r="AB121" s="30">
        <f t="shared" si="122"/>
        <v>-2.9089633775659252</v>
      </c>
      <c r="AC121" s="130">
        <f t="shared" si="129"/>
        <v>1.5889097239873142</v>
      </c>
      <c r="AD121" s="30">
        <f>IF(AND(AC4=0,AC121&gt;=0), "",AC121/AC4)</f>
        <v>4.1186398200457557E-6</v>
      </c>
      <c r="AE121" s="47">
        <f>IF(AND(AC124=0,AC121&gt;=0),"",AC121/AC124)</f>
        <v>1.2908233451239376E-5</v>
      </c>
      <c r="AF121" s="129">
        <f>+'N EERR ULTRAX'!G198</f>
        <v>40.720837720067856</v>
      </c>
      <c r="AG121" s="30">
        <f>IF(AND(AF4=0,AF121&gt;=0), "",AF121/AF4)</f>
        <v>3.0753961902044418E-4</v>
      </c>
      <c r="AH121" s="47">
        <f>IF(AND(AF124=0,AF121&gt;=0),"",AF121/AF124)</f>
        <v>1.1056274861803844E-3</v>
      </c>
      <c r="AI121" s="30">
        <f t="shared" si="105"/>
        <v>17.449616041459027</v>
      </c>
      <c r="AJ121" s="130">
        <f t="shared" si="76"/>
        <v>42.309747444055169</v>
      </c>
      <c r="AK121" s="30">
        <f>IF(AND(AJ4=0,AJ121&gt;=0), "",AJ121/AJ4)</f>
        <v>8.1648550378559054E-5</v>
      </c>
      <c r="AL121" s="47">
        <f>IF(AND(AJ124=0,AJ121&gt;=0),"",AJ121/AJ124)</f>
        <v>2.6456282158378314E-4</v>
      </c>
      <c r="AM121" s="129">
        <f>+'N EERR ULTRAX'!H198</f>
        <v>-0.27864305129210665</v>
      </c>
      <c r="AN121" s="30">
        <f>IF(AND(AM4=0,AM121&gt;=0), "",AM121/AM4)</f>
        <v>-2.3587843362265416E-6</v>
      </c>
      <c r="AO121" s="47">
        <f>IF(AND(AM124=0,AM121&gt;=0),"",AM121/AM124)</f>
        <v>-7.522223356352703E-6</v>
      </c>
      <c r="AP121" s="30">
        <f t="shared" si="106"/>
        <v>-1.0068427632360517</v>
      </c>
      <c r="AQ121" s="130">
        <f t="shared" si="77"/>
        <v>42.031104392763062</v>
      </c>
      <c r="AR121" s="30">
        <f>IF(AND(AQ4=0,AQ121&gt;=0), "",AQ121/AQ4)</f>
        <v>6.6053051477639154E-5</v>
      </c>
      <c r="AS121" s="47">
        <f>IF(AND(AQ124=0,AQ121&gt;=0),"",AQ121/AQ124)</f>
        <v>2.1339279767954161E-4</v>
      </c>
      <c r="AT121" s="131">
        <f t="shared" si="130"/>
        <v>0</v>
      </c>
      <c r="AU121" s="30" t="str">
        <f>IF(AND(AT4=0,AT121&gt;=0), "",AT121/AT4)</f>
        <v/>
      </c>
      <c r="AV121" s="47">
        <f t="shared" si="123"/>
        <v>1</v>
      </c>
      <c r="AW121" s="131">
        <f t="shared" si="140"/>
        <v>7.0051840654605106</v>
      </c>
      <c r="AX121" s="30">
        <f>IF(AND(AW4=0,AW121&gt;=0), "",AW121/AW4)</f>
        <v>6.6053051477639154E-5</v>
      </c>
      <c r="AY121" s="47">
        <f>IF(AND(AW124=0,AW121&gt;=0),"",AW121/AW124)</f>
        <v>2.1339279767954166E-4</v>
      </c>
      <c r="AZ121" s="131">
        <f t="shared" si="131"/>
        <v>0</v>
      </c>
      <c r="BA121" s="30" t="str">
        <f>IF(AND(AZ4=0,AZ121&gt;=0), "",AZ121/AZ4)</f>
        <v/>
      </c>
      <c r="BB121" s="47">
        <f t="shared" si="124"/>
        <v>1</v>
      </c>
      <c r="BC121" s="129">
        <f>+'N EERR ULTRAX'!I198</f>
        <v>0</v>
      </c>
      <c r="BD121" s="30" t="str">
        <f>IF(AND(BC4=0,BC121&gt;=0), "",BC121/BC4)</f>
        <v/>
      </c>
      <c r="BE121" s="47" t="str">
        <f>IF(AND(BC124=0,BC121&gt;=0),"",BC121/BC124)</f>
        <v/>
      </c>
      <c r="BF121" s="30">
        <f t="shared" si="125"/>
        <v>1</v>
      </c>
      <c r="BG121" s="130">
        <f t="shared" si="132"/>
        <v>42.031104392763062</v>
      </c>
      <c r="BH121" s="30">
        <f>IF(AND(BG4=0,BG121&gt;=0), "",BG121/BG4)</f>
        <v>6.6053051477639154E-5</v>
      </c>
      <c r="BI121" s="47">
        <f>IF(AND(BG124=0,BG121&gt;=0),"",BG121/BG124)</f>
        <v>2.1339279767954161E-4</v>
      </c>
      <c r="BJ121" s="129">
        <f>+'N EERR ULTRAX'!J198</f>
        <v>0</v>
      </c>
      <c r="BK121" s="30" t="str">
        <f>IF(AND(BJ4=0,BJ121&gt;=0), "",BJ121/BJ4)</f>
        <v/>
      </c>
      <c r="BL121" s="47" t="str">
        <f>IF(AND(BJ124=0,BJ121&gt;=0),"",BJ121/BJ124)</f>
        <v/>
      </c>
      <c r="BM121" s="30" t="str">
        <f t="shared" si="107"/>
        <v/>
      </c>
      <c r="BN121" s="130">
        <f t="shared" si="133"/>
        <v>42.031104392763062</v>
      </c>
      <c r="BO121" s="30">
        <f>IF(AND(BN4=0,BN121&gt;=0), "",BN121/BN4)</f>
        <v>6.6053051477639154E-5</v>
      </c>
      <c r="BP121" s="47">
        <f>IF(AND(BN124=0,BN121&gt;=0),"",BN121/BN124)</f>
        <v>2.1339279767954161E-4</v>
      </c>
      <c r="BQ121" s="129">
        <f>+'N EERR ULTRAX'!K198</f>
        <v>0</v>
      </c>
      <c r="BR121" s="30" t="str">
        <f>IF(AND(BQ4=0,BQ121&gt;=0), "",BQ121/BQ4)</f>
        <v/>
      </c>
      <c r="BS121" s="47" t="str">
        <f>IF(AND(BQ124=0,BQ121&gt;=0),"",BQ121/BQ124)</f>
        <v/>
      </c>
      <c r="BT121" s="30" t="str">
        <f t="shared" si="108"/>
        <v/>
      </c>
      <c r="BU121" s="130">
        <f t="shared" si="134"/>
        <v>42.031104392763062</v>
      </c>
      <c r="BV121" s="30">
        <f>IF(AND(BU4=0,BU121&gt;=0), "",BU121/BU4)</f>
        <v>6.6053051477639154E-5</v>
      </c>
      <c r="BW121" s="47">
        <f>IF(AND(BU124=0,BU121&gt;=0),"",BU121/BU124)</f>
        <v>2.1339279767954161E-4</v>
      </c>
      <c r="BX121" s="131">
        <f t="shared" si="135"/>
        <v>0</v>
      </c>
      <c r="BY121" s="30" t="str">
        <f>IF(AND(BX4=0,BX121&gt;=0), "",BX121/BX4)</f>
        <v/>
      </c>
      <c r="BZ121" s="47">
        <f t="shared" si="109"/>
        <v>1</v>
      </c>
      <c r="CA121" s="129">
        <f>+'N EERR ULTRAX'!L198</f>
        <v>0</v>
      </c>
      <c r="CB121" s="30" t="str">
        <f>IF(AND(CA4=0,CA121&gt;=0), "",CA121/CA4)</f>
        <v/>
      </c>
      <c r="CC121" s="47" t="str">
        <f>IF(AND(CA124=0,CA121&gt;=0),"",CA121/CA124)</f>
        <v/>
      </c>
      <c r="CD121" s="30" t="str">
        <f t="shared" si="126"/>
        <v/>
      </c>
      <c r="CE121" s="130">
        <f t="shared" si="136"/>
        <v>42.031104392763062</v>
      </c>
      <c r="CF121" s="30">
        <f>IF(AND(CE4=0,CE121&gt;=0), "",CE121/CE4)</f>
        <v>6.6053051477639154E-5</v>
      </c>
      <c r="CG121" s="47">
        <f>IF(AND(CE124=0,CE121&gt;=0),"",CE121/CE124)</f>
        <v>2.1339279767954161E-4</v>
      </c>
      <c r="CH121" s="129">
        <f>+'N EERR ULTRAX'!M198</f>
        <v>0</v>
      </c>
      <c r="CI121" s="30" t="str">
        <f>IF(AND(CH4=0,CH121&gt;=0), "",CH121/CH4)</f>
        <v/>
      </c>
      <c r="CJ121" s="47" t="str">
        <f>IF(AND(CH124=0,CH121&gt;=0),"",CH121/CH124)</f>
        <v/>
      </c>
      <c r="CK121" s="30" t="str">
        <f t="shared" si="110"/>
        <v/>
      </c>
      <c r="CL121" s="130">
        <f t="shared" si="137"/>
        <v>42.031104392763062</v>
      </c>
      <c r="CM121" s="30">
        <f>IF(AND(CL4=0,CL121&gt;=0), "",CL121/CL4)</f>
        <v>6.6053051477639154E-5</v>
      </c>
      <c r="CN121" s="47">
        <f>IF(AND(CL124=0,CL121&gt;=0),"",CL121/CL124)</f>
        <v>2.1339279767954161E-4</v>
      </c>
      <c r="CO121" s="129">
        <f>+'N EERR ULTRAX'!N198</f>
        <v>0</v>
      </c>
      <c r="CP121" s="30" t="str">
        <f>IF(AND(CO4=0,CO121&gt;=0), "",CO121/CO4)</f>
        <v/>
      </c>
      <c r="CQ121" s="47" t="str">
        <f>IF(AND(CO124=0,CO121&gt;=0),"",CO121/CO124)</f>
        <v/>
      </c>
      <c r="CR121" s="30" t="str">
        <f t="shared" si="111"/>
        <v/>
      </c>
      <c r="CS121" s="130">
        <f t="shared" si="138"/>
        <v>42.031104392763062</v>
      </c>
      <c r="CT121" s="30">
        <f>IF(AND(CS4=0,CS121&gt;=0), "",CS121/CS4)</f>
        <v>6.6053051477639154E-5</v>
      </c>
      <c r="CU121" s="47">
        <f>IF(AND(CS124=0,CS121&gt;=0),"",CS121/CS124)</f>
        <v>2.1339279767954161E-4</v>
      </c>
      <c r="CV121" s="131">
        <f t="shared" si="139"/>
        <v>0</v>
      </c>
      <c r="CW121" s="30" t="str">
        <f>IF(AND(CV4=0,CV121&gt;=0), "",CV121/CV4)</f>
        <v/>
      </c>
      <c r="CX121" s="47">
        <f t="shared" si="112"/>
        <v>1</v>
      </c>
    </row>
    <row r="122" spans="1:102" outlineLevel="1" x14ac:dyDescent="0.3">
      <c r="A122" s="29" t="s">
        <v>32</v>
      </c>
      <c r="B122" s="129">
        <f>+'N EERR ULTRAX'!B199</f>
        <v>0</v>
      </c>
      <c r="C122" s="30" t="str">
        <f>IF(AND(B4=0,B122&gt;=0), "",B122/B4)</f>
        <v/>
      </c>
      <c r="D122" s="47" t="str">
        <f>IF(AND(B124=0,B122&gt;=0),"",B122/B124)</f>
        <v/>
      </c>
      <c r="E122" s="129">
        <f>+'N EERR ULTRAX'!C199</f>
        <v>0</v>
      </c>
      <c r="F122" s="30">
        <f>IF(AND(E4=0,E122&gt;=0), "",E122/E4)</f>
        <v>0</v>
      </c>
      <c r="G122" s="47">
        <f>IF(AND(E124=0,E122&gt;=0),"",E122/E124)</f>
        <v>0</v>
      </c>
      <c r="H122" s="129">
        <f>+'N EERR ULTRAX'!D199</f>
        <v>2.0738808625720595</v>
      </c>
      <c r="I122" s="30">
        <f>IF(AND(H4=0,H122&gt;=0), "",H122/H4)</f>
        <v>2.2794476179546527E-5</v>
      </c>
      <c r="J122" s="47">
        <f>IF(AND(H124=0,H122&gt;=0),"",H122/H124)</f>
        <v>7.8407724574696436E-5</v>
      </c>
      <c r="K122" s="30">
        <f t="shared" si="119"/>
        <v>1</v>
      </c>
      <c r="L122" s="130">
        <f t="shared" si="127"/>
        <v>2.0738808625720595</v>
      </c>
      <c r="M122" s="30">
        <f>IF(AND(L4=0,L122&gt;=0), "",L122/L4)</f>
        <v>1.2905292405276696E-5</v>
      </c>
      <c r="N122" s="47">
        <f>IF(AND(L124=0,L122&gt;=0),"",L122/L124)</f>
        <v>3.7877238042688219E-5</v>
      </c>
      <c r="O122" s="129">
        <f>+'N EERR ULTRAX'!E199</f>
        <v>2.93279196144776</v>
      </c>
      <c r="P122" s="30">
        <f>IF(AND(O4=0,O122&gt;=0), "",O122/O4)</f>
        <v>2.7241428963918452E-5</v>
      </c>
      <c r="Q122" s="47">
        <f>IF(AND(O124=0,O122&gt;=0),"",O122/O124)</f>
        <v>8.7926387493489252E-5</v>
      </c>
      <c r="R122" s="30">
        <f t="shared" si="120"/>
        <v>0.41415643221205362</v>
      </c>
      <c r="S122" s="130">
        <f t="shared" si="128"/>
        <v>5.0066728240198195</v>
      </c>
      <c r="T122" s="30">
        <f>IF(AND(S4=0,S122&gt;=0), "",S122/S4)</f>
        <v>1.8656603719889045E-5</v>
      </c>
      <c r="U122" s="47">
        <f>IF(AND(S124=0,S122&gt;=0),"",S122/S124)</f>
        <v>5.6824413589475171E-5</v>
      </c>
      <c r="V122" s="131"/>
      <c r="W122" s="30" t="str">
        <f>IF(AND(V4=0,V122&gt;=0), "",V122/V4)</f>
        <v/>
      </c>
      <c r="X122" s="47">
        <f t="shared" si="121"/>
        <v>1</v>
      </c>
      <c r="Y122" s="129">
        <f>+'N EERR ULTRAX'!F199</f>
        <v>0</v>
      </c>
      <c r="Z122" s="30">
        <f>IF(AND(Y4=0,Y122&gt;=0), "",Y122/Y4)</f>
        <v>0</v>
      </c>
      <c r="AA122" s="47">
        <f>IF(AND(Y124=0,Y122&gt;=0),"",Y122/Y124)</f>
        <v>0</v>
      </c>
      <c r="AB122" s="30">
        <f t="shared" si="122"/>
        <v>-1</v>
      </c>
      <c r="AC122" s="130">
        <f t="shared" si="129"/>
        <v>5.0066728240198195</v>
      </c>
      <c r="AD122" s="30">
        <f>IF(AND(AC4=0,AC122&gt;=0), "",AC122/AC4)</f>
        <v>1.2977881466545545E-5</v>
      </c>
      <c r="AE122" s="47">
        <f>IF(AND(AC124=0,AC122&gt;=0),"",AC122/AC124)</f>
        <v>4.0673992141129176E-5</v>
      </c>
      <c r="AF122" s="129">
        <f>+'N EERR ULTRAX'!G199</f>
        <v>0</v>
      </c>
      <c r="AG122" s="30">
        <f>IF(AND(AF4=0,AF122&gt;=0), "",AF122/AF4)</f>
        <v>0</v>
      </c>
      <c r="AH122" s="47">
        <f>IF(AND(AF124=0,AF122&gt;=0),"",AF122/AF124)</f>
        <v>0</v>
      </c>
      <c r="AI122" s="30" t="str">
        <f t="shared" si="105"/>
        <v/>
      </c>
      <c r="AJ122" s="130">
        <f t="shared" si="76"/>
        <v>5.0066728240198195</v>
      </c>
      <c r="AK122" s="30">
        <f>IF(AND(AJ4=0,AJ122&gt;=0), "",AJ122/AJ4)</f>
        <v>9.6617825204811618E-6</v>
      </c>
      <c r="AL122" s="47">
        <f>IF(AND(AJ124=0,AJ122&gt;=0),"",AJ122/AJ124)</f>
        <v>3.1306721715155129E-5</v>
      </c>
      <c r="AM122" s="129">
        <f>+'N EERR ULTRAX'!H199</f>
        <v>0</v>
      </c>
      <c r="AN122" s="30">
        <f>IF(AND(AM4=0,AM122&gt;=0), "",AM122/AM4)</f>
        <v>0</v>
      </c>
      <c r="AO122" s="47">
        <f>IF(AND(AM124=0,AM122&gt;=0),"",AM122/AM124)</f>
        <v>0</v>
      </c>
      <c r="AP122" s="30" t="str">
        <f t="shared" si="106"/>
        <v/>
      </c>
      <c r="AQ122" s="130">
        <f t="shared" si="77"/>
        <v>5.0066728240198195</v>
      </c>
      <c r="AR122" s="30">
        <f>IF(AND(AQ4=0,AQ122&gt;=0), "",AQ122/AQ4)</f>
        <v>7.8681258214480614E-6</v>
      </c>
      <c r="AS122" s="47">
        <f>IF(AND(AQ124=0,AQ122&gt;=0),"",AQ122/AQ124)</f>
        <v>2.5418982832334909E-5</v>
      </c>
      <c r="AT122" s="131">
        <f t="shared" si="130"/>
        <v>0</v>
      </c>
      <c r="AU122" s="30" t="str">
        <f>IF(AND(AT4=0,AT122&gt;=0), "",AT122/AT4)</f>
        <v/>
      </c>
      <c r="AV122" s="47">
        <f t="shared" si="123"/>
        <v>1</v>
      </c>
      <c r="AW122" s="131">
        <f t="shared" si="140"/>
        <v>0.83444547066996988</v>
      </c>
      <c r="AX122" s="30">
        <f>IF(AND(AW4=0,AW122&gt;=0), "",AW122/AW4)</f>
        <v>7.8681258214480614E-6</v>
      </c>
      <c r="AY122" s="47">
        <f>IF(AND(AW124=0,AW122&gt;=0),"",AW122/AW124)</f>
        <v>2.5418982832334912E-5</v>
      </c>
      <c r="AZ122" s="131">
        <f t="shared" si="131"/>
        <v>0</v>
      </c>
      <c r="BA122" s="30" t="str">
        <f>IF(AND(AZ4=0,AZ122&gt;=0), "",AZ122/AZ4)</f>
        <v/>
      </c>
      <c r="BB122" s="47">
        <f t="shared" si="124"/>
        <v>1</v>
      </c>
      <c r="BC122" s="129">
        <f>+'N EERR ULTRAX'!I199</f>
        <v>0</v>
      </c>
      <c r="BD122" s="30" t="str">
        <f>IF(AND(BC4=0,BC122&gt;=0), "",BC122/BC4)</f>
        <v/>
      </c>
      <c r="BE122" s="47" t="str">
        <f>IF(AND(BC124=0,BC122&gt;=0),"",BC122/BC124)</f>
        <v/>
      </c>
      <c r="BF122" s="30" t="str">
        <f t="shared" si="125"/>
        <v/>
      </c>
      <c r="BG122" s="130">
        <f t="shared" si="132"/>
        <v>5.0066728240198195</v>
      </c>
      <c r="BH122" s="30">
        <f>IF(AND(BG4=0,BG122&gt;=0), "",BG122/BG4)</f>
        <v>7.8681258214480614E-6</v>
      </c>
      <c r="BI122" s="47">
        <f>IF(AND(BG124=0,BG122&gt;=0),"",BG122/BG124)</f>
        <v>2.5418982832334909E-5</v>
      </c>
      <c r="BJ122" s="129">
        <f>+'N EERR ULTRAX'!J199</f>
        <v>0</v>
      </c>
      <c r="BK122" s="30" t="str">
        <f>IF(AND(BJ4=0,BJ122&gt;=0), "",BJ122/BJ4)</f>
        <v/>
      </c>
      <c r="BL122" s="47" t="str">
        <f>IF(AND(BJ124=0,BJ122&gt;=0),"",BJ122/BJ124)</f>
        <v/>
      </c>
      <c r="BM122" s="30" t="str">
        <f t="shared" si="107"/>
        <v/>
      </c>
      <c r="BN122" s="130">
        <f t="shared" si="133"/>
        <v>5.0066728240198195</v>
      </c>
      <c r="BO122" s="30">
        <f>IF(AND(BN4=0,BN122&gt;=0), "",BN122/BN4)</f>
        <v>7.8681258214480614E-6</v>
      </c>
      <c r="BP122" s="47">
        <f>IF(AND(BN124=0,BN122&gt;=0),"",BN122/BN124)</f>
        <v>2.5418982832334909E-5</v>
      </c>
      <c r="BQ122" s="129">
        <f>+'N EERR ULTRAX'!K199</f>
        <v>0</v>
      </c>
      <c r="BR122" s="30" t="str">
        <f>IF(AND(BQ4=0,BQ122&gt;=0), "",BQ122/BQ4)</f>
        <v/>
      </c>
      <c r="BS122" s="47" t="str">
        <f>IF(AND(BQ124=0,BQ122&gt;=0),"",BQ122/BQ124)</f>
        <v/>
      </c>
      <c r="BT122" s="30" t="str">
        <f t="shared" si="108"/>
        <v/>
      </c>
      <c r="BU122" s="130">
        <f t="shared" si="134"/>
        <v>5.0066728240198195</v>
      </c>
      <c r="BV122" s="30">
        <f>IF(AND(BU4=0,BU122&gt;=0), "",BU122/BU4)</f>
        <v>7.8681258214480614E-6</v>
      </c>
      <c r="BW122" s="47">
        <f>IF(AND(BU124=0,BU122&gt;=0),"",BU122/BU124)</f>
        <v>2.5418982832334909E-5</v>
      </c>
      <c r="BX122" s="131">
        <f t="shared" si="135"/>
        <v>0</v>
      </c>
      <c r="BY122" s="30" t="str">
        <f>IF(AND(BX4=0,BX122&gt;=0), "",BX122/BX4)</f>
        <v/>
      </c>
      <c r="BZ122" s="47">
        <f t="shared" si="109"/>
        <v>1</v>
      </c>
      <c r="CA122" s="129">
        <f>+'N EERR ULTRAX'!L199</f>
        <v>0</v>
      </c>
      <c r="CB122" s="30" t="str">
        <f>IF(AND(CA4=0,CA122&gt;=0), "",CA122/CA4)</f>
        <v/>
      </c>
      <c r="CC122" s="47" t="str">
        <f>IF(AND(CA124=0,CA122&gt;=0),"",CA122/CA124)</f>
        <v/>
      </c>
      <c r="CD122" s="30" t="str">
        <f t="shared" si="126"/>
        <v/>
      </c>
      <c r="CE122" s="130">
        <f t="shared" si="136"/>
        <v>5.0066728240198195</v>
      </c>
      <c r="CF122" s="30">
        <f>IF(AND(CE4=0,CE122&gt;=0), "",CE122/CE4)</f>
        <v>7.8681258214480614E-6</v>
      </c>
      <c r="CG122" s="47">
        <f>IF(AND(CE124=0,CE122&gt;=0),"",CE122/CE124)</f>
        <v>2.5418982832334909E-5</v>
      </c>
      <c r="CH122" s="129">
        <f>+'N EERR ULTRAX'!M199</f>
        <v>0</v>
      </c>
      <c r="CI122" s="30" t="str">
        <f>IF(AND(CH4=0,CH122&gt;=0), "",CH122/CH4)</f>
        <v/>
      </c>
      <c r="CJ122" s="47" t="str">
        <f>IF(AND(CH124=0,CH122&gt;=0),"",CH122/CH124)</f>
        <v/>
      </c>
      <c r="CK122" s="30" t="str">
        <f t="shared" si="110"/>
        <v/>
      </c>
      <c r="CL122" s="130">
        <f t="shared" si="137"/>
        <v>5.0066728240198195</v>
      </c>
      <c r="CM122" s="30">
        <f>IF(AND(CL4=0,CL122&gt;=0), "",CL122/CL4)</f>
        <v>7.8681258214480614E-6</v>
      </c>
      <c r="CN122" s="47">
        <f>IF(AND(CL124=0,CL122&gt;=0),"",CL122/CL124)</f>
        <v>2.5418982832334909E-5</v>
      </c>
      <c r="CO122" s="129">
        <f>+'N EERR ULTRAX'!N199</f>
        <v>0</v>
      </c>
      <c r="CP122" s="30" t="str">
        <f>IF(AND(CO4=0,CO122&gt;=0), "",CO122/CO4)</f>
        <v/>
      </c>
      <c r="CQ122" s="47" t="str">
        <f>IF(AND(CO124=0,CO122&gt;=0),"",CO122/CO124)</f>
        <v/>
      </c>
      <c r="CR122" s="30" t="str">
        <f t="shared" si="111"/>
        <v/>
      </c>
      <c r="CS122" s="130">
        <f t="shared" si="138"/>
        <v>5.0066728240198195</v>
      </c>
      <c r="CT122" s="30">
        <f>IF(AND(CS4=0,CS122&gt;=0), "",CS122/CS4)</f>
        <v>7.8681258214480614E-6</v>
      </c>
      <c r="CU122" s="47">
        <f>IF(AND(CS124=0,CS122&gt;=0),"",CS122/CS124)</f>
        <v>2.5418982832334909E-5</v>
      </c>
      <c r="CV122" s="131">
        <f t="shared" si="139"/>
        <v>0</v>
      </c>
      <c r="CW122" s="30" t="str">
        <f>IF(AND(CV4=0,CV122&gt;=0), "",CV122/CV4)</f>
        <v/>
      </c>
      <c r="CX122" s="47">
        <f t="shared" si="112"/>
        <v>1</v>
      </c>
    </row>
    <row r="123" spans="1:102" outlineLevel="1" x14ac:dyDescent="0.3">
      <c r="A123" s="29" t="s">
        <v>366</v>
      </c>
      <c r="B123" s="129">
        <f>+'N EERR ULTRAX'!B200+'N EERR ULTRAX'!B201</f>
        <v>0</v>
      </c>
      <c r="C123" s="30" t="str">
        <f>IF(AND(B4=0,B123&gt;=0), "",B123/B4)</f>
        <v/>
      </c>
      <c r="D123" s="47" t="str">
        <f>IF(AND(B124=0,B123&gt;=0),"",B123/B124)</f>
        <v/>
      </c>
      <c r="E123" s="129">
        <f>+'N EERR ULTRAX'!C200+'N EERR ULTRAX'!C201</f>
        <v>511.44</v>
      </c>
      <c r="F123" s="30">
        <f>IF(AND(E4=0,E123&gt;=0), "",E123/E4)</f>
        <v>7.3358071452785806E-3</v>
      </c>
      <c r="G123" s="47">
        <f>IF(AND(E124=0,E123&gt;=0),"",E123/E124)</f>
        <v>1.8070335848078208E-2</v>
      </c>
      <c r="H123" s="129">
        <f>+'N EERR ULTRAX'!D200+'N EERR ULTRAX'!D201</f>
        <v>0</v>
      </c>
      <c r="I123" s="30">
        <f>IF(AND(H4=0,H123&gt;=0), "",H123/H4)</f>
        <v>0</v>
      </c>
      <c r="J123" s="47">
        <f>IF(AND(H124=0,H123&gt;=0),"",H123/H124)</f>
        <v>0</v>
      </c>
      <c r="K123" s="30">
        <f t="shared" si="119"/>
        <v>-1</v>
      </c>
      <c r="L123" s="130">
        <f t="shared" si="127"/>
        <v>511.44</v>
      </c>
      <c r="M123" s="30">
        <f>IF(AND(L4=0,L123&gt;=0), "",L123/L4)</f>
        <v>3.1825756565249073E-3</v>
      </c>
      <c r="N123" s="47">
        <f>IF(AND(L124=0,L123&gt;=0),"",L123/L124)</f>
        <v>9.3409100658400808E-3</v>
      </c>
      <c r="O123" s="129">
        <f>+'N EERR ULTRAX'!E200+'N EERR ULTRAX'!E201</f>
        <v>0</v>
      </c>
      <c r="P123" s="30">
        <f>IF(AND(O4=0,O123&gt;=0), "",O123/O4)</f>
        <v>0</v>
      </c>
      <c r="Q123" s="47">
        <f>IF(AND(O124=0,O123&gt;=0),"",O123/O124)</f>
        <v>0</v>
      </c>
      <c r="R123" s="30" t="str">
        <f t="shared" si="120"/>
        <v/>
      </c>
      <c r="S123" s="130">
        <f t="shared" si="128"/>
        <v>511.44</v>
      </c>
      <c r="T123" s="30">
        <f>IF(AND(S4=0,S123&gt;=0), "",S123/S4)</f>
        <v>1.9058032633414755E-3</v>
      </c>
      <c r="U123" s="47">
        <f>IF(AND(S124=0,S123&gt;=0),"",S123/S124)</f>
        <v>5.8047088571022898E-3</v>
      </c>
      <c r="V123" s="131"/>
      <c r="W123" s="30" t="str">
        <f>IF(AND(V4=0,V123&gt;=0), "",V123/V4)</f>
        <v/>
      </c>
      <c r="X123" s="47">
        <f t="shared" si="121"/>
        <v>1</v>
      </c>
      <c r="Y123" s="129">
        <f>+'N EERR ULTRAX'!F200+'N EERR ULTRAX'!F201</f>
        <v>229.42999999999998</v>
      </c>
      <c r="Z123" s="30">
        <f>IF(AND(Y4=0,Y123&gt;=0), "",Y123/Y4)</f>
        <v>1.9538299175015979E-3</v>
      </c>
      <c r="AA123" s="47">
        <f>IF(AND(Y124=0,Y123&gt;=0),"",Y123/Y124)</f>
        <v>6.5579620065847203E-3</v>
      </c>
      <c r="AB123" s="30">
        <f t="shared" si="122"/>
        <v>1</v>
      </c>
      <c r="AC123" s="130">
        <f t="shared" si="129"/>
        <v>740.87</v>
      </c>
      <c r="AD123" s="30">
        <f>IF(AND(AC4=0,AC123&gt;=0), "",AC123/AC4)</f>
        <v>1.9204216812393684E-3</v>
      </c>
      <c r="AE123" s="47">
        <f>IF(AND(AC124=0,AC123&gt;=0),"",AC123/AC124)</f>
        <v>6.0187956386980167E-3</v>
      </c>
      <c r="AF123" s="129">
        <f>+'N EERR ULTRAX'!G200+'N EERR ULTRAX'!G201</f>
        <v>0</v>
      </c>
      <c r="AG123" s="30">
        <f>IF(AND(AF4=0,AF123&gt;=0), "",AF123/AF4)</f>
        <v>0</v>
      </c>
      <c r="AH123" s="47">
        <f>IF(AND(AF124=0,AF123&gt;=0),"",AF123/AF124)</f>
        <v>0</v>
      </c>
      <c r="AI123" s="30">
        <f t="shared" si="105"/>
        <v>-1</v>
      </c>
      <c r="AJ123" s="130">
        <f t="shared" si="76"/>
        <v>740.87</v>
      </c>
      <c r="AK123" s="30">
        <f>IF(AND(AJ4=0,AJ123&gt;=0), "",AJ123/AJ4)</f>
        <v>1.4297169133176302E-3</v>
      </c>
      <c r="AL123" s="47">
        <f>IF(AND(AJ124=0,AJ123&gt;=0),"",AJ123/AJ124)</f>
        <v>4.6326595989718633E-3</v>
      </c>
      <c r="AM123" s="129">
        <f>+'N EERR ULTRAX'!H200+'N EERR ULTRAX'!H201</f>
        <v>9.02</v>
      </c>
      <c r="AN123" s="30">
        <f>IF(AND(AM4=0,AM123&gt;=0), "",AM123/AM4)</f>
        <v>7.635659534340634E-5</v>
      </c>
      <c r="AO123" s="47">
        <f>IF(AND(AM124=0,AM123&gt;=0),"",AM123/AM124)</f>
        <v>2.4350312832015501E-4</v>
      </c>
      <c r="AP123" s="30">
        <f t="shared" si="106"/>
        <v>1</v>
      </c>
      <c r="AQ123" s="130">
        <f t="shared" si="77"/>
        <v>749.89</v>
      </c>
      <c r="AR123" s="30">
        <f>IF(AND(AQ4=0,AQ123&gt;=0), "",AQ123/AQ4)</f>
        <v>1.1784730258264486E-3</v>
      </c>
      <c r="AS123" s="47">
        <f>IF(AND(AQ124=0,AQ123&gt;=0),"",AQ123/AQ124)</f>
        <v>3.8072072424407671E-3</v>
      </c>
      <c r="AT123" s="131">
        <f t="shared" si="130"/>
        <v>0</v>
      </c>
      <c r="AU123" s="30" t="str">
        <f>IF(AND(AT4=0,AT123&gt;=0), "",AT123/AT4)</f>
        <v/>
      </c>
      <c r="AV123" s="47">
        <f t="shared" si="123"/>
        <v>1</v>
      </c>
      <c r="AW123" s="131">
        <f t="shared" si="140"/>
        <v>124.98166666666667</v>
      </c>
      <c r="AX123" s="30">
        <f>IF(AND(AW4=0,AW123&gt;=0), "",AW123/AW4)</f>
        <v>1.1784730258264486E-3</v>
      </c>
      <c r="AY123" s="47">
        <f>IF(AND(AW124=0,AW123&gt;=0),"",AW123/AW124)</f>
        <v>3.8072072424407675E-3</v>
      </c>
      <c r="AZ123" s="131">
        <f t="shared" si="131"/>
        <v>0</v>
      </c>
      <c r="BA123" s="30" t="str">
        <f>IF(AND(AZ4=0,AZ123&gt;=0), "",AZ123/AZ4)</f>
        <v/>
      </c>
      <c r="BB123" s="47">
        <f t="shared" si="124"/>
        <v>1</v>
      </c>
      <c r="BC123" s="129">
        <f>+'N EERR ULTRAX'!I200+'N EERR ULTRAX'!I201</f>
        <v>0</v>
      </c>
      <c r="BD123" s="30" t="str">
        <f>IF(AND(BC4=0,BC123&gt;=0), "",BC123/BC4)</f>
        <v/>
      </c>
      <c r="BE123" s="47" t="str">
        <f>IF(AND(BC124=0,BC123&gt;=0),"",BC123/BC124)</f>
        <v/>
      </c>
      <c r="BF123" s="30">
        <f t="shared" si="125"/>
        <v>-1</v>
      </c>
      <c r="BG123" s="130">
        <f t="shared" si="132"/>
        <v>749.89</v>
      </c>
      <c r="BH123" s="30">
        <f>IF(AND(BG4=0,BG123&gt;=0), "",BG123/BG4)</f>
        <v>1.1784730258264486E-3</v>
      </c>
      <c r="BI123" s="47">
        <f>IF(AND(BG124=0,BG123&gt;=0),"",BG123/BG124)</f>
        <v>3.8072072424407671E-3</v>
      </c>
      <c r="BJ123" s="129">
        <f>+'N EERR ULTRAX'!J200+'N EERR ULTRAX'!J201</f>
        <v>0</v>
      </c>
      <c r="BK123" s="30" t="str">
        <f>IF(AND(BJ4=0,BJ123&gt;=0), "",BJ123/BJ4)</f>
        <v/>
      </c>
      <c r="BL123" s="47" t="str">
        <f>IF(AND(BJ124=0,BJ123&gt;=0),"",BJ123/BJ124)</f>
        <v/>
      </c>
      <c r="BM123" s="30" t="str">
        <f t="shared" si="107"/>
        <v/>
      </c>
      <c r="BN123" s="130">
        <f t="shared" si="133"/>
        <v>749.89</v>
      </c>
      <c r="BO123" s="30">
        <f>IF(AND(BN4=0,BN123&gt;=0), "",BN123/BN4)</f>
        <v>1.1784730258264486E-3</v>
      </c>
      <c r="BP123" s="47">
        <f>IF(AND(BN124=0,BN123&gt;=0),"",BN123/BN124)</f>
        <v>3.8072072424407671E-3</v>
      </c>
      <c r="BQ123" s="129">
        <f>+'N EERR ULTRAX'!K200+'N EERR ULTRAX'!K201</f>
        <v>0</v>
      </c>
      <c r="BR123" s="30" t="str">
        <f>IF(AND(BQ4=0,BQ123&gt;=0), "",BQ123/BQ4)</f>
        <v/>
      </c>
      <c r="BS123" s="47" t="str">
        <f>IF(AND(BQ124=0,BQ123&gt;=0),"",BQ123/BQ124)</f>
        <v/>
      </c>
      <c r="BT123" s="30" t="str">
        <f t="shared" si="108"/>
        <v/>
      </c>
      <c r="BU123" s="130">
        <f t="shared" si="134"/>
        <v>749.89</v>
      </c>
      <c r="BV123" s="30">
        <f>IF(AND(BU4=0,BU123&gt;=0), "",BU123/BU4)</f>
        <v>1.1784730258264486E-3</v>
      </c>
      <c r="BW123" s="47">
        <f>IF(AND(BU124=0,BU123&gt;=0),"",BU123/BU124)</f>
        <v>3.8072072424407671E-3</v>
      </c>
      <c r="BX123" s="131">
        <f t="shared" si="135"/>
        <v>0</v>
      </c>
      <c r="BY123" s="30" t="str">
        <f>IF(AND(BX4=0,BX123&gt;=0), "",BX123/BX4)</f>
        <v/>
      </c>
      <c r="BZ123" s="47">
        <f t="shared" si="109"/>
        <v>1</v>
      </c>
      <c r="CA123" s="129">
        <f>+'N EERR ULTRAX'!L200+'N EERR ULTRAX'!L201</f>
        <v>0</v>
      </c>
      <c r="CB123" s="30" t="str">
        <f>IF(AND(CA4=0,CA123&gt;=0), "",CA123/CA4)</f>
        <v/>
      </c>
      <c r="CC123" s="47" t="str">
        <f>IF(AND(CA124=0,CA123&gt;=0),"",CA123/CA124)</f>
        <v/>
      </c>
      <c r="CD123" s="30" t="str">
        <f t="shared" si="126"/>
        <v/>
      </c>
      <c r="CE123" s="130">
        <f t="shared" si="136"/>
        <v>749.89</v>
      </c>
      <c r="CF123" s="30">
        <f>IF(AND(CE4=0,CE123&gt;=0), "",CE123/CE4)</f>
        <v>1.1784730258264486E-3</v>
      </c>
      <c r="CG123" s="47">
        <f>IF(AND(CE124=0,CE123&gt;=0),"",CE123/CE124)</f>
        <v>3.8072072424407671E-3</v>
      </c>
      <c r="CH123" s="129">
        <f>+'N EERR ULTRAX'!M200+'N EERR ULTRAX'!M201</f>
        <v>0</v>
      </c>
      <c r="CI123" s="30" t="str">
        <f>IF(AND(CH4=0,CH123&gt;=0), "",CH123/CH4)</f>
        <v/>
      </c>
      <c r="CJ123" s="47" t="str">
        <f>IF(AND(CH124=0,CH123&gt;=0),"",CH123/CH124)</f>
        <v/>
      </c>
      <c r="CK123" s="30" t="str">
        <f t="shared" si="110"/>
        <v/>
      </c>
      <c r="CL123" s="130">
        <f t="shared" si="137"/>
        <v>749.89</v>
      </c>
      <c r="CM123" s="30">
        <f>IF(AND(CL4=0,CL123&gt;=0), "",CL123/CL4)</f>
        <v>1.1784730258264486E-3</v>
      </c>
      <c r="CN123" s="47">
        <f>IF(AND(CL124=0,CL123&gt;=0),"",CL123/CL124)</f>
        <v>3.8072072424407671E-3</v>
      </c>
      <c r="CO123" s="129">
        <f>+'N EERR ULTRAX'!N200+'N EERR ULTRAX'!N201</f>
        <v>0</v>
      </c>
      <c r="CP123" s="30" t="str">
        <f>IF(AND(CO4=0,CO123&gt;=0), "",CO123/CO4)</f>
        <v/>
      </c>
      <c r="CQ123" s="47" t="str">
        <f>IF(AND(CO124=0,CO123&gt;=0),"",CO123/CO124)</f>
        <v/>
      </c>
      <c r="CR123" s="30" t="str">
        <f t="shared" si="111"/>
        <v/>
      </c>
      <c r="CS123" s="130">
        <f t="shared" si="138"/>
        <v>749.89</v>
      </c>
      <c r="CT123" s="30">
        <f>IF(AND(CS4=0,CS123&gt;=0), "",CS123/CS4)</f>
        <v>1.1784730258264486E-3</v>
      </c>
      <c r="CU123" s="47">
        <f>IF(AND(CS124=0,CS123&gt;=0),"",CS123/CS124)</f>
        <v>3.8072072424407671E-3</v>
      </c>
      <c r="CV123" s="131">
        <f t="shared" si="139"/>
        <v>0</v>
      </c>
      <c r="CW123" s="30" t="str">
        <f>IF(AND(CV4=0,CV123&gt;=0), "",CV123/CV4)</f>
        <v/>
      </c>
      <c r="CX123" s="47">
        <f t="shared" si="112"/>
        <v>1</v>
      </c>
    </row>
    <row r="124" spans="1:102" s="28" customFormat="1" ht="18" customHeight="1" x14ac:dyDescent="0.3">
      <c r="A124" s="166" t="s">
        <v>103</v>
      </c>
      <c r="B124" s="167">
        <f>+B38+B116</f>
        <v>0</v>
      </c>
      <c r="C124" s="168" t="str">
        <f>IF(AND(B4=0,B124&gt;=0), "",B124/B4)</f>
        <v/>
      </c>
      <c r="D124" s="169" t="str">
        <f>IF(AND(B124=0,B124&gt;=0),"",B124/B124)</f>
        <v/>
      </c>
      <c r="E124" s="167">
        <f>+E38+E116</f>
        <v>28302.739047010684</v>
      </c>
      <c r="F124" s="168">
        <f>IF(AND(E4=0,E124&gt;=0), "",E124/E4)</f>
        <v>0.40595853928518705</v>
      </c>
      <c r="G124" s="169">
        <f>IF(AND(E124=0,E124&gt;=0),"",E124/E124)</f>
        <v>1</v>
      </c>
      <c r="H124" s="167">
        <f>+H38+H116</f>
        <v>26449.955968258484</v>
      </c>
      <c r="I124" s="168">
        <f>IF(AND(H4=0,H124&gt;=0), "",H124/H4)</f>
        <v>0.29071722592626681</v>
      </c>
      <c r="J124" s="169">
        <f>IF(AND(H124=0,H124&gt;=0),"",H124/H124)</f>
        <v>1</v>
      </c>
      <c r="K124" s="168">
        <f t="shared" si="119"/>
        <v>-6.5463030828031801E-2</v>
      </c>
      <c r="L124" s="170">
        <f>+L38+L116</f>
        <v>54752.695015269186</v>
      </c>
      <c r="M124" s="168">
        <f>IF(AND(L4=0,L124&gt;=0), "",L124/L4)</f>
        <v>0.34071366002801567</v>
      </c>
      <c r="N124" s="169">
        <f>IF(AND(L124=0,L124&gt;=0),"",L124/L124)</f>
        <v>1</v>
      </c>
      <c r="O124" s="167">
        <f>+O38+O116</f>
        <v>33355.083099085889</v>
      </c>
      <c r="P124" s="168">
        <f>IF(AND(O4=0,O124&gt;=0), "",O124/O4)</f>
        <v>0.3098208597042113</v>
      </c>
      <c r="Q124" s="169">
        <f>IF(AND(O124=0,O124&gt;=0),"",O124/O124)</f>
        <v>1</v>
      </c>
      <c r="R124" s="168">
        <f t="shared" si="120"/>
        <v>0.26106384218990636</v>
      </c>
      <c r="S124" s="170">
        <f>+S38+S116</f>
        <v>88107.778114355038</v>
      </c>
      <c r="T124" s="168">
        <f>IF(AND(S4=0,S124&gt;=0), "",S124/S4)</f>
        <v>0.32832021557974439</v>
      </c>
      <c r="U124" s="169">
        <f>IF(AND(S124=0,S124&gt;=0),"",S124/S124)</f>
        <v>1</v>
      </c>
      <c r="V124" s="171">
        <f>+V38+V116</f>
        <v>0</v>
      </c>
      <c r="W124" s="168" t="str">
        <f>IF(AND(V4=0,V124&gt;=0), "",V124/V4)</f>
        <v/>
      </c>
      <c r="X124" s="169">
        <f t="shared" si="121"/>
        <v>1</v>
      </c>
      <c r="Y124" s="167">
        <f>+Y38+Y116</f>
        <v>34984.954132035811</v>
      </c>
      <c r="Z124" s="168">
        <f>IF(AND(Y4=0,Y124&gt;=0), "",Y124/Y4)</f>
        <v>0.29793248505248976</v>
      </c>
      <c r="AA124" s="169">
        <f>IF(AND(Y124=0,Y124&gt;=0),"",Y124/Y124)</f>
        <v>1</v>
      </c>
      <c r="AB124" s="168">
        <f t="shared" si="122"/>
        <v>4.8864247410452116E-2</v>
      </c>
      <c r="AC124" s="170">
        <f>+AC38+AC116</f>
        <v>123092.73224639085</v>
      </c>
      <c r="AD124" s="168">
        <f>IF(AND(AC4=0,AC124&gt;=0), "",AC124/AC4)</f>
        <v>0.31907075709498472</v>
      </c>
      <c r="AE124" s="169">
        <f>IF(AND(AC124=0,AC124&gt;=0),"",AC124/AC124)</f>
        <v>1</v>
      </c>
      <c r="AF124" s="167">
        <f>+AF38+AF116</f>
        <v>36830.522241036437</v>
      </c>
      <c r="AG124" s="168">
        <f>IF(AND(AF4=0,AF124&gt;=0), "",AF124/AF4)</f>
        <v>0.27815844202906215</v>
      </c>
      <c r="AH124" s="169">
        <f>IF(AND(AF124=0,AF124&gt;=0),"",AF124/AF124)</f>
        <v>1</v>
      </c>
      <c r="AI124" s="168">
        <f t="shared" si="105"/>
        <v>5.2753195045942169E-2</v>
      </c>
      <c r="AJ124" s="170">
        <f>+AJ38+AJ116</f>
        <v>159923.25448742727</v>
      </c>
      <c r="AK124" s="168">
        <f>IF(AND(AJ4=0,AJ124&gt;=0), "",AJ124/AJ4)</f>
        <v>0.30861687175007002</v>
      </c>
      <c r="AL124" s="169">
        <f>IF(AND(AJ124=0,AJ124&gt;=0),"",AJ124/AJ124)</f>
        <v>1</v>
      </c>
      <c r="AM124" s="167">
        <f>+AM38+AM116</f>
        <v>37042.6452515247</v>
      </c>
      <c r="AN124" s="168">
        <f>IF(AND(AM4=0,AM124&gt;=0), "",AM124/AM4)</f>
        <v>0.31357541839468117</v>
      </c>
      <c r="AO124" s="169">
        <f>IF(AND(AM124=0,AM124&gt;=0),"",AM124/AM124)</f>
        <v>1</v>
      </c>
      <c r="AP124" s="168">
        <f t="shared" si="106"/>
        <v>5.7594353156338544E-3</v>
      </c>
      <c r="AQ124" s="170">
        <f>+AQ38+AQ116</f>
        <v>196965.89973895199</v>
      </c>
      <c r="AR124" s="168">
        <f>IF(AND(AQ4=0,AQ124&gt;=0), "",AQ124/AQ4)</f>
        <v>0.30953739861845292</v>
      </c>
      <c r="AS124" s="169">
        <f>IF(AND(AQ124=0,AQ124&gt;=0),"",AQ124/AQ124)</f>
        <v>1</v>
      </c>
      <c r="AT124" s="171">
        <f>+AT38+AT116</f>
        <v>0</v>
      </c>
      <c r="AU124" s="168" t="str">
        <f>IF(AND(AT4=0,AT124&gt;=0), "",AT124/AT4)</f>
        <v/>
      </c>
      <c r="AV124" s="169">
        <f t="shared" si="123"/>
        <v>1</v>
      </c>
      <c r="AW124" s="171">
        <f>+AW38+AW116</f>
        <v>32827.649956491994</v>
      </c>
      <c r="AX124" s="168">
        <f>IF(AND(AW4=0,AW124&gt;=0), "",AW124/AW4)</f>
        <v>0.30953739861845286</v>
      </c>
      <c r="AY124" s="169">
        <f>IF(AND(AW124=0,AW124&gt;=0),"",AW124/AW124)</f>
        <v>1</v>
      </c>
      <c r="AZ124" s="171">
        <f>+AZ38+AZ116</f>
        <v>0</v>
      </c>
      <c r="BA124" s="168" t="str">
        <f>IF(AND(AZ4=0,AZ124&gt;=0), "",AZ124/AZ4)</f>
        <v/>
      </c>
      <c r="BB124" s="169">
        <f t="shared" si="124"/>
        <v>1</v>
      </c>
      <c r="BC124" s="167">
        <f>+BC38+BC116</f>
        <v>0</v>
      </c>
      <c r="BD124" s="168" t="str">
        <f>IF(AND(BC4=0,BC124&gt;=0), "",BC124/BC4)</f>
        <v/>
      </c>
      <c r="BE124" s="169" t="str">
        <f>IF(AND(BC124=0,BC124&gt;=0),"",BC124/BC124)</f>
        <v/>
      </c>
      <c r="BF124" s="168">
        <f t="shared" si="125"/>
        <v>-1</v>
      </c>
      <c r="BG124" s="170">
        <f>+BG38+BG116</f>
        <v>196965.89973895199</v>
      </c>
      <c r="BH124" s="168">
        <f>IF(AND(BG4=0,BG124&gt;=0), "",BG124/BG4)</f>
        <v>0.30953739861845292</v>
      </c>
      <c r="BI124" s="169">
        <f>IF(AND(BG124=0,BG124&gt;=0),"",BG124/BG124)</f>
        <v>1</v>
      </c>
      <c r="BJ124" s="167">
        <f>+BJ38+BJ116</f>
        <v>0</v>
      </c>
      <c r="BK124" s="168" t="str">
        <f>IF(AND(BJ4=0,BJ124&gt;=0), "",BJ124/BJ4)</f>
        <v/>
      </c>
      <c r="BL124" s="169" t="str">
        <f>IF(AND(BJ124=0,BJ124&gt;=0),"",BJ124/BJ124)</f>
        <v/>
      </c>
      <c r="BM124" s="168" t="str">
        <f t="shared" si="107"/>
        <v/>
      </c>
      <c r="BN124" s="170">
        <f>+BN38+BN116</f>
        <v>196965.89973895199</v>
      </c>
      <c r="BO124" s="168">
        <f>IF(AND(BN4=0,BN124&gt;=0), "",BN124/BN4)</f>
        <v>0.30953739861845292</v>
      </c>
      <c r="BP124" s="169">
        <f>IF(AND(BN124=0,BN124&gt;=0),"",BN124/BN124)</f>
        <v>1</v>
      </c>
      <c r="BQ124" s="167">
        <f>+BQ38+BQ116</f>
        <v>0</v>
      </c>
      <c r="BR124" s="168" t="str">
        <f>IF(AND(BQ4=0,BQ124&gt;=0), "",BQ124/BQ4)</f>
        <v/>
      </c>
      <c r="BS124" s="169" t="str">
        <f>IF(AND(BQ124=0,BQ124&gt;=0),"",BQ124/BQ124)</f>
        <v/>
      </c>
      <c r="BT124" s="168" t="str">
        <f t="shared" si="108"/>
        <v/>
      </c>
      <c r="BU124" s="170">
        <f>+BU38+BU116</f>
        <v>196965.89973895199</v>
      </c>
      <c r="BV124" s="168">
        <f>IF(AND(BU4=0,BU124&gt;=0), "",BU124/BU4)</f>
        <v>0.30953739861845292</v>
      </c>
      <c r="BW124" s="169">
        <f>IF(AND(BU124=0,BU124&gt;=0),"",BU124/BU124)</f>
        <v>1</v>
      </c>
      <c r="BX124" s="171">
        <f>+BX38+BX116</f>
        <v>0</v>
      </c>
      <c r="BY124" s="168" t="str">
        <f>IF(AND(BX4=0,BX124&gt;=0), "",BX124/BX4)</f>
        <v/>
      </c>
      <c r="BZ124" s="169">
        <f t="shared" si="109"/>
        <v>1</v>
      </c>
      <c r="CA124" s="167">
        <f>+CA38+CA116</f>
        <v>0</v>
      </c>
      <c r="CB124" s="168" t="str">
        <f>IF(AND(CA4=0,CA124&gt;=0), "",CA124/CA4)</f>
        <v/>
      </c>
      <c r="CC124" s="169" t="str">
        <f>IF(AND(CA124=0,CA124&gt;=0),"",CA124/CA124)</f>
        <v/>
      </c>
      <c r="CD124" s="168" t="str">
        <f t="shared" si="126"/>
        <v/>
      </c>
      <c r="CE124" s="170">
        <f>+CE38+CE116</f>
        <v>196965.89973895199</v>
      </c>
      <c r="CF124" s="168">
        <f>IF(AND(CE4=0,CE124&gt;=0), "",CE124/CE4)</f>
        <v>0.30953739861845292</v>
      </c>
      <c r="CG124" s="169">
        <f>IF(AND(CE124=0,CE124&gt;=0),"",CE124/CE124)</f>
        <v>1</v>
      </c>
      <c r="CH124" s="167">
        <f>+CH38+CH116</f>
        <v>0</v>
      </c>
      <c r="CI124" s="168" t="str">
        <f>IF(AND(CH4=0,CH124&gt;=0), "",CH124/CH4)</f>
        <v/>
      </c>
      <c r="CJ124" s="169" t="str">
        <f>IF(AND(CH124=0,CH124&gt;=0),"",CH124/CH124)</f>
        <v/>
      </c>
      <c r="CK124" s="168" t="str">
        <f t="shared" si="110"/>
        <v/>
      </c>
      <c r="CL124" s="170">
        <f>+CL38+CL116</f>
        <v>196965.89973895199</v>
      </c>
      <c r="CM124" s="168">
        <f>IF(AND(CL4=0,CL124&gt;=0), "",CL124/CL4)</f>
        <v>0.30953739861845292</v>
      </c>
      <c r="CN124" s="169">
        <f>IF(AND(CL124=0,CL124&gt;=0),"",CL124/CL124)</f>
        <v>1</v>
      </c>
      <c r="CO124" s="167">
        <f>+CO38+CO116</f>
        <v>0</v>
      </c>
      <c r="CP124" s="168" t="str">
        <f>IF(AND(CO4=0,CO124&gt;=0), "",CO124/CO4)</f>
        <v/>
      </c>
      <c r="CQ124" s="169" t="str">
        <f>IF(AND(CO124=0,CO124&gt;=0),"",CO124/CO124)</f>
        <v/>
      </c>
      <c r="CR124" s="168" t="str">
        <f t="shared" si="111"/>
        <v/>
      </c>
      <c r="CS124" s="170">
        <f>+CS38+CS116</f>
        <v>196965.89973895199</v>
      </c>
      <c r="CT124" s="168">
        <f>IF(AND(CS4=0,CS124&gt;=0), "",CS124/CS4)</f>
        <v>0.30953739861845292</v>
      </c>
      <c r="CU124" s="169">
        <f>IF(AND(CS124=0,CS124&gt;=0),"",CS124/CS124)</f>
        <v>1</v>
      </c>
      <c r="CV124" s="171">
        <f>+CV38+CV116</f>
        <v>0</v>
      </c>
      <c r="CW124" s="168" t="str">
        <f>IF(AND(CV4=0,CV124&gt;=0), "",CV124/CV4)</f>
        <v/>
      </c>
      <c r="CX124" s="169">
        <f t="shared" si="112"/>
        <v>1</v>
      </c>
    </row>
    <row r="125" spans="1:102" s="6" customFormat="1" x14ac:dyDescent="0.3">
      <c r="A125" s="37" t="s">
        <v>100</v>
      </c>
      <c r="B125" s="126">
        <f>SUM(B126:B135)</f>
        <v>0</v>
      </c>
      <c r="C125" s="38" t="str">
        <f>IF(AND(B4=0,B125&gt;=0), "",B125/B4)</f>
        <v/>
      </c>
      <c r="D125" s="43"/>
      <c r="E125" s="126">
        <f>SUM(E126:E135)</f>
        <v>10.588687626136387</v>
      </c>
      <c r="F125" s="38">
        <f>IF(AND(E4=0,E125&gt;=0), "",E125/E4)</f>
        <v>1.5187816820533043E-4</v>
      </c>
      <c r="G125" s="43"/>
      <c r="H125" s="126">
        <f>SUM(H126:H135)</f>
        <v>152.0611629065547</v>
      </c>
      <c r="I125" s="38">
        <f>IF(AND(H4=0,H125&gt;=0), "",H125/H4)</f>
        <v>1.6713373551308179E-3</v>
      </c>
      <c r="J125" s="43"/>
      <c r="K125" s="38">
        <f t="shared" si="119"/>
        <v>13.360718558853073</v>
      </c>
      <c r="L125" s="127">
        <f>SUM(L126:L135)</f>
        <v>162.64985053269109</v>
      </c>
      <c r="M125" s="38">
        <f>IF(AND(L4=0,L125&gt;=0), "",L125/L4)</f>
        <v>1.0121332997864018E-3</v>
      </c>
      <c r="N125" s="43"/>
      <c r="O125" s="126">
        <f>SUM(O126:O135)</f>
        <v>17948.708258524002</v>
      </c>
      <c r="P125" s="38">
        <f>IF(AND(O4=0,O125&gt;=0), "",O125/O4)</f>
        <v>0.16671774454036309</v>
      </c>
      <c r="Q125" s="43"/>
      <c r="R125" s="38">
        <f t="shared" si="120"/>
        <v>117.03611070338798</v>
      </c>
      <c r="S125" s="127">
        <f>SUM(S126:S135)</f>
        <v>18111.358109056695</v>
      </c>
      <c r="T125" s="38">
        <f>IF(AND(S4=0,S125&gt;=0), "",S125/S4)</f>
        <v>6.7489217479638555E-2</v>
      </c>
      <c r="U125" s="43"/>
      <c r="V125" s="128">
        <f>SUM(V126:V135)</f>
        <v>0</v>
      </c>
      <c r="W125" s="38" t="str">
        <f>IF(AND(V4=0,V125&gt;=0), "",V125/V4)</f>
        <v/>
      </c>
      <c r="X125" s="91">
        <f t="shared" si="121"/>
        <v>1</v>
      </c>
      <c r="Y125" s="126">
        <f>SUM(Y126:Y135)</f>
        <v>837.95655087582702</v>
      </c>
      <c r="Z125" s="38">
        <f>IF(AND(Y4=0,Y125&gt;=0), "",Y125/Y4)</f>
        <v>7.1360527335903789E-3</v>
      </c>
      <c r="AA125" s="43"/>
      <c r="AB125" s="38">
        <f t="shared" si="122"/>
        <v>-0.95331382410330978</v>
      </c>
      <c r="AC125" s="127">
        <f>SUM(AC126:AC135)</f>
        <v>18949.314659932519</v>
      </c>
      <c r="AD125" s="38">
        <f>IF(AND(AC4=0,AC125&gt;=0), "",AC125/AC4)</f>
        <v>4.9118839631192276E-2</v>
      </c>
      <c r="AE125" s="43"/>
      <c r="AF125" s="126">
        <f>SUM(AF126:AF135)</f>
        <v>444.96006667836468</v>
      </c>
      <c r="AG125" s="38">
        <f>IF(AND(AF4=0,AF125&gt;=0), "",AF125/AF4)</f>
        <v>3.3605116458136478E-3</v>
      </c>
      <c r="AH125" s="43"/>
      <c r="AI125" s="38">
        <f t="shared" si="105"/>
        <v>-0.46899386822229011</v>
      </c>
      <c r="AJ125" s="127">
        <f>SUM(AJ126:AJ135)</f>
        <v>19394.274726610885</v>
      </c>
      <c r="AK125" s="38">
        <f>IF(AND(AJ4=0,AJ125&gt;=0), "",AJ125/AJ4)</f>
        <v>3.7426704547578175E-2</v>
      </c>
      <c r="AL125" s="43"/>
      <c r="AM125" s="126">
        <f>SUM(AM126:AM135)</f>
        <v>11625.567260138743</v>
      </c>
      <c r="AN125" s="38">
        <f>IF(AND(AM4=0,AM125&gt;=0), "",AM125/AM4)</f>
        <v>9.8413385246116092E-2</v>
      </c>
      <c r="AO125" s="43"/>
      <c r="AP125" s="38">
        <f t="shared" si="106"/>
        <v>25.12721484632053</v>
      </c>
      <c r="AQ125" s="127">
        <f>SUM(AQ126:AQ135)</f>
        <v>31019.84198674963</v>
      </c>
      <c r="AR125" s="38">
        <f>IF(AND(AQ4=0,AQ125&gt;=0), "",AQ125/AQ4)</f>
        <v>4.8748545849102071E-2</v>
      </c>
      <c r="AS125" s="43"/>
      <c r="AT125" s="128">
        <f>SUM(AT126:AT135)</f>
        <v>0</v>
      </c>
      <c r="AU125" s="38" t="str">
        <f>IF(AND(AT4=0,AT125&gt;=0), "",AT125/AT4)</f>
        <v/>
      </c>
      <c r="AV125" s="91">
        <f t="shared" si="123"/>
        <v>1</v>
      </c>
      <c r="AW125" s="128">
        <f>SUM(AW126:AW135)</f>
        <v>5169.9736644582717</v>
      </c>
      <c r="AX125" s="38">
        <f>IF(AND(AW4=0,AW125&gt;=0), "",AW125/AW4)</f>
        <v>4.8748545849102071E-2</v>
      </c>
      <c r="AY125" s="43"/>
      <c r="AZ125" s="128">
        <f>SUM(AZ126:AZ135)</f>
        <v>0</v>
      </c>
      <c r="BA125" s="38" t="str">
        <f>IF(AND(AZ4=0,AZ125&gt;=0), "",AZ125/AZ4)</f>
        <v/>
      </c>
      <c r="BB125" s="91">
        <f t="shared" si="124"/>
        <v>1</v>
      </c>
      <c r="BC125" s="126">
        <f>SUM(BC126:BC135)</f>
        <v>0</v>
      </c>
      <c r="BD125" s="38" t="str">
        <f>IF(AND(BC4=0,BC125&gt;=0), "",BC125/BC4)</f>
        <v/>
      </c>
      <c r="BE125" s="43"/>
      <c r="BF125" s="38">
        <f t="shared" si="125"/>
        <v>-1</v>
      </c>
      <c r="BG125" s="127">
        <f>SUM(BG126:BG135)</f>
        <v>31019.84198674963</v>
      </c>
      <c r="BH125" s="38">
        <f>IF(AND(BG4=0,BG125&gt;=0), "",BG125/BG4)</f>
        <v>4.8748545849102071E-2</v>
      </c>
      <c r="BI125" s="43"/>
      <c r="BJ125" s="126">
        <f>SUM(BJ126:BJ135)</f>
        <v>0</v>
      </c>
      <c r="BK125" s="38" t="str">
        <f>IF(AND(BJ4=0,BJ125&gt;=0), "",BJ125/BJ4)</f>
        <v/>
      </c>
      <c r="BL125" s="43"/>
      <c r="BM125" s="38" t="str">
        <f t="shared" si="107"/>
        <v/>
      </c>
      <c r="BN125" s="127">
        <f>SUM(BN126:BN135)</f>
        <v>31019.84198674963</v>
      </c>
      <c r="BO125" s="38">
        <f>IF(AND(BN4=0,BN125&gt;=0), "",BN125/BN4)</f>
        <v>4.8748545849102071E-2</v>
      </c>
      <c r="BP125" s="43"/>
      <c r="BQ125" s="126">
        <f>SUM(BQ126:BQ135)</f>
        <v>0</v>
      </c>
      <c r="BR125" s="38" t="str">
        <f>IF(AND(BQ4=0,BQ125&gt;=0), "",BQ125/BQ4)</f>
        <v/>
      </c>
      <c r="BS125" s="43"/>
      <c r="BT125" s="38" t="str">
        <f t="shared" si="108"/>
        <v/>
      </c>
      <c r="BU125" s="127">
        <f>SUM(BU126:BU135)</f>
        <v>31019.84198674963</v>
      </c>
      <c r="BV125" s="38">
        <f>IF(AND(BU4=0,BU125&gt;=0), "",BU125/BU4)</f>
        <v>4.8748545849102071E-2</v>
      </c>
      <c r="BW125" s="43"/>
      <c r="BX125" s="128">
        <f>SUM(BX126:BX135)</f>
        <v>0</v>
      </c>
      <c r="BY125" s="38" t="str">
        <f>IF(AND(BX4=0,BX125&gt;=0), "",BX125/BX4)</f>
        <v/>
      </c>
      <c r="BZ125" s="91">
        <f t="shared" si="109"/>
        <v>1</v>
      </c>
      <c r="CA125" s="126">
        <f>SUM(CA126:CA135)</f>
        <v>0</v>
      </c>
      <c r="CB125" s="38" t="str">
        <f>IF(AND(CA4=0,CA125&gt;=0), "",CA125/CA4)</f>
        <v/>
      </c>
      <c r="CC125" s="43"/>
      <c r="CD125" s="38" t="str">
        <f t="shared" si="126"/>
        <v/>
      </c>
      <c r="CE125" s="127">
        <f>SUM(CE126:CE135)</f>
        <v>31019.84198674963</v>
      </c>
      <c r="CF125" s="38">
        <f>IF(AND(CE4=0,CE125&gt;=0), "",CE125/CE4)</f>
        <v>4.8748545849102071E-2</v>
      </c>
      <c r="CG125" s="43"/>
      <c r="CH125" s="126">
        <f>SUM(CH126:CH135)</f>
        <v>0</v>
      </c>
      <c r="CI125" s="38" t="str">
        <f>IF(AND(CH4=0,CH125&gt;=0), "",CH125/CH4)</f>
        <v/>
      </c>
      <c r="CJ125" s="43"/>
      <c r="CK125" s="38" t="str">
        <f t="shared" si="110"/>
        <v/>
      </c>
      <c r="CL125" s="127">
        <f>SUM(CL126:CL135)</f>
        <v>31019.84198674963</v>
      </c>
      <c r="CM125" s="38">
        <f>IF(AND(CL4=0,CL125&gt;=0), "",CL125/CL4)</f>
        <v>4.8748545849102071E-2</v>
      </c>
      <c r="CN125" s="43"/>
      <c r="CO125" s="126">
        <f>SUM(CO126:CO135)</f>
        <v>0</v>
      </c>
      <c r="CP125" s="38" t="str">
        <f>IF(AND(CO4=0,CO125&gt;=0), "",CO125/CO4)</f>
        <v/>
      </c>
      <c r="CQ125" s="43"/>
      <c r="CR125" s="38" t="str">
        <f t="shared" si="111"/>
        <v/>
      </c>
      <c r="CS125" s="127">
        <f>SUM(CS126:CS135)</f>
        <v>31019.84198674963</v>
      </c>
      <c r="CT125" s="38">
        <f>IF(AND(CS4=0,CS125&gt;=0), "",CS125/CS4)</f>
        <v>4.8748545849102071E-2</v>
      </c>
      <c r="CU125" s="43"/>
      <c r="CV125" s="128">
        <f>SUM(CV126:CV135)</f>
        <v>0</v>
      </c>
      <c r="CW125" s="38" t="str">
        <f>IF(AND(CV4=0,CV125&gt;=0), "",CV125/CV4)</f>
        <v/>
      </c>
      <c r="CX125" s="91">
        <f t="shared" si="112"/>
        <v>1</v>
      </c>
    </row>
    <row r="126" spans="1:102" s="6" customFormat="1" outlineLevel="1" x14ac:dyDescent="0.3">
      <c r="A126" s="29" t="s">
        <v>104</v>
      </c>
      <c r="B126" s="129">
        <f>+'N EERR ULTRAX'!B19</f>
        <v>0</v>
      </c>
      <c r="C126" s="30" t="str">
        <f>IF(AND(B4=0,B126&gt;=0), "",B126/B4)</f>
        <v/>
      </c>
      <c r="D126" s="46"/>
      <c r="E126" s="129">
        <f>+'N EERR ULTRAX'!C19</f>
        <v>0</v>
      </c>
      <c r="F126" s="30">
        <f>IF(AND(E4=0,E126&gt;=0), "",E126/E4)</f>
        <v>0</v>
      </c>
      <c r="G126" s="46"/>
      <c r="H126" s="129">
        <f>+'N EERR ULTRAX'!D19</f>
        <v>0</v>
      </c>
      <c r="I126" s="30">
        <f>IF(AND(H4=0,H126&gt;=0), "",H126/H4)</f>
        <v>0</v>
      </c>
      <c r="J126" s="46"/>
      <c r="K126" s="30" t="str">
        <f t="shared" si="119"/>
        <v/>
      </c>
      <c r="L126" s="130">
        <f t="shared" ref="L126:L134" si="141">+E126+H126</f>
        <v>0</v>
      </c>
      <c r="M126" s="30">
        <f>IF(AND(L4=0,L126&gt;=0), "",L126/L4)</f>
        <v>0</v>
      </c>
      <c r="N126" s="46"/>
      <c r="O126" s="129">
        <f>+'N EERR ULTRAX'!E19</f>
        <v>0</v>
      </c>
      <c r="P126" s="30">
        <f>IF(AND(O4=0,O126&gt;=0), "",O126/O4)</f>
        <v>0</v>
      </c>
      <c r="Q126" s="46"/>
      <c r="R126" s="30" t="str">
        <f t="shared" si="120"/>
        <v/>
      </c>
      <c r="S126" s="130">
        <f t="shared" ref="S126:S134" si="142">+L126+O126</f>
        <v>0</v>
      </c>
      <c r="T126" s="30">
        <f>IF(AND(S4=0,S126&gt;=0), "",S126/S4)</f>
        <v>0</v>
      </c>
      <c r="U126" s="46"/>
      <c r="V126" s="131"/>
      <c r="W126" s="30" t="str">
        <f>IF(AND(V4=0,V126&gt;=0), "",V126/V4)</f>
        <v/>
      </c>
      <c r="X126" s="47" t="str">
        <f t="shared" si="121"/>
        <v/>
      </c>
      <c r="Y126" s="129">
        <f>+'N EERR ULTRAX'!F19</f>
        <v>0</v>
      </c>
      <c r="Z126" s="30">
        <f>IF(AND(Y4=0,Y126&gt;=0), "",Y126/Y4)</f>
        <v>0</v>
      </c>
      <c r="AA126" s="46"/>
      <c r="AB126" s="30" t="str">
        <f t="shared" si="122"/>
        <v/>
      </c>
      <c r="AC126" s="130">
        <f t="shared" ref="AC126:AC134" si="143">+S126+Y126</f>
        <v>0</v>
      </c>
      <c r="AD126" s="30">
        <f>IF(AND(AC4=0,AC126&gt;=0), "",AC126/AC4)</f>
        <v>0</v>
      </c>
      <c r="AE126" s="46"/>
      <c r="AF126" s="129">
        <f>+'N EERR ULTRAX'!G19</f>
        <v>0</v>
      </c>
      <c r="AG126" s="30">
        <f>IF(AND(AF4=0,AF126&gt;=0), "",AF126/AF4)</f>
        <v>0</v>
      </c>
      <c r="AH126" s="46"/>
      <c r="AI126" s="30" t="str">
        <f t="shared" si="105"/>
        <v/>
      </c>
      <c r="AJ126" s="130">
        <f t="shared" si="76"/>
        <v>0</v>
      </c>
      <c r="AK126" s="30">
        <f>IF(AND(AJ4=0,AJ126&gt;=0), "",AJ126/AJ4)</f>
        <v>0</v>
      </c>
      <c r="AL126" s="46"/>
      <c r="AM126" s="129">
        <f>+'N EERR ULTRAX'!H19</f>
        <v>0</v>
      </c>
      <c r="AN126" s="30">
        <f>IF(AND(AM4=0,AM126&gt;=0), "",AM126/AM4)</f>
        <v>0</v>
      </c>
      <c r="AO126" s="46"/>
      <c r="AP126" s="30" t="str">
        <f t="shared" si="106"/>
        <v/>
      </c>
      <c r="AQ126" s="130">
        <f t="shared" si="77"/>
        <v>0</v>
      </c>
      <c r="AR126" s="30">
        <f>IF(AND(AQ4=0,AQ126&gt;=0), "",AQ126/AQ4)</f>
        <v>0</v>
      </c>
      <c r="AS126" s="46"/>
      <c r="AT126" s="131">
        <f t="shared" ref="AT126:AT136" si="144">+V126*2</f>
        <v>0</v>
      </c>
      <c r="AU126" s="30" t="str">
        <f>IF(AND(AT4=0,AT126&gt;=0), "",AT126/AT4)</f>
        <v/>
      </c>
      <c r="AV126" s="47" t="str">
        <f t="shared" si="123"/>
        <v/>
      </c>
      <c r="AW126" s="131">
        <f>+AQ126/6</f>
        <v>0</v>
      </c>
      <c r="AX126" s="30">
        <f>IF(AND(AW4=0,AW126&gt;=0), "",AW126/AW4)</f>
        <v>0</v>
      </c>
      <c r="AY126" s="46"/>
      <c r="AZ126" s="131">
        <f t="shared" ref="AZ126:AZ136" si="145">+AT126/6</f>
        <v>0</v>
      </c>
      <c r="BA126" s="30" t="str">
        <f>IF(AND(AZ4=0,AZ126&gt;=0), "",AZ126/AZ4)</f>
        <v/>
      </c>
      <c r="BB126" s="47" t="str">
        <f t="shared" si="124"/>
        <v/>
      </c>
      <c r="BC126" s="129">
        <f>+'N EERR ULTRAX'!I19</f>
        <v>0</v>
      </c>
      <c r="BD126" s="30" t="str">
        <f>IF(AND(BC4=0,BC126&gt;=0), "",BC126/BC4)</f>
        <v/>
      </c>
      <c r="BE126" s="46"/>
      <c r="BF126" s="30" t="str">
        <f t="shared" si="125"/>
        <v/>
      </c>
      <c r="BG126" s="130">
        <f>+AQ126+BC126</f>
        <v>0</v>
      </c>
      <c r="BH126" s="30">
        <f>IF(AND(BG4=0,BG126&gt;=0), "",BG126/BG4)</f>
        <v>0</v>
      </c>
      <c r="BI126" s="46"/>
      <c r="BJ126" s="129">
        <f>+'N EERR ULTRAX'!J19</f>
        <v>0</v>
      </c>
      <c r="BK126" s="30" t="str">
        <f>IF(AND(BJ4=0,BJ126&gt;=0), "",BJ126/BJ4)</f>
        <v/>
      </c>
      <c r="BL126" s="46"/>
      <c r="BM126" s="30" t="str">
        <f t="shared" si="107"/>
        <v/>
      </c>
      <c r="BN126" s="130">
        <f>+BG126+BJ126</f>
        <v>0</v>
      </c>
      <c r="BO126" s="30">
        <f>IF(AND(BN4=0,BN126&gt;=0), "",BN126/BN4)</f>
        <v>0</v>
      </c>
      <c r="BP126" s="46"/>
      <c r="BQ126" s="129">
        <f>+'N EERR ULTRAX'!K19</f>
        <v>0</v>
      </c>
      <c r="BR126" s="30" t="str">
        <f>IF(AND(BQ4=0,BQ126&gt;=0), "",BQ126/BQ4)</f>
        <v/>
      </c>
      <c r="BS126" s="46"/>
      <c r="BT126" s="30" t="str">
        <f t="shared" si="108"/>
        <v/>
      </c>
      <c r="BU126" s="130">
        <f t="shared" ref="BU126:BU136" si="146">+BN126+BQ126</f>
        <v>0</v>
      </c>
      <c r="BV126" s="30">
        <f>IF(AND(BU4=0,BU126&gt;=0), "",BU126/BU4)</f>
        <v>0</v>
      </c>
      <c r="BW126" s="46"/>
      <c r="BX126" s="131">
        <f t="shared" ref="BX126:BX136" si="147">+AZ126*9</f>
        <v>0</v>
      </c>
      <c r="BY126" s="30" t="str">
        <f>IF(AND(BX4=0,BX126&gt;=0), "",BX126/BX4)</f>
        <v/>
      </c>
      <c r="BZ126" s="47" t="str">
        <f t="shared" si="109"/>
        <v/>
      </c>
      <c r="CA126" s="129">
        <f>+'N EERR ULTRAX'!L19</f>
        <v>0</v>
      </c>
      <c r="CB126" s="30" t="str">
        <f>IF(AND(CA4=0,CA126&gt;=0), "",CA126/CA4)</f>
        <v/>
      </c>
      <c r="CC126" s="46"/>
      <c r="CD126" s="30" t="str">
        <f t="shared" si="126"/>
        <v/>
      </c>
      <c r="CE126" s="130">
        <f t="shared" ref="CE126:CE134" si="148">+BU126+CA126</f>
        <v>0</v>
      </c>
      <c r="CF126" s="30">
        <f>IF(AND(CE4=0,CE126&gt;=0), "",CE126/CE4)</f>
        <v>0</v>
      </c>
      <c r="CG126" s="46"/>
      <c r="CH126" s="129">
        <f>+'N EERR ULTRAX'!M19</f>
        <v>0</v>
      </c>
      <c r="CI126" s="30" t="str">
        <f>IF(AND(CH4=0,CH126&gt;=0), "",CH126/CH4)</f>
        <v/>
      </c>
      <c r="CJ126" s="46"/>
      <c r="CK126" s="30" t="str">
        <f t="shared" si="110"/>
        <v/>
      </c>
      <c r="CL126" s="130">
        <f t="shared" ref="CL126:CL136" si="149">+CE126+CH126</f>
        <v>0</v>
      </c>
      <c r="CM126" s="30">
        <f>IF(AND(CL4=0,CL126&gt;=0), "",CL126/CL4)</f>
        <v>0</v>
      </c>
      <c r="CN126" s="46"/>
      <c r="CO126" s="129">
        <f>+'N EERR ULTRAX'!N19</f>
        <v>0</v>
      </c>
      <c r="CP126" s="30" t="str">
        <f>IF(AND(CO4=0,CO126&gt;=0), "",CO126/CO4)</f>
        <v/>
      </c>
      <c r="CQ126" s="46"/>
      <c r="CR126" s="30" t="str">
        <f t="shared" si="111"/>
        <v/>
      </c>
      <c r="CS126" s="130">
        <f t="shared" ref="CS126:CS136" si="150">+CL126+CO126</f>
        <v>0</v>
      </c>
      <c r="CT126" s="30">
        <f>IF(AND(CS4=0,CS126&gt;=0), "",CS126/CS4)</f>
        <v>0</v>
      </c>
      <c r="CU126" s="46"/>
      <c r="CV126" s="131">
        <f t="shared" ref="CV126:CV136" si="151">+AZ126*12</f>
        <v>0</v>
      </c>
      <c r="CW126" s="30" t="str">
        <f>IF(AND(CV4=0,CV126&gt;=0), "",CV126/CV4)</f>
        <v/>
      </c>
      <c r="CX126" s="47" t="str">
        <f t="shared" si="112"/>
        <v/>
      </c>
    </row>
    <row r="127" spans="1:102" s="6" customFormat="1" outlineLevel="1" x14ac:dyDescent="0.3">
      <c r="A127" s="29" t="s">
        <v>105</v>
      </c>
      <c r="B127" s="129">
        <f>+'N EERR ULTRAX'!B20</f>
        <v>0</v>
      </c>
      <c r="C127" s="30" t="str">
        <f>IF(AND(B4=0,B127&gt;=0), "",B127/B4)</f>
        <v/>
      </c>
      <c r="D127" s="46"/>
      <c r="E127" s="129">
        <f>+'N EERR ULTRAX'!C20</f>
        <v>3.1088337128997029E-2</v>
      </c>
      <c r="F127" s="30">
        <f>IF(AND(E4=0,E127&gt;=0), "",E127/E4)</f>
        <v>4.4591358838910877E-7</v>
      </c>
      <c r="G127" s="46"/>
      <c r="H127" s="129">
        <f>+'N EERR ULTRAX'!D20</f>
        <v>0</v>
      </c>
      <c r="I127" s="30">
        <f>IF(AND(H4=0,H127&gt;=0), "",H127/H4)</f>
        <v>0</v>
      </c>
      <c r="J127" s="46"/>
      <c r="K127" s="30">
        <f t="shared" si="119"/>
        <v>-1</v>
      </c>
      <c r="L127" s="130">
        <f t="shared" si="141"/>
        <v>3.1088337128997029E-2</v>
      </c>
      <c r="M127" s="30">
        <f>IF(AND(L4=0,L127&gt;=0), "",L127/L4)</f>
        <v>1.9345570340330316E-7</v>
      </c>
      <c r="N127" s="46"/>
      <c r="O127" s="129">
        <f>+'N EERR ULTRAX'!E20</f>
        <v>3.524990338278558E-2</v>
      </c>
      <c r="P127" s="30">
        <f>IF(AND(O4=0,O127&gt;=0), "",O127/O4)</f>
        <v>3.2742102120094295E-7</v>
      </c>
      <c r="Q127" s="46"/>
      <c r="R127" s="30">
        <f t="shared" si="120"/>
        <v>1</v>
      </c>
      <c r="S127" s="130">
        <f t="shared" si="142"/>
        <v>6.6338240511782609E-2</v>
      </c>
      <c r="T127" s="30">
        <f>IF(AND(S4=0,S127&gt;=0), "",S127/S4)</f>
        <v>2.4719934938934575E-7</v>
      </c>
      <c r="U127" s="46"/>
      <c r="V127" s="131"/>
      <c r="W127" s="30" t="str">
        <f>IF(AND(V4=0,V127&gt;=0), "",V127/V4)</f>
        <v/>
      </c>
      <c r="X127" s="47">
        <f t="shared" si="121"/>
        <v>1</v>
      </c>
      <c r="Y127" s="129">
        <f>+'N EERR ULTRAX'!F20</f>
        <v>2.2445465161541452E-2</v>
      </c>
      <c r="Z127" s="30">
        <f>IF(AND(Y4=0,Y127&gt;=0), "",Y127/Y4)</f>
        <v>1.9114597631024506E-7</v>
      </c>
      <c r="AA127" s="46"/>
      <c r="AB127" s="30">
        <f t="shared" si="122"/>
        <v>-0.36324746999156948</v>
      </c>
      <c r="AC127" s="130">
        <f t="shared" si="143"/>
        <v>8.8783705673324054E-2</v>
      </c>
      <c r="AD127" s="30">
        <f>IF(AND(AC4=0,AC127&gt;=0), "",AC127/AC4)</f>
        <v>2.3013774793935001E-7</v>
      </c>
      <c r="AE127" s="46"/>
      <c r="AF127" s="129">
        <f>+'N EERR ULTRAX'!G20</f>
        <v>3.8163859156577183E-2</v>
      </c>
      <c r="AG127" s="30">
        <f>IF(AND(AF4=0,AF127&gt;=0), "",AF127/AF4)</f>
        <v>2.8822832148120353E-7</v>
      </c>
      <c r="AH127" s="46"/>
      <c r="AI127" s="30">
        <f t="shared" si="105"/>
        <v>0.70029263737282532</v>
      </c>
      <c r="AJ127" s="130">
        <f t="shared" si="76"/>
        <v>0.12694756482990124</v>
      </c>
      <c r="AK127" s="30">
        <f>IF(AND(AJ4=0,AJ127&gt;=0), "",AJ127/AJ4)</f>
        <v>2.4498100954525916E-7</v>
      </c>
      <c r="AL127" s="46"/>
      <c r="AM127" s="129">
        <f>+'N EERR ULTRAX'!H20</f>
        <v>1.5922460073834667E-2</v>
      </c>
      <c r="AN127" s="30">
        <f>IF(AND(AM4=0,AM127&gt;=0), "",AM127/AM4)</f>
        <v>1.347876763558024E-7</v>
      </c>
      <c r="AO127" s="46"/>
      <c r="AP127" s="30">
        <f t="shared" si="106"/>
        <v>-0.58278695012187776</v>
      </c>
      <c r="AQ127" s="130">
        <f t="shared" si="77"/>
        <v>0.1428700249037359</v>
      </c>
      <c r="AR127" s="30">
        <f>IF(AND(AQ4=0,AQ127&gt;=0), "",AQ127/AQ4)</f>
        <v>2.2452422428383592E-7</v>
      </c>
      <c r="AS127" s="46"/>
      <c r="AT127" s="131">
        <f t="shared" si="144"/>
        <v>0</v>
      </c>
      <c r="AU127" s="30" t="str">
        <f>IF(AND(AT4=0,AT127&gt;=0), "",AT127/AT4)</f>
        <v/>
      </c>
      <c r="AV127" s="47">
        <f t="shared" si="123"/>
        <v>1</v>
      </c>
      <c r="AW127" s="131">
        <f t="shared" ref="AW127:AW134" si="152">+AQ127/6</f>
        <v>2.3811670817289316E-2</v>
      </c>
      <c r="AX127" s="30">
        <f>IF(AND(AW4=0,AW127&gt;=0), "",AW127/AW4)</f>
        <v>2.2452422428383592E-7</v>
      </c>
      <c r="AY127" s="46"/>
      <c r="AZ127" s="131">
        <f t="shared" si="145"/>
        <v>0</v>
      </c>
      <c r="BA127" s="30" t="str">
        <f>IF(AND(AZ4=0,AZ127&gt;=0), "",AZ127/AZ4)</f>
        <v/>
      </c>
      <c r="BB127" s="47">
        <f t="shared" si="124"/>
        <v>1</v>
      </c>
      <c r="BC127" s="129">
        <f>+'N EERR ULTRAX'!I20</f>
        <v>0</v>
      </c>
      <c r="BD127" s="30" t="str">
        <f>IF(AND(BC4=0,BC127&gt;=0), "",BC127/BC4)</f>
        <v/>
      </c>
      <c r="BE127" s="46"/>
      <c r="BF127" s="30">
        <f t="shared" si="125"/>
        <v>-1</v>
      </c>
      <c r="BG127" s="130">
        <f t="shared" ref="BG127:BG136" si="153">+AQ127+BC127</f>
        <v>0.1428700249037359</v>
      </c>
      <c r="BH127" s="30">
        <f>IF(AND(BG4=0,BG127&gt;=0), "",BG127/BG4)</f>
        <v>2.2452422428383592E-7</v>
      </c>
      <c r="BI127" s="46"/>
      <c r="BJ127" s="129">
        <f>+'N EERR ULTRAX'!J20</f>
        <v>0</v>
      </c>
      <c r="BK127" s="30" t="str">
        <f>IF(AND(BJ4=0,BJ127&gt;=0), "",BJ127/BJ4)</f>
        <v/>
      </c>
      <c r="BL127" s="46"/>
      <c r="BM127" s="30" t="str">
        <f t="shared" si="107"/>
        <v/>
      </c>
      <c r="BN127" s="130">
        <f t="shared" ref="BN127:BN136" si="154">+BG127+BJ127</f>
        <v>0.1428700249037359</v>
      </c>
      <c r="BO127" s="30">
        <f>IF(AND(BN4=0,BN127&gt;=0), "",BN127/BN4)</f>
        <v>2.2452422428383592E-7</v>
      </c>
      <c r="BP127" s="46"/>
      <c r="BQ127" s="129">
        <f>+'N EERR ULTRAX'!K20</f>
        <v>0</v>
      </c>
      <c r="BR127" s="30" t="str">
        <f>IF(AND(BQ4=0,BQ127&gt;=0), "",BQ127/BQ4)</f>
        <v/>
      </c>
      <c r="BS127" s="46"/>
      <c r="BT127" s="30" t="str">
        <f t="shared" si="108"/>
        <v/>
      </c>
      <c r="BU127" s="130">
        <f t="shared" si="146"/>
        <v>0.1428700249037359</v>
      </c>
      <c r="BV127" s="30">
        <f>IF(AND(BU4=0,BU127&gt;=0), "",BU127/BU4)</f>
        <v>2.2452422428383592E-7</v>
      </c>
      <c r="BW127" s="46"/>
      <c r="BX127" s="131">
        <f t="shared" si="147"/>
        <v>0</v>
      </c>
      <c r="BY127" s="30" t="str">
        <f>IF(AND(BX4=0,BX127&gt;=0), "",BX127/BX4)</f>
        <v/>
      </c>
      <c r="BZ127" s="47">
        <f t="shared" si="109"/>
        <v>1</v>
      </c>
      <c r="CA127" s="129">
        <f>+'N EERR ULTRAX'!L20</f>
        <v>0</v>
      </c>
      <c r="CB127" s="30" t="str">
        <f>IF(AND(CA4=0,CA127&gt;=0), "",CA127/CA4)</f>
        <v/>
      </c>
      <c r="CC127" s="46"/>
      <c r="CD127" s="30" t="str">
        <f t="shared" si="126"/>
        <v/>
      </c>
      <c r="CE127" s="130">
        <f t="shared" si="148"/>
        <v>0.1428700249037359</v>
      </c>
      <c r="CF127" s="30">
        <f>IF(AND(CE4=0,CE127&gt;=0), "",CE127/CE4)</f>
        <v>2.2452422428383592E-7</v>
      </c>
      <c r="CG127" s="46"/>
      <c r="CH127" s="129">
        <f>+'N EERR ULTRAX'!M20</f>
        <v>0</v>
      </c>
      <c r="CI127" s="30" t="str">
        <f>IF(AND(CH4=0,CH127&gt;=0), "",CH127/CH4)</f>
        <v/>
      </c>
      <c r="CJ127" s="46"/>
      <c r="CK127" s="30" t="str">
        <f t="shared" si="110"/>
        <v/>
      </c>
      <c r="CL127" s="130">
        <f t="shared" si="149"/>
        <v>0.1428700249037359</v>
      </c>
      <c r="CM127" s="30">
        <f>IF(AND(CL4=0,CL127&gt;=0), "",CL127/CL4)</f>
        <v>2.2452422428383592E-7</v>
      </c>
      <c r="CN127" s="46"/>
      <c r="CO127" s="129">
        <f>+'N EERR ULTRAX'!N20</f>
        <v>0</v>
      </c>
      <c r="CP127" s="30" t="str">
        <f>IF(AND(CO4=0,CO127&gt;=0), "",CO127/CO4)</f>
        <v/>
      </c>
      <c r="CQ127" s="46"/>
      <c r="CR127" s="30" t="str">
        <f t="shared" si="111"/>
        <v/>
      </c>
      <c r="CS127" s="130">
        <f t="shared" si="150"/>
        <v>0.1428700249037359</v>
      </c>
      <c r="CT127" s="30">
        <f>IF(AND(CS4=0,CS127&gt;=0), "",CS127/CS4)</f>
        <v>2.2452422428383592E-7</v>
      </c>
      <c r="CU127" s="46"/>
      <c r="CV127" s="131">
        <f t="shared" si="151"/>
        <v>0</v>
      </c>
      <c r="CW127" s="30" t="str">
        <f>IF(AND(CV4=0,CV127&gt;=0), "",CV127/CV4)</f>
        <v/>
      </c>
      <c r="CX127" s="47">
        <f t="shared" si="112"/>
        <v>1</v>
      </c>
    </row>
    <row r="128" spans="1:102" s="6" customFormat="1" outlineLevel="1" x14ac:dyDescent="0.3">
      <c r="A128" s="29" t="s">
        <v>106</v>
      </c>
      <c r="B128" s="129">
        <f>+'N EERR ULTRAX'!B21</f>
        <v>0</v>
      </c>
      <c r="C128" s="30" t="str">
        <f>IF(AND(B4=0,B128&gt;=0), "",B128/B4)</f>
        <v/>
      </c>
      <c r="D128" s="46"/>
      <c r="E128" s="129">
        <f>+'N EERR ULTRAX'!C21</f>
        <v>6.3295854394637949</v>
      </c>
      <c r="F128" s="30">
        <f>IF(AND(E4=0,E128&gt;=0), "",E128/E4)</f>
        <v>9.0788006596022542E-5</v>
      </c>
      <c r="G128" s="46"/>
      <c r="H128" s="129">
        <f>+'N EERR ULTRAX'!D21</f>
        <v>46.869707494128534</v>
      </c>
      <c r="I128" s="30">
        <f>IF(AND(H4=0,H128&gt;=0), "",H128/H4)</f>
        <v>5.1515516165775142E-4</v>
      </c>
      <c r="J128" s="46"/>
      <c r="K128" s="30">
        <f t="shared" si="119"/>
        <v>6.4048621260255958</v>
      </c>
      <c r="L128" s="130">
        <f t="shared" si="141"/>
        <v>53.199292933592332</v>
      </c>
      <c r="M128" s="30">
        <f>IF(AND(L4=0,L128&gt;=0), "",L128/L4)</f>
        <v>3.310471895721658E-4</v>
      </c>
      <c r="N128" s="46"/>
      <c r="O128" s="129">
        <f>+'N EERR ULTRAX'!E21</f>
        <v>7.1557303867054722</v>
      </c>
      <c r="P128" s="30">
        <f>IF(AND(O4=0,O128&gt;=0), "",O128/O4)</f>
        <v>6.6466467303791417E-5</v>
      </c>
      <c r="Q128" s="46"/>
      <c r="R128" s="30">
        <f t="shared" si="120"/>
        <v>-0.84732718061869949</v>
      </c>
      <c r="S128" s="130">
        <f t="shared" si="142"/>
        <v>60.355023320297803</v>
      </c>
      <c r="T128" s="30">
        <f>IF(AND(S4=0,S128&gt;=0), "",S128/S4)</f>
        <v>2.2490380182010484E-4</v>
      </c>
      <c r="U128" s="46"/>
      <c r="V128" s="131"/>
      <c r="W128" s="30" t="str">
        <f>IF(AND(V4=0,V128&gt;=0), "",V128/V4)</f>
        <v/>
      </c>
      <c r="X128" s="47">
        <f t="shared" si="121"/>
        <v>1</v>
      </c>
      <c r="Y128" s="129">
        <f>+'N EERR ULTRAX'!F21</f>
        <v>227.35011662125339</v>
      </c>
      <c r="Z128" s="30">
        <f>IF(AND(Y4=0,Y128&gt;=0), "",Y128/Y4)</f>
        <v>1.9361175940464726E-3</v>
      </c>
      <c r="AA128" s="46"/>
      <c r="AB128" s="30">
        <f t="shared" si="122"/>
        <v>30.771755549041352</v>
      </c>
      <c r="AC128" s="130">
        <f t="shared" si="143"/>
        <v>287.70513994155118</v>
      </c>
      <c r="AD128" s="30">
        <f>IF(AND(AC4=0,AC128&gt;=0), "",AC128/AC4)</f>
        <v>7.4576536848267776E-4</v>
      </c>
      <c r="AE128" s="46"/>
      <c r="AF128" s="129">
        <f>+'N EERR ULTRAX'!G21</f>
        <v>152.65543662630873</v>
      </c>
      <c r="AG128" s="30">
        <f>IF(AND(AF4=0,AF128&gt;=0), "",AF128/AF4)</f>
        <v>1.152913285924814E-3</v>
      </c>
      <c r="AH128" s="46"/>
      <c r="AI128" s="30">
        <f t="shared" si="105"/>
        <v>-0.32854471818626713</v>
      </c>
      <c r="AJ128" s="130">
        <f t="shared" si="76"/>
        <v>440.36057656785988</v>
      </c>
      <c r="AK128" s="30">
        <f>IF(AND(AJ4=0,AJ128&gt;=0), "",AJ128/AJ4)</f>
        <v>8.4979951175965086E-4</v>
      </c>
      <c r="AL128" s="46"/>
      <c r="AM128" s="129">
        <f>+'N EERR ULTRAX'!H21</f>
        <v>35.156791843026937</v>
      </c>
      <c r="AN128" s="30">
        <f>IF(AND(AM4=0,AM128&gt;=0), "",AM128/AM4)</f>
        <v>2.9761118939361161E-4</v>
      </c>
      <c r="AO128" s="46"/>
      <c r="AP128" s="30">
        <f t="shared" si="106"/>
        <v>-0.76969839646727656</v>
      </c>
      <c r="AQ128" s="130">
        <f t="shared" si="77"/>
        <v>475.51736841088683</v>
      </c>
      <c r="AR128" s="30">
        <f>IF(AND(AQ4=0,AQ128&gt;=0), "",AQ128/AQ4)</f>
        <v>7.4728879166838865E-4</v>
      </c>
      <c r="AS128" s="46"/>
      <c r="AT128" s="131">
        <f t="shared" si="144"/>
        <v>0</v>
      </c>
      <c r="AU128" s="30" t="str">
        <f>IF(AND(AT4=0,AT128&gt;=0), "",AT128/AT4)</f>
        <v/>
      </c>
      <c r="AV128" s="47">
        <f t="shared" si="123"/>
        <v>1</v>
      </c>
      <c r="AW128" s="131">
        <f t="shared" si="152"/>
        <v>79.252894735147805</v>
      </c>
      <c r="AX128" s="30">
        <f>IF(AND(AW4=0,AW128&gt;=0), "",AW128/AW4)</f>
        <v>7.4728879166838854E-4</v>
      </c>
      <c r="AY128" s="46"/>
      <c r="AZ128" s="131">
        <f t="shared" si="145"/>
        <v>0</v>
      </c>
      <c r="BA128" s="30" t="str">
        <f>IF(AND(AZ4=0,AZ128&gt;=0), "",AZ128/AZ4)</f>
        <v/>
      </c>
      <c r="BB128" s="47">
        <f t="shared" si="124"/>
        <v>1</v>
      </c>
      <c r="BC128" s="129">
        <f>+'N EERR ULTRAX'!I21</f>
        <v>0</v>
      </c>
      <c r="BD128" s="30" t="str">
        <f>IF(AND(BC4=0,BC128&gt;=0), "",BC128/BC4)</f>
        <v/>
      </c>
      <c r="BE128" s="46"/>
      <c r="BF128" s="30">
        <f t="shared" si="125"/>
        <v>-1</v>
      </c>
      <c r="BG128" s="130">
        <f t="shared" si="153"/>
        <v>475.51736841088683</v>
      </c>
      <c r="BH128" s="30">
        <f>IF(AND(BG4=0,BG128&gt;=0), "",BG128/BG4)</f>
        <v>7.4728879166838865E-4</v>
      </c>
      <c r="BI128" s="46"/>
      <c r="BJ128" s="129">
        <f>+'N EERR ULTRAX'!J21</f>
        <v>0</v>
      </c>
      <c r="BK128" s="30" t="str">
        <f>IF(AND(BJ4=0,BJ128&gt;=0), "",BJ128/BJ4)</f>
        <v/>
      </c>
      <c r="BL128" s="46"/>
      <c r="BM128" s="30" t="str">
        <f t="shared" si="107"/>
        <v/>
      </c>
      <c r="BN128" s="130">
        <f t="shared" si="154"/>
        <v>475.51736841088683</v>
      </c>
      <c r="BO128" s="30">
        <f>IF(AND(BN4=0,BN128&gt;=0), "",BN128/BN4)</f>
        <v>7.4728879166838865E-4</v>
      </c>
      <c r="BP128" s="46"/>
      <c r="BQ128" s="129">
        <f>+'N EERR ULTRAX'!K21</f>
        <v>0</v>
      </c>
      <c r="BR128" s="30" t="str">
        <f>IF(AND(BQ4=0,BQ128&gt;=0), "",BQ128/BQ4)</f>
        <v/>
      </c>
      <c r="BS128" s="46"/>
      <c r="BT128" s="30" t="str">
        <f t="shared" si="108"/>
        <v/>
      </c>
      <c r="BU128" s="130">
        <f t="shared" si="146"/>
        <v>475.51736841088683</v>
      </c>
      <c r="BV128" s="30">
        <f>IF(AND(BU4=0,BU128&gt;=0), "",BU128/BU4)</f>
        <v>7.4728879166838865E-4</v>
      </c>
      <c r="BW128" s="46"/>
      <c r="BX128" s="131">
        <f t="shared" si="147"/>
        <v>0</v>
      </c>
      <c r="BY128" s="30" t="str">
        <f>IF(AND(BX4=0,BX128&gt;=0), "",BX128/BX4)</f>
        <v/>
      </c>
      <c r="BZ128" s="47">
        <f t="shared" si="109"/>
        <v>1</v>
      </c>
      <c r="CA128" s="129">
        <f>+'N EERR ULTRAX'!L21</f>
        <v>0</v>
      </c>
      <c r="CB128" s="30" t="str">
        <f>IF(AND(CA4=0,CA128&gt;=0), "",CA128/CA4)</f>
        <v/>
      </c>
      <c r="CC128" s="46"/>
      <c r="CD128" s="30" t="str">
        <f t="shared" si="126"/>
        <v/>
      </c>
      <c r="CE128" s="130">
        <f t="shared" si="148"/>
        <v>475.51736841088683</v>
      </c>
      <c r="CF128" s="30">
        <f>IF(AND(CE4=0,CE128&gt;=0), "",CE128/CE4)</f>
        <v>7.4728879166838865E-4</v>
      </c>
      <c r="CG128" s="46"/>
      <c r="CH128" s="129">
        <f>+'N EERR ULTRAX'!M21</f>
        <v>0</v>
      </c>
      <c r="CI128" s="30" t="str">
        <f>IF(AND(CH4=0,CH128&gt;=0), "",CH128/CH4)</f>
        <v/>
      </c>
      <c r="CJ128" s="46"/>
      <c r="CK128" s="30" t="str">
        <f t="shared" si="110"/>
        <v/>
      </c>
      <c r="CL128" s="130">
        <f t="shared" si="149"/>
        <v>475.51736841088683</v>
      </c>
      <c r="CM128" s="30">
        <f>IF(AND(CL4=0,CL128&gt;=0), "",CL128/CL4)</f>
        <v>7.4728879166838865E-4</v>
      </c>
      <c r="CN128" s="46"/>
      <c r="CO128" s="129">
        <f>+'N EERR ULTRAX'!N21</f>
        <v>0</v>
      </c>
      <c r="CP128" s="30" t="str">
        <f>IF(AND(CO4=0,CO128&gt;=0), "",CO128/CO4)</f>
        <v/>
      </c>
      <c r="CQ128" s="46"/>
      <c r="CR128" s="30" t="str">
        <f t="shared" si="111"/>
        <v/>
      </c>
      <c r="CS128" s="130">
        <f t="shared" si="150"/>
        <v>475.51736841088683</v>
      </c>
      <c r="CT128" s="30">
        <f>IF(AND(CS4=0,CS128&gt;=0), "",CS128/CS4)</f>
        <v>7.4728879166838865E-4</v>
      </c>
      <c r="CU128" s="46"/>
      <c r="CV128" s="131">
        <f t="shared" si="151"/>
        <v>0</v>
      </c>
      <c r="CW128" s="30" t="str">
        <f>IF(AND(CV4=0,CV128&gt;=0), "",CV128/CV4)</f>
        <v/>
      </c>
      <c r="CX128" s="47">
        <f t="shared" si="112"/>
        <v>1</v>
      </c>
    </row>
    <row r="129" spans="1:219" s="6" customFormat="1" outlineLevel="1" x14ac:dyDescent="0.3">
      <c r="A129" s="29" t="s">
        <v>107</v>
      </c>
      <c r="B129" s="129">
        <f>+'N EERR ULTRAX'!B22</f>
        <v>0</v>
      </c>
      <c r="C129" s="30" t="str">
        <f>IF(AND(B4=0,B129&gt;=0), "",B129/B4)</f>
        <v/>
      </c>
      <c r="D129" s="46"/>
      <c r="E129" s="129">
        <f>+'N EERR ULTRAX'!C22</f>
        <v>0</v>
      </c>
      <c r="F129" s="30">
        <f>IF(AND(E4=0,E129&gt;=0), "",E129/E4)</f>
        <v>0</v>
      </c>
      <c r="G129" s="46"/>
      <c r="H129" s="129">
        <f>+'N EERR ULTRAX'!D22</f>
        <v>19.037523307949613</v>
      </c>
      <c r="I129" s="30">
        <f>IF(AND(H4=0,H129&gt;=0), "",H129/H4)</f>
        <v>2.0924556438715926E-4</v>
      </c>
      <c r="J129" s="46"/>
      <c r="K129" s="30">
        <f t="shared" si="119"/>
        <v>1</v>
      </c>
      <c r="L129" s="130">
        <f t="shared" si="141"/>
        <v>19.037523307949613</v>
      </c>
      <c r="M129" s="30">
        <f>IF(AND(L4=0,L129&gt;=0), "",L129/L4)</f>
        <v>1.1846620960504842E-4</v>
      </c>
      <c r="N129" s="46"/>
      <c r="O129" s="129">
        <f>+'N EERR ULTRAX'!E22</f>
        <v>0</v>
      </c>
      <c r="P129" s="30">
        <f>IF(AND(O4=0,O129&gt;=0), "",O129/O4)</f>
        <v>0</v>
      </c>
      <c r="Q129" s="46"/>
      <c r="R129" s="30">
        <f t="shared" si="120"/>
        <v>-1</v>
      </c>
      <c r="S129" s="130">
        <f t="shared" si="142"/>
        <v>19.037523307949613</v>
      </c>
      <c r="T129" s="30">
        <f>IF(AND(S4=0,S129&gt;=0), "",S129/S4)</f>
        <v>7.0940431030482121E-5</v>
      </c>
      <c r="U129" s="46"/>
      <c r="V129" s="131"/>
      <c r="W129" s="30" t="str">
        <f>IF(AND(V4=0,V129&gt;=0), "",V129/V4)</f>
        <v/>
      </c>
      <c r="X129" s="47">
        <f t="shared" si="121"/>
        <v>1</v>
      </c>
      <c r="Y129" s="129">
        <f>+'N EERR ULTRAX'!F22</f>
        <v>0</v>
      </c>
      <c r="Z129" s="30">
        <f>IF(AND(Y4=0,Y129&gt;=0), "",Y129/Y4)</f>
        <v>0</v>
      </c>
      <c r="AA129" s="46"/>
      <c r="AB129" s="30" t="str">
        <f t="shared" si="122"/>
        <v/>
      </c>
      <c r="AC129" s="130">
        <f t="shared" si="143"/>
        <v>19.037523307949613</v>
      </c>
      <c r="AD129" s="30">
        <f>IF(AND(AC4=0,AC129&gt;=0), "",AC129/AC4)</f>
        <v>4.9347486762436402E-5</v>
      </c>
      <c r="AE129" s="46"/>
      <c r="AF129" s="129">
        <f>+'N EERR ULTRAX'!G22</f>
        <v>0</v>
      </c>
      <c r="AG129" s="30">
        <f>IF(AND(AF4=0,AF129&gt;=0), "",AF129/AF4)</f>
        <v>0</v>
      </c>
      <c r="AH129" s="46"/>
      <c r="AI129" s="30" t="str">
        <f t="shared" si="105"/>
        <v/>
      </c>
      <c r="AJ129" s="130">
        <f t="shared" si="76"/>
        <v>19.037523307949613</v>
      </c>
      <c r="AK129" s="30">
        <f>IF(AND(AJ4=0,AJ129&gt;=0), "",AJ129/AJ4)</f>
        <v>3.6738252407378032E-5</v>
      </c>
      <c r="AL129" s="46"/>
      <c r="AM129" s="129">
        <f>+'N EERR ULTRAX'!H22</f>
        <v>0</v>
      </c>
      <c r="AN129" s="30">
        <f>IF(AND(AM4=0,AM129&gt;=0), "",AM129/AM4)</f>
        <v>0</v>
      </c>
      <c r="AO129" s="46"/>
      <c r="AP129" s="30" t="str">
        <f t="shared" si="106"/>
        <v/>
      </c>
      <c r="AQ129" s="130">
        <f t="shared" si="77"/>
        <v>19.037523307949613</v>
      </c>
      <c r="AR129" s="30">
        <f>IF(AND(AQ4=0,AQ129&gt;=0), "",AQ129/AQ4)</f>
        <v>2.9917998235689132E-5</v>
      </c>
      <c r="AS129" s="46"/>
      <c r="AT129" s="131">
        <f t="shared" si="144"/>
        <v>0</v>
      </c>
      <c r="AU129" s="30" t="str">
        <f>IF(AND(AT4=0,AT129&gt;=0), "",AT129/AT4)</f>
        <v/>
      </c>
      <c r="AV129" s="47">
        <f t="shared" si="123"/>
        <v>1</v>
      </c>
      <c r="AW129" s="131">
        <f t="shared" si="152"/>
        <v>3.1729205513249354</v>
      </c>
      <c r="AX129" s="30">
        <f>IF(AND(AW4=0,AW129&gt;=0), "",AW129/AW4)</f>
        <v>2.9917998235689128E-5</v>
      </c>
      <c r="AY129" s="46"/>
      <c r="AZ129" s="131">
        <f t="shared" si="145"/>
        <v>0</v>
      </c>
      <c r="BA129" s="30" t="str">
        <f>IF(AND(AZ4=0,AZ129&gt;=0), "",AZ129/AZ4)</f>
        <v/>
      </c>
      <c r="BB129" s="47">
        <f t="shared" si="124"/>
        <v>1</v>
      </c>
      <c r="BC129" s="129">
        <f>+'N EERR ULTRAX'!I22</f>
        <v>0</v>
      </c>
      <c r="BD129" s="30" t="str">
        <f>IF(AND(BC4=0,BC129&gt;=0), "",BC129/BC4)</f>
        <v/>
      </c>
      <c r="BE129" s="46"/>
      <c r="BF129" s="30" t="str">
        <f t="shared" si="125"/>
        <v/>
      </c>
      <c r="BG129" s="130">
        <f t="shared" si="153"/>
        <v>19.037523307949613</v>
      </c>
      <c r="BH129" s="30">
        <f>IF(AND(BG4=0,BG129&gt;=0), "",BG129/BG4)</f>
        <v>2.9917998235689132E-5</v>
      </c>
      <c r="BI129" s="46"/>
      <c r="BJ129" s="129">
        <f>+'N EERR ULTRAX'!J22</f>
        <v>0</v>
      </c>
      <c r="BK129" s="30" t="str">
        <f>IF(AND(BJ4=0,BJ129&gt;=0), "",BJ129/BJ4)</f>
        <v/>
      </c>
      <c r="BL129" s="46"/>
      <c r="BM129" s="30" t="str">
        <f t="shared" si="107"/>
        <v/>
      </c>
      <c r="BN129" s="130">
        <f t="shared" si="154"/>
        <v>19.037523307949613</v>
      </c>
      <c r="BO129" s="30">
        <f>IF(AND(BN4=0,BN129&gt;=0), "",BN129/BN4)</f>
        <v>2.9917998235689132E-5</v>
      </c>
      <c r="BP129" s="46"/>
      <c r="BQ129" s="129">
        <f>+'N EERR ULTRAX'!K22</f>
        <v>0</v>
      </c>
      <c r="BR129" s="30" t="str">
        <f>IF(AND(BQ4=0,BQ129&gt;=0), "",BQ129/BQ4)</f>
        <v/>
      </c>
      <c r="BS129" s="46"/>
      <c r="BT129" s="30" t="str">
        <f t="shared" si="108"/>
        <v/>
      </c>
      <c r="BU129" s="130">
        <f t="shared" si="146"/>
        <v>19.037523307949613</v>
      </c>
      <c r="BV129" s="30">
        <f>IF(AND(BU4=0,BU129&gt;=0), "",BU129/BU4)</f>
        <v>2.9917998235689132E-5</v>
      </c>
      <c r="BW129" s="46"/>
      <c r="BX129" s="131">
        <f t="shared" si="147"/>
        <v>0</v>
      </c>
      <c r="BY129" s="30" t="str">
        <f>IF(AND(BX4=0,BX129&gt;=0), "",BX129/BX4)</f>
        <v/>
      </c>
      <c r="BZ129" s="47">
        <f t="shared" si="109"/>
        <v>1</v>
      </c>
      <c r="CA129" s="129">
        <f>+'N EERR ULTRAX'!L22</f>
        <v>0</v>
      </c>
      <c r="CB129" s="30" t="str">
        <f>IF(AND(CA4=0,CA129&gt;=0), "",CA129/CA4)</f>
        <v/>
      </c>
      <c r="CC129" s="46"/>
      <c r="CD129" s="30" t="str">
        <f t="shared" si="126"/>
        <v/>
      </c>
      <c r="CE129" s="130">
        <f t="shared" si="148"/>
        <v>19.037523307949613</v>
      </c>
      <c r="CF129" s="30">
        <f>IF(AND(CE4=0,CE129&gt;=0), "",CE129/CE4)</f>
        <v>2.9917998235689132E-5</v>
      </c>
      <c r="CG129" s="46"/>
      <c r="CH129" s="129">
        <f>+'N EERR ULTRAX'!M22</f>
        <v>0</v>
      </c>
      <c r="CI129" s="30" t="str">
        <f>IF(AND(CH4=0,CH129&gt;=0), "",CH129/CH4)</f>
        <v/>
      </c>
      <c r="CJ129" s="46"/>
      <c r="CK129" s="30" t="str">
        <f t="shared" si="110"/>
        <v/>
      </c>
      <c r="CL129" s="130">
        <f t="shared" si="149"/>
        <v>19.037523307949613</v>
      </c>
      <c r="CM129" s="30">
        <f>IF(AND(CL4=0,CL129&gt;=0), "",CL129/CL4)</f>
        <v>2.9917998235689132E-5</v>
      </c>
      <c r="CN129" s="46"/>
      <c r="CO129" s="129">
        <f>+'N EERR ULTRAX'!N22</f>
        <v>0</v>
      </c>
      <c r="CP129" s="30" t="str">
        <f>IF(AND(CO4=0,CO129&gt;=0), "",CO129/CO4)</f>
        <v/>
      </c>
      <c r="CQ129" s="46"/>
      <c r="CR129" s="30" t="str">
        <f t="shared" si="111"/>
        <v/>
      </c>
      <c r="CS129" s="130">
        <f t="shared" si="150"/>
        <v>19.037523307949613</v>
      </c>
      <c r="CT129" s="30">
        <f>IF(AND(CS4=0,CS129&gt;=0), "",CS129/CS4)</f>
        <v>2.9917998235689132E-5</v>
      </c>
      <c r="CU129" s="46"/>
      <c r="CV129" s="131">
        <f t="shared" si="151"/>
        <v>0</v>
      </c>
      <c r="CW129" s="30" t="str">
        <f>IF(AND(CV4=0,CV129&gt;=0), "",CV129/CV4)</f>
        <v/>
      </c>
      <c r="CX129" s="47">
        <f t="shared" si="112"/>
        <v>1</v>
      </c>
    </row>
    <row r="130" spans="1:219" s="6" customFormat="1" outlineLevel="1" x14ac:dyDescent="0.3">
      <c r="A130" s="29" t="s">
        <v>108</v>
      </c>
      <c r="B130" s="129">
        <f>+'N EERR ULTRAX'!B23</f>
        <v>0</v>
      </c>
      <c r="C130" s="30" t="str">
        <f>IF(AND(B4=0,B130&gt;=0), "",B130/B4)</f>
        <v/>
      </c>
      <c r="D130" s="46"/>
      <c r="E130" s="129">
        <f>+'N EERR ULTRAX'!C23</f>
        <v>3.2331870614156908</v>
      </c>
      <c r="F130" s="30">
        <f>IF(AND(E4=0,E130&gt;=0), "",E130/E4)</f>
        <v>4.637501319246731E-5</v>
      </c>
      <c r="G130" s="46"/>
      <c r="H130" s="129">
        <f>+'N EERR ULTRAX'!D23</f>
        <v>9.3851896662159291</v>
      </c>
      <c r="I130" s="30">
        <f>IF(AND(H4=0,H130&gt;=0), "",H130/H4)</f>
        <v>1.0315466338879529E-4</v>
      </c>
      <c r="J130" s="46"/>
      <c r="K130" s="30">
        <f t="shared" si="119"/>
        <v>1.9027672967695559</v>
      </c>
      <c r="L130" s="130">
        <f t="shared" si="141"/>
        <v>12.61837672763162</v>
      </c>
      <c r="M130" s="30">
        <f>IF(AND(L4=0,L130&gt;=0), "",L130/L4)</f>
        <v>7.8521309632060093E-5</v>
      </c>
      <c r="N130" s="46"/>
      <c r="O130" s="129">
        <f>+'N EERR ULTRAX'!E23</f>
        <v>4.674137188557367</v>
      </c>
      <c r="P130" s="30">
        <f>IF(AND(O4=0,O130&gt;=0), "",O130/O4)</f>
        <v>4.3416027411245026E-5</v>
      </c>
      <c r="Q130" s="46"/>
      <c r="R130" s="30">
        <f t="shared" si="120"/>
        <v>-0.50196667784104987</v>
      </c>
      <c r="S130" s="130">
        <f t="shared" si="142"/>
        <v>17.292513916188987</v>
      </c>
      <c r="T130" s="30">
        <f>IF(AND(S4=0,S130&gt;=0), "",S130/S4)</f>
        <v>6.4437919311846652E-5</v>
      </c>
      <c r="U130" s="46"/>
      <c r="V130" s="131"/>
      <c r="W130" s="30" t="str">
        <f>IF(AND(V4=0,V130&gt;=0), "",V130/V4)</f>
        <v/>
      </c>
      <c r="X130" s="47">
        <f t="shared" si="121"/>
        <v>1</v>
      </c>
      <c r="Y130" s="129">
        <f>+'N EERR ULTRAX'!F23</f>
        <v>4.9978569093032306</v>
      </c>
      <c r="Z130" s="30">
        <f>IF(AND(Y4=0,Y130&gt;=0), "",Y130/Y4)</f>
        <v>4.2561837391747911E-5</v>
      </c>
      <c r="AA130" s="46"/>
      <c r="AB130" s="30">
        <f t="shared" si="122"/>
        <v>6.9257642145881662E-2</v>
      </c>
      <c r="AC130" s="130">
        <f t="shared" si="143"/>
        <v>22.290370825492218</v>
      </c>
      <c r="AD130" s="30">
        <f>IF(AND(AC4=0,AC130&gt;=0), "",AC130/AC4)</f>
        <v>5.7779247933025676E-5</v>
      </c>
      <c r="AE130" s="46"/>
      <c r="AF130" s="129">
        <f>+'N EERR ULTRAX'!G23</f>
        <v>10.533225127215301</v>
      </c>
      <c r="AG130" s="30">
        <f>IF(AND(AF4=0,AF130&gt;=0), "",AF130/AF4)</f>
        <v>7.9551016728812167E-5</v>
      </c>
      <c r="AH130" s="46"/>
      <c r="AI130" s="30">
        <f t="shared" si="105"/>
        <v>1.1075483588992501</v>
      </c>
      <c r="AJ130" s="130">
        <f t="shared" si="76"/>
        <v>32.823595952707521</v>
      </c>
      <c r="AK130" s="30">
        <f>IF(AND(AJ4=0,AJ130&gt;=0), "",AJ130/AJ4)</f>
        <v>6.3342354649925168E-5</v>
      </c>
      <c r="AL130" s="46"/>
      <c r="AM130" s="129">
        <f>+'N EERR ULTRAX'!H23</f>
        <v>27.736925448619992</v>
      </c>
      <c r="AN130" s="30">
        <f>IF(AND(AM4=0,AM130&gt;=0), "",AM130/AM4)</f>
        <v>2.3480013221180779E-4</v>
      </c>
      <c r="AO130" s="46"/>
      <c r="AP130" s="30">
        <f t="shared" si="106"/>
        <v>1.6332794669843804</v>
      </c>
      <c r="AQ130" s="130">
        <f t="shared" si="77"/>
        <v>60.560521401327513</v>
      </c>
      <c r="AR130" s="30">
        <f>IF(AND(AQ4=0,AQ130&gt;=0), "",AQ130/AQ4)</f>
        <v>9.5172546508754392E-5</v>
      </c>
      <c r="AS130" s="46"/>
      <c r="AT130" s="131">
        <f t="shared" si="144"/>
        <v>0</v>
      </c>
      <c r="AU130" s="30" t="str">
        <f>IF(AND(AT4=0,AT130&gt;=0), "",AT130/AT4)</f>
        <v/>
      </c>
      <c r="AV130" s="47">
        <f t="shared" si="123"/>
        <v>1</v>
      </c>
      <c r="AW130" s="131">
        <f t="shared" si="152"/>
        <v>10.093420233554586</v>
      </c>
      <c r="AX130" s="30">
        <f>IF(AND(AW4=0,AW130&gt;=0), "",AW130/AW4)</f>
        <v>9.5172546508754392E-5</v>
      </c>
      <c r="AY130" s="46"/>
      <c r="AZ130" s="131">
        <f t="shared" si="145"/>
        <v>0</v>
      </c>
      <c r="BA130" s="30" t="str">
        <f>IF(AND(AZ4=0,AZ130&gt;=0), "",AZ130/AZ4)</f>
        <v/>
      </c>
      <c r="BB130" s="47">
        <f t="shared" si="124"/>
        <v>1</v>
      </c>
      <c r="BC130" s="129">
        <f>+'N EERR ULTRAX'!I23</f>
        <v>0</v>
      </c>
      <c r="BD130" s="30" t="str">
        <f>IF(AND(BC4=0,BC130&gt;=0), "",BC130/BC4)</f>
        <v/>
      </c>
      <c r="BE130" s="46"/>
      <c r="BF130" s="30">
        <f t="shared" si="125"/>
        <v>-1</v>
      </c>
      <c r="BG130" s="130">
        <f t="shared" si="153"/>
        <v>60.560521401327513</v>
      </c>
      <c r="BH130" s="30">
        <f>IF(AND(BG4=0,BG130&gt;=0), "",BG130/BG4)</f>
        <v>9.5172546508754392E-5</v>
      </c>
      <c r="BI130" s="46"/>
      <c r="BJ130" s="129">
        <f>+'N EERR ULTRAX'!J23</f>
        <v>0</v>
      </c>
      <c r="BK130" s="30" t="str">
        <f>IF(AND(BJ4=0,BJ130&gt;=0), "",BJ130/BJ4)</f>
        <v/>
      </c>
      <c r="BL130" s="46"/>
      <c r="BM130" s="30" t="str">
        <f t="shared" si="107"/>
        <v/>
      </c>
      <c r="BN130" s="130">
        <f t="shared" si="154"/>
        <v>60.560521401327513</v>
      </c>
      <c r="BO130" s="30">
        <f>IF(AND(BN4=0,BN130&gt;=0), "",BN130/BN4)</f>
        <v>9.5172546508754392E-5</v>
      </c>
      <c r="BP130" s="46"/>
      <c r="BQ130" s="129">
        <f>+'N EERR ULTRAX'!K23</f>
        <v>0</v>
      </c>
      <c r="BR130" s="30" t="str">
        <f>IF(AND(BQ4=0,BQ130&gt;=0), "",BQ130/BQ4)</f>
        <v/>
      </c>
      <c r="BS130" s="46"/>
      <c r="BT130" s="30" t="str">
        <f t="shared" si="108"/>
        <v/>
      </c>
      <c r="BU130" s="130">
        <f t="shared" si="146"/>
        <v>60.560521401327513</v>
      </c>
      <c r="BV130" s="30">
        <f>IF(AND(BU4=0,BU130&gt;=0), "",BU130/BU4)</f>
        <v>9.5172546508754392E-5</v>
      </c>
      <c r="BW130" s="46"/>
      <c r="BX130" s="131">
        <f t="shared" si="147"/>
        <v>0</v>
      </c>
      <c r="BY130" s="30" t="str">
        <f>IF(AND(BX4=0,BX130&gt;=0), "",BX130/BX4)</f>
        <v/>
      </c>
      <c r="BZ130" s="47">
        <f t="shared" si="109"/>
        <v>1</v>
      </c>
      <c r="CA130" s="129">
        <f>+'N EERR ULTRAX'!L23</f>
        <v>0</v>
      </c>
      <c r="CB130" s="30" t="str">
        <f>IF(AND(CA4=0,CA130&gt;=0), "",CA130/CA4)</f>
        <v/>
      </c>
      <c r="CC130" s="46"/>
      <c r="CD130" s="30" t="str">
        <f t="shared" si="126"/>
        <v/>
      </c>
      <c r="CE130" s="130">
        <f t="shared" si="148"/>
        <v>60.560521401327513</v>
      </c>
      <c r="CF130" s="30">
        <f>IF(AND(CE4=0,CE130&gt;=0), "",CE130/CE4)</f>
        <v>9.5172546508754392E-5</v>
      </c>
      <c r="CG130" s="46"/>
      <c r="CH130" s="129">
        <f>+'N EERR ULTRAX'!M23</f>
        <v>0</v>
      </c>
      <c r="CI130" s="30" t="str">
        <f>IF(AND(CH4=0,CH130&gt;=0), "",CH130/CH4)</f>
        <v/>
      </c>
      <c r="CJ130" s="46"/>
      <c r="CK130" s="30" t="str">
        <f t="shared" si="110"/>
        <v/>
      </c>
      <c r="CL130" s="130">
        <f t="shared" si="149"/>
        <v>60.560521401327513</v>
      </c>
      <c r="CM130" s="30">
        <f>IF(AND(CL4=0,CL130&gt;=0), "",CL130/CL4)</f>
        <v>9.5172546508754392E-5</v>
      </c>
      <c r="CN130" s="46"/>
      <c r="CO130" s="129">
        <f>+'N EERR ULTRAX'!N23</f>
        <v>0</v>
      </c>
      <c r="CP130" s="30" t="str">
        <f>IF(AND(CO4=0,CO130&gt;=0), "",CO130/CO4)</f>
        <v/>
      </c>
      <c r="CQ130" s="46"/>
      <c r="CR130" s="30" t="str">
        <f t="shared" si="111"/>
        <v/>
      </c>
      <c r="CS130" s="130">
        <f t="shared" si="150"/>
        <v>60.560521401327513</v>
      </c>
      <c r="CT130" s="30">
        <f>IF(AND(CS4=0,CS130&gt;=0), "",CS130/CS4)</f>
        <v>9.5172546508754392E-5</v>
      </c>
      <c r="CU130" s="46"/>
      <c r="CV130" s="131">
        <f t="shared" si="151"/>
        <v>0</v>
      </c>
      <c r="CW130" s="30" t="str">
        <f>IF(AND(CV4=0,CV130&gt;=0), "",CV130/CV4)</f>
        <v/>
      </c>
      <c r="CX130" s="47">
        <f t="shared" si="112"/>
        <v>1</v>
      </c>
    </row>
    <row r="131" spans="1:219" s="6" customFormat="1" outlineLevel="1" x14ac:dyDescent="0.3">
      <c r="A131" s="29" t="s">
        <v>109</v>
      </c>
      <c r="B131" s="129">
        <f>+'N EERR ULTRAX'!B24</f>
        <v>0</v>
      </c>
      <c r="C131" s="30" t="str">
        <f>IF(AND(B4=0,B131&gt;=0), "",B131/B4)</f>
        <v/>
      </c>
      <c r="D131" s="46"/>
      <c r="E131" s="129">
        <f>+'N EERR ULTRAX'!C24</f>
        <v>0</v>
      </c>
      <c r="F131" s="30">
        <f>IF(AND(E4=0,E131&gt;=0), "",E131/E4)</f>
        <v>0</v>
      </c>
      <c r="G131" s="46"/>
      <c r="H131" s="129">
        <f>+'N EERR ULTRAX'!D24</f>
        <v>0</v>
      </c>
      <c r="I131" s="30">
        <f>IF(AND(H4=0,H131&gt;=0), "",H131/H4)</f>
        <v>0</v>
      </c>
      <c r="J131" s="46"/>
      <c r="K131" s="30" t="str">
        <f t="shared" si="119"/>
        <v/>
      </c>
      <c r="L131" s="130">
        <f t="shared" si="141"/>
        <v>0</v>
      </c>
      <c r="M131" s="30">
        <f>IF(AND(L4=0,L131&gt;=0), "",L131/L4)</f>
        <v>0</v>
      </c>
      <c r="N131" s="46"/>
      <c r="O131" s="129">
        <f>+'N EERR ULTRAX'!E24</f>
        <v>0</v>
      </c>
      <c r="P131" s="30">
        <f>IF(AND(O4=0,O131&gt;=0), "",O131/O4)</f>
        <v>0</v>
      </c>
      <c r="Q131" s="46"/>
      <c r="R131" s="30" t="str">
        <f t="shared" si="120"/>
        <v/>
      </c>
      <c r="S131" s="130">
        <f t="shared" si="142"/>
        <v>0</v>
      </c>
      <c r="T131" s="30">
        <f>IF(AND(S4=0,S131&gt;=0), "",S131/S4)</f>
        <v>0</v>
      </c>
      <c r="U131" s="46"/>
      <c r="V131" s="131"/>
      <c r="W131" s="30" t="str">
        <f>IF(AND(V4=0,V131&gt;=0), "",V131/V4)</f>
        <v/>
      </c>
      <c r="X131" s="47" t="str">
        <f t="shared" si="121"/>
        <v/>
      </c>
      <c r="Y131" s="129">
        <f>+'N EERR ULTRAX'!F24</f>
        <v>0</v>
      </c>
      <c r="Z131" s="30">
        <f>IF(AND(Y4=0,Y131&gt;=0), "",Y131/Y4)</f>
        <v>0</v>
      </c>
      <c r="AA131" s="46"/>
      <c r="AB131" s="30" t="str">
        <f t="shared" si="122"/>
        <v/>
      </c>
      <c r="AC131" s="130">
        <f t="shared" si="143"/>
        <v>0</v>
      </c>
      <c r="AD131" s="30">
        <f>IF(AND(AC4=0,AC131&gt;=0), "",AC131/AC4)</f>
        <v>0</v>
      </c>
      <c r="AE131" s="46"/>
      <c r="AF131" s="129">
        <f>+'N EERR ULTRAX'!G24</f>
        <v>0</v>
      </c>
      <c r="AG131" s="30">
        <f>IF(AND(AF4=0,AF131&gt;=0), "",AF131/AF4)</f>
        <v>0</v>
      </c>
      <c r="AH131" s="46"/>
      <c r="AI131" s="30" t="str">
        <f t="shared" si="105"/>
        <v/>
      </c>
      <c r="AJ131" s="130">
        <f t="shared" si="76"/>
        <v>0</v>
      </c>
      <c r="AK131" s="30">
        <f>IF(AND(AJ4=0,AJ131&gt;=0), "",AJ131/AJ4)</f>
        <v>0</v>
      </c>
      <c r="AL131" s="46"/>
      <c r="AM131" s="129">
        <f>+'N EERR ULTRAX'!H24</f>
        <v>0</v>
      </c>
      <c r="AN131" s="30">
        <f>IF(AND(AM4=0,AM131&gt;=0), "",AM131/AM4)</f>
        <v>0</v>
      </c>
      <c r="AO131" s="46"/>
      <c r="AP131" s="30" t="str">
        <f t="shared" si="106"/>
        <v/>
      </c>
      <c r="AQ131" s="130">
        <f t="shared" si="77"/>
        <v>0</v>
      </c>
      <c r="AR131" s="30">
        <f>IF(AND(AQ4=0,AQ131&gt;=0), "",AQ131/AQ4)</f>
        <v>0</v>
      </c>
      <c r="AS131" s="46"/>
      <c r="AT131" s="131">
        <f t="shared" si="144"/>
        <v>0</v>
      </c>
      <c r="AU131" s="30" t="str">
        <f>IF(AND(AT4=0,AT131&gt;=0), "",AT131/AT4)</f>
        <v/>
      </c>
      <c r="AV131" s="47" t="str">
        <f t="shared" si="123"/>
        <v/>
      </c>
      <c r="AW131" s="131">
        <f t="shared" si="152"/>
        <v>0</v>
      </c>
      <c r="AX131" s="30">
        <f>IF(AND(AW4=0,AW131&gt;=0), "",AW131/AW4)</f>
        <v>0</v>
      </c>
      <c r="AY131" s="46"/>
      <c r="AZ131" s="131">
        <f t="shared" si="145"/>
        <v>0</v>
      </c>
      <c r="BA131" s="30" t="str">
        <f>IF(AND(AZ4=0,AZ131&gt;=0), "",AZ131/AZ4)</f>
        <v/>
      </c>
      <c r="BB131" s="47" t="str">
        <f t="shared" si="124"/>
        <v/>
      </c>
      <c r="BC131" s="129">
        <f>+'N EERR ULTRAX'!I24</f>
        <v>0</v>
      </c>
      <c r="BD131" s="30" t="str">
        <f>IF(AND(BC4=0,BC131&gt;=0), "",BC131/BC4)</f>
        <v/>
      </c>
      <c r="BE131" s="46"/>
      <c r="BF131" s="30" t="str">
        <f t="shared" si="125"/>
        <v/>
      </c>
      <c r="BG131" s="130">
        <f t="shared" si="153"/>
        <v>0</v>
      </c>
      <c r="BH131" s="30">
        <f>IF(AND(BG4=0,BG131&gt;=0), "",BG131/BG4)</f>
        <v>0</v>
      </c>
      <c r="BI131" s="46"/>
      <c r="BJ131" s="129">
        <f>+'N EERR ULTRAX'!J24</f>
        <v>0</v>
      </c>
      <c r="BK131" s="30" t="str">
        <f>IF(AND(BJ4=0,BJ131&gt;=0), "",BJ131/BJ4)</f>
        <v/>
      </c>
      <c r="BL131" s="46"/>
      <c r="BM131" s="30" t="str">
        <f t="shared" si="107"/>
        <v/>
      </c>
      <c r="BN131" s="130">
        <f t="shared" si="154"/>
        <v>0</v>
      </c>
      <c r="BO131" s="30">
        <f>IF(AND(BN4=0,BN131&gt;=0), "",BN131/BN4)</f>
        <v>0</v>
      </c>
      <c r="BP131" s="46"/>
      <c r="BQ131" s="129">
        <f>+'N EERR ULTRAX'!K24</f>
        <v>0</v>
      </c>
      <c r="BR131" s="30" t="str">
        <f>IF(AND(BQ4=0,BQ131&gt;=0), "",BQ131/BQ4)</f>
        <v/>
      </c>
      <c r="BS131" s="46"/>
      <c r="BT131" s="30" t="str">
        <f t="shared" si="108"/>
        <v/>
      </c>
      <c r="BU131" s="130">
        <f t="shared" si="146"/>
        <v>0</v>
      </c>
      <c r="BV131" s="30">
        <f>IF(AND(BU4=0,BU131&gt;=0), "",BU131/BU4)</f>
        <v>0</v>
      </c>
      <c r="BW131" s="46"/>
      <c r="BX131" s="131">
        <f t="shared" si="147"/>
        <v>0</v>
      </c>
      <c r="BY131" s="30" t="str">
        <f>IF(AND(BX4=0,BX131&gt;=0), "",BX131/BX4)</f>
        <v/>
      </c>
      <c r="BZ131" s="47" t="str">
        <f t="shared" si="109"/>
        <v/>
      </c>
      <c r="CA131" s="129">
        <f>+'N EERR ULTRAX'!L24</f>
        <v>0</v>
      </c>
      <c r="CB131" s="30" t="str">
        <f>IF(AND(CA4=0,CA131&gt;=0), "",CA131/CA4)</f>
        <v/>
      </c>
      <c r="CC131" s="46"/>
      <c r="CD131" s="30" t="str">
        <f t="shared" si="126"/>
        <v/>
      </c>
      <c r="CE131" s="130">
        <f t="shared" si="148"/>
        <v>0</v>
      </c>
      <c r="CF131" s="30">
        <f>IF(AND(CE4=0,CE131&gt;=0), "",CE131/CE4)</f>
        <v>0</v>
      </c>
      <c r="CG131" s="46"/>
      <c r="CH131" s="129">
        <f>+'N EERR ULTRAX'!M24</f>
        <v>0</v>
      </c>
      <c r="CI131" s="30" t="str">
        <f>IF(AND(CH4=0,CH131&gt;=0), "",CH131/CH4)</f>
        <v/>
      </c>
      <c r="CJ131" s="46"/>
      <c r="CK131" s="30" t="str">
        <f t="shared" si="110"/>
        <v/>
      </c>
      <c r="CL131" s="130">
        <f t="shared" si="149"/>
        <v>0</v>
      </c>
      <c r="CM131" s="30">
        <f>IF(AND(CL4=0,CL131&gt;=0), "",CL131/CL4)</f>
        <v>0</v>
      </c>
      <c r="CN131" s="46"/>
      <c r="CO131" s="129">
        <f>+'N EERR ULTRAX'!N24</f>
        <v>0</v>
      </c>
      <c r="CP131" s="30" t="str">
        <f>IF(AND(CO4=0,CO131&gt;=0), "",CO131/CO4)</f>
        <v/>
      </c>
      <c r="CQ131" s="46"/>
      <c r="CR131" s="30" t="str">
        <f t="shared" si="111"/>
        <v/>
      </c>
      <c r="CS131" s="130">
        <f t="shared" si="150"/>
        <v>0</v>
      </c>
      <c r="CT131" s="30">
        <f>IF(AND(CS4=0,CS131&gt;=0), "",CS131/CS4)</f>
        <v>0</v>
      </c>
      <c r="CU131" s="46"/>
      <c r="CV131" s="131">
        <f t="shared" si="151"/>
        <v>0</v>
      </c>
      <c r="CW131" s="30" t="str">
        <f>IF(AND(CV4=0,CV131&gt;=0), "",CV131/CV4)</f>
        <v/>
      </c>
      <c r="CX131" s="47" t="str">
        <f t="shared" si="112"/>
        <v/>
      </c>
    </row>
    <row r="132" spans="1:219" s="6" customFormat="1" outlineLevel="1" x14ac:dyDescent="0.3">
      <c r="A132" s="29" t="s">
        <v>110</v>
      </c>
      <c r="B132" s="129">
        <f>+'N EERR ULTRAX'!B25</f>
        <v>0</v>
      </c>
      <c r="C132" s="30" t="str">
        <f>IF(AND(B4=0,B132&gt;=0), "",B132/B4)</f>
        <v/>
      </c>
      <c r="D132" s="46"/>
      <c r="E132" s="129">
        <f>+'N EERR ULTRAX'!C25</f>
        <v>0</v>
      </c>
      <c r="F132" s="30">
        <f>IF(AND(E4=0,E132&gt;=0), "",E132/E4)</f>
        <v>0</v>
      </c>
      <c r="G132" s="46"/>
      <c r="H132" s="129">
        <f>+'N EERR ULTRAX'!D25</f>
        <v>0</v>
      </c>
      <c r="I132" s="30">
        <f>IF(AND(H4=0,H132&gt;=0), "",H132/H4)</f>
        <v>0</v>
      </c>
      <c r="J132" s="46"/>
      <c r="K132" s="30" t="str">
        <f t="shared" si="119"/>
        <v/>
      </c>
      <c r="L132" s="130">
        <f t="shared" si="141"/>
        <v>0</v>
      </c>
      <c r="M132" s="30">
        <f>IF(AND(L4=0,L132&gt;=0), "",L132/L4)</f>
        <v>0</v>
      </c>
      <c r="N132" s="46"/>
      <c r="O132" s="129">
        <f>+'N EERR ULTRAX'!E25</f>
        <v>0</v>
      </c>
      <c r="P132" s="30">
        <f>IF(AND(O4=0,O132&gt;=0), "",O132/O4)</f>
        <v>0</v>
      </c>
      <c r="Q132" s="46"/>
      <c r="R132" s="30" t="str">
        <f t="shared" si="120"/>
        <v/>
      </c>
      <c r="S132" s="130">
        <f>+L132+O132</f>
        <v>0</v>
      </c>
      <c r="T132" s="30">
        <f>IF(AND(S4=0,S132&gt;=0), "",S132/S4)</f>
        <v>0</v>
      </c>
      <c r="U132" s="46"/>
      <c r="V132" s="131"/>
      <c r="W132" s="30" t="str">
        <f>IF(AND(V4=0,V132&gt;=0), "",V132/V4)</f>
        <v/>
      </c>
      <c r="X132" s="47" t="str">
        <f t="shared" si="121"/>
        <v/>
      </c>
      <c r="Y132" s="129">
        <f>+'N EERR ULTRAX'!F25</f>
        <v>0</v>
      </c>
      <c r="Z132" s="30">
        <f>IF(AND(Y4=0,Y132&gt;=0), "",Y132/Y4)</f>
        <v>0</v>
      </c>
      <c r="AA132" s="46"/>
      <c r="AB132" s="30" t="str">
        <f t="shared" si="122"/>
        <v/>
      </c>
      <c r="AC132" s="130">
        <f t="shared" si="143"/>
        <v>0</v>
      </c>
      <c r="AD132" s="30">
        <f>IF(AND(AC4=0,AC132&gt;=0), "",AC132/AC4)</f>
        <v>0</v>
      </c>
      <c r="AE132" s="46"/>
      <c r="AF132" s="129">
        <f>+'N EERR ULTRAX'!G25</f>
        <v>0</v>
      </c>
      <c r="AG132" s="30">
        <f>IF(AND(AF4=0,AF132&gt;=0), "",AF132/AF4)</f>
        <v>0</v>
      </c>
      <c r="AH132" s="46"/>
      <c r="AI132" s="30" t="str">
        <f t="shared" ref="AI132:AI139" si="155">IF(AND(Y132=0,AF132&gt;0),100%,IF(AND(Y132&lt;0,AF132=0),(Y132-AF132)/Y132,IF(AND(Y132&gt;0,AF132&gt;0),(AF132-Y132)/Y132,IF(AND(Y132=0,AF132=0),"",(AF132-Y132)/Y132))))</f>
        <v/>
      </c>
      <c r="AJ132" s="130">
        <f t="shared" si="76"/>
        <v>0</v>
      </c>
      <c r="AK132" s="30">
        <f>IF(AND(AJ4=0,AJ132&gt;=0), "",AJ132/AJ4)</f>
        <v>0</v>
      </c>
      <c r="AL132" s="46"/>
      <c r="AM132" s="129">
        <f>+'N EERR ULTRAX'!H25</f>
        <v>0</v>
      </c>
      <c r="AN132" s="30">
        <f>IF(AND(AM4=0,AM132&gt;=0), "",AM132/AM4)</f>
        <v>0</v>
      </c>
      <c r="AO132" s="46"/>
      <c r="AP132" s="30" t="str">
        <f t="shared" ref="AP132:AP139" si="156">IF(AND(AF132=0,AM132&gt;0),100%,IF(AND(AF132&lt;0,AM132=0),(AF132-AM132)/AF132,IF(AND(AF132&gt;0,AM132&gt;0),(AM132-AF132)/AF132,IF(AND(AF132=0,AM132=0),"",(AM132-AF132)/AF132))))</f>
        <v/>
      </c>
      <c r="AQ132" s="130">
        <f t="shared" si="77"/>
        <v>0</v>
      </c>
      <c r="AR132" s="30">
        <f>IF(AND(AQ4=0,AQ132&gt;=0), "",AQ132/AQ4)</f>
        <v>0</v>
      </c>
      <c r="AS132" s="46"/>
      <c r="AT132" s="131">
        <f t="shared" si="144"/>
        <v>0</v>
      </c>
      <c r="AU132" s="30" t="str">
        <f>IF(AND(AT4=0,AT132&gt;=0), "",AT132/AT4)</f>
        <v/>
      </c>
      <c r="AV132" s="47" t="str">
        <f t="shared" si="123"/>
        <v/>
      </c>
      <c r="AW132" s="131">
        <f t="shared" si="152"/>
        <v>0</v>
      </c>
      <c r="AX132" s="30">
        <f>IF(AND(AW4=0,AW132&gt;=0), "",AW132/AW4)</f>
        <v>0</v>
      </c>
      <c r="AY132" s="46"/>
      <c r="AZ132" s="131">
        <f t="shared" si="145"/>
        <v>0</v>
      </c>
      <c r="BA132" s="30" t="str">
        <f>IF(AND(AZ4=0,AZ132&gt;=0), "",AZ132/AZ4)</f>
        <v/>
      </c>
      <c r="BB132" s="47" t="str">
        <f t="shared" si="124"/>
        <v/>
      </c>
      <c r="BC132" s="129">
        <f>+'N EERR ULTRAX'!I25</f>
        <v>0</v>
      </c>
      <c r="BD132" s="30" t="str">
        <f>IF(AND(BC4=0,BC132&gt;=0), "",BC132/BC4)</f>
        <v/>
      </c>
      <c r="BE132" s="46"/>
      <c r="BF132" s="30" t="str">
        <f t="shared" si="125"/>
        <v/>
      </c>
      <c r="BG132" s="130">
        <f t="shared" si="153"/>
        <v>0</v>
      </c>
      <c r="BH132" s="30">
        <f>IF(AND(BG4=0,BG132&gt;=0), "",BG132/BG4)</f>
        <v>0</v>
      </c>
      <c r="BI132" s="46"/>
      <c r="BJ132" s="129">
        <f>+'N EERR ULTRAX'!J25</f>
        <v>0</v>
      </c>
      <c r="BK132" s="30" t="str">
        <f>IF(AND(BJ4=0,BJ132&gt;=0), "",BJ132/BJ4)</f>
        <v/>
      </c>
      <c r="BL132" s="46"/>
      <c r="BM132" s="30" t="str">
        <f t="shared" ref="BM132:BM139" si="157">IF(AND(BC132=0,BJ132&gt;0),100%,IF(AND(BC132&lt;0,BJ132=0),(BC132-BJ132)/BC132,IF(AND(BC132&gt;0,BJ132&gt;0),(BJ132-BC132)/BC132,IF(AND(BC132=0,BJ132=0),"",(BJ132-BC132)/BC132))))</f>
        <v/>
      </c>
      <c r="BN132" s="130">
        <f t="shared" si="154"/>
        <v>0</v>
      </c>
      <c r="BO132" s="30">
        <f>IF(AND(BN4=0,BN132&gt;=0), "",BN132/BN4)</f>
        <v>0</v>
      </c>
      <c r="BP132" s="46"/>
      <c r="BQ132" s="129">
        <f>+'N EERR ULTRAX'!K25</f>
        <v>0</v>
      </c>
      <c r="BR132" s="30" t="str">
        <f>IF(AND(BQ4=0,BQ132&gt;=0), "",BQ132/BQ4)</f>
        <v/>
      </c>
      <c r="BS132" s="46"/>
      <c r="BT132" s="30" t="str">
        <f t="shared" ref="BT132:BT139" si="158">IF(AND(BJ132=0,BQ132&gt;0),100%,IF(AND(BJ132&lt;0,BQ132=0),(BJ132-BQ132)/BJ132,IF(AND(BJ132&gt;0,BQ132&gt;0),(BQ132-BJ132)/BJ132,IF(AND(BJ132=0,BQ132=0),"",(BQ132-BJ132)/BJ132))))</f>
        <v/>
      </c>
      <c r="BU132" s="130">
        <f t="shared" si="146"/>
        <v>0</v>
      </c>
      <c r="BV132" s="30">
        <f>IF(AND(BU4=0,BU132&gt;=0), "",BU132/BU4)</f>
        <v>0</v>
      </c>
      <c r="BW132" s="46"/>
      <c r="BX132" s="131">
        <f t="shared" si="147"/>
        <v>0</v>
      </c>
      <c r="BY132" s="30" t="str">
        <f>IF(AND(BX4=0,BX132&gt;=0), "",BX132/BX4)</f>
        <v/>
      </c>
      <c r="BZ132" s="47" t="str">
        <f t="shared" ref="BZ132:BZ139" si="159">IF(AND(BX132=0,BU132&gt;0),100%,IF(AND(BX132&lt;0,BU132=0),(BX132-BU132)/BX132,IF(AND(BX132&gt;0,BU132&gt;0),(BU132-BX132)/BX132,IF(AND(BX132=0,BU132=0),"",(BU132-BX132)/BX132))))</f>
        <v/>
      </c>
      <c r="CA132" s="129">
        <f>+'N EERR ULTRAX'!L25</f>
        <v>0</v>
      </c>
      <c r="CB132" s="30" t="str">
        <f>IF(AND(CA4=0,CA132&gt;=0), "",CA132/CA4)</f>
        <v/>
      </c>
      <c r="CC132" s="46"/>
      <c r="CD132" s="30" t="str">
        <f t="shared" si="126"/>
        <v/>
      </c>
      <c r="CE132" s="130">
        <f t="shared" si="148"/>
        <v>0</v>
      </c>
      <c r="CF132" s="30">
        <f>IF(AND(CE4=0,CE132&gt;=0), "",CE132/CE4)</f>
        <v>0</v>
      </c>
      <c r="CG132" s="46"/>
      <c r="CH132" s="129">
        <f>+'N EERR ULTRAX'!M25</f>
        <v>0</v>
      </c>
      <c r="CI132" s="30" t="str">
        <f>IF(AND(CH4=0,CH132&gt;=0), "",CH132/CH4)</f>
        <v/>
      </c>
      <c r="CJ132" s="46"/>
      <c r="CK132" s="30" t="str">
        <f t="shared" ref="CK132:CK139" si="160">IF(AND(CA132=0,CH132&gt;0),100%,IF(AND(CA132&lt;0,CH132=0),(CA132-CH132)/CA132,IF(AND(CA132&gt;0,CH132&gt;0),(CH132-CA132)/CA132,IF(AND(CA132=0,CH132=0),"",(CH132-CA132)/CA132))))</f>
        <v/>
      </c>
      <c r="CL132" s="130">
        <f t="shared" si="149"/>
        <v>0</v>
      </c>
      <c r="CM132" s="30">
        <f>IF(AND(CL4=0,CL132&gt;=0), "",CL132/CL4)</f>
        <v>0</v>
      </c>
      <c r="CN132" s="46"/>
      <c r="CO132" s="129">
        <f>+'N EERR ULTRAX'!N25</f>
        <v>0</v>
      </c>
      <c r="CP132" s="30" t="str">
        <f>IF(AND(CO4=0,CO132&gt;=0), "",CO132/CO4)</f>
        <v/>
      </c>
      <c r="CQ132" s="46"/>
      <c r="CR132" s="30" t="str">
        <f t="shared" ref="CR132:CR139" si="161">IF(AND(CH132=0,CO132&gt;0),100%,IF(AND(CH132&lt;0,CO132=0),(CH132-CO132)/CH132,IF(AND(CH132&gt;0,CO132&gt;0),(CO132-CH132)/CH132,IF(AND(CH132=0,CO132=0),"",(CO132-CH132)/CH132))))</f>
        <v/>
      </c>
      <c r="CS132" s="130">
        <f t="shared" si="150"/>
        <v>0</v>
      </c>
      <c r="CT132" s="30">
        <f>IF(AND(CS4=0,CS132&gt;=0), "",CS132/CS4)</f>
        <v>0</v>
      </c>
      <c r="CU132" s="46"/>
      <c r="CV132" s="131">
        <f t="shared" si="151"/>
        <v>0</v>
      </c>
      <c r="CW132" s="30" t="str">
        <f>IF(AND(CV4=0,CV132&gt;=0), "",CV132/CV4)</f>
        <v/>
      </c>
      <c r="CX132" s="47" t="str">
        <f t="shared" ref="CX132:CX139" si="162">IF(AND(CV132=0,CS132&gt;0),100%,IF(AND(CV132&lt;0,CS132=0),(CV132-CS132)/CV132,IF(AND(CV132&gt;0,CS132&gt;0),(CS132-CV132)/CV132,IF(AND(CV132=0,CS132=0),"",(CS132-CV132)/CV132))))</f>
        <v/>
      </c>
    </row>
    <row r="133" spans="1:219" s="6" customFormat="1" outlineLevel="1" x14ac:dyDescent="0.3">
      <c r="A133" s="29" t="s">
        <v>111</v>
      </c>
      <c r="B133" s="129">
        <f>+'N EERR ULTRAX'!B26</f>
        <v>0</v>
      </c>
      <c r="C133" s="30" t="str">
        <f>IF(AND(B4=0,B133&gt;=0), "",B133/B4)</f>
        <v/>
      </c>
      <c r="D133" s="46"/>
      <c r="E133" s="129">
        <f>+'N EERR ULTRAX'!C26</f>
        <v>0</v>
      </c>
      <c r="F133" s="30">
        <f>IF(AND(E4=0,E133&gt;=0), "",E133/E4)</f>
        <v>0</v>
      </c>
      <c r="G133" s="46"/>
      <c r="H133" s="129">
        <f>+'N EERR ULTRAX'!D26</f>
        <v>0</v>
      </c>
      <c r="I133" s="30">
        <f>IF(AND(H4=0,H133&gt;=0), "",H133/H4)</f>
        <v>0</v>
      </c>
      <c r="J133" s="46"/>
      <c r="K133" s="30" t="str">
        <f t="shared" si="119"/>
        <v/>
      </c>
      <c r="L133" s="130">
        <f t="shared" si="141"/>
        <v>0</v>
      </c>
      <c r="M133" s="30">
        <f>IF(AND(L4=0,L133&gt;=0), "",L133/L4)</f>
        <v>0</v>
      </c>
      <c r="N133" s="46"/>
      <c r="O133" s="129">
        <f>+'N EERR ULTRAX'!E26</f>
        <v>17878.849999999999</v>
      </c>
      <c r="P133" s="30">
        <f>IF(AND(O4=0,O133&gt;=0), "",O133/O4)</f>
        <v>0.16606886156054707</v>
      </c>
      <c r="Q133" s="46"/>
      <c r="R133" s="30">
        <f t="shared" si="120"/>
        <v>1</v>
      </c>
      <c r="S133" s="130">
        <f t="shared" si="142"/>
        <v>17878.849999999999</v>
      </c>
      <c r="T133" s="30">
        <f>IF(AND(S4=0,S133&gt;=0), "",S133/S4)</f>
        <v>6.662281142419979E-2</v>
      </c>
      <c r="U133" s="46"/>
      <c r="V133" s="131"/>
      <c r="W133" s="30" t="str">
        <f>IF(AND(V4=0,V133&gt;=0), "",V133/V4)</f>
        <v/>
      </c>
      <c r="X133" s="47">
        <f t="shared" si="121"/>
        <v>1</v>
      </c>
      <c r="Y133" s="129">
        <f>+'N EERR ULTRAX'!F26</f>
        <v>0</v>
      </c>
      <c r="Z133" s="30">
        <f>IF(AND(Y4=0,Y133&gt;=0), "",Y133/Y4)</f>
        <v>0</v>
      </c>
      <c r="AA133" s="46"/>
      <c r="AB133" s="30">
        <f t="shared" si="122"/>
        <v>-1</v>
      </c>
      <c r="AC133" s="130">
        <f t="shared" si="143"/>
        <v>17878.849999999999</v>
      </c>
      <c r="AD133" s="30">
        <f>IF(AND(AC4=0,AC133&gt;=0), "",AC133/AC4)</f>
        <v>4.6344070046872569E-2</v>
      </c>
      <c r="AE133" s="46"/>
      <c r="AF133" s="129">
        <f>+'N EERR ULTRAX'!G26</f>
        <v>0</v>
      </c>
      <c r="AG133" s="30">
        <f>IF(AND(AF4=0,AF133&gt;=0), "",AF133/AF4)</f>
        <v>0</v>
      </c>
      <c r="AH133" s="46"/>
      <c r="AI133" s="30" t="str">
        <f t="shared" si="155"/>
        <v/>
      </c>
      <c r="AJ133" s="130">
        <f t="shared" si="76"/>
        <v>17878.849999999999</v>
      </c>
      <c r="AK133" s="30">
        <f>IF(AND(AJ4=0,AJ133&gt;=0), "",AJ133/AJ4)</f>
        <v>3.4502266572636102E-2</v>
      </c>
      <c r="AL133" s="46"/>
      <c r="AM133" s="129">
        <f>+'N EERR ULTRAX'!H26</f>
        <v>11556.83</v>
      </c>
      <c r="AN133" s="30">
        <f>IF(AND(AM4=0,AM133&gt;=0), "",AM133/AM4)</f>
        <v>9.7831506847288113E-2</v>
      </c>
      <c r="AO133" s="46"/>
      <c r="AP133" s="30">
        <f t="shared" si="156"/>
        <v>1</v>
      </c>
      <c r="AQ133" s="130">
        <f t="shared" si="77"/>
        <v>29435.68</v>
      </c>
      <c r="AR133" s="30">
        <f>IF(AND(AQ4=0,AQ133&gt;=0), "",AQ133/AQ4)</f>
        <v>4.6258991154514768E-2</v>
      </c>
      <c r="AS133" s="46"/>
      <c r="AT133" s="131">
        <f t="shared" si="144"/>
        <v>0</v>
      </c>
      <c r="AU133" s="30" t="str">
        <f>IF(AND(AT4=0,AT133&gt;=0), "",AT133/AT4)</f>
        <v/>
      </c>
      <c r="AV133" s="47">
        <f t="shared" si="123"/>
        <v>1</v>
      </c>
      <c r="AW133" s="131">
        <f t="shared" si="152"/>
        <v>4905.9466666666667</v>
      </c>
      <c r="AX133" s="30">
        <f>IF(AND(AW4=0,AW133&gt;=0), "",AW133/AW4)</f>
        <v>4.6258991154514768E-2</v>
      </c>
      <c r="AY133" s="46"/>
      <c r="AZ133" s="131">
        <f t="shared" si="145"/>
        <v>0</v>
      </c>
      <c r="BA133" s="30" t="str">
        <f>IF(AND(AZ4=0,AZ133&gt;=0), "",AZ133/AZ4)</f>
        <v/>
      </c>
      <c r="BB133" s="47">
        <f t="shared" si="124"/>
        <v>1</v>
      </c>
      <c r="BC133" s="129">
        <f>+'N EERR ULTRAX'!I26</f>
        <v>0</v>
      </c>
      <c r="BD133" s="30" t="str">
        <f>IF(AND(BC4=0,BC133&gt;=0), "",BC133/BC4)</f>
        <v/>
      </c>
      <c r="BE133" s="46"/>
      <c r="BF133" s="30">
        <f t="shared" si="125"/>
        <v>-1</v>
      </c>
      <c r="BG133" s="130">
        <f t="shared" si="153"/>
        <v>29435.68</v>
      </c>
      <c r="BH133" s="30">
        <f>IF(AND(BG4=0,BG133&gt;=0), "",BG133/BG4)</f>
        <v>4.6258991154514768E-2</v>
      </c>
      <c r="BI133" s="46"/>
      <c r="BJ133" s="129">
        <f>+'N EERR ULTRAX'!J26</f>
        <v>0</v>
      </c>
      <c r="BK133" s="30" t="str">
        <f>IF(AND(BJ4=0,BJ133&gt;=0), "",BJ133/BJ4)</f>
        <v/>
      </c>
      <c r="BL133" s="46"/>
      <c r="BM133" s="30" t="str">
        <f t="shared" si="157"/>
        <v/>
      </c>
      <c r="BN133" s="130">
        <f t="shared" si="154"/>
        <v>29435.68</v>
      </c>
      <c r="BO133" s="30">
        <f>IF(AND(BN4=0,BN133&gt;=0), "",BN133/BN4)</f>
        <v>4.6258991154514768E-2</v>
      </c>
      <c r="BP133" s="46"/>
      <c r="BQ133" s="129">
        <f>+'N EERR ULTRAX'!K26</f>
        <v>0</v>
      </c>
      <c r="BR133" s="30" t="str">
        <f>IF(AND(BQ4=0,BQ133&gt;=0), "",BQ133/BQ4)</f>
        <v/>
      </c>
      <c r="BS133" s="46"/>
      <c r="BT133" s="30" t="str">
        <f t="shared" si="158"/>
        <v/>
      </c>
      <c r="BU133" s="130">
        <f t="shared" si="146"/>
        <v>29435.68</v>
      </c>
      <c r="BV133" s="30">
        <f>IF(AND(BU4=0,BU133&gt;=0), "",BU133/BU4)</f>
        <v>4.6258991154514768E-2</v>
      </c>
      <c r="BW133" s="46"/>
      <c r="BX133" s="131">
        <f t="shared" si="147"/>
        <v>0</v>
      </c>
      <c r="BY133" s="30" t="str">
        <f>IF(AND(BX4=0,BX133&gt;=0), "",BX133/BX4)</f>
        <v/>
      </c>
      <c r="BZ133" s="47">
        <f t="shared" si="159"/>
        <v>1</v>
      </c>
      <c r="CA133" s="129">
        <f>+'N EERR ULTRAX'!L26</f>
        <v>0</v>
      </c>
      <c r="CB133" s="30" t="str">
        <f>IF(AND(CA4=0,CA133&gt;=0), "",CA133/CA4)</f>
        <v/>
      </c>
      <c r="CC133" s="46"/>
      <c r="CD133" s="30" t="str">
        <f t="shared" si="126"/>
        <v/>
      </c>
      <c r="CE133" s="130">
        <f t="shared" si="148"/>
        <v>29435.68</v>
      </c>
      <c r="CF133" s="30">
        <f>IF(AND(CE4=0,CE133&gt;=0), "",CE133/CE4)</f>
        <v>4.6258991154514768E-2</v>
      </c>
      <c r="CG133" s="46"/>
      <c r="CH133" s="129">
        <f>+'N EERR ULTRAX'!M26</f>
        <v>0</v>
      </c>
      <c r="CI133" s="30" t="str">
        <f>IF(AND(CH4=0,CH133&gt;=0), "",CH133/CH4)</f>
        <v/>
      </c>
      <c r="CJ133" s="46"/>
      <c r="CK133" s="30" t="str">
        <f t="shared" si="160"/>
        <v/>
      </c>
      <c r="CL133" s="130">
        <f t="shared" si="149"/>
        <v>29435.68</v>
      </c>
      <c r="CM133" s="30">
        <f>IF(AND(CL4=0,CL133&gt;=0), "",CL133/CL4)</f>
        <v>4.6258991154514768E-2</v>
      </c>
      <c r="CN133" s="46"/>
      <c r="CO133" s="129">
        <f>+'N EERR ULTRAX'!N26</f>
        <v>0</v>
      </c>
      <c r="CP133" s="30" t="str">
        <f>IF(AND(CO4=0,CO133&gt;=0), "",CO133/CO4)</f>
        <v/>
      </c>
      <c r="CQ133" s="46"/>
      <c r="CR133" s="30" t="str">
        <f t="shared" si="161"/>
        <v/>
      </c>
      <c r="CS133" s="130">
        <f t="shared" si="150"/>
        <v>29435.68</v>
      </c>
      <c r="CT133" s="30">
        <f>IF(AND(CS4=0,CS133&gt;=0), "",CS133/CS4)</f>
        <v>4.6258991154514768E-2</v>
      </c>
      <c r="CU133" s="46"/>
      <c r="CV133" s="131">
        <f t="shared" si="151"/>
        <v>0</v>
      </c>
      <c r="CW133" s="30" t="str">
        <f>IF(AND(CV4=0,CV133&gt;=0), "",CV133/CV4)</f>
        <v/>
      </c>
      <c r="CX133" s="47">
        <f t="shared" si="162"/>
        <v>1</v>
      </c>
    </row>
    <row r="134" spans="1:219" s="6" customFormat="1" outlineLevel="1" x14ac:dyDescent="0.3">
      <c r="A134" s="29" t="s">
        <v>112</v>
      </c>
      <c r="B134" s="129">
        <f>+'N EERR ULTRAX'!B27</f>
        <v>0</v>
      </c>
      <c r="C134" s="30" t="str">
        <f>IF(AND(B4=0,B134&gt;=0), "",B134/B4)</f>
        <v/>
      </c>
      <c r="D134" s="46"/>
      <c r="E134" s="129">
        <f>+'N EERR ULTRAX'!C27</f>
        <v>0.99482678812790493</v>
      </c>
      <c r="F134" s="30">
        <f>IF(AND(E4=0,E134&gt;=0), "",E134/E4)</f>
        <v>1.4269234828451481E-5</v>
      </c>
      <c r="G134" s="46"/>
      <c r="H134" s="129">
        <f>+'N EERR ULTRAX'!D27</f>
        <v>76.768742438260631</v>
      </c>
      <c r="I134" s="30">
        <f>IF(AND(H4=0,H134&gt;=0), "",H134/H4)</f>
        <v>8.4378196569711206E-4</v>
      </c>
      <c r="J134" s="46"/>
      <c r="K134" s="30">
        <f t="shared" si="119"/>
        <v>76.167948586031102</v>
      </c>
      <c r="L134" s="130">
        <f t="shared" si="141"/>
        <v>77.76356922638854</v>
      </c>
      <c r="M134" s="30">
        <f>IF(AND(L4=0,L134&gt;=0), "",L134/L4)</f>
        <v>4.8390513527372437E-4</v>
      </c>
      <c r="N134" s="46"/>
      <c r="O134" s="129">
        <f>+'N EERR ULTRAX'!E27</f>
        <v>57.993141045358826</v>
      </c>
      <c r="P134" s="30">
        <f>IF(AND(O4=0,O134&gt;=0), "",O134/O4)</f>
        <v>5.3867306407979132E-4</v>
      </c>
      <c r="Q134" s="46"/>
      <c r="R134" s="30">
        <f t="shared" si="120"/>
        <v>-0.24457351776996503</v>
      </c>
      <c r="S134" s="130">
        <f t="shared" si="142"/>
        <v>135.75671027174735</v>
      </c>
      <c r="T134" s="30">
        <f>IF(AND(S4=0,S134&gt;=0), "",S134/S4)</f>
        <v>5.0587670392694998E-4</v>
      </c>
      <c r="U134" s="46"/>
      <c r="V134" s="131"/>
      <c r="W134" s="30" t="str">
        <f>IF(AND(V4=0,V134&gt;=0), "",V134/V4)</f>
        <v/>
      </c>
      <c r="X134" s="47">
        <f t="shared" si="121"/>
        <v>1</v>
      </c>
      <c r="Y134" s="129">
        <f>+'N EERR ULTRAX'!F27</f>
        <v>605.58613188010884</v>
      </c>
      <c r="Z134" s="30">
        <f>IF(AND(Y4=0,Y134&gt;=0), "",Y134/Y4)</f>
        <v>5.157182156175848E-3</v>
      </c>
      <c r="AA134" s="46"/>
      <c r="AB134" s="30">
        <f t="shared" si="122"/>
        <v>9.4423750975387755</v>
      </c>
      <c r="AC134" s="130">
        <f t="shared" si="143"/>
        <v>741.34284215185619</v>
      </c>
      <c r="AD134" s="30">
        <f>IF(AND(AC4=0,AC134&gt;=0), "",AC134/AC4)</f>
        <v>1.9216473433936311E-3</v>
      </c>
      <c r="AE134" s="46"/>
      <c r="AF134" s="129">
        <f>+'N EERR ULTRAX'!G27</f>
        <v>281.73324106568407</v>
      </c>
      <c r="AG134" s="30">
        <f>IF(AND(AF4=0,AF134&gt;=0), "",AF134/AF4)</f>
        <v>2.1277591148385405E-3</v>
      </c>
      <c r="AH134" s="46"/>
      <c r="AI134" s="30">
        <f t="shared" si="155"/>
        <v>-0.53477593651127342</v>
      </c>
      <c r="AJ134" s="130">
        <f t="shared" si="76"/>
        <v>1023.0760832175403</v>
      </c>
      <c r="AK134" s="30">
        <f>IF(AND(AJ4=0,AJ134&gt;=0), "",AJ134/AJ4)</f>
        <v>1.9743128751155705E-3</v>
      </c>
      <c r="AL134" s="46"/>
      <c r="AM134" s="129">
        <f>+'N EERR ULTRAX'!H27</f>
        <v>5.8276203870234866</v>
      </c>
      <c r="AN134" s="30">
        <f>IF(AND(AM4=0,AM134&gt;=0), "",AM134/AM4)</f>
        <v>4.9332289546223662E-5</v>
      </c>
      <c r="AO134" s="46"/>
      <c r="AP134" s="30">
        <f t="shared" si="156"/>
        <v>-0.97931511253347336</v>
      </c>
      <c r="AQ134" s="130">
        <f t="shared" si="77"/>
        <v>1028.9037036045638</v>
      </c>
      <c r="AR134" s="30">
        <f>IF(AND(AQ4=0,AQ134&gt;=0), "",AQ134/AQ4)</f>
        <v>1.6169508339501924E-3</v>
      </c>
      <c r="AS134" s="46"/>
      <c r="AT134" s="131">
        <f t="shared" si="144"/>
        <v>0</v>
      </c>
      <c r="AU134" s="30" t="str">
        <f>IF(AND(AT4=0,AT134&gt;=0), "",AT134/AT4)</f>
        <v/>
      </c>
      <c r="AV134" s="47">
        <f t="shared" si="123"/>
        <v>1</v>
      </c>
      <c r="AW134" s="131">
        <f t="shared" si="152"/>
        <v>171.48395060076064</v>
      </c>
      <c r="AX134" s="30">
        <f>IF(AND(AW4=0,AW134&gt;=0), "",AW134/AW4)</f>
        <v>1.6169508339501924E-3</v>
      </c>
      <c r="AY134" s="46"/>
      <c r="AZ134" s="131">
        <f t="shared" si="145"/>
        <v>0</v>
      </c>
      <c r="BA134" s="30" t="str">
        <f>IF(AND(AZ4=0,AZ134&gt;=0), "",AZ134/AZ4)</f>
        <v/>
      </c>
      <c r="BB134" s="47">
        <f t="shared" si="124"/>
        <v>1</v>
      </c>
      <c r="BC134" s="129">
        <f>+'N EERR ULTRAX'!I27</f>
        <v>0</v>
      </c>
      <c r="BD134" s="30" t="str">
        <f>IF(AND(BC4=0,BC134&gt;=0), "",BC134/BC4)</f>
        <v/>
      </c>
      <c r="BE134" s="46"/>
      <c r="BF134" s="30">
        <f t="shared" si="125"/>
        <v>-1</v>
      </c>
      <c r="BG134" s="130">
        <f t="shared" si="153"/>
        <v>1028.9037036045638</v>
      </c>
      <c r="BH134" s="30">
        <f>IF(AND(BG4=0,BG134&gt;=0), "",BG134/BG4)</f>
        <v>1.6169508339501924E-3</v>
      </c>
      <c r="BI134" s="46"/>
      <c r="BJ134" s="129">
        <f>+'N EERR ULTRAX'!J27</f>
        <v>0</v>
      </c>
      <c r="BK134" s="30" t="str">
        <f>IF(AND(BJ4=0,BJ134&gt;=0), "",BJ134/BJ4)</f>
        <v/>
      </c>
      <c r="BL134" s="46"/>
      <c r="BM134" s="30" t="str">
        <f t="shared" si="157"/>
        <v/>
      </c>
      <c r="BN134" s="130">
        <f t="shared" si="154"/>
        <v>1028.9037036045638</v>
      </c>
      <c r="BO134" s="30">
        <f>IF(AND(BN4=0,BN134&gt;=0), "",BN134/BN4)</f>
        <v>1.6169508339501924E-3</v>
      </c>
      <c r="BP134" s="46"/>
      <c r="BQ134" s="129">
        <f>+'N EERR ULTRAX'!K27</f>
        <v>0</v>
      </c>
      <c r="BR134" s="30" t="str">
        <f>IF(AND(BQ4=0,BQ134&gt;=0), "",BQ134/BQ4)</f>
        <v/>
      </c>
      <c r="BS134" s="46"/>
      <c r="BT134" s="30" t="str">
        <f t="shared" si="158"/>
        <v/>
      </c>
      <c r="BU134" s="130">
        <f t="shared" si="146"/>
        <v>1028.9037036045638</v>
      </c>
      <c r="BV134" s="30">
        <f>IF(AND(BU4=0,BU134&gt;=0), "",BU134/BU4)</f>
        <v>1.6169508339501924E-3</v>
      </c>
      <c r="BW134" s="46"/>
      <c r="BX134" s="131">
        <f t="shared" si="147"/>
        <v>0</v>
      </c>
      <c r="BY134" s="30" t="str">
        <f>IF(AND(BX4=0,BX134&gt;=0), "",BX134/BX4)</f>
        <v/>
      </c>
      <c r="BZ134" s="47">
        <f t="shared" si="159"/>
        <v>1</v>
      </c>
      <c r="CA134" s="129">
        <f>+'N EERR ULTRAX'!L27</f>
        <v>0</v>
      </c>
      <c r="CB134" s="30" t="str">
        <f>IF(AND(CA4=0,CA134&gt;=0), "",CA134/CA4)</f>
        <v/>
      </c>
      <c r="CC134" s="46"/>
      <c r="CD134" s="30" t="str">
        <f t="shared" si="126"/>
        <v/>
      </c>
      <c r="CE134" s="130">
        <f t="shared" si="148"/>
        <v>1028.9037036045638</v>
      </c>
      <c r="CF134" s="30">
        <f>IF(AND(CE4=0,CE134&gt;=0), "",CE134/CE4)</f>
        <v>1.6169508339501924E-3</v>
      </c>
      <c r="CG134" s="46"/>
      <c r="CH134" s="129">
        <f>+'N EERR ULTRAX'!M27</f>
        <v>0</v>
      </c>
      <c r="CI134" s="30" t="str">
        <f>IF(AND(CH4=0,CH134&gt;=0), "",CH134/CH4)</f>
        <v/>
      </c>
      <c r="CJ134" s="46"/>
      <c r="CK134" s="30" t="str">
        <f t="shared" si="160"/>
        <v/>
      </c>
      <c r="CL134" s="130">
        <f t="shared" si="149"/>
        <v>1028.9037036045638</v>
      </c>
      <c r="CM134" s="30">
        <f>IF(AND(CL4=0,CL134&gt;=0), "",CL134/CL4)</f>
        <v>1.6169508339501924E-3</v>
      </c>
      <c r="CN134" s="46"/>
      <c r="CO134" s="129">
        <f>+'N EERR ULTRAX'!N27</f>
        <v>0</v>
      </c>
      <c r="CP134" s="30" t="str">
        <f>IF(AND(CO4=0,CO134&gt;=0), "",CO134/CO4)</f>
        <v/>
      </c>
      <c r="CQ134" s="46"/>
      <c r="CR134" s="30" t="str">
        <f t="shared" si="161"/>
        <v/>
      </c>
      <c r="CS134" s="130">
        <f t="shared" si="150"/>
        <v>1028.9037036045638</v>
      </c>
      <c r="CT134" s="30">
        <f>IF(AND(CS4=0,CS134&gt;=0), "",CS134/CS4)</f>
        <v>1.6169508339501924E-3</v>
      </c>
      <c r="CU134" s="46"/>
      <c r="CV134" s="131">
        <f t="shared" si="151"/>
        <v>0</v>
      </c>
      <c r="CW134" s="30" t="str">
        <f>IF(AND(CV4=0,CV134&gt;=0), "",CV134/CV4)</f>
        <v/>
      </c>
      <c r="CX134" s="47">
        <f t="shared" si="162"/>
        <v>1</v>
      </c>
    </row>
    <row r="135" spans="1:219" s="6" customFormat="1" outlineLevel="1" x14ac:dyDescent="0.3">
      <c r="A135" s="29"/>
      <c r="B135" s="129"/>
      <c r="C135" s="15"/>
      <c r="D135" s="46"/>
      <c r="E135" s="129"/>
      <c r="F135" s="15"/>
      <c r="G135" s="46"/>
      <c r="H135" s="129"/>
      <c r="I135" s="15"/>
      <c r="J135" s="46"/>
      <c r="K135" s="32" t="str">
        <f t="shared" si="119"/>
        <v/>
      </c>
      <c r="L135" s="130"/>
      <c r="M135" s="15"/>
      <c r="N135" s="46"/>
      <c r="O135" s="129"/>
      <c r="P135" s="15"/>
      <c r="Q135" s="46"/>
      <c r="R135" s="32" t="str">
        <f t="shared" si="120"/>
        <v/>
      </c>
      <c r="S135" s="130"/>
      <c r="T135" s="15"/>
      <c r="U135" s="46"/>
      <c r="V135" s="131"/>
      <c r="W135" s="15"/>
      <c r="X135" s="92" t="str">
        <f t="shared" si="121"/>
        <v/>
      </c>
      <c r="Y135" s="129"/>
      <c r="Z135" s="15"/>
      <c r="AA135" s="46"/>
      <c r="AB135" s="32" t="str">
        <f t="shared" si="122"/>
        <v/>
      </c>
      <c r="AC135" s="130"/>
      <c r="AD135" s="15"/>
      <c r="AE135" s="46"/>
      <c r="AF135" s="129"/>
      <c r="AG135" s="15"/>
      <c r="AH135" s="46"/>
      <c r="AI135" s="32" t="str">
        <f t="shared" si="155"/>
        <v/>
      </c>
      <c r="AJ135" s="130">
        <f t="shared" si="76"/>
        <v>0</v>
      </c>
      <c r="AK135" s="15"/>
      <c r="AL135" s="46"/>
      <c r="AM135" s="129"/>
      <c r="AN135" s="15"/>
      <c r="AO135" s="46"/>
      <c r="AP135" s="32" t="str">
        <f t="shared" si="156"/>
        <v/>
      </c>
      <c r="AQ135" s="130">
        <f t="shared" si="77"/>
        <v>0</v>
      </c>
      <c r="AR135" s="15"/>
      <c r="AS135" s="46"/>
      <c r="AT135" s="131">
        <f t="shared" si="144"/>
        <v>0</v>
      </c>
      <c r="AU135" s="15"/>
      <c r="AV135" s="92" t="str">
        <f t="shared" si="123"/>
        <v/>
      </c>
      <c r="AW135" s="131"/>
      <c r="AX135" s="15"/>
      <c r="AY135" s="46"/>
      <c r="AZ135" s="131">
        <f t="shared" si="145"/>
        <v>0</v>
      </c>
      <c r="BA135" s="15"/>
      <c r="BB135" s="92" t="str">
        <f t="shared" si="124"/>
        <v/>
      </c>
      <c r="BC135" s="129"/>
      <c r="BD135" s="15"/>
      <c r="BE135" s="46"/>
      <c r="BF135" s="32" t="str">
        <f t="shared" si="125"/>
        <v/>
      </c>
      <c r="BG135" s="130">
        <f t="shared" si="153"/>
        <v>0</v>
      </c>
      <c r="BH135" s="15"/>
      <c r="BI135" s="46"/>
      <c r="BJ135" s="129"/>
      <c r="BK135" s="15"/>
      <c r="BL135" s="46"/>
      <c r="BM135" s="32" t="str">
        <f t="shared" si="157"/>
        <v/>
      </c>
      <c r="BN135" s="130">
        <f t="shared" si="154"/>
        <v>0</v>
      </c>
      <c r="BO135" s="15"/>
      <c r="BP135" s="46"/>
      <c r="BQ135" s="129"/>
      <c r="BR135" s="15"/>
      <c r="BS135" s="46"/>
      <c r="BT135" s="32" t="str">
        <f t="shared" si="158"/>
        <v/>
      </c>
      <c r="BU135" s="130">
        <f t="shared" si="146"/>
        <v>0</v>
      </c>
      <c r="BV135" s="15"/>
      <c r="BW135" s="46"/>
      <c r="BX135" s="131">
        <f t="shared" si="147"/>
        <v>0</v>
      </c>
      <c r="BY135" s="15"/>
      <c r="BZ135" s="92" t="str">
        <f t="shared" si="159"/>
        <v/>
      </c>
      <c r="CA135" s="129"/>
      <c r="CB135" s="15"/>
      <c r="CC135" s="46"/>
      <c r="CD135" s="32" t="str">
        <f t="shared" si="126"/>
        <v/>
      </c>
      <c r="CE135" s="130"/>
      <c r="CF135" s="15"/>
      <c r="CG135" s="46"/>
      <c r="CH135" s="129"/>
      <c r="CI135" s="15"/>
      <c r="CJ135" s="46"/>
      <c r="CK135" s="32" t="str">
        <f t="shared" si="160"/>
        <v/>
      </c>
      <c r="CL135" s="130">
        <f t="shared" si="149"/>
        <v>0</v>
      </c>
      <c r="CM135" s="15"/>
      <c r="CN135" s="46"/>
      <c r="CO135" s="129"/>
      <c r="CP135" s="15"/>
      <c r="CQ135" s="46"/>
      <c r="CR135" s="32" t="str">
        <f t="shared" si="161"/>
        <v/>
      </c>
      <c r="CS135" s="130">
        <f t="shared" si="150"/>
        <v>0</v>
      </c>
      <c r="CT135" s="15"/>
      <c r="CU135" s="46"/>
      <c r="CV135" s="131">
        <f t="shared" si="151"/>
        <v>0</v>
      </c>
      <c r="CW135" s="15"/>
      <c r="CX135" s="92" t="str">
        <f t="shared" si="162"/>
        <v/>
      </c>
    </row>
    <row r="136" spans="1:219" s="3" customFormat="1" outlineLevel="1" x14ac:dyDescent="0.3">
      <c r="B136" s="132"/>
      <c r="C136" s="15"/>
      <c r="D136" s="46"/>
      <c r="E136" s="132"/>
      <c r="F136" s="15"/>
      <c r="G136" s="46"/>
      <c r="H136" s="132"/>
      <c r="I136" s="15"/>
      <c r="J136" s="46"/>
      <c r="K136" s="15" t="str">
        <f t="shared" si="119"/>
        <v/>
      </c>
      <c r="L136" s="118"/>
      <c r="M136" s="15"/>
      <c r="N136" s="46"/>
      <c r="O136" s="132"/>
      <c r="P136" s="15"/>
      <c r="Q136" s="46"/>
      <c r="R136" s="15" t="str">
        <f t="shared" si="120"/>
        <v/>
      </c>
      <c r="S136" s="118"/>
      <c r="T136" s="15"/>
      <c r="U136" s="46"/>
      <c r="V136" s="133"/>
      <c r="W136" s="15"/>
      <c r="X136" s="46" t="str">
        <f t="shared" si="121"/>
        <v/>
      </c>
      <c r="Y136" s="132"/>
      <c r="Z136" s="15"/>
      <c r="AA136" s="46"/>
      <c r="AB136" s="15" t="str">
        <f t="shared" si="122"/>
        <v/>
      </c>
      <c r="AC136" s="118"/>
      <c r="AD136" s="15"/>
      <c r="AE136" s="46"/>
      <c r="AF136" s="132"/>
      <c r="AG136" s="15"/>
      <c r="AH136" s="46"/>
      <c r="AI136" s="15" t="str">
        <f t="shared" si="155"/>
        <v/>
      </c>
      <c r="AJ136" s="118">
        <f>+AC136+AF136</f>
        <v>0</v>
      </c>
      <c r="AK136" s="15"/>
      <c r="AL136" s="46"/>
      <c r="AM136" s="132"/>
      <c r="AN136" s="15"/>
      <c r="AO136" s="46"/>
      <c r="AP136" s="15" t="str">
        <f t="shared" si="156"/>
        <v/>
      </c>
      <c r="AQ136" s="118">
        <f>+AJ136+AM136</f>
        <v>0</v>
      </c>
      <c r="AR136" s="15"/>
      <c r="AS136" s="46"/>
      <c r="AT136" s="131">
        <f t="shared" si="144"/>
        <v>0</v>
      </c>
      <c r="AU136" s="15"/>
      <c r="AV136" s="46" t="str">
        <f t="shared" si="123"/>
        <v/>
      </c>
      <c r="AW136" s="131"/>
      <c r="AX136" s="15"/>
      <c r="AY136" s="46"/>
      <c r="AZ136" s="131">
        <f t="shared" si="145"/>
        <v>0</v>
      </c>
      <c r="BA136" s="15"/>
      <c r="BB136" s="46" t="str">
        <f t="shared" si="124"/>
        <v/>
      </c>
      <c r="BC136" s="132"/>
      <c r="BD136" s="15"/>
      <c r="BE136" s="46"/>
      <c r="BF136" s="15" t="str">
        <f t="shared" si="125"/>
        <v/>
      </c>
      <c r="BG136" s="130">
        <f t="shared" si="153"/>
        <v>0</v>
      </c>
      <c r="BH136" s="15"/>
      <c r="BI136" s="46"/>
      <c r="BJ136" s="132"/>
      <c r="BK136" s="15"/>
      <c r="BL136" s="46"/>
      <c r="BM136" s="15" t="str">
        <f t="shared" si="157"/>
        <v/>
      </c>
      <c r="BN136" s="118">
        <f t="shared" si="154"/>
        <v>0</v>
      </c>
      <c r="BO136" s="15"/>
      <c r="BP136" s="46"/>
      <c r="BQ136" s="132"/>
      <c r="BR136" s="15"/>
      <c r="BS136" s="46"/>
      <c r="BT136" s="15" t="str">
        <f t="shared" si="158"/>
        <v/>
      </c>
      <c r="BU136" s="118">
        <f t="shared" si="146"/>
        <v>0</v>
      </c>
      <c r="BV136" s="15"/>
      <c r="BW136" s="46"/>
      <c r="BX136" s="131">
        <f t="shared" si="147"/>
        <v>0</v>
      </c>
      <c r="BY136" s="15"/>
      <c r="BZ136" s="46" t="str">
        <f t="shared" si="159"/>
        <v/>
      </c>
      <c r="CA136" s="132"/>
      <c r="CB136" s="15"/>
      <c r="CC136" s="46"/>
      <c r="CD136" s="15" t="str">
        <f t="shared" si="126"/>
        <v/>
      </c>
      <c r="CE136" s="118"/>
      <c r="CF136" s="15"/>
      <c r="CG136" s="46"/>
      <c r="CH136" s="132"/>
      <c r="CI136" s="15"/>
      <c r="CJ136" s="46"/>
      <c r="CK136" s="15" t="str">
        <f t="shared" si="160"/>
        <v/>
      </c>
      <c r="CL136" s="118">
        <f t="shared" si="149"/>
        <v>0</v>
      </c>
      <c r="CM136" s="15"/>
      <c r="CN136" s="46"/>
      <c r="CO136" s="132"/>
      <c r="CP136" s="15"/>
      <c r="CQ136" s="46"/>
      <c r="CR136" s="15" t="str">
        <f t="shared" si="161"/>
        <v/>
      </c>
      <c r="CS136" s="118">
        <f t="shared" si="150"/>
        <v>0</v>
      </c>
      <c r="CT136" s="15"/>
      <c r="CU136" s="46"/>
      <c r="CV136" s="131">
        <f t="shared" si="151"/>
        <v>0</v>
      </c>
      <c r="CW136" s="15"/>
      <c r="CX136" s="46" t="str">
        <f t="shared" si="162"/>
        <v/>
      </c>
    </row>
    <row r="137" spans="1:219" s="41" customFormat="1" ht="16.2" thickBot="1" x14ac:dyDescent="0.35">
      <c r="A137" s="160" t="s">
        <v>113</v>
      </c>
      <c r="B137" s="161">
        <f>+B112-B116+B125</f>
        <v>0</v>
      </c>
      <c r="C137" s="162" t="str">
        <f>IF(AND(B4=0,B137&lt;=0), "",B137/B4)</f>
        <v/>
      </c>
      <c r="D137" s="163"/>
      <c r="E137" s="161">
        <f>+E112-E116+E125</f>
        <v>-967.38941030899832</v>
      </c>
      <c r="F137" s="162">
        <f>IF(AND(E4=0,E137&lt;=0), "",E137/E4)</f>
        <v>-1.3875688542960235E-2</v>
      </c>
      <c r="G137" s="163"/>
      <c r="H137" s="161">
        <f>+H112-H116+H125</f>
        <v>8758.0847773609257</v>
      </c>
      <c r="I137" s="162">
        <f>IF(AND(H4=0,H137&lt;=0), "",H137/H4)</f>
        <v>9.6262016993787697E-2</v>
      </c>
      <c r="J137" s="163"/>
      <c r="K137" s="162">
        <f t="shared" si="119"/>
        <v>-10.053318843508393</v>
      </c>
      <c r="L137" s="164">
        <f>+L112-L116+L125</f>
        <v>7790.6953670518851</v>
      </c>
      <c r="M137" s="162">
        <f>IF(AND(L4=0,L137&lt;=0), "",L137/L4)</f>
        <v>4.8479738429885628E-2</v>
      </c>
      <c r="N137" s="163"/>
      <c r="O137" s="161">
        <f>+O112-O116+O125</f>
        <v>37994.617500646906</v>
      </c>
      <c r="P137" s="162">
        <f>IF(AND(O4=0,O137&lt;=0), "",O137/O4)</f>
        <v>0.35291547687691716</v>
      </c>
      <c r="Q137" s="163"/>
      <c r="R137" s="162">
        <f t="shared" si="120"/>
        <v>3.3382335826276193</v>
      </c>
      <c r="S137" s="164">
        <f>+S112-S116+S125</f>
        <v>45785.312867698827</v>
      </c>
      <c r="T137" s="162">
        <f>IF(AND(S4=0,S137&lt;=0), "",S137/S4)</f>
        <v>0.17061199490921883</v>
      </c>
      <c r="U137" s="163"/>
      <c r="V137" s="165">
        <f>+V112-V116+V125</f>
        <v>0</v>
      </c>
      <c r="W137" s="162" t="str">
        <f>IF(AND(V4=0,V137&lt;=0), "",V137/V4)</f>
        <v/>
      </c>
      <c r="X137" s="163">
        <f t="shared" si="121"/>
        <v>1</v>
      </c>
      <c r="Y137" s="161">
        <f>+Y112-Y116+Y125</f>
        <v>9778.7331107053233</v>
      </c>
      <c r="Z137" s="162">
        <f>IF(AND(Y4=0,Y137&lt;=0), "",Y137/Y4)</f>
        <v>8.3275863256590366E-2</v>
      </c>
      <c r="AA137" s="163"/>
      <c r="AB137" s="162">
        <f t="shared" si="122"/>
        <v>-0.74262846282006045</v>
      </c>
      <c r="AC137" s="164">
        <f>+AC112-AC116+AC125</f>
        <v>55564.045978404145</v>
      </c>
      <c r="AD137" s="162">
        <f>IF(AND(AC4=0,AC137&lt;=0), "",AC137/AC4)</f>
        <v>0.14402850512817156</v>
      </c>
      <c r="AE137" s="163"/>
      <c r="AF137" s="161">
        <f>+AF112-AF116+AF125</f>
        <v>15892.111902644185</v>
      </c>
      <c r="AG137" s="162">
        <f>IF(AND(AF4=0,AF137&lt;=0), "",AF137/AF4)</f>
        <v>0.12002341586309866</v>
      </c>
      <c r="AH137" s="163"/>
      <c r="AI137" s="162">
        <f t="shared" si="155"/>
        <v>0.62517083989603983</v>
      </c>
      <c r="AJ137" s="164">
        <f>+AJ112-AJ116+AJ125</f>
        <v>71456.157881048362</v>
      </c>
      <c r="AK137" s="162">
        <f>IF(AND(AJ4=0,AJ137&lt;=0), "",AJ137/AJ4)</f>
        <v>0.13789474196988638</v>
      </c>
      <c r="AL137" s="163"/>
      <c r="AM137" s="161">
        <f>+AM112-AM116+AM125</f>
        <v>26860.357498280675</v>
      </c>
      <c r="AN137" s="162">
        <f>IF(AND(AM4=0,AM137&lt;=0), "",AM137/AM4)</f>
        <v>0.2273797614496062</v>
      </c>
      <c r="AO137" s="163"/>
      <c r="AP137" s="162">
        <f t="shared" si="156"/>
        <v>0.69016916460370226</v>
      </c>
      <c r="AQ137" s="164">
        <f>+AQ112-AQ116+AQ125</f>
        <v>98316.515379329081</v>
      </c>
      <c r="AR137" s="162">
        <f>IF(AND(AQ4=0,AQ137&lt;=0), "",AQ137/AQ4)</f>
        <v>0.15450714287134182</v>
      </c>
      <c r="AS137" s="163"/>
      <c r="AT137" s="165">
        <f>+AT112-AT116+AT125</f>
        <v>0</v>
      </c>
      <c r="AU137" s="162" t="str">
        <f>IF(AND(AT4=0,AT137&lt;=0), "",AT137/AT4)</f>
        <v/>
      </c>
      <c r="AV137" s="163">
        <f t="shared" si="123"/>
        <v>1</v>
      </c>
      <c r="AW137" s="165">
        <f>+AW112-AW116+AW125</f>
        <v>16386.085896554854</v>
      </c>
      <c r="AX137" s="162">
        <f>IF(AND(AW4=0,AW137&lt;=0), "",AW137/AW4)</f>
        <v>0.15450714287134187</v>
      </c>
      <c r="AY137" s="163"/>
      <c r="AZ137" s="165">
        <f>+AZ112-AZ116+AZ125</f>
        <v>0</v>
      </c>
      <c r="BA137" s="162" t="str">
        <f>IF(AND(AZ4=0,AZ137&lt;=0), "",AZ137/AZ4)</f>
        <v/>
      </c>
      <c r="BB137" s="163">
        <f t="shared" si="124"/>
        <v>1</v>
      </c>
      <c r="BC137" s="161">
        <f>+BC112-BC116+BC125</f>
        <v>0</v>
      </c>
      <c r="BD137" s="162" t="str">
        <f>IF(AND(BC4=0,BC137&lt;=0), "",BC137/BC4)</f>
        <v/>
      </c>
      <c r="BE137" s="163"/>
      <c r="BF137" s="162">
        <f t="shared" si="125"/>
        <v>-1</v>
      </c>
      <c r="BG137" s="164">
        <f>+BG112-BG116+BG125</f>
        <v>98316.515379329081</v>
      </c>
      <c r="BH137" s="162">
        <f>IF(AND(BG4=0,BG137&lt;=0), "",BG137/BG4)</f>
        <v>0.15450714287134182</v>
      </c>
      <c r="BI137" s="163"/>
      <c r="BJ137" s="161">
        <f>+BJ112-BJ116+BJ125</f>
        <v>0</v>
      </c>
      <c r="BK137" s="162" t="str">
        <f>IF(AND(BJ4=0,BJ137&lt;=0), "",BJ137/BJ4)</f>
        <v/>
      </c>
      <c r="BL137" s="163"/>
      <c r="BM137" s="162" t="str">
        <f t="shared" si="157"/>
        <v/>
      </c>
      <c r="BN137" s="164">
        <f>+BN112-BN116+BN125</f>
        <v>98316.515379329081</v>
      </c>
      <c r="BO137" s="162">
        <f>IF(AND(BN4=0,BN137&lt;=0), "",BN137/BN4)</f>
        <v>0.15450714287134182</v>
      </c>
      <c r="BP137" s="163"/>
      <c r="BQ137" s="161">
        <f>+BQ112-BQ116+BQ125</f>
        <v>0</v>
      </c>
      <c r="BR137" s="162" t="str">
        <f>IF(AND(BQ4=0,BQ137&lt;=0), "",BQ137/BQ4)</f>
        <v/>
      </c>
      <c r="BS137" s="163"/>
      <c r="BT137" s="162" t="str">
        <f t="shared" si="158"/>
        <v/>
      </c>
      <c r="BU137" s="164">
        <f>+BU112-BU116+BU125</f>
        <v>98316.515379329081</v>
      </c>
      <c r="BV137" s="162">
        <f>IF(AND(BU4=0,BU137&lt;=0), "",BU137/BU4)</f>
        <v>0.15450714287134182</v>
      </c>
      <c r="BW137" s="163"/>
      <c r="BX137" s="165">
        <f>+BX112-BX116+BX125</f>
        <v>0</v>
      </c>
      <c r="BY137" s="162" t="str">
        <f>IF(AND(BX4=0,BX137&lt;=0), "",BX137/BX4)</f>
        <v/>
      </c>
      <c r="BZ137" s="163">
        <f t="shared" si="159"/>
        <v>1</v>
      </c>
      <c r="CA137" s="161">
        <f>+CA112-CA116+CA125</f>
        <v>0</v>
      </c>
      <c r="CB137" s="162" t="str">
        <f>IF(AND(CA4=0,CA137&lt;=0), "",CA137/CA4)</f>
        <v/>
      </c>
      <c r="CC137" s="163"/>
      <c r="CD137" s="162" t="str">
        <f t="shared" si="126"/>
        <v/>
      </c>
      <c r="CE137" s="164">
        <f>+CE112-CE116+CE125</f>
        <v>98316.515379329081</v>
      </c>
      <c r="CF137" s="162">
        <f>IF(AND(CE4=0,CE137&lt;=0), "",CE137/CE4)</f>
        <v>0.15450714287134182</v>
      </c>
      <c r="CG137" s="163"/>
      <c r="CH137" s="161">
        <f>+CH112-CH116+CH125</f>
        <v>0</v>
      </c>
      <c r="CI137" s="162" t="str">
        <f>IF(AND(CH4=0,CH137&lt;=0), "",CH137/CH4)</f>
        <v/>
      </c>
      <c r="CJ137" s="163"/>
      <c r="CK137" s="162" t="str">
        <f t="shared" si="160"/>
        <v/>
      </c>
      <c r="CL137" s="164">
        <f>+CL112-CL116+CL125</f>
        <v>98316.515379329081</v>
      </c>
      <c r="CM137" s="162">
        <f>IF(AND(CL4=0,CL137&lt;=0), "",CL137/CL4)</f>
        <v>0.15450714287134182</v>
      </c>
      <c r="CN137" s="163"/>
      <c r="CO137" s="161">
        <f>+CO112-CO116+CO125</f>
        <v>0</v>
      </c>
      <c r="CP137" s="162" t="str">
        <f>IF(AND(CO4=0,CO137&lt;=0), "",CO137/CO4)</f>
        <v/>
      </c>
      <c r="CQ137" s="163"/>
      <c r="CR137" s="162" t="str">
        <f t="shared" si="161"/>
        <v/>
      </c>
      <c r="CS137" s="164">
        <f>+CS112-CS116+CS125</f>
        <v>98316.515379329081</v>
      </c>
      <c r="CT137" s="162">
        <f>IF(AND(CS4=0,CS137&lt;=0), "",CS137/CS4)</f>
        <v>0.15450714287134182</v>
      </c>
      <c r="CU137" s="163"/>
      <c r="CV137" s="165">
        <f>+CV112-CV116+CV125</f>
        <v>0</v>
      </c>
      <c r="CW137" s="162" t="str">
        <f>IF(AND(CV4=0,CV137&lt;=0), "",CV137/CV4)</f>
        <v/>
      </c>
      <c r="CX137" s="163">
        <f t="shared" si="162"/>
        <v>1</v>
      </c>
      <c r="CY137" s="34"/>
      <c r="CZ137" s="34"/>
      <c r="DA137" s="34"/>
      <c r="DB137" s="34"/>
      <c r="DC137" s="34"/>
      <c r="DD137" s="34"/>
      <c r="DE137" s="34"/>
      <c r="DF137" s="34"/>
      <c r="DG137" s="34"/>
      <c r="DH137" s="34"/>
      <c r="DI137" s="34"/>
      <c r="DJ137" s="34"/>
      <c r="DK137" s="34"/>
      <c r="DL137" s="34"/>
      <c r="DM137" s="34"/>
      <c r="DN137" s="34"/>
      <c r="DO137" s="34"/>
      <c r="DP137" s="34"/>
      <c r="DQ137" s="34"/>
      <c r="DR137" s="34"/>
      <c r="DS137" s="34"/>
      <c r="DT137" s="34"/>
      <c r="DU137" s="34"/>
      <c r="DV137" s="34"/>
      <c r="DW137" s="34"/>
      <c r="DX137" s="34"/>
      <c r="DY137" s="34"/>
      <c r="DZ137" s="34"/>
      <c r="EA137" s="34"/>
      <c r="EB137" s="34"/>
      <c r="EC137" s="34"/>
      <c r="ED137" s="34"/>
      <c r="EE137" s="34"/>
      <c r="EF137" s="34"/>
      <c r="EG137" s="34"/>
      <c r="EH137" s="34"/>
      <c r="EI137" s="34"/>
      <c r="EJ137" s="34"/>
      <c r="EK137" s="34"/>
      <c r="EL137" s="34"/>
      <c r="EM137" s="34"/>
      <c r="EN137" s="34"/>
      <c r="EO137" s="34"/>
      <c r="EP137" s="34"/>
      <c r="EQ137" s="34"/>
      <c r="ER137" s="34"/>
      <c r="ES137" s="34"/>
      <c r="ET137" s="34"/>
      <c r="EU137" s="34"/>
      <c r="EV137" s="34"/>
      <c r="EW137" s="34"/>
      <c r="EX137" s="34"/>
      <c r="EY137" s="34"/>
      <c r="EZ137" s="34"/>
      <c r="FA137" s="34"/>
      <c r="FB137" s="34"/>
      <c r="FC137" s="34"/>
      <c r="FD137" s="34"/>
      <c r="FE137" s="34"/>
      <c r="FF137" s="34"/>
      <c r="FG137" s="34"/>
      <c r="FH137" s="34"/>
      <c r="FI137" s="34"/>
      <c r="FJ137" s="34"/>
      <c r="FK137" s="34"/>
      <c r="FL137" s="34"/>
      <c r="FM137" s="34"/>
      <c r="FN137" s="34"/>
      <c r="FO137" s="34"/>
      <c r="FP137" s="34"/>
      <c r="FQ137" s="34"/>
      <c r="FR137" s="34"/>
      <c r="FS137" s="34"/>
      <c r="FT137" s="34"/>
      <c r="FU137" s="34"/>
      <c r="FV137" s="34"/>
      <c r="FW137" s="34"/>
      <c r="FX137" s="34"/>
      <c r="FY137" s="34"/>
      <c r="FZ137" s="34"/>
      <c r="GA137" s="34"/>
      <c r="GB137" s="34"/>
      <c r="GC137" s="34"/>
      <c r="GD137" s="34"/>
      <c r="GE137" s="34"/>
      <c r="GF137" s="34"/>
      <c r="GG137" s="34"/>
      <c r="GH137" s="34"/>
      <c r="GI137" s="34"/>
      <c r="GJ137" s="34"/>
      <c r="GK137" s="34"/>
      <c r="GL137" s="34"/>
      <c r="GM137" s="34"/>
      <c r="GN137" s="34"/>
      <c r="GO137" s="34"/>
      <c r="GP137" s="34"/>
      <c r="GQ137" s="34"/>
      <c r="GR137" s="34"/>
      <c r="GS137" s="34"/>
      <c r="GT137" s="34"/>
      <c r="GU137" s="34"/>
      <c r="GV137" s="34"/>
      <c r="GW137" s="34"/>
      <c r="GX137" s="34"/>
      <c r="GY137" s="34"/>
      <c r="GZ137" s="34"/>
      <c r="HA137" s="34"/>
      <c r="HB137" s="34"/>
      <c r="HC137" s="34"/>
      <c r="HD137" s="34"/>
      <c r="HE137" s="34"/>
      <c r="HF137" s="34"/>
      <c r="HG137" s="34"/>
      <c r="HH137" s="34"/>
      <c r="HI137" s="34"/>
      <c r="HJ137" s="34"/>
      <c r="HK137" s="34"/>
    </row>
    <row r="138" spans="1:219" s="8" customFormat="1" ht="18" customHeight="1" collapsed="1" thickTop="1" x14ac:dyDescent="0.3">
      <c r="A138" s="172" t="s">
        <v>28</v>
      </c>
      <c r="B138" s="173">
        <f>+'N EERR ULTRAX'!B205</f>
        <v>0</v>
      </c>
      <c r="C138" s="11" t="str">
        <f>IF(AND(B4=0,B138&gt;=0), "",B138/B4)</f>
        <v/>
      </c>
      <c r="D138" s="48" t="str">
        <f>IF(AND(B124=0,B138&gt;=0),"",B138/B124)</f>
        <v/>
      </c>
      <c r="E138" s="173">
        <f>+'N EERR ULTRAX'!C205</f>
        <v>0</v>
      </c>
      <c r="F138" s="11">
        <f>IF(AND(E4=0,E138&gt;=0), "",E138/E4)</f>
        <v>0</v>
      </c>
      <c r="G138" s="48">
        <f>IF(AND(E124=0,E138&gt;=0),"",E138/E124)</f>
        <v>0</v>
      </c>
      <c r="H138" s="173">
        <f>+'N EERR ULTRAX'!D205</f>
        <v>0</v>
      </c>
      <c r="I138" s="11">
        <f>IF(AND(H4=0,H138&gt;=0), "",H138/H4)</f>
        <v>0</v>
      </c>
      <c r="J138" s="48">
        <f>IF(AND(H124=0,H138&gt;=0),"",H138/H124)</f>
        <v>0</v>
      </c>
      <c r="K138" s="11" t="str">
        <f t="shared" si="119"/>
        <v/>
      </c>
      <c r="L138" s="174">
        <f>+E138+H138</f>
        <v>0</v>
      </c>
      <c r="M138" s="11">
        <f>IF(AND(L4=0,L138&gt;=0), "",L138/L4)</f>
        <v>0</v>
      </c>
      <c r="N138" s="48">
        <f>IF(AND(L124=0,L138&gt;=0),"",L138/L124)</f>
        <v>0</v>
      </c>
      <c r="O138" s="173">
        <f>+'N EERR ULTRAX'!E205</f>
        <v>0</v>
      </c>
      <c r="P138" s="11">
        <f>IF(AND(O4=0,O138&gt;=0), "",O138/O4)</f>
        <v>0</v>
      </c>
      <c r="Q138" s="48">
        <f>IF(AND(O124=0,O138&gt;=0),"",O138/O124)</f>
        <v>0</v>
      </c>
      <c r="R138" s="11" t="str">
        <f t="shared" si="120"/>
        <v/>
      </c>
      <c r="S138" s="174">
        <f>+L138+O138</f>
        <v>0</v>
      </c>
      <c r="T138" s="11">
        <f>IF(AND(S4=0,S138&gt;=0), "",S138/S4)</f>
        <v>0</v>
      </c>
      <c r="U138" s="48">
        <f>IF(AND(S124=0,S138&gt;=0),"",S138/S124)</f>
        <v>0</v>
      </c>
      <c r="V138" s="175"/>
      <c r="W138" s="11" t="str">
        <f>IF(AND(V4=0,V138&gt;=0), "",V138/V4)</f>
        <v/>
      </c>
      <c r="X138" s="48" t="str">
        <f t="shared" si="121"/>
        <v/>
      </c>
      <c r="Y138" s="173">
        <f>+'N EERR ULTRAX'!F205</f>
        <v>0</v>
      </c>
      <c r="Z138" s="11">
        <f>IF(AND(Y4=0,Y138&gt;=0), "",Y138/Y4)</f>
        <v>0</v>
      </c>
      <c r="AA138" s="48">
        <f>IF(AND(Y124=0,Y138&gt;=0),"",Y138/Y124)</f>
        <v>0</v>
      </c>
      <c r="AB138" s="11" t="str">
        <f t="shared" si="122"/>
        <v/>
      </c>
      <c r="AC138" s="174">
        <f>+S138+Y138</f>
        <v>0</v>
      </c>
      <c r="AD138" s="11">
        <f>IF(AND(AC4=0,AC138&gt;=0), "",AC138/AC4)</f>
        <v>0</v>
      </c>
      <c r="AE138" s="48">
        <f>IF(AND(AC124=0,AC138&gt;=0),"",AC138/AC124)</f>
        <v>0</v>
      </c>
      <c r="AF138" s="173">
        <f>+'N EERR ULTRAX'!G205</f>
        <v>0</v>
      </c>
      <c r="AG138" s="11">
        <f>IF(AND(AF4=0,AF138&gt;=0), "",AF138/AF4)</f>
        <v>0</v>
      </c>
      <c r="AH138" s="48">
        <f>IF(AND(AF124=0,AF138&gt;=0),"",AF138/AF124)</f>
        <v>0</v>
      </c>
      <c r="AI138" s="11" t="str">
        <f t="shared" si="155"/>
        <v/>
      </c>
      <c r="AJ138" s="174">
        <f>+AC138+AF138</f>
        <v>0</v>
      </c>
      <c r="AK138" s="11">
        <f>IF(AND(AJ4=0,AJ138&gt;=0), "",AJ138/AJ4)</f>
        <v>0</v>
      </c>
      <c r="AL138" s="48">
        <f>IF(AND(AJ124=0,AJ138&gt;=0),"",AJ138/AJ124)</f>
        <v>0</v>
      </c>
      <c r="AM138" s="173">
        <f>+'N EERR ULTRAX'!H205</f>
        <v>0</v>
      </c>
      <c r="AN138" s="11">
        <f>IF(AND(AM4=0,AM138&gt;=0), "",AM138/AM4)</f>
        <v>0</v>
      </c>
      <c r="AO138" s="48">
        <f>IF(AND(AM124=0,AM138&gt;=0),"",AM138/AM124)</f>
        <v>0</v>
      </c>
      <c r="AP138" s="11" t="str">
        <f t="shared" si="156"/>
        <v/>
      </c>
      <c r="AQ138" s="174">
        <f>+AJ138+AM138</f>
        <v>0</v>
      </c>
      <c r="AR138" s="11">
        <f>IF(AND(AQ4=0,AQ138&gt;=0), "",AQ138/AQ4)</f>
        <v>0</v>
      </c>
      <c r="AS138" s="48">
        <f>IF(AND(AQ124=0,AQ138&gt;=0),"",AQ138/AQ124)</f>
        <v>0</v>
      </c>
      <c r="AT138" s="175">
        <f>+V138*2</f>
        <v>0</v>
      </c>
      <c r="AU138" s="11" t="str">
        <f>IF(AND(AT4=0,AT138&gt;=0), "",AT138/AT4)</f>
        <v/>
      </c>
      <c r="AV138" s="48" t="str">
        <f t="shared" si="123"/>
        <v/>
      </c>
      <c r="AW138" s="175"/>
      <c r="AX138" s="11">
        <f>IF(AND(AW4=0,AW138&gt;=0), "",AW138/AW4)</f>
        <v>0</v>
      </c>
      <c r="AY138" s="48">
        <f>IF(AND(AW124=0,AW138&gt;=0),"",AW138/AW124)</f>
        <v>0</v>
      </c>
      <c r="AZ138" s="175">
        <f>+AT138/6</f>
        <v>0</v>
      </c>
      <c r="BA138" s="11" t="str">
        <f>IF(AND(AZ4=0,AZ138&gt;=0), "",AZ138/AZ4)</f>
        <v/>
      </c>
      <c r="BB138" s="48" t="str">
        <f t="shared" si="124"/>
        <v/>
      </c>
      <c r="BC138" s="173">
        <f>+'N EERR ULTRAX'!I205</f>
        <v>0</v>
      </c>
      <c r="BD138" s="11" t="str">
        <f>IF(AND(BC4=0,BC138&gt;=0), "",BC138/BC4)</f>
        <v/>
      </c>
      <c r="BE138" s="48" t="str">
        <f>IF(AND(BC124=0,BC138&gt;=0),"",BC138/BC124)</f>
        <v/>
      </c>
      <c r="BF138" s="11" t="str">
        <f t="shared" si="125"/>
        <v/>
      </c>
      <c r="BG138" s="174">
        <f>+AQ138+BC138</f>
        <v>0</v>
      </c>
      <c r="BH138" s="11">
        <f>IF(AND(BG4=0,BG138&gt;=0), "",BG138/BG4)</f>
        <v>0</v>
      </c>
      <c r="BI138" s="48">
        <f>IF(AND(BG124=0,BG138&gt;=0),"",BG138/BG124)</f>
        <v>0</v>
      </c>
      <c r="BJ138" s="173">
        <f>+'N EERR ULTRAX'!J205</f>
        <v>0</v>
      </c>
      <c r="BK138" s="11" t="str">
        <f>IF(AND(BJ4=0,BJ138&gt;=0), "",BJ138/BJ4)</f>
        <v/>
      </c>
      <c r="BL138" s="48" t="str">
        <f>IF(AND(BJ124=0,BJ138&gt;=0),"",BJ138/BJ124)</f>
        <v/>
      </c>
      <c r="BM138" s="11" t="str">
        <f t="shared" si="157"/>
        <v/>
      </c>
      <c r="BN138" s="174">
        <f>+BG138+BJ138</f>
        <v>0</v>
      </c>
      <c r="BO138" s="11">
        <f>IF(AND(BN4=0,BN138&gt;=0), "",BN138/BN4)</f>
        <v>0</v>
      </c>
      <c r="BP138" s="48">
        <f>IF(AND(BN124=0,BN138&gt;=0),"",BN138/BN124)</f>
        <v>0</v>
      </c>
      <c r="BQ138" s="173">
        <f>+'N EERR ULTRAX'!K205</f>
        <v>0</v>
      </c>
      <c r="BR138" s="11" t="str">
        <f>IF(AND(BQ4=0,BQ138&gt;=0), "",BQ138/BQ4)</f>
        <v/>
      </c>
      <c r="BS138" s="48" t="str">
        <f>IF(AND(BQ124=0,BQ138&gt;=0),"",BQ138/BQ124)</f>
        <v/>
      </c>
      <c r="BT138" s="11" t="str">
        <f t="shared" si="158"/>
        <v/>
      </c>
      <c r="BU138" s="174">
        <f>+BN138+BQ138</f>
        <v>0</v>
      </c>
      <c r="BV138" s="11">
        <f>IF(AND(BU4=0,BU138&gt;=0), "",BU138/BU4)</f>
        <v>0</v>
      </c>
      <c r="BW138" s="48">
        <f>IF(AND(BU124=0,BU138&gt;=0),"",BU138/BU124)</f>
        <v>0</v>
      </c>
      <c r="BX138" s="175">
        <f>+AZ138*9</f>
        <v>0</v>
      </c>
      <c r="BY138" s="11" t="str">
        <f>IF(AND(BX4=0,BX138&gt;=0), "",BX138/BX4)</f>
        <v/>
      </c>
      <c r="BZ138" s="48" t="str">
        <f t="shared" si="159"/>
        <v/>
      </c>
      <c r="CA138" s="173">
        <f>+'N EERR ULTRAX'!L205</f>
        <v>0</v>
      </c>
      <c r="CB138" s="11" t="str">
        <f>IF(AND(CA4=0,CA138&gt;=0), "",CA138/CA4)</f>
        <v/>
      </c>
      <c r="CC138" s="48" t="str">
        <f>IF(AND(CA124=0,CA138&gt;=0),"",CA138/CA124)</f>
        <v/>
      </c>
      <c r="CD138" s="11" t="str">
        <f t="shared" si="126"/>
        <v/>
      </c>
      <c r="CE138" s="174">
        <f>+BU138+CA138</f>
        <v>0</v>
      </c>
      <c r="CF138" s="11">
        <f>IF(AND(CE4=0,CE138&gt;=0), "",CE138/CE4)</f>
        <v>0</v>
      </c>
      <c r="CG138" s="48">
        <f>IF(AND(CE124=0,CE138&gt;=0),"",CE138/CE124)</f>
        <v>0</v>
      </c>
      <c r="CH138" s="173">
        <f>+'N EERR ULTRAX'!M205</f>
        <v>0</v>
      </c>
      <c r="CI138" s="11" t="str">
        <f>IF(AND(CH4=0,CH138&gt;=0), "",CH138/CH4)</f>
        <v/>
      </c>
      <c r="CJ138" s="48" t="str">
        <f>IF(AND(CH124=0,CH138&gt;=0),"",CH138/CH124)</f>
        <v/>
      </c>
      <c r="CK138" s="11" t="str">
        <f t="shared" si="160"/>
        <v/>
      </c>
      <c r="CL138" s="174">
        <f>+CE138+CH138</f>
        <v>0</v>
      </c>
      <c r="CM138" s="11">
        <f>IF(AND(CL4=0,CL138&gt;=0), "",CL138/CL4)</f>
        <v>0</v>
      </c>
      <c r="CN138" s="48">
        <f>IF(AND(CL124=0,CL138&gt;=0),"",CL138/CL124)</f>
        <v>0</v>
      </c>
      <c r="CO138" s="173">
        <f>+'N EERR ULTRAX'!N205</f>
        <v>0</v>
      </c>
      <c r="CP138" s="11" t="str">
        <f>IF(AND(CO4=0,CO138&gt;=0), "",CO138/CO4)</f>
        <v/>
      </c>
      <c r="CQ138" s="48" t="str">
        <f>IF(AND(CO124=0,CO138&gt;=0),"",CO138/CO124)</f>
        <v/>
      </c>
      <c r="CR138" s="11" t="str">
        <f t="shared" si="161"/>
        <v/>
      </c>
      <c r="CS138" s="127">
        <f>+CO138</f>
        <v>0</v>
      </c>
      <c r="CT138" s="11">
        <f>IF(AND(CS4=0,CS138&gt;=0), "",CS138/CS4)</f>
        <v>0</v>
      </c>
      <c r="CU138" s="48">
        <f>IF(AND(CS124=0,CS138&gt;=0),"",CS138/CS124)</f>
        <v>0</v>
      </c>
      <c r="CV138" s="175">
        <f>+AZ138*12</f>
        <v>0</v>
      </c>
      <c r="CW138" s="11" t="str">
        <f>IF(AND(CV4=0,CV138&gt;=0), "",CV138/CV4)</f>
        <v/>
      </c>
      <c r="CX138" s="48" t="str">
        <f t="shared" si="162"/>
        <v/>
      </c>
    </row>
    <row r="139" spans="1:219" s="183" customFormat="1" ht="18.600000000000001" thickBot="1" x14ac:dyDescent="0.4">
      <c r="A139" s="176" t="s">
        <v>114</v>
      </c>
      <c r="B139" s="177">
        <f>+B137-B138</f>
        <v>0</v>
      </c>
      <c r="C139" s="178" t="str">
        <f>IF(AND(B4=0,B139&lt;=0), "",B139/B4)</f>
        <v/>
      </c>
      <c r="D139" s="179"/>
      <c r="E139" s="177">
        <f>+E137-E138</f>
        <v>-967.38941030899832</v>
      </c>
      <c r="F139" s="178">
        <f>IF(AND(E4=0,E139&lt;=0), "",E139/E4)</f>
        <v>-1.3875688542960235E-2</v>
      </c>
      <c r="G139" s="179"/>
      <c r="H139" s="177">
        <f>+H137-H138</f>
        <v>8758.0847773609257</v>
      </c>
      <c r="I139" s="178">
        <f>IF(AND(H4=0,H139&lt;=0), "",H139/H4)</f>
        <v>9.6262016993787697E-2</v>
      </c>
      <c r="J139" s="179"/>
      <c r="K139" s="178">
        <f>IF(AND(E139=0,H139&gt;0),100%,IF(AND(E139&lt;0,H139=0),(E139-H139)/E139,IF(AND(E139&gt;0,H139&gt;0),(H139-E139)/E139,IF(AND(E139=0,H139=0),"",(H139-E139)/E139))))</f>
        <v>-10.053318843508393</v>
      </c>
      <c r="L139" s="180">
        <f>+L137-L138</f>
        <v>7790.6953670518851</v>
      </c>
      <c r="M139" s="178">
        <f>IF(AND(L4=0,L139&lt;=0), "",L139/L4)</f>
        <v>4.8479738429885628E-2</v>
      </c>
      <c r="N139" s="179"/>
      <c r="O139" s="177">
        <f>+O137-O138</f>
        <v>37994.617500646906</v>
      </c>
      <c r="P139" s="178">
        <f>IF(AND(O4=0,O139&lt;=0), "",O139/O4)</f>
        <v>0.35291547687691716</v>
      </c>
      <c r="Q139" s="179"/>
      <c r="R139" s="178">
        <f>IF(AND(H139=0,O139&gt;0),100%,IF(AND(H139&lt;0,O139=0),(H139-O139)/H139,IF(AND(H139&gt;0,O139&gt;0),(O139-H139)/H139,IF(AND(H139=0,O139=0),"",(O139-H139)/H139))))</f>
        <v>3.3382335826276193</v>
      </c>
      <c r="S139" s="180">
        <f>+S137-S138</f>
        <v>45785.312867698827</v>
      </c>
      <c r="T139" s="178">
        <f>IF(AND(S4=0,S139&lt;=0), "",S139/S4)</f>
        <v>0.17061199490921883</v>
      </c>
      <c r="U139" s="179"/>
      <c r="V139" s="181">
        <f>+V137-V138</f>
        <v>0</v>
      </c>
      <c r="W139" s="178" t="str">
        <f>IF(AND(V4=0,V139&lt;=0), "",V139/V4)</f>
        <v/>
      </c>
      <c r="X139" s="179">
        <f t="shared" si="121"/>
        <v>1</v>
      </c>
      <c r="Y139" s="177">
        <f>+Y137-Y138</f>
        <v>9778.7331107053233</v>
      </c>
      <c r="Z139" s="178">
        <f>IF(AND(Y4=0,Y139&lt;=0), "",Y139/Y4)</f>
        <v>8.3275863256590366E-2</v>
      </c>
      <c r="AA139" s="179"/>
      <c r="AB139" s="178">
        <f t="shared" si="122"/>
        <v>-0.74262846282006045</v>
      </c>
      <c r="AC139" s="180">
        <f>+AC137-AC138</f>
        <v>55564.045978404145</v>
      </c>
      <c r="AD139" s="178">
        <f>IF(AND(AC4=0,AC139&lt;=0), "",AC139/AC4)</f>
        <v>0.14402850512817156</v>
      </c>
      <c r="AE139" s="179"/>
      <c r="AF139" s="181">
        <f>+AF137-AF138</f>
        <v>15892.111902644185</v>
      </c>
      <c r="AG139" s="178">
        <f>IF(AND(AF4=0,AF139&lt;=0), "",AF139/AF4)</f>
        <v>0.12002341586309866</v>
      </c>
      <c r="AH139" s="179"/>
      <c r="AI139" s="178">
        <f t="shared" si="155"/>
        <v>0.62517083989603983</v>
      </c>
      <c r="AJ139" s="180">
        <f>+AJ137-AJ138</f>
        <v>71456.157881048362</v>
      </c>
      <c r="AK139" s="178">
        <f>IF(AND(AJ4=0,AJ139&lt;=0), "",AJ139/AJ4)</f>
        <v>0.13789474196988638</v>
      </c>
      <c r="AL139" s="179"/>
      <c r="AM139" s="181">
        <f>+AM137-AM138</f>
        <v>26860.357498280675</v>
      </c>
      <c r="AN139" s="178">
        <f>IF(AND(AM4=0,AM139&lt;=0), "",AM139/AM4)</f>
        <v>0.2273797614496062</v>
      </c>
      <c r="AO139" s="179"/>
      <c r="AP139" s="178">
        <f t="shared" si="156"/>
        <v>0.69016916460370226</v>
      </c>
      <c r="AQ139" s="180">
        <f>+AQ137-AQ138</f>
        <v>98316.515379329081</v>
      </c>
      <c r="AR139" s="178">
        <f>IF(AND(AQ4=0,AQ139&lt;=0), "",AQ139/AQ4)</f>
        <v>0.15450714287134182</v>
      </c>
      <c r="AS139" s="179"/>
      <c r="AT139" s="181">
        <f>+AT137-AT138</f>
        <v>0</v>
      </c>
      <c r="AU139" s="178" t="str">
        <f>IF(AND(AT4=0,AT139&lt;=0), "",AT139/AT4)</f>
        <v/>
      </c>
      <c r="AV139" s="179">
        <f t="shared" si="123"/>
        <v>1</v>
      </c>
      <c r="AW139" s="181">
        <f>+AW137-AW138</f>
        <v>16386.085896554854</v>
      </c>
      <c r="AX139" s="178">
        <f>IF(AND(AW4=0,AW139&lt;=0), "",AW139/AW4)</f>
        <v>0.15450714287134187</v>
      </c>
      <c r="AY139" s="179"/>
      <c r="AZ139" s="181">
        <f>+AZ137-AZ138</f>
        <v>0</v>
      </c>
      <c r="BA139" s="178" t="str">
        <f>IF(AND(AZ4=0,AZ139&lt;=0), "",AZ139/AZ4)</f>
        <v/>
      </c>
      <c r="BB139" s="179">
        <f t="shared" si="124"/>
        <v>1</v>
      </c>
      <c r="BC139" s="181">
        <f>+BC137-BC138</f>
        <v>0</v>
      </c>
      <c r="BD139" s="178" t="str">
        <f>IF(AND(BC4=0,BC139&lt;=0), "",BC139/BC4)</f>
        <v/>
      </c>
      <c r="BE139" s="179"/>
      <c r="BF139" s="178">
        <f t="shared" si="125"/>
        <v>-1</v>
      </c>
      <c r="BG139" s="180">
        <f>+BG137-BG138</f>
        <v>98316.515379329081</v>
      </c>
      <c r="BH139" s="178">
        <f>IF(AND(BG4=0,BG139&lt;=0), "",BG139/BG4)</f>
        <v>0.15450714287134182</v>
      </c>
      <c r="BI139" s="179"/>
      <c r="BJ139" s="181">
        <f>+BJ137-BJ138</f>
        <v>0</v>
      </c>
      <c r="BK139" s="178" t="str">
        <f>IF(AND(BJ4=0,BJ139&lt;=0), "",BJ139/BJ4)</f>
        <v/>
      </c>
      <c r="BL139" s="179"/>
      <c r="BM139" s="178" t="str">
        <f t="shared" si="157"/>
        <v/>
      </c>
      <c r="BN139" s="180">
        <f>+BN137-BN138</f>
        <v>98316.515379329081</v>
      </c>
      <c r="BO139" s="178">
        <f>IF(AND(BN4=0,BN139&lt;=0), "",BN139/BN4)</f>
        <v>0.15450714287134182</v>
      </c>
      <c r="BP139" s="179"/>
      <c r="BQ139" s="181">
        <f>+BQ137-BQ138</f>
        <v>0</v>
      </c>
      <c r="BR139" s="178" t="str">
        <f>IF(AND(BQ4=0,BQ139&lt;=0), "",BQ139/BQ4)</f>
        <v/>
      </c>
      <c r="BS139" s="179"/>
      <c r="BT139" s="178" t="str">
        <f t="shared" si="158"/>
        <v/>
      </c>
      <c r="BU139" s="180">
        <f>+BU137-BU138</f>
        <v>98316.515379329081</v>
      </c>
      <c r="BV139" s="178">
        <f>IF(AND(BU4=0,BU139&lt;=0), "",BU139/BU4)</f>
        <v>0.15450714287134182</v>
      </c>
      <c r="BW139" s="179"/>
      <c r="BX139" s="181">
        <f>+BX137-BX138</f>
        <v>0</v>
      </c>
      <c r="BY139" s="178" t="str">
        <f>IF(AND(BX4=0,BX139&lt;=0), "",BX139/BX4)</f>
        <v/>
      </c>
      <c r="BZ139" s="179">
        <f t="shared" si="159"/>
        <v>1</v>
      </c>
      <c r="CA139" s="181">
        <f>+CA137-CA138</f>
        <v>0</v>
      </c>
      <c r="CB139" s="178" t="str">
        <f>IF(AND(CA4=0,CA139&lt;=0), "",CA139/CA4)</f>
        <v/>
      </c>
      <c r="CC139" s="179"/>
      <c r="CD139" s="178" t="str">
        <f t="shared" si="126"/>
        <v/>
      </c>
      <c r="CE139" s="180">
        <f>+CE137-CE138</f>
        <v>98316.515379329081</v>
      </c>
      <c r="CF139" s="178">
        <f>IF(AND(CE4=0,CE139&lt;=0), "",CE139/CE4)</f>
        <v>0.15450714287134182</v>
      </c>
      <c r="CG139" s="179"/>
      <c r="CH139" s="181">
        <f>+CH137-CH138</f>
        <v>0</v>
      </c>
      <c r="CI139" s="178" t="str">
        <f>IF(AND(CH4=0,CH139&lt;=0), "",CH139/CH4)</f>
        <v/>
      </c>
      <c r="CJ139" s="179"/>
      <c r="CK139" s="178" t="str">
        <f t="shared" si="160"/>
        <v/>
      </c>
      <c r="CL139" s="180">
        <f>+CL137-CL138</f>
        <v>98316.515379329081</v>
      </c>
      <c r="CM139" s="178">
        <f>IF(AND(CL4=0,CL139&lt;=0), "",CL139/CL4)</f>
        <v>0.15450714287134182</v>
      </c>
      <c r="CN139" s="179"/>
      <c r="CO139" s="181">
        <f>+CO137-CO138</f>
        <v>0</v>
      </c>
      <c r="CP139" s="178" t="str">
        <f>IF(AND(CO4=0,CO139&lt;=0), "",CO139/CO4)</f>
        <v/>
      </c>
      <c r="CQ139" s="179"/>
      <c r="CR139" s="178" t="str">
        <f t="shared" si="161"/>
        <v/>
      </c>
      <c r="CS139" s="180">
        <f>+CS137-CS138</f>
        <v>98316.515379329081</v>
      </c>
      <c r="CT139" s="178">
        <f>IF(AND(CS4=0,CS139&lt;=0), "",CS139/CS4)</f>
        <v>0.15450714287134182</v>
      </c>
      <c r="CU139" s="179"/>
      <c r="CV139" s="181">
        <f>+CV137-CV138</f>
        <v>0</v>
      </c>
      <c r="CW139" s="178" t="str">
        <f>IF(AND(CV4=0,CV139&lt;=0), "",CV139/CV4)</f>
        <v/>
      </c>
      <c r="CX139" s="179">
        <f t="shared" si="162"/>
        <v>1</v>
      </c>
      <c r="CY139" s="182"/>
      <c r="CZ139" s="182"/>
      <c r="DA139" s="182"/>
      <c r="DB139" s="182"/>
      <c r="DC139" s="182"/>
      <c r="DD139" s="182"/>
      <c r="DE139" s="182"/>
      <c r="DF139" s="182"/>
      <c r="DG139" s="182"/>
      <c r="DH139" s="182"/>
      <c r="DI139" s="182"/>
      <c r="DJ139" s="182"/>
      <c r="DK139" s="182"/>
      <c r="DL139" s="182"/>
      <c r="DM139" s="182"/>
      <c r="DN139" s="182"/>
      <c r="DO139" s="182"/>
      <c r="DP139" s="182"/>
      <c r="DQ139" s="182"/>
      <c r="DR139" s="182"/>
      <c r="DS139" s="182"/>
      <c r="DT139" s="182"/>
      <c r="DU139" s="182"/>
      <c r="DV139" s="182"/>
      <c r="DW139" s="182"/>
      <c r="DX139" s="182"/>
      <c r="DY139" s="182"/>
      <c r="DZ139" s="182"/>
      <c r="EA139" s="182"/>
      <c r="EB139" s="182"/>
      <c r="EC139" s="182"/>
      <c r="ED139" s="182"/>
      <c r="EE139" s="182"/>
      <c r="EF139" s="182"/>
      <c r="EG139" s="182"/>
      <c r="EH139" s="182"/>
      <c r="EI139" s="182"/>
      <c r="EJ139" s="182"/>
      <c r="EK139" s="182"/>
      <c r="EL139" s="182"/>
      <c r="EM139" s="182"/>
      <c r="EN139" s="182"/>
      <c r="EO139" s="182"/>
      <c r="EP139" s="182"/>
      <c r="EQ139" s="182"/>
      <c r="ER139" s="182"/>
      <c r="ES139" s="182"/>
      <c r="ET139" s="182"/>
      <c r="EU139" s="182"/>
      <c r="EV139" s="182"/>
      <c r="EW139" s="182"/>
      <c r="EX139" s="182"/>
      <c r="EY139" s="182"/>
      <c r="EZ139" s="182"/>
      <c r="FA139" s="182"/>
      <c r="FB139" s="182"/>
      <c r="FC139" s="182"/>
      <c r="FD139" s="182"/>
      <c r="FE139" s="182"/>
      <c r="FF139" s="182"/>
      <c r="FG139" s="182"/>
      <c r="FH139" s="182"/>
      <c r="FI139" s="182"/>
      <c r="FJ139" s="182"/>
      <c r="FK139" s="182"/>
      <c r="FL139" s="182"/>
      <c r="FM139" s="182"/>
      <c r="FN139" s="182"/>
      <c r="FO139" s="182"/>
      <c r="FP139" s="182"/>
      <c r="FQ139" s="182"/>
      <c r="FR139" s="182"/>
      <c r="FS139" s="182"/>
      <c r="FT139" s="182"/>
      <c r="FU139" s="182"/>
      <c r="FV139" s="182"/>
      <c r="FW139" s="182"/>
      <c r="FX139" s="182"/>
      <c r="FY139" s="182"/>
      <c r="FZ139" s="182"/>
      <c r="GA139" s="182"/>
      <c r="GB139" s="182"/>
      <c r="GC139" s="182"/>
      <c r="GD139" s="182"/>
      <c r="GE139" s="182"/>
      <c r="GF139" s="182"/>
      <c r="GG139" s="182"/>
      <c r="GH139" s="182"/>
      <c r="GI139" s="182"/>
      <c r="GJ139" s="182"/>
      <c r="GK139" s="182"/>
      <c r="GL139" s="182"/>
      <c r="GM139" s="182"/>
      <c r="GN139" s="182"/>
      <c r="GO139" s="182"/>
      <c r="GP139" s="182"/>
      <c r="GQ139" s="182"/>
      <c r="GR139" s="182"/>
      <c r="GS139" s="182"/>
      <c r="GT139" s="182"/>
      <c r="GU139" s="182"/>
      <c r="GV139" s="182"/>
      <c r="GW139" s="182"/>
      <c r="GX139" s="182"/>
      <c r="GY139" s="182"/>
      <c r="GZ139" s="182"/>
      <c r="HA139" s="182"/>
      <c r="HB139" s="182"/>
      <c r="HC139" s="182"/>
      <c r="HD139" s="182"/>
      <c r="HE139" s="182"/>
      <c r="HF139" s="182"/>
      <c r="HG139" s="182"/>
      <c r="HH139" s="182"/>
      <c r="HI139" s="182"/>
      <c r="HJ139" s="182"/>
      <c r="HK139" s="182"/>
    </row>
    <row r="140" spans="1:219" s="3" customFormat="1" ht="15" thickTop="1" x14ac:dyDescent="0.3">
      <c r="B140" s="12"/>
      <c r="C140" s="15"/>
      <c r="D140" s="15"/>
      <c r="E140" s="12"/>
      <c r="F140" s="15"/>
      <c r="G140" s="15"/>
      <c r="H140" s="118"/>
      <c r="I140" s="15"/>
      <c r="J140" s="15"/>
      <c r="K140" s="15"/>
      <c r="L140" s="118"/>
      <c r="M140" s="15"/>
      <c r="N140" s="15"/>
      <c r="O140" s="118"/>
      <c r="P140" s="15"/>
      <c r="Q140" s="15"/>
      <c r="R140" s="15"/>
      <c r="S140" s="118"/>
      <c r="T140" s="15"/>
      <c r="U140" s="15"/>
      <c r="V140" s="118">
        <f>+V124+V138</f>
        <v>0</v>
      </c>
      <c r="W140" s="15"/>
      <c r="X140" s="15"/>
      <c r="Y140" s="118"/>
      <c r="Z140" s="15"/>
      <c r="AA140" s="15"/>
      <c r="AB140" s="15"/>
      <c r="AC140" s="118"/>
      <c r="AD140" s="15"/>
      <c r="AE140" s="15"/>
      <c r="AF140" s="118"/>
      <c r="AG140" s="15"/>
      <c r="AH140" s="15"/>
      <c r="AI140" s="15"/>
      <c r="AJ140" s="118"/>
      <c r="AK140" s="15"/>
      <c r="AL140" s="15"/>
      <c r="AM140" s="118"/>
      <c r="AN140" s="15"/>
      <c r="AO140" s="15"/>
      <c r="AP140" s="15"/>
      <c r="AQ140" s="118">
        <f>+AQ139/6</f>
        <v>16386.085896554847</v>
      </c>
      <c r="AR140" s="15"/>
      <c r="AS140" s="15"/>
      <c r="AT140" s="118"/>
      <c r="AU140" s="15"/>
      <c r="AV140" s="15"/>
      <c r="AW140" s="118"/>
      <c r="AX140" s="15"/>
      <c r="AY140" s="15"/>
      <c r="AZ140" s="118"/>
      <c r="BA140" s="15"/>
      <c r="BB140" s="15"/>
      <c r="BC140" s="118"/>
      <c r="BD140" s="15"/>
      <c r="BE140" s="15"/>
      <c r="BF140" s="15"/>
      <c r="BG140" s="118">
        <f>+BG139/6</f>
        <v>16386.085896554847</v>
      </c>
      <c r="BH140" s="15"/>
      <c r="BI140" s="15"/>
      <c r="BJ140" s="118"/>
      <c r="BK140" s="15"/>
      <c r="BL140" s="15"/>
      <c r="BM140" s="15"/>
      <c r="BN140" s="118"/>
      <c r="BO140" s="15"/>
      <c r="BP140" s="15"/>
      <c r="BQ140" s="118"/>
      <c r="BR140" s="15"/>
      <c r="BS140" s="15"/>
      <c r="BT140" s="15"/>
      <c r="BU140" s="118"/>
      <c r="BV140" s="15"/>
      <c r="BW140" s="15"/>
      <c r="BX140" s="118"/>
      <c r="BY140" s="15"/>
      <c r="BZ140" s="15"/>
      <c r="CA140" s="118"/>
      <c r="CB140" s="15"/>
      <c r="CC140" s="15"/>
      <c r="CD140" s="15"/>
      <c r="CE140" s="118"/>
      <c r="CF140" s="15"/>
      <c r="CG140" s="15"/>
      <c r="CH140" s="118"/>
      <c r="CI140" s="15"/>
      <c r="CJ140" s="15"/>
      <c r="CK140" s="15"/>
      <c r="CL140" s="118"/>
      <c r="CM140" s="15"/>
      <c r="CN140" s="15"/>
      <c r="CO140" s="118"/>
      <c r="CP140" s="15"/>
      <c r="CQ140" s="15"/>
      <c r="CR140" s="15"/>
      <c r="CS140" s="118"/>
      <c r="CT140" s="15"/>
      <c r="CU140" s="15"/>
      <c r="CV140" s="118"/>
      <c r="CW140" s="15"/>
      <c r="CX140" s="15"/>
    </row>
    <row r="141" spans="1:219" s="3" customFormat="1" x14ac:dyDescent="0.3">
      <c r="B141" s="12"/>
      <c r="C141" s="15" t="e">
        <f>+C4-C22-C38-C116+C125-C138</f>
        <v>#VALUE!</v>
      </c>
      <c r="D141" s="15" t="e">
        <f>+D40+D41+D42+D43+D44+D45+D46+D47+D48+D49+D50+D51+D52+D53+D54+D55+D56+D57+D58+D59+D60+D61+D62+D63+D64+D65+D66+D67+D69+D70+D71+D72+D73+D74+D75+D76+D77+D78+D79+D80+D81+D82+D84+D85+D86+D87+D88+D89+D90+D92+D94+D95+D96+D97+D98+D99+D100+D101+D102+D103+D105+D106+D107+D110+D117+D118+D119+D120+D121+D122+D123</f>
        <v>#VALUE!</v>
      </c>
      <c r="E141" s="12"/>
      <c r="F141" s="15">
        <f>+F4-F22-F38-F116+F125-F138</f>
        <v>-1.3875688542960283E-2</v>
      </c>
      <c r="G141" s="15">
        <f>+G40+G41+G42+G43+G44+G45+G46+G47+G48+G49+G50+G51+G52+G53+G54+G55+G56+G57+G58+G59+G60+G61+G62+G63+G64+G65+G66+G67+G69+G70+G71+G72+G73+G74+G75+G76+G77+G78+G79+G80+G81+G82+G84+G85+G86+G87+G88+G89+G90+G92+G94+G95+G96+G97+G98+G99+G100+G101+G102+G103+G105+G106+G107+G110+G117+G118+G119+G120+G121+G122+G123+G111</f>
        <v>1</v>
      </c>
      <c r="H141" s="118"/>
      <c r="I141" s="15">
        <f>+I4-I22-I38-I116+I125-I138</f>
        <v>9.6262016993787641E-2</v>
      </c>
      <c r="J141" s="15">
        <f>+J40+J41+J42+J43+J44+J45+J46+J47+J48+J49+J50+J51+J52+J53+J54+J55+J56+J57+J58+J59+J60+J61+J62+J63+J64+J65+J66+J67+J69+J70+J71+J72+J73+J74+J75+J76+J77+J78+J79+J80+J81+J82+J84+J85+J86+J87+J88+J89+J90+J92+J94+J95+J96+J97+J98+J99+J100+J101+J102+J103+J105+J106+J107+J110+J117+J118+J119+J120+J121+J122+J123+J111</f>
        <v>1</v>
      </c>
      <c r="K141" s="15"/>
      <c r="L141" s="118"/>
      <c r="M141" s="15">
        <f>+M4-M22-M38-M116+M125-M138</f>
        <v>4.8479738429885642E-2</v>
      </c>
      <c r="N141" s="15">
        <f>+N40+N41+N42+N43+N44+N45+N46+N47+N48+N49+N50+N51+N52+N53+N54+N55+N56+N57+N58+N59+N60+N61+N62+N63+N64+N65+N66+N67+N69+N70+N71+N72+N73+N74+N75+N76+N77+N78+N79+N80+N81+N82+N84+N85+N86+N87+N88+N89+N90+N92+N94+N95+N96+N97+N98+N99+N100+N101+N102+N103+N105+N106+N107+N110+N117+N118+N119+N120+N121+N122+N123+N111</f>
        <v>0.99999999999999956</v>
      </c>
      <c r="O141" s="118"/>
      <c r="P141" s="15">
        <f>+P4-P22-P38-P116+P125-P138</f>
        <v>0.35291547687691716</v>
      </c>
      <c r="Q141" s="15">
        <f>+Q40+Q41+Q42+Q43+Q44+Q45+Q46+Q47+Q48+Q49+Q50+Q51+Q52+Q53+Q54+Q55+Q56+Q57+Q58+Q59+Q60+Q61+Q62+Q63+Q64+Q65+Q66+Q67+Q69+Q70+Q71+Q72+Q73+Q74+Q75+Q76+Q77+Q78+Q79+Q80+Q81+Q82+Q84+Q85+Q86+Q87+Q88+Q89+Q90+Q92+Q94+Q95+Q96+Q97+Q98+Q99+Q100+Q101+Q102+Q103+Q105+Q106+Q107+Q110+Q117+Q118+Q119+Q120+Q121+Q122+Q123</f>
        <v>0.9867144687157996</v>
      </c>
      <c r="R141" s="15"/>
      <c r="S141" s="118"/>
      <c r="T141" s="15">
        <f>+T4-T22-T38-T116+T125-T138</f>
        <v>0.1706119949092188</v>
      </c>
      <c r="U141" s="15">
        <f>+U40+U41+U42+U43+U44+U45+U46+U47+U48+U49+U50+U51+U52+U53+U54+U55+U56+U57+U58+U59+U60+U61+U62+U63+U64+U65+U66+U67+U69+U70+U71+U72+U73+U74+U75+U76+U77+U78+U79+U80+U81+U82+U84+U85+U86+U87+U88+U89+U90+U92+U94+U95+U96+U97+U98+U99+U100+U101+U102+U103+U105+U106+U107+U110+U117+U118+U119+U120+U121+U122+U123+U111</f>
        <v>1.0000000000000002</v>
      </c>
      <c r="V141" s="118"/>
      <c r="W141" s="15" t="e">
        <f>+W4-W22-W38-W116+W125-W138</f>
        <v>#VALUE!</v>
      </c>
      <c r="X141" s="15"/>
      <c r="Y141" s="118"/>
      <c r="Z141" s="15">
        <f>+Z4-Z22-Z38-Z116+Z125-Z138</f>
        <v>8.3275863256590352E-2</v>
      </c>
      <c r="AA141" s="15">
        <f>+AA40+AA41+AA42+AA43+AA44+AA45+AA46+AA47+AA48+AA49+AA50+AA51+AA52+AA53+AA54+AA55+AA56+AA57+AA58+AA59+AA60+AA61+AA62+AA63+AA64+AA65+AA66+AA67+AA69+AA70+AA71+AA72+AA73+AA74+AA75+AA76+AA77+AA78+AA79+AA80+AA81+AA82+AA84+AA85+AA86+AA87+AA88+AA89+AA90+AA92+AA94+AA95+AA96+AA97+AA98+AA99+AA100+AA101+AA102+AA103+AA105+AA106+AA107+AA110+AA117+AA118+AA119+AA120+AA121+AA122+AA123+AA111</f>
        <v>1.0000000000000002</v>
      </c>
      <c r="AB141" s="15"/>
      <c r="AC141" s="118"/>
      <c r="AD141" s="15">
        <f>+AD4-AD22-AD38-AD116+AD125-AD138</f>
        <v>0.14402850512817156</v>
      </c>
      <c r="AE141" s="15">
        <f>+AE40+AE41+AE42+AE43+AE44+AE45+AE46+AE47+AE48+AE49+AE50+AE51+AE52+AE53+AE54+AE55+AE56+AE57+AE58+AE59+AE60+AE61+AE62+AE63+AE64+AE65+AE66+AE67+AE69+AE70+AE71+AE72+AE73+AE74+AE75+AE76+AE77+AE78+AE79+AE80+AE81+AE82+AE84+AE85+AE86+AE87+AE88+AE89+AE90+AE92+AE94+AE95+AE96+AE97+AE98+AE99+AE100+AE101+AE102+AE103+AE105+AE106+AE107+AE110+AE117+AE118+AE119+AE120+AE121+AE122+AE123+AE111</f>
        <v>1.0000000000000002</v>
      </c>
      <c r="AF141" s="118"/>
      <c r="AG141" s="15">
        <f>+AG4-AG22-AG38-AG116+AG125-AG138</f>
        <v>0.12002341586309863</v>
      </c>
      <c r="AH141" s="15">
        <f>+AH40+AH41+AH42+AH43+AH44+AH45+AH46+AH47+AH48+AH49+AH50+AH51+AH52+AH53+AH54+AH55+AH56+AH57+AH58+AH59+AH60+AH61+AH62+AH63+AH64+AH65+AH66+AH67+AH69+AH70+AH71+AH72+AH73+AH74+AH75+AH76+AH77+AH78+AH79+AH80+AH81+AH82+AH84+AH85+AH86+AH87+AH88+AH89+AH90+AH92+AH94+AH95+AH96+AH97+AH98+AH99+AH100+AH101+AH102+AH103+AH105+AH106+AH107+AH110+AH117+AH118+AH119+AH120+AH121+AH122+AH123</f>
        <v>0.99316762335453324</v>
      </c>
      <c r="AI141" s="15"/>
      <c r="AJ141" s="118"/>
      <c r="AK141" s="15">
        <f>+AK4-AK22-AK38-AK116+AK125-AK138</f>
        <v>0.13789474196988644</v>
      </c>
      <c r="AL141" s="15">
        <f>+AL40+AL41+AL42+AL43+AL44+AL45+AL46+AL47+AL48+AL49+AL50+AL51+AL52+AL53+AL54+AL55+AL56+AL57+AL58+AL59+AL60+AL61+AL62+AL63+AL64+AL65+AL66+AL67+AL69+AL70+AL71+AL72+AL73+AL74+AL75+AL76+AL77+AL78+AL79+AL80+AL81+AL82+AL84+AL85+AL86+AL87+AL88+AL89+AL90+AL92+AL94+AL95+AL96+AL97+AL98+AL99+AL100+AL101+AL102+AL103+AL105+AL106+AL107+AL110+AL117+AL118+AL119+AL120+AL121+AL122+AL123+AL111</f>
        <v>1.0000000000000004</v>
      </c>
      <c r="AM141" s="118"/>
      <c r="AN141" s="15">
        <f>+AN4-AN22-AN38-AN116+AN125-AN138</f>
        <v>0.22737976144960614</v>
      </c>
      <c r="AO141" s="15">
        <f>+AO40+AO41+AO42+AO43+AO44+AO45+AO46+AO47+AO48+AO49+AO50+AO51+AO52+AO53+AO54+AO55+AO56+AO57+AO58+AO59+AO60+AO61+AO62+AO63+AO64+AO65+AO66+AO67+AO69+AO70+AO71+AO72+AO73+AO74+AO75+AO76+AO77+AO78+AO79+AO80+AO81+AO82+AO84+AO85+AO86+AO87+AO88+AO89+AO90+AO92+AO94+AO95+AO96+AO97+AO98+AO99+AO100+AO101+AO102+AO103+AO105+AO106+AO107+AO110+AO117+AO118+AO119+AO120+AO121+AO122+AO123</f>
        <v>0.99519661733680664</v>
      </c>
      <c r="AP141" s="15"/>
      <c r="AQ141" s="118"/>
      <c r="AR141" s="15">
        <f>+AR4-AR22-AR38-AR116+AR125-AR138</f>
        <v>0.15450714287134176</v>
      </c>
      <c r="AS141" s="15">
        <f>+AS40+AS41+AS42+AS43+AS44+AS45+AS46+AS47+AS48+AS49+AS50+AS51+AS52+AS53+AS54+AS55+AS56+AS57+AS58+AS59+AS60+AS61+AS62+AS63+AS64+AS65+AS66+AS67+AS69+AS70+AS71+AS72+AS73+AS74+AS75+AS76+AS77+AS78+AS79+AS80+AS81+AS82+AS84+AS85+AS86+AS87+AS88+AS89+AS90+AS92+AS94+AS95+AS96+AS97+AS98+AS99+AS100+AS101+AS102+AS103+AS105+AS106+AS107+AS110+AS117+AS118+AS119+AS120+AS121+AS122+AS123+AS111</f>
        <v>1</v>
      </c>
      <c r="AT141" s="118">
        <f>+AT139/6</f>
        <v>0</v>
      </c>
      <c r="AU141" s="15" t="e">
        <f>+AU4-AU22-AU38-AU116+AU125-AU138</f>
        <v>#VALUE!</v>
      </c>
      <c r="AV141" s="15"/>
      <c r="AW141" s="118"/>
      <c r="AX141" s="15">
        <f>+AX4-AX22-AX38-AX116+AX125-AX138</f>
        <v>0.15450714287134182</v>
      </c>
      <c r="AY141" s="15">
        <f>+AY40+AY41+AY42+AY43+AY44+AY45+AY46+AY47+AY48+AY49+AY50+AY51+AY52+AY53+AY54+AY55+AY56+AY57+AY58+AY59+AY60+AY61+AY62+AY63+AY64+AY65+AY66+AY67+AY69+AY70+AY71+AY72+AY73+AY74+AY75+AY76+AY77+AY78+AY79+AY80+AY81+AY82+AY84+AY85+AY86+AY87+AY88+AY89+AY90+AY92+AY94+AY95+AY96+AY97+AY98+AY99+AY100+AY101+AY102+AY103+AY105+AY106+AY107+AY110+AY117+AY118+AY119+AY120+AY121+AY122+AY123+AY111</f>
        <v>1.0000000000000002</v>
      </c>
      <c r="AZ141" s="118">
        <f>+AA139*2</f>
        <v>0</v>
      </c>
      <c r="BA141" s="15" t="e">
        <f>+BA4-BA22-BA38-BA116+BA125-BA138</f>
        <v>#VALUE!</v>
      </c>
      <c r="BB141" s="15"/>
      <c r="BC141" s="118"/>
      <c r="BD141" s="15" t="e">
        <f>+BD4-BD22-BD38-BD116+BD125-BD138</f>
        <v>#VALUE!</v>
      </c>
      <c r="BE141" s="15" t="e">
        <f>+BE40+BE41+BE42+BE43+BE44+BE45+BE46+BE47+BE48+BE49+BE50+BE51+BE52+BE53+BE54+BE55+BE56+BE57+BE58+BE59+BE60+BE61+BE62+BE63+BE64+BE65+BE66+BE67+BE69+BE70+BE71+BE72+BE73+BE74+BE75+BE76+BE77+BE78+BE79+BE80+BE81+BE82+BE84+BE85+BE86+BE87+BE88+BE89+BE90+BE92+BE94+BE95+BE96+BE97+BE98+BE99+BE100+BE101+BE102+BE103+BE105+BE106+BE107+BE110+BE117+BE118+BE119+BE120+BE121+BE122+BE123+BE111</f>
        <v>#VALUE!</v>
      </c>
      <c r="BF141" s="15"/>
      <c r="BG141" s="118"/>
      <c r="BH141" s="15">
        <f>+BH4-BH22-BH38-BH116+BH125-BH138</f>
        <v>0.15450714287134176</v>
      </c>
      <c r="BI141" s="15">
        <f>+BI40+BI41+BI42+BI43+BI44+BI45+BI46+BI47+BI48+BI49+BI50+BI51+BI52+BI53+BI54+BI55+BI56+BI57+BI58+BI59+BI60+BI61+BI62+BI63+BI64+BI65+BI66+BI67+BI69+BI70+BI71+BI72+BI73+BI74+BI75+BI76+BI77+BI78+BI79+BI80+BI81+BI82+BI84+BI85+BI86+BI87+BI88+BI89+BI90+BI92+BI94+BI95+BI96+BI97+BI98+BI99+BI100+BI101+BI102+BI103+BI105+BI106+BI107+BI110+BI117+BI118+BI119+BI120+BI121+BI122+BI123+BI111</f>
        <v>1</v>
      </c>
      <c r="BJ141" s="118"/>
      <c r="BK141" s="15" t="e">
        <f>+BK4-BK22-BK38-BK116+BK125-BK138</f>
        <v>#VALUE!</v>
      </c>
      <c r="BL141" s="15" t="e">
        <f>+BL40+BL41+BL42+BL43+BL44+BL45+BL46+BL47+BL48+BL49+BL50+BL51+BL52+BL53+BL54+BL55+BL56+BL57+BL58+BL59+BL60+BL61+BL62+BL63+BL64+BL65+BL66+BL67+BL69+BL70+BL71+BL72+BL73+BL74+BL75+BL76+BL77+BL78+BL79+BL80+BL81+BL82+BL84+BL85+BL86+BL87+BL88+BL89+BL90+BL92+BL94+BL95+BL96+BL97+BL98+BL99+BL100+BL101+BL102+BL103+BL105+BL106+BL107+BL110+BL117+BL118+BL119+BL120+BL121+BL122+BL123+BL111</f>
        <v>#VALUE!</v>
      </c>
      <c r="BM141" s="15"/>
      <c r="BN141" s="118"/>
      <c r="BO141" s="15">
        <f>+BO4-BO22-BO38-BO116+BO125-BO138</f>
        <v>0.15450714287134176</v>
      </c>
      <c r="BP141" s="15">
        <f>+BP40+BP41+BP42+BP43+BP44+BP45+BP46+BP47+BP48+BP49+BP50+BP51+BP52+BP53+BP54+BP55+BP56+BP57+BP58+BP59+BP60+BP61+BP62+BP63+BP64+BP65+BP66+BP67+BP69+BP70+BP71+BP72+BP73+BP74+BP75+BP76+BP77+BP78+BP79+BP80+BP81+BP82+BP84+BP85+BP86+BP87+BP88+BP89+BP90+BP92+BP94+BP95+BP96+BP97+BP98+BP99+BP100+BP101+BP102+BP103+BP105+BP106+BP107+BP110+BP117+BP118+BP119+BP120+BP121+BP122+BP123+BP111</f>
        <v>1</v>
      </c>
      <c r="BQ141" s="118"/>
      <c r="BR141" s="15" t="e">
        <f>+BR4-BR22-BR38-BR116+BR125-BR138</f>
        <v>#VALUE!</v>
      </c>
      <c r="BS141" s="15" t="e">
        <f>+BS40+BS41+BS42+BS43+BS44+BS45+BS46+BS47+BS48+BS49+BS50+BS51+BS52+BS53+BS54+BS55+BS56+BS57+BS58+BS59+BS60+BS61+BS62+BS63+BS64+BS65+BS66+BS67+BS69+BS70+BS71+BS72+BS73+BS74+BS75+BS76+BS77+BS78+BS79+BS80+BS81+BS82+BS84+BS85+BS86+BS87+BS88+BS89+BS90+BS92+BS94+BS95+BS96+BS97+BS98+BS99+BS100+BS101+BS102+BS103+BS105+BS106+BS107+BS110+BS117+BS118+BS119+BS120+BS121+BS122+BS123+BS111</f>
        <v>#VALUE!</v>
      </c>
      <c r="BT141" s="15"/>
      <c r="BU141" s="118"/>
      <c r="BV141" s="15">
        <f>+BV4-BV22-BV38-BV116+BV125-BV138</f>
        <v>0.15450714287134176</v>
      </c>
      <c r="BW141" s="15">
        <f>+BW40+BW41+BW42+BW43+BW44+BW45+BW46+BW47+BW48+BW49+BW50+BW51+BW52+BW53+BW54+BW55+BW56+BW57+BW58+BW59+BW60+BW61+BW62+BW63+BW64+BW65+BW66+BW67+BW69+BW70+BW71+BW72+BW73+BW74+BW75+BW76+BW77+BW78+BW79+BW80+BW81+BW82+BW84+BW85+BW86+BW87+BW88+BW89+BW90+BW92+BW94+BW95+BW96+BW97+BW98+BW99+BW100+BW101+BW102+BW103+BW105+BW106+BW107+BW110+BW117+BW118+BW119+BW120+BW121+BW122+BW123+BW111</f>
        <v>1</v>
      </c>
      <c r="BX141" s="118">
        <f>+AZ139*2</f>
        <v>0</v>
      </c>
      <c r="BY141" s="15" t="e">
        <f>+BY4-BY22-BY38-BY116+BY125-BY138</f>
        <v>#VALUE!</v>
      </c>
      <c r="BZ141" s="15"/>
      <c r="CA141" s="118"/>
      <c r="CB141" s="15" t="e">
        <f>+CB4-CB22-CB38-CB116+CB125-CB138</f>
        <v>#VALUE!</v>
      </c>
      <c r="CC141" s="15" t="e">
        <f>+CC40+CC41+CC42+CC43+CC44+CC45+CC46+CC47+CC48+CC49+CC50+CC51+CC52+CC53+CC54+CC55+CC56+CC57+CC58+CC59+CC60+CC61+CC62+CC63+CC64+CC65+CC66+CC67+CC69+CC70+CC71+CC72+CC73+CC74+CC75+CC76+CC77+CC78+CC79+CC80+CC81+CC82+CC84+CC85+CC86+CC87+CC88+CC89+CC90+CC92+CC94+CC95+CC96+CC97+CC98+CC99+CC100+CC101+CC102+CC103+CC105+CC106+CC107+CC110+CC117+CC118+CC119+CC120+CC121+CC122+CC123+CC111</f>
        <v>#VALUE!</v>
      </c>
      <c r="CD141" s="15"/>
      <c r="CE141" s="118"/>
      <c r="CF141" s="15">
        <f>+CF4-CF22-CF38-CF116+CF125-CF138</f>
        <v>0.15450714287134176</v>
      </c>
      <c r="CG141" s="15">
        <f>+CG40+CG41+CG42+CG43+CG44+CG45+CG46+CG47+CG48+CG49+CG50+CG51+CG52+CG53+CG54+CG55+CG56+CG57+CG58+CG59+CG60+CG61+CG62+CG63+CG64+CG65+CG66+CG67+CG69+CG70+CG71+CG72+CG73+CG74+CG75+CG76+CG77+CG78+CG79+CG80+CG81+CG82+CG84+CG85+CG86+CG87+CG88+CG89+CG90+CG92+CG94+CG95+CG96+CG97+CG98+CG99+CG100+CG101+CG102+CG103+CG105+CG106+CG107+CG110+CG117+CG118+CG119+CG120+CG121+CG122+CG123+CG111</f>
        <v>1</v>
      </c>
      <c r="CH141" s="118"/>
      <c r="CI141" s="15" t="e">
        <f>+CI4-CI22-CI38-CI116+CI125-CI138</f>
        <v>#VALUE!</v>
      </c>
      <c r="CJ141" s="15" t="e">
        <f>+CJ40+CJ41+CJ42+CJ43+CJ44+CJ45+CJ46+CJ47+CJ48+CJ49+CJ50+CJ51+CJ52+CJ53+CJ54+CJ55+CJ56+CJ57+CJ58+CJ59+CJ60+CJ61+CJ62+CJ63+CJ64+CJ65+CJ66+CJ67+CJ69+CJ70+CJ71+CJ72+CJ73+CJ74+CJ75+CJ76+CJ77+CJ78+CJ79+CJ80+CJ81+CJ82+CJ84+CJ85+CJ86+CJ87+CJ88+CJ89+CJ90+CJ92+CJ94+CJ95+CJ96+CJ97+CJ98+CJ99+CJ100+CJ101+CJ102+CJ103+CJ105+CJ106+CJ107+CJ110+CJ117+CJ118+CJ119+CJ120+CJ121+CJ122+CJ123+CJ111</f>
        <v>#VALUE!</v>
      </c>
      <c r="CK141" s="15"/>
      <c r="CL141" s="118"/>
      <c r="CM141" s="15">
        <f>+CM4-CM22-CM38-CM116+CM125-CM138</f>
        <v>0.15450714287134176</v>
      </c>
      <c r="CN141" s="15">
        <f>+CN40+CN41+CN42+CN43+CN44+CN45+CN46+CN47+CN48+CN49+CN50+CN51+CN52+CN53+CN54+CN55+CN56+CN57+CN58+CN59+CN60+CN61+CN62+CN63+CN64+CN65+CN66+CN67+CN69+CN70+CN71+CN72+CN73+CN74+CN75+CN76+CN77+CN78+CN79+CN80+CN81+CN82+CN84+CN85+CN86+CN87+CN88+CN89+CN90+CN92+CN94+CN95+CN96+CN97+CN98+CN99+CN100+CN101+CN102+CN103+CN105+CN106+CN107+CN110+CN117+CN118+CN119+CN120+CN121+CN122+CN123+CN111</f>
        <v>1</v>
      </c>
      <c r="CO141" s="118"/>
      <c r="CP141" s="15" t="e">
        <f>+CP4-CP22-CP38-CP116+CP125-CP138</f>
        <v>#VALUE!</v>
      </c>
      <c r="CQ141" s="15" t="e">
        <f>+CQ40+CQ41+CQ42+CQ43+CQ44+CQ45+CQ46+CQ47+CQ48+CQ49+CQ50+CQ51+CQ52+CQ53+CQ54+CQ55+CQ56+CQ57+CQ58+CQ59+CQ60+CQ61+CQ62+CQ63+CQ64+CQ65+CQ66+CQ67+CQ69+CQ70+CQ71+CQ72+CQ73+CQ74+CQ75+CQ76+CQ77+CQ78+CQ79+CQ80+CQ81+CQ82+CQ84+CQ85+CQ86+CQ87+CQ88+CQ89+CQ90+CQ92+CQ94+CQ95+CQ96+CQ97+CQ98+CQ99+CQ100+CQ101+CQ102+CQ103+CQ105+CQ106+CQ107+CQ110+CQ117+CQ118+CQ119+CQ120+CQ121+CQ122+CQ123+CQ111</f>
        <v>#VALUE!</v>
      </c>
      <c r="CR141" s="15"/>
      <c r="CS141" s="118"/>
      <c r="CT141" s="15">
        <f>+CT4-CT22-CT38-CT116+CT125-CT138</f>
        <v>0.15450714287134176</v>
      </c>
      <c r="CU141" s="15">
        <f>+CU40+CU41+CU42+CU43+CU44+CU45+CU46+CU47+CU48+CU49+CU50+CU51+CU52+CU53+CU54+CU55+CU56+CU57+CU58+CU59+CU60+CU61+CU62+CU63+CU64+CU65+CU66+CU67+CU69+CU70+CU71+CU72+CU73+CU74+CU75+CU76+CU77+CU78+CU79+CU80+CU81+CU82+CU84+CU85+CU86+CU87+CU88+CU89+CU90+CU92+CU94+CU95+CU96+CU97+CU98+CU99+CU100+CU101+CU102+CU103+CU105+CU106+CU107+CU110+CU117+CU118+CU119+CU120+CU121+CU122+CU123+CU111</f>
        <v>1</v>
      </c>
      <c r="CV141" s="118">
        <f>+AZ139*12</f>
        <v>0</v>
      </c>
      <c r="CW141" s="15" t="e">
        <f>+CW4-CW22-CW38-CW116+CW125-CW138</f>
        <v>#VALUE!</v>
      </c>
      <c r="CX141" s="15"/>
    </row>
    <row r="142" spans="1:219" s="3" customFormat="1" x14ac:dyDescent="0.3">
      <c r="B142" s="12"/>
      <c r="C142" s="15" t="e">
        <f>+C4-C22-C124+C125-C138</f>
        <v>#VALUE!</v>
      </c>
      <c r="D142" s="15"/>
      <c r="E142" s="12"/>
      <c r="F142" s="15">
        <f>+F4-F22-F124+F125-F138</f>
        <v>-1.3875688542960287E-2</v>
      </c>
      <c r="G142" s="15"/>
      <c r="H142" s="118"/>
      <c r="I142" s="15">
        <f>+I4-I22-I124+I125-I138</f>
        <v>9.6262016993787683E-2</v>
      </c>
      <c r="J142" s="15"/>
      <c r="K142" s="15"/>
      <c r="L142" s="118"/>
      <c r="M142" s="15">
        <f>+M4-M22-M124+M125-M138</f>
        <v>4.8479738429885635E-2</v>
      </c>
      <c r="N142" s="15"/>
      <c r="O142" s="118"/>
      <c r="P142" s="15">
        <f>+P4-P22-P124+P125-P138</f>
        <v>0.35291547687691716</v>
      </c>
      <c r="Q142" s="15"/>
      <c r="R142" s="15"/>
      <c r="S142" s="118"/>
      <c r="T142" s="15">
        <f>+T4-T22-T124+T125-T138</f>
        <v>0.1706119949092188</v>
      </c>
      <c r="U142" s="15"/>
      <c r="V142" s="118"/>
      <c r="W142" s="15" t="e">
        <f>+W4-W22-W124+W125-W138</f>
        <v>#VALUE!</v>
      </c>
      <c r="X142" s="15"/>
      <c r="Y142" s="118"/>
      <c r="Z142" s="15">
        <f>+Z4-Z22-Z124+Z125-Z138</f>
        <v>8.3275863256590324E-2</v>
      </c>
      <c r="AA142" s="15"/>
      <c r="AB142" s="15"/>
      <c r="AC142" s="118"/>
      <c r="AD142" s="15">
        <f>+AD4-AD22-AD124+AD125-AD138</f>
        <v>0.14402850512817156</v>
      </c>
      <c r="AE142" s="15"/>
      <c r="AF142" s="118"/>
      <c r="AG142" s="15">
        <f>+AG4-AG22-AG124+AG125-AG138</f>
        <v>0.12002341586309863</v>
      </c>
      <c r="AH142" s="15"/>
      <c r="AI142" s="15"/>
      <c r="AJ142" s="118"/>
      <c r="AK142" s="15">
        <f>+AK4-AK22-AK124+AK125-AK138</f>
        <v>0.13789474196988644</v>
      </c>
      <c r="AL142" s="15"/>
      <c r="AM142" s="118"/>
      <c r="AN142" s="15">
        <f>+AN4-AN22-AN124+AN125-AN138</f>
        <v>0.22737976144960614</v>
      </c>
      <c r="AO142" s="15"/>
      <c r="AP142" s="15"/>
      <c r="AQ142" s="118"/>
      <c r="AR142" s="15">
        <f>+AR4-AR22-AR124+AR125-AR138</f>
        <v>0.15450714287134179</v>
      </c>
      <c r="AS142" s="15"/>
      <c r="AT142" s="118"/>
      <c r="AU142" s="15" t="e">
        <f>+AU4-AU22-AU124+AU125-AU138</f>
        <v>#VALUE!</v>
      </c>
      <c r="AV142" s="15"/>
      <c r="AW142" s="118"/>
      <c r="AX142" s="15">
        <f>+AX4-AX22-AX124+AX125-AX138</f>
        <v>0.15450714287134185</v>
      </c>
      <c r="AY142" s="15"/>
      <c r="AZ142" s="118"/>
      <c r="BA142" s="15" t="e">
        <f>+BA4-BA22-BA124+BA125-BA138</f>
        <v>#VALUE!</v>
      </c>
      <c r="BB142" s="15"/>
      <c r="BC142" s="118"/>
      <c r="BD142" s="15" t="e">
        <f>+BD4-BD22-BD124+BD125-BD138</f>
        <v>#VALUE!</v>
      </c>
      <c r="BE142" s="15"/>
      <c r="BF142" s="15"/>
      <c r="BG142" s="118"/>
      <c r="BH142" s="15">
        <f>+BH4-BH22-BH124+BH125-BH138</f>
        <v>0.15450714287134179</v>
      </c>
      <c r="BI142" s="15"/>
      <c r="BJ142" s="118"/>
      <c r="BK142" s="15" t="e">
        <f>+BK4-BK22-BK124+BK125-BK138</f>
        <v>#VALUE!</v>
      </c>
      <c r="BL142" s="15"/>
      <c r="BM142" s="15"/>
      <c r="BN142" s="118"/>
      <c r="BO142" s="15">
        <f>+BO4-BO22-BO124+BO125-BO138</f>
        <v>0.15450714287134179</v>
      </c>
      <c r="BP142" s="15"/>
      <c r="BQ142" s="118"/>
      <c r="BR142" s="15" t="e">
        <f>+BR4-BR22-BR124+BR125-BR138</f>
        <v>#VALUE!</v>
      </c>
      <c r="BS142" s="15"/>
      <c r="BT142" s="15"/>
      <c r="BU142" s="118"/>
      <c r="BV142" s="15">
        <f>+BV4-BV22-BV124+BV125-BV138</f>
        <v>0.15450714287134179</v>
      </c>
      <c r="BW142" s="15"/>
      <c r="BX142" s="118"/>
      <c r="BY142" s="15" t="e">
        <f>+BY4-BY22-BY124+BY125-BY138</f>
        <v>#VALUE!</v>
      </c>
      <c r="BZ142" s="15"/>
      <c r="CA142" s="118"/>
      <c r="CB142" s="15" t="e">
        <f>+CB4-CB22-CB124+CB125-CB138</f>
        <v>#VALUE!</v>
      </c>
      <c r="CC142" s="15"/>
      <c r="CD142" s="15"/>
      <c r="CE142" s="118"/>
      <c r="CF142" s="15">
        <f>+CF4-CF22-CF124+CF125-CF138</f>
        <v>0.15450714287134179</v>
      </c>
      <c r="CG142" s="15"/>
      <c r="CH142" s="118"/>
      <c r="CI142" s="15" t="e">
        <f>+CI4-CI22-CI124+CI125-CI138</f>
        <v>#VALUE!</v>
      </c>
      <c r="CJ142" s="15"/>
      <c r="CK142" s="15"/>
      <c r="CL142" s="118"/>
      <c r="CM142" s="15">
        <f>+CM4-CM22-CM124+CM125-CM138</f>
        <v>0.15450714287134179</v>
      </c>
      <c r="CN142" s="15"/>
      <c r="CO142" s="118"/>
      <c r="CP142" s="15" t="e">
        <f>+CP4-CP22-CP124+CP125-CP138</f>
        <v>#VALUE!</v>
      </c>
      <c r="CQ142" s="15"/>
      <c r="CR142" s="15"/>
      <c r="CS142" s="118"/>
      <c r="CT142" s="15">
        <f>+CT4-CT22-CT124+CT125-CT138</f>
        <v>0.15450714287134179</v>
      </c>
      <c r="CU142" s="15"/>
      <c r="CV142" s="118"/>
      <c r="CW142" s="15" t="e">
        <f>+CW4-CW22-CW124+CW125-CW138</f>
        <v>#VALUE!</v>
      </c>
      <c r="CX142" s="15"/>
    </row>
    <row r="143" spans="1:219" s="3" customFormat="1" x14ac:dyDescent="0.3">
      <c r="B143" s="12"/>
      <c r="C143" s="15"/>
      <c r="D143" s="15"/>
      <c r="E143" s="12"/>
      <c r="F143" s="15"/>
      <c r="G143" s="15"/>
      <c r="H143" s="118"/>
      <c r="I143" s="15"/>
      <c r="J143" s="15"/>
      <c r="K143" s="15"/>
      <c r="L143" s="118"/>
      <c r="M143" s="15"/>
      <c r="N143" s="15"/>
      <c r="O143" s="118"/>
      <c r="P143" s="15"/>
      <c r="Q143" s="15"/>
      <c r="R143" s="15"/>
      <c r="S143" s="118"/>
      <c r="T143" s="15"/>
      <c r="U143" s="15"/>
      <c r="V143" s="118"/>
      <c r="W143" s="15"/>
      <c r="X143" s="15"/>
      <c r="Y143" s="118"/>
      <c r="Z143" s="15"/>
      <c r="AA143" s="15"/>
      <c r="AB143" s="15"/>
      <c r="AC143" s="118"/>
      <c r="AD143" s="15"/>
      <c r="AE143" s="15"/>
      <c r="AF143" s="118"/>
      <c r="AG143" s="15"/>
      <c r="AH143" s="15"/>
      <c r="AI143" s="15"/>
      <c r="AJ143" s="118"/>
      <c r="AK143" s="15"/>
      <c r="AL143" s="15"/>
      <c r="AM143" s="118"/>
      <c r="AN143" s="15"/>
      <c r="AO143" s="15"/>
      <c r="AP143" s="15"/>
      <c r="AQ143" s="118"/>
      <c r="AR143" s="15"/>
      <c r="AS143" s="15"/>
      <c r="AT143" s="118"/>
      <c r="AU143" s="15"/>
      <c r="AV143" s="15"/>
      <c r="AW143" s="118"/>
      <c r="AX143" s="15"/>
      <c r="AY143" s="15"/>
      <c r="AZ143" s="118"/>
      <c r="BA143" s="15"/>
      <c r="BB143" s="15"/>
      <c r="BC143" s="118"/>
      <c r="BD143" s="15"/>
      <c r="BE143" s="15"/>
      <c r="BF143" s="15"/>
      <c r="BG143" s="118"/>
      <c r="BH143" s="15"/>
      <c r="BI143" s="15"/>
      <c r="BJ143" s="118"/>
      <c r="BK143" s="15"/>
      <c r="BL143" s="15"/>
      <c r="BM143" s="15"/>
      <c r="BN143" s="118"/>
      <c r="BO143" s="15"/>
      <c r="BP143" s="15"/>
      <c r="BQ143" s="118"/>
      <c r="BR143" s="15"/>
      <c r="BS143" s="15"/>
      <c r="BT143" s="15"/>
      <c r="BU143" s="118"/>
      <c r="BV143" s="15"/>
      <c r="BW143" s="15"/>
      <c r="BX143" s="118"/>
      <c r="BY143" s="15"/>
      <c r="BZ143" s="15"/>
      <c r="CA143" s="118"/>
      <c r="CB143" s="15"/>
      <c r="CC143" s="15"/>
      <c r="CD143" s="15"/>
      <c r="CE143" s="118"/>
      <c r="CF143" s="15"/>
      <c r="CG143" s="15"/>
      <c r="CH143" s="118"/>
      <c r="CI143" s="15"/>
      <c r="CJ143" s="15"/>
      <c r="CK143" s="15"/>
      <c r="CL143" s="118"/>
      <c r="CM143" s="15"/>
      <c r="CN143" s="15"/>
      <c r="CO143" s="118"/>
      <c r="CP143" s="15"/>
      <c r="CQ143" s="15"/>
      <c r="CR143" s="15"/>
      <c r="CS143" s="118"/>
      <c r="CT143" s="15"/>
      <c r="CU143" s="15"/>
      <c r="CV143" s="118"/>
      <c r="CW143" s="15"/>
      <c r="CX143" s="15"/>
    </row>
    <row r="144" spans="1:219" s="3" customFormat="1" x14ac:dyDescent="0.3">
      <c r="B144" s="12"/>
      <c r="C144" s="15"/>
      <c r="D144" s="15"/>
      <c r="E144" s="12"/>
      <c r="F144" s="15"/>
      <c r="G144" s="15"/>
      <c r="H144" s="118"/>
      <c r="I144" s="15"/>
      <c r="J144" s="15"/>
      <c r="K144" s="15"/>
      <c r="L144" s="118"/>
      <c r="M144" s="15"/>
      <c r="N144" s="15"/>
      <c r="O144" s="118"/>
      <c r="P144" s="15"/>
      <c r="Q144" s="15"/>
      <c r="R144" s="15"/>
      <c r="S144" s="118"/>
      <c r="T144" s="15"/>
      <c r="U144" s="15"/>
      <c r="V144" s="118"/>
      <c r="W144" s="15"/>
      <c r="X144" s="15"/>
      <c r="Y144" s="118"/>
      <c r="Z144" s="15"/>
      <c r="AA144" s="15"/>
      <c r="AB144" s="15"/>
      <c r="AC144" s="118"/>
      <c r="AD144" s="15"/>
      <c r="AE144" s="15"/>
      <c r="AF144" s="118"/>
      <c r="AG144" s="15"/>
      <c r="AH144" s="15"/>
      <c r="AI144" s="15"/>
      <c r="AJ144" s="118"/>
      <c r="AK144" s="15"/>
      <c r="AL144" s="15"/>
      <c r="AM144" s="118"/>
      <c r="AN144" s="15"/>
      <c r="AO144" s="15"/>
      <c r="AP144" s="15"/>
      <c r="AQ144" s="118"/>
      <c r="AR144" s="15"/>
      <c r="AS144" s="15"/>
      <c r="AT144" s="118"/>
      <c r="AU144" s="15"/>
      <c r="AV144" s="15"/>
      <c r="AW144" s="118"/>
      <c r="AX144" s="15"/>
      <c r="AY144" s="15"/>
      <c r="AZ144" s="118"/>
      <c r="BA144" s="15"/>
      <c r="BB144" s="15"/>
      <c r="BC144" s="118"/>
      <c r="BD144" s="15"/>
      <c r="BE144" s="15"/>
      <c r="BF144" s="15"/>
      <c r="BG144" s="118"/>
      <c r="BH144" s="15"/>
      <c r="BI144" s="15"/>
      <c r="BJ144" s="118"/>
      <c r="BK144" s="15"/>
      <c r="BL144" s="15"/>
      <c r="BM144" s="15"/>
      <c r="BN144" s="118"/>
      <c r="BO144" s="15"/>
      <c r="BP144" s="15"/>
      <c r="BQ144" s="118"/>
      <c r="BR144" s="15"/>
      <c r="BS144" s="15"/>
      <c r="BT144" s="15"/>
      <c r="BU144" s="118"/>
      <c r="BV144" s="15"/>
      <c r="BW144" s="15"/>
      <c r="BX144" s="118"/>
      <c r="BY144" s="15"/>
      <c r="BZ144" s="15"/>
      <c r="CA144" s="118"/>
      <c r="CB144" s="15"/>
      <c r="CC144" s="15"/>
      <c r="CD144" s="15"/>
      <c r="CE144" s="118"/>
      <c r="CF144" s="15"/>
      <c r="CG144" s="15"/>
      <c r="CH144" s="118"/>
      <c r="CI144" s="15"/>
      <c r="CJ144" s="15"/>
      <c r="CK144" s="15"/>
      <c r="CL144" s="118"/>
      <c r="CM144" s="15"/>
      <c r="CN144" s="15"/>
      <c r="CO144" s="118"/>
      <c r="CP144" s="15"/>
      <c r="CQ144" s="15"/>
      <c r="CR144" s="15"/>
      <c r="CS144" s="118"/>
      <c r="CT144" s="15"/>
      <c r="CU144" s="15"/>
      <c r="CV144" s="118"/>
      <c r="CW144" s="15"/>
      <c r="CX144" s="15"/>
    </row>
    <row r="145" spans="2:102" s="3" customFormat="1" x14ac:dyDescent="0.3">
      <c r="B145" s="12"/>
      <c r="C145" s="15"/>
      <c r="D145" s="15"/>
      <c r="E145" s="12"/>
      <c r="F145" s="90"/>
      <c r="G145" s="90"/>
      <c r="H145" s="118"/>
      <c r="I145" s="15"/>
      <c r="J145" s="15"/>
      <c r="K145" s="15"/>
      <c r="L145" s="118"/>
      <c r="M145" s="15"/>
      <c r="N145" s="15"/>
      <c r="O145" s="118"/>
      <c r="P145" s="15"/>
      <c r="Q145" s="15"/>
      <c r="R145" s="15"/>
      <c r="S145" s="118"/>
      <c r="T145" s="15"/>
      <c r="U145" s="15"/>
      <c r="V145" s="118"/>
      <c r="W145" s="15"/>
      <c r="X145" s="15"/>
      <c r="Y145" s="118"/>
      <c r="Z145" s="15"/>
      <c r="AA145" s="15"/>
      <c r="AB145" s="15"/>
      <c r="AC145" s="118"/>
      <c r="AD145" s="15"/>
      <c r="AE145" s="15"/>
      <c r="AF145" s="118"/>
      <c r="AG145" s="15"/>
      <c r="AH145" s="15"/>
      <c r="AI145" s="15"/>
      <c r="AJ145" s="118"/>
      <c r="AK145" s="15"/>
      <c r="AL145" s="15"/>
      <c r="AM145" s="118"/>
      <c r="AN145" s="15"/>
      <c r="AO145" s="15"/>
      <c r="AP145" s="15"/>
      <c r="AQ145" s="118"/>
      <c r="AR145" s="15"/>
      <c r="AS145" s="15"/>
      <c r="AT145" s="118"/>
      <c r="AU145" s="15"/>
      <c r="AV145" s="15"/>
      <c r="AW145" s="118"/>
      <c r="AX145" s="15"/>
      <c r="AY145" s="15"/>
      <c r="AZ145" s="118"/>
      <c r="BA145" s="15"/>
      <c r="BB145" s="15"/>
      <c r="BC145" s="118"/>
      <c r="BD145" s="15"/>
      <c r="BE145" s="15"/>
      <c r="BF145" s="15"/>
      <c r="BG145" s="118"/>
      <c r="BH145" s="15"/>
      <c r="BI145" s="15"/>
      <c r="BJ145" s="118"/>
      <c r="BK145" s="15"/>
      <c r="BL145" s="15"/>
      <c r="BM145" s="15"/>
      <c r="BN145" s="118"/>
      <c r="BO145" s="15"/>
      <c r="BP145" s="15"/>
      <c r="BQ145" s="118"/>
      <c r="BR145" s="15"/>
      <c r="BS145" s="15"/>
      <c r="BT145" s="15"/>
      <c r="BU145" s="118"/>
      <c r="BV145" s="15"/>
      <c r="BW145" s="15"/>
      <c r="BX145" s="118"/>
      <c r="BY145" s="15"/>
      <c r="BZ145" s="15"/>
      <c r="CA145" s="118"/>
      <c r="CB145" s="15"/>
      <c r="CC145" s="15"/>
      <c r="CD145" s="15"/>
      <c r="CE145" s="118"/>
      <c r="CF145" s="15"/>
      <c r="CG145" s="15"/>
      <c r="CH145" s="118"/>
      <c r="CI145" s="15"/>
      <c r="CJ145" s="15"/>
      <c r="CK145" s="15"/>
      <c r="CL145" s="118"/>
      <c r="CM145" s="15"/>
      <c r="CN145" s="15"/>
      <c r="CO145" s="118"/>
      <c r="CP145" s="15"/>
      <c r="CQ145" s="15"/>
      <c r="CR145" s="15"/>
      <c r="CS145" s="118"/>
      <c r="CT145" s="15"/>
      <c r="CU145" s="15"/>
      <c r="CV145" s="118"/>
      <c r="CW145" s="15"/>
      <c r="CX145" s="15"/>
    </row>
    <row r="146" spans="2:102" s="3" customFormat="1" x14ac:dyDescent="0.3">
      <c r="B146" s="12"/>
      <c r="C146" s="15"/>
      <c r="D146" s="15"/>
      <c r="E146" s="12"/>
      <c r="F146" s="15"/>
      <c r="G146" s="15"/>
      <c r="H146" s="118"/>
      <c r="I146" s="15"/>
      <c r="J146" s="15"/>
      <c r="K146" s="99"/>
      <c r="L146" s="118"/>
      <c r="M146" s="15"/>
      <c r="N146" s="15"/>
      <c r="O146" s="118"/>
      <c r="P146" s="15"/>
      <c r="Q146" s="15"/>
      <c r="R146" s="15"/>
      <c r="S146" s="118"/>
      <c r="T146" s="15"/>
      <c r="U146" s="15"/>
      <c r="V146" s="118"/>
      <c r="W146" s="15"/>
      <c r="X146" s="15"/>
      <c r="Y146" s="118"/>
      <c r="Z146" s="15"/>
      <c r="AA146" s="15"/>
      <c r="AB146" s="15"/>
      <c r="AC146" s="118"/>
      <c r="AD146" s="15"/>
      <c r="AE146" s="15"/>
      <c r="AF146" s="118"/>
      <c r="AG146" s="15"/>
      <c r="AH146" s="15"/>
      <c r="AI146" s="15"/>
      <c r="AJ146" s="118"/>
      <c r="AK146" s="15"/>
      <c r="AL146" s="15"/>
      <c r="AM146" s="118"/>
      <c r="AN146" s="15"/>
      <c r="AO146" s="15"/>
      <c r="AP146" s="15"/>
      <c r="AQ146" s="118"/>
      <c r="AR146" s="15"/>
      <c r="AS146" s="15"/>
      <c r="AT146" s="118"/>
      <c r="AU146" s="15"/>
      <c r="AV146" s="15"/>
      <c r="AW146" s="118"/>
      <c r="AX146" s="15"/>
      <c r="AY146" s="15"/>
      <c r="AZ146" s="118"/>
      <c r="BA146" s="15"/>
      <c r="BB146" s="15"/>
      <c r="BC146" s="118"/>
      <c r="BD146" s="15"/>
      <c r="BE146" s="15"/>
      <c r="BF146" s="15"/>
      <c r="BG146" s="118"/>
      <c r="BH146" s="15"/>
      <c r="BI146" s="15"/>
      <c r="BJ146" s="118"/>
      <c r="BK146" s="15"/>
      <c r="BL146" s="15"/>
      <c r="BM146" s="15"/>
      <c r="BN146" s="118"/>
      <c r="BO146" s="15"/>
      <c r="BP146" s="15"/>
      <c r="BQ146" s="118"/>
      <c r="BR146" s="15"/>
      <c r="BS146" s="15"/>
      <c r="BT146" s="15"/>
      <c r="BU146" s="118"/>
      <c r="BV146" s="15"/>
      <c r="BW146" s="15"/>
      <c r="BX146" s="118"/>
      <c r="BY146" s="15"/>
      <c r="BZ146" s="15"/>
      <c r="CA146" s="118"/>
      <c r="CB146" s="15"/>
      <c r="CC146" s="15"/>
      <c r="CD146" s="15"/>
      <c r="CE146" s="118"/>
      <c r="CF146" s="15"/>
      <c r="CG146" s="15"/>
      <c r="CH146" s="118"/>
      <c r="CI146" s="15"/>
      <c r="CJ146" s="15"/>
      <c r="CK146" s="15"/>
      <c r="CL146" s="118"/>
      <c r="CM146" s="15"/>
      <c r="CN146" s="15"/>
      <c r="CO146" s="118"/>
      <c r="CP146" s="15"/>
      <c r="CQ146" s="15"/>
      <c r="CR146" s="15"/>
      <c r="CS146" s="118"/>
      <c r="CT146" s="15"/>
      <c r="CU146" s="15"/>
      <c r="CV146" s="118"/>
      <c r="CW146" s="15"/>
      <c r="CX146" s="15"/>
    </row>
    <row r="147" spans="2:102" s="3" customFormat="1" x14ac:dyDescent="0.3">
      <c r="B147" s="12"/>
      <c r="C147" s="15"/>
      <c r="D147" s="15"/>
      <c r="E147" s="12"/>
      <c r="F147" s="15"/>
      <c r="G147" s="15"/>
      <c r="H147" s="118"/>
      <c r="I147" s="15"/>
      <c r="J147" s="15"/>
      <c r="K147" s="15"/>
      <c r="L147" s="118"/>
      <c r="M147" s="15"/>
      <c r="N147" s="15"/>
      <c r="O147" s="118"/>
      <c r="P147" s="15"/>
      <c r="Q147" s="15"/>
      <c r="R147" s="15"/>
      <c r="S147" s="118"/>
      <c r="T147" s="15"/>
      <c r="U147" s="15"/>
      <c r="V147" s="118"/>
      <c r="W147" s="15"/>
      <c r="X147" s="15"/>
      <c r="Y147" s="118"/>
      <c r="Z147" s="15"/>
      <c r="AA147" s="15"/>
      <c r="AB147" s="15"/>
      <c r="AC147" s="118"/>
      <c r="AD147" s="15"/>
      <c r="AE147" s="15"/>
      <c r="AF147" s="118"/>
      <c r="AG147" s="15"/>
      <c r="AH147" s="15"/>
      <c r="AI147" s="15"/>
      <c r="AJ147" s="118"/>
      <c r="AK147" s="15"/>
      <c r="AL147" s="15"/>
      <c r="AM147" s="118"/>
      <c r="AN147" s="15"/>
      <c r="AO147" s="15"/>
      <c r="AP147" s="15"/>
      <c r="AQ147" s="118"/>
      <c r="AR147" s="15"/>
      <c r="AS147" s="15"/>
      <c r="AT147" s="118"/>
      <c r="AU147" s="15"/>
      <c r="AV147" s="15"/>
      <c r="AW147" s="118"/>
      <c r="AX147" s="15"/>
      <c r="AY147" s="15"/>
      <c r="AZ147" s="118"/>
      <c r="BA147" s="15"/>
      <c r="BB147" s="15"/>
      <c r="BC147" s="118"/>
      <c r="BD147" s="15"/>
      <c r="BE147" s="15"/>
      <c r="BF147" s="15"/>
      <c r="BG147" s="118"/>
      <c r="BH147" s="15"/>
      <c r="BI147" s="15"/>
      <c r="BJ147" s="118"/>
      <c r="BK147" s="15"/>
      <c r="BL147" s="15"/>
      <c r="BM147" s="15"/>
      <c r="BN147" s="118"/>
      <c r="BO147" s="15"/>
      <c r="BP147" s="15"/>
      <c r="BQ147" s="118"/>
      <c r="BR147" s="15"/>
      <c r="BS147" s="15"/>
      <c r="BT147" s="15"/>
      <c r="BU147" s="118"/>
      <c r="BV147" s="15"/>
      <c r="BW147" s="15"/>
      <c r="BX147" s="118"/>
      <c r="BY147" s="15"/>
      <c r="BZ147" s="15"/>
      <c r="CA147" s="118"/>
      <c r="CB147" s="15"/>
      <c r="CC147" s="15"/>
      <c r="CD147" s="15"/>
      <c r="CE147" s="118"/>
      <c r="CF147" s="15"/>
      <c r="CG147" s="15"/>
      <c r="CH147" s="118"/>
      <c r="CI147" s="15"/>
      <c r="CJ147" s="15"/>
      <c r="CK147" s="15"/>
      <c r="CL147" s="118"/>
      <c r="CM147" s="15"/>
      <c r="CN147" s="15"/>
      <c r="CO147" s="118"/>
      <c r="CP147" s="15"/>
      <c r="CQ147" s="15"/>
      <c r="CR147" s="15"/>
      <c r="CS147" s="118"/>
      <c r="CT147" s="15"/>
      <c r="CU147" s="15"/>
      <c r="CV147" s="118"/>
      <c r="CW147" s="15"/>
      <c r="CX147" s="15"/>
    </row>
    <row r="148" spans="2:102" s="3" customFormat="1" x14ac:dyDescent="0.3">
      <c r="B148" s="12"/>
      <c r="C148" s="15"/>
      <c r="D148" s="15"/>
      <c r="E148" s="12"/>
      <c r="F148" s="15"/>
      <c r="G148" s="15"/>
      <c r="H148" s="118"/>
      <c r="I148" s="15"/>
      <c r="J148" s="15"/>
      <c r="K148" s="15"/>
      <c r="L148" s="118"/>
      <c r="M148" s="15"/>
      <c r="N148" s="15"/>
      <c r="O148" s="118"/>
      <c r="P148" s="15"/>
      <c r="Q148" s="15"/>
      <c r="R148" s="15"/>
      <c r="S148" s="118"/>
      <c r="T148" s="15"/>
      <c r="U148" s="15"/>
      <c r="V148" s="118"/>
      <c r="W148" s="15"/>
      <c r="X148" s="15"/>
      <c r="Y148" s="118"/>
      <c r="Z148" s="15"/>
      <c r="AA148" s="15"/>
      <c r="AB148" s="15"/>
      <c r="AC148" s="118"/>
      <c r="AD148" s="15"/>
      <c r="AE148" s="15"/>
      <c r="AF148" s="118"/>
      <c r="AG148" s="15"/>
      <c r="AH148" s="15"/>
      <c r="AI148" s="15"/>
      <c r="AJ148" s="118"/>
      <c r="AK148" s="15"/>
      <c r="AL148" s="15"/>
      <c r="AM148" s="118"/>
      <c r="AN148" s="15"/>
      <c r="AO148" s="15"/>
      <c r="AP148" s="15"/>
      <c r="AQ148" s="118"/>
      <c r="AR148" s="15"/>
      <c r="AS148" s="15"/>
      <c r="AT148" s="118"/>
      <c r="AU148" s="15"/>
      <c r="AV148" s="15"/>
      <c r="AW148" s="118"/>
      <c r="AX148" s="15"/>
      <c r="AY148" s="15"/>
      <c r="AZ148" s="118"/>
      <c r="BA148" s="15"/>
      <c r="BB148" s="15"/>
      <c r="BC148" s="118"/>
      <c r="BD148" s="15"/>
      <c r="BE148" s="15"/>
      <c r="BF148" s="15"/>
      <c r="BG148" s="118"/>
      <c r="BH148" s="15"/>
      <c r="BI148" s="15"/>
      <c r="BJ148" s="118"/>
      <c r="BK148" s="15"/>
      <c r="BL148" s="15"/>
      <c r="BM148" s="15"/>
      <c r="BN148" s="118"/>
      <c r="BO148" s="15"/>
      <c r="BP148" s="15"/>
      <c r="BQ148" s="118"/>
      <c r="BR148" s="15"/>
      <c r="BS148" s="15"/>
      <c r="BT148" s="15"/>
      <c r="BU148" s="118"/>
      <c r="BV148" s="15"/>
      <c r="BW148" s="15"/>
      <c r="BX148" s="118"/>
      <c r="BY148" s="15"/>
      <c r="BZ148" s="15"/>
      <c r="CA148" s="118"/>
      <c r="CB148" s="15"/>
      <c r="CC148" s="15"/>
      <c r="CD148" s="15"/>
      <c r="CE148" s="118"/>
      <c r="CF148" s="15"/>
      <c r="CG148" s="15"/>
      <c r="CH148" s="118"/>
      <c r="CI148" s="15"/>
      <c r="CJ148" s="15"/>
      <c r="CK148" s="15"/>
      <c r="CL148" s="118"/>
      <c r="CM148" s="15"/>
      <c r="CN148" s="15"/>
      <c r="CO148" s="118"/>
      <c r="CP148" s="15"/>
      <c r="CQ148" s="15"/>
      <c r="CR148" s="15"/>
      <c r="CS148" s="118"/>
      <c r="CT148" s="15"/>
      <c r="CU148" s="15"/>
      <c r="CV148" s="118"/>
      <c r="CW148" s="15"/>
      <c r="CX148" s="15"/>
    </row>
    <row r="149" spans="2:102" s="3" customFormat="1" x14ac:dyDescent="0.3">
      <c r="B149" s="12"/>
      <c r="C149" s="15"/>
      <c r="D149" s="15"/>
      <c r="E149" s="12"/>
      <c r="F149" s="15"/>
      <c r="G149" s="15"/>
      <c r="H149" s="118"/>
      <c r="I149" s="15"/>
      <c r="J149" s="15"/>
      <c r="K149" s="15"/>
      <c r="L149" s="118"/>
      <c r="M149" s="15"/>
      <c r="N149" s="15"/>
      <c r="O149" s="118"/>
      <c r="P149" s="15"/>
      <c r="Q149" s="15"/>
      <c r="R149" s="15"/>
      <c r="S149" s="118"/>
      <c r="T149" s="15"/>
      <c r="U149" s="15"/>
      <c r="V149" s="118"/>
      <c r="W149" s="15"/>
      <c r="X149" s="15"/>
      <c r="Y149" s="118"/>
      <c r="Z149" s="15"/>
      <c r="AA149" s="15"/>
      <c r="AB149" s="15"/>
      <c r="AC149" s="118"/>
      <c r="AD149" s="15"/>
      <c r="AE149" s="15"/>
      <c r="AF149" s="118"/>
      <c r="AG149" s="15"/>
      <c r="AH149" s="15"/>
      <c r="AI149" s="15"/>
      <c r="AJ149" s="118"/>
      <c r="AK149" s="15"/>
      <c r="AL149" s="15"/>
      <c r="AM149" s="118"/>
      <c r="AN149" s="15"/>
      <c r="AO149" s="15"/>
      <c r="AP149" s="15"/>
      <c r="AQ149" s="118"/>
      <c r="AR149" s="15"/>
      <c r="AS149" s="15"/>
      <c r="AT149" s="118"/>
      <c r="AU149" s="15"/>
      <c r="AV149" s="15"/>
      <c r="AW149" s="118"/>
      <c r="AX149" s="15"/>
      <c r="AY149" s="15"/>
      <c r="AZ149" s="118"/>
      <c r="BA149" s="15"/>
      <c r="BB149" s="15"/>
      <c r="BC149" s="118"/>
      <c r="BD149" s="15"/>
      <c r="BE149" s="15"/>
      <c r="BF149" s="15"/>
      <c r="BG149" s="118"/>
      <c r="BH149" s="15"/>
      <c r="BI149" s="15"/>
      <c r="BJ149" s="118"/>
      <c r="BK149" s="15"/>
      <c r="BL149" s="15"/>
      <c r="BM149" s="15"/>
      <c r="BN149" s="118"/>
      <c r="BO149" s="15"/>
      <c r="BP149" s="15"/>
      <c r="BQ149" s="118"/>
      <c r="BR149" s="15"/>
      <c r="BS149" s="15"/>
      <c r="BT149" s="15"/>
      <c r="BU149" s="118"/>
      <c r="BV149" s="15"/>
      <c r="BW149" s="15"/>
      <c r="BX149" s="118"/>
      <c r="BY149" s="15"/>
      <c r="BZ149" s="15"/>
      <c r="CA149" s="118"/>
      <c r="CB149" s="15"/>
      <c r="CC149" s="15"/>
      <c r="CD149" s="15"/>
      <c r="CE149" s="118"/>
      <c r="CF149" s="15"/>
      <c r="CG149" s="15"/>
      <c r="CH149" s="118"/>
      <c r="CI149" s="15"/>
      <c r="CJ149" s="15"/>
      <c r="CK149" s="15"/>
      <c r="CL149" s="118"/>
      <c r="CM149" s="15"/>
      <c r="CN149" s="15"/>
      <c r="CO149" s="118"/>
      <c r="CP149" s="15"/>
      <c r="CQ149" s="15"/>
      <c r="CR149" s="15"/>
      <c r="CS149" s="118"/>
      <c r="CT149" s="15"/>
      <c r="CU149" s="15"/>
      <c r="CV149" s="118"/>
      <c r="CW149" s="15"/>
      <c r="CX149" s="15"/>
    </row>
    <row r="150" spans="2:102" s="3" customFormat="1" x14ac:dyDescent="0.3">
      <c r="B150" s="12"/>
      <c r="C150" s="15"/>
      <c r="D150" s="15"/>
      <c r="E150" s="12"/>
      <c r="F150" s="15"/>
      <c r="G150" s="15"/>
      <c r="H150" s="118"/>
      <c r="I150" s="15"/>
      <c r="J150" s="15"/>
      <c r="K150" s="15"/>
      <c r="L150" s="118"/>
      <c r="M150" s="15"/>
      <c r="N150" s="15"/>
      <c r="O150" s="118"/>
      <c r="P150" s="15"/>
      <c r="Q150" s="15"/>
      <c r="R150" s="15"/>
      <c r="S150" s="118"/>
      <c r="T150" s="15"/>
      <c r="U150" s="15"/>
      <c r="V150" s="118"/>
      <c r="W150" s="15"/>
      <c r="X150" s="15"/>
      <c r="Y150" s="118"/>
      <c r="Z150" s="15"/>
      <c r="AA150" s="15"/>
      <c r="AB150" s="15"/>
      <c r="AC150" s="118"/>
      <c r="AD150" s="15"/>
      <c r="AE150" s="15"/>
      <c r="AF150" s="118"/>
      <c r="AG150" s="15"/>
      <c r="AH150" s="15"/>
      <c r="AI150" s="15"/>
      <c r="AJ150" s="118"/>
      <c r="AK150" s="15"/>
      <c r="AL150" s="15"/>
      <c r="AM150" s="118"/>
      <c r="AN150" s="15"/>
      <c r="AO150" s="15"/>
      <c r="AP150" s="15"/>
      <c r="AQ150" s="118"/>
      <c r="AR150" s="15"/>
      <c r="AS150" s="15"/>
      <c r="AT150" s="118"/>
      <c r="AU150" s="15"/>
      <c r="AV150" s="15"/>
      <c r="AW150" s="118"/>
      <c r="AX150" s="15"/>
      <c r="AY150" s="15"/>
      <c r="AZ150" s="118"/>
      <c r="BA150" s="15"/>
      <c r="BB150" s="15"/>
      <c r="BC150" s="118"/>
      <c r="BD150" s="15"/>
      <c r="BE150" s="15"/>
      <c r="BF150" s="15"/>
      <c r="BG150" s="118"/>
      <c r="BH150" s="15"/>
      <c r="BI150" s="15"/>
      <c r="BJ150" s="118"/>
      <c r="BK150" s="15"/>
      <c r="BL150" s="15"/>
      <c r="BM150" s="15"/>
      <c r="BN150" s="118"/>
      <c r="BO150" s="15"/>
      <c r="BP150" s="15"/>
      <c r="BQ150" s="118"/>
      <c r="BR150" s="15"/>
      <c r="BS150" s="15"/>
      <c r="BT150" s="15"/>
      <c r="BU150" s="118"/>
      <c r="BV150" s="15"/>
      <c r="BW150" s="15"/>
      <c r="BX150" s="118"/>
      <c r="BY150" s="15"/>
      <c r="BZ150" s="15"/>
      <c r="CA150" s="118"/>
      <c r="CB150" s="15"/>
      <c r="CC150" s="15"/>
      <c r="CD150" s="15"/>
      <c r="CE150" s="118"/>
      <c r="CF150" s="15"/>
      <c r="CG150" s="15"/>
      <c r="CH150" s="118"/>
      <c r="CI150" s="15"/>
      <c r="CJ150" s="15"/>
      <c r="CK150" s="15"/>
      <c r="CL150" s="118"/>
      <c r="CM150" s="15"/>
      <c r="CN150" s="15"/>
      <c r="CO150" s="118"/>
      <c r="CP150" s="15"/>
      <c r="CQ150" s="15"/>
      <c r="CR150" s="15"/>
      <c r="CS150" s="118"/>
      <c r="CT150" s="15"/>
      <c r="CU150" s="15"/>
      <c r="CV150" s="118"/>
      <c r="CW150" s="15"/>
      <c r="CX150" s="15"/>
    </row>
    <row r="151" spans="2:102" s="3" customFormat="1" x14ac:dyDescent="0.3">
      <c r="B151" s="12"/>
      <c r="C151" s="15"/>
      <c r="D151" s="15"/>
      <c r="E151" s="12"/>
      <c r="F151" s="15"/>
      <c r="G151" s="15"/>
      <c r="H151" s="118"/>
      <c r="I151" s="15"/>
      <c r="J151" s="15"/>
      <c r="K151" s="15"/>
      <c r="L151" s="118"/>
      <c r="M151" s="15"/>
      <c r="N151" s="15"/>
      <c r="O151" s="118"/>
      <c r="P151" s="15"/>
      <c r="Q151" s="15"/>
      <c r="R151" s="15"/>
      <c r="S151" s="118"/>
      <c r="T151" s="15"/>
      <c r="U151" s="15"/>
      <c r="V151" s="118"/>
      <c r="W151" s="15"/>
      <c r="X151" s="15"/>
      <c r="Y151" s="118"/>
      <c r="Z151" s="15"/>
      <c r="AA151" s="15"/>
      <c r="AB151" s="15"/>
      <c r="AC151" s="118"/>
      <c r="AD151" s="15"/>
      <c r="AE151" s="15"/>
      <c r="AF151" s="118"/>
      <c r="AG151" s="15"/>
      <c r="AH151" s="15"/>
      <c r="AI151" s="15"/>
      <c r="AJ151" s="118"/>
      <c r="AK151" s="15"/>
      <c r="AL151" s="15"/>
      <c r="AM151" s="118"/>
      <c r="AN151" s="15"/>
      <c r="AO151" s="15"/>
      <c r="AP151" s="15"/>
      <c r="AQ151" s="118"/>
      <c r="AR151" s="15"/>
      <c r="AS151" s="15"/>
      <c r="AT151" s="118"/>
      <c r="AU151" s="15"/>
      <c r="AV151" s="15"/>
      <c r="AW151" s="118"/>
      <c r="AX151" s="15"/>
      <c r="AY151" s="15"/>
      <c r="AZ151" s="118"/>
      <c r="BA151" s="15"/>
      <c r="BB151" s="15"/>
      <c r="BC151" s="118"/>
      <c r="BD151" s="15"/>
      <c r="BE151" s="15"/>
      <c r="BF151" s="15"/>
      <c r="BG151" s="118"/>
      <c r="BH151" s="15"/>
      <c r="BI151" s="15"/>
      <c r="BJ151" s="118"/>
      <c r="BK151" s="15"/>
      <c r="BL151" s="15"/>
      <c r="BM151" s="15"/>
      <c r="BN151" s="118"/>
      <c r="BO151" s="15"/>
      <c r="BP151" s="15"/>
      <c r="BQ151" s="118"/>
      <c r="BR151" s="15"/>
      <c r="BS151" s="15"/>
      <c r="BT151" s="15"/>
      <c r="BU151" s="118"/>
      <c r="BV151" s="15"/>
      <c r="BW151" s="15"/>
      <c r="BX151" s="118"/>
      <c r="BY151" s="15"/>
      <c r="BZ151" s="15"/>
      <c r="CA151" s="118"/>
      <c r="CB151" s="15"/>
      <c r="CC151" s="15"/>
      <c r="CD151" s="15"/>
      <c r="CE151" s="118"/>
      <c r="CF151" s="15"/>
      <c r="CG151" s="15"/>
      <c r="CH151" s="118"/>
      <c r="CI151" s="15"/>
      <c r="CJ151" s="15"/>
      <c r="CK151" s="15"/>
      <c r="CL151" s="118"/>
      <c r="CM151" s="15"/>
      <c r="CN151" s="15"/>
      <c r="CO151" s="118"/>
      <c r="CP151" s="15"/>
      <c r="CQ151" s="15"/>
      <c r="CR151" s="15"/>
      <c r="CS151" s="118"/>
      <c r="CT151" s="15"/>
      <c r="CU151" s="15"/>
      <c r="CV151" s="118"/>
      <c r="CW151" s="15"/>
      <c r="CX151" s="15"/>
    </row>
    <row r="152" spans="2:102" s="3" customFormat="1" x14ac:dyDescent="0.3">
      <c r="B152" s="12"/>
      <c r="C152" s="15"/>
      <c r="D152" s="15"/>
      <c r="E152" s="12"/>
      <c r="F152" s="15"/>
      <c r="G152" s="15"/>
      <c r="H152" s="118"/>
      <c r="I152" s="15"/>
      <c r="J152" s="15"/>
      <c r="K152" s="15"/>
      <c r="L152" s="118"/>
      <c r="M152" s="15"/>
      <c r="N152" s="15"/>
      <c r="O152" s="118"/>
      <c r="P152" s="15"/>
      <c r="Q152" s="15"/>
      <c r="R152" s="15"/>
      <c r="S152" s="118"/>
      <c r="T152" s="15"/>
      <c r="U152" s="15"/>
      <c r="V152" s="118"/>
      <c r="W152" s="15"/>
      <c r="X152" s="15"/>
      <c r="Y152" s="118"/>
      <c r="Z152" s="15"/>
      <c r="AA152" s="15"/>
      <c r="AB152" s="15"/>
      <c r="AC152" s="118"/>
      <c r="AD152" s="15"/>
      <c r="AE152" s="15"/>
      <c r="AF152" s="118"/>
      <c r="AG152" s="15"/>
      <c r="AH152" s="15"/>
      <c r="AI152" s="15"/>
      <c r="AJ152" s="118"/>
      <c r="AK152" s="15"/>
      <c r="AL152" s="15"/>
      <c r="AM152" s="118"/>
      <c r="AN152" s="15"/>
      <c r="AO152" s="15"/>
      <c r="AP152" s="15"/>
      <c r="AQ152" s="118"/>
      <c r="AR152" s="15"/>
      <c r="AS152" s="15"/>
      <c r="AT152" s="118"/>
      <c r="AU152" s="15"/>
      <c r="AV152" s="15"/>
      <c r="AW152" s="118"/>
      <c r="AX152" s="15"/>
      <c r="AY152" s="15"/>
      <c r="AZ152" s="118"/>
      <c r="BA152" s="15"/>
      <c r="BB152" s="15"/>
      <c r="BC152" s="118"/>
      <c r="BD152" s="15"/>
      <c r="BE152" s="15"/>
      <c r="BF152" s="15"/>
      <c r="BG152" s="118"/>
      <c r="BH152" s="15"/>
      <c r="BI152" s="15"/>
      <c r="BJ152" s="118"/>
      <c r="BK152" s="15"/>
      <c r="BL152" s="15"/>
      <c r="BM152" s="15"/>
      <c r="BN152" s="118"/>
      <c r="BO152" s="15"/>
      <c r="BP152" s="15"/>
      <c r="BQ152" s="118"/>
      <c r="BR152" s="15"/>
      <c r="BS152" s="15"/>
      <c r="BT152" s="15"/>
      <c r="BU152" s="118"/>
      <c r="BV152" s="15"/>
      <c r="BW152" s="15"/>
      <c r="BX152" s="118"/>
      <c r="BY152" s="15"/>
      <c r="BZ152" s="15"/>
      <c r="CA152" s="118"/>
      <c r="CB152" s="15"/>
      <c r="CC152" s="15"/>
      <c r="CD152" s="15"/>
      <c r="CE152" s="118"/>
      <c r="CF152" s="15"/>
      <c r="CG152" s="15"/>
      <c r="CH152" s="118"/>
      <c r="CI152" s="15"/>
      <c r="CJ152" s="15"/>
      <c r="CK152" s="15"/>
      <c r="CL152" s="118"/>
      <c r="CM152" s="15"/>
      <c r="CN152" s="15"/>
      <c r="CO152" s="118"/>
      <c r="CP152" s="15"/>
      <c r="CQ152" s="15"/>
      <c r="CR152" s="15"/>
      <c r="CS152" s="118"/>
      <c r="CT152" s="15"/>
      <c r="CU152" s="15"/>
      <c r="CV152" s="118"/>
      <c r="CW152" s="15"/>
      <c r="CX152" s="15"/>
    </row>
    <row r="153" spans="2:102" s="3" customFormat="1" x14ac:dyDescent="0.3">
      <c r="B153" s="12"/>
      <c r="C153" s="15"/>
      <c r="D153" s="15"/>
      <c r="E153" s="12"/>
      <c r="F153" s="15"/>
      <c r="G153" s="15"/>
      <c r="H153" s="118"/>
      <c r="I153" s="15"/>
      <c r="J153" s="15"/>
      <c r="K153" s="15"/>
      <c r="L153" s="118"/>
      <c r="M153" s="15"/>
      <c r="N153" s="15"/>
      <c r="O153" s="118"/>
      <c r="P153" s="15"/>
      <c r="Q153" s="15"/>
      <c r="R153" s="15"/>
      <c r="S153" s="118"/>
      <c r="T153" s="15"/>
      <c r="U153" s="15"/>
      <c r="V153" s="118"/>
      <c r="W153" s="15"/>
      <c r="X153" s="15"/>
      <c r="Y153" s="118"/>
      <c r="Z153" s="15"/>
      <c r="AA153" s="15"/>
      <c r="AB153" s="15"/>
      <c r="AC153" s="118"/>
      <c r="AD153" s="15"/>
      <c r="AE153" s="15"/>
      <c r="AF153" s="118"/>
      <c r="AG153" s="15"/>
      <c r="AH153" s="15"/>
      <c r="AI153" s="15"/>
      <c r="AJ153" s="118"/>
      <c r="AK153" s="15"/>
      <c r="AL153" s="15"/>
      <c r="AM153" s="118"/>
      <c r="AN153" s="15"/>
      <c r="AO153" s="15"/>
      <c r="AP153" s="15"/>
      <c r="AQ153" s="118"/>
      <c r="AR153" s="15"/>
      <c r="AS153" s="15"/>
      <c r="AT153" s="118"/>
      <c r="AU153" s="15"/>
      <c r="AV153" s="15"/>
      <c r="AW153" s="118"/>
      <c r="AX153" s="15"/>
      <c r="AY153" s="15"/>
      <c r="AZ153" s="118"/>
      <c r="BA153" s="15"/>
      <c r="BB153" s="15"/>
      <c r="BC153" s="118"/>
      <c r="BD153" s="15"/>
      <c r="BE153" s="15"/>
      <c r="BF153" s="15"/>
      <c r="BG153" s="118"/>
      <c r="BH153" s="15"/>
      <c r="BI153" s="15"/>
      <c r="BJ153" s="118"/>
      <c r="BK153" s="15"/>
      <c r="BL153" s="15"/>
      <c r="BM153" s="15"/>
      <c r="BN153" s="118"/>
      <c r="BO153" s="15"/>
      <c r="BP153" s="15"/>
      <c r="BQ153" s="118"/>
      <c r="BR153" s="15"/>
      <c r="BS153" s="15"/>
      <c r="BT153" s="15"/>
      <c r="BU153" s="118"/>
      <c r="BV153" s="15"/>
      <c r="BW153" s="15"/>
      <c r="BX153" s="118"/>
      <c r="BY153" s="15"/>
      <c r="BZ153" s="15"/>
      <c r="CA153" s="118"/>
      <c r="CB153" s="15"/>
      <c r="CC153" s="15"/>
      <c r="CD153" s="15"/>
      <c r="CE153" s="118"/>
      <c r="CF153" s="15"/>
      <c r="CG153" s="15"/>
      <c r="CH153" s="118"/>
      <c r="CI153" s="15"/>
      <c r="CJ153" s="15"/>
      <c r="CK153" s="15"/>
      <c r="CL153" s="118"/>
      <c r="CM153" s="15"/>
      <c r="CN153" s="15"/>
      <c r="CO153" s="118"/>
      <c r="CP153" s="15"/>
      <c r="CQ153" s="15"/>
      <c r="CR153" s="15"/>
      <c r="CS153" s="118"/>
      <c r="CT153" s="15"/>
      <c r="CU153" s="15"/>
      <c r="CV153" s="118"/>
      <c r="CW153" s="15"/>
      <c r="CX153" s="15"/>
    </row>
    <row r="154" spans="2:102" s="3" customFormat="1" x14ac:dyDescent="0.3">
      <c r="B154" s="12"/>
      <c r="C154" s="15"/>
      <c r="D154" s="15"/>
      <c r="E154" s="12"/>
      <c r="F154" s="15"/>
      <c r="G154" s="15"/>
      <c r="H154" s="118"/>
      <c r="I154" s="15"/>
      <c r="J154" s="15"/>
      <c r="K154" s="15"/>
      <c r="L154" s="118"/>
      <c r="M154" s="15"/>
      <c r="N154" s="15"/>
      <c r="O154" s="118"/>
      <c r="P154" s="15"/>
      <c r="Q154" s="15"/>
      <c r="R154" s="15"/>
      <c r="S154" s="118"/>
      <c r="T154" s="15"/>
      <c r="U154" s="15"/>
      <c r="V154" s="118"/>
      <c r="W154" s="15"/>
      <c r="X154" s="15"/>
      <c r="Y154" s="118"/>
      <c r="Z154" s="15"/>
      <c r="AA154" s="15"/>
      <c r="AB154" s="15"/>
      <c r="AC154" s="118"/>
      <c r="AD154" s="15"/>
      <c r="AE154" s="15"/>
      <c r="AF154" s="118"/>
      <c r="AG154" s="15"/>
      <c r="AH154" s="15"/>
      <c r="AI154" s="15"/>
      <c r="AJ154" s="118"/>
      <c r="AK154" s="15"/>
      <c r="AL154" s="15"/>
      <c r="AM154" s="118"/>
      <c r="AN154" s="15"/>
      <c r="AO154" s="15"/>
      <c r="AP154" s="15"/>
      <c r="AQ154" s="118"/>
      <c r="AR154" s="15"/>
      <c r="AS154" s="15"/>
      <c r="AT154" s="118"/>
      <c r="AU154" s="15"/>
      <c r="AV154" s="15"/>
      <c r="AW154" s="118"/>
      <c r="AX154" s="15"/>
      <c r="AY154" s="15"/>
      <c r="AZ154" s="118"/>
      <c r="BA154" s="15"/>
      <c r="BB154" s="15"/>
      <c r="BC154" s="118"/>
      <c r="BD154" s="15"/>
      <c r="BE154" s="15"/>
      <c r="BF154" s="15"/>
      <c r="BG154" s="118"/>
      <c r="BH154" s="15"/>
      <c r="BI154" s="15"/>
      <c r="BJ154" s="118"/>
      <c r="BK154" s="15"/>
      <c r="BL154" s="15"/>
      <c r="BM154" s="15"/>
      <c r="BN154" s="118"/>
      <c r="BO154" s="15"/>
      <c r="BP154" s="15"/>
      <c r="BQ154" s="118"/>
      <c r="BR154" s="15"/>
      <c r="BS154" s="15"/>
      <c r="BT154" s="15"/>
      <c r="BU154" s="118"/>
      <c r="BV154" s="15"/>
      <c r="BW154" s="15"/>
      <c r="BX154" s="118"/>
      <c r="BY154" s="15"/>
      <c r="BZ154" s="15"/>
      <c r="CA154" s="118"/>
      <c r="CB154" s="15"/>
      <c r="CC154" s="15"/>
      <c r="CD154" s="15"/>
      <c r="CE154" s="118"/>
      <c r="CF154" s="15"/>
      <c r="CG154" s="15"/>
      <c r="CH154" s="118"/>
      <c r="CI154" s="15"/>
      <c r="CJ154" s="15"/>
      <c r="CK154" s="15"/>
      <c r="CL154" s="118"/>
      <c r="CM154" s="15"/>
      <c r="CN154" s="15"/>
      <c r="CO154" s="118"/>
      <c r="CP154" s="15"/>
      <c r="CQ154" s="15"/>
      <c r="CR154" s="15"/>
      <c r="CS154" s="118"/>
      <c r="CT154" s="15"/>
      <c r="CU154" s="15"/>
      <c r="CV154" s="118"/>
      <c r="CW154" s="15"/>
      <c r="CX154" s="15"/>
    </row>
    <row r="155" spans="2:102" s="3" customFormat="1" x14ac:dyDescent="0.3">
      <c r="B155" s="12"/>
      <c r="C155" s="15"/>
      <c r="D155" s="15"/>
      <c r="E155" s="12"/>
      <c r="F155" s="15"/>
      <c r="G155" s="15"/>
      <c r="H155" s="118"/>
      <c r="I155" s="15"/>
      <c r="J155" s="15"/>
      <c r="K155" s="15"/>
      <c r="L155" s="118"/>
      <c r="M155" s="15"/>
      <c r="N155" s="15"/>
      <c r="O155" s="118"/>
      <c r="P155" s="15"/>
      <c r="Q155" s="15"/>
      <c r="R155" s="15"/>
      <c r="S155" s="118"/>
      <c r="T155" s="15"/>
      <c r="U155" s="15"/>
      <c r="V155" s="118"/>
      <c r="W155" s="15"/>
      <c r="X155" s="15"/>
      <c r="Y155" s="118"/>
      <c r="Z155" s="15"/>
      <c r="AA155" s="15"/>
      <c r="AB155" s="15"/>
      <c r="AC155" s="118"/>
      <c r="AD155" s="15"/>
      <c r="AE155" s="15"/>
      <c r="AF155" s="118"/>
      <c r="AG155" s="15"/>
      <c r="AH155" s="15"/>
      <c r="AI155" s="15"/>
      <c r="AJ155" s="118"/>
      <c r="AK155" s="15"/>
      <c r="AL155" s="15"/>
      <c r="AM155" s="118"/>
      <c r="AN155" s="15"/>
      <c r="AO155" s="15"/>
      <c r="AP155" s="15"/>
      <c r="AQ155" s="118"/>
      <c r="AR155" s="15"/>
      <c r="AS155" s="15"/>
      <c r="AT155" s="118"/>
      <c r="AU155" s="15"/>
      <c r="AV155" s="15"/>
      <c r="AW155" s="118"/>
      <c r="AX155" s="15"/>
      <c r="AY155" s="15"/>
      <c r="AZ155" s="118"/>
      <c r="BA155" s="15"/>
      <c r="BB155" s="15"/>
      <c r="BC155" s="118"/>
      <c r="BD155" s="15"/>
      <c r="BE155" s="15"/>
      <c r="BF155" s="15"/>
      <c r="BG155" s="118"/>
      <c r="BH155" s="15"/>
      <c r="BI155" s="15"/>
      <c r="BJ155" s="118"/>
      <c r="BK155" s="15"/>
      <c r="BL155" s="15"/>
      <c r="BM155" s="15"/>
      <c r="BN155" s="118"/>
      <c r="BO155" s="15"/>
      <c r="BP155" s="15"/>
      <c r="BQ155" s="118"/>
      <c r="BR155" s="15"/>
      <c r="BS155" s="15"/>
      <c r="BT155" s="15"/>
      <c r="BU155" s="118"/>
      <c r="BV155" s="15"/>
      <c r="BW155" s="15"/>
      <c r="BX155" s="118"/>
      <c r="BY155" s="15"/>
      <c r="BZ155" s="15"/>
      <c r="CA155" s="118"/>
      <c r="CB155" s="15"/>
      <c r="CC155" s="15"/>
      <c r="CD155" s="15"/>
      <c r="CE155" s="118"/>
      <c r="CF155" s="15"/>
      <c r="CG155" s="15"/>
      <c r="CH155" s="118"/>
      <c r="CI155" s="15"/>
      <c r="CJ155" s="15"/>
      <c r="CK155" s="15"/>
      <c r="CL155" s="118"/>
      <c r="CM155" s="15"/>
      <c r="CN155" s="15"/>
      <c r="CO155" s="118"/>
      <c r="CP155" s="15"/>
      <c r="CQ155" s="15"/>
      <c r="CR155" s="15"/>
      <c r="CS155" s="118"/>
      <c r="CT155" s="15"/>
      <c r="CU155" s="15"/>
      <c r="CV155" s="118"/>
      <c r="CW155" s="15"/>
      <c r="CX155" s="15"/>
    </row>
    <row r="156" spans="2:102" s="3" customFormat="1" x14ac:dyDescent="0.3">
      <c r="B156" s="12"/>
      <c r="C156" s="15"/>
      <c r="D156" s="15"/>
      <c r="E156" s="12"/>
      <c r="F156" s="15"/>
      <c r="G156" s="15"/>
      <c r="H156" s="118"/>
      <c r="I156" s="15"/>
      <c r="J156" s="15"/>
      <c r="K156" s="15"/>
      <c r="L156" s="118"/>
      <c r="M156" s="15"/>
      <c r="N156" s="15"/>
      <c r="O156" s="118"/>
      <c r="P156" s="15"/>
      <c r="Q156" s="15"/>
      <c r="R156" s="15"/>
      <c r="S156" s="118"/>
      <c r="T156" s="15"/>
      <c r="U156" s="15"/>
      <c r="V156" s="118"/>
      <c r="W156" s="15"/>
      <c r="X156" s="15"/>
      <c r="Y156" s="118"/>
      <c r="Z156" s="15"/>
      <c r="AA156" s="15"/>
      <c r="AB156" s="15"/>
      <c r="AC156" s="118"/>
      <c r="AD156" s="15"/>
      <c r="AE156" s="15"/>
      <c r="AF156" s="118"/>
      <c r="AG156" s="15"/>
      <c r="AH156" s="15"/>
      <c r="AI156" s="15"/>
      <c r="AJ156" s="118"/>
      <c r="AK156" s="15"/>
      <c r="AL156" s="15"/>
      <c r="AM156" s="118"/>
      <c r="AN156" s="15"/>
      <c r="AO156" s="15"/>
      <c r="AP156" s="15"/>
      <c r="AQ156" s="118"/>
      <c r="AR156" s="15"/>
      <c r="AS156" s="15"/>
      <c r="AT156" s="118"/>
      <c r="AU156" s="15"/>
      <c r="AV156" s="15"/>
      <c r="AW156" s="118"/>
      <c r="AX156" s="15"/>
      <c r="AY156" s="15"/>
      <c r="AZ156" s="118"/>
      <c r="BA156" s="15"/>
      <c r="BB156" s="15"/>
      <c r="BC156" s="118"/>
      <c r="BD156" s="15"/>
      <c r="BE156" s="15"/>
      <c r="BF156" s="15"/>
      <c r="BG156" s="118"/>
      <c r="BH156" s="15"/>
      <c r="BI156" s="15"/>
      <c r="BJ156" s="118"/>
      <c r="BK156" s="15"/>
      <c r="BL156" s="15"/>
      <c r="BM156" s="15"/>
      <c r="BN156" s="118"/>
      <c r="BO156" s="15"/>
      <c r="BP156" s="15"/>
      <c r="BQ156" s="118"/>
      <c r="BR156" s="15"/>
      <c r="BS156" s="15"/>
      <c r="BT156" s="15"/>
      <c r="BU156" s="118"/>
      <c r="BV156" s="15"/>
      <c r="BW156" s="15"/>
      <c r="BX156" s="118"/>
      <c r="BY156" s="15"/>
      <c r="BZ156" s="15"/>
      <c r="CA156" s="118"/>
      <c r="CB156" s="15"/>
      <c r="CC156" s="15"/>
      <c r="CD156" s="15"/>
      <c r="CE156" s="118"/>
      <c r="CF156" s="15"/>
      <c r="CG156" s="15"/>
      <c r="CH156" s="118"/>
      <c r="CI156" s="15"/>
      <c r="CJ156" s="15"/>
      <c r="CK156" s="15"/>
      <c r="CL156" s="118"/>
      <c r="CM156" s="15"/>
      <c r="CN156" s="15"/>
      <c r="CO156" s="118"/>
      <c r="CP156" s="15"/>
      <c r="CQ156" s="15"/>
      <c r="CR156" s="15"/>
      <c r="CS156" s="118"/>
      <c r="CT156" s="15"/>
      <c r="CU156" s="15"/>
      <c r="CV156" s="118"/>
      <c r="CW156" s="15"/>
      <c r="CX156" s="15"/>
    </row>
    <row r="157" spans="2:102" s="3" customFormat="1" x14ac:dyDescent="0.3">
      <c r="B157" s="12"/>
      <c r="C157" s="15"/>
      <c r="D157" s="15"/>
      <c r="E157" s="12"/>
      <c r="F157" s="15"/>
      <c r="G157" s="15"/>
      <c r="H157" s="118"/>
      <c r="I157" s="15"/>
      <c r="J157" s="15"/>
      <c r="K157" s="15"/>
      <c r="L157" s="118"/>
      <c r="M157" s="15"/>
      <c r="N157" s="15"/>
      <c r="O157" s="118"/>
      <c r="P157" s="15"/>
      <c r="Q157" s="15"/>
      <c r="R157" s="15"/>
      <c r="S157" s="118"/>
      <c r="T157" s="15"/>
      <c r="U157" s="15"/>
      <c r="V157" s="118"/>
      <c r="W157" s="15"/>
      <c r="X157" s="15"/>
      <c r="Y157" s="118"/>
      <c r="Z157" s="15"/>
      <c r="AA157" s="15"/>
      <c r="AB157" s="15"/>
      <c r="AC157" s="118"/>
      <c r="AD157" s="15"/>
      <c r="AE157" s="15"/>
      <c r="AF157" s="118"/>
      <c r="AG157" s="15"/>
      <c r="AH157" s="15"/>
      <c r="AI157" s="15"/>
      <c r="AJ157" s="118"/>
      <c r="AK157" s="15"/>
      <c r="AL157" s="15"/>
      <c r="AM157" s="118"/>
      <c r="AN157" s="15"/>
      <c r="AO157" s="15"/>
      <c r="AP157" s="15"/>
      <c r="AQ157" s="118"/>
      <c r="AR157" s="15"/>
      <c r="AS157" s="15"/>
      <c r="AT157" s="118"/>
      <c r="AU157" s="15"/>
      <c r="AV157" s="15"/>
      <c r="AW157" s="118"/>
      <c r="AX157" s="15"/>
      <c r="AY157" s="15"/>
      <c r="AZ157" s="118"/>
      <c r="BA157" s="15"/>
      <c r="BB157" s="15"/>
      <c r="BC157" s="118"/>
      <c r="BD157" s="15"/>
      <c r="BE157" s="15"/>
      <c r="BF157" s="15"/>
      <c r="BG157" s="118"/>
      <c r="BH157" s="15"/>
      <c r="BI157" s="15"/>
      <c r="BJ157" s="118"/>
      <c r="BK157" s="15"/>
      <c r="BL157" s="15"/>
      <c r="BM157" s="15"/>
      <c r="BN157" s="118"/>
      <c r="BO157" s="15"/>
      <c r="BP157" s="15"/>
      <c r="BQ157" s="118"/>
      <c r="BR157" s="15"/>
      <c r="BS157" s="15"/>
      <c r="BT157" s="15"/>
      <c r="BU157" s="118"/>
      <c r="BV157" s="15"/>
      <c r="BW157" s="15"/>
      <c r="BX157" s="118"/>
      <c r="BY157" s="15"/>
      <c r="BZ157" s="15"/>
      <c r="CA157" s="118"/>
      <c r="CB157" s="15"/>
      <c r="CC157" s="15"/>
      <c r="CD157" s="15"/>
      <c r="CE157" s="118"/>
      <c r="CF157" s="15"/>
      <c r="CG157" s="15"/>
      <c r="CH157" s="118"/>
      <c r="CI157" s="15"/>
      <c r="CJ157" s="15"/>
      <c r="CK157" s="15"/>
      <c r="CL157" s="118"/>
      <c r="CM157" s="15"/>
      <c r="CN157" s="15"/>
      <c r="CO157" s="118"/>
      <c r="CP157" s="15"/>
      <c r="CQ157" s="15"/>
      <c r="CR157" s="15"/>
      <c r="CS157" s="118"/>
      <c r="CT157" s="15"/>
      <c r="CU157" s="15"/>
      <c r="CV157" s="118"/>
      <c r="CW157" s="15"/>
      <c r="CX157" s="15"/>
    </row>
    <row r="158" spans="2:102" s="3" customFormat="1" x14ac:dyDescent="0.3">
      <c r="B158" s="12"/>
      <c r="C158" s="15"/>
      <c r="D158" s="15"/>
      <c r="E158" s="12"/>
      <c r="F158" s="15"/>
      <c r="G158" s="15"/>
      <c r="H158" s="118"/>
      <c r="I158" s="15"/>
      <c r="J158" s="15"/>
      <c r="K158" s="15"/>
      <c r="L158" s="118"/>
      <c r="M158" s="15"/>
      <c r="N158" s="15"/>
      <c r="O158" s="118"/>
      <c r="P158" s="15"/>
      <c r="Q158" s="15"/>
      <c r="R158" s="15"/>
      <c r="S158" s="118"/>
      <c r="T158" s="15"/>
      <c r="U158" s="15"/>
      <c r="V158" s="118"/>
      <c r="W158" s="15"/>
      <c r="X158" s="15"/>
      <c r="Y158" s="118"/>
      <c r="Z158" s="15"/>
      <c r="AA158" s="15"/>
      <c r="AB158" s="15"/>
      <c r="AC158" s="118"/>
      <c r="AD158" s="15"/>
      <c r="AE158" s="15"/>
      <c r="AF158" s="118"/>
      <c r="AG158" s="15"/>
      <c r="AH158" s="15"/>
      <c r="AI158" s="15"/>
      <c r="AJ158" s="118"/>
      <c r="AK158" s="15"/>
      <c r="AL158" s="15"/>
      <c r="AM158" s="118"/>
      <c r="AN158" s="15"/>
      <c r="AO158" s="15"/>
      <c r="AP158" s="15"/>
      <c r="AQ158" s="118"/>
      <c r="AR158" s="15"/>
      <c r="AS158" s="15"/>
      <c r="AT158" s="118"/>
      <c r="AU158" s="15"/>
      <c r="AV158" s="15"/>
      <c r="AW158" s="118"/>
      <c r="AX158" s="15"/>
      <c r="AY158" s="15"/>
      <c r="AZ158" s="118"/>
      <c r="BA158" s="15"/>
      <c r="BB158" s="15"/>
      <c r="BC158" s="118"/>
      <c r="BD158" s="15"/>
      <c r="BE158" s="15"/>
      <c r="BF158" s="15"/>
      <c r="BG158" s="118"/>
      <c r="BH158" s="15"/>
      <c r="BI158" s="15"/>
      <c r="BJ158" s="118"/>
      <c r="BK158" s="15"/>
      <c r="BL158" s="15"/>
      <c r="BM158" s="15"/>
      <c r="BN158" s="118"/>
      <c r="BO158" s="15"/>
      <c r="BP158" s="15"/>
      <c r="BQ158" s="118"/>
      <c r="BR158" s="15"/>
      <c r="BS158" s="15"/>
      <c r="BT158" s="15"/>
      <c r="BU158" s="118"/>
      <c r="BV158" s="15"/>
      <c r="BW158" s="15"/>
      <c r="BX158" s="118"/>
      <c r="BY158" s="15"/>
      <c r="BZ158" s="15"/>
      <c r="CA158" s="118"/>
      <c r="CB158" s="15"/>
      <c r="CC158" s="15"/>
      <c r="CD158" s="15"/>
      <c r="CE158" s="118"/>
      <c r="CF158" s="15"/>
      <c r="CG158" s="15"/>
      <c r="CH158" s="118"/>
      <c r="CI158" s="15"/>
      <c r="CJ158" s="15"/>
      <c r="CK158" s="15"/>
      <c r="CL158" s="118"/>
      <c r="CM158" s="15"/>
      <c r="CN158" s="15"/>
      <c r="CO158" s="118"/>
      <c r="CP158" s="15"/>
      <c r="CQ158" s="15"/>
      <c r="CR158" s="15"/>
      <c r="CS158" s="118"/>
      <c r="CT158" s="15"/>
      <c r="CU158" s="15"/>
      <c r="CV158" s="118"/>
      <c r="CW158" s="15"/>
      <c r="CX158" s="15"/>
    </row>
    <row r="159" spans="2:102" s="3" customFormat="1" x14ac:dyDescent="0.3">
      <c r="B159" s="12"/>
      <c r="C159" s="15"/>
      <c r="D159" s="15"/>
      <c r="E159" s="12"/>
      <c r="F159" s="15"/>
      <c r="G159" s="15"/>
      <c r="H159" s="118"/>
      <c r="I159" s="15"/>
      <c r="J159" s="15"/>
      <c r="K159" s="15"/>
      <c r="L159" s="118"/>
      <c r="M159" s="15"/>
      <c r="N159" s="15"/>
      <c r="O159" s="118"/>
      <c r="P159" s="15"/>
      <c r="Q159" s="15"/>
      <c r="R159" s="15"/>
      <c r="S159" s="118"/>
      <c r="T159" s="15"/>
      <c r="U159" s="15"/>
      <c r="V159" s="118"/>
      <c r="W159" s="15"/>
      <c r="X159" s="15"/>
      <c r="Y159" s="118"/>
      <c r="Z159" s="15"/>
      <c r="AA159" s="15"/>
      <c r="AB159" s="15"/>
      <c r="AC159" s="118"/>
      <c r="AD159" s="15"/>
      <c r="AE159" s="15"/>
      <c r="AF159" s="118"/>
      <c r="AG159" s="15"/>
      <c r="AH159" s="15"/>
      <c r="AI159" s="15"/>
      <c r="AJ159" s="118"/>
      <c r="AK159" s="15"/>
      <c r="AL159" s="15"/>
      <c r="AM159" s="118"/>
      <c r="AN159" s="15"/>
      <c r="AO159" s="15"/>
      <c r="AP159" s="15"/>
      <c r="AQ159" s="118"/>
      <c r="AR159" s="15"/>
      <c r="AS159" s="15"/>
      <c r="AT159" s="118"/>
      <c r="AU159" s="15"/>
      <c r="AV159" s="15"/>
      <c r="AW159" s="118"/>
      <c r="AX159" s="15"/>
      <c r="AY159" s="15"/>
      <c r="AZ159" s="118"/>
      <c r="BA159" s="15"/>
      <c r="BB159" s="15"/>
      <c r="BC159" s="118"/>
      <c r="BD159" s="15"/>
      <c r="BE159" s="15"/>
      <c r="BF159" s="15"/>
      <c r="BG159" s="118"/>
      <c r="BH159" s="15"/>
      <c r="BI159" s="15"/>
      <c r="BJ159" s="118"/>
      <c r="BK159" s="15"/>
      <c r="BL159" s="15"/>
      <c r="BM159" s="15"/>
      <c r="BN159" s="118"/>
      <c r="BO159" s="15"/>
      <c r="BP159" s="15"/>
      <c r="BQ159" s="118"/>
      <c r="BR159" s="15"/>
      <c r="BS159" s="15"/>
      <c r="BT159" s="15"/>
      <c r="BU159" s="118"/>
      <c r="BV159" s="15"/>
      <c r="BW159" s="15"/>
      <c r="BX159" s="118"/>
      <c r="BY159" s="15"/>
      <c r="BZ159" s="15"/>
      <c r="CA159" s="118"/>
      <c r="CB159" s="15"/>
      <c r="CC159" s="15"/>
      <c r="CD159" s="15"/>
      <c r="CE159" s="118"/>
      <c r="CF159" s="15"/>
      <c r="CG159" s="15"/>
      <c r="CH159" s="118"/>
      <c r="CI159" s="15"/>
      <c r="CJ159" s="15"/>
      <c r="CK159" s="15"/>
      <c r="CL159" s="118"/>
      <c r="CM159" s="15"/>
      <c r="CN159" s="15"/>
      <c r="CO159" s="118"/>
      <c r="CP159" s="15"/>
      <c r="CQ159" s="15"/>
      <c r="CR159" s="15"/>
      <c r="CS159" s="118"/>
      <c r="CT159" s="15"/>
      <c r="CU159" s="15"/>
      <c r="CV159" s="118"/>
      <c r="CW159" s="15"/>
      <c r="CX159" s="15"/>
    </row>
    <row r="160" spans="2:102" s="3" customFormat="1" x14ac:dyDescent="0.3">
      <c r="B160" s="12"/>
      <c r="C160" s="15"/>
      <c r="D160" s="15"/>
      <c r="E160" s="12"/>
      <c r="F160" s="15"/>
      <c r="G160" s="15"/>
      <c r="H160" s="118"/>
      <c r="I160" s="15"/>
      <c r="J160" s="15"/>
      <c r="K160" s="15"/>
      <c r="L160" s="118"/>
      <c r="M160" s="15"/>
      <c r="N160" s="15"/>
      <c r="O160" s="118"/>
      <c r="P160" s="15"/>
      <c r="Q160" s="15"/>
      <c r="R160" s="15"/>
      <c r="S160" s="118"/>
      <c r="T160" s="15"/>
      <c r="U160" s="15"/>
      <c r="V160" s="118"/>
      <c r="W160" s="15"/>
      <c r="X160" s="15"/>
      <c r="Y160" s="118"/>
      <c r="Z160" s="15"/>
      <c r="AA160" s="15"/>
      <c r="AB160" s="15"/>
      <c r="AC160" s="118"/>
      <c r="AD160" s="15"/>
      <c r="AE160" s="15"/>
      <c r="AF160" s="118"/>
      <c r="AG160" s="15"/>
      <c r="AH160" s="15"/>
      <c r="AI160" s="15"/>
      <c r="AJ160" s="118"/>
      <c r="AK160" s="15"/>
      <c r="AL160" s="15"/>
      <c r="AM160" s="118"/>
      <c r="AN160" s="15"/>
      <c r="AO160" s="15"/>
      <c r="AP160" s="15"/>
      <c r="AQ160" s="118"/>
      <c r="AR160" s="15"/>
      <c r="AS160" s="15"/>
      <c r="AT160" s="118"/>
      <c r="AU160" s="15"/>
      <c r="AV160" s="15"/>
      <c r="AW160" s="118"/>
      <c r="AX160" s="15"/>
      <c r="AY160" s="15"/>
      <c r="AZ160" s="118"/>
      <c r="BA160" s="15"/>
      <c r="BB160" s="15"/>
      <c r="BC160" s="118"/>
      <c r="BD160" s="15"/>
      <c r="BE160" s="15"/>
      <c r="BF160" s="15"/>
      <c r="BG160" s="118"/>
      <c r="BH160" s="15"/>
      <c r="BI160" s="15"/>
      <c r="BJ160" s="118"/>
      <c r="BK160" s="15"/>
      <c r="BL160" s="15"/>
      <c r="BM160" s="15"/>
      <c r="BN160" s="118"/>
      <c r="BO160" s="15"/>
      <c r="BP160" s="15"/>
      <c r="BQ160" s="118"/>
      <c r="BR160" s="15"/>
      <c r="BS160" s="15"/>
      <c r="BT160" s="15"/>
      <c r="BU160" s="118"/>
      <c r="BV160" s="15"/>
      <c r="BW160" s="15"/>
      <c r="BX160" s="118"/>
      <c r="BY160" s="15"/>
      <c r="BZ160" s="15"/>
      <c r="CA160" s="118"/>
      <c r="CB160" s="15"/>
      <c r="CC160" s="15"/>
      <c r="CD160" s="15"/>
      <c r="CE160" s="118"/>
      <c r="CF160" s="15"/>
      <c r="CG160" s="15"/>
      <c r="CH160" s="118"/>
      <c r="CI160" s="15"/>
      <c r="CJ160" s="15"/>
      <c r="CK160" s="15"/>
      <c r="CL160" s="118"/>
      <c r="CM160" s="15"/>
      <c r="CN160" s="15"/>
      <c r="CO160" s="118"/>
      <c r="CP160" s="15"/>
      <c r="CQ160" s="15"/>
      <c r="CR160" s="15"/>
      <c r="CS160" s="118"/>
      <c r="CT160" s="15"/>
      <c r="CU160" s="15"/>
      <c r="CV160" s="118"/>
      <c r="CW160" s="15"/>
      <c r="CX160" s="15"/>
    </row>
    <row r="161" spans="2:102" s="3" customFormat="1" x14ac:dyDescent="0.3">
      <c r="B161" s="12"/>
      <c r="C161" s="15"/>
      <c r="D161" s="15"/>
      <c r="E161" s="12"/>
      <c r="F161" s="15"/>
      <c r="G161" s="15"/>
      <c r="H161" s="118"/>
      <c r="I161" s="15"/>
      <c r="J161" s="15"/>
      <c r="K161" s="15"/>
      <c r="L161" s="118"/>
      <c r="M161" s="15"/>
      <c r="N161" s="15"/>
      <c r="O161" s="118"/>
      <c r="P161" s="15"/>
      <c r="Q161" s="15"/>
      <c r="R161" s="15"/>
      <c r="S161" s="118"/>
      <c r="T161" s="15"/>
      <c r="U161" s="15"/>
      <c r="V161" s="118"/>
      <c r="W161" s="15"/>
      <c r="X161" s="15"/>
      <c r="Y161" s="118"/>
      <c r="Z161" s="15"/>
      <c r="AA161" s="15"/>
      <c r="AB161" s="15"/>
      <c r="AC161" s="118"/>
      <c r="AD161" s="15"/>
      <c r="AE161" s="15"/>
      <c r="AF161" s="118"/>
      <c r="AG161" s="15"/>
      <c r="AH161" s="15"/>
      <c r="AI161" s="15"/>
      <c r="AJ161" s="118"/>
      <c r="AK161" s="15"/>
      <c r="AL161" s="15"/>
      <c r="AM161" s="118"/>
      <c r="AN161" s="15"/>
      <c r="AO161" s="15"/>
      <c r="AP161" s="15"/>
      <c r="AQ161" s="118"/>
      <c r="AR161" s="15"/>
      <c r="AS161" s="15"/>
      <c r="AT161" s="118"/>
      <c r="AU161" s="15"/>
      <c r="AV161" s="15"/>
      <c r="AW161" s="118"/>
      <c r="AX161" s="15"/>
      <c r="AY161" s="15"/>
      <c r="AZ161" s="118"/>
      <c r="BA161" s="15"/>
      <c r="BB161" s="15"/>
      <c r="BC161" s="118"/>
      <c r="BD161" s="15"/>
      <c r="BE161" s="15"/>
      <c r="BF161" s="15"/>
      <c r="BG161" s="118"/>
      <c r="BH161" s="15"/>
      <c r="BI161" s="15"/>
      <c r="BJ161" s="118"/>
      <c r="BK161" s="15"/>
      <c r="BL161" s="15"/>
      <c r="BM161" s="15"/>
      <c r="BN161" s="118"/>
      <c r="BO161" s="15"/>
      <c r="BP161" s="15"/>
      <c r="BQ161" s="118"/>
      <c r="BR161" s="15"/>
      <c r="BS161" s="15"/>
      <c r="BT161" s="15"/>
      <c r="BU161" s="118"/>
      <c r="BV161" s="15"/>
      <c r="BW161" s="15"/>
      <c r="BX161" s="118"/>
      <c r="BY161" s="15"/>
      <c r="BZ161" s="15"/>
      <c r="CA161" s="118"/>
      <c r="CB161" s="15"/>
      <c r="CC161" s="15"/>
      <c r="CD161" s="15"/>
      <c r="CE161" s="118"/>
      <c r="CF161" s="15"/>
      <c r="CG161" s="15"/>
      <c r="CH161" s="118"/>
      <c r="CI161" s="15"/>
      <c r="CJ161" s="15"/>
      <c r="CK161" s="15"/>
      <c r="CL161" s="118"/>
      <c r="CM161" s="15"/>
      <c r="CN161" s="15"/>
      <c r="CO161" s="118"/>
      <c r="CP161" s="15"/>
      <c r="CQ161" s="15"/>
      <c r="CR161" s="15"/>
      <c r="CS161" s="118"/>
      <c r="CT161" s="15"/>
      <c r="CU161" s="15"/>
      <c r="CV161" s="118"/>
      <c r="CW161" s="15"/>
      <c r="CX161" s="15"/>
    </row>
    <row r="162" spans="2:102" s="3" customFormat="1" x14ac:dyDescent="0.3">
      <c r="B162" s="12"/>
      <c r="C162" s="15"/>
      <c r="D162" s="15"/>
      <c r="E162" s="12"/>
      <c r="F162" s="15"/>
      <c r="G162" s="15"/>
      <c r="H162" s="118"/>
      <c r="I162" s="15"/>
      <c r="J162" s="15"/>
      <c r="K162" s="15"/>
      <c r="L162" s="118"/>
      <c r="M162" s="15"/>
      <c r="N162" s="15"/>
      <c r="O162" s="118"/>
      <c r="P162" s="15"/>
      <c r="Q162" s="15"/>
      <c r="R162" s="15"/>
      <c r="S162" s="118"/>
      <c r="T162" s="15"/>
      <c r="U162" s="15"/>
      <c r="V162" s="118"/>
      <c r="W162" s="15"/>
      <c r="X162" s="15"/>
      <c r="Y162" s="118"/>
      <c r="Z162" s="15"/>
      <c r="AA162" s="15"/>
      <c r="AB162" s="15"/>
      <c r="AC162" s="118"/>
      <c r="AD162" s="15"/>
      <c r="AE162" s="15"/>
      <c r="AF162" s="118"/>
      <c r="AG162" s="15"/>
      <c r="AH162" s="15"/>
      <c r="AI162" s="15"/>
      <c r="AJ162" s="118"/>
      <c r="AK162" s="15"/>
      <c r="AL162" s="15"/>
      <c r="AM162" s="118"/>
      <c r="AN162" s="15"/>
      <c r="AO162" s="15"/>
      <c r="AP162" s="15"/>
      <c r="AQ162" s="118"/>
      <c r="AR162" s="15"/>
      <c r="AS162" s="15"/>
      <c r="AT162" s="118"/>
      <c r="AU162" s="15"/>
      <c r="AV162" s="15"/>
      <c r="AW162" s="118"/>
      <c r="AX162" s="15"/>
      <c r="AY162" s="15"/>
      <c r="AZ162" s="118"/>
      <c r="BA162" s="15"/>
      <c r="BB162" s="15"/>
      <c r="BC162" s="118"/>
      <c r="BD162" s="15"/>
      <c r="BE162" s="15"/>
      <c r="BF162" s="15"/>
      <c r="BG162" s="118"/>
      <c r="BH162" s="15"/>
      <c r="BI162" s="15"/>
      <c r="BJ162" s="118"/>
      <c r="BK162" s="15"/>
      <c r="BL162" s="15"/>
      <c r="BM162" s="15"/>
      <c r="BN162" s="118"/>
      <c r="BO162" s="15"/>
      <c r="BP162" s="15"/>
      <c r="BQ162" s="118"/>
      <c r="BR162" s="15"/>
      <c r="BS162" s="15"/>
      <c r="BT162" s="15"/>
      <c r="BU162" s="118"/>
      <c r="BV162" s="15"/>
      <c r="BW162" s="15"/>
      <c r="BX162" s="118"/>
      <c r="BY162" s="15"/>
      <c r="BZ162" s="15"/>
      <c r="CA162" s="118"/>
      <c r="CB162" s="15"/>
      <c r="CC162" s="15"/>
      <c r="CD162" s="15"/>
      <c r="CE162" s="118"/>
      <c r="CF162" s="15"/>
      <c r="CG162" s="15"/>
      <c r="CH162" s="118"/>
      <c r="CI162" s="15"/>
      <c r="CJ162" s="15"/>
      <c r="CK162" s="15"/>
      <c r="CL162" s="118"/>
      <c r="CM162" s="15"/>
      <c r="CN162" s="15"/>
      <c r="CO162" s="118"/>
      <c r="CP162" s="15"/>
      <c r="CQ162" s="15"/>
      <c r="CR162" s="15"/>
      <c r="CS162" s="118"/>
      <c r="CT162" s="15"/>
      <c r="CU162" s="15"/>
      <c r="CV162" s="118"/>
      <c r="CW162" s="15"/>
      <c r="CX162" s="15"/>
    </row>
    <row r="163" spans="2:102" s="3" customFormat="1" x14ac:dyDescent="0.3">
      <c r="B163" s="12"/>
      <c r="C163" s="15"/>
      <c r="D163" s="15"/>
      <c r="E163" s="12"/>
      <c r="F163" s="15"/>
      <c r="G163" s="15"/>
      <c r="H163" s="118"/>
      <c r="I163" s="15"/>
      <c r="J163" s="15"/>
      <c r="K163" s="15"/>
      <c r="L163" s="118"/>
      <c r="M163" s="15"/>
      <c r="N163" s="15"/>
      <c r="O163" s="118"/>
      <c r="P163" s="15"/>
      <c r="Q163" s="15"/>
      <c r="R163" s="15"/>
      <c r="S163" s="118"/>
      <c r="T163" s="15"/>
      <c r="U163" s="15"/>
      <c r="V163" s="118"/>
      <c r="W163" s="15"/>
      <c r="X163" s="15"/>
      <c r="Y163" s="118"/>
      <c r="Z163" s="15"/>
      <c r="AA163" s="15"/>
      <c r="AB163" s="15"/>
      <c r="AC163" s="118"/>
      <c r="AD163" s="15"/>
      <c r="AE163" s="15"/>
      <c r="AF163" s="118"/>
      <c r="AG163" s="15"/>
      <c r="AH163" s="15"/>
      <c r="AI163" s="15"/>
      <c r="AJ163" s="118"/>
      <c r="AK163" s="15"/>
      <c r="AL163" s="15"/>
      <c r="AM163" s="118"/>
      <c r="AN163" s="15"/>
      <c r="AO163" s="15"/>
      <c r="AP163" s="15"/>
      <c r="AQ163" s="118"/>
      <c r="AR163" s="15"/>
      <c r="AS163" s="15"/>
      <c r="AT163" s="118"/>
      <c r="AU163" s="15"/>
      <c r="AV163" s="15"/>
      <c r="AW163" s="118"/>
      <c r="AX163" s="15"/>
      <c r="AY163" s="15"/>
      <c r="AZ163" s="118"/>
      <c r="BA163" s="15"/>
      <c r="BB163" s="15"/>
      <c r="BC163" s="118"/>
      <c r="BD163" s="15"/>
      <c r="BE163" s="15"/>
      <c r="BF163" s="15"/>
      <c r="BG163" s="118"/>
      <c r="BH163" s="15"/>
      <c r="BI163" s="15"/>
      <c r="BJ163" s="118"/>
      <c r="BK163" s="15"/>
      <c r="BL163" s="15"/>
      <c r="BM163" s="15"/>
      <c r="BN163" s="118"/>
      <c r="BO163" s="15"/>
      <c r="BP163" s="15"/>
      <c r="BQ163" s="118"/>
      <c r="BR163" s="15"/>
      <c r="BS163" s="15"/>
      <c r="BT163" s="15"/>
      <c r="BU163" s="118"/>
      <c r="BV163" s="15"/>
      <c r="BW163" s="15"/>
      <c r="BX163" s="118"/>
      <c r="BY163" s="15"/>
      <c r="BZ163" s="15"/>
      <c r="CA163" s="118"/>
      <c r="CB163" s="15"/>
      <c r="CC163" s="15"/>
      <c r="CD163" s="15"/>
      <c r="CE163" s="118"/>
      <c r="CF163" s="15"/>
      <c r="CG163" s="15"/>
      <c r="CH163" s="118"/>
      <c r="CI163" s="15"/>
      <c r="CJ163" s="15"/>
      <c r="CK163" s="15"/>
      <c r="CL163" s="118"/>
      <c r="CM163" s="15"/>
      <c r="CN163" s="15"/>
      <c r="CO163" s="118"/>
      <c r="CP163" s="15"/>
      <c r="CQ163" s="15"/>
      <c r="CR163" s="15"/>
      <c r="CS163" s="118"/>
      <c r="CT163" s="15"/>
      <c r="CU163" s="15"/>
      <c r="CV163" s="118"/>
      <c r="CW163" s="15"/>
      <c r="CX163" s="15"/>
    </row>
    <row r="164" spans="2:102" s="3" customFormat="1" x14ac:dyDescent="0.3">
      <c r="B164" s="12"/>
      <c r="C164" s="15"/>
      <c r="D164" s="15"/>
      <c r="E164" s="12"/>
      <c r="F164" s="15"/>
      <c r="G164" s="15"/>
      <c r="H164" s="118"/>
      <c r="I164" s="15"/>
      <c r="J164" s="15"/>
      <c r="K164" s="15"/>
      <c r="L164" s="118"/>
      <c r="M164" s="15"/>
      <c r="N164" s="15"/>
      <c r="O164" s="118"/>
      <c r="P164" s="15"/>
      <c r="Q164" s="15"/>
      <c r="R164" s="15"/>
      <c r="S164" s="118"/>
      <c r="T164" s="15"/>
      <c r="U164" s="15"/>
      <c r="V164" s="118"/>
      <c r="W164" s="15"/>
      <c r="X164" s="15"/>
      <c r="Y164" s="118"/>
      <c r="Z164" s="15"/>
      <c r="AA164" s="15"/>
      <c r="AB164" s="15"/>
      <c r="AC164" s="118"/>
      <c r="AD164" s="15"/>
      <c r="AE164" s="15"/>
      <c r="AF164" s="118"/>
      <c r="AG164" s="15"/>
      <c r="AH164" s="15"/>
      <c r="AI164" s="15"/>
      <c r="AJ164" s="118"/>
      <c r="AK164" s="15"/>
      <c r="AL164" s="15"/>
      <c r="AM164" s="118"/>
      <c r="AN164" s="15"/>
      <c r="AO164" s="15"/>
      <c r="AP164" s="15"/>
      <c r="AQ164" s="118"/>
      <c r="AR164" s="15"/>
      <c r="AS164" s="15"/>
      <c r="AT164" s="118"/>
      <c r="AU164" s="15"/>
      <c r="AV164" s="15"/>
      <c r="AW164" s="118"/>
      <c r="AX164" s="15"/>
      <c r="AY164" s="15"/>
      <c r="AZ164" s="118"/>
      <c r="BA164" s="15"/>
      <c r="BB164" s="15"/>
      <c r="BC164" s="118"/>
      <c r="BD164" s="15"/>
      <c r="BE164" s="15"/>
      <c r="BF164" s="15"/>
      <c r="BG164" s="118"/>
      <c r="BH164" s="15"/>
      <c r="BI164" s="15"/>
      <c r="BJ164" s="118"/>
      <c r="BK164" s="15"/>
      <c r="BL164" s="15"/>
      <c r="BM164" s="15"/>
      <c r="BN164" s="118"/>
      <c r="BO164" s="15"/>
      <c r="BP164" s="15"/>
      <c r="BQ164" s="118"/>
      <c r="BR164" s="15"/>
      <c r="BS164" s="15"/>
      <c r="BT164" s="15"/>
      <c r="BU164" s="118"/>
      <c r="BV164" s="15"/>
      <c r="BW164" s="15"/>
      <c r="BX164" s="118"/>
      <c r="BY164" s="15"/>
      <c r="BZ164" s="15"/>
      <c r="CA164" s="118"/>
      <c r="CB164" s="15"/>
      <c r="CC164" s="15"/>
      <c r="CD164" s="15"/>
      <c r="CE164" s="118"/>
      <c r="CF164" s="15"/>
      <c r="CG164" s="15"/>
      <c r="CH164" s="118"/>
      <c r="CI164" s="15"/>
      <c r="CJ164" s="15"/>
      <c r="CK164" s="15"/>
      <c r="CL164" s="118"/>
      <c r="CM164" s="15"/>
      <c r="CN164" s="15"/>
      <c r="CO164" s="118"/>
      <c r="CP164" s="15"/>
      <c r="CQ164" s="15"/>
      <c r="CR164" s="15"/>
      <c r="CS164" s="118"/>
      <c r="CT164" s="15"/>
      <c r="CU164" s="15"/>
      <c r="CV164" s="118"/>
      <c r="CW164" s="15"/>
      <c r="CX164" s="15"/>
    </row>
    <row r="165" spans="2:102" s="3" customFormat="1" x14ac:dyDescent="0.3">
      <c r="B165" s="12"/>
      <c r="C165" s="15"/>
      <c r="D165" s="15"/>
      <c r="E165" s="12"/>
      <c r="F165" s="15"/>
      <c r="G165" s="15"/>
      <c r="H165" s="118"/>
      <c r="I165" s="15"/>
      <c r="J165" s="15"/>
      <c r="K165" s="15"/>
      <c r="L165" s="118"/>
      <c r="M165" s="15"/>
      <c r="N165" s="15"/>
      <c r="O165" s="118"/>
      <c r="P165" s="15"/>
      <c r="Q165" s="15"/>
      <c r="R165" s="15"/>
      <c r="S165" s="118"/>
      <c r="T165" s="15"/>
      <c r="U165" s="15"/>
      <c r="V165" s="118"/>
      <c r="W165" s="15"/>
      <c r="X165" s="15"/>
      <c r="Y165" s="118"/>
      <c r="Z165" s="15"/>
      <c r="AA165" s="15"/>
      <c r="AB165" s="15"/>
      <c r="AC165" s="118"/>
      <c r="AD165" s="15"/>
      <c r="AE165" s="15"/>
      <c r="AF165" s="118"/>
      <c r="AG165" s="15"/>
      <c r="AH165" s="15"/>
      <c r="AI165" s="15"/>
      <c r="AJ165" s="118"/>
      <c r="AK165" s="15"/>
      <c r="AL165" s="15"/>
      <c r="AM165" s="118"/>
      <c r="AN165" s="15"/>
      <c r="AO165" s="15"/>
      <c r="AP165" s="15"/>
      <c r="AQ165" s="118"/>
      <c r="AR165" s="15"/>
      <c r="AS165" s="15"/>
      <c r="AT165" s="118"/>
      <c r="AU165" s="15"/>
      <c r="AV165" s="15"/>
      <c r="AW165" s="118"/>
      <c r="AX165" s="15"/>
      <c r="AY165" s="15"/>
      <c r="AZ165" s="118"/>
      <c r="BA165" s="15"/>
      <c r="BB165" s="15"/>
      <c r="BC165" s="118"/>
      <c r="BD165" s="15"/>
      <c r="BE165" s="15"/>
      <c r="BF165" s="15"/>
      <c r="BG165" s="118"/>
      <c r="BH165" s="15"/>
      <c r="BI165" s="15"/>
      <c r="BJ165" s="118"/>
      <c r="BK165" s="15"/>
      <c r="BL165" s="15"/>
      <c r="BM165" s="15"/>
      <c r="BN165" s="118"/>
      <c r="BO165" s="15"/>
      <c r="BP165" s="15"/>
      <c r="BQ165" s="118"/>
      <c r="BR165" s="15"/>
      <c r="BS165" s="15"/>
      <c r="BT165" s="15"/>
      <c r="BU165" s="118"/>
      <c r="BV165" s="15"/>
      <c r="BW165" s="15"/>
      <c r="BX165" s="118"/>
      <c r="BY165" s="15"/>
      <c r="BZ165" s="15"/>
      <c r="CA165" s="118"/>
      <c r="CB165" s="15"/>
      <c r="CC165" s="15"/>
      <c r="CD165" s="15"/>
      <c r="CE165" s="118"/>
      <c r="CF165" s="15"/>
      <c r="CG165" s="15"/>
      <c r="CH165" s="118"/>
      <c r="CI165" s="15"/>
      <c r="CJ165" s="15"/>
      <c r="CK165" s="15"/>
      <c r="CL165" s="118"/>
      <c r="CM165" s="15"/>
      <c r="CN165" s="15"/>
      <c r="CO165" s="118"/>
      <c r="CP165" s="15"/>
      <c r="CQ165" s="15"/>
      <c r="CR165" s="15"/>
      <c r="CS165" s="118"/>
      <c r="CT165" s="15"/>
      <c r="CU165" s="15"/>
      <c r="CV165" s="118"/>
      <c r="CW165" s="15"/>
      <c r="CX165" s="15"/>
    </row>
    <row r="166" spans="2:102" s="3" customFormat="1" x14ac:dyDescent="0.3">
      <c r="B166" s="12"/>
      <c r="C166" s="15"/>
      <c r="D166" s="15"/>
      <c r="E166" s="12"/>
      <c r="F166" s="15"/>
      <c r="G166" s="15"/>
      <c r="H166" s="118"/>
      <c r="I166" s="15"/>
      <c r="J166" s="15"/>
      <c r="K166" s="15"/>
      <c r="L166" s="118"/>
      <c r="M166" s="15"/>
      <c r="N166" s="15"/>
      <c r="O166" s="118"/>
      <c r="P166" s="15"/>
      <c r="Q166" s="15"/>
      <c r="R166" s="15"/>
      <c r="S166" s="118"/>
      <c r="T166" s="15"/>
      <c r="U166" s="15"/>
      <c r="V166" s="118"/>
      <c r="W166" s="15"/>
      <c r="X166" s="15"/>
      <c r="Y166" s="118"/>
      <c r="Z166" s="15"/>
      <c r="AA166" s="15"/>
      <c r="AB166" s="15"/>
      <c r="AC166" s="118"/>
      <c r="AD166" s="15"/>
      <c r="AE166" s="15"/>
      <c r="AF166" s="118"/>
      <c r="AG166" s="15"/>
      <c r="AH166" s="15"/>
      <c r="AI166" s="15"/>
      <c r="AJ166" s="118"/>
      <c r="AK166" s="15"/>
      <c r="AL166" s="15"/>
      <c r="AM166" s="118"/>
      <c r="AN166" s="15"/>
      <c r="AO166" s="15"/>
      <c r="AP166" s="15"/>
      <c r="AQ166" s="118"/>
      <c r="AR166" s="15"/>
      <c r="AS166" s="15"/>
      <c r="AT166" s="118"/>
      <c r="AU166" s="15"/>
      <c r="AV166" s="15"/>
      <c r="AW166" s="118"/>
      <c r="AX166" s="15"/>
      <c r="AY166" s="15"/>
      <c r="AZ166" s="118"/>
      <c r="BA166" s="15"/>
      <c r="BB166" s="15"/>
      <c r="BC166" s="118"/>
      <c r="BD166" s="15"/>
      <c r="BE166" s="15"/>
      <c r="BF166" s="15"/>
      <c r="BG166" s="118"/>
      <c r="BH166" s="15"/>
      <c r="BI166" s="15"/>
      <c r="BJ166" s="118"/>
      <c r="BK166" s="15"/>
      <c r="BL166" s="15"/>
      <c r="BM166" s="15"/>
      <c r="BN166" s="118"/>
      <c r="BO166" s="15"/>
      <c r="BP166" s="15"/>
      <c r="BQ166" s="118"/>
      <c r="BR166" s="15"/>
      <c r="BS166" s="15"/>
      <c r="BT166" s="15"/>
      <c r="BU166" s="118"/>
      <c r="BV166" s="15"/>
      <c r="BW166" s="15"/>
      <c r="BX166" s="118"/>
      <c r="BY166" s="15"/>
      <c r="BZ166" s="15"/>
      <c r="CA166" s="118"/>
      <c r="CB166" s="15"/>
      <c r="CC166" s="15"/>
      <c r="CD166" s="15"/>
      <c r="CE166" s="118"/>
      <c r="CF166" s="15"/>
      <c r="CG166" s="15"/>
      <c r="CH166" s="118"/>
      <c r="CI166" s="15"/>
      <c r="CJ166" s="15"/>
      <c r="CK166" s="15"/>
      <c r="CL166" s="118"/>
      <c r="CM166" s="15"/>
      <c r="CN166" s="15"/>
      <c r="CO166" s="118"/>
      <c r="CP166" s="15"/>
      <c r="CQ166" s="15"/>
      <c r="CR166" s="15"/>
      <c r="CS166" s="118"/>
      <c r="CT166" s="15"/>
      <c r="CU166" s="15"/>
      <c r="CV166" s="118"/>
      <c r="CW166" s="15"/>
      <c r="CX166" s="15"/>
    </row>
    <row r="167" spans="2:102" s="3" customFormat="1" x14ac:dyDescent="0.3">
      <c r="B167" s="12"/>
      <c r="C167" s="15"/>
      <c r="D167" s="15"/>
      <c r="E167" s="12"/>
      <c r="F167" s="15"/>
      <c r="G167" s="15"/>
      <c r="H167" s="118"/>
      <c r="I167" s="15"/>
      <c r="J167" s="15"/>
      <c r="K167" s="15"/>
      <c r="L167" s="118"/>
      <c r="M167" s="15"/>
      <c r="N167" s="15"/>
      <c r="O167" s="118"/>
      <c r="P167" s="15"/>
      <c r="Q167" s="15"/>
      <c r="R167" s="15"/>
      <c r="S167" s="118"/>
      <c r="T167" s="15"/>
      <c r="U167" s="15"/>
      <c r="V167" s="118"/>
      <c r="W167" s="15"/>
      <c r="X167" s="15"/>
      <c r="Y167" s="118"/>
      <c r="Z167" s="15"/>
      <c r="AA167" s="15"/>
      <c r="AB167" s="15"/>
      <c r="AC167" s="118"/>
      <c r="AD167" s="15"/>
      <c r="AE167" s="15"/>
      <c r="AF167" s="118"/>
      <c r="AG167" s="15"/>
      <c r="AH167" s="15"/>
      <c r="AI167" s="15"/>
      <c r="AJ167" s="118"/>
      <c r="AK167" s="15"/>
      <c r="AL167" s="15"/>
      <c r="AM167" s="118"/>
      <c r="AN167" s="15"/>
      <c r="AO167" s="15"/>
      <c r="AP167" s="15"/>
      <c r="AQ167" s="118"/>
      <c r="AR167" s="15"/>
      <c r="AS167" s="15"/>
      <c r="AT167" s="118"/>
      <c r="AU167" s="15"/>
      <c r="AV167" s="15"/>
      <c r="AW167" s="118"/>
      <c r="AX167" s="15"/>
      <c r="AY167" s="15"/>
      <c r="AZ167" s="118"/>
      <c r="BA167" s="15"/>
      <c r="BB167" s="15"/>
      <c r="BC167" s="118"/>
      <c r="BD167" s="15"/>
      <c r="BE167" s="15"/>
      <c r="BF167" s="15"/>
      <c r="BG167" s="118"/>
      <c r="BH167" s="15"/>
      <c r="BI167" s="15"/>
      <c r="BJ167" s="118"/>
      <c r="BK167" s="15"/>
      <c r="BL167" s="15"/>
      <c r="BM167" s="15"/>
      <c r="BN167" s="118"/>
      <c r="BO167" s="15"/>
      <c r="BP167" s="15"/>
      <c r="BQ167" s="118"/>
      <c r="BR167" s="15"/>
      <c r="BS167" s="15"/>
      <c r="BT167" s="15"/>
      <c r="BU167" s="118"/>
      <c r="BV167" s="15"/>
      <c r="BW167" s="15"/>
      <c r="BX167" s="118"/>
      <c r="BY167" s="15"/>
      <c r="BZ167" s="15"/>
      <c r="CA167" s="118"/>
      <c r="CB167" s="15"/>
      <c r="CC167" s="15"/>
      <c r="CD167" s="15"/>
      <c r="CE167" s="118"/>
      <c r="CF167" s="15"/>
      <c r="CG167" s="15"/>
      <c r="CH167" s="118"/>
      <c r="CI167" s="15"/>
      <c r="CJ167" s="15"/>
      <c r="CK167" s="15"/>
      <c r="CL167" s="118"/>
      <c r="CM167" s="15"/>
      <c r="CN167" s="15"/>
      <c r="CO167" s="118"/>
      <c r="CP167" s="15"/>
      <c r="CQ167" s="15"/>
      <c r="CR167" s="15"/>
      <c r="CS167" s="118"/>
      <c r="CT167" s="15"/>
      <c r="CU167" s="15"/>
      <c r="CV167" s="118"/>
      <c r="CW167" s="15"/>
      <c r="CX167" s="15"/>
    </row>
    <row r="168" spans="2:102" s="3" customFormat="1" x14ac:dyDescent="0.3">
      <c r="B168" s="12"/>
      <c r="C168" s="15"/>
      <c r="D168" s="15"/>
      <c r="E168" s="12"/>
      <c r="F168" s="15"/>
      <c r="G168" s="15"/>
      <c r="H168" s="118"/>
      <c r="I168" s="15"/>
      <c r="J168" s="15"/>
      <c r="K168" s="15"/>
      <c r="L168" s="118"/>
      <c r="M168" s="15"/>
      <c r="N168" s="15"/>
      <c r="O168" s="118"/>
      <c r="P168" s="15"/>
      <c r="Q168" s="15"/>
      <c r="R168" s="15"/>
      <c r="S168" s="118"/>
      <c r="T168" s="15"/>
      <c r="U168" s="15"/>
      <c r="V168" s="118"/>
      <c r="W168" s="15"/>
      <c r="X168" s="15"/>
      <c r="Y168" s="118"/>
      <c r="Z168" s="15"/>
      <c r="AA168" s="15"/>
      <c r="AB168" s="15"/>
      <c r="AC168" s="118"/>
      <c r="AD168" s="15"/>
      <c r="AE168" s="15"/>
      <c r="AF168" s="118"/>
      <c r="AG168" s="15"/>
      <c r="AH168" s="15"/>
      <c r="AI168" s="15"/>
      <c r="AJ168" s="118"/>
      <c r="AK168" s="15"/>
      <c r="AL168" s="15"/>
      <c r="AM168" s="118"/>
      <c r="AN168" s="15"/>
      <c r="AO168" s="15"/>
      <c r="AP168" s="15"/>
      <c r="AQ168" s="118"/>
      <c r="AR168" s="15"/>
      <c r="AS168" s="15"/>
      <c r="AT168" s="118"/>
      <c r="AU168" s="15"/>
      <c r="AV168" s="15"/>
      <c r="AW168" s="118"/>
      <c r="AX168" s="15"/>
      <c r="AY168" s="15"/>
      <c r="AZ168" s="118"/>
      <c r="BA168" s="15"/>
      <c r="BB168" s="15"/>
      <c r="BC168" s="118"/>
      <c r="BD168" s="15"/>
      <c r="BE168" s="15"/>
      <c r="BF168" s="15"/>
      <c r="BG168" s="118"/>
      <c r="BH168" s="15"/>
      <c r="BI168" s="15"/>
      <c r="BJ168" s="118"/>
      <c r="BK168" s="15"/>
      <c r="BL168" s="15"/>
      <c r="BM168" s="15"/>
      <c r="BN168" s="118"/>
      <c r="BO168" s="15"/>
      <c r="BP168" s="15"/>
      <c r="BQ168" s="118"/>
      <c r="BR168" s="15"/>
      <c r="BS168" s="15"/>
      <c r="BT168" s="15"/>
      <c r="BU168" s="118"/>
      <c r="BV168" s="15"/>
      <c r="BW168" s="15"/>
      <c r="BX168" s="118"/>
      <c r="BY168" s="15"/>
      <c r="BZ168" s="15"/>
      <c r="CA168" s="118"/>
      <c r="CB168" s="15"/>
      <c r="CC168" s="15"/>
      <c r="CD168" s="15"/>
      <c r="CE168" s="118"/>
      <c r="CF168" s="15"/>
      <c r="CG168" s="15"/>
      <c r="CH168" s="118"/>
      <c r="CI168" s="15"/>
      <c r="CJ168" s="15"/>
      <c r="CK168" s="15"/>
      <c r="CL168" s="118"/>
      <c r="CM168" s="15"/>
      <c r="CN168" s="15"/>
      <c r="CO168" s="118"/>
      <c r="CP168" s="15"/>
      <c r="CQ168" s="15"/>
      <c r="CR168" s="15"/>
      <c r="CS168" s="118"/>
      <c r="CT168" s="15"/>
      <c r="CU168" s="15"/>
      <c r="CV168" s="118"/>
      <c r="CW168" s="15"/>
      <c r="CX168" s="15"/>
    </row>
    <row r="169" spans="2:102" s="3" customFormat="1" x14ac:dyDescent="0.3">
      <c r="B169" s="12"/>
      <c r="C169" s="15"/>
      <c r="D169" s="15"/>
      <c r="E169" s="12"/>
      <c r="F169" s="15"/>
      <c r="G169" s="15"/>
      <c r="H169" s="118"/>
      <c r="I169" s="15"/>
      <c r="J169" s="15"/>
      <c r="K169" s="15"/>
      <c r="L169" s="118"/>
      <c r="M169" s="15"/>
      <c r="N169" s="15"/>
      <c r="O169" s="118"/>
      <c r="P169" s="15"/>
      <c r="Q169" s="15"/>
      <c r="R169" s="15"/>
      <c r="S169" s="118"/>
      <c r="T169" s="15"/>
      <c r="U169" s="15"/>
      <c r="V169" s="118"/>
      <c r="W169" s="15"/>
      <c r="X169" s="15"/>
      <c r="Y169" s="118"/>
      <c r="Z169" s="15"/>
      <c r="AA169" s="15"/>
      <c r="AB169" s="15"/>
      <c r="AC169" s="118"/>
      <c r="AD169" s="15"/>
      <c r="AE169" s="15"/>
      <c r="AF169" s="118"/>
      <c r="AG169" s="15"/>
      <c r="AH169" s="15"/>
      <c r="AI169" s="15"/>
      <c r="AJ169" s="118"/>
      <c r="AK169" s="15"/>
      <c r="AL169" s="15"/>
      <c r="AM169" s="118"/>
      <c r="AN169" s="15"/>
      <c r="AO169" s="15"/>
      <c r="AP169" s="15"/>
      <c r="AQ169" s="118"/>
      <c r="AR169" s="15"/>
      <c r="AS169" s="15"/>
      <c r="AT169" s="118"/>
      <c r="AU169" s="15"/>
      <c r="AV169" s="15"/>
      <c r="AW169" s="118"/>
      <c r="AX169" s="15"/>
      <c r="AY169" s="15"/>
      <c r="AZ169" s="118"/>
      <c r="BA169" s="15"/>
      <c r="BB169" s="15"/>
      <c r="BC169" s="118"/>
      <c r="BD169" s="15"/>
      <c r="BE169" s="15"/>
      <c r="BF169" s="15"/>
      <c r="BG169" s="118"/>
      <c r="BH169" s="15"/>
      <c r="BI169" s="15"/>
      <c r="BJ169" s="118"/>
      <c r="BK169" s="15"/>
      <c r="BL169" s="15"/>
      <c r="BM169" s="15"/>
      <c r="BN169" s="118"/>
      <c r="BO169" s="15"/>
      <c r="BP169" s="15"/>
      <c r="BQ169" s="118"/>
      <c r="BR169" s="15"/>
      <c r="BS169" s="15"/>
      <c r="BT169" s="15"/>
      <c r="BU169" s="118"/>
      <c r="BV169" s="15"/>
      <c r="BW169" s="15"/>
      <c r="BX169" s="118"/>
      <c r="BY169" s="15"/>
      <c r="BZ169" s="15"/>
      <c r="CA169" s="118"/>
      <c r="CB169" s="15"/>
      <c r="CC169" s="15"/>
      <c r="CD169" s="15"/>
      <c r="CE169" s="118"/>
      <c r="CF169" s="15"/>
      <c r="CG169" s="15"/>
      <c r="CH169" s="118"/>
      <c r="CI169" s="15"/>
      <c r="CJ169" s="15"/>
      <c r="CK169" s="15"/>
      <c r="CL169" s="118"/>
      <c r="CM169" s="15"/>
      <c r="CN169" s="15"/>
      <c r="CO169" s="118"/>
      <c r="CP169" s="15"/>
      <c r="CQ169" s="15"/>
      <c r="CR169" s="15"/>
      <c r="CS169" s="118"/>
      <c r="CT169" s="15"/>
      <c r="CU169" s="15"/>
      <c r="CV169" s="118"/>
      <c r="CW169" s="15"/>
      <c r="CX169" s="15"/>
    </row>
    <row r="170" spans="2:102" s="3" customFormat="1" x14ac:dyDescent="0.3">
      <c r="B170" s="12"/>
      <c r="C170" s="15"/>
      <c r="D170" s="15"/>
      <c r="E170" s="12"/>
      <c r="F170" s="15"/>
      <c r="G170" s="15"/>
      <c r="H170" s="118"/>
      <c r="I170" s="15"/>
      <c r="J170" s="15"/>
      <c r="K170" s="15"/>
      <c r="L170" s="118"/>
      <c r="M170" s="15"/>
      <c r="N170" s="15"/>
      <c r="O170" s="118"/>
      <c r="P170" s="15"/>
      <c r="Q170" s="15"/>
      <c r="R170" s="15"/>
      <c r="S170" s="118"/>
      <c r="T170" s="15"/>
      <c r="U170" s="15"/>
      <c r="V170" s="118"/>
      <c r="W170" s="15"/>
      <c r="X170" s="15"/>
      <c r="Y170" s="118"/>
      <c r="Z170" s="15"/>
      <c r="AA170" s="15"/>
      <c r="AB170" s="15"/>
      <c r="AC170" s="118"/>
      <c r="AD170" s="15"/>
      <c r="AE170" s="15"/>
      <c r="AF170" s="118"/>
      <c r="AG170" s="15"/>
      <c r="AH170" s="15"/>
      <c r="AI170" s="15"/>
      <c r="AJ170" s="118"/>
      <c r="AK170" s="15"/>
      <c r="AL170" s="15"/>
      <c r="AM170" s="118"/>
      <c r="AN170" s="15"/>
      <c r="AO170" s="15"/>
      <c r="AP170" s="15"/>
      <c r="AQ170" s="118"/>
      <c r="AR170" s="15"/>
      <c r="AS170" s="15"/>
      <c r="AT170" s="118"/>
      <c r="AU170" s="15"/>
      <c r="AV170" s="15"/>
      <c r="AW170" s="118"/>
      <c r="AX170" s="15"/>
      <c r="AY170" s="15"/>
      <c r="AZ170" s="118"/>
      <c r="BA170" s="15"/>
      <c r="BB170" s="15"/>
      <c r="BC170" s="118"/>
      <c r="BD170" s="15"/>
      <c r="BE170" s="15"/>
      <c r="BF170" s="15"/>
      <c r="BG170" s="118"/>
      <c r="BH170" s="15"/>
      <c r="BI170" s="15"/>
      <c r="BJ170" s="118"/>
      <c r="BK170" s="15"/>
      <c r="BL170" s="15"/>
      <c r="BM170" s="15"/>
      <c r="BN170" s="118"/>
      <c r="BO170" s="15"/>
      <c r="BP170" s="15"/>
      <c r="BQ170" s="118"/>
      <c r="BR170" s="15"/>
      <c r="BS170" s="15"/>
      <c r="BT170" s="15"/>
      <c r="BU170" s="118"/>
      <c r="BV170" s="15"/>
      <c r="BW170" s="15"/>
      <c r="BX170" s="118"/>
      <c r="BY170" s="15"/>
      <c r="BZ170" s="15"/>
      <c r="CA170" s="118"/>
      <c r="CB170" s="15"/>
      <c r="CC170" s="15"/>
      <c r="CD170" s="15"/>
      <c r="CE170" s="118"/>
      <c r="CF170" s="15"/>
      <c r="CG170" s="15"/>
      <c r="CH170" s="118"/>
      <c r="CI170" s="15"/>
      <c r="CJ170" s="15"/>
      <c r="CK170" s="15"/>
      <c r="CL170" s="118"/>
      <c r="CM170" s="15"/>
      <c r="CN170" s="15"/>
      <c r="CO170" s="118"/>
      <c r="CP170" s="15"/>
      <c r="CQ170" s="15"/>
      <c r="CR170" s="15"/>
      <c r="CS170" s="118"/>
      <c r="CT170" s="15"/>
      <c r="CU170" s="15"/>
      <c r="CV170" s="118"/>
      <c r="CW170" s="15"/>
      <c r="CX170" s="15"/>
    </row>
    <row r="171" spans="2:102" s="3" customFormat="1" x14ac:dyDescent="0.3">
      <c r="B171" s="12"/>
      <c r="C171" s="15"/>
      <c r="D171" s="15"/>
      <c r="E171" s="12"/>
      <c r="F171" s="15"/>
      <c r="G171" s="15"/>
      <c r="H171" s="118"/>
      <c r="I171" s="15"/>
      <c r="J171" s="15"/>
      <c r="K171" s="15"/>
      <c r="L171" s="118"/>
      <c r="M171" s="15"/>
      <c r="N171" s="15"/>
      <c r="O171" s="118"/>
      <c r="P171" s="15"/>
      <c r="Q171" s="15"/>
      <c r="R171" s="15"/>
      <c r="S171" s="118"/>
      <c r="T171" s="15"/>
      <c r="U171" s="15"/>
      <c r="V171" s="118"/>
      <c r="W171" s="15"/>
      <c r="X171" s="15"/>
      <c r="Y171" s="118"/>
      <c r="Z171" s="15"/>
      <c r="AA171" s="15"/>
      <c r="AB171" s="15"/>
      <c r="AC171" s="118"/>
      <c r="AD171" s="15"/>
      <c r="AE171" s="15"/>
      <c r="AF171" s="118"/>
      <c r="AG171" s="15"/>
      <c r="AH171" s="15"/>
      <c r="AI171" s="15"/>
      <c r="AJ171" s="118"/>
      <c r="AK171" s="15"/>
      <c r="AL171" s="15"/>
      <c r="AM171" s="118"/>
      <c r="AN171" s="15"/>
      <c r="AO171" s="15"/>
      <c r="AP171" s="15"/>
      <c r="AQ171" s="118"/>
      <c r="AR171" s="15"/>
      <c r="AS171" s="15"/>
      <c r="AT171" s="118"/>
      <c r="AU171" s="15"/>
      <c r="AV171" s="15"/>
      <c r="AW171" s="118"/>
      <c r="AX171" s="15"/>
      <c r="AY171" s="15"/>
      <c r="AZ171" s="118"/>
      <c r="BA171" s="15"/>
      <c r="BB171" s="15"/>
      <c r="BC171" s="118"/>
      <c r="BD171" s="15"/>
      <c r="BE171" s="15"/>
      <c r="BF171" s="15"/>
      <c r="BG171" s="118"/>
      <c r="BH171" s="15"/>
      <c r="BI171" s="15"/>
      <c r="BJ171" s="118"/>
      <c r="BK171" s="15"/>
      <c r="BL171" s="15"/>
      <c r="BM171" s="15"/>
      <c r="BN171" s="118"/>
      <c r="BO171" s="15"/>
      <c r="BP171" s="15"/>
      <c r="BQ171" s="118"/>
      <c r="BR171" s="15"/>
      <c r="BS171" s="15"/>
      <c r="BT171" s="15"/>
      <c r="BU171" s="118"/>
      <c r="BV171" s="15"/>
      <c r="BW171" s="15"/>
      <c r="BX171" s="118"/>
      <c r="BY171" s="15"/>
      <c r="BZ171" s="15"/>
      <c r="CA171" s="118"/>
      <c r="CB171" s="15"/>
      <c r="CC171" s="15"/>
      <c r="CD171" s="15"/>
      <c r="CE171" s="118"/>
      <c r="CF171" s="15"/>
      <c r="CG171" s="15"/>
      <c r="CH171" s="118"/>
      <c r="CI171" s="15"/>
      <c r="CJ171" s="15"/>
      <c r="CK171" s="15"/>
      <c r="CL171" s="118"/>
      <c r="CM171" s="15"/>
      <c r="CN171" s="15"/>
      <c r="CO171" s="118"/>
      <c r="CP171" s="15"/>
      <c r="CQ171" s="15"/>
      <c r="CR171" s="15"/>
      <c r="CS171" s="118"/>
      <c r="CT171" s="15"/>
      <c r="CU171" s="15"/>
      <c r="CV171" s="118"/>
      <c r="CW171" s="15"/>
      <c r="CX171" s="15"/>
    </row>
    <row r="172" spans="2:102" s="3" customFormat="1" x14ac:dyDescent="0.3">
      <c r="B172" s="12"/>
      <c r="C172" s="15"/>
      <c r="D172" s="15"/>
      <c r="E172" s="12"/>
      <c r="F172" s="15"/>
      <c r="G172" s="15"/>
      <c r="H172" s="118"/>
      <c r="I172" s="15"/>
      <c r="J172" s="15"/>
      <c r="K172" s="15"/>
      <c r="L172" s="118"/>
      <c r="M172" s="15"/>
      <c r="N172" s="15"/>
      <c r="O172" s="118"/>
      <c r="P172" s="15"/>
      <c r="Q172" s="15"/>
      <c r="R172" s="15"/>
      <c r="S172" s="118"/>
      <c r="T172" s="15"/>
      <c r="U172" s="15"/>
      <c r="V172" s="118"/>
      <c r="W172" s="15"/>
      <c r="X172" s="15"/>
      <c r="Y172" s="118"/>
      <c r="Z172" s="15"/>
      <c r="AA172" s="15"/>
      <c r="AB172" s="15"/>
      <c r="AC172" s="118"/>
      <c r="AD172" s="15"/>
      <c r="AE172" s="15"/>
      <c r="AF172" s="118"/>
      <c r="AG172" s="15"/>
      <c r="AH172" s="15"/>
      <c r="AI172" s="15"/>
      <c r="AJ172" s="118"/>
      <c r="AK172" s="15"/>
      <c r="AL172" s="15"/>
      <c r="AM172" s="118"/>
      <c r="AN172" s="15"/>
      <c r="AO172" s="15"/>
      <c r="AP172" s="15"/>
      <c r="AQ172" s="118"/>
      <c r="AR172" s="15"/>
      <c r="AS172" s="15"/>
      <c r="AT172" s="118"/>
      <c r="AU172" s="15"/>
      <c r="AV172" s="15"/>
      <c r="AW172" s="118"/>
      <c r="AX172" s="15"/>
      <c r="AY172" s="15"/>
      <c r="AZ172" s="118"/>
      <c r="BA172" s="15"/>
      <c r="BB172" s="15"/>
      <c r="BC172" s="118"/>
      <c r="BD172" s="15"/>
      <c r="BE172" s="15"/>
      <c r="BF172" s="15"/>
      <c r="BG172" s="118"/>
      <c r="BH172" s="15"/>
      <c r="BI172" s="15"/>
      <c r="BJ172" s="118"/>
      <c r="BK172" s="15"/>
      <c r="BL172" s="15"/>
      <c r="BM172" s="15"/>
      <c r="BN172" s="118"/>
      <c r="BO172" s="15"/>
      <c r="BP172" s="15"/>
      <c r="BQ172" s="118"/>
      <c r="BR172" s="15"/>
      <c r="BS172" s="15"/>
      <c r="BT172" s="15"/>
      <c r="BU172" s="118"/>
      <c r="BV172" s="15"/>
      <c r="BW172" s="15"/>
      <c r="BX172" s="118"/>
      <c r="BY172" s="15"/>
      <c r="BZ172" s="15"/>
      <c r="CA172" s="118"/>
      <c r="CB172" s="15"/>
      <c r="CC172" s="15"/>
      <c r="CD172" s="15"/>
      <c r="CE172" s="118"/>
      <c r="CF172" s="15"/>
      <c r="CG172" s="15"/>
      <c r="CH172" s="118"/>
      <c r="CI172" s="15"/>
      <c r="CJ172" s="15"/>
      <c r="CK172" s="15"/>
      <c r="CL172" s="118"/>
      <c r="CM172" s="15"/>
      <c r="CN172" s="15"/>
      <c r="CO172" s="118"/>
      <c r="CP172" s="15"/>
      <c r="CQ172" s="15"/>
      <c r="CR172" s="15"/>
      <c r="CS172" s="118"/>
      <c r="CT172" s="15"/>
      <c r="CU172" s="15"/>
      <c r="CV172" s="118"/>
      <c r="CW172" s="15"/>
      <c r="CX172" s="15"/>
    </row>
    <row r="173" spans="2:102" s="3" customFormat="1" x14ac:dyDescent="0.3">
      <c r="B173" s="12"/>
      <c r="C173" s="15"/>
      <c r="D173" s="15"/>
      <c r="E173" s="12"/>
      <c r="F173" s="15"/>
      <c r="G173" s="15"/>
      <c r="H173" s="118"/>
      <c r="I173" s="15"/>
      <c r="J173" s="15"/>
      <c r="K173" s="15"/>
      <c r="L173" s="118"/>
      <c r="M173" s="15"/>
      <c r="N173" s="15"/>
      <c r="O173" s="118"/>
      <c r="P173" s="15"/>
      <c r="Q173" s="15"/>
      <c r="R173" s="15"/>
      <c r="S173" s="118"/>
      <c r="T173" s="15"/>
      <c r="U173" s="15"/>
      <c r="V173" s="118"/>
      <c r="W173" s="15"/>
      <c r="X173" s="15"/>
      <c r="Y173" s="118"/>
      <c r="Z173" s="15"/>
      <c r="AA173" s="15"/>
      <c r="AB173" s="15"/>
      <c r="AC173" s="118"/>
      <c r="AD173" s="15"/>
      <c r="AE173" s="15"/>
      <c r="AF173" s="118"/>
      <c r="AG173" s="15"/>
      <c r="AH173" s="15"/>
      <c r="AI173" s="15"/>
      <c r="AJ173" s="118"/>
      <c r="AK173" s="15"/>
      <c r="AL173" s="15"/>
      <c r="AM173" s="118"/>
      <c r="AN173" s="15"/>
      <c r="AO173" s="15"/>
      <c r="AP173" s="15"/>
      <c r="AQ173" s="118"/>
      <c r="AR173" s="15"/>
      <c r="AS173" s="15"/>
      <c r="AT173" s="118"/>
      <c r="AU173" s="15"/>
      <c r="AV173" s="15"/>
      <c r="AW173" s="118"/>
      <c r="AX173" s="15"/>
      <c r="AY173" s="15"/>
      <c r="AZ173" s="118"/>
      <c r="BA173" s="15"/>
      <c r="BB173" s="15"/>
      <c r="BC173" s="118"/>
      <c r="BD173" s="15"/>
      <c r="BE173" s="15"/>
      <c r="BF173" s="15"/>
      <c r="BG173" s="118"/>
      <c r="BH173" s="15"/>
      <c r="BI173" s="15"/>
      <c r="BJ173" s="118"/>
      <c r="BK173" s="15"/>
      <c r="BL173" s="15"/>
      <c r="BM173" s="15"/>
      <c r="BN173" s="118"/>
      <c r="BO173" s="15"/>
      <c r="BP173" s="15"/>
      <c r="BQ173" s="118"/>
      <c r="BR173" s="15"/>
      <c r="BS173" s="15"/>
      <c r="BT173" s="15"/>
      <c r="BU173" s="118"/>
      <c r="BV173" s="15"/>
      <c r="BW173" s="15"/>
      <c r="BX173" s="118"/>
      <c r="BY173" s="15"/>
      <c r="BZ173" s="15"/>
      <c r="CA173" s="118"/>
      <c r="CB173" s="15"/>
      <c r="CC173" s="15"/>
      <c r="CD173" s="15"/>
      <c r="CE173" s="118"/>
      <c r="CF173" s="15"/>
      <c r="CG173" s="15"/>
      <c r="CH173" s="118"/>
      <c r="CI173" s="15"/>
      <c r="CJ173" s="15"/>
      <c r="CK173" s="15"/>
      <c r="CL173" s="118"/>
      <c r="CM173" s="15"/>
      <c r="CN173" s="15"/>
      <c r="CO173" s="118"/>
      <c r="CP173" s="15"/>
      <c r="CQ173" s="15"/>
      <c r="CR173" s="15"/>
      <c r="CS173" s="118"/>
      <c r="CT173" s="15"/>
      <c r="CU173" s="15"/>
      <c r="CV173" s="118"/>
      <c r="CW173" s="15"/>
      <c r="CX173" s="15"/>
    </row>
    <row r="174" spans="2:102" s="3" customFormat="1" x14ac:dyDescent="0.3">
      <c r="B174" s="12"/>
      <c r="C174" s="15"/>
      <c r="D174" s="15"/>
      <c r="E174" s="12"/>
      <c r="F174" s="15"/>
      <c r="G174" s="15"/>
      <c r="H174" s="118"/>
      <c r="I174" s="15"/>
      <c r="J174" s="15"/>
      <c r="K174" s="15"/>
      <c r="L174" s="118"/>
      <c r="M174" s="15"/>
      <c r="N174" s="15"/>
      <c r="O174" s="118"/>
      <c r="P174" s="15"/>
      <c r="Q174" s="15"/>
      <c r="R174" s="15"/>
      <c r="S174" s="118"/>
      <c r="T174" s="15"/>
      <c r="U174" s="15"/>
      <c r="V174" s="118"/>
      <c r="W174" s="15"/>
      <c r="X174" s="15"/>
      <c r="Y174" s="118"/>
      <c r="Z174" s="15"/>
      <c r="AA174" s="15"/>
      <c r="AB174" s="15"/>
      <c r="AC174" s="118"/>
      <c r="AD174" s="15"/>
      <c r="AE174" s="15"/>
      <c r="AF174" s="118"/>
      <c r="AG174" s="15"/>
      <c r="AH174" s="15"/>
      <c r="AI174" s="15"/>
      <c r="AJ174" s="118"/>
      <c r="AK174" s="15"/>
      <c r="AL174" s="15"/>
      <c r="AM174" s="118"/>
      <c r="AN174" s="15"/>
      <c r="AO174" s="15"/>
      <c r="AP174" s="15"/>
      <c r="AQ174" s="118"/>
      <c r="AR174" s="15"/>
      <c r="AS174" s="15"/>
      <c r="AT174" s="118"/>
      <c r="AU174" s="15"/>
      <c r="AV174" s="15"/>
      <c r="AW174" s="118"/>
      <c r="AX174" s="15"/>
      <c r="AY174" s="15"/>
      <c r="AZ174" s="118"/>
      <c r="BA174" s="15"/>
      <c r="BB174" s="15"/>
      <c r="BC174" s="118"/>
      <c r="BD174" s="15"/>
      <c r="BE174" s="15"/>
      <c r="BF174" s="15"/>
      <c r="BG174" s="118"/>
      <c r="BH174" s="15"/>
      <c r="BI174" s="15"/>
      <c r="BJ174" s="118"/>
      <c r="BK174" s="15"/>
      <c r="BL174" s="15"/>
      <c r="BM174" s="15"/>
      <c r="BN174" s="118"/>
      <c r="BO174" s="15"/>
      <c r="BP174" s="15"/>
      <c r="BQ174" s="118"/>
      <c r="BR174" s="15"/>
      <c r="BS174" s="15"/>
      <c r="BT174" s="15"/>
      <c r="BU174" s="118"/>
      <c r="BV174" s="15"/>
      <c r="BW174" s="15"/>
      <c r="BX174" s="118"/>
      <c r="BY174" s="15"/>
      <c r="BZ174" s="15"/>
      <c r="CA174" s="118"/>
      <c r="CB174" s="15"/>
      <c r="CC174" s="15"/>
      <c r="CD174" s="15"/>
      <c r="CE174" s="118"/>
      <c r="CF174" s="15"/>
      <c r="CG174" s="15"/>
      <c r="CH174" s="118"/>
      <c r="CI174" s="15"/>
      <c r="CJ174" s="15"/>
      <c r="CK174" s="15"/>
      <c r="CL174" s="118"/>
      <c r="CM174" s="15"/>
      <c r="CN174" s="15"/>
      <c r="CO174" s="118"/>
      <c r="CP174" s="15"/>
      <c r="CQ174" s="15"/>
      <c r="CR174" s="15"/>
      <c r="CS174" s="118"/>
      <c r="CT174" s="15"/>
      <c r="CU174" s="15"/>
      <c r="CV174" s="118"/>
      <c r="CW174" s="15"/>
      <c r="CX174" s="15"/>
    </row>
    <row r="175" spans="2:102" s="3" customFormat="1" x14ac:dyDescent="0.3">
      <c r="B175" s="12"/>
      <c r="C175" s="15"/>
      <c r="D175" s="15"/>
      <c r="E175" s="12"/>
      <c r="F175" s="15"/>
      <c r="G175" s="15"/>
      <c r="H175" s="118"/>
      <c r="I175" s="15"/>
      <c r="J175" s="15"/>
      <c r="K175" s="15"/>
      <c r="L175" s="118"/>
      <c r="M175" s="15"/>
      <c r="N175" s="15"/>
      <c r="O175" s="118"/>
      <c r="P175" s="15"/>
      <c r="Q175" s="15"/>
      <c r="R175" s="15"/>
      <c r="S175" s="118"/>
      <c r="T175" s="15"/>
      <c r="U175" s="15"/>
      <c r="V175" s="118"/>
      <c r="W175" s="15"/>
      <c r="X175" s="15"/>
      <c r="Y175" s="118"/>
      <c r="Z175" s="15"/>
      <c r="AA175" s="15"/>
      <c r="AB175" s="15"/>
      <c r="AC175" s="118"/>
      <c r="AD175" s="15"/>
      <c r="AE175" s="15"/>
      <c r="AF175" s="118"/>
      <c r="AG175" s="15"/>
      <c r="AH175" s="15"/>
      <c r="AI175" s="15"/>
      <c r="AJ175" s="118"/>
      <c r="AK175" s="15"/>
      <c r="AL175" s="15"/>
      <c r="AM175" s="118"/>
      <c r="AN175" s="15"/>
      <c r="AO175" s="15"/>
      <c r="AP175" s="15"/>
      <c r="AQ175" s="118"/>
      <c r="AR175" s="15"/>
      <c r="AS175" s="15"/>
      <c r="AT175" s="118"/>
      <c r="AU175" s="15"/>
      <c r="AV175" s="15"/>
      <c r="AW175" s="118"/>
      <c r="AX175" s="15"/>
      <c r="AY175" s="15"/>
      <c r="AZ175" s="118"/>
      <c r="BA175" s="15"/>
      <c r="BB175" s="15"/>
      <c r="BC175" s="118"/>
      <c r="BD175" s="15"/>
      <c r="BE175" s="15"/>
      <c r="BF175" s="15"/>
      <c r="BG175" s="118"/>
      <c r="BH175" s="15"/>
      <c r="BI175" s="15"/>
      <c r="BJ175" s="118"/>
      <c r="BK175" s="15"/>
      <c r="BL175" s="15"/>
      <c r="BM175" s="15"/>
      <c r="BN175" s="118"/>
      <c r="BO175" s="15"/>
      <c r="BP175" s="15"/>
      <c r="BQ175" s="118"/>
      <c r="BR175" s="15"/>
      <c r="BS175" s="15"/>
      <c r="BT175" s="15"/>
      <c r="BU175" s="118"/>
      <c r="BV175" s="15"/>
      <c r="BW175" s="15"/>
      <c r="BX175" s="118"/>
      <c r="BY175" s="15"/>
      <c r="BZ175" s="15"/>
      <c r="CA175" s="118"/>
      <c r="CB175" s="15"/>
      <c r="CC175" s="15"/>
      <c r="CD175" s="15"/>
      <c r="CE175" s="118"/>
      <c r="CF175" s="15"/>
      <c r="CG175" s="15"/>
      <c r="CH175" s="118"/>
      <c r="CI175" s="15"/>
      <c r="CJ175" s="15"/>
      <c r="CK175" s="15"/>
      <c r="CL175" s="118"/>
      <c r="CM175" s="15"/>
      <c r="CN175" s="15"/>
      <c r="CO175" s="118"/>
      <c r="CP175" s="15"/>
      <c r="CQ175" s="15"/>
      <c r="CR175" s="15"/>
      <c r="CS175" s="118"/>
      <c r="CT175" s="15"/>
      <c r="CU175" s="15"/>
      <c r="CV175" s="118"/>
      <c r="CW175" s="15"/>
      <c r="CX175" s="15"/>
    </row>
    <row r="176" spans="2:102" s="3" customFormat="1" x14ac:dyDescent="0.3">
      <c r="B176" s="12"/>
      <c r="C176" s="15"/>
      <c r="D176" s="15"/>
      <c r="E176" s="12"/>
      <c r="F176" s="15"/>
      <c r="G176" s="15"/>
      <c r="H176" s="118"/>
      <c r="I176" s="15"/>
      <c r="J176" s="15"/>
      <c r="K176" s="15"/>
      <c r="L176" s="118"/>
      <c r="M176" s="15"/>
      <c r="N176" s="15"/>
      <c r="O176" s="118"/>
      <c r="P176" s="15"/>
      <c r="Q176" s="15"/>
      <c r="R176" s="15"/>
      <c r="S176" s="118"/>
      <c r="T176" s="15"/>
      <c r="U176" s="15"/>
      <c r="V176" s="118"/>
      <c r="W176" s="15"/>
      <c r="X176" s="15"/>
      <c r="Y176" s="118"/>
      <c r="Z176" s="15"/>
      <c r="AA176" s="15"/>
      <c r="AB176" s="15"/>
      <c r="AC176" s="118"/>
      <c r="AD176" s="15"/>
      <c r="AE176" s="15"/>
      <c r="AF176" s="118"/>
      <c r="AG176" s="15"/>
      <c r="AH176" s="15"/>
      <c r="AI176" s="15"/>
      <c r="AJ176" s="118"/>
      <c r="AK176" s="15"/>
      <c r="AL176" s="15"/>
      <c r="AM176" s="118"/>
      <c r="AN176" s="15"/>
      <c r="AO176" s="15"/>
      <c r="AP176" s="15"/>
      <c r="AQ176" s="118"/>
      <c r="AR176" s="15"/>
      <c r="AS176" s="15"/>
      <c r="AT176" s="118"/>
      <c r="AU176" s="15"/>
      <c r="AV176" s="15"/>
      <c r="AW176" s="118"/>
      <c r="AX176" s="15"/>
      <c r="AY176" s="15"/>
      <c r="AZ176" s="118"/>
      <c r="BA176" s="15"/>
      <c r="BB176" s="15"/>
      <c r="BC176" s="118"/>
      <c r="BD176" s="15"/>
      <c r="BE176" s="15"/>
      <c r="BF176" s="15"/>
      <c r="BG176" s="118"/>
      <c r="BH176" s="15"/>
      <c r="BI176" s="15"/>
      <c r="BJ176" s="118"/>
      <c r="BK176" s="15"/>
      <c r="BL176" s="15"/>
      <c r="BM176" s="15"/>
      <c r="BN176" s="118"/>
      <c r="BO176" s="15"/>
      <c r="BP176" s="15"/>
      <c r="BQ176" s="118"/>
      <c r="BR176" s="15"/>
      <c r="BS176" s="15"/>
      <c r="BT176" s="15"/>
      <c r="BU176" s="118"/>
      <c r="BV176" s="15"/>
      <c r="BW176" s="15"/>
      <c r="BX176" s="118"/>
      <c r="BY176" s="15"/>
      <c r="BZ176" s="15"/>
      <c r="CA176" s="118"/>
      <c r="CB176" s="15"/>
      <c r="CC176" s="15"/>
      <c r="CD176" s="15"/>
      <c r="CE176" s="118"/>
      <c r="CF176" s="15"/>
      <c r="CG176" s="15"/>
      <c r="CH176" s="118"/>
      <c r="CI176" s="15"/>
      <c r="CJ176" s="15"/>
      <c r="CK176" s="15"/>
      <c r="CL176" s="118"/>
      <c r="CM176" s="15"/>
      <c r="CN176" s="15"/>
      <c r="CO176" s="118"/>
      <c r="CP176" s="15"/>
      <c r="CQ176" s="15"/>
      <c r="CR176" s="15"/>
      <c r="CS176" s="118"/>
      <c r="CT176" s="15"/>
      <c r="CU176" s="15"/>
      <c r="CV176" s="118"/>
      <c r="CW176" s="15"/>
      <c r="CX176" s="15"/>
    </row>
    <row r="177" spans="2:102" s="3" customFormat="1" x14ac:dyDescent="0.3">
      <c r="B177" s="12"/>
      <c r="C177" s="15"/>
      <c r="D177" s="15"/>
      <c r="E177" s="12"/>
      <c r="F177" s="15"/>
      <c r="G177" s="15"/>
      <c r="H177" s="118"/>
      <c r="I177" s="15"/>
      <c r="J177" s="15"/>
      <c r="K177" s="15"/>
      <c r="L177" s="118"/>
      <c r="M177" s="15"/>
      <c r="N177" s="15"/>
      <c r="O177" s="118"/>
      <c r="P177" s="15"/>
      <c r="Q177" s="15"/>
      <c r="R177" s="15"/>
      <c r="S177" s="118"/>
      <c r="T177" s="15"/>
      <c r="U177" s="15"/>
      <c r="V177" s="118"/>
      <c r="W177" s="15"/>
      <c r="X177" s="15"/>
      <c r="Y177" s="118"/>
      <c r="Z177" s="15"/>
      <c r="AA177" s="15"/>
      <c r="AB177" s="15"/>
      <c r="AC177" s="118"/>
      <c r="AD177" s="15"/>
      <c r="AE177" s="15"/>
      <c r="AF177" s="118"/>
      <c r="AG177" s="15"/>
      <c r="AH177" s="15"/>
      <c r="AI177" s="15"/>
      <c r="AJ177" s="118"/>
      <c r="AK177" s="15"/>
      <c r="AL177" s="15"/>
      <c r="AM177" s="118"/>
      <c r="AN177" s="15"/>
      <c r="AO177" s="15"/>
      <c r="AP177" s="15"/>
      <c r="AQ177" s="118"/>
      <c r="AR177" s="15"/>
      <c r="AS177" s="15"/>
      <c r="AT177" s="118"/>
      <c r="AU177" s="15"/>
      <c r="AV177" s="15"/>
      <c r="AW177" s="118"/>
      <c r="AX177" s="15"/>
      <c r="AY177" s="15"/>
      <c r="AZ177" s="118"/>
      <c r="BA177" s="15"/>
      <c r="BB177" s="15"/>
      <c r="BC177" s="118"/>
      <c r="BD177" s="15"/>
      <c r="BE177" s="15"/>
      <c r="BF177" s="15"/>
      <c r="BG177" s="118"/>
      <c r="BH177" s="15"/>
      <c r="BI177" s="15"/>
      <c r="BJ177" s="118"/>
      <c r="BK177" s="15"/>
      <c r="BL177" s="15"/>
      <c r="BM177" s="15"/>
      <c r="BN177" s="118"/>
      <c r="BO177" s="15"/>
      <c r="BP177" s="15"/>
      <c r="BQ177" s="118"/>
      <c r="BR177" s="15"/>
      <c r="BS177" s="15"/>
      <c r="BT177" s="15"/>
      <c r="BU177" s="118"/>
      <c r="BV177" s="15"/>
      <c r="BW177" s="15"/>
      <c r="BX177" s="118"/>
      <c r="BY177" s="15"/>
      <c r="BZ177" s="15"/>
      <c r="CA177" s="118"/>
      <c r="CB177" s="15"/>
      <c r="CC177" s="15"/>
      <c r="CD177" s="15"/>
      <c r="CE177" s="118"/>
      <c r="CF177" s="15"/>
      <c r="CG177" s="15"/>
      <c r="CH177" s="118"/>
      <c r="CI177" s="15"/>
      <c r="CJ177" s="15"/>
      <c r="CK177" s="15"/>
      <c r="CL177" s="118"/>
      <c r="CM177" s="15"/>
      <c r="CN177" s="15"/>
      <c r="CO177" s="118"/>
      <c r="CP177" s="15"/>
      <c r="CQ177" s="15"/>
      <c r="CR177" s="15"/>
      <c r="CS177" s="118"/>
      <c r="CT177" s="15"/>
      <c r="CU177" s="15"/>
      <c r="CV177" s="118"/>
      <c r="CW177" s="15"/>
      <c r="CX177" s="15"/>
    </row>
    <row r="178" spans="2:102" s="3" customFormat="1" x14ac:dyDescent="0.3">
      <c r="B178" s="12"/>
      <c r="C178" s="15"/>
      <c r="D178" s="15"/>
      <c r="E178" s="12"/>
      <c r="F178" s="15"/>
      <c r="G178" s="15"/>
      <c r="H178" s="118"/>
      <c r="I178" s="15"/>
      <c r="J178" s="15"/>
      <c r="K178" s="15"/>
      <c r="L178" s="118"/>
      <c r="M178" s="15"/>
      <c r="N178" s="15"/>
      <c r="O178" s="118"/>
      <c r="P178" s="15"/>
      <c r="Q178" s="15"/>
      <c r="R178" s="15"/>
      <c r="S178" s="118"/>
      <c r="T178" s="15"/>
      <c r="U178" s="15"/>
      <c r="V178" s="118"/>
      <c r="W178" s="15"/>
      <c r="X178" s="15"/>
      <c r="Y178" s="118"/>
      <c r="Z178" s="15"/>
      <c r="AA178" s="15"/>
      <c r="AB178" s="15"/>
      <c r="AC178" s="118"/>
      <c r="AD178" s="15"/>
      <c r="AE178" s="15"/>
      <c r="AF178" s="118"/>
      <c r="AG178" s="15"/>
      <c r="AH178" s="15"/>
      <c r="AI178" s="15"/>
      <c r="AJ178" s="118"/>
      <c r="AK178" s="15"/>
      <c r="AL178" s="15"/>
      <c r="AM178" s="118"/>
      <c r="AN178" s="15"/>
      <c r="AO178" s="15"/>
      <c r="AP178" s="15"/>
      <c r="AQ178" s="118"/>
      <c r="AR178" s="15"/>
      <c r="AS178" s="15"/>
      <c r="AT178" s="118"/>
      <c r="AU178" s="15"/>
      <c r="AV178" s="15"/>
      <c r="AW178" s="118"/>
      <c r="AX178" s="15"/>
      <c r="AY178" s="15"/>
      <c r="AZ178" s="118"/>
      <c r="BA178" s="15"/>
      <c r="BB178" s="15"/>
      <c r="BC178" s="118"/>
      <c r="BD178" s="15"/>
      <c r="BE178" s="15"/>
      <c r="BF178" s="15"/>
      <c r="BG178" s="118"/>
      <c r="BH178" s="15"/>
      <c r="BI178" s="15"/>
      <c r="BJ178" s="118"/>
      <c r="BK178" s="15"/>
      <c r="BL178" s="15"/>
      <c r="BM178" s="15"/>
      <c r="BN178" s="118"/>
      <c r="BO178" s="15"/>
      <c r="BP178" s="15"/>
      <c r="BQ178" s="118"/>
      <c r="BR178" s="15"/>
      <c r="BS178" s="15"/>
      <c r="BT178" s="15"/>
      <c r="BU178" s="118"/>
      <c r="BV178" s="15"/>
      <c r="BW178" s="15"/>
      <c r="BX178" s="118"/>
      <c r="BY178" s="15"/>
      <c r="BZ178" s="15"/>
      <c r="CA178" s="118"/>
      <c r="CB178" s="15"/>
      <c r="CC178" s="15"/>
      <c r="CD178" s="15"/>
      <c r="CE178" s="118"/>
      <c r="CF178" s="15"/>
      <c r="CG178" s="15"/>
      <c r="CH178" s="118"/>
      <c r="CI178" s="15"/>
      <c r="CJ178" s="15"/>
      <c r="CK178" s="15"/>
      <c r="CL178" s="118"/>
      <c r="CM178" s="15"/>
      <c r="CN178" s="15"/>
      <c r="CO178" s="118"/>
      <c r="CP178" s="15"/>
      <c r="CQ178" s="15"/>
      <c r="CR178" s="15"/>
      <c r="CS178" s="118"/>
      <c r="CT178" s="15"/>
      <c r="CU178" s="15"/>
      <c r="CV178" s="118"/>
      <c r="CW178" s="15"/>
      <c r="CX178" s="15"/>
    </row>
    <row r="179" spans="2:102" s="3" customFormat="1" x14ac:dyDescent="0.3">
      <c r="B179" s="12"/>
      <c r="C179" s="15"/>
      <c r="D179" s="15"/>
      <c r="E179" s="12"/>
      <c r="F179" s="15"/>
      <c r="G179" s="15"/>
      <c r="H179" s="118"/>
      <c r="I179" s="15"/>
      <c r="J179" s="15"/>
      <c r="K179" s="15"/>
      <c r="L179" s="118"/>
      <c r="M179" s="15"/>
      <c r="N179" s="15"/>
      <c r="O179" s="118"/>
      <c r="P179" s="15"/>
      <c r="Q179" s="15"/>
      <c r="R179" s="15"/>
      <c r="S179" s="118"/>
      <c r="T179" s="15"/>
      <c r="U179" s="15"/>
      <c r="V179" s="118"/>
      <c r="W179" s="15"/>
      <c r="X179" s="15"/>
      <c r="Y179" s="118"/>
      <c r="Z179" s="15"/>
      <c r="AA179" s="15"/>
      <c r="AB179" s="15"/>
      <c r="AC179" s="118"/>
      <c r="AD179" s="15"/>
      <c r="AE179" s="15"/>
      <c r="AF179" s="118"/>
      <c r="AG179" s="15"/>
      <c r="AH179" s="15"/>
      <c r="AI179" s="15"/>
      <c r="AJ179" s="118"/>
      <c r="AK179" s="15"/>
      <c r="AL179" s="15"/>
      <c r="AM179" s="118"/>
      <c r="AN179" s="15"/>
      <c r="AO179" s="15"/>
      <c r="AP179" s="15"/>
      <c r="AQ179" s="118"/>
      <c r="AR179" s="15"/>
      <c r="AS179" s="15"/>
      <c r="AT179" s="118"/>
      <c r="AU179" s="15"/>
      <c r="AV179" s="15"/>
      <c r="AW179" s="118"/>
      <c r="AX179" s="15"/>
      <c r="AY179" s="15"/>
      <c r="AZ179" s="118"/>
      <c r="BA179" s="15"/>
      <c r="BB179" s="15"/>
      <c r="BC179" s="118"/>
      <c r="BD179" s="15"/>
      <c r="BE179" s="15"/>
      <c r="BF179" s="15"/>
      <c r="BG179" s="118"/>
      <c r="BH179" s="15"/>
      <c r="BI179" s="15"/>
      <c r="BJ179" s="118"/>
      <c r="BK179" s="15"/>
      <c r="BL179" s="15"/>
      <c r="BM179" s="15"/>
      <c r="BN179" s="118"/>
      <c r="BO179" s="15"/>
      <c r="BP179" s="15"/>
      <c r="BQ179" s="118"/>
      <c r="BR179" s="15"/>
      <c r="BS179" s="15"/>
      <c r="BT179" s="15"/>
      <c r="BU179" s="118"/>
      <c r="BV179" s="15"/>
      <c r="BW179" s="15"/>
      <c r="BX179" s="118"/>
      <c r="BY179" s="15"/>
      <c r="BZ179" s="15"/>
      <c r="CA179" s="118"/>
      <c r="CB179" s="15"/>
      <c r="CC179" s="15"/>
      <c r="CD179" s="15"/>
      <c r="CE179" s="118"/>
      <c r="CF179" s="15"/>
      <c r="CG179" s="15"/>
      <c r="CH179" s="118"/>
      <c r="CI179" s="15"/>
      <c r="CJ179" s="15"/>
      <c r="CK179" s="15"/>
      <c r="CL179" s="118"/>
      <c r="CM179" s="15"/>
      <c r="CN179" s="15"/>
      <c r="CO179" s="118"/>
      <c r="CP179" s="15"/>
      <c r="CQ179" s="15"/>
      <c r="CR179" s="15"/>
      <c r="CS179" s="118"/>
      <c r="CT179" s="15"/>
      <c r="CU179" s="15"/>
      <c r="CV179" s="118"/>
      <c r="CW179" s="15"/>
      <c r="CX179" s="15"/>
    </row>
    <row r="180" spans="2:102" s="3" customFormat="1" x14ac:dyDescent="0.3">
      <c r="B180" s="12"/>
      <c r="C180" s="15"/>
      <c r="D180" s="15"/>
      <c r="E180" s="12"/>
      <c r="F180" s="15"/>
      <c r="G180" s="15"/>
      <c r="H180" s="118"/>
      <c r="I180" s="15"/>
      <c r="J180" s="15"/>
      <c r="K180" s="15"/>
      <c r="L180" s="118"/>
      <c r="M180" s="15"/>
      <c r="N180" s="15"/>
      <c r="O180" s="118"/>
      <c r="P180" s="15"/>
      <c r="Q180" s="15"/>
      <c r="R180" s="15"/>
      <c r="S180" s="118"/>
      <c r="T180" s="15"/>
      <c r="U180" s="15"/>
      <c r="V180" s="118"/>
      <c r="W180" s="15"/>
      <c r="X180" s="15"/>
      <c r="Y180" s="118"/>
      <c r="Z180" s="15"/>
      <c r="AA180" s="15"/>
      <c r="AB180" s="15"/>
      <c r="AC180" s="118"/>
      <c r="AD180" s="15"/>
      <c r="AE180" s="15"/>
      <c r="AF180" s="118"/>
      <c r="AG180" s="15"/>
      <c r="AH180" s="15"/>
      <c r="AI180" s="15"/>
      <c r="AJ180" s="118"/>
      <c r="AK180" s="15"/>
      <c r="AL180" s="15"/>
      <c r="AM180" s="118"/>
      <c r="AN180" s="15"/>
      <c r="AO180" s="15"/>
      <c r="AP180" s="15"/>
      <c r="AQ180" s="118"/>
      <c r="AR180" s="15"/>
      <c r="AS180" s="15"/>
      <c r="AT180" s="118"/>
      <c r="AU180" s="15"/>
      <c r="AV180" s="15"/>
      <c r="AW180" s="118"/>
      <c r="AX180" s="15"/>
      <c r="AY180" s="15"/>
      <c r="AZ180" s="118"/>
      <c r="BA180" s="15"/>
      <c r="BB180" s="15"/>
      <c r="BC180" s="118"/>
      <c r="BD180" s="15"/>
      <c r="BE180" s="15"/>
      <c r="BF180" s="15"/>
      <c r="BG180" s="118"/>
      <c r="BH180" s="15"/>
      <c r="BI180" s="15"/>
      <c r="BJ180" s="118"/>
      <c r="BK180" s="15"/>
      <c r="BL180" s="15"/>
      <c r="BM180" s="15"/>
      <c r="BN180" s="118"/>
      <c r="BO180" s="15"/>
      <c r="BP180" s="15"/>
      <c r="BQ180" s="118"/>
      <c r="BR180" s="15"/>
      <c r="BS180" s="15"/>
      <c r="BT180" s="15"/>
      <c r="BU180" s="118"/>
      <c r="BV180" s="15"/>
      <c r="BW180" s="15"/>
      <c r="BX180" s="118"/>
      <c r="BY180" s="15"/>
      <c r="BZ180" s="15"/>
      <c r="CA180" s="118"/>
      <c r="CB180" s="15"/>
      <c r="CC180" s="15"/>
      <c r="CD180" s="15"/>
      <c r="CE180" s="118"/>
      <c r="CF180" s="15"/>
      <c r="CG180" s="15"/>
      <c r="CH180" s="118"/>
      <c r="CI180" s="15"/>
      <c r="CJ180" s="15"/>
      <c r="CK180" s="15"/>
      <c r="CL180" s="118"/>
      <c r="CM180" s="15"/>
      <c r="CN180" s="15"/>
      <c r="CO180" s="118"/>
      <c r="CP180" s="15"/>
      <c r="CQ180" s="15"/>
      <c r="CR180" s="15"/>
      <c r="CS180" s="118"/>
      <c r="CT180" s="15"/>
      <c r="CU180" s="15"/>
      <c r="CV180" s="118"/>
      <c r="CW180" s="15"/>
      <c r="CX180" s="15"/>
    </row>
    <row r="181" spans="2:102" s="3" customFormat="1" x14ac:dyDescent="0.3">
      <c r="B181" s="12"/>
      <c r="C181" s="15"/>
      <c r="D181" s="15"/>
      <c r="E181" s="12"/>
      <c r="F181" s="15"/>
      <c r="G181" s="15"/>
      <c r="H181" s="118"/>
      <c r="I181" s="15"/>
      <c r="J181" s="15"/>
      <c r="K181" s="15"/>
      <c r="L181" s="118"/>
      <c r="M181" s="15"/>
      <c r="N181" s="15"/>
      <c r="O181" s="118"/>
      <c r="P181" s="15"/>
      <c r="Q181" s="15"/>
      <c r="R181" s="15"/>
      <c r="S181" s="118"/>
      <c r="T181" s="15"/>
      <c r="U181" s="15"/>
      <c r="V181" s="118"/>
      <c r="W181" s="15"/>
      <c r="X181" s="15"/>
      <c r="Y181" s="118"/>
      <c r="Z181" s="15"/>
      <c r="AA181" s="15"/>
      <c r="AB181" s="15"/>
      <c r="AC181" s="118"/>
      <c r="AD181" s="15"/>
      <c r="AE181" s="15"/>
      <c r="AF181" s="118"/>
      <c r="AG181" s="15"/>
      <c r="AH181" s="15"/>
      <c r="AI181" s="15"/>
      <c r="AJ181" s="118"/>
      <c r="AK181" s="15"/>
      <c r="AL181" s="15"/>
      <c r="AM181" s="118"/>
      <c r="AN181" s="15"/>
      <c r="AO181" s="15"/>
      <c r="AP181" s="15"/>
      <c r="AQ181" s="118"/>
      <c r="AR181" s="15"/>
      <c r="AS181" s="15"/>
      <c r="AT181" s="118"/>
      <c r="AU181" s="15"/>
      <c r="AV181" s="15"/>
      <c r="AW181" s="118"/>
      <c r="AX181" s="15"/>
      <c r="AY181" s="15"/>
      <c r="AZ181" s="118"/>
      <c r="BA181" s="15"/>
      <c r="BB181" s="15"/>
      <c r="BC181" s="118"/>
      <c r="BD181" s="15"/>
      <c r="BE181" s="15"/>
      <c r="BF181" s="15"/>
      <c r="BG181" s="118"/>
      <c r="BH181" s="15"/>
      <c r="BI181" s="15"/>
      <c r="BJ181" s="118"/>
      <c r="BK181" s="15"/>
      <c r="BL181" s="15"/>
      <c r="BM181" s="15"/>
      <c r="BN181" s="118"/>
      <c r="BO181" s="15"/>
      <c r="BP181" s="15"/>
      <c r="BQ181" s="118"/>
      <c r="BR181" s="15"/>
      <c r="BS181" s="15"/>
      <c r="BT181" s="15"/>
      <c r="BU181" s="118"/>
      <c r="BV181" s="15"/>
      <c r="BW181" s="15"/>
      <c r="BX181" s="118"/>
      <c r="BY181" s="15"/>
      <c r="BZ181" s="15"/>
      <c r="CA181" s="118"/>
      <c r="CB181" s="15"/>
      <c r="CC181" s="15"/>
      <c r="CD181" s="15"/>
      <c r="CE181" s="118"/>
      <c r="CF181" s="15"/>
      <c r="CG181" s="15"/>
      <c r="CH181" s="118"/>
      <c r="CI181" s="15"/>
      <c r="CJ181" s="15"/>
      <c r="CK181" s="15"/>
      <c r="CL181" s="118"/>
      <c r="CM181" s="15"/>
      <c r="CN181" s="15"/>
      <c r="CO181" s="118"/>
      <c r="CP181" s="15"/>
      <c r="CQ181" s="15"/>
      <c r="CR181" s="15"/>
      <c r="CS181" s="118"/>
      <c r="CT181" s="15"/>
      <c r="CU181" s="15"/>
      <c r="CV181" s="118"/>
      <c r="CW181" s="15"/>
      <c r="CX181" s="15"/>
    </row>
    <row r="182" spans="2:102" s="3" customFormat="1" x14ac:dyDescent="0.3">
      <c r="B182" s="12"/>
      <c r="C182" s="15"/>
      <c r="D182" s="15"/>
      <c r="E182" s="12"/>
      <c r="F182" s="15"/>
      <c r="G182" s="15"/>
      <c r="H182" s="118"/>
      <c r="I182" s="15"/>
      <c r="J182" s="15"/>
      <c r="K182" s="15"/>
      <c r="L182" s="118"/>
      <c r="M182" s="15"/>
      <c r="N182" s="15"/>
      <c r="O182" s="118"/>
      <c r="P182" s="15"/>
      <c r="Q182" s="15"/>
      <c r="R182" s="15"/>
      <c r="S182" s="118"/>
      <c r="T182" s="15"/>
      <c r="U182" s="15"/>
      <c r="V182" s="118"/>
      <c r="W182" s="15"/>
      <c r="X182" s="15"/>
      <c r="Y182" s="118"/>
      <c r="Z182" s="15"/>
      <c r="AA182" s="15"/>
      <c r="AB182" s="15"/>
      <c r="AC182" s="118"/>
      <c r="AD182" s="15"/>
      <c r="AE182" s="15"/>
      <c r="AF182" s="118"/>
      <c r="AG182" s="15"/>
      <c r="AH182" s="15"/>
      <c r="AI182" s="15"/>
      <c r="AJ182" s="118"/>
      <c r="AK182" s="15"/>
      <c r="AL182" s="15"/>
      <c r="AM182" s="118"/>
      <c r="AN182" s="15"/>
      <c r="AO182" s="15"/>
      <c r="AP182" s="15"/>
      <c r="AQ182" s="118"/>
      <c r="AR182" s="15"/>
      <c r="AS182" s="15"/>
      <c r="AT182" s="118"/>
      <c r="AU182" s="15"/>
      <c r="AV182" s="15"/>
      <c r="AW182" s="118"/>
      <c r="AX182" s="15"/>
      <c r="AY182" s="15"/>
      <c r="AZ182" s="118"/>
      <c r="BA182" s="15"/>
      <c r="BB182" s="15"/>
      <c r="BC182" s="118"/>
      <c r="BD182" s="15"/>
      <c r="BE182" s="15"/>
      <c r="BF182" s="15"/>
      <c r="BG182" s="118"/>
      <c r="BH182" s="15"/>
      <c r="BI182" s="15"/>
      <c r="BJ182" s="118"/>
      <c r="BK182" s="15"/>
      <c r="BL182" s="15"/>
      <c r="BM182" s="15"/>
      <c r="BN182" s="118"/>
      <c r="BO182" s="15"/>
      <c r="BP182" s="15"/>
      <c r="BQ182" s="118"/>
      <c r="BR182" s="15"/>
      <c r="BS182" s="15"/>
      <c r="BT182" s="15"/>
      <c r="BU182" s="118"/>
      <c r="BV182" s="15"/>
      <c r="BW182" s="15"/>
      <c r="BX182" s="118"/>
      <c r="BY182" s="15"/>
      <c r="BZ182" s="15"/>
      <c r="CA182" s="118"/>
      <c r="CB182" s="15"/>
      <c r="CC182" s="15"/>
      <c r="CD182" s="15"/>
      <c r="CE182" s="118"/>
      <c r="CF182" s="15"/>
      <c r="CG182" s="15"/>
      <c r="CH182" s="118"/>
      <c r="CI182" s="15"/>
      <c r="CJ182" s="15"/>
      <c r="CK182" s="15"/>
      <c r="CL182" s="118"/>
      <c r="CM182" s="15"/>
      <c r="CN182" s="15"/>
      <c r="CO182" s="118"/>
      <c r="CP182" s="15"/>
      <c r="CQ182" s="15"/>
      <c r="CR182" s="15"/>
      <c r="CS182" s="118"/>
      <c r="CT182" s="15"/>
      <c r="CU182" s="15"/>
      <c r="CV182" s="118"/>
      <c r="CW182" s="15"/>
      <c r="CX182" s="15"/>
    </row>
    <row r="183" spans="2:102" s="3" customFormat="1" x14ac:dyDescent="0.3">
      <c r="B183" s="12"/>
      <c r="C183" s="15"/>
      <c r="D183" s="15"/>
      <c r="E183" s="12"/>
      <c r="F183" s="15"/>
      <c r="G183" s="15"/>
      <c r="H183" s="118"/>
      <c r="I183" s="15"/>
      <c r="J183" s="15"/>
      <c r="K183" s="15"/>
      <c r="L183" s="118"/>
      <c r="M183" s="15"/>
      <c r="N183" s="15"/>
      <c r="O183" s="118"/>
      <c r="P183" s="15"/>
      <c r="Q183" s="15"/>
      <c r="R183" s="15"/>
      <c r="S183" s="118"/>
      <c r="T183" s="15"/>
      <c r="U183" s="15"/>
      <c r="V183" s="118"/>
      <c r="W183" s="15"/>
      <c r="X183" s="15"/>
      <c r="Y183" s="118"/>
      <c r="Z183" s="15"/>
      <c r="AA183" s="15"/>
      <c r="AB183" s="15"/>
      <c r="AC183" s="118"/>
      <c r="AD183" s="15"/>
      <c r="AE183" s="15"/>
      <c r="AF183" s="118"/>
      <c r="AG183" s="15"/>
      <c r="AH183" s="15"/>
      <c r="AI183" s="15"/>
      <c r="AJ183" s="118"/>
      <c r="AK183" s="15"/>
      <c r="AL183" s="15"/>
      <c r="AM183" s="118"/>
      <c r="AN183" s="15"/>
      <c r="AO183" s="15"/>
      <c r="AP183" s="15"/>
      <c r="AQ183" s="118"/>
      <c r="AR183" s="15"/>
      <c r="AS183" s="15"/>
      <c r="AT183" s="118"/>
      <c r="AU183" s="15"/>
      <c r="AV183" s="15"/>
      <c r="AW183" s="118"/>
      <c r="AX183" s="15"/>
      <c r="AY183" s="15"/>
      <c r="AZ183" s="118"/>
      <c r="BA183" s="15"/>
      <c r="BB183" s="15"/>
      <c r="BC183" s="118"/>
      <c r="BD183" s="15"/>
      <c r="BE183" s="15"/>
      <c r="BF183" s="15"/>
      <c r="BG183" s="118"/>
      <c r="BH183" s="15"/>
      <c r="BI183" s="15"/>
      <c r="BJ183" s="118"/>
      <c r="BK183" s="15"/>
      <c r="BL183" s="15"/>
      <c r="BM183" s="15"/>
      <c r="BN183" s="118"/>
      <c r="BO183" s="15"/>
      <c r="BP183" s="15"/>
      <c r="BQ183" s="118"/>
      <c r="BR183" s="15"/>
      <c r="BS183" s="15"/>
      <c r="BT183" s="15"/>
      <c r="BU183" s="118"/>
      <c r="BV183" s="15"/>
      <c r="BW183" s="15"/>
      <c r="BX183" s="118"/>
      <c r="BY183" s="15"/>
      <c r="BZ183" s="15"/>
      <c r="CA183" s="118"/>
      <c r="CB183" s="15"/>
      <c r="CC183" s="15"/>
      <c r="CD183" s="15"/>
      <c r="CE183" s="118"/>
      <c r="CF183" s="15"/>
      <c r="CG183" s="15"/>
      <c r="CH183" s="118"/>
      <c r="CI183" s="15"/>
      <c r="CJ183" s="15"/>
      <c r="CK183" s="15"/>
      <c r="CL183" s="118"/>
      <c r="CM183" s="15"/>
      <c r="CN183" s="15"/>
      <c r="CO183" s="118"/>
      <c r="CP183" s="15"/>
      <c r="CQ183" s="15"/>
      <c r="CR183" s="15"/>
      <c r="CS183" s="118"/>
      <c r="CT183" s="15"/>
      <c r="CU183" s="15"/>
      <c r="CV183" s="118"/>
      <c r="CW183" s="15"/>
      <c r="CX183" s="15"/>
    </row>
    <row r="184" spans="2:102" s="3" customFormat="1" x14ac:dyDescent="0.3">
      <c r="B184" s="12"/>
      <c r="C184" s="15"/>
      <c r="D184" s="15"/>
      <c r="E184" s="12"/>
      <c r="F184" s="15"/>
      <c r="G184" s="15"/>
      <c r="H184" s="118"/>
      <c r="I184" s="15"/>
      <c r="J184" s="15"/>
      <c r="K184" s="15"/>
      <c r="L184" s="118"/>
      <c r="M184" s="15"/>
      <c r="N184" s="15"/>
      <c r="O184" s="118"/>
      <c r="P184" s="15"/>
      <c r="Q184" s="15"/>
      <c r="R184" s="15"/>
      <c r="S184" s="118"/>
      <c r="T184" s="15"/>
      <c r="U184" s="15"/>
      <c r="V184" s="118"/>
      <c r="W184" s="15"/>
      <c r="X184" s="15"/>
      <c r="Y184" s="118"/>
      <c r="Z184" s="15"/>
      <c r="AA184" s="15"/>
      <c r="AB184" s="15"/>
      <c r="AC184" s="118"/>
      <c r="AD184" s="15"/>
      <c r="AE184" s="15"/>
      <c r="AF184" s="118"/>
      <c r="AG184" s="15"/>
      <c r="AH184" s="15"/>
      <c r="AI184" s="15"/>
      <c r="AJ184" s="118"/>
      <c r="AK184" s="15"/>
      <c r="AL184" s="15"/>
      <c r="AM184" s="118"/>
      <c r="AN184" s="15"/>
      <c r="AO184" s="15"/>
      <c r="AP184" s="15"/>
      <c r="AQ184" s="118"/>
      <c r="AR184" s="15"/>
      <c r="AS184" s="15"/>
      <c r="AT184" s="118"/>
      <c r="AU184" s="15"/>
      <c r="AV184" s="15"/>
      <c r="AW184" s="118"/>
      <c r="AX184" s="15"/>
      <c r="AY184" s="15"/>
      <c r="AZ184" s="118"/>
      <c r="BA184" s="15"/>
      <c r="BB184" s="15"/>
      <c r="BC184" s="118"/>
      <c r="BD184" s="15"/>
      <c r="BE184" s="15"/>
      <c r="BF184" s="15"/>
      <c r="BG184" s="118"/>
      <c r="BH184" s="15"/>
      <c r="BI184" s="15"/>
      <c r="BJ184" s="118"/>
      <c r="BK184" s="15"/>
      <c r="BL184" s="15"/>
      <c r="BM184" s="15"/>
      <c r="BN184" s="118"/>
      <c r="BO184" s="15"/>
      <c r="BP184" s="15"/>
      <c r="BQ184" s="118"/>
      <c r="BR184" s="15"/>
      <c r="BS184" s="15"/>
      <c r="BT184" s="15"/>
      <c r="BU184" s="118"/>
      <c r="BV184" s="15"/>
      <c r="BW184" s="15"/>
      <c r="BX184" s="118"/>
      <c r="BY184" s="15"/>
      <c r="BZ184" s="15"/>
      <c r="CA184" s="118"/>
      <c r="CB184" s="15"/>
      <c r="CC184" s="15"/>
      <c r="CD184" s="15"/>
      <c r="CE184" s="118"/>
      <c r="CF184" s="15"/>
      <c r="CG184" s="15"/>
      <c r="CH184" s="118"/>
      <c r="CI184" s="15"/>
      <c r="CJ184" s="15"/>
      <c r="CK184" s="15"/>
      <c r="CL184" s="118"/>
      <c r="CM184" s="15"/>
      <c r="CN184" s="15"/>
      <c r="CO184" s="118"/>
      <c r="CP184" s="15"/>
      <c r="CQ184" s="15"/>
      <c r="CR184" s="15"/>
      <c r="CS184" s="118"/>
      <c r="CT184" s="15"/>
      <c r="CU184" s="15"/>
      <c r="CV184" s="118"/>
      <c r="CW184" s="15"/>
      <c r="CX184" s="15"/>
    </row>
    <row r="185" spans="2:102" s="3" customFormat="1" x14ac:dyDescent="0.3">
      <c r="B185" s="12"/>
      <c r="C185" s="15"/>
      <c r="D185" s="15"/>
      <c r="E185" s="12"/>
      <c r="F185" s="15"/>
      <c r="G185" s="15"/>
      <c r="H185" s="118"/>
      <c r="I185" s="15"/>
      <c r="J185" s="15"/>
      <c r="K185" s="15"/>
      <c r="L185" s="118"/>
      <c r="M185" s="15"/>
      <c r="N185" s="15"/>
      <c r="O185" s="118"/>
      <c r="P185" s="15"/>
      <c r="Q185" s="15"/>
      <c r="R185" s="15"/>
      <c r="S185" s="118"/>
      <c r="T185" s="15"/>
      <c r="U185" s="15"/>
      <c r="V185" s="118"/>
      <c r="W185" s="15"/>
      <c r="X185" s="15"/>
      <c r="Y185" s="118"/>
      <c r="Z185" s="15"/>
      <c r="AA185" s="15"/>
      <c r="AB185" s="15"/>
      <c r="AC185" s="118"/>
      <c r="AD185" s="15"/>
      <c r="AE185" s="15"/>
      <c r="AF185" s="118"/>
      <c r="AG185" s="15"/>
      <c r="AH185" s="15"/>
      <c r="AI185" s="15"/>
      <c r="AJ185" s="118"/>
      <c r="AK185" s="15"/>
      <c r="AL185" s="15"/>
      <c r="AM185" s="118"/>
      <c r="AN185" s="15"/>
      <c r="AO185" s="15"/>
      <c r="AP185" s="15"/>
      <c r="AQ185" s="118"/>
      <c r="AR185" s="15"/>
      <c r="AS185" s="15"/>
      <c r="AT185" s="118"/>
      <c r="AU185" s="15"/>
      <c r="AV185" s="15"/>
      <c r="AW185" s="118"/>
      <c r="AX185" s="15"/>
      <c r="AY185" s="15"/>
      <c r="AZ185" s="118"/>
      <c r="BA185" s="15"/>
      <c r="BB185" s="15"/>
      <c r="BC185" s="118"/>
      <c r="BD185" s="15"/>
      <c r="BE185" s="15"/>
      <c r="BF185" s="15"/>
      <c r="BG185" s="118"/>
      <c r="BH185" s="15"/>
      <c r="BI185" s="15"/>
      <c r="BJ185" s="118"/>
      <c r="BK185" s="15"/>
      <c r="BL185" s="15"/>
      <c r="BM185" s="15"/>
      <c r="BN185" s="118"/>
      <c r="BO185" s="15"/>
      <c r="BP185" s="15"/>
      <c r="BQ185" s="118"/>
      <c r="BR185" s="15"/>
      <c r="BS185" s="15"/>
      <c r="BT185" s="15"/>
      <c r="BU185" s="118"/>
      <c r="BV185" s="15"/>
      <c r="BW185" s="15"/>
      <c r="BX185" s="118"/>
      <c r="BY185" s="15"/>
      <c r="BZ185" s="15"/>
      <c r="CA185" s="118"/>
      <c r="CB185" s="15"/>
      <c r="CC185" s="15"/>
      <c r="CD185" s="15"/>
      <c r="CE185" s="118"/>
      <c r="CF185" s="15"/>
      <c r="CG185" s="15"/>
      <c r="CH185" s="118"/>
      <c r="CI185" s="15"/>
      <c r="CJ185" s="15"/>
      <c r="CK185" s="15"/>
      <c r="CL185" s="118"/>
      <c r="CM185" s="15"/>
      <c r="CN185" s="15"/>
      <c r="CO185" s="118"/>
      <c r="CP185" s="15"/>
      <c r="CQ185" s="15"/>
      <c r="CR185" s="15"/>
      <c r="CS185" s="118"/>
      <c r="CT185" s="15"/>
      <c r="CU185" s="15"/>
      <c r="CV185" s="118"/>
      <c r="CW185" s="15"/>
      <c r="CX185" s="15"/>
    </row>
    <row r="186" spans="2:102" s="3" customFormat="1" x14ac:dyDescent="0.3">
      <c r="B186" s="12"/>
      <c r="C186" s="15"/>
      <c r="D186" s="15"/>
      <c r="E186" s="12"/>
      <c r="F186" s="15"/>
      <c r="G186" s="15"/>
      <c r="H186" s="118"/>
      <c r="I186" s="15"/>
      <c r="J186" s="15"/>
      <c r="K186" s="15"/>
      <c r="L186" s="118"/>
      <c r="M186" s="15"/>
      <c r="N186" s="15"/>
      <c r="O186" s="118"/>
      <c r="P186" s="15"/>
      <c r="Q186" s="15"/>
      <c r="R186" s="15"/>
      <c r="S186" s="118"/>
      <c r="T186" s="15"/>
      <c r="U186" s="15"/>
      <c r="V186" s="118"/>
      <c r="W186" s="15"/>
      <c r="X186" s="15"/>
      <c r="Y186" s="118"/>
      <c r="Z186" s="15"/>
      <c r="AA186" s="15"/>
      <c r="AB186" s="15"/>
      <c r="AC186" s="118"/>
      <c r="AD186" s="15"/>
      <c r="AE186" s="15"/>
      <c r="AF186" s="118"/>
      <c r="AG186" s="15"/>
      <c r="AH186" s="15"/>
      <c r="AI186" s="15"/>
      <c r="AJ186" s="118"/>
      <c r="AK186" s="15"/>
      <c r="AL186" s="15"/>
      <c r="AM186" s="118"/>
      <c r="AN186" s="15"/>
      <c r="AO186" s="15"/>
      <c r="AP186" s="15"/>
      <c r="AQ186" s="118"/>
      <c r="AR186" s="15"/>
      <c r="AS186" s="15"/>
      <c r="AT186" s="118"/>
      <c r="AU186" s="15"/>
      <c r="AV186" s="15"/>
      <c r="AW186" s="118"/>
      <c r="AX186" s="15"/>
      <c r="AY186" s="15"/>
      <c r="AZ186" s="118"/>
      <c r="BA186" s="15"/>
      <c r="BB186" s="15"/>
      <c r="BC186" s="118"/>
      <c r="BD186" s="15"/>
      <c r="BE186" s="15"/>
      <c r="BF186" s="15"/>
      <c r="BG186" s="118"/>
      <c r="BH186" s="15"/>
      <c r="BI186" s="15"/>
      <c r="BJ186" s="118"/>
      <c r="BK186" s="15"/>
      <c r="BL186" s="15"/>
      <c r="BM186" s="15"/>
      <c r="BN186" s="118"/>
      <c r="BO186" s="15"/>
      <c r="BP186" s="15"/>
      <c r="BQ186" s="118"/>
      <c r="BR186" s="15"/>
      <c r="BS186" s="15"/>
      <c r="BT186" s="15"/>
      <c r="BU186" s="118"/>
      <c r="BV186" s="15"/>
      <c r="BW186" s="15"/>
      <c r="BX186" s="118"/>
      <c r="BY186" s="15"/>
      <c r="BZ186" s="15"/>
      <c r="CA186" s="118"/>
      <c r="CB186" s="15"/>
      <c r="CC186" s="15"/>
      <c r="CD186" s="15"/>
      <c r="CE186" s="118"/>
      <c r="CF186" s="15"/>
      <c r="CG186" s="15"/>
      <c r="CH186" s="118"/>
      <c r="CI186" s="15"/>
      <c r="CJ186" s="15"/>
      <c r="CK186" s="15"/>
      <c r="CL186" s="118"/>
      <c r="CM186" s="15"/>
      <c r="CN186" s="15"/>
      <c r="CO186" s="118"/>
      <c r="CP186" s="15"/>
      <c r="CQ186" s="15"/>
      <c r="CR186" s="15"/>
      <c r="CS186" s="118"/>
      <c r="CT186" s="15"/>
      <c r="CU186" s="15"/>
      <c r="CV186" s="118"/>
      <c r="CW186" s="15"/>
      <c r="CX186" s="15"/>
    </row>
    <row r="187" spans="2:102" s="3" customFormat="1" x14ac:dyDescent="0.3">
      <c r="B187" s="12"/>
      <c r="C187" s="15"/>
      <c r="D187" s="15"/>
      <c r="E187" s="12"/>
      <c r="F187" s="15"/>
      <c r="G187" s="15"/>
      <c r="H187" s="118"/>
      <c r="I187" s="15"/>
      <c r="J187" s="15"/>
      <c r="K187" s="15"/>
      <c r="L187" s="118"/>
      <c r="M187" s="15"/>
      <c r="N187" s="15"/>
      <c r="O187" s="118"/>
      <c r="P187" s="15"/>
      <c r="Q187" s="15"/>
      <c r="R187" s="15"/>
      <c r="S187" s="118"/>
      <c r="T187" s="15"/>
      <c r="U187" s="15"/>
      <c r="V187" s="118"/>
      <c r="W187" s="15"/>
      <c r="X187" s="15"/>
      <c r="Y187" s="118"/>
      <c r="Z187" s="15"/>
      <c r="AA187" s="15"/>
      <c r="AB187" s="15"/>
      <c r="AC187" s="118"/>
      <c r="AD187" s="15"/>
      <c r="AE187" s="15"/>
      <c r="AF187" s="118"/>
      <c r="AG187" s="15"/>
      <c r="AH187" s="15"/>
      <c r="AI187" s="15"/>
      <c r="AJ187" s="118"/>
      <c r="AK187" s="15"/>
      <c r="AL187" s="15"/>
      <c r="AM187" s="118"/>
      <c r="AN187" s="15"/>
      <c r="AO187" s="15"/>
      <c r="AP187" s="15"/>
      <c r="AQ187" s="118"/>
      <c r="AR187" s="15"/>
      <c r="AS187" s="15"/>
      <c r="AT187" s="118"/>
      <c r="AU187" s="15"/>
      <c r="AV187" s="15"/>
      <c r="AW187" s="118"/>
      <c r="AX187" s="15"/>
      <c r="AY187" s="15"/>
      <c r="AZ187" s="118"/>
      <c r="BA187" s="15"/>
      <c r="BB187" s="15"/>
      <c r="BC187" s="118"/>
      <c r="BD187" s="15"/>
      <c r="BE187" s="15"/>
      <c r="BF187" s="15"/>
      <c r="BG187" s="118"/>
      <c r="BH187" s="15"/>
      <c r="BI187" s="15"/>
      <c r="BJ187" s="118"/>
      <c r="BK187" s="15"/>
      <c r="BL187" s="15"/>
      <c r="BM187" s="15"/>
      <c r="BN187" s="118"/>
      <c r="BO187" s="15"/>
      <c r="BP187" s="15"/>
      <c r="BQ187" s="118"/>
      <c r="BR187" s="15"/>
      <c r="BS187" s="15"/>
      <c r="BT187" s="15"/>
      <c r="BU187" s="118"/>
      <c r="BV187" s="15"/>
      <c r="BW187" s="15"/>
      <c r="BX187" s="118"/>
      <c r="BY187" s="15"/>
      <c r="BZ187" s="15"/>
      <c r="CA187" s="118"/>
      <c r="CB187" s="15"/>
      <c r="CC187" s="15"/>
      <c r="CD187" s="15"/>
      <c r="CE187" s="118"/>
      <c r="CF187" s="15"/>
      <c r="CG187" s="15"/>
      <c r="CH187" s="118"/>
      <c r="CI187" s="15"/>
      <c r="CJ187" s="15"/>
      <c r="CK187" s="15"/>
      <c r="CL187" s="118"/>
      <c r="CM187" s="15"/>
      <c r="CN187" s="15"/>
      <c r="CO187" s="118"/>
      <c r="CP187" s="15"/>
      <c r="CQ187" s="15"/>
      <c r="CR187" s="15"/>
      <c r="CS187" s="118"/>
      <c r="CT187" s="15"/>
      <c r="CU187" s="15"/>
      <c r="CV187" s="118"/>
      <c r="CW187" s="15"/>
      <c r="CX187" s="15"/>
    </row>
    <row r="188" spans="2:102" s="3" customFormat="1" x14ac:dyDescent="0.3">
      <c r="B188" s="12"/>
      <c r="C188" s="15"/>
      <c r="D188" s="15"/>
      <c r="E188" s="12"/>
      <c r="F188" s="15"/>
      <c r="G188" s="15"/>
      <c r="H188" s="118"/>
      <c r="I188" s="15"/>
      <c r="J188" s="15"/>
      <c r="K188" s="15"/>
      <c r="L188" s="118"/>
      <c r="M188" s="15"/>
      <c r="N188" s="15"/>
      <c r="O188" s="118"/>
      <c r="P188" s="15"/>
      <c r="Q188" s="15"/>
      <c r="R188" s="15"/>
      <c r="S188" s="118"/>
      <c r="T188" s="15"/>
      <c r="U188" s="15"/>
      <c r="V188" s="118"/>
      <c r="W188" s="15"/>
      <c r="X188" s="15"/>
      <c r="Y188" s="118"/>
      <c r="Z188" s="15"/>
      <c r="AA188" s="15"/>
      <c r="AB188" s="15"/>
      <c r="AC188" s="118"/>
      <c r="AD188" s="15"/>
      <c r="AE188" s="15"/>
      <c r="AF188" s="118"/>
      <c r="AG188" s="15"/>
      <c r="AH188" s="15"/>
      <c r="AI188" s="15"/>
      <c r="AJ188" s="118"/>
      <c r="AK188" s="15"/>
      <c r="AL188" s="15"/>
      <c r="AM188" s="118"/>
      <c r="AN188" s="15"/>
      <c r="AO188" s="15"/>
      <c r="AP188" s="15"/>
      <c r="AQ188" s="118"/>
      <c r="AR188" s="15"/>
      <c r="AS188" s="15"/>
      <c r="AT188" s="118"/>
      <c r="AU188" s="15"/>
      <c r="AV188" s="15"/>
      <c r="AW188" s="118"/>
      <c r="AX188" s="15"/>
      <c r="AY188" s="15"/>
      <c r="AZ188" s="118"/>
      <c r="BA188" s="15"/>
      <c r="BB188" s="15"/>
      <c r="BC188" s="118"/>
      <c r="BD188" s="15"/>
      <c r="BE188" s="15"/>
      <c r="BF188" s="15"/>
      <c r="BG188" s="118"/>
      <c r="BH188" s="15"/>
      <c r="BI188" s="15"/>
      <c r="BJ188" s="118"/>
      <c r="BK188" s="15"/>
      <c r="BL188" s="15"/>
      <c r="BM188" s="15"/>
      <c r="BN188" s="118"/>
      <c r="BO188" s="15"/>
      <c r="BP188" s="15"/>
      <c r="BQ188" s="118"/>
      <c r="BR188" s="15"/>
      <c r="BS188" s="15"/>
      <c r="BT188" s="15"/>
      <c r="BU188" s="118"/>
      <c r="BV188" s="15"/>
      <c r="BW188" s="15"/>
      <c r="BX188" s="118"/>
      <c r="BY188" s="15"/>
      <c r="BZ188" s="15"/>
      <c r="CA188" s="118"/>
      <c r="CB188" s="15"/>
      <c r="CC188" s="15"/>
      <c r="CD188" s="15"/>
      <c r="CE188" s="118"/>
      <c r="CF188" s="15"/>
      <c r="CG188" s="15"/>
      <c r="CH188" s="118"/>
      <c r="CI188" s="15"/>
      <c r="CJ188" s="15"/>
      <c r="CK188" s="15"/>
      <c r="CL188" s="118"/>
      <c r="CM188" s="15"/>
      <c r="CN188" s="15"/>
      <c r="CO188" s="118"/>
      <c r="CP188" s="15"/>
      <c r="CQ188" s="15"/>
      <c r="CR188" s="15"/>
      <c r="CS188" s="118"/>
      <c r="CT188" s="15"/>
      <c r="CU188" s="15"/>
      <c r="CV188" s="118"/>
      <c r="CW188" s="15"/>
      <c r="CX188" s="15"/>
    </row>
    <row r="189" spans="2:102" s="3" customFormat="1" x14ac:dyDescent="0.3">
      <c r="B189" s="12"/>
      <c r="C189" s="15"/>
      <c r="D189" s="15"/>
      <c r="E189" s="12"/>
      <c r="F189" s="15"/>
      <c r="G189" s="15"/>
      <c r="H189" s="118"/>
      <c r="I189" s="15"/>
      <c r="J189" s="15"/>
      <c r="K189" s="15"/>
      <c r="L189" s="118"/>
      <c r="M189" s="15"/>
      <c r="N189" s="15"/>
      <c r="O189" s="118"/>
      <c r="P189" s="15"/>
      <c r="Q189" s="15"/>
      <c r="R189" s="15"/>
      <c r="S189" s="118"/>
      <c r="T189" s="15"/>
      <c r="U189" s="15"/>
      <c r="V189" s="118"/>
      <c r="W189" s="15"/>
      <c r="X189" s="15"/>
      <c r="Y189" s="118"/>
      <c r="Z189" s="15"/>
      <c r="AA189" s="15"/>
      <c r="AB189" s="15"/>
      <c r="AC189" s="118"/>
      <c r="AD189" s="15"/>
      <c r="AE189" s="15"/>
      <c r="AF189" s="118"/>
      <c r="AG189" s="15"/>
      <c r="AH189" s="15"/>
      <c r="AI189" s="15"/>
      <c r="AJ189" s="118"/>
      <c r="AK189" s="15"/>
      <c r="AL189" s="15"/>
      <c r="AM189" s="118"/>
      <c r="AN189" s="15"/>
      <c r="AO189" s="15"/>
      <c r="AP189" s="15"/>
      <c r="AQ189" s="118"/>
      <c r="AR189" s="15"/>
      <c r="AS189" s="15"/>
      <c r="AT189" s="118"/>
      <c r="AU189" s="15"/>
      <c r="AV189" s="15"/>
      <c r="AW189" s="118"/>
      <c r="AX189" s="15"/>
      <c r="AY189" s="15"/>
      <c r="AZ189" s="118"/>
      <c r="BA189" s="15"/>
      <c r="BB189" s="15"/>
      <c r="BC189" s="118"/>
      <c r="BD189" s="15"/>
      <c r="BE189" s="15"/>
      <c r="BF189" s="15"/>
      <c r="BG189" s="118"/>
      <c r="BH189" s="15"/>
      <c r="BI189" s="15"/>
      <c r="BJ189" s="118"/>
      <c r="BK189" s="15"/>
      <c r="BL189" s="15"/>
      <c r="BM189" s="15"/>
      <c r="BN189" s="118"/>
      <c r="BO189" s="15"/>
      <c r="BP189" s="15"/>
      <c r="BQ189" s="118"/>
      <c r="BR189" s="15"/>
      <c r="BS189" s="15"/>
      <c r="BT189" s="15"/>
      <c r="BU189" s="118"/>
      <c r="BV189" s="15"/>
      <c r="BW189" s="15"/>
      <c r="BX189" s="118"/>
      <c r="BY189" s="15"/>
      <c r="BZ189" s="15"/>
      <c r="CA189" s="118"/>
      <c r="CB189" s="15"/>
      <c r="CC189" s="15"/>
      <c r="CD189" s="15"/>
      <c r="CE189" s="118"/>
      <c r="CF189" s="15"/>
      <c r="CG189" s="15"/>
      <c r="CH189" s="118"/>
      <c r="CI189" s="15"/>
      <c r="CJ189" s="15"/>
      <c r="CK189" s="15"/>
      <c r="CL189" s="118"/>
      <c r="CM189" s="15"/>
      <c r="CN189" s="15"/>
      <c r="CO189" s="118"/>
      <c r="CP189" s="15"/>
      <c r="CQ189" s="15"/>
      <c r="CR189" s="15"/>
      <c r="CS189" s="118"/>
      <c r="CT189" s="15"/>
      <c r="CU189" s="15"/>
      <c r="CV189" s="118"/>
      <c r="CW189" s="15"/>
      <c r="CX189" s="15"/>
    </row>
    <row r="190" spans="2:102" s="3" customFormat="1" x14ac:dyDescent="0.3">
      <c r="B190" s="12"/>
      <c r="C190" s="15"/>
      <c r="D190" s="15"/>
      <c r="E190" s="12"/>
      <c r="F190" s="15"/>
      <c r="G190" s="15"/>
      <c r="H190" s="118"/>
      <c r="I190" s="15"/>
      <c r="J190" s="15"/>
      <c r="K190" s="15"/>
      <c r="L190" s="118"/>
      <c r="M190" s="15"/>
      <c r="N190" s="15"/>
      <c r="O190" s="118"/>
      <c r="P190" s="15"/>
      <c r="Q190" s="15"/>
      <c r="R190" s="15"/>
      <c r="S190" s="118"/>
      <c r="T190" s="15"/>
      <c r="U190" s="15"/>
      <c r="V190" s="118"/>
      <c r="W190" s="15"/>
      <c r="X190" s="15"/>
      <c r="Y190" s="118"/>
      <c r="Z190" s="15"/>
      <c r="AA190" s="15"/>
      <c r="AB190" s="15"/>
      <c r="AC190" s="118"/>
      <c r="AD190" s="15"/>
      <c r="AE190" s="15"/>
      <c r="AF190" s="118"/>
      <c r="AG190" s="15"/>
      <c r="AH190" s="15"/>
      <c r="AI190" s="15"/>
      <c r="AJ190" s="118"/>
      <c r="AK190" s="15"/>
      <c r="AL190" s="15"/>
      <c r="AM190" s="118"/>
      <c r="AN190" s="15"/>
      <c r="AO190" s="15"/>
      <c r="AP190" s="15"/>
      <c r="AQ190" s="118"/>
      <c r="AR190" s="15"/>
      <c r="AS190" s="15"/>
      <c r="AT190" s="118"/>
      <c r="AU190" s="15"/>
      <c r="AV190" s="15"/>
      <c r="AW190" s="118"/>
      <c r="AX190" s="15"/>
      <c r="AY190" s="15"/>
      <c r="AZ190" s="118"/>
      <c r="BA190" s="15"/>
      <c r="BB190" s="15"/>
      <c r="BC190" s="118"/>
      <c r="BD190" s="15"/>
      <c r="BE190" s="15"/>
      <c r="BF190" s="15"/>
      <c r="BG190" s="118"/>
      <c r="BH190" s="15"/>
      <c r="BI190" s="15"/>
      <c r="BJ190" s="118"/>
      <c r="BK190" s="15"/>
      <c r="BL190" s="15"/>
      <c r="BM190" s="15"/>
      <c r="BN190" s="118"/>
      <c r="BO190" s="15"/>
      <c r="BP190" s="15"/>
      <c r="BQ190" s="118"/>
      <c r="BR190" s="15"/>
      <c r="BS190" s="15"/>
      <c r="BT190" s="15"/>
      <c r="BU190" s="118"/>
      <c r="BV190" s="15"/>
      <c r="BW190" s="15"/>
      <c r="BX190" s="118"/>
      <c r="BY190" s="15"/>
      <c r="BZ190" s="15"/>
      <c r="CA190" s="118"/>
      <c r="CB190" s="15"/>
      <c r="CC190" s="15"/>
      <c r="CD190" s="15"/>
      <c r="CE190" s="118"/>
      <c r="CF190" s="15"/>
      <c r="CG190" s="15"/>
      <c r="CH190" s="118"/>
      <c r="CI190" s="15"/>
      <c r="CJ190" s="15"/>
      <c r="CK190" s="15"/>
      <c r="CL190" s="118"/>
      <c r="CM190" s="15"/>
      <c r="CN190" s="15"/>
      <c r="CO190" s="118"/>
      <c r="CP190" s="15"/>
      <c r="CQ190" s="15"/>
      <c r="CR190" s="15"/>
      <c r="CS190" s="118"/>
      <c r="CT190" s="15"/>
      <c r="CU190" s="15"/>
      <c r="CV190" s="118"/>
      <c r="CW190" s="15"/>
      <c r="CX190" s="15"/>
    </row>
    <row r="191" spans="2:102" s="3" customFormat="1" x14ac:dyDescent="0.3">
      <c r="B191" s="12"/>
      <c r="C191" s="15"/>
      <c r="D191" s="15"/>
      <c r="E191" s="12"/>
      <c r="F191" s="15"/>
      <c r="G191" s="15"/>
      <c r="H191" s="118"/>
      <c r="I191" s="15"/>
      <c r="J191" s="15"/>
      <c r="K191" s="15"/>
      <c r="L191" s="118"/>
      <c r="M191" s="15"/>
      <c r="N191" s="15"/>
      <c r="O191" s="118"/>
      <c r="P191" s="15"/>
      <c r="Q191" s="15"/>
      <c r="R191" s="15"/>
      <c r="S191" s="118"/>
      <c r="T191" s="15"/>
      <c r="U191" s="15"/>
      <c r="V191" s="118"/>
      <c r="W191" s="15"/>
      <c r="X191" s="15"/>
      <c r="Y191" s="118"/>
      <c r="Z191" s="15"/>
      <c r="AA191" s="15"/>
      <c r="AB191" s="15"/>
      <c r="AC191" s="118"/>
      <c r="AD191" s="15"/>
      <c r="AE191" s="15"/>
      <c r="AF191" s="118"/>
      <c r="AG191" s="15"/>
      <c r="AH191" s="15"/>
      <c r="AI191" s="15"/>
      <c r="AJ191" s="118"/>
      <c r="AK191" s="15"/>
      <c r="AL191" s="15"/>
      <c r="AM191" s="118"/>
      <c r="AN191" s="15"/>
      <c r="AO191" s="15"/>
      <c r="AP191" s="15"/>
      <c r="AQ191" s="118"/>
      <c r="AR191" s="15"/>
      <c r="AS191" s="15"/>
      <c r="AT191" s="118"/>
      <c r="AU191" s="15"/>
      <c r="AV191" s="15"/>
      <c r="AW191" s="118"/>
      <c r="AX191" s="15"/>
      <c r="AY191" s="15"/>
      <c r="AZ191" s="118"/>
      <c r="BA191" s="15"/>
      <c r="BB191" s="15"/>
      <c r="BC191" s="118"/>
      <c r="BD191" s="15"/>
      <c r="BE191" s="15"/>
      <c r="BF191" s="15"/>
      <c r="BG191" s="118"/>
      <c r="BH191" s="15"/>
      <c r="BI191" s="15"/>
      <c r="BJ191" s="118"/>
      <c r="BK191" s="15"/>
      <c r="BL191" s="15"/>
      <c r="BM191" s="15"/>
      <c r="BN191" s="118"/>
      <c r="BO191" s="15"/>
      <c r="BP191" s="15"/>
      <c r="BQ191" s="118"/>
      <c r="BR191" s="15"/>
      <c r="BS191" s="15"/>
      <c r="BT191" s="15"/>
      <c r="BU191" s="118"/>
      <c r="BV191" s="15"/>
      <c r="BW191" s="15"/>
      <c r="BX191" s="118"/>
      <c r="BY191" s="15"/>
      <c r="BZ191" s="15"/>
      <c r="CA191" s="118"/>
      <c r="CB191" s="15"/>
      <c r="CC191" s="15"/>
      <c r="CD191" s="15"/>
      <c r="CE191" s="118"/>
      <c r="CF191" s="15"/>
      <c r="CG191" s="15"/>
      <c r="CH191" s="118"/>
      <c r="CI191" s="15"/>
      <c r="CJ191" s="15"/>
      <c r="CK191" s="15"/>
      <c r="CL191" s="118"/>
      <c r="CM191" s="15"/>
      <c r="CN191" s="15"/>
      <c r="CO191" s="118"/>
      <c r="CP191" s="15"/>
      <c r="CQ191" s="15"/>
      <c r="CR191" s="15"/>
      <c r="CS191" s="118"/>
      <c r="CT191" s="15"/>
      <c r="CU191" s="15"/>
      <c r="CV191" s="118"/>
      <c r="CW191" s="15"/>
      <c r="CX191" s="15"/>
    </row>
    <row r="192" spans="2:102" s="3" customFormat="1" x14ac:dyDescent="0.3">
      <c r="B192" s="12"/>
      <c r="C192" s="15"/>
      <c r="D192" s="15"/>
      <c r="E192" s="12"/>
      <c r="F192" s="15"/>
      <c r="G192" s="15"/>
      <c r="H192" s="118"/>
      <c r="I192" s="15"/>
      <c r="J192" s="15"/>
      <c r="K192" s="15"/>
      <c r="L192" s="118"/>
      <c r="M192" s="15"/>
      <c r="N192" s="15"/>
      <c r="O192" s="118"/>
      <c r="P192" s="15"/>
      <c r="Q192" s="15"/>
      <c r="R192" s="15"/>
      <c r="S192" s="118"/>
      <c r="T192" s="15"/>
      <c r="U192" s="15"/>
      <c r="V192" s="118"/>
      <c r="W192" s="15"/>
      <c r="X192" s="15"/>
      <c r="Y192" s="118"/>
      <c r="Z192" s="15"/>
      <c r="AA192" s="15"/>
      <c r="AB192" s="15"/>
      <c r="AC192" s="118"/>
      <c r="AD192" s="15"/>
      <c r="AE192" s="15"/>
      <c r="AF192" s="118"/>
      <c r="AG192" s="15"/>
      <c r="AH192" s="15"/>
      <c r="AI192" s="15"/>
      <c r="AJ192" s="118"/>
      <c r="AK192" s="15"/>
      <c r="AL192" s="15"/>
      <c r="AM192" s="118"/>
      <c r="AN192" s="15"/>
      <c r="AO192" s="15"/>
      <c r="AP192" s="15"/>
      <c r="AQ192" s="118"/>
      <c r="AR192" s="15"/>
      <c r="AS192" s="15"/>
      <c r="AT192" s="118"/>
      <c r="AU192" s="15"/>
      <c r="AV192" s="15"/>
      <c r="AW192" s="118"/>
      <c r="AX192" s="15"/>
      <c r="AY192" s="15"/>
      <c r="AZ192" s="118"/>
      <c r="BA192" s="15"/>
      <c r="BB192" s="15"/>
      <c r="BC192" s="118"/>
      <c r="BD192" s="15"/>
      <c r="BE192" s="15"/>
      <c r="BF192" s="15"/>
      <c r="BG192" s="118"/>
      <c r="BH192" s="15"/>
      <c r="BI192" s="15"/>
      <c r="BJ192" s="118"/>
      <c r="BK192" s="15"/>
      <c r="BL192" s="15"/>
      <c r="BM192" s="15"/>
      <c r="BN192" s="118"/>
      <c r="BO192" s="15"/>
      <c r="BP192" s="15"/>
      <c r="BQ192" s="118"/>
      <c r="BR192" s="15"/>
      <c r="BS192" s="15"/>
      <c r="BT192" s="15"/>
      <c r="BU192" s="118"/>
      <c r="BV192" s="15"/>
      <c r="BW192" s="15"/>
      <c r="BX192" s="118"/>
      <c r="BY192" s="15"/>
      <c r="BZ192" s="15"/>
      <c r="CA192" s="118"/>
      <c r="CB192" s="15"/>
      <c r="CC192" s="15"/>
      <c r="CD192" s="15"/>
      <c r="CE192" s="118"/>
      <c r="CF192" s="15"/>
      <c r="CG192" s="15"/>
      <c r="CH192" s="118"/>
      <c r="CI192" s="15"/>
      <c r="CJ192" s="15"/>
      <c r="CK192" s="15"/>
      <c r="CL192" s="118"/>
      <c r="CM192" s="15"/>
      <c r="CN192" s="15"/>
      <c r="CO192" s="118"/>
      <c r="CP192" s="15"/>
      <c r="CQ192" s="15"/>
      <c r="CR192" s="15"/>
      <c r="CS192" s="118"/>
      <c r="CT192" s="15"/>
      <c r="CU192" s="15"/>
      <c r="CV192" s="118"/>
      <c r="CW192" s="15"/>
      <c r="CX192" s="15"/>
    </row>
    <row r="193" spans="2:102" s="3" customFormat="1" x14ac:dyDescent="0.3">
      <c r="B193" s="12"/>
      <c r="C193" s="15"/>
      <c r="D193" s="15"/>
      <c r="E193" s="12"/>
      <c r="F193" s="15"/>
      <c r="G193" s="15"/>
      <c r="H193" s="118"/>
      <c r="I193" s="15"/>
      <c r="J193" s="15"/>
      <c r="K193" s="15"/>
      <c r="L193" s="118"/>
      <c r="M193" s="15"/>
      <c r="N193" s="15"/>
      <c r="O193" s="118"/>
      <c r="P193" s="15"/>
      <c r="Q193" s="15"/>
      <c r="R193" s="15"/>
      <c r="S193" s="118"/>
      <c r="T193" s="15"/>
      <c r="U193" s="15"/>
      <c r="V193" s="118"/>
      <c r="W193" s="15"/>
      <c r="X193" s="15"/>
      <c r="Y193" s="118"/>
      <c r="Z193" s="15"/>
      <c r="AA193" s="15"/>
      <c r="AB193" s="15"/>
      <c r="AC193" s="118"/>
      <c r="AD193" s="15"/>
      <c r="AE193" s="15"/>
      <c r="AF193" s="118"/>
      <c r="AG193" s="15"/>
      <c r="AH193" s="15"/>
      <c r="AI193" s="15"/>
      <c r="AJ193" s="118"/>
      <c r="AK193" s="15"/>
      <c r="AL193" s="15"/>
      <c r="AM193" s="118"/>
      <c r="AN193" s="15"/>
      <c r="AO193" s="15"/>
      <c r="AP193" s="15"/>
      <c r="AQ193" s="118"/>
      <c r="AR193" s="15"/>
      <c r="AS193" s="15"/>
      <c r="AT193" s="118"/>
      <c r="AU193" s="15"/>
      <c r="AV193" s="15"/>
      <c r="AW193" s="118"/>
      <c r="AX193" s="15"/>
      <c r="AY193" s="15"/>
      <c r="AZ193" s="118"/>
      <c r="BA193" s="15"/>
      <c r="BB193" s="15"/>
      <c r="BC193" s="118"/>
      <c r="BD193" s="15"/>
      <c r="BE193" s="15"/>
      <c r="BF193" s="15"/>
      <c r="BG193" s="118"/>
      <c r="BH193" s="15"/>
      <c r="BI193" s="15"/>
      <c r="BJ193" s="118"/>
      <c r="BK193" s="15"/>
      <c r="BL193" s="15"/>
      <c r="BM193" s="15"/>
      <c r="BN193" s="118"/>
      <c r="BO193" s="15"/>
      <c r="BP193" s="15"/>
      <c r="BQ193" s="118"/>
      <c r="BR193" s="15"/>
      <c r="BS193" s="15"/>
      <c r="BT193" s="15"/>
      <c r="BU193" s="118"/>
      <c r="BV193" s="15"/>
      <c r="BW193" s="15"/>
      <c r="BX193" s="118"/>
      <c r="BY193" s="15"/>
      <c r="BZ193" s="15"/>
      <c r="CA193" s="118"/>
      <c r="CB193" s="15"/>
      <c r="CC193" s="15"/>
      <c r="CD193" s="15"/>
      <c r="CE193" s="118"/>
      <c r="CF193" s="15"/>
      <c r="CG193" s="15"/>
      <c r="CH193" s="118"/>
      <c r="CI193" s="15"/>
      <c r="CJ193" s="15"/>
      <c r="CK193" s="15"/>
      <c r="CL193" s="118"/>
      <c r="CM193" s="15"/>
      <c r="CN193" s="15"/>
      <c r="CO193" s="118"/>
      <c r="CP193" s="15"/>
      <c r="CQ193" s="15"/>
      <c r="CR193" s="15"/>
      <c r="CS193" s="118"/>
      <c r="CT193" s="15"/>
      <c r="CU193" s="15"/>
      <c r="CV193" s="118"/>
      <c r="CW193" s="15"/>
      <c r="CX193" s="15"/>
    </row>
    <row r="194" spans="2:102" s="3" customFormat="1" x14ac:dyDescent="0.3">
      <c r="B194" s="12"/>
      <c r="C194" s="15"/>
      <c r="D194" s="15"/>
      <c r="E194" s="12"/>
      <c r="F194" s="15"/>
      <c r="G194" s="15"/>
      <c r="H194" s="118"/>
      <c r="I194" s="15"/>
      <c r="J194" s="15"/>
      <c r="K194" s="15"/>
      <c r="L194" s="118"/>
      <c r="M194" s="15"/>
      <c r="N194" s="15"/>
      <c r="O194" s="118"/>
      <c r="P194" s="15"/>
      <c r="Q194" s="15"/>
      <c r="R194" s="15"/>
      <c r="S194" s="118"/>
      <c r="T194" s="15"/>
      <c r="U194" s="15"/>
      <c r="V194" s="118"/>
      <c r="W194" s="15"/>
      <c r="X194" s="15"/>
      <c r="Y194" s="118"/>
      <c r="Z194" s="15"/>
      <c r="AA194" s="15"/>
      <c r="AB194" s="15"/>
      <c r="AC194" s="118"/>
      <c r="AD194" s="15"/>
      <c r="AE194" s="15"/>
      <c r="AF194" s="118"/>
      <c r="AG194" s="15"/>
      <c r="AH194" s="15"/>
      <c r="AI194" s="15"/>
      <c r="AJ194" s="118"/>
      <c r="AK194" s="15"/>
      <c r="AL194" s="15"/>
      <c r="AM194" s="118"/>
      <c r="AN194" s="15"/>
      <c r="AO194" s="15"/>
      <c r="AP194" s="15"/>
      <c r="AQ194" s="118"/>
      <c r="AR194" s="15"/>
      <c r="AS194" s="15"/>
      <c r="AT194" s="118"/>
      <c r="AU194" s="15"/>
      <c r="AV194" s="15"/>
      <c r="AW194" s="118"/>
      <c r="AX194" s="15"/>
      <c r="AY194" s="15"/>
      <c r="AZ194" s="118"/>
      <c r="BA194" s="15"/>
      <c r="BB194" s="15"/>
      <c r="BC194" s="118"/>
      <c r="BD194" s="15"/>
      <c r="BE194" s="15"/>
      <c r="BF194" s="15"/>
      <c r="BG194" s="118"/>
      <c r="BH194" s="15"/>
      <c r="BI194" s="15"/>
      <c r="BJ194" s="118"/>
      <c r="BK194" s="15"/>
      <c r="BL194" s="15"/>
      <c r="BM194" s="15"/>
      <c r="BN194" s="118"/>
      <c r="BO194" s="15"/>
      <c r="BP194" s="15"/>
      <c r="BQ194" s="118"/>
      <c r="BR194" s="15"/>
      <c r="BS194" s="15"/>
      <c r="BT194" s="15"/>
      <c r="BU194" s="118"/>
      <c r="BV194" s="15"/>
      <c r="BW194" s="15"/>
      <c r="BX194" s="118"/>
      <c r="BY194" s="15"/>
      <c r="BZ194" s="15"/>
      <c r="CA194" s="118"/>
      <c r="CB194" s="15"/>
      <c r="CC194" s="15"/>
      <c r="CD194" s="15"/>
      <c r="CE194" s="118"/>
      <c r="CF194" s="15"/>
      <c r="CG194" s="15"/>
      <c r="CH194" s="118"/>
      <c r="CI194" s="15"/>
      <c r="CJ194" s="15"/>
      <c r="CK194" s="15"/>
      <c r="CL194" s="118"/>
      <c r="CM194" s="15"/>
      <c r="CN194" s="15"/>
      <c r="CO194" s="118"/>
      <c r="CP194" s="15"/>
      <c r="CQ194" s="15"/>
      <c r="CR194" s="15"/>
      <c r="CS194" s="118"/>
      <c r="CT194" s="15"/>
      <c r="CU194" s="15"/>
      <c r="CV194" s="118"/>
      <c r="CW194" s="15"/>
      <c r="CX194" s="15"/>
    </row>
    <row r="195" spans="2:102" s="3" customFormat="1" x14ac:dyDescent="0.3">
      <c r="B195" s="12"/>
      <c r="C195" s="15"/>
      <c r="D195" s="15"/>
      <c r="E195" s="12"/>
      <c r="F195" s="15"/>
      <c r="G195" s="15"/>
      <c r="H195" s="118"/>
      <c r="I195" s="15"/>
      <c r="J195" s="15"/>
      <c r="K195" s="15"/>
      <c r="L195" s="118"/>
      <c r="M195" s="15"/>
      <c r="N195" s="15"/>
      <c r="O195" s="118"/>
      <c r="P195" s="15"/>
      <c r="Q195" s="15"/>
      <c r="R195" s="15"/>
      <c r="S195" s="118"/>
      <c r="T195" s="15"/>
      <c r="U195" s="15"/>
      <c r="V195" s="118"/>
      <c r="W195" s="15"/>
      <c r="X195" s="15"/>
      <c r="Y195" s="118"/>
      <c r="Z195" s="15"/>
      <c r="AA195" s="15"/>
      <c r="AB195" s="15"/>
      <c r="AC195" s="118"/>
      <c r="AD195" s="15"/>
      <c r="AE195" s="15"/>
      <c r="AF195" s="118"/>
      <c r="AG195" s="15"/>
      <c r="AH195" s="15"/>
      <c r="AI195" s="15"/>
      <c r="AJ195" s="118"/>
      <c r="AK195" s="15"/>
      <c r="AL195" s="15"/>
      <c r="AM195" s="118"/>
      <c r="AN195" s="15"/>
      <c r="AO195" s="15"/>
      <c r="AP195" s="15"/>
      <c r="AQ195" s="118"/>
      <c r="AR195" s="15"/>
      <c r="AS195" s="15"/>
      <c r="AT195" s="118"/>
      <c r="AU195" s="15"/>
      <c r="AV195" s="15"/>
      <c r="AW195" s="118"/>
      <c r="AX195" s="15"/>
      <c r="AY195" s="15"/>
      <c r="AZ195" s="118"/>
      <c r="BA195" s="15"/>
      <c r="BB195" s="15"/>
      <c r="BC195" s="118"/>
      <c r="BD195" s="15"/>
      <c r="BE195" s="15"/>
      <c r="BF195" s="15"/>
      <c r="BG195" s="118"/>
      <c r="BH195" s="15"/>
      <c r="BI195" s="15"/>
      <c r="BJ195" s="118"/>
      <c r="BK195" s="15"/>
      <c r="BL195" s="15"/>
      <c r="BM195" s="15"/>
      <c r="BN195" s="118"/>
      <c r="BO195" s="15"/>
      <c r="BP195" s="15"/>
      <c r="BQ195" s="118"/>
      <c r="BR195" s="15"/>
      <c r="BS195" s="15"/>
      <c r="BT195" s="15"/>
      <c r="BU195" s="118"/>
      <c r="BV195" s="15"/>
      <c r="BW195" s="15"/>
      <c r="BX195" s="118"/>
      <c r="BY195" s="15"/>
      <c r="BZ195" s="15"/>
      <c r="CA195" s="118"/>
      <c r="CB195" s="15"/>
      <c r="CC195" s="15"/>
      <c r="CD195" s="15"/>
      <c r="CE195" s="118"/>
      <c r="CF195" s="15"/>
      <c r="CG195" s="15"/>
      <c r="CH195" s="118"/>
      <c r="CI195" s="15"/>
      <c r="CJ195" s="15"/>
      <c r="CK195" s="15"/>
      <c r="CL195" s="118"/>
      <c r="CM195" s="15"/>
      <c r="CN195" s="15"/>
      <c r="CO195" s="118"/>
      <c r="CP195" s="15"/>
      <c r="CQ195" s="15"/>
      <c r="CR195" s="15"/>
      <c r="CS195" s="118"/>
      <c r="CT195" s="15"/>
      <c r="CU195" s="15"/>
      <c r="CV195" s="118"/>
      <c r="CW195" s="15"/>
      <c r="CX195" s="15"/>
    </row>
    <row r="196" spans="2:102" s="3" customFormat="1" x14ac:dyDescent="0.3">
      <c r="B196" s="12"/>
      <c r="C196" s="15"/>
      <c r="D196" s="15"/>
      <c r="E196" s="12"/>
      <c r="F196" s="15"/>
      <c r="G196" s="15"/>
      <c r="H196" s="118"/>
      <c r="I196" s="15"/>
      <c r="J196" s="15"/>
      <c r="K196" s="15"/>
      <c r="L196" s="118"/>
      <c r="M196" s="15"/>
      <c r="N196" s="15"/>
      <c r="O196" s="118"/>
      <c r="P196" s="15"/>
      <c r="Q196" s="15"/>
      <c r="R196" s="15"/>
      <c r="S196" s="118"/>
      <c r="T196" s="15"/>
      <c r="U196" s="15"/>
      <c r="V196" s="118"/>
      <c r="W196" s="15"/>
      <c r="X196" s="15"/>
      <c r="Y196" s="118"/>
      <c r="Z196" s="15"/>
      <c r="AA196" s="15"/>
      <c r="AB196" s="15"/>
      <c r="AC196" s="118"/>
      <c r="AD196" s="15"/>
      <c r="AE196" s="15"/>
      <c r="AF196" s="118"/>
      <c r="AG196" s="15"/>
      <c r="AH196" s="15"/>
      <c r="AI196" s="15"/>
      <c r="AJ196" s="118"/>
      <c r="AK196" s="15"/>
      <c r="AL196" s="15"/>
      <c r="AM196" s="118"/>
      <c r="AN196" s="15"/>
      <c r="AO196" s="15"/>
      <c r="AP196" s="15"/>
      <c r="AQ196" s="118"/>
      <c r="AR196" s="15"/>
      <c r="AS196" s="15"/>
      <c r="AT196" s="118"/>
      <c r="AU196" s="15"/>
      <c r="AV196" s="15"/>
      <c r="AW196" s="118"/>
      <c r="AX196" s="15"/>
      <c r="AY196" s="15"/>
      <c r="AZ196" s="118"/>
      <c r="BA196" s="15"/>
      <c r="BB196" s="15"/>
      <c r="BC196" s="118"/>
      <c r="BD196" s="15"/>
      <c r="BE196" s="15"/>
      <c r="BF196" s="15"/>
      <c r="BG196" s="118"/>
      <c r="BH196" s="15"/>
      <c r="BI196" s="15"/>
      <c r="BJ196" s="118"/>
      <c r="BK196" s="15"/>
      <c r="BL196" s="15"/>
      <c r="BM196" s="15"/>
      <c r="BN196" s="118"/>
      <c r="BO196" s="15"/>
      <c r="BP196" s="15"/>
      <c r="BQ196" s="118"/>
      <c r="BR196" s="15"/>
      <c r="BS196" s="15"/>
      <c r="BT196" s="15"/>
      <c r="BU196" s="118"/>
      <c r="BV196" s="15"/>
      <c r="BW196" s="15"/>
      <c r="BX196" s="118"/>
      <c r="BY196" s="15"/>
      <c r="BZ196" s="15"/>
      <c r="CA196" s="118"/>
      <c r="CB196" s="15"/>
      <c r="CC196" s="15"/>
      <c r="CD196" s="15"/>
      <c r="CE196" s="118"/>
      <c r="CF196" s="15"/>
      <c r="CG196" s="15"/>
      <c r="CH196" s="118"/>
      <c r="CI196" s="15"/>
      <c r="CJ196" s="15"/>
      <c r="CK196" s="15"/>
      <c r="CL196" s="118"/>
      <c r="CM196" s="15"/>
      <c r="CN196" s="15"/>
      <c r="CO196" s="118"/>
      <c r="CP196" s="15"/>
      <c r="CQ196" s="15"/>
      <c r="CR196" s="15"/>
      <c r="CS196" s="118"/>
      <c r="CT196" s="15"/>
      <c r="CU196" s="15"/>
      <c r="CV196" s="118"/>
      <c r="CW196" s="15"/>
      <c r="CX196" s="15"/>
    </row>
    <row r="197" spans="2:102" s="3" customFormat="1" x14ac:dyDescent="0.3">
      <c r="B197" s="12"/>
      <c r="C197" s="15"/>
      <c r="D197" s="15"/>
      <c r="E197" s="12"/>
      <c r="F197" s="15"/>
      <c r="G197" s="15"/>
      <c r="H197" s="118"/>
      <c r="I197" s="15"/>
      <c r="J197" s="15"/>
      <c r="K197" s="15"/>
      <c r="L197" s="118"/>
      <c r="M197" s="15"/>
      <c r="N197" s="15"/>
      <c r="O197" s="118"/>
      <c r="P197" s="15"/>
      <c r="Q197" s="15"/>
      <c r="R197" s="15"/>
      <c r="S197" s="118"/>
      <c r="T197" s="15"/>
      <c r="U197" s="15"/>
      <c r="V197" s="118"/>
      <c r="W197" s="15"/>
      <c r="X197" s="15"/>
      <c r="Y197" s="118"/>
      <c r="Z197" s="15"/>
      <c r="AA197" s="15"/>
      <c r="AB197" s="15"/>
      <c r="AC197" s="118"/>
      <c r="AD197" s="15"/>
      <c r="AE197" s="15"/>
      <c r="AF197" s="118"/>
      <c r="AG197" s="15"/>
      <c r="AH197" s="15"/>
      <c r="AI197" s="15"/>
      <c r="AJ197" s="118"/>
      <c r="AK197" s="15"/>
      <c r="AL197" s="15"/>
      <c r="AM197" s="118"/>
      <c r="AN197" s="15"/>
      <c r="AO197" s="15"/>
      <c r="AP197" s="15"/>
      <c r="AQ197" s="118"/>
      <c r="AR197" s="15"/>
      <c r="AS197" s="15"/>
      <c r="AT197" s="118"/>
      <c r="AU197" s="15"/>
      <c r="AV197" s="15"/>
      <c r="AW197" s="118"/>
      <c r="AX197" s="15"/>
      <c r="AY197" s="15"/>
      <c r="AZ197" s="118"/>
      <c r="BA197" s="15"/>
      <c r="BB197" s="15"/>
      <c r="BC197" s="118"/>
      <c r="BD197" s="15"/>
      <c r="BE197" s="15"/>
      <c r="BF197" s="15"/>
      <c r="BG197" s="118"/>
      <c r="BH197" s="15"/>
      <c r="BI197" s="15"/>
      <c r="BJ197" s="118"/>
      <c r="BK197" s="15"/>
      <c r="BL197" s="15"/>
      <c r="BM197" s="15"/>
      <c r="BN197" s="118"/>
      <c r="BO197" s="15"/>
      <c r="BP197" s="15"/>
      <c r="BQ197" s="118"/>
      <c r="BR197" s="15"/>
      <c r="BS197" s="15"/>
      <c r="BT197" s="15"/>
      <c r="BU197" s="118"/>
      <c r="BV197" s="15"/>
      <c r="BW197" s="15"/>
      <c r="BX197" s="118"/>
      <c r="BY197" s="15"/>
      <c r="BZ197" s="15"/>
      <c r="CA197" s="118"/>
      <c r="CB197" s="15"/>
      <c r="CC197" s="15"/>
      <c r="CD197" s="15"/>
      <c r="CE197" s="118"/>
      <c r="CF197" s="15"/>
      <c r="CG197" s="15"/>
      <c r="CH197" s="118"/>
      <c r="CI197" s="15"/>
      <c r="CJ197" s="15"/>
      <c r="CK197" s="15"/>
      <c r="CL197" s="118"/>
      <c r="CM197" s="15"/>
      <c r="CN197" s="15"/>
      <c r="CO197" s="118"/>
      <c r="CP197" s="15"/>
      <c r="CQ197" s="15"/>
      <c r="CR197" s="15"/>
      <c r="CS197" s="118"/>
      <c r="CT197" s="15"/>
      <c r="CU197" s="15"/>
      <c r="CV197" s="118"/>
      <c r="CW197" s="15"/>
      <c r="CX197" s="15"/>
    </row>
    <row r="198" spans="2:102" s="3" customFormat="1" x14ac:dyDescent="0.3">
      <c r="B198" s="12"/>
      <c r="C198" s="15"/>
      <c r="D198" s="15"/>
      <c r="E198" s="12"/>
      <c r="F198" s="15"/>
      <c r="G198" s="15"/>
      <c r="H198" s="118"/>
      <c r="I198" s="15"/>
      <c r="J198" s="15"/>
      <c r="K198" s="15"/>
      <c r="L198" s="118"/>
      <c r="M198" s="15"/>
      <c r="N198" s="15"/>
      <c r="O198" s="118"/>
      <c r="P198" s="15"/>
      <c r="Q198" s="15"/>
      <c r="R198" s="15"/>
      <c r="S198" s="118"/>
      <c r="T198" s="15"/>
      <c r="U198" s="15"/>
      <c r="V198" s="118"/>
      <c r="W198" s="15"/>
      <c r="X198" s="15"/>
      <c r="Y198" s="118"/>
      <c r="Z198" s="15"/>
      <c r="AA198" s="15"/>
      <c r="AB198" s="15"/>
      <c r="AC198" s="118"/>
      <c r="AD198" s="15"/>
      <c r="AE198" s="15"/>
      <c r="AF198" s="118"/>
      <c r="AG198" s="15"/>
      <c r="AH198" s="15"/>
      <c r="AI198" s="15"/>
      <c r="AJ198" s="118"/>
      <c r="AK198" s="15"/>
      <c r="AL198" s="15"/>
      <c r="AM198" s="118"/>
      <c r="AN198" s="15"/>
      <c r="AO198" s="15"/>
      <c r="AP198" s="15"/>
      <c r="AQ198" s="118"/>
      <c r="AR198" s="15"/>
      <c r="AS198" s="15"/>
      <c r="AT198" s="118"/>
      <c r="AU198" s="15"/>
      <c r="AV198" s="15"/>
      <c r="AW198" s="118"/>
      <c r="AX198" s="15"/>
      <c r="AY198" s="15"/>
      <c r="AZ198" s="118"/>
      <c r="BA198" s="15"/>
      <c r="BB198" s="15"/>
      <c r="BC198" s="118"/>
      <c r="BD198" s="15"/>
      <c r="BE198" s="15"/>
      <c r="BF198" s="15"/>
      <c r="BG198" s="118"/>
      <c r="BH198" s="15"/>
      <c r="BI198" s="15"/>
      <c r="BJ198" s="118"/>
      <c r="BK198" s="15"/>
      <c r="BL198" s="15"/>
      <c r="BM198" s="15"/>
      <c r="BN198" s="118"/>
      <c r="BO198" s="15"/>
      <c r="BP198" s="15"/>
      <c r="BQ198" s="118"/>
      <c r="BR198" s="15"/>
      <c r="BS198" s="15"/>
      <c r="BT198" s="15"/>
      <c r="BU198" s="118"/>
      <c r="BV198" s="15"/>
      <c r="BW198" s="15"/>
      <c r="BX198" s="118"/>
      <c r="BY198" s="15"/>
      <c r="BZ198" s="15"/>
      <c r="CA198" s="118"/>
      <c r="CB198" s="15"/>
      <c r="CC198" s="15"/>
      <c r="CD198" s="15"/>
      <c r="CE198" s="118"/>
      <c r="CF198" s="15"/>
      <c r="CG198" s="15"/>
      <c r="CH198" s="118"/>
      <c r="CI198" s="15"/>
      <c r="CJ198" s="15"/>
      <c r="CK198" s="15"/>
      <c r="CL198" s="118"/>
      <c r="CM198" s="15"/>
      <c r="CN198" s="15"/>
      <c r="CO198" s="118"/>
      <c r="CP198" s="15"/>
      <c r="CQ198" s="15"/>
      <c r="CR198" s="15"/>
      <c r="CS198" s="118"/>
      <c r="CT198" s="15"/>
      <c r="CU198" s="15"/>
      <c r="CV198" s="118"/>
      <c r="CW198" s="15"/>
      <c r="CX198" s="15"/>
    </row>
    <row r="199" spans="2:102" s="3" customFormat="1" x14ac:dyDescent="0.3">
      <c r="B199" s="12"/>
      <c r="C199" s="15"/>
      <c r="D199" s="15"/>
      <c r="E199" s="12"/>
      <c r="F199" s="15"/>
      <c r="G199" s="15"/>
      <c r="H199" s="118"/>
      <c r="I199" s="15"/>
      <c r="J199" s="15"/>
      <c r="K199" s="15"/>
      <c r="L199" s="118"/>
      <c r="M199" s="15"/>
      <c r="N199" s="15"/>
      <c r="O199" s="118"/>
      <c r="P199" s="15"/>
      <c r="Q199" s="15"/>
      <c r="R199" s="15"/>
      <c r="S199" s="118"/>
      <c r="T199" s="15"/>
      <c r="U199" s="15"/>
      <c r="V199" s="118"/>
      <c r="W199" s="15"/>
      <c r="X199" s="15"/>
      <c r="Y199" s="118"/>
      <c r="Z199" s="15"/>
      <c r="AA199" s="15"/>
      <c r="AB199" s="15"/>
      <c r="AC199" s="118"/>
      <c r="AD199" s="15"/>
      <c r="AE199" s="15"/>
      <c r="AF199" s="118"/>
      <c r="AG199" s="15"/>
      <c r="AH199" s="15"/>
      <c r="AI199" s="15"/>
      <c r="AJ199" s="118"/>
      <c r="AK199" s="15"/>
      <c r="AL199" s="15"/>
      <c r="AM199" s="118"/>
      <c r="AN199" s="15"/>
      <c r="AO199" s="15"/>
      <c r="AP199" s="15"/>
      <c r="AQ199" s="118"/>
      <c r="AR199" s="15"/>
      <c r="AS199" s="15"/>
      <c r="AT199" s="118"/>
      <c r="AU199" s="15"/>
      <c r="AV199" s="15"/>
      <c r="AW199" s="118"/>
      <c r="AX199" s="15"/>
      <c r="AY199" s="15"/>
      <c r="AZ199" s="118"/>
      <c r="BA199" s="15"/>
      <c r="BB199" s="15"/>
      <c r="BC199" s="118"/>
      <c r="BD199" s="15"/>
      <c r="BE199" s="15"/>
      <c r="BF199" s="15"/>
      <c r="BG199" s="118"/>
      <c r="BH199" s="15"/>
      <c r="BI199" s="15"/>
      <c r="BJ199" s="118"/>
      <c r="BK199" s="15"/>
      <c r="BL199" s="15"/>
      <c r="BM199" s="15"/>
      <c r="BN199" s="118"/>
      <c r="BO199" s="15"/>
      <c r="BP199" s="15"/>
      <c r="BQ199" s="118"/>
      <c r="BR199" s="15"/>
      <c r="BS199" s="15"/>
      <c r="BT199" s="15"/>
      <c r="BU199" s="118"/>
      <c r="BV199" s="15"/>
      <c r="BW199" s="15"/>
      <c r="BX199" s="118"/>
      <c r="BY199" s="15"/>
      <c r="BZ199" s="15"/>
      <c r="CA199" s="118"/>
      <c r="CB199" s="15"/>
      <c r="CC199" s="15"/>
      <c r="CD199" s="15"/>
      <c r="CE199" s="118"/>
      <c r="CF199" s="15"/>
      <c r="CG199" s="15"/>
      <c r="CH199" s="118"/>
      <c r="CI199" s="15"/>
      <c r="CJ199" s="15"/>
      <c r="CK199" s="15"/>
      <c r="CL199" s="118"/>
      <c r="CM199" s="15"/>
      <c r="CN199" s="15"/>
      <c r="CO199" s="118"/>
      <c r="CP199" s="15"/>
      <c r="CQ199" s="15"/>
      <c r="CR199" s="15"/>
      <c r="CS199" s="118"/>
      <c r="CT199" s="15"/>
      <c r="CU199" s="15"/>
      <c r="CV199" s="118"/>
      <c r="CW199" s="15"/>
      <c r="CX199" s="15"/>
    </row>
    <row r="200" spans="2:102" s="3" customFormat="1" x14ac:dyDescent="0.3">
      <c r="B200" s="12"/>
      <c r="C200" s="15"/>
      <c r="D200" s="15"/>
      <c r="E200" s="12"/>
      <c r="F200" s="15"/>
      <c r="G200" s="15"/>
      <c r="H200" s="118"/>
      <c r="I200" s="15"/>
      <c r="J200" s="15"/>
      <c r="K200" s="15"/>
      <c r="L200" s="118"/>
      <c r="M200" s="15"/>
      <c r="N200" s="15"/>
      <c r="O200" s="118"/>
      <c r="P200" s="15"/>
      <c r="Q200" s="15"/>
      <c r="R200" s="15"/>
      <c r="S200" s="118"/>
      <c r="T200" s="15"/>
      <c r="U200" s="15"/>
      <c r="V200" s="118"/>
      <c r="W200" s="15"/>
      <c r="X200" s="15"/>
      <c r="Y200" s="118"/>
      <c r="Z200" s="15"/>
      <c r="AA200" s="15"/>
      <c r="AB200" s="15"/>
      <c r="AC200" s="118"/>
      <c r="AD200" s="15"/>
      <c r="AE200" s="15"/>
      <c r="AF200" s="118"/>
      <c r="AG200" s="15"/>
      <c r="AH200" s="15"/>
      <c r="AI200" s="15"/>
      <c r="AJ200" s="118"/>
      <c r="AK200" s="15"/>
      <c r="AL200" s="15"/>
      <c r="AM200" s="118"/>
      <c r="AN200" s="15"/>
      <c r="AO200" s="15"/>
      <c r="AP200" s="15"/>
      <c r="AQ200" s="118"/>
      <c r="AR200" s="15"/>
      <c r="AS200" s="15"/>
      <c r="AT200" s="118"/>
      <c r="AU200" s="15"/>
      <c r="AV200" s="15"/>
      <c r="AW200" s="118"/>
      <c r="AX200" s="15"/>
      <c r="AY200" s="15"/>
      <c r="AZ200" s="118"/>
      <c r="BA200" s="15"/>
      <c r="BB200" s="15"/>
      <c r="BC200" s="118"/>
      <c r="BD200" s="15"/>
      <c r="BE200" s="15"/>
      <c r="BF200" s="15"/>
      <c r="BG200" s="118"/>
      <c r="BH200" s="15"/>
      <c r="BI200" s="15"/>
      <c r="BJ200" s="118"/>
      <c r="BK200" s="15"/>
      <c r="BL200" s="15"/>
      <c r="BM200" s="15"/>
      <c r="BN200" s="118"/>
      <c r="BO200" s="15"/>
      <c r="BP200" s="15"/>
      <c r="BQ200" s="118"/>
      <c r="BR200" s="15"/>
      <c r="BS200" s="15"/>
      <c r="BT200" s="15"/>
      <c r="BU200" s="118"/>
      <c r="BV200" s="15"/>
      <c r="BW200" s="15"/>
      <c r="BX200" s="118"/>
      <c r="BY200" s="15"/>
      <c r="BZ200" s="15"/>
      <c r="CA200" s="118"/>
      <c r="CB200" s="15"/>
      <c r="CC200" s="15"/>
      <c r="CD200" s="15"/>
      <c r="CE200" s="118"/>
      <c r="CF200" s="15"/>
      <c r="CG200" s="15"/>
      <c r="CH200" s="118"/>
      <c r="CI200" s="15"/>
      <c r="CJ200" s="15"/>
      <c r="CK200" s="15"/>
      <c r="CL200" s="118"/>
      <c r="CM200" s="15"/>
      <c r="CN200" s="15"/>
      <c r="CO200" s="118"/>
      <c r="CP200" s="15"/>
      <c r="CQ200" s="15"/>
      <c r="CR200" s="15"/>
      <c r="CS200" s="118"/>
      <c r="CT200" s="15"/>
      <c r="CU200" s="15"/>
      <c r="CV200" s="118"/>
      <c r="CW200" s="15"/>
      <c r="CX200" s="15"/>
    </row>
    <row r="201" spans="2:102" s="3" customFormat="1" x14ac:dyDescent="0.3">
      <c r="B201" s="12"/>
      <c r="C201" s="15"/>
      <c r="D201" s="15"/>
      <c r="E201" s="12"/>
      <c r="F201" s="15"/>
      <c r="G201" s="15"/>
      <c r="H201" s="118"/>
      <c r="I201" s="15"/>
      <c r="J201" s="15"/>
      <c r="K201" s="15"/>
      <c r="L201" s="118"/>
      <c r="M201" s="15"/>
      <c r="N201" s="15"/>
      <c r="O201" s="118"/>
      <c r="P201" s="15"/>
      <c r="Q201" s="15"/>
      <c r="R201" s="15"/>
      <c r="S201" s="118"/>
      <c r="T201" s="15"/>
      <c r="U201" s="15"/>
      <c r="V201" s="118"/>
      <c r="W201" s="15"/>
      <c r="X201" s="15"/>
      <c r="Y201" s="118"/>
      <c r="Z201" s="15"/>
      <c r="AA201" s="15"/>
      <c r="AB201" s="15"/>
      <c r="AC201" s="118"/>
      <c r="AD201" s="15"/>
      <c r="AE201" s="15"/>
      <c r="AF201" s="118"/>
      <c r="AG201" s="15"/>
      <c r="AH201" s="15"/>
      <c r="AI201" s="15"/>
      <c r="AJ201" s="118"/>
      <c r="AK201" s="15"/>
      <c r="AL201" s="15"/>
      <c r="AM201" s="118"/>
      <c r="AN201" s="15"/>
      <c r="AO201" s="15"/>
      <c r="AP201" s="15"/>
      <c r="AQ201" s="118"/>
      <c r="AR201" s="15"/>
      <c r="AS201" s="15"/>
      <c r="AT201" s="118"/>
      <c r="AU201" s="15"/>
      <c r="AV201" s="15"/>
      <c r="AW201" s="118"/>
      <c r="AX201" s="15"/>
      <c r="AY201" s="15"/>
      <c r="AZ201" s="118"/>
      <c r="BA201" s="15"/>
      <c r="BB201" s="15"/>
      <c r="BC201" s="118"/>
      <c r="BD201" s="15"/>
      <c r="BE201" s="15"/>
      <c r="BF201" s="15"/>
      <c r="BG201" s="118"/>
      <c r="BH201" s="15"/>
      <c r="BI201" s="15"/>
      <c r="BJ201" s="118"/>
      <c r="BK201" s="15"/>
      <c r="BL201" s="15"/>
      <c r="BM201" s="15"/>
      <c r="BN201" s="118"/>
      <c r="BO201" s="15"/>
      <c r="BP201" s="15"/>
      <c r="BQ201" s="118"/>
      <c r="BR201" s="15"/>
      <c r="BS201" s="15"/>
      <c r="BT201" s="15"/>
      <c r="BU201" s="118"/>
      <c r="BV201" s="15"/>
      <c r="BW201" s="15"/>
      <c r="BX201" s="118"/>
      <c r="BY201" s="15"/>
      <c r="BZ201" s="15"/>
      <c r="CA201" s="118"/>
      <c r="CB201" s="15"/>
      <c r="CC201" s="15"/>
      <c r="CD201" s="15"/>
      <c r="CE201" s="118"/>
      <c r="CF201" s="15"/>
      <c r="CG201" s="15"/>
      <c r="CH201" s="118"/>
      <c r="CI201" s="15"/>
      <c r="CJ201" s="15"/>
      <c r="CK201" s="15"/>
      <c r="CL201" s="118"/>
      <c r="CM201" s="15"/>
      <c r="CN201" s="15"/>
      <c r="CO201" s="118"/>
      <c r="CP201" s="15"/>
      <c r="CQ201" s="15"/>
      <c r="CR201" s="15"/>
      <c r="CS201" s="118"/>
      <c r="CT201" s="15"/>
      <c r="CU201" s="15"/>
      <c r="CV201" s="118"/>
      <c r="CW201" s="15"/>
      <c r="CX201" s="15"/>
    </row>
    <row r="202" spans="2:102" s="3" customFormat="1" x14ac:dyDescent="0.3">
      <c r="B202" s="12"/>
      <c r="C202" s="15"/>
      <c r="D202" s="15"/>
      <c r="E202" s="12"/>
      <c r="F202" s="15"/>
      <c r="G202" s="15"/>
      <c r="H202" s="118"/>
      <c r="I202" s="15"/>
      <c r="J202" s="15"/>
      <c r="K202" s="15"/>
      <c r="L202" s="118"/>
      <c r="M202" s="15"/>
      <c r="N202" s="15"/>
      <c r="O202" s="118"/>
      <c r="P202" s="15"/>
      <c r="Q202" s="15"/>
      <c r="R202" s="15"/>
      <c r="S202" s="118"/>
      <c r="T202" s="15"/>
      <c r="U202" s="15"/>
      <c r="V202" s="118"/>
      <c r="W202" s="15"/>
      <c r="X202" s="15"/>
      <c r="Y202" s="118"/>
      <c r="Z202" s="15"/>
      <c r="AA202" s="15"/>
      <c r="AB202" s="15"/>
      <c r="AC202" s="118"/>
      <c r="AD202" s="15"/>
      <c r="AE202" s="15"/>
      <c r="AF202" s="118"/>
      <c r="AG202" s="15"/>
      <c r="AH202" s="15"/>
      <c r="AI202" s="15"/>
      <c r="AJ202" s="118"/>
      <c r="AK202" s="15"/>
      <c r="AL202" s="15"/>
      <c r="AM202" s="118"/>
      <c r="AN202" s="15"/>
      <c r="AO202" s="15"/>
      <c r="AP202" s="15"/>
      <c r="AQ202" s="118"/>
      <c r="AR202" s="15"/>
      <c r="AS202" s="15"/>
      <c r="AT202" s="118"/>
      <c r="AU202" s="15"/>
      <c r="AV202" s="15"/>
      <c r="AW202" s="118"/>
      <c r="AX202" s="15"/>
      <c r="AY202" s="15"/>
      <c r="AZ202" s="118"/>
      <c r="BA202" s="15"/>
      <c r="BB202" s="15"/>
      <c r="BC202" s="118"/>
      <c r="BD202" s="15"/>
      <c r="BE202" s="15"/>
      <c r="BF202" s="15"/>
      <c r="BG202" s="118"/>
      <c r="BH202" s="15"/>
      <c r="BI202" s="15"/>
      <c r="BJ202" s="118"/>
      <c r="BK202" s="15"/>
      <c r="BL202" s="15"/>
      <c r="BM202" s="15"/>
      <c r="BN202" s="118"/>
      <c r="BO202" s="15"/>
      <c r="BP202" s="15"/>
      <c r="BQ202" s="118"/>
      <c r="BR202" s="15"/>
      <c r="BS202" s="15"/>
      <c r="BT202" s="15"/>
      <c r="BU202" s="118"/>
      <c r="BV202" s="15"/>
      <c r="BW202" s="15"/>
      <c r="BX202" s="118"/>
      <c r="BY202" s="15"/>
      <c r="BZ202" s="15"/>
      <c r="CA202" s="118"/>
      <c r="CB202" s="15"/>
      <c r="CC202" s="15"/>
      <c r="CD202" s="15"/>
      <c r="CE202" s="118"/>
      <c r="CF202" s="15"/>
      <c r="CG202" s="15"/>
      <c r="CH202" s="118"/>
      <c r="CI202" s="15"/>
      <c r="CJ202" s="15"/>
      <c r="CK202" s="15"/>
      <c r="CL202" s="118"/>
      <c r="CM202" s="15"/>
      <c r="CN202" s="15"/>
      <c r="CO202" s="118"/>
      <c r="CP202" s="15"/>
      <c r="CQ202" s="15"/>
      <c r="CR202" s="15"/>
      <c r="CS202" s="118"/>
      <c r="CT202" s="15"/>
      <c r="CU202" s="15"/>
      <c r="CV202" s="118"/>
      <c r="CW202" s="15"/>
      <c r="CX202" s="15"/>
    </row>
    <row r="203" spans="2:102" s="3" customFormat="1" x14ac:dyDescent="0.3">
      <c r="B203" s="12"/>
      <c r="C203" s="15"/>
      <c r="D203" s="15"/>
      <c r="E203" s="12"/>
      <c r="F203" s="15"/>
      <c r="G203" s="15"/>
      <c r="H203" s="118"/>
      <c r="I203" s="15"/>
      <c r="J203" s="15"/>
      <c r="K203" s="15"/>
      <c r="L203" s="118"/>
      <c r="M203" s="15"/>
      <c r="N203" s="15"/>
      <c r="O203" s="118"/>
      <c r="P203" s="15"/>
      <c r="Q203" s="15"/>
      <c r="R203" s="15"/>
      <c r="S203" s="118"/>
      <c r="T203" s="15"/>
      <c r="U203" s="15"/>
      <c r="V203" s="118"/>
      <c r="W203" s="15"/>
      <c r="X203" s="15"/>
      <c r="Y203" s="118"/>
      <c r="Z203" s="15"/>
      <c r="AA203" s="15"/>
      <c r="AB203" s="15"/>
      <c r="AC203" s="118"/>
      <c r="AD203" s="15"/>
      <c r="AE203" s="15"/>
      <c r="AF203" s="118"/>
      <c r="AG203" s="15"/>
      <c r="AH203" s="15"/>
      <c r="AI203" s="15"/>
      <c r="AJ203" s="118"/>
      <c r="AK203" s="15"/>
      <c r="AL203" s="15"/>
      <c r="AM203" s="118"/>
      <c r="AN203" s="15"/>
      <c r="AO203" s="15"/>
      <c r="AP203" s="15"/>
      <c r="AQ203" s="118"/>
      <c r="AR203" s="15"/>
      <c r="AS203" s="15"/>
      <c r="AT203" s="118"/>
      <c r="AU203" s="15"/>
      <c r="AV203" s="15"/>
      <c r="AW203" s="118"/>
      <c r="AX203" s="15"/>
      <c r="AY203" s="15"/>
      <c r="AZ203" s="118"/>
      <c r="BA203" s="15"/>
      <c r="BB203" s="15"/>
      <c r="BC203" s="118"/>
      <c r="BD203" s="15"/>
      <c r="BE203" s="15"/>
      <c r="BF203" s="15"/>
      <c r="BG203" s="118"/>
      <c r="BH203" s="15"/>
      <c r="BI203" s="15"/>
      <c r="BJ203" s="118"/>
      <c r="BK203" s="15"/>
      <c r="BL203" s="15"/>
      <c r="BM203" s="15"/>
      <c r="BN203" s="118"/>
      <c r="BO203" s="15"/>
      <c r="BP203" s="15"/>
      <c r="BQ203" s="118"/>
      <c r="BR203" s="15"/>
      <c r="BS203" s="15"/>
      <c r="BT203" s="15"/>
      <c r="BU203" s="118"/>
      <c r="BV203" s="15"/>
      <c r="BW203" s="15"/>
      <c r="BX203" s="118"/>
      <c r="BY203" s="15"/>
      <c r="BZ203" s="15"/>
      <c r="CA203" s="118"/>
      <c r="CB203" s="15"/>
      <c r="CC203" s="15"/>
      <c r="CD203" s="15"/>
      <c r="CE203" s="118"/>
      <c r="CF203" s="15"/>
      <c r="CG203" s="15"/>
      <c r="CH203" s="118"/>
      <c r="CI203" s="15"/>
      <c r="CJ203" s="15"/>
      <c r="CK203" s="15"/>
      <c r="CL203" s="118"/>
      <c r="CM203" s="15"/>
      <c r="CN203" s="15"/>
      <c r="CO203" s="118"/>
      <c r="CP203" s="15"/>
      <c r="CQ203" s="15"/>
      <c r="CR203" s="15"/>
      <c r="CS203" s="118"/>
      <c r="CT203" s="15"/>
      <c r="CU203" s="15"/>
      <c r="CV203" s="118"/>
      <c r="CW203" s="15"/>
      <c r="CX203" s="15"/>
    </row>
    <row r="204" spans="2:102" s="3" customFormat="1" x14ac:dyDescent="0.3">
      <c r="B204" s="12"/>
      <c r="C204" s="15"/>
      <c r="D204" s="15"/>
      <c r="E204" s="12"/>
      <c r="F204" s="15"/>
      <c r="G204" s="15"/>
      <c r="H204" s="118"/>
      <c r="I204" s="15"/>
      <c r="J204" s="15"/>
      <c r="K204" s="15"/>
      <c r="L204" s="118"/>
      <c r="M204" s="15"/>
      <c r="N204" s="15"/>
      <c r="O204" s="118"/>
      <c r="P204" s="15"/>
      <c r="Q204" s="15"/>
      <c r="R204" s="15"/>
      <c r="S204" s="118"/>
      <c r="T204" s="15"/>
      <c r="U204" s="15"/>
      <c r="V204" s="118"/>
      <c r="W204" s="15"/>
      <c r="X204" s="15"/>
      <c r="Y204" s="118"/>
      <c r="Z204" s="15"/>
      <c r="AA204" s="15"/>
      <c r="AB204" s="15"/>
      <c r="AC204" s="118"/>
      <c r="AD204" s="15"/>
      <c r="AE204" s="15"/>
      <c r="AF204" s="118"/>
      <c r="AG204" s="15"/>
      <c r="AH204" s="15"/>
      <c r="AI204" s="15"/>
      <c r="AJ204" s="118"/>
      <c r="AK204" s="15"/>
      <c r="AL204" s="15"/>
      <c r="AM204" s="118"/>
      <c r="AN204" s="15"/>
      <c r="AO204" s="15"/>
      <c r="AP204" s="15"/>
      <c r="AQ204" s="118"/>
      <c r="AR204" s="15"/>
      <c r="AS204" s="15"/>
      <c r="AT204" s="118"/>
      <c r="AU204" s="15"/>
      <c r="AV204" s="15"/>
      <c r="AW204" s="118"/>
      <c r="AX204" s="15"/>
      <c r="AY204" s="15"/>
      <c r="AZ204" s="118"/>
      <c r="BA204" s="15"/>
      <c r="BB204" s="15"/>
      <c r="BC204" s="118"/>
      <c r="BD204" s="15"/>
      <c r="BE204" s="15"/>
      <c r="BF204" s="15"/>
      <c r="BG204" s="118"/>
      <c r="BH204" s="15"/>
      <c r="BI204" s="15"/>
      <c r="BJ204" s="118"/>
      <c r="BK204" s="15"/>
      <c r="BL204" s="15"/>
      <c r="BM204" s="15"/>
      <c r="BN204" s="118"/>
      <c r="BO204" s="15"/>
      <c r="BP204" s="15"/>
      <c r="BQ204" s="118"/>
      <c r="BR204" s="15"/>
      <c r="BS204" s="15"/>
      <c r="BT204" s="15"/>
      <c r="BU204" s="118"/>
      <c r="BV204" s="15"/>
      <c r="BW204" s="15"/>
      <c r="BX204" s="118"/>
      <c r="BY204" s="15"/>
      <c r="BZ204" s="15"/>
      <c r="CA204" s="118"/>
      <c r="CB204" s="15"/>
      <c r="CC204" s="15"/>
      <c r="CD204" s="15"/>
      <c r="CE204" s="118"/>
      <c r="CF204" s="15"/>
      <c r="CG204" s="15"/>
      <c r="CH204" s="118"/>
      <c r="CI204" s="15"/>
      <c r="CJ204" s="15"/>
      <c r="CK204" s="15"/>
      <c r="CL204" s="118"/>
      <c r="CM204" s="15"/>
      <c r="CN204" s="15"/>
      <c r="CO204" s="118"/>
      <c r="CP204" s="15"/>
      <c r="CQ204" s="15"/>
      <c r="CR204" s="15"/>
      <c r="CS204" s="118"/>
      <c r="CT204" s="15"/>
      <c r="CU204" s="15"/>
      <c r="CV204" s="118"/>
      <c r="CW204" s="15"/>
      <c r="CX204" s="15"/>
    </row>
    <row r="205" spans="2:102" s="3" customFormat="1" x14ac:dyDescent="0.3">
      <c r="B205" s="12"/>
      <c r="C205" s="15"/>
      <c r="D205" s="15"/>
      <c r="E205" s="12"/>
      <c r="F205" s="15"/>
      <c r="G205" s="15"/>
      <c r="H205" s="118"/>
      <c r="I205" s="15"/>
      <c r="J205" s="15"/>
      <c r="K205" s="15"/>
      <c r="L205" s="118"/>
      <c r="M205" s="15"/>
      <c r="N205" s="15"/>
      <c r="O205" s="118"/>
      <c r="P205" s="15"/>
      <c r="Q205" s="15"/>
      <c r="R205" s="15"/>
      <c r="S205" s="118"/>
      <c r="T205" s="15"/>
      <c r="U205" s="15"/>
      <c r="V205" s="118"/>
      <c r="W205" s="15"/>
      <c r="X205" s="15"/>
      <c r="Y205" s="118"/>
      <c r="Z205" s="15"/>
      <c r="AA205" s="15"/>
      <c r="AB205" s="15"/>
      <c r="AC205" s="118"/>
      <c r="AD205" s="15"/>
      <c r="AE205" s="15"/>
      <c r="AF205" s="118"/>
      <c r="AG205" s="15"/>
      <c r="AH205" s="15"/>
      <c r="AI205" s="15"/>
      <c r="AJ205" s="118"/>
      <c r="AK205" s="15"/>
      <c r="AL205" s="15"/>
      <c r="AM205" s="118"/>
      <c r="AN205" s="15"/>
      <c r="AO205" s="15"/>
      <c r="AP205" s="15"/>
      <c r="AQ205" s="118"/>
      <c r="AR205" s="15"/>
      <c r="AS205" s="15"/>
      <c r="AT205" s="118"/>
      <c r="AU205" s="15"/>
      <c r="AV205" s="15"/>
      <c r="AW205" s="118"/>
      <c r="AX205" s="15"/>
      <c r="AY205" s="15"/>
      <c r="AZ205" s="118"/>
      <c r="BA205" s="15"/>
      <c r="BB205" s="15"/>
      <c r="BC205" s="118"/>
      <c r="BD205" s="15"/>
      <c r="BE205" s="15"/>
      <c r="BF205" s="15"/>
      <c r="BG205" s="118"/>
      <c r="BH205" s="15"/>
      <c r="BI205" s="15"/>
      <c r="BJ205" s="118"/>
      <c r="BK205" s="15"/>
      <c r="BL205" s="15"/>
      <c r="BM205" s="15"/>
      <c r="BN205" s="118"/>
      <c r="BO205" s="15"/>
      <c r="BP205" s="15"/>
      <c r="BQ205" s="118"/>
      <c r="BR205" s="15"/>
      <c r="BS205" s="15"/>
      <c r="BT205" s="15"/>
      <c r="BU205" s="118"/>
      <c r="BV205" s="15"/>
      <c r="BW205" s="15"/>
      <c r="BX205" s="118"/>
      <c r="BY205" s="15"/>
      <c r="BZ205" s="15"/>
      <c r="CA205" s="118"/>
      <c r="CB205" s="15"/>
      <c r="CC205" s="15"/>
      <c r="CD205" s="15"/>
      <c r="CE205" s="118"/>
      <c r="CF205" s="15"/>
      <c r="CG205" s="15"/>
      <c r="CH205" s="118"/>
      <c r="CI205" s="15"/>
      <c r="CJ205" s="15"/>
      <c r="CK205" s="15"/>
      <c r="CL205" s="118"/>
      <c r="CM205" s="15"/>
      <c r="CN205" s="15"/>
      <c r="CO205" s="118"/>
      <c r="CP205" s="15"/>
      <c r="CQ205" s="15"/>
      <c r="CR205" s="15"/>
      <c r="CS205" s="118"/>
      <c r="CT205" s="15"/>
      <c r="CU205" s="15"/>
      <c r="CV205" s="118"/>
      <c r="CW205" s="15"/>
      <c r="CX205" s="15"/>
    </row>
    <row r="206" spans="2:102" s="3" customFormat="1" x14ac:dyDescent="0.3">
      <c r="B206" s="12"/>
      <c r="C206" s="15"/>
      <c r="D206" s="15"/>
      <c r="E206" s="12"/>
      <c r="F206" s="15"/>
      <c r="G206" s="15"/>
      <c r="H206" s="118"/>
      <c r="I206" s="15"/>
      <c r="J206" s="15"/>
      <c r="K206" s="15"/>
      <c r="L206" s="118"/>
      <c r="M206" s="15"/>
      <c r="N206" s="15"/>
      <c r="O206" s="118"/>
      <c r="P206" s="15"/>
      <c r="Q206" s="15"/>
      <c r="R206" s="15"/>
      <c r="S206" s="118"/>
      <c r="T206" s="15"/>
      <c r="U206" s="15"/>
      <c r="V206" s="118"/>
      <c r="W206" s="15"/>
      <c r="X206" s="15"/>
      <c r="Y206" s="118"/>
      <c r="Z206" s="15"/>
      <c r="AA206" s="15"/>
      <c r="AB206" s="15"/>
      <c r="AC206" s="118"/>
      <c r="AD206" s="15"/>
      <c r="AE206" s="15"/>
      <c r="AF206" s="118"/>
      <c r="AG206" s="15"/>
      <c r="AH206" s="15"/>
      <c r="AI206" s="15"/>
      <c r="AJ206" s="118"/>
      <c r="AK206" s="15"/>
      <c r="AL206" s="15"/>
      <c r="AM206" s="118"/>
      <c r="AN206" s="15"/>
      <c r="AO206" s="15"/>
      <c r="AP206" s="15"/>
      <c r="AQ206" s="118"/>
      <c r="AR206" s="15"/>
      <c r="AS206" s="15"/>
      <c r="AT206" s="118"/>
      <c r="AU206" s="15"/>
      <c r="AV206" s="15"/>
      <c r="AW206" s="118"/>
      <c r="AX206" s="15"/>
      <c r="AY206" s="15"/>
      <c r="AZ206" s="118"/>
      <c r="BA206" s="15"/>
      <c r="BB206" s="15"/>
      <c r="BC206" s="118"/>
      <c r="BD206" s="15"/>
      <c r="BE206" s="15"/>
      <c r="BF206" s="15"/>
      <c r="BG206" s="118"/>
      <c r="BH206" s="15"/>
      <c r="BI206" s="15"/>
      <c r="BJ206" s="118"/>
      <c r="BK206" s="15"/>
      <c r="BL206" s="15"/>
      <c r="BM206" s="15"/>
      <c r="BN206" s="118"/>
      <c r="BO206" s="15"/>
      <c r="BP206" s="15"/>
      <c r="BQ206" s="118"/>
      <c r="BR206" s="15"/>
      <c r="BS206" s="15"/>
      <c r="BT206" s="15"/>
      <c r="BU206" s="118"/>
      <c r="BV206" s="15"/>
      <c r="BW206" s="15"/>
      <c r="BX206" s="118"/>
      <c r="BY206" s="15"/>
      <c r="BZ206" s="15"/>
      <c r="CA206" s="118"/>
      <c r="CB206" s="15"/>
      <c r="CC206" s="15"/>
      <c r="CD206" s="15"/>
      <c r="CE206" s="118"/>
      <c r="CF206" s="15"/>
      <c r="CG206" s="15"/>
      <c r="CH206" s="118"/>
      <c r="CI206" s="15"/>
      <c r="CJ206" s="15"/>
      <c r="CK206" s="15"/>
      <c r="CL206" s="118"/>
      <c r="CM206" s="15"/>
      <c r="CN206" s="15"/>
      <c r="CO206" s="118"/>
      <c r="CP206" s="15"/>
      <c r="CQ206" s="15"/>
      <c r="CR206" s="15"/>
      <c r="CS206" s="118"/>
      <c r="CT206" s="15"/>
      <c r="CU206" s="15"/>
      <c r="CV206" s="118"/>
      <c r="CW206" s="15"/>
      <c r="CX206" s="15"/>
    </row>
    <row r="207" spans="2:102" s="3" customFormat="1" x14ac:dyDescent="0.3">
      <c r="B207" s="12"/>
      <c r="C207" s="15"/>
      <c r="D207" s="15"/>
      <c r="E207" s="12"/>
      <c r="F207" s="15"/>
      <c r="G207" s="15"/>
      <c r="H207" s="118"/>
      <c r="I207" s="15"/>
      <c r="J207" s="15"/>
      <c r="K207" s="15"/>
      <c r="L207" s="118"/>
      <c r="M207" s="15"/>
      <c r="N207" s="15"/>
      <c r="O207" s="118"/>
      <c r="P207" s="15"/>
      <c r="Q207" s="15"/>
      <c r="R207" s="15"/>
      <c r="S207" s="118"/>
      <c r="T207" s="15"/>
      <c r="U207" s="15"/>
      <c r="V207" s="118"/>
      <c r="W207" s="15"/>
      <c r="X207" s="15"/>
      <c r="Y207" s="118"/>
      <c r="Z207" s="15"/>
      <c r="AA207" s="15"/>
      <c r="AB207" s="15"/>
      <c r="AC207" s="118"/>
      <c r="AD207" s="15"/>
      <c r="AE207" s="15"/>
      <c r="AF207" s="118"/>
      <c r="AG207" s="15"/>
      <c r="AH207" s="15"/>
      <c r="AI207" s="15"/>
      <c r="AJ207" s="118"/>
      <c r="AK207" s="15"/>
      <c r="AL207" s="15"/>
      <c r="AM207" s="118"/>
      <c r="AN207" s="15"/>
      <c r="AO207" s="15"/>
      <c r="AP207" s="15"/>
      <c r="AQ207" s="118"/>
      <c r="AR207" s="15"/>
      <c r="AS207" s="15"/>
      <c r="AT207" s="118"/>
      <c r="AU207" s="15"/>
      <c r="AV207" s="15"/>
      <c r="AW207" s="118"/>
      <c r="AX207" s="15"/>
      <c r="AY207" s="15"/>
      <c r="AZ207" s="118"/>
      <c r="BA207" s="15"/>
      <c r="BB207" s="15"/>
      <c r="BC207" s="118"/>
      <c r="BD207" s="15"/>
      <c r="BE207" s="15"/>
      <c r="BF207" s="15"/>
      <c r="BG207" s="118"/>
      <c r="BH207" s="15"/>
      <c r="BI207" s="15"/>
      <c r="BJ207" s="118"/>
      <c r="BK207" s="15"/>
      <c r="BL207" s="15"/>
      <c r="BM207" s="15"/>
      <c r="BN207" s="118"/>
      <c r="BO207" s="15"/>
      <c r="BP207" s="15"/>
      <c r="BQ207" s="118"/>
      <c r="BR207" s="15"/>
      <c r="BS207" s="15"/>
      <c r="BT207" s="15"/>
      <c r="BU207" s="118"/>
      <c r="BV207" s="15"/>
      <c r="BW207" s="15"/>
      <c r="BX207" s="118"/>
      <c r="BY207" s="15"/>
      <c r="BZ207" s="15"/>
      <c r="CA207" s="118"/>
      <c r="CB207" s="15"/>
      <c r="CC207" s="15"/>
      <c r="CD207" s="15"/>
      <c r="CE207" s="118"/>
      <c r="CF207" s="15"/>
      <c r="CG207" s="15"/>
      <c r="CH207" s="118"/>
      <c r="CI207" s="15"/>
      <c r="CJ207" s="15"/>
      <c r="CK207" s="15"/>
      <c r="CL207" s="118"/>
      <c r="CM207" s="15"/>
      <c r="CN207" s="15"/>
      <c r="CO207" s="118"/>
      <c r="CP207" s="15"/>
      <c r="CQ207" s="15"/>
      <c r="CR207" s="15"/>
      <c r="CS207" s="118"/>
      <c r="CT207" s="15"/>
      <c r="CU207" s="15"/>
      <c r="CV207" s="118"/>
      <c r="CW207" s="15"/>
      <c r="CX207" s="15"/>
    </row>
    <row r="208" spans="2:102" s="3" customFormat="1" x14ac:dyDescent="0.3">
      <c r="B208" s="12"/>
      <c r="C208" s="15"/>
      <c r="D208" s="15"/>
      <c r="E208" s="12"/>
      <c r="F208" s="15"/>
      <c r="G208" s="15"/>
      <c r="H208" s="118"/>
      <c r="I208" s="15"/>
      <c r="J208" s="15"/>
      <c r="K208" s="15"/>
      <c r="L208" s="118"/>
      <c r="M208" s="15"/>
      <c r="N208" s="15"/>
      <c r="O208" s="118"/>
      <c r="P208" s="15"/>
      <c r="Q208" s="15"/>
      <c r="R208" s="15"/>
      <c r="S208" s="118"/>
      <c r="T208" s="15"/>
      <c r="U208" s="15"/>
      <c r="V208" s="118"/>
      <c r="W208" s="15"/>
      <c r="X208" s="15"/>
      <c r="Y208" s="118"/>
      <c r="Z208" s="15"/>
      <c r="AA208" s="15"/>
      <c r="AB208" s="15"/>
      <c r="AC208" s="118"/>
      <c r="AD208" s="15"/>
      <c r="AE208" s="15"/>
      <c r="AF208" s="118"/>
      <c r="AG208" s="15"/>
      <c r="AH208" s="15"/>
      <c r="AI208" s="15"/>
      <c r="AJ208" s="118"/>
      <c r="AK208" s="15"/>
      <c r="AL208" s="15"/>
      <c r="AM208" s="118"/>
      <c r="AN208" s="15"/>
      <c r="AO208" s="15"/>
      <c r="AP208" s="15"/>
      <c r="AQ208" s="118"/>
      <c r="AR208" s="15"/>
      <c r="AS208" s="15"/>
      <c r="AT208" s="118"/>
      <c r="AU208" s="15"/>
      <c r="AV208" s="15"/>
      <c r="AW208" s="118"/>
      <c r="AX208" s="15"/>
      <c r="AY208" s="15"/>
      <c r="AZ208" s="118"/>
      <c r="BA208" s="15"/>
      <c r="BB208" s="15"/>
      <c r="BC208" s="118"/>
      <c r="BD208" s="15"/>
      <c r="BE208" s="15"/>
      <c r="BF208" s="15"/>
      <c r="BG208" s="118"/>
      <c r="BH208" s="15"/>
      <c r="BI208" s="15"/>
      <c r="BJ208" s="118"/>
      <c r="BK208" s="15"/>
      <c r="BL208" s="15"/>
      <c r="BM208" s="15"/>
      <c r="BN208" s="118"/>
      <c r="BO208" s="15"/>
      <c r="BP208" s="15"/>
      <c r="BQ208" s="118"/>
      <c r="BR208" s="15"/>
      <c r="BS208" s="15"/>
      <c r="BT208" s="15"/>
      <c r="BU208" s="118"/>
      <c r="BV208" s="15"/>
      <c r="BW208" s="15"/>
      <c r="BX208" s="118"/>
      <c r="BY208" s="15"/>
      <c r="BZ208" s="15"/>
      <c r="CA208" s="118"/>
      <c r="CB208" s="15"/>
      <c r="CC208" s="15"/>
      <c r="CD208" s="15"/>
      <c r="CE208" s="118"/>
      <c r="CF208" s="15"/>
      <c r="CG208" s="15"/>
      <c r="CH208" s="118"/>
      <c r="CI208" s="15"/>
      <c r="CJ208" s="15"/>
      <c r="CK208" s="15"/>
      <c r="CL208" s="118"/>
      <c r="CM208" s="15"/>
      <c r="CN208" s="15"/>
      <c r="CO208" s="118"/>
      <c r="CP208" s="15"/>
      <c r="CQ208" s="15"/>
      <c r="CR208" s="15"/>
      <c r="CS208" s="118"/>
      <c r="CT208" s="15"/>
      <c r="CU208" s="15"/>
      <c r="CV208" s="118"/>
      <c r="CW208" s="15"/>
      <c r="CX208" s="15"/>
    </row>
    <row r="209" spans="2:102" s="3" customFormat="1" x14ac:dyDescent="0.3">
      <c r="B209" s="12"/>
      <c r="C209" s="15"/>
      <c r="D209" s="15"/>
      <c r="E209" s="12"/>
      <c r="F209" s="15"/>
      <c r="G209" s="15"/>
      <c r="H209" s="118"/>
      <c r="I209" s="15"/>
      <c r="J209" s="15"/>
      <c r="K209" s="15"/>
      <c r="L209" s="118"/>
      <c r="M209" s="15"/>
      <c r="N209" s="15"/>
      <c r="O209" s="118"/>
      <c r="P209" s="15"/>
      <c r="Q209" s="15"/>
      <c r="R209" s="15"/>
      <c r="S209" s="118"/>
      <c r="T209" s="15"/>
      <c r="U209" s="15"/>
      <c r="V209" s="118"/>
      <c r="W209" s="15"/>
      <c r="X209" s="15"/>
      <c r="Y209" s="118"/>
      <c r="Z209" s="15"/>
      <c r="AA209" s="15"/>
      <c r="AB209" s="15"/>
      <c r="AC209" s="118"/>
      <c r="AD209" s="15"/>
      <c r="AE209" s="15"/>
      <c r="AF209" s="118"/>
      <c r="AG209" s="15"/>
      <c r="AH209" s="15"/>
      <c r="AI209" s="15"/>
      <c r="AJ209" s="118"/>
      <c r="AK209" s="15"/>
      <c r="AL209" s="15"/>
      <c r="AM209" s="118"/>
      <c r="AN209" s="15"/>
      <c r="AO209" s="15"/>
      <c r="AP209" s="15"/>
      <c r="AQ209" s="118"/>
      <c r="AR209" s="15"/>
      <c r="AS209" s="15"/>
      <c r="AT209" s="118"/>
      <c r="AU209" s="15"/>
      <c r="AV209" s="15"/>
      <c r="AW209" s="118"/>
      <c r="AX209" s="15"/>
      <c r="AY209" s="15"/>
      <c r="AZ209" s="118"/>
      <c r="BA209" s="15"/>
      <c r="BB209" s="15"/>
      <c r="BC209" s="118"/>
      <c r="BD209" s="15"/>
      <c r="BE209" s="15"/>
      <c r="BF209" s="15"/>
      <c r="BG209" s="118"/>
      <c r="BH209" s="15"/>
      <c r="BI209" s="15"/>
      <c r="BJ209" s="118"/>
      <c r="BK209" s="15"/>
      <c r="BL209" s="15"/>
      <c r="BM209" s="15"/>
      <c r="BN209" s="118"/>
      <c r="BO209" s="15"/>
      <c r="BP209" s="15"/>
      <c r="BQ209" s="118"/>
      <c r="BR209" s="15"/>
      <c r="BS209" s="15"/>
      <c r="BT209" s="15"/>
      <c r="BU209" s="118"/>
      <c r="BV209" s="15"/>
      <c r="BW209" s="15"/>
      <c r="BX209" s="118"/>
      <c r="BY209" s="15"/>
      <c r="BZ209" s="15"/>
      <c r="CA209" s="118"/>
      <c r="CB209" s="15"/>
      <c r="CC209" s="15"/>
      <c r="CD209" s="15"/>
      <c r="CE209" s="118"/>
      <c r="CF209" s="15"/>
      <c r="CG209" s="15"/>
      <c r="CH209" s="118"/>
      <c r="CI209" s="15"/>
      <c r="CJ209" s="15"/>
      <c r="CK209" s="15"/>
      <c r="CL209" s="118"/>
      <c r="CM209" s="15"/>
      <c r="CN209" s="15"/>
      <c r="CO209" s="118"/>
      <c r="CP209" s="15"/>
      <c r="CQ209" s="15"/>
      <c r="CR209" s="15"/>
      <c r="CS209" s="118"/>
      <c r="CT209" s="15"/>
      <c r="CU209" s="15"/>
      <c r="CV209" s="118"/>
      <c r="CW209" s="15"/>
      <c r="CX209" s="15"/>
    </row>
    <row r="210" spans="2:102" s="3" customFormat="1" x14ac:dyDescent="0.3">
      <c r="B210" s="12"/>
      <c r="C210" s="15"/>
      <c r="D210" s="15"/>
      <c r="E210" s="12"/>
      <c r="F210" s="15"/>
      <c r="G210" s="15"/>
      <c r="H210" s="118"/>
      <c r="I210" s="15"/>
      <c r="J210" s="15"/>
      <c r="K210" s="15"/>
      <c r="L210" s="118"/>
      <c r="M210" s="15"/>
      <c r="N210" s="15"/>
      <c r="O210" s="118"/>
      <c r="P210" s="15"/>
      <c r="Q210" s="15"/>
      <c r="R210" s="15"/>
      <c r="S210" s="118"/>
      <c r="T210" s="15"/>
      <c r="U210" s="15"/>
      <c r="V210" s="118"/>
      <c r="W210" s="15"/>
      <c r="X210" s="15"/>
      <c r="Y210" s="118"/>
      <c r="Z210" s="15"/>
      <c r="AA210" s="15"/>
      <c r="AB210" s="15"/>
      <c r="AC210" s="118"/>
      <c r="AD210" s="15"/>
      <c r="AE210" s="15"/>
      <c r="AF210" s="118"/>
      <c r="AG210" s="15"/>
      <c r="AH210" s="15"/>
      <c r="AI210" s="15"/>
      <c r="AJ210" s="118"/>
      <c r="AK210" s="15"/>
      <c r="AL210" s="15"/>
      <c r="AM210" s="118"/>
      <c r="AN210" s="15"/>
      <c r="AO210" s="15"/>
      <c r="AP210" s="15"/>
      <c r="AQ210" s="118"/>
      <c r="AR210" s="15"/>
      <c r="AS210" s="15"/>
      <c r="AT210" s="118"/>
      <c r="AU210" s="15"/>
      <c r="AV210" s="15"/>
      <c r="AW210" s="118"/>
      <c r="AX210" s="15"/>
      <c r="AY210" s="15"/>
      <c r="AZ210" s="118"/>
      <c r="BA210" s="15"/>
      <c r="BB210" s="15"/>
      <c r="BC210" s="118"/>
      <c r="BD210" s="15"/>
      <c r="BE210" s="15"/>
      <c r="BF210" s="15"/>
      <c r="BG210" s="118"/>
      <c r="BH210" s="15"/>
      <c r="BI210" s="15"/>
      <c r="BJ210" s="118"/>
      <c r="BK210" s="15"/>
      <c r="BL210" s="15"/>
      <c r="BM210" s="15"/>
      <c r="BN210" s="118"/>
      <c r="BO210" s="15"/>
      <c r="BP210" s="15"/>
      <c r="BQ210" s="118"/>
      <c r="BR210" s="15"/>
      <c r="BS210" s="15"/>
      <c r="BT210" s="15"/>
      <c r="BU210" s="118"/>
      <c r="BV210" s="15"/>
      <c r="BW210" s="15"/>
      <c r="BX210" s="118"/>
      <c r="BY210" s="15"/>
      <c r="BZ210" s="15"/>
      <c r="CA210" s="118"/>
      <c r="CB210" s="15"/>
      <c r="CC210" s="15"/>
      <c r="CD210" s="15"/>
      <c r="CE210" s="118"/>
      <c r="CF210" s="15"/>
      <c r="CG210" s="15"/>
      <c r="CH210" s="118"/>
      <c r="CI210" s="15"/>
      <c r="CJ210" s="15"/>
      <c r="CK210" s="15"/>
      <c r="CL210" s="118"/>
      <c r="CM210" s="15"/>
      <c r="CN210" s="15"/>
      <c r="CO210" s="118"/>
      <c r="CP210" s="15"/>
      <c r="CQ210" s="15"/>
      <c r="CR210" s="15"/>
      <c r="CS210" s="118"/>
      <c r="CT210" s="15"/>
      <c r="CU210" s="15"/>
      <c r="CV210" s="118"/>
      <c r="CW210" s="15"/>
      <c r="CX210" s="15"/>
    </row>
    <row r="211" spans="2:102" s="3" customFormat="1" x14ac:dyDescent="0.3">
      <c r="B211" s="12"/>
      <c r="C211" s="15"/>
      <c r="D211" s="15"/>
      <c r="E211" s="12"/>
      <c r="F211" s="15"/>
      <c r="G211" s="15"/>
      <c r="H211" s="118"/>
      <c r="I211" s="15"/>
      <c r="J211" s="15"/>
      <c r="K211" s="15"/>
      <c r="L211" s="118"/>
      <c r="M211" s="15"/>
      <c r="N211" s="15"/>
      <c r="O211" s="118"/>
      <c r="P211" s="15"/>
      <c r="Q211" s="15"/>
      <c r="R211" s="15"/>
      <c r="S211" s="118"/>
      <c r="T211" s="15"/>
      <c r="U211" s="15"/>
      <c r="V211" s="118"/>
      <c r="W211" s="15"/>
      <c r="X211" s="15"/>
      <c r="Y211" s="118"/>
      <c r="Z211" s="15"/>
      <c r="AA211" s="15"/>
      <c r="AB211" s="15"/>
      <c r="AC211" s="118"/>
      <c r="AD211" s="15"/>
      <c r="AE211" s="15"/>
      <c r="AF211" s="118"/>
      <c r="AG211" s="15"/>
      <c r="AH211" s="15"/>
      <c r="AI211" s="15"/>
      <c r="AJ211" s="118"/>
      <c r="AK211" s="15"/>
      <c r="AL211" s="15"/>
      <c r="AM211" s="118"/>
      <c r="AN211" s="15"/>
      <c r="AO211" s="15"/>
      <c r="AP211" s="15"/>
      <c r="AQ211" s="118"/>
      <c r="AR211" s="15"/>
      <c r="AS211" s="15"/>
      <c r="AT211" s="118"/>
      <c r="AU211" s="15"/>
      <c r="AV211" s="15"/>
      <c r="AW211" s="118"/>
      <c r="AX211" s="15"/>
      <c r="AY211" s="15"/>
      <c r="AZ211" s="118"/>
      <c r="BA211" s="15"/>
      <c r="BB211" s="15"/>
      <c r="BC211" s="118"/>
      <c r="BD211" s="15"/>
      <c r="BE211" s="15"/>
      <c r="BF211" s="15"/>
      <c r="BG211" s="118"/>
      <c r="BH211" s="15"/>
      <c r="BI211" s="15"/>
      <c r="BJ211" s="118"/>
      <c r="BK211" s="15"/>
      <c r="BL211" s="15"/>
      <c r="BM211" s="15"/>
      <c r="BN211" s="118"/>
      <c r="BO211" s="15"/>
      <c r="BP211" s="15"/>
      <c r="BQ211" s="118"/>
      <c r="BR211" s="15"/>
      <c r="BS211" s="15"/>
      <c r="BT211" s="15"/>
      <c r="BU211" s="118"/>
      <c r="BV211" s="15"/>
      <c r="BW211" s="15"/>
      <c r="BX211" s="118"/>
      <c r="BY211" s="15"/>
      <c r="BZ211" s="15"/>
      <c r="CA211" s="118"/>
      <c r="CB211" s="15"/>
      <c r="CC211" s="15"/>
      <c r="CD211" s="15"/>
      <c r="CE211" s="118"/>
      <c r="CF211" s="15"/>
      <c r="CG211" s="15"/>
      <c r="CH211" s="118"/>
      <c r="CI211" s="15"/>
      <c r="CJ211" s="15"/>
      <c r="CK211" s="15"/>
      <c r="CL211" s="118"/>
      <c r="CM211" s="15"/>
      <c r="CN211" s="15"/>
      <c r="CO211" s="118"/>
      <c r="CP211" s="15"/>
      <c r="CQ211" s="15"/>
      <c r="CR211" s="15"/>
      <c r="CS211" s="118"/>
      <c r="CT211" s="15"/>
      <c r="CU211" s="15"/>
      <c r="CV211" s="118"/>
      <c r="CW211" s="15"/>
      <c r="CX211" s="15"/>
    </row>
    <row r="212" spans="2:102" s="3" customFormat="1" x14ac:dyDescent="0.3">
      <c r="B212" s="12"/>
      <c r="C212" s="15"/>
      <c r="D212" s="15"/>
      <c r="E212" s="12"/>
      <c r="F212" s="15"/>
      <c r="G212" s="15"/>
      <c r="H212" s="118"/>
      <c r="I212" s="15"/>
      <c r="J212" s="15"/>
      <c r="K212" s="15"/>
      <c r="L212" s="118"/>
      <c r="M212" s="15"/>
      <c r="N212" s="15"/>
      <c r="O212" s="118"/>
      <c r="P212" s="15"/>
      <c r="Q212" s="15"/>
      <c r="R212" s="15"/>
      <c r="S212" s="118"/>
      <c r="T212" s="15"/>
      <c r="U212" s="15"/>
      <c r="V212" s="118"/>
      <c r="W212" s="15"/>
      <c r="X212" s="15"/>
      <c r="Y212" s="118"/>
      <c r="Z212" s="15"/>
      <c r="AA212" s="15"/>
      <c r="AB212" s="15"/>
      <c r="AC212" s="118"/>
      <c r="AD212" s="15"/>
      <c r="AE212" s="15"/>
      <c r="AF212" s="118"/>
      <c r="AG212" s="15"/>
      <c r="AH212" s="15"/>
      <c r="AI212" s="15"/>
      <c r="AJ212" s="118"/>
      <c r="AK212" s="15"/>
      <c r="AL212" s="15"/>
      <c r="AM212" s="118"/>
      <c r="AN212" s="15"/>
      <c r="AO212" s="15"/>
      <c r="AP212" s="15"/>
      <c r="AQ212" s="118"/>
      <c r="AR212" s="15"/>
      <c r="AS212" s="15"/>
      <c r="AT212" s="118"/>
      <c r="AU212" s="15"/>
      <c r="AV212" s="15"/>
      <c r="AW212" s="118"/>
      <c r="AX212" s="15"/>
      <c r="AY212" s="15"/>
      <c r="AZ212" s="118"/>
      <c r="BA212" s="15"/>
      <c r="BB212" s="15"/>
      <c r="BC212" s="118"/>
      <c r="BD212" s="15"/>
      <c r="BE212" s="15"/>
      <c r="BF212" s="15"/>
      <c r="BG212" s="118"/>
      <c r="BH212" s="15"/>
      <c r="BI212" s="15"/>
      <c r="BJ212" s="118"/>
      <c r="BK212" s="15"/>
      <c r="BL212" s="15"/>
      <c r="BM212" s="15"/>
      <c r="BN212" s="118"/>
      <c r="BO212" s="15"/>
      <c r="BP212" s="15"/>
      <c r="BQ212" s="118"/>
      <c r="BR212" s="15"/>
      <c r="BS212" s="15"/>
      <c r="BT212" s="15"/>
      <c r="BU212" s="118"/>
      <c r="BV212" s="15"/>
      <c r="BW212" s="15"/>
      <c r="BX212" s="118"/>
      <c r="BY212" s="15"/>
      <c r="BZ212" s="15"/>
      <c r="CA212" s="118"/>
      <c r="CB212" s="15"/>
      <c r="CC212" s="15"/>
      <c r="CD212" s="15"/>
      <c r="CE212" s="118"/>
      <c r="CF212" s="15"/>
      <c r="CG212" s="15"/>
      <c r="CH212" s="118"/>
      <c r="CI212" s="15"/>
      <c r="CJ212" s="15"/>
      <c r="CK212" s="15"/>
      <c r="CL212" s="118"/>
      <c r="CM212" s="15"/>
      <c r="CN212" s="15"/>
      <c r="CO212" s="118"/>
      <c r="CP212" s="15"/>
      <c r="CQ212" s="15"/>
      <c r="CR212" s="15"/>
      <c r="CS212" s="118"/>
      <c r="CT212" s="15"/>
      <c r="CU212" s="15"/>
      <c r="CV212" s="118"/>
      <c r="CW212" s="15"/>
      <c r="CX212" s="15"/>
    </row>
    <row r="213" spans="2:102" s="3" customFormat="1" x14ac:dyDescent="0.3">
      <c r="B213" s="12"/>
      <c r="C213" s="15"/>
      <c r="D213" s="15"/>
      <c r="E213" s="12"/>
      <c r="F213" s="15"/>
      <c r="G213" s="15"/>
      <c r="H213" s="118"/>
      <c r="I213" s="15"/>
      <c r="J213" s="15"/>
      <c r="K213" s="15"/>
      <c r="L213" s="118"/>
      <c r="M213" s="15"/>
      <c r="N213" s="15"/>
      <c r="O213" s="118"/>
      <c r="P213" s="15"/>
      <c r="Q213" s="15"/>
      <c r="R213" s="15"/>
      <c r="S213" s="118"/>
      <c r="T213" s="15"/>
      <c r="U213" s="15"/>
      <c r="V213" s="118"/>
      <c r="W213" s="15"/>
      <c r="X213" s="15"/>
      <c r="Y213" s="118"/>
      <c r="Z213" s="15"/>
      <c r="AA213" s="15"/>
      <c r="AB213" s="15"/>
      <c r="AC213" s="118"/>
      <c r="AD213" s="15"/>
      <c r="AE213" s="15"/>
      <c r="AF213" s="118"/>
      <c r="AG213" s="15"/>
      <c r="AH213" s="15"/>
      <c r="AI213" s="15"/>
      <c r="AJ213" s="118"/>
      <c r="AK213" s="15"/>
      <c r="AL213" s="15"/>
      <c r="AM213" s="118"/>
      <c r="AN213" s="15"/>
      <c r="AO213" s="15"/>
      <c r="AP213" s="15"/>
      <c r="AQ213" s="118"/>
      <c r="AR213" s="15"/>
      <c r="AS213" s="15"/>
      <c r="AT213" s="118"/>
      <c r="AU213" s="15"/>
      <c r="AV213" s="15"/>
      <c r="AW213" s="118"/>
      <c r="AX213" s="15"/>
      <c r="AY213" s="15"/>
      <c r="AZ213" s="118"/>
      <c r="BA213" s="15"/>
      <c r="BB213" s="15"/>
      <c r="BC213" s="118"/>
      <c r="BD213" s="15"/>
      <c r="BE213" s="15"/>
      <c r="BF213" s="15"/>
      <c r="BG213" s="118"/>
      <c r="BH213" s="15"/>
      <c r="BI213" s="15"/>
      <c r="BJ213" s="118"/>
      <c r="BK213" s="15"/>
      <c r="BL213" s="15"/>
      <c r="BM213" s="15"/>
      <c r="BN213" s="118"/>
      <c r="BO213" s="15"/>
      <c r="BP213" s="15"/>
      <c r="BQ213" s="118"/>
      <c r="BR213" s="15"/>
      <c r="BS213" s="15"/>
      <c r="BT213" s="15"/>
      <c r="BU213" s="118"/>
      <c r="BV213" s="15"/>
      <c r="BW213" s="15"/>
      <c r="BX213" s="118"/>
      <c r="BY213" s="15"/>
      <c r="BZ213" s="15"/>
      <c r="CA213" s="118"/>
      <c r="CB213" s="15"/>
      <c r="CC213" s="15"/>
      <c r="CD213" s="15"/>
      <c r="CE213" s="118"/>
      <c r="CF213" s="15"/>
      <c r="CG213" s="15"/>
      <c r="CH213" s="118"/>
      <c r="CI213" s="15"/>
      <c r="CJ213" s="15"/>
      <c r="CK213" s="15"/>
      <c r="CL213" s="118"/>
      <c r="CM213" s="15"/>
      <c r="CN213" s="15"/>
      <c r="CO213" s="118"/>
      <c r="CP213" s="15"/>
      <c r="CQ213" s="15"/>
      <c r="CR213" s="15"/>
      <c r="CS213" s="118"/>
      <c r="CT213" s="15"/>
      <c r="CU213" s="15"/>
      <c r="CV213" s="118"/>
      <c r="CW213" s="15"/>
      <c r="CX213" s="15"/>
    </row>
    <row r="214" spans="2:102" s="3" customFormat="1" x14ac:dyDescent="0.3">
      <c r="B214" s="12"/>
      <c r="C214" s="15"/>
      <c r="D214" s="15"/>
      <c r="E214" s="12"/>
      <c r="F214" s="15"/>
      <c r="G214" s="15"/>
      <c r="H214" s="118"/>
      <c r="I214" s="15"/>
      <c r="J214" s="15"/>
      <c r="K214" s="15"/>
      <c r="L214" s="118"/>
      <c r="M214" s="15"/>
      <c r="N214" s="15"/>
      <c r="O214" s="118"/>
      <c r="P214" s="15"/>
      <c r="Q214" s="15"/>
      <c r="R214" s="15"/>
      <c r="S214" s="118"/>
      <c r="T214" s="15"/>
      <c r="U214" s="15"/>
      <c r="V214" s="118"/>
      <c r="W214" s="15"/>
      <c r="X214" s="15"/>
      <c r="Y214" s="118"/>
      <c r="Z214" s="15"/>
      <c r="AA214" s="15"/>
      <c r="AB214" s="15"/>
      <c r="AC214" s="118"/>
      <c r="AD214" s="15"/>
      <c r="AE214" s="15"/>
      <c r="AF214" s="118"/>
      <c r="AG214" s="15"/>
      <c r="AH214" s="15"/>
      <c r="AI214" s="15"/>
      <c r="AJ214" s="118"/>
      <c r="AK214" s="15"/>
      <c r="AL214" s="15"/>
      <c r="AM214" s="118"/>
      <c r="AN214" s="15"/>
      <c r="AO214" s="15"/>
      <c r="AP214" s="15"/>
      <c r="AQ214" s="118"/>
      <c r="AR214" s="15"/>
      <c r="AS214" s="15"/>
      <c r="AT214" s="118"/>
      <c r="AU214" s="15"/>
      <c r="AV214" s="15"/>
      <c r="AW214" s="118"/>
      <c r="AX214" s="15"/>
      <c r="AY214" s="15"/>
      <c r="AZ214" s="118"/>
      <c r="BA214" s="15"/>
      <c r="BB214" s="15"/>
      <c r="BC214" s="118"/>
      <c r="BD214" s="15"/>
      <c r="BE214" s="15"/>
      <c r="BF214" s="15"/>
      <c r="BG214" s="118"/>
      <c r="BH214" s="15"/>
      <c r="BI214" s="15"/>
      <c r="BJ214" s="118"/>
      <c r="BK214" s="15"/>
      <c r="BL214" s="15"/>
      <c r="BM214" s="15"/>
      <c r="BN214" s="118"/>
      <c r="BO214" s="15"/>
      <c r="BP214" s="15"/>
      <c r="BQ214" s="118"/>
      <c r="BR214" s="15"/>
      <c r="BS214" s="15"/>
      <c r="BT214" s="15"/>
      <c r="BU214" s="118"/>
      <c r="BV214" s="15"/>
      <c r="BW214" s="15"/>
      <c r="BX214" s="118"/>
      <c r="BY214" s="15"/>
      <c r="BZ214" s="15"/>
      <c r="CA214" s="118"/>
      <c r="CB214" s="15"/>
      <c r="CC214" s="15"/>
      <c r="CD214" s="15"/>
      <c r="CE214" s="118"/>
      <c r="CF214" s="15"/>
      <c r="CG214" s="15"/>
      <c r="CH214" s="118"/>
      <c r="CI214" s="15"/>
      <c r="CJ214" s="15"/>
      <c r="CK214" s="15"/>
      <c r="CL214" s="118"/>
      <c r="CM214" s="15"/>
      <c r="CN214" s="15"/>
      <c r="CO214" s="118"/>
      <c r="CP214" s="15"/>
      <c r="CQ214" s="15"/>
      <c r="CR214" s="15"/>
      <c r="CS214" s="118"/>
      <c r="CT214" s="15"/>
      <c r="CU214" s="15"/>
      <c r="CV214" s="118"/>
      <c r="CW214" s="15"/>
      <c r="CX214" s="15"/>
    </row>
    <row r="215" spans="2:102" s="3" customFormat="1" x14ac:dyDescent="0.3">
      <c r="B215" s="12"/>
      <c r="C215" s="15"/>
      <c r="D215" s="15"/>
      <c r="E215" s="12"/>
      <c r="F215" s="15"/>
      <c r="G215" s="15"/>
      <c r="H215" s="118"/>
      <c r="I215" s="15"/>
      <c r="J215" s="15"/>
      <c r="K215" s="15"/>
      <c r="L215" s="118"/>
      <c r="M215" s="15"/>
      <c r="N215" s="15"/>
      <c r="O215" s="118"/>
      <c r="P215" s="15"/>
      <c r="Q215" s="15"/>
      <c r="R215" s="15"/>
      <c r="S215" s="118"/>
      <c r="T215" s="15"/>
      <c r="U215" s="15"/>
      <c r="V215" s="118"/>
      <c r="W215" s="15"/>
      <c r="X215" s="15"/>
      <c r="Y215" s="118"/>
      <c r="Z215" s="15"/>
      <c r="AA215" s="15"/>
      <c r="AB215" s="15"/>
      <c r="AC215" s="118"/>
      <c r="AD215" s="15"/>
      <c r="AE215" s="15"/>
      <c r="AF215" s="118"/>
      <c r="AG215" s="15"/>
      <c r="AH215" s="15"/>
      <c r="AI215" s="15"/>
      <c r="AJ215" s="118"/>
      <c r="AK215" s="15"/>
      <c r="AL215" s="15"/>
      <c r="AM215" s="118"/>
      <c r="AN215" s="15"/>
      <c r="AO215" s="15"/>
      <c r="AP215" s="15"/>
      <c r="AQ215" s="118"/>
      <c r="AR215" s="15"/>
      <c r="AS215" s="15"/>
      <c r="AT215" s="118"/>
      <c r="AU215" s="15"/>
      <c r="AV215" s="15"/>
      <c r="AW215" s="118"/>
      <c r="AX215" s="15"/>
      <c r="AY215" s="15"/>
      <c r="AZ215" s="118"/>
      <c r="BA215" s="15"/>
      <c r="BB215" s="15"/>
      <c r="BC215" s="118"/>
      <c r="BD215" s="15"/>
      <c r="BE215" s="15"/>
      <c r="BF215" s="15"/>
      <c r="BG215" s="118"/>
      <c r="BH215" s="15"/>
      <c r="BI215" s="15"/>
      <c r="BJ215" s="118"/>
      <c r="BK215" s="15"/>
      <c r="BL215" s="15"/>
      <c r="BM215" s="15"/>
      <c r="BN215" s="118"/>
      <c r="BO215" s="15"/>
      <c r="BP215" s="15"/>
      <c r="BQ215" s="118"/>
      <c r="BR215" s="15"/>
      <c r="BS215" s="15"/>
      <c r="BT215" s="15"/>
      <c r="BU215" s="118"/>
      <c r="BV215" s="15"/>
      <c r="BW215" s="15"/>
      <c r="BX215" s="118"/>
      <c r="BY215" s="15"/>
      <c r="BZ215" s="15"/>
      <c r="CA215" s="118"/>
      <c r="CB215" s="15"/>
      <c r="CC215" s="15"/>
      <c r="CD215" s="15"/>
      <c r="CE215" s="118"/>
      <c r="CF215" s="15"/>
      <c r="CG215" s="15"/>
      <c r="CH215" s="118"/>
      <c r="CI215" s="15"/>
      <c r="CJ215" s="15"/>
      <c r="CK215" s="15"/>
      <c r="CL215" s="118"/>
      <c r="CM215" s="15"/>
      <c r="CN215" s="15"/>
      <c r="CO215" s="118"/>
      <c r="CP215" s="15"/>
      <c r="CQ215" s="15"/>
      <c r="CR215" s="15"/>
      <c r="CS215" s="118"/>
      <c r="CT215" s="15"/>
      <c r="CU215" s="15"/>
      <c r="CV215" s="118"/>
      <c r="CW215" s="15"/>
      <c r="CX215" s="15"/>
    </row>
    <row r="216" spans="2:102" s="3" customFormat="1" x14ac:dyDescent="0.3">
      <c r="B216" s="12"/>
      <c r="C216" s="15"/>
      <c r="D216" s="15"/>
      <c r="E216" s="12"/>
      <c r="F216" s="15"/>
      <c r="G216" s="15"/>
      <c r="H216" s="118"/>
      <c r="I216" s="15"/>
      <c r="J216" s="15"/>
      <c r="K216" s="15"/>
      <c r="L216" s="118"/>
      <c r="M216" s="15"/>
      <c r="N216" s="15"/>
      <c r="O216" s="118"/>
      <c r="P216" s="15"/>
      <c r="Q216" s="15"/>
      <c r="R216" s="15"/>
      <c r="S216" s="118"/>
      <c r="T216" s="15"/>
      <c r="U216" s="15"/>
      <c r="V216" s="118"/>
      <c r="W216" s="15"/>
      <c r="X216" s="15"/>
      <c r="Y216" s="118"/>
      <c r="Z216" s="15"/>
      <c r="AA216" s="15"/>
      <c r="AB216" s="15"/>
      <c r="AC216" s="118"/>
      <c r="AD216" s="15"/>
      <c r="AE216" s="15"/>
      <c r="AF216" s="118"/>
      <c r="AG216" s="15"/>
      <c r="AH216" s="15"/>
      <c r="AI216" s="15"/>
      <c r="AJ216" s="118"/>
      <c r="AK216" s="15"/>
      <c r="AL216" s="15"/>
      <c r="AM216" s="118"/>
      <c r="AN216" s="15"/>
      <c r="AO216" s="15"/>
      <c r="AP216" s="15"/>
      <c r="AQ216" s="118"/>
      <c r="AR216" s="15"/>
      <c r="AS216" s="15"/>
      <c r="AT216" s="118"/>
      <c r="AU216" s="15"/>
      <c r="AV216" s="15"/>
      <c r="AW216" s="118"/>
      <c r="AX216" s="15"/>
      <c r="AY216" s="15"/>
      <c r="AZ216" s="118"/>
      <c r="BA216" s="15"/>
      <c r="BB216" s="15"/>
      <c r="BC216" s="118"/>
      <c r="BD216" s="15"/>
      <c r="BE216" s="15"/>
      <c r="BF216" s="15"/>
      <c r="BG216" s="118"/>
      <c r="BH216" s="15"/>
      <c r="BI216" s="15"/>
      <c r="BJ216" s="118"/>
      <c r="BK216" s="15"/>
      <c r="BL216" s="15"/>
      <c r="BM216" s="15"/>
      <c r="BN216" s="118"/>
      <c r="BO216" s="15"/>
      <c r="BP216" s="15"/>
      <c r="BQ216" s="118"/>
      <c r="BR216" s="15"/>
      <c r="BS216" s="15"/>
      <c r="BT216" s="15"/>
      <c r="BU216" s="118"/>
      <c r="BV216" s="15"/>
      <c r="BW216" s="15"/>
      <c r="BX216" s="118"/>
      <c r="BY216" s="15"/>
      <c r="BZ216" s="15"/>
      <c r="CA216" s="118"/>
      <c r="CB216" s="15"/>
      <c r="CC216" s="15"/>
      <c r="CD216" s="15"/>
      <c r="CE216" s="118"/>
      <c r="CF216" s="15"/>
      <c r="CG216" s="15"/>
      <c r="CH216" s="118"/>
      <c r="CI216" s="15"/>
      <c r="CJ216" s="15"/>
      <c r="CK216" s="15"/>
      <c r="CL216" s="118"/>
      <c r="CM216" s="15"/>
      <c r="CN216" s="15"/>
      <c r="CO216" s="118"/>
      <c r="CP216" s="15"/>
      <c r="CQ216" s="15"/>
      <c r="CR216" s="15"/>
      <c r="CS216" s="118"/>
      <c r="CT216" s="15"/>
      <c r="CU216" s="15"/>
      <c r="CV216" s="118"/>
      <c r="CW216" s="15"/>
      <c r="CX216" s="15"/>
    </row>
    <row r="217" spans="2:102" s="3" customFormat="1" x14ac:dyDescent="0.3">
      <c r="B217" s="12"/>
      <c r="C217" s="15"/>
      <c r="D217" s="15"/>
      <c r="E217" s="12"/>
      <c r="F217" s="15"/>
      <c r="G217" s="15"/>
      <c r="H217" s="118"/>
      <c r="I217" s="15"/>
      <c r="J217" s="15"/>
      <c r="K217" s="15"/>
      <c r="L217" s="118"/>
      <c r="M217" s="15"/>
      <c r="N217" s="15"/>
      <c r="O217" s="118"/>
      <c r="P217" s="15"/>
      <c r="Q217" s="15"/>
      <c r="R217" s="15"/>
      <c r="S217" s="118"/>
      <c r="T217" s="15"/>
      <c r="U217" s="15"/>
      <c r="V217" s="118"/>
      <c r="W217" s="15"/>
      <c r="X217" s="15"/>
      <c r="Y217" s="118"/>
      <c r="Z217" s="15"/>
      <c r="AA217" s="15"/>
      <c r="AB217" s="15"/>
      <c r="AC217" s="118"/>
      <c r="AD217" s="15"/>
      <c r="AE217" s="15"/>
      <c r="AF217" s="118"/>
      <c r="AG217" s="15"/>
      <c r="AH217" s="15"/>
      <c r="AI217" s="15"/>
      <c r="AJ217" s="118"/>
      <c r="AK217" s="15"/>
      <c r="AL217" s="15"/>
      <c r="AM217" s="118"/>
      <c r="AN217" s="15"/>
      <c r="AO217" s="15"/>
      <c r="AP217" s="15"/>
      <c r="AQ217" s="118"/>
      <c r="AR217" s="15"/>
      <c r="AS217" s="15"/>
      <c r="AT217" s="118"/>
      <c r="AU217" s="15"/>
      <c r="AV217" s="15"/>
      <c r="AW217" s="118"/>
      <c r="AX217" s="15"/>
      <c r="AY217" s="15"/>
      <c r="AZ217" s="118"/>
      <c r="BA217" s="15"/>
      <c r="BB217" s="15"/>
      <c r="BC217" s="118"/>
      <c r="BD217" s="15"/>
      <c r="BE217" s="15"/>
      <c r="BF217" s="15"/>
      <c r="BG217" s="118"/>
      <c r="BH217" s="15"/>
      <c r="BI217" s="15"/>
      <c r="BJ217" s="118"/>
      <c r="BK217" s="15"/>
      <c r="BL217" s="15"/>
      <c r="BM217" s="15"/>
      <c r="BN217" s="118"/>
      <c r="BO217" s="15"/>
      <c r="BP217" s="15"/>
      <c r="BQ217" s="118"/>
      <c r="BR217" s="15"/>
      <c r="BS217" s="15"/>
      <c r="BT217" s="15"/>
      <c r="BU217" s="118"/>
      <c r="BV217" s="15"/>
      <c r="BW217" s="15"/>
      <c r="BX217" s="118"/>
      <c r="BY217" s="15"/>
      <c r="BZ217" s="15"/>
      <c r="CA217" s="118"/>
      <c r="CB217" s="15"/>
      <c r="CC217" s="15"/>
      <c r="CD217" s="15"/>
      <c r="CE217" s="118"/>
      <c r="CF217" s="15"/>
      <c r="CG217" s="15"/>
      <c r="CH217" s="118"/>
      <c r="CI217" s="15"/>
      <c r="CJ217" s="15"/>
      <c r="CK217" s="15"/>
      <c r="CL217" s="118"/>
      <c r="CM217" s="15"/>
      <c r="CN217" s="15"/>
      <c r="CO217" s="118"/>
      <c r="CP217" s="15"/>
      <c r="CQ217" s="15"/>
      <c r="CR217" s="15"/>
      <c r="CS217" s="118"/>
      <c r="CT217" s="15"/>
      <c r="CU217" s="15"/>
      <c r="CV217" s="118"/>
      <c r="CW217" s="15"/>
      <c r="CX217" s="15"/>
    </row>
    <row r="218" spans="2:102" s="3" customFormat="1" x14ac:dyDescent="0.3">
      <c r="B218" s="12"/>
      <c r="C218" s="15"/>
      <c r="D218" s="15"/>
      <c r="E218" s="12"/>
      <c r="F218" s="15"/>
      <c r="G218" s="15"/>
      <c r="H218" s="118"/>
      <c r="I218" s="15"/>
      <c r="J218" s="15"/>
      <c r="K218" s="15"/>
      <c r="L218" s="118"/>
      <c r="M218" s="15"/>
      <c r="N218" s="15"/>
      <c r="O218" s="118"/>
      <c r="P218" s="15"/>
      <c r="Q218" s="15"/>
      <c r="R218" s="15"/>
      <c r="S218" s="118"/>
      <c r="T218" s="15"/>
      <c r="U218" s="15"/>
      <c r="V218" s="118"/>
      <c r="W218" s="15"/>
      <c r="X218" s="15"/>
      <c r="Y218" s="118"/>
      <c r="Z218" s="15"/>
      <c r="AA218" s="15"/>
      <c r="AB218" s="15"/>
      <c r="AC218" s="118"/>
      <c r="AD218" s="15"/>
      <c r="AE218" s="15"/>
      <c r="AF218" s="118"/>
      <c r="AG218" s="15"/>
      <c r="AH218" s="15"/>
      <c r="AI218" s="15"/>
      <c r="AJ218" s="118"/>
      <c r="AK218" s="15"/>
      <c r="AL218" s="15"/>
      <c r="AM218" s="118"/>
      <c r="AN218" s="15"/>
      <c r="AO218" s="15"/>
      <c r="AP218" s="15"/>
      <c r="AQ218" s="118"/>
      <c r="AR218" s="15"/>
      <c r="AS218" s="15"/>
      <c r="AT218" s="118"/>
      <c r="AU218" s="15"/>
      <c r="AV218" s="15"/>
      <c r="AW218" s="118"/>
      <c r="AX218" s="15"/>
      <c r="AY218" s="15"/>
      <c r="AZ218" s="118"/>
      <c r="BA218" s="15"/>
      <c r="BB218" s="15"/>
      <c r="BC218" s="118"/>
      <c r="BD218" s="15"/>
      <c r="BE218" s="15"/>
      <c r="BF218" s="15"/>
      <c r="BG218" s="118"/>
      <c r="BH218" s="15"/>
      <c r="BI218" s="15"/>
      <c r="BJ218" s="118"/>
      <c r="BK218" s="15"/>
      <c r="BL218" s="15"/>
      <c r="BM218" s="15"/>
      <c r="BN218" s="118"/>
      <c r="BO218" s="15"/>
      <c r="BP218" s="15"/>
      <c r="BQ218" s="118"/>
      <c r="BR218" s="15"/>
      <c r="BS218" s="15"/>
      <c r="BT218" s="15"/>
      <c r="BU218" s="118"/>
      <c r="BV218" s="15"/>
      <c r="BW218" s="15"/>
      <c r="BX218" s="118"/>
      <c r="BY218" s="15"/>
      <c r="BZ218" s="15"/>
      <c r="CA218" s="118"/>
      <c r="CB218" s="15"/>
      <c r="CC218" s="15"/>
      <c r="CD218" s="15"/>
      <c r="CE218" s="118"/>
      <c r="CF218" s="15"/>
      <c r="CG218" s="15"/>
      <c r="CH218" s="118"/>
      <c r="CI218" s="15"/>
      <c r="CJ218" s="15"/>
      <c r="CK218" s="15"/>
      <c r="CL218" s="118"/>
      <c r="CM218" s="15"/>
      <c r="CN218" s="15"/>
      <c r="CO218" s="118"/>
      <c r="CP218" s="15"/>
      <c r="CQ218" s="15"/>
      <c r="CR218" s="15"/>
      <c r="CS218" s="118"/>
      <c r="CT218" s="15"/>
      <c r="CU218" s="15"/>
      <c r="CV218" s="118"/>
      <c r="CW218" s="15"/>
      <c r="CX218" s="15"/>
    </row>
    <row r="219" spans="2:102" s="3" customFormat="1" x14ac:dyDescent="0.3">
      <c r="B219" s="12"/>
      <c r="C219" s="15"/>
      <c r="D219" s="15"/>
      <c r="E219" s="12"/>
      <c r="F219" s="15"/>
      <c r="G219" s="15"/>
      <c r="H219" s="118"/>
      <c r="I219" s="15"/>
      <c r="J219" s="15"/>
      <c r="K219" s="15"/>
      <c r="L219" s="118"/>
      <c r="M219" s="15"/>
      <c r="N219" s="15"/>
      <c r="O219" s="118"/>
      <c r="P219" s="15"/>
      <c r="Q219" s="15"/>
      <c r="R219" s="15"/>
      <c r="S219" s="118"/>
      <c r="T219" s="15"/>
      <c r="U219" s="15"/>
      <c r="V219" s="118"/>
      <c r="W219" s="15"/>
      <c r="X219" s="15"/>
      <c r="Y219" s="118"/>
      <c r="Z219" s="15"/>
      <c r="AA219" s="15"/>
      <c r="AB219" s="15"/>
      <c r="AC219" s="118"/>
      <c r="AD219" s="15"/>
      <c r="AE219" s="15"/>
      <c r="AF219" s="118"/>
      <c r="AG219" s="15"/>
      <c r="AH219" s="15"/>
      <c r="AI219" s="15"/>
      <c r="AJ219" s="118"/>
      <c r="AK219" s="15"/>
      <c r="AL219" s="15"/>
      <c r="AM219" s="118"/>
      <c r="AN219" s="15"/>
      <c r="AO219" s="15"/>
      <c r="AP219" s="15"/>
      <c r="AQ219" s="118"/>
      <c r="AR219" s="15"/>
      <c r="AS219" s="15"/>
      <c r="AT219" s="118"/>
      <c r="AU219" s="15"/>
      <c r="AV219" s="15"/>
      <c r="AW219" s="118"/>
      <c r="AX219" s="15"/>
      <c r="AY219" s="15"/>
      <c r="AZ219" s="118"/>
      <c r="BA219" s="15"/>
      <c r="BB219" s="15"/>
      <c r="BC219" s="118"/>
      <c r="BD219" s="15"/>
      <c r="BE219" s="15"/>
      <c r="BF219" s="15"/>
      <c r="BG219" s="118"/>
      <c r="BH219" s="15"/>
      <c r="BI219" s="15"/>
      <c r="BJ219" s="118"/>
      <c r="BK219" s="15"/>
      <c r="BL219" s="15"/>
      <c r="BM219" s="15"/>
      <c r="BN219" s="118"/>
      <c r="BO219" s="15"/>
      <c r="BP219" s="15"/>
      <c r="BQ219" s="118"/>
      <c r="BR219" s="15"/>
      <c r="BS219" s="15"/>
      <c r="BT219" s="15"/>
      <c r="BU219" s="118"/>
      <c r="BV219" s="15"/>
      <c r="BW219" s="15"/>
      <c r="BX219" s="118"/>
      <c r="BY219" s="15"/>
      <c r="BZ219" s="15"/>
      <c r="CA219" s="118"/>
      <c r="CB219" s="15"/>
      <c r="CC219" s="15"/>
      <c r="CD219" s="15"/>
      <c r="CE219" s="118"/>
      <c r="CF219" s="15"/>
      <c r="CG219" s="15"/>
      <c r="CH219" s="118"/>
      <c r="CI219" s="15"/>
      <c r="CJ219" s="15"/>
      <c r="CK219" s="15"/>
      <c r="CL219" s="118"/>
      <c r="CM219" s="15"/>
      <c r="CN219" s="15"/>
      <c r="CO219" s="118"/>
      <c r="CP219" s="15"/>
      <c r="CQ219" s="15"/>
      <c r="CR219" s="15"/>
      <c r="CS219" s="118"/>
      <c r="CT219" s="15"/>
      <c r="CU219" s="15"/>
      <c r="CV219" s="118"/>
      <c r="CW219" s="15"/>
      <c r="CX219" s="15"/>
    </row>
    <row r="220" spans="2:102" s="3" customFormat="1" x14ac:dyDescent="0.3">
      <c r="B220" s="12"/>
      <c r="C220" s="15"/>
      <c r="D220" s="15"/>
      <c r="E220" s="12"/>
      <c r="F220" s="15"/>
      <c r="G220" s="15"/>
      <c r="H220" s="118"/>
      <c r="I220" s="15"/>
      <c r="J220" s="15"/>
      <c r="K220" s="15"/>
      <c r="L220" s="118"/>
      <c r="M220" s="15"/>
      <c r="N220" s="15"/>
      <c r="O220" s="118"/>
      <c r="P220" s="15"/>
      <c r="Q220" s="15"/>
      <c r="R220" s="15"/>
      <c r="S220" s="118"/>
      <c r="T220" s="15"/>
      <c r="U220" s="15"/>
      <c r="V220" s="118"/>
      <c r="W220" s="15"/>
      <c r="X220" s="15"/>
      <c r="Y220" s="118"/>
      <c r="Z220" s="15"/>
      <c r="AA220" s="15"/>
      <c r="AB220" s="15"/>
      <c r="AC220" s="118"/>
      <c r="AD220" s="15"/>
      <c r="AE220" s="15"/>
      <c r="AF220" s="118"/>
      <c r="AG220" s="15"/>
      <c r="AH220" s="15"/>
      <c r="AI220" s="15"/>
      <c r="AJ220" s="118"/>
      <c r="AK220" s="15"/>
      <c r="AL220" s="15"/>
      <c r="AM220" s="118"/>
      <c r="AN220" s="15"/>
      <c r="AO220" s="15"/>
      <c r="AP220" s="15"/>
      <c r="AQ220" s="118"/>
      <c r="AR220" s="15"/>
      <c r="AS220" s="15"/>
      <c r="AT220" s="118"/>
      <c r="AU220" s="15"/>
      <c r="AV220" s="15"/>
      <c r="AW220" s="118"/>
      <c r="AX220" s="15"/>
      <c r="AY220" s="15"/>
      <c r="AZ220" s="118"/>
      <c r="BA220" s="15"/>
      <c r="BB220" s="15"/>
      <c r="BC220" s="118"/>
      <c r="BD220" s="15"/>
      <c r="BE220" s="15"/>
      <c r="BF220" s="15"/>
      <c r="BG220" s="118"/>
      <c r="BH220" s="15"/>
      <c r="BI220" s="15"/>
      <c r="BJ220" s="118"/>
      <c r="BK220" s="15"/>
      <c r="BL220" s="15"/>
      <c r="BM220" s="15"/>
      <c r="BN220" s="118"/>
      <c r="BO220" s="15"/>
      <c r="BP220" s="15"/>
      <c r="BQ220" s="118"/>
      <c r="BR220" s="15"/>
      <c r="BS220" s="15"/>
      <c r="BT220" s="15"/>
      <c r="BU220" s="118"/>
      <c r="BV220" s="15"/>
      <c r="BW220" s="15"/>
      <c r="BX220" s="118"/>
      <c r="BY220" s="15"/>
      <c r="BZ220" s="15"/>
      <c r="CA220" s="118"/>
      <c r="CB220" s="15"/>
      <c r="CC220" s="15"/>
      <c r="CD220" s="15"/>
      <c r="CE220" s="118"/>
      <c r="CF220" s="15"/>
      <c r="CG220" s="15"/>
      <c r="CH220" s="118"/>
      <c r="CI220" s="15"/>
      <c r="CJ220" s="15"/>
      <c r="CK220" s="15"/>
      <c r="CL220" s="118"/>
      <c r="CM220" s="15"/>
      <c r="CN220" s="15"/>
      <c r="CO220" s="118"/>
      <c r="CP220" s="15"/>
      <c r="CQ220" s="15"/>
      <c r="CR220" s="15"/>
      <c r="CS220" s="118"/>
      <c r="CT220" s="15"/>
      <c r="CU220" s="15"/>
      <c r="CV220" s="118"/>
      <c r="CW220" s="15"/>
      <c r="CX220" s="15"/>
    </row>
  </sheetData>
  <mergeCells count="1">
    <mergeCell ref="B2:CX2"/>
  </mergeCells>
  <conditionalFormatting sqref="C9">
    <cfRule type="colorScale" priority="9170">
      <colorScale>
        <cfvo type="min"/>
        <cfvo type="max"/>
        <color theme="0"/>
        <color theme="0"/>
      </colorScale>
    </cfRule>
    <cfRule type="expression" dxfId="19674" priority="9171">
      <formula>B9&lt;0</formula>
    </cfRule>
  </conditionalFormatting>
  <conditionalFormatting sqref="C9:C20">
    <cfRule type="expression" dxfId="19673" priority="9141">
      <formula>IF(C9="Validar","Rojo","Verde")</formula>
    </cfRule>
    <cfRule type="expression" priority="9143">
      <formula>#REF!</formula>
    </cfRule>
  </conditionalFormatting>
  <conditionalFormatting sqref="C10">
    <cfRule type="colorScale" priority="9147">
      <colorScale>
        <cfvo type="min"/>
        <cfvo type="max"/>
        <color theme="0"/>
        <color theme="0"/>
      </colorScale>
    </cfRule>
    <cfRule type="expression" dxfId="19672" priority="9148">
      <formula>B10&lt;0</formula>
    </cfRule>
  </conditionalFormatting>
  <conditionalFormatting sqref="C11:C14">
    <cfRule type="colorScale" priority="9168">
      <colorScale>
        <cfvo type="min"/>
        <cfvo type="max"/>
        <color theme="0"/>
        <color theme="0"/>
      </colorScale>
    </cfRule>
    <cfRule type="expression" dxfId="19671" priority="9169">
      <formula>B11&lt;0</formula>
    </cfRule>
  </conditionalFormatting>
  <conditionalFormatting sqref="C15">
    <cfRule type="colorScale" priority="9145">
      <colorScale>
        <cfvo type="min"/>
        <cfvo type="max"/>
        <color theme="0"/>
        <color theme="0"/>
      </colorScale>
    </cfRule>
    <cfRule type="expression" dxfId="19670" priority="9146">
      <formula>B15&lt;0</formula>
    </cfRule>
  </conditionalFormatting>
  <conditionalFormatting sqref="C16:C17">
    <cfRule type="colorScale" priority="9166">
      <colorScale>
        <cfvo type="min"/>
        <cfvo type="max"/>
        <color theme="0"/>
        <color theme="0"/>
      </colorScale>
    </cfRule>
    <cfRule type="expression" dxfId="19669" priority="9167">
      <formula>B16&lt;0</formula>
    </cfRule>
  </conditionalFormatting>
  <conditionalFormatting sqref="C18">
    <cfRule type="colorScale" priority="9142">
      <colorScale>
        <cfvo type="min"/>
        <cfvo type="max"/>
        <color theme="0"/>
        <color theme="0"/>
      </colorScale>
    </cfRule>
    <cfRule type="expression" dxfId="19668" priority="9144">
      <formula>B18&lt;0</formula>
    </cfRule>
  </conditionalFormatting>
  <conditionalFormatting sqref="C19:C20">
    <cfRule type="colorScale" priority="9164">
      <colorScale>
        <cfvo type="min"/>
        <cfvo type="max"/>
        <color theme="0"/>
        <color theme="0"/>
      </colorScale>
    </cfRule>
    <cfRule type="expression" dxfId="19667" priority="9165">
      <formula>B19&lt;0</formula>
    </cfRule>
  </conditionalFormatting>
  <conditionalFormatting sqref="C23">
    <cfRule type="colorScale" priority="9139">
      <colorScale>
        <cfvo type="min"/>
        <cfvo type="max"/>
        <color theme="0"/>
        <color theme="0"/>
      </colorScale>
    </cfRule>
    <cfRule type="expression" dxfId="19666" priority="9140">
      <formula>B23&lt;0</formula>
    </cfRule>
  </conditionalFormatting>
  <conditionalFormatting sqref="C23:C31">
    <cfRule type="expression" dxfId="19665" priority="9133">
      <formula>IF(C23="Validar","Rojo","Verde")</formula>
    </cfRule>
    <cfRule type="expression" priority="9135">
      <formula>#REF!</formula>
    </cfRule>
  </conditionalFormatting>
  <conditionalFormatting sqref="C24">
    <cfRule type="colorScale" priority="9162">
      <colorScale>
        <cfvo type="min"/>
        <cfvo type="max"/>
        <color theme="0"/>
        <color theme="0"/>
      </colorScale>
    </cfRule>
    <cfRule type="expression" dxfId="19664" priority="9163">
      <formula>B24&lt;0</formula>
    </cfRule>
  </conditionalFormatting>
  <conditionalFormatting sqref="C25">
    <cfRule type="colorScale" priority="9160">
      <colorScale>
        <cfvo type="min"/>
        <cfvo type="max"/>
        <color theme="0"/>
        <color theme="0"/>
      </colorScale>
    </cfRule>
    <cfRule type="expression" dxfId="19663" priority="9161">
      <formula>B25&lt;0</formula>
    </cfRule>
  </conditionalFormatting>
  <conditionalFormatting sqref="C26">
    <cfRule type="colorScale" priority="9137">
      <colorScale>
        <cfvo type="min"/>
        <cfvo type="max"/>
        <color theme="0"/>
        <color theme="0"/>
      </colorScale>
    </cfRule>
    <cfRule type="expression" dxfId="19662" priority="9138">
      <formula>B26&lt;0</formula>
    </cfRule>
  </conditionalFormatting>
  <conditionalFormatting sqref="C27">
    <cfRule type="colorScale" priority="9158">
      <colorScale>
        <cfvo type="min"/>
        <cfvo type="max"/>
        <color theme="0"/>
        <color theme="0"/>
      </colorScale>
    </cfRule>
    <cfRule type="expression" dxfId="19661" priority="9159">
      <formula>B27&lt;0</formula>
    </cfRule>
  </conditionalFormatting>
  <conditionalFormatting sqref="C28">
    <cfRule type="colorScale" priority="9156">
      <colorScale>
        <cfvo type="min"/>
        <cfvo type="max"/>
        <color theme="0"/>
        <color theme="0"/>
      </colorScale>
    </cfRule>
    <cfRule type="expression" dxfId="19660" priority="9157">
      <formula>B28&lt;0</formula>
    </cfRule>
  </conditionalFormatting>
  <conditionalFormatting sqref="C29">
    <cfRule type="colorScale" priority="9134">
      <colorScale>
        <cfvo type="min"/>
        <cfvo type="max"/>
        <color theme="0"/>
        <color theme="0"/>
      </colorScale>
    </cfRule>
    <cfRule type="expression" dxfId="19659" priority="9136">
      <formula>B29&lt;0</formula>
    </cfRule>
  </conditionalFormatting>
  <conditionalFormatting sqref="C30">
    <cfRule type="colorScale" priority="9154">
      <colorScale>
        <cfvo type="min"/>
        <cfvo type="max"/>
        <color theme="0"/>
        <color theme="0"/>
      </colorScale>
    </cfRule>
    <cfRule type="expression" dxfId="19658" priority="9155">
      <formula>B30&lt;0</formula>
    </cfRule>
  </conditionalFormatting>
  <conditionalFormatting sqref="C31">
    <cfRule type="colorScale" priority="9152">
      <colorScale>
        <cfvo type="min"/>
        <cfvo type="max"/>
        <color theme="0"/>
        <color theme="0"/>
      </colorScale>
    </cfRule>
    <cfRule type="expression" dxfId="19657" priority="9153">
      <formula>B31&lt;0</formula>
    </cfRule>
  </conditionalFormatting>
  <conditionalFormatting sqref="C39">
    <cfRule type="colorScale" priority="9130">
      <colorScale>
        <cfvo type="min"/>
        <cfvo type="max"/>
        <color theme="0"/>
        <color theme="0"/>
      </colorScale>
    </cfRule>
    <cfRule type="expression" priority="9131">
      <formula>#REF!</formula>
    </cfRule>
    <cfRule type="expression" dxfId="19656" priority="9132">
      <formula>B39&lt;0</formula>
    </cfRule>
  </conditionalFormatting>
  <conditionalFormatting sqref="C39:C107">
    <cfRule type="expression" dxfId="19655" priority="8961">
      <formula>IF(C39="Validar","Rojo","Verde")</formula>
    </cfRule>
  </conditionalFormatting>
  <conditionalFormatting sqref="C40:C67">
    <cfRule type="colorScale" priority="9149">
      <colorScale>
        <cfvo type="min"/>
        <cfvo type="max"/>
        <color theme="0"/>
        <color theme="0"/>
      </colorScale>
    </cfRule>
    <cfRule type="expression" priority="9150">
      <formula>$F$19</formula>
    </cfRule>
    <cfRule type="expression" dxfId="19654" priority="9151">
      <formula>B40&lt;0</formula>
    </cfRule>
  </conditionalFormatting>
  <conditionalFormatting sqref="C68">
    <cfRule type="colorScale" priority="9127">
      <colorScale>
        <cfvo type="min"/>
        <cfvo type="max"/>
        <color theme="0"/>
        <color theme="0"/>
      </colorScale>
    </cfRule>
    <cfRule type="expression" priority="9128">
      <formula>#REF!</formula>
    </cfRule>
    <cfRule type="expression" dxfId="19653" priority="9129">
      <formula>B68&lt;0</formula>
    </cfRule>
  </conditionalFormatting>
  <conditionalFormatting sqref="C69:C81">
    <cfRule type="colorScale" priority="9174">
      <colorScale>
        <cfvo type="min"/>
        <cfvo type="max"/>
        <color theme="0"/>
        <color theme="0"/>
      </colorScale>
    </cfRule>
    <cfRule type="expression" priority="9175">
      <formula>$F$19</formula>
    </cfRule>
    <cfRule type="expression" dxfId="19652" priority="9176">
      <formula>B69&lt;0</formula>
    </cfRule>
  </conditionalFormatting>
  <conditionalFormatting sqref="C82 C92 C103 C107">
    <cfRule type="expression" dxfId="19651" priority="9173">
      <formula>B82&lt;0</formula>
    </cfRule>
  </conditionalFormatting>
  <conditionalFormatting sqref="C83">
    <cfRule type="colorScale" priority="8962">
      <colorScale>
        <cfvo type="min"/>
        <cfvo type="max"/>
        <color theme="0"/>
        <color theme="0"/>
      </colorScale>
    </cfRule>
    <cfRule type="expression" priority="8963">
      <formula>#REF!</formula>
    </cfRule>
    <cfRule type="expression" dxfId="19650" priority="8964">
      <formula>B83&lt;0</formula>
    </cfRule>
  </conditionalFormatting>
  <conditionalFormatting sqref="C84:C91">
    <cfRule type="colorScale" priority="9177">
      <colorScale>
        <cfvo type="min"/>
        <cfvo type="max"/>
        <color theme="0"/>
        <color theme="0"/>
      </colorScale>
    </cfRule>
    <cfRule type="expression" priority="9178">
      <formula>$F$19</formula>
    </cfRule>
    <cfRule type="expression" dxfId="19649" priority="9179">
      <formula>B84&lt;0</formula>
    </cfRule>
  </conditionalFormatting>
  <conditionalFormatting sqref="C82 C92 C103 C107">
    <cfRule type="colorScale" priority="9172">
      <colorScale>
        <cfvo type="min"/>
        <cfvo type="max"/>
        <color theme="0"/>
        <color theme="0"/>
      </colorScale>
    </cfRule>
  </conditionalFormatting>
  <conditionalFormatting sqref="C93">
    <cfRule type="colorScale" priority="9124">
      <colorScale>
        <cfvo type="min"/>
        <cfvo type="max"/>
        <color theme="0"/>
        <color theme="0"/>
      </colorScale>
    </cfRule>
    <cfRule type="expression" priority="9125">
      <formula>#REF!</formula>
    </cfRule>
    <cfRule type="expression" dxfId="19648" priority="9126">
      <formula>B93&lt;0</formula>
    </cfRule>
  </conditionalFormatting>
  <conditionalFormatting sqref="C94:C102">
    <cfRule type="colorScale" priority="9180">
      <colorScale>
        <cfvo type="min"/>
        <cfvo type="max"/>
        <color theme="0"/>
        <color theme="0"/>
      </colorScale>
    </cfRule>
    <cfRule type="expression" priority="9181">
      <formula>$F$19</formula>
    </cfRule>
    <cfRule type="expression" dxfId="19647" priority="9182">
      <formula>B94&lt;0</formula>
    </cfRule>
  </conditionalFormatting>
  <conditionalFormatting sqref="C104">
    <cfRule type="colorScale" priority="9121">
      <colorScale>
        <cfvo type="min"/>
        <cfvo type="max"/>
        <color theme="0"/>
        <color theme="0"/>
      </colorScale>
    </cfRule>
    <cfRule type="expression" priority="9122">
      <formula>#REF!</formula>
    </cfRule>
    <cfRule type="expression" dxfId="19646" priority="9123">
      <formula>B104&lt;0</formula>
    </cfRule>
  </conditionalFormatting>
  <conditionalFormatting sqref="C105:C106">
    <cfRule type="colorScale" priority="9183">
      <colorScale>
        <cfvo type="min"/>
        <cfvo type="max"/>
        <color theme="0"/>
        <color theme="0"/>
      </colorScale>
    </cfRule>
    <cfRule type="expression" priority="9184">
      <formula>$F$19</formula>
    </cfRule>
    <cfRule type="expression" dxfId="19645" priority="9185">
      <formula>B105&lt;0</formula>
    </cfRule>
  </conditionalFormatting>
  <conditionalFormatting sqref="C110">
    <cfRule type="colorScale" priority="9186">
      <colorScale>
        <cfvo type="min"/>
        <cfvo type="max"/>
        <color theme="0"/>
        <color theme="0"/>
      </colorScale>
    </cfRule>
    <cfRule type="expression" dxfId="19644" priority="9187">
      <formula>B110&lt;0</formula>
    </cfRule>
  </conditionalFormatting>
  <conditionalFormatting sqref="C110:C111">
    <cfRule type="expression" priority="8945">
      <formula>$F$19</formula>
    </cfRule>
  </conditionalFormatting>
  <conditionalFormatting sqref="C111">
    <cfRule type="colorScale" priority="8944">
      <colorScale>
        <cfvo type="min"/>
        <cfvo type="max"/>
        <color theme="0"/>
        <color theme="0"/>
      </colorScale>
    </cfRule>
    <cfRule type="expression" dxfId="19643" priority="8946">
      <formula>B111&lt;0</formula>
    </cfRule>
  </conditionalFormatting>
  <conditionalFormatting sqref="C117:C123">
    <cfRule type="colorScale" priority="9937">
      <colorScale>
        <cfvo type="min"/>
        <cfvo type="max"/>
        <color theme="0"/>
        <color theme="0"/>
      </colorScale>
    </cfRule>
    <cfRule type="expression" priority="9938">
      <formula>$F$19</formula>
    </cfRule>
    <cfRule type="expression" dxfId="19642" priority="9939">
      <formula>B117&lt;0</formula>
    </cfRule>
  </conditionalFormatting>
  <conditionalFormatting sqref="C125">
    <cfRule type="colorScale" priority="9118">
      <colorScale>
        <cfvo type="min"/>
        <cfvo type="max"/>
        <color theme="0"/>
        <color theme="0"/>
      </colorScale>
    </cfRule>
    <cfRule type="expression" priority="9119">
      <formula>#REF!</formula>
    </cfRule>
    <cfRule type="expression" dxfId="19641" priority="9120">
      <formula>B125&lt;0</formula>
    </cfRule>
  </conditionalFormatting>
  <conditionalFormatting sqref="C125:C135">
    <cfRule type="expression" dxfId="19640" priority="9117">
      <formula>IF(C125="Validar","Rojo","Verde")</formula>
    </cfRule>
  </conditionalFormatting>
  <conditionalFormatting sqref="C126:C132">
    <cfRule type="colorScale" priority="9940">
      <colorScale>
        <cfvo type="min"/>
        <cfvo type="max"/>
        <color theme="0"/>
        <color theme="0"/>
      </colorScale>
    </cfRule>
    <cfRule type="expression" dxfId="19639" priority="9942">
      <formula>B126&lt;0</formula>
    </cfRule>
  </conditionalFormatting>
  <conditionalFormatting sqref="C126:C134">
    <cfRule type="expression" priority="9941">
      <formula>$F$19</formula>
    </cfRule>
  </conditionalFormatting>
  <conditionalFormatting sqref="C133:C134">
    <cfRule type="colorScale" priority="9943">
      <colorScale>
        <cfvo type="min"/>
        <cfvo type="max"/>
        <color theme="0"/>
        <color theme="0"/>
      </colorScale>
    </cfRule>
    <cfRule type="expression" dxfId="19638" priority="9944">
      <formula>B133&lt;0</formula>
    </cfRule>
  </conditionalFormatting>
  <conditionalFormatting sqref="C135">
    <cfRule type="colorScale" priority="9934">
      <colorScale>
        <cfvo type="min"/>
        <cfvo type="max"/>
        <color theme="0"/>
        <color theme="0"/>
      </colorScale>
    </cfRule>
    <cfRule type="expression" priority="9935">
      <formula>$F$23</formula>
    </cfRule>
    <cfRule type="expression" dxfId="19637" priority="9936">
      <formula>B135&lt;0</formula>
    </cfRule>
  </conditionalFormatting>
  <conditionalFormatting sqref="C110:D111">
    <cfRule type="expression" dxfId="19636" priority="8940">
      <formula>IF(C110="Validar","Rojo","Verde")</formula>
    </cfRule>
  </conditionalFormatting>
  <conditionalFormatting sqref="C117:D123">
    <cfRule type="expression" dxfId="19635" priority="9074">
      <formula>IF(C117="Validar","Rojo","Verde")</formula>
    </cfRule>
  </conditionalFormatting>
  <conditionalFormatting sqref="D40:D66">
    <cfRule type="colorScale" priority="9109">
      <colorScale>
        <cfvo type="min"/>
        <cfvo type="max"/>
        <color theme="0"/>
        <color theme="0"/>
      </colorScale>
    </cfRule>
    <cfRule type="expression" priority="9110">
      <formula>#REF!</formula>
    </cfRule>
    <cfRule type="expression" dxfId="19634" priority="9111">
      <formula>C40&lt;0</formula>
    </cfRule>
  </conditionalFormatting>
  <conditionalFormatting sqref="D40:D67">
    <cfRule type="expression" dxfId="19633" priority="9108">
      <formula>IF(D40="Validar","Rojo","Verde")</formula>
    </cfRule>
  </conditionalFormatting>
  <conditionalFormatting sqref="D67 C82:D82 C92:D92 C103:D103 C107:D107">
    <cfRule type="expression" priority="9113">
      <formula>$F$23</formula>
    </cfRule>
  </conditionalFormatting>
  <conditionalFormatting sqref="D67 D82 D92 D103 D107">
    <cfRule type="expression" dxfId="19632" priority="9114">
      <formula>C67&lt;0</formula>
    </cfRule>
  </conditionalFormatting>
  <conditionalFormatting sqref="D69">
    <cfRule type="colorScale" priority="9106">
      <colorScale>
        <cfvo type="min"/>
        <cfvo type="max"/>
        <color theme="0"/>
        <color theme="0"/>
      </colorScale>
    </cfRule>
    <cfRule type="expression" dxfId="19631" priority="9107">
      <formula>C69&lt;0</formula>
    </cfRule>
  </conditionalFormatting>
  <conditionalFormatting sqref="D69:D81">
    <cfRule type="expression" priority="9104">
      <formula>#REF!</formula>
    </cfRule>
  </conditionalFormatting>
  <conditionalFormatting sqref="D69:D82">
    <cfRule type="expression" dxfId="19630" priority="9102">
      <formula>IF(D69="Validar","Rojo","Verde")</formula>
    </cfRule>
  </conditionalFormatting>
  <conditionalFormatting sqref="D70:D78">
    <cfRule type="colorScale" priority="9103">
      <colorScale>
        <cfvo type="min"/>
        <cfvo type="max"/>
        <color theme="0"/>
        <color theme="0"/>
      </colorScale>
    </cfRule>
    <cfRule type="expression" dxfId="19629" priority="9105">
      <formula>C70&lt;0</formula>
    </cfRule>
  </conditionalFormatting>
  <conditionalFormatting sqref="D79:D81">
    <cfRule type="colorScale" priority="9115">
      <colorScale>
        <cfvo type="min"/>
        <cfvo type="max"/>
        <color theme="0"/>
        <color theme="0"/>
      </colorScale>
    </cfRule>
    <cfRule type="expression" dxfId="19628" priority="9116">
      <formula>C79&lt;0</formula>
    </cfRule>
  </conditionalFormatting>
  <conditionalFormatting sqref="D67 D82 D92 D103 D107">
    <cfRule type="colorScale" priority="9112">
      <colorScale>
        <cfvo type="min"/>
        <cfvo type="max"/>
        <color theme="0"/>
        <color theme="0"/>
      </colorScale>
    </cfRule>
  </conditionalFormatting>
  <conditionalFormatting sqref="D84">
    <cfRule type="colorScale" priority="9100">
      <colorScale>
        <cfvo type="min"/>
        <cfvo type="max"/>
        <color theme="0"/>
        <color theme="0"/>
      </colorScale>
    </cfRule>
    <cfRule type="expression" dxfId="19627" priority="9101">
      <formula>C84&lt;0</formula>
    </cfRule>
  </conditionalFormatting>
  <conditionalFormatting sqref="D84:D91">
    <cfRule type="expression" priority="9098">
      <formula>#REF!</formula>
    </cfRule>
  </conditionalFormatting>
  <conditionalFormatting sqref="D84:D92">
    <cfRule type="expression" dxfId="19626" priority="9096">
      <formula>IF(D84="Validar","Rojo","Verde")</formula>
    </cfRule>
  </conditionalFormatting>
  <conditionalFormatting sqref="D85:D91">
    <cfRule type="colorScale" priority="9097">
      <colorScale>
        <cfvo type="min"/>
        <cfvo type="max"/>
        <color theme="0"/>
        <color theme="0"/>
      </colorScale>
    </cfRule>
    <cfRule type="expression" dxfId="19625" priority="9099">
      <formula>C85&lt;0</formula>
    </cfRule>
  </conditionalFormatting>
  <conditionalFormatting sqref="D94">
    <cfRule type="colorScale" priority="9094">
      <colorScale>
        <cfvo type="min"/>
        <cfvo type="max"/>
        <color theme="0"/>
        <color theme="0"/>
      </colorScale>
    </cfRule>
    <cfRule type="expression" dxfId="19624" priority="9095">
      <formula>C94&lt;0</formula>
    </cfRule>
  </conditionalFormatting>
  <conditionalFormatting sqref="D94:D102">
    <cfRule type="expression" priority="9088">
      <formula>#REF!</formula>
    </cfRule>
  </conditionalFormatting>
  <conditionalFormatting sqref="D94:D103">
    <cfRule type="expression" dxfId="19623" priority="9086">
      <formula>IF(D94="Validar","Rojo","Verde")</formula>
    </cfRule>
  </conditionalFormatting>
  <conditionalFormatting sqref="D95:D100">
    <cfRule type="colorScale" priority="9092">
      <colorScale>
        <cfvo type="min"/>
        <cfvo type="max"/>
        <color theme="0"/>
        <color theme="0"/>
      </colorScale>
    </cfRule>
    <cfRule type="expression" dxfId="19622" priority="9093">
      <formula>C95&lt;0</formula>
    </cfRule>
  </conditionalFormatting>
  <conditionalFormatting sqref="D101">
    <cfRule type="colorScale" priority="9090">
      <colorScale>
        <cfvo type="min"/>
        <cfvo type="max"/>
        <color theme="0"/>
        <color theme="0"/>
      </colorScale>
    </cfRule>
    <cfRule type="expression" dxfId="19621" priority="9091">
      <formula>C101&lt;0</formula>
    </cfRule>
  </conditionalFormatting>
  <conditionalFormatting sqref="D102">
    <cfRule type="colorScale" priority="9087">
      <colorScale>
        <cfvo type="min"/>
        <cfvo type="max"/>
        <color theme="0"/>
        <color theme="0"/>
      </colorScale>
    </cfRule>
    <cfRule type="expression" dxfId="19620" priority="9089">
      <formula>C102&lt;0</formula>
    </cfRule>
  </conditionalFormatting>
  <conditionalFormatting sqref="D105">
    <cfRule type="colorScale" priority="9084">
      <colorScale>
        <cfvo type="min"/>
        <cfvo type="max"/>
        <color theme="0"/>
        <color theme="0"/>
      </colorScale>
    </cfRule>
    <cfRule type="expression" dxfId="19619" priority="9085">
      <formula>C105&lt;0</formula>
    </cfRule>
  </conditionalFormatting>
  <conditionalFormatting sqref="D105:D106">
    <cfRule type="expression" priority="9082">
      <formula>#REF!</formula>
    </cfRule>
  </conditionalFormatting>
  <conditionalFormatting sqref="D105:D107">
    <cfRule type="expression" dxfId="19618" priority="9080">
      <formula>IF(D105="Validar","Rojo","Verde")</formula>
    </cfRule>
  </conditionalFormatting>
  <conditionalFormatting sqref="D106">
    <cfRule type="colorScale" priority="9081">
      <colorScale>
        <cfvo type="min"/>
        <cfvo type="max"/>
        <color theme="0"/>
        <color theme="0"/>
      </colorScale>
    </cfRule>
    <cfRule type="expression" dxfId="19617" priority="9083">
      <formula>C106&lt;0</formula>
    </cfRule>
  </conditionalFormatting>
  <conditionalFormatting sqref="D110">
    <cfRule type="colorScale" priority="9072">
      <colorScale>
        <cfvo type="min"/>
        <cfvo type="max"/>
        <color theme="0"/>
        <color theme="0"/>
      </colorScale>
    </cfRule>
    <cfRule type="expression" dxfId="19616" priority="9073">
      <formula>C110&lt;0</formula>
    </cfRule>
  </conditionalFormatting>
  <conditionalFormatting sqref="D110:D111">
    <cfRule type="expression" priority="8942">
      <formula>#REF!</formula>
    </cfRule>
  </conditionalFormatting>
  <conditionalFormatting sqref="D111">
    <cfRule type="colorScale" priority="8941">
      <colorScale>
        <cfvo type="min"/>
        <cfvo type="max"/>
        <color theme="0"/>
        <color theme="0"/>
      </colorScale>
    </cfRule>
    <cfRule type="expression" dxfId="19615" priority="8943">
      <formula>C111&lt;0</formula>
    </cfRule>
  </conditionalFormatting>
  <conditionalFormatting sqref="D117">
    <cfRule type="colorScale" priority="9078">
      <colorScale>
        <cfvo type="min"/>
        <cfvo type="max"/>
        <color theme="0"/>
        <color theme="0"/>
      </colorScale>
    </cfRule>
    <cfRule type="expression" dxfId="19614" priority="9079">
      <formula>C117&lt;0</formula>
    </cfRule>
  </conditionalFormatting>
  <conditionalFormatting sqref="D117:D123">
    <cfRule type="expression" priority="9076">
      <formula>#REF!</formula>
    </cfRule>
  </conditionalFormatting>
  <conditionalFormatting sqref="D118:D123">
    <cfRule type="colorScale" priority="9075">
      <colorScale>
        <cfvo type="min"/>
        <cfvo type="max"/>
        <color theme="0"/>
        <color theme="0"/>
      </colorScale>
    </cfRule>
    <cfRule type="expression" dxfId="19613" priority="9077">
      <formula>C118&lt;0</formula>
    </cfRule>
  </conditionalFormatting>
  <conditionalFormatting sqref="D126:D135">
    <cfRule type="expression" dxfId="19612" priority="9945">
      <formula>IF(D126="Validar","Rojo","Verde")</formula>
    </cfRule>
    <cfRule type="colorScale" priority="9946">
      <colorScale>
        <cfvo type="min"/>
        <cfvo type="max"/>
        <color theme="0"/>
        <color theme="0"/>
      </colorScale>
    </cfRule>
    <cfRule type="expression" priority="9947">
      <formula>$F$23</formula>
    </cfRule>
    <cfRule type="expression" dxfId="19611" priority="9948">
      <formula>C126&lt;0</formula>
    </cfRule>
  </conditionalFormatting>
  <conditionalFormatting sqref="K83">
    <cfRule type="expression" dxfId="19610" priority="8957">
      <formula>IF(K83="Validar","Rojo","Verde")</formula>
    </cfRule>
    <cfRule type="colorScale" priority="8958">
      <colorScale>
        <cfvo type="min"/>
        <cfvo type="max"/>
        <color theme="0"/>
        <color theme="0"/>
      </colorScale>
    </cfRule>
    <cfRule type="expression" priority="8959">
      <formula>#REF!</formula>
    </cfRule>
    <cfRule type="expression" dxfId="19609" priority="8960">
      <formula>J83&lt;0</formula>
    </cfRule>
  </conditionalFormatting>
  <conditionalFormatting sqref="K111">
    <cfRule type="expression" dxfId="19608" priority="8899">
      <formula>IF(K111="Validar","Rojo","Verde")</formula>
    </cfRule>
    <cfRule type="colorScale" priority="8900">
      <colorScale>
        <cfvo type="min"/>
        <cfvo type="max"/>
        <color theme="0"/>
        <color theme="0"/>
      </colorScale>
    </cfRule>
    <cfRule type="expression" priority="8901">
      <formula>#REF!</formula>
    </cfRule>
    <cfRule type="expression" dxfId="19607" priority="8902">
      <formula>J111&lt;0</formula>
    </cfRule>
  </conditionalFormatting>
  <conditionalFormatting sqref="K146">
    <cfRule type="expression" dxfId="19606" priority="9068">
      <formula>IF(K146="Validar","Rojo","Verde")</formula>
    </cfRule>
    <cfRule type="colorScale" priority="9069">
      <colorScale>
        <cfvo type="min"/>
        <cfvo type="max"/>
        <color theme="0"/>
        <color theme="0"/>
      </colorScale>
    </cfRule>
    <cfRule type="expression" priority="9070">
      <formula>#REF!</formula>
    </cfRule>
    <cfRule type="expression" dxfId="19605" priority="9071">
      <formula>J146&lt;0</formula>
    </cfRule>
  </conditionalFormatting>
  <conditionalFormatting sqref="R110:R111">
    <cfRule type="expression" dxfId="19604" priority="8894">
      <formula>IF(R110="Validar","Rojo","Verde")</formula>
    </cfRule>
  </conditionalFormatting>
  <conditionalFormatting sqref="R117:R123">
    <cfRule type="expression" dxfId="19603" priority="9036">
      <formula>IF(R117="Validar","Rojo","Verde")</formula>
    </cfRule>
  </conditionalFormatting>
  <conditionalFormatting sqref="R117:R123">
    <cfRule type="expression" priority="9038">
      <formula>#REF!</formula>
    </cfRule>
  </conditionalFormatting>
  <conditionalFormatting sqref="R6:R16">
    <cfRule type="expression" dxfId="19602" priority="9028">
      <formula>IF(R6="Validar","Rojo","Verde")</formula>
    </cfRule>
    <cfRule type="expression" priority="9030">
      <formula>#REF!</formula>
    </cfRule>
  </conditionalFormatting>
  <conditionalFormatting sqref="R6:R9">
    <cfRule type="colorScale" priority="9064">
      <colorScale>
        <cfvo type="min"/>
        <cfvo type="max"/>
        <color theme="0"/>
        <color theme="0"/>
      </colorScale>
    </cfRule>
    <cfRule type="expression" dxfId="19601" priority="9065">
      <formula>Q6&lt;0</formula>
    </cfRule>
  </conditionalFormatting>
  <conditionalFormatting sqref="R10">
    <cfRule type="colorScale" priority="9032">
      <colorScale>
        <cfvo type="min"/>
        <cfvo type="max"/>
        <color theme="0"/>
        <color theme="0"/>
      </colorScale>
    </cfRule>
    <cfRule type="expression" dxfId="19600" priority="9033">
      <formula>Q10&lt;0</formula>
    </cfRule>
  </conditionalFormatting>
  <conditionalFormatting sqref="R11:R14">
    <cfRule type="colorScale" priority="9062">
      <colorScale>
        <cfvo type="min"/>
        <cfvo type="max"/>
        <color theme="0"/>
        <color theme="0"/>
      </colorScale>
    </cfRule>
    <cfRule type="expression" dxfId="19599" priority="9063">
      <formula>Q11&lt;0</formula>
    </cfRule>
  </conditionalFormatting>
  <conditionalFormatting sqref="R15">
    <cfRule type="colorScale" priority="9029">
      <colorScale>
        <cfvo type="min"/>
        <cfvo type="max"/>
        <color theme="0"/>
        <color theme="0"/>
      </colorScale>
    </cfRule>
    <cfRule type="expression" dxfId="19598" priority="9031">
      <formula>Q15&lt;0</formula>
    </cfRule>
  </conditionalFormatting>
  <conditionalFormatting sqref="R16">
    <cfRule type="colorScale" priority="9060">
      <colorScale>
        <cfvo type="min"/>
        <cfvo type="max"/>
        <color theme="0"/>
        <color theme="0"/>
      </colorScale>
    </cfRule>
    <cfRule type="expression" dxfId="19597" priority="9061">
      <formula>Q16&lt;0</formula>
    </cfRule>
  </conditionalFormatting>
  <conditionalFormatting sqref="R18">
    <cfRule type="colorScale" priority="9025">
      <colorScale>
        <cfvo type="min"/>
        <cfvo type="max"/>
        <color theme="0"/>
        <color theme="0"/>
      </colorScale>
    </cfRule>
    <cfRule type="expression" dxfId="19596" priority="9027">
      <formula>Q18&lt;0</formula>
    </cfRule>
  </conditionalFormatting>
  <conditionalFormatting sqref="R18:R19">
    <cfRule type="expression" dxfId="19595" priority="9024">
      <formula>IF(R18="Validar","Rojo","Verde")</formula>
    </cfRule>
    <cfRule type="expression" priority="9026">
      <formula>#REF!</formula>
    </cfRule>
  </conditionalFormatting>
  <conditionalFormatting sqref="R19">
    <cfRule type="colorScale" priority="9058">
      <colorScale>
        <cfvo type="min"/>
        <cfvo type="max"/>
        <color theme="0"/>
        <color theme="0"/>
      </colorScale>
    </cfRule>
    <cfRule type="expression" dxfId="19594" priority="9059">
      <formula>Q19&lt;0</formula>
    </cfRule>
  </conditionalFormatting>
  <conditionalFormatting sqref="R23">
    <cfRule type="colorScale" priority="9021">
      <colorScale>
        <cfvo type="min"/>
        <cfvo type="max"/>
        <color theme="0"/>
        <color theme="0"/>
      </colorScale>
    </cfRule>
    <cfRule type="expression" dxfId="19593" priority="9023">
      <formula>Q23&lt;0</formula>
    </cfRule>
  </conditionalFormatting>
  <conditionalFormatting sqref="R23:R24">
    <cfRule type="expression" dxfId="19592" priority="9020">
      <formula>IF(R23="Validar","Rojo","Verde")</formula>
    </cfRule>
    <cfRule type="expression" priority="9022">
      <formula>#REF!</formula>
    </cfRule>
  </conditionalFormatting>
  <conditionalFormatting sqref="R24">
    <cfRule type="colorScale" priority="9054">
      <colorScale>
        <cfvo type="min"/>
        <cfvo type="max"/>
        <color theme="0"/>
        <color theme="0"/>
      </colorScale>
    </cfRule>
    <cfRule type="expression" dxfId="19591" priority="9055">
      <formula>Q24&lt;0</formula>
    </cfRule>
  </conditionalFormatting>
  <conditionalFormatting sqref="R26">
    <cfRule type="colorScale" priority="9017">
      <colorScale>
        <cfvo type="min"/>
        <cfvo type="max"/>
        <color theme="0"/>
        <color theme="0"/>
      </colorScale>
    </cfRule>
    <cfRule type="expression" dxfId="19590" priority="9019">
      <formula>Q26&lt;0</formula>
    </cfRule>
  </conditionalFormatting>
  <conditionalFormatting sqref="R26:R27">
    <cfRule type="expression" dxfId="19589" priority="9016">
      <formula>IF(R26="Validar","Rojo","Verde")</formula>
    </cfRule>
    <cfRule type="expression" priority="9018">
      <formula>#REF!</formula>
    </cfRule>
  </conditionalFormatting>
  <conditionalFormatting sqref="R27">
    <cfRule type="colorScale" priority="9052">
      <colorScale>
        <cfvo type="min"/>
        <cfvo type="max"/>
        <color theme="0"/>
        <color theme="0"/>
      </colorScale>
    </cfRule>
    <cfRule type="expression" dxfId="19588" priority="9053">
      <formula>Q27&lt;0</formula>
    </cfRule>
  </conditionalFormatting>
  <conditionalFormatting sqref="R29">
    <cfRule type="colorScale" priority="9013">
      <colorScale>
        <cfvo type="min"/>
        <cfvo type="max"/>
        <color theme="0"/>
        <color theme="0"/>
      </colorScale>
    </cfRule>
    <cfRule type="expression" dxfId="19587" priority="9015">
      <formula>Q29&lt;0</formula>
    </cfRule>
  </conditionalFormatting>
  <conditionalFormatting sqref="R29:R30">
    <cfRule type="expression" dxfId="19586" priority="9012">
      <formula>IF(R29="Validar","Rojo","Verde")</formula>
    </cfRule>
    <cfRule type="expression" priority="9014">
      <formula>#REF!</formula>
    </cfRule>
  </conditionalFormatting>
  <conditionalFormatting sqref="R30">
    <cfRule type="colorScale" priority="9050">
      <colorScale>
        <cfvo type="min"/>
        <cfvo type="max"/>
        <color theme="0"/>
        <color theme="0"/>
      </colorScale>
    </cfRule>
    <cfRule type="expression" dxfId="19585" priority="9051">
      <formula>Q30&lt;0</formula>
    </cfRule>
  </conditionalFormatting>
  <conditionalFormatting sqref="R39">
    <cfRule type="colorScale" priority="9009">
      <colorScale>
        <cfvo type="min"/>
        <cfvo type="max"/>
        <color theme="0"/>
        <color theme="0"/>
      </colorScale>
    </cfRule>
    <cfRule type="expression" dxfId="19584" priority="9011">
      <formula>Q39&lt;0</formula>
    </cfRule>
  </conditionalFormatting>
  <conditionalFormatting sqref="R39:R66">
    <cfRule type="expression" dxfId="19583" priority="9008">
      <formula>IF(R39="Validar","Rojo","Verde")</formula>
    </cfRule>
    <cfRule type="expression" priority="9010">
      <formula>#REF!</formula>
    </cfRule>
  </conditionalFormatting>
  <conditionalFormatting sqref="R40:R66">
    <cfRule type="colorScale" priority="9048">
      <colorScale>
        <cfvo type="min"/>
        <cfvo type="max"/>
        <color theme="0"/>
        <color theme="0"/>
      </colorScale>
    </cfRule>
    <cfRule type="expression" dxfId="19582" priority="9049">
      <formula>Q40&lt;0</formula>
    </cfRule>
  </conditionalFormatting>
  <conditionalFormatting sqref="R68">
    <cfRule type="colorScale" priority="9005">
      <colorScale>
        <cfvo type="min"/>
        <cfvo type="max"/>
        <color theme="0"/>
        <color theme="0"/>
      </colorScale>
    </cfRule>
    <cfRule type="expression" dxfId="19581" priority="9007">
      <formula>Q68&lt;0</formula>
    </cfRule>
  </conditionalFormatting>
  <conditionalFormatting sqref="R68:R81">
    <cfRule type="expression" dxfId="19580" priority="9004">
      <formula>IF(R68="Validar","Rojo","Verde")</formula>
    </cfRule>
    <cfRule type="expression" priority="9006">
      <formula>#REF!</formula>
    </cfRule>
  </conditionalFormatting>
  <conditionalFormatting sqref="R69:R81">
    <cfRule type="colorScale" priority="9066">
      <colorScale>
        <cfvo type="min"/>
        <cfvo type="max"/>
        <color theme="0"/>
        <color theme="0"/>
      </colorScale>
    </cfRule>
    <cfRule type="expression" dxfId="19579" priority="9067">
      <formula>Q69&lt;0</formula>
    </cfRule>
  </conditionalFormatting>
  <conditionalFormatting sqref="R83">
    <cfRule type="colorScale" priority="8953">
      <colorScale>
        <cfvo type="min"/>
        <cfvo type="max"/>
        <color theme="0"/>
        <color theme="0"/>
      </colorScale>
    </cfRule>
    <cfRule type="expression" dxfId="19578" priority="8955">
      <formula>Q83&lt;0</formula>
    </cfRule>
  </conditionalFormatting>
  <conditionalFormatting sqref="R83:R91">
    <cfRule type="expression" dxfId="19577" priority="8952">
      <formula>IF(R83="Validar","Rojo","Verde")</formula>
    </cfRule>
    <cfRule type="expression" priority="8954">
      <formula>#REF!</formula>
    </cfRule>
  </conditionalFormatting>
  <conditionalFormatting sqref="R84:R91">
    <cfRule type="colorScale" priority="9046">
      <colorScale>
        <cfvo type="min"/>
        <cfvo type="max"/>
        <color theme="0"/>
        <color theme="0"/>
      </colorScale>
    </cfRule>
    <cfRule type="expression" dxfId="19576" priority="9047">
      <formula>Q84&lt;0</formula>
    </cfRule>
  </conditionalFormatting>
  <conditionalFormatting sqref="R93">
    <cfRule type="colorScale" priority="9001">
      <colorScale>
        <cfvo type="min"/>
        <cfvo type="max"/>
        <color theme="0"/>
        <color theme="0"/>
      </colorScale>
    </cfRule>
    <cfRule type="expression" dxfId="19575" priority="9003">
      <formula>Q93&lt;0</formula>
    </cfRule>
  </conditionalFormatting>
  <conditionalFormatting sqref="R93:R102">
    <cfRule type="expression" dxfId="19574" priority="9000">
      <formula>IF(R93="Validar","Rojo","Verde")</formula>
    </cfRule>
    <cfRule type="expression" priority="9002">
      <formula>#REF!</formula>
    </cfRule>
  </conditionalFormatting>
  <conditionalFormatting sqref="R94:R102">
    <cfRule type="colorScale" priority="9044">
      <colorScale>
        <cfvo type="min"/>
        <cfvo type="max"/>
        <color theme="0"/>
        <color theme="0"/>
      </colorScale>
    </cfRule>
    <cfRule type="expression" dxfId="19573" priority="9045">
      <formula>Q94&lt;0</formula>
    </cfRule>
  </conditionalFormatting>
  <conditionalFormatting sqref="R104">
    <cfRule type="colorScale" priority="8997">
      <colorScale>
        <cfvo type="min"/>
        <cfvo type="max"/>
        <color theme="0"/>
        <color theme="0"/>
      </colorScale>
    </cfRule>
    <cfRule type="expression" dxfId="19572" priority="8999">
      <formula>Q104&lt;0</formula>
    </cfRule>
  </conditionalFormatting>
  <conditionalFormatting sqref="R104:R106">
    <cfRule type="expression" dxfId="19571" priority="8996">
      <formula>IF(R104="Validar","Rojo","Verde")</formula>
    </cfRule>
    <cfRule type="expression" priority="8998">
      <formula>#REF!</formula>
    </cfRule>
  </conditionalFormatting>
  <conditionalFormatting sqref="R105:R106">
    <cfRule type="colorScale" priority="9042">
      <colorScale>
        <cfvo type="min"/>
        <cfvo type="max"/>
        <color theme="0"/>
        <color theme="0"/>
      </colorScale>
    </cfRule>
    <cfRule type="expression" dxfId="19570" priority="9043">
      <formula>Q105&lt;0</formula>
    </cfRule>
  </conditionalFormatting>
  <conditionalFormatting sqref="R110">
    <cfRule type="colorScale" priority="9040">
      <colorScale>
        <cfvo type="min"/>
        <cfvo type="max"/>
        <color theme="0"/>
        <color theme="0"/>
      </colorScale>
    </cfRule>
    <cfRule type="expression" dxfId="19569" priority="9041">
      <formula>Q110&lt;0</formula>
    </cfRule>
  </conditionalFormatting>
  <conditionalFormatting sqref="R110:R111">
    <cfRule type="expression" priority="8896">
      <formula>#REF!</formula>
    </cfRule>
  </conditionalFormatting>
  <conditionalFormatting sqref="R111">
    <cfRule type="colorScale" priority="8895">
      <colorScale>
        <cfvo type="min"/>
        <cfvo type="max"/>
        <color theme="0"/>
        <color theme="0"/>
      </colorScale>
    </cfRule>
    <cfRule type="expression" dxfId="19568" priority="8897">
      <formula>Q111&lt;0</formula>
    </cfRule>
  </conditionalFormatting>
  <conditionalFormatting sqref="R117:R123">
    <cfRule type="colorScale" priority="9037">
      <colorScale>
        <cfvo type="min"/>
        <cfvo type="max"/>
        <color theme="0"/>
        <color theme="0"/>
      </colorScale>
    </cfRule>
    <cfRule type="expression" dxfId="19567" priority="9039">
      <formula>Q117&lt;0</formula>
    </cfRule>
  </conditionalFormatting>
  <conditionalFormatting sqref="R125">
    <cfRule type="colorScale" priority="8993">
      <colorScale>
        <cfvo type="min"/>
        <cfvo type="max"/>
        <color theme="0"/>
        <color theme="0"/>
      </colorScale>
    </cfRule>
    <cfRule type="expression" dxfId="19566" priority="8995">
      <formula>Q125&lt;0</formula>
    </cfRule>
  </conditionalFormatting>
  <conditionalFormatting sqref="R125:R134">
    <cfRule type="expression" dxfId="19565" priority="8992">
      <formula>IF(R125="Validar","Rojo","Verde")</formula>
    </cfRule>
    <cfRule type="expression" priority="8994">
      <formula>#REF!</formula>
    </cfRule>
  </conditionalFormatting>
  <conditionalFormatting sqref="R126:R134">
    <cfRule type="colorScale" priority="9034">
      <colorScale>
        <cfvo type="min"/>
        <cfvo type="max"/>
        <color theme="0"/>
        <color theme="0"/>
      </colorScale>
    </cfRule>
    <cfRule type="expression" dxfId="19564" priority="9035">
      <formula>Q126&lt;0</formula>
    </cfRule>
  </conditionalFormatting>
  <conditionalFormatting sqref="X110:X111">
    <cfRule type="expression" dxfId="19563" priority="7762">
      <formula>IF(X110="Validar","Rojo","Verde")</formula>
    </cfRule>
  </conditionalFormatting>
  <conditionalFormatting sqref="X117:X123">
    <cfRule type="expression" dxfId="19562" priority="7818">
      <formula>IF(X117="Validar","Rojo","Verde")</formula>
    </cfRule>
  </conditionalFormatting>
  <conditionalFormatting sqref="X6:X16">
    <cfRule type="expression" dxfId="19561" priority="7810">
      <formula>IF(X6="Validar","Rojo","Verde")</formula>
    </cfRule>
    <cfRule type="expression" priority="7812">
      <formula>#REF!</formula>
    </cfRule>
  </conditionalFormatting>
  <conditionalFormatting sqref="X6:X9">
    <cfRule type="colorScale" priority="7846">
      <colorScale>
        <cfvo type="min"/>
        <cfvo type="max"/>
        <color theme="0"/>
        <color theme="0"/>
      </colorScale>
    </cfRule>
    <cfRule type="expression" dxfId="19560" priority="7847">
      <formula>W6&lt;0</formula>
    </cfRule>
  </conditionalFormatting>
  <conditionalFormatting sqref="X10">
    <cfRule type="colorScale" priority="7814">
      <colorScale>
        <cfvo type="min"/>
        <cfvo type="max"/>
        <color theme="0"/>
        <color theme="0"/>
      </colorScale>
    </cfRule>
    <cfRule type="expression" dxfId="19559" priority="7815">
      <formula>W10&lt;0</formula>
    </cfRule>
  </conditionalFormatting>
  <conditionalFormatting sqref="X11:X14">
    <cfRule type="colorScale" priority="7844">
      <colorScale>
        <cfvo type="min"/>
        <cfvo type="max"/>
        <color theme="0"/>
        <color theme="0"/>
      </colorScale>
    </cfRule>
    <cfRule type="expression" dxfId="19558" priority="7845">
      <formula>W11&lt;0</formula>
    </cfRule>
  </conditionalFormatting>
  <conditionalFormatting sqref="X15">
    <cfRule type="colorScale" priority="7811">
      <colorScale>
        <cfvo type="min"/>
        <cfvo type="max"/>
        <color theme="0"/>
        <color theme="0"/>
      </colorScale>
    </cfRule>
    <cfRule type="expression" dxfId="19557" priority="7813">
      <formula>W15&lt;0</formula>
    </cfRule>
  </conditionalFormatting>
  <conditionalFormatting sqref="X16">
    <cfRule type="colorScale" priority="7842">
      <colorScale>
        <cfvo type="min"/>
        <cfvo type="max"/>
        <color theme="0"/>
        <color theme="0"/>
      </colorScale>
    </cfRule>
    <cfRule type="expression" dxfId="19556" priority="7843">
      <formula>W16&lt;0</formula>
    </cfRule>
  </conditionalFormatting>
  <conditionalFormatting sqref="X18">
    <cfRule type="colorScale" priority="7807">
      <colorScale>
        <cfvo type="min"/>
        <cfvo type="max"/>
        <color theme="0"/>
        <color theme="0"/>
      </colorScale>
    </cfRule>
    <cfRule type="expression" dxfId="19555" priority="7809">
      <formula>W18&lt;0</formula>
    </cfRule>
  </conditionalFormatting>
  <conditionalFormatting sqref="X18:X19">
    <cfRule type="expression" dxfId="19554" priority="7806">
      <formula>IF(X18="Validar","Rojo","Verde")</formula>
    </cfRule>
    <cfRule type="expression" priority="7808">
      <formula>#REF!</formula>
    </cfRule>
  </conditionalFormatting>
  <conditionalFormatting sqref="X19">
    <cfRule type="colorScale" priority="7840">
      <colorScale>
        <cfvo type="min"/>
        <cfvo type="max"/>
        <color theme="0"/>
        <color theme="0"/>
      </colorScale>
    </cfRule>
    <cfRule type="expression" dxfId="19553" priority="7841">
      <formula>W19&lt;0</formula>
    </cfRule>
  </conditionalFormatting>
  <conditionalFormatting sqref="X23">
    <cfRule type="colorScale" priority="7803">
      <colorScale>
        <cfvo type="min"/>
        <cfvo type="max"/>
        <color theme="0"/>
        <color theme="0"/>
      </colorScale>
    </cfRule>
    <cfRule type="expression" dxfId="19552" priority="7805">
      <formula>W23&lt;0</formula>
    </cfRule>
  </conditionalFormatting>
  <conditionalFormatting sqref="X23:X24">
    <cfRule type="expression" dxfId="19551" priority="7802">
      <formula>IF(X23="Validar","Rojo","Verde")</formula>
    </cfRule>
    <cfRule type="expression" priority="7804">
      <formula>#REF!</formula>
    </cfRule>
  </conditionalFormatting>
  <conditionalFormatting sqref="X24">
    <cfRule type="colorScale" priority="7836">
      <colorScale>
        <cfvo type="min"/>
        <cfvo type="max"/>
        <color theme="0"/>
        <color theme="0"/>
      </colorScale>
    </cfRule>
    <cfRule type="expression" dxfId="19550" priority="7837">
      <formula>W24&lt;0</formula>
    </cfRule>
  </conditionalFormatting>
  <conditionalFormatting sqref="X26">
    <cfRule type="colorScale" priority="7799">
      <colorScale>
        <cfvo type="min"/>
        <cfvo type="max"/>
        <color theme="0"/>
        <color theme="0"/>
      </colorScale>
    </cfRule>
    <cfRule type="expression" dxfId="19549" priority="7801">
      <formula>W26&lt;0</formula>
    </cfRule>
  </conditionalFormatting>
  <conditionalFormatting sqref="X26:X27">
    <cfRule type="expression" dxfId="19548" priority="7798">
      <formula>IF(X26="Validar","Rojo","Verde")</formula>
    </cfRule>
    <cfRule type="expression" priority="7800">
      <formula>#REF!</formula>
    </cfRule>
  </conditionalFormatting>
  <conditionalFormatting sqref="X27">
    <cfRule type="colorScale" priority="7834">
      <colorScale>
        <cfvo type="min"/>
        <cfvo type="max"/>
        <color theme="0"/>
        <color theme="0"/>
      </colorScale>
    </cfRule>
    <cfRule type="expression" dxfId="19547" priority="7835">
      <formula>W27&lt;0</formula>
    </cfRule>
  </conditionalFormatting>
  <conditionalFormatting sqref="X29">
    <cfRule type="colorScale" priority="7795">
      <colorScale>
        <cfvo type="min"/>
        <cfvo type="max"/>
        <color theme="0"/>
        <color theme="0"/>
      </colorScale>
    </cfRule>
    <cfRule type="expression" dxfId="19546" priority="7797">
      <formula>W29&lt;0</formula>
    </cfRule>
  </conditionalFormatting>
  <conditionalFormatting sqref="X29:X30">
    <cfRule type="expression" dxfId="19545" priority="7794">
      <formula>IF(X29="Validar","Rojo","Verde")</formula>
    </cfRule>
    <cfRule type="expression" priority="7796">
      <formula>#REF!</formula>
    </cfRule>
  </conditionalFormatting>
  <conditionalFormatting sqref="X30">
    <cfRule type="colorScale" priority="7832">
      <colorScale>
        <cfvo type="min"/>
        <cfvo type="max"/>
        <color theme="0"/>
        <color theme="0"/>
      </colorScale>
    </cfRule>
    <cfRule type="expression" dxfId="19544" priority="7833">
      <formula>W30&lt;0</formula>
    </cfRule>
  </conditionalFormatting>
  <conditionalFormatting sqref="X39">
    <cfRule type="colorScale" priority="7791">
      <colorScale>
        <cfvo type="min"/>
        <cfvo type="max"/>
        <color theme="0"/>
        <color theme="0"/>
      </colorScale>
    </cfRule>
    <cfRule type="expression" dxfId="19543" priority="7793">
      <formula>W39&lt;0</formula>
    </cfRule>
  </conditionalFormatting>
  <conditionalFormatting sqref="X39:X66">
    <cfRule type="expression" dxfId="19542" priority="7790">
      <formula>IF(X39="Validar","Rojo","Verde")</formula>
    </cfRule>
    <cfRule type="expression" priority="7792">
      <formula>#REF!</formula>
    </cfRule>
  </conditionalFormatting>
  <conditionalFormatting sqref="X40:X66">
    <cfRule type="colorScale" priority="7830">
      <colorScale>
        <cfvo type="min"/>
        <cfvo type="max"/>
        <color theme="0"/>
        <color theme="0"/>
      </colorScale>
    </cfRule>
    <cfRule type="expression" dxfId="19541" priority="7831">
      <formula>W40&lt;0</formula>
    </cfRule>
  </conditionalFormatting>
  <conditionalFormatting sqref="X68">
    <cfRule type="colorScale" priority="7787">
      <colorScale>
        <cfvo type="min"/>
        <cfvo type="max"/>
        <color theme="0"/>
        <color theme="0"/>
      </colorScale>
    </cfRule>
    <cfRule type="expression" dxfId="19540" priority="7789">
      <formula>W68&lt;0</formula>
    </cfRule>
  </conditionalFormatting>
  <conditionalFormatting sqref="X68:X81">
    <cfRule type="expression" dxfId="19539" priority="7786">
      <formula>IF(X68="Validar","Rojo","Verde")</formula>
    </cfRule>
    <cfRule type="expression" priority="7788">
      <formula>#REF!</formula>
    </cfRule>
  </conditionalFormatting>
  <conditionalFormatting sqref="X69:X81">
    <cfRule type="colorScale" priority="7848">
      <colorScale>
        <cfvo type="min"/>
        <cfvo type="max"/>
        <color theme="0"/>
        <color theme="0"/>
      </colorScale>
    </cfRule>
    <cfRule type="expression" dxfId="19538" priority="7849">
      <formula>W69&lt;0</formula>
    </cfRule>
  </conditionalFormatting>
  <conditionalFormatting sqref="X83">
    <cfRule type="colorScale" priority="7770">
      <colorScale>
        <cfvo type="min"/>
        <cfvo type="max"/>
        <color theme="0"/>
        <color theme="0"/>
      </colorScale>
    </cfRule>
    <cfRule type="expression" dxfId="19537" priority="7772">
      <formula>W83&lt;0</formula>
    </cfRule>
  </conditionalFormatting>
  <conditionalFormatting sqref="X83:X91">
    <cfRule type="expression" dxfId="19536" priority="7769">
      <formula>IF(X83="Validar","Rojo","Verde")</formula>
    </cfRule>
    <cfRule type="expression" priority="7771">
      <formula>#REF!</formula>
    </cfRule>
  </conditionalFormatting>
  <conditionalFormatting sqref="X84:X91">
    <cfRule type="colorScale" priority="7828">
      <colorScale>
        <cfvo type="min"/>
        <cfvo type="max"/>
        <color theme="0"/>
        <color theme="0"/>
      </colorScale>
    </cfRule>
    <cfRule type="expression" dxfId="19535" priority="7829">
      <formula>W84&lt;0</formula>
    </cfRule>
  </conditionalFormatting>
  <conditionalFormatting sqref="X93">
    <cfRule type="colorScale" priority="7783">
      <colorScale>
        <cfvo type="min"/>
        <cfvo type="max"/>
        <color theme="0"/>
        <color theme="0"/>
      </colorScale>
    </cfRule>
    <cfRule type="expression" dxfId="19534" priority="7785">
      <formula>W93&lt;0</formula>
    </cfRule>
  </conditionalFormatting>
  <conditionalFormatting sqref="X93:X102">
    <cfRule type="expression" dxfId="19533" priority="7782">
      <formula>IF(X93="Validar","Rojo","Verde")</formula>
    </cfRule>
    <cfRule type="expression" priority="7784">
      <formula>#REF!</formula>
    </cfRule>
  </conditionalFormatting>
  <conditionalFormatting sqref="X94:X102">
    <cfRule type="colorScale" priority="7826">
      <colorScale>
        <cfvo type="min"/>
        <cfvo type="max"/>
        <color theme="0"/>
        <color theme="0"/>
      </colorScale>
    </cfRule>
    <cfRule type="expression" dxfId="19532" priority="7827">
      <formula>W94&lt;0</formula>
    </cfRule>
  </conditionalFormatting>
  <conditionalFormatting sqref="X104">
    <cfRule type="colorScale" priority="7779">
      <colorScale>
        <cfvo type="min"/>
        <cfvo type="max"/>
        <color theme="0"/>
        <color theme="0"/>
      </colorScale>
    </cfRule>
    <cfRule type="expression" dxfId="19531" priority="7781">
      <formula>W104&lt;0</formula>
    </cfRule>
  </conditionalFormatting>
  <conditionalFormatting sqref="X104:X106">
    <cfRule type="expression" dxfId="19530" priority="7778">
      <formula>IF(X104="Validar","Rojo","Verde")</formula>
    </cfRule>
    <cfRule type="expression" priority="7780">
      <formula>#REF!</formula>
    </cfRule>
  </conditionalFormatting>
  <conditionalFormatting sqref="X105:X106">
    <cfRule type="colorScale" priority="7824">
      <colorScale>
        <cfvo type="min"/>
        <cfvo type="max"/>
        <color theme="0"/>
        <color theme="0"/>
      </colorScale>
    </cfRule>
    <cfRule type="expression" dxfId="19529" priority="7825">
      <formula>W105&lt;0</formula>
    </cfRule>
  </conditionalFormatting>
  <conditionalFormatting sqref="X110">
    <cfRule type="colorScale" priority="7822">
      <colorScale>
        <cfvo type="min"/>
        <cfvo type="max"/>
        <color theme="0"/>
        <color theme="0"/>
      </colorScale>
    </cfRule>
    <cfRule type="expression" dxfId="19528" priority="7823">
      <formula>W110&lt;0</formula>
    </cfRule>
  </conditionalFormatting>
  <conditionalFormatting sqref="X110:X111">
    <cfRule type="expression" priority="7764">
      <formula>#REF!</formula>
    </cfRule>
  </conditionalFormatting>
  <conditionalFormatting sqref="X111">
    <cfRule type="colorScale" priority="7763">
      <colorScale>
        <cfvo type="min"/>
        <cfvo type="max"/>
        <color theme="0"/>
        <color theme="0"/>
      </colorScale>
    </cfRule>
    <cfRule type="expression" dxfId="19527" priority="7765">
      <formula>W111&lt;0</formula>
    </cfRule>
  </conditionalFormatting>
  <conditionalFormatting sqref="X117:X123">
    <cfRule type="colorScale" priority="7819">
      <colorScale>
        <cfvo type="min"/>
        <cfvo type="max"/>
        <color theme="0"/>
        <color theme="0"/>
      </colorScale>
    </cfRule>
    <cfRule type="expression" priority="7820">
      <formula>#REF!</formula>
    </cfRule>
    <cfRule type="expression" dxfId="19526" priority="7821">
      <formula>W117&lt;0</formula>
    </cfRule>
  </conditionalFormatting>
  <conditionalFormatting sqref="X125">
    <cfRule type="colorScale" priority="7775">
      <colorScale>
        <cfvo type="min"/>
        <cfvo type="max"/>
        <color theme="0"/>
        <color theme="0"/>
      </colorScale>
    </cfRule>
    <cfRule type="expression" dxfId="19525" priority="7777">
      <formula>W125&lt;0</formula>
    </cfRule>
  </conditionalFormatting>
  <conditionalFormatting sqref="X125:X134">
    <cfRule type="expression" dxfId="19524" priority="7774">
      <formula>IF(X125="Validar","Rojo","Verde")</formula>
    </cfRule>
    <cfRule type="expression" priority="7776">
      <formula>#REF!</formula>
    </cfRule>
  </conditionalFormatting>
  <conditionalFormatting sqref="X126:X134">
    <cfRule type="colorScale" priority="7816">
      <colorScale>
        <cfvo type="min"/>
        <cfvo type="max"/>
        <color theme="0"/>
        <color theme="0"/>
      </colorScale>
    </cfRule>
    <cfRule type="expression" dxfId="19523" priority="7817">
      <formula>W126&lt;0</formula>
    </cfRule>
  </conditionalFormatting>
  <conditionalFormatting sqref="AB110:AB111">
    <cfRule type="expression" dxfId="19522" priority="8519">
      <formula>IF(AB110="Validar","Rojo","Verde")</formula>
    </cfRule>
  </conditionalFormatting>
  <conditionalFormatting sqref="AB117:AB123">
    <cfRule type="expression" dxfId="19521" priority="8575">
      <formula>IF(AB117="Validar","Rojo","Verde")</formula>
    </cfRule>
  </conditionalFormatting>
  <conditionalFormatting sqref="AB117:AB123">
    <cfRule type="expression" priority="8577">
      <formula>#REF!</formula>
    </cfRule>
  </conditionalFormatting>
  <conditionalFormatting sqref="AB6:AB16">
    <cfRule type="expression" dxfId="19520" priority="8567">
      <formula>IF(AB6="Validar","Rojo","Verde")</formula>
    </cfRule>
    <cfRule type="expression" priority="8569">
      <formula>#REF!</formula>
    </cfRule>
  </conditionalFormatting>
  <conditionalFormatting sqref="AB6:AB9">
    <cfRule type="colorScale" priority="8603">
      <colorScale>
        <cfvo type="min"/>
        <cfvo type="max"/>
        <color theme="0"/>
        <color theme="0"/>
      </colorScale>
    </cfRule>
    <cfRule type="expression" dxfId="19519" priority="8604">
      <formula>AA6&lt;0</formula>
    </cfRule>
  </conditionalFormatting>
  <conditionalFormatting sqref="AB10">
    <cfRule type="colorScale" priority="8571">
      <colorScale>
        <cfvo type="min"/>
        <cfvo type="max"/>
        <color theme="0"/>
        <color theme="0"/>
      </colorScale>
    </cfRule>
    <cfRule type="expression" dxfId="19518" priority="8572">
      <formula>AA10&lt;0</formula>
    </cfRule>
  </conditionalFormatting>
  <conditionalFormatting sqref="AB11:AB14">
    <cfRule type="colorScale" priority="8601">
      <colorScale>
        <cfvo type="min"/>
        <cfvo type="max"/>
        <color theme="0"/>
        <color theme="0"/>
      </colorScale>
    </cfRule>
    <cfRule type="expression" dxfId="19517" priority="8602">
      <formula>AA11&lt;0</formula>
    </cfRule>
  </conditionalFormatting>
  <conditionalFormatting sqref="AB15">
    <cfRule type="colorScale" priority="8568">
      <colorScale>
        <cfvo type="min"/>
        <cfvo type="max"/>
        <color theme="0"/>
        <color theme="0"/>
      </colorScale>
    </cfRule>
    <cfRule type="expression" dxfId="19516" priority="8570">
      <formula>AA15&lt;0</formula>
    </cfRule>
  </conditionalFormatting>
  <conditionalFormatting sqref="AB16">
    <cfRule type="colorScale" priority="8599">
      <colorScale>
        <cfvo type="min"/>
        <cfvo type="max"/>
        <color theme="0"/>
        <color theme="0"/>
      </colorScale>
    </cfRule>
    <cfRule type="expression" dxfId="19515" priority="8600">
      <formula>AA16&lt;0</formula>
    </cfRule>
  </conditionalFormatting>
  <conditionalFormatting sqref="AB18">
    <cfRule type="colorScale" priority="8564">
      <colorScale>
        <cfvo type="min"/>
        <cfvo type="max"/>
        <color theme="0"/>
        <color theme="0"/>
      </colorScale>
    </cfRule>
    <cfRule type="expression" dxfId="19514" priority="8566">
      <formula>AA18&lt;0</formula>
    </cfRule>
  </conditionalFormatting>
  <conditionalFormatting sqref="AB18:AB19">
    <cfRule type="expression" dxfId="19513" priority="8563">
      <formula>IF(AB18="Validar","Rojo","Verde")</formula>
    </cfRule>
    <cfRule type="expression" priority="8565">
      <formula>#REF!</formula>
    </cfRule>
  </conditionalFormatting>
  <conditionalFormatting sqref="AB19">
    <cfRule type="colorScale" priority="8597">
      <colorScale>
        <cfvo type="min"/>
        <cfvo type="max"/>
        <color theme="0"/>
        <color theme="0"/>
      </colorScale>
    </cfRule>
    <cfRule type="expression" dxfId="19512" priority="8598">
      <formula>AA19&lt;0</formula>
    </cfRule>
  </conditionalFormatting>
  <conditionalFormatting sqref="AB23">
    <cfRule type="colorScale" priority="8560">
      <colorScale>
        <cfvo type="min"/>
        <cfvo type="max"/>
        <color theme="0"/>
        <color theme="0"/>
      </colorScale>
    </cfRule>
    <cfRule type="expression" dxfId="19511" priority="8562">
      <formula>AA23&lt;0</formula>
    </cfRule>
  </conditionalFormatting>
  <conditionalFormatting sqref="AB23:AB24">
    <cfRule type="expression" dxfId="19510" priority="8559">
      <formula>IF(AB23="Validar","Rojo","Verde")</formula>
    </cfRule>
    <cfRule type="expression" priority="8561">
      <formula>#REF!</formula>
    </cfRule>
  </conditionalFormatting>
  <conditionalFormatting sqref="AB24">
    <cfRule type="colorScale" priority="8593">
      <colorScale>
        <cfvo type="min"/>
        <cfvo type="max"/>
        <color theme="0"/>
        <color theme="0"/>
      </colorScale>
    </cfRule>
    <cfRule type="expression" dxfId="19509" priority="8594">
      <formula>AA24&lt;0</formula>
    </cfRule>
  </conditionalFormatting>
  <conditionalFormatting sqref="AB26">
    <cfRule type="colorScale" priority="8556">
      <colorScale>
        <cfvo type="min"/>
        <cfvo type="max"/>
        <color theme="0"/>
        <color theme="0"/>
      </colorScale>
    </cfRule>
    <cfRule type="expression" dxfId="19508" priority="8558">
      <formula>AA26&lt;0</formula>
    </cfRule>
  </conditionalFormatting>
  <conditionalFormatting sqref="AB26:AB27">
    <cfRule type="expression" dxfId="19507" priority="8555">
      <formula>IF(AB26="Validar","Rojo","Verde")</formula>
    </cfRule>
    <cfRule type="expression" priority="8557">
      <formula>#REF!</formula>
    </cfRule>
  </conditionalFormatting>
  <conditionalFormatting sqref="AB27">
    <cfRule type="colorScale" priority="8591">
      <colorScale>
        <cfvo type="min"/>
        <cfvo type="max"/>
        <color theme="0"/>
        <color theme="0"/>
      </colorScale>
    </cfRule>
    <cfRule type="expression" dxfId="19506" priority="8592">
      <formula>AA27&lt;0</formula>
    </cfRule>
  </conditionalFormatting>
  <conditionalFormatting sqref="AB29">
    <cfRule type="colorScale" priority="8552">
      <colorScale>
        <cfvo type="min"/>
        <cfvo type="max"/>
        <color theme="0"/>
        <color theme="0"/>
      </colorScale>
    </cfRule>
    <cfRule type="expression" dxfId="19505" priority="8554">
      <formula>AA29&lt;0</formula>
    </cfRule>
  </conditionalFormatting>
  <conditionalFormatting sqref="AB29:AB30">
    <cfRule type="expression" dxfId="19504" priority="8551">
      <formula>IF(AB29="Validar","Rojo","Verde")</formula>
    </cfRule>
    <cfRule type="expression" priority="8553">
      <formula>#REF!</formula>
    </cfRule>
  </conditionalFormatting>
  <conditionalFormatting sqref="AB30">
    <cfRule type="colorScale" priority="8589">
      <colorScale>
        <cfvo type="min"/>
        <cfvo type="max"/>
        <color theme="0"/>
        <color theme="0"/>
      </colorScale>
    </cfRule>
    <cfRule type="expression" dxfId="19503" priority="8590">
      <formula>AA30&lt;0</formula>
    </cfRule>
  </conditionalFormatting>
  <conditionalFormatting sqref="AB39">
    <cfRule type="colorScale" priority="8548">
      <colorScale>
        <cfvo type="min"/>
        <cfvo type="max"/>
        <color theme="0"/>
        <color theme="0"/>
      </colorScale>
    </cfRule>
    <cfRule type="expression" dxfId="19502" priority="8550">
      <formula>AA39&lt;0</formula>
    </cfRule>
  </conditionalFormatting>
  <conditionalFormatting sqref="AB39:AB66">
    <cfRule type="expression" dxfId="19501" priority="8547">
      <formula>IF(AB39="Validar","Rojo","Verde")</formula>
    </cfRule>
    <cfRule type="expression" priority="8549">
      <formula>#REF!</formula>
    </cfRule>
  </conditionalFormatting>
  <conditionalFormatting sqref="AB40:AB66">
    <cfRule type="colorScale" priority="8587">
      <colorScale>
        <cfvo type="min"/>
        <cfvo type="max"/>
        <color theme="0"/>
        <color theme="0"/>
      </colorScale>
    </cfRule>
    <cfRule type="expression" dxfId="19500" priority="8588">
      <formula>AA40&lt;0</formula>
    </cfRule>
  </conditionalFormatting>
  <conditionalFormatting sqref="AB68">
    <cfRule type="colorScale" priority="8544">
      <colorScale>
        <cfvo type="min"/>
        <cfvo type="max"/>
        <color theme="0"/>
        <color theme="0"/>
      </colorScale>
    </cfRule>
    <cfRule type="expression" dxfId="19499" priority="8546">
      <formula>AA68&lt;0</formula>
    </cfRule>
  </conditionalFormatting>
  <conditionalFormatting sqref="AB68:AB81">
    <cfRule type="expression" dxfId="19498" priority="8543">
      <formula>IF(AB68="Validar","Rojo","Verde")</formula>
    </cfRule>
    <cfRule type="expression" priority="8545">
      <formula>#REF!</formula>
    </cfRule>
  </conditionalFormatting>
  <conditionalFormatting sqref="AB69:AB81">
    <cfRule type="colorScale" priority="8605">
      <colorScale>
        <cfvo type="min"/>
        <cfvo type="max"/>
        <color theme="0"/>
        <color theme="0"/>
      </colorScale>
    </cfRule>
    <cfRule type="expression" dxfId="19497" priority="8606">
      <formula>AA69&lt;0</formula>
    </cfRule>
  </conditionalFormatting>
  <conditionalFormatting sqref="AB83">
    <cfRule type="colorScale" priority="8527">
      <colorScale>
        <cfvo type="min"/>
        <cfvo type="max"/>
        <color theme="0"/>
        <color theme="0"/>
      </colorScale>
    </cfRule>
    <cfRule type="expression" dxfId="19496" priority="8529">
      <formula>AA83&lt;0</formula>
    </cfRule>
  </conditionalFormatting>
  <conditionalFormatting sqref="AB83:AB91">
    <cfRule type="expression" dxfId="19495" priority="8526">
      <formula>IF(AB83="Validar","Rojo","Verde")</formula>
    </cfRule>
    <cfRule type="expression" priority="8528">
      <formula>#REF!</formula>
    </cfRule>
  </conditionalFormatting>
  <conditionalFormatting sqref="AB84:AB91">
    <cfRule type="colorScale" priority="8585">
      <colorScale>
        <cfvo type="min"/>
        <cfvo type="max"/>
        <color theme="0"/>
        <color theme="0"/>
      </colorScale>
    </cfRule>
    <cfRule type="expression" dxfId="19494" priority="8586">
      <formula>AA84&lt;0</formula>
    </cfRule>
  </conditionalFormatting>
  <conditionalFormatting sqref="AB93">
    <cfRule type="colorScale" priority="8540">
      <colorScale>
        <cfvo type="min"/>
        <cfvo type="max"/>
        <color theme="0"/>
        <color theme="0"/>
      </colorScale>
    </cfRule>
    <cfRule type="expression" dxfId="19493" priority="8542">
      <formula>AA93&lt;0</formula>
    </cfRule>
  </conditionalFormatting>
  <conditionalFormatting sqref="AB93:AB102">
    <cfRule type="expression" dxfId="19492" priority="8539">
      <formula>IF(AB93="Validar","Rojo","Verde")</formula>
    </cfRule>
    <cfRule type="expression" priority="8541">
      <formula>#REF!</formula>
    </cfRule>
  </conditionalFormatting>
  <conditionalFormatting sqref="AB94:AB102">
    <cfRule type="colorScale" priority="8583">
      <colorScale>
        <cfvo type="min"/>
        <cfvo type="max"/>
        <color theme="0"/>
        <color theme="0"/>
      </colorScale>
    </cfRule>
    <cfRule type="expression" dxfId="19491" priority="8584">
      <formula>AA94&lt;0</formula>
    </cfRule>
  </conditionalFormatting>
  <conditionalFormatting sqref="AB104">
    <cfRule type="colorScale" priority="8536">
      <colorScale>
        <cfvo type="min"/>
        <cfvo type="max"/>
        <color theme="0"/>
        <color theme="0"/>
      </colorScale>
    </cfRule>
    <cfRule type="expression" dxfId="19490" priority="8538">
      <formula>AA104&lt;0</formula>
    </cfRule>
  </conditionalFormatting>
  <conditionalFormatting sqref="AB104:AB106">
    <cfRule type="expression" dxfId="19489" priority="8535">
      <formula>IF(AB104="Validar","Rojo","Verde")</formula>
    </cfRule>
    <cfRule type="expression" priority="8537">
      <formula>#REF!</formula>
    </cfRule>
  </conditionalFormatting>
  <conditionalFormatting sqref="AB105:AB106">
    <cfRule type="colorScale" priority="8581">
      <colorScale>
        <cfvo type="min"/>
        <cfvo type="max"/>
        <color theme="0"/>
        <color theme="0"/>
      </colorScale>
    </cfRule>
    <cfRule type="expression" dxfId="19488" priority="8582">
      <formula>AA105&lt;0</formula>
    </cfRule>
  </conditionalFormatting>
  <conditionalFormatting sqref="AB110">
    <cfRule type="colorScale" priority="8579">
      <colorScale>
        <cfvo type="min"/>
        <cfvo type="max"/>
        <color theme="0"/>
        <color theme="0"/>
      </colorScale>
    </cfRule>
    <cfRule type="expression" dxfId="19487" priority="8580">
      <formula>AA110&lt;0</formula>
    </cfRule>
  </conditionalFormatting>
  <conditionalFormatting sqref="AB110:AB111">
    <cfRule type="expression" priority="8521">
      <formula>#REF!</formula>
    </cfRule>
  </conditionalFormatting>
  <conditionalFormatting sqref="AB111">
    <cfRule type="colorScale" priority="8520">
      <colorScale>
        <cfvo type="min"/>
        <cfvo type="max"/>
        <color theme="0"/>
        <color theme="0"/>
      </colorScale>
    </cfRule>
    <cfRule type="expression" dxfId="19486" priority="8522">
      <formula>AA111&lt;0</formula>
    </cfRule>
  </conditionalFormatting>
  <conditionalFormatting sqref="AB117:AB123">
    <cfRule type="colorScale" priority="8576">
      <colorScale>
        <cfvo type="min"/>
        <cfvo type="max"/>
        <color theme="0"/>
        <color theme="0"/>
      </colorScale>
    </cfRule>
    <cfRule type="expression" dxfId="19485" priority="8578">
      <formula>AA117&lt;0</formula>
    </cfRule>
  </conditionalFormatting>
  <conditionalFormatting sqref="AB125">
    <cfRule type="colorScale" priority="8532">
      <colorScale>
        <cfvo type="min"/>
        <cfvo type="max"/>
        <color theme="0"/>
        <color theme="0"/>
      </colorScale>
    </cfRule>
    <cfRule type="expression" dxfId="19484" priority="8534">
      <formula>AA125&lt;0</formula>
    </cfRule>
  </conditionalFormatting>
  <conditionalFormatting sqref="AB125:AB134">
    <cfRule type="expression" dxfId="19483" priority="8531">
      <formula>IF(AB125="Validar","Rojo","Verde")</formula>
    </cfRule>
    <cfRule type="expression" priority="8533">
      <formula>#REF!</formula>
    </cfRule>
  </conditionalFormatting>
  <conditionalFormatting sqref="AB126:AB134">
    <cfRule type="colorScale" priority="8573">
      <colorScale>
        <cfvo type="min"/>
        <cfvo type="max"/>
        <color theme="0"/>
        <color theme="0"/>
      </colorScale>
    </cfRule>
    <cfRule type="expression" dxfId="19482" priority="8574">
      <formula>AA126&lt;0</formula>
    </cfRule>
  </conditionalFormatting>
  <conditionalFormatting sqref="AV110:AV111">
    <cfRule type="expression" dxfId="19481" priority="7673">
      <formula>IF(AV110="Validar","Rojo","Verde")</formula>
    </cfRule>
  </conditionalFormatting>
  <conditionalFormatting sqref="AV117:AV123">
    <cfRule type="expression" dxfId="19480" priority="7729">
      <formula>IF(AV117="Validar","Rojo","Verde")</formula>
    </cfRule>
  </conditionalFormatting>
  <conditionalFormatting sqref="AV6:AV16">
    <cfRule type="expression" dxfId="19479" priority="7721">
      <formula>IF(AV6="Validar","Rojo","Verde")</formula>
    </cfRule>
    <cfRule type="expression" priority="7723">
      <formula>#REF!</formula>
    </cfRule>
  </conditionalFormatting>
  <conditionalFormatting sqref="AV6:AV9">
    <cfRule type="colorScale" priority="7757">
      <colorScale>
        <cfvo type="min"/>
        <cfvo type="max"/>
        <color theme="0"/>
        <color theme="0"/>
      </colorScale>
    </cfRule>
    <cfRule type="expression" dxfId="19478" priority="7758">
      <formula>AU6&lt;0</formula>
    </cfRule>
  </conditionalFormatting>
  <conditionalFormatting sqref="AV10">
    <cfRule type="colorScale" priority="7725">
      <colorScale>
        <cfvo type="min"/>
        <cfvo type="max"/>
        <color theme="0"/>
        <color theme="0"/>
      </colorScale>
    </cfRule>
    <cfRule type="expression" dxfId="19477" priority="7726">
      <formula>AU10&lt;0</formula>
    </cfRule>
  </conditionalFormatting>
  <conditionalFormatting sqref="AV11:AV14">
    <cfRule type="colorScale" priority="7755">
      <colorScale>
        <cfvo type="min"/>
        <cfvo type="max"/>
        <color theme="0"/>
        <color theme="0"/>
      </colorScale>
    </cfRule>
    <cfRule type="expression" dxfId="19476" priority="7756">
      <formula>AU11&lt;0</formula>
    </cfRule>
  </conditionalFormatting>
  <conditionalFormatting sqref="AV15">
    <cfRule type="colorScale" priority="7722">
      <colorScale>
        <cfvo type="min"/>
        <cfvo type="max"/>
        <color theme="0"/>
        <color theme="0"/>
      </colorScale>
    </cfRule>
    <cfRule type="expression" dxfId="19475" priority="7724">
      <formula>AU15&lt;0</formula>
    </cfRule>
  </conditionalFormatting>
  <conditionalFormatting sqref="AV16">
    <cfRule type="colorScale" priority="7753">
      <colorScale>
        <cfvo type="min"/>
        <cfvo type="max"/>
        <color theme="0"/>
        <color theme="0"/>
      </colorScale>
    </cfRule>
    <cfRule type="expression" dxfId="19474" priority="7754">
      <formula>AU16&lt;0</formula>
    </cfRule>
  </conditionalFormatting>
  <conditionalFormatting sqref="AV18">
    <cfRule type="colorScale" priority="7718">
      <colorScale>
        <cfvo type="min"/>
        <cfvo type="max"/>
        <color theme="0"/>
        <color theme="0"/>
      </colorScale>
    </cfRule>
    <cfRule type="expression" dxfId="19473" priority="7720">
      <formula>AU18&lt;0</formula>
    </cfRule>
  </conditionalFormatting>
  <conditionalFormatting sqref="AV18:AV19">
    <cfRule type="expression" dxfId="19472" priority="7717">
      <formula>IF(AV18="Validar","Rojo","Verde")</formula>
    </cfRule>
    <cfRule type="expression" priority="7719">
      <formula>#REF!</formula>
    </cfRule>
  </conditionalFormatting>
  <conditionalFormatting sqref="AV19">
    <cfRule type="colorScale" priority="7751">
      <colorScale>
        <cfvo type="min"/>
        <cfvo type="max"/>
        <color theme="0"/>
        <color theme="0"/>
      </colorScale>
    </cfRule>
    <cfRule type="expression" dxfId="19471" priority="7752">
      <formula>AU19&lt;0</formula>
    </cfRule>
  </conditionalFormatting>
  <conditionalFormatting sqref="AV23">
    <cfRule type="colorScale" priority="7714">
      <colorScale>
        <cfvo type="min"/>
        <cfvo type="max"/>
        <color theme="0"/>
        <color theme="0"/>
      </colorScale>
    </cfRule>
    <cfRule type="expression" dxfId="19470" priority="7716">
      <formula>AU23&lt;0</formula>
    </cfRule>
  </conditionalFormatting>
  <conditionalFormatting sqref="AV23:AV24">
    <cfRule type="expression" dxfId="19469" priority="7713">
      <formula>IF(AV23="Validar","Rojo","Verde")</formula>
    </cfRule>
    <cfRule type="expression" priority="7715">
      <formula>#REF!</formula>
    </cfRule>
  </conditionalFormatting>
  <conditionalFormatting sqref="AV24">
    <cfRule type="colorScale" priority="7747">
      <colorScale>
        <cfvo type="min"/>
        <cfvo type="max"/>
        <color theme="0"/>
        <color theme="0"/>
      </colorScale>
    </cfRule>
    <cfRule type="expression" dxfId="19468" priority="7748">
      <formula>AU24&lt;0</formula>
    </cfRule>
  </conditionalFormatting>
  <conditionalFormatting sqref="AV26">
    <cfRule type="colorScale" priority="7710">
      <colorScale>
        <cfvo type="min"/>
        <cfvo type="max"/>
        <color theme="0"/>
        <color theme="0"/>
      </colorScale>
    </cfRule>
    <cfRule type="expression" dxfId="19467" priority="7712">
      <formula>AU26&lt;0</formula>
    </cfRule>
  </conditionalFormatting>
  <conditionalFormatting sqref="AV26:AV27">
    <cfRule type="expression" dxfId="19466" priority="7709">
      <formula>IF(AV26="Validar","Rojo","Verde")</formula>
    </cfRule>
    <cfRule type="expression" priority="7711">
      <formula>#REF!</formula>
    </cfRule>
  </conditionalFormatting>
  <conditionalFormatting sqref="AV27">
    <cfRule type="colorScale" priority="7745">
      <colorScale>
        <cfvo type="min"/>
        <cfvo type="max"/>
        <color theme="0"/>
        <color theme="0"/>
      </colorScale>
    </cfRule>
    <cfRule type="expression" dxfId="19465" priority="7746">
      <formula>AU27&lt;0</formula>
    </cfRule>
  </conditionalFormatting>
  <conditionalFormatting sqref="AV29">
    <cfRule type="colorScale" priority="7706">
      <colorScale>
        <cfvo type="min"/>
        <cfvo type="max"/>
        <color theme="0"/>
        <color theme="0"/>
      </colorScale>
    </cfRule>
    <cfRule type="expression" dxfId="19464" priority="7708">
      <formula>AU29&lt;0</formula>
    </cfRule>
  </conditionalFormatting>
  <conditionalFormatting sqref="AV29:AV30">
    <cfRule type="expression" dxfId="19463" priority="7705">
      <formula>IF(AV29="Validar","Rojo","Verde")</formula>
    </cfRule>
    <cfRule type="expression" priority="7707">
      <formula>#REF!</formula>
    </cfRule>
  </conditionalFormatting>
  <conditionalFormatting sqref="AV30">
    <cfRule type="colorScale" priority="7743">
      <colorScale>
        <cfvo type="min"/>
        <cfvo type="max"/>
        <color theme="0"/>
        <color theme="0"/>
      </colorScale>
    </cfRule>
    <cfRule type="expression" dxfId="19462" priority="7744">
      <formula>AU30&lt;0</formula>
    </cfRule>
  </conditionalFormatting>
  <conditionalFormatting sqref="AV39">
    <cfRule type="colorScale" priority="7702">
      <colorScale>
        <cfvo type="min"/>
        <cfvo type="max"/>
        <color theme="0"/>
        <color theme="0"/>
      </colorScale>
    </cfRule>
    <cfRule type="expression" dxfId="19461" priority="7704">
      <formula>AU39&lt;0</formula>
    </cfRule>
  </conditionalFormatting>
  <conditionalFormatting sqref="AV39:AV66">
    <cfRule type="expression" dxfId="19460" priority="7701">
      <formula>IF(AV39="Validar","Rojo","Verde")</formula>
    </cfRule>
    <cfRule type="expression" priority="7703">
      <formula>#REF!</formula>
    </cfRule>
  </conditionalFormatting>
  <conditionalFormatting sqref="AV40:AV66">
    <cfRule type="colorScale" priority="7741">
      <colorScale>
        <cfvo type="min"/>
        <cfvo type="max"/>
        <color theme="0"/>
        <color theme="0"/>
      </colorScale>
    </cfRule>
    <cfRule type="expression" dxfId="19459" priority="7742">
      <formula>AU40&lt;0</formula>
    </cfRule>
  </conditionalFormatting>
  <conditionalFormatting sqref="AV68">
    <cfRule type="colorScale" priority="7698">
      <colorScale>
        <cfvo type="min"/>
        <cfvo type="max"/>
        <color theme="0"/>
        <color theme="0"/>
      </colorScale>
    </cfRule>
    <cfRule type="expression" dxfId="19458" priority="7700">
      <formula>AU68&lt;0</formula>
    </cfRule>
  </conditionalFormatting>
  <conditionalFormatting sqref="AV68:AV81">
    <cfRule type="expression" dxfId="19457" priority="7697">
      <formula>IF(AV68="Validar","Rojo","Verde")</formula>
    </cfRule>
    <cfRule type="expression" priority="7699">
      <formula>#REF!</formula>
    </cfRule>
  </conditionalFormatting>
  <conditionalFormatting sqref="AV69:AV81">
    <cfRule type="colorScale" priority="7759">
      <colorScale>
        <cfvo type="min"/>
        <cfvo type="max"/>
        <color theme="0"/>
        <color theme="0"/>
      </colorScale>
    </cfRule>
    <cfRule type="expression" dxfId="19456" priority="7760">
      <formula>AU69&lt;0</formula>
    </cfRule>
  </conditionalFormatting>
  <conditionalFormatting sqref="AV83">
    <cfRule type="colorScale" priority="7681">
      <colorScale>
        <cfvo type="min"/>
        <cfvo type="max"/>
        <color theme="0"/>
        <color theme="0"/>
      </colorScale>
    </cfRule>
    <cfRule type="expression" dxfId="19455" priority="7683">
      <formula>AU83&lt;0</formula>
    </cfRule>
  </conditionalFormatting>
  <conditionalFormatting sqref="AV83:AV91">
    <cfRule type="expression" dxfId="19454" priority="7680">
      <formula>IF(AV83="Validar","Rojo","Verde")</formula>
    </cfRule>
    <cfRule type="expression" priority="7682">
      <formula>#REF!</formula>
    </cfRule>
  </conditionalFormatting>
  <conditionalFormatting sqref="AV84:AV91">
    <cfRule type="colorScale" priority="7739">
      <colorScale>
        <cfvo type="min"/>
        <cfvo type="max"/>
        <color theme="0"/>
        <color theme="0"/>
      </colorScale>
    </cfRule>
    <cfRule type="expression" dxfId="19453" priority="7740">
      <formula>AU84&lt;0</formula>
    </cfRule>
  </conditionalFormatting>
  <conditionalFormatting sqref="AV93">
    <cfRule type="colorScale" priority="7694">
      <colorScale>
        <cfvo type="min"/>
        <cfvo type="max"/>
        <color theme="0"/>
        <color theme="0"/>
      </colorScale>
    </cfRule>
    <cfRule type="expression" dxfId="19452" priority="7696">
      <formula>AU93&lt;0</formula>
    </cfRule>
  </conditionalFormatting>
  <conditionalFormatting sqref="AV93:AV102">
    <cfRule type="expression" dxfId="19451" priority="7693">
      <formula>IF(AV93="Validar","Rojo","Verde")</formula>
    </cfRule>
    <cfRule type="expression" priority="7695">
      <formula>#REF!</formula>
    </cfRule>
  </conditionalFormatting>
  <conditionalFormatting sqref="AV94:AV102">
    <cfRule type="colorScale" priority="7737">
      <colorScale>
        <cfvo type="min"/>
        <cfvo type="max"/>
        <color theme="0"/>
        <color theme="0"/>
      </colorScale>
    </cfRule>
    <cfRule type="expression" dxfId="19450" priority="7738">
      <formula>AU94&lt;0</formula>
    </cfRule>
  </conditionalFormatting>
  <conditionalFormatting sqref="AV104">
    <cfRule type="colorScale" priority="7690">
      <colorScale>
        <cfvo type="min"/>
        <cfvo type="max"/>
        <color theme="0"/>
        <color theme="0"/>
      </colorScale>
    </cfRule>
    <cfRule type="expression" dxfId="19449" priority="7692">
      <formula>AU104&lt;0</formula>
    </cfRule>
  </conditionalFormatting>
  <conditionalFormatting sqref="AV104:AV106">
    <cfRule type="expression" dxfId="19448" priority="7689">
      <formula>IF(AV104="Validar","Rojo","Verde")</formula>
    </cfRule>
    <cfRule type="expression" priority="7691">
      <formula>#REF!</formula>
    </cfRule>
  </conditionalFormatting>
  <conditionalFormatting sqref="AV105:AV106">
    <cfRule type="colorScale" priority="7735">
      <colorScale>
        <cfvo type="min"/>
        <cfvo type="max"/>
        <color theme="0"/>
        <color theme="0"/>
      </colorScale>
    </cfRule>
    <cfRule type="expression" dxfId="19447" priority="7736">
      <formula>AU105&lt;0</formula>
    </cfRule>
  </conditionalFormatting>
  <conditionalFormatting sqref="AV110">
    <cfRule type="colorScale" priority="7733">
      <colorScale>
        <cfvo type="min"/>
        <cfvo type="max"/>
        <color theme="0"/>
        <color theme="0"/>
      </colorScale>
    </cfRule>
    <cfRule type="expression" dxfId="19446" priority="7734">
      <formula>AU110&lt;0</formula>
    </cfRule>
  </conditionalFormatting>
  <conditionalFormatting sqref="AV110:AV111">
    <cfRule type="expression" priority="7675">
      <formula>#REF!</formula>
    </cfRule>
  </conditionalFormatting>
  <conditionalFormatting sqref="AV111">
    <cfRule type="colorScale" priority="7674">
      <colorScale>
        <cfvo type="min"/>
        <cfvo type="max"/>
        <color theme="0"/>
        <color theme="0"/>
      </colorScale>
    </cfRule>
    <cfRule type="expression" dxfId="19445" priority="7676">
      <formula>AU111&lt;0</formula>
    </cfRule>
  </conditionalFormatting>
  <conditionalFormatting sqref="AV117:AV123">
    <cfRule type="colorScale" priority="7730">
      <colorScale>
        <cfvo type="min"/>
        <cfvo type="max"/>
        <color theme="0"/>
        <color theme="0"/>
      </colorScale>
    </cfRule>
    <cfRule type="expression" priority="7731">
      <formula>#REF!</formula>
    </cfRule>
    <cfRule type="expression" dxfId="19444" priority="7732">
      <formula>AU117&lt;0</formula>
    </cfRule>
  </conditionalFormatting>
  <conditionalFormatting sqref="AV125">
    <cfRule type="colorScale" priority="7686">
      <colorScale>
        <cfvo type="min"/>
        <cfvo type="max"/>
        <color theme="0"/>
        <color theme="0"/>
      </colorScale>
    </cfRule>
    <cfRule type="expression" dxfId="19443" priority="7688">
      <formula>AU125&lt;0</formula>
    </cfRule>
  </conditionalFormatting>
  <conditionalFormatting sqref="AV125:AV134">
    <cfRule type="expression" dxfId="19442" priority="7685">
      <formula>IF(AV125="Validar","Rojo","Verde")</formula>
    </cfRule>
    <cfRule type="expression" priority="7687">
      <formula>#REF!</formula>
    </cfRule>
  </conditionalFormatting>
  <conditionalFormatting sqref="AV126:AV134">
    <cfRule type="colorScale" priority="7727">
      <colorScale>
        <cfvo type="min"/>
        <cfvo type="max"/>
        <color theme="0"/>
        <color theme="0"/>
      </colorScale>
    </cfRule>
    <cfRule type="expression" dxfId="19441" priority="7728">
      <formula>AU126&lt;0</formula>
    </cfRule>
  </conditionalFormatting>
  <conditionalFormatting sqref="BB110:BB111">
    <cfRule type="expression" dxfId="19440" priority="7352">
      <formula>IF(BB110="Validar","Rojo","Verde")</formula>
    </cfRule>
  </conditionalFormatting>
  <conditionalFormatting sqref="BB117:BB123">
    <cfRule type="expression" dxfId="19439" priority="7408">
      <formula>IF(BB117="Validar","Rojo","Verde")</formula>
    </cfRule>
  </conditionalFormatting>
  <conditionalFormatting sqref="BB6:BB16">
    <cfRule type="expression" dxfId="19438" priority="7400">
      <formula>IF(BB6="Validar","Rojo","Verde")</formula>
    </cfRule>
    <cfRule type="expression" priority="7402">
      <formula>#REF!</formula>
    </cfRule>
  </conditionalFormatting>
  <conditionalFormatting sqref="BB6:BB9">
    <cfRule type="colorScale" priority="7436">
      <colorScale>
        <cfvo type="min"/>
        <cfvo type="max"/>
        <color theme="0"/>
        <color theme="0"/>
      </colorScale>
    </cfRule>
    <cfRule type="expression" dxfId="19437" priority="7437">
      <formula>BA6&lt;0</formula>
    </cfRule>
  </conditionalFormatting>
  <conditionalFormatting sqref="BB10">
    <cfRule type="colorScale" priority="7404">
      <colorScale>
        <cfvo type="min"/>
        <cfvo type="max"/>
        <color theme="0"/>
        <color theme="0"/>
      </colorScale>
    </cfRule>
    <cfRule type="expression" dxfId="19436" priority="7405">
      <formula>BA10&lt;0</formula>
    </cfRule>
  </conditionalFormatting>
  <conditionalFormatting sqref="BB11:BB14">
    <cfRule type="colorScale" priority="7434">
      <colorScale>
        <cfvo type="min"/>
        <cfvo type="max"/>
        <color theme="0"/>
        <color theme="0"/>
      </colorScale>
    </cfRule>
    <cfRule type="expression" dxfId="19435" priority="7435">
      <formula>BA11&lt;0</formula>
    </cfRule>
  </conditionalFormatting>
  <conditionalFormatting sqref="BB15">
    <cfRule type="colorScale" priority="7401">
      <colorScale>
        <cfvo type="min"/>
        <cfvo type="max"/>
        <color theme="0"/>
        <color theme="0"/>
      </colorScale>
    </cfRule>
    <cfRule type="expression" dxfId="19434" priority="7403">
      <formula>BA15&lt;0</formula>
    </cfRule>
  </conditionalFormatting>
  <conditionalFormatting sqref="BB16">
    <cfRule type="colorScale" priority="7432">
      <colorScale>
        <cfvo type="min"/>
        <cfvo type="max"/>
        <color theme="0"/>
        <color theme="0"/>
      </colorScale>
    </cfRule>
    <cfRule type="expression" dxfId="19433" priority="7433">
      <formula>BA16&lt;0</formula>
    </cfRule>
  </conditionalFormatting>
  <conditionalFormatting sqref="BB18">
    <cfRule type="colorScale" priority="7397">
      <colorScale>
        <cfvo type="min"/>
        <cfvo type="max"/>
        <color theme="0"/>
        <color theme="0"/>
      </colorScale>
    </cfRule>
    <cfRule type="expression" dxfId="19432" priority="7399">
      <formula>BA18&lt;0</formula>
    </cfRule>
  </conditionalFormatting>
  <conditionalFormatting sqref="BB18:BB19">
    <cfRule type="expression" dxfId="19431" priority="7396">
      <formula>IF(BB18="Validar","Rojo","Verde")</formula>
    </cfRule>
    <cfRule type="expression" priority="7398">
      <formula>#REF!</formula>
    </cfRule>
  </conditionalFormatting>
  <conditionalFormatting sqref="BB19">
    <cfRule type="colorScale" priority="7430">
      <colorScale>
        <cfvo type="min"/>
        <cfvo type="max"/>
        <color theme="0"/>
        <color theme="0"/>
      </colorScale>
    </cfRule>
    <cfRule type="expression" dxfId="19430" priority="7431">
      <formula>BA19&lt;0</formula>
    </cfRule>
  </conditionalFormatting>
  <conditionalFormatting sqref="BB23">
    <cfRule type="colorScale" priority="7393">
      <colorScale>
        <cfvo type="min"/>
        <cfvo type="max"/>
        <color theme="0"/>
        <color theme="0"/>
      </colorScale>
    </cfRule>
    <cfRule type="expression" dxfId="19429" priority="7395">
      <formula>BA23&lt;0</formula>
    </cfRule>
  </conditionalFormatting>
  <conditionalFormatting sqref="BB23:BB24">
    <cfRule type="expression" dxfId="19428" priority="7392">
      <formula>IF(BB23="Validar","Rojo","Verde")</formula>
    </cfRule>
    <cfRule type="expression" priority="7394">
      <formula>#REF!</formula>
    </cfRule>
  </conditionalFormatting>
  <conditionalFormatting sqref="BB24">
    <cfRule type="colorScale" priority="7426">
      <colorScale>
        <cfvo type="min"/>
        <cfvo type="max"/>
        <color theme="0"/>
        <color theme="0"/>
      </colorScale>
    </cfRule>
    <cfRule type="expression" dxfId="19427" priority="7427">
      <formula>BA24&lt;0</formula>
    </cfRule>
  </conditionalFormatting>
  <conditionalFormatting sqref="BB26">
    <cfRule type="colorScale" priority="7389">
      <colorScale>
        <cfvo type="min"/>
        <cfvo type="max"/>
        <color theme="0"/>
        <color theme="0"/>
      </colorScale>
    </cfRule>
    <cfRule type="expression" dxfId="19426" priority="7391">
      <formula>BA26&lt;0</formula>
    </cfRule>
  </conditionalFormatting>
  <conditionalFormatting sqref="BB26:BB27">
    <cfRule type="expression" dxfId="19425" priority="7388">
      <formula>IF(BB26="Validar","Rojo","Verde")</formula>
    </cfRule>
    <cfRule type="expression" priority="7390">
      <formula>#REF!</formula>
    </cfRule>
  </conditionalFormatting>
  <conditionalFormatting sqref="BB27">
    <cfRule type="colorScale" priority="7424">
      <colorScale>
        <cfvo type="min"/>
        <cfvo type="max"/>
        <color theme="0"/>
        <color theme="0"/>
      </colorScale>
    </cfRule>
    <cfRule type="expression" dxfId="19424" priority="7425">
      <formula>BA27&lt;0</formula>
    </cfRule>
  </conditionalFormatting>
  <conditionalFormatting sqref="BB29">
    <cfRule type="colorScale" priority="7385">
      <colorScale>
        <cfvo type="min"/>
        <cfvo type="max"/>
        <color theme="0"/>
        <color theme="0"/>
      </colorScale>
    </cfRule>
    <cfRule type="expression" dxfId="19423" priority="7387">
      <formula>BA29&lt;0</formula>
    </cfRule>
  </conditionalFormatting>
  <conditionalFormatting sqref="BB29:BB30">
    <cfRule type="expression" dxfId="19422" priority="7384">
      <formula>IF(BB29="Validar","Rojo","Verde")</formula>
    </cfRule>
    <cfRule type="expression" priority="7386">
      <formula>#REF!</formula>
    </cfRule>
  </conditionalFormatting>
  <conditionalFormatting sqref="BB30">
    <cfRule type="colorScale" priority="7422">
      <colorScale>
        <cfvo type="min"/>
        <cfvo type="max"/>
        <color theme="0"/>
        <color theme="0"/>
      </colorScale>
    </cfRule>
    <cfRule type="expression" dxfId="19421" priority="7423">
      <formula>BA30&lt;0</formula>
    </cfRule>
  </conditionalFormatting>
  <conditionalFormatting sqref="BB39">
    <cfRule type="colorScale" priority="7381">
      <colorScale>
        <cfvo type="min"/>
        <cfvo type="max"/>
        <color theme="0"/>
        <color theme="0"/>
      </colorScale>
    </cfRule>
    <cfRule type="expression" dxfId="19420" priority="7383">
      <formula>BA39&lt;0</formula>
    </cfRule>
  </conditionalFormatting>
  <conditionalFormatting sqref="BB39:BB66">
    <cfRule type="expression" dxfId="19419" priority="7380">
      <formula>IF(BB39="Validar","Rojo","Verde")</formula>
    </cfRule>
    <cfRule type="expression" priority="7382">
      <formula>#REF!</formula>
    </cfRule>
  </conditionalFormatting>
  <conditionalFormatting sqref="BB40:BB66">
    <cfRule type="colorScale" priority="7420">
      <colorScale>
        <cfvo type="min"/>
        <cfvo type="max"/>
        <color theme="0"/>
        <color theme="0"/>
      </colorScale>
    </cfRule>
    <cfRule type="expression" dxfId="19418" priority="7421">
      <formula>BA40&lt;0</formula>
    </cfRule>
  </conditionalFormatting>
  <conditionalFormatting sqref="BB68">
    <cfRule type="colorScale" priority="7377">
      <colorScale>
        <cfvo type="min"/>
        <cfvo type="max"/>
        <color theme="0"/>
        <color theme="0"/>
      </colorScale>
    </cfRule>
    <cfRule type="expression" dxfId="19417" priority="7379">
      <formula>BA68&lt;0</formula>
    </cfRule>
  </conditionalFormatting>
  <conditionalFormatting sqref="BB68:BB81">
    <cfRule type="expression" dxfId="19416" priority="7376">
      <formula>IF(BB68="Validar","Rojo","Verde")</formula>
    </cfRule>
    <cfRule type="expression" priority="7378">
      <formula>#REF!</formula>
    </cfRule>
  </conditionalFormatting>
  <conditionalFormatting sqref="BB69:BB81">
    <cfRule type="colorScale" priority="7438">
      <colorScale>
        <cfvo type="min"/>
        <cfvo type="max"/>
        <color theme="0"/>
        <color theme="0"/>
      </colorScale>
    </cfRule>
    <cfRule type="expression" dxfId="19415" priority="7439">
      <formula>BA69&lt;0</formula>
    </cfRule>
  </conditionalFormatting>
  <conditionalFormatting sqref="BB83">
    <cfRule type="colorScale" priority="7360">
      <colorScale>
        <cfvo type="min"/>
        <cfvo type="max"/>
        <color theme="0"/>
        <color theme="0"/>
      </colorScale>
    </cfRule>
    <cfRule type="expression" dxfId="19414" priority="7362">
      <formula>BA83&lt;0</formula>
    </cfRule>
  </conditionalFormatting>
  <conditionalFormatting sqref="BB83:BB91">
    <cfRule type="expression" dxfId="19413" priority="7359">
      <formula>IF(BB83="Validar","Rojo","Verde")</formula>
    </cfRule>
    <cfRule type="expression" priority="7361">
      <formula>#REF!</formula>
    </cfRule>
  </conditionalFormatting>
  <conditionalFormatting sqref="BB84:BB91">
    <cfRule type="colorScale" priority="7418">
      <colorScale>
        <cfvo type="min"/>
        <cfvo type="max"/>
        <color theme="0"/>
        <color theme="0"/>
      </colorScale>
    </cfRule>
    <cfRule type="expression" dxfId="19412" priority="7419">
      <formula>BA84&lt;0</formula>
    </cfRule>
  </conditionalFormatting>
  <conditionalFormatting sqref="BB93">
    <cfRule type="colorScale" priority="7373">
      <colorScale>
        <cfvo type="min"/>
        <cfvo type="max"/>
        <color theme="0"/>
        <color theme="0"/>
      </colorScale>
    </cfRule>
    <cfRule type="expression" dxfId="19411" priority="7375">
      <formula>BA93&lt;0</formula>
    </cfRule>
  </conditionalFormatting>
  <conditionalFormatting sqref="BB93:BB102">
    <cfRule type="expression" dxfId="19410" priority="7372">
      <formula>IF(BB93="Validar","Rojo","Verde")</formula>
    </cfRule>
    <cfRule type="expression" priority="7374">
      <formula>#REF!</formula>
    </cfRule>
  </conditionalFormatting>
  <conditionalFormatting sqref="BB94:BB102">
    <cfRule type="colorScale" priority="7416">
      <colorScale>
        <cfvo type="min"/>
        <cfvo type="max"/>
        <color theme="0"/>
        <color theme="0"/>
      </colorScale>
    </cfRule>
    <cfRule type="expression" dxfId="19409" priority="7417">
      <formula>BA94&lt;0</formula>
    </cfRule>
  </conditionalFormatting>
  <conditionalFormatting sqref="BB104">
    <cfRule type="colorScale" priority="7369">
      <colorScale>
        <cfvo type="min"/>
        <cfvo type="max"/>
        <color theme="0"/>
        <color theme="0"/>
      </colorScale>
    </cfRule>
    <cfRule type="expression" dxfId="19408" priority="7371">
      <formula>BA104&lt;0</formula>
    </cfRule>
  </conditionalFormatting>
  <conditionalFormatting sqref="BB104:BB106">
    <cfRule type="expression" dxfId="19407" priority="7368">
      <formula>IF(BB104="Validar","Rojo","Verde")</formula>
    </cfRule>
    <cfRule type="expression" priority="7370">
      <formula>#REF!</formula>
    </cfRule>
  </conditionalFormatting>
  <conditionalFormatting sqref="BB105:BB106">
    <cfRule type="colorScale" priority="7414">
      <colorScale>
        <cfvo type="min"/>
        <cfvo type="max"/>
        <color theme="0"/>
        <color theme="0"/>
      </colorScale>
    </cfRule>
    <cfRule type="expression" dxfId="19406" priority="7415">
      <formula>BA105&lt;0</formula>
    </cfRule>
  </conditionalFormatting>
  <conditionalFormatting sqref="BB110">
    <cfRule type="colorScale" priority="7412">
      <colorScale>
        <cfvo type="min"/>
        <cfvo type="max"/>
        <color theme="0"/>
        <color theme="0"/>
      </colorScale>
    </cfRule>
    <cfRule type="expression" dxfId="19405" priority="7413">
      <formula>BA110&lt;0</formula>
    </cfRule>
  </conditionalFormatting>
  <conditionalFormatting sqref="BB110:BB111">
    <cfRule type="expression" priority="7354">
      <formula>#REF!</formula>
    </cfRule>
  </conditionalFormatting>
  <conditionalFormatting sqref="BB111">
    <cfRule type="colorScale" priority="7353">
      <colorScale>
        <cfvo type="min"/>
        <cfvo type="max"/>
        <color theme="0"/>
        <color theme="0"/>
      </colorScale>
    </cfRule>
    <cfRule type="expression" dxfId="19404" priority="7355">
      <formula>BA111&lt;0</formula>
    </cfRule>
  </conditionalFormatting>
  <conditionalFormatting sqref="BB117:BB123">
    <cfRule type="colorScale" priority="7409">
      <colorScale>
        <cfvo type="min"/>
        <cfvo type="max"/>
        <color theme="0"/>
        <color theme="0"/>
      </colorScale>
    </cfRule>
    <cfRule type="expression" priority="7410">
      <formula>#REF!</formula>
    </cfRule>
    <cfRule type="expression" dxfId="19403" priority="7411">
      <formula>BA117&lt;0</formula>
    </cfRule>
  </conditionalFormatting>
  <conditionalFormatting sqref="BB125">
    <cfRule type="colorScale" priority="7365">
      <colorScale>
        <cfvo type="min"/>
        <cfvo type="max"/>
        <color theme="0"/>
        <color theme="0"/>
      </colorScale>
    </cfRule>
    <cfRule type="expression" dxfId="19402" priority="7367">
      <formula>BA125&lt;0</formula>
    </cfRule>
  </conditionalFormatting>
  <conditionalFormatting sqref="BB125:BB134">
    <cfRule type="expression" dxfId="19401" priority="7364">
      <formula>IF(BB125="Validar","Rojo","Verde")</formula>
    </cfRule>
    <cfRule type="expression" priority="7366">
      <formula>#REF!</formula>
    </cfRule>
  </conditionalFormatting>
  <conditionalFormatting sqref="BB126:BB134">
    <cfRule type="colorScale" priority="7406">
      <colorScale>
        <cfvo type="min"/>
        <cfvo type="max"/>
        <color theme="0"/>
        <color theme="0"/>
      </colorScale>
    </cfRule>
    <cfRule type="expression" dxfId="19400" priority="7407">
      <formula>BA126&lt;0</formula>
    </cfRule>
  </conditionalFormatting>
  <conditionalFormatting sqref="BF110:BF111">
    <cfRule type="expression" dxfId="19399" priority="6977">
      <formula>IF(BF110="Validar","Rojo","Verde")</formula>
    </cfRule>
  </conditionalFormatting>
  <conditionalFormatting sqref="BF117:BF123">
    <cfRule type="expression" dxfId="19398" priority="7033">
      <formula>IF(BF117="Validar","Rojo","Verde")</formula>
    </cfRule>
  </conditionalFormatting>
  <conditionalFormatting sqref="BF117:BF123">
    <cfRule type="expression" priority="7035">
      <formula>#REF!</formula>
    </cfRule>
  </conditionalFormatting>
  <conditionalFormatting sqref="BF6:BF16">
    <cfRule type="expression" dxfId="19397" priority="7025">
      <formula>IF(BF6="Validar","Rojo","Verde")</formula>
    </cfRule>
    <cfRule type="expression" priority="7027">
      <formula>#REF!</formula>
    </cfRule>
  </conditionalFormatting>
  <conditionalFormatting sqref="BF6:BF9">
    <cfRule type="colorScale" priority="7061">
      <colorScale>
        <cfvo type="min"/>
        <cfvo type="max"/>
        <color theme="0"/>
        <color theme="0"/>
      </colorScale>
    </cfRule>
    <cfRule type="expression" dxfId="19396" priority="7062">
      <formula>BE6&lt;0</formula>
    </cfRule>
  </conditionalFormatting>
  <conditionalFormatting sqref="BF10">
    <cfRule type="colorScale" priority="7029">
      <colorScale>
        <cfvo type="min"/>
        <cfvo type="max"/>
        <color theme="0"/>
        <color theme="0"/>
      </colorScale>
    </cfRule>
    <cfRule type="expression" dxfId="19395" priority="7030">
      <formula>BE10&lt;0</formula>
    </cfRule>
  </conditionalFormatting>
  <conditionalFormatting sqref="BF11:BF14">
    <cfRule type="colorScale" priority="7059">
      <colorScale>
        <cfvo type="min"/>
        <cfvo type="max"/>
        <color theme="0"/>
        <color theme="0"/>
      </colorScale>
    </cfRule>
    <cfRule type="expression" dxfId="19394" priority="7060">
      <formula>BE11&lt;0</formula>
    </cfRule>
  </conditionalFormatting>
  <conditionalFormatting sqref="BF15">
    <cfRule type="colorScale" priority="7026">
      <colorScale>
        <cfvo type="min"/>
        <cfvo type="max"/>
        <color theme="0"/>
        <color theme="0"/>
      </colorScale>
    </cfRule>
    <cfRule type="expression" dxfId="19393" priority="7028">
      <formula>BE15&lt;0</formula>
    </cfRule>
  </conditionalFormatting>
  <conditionalFormatting sqref="BF16">
    <cfRule type="colorScale" priority="7057">
      <colorScale>
        <cfvo type="min"/>
        <cfvo type="max"/>
        <color theme="0"/>
        <color theme="0"/>
      </colorScale>
    </cfRule>
    <cfRule type="expression" dxfId="19392" priority="7058">
      <formula>BE16&lt;0</formula>
    </cfRule>
  </conditionalFormatting>
  <conditionalFormatting sqref="BF18">
    <cfRule type="colorScale" priority="7022">
      <colorScale>
        <cfvo type="min"/>
        <cfvo type="max"/>
        <color theme="0"/>
        <color theme="0"/>
      </colorScale>
    </cfRule>
    <cfRule type="expression" dxfId="19391" priority="7024">
      <formula>BE18&lt;0</formula>
    </cfRule>
  </conditionalFormatting>
  <conditionalFormatting sqref="BF18:BF19">
    <cfRule type="expression" dxfId="19390" priority="7021">
      <formula>IF(BF18="Validar","Rojo","Verde")</formula>
    </cfRule>
    <cfRule type="expression" priority="7023">
      <formula>#REF!</formula>
    </cfRule>
  </conditionalFormatting>
  <conditionalFormatting sqref="BF19">
    <cfRule type="colorScale" priority="7055">
      <colorScale>
        <cfvo type="min"/>
        <cfvo type="max"/>
        <color theme="0"/>
        <color theme="0"/>
      </colorScale>
    </cfRule>
    <cfRule type="expression" dxfId="19389" priority="7056">
      <formula>BE19&lt;0</formula>
    </cfRule>
  </conditionalFormatting>
  <conditionalFormatting sqref="BF23">
    <cfRule type="colorScale" priority="7018">
      <colorScale>
        <cfvo type="min"/>
        <cfvo type="max"/>
        <color theme="0"/>
        <color theme="0"/>
      </colorScale>
    </cfRule>
    <cfRule type="expression" dxfId="19388" priority="7020">
      <formula>BE23&lt;0</formula>
    </cfRule>
  </conditionalFormatting>
  <conditionalFormatting sqref="BF23:BF24">
    <cfRule type="expression" dxfId="19387" priority="7017">
      <formula>IF(BF23="Validar","Rojo","Verde")</formula>
    </cfRule>
    <cfRule type="expression" priority="7019">
      <formula>#REF!</formula>
    </cfRule>
  </conditionalFormatting>
  <conditionalFormatting sqref="BF24">
    <cfRule type="colorScale" priority="7051">
      <colorScale>
        <cfvo type="min"/>
        <cfvo type="max"/>
        <color theme="0"/>
        <color theme="0"/>
      </colorScale>
    </cfRule>
    <cfRule type="expression" dxfId="19386" priority="7052">
      <formula>BE24&lt;0</formula>
    </cfRule>
  </conditionalFormatting>
  <conditionalFormatting sqref="BF26">
    <cfRule type="colorScale" priority="7014">
      <colorScale>
        <cfvo type="min"/>
        <cfvo type="max"/>
        <color theme="0"/>
        <color theme="0"/>
      </colorScale>
    </cfRule>
    <cfRule type="expression" dxfId="19385" priority="7016">
      <formula>BE26&lt;0</formula>
    </cfRule>
  </conditionalFormatting>
  <conditionalFormatting sqref="BF26:BF27">
    <cfRule type="expression" dxfId="19384" priority="7013">
      <formula>IF(BF26="Validar","Rojo","Verde")</formula>
    </cfRule>
    <cfRule type="expression" priority="7015">
      <formula>#REF!</formula>
    </cfRule>
  </conditionalFormatting>
  <conditionalFormatting sqref="BF27">
    <cfRule type="colorScale" priority="7049">
      <colorScale>
        <cfvo type="min"/>
        <cfvo type="max"/>
        <color theme="0"/>
        <color theme="0"/>
      </colorScale>
    </cfRule>
    <cfRule type="expression" dxfId="19383" priority="7050">
      <formula>BE27&lt;0</formula>
    </cfRule>
  </conditionalFormatting>
  <conditionalFormatting sqref="BF29">
    <cfRule type="colorScale" priority="7010">
      <colorScale>
        <cfvo type="min"/>
        <cfvo type="max"/>
        <color theme="0"/>
        <color theme="0"/>
      </colorScale>
    </cfRule>
    <cfRule type="expression" dxfId="19382" priority="7012">
      <formula>BE29&lt;0</formula>
    </cfRule>
  </conditionalFormatting>
  <conditionalFormatting sqref="BF29:BF30">
    <cfRule type="expression" dxfId="19381" priority="7009">
      <formula>IF(BF29="Validar","Rojo","Verde")</formula>
    </cfRule>
    <cfRule type="expression" priority="7011">
      <formula>#REF!</formula>
    </cfRule>
  </conditionalFormatting>
  <conditionalFormatting sqref="BF30">
    <cfRule type="colorScale" priority="7047">
      <colorScale>
        <cfvo type="min"/>
        <cfvo type="max"/>
        <color theme="0"/>
        <color theme="0"/>
      </colorScale>
    </cfRule>
    <cfRule type="expression" dxfId="19380" priority="7048">
      <formula>BE30&lt;0</formula>
    </cfRule>
  </conditionalFormatting>
  <conditionalFormatting sqref="BF39">
    <cfRule type="colorScale" priority="7006">
      <colorScale>
        <cfvo type="min"/>
        <cfvo type="max"/>
        <color theme="0"/>
        <color theme="0"/>
      </colorScale>
    </cfRule>
    <cfRule type="expression" dxfId="19379" priority="7008">
      <formula>BE39&lt;0</formula>
    </cfRule>
  </conditionalFormatting>
  <conditionalFormatting sqref="BF39:BF66">
    <cfRule type="expression" dxfId="19378" priority="7005">
      <formula>IF(BF39="Validar","Rojo","Verde")</formula>
    </cfRule>
    <cfRule type="expression" priority="7007">
      <formula>#REF!</formula>
    </cfRule>
  </conditionalFormatting>
  <conditionalFormatting sqref="BF40:BF66">
    <cfRule type="colorScale" priority="7045">
      <colorScale>
        <cfvo type="min"/>
        <cfvo type="max"/>
        <color theme="0"/>
        <color theme="0"/>
      </colorScale>
    </cfRule>
    <cfRule type="expression" dxfId="19377" priority="7046">
      <formula>BE40&lt;0</formula>
    </cfRule>
  </conditionalFormatting>
  <conditionalFormatting sqref="BF68">
    <cfRule type="colorScale" priority="7002">
      <colorScale>
        <cfvo type="min"/>
        <cfvo type="max"/>
        <color theme="0"/>
        <color theme="0"/>
      </colorScale>
    </cfRule>
    <cfRule type="expression" dxfId="19376" priority="7004">
      <formula>BE68&lt;0</formula>
    </cfRule>
  </conditionalFormatting>
  <conditionalFormatting sqref="BF68:BF81">
    <cfRule type="expression" dxfId="19375" priority="7001">
      <formula>IF(BF68="Validar","Rojo","Verde")</formula>
    </cfRule>
    <cfRule type="expression" priority="7003">
      <formula>#REF!</formula>
    </cfRule>
  </conditionalFormatting>
  <conditionalFormatting sqref="BF69:BF81">
    <cfRule type="colorScale" priority="7063">
      <colorScale>
        <cfvo type="min"/>
        <cfvo type="max"/>
        <color theme="0"/>
        <color theme="0"/>
      </colorScale>
    </cfRule>
    <cfRule type="expression" dxfId="19374" priority="7064">
      <formula>BE69&lt;0</formula>
    </cfRule>
  </conditionalFormatting>
  <conditionalFormatting sqref="BF83">
    <cfRule type="colorScale" priority="6985">
      <colorScale>
        <cfvo type="min"/>
        <cfvo type="max"/>
        <color theme="0"/>
        <color theme="0"/>
      </colorScale>
    </cfRule>
    <cfRule type="expression" dxfId="19373" priority="6987">
      <formula>BE83&lt;0</formula>
    </cfRule>
  </conditionalFormatting>
  <conditionalFormatting sqref="BF83:BF91">
    <cfRule type="expression" dxfId="19372" priority="6984">
      <formula>IF(BF83="Validar","Rojo","Verde")</formula>
    </cfRule>
    <cfRule type="expression" priority="6986">
      <formula>#REF!</formula>
    </cfRule>
  </conditionalFormatting>
  <conditionalFormatting sqref="BF84:BF91">
    <cfRule type="colorScale" priority="7043">
      <colorScale>
        <cfvo type="min"/>
        <cfvo type="max"/>
        <color theme="0"/>
        <color theme="0"/>
      </colorScale>
    </cfRule>
    <cfRule type="expression" dxfId="19371" priority="7044">
      <formula>BE84&lt;0</formula>
    </cfRule>
  </conditionalFormatting>
  <conditionalFormatting sqref="BF93">
    <cfRule type="colorScale" priority="6998">
      <colorScale>
        <cfvo type="min"/>
        <cfvo type="max"/>
        <color theme="0"/>
        <color theme="0"/>
      </colorScale>
    </cfRule>
    <cfRule type="expression" dxfId="19370" priority="7000">
      <formula>BE93&lt;0</formula>
    </cfRule>
  </conditionalFormatting>
  <conditionalFormatting sqref="BF93:BF102">
    <cfRule type="expression" dxfId="19369" priority="6997">
      <formula>IF(BF93="Validar","Rojo","Verde")</formula>
    </cfRule>
    <cfRule type="expression" priority="6999">
      <formula>#REF!</formula>
    </cfRule>
  </conditionalFormatting>
  <conditionalFormatting sqref="BF94:BF102">
    <cfRule type="colorScale" priority="7041">
      <colorScale>
        <cfvo type="min"/>
        <cfvo type="max"/>
        <color theme="0"/>
        <color theme="0"/>
      </colorScale>
    </cfRule>
    <cfRule type="expression" dxfId="19368" priority="7042">
      <formula>BE94&lt;0</formula>
    </cfRule>
  </conditionalFormatting>
  <conditionalFormatting sqref="BF104">
    <cfRule type="colorScale" priority="6994">
      <colorScale>
        <cfvo type="min"/>
        <cfvo type="max"/>
        <color theme="0"/>
        <color theme="0"/>
      </colorScale>
    </cfRule>
    <cfRule type="expression" dxfId="19367" priority="6996">
      <formula>BE104&lt;0</formula>
    </cfRule>
  </conditionalFormatting>
  <conditionalFormatting sqref="BF104:BF106">
    <cfRule type="expression" dxfId="19366" priority="6993">
      <formula>IF(BF104="Validar","Rojo","Verde")</formula>
    </cfRule>
    <cfRule type="expression" priority="6995">
      <formula>#REF!</formula>
    </cfRule>
  </conditionalFormatting>
  <conditionalFormatting sqref="BF105:BF106">
    <cfRule type="colorScale" priority="7039">
      <colorScale>
        <cfvo type="min"/>
        <cfvo type="max"/>
        <color theme="0"/>
        <color theme="0"/>
      </colorScale>
    </cfRule>
    <cfRule type="expression" dxfId="19365" priority="7040">
      <formula>BE105&lt;0</formula>
    </cfRule>
  </conditionalFormatting>
  <conditionalFormatting sqref="BF110">
    <cfRule type="colorScale" priority="7037">
      <colorScale>
        <cfvo type="min"/>
        <cfvo type="max"/>
        <color theme="0"/>
        <color theme="0"/>
      </colorScale>
    </cfRule>
    <cfRule type="expression" dxfId="19364" priority="7038">
      <formula>BE110&lt;0</formula>
    </cfRule>
  </conditionalFormatting>
  <conditionalFormatting sqref="BF110:BF111">
    <cfRule type="expression" priority="6979">
      <formula>#REF!</formula>
    </cfRule>
  </conditionalFormatting>
  <conditionalFormatting sqref="BF111">
    <cfRule type="colorScale" priority="6978">
      <colorScale>
        <cfvo type="min"/>
        <cfvo type="max"/>
        <color theme="0"/>
        <color theme="0"/>
      </colorScale>
    </cfRule>
    <cfRule type="expression" dxfId="19363" priority="6980">
      <formula>BE111&lt;0</formula>
    </cfRule>
  </conditionalFormatting>
  <conditionalFormatting sqref="BF117:BF123">
    <cfRule type="colorScale" priority="7034">
      <colorScale>
        <cfvo type="min"/>
        <cfvo type="max"/>
        <color theme="0"/>
        <color theme="0"/>
      </colorScale>
    </cfRule>
    <cfRule type="expression" dxfId="19362" priority="7036">
      <formula>BE117&lt;0</formula>
    </cfRule>
  </conditionalFormatting>
  <conditionalFormatting sqref="BF125">
    <cfRule type="colorScale" priority="6990">
      <colorScale>
        <cfvo type="min"/>
        <cfvo type="max"/>
        <color theme="0"/>
        <color theme="0"/>
      </colorScale>
    </cfRule>
    <cfRule type="expression" dxfId="19361" priority="6992">
      <formula>BE125&lt;0</formula>
    </cfRule>
  </conditionalFormatting>
  <conditionalFormatting sqref="BF125:BF134">
    <cfRule type="expression" dxfId="19360" priority="6989">
      <formula>IF(BF125="Validar","Rojo","Verde")</formula>
    </cfRule>
    <cfRule type="expression" priority="6991">
      <formula>#REF!</formula>
    </cfRule>
  </conditionalFormatting>
  <conditionalFormatting sqref="BF126:BF134">
    <cfRule type="colorScale" priority="7031">
      <colorScale>
        <cfvo type="min"/>
        <cfvo type="max"/>
        <color theme="0"/>
        <color theme="0"/>
      </colorScale>
    </cfRule>
    <cfRule type="expression" dxfId="19359" priority="7032">
      <formula>BE126&lt;0</formula>
    </cfRule>
  </conditionalFormatting>
  <conditionalFormatting sqref="BM110:BM111">
    <cfRule type="expression" dxfId="19358" priority="4818">
      <formula>IF(BM110="Validar","Rojo","Verde")</formula>
    </cfRule>
  </conditionalFormatting>
  <conditionalFormatting sqref="BZ110:BZ111">
    <cfRule type="expression" dxfId="19357" priority="6220">
      <formula>IF(BZ110="Validar","Rojo","Verde")</formula>
    </cfRule>
  </conditionalFormatting>
  <conditionalFormatting sqref="BZ117:BZ123">
    <cfRule type="expression" dxfId="19356" priority="6276">
      <formula>IF(BZ117="Validar","Rojo","Verde")</formula>
    </cfRule>
  </conditionalFormatting>
  <conditionalFormatting sqref="BZ6:BZ16">
    <cfRule type="expression" dxfId="19355" priority="6268">
      <formula>IF(BZ6="Validar","Rojo","Verde")</formula>
    </cfRule>
    <cfRule type="expression" priority="6270">
      <formula>#REF!</formula>
    </cfRule>
  </conditionalFormatting>
  <conditionalFormatting sqref="BZ6:BZ9">
    <cfRule type="colorScale" priority="6304">
      <colorScale>
        <cfvo type="min"/>
        <cfvo type="max"/>
        <color theme="0"/>
        <color theme="0"/>
      </colorScale>
    </cfRule>
    <cfRule type="expression" dxfId="19354" priority="6305">
      <formula>BY6&lt;0</formula>
    </cfRule>
  </conditionalFormatting>
  <conditionalFormatting sqref="BZ10">
    <cfRule type="colorScale" priority="6272">
      <colorScale>
        <cfvo type="min"/>
        <cfvo type="max"/>
        <color theme="0"/>
        <color theme="0"/>
      </colorScale>
    </cfRule>
    <cfRule type="expression" dxfId="19353" priority="6273">
      <formula>BY10&lt;0</formula>
    </cfRule>
  </conditionalFormatting>
  <conditionalFormatting sqref="BZ11:BZ14">
    <cfRule type="colorScale" priority="6302">
      <colorScale>
        <cfvo type="min"/>
        <cfvo type="max"/>
        <color theme="0"/>
        <color theme="0"/>
      </colorScale>
    </cfRule>
    <cfRule type="expression" dxfId="19352" priority="6303">
      <formula>BY11&lt;0</formula>
    </cfRule>
  </conditionalFormatting>
  <conditionalFormatting sqref="BZ15">
    <cfRule type="colorScale" priority="6269">
      <colorScale>
        <cfvo type="min"/>
        <cfvo type="max"/>
        <color theme="0"/>
        <color theme="0"/>
      </colorScale>
    </cfRule>
    <cfRule type="expression" dxfId="19351" priority="6271">
      <formula>BY15&lt;0</formula>
    </cfRule>
  </conditionalFormatting>
  <conditionalFormatting sqref="BZ16">
    <cfRule type="colorScale" priority="6300">
      <colorScale>
        <cfvo type="min"/>
        <cfvo type="max"/>
        <color theme="0"/>
        <color theme="0"/>
      </colorScale>
    </cfRule>
    <cfRule type="expression" dxfId="19350" priority="6301">
      <formula>BY16&lt;0</formula>
    </cfRule>
  </conditionalFormatting>
  <conditionalFormatting sqref="BZ18">
    <cfRule type="colorScale" priority="6265">
      <colorScale>
        <cfvo type="min"/>
        <cfvo type="max"/>
        <color theme="0"/>
        <color theme="0"/>
      </colorScale>
    </cfRule>
    <cfRule type="expression" dxfId="19349" priority="6267">
      <formula>BY18&lt;0</formula>
    </cfRule>
  </conditionalFormatting>
  <conditionalFormatting sqref="BZ18:BZ19">
    <cfRule type="expression" dxfId="19348" priority="6264">
      <formula>IF(BZ18="Validar","Rojo","Verde")</formula>
    </cfRule>
    <cfRule type="expression" priority="6266">
      <formula>#REF!</formula>
    </cfRule>
  </conditionalFormatting>
  <conditionalFormatting sqref="BZ19">
    <cfRule type="colorScale" priority="6298">
      <colorScale>
        <cfvo type="min"/>
        <cfvo type="max"/>
        <color theme="0"/>
        <color theme="0"/>
      </colorScale>
    </cfRule>
    <cfRule type="expression" dxfId="19347" priority="6299">
      <formula>BY19&lt;0</formula>
    </cfRule>
  </conditionalFormatting>
  <conditionalFormatting sqref="BZ23">
    <cfRule type="colorScale" priority="6261">
      <colorScale>
        <cfvo type="min"/>
        <cfvo type="max"/>
        <color theme="0"/>
        <color theme="0"/>
      </colorScale>
    </cfRule>
    <cfRule type="expression" dxfId="19346" priority="6263">
      <formula>BY23&lt;0</formula>
    </cfRule>
  </conditionalFormatting>
  <conditionalFormatting sqref="BZ23:BZ24">
    <cfRule type="expression" dxfId="19345" priority="6260">
      <formula>IF(BZ23="Validar","Rojo","Verde")</formula>
    </cfRule>
    <cfRule type="expression" priority="6262">
      <formula>#REF!</formula>
    </cfRule>
  </conditionalFormatting>
  <conditionalFormatting sqref="BZ24">
    <cfRule type="colorScale" priority="6294">
      <colorScale>
        <cfvo type="min"/>
        <cfvo type="max"/>
        <color theme="0"/>
        <color theme="0"/>
      </colorScale>
    </cfRule>
    <cfRule type="expression" dxfId="19344" priority="6295">
      <formula>BY24&lt;0</formula>
    </cfRule>
  </conditionalFormatting>
  <conditionalFormatting sqref="BZ26">
    <cfRule type="colorScale" priority="6257">
      <colorScale>
        <cfvo type="min"/>
        <cfvo type="max"/>
        <color theme="0"/>
        <color theme="0"/>
      </colorScale>
    </cfRule>
    <cfRule type="expression" dxfId="19343" priority="6259">
      <formula>BY26&lt;0</formula>
    </cfRule>
  </conditionalFormatting>
  <conditionalFormatting sqref="BZ26:BZ27">
    <cfRule type="expression" dxfId="19342" priority="6256">
      <formula>IF(BZ26="Validar","Rojo","Verde")</formula>
    </cfRule>
    <cfRule type="expression" priority="6258">
      <formula>#REF!</formula>
    </cfRule>
  </conditionalFormatting>
  <conditionalFormatting sqref="BZ27">
    <cfRule type="colorScale" priority="6292">
      <colorScale>
        <cfvo type="min"/>
        <cfvo type="max"/>
        <color theme="0"/>
        <color theme="0"/>
      </colorScale>
    </cfRule>
    <cfRule type="expression" dxfId="19341" priority="6293">
      <formula>BY27&lt;0</formula>
    </cfRule>
  </conditionalFormatting>
  <conditionalFormatting sqref="BZ29">
    <cfRule type="colorScale" priority="6253">
      <colorScale>
        <cfvo type="min"/>
        <cfvo type="max"/>
        <color theme="0"/>
        <color theme="0"/>
      </colorScale>
    </cfRule>
    <cfRule type="expression" dxfId="19340" priority="6255">
      <formula>BY29&lt;0</formula>
    </cfRule>
  </conditionalFormatting>
  <conditionalFormatting sqref="BZ29:BZ30">
    <cfRule type="expression" dxfId="19339" priority="6252">
      <formula>IF(BZ29="Validar","Rojo","Verde")</formula>
    </cfRule>
    <cfRule type="expression" priority="6254">
      <formula>#REF!</formula>
    </cfRule>
  </conditionalFormatting>
  <conditionalFormatting sqref="BZ30">
    <cfRule type="colorScale" priority="6290">
      <colorScale>
        <cfvo type="min"/>
        <cfvo type="max"/>
        <color theme="0"/>
        <color theme="0"/>
      </colorScale>
    </cfRule>
    <cfRule type="expression" dxfId="19338" priority="6291">
      <formula>BY30&lt;0</formula>
    </cfRule>
  </conditionalFormatting>
  <conditionalFormatting sqref="BZ39">
    <cfRule type="colorScale" priority="6249">
      <colorScale>
        <cfvo type="min"/>
        <cfvo type="max"/>
        <color theme="0"/>
        <color theme="0"/>
      </colorScale>
    </cfRule>
    <cfRule type="expression" dxfId="19337" priority="6251">
      <formula>BY39&lt;0</formula>
    </cfRule>
  </conditionalFormatting>
  <conditionalFormatting sqref="BZ39:BZ66">
    <cfRule type="expression" dxfId="19336" priority="6248">
      <formula>IF(BZ39="Validar","Rojo","Verde")</formula>
    </cfRule>
    <cfRule type="expression" priority="6250">
      <formula>#REF!</formula>
    </cfRule>
  </conditionalFormatting>
  <conditionalFormatting sqref="BZ40:BZ66">
    <cfRule type="colorScale" priority="6288">
      <colorScale>
        <cfvo type="min"/>
        <cfvo type="max"/>
        <color theme="0"/>
        <color theme="0"/>
      </colorScale>
    </cfRule>
    <cfRule type="expression" dxfId="19335" priority="6289">
      <formula>BY40&lt;0</formula>
    </cfRule>
  </conditionalFormatting>
  <conditionalFormatting sqref="BZ68">
    <cfRule type="colorScale" priority="6245">
      <colorScale>
        <cfvo type="min"/>
        <cfvo type="max"/>
        <color theme="0"/>
        <color theme="0"/>
      </colorScale>
    </cfRule>
    <cfRule type="expression" dxfId="19334" priority="6247">
      <formula>BY68&lt;0</formula>
    </cfRule>
  </conditionalFormatting>
  <conditionalFormatting sqref="BZ68:BZ81">
    <cfRule type="expression" dxfId="19333" priority="6244">
      <formula>IF(BZ68="Validar","Rojo","Verde")</formula>
    </cfRule>
    <cfRule type="expression" priority="6246">
      <formula>#REF!</formula>
    </cfRule>
  </conditionalFormatting>
  <conditionalFormatting sqref="BZ69:BZ81">
    <cfRule type="colorScale" priority="6306">
      <colorScale>
        <cfvo type="min"/>
        <cfvo type="max"/>
        <color theme="0"/>
        <color theme="0"/>
      </colorScale>
    </cfRule>
    <cfRule type="expression" dxfId="19332" priority="6307">
      <formula>BY69&lt;0</formula>
    </cfRule>
  </conditionalFormatting>
  <conditionalFormatting sqref="BZ83">
    <cfRule type="colorScale" priority="6228">
      <colorScale>
        <cfvo type="min"/>
        <cfvo type="max"/>
        <color theme="0"/>
        <color theme="0"/>
      </colorScale>
    </cfRule>
    <cfRule type="expression" dxfId="19331" priority="6230">
      <formula>BY83&lt;0</formula>
    </cfRule>
  </conditionalFormatting>
  <conditionalFormatting sqref="BZ83:BZ91">
    <cfRule type="expression" dxfId="19330" priority="6227">
      <formula>IF(BZ83="Validar","Rojo","Verde")</formula>
    </cfRule>
    <cfRule type="expression" priority="6229">
      <formula>#REF!</formula>
    </cfRule>
  </conditionalFormatting>
  <conditionalFormatting sqref="BZ84:BZ91">
    <cfRule type="colorScale" priority="6286">
      <colorScale>
        <cfvo type="min"/>
        <cfvo type="max"/>
        <color theme="0"/>
        <color theme="0"/>
      </colorScale>
    </cfRule>
    <cfRule type="expression" dxfId="19329" priority="6287">
      <formula>BY84&lt;0</formula>
    </cfRule>
  </conditionalFormatting>
  <conditionalFormatting sqref="BZ93">
    <cfRule type="colorScale" priority="6241">
      <colorScale>
        <cfvo type="min"/>
        <cfvo type="max"/>
        <color theme="0"/>
        <color theme="0"/>
      </colorScale>
    </cfRule>
    <cfRule type="expression" dxfId="19328" priority="6243">
      <formula>BY93&lt;0</formula>
    </cfRule>
  </conditionalFormatting>
  <conditionalFormatting sqref="BZ93:BZ102">
    <cfRule type="expression" dxfId="19327" priority="6240">
      <formula>IF(BZ93="Validar","Rojo","Verde")</formula>
    </cfRule>
    <cfRule type="expression" priority="6242">
      <formula>#REF!</formula>
    </cfRule>
  </conditionalFormatting>
  <conditionalFormatting sqref="BZ94:BZ102">
    <cfRule type="colorScale" priority="6284">
      <colorScale>
        <cfvo type="min"/>
        <cfvo type="max"/>
        <color theme="0"/>
        <color theme="0"/>
      </colorScale>
    </cfRule>
    <cfRule type="expression" dxfId="19326" priority="6285">
      <formula>BY94&lt;0</formula>
    </cfRule>
  </conditionalFormatting>
  <conditionalFormatting sqref="BZ104">
    <cfRule type="colorScale" priority="6237">
      <colorScale>
        <cfvo type="min"/>
        <cfvo type="max"/>
        <color theme="0"/>
        <color theme="0"/>
      </colorScale>
    </cfRule>
    <cfRule type="expression" dxfId="19325" priority="6239">
      <formula>BY104&lt;0</formula>
    </cfRule>
  </conditionalFormatting>
  <conditionalFormatting sqref="BZ104:BZ106">
    <cfRule type="expression" dxfId="19324" priority="6236">
      <formula>IF(BZ104="Validar","Rojo","Verde")</formula>
    </cfRule>
    <cfRule type="expression" priority="6238">
      <formula>#REF!</formula>
    </cfRule>
  </conditionalFormatting>
  <conditionalFormatting sqref="BZ105:BZ106">
    <cfRule type="colorScale" priority="6282">
      <colorScale>
        <cfvo type="min"/>
        <cfvo type="max"/>
        <color theme="0"/>
        <color theme="0"/>
      </colorScale>
    </cfRule>
    <cfRule type="expression" dxfId="19323" priority="6283">
      <formula>BY105&lt;0</formula>
    </cfRule>
  </conditionalFormatting>
  <conditionalFormatting sqref="BZ110">
    <cfRule type="colorScale" priority="6280">
      <colorScale>
        <cfvo type="min"/>
        <cfvo type="max"/>
        <color theme="0"/>
        <color theme="0"/>
      </colorScale>
    </cfRule>
    <cfRule type="expression" dxfId="19322" priority="6281">
      <formula>BY110&lt;0</formula>
    </cfRule>
  </conditionalFormatting>
  <conditionalFormatting sqref="BZ110:BZ111">
    <cfRule type="expression" priority="6222">
      <formula>#REF!</formula>
    </cfRule>
  </conditionalFormatting>
  <conditionalFormatting sqref="BZ111">
    <cfRule type="colorScale" priority="6221">
      <colorScale>
        <cfvo type="min"/>
        <cfvo type="max"/>
        <color theme="0"/>
        <color theme="0"/>
      </colorScale>
    </cfRule>
    <cfRule type="expression" dxfId="19321" priority="6223">
      <formula>BY111&lt;0</formula>
    </cfRule>
  </conditionalFormatting>
  <conditionalFormatting sqref="BZ117:BZ123">
    <cfRule type="colorScale" priority="6277">
      <colorScale>
        <cfvo type="min"/>
        <cfvo type="max"/>
        <color theme="0"/>
        <color theme="0"/>
      </colorScale>
    </cfRule>
    <cfRule type="expression" priority="6278">
      <formula>#REF!</formula>
    </cfRule>
    <cfRule type="expression" dxfId="19320" priority="6279">
      <formula>BY117&lt;0</formula>
    </cfRule>
  </conditionalFormatting>
  <conditionalFormatting sqref="BZ125">
    <cfRule type="colorScale" priority="6233">
      <colorScale>
        <cfvo type="min"/>
        <cfvo type="max"/>
        <color theme="0"/>
        <color theme="0"/>
      </colorScale>
    </cfRule>
    <cfRule type="expression" dxfId="19319" priority="6235">
      <formula>BY125&lt;0</formula>
    </cfRule>
  </conditionalFormatting>
  <conditionalFormatting sqref="BZ125:BZ134">
    <cfRule type="expression" dxfId="19318" priority="6232">
      <formula>IF(BZ125="Validar","Rojo","Verde")</formula>
    </cfRule>
    <cfRule type="expression" priority="6234">
      <formula>#REF!</formula>
    </cfRule>
  </conditionalFormatting>
  <conditionalFormatting sqref="BZ126:BZ134">
    <cfRule type="colorScale" priority="6274">
      <colorScale>
        <cfvo type="min"/>
        <cfvo type="max"/>
        <color theme="0"/>
        <color theme="0"/>
      </colorScale>
    </cfRule>
    <cfRule type="expression" dxfId="19317" priority="6275">
      <formula>BY126&lt;0</formula>
    </cfRule>
  </conditionalFormatting>
  <conditionalFormatting sqref="BT117:BT123">
    <cfRule type="expression" dxfId="19316" priority="4785">
      <formula>IF(BT117="Validar","Rojo","Verde")</formula>
    </cfRule>
  </conditionalFormatting>
  <conditionalFormatting sqref="AP117:AP123">
    <cfRule type="expression" dxfId="19315" priority="4963">
      <formula>IF(AP117="Validar","Rojo","Verde")</formula>
    </cfRule>
  </conditionalFormatting>
  <conditionalFormatting sqref="AI29:AI30">
    <cfRule type="expression" dxfId="19314" priority="5028">
      <formula>IF(AI29="Validar","Rojo","Verde")</formula>
    </cfRule>
    <cfRule type="expression" priority="5030">
      <formula>#REF!</formula>
    </cfRule>
  </conditionalFormatting>
  <conditionalFormatting sqref="CX110:CX111">
    <cfRule type="expression" dxfId="19313" priority="5317">
      <formula>IF(CX110="Validar","Rojo","Verde")</formula>
    </cfRule>
  </conditionalFormatting>
  <conditionalFormatting sqref="CX117:CX123">
    <cfRule type="expression" dxfId="19312" priority="5373">
      <formula>IF(CX117="Validar","Rojo","Verde")</formula>
    </cfRule>
  </conditionalFormatting>
  <conditionalFormatting sqref="CX6:CX16">
    <cfRule type="expression" dxfId="19311" priority="5365">
      <formula>IF(CX6="Validar","Rojo","Verde")</formula>
    </cfRule>
    <cfRule type="expression" priority="5367">
      <formula>#REF!</formula>
    </cfRule>
  </conditionalFormatting>
  <conditionalFormatting sqref="CX6:CX9">
    <cfRule type="colorScale" priority="5401">
      <colorScale>
        <cfvo type="min"/>
        <cfvo type="max"/>
        <color theme="0"/>
        <color theme="0"/>
      </colorScale>
    </cfRule>
    <cfRule type="expression" dxfId="19310" priority="5402">
      <formula>CW6&lt;0</formula>
    </cfRule>
  </conditionalFormatting>
  <conditionalFormatting sqref="CX10">
    <cfRule type="colorScale" priority="5369">
      <colorScale>
        <cfvo type="min"/>
        <cfvo type="max"/>
        <color theme="0"/>
        <color theme="0"/>
      </colorScale>
    </cfRule>
    <cfRule type="expression" dxfId="19309" priority="5370">
      <formula>CW10&lt;0</formula>
    </cfRule>
  </conditionalFormatting>
  <conditionalFormatting sqref="CX11:CX14">
    <cfRule type="colorScale" priority="5399">
      <colorScale>
        <cfvo type="min"/>
        <cfvo type="max"/>
        <color theme="0"/>
        <color theme="0"/>
      </colorScale>
    </cfRule>
    <cfRule type="expression" dxfId="19308" priority="5400">
      <formula>CW11&lt;0</formula>
    </cfRule>
  </conditionalFormatting>
  <conditionalFormatting sqref="CX15">
    <cfRule type="colorScale" priority="5366">
      <colorScale>
        <cfvo type="min"/>
        <cfvo type="max"/>
        <color theme="0"/>
        <color theme="0"/>
      </colorScale>
    </cfRule>
    <cfRule type="expression" dxfId="19307" priority="5368">
      <formula>CW15&lt;0</formula>
    </cfRule>
  </conditionalFormatting>
  <conditionalFormatting sqref="CX16">
    <cfRule type="colorScale" priority="5397">
      <colorScale>
        <cfvo type="min"/>
        <cfvo type="max"/>
        <color theme="0"/>
        <color theme="0"/>
      </colorScale>
    </cfRule>
    <cfRule type="expression" dxfId="19306" priority="5398">
      <formula>CW16&lt;0</formula>
    </cfRule>
  </conditionalFormatting>
  <conditionalFormatting sqref="CX18">
    <cfRule type="colorScale" priority="5362">
      <colorScale>
        <cfvo type="min"/>
        <cfvo type="max"/>
        <color theme="0"/>
        <color theme="0"/>
      </colorScale>
    </cfRule>
    <cfRule type="expression" dxfId="19305" priority="5364">
      <formula>CW18&lt;0</formula>
    </cfRule>
  </conditionalFormatting>
  <conditionalFormatting sqref="CX18:CX19">
    <cfRule type="expression" dxfId="19304" priority="5361">
      <formula>IF(CX18="Validar","Rojo","Verde")</formula>
    </cfRule>
    <cfRule type="expression" priority="5363">
      <formula>#REF!</formula>
    </cfRule>
  </conditionalFormatting>
  <conditionalFormatting sqref="CX19">
    <cfRule type="colorScale" priority="5395">
      <colorScale>
        <cfvo type="min"/>
        <cfvo type="max"/>
        <color theme="0"/>
        <color theme="0"/>
      </colorScale>
    </cfRule>
    <cfRule type="expression" dxfId="19303" priority="5396">
      <formula>CW19&lt;0</formula>
    </cfRule>
  </conditionalFormatting>
  <conditionalFormatting sqref="CX23">
    <cfRule type="colorScale" priority="5358">
      <colorScale>
        <cfvo type="min"/>
        <cfvo type="max"/>
        <color theme="0"/>
        <color theme="0"/>
      </colorScale>
    </cfRule>
    <cfRule type="expression" dxfId="19302" priority="5360">
      <formula>CW23&lt;0</formula>
    </cfRule>
  </conditionalFormatting>
  <conditionalFormatting sqref="CX23:CX24">
    <cfRule type="expression" dxfId="19301" priority="5357">
      <formula>IF(CX23="Validar","Rojo","Verde")</formula>
    </cfRule>
    <cfRule type="expression" priority="5359">
      <formula>#REF!</formula>
    </cfRule>
  </conditionalFormatting>
  <conditionalFormatting sqref="CX24">
    <cfRule type="colorScale" priority="5391">
      <colorScale>
        <cfvo type="min"/>
        <cfvo type="max"/>
        <color theme="0"/>
        <color theme="0"/>
      </colorScale>
    </cfRule>
    <cfRule type="expression" dxfId="19300" priority="5392">
      <formula>CW24&lt;0</formula>
    </cfRule>
  </conditionalFormatting>
  <conditionalFormatting sqref="CX26">
    <cfRule type="colorScale" priority="5354">
      <colorScale>
        <cfvo type="min"/>
        <cfvo type="max"/>
        <color theme="0"/>
        <color theme="0"/>
      </colorScale>
    </cfRule>
    <cfRule type="expression" dxfId="19299" priority="5356">
      <formula>CW26&lt;0</formula>
    </cfRule>
  </conditionalFormatting>
  <conditionalFormatting sqref="CX26:CX27">
    <cfRule type="expression" dxfId="19298" priority="5353">
      <formula>IF(CX26="Validar","Rojo","Verde")</formula>
    </cfRule>
    <cfRule type="expression" priority="5355">
      <formula>#REF!</formula>
    </cfRule>
  </conditionalFormatting>
  <conditionalFormatting sqref="CX27">
    <cfRule type="colorScale" priority="5389">
      <colorScale>
        <cfvo type="min"/>
        <cfvo type="max"/>
        <color theme="0"/>
        <color theme="0"/>
      </colorScale>
    </cfRule>
    <cfRule type="expression" dxfId="19297" priority="5390">
      <formula>CW27&lt;0</formula>
    </cfRule>
  </conditionalFormatting>
  <conditionalFormatting sqref="CX29">
    <cfRule type="colorScale" priority="5350">
      <colorScale>
        <cfvo type="min"/>
        <cfvo type="max"/>
        <color theme="0"/>
        <color theme="0"/>
      </colorScale>
    </cfRule>
    <cfRule type="expression" dxfId="19296" priority="5352">
      <formula>CW29&lt;0</formula>
    </cfRule>
  </conditionalFormatting>
  <conditionalFormatting sqref="CX29:CX30">
    <cfRule type="expression" dxfId="19295" priority="5349">
      <formula>IF(CX29="Validar","Rojo","Verde")</formula>
    </cfRule>
    <cfRule type="expression" priority="5351">
      <formula>#REF!</formula>
    </cfRule>
  </conditionalFormatting>
  <conditionalFormatting sqref="CX30">
    <cfRule type="colorScale" priority="5387">
      <colorScale>
        <cfvo type="min"/>
        <cfvo type="max"/>
        <color theme="0"/>
        <color theme="0"/>
      </colorScale>
    </cfRule>
    <cfRule type="expression" dxfId="19294" priority="5388">
      <formula>CW30&lt;0</formula>
    </cfRule>
  </conditionalFormatting>
  <conditionalFormatting sqref="CX39">
    <cfRule type="colorScale" priority="5346">
      <colorScale>
        <cfvo type="min"/>
        <cfvo type="max"/>
        <color theme="0"/>
        <color theme="0"/>
      </colorScale>
    </cfRule>
    <cfRule type="expression" dxfId="19293" priority="5348">
      <formula>CW39&lt;0</formula>
    </cfRule>
  </conditionalFormatting>
  <conditionalFormatting sqref="CX39:CX66">
    <cfRule type="expression" dxfId="19292" priority="5345">
      <formula>IF(CX39="Validar","Rojo","Verde")</formula>
    </cfRule>
    <cfRule type="expression" priority="5347">
      <formula>#REF!</formula>
    </cfRule>
  </conditionalFormatting>
  <conditionalFormatting sqref="CX40:CX66">
    <cfRule type="colorScale" priority="5385">
      <colorScale>
        <cfvo type="min"/>
        <cfvo type="max"/>
        <color theme="0"/>
        <color theme="0"/>
      </colorScale>
    </cfRule>
    <cfRule type="expression" dxfId="19291" priority="5386">
      <formula>CW40&lt;0</formula>
    </cfRule>
  </conditionalFormatting>
  <conditionalFormatting sqref="CX68">
    <cfRule type="colorScale" priority="5342">
      <colorScale>
        <cfvo type="min"/>
        <cfvo type="max"/>
        <color theme="0"/>
        <color theme="0"/>
      </colorScale>
    </cfRule>
    <cfRule type="expression" dxfId="19290" priority="5344">
      <formula>CW68&lt;0</formula>
    </cfRule>
  </conditionalFormatting>
  <conditionalFormatting sqref="CX68:CX81">
    <cfRule type="expression" dxfId="19289" priority="5341">
      <formula>IF(CX68="Validar","Rojo","Verde")</formula>
    </cfRule>
    <cfRule type="expression" priority="5343">
      <formula>#REF!</formula>
    </cfRule>
  </conditionalFormatting>
  <conditionalFormatting sqref="CX69:CX81">
    <cfRule type="colorScale" priority="5403">
      <colorScale>
        <cfvo type="min"/>
        <cfvo type="max"/>
        <color theme="0"/>
        <color theme="0"/>
      </colorScale>
    </cfRule>
    <cfRule type="expression" dxfId="19288" priority="5404">
      <formula>CW69&lt;0</formula>
    </cfRule>
  </conditionalFormatting>
  <conditionalFormatting sqref="CX83">
    <cfRule type="colorScale" priority="5325">
      <colorScale>
        <cfvo type="min"/>
        <cfvo type="max"/>
        <color theme="0"/>
        <color theme="0"/>
      </colorScale>
    </cfRule>
    <cfRule type="expression" dxfId="19287" priority="5327">
      <formula>CW83&lt;0</formula>
    </cfRule>
  </conditionalFormatting>
  <conditionalFormatting sqref="CX83:CX91">
    <cfRule type="expression" dxfId="19286" priority="5324">
      <formula>IF(CX83="Validar","Rojo","Verde")</formula>
    </cfRule>
    <cfRule type="expression" priority="5326">
      <formula>#REF!</formula>
    </cfRule>
  </conditionalFormatting>
  <conditionalFormatting sqref="CX84:CX91">
    <cfRule type="colorScale" priority="5383">
      <colorScale>
        <cfvo type="min"/>
        <cfvo type="max"/>
        <color theme="0"/>
        <color theme="0"/>
      </colorScale>
    </cfRule>
    <cfRule type="expression" dxfId="19285" priority="5384">
      <formula>CW84&lt;0</formula>
    </cfRule>
  </conditionalFormatting>
  <conditionalFormatting sqref="CX93">
    <cfRule type="colorScale" priority="5338">
      <colorScale>
        <cfvo type="min"/>
        <cfvo type="max"/>
        <color theme="0"/>
        <color theme="0"/>
      </colorScale>
    </cfRule>
    <cfRule type="expression" dxfId="19284" priority="5340">
      <formula>CW93&lt;0</formula>
    </cfRule>
  </conditionalFormatting>
  <conditionalFormatting sqref="CX93:CX102">
    <cfRule type="expression" dxfId="19283" priority="5337">
      <formula>IF(CX93="Validar","Rojo","Verde")</formula>
    </cfRule>
    <cfRule type="expression" priority="5339">
      <formula>#REF!</formula>
    </cfRule>
  </conditionalFormatting>
  <conditionalFormatting sqref="CX94:CX102">
    <cfRule type="colorScale" priority="5381">
      <colorScale>
        <cfvo type="min"/>
        <cfvo type="max"/>
        <color theme="0"/>
        <color theme="0"/>
      </colorScale>
    </cfRule>
    <cfRule type="expression" dxfId="19282" priority="5382">
      <formula>CW94&lt;0</formula>
    </cfRule>
  </conditionalFormatting>
  <conditionalFormatting sqref="CX104">
    <cfRule type="colorScale" priority="5334">
      <colorScale>
        <cfvo type="min"/>
        <cfvo type="max"/>
        <color theme="0"/>
        <color theme="0"/>
      </colorScale>
    </cfRule>
    <cfRule type="expression" dxfId="19281" priority="5336">
      <formula>CW104&lt;0</formula>
    </cfRule>
  </conditionalFormatting>
  <conditionalFormatting sqref="CX104:CX106">
    <cfRule type="expression" dxfId="19280" priority="5333">
      <formula>IF(CX104="Validar","Rojo","Verde")</formula>
    </cfRule>
    <cfRule type="expression" priority="5335">
      <formula>#REF!</formula>
    </cfRule>
  </conditionalFormatting>
  <conditionalFormatting sqref="CX105:CX106">
    <cfRule type="colorScale" priority="5379">
      <colorScale>
        <cfvo type="min"/>
        <cfvo type="max"/>
        <color theme="0"/>
        <color theme="0"/>
      </colorScale>
    </cfRule>
    <cfRule type="expression" dxfId="19279" priority="5380">
      <formula>CW105&lt;0</formula>
    </cfRule>
  </conditionalFormatting>
  <conditionalFormatting sqref="CX110">
    <cfRule type="colorScale" priority="5377">
      <colorScale>
        <cfvo type="min"/>
        <cfvo type="max"/>
        <color theme="0"/>
        <color theme="0"/>
      </colorScale>
    </cfRule>
    <cfRule type="expression" dxfId="19278" priority="5378">
      <formula>CW110&lt;0</formula>
    </cfRule>
  </conditionalFormatting>
  <conditionalFormatting sqref="CX110:CX111">
    <cfRule type="expression" priority="5319">
      <formula>#REF!</formula>
    </cfRule>
  </conditionalFormatting>
  <conditionalFormatting sqref="CX111">
    <cfRule type="colorScale" priority="5318">
      <colorScale>
        <cfvo type="min"/>
        <cfvo type="max"/>
        <color theme="0"/>
        <color theme="0"/>
      </colorScale>
    </cfRule>
    <cfRule type="expression" dxfId="19277" priority="5320">
      <formula>CW111&lt;0</formula>
    </cfRule>
  </conditionalFormatting>
  <conditionalFormatting sqref="CX117:CX123">
    <cfRule type="colorScale" priority="5374">
      <colorScale>
        <cfvo type="min"/>
        <cfvo type="max"/>
        <color theme="0"/>
        <color theme="0"/>
      </colorScale>
    </cfRule>
    <cfRule type="expression" priority="5375">
      <formula>#REF!</formula>
    </cfRule>
    <cfRule type="expression" dxfId="19276" priority="5376">
      <formula>CW117&lt;0</formula>
    </cfRule>
  </conditionalFormatting>
  <conditionalFormatting sqref="CX125">
    <cfRule type="colorScale" priority="5330">
      <colorScale>
        <cfvo type="min"/>
        <cfvo type="max"/>
        <color theme="0"/>
        <color theme="0"/>
      </colorScale>
    </cfRule>
    <cfRule type="expression" dxfId="19275" priority="5332">
      <formula>CW125&lt;0</formula>
    </cfRule>
  </conditionalFormatting>
  <conditionalFormatting sqref="CX125:CX134">
    <cfRule type="expression" dxfId="19274" priority="5329">
      <formula>IF(CX125="Validar","Rojo","Verde")</formula>
    </cfRule>
    <cfRule type="expression" priority="5331">
      <formula>#REF!</formula>
    </cfRule>
  </conditionalFormatting>
  <conditionalFormatting sqref="CX126:CX134">
    <cfRule type="colorScale" priority="5371">
      <colorScale>
        <cfvo type="min"/>
        <cfvo type="max"/>
        <color theme="0"/>
        <color theme="0"/>
      </colorScale>
    </cfRule>
    <cfRule type="expression" dxfId="19273" priority="5372">
      <formula>CW126&lt;0</formula>
    </cfRule>
  </conditionalFormatting>
  <conditionalFormatting sqref="CD110:CD111">
    <cfRule type="expression" dxfId="19272" priority="5085">
      <formula>IF(CD110="Validar","Rojo","Verde")</formula>
    </cfRule>
  </conditionalFormatting>
  <conditionalFormatting sqref="CD117:CD123">
    <cfRule type="expression" dxfId="19271" priority="5141">
      <formula>IF(CD117="Validar","Rojo","Verde")</formula>
    </cfRule>
  </conditionalFormatting>
  <conditionalFormatting sqref="CD117:CD123">
    <cfRule type="expression" priority="5143">
      <formula>#REF!</formula>
    </cfRule>
  </conditionalFormatting>
  <conditionalFormatting sqref="CD6:CD16">
    <cfRule type="expression" dxfId="19270" priority="5133">
      <formula>IF(CD6="Validar","Rojo","Verde")</formula>
    </cfRule>
    <cfRule type="expression" priority="5135">
      <formula>#REF!</formula>
    </cfRule>
  </conditionalFormatting>
  <conditionalFormatting sqref="CD6:CD9">
    <cfRule type="colorScale" priority="5169">
      <colorScale>
        <cfvo type="min"/>
        <cfvo type="max"/>
        <color theme="0"/>
        <color theme="0"/>
      </colorScale>
    </cfRule>
    <cfRule type="expression" dxfId="19269" priority="5170">
      <formula>CC6&lt;0</formula>
    </cfRule>
  </conditionalFormatting>
  <conditionalFormatting sqref="CD10">
    <cfRule type="colorScale" priority="5137">
      <colorScale>
        <cfvo type="min"/>
        <cfvo type="max"/>
        <color theme="0"/>
        <color theme="0"/>
      </colorScale>
    </cfRule>
    <cfRule type="expression" dxfId="19268" priority="5138">
      <formula>CC10&lt;0</formula>
    </cfRule>
  </conditionalFormatting>
  <conditionalFormatting sqref="CD11:CD14">
    <cfRule type="colorScale" priority="5167">
      <colorScale>
        <cfvo type="min"/>
        <cfvo type="max"/>
        <color theme="0"/>
        <color theme="0"/>
      </colorScale>
    </cfRule>
    <cfRule type="expression" dxfId="19267" priority="5168">
      <formula>CC11&lt;0</formula>
    </cfRule>
  </conditionalFormatting>
  <conditionalFormatting sqref="CD15">
    <cfRule type="colorScale" priority="5134">
      <colorScale>
        <cfvo type="min"/>
        <cfvo type="max"/>
        <color theme="0"/>
        <color theme="0"/>
      </colorScale>
    </cfRule>
    <cfRule type="expression" dxfId="19266" priority="5136">
      <formula>CC15&lt;0</formula>
    </cfRule>
  </conditionalFormatting>
  <conditionalFormatting sqref="CD16">
    <cfRule type="colorScale" priority="5165">
      <colorScale>
        <cfvo type="min"/>
        <cfvo type="max"/>
        <color theme="0"/>
        <color theme="0"/>
      </colorScale>
    </cfRule>
    <cfRule type="expression" dxfId="19265" priority="5166">
      <formula>CC16&lt;0</formula>
    </cfRule>
  </conditionalFormatting>
  <conditionalFormatting sqref="CD18">
    <cfRule type="colorScale" priority="5130">
      <colorScale>
        <cfvo type="min"/>
        <cfvo type="max"/>
        <color theme="0"/>
        <color theme="0"/>
      </colorScale>
    </cfRule>
    <cfRule type="expression" dxfId="19264" priority="5132">
      <formula>CC18&lt;0</formula>
    </cfRule>
  </conditionalFormatting>
  <conditionalFormatting sqref="CD18:CD19">
    <cfRule type="expression" dxfId="19263" priority="5129">
      <formula>IF(CD18="Validar","Rojo","Verde")</formula>
    </cfRule>
    <cfRule type="expression" priority="5131">
      <formula>#REF!</formula>
    </cfRule>
  </conditionalFormatting>
  <conditionalFormatting sqref="CD19">
    <cfRule type="colorScale" priority="5163">
      <colorScale>
        <cfvo type="min"/>
        <cfvo type="max"/>
        <color theme="0"/>
        <color theme="0"/>
      </colorScale>
    </cfRule>
    <cfRule type="expression" dxfId="19262" priority="5164">
      <formula>CC19&lt;0</formula>
    </cfRule>
  </conditionalFormatting>
  <conditionalFormatting sqref="CD23">
    <cfRule type="colorScale" priority="5126">
      <colorScale>
        <cfvo type="min"/>
        <cfvo type="max"/>
        <color theme="0"/>
        <color theme="0"/>
      </colorScale>
    </cfRule>
    <cfRule type="expression" dxfId="19261" priority="5128">
      <formula>CC23&lt;0</formula>
    </cfRule>
  </conditionalFormatting>
  <conditionalFormatting sqref="CD23:CD24">
    <cfRule type="expression" dxfId="19260" priority="5125">
      <formula>IF(CD23="Validar","Rojo","Verde")</formula>
    </cfRule>
    <cfRule type="expression" priority="5127">
      <formula>#REF!</formula>
    </cfRule>
  </conditionalFormatting>
  <conditionalFormatting sqref="CD24">
    <cfRule type="colorScale" priority="5159">
      <colorScale>
        <cfvo type="min"/>
        <cfvo type="max"/>
        <color theme="0"/>
        <color theme="0"/>
      </colorScale>
    </cfRule>
    <cfRule type="expression" dxfId="19259" priority="5160">
      <formula>CC24&lt;0</formula>
    </cfRule>
  </conditionalFormatting>
  <conditionalFormatting sqref="CD26">
    <cfRule type="colorScale" priority="5122">
      <colorScale>
        <cfvo type="min"/>
        <cfvo type="max"/>
        <color theme="0"/>
        <color theme="0"/>
      </colorScale>
    </cfRule>
    <cfRule type="expression" dxfId="19258" priority="5124">
      <formula>CC26&lt;0</formula>
    </cfRule>
  </conditionalFormatting>
  <conditionalFormatting sqref="CD26:CD27">
    <cfRule type="expression" dxfId="19257" priority="5121">
      <formula>IF(CD26="Validar","Rojo","Verde")</formula>
    </cfRule>
    <cfRule type="expression" priority="5123">
      <formula>#REF!</formula>
    </cfRule>
  </conditionalFormatting>
  <conditionalFormatting sqref="CD27">
    <cfRule type="colorScale" priority="5157">
      <colorScale>
        <cfvo type="min"/>
        <cfvo type="max"/>
        <color theme="0"/>
        <color theme="0"/>
      </colorScale>
    </cfRule>
    <cfRule type="expression" dxfId="19256" priority="5158">
      <formula>CC27&lt;0</formula>
    </cfRule>
  </conditionalFormatting>
  <conditionalFormatting sqref="CD29">
    <cfRule type="colorScale" priority="5118">
      <colorScale>
        <cfvo type="min"/>
        <cfvo type="max"/>
        <color theme="0"/>
        <color theme="0"/>
      </colorScale>
    </cfRule>
    <cfRule type="expression" dxfId="19255" priority="5120">
      <formula>CC29&lt;0</formula>
    </cfRule>
  </conditionalFormatting>
  <conditionalFormatting sqref="CD29:CD30">
    <cfRule type="expression" dxfId="19254" priority="5117">
      <formula>IF(CD29="Validar","Rojo","Verde")</formula>
    </cfRule>
    <cfRule type="expression" priority="5119">
      <formula>#REF!</formula>
    </cfRule>
  </conditionalFormatting>
  <conditionalFormatting sqref="CD30">
    <cfRule type="colorScale" priority="5155">
      <colorScale>
        <cfvo type="min"/>
        <cfvo type="max"/>
        <color theme="0"/>
        <color theme="0"/>
      </colorScale>
    </cfRule>
    <cfRule type="expression" dxfId="19253" priority="5156">
      <formula>CC30&lt;0</formula>
    </cfRule>
  </conditionalFormatting>
  <conditionalFormatting sqref="CD39">
    <cfRule type="colorScale" priority="5114">
      <colorScale>
        <cfvo type="min"/>
        <cfvo type="max"/>
        <color theme="0"/>
        <color theme="0"/>
      </colorScale>
    </cfRule>
    <cfRule type="expression" dxfId="19252" priority="5116">
      <formula>CC39&lt;0</formula>
    </cfRule>
  </conditionalFormatting>
  <conditionalFormatting sqref="CD39:CD66">
    <cfRule type="expression" dxfId="19251" priority="5113">
      <formula>IF(CD39="Validar","Rojo","Verde")</formula>
    </cfRule>
    <cfRule type="expression" priority="5115">
      <formula>#REF!</formula>
    </cfRule>
  </conditionalFormatting>
  <conditionalFormatting sqref="CD40:CD66">
    <cfRule type="colorScale" priority="5153">
      <colorScale>
        <cfvo type="min"/>
        <cfvo type="max"/>
        <color theme="0"/>
        <color theme="0"/>
      </colorScale>
    </cfRule>
    <cfRule type="expression" dxfId="19250" priority="5154">
      <formula>CC40&lt;0</formula>
    </cfRule>
  </conditionalFormatting>
  <conditionalFormatting sqref="CD68">
    <cfRule type="colorScale" priority="5110">
      <colorScale>
        <cfvo type="min"/>
        <cfvo type="max"/>
        <color theme="0"/>
        <color theme="0"/>
      </colorScale>
    </cfRule>
    <cfRule type="expression" dxfId="19249" priority="5112">
      <formula>CC68&lt;0</formula>
    </cfRule>
  </conditionalFormatting>
  <conditionalFormatting sqref="CD68:CD81">
    <cfRule type="expression" dxfId="19248" priority="5109">
      <formula>IF(CD68="Validar","Rojo","Verde")</formula>
    </cfRule>
    <cfRule type="expression" priority="5111">
      <formula>#REF!</formula>
    </cfRule>
  </conditionalFormatting>
  <conditionalFormatting sqref="CD69:CD81">
    <cfRule type="colorScale" priority="5171">
      <colorScale>
        <cfvo type="min"/>
        <cfvo type="max"/>
        <color theme="0"/>
        <color theme="0"/>
      </colorScale>
    </cfRule>
    <cfRule type="expression" dxfId="19247" priority="5172">
      <formula>CC69&lt;0</formula>
    </cfRule>
  </conditionalFormatting>
  <conditionalFormatting sqref="CD83">
    <cfRule type="colorScale" priority="5093">
      <colorScale>
        <cfvo type="min"/>
        <cfvo type="max"/>
        <color theme="0"/>
        <color theme="0"/>
      </colorScale>
    </cfRule>
    <cfRule type="expression" dxfId="19246" priority="5095">
      <formula>CC83&lt;0</formula>
    </cfRule>
  </conditionalFormatting>
  <conditionalFormatting sqref="CD83:CD91">
    <cfRule type="expression" dxfId="19245" priority="5092">
      <formula>IF(CD83="Validar","Rojo","Verde")</formula>
    </cfRule>
    <cfRule type="expression" priority="5094">
      <formula>#REF!</formula>
    </cfRule>
  </conditionalFormatting>
  <conditionalFormatting sqref="CD84:CD91">
    <cfRule type="colorScale" priority="5151">
      <colorScale>
        <cfvo type="min"/>
        <cfvo type="max"/>
        <color theme="0"/>
        <color theme="0"/>
      </colorScale>
    </cfRule>
    <cfRule type="expression" dxfId="19244" priority="5152">
      <formula>CC84&lt;0</formula>
    </cfRule>
  </conditionalFormatting>
  <conditionalFormatting sqref="CD93">
    <cfRule type="colorScale" priority="5106">
      <colorScale>
        <cfvo type="min"/>
        <cfvo type="max"/>
        <color theme="0"/>
        <color theme="0"/>
      </colorScale>
    </cfRule>
    <cfRule type="expression" dxfId="19243" priority="5108">
      <formula>CC93&lt;0</formula>
    </cfRule>
  </conditionalFormatting>
  <conditionalFormatting sqref="CD93:CD102">
    <cfRule type="expression" dxfId="19242" priority="5105">
      <formula>IF(CD93="Validar","Rojo","Verde")</formula>
    </cfRule>
    <cfRule type="expression" priority="5107">
      <formula>#REF!</formula>
    </cfRule>
  </conditionalFormatting>
  <conditionalFormatting sqref="CD94:CD102">
    <cfRule type="colorScale" priority="5149">
      <colorScale>
        <cfvo type="min"/>
        <cfvo type="max"/>
        <color theme="0"/>
        <color theme="0"/>
      </colorScale>
    </cfRule>
    <cfRule type="expression" dxfId="19241" priority="5150">
      <formula>CC94&lt;0</formula>
    </cfRule>
  </conditionalFormatting>
  <conditionalFormatting sqref="CD104">
    <cfRule type="colorScale" priority="5102">
      <colorScale>
        <cfvo type="min"/>
        <cfvo type="max"/>
        <color theme="0"/>
        <color theme="0"/>
      </colorScale>
    </cfRule>
    <cfRule type="expression" dxfId="19240" priority="5104">
      <formula>CC104&lt;0</formula>
    </cfRule>
  </conditionalFormatting>
  <conditionalFormatting sqref="CD104:CD106">
    <cfRule type="expression" dxfId="19239" priority="5101">
      <formula>IF(CD104="Validar","Rojo","Verde")</formula>
    </cfRule>
    <cfRule type="expression" priority="5103">
      <formula>#REF!</formula>
    </cfRule>
  </conditionalFormatting>
  <conditionalFormatting sqref="CD105:CD106">
    <cfRule type="colorScale" priority="5147">
      <colorScale>
        <cfvo type="min"/>
        <cfvo type="max"/>
        <color theme="0"/>
        <color theme="0"/>
      </colorScale>
    </cfRule>
    <cfRule type="expression" dxfId="19238" priority="5148">
      <formula>CC105&lt;0</formula>
    </cfRule>
  </conditionalFormatting>
  <conditionalFormatting sqref="CD110">
    <cfRule type="colorScale" priority="5145">
      <colorScale>
        <cfvo type="min"/>
        <cfvo type="max"/>
        <color theme="0"/>
        <color theme="0"/>
      </colorScale>
    </cfRule>
    <cfRule type="expression" dxfId="19237" priority="5146">
      <formula>CC110&lt;0</formula>
    </cfRule>
  </conditionalFormatting>
  <conditionalFormatting sqref="CD110:CD111">
    <cfRule type="expression" priority="5087">
      <formula>#REF!</formula>
    </cfRule>
  </conditionalFormatting>
  <conditionalFormatting sqref="CD111">
    <cfRule type="colorScale" priority="5086">
      <colorScale>
        <cfvo type="min"/>
        <cfvo type="max"/>
        <color theme="0"/>
        <color theme="0"/>
      </colorScale>
    </cfRule>
    <cfRule type="expression" dxfId="19236" priority="5088">
      <formula>CC111&lt;0</formula>
    </cfRule>
  </conditionalFormatting>
  <conditionalFormatting sqref="CD117:CD123">
    <cfRule type="colorScale" priority="5142">
      <colorScale>
        <cfvo type="min"/>
        <cfvo type="max"/>
        <color theme="0"/>
        <color theme="0"/>
      </colorScale>
    </cfRule>
    <cfRule type="expression" dxfId="19235" priority="5144">
      <formula>CC117&lt;0</formula>
    </cfRule>
  </conditionalFormatting>
  <conditionalFormatting sqref="CD125">
    <cfRule type="colorScale" priority="5098">
      <colorScale>
        <cfvo type="min"/>
        <cfvo type="max"/>
        <color theme="0"/>
        <color theme="0"/>
      </colorScale>
    </cfRule>
    <cfRule type="expression" dxfId="19234" priority="5100">
      <formula>CC125&lt;0</formula>
    </cfRule>
  </conditionalFormatting>
  <conditionalFormatting sqref="CD125:CD134">
    <cfRule type="expression" dxfId="19233" priority="5097">
      <formula>IF(CD125="Validar","Rojo","Verde")</formula>
    </cfRule>
    <cfRule type="expression" priority="5099">
      <formula>#REF!</formula>
    </cfRule>
  </conditionalFormatting>
  <conditionalFormatting sqref="CD126:CD134">
    <cfRule type="colorScale" priority="5139">
      <colorScale>
        <cfvo type="min"/>
        <cfvo type="max"/>
        <color theme="0"/>
        <color theme="0"/>
      </colorScale>
    </cfRule>
    <cfRule type="expression" dxfId="19232" priority="5140">
      <formula>CC126&lt;0</formula>
    </cfRule>
  </conditionalFormatting>
  <conditionalFormatting sqref="J94:J103">
    <cfRule type="expression" dxfId="19231" priority="4030">
      <formula>IF(J94="Validar","Rojo","Verde")</formula>
    </cfRule>
  </conditionalFormatting>
  <conditionalFormatting sqref="AI110:AI111">
    <cfRule type="expression" dxfId="19230" priority="4996">
      <formula>IF(AI110="Validar","Rojo","Verde")</formula>
    </cfRule>
  </conditionalFormatting>
  <conditionalFormatting sqref="AI117:AI123">
    <cfRule type="expression" dxfId="19229" priority="5052">
      <formula>IF(AI117="Validar","Rojo","Verde")</formula>
    </cfRule>
  </conditionalFormatting>
  <conditionalFormatting sqref="AI117:AI123">
    <cfRule type="expression" priority="5054">
      <formula>#REF!</formula>
    </cfRule>
  </conditionalFormatting>
  <conditionalFormatting sqref="AI6:AI16">
    <cfRule type="expression" dxfId="19228" priority="5044">
      <formula>IF(AI6="Validar","Rojo","Verde")</formula>
    </cfRule>
    <cfRule type="expression" priority="5046">
      <formula>#REF!</formula>
    </cfRule>
  </conditionalFormatting>
  <conditionalFormatting sqref="AI6:AI9">
    <cfRule type="colorScale" priority="5080">
      <colorScale>
        <cfvo type="min"/>
        <cfvo type="max"/>
        <color theme="0"/>
        <color theme="0"/>
      </colorScale>
    </cfRule>
    <cfRule type="expression" dxfId="19227" priority="5081">
      <formula>AH6&lt;0</formula>
    </cfRule>
  </conditionalFormatting>
  <conditionalFormatting sqref="AI10">
    <cfRule type="colorScale" priority="5048">
      <colorScale>
        <cfvo type="min"/>
        <cfvo type="max"/>
        <color theme="0"/>
        <color theme="0"/>
      </colorScale>
    </cfRule>
    <cfRule type="expression" dxfId="19226" priority="5049">
      <formula>AH10&lt;0</formula>
    </cfRule>
  </conditionalFormatting>
  <conditionalFormatting sqref="AI11:AI14">
    <cfRule type="colorScale" priority="5078">
      <colorScale>
        <cfvo type="min"/>
        <cfvo type="max"/>
        <color theme="0"/>
        <color theme="0"/>
      </colorScale>
    </cfRule>
    <cfRule type="expression" dxfId="19225" priority="5079">
      <formula>AH11&lt;0</formula>
    </cfRule>
  </conditionalFormatting>
  <conditionalFormatting sqref="AI15">
    <cfRule type="colorScale" priority="5045">
      <colorScale>
        <cfvo type="min"/>
        <cfvo type="max"/>
        <color theme="0"/>
        <color theme="0"/>
      </colorScale>
    </cfRule>
    <cfRule type="expression" dxfId="19224" priority="5047">
      <formula>AH15&lt;0</formula>
    </cfRule>
  </conditionalFormatting>
  <conditionalFormatting sqref="AI16">
    <cfRule type="colorScale" priority="5076">
      <colorScale>
        <cfvo type="min"/>
        <cfvo type="max"/>
        <color theme="0"/>
        <color theme="0"/>
      </colorScale>
    </cfRule>
    <cfRule type="expression" dxfId="19223" priority="5077">
      <formula>AH16&lt;0</formula>
    </cfRule>
  </conditionalFormatting>
  <conditionalFormatting sqref="AI18">
    <cfRule type="colorScale" priority="5041">
      <colorScale>
        <cfvo type="min"/>
        <cfvo type="max"/>
        <color theme="0"/>
        <color theme="0"/>
      </colorScale>
    </cfRule>
    <cfRule type="expression" dxfId="19222" priority="5043">
      <formula>AH18&lt;0</formula>
    </cfRule>
  </conditionalFormatting>
  <conditionalFormatting sqref="AI18:AI19">
    <cfRule type="expression" dxfId="19221" priority="5040">
      <formula>IF(AI18="Validar","Rojo","Verde")</formula>
    </cfRule>
    <cfRule type="expression" priority="5042">
      <formula>#REF!</formula>
    </cfRule>
  </conditionalFormatting>
  <conditionalFormatting sqref="AI19">
    <cfRule type="colorScale" priority="5074">
      <colorScale>
        <cfvo type="min"/>
        <cfvo type="max"/>
        <color theme="0"/>
        <color theme="0"/>
      </colorScale>
    </cfRule>
    <cfRule type="expression" dxfId="19220" priority="5075">
      <formula>AH19&lt;0</formula>
    </cfRule>
  </conditionalFormatting>
  <conditionalFormatting sqref="AI23">
    <cfRule type="colorScale" priority="5037">
      <colorScale>
        <cfvo type="min"/>
        <cfvo type="max"/>
        <color theme="0"/>
        <color theme="0"/>
      </colorScale>
    </cfRule>
    <cfRule type="expression" dxfId="19219" priority="5039">
      <formula>AH23&lt;0</formula>
    </cfRule>
  </conditionalFormatting>
  <conditionalFormatting sqref="AI23:AI24">
    <cfRule type="expression" dxfId="19218" priority="5036">
      <formula>IF(AI23="Validar","Rojo","Verde")</formula>
    </cfRule>
    <cfRule type="expression" priority="5038">
      <formula>#REF!</formula>
    </cfRule>
  </conditionalFormatting>
  <conditionalFormatting sqref="AI24">
    <cfRule type="colorScale" priority="5070">
      <colorScale>
        <cfvo type="min"/>
        <cfvo type="max"/>
        <color theme="0"/>
        <color theme="0"/>
      </colorScale>
    </cfRule>
    <cfRule type="expression" dxfId="19217" priority="5071">
      <formula>AH24&lt;0</formula>
    </cfRule>
  </conditionalFormatting>
  <conditionalFormatting sqref="AI26">
    <cfRule type="colorScale" priority="5033">
      <colorScale>
        <cfvo type="min"/>
        <cfvo type="max"/>
        <color theme="0"/>
        <color theme="0"/>
      </colorScale>
    </cfRule>
    <cfRule type="expression" dxfId="19216" priority="5035">
      <formula>AH26&lt;0</formula>
    </cfRule>
  </conditionalFormatting>
  <conditionalFormatting sqref="AI26:AI27">
    <cfRule type="expression" dxfId="19215" priority="5032">
      <formula>IF(AI26="Validar","Rojo","Verde")</formula>
    </cfRule>
    <cfRule type="expression" priority="5034">
      <formula>#REF!</formula>
    </cfRule>
  </conditionalFormatting>
  <conditionalFormatting sqref="AI27">
    <cfRule type="colorScale" priority="5068">
      <colorScale>
        <cfvo type="min"/>
        <cfvo type="max"/>
        <color theme="0"/>
        <color theme="0"/>
      </colorScale>
    </cfRule>
    <cfRule type="expression" dxfId="19214" priority="5069">
      <formula>AH27&lt;0</formula>
    </cfRule>
  </conditionalFormatting>
  <conditionalFormatting sqref="AI29">
    <cfRule type="colorScale" priority="5029">
      <colorScale>
        <cfvo type="min"/>
        <cfvo type="max"/>
        <color theme="0"/>
        <color theme="0"/>
      </colorScale>
    </cfRule>
    <cfRule type="expression" dxfId="19213" priority="5031">
      <formula>AH29&lt;0</formula>
    </cfRule>
  </conditionalFormatting>
  <conditionalFormatting sqref="AI30">
    <cfRule type="colorScale" priority="5066">
      <colorScale>
        <cfvo type="min"/>
        <cfvo type="max"/>
        <color theme="0"/>
        <color theme="0"/>
      </colorScale>
    </cfRule>
    <cfRule type="expression" dxfId="19212" priority="5067">
      <formula>AH30&lt;0</formula>
    </cfRule>
  </conditionalFormatting>
  <conditionalFormatting sqref="AI39">
    <cfRule type="colorScale" priority="5025">
      <colorScale>
        <cfvo type="min"/>
        <cfvo type="max"/>
        <color theme="0"/>
        <color theme="0"/>
      </colorScale>
    </cfRule>
    <cfRule type="expression" dxfId="19211" priority="5027">
      <formula>AH39&lt;0</formula>
    </cfRule>
  </conditionalFormatting>
  <conditionalFormatting sqref="AI39:AI66">
    <cfRule type="expression" dxfId="19210" priority="5024">
      <formula>IF(AI39="Validar","Rojo","Verde")</formula>
    </cfRule>
    <cfRule type="expression" priority="5026">
      <formula>#REF!</formula>
    </cfRule>
  </conditionalFormatting>
  <conditionalFormatting sqref="AI40:AI66">
    <cfRule type="colorScale" priority="5064">
      <colorScale>
        <cfvo type="min"/>
        <cfvo type="max"/>
        <color theme="0"/>
        <color theme="0"/>
      </colorScale>
    </cfRule>
    <cfRule type="expression" dxfId="19209" priority="5065">
      <formula>AH40&lt;0</formula>
    </cfRule>
  </conditionalFormatting>
  <conditionalFormatting sqref="AI68">
    <cfRule type="colorScale" priority="5021">
      <colorScale>
        <cfvo type="min"/>
        <cfvo type="max"/>
        <color theme="0"/>
        <color theme="0"/>
      </colorScale>
    </cfRule>
    <cfRule type="expression" dxfId="19208" priority="5023">
      <formula>AH68&lt;0</formula>
    </cfRule>
  </conditionalFormatting>
  <conditionalFormatting sqref="AI68:AI81">
    <cfRule type="expression" dxfId="19207" priority="5020">
      <formula>IF(AI68="Validar","Rojo","Verde")</formula>
    </cfRule>
    <cfRule type="expression" priority="5022">
      <formula>#REF!</formula>
    </cfRule>
  </conditionalFormatting>
  <conditionalFormatting sqref="AI69:AI81">
    <cfRule type="colorScale" priority="5082">
      <colorScale>
        <cfvo type="min"/>
        <cfvo type="max"/>
        <color theme="0"/>
        <color theme="0"/>
      </colorScale>
    </cfRule>
    <cfRule type="expression" dxfId="19206" priority="5083">
      <formula>AH69&lt;0</formula>
    </cfRule>
  </conditionalFormatting>
  <conditionalFormatting sqref="AI83">
    <cfRule type="colorScale" priority="5004">
      <colorScale>
        <cfvo type="min"/>
        <cfvo type="max"/>
        <color theme="0"/>
        <color theme="0"/>
      </colorScale>
    </cfRule>
    <cfRule type="expression" dxfId="19205" priority="5006">
      <formula>AH83&lt;0</formula>
    </cfRule>
  </conditionalFormatting>
  <conditionalFormatting sqref="AI83:AI91">
    <cfRule type="expression" dxfId="19204" priority="5003">
      <formula>IF(AI83="Validar","Rojo","Verde")</formula>
    </cfRule>
    <cfRule type="expression" priority="5005">
      <formula>#REF!</formula>
    </cfRule>
  </conditionalFormatting>
  <conditionalFormatting sqref="AI84:AI91">
    <cfRule type="colorScale" priority="5062">
      <colorScale>
        <cfvo type="min"/>
        <cfvo type="max"/>
        <color theme="0"/>
        <color theme="0"/>
      </colorScale>
    </cfRule>
    <cfRule type="expression" dxfId="19203" priority="5063">
      <formula>AH84&lt;0</formula>
    </cfRule>
  </conditionalFormatting>
  <conditionalFormatting sqref="AI93">
    <cfRule type="colorScale" priority="5017">
      <colorScale>
        <cfvo type="min"/>
        <cfvo type="max"/>
        <color theme="0"/>
        <color theme="0"/>
      </colorScale>
    </cfRule>
    <cfRule type="expression" dxfId="19202" priority="5019">
      <formula>AH93&lt;0</formula>
    </cfRule>
  </conditionalFormatting>
  <conditionalFormatting sqref="AI93:AI102">
    <cfRule type="expression" dxfId="19201" priority="5016">
      <formula>IF(AI93="Validar","Rojo","Verde")</formula>
    </cfRule>
    <cfRule type="expression" priority="5018">
      <formula>#REF!</formula>
    </cfRule>
  </conditionalFormatting>
  <conditionalFormatting sqref="AI94:AI102">
    <cfRule type="colorScale" priority="5060">
      <colorScale>
        <cfvo type="min"/>
        <cfvo type="max"/>
        <color theme="0"/>
        <color theme="0"/>
      </colorScale>
    </cfRule>
    <cfRule type="expression" dxfId="19200" priority="5061">
      <formula>AH94&lt;0</formula>
    </cfRule>
  </conditionalFormatting>
  <conditionalFormatting sqref="AI104">
    <cfRule type="colorScale" priority="5013">
      <colorScale>
        <cfvo type="min"/>
        <cfvo type="max"/>
        <color theme="0"/>
        <color theme="0"/>
      </colorScale>
    </cfRule>
    <cfRule type="expression" dxfId="19199" priority="5015">
      <formula>AH104&lt;0</formula>
    </cfRule>
  </conditionalFormatting>
  <conditionalFormatting sqref="AI104:AI106">
    <cfRule type="expression" dxfId="19198" priority="5012">
      <formula>IF(AI104="Validar","Rojo","Verde")</formula>
    </cfRule>
    <cfRule type="expression" priority="5014">
      <formula>#REF!</formula>
    </cfRule>
  </conditionalFormatting>
  <conditionalFormatting sqref="AI105:AI106">
    <cfRule type="colorScale" priority="5058">
      <colorScale>
        <cfvo type="min"/>
        <cfvo type="max"/>
        <color theme="0"/>
        <color theme="0"/>
      </colorScale>
    </cfRule>
    <cfRule type="expression" dxfId="19197" priority="5059">
      <formula>AH105&lt;0</formula>
    </cfRule>
  </conditionalFormatting>
  <conditionalFormatting sqref="AI110">
    <cfRule type="colorScale" priority="5056">
      <colorScale>
        <cfvo type="min"/>
        <cfvo type="max"/>
        <color theme="0"/>
        <color theme="0"/>
      </colorScale>
    </cfRule>
    <cfRule type="expression" dxfId="19196" priority="5057">
      <formula>AH110&lt;0</formula>
    </cfRule>
  </conditionalFormatting>
  <conditionalFormatting sqref="AI110:AI111">
    <cfRule type="expression" priority="4998">
      <formula>#REF!</formula>
    </cfRule>
  </conditionalFormatting>
  <conditionalFormatting sqref="AI111">
    <cfRule type="colorScale" priority="4997">
      <colorScale>
        <cfvo type="min"/>
        <cfvo type="max"/>
        <color theme="0"/>
        <color theme="0"/>
      </colorScale>
    </cfRule>
    <cfRule type="expression" dxfId="19195" priority="4999">
      <formula>AH111&lt;0</formula>
    </cfRule>
  </conditionalFormatting>
  <conditionalFormatting sqref="AI117:AI123">
    <cfRule type="colorScale" priority="5053">
      <colorScale>
        <cfvo type="min"/>
        <cfvo type="max"/>
        <color theme="0"/>
        <color theme="0"/>
      </colorScale>
    </cfRule>
    <cfRule type="expression" dxfId="19194" priority="5055">
      <formula>AH117&lt;0</formula>
    </cfRule>
  </conditionalFormatting>
  <conditionalFormatting sqref="AI125">
    <cfRule type="colorScale" priority="5009">
      <colorScale>
        <cfvo type="min"/>
        <cfvo type="max"/>
        <color theme="0"/>
        <color theme="0"/>
      </colorScale>
    </cfRule>
    <cfRule type="expression" dxfId="19193" priority="5011">
      <formula>AH125&lt;0</formula>
    </cfRule>
  </conditionalFormatting>
  <conditionalFormatting sqref="AI125:AI134">
    <cfRule type="expression" dxfId="19192" priority="5008">
      <formula>IF(AI125="Validar","Rojo","Verde")</formula>
    </cfRule>
    <cfRule type="expression" priority="5010">
      <formula>#REF!</formula>
    </cfRule>
  </conditionalFormatting>
  <conditionalFormatting sqref="AI126:AI134">
    <cfRule type="colorScale" priority="5050">
      <colorScale>
        <cfvo type="min"/>
        <cfvo type="max"/>
        <color theme="0"/>
        <color theme="0"/>
      </colorScale>
    </cfRule>
    <cfRule type="expression" dxfId="19191" priority="5051">
      <formula>AH126&lt;0</formula>
    </cfRule>
  </conditionalFormatting>
  <conditionalFormatting sqref="AP110:AP111">
    <cfRule type="expression" dxfId="19190" priority="4907">
      <formula>IF(AP110="Validar","Rojo","Verde")</formula>
    </cfRule>
  </conditionalFormatting>
  <conditionalFormatting sqref="AP117:AP123">
    <cfRule type="expression" priority="4965">
      <formula>#REF!</formula>
    </cfRule>
  </conditionalFormatting>
  <conditionalFormatting sqref="AP6:AP16">
    <cfRule type="expression" dxfId="19189" priority="4955">
      <formula>IF(AP6="Validar","Rojo","Verde")</formula>
    </cfRule>
    <cfRule type="expression" priority="4957">
      <formula>#REF!</formula>
    </cfRule>
  </conditionalFormatting>
  <conditionalFormatting sqref="AP6:AP9">
    <cfRule type="colorScale" priority="4991">
      <colorScale>
        <cfvo type="min"/>
        <cfvo type="max"/>
        <color theme="0"/>
        <color theme="0"/>
      </colorScale>
    </cfRule>
    <cfRule type="expression" dxfId="19188" priority="4992">
      <formula>AO6&lt;0</formula>
    </cfRule>
  </conditionalFormatting>
  <conditionalFormatting sqref="AP10">
    <cfRule type="colorScale" priority="4959">
      <colorScale>
        <cfvo type="min"/>
        <cfvo type="max"/>
        <color theme="0"/>
        <color theme="0"/>
      </colorScale>
    </cfRule>
    <cfRule type="expression" dxfId="19187" priority="4960">
      <formula>AO10&lt;0</formula>
    </cfRule>
  </conditionalFormatting>
  <conditionalFormatting sqref="AP11:AP14">
    <cfRule type="colorScale" priority="4989">
      <colorScale>
        <cfvo type="min"/>
        <cfvo type="max"/>
        <color theme="0"/>
        <color theme="0"/>
      </colorScale>
    </cfRule>
    <cfRule type="expression" dxfId="19186" priority="4990">
      <formula>AO11&lt;0</formula>
    </cfRule>
  </conditionalFormatting>
  <conditionalFormatting sqref="AP15">
    <cfRule type="colorScale" priority="4956">
      <colorScale>
        <cfvo type="min"/>
        <cfvo type="max"/>
        <color theme="0"/>
        <color theme="0"/>
      </colorScale>
    </cfRule>
    <cfRule type="expression" dxfId="19185" priority="4958">
      <formula>AO15&lt;0</formula>
    </cfRule>
  </conditionalFormatting>
  <conditionalFormatting sqref="AP16">
    <cfRule type="colorScale" priority="4987">
      <colorScale>
        <cfvo type="min"/>
        <cfvo type="max"/>
        <color theme="0"/>
        <color theme="0"/>
      </colorScale>
    </cfRule>
    <cfRule type="expression" dxfId="19184" priority="4988">
      <formula>AO16&lt;0</formula>
    </cfRule>
  </conditionalFormatting>
  <conditionalFormatting sqref="AP18">
    <cfRule type="colorScale" priority="4952">
      <colorScale>
        <cfvo type="min"/>
        <cfvo type="max"/>
        <color theme="0"/>
        <color theme="0"/>
      </colorScale>
    </cfRule>
    <cfRule type="expression" dxfId="19183" priority="4954">
      <formula>AO18&lt;0</formula>
    </cfRule>
  </conditionalFormatting>
  <conditionalFormatting sqref="AP18:AP19">
    <cfRule type="expression" dxfId="19182" priority="4951">
      <formula>IF(AP18="Validar","Rojo","Verde")</formula>
    </cfRule>
    <cfRule type="expression" priority="4953">
      <formula>#REF!</formula>
    </cfRule>
  </conditionalFormatting>
  <conditionalFormatting sqref="AP19">
    <cfRule type="colorScale" priority="4985">
      <colorScale>
        <cfvo type="min"/>
        <cfvo type="max"/>
        <color theme="0"/>
        <color theme="0"/>
      </colorScale>
    </cfRule>
    <cfRule type="expression" dxfId="19181" priority="4986">
      <formula>AO19&lt;0</formula>
    </cfRule>
  </conditionalFormatting>
  <conditionalFormatting sqref="AP23">
    <cfRule type="colorScale" priority="4948">
      <colorScale>
        <cfvo type="min"/>
        <cfvo type="max"/>
        <color theme="0"/>
        <color theme="0"/>
      </colorScale>
    </cfRule>
    <cfRule type="expression" dxfId="19180" priority="4950">
      <formula>AO23&lt;0</formula>
    </cfRule>
  </conditionalFormatting>
  <conditionalFormatting sqref="AP23:AP24">
    <cfRule type="expression" dxfId="19179" priority="4947">
      <formula>IF(AP23="Validar","Rojo","Verde")</formula>
    </cfRule>
    <cfRule type="expression" priority="4949">
      <formula>#REF!</formula>
    </cfRule>
  </conditionalFormatting>
  <conditionalFormatting sqref="AP24">
    <cfRule type="colorScale" priority="4981">
      <colorScale>
        <cfvo type="min"/>
        <cfvo type="max"/>
        <color theme="0"/>
        <color theme="0"/>
      </colorScale>
    </cfRule>
    <cfRule type="expression" dxfId="19178" priority="4982">
      <formula>AO24&lt;0</formula>
    </cfRule>
  </conditionalFormatting>
  <conditionalFormatting sqref="AP26">
    <cfRule type="colorScale" priority="4944">
      <colorScale>
        <cfvo type="min"/>
        <cfvo type="max"/>
        <color theme="0"/>
        <color theme="0"/>
      </colorScale>
    </cfRule>
    <cfRule type="expression" dxfId="19177" priority="4946">
      <formula>AO26&lt;0</formula>
    </cfRule>
  </conditionalFormatting>
  <conditionalFormatting sqref="AP26:AP27">
    <cfRule type="expression" dxfId="19176" priority="4943">
      <formula>IF(AP26="Validar","Rojo","Verde")</formula>
    </cfRule>
    <cfRule type="expression" priority="4945">
      <formula>#REF!</formula>
    </cfRule>
  </conditionalFormatting>
  <conditionalFormatting sqref="AP27">
    <cfRule type="colorScale" priority="4979">
      <colorScale>
        <cfvo type="min"/>
        <cfvo type="max"/>
        <color theme="0"/>
        <color theme="0"/>
      </colorScale>
    </cfRule>
    <cfRule type="expression" dxfId="19175" priority="4980">
      <formula>AO27&lt;0</formula>
    </cfRule>
  </conditionalFormatting>
  <conditionalFormatting sqref="AP29">
    <cfRule type="colorScale" priority="4940">
      <colorScale>
        <cfvo type="min"/>
        <cfvo type="max"/>
        <color theme="0"/>
        <color theme="0"/>
      </colorScale>
    </cfRule>
    <cfRule type="expression" dxfId="19174" priority="4942">
      <formula>AO29&lt;0</formula>
    </cfRule>
  </conditionalFormatting>
  <conditionalFormatting sqref="AP29:AP30">
    <cfRule type="expression" dxfId="19173" priority="4939">
      <formula>IF(AP29="Validar","Rojo","Verde")</formula>
    </cfRule>
    <cfRule type="expression" priority="4941">
      <formula>#REF!</formula>
    </cfRule>
  </conditionalFormatting>
  <conditionalFormatting sqref="AP30">
    <cfRule type="colorScale" priority="4977">
      <colorScale>
        <cfvo type="min"/>
        <cfvo type="max"/>
        <color theme="0"/>
        <color theme="0"/>
      </colorScale>
    </cfRule>
    <cfRule type="expression" dxfId="19172" priority="4978">
      <formula>AO30&lt;0</formula>
    </cfRule>
  </conditionalFormatting>
  <conditionalFormatting sqref="AP39">
    <cfRule type="colorScale" priority="4936">
      <colorScale>
        <cfvo type="min"/>
        <cfvo type="max"/>
        <color theme="0"/>
        <color theme="0"/>
      </colorScale>
    </cfRule>
    <cfRule type="expression" dxfId="19171" priority="4938">
      <formula>AO39&lt;0</formula>
    </cfRule>
  </conditionalFormatting>
  <conditionalFormatting sqref="AP39:AP66">
    <cfRule type="expression" dxfId="19170" priority="4935">
      <formula>IF(AP39="Validar","Rojo","Verde")</formula>
    </cfRule>
    <cfRule type="expression" priority="4937">
      <formula>#REF!</formula>
    </cfRule>
  </conditionalFormatting>
  <conditionalFormatting sqref="AP40:AP66">
    <cfRule type="colorScale" priority="4975">
      <colorScale>
        <cfvo type="min"/>
        <cfvo type="max"/>
        <color theme="0"/>
        <color theme="0"/>
      </colorScale>
    </cfRule>
    <cfRule type="expression" dxfId="19169" priority="4976">
      <formula>AO40&lt;0</formula>
    </cfRule>
  </conditionalFormatting>
  <conditionalFormatting sqref="AP68">
    <cfRule type="colorScale" priority="4932">
      <colorScale>
        <cfvo type="min"/>
        <cfvo type="max"/>
        <color theme="0"/>
        <color theme="0"/>
      </colorScale>
    </cfRule>
    <cfRule type="expression" dxfId="19168" priority="4934">
      <formula>AO68&lt;0</formula>
    </cfRule>
  </conditionalFormatting>
  <conditionalFormatting sqref="AP68:AP81">
    <cfRule type="expression" dxfId="19167" priority="4931">
      <formula>IF(AP68="Validar","Rojo","Verde")</formula>
    </cfRule>
    <cfRule type="expression" priority="4933">
      <formula>#REF!</formula>
    </cfRule>
  </conditionalFormatting>
  <conditionalFormatting sqref="AP69:AP81">
    <cfRule type="colorScale" priority="4993">
      <colorScale>
        <cfvo type="min"/>
        <cfvo type="max"/>
        <color theme="0"/>
        <color theme="0"/>
      </colorScale>
    </cfRule>
    <cfRule type="expression" dxfId="19166" priority="4994">
      <formula>AO69&lt;0</formula>
    </cfRule>
  </conditionalFormatting>
  <conditionalFormatting sqref="AP83">
    <cfRule type="colorScale" priority="4915">
      <colorScale>
        <cfvo type="min"/>
        <cfvo type="max"/>
        <color theme="0"/>
        <color theme="0"/>
      </colorScale>
    </cfRule>
    <cfRule type="expression" dxfId="19165" priority="4917">
      <formula>AO83&lt;0</formula>
    </cfRule>
  </conditionalFormatting>
  <conditionalFormatting sqref="AP83:AP91">
    <cfRule type="expression" dxfId="19164" priority="4914">
      <formula>IF(AP83="Validar","Rojo","Verde")</formula>
    </cfRule>
    <cfRule type="expression" priority="4916">
      <formula>#REF!</formula>
    </cfRule>
  </conditionalFormatting>
  <conditionalFormatting sqref="AP84:AP91">
    <cfRule type="colorScale" priority="4973">
      <colorScale>
        <cfvo type="min"/>
        <cfvo type="max"/>
        <color theme="0"/>
        <color theme="0"/>
      </colorScale>
    </cfRule>
    <cfRule type="expression" dxfId="19163" priority="4974">
      <formula>AO84&lt;0</formula>
    </cfRule>
  </conditionalFormatting>
  <conditionalFormatting sqref="AP93">
    <cfRule type="colorScale" priority="4928">
      <colorScale>
        <cfvo type="min"/>
        <cfvo type="max"/>
        <color theme="0"/>
        <color theme="0"/>
      </colorScale>
    </cfRule>
    <cfRule type="expression" dxfId="19162" priority="4930">
      <formula>AO93&lt;0</formula>
    </cfRule>
  </conditionalFormatting>
  <conditionalFormatting sqref="AP93:AP102">
    <cfRule type="expression" dxfId="19161" priority="4927">
      <formula>IF(AP93="Validar","Rojo","Verde")</formula>
    </cfRule>
    <cfRule type="expression" priority="4929">
      <formula>#REF!</formula>
    </cfRule>
  </conditionalFormatting>
  <conditionalFormatting sqref="AP94:AP102">
    <cfRule type="colorScale" priority="4971">
      <colorScale>
        <cfvo type="min"/>
        <cfvo type="max"/>
        <color theme="0"/>
        <color theme="0"/>
      </colorScale>
    </cfRule>
    <cfRule type="expression" dxfId="19160" priority="4972">
      <formula>AO94&lt;0</formula>
    </cfRule>
  </conditionalFormatting>
  <conditionalFormatting sqref="AP104">
    <cfRule type="colorScale" priority="4924">
      <colorScale>
        <cfvo type="min"/>
        <cfvo type="max"/>
        <color theme="0"/>
        <color theme="0"/>
      </colorScale>
    </cfRule>
    <cfRule type="expression" dxfId="19159" priority="4926">
      <formula>AO104&lt;0</formula>
    </cfRule>
  </conditionalFormatting>
  <conditionalFormatting sqref="AP104:AP106">
    <cfRule type="expression" dxfId="19158" priority="4923">
      <formula>IF(AP104="Validar","Rojo","Verde")</formula>
    </cfRule>
    <cfRule type="expression" priority="4925">
      <formula>#REF!</formula>
    </cfRule>
  </conditionalFormatting>
  <conditionalFormatting sqref="AP105:AP106">
    <cfRule type="colorScale" priority="4969">
      <colorScale>
        <cfvo type="min"/>
        <cfvo type="max"/>
        <color theme="0"/>
        <color theme="0"/>
      </colorScale>
    </cfRule>
    <cfRule type="expression" dxfId="19157" priority="4970">
      <formula>AO105&lt;0</formula>
    </cfRule>
  </conditionalFormatting>
  <conditionalFormatting sqref="AP110">
    <cfRule type="colorScale" priority="4967">
      <colorScale>
        <cfvo type="min"/>
        <cfvo type="max"/>
        <color theme="0"/>
        <color theme="0"/>
      </colorScale>
    </cfRule>
    <cfRule type="expression" dxfId="19156" priority="4968">
      <formula>AO110&lt;0</formula>
    </cfRule>
  </conditionalFormatting>
  <conditionalFormatting sqref="AP110:AP111">
    <cfRule type="expression" priority="4909">
      <formula>#REF!</formula>
    </cfRule>
  </conditionalFormatting>
  <conditionalFormatting sqref="AP111">
    <cfRule type="colorScale" priority="4908">
      <colorScale>
        <cfvo type="min"/>
        <cfvo type="max"/>
        <color theme="0"/>
        <color theme="0"/>
      </colorScale>
    </cfRule>
    <cfRule type="expression" dxfId="19155" priority="4910">
      <formula>AO111&lt;0</formula>
    </cfRule>
  </conditionalFormatting>
  <conditionalFormatting sqref="AP117:AP123">
    <cfRule type="colorScale" priority="4964">
      <colorScale>
        <cfvo type="min"/>
        <cfvo type="max"/>
        <color theme="0"/>
        <color theme="0"/>
      </colorScale>
    </cfRule>
    <cfRule type="expression" dxfId="19154" priority="4966">
      <formula>AO117&lt;0</formula>
    </cfRule>
  </conditionalFormatting>
  <conditionalFormatting sqref="AP125">
    <cfRule type="colorScale" priority="4920">
      <colorScale>
        <cfvo type="min"/>
        <cfvo type="max"/>
        <color theme="0"/>
        <color theme="0"/>
      </colorScale>
    </cfRule>
    <cfRule type="expression" dxfId="19153" priority="4922">
      <formula>AO125&lt;0</formula>
    </cfRule>
  </conditionalFormatting>
  <conditionalFormatting sqref="AP125:AP134">
    <cfRule type="expression" dxfId="19152" priority="4919">
      <formula>IF(AP125="Validar","Rojo","Verde")</formula>
    </cfRule>
    <cfRule type="expression" priority="4921">
      <formula>#REF!</formula>
    </cfRule>
  </conditionalFormatting>
  <conditionalFormatting sqref="AP126:AP134">
    <cfRule type="colorScale" priority="4961">
      <colorScale>
        <cfvo type="min"/>
        <cfvo type="max"/>
        <color theme="0"/>
        <color theme="0"/>
      </colorScale>
    </cfRule>
    <cfRule type="expression" dxfId="19151" priority="4962">
      <formula>AO126&lt;0</formula>
    </cfRule>
  </conditionalFormatting>
  <conditionalFormatting sqref="BM117:BM123">
    <cfRule type="expression" dxfId="19150" priority="4874">
      <formula>IF(BM117="Validar","Rojo","Verde")</formula>
    </cfRule>
  </conditionalFormatting>
  <conditionalFormatting sqref="BM117:BM123">
    <cfRule type="expression" priority="4876">
      <formula>#REF!</formula>
    </cfRule>
  </conditionalFormatting>
  <conditionalFormatting sqref="BM6:BM16">
    <cfRule type="expression" dxfId="19149" priority="4866">
      <formula>IF(BM6="Validar","Rojo","Verde")</formula>
    </cfRule>
    <cfRule type="expression" priority="4868">
      <formula>#REF!</formula>
    </cfRule>
  </conditionalFormatting>
  <conditionalFormatting sqref="BM6:BM9">
    <cfRule type="colorScale" priority="4902">
      <colorScale>
        <cfvo type="min"/>
        <cfvo type="max"/>
        <color theme="0"/>
        <color theme="0"/>
      </colorScale>
    </cfRule>
    <cfRule type="expression" dxfId="19148" priority="4903">
      <formula>BL6&lt;0</formula>
    </cfRule>
  </conditionalFormatting>
  <conditionalFormatting sqref="BM10">
    <cfRule type="colorScale" priority="4870">
      <colorScale>
        <cfvo type="min"/>
        <cfvo type="max"/>
        <color theme="0"/>
        <color theme="0"/>
      </colorScale>
    </cfRule>
    <cfRule type="expression" dxfId="19147" priority="4871">
      <formula>BL10&lt;0</formula>
    </cfRule>
  </conditionalFormatting>
  <conditionalFormatting sqref="BM11:BM14">
    <cfRule type="colorScale" priority="4900">
      <colorScale>
        <cfvo type="min"/>
        <cfvo type="max"/>
        <color theme="0"/>
        <color theme="0"/>
      </colorScale>
    </cfRule>
    <cfRule type="expression" dxfId="19146" priority="4901">
      <formula>BL11&lt;0</formula>
    </cfRule>
  </conditionalFormatting>
  <conditionalFormatting sqref="BM15">
    <cfRule type="colorScale" priority="4867">
      <colorScale>
        <cfvo type="min"/>
        <cfvo type="max"/>
        <color theme="0"/>
        <color theme="0"/>
      </colorScale>
    </cfRule>
    <cfRule type="expression" dxfId="19145" priority="4869">
      <formula>BL15&lt;0</formula>
    </cfRule>
  </conditionalFormatting>
  <conditionalFormatting sqref="BM16">
    <cfRule type="colorScale" priority="4898">
      <colorScale>
        <cfvo type="min"/>
        <cfvo type="max"/>
        <color theme="0"/>
        <color theme="0"/>
      </colorScale>
    </cfRule>
    <cfRule type="expression" dxfId="19144" priority="4899">
      <formula>BL16&lt;0</formula>
    </cfRule>
  </conditionalFormatting>
  <conditionalFormatting sqref="BM18">
    <cfRule type="colorScale" priority="4863">
      <colorScale>
        <cfvo type="min"/>
        <cfvo type="max"/>
        <color theme="0"/>
        <color theme="0"/>
      </colorScale>
    </cfRule>
    <cfRule type="expression" dxfId="19143" priority="4865">
      <formula>BL18&lt;0</formula>
    </cfRule>
  </conditionalFormatting>
  <conditionalFormatting sqref="BM18:BM19">
    <cfRule type="expression" dxfId="19142" priority="4862">
      <formula>IF(BM18="Validar","Rojo","Verde")</formula>
    </cfRule>
    <cfRule type="expression" priority="4864">
      <formula>#REF!</formula>
    </cfRule>
  </conditionalFormatting>
  <conditionalFormatting sqref="BM19">
    <cfRule type="colorScale" priority="4896">
      <colorScale>
        <cfvo type="min"/>
        <cfvo type="max"/>
        <color theme="0"/>
        <color theme="0"/>
      </colorScale>
    </cfRule>
    <cfRule type="expression" dxfId="19141" priority="4897">
      <formula>BL19&lt;0</formula>
    </cfRule>
  </conditionalFormatting>
  <conditionalFormatting sqref="BM23">
    <cfRule type="colorScale" priority="4859">
      <colorScale>
        <cfvo type="min"/>
        <cfvo type="max"/>
        <color theme="0"/>
        <color theme="0"/>
      </colorScale>
    </cfRule>
    <cfRule type="expression" dxfId="19140" priority="4861">
      <formula>BL23&lt;0</formula>
    </cfRule>
  </conditionalFormatting>
  <conditionalFormatting sqref="BM23:BM24">
    <cfRule type="expression" dxfId="19139" priority="4858">
      <formula>IF(BM23="Validar","Rojo","Verde")</formula>
    </cfRule>
    <cfRule type="expression" priority="4860">
      <formula>#REF!</formula>
    </cfRule>
  </conditionalFormatting>
  <conditionalFormatting sqref="BM24">
    <cfRule type="colorScale" priority="4892">
      <colorScale>
        <cfvo type="min"/>
        <cfvo type="max"/>
        <color theme="0"/>
        <color theme="0"/>
      </colorScale>
    </cfRule>
    <cfRule type="expression" dxfId="19138" priority="4893">
      <formula>BL24&lt;0</formula>
    </cfRule>
  </conditionalFormatting>
  <conditionalFormatting sqref="BM26">
    <cfRule type="colorScale" priority="4855">
      <colorScale>
        <cfvo type="min"/>
        <cfvo type="max"/>
        <color theme="0"/>
        <color theme="0"/>
      </colorScale>
    </cfRule>
    <cfRule type="expression" dxfId="19137" priority="4857">
      <formula>BL26&lt;0</formula>
    </cfRule>
  </conditionalFormatting>
  <conditionalFormatting sqref="BM26:BM27">
    <cfRule type="expression" dxfId="19136" priority="4854">
      <formula>IF(BM26="Validar","Rojo","Verde")</formula>
    </cfRule>
    <cfRule type="expression" priority="4856">
      <formula>#REF!</formula>
    </cfRule>
  </conditionalFormatting>
  <conditionalFormatting sqref="BM27">
    <cfRule type="colorScale" priority="4890">
      <colorScale>
        <cfvo type="min"/>
        <cfvo type="max"/>
        <color theme="0"/>
        <color theme="0"/>
      </colorScale>
    </cfRule>
    <cfRule type="expression" dxfId="19135" priority="4891">
      <formula>BL27&lt;0</formula>
    </cfRule>
  </conditionalFormatting>
  <conditionalFormatting sqref="BM29">
    <cfRule type="colorScale" priority="4851">
      <colorScale>
        <cfvo type="min"/>
        <cfvo type="max"/>
        <color theme="0"/>
        <color theme="0"/>
      </colorScale>
    </cfRule>
    <cfRule type="expression" dxfId="19134" priority="4853">
      <formula>BL29&lt;0</formula>
    </cfRule>
  </conditionalFormatting>
  <conditionalFormatting sqref="BM29:BM30">
    <cfRule type="expression" dxfId="19133" priority="4850">
      <formula>IF(BM29="Validar","Rojo","Verde")</formula>
    </cfRule>
    <cfRule type="expression" priority="4852">
      <formula>#REF!</formula>
    </cfRule>
  </conditionalFormatting>
  <conditionalFormatting sqref="BM30">
    <cfRule type="colorScale" priority="4888">
      <colorScale>
        <cfvo type="min"/>
        <cfvo type="max"/>
        <color theme="0"/>
        <color theme="0"/>
      </colorScale>
    </cfRule>
    <cfRule type="expression" dxfId="19132" priority="4889">
      <formula>BL30&lt;0</formula>
    </cfRule>
  </conditionalFormatting>
  <conditionalFormatting sqref="BM39">
    <cfRule type="colorScale" priority="4847">
      <colorScale>
        <cfvo type="min"/>
        <cfvo type="max"/>
        <color theme="0"/>
        <color theme="0"/>
      </colorScale>
    </cfRule>
    <cfRule type="expression" dxfId="19131" priority="4849">
      <formula>BL39&lt;0</formula>
    </cfRule>
  </conditionalFormatting>
  <conditionalFormatting sqref="BM39:BM66">
    <cfRule type="expression" dxfId="19130" priority="4846">
      <formula>IF(BM39="Validar","Rojo","Verde")</formula>
    </cfRule>
    <cfRule type="expression" priority="4848">
      <formula>#REF!</formula>
    </cfRule>
  </conditionalFormatting>
  <conditionalFormatting sqref="BM40:BM66">
    <cfRule type="colorScale" priority="4886">
      <colorScale>
        <cfvo type="min"/>
        <cfvo type="max"/>
        <color theme="0"/>
        <color theme="0"/>
      </colorScale>
    </cfRule>
    <cfRule type="expression" dxfId="19129" priority="4887">
      <formula>BL40&lt;0</formula>
    </cfRule>
  </conditionalFormatting>
  <conditionalFormatting sqref="BM68">
    <cfRule type="colorScale" priority="4843">
      <colorScale>
        <cfvo type="min"/>
        <cfvo type="max"/>
        <color theme="0"/>
        <color theme="0"/>
      </colorScale>
    </cfRule>
    <cfRule type="expression" dxfId="19128" priority="4845">
      <formula>BL68&lt;0</formula>
    </cfRule>
  </conditionalFormatting>
  <conditionalFormatting sqref="BM68:BM81">
    <cfRule type="expression" dxfId="19127" priority="4842">
      <formula>IF(BM68="Validar","Rojo","Verde")</formula>
    </cfRule>
    <cfRule type="expression" priority="4844">
      <formula>#REF!</formula>
    </cfRule>
  </conditionalFormatting>
  <conditionalFormatting sqref="BM69:BM81">
    <cfRule type="colorScale" priority="4904">
      <colorScale>
        <cfvo type="min"/>
        <cfvo type="max"/>
        <color theme="0"/>
        <color theme="0"/>
      </colorScale>
    </cfRule>
    <cfRule type="expression" dxfId="19126" priority="4905">
      <formula>BL69&lt;0</formula>
    </cfRule>
  </conditionalFormatting>
  <conditionalFormatting sqref="BM83">
    <cfRule type="colorScale" priority="4826">
      <colorScale>
        <cfvo type="min"/>
        <cfvo type="max"/>
        <color theme="0"/>
        <color theme="0"/>
      </colorScale>
    </cfRule>
    <cfRule type="expression" dxfId="19125" priority="4828">
      <formula>BL83&lt;0</formula>
    </cfRule>
  </conditionalFormatting>
  <conditionalFormatting sqref="BM83:BM91">
    <cfRule type="expression" dxfId="19124" priority="4825">
      <formula>IF(BM83="Validar","Rojo","Verde")</formula>
    </cfRule>
    <cfRule type="expression" priority="4827">
      <formula>#REF!</formula>
    </cfRule>
  </conditionalFormatting>
  <conditionalFormatting sqref="BM84:BM91">
    <cfRule type="colorScale" priority="4884">
      <colorScale>
        <cfvo type="min"/>
        <cfvo type="max"/>
        <color theme="0"/>
        <color theme="0"/>
      </colorScale>
    </cfRule>
    <cfRule type="expression" dxfId="19123" priority="4885">
      <formula>BL84&lt;0</formula>
    </cfRule>
  </conditionalFormatting>
  <conditionalFormatting sqref="BM93">
    <cfRule type="colorScale" priority="4839">
      <colorScale>
        <cfvo type="min"/>
        <cfvo type="max"/>
        <color theme="0"/>
        <color theme="0"/>
      </colorScale>
    </cfRule>
    <cfRule type="expression" dxfId="19122" priority="4841">
      <formula>BL93&lt;0</formula>
    </cfRule>
  </conditionalFormatting>
  <conditionalFormatting sqref="BM93:BM102">
    <cfRule type="expression" dxfId="19121" priority="4838">
      <formula>IF(BM93="Validar","Rojo","Verde")</formula>
    </cfRule>
    <cfRule type="expression" priority="4840">
      <formula>#REF!</formula>
    </cfRule>
  </conditionalFormatting>
  <conditionalFormatting sqref="BM94:BM102">
    <cfRule type="colorScale" priority="4882">
      <colorScale>
        <cfvo type="min"/>
        <cfvo type="max"/>
        <color theme="0"/>
        <color theme="0"/>
      </colorScale>
    </cfRule>
    <cfRule type="expression" dxfId="19120" priority="4883">
      <formula>BL94&lt;0</formula>
    </cfRule>
  </conditionalFormatting>
  <conditionalFormatting sqref="BM104">
    <cfRule type="colorScale" priority="4835">
      <colorScale>
        <cfvo type="min"/>
        <cfvo type="max"/>
        <color theme="0"/>
        <color theme="0"/>
      </colorScale>
    </cfRule>
    <cfRule type="expression" dxfId="19119" priority="4837">
      <formula>BL104&lt;0</formula>
    </cfRule>
  </conditionalFormatting>
  <conditionalFormatting sqref="BM104:BM106">
    <cfRule type="expression" dxfId="19118" priority="4834">
      <formula>IF(BM104="Validar","Rojo","Verde")</formula>
    </cfRule>
    <cfRule type="expression" priority="4836">
      <formula>#REF!</formula>
    </cfRule>
  </conditionalFormatting>
  <conditionalFormatting sqref="BM105:BM106">
    <cfRule type="colorScale" priority="4880">
      <colorScale>
        <cfvo type="min"/>
        <cfvo type="max"/>
        <color theme="0"/>
        <color theme="0"/>
      </colorScale>
    </cfRule>
    <cfRule type="expression" dxfId="19117" priority="4881">
      <formula>BL105&lt;0</formula>
    </cfRule>
  </conditionalFormatting>
  <conditionalFormatting sqref="BM110">
    <cfRule type="colorScale" priority="4878">
      <colorScale>
        <cfvo type="min"/>
        <cfvo type="max"/>
        <color theme="0"/>
        <color theme="0"/>
      </colorScale>
    </cfRule>
    <cfRule type="expression" dxfId="19116" priority="4879">
      <formula>BL110&lt;0</formula>
    </cfRule>
  </conditionalFormatting>
  <conditionalFormatting sqref="BM110:BM111">
    <cfRule type="expression" priority="4820">
      <formula>#REF!</formula>
    </cfRule>
  </conditionalFormatting>
  <conditionalFormatting sqref="BM111">
    <cfRule type="colorScale" priority="4819">
      <colorScale>
        <cfvo type="min"/>
        <cfvo type="max"/>
        <color theme="0"/>
        <color theme="0"/>
      </colorScale>
    </cfRule>
    <cfRule type="expression" dxfId="19115" priority="4821">
      <formula>BL111&lt;0</formula>
    </cfRule>
  </conditionalFormatting>
  <conditionalFormatting sqref="BM117:BM123">
    <cfRule type="colorScale" priority="4875">
      <colorScale>
        <cfvo type="min"/>
        <cfvo type="max"/>
        <color theme="0"/>
        <color theme="0"/>
      </colorScale>
    </cfRule>
    <cfRule type="expression" dxfId="19114" priority="4877">
      <formula>BL117&lt;0</formula>
    </cfRule>
  </conditionalFormatting>
  <conditionalFormatting sqref="BM125">
    <cfRule type="colorScale" priority="4831">
      <colorScale>
        <cfvo type="min"/>
        <cfvo type="max"/>
        <color theme="0"/>
        <color theme="0"/>
      </colorScale>
    </cfRule>
    <cfRule type="expression" dxfId="19113" priority="4833">
      <formula>BL125&lt;0</formula>
    </cfRule>
  </conditionalFormatting>
  <conditionalFormatting sqref="BM125:BM134">
    <cfRule type="expression" dxfId="19112" priority="4830">
      <formula>IF(BM125="Validar","Rojo","Verde")</formula>
    </cfRule>
    <cfRule type="expression" priority="4832">
      <formula>#REF!</formula>
    </cfRule>
  </conditionalFormatting>
  <conditionalFormatting sqref="BM126:BM134">
    <cfRule type="colorScale" priority="4872">
      <colorScale>
        <cfvo type="min"/>
        <cfvo type="max"/>
        <color theme="0"/>
        <color theme="0"/>
      </colorScale>
    </cfRule>
    <cfRule type="expression" dxfId="19111" priority="4873">
      <formula>BL126&lt;0</formula>
    </cfRule>
  </conditionalFormatting>
  <conditionalFormatting sqref="BT110:BT111">
    <cfRule type="expression" dxfId="19110" priority="4729">
      <formula>IF(BT110="Validar","Rojo","Verde")</formula>
    </cfRule>
  </conditionalFormatting>
  <conditionalFormatting sqref="BT117:BT123">
    <cfRule type="expression" priority="4787">
      <formula>#REF!</formula>
    </cfRule>
  </conditionalFormatting>
  <conditionalFormatting sqref="BT6:BT16">
    <cfRule type="expression" dxfId="19109" priority="4777">
      <formula>IF(BT6="Validar","Rojo","Verde")</formula>
    </cfRule>
    <cfRule type="expression" priority="4779">
      <formula>#REF!</formula>
    </cfRule>
  </conditionalFormatting>
  <conditionalFormatting sqref="BT6:BT9">
    <cfRule type="colorScale" priority="4813">
      <colorScale>
        <cfvo type="min"/>
        <cfvo type="max"/>
        <color theme="0"/>
        <color theme="0"/>
      </colorScale>
    </cfRule>
    <cfRule type="expression" dxfId="19108" priority="4814">
      <formula>BS6&lt;0</formula>
    </cfRule>
  </conditionalFormatting>
  <conditionalFormatting sqref="BT10">
    <cfRule type="colorScale" priority="4781">
      <colorScale>
        <cfvo type="min"/>
        <cfvo type="max"/>
        <color theme="0"/>
        <color theme="0"/>
      </colorScale>
    </cfRule>
    <cfRule type="expression" dxfId="19107" priority="4782">
      <formula>BS10&lt;0</formula>
    </cfRule>
  </conditionalFormatting>
  <conditionalFormatting sqref="BT11:BT14">
    <cfRule type="colorScale" priority="4811">
      <colorScale>
        <cfvo type="min"/>
        <cfvo type="max"/>
        <color theme="0"/>
        <color theme="0"/>
      </colorScale>
    </cfRule>
    <cfRule type="expression" dxfId="19106" priority="4812">
      <formula>BS11&lt;0</formula>
    </cfRule>
  </conditionalFormatting>
  <conditionalFormatting sqref="BT15">
    <cfRule type="colorScale" priority="4778">
      <colorScale>
        <cfvo type="min"/>
        <cfvo type="max"/>
        <color theme="0"/>
        <color theme="0"/>
      </colorScale>
    </cfRule>
    <cfRule type="expression" dxfId="19105" priority="4780">
      <formula>BS15&lt;0</formula>
    </cfRule>
  </conditionalFormatting>
  <conditionalFormatting sqref="BT16">
    <cfRule type="colorScale" priority="4809">
      <colorScale>
        <cfvo type="min"/>
        <cfvo type="max"/>
        <color theme="0"/>
        <color theme="0"/>
      </colorScale>
    </cfRule>
    <cfRule type="expression" dxfId="19104" priority="4810">
      <formula>BS16&lt;0</formula>
    </cfRule>
  </conditionalFormatting>
  <conditionalFormatting sqref="BT18">
    <cfRule type="colorScale" priority="4774">
      <colorScale>
        <cfvo type="min"/>
        <cfvo type="max"/>
        <color theme="0"/>
        <color theme="0"/>
      </colorScale>
    </cfRule>
    <cfRule type="expression" dxfId="19103" priority="4776">
      <formula>BS18&lt;0</formula>
    </cfRule>
  </conditionalFormatting>
  <conditionalFormatting sqref="BT18:BT19">
    <cfRule type="expression" dxfId="19102" priority="4773">
      <formula>IF(BT18="Validar","Rojo","Verde")</formula>
    </cfRule>
    <cfRule type="expression" priority="4775">
      <formula>#REF!</formula>
    </cfRule>
  </conditionalFormatting>
  <conditionalFormatting sqref="BT19">
    <cfRule type="colorScale" priority="4807">
      <colorScale>
        <cfvo type="min"/>
        <cfvo type="max"/>
        <color theme="0"/>
        <color theme="0"/>
      </colorScale>
    </cfRule>
    <cfRule type="expression" dxfId="19101" priority="4808">
      <formula>BS19&lt;0</formula>
    </cfRule>
  </conditionalFormatting>
  <conditionalFormatting sqref="BT23">
    <cfRule type="colorScale" priority="4770">
      <colorScale>
        <cfvo type="min"/>
        <cfvo type="max"/>
        <color theme="0"/>
        <color theme="0"/>
      </colorScale>
    </cfRule>
    <cfRule type="expression" dxfId="19100" priority="4772">
      <formula>BS23&lt;0</formula>
    </cfRule>
  </conditionalFormatting>
  <conditionalFormatting sqref="BT23:BT24">
    <cfRule type="expression" dxfId="19099" priority="4769">
      <formula>IF(BT23="Validar","Rojo","Verde")</formula>
    </cfRule>
    <cfRule type="expression" priority="4771">
      <formula>#REF!</formula>
    </cfRule>
  </conditionalFormatting>
  <conditionalFormatting sqref="BT24">
    <cfRule type="colorScale" priority="4803">
      <colorScale>
        <cfvo type="min"/>
        <cfvo type="max"/>
        <color theme="0"/>
        <color theme="0"/>
      </colorScale>
    </cfRule>
    <cfRule type="expression" dxfId="19098" priority="4804">
      <formula>BS24&lt;0</formula>
    </cfRule>
  </conditionalFormatting>
  <conditionalFormatting sqref="BT26">
    <cfRule type="colorScale" priority="4766">
      <colorScale>
        <cfvo type="min"/>
        <cfvo type="max"/>
        <color theme="0"/>
        <color theme="0"/>
      </colorScale>
    </cfRule>
    <cfRule type="expression" dxfId="19097" priority="4768">
      <formula>BS26&lt;0</formula>
    </cfRule>
  </conditionalFormatting>
  <conditionalFormatting sqref="BT26:BT27">
    <cfRule type="expression" dxfId="19096" priority="4765">
      <formula>IF(BT26="Validar","Rojo","Verde")</formula>
    </cfRule>
    <cfRule type="expression" priority="4767">
      <formula>#REF!</formula>
    </cfRule>
  </conditionalFormatting>
  <conditionalFormatting sqref="BT27">
    <cfRule type="colorScale" priority="4801">
      <colorScale>
        <cfvo type="min"/>
        <cfvo type="max"/>
        <color theme="0"/>
        <color theme="0"/>
      </colorScale>
    </cfRule>
    <cfRule type="expression" dxfId="19095" priority="4802">
      <formula>BS27&lt;0</formula>
    </cfRule>
  </conditionalFormatting>
  <conditionalFormatting sqref="BT29">
    <cfRule type="colorScale" priority="4762">
      <colorScale>
        <cfvo type="min"/>
        <cfvo type="max"/>
        <color theme="0"/>
        <color theme="0"/>
      </colorScale>
    </cfRule>
    <cfRule type="expression" dxfId="19094" priority="4764">
      <formula>BS29&lt;0</formula>
    </cfRule>
  </conditionalFormatting>
  <conditionalFormatting sqref="BT29:BT30">
    <cfRule type="expression" dxfId="19093" priority="4761">
      <formula>IF(BT29="Validar","Rojo","Verde")</formula>
    </cfRule>
    <cfRule type="expression" priority="4763">
      <formula>#REF!</formula>
    </cfRule>
  </conditionalFormatting>
  <conditionalFormatting sqref="BT30">
    <cfRule type="colorScale" priority="4799">
      <colorScale>
        <cfvo type="min"/>
        <cfvo type="max"/>
        <color theme="0"/>
        <color theme="0"/>
      </colorScale>
    </cfRule>
    <cfRule type="expression" dxfId="19092" priority="4800">
      <formula>BS30&lt;0</formula>
    </cfRule>
  </conditionalFormatting>
  <conditionalFormatting sqref="BT39">
    <cfRule type="colorScale" priority="4758">
      <colorScale>
        <cfvo type="min"/>
        <cfvo type="max"/>
        <color theme="0"/>
        <color theme="0"/>
      </colorScale>
    </cfRule>
    <cfRule type="expression" dxfId="19091" priority="4760">
      <formula>BS39&lt;0</formula>
    </cfRule>
  </conditionalFormatting>
  <conditionalFormatting sqref="BT39:BT66">
    <cfRule type="expression" dxfId="19090" priority="4757">
      <formula>IF(BT39="Validar","Rojo","Verde")</formula>
    </cfRule>
    <cfRule type="expression" priority="4759">
      <formula>#REF!</formula>
    </cfRule>
  </conditionalFormatting>
  <conditionalFormatting sqref="BT40:BT66">
    <cfRule type="colorScale" priority="4797">
      <colorScale>
        <cfvo type="min"/>
        <cfvo type="max"/>
        <color theme="0"/>
        <color theme="0"/>
      </colorScale>
    </cfRule>
    <cfRule type="expression" dxfId="19089" priority="4798">
      <formula>BS40&lt;0</formula>
    </cfRule>
  </conditionalFormatting>
  <conditionalFormatting sqref="BT68">
    <cfRule type="colorScale" priority="4754">
      <colorScale>
        <cfvo type="min"/>
        <cfvo type="max"/>
        <color theme="0"/>
        <color theme="0"/>
      </colorScale>
    </cfRule>
    <cfRule type="expression" dxfId="19088" priority="4756">
      <formula>BS68&lt;0</formula>
    </cfRule>
  </conditionalFormatting>
  <conditionalFormatting sqref="BT68:BT81">
    <cfRule type="expression" dxfId="19087" priority="4753">
      <formula>IF(BT68="Validar","Rojo","Verde")</formula>
    </cfRule>
    <cfRule type="expression" priority="4755">
      <formula>#REF!</formula>
    </cfRule>
  </conditionalFormatting>
  <conditionalFormatting sqref="BT69:BT81">
    <cfRule type="colorScale" priority="4815">
      <colorScale>
        <cfvo type="min"/>
        <cfvo type="max"/>
        <color theme="0"/>
        <color theme="0"/>
      </colorScale>
    </cfRule>
    <cfRule type="expression" dxfId="19086" priority="4816">
      <formula>BS69&lt;0</formula>
    </cfRule>
  </conditionalFormatting>
  <conditionalFormatting sqref="BT83">
    <cfRule type="colorScale" priority="4737">
      <colorScale>
        <cfvo type="min"/>
        <cfvo type="max"/>
        <color theme="0"/>
        <color theme="0"/>
      </colorScale>
    </cfRule>
    <cfRule type="expression" dxfId="19085" priority="4739">
      <formula>BS83&lt;0</formula>
    </cfRule>
  </conditionalFormatting>
  <conditionalFormatting sqref="BT83:BT91">
    <cfRule type="expression" dxfId="19084" priority="4736">
      <formula>IF(BT83="Validar","Rojo","Verde")</formula>
    </cfRule>
    <cfRule type="expression" priority="4738">
      <formula>#REF!</formula>
    </cfRule>
  </conditionalFormatting>
  <conditionalFormatting sqref="BT84:BT91">
    <cfRule type="colorScale" priority="4795">
      <colorScale>
        <cfvo type="min"/>
        <cfvo type="max"/>
        <color theme="0"/>
        <color theme="0"/>
      </colorScale>
    </cfRule>
    <cfRule type="expression" dxfId="19083" priority="4796">
      <formula>BS84&lt;0</formula>
    </cfRule>
  </conditionalFormatting>
  <conditionalFormatting sqref="BT93">
    <cfRule type="colorScale" priority="4750">
      <colorScale>
        <cfvo type="min"/>
        <cfvo type="max"/>
        <color theme="0"/>
        <color theme="0"/>
      </colorScale>
    </cfRule>
    <cfRule type="expression" dxfId="19082" priority="4752">
      <formula>BS93&lt;0</formula>
    </cfRule>
  </conditionalFormatting>
  <conditionalFormatting sqref="BT93:BT102">
    <cfRule type="expression" dxfId="19081" priority="4749">
      <formula>IF(BT93="Validar","Rojo","Verde")</formula>
    </cfRule>
    <cfRule type="expression" priority="4751">
      <formula>#REF!</formula>
    </cfRule>
  </conditionalFormatting>
  <conditionalFormatting sqref="BT94:BT102">
    <cfRule type="colorScale" priority="4793">
      <colorScale>
        <cfvo type="min"/>
        <cfvo type="max"/>
        <color theme="0"/>
        <color theme="0"/>
      </colorScale>
    </cfRule>
    <cfRule type="expression" dxfId="19080" priority="4794">
      <formula>BS94&lt;0</formula>
    </cfRule>
  </conditionalFormatting>
  <conditionalFormatting sqref="BT104">
    <cfRule type="colorScale" priority="4746">
      <colorScale>
        <cfvo type="min"/>
        <cfvo type="max"/>
        <color theme="0"/>
        <color theme="0"/>
      </colorScale>
    </cfRule>
    <cfRule type="expression" dxfId="19079" priority="4748">
      <formula>BS104&lt;0</formula>
    </cfRule>
  </conditionalFormatting>
  <conditionalFormatting sqref="BT104:BT106">
    <cfRule type="expression" dxfId="19078" priority="4745">
      <formula>IF(BT104="Validar","Rojo","Verde")</formula>
    </cfRule>
    <cfRule type="expression" priority="4747">
      <formula>#REF!</formula>
    </cfRule>
  </conditionalFormatting>
  <conditionalFormatting sqref="BT105:BT106">
    <cfRule type="colorScale" priority="4791">
      <colorScale>
        <cfvo type="min"/>
        <cfvo type="max"/>
        <color theme="0"/>
        <color theme="0"/>
      </colorScale>
    </cfRule>
    <cfRule type="expression" dxfId="19077" priority="4792">
      <formula>BS105&lt;0</formula>
    </cfRule>
  </conditionalFormatting>
  <conditionalFormatting sqref="BT110">
    <cfRule type="colorScale" priority="4789">
      <colorScale>
        <cfvo type="min"/>
        <cfvo type="max"/>
        <color theme="0"/>
        <color theme="0"/>
      </colorScale>
    </cfRule>
    <cfRule type="expression" dxfId="19076" priority="4790">
      <formula>BS110&lt;0</formula>
    </cfRule>
  </conditionalFormatting>
  <conditionalFormatting sqref="BT110:BT111">
    <cfRule type="expression" priority="4731">
      <formula>#REF!</formula>
    </cfRule>
  </conditionalFormatting>
  <conditionalFormatting sqref="BT111">
    <cfRule type="colorScale" priority="4730">
      <colorScale>
        <cfvo type="min"/>
        <cfvo type="max"/>
        <color theme="0"/>
        <color theme="0"/>
      </colorScale>
    </cfRule>
    <cfRule type="expression" dxfId="19075" priority="4732">
      <formula>BS111&lt;0</formula>
    </cfRule>
  </conditionalFormatting>
  <conditionalFormatting sqref="BT117:BT123">
    <cfRule type="colorScale" priority="4786">
      <colorScale>
        <cfvo type="min"/>
        <cfvo type="max"/>
        <color theme="0"/>
        <color theme="0"/>
      </colorScale>
    </cfRule>
    <cfRule type="expression" dxfId="19074" priority="4788">
      <formula>BS117&lt;0</formula>
    </cfRule>
  </conditionalFormatting>
  <conditionalFormatting sqref="BT125">
    <cfRule type="colorScale" priority="4742">
      <colorScale>
        <cfvo type="min"/>
        <cfvo type="max"/>
        <color theme="0"/>
        <color theme="0"/>
      </colorScale>
    </cfRule>
    <cfRule type="expression" dxfId="19073" priority="4744">
      <formula>BS125&lt;0</formula>
    </cfRule>
  </conditionalFormatting>
  <conditionalFormatting sqref="BT125:BT134">
    <cfRule type="expression" dxfId="19072" priority="4741">
      <formula>IF(BT125="Validar","Rojo","Verde")</formula>
    </cfRule>
    <cfRule type="expression" priority="4743">
      <formula>#REF!</formula>
    </cfRule>
  </conditionalFormatting>
  <conditionalFormatting sqref="BT126:BT134">
    <cfRule type="colorScale" priority="4783">
      <colorScale>
        <cfvo type="min"/>
        <cfvo type="max"/>
        <color theme="0"/>
        <color theme="0"/>
      </colorScale>
    </cfRule>
    <cfRule type="expression" dxfId="19071" priority="4784">
      <formula>BS126&lt;0</formula>
    </cfRule>
  </conditionalFormatting>
  <conditionalFormatting sqref="CK110:CK111">
    <cfRule type="expression" dxfId="19070" priority="4640">
      <formula>IF(CK110="Validar","Rojo","Verde")</formula>
    </cfRule>
  </conditionalFormatting>
  <conditionalFormatting sqref="CK117:CK123">
    <cfRule type="expression" dxfId="19069" priority="4696">
      <formula>IF(CK117="Validar","Rojo","Verde")</formula>
    </cfRule>
  </conditionalFormatting>
  <conditionalFormatting sqref="CK117:CK123">
    <cfRule type="expression" priority="4698">
      <formula>#REF!</formula>
    </cfRule>
  </conditionalFormatting>
  <conditionalFormatting sqref="CK6:CK16">
    <cfRule type="expression" dxfId="19068" priority="4688">
      <formula>IF(CK6="Validar","Rojo","Verde")</formula>
    </cfRule>
    <cfRule type="expression" priority="4690">
      <formula>#REF!</formula>
    </cfRule>
  </conditionalFormatting>
  <conditionalFormatting sqref="CK6:CK9">
    <cfRule type="colorScale" priority="4724">
      <colorScale>
        <cfvo type="min"/>
        <cfvo type="max"/>
        <color theme="0"/>
        <color theme="0"/>
      </colorScale>
    </cfRule>
    <cfRule type="expression" dxfId="19067" priority="4725">
      <formula>CJ6&lt;0</formula>
    </cfRule>
  </conditionalFormatting>
  <conditionalFormatting sqref="CK10">
    <cfRule type="colorScale" priority="4692">
      <colorScale>
        <cfvo type="min"/>
        <cfvo type="max"/>
        <color theme="0"/>
        <color theme="0"/>
      </colorScale>
    </cfRule>
    <cfRule type="expression" dxfId="19066" priority="4693">
      <formula>CJ10&lt;0</formula>
    </cfRule>
  </conditionalFormatting>
  <conditionalFormatting sqref="CK11:CK14">
    <cfRule type="colorScale" priority="4722">
      <colorScale>
        <cfvo type="min"/>
        <cfvo type="max"/>
        <color theme="0"/>
        <color theme="0"/>
      </colorScale>
    </cfRule>
    <cfRule type="expression" dxfId="19065" priority="4723">
      <formula>CJ11&lt;0</formula>
    </cfRule>
  </conditionalFormatting>
  <conditionalFormatting sqref="CK15">
    <cfRule type="colorScale" priority="4689">
      <colorScale>
        <cfvo type="min"/>
        <cfvo type="max"/>
        <color theme="0"/>
        <color theme="0"/>
      </colorScale>
    </cfRule>
    <cfRule type="expression" dxfId="19064" priority="4691">
      <formula>CJ15&lt;0</formula>
    </cfRule>
  </conditionalFormatting>
  <conditionalFormatting sqref="CK16">
    <cfRule type="colorScale" priority="4720">
      <colorScale>
        <cfvo type="min"/>
        <cfvo type="max"/>
        <color theme="0"/>
        <color theme="0"/>
      </colorScale>
    </cfRule>
    <cfRule type="expression" dxfId="19063" priority="4721">
      <formula>CJ16&lt;0</formula>
    </cfRule>
  </conditionalFormatting>
  <conditionalFormatting sqref="CK18">
    <cfRule type="colorScale" priority="4685">
      <colorScale>
        <cfvo type="min"/>
        <cfvo type="max"/>
        <color theme="0"/>
        <color theme="0"/>
      </colorScale>
    </cfRule>
    <cfRule type="expression" dxfId="19062" priority="4687">
      <formula>CJ18&lt;0</formula>
    </cfRule>
  </conditionalFormatting>
  <conditionalFormatting sqref="CK18:CK19">
    <cfRule type="expression" dxfId="19061" priority="4684">
      <formula>IF(CK18="Validar","Rojo","Verde")</formula>
    </cfRule>
    <cfRule type="expression" priority="4686">
      <formula>#REF!</formula>
    </cfRule>
  </conditionalFormatting>
  <conditionalFormatting sqref="CK19">
    <cfRule type="colorScale" priority="4718">
      <colorScale>
        <cfvo type="min"/>
        <cfvo type="max"/>
        <color theme="0"/>
        <color theme="0"/>
      </colorScale>
    </cfRule>
    <cfRule type="expression" dxfId="19060" priority="4719">
      <formula>CJ19&lt;0</formula>
    </cfRule>
  </conditionalFormatting>
  <conditionalFormatting sqref="CK23">
    <cfRule type="colorScale" priority="4681">
      <colorScale>
        <cfvo type="min"/>
        <cfvo type="max"/>
        <color theme="0"/>
        <color theme="0"/>
      </colorScale>
    </cfRule>
    <cfRule type="expression" dxfId="19059" priority="4683">
      <formula>CJ23&lt;0</formula>
    </cfRule>
  </conditionalFormatting>
  <conditionalFormatting sqref="CK23:CK24">
    <cfRule type="expression" dxfId="19058" priority="4680">
      <formula>IF(CK23="Validar","Rojo","Verde")</formula>
    </cfRule>
    <cfRule type="expression" priority="4682">
      <formula>#REF!</formula>
    </cfRule>
  </conditionalFormatting>
  <conditionalFormatting sqref="CK24">
    <cfRule type="colorScale" priority="4714">
      <colorScale>
        <cfvo type="min"/>
        <cfvo type="max"/>
        <color theme="0"/>
        <color theme="0"/>
      </colorScale>
    </cfRule>
    <cfRule type="expression" dxfId="19057" priority="4715">
      <formula>CJ24&lt;0</formula>
    </cfRule>
  </conditionalFormatting>
  <conditionalFormatting sqref="CK26">
    <cfRule type="colorScale" priority="4677">
      <colorScale>
        <cfvo type="min"/>
        <cfvo type="max"/>
        <color theme="0"/>
        <color theme="0"/>
      </colorScale>
    </cfRule>
    <cfRule type="expression" dxfId="19056" priority="4679">
      <formula>CJ26&lt;0</formula>
    </cfRule>
  </conditionalFormatting>
  <conditionalFormatting sqref="CK26:CK27">
    <cfRule type="expression" dxfId="19055" priority="4676">
      <formula>IF(CK26="Validar","Rojo","Verde")</formula>
    </cfRule>
    <cfRule type="expression" priority="4678">
      <formula>#REF!</formula>
    </cfRule>
  </conditionalFormatting>
  <conditionalFormatting sqref="CK27">
    <cfRule type="colorScale" priority="4712">
      <colorScale>
        <cfvo type="min"/>
        <cfvo type="max"/>
        <color theme="0"/>
        <color theme="0"/>
      </colorScale>
    </cfRule>
    <cfRule type="expression" dxfId="19054" priority="4713">
      <formula>CJ27&lt;0</formula>
    </cfRule>
  </conditionalFormatting>
  <conditionalFormatting sqref="CK29">
    <cfRule type="colorScale" priority="4673">
      <colorScale>
        <cfvo type="min"/>
        <cfvo type="max"/>
        <color theme="0"/>
        <color theme="0"/>
      </colorScale>
    </cfRule>
    <cfRule type="expression" dxfId="19053" priority="4675">
      <formula>CJ29&lt;0</formula>
    </cfRule>
  </conditionalFormatting>
  <conditionalFormatting sqref="CK29:CK30">
    <cfRule type="expression" dxfId="19052" priority="4672">
      <formula>IF(CK29="Validar","Rojo","Verde")</formula>
    </cfRule>
    <cfRule type="expression" priority="4674">
      <formula>#REF!</formula>
    </cfRule>
  </conditionalFormatting>
  <conditionalFormatting sqref="CK30">
    <cfRule type="colorScale" priority="4710">
      <colorScale>
        <cfvo type="min"/>
        <cfvo type="max"/>
        <color theme="0"/>
        <color theme="0"/>
      </colorScale>
    </cfRule>
    <cfRule type="expression" dxfId="19051" priority="4711">
      <formula>CJ30&lt;0</formula>
    </cfRule>
  </conditionalFormatting>
  <conditionalFormatting sqref="CK39">
    <cfRule type="colorScale" priority="4669">
      <colorScale>
        <cfvo type="min"/>
        <cfvo type="max"/>
        <color theme="0"/>
        <color theme="0"/>
      </colorScale>
    </cfRule>
    <cfRule type="expression" dxfId="19050" priority="4671">
      <formula>CJ39&lt;0</formula>
    </cfRule>
  </conditionalFormatting>
  <conditionalFormatting sqref="CK39:CK66">
    <cfRule type="expression" dxfId="19049" priority="4668">
      <formula>IF(CK39="Validar","Rojo","Verde")</formula>
    </cfRule>
    <cfRule type="expression" priority="4670">
      <formula>#REF!</formula>
    </cfRule>
  </conditionalFormatting>
  <conditionalFormatting sqref="CK40:CK66">
    <cfRule type="colorScale" priority="4708">
      <colorScale>
        <cfvo type="min"/>
        <cfvo type="max"/>
        <color theme="0"/>
        <color theme="0"/>
      </colorScale>
    </cfRule>
    <cfRule type="expression" dxfId="19048" priority="4709">
      <formula>CJ40&lt;0</formula>
    </cfRule>
  </conditionalFormatting>
  <conditionalFormatting sqref="CK68">
    <cfRule type="colorScale" priority="4665">
      <colorScale>
        <cfvo type="min"/>
        <cfvo type="max"/>
        <color theme="0"/>
        <color theme="0"/>
      </colorScale>
    </cfRule>
    <cfRule type="expression" dxfId="19047" priority="4667">
      <formula>CJ68&lt;0</formula>
    </cfRule>
  </conditionalFormatting>
  <conditionalFormatting sqref="CK68:CK81">
    <cfRule type="expression" dxfId="19046" priority="4664">
      <formula>IF(CK68="Validar","Rojo","Verde")</formula>
    </cfRule>
    <cfRule type="expression" priority="4666">
      <formula>#REF!</formula>
    </cfRule>
  </conditionalFormatting>
  <conditionalFormatting sqref="CK69:CK81">
    <cfRule type="colorScale" priority="4726">
      <colorScale>
        <cfvo type="min"/>
        <cfvo type="max"/>
        <color theme="0"/>
        <color theme="0"/>
      </colorScale>
    </cfRule>
    <cfRule type="expression" dxfId="19045" priority="4727">
      <formula>CJ69&lt;0</formula>
    </cfRule>
  </conditionalFormatting>
  <conditionalFormatting sqref="CK83">
    <cfRule type="colorScale" priority="4648">
      <colorScale>
        <cfvo type="min"/>
        <cfvo type="max"/>
        <color theme="0"/>
        <color theme="0"/>
      </colorScale>
    </cfRule>
    <cfRule type="expression" dxfId="19044" priority="4650">
      <formula>CJ83&lt;0</formula>
    </cfRule>
  </conditionalFormatting>
  <conditionalFormatting sqref="CK83:CK91">
    <cfRule type="expression" dxfId="19043" priority="4647">
      <formula>IF(CK83="Validar","Rojo","Verde")</formula>
    </cfRule>
    <cfRule type="expression" priority="4649">
      <formula>#REF!</formula>
    </cfRule>
  </conditionalFormatting>
  <conditionalFormatting sqref="CK84:CK91">
    <cfRule type="colorScale" priority="4706">
      <colorScale>
        <cfvo type="min"/>
        <cfvo type="max"/>
        <color theme="0"/>
        <color theme="0"/>
      </colorScale>
    </cfRule>
    <cfRule type="expression" dxfId="19042" priority="4707">
      <formula>CJ84&lt;0</formula>
    </cfRule>
  </conditionalFormatting>
  <conditionalFormatting sqref="CK93">
    <cfRule type="colorScale" priority="4661">
      <colorScale>
        <cfvo type="min"/>
        <cfvo type="max"/>
        <color theme="0"/>
        <color theme="0"/>
      </colorScale>
    </cfRule>
    <cfRule type="expression" dxfId="19041" priority="4663">
      <formula>CJ93&lt;0</formula>
    </cfRule>
  </conditionalFormatting>
  <conditionalFormatting sqref="CK93:CK102">
    <cfRule type="expression" dxfId="19040" priority="4660">
      <formula>IF(CK93="Validar","Rojo","Verde")</formula>
    </cfRule>
    <cfRule type="expression" priority="4662">
      <formula>#REF!</formula>
    </cfRule>
  </conditionalFormatting>
  <conditionalFormatting sqref="CK94:CK102">
    <cfRule type="colorScale" priority="4704">
      <colorScale>
        <cfvo type="min"/>
        <cfvo type="max"/>
        <color theme="0"/>
        <color theme="0"/>
      </colorScale>
    </cfRule>
    <cfRule type="expression" dxfId="19039" priority="4705">
      <formula>CJ94&lt;0</formula>
    </cfRule>
  </conditionalFormatting>
  <conditionalFormatting sqref="CK104">
    <cfRule type="colorScale" priority="4657">
      <colorScale>
        <cfvo type="min"/>
        <cfvo type="max"/>
        <color theme="0"/>
        <color theme="0"/>
      </colorScale>
    </cfRule>
    <cfRule type="expression" dxfId="19038" priority="4659">
      <formula>CJ104&lt;0</formula>
    </cfRule>
  </conditionalFormatting>
  <conditionalFormatting sqref="CK104:CK106">
    <cfRule type="expression" dxfId="19037" priority="4656">
      <formula>IF(CK104="Validar","Rojo","Verde")</formula>
    </cfRule>
    <cfRule type="expression" priority="4658">
      <formula>#REF!</formula>
    </cfRule>
  </conditionalFormatting>
  <conditionalFormatting sqref="CK105:CK106">
    <cfRule type="colorScale" priority="4702">
      <colorScale>
        <cfvo type="min"/>
        <cfvo type="max"/>
        <color theme="0"/>
        <color theme="0"/>
      </colorScale>
    </cfRule>
    <cfRule type="expression" dxfId="19036" priority="4703">
      <formula>CJ105&lt;0</formula>
    </cfRule>
  </conditionalFormatting>
  <conditionalFormatting sqref="CK110">
    <cfRule type="colorScale" priority="4700">
      <colorScale>
        <cfvo type="min"/>
        <cfvo type="max"/>
        <color theme="0"/>
        <color theme="0"/>
      </colorScale>
    </cfRule>
    <cfRule type="expression" dxfId="19035" priority="4701">
      <formula>CJ110&lt;0</formula>
    </cfRule>
  </conditionalFormatting>
  <conditionalFormatting sqref="CK110:CK111">
    <cfRule type="expression" priority="4642">
      <formula>#REF!</formula>
    </cfRule>
  </conditionalFormatting>
  <conditionalFormatting sqref="CK111">
    <cfRule type="colorScale" priority="4641">
      <colorScale>
        <cfvo type="min"/>
        <cfvo type="max"/>
        <color theme="0"/>
        <color theme="0"/>
      </colorScale>
    </cfRule>
    <cfRule type="expression" dxfId="19034" priority="4643">
      <formula>CJ111&lt;0</formula>
    </cfRule>
  </conditionalFormatting>
  <conditionalFormatting sqref="CK117:CK123">
    <cfRule type="colorScale" priority="4697">
      <colorScale>
        <cfvo type="min"/>
        <cfvo type="max"/>
        <color theme="0"/>
        <color theme="0"/>
      </colorScale>
    </cfRule>
    <cfRule type="expression" dxfId="19033" priority="4699">
      <formula>CJ117&lt;0</formula>
    </cfRule>
  </conditionalFormatting>
  <conditionalFormatting sqref="CK125">
    <cfRule type="colorScale" priority="4653">
      <colorScale>
        <cfvo type="min"/>
        <cfvo type="max"/>
        <color theme="0"/>
        <color theme="0"/>
      </colorScale>
    </cfRule>
    <cfRule type="expression" dxfId="19032" priority="4655">
      <formula>CJ125&lt;0</formula>
    </cfRule>
  </conditionalFormatting>
  <conditionalFormatting sqref="CK125:CK134">
    <cfRule type="expression" dxfId="19031" priority="4652">
      <formula>IF(CK125="Validar","Rojo","Verde")</formula>
    </cfRule>
    <cfRule type="expression" priority="4654">
      <formula>#REF!</formula>
    </cfRule>
  </conditionalFormatting>
  <conditionalFormatting sqref="CK126:CK134">
    <cfRule type="colorScale" priority="4694">
      <colorScale>
        <cfvo type="min"/>
        <cfvo type="max"/>
        <color theme="0"/>
        <color theme="0"/>
      </colorScale>
    </cfRule>
    <cfRule type="expression" dxfId="19030" priority="4695">
      <formula>CJ126&lt;0</formula>
    </cfRule>
  </conditionalFormatting>
  <conditionalFormatting sqref="CR110:CR111">
    <cfRule type="expression" dxfId="19029" priority="4551">
      <formula>IF(CR110="Validar","Rojo","Verde")</formula>
    </cfRule>
  </conditionalFormatting>
  <conditionalFormatting sqref="CR117:CR123">
    <cfRule type="expression" dxfId="19028" priority="4607">
      <formula>IF(CR117="Validar","Rojo","Verde")</formula>
    </cfRule>
  </conditionalFormatting>
  <conditionalFormatting sqref="CR117:CR123">
    <cfRule type="expression" priority="4609">
      <formula>#REF!</formula>
    </cfRule>
  </conditionalFormatting>
  <conditionalFormatting sqref="CR6:CR16">
    <cfRule type="expression" dxfId="19027" priority="4599">
      <formula>IF(CR6="Validar","Rojo","Verde")</formula>
    </cfRule>
    <cfRule type="expression" priority="4601">
      <formula>#REF!</formula>
    </cfRule>
  </conditionalFormatting>
  <conditionalFormatting sqref="CR6:CR9">
    <cfRule type="colorScale" priority="4635">
      <colorScale>
        <cfvo type="min"/>
        <cfvo type="max"/>
        <color theme="0"/>
        <color theme="0"/>
      </colorScale>
    </cfRule>
    <cfRule type="expression" dxfId="19026" priority="4636">
      <formula>CQ6&lt;0</formula>
    </cfRule>
  </conditionalFormatting>
  <conditionalFormatting sqref="CR10">
    <cfRule type="colorScale" priority="4603">
      <colorScale>
        <cfvo type="min"/>
        <cfvo type="max"/>
        <color theme="0"/>
        <color theme="0"/>
      </colorScale>
    </cfRule>
    <cfRule type="expression" dxfId="19025" priority="4604">
      <formula>CQ10&lt;0</formula>
    </cfRule>
  </conditionalFormatting>
  <conditionalFormatting sqref="CR11:CR14">
    <cfRule type="colorScale" priority="4633">
      <colorScale>
        <cfvo type="min"/>
        <cfvo type="max"/>
        <color theme="0"/>
        <color theme="0"/>
      </colorScale>
    </cfRule>
    <cfRule type="expression" dxfId="19024" priority="4634">
      <formula>CQ11&lt;0</formula>
    </cfRule>
  </conditionalFormatting>
  <conditionalFormatting sqref="CR15">
    <cfRule type="colorScale" priority="4600">
      <colorScale>
        <cfvo type="min"/>
        <cfvo type="max"/>
        <color theme="0"/>
        <color theme="0"/>
      </colorScale>
    </cfRule>
    <cfRule type="expression" dxfId="19023" priority="4602">
      <formula>CQ15&lt;0</formula>
    </cfRule>
  </conditionalFormatting>
  <conditionalFormatting sqref="CR16">
    <cfRule type="colorScale" priority="4631">
      <colorScale>
        <cfvo type="min"/>
        <cfvo type="max"/>
        <color theme="0"/>
        <color theme="0"/>
      </colorScale>
    </cfRule>
    <cfRule type="expression" dxfId="19022" priority="4632">
      <formula>CQ16&lt;0</formula>
    </cfRule>
  </conditionalFormatting>
  <conditionalFormatting sqref="CR18">
    <cfRule type="colorScale" priority="4596">
      <colorScale>
        <cfvo type="min"/>
        <cfvo type="max"/>
        <color theme="0"/>
        <color theme="0"/>
      </colorScale>
    </cfRule>
    <cfRule type="expression" dxfId="19021" priority="4598">
      <formula>CQ18&lt;0</formula>
    </cfRule>
  </conditionalFormatting>
  <conditionalFormatting sqref="CR18:CR19">
    <cfRule type="expression" dxfId="19020" priority="4595">
      <formula>IF(CR18="Validar","Rojo","Verde")</formula>
    </cfRule>
    <cfRule type="expression" priority="4597">
      <formula>#REF!</formula>
    </cfRule>
  </conditionalFormatting>
  <conditionalFormatting sqref="CR19">
    <cfRule type="colorScale" priority="4629">
      <colorScale>
        <cfvo type="min"/>
        <cfvo type="max"/>
        <color theme="0"/>
        <color theme="0"/>
      </colorScale>
    </cfRule>
    <cfRule type="expression" dxfId="19019" priority="4630">
      <formula>CQ19&lt;0</formula>
    </cfRule>
  </conditionalFormatting>
  <conditionalFormatting sqref="CR23">
    <cfRule type="colorScale" priority="4592">
      <colorScale>
        <cfvo type="min"/>
        <cfvo type="max"/>
        <color theme="0"/>
        <color theme="0"/>
      </colorScale>
    </cfRule>
    <cfRule type="expression" dxfId="19018" priority="4594">
      <formula>CQ23&lt;0</formula>
    </cfRule>
  </conditionalFormatting>
  <conditionalFormatting sqref="CR23:CR24">
    <cfRule type="expression" dxfId="19017" priority="4591">
      <formula>IF(CR23="Validar","Rojo","Verde")</formula>
    </cfRule>
    <cfRule type="expression" priority="4593">
      <formula>#REF!</formula>
    </cfRule>
  </conditionalFormatting>
  <conditionalFormatting sqref="CR24">
    <cfRule type="colorScale" priority="4625">
      <colorScale>
        <cfvo type="min"/>
        <cfvo type="max"/>
        <color theme="0"/>
        <color theme="0"/>
      </colorScale>
    </cfRule>
    <cfRule type="expression" dxfId="19016" priority="4626">
      <formula>CQ24&lt;0</formula>
    </cfRule>
  </conditionalFormatting>
  <conditionalFormatting sqref="CR26">
    <cfRule type="colorScale" priority="4588">
      <colorScale>
        <cfvo type="min"/>
        <cfvo type="max"/>
        <color theme="0"/>
        <color theme="0"/>
      </colorScale>
    </cfRule>
    <cfRule type="expression" dxfId="19015" priority="4590">
      <formula>CQ26&lt;0</formula>
    </cfRule>
  </conditionalFormatting>
  <conditionalFormatting sqref="CR26:CR27">
    <cfRule type="expression" dxfId="19014" priority="4587">
      <formula>IF(CR26="Validar","Rojo","Verde")</formula>
    </cfRule>
    <cfRule type="expression" priority="4589">
      <formula>#REF!</formula>
    </cfRule>
  </conditionalFormatting>
  <conditionalFormatting sqref="CR27">
    <cfRule type="colorScale" priority="4623">
      <colorScale>
        <cfvo type="min"/>
        <cfvo type="max"/>
        <color theme="0"/>
        <color theme="0"/>
      </colorScale>
    </cfRule>
    <cfRule type="expression" dxfId="19013" priority="4624">
      <formula>CQ27&lt;0</formula>
    </cfRule>
  </conditionalFormatting>
  <conditionalFormatting sqref="CR29">
    <cfRule type="colorScale" priority="4584">
      <colorScale>
        <cfvo type="min"/>
        <cfvo type="max"/>
        <color theme="0"/>
        <color theme="0"/>
      </colorScale>
    </cfRule>
    <cfRule type="expression" dxfId="19012" priority="4586">
      <formula>CQ29&lt;0</formula>
    </cfRule>
  </conditionalFormatting>
  <conditionalFormatting sqref="CR29:CR30">
    <cfRule type="expression" dxfId="19011" priority="4583">
      <formula>IF(CR29="Validar","Rojo","Verde")</formula>
    </cfRule>
    <cfRule type="expression" priority="4585">
      <formula>#REF!</formula>
    </cfRule>
  </conditionalFormatting>
  <conditionalFormatting sqref="CR30">
    <cfRule type="colorScale" priority="4621">
      <colorScale>
        <cfvo type="min"/>
        <cfvo type="max"/>
        <color theme="0"/>
        <color theme="0"/>
      </colorScale>
    </cfRule>
    <cfRule type="expression" dxfId="19010" priority="4622">
      <formula>CQ30&lt;0</formula>
    </cfRule>
  </conditionalFormatting>
  <conditionalFormatting sqref="CR39">
    <cfRule type="colorScale" priority="4580">
      <colorScale>
        <cfvo type="min"/>
        <cfvo type="max"/>
        <color theme="0"/>
        <color theme="0"/>
      </colorScale>
    </cfRule>
    <cfRule type="expression" dxfId="19009" priority="4582">
      <formula>CQ39&lt;0</formula>
    </cfRule>
  </conditionalFormatting>
  <conditionalFormatting sqref="CR39:CR66">
    <cfRule type="expression" dxfId="19008" priority="4579">
      <formula>IF(CR39="Validar","Rojo","Verde")</formula>
    </cfRule>
    <cfRule type="expression" priority="4581">
      <formula>#REF!</formula>
    </cfRule>
  </conditionalFormatting>
  <conditionalFormatting sqref="CR40:CR66">
    <cfRule type="colorScale" priority="4619">
      <colorScale>
        <cfvo type="min"/>
        <cfvo type="max"/>
        <color theme="0"/>
        <color theme="0"/>
      </colorScale>
    </cfRule>
    <cfRule type="expression" dxfId="19007" priority="4620">
      <formula>CQ40&lt;0</formula>
    </cfRule>
  </conditionalFormatting>
  <conditionalFormatting sqref="CR68">
    <cfRule type="colorScale" priority="4576">
      <colorScale>
        <cfvo type="min"/>
        <cfvo type="max"/>
        <color theme="0"/>
        <color theme="0"/>
      </colorScale>
    </cfRule>
    <cfRule type="expression" dxfId="19006" priority="4578">
      <formula>CQ68&lt;0</formula>
    </cfRule>
  </conditionalFormatting>
  <conditionalFormatting sqref="CR68:CR81">
    <cfRule type="expression" dxfId="19005" priority="4575">
      <formula>IF(CR68="Validar","Rojo","Verde")</formula>
    </cfRule>
    <cfRule type="expression" priority="4577">
      <formula>#REF!</formula>
    </cfRule>
  </conditionalFormatting>
  <conditionalFormatting sqref="CR69:CR81">
    <cfRule type="colorScale" priority="4637">
      <colorScale>
        <cfvo type="min"/>
        <cfvo type="max"/>
        <color theme="0"/>
        <color theme="0"/>
      </colorScale>
    </cfRule>
    <cfRule type="expression" dxfId="19004" priority="4638">
      <formula>CQ69&lt;0</formula>
    </cfRule>
  </conditionalFormatting>
  <conditionalFormatting sqref="CR83">
    <cfRule type="colorScale" priority="4559">
      <colorScale>
        <cfvo type="min"/>
        <cfvo type="max"/>
        <color theme="0"/>
        <color theme="0"/>
      </colorScale>
    </cfRule>
    <cfRule type="expression" dxfId="19003" priority="4561">
      <formula>CQ83&lt;0</formula>
    </cfRule>
  </conditionalFormatting>
  <conditionalFormatting sqref="CR83:CR90">
    <cfRule type="expression" dxfId="19002" priority="4558">
      <formula>IF(CR83="Validar","Rojo","Verde")</formula>
    </cfRule>
    <cfRule type="expression" priority="4560">
      <formula>#REF!</formula>
    </cfRule>
  </conditionalFormatting>
  <conditionalFormatting sqref="CR84:CR90">
    <cfRule type="colorScale" priority="4617">
      <colorScale>
        <cfvo type="min"/>
        <cfvo type="max"/>
        <color theme="0"/>
        <color theme="0"/>
      </colorScale>
    </cfRule>
    <cfRule type="expression" dxfId="19001" priority="4618">
      <formula>CQ84&lt;0</formula>
    </cfRule>
  </conditionalFormatting>
  <conditionalFormatting sqref="CR93">
    <cfRule type="colorScale" priority="4572">
      <colorScale>
        <cfvo type="min"/>
        <cfvo type="max"/>
        <color theme="0"/>
        <color theme="0"/>
      </colorScale>
    </cfRule>
    <cfRule type="expression" dxfId="19000" priority="4574">
      <formula>CQ93&lt;0</formula>
    </cfRule>
  </conditionalFormatting>
  <conditionalFormatting sqref="CR93:CR102">
    <cfRule type="expression" dxfId="18999" priority="4571">
      <formula>IF(CR93="Validar","Rojo","Verde")</formula>
    </cfRule>
    <cfRule type="expression" priority="4573">
      <formula>#REF!</formula>
    </cfRule>
  </conditionalFormatting>
  <conditionalFormatting sqref="CR94:CR102">
    <cfRule type="colorScale" priority="4615">
      <colorScale>
        <cfvo type="min"/>
        <cfvo type="max"/>
        <color theme="0"/>
        <color theme="0"/>
      </colorScale>
    </cfRule>
    <cfRule type="expression" dxfId="18998" priority="4616">
      <formula>CQ94&lt;0</formula>
    </cfRule>
  </conditionalFormatting>
  <conditionalFormatting sqref="CR104">
    <cfRule type="colorScale" priority="4568">
      <colorScale>
        <cfvo type="min"/>
        <cfvo type="max"/>
        <color theme="0"/>
        <color theme="0"/>
      </colorScale>
    </cfRule>
    <cfRule type="expression" dxfId="18997" priority="4570">
      <formula>CQ104&lt;0</formula>
    </cfRule>
  </conditionalFormatting>
  <conditionalFormatting sqref="CR104:CR106">
    <cfRule type="expression" dxfId="18996" priority="4567">
      <formula>IF(CR104="Validar","Rojo","Verde")</formula>
    </cfRule>
    <cfRule type="expression" priority="4569">
      <formula>#REF!</formula>
    </cfRule>
  </conditionalFormatting>
  <conditionalFormatting sqref="CR105:CR106">
    <cfRule type="colorScale" priority="4613">
      <colorScale>
        <cfvo type="min"/>
        <cfvo type="max"/>
        <color theme="0"/>
        <color theme="0"/>
      </colorScale>
    </cfRule>
    <cfRule type="expression" dxfId="18995" priority="4614">
      <formula>CQ105&lt;0</formula>
    </cfRule>
  </conditionalFormatting>
  <conditionalFormatting sqref="CR110">
    <cfRule type="colorScale" priority="4611">
      <colorScale>
        <cfvo type="min"/>
        <cfvo type="max"/>
        <color theme="0"/>
        <color theme="0"/>
      </colorScale>
    </cfRule>
    <cfRule type="expression" dxfId="18994" priority="4612">
      <formula>CQ110&lt;0</formula>
    </cfRule>
  </conditionalFormatting>
  <conditionalFormatting sqref="CR110:CR111">
    <cfRule type="expression" priority="4553">
      <formula>#REF!</formula>
    </cfRule>
  </conditionalFormatting>
  <conditionalFormatting sqref="CR111">
    <cfRule type="colorScale" priority="4552">
      <colorScale>
        <cfvo type="min"/>
        <cfvo type="max"/>
        <color theme="0"/>
        <color theme="0"/>
      </colorScale>
    </cfRule>
    <cfRule type="expression" dxfId="18993" priority="4554">
      <formula>CQ111&lt;0</formula>
    </cfRule>
  </conditionalFormatting>
  <conditionalFormatting sqref="CR117:CR123">
    <cfRule type="colorScale" priority="4608">
      <colorScale>
        <cfvo type="min"/>
        <cfvo type="max"/>
        <color theme="0"/>
        <color theme="0"/>
      </colorScale>
    </cfRule>
    <cfRule type="expression" dxfId="18992" priority="4610">
      <formula>CQ117&lt;0</formula>
    </cfRule>
  </conditionalFormatting>
  <conditionalFormatting sqref="CR125">
    <cfRule type="colorScale" priority="4564">
      <colorScale>
        <cfvo type="min"/>
        <cfvo type="max"/>
        <color theme="0"/>
        <color theme="0"/>
      </colorScale>
    </cfRule>
    <cfRule type="expression" dxfId="18991" priority="4566">
      <formula>CQ125&lt;0</formula>
    </cfRule>
  </conditionalFormatting>
  <conditionalFormatting sqref="CR125:CR134">
    <cfRule type="expression" dxfId="18990" priority="4563">
      <formula>IF(CR125="Validar","Rojo","Verde")</formula>
    </cfRule>
    <cfRule type="expression" priority="4565">
      <formula>#REF!</formula>
    </cfRule>
  </conditionalFormatting>
  <conditionalFormatting sqref="CR126:CR134">
    <cfRule type="colorScale" priority="4605">
      <colorScale>
        <cfvo type="min"/>
        <cfvo type="max"/>
        <color theme="0"/>
        <color theme="0"/>
      </colorScale>
    </cfRule>
    <cfRule type="expression" dxfId="18989" priority="4606">
      <formula>CQ126&lt;0</formula>
    </cfRule>
  </conditionalFormatting>
  <conditionalFormatting sqref="BR117:BS123">
    <cfRule type="expression" dxfId="18988" priority="1668">
      <formula>IF(BR117="Validar","Rojo","Verde")</formula>
    </cfRule>
  </conditionalFormatting>
  <conditionalFormatting sqref="BO39:BO107">
    <cfRule type="expression" dxfId="18987" priority="1812">
      <formula>IF(BO39="Validar","Rojo","Verde")</formula>
    </cfRule>
  </conditionalFormatting>
  <conditionalFormatting sqref="AA69:AA82">
    <cfRule type="expression" dxfId="18986" priority="3346">
      <formula>IF(AA69="Validar","Rojo","Verde")</formula>
    </cfRule>
  </conditionalFormatting>
  <conditionalFormatting sqref="CR91">
    <cfRule type="expression" dxfId="18985" priority="4333">
      <formula>IF(CR91="Validar","Rojo","Verde")</formula>
    </cfRule>
    <cfRule type="expression" priority="4334">
      <formula>#REF!</formula>
    </cfRule>
  </conditionalFormatting>
  <conditionalFormatting sqref="CR91">
    <cfRule type="colorScale" priority="4336">
      <colorScale>
        <cfvo type="min"/>
        <cfvo type="max"/>
        <color theme="0"/>
        <color theme="0"/>
      </colorScale>
    </cfRule>
    <cfRule type="expression" dxfId="18984" priority="4337">
      <formula>CQ91&lt;0</formula>
    </cfRule>
  </conditionalFormatting>
  <conditionalFormatting sqref="C6">
    <cfRule type="colorScale" priority="4311">
      <colorScale>
        <cfvo type="min"/>
        <cfvo type="max"/>
        <color theme="0"/>
        <color theme="0"/>
      </colorScale>
    </cfRule>
    <cfRule type="expression" dxfId="18983" priority="4312">
      <formula>B6&lt;0</formula>
    </cfRule>
  </conditionalFormatting>
  <conditionalFormatting sqref="C6">
    <cfRule type="expression" dxfId="18982" priority="4309">
      <formula>IF(C6="Validar","Rojo","Verde")</formula>
    </cfRule>
    <cfRule type="expression" priority="4310">
      <formula>#REF!</formula>
    </cfRule>
  </conditionalFormatting>
  <conditionalFormatting sqref="C7:C8">
    <cfRule type="colorScale" priority="4307">
      <colorScale>
        <cfvo type="min"/>
        <cfvo type="max"/>
        <color theme="0"/>
        <color theme="0"/>
      </colorScale>
    </cfRule>
    <cfRule type="expression" dxfId="18981" priority="4308">
      <formula>B7&lt;0</formula>
    </cfRule>
  </conditionalFormatting>
  <conditionalFormatting sqref="C7:C8">
    <cfRule type="expression" dxfId="18980" priority="4305">
      <formula>IF(C7="Validar","Rojo","Verde")</formula>
    </cfRule>
    <cfRule type="expression" priority="4306">
      <formula>#REF!</formula>
    </cfRule>
  </conditionalFormatting>
  <conditionalFormatting sqref="F9">
    <cfRule type="colorScale" priority="4264">
      <colorScale>
        <cfvo type="min"/>
        <cfvo type="max"/>
        <color theme="0"/>
        <color theme="0"/>
      </colorScale>
    </cfRule>
    <cfRule type="expression" dxfId="18979" priority="4265">
      <formula>E9&lt;0</formula>
    </cfRule>
  </conditionalFormatting>
  <conditionalFormatting sqref="F9:F20">
    <cfRule type="expression" dxfId="18978" priority="4235">
      <formula>IF(F9="Validar","Rojo","Verde")</formula>
    </cfRule>
    <cfRule type="expression" priority="4237">
      <formula>#REF!</formula>
    </cfRule>
  </conditionalFormatting>
  <conditionalFormatting sqref="F10">
    <cfRule type="colorScale" priority="4241">
      <colorScale>
        <cfvo type="min"/>
        <cfvo type="max"/>
        <color theme="0"/>
        <color theme="0"/>
      </colorScale>
    </cfRule>
    <cfRule type="expression" dxfId="18977" priority="4242">
      <formula>E10&lt;0</formula>
    </cfRule>
  </conditionalFormatting>
  <conditionalFormatting sqref="F11:F14">
    <cfRule type="colorScale" priority="4262">
      <colorScale>
        <cfvo type="min"/>
        <cfvo type="max"/>
        <color theme="0"/>
        <color theme="0"/>
      </colorScale>
    </cfRule>
    <cfRule type="expression" dxfId="18976" priority="4263">
      <formula>E11&lt;0</formula>
    </cfRule>
  </conditionalFormatting>
  <conditionalFormatting sqref="F15">
    <cfRule type="colorScale" priority="4239">
      <colorScale>
        <cfvo type="min"/>
        <cfvo type="max"/>
        <color theme="0"/>
        <color theme="0"/>
      </colorScale>
    </cfRule>
    <cfRule type="expression" dxfId="18975" priority="4240">
      <formula>E15&lt;0</formula>
    </cfRule>
  </conditionalFormatting>
  <conditionalFormatting sqref="F16:F17">
    <cfRule type="colorScale" priority="4260">
      <colorScale>
        <cfvo type="min"/>
        <cfvo type="max"/>
        <color theme="0"/>
        <color theme="0"/>
      </colorScale>
    </cfRule>
    <cfRule type="expression" dxfId="18974" priority="4261">
      <formula>E16&lt;0</formula>
    </cfRule>
  </conditionalFormatting>
  <conditionalFormatting sqref="F18">
    <cfRule type="colorScale" priority="4236">
      <colorScale>
        <cfvo type="min"/>
        <cfvo type="max"/>
        <color theme="0"/>
        <color theme="0"/>
      </colorScale>
    </cfRule>
    <cfRule type="expression" dxfId="18973" priority="4238">
      <formula>E18&lt;0</formula>
    </cfRule>
  </conditionalFormatting>
  <conditionalFormatting sqref="F19:F20">
    <cfRule type="colorScale" priority="4258">
      <colorScale>
        <cfvo type="min"/>
        <cfvo type="max"/>
        <color theme="0"/>
        <color theme="0"/>
      </colorScale>
    </cfRule>
    <cfRule type="expression" dxfId="18972" priority="4259">
      <formula>E19&lt;0</formula>
    </cfRule>
  </conditionalFormatting>
  <conditionalFormatting sqref="F23">
    <cfRule type="colorScale" priority="4233">
      <colorScale>
        <cfvo type="min"/>
        <cfvo type="max"/>
        <color theme="0"/>
        <color theme="0"/>
      </colorScale>
    </cfRule>
    <cfRule type="expression" dxfId="18971" priority="4234">
      <formula>E23&lt;0</formula>
    </cfRule>
  </conditionalFormatting>
  <conditionalFormatting sqref="F23:F31">
    <cfRule type="expression" dxfId="18970" priority="4227">
      <formula>IF(F23="Validar","Rojo","Verde")</formula>
    </cfRule>
    <cfRule type="expression" priority="4229">
      <formula>#REF!</formula>
    </cfRule>
  </conditionalFormatting>
  <conditionalFormatting sqref="F24">
    <cfRule type="colorScale" priority="4256">
      <colorScale>
        <cfvo type="min"/>
        <cfvo type="max"/>
        <color theme="0"/>
        <color theme="0"/>
      </colorScale>
    </cfRule>
    <cfRule type="expression" dxfId="18969" priority="4257">
      <formula>E24&lt;0</formula>
    </cfRule>
  </conditionalFormatting>
  <conditionalFormatting sqref="F25">
    <cfRule type="colorScale" priority="4254">
      <colorScale>
        <cfvo type="min"/>
        <cfvo type="max"/>
        <color theme="0"/>
        <color theme="0"/>
      </colorScale>
    </cfRule>
    <cfRule type="expression" dxfId="18968" priority="4255">
      <formula>E25&lt;0</formula>
    </cfRule>
  </conditionalFormatting>
  <conditionalFormatting sqref="F26">
    <cfRule type="colorScale" priority="4231">
      <colorScale>
        <cfvo type="min"/>
        <cfvo type="max"/>
        <color theme="0"/>
        <color theme="0"/>
      </colorScale>
    </cfRule>
    <cfRule type="expression" dxfId="18967" priority="4232">
      <formula>E26&lt;0</formula>
    </cfRule>
  </conditionalFormatting>
  <conditionalFormatting sqref="F27">
    <cfRule type="colorScale" priority="4252">
      <colorScale>
        <cfvo type="min"/>
        <cfvo type="max"/>
        <color theme="0"/>
        <color theme="0"/>
      </colorScale>
    </cfRule>
    <cfRule type="expression" dxfId="18966" priority="4253">
      <formula>E27&lt;0</formula>
    </cfRule>
  </conditionalFormatting>
  <conditionalFormatting sqref="F28">
    <cfRule type="colorScale" priority="4250">
      <colorScale>
        <cfvo type="min"/>
        <cfvo type="max"/>
        <color theme="0"/>
        <color theme="0"/>
      </colorScale>
    </cfRule>
    <cfRule type="expression" dxfId="18965" priority="4251">
      <formula>E28&lt;0</formula>
    </cfRule>
  </conditionalFormatting>
  <conditionalFormatting sqref="F29">
    <cfRule type="colorScale" priority="4228">
      <colorScale>
        <cfvo type="min"/>
        <cfvo type="max"/>
        <color theme="0"/>
        <color theme="0"/>
      </colorScale>
    </cfRule>
    <cfRule type="expression" dxfId="18964" priority="4230">
      <formula>E29&lt;0</formula>
    </cfRule>
  </conditionalFormatting>
  <conditionalFormatting sqref="F30">
    <cfRule type="colorScale" priority="4248">
      <colorScale>
        <cfvo type="min"/>
        <cfvo type="max"/>
        <color theme="0"/>
        <color theme="0"/>
      </colorScale>
    </cfRule>
    <cfRule type="expression" dxfId="18963" priority="4249">
      <formula>E30&lt;0</formula>
    </cfRule>
  </conditionalFormatting>
  <conditionalFormatting sqref="F31">
    <cfRule type="colorScale" priority="4246">
      <colorScale>
        <cfvo type="min"/>
        <cfvo type="max"/>
        <color theme="0"/>
        <color theme="0"/>
      </colorScale>
    </cfRule>
    <cfRule type="expression" dxfId="18962" priority="4247">
      <formula>E31&lt;0</formula>
    </cfRule>
  </conditionalFormatting>
  <conditionalFormatting sqref="F39">
    <cfRule type="colorScale" priority="4224">
      <colorScale>
        <cfvo type="min"/>
        <cfvo type="max"/>
        <color theme="0"/>
        <color theme="0"/>
      </colorScale>
    </cfRule>
    <cfRule type="expression" priority="4225">
      <formula>#REF!</formula>
    </cfRule>
    <cfRule type="expression" dxfId="18961" priority="4226">
      <formula>E39&lt;0</formula>
    </cfRule>
  </conditionalFormatting>
  <conditionalFormatting sqref="F39:F107">
    <cfRule type="expression" dxfId="18960" priority="4162">
      <formula>IF(F39="Validar","Rojo","Verde")</formula>
    </cfRule>
  </conditionalFormatting>
  <conditionalFormatting sqref="F40:F67">
    <cfRule type="colorScale" priority="4243">
      <colorScale>
        <cfvo type="min"/>
        <cfvo type="max"/>
        <color theme="0"/>
        <color theme="0"/>
      </colorScale>
    </cfRule>
    <cfRule type="expression" priority="4244">
      <formula>$F$19</formula>
    </cfRule>
    <cfRule type="expression" dxfId="18959" priority="4245">
      <formula>E40&lt;0</formula>
    </cfRule>
  </conditionalFormatting>
  <conditionalFormatting sqref="F68">
    <cfRule type="colorScale" priority="4221">
      <colorScale>
        <cfvo type="min"/>
        <cfvo type="max"/>
        <color theme="0"/>
        <color theme="0"/>
      </colorScale>
    </cfRule>
    <cfRule type="expression" priority="4222">
      <formula>#REF!</formula>
    </cfRule>
    <cfRule type="expression" dxfId="18958" priority="4223">
      <formula>E68&lt;0</formula>
    </cfRule>
  </conditionalFormatting>
  <conditionalFormatting sqref="F69:F81">
    <cfRule type="colorScale" priority="4268">
      <colorScale>
        <cfvo type="min"/>
        <cfvo type="max"/>
        <color theme="0"/>
        <color theme="0"/>
      </colorScale>
    </cfRule>
    <cfRule type="expression" priority="4269">
      <formula>$F$19</formula>
    </cfRule>
    <cfRule type="expression" dxfId="18957" priority="4270">
      <formula>E69&lt;0</formula>
    </cfRule>
  </conditionalFormatting>
  <conditionalFormatting sqref="F82 F92 F103 F107">
    <cfRule type="expression" dxfId="18956" priority="4267">
      <formula>E82&lt;0</formula>
    </cfRule>
  </conditionalFormatting>
  <conditionalFormatting sqref="F83">
    <cfRule type="colorScale" priority="4163">
      <colorScale>
        <cfvo type="min"/>
        <cfvo type="max"/>
        <color theme="0"/>
        <color theme="0"/>
      </colorScale>
    </cfRule>
    <cfRule type="expression" priority="4164">
      <formula>#REF!</formula>
    </cfRule>
    <cfRule type="expression" dxfId="18955" priority="4165">
      <formula>E83&lt;0</formula>
    </cfRule>
  </conditionalFormatting>
  <conditionalFormatting sqref="F84:F91">
    <cfRule type="colorScale" priority="4271">
      <colorScale>
        <cfvo type="min"/>
        <cfvo type="max"/>
        <color theme="0"/>
        <color theme="0"/>
      </colorScale>
    </cfRule>
    <cfRule type="expression" priority="4272">
      <formula>$F$19</formula>
    </cfRule>
    <cfRule type="expression" dxfId="18954" priority="4273">
      <formula>E84&lt;0</formula>
    </cfRule>
  </conditionalFormatting>
  <conditionalFormatting sqref="F82 F92 F103 F107">
    <cfRule type="colorScale" priority="4266">
      <colorScale>
        <cfvo type="min"/>
        <cfvo type="max"/>
        <color theme="0"/>
        <color theme="0"/>
      </colorScale>
    </cfRule>
  </conditionalFormatting>
  <conditionalFormatting sqref="F93">
    <cfRule type="colorScale" priority="4218">
      <colorScale>
        <cfvo type="min"/>
        <cfvo type="max"/>
        <color theme="0"/>
        <color theme="0"/>
      </colorScale>
    </cfRule>
    <cfRule type="expression" priority="4219">
      <formula>#REF!</formula>
    </cfRule>
    <cfRule type="expression" dxfId="18953" priority="4220">
      <formula>E93&lt;0</formula>
    </cfRule>
  </conditionalFormatting>
  <conditionalFormatting sqref="F94:F102">
    <cfRule type="colorScale" priority="4274">
      <colorScale>
        <cfvo type="min"/>
        <cfvo type="max"/>
        <color theme="0"/>
        <color theme="0"/>
      </colorScale>
    </cfRule>
    <cfRule type="expression" priority="4275">
      <formula>$F$19</formula>
    </cfRule>
    <cfRule type="expression" dxfId="18952" priority="4276">
      <formula>E94&lt;0</formula>
    </cfRule>
  </conditionalFormatting>
  <conditionalFormatting sqref="F104">
    <cfRule type="colorScale" priority="4215">
      <colorScale>
        <cfvo type="min"/>
        <cfvo type="max"/>
        <color theme="0"/>
        <color theme="0"/>
      </colorScale>
    </cfRule>
    <cfRule type="expression" priority="4216">
      <formula>#REF!</formula>
    </cfRule>
    <cfRule type="expression" dxfId="18951" priority="4217">
      <formula>E104&lt;0</formula>
    </cfRule>
  </conditionalFormatting>
  <conditionalFormatting sqref="F105:F106">
    <cfRule type="colorScale" priority="4277">
      <colorScale>
        <cfvo type="min"/>
        <cfvo type="max"/>
        <color theme="0"/>
        <color theme="0"/>
      </colorScale>
    </cfRule>
    <cfRule type="expression" priority="4278">
      <formula>$F$19</formula>
    </cfRule>
    <cfRule type="expression" dxfId="18950" priority="4279">
      <formula>E105&lt;0</formula>
    </cfRule>
  </conditionalFormatting>
  <conditionalFormatting sqref="F110">
    <cfRule type="colorScale" priority="4280">
      <colorScale>
        <cfvo type="min"/>
        <cfvo type="max"/>
        <color theme="0"/>
        <color theme="0"/>
      </colorScale>
    </cfRule>
    <cfRule type="expression" dxfId="18949" priority="4281">
      <formula>E110&lt;0</formula>
    </cfRule>
  </conditionalFormatting>
  <conditionalFormatting sqref="F110:F111">
    <cfRule type="expression" priority="4160">
      <formula>$F$19</formula>
    </cfRule>
  </conditionalFormatting>
  <conditionalFormatting sqref="F111">
    <cfRule type="colorScale" priority="4159">
      <colorScale>
        <cfvo type="min"/>
        <cfvo type="max"/>
        <color theme="0"/>
        <color theme="0"/>
      </colorScale>
    </cfRule>
    <cfRule type="expression" dxfId="18948" priority="4161">
      <formula>E111&lt;0</formula>
    </cfRule>
  </conditionalFormatting>
  <conditionalFormatting sqref="F117:F123">
    <cfRule type="colorScale" priority="4285">
      <colorScale>
        <cfvo type="min"/>
        <cfvo type="max"/>
        <color theme="0"/>
        <color theme="0"/>
      </colorScale>
    </cfRule>
    <cfRule type="expression" priority="4286">
      <formula>$F$19</formula>
    </cfRule>
    <cfRule type="expression" dxfId="18947" priority="4287">
      <formula>E117&lt;0</formula>
    </cfRule>
  </conditionalFormatting>
  <conditionalFormatting sqref="F125">
    <cfRule type="colorScale" priority="4212">
      <colorScale>
        <cfvo type="min"/>
        <cfvo type="max"/>
        <color theme="0"/>
        <color theme="0"/>
      </colorScale>
    </cfRule>
    <cfRule type="expression" priority="4213">
      <formula>#REF!</formula>
    </cfRule>
    <cfRule type="expression" dxfId="18946" priority="4214">
      <formula>E125&lt;0</formula>
    </cfRule>
  </conditionalFormatting>
  <conditionalFormatting sqref="F125:F135">
    <cfRule type="expression" dxfId="18945" priority="4211">
      <formula>IF(F125="Validar","Rojo","Verde")</formula>
    </cfRule>
  </conditionalFormatting>
  <conditionalFormatting sqref="F126:F132">
    <cfRule type="colorScale" priority="4288">
      <colorScale>
        <cfvo type="min"/>
        <cfvo type="max"/>
        <color theme="0"/>
        <color theme="0"/>
      </colorScale>
    </cfRule>
    <cfRule type="expression" dxfId="18944" priority="4290">
      <formula>E126&lt;0</formula>
    </cfRule>
  </conditionalFormatting>
  <conditionalFormatting sqref="F126:F134">
    <cfRule type="expression" priority="4289">
      <formula>$F$19</formula>
    </cfRule>
  </conditionalFormatting>
  <conditionalFormatting sqref="F133:F134">
    <cfRule type="colorScale" priority="4291">
      <colorScale>
        <cfvo type="min"/>
        <cfvo type="max"/>
        <color theme="0"/>
        <color theme="0"/>
      </colorScale>
    </cfRule>
    <cfRule type="expression" dxfId="18943" priority="4292">
      <formula>E133&lt;0</formula>
    </cfRule>
  </conditionalFormatting>
  <conditionalFormatting sqref="F135">
    <cfRule type="colorScale" priority="4282">
      <colorScale>
        <cfvo type="min"/>
        <cfvo type="max"/>
        <color theme="0"/>
        <color theme="0"/>
      </colorScale>
    </cfRule>
    <cfRule type="expression" priority="4283">
      <formula>$F$23</formula>
    </cfRule>
    <cfRule type="expression" dxfId="18942" priority="4284">
      <formula>E135&lt;0</formula>
    </cfRule>
  </conditionalFormatting>
  <conditionalFormatting sqref="F110:G111">
    <cfRule type="expression" dxfId="18941" priority="4155">
      <formula>IF(F110="Validar","Rojo","Verde")</formula>
    </cfRule>
  </conditionalFormatting>
  <conditionalFormatting sqref="F117:G123">
    <cfRule type="expression" dxfId="18940" priority="4168">
      <formula>IF(F117="Validar","Rojo","Verde")</formula>
    </cfRule>
  </conditionalFormatting>
  <conditionalFormatting sqref="G40:G66">
    <cfRule type="colorScale" priority="4203">
      <colorScale>
        <cfvo type="min"/>
        <cfvo type="max"/>
        <color theme="0"/>
        <color theme="0"/>
      </colorScale>
    </cfRule>
    <cfRule type="expression" priority="4204">
      <formula>#REF!</formula>
    </cfRule>
    <cfRule type="expression" dxfId="18939" priority="4205">
      <formula>F40&lt;0</formula>
    </cfRule>
  </conditionalFormatting>
  <conditionalFormatting sqref="G40:G67">
    <cfRule type="expression" dxfId="18938" priority="4202">
      <formula>IF(G40="Validar","Rojo","Verde")</formula>
    </cfRule>
  </conditionalFormatting>
  <conditionalFormatting sqref="G67 F82:G82 F92:G92 F103:G103 F107:G107">
    <cfRule type="expression" priority="4207">
      <formula>$F$23</formula>
    </cfRule>
  </conditionalFormatting>
  <conditionalFormatting sqref="G67 G82 G92 G103 G107">
    <cfRule type="expression" dxfId="18937" priority="4208">
      <formula>F67&lt;0</formula>
    </cfRule>
  </conditionalFormatting>
  <conditionalFormatting sqref="G69">
    <cfRule type="colorScale" priority="4200">
      <colorScale>
        <cfvo type="min"/>
        <cfvo type="max"/>
        <color theme="0"/>
        <color theme="0"/>
      </colorScale>
    </cfRule>
    <cfRule type="expression" dxfId="18936" priority="4201">
      <formula>F69&lt;0</formula>
    </cfRule>
  </conditionalFormatting>
  <conditionalFormatting sqref="G69:G81">
    <cfRule type="expression" priority="4198">
      <formula>#REF!</formula>
    </cfRule>
  </conditionalFormatting>
  <conditionalFormatting sqref="G69:G82">
    <cfRule type="expression" dxfId="18935" priority="4196">
      <formula>IF(G69="Validar","Rojo","Verde")</formula>
    </cfRule>
  </conditionalFormatting>
  <conditionalFormatting sqref="G70:G78">
    <cfRule type="colorScale" priority="4197">
      <colorScale>
        <cfvo type="min"/>
        <cfvo type="max"/>
        <color theme="0"/>
        <color theme="0"/>
      </colorScale>
    </cfRule>
    <cfRule type="expression" dxfId="18934" priority="4199">
      <formula>F70&lt;0</formula>
    </cfRule>
  </conditionalFormatting>
  <conditionalFormatting sqref="G79:G81">
    <cfRule type="colorScale" priority="4209">
      <colorScale>
        <cfvo type="min"/>
        <cfvo type="max"/>
        <color theme="0"/>
        <color theme="0"/>
      </colorScale>
    </cfRule>
    <cfRule type="expression" dxfId="18933" priority="4210">
      <formula>F79&lt;0</formula>
    </cfRule>
  </conditionalFormatting>
  <conditionalFormatting sqref="G67 G82 G92 G103 G107">
    <cfRule type="colorScale" priority="4206">
      <colorScale>
        <cfvo type="min"/>
        <cfvo type="max"/>
        <color theme="0"/>
        <color theme="0"/>
      </colorScale>
    </cfRule>
  </conditionalFormatting>
  <conditionalFormatting sqref="G84">
    <cfRule type="colorScale" priority="4194">
      <colorScale>
        <cfvo type="min"/>
        <cfvo type="max"/>
        <color theme="0"/>
        <color theme="0"/>
      </colorScale>
    </cfRule>
    <cfRule type="expression" dxfId="18932" priority="4195">
      <formula>F84&lt;0</formula>
    </cfRule>
  </conditionalFormatting>
  <conditionalFormatting sqref="G84:G91">
    <cfRule type="expression" priority="4192">
      <formula>#REF!</formula>
    </cfRule>
  </conditionalFormatting>
  <conditionalFormatting sqref="G84:G92">
    <cfRule type="expression" dxfId="18931" priority="4190">
      <formula>IF(G84="Validar","Rojo","Verde")</formula>
    </cfRule>
  </conditionalFormatting>
  <conditionalFormatting sqref="G85:G91">
    <cfRule type="colorScale" priority="4191">
      <colorScale>
        <cfvo type="min"/>
        <cfvo type="max"/>
        <color theme="0"/>
        <color theme="0"/>
      </colorScale>
    </cfRule>
    <cfRule type="expression" dxfId="18930" priority="4193">
      <formula>F85&lt;0</formula>
    </cfRule>
  </conditionalFormatting>
  <conditionalFormatting sqref="G94">
    <cfRule type="colorScale" priority="4188">
      <colorScale>
        <cfvo type="min"/>
        <cfvo type="max"/>
        <color theme="0"/>
        <color theme="0"/>
      </colorScale>
    </cfRule>
    <cfRule type="expression" dxfId="18929" priority="4189">
      <formula>F94&lt;0</formula>
    </cfRule>
  </conditionalFormatting>
  <conditionalFormatting sqref="G94:G102">
    <cfRule type="expression" priority="4182">
      <formula>#REF!</formula>
    </cfRule>
  </conditionalFormatting>
  <conditionalFormatting sqref="G94:G103">
    <cfRule type="expression" dxfId="18928" priority="4180">
      <formula>IF(G94="Validar","Rojo","Verde")</formula>
    </cfRule>
  </conditionalFormatting>
  <conditionalFormatting sqref="G95:G100">
    <cfRule type="colorScale" priority="4186">
      <colorScale>
        <cfvo type="min"/>
        <cfvo type="max"/>
        <color theme="0"/>
        <color theme="0"/>
      </colorScale>
    </cfRule>
    <cfRule type="expression" dxfId="18927" priority="4187">
      <formula>F95&lt;0</formula>
    </cfRule>
  </conditionalFormatting>
  <conditionalFormatting sqref="G101">
    <cfRule type="colorScale" priority="4184">
      <colorScale>
        <cfvo type="min"/>
        <cfvo type="max"/>
        <color theme="0"/>
        <color theme="0"/>
      </colorScale>
    </cfRule>
    <cfRule type="expression" dxfId="18926" priority="4185">
      <formula>F101&lt;0</formula>
    </cfRule>
  </conditionalFormatting>
  <conditionalFormatting sqref="G102">
    <cfRule type="colorScale" priority="4181">
      <colorScale>
        <cfvo type="min"/>
        <cfvo type="max"/>
        <color theme="0"/>
        <color theme="0"/>
      </colorScale>
    </cfRule>
    <cfRule type="expression" dxfId="18925" priority="4183">
      <formula>F102&lt;0</formula>
    </cfRule>
  </conditionalFormatting>
  <conditionalFormatting sqref="G105">
    <cfRule type="colorScale" priority="4178">
      <colorScale>
        <cfvo type="min"/>
        <cfvo type="max"/>
        <color theme="0"/>
        <color theme="0"/>
      </colorScale>
    </cfRule>
    <cfRule type="expression" dxfId="18924" priority="4179">
      <formula>F105&lt;0</formula>
    </cfRule>
  </conditionalFormatting>
  <conditionalFormatting sqref="G105:G106">
    <cfRule type="expression" priority="4176">
      <formula>#REF!</formula>
    </cfRule>
  </conditionalFormatting>
  <conditionalFormatting sqref="G105:G107">
    <cfRule type="expression" dxfId="18923" priority="4174">
      <formula>IF(G105="Validar","Rojo","Verde")</formula>
    </cfRule>
  </conditionalFormatting>
  <conditionalFormatting sqref="G106">
    <cfRule type="colorScale" priority="4175">
      <colorScale>
        <cfvo type="min"/>
        <cfvo type="max"/>
        <color theme="0"/>
        <color theme="0"/>
      </colorScale>
    </cfRule>
    <cfRule type="expression" dxfId="18922" priority="4177">
      <formula>F106&lt;0</formula>
    </cfRule>
  </conditionalFormatting>
  <conditionalFormatting sqref="G110">
    <cfRule type="colorScale" priority="4166">
      <colorScale>
        <cfvo type="min"/>
        <cfvo type="max"/>
        <color theme="0"/>
        <color theme="0"/>
      </colorScale>
    </cfRule>
    <cfRule type="expression" dxfId="18921" priority="4167">
      <formula>F110&lt;0</formula>
    </cfRule>
  </conditionalFormatting>
  <conditionalFormatting sqref="G110:G111">
    <cfRule type="expression" priority="4157">
      <formula>#REF!</formula>
    </cfRule>
  </conditionalFormatting>
  <conditionalFormatting sqref="G111">
    <cfRule type="colorScale" priority="4156">
      <colorScale>
        <cfvo type="min"/>
        <cfvo type="max"/>
        <color theme="0"/>
        <color theme="0"/>
      </colorScale>
    </cfRule>
    <cfRule type="expression" dxfId="18920" priority="4158">
      <formula>F111&lt;0</formula>
    </cfRule>
  </conditionalFormatting>
  <conditionalFormatting sqref="G117">
    <cfRule type="colorScale" priority="4172">
      <colorScale>
        <cfvo type="min"/>
        <cfvo type="max"/>
        <color theme="0"/>
        <color theme="0"/>
      </colorScale>
    </cfRule>
    <cfRule type="expression" dxfId="18919" priority="4173">
      <formula>F117&lt;0</formula>
    </cfRule>
  </conditionalFormatting>
  <conditionalFormatting sqref="G117:G123">
    <cfRule type="expression" priority="4170">
      <formula>#REF!</formula>
    </cfRule>
  </conditionalFormatting>
  <conditionalFormatting sqref="G118:G123">
    <cfRule type="colorScale" priority="4169">
      <colorScale>
        <cfvo type="min"/>
        <cfvo type="max"/>
        <color theme="0"/>
        <color theme="0"/>
      </colorScale>
    </cfRule>
    <cfRule type="expression" dxfId="18918" priority="4171">
      <formula>F118&lt;0</formula>
    </cfRule>
  </conditionalFormatting>
  <conditionalFormatting sqref="G126:G135">
    <cfRule type="expression" dxfId="18917" priority="4293">
      <formula>IF(G126="Validar","Rojo","Verde")</formula>
    </cfRule>
    <cfRule type="colorScale" priority="4294">
      <colorScale>
        <cfvo type="min"/>
        <cfvo type="max"/>
        <color theme="0"/>
        <color theme="0"/>
      </colorScale>
    </cfRule>
    <cfRule type="expression" priority="4295">
      <formula>$F$23</formula>
    </cfRule>
    <cfRule type="expression" dxfId="18916" priority="4296">
      <formula>F126&lt;0</formula>
    </cfRule>
  </conditionalFormatting>
  <conditionalFormatting sqref="F6">
    <cfRule type="colorScale" priority="4153">
      <colorScale>
        <cfvo type="min"/>
        <cfvo type="max"/>
        <color theme="0"/>
        <color theme="0"/>
      </colorScale>
    </cfRule>
    <cfRule type="expression" dxfId="18915" priority="4154">
      <formula>E6&lt;0</formula>
    </cfRule>
  </conditionalFormatting>
  <conditionalFormatting sqref="F6">
    <cfRule type="expression" dxfId="18914" priority="4151">
      <formula>IF(F6="Validar","Rojo","Verde")</formula>
    </cfRule>
    <cfRule type="expression" priority="4152">
      <formula>#REF!</formula>
    </cfRule>
  </conditionalFormatting>
  <conditionalFormatting sqref="F7:F8">
    <cfRule type="colorScale" priority="4149">
      <colorScale>
        <cfvo type="min"/>
        <cfvo type="max"/>
        <color theme="0"/>
        <color theme="0"/>
      </colorScale>
    </cfRule>
    <cfRule type="expression" dxfId="18913" priority="4150">
      <formula>E7&lt;0</formula>
    </cfRule>
  </conditionalFormatting>
  <conditionalFormatting sqref="F7:F8">
    <cfRule type="expression" dxfId="18912" priority="4147">
      <formula>IF(F7="Validar","Rojo","Verde")</formula>
    </cfRule>
    <cfRule type="expression" priority="4148">
      <formula>#REF!</formula>
    </cfRule>
  </conditionalFormatting>
  <conditionalFormatting sqref="I9">
    <cfRule type="colorScale" priority="4114">
      <colorScale>
        <cfvo type="min"/>
        <cfvo type="max"/>
        <color theme="0"/>
        <color theme="0"/>
      </colorScale>
    </cfRule>
    <cfRule type="expression" dxfId="18911" priority="4115">
      <formula>H9&lt;0</formula>
    </cfRule>
  </conditionalFormatting>
  <conditionalFormatting sqref="I9:I20">
    <cfRule type="expression" dxfId="18910" priority="4085">
      <formula>IF(I9="Validar","Rojo","Verde")</formula>
    </cfRule>
    <cfRule type="expression" priority="4087">
      <formula>#REF!</formula>
    </cfRule>
  </conditionalFormatting>
  <conditionalFormatting sqref="I10">
    <cfRule type="colorScale" priority="4091">
      <colorScale>
        <cfvo type="min"/>
        <cfvo type="max"/>
        <color theme="0"/>
        <color theme="0"/>
      </colorScale>
    </cfRule>
    <cfRule type="expression" dxfId="18909" priority="4092">
      <formula>H10&lt;0</formula>
    </cfRule>
  </conditionalFormatting>
  <conditionalFormatting sqref="I11:I14">
    <cfRule type="colorScale" priority="4112">
      <colorScale>
        <cfvo type="min"/>
        <cfvo type="max"/>
        <color theme="0"/>
        <color theme="0"/>
      </colorScale>
    </cfRule>
    <cfRule type="expression" dxfId="18908" priority="4113">
      <formula>H11&lt;0</formula>
    </cfRule>
  </conditionalFormatting>
  <conditionalFormatting sqref="I15">
    <cfRule type="colorScale" priority="4089">
      <colorScale>
        <cfvo type="min"/>
        <cfvo type="max"/>
        <color theme="0"/>
        <color theme="0"/>
      </colorScale>
    </cfRule>
    <cfRule type="expression" dxfId="18907" priority="4090">
      <formula>H15&lt;0</formula>
    </cfRule>
  </conditionalFormatting>
  <conditionalFormatting sqref="I16:I17">
    <cfRule type="colorScale" priority="4110">
      <colorScale>
        <cfvo type="min"/>
        <cfvo type="max"/>
        <color theme="0"/>
        <color theme="0"/>
      </colorScale>
    </cfRule>
    <cfRule type="expression" dxfId="18906" priority="4111">
      <formula>H16&lt;0</formula>
    </cfRule>
  </conditionalFormatting>
  <conditionalFormatting sqref="I18">
    <cfRule type="colorScale" priority="4086">
      <colorScale>
        <cfvo type="min"/>
        <cfvo type="max"/>
        <color theme="0"/>
        <color theme="0"/>
      </colorScale>
    </cfRule>
    <cfRule type="expression" dxfId="18905" priority="4088">
      <formula>H18&lt;0</formula>
    </cfRule>
  </conditionalFormatting>
  <conditionalFormatting sqref="I19:I20">
    <cfRule type="colorScale" priority="4108">
      <colorScale>
        <cfvo type="min"/>
        <cfvo type="max"/>
        <color theme="0"/>
        <color theme="0"/>
      </colorScale>
    </cfRule>
    <cfRule type="expression" dxfId="18904" priority="4109">
      <formula>H19&lt;0</formula>
    </cfRule>
  </conditionalFormatting>
  <conditionalFormatting sqref="I23">
    <cfRule type="colorScale" priority="4083">
      <colorScale>
        <cfvo type="min"/>
        <cfvo type="max"/>
        <color theme="0"/>
        <color theme="0"/>
      </colorScale>
    </cfRule>
    <cfRule type="expression" dxfId="18903" priority="4084">
      <formula>H23&lt;0</formula>
    </cfRule>
  </conditionalFormatting>
  <conditionalFormatting sqref="I23:I31">
    <cfRule type="expression" dxfId="18902" priority="4077">
      <formula>IF(I23="Validar","Rojo","Verde")</formula>
    </cfRule>
    <cfRule type="expression" priority="4079">
      <formula>#REF!</formula>
    </cfRule>
  </conditionalFormatting>
  <conditionalFormatting sqref="I24">
    <cfRule type="colorScale" priority="4106">
      <colorScale>
        <cfvo type="min"/>
        <cfvo type="max"/>
        <color theme="0"/>
        <color theme="0"/>
      </colorScale>
    </cfRule>
    <cfRule type="expression" dxfId="18901" priority="4107">
      <formula>H24&lt;0</formula>
    </cfRule>
  </conditionalFormatting>
  <conditionalFormatting sqref="I25">
    <cfRule type="colorScale" priority="4104">
      <colorScale>
        <cfvo type="min"/>
        <cfvo type="max"/>
        <color theme="0"/>
        <color theme="0"/>
      </colorScale>
    </cfRule>
    <cfRule type="expression" dxfId="18900" priority="4105">
      <formula>H25&lt;0</formula>
    </cfRule>
  </conditionalFormatting>
  <conditionalFormatting sqref="I26">
    <cfRule type="colorScale" priority="4081">
      <colorScale>
        <cfvo type="min"/>
        <cfvo type="max"/>
        <color theme="0"/>
        <color theme="0"/>
      </colorScale>
    </cfRule>
    <cfRule type="expression" dxfId="18899" priority="4082">
      <formula>H26&lt;0</formula>
    </cfRule>
  </conditionalFormatting>
  <conditionalFormatting sqref="I27">
    <cfRule type="colorScale" priority="4102">
      <colorScale>
        <cfvo type="min"/>
        <cfvo type="max"/>
        <color theme="0"/>
        <color theme="0"/>
      </colorScale>
    </cfRule>
    <cfRule type="expression" dxfId="18898" priority="4103">
      <formula>H27&lt;0</formula>
    </cfRule>
  </conditionalFormatting>
  <conditionalFormatting sqref="I28">
    <cfRule type="colorScale" priority="4100">
      <colorScale>
        <cfvo type="min"/>
        <cfvo type="max"/>
        <color theme="0"/>
        <color theme="0"/>
      </colorScale>
    </cfRule>
    <cfRule type="expression" dxfId="18897" priority="4101">
      <formula>H28&lt;0</formula>
    </cfRule>
  </conditionalFormatting>
  <conditionalFormatting sqref="I29">
    <cfRule type="colorScale" priority="4078">
      <colorScale>
        <cfvo type="min"/>
        <cfvo type="max"/>
        <color theme="0"/>
        <color theme="0"/>
      </colorScale>
    </cfRule>
    <cfRule type="expression" dxfId="18896" priority="4080">
      <formula>H29&lt;0</formula>
    </cfRule>
  </conditionalFormatting>
  <conditionalFormatting sqref="I30">
    <cfRule type="colorScale" priority="4098">
      <colorScale>
        <cfvo type="min"/>
        <cfvo type="max"/>
        <color theme="0"/>
        <color theme="0"/>
      </colorScale>
    </cfRule>
    <cfRule type="expression" dxfId="18895" priority="4099">
      <formula>H30&lt;0</formula>
    </cfRule>
  </conditionalFormatting>
  <conditionalFormatting sqref="I31">
    <cfRule type="colorScale" priority="4096">
      <colorScale>
        <cfvo type="min"/>
        <cfvo type="max"/>
        <color theme="0"/>
        <color theme="0"/>
      </colorScale>
    </cfRule>
    <cfRule type="expression" dxfId="18894" priority="4097">
      <formula>H31&lt;0</formula>
    </cfRule>
  </conditionalFormatting>
  <conditionalFormatting sqref="I39">
    <cfRule type="colorScale" priority="4074">
      <colorScale>
        <cfvo type="min"/>
        <cfvo type="max"/>
        <color theme="0"/>
        <color theme="0"/>
      </colorScale>
    </cfRule>
    <cfRule type="expression" priority="4075">
      <formula>#REF!</formula>
    </cfRule>
    <cfRule type="expression" dxfId="18893" priority="4076">
      <formula>H39&lt;0</formula>
    </cfRule>
  </conditionalFormatting>
  <conditionalFormatting sqref="I39:I107">
    <cfRule type="expression" dxfId="18892" priority="4012">
      <formula>IF(I39="Validar","Rojo","Verde")</formula>
    </cfRule>
  </conditionalFormatting>
  <conditionalFormatting sqref="I40:I67">
    <cfRule type="colorScale" priority="4093">
      <colorScale>
        <cfvo type="min"/>
        <cfvo type="max"/>
        <color theme="0"/>
        <color theme="0"/>
      </colorScale>
    </cfRule>
    <cfRule type="expression" priority="4094">
      <formula>$F$19</formula>
    </cfRule>
    <cfRule type="expression" dxfId="18891" priority="4095">
      <formula>H40&lt;0</formula>
    </cfRule>
  </conditionalFormatting>
  <conditionalFormatting sqref="I68">
    <cfRule type="colorScale" priority="4071">
      <colorScale>
        <cfvo type="min"/>
        <cfvo type="max"/>
        <color theme="0"/>
        <color theme="0"/>
      </colorScale>
    </cfRule>
    <cfRule type="expression" priority="4072">
      <formula>#REF!</formula>
    </cfRule>
    <cfRule type="expression" dxfId="18890" priority="4073">
      <formula>H68&lt;0</formula>
    </cfRule>
  </conditionalFormatting>
  <conditionalFormatting sqref="I69:I81">
    <cfRule type="colorScale" priority="4118">
      <colorScale>
        <cfvo type="min"/>
        <cfvo type="max"/>
        <color theme="0"/>
        <color theme="0"/>
      </colorScale>
    </cfRule>
    <cfRule type="expression" priority="4119">
      <formula>$F$19</formula>
    </cfRule>
    <cfRule type="expression" dxfId="18889" priority="4120">
      <formula>H69&lt;0</formula>
    </cfRule>
  </conditionalFormatting>
  <conditionalFormatting sqref="I82 I92 I103 I107">
    <cfRule type="expression" dxfId="18888" priority="4117">
      <formula>H82&lt;0</formula>
    </cfRule>
  </conditionalFormatting>
  <conditionalFormatting sqref="I83">
    <cfRule type="colorScale" priority="4013">
      <colorScale>
        <cfvo type="min"/>
        <cfvo type="max"/>
        <color theme="0"/>
        <color theme="0"/>
      </colorScale>
    </cfRule>
    <cfRule type="expression" priority="4014">
      <formula>#REF!</formula>
    </cfRule>
    <cfRule type="expression" dxfId="18887" priority="4015">
      <formula>H83&lt;0</formula>
    </cfRule>
  </conditionalFormatting>
  <conditionalFormatting sqref="I84:I91">
    <cfRule type="colorScale" priority="4121">
      <colorScale>
        <cfvo type="min"/>
        <cfvo type="max"/>
        <color theme="0"/>
        <color theme="0"/>
      </colorScale>
    </cfRule>
    <cfRule type="expression" priority="4122">
      <formula>$F$19</formula>
    </cfRule>
    <cfRule type="expression" dxfId="18886" priority="4123">
      <formula>H84&lt;0</formula>
    </cfRule>
  </conditionalFormatting>
  <conditionalFormatting sqref="I82 I92 I103 I107">
    <cfRule type="colorScale" priority="4116">
      <colorScale>
        <cfvo type="min"/>
        <cfvo type="max"/>
        <color theme="0"/>
        <color theme="0"/>
      </colorScale>
    </cfRule>
  </conditionalFormatting>
  <conditionalFormatting sqref="I93">
    <cfRule type="colorScale" priority="4068">
      <colorScale>
        <cfvo type="min"/>
        <cfvo type="max"/>
        <color theme="0"/>
        <color theme="0"/>
      </colorScale>
    </cfRule>
    <cfRule type="expression" priority="4069">
      <formula>#REF!</formula>
    </cfRule>
    <cfRule type="expression" dxfId="18885" priority="4070">
      <formula>H93&lt;0</formula>
    </cfRule>
  </conditionalFormatting>
  <conditionalFormatting sqref="I94:I102">
    <cfRule type="colorScale" priority="4124">
      <colorScale>
        <cfvo type="min"/>
        <cfvo type="max"/>
        <color theme="0"/>
        <color theme="0"/>
      </colorScale>
    </cfRule>
    <cfRule type="expression" priority="4125">
      <formula>$F$19</formula>
    </cfRule>
    <cfRule type="expression" dxfId="18884" priority="4126">
      <formula>H94&lt;0</formula>
    </cfRule>
  </conditionalFormatting>
  <conditionalFormatting sqref="I104">
    <cfRule type="colorScale" priority="4065">
      <colorScale>
        <cfvo type="min"/>
        <cfvo type="max"/>
        <color theme="0"/>
        <color theme="0"/>
      </colorScale>
    </cfRule>
    <cfRule type="expression" priority="4066">
      <formula>#REF!</formula>
    </cfRule>
    <cfRule type="expression" dxfId="18883" priority="4067">
      <formula>H104&lt;0</formula>
    </cfRule>
  </conditionalFormatting>
  <conditionalFormatting sqref="I105:I106">
    <cfRule type="colorScale" priority="4127">
      <colorScale>
        <cfvo type="min"/>
        <cfvo type="max"/>
        <color theme="0"/>
        <color theme="0"/>
      </colorScale>
    </cfRule>
    <cfRule type="expression" priority="4128">
      <formula>$F$19</formula>
    </cfRule>
    <cfRule type="expression" dxfId="18882" priority="4129">
      <formula>H105&lt;0</formula>
    </cfRule>
  </conditionalFormatting>
  <conditionalFormatting sqref="I110">
    <cfRule type="colorScale" priority="4130">
      <colorScale>
        <cfvo type="min"/>
        <cfvo type="max"/>
        <color theme="0"/>
        <color theme="0"/>
      </colorScale>
    </cfRule>
    <cfRule type="expression" dxfId="18881" priority="4131">
      <formula>H110&lt;0</formula>
    </cfRule>
  </conditionalFormatting>
  <conditionalFormatting sqref="I110:I111">
    <cfRule type="expression" priority="4010">
      <formula>$F$19</formula>
    </cfRule>
  </conditionalFormatting>
  <conditionalFormatting sqref="I111">
    <cfRule type="colorScale" priority="4009">
      <colorScale>
        <cfvo type="min"/>
        <cfvo type="max"/>
        <color theme="0"/>
        <color theme="0"/>
      </colorScale>
    </cfRule>
    <cfRule type="expression" dxfId="18880" priority="4011">
      <formula>H111&lt;0</formula>
    </cfRule>
  </conditionalFormatting>
  <conditionalFormatting sqref="I117:I123">
    <cfRule type="colorScale" priority="4135">
      <colorScale>
        <cfvo type="min"/>
        <cfvo type="max"/>
        <color theme="0"/>
        <color theme="0"/>
      </colorScale>
    </cfRule>
    <cfRule type="expression" priority="4136">
      <formula>$F$19</formula>
    </cfRule>
    <cfRule type="expression" dxfId="18879" priority="4137">
      <formula>H117&lt;0</formula>
    </cfRule>
  </conditionalFormatting>
  <conditionalFormatting sqref="I125">
    <cfRule type="colorScale" priority="4062">
      <colorScale>
        <cfvo type="min"/>
        <cfvo type="max"/>
        <color theme="0"/>
        <color theme="0"/>
      </colorScale>
    </cfRule>
    <cfRule type="expression" priority="4063">
      <formula>#REF!</formula>
    </cfRule>
    <cfRule type="expression" dxfId="18878" priority="4064">
      <formula>H125&lt;0</formula>
    </cfRule>
  </conditionalFormatting>
  <conditionalFormatting sqref="I125:I135">
    <cfRule type="expression" dxfId="18877" priority="4061">
      <formula>IF(I125="Validar","Rojo","Verde")</formula>
    </cfRule>
  </conditionalFormatting>
  <conditionalFormatting sqref="I126:I132">
    <cfRule type="colorScale" priority="4138">
      <colorScale>
        <cfvo type="min"/>
        <cfvo type="max"/>
        <color theme="0"/>
        <color theme="0"/>
      </colorScale>
    </cfRule>
    <cfRule type="expression" dxfId="18876" priority="4140">
      <formula>H126&lt;0</formula>
    </cfRule>
  </conditionalFormatting>
  <conditionalFormatting sqref="I126:I134">
    <cfRule type="expression" priority="4139">
      <formula>$F$19</formula>
    </cfRule>
  </conditionalFormatting>
  <conditionalFormatting sqref="I133:I134">
    <cfRule type="colorScale" priority="4141">
      <colorScale>
        <cfvo type="min"/>
        <cfvo type="max"/>
        <color theme="0"/>
        <color theme="0"/>
      </colorScale>
    </cfRule>
    <cfRule type="expression" dxfId="18875" priority="4142">
      <formula>H133&lt;0</formula>
    </cfRule>
  </conditionalFormatting>
  <conditionalFormatting sqref="I135">
    <cfRule type="colorScale" priority="4132">
      <colorScale>
        <cfvo type="min"/>
        <cfvo type="max"/>
        <color theme="0"/>
        <color theme="0"/>
      </colorScale>
    </cfRule>
    <cfRule type="expression" priority="4133">
      <formula>$F$23</formula>
    </cfRule>
    <cfRule type="expression" dxfId="18874" priority="4134">
      <formula>H135&lt;0</formula>
    </cfRule>
  </conditionalFormatting>
  <conditionalFormatting sqref="I110:J111">
    <cfRule type="expression" dxfId="18873" priority="4005">
      <formula>IF(I110="Validar","Rojo","Verde")</formula>
    </cfRule>
  </conditionalFormatting>
  <conditionalFormatting sqref="I117:J123">
    <cfRule type="expression" dxfId="18872" priority="4018">
      <formula>IF(I117="Validar","Rojo","Verde")</formula>
    </cfRule>
  </conditionalFormatting>
  <conditionalFormatting sqref="J40:J66">
    <cfRule type="colorScale" priority="4053">
      <colorScale>
        <cfvo type="min"/>
        <cfvo type="max"/>
        <color theme="0"/>
        <color theme="0"/>
      </colorScale>
    </cfRule>
    <cfRule type="expression" priority="4054">
      <formula>#REF!</formula>
    </cfRule>
    <cfRule type="expression" dxfId="18871" priority="4055">
      <formula>I40&lt;0</formula>
    </cfRule>
  </conditionalFormatting>
  <conditionalFormatting sqref="J40:J67">
    <cfRule type="expression" dxfId="18870" priority="4052">
      <formula>IF(J40="Validar","Rojo","Verde")</formula>
    </cfRule>
  </conditionalFormatting>
  <conditionalFormatting sqref="J67 I82:J82 I92:J92 I103:J103 I107:J107">
    <cfRule type="expression" priority="4057">
      <formula>$F$23</formula>
    </cfRule>
  </conditionalFormatting>
  <conditionalFormatting sqref="J67 J82 J92 J103 J107">
    <cfRule type="expression" dxfId="18869" priority="4058">
      <formula>I67&lt;0</formula>
    </cfRule>
  </conditionalFormatting>
  <conditionalFormatting sqref="J69">
    <cfRule type="colorScale" priority="4050">
      <colorScale>
        <cfvo type="min"/>
        <cfvo type="max"/>
        <color theme="0"/>
        <color theme="0"/>
      </colorScale>
    </cfRule>
    <cfRule type="expression" dxfId="18868" priority="4051">
      <formula>I69&lt;0</formula>
    </cfRule>
  </conditionalFormatting>
  <conditionalFormatting sqref="J69:J81">
    <cfRule type="expression" priority="4048">
      <formula>#REF!</formula>
    </cfRule>
  </conditionalFormatting>
  <conditionalFormatting sqref="J69:J82">
    <cfRule type="expression" dxfId="18867" priority="4046">
      <formula>IF(J69="Validar","Rojo","Verde")</formula>
    </cfRule>
  </conditionalFormatting>
  <conditionalFormatting sqref="J70:J78">
    <cfRule type="colorScale" priority="4047">
      <colorScale>
        <cfvo type="min"/>
        <cfvo type="max"/>
        <color theme="0"/>
        <color theme="0"/>
      </colorScale>
    </cfRule>
    <cfRule type="expression" dxfId="18866" priority="4049">
      <formula>I70&lt;0</formula>
    </cfRule>
  </conditionalFormatting>
  <conditionalFormatting sqref="J79:J81">
    <cfRule type="colorScale" priority="4059">
      <colorScale>
        <cfvo type="min"/>
        <cfvo type="max"/>
        <color theme="0"/>
        <color theme="0"/>
      </colorScale>
    </cfRule>
    <cfRule type="expression" dxfId="18865" priority="4060">
      <formula>I79&lt;0</formula>
    </cfRule>
  </conditionalFormatting>
  <conditionalFormatting sqref="J67 J82 J92 J103 J107">
    <cfRule type="colorScale" priority="4056">
      <colorScale>
        <cfvo type="min"/>
        <cfvo type="max"/>
        <color theme="0"/>
        <color theme="0"/>
      </colorScale>
    </cfRule>
  </conditionalFormatting>
  <conditionalFormatting sqref="J84">
    <cfRule type="colorScale" priority="4044">
      <colorScale>
        <cfvo type="min"/>
        <cfvo type="max"/>
        <color theme="0"/>
        <color theme="0"/>
      </colorScale>
    </cfRule>
    <cfRule type="expression" dxfId="18864" priority="4045">
      <formula>I84&lt;0</formula>
    </cfRule>
  </conditionalFormatting>
  <conditionalFormatting sqref="J84:J91">
    <cfRule type="expression" priority="4042">
      <formula>#REF!</formula>
    </cfRule>
  </conditionalFormatting>
  <conditionalFormatting sqref="J84:J92">
    <cfRule type="expression" dxfId="18863" priority="4040">
      <formula>IF(J84="Validar","Rojo","Verde")</formula>
    </cfRule>
  </conditionalFormatting>
  <conditionalFormatting sqref="J85:J91">
    <cfRule type="colorScale" priority="4041">
      <colorScale>
        <cfvo type="min"/>
        <cfvo type="max"/>
        <color theme="0"/>
        <color theme="0"/>
      </colorScale>
    </cfRule>
    <cfRule type="expression" dxfId="18862" priority="4043">
      <formula>I85&lt;0</formula>
    </cfRule>
  </conditionalFormatting>
  <conditionalFormatting sqref="J94">
    <cfRule type="colorScale" priority="4038">
      <colorScale>
        <cfvo type="min"/>
        <cfvo type="max"/>
        <color theme="0"/>
        <color theme="0"/>
      </colorScale>
    </cfRule>
    <cfRule type="expression" dxfId="18861" priority="4039">
      <formula>I94&lt;0</formula>
    </cfRule>
  </conditionalFormatting>
  <conditionalFormatting sqref="J94:J102">
    <cfRule type="expression" priority="4032">
      <formula>#REF!</formula>
    </cfRule>
  </conditionalFormatting>
  <conditionalFormatting sqref="J95:J100">
    <cfRule type="colorScale" priority="4036">
      <colorScale>
        <cfvo type="min"/>
        <cfvo type="max"/>
        <color theme="0"/>
        <color theme="0"/>
      </colorScale>
    </cfRule>
    <cfRule type="expression" dxfId="18860" priority="4037">
      <formula>I95&lt;0</formula>
    </cfRule>
  </conditionalFormatting>
  <conditionalFormatting sqref="J101">
    <cfRule type="colorScale" priority="4034">
      <colorScale>
        <cfvo type="min"/>
        <cfvo type="max"/>
        <color theme="0"/>
        <color theme="0"/>
      </colorScale>
    </cfRule>
    <cfRule type="expression" dxfId="18859" priority="4035">
      <formula>I101&lt;0</formula>
    </cfRule>
  </conditionalFormatting>
  <conditionalFormatting sqref="J102">
    <cfRule type="colorScale" priority="4031">
      <colorScale>
        <cfvo type="min"/>
        <cfvo type="max"/>
        <color theme="0"/>
        <color theme="0"/>
      </colorScale>
    </cfRule>
    <cfRule type="expression" dxfId="18858" priority="4033">
      <formula>I102&lt;0</formula>
    </cfRule>
  </conditionalFormatting>
  <conditionalFormatting sqref="J105">
    <cfRule type="colorScale" priority="4028">
      <colorScale>
        <cfvo type="min"/>
        <cfvo type="max"/>
        <color theme="0"/>
        <color theme="0"/>
      </colorScale>
    </cfRule>
    <cfRule type="expression" dxfId="18857" priority="4029">
      <formula>I105&lt;0</formula>
    </cfRule>
  </conditionalFormatting>
  <conditionalFormatting sqref="J105:J106">
    <cfRule type="expression" priority="4026">
      <formula>#REF!</formula>
    </cfRule>
  </conditionalFormatting>
  <conditionalFormatting sqref="J105:J107">
    <cfRule type="expression" dxfId="18856" priority="4024">
      <formula>IF(J105="Validar","Rojo","Verde")</formula>
    </cfRule>
  </conditionalFormatting>
  <conditionalFormatting sqref="J106">
    <cfRule type="colorScale" priority="4025">
      <colorScale>
        <cfvo type="min"/>
        <cfvo type="max"/>
        <color theme="0"/>
        <color theme="0"/>
      </colorScale>
    </cfRule>
    <cfRule type="expression" dxfId="18855" priority="4027">
      <formula>I106&lt;0</formula>
    </cfRule>
  </conditionalFormatting>
  <conditionalFormatting sqref="J110">
    <cfRule type="colorScale" priority="4016">
      <colorScale>
        <cfvo type="min"/>
        <cfvo type="max"/>
        <color theme="0"/>
        <color theme="0"/>
      </colorScale>
    </cfRule>
    <cfRule type="expression" dxfId="18854" priority="4017">
      <formula>I110&lt;0</formula>
    </cfRule>
  </conditionalFormatting>
  <conditionalFormatting sqref="J110:J111">
    <cfRule type="expression" priority="4007">
      <formula>#REF!</formula>
    </cfRule>
  </conditionalFormatting>
  <conditionalFormatting sqref="J111">
    <cfRule type="colorScale" priority="4006">
      <colorScale>
        <cfvo type="min"/>
        <cfvo type="max"/>
        <color theme="0"/>
        <color theme="0"/>
      </colorScale>
    </cfRule>
    <cfRule type="expression" dxfId="18853" priority="4008">
      <formula>I111&lt;0</formula>
    </cfRule>
  </conditionalFormatting>
  <conditionalFormatting sqref="J117">
    <cfRule type="colorScale" priority="4022">
      <colorScale>
        <cfvo type="min"/>
        <cfvo type="max"/>
        <color theme="0"/>
        <color theme="0"/>
      </colorScale>
    </cfRule>
    <cfRule type="expression" dxfId="18852" priority="4023">
      <formula>I117&lt;0</formula>
    </cfRule>
  </conditionalFormatting>
  <conditionalFormatting sqref="J117:J123">
    <cfRule type="expression" priority="4020">
      <formula>#REF!</formula>
    </cfRule>
  </conditionalFormatting>
  <conditionalFormatting sqref="J118:J123">
    <cfRule type="colorScale" priority="4019">
      <colorScale>
        <cfvo type="min"/>
        <cfvo type="max"/>
        <color theme="0"/>
        <color theme="0"/>
      </colorScale>
    </cfRule>
    <cfRule type="expression" dxfId="18851" priority="4021">
      <formula>I118&lt;0</formula>
    </cfRule>
  </conditionalFormatting>
  <conditionalFormatting sqref="J126:J135">
    <cfRule type="expression" dxfId="18850" priority="4143">
      <formula>IF(J126="Validar","Rojo","Verde")</formula>
    </cfRule>
    <cfRule type="colorScale" priority="4144">
      <colorScale>
        <cfvo type="min"/>
        <cfvo type="max"/>
        <color theme="0"/>
        <color theme="0"/>
      </colorScale>
    </cfRule>
    <cfRule type="expression" priority="4145">
      <formula>$F$23</formula>
    </cfRule>
    <cfRule type="expression" dxfId="18849" priority="4146">
      <formula>I126&lt;0</formula>
    </cfRule>
  </conditionalFormatting>
  <conditionalFormatting sqref="I6">
    <cfRule type="colorScale" priority="4003">
      <colorScale>
        <cfvo type="min"/>
        <cfvo type="max"/>
        <color theme="0"/>
        <color theme="0"/>
      </colorScale>
    </cfRule>
    <cfRule type="expression" dxfId="18848" priority="4004">
      <formula>H6&lt;0</formula>
    </cfRule>
  </conditionalFormatting>
  <conditionalFormatting sqref="I6">
    <cfRule type="expression" dxfId="18847" priority="4001">
      <formula>IF(I6="Validar","Rojo","Verde")</formula>
    </cfRule>
    <cfRule type="expression" priority="4002">
      <formula>#REF!</formula>
    </cfRule>
  </conditionalFormatting>
  <conditionalFormatting sqref="I7:I8">
    <cfRule type="colorScale" priority="3999">
      <colorScale>
        <cfvo type="min"/>
        <cfvo type="max"/>
        <color theme="0"/>
        <color theme="0"/>
      </colorScale>
    </cfRule>
    <cfRule type="expression" dxfId="18846" priority="4000">
      <formula>H7&lt;0</formula>
    </cfRule>
  </conditionalFormatting>
  <conditionalFormatting sqref="I7:I8">
    <cfRule type="expression" dxfId="18845" priority="3997">
      <formula>IF(I7="Validar","Rojo","Verde")</formula>
    </cfRule>
    <cfRule type="expression" priority="3998">
      <formula>#REF!</formula>
    </cfRule>
  </conditionalFormatting>
  <conditionalFormatting sqref="P9">
    <cfRule type="colorScale" priority="3964">
      <colorScale>
        <cfvo type="min"/>
        <cfvo type="max"/>
        <color theme="0"/>
        <color theme="0"/>
      </colorScale>
    </cfRule>
    <cfRule type="expression" dxfId="18844" priority="3965">
      <formula>O9&lt;0</formula>
    </cfRule>
  </conditionalFormatting>
  <conditionalFormatting sqref="P9:P20">
    <cfRule type="expression" dxfId="18843" priority="3935">
      <formula>IF(P9="Validar","Rojo","Verde")</formula>
    </cfRule>
    <cfRule type="expression" priority="3937">
      <formula>#REF!</formula>
    </cfRule>
  </conditionalFormatting>
  <conditionalFormatting sqref="P10">
    <cfRule type="colorScale" priority="3941">
      <colorScale>
        <cfvo type="min"/>
        <cfvo type="max"/>
        <color theme="0"/>
        <color theme="0"/>
      </colorScale>
    </cfRule>
    <cfRule type="expression" dxfId="18842" priority="3942">
      <formula>O10&lt;0</formula>
    </cfRule>
  </conditionalFormatting>
  <conditionalFormatting sqref="P11:P14">
    <cfRule type="colorScale" priority="3962">
      <colorScale>
        <cfvo type="min"/>
        <cfvo type="max"/>
        <color theme="0"/>
        <color theme="0"/>
      </colorScale>
    </cfRule>
    <cfRule type="expression" dxfId="18841" priority="3963">
      <formula>O11&lt;0</formula>
    </cfRule>
  </conditionalFormatting>
  <conditionalFormatting sqref="P15">
    <cfRule type="colorScale" priority="3939">
      <colorScale>
        <cfvo type="min"/>
        <cfvo type="max"/>
        <color theme="0"/>
        <color theme="0"/>
      </colorScale>
    </cfRule>
    <cfRule type="expression" dxfId="18840" priority="3940">
      <formula>O15&lt;0</formula>
    </cfRule>
  </conditionalFormatting>
  <conditionalFormatting sqref="P16:P17">
    <cfRule type="colorScale" priority="3960">
      <colorScale>
        <cfvo type="min"/>
        <cfvo type="max"/>
        <color theme="0"/>
        <color theme="0"/>
      </colorScale>
    </cfRule>
    <cfRule type="expression" dxfId="18839" priority="3961">
      <formula>O16&lt;0</formula>
    </cfRule>
  </conditionalFormatting>
  <conditionalFormatting sqref="P18">
    <cfRule type="colorScale" priority="3936">
      <colorScale>
        <cfvo type="min"/>
        <cfvo type="max"/>
        <color theme="0"/>
        <color theme="0"/>
      </colorScale>
    </cfRule>
    <cfRule type="expression" dxfId="18838" priority="3938">
      <formula>O18&lt;0</formula>
    </cfRule>
  </conditionalFormatting>
  <conditionalFormatting sqref="P19:P20">
    <cfRule type="colorScale" priority="3958">
      <colorScale>
        <cfvo type="min"/>
        <cfvo type="max"/>
        <color theme="0"/>
        <color theme="0"/>
      </colorScale>
    </cfRule>
    <cfRule type="expression" dxfId="18837" priority="3959">
      <formula>O19&lt;0</formula>
    </cfRule>
  </conditionalFormatting>
  <conditionalFormatting sqref="P23">
    <cfRule type="colorScale" priority="3933">
      <colorScale>
        <cfvo type="min"/>
        <cfvo type="max"/>
        <color theme="0"/>
        <color theme="0"/>
      </colorScale>
    </cfRule>
    <cfRule type="expression" dxfId="18836" priority="3934">
      <formula>O23&lt;0</formula>
    </cfRule>
  </conditionalFormatting>
  <conditionalFormatting sqref="P23:P31">
    <cfRule type="expression" dxfId="18835" priority="3927">
      <formula>IF(P23="Validar","Rojo","Verde")</formula>
    </cfRule>
    <cfRule type="expression" priority="3929">
      <formula>#REF!</formula>
    </cfRule>
  </conditionalFormatting>
  <conditionalFormatting sqref="P24">
    <cfRule type="colorScale" priority="3956">
      <colorScale>
        <cfvo type="min"/>
        <cfvo type="max"/>
        <color theme="0"/>
        <color theme="0"/>
      </colorScale>
    </cfRule>
    <cfRule type="expression" dxfId="18834" priority="3957">
      <formula>O24&lt;0</formula>
    </cfRule>
  </conditionalFormatting>
  <conditionalFormatting sqref="P25">
    <cfRule type="colorScale" priority="3954">
      <colorScale>
        <cfvo type="min"/>
        <cfvo type="max"/>
        <color theme="0"/>
        <color theme="0"/>
      </colorScale>
    </cfRule>
    <cfRule type="expression" dxfId="18833" priority="3955">
      <formula>O25&lt;0</formula>
    </cfRule>
  </conditionalFormatting>
  <conditionalFormatting sqref="P26">
    <cfRule type="colorScale" priority="3931">
      <colorScale>
        <cfvo type="min"/>
        <cfvo type="max"/>
        <color theme="0"/>
        <color theme="0"/>
      </colorScale>
    </cfRule>
    <cfRule type="expression" dxfId="18832" priority="3932">
      <formula>O26&lt;0</formula>
    </cfRule>
  </conditionalFormatting>
  <conditionalFormatting sqref="P27">
    <cfRule type="colorScale" priority="3952">
      <colorScale>
        <cfvo type="min"/>
        <cfvo type="max"/>
        <color theme="0"/>
        <color theme="0"/>
      </colorScale>
    </cfRule>
    <cfRule type="expression" dxfId="18831" priority="3953">
      <formula>O27&lt;0</formula>
    </cfRule>
  </conditionalFormatting>
  <conditionalFormatting sqref="P28">
    <cfRule type="colorScale" priority="3950">
      <colorScale>
        <cfvo type="min"/>
        <cfvo type="max"/>
        <color theme="0"/>
        <color theme="0"/>
      </colorScale>
    </cfRule>
    <cfRule type="expression" dxfId="18830" priority="3951">
      <formula>O28&lt;0</formula>
    </cfRule>
  </conditionalFormatting>
  <conditionalFormatting sqref="P29">
    <cfRule type="colorScale" priority="3928">
      <colorScale>
        <cfvo type="min"/>
        <cfvo type="max"/>
        <color theme="0"/>
        <color theme="0"/>
      </colorScale>
    </cfRule>
    <cfRule type="expression" dxfId="18829" priority="3930">
      <formula>O29&lt;0</formula>
    </cfRule>
  </conditionalFormatting>
  <conditionalFormatting sqref="P30">
    <cfRule type="colorScale" priority="3948">
      <colorScale>
        <cfvo type="min"/>
        <cfvo type="max"/>
        <color theme="0"/>
        <color theme="0"/>
      </colorScale>
    </cfRule>
    <cfRule type="expression" dxfId="18828" priority="3949">
      <formula>O30&lt;0</formula>
    </cfRule>
  </conditionalFormatting>
  <conditionalFormatting sqref="P31">
    <cfRule type="colorScale" priority="3946">
      <colorScale>
        <cfvo type="min"/>
        <cfvo type="max"/>
        <color theme="0"/>
        <color theme="0"/>
      </colorScale>
    </cfRule>
    <cfRule type="expression" dxfId="18827" priority="3947">
      <formula>O31&lt;0</formula>
    </cfRule>
  </conditionalFormatting>
  <conditionalFormatting sqref="P39">
    <cfRule type="colorScale" priority="3924">
      <colorScale>
        <cfvo type="min"/>
        <cfvo type="max"/>
        <color theme="0"/>
        <color theme="0"/>
      </colorScale>
    </cfRule>
    <cfRule type="expression" priority="3925">
      <formula>#REF!</formula>
    </cfRule>
    <cfRule type="expression" dxfId="18826" priority="3926">
      <formula>O39&lt;0</formula>
    </cfRule>
  </conditionalFormatting>
  <conditionalFormatting sqref="P39:P107">
    <cfRule type="expression" dxfId="18825" priority="3862">
      <formula>IF(P39="Validar","Rojo","Verde")</formula>
    </cfRule>
  </conditionalFormatting>
  <conditionalFormatting sqref="P40:P67">
    <cfRule type="colorScale" priority="3943">
      <colorScale>
        <cfvo type="min"/>
        <cfvo type="max"/>
        <color theme="0"/>
        <color theme="0"/>
      </colorScale>
    </cfRule>
    <cfRule type="expression" priority="3944">
      <formula>$F$19</formula>
    </cfRule>
    <cfRule type="expression" dxfId="18824" priority="3945">
      <formula>O40&lt;0</formula>
    </cfRule>
  </conditionalFormatting>
  <conditionalFormatting sqref="P68">
    <cfRule type="colorScale" priority="3921">
      <colorScale>
        <cfvo type="min"/>
        <cfvo type="max"/>
        <color theme="0"/>
        <color theme="0"/>
      </colorScale>
    </cfRule>
    <cfRule type="expression" priority="3922">
      <formula>#REF!</formula>
    </cfRule>
    <cfRule type="expression" dxfId="18823" priority="3923">
      <formula>O68&lt;0</formula>
    </cfRule>
  </conditionalFormatting>
  <conditionalFormatting sqref="P69:P81">
    <cfRule type="colorScale" priority="3968">
      <colorScale>
        <cfvo type="min"/>
        <cfvo type="max"/>
        <color theme="0"/>
        <color theme="0"/>
      </colorScale>
    </cfRule>
    <cfRule type="expression" priority="3969">
      <formula>$F$19</formula>
    </cfRule>
    <cfRule type="expression" dxfId="18822" priority="3970">
      <formula>O69&lt;0</formula>
    </cfRule>
  </conditionalFormatting>
  <conditionalFormatting sqref="P82 P92 P103 P107">
    <cfRule type="expression" dxfId="18821" priority="3967">
      <formula>O82&lt;0</formula>
    </cfRule>
  </conditionalFormatting>
  <conditionalFormatting sqref="P83">
    <cfRule type="colorScale" priority="3863">
      <colorScale>
        <cfvo type="min"/>
        <cfvo type="max"/>
        <color theme="0"/>
        <color theme="0"/>
      </colorScale>
    </cfRule>
    <cfRule type="expression" priority="3864">
      <formula>#REF!</formula>
    </cfRule>
    <cfRule type="expression" dxfId="18820" priority="3865">
      <formula>O83&lt;0</formula>
    </cfRule>
  </conditionalFormatting>
  <conditionalFormatting sqref="P84:P91">
    <cfRule type="colorScale" priority="3971">
      <colorScale>
        <cfvo type="min"/>
        <cfvo type="max"/>
        <color theme="0"/>
        <color theme="0"/>
      </colorScale>
    </cfRule>
    <cfRule type="expression" priority="3972">
      <formula>$F$19</formula>
    </cfRule>
    <cfRule type="expression" dxfId="18819" priority="3973">
      <formula>O84&lt;0</formula>
    </cfRule>
  </conditionalFormatting>
  <conditionalFormatting sqref="P82 P92 P103 P107">
    <cfRule type="colorScale" priority="3966">
      <colorScale>
        <cfvo type="min"/>
        <cfvo type="max"/>
        <color theme="0"/>
        <color theme="0"/>
      </colorScale>
    </cfRule>
  </conditionalFormatting>
  <conditionalFormatting sqref="P93">
    <cfRule type="colorScale" priority="3918">
      <colorScale>
        <cfvo type="min"/>
        <cfvo type="max"/>
        <color theme="0"/>
        <color theme="0"/>
      </colorScale>
    </cfRule>
    <cfRule type="expression" priority="3919">
      <formula>#REF!</formula>
    </cfRule>
    <cfRule type="expression" dxfId="18818" priority="3920">
      <formula>O93&lt;0</formula>
    </cfRule>
  </conditionalFormatting>
  <conditionalFormatting sqref="P94:P102">
    <cfRule type="colorScale" priority="3974">
      <colorScale>
        <cfvo type="min"/>
        <cfvo type="max"/>
        <color theme="0"/>
        <color theme="0"/>
      </colorScale>
    </cfRule>
    <cfRule type="expression" priority="3975">
      <formula>$F$19</formula>
    </cfRule>
    <cfRule type="expression" dxfId="18817" priority="3976">
      <formula>O94&lt;0</formula>
    </cfRule>
  </conditionalFormatting>
  <conditionalFormatting sqref="P104">
    <cfRule type="colorScale" priority="3915">
      <colorScale>
        <cfvo type="min"/>
        <cfvo type="max"/>
        <color theme="0"/>
        <color theme="0"/>
      </colorScale>
    </cfRule>
    <cfRule type="expression" priority="3916">
      <formula>#REF!</formula>
    </cfRule>
    <cfRule type="expression" dxfId="18816" priority="3917">
      <formula>O104&lt;0</formula>
    </cfRule>
  </conditionalFormatting>
  <conditionalFormatting sqref="P105:P106">
    <cfRule type="colorScale" priority="3977">
      <colorScale>
        <cfvo type="min"/>
        <cfvo type="max"/>
        <color theme="0"/>
        <color theme="0"/>
      </colorScale>
    </cfRule>
    <cfRule type="expression" priority="3978">
      <formula>$F$19</formula>
    </cfRule>
    <cfRule type="expression" dxfId="18815" priority="3979">
      <formula>O105&lt;0</formula>
    </cfRule>
  </conditionalFormatting>
  <conditionalFormatting sqref="P110">
    <cfRule type="colorScale" priority="3980">
      <colorScale>
        <cfvo type="min"/>
        <cfvo type="max"/>
        <color theme="0"/>
        <color theme="0"/>
      </colorScale>
    </cfRule>
    <cfRule type="expression" dxfId="18814" priority="3981">
      <formula>O110&lt;0</formula>
    </cfRule>
  </conditionalFormatting>
  <conditionalFormatting sqref="P110:P111">
    <cfRule type="expression" priority="3860">
      <formula>$F$19</formula>
    </cfRule>
  </conditionalFormatting>
  <conditionalFormatting sqref="P111">
    <cfRule type="colorScale" priority="3859">
      <colorScale>
        <cfvo type="min"/>
        <cfvo type="max"/>
        <color theme="0"/>
        <color theme="0"/>
      </colorScale>
    </cfRule>
    <cfRule type="expression" dxfId="18813" priority="3861">
      <formula>O111&lt;0</formula>
    </cfRule>
  </conditionalFormatting>
  <conditionalFormatting sqref="P117:P123">
    <cfRule type="colorScale" priority="3985">
      <colorScale>
        <cfvo type="min"/>
        <cfvo type="max"/>
        <color theme="0"/>
        <color theme="0"/>
      </colorScale>
    </cfRule>
    <cfRule type="expression" priority="3986">
      <formula>$F$19</formula>
    </cfRule>
    <cfRule type="expression" dxfId="18812" priority="3987">
      <formula>O117&lt;0</formula>
    </cfRule>
  </conditionalFormatting>
  <conditionalFormatting sqref="P125">
    <cfRule type="colorScale" priority="3912">
      <colorScale>
        <cfvo type="min"/>
        <cfvo type="max"/>
        <color theme="0"/>
        <color theme="0"/>
      </colorScale>
    </cfRule>
    <cfRule type="expression" priority="3913">
      <formula>#REF!</formula>
    </cfRule>
    <cfRule type="expression" dxfId="18811" priority="3914">
      <formula>O125&lt;0</formula>
    </cfRule>
  </conditionalFormatting>
  <conditionalFormatting sqref="P125:P135">
    <cfRule type="expression" dxfId="18810" priority="3911">
      <formula>IF(P125="Validar","Rojo","Verde")</formula>
    </cfRule>
  </conditionalFormatting>
  <conditionalFormatting sqref="P126:P132">
    <cfRule type="colorScale" priority="3988">
      <colorScale>
        <cfvo type="min"/>
        <cfvo type="max"/>
        <color theme="0"/>
        <color theme="0"/>
      </colorScale>
    </cfRule>
    <cfRule type="expression" dxfId="18809" priority="3990">
      <formula>O126&lt;0</formula>
    </cfRule>
  </conditionalFormatting>
  <conditionalFormatting sqref="P126:P134">
    <cfRule type="expression" priority="3989">
      <formula>$F$19</formula>
    </cfRule>
  </conditionalFormatting>
  <conditionalFormatting sqref="P133:P134">
    <cfRule type="colorScale" priority="3991">
      <colorScale>
        <cfvo type="min"/>
        <cfvo type="max"/>
        <color theme="0"/>
        <color theme="0"/>
      </colorScale>
    </cfRule>
    <cfRule type="expression" dxfId="18808" priority="3992">
      <formula>O133&lt;0</formula>
    </cfRule>
  </conditionalFormatting>
  <conditionalFormatting sqref="P135">
    <cfRule type="colorScale" priority="3982">
      <colorScale>
        <cfvo type="min"/>
        <cfvo type="max"/>
        <color theme="0"/>
        <color theme="0"/>
      </colorScale>
    </cfRule>
    <cfRule type="expression" priority="3983">
      <formula>$F$23</formula>
    </cfRule>
    <cfRule type="expression" dxfId="18807" priority="3984">
      <formula>O135&lt;0</formula>
    </cfRule>
  </conditionalFormatting>
  <conditionalFormatting sqref="P110:Q111">
    <cfRule type="expression" dxfId="18806" priority="3855">
      <formula>IF(P110="Validar","Rojo","Verde")</formula>
    </cfRule>
  </conditionalFormatting>
  <conditionalFormatting sqref="P117:Q123">
    <cfRule type="expression" dxfId="18805" priority="3868">
      <formula>IF(P117="Validar","Rojo","Verde")</formula>
    </cfRule>
  </conditionalFormatting>
  <conditionalFormatting sqref="Q40:Q66">
    <cfRule type="colorScale" priority="3903">
      <colorScale>
        <cfvo type="min"/>
        <cfvo type="max"/>
        <color theme="0"/>
        <color theme="0"/>
      </colorScale>
    </cfRule>
    <cfRule type="expression" priority="3904">
      <formula>#REF!</formula>
    </cfRule>
    <cfRule type="expression" dxfId="18804" priority="3905">
      <formula>P40&lt;0</formula>
    </cfRule>
  </conditionalFormatting>
  <conditionalFormatting sqref="Q40:Q67">
    <cfRule type="expression" dxfId="18803" priority="3902">
      <formula>IF(Q40="Validar","Rojo","Verde")</formula>
    </cfRule>
  </conditionalFormatting>
  <conditionalFormatting sqref="Q67 P82:Q82 P92:Q92 P103:Q103 P107:Q107">
    <cfRule type="expression" priority="3907">
      <formula>$F$23</formula>
    </cfRule>
  </conditionalFormatting>
  <conditionalFormatting sqref="Q67 Q82 Q92 Q103 Q107">
    <cfRule type="expression" dxfId="18802" priority="3908">
      <formula>P67&lt;0</formula>
    </cfRule>
  </conditionalFormatting>
  <conditionalFormatting sqref="Q69">
    <cfRule type="colorScale" priority="3900">
      <colorScale>
        <cfvo type="min"/>
        <cfvo type="max"/>
        <color theme="0"/>
        <color theme="0"/>
      </colorScale>
    </cfRule>
    <cfRule type="expression" dxfId="18801" priority="3901">
      <formula>P69&lt;0</formula>
    </cfRule>
  </conditionalFormatting>
  <conditionalFormatting sqref="Q69:Q81">
    <cfRule type="expression" priority="3898">
      <formula>#REF!</formula>
    </cfRule>
  </conditionalFormatting>
  <conditionalFormatting sqref="Q69:Q82">
    <cfRule type="expression" dxfId="18800" priority="3896">
      <formula>IF(Q69="Validar","Rojo","Verde")</formula>
    </cfRule>
  </conditionalFormatting>
  <conditionalFormatting sqref="Q70:Q78">
    <cfRule type="colorScale" priority="3897">
      <colorScale>
        <cfvo type="min"/>
        <cfvo type="max"/>
        <color theme="0"/>
        <color theme="0"/>
      </colorScale>
    </cfRule>
    <cfRule type="expression" dxfId="18799" priority="3899">
      <formula>P70&lt;0</formula>
    </cfRule>
  </conditionalFormatting>
  <conditionalFormatting sqref="Q79:Q81">
    <cfRule type="colorScale" priority="3909">
      <colorScale>
        <cfvo type="min"/>
        <cfvo type="max"/>
        <color theme="0"/>
        <color theme="0"/>
      </colorScale>
    </cfRule>
    <cfRule type="expression" dxfId="18798" priority="3910">
      <formula>P79&lt;0</formula>
    </cfRule>
  </conditionalFormatting>
  <conditionalFormatting sqref="Q67 Q82 Q92 Q103 Q107">
    <cfRule type="colorScale" priority="3906">
      <colorScale>
        <cfvo type="min"/>
        <cfvo type="max"/>
        <color theme="0"/>
        <color theme="0"/>
      </colorScale>
    </cfRule>
  </conditionalFormatting>
  <conditionalFormatting sqref="Q84">
    <cfRule type="colorScale" priority="3894">
      <colorScale>
        <cfvo type="min"/>
        <cfvo type="max"/>
        <color theme="0"/>
        <color theme="0"/>
      </colorScale>
    </cfRule>
    <cfRule type="expression" dxfId="18797" priority="3895">
      <formula>P84&lt;0</formula>
    </cfRule>
  </conditionalFormatting>
  <conditionalFormatting sqref="Q84:Q91">
    <cfRule type="expression" priority="3892">
      <formula>#REF!</formula>
    </cfRule>
  </conditionalFormatting>
  <conditionalFormatting sqref="Q84:Q92">
    <cfRule type="expression" dxfId="18796" priority="3890">
      <formula>IF(Q84="Validar","Rojo","Verde")</formula>
    </cfRule>
  </conditionalFormatting>
  <conditionalFormatting sqref="Q85:Q91">
    <cfRule type="colorScale" priority="3891">
      <colorScale>
        <cfvo type="min"/>
        <cfvo type="max"/>
        <color theme="0"/>
        <color theme="0"/>
      </colorScale>
    </cfRule>
    <cfRule type="expression" dxfId="18795" priority="3893">
      <formula>P85&lt;0</formula>
    </cfRule>
  </conditionalFormatting>
  <conditionalFormatting sqref="Q94">
    <cfRule type="colorScale" priority="3888">
      <colorScale>
        <cfvo type="min"/>
        <cfvo type="max"/>
        <color theme="0"/>
        <color theme="0"/>
      </colorScale>
    </cfRule>
    <cfRule type="expression" dxfId="18794" priority="3889">
      <formula>P94&lt;0</formula>
    </cfRule>
  </conditionalFormatting>
  <conditionalFormatting sqref="Q94:Q102">
    <cfRule type="expression" priority="3882">
      <formula>#REF!</formula>
    </cfRule>
  </conditionalFormatting>
  <conditionalFormatting sqref="Q94:Q103">
    <cfRule type="expression" dxfId="18793" priority="3880">
      <formula>IF(Q94="Validar","Rojo","Verde")</formula>
    </cfRule>
  </conditionalFormatting>
  <conditionalFormatting sqref="Q95:Q100">
    <cfRule type="colorScale" priority="3886">
      <colorScale>
        <cfvo type="min"/>
        <cfvo type="max"/>
        <color theme="0"/>
        <color theme="0"/>
      </colorScale>
    </cfRule>
    <cfRule type="expression" dxfId="18792" priority="3887">
      <formula>P95&lt;0</formula>
    </cfRule>
  </conditionalFormatting>
  <conditionalFormatting sqref="Q101">
    <cfRule type="colorScale" priority="3884">
      <colorScale>
        <cfvo type="min"/>
        <cfvo type="max"/>
        <color theme="0"/>
        <color theme="0"/>
      </colorScale>
    </cfRule>
    <cfRule type="expression" dxfId="18791" priority="3885">
      <formula>P101&lt;0</formula>
    </cfRule>
  </conditionalFormatting>
  <conditionalFormatting sqref="Q102">
    <cfRule type="colorScale" priority="3881">
      <colorScale>
        <cfvo type="min"/>
        <cfvo type="max"/>
        <color theme="0"/>
        <color theme="0"/>
      </colorScale>
    </cfRule>
    <cfRule type="expression" dxfId="18790" priority="3883">
      <formula>P102&lt;0</formula>
    </cfRule>
  </conditionalFormatting>
  <conditionalFormatting sqref="Q105">
    <cfRule type="colorScale" priority="3878">
      <colorScale>
        <cfvo type="min"/>
        <cfvo type="max"/>
        <color theme="0"/>
        <color theme="0"/>
      </colorScale>
    </cfRule>
    <cfRule type="expression" dxfId="18789" priority="3879">
      <formula>P105&lt;0</formula>
    </cfRule>
  </conditionalFormatting>
  <conditionalFormatting sqref="Q105:Q106">
    <cfRule type="expression" priority="3876">
      <formula>#REF!</formula>
    </cfRule>
  </conditionalFormatting>
  <conditionalFormatting sqref="Q105:Q107">
    <cfRule type="expression" dxfId="18788" priority="3874">
      <formula>IF(Q105="Validar","Rojo","Verde")</formula>
    </cfRule>
  </conditionalFormatting>
  <conditionalFormatting sqref="Q106">
    <cfRule type="colorScale" priority="3875">
      <colorScale>
        <cfvo type="min"/>
        <cfvo type="max"/>
        <color theme="0"/>
        <color theme="0"/>
      </colorScale>
    </cfRule>
    <cfRule type="expression" dxfId="18787" priority="3877">
      <formula>P106&lt;0</formula>
    </cfRule>
  </conditionalFormatting>
  <conditionalFormatting sqref="Q110">
    <cfRule type="colorScale" priority="3866">
      <colorScale>
        <cfvo type="min"/>
        <cfvo type="max"/>
        <color theme="0"/>
        <color theme="0"/>
      </colorScale>
    </cfRule>
    <cfRule type="expression" dxfId="18786" priority="3867">
      <formula>P110&lt;0</formula>
    </cfRule>
  </conditionalFormatting>
  <conditionalFormatting sqref="Q110:Q111">
    <cfRule type="expression" priority="3857">
      <formula>#REF!</formula>
    </cfRule>
  </conditionalFormatting>
  <conditionalFormatting sqref="Q111">
    <cfRule type="colorScale" priority="3856">
      <colorScale>
        <cfvo type="min"/>
        <cfvo type="max"/>
        <color theme="0"/>
        <color theme="0"/>
      </colorScale>
    </cfRule>
    <cfRule type="expression" dxfId="18785" priority="3858">
      <formula>P111&lt;0</formula>
    </cfRule>
  </conditionalFormatting>
  <conditionalFormatting sqref="Q117">
    <cfRule type="colorScale" priority="3872">
      <colorScale>
        <cfvo type="min"/>
        <cfvo type="max"/>
        <color theme="0"/>
        <color theme="0"/>
      </colorScale>
    </cfRule>
    <cfRule type="expression" dxfId="18784" priority="3873">
      <formula>P117&lt;0</formula>
    </cfRule>
  </conditionalFormatting>
  <conditionalFormatting sqref="Q117:Q123">
    <cfRule type="expression" priority="3870">
      <formula>#REF!</formula>
    </cfRule>
  </conditionalFormatting>
  <conditionalFormatting sqref="Q118:Q123">
    <cfRule type="colorScale" priority="3869">
      <colorScale>
        <cfvo type="min"/>
        <cfvo type="max"/>
        <color theme="0"/>
        <color theme="0"/>
      </colorScale>
    </cfRule>
    <cfRule type="expression" dxfId="18783" priority="3871">
      <formula>P118&lt;0</formula>
    </cfRule>
  </conditionalFormatting>
  <conditionalFormatting sqref="Q126:Q135">
    <cfRule type="expression" dxfId="18782" priority="3993">
      <formula>IF(Q126="Validar","Rojo","Verde")</formula>
    </cfRule>
    <cfRule type="colorScale" priority="3994">
      <colorScale>
        <cfvo type="min"/>
        <cfvo type="max"/>
        <color theme="0"/>
        <color theme="0"/>
      </colorScale>
    </cfRule>
    <cfRule type="expression" priority="3995">
      <formula>$F$23</formula>
    </cfRule>
    <cfRule type="expression" dxfId="18781" priority="3996">
      <formula>P126&lt;0</formula>
    </cfRule>
  </conditionalFormatting>
  <conditionalFormatting sqref="P6">
    <cfRule type="colorScale" priority="3853">
      <colorScale>
        <cfvo type="min"/>
        <cfvo type="max"/>
        <color theme="0"/>
        <color theme="0"/>
      </colorScale>
    </cfRule>
    <cfRule type="expression" dxfId="18780" priority="3854">
      <formula>O6&lt;0</formula>
    </cfRule>
  </conditionalFormatting>
  <conditionalFormatting sqref="P6">
    <cfRule type="expression" dxfId="18779" priority="3851">
      <formula>IF(P6="Validar","Rojo","Verde")</formula>
    </cfRule>
    <cfRule type="expression" priority="3852">
      <formula>#REF!</formula>
    </cfRule>
  </conditionalFormatting>
  <conditionalFormatting sqref="P7:P8">
    <cfRule type="colorScale" priority="3849">
      <colorScale>
        <cfvo type="min"/>
        <cfvo type="max"/>
        <color theme="0"/>
        <color theme="0"/>
      </colorScale>
    </cfRule>
    <cfRule type="expression" dxfId="18778" priority="3850">
      <formula>O7&lt;0</formula>
    </cfRule>
  </conditionalFormatting>
  <conditionalFormatting sqref="P7:P8">
    <cfRule type="expression" dxfId="18777" priority="3847">
      <formula>IF(P7="Validar","Rojo","Verde")</formula>
    </cfRule>
    <cfRule type="expression" priority="3848">
      <formula>#REF!</formula>
    </cfRule>
  </conditionalFormatting>
  <conditionalFormatting sqref="M9">
    <cfRule type="colorScale" priority="3814">
      <colorScale>
        <cfvo type="min"/>
        <cfvo type="max"/>
        <color theme="0"/>
        <color theme="0"/>
      </colorScale>
    </cfRule>
    <cfRule type="expression" dxfId="18776" priority="3815">
      <formula>L9&lt;0</formula>
    </cfRule>
  </conditionalFormatting>
  <conditionalFormatting sqref="M9:M20">
    <cfRule type="expression" dxfId="18775" priority="3785">
      <formula>IF(M9="Validar","Rojo","Verde")</formula>
    </cfRule>
    <cfRule type="expression" priority="3787">
      <formula>#REF!</formula>
    </cfRule>
  </conditionalFormatting>
  <conditionalFormatting sqref="M10">
    <cfRule type="colorScale" priority="3791">
      <colorScale>
        <cfvo type="min"/>
        <cfvo type="max"/>
        <color theme="0"/>
        <color theme="0"/>
      </colorScale>
    </cfRule>
    <cfRule type="expression" dxfId="18774" priority="3792">
      <formula>L10&lt;0</formula>
    </cfRule>
  </conditionalFormatting>
  <conditionalFormatting sqref="M11:M14">
    <cfRule type="colorScale" priority="3812">
      <colorScale>
        <cfvo type="min"/>
        <cfvo type="max"/>
        <color theme="0"/>
        <color theme="0"/>
      </colorScale>
    </cfRule>
    <cfRule type="expression" dxfId="18773" priority="3813">
      <formula>L11&lt;0</formula>
    </cfRule>
  </conditionalFormatting>
  <conditionalFormatting sqref="M15">
    <cfRule type="colorScale" priority="3789">
      <colorScale>
        <cfvo type="min"/>
        <cfvo type="max"/>
        <color theme="0"/>
        <color theme="0"/>
      </colorScale>
    </cfRule>
    <cfRule type="expression" dxfId="18772" priority="3790">
      <formula>L15&lt;0</formula>
    </cfRule>
  </conditionalFormatting>
  <conditionalFormatting sqref="M16:M17">
    <cfRule type="colorScale" priority="3810">
      <colorScale>
        <cfvo type="min"/>
        <cfvo type="max"/>
        <color theme="0"/>
        <color theme="0"/>
      </colorScale>
    </cfRule>
    <cfRule type="expression" dxfId="18771" priority="3811">
      <formula>L16&lt;0</formula>
    </cfRule>
  </conditionalFormatting>
  <conditionalFormatting sqref="M18">
    <cfRule type="colorScale" priority="3786">
      <colorScale>
        <cfvo type="min"/>
        <cfvo type="max"/>
        <color theme="0"/>
        <color theme="0"/>
      </colorScale>
    </cfRule>
    <cfRule type="expression" dxfId="18770" priority="3788">
      <formula>L18&lt;0</formula>
    </cfRule>
  </conditionalFormatting>
  <conditionalFormatting sqref="M19:M20">
    <cfRule type="colorScale" priority="3808">
      <colorScale>
        <cfvo type="min"/>
        <cfvo type="max"/>
        <color theme="0"/>
        <color theme="0"/>
      </colorScale>
    </cfRule>
    <cfRule type="expression" dxfId="18769" priority="3809">
      <formula>L19&lt;0</formula>
    </cfRule>
  </conditionalFormatting>
  <conditionalFormatting sqref="M23">
    <cfRule type="colorScale" priority="3783">
      <colorScale>
        <cfvo type="min"/>
        <cfvo type="max"/>
        <color theme="0"/>
        <color theme="0"/>
      </colorScale>
    </cfRule>
    <cfRule type="expression" dxfId="18768" priority="3784">
      <formula>L23&lt;0</formula>
    </cfRule>
  </conditionalFormatting>
  <conditionalFormatting sqref="M23:M31">
    <cfRule type="expression" dxfId="18767" priority="3777">
      <formula>IF(M23="Validar","Rojo","Verde")</formula>
    </cfRule>
    <cfRule type="expression" priority="3779">
      <formula>#REF!</formula>
    </cfRule>
  </conditionalFormatting>
  <conditionalFormatting sqref="M24">
    <cfRule type="colorScale" priority="3806">
      <colorScale>
        <cfvo type="min"/>
        <cfvo type="max"/>
        <color theme="0"/>
        <color theme="0"/>
      </colorScale>
    </cfRule>
    <cfRule type="expression" dxfId="18766" priority="3807">
      <formula>L24&lt;0</formula>
    </cfRule>
  </conditionalFormatting>
  <conditionalFormatting sqref="M25">
    <cfRule type="colorScale" priority="3804">
      <colorScale>
        <cfvo type="min"/>
        <cfvo type="max"/>
        <color theme="0"/>
        <color theme="0"/>
      </colorScale>
    </cfRule>
    <cfRule type="expression" dxfId="18765" priority="3805">
      <formula>L25&lt;0</formula>
    </cfRule>
  </conditionalFormatting>
  <conditionalFormatting sqref="M26">
    <cfRule type="colorScale" priority="3781">
      <colorScale>
        <cfvo type="min"/>
        <cfvo type="max"/>
        <color theme="0"/>
        <color theme="0"/>
      </colorScale>
    </cfRule>
    <cfRule type="expression" dxfId="18764" priority="3782">
      <formula>L26&lt;0</formula>
    </cfRule>
  </conditionalFormatting>
  <conditionalFormatting sqref="M27">
    <cfRule type="colorScale" priority="3802">
      <colorScale>
        <cfvo type="min"/>
        <cfvo type="max"/>
        <color theme="0"/>
        <color theme="0"/>
      </colorScale>
    </cfRule>
    <cfRule type="expression" dxfId="18763" priority="3803">
      <formula>L27&lt;0</formula>
    </cfRule>
  </conditionalFormatting>
  <conditionalFormatting sqref="M28">
    <cfRule type="colorScale" priority="3800">
      <colorScale>
        <cfvo type="min"/>
        <cfvo type="max"/>
        <color theme="0"/>
        <color theme="0"/>
      </colorScale>
    </cfRule>
    <cfRule type="expression" dxfId="18762" priority="3801">
      <formula>L28&lt;0</formula>
    </cfRule>
  </conditionalFormatting>
  <conditionalFormatting sqref="M29">
    <cfRule type="colorScale" priority="3778">
      <colorScale>
        <cfvo type="min"/>
        <cfvo type="max"/>
        <color theme="0"/>
        <color theme="0"/>
      </colorScale>
    </cfRule>
    <cfRule type="expression" dxfId="18761" priority="3780">
      <formula>L29&lt;0</formula>
    </cfRule>
  </conditionalFormatting>
  <conditionalFormatting sqref="M30">
    <cfRule type="colorScale" priority="3798">
      <colorScale>
        <cfvo type="min"/>
        <cfvo type="max"/>
        <color theme="0"/>
        <color theme="0"/>
      </colorScale>
    </cfRule>
    <cfRule type="expression" dxfId="18760" priority="3799">
      <formula>L30&lt;0</formula>
    </cfRule>
  </conditionalFormatting>
  <conditionalFormatting sqref="M31">
    <cfRule type="colorScale" priority="3796">
      <colorScale>
        <cfvo type="min"/>
        <cfvo type="max"/>
        <color theme="0"/>
        <color theme="0"/>
      </colorScale>
    </cfRule>
    <cfRule type="expression" dxfId="18759" priority="3797">
      <formula>L31&lt;0</formula>
    </cfRule>
  </conditionalFormatting>
  <conditionalFormatting sqref="M39">
    <cfRule type="colorScale" priority="3774">
      <colorScale>
        <cfvo type="min"/>
        <cfvo type="max"/>
        <color theme="0"/>
        <color theme="0"/>
      </colorScale>
    </cfRule>
    <cfRule type="expression" priority="3775">
      <formula>#REF!</formula>
    </cfRule>
    <cfRule type="expression" dxfId="18758" priority="3776">
      <formula>L39&lt;0</formula>
    </cfRule>
  </conditionalFormatting>
  <conditionalFormatting sqref="M39:M107">
    <cfRule type="expression" dxfId="18757" priority="3712">
      <formula>IF(M39="Validar","Rojo","Verde")</formula>
    </cfRule>
  </conditionalFormatting>
  <conditionalFormatting sqref="M40:M67">
    <cfRule type="colorScale" priority="3793">
      <colorScale>
        <cfvo type="min"/>
        <cfvo type="max"/>
        <color theme="0"/>
        <color theme="0"/>
      </colorScale>
    </cfRule>
    <cfRule type="expression" priority="3794">
      <formula>$F$19</formula>
    </cfRule>
    <cfRule type="expression" dxfId="18756" priority="3795">
      <formula>L40&lt;0</formula>
    </cfRule>
  </conditionalFormatting>
  <conditionalFormatting sqref="M68">
    <cfRule type="colorScale" priority="3771">
      <colorScale>
        <cfvo type="min"/>
        <cfvo type="max"/>
        <color theme="0"/>
        <color theme="0"/>
      </colorScale>
    </cfRule>
    <cfRule type="expression" priority="3772">
      <formula>#REF!</formula>
    </cfRule>
    <cfRule type="expression" dxfId="18755" priority="3773">
      <formula>L68&lt;0</formula>
    </cfRule>
  </conditionalFormatting>
  <conditionalFormatting sqref="M69:M81">
    <cfRule type="colorScale" priority="3818">
      <colorScale>
        <cfvo type="min"/>
        <cfvo type="max"/>
        <color theme="0"/>
        <color theme="0"/>
      </colorScale>
    </cfRule>
    <cfRule type="expression" priority="3819">
      <formula>$F$19</formula>
    </cfRule>
    <cfRule type="expression" dxfId="18754" priority="3820">
      <formula>L69&lt;0</formula>
    </cfRule>
  </conditionalFormatting>
  <conditionalFormatting sqref="M82 M92 M103 M107">
    <cfRule type="expression" dxfId="18753" priority="3817">
      <formula>L82&lt;0</formula>
    </cfRule>
  </conditionalFormatting>
  <conditionalFormatting sqref="M83">
    <cfRule type="colorScale" priority="3713">
      <colorScale>
        <cfvo type="min"/>
        <cfvo type="max"/>
        <color theme="0"/>
        <color theme="0"/>
      </colorScale>
    </cfRule>
    <cfRule type="expression" priority="3714">
      <formula>#REF!</formula>
    </cfRule>
    <cfRule type="expression" dxfId="18752" priority="3715">
      <formula>L83&lt;0</formula>
    </cfRule>
  </conditionalFormatting>
  <conditionalFormatting sqref="M84:M91">
    <cfRule type="colorScale" priority="3821">
      <colorScale>
        <cfvo type="min"/>
        <cfvo type="max"/>
        <color theme="0"/>
        <color theme="0"/>
      </colorScale>
    </cfRule>
    <cfRule type="expression" priority="3822">
      <formula>$F$19</formula>
    </cfRule>
    <cfRule type="expression" dxfId="18751" priority="3823">
      <formula>L84&lt;0</formula>
    </cfRule>
  </conditionalFormatting>
  <conditionalFormatting sqref="M82 M92 M103 M107">
    <cfRule type="colorScale" priority="3816">
      <colorScale>
        <cfvo type="min"/>
        <cfvo type="max"/>
        <color theme="0"/>
        <color theme="0"/>
      </colorScale>
    </cfRule>
  </conditionalFormatting>
  <conditionalFormatting sqref="M93">
    <cfRule type="colorScale" priority="3768">
      <colorScale>
        <cfvo type="min"/>
        <cfvo type="max"/>
        <color theme="0"/>
        <color theme="0"/>
      </colorScale>
    </cfRule>
    <cfRule type="expression" priority="3769">
      <formula>#REF!</formula>
    </cfRule>
    <cfRule type="expression" dxfId="18750" priority="3770">
      <formula>L93&lt;0</formula>
    </cfRule>
  </conditionalFormatting>
  <conditionalFormatting sqref="M94:M102">
    <cfRule type="colorScale" priority="3824">
      <colorScale>
        <cfvo type="min"/>
        <cfvo type="max"/>
        <color theme="0"/>
        <color theme="0"/>
      </colorScale>
    </cfRule>
    <cfRule type="expression" priority="3825">
      <formula>$F$19</formula>
    </cfRule>
    <cfRule type="expression" dxfId="18749" priority="3826">
      <formula>L94&lt;0</formula>
    </cfRule>
  </conditionalFormatting>
  <conditionalFormatting sqref="M104">
    <cfRule type="colorScale" priority="3765">
      <colorScale>
        <cfvo type="min"/>
        <cfvo type="max"/>
        <color theme="0"/>
        <color theme="0"/>
      </colorScale>
    </cfRule>
    <cfRule type="expression" priority="3766">
      <formula>#REF!</formula>
    </cfRule>
    <cfRule type="expression" dxfId="18748" priority="3767">
      <formula>L104&lt;0</formula>
    </cfRule>
  </conditionalFormatting>
  <conditionalFormatting sqref="M105:M106">
    <cfRule type="colorScale" priority="3827">
      <colorScale>
        <cfvo type="min"/>
        <cfvo type="max"/>
        <color theme="0"/>
        <color theme="0"/>
      </colorScale>
    </cfRule>
    <cfRule type="expression" priority="3828">
      <formula>$F$19</formula>
    </cfRule>
    <cfRule type="expression" dxfId="18747" priority="3829">
      <formula>L105&lt;0</formula>
    </cfRule>
  </conditionalFormatting>
  <conditionalFormatting sqref="M110">
    <cfRule type="colorScale" priority="3830">
      <colorScale>
        <cfvo type="min"/>
        <cfvo type="max"/>
        <color theme="0"/>
        <color theme="0"/>
      </colorScale>
    </cfRule>
    <cfRule type="expression" dxfId="18746" priority="3831">
      <formula>L110&lt;0</formula>
    </cfRule>
  </conditionalFormatting>
  <conditionalFormatting sqref="M110:M111">
    <cfRule type="expression" priority="3710">
      <formula>$F$19</formula>
    </cfRule>
  </conditionalFormatting>
  <conditionalFormatting sqref="M111">
    <cfRule type="colorScale" priority="3709">
      <colorScale>
        <cfvo type="min"/>
        <cfvo type="max"/>
        <color theme="0"/>
        <color theme="0"/>
      </colorScale>
    </cfRule>
    <cfRule type="expression" dxfId="18745" priority="3711">
      <formula>L111&lt;0</formula>
    </cfRule>
  </conditionalFormatting>
  <conditionalFormatting sqref="M117:M123">
    <cfRule type="colorScale" priority="3835">
      <colorScale>
        <cfvo type="min"/>
        <cfvo type="max"/>
        <color theme="0"/>
        <color theme="0"/>
      </colorScale>
    </cfRule>
    <cfRule type="expression" priority="3836">
      <formula>$F$19</formula>
    </cfRule>
    <cfRule type="expression" dxfId="18744" priority="3837">
      <formula>L117&lt;0</formula>
    </cfRule>
  </conditionalFormatting>
  <conditionalFormatting sqref="M125">
    <cfRule type="colorScale" priority="3762">
      <colorScale>
        <cfvo type="min"/>
        <cfvo type="max"/>
        <color theme="0"/>
        <color theme="0"/>
      </colorScale>
    </cfRule>
    <cfRule type="expression" priority="3763">
      <formula>#REF!</formula>
    </cfRule>
    <cfRule type="expression" dxfId="18743" priority="3764">
      <formula>L125&lt;0</formula>
    </cfRule>
  </conditionalFormatting>
  <conditionalFormatting sqref="M125:M135">
    <cfRule type="expression" dxfId="18742" priority="3761">
      <formula>IF(M125="Validar","Rojo","Verde")</formula>
    </cfRule>
  </conditionalFormatting>
  <conditionalFormatting sqref="M126:M132">
    <cfRule type="colorScale" priority="3838">
      <colorScale>
        <cfvo type="min"/>
        <cfvo type="max"/>
        <color theme="0"/>
        <color theme="0"/>
      </colorScale>
    </cfRule>
    <cfRule type="expression" dxfId="18741" priority="3840">
      <formula>L126&lt;0</formula>
    </cfRule>
  </conditionalFormatting>
  <conditionalFormatting sqref="M126:M134">
    <cfRule type="expression" priority="3839">
      <formula>$F$19</formula>
    </cfRule>
  </conditionalFormatting>
  <conditionalFormatting sqref="M133:M134">
    <cfRule type="colorScale" priority="3841">
      <colorScale>
        <cfvo type="min"/>
        <cfvo type="max"/>
        <color theme="0"/>
        <color theme="0"/>
      </colorScale>
    </cfRule>
    <cfRule type="expression" dxfId="18740" priority="3842">
      <formula>L133&lt;0</formula>
    </cfRule>
  </conditionalFormatting>
  <conditionalFormatting sqref="M135">
    <cfRule type="colorScale" priority="3832">
      <colorScale>
        <cfvo type="min"/>
        <cfvo type="max"/>
        <color theme="0"/>
        <color theme="0"/>
      </colorScale>
    </cfRule>
    <cfRule type="expression" priority="3833">
      <formula>$F$23</formula>
    </cfRule>
    <cfRule type="expression" dxfId="18739" priority="3834">
      <formula>L135&lt;0</formula>
    </cfRule>
  </conditionalFormatting>
  <conditionalFormatting sqref="M110:N111">
    <cfRule type="expression" dxfId="18738" priority="3705">
      <formula>IF(M110="Validar","Rojo","Verde")</formula>
    </cfRule>
  </conditionalFormatting>
  <conditionalFormatting sqref="M117:N123">
    <cfRule type="expression" dxfId="18737" priority="3718">
      <formula>IF(M117="Validar","Rojo","Verde")</formula>
    </cfRule>
  </conditionalFormatting>
  <conditionalFormatting sqref="N40:N66">
    <cfRule type="colorScale" priority="3753">
      <colorScale>
        <cfvo type="min"/>
        <cfvo type="max"/>
        <color theme="0"/>
        <color theme="0"/>
      </colorScale>
    </cfRule>
    <cfRule type="expression" priority="3754">
      <formula>#REF!</formula>
    </cfRule>
    <cfRule type="expression" dxfId="18736" priority="3755">
      <formula>M40&lt;0</formula>
    </cfRule>
  </conditionalFormatting>
  <conditionalFormatting sqref="N40:N67">
    <cfRule type="expression" dxfId="18735" priority="3752">
      <formula>IF(N40="Validar","Rojo","Verde")</formula>
    </cfRule>
  </conditionalFormatting>
  <conditionalFormatting sqref="N67 M82:N82 M92:N92 M103:N103 M107:N107">
    <cfRule type="expression" priority="3757">
      <formula>$F$23</formula>
    </cfRule>
  </conditionalFormatting>
  <conditionalFormatting sqref="N67 N82 N92 N103 N107">
    <cfRule type="expression" dxfId="18734" priority="3758">
      <formula>M67&lt;0</formula>
    </cfRule>
  </conditionalFormatting>
  <conditionalFormatting sqref="N69">
    <cfRule type="colorScale" priority="3750">
      <colorScale>
        <cfvo type="min"/>
        <cfvo type="max"/>
        <color theme="0"/>
        <color theme="0"/>
      </colorScale>
    </cfRule>
    <cfRule type="expression" dxfId="18733" priority="3751">
      <formula>M69&lt;0</formula>
    </cfRule>
  </conditionalFormatting>
  <conditionalFormatting sqref="N69:N81">
    <cfRule type="expression" priority="3748">
      <formula>#REF!</formula>
    </cfRule>
  </conditionalFormatting>
  <conditionalFormatting sqref="N69:N82">
    <cfRule type="expression" dxfId="18732" priority="3746">
      <formula>IF(N69="Validar","Rojo","Verde")</formula>
    </cfRule>
  </conditionalFormatting>
  <conditionalFormatting sqref="N70:N78">
    <cfRule type="colorScale" priority="3747">
      <colorScale>
        <cfvo type="min"/>
        <cfvo type="max"/>
        <color theme="0"/>
        <color theme="0"/>
      </colorScale>
    </cfRule>
    <cfRule type="expression" dxfId="18731" priority="3749">
      <formula>M70&lt;0</formula>
    </cfRule>
  </conditionalFormatting>
  <conditionalFormatting sqref="N79:N81">
    <cfRule type="colorScale" priority="3759">
      <colorScale>
        <cfvo type="min"/>
        <cfvo type="max"/>
        <color theme="0"/>
        <color theme="0"/>
      </colorScale>
    </cfRule>
    <cfRule type="expression" dxfId="18730" priority="3760">
      <formula>M79&lt;0</formula>
    </cfRule>
  </conditionalFormatting>
  <conditionalFormatting sqref="N67 N82 N92 N103 N107">
    <cfRule type="colorScale" priority="3756">
      <colorScale>
        <cfvo type="min"/>
        <cfvo type="max"/>
        <color theme="0"/>
        <color theme="0"/>
      </colorScale>
    </cfRule>
  </conditionalFormatting>
  <conditionalFormatting sqref="N84">
    <cfRule type="colorScale" priority="3744">
      <colorScale>
        <cfvo type="min"/>
        <cfvo type="max"/>
        <color theme="0"/>
        <color theme="0"/>
      </colorScale>
    </cfRule>
    <cfRule type="expression" dxfId="18729" priority="3745">
      <formula>M84&lt;0</formula>
    </cfRule>
  </conditionalFormatting>
  <conditionalFormatting sqref="N84:N91">
    <cfRule type="expression" priority="3742">
      <formula>#REF!</formula>
    </cfRule>
  </conditionalFormatting>
  <conditionalFormatting sqref="N84:N92">
    <cfRule type="expression" dxfId="18728" priority="3740">
      <formula>IF(N84="Validar","Rojo","Verde")</formula>
    </cfRule>
  </conditionalFormatting>
  <conditionalFormatting sqref="N85:N91">
    <cfRule type="colorScale" priority="3741">
      <colorScale>
        <cfvo type="min"/>
        <cfvo type="max"/>
        <color theme="0"/>
        <color theme="0"/>
      </colorScale>
    </cfRule>
    <cfRule type="expression" dxfId="18727" priority="3743">
      <formula>M85&lt;0</formula>
    </cfRule>
  </conditionalFormatting>
  <conditionalFormatting sqref="N94">
    <cfRule type="colorScale" priority="3738">
      <colorScale>
        <cfvo type="min"/>
        <cfvo type="max"/>
        <color theme="0"/>
        <color theme="0"/>
      </colorScale>
    </cfRule>
    <cfRule type="expression" dxfId="18726" priority="3739">
      <formula>M94&lt;0</formula>
    </cfRule>
  </conditionalFormatting>
  <conditionalFormatting sqref="N94:N102">
    <cfRule type="expression" priority="3732">
      <formula>#REF!</formula>
    </cfRule>
  </conditionalFormatting>
  <conditionalFormatting sqref="N94:N103">
    <cfRule type="expression" dxfId="18725" priority="3730">
      <formula>IF(N94="Validar","Rojo","Verde")</formula>
    </cfRule>
  </conditionalFormatting>
  <conditionalFormatting sqref="N95:N100">
    <cfRule type="colorScale" priority="3736">
      <colorScale>
        <cfvo type="min"/>
        <cfvo type="max"/>
        <color theme="0"/>
        <color theme="0"/>
      </colorScale>
    </cfRule>
    <cfRule type="expression" dxfId="18724" priority="3737">
      <formula>M95&lt;0</formula>
    </cfRule>
  </conditionalFormatting>
  <conditionalFormatting sqref="N101">
    <cfRule type="colorScale" priority="3734">
      <colorScale>
        <cfvo type="min"/>
        <cfvo type="max"/>
        <color theme="0"/>
        <color theme="0"/>
      </colorScale>
    </cfRule>
    <cfRule type="expression" dxfId="18723" priority="3735">
      <formula>M101&lt;0</formula>
    </cfRule>
  </conditionalFormatting>
  <conditionalFormatting sqref="N102">
    <cfRule type="colorScale" priority="3731">
      <colorScale>
        <cfvo type="min"/>
        <cfvo type="max"/>
        <color theme="0"/>
        <color theme="0"/>
      </colorScale>
    </cfRule>
    <cfRule type="expression" dxfId="18722" priority="3733">
      <formula>M102&lt;0</formula>
    </cfRule>
  </conditionalFormatting>
  <conditionalFormatting sqref="N105">
    <cfRule type="colorScale" priority="3728">
      <colorScale>
        <cfvo type="min"/>
        <cfvo type="max"/>
        <color theme="0"/>
        <color theme="0"/>
      </colorScale>
    </cfRule>
    <cfRule type="expression" dxfId="18721" priority="3729">
      <formula>M105&lt;0</formula>
    </cfRule>
  </conditionalFormatting>
  <conditionalFormatting sqref="N105:N106">
    <cfRule type="expression" priority="3726">
      <formula>#REF!</formula>
    </cfRule>
  </conditionalFormatting>
  <conditionalFormatting sqref="N105:N107">
    <cfRule type="expression" dxfId="18720" priority="3724">
      <formula>IF(N105="Validar","Rojo","Verde")</formula>
    </cfRule>
  </conditionalFormatting>
  <conditionalFormatting sqref="N106">
    <cfRule type="colorScale" priority="3725">
      <colorScale>
        <cfvo type="min"/>
        <cfvo type="max"/>
        <color theme="0"/>
        <color theme="0"/>
      </colorScale>
    </cfRule>
    <cfRule type="expression" dxfId="18719" priority="3727">
      <formula>M106&lt;0</formula>
    </cfRule>
  </conditionalFormatting>
  <conditionalFormatting sqref="N110">
    <cfRule type="colorScale" priority="3716">
      <colorScale>
        <cfvo type="min"/>
        <cfvo type="max"/>
        <color theme="0"/>
        <color theme="0"/>
      </colorScale>
    </cfRule>
    <cfRule type="expression" dxfId="18718" priority="3717">
      <formula>M110&lt;0</formula>
    </cfRule>
  </conditionalFormatting>
  <conditionalFormatting sqref="N110:N111">
    <cfRule type="expression" priority="3707">
      <formula>#REF!</formula>
    </cfRule>
  </conditionalFormatting>
  <conditionalFormatting sqref="N111">
    <cfRule type="colorScale" priority="3706">
      <colorScale>
        <cfvo type="min"/>
        <cfvo type="max"/>
        <color theme="0"/>
        <color theme="0"/>
      </colorScale>
    </cfRule>
    <cfRule type="expression" dxfId="18717" priority="3708">
      <formula>M111&lt;0</formula>
    </cfRule>
  </conditionalFormatting>
  <conditionalFormatting sqref="N117">
    <cfRule type="colorScale" priority="3722">
      <colorScale>
        <cfvo type="min"/>
        <cfvo type="max"/>
        <color theme="0"/>
        <color theme="0"/>
      </colorScale>
    </cfRule>
    <cfRule type="expression" dxfId="18716" priority="3723">
      <formula>M117&lt;0</formula>
    </cfRule>
  </conditionalFormatting>
  <conditionalFormatting sqref="N117:N123">
    <cfRule type="expression" priority="3720">
      <formula>#REF!</formula>
    </cfRule>
  </conditionalFormatting>
  <conditionalFormatting sqref="N118:N123">
    <cfRule type="colorScale" priority="3719">
      <colorScale>
        <cfvo type="min"/>
        <cfvo type="max"/>
        <color theme="0"/>
        <color theme="0"/>
      </colorScale>
    </cfRule>
    <cfRule type="expression" dxfId="18715" priority="3721">
      <formula>M118&lt;0</formula>
    </cfRule>
  </conditionalFormatting>
  <conditionalFormatting sqref="N126:N135">
    <cfRule type="expression" dxfId="18714" priority="3843">
      <formula>IF(N126="Validar","Rojo","Verde")</formula>
    </cfRule>
    <cfRule type="colorScale" priority="3844">
      <colorScale>
        <cfvo type="min"/>
        <cfvo type="max"/>
        <color theme="0"/>
        <color theme="0"/>
      </colorScale>
    </cfRule>
    <cfRule type="expression" priority="3845">
      <formula>$F$23</formula>
    </cfRule>
    <cfRule type="expression" dxfId="18713" priority="3846">
      <formula>M126&lt;0</formula>
    </cfRule>
  </conditionalFormatting>
  <conditionalFormatting sqref="M6">
    <cfRule type="colorScale" priority="3703">
      <colorScale>
        <cfvo type="min"/>
        <cfvo type="max"/>
        <color theme="0"/>
        <color theme="0"/>
      </colorScale>
    </cfRule>
    <cfRule type="expression" dxfId="18712" priority="3704">
      <formula>L6&lt;0</formula>
    </cfRule>
  </conditionalFormatting>
  <conditionalFormatting sqref="M6">
    <cfRule type="expression" dxfId="18711" priority="3701">
      <formula>IF(M6="Validar","Rojo","Verde")</formula>
    </cfRule>
    <cfRule type="expression" priority="3702">
      <formula>#REF!</formula>
    </cfRule>
  </conditionalFormatting>
  <conditionalFormatting sqref="M7:M8">
    <cfRule type="colorScale" priority="3699">
      <colorScale>
        <cfvo type="min"/>
        <cfvo type="max"/>
        <color theme="0"/>
        <color theme="0"/>
      </colorScale>
    </cfRule>
    <cfRule type="expression" dxfId="18710" priority="3700">
      <formula>L7&lt;0</formula>
    </cfRule>
  </conditionalFormatting>
  <conditionalFormatting sqref="M7:M8">
    <cfRule type="expression" dxfId="18709" priority="3697">
      <formula>IF(M7="Validar","Rojo","Verde")</formula>
    </cfRule>
    <cfRule type="expression" priority="3698">
      <formula>#REF!</formula>
    </cfRule>
  </conditionalFormatting>
  <conditionalFormatting sqref="T9">
    <cfRule type="colorScale" priority="3664">
      <colorScale>
        <cfvo type="min"/>
        <cfvo type="max"/>
        <color theme="0"/>
        <color theme="0"/>
      </colorScale>
    </cfRule>
    <cfRule type="expression" dxfId="18708" priority="3665">
      <formula>S9&lt;0</formula>
    </cfRule>
  </conditionalFormatting>
  <conditionalFormatting sqref="T9:T20">
    <cfRule type="expression" dxfId="18707" priority="3635">
      <formula>IF(T9="Validar","Rojo","Verde")</formula>
    </cfRule>
    <cfRule type="expression" priority="3637">
      <formula>#REF!</formula>
    </cfRule>
  </conditionalFormatting>
  <conditionalFormatting sqref="T10">
    <cfRule type="colorScale" priority="3641">
      <colorScale>
        <cfvo type="min"/>
        <cfvo type="max"/>
        <color theme="0"/>
        <color theme="0"/>
      </colorScale>
    </cfRule>
    <cfRule type="expression" dxfId="18706" priority="3642">
      <formula>S10&lt;0</formula>
    </cfRule>
  </conditionalFormatting>
  <conditionalFormatting sqref="T11:T14">
    <cfRule type="colorScale" priority="3662">
      <colorScale>
        <cfvo type="min"/>
        <cfvo type="max"/>
        <color theme="0"/>
        <color theme="0"/>
      </colorScale>
    </cfRule>
    <cfRule type="expression" dxfId="18705" priority="3663">
      <formula>S11&lt;0</formula>
    </cfRule>
  </conditionalFormatting>
  <conditionalFormatting sqref="T15">
    <cfRule type="colorScale" priority="3639">
      <colorScale>
        <cfvo type="min"/>
        <cfvo type="max"/>
        <color theme="0"/>
        <color theme="0"/>
      </colorScale>
    </cfRule>
    <cfRule type="expression" dxfId="18704" priority="3640">
      <formula>S15&lt;0</formula>
    </cfRule>
  </conditionalFormatting>
  <conditionalFormatting sqref="T16:T17">
    <cfRule type="colorScale" priority="3660">
      <colorScale>
        <cfvo type="min"/>
        <cfvo type="max"/>
        <color theme="0"/>
        <color theme="0"/>
      </colorScale>
    </cfRule>
    <cfRule type="expression" dxfId="18703" priority="3661">
      <formula>S16&lt;0</formula>
    </cfRule>
  </conditionalFormatting>
  <conditionalFormatting sqref="T18">
    <cfRule type="colorScale" priority="3636">
      <colorScale>
        <cfvo type="min"/>
        <cfvo type="max"/>
        <color theme="0"/>
        <color theme="0"/>
      </colorScale>
    </cfRule>
    <cfRule type="expression" dxfId="18702" priority="3638">
      <formula>S18&lt;0</formula>
    </cfRule>
  </conditionalFormatting>
  <conditionalFormatting sqref="T19:T20">
    <cfRule type="colorScale" priority="3658">
      <colorScale>
        <cfvo type="min"/>
        <cfvo type="max"/>
        <color theme="0"/>
        <color theme="0"/>
      </colorScale>
    </cfRule>
    <cfRule type="expression" dxfId="18701" priority="3659">
      <formula>S19&lt;0</formula>
    </cfRule>
  </conditionalFormatting>
  <conditionalFormatting sqref="T23">
    <cfRule type="colorScale" priority="3633">
      <colorScale>
        <cfvo type="min"/>
        <cfvo type="max"/>
        <color theme="0"/>
        <color theme="0"/>
      </colorScale>
    </cfRule>
    <cfRule type="expression" dxfId="18700" priority="3634">
      <formula>S23&lt;0</formula>
    </cfRule>
  </conditionalFormatting>
  <conditionalFormatting sqref="T23:T31">
    <cfRule type="expression" dxfId="18699" priority="3627">
      <formula>IF(T23="Validar","Rojo","Verde")</formula>
    </cfRule>
    <cfRule type="expression" priority="3629">
      <formula>#REF!</formula>
    </cfRule>
  </conditionalFormatting>
  <conditionalFormatting sqref="T24">
    <cfRule type="colorScale" priority="3656">
      <colorScale>
        <cfvo type="min"/>
        <cfvo type="max"/>
        <color theme="0"/>
        <color theme="0"/>
      </colorScale>
    </cfRule>
    <cfRule type="expression" dxfId="18698" priority="3657">
      <formula>S24&lt;0</formula>
    </cfRule>
  </conditionalFormatting>
  <conditionalFormatting sqref="T25">
    <cfRule type="colorScale" priority="3654">
      <colorScale>
        <cfvo type="min"/>
        <cfvo type="max"/>
        <color theme="0"/>
        <color theme="0"/>
      </colorScale>
    </cfRule>
    <cfRule type="expression" dxfId="18697" priority="3655">
      <formula>S25&lt;0</formula>
    </cfRule>
  </conditionalFormatting>
  <conditionalFormatting sqref="T26">
    <cfRule type="colorScale" priority="3631">
      <colorScale>
        <cfvo type="min"/>
        <cfvo type="max"/>
        <color theme="0"/>
        <color theme="0"/>
      </colorScale>
    </cfRule>
    <cfRule type="expression" dxfId="18696" priority="3632">
      <formula>S26&lt;0</formula>
    </cfRule>
  </conditionalFormatting>
  <conditionalFormatting sqref="T27">
    <cfRule type="colorScale" priority="3652">
      <colorScale>
        <cfvo type="min"/>
        <cfvo type="max"/>
        <color theme="0"/>
        <color theme="0"/>
      </colorScale>
    </cfRule>
    <cfRule type="expression" dxfId="18695" priority="3653">
      <formula>S27&lt;0</formula>
    </cfRule>
  </conditionalFormatting>
  <conditionalFormatting sqref="T28">
    <cfRule type="colorScale" priority="3650">
      <colorScale>
        <cfvo type="min"/>
        <cfvo type="max"/>
        <color theme="0"/>
        <color theme="0"/>
      </colorScale>
    </cfRule>
    <cfRule type="expression" dxfId="18694" priority="3651">
      <formula>S28&lt;0</formula>
    </cfRule>
  </conditionalFormatting>
  <conditionalFormatting sqref="T29">
    <cfRule type="colorScale" priority="3628">
      <colorScale>
        <cfvo type="min"/>
        <cfvo type="max"/>
        <color theme="0"/>
        <color theme="0"/>
      </colorScale>
    </cfRule>
    <cfRule type="expression" dxfId="18693" priority="3630">
      <formula>S29&lt;0</formula>
    </cfRule>
  </conditionalFormatting>
  <conditionalFormatting sqref="T30">
    <cfRule type="colorScale" priority="3648">
      <colorScale>
        <cfvo type="min"/>
        <cfvo type="max"/>
        <color theme="0"/>
        <color theme="0"/>
      </colorScale>
    </cfRule>
    <cfRule type="expression" dxfId="18692" priority="3649">
      <formula>S30&lt;0</formula>
    </cfRule>
  </conditionalFormatting>
  <conditionalFormatting sqref="T31">
    <cfRule type="colorScale" priority="3646">
      <colorScale>
        <cfvo type="min"/>
        <cfvo type="max"/>
        <color theme="0"/>
        <color theme="0"/>
      </colorScale>
    </cfRule>
    <cfRule type="expression" dxfId="18691" priority="3647">
      <formula>S31&lt;0</formula>
    </cfRule>
  </conditionalFormatting>
  <conditionalFormatting sqref="T39">
    <cfRule type="colorScale" priority="3624">
      <colorScale>
        <cfvo type="min"/>
        <cfvo type="max"/>
        <color theme="0"/>
        <color theme="0"/>
      </colorScale>
    </cfRule>
    <cfRule type="expression" priority="3625">
      <formula>#REF!</formula>
    </cfRule>
    <cfRule type="expression" dxfId="18690" priority="3626">
      <formula>S39&lt;0</formula>
    </cfRule>
  </conditionalFormatting>
  <conditionalFormatting sqref="T39:T107">
    <cfRule type="expression" dxfId="18689" priority="3562">
      <formula>IF(T39="Validar","Rojo","Verde")</formula>
    </cfRule>
  </conditionalFormatting>
  <conditionalFormatting sqref="T40:T67">
    <cfRule type="colorScale" priority="3643">
      <colorScale>
        <cfvo type="min"/>
        <cfvo type="max"/>
        <color theme="0"/>
        <color theme="0"/>
      </colorScale>
    </cfRule>
    <cfRule type="expression" priority="3644">
      <formula>$F$19</formula>
    </cfRule>
    <cfRule type="expression" dxfId="18688" priority="3645">
      <formula>S40&lt;0</formula>
    </cfRule>
  </conditionalFormatting>
  <conditionalFormatting sqref="T68">
    <cfRule type="colorScale" priority="3621">
      <colorScale>
        <cfvo type="min"/>
        <cfvo type="max"/>
        <color theme="0"/>
        <color theme="0"/>
      </colorScale>
    </cfRule>
    <cfRule type="expression" priority="3622">
      <formula>#REF!</formula>
    </cfRule>
    <cfRule type="expression" dxfId="18687" priority="3623">
      <formula>S68&lt;0</formula>
    </cfRule>
  </conditionalFormatting>
  <conditionalFormatting sqref="T69:T81">
    <cfRule type="colorScale" priority="3668">
      <colorScale>
        <cfvo type="min"/>
        <cfvo type="max"/>
        <color theme="0"/>
        <color theme="0"/>
      </colorScale>
    </cfRule>
    <cfRule type="expression" priority="3669">
      <formula>$F$19</formula>
    </cfRule>
    <cfRule type="expression" dxfId="18686" priority="3670">
      <formula>S69&lt;0</formula>
    </cfRule>
  </conditionalFormatting>
  <conditionalFormatting sqref="T82 T92 T103 T107">
    <cfRule type="expression" dxfId="18685" priority="3667">
      <formula>S82&lt;0</formula>
    </cfRule>
  </conditionalFormatting>
  <conditionalFormatting sqref="T83">
    <cfRule type="colorScale" priority="3563">
      <colorScale>
        <cfvo type="min"/>
        <cfvo type="max"/>
        <color theme="0"/>
        <color theme="0"/>
      </colorScale>
    </cfRule>
    <cfRule type="expression" priority="3564">
      <formula>#REF!</formula>
    </cfRule>
    <cfRule type="expression" dxfId="18684" priority="3565">
      <formula>S83&lt;0</formula>
    </cfRule>
  </conditionalFormatting>
  <conditionalFormatting sqref="T84:T91">
    <cfRule type="colorScale" priority="3671">
      <colorScale>
        <cfvo type="min"/>
        <cfvo type="max"/>
        <color theme="0"/>
        <color theme="0"/>
      </colorScale>
    </cfRule>
    <cfRule type="expression" priority="3672">
      <formula>$F$19</formula>
    </cfRule>
    <cfRule type="expression" dxfId="18683" priority="3673">
      <formula>S84&lt;0</formula>
    </cfRule>
  </conditionalFormatting>
  <conditionalFormatting sqref="T82 T92 T103 T107">
    <cfRule type="colorScale" priority="3666">
      <colorScale>
        <cfvo type="min"/>
        <cfvo type="max"/>
        <color theme="0"/>
        <color theme="0"/>
      </colorScale>
    </cfRule>
  </conditionalFormatting>
  <conditionalFormatting sqref="T93">
    <cfRule type="colorScale" priority="3618">
      <colorScale>
        <cfvo type="min"/>
        <cfvo type="max"/>
        <color theme="0"/>
        <color theme="0"/>
      </colorScale>
    </cfRule>
    <cfRule type="expression" priority="3619">
      <formula>#REF!</formula>
    </cfRule>
    <cfRule type="expression" dxfId="18682" priority="3620">
      <formula>S93&lt;0</formula>
    </cfRule>
  </conditionalFormatting>
  <conditionalFormatting sqref="T94:T102">
    <cfRule type="colorScale" priority="3674">
      <colorScale>
        <cfvo type="min"/>
        <cfvo type="max"/>
        <color theme="0"/>
        <color theme="0"/>
      </colorScale>
    </cfRule>
    <cfRule type="expression" priority="3675">
      <formula>$F$19</formula>
    </cfRule>
    <cfRule type="expression" dxfId="18681" priority="3676">
      <formula>S94&lt;0</formula>
    </cfRule>
  </conditionalFormatting>
  <conditionalFormatting sqref="T104">
    <cfRule type="colorScale" priority="3615">
      <colorScale>
        <cfvo type="min"/>
        <cfvo type="max"/>
        <color theme="0"/>
        <color theme="0"/>
      </colorScale>
    </cfRule>
    <cfRule type="expression" priority="3616">
      <formula>#REF!</formula>
    </cfRule>
    <cfRule type="expression" dxfId="18680" priority="3617">
      <formula>S104&lt;0</formula>
    </cfRule>
  </conditionalFormatting>
  <conditionalFormatting sqref="T105:T106">
    <cfRule type="colorScale" priority="3677">
      <colorScale>
        <cfvo type="min"/>
        <cfvo type="max"/>
        <color theme="0"/>
        <color theme="0"/>
      </colorScale>
    </cfRule>
    <cfRule type="expression" priority="3678">
      <formula>$F$19</formula>
    </cfRule>
    <cfRule type="expression" dxfId="18679" priority="3679">
      <formula>S105&lt;0</formula>
    </cfRule>
  </conditionalFormatting>
  <conditionalFormatting sqref="T110">
    <cfRule type="colorScale" priority="3680">
      <colorScale>
        <cfvo type="min"/>
        <cfvo type="max"/>
        <color theme="0"/>
        <color theme="0"/>
      </colorScale>
    </cfRule>
    <cfRule type="expression" dxfId="18678" priority="3681">
      <formula>S110&lt;0</formula>
    </cfRule>
  </conditionalFormatting>
  <conditionalFormatting sqref="T110:T111">
    <cfRule type="expression" priority="3560">
      <formula>$F$19</formula>
    </cfRule>
  </conditionalFormatting>
  <conditionalFormatting sqref="T111">
    <cfRule type="colorScale" priority="3559">
      <colorScale>
        <cfvo type="min"/>
        <cfvo type="max"/>
        <color theme="0"/>
        <color theme="0"/>
      </colorScale>
    </cfRule>
    <cfRule type="expression" dxfId="18677" priority="3561">
      <formula>S111&lt;0</formula>
    </cfRule>
  </conditionalFormatting>
  <conditionalFormatting sqref="T117:T123">
    <cfRule type="colorScale" priority="3685">
      <colorScale>
        <cfvo type="min"/>
        <cfvo type="max"/>
        <color theme="0"/>
        <color theme="0"/>
      </colorScale>
    </cfRule>
    <cfRule type="expression" priority="3686">
      <formula>$F$19</formula>
    </cfRule>
    <cfRule type="expression" dxfId="18676" priority="3687">
      <formula>S117&lt;0</formula>
    </cfRule>
  </conditionalFormatting>
  <conditionalFormatting sqref="T125">
    <cfRule type="colorScale" priority="3612">
      <colorScale>
        <cfvo type="min"/>
        <cfvo type="max"/>
        <color theme="0"/>
        <color theme="0"/>
      </colorScale>
    </cfRule>
    <cfRule type="expression" priority="3613">
      <formula>#REF!</formula>
    </cfRule>
    <cfRule type="expression" dxfId="18675" priority="3614">
      <formula>S125&lt;0</formula>
    </cfRule>
  </conditionalFormatting>
  <conditionalFormatting sqref="T125:T135">
    <cfRule type="expression" dxfId="18674" priority="3611">
      <formula>IF(T125="Validar","Rojo","Verde")</formula>
    </cfRule>
  </conditionalFormatting>
  <conditionalFormatting sqref="T126:T132">
    <cfRule type="colorScale" priority="3688">
      <colorScale>
        <cfvo type="min"/>
        <cfvo type="max"/>
        <color theme="0"/>
        <color theme="0"/>
      </colorScale>
    </cfRule>
    <cfRule type="expression" dxfId="18673" priority="3690">
      <formula>S126&lt;0</formula>
    </cfRule>
  </conditionalFormatting>
  <conditionalFormatting sqref="T126:T134">
    <cfRule type="expression" priority="3689">
      <formula>$F$19</formula>
    </cfRule>
  </conditionalFormatting>
  <conditionalFormatting sqref="T133:T134">
    <cfRule type="colorScale" priority="3691">
      <colorScale>
        <cfvo type="min"/>
        <cfvo type="max"/>
        <color theme="0"/>
        <color theme="0"/>
      </colorScale>
    </cfRule>
    <cfRule type="expression" dxfId="18672" priority="3692">
      <formula>S133&lt;0</formula>
    </cfRule>
  </conditionalFormatting>
  <conditionalFormatting sqref="T135">
    <cfRule type="colorScale" priority="3682">
      <colorScale>
        <cfvo type="min"/>
        <cfvo type="max"/>
        <color theme="0"/>
        <color theme="0"/>
      </colorScale>
    </cfRule>
    <cfRule type="expression" priority="3683">
      <formula>$F$23</formula>
    </cfRule>
    <cfRule type="expression" dxfId="18671" priority="3684">
      <formula>S135&lt;0</formula>
    </cfRule>
  </conditionalFormatting>
  <conditionalFormatting sqref="T110:U111">
    <cfRule type="expression" dxfId="18670" priority="3555">
      <formula>IF(T110="Validar","Rojo","Verde")</formula>
    </cfRule>
  </conditionalFormatting>
  <conditionalFormatting sqref="T117:U123">
    <cfRule type="expression" dxfId="18669" priority="3568">
      <formula>IF(T117="Validar","Rojo","Verde")</formula>
    </cfRule>
  </conditionalFormatting>
  <conditionalFormatting sqref="U40:U66">
    <cfRule type="colorScale" priority="3603">
      <colorScale>
        <cfvo type="min"/>
        <cfvo type="max"/>
        <color theme="0"/>
        <color theme="0"/>
      </colorScale>
    </cfRule>
    <cfRule type="expression" priority="3604">
      <formula>#REF!</formula>
    </cfRule>
    <cfRule type="expression" dxfId="18668" priority="3605">
      <formula>T40&lt;0</formula>
    </cfRule>
  </conditionalFormatting>
  <conditionalFormatting sqref="U40:U67">
    <cfRule type="expression" dxfId="18667" priority="3602">
      <formula>IF(U40="Validar","Rojo","Verde")</formula>
    </cfRule>
  </conditionalFormatting>
  <conditionalFormatting sqref="U67 T82:U82 T92:U92 T103:U103 T107:U107">
    <cfRule type="expression" priority="3607">
      <formula>$F$23</formula>
    </cfRule>
  </conditionalFormatting>
  <conditionalFormatting sqref="U67 U82 U92 U103 U107">
    <cfRule type="expression" dxfId="18666" priority="3608">
      <formula>T67&lt;0</formula>
    </cfRule>
  </conditionalFormatting>
  <conditionalFormatting sqref="U69">
    <cfRule type="colorScale" priority="3600">
      <colorScale>
        <cfvo type="min"/>
        <cfvo type="max"/>
        <color theme="0"/>
        <color theme="0"/>
      </colorScale>
    </cfRule>
    <cfRule type="expression" dxfId="18665" priority="3601">
      <formula>T69&lt;0</formula>
    </cfRule>
  </conditionalFormatting>
  <conditionalFormatting sqref="U69:U81">
    <cfRule type="expression" priority="3598">
      <formula>#REF!</formula>
    </cfRule>
  </conditionalFormatting>
  <conditionalFormatting sqref="U69:U82">
    <cfRule type="expression" dxfId="18664" priority="3596">
      <formula>IF(U69="Validar","Rojo","Verde")</formula>
    </cfRule>
  </conditionalFormatting>
  <conditionalFormatting sqref="U70:U78">
    <cfRule type="colorScale" priority="3597">
      <colorScale>
        <cfvo type="min"/>
        <cfvo type="max"/>
        <color theme="0"/>
        <color theme="0"/>
      </colorScale>
    </cfRule>
    <cfRule type="expression" dxfId="18663" priority="3599">
      <formula>T70&lt;0</formula>
    </cfRule>
  </conditionalFormatting>
  <conditionalFormatting sqref="U79:U81">
    <cfRule type="colorScale" priority="3609">
      <colorScale>
        <cfvo type="min"/>
        <cfvo type="max"/>
        <color theme="0"/>
        <color theme="0"/>
      </colorScale>
    </cfRule>
    <cfRule type="expression" dxfId="18662" priority="3610">
      <formula>T79&lt;0</formula>
    </cfRule>
  </conditionalFormatting>
  <conditionalFormatting sqref="U67 U82 U92 U103 U107">
    <cfRule type="colorScale" priority="3606">
      <colorScale>
        <cfvo type="min"/>
        <cfvo type="max"/>
        <color theme="0"/>
        <color theme="0"/>
      </colorScale>
    </cfRule>
  </conditionalFormatting>
  <conditionalFormatting sqref="U84">
    <cfRule type="colorScale" priority="3594">
      <colorScale>
        <cfvo type="min"/>
        <cfvo type="max"/>
        <color theme="0"/>
        <color theme="0"/>
      </colorScale>
    </cfRule>
    <cfRule type="expression" dxfId="18661" priority="3595">
      <formula>T84&lt;0</formula>
    </cfRule>
  </conditionalFormatting>
  <conditionalFormatting sqref="U84:U91">
    <cfRule type="expression" priority="3592">
      <formula>#REF!</formula>
    </cfRule>
  </conditionalFormatting>
  <conditionalFormatting sqref="U84:U92">
    <cfRule type="expression" dxfId="18660" priority="3590">
      <formula>IF(U84="Validar","Rojo","Verde")</formula>
    </cfRule>
  </conditionalFormatting>
  <conditionalFormatting sqref="U85:U91">
    <cfRule type="colorScale" priority="3591">
      <colorScale>
        <cfvo type="min"/>
        <cfvo type="max"/>
        <color theme="0"/>
        <color theme="0"/>
      </colorScale>
    </cfRule>
    <cfRule type="expression" dxfId="18659" priority="3593">
      <formula>T85&lt;0</formula>
    </cfRule>
  </conditionalFormatting>
  <conditionalFormatting sqref="U94">
    <cfRule type="colorScale" priority="3588">
      <colorScale>
        <cfvo type="min"/>
        <cfvo type="max"/>
        <color theme="0"/>
        <color theme="0"/>
      </colorScale>
    </cfRule>
    <cfRule type="expression" dxfId="18658" priority="3589">
      <formula>T94&lt;0</formula>
    </cfRule>
  </conditionalFormatting>
  <conditionalFormatting sqref="U94:U102">
    <cfRule type="expression" priority="3582">
      <formula>#REF!</formula>
    </cfRule>
  </conditionalFormatting>
  <conditionalFormatting sqref="U94:U103">
    <cfRule type="expression" dxfId="18657" priority="3580">
      <formula>IF(U94="Validar","Rojo","Verde")</formula>
    </cfRule>
  </conditionalFormatting>
  <conditionalFormatting sqref="U95:U100">
    <cfRule type="colorScale" priority="3586">
      <colorScale>
        <cfvo type="min"/>
        <cfvo type="max"/>
        <color theme="0"/>
        <color theme="0"/>
      </colorScale>
    </cfRule>
    <cfRule type="expression" dxfId="18656" priority="3587">
      <formula>T95&lt;0</formula>
    </cfRule>
  </conditionalFormatting>
  <conditionalFormatting sqref="U101">
    <cfRule type="colorScale" priority="3584">
      <colorScale>
        <cfvo type="min"/>
        <cfvo type="max"/>
        <color theme="0"/>
        <color theme="0"/>
      </colorScale>
    </cfRule>
    <cfRule type="expression" dxfId="18655" priority="3585">
      <formula>T101&lt;0</formula>
    </cfRule>
  </conditionalFormatting>
  <conditionalFormatting sqref="U102">
    <cfRule type="colorScale" priority="3581">
      <colorScale>
        <cfvo type="min"/>
        <cfvo type="max"/>
        <color theme="0"/>
        <color theme="0"/>
      </colorScale>
    </cfRule>
    <cfRule type="expression" dxfId="18654" priority="3583">
      <formula>T102&lt;0</formula>
    </cfRule>
  </conditionalFormatting>
  <conditionalFormatting sqref="U105">
    <cfRule type="colorScale" priority="3578">
      <colorScale>
        <cfvo type="min"/>
        <cfvo type="max"/>
        <color theme="0"/>
        <color theme="0"/>
      </colorScale>
    </cfRule>
    <cfRule type="expression" dxfId="18653" priority="3579">
      <formula>T105&lt;0</formula>
    </cfRule>
  </conditionalFormatting>
  <conditionalFormatting sqref="U105:U106">
    <cfRule type="expression" priority="3576">
      <formula>#REF!</formula>
    </cfRule>
  </conditionalFormatting>
  <conditionalFormatting sqref="U105:U107">
    <cfRule type="expression" dxfId="18652" priority="3574">
      <formula>IF(U105="Validar","Rojo","Verde")</formula>
    </cfRule>
  </conditionalFormatting>
  <conditionalFormatting sqref="U106">
    <cfRule type="colorScale" priority="3575">
      <colorScale>
        <cfvo type="min"/>
        <cfvo type="max"/>
        <color theme="0"/>
        <color theme="0"/>
      </colorScale>
    </cfRule>
    <cfRule type="expression" dxfId="18651" priority="3577">
      <formula>T106&lt;0</formula>
    </cfRule>
  </conditionalFormatting>
  <conditionalFormatting sqref="U110">
    <cfRule type="colorScale" priority="3566">
      <colorScale>
        <cfvo type="min"/>
        <cfvo type="max"/>
        <color theme="0"/>
        <color theme="0"/>
      </colorScale>
    </cfRule>
    <cfRule type="expression" dxfId="18650" priority="3567">
      <formula>T110&lt;0</formula>
    </cfRule>
  </conditionalFormatting>
  <conditionalFormatting sqref="U110:U111">
    <cfRule type="expression" priority="3557">
      <formula>#REF!</formula>
    </cfRule>
  </conditionalFormatting>
  <conditionalFormatting sqref="U111">
    <cfRule type="colorScale" priority="3556">
      <colorScale>
        <cfvo type="min"/>
        <cfvo type="max"/>
        <color theme="0"/>
        <color theme="0"/>
      </colorScale>
    </cfRule>
    <cfRule type="expression" dxfId="18649" priority="3558">
      <formula>T111&lt;0</formula>
    </cfRule>
  </conditionalFormatting>
  <conditionalFormatting sqref="U117">
    <cfRule type="colorScale" priority="3572">
      <colorScale>
        <cfvo type="min"/>
        <cfvo type="max"/>
        <color theme="0"/>
        <color theme="0"/>
      </colorScale>
    </cfRule>
    <cfRule type="expression" dxfId="18648" priority="3573">
      <formula>T117&lt;0</formula>
    </cfRule>
  </conditionalFormatting>
  <conditionalFormatting sqref="U117:U123">
    <cfRule type="expression" priority="3570">
      <formula>#REF!</formula>
    </cfRule>
  </conditionalFormatting>
  <conditionalFormatting sqref="U118:U123">
    <cfRule type="colorScale" priority="3569">
      <colorScale>
        <cfvo type="min"/>
        <cfvo type="max"/>
        <color theme="0"/>
        <color theme="0"/>
      </colorScale>
    </cfRule>
    <cfRule type="expression" dxfId="18647" priority="3571">
      <formula>T118&lt;0</formula>
    </cfRule>
  </conditionalFormatting>
  <conditionalFormatting sqref="U126:U135">
    <cfRule type="expression" dxfId="18646" priority="3693">
      <formula>IF(U126="Validar","Rojo","Verde")</formula>
    </cfRule>
    <cfRule type="colorScale" priority="3694">
      <colorScale>
        <cfvo type="min"/>
        <cfvo type="max"/>
        <color theme="0"/>
        <color theme="0"/>
      </colorScale>
    </cfRule>
    <cfRule type="expression" priority="3695">
      <formula>$F$23</formula>
    </cfRule>
    <cfRule type="expression" dxfId="18645" priority="3696">
      <formula>T126&lt;0</formula>
    </cfRule>
  </conditionalFormatting>
  <conditionalFormatting sqref="T6">
    <cfRule type="colorScale" priority="3553">
      <colorScale>
        <cfvo type="min"/>
        <cfvo type="max"/>
        <color theme="0"/>
        <color theme="0"/>
      </colorScale>
    </cfRule>
    <cfRule type="expression" dxfId="18644" priority="3554">
      <formula>S6&lt;0</formula>
    </cfRule>
  </conditionalFormatting>
  <conditionalFormatting sqref="T6">
    <cfRule type="expression" dxfId="18643" priority="3551">
      <formula>IF(T6="Validar","Rojo","Verde")</formula>
    </cfRule>
    <cfRule type="expression" priority="3552">
      <formula>#REF!</formula>
    </cfRule>
  </conditionalFormatting>
  <conditionalFormatting sqref="T7:T8">
    <cfRule type="colorScale" priority="3549">
      <colorScale>
        <cfvo type="min"/>
        <cfvo type="max"/>
        <color theme="0"/>
        <color theme="0"/>
      </colorScale>
    </cfRule>
    <cfRule type="expression" dxfId="18642" priority="3550">
      <formula>S7&lt;0</formula>
    </cfRule>
  </conditionalFormatting>
  <conditionalFormatting sqref="T7:T8">
    <cfRule type="expression" dxfId="18641" priority="3547">
      <formula>IF(T7="Validar","Rojo","Verde")</formula>
    </cfRule>
    <cfRule type="expression" priority="3548">
      <formula>#REF!</formula>
    </cfRule>
  </conditionalFormatting>
  <conditionalFormatting sqref="W9">
    <cfRule type="colorScale" priority="3518">
      <colorScale>
        <cfvo type="min"/>
        <cfvo type="max"/>
        <color theme="0"/>
        <color theme="0"/>
      </colorScale>
    </cfRule>
    <cfRule type="expression" dxfId="18640" priority="3519">
      <formula>V9&lt;0</formula>
    </cfRule>
  </conditionalFormatting>
  <conditionalFormatting sqref="W9:W20">
    <cfRule type="expression" dxfId="18639" priority="3489">
      <formula>IF(W9="Validar","Rojo","Verde")</formula>
    </cfRule>
    <cfRule type="expression" priority="3491">
      <formula>#REF!</formula>
    </cfRule>
  </conditionalFormatting>
  <conditionalFormatting sqref="W10">
    <cfRule type="colorScale" priority="3495">
      <colorScale>
        <cfvo type="min"/>
        <cfvo type="max"/>
        <color theme="0"/>
        <color theme="0"/>
      </colorScale>
    </cfRule>
    <cfRule type="expression" dxfId="18638" priority="3496">
      <formula>V10&lt;0</formula>
    </cfRule>
  </conditionalFormatting>
  <conditionalFormatting sqref="W11:W14">
    <cfRule type="colorScale" priority="3516">
      <colorScale>
        <cfvo type="min"/>
        <cfvo type="max"/>
        <color theme="0"/>
        <color theme="0"/>
      </colorScale>
    </cfRule>
    <cfRule type="expression" dxfId="18637" priority="3517">
      <formula>V11&lt;0</formula>
    </cfRule>
  </conditionalFormatting>
  <conditionalFormatting sqref="W15">
    <cfRule type="colorScale" priority="3493">
      <colorScale>
        <cfvo type="min"/>
        <cfvo type="max"/>
        <color theme="0"/>
        <color theme="0"/>
      </colorScale>
    </cfRule>
    <cfRule type="expression" dxfId="18636" priority="3494">
      <formula>V15&lt;0</formula>
    </cfRule>
  </conditionalFormatting>
  <conditionalFormatting sqref="W16:W17">
    <cfRule type="colorScale" priority="3514">
      <colorScale>
        <cfvo type="min"/>
        <cfvo type="max"/>
        <color theme="0"/>
        <color theme="0"/>
      </colorScale>
    </cfRule>
    <cfRule type="expression" dxfId="18635" priority="3515">
      <formula>V16&lt;0</formula>
    </cfRule>
  </conditionalFormatting>
  <conditionalFormatting sqref="W18">
    <cfRule type="colorScale" priority="3490">
      <colorScale>
        <cfvo type="min"/>
        <cfvo type="max"/>
        <color theme="0"/>
        <color theme="0"/>
      </colorScale>
    </cfRule>
    <cfRule type="expression" dxfId="18634" priority="3492">
      <formula>V18&lt;0</formula>
    </cfRule>
  </conditionalFormatting>
  <conditionalFormatting sqref="W19:W20">
    <cfRule type="colorScale" priority="3512">
      <colorScale>
        <cfvo type="min"/>
        <cfvo type="max"/>
        <color theme="0"/>
        <color theme="0"/>
      </colorScale>
    </cfRule>
    <cfRule type="expression" dxfId="18633" priority="3513">
      <formula>V19&lt;0</formula>
    </cfRule>
  </conditionalFormatting>
  <conditionalFormatting sqref="W23">
    <cfRule type="colorScale" priority="3487">
      <colorScale>
        <cfvo type="min"/>
        <cfvo type="max"/>
        <color theme="0"/>
        <color theme="0"/>
      </colorScale>
    </cfRule>
    <cfRule type="expression" dxfId="18632" priority="3488">
      <formula>V23&lt;0</formula>
    </cfRule>
  </conditionalFormatting>
  <conditionalFormatting sqref="W23:W31">
    <cfRule type="expression" dxfId="18631" priority="3481">
      <formula>IF(W23="Validar","Rojo","Verde")</formula>
    </cfRule>
    <cfRule type="expression" priority="3483">
      <formula>#REF!</formula>
    </cfRule>
  </conditionalFormatting>
  <conditionalFormatting sqref="W24">
    <cfRule type="colorScale" priority="3510">
      <colorScale>
        <cfvo type="min"/>
        <cfvo type="max"/>
        <color theme="0"/>
        <color theme="0"/>
      </colorScale>
    </cfRule>
    <cfRule type="expression" dxfId="18630" priority="3511">
      <formula>V24&lt;0</formula>
    </cfRule>
  </conditionalFormatting>
  <conditionalFormatting sqref="W25">
    <cfRule type="colorScale" priority="3508">
      <colorScale>
        <cfvo type="min"/>
        <cfvo type="max"/>
        <color theme="0"/>
        <color theme="0"/>
      </colorScale>
    </cfRule>
    <cfRule type="expression" dxfId="18629" priority="3509">
      <formula>V25&lt;0</formula>
    </cfRule>
  </conditionalFormatting>
  <conditionalFormatting sqref="W26">
    <cfRule type="colorScale" priority="3485">
      <colorScale>
        <cfvo type="min"/>
        <cfvo type="max"/>
        <color theme="0"/>
        <color theme="0"/>
      </colorScale>
    </cfRule>
    <cfRule type="expression" dxfId="18628" priority="3486">
      <formula>V26&lt;0</formula>
    </cfRule>
  </conditionalFormatting>
  <conditionalFormatting sqref="W27">
    <cfRule type="colorScale" priority="3506">
      <colorScale>
        <cfvo type="min"/>
        <cfvo type="max"/>
        <color theme="0"/>
        <color theme="0"/>
      </colorScale>
    </cfRule>
    <cfRule type="expression" dxfId="18627" priority="3507">
      <formula>V27&lt;0</formula>
    </cfRule>
  </conditionalFormatting>
  <conditionalFormatting sqref="W28">
    <cfRule type="colorScale" priority="3504">
      <colorScale>
        <cfvo type="min"/>
        <cfvo type="max"/>
        <color theme="0"/>
        <color theme="0"/>
      </colorScale>
    </cfRule>
    <cfRule type="expression" dxfId="18626" priority="3505">
      <formula>V28&lt;0</formula>
    </cfRule>
  </conditionalFormatting>
  <conditionalFormatting sqref="W29">
    <cfRule type="colorScale" priority="3482">
      <colorScale>
        <cfvo type="min"/>
        <cfvo type="max"/>
        <color theme="0"/>
        <color theme="0"/>
      </colorScale>
    </cfRule>
    <cfRule type="expression" dxfId="18625" priority="3484">
      <formula>V29&lt;0</formula>
    </cfRule>
  </conditionalFormatting>
  <conditionalFormatting sqref="W30">
    <cfRule type="colorScale" priority="3502">
      <colorScale>
        <cfvo type="min"/>
        <cfvo type="max"/>
        <color theme="0"/>
        <color theme="0"/>
      </colorScale>
    </cfRule>
    <cfRule type="expression" dxfId="18624" priority="3503">
      <formula>V30&lt;0</formula>
    </cfRule>
  </conditionalFormatting>
  <conditionalFormatting sqref="W31">
    <cfRule type="colorScale" priority="3500">
      <colorScale>
        <cfvo type="min"/>
        <cfvo type="max"/>
        <color theme="0"/>
        <color theme="0"/>
      </colorScale>
    </cfRule>
    <cfRule type="expression" dxfId="18623" priority="3501">
      <formula>V31&lt;0</formula>
    </cfRule>
  </conditionalFormatting>
  <conditionalFormatting sqref="W39">
    <cfRule type="colorScale" priority="3478">
      <colorScale>
        <cfvo type="min"/>
        <cfvo type="max"/>
        <color theme="0"/>
        <color theme="0"/>
      </colorScale>
    </cfRule>
    <cfRule type="expression" priority="3479">
      <formula>#REF!</formula>
    </cfRule>
    <cfRule type="expression" dxfId="18622" priority="3480">
      <formula>V39&lt;0</formula>
    </cfRule>
  </conditionalFormatting>
  <conditionalFormatting sqref="W39:W107">
    <cfRule type="expression" dxfId="18621" priority="3459">
      <formula>IF(W39="Validar","Rojo","Verde")</formula>
    </cfRule>
  </conditionalFormatting>
  <conditionalFormatting sqref="W40:W67">
    <cfRule type="colorScale" priority="3497">
      <colorScale>
        <cfvo type="min"/>
        <cfvo type="max"/>
        <color theme="0"/>
        <color theme="0"/>
      </colorScale>
    </cfRule>
    <cfRule type="expression" priority="3498">
      <formula>$F$19</formula>
    </cfRule>
    <cfRule type="expression" dxfId="18620" priority="3499">
      <formula>V40&lt;0</formula>
    </cfRule>
  </conditionalFormatting>
  <conditionalFormatting sqref="W68">
    <cfRule type="colorScale" priority="3475">
      <colorScale>
        <cfvo type="min"/>
        <cfvo type="max"/>
        <color theme="0"/>
        <color theme="0"/>
      </colorScale>
    </cfRule>
    <cfRule type="expression" priority="3476">
      <formula>#REF!</formula>
    </cfRule>
    <cfRule type="expression" dxfId="18619" priority="3477">
      <formula>V68&lt;0</formula>
    </cfRule>
  </conditionalFormatting>
  <conditionalFormatting sqref="W69:W81">
    <cfRule type="colorScale" priority="3522">
      <colorScale>
        <cfvo type="min"/>
        <cfvo type="max"/>
        <color theme="0"/>
        <color theme="0"/>
      </colorScale>
    </cfRule>
    <cfRule type="expression" priority="3523">
      <formula>$F$19</formula>
    </cfRule>
    <cfRule type="expression" dxfId="18618" priority="3524">
      <formula>V69&lt;0</formula>
    </cfRule>
  </conditionalFormatting>
  <conditionalFormatting sqref="W82 W92 W103 W107">
    <cfRule type="expression" dxfId="18617" priority="3521">
      <formula>V82&lt;0</formula>
    </cfRule>
  </conditionalFormatting>
  <conditionalFormatting sqref="W83">
    <cfRule type="colorScale" priority="3460">
      <colorScale>
        <cfvo type="min"/>
        <cfvo type="max"/>
        <color theme="0"/>
        <color theme="0"/>
      </colorScale>
    </cfRule>
    <cfRule type="expression" priority="3461">
      <formula>#REF!</formula>
    </cfRule>
    <cfRule type="expression" dxfId="18616" priority="3462">
      <formula>V83&lt;0</formula>
    </cfRule>
  </conditionalFormatting>
  <conditionalFormatting sqref="W84:W91">
    <cfRule type="colorScale" priority="3525">
      <colorScale>
        <cfvo type="min"/>
        <cfvo type="max"/>
        <color theme="0"/>
        <color theme="0"/>
      </colorScale>
    </cfRule>
    <cfRule type="expression" priority="3526">
      <formula>$F$19</formula>
    </cfRule>
    <cfRule type="expression" dxfId="18615" priority="3527">
      <formula>V84&lt;0</formula>
    </cfRule>
  </conditionalFormatting>
  <conditionalFormatting sqref="W92 W82 W103 W107">
    <cfRule type="colorScale" priority="3520">
      <colorScale>
        <cfvo type="min"/>
        <cfvo type="max"/>
        <color theme="0"/>
        <color theme="0"/>
      </colorScale>
    </cfRule>
  </conditionalFormatting>
  <conditionalFormatting sqref="W93">
    <cfRule type="colorScale" priority="3472">
      <colorScale>
        <cfvo type="min"/>
        <cfvo type="max"/>
        <color theme="0"/>
        <color theme="0"/>
      </colorScale>
    </cfRule>
    <cfRule type="expression" priority="3473">
      <formula>#REF!</formula>
    </cfRule>
    <cfRule type="expression" dxfId="18614" priority="3474">
      <formula>V93&lt;0</formula>
    </cfRule>
  </conditionalFormatting>
  <conditionalFormatting sqref="W94:W102">
    <cfRule type="colorScale" priority="3528">
      <colorScale>
        <cfvo type="min"/>
        <cfvo type="max"/>
        <color theme="0"/>
        <color theme="0"/>
      </colorScale>
    </cfRule>
    <cfRule type="expression" priority="3529">
      <formula>$F$19</formula>
    </cfRule>
    <cfRule type="expression" dxfId="18613" priority="3530">
      <formula>V94&lt;0</formula>
    </cfRule>
  </conditionalFormatting>
  <conditionalFormatting sqref="W104">
    <cfRule type="colorScale" priority="3469">
      <colorScale>
        <cfvo type="min"/>
        <cfvo type="max"/>
        <color theme="0"/>
        <color theme="0"/>
      </colorScale>
    </cfRule>
    <cfRule type="expression" priority="3470">
      <formula>#REF!</formula>
    </cfRule>
    <cfRule type="expression" dxfId="18612" priority="3471">
      <formula>V104&lt;0</formula>
    </cfRule>
  </conditionalFormatting>
  <conditionalFormatting sqref="W105:W106">
    <cfRule type="colorScale" priority="3531">
      <colorScale>
        <cfvo type="min"/>
        <cfvo type="max"/>
        <color theme="0"/>
        <color theme="0"/>
      </colorScale>
    </cfRule>
    <cfRule type="expression" priority="3532">
      <formula>$F$19</formula>
    </cfRule>
    <cfRule type="expression" dxfId="18611" priority="3533">
      <formula>V105&lt;0</formula>
    </cfRule>
  </conditionalFormatting>
  <conditionalFormatting sqref="W110">
    <cfRule type="colorScale" priority="3534">
      <colorScale>
        <cfvo type="min"/>
        <cfvo type="max"/>
        <color theme="0"/>
        <color theme="0"/>
      </colorScale>
    </cfRule>
    <cfRule type="expression" dxfId="18610" priority="3535">
      <formula>V110&lt;0</formula>
    </cfRule>
  </conditionalFormatting>
  <conditionalFormatting sqref="W110:W111">
    <cfRule type="expression" priority="3457">
      <formula>$F$19</formula>
    </cfRule>
  </conditionalFormatting>
  <conditionalFormatting sqref="W111">
    <cfRule type="colorScale" priority="3456">
      <colorScale>
        <cfvo type="min"/>
        <cfvo type="max"/>
        <color theme="0"/>
        <color theme="0"/>
      </colorScale>
    </cfRule>
    <cfRule type="expression" dxfId="18609" priority="3458">
      <formula>V111&lt;0</formula>
    </cfRule>
  </conditionalFormatting>
  <conditionalFormatting sqref="W117:W123">
    <cfRule type="colorScale" priority="3539">
      <colorScale>
        <cfvo type="min"/>
        <cfvo type="max"/>
        <color theme="0"/>
        <color theme="0"/>
      </colorScale>
    </cfRule>
    <cfRule type="expression" priority="3540">
      <formula>$F$19</formula>
    </cfRule>
    <cfRule type="expression" dxfId="18608" priority="3541">
      <formula>V117&lt;0</formula>
    </cfRule>
  </conditionalFormatting>
  <conditionalFormatting sqref="W125">
    <cfRule type="colorScale" priority="3466">
      <colorScale>
        <cfvo type="min"/>
        <cfvo type="max"/>
        <color theme="0"/>
        <color theme="0"/>
      </colorScale>
    </cfRule>
    <cfRule type="expression" priority="3467">
      <formula>#REF!</formula>
    </cfRule>
    <cfRule type="expression" dxfId="18607" priority="3468">
      <formula>V125&lt;0</formula>
    </cfRule>
  </conditionalFormatting>
  <conditionalFormatting sqref="W125:W135">
    <cfRule type="expression" dxfId="18606" priority="3465">
      <formula>IF(W125="Validar","Rojo","Verde")</formula>
    </cfRule>
  </conditionalFormatting>
  <conditionalFormatting sqref="W126:W132">
    <cfRule type="colorScale" priority="3542">
      <colorScale>
        <cfvo type="min"/>
        <cfvo type="max"/>
        <color theme="0"/>
        <color theme="0"/>
      </colorScale>
    </cfRule>
    <cfRule type="expression" dxfId="18605" priority="3544">
      <formula>V126&lt;0</formula>
    </cfRule>
  </conditionalFormatting>
  <conditionalFormatting sqref="W126:W134">
    <cfRule type="expression" priority="3543">
      <formula>$F$19</formula>
    </cfRule>
  </conditionalFormatting>
  <conditionalFormatting sqref="W133:W134">
    <cfRule type="colorScale" priority="3545">
      <colorScale>
        <cfvo type="min"/>
        <cfvo type="max"/>
        <color theme="0"/>
        <color theme="0"/>
      </colorScale>
    </cfRule>
    <cfRule type="expression" dxfId="18604" priority="3546">
      <formula>V133&lt;0</formula>
    </cfRule>
  </conditionalFormatting>
  <conditionalFormatting sqref="W135">
    <cfRule type="colorScale" priority="3536">
      <colorScale>
        <cfvo type="min"/>
        <cfvo type="max"/>
        <color theme="0"/>
        <color theme="0"/>
      </colorScale>
    </cfRule>
    <cfRule type="expression" priority="3537">
      <formula>$F$23</formula>
    </cfRule>
    <cfRule type="expression" dxfId="18603" priority="3538">
      <formula>V135&lt;0</formula>
    </cfRule>
  </conditionalFormatting>
  <conditionalFormatting sqref="W110:W111">
    <cfRule type="expression" dxfId="18602" priority="3455">
      <formula>IF(W110="Validar","Rojo","Verde")</formula>
    </cfRule>
  </conditionalFormatting>
  <conditionalFormatting sqref="W117:W123">
    <cfRule type="expression" dxfId="18601" priority="3463">
      <formula>IF(W117="Validar","Rojo","Verde")</formula>
    </cfRule>
  </conditionalFormatting>
  <conditionalFormatting sqref="W82 W92 W103 W107">
    <cfRule type="expression" priority="3464">
      <formula>$F$23</formula>
    </cfRule>
  </conditionalFormatting>
  <conditionalFormatting sqref="W6">
    <cfRule type="colorScale" priority="3453">
      <colorScale>
        <cfvo type="min"/>
        <cfvo type="max"/>
        <color theme="0"/>
        <color theme="0"/>
      </colorScale>
    </cfRule>
    <cfRule type="expression" dxfId="18600" priority="3454">
      <formula>V6&lt;0</formula>
    </cfRule>
  </conditionalFormatting>
  <conditionalFormatting sqref="W6">
    <cfRule type="expression" dxfId="18599" priority="3451">
      <formula>IF(W6="Validar","Rojo","Verde")</formula>
    </cfRule>
    <cfRule type="expression" priority="3452">
      <formula>#REF!</formula>
    </cfRule>
  </conditionalFormatting>
  <conditionalFormatting sqref="W7:W8">
    <cfRule type="colorScale" priority="3449">
      <colorScale>
        <cfvo type="min"/>
        <cfvo type="max"/>
        <color theme="0"/>
        <color theme="0"/>
      </colorScale>
    </cfRule>
    <cfRule type="expression" dxfId="18598" priority="3450">
      <formula>V7&lt;0</formula>
    </cfRule>
  </conditionalFormatting>
  <conditionalFormatting sqref="W7:W8">
    <cfRule type="expression" dxfId="18597" priority="3447">
      <formula>IF(W7="Validar","Rojo","Verde")</formula>
    </cfRule>
    <cfRule type="expression" priority="3448">
      <formula>#REF!</formula>
    </cfRule>
  </conditionalFormatting>
  <conditionalFormatting sqref="Z9">
    <cfRule type="colorScale" priority="3414">
      <colorScale>
        <cfvo type="min"/>
        <cfvo type="max"/>
        <color theme="0"/>
        <color theme="0"/>
      </colorScale>
    </cfRule>
    <cfRule type="expression" dxfId="18596" priority="3415">
      <formula>Y9&lt;0</formula>
    </cfRule>
  </conditionalFormatting>
  <conditionalFormatting sqref="Z9:Z20">
    <cfRule type="expression" dxfId="18595" priority="3385">
      <formula>IF(Z9="Validar","Rojo","Verde")</formula>
    </cfRule>
    <cfRule type="expression" priority="3387">
      <formula>#REF!</formula>
    </cfRule>
  </conditionalFormatting>
  <conditionalFormatting sqref="Z10">
    <cfRule type="colorScale" priority="3391">
      <colorScale>
        <cfvo type="min"/>
        <cfvo type="max"/>
        <color theme="0"/>
        <color theme="0"/>
      </colorScale>
    </cfRule>
    <cfRule type="expression" dxfId="18594" priority="3392">
      <formula>Y10&lt;0</formula>
    </cfRule>
  </conditionalFormatting>
  <conditionalFormatting sqref="Z11:Z14">
    <cfRule type="colorScale" priority="3412">
      <colorScale>
        <cfvo type="min"/>
        <cfvo type="max"/>
        <color theme="0"/>
        <color theme="0"/>
      </colorScale>
    </cfRule>
    <cfRule type="expression" dxfId="18593" priority="3413">
      <formula>Y11&lt;0</formula>
    </cfRule>
  </conditionalFormatting>
  <conditionalFormatting sqref="Z15">
    <cfRule type="colorScale" priority="3389">
      <colorScale>
        <cfvo type="min"/>
        <cfvo type="max"/>
        <color theme="0"/>
        <color theme="0"/>
      </colorScale>
    </cfRule>
    <cfRule type="expression" dxfId="18592" priority="3390">
      <formula>Y15&lt;0</formula>
    </cfRule>
  </conditionalFormatting>
  <conditionalFormatting sqref="Z16:Z17">
    <cfRule type="colorScale" priority="3410">
      <colorScale>
        <cfvo type="min"/>
        <cfvo type="max"/>
        <color theme="0"/>
        <color theme="0"/>
      </colorScale>
    </cfRule>
    <cfRule type="expression" dxfId="18591" priority="3411">
      <formula>Y16&lt;0</formula>
    </cfRule>
  </conditionalFormatting>
  <conditionalFormatting sqref="Z18">
    <cfRule type="colorScale" priority="3386">
      <colorScale>
        <cfvo type="min"/>
        <cfvo type="max"/>
        <color theme="0"/>
        <color theme="0"/>
      </colorScale>
    </cfRule>
    <cfRule type="expression" dxfId="18590" priority="3388">
      <formula>Y18&lt;0</formula>
    </cfRule>
  </conditionalFormatting>
  <conditionalFormatting sqref="Z19:Z20">
    <cfRule type="colorScale" priority="3408">
      <colorScale>
        <cfvo type="min"/>
        <cfvo type="max"/>
        <color theme="0"/>
        <color theme="0"/>
      </colorScale>
    </cfRule>
    <cfRule type="expression" dxfId="18589" priority="3409">
      <formula>Y19&lt;0</formula>
    </cfRule>
  </conditionalFormatting>
  <conditionalFormatting sqref="Z23">
    <cfRule type="colorScale" priority="3383">
      <colorScale>
        <cfvo type="min"/>
        <cfvo type="max"/>
        <color theme="0"/>
        <color theme="0"/>
      </colorScale>
    </cfRule>
    <cfRule type="expression" dxfId="18588" priority="3384">
      <formula>Y23&lt;0</formula>
    </cfRule>
  </conditionalFormatting>
  <conditionalFormatting sqref="Z23:Z31">
    <cfRule type="expression" dxfId="18587" priority="3377">
      <formula>IF(Z23="Validar","Rojo","Verde")</formula>
    </cfRule>
    <cfRule type="expression" priority="3379">
      <formula>#REF!</formula>
    </cfRule>
  </conditionalFormatting>
  <conditionalFormatting sqref="Z24">
    <cfRule type="colorScale" priority="3406">
      <colorScale>
        <cfvo type="min"/>
        <cfvo type="max"/>
        <color theme="0"/>
        <color theme="0"/>
      </colorScale>
    </cfRule>
    <cfRule type="expression" dxfId="18586" priority="3407">
      <formula>Y24&lt;0</formula>
    </cfRule>
  </conditionalFormatting>
  <conditionalFormatting sqref="Z25">
    <cfRule type="colorScale" priority="3404">
      <colorScale>
        <cfvo type="min"/>
        <cfvo type="max"/>
        <color theme="0"/>
        <color theme="0"/>
      </colorScale>
    </cfRule>
    <cfRule type="expression" dxfId="18585" priority="3405">
      <formula>Y25&lt;0</formula>
    </cfRule>
  </conditionalFormatting>
  <conditionalFormatting sqref="Z26">
    <cfRule type="colorScale" priority="3381">
      <colorScale>
        <cfvo type="min"/>
        <cfvo type="max"/>
        <color theme="0"/>
        <color theme="0"/>
      </colorScale>
    </cfRule>
    <cfRule type="expression" dxfId="18584" priority="3382">
      <formula>Y26&lt;0</formula>
    </cfRule>
  </conditionalFormatting>
  <conditionalFormatting sqref="Z27">
    <cfRule type="colorScale" priority="3402">
      <colorScale>
        <cfvo type="min"/>
        <cfvo type="max"/>
        <color theme="0"/>
        <color theme="0"/>
      </colorScale>
    </cfRule>
    <cfRule type="expression" dxfId="18583" priority="3403">
      <formula>Y27&lt;0</formula>
    </cfRule>
  </conditionalFormatting>
  <conditionalFormatting sqref="Z28">
    <cfRule type="colorScale" priority="3400">
      <colorScale>
        <cfvo type="min"/>
        <cfvo type="max"/>
        <color theme="0"/>
        <color theme="0"/>
      </colorScale>
    </cfRule>
    <cfRule type="expression" dxfId="18582" priority="3401">
      <formula>Y28&lt;0</formula>
    </cfRule>
  </conditionalFormatting>
  <conditionalFormatting sqref="Z29">
    <cfRule type="colorScale" priority="3378">
      <colorScale>
        <cfvo type="min"/>
        <cfvo type="max"/>
        <color theme="0"/>
        <color theme="0"/>
      </colorScale>
    </cfRule>
    <cfRule type="expression" dxfId="18581" priority="3380">
      <formula>Y29&lt;0</formula>
    </cfRule>
  </conditionalFormatting>
  <conditionalFormatting sqref="Z30">
    <cfRule type="colorScale" priority="3398">
      <colorScale>
        <cfvo type="min"/>
        <cfvo type="max"/>
        <color theme="0"/>
        <color theme="0"/>
      </colorScale>
    </cfRule>
    <cfRule type="expression" dxfId="18580" priority="3399">
      <formula>Y30&lt;0</formula>
    </cfRule>
  </conditionalFormatting>
  <conditionalFormatting sqref="Z31">
    <cfRule type="colorScale" priority="3396">
      <colorScale>
        <cfvo type="min"/>
        <cfvo type="max"/>
        <color theme="0"/>
        <color theme="0"/>
      </colorScale>
    </cfRule>
    <cfRule type="expression" dxfId="18579" priority="3397">
      <formula>Y31&lt;0</formula>
    </cfRule>
  </conditionalFormatting>
  <conditionalFormatting sqref="Z39">
    <cfRule type="colorScale" priority="3374">
      <colorScale>
        <cfvo type="min"/>
        <cfvo type="max"/>
        <color theme="0"/>
        <color theme="0"/>
      </colorScale>
    </cfRule>
    <cfRule type="expression" priority="3375">
      <formula>#REF!</formula>
    </cfRule>
    <cfRule type="expression" dxfId="18578" priority="3376">
      <formula>Y39&lt;0</formula>
    </cfRule>
  </conditionalFormatting>
  <conditionalFormatting sqref="Z39:Z107">
    <cfRule type="expression" dxfId="18577" priority="3312">
      <formula>IF(Z39="Validar","Rojo","Verde")</formula>
    </cfRule>
  </conditionalFormatting>
  <conditionalFormatting sqref="Z40:Z67">
    <cfRule type="colorScale" priority="3393">
      <colorScale>
        <cfvo type="min"/>
        <cfvo type="max"/>
        <color theme="0"/>
        <color theme="0"/>
      </colorScale>
    </cfRule>
    <cfRule type="expression" priority="3394">
      <formula>$F$19</formula>
    </cfRule>
    <cfRule type="expression" dxfId="18576" priority="3395">
      <formula>Y40&lt;0</formula>
    </cfRule>
  </conditionalFormatting>
  <conditionalFormatting sqref="Z68">
    <cfRule type="colorScale" priority="3371">
      <colorScale>
        <cfvo type="min"/>
        <cfvo type="max"/>
        <color theme="0"/>
        <color theme="0"/>
      </colorScale>
    </cfRule>
    <cfRule type="expression" priority="3372">
      <formula>#REF!</formula>
    </cfRule>
    <cfRule type="expression" dxfId="18575" priority="3373">
      <formula>Y68&lt;0</formula>
    </cfRule>
  </conditionalFormatting>
  <conditionalFormatting sqref="Z69:Z81">
    <cfRule type="colorScale" priority="3418">
      <colorScale>
        <cfvo type="min"/>
        <cfvo type="max"/>
        <color theme="0"/>
        <color theme="0"/>
      </colorScale>
    </cfRule>
    <cfRule type="expression" priority="3419">
      <formula>$F$19</formula>
    </cfRule>
    <cfRule type="expression" dxfId="18574" priority="3420">
      <formula>Y69&lt;0</formula>
    </cfRule>
  </conditionalFormatting>
  <conditionalFormatting sqref="Z82 Z92 Z103 Z107">
    <cfRule type="expression" dxfId="18573" priority="3417">
      <formula>Y82&lt;0</formula>
    </cfRule>
  </conditionalFormatting>
  <conditionalFormatting sqref="Z83">
    <cfRule type="colorScale" priority="3313">
      <colorScale>
        <cfvo type="min"/>
        <cfvo type="max"/>
        <color theme="0"/>
        <color theme="0"/>
      </colorScale>
    </cfRule>
    <cfRule type="expression" priority="3314">
      <formula>#REF!</formula>
    </cfRule>
    <cfRule type="expression" dxfId="18572" priority="3315">
      <formula>Y83&lt;0</formula>
    </cfRule>
  </conditionalFormatting>
  <conditionalFormatting sqref="Z84:Z91">
    <cfRule type="colorScale" priority="3421">
      <colorScale>
        <cfvo type="min"/>
        <cfvo type="max"/>
        <color theme="0"/>
        <color theme="0"/>
      </colorScale>
    </cfRule>
    <cfRule type="expression" priority="3422">
      <formula>$F$19</formula>
    </cfRule>
    <cfRule type="expression" dxfId="18571" priority="3423">
      <formula>Y84&lt;0</formula>
    </cfRule>
  </conditionalFormatting>
  <conditionalFormatting sqref="Z92 Z82 Z103 Z107">
    <cfRule type="colorScale" priority="3416">
      <colorScale>
        <cfvo type="min"/>
        <cfvo type="max"/>
        <color theme="0"/>
        <color theme="0"/>
      </colorScale>
    </cfRule>
  </conditionalFormatting>
  <conditionalFormatting sqref="Z93">
    <cfRule type="colorScale" priority="3368">
      <colorScale>
        <cfvo type="min"/>
        <cfvo type="max"/>
        <color theme="0"/>
        <color theme="0"/>
      </colorScale>
    </cfRule>
    <cfRule type="expression" priority="3369">
      <formula>#REF!</formula>
    </cfRule>
    <cfRule type="expression" dxfId="18570" priority="3370">
      <formula>Y93&lt;0</formula>
    </cfRule>
  </conditionalFormatting>
  <conditionalFormatting sqref="Z94:Z102">
    <cfRule type="colorScale" priority="3424">
      <colorScale>
        <cfvo type="min"/>
        <cfvo type="max"/>
        <color theme="0"/>
        <color theme="0"/>
      </colorScale>
    </cfRule>
    <cfRule type="expression" priority="3425">
      <formula>$F$19</formula>
    </cfRule>
    <cfRule type="expression" dxfId="18569" priority="3426">
      <formula>Y94&lt;0</formula>
    </cfRule>
  </conditionalFormatting>
  <conditionalFormatting sqref="Z104">
    <cfRule type="colorScale" priority="3365">
      <colorScale>
        <cfvo type="min"/>
        <cfvo type="max"/>
        <color theme="0"/>
        <color theme="0"/>
      </colorScale>
    </cfRule>
    <cfRule type="expression" priority="3366">
      <formula>#REF!</formula>
    </cfRule>
    <cfRule type="expression" dxfId="18568" priority="3367">
      <formula>Y104&lt;0</formula>
    </cfRule>
  </conditionalFormatting>
  <conditionalFormatting sqref="Z105:Z106">
    <cfRule type="colorScale" priority="3427">
      <colorScale>
        <cfvo type="min"/>
        <cfvo type="max"/>
        <color theme="0"/>
        <color theme="0"/>
      </colorScale>
    </cfRule>
    <cfRule type="expression" priority="3428">
      <formula>$F$19</formula>
    </cfRule>
    <cfRule type="expression" dxfId="18567" priority="3429">
      <formula>Y105&lt;0</formula>
    </cfRule>
  </conditionalFormatting>
  <conditionalFormatting sqref="Z110">
    <cfRule type="colorScale" priority="3430">
      <colorScale>
        <cfvo type="min"/>
        <cfvo type="max"/>
        <color theme="0"/>
        <color theme="0"/>
      </colorScale>
    </cfRule>
    <cfRule type="expression" dxfId="18566" priority="3431">
      <formula>Y110&lt;0</formula>
    </cfRule>
  </conditionalFormatting>
  <conditionalFormatting sqref="Z110:Z111">
    <cfRule type="expression" priority="3310">
      <formula>$F$19</formula>
    </cfRule>
  </conditionalFormatting>
  <conditionalFormatting sqref="Z111">
    <cfRule type="colorScale" priority="3309">
      <colorScale>
        <cfvo type="min"/>
        <cfvo type="max"/>
        <color theme="0"/>
        <color theme="0"/>
      </colorScale>
    </cfRule>
    <cfRule type="expression" dxfId="18565" priority="3311">
      <formula>Y111&lt;0</formula>
    </cfRule>
  </conditionalFormatting>
  <conditionalFormatting sqref="Z117:Z123">
    <cfRule type="colorScale" priority="3435">
      <colorScale>
        <cfvo type="min"/>
        <cfvo type="max"/>
        <color theme="0"/>
        <color theme="0"/>
      </colorScale>
    </cfRule>
    <cfRule type="expression" priority="3436">
      <formula>$F$19</formula>
    </cfRule>
    <cfRule type="expression" dxfId="18564" priority="3437">
      <formula>Y117&lt;0</formula>
    </cfRule>
  </conditionalFormatting>
  <conditionalFormatting sqref="Z125">
    <cfRule type="colorScale" priority="3362">
      <colorScale>
        <cfvo type="min"/>
        <cfvo type="max"/>
        <color theme="0"/>
        <color theme="0"/>
      </colorScale>
    </cfRule>
    <cfRule type="expression" priority="3363">
      <formula>#REF!</formula>
    </cfRule>
    <cfRule type="expression" dxfId="18563" priority="3364">
      <formula>Y125&lt;0</formula>
    </cfRule>
  </conditionalFormatting>
  <conditionalFormatting sqref="Z125:Z135">
    <cfRule type="expression" dxfId="18562" priority="3361">
      <formula>IF(Z125="Validar","Rojo","Verde")</formula>
    </cfRule>
  </conditionalFormatting>
  <conditionalFormatting sqref="Z126:Z132">
    <cfRule type="colorScale" priority="3438">
      <colorScale>
        <cfvo type="min"/>
        <cfvo type="max"/>
        <color theme="0"/>
        <color theme="0"/>
      </colorScale>
    </cfRule>
    <cfRule type="expression" dxfId="18561" priority="3440">
      <formula>Y126&lt;0</formula>
    </cfRule>
  </conditionalFormatting>
  <conditionalFormatting sqref="Z126:Z134">
    <cfRule type="expression" priority="3439">
      <formula>$F$19</formula>
    </cfRule>
  </conditionalFormatting>
  <conditionalFormatting sqref="Z133:Z134">
    <cfRule type="colorScale" priority="3441">
      <colorScale>
        <cfvo type="min"/>
        <cfvo type="max"/>
        <color theme="0"/>
        <color theme="0"/>
      </colorScale>
    </cfRule>
    <cfRule type="expression" dxfId="18560" priority="3442">
      <formula>Y133&lt;0</formula>
    </cfRule>
  </conditionalFormatting>
  <conditionalFormatting sqref="Z135">
    <cfRule type="colorScale" priority="3432">
      <colorScale>
        <cfvo type="min"/>
        <cfvo type="max"/>
        <color theme="0"/>
        <color theme="0"/>
      </colorScale>
    </cfRule>
    <cfRule type="expression" priority="3433">
      <formula>$F$23</formula>
    </cfRule>
    <cfRule type="expression" dxfId="18559" priority="3434">
      <formula>Y135&lt;0</formula>
    </cfRule>
  </conditionalFormatting>
  <conditionalFormatting sqref="Z110:AA111">
    <cfRule type="expression" dxfId="18558" priority="3305">
      <formula>IF(Z110="Validar","Rojo","Verde")</formula>
    </cfRule>
  </conditionalFormatting>
  <conditionalFormatting sqref="Z117:AA123">
    <cfRule type="expression" dxfId="18557" priority="3318">
      <formula>IF(Z117="Validar","Rojo","Verde")</formula>
    </cfRule>
  </conditionalFormatting>
  <conditionalFormatting sqref="AA40:AA66">
    <cfRule type="colorScale" priority="3353">
      <colorScale>
        <cfvo type="min"/>
        <cfvo type="max"/>
        <color theme="0"/>
        <color theme="0"/>
      </colorScale>
    </cfRule>
    <cfRule type="expression" priority="3354">
      <formula>#REF!</formula>
    </cfRule>
    <cfRule type="expression" dxfId="18556" priority="3355">
      <formula>Z40&lt;0</formula>
    </cfRule>
  </conditionalFormatting>
  <conditionalFormatting sqref="AA40:AA67">
    <cfRule type="expression" dxfId="18555" priority="3352">
      <formula>IF(AA40="Validar","Rojo","Verde")</formula>
    </cfRule>
  </conditionalFormatting>
  <conditionalFormatting sqref="AA67 Z82:AA82 Z92:AA92 Z103:AA103 Z107:AA107">
    <cfRule type="expression" priority="3357">
      <formula>$F$23</formula>
    </cfRule>
  </conditionalFormatting>
  <conditionalFormatting sqref="AA67 AA82 AA92 AA103 AA107">
    <cfRule type="expression" dxfId="18554" priority="3358">
      <formula>Z67&lt;0</formula>
    </cfRule>
  </conditionalFormatting>
  <conditionalFormatting sqref="AA69">
    <cfRule type="colorScale" priority="3350">
      <colorScale>
        <cfvo type="min"/>
        <cfvo type="max"/>
        <color theme="0"/>
        <color theme="0"/>
      </colorScale>
    </cfRule>
    <cfRule type="expression" dxfId="18553" priority="3351">
      <formula>Z69&lt;0</formula>
    </cfRule>
  </conditionalFormatting>
  <conditionalFormatting sqref="AA69:AA81">
    <cfRule type="expression" priority="3348">
      <formula>#REF!</formula>
    </cfRule>
  </conditionalFormatting>
  <conditionalFormatting sqref="AA70:AA78">
    <cfRule type="colorScale" priority="3347">
      <colorScale>
        <cfvo type="min"/>
        <cfvo type="max"/>
        <color theme="0"/>
        <color theme="0"/>
      </colorScale>
    </cfRule>
    <cfRule type="expression" dxfId="18552" priority="3349">
      <formula>Z70&lt;0</formula>
    </cfRule>
  </conditionalFormatting>
  <conditionalFormatting sqref="AA79:AA81">
    <cfRule type="colorScale" priority="3359">
      <colorScale>
        <cfvo type="min"/>
        <cfvo type="max"/>
        <color theme="0"/>
        <color theme="0"/>
      </colorScale>
    </cfRule>
    <cfRule type="expression" dxfId="18551" priority="3360">
      <formula>Z79&lt;0</formula>
    </cfRule>
  </conditionalFormatting>
  <conditionalFormatting sqref="AA82 AA67 AA92 AA103 AA107">
    <cfRule type="colorScale" priority="3356">
      <colorScale>
        <cfvo type="min"/>
        <cfvo type="max"/>
        <color theme="0"/>
        <color theme="0"/>
      </colorScale>
    </cfRule>
  </conditionalFormatting>
  <conditionalFormatting sqref="AA84">
    <cfRule type="colorScale" priority="3344">
      <colorScale>
        <cfvo type="min"/>
        <cfvo type="max"/>
        <color theme="0"/>
        <color theme="0"/>
      </colorScale>
    </cfRule>
    <cfRule type="expression" dxfId="18550" priority="3345">
      <formula>Z84&lt;0</formula>
    </cfRule>
  </conditionalFormatting>
  <conditionalFormatting sqref="AA84:AA91">
    <cfRule type="expression" priority="3342">
      <formula>#REF!</formula>
    </cfRule>
  </conditionalFormatting>
  <conditionalFormatting sqref="AA84:AA92">
    <cfRule type="expression" dxfId="18549" priority="3340">
      <formula>IF(AA84="Validar","Rojo","Verde")</formula>
    </cfRule>
  </conditionalFormatting>
  <conditionalFormatting sqref="AA85:AA91">
    <cfRule type="colorScale" priority="3341">
      <colorScale>
        <cfvo type="min"/>
        <cfvo type="max"/>
        <color theme="0"/>
        <color theme="0"/>
      </colorScale>
    </cfRule>
    <cfRule type="expression" dxfId="18548" priority="3343">
      <formula>Z85&lt;0</formula>
    </cfRule>
  </conditionalFormatting>
  <conditionalFormatting sqref="AA94">
    <cfRule type="colorScale" priority="3338">
      <colorScale>
        <cfvo type="min"/>
        <cfvo type="max"/>
        <color theme="0"/>
        <color theme="0"/>
      </colorScale>
    </cfRule>
    <cfRule type="expression" dxfId="18547" priority="3339">
      <formula>Z94&lt;0</formula>
    </cfRule>
  </conditionalFormatting>
  <conditionalFormatting sqref="AA94:AA102">
    <cfRule type="expression" priority="3332">
      <formula>#REF!</formula>
    </cfRule>
  </conditionalFormatting>
  <conditionalFormatting sqref="AA94:AA103">
    <cfRule type="expression" dxfId="18546" priority="3330">
      <formula>IF(AA94="Validar","Rojo","Verde")</formula>
    </cfRule>
  </conditionalFormatting>
  <conditionalFormatting sqref="AA95:AA100">
    <cfRule type="colorScale" priority="3336">
      <colorScale>
        <cfvo type="min"/>
        <cfvo type="max"/>
        <color theme="0"/>
        <color theme="0"/>
      </colorScale>
    </cfRule>
    <cfRule type="expression" dxfId="18545" priority="3337">
      <formula>Z95&lt;0</formula>
    </cfRule>
  </conditionalFormatting>
  <conditionalFormatting sqref="AA101">
    <cfRule type="colorScale" priority="3334">
      <colorScale>
        <cfvo type="min"/>
        <cfvo type="max"/>
        <color theme="0"/>
        <color theme="0"/>
      </colorScale>
    </cfRule>
    <cfRule type="expression" dxfId="18544" priority="3335">
      <formula>Z101&lt;0</formula>
    </cfRule>
  </conditionalFormatting>
  <conditionalFormatting sqref="AA102">
    <cfRule type="colorScale" priority="3331">
      <colorScale>
        <cfvo type="min"/>
        <cfvo type="max"/>
        <color theme="0"/>
        <color theme="0"/>
      </colorScale>
    </cfRule>
    <cfRule type="expression" dxfId="18543" priority="3333">
      <formula>Z102&lt;0</formula>
    </cfRule>
  </conditionalFormatting>
  <conditionalFormatting sqref="AA105">
    <cfRule type="colorScale" priority="3328">
      <colorScale>
        <cfvo type="min"/>
        <cfvo type="max"/>
        <color theme="0"/>
        <color theme="0"/>
      </colorScale>
    </cfRule>
    <cfRule type="expression" dxfId="18542" priority="3329">
      <formula>Z105&lt;0</formula>
    </cfRule>
  </conditionalFormatting>
  <conditionalFormatting sqref="AA105:AA106">
    <cfRule type="expression" priority="3326">
      <formula>#REF!</formula>
    </cfRule>
  </conditionalFormatting>
  <conditionalFormatting sqref="AA105:AA107">
    <cfRule type="expression" dxfId="18541" priority="3324">
      <formula>IF(AA105="Validar","Rojo","Verde")</formula>
    </cfRule>
  </conditionalFormatting>
  <conditionalFormatting sqref="AA106">
    <cfRule type="colorScale" priority="3325">
      <colorScale>
        <cfvo type="min"/>
        <cfvo type="max"/>
        <color theme="0"/>
        <color theme="0"/>
      </colorScale>
    </cfRule>
    <cfRule type="expression" dxfId="18540" priority="3327">
      <formula>Z106&lt;0</formula>
    </cfRule>
  </conditionalFormatting>
  <conditionalFormatting sqref="AA110">
    <cfRule type="colorScale" priority="3316">
      <colorScale>
        <cfvo type="min"/>
        <cfvo type="max"/>
        <color theme="0"/>
        <color theme="0"/>
      </colorScale>
    </cfRule>
    <cfRule type="expression" dxfId="18539" priority="3317">
      <formula>Z110&lt;0</formula>
    </cfRule>
  </conditionalFormatting>
  <conditionalFormatting sqref="AA110:AA111">
    <cfRule type="expression" priority="3307">
      <formula>#REF!</formula>
    </cfRule>
  </conditionalFormatting>
  <conditionalFormatting sqref="AA111">
    <cfRule type="colorScale" priority="3306">
      <colorScale>
        <cfvo type="min"/>
        <cfvo type="max"/>
        <color theme="0"/>
        <color theme="0"/>
      </colorScale>
    </cfRule>
    <cfRule type="expression" dxfId="18538" priority="3308">
      <formula>Z111&lt;0</formula>
    </cfRule>
  </conditionalFormatting>
  <conditionalFormatting sqref="AA117">
    <cfRule type="colorScale" priority="3322">
      <colorScale>
        <cfvo type="min"/>
        <cfvo type="max"/>
        <color theme="0"/>
        <color theme="0"/>
      </colorScale>
    </cfRule>
    <cfRule type="expression" dxfId="18537" priority="3323">
      <formula>Z117&lt;0</formula>
    </cfRule>
  </conditionalFormatting>
  <conditionalFormatting sqref="AA117:AA123">
    <cfRule type="expression" priority="3320">
      <formula>#REF!</formula>
    </cfRule>
  </conditionalFormatting>
  <conditionalFormatting sqref="AA118:AA123">
    <cfRule type="colorScale" priority="3319">
      <colorScale>
        <cfvo type="min"/>
        <cfvo type="max"/>
        <color theme="0"/>
        <color theme="0"/>
      </colorScale>
    </cfRule>
    <cfRule type="expression" dxfId="18536" priority="3321">
      <formula>Z118&lt;0</formula>
    </cfRule>
  </conditionalFormatting>
  <conditionalFormatting sqref="AA126:AA135">
    <cfRule type="expression" dxfId="18535" priority="3443">
      <formula>IF(AA126="Validar","Rojo","Verde")</formula>
    </cfRule>
    <cfRule type="colorScale" priority="3444">
      <colorScale>
        <cfvo type="min"/>
        <cfvo type="max"/>
        <color theme="0"/>
        <color theme="0"/>
      </colorScale>
    </cfRule>
    <cfRule type="expression" priority="3445">
      <formula>$F$23</formula>
    </cfRule>
    <cfRule type="expression" dxfId="18534" priority="3446">
      <formula>Z126&lt;0</formula>
    </cfRule>
  </conditionalFormatting>
  <conditionalFormatting sqref="Z6">
    <cfRule type="colorScale" priority="3303">
      <colorScale>
        <cfvo type="min"/>
        <cfvo type="max"/>
        <color theme="0"/>
        <color theme="0"/>
      </colorScale>
    </cfRule>
    <cfRule type="expression" dxfId="18533" priority="3304">
      <formula>Y6&lt;0</formula>
    </cfRule>
  </conditionalFormatting>
  <conditionalFormatting sqref="Z6">
    <cfRule type="expression" dxfId="18532" priority="3301">
      <formula>IF(Z6="Validar","Rojo","Verde")</formula>
    </cfRule>
    <cfRule type="expression" priority="3302">
      <formula>#REF!</formula>
    </cfRule>
  </conditionalFormatting>
  <conditionalFormatting sqref="Z7:Z8">
    <cfRule type="colorScale" priority="3299">
      <colorScale>
        <cfvo type="min"/>
        <cfvo type="max"/>
        <color theme="0"/>
        <color theme="0"/>
      </colorScale>
    </cfRule>
    <cfRule type="expression" dxfId="18531" priority="3300">
      <formula>Y7&lt;0</formula>
    </cfRule>
  </conditionalFormatting>
  <conditionalFormatting sqref="Z7:Z8">
    <cfRule type="expression" dxfId="18530" priority="3297">
      <formula>IF(Z7="Validar","Rojo","Verde")</formula>
    </cfRule>
    <cfRule type="expression" priority="3298">
      <formula>#REF!</formula>
    </cfRule>
  </conditionalFormatting>
  <conditionalFormatting sqref="AD9">
    <cfRule type="colorScale" priority="3264">
      <colorScale>
        <cfvo type="min"/>
        <cfvo type="max"/>
        <color theme="0"/>
        <color theme="0"/>
      </colorScale>
    </cfRule>
    <cfRule type="expression" dxfId="18529" priority="3265">
      <formula>AC9&lt;0</formula>
    </cfRule>
  </conditionalFormatting>
  <conditionalFormatting sqref="AD9:AD20">
    <cfRule type="expression" dxfId="18528" priority="3235">
      <formula>IF(AD9="Validar","Rojo","Verde")</formula>
    </cfRule>
    <cfRule type="expression" priority="3237">
      <formula>#REF!</formula>
    </cfRule>
  </conditionalFormatting>
  <conditionalFormatting sqref="AD10">
    <cfRule type="colorScale" priority="3241">
      <colorScale>
        <cfvo type="min"/>
        <cfvo type="max"/>
        <color theme="0"/>
        <color theme="0"/>
      </colorScale>
    </cfRule>
    <cfRule type="expression" dxfId="18527" priority="3242">
      <formula>AC10&lt;0</formula>
    </cfRule>
  </conditionalFormatting>
  <conditionalFormatting sqref="AD11:AD14">
    <cfRule type="colorScale" priority="3262">
      <colorScale>
        <cfvo type="min"/>
        <cfvo type="max"/>
        <color theme="0"/>
        <color theme="0"/>
      </colorScale>
    </cfRule>
    <cfRule type="expression" dxfId="18526" priority="3263">
      <formula>AC11&lt;0</formula>
    </cfRule>
  </conditionalFormatting>
  <conditionalFormatting sqref="AD15">
    <cfRule type="colorScale" priority="3239">
      <colorScale>
        <cfvo type="min"/>
        <cfvo type="max"/>
        <color theme="0"/>
        <color theme="0"/>
      </colorScale>
    </cfRule>
    <cfRule type="expression" dxfId="18525" priority="3240">
      <formula>AC15&lt;0</formula>
    </cfRule>
  </conditionalFormatting>
  <conditionalFormatting sqref="AD16:AD17">
    <cfRule type="colorScale" priority="3260">
      <colorScale>
        <cfvo type="min"/>
        <cfvo type="max"/>
        <color theme="0"/>
        <color theme="0"/>
      </colorScale>
    </cfRule>
    <cfRule type="expression" dxfId="18524" priority="3261">
      <formula>AC16&lt;0</formula>
    </cfRule>
  </conditionalFormatting>
  <conditionalFormatting sqref="AD18">
    <cfRule type="colorScale" priority="3236">
      <colorScale>
        <cfvo type="min"/>
        <cfvo type="max"/>
        <color theme="0"/>
        <color theme="0"/>
      </colorScale>
    </cfRule>
    <cfRule type="expression" dxfId="18523" priority="3238">
      <formula>AC18&lt;0</formula>
    </cfRule>
  </conditionalFormatting>
  <conditionalFormatting sqref="AD19:AD20">
    <cfRule type="colorScale" priority="3258">
      <colorScale>
        <cfvo type="min"/>
        <cfvo type="max"/>
        <color theme="0"/>
        <color theme="0"/>
      </colorScale>
    </cfRule>
    <cfRule type="expression" dxfId="18522" priority="3259">
      <formula>AC19&lt;0</formula>
    </cfRule>
  </conditionalFormatting>
  <conditionalFormatting sqref="AD23">
    <cfRule type="colorScale" priority="3233">
      <colorScale>
        <cfvo type="min"/>
        <cfvo type="max"/>
        <color theme="0"/>
        <color theme="0"/>
      </colorScale>
    </cfRule>
    <cfRule type="expression" dxfId="18521" priority="3234">
      <formula>AC23&lt;0</formula>
    </cfRule>
  </conditionalFormatting>
  <conditionalFormatting sqref="AD23:AD31">
    <cfRule type="expression" dxfId="18520" priority="3227">
      <formula>IF(AD23="Validar","Rojo","Verde")</formula>
    </cfRule>
    <cfRule type="expression" priority="3229">
      <formula>#REF!</formula>
    </cfRule>
  </conditionalFormatting>
  <conditionalFormatting sqref="AD24">
    <cfRule type="colorScale" priority="3256">
      <colorScale>
        <cfvo type="min"/>
        <cfvo type="max"/>
        <color theme="0"/>
        <color theme="0"/>
      </colorScale>
    </cfRule>
    <cfRule type="expression" dxfId="18519" priority="3257">
      <formula>AC24&lt;0</formula>
    </cfRule>
  </conditionalFormatting>
  <conditionalFormatting sqref="AD25">
    <cfRule type="colorScale" priority="3254">
      <colorScale>
        <cfvo type="min"/>
        <cfvo type="max"/>
        <color theme="0"/>
        <color theme="0"/>
      </colorScale>
    </cfRule>
    <cfRule type="expression" dxfId="18518" priority="3255">
      <formula>AC25&lt;0</formula>
    </cfRule>
  </conditionalFormatting>
  <conditionalFormatting sqref="AD26">
    <cfRule type="colorScale" priority="3231">
      <colorScale>
        <cfvo type="min"/>
        <cfvo type="max"/>
        <color theme="0"/>
        <color theme="0"/>
      </colorScale>
    </cfRule>
    <cfRule type="expression" dxfId="18517" priority="3232">
      <formula>AC26&lt;0</formula>
    </cfRule>
  </conditionalFormatting>
  <conditionalFormatting sqref="AD27">
    <cfRule type="colorScale" priority="3252">
      <colorScale>
        <cfvo type="min"/>
        <cfvo type="max"/>
        <color theme="0"/>
        <color theme="0"/>
      </colorScale>
    </cfRule>
    <cfRule type="expression" dxfId="18516" priority="3253">
      <formula>AC27&lt;0</formula>
    </cfRule>
  </conditionalFormatting>
  <conditionalFormatting sqref="AD28">
    <cfRule type="colorScale" priority="3250">
      <colorScale>
        <cfvo type="min"/>
        <cfvo type="max"/>
        <color theme="0"/>
        <color theme="0"/>
      </colorScale>
    </cfRule>
    <cfRule type="expression" dxfId="18515" priority="3251">
      <formula>AC28&lt;0</formula>
    </cfRule>
  </conditionalFormatting>
  <conditionalFormatting sqref="AD29">
    <cfRule type="colorScale" priority="3228">
      <colorScale>
        <cfvo type="min"/>
        <cfvo type="max"/>
        <color theme="0"/>
        <color theme="0"/>
      </colorScale>
    </cfRule>
    <cfRule type="expression" dxfId="18514" priority="3230">
      <formula>AC29&lt;0</formula>
    </cfRule>
  </conditionalFormatting>
  <conditionalFormatting sqref="AD30">
    <cfRule type="colorScale" priority="3248">
      <colorScale>
        <cfvo type="min"/>
        <cfvo type="max"/>
        <color theme="0"/>
        <color theme="0"/>
      </colorScale>
    </cfRule>
    <cfRule type="expression" dxfId="18513" priority="3249">
      <formula>AC30&lt;0</formula>
    </cfRule>
  </conditionalFormatting>
  <conditionalFormatting sqref="AD31">
    <cfRule type="colorScale" priority="3246">
      <colorScale>
        <cfvo type="min"/>
        <cfvo type="max"/>
        <color theme="0"/>
        <color theme="0"/>
      </colorScale>
    </cfRule>
    <cfRule type="expression" dxfId="18512" priority="3247">
      <formula>AC31&lt;0</formula>
    </cfRule>
  </conditionalFormatting>
  <conditionalFormatting sqref="AD39">
    <cfRule type="colorScale" priority="3224">
      <colorScale>
        <cfvo type="min"/>
        <cfvo type="max"/>
        <color theme="0"/>
        <color theme="0"/>
      </colorScale>
    </cfRule>
    <cfRule type="expression" priority="3225">
      <formula>#REF!</formula>
    </cfRule>
    <cfRule type="expression" dxfId="18511" priority="3226">
      <formula>AC39&lt;0</formula>
    </cfRule>
  </conditionalFormatting>
  <conditionalFormatting sqref="AD39:AD107">
    <cfRule type="expression" dxfId="18510" priority="3162">
      <formula>IF(AD39="Validar","Rojo","Verde")</formula>
    </cfRule>
  </conditionalFormatting>
  <conditionalFormatting sqref="AD40:AD67">
    <cfRule type="colorScale" priority="3243">
      <colorScale>
        <cfvo type="min"/>
        <cfvo type="max"/>
        <color theme="0"/>
        <color theme="0"/>
      </colorScale>
    </cfRule>
    <cfRule type="expression" priority="3244">
      <formula>$F$19</formula>
    </cfRule>
    <cfRule type="expression" dxfId="18509" priority="3245">
      <formula>AC40&lt;0</formula>
    </cfRule>
  </conditionalFormatting>
  <conditionalFormatting sqref="AD68">
    <cfRule type="colorScale" priority="3221">
      <colorScale>
        <cfvo type="min"/>
        <cfvo type="max"/>
        <color theme="0"/>
        <color theme="0"/>
      </colorScale>
    </cfRule>
    <cfRule type="expression" priority="3222">
      <formula>#REF!</formula>
    </cfRule>
    <cfRule type="expression" dxfId="18508" priority="3223">
      <formula>AC68&lt;0</formula>
    </cfRule>
  </conditionalFormatting>
  <conditionalFormatting sqref="AD69:AD81">
    <cfRule type="colorScale" priority="3268">
      <colorScale>
        <cfvo type="min"/>
        <cfvo type="max"/>
        <color theme="0"/>
        <color theme="0"/>
      </colorScale>
    </cfRule>
    <cfRule type="expression" priority="3269">
      <formula>$F$19</formula>
    </cfRule>
    <cfRule type="expression" dxfId="18507" priority="3270">
      <formula>AC69&lt;0</formula>
    </cfRule>
  </conditionalFormatting>
  <conditionalFormatting sqref="AD82 AD92 AD103 AD107">
    <cfRule type="expression" dxfId="18506" priority="3267">
      <formula>AC82&lt;0</formula>
    </cfRule>
  </conditionalFormatting>
  <conditionalFormatting sqref="AD83">
    <cfRule type="colorScale" priority="3163">
      <colorScale>
        <cfvo type="min"/>
        <cfvo type="max"/>
        <color theme="0"/>
        <color theme="0"/>
      </colorScale>
    </cfRule>
    <cfRule type="expression" priority="3164">
      <formula>#REF!</formula>
    </cfRule>
    <cfRule type="expression" dxfId="18505" priority="3165">
      <formula>AC83&lt;0</formula>
    </cfRule>
  </conditionalFormatting>
  <conditionalFormatting sqref="AD84:AD91">
    <cfRule type="colorScale" priority="3271">
      <colorScale>
        <cfvo type="min"/>
        <cfvo type="max"/>
        <color theme="0"/>
        <color theme="0"/>
      </colorScale>
    </cfRule>
    <cfRule type="expression" priority="3272">
      <formula>$F$19</formula>
    </cfRule>
    <cfRule type="expression" dxfId="18504" priority="3273">
      <formula>AC84&lt;0</formula>
    </cfRule>
  </conditionalFormatting>
  <conditionalFormatting sqref="AD92 AD82 AD103 AD107">
    <cfRule type="colorScale" priority="3266">
      <colorScale>
        <cfvo type="min"/>
        <cfvo type="max"/>
        <color theme="0"/>
        <color theme="0"/>
      </colorScale>
    </cfRule>
  </conditionalFormatting>
  <conditionalFormatting sqref="AD93">
    <cfRule type="colorScale" priority="3218">
      <colorScale>
        <cfvo type="min"/>
        <cfvo type="max"/>
        <color theme="0"/>
        <color theme="0"/>
      </colorScale>
    </cfRule>
    <cfRule type="expression" priority="3219">
      <formula>#REF!</formula>
    </cfRule>
    <cfRule type="expression" dxfId="18503" priority="3220">
      <formula>AC93&lt;0</formula>
    </cfRule>
  </conditionalFormatting>
  <conditionalFormatting sqref="AD94:AD102">
    <cfRule type="colorScale" priority="3274">
      <colorScale>
        <cfvo type="min"/>
        <cfvo type="max"/>
        <color theme="0"/>
        <color theme="0"/>
      </colorScale>
    </cfRule>
    <cfRule type="expression" priority="3275">
      <formula>$F$19</formula>
    </cfRule>
    <cfRule type="expression" dxfId="18502" priority="3276">
      <formula>AC94&lt;0</formula>
    </cfRule>
  </conditionalFormatting>
  <conditionalFormatting sqref="AD104">
    <cfRule type="colorScale" priority="3215">
      <colorScale>
        <cfvo type="min"/>
        <cfvo type="max"/>
        <color theme="0"/>
        <color theme="0"/>
      </colorScale>
    </cfRule>
    <cfRule type="expression" priority="3216">
      <formula>#REF!</formula>
    </cfRule>
    <cfRule type="expression" dxfId="18501" priority="3217">
      <formula>AC104&lt;0</formula>
    </cfRule>
  </conditionalFormatting>
  <conditionalFormatting sqref="AD105:AD106">
    <cfRule type="colorScale" priority="3277">
      <colorScale>
        <cfvo type="min"/>
        <cfvo type="max"/>
        <color theme="0"/>
        <color theme="0"/>
      </colorScale>
    </cfRule>
    <cfRule type="expression" priority="3278">
      <formula>$F$19</formula>
    </cfRule>
    <cfRule type="expression" dxfId="18500" priority="3279">
      <formula>AC105&lt;0</formula>
    </cfRule>
  </conditionalFormatting>
  <conditionalFormatting sqref="AD110">
    <cfRule type="colorScale" priority="3280">
      <colorScale>
        <cfvo type="min"/>
        <cfvo type="max"/>
        <color theme="0"/>
        <color theme="0"/>
      </colorScale>
    </cfRule>
    <cfRule type="expression" dxfId="18499" priority="3281">
      <formula>AC110&lt;0</formula>
    </cfRule>
  </conditionalFormatting>
  <conditionalFormatting sqref="AD110:AD111">
    <cfRule type="expression" priority="3160">
      <formula>$F$19</formula>
    </cfRule>
  </conditionalFormatting>
  <conditionalFormatting sqref="AD111">
    <cfRule type="colorScale" priority="3159">
      <colorScale>
        <cfvo type="min"/>
        <cfvo type="max"/>
        <color theme="0"/>
        <color theme="0"/>
      </colorScale>
    </cfRule>
    <cfRule type="expression" dxfId="18498" priority="3161">
      <formula>AC111&lt;0</formula>
    </cfRule>
  </conditionalFormatting>
  <conditionalFormatting sqref="AD117:AD123">
    <cfRule type="colorScale" priority="3285">
      <colorScale>
        <cfvo type="min"/>
        <cfvo type="max"/>
        <color theme="0"/>
        <color theme="0"/>
      </colorScale>
    </cfRule>
    <cfRule type="expression" priority="3286">
      <formula>$F$19</formula>
    </cfRule>
    <cfRule type="expression" dxfId="18497" priority="3287">
      <formula>AC117&lt;0</formula>
    </cfRule>
  </conditionalFormatting>
  <conditionalFormatting sqref="AD125">
    <cfRule type="colorScale" priority="3212">
      <colorScale>
        <cfvo type="min"/>
        <cfvo type="max"/>
        <color theme="0"/>
        <color theme="0"/>
      </colorScale>
    </cfRule>
    <cfRule type="expression" priority="3213">
      <formula>#REF!</formula>
    </cfRule>
    <cfRule type="expression" dxfId="18496" priority="3214">
      <formula>AC125&lt;0</formula>
    </cfRule>
  </conditionalFormatting>
  <conditionalFormatting sqref="AD125:AD135">
    <cfRule type="expression" dxfId="18495" priority="3211">
      <formula>IF(AD125="Validar","Rojo","Verde")</formula>
    </cfRule>
  </conditionalFormatting>
  <conditionalFormatting sqref="AD126:AD132">
    <cfRule type="colorScale" priority="3288">
      <colorScale>
        <cfvo type="min"/>
        <cfvo type="max"/>
        <color theme="0"/>
        <color theme="0"/>
      </colorScale>
    </cfRule>
    <cfRule type="expression" dxfId="18494" priority="3290">
      <formula>AC126&lt;0</formula>
    </cfRule>
  </conditionalFormatting>
  <conditionalFormatting sqref="AD126:AD134">
    <cfRule type="expression" priority="3289">
      <formula>$F$19</formula>
    </cfRule>
  </conditionalFormatting>
  <conditionalFormatting sqref="AD133:AD134">
    <cfRule type="colorScale" priority="3291">
      <colorScale>
        <cfvo type="min"/>
        <cfvo type="max"/>
        <color theme="0"/>
        <color theme="0"/>
      </colorScale>
    </cfRule>
    <cfRule type="expression" dxfId="18493" priority="3292">
      <formula>AC133&lt;0</formula>
    </cfRule>
  </conditionalFormatting>
  <conditionalFormatting sqref="AD135">
    <cfRule type="colorScale" priority="3282">
      <colorScale>
        <cfvo type="min"/>
        <cfvo type="max"/>
        <color theme="0"/>
        <color theme="0"/>
      </colorScale>
    </cfRule>
    <cfRule type="expression" priority="3283">
      <formula>$F$23</formula>
    </cfRule>
    <cfRule type="expression" dxfId="18492" priority="3284">
      <formula>AC135&lt;0</formula>
    </cfRule>
  </conditionalFormatting>
  <conditionalFormatting sqref="AD110:AE111">
    <cfRule type="expression" dxfId="18491" priority="3155">
      <formula>IF(AD110="Validar","Rojo","Verde")</formula>
    </cfRule>
  </conditionalFormatting>
  <conditionalFormatting sqref="AD117:AE123">
    <cfRule type="expression" dxfId="18490" priority="3168">
      <formula>IF(AD117="Validar","Rojo","Verde")</formula>
    </cfRule>
  </conditionalFormatting>
  <conditionalFormatting sqref="AE40:AE66">
    <cfRule type="colorScale" priority="3203">
      <colorScale>
        <cfvo type="min"/>
        <cfvo type="max"/>
        <color theme="0"/>
        <color theme="0"/>
      </colorScale>
    </cfRule>
    <cfRule type="expression" priority="3204">
      <formula>#REF!</formula>
    </cfRule>
    <cfRule type="expression" dxfId="18489" priority="3205">
      <formula>AD40&lt;0</formula>
    </cfRule>
  </conditionalFormatting>
  <conditionalFormatting sqref="AE40:AE67">
    <cfRule type="expression" dxfId="18488" priority="3202">
      <formula>IF(AE40="Validar","Rojo","Verde")</formula>
    </cfRule>
  </conditionalFormatting>
  <conditionalFormatting sqref="AE67 AD82:AE82 AD92:AE92 AD103:AE103 AD107:AE107">
    <cfRule type="expression" priority="3207">
      <formula>$F$23</formula>
    </cfRule>
  </conditionalFormatting>
  <conditionalFormatting sqref="AE67 AE82 AE92 AE103 AE107">
    <cfRule type="expression" dxfId="18487" priority="3208">
      <formula>AD67&lt;0</formula>
    </cfRule>
  </conditionalFormatting>
  <conditionalFormatting sqref="AE69">
    <cfRule type="colorScale" priority="3200">
      <colorScale>
        <cfvo type="min"/>
        <cfvo type="max"/>
        <color theme="0"/>
        <color theme="0"/>
      </colorScale>
    </cfRule>
    <cfRule type="expression" dxfId="18486" priority="3201">
      <formula>AD69&lt;0</formula>
    </cfRule>
  </conditionalFormatting>
  <conditionalFormatting sqref="AE69:AE81">
    <cfRule type="expression" priority="3198">
      <formula>#REF!</formula>
    </cfRule>
  </conditionalFormatting>
  <conditionalFormatting sqref="AE69:AE82">
    <cfRule type="expression" dxfId="18485" priority="3196">
      <formula>IF(AE69="Validar","Rojo","Verde")</formula>
    </cfRule>
  </conditionalFormatting>
  <conditionalFormatting sqref="AE70:AE78">
    <cfRule type="colorScale" priority="3197">
      <colorScale>
        <cfvo type="min"/>
        <cfvo type="max"/>
        <color theme="0"/>
        <color theme="0"/>
      </colorScale>
    </cfRule>
    <cfRule type="expression" dxfId="18484" priority="3199">
      <formula>AD70&lt;0</formula>
    </cfRule>
  </conditionalFormatting>
  <conditionalFormatting sqref="AE79:AE81">
    <cfRule type="colorScale" priority="3209">
      <colorScale>
        <cfvo type="min"/>
        <cfvo type="max"/>
        <color theme="0"/>
        <color theme="0"/>
      </colorScale>
    </cfRule>
    <cfRule type="expression" dxfId="18483" priority="3210">
      <formula>AD79&lt;0</formula>
    </cfRule>
  </conditionalFormatting>
  <conditionalFormatting sqref="AE82 AE67 AE92 AE103 AE107">
    <cfRule type="colorScale" priority="3206">
      <colorScale>
        <cfvo type="min"/>
        <cfvo type="max"/>
        <color theme="0"/>
        <color theme="0"/>
      </colorScale>
    </cfRule>
  </conditionalFormatting>
  <conditionalFormatting sqref="AE84">
    <cfRule type="colorScale" priority="3194">
      <colorScale>
        <cfvo type="min"/>
        <cfvo type="max"/>
        <color theme="0"/>
        <color theme="0"/>
      </colorScale>
    </cfRule>
    <cfRule type="expression" dxfId="18482" priority="3195">
      <formula>AD84&lt;0</formula>
    </cfRule>
  </conditionalFormatting>
  <conditionalFormatting sqref="AE84:AE91">
    <cfRule type="expression" priority="3192">
      <formula>#REF!</formula>
    </cfRule>
  </conditionalFormatting>
  <conditionalFormatting sqref="AE84:AE92">
    <cfRule type="expression" dxfId="18481" priority="3190">
      <formula>IF(AE84="Validar","Rojo","Verde")</formula>
    </cfRule>
  </conditionalFormatting>
  <conditionalFormatting sqref="AE85:AE91">
    <cfRule type="colorScale" priority="3191">
      <colorScale>
        <cfvo type="min"/>
        <cfvo type="max"/>
        <color theme="0"/>
        <color theme="0"/>
      </colorScale>
    </cfRule>
    <cfRule type="expression" dxfId="18480" priority="3193">
      <formula>AD85&lt;0</formula>
    </cfRule>
  </conditionalFormatting>
  <conditionalFormatting sqref="AE94">
    <cfRule type="colorScale" priority="3188">
      <colorScale>
        <cfvo type="min"/>
        <cfvo type="max"/>
        <color theme="0"/>
        <color theme="0"/>
      </colorScale>
    </cfRule>
    <cfRule type="expression" dxfId="18479" priority="3189">
      <formula>AD94&lt;0</formula>
    </cfRule>
  </conditionalFormatting>
  <conditionalFormatting sqref="AE94:AE102">
    <cfRule type="expression" priority="3182">
      <formula>#REF!</formula>
    </cfRule>
  </conditionalFormatting>
  <conditionalFormatting sqref="AE94:AE103">
    <cfRule type="expression" dxfId="18478" priority="3180">
      <formula>IF(AE94="Validar","Rojo","Verde")</formula>
    </cfRule>
  </conditionalFormatting>
  <conditionalFormatting sqref="AE95:AE100">
    <cfRule type="colorScale" priority="3186">
      <colorScale>
        <cfvo type="min"/>
        <cfvo type="max"/>
        <color theme="0"/>
        <color theme="0"/>
      </colorScale>
    </cfRule>
    <cfRule type="expression" dxfId="18477" priority="3187">
      <formula>AD95&lt;0</formula>
    </cfRule>
  </conditionalFormatting>
  <conditionalFormatting sqref="AE101">
    <cfRule type="colorScale" priority="3184">
      <colorScale>
        <cfvo type="min"/>
        <cfvo type="max"/>
        <color theme="0"/>
        <color theme="0"/>
      </colorScale>
    </cfRule>
    <cfRule type="expression" dxfId="18476" priority="3185">
      <formula>AD101&lt;0</formula>
    </cfRule>
  </conditionalFormatting>
  <conditionalFormatting sqref="AE102">
    <cfRule type="colorScale" priority="3181">
      <colorScale>
        <cfvo type="min"/>
        <cfvo type="max"/>
        <color theme="0"/>
        <color theme="0"/>
      </colorScale>
    </cfRule>
    <cfRule type="expression" dxfId="18475" priority="3183">
      <formula>AD102&lt;0</formula>
    </cfRule>
  </conditionalFormatting>
  <conditionalFormatting sqref="AE105">
    <cfRule type="colorScale" priority="3178">
      <colorScale>
        <cfvo type="min"/>
        <cfvo type="max"/>
        <color theme="0"/>
        <color theme="0"/>
      </colorScale>
    </cfRule>
    <cfRule type="expression" dxfId="18474" priority="3179">
      <formula>AD105&lt;0</formula>
    </cfRule>
  </conditionalFormatting>
  <conditionalFormatting sqref="AE105:AE106">
    <cfRule type="expression" priority="3176">
      <formula>#REF!</formula>
    </cfRule>
  </conditionalFormatting>
  <conditionalFormatting sqref="AE105:AE107">
    <cfRule type="expression" dxfId="18473" priority="3174">
      <formula>IF(AE105="Validar","Rojo","Verde")</formula>
    </cfRule>
  </conditionalFormatting>
  <conditionalFormatting sqref="AE106">
    <cfRule type="colorScale" priority="3175">
      <colorScale>
        <cfvo type="min"/>
        <cfvo type="max"/>
        <color theme="0"/>
        <color theme="0"/>
      </colorScale>
    </cfRule>
    <cfRule type="expression" dxfId="18472" priority="3177">
      <formula>AD106&lt;0</formula>
    </cfRule>
  </conditionalFormatting>
  <conditionalFormatting sqref="AE110">
    <cfRule type="colorScale" priority="3166">
      <colorScale>
        <cfvo type="min"/>
        <cfvo type="max"/>
        <color theme="0"/>
        <color theme="0"/>
      </colorScale>
    </cfRule>
    <cfRule type="expression" dxfId="18471" priority="3167">
      <formula>AD110&lt;0</formula>
    </cfRule>
  </conditionalFormatting>
  <conditionalFormatting sqref="AE110:AE111">
    <cfRule type="expression" priority="3157">
      <formula>#REF!</formula>
    </cfRule>
  </conditionalFormatting>
  <conditionalFormatting sqref="AE111">
    <cfRule type="colorScale" priority="3156">
      <colorScale>
        <cfvo type="min"/>
        <cfvo type="max"/>
        <color theme="0"/>
        <color theme="0"/>
      </colorScale>
    </cfRule>
    <cfRule type="expression" dxfId="18470" priority="3158">
      <formula>AD111&lt;0</formula>
    </cfRule>
  </conditionalFormatting>
  <conditionalFormatting sqref="AE117">
    <cfRule type="colorScale" priority="3172">
      <colorScale>
        <cfvo type="min"/>
        <cfvo type="max"/>
        <color theme="0"/>
        <color theme="0"/>
      </colorScale>
    </cfRule>
    <cfRule type="expression" dxfId="18469" priority="3173">
      <formula>AD117&lt;0</formula>
    </cfRule>
  </conditionalFormatting>
  <conditionalFormatting sqref="AE117:AE123">
    <cfRule type="expression" priority="3170">
      <formula>#REF!</formula>
    </cfRule>
  </conditionalFormatting>
  <conditionalFormatting sqref="AE118:AE123">
    <cfRule type="colorScale" priority="3169">
      <colorScale>
        <cfvo type="min"/>
        <cfvo type="max"/>
        <color theme="0"/>
        <color theme="0"/>
      </colorScale>
    </cfRule>
    <cfRule type="expression" dxfId="18468" priority="3171">
      <formula>AD118&lt;0</formula>
    </cfRule>
  </conditionalFormatting>
  <conditionalFormatting sqref="AE126:AE135">
    <cfRule type="expression" dxfId="18467" priority="3293">
      <formula>IF(AE126="Validar","Rojo","Verde")</formula>
    </cfRule>
    <cfRule type="colorScale" priority="3294">
      <colorScale>
        <cfvo type="min"/>
        <cfvo type="max"/>
        <color theme="0"/>
        <color theme="0"/>
      </colorScale>
    </cfRule>
    <cfRule type="expression" priority="3295">
      <formula>$F$23</formula>
    </cfRule>
    <cfRule type="expression" dxfId="18466" priority="3296">
      <formula>AD126&lt;0</formula>
    </cfRule>
  </conditionalFormatting>
  <conditionalFormatting sqref="AD6">
    <cfRule type="colorScale" priority="3153">
      <colorScale>
        <cfvo type="min"/>
        <cfvo type="max"/>
        <color theme="0"/>
        <color theme="0"/>
      </colorScale>
    </cfRule>
    <cfRule type="expression" dxfId="18465" priority="3154">
      <formula>AC6&lt;0</formula>
    </cfRule>
  </conditionalFormatting>
  <conditionalFormatting sqref="AD6">
    <cfRule type="expression" dxfId="18464" priority="3151">
      <formula>IF(AD6="Validar","Rojo","Verde")</formula>
    </cfRule>
    <cfRule type="expression" priority="3152">
      <formula>#REF!</formula>
    </cfRule>
  </conditionalFormatting>
  <conditionalFormatting sqref="AD7:AD8">
    <cfRule type="colorScale" priority="3149">
      <colorScale>
        <cfvo type="min"/>
        <cfvo type="max"/>
        <color theme="0"/>
        <color theme="0"/>
      </colorScale>
    </cfRule>
    <cfRule type="expression" dxfId="18463" priority="3150">
      <formula>AC7&lt;0</formula>
    </cfRule>
  </conditionalFormatting>
  <conditionalFormatting sqref="AD7:AD8">
    <cfRule type="expression" dxfId="18462" priority="3147">
      <formula>IF(AD7="Validar","Rojo","Verde")</formula>
    </cfRule>
    <cfRule type="expression" priority="3148">
      <formula>#REF!</formula>
    </cfRule>
  </conditionalFormatting>
  <conditionalFormatting sqref="AG9">
    <cfRule type="colorScale" priority="3114">
      <colorScale>
        <cfvo type="min"/>
        <cfvo type="max"/>
        <color theme="0"/>
        <color theme="0"/>
      </colorScale>
    </cfRule>
    <cfRule type="expression" dxfId="18461" priority="3115">
      <formula>AF9&lt;0</formula>
    </cfRule>
  </conditionalFormatting>
  <conditionalFormatting sqref="AG9:AG20">
    <cfRule type="expression" dxfId="18460" priority="3085">
      <formula>IF(AG9="Validar","Rojo","Verde")</formula>
    </cfRule>
    <cfRule type="expression" priority="3087">
      <formula>#REF!</formula>
    </cfRule>
  </conditionalFormatting>
  <conditionalFormatting sqref="AG10">
    <cfRule type="colorScale" priority="3091">
      <colorScale>
        <cfvo type="min"/>
        <cfvo type="max"/>
        <color theme="0"/>
        <color theme="0"/>
      </colorScale>
    </cfRule>
    <cfRule type="expression" dxfId="18459" priority="3092">
      <formula>AF10&lt;0</formula>
    </cfRule>
  </conditionalFormatting>
  <conditionalFormatting sqref="AG11:AG14">
    <cfRule type="colorScale" priority="3112">
      <colorScale>
        <cfvo type="min"/>
        <cfvo type="max"/>
        <color theme="0"/>
        <color theme="0"/>
      </colorScale>
    </cfRule>
    <cfRule type="expression" dxfId="18458" priority="3113">
      <formula>AF11&lt;0</formula>
    </cfRule>
  </conditionalFormatting>
  <conditionalFormatting sqref="AG15">
    <cfRule type="colorScale" priority="3089">
      <colorScale>
        <cfvo type="min"/>
        <cfvo type="max"/>
        <color theme="0"/>
        <color theme="0"/>
      </colorScale>
    </cfRule>
    <cfRule type="expression" dxfId="18457" priority="3090">
      <formula>AF15&lt;0</formula>
    </cfRule>
  </conditionalFormatting>
  <conditionalFormatting sqref="AG16:AG17">
    <cfRule type="colorScale" priority="3110">
      <colorScale>
        <cfvo type="min"/>
        <cfvo type="max"/>
        <color theme="0"/>
        <color theme="0"/>
      </colorScale>
    </cfRule>
    <cfRule type="expression" dxfId="18456" priority="3111">
      <formula>AF16&lt;0</formula>
    </cfRule>
  </conditionalFormatting>
  <conditionalFormatting sqref="AG18">
    <cfRule type="colorScale" priority="3086">
      <colorScale>
        <cfvo type="min"/>
        <cfvo type="max"/>
        <color theme="0"/>
        <color theme="0"/>
      </colorScale>
    </cfRule>
    <cfRule type="expression" dxfId="18455" priority="3088">
      <formula>AF18&lt;0</formula>
    </cfRule>
  </conditionalFormatting>
  <conditionalFormatting sqref="AG19:AG20">
    <cfRule type="colorScale" priority="3108">
      <colorScale>
        <cfvo type="min"/>
        <cfvo type="max"/>
        <color theme="0"/>
        <color theme="0"/>
      </colorScale>
    </cfRule>
    <cfRule type="expression" dxfId="18454" priority="3109">
      <formula>AF19&lt;0</formula>
    </cfRule>
  </conditionalFormatting>
  <conditionalFormatting sqref="AG23">
    <cfRule type="colorScale" priority="3083">
      <colorScale>
        <cfvo type="min"/>
        <cfvo type="max"/>
        <color theme="0"/>
        <color theme="0"/>
      </colorScale>
    </cfRule>
    <cfRule type="expression" dxfId="18453" priority="3084">
      <formula>AF23&lt;0</formula>
    </cfRule>
  </conditionalFormatting>
  <conditionalFormatting sqref="AG23:AG31">
    <cfRule type="expression" dxfId="18452" priority="3077">
      <formula>IF(AG23="Validar","Rojo","Verde")</formula>
    </cfRule>
    <cfRule type="expression" priority="3079">
      <formula>#REF!</formula>
    </cfRule>
  </conditionalFormatting>
  <conditionalFormatting sqref="AG24">
    <cfRule type="colorScale" priority="3106">
      <colorScale>
        <cfvo type="min"/>
        <cfvo type="max"/>
        <color theme="0"/>
        <color theme="0"/>
      </colorScale>
    </cfRule>
    <cfRule type="expression" dxfId="18451" priority="3107">
      <formula>AF24&lt;0</formula>
    </cfRule>
  </conditionalFormatting>
  <conditionalFormatting sqref="AG25">
    <cfRule type="colorScale" priority="3104">
      <colorScale>
        <cfvo type="min"/>
        <cfvo type="max"/>
        <color theme="0"/>
        <color theme="0"/>
      </colorScale>
    </cfRule>
    <cfRule type="expression" dxfId="18450" priority="3105">
      <formula>AF25&lt;0</formula>
    </cfRule>
  </conditionalFormatting>
  <conditionalFormatting sqref="AG26">
    <cfRule type="colorScale" priority="3081">
      <colorScale>
        <cfvo type="min"/>
        <cfvo type="max"/>
        <color theme="0"/>
        <color theme="0"/>
      </colorScale>
    </cfRule>
    <cfRule type="expression" dxfId="18449" priority="3082">
      <formula>AF26&lt;0</formula>
    </cfRule>
  </conditionalFormatting>
  <conditionalFormatting sqref="AG27">
    <cfRule type="colorScale" priority="3102">
      <colorScale>
        <cfvo type="min"/>
        <cfvo type="max"/>
        <color theme="0"/>
        <color theme="0"/>
      </colorScale>
    </cfRule>
    <cfRule type="expression" dxfId="18448" priority="3103">
      <formula>AF27&lt;0</formula>
    </cfRule>
  </conditionalFormatting>
  <conditionalFormatting sqref="AG28">
    <cfRule type="colorScale" priority="3100">
      <colorScale>
        <cfvo type="min"/>
        <cfvo type="max"/>
        <color theme="0"/>
        <color theme="0"/>
      </colorScale>
    </cfRule>
    <cfRule type="expression" dxfId="18447" priority="3101">
      <formula>AF28&lt;0</formula>
    </cfRule>
  </conditionalFormatting>
  <conditionalFormatting sqref="AG29">
    <cfRule type="colorScale" priority="3078">
      <colorScale>
        <cfvo type="min"/>
        <cfvo type="max"/>
        <color theme="0"/>
        <color theme="0"/>
      </colorScale>
    </cfRule>
    <cfRule type="expression" dxfId="18446" priority="3080">
      <formula>AF29&lt;0</formula>
    </cfRule>
  </conditionalFormatting>
  <conditionalFormatting sqref="AG30">
    <cfRule type="colorScale" priority="3098">
      <colorScale>
        <cfvo type="min"/>
        <cfvo type="max"/>
        <color theme="0"/>
        <color theme="0"/>
      </colorScale>
    </cfRule>
    <cfRule type="expression" dxfId="18445" priority="3099">
      <formula>AF30&lt;0</formula>
    </cfRule>
  </conditionalFormatting>
  <conditionalFormatting sqref="AG31">
    <cfRule type="colorScale" priority="3096">
      <colorScale>
        <cfvo type="min"/>
        <cfvo type="max"/>
        <color theme="0"/>
        <color theme="0"/>
      </colorScale>
    </cfRule>
    <cfRule type="expression" dxfId="18444" priority="3097">
      <formula>AF31&lt;0</formula>
    </cfRule>
  </conditionalFormatting>
  <conditionalFormatting sqref="AG39">
    <cfRule type="colorScale" priority="3074">
      <colorScale>
        <cfvo type="min"/>
        <cfvo type="max"/>
        <color theme="0"/>
        <color theme="0"/>
      </colorScale>
    </cfRule>
    <cfRule type="expression" priority="3075">
      <formula>#REF!</formula>
    </cfRule>
    <cfRule type="expression" dxfId="18443" priority="3076">
      <formula>AF39&lt;0</formula>
    </cfRule>
  </conditionalFormatting>
  <conditionalFormatting sqref="AG39:AG107">
    <cfRule type="expression" dxfId="18442" priority="3012">
      <formula>IF(AG39="Validar","Rojo","Verde")</formula>
    </cfRule>
  </conditionalFormatting>
  <conditionalFormatting sqref="AG40:AG67">
    <cfRule type="colorScale" priority="3093">
      <colorScale>
        <cfvo type="min"/>
        <cfvo type="max"/>
        <color theme="0"/>
        <color theme="0"/>
      </colorScale>
    </cfRule>
    <cfRule type="expression" priority="3094">
      <formula>$F$19</formula>
    </cfRule>
    <cfRule type="expression" dxfId="18441" priority="3095">
      <formula>AF40&lt;0</formula>
    </cfRule>
  </conditionalFormatting>
  <conditionalFormatting sqref="AG68">
    <cfRule type="colorScale" priority="3071">
      <colorScale>
        <cfvo type="min"/>
        <cfvo type="max"/>
        <color theme="0"/>
        <color theme="0"/>
      </colorScale>
    </cfRule>
    <cfRule type="expression" priority="3072">
      <formula>#REF!</formula>
    </cfRule>
    <cfRule type="expression" dxfId="18440" priority="3073">
      <formula>AF68&lt;0</formula>
    </cfRule>
  </conditionalFormatting>
  <conditionalFormatting sqref="AG69:AG81">
    <cfRule type="colorScale" priority="3118">
      <colorScale>
        <cfvo type="min"/>
        <cfvo type="max"/>
        <color theme="0"/>
        <color theme="0"/>
      </colorScale>
    </cfRule>
    <cfRule type="expression" priority="3119">
      <formula>$F$19</formula>
    </cfRule>
    <cfRule type="expression" dxfId="18439" priority="3120">
      <formula>AF69&lt;0</formula>
    </cfRule>
  </conditionalFormatting>
  <conditionalFormatting sqref="AG82 AG92 AG103 AG107">
    <cfRule type="expression" dxfId="18438" priority="3117">
      <formula>AF82&lt;0</formula>
    </cfRule>
  </conditionalFormatting>
  <conditionalFormatting sqref="AG83">
    <cfRule type="colorScale" priority="3013">
      <colorScale>
        <cfvo type="min"/>
        <cfvo type="max"/>
        <color theme="0"/>
        <color theme="0"/>
      </colorScale>
    </cfRule>
    <cfRule type="expression" priority="3014">
      <formula>#REF!</formula>
    </cfRule>
    <cfRule type="expression" dxfId="18437" priority="3015">
      <formula>AF83&lt;0</formula>
    </cfRule>
  </conditionalFormatting>
  <conditionalFormatting sqref="AG84:AG91">
    <cfRule type="colorScale" priority="3121">
      <colorScale>
        <cfvo type="min"/>
        <cfvo type="max"/>
        <color theme="0"/>
        <color theme="0"/>
      </colorScale>
    </cfRule>
    <cfRule type="expression" priority="3122">
      <formula>$F$19</formula>
    </cfRule>
    <cfRule type="expression" dxfId="18436" priority="3123">
      <formula>AF84&lt;0</formula>
    </cfRule>
  </conditionalFormatting>
  <conditionalFormatting sqref="AG92 AG82 AG103 AG107">
    <cfRule type="colorScale" priority="3116">
      <colorScale>
        <cfvo type="min"/>
        <cfvo type="max"/>
        <color theme="0"/>
        <color theme="0"/>
      </colorScale>
    </cfRule>
  </conditionalFormatting>
  <conditionalFormatting sqref="AG93">
    <cfRule type="colorScale" priority="3068">
      <colorScale>
        <cfvo type="min"/>
        <cfvo type="max"/>
        <color theme="0"/>
        <color theme="0"/>
      </colorScale>
    </cfRule>
    <cfRule type="expression" priority="3069">
      <formula>#REF!</formula>
    </cfRule>
    <cfRule type="expression" dxfId="18435" priority="3070">
      <formula>AF93&lt;0</formula>
    </cfRule>
  </conditionalFormatting>
  <conditionalFormatting sqref="AG94:AG102">
    <cfRule type="colorScale" priority="3124">
      <colorScale>
        <cfvo type="min"/>
        <cfvo type="max"/>
        <color theme="0"/>
        <color theme="0"/>
      </colorScale>
    </cfRule>
    <cfRule type="expression" priority="3125">
      <formula>$F$19</formula>
    </cfRule>
    <cfRule type="expression" dxfId="18434" priority="3126">
      <formula>AF94&lt;0</formula>
    </cfRule>
  </conditionalFormatting>
  <conditionalFormatting sqref="AG104">
    <cfRule type="colorScale" priority="3065">
      <colorScale>
        <cfvo type="min"/>
        <cfvo type="max"/>
        <color theme="0"/>
        <color theme="0"/>
      </colorScale>
    </cfRule>
    <cfRule type="expression" priority="3066">
      <formula>#REF!</formula>
    </cfRule>
    <cfRule type="expression" dxfId="18433" priority="3067">
      <formula>AF104&lt;0</formula>
    </cfRule>
  </conditionalFormatting>
  <conditionalFormatting sqref="AG105:AG106">
    <cfRule type="colorScale" priority="3127">
      <colorScale>
        <cfvo type="min"/>
        <cfvo type="max"/>
        <color theme="0"/>
        <color theme="0"/>
      </colorScale>
    </cfRule>
    <cfRule type="expression" priority="3128">
      <formula>$F$19</formula>
    </cfRule>
    <cfRule type="expression" dxfId="18432" priority="3129">
      <formula>AF105&lt;0</formula>
    </cfRule>
  </conditionalFormatting>
  <conditionalFormatting sqref="AG110">
    <cfRule type="colorScale" priority="3130">
      <colorScale>
        <cfvo type="min"/>
        <cfvo type="max"/>
        <color theme="0"/>
        <color theme="0"/>
      </colorScale>
    </cfRule>
    <cfRule type="expression" dxfId="18431" priority="3131">
      <formula>AF110&lt;0</formula>
    </cfRule>
  </conditionalFormatting>
  <conditionalFormatting sqref="AG110:AG111">
    <cfRule type="expression" priority="3010">
      <formula>$F$19</formula>
    </cfRule>
  </conditionalFormatting>
  <conditionalFormatting sqref="AG111">
    <cfRule type="colorScale" priority="3009">
      <colorScale>
        <cfvo type="min"/>
        <cfvo type="max"/>
        <color theme="0"/>
        <color theme="0"/>
      </colorScale>
    </cfRule>
    <cfRule type="expression" dxfId="18430" priority="3011">
      <formula>AF111&lt;0</formula>
    </cfRule>
  </conditionalFormatting>
  <conditionalFormatting sqref="AG117:AG123">
    <cfRule type="colorScale" priority="3135">
      <colorScale>
        <cfvo type="min"/>
        <cfvo type="max"/>
        <color theme="0"/>
        <color theme="0"/>
      </colorScale>
    </cfRule>
    <cfRule type="expression" priority="3136">
      <formula>$F$19</formula>
    </cfRule>
    <cfRule type="expression" dxfId="18429" priority="3137">
      <formula>AF117&lt;0</formula>
    </cfRule>
  </conditionalFormatting>
  <conditionalFormatting sqref="AG125">
    <cfRule type="colorScale" priority="3062">
      <colorScale>
        <cfvo type="min"/>
        <cfvo type="max"/>
        <color theme="0"/>
        <color theme="0"/>
      </colorScale>
    </cfRule>
    <cfRule type="expression" priority="3063">
      <formula>#REF!</formula>
    </cfRule>
    <cfRule type="expression" dxfId="18428" priority="3064">
      <formula>AF125&lt;0</formula>
    </cfRule>
  </conditionalFormatting>
  <conditionalFormatting sqref="AG125:AG135">
    <cfRule type="expression" dxfId="18427" priority="3061">
      <formula>IF(AG125="Validar","Rojo","Verde")</formula>
    </cfRule>
  </conditionalFormatting>
  <conditionalFormatting sqref="AG126:AG132">
    <cfRule type="colorScale" priority="3138">
      <colorScale>
        <cfvo type="min"/>
        <cfvo type="max"/>
        <color theme="0"/>
        <color theme="0"/>
      </colorScale>
    </cfRule>
    <cfRule type="expression" dxfId="18426" priority="3140">
      <formula>AF126&lt;0</formula>
    </cfRule>
  </conditionalFormatting>
  <conditionalFormatting sqref="AG126:AG134">
    <cfRule type="expression" priority="3139">
      <formula>$F$19</formula>
    </cfRule>
  </conditionalFormatting>
  <conditionalFormatting sqref="AG133:AG134">
    <cfRule type="colorScale" priority="3141">
      <colorScale>
        <cfvo type="min"/>
        <cfvo type="max"/>
        <color theme="0"/>
        <color theme="0"/>
      </colorScale>
    </cfRule>
    <cfRule type="expression" dxfId="18425" priority="3142">
      <formula>AF133&lt;0</formula>
    </cfRule>
  </conditionalFormatting>
  <conditionalFormatting sqref="AG135">
    <cfRule type="colorScale" priority="3132">
      <colorScale>
        <cfvo type="min"/>
        <cfvo type="max"/>
        <color theme="0"/>
        <color theme="0"/>
      </colorScale>
    </cfRule>
    <cfRule type="expression" priority="3133">
      <formula>$F$23</formula>
    </cfRule>
    <cfRule type="expression" dxfId="18424" priority="3134">
      <formula>AF135&lt;0</formula>
    </cfRule>
  </conditionalFormatting>
  <conditionalFormatting sqref="AG110:AH111">
    <cfRule type="expression" dxfId="18423" priority="3005">
      <formula>IF(AG110="Validar","Rojo","Verde")</formula>
    </cfRule>
  </conditionalFormatting>
  <conditionalFormatting sqref="AG117:AH123">
    <cfRule type="expression" dxfId="18422" priority="3018">
      <formula>IF(AG117="Validar","Rojo","Verde")</formula>
    </cfRule>
  </conditionalFormatting>
  <conditionalFormatting sqref="AH40:AH66">
    <cfRule type="colorScale" priority="3053">
      <colorScale>
        <cfvo type="min"/>
        <cfvo type="max"/>
        <color theme="0"/>
        <color theme="0"/>
      </colorScale>
    </cfRule>
    <cfRule type="expression" priority="3054">
      <formula>#REF!</formula>
    </cfRule>
    <cfRule type="expression" dxfId="18421" priority="3055">
      <formula>AG40&lt;0</formula>
    </cfRule>
  </conditionalFormatting>
  <conditionalFormatting sqref="AH40:AH67">
    <cfRule type="expression" dxfId="18420" priority="3052">
      <formula>IF(AH40="Validar","Rojo","Verde")</formula>
    </cfRule>
  </conditionalFormatting>
  <conditionalFormatting sqref="AH67 AG82:AH82 AG92:AH92 AG103:AH103 AG107:AH107">
    <cfRule type="expression" priority="3057">
      <formula>$F$23</formula>
    </cfRule>
  </conditionalFormatting>
  <conditionalFormatting sqref="AH67 AH82 AH92 AH103 AH107">
    <cfRule type="expression" dxfId="18419" priority="3058">
      <formula>AG67&lt;0</formula>
    </cfRule>
  </conditionalFormatting>
  <conditionalFormatting sqref="AH69">
    <cfRule type="colorScale" priority="3050">
      <colorScale>
        <cfvo type="min"/>
        <cfvo type="max"/>
        <color theme="0"/>
        <color theme="0"/>
      </colorScale>
    </cfRule>
    <cfRule type="expression" dxfId="18418" priority="3051">
      <formula>AG69&lt;0</formula>
    </cfRule>
  </conditionalFormatting>
  <conditionalFormatting sqref="AH69:AH81">
    <cfRule type="expression" priority="3048">
      <formula>#REF!</formula>
    </cfRule>
  </conditionalFormatting>
  <conditionalFormatting sqref="AH69:AH82">
    <cfRule type="expression" dxfId="18417" priority="3046">
      <formula>IF(AH69="Validar","Rojo","Verde")</formula>
    </cfRule>
  </conditionalFormatting>
  <conditionalFormatting sqref="AH70:AH78">
    <cfRule type="colorScale" priority="3047">
      <colorScale>
        <cfvo type="min"/>
        <cfvo type="max"/>
        <color theme="0"/>
        <color theme="0"/>
      </colorScale>
    </cfRule>
    <cfRule type="expression" dxfId="18416" priority="3049">
      <formula>AG70&lt;0</formula>
    </cfRule>
  </conditionalFormatting>
  <conditionalFormatting sqref="AH79:AH81">
    <cfRule type="colorScale" priority="3059">
      <colorScale>
        <cfvo type="min"/>
        <cfvo type="max"/>
        <color theme="0"/>
        <color theme="0"/>
      </colorScale>
    </cfRule>
    <cfRule type="expression" dxfId="18415" priority="3060">
      <formula>AG79&lt;0</formula>
    </cfRule>
  </conditionalFormatting>
  <conditionalFormatting sqref="AH82 AH67 AH92 AH103 AH107">
    <cfRule type="colorScale" priority="3056">
      <colorScale>
        <cfvo type="min"/>
        <cfvo type="max"/>
        <color theme="0"/>
        <color theme="0"/>
      </colorScale>
    </cfRule>
  </conditionalFormatting>
  <conditionalFormatting sqref="AH84">
    <cfRule type="colorScale" priority="3044">
      <colorScale>
        <cfvo type="min"/>
        <cfvo type="max"/>
        <color theme="0"/>
        <color theme="0"/>
      </colorScale>
    </cfRule>
    <cfRule type="expression" dxfId="18414" priority="3045">
      <formula>AG84&lt;0</formula>
    </cfRule>
  </conditionalFormatting>
  <conditionalFormatting sqref="AH84:AH91">
    <cfRule type="expression" priority="3042">
      <formula>#REF!</formula>
    </cfRule>
  </conditionalFormatting>
  <conditionalFormatting sqref="AH84:AH92">
    <cfRule type="expression" dxfId="18413" priority="3040">
      <formula>IF(AH84="Validar","Rojo","Verde")</formula>
    </cfRule>
  </conditionalFormatting>
  <conditionalFormatting sqref="AH85:AH91">
    <cfRule type="colorScale" priority="3041">
      <colorScale>
        <cfvo type="min"/>
        <cfvo type="max"/>
        <color theme="0"/>
        <color theme="0"/>
      </colorScale>
    </cfRule>
    <cfRule type="expression" dxfId="18412" priority="3043">
      <formula>AG85&lt;0</formula>
    </cfRule>
  </conditionalFormatting>
  <conditionalFormatting sqref="AH94">
    <cfRule type="colorScale" priority="3038">
      <colorScale>
        <cfvo type="min"/>
        <cfvo type="max"/>
        <color theme="0"/>
        <color theme="0"/>
      </colorScale>
    </cfRule>
    <cfRule type="expression" dxfId="18411" priority="3039">
      <formula>AG94&lt;0</formula>
    </cfRule>
  </conditionalFormatting>
  <conditionalFormatting sqref="AH94:AH102">
    <cfRule type="expression" priority="3032">
      <formula>#REF!</formula>
    </cfRule>
  </conditionalFormatting>
  <conditionalFormatting sqref="AH94:AH103">
    <cfRule type="expression" dxfId="18410" priority="3030">
      <formula>IF(AH94="Validar","Rojo","Verde")</formula>
    </cfRule>
  </conditionalFormatting>
  <conditionalFormatting sqref="AH95:AH100">
    <cfRule type="colorScale" priority="3036">
      <colorScale>
        <cfvo type="min"/>
        <cfvo type="max"/>
        <color theme="0"/>
        <color theme="0"/>
      </colorScale>
    </cfRule>
    <cfRule type="expression" dxfId="18409" priority="3037">
      <formula>AG95&lt;0</formula>
    </cfRule>
  </conditionalFormatting>
  <conditionalFormatting sqref="AH101">
    <cfRule type="colorScale" priority="3034">
      <colorScale>
        <cfvo type="min"/>
        <cfvo type="max"/>
        <color theme="0"/>
        <color theme="0"/>
      </colorScale>
    </cfRule>
    <cfRule type="expression" dxfId="18408" priority="3035">
      <formula>AG101&lt;0</formula>
    </cfRule>
  </conditionalFormatting>
  <conditionalFormatting sqref="AH102">
    <cfRule type="colorScale" priority="3031">
      <colorScale>
        <cfvo type="min"/>
        <cfvo type="max"/>
        <color theme="0"/>
        <color theme="0"/>
      </colorScale>
    </cfRule>
    <cfRule type="expression" dxfId="18407" priority="3033">
      <formula>AG102&lt;0</formula>
    </cfRule>
  </conditionalFormatting>
  <conditionalFormatting sqref="AH105">
    <cfRule type="colorScale" priority="3028">
      <colorScale>
        <cfvo type="min"/>
        <cfvo type="max"/>
        <color theme="0"/>
        <color theme="0"/>
      </colorScale>
    </cfRule>
    <cfRule type="expression" dxfId="18406" priority="3029">
      <formula>AG105&lt;0</formula>
    </cfRule>
  </conditionalFormatting>
  <conditionalFormatting sqref="AH105:AH106">
    <cfRule type="expression" priority="3026">
      <formula>#REF!</formula>
    </cfRule>
  </conditionalFormatting>
  <conditionalFormatting sqref="AH105:AH107">
    <cfRule type="expression" dxfId="18405" priority="3024">
      <formula>IF(AH105="Validar","Rojo","Verde")</formula>
    </cfRule>
  </conditionalFormatting>
  <conditionalFormatting sqref="AH106">
    <cfRule type="colorScale" priority="3025">
      <colorScale>
        <cfvo type="min"/>
        <cfvo type="max"/>
        <color theme="0"/>
        <color theme="0"/>
      </colorScale>
    </cfRule>
    <cfRule type="expression" dxfId="18404" priority="3027">
      <formula>AG106&lt;0</formula>
    </cfRule>
  </conditionalFormatting>
  <conditionalFormatting sqref="AH110">
    <cfRule type="colorScale" priority="3016">
      <colorScale>
        <cfvo type="min"/>
        <cfvo type="max"/>
        <color theme="0"/>
        <color theme="0"/>
      </colorScale>
    </cfRule>
    <cfRule type="expression" dxfId="18403" priority="3017">
      <formula>AG110&lt;0</formula>
    </cfRule>
  </conditionalFormatting>
  <conditionalFormatting sqref="AH110:AH111">
    <cfRule type="expression" priority="3007">
      <formula>#REF!</formula>
    </cfRule>
  </conditionalFormatting>
  <conditionalFormatting sqref="AH111">
    <cfRule type="colorScale" priority="3006">
      <colorScale>
        <cfvo type="min"/>
        <cfvo type="max"/>
        <color theme="0"/>
        <color theme="0"/>
      </colorScale>
    </cfRule>
    <cfRule type="expression" dxfId="18402" priority="3008">
      <formula>AG111&lt;0</formula>
    </cfRule>
  </conditionalFormatting>
  <conditionalFormatting sqref="AH117">
    <cfRule type="colorScale" priority="3022">
      <colorScale>
        <cfvo type="min"/>
        <cfvo type="max"/>
        <color theme="0"/>
        <color theme="0"/>
      </colorScale>
    </cfRule>
    <cfRule type="expression" dxfId="18401" priority="3023">
      <formula>AG117&lt;0</formula>
    </cfRule>
  </conditionalFormatting>
  <conditionalFormatting sqref="AH117:AH123">
    <cfRule type="expression" priority="3020">
      <formula>#REF!</formula>
    </cfRule>
  </conditionalFormatting>
  <conditionalFormatting sqref="AH118:AH123">
    <cfRule type="colorScale" priority="3019">
      <colorScale>
        <cfvo type="min"/>
        <cfvo type="max"/>
        <color theme="0"/>
        <color theme="0"/>
      </colorScale>
    </cfRule>
    <cfRule type="expression" dxfId="18400" priority="3021">
      <formula>AG118&lt;0</formula>
    </cfRule>
  </conditionalFormatting>
  <conditionalFormatting sqref="AH126:AH135">
    <cfRule type="expression" dxfId="18399" priority="3143">
      <formula>IF(AH126="Validar","Rojo","Verde")</formula>
    </cfRule>
    <cfRule type="colorScale" priority="3144">
      <colorScale>
        <cfvo type="min"/>
        <cfvo type="max"/>
        <color theme="0"/>
        <color theme="0"/>
      </colorScale>
    </cfRule>
    <cfRule type="expression" priority="3145">
      <formula>$F$23</formula>
    </cfRule>
    <cfRule type="expression" dxfId="18398" priority="3146">
      <formula>AG126&lt;0</formula>
    </cfRule>
  </conditionalFormatting>
  <conditionalFormatting sqref="AG6">
    <cfRule type="colorScale" priority="3003">
      <colorScale>
        <cfvo type="min"/>
        <cfvo type="max"/>
        <color theme="0"/>
        <color theme="0"/>
      </colorScale>
    </cfRule>
    <cfRule type="expression" dxfId="18397" priority="3004">
      <formula>AF6&lt;0</formula>
    </cfRule>
  </conditionalFormatting>
  <conditionalFormatting sqref="AG6">
    <cfRule type="expression" dxfId="18396" priority="3001">
      <formula>IF(AG6="Validar","Rojo","Verde")</formula>
    </cfRule>
    <cfRule type="expression" priority="3002">
      <formula>#REF!</formula>
    </cfRule>
  </conditionalFormatting>
  <conditionalFormatting sqref="AG7:AG8">
    <cfRule type="colorScale" priority="2999">
      <colorScale>
        <cfvo type="min"/>
        <cfvo type="max"/>
        <color theme="0"/>
        <color theme="0"/>
      </colorScale>
    </cfRule>
    <cfRule type="expression" dxfId="18395" priority="3000">
      <formula>AF7&lt;0</formula>
    </cfRule>
  </conditionalFormatting>
  <conditionalFormatting sqref="AG7:AG8">
    <cfRule type="expression" dxfId="18394" priority="2997">
      <formula>IF(AG7="Validar","Rojo","Verde")</formula>
    </cfRule>
    <cfRule type="expression" priority="2998">
      <formula>#REF!</formula>
    </cfRule>
  </conditionalFormatting>
  <conditionalFormatting sqref="AK9">
    <cfRule type="colorScale" priority="2964">
      <colorScale>
        <cfvo type="min"/>
        <cfvo type="max"/>
        <color theme="0"/>
        <color theme="0"/>
      </colorScale>
    </cfRule>
    <cfRule type="expression" dxfId="18393" priority="2965">
      <formula>AJ9&lt;0</formula>
    </cfRule>
  </conditionalFormatting>
  <conditionalFormatting sqref="AK9:AK20">
    <cfRule type="expression" dxfId="18392" priority="2935">
      <formula>IF(AK9="Validar","Rojo","Verde")</formula>
    </cfRule>
    <cfRule type="expression" priority="2937">
      <formula>#REF!</formula>
    </cfRule>
  </conditionalFormatting>
  <conditionalFormatting sqref="AK10">
    <cfRule type="colorScale" priority="2941">
      <colorScale>
        <cfvo type="min"/>
        <cfvo type="max"/>
        <color theme="0"/>
        <color theme="0"/>
      </colorScale>
    </cfRule>
    <cfRule type="expression" dxfId="18391" priority="2942">
      <formula>AJ10&lt;0</formula>
    </cfRule>
  </conditionalFormatting>
  <conditionalFormatting sqref="AK11:AK14">
    <cfRule type="colorScale" priority="2962">
      <colorScale>
        <cfvo type="min"/>
        <cfvo type="max"/>
        <color theme="0"/>
        <color theme="0"/>
      </colorScale>
    </cfRule>
    <cfRule type="expression" dxfId="18390" priority="2963">
      <formula>AJ11&lt;0</formula>
    </cfRule>
  </conditionalFormatting>
  <conditionalFormatting sqref="AK15">
    <cfRule type="colorScale" priority="2939">
      <colorScale>
        <cfvo type="min"/>
        <cfvo type="max"/>
        <color theme="0"/>
        <color theme="0"/>
      </colorScale>
    </cfRule>
    <cfRule type="expression" dxfId="18389" priority="2940">
      <formula>AJ15&lt;0</formula>
    </cfRule>
  </conditionalFormatting>
  <conditionalFormatting sqref="AK16:AK17">
    <cfRule type="colorScale" priority="2960">
      <colorScale>
        <cfvo type="min"/>
        <cfvo type="max"/>
        <color theme="0"/>
        <color theme="0"/>
      </colorScale>
    </cfRule>
    <cfRule type="expression" dxfId="18388" priority="2961">
      <formula>AJ16&lt;0</formula>
    </cfRule>
  </conditionalFormatting>
  <conditionalFormatting sqref="AK18">
    <cfRule type="colorScale" priority="2936">
      <colorScale>
        <cfvo type="min"/>
        <cfvo type="max"/>
        <color theme="0"/>
        <color theme="0"/>
      </colorScale>
    </cfRule>
    <cfRule type="expression" dxfId="18387" priority="2938">
      <formula>AJ18&lt;0</formula>
    </cfRule>
  </conditionalFormatting>
  <conditionalFormatting sqref="AK19:AK20">
    <cfRule type="colorScale" priority="2958">
      <colorScale>
        <cfvo type="min"/>
        <cfvo type="max"/>
        <color theme="0"/>
        <color theme="0"/>
      </colorScale>
    </cfRule>
    <cfRule type="expression" dxfId="18386" priority="2959">
      <formula>AJ19&lt;0</formula>
    </cfRule>
  </conditionalFormatting>
  <conditionalFormatting sqref="AK23">
    <cfRule type="colorScale" priority="2933">
      <colorScale>
        <cfvo type="min"/>
        <cfvo type="max"/>
        <color theme="0"/>
        <color theme="0"/>
      </colorScale>
    </cfRule>
    <cfRule type="expression" dxfId="18385" priority="2934">
      <formula>AJ23&lt;0</formula>
    </cfRule>
  </conditionalFormatting>
  <conditionalFormatting sqref="AK23:AK31">
    <cfRule type="expression" dxfId="18384" priority="2927">
      <formula>IF(AK23="Validar","Rojo","Verde")</formula>
    </cfRule>
    <cfRule type="expression" priority="2929">
      <formula>#REF!</formula>
    </cfRule>
  </conditionalFormatting>
  <conditionalFormatting sqref="AK24">
    <cfRule type="colorScale" priority="2956">
      <colorScale>
        <cfvo type="min"/>
        <cfvo type="max"/>
        <color theme="0"/>
        <color theme="0"/>
      </colorScale>
    </cfRule>
    <cfRule type="expression" dxfId="18383" priority="2957">
      <formula>AJ24&lt;0</formula>
    </cfRule>
  </conditionalFormatting>
  <conditionalFormatting sqref="AK25">
    <cfRule type="colorScale" priority="2954">
      <colorScale>
        <cfvo type="min"/>
        <cfvo type="max"/>
        <color theme="0"/>
        <color theme="0"/>
      </colorScale>
    </cfRule>
    <cfRule type="expression" dxfId="18382" priority="2955">
      <formula>AJ25&lt;0</formula>
    </cfRule>
  </conditionalFormatting>
  <conditionalFormatting sqref="AK26">
    <cfRule type="colorScale" priority="2931">
      <colorScale>
        <cfvo type="min"/>
        <cfvo type="max"/>
        <color theme="0"/>
        <color theme="0"/>
      </colorScale>
    </cfRule>
    <cfRule type="expression" dxfId="18381" priority="2932">
      <formula>AJ26&lt;0</formula>
    </cfRule>
  </conditionalFormatting>
  <conditionalFormatting sqref="AK27">
    <cfRule type="colorScale" priority="2952">
      <colorScale>
        <cfvo type="min"/>
        <cfvo type="max"/>
        <color theme="0"/>
        <color theme="0"/>
      </colorScale>
    </cfRule>
    <cfRule type="expression" dxfId="18380" priority="2953">
      <formula>AJ27&lt;0</formula>
    </cfRule>
  </conditionalFormatting>
  <conditionalFormatting sqref="AK28">
    <cfRule type="colorScale" priority="2950">
      <colorScale>
        <cfvo type="min"/>
        <cfvo type="max"/>
        <color theme="0"/>
        <color theme="0"/>
      </colorScale>
    </cfRule>
    <cfRule type="expression" dxfId="18379" priority="2951">
      <formula>AJ28&lt;0</formula>
    </cfRule>
  </conditionalFormatting>
  <conditionalFormatting sqref="AK29">
    <cfRule type="colorScale" priority="2928">
      <colorScale>
        <cfvo type="min"/>
        <cfvo type="max"/>
        <color theme="0"/>
        <color theme="0"/>
      </colorScale>
    </cfRule>
    <cfRule type="expression" dxfId="18378" priority="2930">
      <formula>AJ29&lt;0</formula>
    </cfRule>
  </conditionalFormatting>
  <conditionalFormatting sqref="AK30">
    <cfRule type="colorScale" priority="2948">
      <colorScale>
        <cfvo type="min"/>
        <cfvo type="max"/>
        <color theme="0"/>
        <color theme="0"/>
      </colorScale>
    </cfRule>
    <cfRule type="expression" dxfId="18377" priority="2949">
      <formula>AJ30&lt;0</formula>
    </cfRule>
  </conditionalFormatting>
  <conditionalFormatting sqref="AK31">
    <cfRule type="colorScale" priority="2946">
      <colorScale>
        <cfvo type="min"/>
        <cfvo type="max"/>
        <color theme="0"/>
        <color theme="0"/>
      </colorScale>
    </cfRule>
    <cfRule type="expression" dxfId="18376" priority="2947">
      <formula>AJ31&lt;0</formula>
    </cfRule>
  </conditionalFormatting>
  <conditionalFormatting sqref="AK39">
    <cfRule type="colorScale" priority="2924">
      <colorScale>
        <cfvo type="min"/>
        <cfvo type="max"/>
        <color theme="0"/>
        <color theme="0"/>
      </colorScale>
    </cfRule>
    <cfRule type="expression" priority="2925">
      <formula>#REF!</formula>
    </cfRule>
    <cfRule type="expression" dxfId="18375" priority="2926">
      <formula>AJ39&lt;0</formula>
    </cfRule>
  </conditionalFormatting>
  <conditionalFormatting sqref="AK39:AK107">
    <cfRule type="expression" dxfId="18374" priority="2862">
      <formula>IF(AK39="Validar","Rojo","Verde")</formula>
    </cfRule>
  </conditionalFormatting>
  <conditionalFormatting sqref="AK40:AK67">
    <cfRule type="colorScale" priority="2943">
      <colorScale>
        <cfvo type="min"/>
        <cfvo type="max"/>
        <color theme="0"/>
        <color theme="0"/>
      </colorScale>
    </cfRule>
    <cfRule type="expression" priority="2944">
      <formula>$F$19</formula>
    </cfRule>
    <cfRule type="expression" dxfId="18373" priority="2945">
      <formula>AJ40&lt;0</formula>
    </cfRule>
  </conditionalFormatting>
  <conditionalFormatting sqref="AK68">
    <cfRule type="colorScale" priority="2921">
      <colorScale>
        <cfvo type="min"/>
        <cfvo type="max"/>
        <color theme="0"/>
        <color theme="0"/>
      </colorScale>
    </cfRule>
    <cfRule type="expression" priority="2922">
      <formula>#REF!</formula>
    </cfRule>
    <cfRule type="expression" dxfId="18372" priority="2923">
      <formula>AJ68&lt;0</formula>
    </cfRule>
  </conditionalFormatting>
  <conditionalFormatting sqref="AK69:AK81">
    <cfRule type="colorScale" priority="2968">
      <colorScale>
        <cfvo type="min"/>
        <cfvo type="max"/>
        <color theme="0"/>
        <color theme="0"/>
      </colorScale>
    </cfRule>
    <cfRule type="expression" priority="2969">
      <formula>$F$19</formula>
    </cfRule>
    <cfRule type="expression" dxfId="18371" priority="2970">
      <formula>AJ69&lt;0</formula>
    </cfRule>
  </conditionalFormatting>
  <conditionalFormatting sqref="AK82 AK92 AK103 AK107">
    <cfRule type="expression" dxfId="18370" priority="2967">
      <formula>AJ82&lt;0</formula>
    </cfRule>
  </conditionalFormatting>
  <conditionalFormatting sqref="AK83">
    <cfRule type="colorScale" priority="2863">
      <colorScale>
        <cfvo type="min"/>
        <cfvo type="max"/>
        <color theme="0"/>
        <color theme="0"/>
      </colorScale>
    </cfRule>
    <cfRule type="expression" priority="2864">
      <formula>#REF!</formula>
    </cfRule>
    <cfRule type="expression" dxfId="18369" priority="2865">
      <formula>AJ83&lt;0</formula>
    </cfRule>
  </conditionalFormatting>
  <conditionalFormatting sqref="AK84:AK91">
    <cfRule type="colorScale" priority="2971">
      <colorScale>
        <cfvo type="min"/>
        <cfvo type="max"/>
        <color theme="0"/>
        <color theme="0"/>
      </colorScale>
    </cfRule>
    <cfRule type="expression" priority="2972">
      <formula>$F$19</formula>
    </cfRule>
    <cfRule type="expression" dxfId="18368" priority="2973">
      <formula>AJ84&lt;0</formula>
    </cfRule>
  </conditionalFormatting>
  <conditionalFormatting sqref="AK92 AK82 AK103 AK107">
    <cfRule type="colorScale" priority="2966">
      <colorScale>
        <cfvo type="min"/>
        <cfvo type="max"/>
        <color theme="0"/>
        <color theme="0"/>
      </colorScale>
    </cfRule>
  </conditionalFormatting>
  <conditionalFormatting sqref="AK93">
    <cfRule type="colorScale" priority="2918">
      <colorScale>
        <cfvo type="min"/>
        <cfvo type="max"/>
        <color theme="0"/>
        <color theme="0"/>
      </colorScale>
    </cfRule>
    <cfRule type="expression" priority="2919">
      <formula>#REF!</formula>
    </cfRule>
    <cfRule type="expression" dxfId="18367" priority="2920">
      <formula>AJ93&lt;0</formula>
    </cfRule>
  </conditionalFormatting>
  <conditionalFormatting sqref="AK94:AK102">
    <cfRule type="colorScale" priority="2974">
      <colorScale>
        <cfvo type="min"/>
        <cfvo type="max"/>
        <color theme="0"/>
        <color theme="0"/>
      </colorScale>
    </cfRule>
    <cfRule type="expression" priority="2975">
      <formula>$F$19</formula>
    </cfRule>
    <cfRule type="expression" dxfId="18366" priority="2976">
      <formula>AJ94&lt;0</formula>
    </cfRule>
  </conditionalFormatting>
  <conditionalFormatting sqref="AK104">
    <cfRule type="colorScale" priority="2915">
      <colorScale>
        <cfvo type="min"/>
        <cfvo type="max"/>
        <color theme="0"/>
        <color theme="0"/>
      </colorScale>
    </cfRule>
    <cfRule type="expression" priority="2916">
      <formula>#REF!</formula>
    </cfRule>
    <cfRule type="expression" dxfId="18365" priority="2917">
      <formula>AJ104&lt;0</formula>
    </cfRule>
  </conditionalFormatting>
  <conditionalFormatting sqref="AK105:AK106">
    <cfRule type="colorScale" priority="2977">
      <colorScale>
        <cfvo type="min"/>
        <cfvo type="max"/>
        <color theme="0"/>
        <color theme="0"/>
      </colorScale>
    </cfRule>
    <cfRule type="expression" priority="2978">
      <formula>$F$19</formula>
    </cfRule>
    <cfRule type="expression" dxfId="18364" priority="2979">
      <formula>AJ105&lt;0</formula>
    </cfRule>
  </conditionalFormatting>
  <conditionalFormatting sqref="AK110">
    <cfRule type="colorScale" priority="2980">
      <colorScale>
        <cfvo type="min"/>
        <cfvo type="max"/>
        <color theme="0"/>
        <color theme="0"/>
      </colorScale>
    </cfRule>
    <cfRule type="expression" dxfId="18363" priority="2981">
      <formula>AJ110&lt;0</formula>
    </cfRule>
  </conditionalFormatting>
  <conditionalFormatting sqref="AK110:AK111">
    <cfRule type="expression" priority="2860">
      <formula>$F$19</formula>
    </cfRule>
  </conditionalFormatting>
  <conditionalFormatting sqref="AK111">
    <cfRule type="colorScale" priority="2859">
      <colorScale>
        <cfvo type="min"/>
        <cfvo type="max"/>
        <color theme="0"/>
        <color theme="0"/>
      </colorScale>
    </cfRule>
    <cfRule type="expression" dxfId="18362" priority="2861">
      <formula>AJ111&lt;0</formula>
    </cfRule>
  </conditionalFormatting>
  <conditionalFormatting sqref="AK117:AK123">
    <cfRule type="colorScale" priority="2985">
      <colorScale>
        <cfvo type="min"/>
        <cfvo type="max"/>
        <color theme="0"/>
        <color theme="0"/>
      </colorScale>
    </cfRule>
    <cfRule type="expression" priority="2986">
      <formula>$F$19</formula>
    </cfRule>
    <cfRule type="expression" dxfId="18361" priority="2987">
      <formula>AJ117&lt;0</formula>
    </cfRule>
  </conditionalFormatting>
  <conditionalFormatting sqref="AK125">
    <cfRule type="colorScale" priority="2912">
      <colorScale>
        <cfvo type="min"/>
        <cfvo type="max"/>
        <color theme="0"/>
        <color theme="0"/>
      </colorScale>
    </cfRule>
    <cfRule type="expression" priority="2913">
      <formula>#REF!</formula>
    </cfRule>
    <cfRule type="expression" dxfId="18360" priority="2914">
      <formula>AJ125&lt;0</formula>
    </cfRule>
  </conditionalFormatting>
  <conditionalFormatting sqref="AK125:AK135">
    <cfRule type="expression" dxfId="18359" priority="2911">
      <formula>IF(AK125="Validar","Rojo","Verde")</formula>
    </cfRule>
  </conditionalFormatting>
  <conditionalFormatting sqref="AK126:AK132">
    <cfRule type="colorScale" priority="2988">
      <colorScale>
        <cfvo type="min"/>
        <cfvo type="max"/>
        <color theme="0"/>
        <color theme="0"/>
      </colorScale>
    </cfRule>
    <cfRule type="expression" dxfId="18358" priority="2990">
      <formula>AJ126&lt;0</formula>
    </cfRule>
  </conditionalFormatting>
  <conditionalFormatting sqref="AK126:AK134">
    <cfRule type="expression" priority="2989">
      <formula>$F$19</formula>
    </cfRule>
  </conditionalFormatting>
  <conditionalFormatting sqref="AK133:AK134">
    <cfRule type="colorScale" priority="2991">
      <colorScale>
        <cfvo type="min"/>
        <cfvo type="max"/>
        <color theme="0"/>
        <color theme="0"/>
      </colorScale>
    </cfRule>
    <cfRule type="expression" dxfId="18357" priority="2992">
      <formula>AJ133&lt;0</formula>
    </cfRule>
  </conditionalFormatting>
  <conditionalFormatting sqref="AK135">
    <cfRule type="colorScale" priority="2982">
      <colorScale>
        <cfvo type="min"/>
        <cfvo type="max"/>
        <color theme="0"/>
        <color theme="0"/>
      </colorScale>
    </cfRule>
    <cfRule type="expression" priority="2983">
      <formula>$F$23</formula>
    </cfRule>
    <cfRule type="expression" dxfId="18356" priority="2984">
      <formula>AJ135&lt;0</formula>
    </cfRule>
  </conditionalFormatting>
  <conditionalFormatting sqref="AK110:AL111">
    <cfRule type="expression" dxfId="18355" priority="2855">
      <formula>IF(AK110="Validar","Rojo","Verde")</formula>
    </cfRule>
  </conditionalFormatting>
  <conditionalFormatting sqref="AK117:AL123">
    <cfRule type="expression" dxfId="18354" priority="2868">
      <formula>IF(AK117="Validar","Rojo","Verde")</formula>
    </cfRule>
  </conditionalFormatting>
  <conditionalFormatting sqref="AL40:AL66">
    <cfRule type="colorScale" priority="2903">
      <colorScale>
        <cfvo type="min"/>
        <cfvo type="max"/>
        <color theme="0"/>
        <color theme="0"/>
      </colorScale>
    </cfRule>
    <cfRule type="expression" priority="2904">
      <formula>#REF!</formula>
    </cfRule>
    <cfRule type="expression" dxfId="18353" priority="2905">
      <formula>AK40&lt;0</formula>
    </cfRule>
  </conditionalFormatting>
  <conditionalFormatting sqref="AL40:AL67">
    <cfRule type="expression" dxfId="18352" priority="2902">
      <formula>IF(AL40="Validar","Rojo","Verde")</formula>
    </cfRule>
  </conditionalFormatting>
  <conditionalFormatting sqref="AL67 AK82:AL82 AK92:AL92 AK103:AL103 AK107:AL107">
    <cfRule type="expression" priority="2907">
      <formula>$F$23</formula>
    </cfRule>
  </conditionalFormatting>
  <conditionalFormatting sqref="AL67 AL82 AL92 AL103 AL107">
    <cfRule type="expression" dxfId="18351" priority="2908">
      <formula>AK67&lt;0</formula>
    </cfRule>
  </conditionalFormatting>
  <conditionalFormatting sqref="AL69">
    <cfRule type="colorScale" priority="2900">
      <colorScale>
        <cfvo type="min"/>
        <cfvo type="max"/>
        <color theme="0"/>
        <color theme="0"/>
      </colorScale>
    </cfRule>
    <cfRule type="expression" dxfId="18350" priority="2901">
      <formula>AK69&lt;0</formula>
    </cfRule>
  </conditionalFormatting>
  <conditionalFormatting sqref="AL69:AL81">
    <cfRule type="expression" priority="2898">
      <formula>#REF!</formula>
    </cfRule>
  </conditionalFormatting>
  <conditionalFormatting sqref="AL69:AL82">
    <cfRule type="expression" dxfId="18349" priority="2896">
      <formula>IF(AL69="Validar","Rojo","Verde")</formula>
    </cfRule>
  </conditionalFormatting>
  <conditionalFormatting sqref="AL70:AL78">
    <cfRule type="colorScale" priority="2897">
      <colorScale>
        <cfvo type="min"/>
        <cfvo type="max"/>
        <color theme="0"/>
        <color theme="0"/>
      </colorScale>
    </cfRule>
    <cfRule type="expression" dxfId="18348" priority="2899">
      <formula>AK70&lt;0</formula>
    </cfRule>
  </conditionalFormatting>
  <conditionalFormatting sqref="AL79:AL81">
    <cfRule type="colorScale" priority="2909">
      <colorScale>
        <cfvo type="min"/>
        <cfvo type="max"/>
        <color theme="0"/>
        <color theme="0"/>
      </colorScale>
    </cfRule>
    <cfRule type="expression" dxfId="18347" priority="2910">
      <formula>AK79&lt;0</formula>
    </cfRule>
  </conditionalFormatting>
  <conditionalFormatting sqref="AL82 AL67 AL92 AL103 AL107">
    <cfRule type="colorScale" priority="2906">
      <colorScale>
        <cfvo type="min"/>
        <cfvo type="max"/>
        <color theme="0"/>
        <color theme="0"/>
      </colorScale>
    </cfRule>
  </conditionalFormatting>
  <conditionalFormatting sqref="AL84">
    <cfRule type="colorScale" priority="2894">
      <colorScale>
        <cfvo type="min"/>
        <cfvo type="max"/>
        <color theme="0"/>
        <color theme="0"/>
      </colorScale>
    </cfRule>
    <cfRule type="expression" dxfId="18346" priority="2895">
      <formula>AK84&lt;0</formula>
    </cfRule>
  </conditionalFormatting>
  <conditionalFormatting sqref="AL84:AL91">
    <cfRule type="expression" priority="2892">
      <formula>#REF!</formula>
    </cfRule>
  </conditionalFormatting>
  <conditionalFormatting sqref="AL84:AL92">
    <cfRule type="expression" dxfId="18345" priority="2890">
      <formula>IF(AL84="Validar","Rojo","Verde")</formula>
    </cfRule>
  </conditionalFormatting>
  <conditionalFormatting sqref="AL85:AL91">
    <cfRule type="colorScale" priority="2891">
      <colorScale>
        <cfvo type="min"/>
        <cfvo type="max"/>
        <color theme="0"/>
        <color theme="0"/>
      </colorScale>
    </cfRule>
    <cfRule type="expression" dxfId="18344" priority="2893">
      <formula>AK85&lt;0</formula>
    </cfRule>
  </conditionalFormatting>
  <conditionalFormatting sqref="AL94">
    <cfRule type="colorScale" priority="2888">
      <colorScale>
        <cfvo type="min"/>
        <cfvo type="max"/>
        <color theme="0"/>
        <color theme="0"/>
      </colorScale>
    </cfRule>
    <cfRule type="expression" dxfId="18343" priority="2889">
      <formula>AK94&lt;0</formula>
    </cfRule>
  </conditionalFormatting>
  <conditionalFormatting sqref="AL94:AL102">
    <cfRule type="expression" priority="2882">
      <formula>#REF!</formula>
    </cfRule>
  </conditionalFormatting>
  <conditionalFormatting sqref="AL94:AL103">
    <cfRule type="expression" dxfId="18342" priority="2880">
      <formula>IF(AL94="Validar","Rojo","Verde")</formula>
    </cfRule>
  </conditionalFormatting>
  <conditionalFormatting sqref="AL95:AL100">
    <cfRule type="colorScale" priority="2886">
      <colorScale>
        <cfvo type="min"/>
        <cfvo type="max"/>
        <color theme="0"/>
        <color theme="0"/>
      </colorScale>
    </cfRule>
    <cfRule type="expression" dxfId="18341" priority="2887">
      <formula>AK95&lt;0</formula>
    </cfRule>
  </conditionalFormatting>
  <conditionalFormatting sqref="AL101">
    <cfRule type="colorScale" priority="2884">
      <colorScale>
        <cfvo type="min"/>
        <cfvo type="max"/>
        <color theme="0"/>
        <color theme="0"/>
      </colorScale>
    </cfRule>
    <cfRule type="expression" dxfId="18340" priority="2885">
      <formula>AK101&lt;0</formula>
    </cfRule>
  </conditionalFormatting>
  <conditionalFormatting sqref="AL102">
    <cfRule type="colorScale" priority="2881">
      <colorScale>
        <cfvo type="min"/>
        <cfvo type="max"/>
        <color theme="0"/>
        <color theme="0"/>
      </colorScale>
    </cfRule>
    <cfRule type="expression" dxfId="18339" priority="2883">
      <formula>AK102&lt;0</formula>
    </cfRule>
  </conditionalFormatting>
  <conditionalFormatting sqref="AL105">
    <cfRule type="colorScale" priority="2878">
      <colorScale>
        <cfvo type="min"/>
        <cfvo type="max"/>
        <color theme="0"/>
        <color theme="0"/>
      </colorScale>
    </cfRule>
    <cfRule type="expression" dxfId="18338" priority="2879">
      <formula>AK105&lt;0</formula>
    </cfRule>
  </conditionalFormatting>
  <conditionalFormatting sqref="AL105:AL106">
    <cfRule type="expression" priority="2876">
      <formula>#REF!</formula>
    </cfRule>
  </conditionalFormatting>
  <conditionalFormatting sqref="AL105:AL107">
    <cfRule type="expression" dxfId="18337" priority="2874">
      <formula>IF(AL105="Validar","Rojo","Verde")</formula>
    </cfRule>
  </conditionalFormatting>
  <conditionalFormatting sqref="AL106">
    <cfRule type="colorScale" priority="2875">
      <colorScale>
        <cfvo type="min"/>
        <cfvo type="max"/>
        <color theme="0"/>
        <color theme="0"/>
      </colorScale>
    </cfRule>
    <cfRule type="expression" dxfId="18336" priority="2877">
      <formula>AK106&lt;0</formula>
    </cfRule>
  </conditionalFormatting>
  <conditionalFormatting sqref="AL110">
    <cfRule type="colorScale" priority="2866">
      <colorScale>
        <cfvo type="min"/>
        <cfvo type="max"/>
        <color theme="0"/>
        <color theme="0"/>
      </colorScale>
    </cfRule>
    <cfRule type="expression" dxfId="18335" priority="2867">
      <formula>AK110&lt;0</formula>
    </cfRule>
  </conditionalFormatting>
  <conditionalFormatting sqref="AL110:AL111">
    <cfRule type="expression" priority="2857">
      <formula>#REF!</formula>
    </cfRule>
  </conditionalFormatting>
  <conditionalFormatting sqref="AL111">
    <cfRule type="colorScale" priority="2856">
      <colorScale>
        <cfvo type="min"/>
        <cfvo type="max"/>
        <color theme="0"/>
        <color theme="0"/>
      </colorScale>
    </cfRule>
    <cfRule type="expression" dxfId="18334" priority="2858">
      <formula>AK111&lt;0</formula>
    </cfRule>
  </conditionalFormatting>
  <conditionalFormatting sqref="AL117">
    <cfRule type="colorScale" priority="2872">
      <colorScale>
        <cfvo type="min"/>
        <cfvo type="max"/>
        <color theme="0"/>
        <color theme="0"/>
      </colorScale>
    </cfRule>
    <cfRule type="expression" dxfId="18333" priority="2873">
      <formula>AK117&lt;0</formula>
    </cfRule>
  </conditionalFormatting>
  <conditionalFormatting sqref="AL117:AL123">
    <cfRule type="expression" priority="2870">
      <formula>#REF!</formula>
    </cfRule>
  </conditionalFormatting>
  <conditionalFormatting sqref="AL118:AL123">
    <cfRule type="colorScale" priority="2869">
      <colorScale>
        <cfvo type="min"/>
        <cfvo type="max"/>
        <color theme="0"/>
        <color theme="0"/>
      </colorScale>
    </cfRule>
    <cfRule type="expression" dxfId="18332" priority="2871">
      <formula>AK118&lt;0</formula>
    </cfRule>
  </conditionalFormatting>
  <conditionalFormatting sqref="AL126:AL135">
    <cfRule type="expression" dxfId="18331" priority="2993">
      <formula>IF(AL126="Validar","Rojo","Verde")</formula>
    </cfRule>
    <cfRule type="colorScale" priority="2994">
      <colorScale>
        <cfvo type="min"/>
        <cfvo type="max"/>
        <color theme="0"/>
        <color theme="0"/>
      </colorScale>
    </cfRule>
    <cfRule type="expression" priority="2995">
      <formula>$F$23</formula>
    </cfRule>
    <cfRule type="expression" dxfId="18330" priority="2996">
      <formula>AK126&lt;0</formula>
    </cfRule>
  </conditionalFormatting>
  <conditionalFormatting sqref="AK6">
    <cfRule type="colorScale" priority="2853">
      <colorScale>
        <cfvo type="min"/>
        <cfvo type="max"/>
        <color theme="0"/>
        <color theme="0"/>
      </colorScale>
    </cfRule>
    <cfRule type="expression" dxfId="18329" priority="2854">
      <formula>AJ6&lt;0</formula>
    </cfRule>
  </conditionalFormatting>
  <conditionalFormatting sqref="AK6">
    <cfRule type="expression" dxfId="18328" priority="2851">
      <formula>IF(AK6="Validar","Rojo","Verde")</formula>
    </cfRule>
    <cfRule type="expression" priority="2852">
      <formula>#REF!</formula>
    </cfRule>
  </conditionalFormatting>
  <conditionalFormatting sqref="AK7:AK8">
    <cfRule type="colorScale" priority="2849">
      <colorScale>
        <cfvo type="min"/>
        <cfvo type="max"/>
        <color theme="0"/>
        <color theme="0"/>
      </colorScale>
    </cfRule>
    <cfRule type="expression" dxfId="18327" priority="2850">
      <formula>AJ7&lt;0</formula>
    </cfRule>
  </conditionalFormatting>
  <conditionalFormatting sqref="AK7:AK8">
    <cfRule type="expression" dxfId="18326" priority="2847">
      <formula>IF(AK7="Validar","Rojo","Verde")</formula>
    </cfRule>
    <cfRule type="expression" priority="2848">
      <formula>#REF!</formula>
    </cfRule>
  </conditionalFormatting>
  <conditionalFormatting sqref="AN9">
    <cfRule type="colorScale" priority="2814">
      <colorScale>
        <cfvo type="min"/>
        <cfvo type="max"/>
        <color theme="0"/>
        <color theme="0"/>
      </colorScale>
    </cfRule>
    <cfRule type="expression" dxfId="18325" priority="2815">
      <formula>AM9&lt;0</formula>
    </cfRule>
  </conditionalFormatting>
  <conditionalFormatting sqref="AN9:AN20">
    <cfRule type="expression" dxfId="18324" priority="2785">
      <formula>IF(AN9="Validar","Rojo","Verde")</formula>
    </cfRule>
    <cfRule type="expression" priority="2787">
      <formula>#REF!</formula>
    </cfRule>
  </conditionalFormatting>
  <conditionalFormatting sqref="AN10">
    <cfRule type="colorScale" priority="2791">
      <colorScale>
        <cfvo type="min"/>
        <cfvo type="max"/>
        <color theme="0"/>
        <color theme="0"/>
      </colorScale>
    </cfRule>
    <cfRule type="expression" dxfId="18323" priority="2792">
      <formula>AM10&lt;0</formula>
    </cfRule>
  </conditionalFormatting>
  <conditionalFormatting sqref="AN11:AN14">
    <cfRule type="colorScale" priority="2812">
      <colorScale>
        <cfvo type="min"/>
        <cfvo type="max"/>
        <color theme="0"/>
        <color theme="0"/>
      </colorScale>
    </cfRule>
    <cfRule type="expression" dxfId="18322" priority="2813">
      <formula>AM11&lt;0</formula>
    </cfRule>
  </conditionalFormatting>
  <conditionalFormatting sqref="AN15">
    <cfRule type="colorScale" priority="2789">
      <colorScale>
        <cfvo type="min"/>
        <cfvo type="max"/>
        <color theme="0"/>
        <color theme="0"/>
      </colorScale>
    </cfRule>
    <cfRule type="expression" dxfId="18321" priority="2790">
      <formula>AM15&lt;0</formula>
    </cfRule>
  </conditionalFormatting>
  <conditionalFormatting sqref="AN16:AN17">
    <cfRule type="colorScale" priority="2810">
      <colorScale>
        <cfvo type="min"/>
        <cfvo type="max"/>
        <color theme="0"/>
        <color theme="0"/>
      </colorScale>
    </cfRule>
    <cfRule type="expression" dxfId="18320" priority="2811">
      <formula>AM16&lt;0</formula>
    </cfRule>
  </conditionalFormatting>
  <conditionalFormatting sqref="AN18">
    <cfRule type="colorScale" priority="2786">
      <colorScale>
        <cfvo type="min"/>
        <cfvo type="max"/>
        <color theme="0"/>
        <color theme="0"/>
      </colorScale>
    </cfRule>
    <cfRule type="expression" dxfId="18319" priority="2788">
      <formula>AM18&lt;0</formula>
    </cfRule>
  </conditionalFormatting>
  <conditionalFormatting sqref="AN19:AN20">
    <cfRule type="colorScale" priority="2808">
      <colorScale>
        <cfvo type="min"/>
        <cfvo type="max"/>
        <color theme="0"/>
        <color theme="0"/>
      </colorScale>
    </cfRule>
    <cfRule type="expression" dxfId="18318" priority="2809">
      <formula>AM19&lt;0</formula>
    </cfRule>
  </conditionalFormatting>
  <conditionalFormatting sqref="AN23">
    <cfRule type="colorScale" priority="2783">
      <colorScale>
        <cfvo type="min"/>
        <cfvo type="max"/>
        <color theme="0"/>
        <color theme="0"/>
      </colorScale>
    </cfRule>
    <cfRule type="expression" dxfId="18317" priority="2784">
      <formula>AM23&lt;0</formula>
    </cfRule>
  </conditionalFormatting>
  <conditionalFormatting sqref="AN23:AN31">
    <cfRule type="expression" dxfId="18316" priority="2777">
      <formula>IF(AN23="Validar","Rojo","Verde")</formula>
    </cfRule>
    <cfRule type="expression" priority="2779">
      <formula>#REF!</formula>
    </cfRule>
  </conditionalFormatting>
  <conditionalFormatting sqref="AN24">
    <cfRule type="colorScale" priority="2806">
      <colorScale>
        <cfvo type="min"/>
        <cfvo type="max"/>
        <color theme="0"/>
        <color theme="0"/>
      </colorScale>
    </cfRule>
    <cfRule type="expression" dxfId="18315" priority="2807">
      <formula>AM24&lt;0</formula>
    </cfRule>
  </conditionalFormatting>
  <conditionalFormatting sqref="AN25">
    <cfRule type="colorScale" priority="2804">
      <colorScale>
        <cfvo type="min"/>
        <cfvo type="max"/>
        <color theme="0"/>
        <color theme="0"/>
      </colorScale>
    </cfRule>
    <cfRule type="expression" dxfId="18314" priority="2805">
      <formula>AM25&lt;0</formula>
    </cfRule>
  </conditionalFormatting>
  <conditionalFormatting sqref="AN26">
    <cfRule type="colorScale" priority="2781">
      <colorScale>
        <cfvo type="min"/>
        <cfvo type="max"/>
        <color theme="0"/>
        <color theme="0"/>
      </colorScale>
    </cfRule>
    <cfRule type="expression" dxfId="18313" priority="2782">
      <formula>AM26&lt;0</formula>
    </cfRule>
  </conditionalFormatting>
  <conditionalFormatting sqref="AN27">
    <cfRule type="colorScale" priority="2802">
      <colorScale>
        <cfvo type="min"/>
        <cfvo type="max"/>
        <color theme="0"/>
        <color theme="0"/>
      </colorScale>
    </cfRule>
    <cfRule type="expression" dxfId="18312" priority="2803">
      <formula>AM27&lt;0</formula>
    </cfRule>
  </conditionalFormatting>
  <conditionalFormatting sqref="AN28">
    <cfRule type="colorScale" priority="2800">
      <colorScale>
        <cfvo type="min"/>
        <cfvo type="max"/>
        <color theme="0"/>
        <color theme="0"/>
      </colorScale>
    </cfRule>
    <cfRule type="expression" dxfId="18311" priority="2801">
      <formula>AM28&lt;0</formula>
    </cfRule>
  </conditionalFormatting>
  <conditionalFormatting sqref="AN29">
    <cfRule type="colorScale" priority="2778">
      <colorScale>
        <cfvo type="min"/>
        <cfvo type="max"/>
        <color theme="0"/>
        <color theme="0"/>
      </colorScale>
    </cfRule>
    <cfRule type="expression" dxfId="18310" priority="2780">
      <formula>AM29&lt;0</formula>
    </cfRule>
  </conditionalFormatting>
  <conditionalFormatting sqref="AN30">
    <cfRule type="colorScale" priority="2798">
      <colorScale>
        <cfvo type="min"/>
        <cfvo type="max"/>
        <color theme="0"/>
        <color theme="0"/>
      </colorScale>
    </cfRule>
    <cfRule type="expression" dxfId="18309" priority="2799">
      <formula>AM30&lt;0</formula>
    </cfRule>
  </conditionalFormatting>
  <conditionalFormatting sqref="AN31">
    <cfRule type="colorScale" priority="2796">
      <colorScale>
        <cfvo type="min"/>
        <cfvo type="max"/>
        <color theme="0"/>
        <color theme="0"/>
      </colorScale>
    </cfRule>
    <cfRule type="expression" dxfId="18308" priority="2797">
      <formula>AM31&lt;0</formula>
    </cfRule>
  </conditionalFormatting>
  <conditionalFormatting sqref="AN39">
    <cfRule type="colorScale" priority="2774">
      <colorScale>
        <cfvo type="min"/>
        <cfvo type="max"/>
        <color theme="0"/>
        <color theme="0"/>
      </colorScale>
    </cfRule>
    <cfRule type="expression" priority="2775">
      <formula>#REF!</formula>
    </cfRule>
    <cfRule type="expression" dxfId="18307" priority="2776">
      <formula>AM39&lt;0</formula>
    </cfRule>
  </conditionalFormatting>
  <conditionalFormatting sqref="AN39:AN107">
    <cfRule type="expression" dxfId="18306" priority="2712">
      <formula>IF(AN39="Validar","Rojo","Verde")</formula>
    </cfRule>
  </conditionalFormatting>
  <conditionalFormatting sqref="AN40:AN67">
    <cfRule type="colorScale" priority="2793">
      <colorScale>
        <cfvo type="min"/>
        <cfvo type="max"/>
        <color theme="0"/>
        <color theme="0"/>
      </colorScale>
    </cfRule>
    <cfRule type="expression" priority="2794">
      <formula>$F$19</formula>
    </cfRule>
    <cfRule type="expression" dxfId="18305" priority="2795">
      <formula>AM40&lt;0</formula>
    </cfRule>
  </conditionalFormatting>
  <conditionalFormatting sqref="AN68">
    <cfRule type="colorScale" priority="2771">
      <colorScale>
        <cfvo type="min"/>
        <cfvo type="max"/>
        <color theme="0"/>
        <color theme="0"/>
      </colorScale>
    </cfRule>
    <cfRule type="expression" priority="2772">
      <formula>#REF!</formula>
    </cfRule>
    <cfRule type="expression" dxfId="18304" priority="2773">
      <formula>AM68&lt;0</formula>
    </cfRule>
  </conditionalFormatting>
  <conditionalFormatting sqref="AN69:AN81">
    <cfRule type="colorScale" priority="2818">
      <colorScale>
        <cfvo type="min"/>
        <cfvo type="max"/>
        <color theme="0"/>
        <color theme="0"/>
      </colorScale>
    </cfRule>
    <cfRule type="expression" priority="2819">
      <formula>$F$19</formula>
    </cfRule>
    <cfRule type="expression" dxfId="18303" priority="2820">
      <formula>AM69&lt;0</formula>
    </cfRule>
  </conditionalFormatting>
  <conditionalFormatting sqref="AN82 AN92 AN103 AN107">
    <cfRule type="expression" dxfId="18302" priority="2817">
      <formula>AM82&lt;0</formula>
    </cfRule>
  </conditionalFormatting>
  <conditionalFormatting sqref="AN83">
    <cfRule type="colorScale" priority="2713">
      <colorScale>
        <cfvo type="min"/>
        <cfvo type="max"/>
        <color theme="0"/>
        <color theme="0"/>
      </colorScale>
    </cfRule>
    <cfRule type="expression" priority="2714">
      <formula>#REF!</formula>
    </cfRule>
    <cfRule type="expression" dxfId="18301" priority="2715">
      <formula>AM83&lt;0</formula>
    </cfRule>
  </conditionalFormatting>
  <conditionalFormatting sqref="AN84:AN91">
    <cfRule type="colorScale" priority="2821">
      <colorScale>
        <cfvo type="min"/>
        <cfvo type="max"/>
        <color theme="0"/>
        <color theme="0"/>
      </colorScale>
    </cfRule>
    <cfRule type="expression" priority="2822">
      <formula>$F$19</formula>
    </cfRule>
    <cfRule type="expression" dxfId="18300" priority="2823">
      <formula>AM84&lt;0</formula>
    </cfRule>
  </conditionalFormatting>
  <conditionalFormatting sqref="AN92 AN82 AN103 AN107">
    <cfRule type="colorScale" priority="2816">
      <colorScale>
        <cfvo type="min"/>
        <cfvo type="max"/>
        <color theme="0"/>
        <color theme="0"/>
      </colorScale>
    </cfRule>
  </conditionalFormatting>
  <conditionalFormatting sqref="AN93">
    <cfRule type="colorScale" priority="2768">
      <colorScale>
        <cfvo type="min"/>
        <cfvo type="max"/>
        <color theme="0"/>
        <color theme="0"/>
      </colorScale>
    </cfRule>
    <cfRule type="expression" priority="2769">
      <formula>#REF!</formula>
    </cfRule>
    <cfRule type="expression" dxfId="18299" priority="2770">
      <formula>AM93&lt;0</formula>
    </cfRule>
  </conditionalFormatting>
  <conditionalFormatting sqref="AN94:AN102">
    <cfRule type="colorScale" priority="2824">
      <colorScale>
        <cfvo type="min"/>
        <cfvo type="max"/>
        <color theme="0"/>
        <color theme="0"/>
      </colorScale>
    </cfRule>
    <cfRule type="expression" priority="2825">
      <formula>$F$19</formula>
    </cfRule>
    <cfRule type="expression" dxfId="18298" priority="2826">
      <formula>AM94&lt;0</formula>
    </cfRule>
  </conditionalFormatting>
  <conditionalFormatting sqref="AN104">
    <cfRule type="colorScale" priority="2765">
      <colorScale>
        <cfvo type="min"/>
        <cfvo type="max"/>
        <color theme="0"/>
        <color theme="0"/>
      </colorScale>
    </cfRule>
    <cfRule type="expression" priority="2766">
      <formula>#REF!</formula>
    </cfRule>
    <cfRule type="expression" dxfId="18297" priority="2767">
      <formula>AM104&lt;0</formula>
    </cfRule>
  </conditionalFormatting>
  <conditionalFormatting sqref="AN105:AN106">
    <cfRule type="colorScale" priority="2827">
      <colorScale>
        <cfvo type="min"/>
        <cfvo type="max"/>
        <color theme="0"/>
        <color theme="0"/>
      </colorScale>
    </cfRule>
    <cfRule type="expression" priority="2828">
      <formula>$F$19</formula>
    </cfRule>
    <cfRule type="expression" dxfId="18296" priority="2829">
      <formula>AM105&lt;0</formula>
    </cfRule>
  </conditionalFormatting>
  <conditionalFormatting sqref="AN110">
    <cfRule type="colorScale" priority="2830">
      <colorScale>
        <cfvo type="min"/>
        <cfvo type="max"/>
        <color theme="0"/>
        <color theme="0"/>
      </colorScale>
    </cfRule>
    <cfRule type="expression" dxfId="18295" priority="2831">
      <formula>AM110&lt;0</formula>
    </cfRule>
  </conditionalFormatting>
  <conditionalFormatting sqref="AN110:AN111">
    <cfRule type="expression" priority="2710">
      <formula>$F$19</formula>
    </cfRule>
  </conditionalFormatting>
  <conditionalFormatting sqref="AN111">
    <cfRule type="colorScale" priority="2709">
      <colorScale>
        <cfvo type="min"/>
        <cfvo type="max"/>
        <color theme="0"/>
        <color theme="0"/>
      </colorScale>
    </cfRule>
    <cfRule type="expression" dxfId="18294" priority="2711">
      <formula>AM111&lt;0</formula>
    </cfRule>
  </conditionalFormatting>
  <conditionalFormatting sqref="AN117:AN123">
    <cfRule type="colorScale" priority="2835">
      <colorScale>
        <cfvo type="min"/>
        <cfvo type="max"/>
        <color theme="0"/>
        <color theme="0"/>
      </colorScale>
    </cfRule>
    <cfRule type="expression" priority="2836">
      <formula>$F$19</formula>
    </cfRule>
    <cfRule type="expression" dxfId="18293" priority="2837">
      <formula>AM117&lt;0</formula>
    </cfRule>
  </conditionalFormatting>
  <conditionalFormatting sqref="AN125">
    <cfRule type="colorScale" priority="2762">
      <colorScale>
        <cfvo type="min"/>
        <cfvo type="max"/>
        <color theme="0"/>
        <color theme="0"/>
      </colorScale>
    </cfRule>
    <cfRule type="expression" priority="2763">
      <formula>#REF!</formula>
    </cfRule>
    <cfRule type="expression" dxfId="18292" priority="2764">
      <formula>AM125&lt;0</formula>
    </cfRule>
  </conditionalFormatting>
  <conditionalFormatting sqref="AN125:AN135">
    <cfRule type="expression" dxfId="18291" priority="2761">
      <formula>IF(AN125="Validar","Rojo","Verde")</formula>
    </cfRule>
  </conditionalFormatting>
  <conditionalFormatting sqref="AN126:AN132">
    <cfRule type="colorScale" priority="2838">
      <colorScale>
        <cfvo type="min"/>
        <cfvo type="max"/>
        <color theme="0"/>
        <color theme="0"/>
      </colorScale>
    </cfRule>
    <cfRule type="expression" dxfId="18290" priority="2840">
      <formula>AM126&lt;0</formula>
    </cfRule>
  </conditionalFormatting>
  <conditionalFormatting sqref="AN126:AN134">
    <cfRule type="expression" priority="2839">
      <formula>$F$19</formula>
    </cfRule>
  </conditionalFormatting>
  <conditionalFormatting sqref="AN133:AN134">
    <cfRule type="colorScale" priority="2841">
      <colorScale>
        <cfvo type="min"/>
        <cfvo type="max"/>
        <color theme="0"/>
        <color theme="0"/>
      </colorScale>
    </cfRule>
    <cfRule type="expression" dxfId="18289" priority="2842">
      <formula>AM133&lt;0</formula>
    </cfRule>
  </conditionalFormatting>
  <conditionalFormatting sqref="AN135">
    <cfRule type="colorScale" priority="2832">
      <colorScale>
        <cfvo type="min"/>
        <cfvo type="max"/>
        <color theme="0"/>
        <color theme="0"/>
      </colorScale>
    </cfRule>
    <cfRule type="expression" priority="2833">
      <formula>$F$23</formula>
    </cfRule>
    <cfRule type="expression" dxfId="18288" priority="2834">
      <formula>AM135&lt;0</formula>
    </cfRule>
  </conditionalFormatting>
  <conditionalFormatting sqref="AN110:AO111">
    <cfRule type="expression" dxfId="18287" priority="2705">
      <formula>IF(AN110="Validar","Rojo","Verde")</formula>
    </cfRule>
  </conditionalFormatting>
  <conditionalFormatting sqref="AN117:AO123">
    <cfRule type="expression" dxfId="18286" priority="2718">
      <formula>IF(AN117="Validar","Rojo","Verde")</formula>
    </cfRule>
  </conditionalFormatting>
  <conditionalFormatting sqref="AO40:AO66">
    <cfRule type="colorScale" priority="2753">
      <colorScale>
        <cfvo type="min"/>
        <cfvo type="max"/>
        <color theme="0"/>
        <color theme="0"/>
      </colorScale>
    </cfRule>
    <cfRule type="expression" priority="2754">
      <formula>#REF!</formula>
    </cfRule>
    <cfRule type="expression" dxfId="18285" priority="2755">
      <formula>AN40&lt;0</formula>
    </cfRule>
  </conditionalFormatting>
  <conditionalFormatting sqref="AO40:AO67">
    <cfRule type="expression" dxfId="18284" priority="2752">
      <formula>IF(AO40="Validar","Rojo","Verde")</formula>
    </cfRule>
  </conditionalFormatting>
  <conditionalFormatting sqref="AO67 AN82:AO82 AN92:AO92 AN103:AO103 AN107:AO107">
    <cfRule type="expression" priority="2757">
      <formula>$F$23</formula>
    </cfRule>
  </conditionalFormatting>
  <conditionalFormatting sqref="AO67 AO82 AO92 AO103 AO107">
    <cfRule type="expression" dxfId="18283" priority="2758">
      <formula>AN67&lt;0</formula>
    </cfRule>
  </conditionalFormatting>
  <conditionalFormatting sqref="AO69">
    <cfRule type="colorScale" priority="2750">
      <colorScale>
        <cfvo type="min"/>
        <cfvo type="max"/>
        <color theme="0"/>
        <color theme="0"/>
      </colorScale>
    </cfRule>
    <cfRule type="expression" dxfId="18282" priority="2751">
      <formula>AN69&lt;0</formula>
    </cfRule>
  </conditionalFormatting>
  <conditionalFormatting sqref="AO69:AO81">
    <cfRule type="expression" priority="2748">
      <formula>#REF!</formula>
    </cfRule>
  </conditionalFormatting>
  <conditionalFormatting sqref="AO69:AO82">
    <cfRule type="expression" dxfId="18281" priority="2746">
      <formula>IF(AO69="Validar","Rojo","Verde")</formula>
    </cfRule>
  </conditionalFormatting>
  <conditionalFormatting sqref="AO70:AO78">
    <cfRule type="colorScale" priority="2747">
      <colorScale>
        <cfvo type="min"/>
        <cfvo type="max"/>
        <color theme="0"/>
        <color theme="0"/>
      </colorScale>
    </cfRule>
    <cfRule type="expression" dxfId="18280" priority="2749">
      <formula>AN70&lt;0</formula>
    </cfRule>
  </conditionalFormatting>
  <conditionalFormatting sqref="AO79:AO81">
    <cfRule type="colorScale" priority="2759">
      <colorScale>
        <cfvo type="min"/>
        <cfvo type="max"/>
        <color theme="0"/>
        <color theme="0"/>
      </colorScale>
    </cfRule>
    <cfRule type="expression" dxfId="18279" priority="2760">
      <formula>AN79&lt;0</formula>
    </cfRule>
  </conditionalFormatting>
  <conditionalFormatting sqref="AO82 AO67 AO92 AO103 AO107">
    <cfRule type="colorScale" priority="2756">
      <colorScale>
        <cfvo type="min"/>
        <cfvo type="max"/>
        <color theme="0"/>
        <color theme="0"/>
      </colorScale>
    </cfRule>
  </conditionalFormatting>
  <conditionalFormatting sqref="AO84">
    <cfRule type="colorScale" priority="2744">
      <colorScale>
        <cfvo type="min"/>
        <cfvo type="max"/>
        <color theme="0"/>
        <color theme="0"/>
      </colorScale>
    </cfRule>
    <cfRule type="expression" dxfId="18278" priority="2745">
      <formula>AN84&lt;0</formula>
    </cfRule>
  </conditionalFormatting>
  <conditionalFormatting sqref="AO84:AO91">
    <cfRule type="expression" priority="2742">
      <formula>#REF!</formula>
    </cfRule>
  </conditionalFormatting>
  <conditionalFormatting sqref="AO84:AO92">
    <cfRule type="expression" dxfId="18277" priority="2740">
      <formula>IF(AO84="Validar","Rojo","Verde")</formula>
    </cfRule>
  </conditionalFormatting>
  <conditionalFormatting sqref="AO85:AO91">
    <cfRule type="colorScale" priority="2741">
      <colorScale>
        <cfvo type="min"/>
        <cfvo type="max"/>
        <color theme="0"/>
        <color theme="0"/>
      </colorScale>
    </cfRule>
    <cfRule type="expression" dxfId="18276" priority="2743">
      <formula>AN85&lt;0</formula>
    </cfRule>
  </conditionalFormatting>
  <conditionalFormatting sqref="AO94">
    <cfRule type="colorScale" priority="2738">
      <colorScale>
        <cfvo type="min"/>
        <cfvo type="max"/>
        <color theme="0"/>
        <color theme="0"/>
      </colorScale>
    </cfRule>
    <cfRule type="expression" dxfId="18275" priority="2739">
      <formula>AN94&lt;0</formula>
    </cfRule>
  </conditionalFormatting>
  <conditionalFormatting sqref="AO94:AO102">
    <cfRule type="expression" priority="2732">
      <formula>#REF!</formula>
    </cfRule>
  </conditionalFormatting>
  <conditionalFormatting sqref="AO94:AO103">
    <cfRule type="expression" dxfId="18274" priority="2730">
      <formula>IF(AO94="Validar","Rojo","Verde")</formula>
    </cfRule>
  </conditionalFormatting>
  <conditionalFormatting sqref="AO95:AO100">
    <cfRule type="colorScale" priority="2736">
      <colorScale>
        <cfvo type="min"/>
        <cfvo type="max"/>
        <color theme="0"/>
        <color theme="0"/>
      </colorScale>
    </cfRule>
    <cfRule type="expression" dxfId="18273" priority="2737">
      <formula>AN95&lt;0</formula>
    </cfRule>
  </conditionalFormatting>
  <conditionalFormatting sqref="AO101">
    <cfRule type="colorScale" priority="2734">
      <colorScale>
        <cfvo type="min"/>
        <cfvo type="max"/>
        <color theme="0"/>
        <color theme="0"/>
      </colorScale>
    </cfRule>
    <cfRule type="expression" dxfId="18272" priority="2735">
      <formula>AN101&lt;0</formula>
    </cfRule>
  </conditionalFormatting>
  <conditionalFormatting sqref="AO102">
    <cfRule type="colorScale" priority="2731">
      <colorScale>
        <cfvo type="min"/>
        <cfvo type="max"/>
        <color theme="0"/>
        <color theme="0"/>
      </colorScale>
    </cfRule>
    <cfRule type="expression" dxfId="18271" priority="2733">
      <formula>AN102&lt;0</formula>
    </cfRule>
  </conditionalFormatting>
  <conditionalFormatting sqref="AO105">
    <cfRule type="colorScale" priority="2728">
      <colorScale>
        <cfvo type="min"/>
        <cfvo type="max"/>
        <color theme="0"/>
        <color theme="0"/>
      </colorScale>
    </cfRule>
    <cfRule type="expression" dxfId="18270" priority="2729">
      <formula>AN105&lt;0</formula>
    </cfRule>
  </conditionalFormatting>
  <conditionalFormatting sqref="AO105:AO106">
    <cfRule type="expression" priority="2726">
      <formula>#REF!</formula>
    </cfRule>
  </conditionalFormatting>
  <conditionalFormatting sqref="AO105:AO107">
    <cfRule type="expression" dxfId="18269" priority="2724">
      <formula>IF(AO105="Validar","Rojo","Verde")</formula>
    </cfRule>
  </conditionalFormatting>
  <conditionalFormatting sqref="AO106">
    <cfRule type="colorScale" priority="2725">
      <colorScale>
        <cfvo type="min"/>
        <cfvo type="max"/>
        <color theme="0"/>
        <color theme="0"/>
      </colorScale>
    </cfRule>
    <cfRule type="expression" dxfId="18268" priority="2727">
      <formula>AN106&lt;0</formula>
    </cfRule>
  </conditionalFormatting>
  <conditionalFormatting sqref="AO110">
    <cfRule type="colorScale" priority="2716">
      <colorScale>
        <cfvo type="min"/>
        <cfvo type="max"/>
        <color theme="0"/>
        <color theme="0"/>
      </colorScale>
    </cfRule>
    <cfRule type="expression" dxfId="18267" priority="2717">
      <formula>AN110&lt;0</formula>
    </cfRule>
  </conditionalFormatting>
  <conditionalFormatting sqref="AO110:AO111">
    <cfRule type="expression" priority="2707">
      <formula>#REF!</formula>
    </cfRule>
  </conditionalFormatting>
  <conditionalFormatting sqref="AO111">
    <cfRule type="colorScale" priority="2706">
      <colorScale>
        <cfvo type="min"/>
        <cfvo type="max"/>
        <color theme="0"/>
        <color theme="0"/>
      </colorScale>
    </cfRule>
    <cfRule type="expression" dxfId="18266" priority="2708">
      <formula>AN111&lt;0</formula>
    </cfRule>
  </conditionalFormatting>
  <conditionalFormatting sqref="AO117">
    <cfRule type="colorScale" priority="2722">
      <colorScale>
        <cfvo type="min"/>
        <cfvo type="max"/>
        <color theme="0"/>
        <color theme="0"/>
      </colorScale>
    </cfRule>
    <cfRule type="expression" dxfId="18265" priority="2723">
      <formula>AN117&lt;0</formula>
    </cfRule>
  </conditionalFormatting>
  <conditionalFormatting sqref="AO117:AO123">
    <cfRule type="expression" priority="2720">
      <formula>#REF!</formula>
    </cfRule>
  </conditionalFormatting>
  <conditionalFormatting sqref="AO118:AO123">
    <cfRule type="colorScale" priority="2719">
      <colorScale>
        <cfvo type="min"/>
        <cfvo type="max"/>
        <color theme="0"/>
        <color theme="0"/>
      </colorScale>
    </cfRule>
    <cfRule type="expression" dxfId="18264" priority="2721">
      <formula>AN118&lt;0</formula>
    </cfRule>
  </conditionalFormatting>
  <conditionalFormatting sqref="AO126:AO135">
    <cfRule type="expression" dxfId="18263" priority="2843">
      <formula>IF(AO126="Validar","Rojo","Verde")</formula>
    </cfRule>
    <cfRule type="colorScale" priority="2844">
      <colorScale>
        <cfvo type="min"/>
        <cfvo type="max"/>
        <color theme="0"/>
        <color theme="0"/>
      </colorScale>
    </cfRule>
    <cfRule type="expression" priority="2845">
      <formula>$F$23</formula>
    </cfRule>
    <cfRule type="expression" dxfId="18262" priority="2846">
      <formula>AN126&lt;0</formula>
    </cfRule>
  </conditionalFormatting>
  <conditionalFormatting sqref="AN6">
    <cfRule type="colorScale" priority="2703">
      <colorScale>
        <cfvo type="min"/>
        <cfvo type="max"/>
        <color theme="0"/>
        <color theme="0"/>
      </colorScale>
    </cfRule>
    <cfRule type="expression" dxfId="18261" priority="2704">
      <formula>AM6&lt;0</formula>
    </cfRule>
  </conditionalFormatting>
  <conditionalFormatting sqref="AN6">
    <cfRule type="expression" dxfId="18260" priority="2701">
      <formula>IF(AN6="Validar","Rojo","Verde")</formula>
    </cfRule>
    <cfRule type="expression" priority="2702">
      <formula>#REF!</formula>
    </cfRule>
  </conditionalFormatting>
  <conditionalFormatting sqref="AN7:AN8">
    <cfRule type="colorScale" priority="2699">
      <colorScale>
        <cfvo type="min"/>
        <cfvo type="max"/>
        <color theme="0"/>
        <color theme="0"/>
      </colorScale>
    </cfRule>
    <cfRule type="expression" dxfId="18259" priority="2700">
      <formula>AM7&lt;0</formula>
    </cfRule>
  </conditionalFormatting>
  <conditionalFormatting sqref="AN7:AN8">
    <cfRule type="expression" dxfId="18258" priority="2697">
      <formula>IF(AN7="Validar","Rojo","Verde")</formula>
    </cfRule>
    <cfRule type="expression" priority="2698">
      <formula>#REF!</formula>
    </cfRule>
  </conditionalFormatting>
  <conditionalFormatting sqref="AR9">
    <cfRule type="colorScale" priority="2664">
      <colorScale>
        <cfvo type="min"/>
        <cfvo type="max"/>
        <color theme="0"/>
        <color theme="0"/>
      </colorScale>
    </cfRule>
    <cfRule type="expression" dxfId="18257" priority="2665">
      <formula>AQ9&lt;0</formula>
    </cfRule>
  </conditionalFormatting>
  <conditionalFormatting sqref="AR9:AR20">
    <cfRule type="expression" dxfId="18256" priority="2635">
      <formula>IF(AR9="Validar","Rojo","Verde")</formula>
    </cfRule>
    <cfRule type="expression" priority="2637">
      <formula>#REF!</formula>
    </cfRule>
  </conditionalFormatting>
  <conditionalFormatting sqref="AR10">
    <cfRule type="colorScale" priority="2641">
      <colorScale>
        <cfvo type="min"/>
        <cfvo type="max"/>
        <color theme="0"/>
        <color theme="0"/>
      </colorScale>
    </cfRule>
    <cfRule type="expression" dxfId="18255" priority="2642">
      <formula>AQ10&lt;0</formula>
    </cfRule>
  </conditionalFormatting>
  <conditionalFormatting sqref="AR11:AR14">
    <cfRule type="colorScale" priority="2662">
      <colorScale>
        <cfvo type="min"/>
        <cfvo type="max"/>
        <color theme="0"/>
        <color theme="0"/>
      </colorScale>
    </cfRule>
    <cfRule type="expression" dxfId="18254" priority="2663">
      <formula>AQ11&lt;0</formula>
    </cfRule>
  </conditionalFormatting>
  <conditionalFormatting sqref="AR15">
    <cfRule type="colorScale" priority="2639">
      <colorScale>
        <cfvo type="min"/>
        <cfvo type="max"/>
        <color theme="0"/>
        <color theme="0"/>
      </colorScale>
    </cfRule>
    <cfRule type="expression" dxfId="18253" priority="2640">
      <formula>AQ15&lt;0</formula>
    </cfRule>
  </conditionalFormatting>
  <conditionalFormatting sqref="AR16:AR17">
    <cfRule type="colorScale" priority="2660">
      <colorScale>
        <cfvo type="min"/>
        <cfvo type="max"/>
        <color theme="0"/>
        <color theme="0"/>
      </colorScale>
    </cfRule>
    <cfRule type="expression" dxfId="18252" priority="2661">
      <formula>AQ16&lt;0</formula>
    </cfRule>
  </conditionalFormatting>
  <conditionalFormatting sqref="AR18">
    <cfRule type="colorScale" priority="2636">
      <colorScale>
        <cfvo type="min"/>
        <cfvo type="max"/>
        <color theme="0"/>
        <color theme="0"/>
      </colorScale>
    </cfRule>
    <cfRule type="expression" dxfId="18251" priority="2638">
      <formula>AQ18&lt;0</formula>
    </cfRule>
  </conditionalFormatting>
  <conditionalFormatting sqref="AR19:AR20">
    <cfRule type="colorScale" priority="2658">
      <colorScale>
        <cfvo type="min"/>
        <cfvo type="max"/>
        <color theme="0"/>
        <color theme="0"/>
      </colorScale>
    </cfRule>
    <cfRule type="expression" dxfId="18250" priority="2659">
      <formula>AQ19&lt;0</formula>
    </cfRule>
  </conditionalFormatting>
  <conditionalFormatting sqref="AR23">
    <cfRule type="colorScale" priority="2633">
      <colorScale>
        <cfvo type="min"/>
        <cfvo type="max"/>
        <color theme="0"/>
        <color theme="0"/>
      </colorScale>
    </cfRule>
    <cfRule type="expression" dxfId="18249" priority="2634">
      <formula>AQ23&lt;0</formula>
    </cfRule>
  </conditionalFormatting>
  <conditionalFormatting sqref="AR23:AR31">
    <cfRule type="expression" dxfId="18248" priority="2627">
      <formula>IF(AR23="Validar","Rojo","Verde")</formula>
    </cfRule>
    <cfRule type="expression" priority="2629">
      <formula>#REF!</formula>
    </cfRule>
  </conditionalFormatting>
  <conditionalFormatting sqref="AR24">
    <cfRule type="colorScale" priority="2656">
      <colorScale>
        <cfvo type="min"/>
        <cfvo type="max"/>
        <color theme="0"/>
        <color theme="0"/>
      </colorScale>
    </cfRule>
    <cfRule type="expression" dxfId="18247" priority="2657">
      <formula>AQ24&lt;0</formula>
    </cfRule>
  </conditionalFormatting>
  <conditionalFormatting sqref="AR25">
    <cfRule type="colorScale" priority="2654">
      <colorScale>
        <cfvo type="min"/>
        <cfvo type="max"/>
        <color theme="0"/>
        <color theme="0"/>
      </colorScale>
    </cfRule>
    <cfRule type="expression" dxfId="18246" priority="2655">
      <formula>AQ25&lt;0</formula>
    </cfRule>
  </conditionalFormatting>
  <conditionalFormatting sqref="AR26">
    <cfRule type="colorScale" priority="2631">
      <colorScale>
        <cfvo type="min"/>
        <cfvo type="max"/>
        <color theme="0"/>
        <color theme="0"/>
      </colorScale>
    </cfRule>
    <cfRule type="expression" dxfId="18245" priority="2632">
      <formula>AQ26&lt;0</formula>
    </cfRule>
  </conditionalFormatting>
  <conditionalFormatting sqref="AR27">
    <cfRule type="colorScale" priority="2652">
      <colorScale>
        <cfvo type="min"/>
        <cfvo type="max"/>
        <color theme="0"/>
        <color theme="0"/>
      </colorScale>
    </cfRule>
    <cfRule type="expression" dxfId="18244" priority="2653">
      <formula>AQ27&lt;0</formula>
    </cfRule>
  </conditionalFormatting>
  <conditionalFormatting sqref="AR28">
    <cfRule type="colorScale" priority="2650">
      <colorScale>
        <cfvo type="min"/>
        <cfvo type="max"/>
        <color theme="0"/>
        <color theme="0"/>
      </colorScale>
    </cfRule>
    <cfRule type="expression" dxfId="18243" priority="2651">
      <formula>AQ28&lt;0</formula>
    </cfRule>
  </conditionalFormatting>
  <conditionalFormatting sqref="AR29">
    <cfRule type="colorScale" priority="2628">
      <colorScale>
        <cfvo type="min"/>
        <cfvo type="max"/>
        <color theme="0"/>
        <color theme="0"/>
      </colorScale>
    </cfRule>
    <cfRule type="expression" dxfId="18242" priority="2630">
      <formula>AQ29&lt;0</formula>
    </cfRule>
  </conditionalFormatting>
  <conditionalFormatting sqref="AR30">
    <cfRule type="colorScale" priority="2648">
      <colorScale>
        <cfvo type="min"/>
        <cfvo type="max"/>
        <color theme="0"/>
        <color theme="0"/>
      </colorScale>
    </cfRule>
    <cfRule type="expression" dxfId="18241" priority="2649">
      <formula>AQ30&lt;0</formula>
    </cfRule>
  </conditionalFormatting>
  <conditionalFormatting sqref="AR31">
    <cfRule type="colorScale" priority="2646">
      <colorScale>
        <cfvo type="min"/>
        <cfvo type="max"/>
        <color theme="0"/>
        <color theme="0"/>
      </colorScale>
    </cfRule>
    <cfRule type="expression" dxfId="18240" priority="2647">
      <formula>AQ31&lt;0</formula>
    </cfRule>
  </conditionalFormatting>
  <conditionalFormatting sqref="AR39">
    <cfRule type="colorScale" priority="2624">
      <colorScale>
        <cfvo type="min"/>
        <cfvo type="max"/>
        <color theme="0"/>
        <color theme="0"/>
      </colorScale>
    </cfRule>
    <cfRule type="expression" priority="2625">
      <formula>#REF!</formula>
    </cfRule>
    <cfRule type="expression" dxfId="18239" priority="2626">
      <formula>AQ39&lt;0</formula>
    </cfRule>
  </conditionalFormatting>
  <conditionalFormatting sqref="AR39:AR107">
    <cfRule type="expression" dxfId="18238" priority="2562">
      <formula>IF(AR39="Validar","Rojo","Verde")</formula>
    </cfRule>
  </conditionalFormatting>
  <conditionalFormatting sqref="AR40:AR67">
    <cfRule type="colorScale" priority="2643">
      <colorScale>
        <cfvo type="min"/>
        <cfvo type="max"/>
        <color theme="0"/>
        <color theme="0"/>
      </colorScale>
    </cfRule>
    <cfRule type="expression" priority="2644">
      <formula>$F$19</formula>
    </cfRule>
    <cfRule type="expression" dxfId="18237" priority="2645">
      <formula>AQ40&lt;0</formula>
    </cfRule>
  </conditionalFormatting>
  <conditionalFormatting sqref="AR68">
    <cfRule type="colorScale" priority="2621">
      <colorScale>
        <cfvo type="min"/>
        <cfvo type="max"/>
        <color theme="0"/>
        <color theme="0"/>
      </colorScale>
    </cfRule>
    <cfRule type="expression" priority="2622">
      <formula>#REF!</formula>
    </cfRule>
    <cfRule type="expression" dxfId="18236" priority="2623">
      <formula>AQ68&lt;0</formula>
    </cfRule>
  </conditionalFormatting>
  <conditionalFormatting sqref="AR69:AR81">
    <cfRule type="colorScale" priority="2668">
      <colorScale>
        <cfvo type="min"/>
        <cfvo type="max"/>
        <color theme="0"/>
        <color theme="0"/>
      </colorScale>
    </cfRule>
    <cfRule type="expression" priority="2669">
      <formula>$F$19</formula>
    </cfRule>
    <cfRule type="expression" dxfId="18235" priority="2670">
      <formula>AQ69&lt;0</formula>
    </cfRule>
  </conditionalFormatting>
  <conditionalFormatting sqref="AR82 AR92 AR103 AR107">
    <cfRule type="expression" dxfId="18234" priority="2667">
      <formula>AQ82&lt;0</formula>
    </cfRule>
  </conditionalFormatting>
  <conditionalFormatting sqref="AR83">
    <cfRule type="colorScale" priority="2563">
      <colorScale>
        <cfvo type="min"/>
        <cfvo type="max"/>
        <color theme="0"/>
        <color theme="0"/>
      </colorScale>
    </cfRule>
    <cfRule type="expression" priority="2564">
      <formula>#REF!</formula>
    </cfRule>
    <cfRule type="expression" dxfId="18233" priority="2565">
      <formula>AQ83&lt;0</formula>
    </cfRule>
  </conditionalFormatting>
  <conditionalFormatting sqref="AR84:AR91">
    <cfRule type="colorScale" priority="2671">
      <colorScale>
        <cfvo type="min"/>
        <cfvo type="max"/>
        <color theme="0"/>
        <color theme="0"/>
      </colorScale>
    </cfRule>
    <cfRule type="expression" priority="2672">
      <formula>$F$19</formula>
    </cfRule>
    <cfRule type="expression" dxfId="18232" priority="2673">
      <formula>AQ84&lt;0</formula>
    </cfRule>
  </conditionalFormatting>
  <conditionalFormatting sqref="AR92 AR82 AR103 AR107">
    <cfRule type="colorScale" priority="2666">
      <colorScale>
        <cfvo type="min"/>
        <cfvo type="max"/>
        <color theme="0"/>
        <color theme="0"/>
      </colorScale>
    </cfRule>
  </conditionalFormatting>
  <conditionalFormatting sqref="AR93">
    <cfRule type="colorScale" priority="2618">
      <colorScale>
        <cfvo type="min"/>
        <cfvo type="max"/>
        <color theme="0"/>
        <color theme="0"/>
      </colorScale>
    </cfRule>
    <cfRule type="expression" priority="2619">
      <formula>#REF!</formula>
    </cfRule>
    <cfRule type="expression" dxfId="18231" priority="2620">
      <formula>AQ93&lt;0</formula>
    </cfRule>
  </conditionalFormatting>
  <conditionalFormatting sqref="AR94:AR102">
    <cfRule type="colorScale" priority="2674">
      <colorScale>
        <cfvo type="min"/>
        <cfvo type="max"/>
        <color theme="0"/>
        <color theme="0"/>
      </colorScale>
    </cfRule>
    <cfRule type="expression" priority="2675">
      <formula>$F$19</formula>
    </cfRule>
    <cfRule type="expression" dxfId="18230" priority="2676">
      <formula>AQ94&lt;0</formula>
    </cfRule>
  </conditionalFormatting>
  <conditionalFormatting sqref="AR104">
    <cfRule type="colorScale" priority="2615">
      <colorScale>
        <cfvo type="min"/>
        <cfvo type="max"/>
        <color theme="0"/>
        <color theme="0"/>
      </colorScale>
    </cfRule>
    <cfRule type="expression" priority="2616">
      <formula>#REF!</formula>
    </cfRule>
    <cfRule type="expression" dxfId="18229" priority="2617">
      <formula>AQ104&lt;0</formula>
    </cfRule>
  </conditionalFormatting>
  <conditionalFormatting sqref="AR105:AR106">
    <cfRule type="colorScale" priority="2677">
      <colorScale>
        <cfvo type="min"/>
        <cfvo type="max"/>
        <color theme="0"/>
        <color theme="0"/>
      </colorScale>
    </cfRule>
    <cfRule type="expression" priority="2678">
      <formula>$F$19</formula>
    </cfRule>
    <cfRule type="expression" dxfId="18228" priority="2679">
      <formula>AQ105&lt;0</formula>
    </cfRule>
  </conditionalFormatting>
  <conditionalFormatting sqref="AR110">
    <cfRule type="colorScale" priority="2680">
      <colorScale>
        <cfvo type="min"/>
        <cfvo type="max"/>
        <color theme="0"/>
        <color theme="0"/>
      </colorScale>
    </cfRule>
    <cfRule type="expression" dxfId="18227" priority="2681">
      <formula>AQ110&lt;0</formula>
    </cfRule>
  </conditionalFormatting>
  <conditionalFormatting sqref="AR110:AR111">
    <cfRule type="expression" priority="2560">
      <formula>$F$19</formula>
    </cfRule>
  </conditionalFormatting>
  <conditionalFormatting sqref="AR111">
    <cfRule type="colorScale" priority="2559">
      <colorScale>
        <cfvo type="min"/>
        <cfvo type="max"/>
        <color theme="0"/>
        <color theme="0"/>
      </colorScale>
    </cfRule>
    <cfRule type="expression" dxfId="18226" priority="2561">
      <formula>AQ111&lt;0</formula>
    </cfRule>
  </conditionalFormatting>
  <conditionalFormatting sqref="AR117:AR123">
    <cfRule type="colorScale" priority="2685">
      <colorScale>
        <cfvo type="min"/>
        <cfvo type="max"/>
        <color theme="0"/>
        <color theme="0"/>
      </colorScale>
    </cfRule>
    <cfRule type="expression" priority="2686">
      <formula>$F$19</formula>
    </cfRule>
    <cfRule type="expression" dxfId="18225" priority="2687">
      <formula>AQ117&lt;0</formula>
    </cfRule>
  </conditionalFormatting>
  <conditionalFormatting sqref="AR125">
    <cfRule type="colorScale" priority="2612">
      <colorScale>
        <cfvo type="min"/>
        <cfvo type="max"/>
        <color theme="0"/>
        <color theme="0"/>
      </colorScale>
    </cfRule>
    <cfRule type="expression" priority="2613">
      <formula>#REF!</formula>
    </cfRule>
    <cfRule type="expression" dxfId="18224" priority="2614">
      <formula>AQ125&lt;0</formula>
    </cfRule>
  </conditionalFormatting>
  <conditionalFormatting sqref="AR125:AR135">
    <cfRule type="expression" dxfId="18223" priority="2611">
      <formula>IF(AR125="Validar","Rojo","Verde")</formula>
    </cfRule>
  </conditionalFormatting>
  <conditionalFormatting sqref="AR126:AR132">
    <cfRule type="colorScale" priority="2688">
      <colorScale>
        <cfvo type="min"/>
        <cfvo type="max"/>
        <color theme="0"/>
        <color theme="0"/>
      </colorScale>
    </cfRule>
    <cfRule type="expression" dxfId="18222" priority="2690">
      <formula>AQ126&lt;0</formula>
    </cfRule>
  </conditionalFormatting>
  <conditionalFormatting sqref="AR126:AR134">
    <cfRule type="expression" priority="2689">
      <formula>$F$19</formula>
    </cfRule>
  </conditionalFormatting>
  <conditionalFormatting sqref="AR133:AR134">
    <cfRule type="colorScale" priority="2691">
      <colorScale>
        <cfvo type="min"/>
        <cfvo type="max"/>
        <color theme="0"/>
        <color theme="0"/>
      </colorScale>
    </cfRule>
    <cfRule type="expression" dxfId="18221" priority="2692">
      <formula>AQ133&lt;0</formula>
    </cfRule>
  </conditionalFormatting>
  <conditionalFormatting sqref="AR135">
    <cfRule type="colorScale" priority="2682">
      <colorScale>
        <cfvo type="min"/>
        <cfvo type="max"/>
        <color theme="0"/>
        <color theme="0"/>
      </colorScale>
    </cfRule>
    <cfRule type="expression" priority="2683">
      <formula>$F$23</formula>
    </cfRule>
    <cfRule type="expression" dxfId="18220" priority="2684">
      <formula>AQ135&lt;0</formula>
    </cfRule>
  </conditionalFormatting>
  <conditionalFormatting sqref="AR110:AS111">
    <cfRule type="expression" dxfId="18219" priority="2555">
      <formula>IF(AR110="Validar","Rojo","Verde")</formula>
    </cfRule>
  </conditionalFormatting>
  <conditionalFormatting sqref="AR117:AS123">
    <cfRule type="expression" dxfId="18218" priority="2568">
      <formula>IF(AR117="Validar","Rojo","Verde")</formula>
    </cfRule>
  </conditionalFormatting>
  <conditionalFormatting sqref="AS40:AS66">
    <cfRule type="colorScale" priority="2603">
      <colorScale>
        <cfvo type="min"/>
        <cfvo type="max"/>
        <color theme="0"/>
        <color theme="0"/>
      </colorScale>
    </cfRule>
    <cfRule type="expression" priority="2604">
      <formula>#REF!</formula>
    </cfRule>
    <cfRule type="expression" dxfId="18217" priority="2605">
      <formula>AR40&lt;0</formula>
    </cfRule>
  </conditionalFormatting>
  <conditionalFormatting sqref="AS40:AS67">
    <cfRule type="expression" dxfId="18216" priority="2602">
      <formula>IF(AS40="Validar","Rojo","Verde")</formula>
    </cfRule>
  </conditionalFormatting>
  <conditionalFormatting sqref="AS67 AR82:AS82 AR92:AS92 AR103:AS103 AR107:AS107">
    <cfRule type="expression" priority="2607">
      <formula>$F$23</formula>
    </cfRule>
  </conditionalFormatting>
  <conditionalFormatting sqref="AS67 AS82 AS92 AS103 AS107">
    <cfRule type="expression" dxfId="18215" priority="2608">
      <formula>AR67&lt;0</formula>
    </cfRule>
  </conditionalFormatting>
  <conditionalFormatting sqref="AS69">
    <cfRule type="colorScale" priority="2600">
      <colorScale>
        <cfvo type="min"/>
        <cfvo type="max"/>
        <color theme="0"/>
        <color theme="0"/>
      </colorScale>
    </cfRule>
    <cfRule type="expression" dxfId="18214" priority="2601">
      <formula>AR69&lt;0</formula>
    </cfRule>
  </conditionalFormatting>
  <conditionalFormatting sqref="AS69:AS81">
    <cfRule type="expression" priority="2598">
      <formula>#REF!</formula>
    </cfRule>
  </conditionalFormatting>
  <conditionalFormatting sqref="AS69:AS82">
    <cfRule type="expression" dxfId="18213" priority="2596">
      <formula>IF(AS69="Validar","Rojo","Verde")</formula>
    </cfRule>
  </conditionalFormatting>
  <conditionalFormatting sqref="AS70:AS78">
    <cfRule type="colorScale" priority="2597">
      <colorScale>
        <cfvo type="min"/>
        <cfvo type="max"/>
        <color theme="0"/>
        <color theme="0"/>
      </colorScale>
    </cfRule>
    <cfRule type="expression" dxfId="18212" priority="2599">
      <formula>AR70&lt;0</formula>
    </cfRule>
  </conditionalFormatting>
  <conditionalFormatting sqref="AS79:AS81">
    <cfRule type="colorScale" priority="2609">
      <colorScale>
        <cfvo type="min"/>
        <cfvo type="max"/>
        <color theme="0"/>
        <color theme="0"/>
      </colorScale>
    </cfRule>
    <cfRule type="expression" dxfId="18211" priority="2610">
      <formula>AR79&lt;0</formula>
    </cfRule>
  </conditionalFormatting>
  <conditionalFormatting sqref="AS82 AS67 AS92 AS103 AS107">
    <cfRule type="colorScale" priority="2606">
      <colorScale>
        <cfvo type="min"/>
        <cfvo type="max"/>
        <color theme="0"/>
        <color theme="0"/>
      </colorScale>
    </cfRule>
  </conditionalFormatting>
  <conditionalFormatting sqref="AS84">
    <cfRule type="colorScale" priority="2594">
      <colorScale>
        <cfvo type="min"/>
        <cfvo type="max"/>
        <color theme="0"/>
        <color theme="0"/>
      </colorScale>
    </cfRule>
    <cfRule type="expression" dxfId="18210" priority="2595">
      <formula>AR84&lt;0</formula>
    </cfRule>
  </conditionalFormatting>
  <conditionalFormatting sqref="AS84:AS91">
    <cfRule type="expression" priority="2592">
      <formula>#REF!</formula>
    </cfRule>
  </conditionalFormatting>
  <conditionalFormatting sqref="AS84:AS92">
    <cfRule type="expression" dxfId="18209" priority="2590">
      <formula>IF(AS84="Validar","Rojo","Verde")</formula>
    </cfRule>
  </conditionalFormatting>
  <conditionalFormatting sqref="AS85:AS91">
    <cfRule type="colorScale" priority="2591">
      <colorScale>
        <cfvo type="min"/>
        <cfvo type="max"/>
        <color theme="0"/>
        <color theme="0"/>
      </colorScale>
    </cfRule>
    <cfRule type="expression" dxfId="18208" priority="2593">
      <formula>AR85&lt;0</formula>
    </cfRule>
  </conditionalFormatting>
  <conditionalFormatting sqref="AS94">
    <cfRule type="colorScale" priority="2588">
      <colorScale>
        <cfvo type="min"/>
        <cfvo type="max"/>
        <color theme="0"/>
        <color theme="0"/>
      </colorScale>
    </cfRule>
    <cfRule type="expression" dxfId="18207" priority="2589">
      <formula>AR94&lt;0</formula>
    </cfRule>
  </conditionalFormatting>
  <conditionalFormatting sqref="AS94:AS102">
    <cfRule type="expression" priority="2582">
      <formula>#REF!</formula>
    </cfRule>
  </conditionalFormatting>
  <conditionalFormatting sqref="AS94:AS103">
    <cfRule type="expression" dxfId="18206" priority="2580">
      <formula>IF(AS94="Validar","Rojo","Verde")</formula>
    </cfRule>
  </conditionalFormatting>
  <conditionalFormatting sqref="AS95:AS100">
    <cfRule type="colorScale" priority="2586">
      <colorScale>
        <cfvo type="min"/>
        <cfvo type="max"/>
        <color theme="0"/>
        <color theme="0"/>
      </colorScale>
    </cfRule>
    <cfRule type="expression" dxfId="18205" priority="2587">
      <formula>AR95&lt;0</formula>
    </cfRule>
  </conditionalFormatting>
  <conditionalFormatting sqref="AS101">
    <cfRule type="colorScale" priority="2584">
      <colorScale>
        <cfvo type="min"/>
        <cfvo type="max"/>
        <color theme="0"/>
        <color theme="0"/>
      </colorScale>
    </cfRule>
    <cfRule type="expression" dxfId="18204" priority="2585">
      <formula>AR101&lt;0</formula>
    </cfRule>
  </conditionalFormatting>
  <conditionalFormatting sqref="AS102">
    <cfRule type="colorScale" priority="2581">
      <colorScale>
        <cfvo type="min"/>
        <cfvo type="max"/>
        <color theme="0"/>
        <color theme="0"/>
      </colorScale>
    </cfRule>
    <cfRule type="expression" dxfId="18203" priority="2583">
      <formula>AR102&lt;0</formula>
    </cfRule>
  </conditionalFormatting>
  <conditionalFormatting sqref="AS105">
    <cfRule type="colorScale" priority="2578">
      <colorScale>
        <cfvo type="min"/>
        <cfvo type="max"/>
        <color theme="0"/>
        <color theme="0"/>
      </colorScale>
    </cfRule>
    <cfRule type="expression" dxfId="18202" priority="2579">
      <formula>AR105&lt;0</formula>
    </cfRule>
  </conditionalFormatting>
  <conditionalFormatting sqref="AS105:AS106">
    <cfRule type="expression" priority="2576">
      <formula>#REF!</formula>
    </cfRule>
  </conditionalFormatting>
  <conditionalFormatting sqref="AS105:AS107">
    <cfRule type="expression" dxfId="18201" priority="2574">
      <formula>IF(AS105="Validar","Rojo","Verde")</formula>
    </cfRule>
  </conditionalFormatting>
  <conditionalFormatting sqref="AS106">
    <cfRule type="colorScale" priority="2575">
      <colorScale>
        <cfvo type="min"/>
        <cfvo type="max"/>
        <color theme="0"/>
        <color theme="0"/>
      </colorScale>
    </cfRule>
    <cfRule type="expression" dxfId="18200" priority="2577">
      <formula>AR106&lt;0</formula>
    </cfRule>
  </conditionalFormatting>
  <conditionalFormatting sqref="AS110">
    <cfRule type="colorScale" priority="2566">
      <colorScale>
        <cfvo type="min"/>
        <cfvo type="max"/>
        <color theme="0"/>
        <color theme="0"/>
      </colorScale>
    </cfRule>
    <cfRule type="expression" dxfId="18199" priority="2567">
      <formula>AR110&lt;0</formula>
    </cfRule>
  </conditionalFormatting>
  <conditionalFormatting sqref="AS110:AS111">
    <cfRule type="expression" priority="2557">
      <formula>#REF!</formula>
    </cfRule>
  </conditionalFormatting>
  <conditionalFormatting sqref="AS111">
    <cfRule type="colorScale" priority="2556">
      <colorScale>
        <cfvo type="min"/>
        <cfvo type="max"/>
        <color theme="0"/>
        <color theme="0"/>
      </colorScale>
    </cfRule>
    <cfRule type="expression" dxfId="18198" priority="2558">
      <formula>AR111&lt;0</formula>
    </cfRule>
  </conditionalFormatting>
  <conditionalFormatting sqref="AS117">
    <cfRule type="colorScale" priority="2572">
      <colorScale>
        <cfvo type="min"/>
        <cfvo type="max"/>
        <color theme="0"/>
        <color theme="0"/>
      </colorScale>
    </cfRule>
    <cfRule type="expression" dxfId="18197" priority="2573">
      <formula>AR117&lt;0</formula>
    </cfRule>
  </conditionalFormatting>
  <conditionalFormatting sqref="AS117:AS123">
    <cfRule type="expression" priority="2570">
      <formula>#REF!</formula>
    </cfRule>
  </conditionalFormatting>
  <conditionalFormatting sqref="AS118:AS123">
    <cfRule type="colorScale" priority="2569">
      <colorScale>
        <cfvo type="min"/>
        <cfvo type="max"/>
        <color theme="0"/>
        <color theme="0"/>
      </colorScale>
    </cfRule>
    <cfRule type="expression" dxfId="18196" priority="2571">
      <formula>AR118&lt;0</formula>
    </cfRule>
  </conditionalFormatting>
  <conditionalFormatting sqref="AS126:AS135">
    <cfRule type="expression" dxfId="18195" priority="2693">
      <formula>IF(AS126="Validar","Rojo","Verde")</formula>
    </cfRule>
    <cfRule type="colorScale" priority="2694">
      <colorScale>
        <cfvo type="min"/>
        <cfvo type="max"/>
        <color theme="0"/>
        <color theme="0"/>
      </colorScale>
    </cfRule>
    <cfRule type="expression" priority="2695">
      <formula>$F$23</formula>
    </cfRule>
    <cfRule type="expression" dxfId="18194" priority="2696">
      <formula>AR126&lt;0</formula>
    </cfRule>
  </conditionalFormatting>
  <conditionalFormatting sqref="AR6">
    <cfRule type="colorScale" priority="2553">
      <colorScale>
        <cfvo type="min"/>
        <cfvo type="max"/>
        <color theme="0"/>
        <color theme="0"/>
      </colorScale>
    </cfRule>
    <cfRule type="expression" dxfId="18193" priority="2554">
      <formula>AQ6&lt;0</formula>
    </cfRule>
  </conditionalFormatting>
  <conditionalFormatting sqref="AR6">
    <cfRule type="expression" dxfId="18192" priority="2551">
      <formula>IF(AR6="Validar","Rojo","Verde")</formula>
    </cfRule>
    <cfRule type="expression" priority="2552">
      <formula>#REF!</formula>
    </cfRule>
  </conditionalFormatting>
  <conditionalFormatting sqref="AR7:AR8">
    <cfRule type="colorScale" priority="2549">
      <colorScale>
        <cfvo type="min"/>
        <cfvo type="max"/>
        <color theme="0"/>
        <color theme="0"/>
      </colorScale>
    </cfRule>
    <cfRule type="expression" dxfId="18191" priority="2550">
      <formula>AQ7&lt;0</formula>
    </cfRule>
  </conditionalFormatting>
  <conditionalFormatting sqref="AR7:AR8">
    <cfRule type="expression" dxfId="18190" priority="2547">
      <formula>IF(AR7="Validar","Rojo","Verde")</formula>
    </cfRule>
    <cfRule type="expression" priority="2548">
      <formula>#REF!</formula>
    </cfRule>
  </conditionalFormatting>
  <conditionalFormatting sqref="AX9">
    <cfRule type="colorScale" priority="2514">
      <colorScale>
        <cfvo type="min"/>
        <cfvo type="max"/>
        <color theme="0"/>
        <color theme="0"/>
      </colorScale>
    </cfRule>
    <cfRule type="expression" dxfId="18189" priority="2515">
      <formula>AW9&lt;0</formula>
    </cfRule>
  </conditionalFormatting>
  <conditionalFormatting sqref="AX9:AX20">
    <cfRule type="expression" dxfId="18188" priority="2485">
      <formula>IF(AX9="Validar","Rojo","Verde")</formula>
    </cfRule>
    <cfRule type="expression" priority="2487">
      <formula>#REF!</formula>
    </cfRule>
  </conditionalFormatting>
  <conditionalFormatting sqref="AX10">
    <cfRule type="colorScale" priority="2491">
      <colorScale>
        <cfvo type="min"/>
        <cfvo type="max"/>
        <color theme="0"/>
        <color theme="0"/>
      </colorScale>
    </cfRule>
    <cfRule type="expression" dxfId="18187" priority="2492">
      <formula>AW10&lt;0</formula>
    </cfRule>
  </conditionalFormatting>
  <conditionalFormatting sqref="AX11:AX14">
    <cfRule type="colorScale" priority="2512">
      <colorScale>
        <cfvo type="min"/>
        <cfvo type="max"/>
        <color theme="0"/>
        <color theme="0"/>
      </colorScale>
    </cfRule>
    <cfRule type="expression" dxfId="18186" priority="2513">
      <formula>AW11&lt;0</formula>
    </cfRule>
  </conditionalFormatting>
  <conditionalFormatting sqref="AX15">
    <cfRule type="colorScale" priority="2489">
      <colorScale>
        <cfvo type="min"/>
        <cfvo type="max"/>
        <color theme="0"/>
        <color theme="0"/>
      </colorScale>
    </cfRule>
    <cfRule type="expression" dxfId="18185" priority="2490">
      <formula>AW15&lt;0</formula>
    </cfRule>
  </conditionalFormatting>
  <conditionalFormatting sqref="AX16:AX17">
    <cfRule type="colorScale" priority="2510">
      <colorScale>
        <cfvo type="min"/>
        <cfvo type="max"/>
        <color theme="0"/>
        <color theme="0"/>
      </colorScale>
    </cfRule>
    <cfRule type="expression" dxfId="18184" priority="2511">
      <formula>AW16&lt;0</formula>
    </cfRule>
  </conditionalFormatting>
  <conditionalFormatting sqref="AX18">
    <cfRule type="colorScale" priority="2486">
      <colorScale>
        <cfvo type="min"/>
        <cfvo type="max"/>
        <color theme="0"/>
        <color theme="0"/>
      </colorScale>
    </cfRule>
    <cfRule type="expression" dxfId="18183" priority="2488">
      <formula>AW18&lt;0</formula>
    </cfRule>
  </conditionalFormatting>
  <conditionalFormatting sqref="AX19:AX20">
    <cfRule type="colorScale" priority="2508">
      <colorScale>
        <cfvo type="min"/>
        <cfvo type="max"/>
        <color theme="0"/>
        <color theme="0"/>
      </colorScale>
    </cfRule>
    <cfRule type="expression" dxfId="18182" priority="2509">
      <formula>AW19&lt;0</formula>
    </cfRule>
  </conditionalFormatting>
  <conditionalFormatting sqref="AX23">
    <cfRule type="colorScale" priority="2483">
      <colorScale>
        <cfvo type="min"/>
        <cfvo type="max"/>
        <color theme="0"/>
        <color theme="0"/>
      </colorScale>
    </cfRule>
    <cfRule type="expression" dxfId="18181" priority="2484">
      <formula>AW23&lt;0</formula>
    </cfRule>
  </conditionalFormatting>
  <conditionalFormatting sqref="AX23:AX31">
    <cfRule type="expression" dxfId="18180" priority="2477">
      <formula>IF(AX23="Validar","Rojo","Verde")</formula>
    </cfRule>
    <cfRule type="expression" priority="2479">
      <formula>#REF!</formula>
    </cfRule>
  </conditionalFormatting>
  <conditionalFormatting sqref="AX24">
    <cfRule type="colorScale" priority="2506">
      <colorScale>
        <cfvo type="min"/>
        <cfvo type="max"/>
        <color theme="0"/>
        <color theme="0"/>
      </colorScale>
    </cfRule>
    <cfRule type="expression" dxfId="18179" priority="2507">
      <formula>AW24&lt;0</formula>
    </cfRule>
  </conditionalFormatting>
  <conditionalFormatting sqref="AX25">
    <cfRule type="colorScale" priority="2504">
      <colorScale>
        <cfvo type="min"/>
        <cfvo type="max"/>
        <color theme="0"/>
        <color theme="0"/>
      </colorScale>
    </cfRule>
    <cfRule type="expression" dxfId="18178" priority="2505">
      <formula>AW25&lt;0</formula>
    </cfRule>
  </conditionalFormatting>
  <conditionalFormatting sqref="AX26">
    <cfRule type="colorScale" priority="2481">
      <colorScale>
        <cfvo type="min"/>
        <cfvo type="max"/>
        <color theme="0"/>
        <color theme="0"/>
      </colorScale>
    </cfRule>
    <cfRule type="expression" dxfId="18177" priority="2482">
      <formula>AW26&lt;0</formula>
    </cfRule>
  </conditionalFormatting>
  <conditionalFormatting sqref="AX27">
    <cfRule type="colorScale" priority="2502">
      <colorScale>
        <cfvo type="min"/>
        <cfvo type="max"/>
        <color theme="0"/>
        <color theme="0"/>
      </colorScale>
    </cfRule>
    <cfRule type="expression" dxfId="18176" priority="2503">
      <formula>AW27&lt;0</formula>
    </cfRule>
  </conditionalFormatting>
  <conditionalFormatting sqref="AX28">
    <cfRule type="colorScale" priority="2500">
      <colorScale>
        <cfvo type="min"/>
        <cfvo type="max"/>
        <color theme="0"/>
        <color theme="0"/>
      </colorScale>
    </cfRule>
    <cfRule type="expression" dxfId="18175" priority="2501">
      <formula>AW28&lt;0</formula>
    </cfRule>
  </conditionalFormatting>
  <conditionalFormatting sqref="AX29">
    <cfRule type="colorScale" priority="2478">
      <colorScale>
        <cfvo type="min"/>
        <cfvo type="max"/>
        <color theme="0"/>
        <color theme="0"/>
      </colorScale>
    </cfRule>
    <cfRule type="expression" dxfId="18174" priority="2480">
      <formula>AW29&lt;0</formula>
    </cfRule>
  </conditionalFormatting>
  <conditionalFormatting sqref="AX30">
    <cfRule type="colorScale" priority="2498">
      <colorScale>
        <cfvo type="min"/>
        <cfvo type="max"/>
        <color theme="0"/>
        <color theme="0"/>
      </colorScale>
    </cfRule>
    <cfRule type="expression" dxfId="18173" priority="2499">
      <formula>AW30&lt;0</formula>
    </cfRule>
  </conditionalFormatting>
  <conditionalFormatting sqref="AX31">
    <cfRule type="colorScale" priority="2496">
      <colorScale>
        <cfvo type="min"/>
        <cfvo type="max"/>
        <color theme="0"/>
        <color theme="0"/>
      </colorScale>
    </cfRule>
    <cfRule type="expression" dxfId="18172" priority="2497">
      <formula>AW31&lt;0</formula>
    </cfRule>
  </conditionalFormatting>
  <conditionalFormatting sqref="AX39">
    <cfRule type="colorScale" priority="2474">
      <colorScale>
        <cfvo type="min"/>
        <cfvo type="max"/>
        <color theme="0"/>
        <color theme="0"/>
      </colorScale>
    </cfRule>
    <cfRule type="expression" priority="2475">
      <formula>#REF!</formula>
    </cfRule>
    <cfRule type="expression" dxfId="18171" priority="2476">
      <formula>AW39&lt;0</formula>
    </cfRule>
  </conditionalFormatting>
  <conditionalFormatting sqref="AX39:AX107">
    <cfRule type="expression" dxfId="18170" priority="2412">
      <formula>IF(AX39="Validar","Rojo","Verde")</formula>
    </cfRule>
  </conditionalFormatting>
  <conditionalFormatting sqref="AX40:AX67">
    <cfRule type="colorScale" priority="2493">
      <colorScale>
        <cfvo type="min"/>
        <cfvo type="max"/>
        <color theme="0"/>
        <color theme="0"/>
      </colorScale>
    </cfRule>
    <cfRule type="expression" priority="2494">
      <formula>$F$19</formula>
    </cfRule>
    <cfRule type="expression" dxfId="18169" priority="2495">
      <formula>AW40&lt;0</formula>
    </cfRule>
  </conditionalFormatting>
  <conditionalFormatting sqref="AX68">
    <cfRule type="colorScale" priority="2471">
      <colorScale>
        <cfvo type="min"/>
        <cfvo type="max"/>
        <color theme="0"/>
        <color theme="0"/>
      </colorScale>
    </cfRule>
    <cfRule type="expression" priority="2472">
      <formula>#REF!</formula>
    </cfRule>
    <cfRule type="expression" dxfId="18168" priority="2473">
      <formula>AW68&lt;0</formula>
    </cfRule>
  </conditionalFormatting>
  <conditionalFormatting sqref="AX69:AX81">
    <cfRule type="colorScale" priority="2518">
      <colorScale>
        <cfvo type="min"/>
        <cfvo type="max"/>
        <color theme="0"/>
        <color theme="0"/>
      </colorScale>
    </cfRule>
    <cfRule type="expression" priority="2519">
      <formula>$F$19</formula>
    </cfRule>
    <cfRule type="expression" dxfId="18167" priority="2520">
      <formula>AW69&lt;0</formula>
    </cfRule>
  </conditionalFormatting>
  <conditionalFormatting sqref="AX82 AX92 AX103 AX107">
    <cfRule type="expression" dxfId="18166" priority="2517">
      <formula>AW82&lt;0</formula>
    </cfRule>
  </conditionalFormatting>
  <conditionalFormatting sqref="AX83">
    <cfRule type="colorScale" priority="2413">
      <colorScale>
        <cfvo type="min"/>
        <cfvo type="max"/>
        <color theme="0"/>
        <color theme="0"/>
      </colorScale>
    </cfRule>
    <cfRule type="expression" priority="2414">
      <formula>#REF!</formula>
    </cfRule>
    <cfRule type="expression" dxfId="18165" priority="2415">
      <formula>AW83&lt;0</formula>
    </cfRule>
  </conditionalFormatting>
  <conditionalFormatting sqref="AX84:AX91">
    <cfRule type="colorScale" priority="2521">
      <colorScale>
        <cfvo type="min"/>
        <cfvo type="max"/>
        <color theme="0"/>
        <color theme="0"/>
      </colorScale>
    </cfRule>
    <cfRule type="expression" priority="2522">
      <formula>$F$19</formula>
    </cfRule>
    <cfRule type="expression" dxfId="18164" priority="2523">
      <formula>AW84&lt;0</formula>
    </cfRule>
  </conditionalFormatting>
  <conditionalFormatting sqref="AX92 AX82 AX103 AX107">
    <cfRule type="colorScale" priority="2516">
      <colorScale>
        <cfvo type="min"/>
        <cfvo type="max"/>
        <color theme="0"/>
        <color theme="0"/>
      </colorScale>
    </cfRule>
  </conditionalFormatting>
  <conditionalFormatting sqref="AX93">
    <cfRule type="colorScale" priority="2468">
      <colorScale>
        <cfvo type="min"/>
        <cfvo type="max"/>
        <color theme="0"/>
        <color theme="0"/>
      </colorScale>
    </cfRule>
    <cfRule type="expression" priority="2469">
      <formula>#REF!</formula>
    </cfRule>
    <cfRule type="expression" dxfId="18163" priority="2470">
      <formula>AW93&lt;0</formula>
    </cfRule>
  </conditionalFormatting>
  <conditionalFormatting sqref="AX94:AX102">
    <cfRule type="colorScale" priority="2524">
      <colorScale>
        <cfvo type="min"/>
        <cfvo type="max"/>
        <color theme="0"/>
        <color theme="0"/>
      </colorScale>
    </cfRule>
    <cfRule type="expression" priority="2525">
      <formula>$F$19</formula>
    </cfRule>
    <cfRule type="expression" dxfId="18162" priority="2526">
      <formula>AW94&lt;0</formula>
    </cfRule>
  </conditionalFormatting>
  <conditionalFormatting sqref="AX104">
    <cfRule type="colorScale" priority="2465">
      <colorScale>
        <cfvo type="min"/>
        <cfvo type="max"/>
        <color theme="0"/>
        <color theme="0"/>
      </colorScale>
    </cfRule>
    <cfRule type="expression" priority="2466">
      <formula>#REF!</formula>
    </cfRule>
    <cfRule type="expression" dxfId="18161" priority="2467">
      <formula>AW104&lt;0</formula>
    </cfRule>
  </conditionalFormatting>
  <conditionalFormatting sqref="AX105:AX106">
    <cfRule type="colorScale" priority="2527">
      <colorScale>
        <cfvo type="min"/>
        <cfvo type="max"/>
        <color theme="0"/>
        <color theme="0"/>
      </colorScale>
    </cfRule>
    <cfRule type="expression" priority="2528">
      <formula>$F$19</formula>
    </cfRule>
    <cfRule type="expression" dxfId="18160" priority="2529">
      <formula>AW105&lt;0</formula>
    </cfRule>
  </conditionalFormatting>
  <conditionalFormatting sqref="AX110">
    <cfRule type="colorScale" priority="2530">
      <colorScale>
        <cfvo type="min"/>
        <cfvo type="max"/>
        <color theme="0"/>
        <color theme="0"/>
      </colorScale>
    </cfRule>
    <cfRule type="expression" dxfId="18159" priority="2531">
      <formula>AW110&lt;0</formula>
    </cfRule>
  </conditionalFormatting>
  <conditionalFormatting sqref="AX110:AX111">
    <cfRule type="expression" priority="2410">
      <formula>$F$19</formula>
    </cfRule>
  </conditionalFormatting>
  <conditionalFormatting sqref="AX111">
    <cfRule type="colorScale" priority="2409">
      <colorScale>
        <cfvo type="min"/>
        <cfvo type="max"/>
        <color theme="0"/>
        <color theme="0"/>
      </colorScale>
    </cfRule>
    <cfRule type="expression" dxfId="18158" priority="2411">
      <formula>AW111&lt;0</formula>
    </cfRule>
  </conditionalFormatting>
  <conditionalFormatting sqref="AX117:AX123">
    <cfRule type="colorScale" priority="2535">
      <colorScale>
        <cfvo type="min"/>
        <cfvo type="max"/>
        <color theme="0"/>
        <color theme="0"/>
      </colorScale>
    </cfRule>
    <cfRule type="expression" priority="2536">
      <formula>$F$19</formula>
    </cfRule>
    <cfRule type="expression" dxfId="18157" priority="2537">
      <formula>AW117&lt;0</formula>
    </cfRule>
  </conditionalFormatting>
  <conditionalFormatting sqref="AX125">
    <cfRule type="colorScale" priority="2462">
      <colorScale>
        <cfvo type="min"/>
        <cfvo type="max"/>
        <color theme="0"/>
        <color theme="0"/>
      </colorScale>
    </cfRule>
    <cfRule type="expression" priority="2463">
      <formula>#REF!</formula>
    </cfRule>
    <cfRule type="expression" dxfId="18156" priority="2464">
      <formula>AW125&lt;0</formula>
    </cfRule>
  </conditionalFormatting>
  <conditionalFormatting sqref="AX125:AX135">
    <cfRule type="expression" dxfId="18155" priority="2461">
      <formula>IF(AX125="Validar","Rojo","Verde")</formula>
    </cfRule>
  </conditionalFormatting>
  <conditionalFormatting sqref="AX126:AX132">
    <cfRule type="colorScale" priority="2538">
      <colorScale>
        <cfvo type="min"/>
        <cfvo type="max"/>
        <color theme="0"/>
        <color theme="0"/>
      </colorScale>
    </cfRule>
    <cfRule type="expression" dxfId="18154" priority="2540">
      <formula>AW126&lt;0</formula>
    </cfRule>
  </conditionalFormatting>
  <conditionalFormatting sqref="AX126:AX134">
    <cfRule type="expression" priority="2539">
      <formula>$F$19</formula>
    </cfRule>
  </conditionalFormatting>
  <conditionalFormatting sqref="AX133:AX134">
    <cfRule type="colorScale" priority="2541">
      <colorScale>
        <cfvo type="min"/>
        <cfvo type="max"/>
        <color theme="0"/>
        <color theme="0"/>
      </colorScale>
    </cfRule>
    <cfRule type="expression" dxfId="18153" priority="2542">
      <formula>AW133&lt;0</formula>
    </cfRule>
  </conditionalFormatting>
  <conditionalFormatting sqref="AX135">
    <cfRule type="colorScale" priority="2532">
      <colorScale>
        <cfvo type="min"/>
        <cfvo type="max"/>
        <color theme="0"/>
        <color theme="0"/>
      </colorScale>
    </cfRule>
    <cfRule type="expression" priority="2533">
      <formula>$F$23</formula>
    </cfRule>
    <cfRule type="expression" dxfId="18152" priority="2534">
      <formula>AW135&lt;0</formula>
    </cfRule>
  </conditionalFormatting>
  <conditionalFormatting sqref="AX110:AY111">
    <cfRule type="expression" dxfId="18151" priority="2405">
      <formula>IF(AX110="Validar","Rojo","Verde")</formula>
    </cfRule>
  </conditionalFormatting>
  <conditionalFormatting sqref="AX117:AY123">
    <cfRule type="expression" dxfId="18150" priority="2418">
      <formula>IF(AX117="Validar","Rojo","Verde")</formula>
    </cfRule>
  </conditionalFormatting>
  <conditionalFormatting sqref="AY40:AY66">
    <cfRule type="colorScale" priority="2453">
      <colorScale>
        <cfvo type="min"/>
        <cfvo type="max"/>
        <color theme="0"/>
        <color theme="0"/>
      </colorScale>
    </cfRule>
    <cfRule type="expression" priority="2454">
      <formula>#REF!</formula>
    </cfRule>
    <cfRule type="expression" dxfId="18149" priority="2455">
      <formula>AX40&lt;0</formula>
    </cfRule>
  </conditionalFormatting>
  <conditionalFormatting sqref="AY40:AY67">
    <cfRule type="expression" dxfId="18148" priority="2452">
      <formula>IF(AY40="Validar","Rojo","Verde")</formula>
    </cfRule>
  </conditionalFormatting>
  <conditionalFormatting sqref="AY67 AX82:AY82 AX92:AY92 AX103:AY103 AX107:AY107">
    <cfRule type="expression" priority="2457">
      <formula>$F$23</formula>
    </cfRule>
  </conditionalFormatting>
  <conditionalFormatting sqref="AY67 AY82 AY92 AY103 AY107">
    <cfRule type="expression" dxfId="18147" priority="2458">
      <formula>AX67&lt;0</formula>
    </cfRule>
  </conditionalFormatting>
  <conditionalFormatting sqref="AY69">
    <cfRule type="colorScale" priority="2450">
      <colorScale>
        <cfvo type="min"/>
        <cfvo type="max"/>
        <color theme="0"/>
        <color theme="0"/>
      </colorScale>
    </cfRule>
    <cfRule type="expression" dxfId="18146" priority="2451">
      <formula>AX69&lt;0</formula>
    </cfRule>
  </conditionalFormatting>
  <conditionalFormatting sqref="AY69:AY81">
    <cfRule type="expression" priority="2448">
      <formula>#REF!</formula>
    </cfRule>
  </conditionalFormatting>
  <conditionalFormatting sqref="AY69:AY82">
    <cfRule type="expression" dxfId="18145" priority="2446">
      <formula>IF(AY69="Validar","Rojo","Verde")</formula>
    </cfRule>
  </conditionalFormatting>
  <conditionalFormatting sqref="AY70:AY78">
    <cfRule type="colorScale" priority="2447">
      <colorScale>
        <cfvo type="min"/>
        <cfvo type="max"/>
        <color theme="0"/>
        <color theme="0"/>
      </colorScale>
    </cfRule>
    <cfRule type="expression" dxfId="18144" priority="2449">
      <formula>AX70&lt;0</formula>
    </cfRule>
  </conditionalFormatting>
  <conditionalFormatting sqref="AY79:AY81">
    <cfRule type="colorScale" priority="2459">
      <colorScale>
        <cfvo type="min"/>
        <cfvo type="max"/>
        <color theme="0"/>
        <color theme="0"/>
      </colorScale>
    </cfRule>
    <cfRule type="expression" dxfId="18143" priority="2460">
      <formula>AX79&lt;0</formula>
    </cfRule>
  </conditionalFormatting>
  <conditionalFormatting sqref="AY67 AY82 AY92 AY103 AY107">
    <cfRule type="colorScale" priority="2456">
      <colorScale>
        <cfvo type="min"/>
        <cfvo type="max"/>
        <color theme="0"/>
        <color theme="0"/>
      </colorScale>
    </cfRule>
  </conditionalFormatting>
  <conditionalFormatting sqref="AY84">
    <cfRule type="colorScale" priority="2444">
      <colorScale>
        <cfvo type="min"/>
        <cfvo type="max"/>
        <color theme="0"/>
        <color theme="0"/>
      </colorScale>
    </cfRule>
    <cfRule type="expression" dxfId="18142" priority="2445">
      <formula>AX84&lt;0</formula>
    </cfRule>
  </conditionalFormatting>
  <conditionalFormatting sqref="AY84:AY91">
    <cfRule type="expression" priority="2442">
      <formula>#REF!</formula>
    </cfRule>
  </conditionalFormatting>
  <conditionalFormatting sqref="AY84:AY92">
    <cfRule type="expression" dxfId="18141" priority="2440">
      <formula>IF(AY84="Validar","Rojo","Verde")</formula>
    </cfRule>
  </conditionalFormatting>
  <conditionalFormatting sqref="AY85:AY91">
    <cfRule type="colorScale" priority="2441">
      <colorScale>
        <cfvo type="min"/>
        <cfvo type="max"/>
        <color theme="0"/>
        <color theme="0"/>
      </colorScale>
    </cfRule>
    <cfRule type="expression" dxfId="18140" priority="2443">
      <formula>AX85&lt;0</formula>
    </cfRule>
  </conditionalFormatting>
  <conditionalFormatting sqref="AY94">
    <cfRule type="colorScale" priority="2438">
      <colorScale>
        <cfvo type="min"/>
        <cfvo type="max"/>
        <color theme="0"/>
        <color theme="0"/>
      </colorScale>
    </cfRule>
    <cfRule type="expression" dxfId="18139" priority="2439">
      <formula>AX94&lt;0</formula>
    </cfRule>
  </conditionalFormatting>
  <conditionalFormatting sqref="AY94:AY102">
    <cfRule type="expression" priority="2432">
      <formula>#REF!</formula>
    </cfRule>
  </conditionalFormatting>
  <conditionalFormatting sqref="AY94:AY103">
    <cfRule type="expression" dxfId="18138" priority="2430">
      <formula>IF(AY94="Validar","Rojo","Verde")</formula>
    </cfRule>
  </conditionalFormatting>
  <conditionalFormatting sqref="AY95:AY100">
    <cfRule type="colorScale" priority="2436">
      <colorScale>
        <cfvo type="min"/>
        <cfvo type="max"/>
        <color theme="0"/>
        <color theme="0"/>
      </colorScale>
    </cfRule>
    <cfRule type="expression" dxfId="18137" priority="2437">
      <formula>AX95&lt;0</formula>
    </cfRule>
  </conditionalFormatting>
  <conditionalFormatting sqref="AY101">
    <cfRule type="colorScale" priority="2434">
      <colorScale>
        <cfvo type="min"/>
        <cfvo type="max"/>
        <color theme="0"/>
        <color theme="0"/>
      </colorScale>
    </cfRule>
    <cfRule type="expression" dxfId="18136" priority="2435">
      <formula>AX101&lt;0</formula>
    </cfRule>
  </conditionalFormatting>
  <conditionalFormatting sqref="AY102">
    <cfRule type="colorScale" priority="2431">
      <colorScale>
        <cfvo type="min"/>
        <cfvo type="max"/>
        <color theme="0"/>
        <color theme="0"/>
      </colorScale>
    </cfRule>
    <cfRule type="expression" dxfId="18135" priority="2433">
      <formula>AX102&lt;0</formula>
    </cfRule>
  </conditionalFormatting>
  <conditionalFormatting sqref="AY105">
    <cfRule type="colorScale" priority="2428">
      <colorScale>
        <cfvo type="min"/>
        <cfvo type="max"/>
        <color theme="0"/>
        <color theme="0"/>
      </colorScale>
    </cfRule>
    <cfRule type="expression" dxfId="18134" priority="2429">
      <formula>AX105&lt;0</formula>
    </cfRule>
  </conditionalFormatting>
  <conditionalFormatting sqref="AY105:AY106">
    <cfRule type="expression" priority="2426">
      <formula>#REF!</formula>
    </cfRule>
  </conditionalFormatting>
  <conditionalFormatting sqref="AY105:AY107">
    <cfRule type="expression" dxfId="18133" priority="2424">
      <formula>IF(AY105="Validar","Rojo","Verde")</formula>
    </cfRule>
  </conditionalFormatting>
  <conditionalFormatting sqref="AY106">
    <cfRule type="colorScale" priority="2425">
      <colorScale>
        <cfvo type="min"/>
        <cfvo type="max"/>
        <color theme="0"/>
        <color theme="0"/>
      </colorScale>
    </cfRule>
    <cfRule type="expression" dxfId="18132" priority="2427">
      <formula>AX106&lt;0</formula>
    </cfRule>
  </conditionalFormatting>
  <conditionalFormatting sqref="AY110">
    <cfRule type="colorScale" priority="2416">
      <colorScale>
        <cfvo type="min"/>
        <cfvo type="max"/>
        <color theme="0"/>
        <color theme="0"/>
      </colorScale>
    </cfRule>
    <cfRule type="expression" dxfId="18131" priority="2417">
      <formula>AX110&lt;0</formula>
    </cfRule>
  </conditionalFormatting>
  <conditionalFormatting sqref="AY110:AY111">
    <cfRule type="expression" priority="2407">
      <formula>#REF!</formula>
    </cfRule>
  </conditionalFormatting>
  <conditionalFormatting sqref="AY111">
    <cfRule type="colorScale" priority="2406">
      <colorScale>
        <cfvo type="min"/>
        <cfvo type="max"/>
        <color theme="0"/>
        <color theme="0"/>
      </colorScale>
    </cfRule>
    <cfRule type="expression" dxfId="18130" priority="2408">
      <formula>AX111&lt;0</formula>
    </cfRule>
  </conditionalFormatting>
  <conditionalFormatting sqref="AY117">
    <cfRule type="colorScale" priority="2422">
      <colorScale>
        <cfvo type="min"/>
        <cfvo type="max"/>
        <color theme="0"/>
        <color theme="0"/>
      </colorScale>
    </cfRule>
    <cfRule type="expression" dxfId="18129" priority="2423">
      <formula>AX117&lt;0</formula>
    </cfRule>
  </conditionalFormatting>
  <conditionalFormatting sqref="AY117:AY123">
    <cfRule type="expression" priority="2420">
      <formula>#REF!</formula>
    </cfRule>
  </conditionalFormatting>
  <conditionalFormatting sqref="AY118:AY123">
    <cfRule type="colorScale" priority="2419">
      <colorScale>
        <cfvo type="min"/>
        <cfvo type="max"/>
        <color theme="0"/>
        <color theme="0"/>
      </colorScale>
    </cfRule>
    <cfRule type="expression" dxfId="18128" priority="2421">
      <formula>AX118&lt;0</formula>
    </cfRule>
  </conditionalFormatting>
  <conditionalFormatting sqref="AY126:AY135">
    <cfRule type="expression" dxfId="18127" priority="2543">
      <formula>IF(AY126="Validar","Rojo","Verde")</formula>
    </cfRule>
    <cfRule type="colorScale" priority="2544">
      <colorScale>
        <cfvo type="min"/>
        <cfvo type="max"/>
        <color theme="0"/>
        <color theme="0"/>
      </colorScale>
    </cfRule>
    <cfRule type="expression" priority="2545">
      <formula>$F$23</formula>
    </cfRule>
    <cfRule type="expression" dxfId="18126" priority="2546">
      <formula>AX126&lt;0</formula>
    </cfRule>
  </conditionalFormatting>
  <conditionalFormatting sqref="AX6">
    <cfRule type="colorScale" priority="2403">
      <colorScale>
        <cfvo type="min"/>
        <cfvo type="max"/>
        <color theme="0"/>
        <color theme="0"/>
      </colorScale>
    </cfRule>
    <cfRule type="expression" dxfId="18125" priority="2404">
      <formula>AW6&lt;0</formula>
    </cfRule>
  </conditionalFormatting>
  <conditionalFormatting sqref="AX6">
    <cfRule type="expression" dxfId="18124" priority="2401">
      <formula>IF(AX6="Validar","Rojo","Verde")</formula>
    </cfRule>
    <cfRule type="expression" priority="2402">
      <formula>#REF!</formula>
    </cfRule>
  </conditionalFormatting>
  <conditionalFormatting sqref="AX7:AX8">
    <cfRule type="colorScale" priority="2399">
      <colorScale>
        <cfvo type="min"/>
        <cfvo type="max"/>
        <color theme="0"/>
        <color theme="0"/>
      </colorScale>
    </cfRule>
    <cfRule type="expression" dxfId="18123" priority="2400">
      <formula>AW7&lt;0</formula>
    </cfRule>
  </conditionalFormatting>
  <conditionalFormatting sqref="AX7:AX8">
    <cfRule type="expression" dxfId="18122" priority="2397">
      <formula>IF(AX7="Validar","Rojo","Verde")</formula>
    </cfRule>
    <cfRule type="expression" priority="2398">
      <formula>#REF!</formula>
    </cfRule>
  </conditionalFormatting>
  <conditionalFormatting sqref="BD9">
    <cfRule type="colorScale" priority="2364">
      <colorScale>
        <cfvo type="min"/>
        <cfvo type="max"/>
        <color theme="0"/>
        <color theme="0"/>
      </colorScale>
    </cfRule>
    <cfRule type="expression" dxfId="18121" priority="2365">
      <formula>BC9&lt;0</formula>
    </cfRule>
  </conditionalFormatting>
  <conditionalFormatting sqref="BD9:BD20">
    <cfRule type="expression" dxfId="18120" priority="2335">
      <formula>IF(BD9="Validar","Rojo","Verde")</formula>
    </cfRule>
    <cfRule type="expression" priority="2337">
      <formula>#REF!</formula>
    </cfRule>
  </conditionalFormatting>
  <conditionalFormatting sqref="BD10">
    <cfRule type="colorScale" priority="2341">
      <colorScale>
        <cfvo type="min"/>
        <cfvo type="max"/>
        <color theme="0"/>
        <color theme="0"/>
      </colorScale>
    </cfRule>
    <cfRule type="expression" dxfId="18119" priority="2342">
      <formula>BC10&lt;0</formula>
    </cfRule>
  </conditionalFormatting>
  <conditionalFormatting sqref="BD11:BD14">
    <cfRule type="colorScale" priority="2362">
      <colorScale>
        <cfvo type="min"/>
        <cfvo type="max"/>
        <color theme="0"/>
        <color theme="0"/>
      </colorScale>
    </cfRule>
    <cfRule type="expression" dxfId="18118" priority="2363">
      <formula>BC11&lt;0</formula>
    </cfRule>
  </conditionalFormatting>
  <conditionalFormatting sqref="BD15">
    <cfRule type="colorScale" priority="2339">
      <colorScale>
        <cfvo type="min"/>
        <cfvo type="max"/>
        <color theme="0"/>
        <color theme="0"/>
      </colorScale>
    </cfRule>
    <cfRule type="expression" dxfId="18117" priority="2340">
      <formula>BC15&lt;0</formula>
    </cfRule>
  </conditionalFormatting>
  <conditionalFormatting sqref="BD16:BD17">
    <cfRule type="colorScale" priority="2360">
      <colorScale>
        <cfvo type="min"/>
        <cfvo type="max"/>
        <color theme="0"/>
        <color theme="0"/>
      </colorScale>
    </cfRule>
    <cfRule type="expression" dxfId="18116" priority="2361">
      <formula>BC16&lt;0</formula>
    </cfRule>
  </conditionalFormatting>
  <conditionalFormatting sqref="BD18">
    <cfRule type="colorScale" priority="2336">
      <colorScale>
        <cfvo type="min"/>
        <cfvo type="max"/>
        <color theme="0"/>
        <color theme="0"/>
      </colorScale>
    </cfRule>
    <cfRule type="expression" dxfId="18115" priority="2338">
      <formula>BC18&lt;0</formula>
    </cfRule>
  </conditionalFormatting>
  <conditionalFormatting sqref="BD19:BD20">
    <cfRule type="colorScale" priority="2358">
      <colorScale>
        <cfvo type="min"/>
        <cfvo type="max"/>
        <color theme="0"/>
        <color theme="0"/>
      </colorScale>
    </cfRule>
    <cfRule type="expression" dxfId="18114" priority="2359">
      <formula>BC19&lt;0</formula>
    </cfRule>
  </conditionalFormatting>
  <conditionalFormatting sqref="BD23">
    <cfRule type="colorScale" priority="2333">
      <colorScale>
        <cfvo type="min"/>
        <cfvo type="max"/>
        <color theme="0"/>
        <color theme="0"/>
      </colorScale>
    </cfRule>
    <cfRule type="expression" dxfId="18113" priority="2334">
      <formula>BC23&lt;0</formula>
    </cfRule>
  </conditionalFormatting>
  <conditionalFormatting sqref="BD23:BD31">
    <cfRule type="expression" dxfId="18112" priority="2327">
      <formula>IF(BD23="Validar","Rojo","Verde")</formula>
    </cfRule>
    <cfRule type="expression" priority="2329">
      <formula>#REF!</formula>
    </cfRule>
  </conditionalFormatting>
  <conditionalFormatting sqref="BD24">
    <cfRule type="colorScale" priority="2356">
      <colorScale>
        <cfvo type="min"/>
        <cfvo type="max"/>
        <color theme="0"/>
        <color theme="0"/>
      </colorScale>
    </cfRule>
    <cfRule type="expression" dxfId="18111" priority="2357">
      <formula>BC24&lt;0</formula>
    </cfRule>
  </conditionalFormatting>
  <conditionalFormatting sqref="BD25">
    <cfRule type="colorScale" priority="2354">
      <colorScale>
        <cfvo type="min"/>
        <cfvo type="max"/>
        <color theme="0"/>
        <color theme="0"/>
      </colorScale>
    </cfRule>
    <cfRule type="expression" dxfId="18110" priority="2355">
      <formula>BC25&lt;0</formula>
    </cfRule>
  </conditionalFormatting>
  <conditionalFormatting sqref="BD26">
    <cfRule type="colorScale" priority="2331">
      <colorScale>
        <cfvo type="min"/>
        <cfvo type="max"/>
        <color theme="0"/>
        <color theme="0"/>
      </colorScale>
    </cfRule>
    <cfRule type="expression" dxfId="18109" priority="2332">
      <formula>BC26&lt;0</formula>
    </cfRule>
  </conditionalFormatting>
  <conditionalFormatting sqref="BD27">
    <cfRule type="colorScale" priority="2352">
      <colorScale>
        <cfvo type="min"/>
        <cfvo type="max"/>
        <color theme="0"/>
        <color theme="0"/>
      </colorScale>
    </cfRule>
    <cfRule type="expression" dxfId="18108" priority="2353">
      <formula>BC27&lt;0</formula>
    </cfRule>
  </conditionalFormatting>
  <conditionalFormatting sqref="BD28">
    <cfRule type="colorScale" priority="2350">
      <colorScale>
        <cfvo type="min"/>
        <cfvo type="max"/>
        <color theme="0"/>
        <color theme="0"/>
      </colorScale>
    </cfRule>
    <cfRule type="expression" dxfId="18107" priority="2351">
      <formula>BC28&lt;0</formula>
    </cfRule>
  </conditionalFormatting>
  <conditionalFormatting sqref="BD29">
    <cfRule type="colorScale" priority="2328">
      <colorScale>
        <cfvo type="min"/>
        <cfvo type="max"/>
        <color theme="0"/>
        <color theme="0"/>
      </colorScale>
    </cfRule>
    <cfRule type="expression" dxfId="18106" priority="2330">
      <formula>BC29&lt;0</formula>
    </cfRule>
  </conditionalFormatting>
  <conditionalFormatting sqref="BD30">
    <cfRule type="colorScale" priority="2348">
      <colorScale>
        <cfvo type="min"/>
        <cfvo type="max"/>
        <color theme="0"/>
        <color theme="0"/>
      </colorScale>
    </cfRule>
    <cfRule type="expression" dxfId="18105" priority="2349">
      <formula>BC30&lt;0</formula>
    </cfRule>
  </conditionalFormatting>
  <conditionalFormatting sqref="BD31">
    <cfRule type="colorScale" priority="2346">
      <colorScale>
        <cfvo type="min"/>
        <cfvo type="max"/>
        <color theme="0"/>
        <color theme="0"/>
      </colorScale>
    </cfRule>
    <cfRule type="expression" dxfId="18104" priority="2347">
      <formula>BC31&lt;0</formula>
    </cfRule>
  </conditionalFormatting>
  <conditionalFormatting sqref="BD39">
    <cfRule type="colorScale" priority="2324">
      <colorScale>
        <cfvo type="min"/>
        <cfvo type="max"/>
        <color theme="0"/>
        <color theme="0"/>
      </colorScale>
    </cfRule>
    <cfRule type="expression" priority="2325">
      <formula>#REF!</formula>
    </cfRule>
    <cfRule type="expression" dxfId="18103" priority="2326">
      <formula>BC39&lt;0</formula>
    </cfRule>
  </conditionalFormatting>
  <conditionalFormatting sqref="BD39:BD107">
    <cfRule type="expression" dxfId="18102" priority="2262">
      <formula>IF(BD39="Validar","Rojo","Verde")</formula>
    </cfRule>
  </conditionalFormatting>
  <conditionalFormatting sqref="BD40:BD67">
    <cfRule type="colorScale" priority="2343">
      <colorScale>
        <cfvo type="min"/>
        <cfvo type="max"/>
        <color theme="0"/>
        <color theme="0"/>
      </colorScale>
    </cfRule>
    <cfRule type="expression" priority="2344">
      <formula>$F$19</formula>
    </cfRule>
    <cfRule type="expression" dxfId="18101" priority="2345">
      <formula>BC40&lt;0</formula>
    </cfRule>
  </conditionalFormatting>
  <conditionalFormatting sqref="BD68">
    <cfRule type="colorScale" priority="2321">
      <colorScale>
        <cfvo type="min"/>
        <cfvo type="max"/>
        <color theme="0"/>
        <color theme="0"/>
      </colorScale>
    </cfRule>
    <cfRule type="expression" priority="2322">
      <formula>#REF!</formula>
    </cfRule>
    <cfRule type="expression" dxfId="18100" priority="2323">
      <formula>BC68&lt;0</formula>
    </cfRule>
  </conditionalFormatting>
  <conditionalFormatting sqref="BD69:BD81">
    <cfRule type="colorScale" priority="2368">
      <colorScale>
        <cfvo type="min"/>
        <cfvo type="max"/>
        <color theme="0"/>
        <color theme="0"/>
      </colorScale>
    </cfRule>
    <cfRule type="expression" priority="2369">
      <formula>$F$19</formula>
    </cfRule>
    <cfRule type="expression" dxfId="18099" priority="2370">
      <formula>BC69&lt;0</formula>
    </cfRule>
  </conditionalFormatting>
  <conditionalFormatting sqref="BD82 BD92 BD103 BD107">
    <cfRule type="expression" dxfId="18098" priority="2367">
      <formula>BC82&lt;0</formula>
    </cfRule>
  </conditionalFormatting>
  <conditionalFormatting sqref="BD83">
    <cfRule type="colorScale" priority="2263">
      <colorScale>
        <cfvo type="min"/>
        <cfvo type="max"/>
        <color theme="0"/>
        <color theme="0"/>
      </colorScale>
    </cfRule>
    <cfRule type="expression" priority="2264">
      <formula>#REF!</formula>
    </cfRule>
    <cfRule type="expression" dxfId="18097" priority="2265">
      <formula>BC83&lt;0</formula>
    </cfRule>
  </conditionalFormatting>
  <conditionalFormatting sqref="BD84:BD91">
    <cfRule type="colorScale" priority="2371">
      <colorScale>
        <cfvo type="min"/>
        <cfvo type="max"/>
        <color theme="0"/>
        <color theme="0"/>
      </colorScale>
    </cfRule>
    <cfRule type="expression" priority="2372">
      <formula>$F$19</formula>
    </cfRule>
    <cfRule type="expression" dxfId="18096" priority="2373">
      <formula>BC84&lt;0</formula>
    </cfRule>
  </conditionalFormatting>
  <conditionalFormatting sqref="BD82 BD92 BD103 BD107">
    <cfRule type="colorScale" priority="2366">
      <colorScale>
        <cfvo type="min"/>
        <cfvo type="max"/>
        <color theme="0"/>
        <color theme="0"/>
      </colorScale>
    </cfRule>
  </conditionalFormatting>
  <conditionalFormatting sqref="BD93">
    <cfRule type="colorScale" priority="2318">
      <colorScale>
        <cfvo type="min"/>
        <cfvo type="max"/>
        <color theme="0"/>
        <color theme="0"/>
      </colorScale>
    </cfRule>
    <cfRule type="expression" priority="2319">
      <formula>#REF!</formula>
    </cfRule>
    <cfRule type="expression" dxfId="18095" priority="2320">
      <formula>BC93&lt;0</formula>
    </cfRule>
  </conditionalFormatting>
  <conditionalFormatting sqref="BD94:BD102">
    <cfRule type="colorScale" priority="2374">
      <colorScale>
        <cfvo type="min"/>
        <cfvo type="max"/>
        <color theme="0"/>
        <color theme="0"/>
      </colorScale>
    </cfRule>
    <cfRule type="expression" priority="2375">
      <formula>$F$19</formula>
    </cfRule>
    <cfRule type="expression" dxfId="18094" priority="2376">
      <formula>BC94&lt;0</formula>
    </cfRule>
  </conditionalFormatting>
  <conditionalFormatting sqref="BD104">
    <cfRule type="colorScale" priority="2315">
      <colorScale>
        <cfvo type="min"/>
        <cfvo type="max"/>
        <color theme="0"/>
        <color theme="0"/>
      </colorScale>
    </cfRule>
    <cfRule type="expression" priority="2316">
      <formula>#REF!</formula>
    </cfRule>
    <cfRule type="expression" dxfId="18093" priority="2317">
      <formula>BC104&lt;0</formula>
    </cfRule>
  </conditionalFormatting>
  <conditionalFormatting sqref="BD105:BD106">
    <cfRule type="colorScale" priority="2377">
      <colorScale>
        <cfvo type="min"/>
        <cfvo type="max"/>
        <color theme="0"/>
        <color theme="0"/>
      </colorScale>
    </cfRule>
    <cfRule type="expression" priority="2378">
      <formula>$F$19</formula>
    </cfRule>
    <cfRule type="expression" dxfId="18092" priority="2379">
      <formula>BC105&lt;0</formula>
    </cfRule>
  </conditionalFormatting>
  <conditionalFormatting sqref="BD110">
    <cfRule type="colorScale" priority="2380">
      <colorScale>
        <cfvo type="min"/>
        <cfvo type="max"/>
        <color theme="0"/>
        <color theme="0"/>
      </colorScale>
    </cfRule>
    <cfRule type="expression" dxfId="18091" priority="2381">
      <formula>BC110&lt;0</formula>
    </cfRule>
  </conditionalFormatting>
  <conditionalFormatting sqref="BD110:BD111">
    <cfRule type="expression" priority="2260">
      <formula>$F$19</formula>
    </cfRule>
  </conditionalFormatting>
  <conditionalFormatting sqref="BD111">
    <cfRule type="colorScale" priority="2259">
      <colorScale>
        <cfvo type="min"/>
        <cfvo type="max"/>
        <color theme="0"/>
        <color theme="0"/>
      </colorScale>
    </cfRule>
    <cfRule type="expression" dxfId="18090" priority="2261">
      <formula>BC111&lt;0</formula>
    </cfRule>
  </conditionalFormatting>
  <conditionalFormatting sqref="BD117:BD123">
    <cfRule type="colorScale" priority="2385">
      <colorScale>
        <cfvo type="min"/>
        <cfvo type="max"/>
        <color theme="0"/>
        <color theme="0"/>
      </colorScale>
    </cfRule>
    <cfRule type="expression" priority="2386">
      <formula>$F$19</formula>
    </cfRule>
    <cfRule type="expression" dxfId="18089" priority="2387">
      <formula>BC117&lt;0</formula>
    </cfRule>
  </conditionalFormatting>
  <conditionalFormatting sqref="BD125">
    <cfRule type="colorScale" priority="2312">
      <colorScale>
        <cfvo type="min"/>
        <cfvo type="max"/>
        <color theme="0"/>
        <color theme="0"/>
      </colorScale>
    </cfRule>
    <cfRule type="expression" priority="2313">
      <formula>#REF!</formula>
    </cfRule>
    <cfRule type="expression" dxfId="18088" priority="2314">
      <formula>BC125&lt;0</formula>
    </cfRule>
  </conditionalFormatting>
  <conditionalFormatting sqref="BD125:BD135">
    <cfRule type="expression" dxfId="18087" priority="2311">
      <formula>IF(BD125="Validar","Rojo","Verde")</formula>
    </cfRule>
  </conditionalFormatting>
  <conditionalFormatting sqref="BD126:BD132">
    <cfRule type="colorScale" priority="2388">
      <colorScale>
        <cfvo type="min"/>
        <cfvo type="max"/>
        <color theme="0"/>
        <color theme="0"/>
      </colorScale>
    </cfRule>
    <cfRule type="expression" dxfId="18086" priority="2390">
      <formula>BC126&lt;0</formula>
    </cfRule>
  </conditionalFormatting>
  <conditionalFormatting sqref="BD126:BD134">
    <cfRule type="expression" priority="2389">
      <formula>$F$19</formula>
    </cfRule>
  </conditionalFormatting>
  <conditionalFormatting sqref="BD133:BD134">
    <cfRule type="colorScale" priority="2391">
      <colorScale>
        <cfvo type="min"/>
        <cfvo type="max"/>
        <color theme="0"/>
        <color theme="0"/>
      </colorScale>
    </cfRule>
    <cfRule type="expression" dxfId="18085" priority="2392">
      <formula>BC133&lt;0</formula>
    </cfRule>
  </conditionalFormatting>
  <conditionalFormatting sqref="BD135">
    <cfRule type="colorScale" priority="2382">
      <colorScale>
        <cfvo type="min"/>
        <cfvo type="max"/>
        <color theme="0"/>
        <color theme="0"/>
      </colorScale>
    </cfRule>
    <cfRule type="expression" priority="2383">
      <formula>$F$23</formula>
    </cfRule>
    <cfRule type="expression" dxfId="18084" priority="2384">
      <formula>BC135&lt;0</formula>
    </cfRule>
  </conditionalFormatting>
  <conditionalFormatting sqref="BD110:BE111">
    <cfRule type="expression" dxfId="18083" priority="2255">
      <formula>IF(BD110="Validar","Rojo","Verde")</formula>
    </cfRule>
  </conditionalFormatting>
  <conditionalFormatting sqref="BD117:BE123">
    <cfRule type="expression" dxfId="18082" priority="2268">
      <formula>IF(BD117="Validar","Rojo","Verde")</formula>
    </cfRule>
  </conditionalFormatting>
  <conditionalFormatting sqref="BE40:BE66">
    <cfRule type="colorScale" priority="2303">
      <colorScale>
        <cfvo type="min"/>
        <cfvo type="max"/>
        <color theme="0"/>
        <color theme="0"/>
      </colorScale>
    </cfRule>
    <cfRule type="expression" priority="2304">
      <formula>#REF!</formula>
    </cfRule>
    <cfRule type="expression" dxfId="18081" priority="2305">
      <formula>BD40&lt;0</formula>
    </cfRule>
  </conditionalFormatting>
  <conditionalFormatting sqref="BE40:BE67">
    <cfRule type="expression" dxfId="18080" priority="2302">
      <formula>IF(BE40="Validar","Rojo","Verde")</formula>
    </cfRule>
  </conditionalFormatting>
  <conditionalFormatting sqref="BE67 BD82:BE82 BD92:BE92 BD103:BE103 BD107:BE107">
    <cfRule type="expression" priority="2307">
      <formula>$F$23</formula>
    </cfRule>
  </conditionalFormatting>
  <conditionalFormatting sqref="BE67 BE82 BE92 BE103 BE107">
    <cfRule type="expression" dxfId="18079" priority="2308">
      <formula>BD67&lt;0</formula>
    </cfRule>
  </conditionalFormatting>
  <conditionalFormatting sqref="BE69">
    <cfRule type="colorScale" priority="2300">
      <colorScale>
        <cfvo type="min"/>
        <cfvo type="max"/>
        <color theme="0"/>
        <color theme="0"/>
      </colorScale>
    </cfRule>
    <cfRule type="expression" dxfId="18078" priority="2301">
      <formula>BD69&lt;0</formula>
    </cfRule>
  </conditionalFormatting>
  <conditionalFormatting sqref="BE69:BE81">
    <cfRule type="expression" priority="2298">
      <formula>#REF!</formula>
    </cfRule>
  </conditionalFormatting>
  <conditionalFormatting sqref="BE69:BE82">
    <cfRule type="expression" dxfId="18077" priority="2296">
      <formula>IF(BE69="Validar","Rojo","Verde")</formula>
    </cfRule>
  </conditionalFormatting>
  <conditionalFormatting sqref="BE70:BE78">
    <cfRule type="colorScale" priority="2297">
      <colorScale>
        <cfvo type="min"/>
        <cfvo type="max"/>
        <color theme="0"/>
        <color theme="0"/>
      </colorScale>
    </cfRule>
    <cfRule type="expression" dxfId="18076" priority="2299">
      <formula>BD70&lt;0</formula>
    </cfRule>
  </conditionalFormatting>
  <conditionalFormatting sqref="BE79:BE81">
    <cfRule type="colorScale" priority="2309">
      <colorScale>
        <cfvo type="min"/>
        <cfvo type="max"/>
        <color theme="0"/>
        <color theme="0"/>
      </colorScale>
    </cfRule>
    <cfRule type="expression" dxfId="18075" priority="2310">
      <formula>BD79&lt;0</formula>
    </cfRule>
  </conditionalFormatting>
  <conditionalFormatting sqref="BE67 BE82 BE92 BE103 BE107">
    <cfRule type="colorScale" priority="2306">
      <colorScale>
        <cfvo type="min"/>
        <cfvo type="max"/>
        <color theme="0"/>
        <color theme="0"/>
      </colorScale>
    </cfRule>
  </conditionalFormatting>
  <conditionalFormatting sqref="BE84">
    <cfRule type="colorScale" priority="2294">
      <colorScale>
        <cfvo type="min"/>
        <cfvo type="max"/>
        <color theme="0"/>
        <color theme="0"/>
      </colorScale>
    </cfRule>
    <cfRule type="expression" dxfId="18074" priority="2295">
      <formula>BD84&lt;0</formula>
    </cfRule>
  </conditionalFormatting>
  <conditionalFormatting sqref="BE84:BE91">
    <cfRule type="expression" priority="2292">
      <formula>#REF!</formula>
    </cfRule>
  </conditionalFormatting>
  <conditionalFormatting sqref="BE84:BE92">
    <cfRule type="expression" dxfId="18073" priority="2290">
      <formula>IF(BE84="Validar","Rojo","Verde")</formula>
    </cfRule>
  </conditionalFormatting>
  <conditionalFormatting sqref="BE85:BE91">
    <cfRule type="colorScale" priority="2291">
      <colorScale>
        <cfvo type="min"/>
        <cfvo type="max"/>
        <color theme="0"/>
        <color theme="0"/>
      </colorScale>
    </cfRule>
    <cfRule type="expression" dxfId="18072" priority="2293">
      <formula>BD85&lt;0</formula>
    </cfRule>
  </conditionalFormatting>
  <conditionalFormatting sqref="BE94">
    <cfRule type="colorScale" priority="2288">
      <colorScale>
        <cfvo type="min"/>
        <cfvo type="max"/>
        <color theme="0"/>
        <color theme="0"/>
      </colorScale>
    </cfRule>
    <cfRule type="expression" dxfId="18071" priority="2289">
      <formula>BD94&lt;0</formula>
    </cfRule>
  </conditionalFormatting>
  <conditionalFormatting sqref="BE94:BE102">
    <cfRule type="expression" priority="2282">
      <formula>#REF!</formula>
    </cfRule>
  </conditionalFormatting>
  <conditionalFormatting sqref="BE94:BE103">
    <cfRule type="expression" dxfId="18070" priority="2280">
      <formula>IF(BE94="Validar","Rojo","Verde")</formula>
    </cfRule>
  </conditionalFormatting>
  <conditionalFormatting sqref="BE95:BE100">
    <cfRule type="colorScale" priority="2286">
      <colorScale>
        <cfvo type="min"/>
        <cfvo type="max"/>
        <color theme="0"/>
        <color theme="0"/>
      </colorScale>
    </cfRule>
    <cfRule type="expression" dxfId="18069" priority="2287">
      <formula>BD95&lt;0</formula>
    </cfRule>
  </conditionalFormatting>
  <conditionalFormatting sqref="BE101">
    <cfRule type="colorScale" priority="2284">
      <colorScale>
        <cfvo type="min"/>
        <cfvo type="max"/>
        <color theme="0"/>
        <color theme="0"/>
      </colorScale>
    </cfRule>
    <cfRule type="expression" dxfId="18068" priority="2285">
      <formula>BD101&lt;0</formula>
    </cfRule>
  </conditionalFormatting>
  <conditionalFormatting sqref="BE102">
    <cfRule type="colorScale" priority="2281">
      <colorScale>
        <cfvo type="min"/>
        <cfvo type="max"/>
        <color theme="0"/>
        <color theme="0"/>
      </colorScale>
    </cfRule>
    <cfRule type="expression" dxfId="18067" priority="2283">
      <formula>BD102&lt;0</formula>
    </cfRule>
  </conditionalFormatting>
  <conditionalFormatting sqref="BE105">
    <cfRule type="colorScale" priority="2278">
      <colorScale>
        <cfvo type="min"/>
        <cfvo type="max"/>
        <color theme="0"/>
        <color theme="0"/>
      </colorScale>
    </cfRule>
    <cfRule type="expression" dxfId="18066" priority="2279">
      <formula>BD105&lt;0</formula>
    </cfRule>
  </conditionalFormatting>
  <conditionalFormatting sqref="BE105:BE106">
    <cfRule type="expression" priority="2276">
      <formula>#REF!</formula>
    </cfRule>
  </conditionalFormatting>
  <conditionalFormatting sqref="BE105:BE107">
    <cfRule type="expression" dxfId="18065" priority="2274">
      <formula>IF(BE105="Validar","Rojo","Verde")</formula>
    </cfRule>
  </conditionalFormatting>
  <conditionalFormatting sqref="BE106">
    <cfRule type="colorScale" priority="2275">
      <colorScale>
        <cfvo type="min"/>
        <cfvo type="max"/>
        <color theme="0"/>
        <color theme="0"/>
      </colorScale>
    </cfRule>
    <cfRule type="expression" dxfId="18064" priority="2277">
      <formula>BD106&lt;0</formula>
    </cfRule>
  </conditionalFormatting>
  <conditionalFormatting sqref="BE110">
    <cfRule type="colorScale" priority="2266">
      <colorScale>
        <cfvo type="min"/>
        <cfvo type="max"/>
        <color theme="0"/>
        <color theme="0"/>
      </colorScale>
    </cfRule>
    <cfRule type="expression" dxfId="18063" priority="2267">
      <formula>BD110&lt;0</formula>
    </cfRule>
  </conditionalFormatting>
  <conditionalFormatting sqref="BE110:BE111">
    <cfRule type="expression" priority="2257">
      <formula>#REF!</formula>
    </cfRule>
  </conditionalFormatting>
  <conditionalFormatting sqref="BE111">
    <cfRule type="colorScale" priority="2256">
      <colorScale>
        <cfvo type="min"/>
        <cfvo type="max"/>
        <color theme="0"/>
        <color theme="0"/>
      </colorScale>
    </cfRule>
    <cfRule type="expression" dxfId="18062" priority="2258">
      <formula>BD111&lt;0</formula>
    </cfRule>
  </conditionalFormatting>
  <conditionalFormatting sqref="BE117">
    <cfRule type="colorScale" priority="2272">
      <colorScale>
        <cfvo type="min"/>
        <cfvo type="max"/>
        <color theme="0"/>
        <color theme="0"/>
      </colorScale>
    </cfRule>
    <cfRule type="expression" dxfId="18061" priority="2273">
      <formula>BD117&lt;0</formula>
    </cfRule>
  </conditionalFormatting>
  <conditionalFormatting sqref="BE117:BE123">
    <cfRule type="expression" priority="2270">
      <formula>#REF!</formula>
    </cfRule>
  </conditionalFormatting>
  <conditionalFormatting sqref="BE118:BE123">
    <cfRule type="colorScale" priority="2269">
      <colorScale>
        <cfvo type="min"/>
        <cfvo type="max"/>
        <color theme="0"/>
        <color theme="0"/>
      </colorScale>
    </cfRule>
    <cfRule type="expression" dxfId="18060" priority="2271">
      <formula>BD118&lt;0</formula>
    </cfRule>
  </conditionalFormatting>
  <conditionalFormatting sqref="BE126:BE135">
    <cfRule type="expression" dxfId="18059" priority="2393">
      <formula>IF(BE126="Validar","Rojo","Verde")</formula>
    </cfRule>
    <cfRule type="colorScale" priority="2394">
      <colorScale>
        <cfvo type="min"/>
        <cfvo type="max"/>
        <color theme="0"/>
        <color theme="0"/>
      </colorScale>
    </cfRule>
    <cfRule type="expression" priority="2395">
      <formula>$F$23</formula>
    </cfRule>
    <cfRule type="expression" dxfId="18058" priority="2396">
      <formula>BD126&lt;0</formula>
    </cfRule>
  </conditionalFormatting>
  <conditionalFormatting sqref="BD6">
    <cfRule type="colorScale" priority="2253">
      <colorScale>
        <cfvo type="min"/>
        <cfvo type="max"/>
        <color theme="0"/>
        <color theme="0"/>
      </colorScale>
    </cfRule>
    <cfRule type="expression" dxfId="18057" priority="2254">
      <formula>BC6&lt;0</formula>
    </cfRule>
  </conditionalFormatting>
  <conditionalFormatting sqref="BD6">
    <cfRule type="expression" dxfId="18056" priority="2251">
      <formula>IF(BD6="Validar","Rojo","Verde")</formula>
    </cfRule>
    <cfRule type="expression" priority="2252">
      <formula>#REF!</formula>
    </cfRule>
  </conditionalFormatting>
  <conditionalFormatting sqref="BD7:BD8">
    <cfRule type="colorScale" priority="2249">
      <colorScale>
        <cfvo type="min"/>
        <cfvo type="max"/>
        <color theme="0"/>
        <color theme="0"/>
      </colorScale>
    </cfRule>
    <cfRule type="expression" dxfId="18055" priority="2250">
      <formula>BC7&lt;0</formula>
    </cfRule>
  </conditionalFormatting>
  <conditionalFormatting sqref="BD7:BD8">
    <cfRule type="expression" dxfId="18054" priority="2247">
      <formula>IF(BD7="Validar","Rojo","Verde")</formula>
    </cfRule>
    <cfRule type="expression" priority="2248">
      <formula>#REF!</formula>
    </cfRule>
  </conditionalFormatting>
  <conditionalFormatting sqref="BH9">
    <cfRule type="colorScale" priority="2214">
      <colorScale>
        <cfvo type="min"/>
        <cfvo type="max"/>
        <color theme="0"/>
        <color theme="0"/>
      </colorScale>
    </cfRule>
    <cfRule type="expression" dxfId="18053" priority="2215">
      <formula>BG9&lt;0</formula>
    </cfRule>
  </conditionalFormatting>
  <conditionalFormatting sqref="BH9:BH20">
    <cfRule type="expression" dxfId="18052" priority="2185">
      <formula>IF(BH9="Validar","Rojo","Verde")</formula>
    </cfRule>
    <cfRule type="expression" priority="2187">
      <formula>#REF!</formula>
    </cfRule>
  </conditionalFormatting>
  <conditionalFormatting sqref="BH10">
    <cfRule type="colorScale" priority="2191">
      <colorScale>
        <cfvo type="min"/>
        <cfvo type="max"/>
        <color theme="0"/>
        <color theme="0"/>
      </colorScale>
    </cfRule>
    <cfRule type="expression" dxfId="18051" priority="2192">
      <formula>BG10&lt;0</formula>
    </cfRule>
  </conditionalFormatting>
  <conditionalFormatting sqref="BH11:BH14">
    <cfRule type="colorScale" priority="2212">
      <colorScale>
        <cfvo type="min"/>
        <cfvo type="max"/>
        <color theme="0"/>
        <color theme="0"/>
      </colorScale>
    </cfRule>
    <cfRule type="expression" dxfId="18050" priority="2213">
      <formula>BG11&lt;0</formula>
    </cfRule>
  </conditionalFormatting>
  <conditionalFormatting sqref="BH15">
    <cfRule type="colorScale" priority="2189">
      <colorScale>
        <cfvo type="min"/>
        <cfvo type="max"/>
        <color theme="0"/>
        <color theme="0"/>
      </colorScale>
    </cfRule>
    <cfRule type="expression" dxfId="18049" priority="2190">
      <formula>BG15&lt;0</formula>
    </cfRule>
  </conditionalFormatting>
  <conditionalFormatting sqref="BH16:BH17">
    <cfRule type="colorScale" priority="2210">
      <colorScale>
        <cfvo type="min"/>
        <cfvo type="max"/>
        <color theme="0"/>
        <color theme="0"/>
      </colorScale>
    </cfRule>
    <cfRule type="expression" dxfId="18048" priority="2211">
      <formula>BG16&lt;0</formula>
    </cfRule>
  </conditionalFormatting>
  <conditionalFormatting sqref="BH18">
    <cfRule type="colorScale" priority="2186">
      <colorScale>
        <cfvo type="min"/>
        <cfvo type="max"/>
        <color theme="0"/>
        <color theme="0"/>
      </colorScale>
    </cfRule>
    <cfRule type="expression" dxfId="18047" priority="2188">
      <formula>BG18&lt;0</formula>
    </cfRule>
  </conditionalFormatting>
  <conditionalFormatting sqref="BH19:BH20">
    <cfRule type="colorScale" priority="2208">
      <colorScale>
        <cfvo type="min"/>
        <cfvo type="max"/>
        <color theme="0"/>
        <color theme="0"/>
      </colorScale>
    </cfRule>
    <cfRule type="expression" dxfId="18046" priority="2209">
      <formula>BG19&lt;0</formula>
    </cfRule>
  </conditionalFormatting>
  <conditionalFormatting sqref="BH23">
    <cfRule type="colorScale" priority="2183">
      <colorScale>
        <cfvo type="min"/>
        <cfvo type="max"/>
        <color theme="0"/>
        <color theme="0"/>
      </colorScale>
    </cfRule>
    <cfRule type="expression" dxfId="18045" priority="2184">
      <formula>BG23&lt;0</formula>
    </cfRule>
  </conditionalFormatting>
  <conditionalFormatting sqref="BH23:BH31">
    <cfRule type="expression" dxfId="18044" priority="2177">
      <formula>IF(BH23="Validar","Rojo","Verde")</formula>
    </cfRule>
    <cfRule type="expression" priority="2179">
      <formula>#REF!</formula>
    </cfRule>
  </conditionalFormatting>
  <conditionalFormatting sqref="BH24">
    <cfRule type="colorScale" priority="2206">
      <colorScale>
        <cfvo type="min"/>
        <cfvo type="max"/>
        <color theme="0"/>
        <color theme="0"/>
      </colorScale>
    </cfRule>
    <cfRule type="expression" dxfId="18043" priority="2207">
      <formula>BG24&lt;0</formula>
    </cfRule>
  </conditionalFormatting>
  <conditionalFormatting sqref="BH25">
    <cfRule type="colorScale" priority="2204">
      <colorScale>
        <cfvo type="min"/>
        <cfvo type="max"/>
        <color theme="0"/>
        <color theme="0"/>
      </colorScale>
    </cfRule>
    <cfRule type="expression" dxfId="18042" priority="2205">
      <formula>BG25&lt;0</formula>
    </cfRule>
  </conditionalFormatting>
  <conditionalFormatting sqref="BH26">
    <cfRule type="colorScale" priority="2181">
      <colorScale>
        <cfvo type="min"/>
        <cfvo type="max"/>
        <color theme="0"/>
        <color theme="0"/>
      </colorScale>
    </cfRule>
    <cfRule type="expression" dxfId="18041" priority="2182">
      <formula>BG26&lt;0</formula>
    </cfRule>
  </conditionalFormatting>
  <conditionalFormatting sqref="BH27">
    <cfRule type="colorScale" priority="2202">
      <colorScale>
        <cfvo type="min"/>
        <cfvo type="max"/>
        <color theme="0"/>
        <color theme="0"/>
      </colorScale>
    </cfRule>
    <cfRule type="expression" dxfId="18040" priority="2203">
      <formula>BG27&lt;0</formula>
    </cfRule>
  </conditionalFormatting>
  <conditionalFormatting sqref="BH28">
    <cfRule type="colorScale" priority="2200">
      <colorScale>
        <cfvo type="min"/>
        <cfvo type="max"/>
        <color theme="0"/>
        <color theme="0"/>
      </colorScale>
    </cfRule>
    <cfRule type="expression" dxfId="18039" priority="2201">
      <formula>BG28&lt;0</formula>
    </cfRule>
  </conditionalFormatting>
  <conditionalFormatting sqref="BH29">
    <cfRule type="colorScale" priority="2178">
      <colorScale>
        <cfvo type="min"/>
        <cfvo type="max"/>
        <color theme="0"/>
        <color theme="0"/>
      </colorScale>
    </cfRule>
    <cfRule type="expression" dxfId="18038" priority="2180">
      <formula>BG29&lt;0</formula>
    </cfRule>
  </conditionalFormatting>
  <conditionalFormatting sqref="BH30">
    <cfRule type="colorScale" priority="2198">
      <colorScale>
        <cfvo type="min"/>
        <cfvo type="max"/>
        <color theme="0"/>
        <color theme="0"/>
      </colorScale>
    </cfRule>
    <cfRule type="expression" dxfId="18037" priority="2199">
      <formula>BG30&lt;0</formula>
    </cfRule>
  </conditionalFormatting>
  <conditionalFormatting sqref="BH31">
    <cfRule type="colorScale" priority="2196">
      <colorScale>
        <cfvo type="min"/>
        <cfvo type="max"/>
        <color theme="0"/>
        <color theme="0"/>
      </colorScale>
    </cfRule>
    <cfRule type="expression" dxfId="18036" priority="2197">
      <formula>BG31&lt;0</formula>
    </cfRule>
  </conditionalFormatting>
  <conditionalFormatting sqref="BH39">
    <cfRule type="colorScale" priority="2174">
      <colorScale>
        <cfvo type="min"/>
        <cfvo type="max"/>
        <color theme="0"/>
        <color theme="0"/>
      </colorScale>
    </cfRule>
    <cfRule type="expression" priority="2175">
      <formula>#REF!</formula>
    </cfRule>
    <cfRule type="expression" dxfId="18035" priority="2176">
      <formula>BG39&lt;0</formula>
    </cfRule>
  </conditionalFormatting>
  <conditionalFormatting sqref="BH39:BH107">
    <cfRule type="expression" dxfId="18034" priority="2112">
      <formula>IF(BH39="Validar","Rojo","Verde")</formula>
    </cfRule>
  </conditionalFormatting>
  <conditionalFormatting sqref="BH40:BH67">
    <cfRule type="colorScale" priority="2193">
      <colorScale>
        <cfvo type="min"/>
        <cfvo type="max"/>
        <color theme="0"/>
        <color theme="0"/>
      </colorScale>
    </cfRule>
    <cfRule type="expression" priority="2194">
      <formula>$F$19</formula>
    </cfRule>
    <cfRule type="expression" dxfId="18033" priority="2195">
      <formula>BG40&lt;0</formula>
    </cfRule>
  </conditionalFormatting>
  <conditionalFormatting sqref="BH68">
    <cfRule type="colorScale" priority="2171">
      <colorScale>
        <cfvo type="min"/>
        <cfvo type="max"/>
        <color theme="0"/>
        <color theme="0"/>
      </colorScale>
    </cfRule>
    <cfRule type="expression" priority="2172">
      <formula>#REF!</formula>
    </cfRule>
    <cfRule type="expression" dxfId="18032" priority="2173">
      <formula>BG68&lt;0</formula>
    </cfRule>
  </conditionalFormatting>
  <conditionalFormatting sqref="BH69:BH81">
    <cfRule type="colorScale" priority="2218">
      <colorScale>
        <cfvo type="min"/>
        <cfvo type="max"/>
        <color theme="0"/>
        <color theme="0"/>
      </colorScale>
    </cfRule>
    <cfRule type="expression" priority="2219">
      <formula>$F$19</formula>
    </cfRule>
    <cfRule type="expression" dxfId="18031" priority="2220">
      <formula>BG69&lt;0</formula>
    </cfRule>
  </conditionalFormatting>
  <conditionalFormatting sqref="BH82 BH92 BH103 BH107">
    <cfRule type="expression" dxfId="18030" priority="2217">
      <formula>BG82&lt;0</formula>
    </cfRule>
  </conditionalFormatting>
  <conditionalFormatting sqref="BH83">
    <cfRule type="colorScale" priority="2113">
      <colorScale>
        <cfvo type="min"/>
        <cfvo type="max"/>
        <color theme="0"/>
        <color theme="0"/>
      </colorScale>
    </cfRule>
    <cfRule type="expression" priority="2114">
      <formula>#REF!</formula>
    </cfRule>
    <cfRule type="expression" dxfId="18029" priority="2115">
      <formula>BG83&lt;0</formula>
    </cfRule>
  </conditionalFormatting>
  <conditionalFormatting sqref="BH84:BH91">
    <cfRule type="colorScale" priority="2221">
      <colorScale>
        <cfvo type="min"/>
        <cfvo type="max"/>
        <color theme="0"/>
        <color theme="0"/>
      </colorScale>
    </cfRule>
    <cfRule type="expression" priority="2222">
      <formula>$F$19</formula>
    </cfRule>
    <cfRule type="expression" dxfId="18028" priority="2223">
      <formula>BG84&lt;0</formula>
    </cfRule>
  </conditionalFormatting>
  <conditionalFormatting sqref="BH92 BH82 BH103 BH107">
    <cfRule type="colorScale" priority="2216">
      <colorScale>
        <cfvo type="min"/>
        <cfvo type="max"/>
        <color theme="0"/>
        <color theme="0"/>
      </colorScale>
    </cfRule>
  </conditionalFormatting>
  <conditionalFormatting sqref="BH93">
    <cfRule type="colorScale" priority="2168">
      <colorScale>
        <cfvo type="min"/>
        <cfvo type="max"/>
        <color theme="0"/>
        <color theme="0"/>
      </colorScale>
    </cfRule>
    <cfRule type="expression" priority="2169">
      <formula>#REF!</formula>
    </cfRule>
    <cfRule type="expression" dxfId="18027" priority="2170">
      <formula>BG93&lt;0</formula>
    </cfRule>
  </conditionalFormatting>
  <conditionalFormatting sqref="BH94:BH102">
    <cfRule type="colorScale" priority="2224">
      <colorScale>
        <cfvo type="min"/>
        <cfvo type="max"/>
        <color theme="0"/>
        <color theme="0"/>
      </colorScale>
    </cfRule>
    <cfRule type="expression" priority="2225">
      <formula>$F$19</formula>
    </cfRule>
    <cfRule type="expression" dxfId="18026" priority="2226">
      <formula>BG94&lt;0</formula>
    </cfRule>
  </conditionalFormatting>
  <conditionalFormatting sqref="BH104">
    <cfRule type="colorScale" priority="2165">
      <colorScale>
        <cfvo type="min"/>
        <cfvo type="max"/>
        <color theme="0"/>
        <color theme="0"/>
      </colorScale>
    </cfRule>
    <cfRule type="expression" priority="2166">
      <formula>#REF!</formula>
    </cfRule>
    <cfRule type="expression" dxfId="18025" priority="2167">
      <formula>BG104&lt;0</formula>
    </cfRule>
  </conditionalFormatting>
  <conditionalFormatting sqref="BH105:BH106">
    <cfRule type="colorScale" priority="2227">
      <colorScale>
        <cfvo type="min"/>
        <cfvo type="max"/>
        <color theme="0"/>
        <color theme="0"/>
      </colorScale>
    </cfRule>
    <cfRule type="expression" priority="2228">
      <formula>$F$19</formula>
    </cfRule>
    <cfRule type="expression" dxfId="18024" priority="2229">
      <formula>BG105&lt;0</formula>
    </cfRule>
  </conditionalFormatting>
  <conditionalFormatting sqref="BH110">
    <cfRule type="colorScale" priority="2230">
      <colorScale>
        <cfvo type="min"/>
        <cfvo type="max"/>
        <color theme="0"/>
        <color theme="0"/>
      </colorScale>
    </cfRule>
    <cfRule type="expression" dxfId="18023" priority="2231">
      <formula>BG110&lt;0</formula>
    </cfRule>
  </conditionalFormatting>
  <conditionalFormatting sqref="BH110:BH111">
    <cfRule type="expression" priority="2110">
      <formula>$F$19</formula>
    </cfRule>
  </conditionalFormatting>
  <conditionalFormatting sqref="BH111">
    <cfRule type="colorScale" priority="2109">
      <colorScale>
        <cfvo type="min"/>
        <cfvo type="max"/>
        <color theme="0"/>
        <color theme="0"/>
      </colorScale>
    </cfRule>
    <cfRule type="expression" dxfId="18022" priority="2111">
      <formula>BG111&lt;0</formula>
    </cfRule>
  </conditionalFormatting>
  <conditionalFormatting sqref="BH117:BH123">
    <cfRule type="colorScale" priority="2235">
      <colorScale>
        <cfvo type="min"/>
        <cfvo type="max"/>
        <color theme="0"/>
        <color theme="0"/>
      </colorScale>
    </cfRule>
    <cfRule type="expression" priority="2236">
      <formula>$F$19</formula>
    </cfRule>
    <cfRule type="expression" dxfId="18021" priority="2237">
      <formula>BG117&lt;0</formula>
    </cfRule>
  </conditionalFormatting>
  <conditionalFormatting sqref="BH125">
    <cfRule type="colorScale" priority="2162">
      <colorScale>
        <cfvo type="min"/>
        <cfvo type="max"/>
        <color theme="0"/>
        <color theme="0"/>
      </colorScale>
    </cfRule>
    <cfRule type="expression" priority="2163">
      <formula>#REF!</formula>
    </cfRule>
    <cfRule type="expression" dxfId="18020" priority="2164">
      <formula>BG125&lt;0</formula>
    </cfRule>
  </conditionalFormatting>
  <conditionalFormatting sqref="BH125:BH135">
    <cfRule type="expression" dxfId="18019" priority="2161">
      <formula>IF(BH125="Validar","Rojo","Verde")</formula>
    </cfRule>
  </conditionalFormatting>
  <conditionalFormatting sqref="BH126:BH132">
    <cfRule type="colorScale" priority="2238">
      <colorScale>
        <cfvo type="min"/>
        <cfvo type="max"/>
        <color theme="0"/>
        <color theme="0"/>
      </colorScale>
    </cfRule>
    <cfRule type="expression" dxfId="18018" priority="2240">
      <formula>BG126&lt;0</formula>
    </cfRule>
  </conditionalFormatting>
  <conditionalFormatting sqref="BH126:BH134">
    <cfRule type="expression" priority="2239">
      <formula>$F$19</formula>
    </cfRule>
  </conditionalFormatting>
  <conditionalFormatting sqref="BH133:BH134">
    <cfRule type="colorScale" priority="2241">
      <colorScale>
        <cfvo type="min"/>
        <cfvo type="max"/>
        <color theme="0"/>
        <color theme="0"/>
      </colorScale>
    </cfRule>
    <cfRule type="expression" dxfId="18017" priority="2242">
      <formula>BG133&lt;0</formula>
    </cfRule>
  </conditionalFormatting>
  <conditionalFormatting sqref="BH135">
    <cfRule type="colorScale" priority="2232">
      <colorScale>
        <cfvo type="min"/>
        <cfvo type="max"/>
        <color theme="0"/>
        <color theme="0"/>
      </colorScale>
    </cfRule>
    <cfRule type="expression" priority="2233">
      <formula>$F$23</formula>
    </cfRule>
    <cfRule type="expression" dxfId="18016" priority="2234">
      <formula>BG135&lt;0</formula>
    </cfRule>
  </conditionalFormatting>
  <conditionalFormatting sqref="BH110:BI111">
    <cfRule type="expression" dxfId="18015" priority="2105">
      <formula>IF(BH110="Validar","Rojo","Verde")</formula>
    </cfRule>
  </conditionalFormatting>
  <conditionalFormatting sqref="BH117:BI123">
    <cfRule type="expression" dxfId="18014" priority="2118">
      <formula>IF(BH117="Validar","Rojo","Verde")</formula>
    </cfRule>
  </conditionalFormatting>
  <conditionalFormatting sqref="BI40:BI66">
    <cfRule type="colorScale" priority="2153">
      <colorScale>
        <cfvo type="min"/>
        <cfvo type="max"/>
        <color theme="0"/>
        <color theme="0"/>
      </colorScale>
    </cfRule>
    <cfRule type="expression" priority="2154">
      <formula>#REF!</formula>
    </cfRule>
    <cfRule type="expression" dxfId="18013" priority="2155">
      <formula>BH40&lt;0</formula>
    </cfRule>
  </conditionalFormatting>
  <conditionalFormatting sqref="BI40:BI67">
    <cfRule type="expression" dxfId="18012" priority="2152">
      <formula>IF(BI40="Validar","Rojo","Verde")</formula>
    </cfRule>
  </conditionalFormatting>
  <conditionalFormatting sqref="BI67 BH82:BI82 BH92:BI92 BH103:BI103 BH107:BI107">
    <cfRule type="expression" priority="2157">
      <formula>$F$23</formula>
    </cfRule>
  </conditionalFormatting>
  <conditionalFormatting sqref="BI67 BI82 BI92 BI103 BI107">
    <cfRule type="expression" dxfId="18011" priority="2158">
      <formula>BH67&lt;0</formula>
    </cfRule>
  </conditionalFormatting>
  <conditionalFormatting sqref="BI69">
    <cfRule type="colorScale" priority="2150">
      <colorScale>
        <cfvo type="min"/>
        <cfvo type="max"/>
        <color theme="0"/>
        <color theme="0"/>
      </colorScale>
    </cfRule>
    <cfRule type="expression" dxfId="18010" priority="2151">
      <formula>BH69&lt;0</formula>
    </cfRule>
  </conditionalFormatting>
  <conditionalFormatting sqref="BI69:BI81">
    <cfRule type="expression" priority="2148">
      <formula>#REF!</formula>
    </cfRule>
  </conditionalFormatting>
  <conditionalFormatting sqref="BI69:BI82">
    <cfRule type="expression" dxfId="18009" priority="2146">
      <formula>IF(BI69="Validar","Rojo","Verde")</formula>
    </cfRule>
  </conditionalFormatting>
  <conditionalFormatting sqref="BI70:BI78">
    <cfRule type="colorScale" priority="2147">
      <colorScale>
        <cfvo type="min"/>
        <cfvo type="max"/>
        <color theme="0"/>
        <color theme="0"/>
      </colorScale>
    </cfRule>
    <cfRule type="expression" dxfId="18008" priority="2149">
      <formula>BH70&lt;0</formula>
    </cfRule>
  </conditionalFormatting>
  <conditionalFormatting sqref="BI79:BI81">
    <cfRule type="colorScale" priority="2159">
      <colorScale>
        <cfvo type="min"/>
        <cfvo type="max"/>
        <color theme="0"/>
        <color theme="0"/>
      </colorScale>
    </cfRule>
    <cfRule type="expression" dxfId="18007" priority="2160">
      <formula>BH79&lt;0</formula>
    </cfRule>
  </conditionalFormatting>
  <conditionalFormatting sqref="BI82 BI67 BI92 BI103 BI107">
    <cfRule type="colorScale" priority="2156">
      <colorScale>
        <cfvo type="min"/>
        <cfvo type="max"/>
        <color theme="0"/>
        <color theme="0"/>
      </colorScale>
    </cfRule>
  </conditionalFormatting>
  <conditionalFormatting sqref="BI84">
    <cfRule type="colorScale" priority="2144">
      <colorScale>
        <cfvo type="min"/>
        <cfvo type="max"/>
        <color theme="0"/>
        <color theme="0"/>
      </colorScale>
    </cfRule>
    <cfRule type="expression" dxfId="18006" priority="2145">
      <formula>BH84&lt;0</formula>
    </cfRule>
  </conditionalFormatting>
  <conditionalFormatting sqref="BI84:BI91">
    <cfRule type="expression" priority="2142">
      <formula>#REF!</formula>
    </cfRule>
  </conditionalFormatting>
  <conditionalFormatting sqref="BI84:BI92">
    <cfRule type="expression" dxfId="18005" priority="2140">
      <formula>IF(BI84="Validar","Rojo","Verde")</formula>
    </cfRule>
  </conditionalFormatting>
  <conditionalFormatting sqref="BI85:BI91">
    <cfRule type="colorScale" priority="2141">
      <colorScale>
        <cfvo type="min"/>
        <cfvo type="max"/>
        <color theme="0"/>
        <color theme="0"/>
      </colorScale>
    </cfRule>
    <cfRule type="expression" dxfId="18004" priority="2143">
      <formula>BH85&lt;0</formula>
    </cfRule>
  </conditionalFormatting>
  <conditionalFormatting sqref="BI94">
    <cfRule type="colorScale" priority="2138">
      <colorScale>
        <cfvo type="min"/>
        <cfvo type="max"/>
        <color theme="0"/>
        <color theme="0"/>
      </colorScale>
    </cfRule>
    <cfRule type="expression" dxfId="18003" priority="2139">
      <formula>BH94&lt;0</formula>
    </cfRule>
  </conditionalFormatting>
  <conditionalFormatting sqref="BI94:BI102">
    <cfRule type="expression" priority="2132">
      <formula>#REF!</formula>
    </cfRule>
  </conditionalFormatting>
  <conditionalFormatting sqref="BI94:BI103">
    <cfRule type="expression" dxfId="18002" priority="2130">
      <formula>IF(BI94="Validar","Rojo","Verde")</formula>
    </cfRule>
  </conditionalFormatting>
  <conditionalFormatting sqref="BI95:BI100">
    <cfRule type="colorScale" priority="2136">
      <colorScale>
        <cfvo type="min"/>
        <cfvo type="max"/>
        <color theme="0"/>
        <color theme="0"/>
      </colorScale>
    </cfRule>
    <cfRule type="expression" dxfId="18001" priority="2137">
      <formula>BH95&lt;0</formula>
    </cfRule>
  </conditionalFormatting>
  <conditionalFormatting sqref="BI101">
    <cfRule type="colorScale" priority="2134">
      <colorScale>
        <cfvo type="min"/>
        <cfvo type="max"/>
        <color theme="0"/>
        <color theme="0"/>
      </colorScale>
    </cfRule>
    <cfRule type="expression" dxfId="18000" priority="2135">
      <formula>BH101&lt;0</formula>
    </cfRule>
  </conditionalFormatting>
  <conditionalFormatting sqref="BI102">
    <cfRule type="colorScale" priority="2131">
      <colorScale>
        <cfvo type="min"/>
        <cfvo type="max"/>
        <color theme="0"/>
        <color theme="0"/>
      </colorScale>
    </cfRule>
    <cfRule type="expression" dxfId="17999" priority="2133">
      <formula>BH102&lt;0</formula>
    </cfRule>
  </conditionalFormatting>
  <conditionalFormatting sqref="BI105">
    <cfRule type="colorScale" priority="2128">
      <colorScale>
        <cfvo type="min"/>
        <cfvo type="max"/>
        <color theme="0"/>
        <color theme="0"/>
      </colorScale>
    </cfRule>
    <cfRule type="expression" dxfId="17998" priority="2129">
      <formula>BH105&lt;0</formula>
    </cfRule>
  </conditionalFormatting>
  <conditionalFormatting sqref="BI105:BI106">
    <cfRule type="expression" priority="2126">
      <formula>#REF!</formula>
    </cfRule>
  </conditionalFormatting>
  <conditionalFormatting sqref="BI105:BI107">
    <cfRule type="expression" dxfId="17997" priority="2124">
      <formula>IF(BI105="Validar","Rojo","Verde")</formula>
    </cfRule>
  </conditionalFormatting>
  <conditionalFormatting sqref="BI106">
    <cfRule type="colorScale" priority="2125">
      <colorScale>
        <cfvo type="min"/>
        <cfvo type="max"/>
        <color theme="0"/>
        <color theme="0"/>
      </colorScale>
    </cfRule>
    <cfRule type="expression" dxfId="17996" priority="2127">
      <formula>BH106&lt;0</formula>
    </cfRule>
  </conditionalFormatting>
  <conditionalFormatting sqref="BI110">
    <cfRule type="colorScale" priority="2116">
      <colorScale>
        <cfvo type="min"/>
        <cfvo type="max"/>
        <color theme="0"/>
        <color theme="0"/>
      </colorScale>
    </cfRule>
    <cfRule type="expression" dxfId="17995" priority="2117">
      <formula>BH110&lt;0</formula>
    </cfRule>
  </conditionalFormatting>
  <conditionalFormatting sqref="BI110:BI111">
    <cfRule type="expression" priority="2107">
      <formula>#REF!</formula>
    </cfRule>
  </conditionalFormatting>
  <conditionalFormatting sqref="BI111">
    <cfRule type="colorScale" priority="2106">
      <colorScale>
        <cfvo type="min"/>
        <cfvo type="max"/>
        <color theme="0"/>
        <color theme="0"/>
      </colorScale>
    </cfRule>
    <cfRule type="expression" dxfId="17994" priority="2108">
      <formula>BH111&lt;0</formula>
    </cfRule>
  </conditionalFormatting>
  <conditionalFormatting sqref="BI117">
    <cfRule type="colorScale" priority="2122">
      <colorScale>
        <cfvo type="min"/>
        <cfvo type="max"/>
        <color theme="0"/>
        <color theme="0"/>
      </colorScale>
    </cfRule>
    <cfRule type="expression" dxfId="17993" priority="2123">
      <formula>BH117&lt;0</formula>
    </cfRule>
  </conditionalFormatting>
  <conditionalFormatting sqref="BI117:BI123">
    <cfRule type="expression" priority="2120">
      <formula>#REF!</formula>
    </cfRule>
  </conditionalFormatting>
  <conditionalFormatting sqref="BI118:BI123">
    <cfRule type="colorScale" priority="2119">
      <colorScale>
        <cfvo type="min"/>
        <cfvo type="max"/>
        <color theme="0"/>
        <color theme="0"/>
      </colorScale>
    </cfRule>
    <cfRule type="expression" dxfId="17992" priority="2121">
      <formula>BH118&lt;0</formula>
    </cfRule>
  </conditionalFormatting>
  <conditionalFormatting sqref="BI126:BI135">
    <cfRule type="expression" dxfId="17991" priority="2243">
      <formula>IF(BI126="Validar","Rojo","Verde")</formula>
    </cfRule>
    <cfRule type="colorScale" priority="2244">
      <colorScale>
        <cfvo type="min"/>
        <cfvo type="max"/>
        <color theme="0"/>
        <color theme="0"/>
      </colorScale>
    </cfRule>
    <cfRule type="expression" priority="2245">
      <formula>$F$23</formula>
    </cfRule>
    <cfRule type="expression" dxfId="17990" priority="2246">
      <formula>BH126&lt;0</formula>
    </cfRule>
  </conditionalFormatting>
  <conditionalFormatting sqref="BH6">
    <cfRule type="colorScale" priority="2103">
      <colorScale>
        <cfvo type="min"/>
        <cfvo type="max"/>
        <color theme="0"/>
        <color theme="0"/>
      </colorScale>
    </cfRule>
    <cfRule type="expression" dxfId="17989" priority="2104">
      <formula>BG6&lt;0</formula>
    </cfRule>
  </conditionalFormatting>
  <conditionalFormatting sqref="BH6">
    <cfRule type="expression" dxfId="17988" priority="2101">
      <formula>IF(BH6="Validar","Rojo","Verde")</formula>
    </cfRule>
    <cfRule type="expression" priority="2102">
      <formula>#REF!</formula>
    </cfRule>
  </conditionalFormatting>
  <conditionalFormatting sqref="BH7:BH8">
    <cfRule type="colorScale" priority="2099">
      <colorScale>
        <cfvo type="min"/>
        <cfvo type="max"/>
        <color theme="0"/>
        <color theme="0"/>
      </colorScale>
    </cfRule>
    <cfRule type="expression" dxfId="17987" priority="2100">
      <formula>BG7&lt;0</formula>
    </cfRule>
  </conditionalFormatting>
  <conditionalFormatting sqref="BH7:BH8">
    <cfRule type="expression" dxfId="17986" priority="2097">
      <formula>IF(BH7="Validar","Rojo","Verde")</formula>
    </cfRule>
    <cfRule type="expression" priority="2098">
      <formula>#REF!</formula>
    </cfRule>
  </conditionalFormatting>
  <conditionalFormatting sqref="BK9">
    <cfRule type="colorScale" priority="2064">
      <colorScale>
        <cfvo type="min"/>
        <cfvo type="max"/>
        <color theme="0"/>
        <color theme="0"/>
      </colorScale>
    </cfRule>
    <cfRule type="expression" dxfId="17985" priority="2065">
      <formula>BJ9&lt;0</formula>
    </cfRule>
  </conditionalFormatting>
  <conditionalFormatting sqref="BK9:BK20">
    <cfRule type="expression" dxfId="17984" priority="2035">
      <formula>IF(BK9="Validar","Rojo","Verde")</formula>
    </cfRule>
    <cfRule type="expression" priority="2037">
      <formula>#REF!</formula>
    </cfRule>
  </conditionalFormatting>
  <conditionalFormatting sqref="BK10">
    <cfRule type="colorScale" priority="2041">
      <colorScale>
        <cfvo type="min"/>
        <cfvo type="max"/>
        <color theme="0"/>
        <color theme="0"/>
      </colorScale>
    </cfRule>
    <cfRule type="expression" dxfId="17983" priority="2042">
      <formula>BJ10&lt;0</formula>
    </cfRule>
  </conditionalFormatting>
  <conditionalFormatting sqref="BK11:BK14">
    <cfRule type="colorScale" priority="2062">
      <colorScale>
        <cfvo type="min"/>
        <cfvo type="max"/>
        <color theme="0"/>
        <color theme="0"/>
      </colorScale>
    </cfRule>
    <cfRule type="expression" dxfId="17982" priority="2063">
      <formula>BJ11&lt;0</formula>
    </cfRule>
  </conditionalFormatting>
  <conditionalFormatting sqref="BK15">
    <cfRule type="colorScale" priority="2039">
      <colorScale>
        <cfvo type="min"/>
        <cfvo type="max"/>
        <color theme="0"/>
        <color theme="0"/>
      </colorScale>
    </cfRule>
    <cfRule type="expression" dxfId="17981" priority="2040">
      <formula>BJ15&lt;0</formula>
    </cfRule>
  </conditionalFormatting>
  <conditionalFormatting sqref="BK16:BK17">
    <cfRule type="colorScale" priority="2060">
      <colorScale>
        <cfvo type="min"/>
        <cfvo type="max"/>
        <color theme="0"/>
        <color theme="0"/>
      </colorScale>
    </cfRule>
    <cfRule type="expression" dxfId="17980" priority="2061">
      <formula>BJ16&lt;0</formula>
    </cfRule>
  </conditionalFormatting>
  <conditionalFormatting sqref="BK18">
    <cfRule type="colorScale" priority="2036">
      <colorScale>
        <cfvo type="min"/>
        <cfvo type="max"/>
        <color theme="0"/>
        <color theme="0"/>
      </colorScale>
    </cfRule>
    <cfRule type="expression" dxfId="17979" priority="2038">
      <formula>BJ18&lt;0</formula>
    </cfRule>
  </conditionalFormatting>
  <conditionalFormatting sqref="BK19:BK20">
    <cfRule type="colorScale" priority="2058">
      <colorScale>
        <cfvo type="min"/>
        <cfvo type="max"/>
        <color theme="0"/>
        <color theme="0"/>
      </colorScale>
    </cfRule>
    <cfRule type="expression" dxfId="17978" priority="2059">
      <formula>BJ19&lt;0</formula>
    </cfRule>
  </conditionalFormatting>
  <conditionalFormatting sqref="BK23">
    <cfRule type="colorScale" priority="2033">
      <colorScale>
        <cfvo type="min"/>
        <cfvo type="max"/>
        <color theme="0"/>
        <color theme="0"/>
      </colorScale>
    </cfRule>
    <cfRule type="expression" dxfId="17977" priority="2034">
      <formula>BJ23&lt;0</formula>
    </cfRule>
  </conditionalFormatting>
  <conditionalFormatting sqref="BK23:BK31">
    <cfRule type="expression" dxfId="17976" priority="2027">
      <formula>IF(BK23="Validar","Rojo","Verde")</formula>
    </cfRule>
    <cfRule type="expression" priority="2029">
      <formula>#REF!</formula>
    </cfRule>
  </conditionalFormatting>
  <conditionalFormatting sqref="BK24">
    <cfRule type="colorScale" priority="2056">
      <colorScale>
        <cfvo type="min"/>
        <cfvo type="max"/>
        <color theme="0"/>
        <color theme="0"/>
      </colorScale>
    </cfRule>
    <cfRule type="expression" dxfId="17975" priority="2057">
      <formula>BJ24&lt;0</formula>
    </cfRule>
  </conditionalFormatting>
  <conditionalFormatting sqref="BK25">
    <cfRule type="colorScale" priority="2054">
      <colorScale>
        <cfvo type="min"/>
        <cfvo type="max"/>
        <color theme="0"/>
        <color theme="0"/>
      </colorScale>
    </cfRule>
    <cfRule type="expression" dxfId="17974" priority="2055">
      <formula>BJ25&lt;0</formula>
    </cfRule>
  </conditionalFormatting>
  <conditionalFormatting sqref="BK26">
    <cfRule type="colorScale" priority="2031">
      <colorScale>
        <cfvo type="min"/>
        <cfvo type="max"/>
        <color theme="0"/>
        <color theme="0"/>
      </colorScale>
    </cfRule>
    <cfRule type="expression" dxfId="17973" priority="2032">
      <formula>BJ26&lt;0</formula>
    </cfRule>
  </conditionalFormatting>
  <conditionalFormatting sqref="BK27">
    <cfRule type="colorScale" priority="2052">
      <colorScale>
        <cfvo type="min"/>
        <cfvo type="max"/>
        <color theme="0"/>
        <color theme="0"/>
      </colorScale>
    </cfRule>
    <cfRule type="expression" dxfId="17972" priority="2053">
      <formula>BJ27&lt;0</formula>
    </cfRule>
  </conditionalFormatting>
  <conditionalFormatting sqref="BK28">
    <cfRule type="colorScale" priority="2050">
      <colorScale>
        <cfvo type="min"/>
        <cfvo type="max"/>
        <color theme="0"/>
        <color theme="0"/>
      </colorScale>
    </cfRule>
    <cfRule type="expression" dxfId="17971" priority="2051">
      <formula>BJ28&lt;0</formula>
    </cfRule>
  </conditionalFormatting>
  <conditionalFormatting sqref="BK29">
    <cfRule type="colorScale" priority="2028">
      <colorScale>
        <cfvo type="min"/>
        <cfvo type="max"/>
        <color theme="0"/>
        <color theme="0"/>
      </colorScale>
    </cfRule>
    <cfRule type="expression" dxfId="17970" priority="2030">
      <formula>BJ29&lt;0</formula>
    </cfRule>
  </conditionalFormatting>
  <conditionalFormatting sqref="BK30">
    <cfRule type="colorScale" priority="2048">
      <colorScale>
        <cfvo type="min"/>
        <cfvo type="max"/>
        <color theme="0"/>
        <color theme="0"/>
      </colorScale>
    </cfRule>
    <cfRule type="expression" dxfId="17969" priority="2049">
      <formula>BJ30&lt;0</formula>
    </cfRule>
  </conditionalFormatting>
  <conditionalFormatting sqref="BK31">
    <cfRule type="colorScale" priority="2046">
      <colorScale>
        <cfvo type="min"/>
        <cfvo type="max"/>
        <color theme="0"/>
        <color theme="0"/>
      </colorScale>
    </cfRule>
    <cfRule type="expression" dxfId="17968" priority="2047">
      <formula>BJ31&lt;0</formula>
    </cfRule>
  </conditionalFormatting>
  <conditionalFormatting sqref="BK39">
    <cfRule type="colorScale" priority="2024">
      <colorScale>
        <cfvo type="min"/>
        <cfvo type="max"/>
        <color theme="0"/>
        <color theme="0"/>
      </colorScale>
    </cfRule>
    <cfRule type="expression" priority="2025">
      <formula>#REF!</formula>
    </cfRule>
    <cfRule type="expression" dxfId="17967" priority="2026">
      <formula>BJ39&lt;0</formula>
    </cfRule>
  </conditionalFormatting>
  <conditionalFormatting sqref="BK39:BK107">
    <cfRule type="expression" dxfId="17966" priority="1962">
      <formula>IF(BK39="Validar","Rojo","Verde")</formula>
    </cfRule>
  </conditionalFormatting>
  <conditionalFormatting sqref="BK40:BK67">
    <cfRule type="colorScale" priority="2043">
      <colorScale>
        <cfvo type="min"/>
        <cfvo type="max"/>
        <color theme="0"/>
        <color theme="0"/>
      </colorScale>
    </cfRule>
    <cfRule type="expression" priority="2044">
      <formula>$F$19</formula>
    </cfRule>
    <cfRule type="expression" dxfId="17965" priority="2045">
      <formula>BJ40&lt;0</formula>
    </cfRule>
  </conditionalFormatting>
  <conditionalFormatting sqref="BK68">
    <cfRule type="colorScale" priority="2021">
      <colorScale>
        <cfvo type="min"/>
        <cfvo type="max"/>
        <color theme="0"/>
        <color theme="0"/>
      </colorScale>
    </cfRule>
    <cfRule type="expression" priority="2022">
      <formula>#REF!</formula>
    </cfRule>
    <cfRule type="expression" dxfId="17964" priority="2023">
      <formula>BJ68&lt;0</formula>
    </cfRule>
  </conditionalFormatting>
  <conditionalFormatting sqref="BK69:BK81">
    <cfRule type="colorScale" priority="2068">
      <colorScale>
        <cfvo type="min"/>
        <cfvo type="max"/>
        <color theme="0"/>
        <color theme="0"/>
      </colorScale>
    </cfRule>
    <cfRule type="expression" priority="2069">
      <formula>$F$19</formula>
    </cfRule>
    <cfRule type="expression" dxfId="17963" priority="2070">
      <formula>BJ69&lt;0</formula>
    </cfRule>
  </conditionalFormatting>
  <conditionalFormatting sqref="BK82 BK92 BK103 BK107">
    <cfRule type="expression" dxfId="17962" priority="2067">
      <formula>BJ82&lt;0</formula>
    </cfRule>
  </conditionalFormatting>
  <conditionalFormatting sqref="BK83">
    <cfRule type="colorScale" priority="1963">
      <colorScale>
        <cfvo type="min"/>
        <cfvo type="max"/>
        <color theme="0"/>
        <color theme="0"/>
      </colorScale>
    </cfRule>
    <cfRule type="expression" priority="1964">
      <formula>#REF!</formula>
    </cfRule>
    <cfRule type="expression" dxfId="17961" priority="1965">
      <formula>BJ83&lt;0</formula>
    </cfRule>
  </conditionalFormatting>
  <conditionalFormatting sqref="BK84:BK91">
    <cfRule type="colorScale" priority="2071">
      <colorScale>
        <cfvo type="min"/>
        <cfvo type="max"/>
        <color theme="0"/>
        <color theme="0"/>
      </colorScale>
    </cfRule>
    <cfRule type="expression" priority="2072">
      <formula>$F$19</formula>
    </cfRule>
    <cfRule type="expression" dxfId="17960" priority="2073">
      <formula>BJ84&lt;0</formula>
    </cfRule>
  </conditionalFormatting>
  <conditionalFormatting sqref="BK92 BK82 BK103 BK107">
    <cfRule type="colorScale" priority="2066">
      <colorScale>
        <cfvo type="min"/>
        <cfvo type="max"/>
        <color theme="0"/>
        <color theme="0"/>
      </colorScale>
    </cfRule>
  </conditionalFormatting>
  <conditionalFormatting sqref="BK93">
    <cfRule type="colorScale" priority="2018">
      <colorScale>
        <cfvo type="min"/>
        <cfvo type="max"/>
        <color theme="0"/>
        <color theme="0"/>
      </colorScale>
    </cfRule>
    <cfRule type="expression" priority="2019">
      <formula>#REF!</formula>
    </cfRule>
    <cfRule type="expression" dxfId="17959" priority="2020">
      <formula>BJ93&lt;0</formula>
    </cfRule>
  </conditionalFormatting>
  <conditionalFormatting sqref="BK94:BK102">
    <cfRule type="colorScale" priority="2074">
      <colorScale>
        <cfvo type="min"/>
        <cfvo type="max"/>
        <color theme="0"/>
        <color theme="0"/>
      </colorScale>
    </cfRule>
    <cfRule type="expression" priority="2075">
      <formula>$F$19</formula>
    </cfRule>
    <cfRule type="expression" dxfId="17958" priority="2076">
      <formula>BJ94&lt;0</formula>
    </cfRule>
  </conditionalFormatting>
  <conditionalFormatting sqref="BK104">
    <cfRule type="colorScale" priority="2015">
      <colorScale>
        <cfvo type="min"/>
        <cfvo type="max"/>
        <color theme="0"/>
        <color theme="0"/>
      </colorScale>
    </cfRule>
    <cfRule type="expression" priority="2016">
      <formula>#REF!</formula>
    </cfRule>
    <cfRule type="expression" dxfId="17957" priority="2017">
      <formula>BJ104&lt;0</formula>
    </cfRule>
  </conditionalFormatting>
  <conditionalFormatting sqref="BK105:BK106">
    <cfRule type="colorScale" priority="2077">
      <colorScale>
        <cfvo type="min"/>
        <cfvo type="max"/>
        <color theme="0"/>
        <color theme="0"/>
      </colorScale>
    </cfRule>
    <cfRule type="expression" priority="2078">
      <formula>$F$19</formula>
    </cfRule>
    <cfRule type="expression" dxfId="17956" priority="2079">
      <formula>BJ105&lt;0</formula>
    </cfRule>
  </conditionalFormatting>
  <conditionalFormatting sqref="BK110">
    <cfRule type="colorScale" priority="2080">
      <colorScale>
        <cfvo type="min"/>
        <cfvo type="max"/>
        <color theme="0"/>
        <color theme="0"/>
      </colorScale>
    </cfRule>
    <cfRule type="expression" dxfId="17955" priority="2081">
      <formula>BJ110&lt;0</formula>
    </cfRule>
  </conditionalFormatting>
  <conditionalFormatting sqref="BK110:BK111">
    <cfRule type="expression" priority="1960">
      <formula>$F$19</formula>
    </cfRule>
  </conditionalFormatting>
  <conditionalFormatting sqref="BK111">
    <cfRule type="colorScale" priority="1959">
      <colorScale>
        <cfvo type="min"/>
        <cfvo type="max"/>
        <color theme="0"/>
        <color theme="0"/>
      </colorScale>
    </cfRule>
    <cfRule type="expression" dxfId="17954" priority="1961">
      <formula>BJ111&lt;0</formula>
    </cfRule>
  </conditionalFormatting>
  <conditionalFormatting sqref="BK117:BK123">
    <cfRule type="colorScale" priority="2085">
      <colorScale>
        <cfvo type="min"/>
        <cfvo type="max"/>
        <color theme="0"/>
        <color theme="0"/>
      </colorScale>
    </cfRule>
    <cfRule type="expression" priority="2086">
      <formula>$F$19</formula>
    </cfRule>
    <cfRule type="expression" dxfId="17953" priority="2087">
      <formula>BJ117&lt;0</formula>
    </cfRule>
  </conditionalFormatting>
  <conditionalFormatting sqref="BK125">
    <cfRule type="colorScale" priority="2012">
      <colorScale>
        <cfvo type="min"/>
        <cfvo type="max"/>
        <color theme="0"/>
        <color theme="0"/>
      </colorScale>
    </cfRule>
    <cfRule type="expression" priority="2013">
      <formula>#REF!</formula>
    </cfRule>
    <cfRule type="expression" dxfId="17952" priority="2014">
      <formula>BJ125&lt;0</formula>
    </cfRule>
  </conditionalFormatting>
  <conditionalFormatting sqref="BK125:BK135">
    <cfRule type="expression" dxfId="17951" priority="2011">
      <formula>IF(BK125="Validar","Rojo","Verde")</formula>
    </cfRule>
  </conditionalFormatting>
  <conditionalFormatting sqref="BK126:BK132">
    <cfRule type="colorScale" priority="2088">
      <colorScale>
        <cfvo type="min"/>
        <cfvo type="max"/>
        <color theme="0"/>
        <color theme="0"/>
      </colorScale>
    </cfRule>
    <cfRule type="expression" dxfId="17950" priority="2090">
      <formula>BJ126&lt;0</formula>
    </cfRule>
  </conditionalFormatting>
  <conditionalFormatting sqref="BK126:BK134">
    <cfRule type="expression" priority="2089">
      <formula>$F$19</formula>
    </cfRule>
  </conditionalFormatting>
  <conditionalFormatting sqref="BK133:BK134">
    <cfRule type="colorScale" priority="2091">
      <colorScale>
        <cfvo type="min"/>
        <cfvo type="max"/>
        <color theme="0"/>
        <color theme="0"/>
      </colorScale>
    </cfRule>
    <cfRule type="expression" dxfId="17949" priority="2092">
      <formula>BJ133&lt;0</formula>
    </cfRule>
  </conditionalFormatting>
  <conditionalFormatting sqref="BK135">
    <cfRule type="colorScale" priority="2082">
      <colorScale>
        <cfvo type="min"/>
        <cfvo type="max"/>
        <color theme="0"/>
        <color theme="0"/>
      </colorScale>
    </cfRule>
    <cfRule type="expression" priority="2083">
      <formula>$F$23</formula>
    </cfRule>
    <cfRule type="expression" dxfId="17948" priority="2084">
      <formula>BJ135&lt;0</formula>
    </cfRule>
  </conditionalFormatting>
  <conditionalFormatting sqref="BK110:BL111">
    <cfRule type="expression" dxfId="17947" priority="1955">
      <formula>IF(BK110="Validar","Rojo","Verde")</formula>
    </cfRule>
  </conditionalFormatting>
  <conditionalFormatting sqref="BK117:BL123">
    <cfRule type="expression" dxfId="17946" priority="1968">
      <formula>IF(BK117="Validar","Rojo","Verde")</formula>
    </cfRule>
  </conditionalFormatting>
  <conditionalFormatting sqref="BL40:BL66">
    <cfRule type="colorScale" priority="2003">
      <colorScale>
        <cfvo type="min"/>
        <cfvo type="max"/>
        <color theme="0"/>
        <color theme="0"/>
      </colorScale>
    </cfRule>
    <cfRule type="expression" priority="2004">
      <formula>#REF!</formula>
    </cfRule>
    <cfRule type="expression" dxfId="17945" priority="2005">
      <formula>BK40&lt;0</formula>
    </cfRule>
  </conditionalFormatting>
  <conditionalFormatting sqref="BL40:BL67">
    <cfRule type="expression" dxfId="17944" priority="2002">
      <formula>IF(BL40="Validar","Rojo","Verde")</formula>
    </cfRule>
  </conditionalFormatting>
  <conditionalFormatting sqref="BL67 BK82:BL82 BK92:BL92 BK103:BL103 BK107:BL107">
    <cfRule type="expression" priority="2007">
      <formula>$F$23</formula>
    </cfRule>
  </conditionalFormatting>
  <conditionalFormatting sqref="BL67 BL82 BL92 BL103 BL107">
    <cfRule type="expression" dxfId="17943" priority="2008">
      <formula>BK67&lt;0</formula>
    </cfRule>
  </conditionalFormatting>
  <conditionalFormatting sqref="BL69">
    <cfRule type="colorScale" priority="2000">
      <colorScale>
        <cfvo type="min"/>
        <cfvo type="max"/>
        <color theme="0"/>
        <color theme="0"/>
      </colorScale>
    </cfRule>
    <cfRule type="expression" dxfId="17942" priority="2001">
      <formula>BK69&lt;0</formula>
    </cfRule>
  </conditionalFormatting>
  <conditionalFormatting sqref="BL69:BL81">
    <cfRule type="expression" priority="1998">
      <formula>#REF!</formula>
    </cfRule>
  </conditionalFormatting>
  <conditionalFormatting sqref="BL69:BL82">
    <cfRule type="expression" dxfId="17941" priority="1996">
      <formula>IF(BL69="Validar","Rojo","Verde")</formula>
    </cfRule>
  </conditionalFormatting>
  <conditionalFormatting sqref="BL70:BL78">
    <cfRule type="colorScale" priority="1997">
      <colorScale>
        <cfvo type="min"/>
        <cfvo type="max"/>
        <color theme="0"/>
        <color theme="0"/>
      </colorScale>
    </cfRule>
    <cfRule type="expression" dxfId="17940" priority="1999">
      <formula>BK70&lt;0</formula>
    </cfRule>
  </conditionalFormatting>
  <conditionalFormatting sqref="BL79:BL81">
    <cfRule type="colorScale" priority="2009">
      <colorScale>
        <cfvo type="min"/>
        <cfvo type="max"/>
        <color theme="0"/>
        <color theme="0"/>
      </colorScale>
    </cfRule>
    <cfRule type="expression" dxfId="17939" priority="2010">
      <formula>BK79&lt;0</formula>
    </cfRule>
  </conditionalFormatting>
  <conditionalFormatting sqref="BL82 BL67 BL92 BL103 BL107">
    <cfRule type="colorScale" priority="2006">
      <colorScale>
        <cfvo type="min"/>
        <cfvo type="max"/>
        <color theme="0"/>
        <color theme="0"/>
      </colorScale>
    </cfRule>
  </conditionalFormatting>
  <conditionalFormatting sqref="BL84">
    <cfRule type="colorScale" priority="1994">
      <colorScale>
        <cfvo type="min"/>
        <cfvo type="max"/>
        <color theme="0"/>
        <color theme="0"/>
      </colorScale>
    </cfRule>
    <cfRule type="expression" dxfId="17938" priority="1995">
      <formula>BK84&lt;0</formula>
    </cfRule>
  </conditionalFormatting>
  <conditionalFormatting sqref="BL84:BL91">
    <cfRule type="expression" priority="1992">
      <formula>#REF!</formula>
    </cfRule>
  </conditionalFormatting>
  <conditionalFormatting sqref="BL84:BL92">
    <cfRule type="expression" dxfId="17937" priority="1990">
      <formula>IF(BL84="Validar","Rojo","Verde")</formula>
    </cfRule>
  </conditionalFormatting>
  <conditionalFormatting sqref="BL85:BL91">
    <cfRule type="colorScale" priority="1991">
      <colorScale>
        <cfvo type="min"/>
        <cfvo type="max"/>
        <color theme="0"/>
        <color theme="0"/>
      </colorScale>
    </cfRule>
    <cfRule type="expression" dxfId="17936" priority="1993">
      <formula>BK85&lt;0</formula>
    </cfRule>
  </conditionalFormatting>
  <conditionalFormatting sqref="BL94">
    <cfRule type="colorScale" priority="1988">
      <colorScale>
        <cfvo type="min"/>
        <cfvo type="max"/>
        <color theme="0"/>
        <color theme="0"/>
      </colorScale>
    </cfRule>
    <cfRule type="expression" dxfId="17935" priority="1989">
      <formula>BK94&lt;0</formula>
    </cfRule>
  </conditionalFormatting>
  <conditionalFormatting sqref="BL94:BL102">
    <cfRule type="expression" priority="1982">
      <formula>#REF!</formula>
    </cfRule>
  </conditionalFormatting>
  <conditionalFormatting sqref="BL94:BL103">
    <cfRule type="expression" dxfId="17934" priority="1980">
      <formula>IF(BL94="Validar","Rojo","Verde")</formula>
    </cfRule>
  </conditionalFormatting>
  <conditionalFormatting sqref="BL95:BL100">
    <cfRule type="colorScale" priority="1986">
      <colorScale>
        <cfvo type="min"/>
        <cfvo type="max"/>
        <color theme="0"/>
        <color theme="0"/>
      </colorScale>
    </cfRule>
    <cfRule type="expression" dxfId="17933" priority="1987">
      <formula>BK95&lt;0</formula>
    </cfRule>
  </conditionalFormatting>
  <conditionalFormatting sqref="BL101">
    <cfRule type="colorScale" priority="1984">
      <colorScale>
        <cfvo type="min"/>
        <cfvo type="max"/>
        <color theme="0"/>
        <color theme="0"/>
      </colorScale>
    </cfRule>
    <cfRule type="expression" dxfId="17932" priority="1985">
      <formula>BK101&lt;0</formula>
    </cfRule>
  </conditionalFormatting>
  <conditionalFormatting sqref="BL102">
    <cfRule type="colorScale" priority="1981">
      <colorScale>
        <cfvo type="min"/>
        <cfvo type="max"/>
        <color theme="0"/>
        <color theme="0"/>
      </colorScale>
    </cfRule>
    <cfRule type="expression" dxfId="17931" priority="1983">
      <formula>BK102&lt;0</formula>
    </cfRule>
  </conditionalFormatting>
  <conditionalFormatting sqref="BL105">
    <cfRule type="colorScale" priority="1978">
      <colorScale>
        <cfvo type="min"/>
        <cfvo type="max"/>
        <color theme="0"/>
        <color theme="0"/>
      </colorScale>
    </cfRule>
    <cfRule type="expression" dxfId="17930" priority="1979">
      <formula>BK105&lt;0</formula>
    </cfRule>
  </conditionalFormatting>
  <conditionalFormatting sqref="BL105:BL106">
    <cfRule type="expression" priority="1976">
      <formula>#REF!</formula>
    </cfRule>
  </conditionalFormatting>
  <conditionalFormatting sqref="BL105:BL107">
    <cfRule type="expression" dxfId="17929" priority="1974">
      <formula>IF(BL105="Validar","Rojo","Verde")</formula>
    </cfRule>
  </conditionalFormatting>
  <conditionalFormatting sqref="BL106">
    <cfRule type="colorScale" priority="1975">
      <colorScale>
        <cfvo type="min"/>
        <cfvo type="max"/>
        <color theme="0"/>
        <color theme="0"/>
      </colorScale>
    </cfRule>
    <cfRule type="expression" dxfId="17928" priority="1977">
      <formula>BK106&lt;0</formula>
    </cfRule>
  </conditionalFormatting>
  <conditionalFormatting sqref="BL110">
    <cfRule type="colorScale" priority="1966">
      <colorScale>
        <cfvo type="min"/>
        <cfvo type="max"/>
        <color theme="0"/>
        <color theme="0"/>
      </colorScale>
    </cfRule>
    <cfRule type="expression" dxfId="17927" priority="1967">
      <formula>BK110&lt;0</formula>
    </cfRule>
  </conditionalFormatting>
  <conditionalFormatting sqref="BL110:BL111">
    <cfRule type="expression" priority="1957">
      <formula>#REF!</formula>
    </cfRule>
  </conditionalFormatting>
  <conditionalFormatting sqref="BL111">
    <cfRule type="colorScale" priority="1956">
      <colorScale>
        <cfvo type="min"/>
        <cfvo type="max"/>
        <color theme="0"/>
        <color theme="0"/>
      </colorScale>
    </cfRule>
    <cfRule type="expression" dxfId="17926" priority="1958">
      <formula>BK111&lt;0</formula>
    </cfRule>
  </conditionalFormatting>
  <conditionalFormatting sqref="BL117">
    <cfRule type="colorScale" priority="1972">
      <colorScale>
        <cfvo type="min"/>
        <cfvo type="max"/>
        <color theme="0"/>
        <color theme="0"/>
      </colorScale>
    </cfRule>
    <cfRule type="expression" dxfId="17925" priority="1973">
      <formula>BK117&lt;0</formula>
    </cfRule>
  </conditionalFormatting>
  <conditionalFormatting sqref="BL117:BL123">
    <cfRule type="expression" priority="1970">
      <formula>#REF!</formula>
    </cfRule>
  </conditionalFormatting>
  <conditionalFormatting sqref="BL118:BL123">
    <cfRule type="colorScale" priority="1969">
      <colorScale>
        <cfvo type="min"/>
        <cfvo type="max"/>
        <color theme="0"/>
        <color theme="0"/>
      </colorScale>
    </cfRule>
    <cfRule type="expression" dxfId="17924" priority="1971">
      <formula>BK118&lt;0</formula>
    </cfRule>
  </conditionalFormatting>
  <conditionalFormatting sqref="BL126:BL135">
    <cfRule type="expression" dxfId="17923" priority="2093">
      <formula>IF(BL126="Validar","Rojo","Verde")</formula>
    </cfRule>
    <cfRule type="colorScale" priority="2094">
      <colorScale>
        <cfvo type="min"/>
        <cfvo type="max"/>
        <color theme="0"/>
        <color theme="0"/>
      </colorScale>
    </cfRule>
    <cfRule type="expression" priority="2095">
      <formula>$F$23</formula>
    </cfRule>
    <cfRule type="expression" dxfId="17922" priority="2096">
      <formula>BK126&lt;0</formula>
    </cfRule>
  </conditionalFormatting>
  <conditionalFormatting sqref="BK6">
    <cfRule type="colorScale" priority="1953">
      <colorScale>
        <cfvo type="min"/>
        <cfvo type="max"/>
        <color theme="0"/>
        <color theme="0"/>
      </colorScale>
    </cfRule>
    <cfRule type="expression" dxfId="17921" priority="1954">
      <formula>BJ6&lt;0</formula>
    </cfRule>
  </conditionalFormatting>
  <conditionalFormatting sqref="BK6">
    <cfRule type="expression" dxfId="17920" priority="1951">
      <formula>IF(BK6="Validar","Rojo","Verde")</formula>
    </cfRule>
    <cfRule type="expression" priority="1952">
      <formula>#REF!</formula>
    </cfRule>
  </conditionalFormatting>
  <conditionalFormatting sqref="BK7:BK8">
    <cfRule type="colorScale" priority="1949">
      <colorScale>
        <cfvo type="min"/>
        <cfvo type="max"/>
        <color theme="0"/>
        <color theme="0"/>
      </colorScale>
    </cfRule>
    <cfRule type="expression" dxfId="17919" priority="1950">
      <formula>BJ7&lt;0</formula>
    </cfRule>
  </conditionalFormatting>
  <conditionalFormatting sqref="BK7:BK8">
    <cfRule type="expression" dxfId="17918" priority="1947">
      <formula>IF(BK7="Validar","Rojo","Verde")</formula>
    </cfRule>
    <cfRule type="expression" priority="1948">
      <formula>#REF!</formula>
    </cfRule>
  </conditionalFormatting>
  <conditionalFormatting sqref="BO9">
    <cfRule type="colorScale" priority="1914">
      <colorScale>
        <cfvo type="min"/>
        <cfvo type="max"/>
        <color theme="0"/>
        <color theme="0"/>
      </colorScale>
    </cfRule>
    <cfRule type="expression" dxfId="17917" priority="1915">
      <formula>BN9&lt;0</formula>
    </cfRule>
  </conditionalFormatting>
  <conditionalFormatting sqref="BO9:BO20">
    <cfRule type="expression" dxfId="17916" priority="1885">
      <formula>IF(BO9="Validar","Rojo","Verde")</formula>
    </cfRule>
    <cfRule type="expression" priority="1887">
      <formula>#REF!</formula>
    </cfRule>
  </conditionalFormatting>
  <conditionalFormatting sqref="BO10">
    <cfRule type="colorScale" priority="1891">
      <colorScale>
        <cfvo type="min"/>
        <cfvo type="max"/>
        <color theme="0"/>
        <color theme="0"/>
      </colorScale>
    </cfRule>
    <cfRule type="expression" dxfId="17915" priority="1892">
      <formula>BN10&lt;0</formula>
    </cfRule>
  </conditionalFormatting>
  <conditionalFormatting sqref="BO11:BO14">
    <cfRule type="colorScale" priority="1912">
      <colorScale>
        <cfvo type="min"/>
        <cfvo type="max"/>
        <color theme="0"/>
        <color theme="0"/>
      </colorScale>
    </cfRule>
    <cfRule type="expression" dxfId="17914" priority="1913">
      <formula>BN11&lt;0</formula>
    </cfRule>
  </conditionalFormatting>
  <conditionalFormatting sqref="BO15">
    <cfRule type="colorScale" priority="1889">
      <colorScale>
        <cfvo type="min"/>
        <cfvo type="max"/>
        <color theme="0"/>
        <color theme="0"/>
      </colorScale>
    </cfRule>
    <cfRule type="expression" dxfId="17913" priority="1890">
      <formula>BN15&lt;0</formula>
    </cfRule>
  </conditionalFormatting>
  <conditionalFormatting sqref="BO16:BO17">
    <cfRule type="colorScale" priority="1910">
      <colorScale>
        <cfvo type="min"/>
        <cfvo type="max"/>
        <color theme="0"/>
        <color theme="0"/>
      </colorScale>
    </cfRule>
    <cfRule type="expression" dxfId="17912" priority="1911">
      <formula>BN16&lt;0</formula>
    </cfRule>
  </conditionalFormatting>
  <conditionalFormatting sqref="BO18">
    <cfRule type="colorScale" priority="1886">
      <colorScale>
        <cfvo type="min"/>
        <cfvo type="max"/>
        <color theme="0"/>
        <color theme="0"/>
      </colorScale>
    </cfRule>
    <cfRule type="expression" dxfId="17911" priority="1888">
      <formula>BN18&lt;0</formula>
    </cfRule>
  </conditionalFormatting>
  <conditionalFormatting sqref="BO19:BO20">
    <cfRule type="colorScale" priority="1908">
      <colorScale>
        <cfvo type="min"/>
        <cfvo type="max"/>
        <color theme="0"/>
        <color theme="0"/>
      </colorScale>
    </cfRule>
    <cfRule type="expression" dxfId="17910" priority="1909">
      <formula>BN19&lt;0</formula>
    </cfRule>
  </conditionalFormatting>
  <conditionalFormatting sqref="BO23">
    <cfRule type="colorScale" priority="1883">
      <colorScale>
        <cfvo type="min"/>
        <cfvo type="max"/>
        <color theme="0"/>
        <color theme="0"/>
      </colorScale>
    </cfRule>
    <cfRule type="expression" dxfId="17909" priority="1884">
      <formula>BN23&lt;0</formula>
    </cfRule>
  </conditionalFormatting>
  <conditionalFormatting sqref="BO23:BO31">
    <cfRule type="expression" dxfId="17908" priority="1877">
      <formula>IF(BO23="Validar","Rojo","Verde")</formula>
    </cfRule>
    <cfRule type="expression" priority="1879">
      <formula>#REF!</formula>
    </cfRule>
  </conditionalFormatting>
  <conditionalFormatting sqref="BO24">
    <cfRule type="colorScale" priority="1906">
      <colorScale>
        <cfvo type="min"/>
        <cfvo type="max"/>
        <color theme="0"/>
        <color theme="0"/>
      </colorScale>
    </cfRule>
    <cfRule type="expression" dxfId="17907" priority="1907">
      <formula>BN24&lt;0</formula>
    </cfRule>
  </conditionalFormatting>
  <conditionalFormatting sqref="BO25">
    <cfRule type="colorScale" priority="1904">
      <colorScale>
        <cfvo type="min"/>
        <cfvo type="max"/>
        <color theme="0"/>
        <color theme="0"/>
      </colorScale>
    </cfRule>
    <cfRule type="expression" dxfId="17906" priority="1905">
      <formula>BN25&lt;0</formula>
    </cfRule>
  </conditionalFormatting>
  <conditionalFormatting sqref="BO26">
    <cfRule type="colorScale" priority="1881">
      <colorScale>
        <cfvo type="min"/>
        <cfvo type="max"/>
        <color theme="0"/>
        <color theme="0"/>
      </colorScale>
    </cfRule>
    <cfRule type="expression" dxfId="17905" priority="1882">
      <formula>BN26&lt;0</formula>
    </cfRule>
  </conditionalFormatting>
  <conditionalFormatting sqref="BO27">
    <cfRule type="colorScale" priority="1902">
      <colorScale>
        <cfvo type="min"/>
        <cfvo type="max"/>
        <color theme="0"/>
        <color theme="0"/>
      </colorScale>
    </cfRule>
    <cfRule type="expression" dxfId="17904" priority="1903">
      <formula>BN27&lt;0</formula>
    </cfRule>
  </conditionalFormatting>
  <conditionalFormatting sqref="BO28">
    <cfRule type="colorScale" priority="1900">
      <colorScale>
        <cfvo type="min"/>
        <cfvo type="max"/>
        <color theme="0"/>
        <color theme="0"/>
      </colorScale>
    </cfRule>
    <cfRule type="expression" dxfId="17903" priority="1901">
      <formula>BN28&lt;0</formula>
    </cfRule>
  </conditionalFormatting>
  <conditionalFormatting sqref="BO29">
    <cfRule type="colorScale" priority="1878">
      <colorScale>
        <cfvo type="min"/>
        <cfvo type="max"/>
        <color theme="0"/>
        <color theme="0"/>
      </colorScale>
    </cfRule>
    <cfRule type="expression" dxfId="17902" priority="1880">
      <formula>BN29&lt;0</formula>
    </cfRule>
  </conditionalFormatting>
  <conditionalFormatting sqref="BO30">
    <cfRule type="colorScale" priority="1898">
      <colorScale>
        <cfvo type="min"/>
        <cfvo type="max"/>
        <color theme="0"/>
        <color theme="0"/>
      </colorScale>
    </cfRule>
    <cfRule type="expression" dxfId="17901" priority="1899">
      <formula>BN30&lt;0</formula>
    </cfRule>
  </conditionalFormatting>
  <conditionalFormatting sqref="BO31">
    <cfRule type="colorScale" priority="1896">
      <colorScale>
        <cfvo type="min"/>
        <cfvo type="max"/>
        <color theme="0"/>
        <color theme="0"/>
      </colorScale>
    </cfRule>
    <cfRule type="expression" dxfId="17900" priority="1897">
      <formula>BN31&lt;0</formula>
    </cfRule>
  </conditionalFormatting>
  <conditionalFormatting sqref="BO39">
    <cfRule type="colorScale" priority="1874">
      <colorScale>
        <cfvo type="min"/>
        <cfvo type="max"/>
        <color theme="0"/>
        <color theme="0"/>
      </colorScale>
    </cfRule>
    <cfRule type="expression" priority="1875">
      <formula>#REF!</formula>
    </cfRule>
    <cfRule type="expression" dxfId="17899" priority="1876">
      <formula>BN39&lt;0</formula>
    </cfRule>
  </conditionalFormatting>
  <conditionalFormatting sqref="BO40:BO67">
    <cfRule type="colorScale" priority="1893">
      <colorScale>
        <cfvo type="min"/>
        <cfvo type="max"/>
        <color theme="0"/>
        <color theme="0"/>
      </colorScale>
    </cfRule>
    <cfRule type="expression" priority="1894">
      <formula>$F$19</formula>
    </cfRule>
    <cfRule type="expression" dxfId="17898" priority="1895">
      <formula>BN40&lt;0</formula>
    </cfRule>
  </conditionalFormatting>
  <conditionalFormatting sqref="BO68">
    <cfRule type="colorScale" priority="1871">
      <colorScale>
        <cfvo type="min"/>
        <cfvo type="max"/>
        <color theme="0"/>
        <color theme="0"/>
      </colorScale>
    </cfRule>
    <cfRule type="expression" priority="1872">
      <formula>#REF!</formula>
    </cfRule>
    <cfRule type="expression" dxfId="17897" priority="1873">
      <formula>BN68&lt;0</formula>
    </cfRule>
  </conditionalFormatting>
  <conditionalFormatting sqref="BO69:BO81">
    <cfRule type="colorScale" priority="1918">
      <colorScale>
        <cfvo type="min"/>
        <cfvo type="max"/>
        <color theme="0"/>
        <color theme="0"/>
      </colorScale>
    </cfRule>
    <cfRule type="expression" priority="1919">
      <formula>$F$19</formula>
    </cfRule>
    <cfRule type="expression" dxfId="17896" priority="1920">
      <formula>BN69&lt;0</formula>
    </cfRule>
  </conditionalFormatting>
  <conditionalFormatting sqref="BO82 BO92 BO103 BO107">
    <cfRule type="expression" dxfId="17895" priority="1917">
      <formula>BN82&lt;0</formula>
    </cfRule>
  </conditionalFormatting>
  <conditionalFormatting sqref="BO83">
    <cfRule type="colorScale" priority="1813">
      <colorScale>
        <cfvo type="min"/>
        <cfvo type="max"/>
        <color theme="0"/>
        <color theme="0"/>
      </colorScale>
    </cfRule>
    <cfRule type="expression" priority="1814">
      <formula>#REF!</formula>
    </cfRule>
    <cfRule type="expression" dxfId="17894" priority="1815">
      <formula>BN83&lt;0</formula>
    </cfRule>
  </conditionalFormatting>
  <conditionalFormatting sqref="BO84:BO91">
    <cfRule type="colorScale" priority="1921">
      <colorScale>
        <cfvo type="min"/>
        <cfvo type="max"/>
        <color theme="0"/>
        <color theme="0"/>
      </colorScale>
    </cfRule>
    <cfRule type="expression" priority="1922">
      <formula>$F$19</formula>
    </cfRule>
    <cfRule type="expression" dxfId="17893" priority="1923">
      <formula>BN84&lt;0</formula>
    </cfRule>
  </conditionalFormatting>
  <conditionalFormatting sqref="BO92 BO82 BO103 BO107">
    <cfRule type="colorScale" priority="1916">
      <colorScale>
        <cfvo type="min"/>
        <cfvo type="max"/>
        <color theme="0"/>
        <color theme="0"/>
      </colorScale>
    </cfRule>
  </conditionalFormatting>
  <conditionalFormatting sqref="BO93">
    <cfRule type="colorScale" priority="1868">
      <colorScale>
        <cfvo type="min"/>
        <cfvo type="max"/>
        <color theme="0"/>
        <color theme="0"/>
      </colorScale>
    </cfRule>
    <cfRule type="expression" priority="1869">
      <formula>#REF!</formula>
    </cfRule>
    <cfRule type="expression" dxfId="17892" priority="1870">
      <formula>BN93&lt;0</formula>
    </cfRule>
  </conditionalFormatting>
  <conditionalFormatting sqref="BO94:BO102">
    <cfRule type="colorScale" priority="1924">
      <colorScale>
        <cfvo type="min"/>
        <cfvo type="max"/>
        <color theme="0"/>
        <color theme="0"/>
      </colorScale>
    </cfRule>
    <cfRule type="expression" priority="1925">
      <formula>$F$19</formula>
    </cfRule>
    <cfRule type="expression" dxfId="17891" priority="1926">
      <formula>BN94&lt;0</formula>
    </cfRule>
  </conditionalFormatting>
  <conditionalFormatting sqref="BO104">
    <cfRule type="colorScale" priority="1865">
      <colorScale>
        <cfvo type="min"/>
        <cfvo type="max"/>
        <color theme="0"/>
        <color theme="0"/>
      </colorScale>
    </cfRule>
    <cfRule type="expression" priority="1866">
      <formula>#REF!</formula>
    </cfRule>
    <cfRule type="expression" dxfId="17890" priority="1867">
      <formula>BN104&lt;0</formula>
    </cfRule>
  </conditionalFormatting>
  <conditionalFormatting sqref="BO105:BO106">
    <cfRule type="colorScale" priority="1927">
      <colorScale>
        <cfvo type="min"/>
        <cfvo type="max"/>
        <color theme="0"/>
        <color theme="0"/>
      </colorScale>
    </cfRule>
    <cfRule type="expression" priority="1928">
      <formula>$F$19</formula>
    </cfRule>
    <cfRule type="expression" dxfId="17889" priority="1929">
      <formula>BN105&lt;0</formula>
    </cfRule>
  </conditionalFormatting>
  <conditionalFormatting sqref="BO110">
    <cfRule type="colorScale" priority="1930">
      <colorScale>
        <cfvo type="min"/>
        <cfvo type="max"/>
        <color theme="0"/>
        <color theme="0"/>
      </colorScale>
    </cfRule>
    <cfRule type="expression" dxfId="17888" priority="1931">
      <formula>BN110&lt;0</formula>
    </cfRule>
  </conditionalFormatting>
  <conditionalFormatting sqref="BO110:BO111">
    <cfRule type="expression" priority="1810">
      <formula>$F$19</formula>
    </cfRule>
  </conditionalFormatting>
  <conditionalFormatting sqref="BO111">
    <cfRule type="colorScale" priority="1809">
      <colorScale>
        <cfvo type="min"/>
        <cfvo type="max"/>
        <color theme="0"/>
        <color theme="0"/>
      </colorScale>
    </cfRule>
    <cfRule type="expression" dxfId="17887" priority="1811">
      <formula>BN111&lt;0</formula>
    </cfRule>
  </conditionalFormatting>
  <conditionalFormatting sqref="BO117:BO123">
    <cfRule type="colorScale" priority="1935">
      <colorScale>
        <cfvo type="min"/>
        <cfvo type="max"/>
        <color theme="0"/>
        <color theme="0"/>
      </colorScale>
    </cfRule>
    <cfRule type="expression" priority="1936">
      <formula>$F$19</formula>
    </cfRule>
    <cfRule type="expression" dxfId="17886" priority="1937">
      <formula>BN117&lt;0</formula>
    </cfRule>
  </conditionalFormatting>
  <conditionalFormatting sqref="BO125">
    <cfRule type="colorScale" priority="1862">
      <colorScale>
        <cfvo type="min"/>
        <cfvo type="max"/>
        <color theme="0"/>
        <color theme="0"/>
      </colorScale>
    </cfRule>
    <cfRule type="expression" priority="1863">
      <formula>#REF!</formula>
    </cfRule>
    <cfRule type="expression" dxfId="17885" priority="1864">
      <formula>BN125&lt;0</formula>
    </cfRule>
  </conditionalFormatting>
  <conditionalFormatting sqref="BO125:BO135">
    <cfRule type="expression" dxfId="17884" priority="1861">
      <formula>IF(BO125="Validar","Rojo","Verde")</formula>
    </cfRule>
  </conditionalFormatting>
  <conditionalFormatting sqref="BO126:BO132">
    <cfRule type="colorScale" priority="1938">
      <colorScale>
        <cfvo type="min"/>
        <cfvo type="max"/>
        <color theme="0"/>
        <color theme="0"/>
      </colorScale>
    </cfRule>
    <cfRule type="expression" dxfId="17883" priority="1940">
      <formula>BN126&lt;0</formula>
    </cfRule>
  </conditionalFormatting>
  <conditionalFormatting sqref="BO126:BO134">
    <cfRule type="expression" priority="1939">
      <formula>$F$19</formula>
    </cfRule>
  </conditionalFormatting>
  <conditionalFormatting sqref="BO133:BO134">
    <cfRule type="colorScale" priority="1941">
      <colorScale>
        <cfvo type="min"/>
        <cfvo type="max"/>
        <color theme="0"/>
        <color theme="0"/>
      </colorScale>
    </cfRule>
    <cfRule type="expression" dxfId="17882" priority="1942">
      <formula>BN133&lt;0</formula>
    </cfRule>
  </conditionalFormatting>
  <conditionalFormatting sqref="BO135">
    <cfRule type="colorScale" priority="1932">
      <colorScale>
        <cfvo type="min"/>
        <cfvo type="max"/>
        <color theme="0"/>
        <color theme="0"/>
      </colorScale>
    </cfRule>
    <cfRule type="expression" priority="1933">
      <formula>$F$23</formula>
    </cfRule>
    <cfRule type="expression" dxfId="17881" priority="1934">
      <formula>BN135&lt;0</formula>
    </cfRule>
  </conditionalFormatting>
  <conditionalFormatting sqref="BO110:BP111">
    <cfRule type="expression" dxfId="17880" priority="1805">
      <formula>IF(BO110="Validar","Rojo","Verde")</formula>
    </cfRule>
  </conditionalFormatting>
  <conditionalFormatting sqref="BO117:BP123">
    <cfRule type="expression" dxfId="17879" priority="1818">
      <formula>IF(BO117="Validar","Rojo","Verde")</formula>
    </cfRule>
  </conditionalFormatting>
  <conditionalFormatting sqref="BP40:BP66">
    <cfRule type="colorScale" priority="1853">
      <colorScale>
        <cfvo type="min"/>
        <cfvo type="max"/>
        <color theme="0"/>
        <color theme="0"/>
      </colorScale>
    </cfRule>
    <cfRule type="expression" priority="1854">
      <formula>#REF!</formula>
    </cfRule>
    <cfRule type="expression" dxfId="17878" priority="1855">
      <formula>BO40&lt;0</formula>
    </cfRule>
  </conditionalFormatting>
  <conditionalFormatting sqref="BP40:BP67">
    <cfRule type="expression" dxfId="17877" priority="1852">
      <formula>IF(BP40="Validar","Rojo","Verde")</formula>
    </cfRule>
  </conditionalFormatting>
  <conditionalFormatting sqref="BP67 BO82:BP82 BO92:BP92 BO103:BP103 BO107:BP107">
    <cfRule type="expression" priority="1857">
      <formula>$F$23</formula>
    </cfRule>
  </conditionalFormatting>
  <conditionalFormatting sqref="BP67 BP82 BP92 BP103 BP107">
    <cfRule type="expression" dxfId="17876" priority="1858">
      <formula>BO67&lt;0</formula>
    </cfRule>
  </conditionalFormatting>
  <conditionalFormatting sqref="BP69">
    <cfRule type="colorScale" priority="1850">
      <colorScale>
        <cfvo type="min"/>
        <cfvo type="max"/>
        <color theme="0"/>
        <color theme="0"/>
      </colorScale>
    </cfRule>
    <cfRule type="expression" dxfId="17875" priority="1851">
      <formula>BO69&lt;0</formula>
    </cfRule>
  </conditionalFormatting>
  <conditionalFormatting sqref="BP69:BP81">
    <cfRule type="expression" priority="1848">
      <formula>#REF!</formula>
    </cfRule>
  </conditionalFormatting>
  <conditionalFormatting sqref="BP69:BP82">
    <cfRule type="expression" dxfId="17874" priority="1846">
      <formula>IF(BP69="Validar","Rojo","Verde")</formula>
    </cfRule>
  </conditionalFormatting>
  <conditionalFormatting sqref="BP70:BP78">
    <cfRule type="colorScale" priority="1847">
      <colorScale>
        <cfvo type="min"/>
        <cfvo type="max"/>
        <color theme="0"/>
        <color theme="0"/>
      </colorScale>
    </cfRule>
    <cfRule type="expression" dxfId="17873" priority="1849">
      <formula>BO70&lt;0</formula>
    </cfRule>
  </conditionalFormatting>
  <conditionalFormatting sqref="BP79:BP81">
    <cfRule type="colorScale" priority="1859">
      <colorScale>
        <cfvo type="min"/>
        <cfvo type="max"/>
        <color theme="0"/>
        <color theme="0"/>
      </colorScale>
    </cfRule>
    <cfRule type="expression" dxfId="17872" priority="1860">
      <formula>BO79&lt;0</formula>
    </cfRule>
  </conditionalFormatting>
  <conditionalFormatting sqref="BP82 BP67 BP92 BP103 BP107">
    <cfRule type="colorScale" priority="1856">
      <colorScale>
        <cfvo type="min"/>
        <cfvo type="max"/>
        <color theme="0"/>
        <color theme="0"/>
      </colorScale>
    </cfRule>
  </conditionalFormatting>
  <conditionalFormatting sqref="BP84">
    <cfRule type="colorScale" priority="1844">
      <colorScale>
        <cfvo type="min"/>
        <cfvo type="max"/>
        <color theme="0"/>
        <color theme="0"/>
      </colorScale>
    </cfRule>
    <cfRule type="expression" dxfId="17871" priority="1845">
      <formula>BO84&lt;0</formula>
    </cfRule>
  </conditionalFormatting>
  <conditionalFormatting sqref="BP84:BP91">
    <cfRule type="expression" priority="1842">
      <formula>#REF!</formula>
    </cfRule>
  </conditionalFormatting>
  <conditionalFormatting sqref="BP84:BP92">
    <cfRule type="expression" dxfId="17870" priority="1840">
      <formula>IF(BP84="Validar","Rojo","Verde")</formula>
    </cfRule>
  </conditionalFormatting>
  <conditionalFormatting sqref="BP85:BP91">
    <cfRule type="colorScale" priority="1841">
      <colorScale>
        <cfvo type="min"/>
        <cfvo type="max"/>
        <color theme="0"/>
        <color theme="0"/>
      </colorScale>
    </cfRule>
    <cfRule type="expression" dxfId="17869" priority="1843">
      <formula>BO85&lt;0</formula>
    </cfRule>
  </conditionalFormatting>
  <conditionalFormatting sqref="BP94">
    <cfRule type="colorScale" priority="1838">
      <colorScale>
        <cfvo type="min"/>
        <cfvo type="max"/>
        <color theme="0"/>
        <color theme="0"/>
      </colorScale>
    </cfRule>
    <cfRule type="expression" dxfId="17868" priority="1839">
      <formula>BO94&lt;0</formula>
    </cfRule>
  </conditionalFormatting>
  <conditionalFormatting sqref="BP94:BP102">
    <cfRule type="expression" priority="1832">
      <formula>#REF!</formula>
    </cfRule>
  </conditionalFormatting>
  <conditionalFormatting sqref="BP94:BP103">
    <cfRule type="expression" dxfId="17867" priority="1830">
      <formula>IF(BP94="Validar","Rojo","Verde")</formula>
    </cfRule>
  </conditionalFormatting>
  <conditionalFormatting sqref="BP95:BP100">
    <cfRule type="colorScale" priority="1836">
      <colorScale>
        <cfvo type="min"/>
        <cfvo type="max"/>
        <color theme="0"/>
        <color theme="0"/>
      </colorScale>
    </cfRule>
    <cfRule type="expression" dxfId="17866" priority="1837">
      <formula>BO95&lt;0</formula>
    </cfRule>
  </conditionalFormatting>
  <conditionalFormatting sqref="BP101">
    <cfRule type="colorScale" priority="1834">
      <colorScale>
        <cfvo type="min"/>
        <cfvo type="max"/>
        <color theme="0"/>
        <color theme="0"/>
      </colorScale>
    </cfRule>
    <cfRule type="expression" dxfId="17865" priority="1835">
      <formula>BO101&lt;0</formula>
    </cfRule>
  </conditionalFormatting>
  <conditionalFormatting sqref="BP102">
    <cfRule type="colorScale" priority="1831">
      <colorScale>
        <cfvo type="min"/>
        <cfvo type="max"/>
        <color theme="0"/>
        <color theme="0"/>
      </colorScale>
    </cfRule>
    <cfRule type="expression" dxfId="17864" priority="1833">
      <formula>BO102&lt;0</formula>
    </cfRule>
  </conditionalFormatting>
  <conditionalFormatting sqref="BP105">
    <cfRule type="colorScale" priority="1828">
      <colorScale>
        <cfvo type="min"/>
        <cfvo type="max"/>
        <color theme="0"/>
        <color theme="0"/>
      </colorScale>
    </cfRule>
    <cfRule type="expression" dxfId="17863" priority="1829">
      <formula>BO105&lt;0</formula>
    </cfRule>
  </conditionalFormatting>
  <conditionalFormatting sqref="BP105:BP106">
    <cfRule type="expression" priority="1826">
      <formula>#REF!</formula>
    </cfRule>
  </conditionalFormatting>
  <conditionalFormatting sqref="BP105:BP107">
    <cfRule type="expression" dxfId="17862" priority="1824">
      <formula>IF(BP105="Validar","Rojo","Verde")</formula>
    </cfRule>
  </conditionalFormatting>
  <conditionalFormatting sqref="BP106">
    <cfRule type="colorScale" priority="1825">
      <colorScale>
        <cfvo type="min"/>
        <cfvo type="max"/>
        <color theme="0"/>
        <color theme="0"/>
      </colorScale>
    </cfRule>
    <cfRule type="expression" dxfId="17861" priority="1827">
      <formula>BO106&lt;0</formula>
    </cfRule>
  </conditionalFormatting>
  <conditionalFormatting sqref="BP110">
    <cfRule type="colorScale" priority="1816">
      <colorScale>
        <cfvo type="min"/>
        <cfvo type="max"/>
        <color theme="0"/>
        <color theme="0"/>
      </colorScale>
    </cfRule>
    <cfRule type="expression" dxfId="17860" priority="1817">
      <formula>BO110&lt;0</formula>
    </cfRule>
  </conditionalFormatting>
  <conditionalFormatting sqref="BP110:BP111">
    <cfRule type="expression" priority="1807">
      <formula>#REF!</formula>
    </cfRule>
  </conditionalFormatting>
  <conditionalFormatting sqref="BP111">
    <cfRule type="colorScale" priority="1806">
      <colorScale>
        <cfvo type="min"/>
        <cfvo type="max"/>
        <color theme="0"/>
        <color theme="0"/>
      </colorScale>
    </cfRule>
    <cfRule type="expression" dxfId="17859" priority="1808">
      <formula>BO111&lt;0</formula>
    </cfRule>
  </conditionalFormatting>
  <conditionalFormatting sqref="BP117">
    <cfRule type="colorScale" priority="1822">
      <colorScale>
        <cfvo type="min"/>
        <cfvo type="max"/>
        <color theme="0"/>
        <color theme="0"/>
      </colorScale>
    </cfRule>
    <cfRule type="expression" dxfId="17858" priority="1823">
      <formula>BO117&lt;0</formula>
    </cfRule>
  </conditionalFormatting>
  <conditionalFormatting sqref="BP117:BP123">
    <cfRule type="expression" priority="1820">
      <formula>#REF!</formula>
    </cfRule>
  </conditionalFormatting>
  <conditionalFormatting sqref="BP118:BP123">
    <cfRule type="colorScale" priority="1819">
      <colorScale>
        <cfvo type="min"/>
        <cfvo type="max"/>
        <color theme="0"/>
        <color theme="0"/>
      </colorScale>
    </cfRule>
    <cfRule type="expression" dxfId="17857" priority="1821">
      <formula>BO118&lt;0</formula>
    </cfRule>
  </conditionalFormatting>
  <conditionalFormatting sqref="BP126:BP135">
    <cfRule type="expression" dxfId="17856" priority="1943">
      <formula>IF(BP126="Validar","Rojo","Verde")</formula>
    </cfRule>
    <cfRule type="colorScale" priority="1944">
      <colorScale>
        <cfvo type="min"/>
        <cfvo type="max"/>
        <color theme="0"/>
        <color theme="0"/>
      </colorScale>
    </cfRule>
    <cfRule type="expression" priority="1945">
      <formula>$F$23</formula>
    </cfRule>
    <cfRule type="expression" dxfId="17855" priority="1946">
      <formula>BO126&lt;0</formula>
    </cfRule>
  </conditionalFormatting>
  <conditionalFormatting sqref="BO6">
    <cfRule type="colorScale" priority="1803">
      <colorScale>
        <cfvo type="min"/>
        <cfvo type="max"/>
        <color theme="0"/>
        <color theme="0"/>
      </colorScale>
    </cfRule>
    <cfRule type="expression" dxfId="17854" priority="1804">
      <formula>BN6&lt;0</formula>
    </cfRule>
  </conditionalFormatting>
  <conditionalFormatting sqref="BO6">
    <cfRule type="expression" dxfId="17853" priority="1801">
      <formula>IF(BO6="Validar","Rojo","Verde")</formula>
    </cfRule>
    <cfRule type="expression" priority="1802">
      <formula>#REF!</formula>
    </cfRule>
  </conditionalFormatting>
  <conditionalFormatting sqref="BO7:BO8">
    <cfRule type="colorScale" priority="1799">
      <colorScale>
        <cfvo type="min"/>
        <cfvo type="max"/>
        <color theme="0"/>
        <color theme="0"/>
      </colorScale>
    </cfRule>
    <cfRule type="expression" dxfId="17852" priority="1800">
      <formula>BN7&lt;0</formula>
    </cfRule>
  </conditionalFormatting>
  <conditionalFormatting sqref="BO7:BO8">
    <cfRule type="expression" dxfId="17851" priority="1797">
      <formula>IF(BO7="Validar","Rojo","Verde")</formula>
    </cfRule>
    <cfRule type="expression" priority="1798">
      <formula>#REF!</formula>
    </cfRule>
  </conditionalFormatting>
  <conditionalFormatting sqref="BR9">
    <cfRule type="colorScale" priority="1764">
      <colorScale>
        <cfvo type="min"/>
        <cfvo type="max"/>
        <color theme="0"/>
        <color theme="0"/>
      </colorScale>
    </cfRule>
    <cfRule type="expression" dxfId="17850" priority="1765">
      <formula>BQ9&lt;0</formula>
    </cfRule>
  </conditionalFormatting>
  <conditionalFormatting sqref="BR9:BR20">
    <cfRule type="expression" dxfId="17849" priority="1735">
      <formula>IF(BR9="Validar","Rojo","Verde")</formula>
    </cfRule>
    <cfRule type="expression" priority="1737">
      <formula>#REF!</formula>
    </cfRule>
  </conditionalFormatting>
  <conditionalFormatting sqref="BR10">
    <cfRule type="colorScale" priority="1741">
      <colorScale>
        <cfvo type="min"/>
        <cfvo type="max"/>
        <color theme="0"/>
        <color theme="0"/>
      </colorScale>
    </cfRule>
    <cfRule type="expression" dxfId="17848" priority="1742">
      <formula>BQ10&lt;0</formula>
    </cfRule>
  </conditionalFormatting>
  <conditionalFormatting sqref="BR11:BR14">
    <cfRule type="colorScale" priority="1762">
      <colorScale>
        <cfvo type="min"/>
        <cfvo type="max"/>
        <color theme="0"/>
        <color theme="0"/>
      </colorScale>
    </cfRule>
    <cfRule type="expression" dxfId="17847" priority="1763">
      <formula>BQ11&lt;0</formula>
    </cfRule>
  </conditionalFormatting>
  <conditionalFormatting sqref="BR15">
    <cfRule type="colorScale" priority="1739">
      <colorScale>
        <cfvo type="min"/>
        <cfvo type="max"/>
        <color theme="0"/>
        <color theme="0"/>
      </colorScale>
    </cfRule>
    <cfRule type="expression" dxfId="17846" priority="1740">
      <formula>BQ15&lt;0</formula>
    </cfRule>
  </conditionalFormatting>
  <conditionalFormatting sqref="BR16:BR17">
    <cfRule type="colorScale" priority="1760">
      <colorScale>
        <cfvo type="min"/>
        <cfvo type="max"/>
        <color theme="0"/>
        <color theme="0"/>
      </colorScale>
    </cfRule>
    <cfRule type="expression" dxfId="17845" priority="1761">
      <formula>BQ16&lt;0</formula>
    </cfRule>
  </conditionalFormatting>
  <conditionalFormatting sqref="BR18">
    <cfRule type="colorScale" priority="1736">
      <colorScale>
        <cfvo type="min"/>
        <cfvo type="max"/>
        <color theme="0"/>
        <color theme="0"/>
      </colorScale>
    </cfRule>
    <cfRule type="expression" dxfId="17844" priority="1738">
      <formula>BQ18&lt;0</formula>
    </cfRule>
  </conditionalFormatting>
  <conditionalFormatting sqref="BR19:BR20">
    <cfRule type="colorScale" priority="1758">
      <colorScale>
        <cfvo type="min"/>
        <cfvo type="max"/>
        <color theme="0"/>
        <color theme="0"/>
      </colorScale>
    </cfRule>
    <cfRule type="expression" dxfId="17843" priority="1759">
      <formula>BQ19&lt;0</formula>
    </cfRule>
  </conditionalFormatting>
  <conditionalFormatting sqref="BR23">
    <cfRule type="colorScale" priority="1733">
      <colorScale>
        <cfvo type="min"/>
        <cfvo type="max"/>
        <color theme="0"/>
        <color theme="0"/>
      </colorScale>
    </cfRule>
    <cfRule type="expression" dxfId="17842" priority="1734">
      <formula>BQ23&lt;0</formula>
    </cfRule>
  </conditionalFormatting>
  <conditionalFormatting sqref="BR23:BR31">
    <cfRule type="expression" dxfId="17841" priority="1727">
      <formula>IF(BR23="Validar","Rojo","Verde")</formula>
    </cfRule>
    <cfRule type="expression" priority="1729">
      <formula>#REF!</formula>
    </cfRule>
  </conditionalFormatting>
  <conditionalFormatting sqref="BR24">
    <cfRule type="colorScale" priority="1756">
      <colorScale>
        <cfvo type="min"/>
        <cfvo type="max"/>
        <color theme="0"/>
        <color theme="0"/>
      </colorScale>
    </cfRule>
    <cfRule type="expression" dxfId="17840" priority="1757">
      <formula>BQ24&lt;0</formula>
    </cfRule>
  </conditionalFormatting>
  <conditionalFormatting sqref="BR25">
    <cfRule type="colorScale" priority="1754">
      <colorScale>
        <cfvo type="min"/>
        <cfvo type="max"/>
        <color theme="0"/>
        <color theme="0"/>
      </colorScale>
    </cfRule>
    <cfRule type="expression" dxfId="17839" priority="1755">
      <formula>BQ25&lt;0</formula>
    </cfRule>
  </conditionalFormatting>
  <conditionalFormatting sqref="BR26">
    <cfRule type="colorScale" priority="1731">
      <colorScale>
        <cfvo type="min"/>
        <cfvo type="max"/>
        <color theme="0"/>
        <color theme="0"/>
      </colorScale>
    </cfRule>
    <cfRule type="expression" dxfId="17838" priority="1732">
      <formula>BQ26&lt;0</formula>
    </cfRule>
  </conditionalFormatting>
  <conditionalFormatting sqref="BR27">
    <cfRule type="colorScale" priority="1752">
      <colorScale>
        <cfvo type="min"/>
        <cfvo type="max"/>
        <color theme="0"/>
        <color theme="0"/>
      </colorScale>
    </cfRule>
    <cfRule type="expression" dxfId="17837" priority="1753">
      <formula>BQ27&lt;0</formula>
    </cfRule>
  </conditionalFormatting>
  <conditionalFormatting sqref="BR28">
    <cfRule type="colorScale" priority="1750">
      <colorScale>
        <cfvo type="min"/>
        <cfvo type="max"/>
        <color theme="0"/>
        <color theme="0"/>
      </colorScale>
    </cfRule>
    <cfRule type="expression" dxfId="17836" priority="1751">
      <formula>BQ28&lt;0</formula>
    </cfRule>
  </conditionalFormatting>
  <conditionalFormatting sqref="BR29">
    <cfRule type="colorScale" priority="1728">
      <colorScale>
        <cfvo type="min"/>
        <cfvo type="max"/>
        <color theme="0"/>
        <color theme="0"/>
      </colorScale>
    </cfRule>
    <cfRule type="expression" dxfId="17835" priority="1730">
      <formula>BQ29&lt;0</formula>
    </cfRule>
  </conditionalFormatting>
  <conditionalFormatting sqref="BR30">
    <cfRule type="colorScale" priority="1748">
      <colorScale>
        <cfvo type="min"/>
        <cfvo type="max"/>
        <color theme="0"/>
        <color theme="0"/>
      </colorScale>
    </cfRule>
    <cfRule type="expression" dxfId="17834" priority="1749">
      <formula>BQ30&lt;0</formula>
    </cfRule>
  </conditionalFormatting>
  <conditionalFormatting sqref="BR31">
    <cfRule type="colorScale" priority="1746">
      <colorScale>
        <cfvo type="min"/>
        <cfvo type="max"/>
        <color theme="0"/>
        <color theme="0"/>
      </colorScale>
    </cfRule>
    <cfRule type="expression" dxfId="17833" priority="1747">
      <formula>BQ31&lt;0</formula>
    </cfRule>
  </conditionalFormatting>
  <conditionalFormatting sqref="BR39">
    <cfRule type="colorScale" priority="1724">
      <colorScale>
        <cfvo type="min"/>
        <cfvo type="max"/>
        <color theme="0"/>
        <color theme="0"/>
      </colorScale>
    </cfRule>
    <cfRule type="expression" priority="1725">
      <formula>#REF!</formula>
    </cfRule>
    <cfRule type="expression" dxfId="17832" priority="1726">
      <formula>BQ39&lt;0</formula>
    </cfRule>
  </conditionalFormatting>
  <conditionalFormatting sqref="BR39:BR107">
    <cfRule type="expression" dxfId="17831" priority="1662">
      <formula>IF(BR39="Validar","Rojo","Verde")</formula>
    </cfRule>
  </conditionalFormatting>
  <conditionalFormatting sqref="BR40:BR67">
    <cfRule type="colorScale" priority="1743">
      <colorScale>
        <cfvo type="min"/>
        <cfvo type="max"/>
        <color theme="0"/>
        <color theme="0"/>
      </colorScale>
    </cfRule>
    <cfRule type="expression" priority="1744">
      <formula>$F$19</formula>
    </cfRule>
    <cfRule type="expression" dxfId="17830" priority="1745">
      <formula>BQ40&lt;0</formula>
    </cfRule>
  </conditionalFormatting>
  <conditionalFormatting sqref="BR68">
    <cfRule type="colorScale" priority="1721">
      <colorScale>
        <cfvo type="min"/>
        <cfvo type="max"/>
        <color theme="0"/>
        <color theme="0"/>
      </colorScale>
    </cfRule>
    <cfRule type="expression" priority="1722">
      <formula>#REF!</formula>
    </cfRule>
    <cfRule type="expression" dxfId="17829" priority="1723">
      <formula>BQ68&lt;0</formula>
    </cfRule>
  </conditionalFormatting>
  <conditionalFormatting sqref="BR69:BR81">
    <cfRule type="colorScale" priority="1768">
      <colorScale>
        <cfvo type="min"/>
        <cfvo type="max"/>
        <color theme="0"/>
        <color theme="0"/>
      </colorScale>
    </cfRule>
    <cfRule type="expression" priority="1769">
      <formula>$F$19</formula>
    </cfRule>
    <cfRule type="expression" dxfId="17828" priority="1770">
      <formula>BQ69&lt;0</formula>
    </cfRule>
  </conditionalFormatting>
  <conditionalFormatting sqref="BR82 BR92 BR103 BR107">
    <cfRule type="expression" dxfId="17827" priority="1767">
      <formula>BQ82&lt;0</formula>
    </cfRule>
  </conditionalFormatting>
  <conditionalFormatting sqref="BR83">
    <cfRule type="colorScale" priority="1663">
      <colorScale>
        <cfvo type="min"/>
        <cfvo type="max"/>
        <color theme="0"/>
        <color theme="0"/>
      </colorScale>
    </cfRule>
    <cfRule type="expression" priority="1664">
      <formula>#REF!</formula>
    </cfRule>
    <cfRule type="expression" dxfId="17826" priority="1665">
      <formula>BQ83&lt;0</formula>
    </cfRule>
  </conditionalFormatting>
  <conditionalFormatting sqref="BR84:BR91">
    <cfRule type="colorScale" priority="1771">
      <colorScale>
        <cfvo type="min"/>
        <cfvo type="max"/>
        <color theme="0"/>
        <color theme="0"/>
      </colorScale>
    </cfRule>
    <cfRule type="expression" priority="1772">
      <formula>$F$19</formula>
    </cfRule>
    <cfRule type="expression" dxfId="17825" priority="1773">
      <formula>BQ84&lt;0</formula>
    </cfRule>
  </conditionalFormatting>
  <conditionalFormatting sqref="BR92 BR82 BR103 BR107">
    <cfRule type="colorScale" priority="1766">
      <colorScale>
        <cfvo type="min"/>
        <cfvo type="max"/>
        <color theme="0"/>
        <color theme="0"/>
      </colorScale>
    </cfRule>
  </conditionalFormatting>
  <conditionalFormatting sqref="BR93">
    <cfRule type="colorScale" priority="1718">
      <colorScale>
        <cfvo type="min"/>
        <cfvo type="max"/>
        <color theme="0"/>
        <color theme="0"/>
      </colorScale>
    </cfRule>
    <cfRule type="expression" priority="1719">
      <formula>#REF!</formula>
    </cfRule>
    <cfRule type="expression" dxfId="17824" priority="1720">
      <formula>BQ93&lt;0</formula>
    </cfRule>
  </conditionalFormatting>
  <conditionalFormatting sqref="BR94:BR102">
    <cfRule type="colorScale" priority="1774">
      <colorScale>
        <cfvo type="min"/>
        <cfvo type="max"/>
        <color theme="0"/>
        <color theme="0"/>
      </colorScale>
    </cfRule>
    <cfRule type="expression" priority="1775">
      <formula>$F$19</formula>
    </cfRule>
    <cfRule type="expression" dxfId="17823" priority="1776">
      <formula>BQ94&lt;0</formula>
    </cfRule>
  </conditionalFormatting>
  <conditionalFormatting sqref="BR104">
    <cfRule type="colorScale" priority="1715">
      <colorScale>
        <cfvo type="min"/>
        <cfvo type="max"/>
        <color theme="0"/>
        <color theme="0"/>
      </colorScale>
    </cfRule>
    <cfRule type="expression" priority="1716">
      <formula>#REF!</formula>
    </cfRule>
    <cfRule type="expression" dxfId="17822" priority="1717">
      <formula>BQ104&lt;0</formula>
    </cfRule>
  </conditionalFormatting>
  <conditionalFormatting sqref="BR105:BR106">
    <cfRule type="colorScale" priority="1777">
      <colorScale>
        <cfvo type="min"/>
        <cfvo type="max"/>
        <color theme="0"/>
        <color theme="0"/>
      </colorScale>
    </cfRule>
    <cfRule type="expression" priority="1778">
      <formula>$F$19</formula>
    </cfRule>
    <cfRule type="expression" dxfId="17821" priority="1779">
      <formula>BQ105&lt;0</formula>
    </cfRule>
  </conditionalFormatting>
  <conditionalFormatting sqref="BR110">
    <cfRule type="colorScale" priority="1780">
      <colorScale>
        <cfvo type="min"/>
        <cfvo type="max"/>
        <color theme="0"/>
        <color theme="0"/>
      </colorScale>
    </cfRule>
    <cfRule type="expression" dxfId="17820" priority="1781">
      <formula>BQ110&lt;0</formula>
    </cfRule>
  </conditionalFormatting>
  <conditionalFormatting sqref="BR110:BR111">
    <cfRule type="expression" priority="1660">
      <formula>$F$19</formula>
    </cfRule>
  </conditionalFormatting>
  <conditionalFormatting sqref="BR111">
    <cfRule type="colorScale" priority="1659">
      <colorScale>
        <cfvo type="min"/>
        <cfvo type="max"/>
        <color theme="0"/>
        <color theme="0"/>
      </colorScale>
    </cfRule>
    <cfRule type="expression" dxfId="17819" priority="1661">
      <formula>BQ111&lt;0</formula>
    </cfRule>
  </conditionalFormatting>
  <conditionalFormatting sqref="BR117:BR123">
    <cfRule type="colorScale" priority="1785">
      <colorScale>
        <cfvo type="min"/>
        <cfvo type="max"/>
        <color theme="0"/>
        <color theme="0"/>
      </colorScale>
    </cfRule>
    <cfRule type="expression" priority="1786">
      <formula>$F$19</formula>
    </cfRule>
    <cfRule type="expression" dxfId="17818" priority="1787">
      <formula>BQ117&lt;0</formula>
    </cfRule>
  </conditionalFormatting>
  <conditionalFormatting sqref="BR125">
    <cfRule type="colorScale" priority="1712">
      <colorScale>
        <cfvo type="min"/>
        <cfvo type="max"/>
        <color theme="0"/>
        <color theme="0"/>
      </colorScale>
    </cfRule>
    <cfRule type="expression" priority="1713">
      <formula>#REF!</formula>
    </cfRule>
    <cfRule type="expression" dxfId="17817" priority="1714">
      <formula>BQ125&lt;0</formula>
    </cfRule>
  </conditionalFormatting>
  <conditionalFormatting sqref="BR125:BR135">
    <cfRule type="expression" dxfId="17816" priority="1711">
      <formula>IF(BR125="Validar","Rojo","Verde")</formula>
    </cfRule>
  </conditionalFormatting>
  <conditionalFormatting sqref="BR126:BR132">
    <cfRule type="colorScale" priority="1788">
      <colorScale>
        <cfvo type="min"/>
        <cfvo type="max"/>
        <color theme="0"/>
        <color theme="0"/>
      </colorScale>
    </cfRule>
    <cfRule type="expression" dxfId="17815" priority="1790">
      <formula>BQ126&lt;0</formula>
    </cfRule>
  </conditionalFormatting>
  <conditionalFormatting sqref="BR126:BR134">
    <cfRule type="expression" priority="1789">
      <formula>$F$19</formula>
    </cfRule>
  </conditionalFormatting>
  <conditionalFormatting sqref="BR133:BR134">
    <cfRule type="colorScale" priority="1791">
      <colorScale>
        <cfvo type="min"/>
        <cfvo type="max"/>
        <color theme="0"/>
        <color theme="0"/>
      </colorScale>
    </cfRule>
    <cfRule type="expression" dxfId="17814" priority="1792">
      <formula>BQ133&lt;0</formula>
    </cfRule>
  </conditionalFormatting>
  <conditionalFormatting sqref="BR135">
    <cfRule type="colorScale" priority="1782">
      <colorScale>
        <cfvo type="min"/>
        <cfvo type="max"/>
        <color theme="0"/>
        <color theme="0"/>
      </colorScale>
    </cfRule>
    <cfRule type="expression" priority="1783">
      <formula>$F$23</formula>
    </cfRule>
    <cfRule type="expression" dxfId="17813" priority="1784">
      <formula>BQ135&lt;0</formula>
    </cfRule>
  </conditionalFormatting>
  <conditionalFormatting sqref="BR110:BS111">
    <cfRule type="expression" dxfId="17812" priority="1655">
      <formula>IF(BR110="Validar","Rojo","Verde")</formula>
    </cfRule>
  </conditionalFormatting>
  <conditionalFormatting sqref="BS40:BS66">
    <cfRule type="colorScale" priority="1703">
      <colorScale>
        <cfvo type="min"/>
        <cfvo type="max"/>
        <color theme="0"/>
        <color theme="0"/>
      </colorScale>
    </cfRule>
    <cfRule type="expression" priority="1704">
      <formula>#REF!</formula>
    </cfRule>
    <cfRule type="expression" dxfId="17811" priority="1705">
      <formula>BR40&lt;0</formula>
    </cfRule>
  </conditionalFormatting>
  <conditionalFormatting sqref="BS40:BS67">
    <cfRule type="expression" dxfId="17810" priority="1702">
      <formula>IF(BS40="Validar","Rojo","Verde")</formula>
    </cfRule>
  </conditionalFormatting>
  <conditionalFormatting sqref="BS67 BR82:BS82 BR92:BS92 BR103:BS103 BR107:BS107">
    <cfRule type="expression" priority="1707">
      <formula>$F$23</formula>
    </cfRule>
  </conditionalFormatting>
  <conditionalFormatting sqref="BS67 BS82 BS92 BS103 BS107">
    <cfRule type="expression" dxfId="17809" priority="1708">
      <formula>BR67&lt;0</formula>
    </cfRule>
  </conditionalFormatting>
  <conditionalFormatting sqref="BS69">
    <cfRule type="colorScale" priority="1700">
      <colorScale>
        <cfvo type="min"/>
        <cfvo type="max"/>
        <color theme="0"/>
        <color theme="0"/>
      </colorScale>
    </cfRule>
    <cfRule type="expression" dxfId="17808" priority="1701">
      <formula>BR69&lt;0</formula>
    </cfRule>
  </conditionalFormatting>
  <conditionalFormatting sqref="BS69:BS81">
    <cfRule type="expression" priority="1698">
      <formula>#REF!</formula>
    </cfRule>
  </conditionalFormatting>
  <conditionalFormatting sqref="BS69:BS82">
    <cfRule type="expression" dxfId="17807" priority="1696">
      <formula>IF(BS69="Validar","Rojo","Verde")</formula>
    </cfRule>
  </conditionalFormatting>
  <conditionalFormatting sqref="BS70:BS78">
    <cfRule type="colorScale" priority="1697">
      <colorScale>
        <cfvo type="min"/>
        <cfvo type="max"/>
        <color theme="0"/>
        <color theme="0"/>
      </colorScale>
    </cfRule>
    <cfRule type="expression" dxfId="17806" priority="1699">
      <formula>BR70&lt;0</formula>
    </cfRule>
  </conditionalFormatting>
  <conditionalFormatting sqref="BS79:BS81">
    <cfRule type="colorScale" priority="1709">
      <colorScale>
        <cfvo type="min"/>
        <cfvo type="max"/>
        <color theme="0"/>
        <color theme="0"/>
      </colorScale>
    </cfRule>
    <cfRule type="expression" dxfId="17805" priority="1710">
      <formula>BR79&lt;0</formula>
    </cfRule>
  </conditionalFormatting>
  <conditionalFormatting sqref="BS82 BS67 BS92 BS103 BS107">
    <cfRule type="colorScale" priority="1706">
      <colorScale>
        <cfvo type="min"/>
        <cfvo type="max"/>
        <color theme="0"/>
        <color theme="0"/>
      </colorScale>
    </cfRule>
  </conditionalFormatting>
  <conditionalFormatting sqref="BS84">
    <cfRule type="colorScale" priority="1694">
      <colorScale>
        <cfvo type="min"/>
        <cfvo type="max"/>
        <color theme="0"/>
        <color theme="0"/>
      </colorScale>
    </cfRule>
    <cfRule type="expression" dxfId="17804" priority="1695">
      <formula>BR84&lt;0</formula>
    </cfRule>
  </conditionalFormatting>
  <conditionalFormatting sqref="BS84:BS91">
    <cfRule type="expression" priority="1692">
      <formula>#REF!</formula>
    </cfRule>
  </conditionalFormatting>
  <conditionalFormatting sqref="BS84:BS92">
    <cfRule type="expression" dxfId="17803" priority="1690">
      <formula>IF(BS84="Validar","Rojo","Verde")</formula>
    </cfRule>
  </conditionalFormatting>
  <conditionalFormatting sqref="BS85:BS91">
    <cfRule type="colorScale" priority="1691">
      <colorScale>
        <cfvo type="min"/>
        <cfvo type="max"/>
        <color theme="0"/>
        <color theme="0"/>
      </colorScale>
    </cfRule>
    <cfRule type="expression" dxfId="17802" priority="1693">
      <formula>BR85&lt;0</formula>
    </cfRule>
  </conditionalFormatting>
  <conditionalFormatting sqref="BS94">
    <cfRule type="colorScale" priority="1688">
      <colorScale>
        <cfvo type="min"/>
        <cfvo type="max"/>
        <color theme="0"/>
        <color theme="0"/>
      </colorScale>
    </cfRule>
    <cfRule type="expression" dxfId="17801" priority="1689">
      <formula>BR94&lt;0</formula>
    </cfRule>
  </conditionalFormatting>
  <conditionalFormatting sqref="BS94:BS102">
    <cfRule type="expression" priority="1682">
      <formula>#REF!</formula>
    </cfRule>
  </conditionalFormatting>
  <conditionalFormatting sqref="BS94:BS103">
    <cfRule type="expression" dxfId="17800" priority="1680">
      <formula>IF(BS94="Validar","Rojo","Verde")</formula>
    </cfRule>
  </conditionalFormatting>
  <conditionalFormatting sqref="BS95:BS100">
    <cfRule type="colorScale" priority="1686">
      <colorScale>
        <cfvo type="min"/>
        <cfvo type="max"/>
        <color theme="0"/>
        <color theme="0"/>
      </colorScale>
    </cfRule>
    <cfRule type="expression" dxfId="17799" priority="1687">
      <formula>BR95&lt;0</formula>
    </cfRule>
  </conditionalFormatting>
  <conditionalFormatting sqref="BS101">
    <cfRule type="colorScale" priority="1684">
      <colorScale>
        <cfvo type="min"/>
        <cfvo type="max"/>
        <color theme="0"/>
        <color theme="0"/>
      </colorScale>
    </cfRule>
    <cfRule type="expression" dxfId="17798" priority="1685">
      <formula>BR101&lt;0</formula>
    </cfRule>
  </conditionalFormatting>
  <conditionalFormatting sqref="BS102">
    <cfRule type="colorScale" priority="1681">
      <colorScale>
        <cfvo type="min"/>
        <cfvo type="max"/>
        <color theme="0"/>
        <color theme="0"/>
      </colorScale>
    </cfRule>
    <cfRule type="expression" dxfId="17797" priority="1683">
      <formula>BR102&lt;0</formula>
    </cfRule>
  </conditionalFormatting>
  <conditionalFormatting sqref="BS105">
    <cfRule type="colorScale" priority="1678">
      <colorScale>
        <cfvo type="min"/>
        <cfvo type="max"/>
        <color theme="0"/>
        <color theme="0"/>
      </colorScale>
    </cfRule>
    <cfRule type="expression" dxfId="17796" priority="1679">
      <formula>BR105&lt;0</formula>
    </cfRule>
  </conditionalFormatting>
  <conditionalFormatting sqref="BS105:BS106">
    <cfRule type="expression" priority="1676">
      <formula>#REF!</formula>
    </cfRule>
  </conditionalFormatting>
  <conditionalFormatting sqref="BS105:BS107">
    <cfRule type="expression" dxfId="17795" priority="1674">
      <formula>IF(BS105="Validar","Rojo","Verde")</formula>
    </cfRule>
  </conditionalFormatting>
  <conditionalFormatting sqref="BS106">
    <cfRule type="colorScale" priority="1675">
      <colorScale>
        <cfvo type="min"/>
        <cfvo type="max"/>
        <color theme="0"/>
        <color theme="0"/>
      </colorScale>
    </cfRule>
    <cfRule type="expression" dxfId="17794" priority="1677">
      <formula>BR106&lt;0</formula>
    </cfRule>
  </conditionalFormatting>
  <conditionalFormatting sqref="BS110">
    <cfRule type="colorScale" priority="1666">
      <colorScale>
        <cfvo type="min"/>
        <cfvo type="max"/>
        <color theme="0"/>
        <color theme="0"/>
      </colorScale>
    </cfRule>
    <cfRule type="expression" dxfId="17793" priority="1667">
      <formula>BR110&lt;0</formula>
    </cfRule>
  </conditionalFormatting>
  <conditionalFormatting sqref="BS110:BS111">
    <cfRule type="expression" priority="1657">
      <formula>#REF!</formula>
    </cfRule>
  </conditionalFormatting>
  <conditionalFormatting sqref="BS111">
    <cfRule type="colorScale" priority="1656">
      <colorScale>
        <cfvo type="min"/>
        <cfvo type="max"/>
        <color theme="0"/>
        <color theme="0"/>
      </colorScale>
    </cfRule>
    <cfRule type="expression" dxfId="17792" priority="1658">
      <formula>BR111&lt;0</formula>
    </cfRule>
  </conditionalFormatting>
  <conditionalFormatting sqref="BS117">
    <cfRule type="colorScale" priority="1672">
      <colorScale>
        <cfvo type="min"/>
        <cfvo type="max"/>
        <color theme="0"/>
        <color theme="0"/>
      </colorScale>
    </cfRule>
    <cfRule type="expression" dxfId="17791" priority="1673">
      <formula>BR117&lt;0</formula>
    </cfRule>
  </conditionalFormatting>
  <conditionalFormatting sqref="BS117:BS123">
    <cfRule type="expression" priority="1670">
      <formula>#REF!</formula>
    </cfRule>
  </conditionalFormatting>
  <conditionalFormatting sqref="BS118:BS123">
    <cfRule type="colorScale" priority="1669">
      <colorScale>
        <cfvo type="min"/>
        <cfvo type="max"/>
        <color theme="0"/>
        <color theme="0"/>
      </colorScale>
    </cfRule>
    <cfRule type="expression" dxfId="17790" priority="1671">
      <formula>BR118&lt;0</formula>
    </cfRule>
  </conditionalFormatting>
  <conditionalFormatting sqref="BS126:BS135">
    <cfRule type="expression" dxfId="17789" priority="1793">
      <formula>IF(BS126="Validar","Rojo","Verde")</formula>
    </cfRule>
    <cfRule type="colorScale" priority="1794">
      <colorScale>
        <cfvo type="min"/>
        <cfvo type="max"/>
        <color theme="0"/>
        <color theme="0"/>
      </colorScale>
    </cfRule>
    <cfRule type="expression" priority="1795">
      <formula>$F$23</formula>
    </cfRule>
    <cfRule type="expression" dxfId="17788" priority="1796">
      <formula>BR126&lt;0</formula>
    </cfRule>
  </conditionalFormatting>
  <conditionalFormatting sqref="BR6">
    <cfRule type="colorScale" priority="1653">
      <colorScale>
        <cfvo type="min"/>
        <cfvo type="max"/>
        <color theme="0"/>
        <color theme="0"/>
      </colorScale>
    </cfRule>
    <cfRule type="expression" dxfId="17787" priority="1654">
      <formula>BQ6&lt;0</formula>
    </cfRule>
  </conditionalFormatting>
  <conditionalFormatting sqref="BR6">
    <cfRule type="expression" dxfId="17786" priority="1651">
      <formula>IF(BR6="Validar","Rojo","Verde")</formula>
    </cfRule>
    <cfRule type="expression" priority="1652">
      <formula>#REF!</formula>
    </cfRule>
  </conditionalFormatting>
  <conditionalFormatting sqref="BR7:BR8">
    <cfRule type="colorScale" priority="1649">
      <colorScale>
        <cfvo type="min"/>
        <cfvo type="max"/>
        <color theme="0"/>
        <color theme="0"/>
      </colorScale>
    </cfRule>
    <cfRule type="expression" dxfId="17785" priority="1650">
      <formula>BQ7&lt;0</formula>
    </cfRule>
  </conditionalFormatting>
  <conditionalFormatting sqref="BR7:BR8">
    <cfRule type="expression" dxfId="17784" priority="1647">
      <formula>IF(BR7="Validar","Rojo","Verde")</formula>
    </cfRule>
    <cfRule type="expression" priority="1648">
      <formula>#REF!</formula>
    </cfRule>
  </conditionalFormatting>
  <conditionalFormatting sqref="BV9">
    <cfRule type="colorScale" priority="1614">
      <colorScale>
        <cfvo type="min"/>
        <cfvo type="max"/>
        <color theme="0"/>
        <color theme="0"/>
      </colorScale>
    </cfRule>
    <cfRule type="expression" dxfId="17783" priority="1615">
      <formula>BU9&lt;0</formula>
    </cfRule>
  </conditionalFormatting>
  <conditionalFormatting sqref="BV9:BV20">
    <cfRule type="expression" dxfId="17782" priority="1585">
      <formula>IF(BV9="Validar","Rojo","Verde")</formula>
    </cfRule>
    <cfRule type="expression" priority="1587">
      <formula>#REF!</formula>
    </cfRule>
  </conditionalFormatting>
  <conditionalFormatting sqref="BV10">
    <cfRule type="colorScale" priority="1591">
      <colorScale>
        <cfvo type="min"/>
        <cfvo type="max"/>
        <color theme="0"/>
        <color theme="0"/>
      </colorScale>
    </cfRule>
    <cfRule type="expression" dxfId="17781" priority="1592">
      <formula>BU10&lt;0</formula>
    </cfRule>
  </conditionalFormatting>
  <conditionalFormatting sqref="BV11:BV14">
    <cfRule type="colorScale" priority="1612">
      <colorScale>
        <cfvo type="min"/>
        <cfvo type="max"/>
        <color theme="0"/>
        <color theme="0"/>
      </colorScale>
    </cfRule>
    <cfRule type="expression" dxfId="17780" priority="1613">
      <formula>BU11&lt;0</formula>
    </cfRule>
  </conditionalFormatting>
  <conditionalFormatting sqref="BV15">
    <cfRule type="colorScale" priority="1589">
      <colorScale>
        <cfvo type="min"/>
        <cfvo type="max"/>
        <color theme="0"/>
        <color theme="0"/>
      </colorScale>
    </cfRule>
    <cfRule type="expression" dxfId="17779" priority="1590">
      <formula>BU15&lt;0</formula>
    </cfRule>
  </conditionalFormatting>
  <conditionalFormatting sqref="BV16:BV17">
    <cfRule type="colorScale" priority="1610">
      <colorScale>
        <cfvo type="min"/>
        <cfvo type="max"/>
        <color theme="0"/>
        <color theme="0"/>
      </colorScale>
    </cfRule>
    <cfRule type="expression" dxfId="17778" priority="1611">
      <formula>BU16&lt;0</formula>
    </cfRule>
  </conditionalFormatting>
  <conditionalFormatting sqref="BV18">
    <cfRule type="colorScale" priority="1586">
      <colorScale>
        <cfvo type="min"/>
        <cfvo type="max"/>
        <color theme="0"/>
        <color theme="0"/>
      </colorScale>
    </cfRule>
    <cfRule type="expression" dxfId="17777" priority="1588">
      <formula>BU18&lt;0</formula>
    </cfRule>
  </conditionalFormatting>
  <conditionalFormatting sqref="BV19:BV20">
    <cfRule type="colorScale" priority="1608">
      <colorScale>
        <cfvo type="min"/>
        <cfvo type="max"/>
        <color theme="0"/>
        <color theme="0"/>
      </colorScale>
    </cfRule>
    <cfRule type="expression" dxfId="17776" priority="1609">
      <formula>BU19&lt;0</formula>
    </cfRule>
  </conditionalFormatting>
  <conditionalFormatting sqref="BV23">
    <cfRule type="colorScale" priority="1583">
      <colorScale>
        <cfvo type="min"/>
        <cfvo type="max"/>
        <color theme="0"/>
        <color theme="0"/>
      </colorScale>
    </cfRule>
    <cfRule type="expression" dxfId="17775" priority="1584">
      <formula>BU23&lt;0</formula>
    </cfRule>
  </conditionalFormatting>
  <conditionalFormatting sqref="BV23:BV31">
    <cfRule type="expression" dxfId="17774" priority="1577">
      <formula>IF(BV23="Validar","Rojo","Verde")</formula>
    </cfRule>
    <cfRule type="expression" priority="1579">
      <formula>#REF!</formula>
    </cfRule>
  </conditionalFormatting>
  <conditionalFormatting sqref="BV24">
    <cfRule type="colorScale" priority="1606">
      <colorScale>
        <cfvo type="min"/>
        <cfvo type="max"/>
        <color theme="0"/>
        <color theme="0"/>
      </colorScale>
    </cfRule>
    <cfRule type="expression" dxfId="17773" priority="1607">
      <formula>BU24&lt;0</formula>
    </cfRule>
  </conditionalFormatting>
  <conditionalFormatting sqref="BV25">
    <cfRule type="colorScale" priority="1604">
      <colorScale>
        <cfvo type="min"/>
        <cfvo type="max"/>
        <color theme="0"/>
        <color theme="0"/>
      </colorScale>
    </cfRule>
    <cfRule type="expression" dxfId="17772" priority="1605">
      <formula>BU25&lt;0</formula>
    </cfRule>
  </conditionalFormatting>
  <conditionalFormatting sqref="BV26">
    <cfRule type="colorScale" priority="1581">
      <colorScale>
        <cfvo type="min"/>
        <cfvo type="max"/>
        <color theme="0"/>
        <color theme="0"/>
      </colorScale>
    </cfRule>
    <cfRule type="expression" dxfId="17771" priority="1582">
      <formula>BU26&lt;0</formula>
    </cfRule>
  </conditionalFormatting>
  <conditionalFormatting sqref="BV27">
    <cfRule type="colorScale" priority="1602">
      <colorScale>
        <cfvo type="min"/>
        <cfvo type="max"/>
        <color theme="0"/>
        <color theme="0"/>
      </colorScale>
    </cfRule>
    <cfRule type="expression" dxfId="17770" priority="1603">
      <formula>BU27&lt;0</formula>
    </cfRule>
  </conditionalFormatting>
  <conditionalFormatting sqref="BV28">
    <cfRule type="colorScale" priority="1600">
      <colorScale>
        <cfvo type="min"/>
        <cfvo type="max"/>
        <color theme="0"/>
        <color theme="0"/>
      </colorScale>
    </cfRule>
    <cfRule type="expression" dxfId="17769" priority="1601">
      <formula>BU28&lt;0</formula>
    </cfRule>
  </conditionalFormatting>
  <conditionalFormatting sqref="BV29">
    <cfRule type="colorScale" priority="1578">
      <colorScale>
        <cfvo type="min"/>
        <cfvo type="max"/>
        <color theme="0"/>
        <color theme="0"/>
      </colorScale>
    </cfRule>
    <cfRule type="expression" dxfId="17768" priority="1580">
      <formula>BU29&lt;0</formula>
    </cfRule>
  </conditionalFormatting>
  <conditionalFormatting sqref="BV30">
    <cfRule type="colorScale" priority="1598">
      <colorScale>
        <cfvo type="min"/>
        <cfvo type="max"/>
        <color theme="0"/>
        <color theme="0"/>
      </colorScale>
    </cfRule>
    <cfRule type="expression" dxfId="17767" priority="1599">
      <formula>BU30&lt;0</formula>
    </cfRule>
  </conditionalFormatting>
  <conditionalFormatting sqref="BV31">
    <cfRule type="colorScale" priority="1596">
      <colorScale>
        <cfvo type="min"/>
        <cfvo type="max"/>
        <color theme="0"/>
        <color theme="0"/>
      </colorScale>
    </cfRule>
    <cfRule type="expression" dxfId="17766" priority="1597">
      <formula>BU31&lt;0</formula>
    </cfRule>
  </conditionalFormatting>
  <conditionalFormatting sqref="BV39">
    <cfRule type="colorScale" priority="1574">
      <colorScale>
        <cfvo type="min"/>
        <cfvo type="max"/>
        <color theme="0"/>
        <color theme="0"/>
      </colorScale>
    </cfRule>
    <cfRule type="expression" priority="1575">
      <formula>#REF!</formula>
    </cfRule>
    <cfRule type="expression" dxfId="17765" priority="1576">
      <formula>BU39&lt;0</formula>
    </cfRule>
  </conditionalFormatting>
  <conditionalFormatting sqref="BV39:BV107">
    <cfRule type="expression" dxfId="17764" priority="1512">
      <formula>IF(BV39="Validar","Rojo","Verde")</formula>
    </cfRule>
  </conditionalFormatting>
  <conditionalFormatting sqref="BV40:BV67">
    <cfRule type="colorScale" priority="1593">
      <colorScale>
        <cfvo type="min"/>
        <cfvo type="max"/>
        <color theme="0"/>
        <color theme="0"/>
      </colorScale>
    </cfRule>
    <cfRule type="expression" priority="1594">
      <formula>$F$19</formula>
    </cfRule>
    <cfRule type="expression" dxfId="17763" priority="1595">
      <formula>BU40&lt;0</formula>
    </cfRule>
  </conditionalFormatting>
  <conditionalFormatting sqref="BV68">
    <cfRule type="colorScale" priority="1571">
      <colorScale>
        <cfvo type="min"/>
        <cfvo type="max"/>
        <color theme="0"/>
        <color theme="0"/>
      </colorScale>
    </cfRule>
    <cfRule type="expression" priority="1572">
      <formula>#REF!</formula>
    </cfRule>
    <cfRule type="expression" dxfId="17762" priority="1573">
      <formula>BU68&lt;0</formula>
    </cfRule>
  </conditionalFormatting>
  <conditionalFormatting sqref="BV69:BV81">
    <cfRule type="colorScale" priority="1618">
      <colorScale>
        <cfvo type="min"/>
        <cfvo type="max"/>
        <color theme="0"/>
        <color theme="0"/>
      </colorScale>
    </cfRule>
    <cfRule type="expression" priority="1619">
      <formula>$F$19</formula>
    </cfRule>
    <cfRule type="expression" dxfId="17761" priority="1620">
      <formula>BU69&lt;0</formula>
    </cfRule>
  </conditionalFormatting>
  <conditionalFormatting sqref="BV82 BV92 BV103 BV107">
    <cfRule type="expression" dxfId="17760" priority="1617">
      <formula>BU82&lt;0</formula>
    </cfRule>
  </conditionalFormatting>
  <conditionalFormatting sqref="BV83">
    <cfRule type="colorScale" priority="1513">
      <colorScale>
        <cfvo type="min"/>
        <cfvo type="max"/>
        <color theme="0"/>
        <color theme="0"/>
      </colorScale>
    </cfRule>
    <cfRule type="expression" priority="1514">
      <formula>#REF!</formula>
    </cfRule>
    <cfRule type="expression" dxfId="17759" priority="1515">
      <formula>BU83&lt;0</formula>
    </cfRule>
  </conditionalFormatting>
  <conditionalFormatting sqref="BV84:BV91">
    <cfRule type="colorScale" priority="1621">
      <colorScale>
        <cfvo type="min"/>
        <cfvo type="max"/>
        <color theme="0"/>
        <color theme="0"/>
      </colorScale>
    </cfRule>
    <cfRule type="expression" priority="1622">
      <formula>$F$19</formula>
    </cfRule>
    <cfRule type="expression" dxfId="17758" priority="1623">
      <formula>BU84&lt;0</formula>
    </cfRule>
  </conditionalFormatting>
  <conditionalFormatting sqref="BV92 BV82 BV103 BV107">
    <cfRule type="colorScale" priority="1616">
      <colorScale>
        <cfvo type="min"/>
        <cfvo type="max"/>
        <color theme="0"/>
        <color theme="0"/>
      </colorScale>
    </cfRule>
  </conditionalFormatting>
  <conditionalFormatting sqref="BV93">
    <cfRule type="colorScale" priority="1568">
      <colorScale>
        <cfvo type="min"/>
        <cfvo type="max"/>
        <color theme="0"/>
        <color theme="0"/>
      </colorScale>
    </cfRule>
    <cfRule type="expression" priority="1569">
      <formula>#REF!</formula>
    </cfRule>
    <cfRule type="expression" dxfId="17757" priority="1570">
      <formula>BU93&lt;0</formula>
    </cfRule>
  </conditionalFormatting>
  <conditionalFormatting sqref="BV94:BV102">
    <cfRule type="colorScale" priority="1624">
      <colorScale>
        <cfvo type="min"/>
        <cfvo type="max"/>
        <color theme="0"/>
        <color theme="0"/>
      </colorScale>
    </cfRule>
    <cfRule type="expression" priority="1625">
      <formula>$F$19</formula>
    </cfRule>
    <cfRule type="expression" dxfId="17756" priority="1626">
      <formula>BU94&lt;0</formula>
    </cfRule>
  </conditionalFormatting>
  <conditionalFormatting sqref="BV104">
    <cfRule type="colorScale" priority="1565">
      <colorScale>
        <cfvo type="min"/>
        <cfvo type="max"/>
        <color theme="0"/>
        <color theme="0"/>
      </colorScale>
    </cfRule>
    <cfRule type="expression" priority="1566">
      <formula>#REF!</formula>
    </cfRule>
    <cfRule type="expression" dxfId="17755" priority="1567">
      <formula>BU104&lt;0</formula>
    </cfRule>
  </conditionalFormatting>
  <conditionalFormatting sqref="BV105:BV106">
    <cfRule type="colorScale" priority="1627">
      <colorScale>
        <cfvo type="min"/>
        <cfvo type="max"/>
        <color theme="0"/>
        <color theme="0"/>
      </colorScale>
    </cfRule>
    <cfRule type="expression" priority="1628">
      <formula>$F$19</formula>
    </cfRule>
    <cfRule type="expression" dxfId="17754" priority="1629">
      <formula>BU105&lt;0</formula>
    </cfRule>
  </conditionalFormatting>
  <conditionalFormatting sqref="BV110">
    <cfRule type="colorScale" priority="1630">
      <colorScale>
        <cfvo type="min"/>
        <cfvo type="max"/>
        <color theme="0"/>
        <color theme="0"/>
      </colorScale>
    </cfRule>
    <cfRule type="expression" dxfId="17753" priority="1631">
      <formula>BU110&lt;0</formula>
    </cfRule>
  </conditionalFormatting>
  <conditionalFormatting sqref="BV110:BV111">
    <cfRule type="expression" priority="1510">
      <formula>$F$19</formula>
    </cfRule>
  </conditionalFormatting>
  <conditionalFormatting sqref="BV111">
    <cfRule type="colorScale" priority="1509">
      <colorScale>
        <cfvo type="min"/>
        <cfvo type="max"/>
        <color theme="0"/>
        <color theme="0"/>
      </colorScale>
    </cfRule>
    <cfRule type="expression" dxfId="17752" priority="1511">
      <formula>BU111&lt;0</formula>
    </cfRule>
  </conditionalFormatting>
  <conditionalFormatting sqref="BV117:BV123">
    <cfRule type="colorScale" priority="1635">
      <colorScale>
        <cfvo type="min"/>
        <cfvo type="max"/>
        <color theme="0"/>
        <color theme="0"/>
      </colorScale>
    </cfRule>
    <cfRule type="expression" priority="1636">
      <formula>$F$19</formula>
    </cfRule>
    <cfRule type="expression" dxfId="17751" priority="1637">
      <formula>BU117&lt;0</formula>
    </cfRule>
  </conditionalFormatting>
  <conditionalFormatting sqref="BV125">
    <cfRule type="colorScale" priority="1562">
      <colorScale>
        <cfvo type="min"/>
        <cfvo type="max"/>
        <color theme="0"/>
        <color theme="0"/>
      </colorScale>
    </cfRule>
    <cfRule type="expression" priority="1563">
      <formula>#REF!</formula>
    </cfRule>
    <cfRule type="expression" dxfId="17750" priority="1564">
      <formula>BU125&lt;0</formula>
    </cfRule>
  </conditionalFormatting>
  <conditionalFormatting sqref="BV125:BV135">
    <cfRule type="expression" dxfId="17749" priority="1561">
      <formula>IF(BV125="Validar","Rojo","Verde")</formula>
    </cfRule>
  </conditionalFormatting>
  <conditionalFormatting sqref="BV126:BV132">
    <cfRule type="colorScale" priority="1638">
      <colorScale>
        <cfvo type="min"/>
        <cfvo type="max"/>
        <color theme="0"/>
        <color theme="0"/>
      </colorScale>
    </cfRule>
    <cfRule type="expression" dxfId="17748" priority="1640">
      <formula>BU126&lt;0</formula>
    </cfRule>
  </conditionalFormatting>
  <conditionalFormatting sqref="BV126:BV134">
    <cfRule type="expression" priority="1639">
      <formula>$F$19</formula>
    </cfRule>
  </conditionalFormatting>
  <conditionalFormatting sqref="BV133:BV134">
    <cfRule type="colorScale" priority="1641">
      <colorScale>
        <cfvo type="min"/>
        <cfvo type="max"/>
        <color theme="0"/>
        <color theme="0"/>
      </colorScale>
    </cfRule>
    <cfRule type="expression" dxfId="17747" priority="1642">
      <formula>BU133&lt;0</formula>
    </cfRule>
  </conditionalFormatting>
  <conditionalFormatting sqref="BV135">
    <cfRule type="colorScale" priority="1632">
      <colorScale>
        <cfvo type="min"/>
        <cfvo type="max"/>
        <color theme="0"/>
        <color theme="0"/>
      </colorScale>
    </cfRule>
    <cfRule type="expression" priority="1633">
      <formula>$F$23</formula>
    </cfRule>
    <cfRule type="expression" dxfId="17746" priority="1634">
      <formula>BU135&lt;0</formula>
    </cfRule>
  </conditionalFormatting>
  <conditionalFormatting sqref="BV110:BW111">
    <cfRule type="expression" dxfId="17745" priority="1505">
      <formula>IF(BV110="Validar","Rojo","Verde")</formula>
    </cfRule>
  </conditionalFormatting>
  <conditionalFormatting sqref="BV117:BW123">
    <cfRule type="expression" dxfId="17744" priority="1518">
      <formula>IF(BV117="Validar","Rojo","Verde")</formula>
    </cfRule>
  </conditionalFormatting>
  <conditionalFormatting sqref="BW40:BW66">
    <cfRule type="colorScale" priority="1553">
      <colorScale>
        <cfvo type="min"/>
        <cfvo type="max"/>
        <color theme="0"/>
        <color theme="0"/>
      </colorScale>
    </cfRule>
    <cfRule type="expression" priority="1554">
      <formula>#REF!</formula>
    </cfRule>
    <cfRule type="expression" dxfId="17743" priority="1555">
      <formula>BV40&lt;0</formula>
    </cfRule>
  </conditionalFormatting>
  <conditionalFormatting sqref="BW40:BW67">
    <cfRule type="expression" dxfId="17742" priority="1552">
      <formula>IF(BW40="Validar","Rojo","Verde")</formula>
    </cfRule>
  </conditionalFormatting>
  <conditionalFormatting sqref="BW67 BV82:BW82 BV92:BW92 BV103:BW103 BV107:BW107">
    <cfRule type="expression" priority="1557">
      <formula>$F$23</formula>
    </cfRule>
  </conditionalFormatting>
  <conditionalFormatting sqref="BW67 BW82 BW92 BW103 BW107">
    <cfRule type="expression" dxfId="17741" priority="1558">
      <formula>BV67&lt;0</formula>
    </cfRule>
  </conditionalFormatting>
  <conditionalFormatting sqref="BW69">
    <cfRule type="colorScale" priority="1550">
      <colorScale>
        <cfvo type="min"/>
        <cfvo type="max"/>
        <color theme="0"/>
        <color theme="0"/>
      </colorScale>
    </cfRule>
    <cfRule type="expression" dxfId="17740" priority="1551">
      <formula>BV69&lt;0</formula>
    </cfRule>
  </conditionalFormatting>
  <conditionalFormatting sqref="BW69:BW81">
    <cfRule type="expression" priority="1548">
      <formula>#REF!</formula>
    </cfRule>
  </conditionalFormatting>
  <conditionalFormatting sqref="BW69:BW82">
    <cfRule type="expression" dxfId="17739" priority="1546">
      <formula>IF(BW69="Validar","Rojo","Verde")</formula>
    </cfRule>
  </conditionalFormatting>
  <conditionalFormatting sqref="BW70:BW78">
    <cfRule type="colorScale" priority="1547">
      <colorScale>
        <cfvo type="min"/>
        <cfvo type="max"/>
        <color theme="0"/>
        <color theme="0"/>
      </colorScale>
    </cfRule>
    <cfRule type="expression" dxfId="17738" priority="1549">
      <formula>BV70&lt;0</formula>
    </cfRule>
  </conditionalFormatting>
  <conditionalFormatting sqref="BW79:BW81">
    <cfRule type="colorScale" priority="1559">
      <colorScale>
        <cfvo type="min"/>
        <cfvo type="max"/>
        <color theme="0"/>
        <color theme="0"/>
      </colorScale>
    </cfRule>
    <cfRule type="expression" dxfId="17737" priority="1560">
      <formula>BV79&lt;0</formula>
    </cfRule>
  </conditionalFormatting>
  <conditionalFormatting sqref="BW82 BW67 BW92 BW103 BW107">
    <cfRule type="colorScale" priority="1556">
      <colorScale>
        <cfvo type="min"/>
        <cfvo type="max"/>
        <color theme="0"/>
        <color theme="0"/>
      </colorScale>
    </cfRule>
  </conditionalFormatting>
  <conditionalFormatting sqref="BW84">
    <cfRule type="colorScale" priority="1544">
      <colorScale>
        <cfvo type="min"/>
        <cfvo type="max"/>
        <color theme="0"/>
        <color theme="0"/>
      </colorScale>
    </cfRule>
    <cfRule type="expression" dxfId="17736" priority="1545">
      <formula>BV84&lt;0</formula>
    </cfRule>
  </conditionalFormatting>
  <conditionalFormatting sqref="BW84:BW91">
    <cfRule type="expression" priority="1542">
      <formula>#REF!</formula>
    </cfRule>
  </conditionalFormatting>
  <conditionalFormatting sqref="BW84:BW92">
    <cfRule type="expression" dxfId="17735" priority="1540">
      <formula>IF(BW84="Validar","Rojo","Verde")</formula>
    </cfRule>
  </conditionalFormatting>
  <conditionalFormatting sqref="BW85:BW91">
    <cfRule type="colorScale" priority="1541">
      <colorScale>
        <cfvo type="min"/>
        <cfvo type="max"/>
        <color theme="0"/>
        <color theme="0"/>
      </colorScale>
    </cfRule>
    <cfRule type="expression" dxfId="17734" priority="1543">
      <formula>BV85&lt;0</formula>
    </cfRule>
  </conditionalFormatting>
  <conditionalFormatting sqref="BW94">
    <cfRule type="colorScale" priority="1538">
      <colorScale>
        <cfvo type="min"/>
        <cfvo type="max"/>
        <color theme="0"/>
        <color theme="0"/>
      </colorScale>
    </cfRule>
    <cfRule type="expression" dxfId="17733" priority="1539">
      <formula>BV94&lt;0</formula>
    </cfRule>
  </conditionalFormatting>
  <conditionalFormatting sqref="BW94:BW102">
    <cfRule type="expression" priority="1532">
      <formula>#REF!</formula>
    </cfRule>
  </conditionalFormatting>
  <conditionalFormatting sqref="BW94:BW103">
    <cfRule type="expression" dxfId="17732" priority="1530">
      <formula>IF(BW94="Validar","Rojo","Verde")</formula>
    </cfRule>
  </conditionalFormatting>
  <conditionalFormatting sqref="BW95:BW100">
    <cfRule type="colorScale" priority="1536">
      <colorScale>
        <cfvo type="min"/>
        <cfvo type="max"/>
        <color theme="0"/>
        <color theme="0"/>
      </colorScale>
    </cfRule>
    <cfRule type="expression" dxfId="17731" priority="1537">
      <formula>BV95&lt;0</formula>
    </cfRule>
  </conditionalFormatting>
  <conditionalFormatting sqref="BW101">
    <cfRule type="colorScale" priority="1534">
      <colorScale>
        <cfvo type="min"/>
        <cfvo type="max"/>
        <color theme="0"/>
        <color theme="0"/>
      </colorScale>
    </cfRule>
    <cfRule type="expression" dxfId="17730" priority="1535">
      <formula>BV101&lt;0</formula>
    </cfRule>
  </conditionalFormatting>
  <conditionalFormatting sqref="BW102">
    <cfRule type="colorScale" priority="1531">
      <colorScale>
        <cfvo type="min"/>
        <cfvo type="max"/>
        <color theme="0"/>
        <color theme="0"/>
      </colorScale>
    </cfRule>
    <cfRule type="expression" dxfId="17729" priority="1533">
      <formula>BV102&lt;0</formula>
    </cfRule>
  </conditionalFormatting>
  <conditionalFormatting sqref="BW105">
    <cfRule type="colorScale" priority="1528">
      <colorScale>
        <cfvo type="min"/>
        <cfvo type="max"/>
        <color theme="0"/>
        <color theme="0"/>
      </colorScale>
    </cfRule>
    <cfRule type="expression" dxfId="17728" priority="1529">
      <formula>BV105&lt;0</formula>
    </cfRule>
  </conditionalFormatting>
  <conditionalFormatting sqref="BW105:BW106">
    <cfRule type="expression" priority="1526">
      <formula>#REF!</formula>
    </cfRule>
  </conditionalFormatting>
  <conditionalFormatting sqref="BW105:BW107">
    <cfRule type="expression" dxfId="17727" priority="1524">
      <formula>IF(BW105="Validar","Rojo","Verde")</formula>
    </cfRule>
  </conditionalFormatting>
  <conditionalFormatting sqref="BW106">
    <cfRule type="colorScale" priority="1525">
      <colorScale>
        <cfvo type="min"/>
        <cfvo type="max"/>
        <color theme="0"/>
        <color theme="0"/>
      </colorScale>
    </cfRule>
    <cfRule type="expression" dxfId="17726" priority="1527">
      <formula>BV106&lt;0</formula>
    </cfRule>
  </conditionalFormatting>
  <conditionalFormatting sqref="BW110">
    <cfRule type="colorScale" priority="1516">
      <colorScale>
        <cfvo type="min"/>
        <cfvo type="max"/>
        <color theme="0"/>
        <color theme="0"/>
      </colorScale>
    </cfRule>
    <cfRule type="expression" dxfId="17725" priority="1517">
      <formula>BV110&lt;0</formula>
    </cfRule>
  </conditionalFormatting>
  <conditionalFormatting sqref="BW110:BW111">
    <cfRule type="expression" priority="1507">
      <formula>#REF!</formula>
    </cfRule>
  </conditionalFormatting>
  <conditionalFormatting sqref="BW111">
    <cfRule type="colorScale" priority="1506">
      <colorScale>
        <cfvo type="min"/>
        <cfvo type="max"/>
        <color theme="0"/>
        <color theme="0"/>
      </colorScale>
    </cfRule>
    <cfRule type="expression" dxfId="17724" priority="1508">
      <formula>BV111&lt;0</formula>
    </cfRule>
  </conditionalFormatting>
  <conditionalFormatting sqref="BW117">
    <cfRule type="colorScale" priority="1522">
      <colorScale>
        <cfvo type="min"/>
        <cfvo type="max"/>
        <color theme="0"/>
        <color theme="0"/>
      </colorScale>
    </cfRule>
    <cfRule type="expression" dxfId="17723" priority="1523">
      <formula>BV117&lt;0</formula>
    </cfRule>
  </conditionalFormatting>
  <conditionalFormatting sqref="BW117:BW123">
    <cfRule type="expression" priority="1520">
      <formula>#REF!</formula>
    </cfRule>
  </conditionalFormatting>
  <conditionalFormatting sqref="BW118:BW123">
    <cfRule type="colorScale" priority="1519">
      <colorScale>
        <cfvo type="min"/>
        <cfvo type="max"/>
        <color theme="0"/>
        <color theme="0"/>
      </colorScale>
    </cfRule>
    <cfRule type="expression" dxfId="17722" priority="1521">
      <formula>BV118&lt;0</formula>
    </cfRule>
  </conditionalFormatting>
  <conditionalFormatting sqref="BW126:BW135">
    <cfRule type="expression" dxfId="17721" priority="1643">
      <formula>IF(BW126="Validar","Rojo","Verde")</formula>
    </cfRule>
    <cfRule type="colorScale" priority="1644">
      <colorScale>
        <cfvo type="min"/>
        <cfvo type="max"/>
        <color theme="0"/>
        <color theme="0"/>
      </colorScale>
    </cfRule>
    <cfRule type="expression" priority="1645">
      <formula>$F$23</formula>
    </cfRule>
    <cfRule type="expression" dxfId="17720" priority="1646">
      <formula>BV126&lt;0</formula>
    </cfRule>
  </conditionalFormatting>
  <conditionalFormatting sqref="BV6">
    <cfRule type="colorScale" priority="1503">
      <colorScale>
        <cfvo type="min"/>
        <cfvo type="max"/>
        <color theme="0"/>
        <color theme="0"/>
      </colorScale>
    </cfRule>
    <cfRule type="expression" dxfId="17719" priority="1504">
      <formula>BU6&lt;0</formula>
    </cfRule>
  </conditionalFormatting>
  <conditionalFormatting sqref="BV6">
    <cfRule type="expression" dxfId="17718" priority="1501">
      <formula>IF(BV6="Validar","Rojo","Verde")</formula>
    </cfRule>
    <cfRule type="expression" priority="1502">
      <formula>#REF!</formula>
    </cfRule>
  </conditionalFormatting>
  <conditionalFormatting sqref="BV7:BV8">
    <cfRule type="colorScale" priority="1499">
      <colorScale>
        <cfvo type="min"/>
        <cfvo type="max"/>
        <color theme="0"/>
        <color theme="0"/>
      </colorScale>
    </cfRule>
    <cfRule type="expression" dxfId="17717" priority="1500">
      <formula>BU7&lt;0</formula>
    </cfRule>
  </conditionalFormatting>
  <conditionalFormatting sqref="BV7:BV8">
    <cfRule type="expression" dxfId="17716" priority="1497">
      <formula>IF(BV7="Validar","Rojo","Verde")</formula>
    </cfRule>
    <cfRule type="expression" priority="1498">
      <formula>#REF!</formula>
    </cfRule>
  </conditionalFormatting>
  <conditionalFormatting sqref="CB9">
    <cfRule type="colorScale" priority="1464">
      <colorScale>
        <cfvo type="min"/>
        <cfvo type="max"/>
        <color theme="0"/>
        <color theme="0"/>
      </colorScale>
    </cfRule>
    <cfRule type="expression" dxfId="17715" priority="1465">
      <formula>CA9&lt;0</formula>
    </cfRule>
  </conditionalFormatting>
  <conditionalFormatting sqref="CB9:CB20">
    <cfRule type="expression" dxfId="17714" priority="1435">
      <formula>IF(CB9="Validar","Rojo","Verde")</formula>
    </cfRule>
    <cfRule type="expression" priority="1437">
      <formula>#REF!</formula>
    </cfRule>
  </conditionalFormatting>
  <conditionalFormatting sqref="CB10">
    <cfRule type="colorScale" priority="1441">
      <colorScale>
        <cfvo type="min"/>
        <cfvo type="max"/>
        <color theme="0"/>
        <color theme="0"/>
      </colorScale>
    </cfRule>
    <cfRule type="expression" dxfId="17713" priority="1442">
      <formula>CA10&lt;0</formula>
    </cfRule>
  </conditionalFormatting>
  <conditionalFormatting sqref="CB11:CB14">
    <cfRule type="colorScale" priority="1462">
      <colorScale>
        <cfvo type="min"/>
        <cfvo type="max"/>
        <color theme="0"/>
        <color theme="0"/>
      </colorScale>
    </cfRule>
    <cfRule type="expression" dxfId="17712" priority="1463">
      <formula>CA11&lt;0</formula>
    </cfRule>
  </conditionalFormatting>
  <conditionalFormatting sqref="CB15">
    <cfRule type="colorScale" priority="1439">
      <colorScale>
        <cfvo type="min"/>
        <cfvo type="max"/>
        <color theme="0"/>
        <color theme="0"/>
      </colorScale>
    </cfRule>
    <cfRule type="expression" dxfId="17711" priority="1440">
      <formula>CA15&lt;0</formula>
    </cfRule>
  </conditionalFormatting>
  <conditionalFormatting sqref="CB16:CB17">
    <cfRule type="colorScale" priority="1460">
      <colorScale>
        <cfvo type="min"/>
        <cfvo type="max"/>
        <color theme="0"/>
        <color theme="0"/>
      </colorScale>
    </cfRule>
    <cfRule type="expression" dxfId="17710" priority="1461">
      <formula>CA16&lt;0</formula>
    </cfRule>
  </conditionalFormatting>
  <conditionalFormatting sqref="CB18">
    <cfRule type="colorScale" priority="1436">
      <colorScale>
        <cfvo type="min"/>
        <cfvo type="max"/>
        <color theme="0"/>
        <color theme="0"/>
      </colorScale>
    </cfRule>
    <cfRule type="expression" dxfId="17709" priority="1438">
      <formula>CA18&lt;0</formula>
    </cfRule>
  </conditionalFormatting>
  <conditionalFormatting sqref="CB19:CB20">
    <cfRule type="colorScale" priority="1458">
      <colorScale>
        <cfvo type="min"/>
        <cfvo type="max"/>
        <color theme="0"/>
        <color theme="0"/>
      </colorScale>
    </cfRule>
    <cfRule type="expression" dxfId="17708" priority="1459">
      <formula>CA19&lt;0</formula>
    </cfRule>
  </conditionalFormatting>
  <conditionalFormatting sqref="CB23">
    <cfRule type="colorScale" priority="1433">
      <colorScale>
        <cfvo type="min"/>
        <cfvo type="max"/>
        <color theme="0"/>
        <color theme="0"/>
      </colorScale>
    </cfRule>
    <cfRule type="expression" dxfId="17707" priority="1434">
      <formula>CA23&lt;0</formula>
    </cfRule>
  </conditionalFormatting>
  <conditionalFormatting sqref="CB23:CB31">
    <cfRule type="expression" dxfId="17706" priority="1427">
      <formula>IF(CB23="Validar","Rojo","Verde")</formula>
    </cfRule>
    <cfRule type="expression" priority="1429">
      <formula>#REF!</formula>
    </cfRule>
  </conditionalFormatting>
  <conditionalFormatting sqref="CB24">
    <cfRule type="colorScale" priority="1456">
      <colorScale>
        <cfvo type="min"/>
        <cfvo type="max"/>
        <color theme="0"/>
        <color theme="0"/>
      </colorScale>
    </cfRule>
    <cfRule type="expression" dxfId="17705" priority="1457">
      <formula>CA24&lt;0</formula>
    </cfRule>
  </conditionalFormatting>
  <conditionalFormatting sqref="CB25">
    <cfRule type="colorScale" priority="1454">
      <colorScale>
        <cfvo type="min"/>
        <cfvo type="max"/>
        <color theme="0"/>
        <color theme="0"/>
      </colorScale>
    </cfRule>
    <cfRule type="expression" dxfId="17704" priority="1455">
      <formula>CA25&lt;0</formula>
    </cfRule>
  </conditionalFormatting>
  <conditionalFormatting sqref="CB26">
    <cfRule type="colorScale" priority="1431">
      <colorScale>
        <cfvo type="min"/>
        <cfvo type="max"/>
        <color theme="0"/>
        <color theme="0"/>
      </colorScale>
    </cfRule>
    <cfRule type="expression" dxfId="17703" priority="1432">
      <formula>CA26&lt;0</formula>
    </cfRule>
  </conditionalFormatting>
  <conditionalFormatting sqref="CB27">
    <cfRule type="colorScale" priority="1452">
      <colorScale>
        <cfvo type="min"/>
        <cfvo type="max"/>
        <color theme="0"/>
        <color theme="0"/>
      </colorScale>
    </cfRule>
    <cfRule type="expression" dxfId="17702" priority="1453">
      <formula>CA27&lt;0</formula>
    </cfRule>
  </conditionalFormatting>
  <conditionalFormatting sqref="CB28">
    <cfRule type="colorScale" priority="1450">
      <colorScale>
        <cfvo type="min"/>
        <cfvo type="max"/>
        <color theme="0"/>
        <color theme="0"/>
      </colorScale>
    </cfRule>
    <cfRule type="expression" dxfId="17701" priority="1451">
      <formula>CA28&lt;0</formula>
    </cfRule>
  </conditionalFormatting>
  <conditionalFormatting sqref="CB29">
    <cfRule type="colorScale" priority="1428">
      <colorScale>
        <cfvo type="min"/>
        <cfvo type="max"/>
        <color theme="0"/>
        <color theme="0"/>
      </colorScale>
    </cfRule>
    <cfRule type="expression" dxfId="17700" priority="1430">
      <formula>CA29&lt;0</formula>
    </cfRule>
  </conditionalFormatting>
  <conditionalFormatting sqref="CB30">
    <cfRule type="colorScale" priority="1448">
      <colorScale>
        <cfvo type="min"/>
        <cfvo type="max"/>
        <color theme="0"/>
        <color theme="0"/>
      </colorScale>
    </cfRule>
    <cfRule type="expression" dxfId="17699" priority="1449">
      <formula>CA30&lt;0</formula>
    </cfRule>
  </conditionalFormatting>
  <conditionalFormatting sqref="CB31">
    <cfRule type="colorScale" priority="1446">
      <colorScale>
        <cfvo type="min"/>
        <cfvo type="max"/>
        <color theme="0"/>
        <color theme="0"/>
      </colorScale>
    </cfRule>
    <cfRule type="expression" dxfId="17698" priority="1447">
      <formula>CA31&lt;0</formula>
    </cfRule>
  </conditionalFormatting>
  <conditionalFormatting sqref="CB39">
    <cfRule type="colorScale" priority="1424">
      <colorScale>
        <cfvo type="min"/>
        <cfvo type="max"/>
        <color theme="0"/>
        <color theme="0"/>
      </colorScale>
    </cfRule>
    <cfRule type="expression" priority="1425">
      <formula>#REF!</formula>
    </cfRule>
    <cfRule type="expression" dxfId="17697" priority="1426">
      <formula>CA39&lt;0</formula>
    </cfRule>
  </conditionalFormatting>
  <conditionalFormatting sqref="CB39:CB107">
    <cfRule type="expression" dxfId="17696" priority="1362">
      <formula>IF(CB39="Validar","Rojo","Verde")</formula>
    </cfRule>
  </conditionalFormatting>
  <conditionalFormatting sqref="CB40:CB67">
    <cfRule type="colorScale" priority="1443">
      <colorScale>
        <cfvo type="min"/>
        <cfvo type="max"/>
        <color theme="0"/>
        <color theme="0"/>
      </colorScale>
    </cfRule>
    <cfRule type="expression" priority="1444">
      <formula>$F$19</formula>
    </cfRule>
    <cfRule type="expression" dxfId="17695" priority="1445">
      <formula>CA40&lt;0</formula>
    </cfRule>
  </conditionalFormatting>
  <conditionalFormatting sqref="CB68">
    <cfRule type="colorScale" priority="1421">
      <colorScale>
        <cfvo type="min"/>
        <cfvo type="max"/>
        <color theme="0"/>
        <color theme="0"/>
      </colorScale>
    </cfRule>
    <cfRule type="expression" priority="1422">
      <formula>#REF!</formula>
    </cfRule>
    <cfRule type="expression" dxfId="17694" priority="1423">
      <formula>CA68&lt;0</formula>
    </cfRule>
  </conditionalFormatting>
  <conditionalFormatting sqref="CB69:CB81">
    <cfRule type="colorScale" priority="1468">
      <colorScale>
        <cfvo type="min"/>
        <cfvo type="max"/>
        <color theme="0"/>
        <color theme="0"/>
      </colorScale>
    </cfRule>
    <cfRule type="expression" priority="1469">
      <formula>$F$19</formula>
    </cfRule>
    <cfRule type="expression" dxfId="17693" priority="1470">
      <formula>CA69&lt;0</formula>
    </cfRule>
  </conditionalFormatting>
  <conditionalFormatting sqref="CB82 CB92 CB103 CB107">
    <cfRule type="expression" dxfId="17692" priority="1467">
      <formula>CA82&lt;0</formula>
    </cfRule>
  </conditionalFormatting>
  <conditionalFormatting sqref="CB83">
    <cfRule type="colorScale" priority="1363">
      <colorScale>
        <cfvo type="min"/>
        <cfvo type="max"/>
        <color theme="0"/>
        <color theme="0"/>
      </colorScale>
    </cfRule>
    <cfRule type="expression" priority="1364">
      <formula>#REF!</formula>
    </cfRule>
    <cfRule type="expression" dxfId="17691" priority="1365">
      <formula>CA83&lt;0</formula>
    </cfRule>
  </conditionalFormatting>
  <conditionalFormatting sqref="CB84:CB91">
    <cfRule type="colorScale" priority="1471">
      <colorScale>
        <cfvo type="min"/>
        <cfvo type="max"/>
        <color theme="0"/>
        <color theme="0"/>
      </colorScale>
    </cfRule>
    <cfRule type="expression" priority="1472">
      <formula>$F$19</formula>
    </cfRule>
    <cfRule type="expression" dxfId="17690" priority="1473">
      <formula>CA84&lt;0</formula>
    </cfRule>
  </conditionalFormatting>
  <conditionalFormatting sqref="CB82 CB92 CB103 CB107">
    <cfRule type="colorScale" priority="1466">
      <colorScale>
        <cfvo type="min"/>
        <cfvo type="max"/>
        <color theme="0"/>
        <color theme="0"/>
      </colorScale>
    </cfRule>
  </conditionalFormatting>
  <conditionalFormatting sqref="CB93">
    <cfRule type="colorScale" priority="1418">
      <colorScale>
        <cfvo type="min"/>
        <cfvo type="max"/>
        <color theme="0"/>
        <color theme="0"/>
      </colorScale>
    </cfRule>
    <cfRule type="expression" priority="1419">
      <formula>#REF!</formula>
    </cfRule>
    <cfRule type="expression" dxfId="17689" priority="1420">
      <formula>CA93&lt;0</formula>
    </cfRule>
  </conditionalFormatting>
  <conditionalFormatting sqref="CB94:CB102">
    <cfRule type="colorScale" priority="1474">
      <colorScale>
        <cfvo type="min"/>
        <cfvo type="max"/>
        <color theme="0"/>
        <color theme="0"/>
      </colorScale>
    </cfRule>
    <cfRule type="expression" priority="1475">
      <formula>$F$19</formula>
    </cfRule>
    <cfRule type="expression" dxfId="17688" priority="1476">
      <formula>CA94&lt;0</formula>
    </cfRule>
  </conditionalFormatting>
  <conditionalFormatting sqref="CB104">
    <cfRule type="colorScale" priority="1415">
      <colorScale>
        <cfvo type="min"/>
        <cfvo type="max"/>
        <color theme="0"/>
        <color theme="0"/>
      </colorScale>
    </cfRule>
    <cfRule type="expression" priority="1416">
      <formula>#REF!</formula>
    </cfRule>
    <cfRule type="expression" dxfId="17687" priority="1417">
      <formula>CA104&lt;0</formula>
    </cfRule>
  </conditionalFormatting>
  <conditionalFormatting sqref="CB105:CB106">
    <cfRule type="colorScale" priority="1477">
      <colorScale>
        <cfvo type="min"/>
        <cfvo type="max"/>
        <color theme="0"/>
        <color theme="0"/>
      </colorScale>
    </cfRule>
    <cfRule type="expression" priority="1478">
      <formula>$F$19</formula>
    </cfRule>
    <cfRule type="expression" dxfId="17686" priority="1479">
      <formula>CA105&lt;0</formula>
    </cfRule>
  </conditionalFormatting>
  <conditionalFormatting sqref="CB110">
    <cfRule type="colorScale" priority="1480">
      <colorScale>
        <cfvo type="min"/>
        <cfvo type="max"/>
        <color theme="0"/>
        <color theme="0"/>
      </colorScale>
    </cfRule>
    <cfRule type="expression" dxfId="17685" priority="1481">
      <formula>CA110&lt;0</formula>
    </cfRule>
  </conditionalFormatting>
  <conditionalFormatting sqref="CB110:CB111">
    <cfRule type="expression" priority="1360">
      <formula>$F$19</formula>
    </cfRule>
  </conditionalFormatting>
  <conditionalFormatting sqref="CB111">
    <cfRule type="colorScale" priority="1359">
      <colorScale>
        <cfvo type="min"/>
        <cfvo type="max"/>
        <color theme="0"/>
        <color theme="0"/>
      </colorScale>
    </cfRule>
    <cfRule type="expression" dxfId="17684" priority="1361">
      <formula>CA111&lt;0</formula>
    </cfRule>
  </conditionalFormatting>
  <conditionalFormatting sqref="CB117:CB123">
    <cfRule type="colorScale" priority="1485">
      <colorScale>
        <cfvo type="min"/>
        <cfvo type="max"/>
        <color theme="0"/>
        <color theme="0"/>
      </colorScale>
    </cfRule>
    <cfRule type="expression" priority="1486">
      <formula>$F$19</formula>
    </cfRule>
    <cfRule type="expression" dxfId="17683" priority="1487">
      <formula>CA117&lt;0</formula>
    </cfRule>
  </conditionalFormatting>
  <conditionalFormatting sqref="CB125">
    <cfRule type="colorScale" priority="1412">
      <colorScale>
        <cfvo type="min"/>
        <cfvo type="max"/>
        <color theme="0"/>
        <color theme="0"/>
      </colorScale>
    </cfRule>
    <cfRule type="expression" priority="1413">
      <formula>#REF!</formula>
    </cfRule>
    <cfRule type="expression" dxfId="17682" priority="1414">
      <formula>CA125&lt;0</formula>
    </cfRule>
  </conditionalFormatting>
  <conditionalFormatting sqref="CB125:CB135">
    <cfRule type="expression" dxfId="17681" priority="1411">
      <formula>IF(CB125="Validar","Rojo","Verde")</formula>
    </cfRule>
  </conditionalFormatting>
  <conditionalFormatting sqref="CB126:CB132">
    <cfRule type="colorScale" priority="1488">
      <colorScale>
        <cfvo type="min"/>
        <cfvo type="max"/>
        <color theme="0"/>
        <color theme="0"/>
      </colorScale>
    </cfRule>
    <cfRule type="expression" dxfId="17680" priority="1490">
      <formula>CA126&lt;0</formula>
    </cfRule>
  </conditionalFormatting>
  <conditionalFormatting sqref="CB126:CB134">
    <cfRule type="expression" priority="1489">
      <formula>$F$19</formula>
    </cfRule>
  </conditionalFormatting>
  <conditionalFormatting sqref="CB133:CB134">
    <cfRule type="colorScale" priority="1491">
      <colorScale>
        <cfvo type="min"/>
        <cfvo type="max"/>
        <color theme="0"/>
        <color theme="0"/>
      </colorScale>
    </cfRule>
    <cfRule type="expression" dxfId="17679" priority="1492">
      <formula>CA133&lt;0</formula>
    </cfRule>
  </conditionalFormatting>
  <conditionalFormatting sqref="CB135">
    <cfRule type="colorScale" priority="1482">
      <colorScale>
        <cfvo type="min"/>
        <cfvo type="max"/>
        <color theme="0"/>
        <color theme="0"/>
      </colorScale>
    </cfRule>
    <cfRule type="expression" priority="1483">
      <formula>$F$23</formula>
    </cfRule>
    <cfRule type="expression" dxfId="17678" priority="1484">
      <formula>CA135&lt;0</formula>
    </cfRule>
  </conditionalFormatting>
  <conditionalFormatting sqref="CB110:CC111">
    <cfRule type="expression" dxfId="17677" priority="1355">
      <formula>IF(CB110="Validar","Rojo","Verde")</formula>
    </cfRule>
  </conditionalFormatting>
  <conditionalFormatting sqref="CB117:CC123">
    <cfRule type="expression" dxfId="17676" priority="1368">
      <formula>IF(CB117="Validar","Rojo","Verde")</formula>
    </cfRule>
  </conditionalFormatting>
  <conditionalFormatting sqref="CC40:CC66">
    <cfRule type="colorScale" priority="1403">
      <colorScale>
        <cfvo type="min"/>
        <cfvo type="max"/>
        <color theme="0"/>
        <color theme="0"/>
      </colorScale>
    </cfRule>
    <cfRule type="expression" priority="1404">
      <formula>#REF!</formula>
    </cfRule>
    <cfRule type="expression" dxfId="17675" priority="1405">
      <formula>CB40&lt;0</formula>
    </cfRule>
  </conditionalFormatting>
  <conditionalFormatting sqref="CC40:CC67">
    <cfRule type="expression" dxfId="17674" priority="1402">
      <formula>IF(CC40="Validar","Rojo","Verde")</formula>
    </cfRule>
  </conditionalFormatting>
  <conditionalFormatting sqref="CC67 CB82:CC82 CB92:CC92 CB103:CC103 CB107:CC107">
    <cfRule type="expression" priority="1407">
      <formula>$F$23</formula>
    </cfRule>
  </conditionalFormatting>
  <conditionalFormatting sqref="CC67 CC82 CC92 CC103 CC107">
    <cfRule type="expression" dxfId="17673" priority="1408">
      <formula>CB67&lt;0</formula>
    </cfRule>
  </conditionalFormatting>
  <conditionalFormatting sqref="CC69">
    <cfRule type="colorScale" priority="1400">
      <colorScale>
        <cfvo type="min"/>
        <cfvo type="max"/>
        <color theme="0"/>
        <color theme="0"/>
      </colorScale>
    </cfRule>
    <cfRule type="expression" dxfId="17672" priority="1401">
      <formula>CB69&lt;0</formula>
    </cfRule>
  </conditionalFormatting>
  <conditionalFormatting sqref="CC69:CC81">
    <cfRule type="expression" priority="1398">
      <formula>#REF!</formula>
    </cfRule>
  </conditionalFormatting>
  <conditionalFormatting sqref="CC69:CC82">
    <cfRule type="expression" dxfId="17671" priority="1396">
      <formula>IF(CC69="Validar","Rojo","Verde")</formula>
    </cfRule>
  </conditionalFormatting>
  <conditionalFormatting sqref="CC70:CC78">
    <cfRule type="colorScale" priority="1397">
      <colorScale>
        <cfvo type="min"/>
        <cfvo type="max"/>
        <color theme="0"/>
        <color theme="0"/>
      </colorScale>
    </cfRule>
    <cfRule type="expression" dxfId="17670" priority="1399">
      <formula>CB70&lt;0</formula>
    </cfRule>
  </conditionalFormatting>
  <conditionalFormatting sqref="CC79:CC81">
    <cfRule type="colorScale" priority="1409">
      <colorScale>
        <cfvo type="min"/>
        <cfvo type="max"/>
        <color theme="0"/>
        <color theme="0"/>
      </colorScale>
    </cfRule>
    <cfRule type="expression" dxfId="17669" priority="1410">
      <formula>CB79&lt;0</formula>
    </cfRule>
  </conditionalFormatting>
  <conditionalFormatting sqref="CC67 CC82 CC92 CC103 CC107">
    <cfRule type="colorScale" priority="1406">
      <colorScale>
        <cfvo type="min"/>
        <cfvo type="max"/>
        <color theme="0"/>
        <color theme="0"/>
      </colorScale>
    </cfRule>
  </conditionalFormatting>
  <conditionalFormatting sqref="CC84">
    <cfRule type="colorScale" priority="1394">
      <colorScale>
        <cfvo type="min"/>
        <cfvo type="max"/>
        <color theme="0"/>
        <color theme="0"/>
      </colorScale>
    </cfRule>
    <cfRule type="expression" dxfId="17668" priority="1395">
      <formula>CB84&lt;0</formula>
    </cfRule>
  </conditionalFormatting>
  <conditionalFormatting sqref="CC84:CC91">
    <cfRule type="expression" priority="1392">
      <formula>#REF!</formula>
    </cfRule>
  </conditionalFormatting>
  <conditionalFormatting sqref="CC84:CC92">
    <cfRule type="expression" dxfId="17667" priority="1390">
      <formula>IF(CC84="Validar","Rojo","Verde")</formula>
    </cfRule>
  </conditionalFormatting>
  <conditionalFormatting sqref="CC85:CC91">
    <cfRule type="colorScale" priority="1391">
      <colorScale>
        <cfvo type="min"/>
        <cfvo type="max"/>
        <color theme="0"/>
        <color theme="0"/>
      </colorScale>
    </cfRule>
    <cfRule type="expression" dxfId="17666" priority="1393">
      <formula>CB85&lt;0</formula>
    </cfRule>
  </conditionalFormatting>
  <conditionalFormatting sqref="CC94">
    <cfRule type="colorScale" priority="1388">
      <colorScale>
        <cfvo type="min"/>
        <cfvo type="max"/>
        <color theme="0"/>
        <color theme="0"/>
      </colorScale>
    </cfRule>
    <cfRule type="expression" dxfId="17665" priority="1389">
      <formula>CB94&lt;0</formula>
    </cfRule>
  </conditionalFormatting>
  <conditionalFormatting sqref="CC94:CC102">
    <cfRule type="expression" priority="1382">
      <formula>#REF!</formula>
    </cfRule>
  </conditionalFormatting>
  <conditionalFormatting sqref="CC94:CC103">
    <cfRule type="expression" dxfId="17664" priority="1380">
      <formula>IF(CC94="Validar","Rojo","Verde")</formula>
    </cfRule>
  </conditionalFormatting>
  <conditionalFormatting sqref="CC95:CC100">
    <cfRule type="colorScale" priority="1386">
      <colorScale>
        <cfvo type="min"/>
        <cfvo type="max"/>
        <color theme="0"/>
        <color theme="0"/>
      </colorScale>
    </cfRule>
    <cfRule type="expression" dxfId="17663" priority="1387">
      <formula>CB95&lt;0</formula>
    </cfRule>
  </conditionalFormatting>
  <conditionalFormatting sqref="CC101">
    <cfRule type="colorScale" priority="1384">
      <colorScale>
        <cfvo type="min"/>
        <cfvo type="max"/>
        <color theme="0"/>
        <color theme="0"/>
      </colorScale>
    </cfRule>
    <cfRule type="expression" dxfId="17662" priority="1385">
      <formula>CB101&lt;0</formula>
    </cfRule>
  </conditionalFormatting>
  <conditionalFormatting sqref="CC102">
    <cfRule type="colorScale" priority="1381">
      <colorScale>
        <cfvo type="min"/>
        <cfvo type="max"/>
        <color theme="0"/>
        <color theme="0"/>
      </colorScale>
    </cfRule>
    <cfRule type="expression" dxfId="17661" priority="1383">
      <formula>CB102&lt;0</formula>
    </cfRule>
  </conditionalFormatting>
  <conditionalFormatting sqref="CC105">
    <cfRule type="colorScale" priority="1378">
      <colorScale>
        <cfvo type="min"/>
        <cfvo type="max"/>
        <color theme="0"/>
        <color theme="0"/>
      </colorScale>
    </cfRule>
    <cfRule type="expression" dxfId="17660" priority="1379">
      <formula>CB105&lt;0</formula>
    </cfRule>
  </conditionalFormatting>
  <conditionalFormatting sqref="CC105:CC106">
    <cfRule type="expression" priority="1376">
      <formula>#REF!</formula>
    </cfRule>
  </conditionalFormatting>
  <conditionalFormatting sqref="CC105:CC107">
    <cfRule type="expression" dxfId="17659" priority="1374">
      <formula>IF(CC105="Validar","Rojo","Verde")</formula>
    </cfRule>
  </conditionalFormatting>
  <conditionalFormatting sqref="CC106">
    <cfRule type="colorScale" priority="1375">
      <colorScale>
        <cfvo type="min"/>
        <cfvo type="max"/>
        <color theme="0"/>
        <color theme="0"/>
      </colorScale>
    </cfRule>
    <cfRule type="expression" dxfId="17658" priority="1377">
      <formula>CB106&lt;0</formula>
    </cfRule>
  </conditionalFormatting>
  <conditionalFormatting sqref="CC110">
    <cfRule type="colorScale" priority="1366">
      <colorScale>
        <cfvo type="min"/>
        <cfvo type="max"/>
        <color theme="0"/>
        <color theme="0"/>
      </colorScale>
    </cfRule>
    <cfRule type="expression" dxfId="17657" priority="1367">
      <formula>CB110&lt;0</formula>
    </cfRule>
  </conditionalFormatting>
  <conditionalFormatting sqref="CC110:CC111">
    <cfRule type="expression" priority="1357">
      <formula>#REF!</formula>
    </cfRule>
  </conditionalFormatting>
  <conditionalFormatting sqref="CC111">
    <cfRule type="colorScale" priority="1356">
      <colorScale>
        <cfvo type="min"/>
        <cfvo type="max"/>
        <color theme="0"/>
        <color theme="0"/>
      </colorScale>
    </cfRule>
    <cfRule type="expression" dxfId="17656" priority="1358">
      <formula>CB111&lt;0</formula>
    </cfRule>
  </conditionalFormatting>
  <conditionalFormatting sqref="CC117">
    <cfRule type="colorScale" priority="1372">
      <colorScale>
        <cfvo type="min"/>
        <cfvo type="max"/>
        <color theme="0"/>
        <color theme="0"/>
      </colorScale>
    </cfRule>
    <cfRule type="expression" dxfId="17655" priority="1373">
      <formula>CB117&lt;0</formula>
    </cfRule>
  </conditionalFormatting>
  <conditionalFormatting sqref="CC117:CC123">
    <cfRule type="expression" priority="1370">
      <formula>#REF!</formula>
    </cfRule>
  </conditionalFormatting>
  <conditionalFormatting sqref="CC118:CC123">
    <cfRule type="colorScale" priority="1369">
      <colorScale>
        <cfvo type="min"/>
        <cfvo type="max"/>
        <color theme="0"/>
        <color theme="0"/>
      </colorScale>
    </cfRule>
    <cfRule type="expression" dxfId="17654" priority="1371">
      <formula>CB118&lt;0</formula>
    </cfRule>
  </conditionalFormatting>
  <conditionalFormatting sqref="CC126:CC135">
    <cfRule type="expression" dxfId="17653" priority="1493">
      <formula>IF(CC126="Validar","Rojo","Verde")</formula>
    </cfRule>
    <cfRule type="colorScale" priority="1494">
      <colorScale>
        <cfvo type="min"/>
        <cfvo type="max"/>
        <color theme="0"/>
        <color theme="0"/>
      </colorScale>
    </cfRule>
    <cfRule type="expression" priority="1495">
      <formula>$F$23</formula>
    </cfRule>
    <cfRule type="expression" dxfId="17652" priority="1496">
      <formula>CB126&lt;0</formula>
    </cfRule>
  </conditionalFormatting>
  <conditionalFormatting sqref="CB6">
    <cfRule type="colorScale" priority="1353">
      <colorScale>
        <cfvo type="min"/>
        <cfvo type="max"/>
        <color theme="0"/>
        <color theme="0"/>
      </colorScale>
    </cfRule>
    <cfRule type="expression" dxfId="17651" priority="1354">
      <formula>CA6&lt;0</formula>
    </cfRule>
  </conditionalFormatting>
  <conditionalFormatting sqref="CB6">
    <cfRule type="expression" dxfId="17650" priority="1351">
      <formula>IF(CB6="Validar","Rojo","Verde")</formula>
    </cfRule>
    <cfRule type="expression" priority="1352">
      <formula>#REF!</formula>
    </cfRule>
  </conditionalFormatting>
  <conditionalFormatting sqref="CB7:CB8">
    <cfRule type="colorScale" priority="1349">
      <colorScale>
        <cfvo type="min"/>
        <cfvo type="max"/>
        <color theme="0"/>
        <color theme="0"/>
      </colorScale>
    </cfRule>
    <cfRule type="expression" dxfId="17649" priority="1350">
      <formula>CA7&lt;0</formula>
    </cfRule>
  </conditionalFormatting>
  <conditionalFormatting sqref="CB7:CB8">
    <cfRule type="expression" dxfId="17648" priority="1347">
      <formula>IF(CB7="Validar","Rojo","Verde")</formula>
    </cfRule>
    <cfRule type="expression" priority="1348">
      <formula>#REF!</formula>
    </cfRule>
  </conditionalFormatting>
  <conditionalFormatting sqref="CF9">
    <cfRule type="colorScale" priority="1314">
      <colorScale>
        <cfvo type="min"/>
        <cfvo type="max"/>
        <color theme="0"/>
        <color theme="0"/>
      </colorScale>
    </cfRule>
    <cfRule type="expression" dxfId="17647" priority="1315">
      <formula>CE9&lt;0</formula>
    </cfRule>
  </conditionalFormatting>
  <conditionalFormatting sqref="CF9:CF20">
    <cfRule type="expression" dxfId="17646" priority="1285">
      <formula>IF(CF9="Validar","Rojo","Verde")</formula>
    </cfRule>
    <cfRule type="expression" priority="1287">
      <formula>#REF!</formula>
    </cfRule>
  </conditionalFormatting>
  <conditionalFormatting sqref="CF10">
    <cfRule type="colorScale" priority="1291">
      <colorScale>
        <cfvo type="min"/>
        <cfvo type="max"/>
        <color theme="0"/>
        <color theme="0"/>
      </colorScale>
    </cfRule>
    <cfRule type="expression" dxfId="17645" priority="1292">
      <formula>CE10&lt;0</formula>
    </cfRule>
  </conditionalFormatting>
  <conditionalFormatting sqref="CF11:CF14">
    <cfRule type="colorScale" priority="1312">
      <colorScale>
        <cfvo type="min"/>
        <cfvo type="max"/>
        <color theme="0"/>
        <color theme="0"/>
      </colorScale>
    </cfRule>
    <cfRule type="expression" dxfId="17644" priority="1313">
      <formula>CE11&lt;0</formula>
    </cfRule>
  </conditionalFormatting>
  <conditionalFormatting sqref="CF15">
    <cfRule type="colorScale" priority="1289">
      <colorScale>
        <cfvo type="min"/>
        <cfvo type="max"/>
        <color theme="0"/>
        <color theme="0"/>
      </colorScale>
    </cfRule>
    <cfRule type="expression" dxfId="17643" priority="1290">
      <formula>CE15&lt;0</formula>
    </cfRule>
  </conditionalFormatting>
  <conditionalFormatting sqref="CF16:CF17">
    <cfRule type="colorScale" priority="1310">
      <colorScale>
        <cfvo type="min"/>
        <cfvo type="max"/>
        <color theme="0"/>
        <color theme="0"/>
      </colorScale>
    </cfRule>
    <cfRule type="expression" dxfId="17642" priority="1311">
      <formula>CE16&lt;0</formula>
    </cfRule>
  </conditionalFormatting>
  <conditionalFormatting sqref="CF18">
    <cfRule type="colorScale" priority="1286">
      <colorScale>
        <cfvo type="min"/>
        <cfvo type="max"/>
        <color theme="0"/>
        <color theme="0"/>
      </colorScale>
    </cfRule>
    <cfRule type="expression" dxfId="17641" priority="1288">
      <formula>CE18&lt;0</formula>
    </cfRule>
  </conditionalFormatting>
  <conditionalFormatting sqref="CF19:CF20">
    <cfRule type="colorScale" priority="1308">
      <colorScale>
        <cfvo type="min"/>
        <cfvo type="max"/>
        <color theme="0"/>
        <color theme="0"/>
      </colorScale>
    </cfRule>
    <cfRule type="expression" dxfId="17640" priority="1309">
      <formula>CE19&lt;0</formula>
    </cfRule>
  </conditionalFormatting>
  <conditionalFormatting sqref="CF23">
    <cfRule type="colorScale" priority="1283">
      <colorScale>
        <cfvo type="min"/>
        <cfvo type="max"/>
        <color theme="0"/>
        <color theme="0"/>
      </colorScale>
    </cfRule>
    <cfRule type="expression" dxfId="17639" priority="1284">
      <formula>CE23&lt;0</formula>
    </cfRule>
  </conditionalFormatting>
  <conditionalFormatting sqref="CF23:CF31">
    <cfRule type="expression" dxfId="17638" priority="1277">
      <formula>IF(CF23="Validar","Rojo","Verde")</formula>
    </cfRule>
    <cfRule type="expression" priority="1279">
      <formula>#REF!</formula>
    </cfRule>
  </conditionalFormatting>
  <conditionalFormatting sqref="CF24">
    <cfRule type="colorScale" priority="1306">
      <colorScale>
        <cfvo type="min"/>
        <cfvo type="max"/>
        <color theme="0"/>
        <color theme="0"/>
      </colorScale>
    </cfRule>
    <cfRule type="expression" dxfId="17637" priority="1307">
      <formula>CE24&lt;0</formula>
    </cfRule>
  </conditionalFormatting>
  <conditionalFormatting sqref="CF25">
    <cfRule type="colorScale" priority="1304">
      <colorScale>
        <cfvo type="min"/>
        <cfvo type="max"/>
        <color theme="0"/>
        <color theme="0"/>
      </colorScale>
    </cfRule>
    <cfRule type="expression" dxfId="17636" priority="1305">
      <formula>CE25&lt;0</formula>
    </cfRule>
  </conditionalFormatting>
  <conditionalFormatting sqref="CF26">
    <cfRule type="colorScale" priority="1281">
      <colorScale>
        <cfvo type="min"/>
        <cfvo type="max"/>
        <color theme="0"/>
        <color theme="0"/>
      </colorScale>
    </cfRule>
    <cfRule type="expression" dxfId="17635" priority="1282">
      <formula>CE26&lt;0</formula>
    </cfRule>
  </conditionalFormatting>
  <conditionalFormatting sqref="CF27">
    <cfRule type="colorScale" priority="1302">
      <colorScale>
        <cfvo type="min"/>
        <cfvo type="max"/>
        <color theme="0"/>
        <color theme="0"/>
      </colorScale>
    </cfRule>
    <cfRule type="expression" dxfId="17634" priority="1303">
      <formula>CE27&lt;0</formula>
    </cfRule>
  </conditionalFormatting>
  <conditionalFormatting sqref="CF28">
    <cfRule type="colorScale" priority="1300">
      <colorScale>
        <cfvo type="min"/>
        <cfvo type="max"/>
        <color theme="0"/>
        <color theme="0"/>
      </colorScale>
    </cfRule>
    <cfRule type="expression" dxfId="17633" priority="1301">
      <formula>CE28&lt;0</formula>
    </cfRule>
  </conditionalFormatting>
  <conditionalFormatting sqref="CF29">
    <cfRule type="colorScale" priority="1278">
      <colorScale>
        <cfvo type="min"/>
        <cfvo type="max"/>
        <color theme="0"/>
        <color theme="0"/>
      </colorScale>
    </cfRule>
    <cfRule type="expression" dxfId="17632" priority="1280">
      <formula>CE29&lt;0</formula>
    </cfRule>
  </conditionalFormatting>
  <conditionalFormatting sqref="CF30">
    <cfRule type="colorScale" priority="1298">
      <colorScale>
        <cfvo type="min"/>
        <cfvo type="max"/>
        <color theme="0"/>
        <color theme="0"/>
      </colorScale>
    </cfRule>
    <cfRule type="expression" dxfId="17631" priority="1299">
      <formula>CE30&lt;0</formula>
    </cfRule>
  </conditionalFormatting>
  <conditionalFormatting sqref="CF31">
    <cfRule type="colorScale" priority="1296">
      <colorScale>
        <cfvo type="min"/>
        <cfvo type="max"/>
        <color theme="0"/>
        <color theme="0"/>
      </colorScale>
    </cfRule>
    <cfRule type="expression" dxfId="17630" priority="1297">
      <formula>CE31&lt;0</formula>
    </cfRule>
  </conditionalFormatting>
  <conditionalFormatting sqref="CF39">
    <cfRule type="colorScale" priority="1274">
      <colorScale>
        <cfvo type="min"/>
        <cfvo type="max"/>
        <color theme="0"/>
        <color theme="0"/>
      </colorScale>
    </cfRule>
    <cfRule type="expression" priority="1275">
      <formula>#REF!</formula>
    </cfRule>
    <cfRule type="expression" dxfId="17629" priority="1276">
      <formula>CE39&lt;0</formula>
    </cfRule>
  </conditionalFormatting>
  <conditionalFormatting sqref="CF39:CF107">
    <cfRule type="expression" dxfId="17628" priority="1212">
      <formula>IF(CF39="Validar","Rojo","Verde")</formula>
    </cfRule>
  </conditionalFormatting>
  <conditionalFormatting sqref="CF40:CF67">
    <cfRule type="colorScale" priority="1293">
      <colorScale>
        <cfvo type="min"/>
        <cfvo type="max"/>
        <color theme="0"/>
        <color theme="0"/>
      </colorScale>
    </cfRule>
    <cfRule type="expression" priority="1294">
      <formula>$F$19</formula>
    </cfRule>
    <cfRule type="expression" dxfId="17627" priority="1295">
      <formula>CE40&lt;0</formula>
    </cfRule>
  </conditionalFormatting>
  <conditionalFormatting sqref="CF68">
    <cfRule type="colorScale" priority="1271">
      <colorScale>
        <cfvo type="min"/>
        <cfvo type="max"/>
        <color theme="0"/>
        <color theme="0"/>
      </colorScale>
    </cfRule>
    <cfRule type="expression" priority="1272">
      <formula>#REF!</formula>
    </cfRule>
    <cfRule type="expression" dxfId="17626" priority="1273">
      <formula>CE68&lt;0</formula>
    </cfRule>
  </conditionalFormatting>
  <conditionalFormatting sqref="CF69:CF81">
    <cfRule type="colorScale" priority="1318">
      <colorScale>
        <cfvo type="min"/>
        <cfvo type="max"/>
        <color theme="0"/>
        <color theme="0"/>
      </colorScale>
    </cfRule>
    <cfRule type="expression" priority="1319">
      <formula>$F$19</formula>
    </cfRule>
    <cfRule type="expression" dxfId="17625" priority="1320">
      <formula>CE69&lt;0</formula>
    </cfRule>
  </conditionalFormatting>
  <conditionalFormatting sqref="CF82 CF92 CF103 CF107">
    <cfRule type="expression" dxfId="17624" priority="1317">
      <formula>CE82&lt;0</formula>
    </cfRule>
  </conditionalFormatting>
  <conditionalFormatting sqref="CF83">
    <cfRule type="colorScale" priority="1213">
      <colorScale>
        <cfvo type="min"/>
        <cfvo type="max"/>
        <color theme="0"/>
        <color theme="0"/>
      </colorScale>
    </cfRule>
    <cfRule type="expression" priority="1214">
      <formula>#REF!</formula>
    </cfRule>
    <cfRule type="expression" dxfId="17623" priority="1215">
      <formula>CE83&lt;0</formula>
    </cfRule>
  </conditionalFormatting>
  <conditionalFormatting sqref="CF84:CF91">
    <cfRule type="colorScale" priority="1321">
      <colorScale>
        <cfvo type="min"/>
        <cfvo type="max"/>
        <color theme="0"/>
        <color theme="0"/>
      </colorScale>
    </cfRule>
    <cfRule type="expression" priority="1322">
      <formula>$F$19</formula>
    </cfRule>
    <cfRule type="expression" dxfId="17622" priority="1323">
      <formula>CE84&lt;0</formula>
    </cfRule>
  </conditionalFormatting>
  <conditionalFormatting sqref="CF92 CF82 CF103 CF107">
    <cfRule type="colorScale" priority="1316">
      <colorScale>
        <cfvo type="min"/>
        <cfvo type="max"/>
        <color theme="0"/>
        <color theme="0"/>
      </colorScale>
    </cfRule>
  </conditionalFormatting>
  <conditionalFormatting sqref="CF93">
    <cfRule type="colorScale" priority="1268">
      <colorScale>
        <cfvo type="min"/>
        <cfvo type="max"/>
        <color theme="0"/>
        <color theme="0"/>
      </colorScale>
    </cfRule>
    <cfRule type="expression" priority="1269">
      <formula>#REF!</formula>
    </cfRule>
    <cfRule type="expression" dxfId="17621" priority="1270">
      <formula>CE93&lt;0</formula>
    </cfRule>
  </conditionalFormatting>
  <conditionalFormatting sqref="CF94:CF102">
    <cfRule type="colorScale" priority="1324">
      <colorScale>
        <cfvo type="min"/>
        <cfvo type="max"/>
        <color theme="0"/>
        <color theme="0"/>
      </colorScale>
    </cfRule>
    <cfRule type="expression" priority="1325">
      <formula>$F$19</formula>
    </cfRule>
    <cfRule type="expression" dxfId="17620" priority="1326">
      <formula>CE94&lt;0</formula>
    </cfRule>
  </conditionalFormatting>
  <conditionalFormatting sqref="CF104">
    <cfRule type="colorScale" priority="1265">
      <colorScale>
        <cfvo type="min"/>
        <cfvo type="max"/>
        <color theme="0"/>
        <color theme="0"/>
      </colorScale>
    </cfRule>
    <cfRule type="expression" priority="1266">
      <formula>#REF!</formula>
    </cfRule>
    <cfRule type="expression" dxfId="17619" priority="1267">
      <formula>CE104&lt;0</formula>
    </cfRule>
  </conditionalFormatting>
  <conditionalFormatting sqref="CF105:CF106">
    <cfRule type="colorScale" priority="1327">
      <colorScale>
        <cfvo type="min"/>
        <cfvo type="max"/>
        <color theme="0"/>
        <color theme="0"/>
      </colorScale>
    </cfRule>
    <cfRule type="expression" priority="1328">
      <formula>$F$19</formula>
    </cfRule>
    <cfRule type="expression" dxfId="17618" priority="1329">
      <formula>CE105&lt;0</formula>
    </cfRule>
  </conditionalFormatting>
  <conditionalFormatting sqref="CF110">
    <cfRule type="colorScale" priority="1330">
      <colorScale>
        <cfvo type="min"/>
        <cfvo type="max"/>
        <color theme="0"/>
        <color theme="0"/>
      </colorScale>
    </cfRule>
    <cfRule type="expression" dxfId="17617" priority="1331">
      <formula>CE110&lt;0</formula>
    </cfRule>
  </conditionalFormatting>
  <conditionalFormatting sqref="CF110:CF111">
    <cfRule type="expression" priority="1210">
      <formula>$F$19</formula>
    </cfRule>
  </conditionalFormatting>
  <conditionalFormatting sqref="CF111">
    <cfRule type="colorScale" priority="1209">
      <colorScale>
        <cfvo type="min"/>
        <cfvo type="max"/>
        <color theme="0"/>
        <color theme="0"/>
      </colorScale>
    </cfRule>
    <cfRule type="expression" dxfId="17616" priority="1211">
      <formula>CE111&lt;0</formula>
    </cfRule>
  </conditionalFormatting>
  <conditionalFormatting sqref="CF117:CF123">
    <cfRule type="colorScale" priority="1335">
      <colorScale>
        <cfvo type="min"/>
        <cfvo type="max"/>
        <color theme="0"/>
        <color theme="0"/>
      </colorScale>
    </cfRule>
    <cfRule type="expression" priority="1336">
      <formula>$F$19</formula>
    </cfRule>
    <cfRule type="expression" dxfId="17615" priority="1337">
      <formula>CE117&lt;0</formula>
    </cfRule>
  </conditionalFormatting>
  <conditionalFormatting sqref="CF125">
    <cfRule type="colorScale" priority="1262">
      <colorScale>
        <cfvo type="min"/>
        <cfvo type="max"/>
        <color theme="0"/>
        <color theme="0"/>
      </colorScale>
    </cfRule>
    <cfRule type="expression" priority="1263">
      <formula>#REF!</formula>
    </cfRule>
    <cfRule type="expression" dxfId="17614" priority="1264">
      <formula>CE125&lt;0</formula>
    </cfRule>
  </conditionalFormatting>
  <conditionalFormatting sqref="CF125:CF135">
    <cfRule type="expression" dxfId="17613" priority="1261">
      <formula>IF(CF125="Validar","Rojo","Verde")</formula>
    </cfRule>
  </conditionalFormatting>
  <conditionalFormatting sqref="CF126:CF132">
    <cfRule type="colorScale" priority="1338">
      <colorScale>
        <cfvo type="min"/>
        <cfvo type="max"/>
        <color theme="0"/>
        <color theme="0"/>
      </colorScale>
    </cfRule>
    <cfRule type="expression" dxfId="17612" priority="1340">
      <formula>CE126&lt;0</formula>
    </cfRule>
  </conditionalFormatting>
  <conditionalFormatting sqref="CF126:CF134">
    <cfRule type="expression" priority="1339">
      <formula>$F$19</formula>
    </cfRule>
  </conditionalFormatting>
  <conditionalFormatting sqref="CF133:CF134">
    <cfRule type="colorScale" priority="1341">
      <colorScale>
        <cfvo type="min"/>
        <cfvo type="max"/>
        <color theme="0"/>
        <color theme="0"/>
      </colorScale>
    </cfRule>
    <cfRule type="expression" dxfId="17611" priority="1342">
      <formula>CE133&lt;0</formula>
    </cfRule>
  </conditionalFormatting>
  <conditionalFormatting sqref="CF135">
    <cfRule type="colorScale" priority="1332">
      <colorScale>
        <cfvo type="min"/>
        <cfvo type="max"/>
        <color theme="0"/>
        <color theme="0"/>
      </colorScale>
    </cfRule>
    <cfRule type="expression" priority="1333">
      <formula>$F$23</formula>
    </cfRule>
    <cfRule type="expression" dxfId="17610" priority="1334">
      <formula>CE135&lt;0</formula>
    </cfRule>
  </conditionalFormatting>
  <conditionalFormatting sqref="CF110:CG111">
    <cfRule type="expression" dxfId="17609" priority="1205">
      <formula>IF(CF110="Validar","Rojo","Verde")</formula>
    </cfRule>
  </conditionalFormatting>
  <conditionalFormatting sqref="CF117:CG123">
    <cfRule type="expression" dxfId="17608" priority="1218">
      <formula>IF(CF117="Validar","Rojo","Verde")</formula>
    </cfRule>
  </conditionalFormatting>
  <conditionalFormatting sqref="CG40:CG66">
    <cfRule type="colorScale" priority="1253">
      <colorScale>
        <cfvo type="min"/>
        <cfvo type="max"/>
        <color theme="0"/>
        <color theme="0"/>
      </colorScale>
    </cfRule>
    <cfRule type="expression" priority="1254">
      <formula>#REF!</formula>
    </cfRule>
    <cfRule type="expression" dxfId="17607" priority="1255">
      <formula>CF40&lt;0</formula>
    </cfRule>
  </conditionalFormatting>
  <conditionalFormatting sqref="CG40:CG67">
    <cfRule type="expression" dxfId="17606" priority="1252">
      <formula>IF(CG40="Validar","Rojo","Verde")</formula>
    </cfRule>
  </conditionalFormatting>
  <conditionalFormatting sqref="CG67 CF82:CG82 CF92:CG92 CF103:CG103 CF107:CG107">
    <cfRule type="expression" priority="1257">
      <formula>$F$23</formula>
    </cfRule>
  </conditionalFormatting>
  <conditionalFormatting sqref="CG67 CG82 CG92 CG103 CG107">
    <cfRule type="expression" dxfId="17605" priority="1258">
      <formula>CF67&lt;0</formula>
    </cfRule>
  </conditionalFormatting>
  <conditionalFormatting sqref="CG69">
    <cfRule type="colorScale" priority="1250">
      <colorScale>
        <cfvo type="min"/>
        <cfvo type="max"/>
        <color theme="0"/>
        <color theme="0"/>
      </colorScale>
    </cfRule>
    <cfRule type="expression" dxfId="17604" priority="1251">
      <formula>CF69&lt;0</formula>
    </cfRule>
  </conditionalFormatting>
  <conditionalFormatting sqref="CG69:CG81">
    <cfRule type="expression" priority="1248">
      <formula>#REF!</formula>
    </cfRule>
  </conditionalFormatting>
  <conditionalFormatting sqref="CG69:CG82">
    <cfRule type="expression" dxfId="17603" priority="1246">
      <formula>IF(CG69="Validar","Rojo","Verde")</formula>
    </cfRule>
  </conditionalFormatting>
  <conditionalFormatting sqref="CG70:CG78">
    <cfRule type="colorScale" priority="1247">
      <colorScale>
        <cfvo type="min"/>
        <cfvo type="max"/>
        <color theme="0"/>
        <color theme="0"/>
      </colorScale>
    </cfRule>
    <cfRule type="expression" dxfId="17602" priority="1249">
      <formula>CF70&lt;0</formula>
    </cfRule>
  </conditionalFormatting>
  <conditionalFormatting sqref="CG79:CG81">
    <cfRule type="colorScale" priority="1259">
      <colorScale>
        <cfvo type="min"/>
        <cfvo type="max"/>
        <color theme="0"/>
        <color theme="0"/>
      </colorScale>
    </cfRule>
    <cfRule type="expression" dxfId="17601" priority="1260">
      <formula>CF79&lt;0</formula>
    </cfRule>
  </conditionalFormatting>
  <conditionalFormatting sqref="CG82 CG67 CG92 CG103 CG107">
    <cfRule type="colorScale" priority="1256">
      <colorScale>
        <cfvo type="min"/>
        <cfvo type="max"/>
        <color theme="0"/>
        <color theme="0"/>
      </colorScale>
    </cfRule>
  </conditionalFormatting>
  <conditionalFormatting sqref="CG84">
    <cfRule type="colorScale" priority="1244">
      <colorScale>
        <cfvo type="min"/>
        <cfvo type="max"/>
        <color theme="0"/>
        <color theme="0"/>
      </colorScale>
    </cfRule>
    <cfRule type="expression" dxfId="17600" priority="1245">
      <formula>CF84&lt;0</formula>
    </cfRule>
  </conditionalFormatting>
  <conditionalFormatting sqref="CG84:CG91">
    <cfRule type="expression" priority="1242">
      <formula>#REF!</formula>
    </cfRule>
  </conditionalFormatting>
  <conditionalFormatting sqref="CG84:CG92">
    <cfRule type="expression" dxfId="17599" priority="1240">
      <formula>IF(CG84="Validar","Rojo","Verde")</formula>
    </cfRule>
  </conditionalFormatting>
  <conditionalFormatting sqref="CG85:CG91">
    <cfRule type="colorScale" priority="1241">
      <colorScale>
        <cfvo type="min"/>
        <cfvo type="max"/>
        <color theme="0"/>
        <color theme="0"/>
      </colorScale>
    </cfRule>
    <cfRule type="expression" dxfId="17598" priority="1243">
      <formula>CF85&lt;0</formula>
    </cfRule>
  </conditionalFormatting>
  <conditionalFormatting sqref="CG94">
    <cfRule type="colorScale" priority="1238">
      <colorScale>
        <cfvo type="min"/>
        <cfvo type="max"/>
        <color theme="0"/>
        <color theme="0"/>
      </colorScale>
    </cfRule>
    <cfRule type="expression" dxfId="17597" priority="1239">
      <formula>CF94&lt;0</formula>
    </cfRule>
  </conditionalFormatting>
  <conditionalFormatting sqref="CG94:CG102">
    <cfRule type="expression" priority="1232">
      <formula>#REF!</formula>
    </cfRule>
  </conditionalFormatting>
  <conditionalFormatting sqref="CG94:CG103">
    <cfRule type="expression" dxfId="17596" priority="1230">
      <formula>IF(CG94="Validar","Rojo","Verde")</formula>
    </cfRule>
  </conditionalFormatting>
  <conditionalFormatting sqref="CG95:CG100">
    <cfRule type="colorScale" priority="1236">
      <colorScale>
        <cfvo type="min"/>
        <cfvo type="max"/>
        <color theme="0"/>
        <color theme="0"/>
      </colorScale>
    </cfRule>
    <cfRule type="expression" dxfId="17595" priority="1237">
      <formula>CF95&lt;0</formula>
    </cfRule>
  </conditionalFormatting>
  <conditionalFormatting sqref="CG101">
    <cfRule type="colorScale" priority="1234">
      <colorScale>
        <cfvo type="min"/>
        <cfvo type="max"/>
        <color theme="0"/>
        <color theme="0"/>
      </colorScale>
    </cfRule>
    <cfRule type="expression" dxfId="17594" priority="1235">
      <formula>CF101&lt;0</formula>
    </cfRule>
  </conditionalFormatting>
  <conditionalFormatting sqref="CG102">
    <cfRule type="colorScale" priority="1231">
      <colorScale>
        <cfvo type="min"/>
        <cfvo type="max"/>
        <color theme="0"/>
        <color theme="0"/>
      </colorScale>
    </cfRule>
    <cfRule type="expression" dxfId="17593" priority="1233">
      <formula>CF102&lt;0</formula>
    </cfRule>
  </conditionalFormatting>
  <conditionalFormatting sqref="CG105">
    <cfRule type="colorScale" priority="1228">
      <colorScale>
        <cfvo type="min"/>
        <cfvo type="max"/>
        <color theme="0"/>
        <color theme="0"/>
      </colorScale>
    </cfRule>
    <cfRule type="expression" dxfId="17592" priority="1229">
      <formula>CF105&lt;0</formula>
    </cfRule>
  </conditionalFormatting>
  <conditionalFormatting sqref="CG105:CG106">
    <cfRule type="expression" priority="1226">
      <formula>#REF!</formula>
    </cfRule>
  </conditionalFormatting>
  <conditionalFormatting sqref="CG105:CG107">
    <cfRule type="expression" dxfId="17591" priority="1224">
      <formula>IF(CG105="Validar","Rojo","Verde")</formula>
    </cfRule>
  </conditionalFormatting>
  <conditionalFormatting sqref="CG106">
    <cfRule type="colorScale" priority="1225">
      <colorScale>
        <cfvo type="min"/>
        <cfvo type="max"/>
        <color theme="0"/>
        <color theme="0"/>
      </colorScale>
    </cfRule>
    <cfRule type="expression" dxfId="17590" priority="1227">
      <formula>CF106&lt;0</formula>
    </cfRule>
  </conditionalFormatting>
  <conditionalFormatting sqref="CG110">
    <cfRule type="colorScale" priority="1216">
      <colorScale>
        <cfvo type="min"/>
        <cfvo type="max"/>
        <color theme="0"/>
        <color theme="0"/>
      </colorScale>
    </cfRule>
    <cfRule type="expression" dxfId="17589" priority="1217">
      <formula>CF110&lt;0</formula>
    </cfRule>
  </conditionalFormatting>
  <conditionalFormatting sqref="CG110:CG111">
    <cfRule type="expression" priority="1207">
      <formula>#REF!</formula>
    </cfRule>
  </conditionalFormatting>
  <conditionalFormatting sqref="CG111">
    <cfRule type="colorScale" priority="1206">
      <colorScale>
        <cfvo type="min"/>
        <cfvo type="max"/>
        <color theme="0"/>
        <color theme="0"/>
      </colorScale>
    </cfRule>
    <cfRule type="expression" dxfId="17588" priority="1208">
      <formula>CF111&lt;0</formula>
    </cfRule>
  </conditionalFormatting>
  <conditionalFormatting sqref="CG117">
    <cfRule type="colorScale" priority="1222">
      <colorScale>
        <cfvo type="min"/>
        <cfvo type="max"/>
        <color theme="0"/>
        <color theme="0"/>
      </colorScale>
    </cfRule>
    <cfRule type="expression" dxfId="17587" priority="1223">
      <formula>CF117&lt;0</formula>
    </cfRule>
  </conditionalFormatting>
  <conditionalFormatting sqref="CG117:CG123">
    <cfRule type="expression" priority="1220">
      <formula>#REF!</formula>
    </cfRule>
  </conditionalFormatting>
  <conditionalFormatting sqref="CG118:CG123">
    <cfRule type="colorScale" priority="1219">
      <colorScale>
        <cfvo type="min"/>
        <cfvo type="max"/>
        <color theme="0"/>
        <color theme="0"/>
      </colorScale>
    </cfRule>
    <cfRule type="expression" dxfId="17586" priority="1221">
      <formula>CF118&lt;0</formula>
    </cfRule>
  </conditionalFormatting>
  <conditionalFormatting sqref="CG126:CG135">
    <cfRule type="expression" dxfId="17585" priority="1343">
      <formula>IF(CG126="Validar","Rojo","Verde")</formula>
    </cfRule>
    <cfRule type="colorScale" priority="1344">
      <colorScale>
        <cfvo type="min"/>
        <cfvo type="max"/>
        <color theme="0"/>
        <color theme="0"/>
      </colorScale>
    </cfRule>
    <cfRule type="expression" priority="1345">
      <formula>$F$23</formula>
    </cfRule>
    <cfRule type="expression" dxfId="17584" priority="1346">
      <formula>CF126&lt;0</formula>
    </cfRule>
  </conditionalFormatting>
  <conditionalFormatting sqref="CF6">
    <cfRule type="colorScale" priority="1203">
      <colorScale>
        <cfvo type="min"/>
        <cfvo type="max"/>
        <color theme="0"/>
        <color theme="0"/>
      </colorScale>
    </cfRule>
    <cfRule type="expression" dxfId="17583" priority="1204">
      <formula>CE6&lt;0</formula>
    </cfRule>
  </conditionalFormatting>
  <conditionalFormatting sqref="CF6">
    <cfRule type="expression" dxfId="17582" priority="1201">
      <formula>IF(CF6="Validar","Rojo","Verde")</formula>
    </cfRule>
    <cfRule type="expression" priority="1202">
      <formula>#REF!</formula>
    </cfRule>
  </conditionalFormatting>
  <conditionalFormatting sqref="CF7:CF8">
    <cfRule type="colorScale" priority="1199">
      <colorScale>
        <cfvo type="min"/>
        <cfvo type="max"/>
        <color theme="0"/>
        <color theme="0"/>
      </colorScale>
    </cfRule>
    <cfRule type="expression" dxfId="17581" priority="1200">
      <formula>CE7&lt;0</formula>
    </cfRule>
  </conditionalFormatting>
  <conditionalFormatting sqref="CF7:CF8">
    <cfRule type="expression" dxfId="17580" priority="1197">
      <formula>IF(CF7="Validar","Rojo","Verde")</formula>
    </cfRule>
    <cfRule type="expression" priority="1198">
      <formula>#REF!</formula>
    </cfRule>
  </conditionalFormatting>
  <conditionalFormatting sqref="CI9">
    <cfRule type="colorScale" priority="1164">
      <colorScale>
        <cfvo type="min"/>
        <cfvo type="max"/>
        <color theme="0"/>
        <color theme="0"/>
      </colorScale>
    </cfRule>
    <cfRule type="expression" dxfId="17579" priority="1165">
      <formula>CH9&lt;0</formula>
    </cfRule>
  </conditionalFormatting>
  <conditionalFormatting sqref="CI9:CI20">
    <cfRule type="expression" dxfId="17578" priority="1135">
      <formula>IF(CI9="Validar","Rojo","Verde")</formula>
    </cfRule>
    <cfRule type="expression" priority="1137">
      <formula>#REF!</formula>
    </cfRule>
  </conditionalFormatting>
  <conditionalFormatting sqref="CI10">
    <cfRule type="colorScale" priority="1141">
      <colorScale>
        <cfvo type="min"/>
        <cfvo type="max"/>
        <color theme="0"/>
        <color theme="0"/>
      </colorScale>
    </cfRule>
    <cfRule type="expression" dxfId="17577" priority="1142">
      <formula>CH10&lt;0</formula>
    </cfRule>
  </conditionalFormatting>
  <conditionalFormatting sqref="CI11:CI14">
    <cfRule type="colorScale" priority="1162">
      <colorScale>
        <cfvo type="min"/>
        <cfvo type="max"/>
        <color theme="0"/>
        <color theme="0"/>
      </colorScale>
    </cfRule>
    <cfRule type="expression" dxfId="17576" priority="1163">
      <formula>CH11&lt;0</formula>
    </cfRule>
  </conditionalFormatting>
  <conditionalFormatting sqref="CI15">
    <cfRule type="colorScale" priority="1139">
      <colorScale>
        <cfvo type="min"/>
        <cfvo type="max"/>
        <color theme="0"/>
        <color theme="0"/>
      </colorScale>
    </cfRule>
    <cfRule type="expression" dxfId="17575" priority="1140">
      <formula>CH15&lt;0</formula>
    </cfRule>
  </conditionalFormatting>
  <conditionalFormatting sqref="CI16:CI17">
    <cfRule type="colorScale" priority="1160">
      <colorScale>
        <cfvo type="min"/>
        <cfvo type="max"/>
        <color theme="0"/>
        <color theme="0"/>
      </colorScale>
    </cfRule>
    <cfRule type="expression" dxfId="17574" priority="1161">
      <formula>CH16&lt;0</formula>
    </cfRule>
  </conditionalFormatting>
  <conditionalFormatting sqref="CI18">
    <cfRule type="colorScale" priority="1136">
      <colorScale>
        <cfvo type="min"/>
        <cfvo type="max"/>
        <color theme="0"/>
        <color theme="0"/>
      </colorScale>
    </cfRule>
    <cfRule type="expression" dxfId="17573" priority="1138">
      <formula>CH18&lt;0</formula>
    </cfRule>
  </conditionalFormatting>
  <conditionalFormatting sqref="CI19:CI20">
    <cfRule type="colorScale" priority="1158">
      <colorScale>
        <cfvo type="min"/>
        <cfvo type="max"/>
        <color theme="0"/>
        <color theme="0"/>
      </colorScale>
    </cfRule>
    <cfRule type="expression" dxfId="17572" priority="1159">
      <formula>CH19&lt;0</formula>
    </cfRule>
  </conditionalFormatting>
  <conditionalFormatting sqref="CI23">
    <cfRule type="colorScale" priority="1133">
      <colorScale>
        <cfvo type="min"/>
        <cfvo type="max"/>
        <color theme="0"/>
        <color theme="0"/>
      </colorScale>
    </cfRule>
    <cfRule type="expression" dxfId="17571" priority="1134">
      <formula>CH23&lt;0</formula>
    </cfRule>
  </conditionalFormatting>
  <conditionalFormatting sqref="CI23:CI31">
    <cfRule type="expression" dxfId="17570" priority="1127">
      <formula>IF(CI23="Validar","Rojo","Verde")</formula>
    </cfRule>
    <cfRule type="expression" priority="1129">
      <formula>#REF!</formula>
    </cfRule>
  </conditionalFormatting>
  <conditionalFormatting sqref="CI24">
    <cfRule type="colorScale" priority="1156">
      <colorScale>
        <cfvo type="min"/>
        <cfvo type="max"/>
        <color theme="0"/>
        <color theme="0"/>
      </colorScale>
    </cfRule>
    <cfRule type="expression" dxfId="17569" priority="1157">
      <formula>CH24&lt;0</formula>
    </cfRule>
  </conditionalFormatting>
  <conditionalFormatting sqref="CI25">
    <cfRule type="colorScale" priority="1154">
      <colorScale>
        <cfvo type="min"/>
        <cfvo type="max"/>
        <color theme="0"/>
        <color theme="0"/>
      </colorScale>
    </cfRule>
    <cfRule type="expression" dxfId="17568" priority="1155">
      <formula>CH25&lt;0</formula>
    </cfRule>
  </conditionalFormatting>
  <conditionalFormatting sqref="CI26">
    <cfRule type="colorScale" priority="1131">
      <colorScale>
        <cfvo type="min"/>
        <cfvo type="max"/>
        <color theme="0"/>
        <color theme="0"/>
      </colorScale>
    </cfRule>
    <cfRule type="expression" dxfId="17567" priority="1132">
      <formula>CH26&lt;0</formula>
    </cfRule>
  </conditionalFormatting>
  <conditionalFormatting sqref="CI27">
    <cfRule type="colorScale" priority="1152">
      <colorScale>
        <cfvo type="min"/>
        <cfvo type="max"/>
        <color theme="0"/>
        <color theme="0"/>
      </colorScale>
    </cfRule>
    <cfRule type="expression" dxfId="17566" priority="1153">
      <formula>CH27&lt;0</formula>
    </cfRule>
  </conditionalFormatting>
  <conditionalFormatting sqref="CI28">
    <cfRule type="colorScale" priority="1150">
      <colorScale>
        <cfvo type="min"/>
        <cfvo type="max"/>
        <color theme="0"/>
        <color theme="0"/>
      </colorScale>
    </cfRule>
    <cfRule type="expression" dxfId="17565" priority="1151">
      <formula>CH28&lt;0</formula>
    </cfRule>
  </conditionalFormatting>
  <conditionalFormatting sqref="CI29">
    <cfRule type="colorScale" priority="1128">
      <colorScale>
        <cfvo type="min"/>
        <cfvo type="max"/>
        <color theme="0"/>
        <color theme="0"/>
      </colorScale>
    </cfRule>
    <cfRule type="expression" dxfId="17564" priority="1130">
      <formula>CH29&lt;0</formula>
    </cfRule>
  </conditionalFormatting>
  <conditionalFormatting sqref="CI30">
    <cfRule type="colorScale" priority="1148">
      <colorScale>
        <cfvo type="min"/>
        <cfvo type="max"/>
        <color theme="0"/>
        <color theme="0"/>
      </colorScale>
    </cfRule>
    <cfRule type="expression" dxfId="17563" priority="1149">
      <formula>CH30&lt;0</formula>
    </cfRule>
  </conditionalFormatting>
  <conditionalFormatting sqref="CI31">
    <cfRule type="colorScale" priority="1146">
      <colorScale>
        <cfvo type="min"/>
        <cfvo type="max"/>
        <color theme="0"/>
        <color theme="0"/>
      </colorScale>
    </cfRule>
    <cfRule type="expression" dxfId="17562" priority="1147">
      <formula>CH31&lt;0</formula>
    </cfRule>
  </conditionalFormatting>
  <conditionalFormatting sqref="CI39">
    <cfRule type="colorScale" priority="1124">
      <colorScale>
        <cfvo type="min"/>
        <cfvo type="max"/>
        <color theme="0"/>
        <color theme="0"/>
      </colorScale>
    </cfRule>
    <cfRule type="expression" priority="1125">
      <formula>#REF!</formula>
    </cfRule>
    <cfRule type="expression" dxfId="17561" priority="1126">
      <formula>CH39&lt;0</formula>
    </cfRule>
  </conditionalFormatting>
  <conditionalFormatting sqref="CI39:CI107">
    <cfRule type="expression" dxfId="17560" priority="1062">
      <formula>IF(CI39="Validar","Rojo","Verde")</formula>
    </cfRule>
  </conditionalFormatting>
  <conditionalFormatting sqref="CI40:CI67">
    <cfRule type="colorScale" priority="1143">
      <colorScale>
        <cfvo type="min"/>
        <cfvo type="max"/>
        <color theme="0"/>
        <color theme="0"/>
      </colorScale>
    </cfRule>
    <cfRule type="expression" priority="1144">
      <formula>$F$19</formula>
    </cfRule>
    <cfRule type="expression" dxfId="17559" priority="1145">
      <formula>CH40&lt;0</formula>
    </cfRule>
  </conditionalFormatting>
  <conditionalFormatting sqref="CI68">
    <cfRule type="colorScale" priority="1121">
      <colorScale>
        <cfvo type="min"/>
        <cfvo type="max"/>
        <color theme="0"/>
        <color theme="0"/>
      </colorScale>
    </cfRule>
    <cfRule type="expression" priority="1122">
      <formula>#REF!</formula>
    </cfRule>
    <cfRule type="expression" dxfId="17558" priority="1123">
      <formula>CH68&lt;0</formula>
    </cfRule>
  </conditionalFormatting>
  <conditionalFormatting sqref="CI69:CI81">
    <cfRule type="colorScale" priority="1168">
      <colorScale>
        <cfvo type="min"/>
        <cfvo type="max"/>
        <color theme="0"/>
        <color theme="0"/>
      </colorScale>
    </cfRule>
    <cfRule type="expression" priority="1169">
      <formula>$F$19</formula>
    </cfRule>
    <cfRule type="expression" dxfId="17557" priority="1170">
      <formula>CH69&lt;0</formula>
    </cfRule>
  </conditionalFormatting>
  <conditionalFormatting sqref="CI82 CI92 CI103 CI107">
    <cfRule type="expression" dxfId="17556" priority="1167">
      <formula>CH82&lt;0</formula>
    </cfRule>
  </conditionalFormatting>
  <conditionalFormatting sqref="CI83">
    <cfRule type="colorScale" priority="1063">
      <colorScale>
        <cfvo type="min"/>
        <cfvo type="max"/>
        <color theme="0"/>
        <color theme="0"/>
      </colorScale>
    </cfRule>
    <cfRule type="expression" priority="1064">
      <formula>#REF!</formula>
    </cfRule>
    <cfRule type="expression" dxfId="17555" priority="1065">
      <formula>CH83&lt;0</formula>
    </cfRule>
  </conditionalFormatting>
  <conditionalFormatting sqref="CI84:CI91">
    <cfRule type="colorScale" priority="1171">
      <colorScale>
        <cfvo type="min"/>
        <cfvo type="max"/>
        <color theme="0"/>
        <color theme="0"/>
      </colorScale>
    </cfRule>
    <cfRule type="expression" priority="1172">
      <formula>$F$19</formula>
    </cfRule>
    <cfRule type="expression" dxfId="17554" priority="1173">
      <formula>CH84&lt;0</formula>
    </cfRule>
  </conditionalFormatting>
  <conditionalFormatting sqref="CI82 CI92 CI103 CI107">
    <cfRule type="colorScale" priority="1166">
      <colorScale>
        <cfvo type="min"/>
        <cfvo type="max"/>
        <color theme="0"/>
        <color theme="0"/>
      </colorScale>
    </cfRule>
  </conditionalFormatting>
  <conditionalFormatting sqref="CI93">
    <cfRule type="colorScale" priority="1118">
      <colorScale>
        <cfvo type="min"/>
        <cfvo type="max"/>
        <color theme="0"/>
        <color theme="0"/>
      </colorScale>
    </cfRule>
    <cfRule type="expression" priority="1119">
      <formula>#REF!</formula>
    </cfRule>
    <cfRule type="expression" dxfId="17553" priority="1120">
      <formula>CH93&lt;0</formula>
    </cfRule>
  </conditionalFormatting>
  <conditionalFormatting sqref="CI94:CI102">
    <cfRule type="colorScale" priority="1174">
      <colorScale>
        <cfvo type="min"/>
        <cfvo type="max"/>
        <color theme="0"/>
        <color theme="0"/>
      </colorScale>
    </cfRule>
    <cfRule type="expression" priority="1175">
      <formula>$F$19</formula>
    </cfRule>
    <cfRule type="expression" dxfId="17552" priority="1176">
      <formula>CH94&lt;0</formula>
    </cfRule>
  </conditionalFormatting>
  <conditionalFormatting sqref="CI104">
    <cfRule type="colorScale" priority="1115">
      <colorScale>
        <cfvo type="min"/>
        <cfvo type="max"/>
        <color theme="0"/>
        <color theme="0"/>
      </colorScale>
    </cfRule>
    <cfRule type="expression" priority="1116">
      <formula>#REF!</formula>
    </cfRule>
    <cfRule type="expression" dxfId="17551" priority="1117">
      <formula>CH104&lt;0</formula>
    </cfRule>
  </conditionalFormatting>
  <conditionalFormatting sqref="CI105:CI106">
    <cfRule type="colorScale" priority="1177">
      <colorScale>
        <cfvo type="min"/>
        <cfvo type="max"/>
        <color theme="0"/>
        <color theme="0"/>
      </colorScale>
    </cfRule>
    <cfRule type="expression" priority="1178">
      <formula>$F$19</formula>
    </cfRule>
    <cfRule type="expression" dxfId="17550" priority="1179">
      <formula>CH105&lt;0</formula>
    </cfRule>
  </conditionalFormatting>
  <conditionalFormatting sqref="CI110">
    <cfRule type="colorScale" priority="1180">
      <colorScale>
        <cfvo type="min"/>
        <cfvo type="max"/>
        <color theme="0"/>
        <color theme="0"/>
      </colorScale>
    </cfRule>
    <cfRule type="expression" dxfId="17549" priority="1181">
      <formula>CH110&lt;0</formula>
    </cfRule>
  </conditionalFormatting>
  <conditionalFormatting sqref="CI110:CI111">
    <cfRule type="expression" priority="1060">
      <formula>$F$19</formula>
    </cfRule>
  </conditionalFormatting>
  <conditionalFormatting sqref="CI111">
    <cfRule type="colorScale" priority="1059">
      <colorScale>
        <cfvo type="min"/>
        <cfvo type="max"/>
        <color theme="0"/>
        <color theme="0"/>
      </colorScale>
    </cfRule>
    <cfRule type="expression" dxfId="17548" priority="1061">
      <formula>CH111&lt;0</formula>
    </cfRule>
  </conditionalFormatting>
  <conditionalFormatting sqref="CI117:CI123">
    <cfRule type="colorScale" priority="1185">
      <colorScale>
        <cfvo type="min"/>
        <cfvo type="max"/>
        <color theme="0"/>
        <color theme="0"/>
      </colorScale>
    </cfRule>
    <cfRule type="expression" priority="1186">
      <formula>$F$19</formula>
    </cfRule>
    <cfRule type="expression" dxfId="17547" priority="1187">
      <formula>CH117&lt;0</formula>
    </cfRule>
  </conditionalFormatting>
  <conditionalFormatting sqref="CI125">
    <cfRule type="colorScale" priority="1112">
      <colorScale>
        <cfvo type="min"/>
        <cfvo type="max"/>
        <color theme="0"/>
        <color theme="0"/>
      </colorScale>
    </cfRule>
    <cfRule type="expression" priority="1113">
      <formula>#REF!</formula>
    </cfRule>
    <cfRule type="expression" dxfId="17546" priority="1114">
      <formula>CH125&lt;0</formula>
    </cfRule>
  </conditionalFormatting>
  <conditionalFormatting sqref="CI125:CI135">
    <cfRule type="expression" dxfId="17545" priority="1111">
      <formula>IF(CI125="Validar","Rojo","Verde")</formula>
    </cfRule>
  </conditionalFormatting>
  <conditionalFormatting sqref="CI126:CI132">
    <cfRule type="colorScale" priority="1188">
      <colorScale>
        <cfvo type="min"/>
        <cfvo type="max"/>
        <color theme="0"/>
        <color theme="0"/>
      </colorScale>
    </cfRule>
    <cfRule type="expression" dxfId="17544" priority="1190">
      <formula>CH126&lt;0</formula>
    </cfRule>
  </conditionalFormatting>
  <conditionalFormatting sqref="CI126:CI134">
    <cfRule type="expression" priority="1189">
      <formula>$F$19</formula>
    </cfRule>
  </conditionalFormatting>
  <conditionalFormatting sqref="CI133:CI134">
    <cfRule type="colorScale" priority="1191">
      <colorScale>
        <cfvo type="min"/>
        <cfvo type="max"/>
        <color theme="0"/>
        <color theme="0"/>
      </colorScale>
    </cfRule>
    <cfRule type="expression" dxfId="17543" priority="1192">
      <formula>CH133&lt;0</formula>
    </cfRule>
  </conditionalFormatting>
  <conditionalFormatting sqref="CI135">
    <cfRule type="colorScale" priority="1182">
      <colorScale>
        <cfvo type="min"/>
        <cfvo type="max"/>
        <color theme="0"/>
        <color theme="0"/>
      </colorScale>
    </cfRule>
    <cfRule type="expression" priority="1183">
      <formula>$F$23</formula>
    </cfRule>
    <cfRule type="expression" dxfId="17542" priority="1184">
      <formula>CH135&lt;0</formula>
    </cfRule>
  </conditionalFormatting>
  <conditionalFormatting sqref="CI110:CJ111">
    <cfRule type="expression" dxfId="17541" priority="1055">
      <formula>IF(CI110="Validar","Rojo","Verde")</formula>
    </cfRule>
  </conditionalFormatting>
  <conditionalFormatting sqref="CI117:CJ123">
    <cfRule type="expression" dxfId="17540" priority="1068">
      <formula>IF(CI117="Validar","Rojo","Verde")</formula>
    </cfRule>
  </conditionalFormatting>
  <conditionalFormatting sqref="CJ40:CJ66">
    <cfRule type="colorScale" priority="1103">
      <colorScale>
        <cfvo type="min"/>
        <cfvo type="max"/>
        <color theme="0"/>
        <color theme="0"/>
      </colorScale>
    </cfRule>
    <cfRule type="expression" priority="1104">
      <formula>#REF!</formula>
    </cfRule>
    <cfRule type="expression" dxfId="17539" priority="1105">
      <formula>CI40&lt;0</formula>
    </cfRule>
  </conditionalFormatting>
  <conditionalFormatting sqref="CJ40:CJ67">
    <cfRule type="expression" dxfId="17538" priority="1102">
      <formula>IF(CJ40="Validar","Rojo","Verde")</formula>
    </cfRule>
  </conditionalFormatting>
  <conditionalFormatting sqref="CJ67 CI82:CJ82 CI92:CJ92 CI103:CJ103 CI107:CJ107">
    <cfRule type="expression" priority="1107">
      <formula>$F$23</formula>
    </cfRule>
  </conditionalFormatting>
  <conditionalFormatting sqref="CJ67 CJ82 CJ92 CJ103 CJ107">
    <cfRule type="expression" dxfId="17537" priority="1108">
      <formula>CI67&lt;0</formula>
    </cfRule>
  </conditionalFormatting>
  <conditionalFormatting sqref="CJ69">
    <cfRule type="colorScale" priority="1100">
      <colorScale>
        <cfvo type="min"/>
        <cfvo type="max"/>
        <color theme="0"/>
        <color theme="0"/>
      </colorScale>
    </cfRule>
    <cfRule type="expression" dxfId="17536" priority="1101">
      <formula>CI69&lt;0</formula>
    </cfRule>
  </conditionalFormatting>
  <conditionalFormatting sqref="CJ69:CJ81">
    <cfRule type="expression" priority="1098">
      <formula>#REF!</formula>
    </cfRule>
  </conditionalFormatting>
  <conditionalFormatting sqref="CJ69:CJ82">
    <cfRule type="expression" dxfId="17535" priority="1096">
      <formula>IF(CJ69="Validar","Rojo","Verde")</formula>
    </cfRule>
  </conditionalFormatting>
  <conditionalFormatting sqref="CJ70:CJ78">
    <cfRule type="colorScale" priority="1097">
      <colorScale>
        <cfvo type="min"/>
        <cfvo type="max"/>
        <color theme="0"/>
        <color theme="0"/>
      </colorScale>
    </cfRule>
    <cfRule type="expression" dxfId="17534" priority="1099">
      <formula>CI70&lt;0</formula>
    </cfRule>
  </conditionalFormatting>
  <conditionalFormatting sqref="CJ79:CJ81">
    <cfRule type="colorScale" priority="1109">
      <colorScale>
        <cfvo type="min"/>
        <cfvo type="max"/>
        <color theme="0"/>
        <color theme="0"/>
      </colorScale>
    </cfRule>
    <cfRule type="expression" dxfId="17533" priority="1110">
      <formula>CI79&lt;0</formula>
    </cfRule>
  </conditionalFormatting>
  <conditionalFormatting sqref="CJ67 CJ82 CJ92 CJ103 CJ107">
    <cfRule type="colorScale" priority="1106">
      <colorScale>
        <cfvo type="min"/>
        <cfvo type="max"/>
        <color theme="0"/>
        <color theme="0"/>
      </colorScale>
    </cfRule>
  </conditionalFormatting>
  <conditionalFormatting sqref="CJ84">
    <cfRule type="colorScale" priority="1094">
      <colorScale>
        <cfvo type="min"/>
        <cfvo type="max"/>
        <color theme="0"/>
        <color theme="0"/>
      </colorScale>
    </cfRule>
    <cfRule type="expression" dxfId="17532" priority="1095">
      <formula>CI84&lt;0</formula>
    </cfRule>
  </conditionalFormatting>
  <conditionalFormatting sqref="CJ84:CJ91">
    <cfRule type="expression" priority="1092">
      <formula>#REF!</formula>
    </cfRule>
  </conditionalFormatting>
  <conditionalFormatting sqref="CJ84:CJ92">
    <cfRule type="expression" dxfId="17531" priority="1090">
      <formula>IF(CJ84="Validar","Rojo","Verde")</formula>
    </cfRule>
  </conditionalFormatting>
  <conditionalFormatting sqref="CJ85:CJ91">
    <cfRule type="colorScale" priority="1091">
      <colorScale>
        <cfvo type="min"/>
        <cfvo type="max"/>
        <color theme="0"/>
        <color theme="0"/>
      </colorScale>
    </cfRule>
    <cfRule type="expression" dxfId="17530" priority="1093">
      <formula>CI85&lt;0</formula>
    </cfRule>
  </conditionalFormatting>
  <conditionalFormatting sqref="CJ94">
    <cfRule type="colorScale" priority="1088">
      <colorScale>
        <cfvo type="min"/>
        <cfvo type="max"/>
        <color theme="0"/>
        <color theme="0"/>
      </colorScale>
    </cfRule>
    <cfRule type="expression" dxfId="17529" priority="1089">
      <formula>CI94&lt;0</formula>
    </cfRule>
  </conditionalFormatting>
  <conditionalFormatting sqref="CJ94:CJ102">
    <cfRule type="expression" priority="1082">
      <formula>#REF!</formula>
    </cfRule>
  </conditionalFormatting>
  <conditionalFormatting sqref="CJ94:CJ103">
    <cfRule type="expression" dxfId="17528" priority="1080">
      <formula>IF(CJ94="Validar","Rojo","Verde")</formula>
    </cfRule>
  </conditionalFormatting>
  <conditionalFormatting sqref="CJ95:CJ100">
    <cfRule type="colorScale" priority="1086">
      <colorScale>
        <cfvo type="min"/>
        <cfvo type="max"/>
        <color theme="0"/>
        <color theme="0"/>
      </colorScale>
    </cfRule>
    <cfRule type="expression" dxfId="17527" priority="1087">
      <formula>CI95&lt;0</formula>
    </cfRule>
  </conditionalFormatting>
  <conditionalFormatting sqref="CJ101">
    <cfRule type="colorScale" priority="1084">
      <colorScale>
        <cfvo type="min"/>
        <cfvo type="max"/>
        <color theme="0"/>
        <color theme="0"/>
      </colorScale>
    </cfRule>
    <cfRule type="expression" dxfId="17526" priority="1085">
      <formula>CI101&lt;0</formula>
    </cfRule>
  </conditionalFormatting>
  <conditionalFormatting sqref="CJ102">
    <cfRule type="colorScale" priority="1081">
      <colorScale>
        <cfvo type="min"/>
        <cfvo type="max"/>
        <color theme="0"/>
        <color theme="0"/>
      </colorScale>
    </cfRule>
    <cfRule type="expression" dxfId="17525" priority="1083">
      <formula>CI102&lt;0</formula>
    </cfRule>
  </conditionalFormatting>
  <conditionalFormatting sqref="CJ105">
    <cfRule type="colorScale" priority="1078">
      <colorScale>
        <cfvo type="min"/>
        <cfvo type="max"/>
        <color theme="0"/>
        <color theme="0"/>
      </colorScale>
    </cfRule>
    <cfRule type="expression" dxfId="17524" priority="1079">
      <formula>CI105&lt;0</formula>
    </cfRule>
  </conditionalFormatting>
  <conditionalFormatting sqref="CJ105:CJ106">
    <cfRule type="expression" priority="1076">
      <formula>#REF!</formula>
    </cfRule>
  </conditionalFormatting>
  <conditionalFormatting sqref="CJ105:CJ107">
    <cfRule type="expression" dxfId="17523" priority="1074">
      <formula>IF(CJ105="Validar","Rojo","Verde")</formula>
    </cfRule>
  </conditionalFormatting>
  <conditionalFormatting sqref="CJ106">
    <cfRule type="colorScale" priority="1075">
      <colorScale>
        <cfvo type="min"/>
        <cfvo type="max"/>
        <color theme="0"/>
        <color theme="0"/>
      </colorScale>
    </cfRule>
    <cfRule type="expression" dxfId="17522" priority="1077">
      <formula>CI106&lt;0</formula>
    </cfRule>
  </conditionalFormatting>
  <conditionalFormatting sqref="CJ110">
    <cfRule type="colorScale" priority="1066">
      <colorScale>
        <cfvo type="min"/>
        <cfvo type="max"/>
        <color theme="0"/>
        <color theme="0"/>
      </colorScale>
    </cfRule>
    <cfRule type="expression" dxfId="17521" priority="1067">
      <formula>CI110&lt;0</formula>
    </cfRule>
  </conditionalFormatting>
  <conditionalFormatting sqref="CJ110:CJ111">
    <cfRule type="expression" priority="1057">
      <formula>#REF!</formula>
    </cfRule>
  </conditionalFormatting>
  <conditionalFormatting sqref="CJ111">
    <cfRule type="colorScale" priority="1056">
      <colorScale>
        <cfvo type="min"/>
        <cfvo type="max"/>
        <color theme="0"/>
        <color theme="0"/>
      </colorScale>
    </cfRule>
    <cfRule type="expression" dxfId="17520" priority="1058">
      <formula>CI111&lt;0</formula>
    </cfRule>
  </conditionalFormatting>
  <conditionalFormatting sqref="CJ117">
    <cfRule type="colorScale" priority="1072">
      <colorScale>
        <cfvo type="min"/>
        <cfvo type="max"/>
        <color theme="0"/>
        <color theme="0"/>
      </colorScale>
    </cfRule>
    <cfRule type="expression" dxfId="17519" priority="1073">
      <formula>CI117&lt;0</formula>
    </cfRule>
  </conditionalFormatting>
  <conditionalFormatting sqref="CJ117:CJ123">
    <cfRule type="expression" priority="1070">
      <formula>#REF!</formula>
    </cfRule>
  </conditionalFormatting>
  <conditionalFormatting sqref="CJ118:CJ123">
    <cfRule type="colorScale" priority="1069">
      <colorScale>
        <cfvo type="min"/>
        <cfvo type="max"/>
        <color theme="0"/>
        <color theme="0"/>
      </colorScale>
    </cfRule>
    <cfRule type="expression" dxfId="17518" priority="1071">
      <formula>CI118&lt;0</formula>
    </cfRule>
  </conditionalFormatting>
  <conditionalFormatting sqref="CJ126:CJ135">
    <cfRule type="expression" dxfId="17517" priority="1193">
      <formula>IF(CJ126="Validar","Rojo","Verde")</formula>
    </cfRule>
    <cfRule type="colorScale" priority="1194">
      <colorScale>
        <cfvo type="min"/>
        <cfvo type="max"/>
        <color theme="0"/>
        <color theme="0"/>
      </colorScale>
    </cfRule>
    <cfRule type="expression" priority="1195">
      <formula>$F$23</formula>
    </cfRule>
    <cfRule type="expression" dxfId="17516" priority="1196">
      <formula>CI126&lt;0</formula>
    </cfRule>
  </conditionalFormatting>
  <conditionalFormatting sqref="CI6">
    <cfRule type="colorScale" priority="1053">
      <colorScale>
        <cfvo type="min"/>
        <cfvo type="max"/>
        <color theme="0"/>
        <color theme="0"/>
      </colorScale>
    </cfRule>
    <cfRule type="expression" dxfId="17515" priority="1054">
      <formula>CH6&lt;0</formula>
    </cfRule>
  </conditionalFormatting>
  <conditionalFormatting sqref="CI6">
    <cfRule type="expression" dxfId="17514" priority="1051">
      <formula>IF(CI6="Validar","Rojo","Verde")</formula>
    </cfRule>
    <cfRule type="expression" priority="1052">
      <formula>#REF!</formula>
    </cfRule>
  </conditionalFormatting>
  <conditionalFormatting sqref="CI7:CI8">
    <cfRule type="colorScale" priority="1049">
      <colorScale>
        <cfvo type="min"/>
        <cfvo type="max"/>
        <color theme="0"/>
        <color theme="0"/>
      </colorScale>
    </cfRule>
    <cfRule type="expression" dxfId="17513" priority="1050">
      <formula>CH7&lt;0</formula>
    </cfRule>
  </conditionalFormatting>
  <conditionalFormatting sqref="CI7:CI8">
    <cfRule type="expression" dxfId="17512" priority="1047">
      <formula>IF(CI7="Validar","Rojo","Verde")</formula>
    </cfRule>
    <cfRule type="expression" priority="1048">
      <formula>#REF!</formula>
    </cfRule>
  </conditionalFormatting>
  <conditionalFormatting sqref="CM9">
    <cfRule type="colorScale" priority="1014">
      <colorScale>
        <cfvo type="min"/>
        <cfvo type="max"/>
        <color theme="0"/>
        <color theme="0"/>
      </colorScale>
    </cfRule>
    <cfRule type="expression" dxfId="17511" priority="1015">
      <formula>CL9&lt;0</formula>
    </cfRule>
  </conditionalFormatting>
  <conditionalFormatting sqref="CM9:CM20">
    <cfRule type="expression" dxfId="17510" priority="985">
      <formula>IF(CM9="Validar","Rojo","Verde")</formula>
    </cfRule>
    <cfRule type="expression" priority="987">
      <formula>#REF!</formula>
    </cfRule>
  </conditionalFormatting>
  <conditionalFormatting sqref="CM10">
    <cfRule type="colorScale" priority="991">
      <colorScale>
        <cfvo type="min"/>
        <cfvo type="max"/>
        <color theme="0"/>
        <color theme="0"/>
      </colorScale>
    </cfRule>
    <cfRule type="expression" dxfId="17509" priority="992">
      <formula>CL10&lt;0</formula>
    </cfRule>
  </conditionalFormatting>
  <conditionalFormatting sqref="CM11:CM14">
    <cfRule type="colorScale" priority="1012">
      <colorScale>
        <cfvo type="min"/>
        <cfvo type="max"/>
        <color theme="0"/>
        <color theme="0"/>
      </colorScale>
    </cfRule>
    <cfRule type="expression" dxfId="17508" priority="1013">
      <formula>CL11&lt;0</formula>
    </cfRule>
  </conditionalFormatting>
  <conditionalFormatting sqref="CM15">
    <cfRule type="colorScale" priority="989">
      <colorScale>
        <cfvo type="min"/>
        <cfvo type="max"/>
        <color theme="0"/>
        <color theme="0"/>
      </colorScale>
    </cfRule>
    <cfRule type="expression" dxfId="17507" priority="990">
      <formula>CL15&lt;0</formula>
    </cfRule>
  </conditionalFormatting>
  <conditionalFormatting sqref="CM16:CM17">
    <cfRule type="colorScale" priority="1010">
      <colorScale>
        <cfvo type="min"/>
        <cfvo type="max"/>
        <color theme="0"/>
        <color theme="0"/>
      </colorScale>
    </cfRule>
    <cfRule type="expression" dxfId="17506" priority="1011">
      <formula>CL16&lt;0</formula>
    </cfRule>
  </conditionalFormatting>
  <conditionalFormatting sqref="CM18">
    <cfRule type="colorScale" priority="986">
      <colorScale>
        <cfvo type="min"/>
        <cfvo type="max"/>
        <color theme="0"/>
        <color theme="0"/>
      </colorScale>
    </cfRule>
    <cfRule type="expression" dxfId="17505" priority="988">
      <formula>CL18&lt;0</formula>
    </cfRule>
  </conditionalFormatting>
  <conditionalFormatting sqref="CM19:CM20">
    <cfRule type="colorScale" priority="1008">
      <colorScale>
        <cfvo type="min"/>
        <cfvo type="max"/>
        <color theme="0"/>
        <color theme="0"/>
      </colorScale>
    </cfRule>
    <cfRule type="expression" dxfId="17504" priority="1009">
      <formula>CL19&lt;0</formula>
    </cfRule>
  </conditionalFormatting>
  <conditionalFormatting sqref="CM23">
    <cfRule type="colorScale" priority="983">
      <colorScale>
        <cfvo type="min"/>
        <cfvo type="max"/>
        <color theme="0"/>
        <color theme="0"/>
      </colorScale>
    </cfRule>
    <cfRule type="expression" dxfId="17503" priority="984">
      <formula>CL23&lt;0</formula>
    </cfRule>
  </conditionalFormatting>
  <conditionalFormatting sqref="CM23:CM31">
    <cfRule type="expression" dxfId="17502" priority="977">
      <formula>IF(CM23="Validar","Rojo","Verde")</formula>
    </cfRule>
    <cfRule type="expression" priority="979">
      <formula>#REF!</formula>
    </cfRule>
  </conditionalFormatting>
  <conditionalFormatting sqref="CM24">
    <cfRule type="colorScale" priority="1006">
      <colorScale>
        <cfvo type="min"/>
        <cfvo type="max"/>
        <color theme="0"/>
        <color theme="0"/>
      </colorScale>
    </cfRule>
    <cfRule type="expression" dxfId="17501" priority="1007">
      <formula>CL24&lt;0</formula>
    </cfRule>
  </conditionalFormatting>
  <conditionalFormatting sqref="CM25">
    <cfRule type="colorScale" priority="1004">
      <colorScale>
        <cfvo type="min"/>
        <cfvo type="max"/>
        <color theme="0"/>
        <color theme="0"/>
      </colorScale>
    </cfRule>
    <cfRule type="expression" dxfId="17500" priority="1005">
      <formula>CL25&lt;0</formula>
    </cfRule>
  </conditionalFormatting>
  <conditionalFormatting sqref="CM26">
    <cfRule type="colorScale" priority="981">
      <colorScale>
        <cfvo type="min"/>
        <cfvo type="max"/>
        <color theme="0"/>
        <color theme="0"/>
      </colorScale>
    </cfRule>
    <cfRule type="expression" dxfId="17499" priority="982">
      <formula>CL26&lt;0</formula>
    </cfRule>
  </conditionalFormatting>
  <conditionalFormatting sqref="CM27">
    <cfRule type="colorScale" priority="1002">
      <colorScale>
        <cfvo type="min"/>
        <cfvo type="max"/>
        <color theme="0"/>
        <color theme="0"/>
      </colorScale>
    </cfRule>
    <cfRule type="expression" dxfId="17498" priority="1003">
      <formula>CL27&lt;0</formula>
    </cfRule>
  </conditionalFormatting>
  <conditionalFormatting sqref="CM28">
    <cfRule type="colorScale" priority="1000">
      <colorScale>
        <cfvo type="min"/>
        <cfvo type="max"/>
        <color theme="0"/>
        <color theme="0"/>
      </colorScale>
    </cfRule>
    <cfRule type="expression" dxfId="17497" priority="1001">
      <formula>CL28&lt;0</formula>
    </cfRule>
  </conditionalFormatting>
  <conditionalFormatting sqref="CM29">
    <cfRule type="colorScale" priority="978">
      <colorScale>
        <cfvo type="min"/>
        <cfvo type="max"/>
        <color theme="0"/>
        <color theme="0"/>
      </colorScale>
    </cfRule>
    <cfRule type="expression" dxfId="17496" priority="980">
      <formula>CL29&lt;0</formula>
    </cfRule>
  </conditionalFormatting>
  <conditionalFormatting sqref="CM30">
    <cfRule type="colorScale" priority="998">
      <colorScale>
        <cfvo type="min"/>
        <cfvo type="max"/>
        <color theme="0"/>
        <color theme="0"/>
      </colorScale>
    </cfRule>
    <cfRule type="expression" dxfId="17495" priority="999">
      <formula>CL30&lt;0</formula>
    </cfRule>
  </conditionalFormatting>
  <conditionalFormatting sqref="CM31">
    <cfRule type="colorScale" priority="996">
      <colorScale>
        <cfvo type="min"/>
        <cfvo type="max"/>
        <color theme="0"/>
        <color theme="0"/>
      </colorScale>
    </cfRule>
    <cfRule type="expression" dxfId="17494" priority="997">
      <formula>CL31&lt;0</formula>
    </cfRule>
  </conditionalFormatting>
  <conditionalFormatting sqref="CM39">
    <cfRule type="colorScale" priority="974">
      <colorScale>
        <cfvo type="min"/>
        <cfvo type="max"/>
        <color theme="0"/>
        <color theme="0"/>
      </colorScale>
    </cfRule>
    <cfRule type="expression" priority="975">
      <formula>#REF!</formula>
    </cfRule>
    <cfRule type="expression" dxfId="17493" priority="976">
      <formula>CL39&lt;0</formula>
    </cfRule>
  </conditionalFormatting>
  <conditionalFormatting sqref="CM39:CM107">
    <cfRule type="expression" dxfId="17492" priority="912">
      <formula>IF(CM39="Validar","Rojo","Verde")</formula>
    </cfRule>
  </conditionalFormatting>
  <conditionalFormatting sqref="CM40:CM67">
    <cfRule type="colorScale" priority="993">
      <colorScale>
        <cfvo type="min"/>
        <cfvo type="max"/>
        <color theme="0"/>
        <color theme="0"/>
      </colorScale>
    </cfRule>
    <cfRule type="expression" priority="994">
      <formula>$F$19</formula>
    </cfRule>
    <cfRule type="expression" dxfId="17491" priority="995">
      <formula>CL40&lt;0</formula>
    </cfRule>
  </conditionalFormatting>
  <conditionalFormatting sqref="CM68">
    <cfRule type="colorScale" priority="971">
      <colorScale>
        <cfvo type="min"/>
        <cfvo type="max"/>
        <color theme="0"/>
        <color theme="0"/>
      </colorScale>
    </cfRule>
    <cfRule type="expression" priority="972">
      <formula>#REF!</formula>
    </cfRule>
    <cfRule type="expression" dxfId="17490" priority="973">
      <formula>CL68&lt;0</formula>
    </cfRule>
  </conditionalFormatting>
  <conditionalFormatting sqref="CM69:CM81">
    <cfRule type="colorScale" priority="1018">
      <colorScale>
        <cfvo type="min"/>
        <cfvo type="max"/>
        <color theme="0"/>
        <color theme="0"/>
      </colorScale>
    </cfRule>
    <cfRule type="expression" priority="1019">
      <formula>$F$19</formula>
    </cfRule>
    <cfRule type="expression" dxfId="17489" priority="1020">
      <formula>CL69&lt;0</formula>
    </cfRule>
  </conditionalFormatting>
  <conditionalFormatting sqref="CM82 CM92 CM103 CM107">
    <cfRule type="expression" dxfId="17488" priority="1017">
      <formula>CL82&lt;0</formula>
    </cfRule>
  </conditionalFormatting>
  <conditionalFormatting sqref="CM83">
    <cfRule type="colorScale" priority="913">
      <colorScale>
        <cfvo type="min"/>
        <cfvo type="max"/>
        <color theme="0"/>
        <color theme="0"/>
      </colorScale>
    </cfRule>
    <cfRule type="expression" priority="914">
      <formula>#REF!</formula>
    </cfRule>
    <cfRule type="expression" dxfId="17487" priority="915">
      <formula>CL83&lt;0</formula>
    </cfRule>
  </conditionalFormatting>
  <conditionalFormatting sqref="CM84:CM91">
    <cfRule type="colorScale" priority="1021">
      <colorScale>
        <cfvo type="min"/>
        <cfvo type="max"/>
        <color theme="0"/>
        <color theme="0"/>
      </colorScale>
    </cfRule>
    <cfRule type="expression" priority="1022">
      <formula>$F$19</formula>
    </cfRule>
    <cfRule type="expression" dxfId="17486" priority="1023">
      <formula>CL84&lt;0</formula>
    </cfRule>
  </conditionalFormatting>
  <conditionalFormatting sqref="CM92 CM82 CM103 CM107">
    <cfRule type="colorScale" priority="1016">
      <colorScale>
        <cfvo type="min"/>
        <cfvo type="max"/>
        <color theme="0"/>
        <color theme="0"/>
      </colorScale>
    </cfRule>
  </conditionalFormatting>
  <conditionalFormatting sqref="CM93">
    <cfRule type="colorScale" priority="968">
      <colorScale>
        <cfvo type="min"/>
        <cfvo type="max"/>
        <color theme="0"/>
        <color theme="0"/>
      </colorScale>
    </cfRule>
    <cfRule type="expression" priority="969">
      <formula>#REF!</formula>
    </cfRule>
    <cfRule type="expression" dxfId="17485" priority="970">
      <formula>CL93&lt;0</formula>
    </cfRule>
  </conditionalFormatting>
  <conditionalFormatting sqref="CM94:CM102">
    <cfRule type="colorScale" priority="1024">
      <colorScale>
        <cfvo type="min"/>
        <cfvo type="max"/>
        <color theme="0"/>
        <color theme="0"/>
      </colorScale>
    </cfRule>
    <cfRule type="expression" priority="1025">
      <formula>$F$19</formula>
    </cfRule>
    <cfRule type="expression" dxfId="17484" priority="1026">
      <formula>CL94&lt;0</formula>
    </cfRule>
  </conditionalFormatting>
  <conditionalFormatting sqref="CM104">
    <cfRule type="colorScale" priority="965">
      <colorScale>
        <cfvo type="min"/>
        <cfvo type="max"/>
        <color theme="0"/>
        <color theme="0"/>
      </colorScale>
    </cfRule>
    <cfRule type="expression" priority="966">
      <formula>#REF!</formula>
    </cfRule>
    <cfRule type="expression" dxfId="17483" priority="967">
      <formula>CL104&lt;0</formula>
    </cfRule>
  </conditionalFormatting>
  <conditionalFormatting sqref="CM105:CM106">
    <cfRule type="colorScale" priority="1027">
      <colorScale>
        <cfvo type="min"/>
        <cfvo type="max"/>
        <color theme="0"/>
        <color theme="0"/>
      </colorScale>
    </cfRule>
    <cfRule type="expression" priority="1028">
      <formula>$F$19</formula>
    </cfRule>
    <cfRule type="expression" dxfId="17482" priority="1029">
      <formula>CL105&lt;0</formula>
    </cfRule>
  </conditionalFormatting>
  <conditionalFormatting sqref="CM110">
    <cfRule type="colorScale" priority="1030">
      <colorScale>
        <cfvo type="min"/>
        <cfvo type="max"/>
        <color theme="0"/>
        <color theme="0"/>
      </colorScale>
    </cfRule>
    <cfRule type="expression" dxfId="17481" priority="1031">
      <formula>CL110&lt;0</formula>
    </cfRule>
  </conditionalFormatting>
  <conditionalFormatting sqref="CM110:CM111">
    <cfRule type="expression" priority="910">
      <formula>$F$19</formula>
    </cfRule>
  </conditionalFormatting>
  <conditionalFormatting sqref="CM111">
    <cfRule type="colorScale" priority="909">
      <colorScale>
        <cfvo type="min"/>
        <cfvo type="max"/>
        <color theme="0"/>
        <color theme="0"/>
      </colorScale>
    </cfRule>
    <cfRule type="expression" dxfId="17480" priority="911">
      <formula>CL111&lt;0</formula>
    </cfRule>
  </conditionalFormatting>
  <conditionalFormatting sqref="CM117:CM123">
    <cfRule type="colorScale" priority="1035">
      <colorScale>
        <cfvo type="min"/>
        <cfvo type="max"/>
        <color theme="0"/>
        <color theme="0"/>
      </colorScale>
    </cfRule>
    <cfRule type="expression" priority="1036">
      <formula>$F$19</formula>
    </cfRule>
    <cfRule type="expression" dxfId="17479" priority="1037">
      <formula>CL117&lt;0</formula>
    </cfRule>
  </conditionalFormatting>
  <conditionalFormatting sqref="CM125">
    <cfRule type="colorScale" priority="962">
      <colorScale>
        <cfvo type="min"/>
        <cfvo type="max"/>
        <color theme="0"/>
        <color theme="0"/>
      </colorScale>
    </cfRule>
    <cfRule type="expression" priority="963">
      <formula>#REF!</formula>
    </cfRule>
    <cfRule type="expression" dxfId="17478" priority="964">
      <formula>CL125&lt;0</formula>
    </cfRule>
  </conditionalFormatting>
  <conditionalFormatting sqref="CM125:CM135">
    <cfRule type="expression" dxfId="17477" priority="961">
      <formula>IF(CM125="Validar","Rojo","Verde")</formula>
    </cfRule>
  </conditionalFormatting>
  <conditionalFormatting sqref="CM126:CM132">
    <cfRule type="colorScale" priority="1038">
      <colorScale>
        <cfvo type="min"/>
        <cfvo type="max"/>
        <color theme="0"/>
        <color theme="0"/>
      </colorScale>
    </cfRule>
    <cfRule type="expression" dxfId="17476" priority="1040">
      <formula>CL126&lt;0</formula>
    </cfRule>
  </conditionalFormatting>
  <conditionalFormatting sqref="CM126:CM134">
    <cfRule type="expression" priority="1039">
      <formula>$F$19</formula>
    </cfRule>
  </conditionalFormatting>
  <conditionalFormatting sqref="CM133:CM134">
    <cfRule type="colorScale" priority="1041">
      <colorScale>
        <cfvo type="min"/>
        <cfvo type="max"/>
        <color theme="0"/>
        <color theme="0"/>
      </colorScale>
    </cfRule>
    <cfRule type="expression" dxfId="17475" priority="1042">
      <formula>CL133&lt;0</formula>
    </cfRule>
  </conditionalFormatting>
  <conditionalFormatting sqref="CM135">
    <cfRule type="colorScale" priority="1032">
      <colorScale>
        <cfvo type="min"/>
        <cfvo type="max"/>
        <color theme="0"/>
        <color theme="0"/>
      </colorScale>
    </cfRule>
    <cfRule type="expression" priority="1033">
      <formula>$F$23</formula>
    </cfRule>
    <cfRule type="expression" dxfId="17474" priority="1034">
      <formula>CL135&lt;0</formula>
    </cfRule>
  </conditionalFormatting>
  <conditionalFormatting sqref="CM110:CN111">
    <cfRule type="expression" dxfId="17473" priority="905">
      <formula>IF(CM110="Validar","Rojo","Verde")</formula>
    </cfRule>
  </conditionalFormatting>
  <conditionalFormatting sqref="CM117:CN123">
    <cfRule type="expression" dxfId="17472" priority="918">
      <formula>IF(CM117="Validar","Rojo","Verde")</formula>
    </cfRule>
  </conditionalFormatting>
  <conditionalFormatting sqref="CN40:CN66">
    <cfRule type="colorScale" priority="953">
      <colorScale>
        <cfvo type="min"/>
        <cfvo type="max"/>
        <color theme="0"/>
        <color theme="0"/>
      </colorScale>
    </cfRule>
    <cfRule type="expression" priority="954">
      <formula>#REF!</formula>
    </cfRule>
    <cfRule type="expression" dxfId="17471" priority="955">
      <formula>CM40&lt;0</formula>
    </cfRule>
  </conditionalFormatting>
  <conditionalFormatting sqref="CN40:CN67">
    <cfRule type="expression" dxfId="17470" priority="952">
      <formula>IF(CN40="Validar","Rojo","Verde")</formula>
    </cfRule>
  </conditionalFormatting>
  <conditionalFormatting sqref="CN67 CM82:CN82 CM92:CN92 CM103:CN103 CM107:CN107">
    <cfRule type="expression" priority="957">
      <formula>$F$23</formula>
    </cfRule>
  </conditionalFormatting>
  <conditionalFormatting sqref="CN67 CN82 CN92 CN103 CN107">
    <cfRule type="expression" dxfId="17469" priority="958">
      <formula>CM67&lt;0</formula>
    </cfRule>
  </conditionalFormatting>
  <conditionalFormatting sqref="CN69">
    <cfRule type="colorScale" priority="950">
      <colorScale>
        <cfvo type="min"/>
        <cfvo type="max"/>
        <color theme="0"/>
        <color theme="0"/>
      </colorScale>
    </cfRule>
    <cfRule type="expression" dxfId="17468" priority="951">
      <formula>CM69&lt;0</formula>
    </cfRule>
  </conditionalFormatting>
  <conditionalFormatting sqref="CN69:CN81">
    <cfRule type="expression" priority="948">
      <formula>#REF!</formula>
    </cfRule>
  </conditionalFormatting>
  <conditionalFormatting sqref="CN69:CN82">
    <cfRule type="expression" dxfId="17467" priority="946">
      <formula>IF(CN69="Validar","Rojo","Verde")</formula>
    </cfRule>
  </conditionalFormatting>
  <conditionalFormatting sqref="CN70:CN78">
    <cfRule type="colorScale" priority="947">
      <colorScale>
        <cfvo type="min"/>
        <cfvo type="max"/>
        <color theme="0"/>
        <color theme="0"/>
      </colorScale>
    </cfRule>
    <cfRule type="expression" dxfId="17466" priority="949">
      <formula>CM70&lt;0</formula>
    </cfRule>
  </conditionalFormatting>
  <conditionalFormatting sqref="CN79:CN81">
    <cfRule type="colorScale" priority="959">
      <colorScale>
        <cfvo type="min"/>
        <cfvo type="max"/>
        <color theme="0"/>
        <color theme="0"/>
      </colorScale>
    </cfRule>
    <cfRule type="expression" dxfId="17465" priority="960">
      <formula>CM79&lt;0</formula>
    </cfRule>
  </conditionalFormatting>
  <conditionalFormatting sqref="CN67 CN82 CN92 CN103 CN107">
    <cfRule type="colorScale" priority="956">
      <colorScale>
        <cfvo type="min"/>
        <cfvo type="max"/>
        <color theme="0"/>
        <color theme="0"/>
      </colorScale>
    </cfRule>
  </conditionalFormatting>
  <conditionalFormatting sqref="CN84">
    <cfRule type="colorScale" priority="944">
      <colorScale>
        <cfvo type="min"/>
        <cfvo type="max"/>
        <color theme="0"/>
        <color theme="0"/>
      </colorScale>
    </cfRule>
    <cfRule type="expression" dxfId="17464" priority="945">
      <formula>CM84&lt;0</formula>
    </cfRule>
  </conditionalFormatting>
  <conditionalFormatting sqref="CN84:CN91">
    <cfRule type="expression" priority="942">
      <formula>#REF!</formula>
    </cfRule>
  </conditionalFormatting>
  <conditionalFormatting sqref="CN84:CN92">
    <cfRule type="expression" dxfId="17463" priority="940">
      <formula>IF(CN84="Validar","Rojo","Verde")</formula>
    </cfRule>
  </conditionalFormatting>
  <conditionalFormatting sqref="CN85:CN91">
    <cfRule type="colorScale" priority="941">
      <colorScale>
        <cfvo type="min"/>
        <cfvo type="max"/>
        <color theme="0"/>
        <color theme="0"/>
      </colorScale>
    </cfRule>
    <cfRule type="expression" dxfId="17462" priority="943">
      <formula>CM85&lt;0</formula>
    </cfRule>
  </conditionalFormatting>
  <conditionalFormatting sqref="CN94">
    <cfRule type="colorScale" priority="938">
      <colorScale>
        <cfvo type="min"/>
        <cfvo type="max"/>
        <color theme="0"/>
        <color theme="0"/>
      </colorScale>
    </cfRule>
    <cfRule type="expression" dxfId="17461" priority="939">
      <formula>CM94&lt;0</formula>
    </cfRule>
  </conditionalFormatting>
  <conditionalFormatting sqref="CN94:CN102">
    <cfRule type="expression" priority="932">
      <formula>#REF!</formula>
    </cfRule>
  </conditionalFormatting>
  <conditionalFormatting sqref="CN94:CN103">
    <cfRule type="expression" dxfId="17460" priority="930">
      <formula>IF(CN94="Validar","Rojo","Verde")</formula>
    </cfRule>
  </conditionalFormatting>
  <conditionalFormatting sqref="CN95:CN100">
    <cfRule type="colorScale" priority="936">
      <colorScale>
        <cfvo type="min"/>
        <cfvo type="max"/>
        <color theme="0"/>
        <color theme="0"/>
      </colorScale>
    </cfRule>
    <cfRule type="expression" dxfId="17459" priority="937">
      <formula>CM95&lt;0</formula>
    </cfRule>
  </conditionalFormatting>
  <conditionalFormatting sqref="CN101">
    <cfRule type="colorScale" priority="934">
      <colorScale>
        <cfvo type="min"/>
        <cfvo type="max"/>
        <color theme="0"/>
        <color theme="0"/>
      </colorScale>
    </cfRule>
    <cfRule type="expression" dxfId="17458" priority="935">
      <formula>CM101&lt;0</formula>
    </cfRule>
  </conditionalFormatting>
  <conditionalFormatting sqref="CN102">
    <cfRule type="colorScale" priority="931">
      <colorScale>
        <cfvo type="min"/>
        <cfvo type="max"/>
        <color theme="0"/>
        <color theme="0"/>
      </colorScale>
    </cfRule>
    <cfRule type="expression" dxfId="17457" priority="933">
      <formula>CM102&lt;0</formula>
    </cfRule>
  </conditionalFormatting>
  <conditionalFormatting sqref="CN105">
    <cfRule type="colorScale" priority="928">
      <colorScale>
        <cfvo type="min"/>
        <cfvo type="max"/>
        <color theme="0"/>
        <color theme="0"/>
      </colorScale>
    </cfRule>
    <cfRule type="expression" dxfId="17456" priority="929">
      <formula>CM105&lt;0</formula>
    </cfRule>
  </conditionalFormatting>
  <conditionalFormatting sqref="CN105:CN106">
    <cfRule type="expression" priority="926">
      <formula>#REF!</formula>
    </cfRule>
  </conditionalFormatting>
  <conditionalFormatting sqref="CN105:CN107">
    <cfRule type="expression" dxfId="17455" priority="924">
      <formula>IF(CN105="Validar","Rojo","Verde")</formula>
    </cfRule>
  </conditionalFormatting>
  <conditionalFormatting sqref="CN106">
    <cfRule type="colorScale" priority="925">
      <colorScale>
        <cfvo type="min"/>
        <cfvo type="max"/>
        <color theme="0"/>
        <color theme="0"/>
      </colorScale>
    </cfRule>
    <cfRule type="expression" dxfId="17454" priority="927">
      <formula>CM106&lt;0</formula>
    </cfRule>
  </conditionalFormatting>
  <conditionalFormatting sqref="CN110">
    <cfRule type="colorScale" priority="916">
      <colorScale>
        <cfvo type="min"/>
        <cfvo type="max"/>
        <color theme="0"/>
        <color theme="0"/>
      </colorScale>
    </cfRule>
    <cfRule type="expression" dxfId="17453" priority="917">
      <formula>CM110&lt;0</formula>
    </cfRule>
  </conditionalFormatting>
  <conditionalFormatting sqref="CN110:CN111">
    <cfRule type="expression" priority="907">
      <formula>#REF!</formula>
    </cfRule>
  </conditionalFormatting>
  <conditionalFormatting sqref="CN111">
    <cfRule type="colorScale" priority="906">
      <colorScale>
        <cfvo type="min"/>
        <cfvo type="max"/>
        <color theme="0"/>
        <color theme="0"/>
      </colorScale>
    </cfRule>
    <cfRule type="expression" dxfId="17452" priority="908">
      <formula>CM111&lt;0</formula>
    </cfRule>
  </conditionalFormatting>
  <conditionalFormatting sqref="CN117">
    <cfRule type="colorScale" priority="922">
      <colorScale>
        <cfvo type="min"/>
        <cfvo type="max"/>
        <color theme="0"/>
        <color theme="0"/>
      </colorScale>
    </cfRule>
    <cfRule type="expression" dxfId="17451" priority="923">
      <formula>CM117&lt;0</formula>
    </cfRule>
  </conditionalFormatting>
  <conditionalFormatting sqref="CN117:CN123">
    <cfRule type="expression" priority="920">
      <formula>#REF!</formula>
    </cfRule>
  </conditionalFormatting>
  <conditionalFormatting sqref="CN118:CN123">
    <cfRule type="colorScale" priority="919">
      <colorScale>
        <cfvo type="min"/>
        <cfvo type="max"/>
        <color theme="0"/>
        <color theme="0"/>
      </colorScale>
    </cfRule>
    <cfRule type="expression" dxfId="17450" priority="921">
      <formula>CM118&lt;0</formula>
    </cfRule>
  </conditionalFormatting>
  <conditionalFormatting sqref="CN126:CN135">
    <cfRule type="expression" dxfId="17449" priority="1043">
      <formula>IF(CN126="Validar","Rojo","Verde")</formula>
    </cfRule>
    <cfRule type="colorScale" priority="1044">
      <colorScale>
        <cfvo type="min"/>
        <cfvo type="max"/>
        <color theme="0"/>
        <color theme="0"/>
      </colorScale>
    </cfRule>
    <cfRule type="expression" priority="1045">
      <formula>$F$23</formula>
    </cfRule>
    <cfRule type="expression" dxfId="17448" priority="1046">
      <formula>CM126&lt;0</formula>
    </cfRule>
  </conditionalFormatting>
  <conditionalFormatting sqref="CM6">
    <cfRule type="colorScale" priority="903">
      <colorScale>
        <cfvo type="min"/>
        <cfvo type="max"/>
        <color theme="0"/>
        <color theme="0"/>
      </colorScale>
    </cfRule>
    <cfRule type="expression" dxfId="17447" priority="904">
      <formula>CL6&lt;0</formula>
    </cfRule>
  </conditionalFormatting>
  <conditionalFormatting sqref="CM6">
    <cfRule type="expression" dxfId="17446" priority="901">
      <formula>IF(CM6="Validar","Rojo","Verde")</formula>
    </cfRule>
    <cfRule type="expression" priority="902">
      <formula>#REF!</formula>
    </cfRule>
  </conditionalFormatting>
  <conditionalFormatting sqref="CM7:CM8">
    <cfRule type="colorScale" priority="899">
      <colorScale>
        <cfvo type="min"/>
        <cfvo type="max"/>
        <color theme="0"/>
        <color theme="0"/>
      </colorScale>
    </cfRule>
    <cfRule type="expression" dxfId="17445" priority="900">
      <formula>CL7&lt;0</formula>
    </cfRule>
  </conditionalFormatting>
  <conditionalFormatting sqref="CM7:CM8">
    <cfRule type="expression" dxfId="17444" priority="897">
      <formula>IF(CM7="Validar","Rojo","Verde")</formula>
    </cfRule>
    <cfRule type="expression" priority="898">
      <formula>#REF!</formula>
    </cfRule>
  </conditionalFormatting>
  <conditionalFormatting sqref="CP9">
    <cfRule type="colorScale" priority="864">
      <colorScale>
        <cfvo type="min"/>
        <cfvo type="max"/>
        <color theme="0"/>
        <color theme="0"/>
      </colorScale>
    </cfRule>
    <cfRule type="expression" dxfId="17443" priority="865">
      <formula>CO9&lt;0</formula>
    </cfRule>
  </conditionalFormatting>
  <conditionalFormatting sqref="CP9:CP20">
    <cfRule type="expression" dxfId="17442" priority="835">
      <formula>IF(CP9="Validar","Rojo","Verde")</formula>
    </cfRule>
    <cfRule type="expression" priority="837">
      <formula>#REF!</formula>
    </cfRule>
  </conditionalFormatting>
  <conditionalFormatting sqref="CP10">
    <cfRule type="colorScale" priority="841">
      <colorScale>
        <cfvo type="min"/>
        <cfvo type="max"/>
        <color theme="0"/>
        <color theme="0"/>
      </colorScale>
    </cfRule>
    <cfRule type="expression" dxfId="17441" priority="842">
      <formula>CO10&lt;0</formula>
    </cfRule>
  </conditionalFormatting>
  <conditionalFormatting sqref="CP11:CP14">
    <cfRule type="colorScale" priority="862">
      <colorScale>
        <cfvo type="min"/>
        <cfvo type="max"/>
        <color theme="0"/>
        <color theme="0"/>
      </colorScale>
    </cfRule>
    <cfRule type="expression" dxfId="17440" priority="863">
      <formula>CO11&lt;0</formula>
    </cfRule>
  </conditionalFormatting>
  <conditionalFormatting sqref="CP15">
    <cfRule type="colorScale" priority="839">
      <colorScale>
        <cfvo type="min"/>
        <cfvo type="max"/>
        <color theme="0"/>
        <color theme="0"/>
      </colorScale>
    </cfRule>
    <cfRule type="expression" dxfId="17439" priority="840">
      <formula>CO15&lt;0</formula>
    </cfRule>
  </conditionalFormatting>
  <conditionalFormatting sqref="CP16:CP17">
    <cfRule type="colorScale" priority="860">
      <colorScale>
        <cfvo type="min"/>
        <cfvo type="max"/>
        <color theme="0"/>
        <color theme="0"/>
      </colorScale>
    </cfRule>
    <cfRule type="expression" dxfId="17438" priority="861">
      <formula>CO16&lt;0</formula>
    </cfRule>
  </conditionalFormatting>
  <conditionalFormatting sqref="CP18">
    <cfRule type="colorScale" priority="836">
      <colorScale>
        <cfvo type="min"/>
        <cfvo type="max"/>
        <color theme="0"/>
        <color theme="0"/>
      </colorScale>
    </cfRule>
    <cfRule type="expression" dxfId="17437" priority="838">
      <formula>CO18&lt;0</formula>
    </cfRule>
  </conditionalFormatting>
  <conditionalFormatting sqref="CP19:CP20">
    <cfRule type="colorScale" priority="858">
      <colorScale>
        <cfvo type="min"/>
        <cfvo type="max"/>
        <color theme="0"/>
        <color theme="0"/>
      </colorScale>
    </cfRule>
    <cfRule type="expression" dxfId="17436" priority="859">
      <formula>CO19&lt;0</formula>
    </cfRule>
  </conditionalFormatting>
  <conditionalFormatting sqref="CP23">
    <cfRule type="colorScale" priority="833">
      <colorScale>
        <cfvo type="min"/>
        <cfvo type="max"/>
        <color theme="0"/>
        <color theme="0"/>
      </colorScale>
    </cfRule>
    <cfRule type="expression" dxfId="17435" priority="834">
      <formula>CO23&lt;0</formula>
    </cfRule>
  </conditionalFormatting>
  <conditionalFormatting sqref="CP23:CP31">
    <cfRule type="expression" dxfId="17434" priority="827">
      <formula>IF(CP23="Validar","Rojo","Verde")</formula>
    </cfRule>
    <cfRule type="expression" priority="829">
      <formula>#REF!</formula>
    </cfRule>
  </conditionalFormatting>
  <conditionalFormatting sqref="CP24">
    <cfRule type="colorScale" priority="856">
      <colorScale>
        <cfvo type="min"/>
        <cfvo type="max"/>
        <color theme="0"/>
        <color theme="0"/>
      </colorScale>
    </cfRule>
    <cfRule type="expression" dxfId="17433" priority="857">
      <formula>CO24&lt;0</formula>
    </cfRule>
  </conditionalFormatting>
  <conditionalFormatting sqref="CP25">
    <cfRule type="colorScale" priority="854">
      <colorScale>
        <cfvo type="min"/>
        <cfvo type="max"/>
        <color theme="0"/>
        <color theme="0"/>
      </colorScale>
    </cfRule>
    <cfRule type="expression" dxfId="17432" priority="855">
      <formula>CO25&lt;0</formula>
    </cfRule>
  </conditionalFormatting>
  <conditionalFormatting sqref="CP26">
    <cfRule type="colorScale" priority="831">
      <colorScale>
        <cfvo type="min"/>
        <cfvo type="max"/>
        <color theme="0"/>
        <color theme="0"/>
      </colorScale>
    </cfRule>
    <cfRule type="expression" dxfId="17431" priority="832">
      <formula>CO26&lt;0</formula>
    </cfRule>
  </conditionalFormatting>
  <conditionalFormatting sqref="CP27">
    <cfRule type="colorScale" priority="852">
      <colorScale>
        <cfvo type="min"/>
        <cfvo type="max"/>
        <color theme="0"/>
        <color theme="0"/>
      </colorScale>
    </cfRule>
    <cfRule type="expression" dxfId="17430" priority="853">
      <formula>CO27&lt;0</formula>
    </cfRule>
  </conditionalFormatting>
  <conditionalFormatting sqref="CP28">
    <cfRule type="colorScale" priority="850">
      <colorScale>
        <cfvo type="min"/>
        <cfvo type="max"/>
        <color theme="0"/>
        <color theme="0"/>
      </colorScale>
    </cfRule>
    <cfRule type="expression" dxfId="17429" priority="851">
      <formula>CO28&lt;0</formula>
    </cfRule>
  </conditionalFormatting>
  <conditionalFormatting sqref="CP29">
    <cfRule type="colorScale" priority="828">
      <colorScale>
        <cfvo type="min"/>
        <cfvo type="max"/>
        <color theme="0"/>
        <color theme="0"/>
      </colorScale>
    </cfRule>
    <cfRule type="expression" dxfId="17428" priority="830">
      <formula>CO29&lt;0</formula>
    </cfRule>
  </conditionalFormatting>
  <conditionalFormatting sqref="CP30">
    <cfRule type="colorScale" priority="848">
      <colorScale>
        <cfvo type="min"/>
        <cfvo type="max"/>
        <color theme="0"/>
        <color theme="0"/>
      </colorScale>
    </cfRule>
    <cfRule type="expression" dxfId="17427" priority="849">
      <formula>CO30&lt;0</formula>
    </cfRule>
  </conditionalFormatting>
  <conditionalFormatting sqref="CP31">
    <cfRule type="colorScale" priority="846">
      <colorScale>
        <cfvo type="min"/>
        <cfvo type="max"/>
        <color theme="0"/>
        <color theme="0"/>
      </colorScale>
    </cfRule>
    <cfRule type="expression" dxfId="17426" priority="847">
      <formula>CO31&lt;0</formula>
    </cfRule>
  </conditionalFormatting>
  <conditionalFormatting sqref="CP39">
    <cfRule type="colorScale" priority="824">
      <colorScale>
        <cfvo type="min"/>
        <cfvo type="max"/>
        <color theme="0"/>
        <color theme="0"/>
      </colorScale>
    </cfRule>
    <cfRule type="expression" priority="825">
      <formula>#REF!</formula>
    </cfRule>
    <cfRule type="expression" dxfId="17425" priority="826">
      <formula>CO39&lt;0</formula>
    </cfRule>
  </conditionalFormatting>
  <conditionalFormatting sqref="CP39:CP107">
    <cfRule type="expression" dxfId="17424" priority="762">
      <formula>IF(CP39="Validar","Rojo","Verde")</formula>
    </cfRule>
  </conditionalFormatting>
  <conditionalFormatting sqref="CP40:CP67">
    <cfRule type="colorScale" priority="843">
      <colorScale>
        <cfvo type="min"/>
        <cfvo type="max"/>
        <color theme="0"/>
        <color theme="0"/>
      </colorScale>
    </cfRule>
    <cfRule type="expression" priority="844">
      <formula>$F$19</formula>
    </cfRule>
    <cfRule type="expression" dxfId="17423" priority="845">
      <formula>CO40&lt;0</formula>
    </cfRule>
  </conditionalFormatting>
  <conditionalFormatting sqref="CP68">
    <cfRule type="colorScale" priority="821">
      <colorScale>
        <cfvo type="min"/>
        <cfvo type="max"/>
        <color theme="0"/>
        <color theme="0"/>
      </colorScale>
    </cfRule>
    <cfRule type="expression" priority="822">
      <formula>#REF!</formula>
    </cfRule>
    <cfRule type="expression" dxfId="17422" priority="823">
      <formula>CO68&lt;0</formula>
    </cfRule>
  </conditionalFormatting>
  <conditionalFormatting sqref="CP69:CP81">
    <cfRule type="colorScale" priority="868">
      <colorScale>
        <cfvo type="min"/>
        <cfvo type="max"/>
        <color theme="0"/>
        <color theme="0"/>
      </colorScale>
    </cfRule>
    <cfRule type="expression" priority="869">
      <formula>$F$19</formula>
    </cfRule>
    <cfRule type="expression" dxfId="17421" priority="870">
      <formula>CO69&lt;0</formula>
    </cfRule>
  </conditionalFormatting>
  <conditionalFormatting sqref="CP82 CP92 CP103 CP107">
    <cfRule type="expression" dxfId="17420" priority="867">
      <formula>CO82&lt;0</formula>
    </cfRule>
  </conditionalFormatting>
  <conditionalFormatting sqref="CP83">
    <cfRule type="colorScale" priority="763">
      <colorScale>
        <cfvo type="min"/>
        <cfvo type="max"/>
        <color theme="0"/>
        <color theme="0"/>
      </colorScale>
    </cfRule>
    <cfRule type="expression" priority="764">
      <formula>#REF!</formula>
    </cfRule>
    <cfRule type="expression" dxfId="17419" priority="765">
      <formula>CO83&lt;0</formula>
    </cfRule>
  </conditionalFormatting>
  <conditionalFormatting sqref="CP84:CP91">
    <cfRule type="colorScale" priority="871">
      <colorScale>
        <cfvo type="min"/>
        <cfvo type="max"/>
        <color theme="0"/>
        <color theme="0"/>
      </colorScale>
    </cfRule>
    <cfRule type="expression" priority="872">
      <formula>$F$19</formula>
    </cfRule>
    <cfRule type="expression" dxfId="17418" priority="873">
      <formula>CO84&lt;0</formula>
    </cfRule>
  </conditionalFormatting>
  <conditionalFormatting sqref="CP92 CP82 CP103 CP107">
    <cfRule type="colorScale" priority="866">
      <colorScale>
        <cfvo type="min"/>
        <cfvo type="max"/>
        <color theme="0"/>
        <color theme="0"/>
      </colorScale>
    </cfRule>
  </conditionalFormatting>
  <conditionalFormatting sqref="CP93">
    <cfRule type="colorScale" priority="818">
      <colorScale>
        <cfvo type="min"/>
        <cfvo type="max"/>
        <color theme="0"/>
        <color theme="0"/>
      </colorScale>
    </cfRule>
    <cfRule type="expression" priority="819">
      <formula>#REF!</formula>
    </cfRule>
    <cfRule type="expression" dxfId="17417" priority="820">
      <formula>CO93&lt;0</formula>
    </cfRule>
  </conditionalFormatting>
  <conditionalFormatting sqref="CP94:CP102">
    <cfRule type="colorScale" priority="874">
      <colorScale>
        <cfvo type="min"/>
        <cfvo type="max"/>
        <color theme="0"/>
        <color theme="0"/>
      </colorScale>
    </cfRule>
    <cfRule type="expression" priority="875">
      <formula>$F$19</formula>
    </cfRule>
    <cfRule type="expression" dxfId="17416" priority="876">
      <formula>CO94&lt;0</formula>
    </cfRule>
  </conditionalFormatting>
  <conditionalFormatting sqref="CP104">
    <cfRule type="colorScale" priority="815">
      <colorScale>
        <cfvo type="min"/>
        <cfvo type="max"/>
        <color theme="0"/>
        <color theme="0"/>
      </colorScale>
    </cfRule>
    <cfRule type="expression" priority="816">
      <formula>#REF!</formula>
    </cfRule>
    <cfRule type="expression" dxfId="17415" priority="817">
      <formula>CO104&lt;0</formula>
    </cfRule>
  </conditionalFormatting>
  <conditionalFormatting sqref="CP105:CP106">
    <cfRule type="colorScale" priority="877">
      <colorScale>
        <cfvo type="min"/>
        <cfvo type="max"/>
        <color theme="0"/>
        <color theme="0"/>
      </colorScale>
    </cfRule>
    <cfRule type="expression" priority="878">
      <formula>$F$19</formula>
    </cfRule>
    <cfRule type="expression" dxfId="17414" priority="879">
      <formula>CO105&lt;0</formula>
    </cfRule>
  </conditionalFormatting>
  <conditionalFormatting sqref="CP110">
    <cfRule type="colorScale" priority="880">
      <colorScale>
        <cfvo type="min"/>
        <cfvo type="max"/>
        <color theme="0"/>
        <color theme="0"/>
      </colorScale>
    </cfRule>
    <cfRule type="expression" dxfId="17413" priority="881">
      <formula>CO110&lt;0</formula>
    </cfRule>
  </conditionalFormatting>
  <conditionalFormatting sqref="CP110:CP111">
    <cfRule type="expression" priority="760">
      <formula>$F$19</formula>
    </cfRule>
  </conditionalFormatting>
  <conditionalFormatting sqref="CP111">
    <cfRule type="colorScale" priority="759">
      <colorScale>
        <cfvo type="min"/>
        <cfvo type="max"/>
        <color theme="0"/>
        <color theme="0"/>
      </colorScale>
    </cfRule>
    <cfRule type="expression" dxfId="17412" priority="761">
      <formula>CO111&lt;0</formula>
    </cfRule>
  </conditionalFormatting>
  <conditionalFormatting sqref="CP117:CP123">
    <cfRule type="colorScale" priority="885">
      <colorScale>
        <cfvo type="min"/>
        <cfvo type="max"/>
        <color theme="0"/>
        <color theme="0"/>
      </colorScale>
    </cfRule>
    <cfRule type="expression" priority="886">
      <formula>$F$19</formula>
    </cfRule>
    <cfRule type="expression" dxfId="17411" priority="887">
      <formula>CO117&lt;0</formula>
    </cfRule>
  </conditionalFormatting>
  <conditionalFormatting sqref="CP125">
    <cfRule type="colorScale" priority="812">
      <colorScale>
        <cfvo type="min"/>
        <cfvo type="max"/>
        <color theme="0"/>
        <color theme="0"/>
      </colorScale>
    </cfRule>
    <cfRule type="expression" priority="813">
      <formula>#REF!</formula>
    </cfRule>
    <cfRule type="expression" dxfId="17410" priority="814">
      <formula>CO125&lt;0</formula>
    </cfRule>
  </conditionalFormatting>
  <conditionalFormatting sqref="CP125:CP135">
    <cfRule type="expression" dxfId="17409" priority="811">
      <formula>IF(CP125="Validar","Rojo","Verde")</formula>
    </cfRule>
  </conditionalFormatting>
  <conditionalFormatting sqref="CP126:CP132">
    <cfRule type="colorScale" priority="888">
      <colorScale>
        <cfvo type="min"/>
        <cfvo type="max"/>
        <color theme="0"/>
        <color theme="0"/>
      </colorScale>
    </cfRule>
    <cfRule type="expression" dxfId="17408" priority="890">
      <formula>CO126&lt;0</formula>
    </cfRule>
  </conditionalFormatting>
  <conditionalFormatting sqref="CP126:CP134">
    <cfRule type="expression" priority="889">
      <formula>$F$19</formula>
    </cfRule>
  </conditionalFormatting>
  <conditionalFormatting sqref="CP133:CP134">
    <cfRule type="colorScale" priority="891">
      <colorScale>
        <cfvo type="min"/>
        <cfvo type="max"/>
        <color theme="0"/>
        <color theme="0"/>
      </colorScale>
    </cfRule>
    <cfRule type="expression" dxfId="17407" priority="892">
      <formula>CO133&lt;0</formula>
    </cfRule>
  </conditionalFormatting>
  <conditionalFormatting sqref="CP135">
    <cfRule type="colorScale" priority="882">
      <colorScale>
        <cfvo type="min"/>
        <cfvo type="max"/>
        <color theme="0"/>
        <color theme="0"/>
      </colorScale>
    </cfRule>
    <cfRule type="expression" priority="883">
      <formula>$F$23</formula>
    </cfRule>
    <cfRule type="expression" dxfId="17406" priority="884">
      <formula>CO135&lt;0</formula>
    </cfRule>
  </conditionalFormatting>
  <conditionalFormatting sqref="CP110:CQ111">
    <cfRule type="expression" dxfId="17405" priority="755">
      <formula>IF(CP110="Validar","Rojo","Verde")</formula>
    </cfRule>
  </conditionalFormatting>
  <conditionalFormatting sqref="CP117:CQ123">
    <cfRule type="expression" dxfId="17404" priority="768">
      <formula>IF(CP117="Validar","Rojo","Verde")</formula>
    </cfRule>
  </conditionalFormatting>
  <conditionalFormatting sqref="CQ40:CQ66">
    <cfRule type="colorScale" priority="803">
      <colorScale>
        <cfvo type="min"/>
        <cfvo type="max"/>
        <color theme="0"/>
        <color theme="0"/>
      </colorScale>
    </cfRule>
    <cfRule type="expression" priority="804">
      <formula>#REF!</formula>
    </cfRule>
    <cfRule type="expression" dxfId="17403" priority="805">
      <formula>CP40&lt;0</formula>
    </cfRule>
  </conditionalFormatting>
  <conditionalFormatting sqref="CQ40:CQ67">
    <cfRule type="expression" dxfId="17402" priority="802">
      <formula>IF(CQ40="Validar","Rojo","Verde")</formula>
    </cfRule>
  </conditionalFormatting>
  <conditionalFormatting sqref="CQ67 CP82:CQ82 CP92:CQ92 CP103:CQ103 CP107:CQ107">
    <cfRule type="expression" priority="807">
      <formula>$F$23</formula>
    </cfRule>
  </conditionalFormatting>
  <conditionalFormatting sqref="CQ67 CQ82 CQ92 CQ103 CQ107">
    <cfRule type="expression" dxfId="17401" priority="808">
      <formula>CP67&lt;0</formula>
    </cfRule>
  </conditionalFormatting>
  <conditionalFormatting sqref="CQ69">
    <cfRule type="colorScale" priority="800">
      <colorScale>
        <cfvo type="min"/>
        <cfvo type="max"/>
        <color theme="0"/>
        <color theme="0"/>
      </colorScale>
    </cfRule>
    <cfRule type="expression" dxfId="17400" priority="801">
      <formula>CP69&lt;0</formula>
    </cfRule>
  </conditionalFormatting>
  <conditionalFormatting sqref="CQ69:CQ81">
    <cfRule type="expression" priority="798">
      <formula>#REF!</formula>
    </cfRule>
  </conditionalFormatting>
  <conditionalFormatting sqref="CQ69:CQ82">
    <cfRule type="expression" dxfId="17399" priority="796">
      <formula>IF(CQ69="Validar","Rojo","Verde")</formula>
    </cfRule>
  </conditionalFormatting>
  <conditionalFormatting sqref="CQ70:CQ78">
    <cfRule type="colorScale" priority="797">
      <colorScale>
        <cfvo type="min"/>
        <cfvo type="max"/>
        <color theme="0"/>
        <color theme="0"/>
      </colorScale>
    </cfRule>
    <cfRule type="expression" dxfId="17398" priority="799">
      <formula>CP70&lt;0</formula>
    </cfRule>
  </conditionalFormatting>
  <conditionalFormatting sqref="CQ79:CQ81">
    <cfRule type="colorScale" priority="809">
      <colorScale>
        <cfvo type="min"/>
        <cfvo type="max"/>
        <color theme="0"/>
        <color theme="0"/>
      </colorScale>
    </cfRule>
    <cfRule type="expression" dxfId="17397" priority="810">
      <formula>CP79&lt;0</formula>
    </cfRule>
  </conditionalFormatting>
  <conditionalFormatting sqref="CQ67 CQ82 CQ92 CQ103 CQ107">
    <cfRule type="colorScale" priority="806">
      <colorScale>
        <cfvo type="min"/>
        <cfvo type="max"/>
        <color theme="0"/>
        <color theme="0"/>
      </colorScale>
    </cfRule>
  </conditionalFormatting>
  <conditionalFormatting sqref="CQ84">
    <cfRule type="colorScale" priority="794">
      <colorScale>
        <cfvo type="min"/>
        <cfvo type="max"/>
        <color theme="0"/>
        <color theme="0"/>
      </colorScale>
    </cfRule>
    <cfRule type="expression" dxfId="17396" priority="795">
      <formula>CP84&lt;0</formula>
    </cfRule>
  </conditionalFormatting>
  <conditionalFormatting sqref="CQ84:CQ91">
    <cfRule type="expression" priority="792">
      <formula>#REF!</formula>
    </cfRule>
  </conditionalFormatting>
  <conditionalFormatting sqref="CQ84:CQ92">
    <cfRule type="expression" dxfId="17395" priority="790">
      <formula>IF(CQ84="Validar","Rojo","Verde")</formula>
    </cfRule>
  </conditionalFormatting>
  <conditionalFormatting sqref="CQ85:CQ91">
    <cfRule type="colorScale" priority="791">
      <colorScale>
        <cfvo type="min"/>
        <cfvo type="max"/>
        <color theme="0"/>
        <color theme="0"/>
      </colorScale>
    </cfRule>
    <cfRule type="expression" dxfId="17394" priority="793">
      <formula>CP85&lt;0</formula>
    </cfRule>
  </conditionalFormatting>
  <conditionalFormatting sqref="CQ94">
    <cfRule type="colorScale" priority="788">
      <colorScale>
        <cfvo type="min"/>
        <cfvo type="max"/>
        <color theme="0"/>
        <color theme="0"/>
      </colorScale>
    </cfRule>
    <cfRule type="expression" dxfId="17393" priority="789">
      <formula>CP94&lt;0</formula>
    </cfRule>
  </conditionalFormatting>
  <conditionalFormatting sqref="CQ94:CQ102">
    <cfRule type="expression" priority="782">
      <formula>#REF!</formula>
    </cfRule>
  </conditionalFormatting>
  <conditionalFormatting sqref="CQ94:CQ103">
    <cfRule type="expression" dxfId="17392" priority="780">
      <formula>IF(CQ94="Validar","Rojo","Verde")</formula>
    </cfRule>
  </conditionalFormatting>
  <conditionalFormatting sqref="CQ95:CQ100">
    <cfRule type="colorScale" priority="786">
      <colorScale>
        <cfvo type="min"/>
        <cfvo type="max"/>
        <color theme="0"/>
        <color theme="0"/>
      </colorScale>
    </cfRule>
    <cfRule type="expression" dxfId="17391" priority="787">
      <formula>CP95&lt;0</formula>
    </cfRule>
  </conditionalFormatting>
  <conditionalFormatting sqref="CQ101">
    <cfRule type="colorScale" priority="784">
      <colorScale>
        <cfvo type="min"/>
        <cfvo type="max"/>
        <color theme="0"/>
        <color theme="0"/>
      </colorScale>
    </cfRule>
    <cfRule type="expression" dxfId="17390" priority="785">
      <formula>CP101&lt;0</formula>
    </cfRule>
  </conditionalFormatting>
  <conditionalFormatting sqref="CQ102">
    <cfRule type="colorScale" priority="781">
      <colorScale>
        <cfvo type="min"/>
        <cfvo type="max"/>
        <color theme="0"/>
        <color theme="0"/>
      </colorScale>
    </cfRule>
    <cfRule type="expression" dxfId="17389" priority="783">
      <formula>CP102&lt;0</formula>
    </cfRule>
  </conditionalFormatting>
  <conditionalFormatting sqref="CQ105">
    <cfRule type="colorScale" priority="778">
      <colorScale>
        <cfvo type="min"/>
        <cfvo type="max"/>
        <color theme="0"/>
        <color theme="0"/>
      </colorScale>
    </cfRule>
    <cfRule type="expression" dxfId="17388" priority="779">
      <formula>CP105&lt;0</formula>
    </cfRule>
  </conditionalFormatting>
  <conditionalFormatting sqref="CQ105:CQ106">
    <cfRule type="expression" priority="776">
      <formula>#REF!</formula>
    </cfRule>
  </conditionalFormatting>
  <conditionalFormatting sqref="CQ105:CQ107">
    <cfRule type="expression" dxfId="17387" priority="774">
      <formula>IF(CQ105="Validar","Rojo","Verde")</formula>
    </cfRule>
  </conditionalFormatting>
  <conditionalFormatting sqref="CQ106">
    <cfRule type="colorScale" priority="775">
      <colorScale>
        <cfvo type="min"/>
        <cfvo type="max"/>
        <color theme="0"/>
        <color theme="0"/>
      </colorScale>
    </cfRule>
    <cfRule type="expression" dxfId="17386" priority="777">
      <formula>CP106&lt;0</formula>
    </cfRule>
  </conditionalFormatting>
  <conditionalFormatting sqref="CQ110">
    <cfRule type="colorScale" priority="766">
      <colorScale>
        <cfvo type="min"/>
        <cfvo type="max"/>
        <color theme="0"/>
        <color theme="0"/>
      </colorScale>
    </cfRule>
    <cfRule type="expression" dxfId="17385" priority="767">
      <formula>CP110&lt;0</formula>
    </cfRule>
  </conditionalFormatting>
  <conditionalFormatting sqref="CQ110:CQ111">
    <cfRule type="expression" priority="757">
      <formula>#REF!</formula>
    </cfRule>
  </conditionalFormatting>
  <conditionalFormatting sqref="CQ111">
    <cfRule type="colorScale" priority="756">
      <colorScale>
        <cfvo type="min"/>
        <cfvo type="max"/>
        <color theme="0"/>
        <color theme="0"/>
      </colorScale>
    </cfRule>
    <cfRule type="expression" dxfId="17384" priority="758">
      <formula>CP111&lt;0</formula>
    </cfRule>
  </conditionalFormatting>
  <conditionalFormatting sqref="CQ117">
    <cfRule type="colorScale" priority="772">
      <colorScale>
        <cfvo type="min"/>
        <cfvo type="max"/>
        <color theme="0"/>
        <color theme="0"/>
      </colorScale>
    </cfRule>
    <cfRule type="expression" dxfId="17383" priority="773">
      <formula>CP117&lt;0</formula>
    </cfRule>
  </conditionalFormatting>
  <conditionalFormatting sqref="CQ117:CQ123">
    <cfRule type="expression" priority="770">
      <formula>#REF!</formula>
    </cfRule>
  </conditionalFormatting>
  <conditionalFormatting sqref="CQ118:CQ123">
    <cfRule type="colorScale" priority="769">
      <colorScale>
        <cfvo type="min"/>
        <cfvo type="max"/>
        <color theme="0"/>
        <color theme="0"/>
      </colorScale>
    </cfRule>
    <cfRule type="expression" dxfId="17382" priority="771">
      <formula>CP118&lt;0</formula>
    </cfRule>
  </conditionalFormatting>
  <conditionalFormatting sqref="CQ126:CQ135">
    <cfRule type="expression" dxfId="17381" priority="893">
      <formula>IF(CQ126="Validar","Rojo","Verde")</formula>
    </cfRule>
    <cfRule type="colorScale" priority="894">
      <colorScale>
        <cfvo type="min"/>
        <cfvo type="max"/>
        <color theme="0"/>
        <color theme="0"/>
      </colorScale>
    </cfRule>
    <cfRule type="expression" priority="895">
      <formula>$F$23</formula>
    </cfRule>
    <cfRule type="expression" dxfId="17380" priority="896">
      <formula>CP126&lt;0</formula>
    </cfRule>
  </conditionalFormatting>
  <conditionalFormatting sqref="CP6">
    <cfRule type="colorScale" priority="753">
      <colorScale>
        <cfvo type="min"/>
        <cfvo type="max"/>
        <color theme="0"/>
        <color theme="0"/>
      </colorScale>
    </cfRule>
    <cfRule type="expression" dxfId="17379" priority="754">
      <formula>CO6&lt;0</formula>
    </cfRule>
  </conditionalFormatting>
  <conditionalFormatting sqref="CP6">
    <cfRule type="expression" dxfId="17378" priority="751">
      <formula>IF(CP6="Validar","Rojo","Verde")</formula>
    </cfRule>
    <cfRule type="expression" priority="752">
      <formula>#REF!</formula>
    </cfRule>
  </conditionalFormatting>
  <conditionalFormatting sqref="CP7:CP8">
    <cfRule type="colorScale" priority="749">
      <colorScale>
        <cfvo type="min"/>
        <cfvo type="max"/>
        <color theme="0"/>
        <color theme="0"/>
      </colorScale>
    </cfRule>
    <cfRule type="expression" dxfId="17377" priority="750">
      <formula>CO7&lt;0</formula>
    </cfRule>
  </conditionalFormatting>
  <conditionalFormatting sqref="CP7:CP8">
    <cfRule type="expression" dxfId="17376" priority="747">
      <formula>IF(CP7="Validar","Rojo","Verde")</formula>
    </cfRule>
    <cfRule type="expression" priority="748">
      <formula>#REF!</formula>
    </cfRule>
  </conditionalFormatting>
  <conditionalFormatting sqref="CT9">
    <cfRule type="colorScale" priority="714">
      <colorScale>
        <cfvo type="min"/>
        <cfvo type="max"/>
        <color theme="0"/>
        <color theme="0"/>
      </colorScale>
    </cfRule>
    <cfRule type="expression" dxfId="17375" priority="715">
      <formula>CS9&lt;0</formula>
    </cfRule>
  </conditionalFormatting>
  <conditionalFormatting sqref="CT9:CT20">
    <cfRule type="expression" dxfId="17374" priority="685">
      <formula>IF(CT9="Validar","Rojo","Verde")</formula>
    </cfRule>
    <cfRule type="expression" priority="687">
      <formula>#REF!</formula>
    </cfRule>
  </conditionalFormatting>
  <conditionalFormatting sqref="CT10">
    <cfRule type="colorScale" priority="691">
      <colorScale>
        <cfvo type="min"/>
        <cfvo type="max"/>
        <color theme="0"/>
        <color theme="0"/>
      </colorScale>
    </cfRule>
    <cfRule type="expression" dxfId="17373" priority="692">
      <formula>CS10&lt;0</formula>
    </cfRule>
  </conditionalFormatting>
  <conditionalFormatting sqref="CT11:CT14">
    <cfRule type="colorScale" priority="712">
      <colorScale>
        <cfvo type="min"/>
        <cfvo type="max"/>
        <color theme="0"/>
        <color theme="0"/>
      </colorScale>
    </cfRule>
    <cfRule type="expression" dxfId="17372" priority="713">
      <formula>CS11&lt;0</formula>
    </cfRule>
  </conditionalFormatting>
  <conditionalFormatting sqref="CT15">
    <cfRule type="colorScale" priority="689">
      <colorScale>
        <cfvo type="min"/>
        <cfvo type="max"/>
        <color theme="0"/>
        <color theme="0"/>
      </colorScale>
    </cfRule>
    <cfRule type="expression" dxfId="17371" priority="690">
      <formula>CS15&lt;0</formula>
    </cfRule>
  </conditionalFormatting>
  <conditionalFormatting sqref="CT16:CT17">
    <cfRule type="colorScale" priority="710">
      <colorScale>
        <cfvo type="min"/>
        <cfvo type="max"/>
        <color theme="0"/>
        <color theme="0"/>
      </colorScale>
    </cfRule>
    <cfRule type="expression" dxfId="17370" priority="711">
      <formula>CS16&lt;0</formula>
    </cfRule>
  </conditionalFormatting>
  <conditionalFormatting sqref="CT18">
    <cfRule type="colorScale" priority="686">
      <colorScale>
        <cfvo type="min"/>
        <cfvo type="max"/>
        <color theme="0"/>
        <color theme="0"/>
      </colorScale>
    </cfRule>
    <cfRule type="expression" dxfId="17369" priority="688">
      <formula>CS18&lt;0</formula>
    </cfRule>
  </conditionalFormatting>
  <conditionalFormatting sqref="CT19:CT20">
    <cfRule type="colorScale" priority="708">
      <colorScale>
        <cfvo type="min"/>
        <cfvo type="max"/>
        <color theme="0"/>
        <color theme="0"/>
      </colorScale>
    </cfRule>
    <cfRule type="expression" dxfId="17368" priority="709">
      <formula>CS19&lt;0</formula>
    </cfRule>
  </conditionalFormatting>
  <conditionalFormatting sqref="CT23">
    <cfRule type="colorScale" priority="683">
      <colorScale>
        <cfvo type="min"/>
        <cfvo type="max"/>
        <color theme="0"/>
        <color theme="0"/>
      </colorScale>
    </cfRule>
    <cfRule type="expression" dxfId="17367" priority="684">
      <formula>CS23&lt;0</formula>
    </cfRule>
  </conditionalFormatting>
  <conditionalFormatting sqref="CT23:CT31">
    <cfRule type="expression" dxfId="17366" priority="677">
      <formula>IF(CT23="Validar","Rojo","Verde")</formula>
    </cfRule>
    <cfRule type="expression" priority="679">
      <formula>#REF!</formula>
    </cfRule>
  </conditionalFormatting>
  <conditionalFormatting sqref="CT24">
    <cfRule type="colorScale" priority="706">
      <colorScale>
        <cfvo type="min"/>
        <cfvo type="max"/>
        <color theme="0"/>
        <color theme="0"/>
      </colorScale>
    </cfRule>
    <cfRule type="expression" dxfId="17365" priority="707">
      <formula>CS24&lt;0</formula>
    </cfRule>
  </conditionalFormatting>
  <conditionalFormatting sqref="CT25">
    <cfRule type="colorScale" priority="704">
      <colorScale>
        <cfvo type="min"/>
        <cfvo type="max"/>
        <color theme="0"/>
        <color theme="0"/>
      </colorScale>
    </cfRule>
    <cfRule type="expression" dxfId="17364" priority="705">
      <formula>CS25&lt;0</formula>
    </cfRule>
  </conditionalFormatting>
  <conditionalFormatting sqref="CT26">
    <cfRule type="colorScale" priority="681">
      <colorScale>
        <cfvo type="min"/>
        <cfvo type="max"/>
        <color theme="0"/>
        <color theme="0"/>
      </colorScale>
    </cfRule>
    <cfRule type="expression" dxfId="17363" priority="682">
      <formula>CS26&lt;0</formula>
    </cfRule>
  </conditionalFormatting>
  <conditionalFormatting sqref="CT27">
    <cfRule type="colorScale" priority="702">
      <colorScale>
        <cfvo type="min"/>
        <cfvo type="max"/>
        <color theme="0"/>
        <color theme="0"/>
      </colorScale>
    </cfRule>
    <cfRule type="expression" dxfId="17362" priority="703">
      <formula>CS27&lt;0</formula>
    </cfRule>
  </conditionalFormatting>
  <conditionalFormatting sqref="CT28">
    <cfRule type="colorScale" priority="700">
      <colorScale>
        <cfvo type="min"/>
        <cfvo type="max"/>
        <color theme="0"/>
        <color theme="0"/>
      </colorScale>
    </cfRule>
    <cfRule type="expression" dxfId="17361" priority="701">
      <formula>CS28&lt;0</formula>
    </cfRule>
  </conditionalFormatting>
  <conditionalFormatting sqref="CT29">
    <cfRule type="colorScale" priority="678">
      <colorScale>
        <cfvo type="min"/>
        <cfvo type="max"/>
        <color theme="0"/>
        <color theme="0"/>
      </colorScale>
    </cfRule>
    <cfRule type="expression" dxfId="17360" priority="680">
      <formula>CS29&lt;0</formula>
    </cfRule>
  </conditionalFormatting>
  <conditionalFormatting sqref="CT30">
    <cfRule type="colorScale" priority="698">
      <colorScale>
        <cfvo type="min"/>
        <cfvo type="max"/>
        <color theme="0"/>
        <color theme="0"/>
      </colorScale>
    </cfRule>
    <cfRule type="expression" dxfId="17359" priority="699">
      <formula>CS30&lt;0</formula>
    </cfRule>
  </conditionalFormatting>
  <conditionalFormatting sqref="CT31">
    <cfRule type="colorScale" priority="696">
      <colorScale>
        <cfvo type="min"/>
        <cfvo type="max"/>
        <color theme="0"/>
        <color theme="0"/>
      </colorScale>
    </cfRule>
    <cfRule type="expression" dxfId="17358" priority="697">
      <formula>CS31&lt;0</formula>
    </cfRule>
  </conditionalFormatting>
  <conditionalFormatting sqref="CT39">
    <cfRule type="colorScale" priority="674">
      <colorScale>
        <cfvo type="min"/>
        <cfvo type="max"/>
        <color theme="0"/>
        <color theme="0"/>
      </colorScale>
    </cfRule>
    <cfRule type="expression" priority="675">
      <formula>#REF!</formula>
    </cfRule>
    <cfRule type="expression" dxfId="17357" priority="676">
      <formula>CS39&lt;0</formula>
    </cfRule>
  </conditionalFormatting>
  <conditionalFormatting sqref="CT39:CT107">
    <cfRule type="expression" dxfId="17356" priority="612">
      <formula>IF(CT39="Validar","Rojo","Verde")</formula>
    </cfRule>
  </conditionalFormatting>
  <conditionalFormatting sqref="CT40:CT67">
    <cfRule type="colorScale" priority="693">
      <colorScale>
        <cfvo type="min"/>
        <cfvo type="max"/>
        <color theme="0"/>
        <color theme="0"/>
      </colorScale>
    </cfRule>
    <cfRule type="expression" priority="694">
      <formula>$F$19</formula>
    </cfRule>
    <cfRule type="expression" dxfId="17355" priority="695">
      <formula>CS40&lt;0</formula>
    </cfRule>
  </conditionalFormatting>
  <conditionalFormatting sqref="CT68">
    <cfRule type="colorScale" priority="671">
      <colorScale>
        <cfvo type="min"/>
        <cfvo type="max"/>
        <color theme="0"/>
        <color theme="0"/>
      </colorScale>
    </cfRule>
    <cfRule type="expression" priority="672">
      <formula>#REF!</formula>
    </cfRule>
    <cfRule type="expression" dxfId="17354" priority="673">
      <formula>CS68&lt;0</formula>
    </cfRule>
  </conditionalFormatting>
  <conditionalFormatting sqref="CT69:CT81">
    <cfRule type="colorScale" priority="718">
      <colorScale>
        <cfvo type="min"/>
        <cfvo type="max"/>
        <color theme="0"/>
        <color theme="0"/>
      </colorScale>
    </cfRule>
    <cfRule type="expression" priority="719">
      <formula>$F$19</formula>
    </cfRule>
    <cfRule type="expression" dxfId="17353" priority="720">
      <formula>CS69&lt;0</formula>
    </cfRule>
  </conditionalFormatting>
  <conditionalFormatting sqref="CT82 CT92 CT103 CT107">
    <cfRule type="expression" dxfId="17352" priority="717">
      <formula>CS82&lt;0</formula>
    </cfRule>
  </conditionalFormatting>
  <conditionalFormatting sqref="CT83">
    <cfRule type="colorScale" priority="613">
      <colorScale>
        <cfvo type="min"/>
        <cfvo type="max"/>
        <color theme="0"/>
        <color theme="0"/>
      </colorScale>
    </cfRule>
    <cfRule type="expression" priority="614">
      <formula>#REF!</formula>
    </cfRule>
    <cfRule type="expression" dxfId="17351" priority="615">
      <formula>CS83&lt;0</formula>
    </cfRule>
  </conditionalFormatting>
  <conditionalFormatting sqref="CT84:CT91">
    <cfRule type="colorScale" priority="721">
      <colorScale>
        <cfvo type="min"/>
        <cfvo type="max"/>
        <color theme="0"/>
        <color theme="0"/>
      </colorScale>
    </cfRule>
    <cfRule type="expression" priority="722">
      <formula>$F$19</formula>
    </cfRule>
    <cfRule type="expression" dxfId="17350" priority="723">
      <formula>CS84&lt;0</formula>
    </cfRule>
  </conditionalFormatting>
  <conditionalFormatting sqref="CT92 CT82 CT103 CT107">
    <cfRule type="colorScale" priority="716">
      <colorScale>
        <cfvo type="min"/>
        <cfvo type="max"/>
        <color theme="0"/>
        <color theme="0"/>
      </colorScale>
    </cfRule>
  </conditionalFormatting>
  <conditionalFormatting sqref="CT93">
    <cfRule type="colorScale" priority="668">
      <colorScale>
        <cfvo type="min"/>
        <cfvo type="max"/>
        <color theme="0"/>
        <color theme="0"/>
      </colorScale>
    </cfRule>
    <cfRule type="expression" priority="669">
      <formula>#REF!</formula>
    </cfRule>
    <cfRule type="expression" dxfId="17349" priority="670">
      <formula>CS93&lt;0</formula>
    </cfRule>
  </conditionalFormatting>
  <conditionalFormatting sqref="CT94:CT102">
    <cfRule type="colorScale" priority="724">
      <colorScale>
        <cfvo type="min"/>
        <cfvo type="max"/>
        <color theme="0"/>
        <color theme="0"/>
      </colorScale>
    </cfRule>
    <cfRule type="expression" priority="725">
      <formula>$F$19</formula>
    </cfRule>
    <cfRule type="expression" dxfId="17348" priority="726">
      <formula>CS94&lt;0</formula>
    </cfRule>
  </conditionalFormatting>
  <conditionalFormatting sqref="CT104">
    <cfRule type="colorScale" priority="665">
      <colorScale>
        <cfvo type="min"/>
        <cfvo type="max"/>
        <color theme="0"/>
        <color theme="0"/>
      </colorScale>
    </cfRule>
    <cfRule type="expression" priority="666">
      <formula>#REF!</formula>
    </cfRule>
    <cfRule type="expression" dxfId="17347" priority="667">
      <formula>CS104&lt;0</formula>
    </cfRule>
  </conditionalFormatting>
  <conditionalFormatting sqref="CT105:CT106">
    <cfRule type="colorScale" priority="727">
      <colorScale>
        <cfvo type="min"/>
        <cfvo type="max"/>
        <color theme="0"/>
        <color theme="0"/>
      </colorScale>
    </cfRule>
    <cfRule type="expression" priority="728">
      <formula>$F$19</formula>
    </cfRule>
    <cfRule type="expression" dxfId="17346" priority="729">
      <formula>CS105&lt;0</formula>
    </cfRule>
  </conditionalFormatting>
  <conditionalFormatting sqref="CT110">
    <cfRule type="colorScale" priority="730">
      <colorScale>
        <cfvo type="min"/>
        <cfvo type="max"/>
        <color theme="0"/>
        <color theme="0"/>
      </colorScale>
    </cfRule>
    <cfRule type="expression" dxfId="17345" priority="731">
      <formula>CS110&lt;0</formula>
    </cfRule>
  </conditionalFormatting>
  <conditionalFormatting sqref="CT110:CT111">
    <cfRule type="expression" priority="610">
      <formula>$F$19</formula>
    </cfRule>
  </conditionalFormatting>
  <conditionalFormatting sqref="CT111">
    <cfRule type="colorScale" priority="609">
      <colorScale>
        <cfvo type="min"/>
        <cfvo type="max"/>
        <color theme="0"/>
        <color theme="0"/>
      </colorScale>
    </cfRule>
    <cfRule type="expression" dxfId="17344" priority="611">
      <formula>CS111&lt;0</formula>
    </cfRule>
  </conditionalFormatting>
  <conditionalFormatting sqref="CT117:CT123">
    <cfRule type="colorScale" priority="735">
      <colorScale>
        <cfvo type="min"/>
        <cfvo type="max"/>
        <color theme="0"/>
        <color theme="0"/>
      </colorScale>
    </cfRule>
    <cfRule type="expression" priority="736">
      <formula>$F$19</formula>
    </cfRule>
    <cfRule type="expression" dxfId="17343" priority="737">
      <formula>CS117&lt;0</formula>
    </cfRule>
  </conditionalFormatting>
  <conditionalFormatting sqref="CT125">
    <cfRule type="colorScale" priority="662">
      <colorScale>
        <cfvo type="min"/>
        <cfvo type="max"/>
        <color theme="0"/>
        <color theme="0"/>
      </colorScale>
    </cfRule>
    <cfRule type="expression" priority="663">
      <formula>#REF!</formula>
    </cfRule>
    <cfRule type="expression" dxfId="17342" priority="664">
      <formula>CS125&lt;0</formula>
    </cfRule>
  </conditionalFormatting>
  <conditionalFormatting sqref="CT125:CT135">
    <cfRule type="expression" dxfId="17341" priority="661">
      <formula>IF(CT125="Validar","Rojo","Verde")</formula>
    </cfRule>
  </conditionalFormatting>
  <conditionalFormatting sqref="CT126:CT132">
    <cfRule type="colorScale" priority="738">
      <colorScale>
        <cfvo type="min"/>
        <cfvo type="max"/>
        <color theme="0"/>
        <color theme="0"/>
      </colorScale>
    </cfRule>
    <cfRule type="expression" dxfId="17340" priority="740">
      <formula>CS126&lt;0</formula>
    </cfRule>
  </conditionalFormatting>
  <conditionalFormatting sqref="CT126:CT134">
    <cfRule type="expression" priority="739">
      <formula>$F$19</formula>
    </cfRule>
  </conditionalFormatting>
  <conditionalFormatting sqref="CT133:CT134">
    <cfRule type="colorScale" priority="741">
      <colorScale>
        <cfvo type="min"/>
        <cfvo type="max"/>
        <color theme="0"/>
        <color theme="0"/>
      </colorScale>
    </cfRule>
    <cfRule type="expression" dxfId="17339" priority="742">
      <formula>CS133&lt;0</formula>
    </cfRule>
  </conditionalFormatting>
  <conditionalFormatting sqref="CT135">
    <cfRule type="colorScale" priority="732">
      <colorScale>
        <cfvo type="min"/>
        <cfvo type="max"/>
        <color theme="0"/>
        <color theme="0"/>
      </colorScale>
    </cfRule>
    <cfRule type="expression" priority="733">
      <formula>$F$23</formula>
    </cfRule>
    <cfRule type="expression" dxfId="17338" priority="734">
      <formula>CS135&lt;0</formula>
    </cfRule>
  </conditionalFormatting>
  <conditionalFormatting sqref="CT110:CU111">
    <cfRule type="expression" dxfId="17337" priority="605">
      <formula>IF(CT110="Validar","Rojo","Verde")</formula>
    </cfRule>
  </conditionalFormatting>
  <conditionalFormatting sqref="CT117:CU123">
    <cfRule type="expression" dxfId="17336" priority="618">
      <formula>IF(CT117="Validar","Rojo","Verde")</formula>
    </cfRule>
  </conditionalFormatting>
  <conditionalFormatting sqref="CU40:CU66">
    <cfRule type="colorScale" priority="653">
      <colorScale>
        <cfvo type="min"/>
        <cfvo type="max"/>
        <color theme="0"/>
        <color theme="0"/>
      </colorScale>
    </cfRule>
    <cfRule type="expression" priority="654">
      <formula>#REF!</formula>
    </cfRule>
    <cfRule type="expression" dxfId="17335" priority="655">
      <formula>CT40&lt;0</formula>
    </cfRule>
  </conditionalFormatting>
  <conditionalFormatting sqref="CU40:CU67">
    <cfRule type="expression" dxfId="17334" priority="652">
      <formula>IF(CU40="Validar","Rojo","Verde")</formula>
    </cfRule>
  </conditionalFormatting>
  <conditionalFormatting sqref="CU67 CT82:CU82 CT92:CU92 CT103:CU103 CT107:CU107">
    <cfRule type="expression" priority="657">
      <formula>$F$23</formula>
    </cfRule>
  </conditionalFormatting>
  <conditionalFormatting sqref="CU67 CU82 CU92 CU103 CU107">
    <cfRule type="expression" dxfId="17333" priority="658">
      <formula>CT67&lt;0</formula>
    </cfRule>
  </conditionalFormatting>
  <conditionalFormatting sqref="CU69">
    <cfRule type="colorScale" priority="650">
      <colorScale>
        <cfvo type="min"/>
        <cfvo type="max"/>
        <color theme="0"/>
        <color theme="0"/>
      </colorScale>
    </cfRule>
    <cfRule type="expression" dxfId="17332" priority="651">
      <formula>CT69&lt;0</formula>
    </cfRule>
  </conditionalFormatting>
  <conditionalFormatting sqref="CU69:CU81">
    <cfRule type="expression" priority="648">
      <formula>#REF!</formula>
    </cfRule>
  </conditionalFormatting>
  <conditionalFormatting sqref="CU69:CU82">
    <cfRule type="expression" dxfId="17331" priority="646">
      <formula>IF(CU69="Validar","Rojo","Verde")</formula>
    </cfRule>
  </conditionalFormatting>
  <conditionalFormatting sqref="CU70:CU78">
    <cfRule type="colorScale" priority="647">
      <colorScale>
        <cfvo type="min"/>
        <cfvo type="max"/>
        <color theme="0"/>
        <color theme="0"/>
      </colorScale>
    </cfRule>
    <cfRule type="expression" dxfId="17330" priority="649">
      <formula>CT70&lt;0</formula>
    </cfRule>
  </conditionalFormatting>
  <conditionalFormatting sqref="CU79:CU81">
    <cfRule type="colorScale" priority="659">
      <colorScale>
        <cfvo type="min"/>
        <cfvo type="max"/>
        <color theme="0"/>
        <color theme="0"/>
      </colorScale>
    </cfRule>
    <cfRule type="expression" dxfId="17329" priority="660">
      <formula>CT79&lt;0</formula>
    </cfRule>
  </conditionalFormatting>
  <conditionalFormatting sqref="CU82 CU67 CU92 CU103 CU107">
    <cfRule type="colorScale" priority="656">
      <colorScale>
        <cfvo type="min"/>
        <cfvo type="max"/>
        <color theme="0"/>
        <color theme="0"/>
      </colorScale>
    </cfRule>
  </conditionalFormatting>
  <conditionalFormatting sqref="CU84">
    <cfRule type="colorScale" priority="644">
      <colorScale>
        <cfvo type="min"/>
        <cfvo type="max"/>
        <color theme="0"/>
        <color theme="0"/>
      </colorScale>
    </cfRule>
    <cfRule type="expression" dxfId="17328" priority="645">
      <formula>CT84&lt;0</formula>
    </cfRule>
  </conditionalFormatting>
  <conditionalFormatting sqref="CU84:CU91">
    <cfRule type="expression" priority="642">
      <formula>#REF!</formula>
    </cfRule>
  </conditionalFormatting>
  <conditionalFormatting sqref="CU84:CU92">
    <cfRule type="expression" dxfId="17327" priority="640">
      <formula>IF(CU84="Validar","Rojo","Verde")</formula>
    </cfRule>
  </conditionalFormatting>
  <conditionalFormatting sqref="CU85:CU91">
    <cfRule type="colorScale" priority="641">
      <colorScale>
        <cfvo type="min"/>
        <cfvo type="max"/>
        <color theme="0"/>
        <color theme="0"/>
      </colorScale>
    </cfRule>
    <cfRule type="expression" dxfId="17326" priority="643">
      <formula>CT85&lt;0</formula>
    </cfRule>
  </conditionalFormatting>
  <conditionalFormatting sqref="CU94">
    <cfRule type="colorScale" priority="638">
      <colorScale>
        <cfvo type="min"/>
        <cfvo type="max"/>
        <color theme="0"/>
        <color theme="0"/>
      </colorScale>
    </cfRule>
    <cfRule type="expression" dxfId="17325" priority="639">
      <formula>CT94&lt;0</formula>
    </cfRule>
  </conditionalFormatting>
  <conditionalFormatting sqref="CU94:CU102">
    <cfRule type="expression" priority="632">
      <formula>#REF!</formula>
    </cfRule>
  </conditionalFormatting>
  <conditionalFormatting sqref="CU94:CU103">
    <cfRule type="expression" dxfId="17324" priority="630">
      <formula>IF(CU94="Validar","Rojo","Verde")</formula>
    </cfRule>
  </conditionalFormatting>
  <conditionalFormatting sqref="CU95:CU100">
    <cfRule type="colorScale" priority="636">
      <colorScale>
        <cfvo type="min"/>
        <cfvo type="max"/>
        <color theme="0"/>
        <color theme="0"/>
      </colorScale>
    </cfRule>
    <cfRule type="expression" dxfId="17323" priority="637">
      <formula>CT95&lt;0</formula>
    </cfRule>
  </conditionalFormatting>
  <conditionalFormatting sqref="CU101">
    <cfRule type="colorScale" priority="634">
      <colorScale>
        <cfvo type="min"/>
        <cfvo type="max"/>
        <color theme="0"/>
        <color theme="0"/>
      </colorScale>
    </cfRule>
    <cfRule type="expression" dxfId="17322" priority="635">
      <formula>CT101&lt;0</formula>
    </cfRule>
  </conditionalFormatting>
  <conditionalFormatting sqref="CU102">
    <cfRule type="colorScale" priority="631">
      <colorScale>
        <cfvo type="min"/>
        <cfvo type="max"/>
        <color theme="0"/>
        <color theme="0"/>
      </colorScale>
    </cfRule>
    <cfRule type="expression" dxfId="17321" priority="633">
      <formula>CT102&lt;0</formula>
    </cfRule>
  </conditionalFormatting>
  <conditionalFormatting sqref="CU105">
    <cfRule type="colorScale" priority="628">
      <colorScale>
        <cfvo type="min"/>
        <cfvo type="max"/>
        <color theme="0"/>
        <color theme="0"/>
      </colorScale>
    </cfRule>
    <cfRule type="expression" dxfId="17320" priority="629">
      <formula>CT105&lt;0</formula>
    </cfRule>
  </conditionalFormatting>
  <conditionalFormatting sqref="CU105:CU106">
    <cfRule type="expression" priority="626">
      <formula>#REF!</formula>
    </cfRule>
  </conditionalFormatting>
  <conditionalFormatting sqref="CU105:CU107">
    <cfRule type="expression" dxfId="17319" priority="624">
      <formula>IF(CU105="Validar","Rojo","Verde")</formula>
    </cfRule>
  </conditionalFormatting>
  <conditionalFormatting sqref="CU106">
    <cfRule type="colorScale" priority="625">
      <colorScale>
        <cfvo type="min"/>
        <cfvo type="max"/>
        <color theme="0"/>
        <color theme="0"/>
      </colorScale>
    </cfRule>
    <cfRule type="expression" dxfId="17318" priority="627">
      <formula>CT106&lt;0</formula>
    </cfRule>
  </conditionalFormatting>
  <conditionalFormatting sqref="CU110">
    <cfRule type="colorScale" priority="616">
      <colorScale>
        <cfvo type="min"/>
        <cfvo type="max"/>
        <color theme="0"/>
        <color theme="0"/>
      </colorScale>
    </cfRule>
    <cfRule type="expression" dxfId="17317" priority="617">
      <formula>CT110&lt;0</formula>
    </cfRule>
  </conditionalFormatting>
  <conditionalFormatting sqref="CU110:CU111">
    <cfRule type="expression" priority="607">
      <formula>#REF!</formula>
    </cfRule>
  </conditionalFormatting>
  <conditionalFormatting sqref="CU111">
    <cfRule type="colorScale" priority="606">
      <colorScale>
        <cfvo type="min"/>
        <cfvo type="max"/>
        <color theme="0"/>
        <color theme="0"/>
      </colorScale>
    </cfRule>
    <cfRule type="expression" dxfId="17316" priority="608">
      <formula>CT111&lt;0</formula>
    </cfRule>
  </conditionalFormatting>
  <conditionalFormatting sqref="CU117">
    <cfRule type="colorScale" priority="622">
      <colorScale>
        <cfvo type="min"/>
        <cfvo type="max"/>
        <color theme="0"/>
        <color theme="0"/>
      </colorScale>
    </cfRule>
    <cfRule type="expression" dxfId="17315" priority="623">
      <formula>CT117&lt;0</formula>
    </cfRule>
  </conditionalFormatting>
  <conditionalFormatting sqref="CU117:CU123">
    <cfRule type="expression" priority="620">
      <formula>#REF!</formula>
    </cfRule>
  </conditionalFormatting>
  <conditionalFormatting sqref="CU118:CU123">
    <cfRule type="colorScale" priority="619">
      <colorScale>
        <cfvo type="min"/>
        <cfvo type="max"/>
        <color theme="0"/>
        <color theme="0"/>
      </colorScale>
    </cfRule>
    <cfRule type="expression" dxfId="17314" priority="621">
      <formula>CT118&lt;0</formula>
    </cfRule>
  </conditionalFormatting>
  <conditionalFormatting sqref="CU126:CU135">
    <cfRule type="expression" dxfId="17313" priority="743">
      <formula>IF(CU126="Validar","Rojo","Verde")</formula>
    </cfRule>
    <cfRule type="colorScale" priority="744">
      <colorScale>
        <cfvo type="min"/>
        <cfvo type="max"/>
        <color theme="0"/>
        <color theme="0"/>
      </colorScale>
    </cfRule>
    <cfRule type="expression" priority="745">
      <formula>$F$23</formula>
    </cfRule>
    <cfRule type="expression" dxfId="17312" priority="746">
      <formula>CT126&lt;0</formula>
    </cfRule>
  </conditionalFormatting>
  <conditionalFormatting sqref="CT6">
    <cfRule type="colorScale" priority="603">
      <colorScale>
        <cfvo type="min"/>
        <cfvo type="max"/>
        <color theme="0"/>
        <color theme="0"/>
      </colorScale>
    </cfRule>
    <cfRule type="expression" dxfId="17311" priority="604">
      <formula>CS6&lt;0</formula>
    </cfRule>
  </conditionalFormatting>
  <conditionalFormatting sqref="CT6">
    <cfRule type="expression" dxfId="17310" priority="601">
      <formula>IF(CT6="Validar","Rojo","Verde")</formula>
    </cfRule>
    <cfRule type="expression" priority="602">
      <formula>#REF!</formula>
    </cfRule>
  </conditionalFormatting>
  <conditionalFormatting sqref="CT7:CT8">
    <cfRule type="colorScale" priority="599">
      <colorScale>
        <cfvo type="min"/>
        <cfvo type="max"/>
        <color theme="0"/>
        <color theme="0"/>
      </colorScale>
    </cfRule>
    <cfRule type="expression" dxfId="17309" priority="600">
      <formula>CS7&lt;0</formula>
    </cfRule>
  </conditionalFormatting>
  <conditionalFormatting sqref="CT7:CT8">
    <cfRule type="expression" dxfId="17308" priority="597">
      <formula>IF(CT7="Validar","Rojo","Verde")</formula>
    </cfRule>
    <cfRule type="expression" priority="598">
      <formula>#REF!</formula>
    </cfRule>
  </conditionalFormatting>
  <conditionalFormatting sqref="CW9">
    <cfRule type="colorScale" priority="568">
      <colorScale>
        <cfvo type="min"/>
        <cfvo type="max"/>
        <color theme="0"/>
        <color theme="0"/>
      </colorScale>
    </cfRule>
    <cfRule type="expression" dxfId="17307" priority="569">
      <formula>CV9&lt;0</formula>
    </cfRule>
  </conditionalFormatting>
  <conditionalFormatting sqref="CW9:CW20">
    <cfRule type="expression" dxfId="17306" priority="539">
      <formula>IF(CW9="Validar","Rojo","Verde")</formula>
    </cfRule>
    <cfRule type="expression" priority="541">
      <formula>#REF!</formula>
    </cfRule>
  </conditionalFormatting>
  <conditionalFormatting sqref="CW10">
    <cfRule type="colorScale" priority="545">
      <colorScale>
        <cfvo type="min"/>
        <cfvo type="max"/>
        <color theme="0"/>
        <color theme="0"/>
      </colorScale>
    </cfRule>
    <cfRule type="expression" dxfId="17305" priority="546">
      <formula>CV10&lt;0</formula>
    </cfRule>
  </conditionalFormatting>
  <conditionalFormatting sqref="CW11:CW14">
    <cfRule type="colorScale" priority="566">
      <colorScale>
        <cfvo type="min"/>
        <cfvo type="max"/>
        <color theme="0"/>
        <color theme="0"/>
      </colorScale>
    </cfRule>
    <cfRule type="expression" dxfId="17304" priority="567">
      <formula>CV11&lt;0</formula>
    </cfRule>
  </conditionalFormatting>
  <conditionalFormatting sqref="CW15">
    <cfRule type="colorScale" priority="543">
      <colorScale>
        <cfvo type="min"/>
        <cfvo type="max"/>
        <color theme="0"/>
        <color theme="0"/>
      </colorScale>
    </cfRule>
    <cfRule type="expression" dxfId="17303" priority="544">
      <formula>CV15&lt;0</formula>
    </cfRule>
  </conditionalFormatting>
  <conditionalFormatting sqref="CW16:CW17">
    <cfRule type="colorScale" priority="564">
      <colorScale>
        <cfvo type="min"/>
        <cfvo type="max"/>
        <color theme="0"/>
        <color theme="0"/>
      </colorScale>
    </cfRule>
    <cfRule type="expression" dxfId="17302" priority="565">
      <formula>CV16&lt;0</formula>
    </cfRule>
  </conditionalFormatting>
  <conditionalFormatting sqref="CW18">
    <cfRule type="colorScale" priority="540">
      <colorScale>
        <cfvo type="min"/>
        <cfvo type="max"/>
        <color theme="0"/>
        <color theme="0"/>
      </colorScale>
    </cfRule>
    <cfRule type="expression" dxfId="17301" priority="542">
      <formula>CV18&lt;0</formula>
    </cfRule>
  </conditionalFormatting>
  <conditionalFormatting sqref="CW19:CW20">
    <cfRule type="colorScale" priority="562">
      <colorScale>
        <cfvo type="min"/>
        <cfvo type="max"/>
        <color theme="0"/>
        <color theme="0"/>
      </colorScale>
    </cfRule>
    <cfRule type="expression" dxfId="17300" priority="563">
      <formula>CV19&lt;0</formula>
    </cfRule>
  </conditionalFormatting>
  <conditionalFormatting sqref="CW23">
    <cfRule type="colorScale" priority="537">
      <colorScale>
        <cfvo type="min"/>
        <cfvo type="max"/>
        <color theme="0"/>
        <color theme="0"/>
      </colorScale>
    </cfRule>
    <cfRule type="expression" dxfId="17299" priority="538">
      <formula>CV23&lt;0</formula>
    </cfRule>
  </conditionalFormatting>
  <conditionalFormatting sqref="CW23:CW31">
    <cfRule type="expression" dxfId="17298" priority="531">
      <formula>IF(CW23="Validar","Rojo","Verde")</formula>
    </cfRule>
    <cfRule type="expression" priority="533">
      <formula>#REF!</formula>
    </cfRule>
  </conditionalFormatting>
  <conditionalFormatting sqref="CW24">
    <cfRule type="colorScale" priority="560">
      <colorScale>
        <cfvo type="min"/>
        <cfvo type="max"/>
        <color theme="0"/>
        <color theme="0"/>
      </colorScale>
    </cfRule>
    <cfRule type="expression" dxfId="17297" priority="561">
      <formula>CV24&lt;0</formula>
    </cfRule>
  </conditionalFormatting>
  <conditionalFormatting sqref="CW25">
    <cfRule type="colorScale" priority="558">
      <colorScale>
        <cfvo type="min"/>
        <cfvo type="max"/>
        <color theme="0"/>
        <color theme="0"/>
      </colorScale>
    </cfRule>
    <cfRule type="expression" dxfId="17296" priority="559">
      <formula>CV25&lt;0</formula>
    </cfRule>
  </conditionalFormatting>
  <conditionalFormatting sqref="CW26">
    <cfRule type="colorScale" priority="535">
      <colorScale>
        <cfvo type="min"/>
        <cfvo type="max"/>
        <color theme="0"/>
        <color theme="0"/>
      </colorScale>
    </cfRule>
    <cfRule type="expression" dxfId="17295" priority="536">
      <formula>CV26&lt;0</formula>
    </cfRule>
  </conditionalFormatting>
  <conditionalFormatting sqref="CW27">
    <cfRule type="colorScale" priority="556">
      <colorScale>
        <cfvo type="min"/>
        <cfvo type="max"/>
        <color theme="0"/>
        <color theme="0"/>
      </colorScale>
    </cfRule>
    <cfRule type="expression" dxfId="17294" priority="557">
      <formula>CV27&lt;0</formula>
    </cfRule>
  </conditionalFormatting>
  <conditionalFormatting sqref="CW28">
    <cfRule type="colorScale" priority="554">
      <colorScale>
        <cfvo type="min"/>
        <cfvo type="max"/>
        <color theme="0"/>
        <color theme="0"/>
      </colorScale>
    </cfRule>
    <cfRule type="expression" dxfId="17293" priority="555">
      <formula>CV28&lt;0</formula>
    </cfRule>
  </conditionalFormatting>
  <conditionalFormatting sqref="CW29">
    <cfRule type="colorScale" priority="532">
      <colorScale>
        <cfvo type="min"/>
        <cfvo type="max"/>
        <color theme="0"/>
        <color theme="0"/>
      </colorScale>
    </cfRule>
    <cfRule type="expression" dxfId="17292" priority="534">
      <formula>CV29&lt;0</formula>
    </cfRule>
  </conditionalFormatting>
  <conditionalFormatting sqref="CW30">
    <cfRule type="colorScale" priority="552">
      <colorScale>
        <cfvo type="min"/>
        <cfvo type="max"/>
        <color theme="0"/>
        <color theme="0"/>
      </colorScale>
    </cfRule>
    <cfRule type="expression" dxfId="17291" priority="553">
      <formula>CV30&lt;0</formula>
    </cfRule>
  </conditionalFormatting>
  <conditionalFormatting sqref="CW31">
    <cfRule type="colorScale" priority="550">
      <colorScale>
        <cfvo type="min"/>
        <cfvo type="max"/>
        <color theme="0"/>
        <color theme="0"/>
      </colorScale>
    </cfRule>
    <cfRule type="expression" dxfId="17290" priority="551">
      <formula>CV31&lt;0</formula>
    </cfRule>
  </conditionalFormatting>
  <conditionalFormatting sqref="CW39">
    <cfRule type="colorScale" priority="528">
      <colorScale>
        <cfvo type="min"/>
        <cfvo type="max"/>
        <color theme="0"/>
        <color theme="0"/>
      </colorScale>
    </cfRule>
    <cfRule type="expression" priority="529">
      <formula>#REF!</formula>
    </cfRule>
    <cfRule type="expression" dxfId="17289" priority="530">
      <formula>CV39&lt;0</formula>
    </cfRule>
  </conditionalFormatting>
  <conditionalFormatting sqref="CW39:CW107">
    <cfRule type="expression" dxfId="17288" priority="509">
      <formula>IF(CW39="Validar","Rojo","Verde")</formula>
    </cfRule>
  </conditionalFormatting>
  <conditionalFormatting sqref="CW40:CW67">
    <cfRule type="colorScale" priority="547">
      <colorScale>
        <cfvo type="min"/>
        <cfvo type="max"/>
        <color theme="0"/>
        <color theme="0"/>
      </colorScale>
    </cfRule>
    <cfRule type="expression" priority="548">
      <formula>$F$19</formula>
    </cfRule>
    <cfRule type="expression" dxfId="17287" priority="549">
      <formula>CV40&lt;0</formula>
    </cfRule>
  </conditionalFormatting>
  <conditionalFormatting sqref="CW68">
    <cfRule type="colorScale" priority="525">
      <colorScale>
        <cfvo type="min"/>
        <cfvo type="max"/>
        <color theme="0"/>
        <color theme="0"/>
      </colorScale>
    </cfRule>
    <cfRule type="expression" priority="526">
      <formula>#REF!</formula>
    </cfRule>
    <cfRule type="expression" dxfId="17286" priority="527">
      <formula>CV68&lt;0</formula>
    </cfRule>
  </conditionalFormatting>
  <conditionalFormatting sqref="CW69:CW81">
    <cfRule type="colorScale" priority="572">
      <colorScale>
        <cfvo type="min"/>
        <cfvo type="max"/>
        <color theme="0"/>
        <color theme="0"/>
      </colorScale>
    </cfRule>
    <cfRule type="expression" priority="573">
      <formula>$F$19</formula>
    </cfRule>
    <cfRule type="expression" dxfId="17285" priority="574">
      <formula>CV69&lt;0</formula>
    </cfRule>
  </conditionalFormatting>
  <conditionalFormatting sqref="CW82 CW92 CW103 CW107">
    <cfRule type="expression" dxfId="17284" priority="571">
      <formula>CV82&lt;0</formula>
    </cfRule>
  </conditionalFormatting>
  <conditionalFormatting sqref="CW83">
    <cfRule type="colorScale" priority="510">
      <colorScale>
        <cfvo type="min"/>
        <cfvo type="max"/>
        <color theme="0"/>
        <color theme="0"/>
      </colorScale>
    </cfRule>
    <cfRule type="expression" priority="511">
      <formula>#REF!</formula>
    </cfRule>
    <cfRule type="expression" dxfId="17283" priority="512">
      <formula>CV83&lt;0</formula>
    </cfRule>
  </conditionalFormatting>
  <conditionalFormatting sqref="CW84:CW91">
    <cfRule type="colorScale" priority="575">
      <colorScale>
        <cfvo type="min"/>
        <cfvo type="max"/>
        <color theme="0"/>
        <color theme="0"/>
      </colorScale>
    </cfRule>
    <cfRule type="expression" priority="576">
      <formula>$F$19</formula>
    </cfRule>
    <cfRule type="expression" dxfId="17282" priority="577">
      <formula>CV84&lt;0</formula>
    </cfRule>
  </conditionalFormatting>
  <conditionalFormatting sqref="CW92 CW82 CW103 CW107">
    <cfRule type="colorScale" priority="570">
      <colorScale>
        <cfvo type="min"/>
        <cfvo type="max"/>
        <color theme="0"/>
        <color theme="0"/>
      </colorScale>
    </cfRule>
  </conditionalFormatting>
  <conditionalFormatting sqref="CW93">
    <cfRule type="colorScale" priority="522">
      <colorScale>
        <cfvo type="min"/>
        <cfvo type="max"/>
        <color theme="0"/>
        <color theme="0"/>
      </colorScale>
    </cfRule>
    <cfRule type="expression" priority="523">
      <formula>#REF!</formula>
    </cfRule>
    <cfRule type="expression" dxfId="17281" priority="524">
      <formula>CV93&lt;0</formula>
    </cfRule>
  </conditionalFormatting>
  <conditionalFormatting sqref="CW94:CW102">
    <cfRule type="colorScale" priority="578">
      <colorScale>
        <cfvo type="min"/>
        <cfvo type="max"/>
        <color theme="0"/>
        <color theme="0"/>
      </colorScale>
    </cfRule>
    <cfRule type="expression" priority="579">
      <formula>$F$19</formula>
    </cfRule>
    <cfRule type="expression" dxfId="17280" priority="580">
      <formula>CV94&lt;0</formula>
    </cfRule>
  </conditionalFormatting>
  <conditionalFormatting sqref="CW104">
    <cfRule type="colorScale" priority="519">
      <colorScale>
        <cfvo type="min"/>
        <cfvo type="max"/>
        <color theme="0"/>
        <color theme="0"/>
      </colorScale>
    </cfRule>
    <cfRule type="expression" priority="520">
      <formula>#REF!</formula>
    </cfRule>
    <cfRule type="expression" dxfId="17279" priority="521">
      <formula>CV104&lt;0</formula>
    </cfRule>
  </conditionalFormatting>
  <conditionalFormatting sqref="CW105:CW106">
    <cfRule type="colorScale" priority="581">
      <colorScale>
        <cfvo type="min"/>
        <cfvo type="max"/>
        <color theme="0"/>
        <color theme="0"/>
      </colorScale>
    </cfRule>
    <cfRule type="expression" priority="582">
      <formula>$F$19</formula>
    </cfRule>
    <cfRule type="expression" dxfId="17278" priority="583">
      <formula>CV105&lt;0</formula>
    </cfRule>
  </conditionalFormatting>
  <conditionalFormatting sqref="CW110">
    <cfRule type="colorScale" priority="584">
      <colorScale>
        <cfvo type="min"/>
        <cfvo type="max"/>
        <color theme="0"/>
        <color theme="0"/>
      </colorScale>
    </cfRule>
    <cfRule type="expression" dxfId="17277" priority="585">
      <formula>CV110&lt;0</formula>
    </cfRule>
  </conditionalFormatting>
  <conditionalFormatting sqref="CW110:CW111">
    <cfRule type="expression" priority="507">
      <formula>$F$19</formula>
    </cfRule>
  </conditionalFormatting>
  <conditionalFormatting sqref="CW111">
    <cfRule type="colorScale" priority="506">
      <colorScale>
        <cfvo type="min"/>
        <cfvo type="max"/>
        <color theme="0"/>
        <color theme="0"/>
      </colorScale>
    </cfRule>
    <cfRule type="expression" dxfId="17276" priority="508">
      <formula>CV111&lt;0</formula>
    </cfRule>
  </conditionalFormatting>
  <conditionalFormatting sqref="CW117:CW123">
    <cfRule type="colorScale" priority="589">
      <colorScale>
        <cfvo type="min"/>
        <cfvo type="max"/>
        <color theme="0"/>
        <color theme="0"/>
      </colorScale>
    </cfRule>
    <cfRule type="expression" priority="590">
      <formula>$F$19</formula>
    </cfRule>
    <cfRule type="expression" dxfId="17275" priority="591">
      <formula>CV117&lt;0</formula>
    </cfRule>
  </conditionalFormatting>
  <conditionalFormatting sqref="CW125">
    <cfRule type="colorScale" priority="516">
      <colorScale>
        <cfvo type="min"/>
        <cfvo type="max"/>
        <color theme="0"/>
        <color theme="0"/>
      </colorScale>
    </cfRule>
    <cfRule type="expression" priority="517">
      <formula>#REF!</formula>
    </cfRule>
    <cfRule type="expression" dxfId="17274" priority="518">
      <formula>CV125&lt;0</formula>
    </cfRule>
  </conditionalFormatting>
  <conditionalFormatting sqref="CW125:CW135">
    <cfRule type="expression" dxfId="17273" priority="515">
      <formula>IF(CW125="Validar","Rojo","Verde")</formula>
    </cfRule>
  </conditionalFormatting>
  <conditionalFormatting sqref="CW126:CW132">
    <cfRule type="colorScale" priority="592">
      <colorScale>
        <cfvo type="min"/>
        <cfvo type="max"/>
        <color theme="0"/>
        <color theme="0"/>
      </colorScale>
    </cfRule>
    <cfRule type="expression" dxfId="17272" priority="594">
      <formula>CV126&lt;0</formula>
    </cfRule>
  </conditionalFormatting>
  <conditionalFormatting sqref="CW126:CW134">
    <cfRule type="expression" priority="593">
      <formula>$F$19</formula>
    </cfRule>
  </conditionalFormatting>
  <conditionalFormatting sqref="CW133:CW134">
    <cfRule type="colorScale" priority="595">
      <colorScale>
        <cfvo type="min"/>
        <cfvo type="max"/>
        <color theme="0"/>
        <color theme="0"/>
      </colorScale>
    </cfRule>
    <cfRule type="expression" dxfId="17271" priority="596">
      <formula>CV133&lt;0</formula>
    </cfRule>
  </conditionalFormatting>
  <conditionalFormatting sqref="CW135">
    <cfRule type="colorScale" priority="586">
      <colorScale>
        <cfvo type="min"/>
        <cfvo type="max"/>
        <color theme="0"/>
        <color theme="0"/>
      </colorScale>
    </cfRule>
    <cfRule type="expression" priority="587">
      <formula>$F$23</formula>
    </cfRule>
    <cfRule type="expression" dxfId="17270" priority="588">
      <formula>CV135&lt;0</formula>
    </cfRule>
  </conditionalFormatting>
  <conditionalFormatting sqref="CW110:CW111">
    <cfRule type="expression" dxfId="17269" priority="505">
      <formula>IF(CW110="Validar","Rojo","Verde")</formula>
    </cfRule>
  </conditionalFormatting>
  <conditionalFormatting sqref="CW117:CW123">
    <cfRule type="expression" dxfId="17268" priority="513">
      <formula>IF(CW117="Validar","Rojo","Verde")</formula>
    </cfRule>
  </conditionalFormatting>
  <conditionalFormatting sqref="CW82 CW92 CW103 CW107">
    <cfRule type="expression" priority="514">
      <formula>$F$23</formula>
    </cfRule>
  </conditionalFormatting>
  <conditionalFormatting sqref="CW6">
    <cfRule type="colorScale" priority="503">
      <colorScale>
        <cfvo type="min"/>
        <cfvo type="max"/>
        <color theme="0"/>
        <color theme="0"/>
      </colorScale>
    </cfRule>
    <cfRule type="expression" dxfId="17267" priority="504">
      <formula>CV6&lt;0</formula>
    </cfRule>
  </conditionalFormatting>
  <conditionalFormatting sqref="CW6">
    <cfRule type="expression" dxfId="17266" priority="501">
      <formula>IF(CW6="Validar","Rojo","Verde")</formula>
    </cfRule>
    <cfRule type="expression" priority="502">
      <formula>#REF!</formula>
    </cfRule>
  </conditionalFormatting>
  <conditionalFormatting sqref="CW7:CW8">
    <cfRule type="colorScale" priority="499">
      <colorScale>
        <cfvo type="min"/>
        <cfvo type="max"/>
        <color theme="0"/>
        <color theme="0"/>
      </colorScale>
    </cfRule>
    <cfRule type="expression" dxfId="17265" priority="500">
      <formula>CV7&lt;0</formula>
    </cfRule>
  </conditionalFormatting>
  <conditionalFormatting sqref="CW7:CW8">
    <cfRule type="expression" dxfId="17264" priority="497">
      <formula>IF(CW7="Validar","Rojo","Verde")</formula>
    </cfRule>
    <cfRule type="expression" priority="498">
      <formula>#REF!</formula>
    </cfRule>
  </conditionalFormatting>
  <conditionalFormatting sqref="AU9">
    <cfRule type="colorScale" priority="468">
      <colorScale>
        <cfvo type="min"/>
        <cfvo type="max"/>
        <color theme="0"/>
        <color theme="0"/>
      </colorScale>
    </cfRule>
    <cfRule type="expression" dxfId="17263" priority="469">
      <formula>AT9&lt;0</formula>
    </cfRule>
  </conditionalFormatting>
  <conditionalFormatting sqref="AU9:AU20">
    <cfRule type="expression" dxfId="17262" priority="439">
      <formula>IF(AU9="Validar","Rojo","Verde")</formula>
    </cfRule>
    <cfRule type="expression" priority="441">
      <formula>#REF!</formula>
    </cfRule>
  </conditionalFormatting>
  <conditionalFormatting sqref="AU10">
    <cfRule type="colorScale" priority="445">
      <colorScale>
        <cfvo type="min"/>
        <cfvo type="max"/>
        <color theme="0"/>
        <color theme="0"/>
      </colorScale>
    </cfRule>
    <cfRule type="expression" dxfId="17261" priority="446">
      <formula>AT10&lt;0</formula>
    </cfRule>
  </conditionalFormatting>
  <conditionalFormatting sqref="AU11:AU14">
    <cfRule type="colorScale" priority="466">
      <colorScale>
        <cfvo type="min"/>
        <cfvo type="max"/>
        <color theme="0"/>
        <color theme="0"/>
      </colorScale>
    </cfRule>
    <cfRule type="expression" dxfId="17260" priority="467">
      <formula>AT11&lt;0</formula>
    </cfRule>
  </conditionalFormatting>
  <conditionalFormatting sqref="AU15">
    <cfRule type="colorScale" priority="443">
      <colorScale>
        <cfvo type="min"/>
        <cfvo type="max"/>
        <color theme="0"/>
        <color theme="0"/>
      </colorScale>
    </cfRule>
    <cfRule type="expression" dxfId="17259" priority="444">
      <formula>AT15&lt;0</formula>
    </cfRule>
  </conditionalFormatting>
  <conditionalFormatting sqref="AU16:AU17">
    <cfRule type="colorScale" priority="464">
      <colorScale>
        <cfvo type="min"/>
        <cfvo type="max"/>
        <color theme="0"/>
        <color theme="0"/>
      </colorScale>
    </cfRule>
    <cfRule type="expression" dxfId="17258" priority="465">
      <formula>AT16&lt;0</formula>
    </cfRule>
  </conditionalFormatting>
  <conditionalFormatting sqref="AU18">
    <cfRule type="colorScale" priority="440">
      <colorScale>
        <cfvo type="min"/>
        <cfvo type="max"/>
        <color theme="0"/>
        <color theme="0"/>
      </colorScale>
    </cfRule>
    <cfRule type="expression" dxfId="17257" priority="442">
      <formula>AT18&lt;0</formula>
    </cfRule>
  </conditionalFormatting>
  <conditionalFormatting sqref="AU19:AU20">
    <cfRule type="colorScale" priority="462">
      <colorScale>
        <cfvo type="min"/>
        <cfvo type="max"/>
        <color theme="0"/>
        <color theme="0"/>
      </colorScale>
    </cfRule>
    <cfRule type="expression" dxfId="17256" priority="463">
      <formula>AT19&lt;0</formula>
    </cfRule>
  </conditionalFormatting>
  <conditionalFormatting sqref="AU23">
    <cfRule type="colorScale" priority="437">
      <colorScale>
        <cfvo type="min"/>
        <cfvo type="max"/>
        <color theme="0"/>
        <color theme="0"/>
      </colorScale>
    </cfRule>
    <cfRule type="expression" dxfId="17255" priority="438">
      <formula>AT23&lt;0</formula>
    </cfRule>
  </conditionalFormatting>
  <conditionalFormatting sqref="AU23:AU31">
    <cfRule type="expression" dxfId="17254" priority="431">
      <formula>IF(AU23="Validar","Rojo","Verde")</formula>
    </cfRule>
    <cfRule type="expression" priority="433">
      <formula>#REF!</formula>
    </cfRule>
  </conditionalFormatting>
  <conditionalFormatting sqref="AU24">
    <cfRule type="colorScale" priority="460">
      <colorScale>
        <cfvo type="min"/>
        <cfvo type="max"/>
        <color theme="0"/>
        <color theme="0"/>
      </colorScale>
    </cfRule>
    <cfRule type="expression" dxfId="17253" priority="461">
      <formula>AT24&lt;0</formula>
    </cfRule>
  </conditionalFormatting>
  <conditionalFormatting sqref="AU25">
    <cfRule type="colorScale" priority="458">
      <colorScale>
        <cfvo type="min"/>
        <cfvo type="max"/>
        <color theme="0"/>
        <color theme="0"/>
      </colorScale>
    </cfRule>
    <cfRule type="expression" dxfId="17252" priority="459">
      <formula>AT25&lt;0</formula>
    </cfRule>
  </conditionalFormatting>
  <conditionalFormatting sqref="AU26">
    <cfRule type="colorScale" priority="435">
      <colorScale>
        <cfvo type="min"/>
        <cfvo type="max"/>
        <color theme="0"/>
        <color theme="0"/>
      </colorScale>
    </cfRule>
    <cfRule type="expression" dxfId="17251" priority="436">
      <formula>AT26&lt;0</formula>
    </cfRule>
  </conditionalFormatting>
  <conditionalFormatting sqref="AU27">
    <cfRule type="colorScale" priority="456">
      <colorScale>
        <cfvo type="min"/>
        <cfvo type="max"/>
        <color theme="0"/>
        <color theme="0"/>
      </colorScale>
    </cfRule>
    <cfRule type="expression" dxfId="17250" priority="457">
      <formula>AT27&lt;0</formula>
    </cfRule>
  </conditionalFormatting>
  <conditionalFormatting sqref="AU28">
    <cfRule type="colorScale" priority="454">
      <colorScale>
        <cfvo type="min"/>
        <cfvo type="max"/>
        <color theme="0"/>
        <color theme="0"/>
      </colorScale>
    </cfRule>
    <cfRule type="expression" dxfId="17249" priority="455">
      <formula>AT28&lt;0</formula>
    </cfRule>
  </conditionalFormatting>
  <conditionalFormatting sqref="AU29">
    <cfRule type="colorScale" priority="432">
      <colorScale>
        <cfvo type="min"/>
        <cfvo type="max"/>
        <color theme="0"/>
        <color theme="0"/>
      </colorScale>
    </cfRule>
    <cfRule type="expression" dxfId="17248" priority="434">
      <formula>AT29&lt;0</formula>
    </cfRule>
  </conditionalFormatting>
  <conditionalFormatting sqref="AU30">
    <cfRule type="colorScale" priority="452">
      <colorScale>
        <cfvo type="min"/>
        <cfvo type="max"/>
        <color theme="0"/>
        <color theme="0"/>
      </colorScale>
    </cfRule>
    <cfRule type="expression" dxfId="17247" priority="453">
      <formula>AT30&lt;0</formula>
    </cfRule>
  </conditionalFormatting>
  <conditionalFormatting sqref="AU31">
    <cfRule type="colorScale" priority="450">
      <colorScale>
        <cfvo type="min"/>
        <cfvo type="max"/>
        <color theme="0"/>
        <color theme="0"/>
      </colorScale>
    </cfRule>
    <cfRule type="expression" dxfId="17246" priority="451">
      <formula>AT31&lt;0</formula>
    </cfRule>
  </conditionalFormatting>
  <conditionalFormatting sqref="AU39">
    <cfRule type="colorScale" priority="428">
      <colorScale>
        <cfvo type="min"/>
        <cfvo type="max"/>
        <color theme="0"/>
        <color theme="0"/>
      </colorScale>
    </cfRule>
    <cfRule type="expression" priority="429">
      <formula>#REF!</formula>
    </cfRule>
    <cfRule type="expression" dxfId="17245" priority="430">
      <formula>AT39&lt;0</formula>
    </cfRule>
  </conditionalFormatting>
  <conditionalFormatting sqref="AU39:AU107">
    <cfRule type="expression" dxfId="17244" priority="409">
      <formula>IF(AU39="Validar","Rojo","Verde")</formula>
    </cfRule>
  </conditionalFormatting>
  <conditionalFormatting sqref="AU40:AU67">
    <cfRule type="colorScale" priority="447">
      <colorScale>
        <cfvo type="min"/>
        <cfvo type="max"/>
        <color theme="0"/>
        <color theme="0"/>
      </colorScale>
    </cfRule>
    <cfRule type="expression" priority="448">
      <formula>$F$19</formula>
    </cfRule>
    <cfRule type="expression" dxfId="17243" priority="449">
      <formula>AT40&lt;0</formula>
    </cfRule>
  </conditionalFormatting>
  <conditionalFormatting sqref="AU68">
    <cfRule type="colorScale" priority="425">
      <colorScale>
        <cfvo type="min"/>
        <cfvo type="max"/>
        <color theme="0"/>
        <color theme="0"/>
      </colorScale>
    </cfRule>
    <cfRule type="expression" priority="426">
      <formula>#REF!</formula>
    </cfRule>
    <cfRule type="expression" dxfId="17242" priority="427">
      <formula>AT68&lt;0</formula>
    </cfRule>
  </conditionalFormatting>
  <conditionalFormatting sqref="AU69:AU81">
    <cfRule type="colorScale" priority="472">
      <colorScale>
        <cfvo type="min"/>
        <cfvo type="max"/>
        <color theme="0"/>
        <color theme="0"/>
      </colorScale>
    </cfRule>
    <cfRule type="expression" priority="473">
      <formula>$F$19</formula>
    </cfRule>
    <cfRule type="expression" dxfId="17241" priority="474">
      <formula>AT69&lt;0</formula>
    </cfRule>
  </conditionalFormatting>
  <conditionalFormatting sqref="AU82 AU92 AU103 AU107">
    <cfRule type="expression" dxfId="17240" priority="471">
      <formula>AT82&lt;0</formula>
    </cfRule>
  </conditionalFormatting>
  <conditionalFormatting sqref="AU83">
    <cfRule type="colorScale" priority="410">
      <colorScale>
        <cfvo type="min"/>
        <cfvo type="max"/>
        <color theme="0"/>
        <color theme="0"/>
      </colorScale>
    </cfRule>
    <cfRule type="expression" priority="411">
      <formula>#REF!</formula>
    </cfRule>
    <cfRule type="expression" dxfId="17239" priority="412">
      <formula>AT83&lt;0</formula>
    </cfRule>
  </conditionalFormatting>
  <conditionalFormatting sqref="AU84:AU91">
    <cfRule type="colorScale" priority="475">
      <colorScale>
        <cfvo type="min"/>
        <cfvo type="max"/>
        <color theme="0"/>
        <color theme="0"/>
      </colorScale>
    </cfRule>
    <cfRule type="expression" priority="476">
      <formula>$F$19</formula>
    </cfRule>
    <cfRule type="expression" dxfId="17238" priority="477">
      <formula>AT84&lt;0</formula>
    </cfRule>
  </conditionalFormatting>
  <conditionalFormatting sqref="AU92 AU82 AU103 AU107">
    <cfRule type="colorScale" priority="470">
      <colorScale>
        <cfvo type="min"/>
        <cfvo type="max"/>
        <color theme="0"/>
        <color theme="0"/>
      </colorScale>
    </cfRule>
  </conditionalFormatting>
  <conditionalFormatting sqref="AU93">
    <cfRule type="colorScale" priority="422">
      <colorScale>
        <cfvo type="min"/>
        <cfvo type="max"/>
        <color theme="0"/>
        <color theme="0"/>
      </colorScale>
    </cfRule>
    <cfRule type="expression" priority="423">
      <formula>#REF!</formula>
    </cfRule>
    <cfRule type="expression" dxfId="17237" priority="424">
      <formula>AT93&lt;0</formula>
    </cfRule>
  </conditionalFormatting>
  <conditionalFormatting sqref="AU94:AU102">
    <cfRule type="colorScale" priority="478">
      <colorScale>
        <cfvo type="min"/>
        <cfvo type="max"/>
        <color theme="0"/>
        <color theme="0"/>
      </colorScale>
    </cfRule>
    <cfRule type="expression" priority="479">
      <formula>$F$19</formula>
    </cfRule>
    <cfRule type="expression" dxfId="17236" priority="480">
      <formula>AT94&lt;0</formula>
    </cfRule>
  </conditionalFormatting>
  <conditionalFormatting sqref="AU104">
    <cfRule type="colorScale" priority="419">
      <colorScale>
        <cfvo type="min"/>
        <cfvo type="max"/>
        <color theme="0"/>
        <color theme="0"/>
      </colorScale>
    </cfRule>
    <cfRule type="expression" priority="420">
      <formula>#REF!</formula>
    </cfRule>
    <cfRule type="expression" dxfId="17235" priority="421">
      <formula>AT104&lt;0</formula>
    </cfRule>
  </conditionalFormatting>
  <conditionalFormatting sqref="AU105:AU106">
    <cfRule type="colorScale" priority="481">
      <colorScale>
        <cfvo type="min"/>
        <cfvo type="max"/>
        <color theme="0"/>
        <color theme="0"/>
      </colorScale>
    </cfRule>
    <cfRule type="expression" priority="482">
      <formula>$F$19</formula>
    </cfRule>
    <cfRule type="expression" dxfId="17234" priority="483">
      <formula>AT105&lt;0</formula>
    </cfRule>
  </conditionalFormatting>
  <conditionalFormatting sqref="AU110">
    <cfRule type="colorScale" priority="484">
      <colorScale>
        <cfvo type="min"/>
        <cfvo type="max"/>
        <color theme="0"/>
        <color theme="0"/>
      </colorScale>
    </cfRule>
    <cfRule type="expression" dxfId="17233" priority="485">
      <formula>AT110&lt;0</formula>
    </cfRule>
  </conditionalFormatting>
  <conditionalFormatting sqref="AU110:AU111">
    <cfRule type="expression" priority="407">
      <formula>$F$19</formula>
    </cfRule>
  </conditionalFormatting>
  <conditionalFormatting sqref="AU111">
    <cfRule type="colorScale" priority="406">
      <colorScale>
        <cfvo type="min"/>
        <cfvo type="max"/>
        <color theme="0"/>
        <color theme="0"/>
      </colorScale>
    </cfRule>
    <cfRule type="expression" dxfId="17232" priority="408">
      <formula>AT111&lt;0</formula>
    </cfRule>
  </conditionalFormatting>
  <conditionalFormatting sqref="AU117:AU123">
    <cfRule type="colorScale" priority="489">
      <colorScale>
        <cfvo type="min"/>
        <cfvo type="max"/>
        <color theme="0"/>
        <color theme="0"/>
      </colorScale>
    </cfRule>
    <cfRule type="expression" priority="490">
      <formula>$F$19</formula>
    </cfRule>
    <cfRule type="expression" dxfId="17231" priority="491">
      <formula>AT117&lt;0</formula>
    </cfRule>
  </conditionalFormatting>
  <conditionalFormatting sqref="AU125">
    <cfRule type="colorScale" priority="416">
      <colorScale>
        <cfvo type="min"/>
        <cfvo type="max"/>
        <color theme="0"/>
        <color theme="0"/>
      </colorScale>
    </cfRule>
    <cfRule type="expression" priority="417">
      <formula>#REF!</formula>
    </cfRule>
    <cfRule type="expression" dxfId="17230" priority="418">
      <formula>AT125&lt;0</formula>
    </cfRule>
  </conditionalFormatting>
  <conditionalFormatting sqref="AU125:AU135">
    <cfRule type="expression" dxfId="17229" priority="415">
      <formula>IF(AU125="Validar","Rojo","Verde")</formula>
    </cfRule>
  </conditionalFormatting>
  <conditionalFormatting sqref="AU126:AU132">
    <cfRule type="colorScale" priority="492">
      <colorScale>
        <cfvo type="min"/>
        <cfvo type="max"/>
        <color theme="0"/>
        <color theme="0"/>
      </colorScale>
    </cfRule>
    <cfRule type="expression" dxfId="17228" priority="494">
      <formula>AT126&lt;0</formula>
    </cfRule>
  </conditionalFormatting>
  <conditionalFormatting sqref="AU126:AU134">
    <cfRule type="expression" priority="493">
      <formula>$F$19</formula>
    </cfRule>
  </conditionalFormatting>
  <conditionalFormatting sqref="AU133:AU134">
    <cfRule type="colorScale" priority="495">
      <colorScale>
        <cfvo type="min"/>
        <cfvo type="max"/>
        <color theme="0"/>
        <color theme="0"/>
      </colorScale>
    </cfRule>
    <cfRule type="expression" dxfId="17227" priority="496">
      <formula>AT133&lt;0</formula>
    </cfRule>
  </conditionalFormatting>
  <conditionalFormatting sqref="AU135">
    <cfRule type="colorScale" priority="486">
      <colorScale>
        <cfvo type="min"/>
        <cfvo type="max"/>
        <color theme="0"/>
        <color theme="0"/>
      </colorScale>
    </cfRule>
    <cfRule type="expression" priority="487">
      <formula>$F$23</formula>
    </cfRule>
    <cfRule type="expression" dxfId="17226" priority="488">
      <formula>AT135&lt;0</formula>
    </cfRule>
  </conditionalFormatting>
  <conditionalFormatting sqref="AU110:AU111">
    <cfRule type="expression" dxfId="17225" priority="405">
      <formula>IF(AU110="Validar","Rojo","Verde")</formula>
    </cfRule>
  </conditionalFormatting>
  <conditionalFormatting sqref="AU117:AU123">
    <cfRule type="expression" dxfId="17224" priority="413">
      <formula>IF(AU117="Validar","Rojo","Verde")</formula>
    </cfRule>
  </conditionalFormatting>
  <conditionalFormatting sqref="AU82 AU92 AU103 AU107">
    <cfRule type="expression" priority="414">
      <formula>$F$23</formula>
    </cfRule>
  </conditionalFormatting>
  <conditionalFormatting sqref="AU6">
    <cfRule type="colorScale" priority="403">
      <colorScale>
        <cfvo type="min"/>
        <cfvo type="max"/>
        <color theme="0"/>
        <color theme="0"/>
      </colorScale>
    </cfRule>
    <cfRule type="expression" dxfId="17223" priority="404">
      <formula>AT6&lt;0</formula>
    </cfRule>
  </conditionalFormatting>
  <conditionalFormatting sqref="AU6">
    <cfRule type="expression" dxfId="17222" priority="401">
      <formula>IF(AU6="Validar","Rojo","Verde")</formula>
    </cfRule>
    <cfRule type="expression" priority="402">
      <formula>#REF!</formula>
    </cfRule>
  </conditionalFormatting>
  <conditionalFormatting sqref="AU7:AU8">
    <cfRule type="colorScale" priority="399">
      <colorScale>
        <cfvo type="min"/>
        <cfvo type="max"/>
        <color theme="0"/>
        <color theme="0"/>
      </colorScale>
    </cfRule>
    <cfRule type="expression" dxfId="17221" priority="400">
      <formula>AT7&lt;0</formula>
    </cfRule>
  </conditionalFormatting>
  <conditionalFormatting sqref="AU7:AU8">
    <cfRule type="expression" dxfId="17220" priority="397">
      <formula>IF(AU7="Validar","Rojo","Verde")</formula>
    </cfRule>
    <cfRule type="expression" priority="398">
      <formula>#REF!</formula>
    </cfRule>
  </conditionalFormatting>
  <conditionalFormatting sqref="BA9">
    <cfRule type="colorScale" priority="368">
      <colorScale>
        <cfvo type="min"/>
        <cfvo type="max"/>
        <color theme="0"/>
        <color theme="0"/>
      </colorScale>
    </cfRule>
    <cfRule type="expression" dxfId="17219" priority="369">
      <formula>AZ9&lt;0</formula>
    </cfRule>
  </conditionalFormatting>
  <conditionalFormatting sqref="BA9:BA20">
    <cfRule type="expression" dxfId="17218" priority="339">
      <formula>IF(BA9="Validar","Rojo","Verde")</formula>
    </cfRule>
    <cfRule type="expression" priority="341">
      <formula>#REF!</formula>
    </cfRule>
  </conditionalFormatting>
  <conditionalFormatting sqref="BA10">
    <cfRule type="colorScale" priority="345">
      <colorScale>
        <cfvo type="min"/>
        <cfvo type="max"/>
        <color theme="0"/>
        <color theme="0"/>
      </colorScale>
    </cfRule>
    <cfRule type="expression" dxfId="17217" priority="346">
      <formula>AZ10&lt;0</formula>
    </cfRule>
  </conditionalFormatting>
  <conditionalFormatting sqref="BA11:BA14">
    <cfRule type="colorScale" priority="366">
      <colorScale>
        <cfvo type="min"/>
        <cfvo type="max"/>
        <color theme="0"/>
        <color theme="0"/>
      </colorScale>
    </cfRule>
    <cfRule type="expression" dxfId="17216" priority="367">
      <formula>AZ11&lt;0</formula>
    </cfRule>
  </conditionalFormatting>
  <conditionalFormatting sqref="BA15">
    <cfRule type="colorScale" priority="343">
      <colorScale>
        <cfvo type="min"/>
        <cfvo type="max"/>
        <color theme="0"/>
        <color theme="0"/>
      </colorScale>
    </cfRule>
    <cfRule type="expression" dxfId="17215" priority="344">
      <formula>AZ15&lt;0</formula>
    </cfRule>
  </conditionalFormatting>
  <conditionalFormatting sqref="BA16:BA17">
    <cfRule type="colorScale" priority="364">
      <colorScale>
        <cfvo type="min"/>
        <cfvo type="max"/>
        <color theme="0"/>
        <color theme="0"/>
      </colorScale>
    </cfRule>
    <cfRule type="expression" dxfId="17214" priority="365">
      <formula>AZ16&lt;0</formula>
    </cfRule>
  </conditionalFormatting>
  <conditionalFormatting sqref="BA18">
    <cfRule type="colorScale" priority="340">
      <colorScale>
        <cfvo type="min"/>
        <cfvo type="max"/>
        <color theme="0"/>
        <color theme="0"/>
      </colorScale>
    </cfRule>
    <cfRule type="expression" dxfId="17213" priority="342">
      <formula>AZ18&lt;0</formula>
    </cfRule>
  </conditionalFormatting>
  <conditionalFormatting sqref="BA19:BA20">
    <cfRule type="colorScale" priority="362">
      <colorScale>
        <cfvo type="min"/>
        <cfvo type="max"/>
        <color theme="0"/>
        <color theme="0"/>
      </colorScale>
    </cfRule>
    <cfRule type="expression" dxfId="17212" priority="363">
      <formula>AZ19&lt;0</formula>
    </cfRule>
  </conditionalFormatting>
  <conditionalFormatting sqref="BA23">
    <cfRule type="colorScale" priority="337">
      <colorScale>
        <cfvo type="min"/>
        <cfvo type="max"/>
        <color theme="0"/>
        <color theme="0"/>
      </colorScale>
    </cfRule>
    <cfRule type="expression" dxfId="17211" priority="338">
      <formula>AZ23&lt;0</formula>
    </cfRule>
  </conditionalFormatting>
  <conditionalFormatting sqref="BA23:BA31">
    <cfRule type="expression" dxfId="17210" priority="331">
      <formula>IF(BA23="Validar","Rojo","Verde")</formula>
    </cfRule>
    <cfRule type="expression" priority="333">
      <formula>#REF!</formula>
    </cfRule>
  </conditionalFormatting>
  <conditionalFormatting sqref="BA24">
    <cfRule type="colorScale" priority="360">
      <colorScale>
        <cfvo type="min"/>
        <cfvo type="max"/>
        <color theme="0"/>
        <color theme="0"/>
      </colorScale>
    </cfRule>
    <cfRule type="expression" dxfId="17209" priority="361">
      <formula>AZ24&lt;0</formula>
    </cfRule>
  </conditionalFormatting>
  <conditionalFormatting sqref="BA25">
    <cfRule type="colorScale" priority="358">
      <colorScale>
        <cfvo type="min"/>
        <cfvo type="max"/>
        <color theme="0"/>
        <color theme="0"/>
      </colorScale>
    </cfRule>
    <cfRule type="expression" dxfId="17208" priority="359">
      <formula>AZ25&lt;0</formula>
    </cfRule>
  </conditionalFormatting>
  <conditionalFormatting sqref="BA26">
    <cfRule type="colorScale" priority="335">
      <colorScale>
        <cfvo type="min"/>
        <cfvo type="max"/>
        <color theme="0"/>
        <color theme="0"/>
      </colorScale>
    </cfRule>
    <cfRule type="expression" dxfId="17207" priority="336">
      <formula>AZ26&lt;0</formula>
    </cfRule>
  </conditionalFormatting>
  <conditionalFormatting sqref="BA27">
    <cfRule type="colorScale" priority="356">
      <colorScale>
        <cfvo type="min"/>
        <cfvo type="max"/>
        <color theme="0"/>
        <color theme="0"/>
      </colorScale>
    </cfRule>
    <cfRule type="expression" dxfId="17206" priority="357">
      <formula>AZ27&lt;0</formula>
    </cfRule>
  </conditionalFormatting>
  <conditionalFormatting sqref="BA28">
    <cfRule type="colorScale" priority="354">
      <colorScale>
        <cfvo type="min"/>
        <cfvo type="max"/>
        <color theme="0"/>
        <color theme="0"/>
      </colorScale>
    </cfRule>
    <cfRule type="expression" dxfId="17205" priority="355">
      <formula>AZ28&lt;0</formula>
    </cfRule>
  </conditionalFormatting>
  <conditionalFormatting sqref="BA29">
    <cfRule type="colorScale" priority="332">
      <colorScale>
        <cfvo type="min"/>
        <cfvo type="max"/>
        <color theme="0"/>
        <color theme="0"/>
      </colorScale>
    </cfRule>
    <cfRule type="expression" dxfId="17204" priority="334">
      <formula>AZ29&lt;0</formula>
    </cfRule>
  </conditionalFormatting>
  <conditionalFormatting sqref="BA30">
    <cfRule type="colorScale" priority="352">
      <colorScale>
        <cfvo type="min"/>
        <cfvo type="max"/>
        <color theme="0"/>
        <color theme="0"/>
      </colorScale>
    </cfRule>
    <cfRule type="expression" dxfId="17203" priority="353">
      <formula>AZ30&lt;0</formula>
    </cfRule>
  </conditionalFormatting>
  <conditionalFormatting sqref="BA31">
    <cfRule type="colorScale" priority="350">
      <colorScale>
        <cfvo type="min"/>
        <cfvo type="max"/>
        <color theme="0"/>
        <color theme="0"/>
      </colorScale>
    </cfRule>
    <cfRule type="expression" dxfId="17202" priority="351">
      <formula>AZ31&lt;0</formula>
    </cfRule>
  </conditionalFormatting>
  <conditionalFormatting sqref="BA39">
    <cfRule type="colorScale" priority="328">
      <colorScale>
        <cfvo type="min"/>
        <cfvo type="max"/>
        <color theme="0"/>
        <color theme="0"/>
      </colorScale>
    </cfRule>
    <cfRule type="expression" priority="329">
      <formula>#REF!</formula>
    </cfRule>
    <cfRule type="expression" dxfId="17201" priority="330">
      <formula>AZ39&lt;0</formula>
    </cfRule>
  </conditionalFormatting>
  <conditionalFormatting sqref="BA39:BA107">
    <cfRule type="expression" dxfId="17200" priority="309">
      <formula>IF(BA39="Validar","Rojo","Verde")</formula>
    </cfRule>
  </conditionalFormatting>
  <conditionalFormatting sqref="BA40:BA67">
    <cfRule type="colorScale" priority="347">
      <colorScale>
        <cfvo type="min"/>
        <cfvo type="max"/>
        <color theme="0"/>
        <color theme="0"/>
      </colorScale>
    </cfRule>
    <cfRule type="expression" priority="348">
      <formula>$F$19</formula>
    </cfRule>
    <cfRule type="expression" dxfId="17199" priority="349">
      <formula>AZ40&lt;0</formula>
    </cfRule>
  </conditionalFormatting>
  <conditionalFormatting sqref="BA68">
    <cfRule type="colorScale" priority="325">
      <colorScale>
        <cfvo type="min"/>
        <cfvo type="max"/>
        <color theme="0"/>
        <color theme="0"/>
      </colorScale>
    </cfRule>
    <cfRule type="expression" priority="326">
      <formula>#REF!</formula>
    </cfRule>
    <cfRule type="expression" dxfId="17198" priority="327">
      <formula>AZ68&lt;0</formula>
    </cfRule>
  </conditionalFormatting>
  <conditionalFormatting sqref="BA69:BA81">
    <cfRule type="colorScale" priority="372">
      <colorScale>
        <cfvo type="min"/>
        <cfvo type="max"/>
        <color theme="0"/>
        <color theme="0"/>
      </colorScale>
    </cfRule>
    <cfRule type="expression" priority="373">
      <formula>$F$19</formula>
    </cfRule>
    <cfRule type="expression" dxfId="17197" priority="374">
      <formula>AZ69&lt;0</formula>
    </cfRule>
  </conditionalFormatting>
  <conditionalFormatting sqref="BA82 BA92 BA103 BA107">
    <cfRule type="expression" dxfId="17196" priority="371">
      <formula>AZ82&lt;0</formula>
    </cfRule>
  </conditionalFormatting>
  <conditionalFormatting sqref="BA83">
    <cfRule type="colorScale" priority="310">
      <colorScale>
        <cfvo type="min"/>
        <cfvo type="max"/>
        <color theme="0"/>
        <color theme="0"/>
      </colorScale>
    </cfRule>
    <cfRule type="expression" priority="311">
      <formula>#REF!</formula>
    </cfRule>
    <cfRule type="expression" dxfId="17195" priority="312">
      <formula>AZ83&lt;0</formula>
    </cfRule>
  </conditionalFormatting>
  <conditionalFormatting sqref="BA84:BA91">
    <cfRule type="colorScale" priority="375">
      <colorScale>
        <cfvo type="min"/>
        <cfvo type="max"/>
        <color theme="0"/>
        <color theme="0"/>
      </colorScale>
    </cfRule>
    <cfRule type="expression" priority="376">
      <formula>$F$19</formula>
    </cfRule>
    <cfRule type="expression" dxfId="17194" priority="377">
      <formula>AZ84&lt;0</formula>
    </cfRule>
  </conditionalFormatting>
  <conditionalFormatting sqref="BA92 BA82 BA103 BA107">
    <cfRule type="colorScale" priority="370">
      <colorScale>
        <cfvo type="min"/>
        <cfvo type="max"/>
        <color theme="0"/>
        <color theme="0"/>
      </colorScale>
    </cfRule>
  </conditionalFormatting>
  <conditionalFormatting sqref="BA93">
    <cfRule type="colorScale" priority="322">
      <colorScale>
        <cfvo type="min"/>
        <cfvo type="max"/>
        <color theme="0"/>
        <color theme="0"/>
      </colorScale>
    </cfRule>
    <cfRule type="expression" priority="323">
      <formula>#REF!</formula>
    </cfRule>
    <cfRule type="expression" dxfId="17193" priority="324">
      <formula>AZ93&lt;0</formula>
    </cfRule>
  </conditionalFormatting>
  <conditionalFormatting sqref="BA94:BA102">
    <cfRule type="colorScale" priority="378">
      <colorScale>
        <cfvo type="min"/>
        <cfvo type="max"/>
        <color theme="0"/>
        <color theme="0"/>
      </colorScale>
    </cfRule>
    <cfRule type="expression" priority="379">
      <formula>$F$19</formula>
    </cfRule>
    <cfRule type="expression" dxfId="17192" priority="380">
      <formula>AZ94&lt;0</formula>
    </cfRule>
  </conditionalFormatting>
  <conditionalFormatting sqref="BA104">
    <cfRule type="colorScale" priority="319">
      <colorScale>
        <cfvo type="min"/>
        <cfvo type="max"/>
        <color theme="0"/>
        <color theme="0"/>
      </colorScale>
    </cfRule>
    <cfRule type="expression" priority="320">
      <formula>#REF!</formula>
    </cfRule>
    <cfRule type="expression" dxfId="17191" priority="321">
      <formula>AZ104&lt;0</formula>
    </cfRule>
  </conditionalFormatting>
  <conditionalFormatting sqref="BA105:BA106">
    <cfRule type="colorScale" priority="381">
      <colorScale>
        <cfvo type="min"/>
        <cfvo type="max"/>
        <color theme="0"/>
        <color theme="0"/>
      </colorScale>
    </cfRule>
    <cfRule type="expression" priority="382">
      <formula>$F$19</formula>
    </cfRule>
    <cfRule type="expression" dxfId="17190" priority="383">
      <formula>AZ105&lt;0</formula>
    </cfRule>
  </conditionalFormatting>
  <conditionalFormatting sqref="BA110">
    <cfRule type="colorScale" priority="384">
      <colorScale>
        <cfvo type="min"/>
        <cfvo type="max"/>
        <color theme="0"/>
        <color theme="0"/>
      </colorScale>
    </cfRule>
    <cfRule type="expression" dxfId="17189" priority="385">
      <formula>AZ110&lt;0</formula>
    </cfRule>
  </conditionalFormatting>
  <conditionalFormatting sqref="BA110:BA111">
    <cfRule type="expression" priority="307">
      <formula>$F$19</formula>
    </cfRule>
  </conditionalFormatting>
  <conditionalFormatting sqref="BA111">
    <cfRule type="colorScale" priority="306">
      <colorScale>
        <cfvo type="min"/>
        <cfvo type="max"/>
        <color theme="0"/>
        <color theme="0"/>
      </colorScale>
    </cfRule>
    <cfRule type="expression" dxfId="17188" priority="308">
      <formula>AZ111&lt;0</formula>
    </cfRule>
  </conditionalFormatting>
  <conditionalFormatting sqref="BA117:BA123">
    <cfRule type="colorScale" priority="389">
      <colorScale>
        <cfvo type="min"/>
        <cfvo type="max"/>
        <color theme="0"/>
        <color theme="0"/>
      </colorScale>
    </cfRule>
    <cfRule type="expression" priority="390">
      <formula>$F$19</formula>
    </cfRule>
    <cfRule type="expression" dxfId="17187" priority="391">
      <formula>AZ117&lt;0</formula>
    </cfRule>
  </conditionalFormatting>
  <conditionalFormatting sqref="BA125">
    <cfRule type="colorScale" priority="316">
      <colorScale>
        <cfvo type="min"/>
        <cfvo type="max"/>
        <color theme="0"/>
        <color theme="0"/>
      </colorScale>
    </cfRule>
    <cfRule type="expression" priority="317">
      <formula>#REF!</formula>
    </cfRule>
    <cfRule type="expression" dxfId="17186" priority="318">
      <formula>AZ125&lt;0</formula>
    </cfRule>
  </conditionalFormatting>
  <conditionalFormatting sqref="BA125:BA135">
    <cfRule type="expression" dxfId="17185" priority="315">
      <formula>IF(BA125="Validar","Rojo","Verde")</formula>
    </cfRule>
  </conditionalFormatting>
  <conditionalFormatting sqref="BA126:BA132">
    <cfRule type="colorScale" priority="392">
      <colorScale>
        <cfvo type="min"/>
        <cfvo type="max"/>
        <color theme="0"/>
        <color theme="0"/>
      </colorScale>
    </cfRule>
    <cfRule type="expression" dxfId="17184" priority="394">
      <formula>AZ126&lt;0</formula>
    </cfRule>
  </conditionalFormatting>
  <conditionalFormatting sqref="BA126:BA134">
    <cfRule type="expression" priority="393">
      <formula>$F$19</formula>
    </cfRule>
  </conditionalFormatting>
  <conditionalFormatting sqref="BA133:BA134">
    <cfRule type="colorScale" priority="395">
      <colorScale>
        <cfvo type="min"/>
        <cfvo type="max"/>
        <color theme="0"/>
        <color theme="0"/>
      </colorScale>
    </cfRule>
    <cfRule type="expression" dxfId="17183" priority="396">
      <formula>AZ133&lt;0</formula>
    </cfRule>
  </conditionalFormatting>
  <conditionalFormatting sqref="BA135">
    <cfRule type="colorScale" priority="386">
      <colorScale>
        <cfvo type="min"/>
        <cfvo type="max"/>
        <color theme="0"/>
        <color theme="0"/>
      </colorScale>
    </cfRule>
    <cfRule type="expression" priority="387">
      <formula>$F$23</formula>
    </cfRule>
    <cfRule type="expression" dxfId="17182" priority="388">
      <formula>AZ135&lt;0</formula>
    </cfRule>
  </conditionalFormatting>
  <conditionalFormatting sqref="BA110:BA111">
    <cfRule type="expression" dxfId="17181" priority="305">
      <formula>IF(BA110="Validar","Rojo","Verde")</formula>
    </cfRule>
  </conditionalFormatting>
  <conditionalFormatting sqref="BA117:BA123">
    <cfRule type="expression" dxfId="17180" priority="313">
      <formula>IF(BA117="Validar","Rojo","Verde")</formula>
    </cfRule>
  </conditionalFormatting>
  <conditionalFormatting sqref="BA82 BA92 BA103 BA107">
    <cfRule type="expression" priority="314">
      <formula>$F$23</formula>
    </cfRule>
  </conditionalFormatting>
  <conditionalFormatting sqref="BA6">
    <cfRule type="colorScale" priority="303">
      <colorScale>
        <cfvo type="min"/>
        <cfvo type="max"/>
        <color theme="0"/>
        <color theme="0"/>
      </colorScale>
    </cfRule>
    <cfRule type="expression" dxfId="17179" priority="304">
      <formula>AZ6&lt;0</formula>
    </cfRule>
  </conditionalFormatting>
  <conditionalFormatting sqref="BA6">
    <cfRule type="expression" dxfId="17178" priority="301">
      <formula>IF(BA6="Validar","Rojo","Verde")</formula>
    </cfRule>
    <cfRule type="expression" priority="302">
      <formula>#REF!</formula>
    </cfRule>
  </conditionalFormatting>
  <conditionalFormatting sqref="BA7:BA8">
    <cfRule type="colorScale" priority="299">
      <colorScale>
        <cfvo type="min"/>
        <cfvo type="max"/>
        <color theme="0"/>
        <color theme="0"/>
      </colorScale>
    </cfRule>
    <cfRule type="expression" dxfId="17177" priority="300">
      <formula>AZ7&lt;0</formula>
    </cfRule>
  </conditionalFormatting>
  <conditionalFormatting sqref="BA7:BA8">
    <cfRule type="expression" dxfId="17176" priority="297">
      <formula>IF(BA7="Validar","Rojo","Verde")</formula>
    </cfRule>
    <cfRule type="expression" priority="298">
      <formula>#REF!</formula>
    </cfRule>
  </conditionalFormatting>
  <conditionalFormatting sqref="BY9">
    <cfRule type="colorScale" priority="268">
      <colorScale>
        <cfvo type="min"/>
        <cfvo type="max"/>
        <color theme="0"/>
        <color theme="0"/>
      </colorScale>
    </cfRule>
    <cfRule type="expression" dxfId="17175" priority="269">
      <formula>BX9&lt;0</formula>
    </cfRule>
  </conditionalFormatting>
  <conditionalFormatting sqref="BY9:BY20">
    <cfRule type="expression" dxfId="17174" priority="239">
      <formula>IF(BY9="Validar","Rojo","Verde")</formula>
    </cfRule>
    <cfRule type="expression" priority="241">
      <formula>#REF!</formula>
    </cfRule>
  </conditionalFormatting>
  <conditionalFormatting sqref="BY10">
    <cfRule type="colorScale" priority="245">
      <colorScale>
        <cfvo type="min"/>
        <cfvo type="max"/>
        <color theme="0"/>
        <color theme="0"/>
      </colorScale>
    </cfRule>
    <cfRule type="expression" dxfId="17173" priority="246">
      <formula>BX10&lt;0</formula>
    </cfRule>
  </conditionalFormatting>
  <conditionalFormatting sqref="BY11:BY14">
    <cfRule type="colorScale" priority="266">
      <colorScale>
        <cfvo type="min"/>
        <cfvo type="max"/>
        <color theme="0"/>
        <color theme="0"/>
      </colorScale>
    </cfRule>
    <cfRule type="expression" dxfId="17172" priority="267">
      <formula>BX11&lt;0</formula>
    </cfRule>
  </conditionalFormatting>
  <conditionalFormatting sqref="BY15">
    <cfRule type="colorScale" priority="243">
      <colorScale>
        <cfvo type="min"/>
        <cfvo type="max"/>
        <color theme="0"/>
        <color theme="0"/>
      </colorScale>
    </cfRule>
    <cfRule type="expression" dxfId="17171" priority="244">
      <formula>BX15&lt;0</formula>
    </cfRule>
  </conditionalFormatting>
  <conditionalFormatting sqref="BY16:BY17">
    <cfRule type="colorScale" priority="264">
      <colorScale>
        <cfvo type="min"/>
        <cfvo type="max"/>
        <color theme="0"/>
        <color theme="0"/>
      </colorScale>
    </cfRule>
    <cfRule type="expression" dxfId="17170" priority="265">
      <formula>BX16&lt;0</formula>
    </cfRule>
  </conditionalFormatting>
  <conditionalFormatting sqref="BY18">
    <cfRule type="colorScale" priority="240">
      <colorScale>
        <cfvo type="min"/>
        <cfvo type="max"/>
        <color theme="0"/>
        <color theme="0"/>
      </colorScale>
    </cfRule>
    <cfRule type="expression" dxfId="17169" priority="242">
      <formula>BX18&lt;0</formula>
    </cfRule>
  </conditionalFormatting>
  <conditionalFormatting sqref="BY19:BY20">
    <cfRule type="colorScale" priority="262">
      <colorScale>
        <cfvo type="min"/>
        <cfvo type="max"/>
        <color theme="0"/>
        <color theme="0"/>
      </colorScale>
    </cfRule>
    <cfRule type="expression" dxfId="17168" priority="263">
      <formula>BX19&lt;0</formula>
    </cfRule>
  </conditionalFormatting>
  <conditionalFormatting sqref="BY23">
    <cfRule type="colorScale" priority="237">
      <colorScale>
        <cfvo type="min"/>
        <cfvo type="max"/>
        <color theme="0"/>
        <color theme="0"/>
      </colorScale>
    </cfRule>
    <cfRule type="expression" dxfId="17167" priority="238">
      <formula>BX23&lt;0</formula>
    </cfRule>
  </conditionalFormatting>
  <conditionalFormatting sqref="BY23:BY31">
    <cfRule type="expression" dxfId="17166" priority="231">
      <formula>IF(BY23="Validar","Rojo","Verde")</formula>
    </cfRule>
    <cfRule type="expression" priority="233">
      <formula>#REF!</formula>
    </cfRule>
  </conditionalFormatting>
  <conditionalFormatting sqref="BY24">
    <cfRule type="colorScale" priority="260">
      <colorScale>
        <cfvo type="min"/>
        <cfvo type="max"/>
        <color theme="0"/>
        <color theme="0"/>
      </colorScale>
    </cfRule>
    <cfRule type="expression" dxfId="17165" priority="261">
      <formula>BX24&lt;0</formula>
    </cfRule>
  </conditionalFormatting>
  <conditionalFormatting sqref="BY25">
    <cfRule type="colorScale" priority="258">
      <colorScale>
        <cfvo type="min"/>
        <cfvo type="max"/>
        <color theme="0"/>
        <color theme="0"/>
      </colorScale>
    </cfRule>
    <cfRule type="expression" dxfId="17164" priority="259">
      <formula>BX25&lt;0</formula>
    </cfRule>
  </conditionalFormatting>
  <conditionalFormatting sqref="BY26">
    <cfRule type="colorScale" priority="235">
      <colorScale>
        <cfvo type="min"/>
        <cfvo type="max"/>
        <color theme="0"/>
        <color theme="0"/>
      </colorScale>
    </cfRule>
    <cfRule type="expression" dxfId="17163" priority="236">
      <formula>BX26&lt;0</formula>
    </cfRule>
  </conditionalFormatting>
  <conditionalFormatting sqref="BY27">
    <cfRule type="colorScale" priority="256">
      <colorScale>
        <cfvo type="min"/>
        <cfvo type="max"/>
        <color theme="0"/>
        <color theme="0"/>
      </colorScale>
    </cfRule>
    <cfRule type="expression" dxfId="17162" priority="257">
      <formula>BX27&lt;0</formula>
    </cfRule>
  </conditionalFormatting>
  <conditionalFormatting sqref="BY28">
    <cfRule type="colorScale" priority="254">
      <colorScale>
        <cfvo type="min"/>
        <cfvo type="max"/>
        <color theme="0"/>
        <color theme="0"/>
      </colorScale>
    </cfRule>
    <cfRule type="expression" dxfId="17161" priority="255">
      <formula>BX28&lt;0</formula>
    </cfRule>
  </conditionalFormatting>
  <conditionalFormatting sqref="BY29">
    <cfRule type="colorScale" priority="232">
      <colorScale>
        <cfvo type="min"/>
        <cfvo type="max"/>
        <color theme="0"/>
        <color theme="0"/>
      </colorScale>
    </cfRule>
    <cfRule type="expression" dxfId="17160" priority="234">
      <formula>BX29&lt;0</formula>
    </cfRule>
  </conditionalFormatting>
  <conditionalFormatting sqref="BY30">
    <cfRule type="colorScale" priority="252">
      <colorScale>
        <cfvo type="min"/>
        <cfvo type="max"/>
        <color theme="0"/>
        <color theme="0"/>
      </colorScale>
    </cfRule>
    <cfRule type="expression" dxfId="17159" priority="253">
      <formula>BX30&lt;0</formula>
    </cfRule>
  </conditionalFormatting>
  <conditionalFormatting sqref="BY31">
    <cfRule type="colorScale" priority="250">
      <colorScale>
        <cfvo type="min"/>
        <cfvo type="max"/>
        <color theme="0"/>
        <color theme="0"/>
      </colorScale>
    </cfRule>
    <cfRule type="expression" dxfId="17158" priority="251">
      <formula>BX31&lt;0</formula>
    </cfRule>
  </conditionalFormatting>
  <conditionalFormatting sqref="BY39">
    <cfRule type="colorScale" priority="228">
      <colorScale>
        <cfvo type="min"/>
        <cfvo type="max"/>
        <color theme="0"/>
        <color theme="0"/>
      </colorScale>
    </cfRule>
    <cfRule type="expression" priority="229">
      <formula>#REF!</formula>
    </cfRule>
    <cfRule type="expression" dxfId="17157" priority="230">
      <formula>BX39&lt;0</formula>
    </cfRule>
  </conditionalFormatting>
  <conditionalFormatting sqref="BY39:BY107">
    <cfRule type="expression" dxfId="17156" priority="209">
      <formula>IF(BY39="Validar","Rojo","Verde")</formula>
    </cfRule>
  </conditionalFormatting>
  <conditionalFormatting sqref="BY40:BY67">
    <cfRule type="colorScale" priority="247">
      <colorScale>
        <cfvo type="min"/>
        <cfvo type="max"/>
        <color theme="0"/>
        <color theme="0"/>
      </colorScale>
    </cfRule>
    <cfRule type="expression" priority="248">
      <formula>$F$19</formula>
    </cfRule>
    <cfRule type="expression" dxfId="17155" priority="249">
      <formula>BX40&lt;0</formula>
    </cfRule>
  </conditionalFormatting>
  <conditionalFormatting sqref="BY68">
    <cfRule type="colorScale" priority="225">
      <colorScale>
        <cfvo type="min"/>
        <cfvo type="max"/>
        <color theme="0"/>
        <color theme="0"/>
      </colorScale>
    </cfRule>
    <cfRule type="expression" priority="226">
      <formula>#REF!</formula>
    </cfRule>
    <cfRule type="expression" dxfId="17154" priority="227">
      <formula>BX68&lt;0</formula>
    </cfRule>
  </conditionalFormatting>
  <conditionalFormatting sqref="BY69:BY81">
    <cfRule type="colorScale" priority="272">
      <colorScale>
        <cfvo type="min"/>
        <cfvo type="max"/>
        <color theme="0"/>
        <color theme="0"/>
      </colorScale>
    </cfRule>
    <cfRule type="expression" priority="273">
      <formula>$F$19</formula>
    </cfRule>
    <cfRule type="expression" dxfId="17153" priority="274">
      <formula>BX69&lt;0</formula>
    </cfRule>
  </conditionalFormatting>
  <conditionalFormatting sqref="BY82 BY92 BY103 BY107">
    <cfRule type="expression" dxfId="17152" priority="271">
      <formula>BX82&lt;0</formula>
    </cfRule>
  </conditionalFormatting>
  <conditionalFormatting sqref="BY83">
    <cfRule type="colorScale" priority="210">
      <colorScale>
        <cfvo type="min"/>
        <cfvo type="max"/>
        <color theme="0"/>
        <color theme="0"/>
      </colorScale>
    </cfRule>
    <cfRule type="expression" priority="211">
      <formula>#REF!</formula>
    </cfRule>
    <cfRule type="expression" dxfId="17151" priority="212">
      <formula>BX83&lt;0</formula>
    </cfRule>
  </conditionalFormatting>
  <conditionalFormatting sqref="BY84:BY91">
    <cfRule type="colorScale" priority="275">
      <colorScale>
        <cfvo type="min"/>
        <cfvo type="max"/>
        <color theme="0"/>
        <color theme="0"/>
      </colorScale>
    </cfRule>
    <cfRule type="expression" priority="276">
      <formula>$F$19</formula>
    </cfRule>
    <cfRule type="expression" dxfId="17150" priority="277">
      <formula>BX84&lt;0</formula>
    </cfRule>
  </conditionalFormatting>
  <conditionalFormatting sqref="BY82 BY92 BY103 BY107">
    <cfRule type="colorScale" priority="270">
      <colorScale>
        <cfvo type="min"/>
        <cfvo type="max"/>
        <color theme="0"/>
        <color theme="0"/>
      </colorScale>
    </cfRule>
  </conditionalFormatting>
  <conditionalFormatting sqref="BY93">
    <cfRule type="colorScale" priority="222">
      <colorScale>
        <cfvo type="min"/>
        <cfvo type="max"/>
        <color theme="0"/>
        <color theme="0"/>
      </colorScale>
    </cfRule>
    <cfRule type="expression" priority="223">
      <formula>#REF!</formula>
    </cfRule>
    <cfRule type="expression" dxfId="17149" priority="224">
      <formula>BX93&lt;0</formula>
    </cfRule>
  </conditionalFormatting>
  <conditionalFormatting sqref="BY94:BY102">
    <cfRule type="colorScale" priority="278">
      <colorScale>
        <cfvo type="min"/>
        <cfvo type="max"/>
        <color theme="0"/>
        <color theme="0"/>
      </colorScale>
    </cfRule>
    <cfRule type="expression" priority="279">
      <formula>$F$19</formula>
    </cfRule>
    <cfRule type="expression" dxfId="17148" priority="280">
      <formula>BX94&lt;0</formula>
    </cfRule>
  </conditionalFormatting>
  <conditionalFormatting sqref="BY104">
    <cfRule type="colorScale" priority="219">
      <colorScale>
        <cfvo type="min"/>
        <cfvo type="max"/>
        <color theme="0"/>
        <color theme="0"/>
      </colorScale>
    </cfRule>
    <cfRule type="expression" priority="220">
      <formula>#REF!</formula>
    </cfRule>
    <cfRule type="expression" dxfId="17147" priority="221">
      <formula>BX104&lt;0</formula>
    </cfRule>
  </conditionalFormatting>
  <conditionalFormatting sqref="BY105:BY106">
    <cfRule type="colorScale" priority="281">
      <colorScale>
        <cfvo type="min"/>
        <cfvo type="max"/>
        <color theme="0"/>
        <color theme="0"/>
      </colorScale>
    </cfRule>
    <cfRule type="expression" priority="282">
      <formula>$F$19</formula>
    </cfRule>
    <cfRule type="expression" dxfId="17146" priority="283">
      <formula>BX105&lt;0</formula>
    </cfRule>
  </conditionalFormatting>
  <conditionalFormatting sqref="BY110">
    <cfRule type="colorScale" priority="284">
      <colorScale>
        <cfvo type="min"/>
        <cfvo type="max"/>
        <color theme="0"/>
        <color theme="0"/>
      </colorScale>
    </cfRule>
    <cfRule type="expression" dxfId="17145" priority="285">
      <formula>BX110&lt;0</formula>
    </cfRule>
  </conditionalFormatting>
  <conditionalFormatting sqref="BY110:BY111">
    <cfRule type="expression" priority="207">
      <formula>$F$19</formula>
    </cfRule>
  </conditionalFormatting>
  <conditionalFormatting sqref="BY111">
    <cfRule type="colorScale" priority="206">
      <colorScale>
        <cfvo type="min"/>
        <cfvo type="max"/>
        <color theme="0"/>
        <color theme="0"/>
      </colorScale>
    </cfRule>
    <cfRule type="expression" dxfId="17144" priority="208">
      <formula>BX111&lt;0</formula>
    </cfRule>
  </conditionalFormatting>
  <conditionalFormatting sqref="BY117:BY123">
    <cfRule type="colorScale" priority="289">
      <colorScale>
        <cfvo type="min"/>
        <cfvo type="max"/>
        <color theme="0"/>
        <color theme="0"/>
      </colorScale>
    </cfRule>
    <cfRule type="expression" priority="290">
      <formula>$F$19</formula>
    </cfRule>
    <cfRule type="expression" dxfId="17143" priority="291">
      <formula>BX117&lt;0</formula>
    </cfRule>
  </conditionalFormatting>
  <conditionalFormatting sqref="BY125">
    <cfRule type="colorScale" priority="216">
      <colorScale>
        <cfvo type="min"/>
        <cfvo type="max"/>
        <color theme="0"/>
        <color theme="0"/>
      </colorScale>
    </cfRule>
    <cfRule type="expression" priority="217">
      <formula>#REF!</formula>
    </cfRule>
    <cfRule type="expression" dxfId="17142" priority="218">
      <formula>BX125&lt;0</formula>
    </cfRule>
  </conditionalFormatting>
  <conditionalFormatting sqref="BY125:BY135">
    <cfRule type="expression" dxfId="17141" priority="215">
      <formula>IF(BY125="Validar","Rojo","Verde")</formula>
    </cfRule>
  </conditionalFormatting>
  <conditionalFormatting sqref="BY126:BY132">
    <cfRule type="colorScale" priority="292">
      <colorScale>
        <cfvo type="min"/>
        <cfvo type="max"/>
        <color theme="0"/>
        <color theme="0"/>
      </colorScale>
    </cfRule>
    <cfRule type="expression" dxfId="17140" priority="294">
      <formula>BX126&lt;0</formula>
    </cfRule>
  </conditionalFormatting>
  <conditionalFormatting sqref="BY126:BY134">
    <cfRule type="expression" priority="293">
      <formula>$F$19</formula>
    </cfRule>
  </conditionalFormatting>
  <conditionalFormatting sqref="BY133:BY134">
    <cfRule type="colorScale" priority="295">
      <colorScale>
        <cfvo type="min"/>
        <cfvo type="max"/>
        <color theme="0"/>
        <color theme="0"/>
      </colorScale>
    </cfRule>
    <cfRule type="expression" dxfId="17139" priority="296">
      <formula>BX133&lt;0</formula>
    </cfRule>
  </conditionalFormatting>
  <conditionalFormatting sqref="BY135">
    <cfRule type="colorScale" priority="286">
      <colorScale>
        <cfvo type="min"/>
        <cfvo type="max"/>
        <color theme="0"/>
        <color theme="0"/>
      </colorScale>
    </cfRule>
    <cfRule type="expression" priority="287">
      <formula>$F$23</formula>
    </cfRule>
    <cfRule type="expression" dxfId="17138" priority="288">
      <formula>BX135&lt;0</formula>
    </cfRule>
  </conditionalFormatting>
  <conditionalFormatting sqref="BY110:BY111">
    <cfRule type="expression" dxfId="17137" priority="205">
      <formula>IF(BY110="Validar","Rojo","Verde")</formula>
    </cfRule>
  </conditionalFormatting>
  <conditionalFormatting sqref="BY117:BY123">
    <cfRule type="expression" dxfId="17136" priority="213">
      <formula>IF(BY117="Validar","Rojo","Verde")</formula>
    </cfRule>
  </conditionalFormatting>
  <conditionalFormatting sqref="BY82 BY92 BY103 BY107">
    <cfRule type="expression" priority="214">
      <formula>$F$23</formula>
    </cfRule>
  </conditionalFormatting>
  <conditionalFormatting sqref="BY6">
    <cfRule type="colorScale" priority="203">
      <colorScale>
        <cfvo type="min"/>
        <cfvo type="max"/>
        <color theme="0"/>
        <color theme="0"/>
      </colorScale>
    </cfRule>
    <cfRule type="expression" dxfId="17135" priority="204">
      <formula>BX6&lt;0</formula>
    </cfRule>
  </conditionalFormatting>
  <conditionalFormatting sqref="BY6">
    <cfRule type="expression" dxfId="17134" priority="201">
      <formula>IF(BY6="Validar","Rojo","Verde")</formula>
    </cfRule>
    <cfRule type="expression" priority="202">
      <formula>#REF!</formula>
    </cfRule>
  </conditionalFormatting>
  <conditionalFormatting sqref="BY7:BY8">
    <cfRule type="colorScale" priority="199">
      <colorScale>
        <cfvo type="min"/>
        <cfvo type="max"/>
        <color theme="0"/>
        <color theme="0"/>
      </colorScale>
    </cfRule>
    <cfRule type="expression" dxfId="17133" priority="200">
      <formula>BX7&lt;0</formula>
    </cfRule>
  </conditionalFormatting>
  <conditionalFormatting sqref="BY7:BY8">
    <cfRule type="expression" dxfId="17132" priority="197">
      <formula>IF(BY7="Validar","Rojo","Verde")</formula>
    </cfRule>
    <cfRule type="expression" priority="198">
      <formula>#REF!</formula>
    </cfRule>
  </conditionalFormatting>
  <conditionalFormatting sqref="C5">
    <cfRule type="colorScale" priority="195">
      <colorScale>
        <cfvo type="min"/>
        <cfvo type="max"/>
        <color theme="0"/>
        <color theme="0"/>
      </colorScale>
    </cfRule>
    <cfRule type="expression" dxfId="17131" priority="196">
      <formula>B5&lt;0</formula>
    </cfRule>
  </conditionalFormatting>
  <conditionalFormatting sqref="C5">
    <cfRule type="expression" dxfId="17130" priority="193">
      <formula>IF(C5="Validar","Rojo","Verde")</formula>
    </cfRule>
    <cfRule type="expression" priority="194">
      <formula>#REF!</formula>
    </cfRule>
  </conditionalFormatting>
  <conditionalFormatting sqref="R5">
    <cfRule type="colorScale" priority="191">
      <colorScale>
        <cfvo type="min"/>
        <cfvo type="max"/>
        <color theme="0"/>
        <color theme="0"/>
      </colorScale>
    </cfRule>
    <cfRule type="expression" dxfId="17129" priority="192">
      <formula>Q5&lt;0</formula>
    </cfRule>
  </conditionalFormatting>
  <conditionalFormatting sqref="R5">
    <cfRule type="expression" dxfId="17128" priority="189">
      <formula>IF(R5="Validar","Rojo","Verde")</formula>
    </cfRule>
    <cfRule type="expression" priority="190">
      <formula>#REF!</formula>
    </cfRule>
  </conditionalFormatting>
  <conditionalFormatting sqref="X5">
    <cfRule type="colorScale" priority="180">
      <colorScale>
        <cfvo type="min"/>
        <cfvo type="max"/>
        <color theme="0"/>
        <color theme="0"/>
      </colorScale>
    </cfRule>
    <cfRule type="expression" dxfId="17127" priority="181">
      <formula>W5&lt;0</formula>
    </cfRule>
  </conditionalFormatting>
  <conditionalFormatting sqref="X5">
    <cfRule type="expression" dxfId="17126" priority="178">
      <formula>IF(X5="Validar","Rojo","Verde")</formula>
    </cfRule>
    <cfRule type="expression" priority="179">
      <formula>#REF!</formula>
    </cfRule>
  </conditionalFormatting>
  <conditionalFormatting sqref="AB5">
    <cfRule type="colorScale" priority="185">
      <colorScale>
        <cfvo type="min"/>
        <cfvo type="max"/>
        <color theme="0"/>
        <color theme="0"/>
      </colorScale>
    </cfRule>
    <cfRule type="expression" dxfId="17125" priority="186">
      <formula>AA5&lt;0</formula>
    </cfRule>
  </conditionalFormatting>
  <conditionalFormatting sqref="AB5">
    <cfRule type="expression" dxfId="17124" priority="183">
      <formula>IF(AB5="Validar","Rojo","Verde")</formula>
    </cfRule>
    <cfRule type="expression" priority="184">
      <formula>#REF!</formula>
    </cfRule>
  </conditionalFormatting>
  <conditionalFormatting sqref="AV5">
    <cfRule type="colorScale" priority="175">
      <colorScale>
        <cfvo type="min"/>
        <cfvo type="max"/>
        <color theme="0"/>
        <color theme="0"/>
      </colorScale>
    </cfRule>
    <cfRule type="expression" dxfId="17123" priority="176">
      <formula>AU5&lt;0</formula>
    </cfRule>
  </conditionalFormatting>
  <conditionalFormatting sqref="AV5">
    <cfRule type="expression" dxfId="17122" priority="173">
      <formula>IF(AV5="Validar","Rojo","Verde")</formula>
    </cfRule>
    <cfRule type="expression" priority="174">
      <formula>#REF!</formula>
    </cfRule>
  </conditionalFormatting>
  <conditionalFormatting sqref="BB5">
    <cfRule type="colorScale" priority="170">
      <colorScale>
        <cfvo type="min"/>
        <cfvo type="max"/>
        <color theme="0"/>
        <color theme="0"/>
      </colorScale>
    </cfRule>
    <cfRule type="expression" dxfId="17121" priority="171">
      <formula>BA5&lt;0</formula>
    </cfRule>
  </conditionalFormatting>
  <conditionalFormatting sqref="BB5">
    <cfRule type="expression" dxfId="17120" priority="168">
      <formula>IF(BB5="Validar","Rojo","Verde")</formula>
    </cfRule>
    <cfRule type="expression" priority="169">
      <formula>#REF!</formula>
    </cfRule>
  </conditionalFormatting>
  <conditionalFormatting sqref="BF5">
    <cfRule type="colorScale" priority="165">
      <colorScale>
        <cfvo type="min"/>
        <cfvo type="max"/>
        <color theme="0"/>
        <color theme="0"/>
      </colorScale>
    </cfRule>
    <cfRule type="expression" dxfId="17119" priority="166">
      <formula>BE5&lt;0</formula>
    </cfRule>
  </conditionalFormatting>
  <conditionalFormatting sqref="BF5">
    <cfRule type="expression" dxfId="17118" priority="163">
      <formula>IF(BF5="Validar","Rojo","Verde")</formula>
    </cfRule>
    <cfRule type="expression" priority="164">
      <formula>#REF!</formula>
    </cfRule>
  </conditionalFormatting>
  <conditionalFormatting sqref="BZ5">
    <cfRule type="colorScale" priority="160">
      <colorScale>
        <cfvo type="min"/>
        <cfvo type="max"/>
        <color theme="0"/>
        <color theme="0"/>
      </colorScale>
    </cfRule>
    <cfRule type="expression" dxfId="17117" priority="161">
      <formula>BY5&lt;0</formula>
    </cfRule>
  </conditionalFormatting>
  <conditionalFormatting sqref="BZ5">
    <cfRule type="expression" dxfId="17116" priority="158">
      <formula>IF(BZ5="Validar","Rojo","Verde")</formula>
    </cfRule>
    <cfRule type="expression" priority="159">
      <formula>#REF!</formula>
    </cfRule>
  </conditionalFormatting>
  <conditionalFormatting sqref="CX5">
    <cfRule type="colorScale" priority="155">
      <colorScale>
        <cfvo type="min"/>
        <cfvo type="max"/>
        <color theme="0"/>
        <color theme="0"/>
      </colorScale>
    </cfRule>
    <cfRule type="expression" dxfId="17115" priority="156">
      <formula>CW5&lt;0</formula>
    </cfRule>
  </conditionalFormatting>
  <conditionalFormatting sqref="CX5">
    <cfRule type="expression" dxfId="17114" priority="153">
      <formula>IF(CX5="Validar","Rojo","Verde")</formula>
    </cfRule>
    <cfRule type="expression" priority="154">
      <formula>#REF!</formula>
    </cfRule>
  </conditionalFormatting>
  <conditionalFormatting sqref="CD5">
    <cfRule type="colorScale" priority="150">
      <colorScale>
        <cfvo type="min"/>
        <cfvo type="max"/>
        <color theme="0"/>
        <color theme="0"/>
      </colorScale>
    </cfRule>
    <cfRule type="expression" dxfId="17113" priority="151">
      <formula>CC5&lt;0</formula>
    </cfRule>
  </conditionalFormatting>
  <conditionalFormatting sqref="CD5">
    <cfRule type="expression" dxfId="17112" priority="148">
      <formula>IF(CD5="Validar","Rojo","Verde")</formula>
    </cfRule>
    <cfRule type="expression" priority="149">
      <formula>#REF!</formula>
    </cfRule>
  </conditionalFormatting>
  <conditionalFormatting sqref="AI5">
    <cfRule type="colorScale" priority="145">
      <colorScale>
        <cfvo type="min"/>
        <cfvo type="max"/>
        <color theme="0"/>
        <color theme="0"/>
      </colorScale>
    </cfRule>
    <cfRule type="expression" dxfId="17111" priority="146">
      <formula>AH5&lt;0</formula>
    </cfRule>
  </conditionalFormatting>
  <conditionalFormatting sqref="AI5">
    <cfRule type="expression" dxfId="17110" priority="143">
      <formula>IF(AI5="Validar","Rojo","Verde")</formula>
    </cfRule>
    <cfRule type="expression" priority="144">
      <formula>#REF!</formula>
    </cfRule>
  </conditionalFormatting>
  <conditionalFormatting sqref="AP5">
    <cfRule type="colorScale" priority="140">
      <colorScale>
        <cfvo type="min"/>
        <cfvo type="max"/>
        <color theme="0"/>
        <color theme="0"/>
      </colorScale>
    </cfRule>
    <cfRule type="expression" dxfId="17109" priority="141">
      <formula>AO5&lt;0</formula>
    </cfRule>
  </conditionalFormatting>
  <conditionalFormatting sqref="AP5">
    <cfRule type="expression" dxfId="17108" priority="138">
      <formula>IF(AP5="Validar","Rojo","Verde")</formula>
    </cfRule>
    <cfRule type="expression" priority="139">
      <formula>#REF!</formula>
    </cfRule>
  </conditionalFormatting>
  <conditionalFormatting sqref="BM5">
    <cfRule type="colorScale" priority="135">
      <colorScale>
        <cfvo type="min"/>
        <cfvo type="max"/>
        <color theme="0"/>
        <color theme="0"/>
      </colorScale>
    </cfRule>
    <cfRule type="expression" dxfId="17107" priority="136">
      <formula>BL5&lt;0</formula>
    </cfRule>
  </conditionalFormatting>
  <conditionalFormatting sqref="BM5">
    <cfRule type="expression" dxfId="17106" priority="133">
      <formula>IF(BM5="Validar","Rojo","Verde")</formula>
    </cfRule>
    <cfRule type="expression" priority="134">
      <formula>#REF!</formula>
    </cfRule>
  </conditionalFormatting>
  <conditionalFormatting sqref="BT5">
    <cfRule type="colorScale" priority="130">
      <colorScale>
        <cfvo type="min"/>
        <cfvo type="max"/>
        <color theme="0"/>
        <color theme="0"/>
      </colorScale>
    </cfRule>
    <cfRule type="expression" dxfId="17105" priority="131">
      <formula>BS5&lt;0</formula>
    </cfRule>
  </conditionalFormatting>
  <conditionalFormatting sqref="BT5">
    <cfRule type="expression" dxfId="17104" priority="128">
      <formula>IF(BT5="Validar","Rojo","Verde")</formula>
    </cfRule>
    <cfRule type="expression" priority="129">
      <formula>#REF!</formula>
    </cfRule>
  </conditionalFormatting>
  <conditionalFormatting sqref="CK5">
    <cfRule type="colorScale" priority="125">
      <colorScale>
        <cfvo type="min"/>
        <cfvo type="max"/>
        <color theme="0"/>
        <color theme="0"/>
      </colorScale>
    </cfRule>
    <cfRule type="expression" dxfId="17103" priority="126">
      <formula>CJ5&lt;0</formula>
    </cfRule>
  </conditionalFormatting>
  <conditionalFormatting sqref="CK5">
    <cfRule type="expression" dxfId="17102" priority="123">
      <formula>IF(CK5="Validar","Rojo","Verde")</formula>
    </cfRule>
    <cfRule type="expression" priority="124">
      <formula>#REF!</formula>
    </cfRule>
  </conditionalFormatting>
  <conditionalFormatting sqref="CR5">
    <cfRule type="colorScale" priority="120">
      <colorScale>
        <cfvo type="min"/>
        <cfvo type="max"/>
        <color theme="0"/>
        <color theme="0"/>
      </colorScale>
    </cfRule>
    <cfRule type="expression" dxfId="17101" priority="121">
      <formula>CQ5&lt;0</formula>
    </cfRule>
  </conditionalFormatting>
  <conditionalFormatting sqref="CR5">
    <cfRule type="expression" dxfId="17100" priority="118">
      <formula>IF(CR5="Validar","Rojo","Verde")</formula>
    </cfRule>
    <cfRule type="expression" priority="119">
      <formula>#REF!</formula>
    </cfRule>
  </conditionalFormatting>
  <conditionalFormatting sqref="F5">
    <cfRule type="colorScale" priority="115">
      <colorScale>
        <cfvo type="min"/>
        <cfvo type="max"/>
        <color theme="0"/>
        <color theme="0"/>
      </colorScale>
    </cfRule>
    <cfRule type="expression" dxfId="17099" priority="116">
      <formula>E5&lt;0</formula>
    </cfRule>
  </conditionalFormatting>
  <conditionalFormatting sqref="F5">
    <cfRule type="expression" dxfId="17098" priority="113">
      <formula>IF(F5="Validar","Rojo","Verde")</formula>
    </cfRule>
    <cfRule type="expression" priority="114">
      <formula>#REF!</formula>
    </cfRule>
  </conditionalFormatting>
  <conditionalFormatting sqref="I5">
    <cfRule type="colorScale" priority="111">
      <colorScale>
        <cfvo type="min"/>
        <cfvo type="max"/>
        <color theme="0"/>
        <color theme="0"/>
      </colorScale>
    </cfRule>
    <cfRule type="expression" dxfId="17097" priority="112">
      <formula>H5&lt;0</formula>
    </cfRule>
  </conditionalFormatting>
  <conditionalFormatting sqref="I5">
    <cfRule type="expression" dxfId="17096" priority="109">
      <formula>IF(I5="Validar","Rojo","Verde")</formula>
    </cfRule>
    <cfRule type="expression" priority="110">
      <formula>#REF!</formula>
    </cfRule>
  </conditionalFormatting>
  <conditionalFormatting sqref="P5">
    <cfRule type="colorScale" priority="107">
      <colorScale>
        <cfvo type="min"/>
        <cfvo type="max"/>
        <color theme="0"/>
        <color theme="0"/>
      </colorScale>
    </cfRule>
    <cfRule type="expression" dxfId="17095" priority="108">
      <formula>O5&lt;0</formula>
    </cfRule>
  </conditionalFormatting>
  <conditionalFormatting sqref="P5">
    <cfRule type="expression" dxfId="17094" priority="105">
      <formula>IF(P5="Validar","Rojo","Verde")</formula>
    </cfRule>
    <cfRule type="expression" priority="106">
      <formula>#REF!</formula>
    </cfRule>
  </conditionalFormatting>
  <conditionalFormatting sqref="M5">
    <cfRule type="colorScale" priority="103">
      <colorScale>
        <cfvo type="min"/>
        <cfvo type="max"/>
        <color theme="0"/>
        <color theme="0"/>
      </colorScale>
    </cfRule>
    <cfRule type="expression" dxfId="17093" priority="104">
      <formula>L5&lt;0</formula>
    </cfRule>
  </conditionalFormatting>
  <conditionalFormatting sqref="M5">
    <cfRule type="expression" dxfId="17092" priority="101">
      <formula>IF(M5="Validar","Rojo","Verde")</formula>
    </cfRule>
    <cfRule type="expression" priority="102">
      <formula>#REF!</formula>
    </cfRule>
  </conditionalFormatting>
  <conditionalFormatting sqref="T5">
    <cfRule type="colorScale" priority="99">
      <colorScale>
        <cfvo type="min"/>
        <cfvo type="max"/>
        <color theme="0"/>
        <color theme="0"/>
      </colorScale>
    </cfRule>
    <cfRule type="expression" dxfId="17091" priority="100">
      <formula>S5&lt;0</formula>
    </cfRule>
  </conditionalFormatting>
  <conditionalFormatting sqref="T5">
    <cfRule type="expression" dxfId="17090" priority="97">
      <formula>IF(T5="Validar","Rojo","Verde")</formula>
    </cfRule>
    <cfRule type="expression" priority="98">
      <formula>#REF!</formula>
    </cfRule>
  </conditionalFormatting>
  <conditionalFormatting sqref="W5">
    <cfRule type="colorScale" priority="95">
      <colorScale>
        <cfvo type="min"/>
        <cfvo type="max"/>
        <color theme="0"/>
        <color theme="0"/>
      </colorScale>
    </cfRule>
    <cfRule type="expression" dxfId="17089" priority="96">
      <formula>V5&lt;0</formula>
    </cfRule>
  </conditionalFormatting>
  <conditionalFormatting sqref="W5">
    <cfRule type="expression" dxfId="17088" priority="93">
      <formula>IF(W5="Validar","Rojo","Verde")</formula>
    </cfRule>
    <cfRule type="expression" priority="94">
      <formula>#REF!</formula>
    </cfRule>
  </conditionalFormatting>
  <conditionalFormatting sqref="Z5">
    <cfRule type="colorScale" priority="91">
      <colorScale>
        <cfvo type="min"/>
        <cfvo type="max"/>
        <color theme="0"/>
        <color theme="0"/>
      </colorScale>
    </cfRule>
    <cfRule type="expression" dxfId="17087" priority="92">
      <formula>Y5&lt;0</formula>
    </cfRule>
  </conditionalFormatting>
  <conditionalFormatting sqref="Z5">
    <cfRule type="expression" dxfId="17086" priority="89">
      <formula>IF(Z5="Validar","Rojo","Verde")</formula>
    </cfRule>
    <cfRule type="expression" priority="90">
      <formula>#REF!</formula>
    </cfRule>
  </conditionalFormatting>
  <conditionalFormatting sqref="AD5">
    <cfRule type="colorScale" priority="87">
      <colorScale>
        <cfvo type="min"/>
        <cfvo type="max"/>
        <color theme="0"/>
        <color theme="0"/>
      </colorScale>
    </cfRule>
    <cfRule type="expression" dxfId="17085" priority="88">
      <formula>AC5&lt;0</formula>
    </cfRule>
  </conditionalFormatting>
  <conditionalFormatting sqref="AD5">
    <cfRule type="expression" dxfId="17084" priority="85">
      <formula>IF(AD5="Validar","Rojo","Verde")</formula>
    </cfRule>
    <cfRule type="expression" priority="86">
      <formula>#REF!</formula>
    </cfRule>
  </conditionalFormatting>
  <conditionalFormatting sqref="AG5">
    <cfRule type="colorScale" priority="83">
      <colorScale>
        <cfvo type="min"/>
        <cfvo type="max"/>
        <color theme="0"/>
        <color theme="0"/>
      </colorScale>
    </cfRule>
    <cfRule type="expression" dxfId="17083" priority="84">
      <formula>AF5&lt;0</formula>
    </cfRule>
  </conditionalFormatting>
  <conditionalFormatting sqref="AG5">
    <cfRule type="expression" dxfId="17082" priority="81">
      <formula>IF(AG5="Validar","Rojo","Verde")</formula>
    </cfRule>
    <cfRule type="expression" priority="82">
      <formula>#REF!</formula>
    </cfRule>
  </conditionalFormatting>
  <conditionalFormatting sqref="AK5">
    <cfRule type="colorScale" priority="79">
      <colorScale>
        <cfvo type="min"/>
        <cfvo type="max"/>
        <color theme="0"/>
        <color theme="0"/>
      </colorScale>
    </cfRule>
    <cfRule type="expression" dxfId="17081" priority="80">
      <formula>AJ5&lt;0</formula>
    </cfRule>
  </conditionalFormatting>
  <conditionalFormatting sqref="AK5">
    <cfRule type="expression" dxfId="17080" priority="77">
      <formula>IF(AK5="Validar","Rojo","Verde")</formula>
    </cfRule>
    <cfRule type="expression" priority="78">
      <formula>#REF!</formula>
    </cfRule>
  </conditionalFormatting>
  <conditionalFormatting sqref="AN5">
    <cfRule type="colorScale" priority="75">
      <colorScale>
        <cfvo type="min"/>
        <cfvo type="max"/>
        <color theme="0"/>
        <color theme="0"/>
      </colorScale>
    </cfRule>
    <cfRule type="expression" dxfId="17079" priority="76">
      <formula>AM5&lt;0</formula>
    </cfRule>
  </conditionalFormatting>
  <conditionalFormatting sqref="AN5">
    <cfRule type="expression" dxfId="17078" priority="73">
      <formula>IF(AN5="Validar","Rojo","Verde")</formula>
    </cfRule>
    <cfRule type="expression" priority="74">
      <formula>#REF!</formula>
    </cfRule>
  </conditionalFormatting>
  <conditionalFormatting sqref="AR5">
    <cfRule type="colorScale" priority="71">
      <colorScale>
        <cfvo type="min"/>
        <cfvo type="max"/>
        <color theme="0"/>
        <color theme="0"/>
      </colorScale>
    </cfRule>
    <cfRule type="expression" dxfId="17077" priority="72">
      <formula>AQ5&lt;0</formula>
    </cfRule>
  </conditionalFormatting>
  <conditionalFormatting sqref="AR5">
    <cfRule type="expression" dxfId="17076" priority="69">
      <formula>IF(AR5="Validar","Rojo","Verde")</formula>
    </cfRule>
    <cfRule type="expression" priority="70">
      <formula>#REF!</formula>
    </cfRule>
  </conditionalFormatting>
  <conditionalFormatting sqref="AX5">
    <cfRule type="colorScale" priority="67">
      <colorScale>
        <cfvo type="min"/>
        <cfvo type="max"/>
        <color theme="0"/>
        <color theme="0"/>
      </colorScale>
    </cfRule>
    <cfRule type="expression" dxfId="17075" priority="68">
      <formula>AW5&lt;0</formula>
    </cfRule>
  </conditionalFormatting>
  <conditionalFormatting sqref="AX5">
    <cfRule type="expression" dxfId="17074" priority="65">
      <formula>IF(AX5="Validar","Rojo","Verde")</formula>
    </cfRule>
    <cfRule type="expression" priority="66">
      <formula>#REF!</formula>
    </cfRule>
  </conditionalFormatting>
  <conditionalFormatting sqref="BD5">
    <cfRule type="colorScale" priority="63">
      <colorScale>
        <cfvo type="min"/>
        <cfvo type="max"/>
        <color theme="0"/>
        <color theme="0"/>
      </colorScale>
    </cfRule>
    <cfRule type="expression" dxfId="17073" priority="64">
      <formula>BC5&lt;0</formula>
    </cfRule>
  </conditionalFormatting>
  <conditionalFormatting sqref="BD5">
    <cfRule type="expression" dxfId="17072" priority="61">
      <formula>IF(BD5="Validar","Rojo","Verde")</formula>
    </cfRule>
    <cfRule type="expression" priority="62">
      <formula>#REF!</formula>
    </cfRule>
  </conditionalFormatting>
  <conditionalFormatting sqref="BH5">
    <cfRule type="colorScale" priority="59">
      <colorScale>
        <cfvo type="min"/>
        <cfvo type="max"/>
        <color theme="0"/>
        <color theme="0"/>
      </colorScale>
    </cfRule>
    <cfRule type="expression" dxfId="17071" priority="60">
      <formula>BG5&lt;0</formula>
    </cfRule>
  </conditionalFormatting>
  <conditionalFormatting sqref="BH5">
    <cfRule type="expression" dxfId="17070" priority="57">
      <formula>IF(BH5="Validar","Rojo","Verde")</formula>
    </cfRule>
    <cfRule type="expression" priority="58">
      <formula>#REF!</formula>
    </cfRule>
  </conditionalFormatting>
  <conditionalFormatting sqref="BK5">
    <cfRule type="colorScale" priority="55">
      <colorScale>
        <cfvo type="min"/>
        <cfvo type="max"/>
        <color theme="0"/>
        <color theme="0"/>
      </colorScale>
    </cfRule>
    <cfRule type="expression" dxfId="17069" priority="56">
      <formula>BJ5&lt;0</formula>
    </cfRule>
  </conditionalFormatting>
  <conditionalFormatting sqref="BK5">
    <cfRule type="expression" dxfId="17068" priority="53">
      <formula>IF(BK5="Validar","Rojo","Verde")</formula>
    </cfRule>
    <cfRule type="expression" priority="54">
      <formula>#REF!</formula>
    </cfRule>
  </conditionalFormatting>
  <conditionalFormatting sqref="BO5">
    <cfRule type="colorScale" priority="51">
      <colorScale>
        <cfvo type="min"/>
        <cfvo type="max"/>
        <color theme="0"/>
        <color theme="0"/>
      </colorScale>
    </cfRule>
    <cfRule type="expression" dxfId="17067" priority="52">
      <formula>BN5&lt;0</formula>
    </cfRule>
  </conditionalFormatting>
  <conditionalFormatting sqref="BO5">
    <cfRule type="expression" dxfId="17066" priority="49">
      <formula>IF(BO5="Validar","Rojo","Verde")</formula>
    </cfRule>
    <cfRule type="expression" priority="50">
      <formula>#REF!</formula>
    </cfRule>
  </conditionalFormatting>
  <conditionalFormatting sqref="BR5">
    <cfRule type="colorScale" priority="47">
      <colorScale>
        <cfvo type="min"/>
        <cfvo type="max"/>
        <color theme="0"/>
        <color theme="0"/>
      </colorScale>
    </cfRule>
    <cfRule type="expression" dxfId="17065" priority="48">
      <formula>BQ5&lt;0</formula>
    </cfRule>
  </conditionalFormatting>
  <conditionalFormatting sqref="BR5">
    <cfRule type="expression" dxfId="17064" priority="45">
      <formula>IF(BR5="Validar","Rojo","Verde")</formula>
    </cfRule>
    <cfRule type="expression" priority="46">
      <formula>#REF!</formula>
    </cfRule>
  </conditionalFormatting>
  <conditionalFormatting sqref="BV5">
    <cfRule type="colorScale" priority="43">
      <colorScale>
        <cfvo type="min"/>
        <cfvo type="max"/>
        <color theme="0"/>
        <color theme="0"/>
      </colorScale>
    </cfRule>
    <cfRule type="expression" dxfId="17063" priority="44">
      <formula>BU5&lt;0</formula>
    </cfRule>
  </conditionalFormatting>
  <conditionalFormatting sqref="BV5">
    <cfRule type="expression" dxfId="17062" priority="41">
      <formula>IF(BV5="Validar","Rojo","Verde")</formula>
    </cfRule>
    <cfRule type="expression" priority="42">
      <formula>#REF!</formula>
    </cfRule>
  </conditionalFormatting>
  <conditionalFormatting sqref="CB5">
    <cfRule type="colorScale" priority="39">
      <colorScale>
        <cfvo type="min"/>
        <cfvo type="max"/>
        <color theme="0"/>
        <color theme="0"/>
      </colorScale>
    </cfRule>
    <cfRule type="expression" dxfId="17061" priority="40">
      <formula>CA5&lt;0</formula>
    </cfRule>
  </conditionalFormatting>
  <conditionalFormatting sqref="CB5">
    <cfRule type="expression" dxfId="17060" priority="37">
      <formula>IF(CB5="Validar","Rojo","Verde")</formula>
    </cfRule>
    <cfRule type="expression" priority="38">
      <formula>#REF!</formula>
    </cfRule>
  </conditionalFormatting>
  <conditionalFormatting sqref="CF5">
    <cfRule type="colorScale" priority="35">
      <colorScale>
        <cfvo type="min"/>
        <cfvo type="max"/>
        <color theme="0"/>
        <color theme="0"/>
      </colorScale>
    </cfRule>
    <cfRule type="expression" dxfId="17059" priority="36">
      <formula>CE5&lt;0</formula>
    </cfRule>
  </conditionalFormatting>
  <conditionalFormatting sqref="CF5">
    <cfRule type="expression" dxfId="17058" priority="33">
      <formula>IF(CF5="Validar","Rojo","Verde")</formula>
    </cfRule>
    <cfRule type="expression" priority="34">
      <formula>#REF!</formula>
    </cfRule>
  </conditionalFormatting>
  <conditionalFormatting sqref="CI5">
    <cfRule type="colorScale" priority="31">
      <colorScale>
        <cfvo type="min"/>
        <cfvo type="max"/>
        <color theme="0"/>
        <color theme="0"/>
      </colorScale>
    </cfRule>
    <cfRule type="expression" dxfId="17057" priority="32">
      <formula>CH5&lt;0</formula>
    </cfRule>
  </conditionalFormatting>
  <conditionalFormatting sqref="CI5">
    <cfRule type="expression" dxfId="17056" priority="29">
      <formula>IF(CI5="Validar","Rojo","Verde")</formula>
    </cfRule>
    <cfRule type="expression" priority="30">
      <formula>#REF!</formula>
    </cfRule>
  </conditionalFormatting>
  <conditionalFormatting sqref="CM5">
    <cfRule type="colorScale" priority="27">
      <colorScale>
        <cfvo type="min"/>
        <cfvo type="max"/>
        <color theme="0"/>
        <color theme="0"/>
      </colorScale>
    </cfRule>
    <cfRule type="expression" dxfId="17055" priority="28">
      <formula>CL5&lt;0</formula>
    </cfRule>
  </conditionalFormatting>
  <conditionalFormatting sqref="CM5">
    <cfRule type="expression" dxfId="17054" priority="25">
      <formula>IF(CM5="Validar","Rojo","Verde")</formula>
    </cfRule>
    <cfRule type="expression" priority="26">
      <formula>#REF!</formula>
    </cfRule>
  </conditionalFormatting>
  <conditionalFormatting sqref="CP5">
    <cfRule type="colorScale" priority="23">
      <colorScale>
        <cfvo type="min"/>
        <cfvo type="max"/>
        <color theme="0"/>
        <color theme="0"/>
      </colorScale>
    </cfRule>
    <cfRule type="expression" dxfId="17053" priority="24">
      <formula>CO5&lt;0</formula>
    </cfRule>
  </conditionalFormatting>
  <conditionalFormatting sqref="CP5">
    <cfRule type="expression" dxfId="17052" priority="21">
      <formula>IF(CP5="Validar","Rojo","Verde")</formula>
    </cfRule>
    <cfRule type="expression" priority="22">
      <formula>#REF!</formula>
    </cfRule>
  </conditionalFormatting>
  <conditionalFormatting sqref="CT5">
    <cfRule type="colorScale" priority="19">
      <colorScale>
        <cfvo type="min"/>
        <cfvo type="max"/>
        <color theme="0"/>
        <color theme="0"/>
      </colorScale>
    </cfRule>
    <cfRule type="expression" dxfId="17051" priority="20">
      <formula>CS5&lt;0</formula>
    </cfRule>
  </conditionalFormatting>
  <conditionalFormatting sqref="CT5">
    <cfRule type="expression" dxfId="17050" priority="17">
      <formula>IF(CT5="Validar","Rojo","Verde")</formula>
    </cfRule>
    <cfRule type="expression" priority="18">
      <formula>#REF!</formula>
    </cfRule>
  </conditionalFormatting>
  <conditionalFormatting sqref="CW5">
    <cfRule type="colorScale" priority="15">
      <colorScale>
        <cfvo type="min"/>
        <cfvo type="max"/>
        <color theme="0"/>
        <color theme="0"/>
      </colorScale>
    </cfRule>
    <cfRule type="expression" dxfId="17049" priority="16">
      <formula>CV5&lt;0</formula>
    </cfRule>
  </conditionalFormatting>
  <conditionalFormatting sqref="CW5">
    <cfRule type="expression" dxfId="17048" priority="13">
      <formula>IF(CW5="Validar","Rojo","Verde")</formula>
    </cfRule>
    <cfRule type="expression" priority="14">
      <formula>#REF!</formula>
    </cfRule>
  </conditionalFormatting>
  <conditionalFormatting sqref="AU5">
    <cfRule type="colorScale" priority="11">
      <colorScale>
        <cfvo type="min"/>
        <cfvo type="max"/>
        <color theme="0"/>
        <color theme="0"/>
      </colorScale>
    </cfRule>
    <cfRule type="expression" dxfId="17047" priority="12">
      <formula>AT5&lt;0</formula>
    </cfRule>
  </conditionalFormatting>
  <conditionalFormatting sqref="AU5">
    <cfRule type="expression" dxfId="17046" priority="9">
      <formula>IF(AU5="Validar","Rojo","Verde")</formula>
    </cfRule>
    <cfRule type="expression" priority="10">
      <formula>#REF!</formula>
    </cfRule>
  </conditionalFormatting>
  <conditionalFormatting sqref="BA5">
    <cfRule type="colorScale" priority="7">
      <colorScale>
        <cfvo type="min"/>
        <cfvo type="max"/>
        <color theme="0"/>
        <color theme="0"/>
      </colorScale>
    </cfRule>
    <cfRule type="expression" dxfId="17045" priority="8">
      <formula>AZ5&lt;0</formula>
    </cfRule>
  </conditionalFormatting>
  <conditionalFormatting sqref="BA5">
    <cfRule type="expression" dxfId="17044" priority="5">
      <formula>IF(BA5="Validar","Rojo","Verde")</formula>
    </cfRule>
    <cfRule type="expression" priority="6">
      <formula>#REF!</formula>
    </cfRule>
  </conditionalFormatting>
  <conditionalFormatting sqref="BY5">
    <cfRule type="colorScale" priority="3">
      <colorScale>
        <cfvo type="min"/>
        <cfvo type="max"/>
        <color theme="0"/>
        <color theme="0"/>
      </colorScale>
    </cfRule>
    <cfRule type="expression" dxfId="17043" priority="4">
      <formula>BX5&lt;0</formula>
    </cfRule>
  </conditionalFormatting>
  <conditionalFormatting sqref="BY5">
    <cfRule type="expression" dxfId="17042" priority="1">
      <formula>IF(BY5="Validar","Rojo","Verde")</formula>
    </cfRule>
    <cfRule type="expression" priority="2">
      <formula>#REF!</formula>
    </cfRule>
  </conditionalFormatting>
  <pageMargins left="0.7" right="0.7" top="0.75" bottom="0.75" header="0.3" footer="0.3"/>
  <pageSetup paperSize="9" orientation="portrait" r:id="rId1"/>
  <headerFooter>
    <oddHeader>&amp;LElaborado por:&amp;CCarmen Eugenia Quintero Q.</oddHeader>
  </headerFooter>
  <legacyDrawing r:id="rId2"/>
  <extLst>
    <ext xmlns:x14="http://schemas.microsoft.com/office/spreadsheetml/2009/9/main" uri="{78C0D931-6437-407d-A8EE-F0AAD7539E65}">
      <x14:conditionalFormattings>
        <x14:conditionalFormatting xmlns:xm="http://schemas.microsoft.com/office/excel/2006/main">
          <x14:cfRule type="iconSet" priority="8991" id="{5120BFDC-57B3-4E6F-B41C-FB228A016580}">
            <x14:iconSet iconSet="3Triangles">
              <x14:cfvo type="percent">
                <xm:f>0</xm:f>
              </x14:cfvo>
              <x14:cfvo type="percent">
                <xm:f>0</xm:f>
              </x14:cfvo>
              <x14:cfvo type="percent">
                <xm:f>1</xm:f>
              </x14:cfvo>
            </x14:iconSet>
          </x14:cfRule>
          <xm:sqref>K3</xm:sqref>
        </x14:conditionalFormatting>
        <x14:conditionalFormatting xmlns:xm="http://schemas.microsoft.com/office/excel/2006/main">
          <x14:cfRule type="iconSet" priority="8990" id="{1BAD0543-04DE-47BF-B5A7-4EC0B464E136}">
            <x14:iconSet iconSet="3Triangles">
              <x14:cfvo type="percent">
                <xm:f>0</xm:f>
              </x14:cfvo>
              <x14:cfvo type="num">
                <xm:f>0</xm:f>
              </x14:cfvo>
              <x14:cfvo type="num" gte="0">
                <xm:f>0</xm:f>
              </x14:cfvo>
            </x14:iconSet>
          </x14:cfRule>
          <xm:sqref>K4 K110 K113:K139 K84:K108 K6:K82</xm:sqref>
        </x14:conditionalFormatting>
        <x14:conditionalFormatting xmlns:xm="http://schemas.microsoft.com/office/excel/2006/main">
          <x14:cfRule type="iconSet" priority="8956" id="{AF6813AA-1983-475F-91E9-86E12D9BCDCD}">
            <x14:iconSet iconSet="3Triangles">
              <x14:cfvo type="percent">
                <xm:f>0</xm:f>
              </x14:cfvo>
              <x14:cfvo type="num">
                <xm:f>0</xm:f>
              </x14:cfvo>
              <x14:cfvo type="num" gte="0">
                <xm:f>0</xm:f>
              </x14:cfvo>
            </x14:iconSet>
          </x14:cfRule>
          <xm:sqref>K83</xm:sqref>
        </x14:conditionalFormatting>
        <x14:conditionalFormatting xmlns:xm="http://schemas.microsoft.com/office/excel/2006/main">
          <x14:cfRule type="iconSet" priority="8950" id="{741B019B-123E-43F0-AB7C-DE541C531455}">
            <x14:iconSet iconSet="3Triangles">
              <x14:cfvo type="percent">
                <xm:f>0</xm:f>
              </x14:cfvo>
              <x14:cfvo type="num">
                <xm:f>0</xm:f>
              </x14:cfvo>
              <x14:cfvo type="num" gte="0">
                <xm:f>0</xm:f>
              </x14:cfvo>
            </x14:iconSet>
          </x14:cfRule>
          <xm:sqref>K109</xm:sqref>
        </x14:conditionalFormatting>
        <x14:conditionalFormatting xmlns:xm="http://schemas.microsoft.com/office/excel/2006/main">
          <x14:cfRule type="iconSet" priority="8898" id="{72BEDAE2-9290-4446-BEFC-435A300379DE}">
            <x14:iconSet iconSet="3Triangles">
              <x14:cfvo type="percent">
                <xm:f>0</xm:f>
              </x14:cfvo>
              <x14:cfvo type="num">
                <xm:f>0</xm:f>
              </x14:cfvo>
              <x14:cfvo type="num" gte="0">
                <xm:f>0</xm:f>
              </x14:cfvo>
            </x14:iconSet>
          </x14:cfRule>
          <xm:sqref>K111</xm:sqref>
        </x14:conditionalFormatting>
        <x14:conditionalFormatting xmlns:xm="http://schemas.microsoft.com/office/excel/2006/main">
          <x14:cfRule type="iconSet" priority="8948" id="{6196C4B0-6C78-4AE7-976D-E85E820C714A}">
            <x14:iconSet iconSet="3Triangles">
              <x14:cfvo type="percent">
                <xm:f>0</xm:f>
              </x14:cfvo>
              <x14:cfvo type="num">
                <xm:f>0</xm:f>
              </x14:cfvo>
              <x14:cfvo type="num" gte="0">
                <xm:f>0</xm:f>
              </x14:cfvo>
            </x14:iconSet>
          </x14:cfRule>
          <xm:sqref>K112</xm:sqref>
        </x14:conditionalFormatting>
        <x14:conditionalFormatting xmlns:xm="http://schemas.microsoft.com/office/excel/2006/main">
          <x14:cfRule type="iconSet" priority="8989" id="{64FA377E-450F-46A0-BC06-15EE5AB098BD}">
            <x14:iconSet iconSet="3Triangles">
              <x14:cfvo type="percent">
                <xm:f>0</xm:f>
              </x14:cfvo>
              <x14:cfvo type="num">
                <xm:f>0</xm:f>
              </x14:cfvo>
              <x14:cfvo type="num" gte="0">
                <xm:f>0</xm:f>
              </x14:cfvo>
            </x14:iconSet>
          </x14:cfRule>
          <xm:sqref>R4 R110 R113:R139 R84:R108 R6:R82</xm:sqref>
        </x14:conditionalFormatting>
        <x14:conditionalFormatting xmlns:xm="http://schemas.microsoft.com/office/excel/2006/main">
          <x14:cfRule type="iconSet" priority="8951" id="{C17A57C7-2766-49AD-B700-4EF40435F3AD}">
            <x14:iconSet iconSet="3Triangles">
              <x14:cfvo type="percent">
                <xm:f>0</xm:f>
              </x14:cfvo>
              <x14:cfvo type="num">
                <xm:f>0</xm:f>
              </x14:cfvo>
              <x14:cfvo type="num" gte="0">
                <xm:f>0</xm:f>
              </x14:cfvo>
            </x14:iconSet>
          </x14:cfRule>
          <xm:sqref>R83</xm:sqref>
        </x14:conditionalFormatting>
        <x14:conditionalFormatting xmlns:xm="http://schemas.microsoft.com/office/excel/2006/main">
          <x14:cfRule type="iconSet" priority="8949" id="{D1189EC5-B2B2-4E9B-8643-6DB9B7BC3AD2}">
            <x14:iconSet iconSet="3Triangles">
              <x14:cfvo type="percent">
                <xm:f>0</xm:f>
              </x14:cfvo>
              <x14:cfvo type="num">
                <xm:f>0</xm:f>
              </x14:cfvo>
              <x14:cfvo type="num" gte="0">
                <xm:f>0</xm:f>
              </x14:cfvo>
            </x14:iconSet>
          </x14:cfRule>
          <xm:sqref>R109</xm:sqref>
        </x14:conditionalFormatting>
        <x14:conditionalFormatting xmlns:xm="http://schemas.microsoft.com/office/excel/2006/main">
          <x14:cfRule type="iconSet" priority="8893" id="{A9685DD1-3D98-4098-B44B-76A465102172}">
            <x14:iconSet iconSet="3Triangles">
              <x14:cfvo type="percent">
                <xm:f>0</xm:f>
              </x14:cfvo>
              <x14:cfvo type="num">
                <xm:f>0</xm:f>
              </x14:cfvo>
              <x14:cfvo type="num" gte="0">
                <xm:f>0</xm:f>
              </x14:cfvo>
            </x14:iconSet>
          </x14:cfRule>
          <xm:sqref>R111</xm:sqref>
        </x14:conditionalFormatting>
        <x14:conditionalFormatting xmlns:xm="http://schemas.microsoft.com/office/excel/2006/main">
          <x14:cfRule type="iconSet" priority="8947" id="{A3FB94EA-7458-4F94-B886-3A33A65B83EB}">
            <x14:iconSet iconSet="3Triangles">
              <x14:cfvo type="percent">
                <xm:f>0</xm:f>
              </x14:cfvo>
              <x14:cfvo type="num">
                <xm:f>0</xm:f>
              </x14:cfvo>
              <x14:cfvo type="num" gte="0">
                <xm:f>0</xm:f>
              </x14:cfvo>
            </x14:iconSet>
          </x14:cfRule>
          <xm:sqref>R112</xm:sqref>
        </x14:conditionalFormatting>
        <x14:conditionalFormatting xmlns:xm="http://schemas.microsoft.com/office/excel/2006/main">
          <x14:cfRule type="iconSet" priority="7773" id="{21358A0F-9F8F-4145-877E-1FA0C990B362}">
            <x14:iconSet iconSet="3Triangles">
              <x14:cfvo type="percent">
                <xm:f>0</xm:f>
              </x14:cfvo>
              <x14:cfvo type="num">
                <xm:f>0</xm:f>
              </x14:cfvo>
              <x14:cfvo type="num" gte="0">
                <xm:f>0</xm:f>
              </x14:cfvo>
            </x14:iconSet>
          </x14:cfRule>
          <xm:sqref>X4 X110 X113:X139 X84:X108 X6:X82</xm:sqref>
        </x14:conditionalFormatting>
        <x14:conditionalFormatting xmlns:xm="http://schemas.microsoft.com/office/excel/2006/main">
          <x14:cfRule type="iconSet" priority="7768" id="{B8F99706-034C-4CE3-AA95-00B4DEBD54F7}">
            <x14:iconSet iconSet="3Triangles">
              <x14:cfvo type="percent">
                <xm:f>0</xm:f>
              </x14:cfvo>
              <x14:cfvo type="num">
                <xm:f>0</xm:f>
              </x14:cfvo>
              <x14:cfvo type="num" gte="0">
                <xm:f>0</xm:f>
              </x14:cfvo>
            </x14:iconSet>
          </x14:cfRule>
          <xm:sqref>X83</xm:sqref>
        </x14:conditionalFormatting>
        <x14:conditionalFormatting xmlns:xm="http://schemas.microsoft.com/office/excel/2006/main">
          <x14:cfRule type="iconSet" priority="7767" id="{F15AB1A5-7A6D-4430-8515-211F75B121CB}">
            <x14:iconSet iconSet="3Triangles">
              <x14:cfvo type="percent">
                <xm:f>0</xm:f>
              </x14:cfvo>
              <x14:cfvo type="num">
                <xm:f>0</xm:f>
              </x14:cfvo>
              <x14:cfvo type="num" gte="0">
                <xm:f>0</xm:f>
              </x14:cfvo>
            </x14:iconSet>
          </x14:cfRule>
          <xm:sqref>X109</xm:sqref>
        </x14:conditionalFormatting>
        <x14:conditionalFormatting xmlns:xm="http://schemas.microsoft.com/office/excel/2006/main">
          <x14:cfRule type="iconSet" priority="7761" id="{1326174A-7D63-4669-8E8E-9F1A1B7D4A71}">
            <x14:iconSet iconSet="3Triangles">
              <x14:cfvo type="percent">
                <xm:f>0</xm:f>
              </x14:cfvo>
              <x14:cfvo type="num">
                <xm:f>0</xm:f>
              </x14:cfvo>
              <x14:cfvo type="num" gte="0">
                <xm:f>0</xm:f>
              </x14:cfvo>
            </x14:iconSet>
          </x14:cfRule>
          <xm:sqref>X111</xm:sqref>
        </x14:conditionalFormatting>
        <x14:conditionalFormatting xmlns:xm="http://schemas.microsoft.com/office/excel/2006/main">
          <x14:cfRule type="iconSet" priority="7766" id="{9429D0DC-D356-4888-9B23-70C4A05D5D15}">
            <x14:iconSet iconSet="3Triangles">
              <x14:cfvo type="percent">
                <xm:f>0</xm:f>
              </x14:cfvo>
              <x14:cfvo type="num">
                <xm:f>0</xm:f>
              </x14:cfvo>
              <x14:cfvo type="num" gte="0">
                <xm:f>0</xm:f>
              </x14:cfvo>
            </x14:iconSet>
          </x14:cfRule>
          <xm:sqref>X112</xm:sqref>
        </x14:conditionalFormatting>
        <x14:conditionalFormatting xmlns:xm="http://schemas.microsoft.com/office/excel/2006/main">
          <x14:cfRule type="iconSet" priority="8530" id="{95DC504C-8156-4EC4-A08A-F6D30A6E5263}">
            <x14:iconSet iconSet="3Triangles">
              <x14:cfvo type="percent">
                <xm:f>0</xm:f>
              </x14:cfvo>
              <x14:cfvo type="num">
                <xm:f>0</xm:f>
              </x14:cfvo>
              <x14:cfvo type="num" gte="0">
                <xm:f>0</xm:f>
              </x14:cfvo>
            </x14:iconSet>
          </x14:cfRule>
          <xm:sqref>AB4 AB110 AB113:AB139 AB84:AB108 AB6:AB82</xm:sqref>
        </x14:conditionalFormatting>
        <x14:conditionalFormatting xmlns:xm="http://schemas.microsoft.com/office/excel/2006/main">
          <x14:cfRule type="iconSet" priority="8525" id="{EFFA8E92-2205-4208-BF86-9C72FD60788D}">
            <x14:iconSet iconSet="3Triangles">
              <x14:cfvo type="percent">
                <xm:f>0</xm:f>
              </x14:cfvo>
              <x14:cfvo type="num">
                <xm:f>0</xm:f>
              </x14:cfvo>
              <x14:cfvo type="num" gte="0">
                <xm:f>0</xm:f>
              </x14:cfvo>
            </x14:iconSet>
          </x14:cfRule>
          <xm:sqref>AB83</xm:sqref>
        </x14:conditionalFormatting>
        <x14:conditionalFormatting xmlns:xm="http://schemas.microsoft.com/office/excel/2006/main">
          <x14:cfRule type="iconSet" priority="8524" id="{FFF9CC07-F3D4-4B6C-985E-D1320F5E8519}">
            <x14:iconSet iconSet="3Triangles">
              <x14:cfvo type="percent">
                <xm:f>0</xm:f>
              </x14:cfvo>
              <x14:cfvo type="num">
                <xm:f>0</xm:f>
              </x14:cfvo>
              <x14:cfvo type="num" gte="0">
                <xm:f>0</xm:f>
              </x14:cfvo>
            </x14:iconSet>
          </x14:cfRule>
          <xm:sqref>AB109</xm:sqref>
        </x14:conditionalFormatting>
        <x14:conditionalFormatting xmlns:xm="http://schemas.microsoft.com/office/excel/2006/main">
          <x14:cfRule type="iconSet" priority="8518" id="{C874C6D4-2247-4016-BA35-372D42CDC43E}">
            <x14:iconSet iconSet="3Triangles">
              <x14:cfvo type="percent">
                <xm:f>0</xm:f>
              </x14:cfvo>
              <x14:cfvo type="num">
                <xm:f>0</xm:f>
              </x14:cfvo>
              <x14:cfvo type="num" gte="0">
                <xm:f>0</xm:f>
              </x14:cfvo>
            </x14:iconSet>
          </x14:cfRule>
          <xm:sqref>AB111</xm:sqref>
        </x14:conditionalFormatting>
        <x14:conditionalFormatting xmlns:xm="http://schemas.microsoft.com/office/excel/2006/main">
          <x14:cfRule type="iconSet" priority="8523" id="{8B5D08A6-4CD7-47DC-AA4D-4753C0F965BD}">
            <x14:iconSet iconSet="3Triangles">
              <x14:cfvo type="percent">
                <xm:f>0</xm:f>
              </x14:cfvo>
              <x14:cfvo type="num">
                <xm:f>0</xm:f>
              </x14:cfvo>
              <x14:cfvo type="num" gte="0">
                <xm:f>0</xm:f>
              </x14:cfvo>
            </x14:iconSet>
          </x14:cfRule>
          <xm:sqref>AB112</xm:sqref>
        </x14:conditionalFormatting>
        <x14:conditionalFormatting xmlns:xm="http://schemas.microsoft.com/office/excel/2006/main">
          <x14:cfRule type="iconSet" priority="7684" id="{44868496-36DF-4AFD-947B-CDF3D5F46D05}">
            <x14:iconSet iconSet="3Triangles">
              <x14:cfvo type="percent">
                <xm:f>0</xm:f>
              </x14:cfvo>
              <x14:cfvo type="num">
                <xm:f>0</xm:f>
              </x14:cfvo>
              <x14:cfvo type="num" gte="0">
                <xm:f>0</xm:f>
              </x14:cfvo>
            </x14:iconSet>
          </x14:cfRule>
          <xm:sqref>AV4 AV110 AV113:AV139 AV84:AV108 AV6:AV82</xm:sqref>
        </x14:conditionalFormatting>
        <x14:conditionalFormatting xmlns:xm="http://schemas.microsoft.com/office/excel/2006/main">
          <x14:cfRule type="iconSet" priority="7679" id="{2BB19669-C34C-4197-98E1-E1136F3AFAE5}">
            <x14:iconSet iconSet="3Triangles">
              <x14:cfvo type="percent">
                <xm:f>0</xm:f>
              </x14:cfvo>
              <x14:cfvo type="num">
                <xm:f>0</xm:f>
              </x14:cfvo>
              <x14:cfvo type="num" gte="0">
                <xm:f>0</xm:f>
              </x14:cfvo>
            </x14:iconSet>
          </x14:cfRule>
          <xm:sqref>AV83</xm:sqref>
        </x14:conditionalFormatting>
        <x14:conditionalFormatting xmlns:xm="http://schemas.microsoft.com/office/excel/2006/main">
          <x14:cfRule type="iconSet" priority="7678" id="{D70D5F29-2503-4909-862E-0EC1574F8B2C}">
            <x14:iconSet iconSet="3Triangles">
              <x14:cfvo type="percent">
                <xm:f>0</xm:f>
              </x14:cfvo>
              <x14:cfvo type="num">
                <xm:f>0</xm:f>
              </x14:cfvo>
              <x14:cfvo type="num" gte="0">
                <xm:f>0</xm:f>
              </x14:cfvo>
            </x14:iconSet>
          </x14:cfRule>
          <xm:sqref>AV109</xm:sqref>
        </x14:conditionalFormatting>
        <x14:conditionalFormatting xmlns:xm="http://schemas.microsoft.com/office/excel/2006/main">
          <x14:cfRule type="iconSet" priority="7672" id="{E1E4D9FA-CE47-4E0F-BD83-CBB033167262}">
            <x14:iconSet iconSet="3Triangles">
              <x14:cfvo type="percent">
                <xm:f>0</xm:f>
              </x14:cfvo>
              <x14:cfvo type="num">
                <xm:f>0</xm:f>
              </x14:cfvo>
              <x14:cfvo type="num" gte="0">
                <xm:f>0</xm:f>
              </x14:cfvo>
            </x14:iconSet>
          </x14:cfRule>
          <xm:sqref>AV111</xm:sqref>
        </x14:conditionalFormatting>
        <x14:conditionalFormatting xmlns:xm="http://schemas.microsoft.com/office/excel/2006/main">
          <x14:cfRule type="iconSet" priority="7677" id="{DFFF6374-809B-4FB3-AE26-F16D84441028}">
            <x14:iconSet iconSet="3Triangles">
              <x14:cfvo type="percent">
                <xm:f>0</xm:f>
              </x14:cfvo>
              <x14:cfvo type="num">
                <xm:f>0</xm:f>
              </x14:cfvo>
              <x14:cfvo type="num" gte="0">
                <xm:f>0</xm:f>
              </x14:cfvo>
            </x14:iconSet>
          </x14:cfRule>
          <xm:sqref>AV112</xm:sqref>
        </x14:conditionalFormatting>
        <x14:conditionalFormatting xmlns:xm="http://schemas.microsoft.com/office/excel/2006/main">
          <x14:cfRule type="iconSet" priority="7363" id="{A21ED811-E87D-4E75-83C6-9478E5F48FE8}">
            <x14:iconSet iconSet="3Triangles">
              <x14:cfvo type="percent">
                <xm:f>0</xm:f>
              </x14:cfvo>
              <x14:cfvo type="num">
                <xm:f>0</xm:f>
              </x14:cfvo>
              <x14:cfvo type="num" gte="0">
                <xm:f>0</xm:f>
              </x14:cfvo>
            </x14:iconSet>
          </x14:cfRule>
          <xm:sqref>BB4 BB110 BB113:BB139 BB84:BB108 BB6:BB82</xm:sqref>
        </x14:conditionalFormatting>
        <x14:conditionalFormatting xmlns:xm="http://schemas.microsoft.com/office/excel/2006/main">
          <x14:cfRule type="iconSet" priority="7358" id="{907A7B90-1192-4934-AAE4-216367C5AE3D}">
            <x14:iconSet iconSet="3Triangles">
              <x14:cfvo type="percent">
                <xm:f>0</xm:f>
              </x14:cfvo>
              <x14:cfvo type="num">
                <xm:f>0</xm:f>
              </x14:cfvo>
              <x14:cfvo type="num" gte="0">
                <xm:f>0</xm:f>
              </x14:cfvo>
            </x14:iconSet>
          </x14:cfRule>
          <xm:sqref>BB83</xm:sqref>
        </x14:conditionalFormatting>
        <x14:conditionalFormatting xmlns:xm="http://schemas.microsoft.com/office/excel/2006/main">
          <x14:cfRule type="iconSet" priority="7357" id="{EB551BB4-5859-42A5-B4D1-9C5D4430165B}">
            <x14:iconSet iconSet="3Triangles">
              <x14:cfvo type="percent">
                <xm:f>0</xm:f>
              </x14:cfvo>
              <x14:cfvo type="num">
                <xm:f>0</xm:f>
              </x14:cfvo>
              <x14:cfvo type="num" gte="0">
                <xm:f>0</xm:f>
              </x14:cfvo>
            </x14:iconSet>
          </x14:cfRule>
          <xm:sqref>BB109</xm:sqref>
        </x14:conditionalFormatting>
        <x14:conditionalFormatting xmlns:xm="http://schemas.microsoft.com/office/excel/2006/main">
          <x14:cfRule type="iconSet" priority="7351" id="{8A5EC8A5-DFF4-4E2D-922B-E152AFF687A3}">
            <x14:iconSet iconSet="3Triangles">
              <x14:cfvo type="percent">
                <xm:f>0</xm:f>
              </x14:cfvo>
              <x14:cfvo type="num">
                <xm:f>0</xm:f>
              </x14:cfvo>
              <x14:cfvo type="num" gte="0">
                <xm:f>0</xm:f>
              </x14:cfvo>
            </x14:iconSet>
          </x14:cfRule>
          <xm:sqref>BB111</xm:sqref>
        </x14:conditionalFormatting>
        <x14:conditionalFormatting xmlns:xm="http://schemas.microsoft.com/office/excel/2006/main">
          <x14:cfRule type="iconSet" priority="7356" id="{9B058395-EF25-4345-BD3C-53470DA40E7A}">
            <x14:iconSet iconSet="3Triangles">
              <x14:cfvo type="percent">
                <xm:f>0</xm:f>
              </x14:cfvo>
              <x14:cfvo type="num">
                <xm:f>0</xm:f>
              </x14:cfvo>
              <x14:cfvo type="num" gte="0">
                <xm:f>0</xm:f>
              </x14:cfvo>
            </x14:iconSet>
          </x14:cfRule>
          <xm:sqref>BB112</xm:sqref>
        </x14:conditionalFormatting>
        <x14:conditionalFormatting xmlns:xm="http://schemas.microsoft.com/office/excel/2006/main">
          <x14:cfRule type="iconSet" priority="6988" id="{8EABFBBB-B1BB-4E69-A805-E938BFF440BA}">
            <x14:iconSet iconSet="3Triangles">
              <x14:cfvo type="percent">
                <xm:f>0</xm:f>
              </x14:cfvo>
              <x14:cfvo type="num">
                <xm:f>0</xm:f>
              </x14:cfvo>
              <x14:cfvo type="num" gte="0">
                <xm:f>0</xm:f>
              </x14:cfvo>
            </x14:iconSet>
          </x14:cfRule>
          <xm:sqref>BF4 BF110 BF113:BF139 BF84:BF108 BF6:BF82</xm:sqref>
        </x14:conditionalFormatting>
        <x14:conditionalFormatting xmlns:xm="http://schemas.microsoft.com/office/excel/2006/main">
          <x14:cfRule type="iconSet" priority="6983" id="{4EEB8B80-CCC8-465B-ADEE-92DA69544BBB}">
            <x14:iconSet iconSet="3Triangles">
              <x14:cfvo type="percent">
                <xm:f>0</xm:f>
              </x14:cfvo>
              <x14:cfvo type="num">
                <xm:f>0</xm:f>
              </x14:cfvo>
              <x14:cfvo type="num" gte="0">
                <xm:f>0</xm:f>
              </x14:cfvo>
            </x14:iconSet>
          </x14:cfRule>
          <xm:sqref>BF83</xm:sqref>
        </x14:conditionalFormatting>
        <x14:conditionalFormatting xmlns:xm="http://schemas.microsoft.com/office/excel/2006/main">
          <x14:cfRule type="iconSet" priority="6982" id="{845A645B-75C0-463B-A85C-B01734DCAD8A}">
            <x14:iconSet iconSet="3Triangles">
              <x14:cfvo type="percent">
                <xm:f>0</xm:f>
              </x14:cfvo>
              <x14:cfvo type="num">
                <xm:f>0</xm:f>
              </x14:cfvo>
              <x14:cfvo type="num" gte="0">
                <xm:f>0</xm:f>
              </x14:cfvo>
            </x14:iconSet>
          </x14:cfRule>
          <xm:sqref>BF109</xm:sqref>
        </x14:conditionalFormatting>
        <x14:conditionalFormatting xmlns:xm="http://schemas.microsoft.com/office/excel/2006/main">
          <x14:cfRule type="iconSet" priority="6976" id="{0F252D18-D529-4EB6-B1D1-1110B93155E4}">
            <x14:iconSet iconSet="3Triangles">
              <x14:cfvo type="percent">
                <xm:f>0</xm:f>
              </x14:cfvo>
              <x14:cfvo type="num">
                <xm:f>0</xm:f>
              </x14:cfvo>
              <x14:cfvo type="num" gte="0">
                <xm:f>0</xm:f>
              </x14:cfvo>
            </x14:iconSet>
          </x14:cfRule>
          <xm:sqref>BF111</xm:sqref>
        </x14:conditionalFormatting>
        <x14:conditionalFormatting xmlns:xm="http://schemas.microsoft.com/office/excel/2006/main">
          <x14:cfRule type="iconSet" priority="6981" id="{5441EE25-E06D-4469-8D6C-2BF74B3E840C}">
            <x14:iconSet iconSet="3Triangles">
              <x14:cfvo type="percent">
                <xm:f>0</xm:f>
              </x14:cfvo>
              <x14:cfvo type="num">
                <xm:f>0</xm:f>
              </x14:cfvo>
              <x14:cfvo type="num" gte="0">
                <xm:f>0</xm:f>
              </x14:cfvo>
            </x14:iconSet>
          </x14:cfRule>
          <xm:sqref>BF112</xm:sqref>
        </x14:conditionalFormatting>
        <x14:conditionalFormatting xmlns:xm="http://schemas.microsoft.com/office/excel/2006/main">
          <x14:cfRule type="iconSet" priority="6231" id="{08020C52-04D8-43FF-BF9E-F8D0A992A830}">
            <x14:iconSet iconSet="3Triangles">
              <x14:cfvo type="percent">
                <xm:f>0</xm:f>
              </x14:cfvo>
              <x14:cfvo type="num">
                <xm:f>0</xm:f>
              </x14:cfvo>
              <x14:cfvo type="num" gte="0">
                <xm:f>0</xm:f>
              </x14:cfvo>
            </x14:iconSet>
          </x14:cfRule>
          <xm:sqref>BZ4 BZ110 BZ113:BZ139 BZ84:BZ108 BZ6:BZ82</xm:sqref>
        </x14:conditionalFormatting>
        <x14:conditionalFormatting xmlns:xm="http://schemas.microsoft.com/office/excel/2006/main">
          <x14:cfRule type="iconSet" priority="6226" id="{AED45C56-3425-45F5-A007-860C8F673F91}">
            <x14:iconSet iconSet="3Triangles">
              <x14:cfvo type="percent">
                <xm:f>0</xm:f>
              </x14:cfvo>
              <x14:cfvo type="num">
                <xm:f>0</xm:f>
              </x14:cfvo>
              <x14:cfvo type="num" gte="0">
                <xm:f>0</xm:f>
              </x14:cfvo>
            </x14:iconSet>
          </x14:cfRule>
          <xm:sqref>BZ83</xm:sqref>
        </x14:conditionalFormatting>
        <x14:conditionalFormatting xmlns:xm="http://schemas.microsoft.com/office/excel/2006/main">
          <x14:cfRule type="iconSet" priority="6225" id="{0DD8A028-33EB-4DFA-951F-3A336DF5F664}">
            <x14:iconSet iconSet="3Triangles">
              <x14:cfvo type="percent">
                <xm:f>0</xm:f>
              </x14:cfvo>
              <x14:cfvo type="num">
                <xm:f>0</xm:f>
              </x14:cfvo>
              <x14:cfvo type="num" gte="0">
                <xm:f>0</xm:f>
              </x14:cfvo>
            </x14:iconSet>
          </x14:cfRule>
          <xm:sqref>BZ109</xm:sqref>
        </x14:conditionalFormatting>
        <x14:conditionalFormatting xmlns:xm="http://schemas.microsoft.com/office/excel/2006/main">
          <x14:cfRule type="iconSet" priority="6219" id="{486B9387-4C7C-47CE-B207-CD505E1F7CF1}">
            <x14:iconSet iconSet="3Triangles">
              <x14:cfvo type="percent">
                <xm:f>0</xm:f>
              </x14:cfvo>
              <x14:cfvo type="num">
                <xm:f>0</xm:f>
              </x14:cfvo>
              <x14:cfvo type="num" gte="0">
                <xm:f>0</xm:f>
              </x14:cfvo>
            </x14:iconSet>
          </x14:cfRule>
          <xm:sqref>BZ111</xm:sqref>
        </x14:conditionalFormatting>
        <x14:conditionalFormatting xmlns:xm="http://schemas.microsoft.com/office/excel/2006/main">
          <x14:cfRule type="iconSet" priority="6224" id="{28E9B46C-5A70-4D2B-AECA-560A3D41386A}">
            <x14:iconSet iconSet="3Triangles">
              <x14:cfvo type="percent">
                <xm:f>0</xm:f>
              </x14:cfvo>
              <x14:cfvo type="num">
                <xm:f>0</xm:f>
              </x14:cfvo>
              <x14:cfvo type="num" gte="0">
                <xm:f>0</xm:f>
              </x14:cfvo>
            </x14:iconSet>
          </x14:cfRule>
          <xm:sqref>BZ112</xm:sqref>
        </x14:conditionalFormatting>
        <x14:conditionalFormatting xmlns:xm="http://schemas.microsoft.com/office/excel/2006/main">
          <x14:cfRule type="iconSet" priority="5328" id="{65F10D85-FBEF-484B-83D9-711F6D7E8436}">
            <x14:iconSet iconSet="3Triangles">
              <x14:cfvo type="percent">
                <xm:f>0</xm:f>
              </x14:cfvo>
              <x14:cfvo type="num">
                <xm:f>0</xm:f>
              </x14:cfvo>
              <x14:cfvo type="num" gte="0">
                <xm:f>0</xm:f>
              </x14:cfvo>
            </x14:iconSet>
          </x14:cfRule>
          <xm:sqref>CX4 CX110 CX113:CX139 CX84:CX108 CX6:CX82</xm:sqref>
        </x14:conditionalFormatting>
        <x14:conditionalFormatting xmlns:xm="http://schemas.microsoft.com/office/excel/2006/main">
          <x14:cfRule type="iconSet" priority="5323" id="{F890CC06-3CEB-4393-84FE-E1F33AE9EAD7}">
            <x14:iconSet iconSet="3Triangles">
              <x14:cfvo type="percent">
                <xm:f>0</xm:f>
              </x14:cfvo>
              <x14:cfvo type="num">
                <xm:f>0</xm:f>
              </x14:cfvo>
              <x14:cfvo type="num" gte="0">
                <xm:f>0</xm:f>
              </x14:cfvo>
            </x14:iconSet>
          </x14:cfRule>
          <xm:sqref>CX83</xm:sqref>
        </x14:conditionalFormatting>
        <x14:conditionalFormatting xmlns:xm="http://schemas.microsoft.com/office/excel/2006/main">
          <x14:cfRule type="iconSet" priority="5322" id="{52F10BC9-F6F1-4C8E-BE8A-AEA1BDAAE785}">
            <x14:iconSet iconSet="3Triangles">
              <x14:cfvo type="percent">
                <xm:f>0</xm:f>
              </x14:cfvo>
              <x14:cfvo type="num">
                <xm:f>0</xm:f>
              </x14:cfvo>
              <x14:cfvo type="num" gte="0">
                <xm:f>0</xm:f>
              </x14:cfvo>
            </x14:iconSet>
          </x14:cfRule>
          <xm:sqref>CX109</xm:sqref>
        </x14:conditionalFormatting>
        <x14:conditionalFormatting xmlns:xm="http://schemas.microsoft.com/office/excel/2006/main">
          <x14:cfRule type="iconSet" priority="5316" id="{DD8C8A50-68D1-494B-A92B-CBD016823118}">
            <x14:iconSet iconSet="3Triangles">
              <x14:cfvo type="percent">
                <xm:f>0</xm:f>
              </x14:cfvo>
              <x14:cfvo type="num">
                <xm:f>0</xm:f>
              </x14:cfvo>
              <x14:cfvo type="num" gte="0">
                <xm:f>0</xm:f>
              </x14:cfvo>
            </x14:iconSet>
          </x14:cfRule>
          <xm:sqref>CX111</xm:sqref>
        </x14:conditionalFormatting>
        <x14:conditionalFormatting xmlns:xm="http://schemas.microsoft.com/office/excel/2006/main">
          <x14:cfRule type="iconSet" priority="5321" id="{0FADE72A-148C-4834-833C-E0C65C9FDCD3}">
            <x14:iconSet iconSet="3Triangles">
              <x14:cfvo type="percent">
                <xm:f>0</xm:f>
              </x14:cfvo>
              <x14:cfvo type="num">
                <xm:f>0</xm:f>
              </x14:cfvo>
              <x14:cfvo type="num" gte="0">
                <xm:f>0</xm:f>
              </x14:cfvo>
            </x14:iconSet>
          </x14:cfRule>
          <xm:sqref>CX112</xm:sqref>
        </x14:conditionalFormatting>
        <x14:conditionalFormatting xmlns:xm="http://schemas.microsoft.com/office/excel/2006/main">
          <x14:cfRule type="iconSet" priority="5096" id="{084FB9BC-E986-44A0-B7B8-B272551CF523}">
            <x14:iconSet iconSet="3Triangles">
              <x14:cfvo type="percent">
                <xm:f>0</xm:f>
              </x14:cfvo>
              <x14:cfvo type="num">
                <xm:f>0</xm:f>
              </x14:cfvo>
              <x14:cfvo type="num" gte="0">
                <xm:f>0</xm:f>
              </x14:cfvo>
            </x14:iconSet>
          </x14:cfRule>
          <xm:sqref>CD4 CD110 CD113:CD139 CD84:CD108 CD6:CD82</xm:sqref>
        </x14:conditionalFormatting>
        <x14:conditionalFormatting xmlns:xm="http://schemas.microsoft.com/office/excel/2006/main">
          <x14:cfRule type="iconSet" priority="5091" id="{B9AA875B-631D-4757-BE3B-E14997E18B8D}">
            <x14:iconSet iconSet="3Triangles">
              <x14:cfvo type="percent">
                <xm:f>0</xm:f>
              </x14:cfvo>
              <x14:cfvo type="num">
                <xm:f>0</xm:f>
              </x14:cfvo>
              <x14:cfvo type="num" gte="0">
                <xm:f>0</xm:f>
              </x14:cfvo>
            </x14:iconSet>
          </x14:cfRule>
          <xm:sqref>CD83</xm:sqref>
        </x14:conditionalFormatting>
        <x14:conditionalFormatting xmlns:xm="http://schemas.microsoft.com/office/excel/2006/main">
          <x14:cfRule type="iconSet" priority="5090" id="{2C5D2ABB-37D0-43D2-B7FE-6254FEE5BA5E}">
            <x14:iconSet iconSet="3Triangles">
              <x14:cfvo type="percent">
                <xm:f>0</xm:f>
              </x14:cfvo>
              <x14:cfvo type="num">
                <xm:f>0</xm:f>
              </x14:cfvo>
              <x14:cfvo type="num" gte="0">
                <xm:f>0</xm:f>
              </x14:cfvo>
            </x14:iconSet>
          </x14:cfRule>
          <xm:sqref>CD109</xm:sqref>
        </x14:conditionalFormatting>
        <x14:conditionalFormatting xmlns:xm="http://schemas.microsoft.com/office/excel/2006/main">
          <x14:cfRule type="iconSet" priority="5084" id="{CDB2DEC8-4498-48A7-A724-B2FAC574101A}">
            <x14:iconSet iconSet="3Triangles">
              <x14:cfvo type="percent">
                <xm:f>0</xm:f>
              </x14:cfvo>
              <x14:cfvo type="num">
                <xm:f>0</xm:f>
              </x14:cfvo>
              <x14:cfvo type="num" gte="0">
                <xm:f>0</xm:f>
              </x14:cfvo>
            </x14:iconSet>
          </x14:cfRule>
          <xm:sqref>CD111</xm:sqref>
        </x14:conditionalFormatting>
        <x14:conditionalFormatting xmlns:xm="http://schemas.microsoft.com/office/excel/2006/main">
          <x14:cfRule type="iconSet" priority="5089" id="{66B08C08-2B80-475F-B161-ADAF679371C7}">
            <x14:iconSet iconSet="3Triangles">
              <x14:cfvo type="percent">
                <xm:f>0</xm:f>
              </x14:cfvo>
              <x14:cfvo type="num">
                <xm:f>0</xm:f>
              </x14:cfvo>
              <x14:cfvo type="num" gte="0">
                <xm:f>0</xm:f>
              </x14:cfvo>
            </x14:iconSet>
          </x14:cfRule>
          <xm:sqref>CD112</xm:sqref>
        </x14:conditionalFormatting>
        <x14:conditionalFormatting xmlns:xm="http://schemas.microsoft.com/office/excel/2006/main">
          <x14:cfRule type="iconSet" priority="5007" id="{4AA101D0-466B-44ED-9736-D0D91C649315}">
            <x14:iconSet iconSet="3Triangles">
              <x14:cfvo type="percent">
                <xm:f>0</xm:f>
              </x14:cfvo>
              <x14:cfvo type="num">
                <xm:f>0</xm:f>
              </x14:cfvo>
              <x14:cfvo type="num" gte="0">
                <xm:f>0</xm:f>
              </x14:cfvo>
            </x14:iconSet>
          </x14:cfRule>
          <xm:sqref>AI4 AI110 AI113:AI139 AI84:AI108 AI6:AI82</xm:sqref>
        </x14:conditionalFormatting>
        <x14:conditionalFormatting xmlns:xm="http://schemas.microsoft.com/office/excel/2006/main">
          <x14:cfRule type="iconSet" priority="5002" id="{70CBDC98-35F5-41F6-BAC3-30219CB11602}">
            <x14:iconSet iconSet="3Triangles">
              <x14:cfvo type="percent">
                <xm:f>0</xm:f>
              </x14:cfvo>
              <x14:cfvo type="num">
                <xm:f>0</xm:f>
              </x14:cfvo>
              <x14:cfvo type="num" gte="0">
                <xm:f>0</xm:f>
              </x14:cfvo>
            </x14:iconSet>
          </x14:cfRule>
          <xm:sqref>AI83</xm:sqref>
        </x14:conditionalFormatting>
        <x14:conditionalFormatting xmlns:xm="http://schemas.microsoft.com/office/excel/2006/main">
          <x14:cfRule type="iconSet" priority="5001" id="{FAD7716F-7BE8-46B1-A852-1CC3B835F4A2}">
            <x14:iconSet iconSet="3Triangles">
              <x14:cfvo type="percent">
                <xm:f>0</xm:f>
              </x14:cfvo>
              <x14:cfvo type="num">
                <xm:f>0</xm:f>
              </x14:cfvo>
              <x14:cfvo type="num" gte="0">
                <xm:f>0</xm:f>
              </x14:cfvo>
            </x14:iconSet>
          </x14:cfRule>
          <xm:sqref>AI109</xm:sqref>
        </x14:conditionalFormatting>
        <x14:conditionalFormatting xmlns:xm="http://schemas.microsoft.com/office/excel/2006/main">
          <x14:cfRule type="iconSet" priority="4995" id="{BB7C4464-E027-4B52-B285-D203D84C50F6}">
            <x14:iconSet iconSet="3Triangles">
              <x14:cfvo type="percent">
                <xm:f>0</xm:f>
              </x14:cfvo>
              <x14:cfvo type="num">
                <xm:f>0</xm:f>
              </x14:cfvo>
              <x14:cfvo type="num" gte="0">
                <xm:f>0</xm:f>
              </x14:cfvo>
            </x14:iconSet>
          </x14:cfRule>
          <xm:sqref>AI111</xm:sqref>
        </x14:conditionalFormatting>
        <x14:conditionalFormatting xmlns:xm="http://schemas.microsoft.com/office/excel/2006/main">
          <x14:cfRule type="iconSet" priority="5000" id="{554CF8EA-C574-46D5-8A18-C7F4F2EEF394}">
            <x14:iconSet iconSet="3Triangles">
              <x14:cfvo type="percent">
                <xm:f>0</xm:f>
              </x14:cfvo>
              <x14:cfvo type="num">
                <xm:f>0</xm:f>
              </x14:cfvo>
              <x14:cfvo type="num" gte="0">
                <xm:f>0</xm:f>
              </x14:cfvo>
            </x14:iconSet>
          </x14:cfRule>
          <xm:sqref>AI112</xm:sqref>
        </x14:conditionalFormatting>
        <x14:conditionalFormatting xmlns:xm="http://schemas.microsoft.com/office/excel/2006/main">
          <x14:cfRule type="iconSet" priority="4918" id="{9F2F0C24-2F16-473C-A478-DE636DBBB2E8}">
            <x14:iconSet iconSet="3Triangles">
              <x14:cfvo type="percent">
                <xm:f>0</xm:f>
              </x14:cfvo>
              <x14:cfvo type="num">
                <xm:f>0</xm:f>
              </x14:cfvo>
              <x14:cfvo type="num" gte="0">
                <xm:f>0</xm:f>
              </x14:cfvo>
            </x14:iconSet>
          </x14:cfRule>
          <xm:sqref>AP4 AP110 AP113:AP139 AP84:AP108 AP6:AP82</xm:sqref>
        </x14:conditionalFormatting>
        <x14:conditionalFormatting xmlns:xm="http://schemas.microsoft.com/office/excel/2006/main">
          <x14:cfRule type="iconSet" priority="4913" id="{ED6DCF47-1318-4F0D-A84E-C0BB52CCE642}">
            <x14:iconSet iconSet="3Triangles">
              <x14:cfvo type="percent">
                <xm:f>0</xm:f>
              </x14:cfvo>
              <x14:cfvo type="num">
                <xm:f>0</xm:f>
              </x14:cfvo>
              <x14:cfvo type="num" gte="0">
                <xm:f>0</xm:f>
              </x14:cfvo>
            </x14:iconSet>
          </x14:cfRule>
          <xm:sqref>AP83</xm:sqref>
        </x14:conditionalFormatting>
        <x14:conditionalFormatting xmlns:xm="http://schemas.microsoft.com/office/excel/2006/main">
          <x14:cfRule type="iconSet" priority="4912" id="{C6C49AA6-29C3-4B6A-A697-B8E36789B4E4}">
            <x14:iconSet iconSet="3Triangles">
              <x14:cfvo type="percent">
                <xm:f>0</xm:f>
              </x14:cfvo>
              <x14:cfvo type="num">
                <xm:f>0</xm:f>
              </x14:cfvo>
              <x14:cfvo type="num" gte="0">
                <xm:f>0</xm:f>
              </x14:cfvo>
            </x14:iconSet>
          </x14:cfRule>
          <xm:sqref>AP109</xm:sqref>
        </x14:conditionalFormatting>
        <x14:conditionalFormatting xmlns:xm="http://schemas.microsoft.com/office/excel/2006/main">
          <x14:cfRule type="iconSet" priority="4906" id="{CA1C0A8A-B570-4F39-AE26-CCC81A669812}">
            <x14:iconSet iconSet="3Triangles">
              <x14:cfvo type="percent">
                <xm:f>0</xm:f>
              </x14:cfvo>
              <x14:cfvo type="num">
                <xm:f>0</xm:f>
              </x14:cfvo>
              <x14:cfvo type="num" gte="0">
                <xm:f>0</xm:f>
              </x14:cfvo>
            </x14:iconSet>
          </x14:cfRule>
          <xm:sqref>AP111</xm:sqref>
        </x14:conditionalFormatting>
        <x14:conditionalFormatting xmlns:xm="http://schemas.microsoft.com/office/excel/2006/main">
          <x14:cfRule type="iconSet" priority="4911" id="{F79903E1-8E10-4C04-A33A-D5FF9DBB7B37}">
            <x14:iconSet iconSet="3Triangles">
              <x14:cfvo type="percent">
                <xm:f>0</xm:f>
              </x14:cfvo>
              <x14:cfvo type="num">
                <xm:f>0</xm:f>
              </x14:cfvo>
              <x14:cfvo type="num" gte="0">
                <xm:f>0</xm:f>
              </x14:cfvo>
            </x14:iconSet>
          </x14:cfRule>
          <xm:sqref>AP112</xm:sqref>
        </x14:conditionalFormatting>
        <x14:conditionalFormatting xmlns:xm="http://schemas.microsoft.com/office/excel/2006/main">
          <x14:cfRule type="iconSet" priority="4829" id="{87C33F19-8BF6-4681-B855-673D63D29F22}">
            <x14:iconSet iconSet="3Triangles">
              <x14:cfvo type="percent">
                <xm:f>0</xm:f>
              </x14:cfvo>
              <x14:cfvo type="num">
                <xm:f>0</xm:f>
              </x14:cfvo>
              <x14:cfvo type="num" gte="0">
                <xm:f>0</xm:f>
              </x14:cfvo>
            </x14:iconSet>
          </x14:cfRule>
          <xm:sqref>BM4 BM110 BM113:BM139 BM84:BM108 BM6:BM82</xm:sqref>
        </x14:conditionalFormatting>
        <x14:conditionalFormatting xmlns:xm="http://schemas.microsoft.com/office/excel/2006/main">
          <x14:cfRule type="iconSet" priority="4824" id="{33CD450E-102B-4FA3-A169-D1434FCF4397}">
            <x14:iconSet iconSet="3Triangles">
              <x14:cfvo type="percent">
                <xm:f>0</xm:f>
              </x14:cfvo>
              <x14:cfvo type="num">
                <xm:f>0</xm:f>
              </x14:cfvo>
              <x14:cfvo type="num" gte="0">
                <xm:f>0</xm:f>
              </x14:cfvo>
            </x14:iconSet>
          </x14:cfRule>
          <xm:sqref>BM83</xm:sqref>
        </x14:conditionalFormatting>
        <x14:conditionalFormatting xmlns:xm="http://schemas.microsoft.com/office/excel/2006/main">
          <x14:cfRule type="iconSet" priority="4823" id="{B9AC4277-8F63-4520-86A2-4224294FA01E}">
            <x14:iconSet iconSet="3Triangles">
              <x14:cfvo type="percent">
                <xm:f>0</xm:f>
              </x14:cfvo>
              <x14:cfvo type="num">
                <xm:f>0</xm:f>
              </x14:cfvo>
              <x14:cfvo type="num" gte="0">
                <xm:f>0</xm:f>
              </x14:cfvo>
            </x14:iconSet>
          </x14:cfRule>
          <xm:sqref>BM109</xm:sqref>
        </x14:conditionalFormatting>
        <x14:conditionalFormatting xmlns:xm="http://schemas.microsoft.com/office/excel/2006/main">
          <x14:cfRule type="iconSet" priority="4817" id="{BEAF89A2-DA79-4136-891C-D35993BE1A59}">
            <x14:iconSet iconSet="3Triangles">
              <x14:cfvo type="percent">
                <xm:f>0</xm:f>
              </x14:cfvo>
              <x14:cfvo type="num">
                <xm:f>0</xm:f>
              </x14:cfvo>
              <x14:cfvo type="num" gte="0">
                <xm:f>0</xm:f>
              </x14:cfvo>
            </x14:iconSet>
          </x14:cfRule>
          <xm:sqref>BM111</xm:sqref>
        </x14:conditionalFormatting>
        <x14:conditionalFormatting xmlns:xm="http://schemas.microsoft.com/office/excel/2006/main">
          <x14:cfRule type="iconSet" priority="4822" id="{77BC1A29-2F95-4512-9AC1-4B5B238E5CB6}">
            <x14:iconSet iconSet="3Triangles">
              <x14:cfvo type="percent">
                <xm:f>0</xm:f>
              </x14:cfvo>
              <x14:cfvo type="num">
                <xm:f>0</xm:f>
              </x14:cfvo>
              <x14:cfvo type="num" gte="0">
                <xm:f>0</xm:f>
              </x14:cfvo>
            </x14:iconSet>
          </x14:cfRule>
          <xm:sqref>BM112</xm:sqref>
        </x14:conditionalFormatting>
        <x14:conditionalFormatting xmlns:xm="http://schemas.microsoft.com/office/excel/2006/main">
          <x14:cfRule type="iconSet" priority="4740" id="{6E3A045D-AD1F-4BAE-9D8E-DF0CF6B64FE8}">
            <x14:iconSet iconSet="3Triangles">
              <x14:cfvo type="percent">
                <xm:f>0</xm:f>
              </x14:cfvo>
              <x14:cfvo type="num">
                <xm:f>0</xm:f>
              </x14:cfvo>
              <x14:cfvo type="num" gte="0">
                <xm:f>0</xm:f>
              </x14:cfvo>
            </x14:iconSet>
          </x14:cfRule>
          <xm:sqref>BT4 BT110 BT113:BT139 BT84:BT108 BT6:BT82</xm:sqref>
        </x14:conditionalFormatting>
        <x14:conditionalFormatting xmlns:xm="http://schemas.microsoft.com/office/excel/2006/main">
          <x14:cfRule type="iconSet" priority="4735" id="{46469223-C8C3-493E-BF1B-5C503C03DAF4}">
            <x14:iconSet iconSet="3Triangles">
              <x14:cfvo type="percent">
                <xm:f>0</xm:f>
              </x14:cfvo>
              <x14:cfvo type="num">
                <xm:f>0</xm:f>
              </x14:cfvo>
              <x14:cfvo type="num" gte="0">
                <xm:f>0</xm:f>
              </x14:cfvo>
            </x14:iconSet>
          </x14:cfRule>
          <xm:sqref>BT83</xm:sqref>
        </x14:conditionalFormatting>
        <x14:conditionalFormatting xmlns:xm="http://schemas.microsoft.com/office/excel/2006/main">
          <x14:cfRule type="iconSet" priority="4734" id="{D7BC36A6-A223-41B7-9C08-16C0B5A79D03}">
            <x14:iconSet iconSet="3Triangles">
              <x14:cfvo type="percent">
                <xm:f>0</xm:f>
              </x14:cfvo>
              <x14:cfvo type="num">
                <xm:f>0</xm:f>
              </x14:cfvo>
              <x14:cfvo type="num" gte="0">
                <xm:f>0</xm:f>
              </x14:cfvo>
            </x14:iconSet>
          </x14:cfRule>
          <xm:sqref>BT109</xm:sqref>
        </x14:conditionalFormatting>
        <x14:conditionalFormatting xmlns:xm="http://schemas.microsoft.com/office/excel/2006/main">
          <x14:cfRule type="iconSet" priority="4728" id="{EF808908-06BC-43AE-ADDE-4741AEE9613C}">
            <x14:iconSet iconSet="3Triangles">
              <x14:cfvo type="percent">
                <xm:f>0</xm:f>
              </x14:cfvo>
              <x14:cfvo type="num">
                <xm:f>0</xm:f>
              </x14:cfvo>
              <x14:cfvo type="num" gte="0">
                <xm:f>0</xm:f>
              </x14:cfvo>
            </x14:iconSet>
          </x14:cfRule>
          <xm:sqref>BT111</xm:sqref>
        </x14:conditionalFormatting>
        <x14:conditionalFormatting xmlns:xm="http://schemas.microsoft.com/office/excel/2006/main">
          <x14:cfRule type="iconSet" priority="4733" id="{5F50CC9C-F9B1-47C3-9E25-5A42F8310BB5}">
            <x14:iconSet iconSet="3Triangles">
              <x14:cfvo type="percent">
                <xm:f>0</xm:f>
              </x14:cfvo>
              <x14:cfvo type="num">
                <xm:f>0</xm:f>
              </x14:cfvo>
              <x14:cfvo type="num" gte="0">
                <xm:f>0</xm:f>
              </x14:cfvo>
            </x14:iconSet>
          </x14:cfRule>
          <xm:sqref>BT112</xm:sqref>
        </x14:conditionalFormatting>
        <x14:conditionalFormatting xmlns:xm="http://schemas.microsoft.com/office/excel/2006/main">
          <x14:cfRule type="iconSet" priority="4651" id="{7DBA8BFB-9947-4D60-BF6C-7B93390C83EA}">
            <x14:iconSet iconSet="3Triangles">
              <x14:cfvo type="percent">
                <xm:f>0</xm:f>
              </x14:cfvo>
              <x14:cfvo type="num">
                <xm:f>0</xm:f>
              </x14:cfvo>
              <x14:cfvo type="num" gte="0">
                <xm:f>0</xm:f>
              </x14:cfvo>
            </x14:iconSet>
          </x14:cfRule>
          <xm:sqref>CK4 CK110 CK113:CK139 CK84:CK108 CK6:CK82</xm:sqref>
        </x14:conditionalFormatting>
        <x14:conditionalFormatting xmlns:xm="http://schemas.microsoft.com/office/excel/2006/main">
          <x14:cfRule type="iconSet" priority="4646" id="{5F5E8CF9-7D62-401A-9438-A7B7DB76F6B9}">
            <x14:iconSet iconSet="3Triangles">
              <x14:cfvo type="percent">
                <xm:f>0</xm:f>
              </x14:cfvo>
              <x14:cfvo type="num">
                <xm:f>0</xm:f>
              </x14:cfvo>
              <x14:cfvo type="num" gte="0">
                <xm:f>0</xm:f>
              </x14:cfvo>
            </x14:iconSet>
          </x14:cfRule>
          <xm:sqref>CK83</xm:sqref>
        </x14:conditionalFormatting>
        <x14:conditionalFormatting xmlns:xm="http://schemas.microsoft.com/office/excel/2006/main">
          <x14:cfRule type="iconSet" priority="4645" id="{BB228ED1-2651-4937-B22B-309B83201E78}">
            <x14:iconSet iconSet="3Triangles">
              <x14:cfvo type="percent">
                <xm:f>0</xm:f>
              </x14:cfvo>
              <x14:cfvo type="num">
                <xm:f>0</xm:f>
              </x14:cfvo>
              <x14:cfvo type="num" gte="0">
                <xm:f>0</xm:f>
              </x14:cfvo>
            </x14:iconSet>
          </x14:cfRule>
          <xm:sqref>CK109</xm:sqref>
        </x14:conditionalFormatting>
        <x14:conditionalFormatting xmlns:xm="http://schemas.microsoft.com/office/excel/2006/main">
          <x14:cfRule type="iconSet" priority="4639" id="{477719F1-7E80-4ACD-9EE2-A23B7967FEF5}">
            <x14:iconSet iconSet="3Triangles">
              <x14:cfvo type="percent">
                <xm:f>0</xm:f>
              </x14:cfvo>
              <x14:cfvo type="num">
                <xm:f>0</xm:f>
              </x14:cfvo>
              <x14:cfvo type="num" gte="0">
                <xm:f>0</xm:f>
              </x14:cfvo>
            </x14:iconSet>
          </x14:cfRule>
          <xm:sqref>CK111</xm:sqref>
        </x14:conditionalFormatting>
        <x14:conditionalFormatting xmlns:xm="http://schemas.microsoft.com/office/excel/2006/main">
          <x14:cfRule type="iconSet" priority="4644" id="{5D029465-2744-45BB-8419-1FAD5F30451E}">
            <x14:iconSet iconSet="3Triangles">
              <x14:cfvo type="percent">
                <xm:f>0</xm:f>
              </x14:cfvo>
              <x14:cfvo type="num">
                <xm:f>0</xm:f>
              </x14:cfvo>
              <x14:cfvo type="num" gte="0">
                <xm:f>0</xm:f>
              </x14:cfvo>
            </x14:iconSet>
          </x14:cfRule>
          <xm:sqref>CK112</xm:sqref>
        </x14:conditionalFormatting>
        <x14:conditionalFormatting xmlns:xm="http://schemas.microsoft.com/office/excel/2006/main">
          <x14:cfRule type="iconSet" priority="4562" id="{FE218565-CB16-49F0-8F0F-2443C59D2150}">
            <x14:iconSet iconSet="3Triangles">
              <x14:cfvo type="percent">
                <xm:f>0</xm:f>
              </x14:cfvo>
              <x14:cfvo type="num">
                <xm:f>0</xm:f>
              </x14:cfvo>
              <x14:cfvo type="num" gte="0">
                <xm:f>0</xm:f>
              </x14:cfvo>
            </x14:iconSet>
          </x14:cfRule>
          <xm:sqref>CR4 CR84:CR90 CR110 CR113:CR139 CR92:CR108 CR6:CR82</xm:sqref>
        </x14:conditionalFormatting>
        <x14:conditionalFormatting xmlns:xm="http://schemas.microsoft.com/office/excel/2006/main">
          <x14:cfRule type="iconSet" priority="4557" id="{32E4D058-E912-4CE7-958B-CAF2173ED29A}">
            <x14:iconSet iconSet="3Triangles">
              <x14:cfvo type="percent">
                <xm:f>0</xm:f>
              </x14:cfvo>
              <x14:cfvo type="num">
                <xm:f>0</xm:f>
              </x14:cfvo>
              <x14:cfvo type="num" gte="0">
                <xm:f>0</xm:f>
              </x14:cfvo>
            </x14:iconSet>
          </x14:cfRule>
          <xm:sqref>CR83</xm:sqref>
        </x14:conditionalFormatting>
        <x14:conditionalFormatting xmlns:xm="http://schemas.microsoft.com/office/excel/2006/main">
          <x14:cfRule type="iconSet" priority="4556" id="{083FA7CC-5009-4773-BF7B-3637E1CDEEE6}">
            <x14:iconSet iconSet="3Triangles">
              <x14:cfvo type="percent">
                <xm:f>0</xm:f>
              </x14:cfvo>
              <x14:cfvo type="num">
                <xm:f>0</xm:f>
              </x14:cfvo>
              <x14:cfvo type="num" gte="0">
                <xm:f>0</xm:f>
              </x14:cfvo>
            </x14:iconSet>
          </x14:cfRule>
          <xm:sqref>CR109</xm:sqref>
        </x14:conditionalFormatting>
        <x14:conditionalFormatting xmlns:xm="http://schemas.microsoft.com/office/excel/2006/main">
          <x14:cfRule type="iconSet" priority="4550" id="{A784C4EE-8E51-40D5-93C3-4B9CB3426CF0}">
            <x14:iconSet iconSet="3Triangles">
              <x14:cfvo type="percent">
                <xm:f>0</xm:f>
              </x14:cfvo>
              <x14:cfvo type="num">
                <xm:f>0</xm:f>
              </x14:cfvo>
              <x14:cfvo type="num" gte="0">
                <xm:f>0</xm:f>
              </x14:cfvo>
            </x14:iconSet>
          </x14:cfRule>
          <xm:sqref>CR111</xm:sqref>
        </x14:conditionalFormatting>
        <x14:conditionalFormatting xmlns:xm="http://schemas.microsoft.com/office/excel/2006/main">
          <x14:cfRule type="iconSet" priority="4555" id="{96E32D81-F819-4063-BD59-FC84A0D56814}">
            <x14:iconSet iconSet="3Triangles">
              <x14:cfvo type="percent">
                <xm:f>0</xm:f>
              </x14:cfvo>
              <x14:cfvo type="num">
                <xm:f>0</xm:f>
              </x14:cfvo>
              <x14:cfvo type="num" gte="0">
                <xm:f>0</xm:f>
              </x14:cfvo>
            </x14:iconSet>
          </x14:cfRule>
          <xm:sqref>CR112</xm:sqref>
        </x14:conditionalFormatting>
        <x14:conditionalFormatting xmlns:xm="http://schemas.microsoft.com/office/excel/2006/main">
          <x14:cfRule type="iconSet" priority="4335" id="{13D32455-DB8E-4936-BADC-3972A8AEC604}">
            <x14:iconSet iconSet="3Triangles">
              <x14:cfvo type="percent">
                <xm:f>0</xm:f>
              </x14:cfvo>
              <x14:cfvo type="num">
                <xm:f>0</xm:f>
              </x14:cfvo>
              <x14:cfvo type="num" gte="0">
                <xm:f>0</xm:f>
              </x14:cfvo>
            </x14:iconSet>
          </x14:cfRule>
          <xm:sqref>CR91</xm:sqref>
        </x14:conditionalFormatting>
        <x14:conditionalFormatting xmlns:xm="http://schemas.microsoft.com/office/excel/2006/main">
          <x14:cfRule type="iconSet" priority="188" id="{BE7EAF3A-9F09-4F9E-B55D-1986698EE993}">
            <x14:iconSet iconSet="3Triangles">
              <x14:cfvo type="percent">
                <xm:f>0</xm:f>
              </x14:cfvo>
              <x14:cfvo type="num">
                <xm:f>0</xm:f>
              </x14:cfvo>
              <x14:cfvo type="num" gte="0">
                <xm:f>0</xm:f>
              </x14:cfvo>
            </x14:iconSet>
          </x14:cfRule>
          <xm:sqref>K5</xm:sqref>
        </x14:conditionalFormatting>
        <x14:conditionalFormatting xmlns:xm="http://schemas.microsoft.com/office/excel/2006/main">
          <x14:cfRule type="iconSet" priority="187" id="{E68C5133-70E2-4FB1-965B-2E52E3C4AE19}">
            <x14:iconSet iconSet="3Triangles">
              <x14:cfvo type="percent">
                <xm:f>0</xm:f>
              </x14:cfvo>
              <x14:cfvo type="num">
                <xm:f>0</xm:f>
              </x14:cfvo>
              <x14:cfvo type="num" gte="0">
                <xm:f>0</xm:f>
              </x14:cfvo>
            </x14:iconSet>
          </x14:cfRule>
          <xm:sqref>R5</xm:sqref>
        </x14:conditionalFormatting>
        <x14:conditionalFormatting xmlns:xm="http://schemas.microsoft.com/office/excel/2006/main">
          <x14:cfRule type="iconSet" priority="177" id="{768543B0-1BAE-467B-AB32-5224787A48AD}">
            <x14:iconSet iconSet="3Triangles">
              <x14:cfvo type="percent">
                <xm:f>0</xm:f>
              </x14:cfvo>
              <x14:cfvo type="num">
                <xm:f>0</xm:f>
              </x14:cfvo>
              <x14:cfvo type="num" gte="0">
                <xm:f>0</xm:f>
              </x14:cfvo>
            </x14:iconSet>
          </x14:cfRule>
          <xm:sqref>X5</xm:sqref>
        </x14:conditionalFormatting>
        <x14:conditionalFormatting xmlns:xm="http://schemas.microsoft.com/office/excel/2006/main">
          <x14:cfRule type="iconSet" priority="182" id="{B19D863B-F79D-4EBD-BCED-F69E76DC988F}">
            <x14:iconSet iconSet="3Triangles">
              <x14:cfvo type="percent">
                <xm:f>0</xm:f>
              </x14:cfvo>
              <x14:cfvo type="num">
                <xm:f>0</xm:f>
              </x14:cfvo>
              <x14:cfvo type="num" gte="0">
                <xm:f>0</xm:f>
              </x14:cfvo>
            </x14:iconSet>
          </x14:cfRule>
          <xm:sqref>AB5</xm:sqref>
        </x14:conditionalFormatting>
        <x14:conditionalFormatting xmlns:xm="http://schemas.microsoft.com/office/excel/2006/main">
          <x14:cfRule type="iconSet" priority="172" id="{E40D7957-E078-4EEF-9055-075D2840BE00}">
            <x14:iconSet iconSet="3Triangles">
              <x14:cfvo type="percent">
                <xm:f>0</xm:f>
              </x14:cfvo>
              <x14:cfvo type="num">
                <xm:f>0</xm:f>
              </x14:cfvo>
              <x14:cfvo type="num" gte="0">
                <xm:f>0</xm:f>
              </x14:cfvo>
            </x14:iconSet>
          </x14:cfRule>
          <xm:sqref>AV5</xm:sqref>
        </x14:conditionalFormatting>
        <x14:conditionalFormatting xmlns:xm="http://schemas.microsoft.com/office/excel/2006/main">
          <x14:cfRule type="iconSet" priority="167" id="{B793E460-BDBE-4AE9-B418-731A688340B5}">
            <x14:iconSet iconSet="3Triangles">
              <x14:cfvo type="percent">
                <xm:f>0</xm:f>
              </x14:cfvo>
              <x14:cfvo type="num">
                <xm:f>0</xm:f>
              </x14:cfvo>
              <x14:cfvo type="num" gte="0">
                <xm:f>0</xm:f>
              </x14:cfvo>
            </x14:iconSet>
          </x14:cfRule>
          <xm:sqref>BB5</xm:sqref>
        </x14:conditionalFormatting>
        <x14:conditionalFormatting xmlns:xm="http://schemas.microsoft.com/office/excel/2006/main">
          <x14:cfRule type="iconSet" priority="162" id="{523F0044-3F68-4A81-B528-33743556E91A}">
            <x14:iconSet iconSet="3Triangles">
              <x14:cfvo type="percent">
                <xm:f>0</xm:f>
              </x14:cfvo>
              <x14:cfvo type="num">
                <xm:f>0</xm:f>
              </x14:cfvo>
              <x14:cfvo type="num" gte="0">
                <xm:f>0</xm:f>
              </x14:cfvo>
            </x14:iconSet>
          </x14:cfRule>
          <xm:sqref>BF5</xm:sqref>
        </x14:conditionalFormatting>
        <x14:conditionalFormatting xmlns:xm="http://schemas.microsoft.com/office/excel/2006/main">
          <x14:cfRule type="iconSet" priority="157" id="{6BADBDC2-11CD-4EBF-AF86-7EFB14F3CBD8}">
            <x14:iconSet iconSet="3Triangles">
              <x14:cfvo type="percent">
                <xm:f>0</xm:f>
              </x14:cfvo>
              <x14:cfvo type="num">
                <xm:f>0</xm:f>
              </x14:cfvo>
              <x14:cfvo type="num" gte="0">
                <xm:f>0</xm:f>
              </x14:cfvo>
            </x14:iconSet>
          </x14:cfRule>
          <xm:sqref>BZ5</xm:sqref>
        </x14:conditionalFormatting>
        <x14:conditionalFormatting xmlns:xm="http://schemas.microsoft.com/office/excel/2006/main">
          <x14:cfRule type="iconSet" priority="152" id="{60719486-73BC-45B5-A01D-7A97B744ABDC}">
            <x14:iconSet iconSet="3Triangles">
              <x14:cfvo type="percent">
                <xm:f>0</xm:f>
              </x14:cfvo>
              <x14:cfvo type="num">
                <xm:f>0</xm:f>
              </x14:cfvo>
              <x14:cfvo type="num" gte="0">
                <xm:f>0</xm:f>
              </x14:cfvo>
            </x14:iconSet>
          </x14:cfRule>
          <xm:sqref>CX5</xm:sqref>
        </x14:conditionalFormatting>
        <x14:conditionalFormatting xmlns:xm="http://schemas.microsoft.com/office/excel/2006/main">
          <x14:cfRule type="iconSet" priority="147" id="{38EEA9BD-131B-4CF0-8BE5-71B71DEDAFBA}">
            <x14:iconSet iconSet="3Triangles">
              <x14:cfvo type="percent">
                <xm:f>0</xm:f>
              </x14:cfvo>
              <x14:cfvo type="num">
                <xm:f>0</xm:f>
              </x14:cfvo>
              <x14:cfvo type="num" gte="0">
                <xm:f>0</xm:f>
              </x14:cfvo>
            </x14:iconSet>
          </x14:cfRule>
          <xm:sqref>CD5</xm:sqref>
        </x14:conditionalFormatting>
        <x14:conditionalFormatting xmlns:xm="http://schemas.microsoft.com/office/excel/2006/main">
          <x14:cfRule type="iconSet" priority="142" id="{FA0701F4-BA1D-4B7E-9467-C1A59AB7B71F}">
            <x14:iconSet iconSet="3Triangles">
              <x14:cfvo type="percent">
                <xm:f>0</xm:f>
              </x14:cfvo>
              <x14:cfvo type="num">
                <xm:f>0</xm:f>
              </x14:cfvo>
              <x14:cfvo type="num" gte="0">
                <xm:f>0</xm:f>
              </x14:cfvo>
            </x14:iconSet>
          </x14:cfRule>
          <xm:sqref>AI5</xm:sqref>
        </x14:conditionalFormatting>
        <x14:conditionalFormatting xmlns:xm="http://schemas.microsoft.com/office/excel/2006/main">
          <x14:cfRule type="iconSet" priority="137" id="{B44108FB-E701-45D6-973D-5ED76DAAB82D}">
            <x14:iconSet iconSet="3Triangles">
              <x14:cfvo type="percent">
                <xm:f>0</xm:f>
              </x14:cfvo>
              <x14:cfvo type="num">
                <xm:f>0</xm:f>
              </x14:cfvo>
              <x14:cfvo type="num" gte="0">
                <xm:f>0</xm:f>
              </x14:cfvo>
            </x14:iconSet>
          </x14:cfRule>
          <xm:sqref>AP5</xm:sqref>
        </x14:conditionalFormatting>
        <x14:conditionalFormatting xmlns:xm="http://schemas.microsoft.com/office/excel/2006/main">
          <x14:cfRule type="iconSet" priority="132" id="{1B737DD5-80ED-41F2-8FC2-66B5E4CF2927}">
            <x14:iconSet iconSet="3Triangles">
              <x14:cfvo type="percent">
                <xm:f>0</xm:f>
              </x14:cfvo>
              <x14:cfvo type="num">
                <xm:f>0</xm:f>
              </x14:cfvo>
              <x14:cfvo type="num" gte="0">
                <xm:f>0</xm:f>
              </x14:cfvo>
            </x14:iconSet>
          </x14:cfRule>
          <xm:sqref>BM5</xm:sqref>
        </x14:conditionalFormatting>
        <x14:conditionalFormatting xmlns:xm="http://schemas.microsoft.com/office/excel/2006/main">
          <x14:cfRule type="iconSet" priority="127" id="{D0730889-9C42-4AB2-946A-5F16A4B82C64}">
            <x14:iconSet iconSet="3Triangles">
              <x14:cfvo type="percent">
                <xm:f>0</xm:f>
              </x14:cfvo>
              <x14:cfvo type="num">
                <xm:f>0</xm:f>
              </x14:cfvo>
              <x14:cfvo type="num" gte="0">
                <xm:f>0</xm:f>
              </x14:cfvo>
            </x14:iconSet>
          </x14:cfRule>
          <xm:sqref>BT5</xm:sqref>
        </x14:conditionalFormatting>
        <x14:conditionalFormatting xmlns:xm="http://schemas.microsoft.com/office/excel/2006/main">
          <x14:cfRule type="iconSet" priority="122" id="{B22215EB-1CA0-4E0D-9B63-9E3F49AF6365}">
            <x14:iconSet iconSet="3Triangles">
              <x14:cfvo type="percent">
                <xm:f>0</xm:f>
              </x14:cfvo>
              <x14:cfvo type="num">
                <xm:f>0</xm:f>
              </x14:cfvo>
              <x14:cfvo type="num" gte="0">
                <xm:f>0</xm:f>
              </x14:cfvo>
            </x14:iconSet>
          </x14:cfRule>
          <xm:sqref>CK5</xm:sqref>
        </x14:conditionalFormatting>
        <x14:conditionalFormatting xmlns:xm="http://schemas.microsoft.com/office/excel/2006/main">
          <x14:cfRule type="iconSet" priority="117" id="{4102736A-14E0-49BC-BDD9-298E830873D5}">
            <x14:iconSet iconSet="3Triangles">
              <x14:cfvo type="percent">
                <xm:f>0</xm:f>
              </x14:cfvo>
              <x14:cfvo type="num">
                <xm:f>0</xm:f>
              </x14:cfvo>
              <x14:cfvo type="num" gte="0">
                <xm:f>0</xm:f>
              </x14:cfvo>
            </x14:iconSet>
          </x14:cfRule>
          <xm:sqref>CR5</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0B050"/>
  </sheetPr>
  <dimension ref="A1:EB314"/>
  <sheetViews>
    <sheetView showGridLines="0" zoomScale="70" zoomScaleNormal="70" workbookViewId="0">
      <pane xSplit="1" ySplit="3" topLeftCell="B19" activePane="bottomRight" state="frozen"/>
      <selection activeCell="N6" sqref="N6"/>
      <selection pane="topRight" activeCell="N6" sqref="N6"/>
      <selection pane="bottomLeft" activeCell="N6" sqref="N6"/>
      <selection pane="bottomRight" activeCell="C37" sqref="C37:H37"/>
    </sheetView>
  </sheetViews>
  <sheetFormatPr baseColWidth="10" defaultRowHeight="14.4" outlineLevelRow="2" x14ac:dyDescent="0.3"/>
  <cols>
    <col min="1" max="1" width="74.5546875" style="4" bestFit="1" customWidth="1"/>
    <col min="2" max="2" width="14.21875" style="130" customWidth="1"/>
    <col min="3" max="3" width="12.44140625" style="130" bestFit="1" customWidth="1"/>
    <col min="4" max="5" width="14.109375" style="130" bestFit="1" customWidth="1"/>
    <col min="6" max="6" width="12.21875" style="130" customWidth="1"/>
    <col min="7" max="7" width="13.44140625" style="130" customWidth="1"/>
    <col min="8" max="10" width="13.21875" style="130" customWidth="1"/>
    <col min="11" max="11" width="12.5546875" style="130" customWidth="1"/>
    <col min="12" max="12" width="12.77734375" style="130" bestFit="1" customWidth="1"/>
    <col min="13" max="13" width="14.109375" style="130" bestFit="1" customWidth="1"/>
    <col min="14" max="14" width="13" style="130" customWidth="1"/>
    <col min="15" max="15" width="13.77734375" style="130" customWidth="1"/>
    <col min="16" max="141" width="11.5546875" style="4"/>
    <col min="142" max="142" width="39.33203125" style="4" customWidth="1"/>
    <col min="143" max="397" width="11.5546875" style="4"/>
    <col min="398" max="398" width="39.33203125" style="4" customWidth="1"/>
    <col min="399" max="653" width="11.5546875" style="4"/>
    <col min="654" max="654" width="39.33203125" style="4" customWidth="1"/>
    <col min="655" max="909" width="11.5546875" style="4"/>
    <col min="910" max="910" width="39.33203125" style="4" customWidth="1"/>
    <col min="911" max="1165" width="11.5546875" style="4"/>
    <col min="1166" max="1166" width="39.33203125" style="4" customWidth="1"/>
    <col min="1167" max="1421" width="11.5546875" style="4"/>
    <col min="1422" max="1422" width="39.33203125" style="4" customWidth="1"/>
    <col min="1423" max="1677" width="11.5546875" style="4"/>
    <col min="1678" max="1678" width="39.33203125" style="4" customWidth="1"/>
    <col min="1679" max="1933" width="11.5546875" style="4"/>
    <col min="1934" max="1934" width="39.33203125" style="4" customWidth="1"/>
    <col min="1935" max="2189" width="11.5546875" style="4"/>
    <col min="2190" max="2190" width="39.33203125" style="4" customWidth="1"/>
    <col min="2191" max="2445" width="11.5546875" style="4"/>
    <col min="2446" max="2446" width="39.33203125" style="4" customWidth="1"/>
    <col min="2447" max="2701" width="11.5546875" style="4"/>
    <col min="2702" max="2702" width="39.33203125" style="4" customWidth="1"/>
    <col min="2703" max="2957" width="11.5546875" style="4"/>
    <col min="2958" max="2958" width="39.33203125" style="4" customWidth="1"/>
    <col min="2959" max="3213" width="11.5546875" style="4"/>
    <col min="3214" max="3214" width="39.33203125" style="4" customWidth="1"/>
    <col min="3215" max="3469" width="11.5546875" style="4"/>
    <col min="3470" max="3470" width="39.33203125" style="4" customWidth="1"/>
    <col min="3471" max="3725" width="11.5546875" style="4"/>
    <col min="3726" max="3726" width="39.33203125" style="4" customWidth="1"/>
    <col min="3727" max="3981" width="11.5546875" style="4"/>
    <col min="3982" max="3982" width="39.33203125" style="4" customWidth="1"/>
    <col min="3983" max="4237" width="11.5546875" style="4"/>
    <col min="4238" max="4238" width="39.33203125" style="4" customWidth="1"/>
    <col min="4239" max="4493" width="11.5546875" style="4"/>
    <col min="4494" max="4494" width="39.33203125" style="4" customWidth="1"/>
    <col min="4495" max="4749" width="11.5546875" style="4"/>
    <col min="4750" max="4750" width="39.33203125" style="4" customWidth="1"/>
    <col min="4751" max="5005" width="11.5546875" style="4"/>
    <col min="5006" max="5006" width="39.33203125" style="4" customWidth="1"/>
    <col min="5007" max="5261" width="11.5546875" style="4"/>
    <col min="5262" max="5262" width="39.33203125" style="4" customWidth="1"/>
    <col min="5263" max="5517" width="11.5546875" style="4"/>
    <col min="5518" max="5518" width="39.33203125" style="4" customWidth="1"/>
    <col min="5519" max="5773" width="11.5546875" style="4"/>
    <col min="5774" max="5774" width="39.33203125" style="4" customWidth="1"/>
    <col min="5775" max="6029" width="11.5546875" style="4"/>
    <col min="6030" max="6030" width="39.33203125" style="4" customWidth="1"/>
    <col min="6031" max="6285" width="11.5546875" style="4"/>
    <col min="6286" max="6286" width="39.33203125" style="4" customWidth="1"/>
    <col min="6287" max="6541" width="11.5546875" style="4"/>
    <col min="6542" max="6542" width="39.33203125" style="4" customWidth="1"/>
    <col min="6543" max="6797" width="11.5546875" style="4"/>
    <col min="6798" max="6798" width="39.33203125" style="4" customWidth="1"/>
    <col min="6799" max="7053" width="11.5546875" style="4"/>
    <col min="7054" max="7054" width="39.33203125" style="4" customWidth="1"/>
    <col min="7055" max="7309" width="11.5546875" style="4"/>
    <col min="7310" max="7310" width="39.33203125" style="4" customWidth="1"/>
    <col min="7311" max="7565" width="11.5546875" style="4"/>
    <col min="7566" max="7566" width="39.33203125" style="4" customWidth="1"/>
    <col min="7567" max="7821" width="11.5546875" style="4"/>
    <col min="7822" max="7822" width="39.33203125" style="4" customWidth="1"/>
    <col min="7823" max="8077" width="11.5546875" style="4"/>
    <col min="8078" max="8078" width="39.33203125" style="4" customWidth="1"/>
    <col min="8079" max="8333" width="11.5546875" style="4"/>
    <col min="8334" max="8334" width="39.33203125" style="4" customWidth="1"/>
    <col min="8335" max="8589" width="11.5546875" style="4"/>
    <col min="8590" max="8590" width="39.33203125" style="4" customWidth="1"/>
    <col min="8591" max="8845" width="11.5546875" style="4"/>
    <col min="8846" max="8846" width="39.33203125" style="4" customWidth="1"/>
    <col min="8847" max="9101" width="11.5546875" style="4"/>
    <col min="9102" max="9102" width="39.33203125" style="4" customWidth="1"/>
    <col min="9103" max="9357" width="11.5546875" style="4"/>
    <col min="9358" max="9358" width="39.33203125" style="4" customWidth="1"/>
    <col min="9359" max="9613" width="11.5546875" style="4"/>
    <col min="9614" max="9614" width="39.33203125" style="4" customWidth="1"/>
    <col min="9615" max="9869" width="11.5546875" style="4"/>
    <col min="9870" max="9870" width="39.33203125" style="4" customWidth="1"/>
    <col min="9871" max="10125" width="11.5546875" style="4"/>
    <col min="10126" max="10126" width="39.33203125" style="4" customWidth="1"/>
    <col min="10127" max="10381" width="11.5546875" style="4"/>
    <col min="10382" max="10382" width="39.33203125" style="4" customWidth="1"/>
    <col min="10383" max="10637" width="11.5546875" style="4"/>
    <col min="10638" max="10638" width="39.33203125" style="4" customWidth="1"/>
    <col min="10639" max="10893" width="11.5546875" style="4"/>
    <col min="10894" max="10894" width="39.33203125" style="4" customWidth="1"/>
    <col min="10895" max="11149" width="11.5546875" style="4"/>
    <col min="11150" max="11150" width="39.33203125" style="4" customWidth="1"/>
    <col min="11151" max="11405" width="11.5546875" style="4"/>
    <col min="11406" max="11406" width="39.33203125" style="4" customWidth="1"/>
    <col min="11407" max="11661" width="11.5546875" style="4"/>
    <col min="11662" max="11662" width="39.33203125" style="4" customWidth="1"/>
    <col min="11663" max="11917" width="11.5546875" style="4"/>
    <col min="11918" max="11918" width="39.33203125" style="4" customWidth="1"/>
    <col min="11919" max="12173" width="11.5546875" style="4"/>
    <col min="12174" max="12174" width="39.33203125" style="4" customWidth="1"/>
    <col min="12175" max="12429" width="11.5546875" style="4"/>
    <col min="12430" max="12430" width="39.33203125" style="4" customWidth="1"/>
    <col min="12431" max="12685" width="11.5546875" style="4"/>
    <col min="12686" max="12686" width="39.33203125" style="4" customWidth="1"/>
    <col min="12687" max="12941" width="11.5546875" style="4"/>
    <col min="12942" max="12942" width="39.33203125" style="4" customWidth="1"/>
    <col min="12943" max="13197" width="11.5546875" style="4"/>
    <col min="13198" max="13198" width="39.33203125" style="4" customWidth="1"/>
    <col min="13199" max="13453" width="11.5546875" style="4"/>
    <col min="13454" max="13454" width="39.33203125" style="4" customWidth="1"/>
    <col min="13455" max="13709" width="11.5546875" style="4"/>
    <col min="13710" max="13710" width="39.33203125" style="4" customWidth="1"/>
    <col min="13711" max="13965" width="11.5546875" style="4"/>
    <col min="13966" max="13966" width="39.33203125" style="4" customWidth="1"/>
    <col min="13967" max="14221" width="11.5546875" style="4"/>
    <col min="14222" max="14222" width="39.33203125" style="4" customWidth="1"/>
    <col min="14223" max="14477" width="11.5546875" style="4"/>
    <col min="14478" max="14478" width="39.33203125" style="4" customWidth="1"/>
    <col min="14479" max="14733" width="11.5546875" style="4"/>
    <col min="14734" max="14734" width="39.33203125" style="4" customWidth="1"/>
    <col min="14735" max="14989" width="11.5546875" style="4"/>
    <col min="14990" max="14990" width="39.33203125" style="4" customWidth="1"/>
    <col min="14991" max="15245" width="11.5546875" style="4"/>
    <col min="15246" max="15246" width="39.33203125" style="4" customWidth="1"/>
    <col min="15247" max="15471" width="11.5546875" style="4"/>
    <col min="15472" max="16384" width="11.44140625" style="4" customWidth="1"/>
  </cols>
  <sheetData>
    <row r="1" spans="1:15" s="3" customFormat="1" x14ac:dyDescent="0.3">
      <c r="B1" s="118"/>
      <c r="C1" s="118"/>
      <c r="D1" s="118"/>
      <c r="E1" s="118"/>
      <c r="F1" s="118"/>
      <c r="G1" s="118"/>
      <c r="H1" s="118"/>
      <c r="I1" s="118"/>
      <c r="J1" s="118"/>
      <c r="K1" s="118"/>
      <c r="L1" s="118"/>
      <c r="M1" s="118"/>
      <c r="N1" s="118"/>
      <c r="O1" s="118"/>
    </row>
    <row r="2" spans="1:15" s="3" customFormat="1" ht="28.2" customHeight="1" x14ac:dyDescent="0.3">
      <c r="A2" s="197" t="s">
        <v>38</v>
      </c>
      <c r="B2" s="220"/>
      <c r="C2" s="316"/>
      <c r="D2" s="316"/>
      <c r="E2" s="316"/>
      <c r="F2" s="316"/>
      <c r="G2" s="316"/>
      <c r="H2" s="316"/>
      <c r="I2" s="316"/>
      <c r="J2" s="316"/>
      <c r="K2" s="316"/>
      <c r="L2" s="316"/>
      <c r="M2" s="316"/>
      <c r="N2" s="316"/>
      <c r="O2" s="317"/>
    </row>
    <row r="3" spans="1:15" s="8" customFormat="1" ht="24" customHeight="1" x14ac:dyDescent="0.3">
      <c r="A3" s="198" t="s">
        <v>33</v>
      </c>
      <c r="B3" s="221">
        <f ca="1">IF(ISBLANK(A2),"",YEAR(TODAY())-1)</f>
        <v>2025</v>
      </c>
      <c r="C3" s="121" t="s">
        <v>119</v>
      </c>
      <c r="D3" s="121" t="s">
        <v>120</v>
      </c>
      <c r="E3" s="121" t="s">
        <v>122</v>
      </c>
      <c r="F3" s="121" t="s">
        <v>210</v>
      </c>
      <c r="G3" s="121" t="s">
        <v>218</v>
      </c>
      <c r="H3" s="121" t="s">
        <v>219</v>
      </c>
      <c r="I3" s="121" t="s">
        <v>229</v>
      </c>
      <c r="J3" s="121" t="s">
        <v>230</v>
      </c>
      <c r="K3" s="121" t="s">
        <v>231</v>
      </c>
      <c r="L3" s="121" t="s">
        <v>232</v>
      </c>
      <c r="M3" s="121" t="s">
        <v>233</v>
      </c>
      <c r="N3" s="121" t="s">
        <v>234</v>
      </c>
      <c r="O3" s="199" t="s">
        <v>235</v>
      </c>
    </row>
    <row r="4" spans="1:15" s="185" customFormat="1" ht="18" customHeight="1" x14ac:dyDescent="0.35">
      <c r="A4" s="200" t="s">
        <v>37</v>
      </c>
      <c r="B4" s="184">
        <f t="shared" ref="B4:N4" si="0">+B5+B18</f>
        <v>0</v>
      </c>
      <c r="C4" s="184">
        <f t="shared" si="0"/>
        <v>69728.888238231055</v>
      </c>
      <c r="D4" s="184">
        <f t="shared" si="0"/>
        <v>91133.790518589303</v>
      </c>
      <c r="E4" s="184">
        <f t="shared" si="0"/>
        <v>125607.96377453502</v>
      </c>
      <c r="F4" s="184">
        <f t="shared" si="0"/>
        <v>118263.73550167457</v>
      </c>
      <c r="G4" s="184">
        <f t="shared" si="0"/>
        <v>132853.38877504869</v>
      </c>
      <c r="H4" s="184">
        <f t="shared" si="0"/>
        <v>129755.50691280961</v>
      </c>
      <c r="I4" s="184">
        <f t="shared" si="0"/>
        <v>0</v>
      </c>
      <c r="J4" s="184">
        <f t="shared" si="0"/>
        <v>0</v>
      </c>
      <c r="K4" s="184">
        <f t="shared" si="0"/>
        <v>0</v>
      </c>
      <c r="L4" s="184">
        <f t="shared" si="0"/>
        <v>0</v>
      </c>
      <c r="M4" s="184">
        <f t="shared" si="0"/>
        <v>0</v>
      </c>
      <c r="N4" s="184">
        <f t="shared" si="0"/>
        <v>0</v>
      </c>
      <c r="O4" s="201">
        <f>+SUM(C4:N4)</f>
        <v>667343.27372088819</v>
      </c>
    </row>
    <row r="5" spans="1:15" s="187" customFormat="1" ht="15.6" outlineLevel="1" x14ac:dyDescent="0.3">
      <c r="A5" s="224" t="s">
        <v>236</v>
      </c>
      <c r="B5" s="186">
        <f>+B6+B10+B11+B12+B13+B14+B15+B7+B8+B9</f>
        <v>0</v>
      </c>
      <c r="C5" s="186">
        <f>+C6+C10+C11+C12+C13+C14+C15+C7+C8+C9</f>
        <v>69718.299550604919</v>
      </c>
      <c r="D5" s="186">
        <f t="shared" ref="D5:N5" si="1">+D6+D10+D11+D12+D13+D14+D15+D7+D8+D9</f>
        <v>90981.72935568275</v>
      </c>
      <c r="E5" s="186">
        <f t="shared" si="1"/>
        <v>107659.25551601102</v>
      </c>
      <c r="F5" s="186">
        <f t="shared" si="1"/>
        <v>117425.77895079875</v>
      </c>
      <c r="G5" s="186">
        <f t="shared" si="1"/>
        <v>132408.42870837034</v>
      </c>
      <c r="H5" s="186">
        <f t="shared" si="1"/>
        <v>118129.93965267086</v>
      </c>
      <c r="I5" s="186">
        <f t="shared" si="1"/>
        <v>0</v>
      </c>
      <c r="J5" s="186">
        <f t="shared" si="1"/>
        <v>0</v>
      </c>
      <c r="K5" s="186">
        <f t="shared" si="1"/>
        <v>0</v>
      </c>
      <c r="L5" s="186">
        <f t="shared" si="1"/>
        <v>0</v>
      </c>
      <c r="M5" s="186">
        <f t="shared" si="1"/>
        <v>0</v>
      </c>
      <c r="N5" s="186">
        <f t="shared" si="1"/>
        <v>0</v>
      </c>
      <c r="O5" s="210">
        <f>+SUM(C5:N5)</f>
        <v>636323.43173413863</v>
      </c>
    </row>
    <row r="6" spans="1:15" outlineLevel="1" x14ac:dyDescent="0.3">
      <c r="A6" s="202" t="s">
        <v>237</v>
      </c>
      <c r="B6" s="131">
        <f>+'N EERR RODEO'!B6+'N EERR PIEDEM'!B6+'N EERR TERRA'!B6+'N EERR UCAFE'!B6+'N EERR BARINAS'!B6+'N EERR LOS NA'!B6</f>
        <v>0</v>
      </c>
      <c r="C6" s="131">
        <f>+'N EERR RODEO'!C6+'N EERR PIEDEM'!C6+'N EERR TERRA'!C6+'N EERR UCAFE'!C6+'N EERR BARINAS'!C6+'N EERR LOS NA'!C6</f>
        <v>67748.17577423653</v>
      </c>
      <c r="D6" s="131">
        <f>+'N EERR RODEO'!D6+'N EERR PIEDEM'!D6+'N EERR TERRA'!D6+'N EERR UCAFE'!D6+'N EERR BARINAS'!D6+'N EERR LOS NA'!D6</f>
        <v>89152.783831121924</v>
      </c>
      <c r="E6" s="131">
        <f>+'N EERR RODEO'!E6+'N EERR PIEDEM'!E6+'N EERR TERRA'!E6+'N EERR UCAFE'!E6+'N EERR BARINAS'!E6+'N EERR LOS NA'!E6</f>
        <v>104539.7919094957</v>
      </c>
      <c r="F6" s="131">
        <f>+'N EERR RODEO'!F6+'N EERR PIEDEM'!F6+'N EERR TERRA'!F6+'N EERR UCAFE'!F6+'N EERR BARINAS'!F6+'N EERR LOS NA'!F6</f>
        <v>115671.81260466155</v>
      </c>
      <c r="G6" s="131">
        <f>+'N EERR RODEO'!G6+'N EERR PIEDEM'!G6+'N EERR TERRA'!G6+'N EERR UCAFE'!G6+'N EERR BARINAS'!G6+'N EERR LOS NA'!G6</f>
        <v>130801.53365494874</v>
      </c>
      <c r="H6" s="131">
        <f>+'N EERR RODEO'!H6+'N EERR PIEDEM'!H6+'N EERR TERRA'!H6+'N EERR UCAFE'!H6+'N EERR BARINAS'!H6+'N EERR LOS NA'!H6</f>
        <v>117157.40955170142</v>
      </c>
      <c r="I6" s="131">
        <f>+'N EERR RODEO'!I6+'N EERR PIEDEM'!I6+'N EERR TERRA'!I6+'N EERR UCAFE'!I6+'N EERR BARINAS'!I6+'N EERR LOS NA'!I6</f>
        <v>0</v>
      </c>
      <c r="J6" s="131">
        <f>+'N EERR RODEO'!J6+'N EERR PIEDEM'!J6+'N EERR TERRA'!J6+'N EERR UCAFE'!J6+'N EERR BARINAS'!J6+'N EERR LOS NA'!J6</f>
        <v>0</v>
      </c>
      <c r="K6" s="131">
        <f>+'N EERR RODEO'!K6+'N EERR PIEDEM'!K6+'N EERR TERRA'!K6+'N EERR UCAFE'!K6+'N EERR BARINAS'!K6+'N EERR LOS NA'!K6</f>
        <v>0</v>
      </c>
      <c r="L6" s="131">
        <f>+'N EERR RODEO'!L6+'N EERR PIEDEM'!L6+'N EERR TERRA'!L6+'N EERR UCAFE'!L6+'N EERR BARINAS'!L6+'N EERR LOS NA'!L6</f>
        <v>0</v>
      </c>
      <c r="M6" s="131">
        <f>+'N EERR RODEO'!M6+'N EERR PIEDEM'!M6+'N EERR TERRA'!M6+'N EERR UCAFE'!M6+'N EERR BARINAS'!M6+'N EERR LOS NA'!M6</f>
        <v>0</v>
      </c>
      <c r="N6" s="131">
        <f>+'N EERR RODEO'!N6+'N EERR PIEDEM'!N6+'N EERR TERRA'!N6+'N EERR UCAFE'!N6+'N EERR BARINAS'!N6+'N EERR LOS NA'!N6</f>
        <v>0</v>
      </c>
      <c r="O6" s="194">
        <f t="shared" ref="O6:O95" si="2">+SUM(C6:N6)</f>
        <v>625071.50732616591</v>
      </c>
    </row>
    <row r="7" spans="1:15" outlineLevel="1" x14ac:dyDescent="0.3">
      <c r="A7" s="202" t="s">
        <v>238</v>
      </c>
      <c r="B7" s="131">
        <f>+'N EERR RODEO'!B7+'N EERR PIEDEM'!B7+'N EERR TERRA'!B7+'N EERR UCAFE'!B7+'N EERR BARINAS'!B7+'N EERR LOS NA'!B7</f>
        <v>0</v>
      </c>
      <c r="C7" s="131">
        <f>+'N EERR RODEO'!C7+'N EERR PIEDEM'!C7+'N EERR TERRA'!C7+'N EERR UCAFE'!C7+'N EERR BARINAS'!C7+'N EERR LOS NA'!C7</f>
        <v>0</v>
      </c>
      <c r="D7" s="131">
        <f>+'N EERR RODEO'!D7+'N EERR PIEDEM'!D7+'N EERR TERRA'!D7+'N EERR UCAFE'!D7+'N EERR BARINAS'!D7+'N EERR LOS NA'!D7</f>
        <v>0</v>
      </c>
      <c r="E7" s="131">
        <f>+'N EERR RODEO'!E7+'N EERR PIEDEM'!E7+'N EERR TERRA'!E7+'N EERR UCAFE'!E7+'N EERR BARINAS'!E7+'N EERR LOS NA'!E7</f>
        <v>0</v>
      </c>
      <c r="F7" s="131">
        <f>+'N EERR RODEO'!F7+'N EERR PIEDEM'!F7+'N EERR TERRA'!F7+'N EERR UCAFE'!F7+'N EERR BARINAS'!F7+'N EERR LOS NA'!F7</f>
        <v>0</v>
      </c>
      <c r="G7" s="131">
        <f>+'N EERR RODEO'!G7+'N EERR PIEDEM'!G7+'N EERR TERRA'!G7+'N EERR UCAFE'!G7+'N EERR BARINAS'!G7+'N EERR LOS NA'!G7</f>
        <v>0</v>
      </c>
      <c r="H7" s="131">
        <f>+'N EERR RODEO'!H7+'N EERR PIEDEM'!H7+'N EERR TERRA'!H7+'N EERR UCAFE'!H7+'N EERR BARINAS'!H7+'N EERR LOS NA'!H7</f>
        <v>0</v>
      </c>
      <c r="I7" s="131">
        <f>+'N EERR RODEO'!I7+'N EERR PIEDEM'!I7+'N EERR TERRA'!I7+'N EERR UCAFE'!I7+'N EERR BARINAS'!I7+'N EERR LOS NA'!I7</f>
        <v>0</v>
      </c>
      <c r="J7" s="131">
        <f>+'N EERR RODEO'!J7+'N EERR PIEDEM'!J7+'N EERR TERRA'!J7+'N EERR UCAFE'!J7+'N EERR BARINAS'!J7+'N EERR LOS NA'!J7</f>
        <v>0</v>
      </c>
      <c r="K7" s="131">
        <f>+'N EERR RODEO'!K7+'N EERR PIEDEM'!K7+'N EERR TERRA'!K7+'N EERR UCAFE'!K7+'N EERR BARINAS'!K7+'N EERR LOS NA'!K7</f>
        <v>0</v>
      </c>
      <c r="L7" s="131">
        <f>+'N EERR RODEO'!L7+'N EERR PIEDEM'!L7+'N EERR TERRA'!L7+'N EERR UCAFE'!L7+'N EERR BARINAS'!L7+'N EERR LOS NA'!L7</f>
        <v>0</v>
      </c>
      <c r="M7" s="131">
        <f>+'N EERR RODEO'!M7+'N EERR PIEDEM'!M7+'N EERR TERRA'!M7+'N EERR UCAFE'!M7+'N EERR BARINAS'!M7+'N EERR LOS NA'!M7</f>
        <v>0</v>
      </c>
      <c r="N7" s="131">
        <f>+'N EERR RODEO'!N7+'N EERR PIEDEM'!N7+'N EERR TERRA'!N7+'N EERR UCAFE'!N7+'N EERR BARINAS'!N7+'N EERR LOS NA'!N7</f>
        <v>0</v>
      </c>
      <c r="O7" s="194">
        <f t="shared" si="2"/>
        <v>0</v>
      </c>
    </row>
    <row r="8" spans="1:15" outlineLevel="1" x14ac:dyDescent="0.3">
      <c r="A8" s="202" t="s">
        <v>53</v>
      </c>
      <c r="B8" s="131">
        <f>+'N EERR RODEO'!B8+'N EERR PIEDEM'!B8+'N EERR TERRA'!B8+'N EERR UCAFE'!B8+'N EERR BARINAS'!B8+'N EERR LOS NA'!B8</f>
        <v>0</v>
      </c>
      <c r="C8" s="131">
        <f>+'N EERR RODEO'!C8+'N EERR PIEDEM'!C8+'N EERR TERRA'!C8+'N EERR UCAFE'!C8+'N EERR BARINAS'!C8+'N EERR LOS NA'!C8</f>
        <v>0</v>
      </c>
      <c r="D8" s="131">
        <f>+'N EERR RODEO'!D8+'N EERR PIEDEM'!D8+'N EERR TERRA'!D8+'N EERR UCAFE'!D8+'N EERR BARINAS'!D8+'N EERR LOS NA'!D8</f>
        <v>0</v>
      </c>
      <c r="E8" s="131">
        <f>+'N EERR RODEO'!E8+'N EERR PIEDEM'!E8+'N EERR TERRA'!E8+'N EERR UCAFE'!E8+'N EERR BARINAS'!E8+'N EERR LOS NA'!E8</f>
        <v>0</v>
      </c>
      <c r="F8" s="131">
        <f>+'N EERR RODEO'!F8+'N EERR PIEDEM'!F8+'N EERR TERRA'!F8+'N EERR UCAFE'!F8+'N EERR BARINAS'!F8+'N EERR LOS NA'!F8</f>
        <v>0</v>
      </c>
      <c r="G8" s="131">
        <f>+'N EERR RODEO'!G8+'N EERR PIEDEM'!G8+'N EERR TERRA'!G8+'N EERR UCAFE'!G8+'N EERR BARINAS'!G8+'N EERR LOS NA'!G8</f>
        <v>0</v>
      </c>
      <c r="H8" s="131">
        <f>+'N EERR RODEO'!H8+'N EERR PIEDEM'!H8+'N EERR TERRA'!H8+'N EERR UCAFE'!H8+'N EERR BARINAS'!H8+'N EERR LOS NA'!H8</f>
        <v>0</v>
      </c>
      <c r="I8" s="131">
        <f>+'N EERR RODEO'!I8+'N EERR PIEDEM'!I8+'N EERR TERRA'!I8+'N EERR UCAFE'!I8+'N EERR BARINAS'!I8+'N EERR LOS NA'!I8</f>
        <v>0</v>
      </c>
      <c r="J8" s="131">
        <f>+'N EERR RODEO'!J8+'N EERR PIEDEM'!J8+'N EERR TERRA'!J8+'N EERR UCAFE'!J8+'N EERR BARINAS'!J8+'N EERR LOS NA'!J8</f>
        <v>0</v>
      </c>
      <c r="K8" s="131">
        <f>+'N EERR RODEO'!K8+'N EERR PIEDEM'!K8+'N EERR TERRA'!K8+'N EERR UCAFE'!K8+'N EERR BARINAS'!K8+'N EERR LOS NA'!K8</f>
        <v>0</v>
      </c>
      <c r="L8" s="131">
        <f>+'N EERR RODEO'!L8+'N EERR PIEDEM'!L8+'N EERR TERRA'!L8+'N EERR UCAFE'!L8+'N EERR BARINAS'!L8+'N EERR LOS NA'!L8</f>
        <v>0</v>
      </c>
      <c r="M8" s="131">
        <f>+'N EERR RODEO'!M8+'N EERR PIEDEM'!M8+'N EERR TERRA'!M8+'N EERR UCAFE'!M8+'N EERR BARINAS'!M8+'N EERR LOS NA'!M8</f>
        <v>0</v>
      </c>
      <c r="N8" s="131">
        <f>+'N EERR RODEO'!N8+'N EERR PIEDEM'!N8+'N EERR TERRA'!N8+'N EERR UCAFE'!N8+'N EERR BARINAS'!N8+'N EERR LOS NA'!N8</f>
        <v>0</v>
      </c>
      <c r="O8" s="194">
        <f t="shared" si="2"/>
        <v>0</v>
      </c>
    </row>
    <row r="9" spans="1:15" outlineLevel="1" x14ac:dyDescent="0.3">
      <c r="A9" s="202" t="s">
        <v>239</v>
      </c>
      <c r="B9" s="131">
        <f>+'N EERR RODEO'!B9+'N EERR PIEDEM'!B9+'N EERR TERRA'!B9+'N EERR UCAFE'!B9+'N EERR BARINAS'!B9+'N EERR LOS NA'!B9</f>
        <v>0</v>
      </c>
      <c r="C9" s="131">
        <f>+'N EERR RODEO'!C9+'N EERR PIEDEM'!C9+'N EERR TERRA'!C9+'N EERR UCAFE'!C9+'N EERR BARINAS'!C9+'N EERR LOS NA'!C9</f>
        <v>0</v>
      </c>
      <c r="D9" s="131">
        <f>+'N EERR RODEO'!D9+'N EERR PIEDEM'!D9+'N EERR TERRA'!D9+'N EERR UCAFE'!D9+'N EERR BARINAS'!D9+'N EERR LOS NA'!D9</f>
        <v>0</v>
      </c>
      <c r="E9" s="131">
        <f>+'N EERR RODEO'!E9+'N EERR PIEDEM'!E9+'N EERR TERRA'!E9+'N EERR UCAFE'!E9+'N EERR BARINAS'!E9+'N EERR LOS NA'!E9</f>
        <v>0</v>
      </c>
      <c r="F9" s="131">
        <f>+'N EERR RODEO'!F9+'N EERR PIEDEM'!F9+'N EERR TERRA'!F9+'N EERR UCAFE'!F9+'N EERR BARINAS'!F9+'N EERR LOS NA'!F9</f>
        <v>0</v>
      </c>
      <c r="G9" s="131">
        <f>+'N EERR RODEO'!G9+'N EERR PIEDEM'!G9+'N EERR TERRA'!G9+'N EERR UCAFE'!G9+'N EERR BARINAS'!G9+'N EERR LOS NA'!G9</f>
        <v>-618.11010897196877</v>
      </c>
      <c r="H9" s="131">
        <f>+'N EERR RODEO'!H9+'N EERR PIEDEM'!H9+'N EERR TERRA'!H9+'N EERR UCAFE'!H9+'N EERR BARINAS'!H9+'N EERR LOS NA'!H9</f>
        <v>-742.39558648344121</v>
      </c>
      <c r="I9" s="131">
        <f>+'N EERR RODEO'!I9+'N EERR PIEDEM'!I9+'N EERR TERRA'!I9+'N EERR UCAFE'!I9+'N EERR BARINAS'!I9+'N EERR LOS NA'!I9</f>
        <v>0</v>
      </c>
      <c r="J9" s="131">
        <f>+'N EERR RODEO'!J9+'N EERR PIEDEM'!J9+'N EERR TERRA'!J9+'N EERR UCAFE'!J9+'N EERR BARINAS'!J9+'N EERR LOS NA'!J9</f>
        <v>0</v>
      </c>
      <c r="K9" s="131">
        <f>+'N EERR RODEO'!K9+'N EERR PIEDEM'!K9+'N EERR TERRA'!K9+'N EERR UCAFE'!K9+'N EERR BARINAS'!K9+'N EERR LOS NA'!K9</f>
        <v>0</v>
      </c>
      <c r="L9" s="131">
        <f>+'N EERR RODEO'!L9+'N EERR PIEDEM'!L9+'N EERR TERRA'!L9+'N EERR UCAFE'!L9+'N EERR BARINAS'!L9+'N EERR LOS NA'!L9</f>
        <v>0</v>
      </c>
      <c r="M9" s="131">
        <f>+'N EERR RODEO'!M9+'N EERR PIEDEM'!M9+'N EERR TERRA'!M9+'N EERR UCAFE'!M9+'N EERR BARINAS'!M9+'N EERR LOS NA'!M9</f>
        <v>0</v>
      </c>
      <c r="N9" s="131">
        <f>+'N EERR RODEO'!N9+'N EERR PIEDEM'!N9+'N EERR TERRA'!N9+'N EERR UCAFE'!N9+'N EERR BARINAS'!N9+'N EERR LOS NA'!N9</f>
        <v>0</v>
      </c>
      <c r="O9" s="194">
        <f t="shared" si="2"/>
        <v>-1360.50569545541</v>
      </c>
    </row>
    <row r="10" spans="1:15" outlineLevel="1" x14ac:dyDescent="0.3">
      <c r="A10" s="202" t="s">
        <v>40</v>
      </c>
      <c r="B10" s="131">
        <f>+'N EERR RODEO'!B10+'N EERR PIEDEM'!B10+'N EERR TERRA'!B10+'N EERR UCAFE'!B10+'N EERR BARINAS'!B10+'N EERR LOS NA'!B10</f>
        <v>0</v>
      </c>
      <c r="C10" s="131">
        <f>+'N EERR RODEO'!C10+'N EERR PIEDEM'!C10+'N EERR TERRA'!C10+'N EERR UCAFE'!C10+'N EERR BARINAS'!C10+'N EERR LOS NA'!C10</f>
        <v>1429.8272365716828</v>
      </c>
      <c r="D10" s="131">
        <f>+'N EERR RODEO'!D10+'N EERR PIEDEM'!D10+'N EERR TERRA'!D10+'N EERR UCAFE'!D10+'N EERR BARINAS'!D10+'N EERR LOS NA'!D10</f>
        <v>1434.9708945982495</v>
      </c>
      <c r="E10" s="131">
        <f>+'N EERR RODEO'!E10+'N EERR PIEDEM'!E10+'N EERR TERRA'!E10+'N EERR UCAFE'!E10+'N EERR BARINAS'!E10+'N EERR LOS NA'!E10</f>
        <v>2251.6721783435473</v>
      </c>
      <c r="F10" s="131">
        <f>+'N EERR RODEO'!F10+'N EERR PIEDEM'!F10+'N EERR TERRA'!F10+'N EERR UCAFE'!F10+'N EERR BARINAS'!F10+'N EERR LOS NA'!F10</f>
        <v>1271.3036649279875</v>
      </c>
      <c r="G10" s="131">
        <f>+'N EERR RODEO'!G10+'N EERR PIEDEM'!G10+'N EERR TERRA'!G10+'N EERR UCAFE'!G10+'N EERR BARINAS'!G10+'N EERR LOS NA'!G10</f>
        <v>1509.808064865181</v>
      </c>
      <c r="H10" s="131">
        <f>+'N EERR RODEO'!H10+'N EERR PIEDEM'!H10+'N EERR TERRA'!H10+'N EERR UCAFE'!H10+'N EERR BARINAS'!H10+'N EERR LOS NA'!H10</f>
        <v>1186.5098797820115</v>
      </c>
      <c r="I10" s="131">
        <f>+'N EERR RODEO'!I10+'N EERR PIEDEM'!I10+'N EERR TERRA'!I10+'N EERR UCAFE'!I10+'N EERR BARINAS'!I10+'N EERR LOS NA'!I10</f>
        <v>0</v>
      </c>
      <c r="J10" s="131">
        <f>+'N EERR RODEO'!J10+'N EERR PIEDEM'!J10+'N EERR TERRA'!J10+'N EERR UCAFE'!J10+'N EERR BARINAS'!J10+'N EERR LOS NA'!J10</f>
        <v>0</v>
      </c>
      <c r="K10" s="131">
        <f>+'N EERR RODEO'!K10+'N EERR PIEDEM'!K10+'N EERR TERRA'!K10+'N EERR UCAFE'!K10+'N EERR BARINAS'!K10+'N EERR LOS NA'!K10</f>
        <v>0</v>
      </c>
      <c r="L10" s="131">
        <f>+'N EERR RODEO'!L10+'N EERR PIEDEM'!L10+'N EERR TERRA'!L10+'N EERR UCAFE'!L10+'N EERR BARINAS'!L10+'N EERR LOS NA'!L10</f>
        <v>0</v>
      </c>
      <c r="M10" s="131">
        <f>+'N EERR RODEO'!M10+'N EERR PIEDEM'!M10+'N EERR TERRA'!M10+'N EERR UCAFE'!M10+'N EERR BARINAS'!M10+'N EERR LOS NA'!M10</f>
        <v>0</v>
      </c>
      <c r="N10" s="131">
        <f>+'N EERR RODEO'!N10+'N EERR PIEDEM'!N10+'N EERR TERRA'!N10+'N EERR UCAFE'!N10+'N EERR BARINAS'!N10+'N EERR LOS NA'!N10</f>
        <v>0</v>
      </c>
      <c r="O10" s="194">
        <f t="shared" si="2"/>
        <v>9084.0919190886598</v>
      </c>
    </row>
    <row r="11" spans="1:15" outlineLevel="1" x14ac:dyDescent="0.3">
      <c r="A11" s="202" t="s">
        <v>240</v>
      </c>
      <c r="B11" s="131">
        <f>+'N EERR RODEO'!B11+'N EERR PIEDEM'!B11+'N EERR TERRA'!B11+'N EERR UCAFE'!B11+'N EERR BARINAS'!B11+'N EERR LOS NA'!B11</f>
        <v>0</v>
      </c>
      <c r="C11" s="131">
        <f>+'N EERR RODEO'!C11+'N EERR PIEDEM'!C11+'N EERR TERRA'!C11+'N EERR UCAFE'!C11+'N EERR BARINAS'!C11+'N EERR LOS NA'!C11</f>
        <v>0</v>
      </c>
      <c r="D11" s="131">
        <f>+'N EERR RODEO'!D11+'N EERR PIEDEM'!D11+'N EERR TERRA'!D11+'N EERR UCAFE'!D11+'N EERR BARINAS'!D11+'N EERR LOS NA'!D11</f>
        <v>0</v>
      </c>
      <c r="E11" s="131">
        <f>+'N EERR RODEO'!E11+'N EERR PIEDEM'!E11+'N EERR TERRA'!E11+'N EERR UCAFE'!E11+'N EERR BARINAS'!E11+'N EERR LOS NA'!E11</f>
        <v>0</v>
      </c>
      <c r="F11" s="131">
        <f>+'N EERR RODEO'!F11+'N EERR PIEDEM'!F11+'N EERR TERRA'!F11+'N EERR UCAFE'!F11+'N EERR BARINAS'!F11+'N EERR LOS NA'!F11</f>
        <v>0</v>
      </c>
      <c r="G11" s="131">
        <f>+'N EERR RODEO'!G11+'N EERR PIEDEM'!G11+'N EERR TERRA'!G11+'N EERR UCAFE'!G11+'N EERR BARINAS'!G11+'N EERR LOS NA'!G11</f>
        <v>0</v>
      </c>
      <c r="H11" s="131">
        <f>+'N EERR RODEO'!H11+'N EERR PIEDEM'!H11+'N EERR TERRA'!H11+'N EERR UCAFE'!H11+'N EERR BARINAS'!H11+'N EERR LOS NA'!H11</f>
        <v>0</v>
      </c>
      <c r="I11" s="131">
        <f>+'N EERR RODEO'!I11+'N EERR PIEDEM'!I11+'N EERR TERRA'!I11+'N EERR UCAFE'!I11+'N EERR BARINAS'!I11+'N EERR LOS NA'!I11</f>
        <v>0</v>
      </c>
      <c r="J11" s="131">
        <f>+'N EERR RODEO'!J11+'N EERR PIEDEM'!J11+'N EERR TERRA'!J11+'N EERR UCAFE'!J11+'N EERR BARINAS'!J11+'N EERR LOS NA'!J11</f>
        <v>0</v>
      </c>
      <c r="K11" s="131">
        <f>+'N EERR RODEO'!K11+'N EERR PIEDEM'!K11+'N EERR TERRA'!K11+'N EERR UCAFE'!K11+'N EERR BARINAS'!K11+'N EERR LOS NA'!K11</f>
        <v>0</v>
      </c>
      <c r="L11" s="131">
        <f>+'N EERR RODEO'!L11+'N EERR PIEDEM'!L11+'N EERR TERRA'!L11+'N EERR UCAFE'!L11+'N EERR BARINAS'!L11+'N EERR LOS NA'!L11</f>
        <v>0</v>
      </c>
      <c r="M11" s="131">
        <f>+'N EERR RODEO'!M11+'N EERR PIEDEM'!M11+'N EERR TERRA'!M11+'N EERR UCAFE'!M11+'N EERR BARINAS'!M11+'N EERR LOS NA'!M11</f>
        <v>0</v>
      </c>
      <c r="N11" s="131">
        <f>+'N EERR RODEO'!N11+'N EERR PIEDEM'!N11+'N EERR TERRA'!N11+'N EERR UCAFE'!N11+'N EERR BARINAS'!N11+'N EERR LOS NA'!N11</f>
        <v>0</v>
      </c>
      <c r="O11" s="194">
        <f t="shared" si="2"/>
        <v>0</v>
      </c>
    </row>
    <row r="12" spans="1:15" outlineLevel="1" x14ac:dyDescent="0.3">
      <c r="A12" s="202" t="s">
        <v>241</v>
      </c>
      <c r="B12" s="131">
        <f>+'N EERR RODEO'!B12+'N EERR PIEDEM'!B12+'N EERR TERRA'!B12+'N EERR UCAFE'!B12+'N EERR BARINAS'!B12+'N EERR LOS NA'!B12</f>
        <v>0</v>
      </c>
      <c r="C12" s="131">
        <f>+'N EERR RODEO'!C12+'N EERR PIEDEM'!C12+'N EERR TERRA'!C12+'N EERR UCAFE'!C12+'N EERR BARINAS'!C12+'N EERR LOS NA'!C12</f>
        <v>0</v>
      </c>
      <c r="D12" s="131">
        <f>+'N EERR RODEO'!D12+'N EERR PIEDEM'!D12+'N EERR TERRA'!D12+'N EERR UCAFE'!D12+'N EERR BARINAS'!D12+'N EERR LOS NA'!D12</f>
        <v>0</v>
      </c>
      <c r="E12" s="131">
        <f>+'N EERR RODEO'!E12+'N EERR PIEDEM'!E12+'N EERR TERRA'!E12+'N EERR UCAFE'!E12+'N EERR BARINAS'!E12+'N EERR LOS NA'!E12</f>
        <v>0</v>
      </c>
      <c r="F12" s="131">
        <f>+'N EERR RODEO'!F12+'N EERR PIEDEM'!F12+'N EERR TERRA'!F12+'N EERR UCAFE'!F12+'N EERR BARINAS'!F12+'N EERR LOS NA'!F12</f>
        <v>0</v>
      </c>
      <c r="G12" s="131">
        <f>+'N EERR RODEO'!G12+'N EERR PIEDEM'!G12+'N EERR TERRA'!G12+'N EERR UCAFE'!G12+'N EERR BARINAS'!G12+'N EERR LOS NA'!G12</f>
        <v>0</v>
      </c>
      <c r="H12" s="131">
        <f>+'N EERR RODEO'!H12+'N EERR PIEDEM'!H12+'N EERR TERRA'!H12+'N EERR UCAFE'!H12+'N EERR BARINAS'!H12+'N EERR LOS NA'!H12</f>
        <v>0</v>
      </c>
      <c r="I12" s="131">
        <f>+'N EERR RODEO'!I12+'N EERR PIEDEM'!I12+'N EERR TERRA'!I12+'N EERR UCAFE'!I12+'N EERR BARINAS'!I12+'N EERR LOS NA'!I12</f>
        <v>0</v>
      </c>
      <c r="J12" s="131">
        <f>+'N EERR RODEO'!J12+'N EERR PIEDEM'!J12+'N EERR TERRA'!J12+'N EERR UCAFE'!J12+'N EERR BARINAS'!J12+'N EERR LOS NA'!J12</f>
        <v>0</v>
      </c>
      <c r="K12" s="131">
        <f>+'N EERR RODEO'!K12+'N EERR PIEDEM'!K12+'N EERR TERRA'!K12+'N EERR UCAFE'!K12+'N EERR BARINAS'!K12+'N EERR LOS NA'!K12</f>
        <v>0</v>
      </c>
      <c r="L12" s="131">
        <f>+'N EERR RODEO'!L12+'N EERR PIEDEM'!L12+'N EERR TERRA'!L12+'N EERR UCAFE'!L12+'N EERR BARINAS'!L12+'N EERR LOS NA'!L12</f>
        <v>0</v>
      </c>
      <c r="M12" s="131">
        <f>+'N EERR RODEO'!M12+'N EERR PIEDEM'!M12+'N EERR TERRA'!M12+'N EERR UCAFE'!M12+'N EERR BARINAS'!M12+'N EERR LOS NA'!M12</f>
        <v>0</v>
      </c>
      <c r="N12" s="131">
        <f>+'N EERR RODEO'!N12+'N EERR PIEDEM'!N12+'N EERR TERRA'!N12+'N EERR UCAFE'!N12+'N EERR BARINAS'!N12+'N EERR LOS NA'!N12</f>
        <v>0</v>
      </c>
      <c r="O12" s="194">
        <f t="shared" si="2"/>
        <v>0</v>
      </c>
    </row>
    <row r="13" spans="1:15" outlineLevel="1" x14ac:dyDescent="0.3">
      <c r="A13" s="202" t="s">
        <v>242</v>
      </c>
      <c r="B13" s="131">
        <f>+'N EERR RODEO'!B13+'N EERR PIEDEM'!B13+'N EERR TERRA'!B13+'N EERR UCAFE'!B13+'N EERR BARINAS'!B13+'N EERR LOS NA'!B13</f>
        <v>0</v>
      </c>
      <c r="C13" s="131">
        <f>+'N EERR RODEO'!C13+'N EERR PIEDEM'!C13+'N EERR TERRA'!C13+'N EERR UCAFE'!C13+'N EERR BARINAS'!C13+'N EERR LOS NA'!C13</f>
        <v>0</v>
      </c>
      <c r="D13" s="131">
        <f>+'N EERR RODEO'!D13+'N EERR PIEDEM'!D13+'N EERR TERRA'!D13+'N EERR UCAFE'!D13+'N EERR BARINAS'!D13+'N EERR LOS NA'!D13</f>
        <v>0</v>
      </c>
      <c r="E13" s="131">
        <f>+'N EERR RODEO'!E13+'N EERR PIEDEM'!E13+'N EERR TERRA'!E13+'N EERR UCAFE'!E13+'N EERR BARINAS'!E13+'N EERR LOS NA'!E13</f>
        <v>0</v>
      </c>
      <c r="F13" s="131">
        <f>+'N EERR RODEO'!F13+'N EERR PIEDEM'!F13+'N EERR TERRA'!F13+'N EERR UCAFE'!F13+'N EERR BARINAS'!F13+'N EERR LOS NA'!F13</f>
        <v>0</v>
      </c>
      <c r="G13" s="131">
        <f>+'N EERR RODEO'!G13+'N EERR PIEDEM'!G13+'N EERR TERRA'!G13+'N EERR UCAFE'!G13+'N EERR BARINAS'!G13+'N EERR LOS NA'!G13</f>
        <v>0</v>
      </c>
      <c r="H13" s="131">
        <f>+'N EERR RODEO'!H13+'N EERR PIEDEM'!H13+'N EERR TERRA'!H13+'N EERR UCAFE'!H13+'N EERR BARINAS'!H13+'N EERR LOS NA'!H13</f>
        <v>0</v>
      </c>
      <c r="I13" s="131">
        <f>+'N EERR RODEO'!I13+'N EERR PIEDEM'!I13+'N EERR TERRA'!I13+'N EERR UCAFE'!I13+'N EERR BARINAS'!I13+'N EERR LOS NA'!I13</f>
        <v>0</v>
      </c>
      <c r="J13" s="131">
        <f>+'N EERR RODEO'!J13+'N EERR PIEDEM'!J13+'N EERR TERRA'!J13+'N EERR UCAFE'!J13+'N EERR BARINAS'!J13+'N EERR LOS NA'!J13</f>
        <v>0</v>
      </c>
      <c r="K13" s="131">
        <f>+'N EERR RODEO'!K13+'N EERR PIEDEM'!K13+'N EERR TERRA'!K13+'N EERR UCAFE'!K13+'N EERR BARINAS'!K13+'N EERR LOS NA'!K13</f>
        <v>0</v>
      </c>
      <c r="L13" s="131">
        <f>+'N EERR RODEO'!L13+'N EERR PIEDEM'!L13+'N EERR TERRA'!L13+'N EERR UCAFE'!L13+'N EERR BARINAS'!L13+'N EERR LOS NA'!L13</f>
        <v>0</v>
      </c>
      <c r="M13" s="131">
        <f>+'N EERR RODEO'!M13+'N EERR PIEDEM'!M13+'N EERR TERRA'!M13+'N EERR UCAFE'!M13+'N EERR BARINAS'!M13+'N EERR LOS NA'!M13</f>
        <v>0</v>
      </c>
      <c r="N13" s="131">
        <f>+'N EERR RODEO'!N13+'N EERR PIEDEM'!N13+'N EERR TERRA'!N13+'N EERR UCAFE'!N13+'N EERR BARINAS'!N13+'N EERR LOS NA'!N13</f>
        <v>0</v>
      </c>
      <c r="O13" s="194">
        <f t="shared" si="2"/>
        <v>0</v>
      </c>
    </row>
    <row r="14" spans="1:15" outlineLevel="1" x14ac:dyDescent="0.3">
      <c r="A14" s="202" t="s">
        <v>45</v>
      </c>
      <c r="B14" s="131">
        <f>+'N EERR RODEO'!B14+'N EERR PIEDEM'!B14+'N EERR TERRA'!B14+'N EERR UCAFE'!B14+'N EERR BARINAS'!B14+'N EERR LOS NA'!B14</f>
        <v>0</v>
      </c>
      <c r="C14" s="131">
        <f>+'N EERR RODEO'!C14+'N EERR PIEDEM'!C14+'N EERR TERRA'!C14+'N EERR UCAFE'!C14+'N EERR BARINAS'!C14+'N EERR LOS NA'!C14</f>
        <v>0</v>
      </c>
      <c r="D14" s="131">
        <f>+'N EERR RODEO'!D14+'N EERR PIEDEM'!D14+'N EERR TERRA'!D14+'N EERR UCAFE'!D14+'N EERR BARINAS'!D14+'N EERR LOS NA'!D14</f>
        <v>0</v>
      </c>
      <c r="E14" s="131">
        <f>+'N EERR RODEO'!E14+'N EERR PIEDEM'!E14+'N EERR TERRA'!E14+'N EERR UCAFE'!E14+'N EERR BARINAS'!E14+'N EERR LOS NA'!E14</f>
        <v>0</v>
      </c>
      <c r="F14" s="131">
        <f>+'N EERR RODEO'!F14+'N EERR PIEDEM'!F14+'N EERR TERRA'!F14+'N EERR UCAFE'!F14+'N EERR BARINAS'!F14+'N EERR LOS NA'!F14</f>
        <v>0</v>
      </c>
      <c r="G14" s="131">
        <f>+'N EERR RODEO'!G14+'N EERR PIEDEM'!G14+'N EERR TERRA'!G14+'N EERR UCAFE'!G14+'N EERR BARINAS'!G14+'N EERR LOS NA'!G14</f>
        <v>0</v>
      </c>
      <c r="H14" s="131">
        <f>+'N EERR RODEO'!H14+'N EERR PIEDEM'!H14+'N EERR TERRA'!H14+'N EERR UCAFE'!H14+'N EERR BARINAS'!H14+'N EERR LOS NA'!H14</f>
        <v>0</v>
      </c>
      <c r="I14" s="131">
        <f>+'N EERR RODEO'!I14+'N EERR PIEDEM'!I14+'N EERR TERRA'!I14+'N EERR UCAFE'!I14+'N EERR BARINAS'!I14+'N EERR LOS NA'!I14</f>
        <v>0</v>
      </c>
      <c r="J14" s="131">
        <f>+'N EERR RODEO'!J14+'N EERR PIEDEM'!J14+'N EERR TERRA'!J14+'N EERR UCAFE'!J14+'N EERR BARINAS'!J14+'N EERR LOS NA'!J14</f>
        <v>0</v>
      </c>
      <c r="K14" s="131">
        <f>+'N EERR RODEO'!K14+'N EERR PIEDEM'!K14+'N EERR TERRA'!K14+'N EERR UCAFE'!K14+'N EERR BARINAS'!K14+'N EERR LOS NA'!K14</f>
        <v>0</v>
      </c>
      <c r="L14" s="131">
        <f>+'N EERR RODEO'!L14+'N EERR PIEDEM'!L14+'N EERR TERRA'!L14+'N EERR UCAFE'!L14+'N EERR BARINAS'!L14+'N EERR LOS NA'!L14</f>
        <v>0</v>
      </c>
      <c r="M14" s="131">
        <f>+'N EERR RODEO'!M14+'N EERR PIEDEM'!M14+'N EERR TERRA'!M14+'N EERR UCAFE'!M14+'N EERR BARINAS'!M14+'N EERR LOS NA'!M14</f>
        <v>0</v>
      </c>
      <c r="N14" s="131">
        <f>+'N EERR RODEO'!N14+'N EERR PIEDEM'!N14+'N EERR TERRA'!N14+'N EERR UCAFE'!N14+'N EERR BARINAS'!N14+'N EERR LOS NA'!N14</f>
        <v>0</v>
      </c>
      <c r="O14" s="194">
        <f t="shared" si="2"/>
        <v>0</v>
      </c>
    </row>
    <row r="15" spans="1:15" s="3" customFormat="1" outlineLevel="1" x14ac:dyDescent="0.3">
      <c r="A15" s="202" t="s">
        <v>243</v>
      </c>
      <c r="B15" s="131">
        <f>+'N EERR RODEO'!B15+'N EERR PIEDEM'!B15+'N EERR TERRA'!B15+'N EERR UCAFE'!B15+'N EERR BARINAS'!B15+'N EERR LOS NA'!B15</f>
        <v>0</v>
      </c>
      <c r="C15" s="131">
        <f>+'N EERR RODEO'!C15+'N EERR PIEDEM'!C15+'N EERR TERRA'!C15+'N EERR UCAFE'!C15+'N EERR BARINAS'!C15+'N EERR LOS NA'!C15</f>
        <v>540.2965397967007</v>
      </c>
      <c r="D15" s="131">
        <f>+'N EERR RODEO'!D15+'N EERR PIEDEM'!D15+'N EERR TERRA'!D15+'N EERR UCAFE'!D15+'N EERR BARINAS'!D15+'N EERR LOS NA'!D15</f>
        <v>393.97462996256502</v>
      </c>
      <c r="E15" s="131">
        <f>+'N EERR RODEO'!E15+'N EERR PIEDEM'!E15+'N EERR TERRA'!E15+'N EERR UCAFE'!E15+'N EERR BARINAS'!E15+'N EERR LOS NA'!E15</f>
        <v>867.79142817176557</v>
      </c>
      <c r="F15" s="131">
        <f>+'N EERR RODEO'!F15+'N EERR PIEDEM'!F15+'N EERR TERRA'!F15+'N EERR UCAFE'!F15+'N EERR BARINAS'!F15+'N EERR LOS NA'!F15</f>
        <v>482.66268120921757</v>
      </c>
      <c r="G15" s="131">
        <f>+'N EERR RODEO'!G15+'N EERR PIEDEM'!G15+'N EERR TERRA'!G15+'N EERR UCAFE'!G15+'N EERR BARINAS'!G15+'N EERR LOS NA'!G15</f>
        <v>715.19709752839685</v>
      </c>
      <c r="H15" s="131">
        <f>+'N EERR RODEO'!H15+'N EERR PIEDEM'!H15+'N EERR TERRA'!H15+'N EERR UCAFE'!H15+'N EERR BARINAS'!H15+'N EERR LOS NA'!H15</f>
        <v>528.41580767086771</v>
      </c>
      <c r="I15" s="131">
        <f>+'N EERR RODEO'!I15+'N EERR PIEDEM'!I15+'N EERR TERRA'!I15+'N EERR UCAFE'!I15+'N EERR BARINAS'!I15+'N EERR LOS NA'!I15</f>
        <v>0</v>
      </c>
      <c r="J15" s="131">
        <f>+'N EERR RODEO'!J15+'N EERR PIEDEM'!J15+'N EERR TERRA'!J15+'N EERR UCAFE'!J15+'N EERR BARINAS'!J15+'N EERR LOS NA'!J15</f>
        <v>0</v>
      </c>
      <c r="K15" s="131">
        <f>+'N EERR RODEO'!K15+'N EERR PIEDEM'!K15+'N EERR TERRA'!K15+'N EERR UCAFE'!K15+'N EERR BARINAS'!K15+'N EERR LOS NA'!K15</f>
        <v>0</v>
      </c>
      <c r="L15" s="131">
        <f>+'N EERR RODEO'!L15+'N EERR PIEDEM'!L15+'N EERR TERRA'!L15+'N EERR UCAFE'!L15+'N EERR BARINAS'!L15+'N EERR LOS NA'!L15</f>
        <v>0</v>
      </c>
      <c r="M15" s="131">
        <f>+'N EERR RODEO'!M15+'N EERR PIEDEM'!M15+'N EERR TERRA'!M15+'N EERR UCAFE'!M15+'N EERR BARINAS'!M15+'N EERR LOS NA'!M15</f>
        <v>0</v>
      </c>
      <c r="N15" s="131">
        <f>+'N EERR RODEO'!N15+'N EERR PIEDEM'!N15+'N EERR TERRA'!N15+'N EERR UCAFE'!N15+'N EERR BARINAS'!N15+'N EERR LOS NA'!N15</f>
        <v>0</v>
      </c>
      <c r="O15" s="194">
        <f t="shared" si="2"/>
        <v>3528.3381843395132</v>
      </c>
    </row>
    <row r="16" spans="1:15" s="3" customFormat="1" outlineLevel="1" x14ac:dyDescent="0.3">
      <c r="A16" s="202"/>
      <c r="B16" s="131">
        <f>+'N EERR RODEO'!B16+'N EERR PIEDEM'!B16+'N EERR TERRA'!B16+'N EERR UCAFE'!B16+'N EERR BARINAS'!B16+'N EERR LOS NA'!B16</f>
        <v>0</v>
      </c>
      <c r="C16" s="131">
        <f>+'N EERR RODEO'!C16+'N EERR PIEDEM'!C16+'N EERR TERRA'!C16+'N EERR UCAFE'!C16+'N EERR BARINAS'!C16+'N EERR LOS NA'!C16</f>
        <v>0</v>
      </c>
      <c r="D16" s="131">
        <f>+'N EERR RODEO'!D16+'N EERR PIEDEM'!D16+'N EERR TERRA'!D16+'N EERR UCAFE'!D16+'N EERR BARINAS'!D16+'N EERR LOS NA'!D16</f>
        <v>0</v>
      </c>
      <c r="E16" s="131">
        <f>+'N EERR RODEO'!E16+'N EERR PIEDEM'!E16+'N EERR TERRA'!E16+'N EERR UCAFE'!E16+'N EERR BARINAS'!E16+'N EERR LOS NA'!E16</f>
        <v>0</v>
      </c>
      <c r="F16" s="131">
        <f>+'N EERR RODEO'!F16+'N EERR PIEDEM'!F16+'N EERR TERRA'!F16+'N EERR UCAFE'!F16+'N EERR BARINAS'!F16+'N EERR LOS NA'!F16</f>
        <v>0</v>
      </c>
      <c r="G16" s="131">
        <f>+'N EERR RODEO'!G16+'N EERR PIEDEM'!G16+'N EERR TERRA'!G16+'N EERR UCAFE'!G16+'N EERR BARINAS'!G16+'N EERR LOS NA'!G16</f>
        <v>0</v>
      </c>
      <c r="H16" s="131">
        <f>+'N EERR RODEO'!H16+'N EERR PIEDEM'!H16+'N EERR TERRA'!H16+'N EERR UCAFE'!H16+'N EERR BARINAS'!H16+'N EERR LOS NA'!H16</f>
        <v>0</v>
      </c>
      <c r="I16" s="131">
        <f>+'N EERR RODEO'!I16+'N EERR PIEDEM'!I16+'N EERR TERRA'!I16+'N EERR UCAFE'!I16+'N EERR BARINAS'!I16+'N EERR LOS NA'!I16</f>
        <v>0</v>
      </c>
      <c r="J16" s="131">
        <f>+'N EERR RODEO'!J16+'N EERR PIEDEM'!J16+'N EERR TERRA'!J16+'N EERR UCAFE'!J16+'N EERR BARINAS'!J16+'N EERR LOS NA'!J16</f>
        <v>0</v>
      </c>
      <c r="K16" s="131">
        <f>+'N EERR RODEO'!K16+'N EERR PIEDEM'!K16+'N EERR TERRA'!K16+'N EERR UCAFE'!K16+'N EERR BARINAS'!K16+'N EERR LOS NA'!K16</f>
        <v>0</v>
      </c>
      <c r="L16" s="131">
        <f>+'N EERR RODEO'!L16+'N EERR PIEDEM'!L16+'N EERR TERRA'!L16+'N EERR UCAFE'!L16+'N EERR BARINAS'!L16+'N EERR LOS NA'!L16</f>
        <v>0</v>
      </c>
      <c r="M16" s="131">
        <f>+'N EERR RODEO'!M16+'N EERR PIEDEM'!M16+'N EERR TERRA'!M16+'N EERR UCAFE'!M16+'N EERR BARINAS'!M16+'N EERR LOS NA'!M16</f>
        <v>0</v>
      </c>
      <c r="N16" s="131">
        <f>+'N EERR RODEO'!N16+'N EERR PIEDEM'!N16+'N EERR TERRA'!N16+'N EERR UCAFE'!N16+'N EERR BARINAS'!N16+'N EERR LOS NA'!N16</f>
        <v>0</v>
      </c>
      <c r="O16" s="194">
        <f t="shared" si="2"/>
        <v>0</v>
      </c>
    </row>
    <row r="17" spans="1:15" s="3" customFormat="1" outlineLevel="1" x14ac:dyDescent="0.3">
      <c r="A17" s="202"/>
      <c r="B17" s="131">
        <f>+'N EERR RODEO'!B17+'N EERR PIEDEM'!B17+'N EERR TERRA'!B17+'N EERR UCAFE'!B17+'N EERR BARINAS'!B17+'N EERR LOS NA'!B17</f>
        <v>0</v>
      </c>
      <c r="C17" s="131">
        <f>+'N EERR RODEO'!C17+'N EERR PIEDEM'!C17+'N EERR TERRA'!C17+'N EERR UCAFE'!C17+'N EERR BARINAS'!C17+'N EERR LOS NA'!C17</f>
        <v>0</v>
      </c>
      <c r="D17" s="131">
        <f>+'N EERR RODEO'!D17+'N EERR PIEDEM'!D17+'N EERR TERRA'!D17+'N EERR UCAFE'!D17+'N EERR BARINAS'!D17+'N EERR LOS NA'!D17</f>
        <v>0</v>
      </c>
      <c r="E17" s="131">
        <f>+'N EERR RODEO'!E17+'N EERR PIEDEM'!E17+'N EERR TERRA'!E17+'N EERR UCAFE'!E17+'N EERR BARINAS'!E17+'N EERR LOS NA'!E17</f>
        <v>0</v>
      </c>
      <c r="F17" s="131">
        <f>+'N EERR RODEO'!F17+'N EERR PIEDEM'!F17+'N EERR TERRA'!F17+'N EERR UCAFE'!F17+'N EERR BARINAS'!F17+'N EERR LOS NA'!F17</f>
        <v>0</v>
      </c>
      <c r="G17" s="131">
        <f>+'N EERR RODEO'!G17+'N EERR PIEDEM'!G17+'N EERR TERRA'!G17+'N EERR UCAFE'!G17+'N EERR BARINAS'!G17+'N EERR LOS NA'!G17</f>
        <v>0</v>
      </c>
      <c r="H17" s="131">
        <f>+'N EERR RODEO'!H17+'N EERR PIEDEM'!H17+'N EERR TERRA'!H17+'N EERR UCAFE'!H17+'N EERR BARINAS'!H17+'N EERR LOS NA'!H17</f>
        <v>0</v>
      </c>
      <c r="I17" s="131">
        <f>+'N EERR RODEO'!I17+'N EERR PIEDEM'!I17+'N EERR TERRA'!I17+'N EERR UCAFE'!I17+'N EERR BARINAS'!I17+'N EERR LOS NA'!I17</f>
        <v>0</v>
      </c>
      <c r="J17" s="131">
        <f>+'N EERR RODEO'!J17+'N EERR PIEDEM'!J17+'N EERR TERRA'!J17+'N EERR UCAFE'!J17+'N EERR BARINAS'!J17+'N EERR LOS NA'!J17</f>
        <v>0</v>
      </c>
      <c r="K17" s="131">
        <f>+'N EERR RODEO'!K17+'N EERR PIEDEM'!K17+'N EERR TERRA'!K17+'N EERR UCAFE'!K17+'N EERR BARINAS'!K17+'N EERR LOS NA'!K17</f>
        <v>0</v>
      </c>
      <c r="L17" s="131">
        <f>+'N EERR RODEO'!L17+'N EERR PIEDEM'!L17+'N EERR TERRA'!L17+'N EERR UCAFE'!L17+'N EERR BARINAS'!L17+'N EERR LOS NA'!L17</f>
        <v>0</v>
      </c>
      <c r="M17" s="131">
        <f>+'N EERR RODEO'!M17+'N EERR PIEDEM'!M17+'N EERR TERRA'!M17+'N EERR UCAFE'!M17+'N EERR BARINAS'!M17+'N EERR LOS NA'!M17</f>
        <v>0</v>
      </c>
      <c r="N17" s="131">
        <f>+'N EERR RODEO'!N17+'N EERR PIEDEM'!N17+'N EERR TERRA'!N17+'N EERR UCAFE'!N17+'N EERR BARINAS'!N17+'N EERR LOS NA'!N17</f>
        <v>0</v>
      </c>
      <c r="O17" s="194">
        <f t="shared" si="2"/>
        <v>0</v>
      </c>
    </row>
    <row r="18" spans="1:15" s="187" customFormat="1" ht="15.6" outlineLevel="1" x14ac:dyDescent="0.3">
      <c r="A18" s="224" t="s">
        <v>244</v>
      </c>
      <c r="B18" s="186">
        <f>SUM(B19:B28)</f>
        <v>0</v>
      </c>
      <c r="C18" s="186">
        <f>SUM(C19:C28)</f>
        <v>10.588687626136387</v>
      </c>
      <c r="D18" s="186">
        <f t="shared" ref="D18:H18" si="3">SUM(D19:D28)</f>
        <v>152.0611629065547</v>
      </c>
      <c r="E18" s="186">
        <f t="shared" si="3"/>
        <v>17948.708258524002</v>
      </c>
      <c r="F18" s="186">
        <f t="shared" si="3"/>
        <v>837.95655087582702</v>
      </c>
      <c r="G18" s="186">
        <f t="shared" si="3"/>
        <v>444.96006667836468</v>
      </c>
      <c r="H18" s="186">
        <f t="shared" si="3"/>
        <v>11625.567260138743</v>
      </c>
      <c r="I18" s="186">
        <f t="shared" ref="I18:K18" si="4">SUM(I19:I28)</f>
        <v>0</v>
      </c>
      <c r="J18" s="186">
        <f t="shared" si="4"/>
        <v>0</v>
      </c>
      <c r="K18" s="186">
        <f t="shared" si="4"/>
        <v>0</v>
      </c>
      <c r="L18" s="186">
        <f t="shared" ref="L18:N18" si="5">SUM(L19:L28)</f>
        <v>0</v>
      </c>
      <c r="M18" s="186">
        <f t="shared" si="5"/>
        <v>0</v>
      </c>
      <c r="N18" s="186">
        <f t="shared" si="5"/>
        <v>0</v>
      </c>
      <c r="O18" s="210">
        <f t="shared" si="2"/>
        <v>31019.841986749634</v>
      </c>
    </row>
    <row r="19" spans="1:15" s="3" customFormat="1" outlineLevel="1" x14ac:dyDescent="0.3">
      <c r="A19" s="202" t="s">
        <v>104</v>
      </c>
      <c r="B19" s="131">
        <f>+'N EERR RODEO'!B19+'N EERR PIEDEM'!B19+'N EERR TERRA'!B19+'N EERR UCAFE'!B19+'N EERR BARINAS'!B19+'N EERR LOS NA'!B19</f>
        <v>0</v>
      </c>
      <c r="C19" s="131">
        <f>+'N EERR RODEO'!C19+'N EERR PIEDEM'!C19+'N EERR TERRA'!C19+'N EERR UCAFE'!C19+'N EERR BARINAS'!C19+'N EERR LOS NA'!C19</f>
        <v>0</v>
      </c>
      <c r="D19" s="131">
        <f>+'N EERR RODEO'!D19+'N EERR PIEDEM'!D19+'N EERR TERRA'!D19+'N EERR UCAFE'!D19+'N EERR BARINAS'!D19+'N EERR LOS NA'!D19</f>
        <v>0</v>
      </c>
      <c r="E19" s="131">
        <f>+'N EERR RODEO'!E19+'N EERR PIEDEM'!E19+'N EERR TERRA'!E19+'N EERR UCAFE'!E19+'N EERR BARINAS'!E19+'N EERR LOS NA'!E19</f>
        <v>0</v>
      </c>
      <c r="F19" s="131">
        <f>+'N EERR RODEO'!F19+'N EERR PIEDEM'!F19+'N EERR TERRA'!F19+'N EERR UCAFE'!F19+'N EERR BARINAS'!F19+'N EERR LOS NA'!F19</f>
        <v>0</v>
      </c>
      <c r="G19" s="131">
        <f>+'N EERR RODEO'!G19+'N EERR PIEDEM'!G19+'N EERR TERRA'!G19+'N EERR UCAFE'!G19+'N EERR BARINAS'!G19+'N EERR LOS NA'!G19</f>
        <v>0</v>
      </c>
      <c r="H19" s="131">
        <f>+'N EERR RODEO'!H19+'N EERR PIEDEM'!H19+'N EERR TERRA'!H19+'N EERR UCAFE'!H19+'N EERR BARINAS'!H19+'N EERR LOS NA'!H19</f>
        <v>0</v>
      </c>
      <c r="I19" s="131">
        <f>+'N EERR RODEO'!I19+'N EERR PIEDEM'!I19+'N EERR TERRA'!I19+'N EERR UCAFE'!I19+'N EERR BARINAS'!I19+'N EERR LOS NA'!I19</f>
        <v>0</v>
      </c>
      <c r="J19" s="131">
        <f>+'N EERR RODEO'!J19+'N EERR PIEDEM'!J19+'N EERR TERRA'!J19+'N EERR UCAFE'!J19+'N EERR BARINAS'!J19+'N EERR LOS NA'!J19</f>
        <v>0</v>
      </c>
      <c r="K19" s="131">
        <f>+'N EERR RODEO'!K19+'N EERR PIEDEM'!K19+'N EERR TERRA'!K19+'N EERR UCAFE'!K19+'N EERR BARINAS'!K19+'N EERR LOS NA'!K19</f>
        <v>0</v>
      </c>
      <c r="L19" s="131">
        <f>+'N EERR RODEO'!L19+'N EERR PIEDEM'!L19+'N EERR TERRA'!L19+'N EERR UCAFE'!L19+'N EERR BARINAS'!L19+'N EERR LOS NA'!L19</f>
        <v>0</v>
      </c>
      <c r="M19" s="131">
        <f>+'N EERR RODEO'!M19+'N EERR PIEDEM'!M19+'N EERR TERRA'!M19+'N EERR UCAFE'!M19+'N EERR BARINAS'!M19+'N EERR LOS NA'!M19</f>
        <v>0</v>
      </c>
      <c r="N19" s="131">
        <f>+'N EERR RODEO'!N19+'N EERR PIEDEM'!N19+'N EERR TERRA'!N19+'N EERR UCAFE'!N19+'N EERR BARINAS'!N19+'N EERR LOS NA'!N19</f>
        <v>0</v>
      </c>
      <c r="O19" s="194">
        <f>+SUM(C19:N19)</f>
        <v>0</v>
      </c>
    </row>
    <row r="20" spans="1:15" s="3" customFormat="1" outlineLevel="1" x14ac:dyDescent="0.3">
      <c r="A20" s="202" t="s">
        <v>105</v>
      </c>
      <c r="B20" s="131">
        <f>+'N EERR RODEO'!B20+'N EERR PIEDEM'!B20+'N EERR TERRA'!B20+'N EERR UCAFE'!B20+'N EERR BARINAS'!B20+'N EERR LOS NA'!B20</f>
        <v>0</v>
      </c>
      <c r="C20" s="131">
        <f>+'N EERR RODEO'!C20+'N EERR PIEDEM'!C20+'N EERR TERRA'!C20+'N EERR UCAFE'!C20+'N EERR BARINAS'!C20+'N EERR LOS NA'!C20</f>
        <v>3.1088337128997029E-2</v>
      </c>
      <c r="D20" s="131">
        <f>+'N EERR RODEO'!D20+'N EERR PIEDEM'!D20+'N EERR TERRA'!D20+'N EERR UCAFE'!D20+'N EERR BARINAS'!D20+'N EERR LOS NA'!D20</f>
        <v>0</v>
      </c>
      <c r="E20" s="131">
        <f>+'N EERR RODEO'!E20+'N EERR PIEDEM'!E20+'N EERR TERRA'!E20+'N EERR UCAFE'!E20+'N EERR BARINAS'!E20+'N EERR LOS NA'!E20</f>
        <v>3.524990338278558E-2</v>
      </c>
      <c r="F20" s="131">
        <f>+'N EERR RODEO'!F20+'N EERR PIEDEM'!F20+'N EERR TERRA'!F20+'N EERR UCAFE'!F20+'N EERR BARINAS'!F20+'N EERR LOS NA'!F20</f>
        <v>2.2445465161541452E-2</v>
      </c>
      <c r="G20" s="131">
        <f>+'N EERR RODEO'!G20+'N EERR PIEDEM'!G20+'N EERR TERRA'!G20+'N EERR UCAFE'!G20+'N EERR BARINAS'!G20+'N EERR LOS NA'!G20</f>
        <v>3.8163859156577183E-2</v>
      </c>
      <c r="H20" s="131">
        <f>+'N EERR RODEO'!H20+'N EERR PIEDEM'!H20+'N EERR TERRA'!H20+'N EERR UCAFE'!H20+'N EERR BARINAS'!H20+'N EERR LOS NA'!H20</f>
        <v>1.5922460073834667E-2</v>
      </c>
      <c r="I20" s="131">
        <f>+'N EERR RODEO'!I20+'N EERR PIEDEM'!I20+'N EERR TERRA'!I20+'N EERR UCAFE'!I20+'N EERR BARINAS'!I20+'N EERR LOS NA'!I20</f>
        <v>0</v>
      </c>
      <c r="J20" s="131">
        <f>+'N EERR RODEO'!J20+'N EERR PIEDEM'!J20+'N EERR TERRA'!J20+'N EERR UCAFE'!J20+'N EERR BARINAS'!J20+'N EERR LOS NA'!J20</f>
        <v>0</v>
      </c>
      <c r="K20" s="131">
        <f>+'N EERR RODEO'!K20+'N EERR PIEDEM'!K20+'N EERR TERRA'!K20+'N EERR UCAFE'!K20+'N EERR BARINAS'!K20+'N EERR LOS NA'!K20</f>
        <v>0</v>
      </c>
      <c r="L20" s="131">
        <f>+'N EERR RODEO'!L20+'N EERR PIEDEM'!L20+'N EERR TERRA'!L20+'N EERR UCAFE'!L20+'N EERR BARINAS'!L20+'N EERR LOS NA'!L20</f>
        <v>0</v>
      </c>
      <c r="M20" s="131">
        <f>+'N EERR RODEO'!M20+'N EERR PIEDEM'!M20+'N EERR TERRA'!M20+'N EERR UCAFE'!M20+'N EERR BARINAS'!M20+'N EERR LOS NA'!M20</f>
        <v>0</v>
      </c>
      <c r="N20" s="131">
        <f>+'N EERR RODEO'!N20+'N EERR PIEDEM'!N20+'N EERR TERRA'!N20+'N EERR UCAFE'!N20+'N EERR BARINAS'!N20+'N EERR LOS NA'!N20</f>
        <v>0</v>
      </c>
      <c r="O20" s="194">
        <f t="shared" ref="O20:O28" si="6">+SUM(C20:N20)</f>
        <v>0.1428700249037359</v>
      </c>
    </row>
    <row r="21" spans="1:15" s="3" customFormat="1" outlineLevel="1" x14ac:dyDescent="0.3">
      <c r="A21" s="202" t="s">
        <v>106</v>
      </c>
      <c r="B21" s="131">
        <f>+'N EERR RODEO'!B21+'N EERR PIEDEM'!B21+'N EERR TERRA'!B21+'N EERR UCAFE'!B21+'N EERR BARINAS'!B21+'N EERR LOS NA'!B21</f>
        <v>0</v>
      </c>
      <c r="C21" s="131">
        <f>+'N EERR RODEO'!C21+'N EERR PIEDEM'!C21+'N EERR TERRA'!C21+'N EERR UCAFE'!C21+'N EERR BARINAS'!C21+'N EERR LOS NA'!C21</f>
        <v>6.3295854394637949</v>
      </c>
      <c r="D21" s="131">
        <f>+'N EERR RODEO'!D21+'N EERR PIEDEM'!D21+'N EERR TERRA'!D21+'N EERR UCAFE'!D21+'N EERR BARINAS'!D21+'N EERR LOS NA'!D21</f>
        <v>46.869707494128534</v>
      </c>
      <c r="E21" s="131">
        <f>+'N EERR RODEO'!E21+'N EERR PIEDEM'!E21+'N EERR TERRA'!E21+'N EERR UCAFE'!E21+'N EERR BARINAS'!E21+'N EERR LOS NA'!E21</f>
        <v>7.1557303867054722</v>
      </c>
      <c r="F21" s="131">
        <f>+'N EERR RODEO'!F21+'N EERR PIEDEM'!F21+'N EERR TERRA'!F21+'N EERR UCAFE'!F21+'N EERR BARINAS'!F21+'N EERR LOS NA'!F21</f>
        <v>227.35011662125339</v>
      </c>
      <c r="G21" s="131">
        <f>+'N EERR RODEO'!G21+'N EERR PIEDEM'!G21+'N EERR TERRA'!G21+'N EERR UCAFE'!G21+'N EERR BARINAS'!G21+'N EERR LOS NA'!G21</f>
        <v>152.65543662630873</v>
      </c>
      <c r="H21" s="131">
        <f>+'N EERR RODEO'!H21+'N EERR PIEDEM'!H21+'N EERR TERRA'!H21+'N EERR UCAFE'!H21+'N EERR BARINAS'!H21+'N EERR LOS NA'!H21</f>
        <v>35.156791843026937</v>
      </c>
      <c r="I21" s="131">
        <f>+'N EERR RODEO'!I21+'N EERR PIEDEM'!I21+'N EERR TERRA'!I21+'N EERR UCAFE'!I21+'N EERR BARINAS'!I21+'N EERR LOS NA'!I21</f>
        <v>0</v>
      </c>
      <c r="J21" s="131">
        <f>+'N EERR RODEO'!J21+'N EERR PIEDEM'!J21+'N EERR TERRA'!J21+'N EERR UCAFE'!J21+'N EERR BARINAS'!J21+'N EERR LOS NA'!J21</f>
        <v>0</v>
      </c>
      <c r="K21" s="131">
        <f>+'N EERR RODEO'!K21+'N EERR PIEDEM'!K21+'N EERR TERRA'!K21+'N EERR UCAFE'!K21+'N EERR BARINAS'!K21+'N EERR LOS NA'!K21</f>
        <v>0</v>
      </c>
      <c r="L21" s="131">
        <f>+'N EERR RODEO'!L21+'N EERR PIEDEM'!L21+'N EERR TERRA'!L21+'N EERR UCAFE'!L21+'N EERR BARINAS'!L21+'N EERR LOS NA'!L21</f>
        <v>0</v>
      </c>
      <c r="M21" s="131">
        <f>+'N EERR RODEO'!M21+'N EERR PIEDEM'!M21+'N EERR TERRA'!M21+'N EERR UCAFE'!M21+'N EERR BARINAS'!M21+'N EERR LOS NA'!M21</f>
        <v>0</v>
      </c>
      <c r="N21" s="131">
        <f>+'N EERR RODEO'!N21+'N EERR PIEDEM'!N21+'N EERR TERRA'!N21+'N EERR UCAFE'!N21+'N EERR BARINAS'!N21+'N EERR LOS NA'!N21</f>
        <v>0</v>
      </c>
      <c r="O21" s="194">
        <f t="shared" si="6"/>
        <v>475.51736841088683</v>
      </c>
    </row>
    <row r="22" spans="1:15" s="3" customFormat="1" outlineLevel="1" x14ac:dyDescent="0.3">
      <c r="A22" s="202" t="s">
        <v>107</v>
      </c>
      <c r="B22" s="131">
        <f>+'N EERR RODEO'!B22+'N EERR PIEDEM'!B22+'N EERR TERRA'!B22+'N EERR UCAFE'!B22+'N EERR BARINAS'!B22+'N EERR LOS NA'!B22</f>
        <v>0</v>
      </c>
      <c r="C22" s="131">
        <f>+'N EERR RODEO'!C22+'N EERR PIEDEM'!C22+'N EERR TERRA'!C22+'N EERR UCAFE'!C22+'N EERR BARINAS'!C22+'N EERR LOS NA'!C22</f>
        <v>0</v>
      </c>
      <c r="D22" s="131">
        <f>+'N EERR RODEO'!D22+'N EERR PIEDEM'!D22+'N EERR TERRA'!D22+'N EERR UCAFE'!D22+'N EERR BARINAS'!D22+'N EERR LOS NA'!D22</f>
        <v>19.037523307949613</v>
      </c>
      <c r="E22" s="131">
        <f>+'N EERR RODEO'!E22+'N EERR PIEDEM'!E22+'N EERR TERRA'!E22+'N EERR UCAFE'!E22+'N EERR BARINAS'!E22+'N EERR LOS NA'!E22</f>
        <v>0</v>
      </c>
      <c r="F22" s="131">
        <f>+'N EERR RODEO'!F22+'N EERR PIEDEM'!F22+'N EERR TERRA'!F22+'N EERR UCAFE'!F22+'N EERR BARINAS'!F22+'N EERR LOS NA'!F22</f>
        <v>0</v>
      </c>
      <c r="G22" s="131">
        <f>+'N EERR RODEO'!G22+'N EERR PIEDEM'!G22+'N EERR TERRA'!G22+'N EERR UCAFE'!G22+'N EERR BARINAS'!G22+'N EERR LOS NA'!G22</f>
        <v>0</v>
      </c>
      <c r="H22" s="131">
        <f>+'N EERR RODEO'!H22+'N EERR PIEDEM'!H22+'N EERR TERRA'!H22+'N EERR UCAFE'!H22+'N EERR BARINAS'!H22+'N EERR LOS NA'!H22</f>
        <v>0</v>
      </c>
      <c r="I22" s="131">
        <f>+'N EERR RODEO'!I22+'N EERR PIEDEM'!I22+'N EERR TERRA'!I22+'N EERR UCAFE'!I22+'N EERR BARINAS'!I22+'N EERR LOS NA'!I22</f>
        <v>0</v>
      </c>
      <c r="J22" s="131">
        <f>+'N EERR RODEO'!J22+'N EERR PIEDEM'!J22+'N EERR TERRA'!J22+'N EERR UCAFE'!J22+'N EERR BARINAS'!J22+'N EERR LOS NA'!J22</f>
        <v>0</v>
      </c>
      <c r="K22" s="131">
        <f>+'N EERR RODEO'!K22+'N EERR PIEDEM'!K22+'N EERR TERRA'!K22+'N EERR UCAFE'!K22+'N EERR BARINAS'!K22+'N EERR LOS NA'!K22</f>
        <v>0</v>
      </c>
      <c r="L22" s="131">
        <f>+'N EERR RODEO'!L22+'N EERR PIEDEM'!L22+'N EERR TERRA'!L22+'N EERR UCAFE'!L22+'N EERR BARINAS'!L22+'N EERR LOS NA'!L22</f>
        <v>0</v>
      </c>
      <c r="M22" s="131">
        <f>+'N EERR RODEO'!M22+'N EERR PIEDEM'!M22+'N EERR TERRA'!M22+'N EERR UCAFE'!M22+'N EERR BARINAS'!M22+'N EERR LOS NA'!M22</f>
        <v>0</v>
      </c>
      <c r="N22" s="131">
        <f>+'N EERR RODEO'!N22+'N EERR PIEDEM'!N22+'N EERR TERRA'!N22+'N EERR UCAFE'!N22+'N EERR BARINAS'!N22+'N EERR LOS NA'!N22</f>
        <v>0</v>
      </c>
      <c r="O22" s="194">
        <f t="shared" si="6"/>
        <v>19.037523307949613</v>
      </c>
    </row>
    <row r="23" spans="1:15" s="3" customFormat="1" outlineLevel="1" x14ac:dyDescent="0.3">
      <c r="A23" s="202" t="s">
        <v>108</v>
      </c>
      <c r="B23" s="131">
        <f>+'N EERR RODEO'!B23+'N EERR PIEDEM'!B23+'N EERR TERRA'!B23+'N EERR UCAFE'!B23+'N EERR BARINAS'!B23+'N EERR LOS NA'!B23</f>
        <v>0</v>
      </c>
      <c r="C23" s="131">
        <f>+'N EERR RODEO'!C23+'N EERR PIEDEM'!C23+'N EERR TERRA'!C23+'N EERR UCAFE'!C23+'N EERR BARINAS'!C23+'N EERR LOS NA'!C23</f>
        <v>3.2331870614156908</v>
      </c>
      <c r="D23" s="131">
        <f>+'N EERR RODEO'!D23+'N EERR PIEDEM'!D23+'N EERR TERRA'!D23+'N EERR UCAFE'!D23+'N EERR BARINAS'!D23+'N EERR LOS NA'!D23</f>
        <v>9.3851896662159291</v>
      </c>
      <c r="E23" s="131">
        <f>+'N EERR RODEO'!E23+'N EERR PIEDEM'!E23+'N EERR TERRA'!E23+'N EERR UCAFE'!E23+'N EERR BARINAS'!E23+'N EERR LOS NA'!E23</f>
        <v>4.674137188557367</v>
      </c>
      <c r="F23" s="131">
        <f>+'N EERR RODEO'!F23+'N EERR PIEDEM'!F23+'N EERR TERRA'!F23+'N EERR UCAFE'!F23+'N EERR BARINAS'!F23+'N EERR LOS NA'!F23</f>
        <v>4.9978569093032306</v>
      </c>
      <c r="G23" s="131">
        <f>+'N EERR RODEO'!G23+'N EERR PIEDEM'!G23+'N EERR TERRA'!G23+'N EERR UCAFE'!G23+'N EERR BARINAS'!G23+'N EERR LOS NA'!G23</f>
        <v>10.533225127215301</v>
      </c>
      <c r="H23" s="131">
        <f>+'N EERR RODEO'!H23+'N EERR PIEDEM'!H23+'N EERR TERRA'!H23+'N EERR UCAFE'!H23+'N EERR BARINAS'!H23+'N EERR LOS NA'!H23</f>
        <v>27.736925448619992</v>
      </c>
      <c r="I23" s="131">
        <f>+'N EERR RODEO'!I23+'N EERR PIEDEM'!I23+'N EERR TERRA'!I23+'N EERR UCAFE'!I23+'N EERR BARINAS'!I23+'N EERR LOS NA'!I23</f>
        <v>0</v>
      </c>
      <c r="J23" s="131">
        <f>+'N EERR RODEO'!J23+'N EERR PIEDEM'!J23+'N EERR TERRA'!J23+'N EERR UCAFE'!J23+'N EERR BARINAS'!J23+'N EERR LOS NA'!J23</f>
        <v>0</v>
      </c>
      <c r="K23" s="131">
        <f>+'N EERR RODEO'!K23+'N EERR PIEDEM'!K23+'N EERR TERRA'!K23+'N EERR UCAFE'!K23+'N EERR BARINAS'!K23+'N EERR LOS NA'!K23</f>
        <v>0</v>
      </c>
      <c r="L23" s="131">
        <f>+'N EERR RODEO'!L23+'N EERR PIEDEM'!L23+'N EERR TERRA'!L23+'N EERR UCAFE'!L23+'N EERR BARINAS'!L23+'N EERR LOS NA'!L23</f>
        <v>0</v>
      </c>
      <c r="M23" s="131">
        <f>+'N EERR RODEO'!M23+'N EERR PIEDEM'!M23+'N EERR TERRA'!M23+'N EERR UCAFE'!M23+'N EERR BARINAS'!M23+'N EERR LOS NA'!M23</f>
        <v>0</v>
      </c>
      <c r="N23" s="131">
        <f>+'N EERR RODEO'!N23+'N EERR PIEDEM'!N23+'N EERR TERRA'!N23+'N EERR UCAFE'!N23+'N EERR BARINAS'!N23+'N EERR LOS NA'!N23</f>
        <v>0</v>
      </c>
      <c r="O23" s="194">
        <f t="shared" si="6"/>
        <v>60.560521401327513</v>
      </c>
    </row>
    <row r="24" spans="1:15" s="3" customFormat="1" outlineLevel="1" x14ac:dyDescent="0.3">
      <c r="A24" s="202" t="s">
        <v>109</v>
      </c>
      <c r="B24" s="131">
        <f>+'N EERR RODEO'!B24+'N EERR PIEDEM'!B24+'N EERR TERRA'!B24+'N EERR UCAFE'!B24+'N EERR BARINAS'!B24+'N EERR LOS NA'!B24</f>
        <v>0</v>
      </c>
      <c r="C24" s="131">
        <f>+'N EERR RODEO'!C24+'N EERR PIEDEM'!C24+'N EERR TERRA'!C24+'N EERR UCAFE'!C24+'N EERR BARINAS'!C24+'N EERR LOS NA'!C24</f>
        <v>0</v>
      </c>
      <c r="D24" s="131">
        <f>+'N EERR RODEO'!D24+'N EERR PIEDEM'!D24+'N EERR TERRA'!D24+'N EERR UCAFE'!D24+'N EERR BARINAS'!D24+'N EERR LOS NA'!D24</f>
        <v>0</v>
      </c>
      <c r="E24" s="131">
        <f>+'N EERR RODEO'!E24+'N EERR PIEDEM'!E24+'N EERR TERRA'!E24+'N EERR UCAFE'!E24+'N EERR BARINAS'!E24+'N EERR LOS NA'!E24</f>
        <v>0</v>
      </c>
      <c r="F24" s="131">
        <f>+'N EERR RODEO'!F24+'N EERR PIEDEM'!F24+'N EERR TERRA'!F24+'N EERR UCAFE'!F24+'N EERR BARINAS'!F24+'N EERR LOS NA'!F24</f>
        <v>0</v>
      </c>
      <c r="G24" s="131">
        <f>+'N EERR RODEO'!G24+'N EERR PIEDEM'!G24+'N EERR TERRA'!G24+'N EERR UCAFE'!G24+'N EERR BARINAS'!G24+'N EERR LOS NA'!G24</f>
        <v>0</v>
      </c>
      <c r="H24" s="131">
        <f>+'N EERR RODEO'!H24+'N EERR PIEDEM'!H24+'N EERR TERRA'!H24+'N EERR UCAFE'!H24+'N EERR BARINAS'!H24+'N EERR LOS NA'!H24</f>
        <v>0</v>
      </c>
      <c r="I24" s="131">
        <f>+'N EERR RODEO'!I24+'N EERR PIEDEM'!I24+'N EERR TERRA'!I24+'N EERR UCAFE'!I24+'N EERR BARINAS'!I24+'N EERR LOS NA'!I24</f>
        <v>0</v>
      </c>
      <c r="J24" s="131">
        <f>+'N EERR RODEO'!J24+'N EERR PIEDEM'!J24+'N EERR TERRA'!J24+'N EERR UCAFE'!J24+'N EERR BARINAS'!J24+'N EERR LOS NA'!J24</f>
        <v>0</v>
      </c>
      <c r="K24" s="131">
        <f>+'N EERR RODEO'!K24+'N EERR PIEDEM'!K24+'N EERR TERRA'!K24+'N EERR UCAFE'!K24+'N EERR BARINAS'!K24+'N EERR LOS NA'!K24</f>
        <v>0</v>
      </c>
      <c r="L24" s="131">
        <f>+'N EERR RODEO'!L24+'N EERR PIEDEM'!L24+'N EERR TERRA'!L24+'N EERR UCAFE'!L24+'N EERR BARINAS'!L24+'N EERR LOS NA'!L24</f>
        <v>0</v>
      </c>
      <c r="M24" s="131">
        <f>+'N EERR RODEO'!M24+'N EERR PIEDEM'!M24+'N EERR TERRA'!M24+'N EERR UCAFE'!M24+'N EERR BARINAS'!M24+'N EERR LOS NA'!M24</f>
        <v>0</v>
      </c>
      <c r="N24" s="131">
        <f>+'N EERR RODEO'!N24+'N EERR PIEDEM'!N24+'N EERR TERRA'!N24+'N EERR UCAFE'!N24+'N EERR BARINAS'!N24+'N EERR LOS NA'!N24</f>
        <v>0</v>
      </c>
      <c r="O24" s="194">
        <f t="shared" si="6"/>
        <v>0</v>
      </c>
    </row>
    <row r="25" spans="1:15" s="3" customFormat="1" outlineLevel="1" x14ac:dyDescent="0.3">
      <c r="A25" s="202" t="s">
        <v>110</v>
      </c>
      <c r="B25" s="131">
        <f>+'N EERR RODEO'!B25+'N EERR PIEDEM'!B25+'N EERR TERRA'!B25+'N EERR UCAFE'!B25+'N EERR BARINAS'!B25+'N EERR LOS NA'!B25</f>
        <v>0</v>
      </c>
      <c r="C25" s="131">
        <f>+'N EERR RODEO'!C25+'N EERR PIEDEM'!C25+'N EERR TERRA'!C25+'N EERR UCAFE'!C25+'N EERR BARINAS'!C25+'N EERR LOS NA'!C25</f>
        <v>0</v>
      </c>
      <c r="D25" s="131">
        <f>+'N EERR RODEO'!D25+'N EERR PIEDEM'!D25+'N EERR TERRA'!D25+'N EERR UCAFE'!D25+'N EERR BARINAS'!D25+'N EERR LOS NA'!D25</f>
        <v>0</v>
      </c>
      <c r="E25" s="131">
        <f>+'N EERR RODEO'!E25+'N EERR PIEDEM'!E25+'N EERR TERRA'!E25+'N EERR UCAFE'!E25+'N EERR BARINAS'!E25+'N EERR LOS NA'!E25</f>
        <v>0</v>
      </c>
      <c r="F25" s="131">
        <f>+'N EERR RODEO'!F25+'N EERR PIEDEM'!F25+'N EERR TERRA'!F25+'N EERR UCAFE'!F25+'N EERR BARINAS'!F25+'N EERR LOS NA'!F25</f>
        <v>0</v>
      </c>
      <c r="G25" s="131">
        <f>+'N EERR RODEO'!G25+'N EERR PIEDEM'!G25+'N EERR TERRA'!G25+'N EERR UCAFE'!G25+'N EERR BARINAS'!G25+'N EERR LOS NA'!G25</f>
        <v>0</v>
      </c>
      <c r="H25" s="131">
        <f>+'N EERR RODEO'!H25+'N EERR PIEDEM'!H25+'N EERR TERRA'!H25+'N EERR UCAFE'!H25+'N EERR BARINAS'!H25+'N EERR LOS NA'!H25</f>
        <v>0</v>
      </c>
      <c r="I25" s="131">
        <f>+'N EERR RODEO'!I25+'N EERR PIEDEM'!I25+'N EERR TERRA'!I25+'N EERR UCAFE'!I25+'N EERR BARINAS'!I25+'N EERR LOS NA'!I25</f>
        <v>0</v>
      </c>
      <c r="J25" s="131">
        <f>+'N EERR RODEO'!J25+'N EERR PIEDEM'!J25+'N EERR TERRA'!J25+'N EERR UCAFE'!J25+'N EERR BARINAS'!J25+'N EERR LOS NA'!J25</f>
        <v>0</v>
      </c>
      <c r="K25" s="131">
        <f>+'N EERR RODEO'!K25+'N EERR PIEDEM'!K25+'N EERR TERRA'!K25+'N EERR UCAFE'!K25+'N EERR BARINAS'!K25+'N EERR LOS NA'!K25</f>
        <v>0</v>
      </c>
      <c r="L25" s="131">
        <f>+'N EERR RODEO'!L25+'N EERR PIEDEM'!L25+'N EERR TERRA'!L25+'N EERR UCAFE'!L25+'N EERR BARINAS'!L25+'N EERR LOS NA'!L25</f>
        <v>0</v>
      </c>
      <c r="M25" s="131">
        <f>+'N EERR RODEO'!M25+'N EERR PIEDEM'!M25+'N EERR TERRA'!M25+'N EERR UCAFE'!M25+'N EERR BARINAS'!M25+'N EERR LOS NA'!M25</f>
        <v>0</v>
      </c>
      <c r="N25" s="131">
        <f>+'N EERR RODEO'!N25+'N EERR PIEDEM'!N25+'N EERR TERRA'!N25+'N EERR UCAFE'!N25+'N EERR BARINAS'!N25+'N EERR LOS NA'!N25</f>
        <v>0</v>
      </c>
      <c r="O25" s="194">
        <f t="shared" si="6"/>
        <v>0</v>
      </c>
    </row>
    <row r="26" spans="1:15" s="3" customFormat="1" outlineLevel="1" x14ac:dyDescent="0.3">
      <c r="A26" s="202" t="s">
        <v>111</v>
      </c>
      <c r="B26" s="131">
        <f>+'N EERR RODEO'!B26+'N EERR PIEDEM'!B26+'N EERR TERRA'!B26+'N EERR UCAFE'!B26+'N EERR BARINAS'!B26+'N EERR LOS NA'!B26</f>
        <v>0</v>
      </c>
      <c r="C26" s="131">
        <f>+'N EERR RODEO'!C26+'N EERR PIEDEM'!C26+'N EERR TERRA'!C26+'N EERR UCAFE'!C26+'N EERR BARINAS'!C26+'N EERR LOS NA'!C26</f>
        <v>0</v>
      </c>
      <c r="D26" s="131">
        <f>+'N EERR RODEO'!D26+'N EERR PIEDEM'!D26+'N EERR TERRA'!D26+'N EERR UCAFE'!D26+'N EERR BARINAS'!D26+'N EERR LOS NA'!D26</f>
        <v>0</v>
      </c>
      <c r="E26" s="131">
        <f>+'N EERR RODEO'!E26+'N EERR PIEDEM'!E26+'N EERR TERRA'!E26+'N EERR UCAFE'!E26+'N EERR BARINAS'!E26+'N EERR LOS NA'!E26</f>
        <v>17878.849999999999</v>
      </c>
      <c r="F26" s="131">
        <f>+'N EERR RODEO'!F26+'N EERR PIEDEM'!F26+'N EERR TERRA'!F26+'N EERR UCAFE'!F26+'N EERR BARINAS'!F26+'N EERR LOS NA'!F26</f>
        <v>0</v>
      </c>
      <c r="G26" s="131">
        <f>+'N EERR RODEO'!G26+'N EERR PIEDEM'!G26+'N EERR TERRA'!G26+'N EERR UCAFE'!G26+'N EERR BARINAS'!G26+'N EERR LOS NA'!G26</f>
        <v>0</v>
      </c>
      <c r="H26" s="131">
        <f>+'N EERR RODEO'!H26+'N EERR PIEDEM'!H26+'N EERR TERRA'!H26+'N EERR UCAFE'!H26+'N EERR BARINAS'!H26+'N EERR LOS NA'!H26</f>
        <v>11556.83</v>
      </c>
      <c r="I26" s="131">
        <f>+'N EERR RODEO'!I26+'N EERR PIEDEM'!I26+'N EERR TERRA'!I26+'N EERR UCAFE'!I26+'N EERR BARINAS'!I26+'N EERR LOS NA'!I26</f>
        <v>0</v>
      </c>
      <c r="J26" s="131">
        <f>+'N EERR RODEO'!J26+'N EERR PIEDEM'!J26+'N EERR TERRA'!J26+'N EERR UCAFE'!J26+'N EERR BARINAS'!J26+'N EERR LOS NA'!J26</f>
        <v>0</v>
      </c>
      <c r="K26" s="131">
        <f>+'N EERR RODEO'!K26+'N EERR PIEDEM'!K26+'N EERR TERRA'!K26+'N EERR UCAFE'!K26+'N EERR BARINAS'!K26+'N EERR LOS NA'!K26</f>
        <v>0</v>
      </c>
      <c r="L26" s="131">
        <f>+'N EERR RODEO'!L26+'N EERR PIEDEM'!L26+'N EERR TERRA'!L26+'N EERR UCAFE'!L26+'N EERR BARINAS'!L26+'N EERR LOS NA'!L26</f>
        <v>0</v>
      </c>
      <c r="M26" s="131">
        <f>+'N EERR RODEO'!M26+'N EERR PIEDEM'!M26+'N EERR TERRA'!M26+'N EERR UCAFE'!M26+'N EERR BARINAS'!M26+'N EERR LOS NA'!M26</f>
        <v>0</v>
      </c>
      <c r="N26" s="131">
        <f>+'N EERR RODEO'!N26+'N EERR PIEDEM'!N26+'N EERR TERRA'!N26+'N EERR UCAFE'!N26+'N EERR BARINAS'!N26+'N EERR LOS NA'!N26</f>
        <v>0</v>
      </c>
      <c r="O26" s="194">
        <f t="shared" si="6"/>
        <v>29435.68</v>
      </c>
    </row>
    <row r="27" spans="1:15" s="3" customFormat="1" outlineLevel="1" x14ac:dyDescent="0.3">
      <c r="A27" s="202" t="s">
        <v>112</v>
      </c>
      <c r="B27" s="131">
        <f>+'N EERR RODEO'!B27+'N EERR PIEDEM'!B27+'N EERR TERRA'!B27+'N EERR UCAFE'!B27+'N EERR BARINAS'!B27+'N EERR LOS NA'!B27</f>
        <v>0</v>
      </c>
      <c r="C27" s="131">
        <f>+'N EERR RODEO'!C27+'N EERR PIEDEM'!C27+'N EERR TERRA'!C27+'N EERR UCAFE'!C27+'N EERR BARINAS'!C27+'N EERR LOS NA'!C27</f>
        <v>0.99482678812790493</v>
      </c>
      <c r="D27" s="131">
        <f>+'N EERR RODEO'!D27+'N EERR PIEDEM'!D27+'N EERR TERRA'!D27+'N EERR UCAFE'!D27+'N EERR BARINAS'!D27+'N EERR LOS NA'!D27</f>
        <v>76.768742438260631</v>
      </c>
      <c r="E27" s="131">
        <f>+'N EERR RODEO'!E27+'N EERR PIEDEM'!E27+'N EERR TERRA'!E27+'N EERR UCAFE'!E27+'N EERR BARINAS'!E27+'N EERR LOS NA'!E27</f>
        <v>57.993141045358826</v>
      </c>
      <c r="F27" s="131">
        <f>+'N EERR RODEO'!F27+'N EERR PIEDEM'!F27+'N EERR TERRA'!F27+'N EERR UCAFE'!F27+'N EERR BARINAS'!F27+'N EERR LOS NA'!F27</f>
        <v>605.58613188010884</v>
      </c>
      <c r="G27" s="131">
        <f>+'N EERR RODEO'!G27+'N EERR PIEDEM'!G27+'N EERR TERRA'!G27+'N EERR UCAFE'!G27+'N EERR BARINAS'!G27+'N EERR LOS NA'!G27</f>
        <v>281.73324106568407</v>
      </c>
      <c r="H27" s="131">
        <f>+'N EERR RODEO'!H27+'N EERR PIEDEM'!H27+'N EERR TERRA'!H27+'N EERR UCAFE'!H27+'N EERR BARINAS'!H27+'N EERR LOS NA'!H27</f>
        <v>5.8276203870234866</v>
      </c>
      <c r="I27" s="131">
        <f>+'N EERR RODEO'!I27+'N EERR PIEDEM'!I27+'N EERR TERRA'!I27+'N EERR UCAFE'!I27+'N EERR BARINAS'!I27+'N EERR LOS NA'!I27</f>
        <v>0</v>
      </c>
      <c r="J27" s="131">
        <f>+'N EERR RODEO'!J27+'N EERR PIEDEM'!J27+'N EERR TERRA'!J27+'N EERR UCAFE'!J27+'N EERR BARINAS'!J27+'N EERR LOS NA'!J27</f>
        <v>0</v>
      </c>
      <c r="K27" s="131">
        <f>+'N EERR RODEO'!K27+'N EERR PIEDEM'!K27+'N EERR TERRA'!K27+'N EERR UCAFE'!K27+'N EERR BARINAS'!K27+'N EERR LOS NA'!K27</f>
        <v>0</v>
      </c>
      <c r="L27" s="131">
        <f>+'N EERR RODEO'!L27+'N EERR PIEDEM'!L27+'N EERR TERRA'!L27+'N EERR UCAFE'!L27+'N EERR BARINAS'!L27+'N EERR LOS NA'!L27</f>
        <v>0</v>
      </c>
      <c r="M27" s="131">
        <f>+'N EERR RODEO'!M27+'N EERR PIEDEM'!M27+'N EERR TERRA'!M27+'N EERR UCAFE'!M27+'N EERR BARINAS'!M27+'N EERR LOS NA'!M27</f>
        <v>0</v>
      </c>
      <c r="N27" s="131">
        <f>+'N EERR RODEO'!N27+'N EERR PIEDEM'!N27+'N EERR TERRA'!N27+'N EERR UCAFE'!N27+'N EERR BARINAS'!N27+'N EERR LOS NA'!N27</f>
        <v>0</v>
      </c>
      <c r="O27" s="194">
        <f t="shared" si="6"/>
        <v>1028.9037036045638</v>
      </c>
    </row>
    <row r="28" spans="1:15" ht="15.6" customHeight="1" x14ac:dyDescent="0.3">
      <c r="A28" s="203"/>
      <c r="B28" s="131">
        <f>+'N EERR RODEO'!B28+'N EERR PIEDEM'!B28+'N EERR TERRA'!B28+'N EERR UCAFE'!B28+'N EERR BARINAS'!B28+'N EERR LOS NA'!B28</f>
        <v>0</v>
      </c>
      <c r="C28" s="131">
        <f>+'N EERR RODEO'!C28+'N EERR PIEDEM'!C28+'N EERR TERRA'!C28+'N EERR UCAFE'!C28+'N EERR BARINAS'!C28+'N EERR LOS NA'!C28</f>
        <v>0</v>
      </c>
      <c r="D28" s="131">
        <f>+'N EERR RODEO'!D28+'N EERR PIEDEM'!D28+'N EERR TERRA'!D28+'N EERR UCAFE'!D28+'N EERR BARINAS'!D28+'N EERR LOS NA'!D28</f>
        <v>0</v>
      </c>
      <c r="E28" s="131">
        <f>+'N EERR RODEO'!E28+'N EERR PIEDEM'!E28+'N EERR TERRA'!E28+'N EERR UCAFE'!E28+'N EERR BARINAS'!E28+'N EERR LOS NA'!E28</f>
        <v>0</v>
      </c>
      <c r="F28" s="131">
        <f>+'N EERR RODEO'!F28+'N EERR PIEDEM'!F28+'N EERR TERRA'!F28+'N EERR UCAFE'!F28+'N EERR BARINAS'!F28+'N EERR LOS NA'!F28</f>
        <v>0</v>
      </c>
      <c r="G28" s="131">
        <f>+'N EERR RODEO'!G28+'N EERR PIEDEM'!G28+'N EERR TERRA'!G28+'N EERR UCAFE'!G28+'N EERR BARINAS'!G28+'N EERR LOS NA'!G28</f>
        <v>0</v>
      </c>
      <c r="H28" s="131">
        <f>+'N EERR RODEO'!H28+'N EERR PIEDEM'!H28+'N EERR TERRA'!H28+'N EERR UCAFE'!H28+'N EERR BARINAS'!H28+'N EERR LOS NA'!H28</f>
        <v>0</v>
      </c>
      <c r="I28" s="131">
        <f>+'N EERR RODEO'!I28+'N EERR PIEDEM'!I28+'N EERR TERRA'!I28+'N EERR UCAFE'!I28+'N EERR BARINAS'!I28+'N EERR LOS NA'!I28</f>
        <v>0</v>
      </c>
      <c r="J28" s="131">
        <f>+'N EERR RODEO'!J28+'N EERR PIEDEM'!J28+'N EERR TERRA'!J28+'N EERR UCAFE'!J28+'N EERR BARINAS'!J28+'N EERR LOS NA'!J28</f>
        <v>0</v>
      </c>
      <c r="K28" s="131">
        <f>+'N EERR RODEO'!K28+'N EERR PIEDEM'!K28+'N EERR TERRA'!K28+'N EERR UCAFE'!K28+'N EERR BARINAS'!K28+'N EERR LOS NA'!K28</f>
        <v>0</v>
      </c>
      <c r="L28" s="131">
        <f>+'N EERR RODEO'!L28+'N EERR PIEDEM'!L28+'N EERR TERRA'!L28+'N EERR UCAFE'!L28+'N EERR BARINAS'!L28+'N EERR LOS NA'!L28</f>
        <v>0</v>
      </c>
      <c r="M28" s="131">
        <f>+'N EERR RODEO'!M28+'N EERR PIEDEM'!M28+'N EERR TERRA'!M28+'N EERR UCAFE'!M28+'N EERR BARINAS'!M28+'N EERR LOS NA'!M28</f>
        <v>0</v>
      </c>
      <c r="N28" s="131">
        <f>+'N EERR RODEO'!N28+'N EERR PIEDEM'!N28+'N EERR TERRA'!N28+'N EERR UCAFE'!N28+'N EERR BARINAS'!N28+'N EERR LOS NA'!N28</f>
        <v>0</v>
      </c>
      <c r="O28" s="194">
        <f t="shared" si="6"/>
        <v>0</v>
      </c>
    </row>
    <row r="29" spans="1:15" s="28" customFormat="1" ht="18" customHeight="1" x14ac:dyDescent="0.3">
      <c r="A29" s="200" t="s">
        <v>47</v>
      </c>
      <c r="B29" s="184">
        <f>+SUM(B30:B33)</f>
        <v>0</v>
      </c>
      <c r="C29" s="184">
        <f>+SUM(C30:C33)</f>
        <v>42393.53860152937</v>
      </c>
      <c r="D29" s="184">
        <f t="shared" ref="D29:H29" si="7">+SUM(D30:D33)</f>
        <v>55925.749772969895</v>
      </c>
      <c r="E29" s="184">
        <f t="shared" si="7"/>
        <v>54258.263174802232</v>
      </c>
      <c r="F29" s="184">
        <f t="shared" si="7"/>
        <v>73500.048258933442</v>
      </c>
      <c r="G29" s="184">
        <f t="shared" si="7"/>
        <v>80130.75463136808</v>
      </c>
      <c r="H29" s="184">
        <f t="shared" si="7"/>
        <v>65852.504163004225</v>
      </c>
      <c r="I29" s="184">
        <f t="shared" ref="I29:K29" si="8">+SUM(I30:I33)</f>
        <v>0</v>
      </c>
      <c r="J29" s="184">
        <f t="shared" si="8"/>
        <v>0</v>
      </c>
      <c r="K29" s="184">
        <f t="shared" si="8"/>
        <v>0</v>
      </c>
      <c r="L29" s="184">
        <f t="shared" ref="L29:N29" si="9">+SUM(L30:L33)</f>
        <v>0</v>
      </c>
      <c r="M29" s="184">
        <f t="shared" si="9"/>
        <v>0</v>
      </c>
      <c r="N29" s="184">
        <f t="shared" si="9"/>
        <v>0</v>
      </c>
      <c r="O29" s="201">
        <f>+SUM(C29:N29)</f>
        <v>372060.85860260727</v>
      </c>
    </row>
    <row r="30" spans="1:15" outlineLevel="1" x14ac:dyDescent="0.3">
      <c r="A30" s="202" t="s">
        <v>245</v>
      </c>
      <c r="B30" s="131">
        <f>+'N EERR RODEO'!B30+'N EERR PIEDEM'!B30+'N EERR TERRA'!B30+'N EERR UCAFE'!B30+'N EERR BARINAS'!B30+'N EERR LOS NA'!B30</f>
        <v>0</v>
      </c>
      <c r="C30" s="131">
        <f>+'N EERR RODEO'!C30+'N EERR PIEDEM'!C30+'N EERR TERRA'!C30+'N EERR UCAFE'!C30+'N EERR BARINAS'!C30+'N EERR LOS NA'!C30</f>
        <v>42006.979999999996</v>
      </c>
      <c r="D30" s="131">
        <f>+'N EERR RODEO'!D30+'N EERR PIEDEM'!D30+'N EERR TERRA'!D30+'N EERR UCAFE'!D30+'N EERR BARINAS'!D30+'N EERR LOS NA'!D30</f>
        <v>55387.3</v>
      </c>
      <c r="E30" s="131">
        <f>+'N EERR RODEO'!E30+'N EERR PIEDEM'!E30+'N EERR TERRA'!E30+'N EERR UCAFE'!E30+'N EERR BARINAS'!E30+'N EERR LOS NA'!E30</f>
        <v>53355.21</v>
      </c>
      <c r="F30" s="131">
        <f>+'N EERR RODEO'!F30+'N EERR PIEDEM'!F30+'N EERR TERRA'!F30+'N EERR UCAFE'!F30+'N EERR BARINAS'!F30+'N EERR LOS NA'!F30</f>
        <v>72991.03</v>
      </c>
      <c r="G30" s="131">
        <f>+'N EERR RODEO'!G30+'N EERR PIEDEM'!G30+'N EERR TERRA'!G30+'N EERR UCAFE'!G30+'N EERR BARINAS'!G30+'N EERR LOS NA'!G30</f>
        <v>79499.990000000005</v>
      </c>
      <c r="H30" s="131">
        <f>+'N EERR RODEO'!H30+'N EERR PIEDEM'!H30+'N EERR TERRA'!H30+'N EERR UCAFE'!H30+'N EERR BARINAS'!H30+'N EERR LOS NA'!H30</f>
        <v>65390.1</v>
      </c>
      <c r="I30" s="131">
        <f>+'N EERR RODEO'!I30+'N EERR PIEDEM'!I30+'N EERR TERRA'!I30+'N EERR UCAFE'!I30+'N EERR BARINAS'!I30+'N EERR LOS NA'!I30</f>
        <v>0</v>
      </c>
      <c r="J30" s="131">
        <f>+'N EERR RODEO'!J30+'N EERR PIEDEM'!J30+'N EERR TERRA'!J30+'N EERR UCAFE'!J30+'N EERR BARINAS'!J30+'N EERR LOS NA'!J30</f>
        <v>0</v>
      </c>
      <c r="K30" s="131">
        <f>+'N EERR RODEO'!K30+'N EERR PIEDEM'!K30+'N EERR TERRA'!K30+'N EERR UCAFE'!K30+'N EERR BARINAS'!K30+'N EERR LOS NA'!K30</f>
        <v>0</v>
      </c>
      <c r="L30" s="131">
        <f>+'N EERR RODEO'!L30+'N EERR PIEDEM'!L30+'N EERR TERRA'!L30+'N EERR UCAFE'!L30+'N EERR BARINAS'!L30+'N EERR LOS NA'!L30</f>
        <v>0</v>
      </c>
      <c r="M30" s="131">
        <f>+'N EERR RODEO'!M30+'N EERR PIEDEM'!M30+'N EERR TERRA'!M30+'N EERR UCAFE'!M30+'N EERR BARINAS'!M30+'N EERR LOS NA'!M30</f>
        <v>0</v>
      </c>
      <c r="N30" s="131">
        <f>+'N EERR RODEO'!N30+'N EERR PIEDEM'!N30+'N EERR TERRA'!N30+'N EERR UCAFE'!N30+'N EERR BARINAS'!N30+'N EERR LOS NA'!N30</f>
        <v>0</v>
      </c>
      <c r="O30" s="194">
        <f t="shared" si="2"/>
        <v>368630.61</v>
      </c>
    </row>
    <row r="31" spans="1:15" outlineLevel="1" x14ac:dyDescent="0.3">
      <c r="A31" s="202" t="s">
        <v>246</v>
      </c>
      <c r="B31" s="131">
        <f>+'N EERR RODEO'!B31+'N EERR PIEDEM'!B31+'N EERR TERRA'!B31+'N EERR UCAFE'!B31+'N EERR BARINAS'!B31+'N EERR LOS NA'!B31</f>
        <v>0</v>
      </c>
      <c r="C31" s="131">
        <f>+'N EERR RODEO'!C31+'N EERR PIEDEM'!C31+'N EERR TERRA'!C31+'N EERR UCAFE'!C31+'N EERR BARINAS'!C31+'N EERR LOS NA'!C31</f>
        <v>386.55860152937487</v>
      </c>
      <c r="D31" s="131">
        <f>+'N EERR RODEO'!D31+'N EERR PIEDEM'!D31+'N EERR TERRA'!D31+'N EERR UCAFE'!D31+'N EERR BARINAS'!D31+'N EERR LOS NA'!D31</f>
        <v>538.44977296989543</v>
      </c>
      <c r="E31" s="131">
        <f>+'N EERR RODEO'!E31+'N EERR PIEDEM'!E31+'N EERR TERRA'!E31+'N EERR UCAFE'!E31+'N EERR BARINAS'!E31+'N EERR LOS NA'!E31</f>
        <v>903.05317480223061</v>
      </c>
      <c r="F31" s="131">
        <f>+'N EERR RODEO'!F31+'N EERR PIEDEM'!F31+'N EERR TERRA'!F31+'N EERR UCAFE'!F31+'N EERR BARINAS'!F31+'N EERR LOS NA'!F31</f>
        <v>509.0182589334371</v>
      </c>
      <c r="G31" s="131">
        <f>+'N EERR RODEO'!G31+'N EERR PIEDEM'!G31+'N EERR TERRA'!G31+'N EERR UCAFE'!G31+'N EERR BARINAS'!G31+'N EERR LOS NA'!G31</f>
        <v>630.76463136807627</v>
      </c>
      <c r="H31" s="131">
        <f>+'N EERR RODEO'!H31+'N EERR PIEDEM'!H31+'N EERR TERRA'!H31+'N EERR UCAFE'!H31+'N EERR BARINAS'!H31+'N EERR LOS NA'!H31</f>
        <v>462.4041630042326</v>
      </c>
      <c r="I31" s="131">
        <f>+'N EERR RODEO'!I31+'N EERR PIEDEM'!I31+'N EERR TERRA'!I31+'N EERR UCAFE'!I31+'N EERR BARINAS'!I31+'N EERR LOS NA'!I31</f>
        <v>0</v>
      </c>
      <c r="J31" s="131">
        <f>+'N EERR RODEO'!J31+'N EERR PIEDEM'!J31+'N EERR TERRA'!J31+'N EERR UCAFE'!J31+'N EERR BARINAS'!J31+'N EERR LOS NA'!J31</f>
        <v>0</v>
      </c>
      <c r="K31" s="131">
        <f>+'N EERR RODEO'!K31+'N EERR PIEDEM'!K31+'N EERR TERRA'!K31+'N EERR UCAFE'!K31+'N EERR BARINAS'!K31+'N EERR LOS NA'!K31</f>
        <v>0</v>
      </c>
      <c r="L31" s="131">
        <f>+'N EERR RODEO'!L31+'N EERR PIEDEM'!L31+'N EERR TERRA'!L31+'N EERR UCAFE'!L31+'N EERR BARINAS'!L31+'N EERR LOS NA'!L31</f>
        <v>0</v>
      </c>
      <c r="M31" s="131">
        <f>+'N EERR RODEO'!M31+'N EERR PIEDEM'!M31+'N EERR TERRA'!M31+'N EERR UCAFE'!M31+'N EERR BARINAS'!M31+'N EERR LOS NA'!M31</f>
        <v>0</v>
      </c>
      <c r="N31" s="131">
        <f>+'N EERR RODEO'!N31+'N EERR PIEDEM'!N31+'N EERR TERRA'!N31+'N EERR UCAFE'!N31+'N EERR BARINAS'!N31+'N EERR LOS NA'!N31</f>
        <v>0</v>
      </c>
      <c r="O31" s="194">
        <f t="shared" si="2"/>
        <v>3430.2486026072465</v>
      </c>
    </row>
    <row r="32" spans="1:15" s="3" customFormat="1" outlineLevel="1" x14ac:dyDescent="0.3">
      <c r="A32" s="202" t="s">
        <v>247</v>
      </c>
      <c r="B32" s="131">
        <f>+'N EERR RODEO'!B32+'N EERR PIEDEM'!B32+'N EERR TERRA'!B32+'N EERR UCAFE'!B32+'N EERR BARINAS'!B32+'N EERR LOS NA'!B32</f>
        <v>0</v>
      </c>
      <c r="C32" s="131">
        <f>+'N EERR RODEO'!C32+'N EERR PIEDEM'!C32+'N EERR TERRA'!C32+'N EERR UCAFE'!C32+'N EERR BARINAS'!C32+'N EERR LOS NA'!C32</f>
        <v>0</v>
      </c>
      <c r="D32" s="131">
        <f>+'N EERR RODEO'!D32+'N EERR PIEDEM'!D32+'N EERR TERRA'!D32+'N EERR UCAFE'!D32+'N EERR BARINAS'!D32+'N EERR LOS NA'!D32</f>
        <v>0</v>
      </c>
      <c r="E32" s="131">
        <f>+'N EERR RODEO'!E32+'N EERR PIEDEM'!E32+'N EERR TERRA'!E32+'N EERR UCAFE'!E32+'N EERR BARINAS'!E32+'N EERR LOS NA'!E32</f>
        <v>0</v>
      </c>
      <c r="F32" s="131">
        <f>+'N EERR RODEO'!F32+'N EERR PIEDEM'!F32+'N EERR TERRA'!F32+'N EERR UCAFE'!F32+'N EERR BARINAS'!F32+'N EERR LOS NA'!F32</f>
        <v>0</v>
      </c>
      <c r="G32" s="131">
        <f>+'N EERR RODEO'!G32+'N EERR PIEDEM'!G32+'N EERR TERRA'!G32+'N EERR UCAFE'!G32+'N EERR BARINAS'!G32+'N EERR LOS NA'!G32</f>
        <v>0</v>
      </c>
      <c r="H32" s="131">
        <f>+'N EERR RODEO'!H32+'N EERR PIEDEM'!H32+'N EERR TERRA'!H32+'N EERR UCAFE'!H32+'N EERR BARINAS'!H32+'N EERR LOS NA'!H32</f>
        <v>0</v>
      </c>
      <c r="I32" s="131">
        <f>+'N EERR RODEO'!I32+'N EERR PIEDEM'!I32+'N EERR TERRA'!I32+'N EERR UCAFE'!I32+'N EERR BARINAS'!I32+'N EERR LOS NA'!I32</f>
        <v>0</v>
      </c>
      <c r="J32" s="131">
        <f>+'N EERR RODEO'!J32+'N EERR PIEDEM'!J32+'N EERR TERRA'!J32+'N EERR UCAFE'!J32+'N EERR BARINAS'!J32+'N EERR LOS NA'!J32</f>
        <v>0</v>
      </c>
      <c r="K32" s="131">
        <f>+'N EERR RODEO'!K32+'N EERR PIEDEM'!K32+'N EERR TERRA'!K32+'N EERR UCAFE'!K32+'N EERR BARINAS'!K32+'N EERR LOS NA'!K32</f>
        <v>0</v>
      </c>
      <c r="L32" s="131">
        <f>+'N EERR RODEO'!L32+'N EERR PIEDEM'!L32+'N EERR TERRA'!L32+'N EERR UCAFE'!L32+'N EERR BARINAS'!L32+'N EERR LOS NA'!L32</f>
        <v>0</v>
      </c>
      <c r="M32" s="131">
        <f>+'N EERR RODEO'!M32+'N EERR PIEDEM'!M32+'N EERR TERRA'!M32+'N EERR UCAFE'!M32+'N EERR BARINAS'!M32+'N EERR LOS NA'!M32</f>
        <v>0</v>
      </c>
      <c r="N32" s="131">
        <f>+'N EERR RODEO'!N32+'N EERR PIEDEM'!N32+'N EERR TERRA'!N32+'N EERR UCAFE'!N32+'N EERR BARINAS'!N32+'N EERR LOS NA'!N32</f>
        <v>0</v>
      </c>
      <c r="O32" s="194">
        <f t="shared" si="2"/>
        <v>0</v>
      </c>
    </row>
    <row r="33" spans="1:15" s="6" customFormat="1" ht="14.4" customHeight="1" x14ac:dyDescent="0.3">
      <c r="A33" s="204"/>
      <c r="B33" s="131">
        <f>+'N EERR RODEO'!B33+'N EERR PIEDEM'!B33+'N EERR TERRA'!B33+'N EERR UCAFE'!B33+'N EERR BARINAS'!B33+'N EERR LOS NA'!B33</f>
        <v>0</v>
      </c>
      <c r="C33" s="131">
        <f>+'N EERR RODEO'!C33+'N EERR PIEDEM'!C33+'N EERR TERRA'!C33+'N EERR UCAFE'!C33+'N EERR BARINAS'!C33+'N EERR LOS NA'!C33</f>
        <v>0</v>
      </c>
      <c r="D33" s="131">
        <f>+'N EERR RODEO'!D33+'N EERR PIEDEM'!D33+'N EERR TERRA'!D33+'N EERR UCAFE'!D33+'N EERR BARINAS'!D33+'N EERR LOS NA'!D33</f>
        <v>0</v>
      </c>
      <c r="E33" s="131">
        <f>+'N EERR RODEO'!E33+'N EERR PIEDEM'!E33+'N EERR TERRA'!E33+'N EERR UCAFE'!E33+'N EERR BARINAS'!E33+'N EERR LOS NA'!E33</f>
        <v>0</v>
      </c>
      <c r="F33" s="131">
        <f>+'N EERR RODEO'!F33+'N EERR PIEDEM'!F33+'N EERR TERRA'!F33+'N EERR UCAFE'!F33+'N EERR BARINAS'!F33+'N EERR LOS NA'!F33</f>
        <v>0</v>
      </c>
      <c r="G33" s="131">
        <f>+'N EERR RODEO'!G33+'N EERR PIEDEM'!G33+'N EERR TERRA'!G33+'N EERR UCAFE'!G33+'N EERR BARINAS'!G33+'N EERR LOS NA'!G33</f>
        <v>0</v>
      </c>
      <c r="H33" s="131">
        <f>+'N EERR RODEO'!H33+'N EERR PIEDEM'!H33+'N EERR TERRA'!H33+'N EERR UCAFE'!H33+'N EERR BARINAS'!H33+'N EERR LOS NA'!H33</f>
        <v>0</v>
      </c>
      <c r="I33" s="131">
        <f>+'N EERR RODEO'!I33+'N EERR PIEDEM'!I33+'N EERR TERRA'!I33+'N EERR UCAFE'!I33+'N EERR BARINAS'!I33+'N EERR LOS NA'!I33</f>
        <v>0</v>
      </c>
      <c r="J33" s="131">
        <f>+'N EERR RODEO'!J33+'N EERR PIEDEM'!J33+'N EERR TERRA'!J33+'N EERR UCAFE'!J33+'N EERR BARINAS'!J33+'N EERR LOS NA'!J33</f>
        <v>0</v>
      </c>
      <c r="K33" s="131">
        <f>+'N EERR RODEO'!K33+'N EERR PIEDEM'!K33+'N EERR TERRA'!K33+'N EERR UCAFE'!K33+'N EERR BARINAS'!K33+'N EERR LOS NA'!K33</f>
        <v>0</v>
      </c>
      <c r="L33" s="131">
        <f>+'N EERR RODEO'!L33+'N EERR PIEDEM'!L33+'N EERR TERRA'!L33+'N EERR UCAFE'!L33+'N EERR BARINAS'!L33+'N EERR LOS NA'!L33</f>
        <v>0</v>
      </c>
      <c r="M33" s="131">
        <f>+'N EERR RODEO'!M33+'N EERR PIEDEM'!M33+'N EERR TERRA'!M33+'N EERR UCAFE'!M33+'N EERR BARINAS'!M33+'N EERR LOS NA'!M33</f>
        <v>0</v>
      </c>
      <c r="N33" s="131">
        <f>+'N EERR RODEO'!N33+'N EERR PIEDEM'!N33+'N EERR TERRA'!N33+'N EERR UCAFE'!N33+'N EERR BARINAS'!N33+'N EERR LOS NA'!N33</f>
        <v>0</v>
      </c>
      <c r="O33" s="194">
        <f t="shared" si="2"/>
        <v>0</v>
      </c>
    </row>
    <row r="34" spans="1:15" s="182" customFormat="1" ht="18.600000000000001" thickBot="1" x14ac:dyDescent="0.4">
      <c r="A34" s="218" t="s">
        <v>59</v>
      </c>
      <c r="B34" s="181">
        <f>+B4-B29</f>
        <v>0</v>
      </c>
      <c r="C34" s="181">
        <f t="shared" ref="C34:H34" si="10">+C4-C29</f>
        <v>27335.349636701685</v>
      </c>
      <c r="D34" s="181">
        <f t="shared" si="10"/>
        <v>35208.040745619408</v>
      </c>
      <c r="E34" s="181">
        <f t="shared" si="10"/>
        <v>71349.70059973278</v>
      </c>
      <c r="F34" s="181">
        <f t="shared" si="10"/>
        <v>44763.687242741129</v>
      </c>
      <c r="G34" s="181">
        <f t="shared" si="10"/>
        <v>52722.634143680611</v>
      </c>
      <c r="H34" s="181">
        <f t="shared" si="10"/>
        <v>63903.002749805382</v>
      </c>
      <c r="I34" s="181">
        <f t="shared" ref="I34:K34" si="11">+I4-I29</f>
        <v>0</v>
      </c>
      <c r="J34" s="181">
        <f t="shared" si="11"/>
        <v>0</v>
      </c>
      <c r="K34" s="181">
        <f t="shared" si="11"/>
        <v>0</v>
      </c>
      <c r="L34" s="181">
        <f t="shared" ref="L34:N34" si="12">+L4-L29</f>
        <v>0</v>
      </c>
      <c r="M34" s="181">
        <f t="shared" si="12"/>
        <v>0</v>
      </c>
      <c r="N34" s="181">
        <f t="shared" si="12"/>
        <v>0</v>
      </c>
      <c r="O34" s="219">
        <f t="shared" si="2"/>
        <v>295282.41511828103</v>
      </c>
    </row>
    <row r="35" spans="1:15" s="3" customFormat="1" ht="15" thickTop="1" x14ac:dyDescent="0.3">
      <c r="A35" s="205"/>
      <c r="B35" s="133"/>
      <c r="C35" s="133"/>
      <c r="D35" s="133"/>
      <c r="E35" s="133"/>
      <c r="F35" s="133"/>
      <c r="G35" s="133"/>
      <c r="H35" s="133"/>
      <c r="I35" s="133"/>
      <c r="J35" s="133"/>
      <c r="K35" s="133"/>
      <c r="L35" s="133"/>
      <c r="M35" s="133"/>
      <c r="N35" s="133"/>
      <c r="O35" s="206">
        <f t="shared" si="2"/>
        <v>0</v>
      </c>
    </row>
    <row r="36" spans="1:15" s="190" customFormat="1" ht="18" x14ac:dyDescent="0.35">
      <c r="A36" s="200" t="s">
        <v>248</v>
      </c>
      <c r="B36" s="184">
        <f>+B37+B193</f>
        <v>0</v>
      </c>
      <c r="C36" s="184">
        <f>+C37+C193</f>
        <v>28302.739047010684</v>
      </c>
      <c r="D36" s="184">
        <f t="shared" ref="D36:H36" si="13">+D37+D193</f>
        <v>26449.955968258484</v>
      </c>
      <c r="E36" s="184">
        <f t="shared" si="13"/>
        <v>33355.083099085889</v>
      </c>
      <c r="F36" s="184">
        <f t="shared" si="13"/>
        <v>34984.954132035811</v>
      </c>
      <c r="G36" s="184">
        <f t="shared" si="13"/>
        <v>36830.522241036437</v>
      </c>
      <c r="H36" s="184">
        <f t="shared" si="13"/>
        <v>37042.6452515247</v>
      </c>
      <c r="I36" s="184">
        <f t="shared" ref="I36:K36" si="14">+I37+I193</f>
        <v>0</v>
      </c>
      <c r="J36" s="184">
        <f t="shared" si="14"/>
        <v>0</v>
      </c>
      <c r="K36" s="184">
        <f t="shared" si="14"/>
        <v>0</v>
      </c>
      <c r="L36" s="184">
        <f t="shared" ref="L36:N36" si="15">+L37+L193</f>
        <v>0</v>
      </c>
      <c r="M36" s="184">
        <f t="shared" si="15"/>
        <v>0</v>
      </c>
      <c r="N36" s="184">
        <f t="shared" si="15"/>
        <v>0</v>
      </c>
      <c r="O36" s="201">
        <f t="shared" si="2"/>
        <v>196965.89973895199</v>
      </c>
    </row>
    <row r="37" spans="1:15" s="188" customFormat="1" ht="17.399999999999999" x14ac:dyDescent="0.35">
      <c r="A37" s="207" t="s">
        <v>101</v>
      </c>
      <c r="B37" s="189">
        <f>+B38+B95+B139+B172+B188</f>
        <v>0</v>
      </c>
      <c r="C37" s="189">
        <f>+C38+C95+C139+C172+C188</f>
        <v>27775.618089762818</v>
      </c>
      <c r="D37" s="189">
        <f t="shared" ref="D37:H37" si="16">+D38+D95+D139+D172+D188</f>
        <v>26426.137973809691</v>
      </c>
      <c r="E37" s="189">
        <f t="shared" si="16"/>
        <v>33322.575638186281</v>
      </c>
      <c r="F37" s="189">
        <f t="shared" si="16"/>
        <v>34705.620381159984</v>
      </c>
      <c r="G37" s="189">
        <f t="shared" si="16"/>
        <v>36736.204079516872</v>
      </c>
      <c r="H37" s="189">
        <f t="shared" si="16"/>
        <v>36968.430738752388</v>
      </c>
      <c r="I37" s="189">
        <f t="shared" ref="I37:K37" si="17">+I38+I95+I139+I172+I188</f>
        <v>0</v>
      </c>
      <c r="J37" s="189">
        <f t="shared" si="17"/>
        <v>0</v>
      </c>
      <c r="K37" s="189">
        <f t="shared" si="17"/>
        <v>0</v>
      </c>
      <c r="L37" s="189">
        <f t="shared" ref="L37:N37" si="18">+L38+L95+L139+L172+L188</f>
        <v>0</v>
      </c>
      <c r="M37" s="189">
        <f t="shared" si="18"/>
        <v>0</v>
      </c>
      <c r="N37" s="189">
        <f t="shared" si="18"/>
        <v>0</v>
      </c>
      <c r="O37" s="208">
        <f t="shared" si="2"/>
        <v>195934.58690118804</v>
      </c>
    </row>
    <row r="38" spans="1:15" s="187" customFormat="1" ht="15.6" x14ac:dyDescent="0.3">
      <c r="A38" s="209" t="s">
        <v>60</v>
      </c>
      <c r="B38" s="186">
        <f>+SUM(B39:B94)</f>
        <v>0</v>
      </c>
      <c r="C38" s="186">
        <f>+SUM(C39:C94)</f>
        <v>14706.250967801663</v>
      </c>
      <c r="D38" s="186">
        <f t="shared" ref="D38:H38" si="19">+SUM(D39:D94)</f>
        <v>16881.742999786489</v>
      </c>
      <c r="E38" s="186">
        <f t="shared" si="19"/>
        <v>17274.891785801607</v>
      </c>
      <c r="F38" s="186">
        <f t="shared" si="19"/>
        <v>18902.095126041258</v>
      </c>
      <c r="G38" s="186">
        <f t="shared" si="19"/>
        <v>20101.713385974141</v>
      </c>
      <c r="H38" s="186">
        <f t="shared" si="19"/>
        <v>21604.81502021664</v>
      </c>
      <c r="I38" s="186">
        <f t="shared" ref="I38:K38" si="20">+SUM(I39:I94)</f>
        <v>0</v>
      </c>
      <c r="J38" s="186">
        <f t="shared" si="20"/>
        <v>0</v>
      </c>
      <c r="K38" s="186">
        <f t="shared" si="20"/>
        <v>0</v>
      </c>
      <c r="L38" s="186">
        <f t="shared" ref="L38:N38" si="21">+SUM(L39:L94)</f>
        <v>0</v>
      </c>
      <c r="M38" s="186">
        <f t="shared" si="21"/>
        <v>0</v>
      </c>
      <c r="N38" s="186">
        <f t="shared" si="21"/>
        <v>0</v>
      </c>
      <c r="O38" s="210">
        <f>+SUM(O39:O94)</f>
        <v>109471.50928562181</v>
      </c>
    </row>
    <row r="39" spans="1:15" outlineLevel="1" x14ac:dyDescent="0.3">
      <c r="A39" s="203" t="s">
        <v>61</v>
      </c>
      <c r="B39" s="131">
        <f>+'N EERR RODEO'!B39+'N EERR PIEDEM'!B39+'N EERR TERRA'!B39+'N EERR UCAFE'!B39+'N EERR BARINAS'!B39+'N EERR LOS NA'!B39</f>
        <v>0</v>
      </c>
      <c r="C39" s="131">
        <f>+'N EERR RODEO'!C39+'N EERR PIEDEM'!C39+'N EERR TERRA'!C39+'N EERR UCAFE'!C39+'N EERR BARINAS'!C39+'N EERR LOS NA'!C39</f>
        <v>178.34757244163015</v>
      </c>
      <c r="D39" s="131">
        <f>+'N EERR RODEO'!D39+'N EERR PIEDEM'!D39+'N EERR TERRA'!D39+'N EERR UCAFE'!D39+'N EERR BARINAS'!D39+'N EERR LOS NA'!D39</f>
        <v>388.96865845847276</v>
      </c>
      <c r="E39" s="131">
        <f>+'N EERR RODEO'!E39+'N EERR PIEDEM'!E39+'N EERR TERRA'!E39+'N EERR UCAFE'!E39+'N EERR BARINAS'!E39+'N EERR LOS NA'!E39</f>
        <v>279.89128283999406</v>
      </c>
      <c r="F39" s="131">
        <f>+'N EERR RODEO'!F39+'N EERR PIEDEM'!F39+'N EERR TERRA'!F39+'N EERR UCAFE'!F39+'N EERR BARINAS'!F39+'N EERR LOS NA'!F39</f>
        <v>329.97078333982091</v>
      </c>
      <c r="G39" s="131">
        <f>+'N EERR RODEO'!G39+'N EERR PIEDEM'!G39+'N EERR TERRA'!G39+'N EERR UCAFE'!G39+'N EERR BARINAS'!G39+'N EERR LOS NA'!G39</f>
        <v>291.36579911680417</v>
      </c>
      <c r="H39" s="131">
        <f>+'N EERR RODEO'!H39+'N EERR PIEDEM'!H39+'N EERR TERRA'!H39+'N EERR UCAFE'!H39+'N EERR BARINAS'!H39+'N EERR LOS NA'!H39</f>
        <v>291.79500331309407</v>
      </c>
      <c r="I39" s="131">
        <f>+'N EERR RODEO'!I39+'N EERR PIEDEM'!I39+'N EERR TERRA'!I39+'N EERR UCAFE'!I39+'N EERR BARINAS'!I39+'N EERR LOS NA'!I39</f>
        <v>0</v>
      </c>
      <c r="J39" s="131">
        <f>+'N EERR RODEO'!J39+'N EERR PIEDEM'!J39+'N EERR TERRA'!J39+'N EERR UCAFE'!J39+'N EERR BARINAS'!J39+'N EERR LOS NA'!J39</f>
        <v>0</v>
      </c>
      <c r="K39" s="131">
        <f>+'N EERR RODEO'!K39+'N EERR PIEDEM'!K39+'N EERR TERRA'!K39+'N EERR UCAFE'!K39+'N EERR BARINAS'!K39+'N EERR LOS NA'!K39</f>
        <v>0</v>
      </c>
      <c r="L39" s="131">
        <f>+'N EERR RODEO'!L39+'N EERR PIEDEM'!L39+'N EERR TERRA'!L39+'N EERR UCAFE'!L39+'N EERR BARINAS'!L39+'N EERR LOS NA'!L39</f>
        <v>0</v>
      </c>
      <c r="M39" s="131">
        <f>+'N EERR RODEO'!M39+'N EERR PIEDEM'!M39+'N EERR TERRA'!M39+'N EERR UCAFE'!M39+'N EERR BARINAS'!M39+'N EERR LOS NA'!M39</f>
        <v>0</v>
      </c>
      <c r="N39" s="131">
        <f>+'N EERR RODEO'!N39+'N EERR PIEDEM'!N39+'N EERR TERRA'!N39+'N EERR UCAFE'!N39+'N EERR BARINAS'!N39+'N EERR LOS NA'!N39</f>
        <v>0</v>
      </c>
      <c r="O39" s="194">
        <f t="shared" si="2"/>
        <v>1760.3390995098162</v>
      </c>
    </row>
    <row r="40" spans="1:15" outlineLevel="1" x14ac:dyDescent="0.3">
      <c r="A40" s="203" t="s">
        <v>3</v>
      </c>
      <c r="B40" s="131">
        <f>+'N EERR RODEO'!B40+'N EERR PIEDEM'!B40+'N EERR TERRA'!B40+'N EERR UCAFE'!B40+'N EERR BARINAS'!B40+'N EERR LOS NA'!B40</f>
        <v>0</v>
      </c>
      <c r="C40" s="131">
        <f>+'N EERR RODEO'!C40+'N EERR PIEDEM'!C40+'N EERR TERRA'!C40+'N EERR UCAFE'!C40+'N EERR BARINAS'!C40+'N EERR LOS NA'!C40</f>
        <v>142.95039178655412</v>
      </c>
      <c r="D40" s="131">
        <f>+'N EERR RODEO'!D40+'N EERR PIEDEM'!D40+'N EERR TERRA'!D40+'N EERR UCAFE'!D40+'N EERR BARINAS'!D40+'N EERR LOS NA'!D40</f>
        <v>146.14884492206963</v>
      </c>
      <c r="E40" s="131">
        <f>+'N EERR RODEO'!E40+'N EERR PIEDEM'!E40+'N EERR TERRA'!E40+'N EERR UCAFE'!E40+'N EERR BARINAS'!E40+'N EERR LOS NA'!E40</f>
        <v>143.33315713508273</v>
      </c>
      <c r="F40" s="131">
        <f>+'N EERR RODEO'!F40+'N EERR PIEDEM'!F40+'N EERR TERRA'!F40+'N EERR UCAFE'!F40+'N EERR BARINAS'!F40+'N EERR LOS NA'!F40</f>
        <v>152.35981751654339</v>
      </c>
      <c r="G40" s="131">
        <f>+'N EERR RODEO'!G40+'N EERR PIEDEM'!G40+'N EERR TERRA'!G40+'N EERR UCAFE'!G40+'N EERR BARINAS'!G40+'N EERR LOS NA'!G40</f>
        <v>158.78455240685503</v>
      </c>
      <c r="H40" s="131">
        <f>+'N EERR RODEO'!H40+'N EERR PIEDEM'!H40+'N EERR TERRA'!H40+'N EERR UCAFE'!H40+'N EERR BARINAS'!H40+'N EERR LOS NA'!H40</f>
        <v>185.99821735249964</v>
      </c>
      <c r="I40" s="131">
        <f>+'N EERR RODEO'!I40+'N EERR PIEDEM'!I40+'N EERR TERRA'!I40+'N EERR UCAFE'!I40+'N EERR BARINAS'!I40+'N EERR LOS NA'!I40</f>
        <v>0</v>
      </c>
      <c r="J40" s="131">
        <f>+'N EERR RODEO'!J40+'N EERR PIEDEM'!J40+'N EERR TERRA'!J40+'N EERR UCAFE'!J40+'N EERR BARINAS'!J40+'N EERR LOS NA'!J40</f>
        <v>0</v>
      </c>
      <c r="K40" s="131">
        <f>+'N EERR RODEO'!K40+'N EERR PIEDEM'!K40+'N EERR TERRA'!K40+'N EERR UCAFE'!K40+'N EERR BARINAS'!K40+'N EERR LOS NA'!K40</f>
        <v>0</v>
      </c>
      <c r="L40" s="131">
        <f>+'N EERR RODEO'!L40+'N EERR PIEDEM'!L40+'N EERR TERRA'!L40+'N EERR UCAFE'!L40+'N EERR BARINAS'!L40+'N EERR LOS NA'!L40</f>
        <v>0</v>
      </c>
      <c r="M40" s="131">
        <f>+'N EERR RODEO'!M40+'N EERR PIEDEM'!M40+'N EERR TERRA'!M40+'N EERR UCAFE'!M40+'N EERR BARINAS'!M40+'N EERR LOS NA'!M40</f>
        <v>0</v>
      </c>
      <c r="N40" s="131">
        <f>+'N EERR RODEO'!N40+'N EERR PIEDEM'!N40+'N EERR TERRA'!N40+'N EERR UCAFE'!N40+'N EERR BARINAS'!N40+'N EERR LOS NA'!N40</f>
        <v>0</v>
      </c>
      <c r="O40" s="194">
        <f t="shared" si="2"/>
        <v>929.57498111960456</v>
      </c>
    </row>
    <row r="41" spans="1:15" outlineLevel="1" x14ac:dyDescent="0.3">
      <c r="A41" s="203" t="s">
        <v>4</v>
      </c>
      <c r="B41" s="131">
        <f>+'N EERR RODEO'!B41+'N EERR PIEDEM'!B41+'N EERR TERRA'!B41+'N EERR UCAFE'!B41+'N EERR BARINAS'!B41+'N EERR LOS NA'!B41</f>
        <v>0</v>
      </c>
      <c r="C41" s="131">
        <f>+'N EERR RODEO'!C41+'N EERR PIEDEM'!C41+'N EERR TERRA'!C41+'N EERR UCAFE'!C41+'N EERR BARINAS'!C41+'N EERR LOS NA'!C41</f>
        <v>4627.3659934455372</v>
      </c>
      <c r="D41" s="131">
        <f>+'N EERR RODEO'!D41+'N EERR PIEDEM'!D41+'N EERR TERRA'!D41+'N EERR UCAFE'!D41+'N EERR BARINAS'!D41+'N EERR LOS NA'!D41</f>
        <v>4942.5494078713264</v>
      </c>
      <c r="E41" s="131">
        <f>+'N EERR RODEO'!E41+'N EERR PIEDEM'!E41+'N EERR TERRA'!E41+'N EERR UCAFE'!E41+'N EERR BARINAS'!E41+'N EERR LOS NA'!E41</f>
        <v>4939.5157178461859</v>
      </c>
      <c r="F41" s="131">
        <f>+'N EERR RODEO'!F41+'N EERR PIEDEM'!F41+'N EERR TERRA'!F41+'N EERR UCAFE'!F41+'N EERR BARINAS'!F41+'N EERR LOS NA'!F41</f>
        <v>5051.6470326196959</v>
      </c>
      <c r="G41" s="131">
        <f>+'N EERR RODEO'!G41+'N EERR PIEDEM'!G41+'N EERR TERRA'!G41+'N EERR UCAFE'!G41+'N EERR BARINAS'!G41+'N EERR LOS NA'!G41</f>
        <v>6257.1298178042925</v>
      </c>
      <c r="H41" s="131">
        <f>+'N EERR RODEO'!H41+'N EERR PIEDEM'!H41+'N EERR TERRA'!H41+'N EERR UCAFE'!H41+'N EERR BARINAS'!H41+'N EERR LOS NA'!H41</f>
        <v>5799.538803770165</v>
      </c>
      <c r="I41" s="131">
        <f>+'N EERR RODEO'!I41+'N EERR PIEDEM'!I41+'N EERR TERRA'!I41+'N EERR UCAFE'!I41+'N EERR BARINAS'!I41+'N EERR LOS NA'!I41</f>
        <v>0</v>
      </c>
      <c r="J41" s="131">
        <f>+'N EERR RODEO'!J41+'N EERR PIEDEM'!J41+'N EERR TERRA'!J41+'N EERR UCAFE'!J41+'N EERR BARINAS'!J41+'N EERR LOS NA'!J41</f>
        <v>0</v>
      </c>
      <c r="K41" s="131">
        <f>+'N EERR RODEO'!K41+'N EERR PIEDEM'!K41+'N EERR TERRA'!K41+'N EERR UCAFE'!K41+'N EERR BARINAS'!K41+'N EERR LOS NA'!K41</f>
        <v>0</v>
      </c>
      <c r="L41" s="131">
        <f>+'N EERR RODEO'!L41+'N EERR PIEDEM'!L41+'N EERR TERRA'!L41+'N EERR UCAFE'!L41+'N EERR BARINAS'!L41+'N EERR LOS NA'!L41</f>
        <v>0</v>
      </c>
      <c r="M41" s="131">
        <f>+'N EERR RODEO'!M41+'N EERR PIEDEM'!M41+'N EERR TERRA'!M41+'N EERR UCAFE'!M41+'N EERR BARINAS'!M41+'N EERR LOS NA'!M41</f>
        <v>0</v>
      </c>
      <c r="N41" s="131">
        <f>+'N EERR RODEO'!N41+'N EERR PIEDEM'!N41+'N EERR TERRA'!N41+'N EERR UCAFE'!N41+'N EERR BARINAS'!N41+'N EERR LOS NA'!N41</f>
        <v>0</v>
      </c>
      <c r="O41" s="194">
        <f t="shared" si="2"/>
        <v>31617.746773357198</v>
      </c>
    </row>
    <row r="42" spans="1:15" outlineLevel="1" x14ac:dyDescent="0.3">
      <c r="A42" s="203" t="s">
        <v>5</v>
      </c>
      <c r="B42" s="131">
        <f>+'N EERR RODEO'!B42+'N EERR PIEDEM'!B42+'N EERR TERRA'!B42+'N EERR UCAFE'!B42+'N EERR BARINAS'!B42+'N EERR LOS NA'!B42</f>
        <v>0</v>
      </c>
      <c r="C42" s="131">
        <f>+'N EERR RODEO'!C42+'N EERR PIEDEM'!C42+'N EERR TERRA'!C42+'N EERR UCAFE'!C42+'N EERR BARINAS'!C42+'N EERR LOS NA'!C42</f>
        <v>1367.8743983410175</v>
      </c>
      <c r="D42" s="131">
        <f>+'N EERR RODEO'!D42+'N EERR PIEDEM'!D42+'N EERR TERRA'!D42+'N EERR UCAFE'!D42+'N EERR BARINAS'!D42+'N EERR LOS NA'!D42</f>
        <v>2265.0083168457763</v>
      </c>
      <c r="E42" s="131">
        <f>+'N EERR RODEO'!E42+'N EERR PIEDEM'!E42+'N EERR TERRA'!E42+'N EERR UCAFE'!E42+'N EERR BARINAS'!E42+'N EERR LOS NA'!E42</f>
        <v>2132.0692561657556</v>
      </c>
      <c r="F42" s="131">
        <f>+'N EERR RODEO'!F42+'N EERR PIEDEM'!F42+'N EERR TERRA'!F42+'N EERR UCAFE'!F42+'N EERR BARINAS'!F42+'N EERR LOS NA'!F42</f>
        <v>2319.7088971584271</v>
      </c>
      <c r="G42" s="131">
        <f>+'N EERR RODEO'!G42+'N EERR PIEDEM'!G42+'N EERR TERRA'!G42+'N EERR UCAFE'!G42+'N EERR BARINAS'!G42+'N EERR LOS NA'!G42</f>
        <v>2366.029510586653</v>
      </c>
      <c r="H42" s="131">
        <f>+'N EERR RODEO'!H42+'N EERR PIEDEM'!H42+'N EERR TERRA'!H42+'N EERR UCAFE'!H42+'N EERR BARINAS'!H42+'N EERR LOS NA'!H42</f>
        <v>2683.1892818023221</v>
      </c>
      <c r="I42" s="131">
        <f>+'N EERR RODEO'!I42+'N EERR PIEDEM'!I42+'N EERR TERRA'!I42+'N EERR UCAFE'!I42+'N EERR BARINAS'!I42+'N EERR LOS NA'!I42</f>
        <v>0</v>
      </c>
      <c r="J42" s="131">
        <f>+'N EERR RODEO'!J42+'N EERR PIEDEM'!J42+'N EERR TERRA'!J42+'N EERR UCAFE'!J42+'N EERR BARINAS'!J42+'N EERR LOS NA'!J42</f>
        <v>0</v>
      </c>
      <c r="K42" s="131">
        <f>+'N EERR RODEO'!K42+'N EERR PIEDEM'!K42+'N EERR TERRA'!K42+'N EERR UCAFE'!K42+'N EERR BARINAS'!K42+'N EERR LOS NA'!K42</f>
        <v>0</v>
      </c>
      <c r="L42" s="131">
        <f>+'N EERR RODEO'!L42+'N EERR PIEDEM'!L42+'N EERR TERRA'!L42+'N EERR UCAFE'!L42+'N EERR BARINAS'!L42+'N EERR LOS NA'!L42</f>
        <v>0</v>
      </c>
      <c r="M42" s="131">
        <f>+'N EERR RODEO'!M42+'N EERR PIEDEM'!M42+'N EERR TERRA'!M42+'N EERR UCAFE'!M42+'N EERR BARINAS'!M42+'N EERR LOS NA'!M42</f>
        <v>0</v>
      </c>
      <c r="N42" s="131">
        <f>+'N EERR RODEO'!N42+'N EERR PIEDEM'!N42+'N EERR TERRA'!N42+'N EERR UCAFE'!N42+'N EERR BARINAS'!N42+'N EERR LOS NA'!N42</f>
        <v>0</v>
      </c>
      <c r="O42" s="194">
        <f t="shared" si="2"/>
        <v>13133.879660899953</v>
      </c>
    </row>
    <row r="43" spans="1:15" outlineLevel="1" x14ac:dyDescent="0.3">
      <c r="A43" s="203" t="s">
        <v>249</v>
      </c>
      <c r="B43" s="131">
        <f>+'N EERR RODEO'!B43+'N EERR PIEDEM'!B43+'N EERR TERRA'!B43+'N EERR UCAFE'!B43+'N EERR BARINAS'!B43+'N EERR LOS NA'!B43</f>
        <v>0</v>
      </c>
      <c r="C43" s="131">
        <f>+'N EERR RODEO'!C43+'N EERR PIEDEM'!C43+'N EERR TERRA'!C43+'N EERR UCAFE'!C43+'N EERR BARINAS'!C43+'N EERR LOS NA'!C43</f>
        <v>3724.9200000000005</v>
      </c>
      <c r="D43" s="131">
        <f>+'N EERR RODEO'!D43+'N EERR PIEDEM'!D43+'N EERR TERRA'!D43+'N EERR UCAFE'!D43+'N EERR BARINAS'!D43+'N EERR LOS NA'!D43</f>
        <v>5253.73</v>
      </c>
      <c r="E43" s="131">
        <f>+'N EERR RODEO'!E43+'N EERR PIEDEM'!E43+'N EERR TERRA'!E43+'N EERR UCAFE'!E43+'N EERR BARINAS'!E43+'N EERR LOS NA'!E43</f>
        <v>5531.6099999999988</v>
      </c>
      <c r="F43" s="131">
        <f>+'N EERR RODEO'!F43+'N EERR PIEDEM'!F43+'N EERR TERRA'!F43+'N EERR UCAFE'!F43+'N EERR BARINAS'!F43+'N EERR LOS NA'!F43</f>
        <v>5755.33</v>
      </c>
      <c r="G43" s="131">
        <f>+'N EERR RODEO'!G43+'N EERR PIEDEM'!G43+'N EERR TERRA'!G43+'N EERR UCAFE'!G43+'N EERR BARINAS'!G43+'N EERR LOS NA'!G43</f>
        <v>6588.5399999999991</v>
      </c>
      <c r="H43" s="131">
        <f>+'N EERR RODEO'!H43+'N EERR PIEDEM'!H43+'N EERR TERRA'!H43+'N EERR UCAFE'!H43+'N EERR BARINAS'!H43+'N EERR LOS NA'!H43</f>
        <v>6798.1600000000008</v>
      </c>
      <c r="I43" s="131">
        <f>+'N EERR RODEO'!I43+'N EERR PIEDEM'!I43+'N EERR TERRA'!I43+'N EERR UCAFE'!I43+'N EERR BARINAS'!I43+'N EERR LOS NA'!I43</f>
        <v>0</v>
      </c>
      <c r="J43" s="131">
        <f>+'N EERR RODEO'!J43+'N EERR PIEDEM'!J43+'N EERR TERRA'!J43+'N EERR UCAFE'!J43+'N EERR BARINAS'!J43+'N EERR LOS NA'!J43</f>
        <v>0</v>
      </c>
      <c r="K43" s="131">
        <f>+'N EERR RODEO'!K43+'N EERR PIEDEM'!K43+'N EERR TERRA'!K43+'N EERR UCAFE'!K43+'N EERR BARINAS'!K43+'N EERR LOS NA'!K43</f>
        <v>0</v>
      </c>
      <c r="L43" s="131">
        <f>+'N EERR RODEO'!L43+'N EERR PIEDEM'!L43+'N EERR TERRA'!L43+'N EERR UCAFE'!L43+'N EERR BARINAS'!L43+'N EERR LOS NA'!L43</f>
        <v>0</v>
      </c>
      <c r="M43" s="131">
        <f>+'N EERR RODEO'!M43+'N EERR PIEDEM'!M43+'N EERR TERRA'!M43+'N EERR UCAFE'!M43+'N EERR BARINAS'!M43+'N EERR LOS NA'!M43</f>
        <v>0</v>
      </c>
      <c r="N43" s="131">
        <f>+'N EERR RODEO'!N43+'N EERR PIEDEM'!N43+'N EERR TERRA'!N43+'N EERR UCAFE'!N43+'N EERR BARINAS'!N43+'N EERR LOS NA'!N43</f>
        <v>0</v>
      </c>
      <c r="O43" s="194">
        <f t="shared" si="2"/>
        <v>33652.29</v>
      </c>
    </row>
    <row r="44" spans="1:15" outlineLevel="1" x14ac:dyDescent="0.3">
      <c r="A44" s="203" t="s">
        <v>7</v>
      </c>
      <c r="B44" s="131">
        <f>+'N EERR RODEO'!B44+'N EERR PIEDEM'!B44+'N EERR TERRA'!B44+'N EERR UCAFE'!B44+'N EERR BARINAS'!B44+'N EERR LOS NA'!B44</f>
        <v>0</v>
      </c>
      <c r="C44" s="131">
        <f>+'N EERR RODEO'!C44+'N EERR PIEDEM'!C44+'N EERR TERRA'!C44+'N EERR UCAFE'!C44+'N EERR BARINAS'!C44+'N EERR LOS NA'!C44</f>
        <v>171.6076209520636</v>
      </c>
      <c r="D44" s="131">
        <f>+'N EERR RODEO'!D44+'N EERR PIEDEM'!D44+'N EERR TERRA'!D44+'N EERR UCAFE'!D44+'N EERR BARINAS'!D44+'N EERR LOS NA'!D44</f>
        <v>189.43319906056507</v>
      </c>
      <c r="E44" s="131">
        <f>+'N EERR RODEO'!E44+'N EERR PIEDEM'!E44+'N EERR TERRA'!E44+'N EERR UCAFE'!E44+'N EERR BARINAS'!E44+'N EERR LOS NA'!E44</f>
        <v>194.57946667297639</v>
      </c>
      <c r="F44" s="131">
        <f>+'N EERR RODEO'!F44+'N EERR PIEDEM'!F44+'N EERR TERRA'!F44+'N EERR UCAFE'!F44+'N EERR BARINAS'!F44+'N EERR LOS NA'!F44</f>
        <v>206.49827948618136</v>
      </c>
      <c r="G44" s="131">
        <f>+'N EERR RODEO'!G44+'N EERR PIEDEM'!G44+'N EERR TERRA'!G44+'N EERR UCAFE'!G44+'N EERR BARINAS'!G44+'N EERR LOS NA'!G44</f>
        <v>210.664502544306</v>
      </c>
      <c r="H44" s="131">
        <f>+'N EERR RODEO'!H44+'N EERR PIEDEM'!H44+'N EERR TERRA'!H44+'N EERR UCAFE'!H44+'N EERR BARINAS'!H44+'N EERR LOS NA'!H44</f>
        <v>219.72994901891838</v>
      </c>
      <c r="I44" s="131">
        <f>+'N EERR RODEO'!I44+'N EERR PIEDEM'!I44+'N EERR TERRA'!I44+'N EERR UCAFE'!I44+'N EERR BARINAS'!I44+'N EERR LOS NA'!I44</f>
        <v>0</v>
      </c>
      <c r="J44" s="131">
        <f>+'N EERR RODEO'!J44+'N EERR PIEDEM'!J44+'N EERR TERRA'!J44+'N EERR UCAFE'!J44+'N EERR BARINAS'!J44+'N EERR LOS NA'!J44</f>
        <v>0</v>
      </c>
      <c r="K44" s="131">
        <f>+'N EERR RODEO'!K44+'N EERR PIEDEM'!K44+'N EERR TERRA'!K44+'N EERR UCAFE'!K44+'N EERR BARINAS'!K44+'N EERR LOS NA'!K44</f>
        <v>0</v>
      </c>
      <c r="L44" s="131">
        <f>+'N EERR RODEO'!L44+'N EERR PIEDEM'!L44+'N EERR TERRA'!L44+'N EERR UCAFE'!L44+'N EERR BARINAS'!L44+'N EERR LOS NA'!L44</f>
        <v>0</v>
      </c>
      <c r="M44" s="131">
        <f>+'N EERR RODEO'!M44+'N EERR PIEDEM'!M44+'N EERR TERRA'!M44+'N EERR UCAFE'!M44+'N EERR BARINAS'!M44+'N EERR LOS NA'!M44</f>
        <v>0</v>
      </c>
      <c r="N44" s="131">
        <f>+'N EERR RODEO'!N44+'N EERR PIEDEM'!N44+'N EERR TERRA'!N44+'N EERR UCAFE'!N44+'N EERR BARINAS'!N44+'N EERR LOS NA'!N44</f>
        <v>0</v>
      </c>
      <c r="O44" s="194">
        <f t="shared" si="2"/>
        <v>1192.5130177350109</v>
      </c>
    </row>
    <row r="45" spans="1:15" outlineLevel="1" x14ac:dyDescent="0.3">
      <c r="A45" s="203" t="s">
        <v>8</v>
      </c>
      <c r="B45" s="131">
        <f>+'N EERR RODEO'!B45+'N EERR PIEDEM'!B45+'N EERR TERRA'!B45+'N EERR UCAFE'!B45+'N EERR BARINAS'!B45+'N EERR LOS NA'!B45</f>
        <v>0</v>
      </c>
      <c r="C45" s="131">
        <f>+'N EERR RODEO'!C45+'N EERR PIEDEM'!C45+'N EERR TERRA'!C45+'N EERR UCAFE'!C45+'N EERR BARINAS'!C45+'N EERR LOS NA'!C45</f>
        <v>114.74705234312803</v>
      </c>
      <c r="D45" s="131">
        <f>+'N EERR RODEO'!D45+'N EERR PIEDEM'!D45+'N EERR TERRA'!D45+'N EERR UCAFE'!D45+'N EERR BARINAS'!D45+'N EERR LOS NA'!D45</f>
        <v>0</v>
      </c>
      <c r="E45" s="131">
        <f>+'N EERR RODEO'!E45+'N EERR PIEDEM'!E45+'N EERR TERRA'!E45+'N EERR UCAFE'!E45+'N EERR BARINAS'!E45+'N EERR LOS NA'!E45</f>
        <v>0</v>
      </c>
      <c r="F45" s="131">
        <f>+'N EERR RODEO'!F45+'N EERR PIEDEM'!F45+'N EERR TERRA'!F45+'N EERR UCAFE'!F45+'N EERR BARINAS'!F45+'N EERR LOS NA'!F45</f>
        <v>101.49839346049045</v>
      </c>
      <c r="G45" s="131">
        <f>+'N EERR RODEO'!G45+'N EERR PIEDEM'!G45+'N EERR TERRA'!G45+'N EERR UCAFE'!G45+'N EERR BARINAS'!G45+'N EERR LOS NA'!G45</f>
        <v>2.1219105691056912</v>
      </c>
      <c r="H45" s="131">
        <f>+'N EERR RODEO'!H45+'N EERR PIEDEM'!H45+'N EERR TERRA'!H45+'N EERR UCAFE'!H45+'N EERR BARINAS'!H45+'N EERR LOS NA'!H45</f>
        <v>6.3689840295338662</v>
      </c>
      <c r="I45" s="131">
        <f>+'N EERR RODEO'!I45+'N EERR PIEDEM'!I45+'N EERR TERRA'!I45+'N EERR UCAFE'!I45+'N EERR BARINAS'!I45+'N EERR LOS NA'!I45</f>
        <v>0</v>
      </c>
      <c r="J45" s="131">
        <f>+'N EERR RODEO'!J45+'N EERR PIEDEM'!J45+'N EERR TERRA'!J45+'N EERR UCAFE'!J45+'N EERR BARINAS'!J45+'N EERR LOS NA'!J45</f>
        <v>0</v>
      </c>
      <c r="K45" s="131">
        <f>+'N EERR RODEO'!K45+'N EERR PIEDEM'!K45+'N EERR TERRA'!K45+'N EERR UCAFE'!K45+'N EERR BARINAS'!K45+'N EERR LOS NA'!K45</f>
        <v>0</v>
      </c>
      <c r="L45" s="131">
        <f>+'N EERR RODEO'!L45+'N EERR PIEDEM'!L45+'N EERR TERRA'!L45+'N EERR UCAFE'!L45+'N EERR BARINAS'!L45+'N EERR LOS NA'!L45</f>
        <v>0</v>
      </c>
      <c r="M45" s="131">
        <f>+'N EERR RODEO'!M45+'N EERR PIEDEM'!M45+'N EERR TERRA'!M45+'N EERR UCAFE'!M45+'N EERR BARINAS'!M45+'N EERR LOS NA'!M45</f>
        <v>0</v>
      </c>
      <c r="N45" s="131">
        <f>+'N EERR RODEO'!N45+'N EERR PIEDEM'!N45+'N EERR TERRA'!N45+'N EERR UCAFE'!N45+'N EERR BARINAS'!N45+'N EERR LOS NA'!N45</f>
        <v>0</v>
      </c>
      <c r="O45" s="194">
        <f t="shared" si="2"/>
        <v>224.73634040225804</v>
      </c>
    </row>
    <row r="46" spans="1:15" outlineLevel="1" x14ac:dyDescent="0.3">
      <c r="A46" s="203" t="s">
        <v>9</v>
      </c>
      <c r="B46" s="131">
        <f>+'N EERR RODEO'!B46+'N EERR PIEDEM'!B46+'N EERR TERRA'!B46+'N EERR UCAFE'!B46+'N EERR BARINAS'!B46+'N EERR LOS NA'!B46</f>
        <v>0</v>
      </c>
      <c r="C46" s="131">
        <f>+'N EERR RODEO'!C46+'N EERR PIEDEM'!C46+'N EERR TERRA'!C46+'N EERR UCAFE'!C46+'N EERR BARINAS'!C46+'N EERR LOS NA'!C46</f>
        <v>404.35356570201276</v>
      </c>
      <c r="D46" s="131">
        <f>+'N EERR RODEO'!D46+'N EERR PIEDEM'!D46+'N EERR TERRA'!D46+'N EERR UCAFE'!D46+'N EERR BARINAS'!D46+'N EERR LOS NA'!D46</f>
        <v>8.1127407301971388</v>
      </c>
      <c r="E46" s="131">
        <f>+'N EERR RODEO'!E46+'N EERR PIEDEM'!E46+'N EERR TERRA'!E46+'N EERR UCAFE'!E46+'N EERR BARINAS'!E46+'N EERR LOS NA'!E46</f>
        <v>0</v>
      </c>
      <c r="F46" s="131">
        <f>+'N EERR RODEO'!F46+'N EERR PIEDEM'!F46+'N EERR TERRA'!F46+'N EERR UCAFE'!F46+'N EERR BARINAS'!F46+'N EERR LOS NA'!F46</f>
        <v>383.99701798365118</v>
      </c>
      <c r="G46" s="131">
        <f>+'N EERR RODEO'!G46+'N EERR PIEDEM'!G46+'N EERR TERRA'!G46+'N EERR UCAFE'!G46+'N EERR BARINAS'!G46+'N EERR LOS NA'!G46</f>
        <v>17.127939989471837</v>
      </c>
      <c r="H46" s="131">
        <f>+'N EERR RODEO'!H46+'N EERR PIEDEM'!H46+'N EERR TERRA'!H46+'N EERR UCAFE'!H46+'N EERR BARINAS'!H46+'N EERR LOS NA'!H46</f>
        <v>6.3689840295338668E-2</v>
      </c>
      <c r="I46" s="131">
        <f>+'N EERR RODEO'!I46+'N EERR PIEDEM'!I46+'N EERR TERRA'!I46+'N EERR UCAFE'!I46+'N EERR BARINAS'!I46+'N EERR LOS NA'!I46</f>
        <v>0</v>
      </c>
      <c r="J46" s="131">
        <f>+'N EERR RODEO'!J46+'N EERR PIEDEM'!J46+'N EERR TERRA'!J46+'N EERR UCAFE'!J46+'N EERR BARINAS'!J46+'N EERR LOS NA'!J46</f>
        <v>0</v>
      </c>
      <c r="K46" s="131">
        <f>+'N EERR RODEO'!K46+'N EERR PIEDEM'!K46+'N EERR TERRA'!K46+'N EERR UCAFE'!K46+'N EERR BARINAS'!K46+'N EERR LOS NA'!K46</f>
        <v>0</v>
      </c>
      <c r="L46" s="131">
        <f>+'N EERR RODEO'!L46+'N EERR PIEDEM'!L46+'N EERR TERRA'!L46+'N EERR UCAFE'!L46+'N EERR BARINAS'!L46+'N EERR LOS NA'!L46</f>
        <v>0</v>
      </c>
      <c r="M46" s="131">
        <f>+'N EERR RODEO'!M46+'N EERR PIEDEM'!M46+'N EERR TERRA'!M46+'N EERR UCAFE'!M46+'N EERR BARINAS'!M46+'N EERR LOS NA'!M46</f>
        <v>0</v>
      </c>
      <c r="N46" s="131">
        <f>+'N EERR RODEO'!N46+'N EERR PIEDEM'!N46+'N EERR TERRA'!N46+'N EERR UCAFE'!N46+'N EERR BARINAS'!N46+'N EERR LOS NA'!N46</f>
        <v>0</v>
      </c>
      <c r="O46" s="194">
        <f t="shared" si="2"/>
        <v>813.65495424562823</v>
      </c>
    </row>
    <row r="47" spans="1:15" outlineLevel="1" x14ac:dyDescent="0.3">
      <c r="A47" s="203" t="s">
        <v>10</v>
      </c>
      <c r="B47" s="131">
        <f>+'N EERR RODEO'!B47+'N EERR PIEDEM'!B47+'N EERR TERRA'!B47+'N EERR UCAFE'!B47+'N EERR BARINAS'!B47+'N EERR LOS NA'!B47</f>
        <v>0</v>
      </c>
      <c r="C47" s="131">
        <f>+'N EERR RODEO'!C47+'N EERR PIEDEM'!C47+'N EERR TERRA'!C47+'N EERR UCAFE'!C47+'N EERR BARINAS'!C47+'N EERR LOS NA'!C47</f>
        <v>182.06573756225822</v>
      </c>
      <c r="D47" s="131">
        <f>+'N EERR RODEO'!D47+'N EERR PIEDEM'!D47+'N EERR TERRA'!D47+'N EERR UCAFE'!D47+'N EERR BARINAS'!D47+'N EERR LOS NA'!D47</f>
        <v>50.799535976087114</v>
      </c>
      <c r="E47" s="131">
        <f>+'N EERR RODEO'!E47+'N EERR PIEDEM'!E47+'N EERR TERRA'!E47+'N EERR UCAFE'!E47+'N EERR BARINAS'!E47+'N EERR LOS NA'!E47</f>
        <v>34.826904542192146</v>
      </c>
      <c r="F47" s="131">
        <f>+'N EERR RODEO'!F47+'N EERR PIEDEM'!F47+'N EERR TERRA'!F47+'N EERR UCAFE'!F47+'N EERR BARINAS'!F47+'N EERR LOS NA'!F47</f>
        <v>182.53400451537564</v>
      </c>
      <c r="G47" s="131">
        <f>+'N EERR RODEO'!G47+'N EERR PIEDEM'!G47+'N EERR TERRA'!G47+'N EERR UCAFE'!G47+'N EERR BARINAS'!G47+'N EERR LOS NA'!G47</f>
        <v>43.132793618763529</v>
      </c>
      <c r="H47" s="131">
        <f>+'N EERR RODEO'!H47+'N EERR PIEDEM'!H47+'N EERR TERRA'!H47+'N EERR UCAFE'!H47+'N EERR BARINAS'!H47+'N EERR LOS NA'!H47</f>
        <v>26.670120623673068</v>
      </c>
      <c r="I47" s="131">
        <f>+'N EERR RODEO'!I47+'N EERR PIEDEM'!I47+'N EERR TERRA'!I47+'N EERR UCAFE'!I47+'N EERR BARINAS'!I47+'N EERR LOS NA'!I47</f>
        <v>0</v>
      </c>
      <c r="J47" s="131">
        <f>+'N EERR RODEO'!J47+'N EERR PIEDEM'!J47+'N EERR TERRA'!J47+'N EERR UCAFE'!J47+'N EERR BARINAS'!J47+'N EERR LOS NA'!J47</f>
        <v>0</v>
      </c>
      <c r="K47" s="131">
        <f>+'N EERR RODEO'!K47+'N EERR PIEDEM'!K47+'N EERR TERRA'!K47+'N EERR UCAFE'!K47+'N EERR BARINAS'!K47+'N EERR LOS NA'!K47</f>
        <v>0</v>
      </c>
      <c r="L47" s="131">
        <f>+'N EERR RODEO'!L47+'N EERR PIEDEM'!L47+'N EERR TERRA'!L47+'N EERR UCAFE'!L47+'N EERR BARINAS'!L47+'N EERR LOS NA'!L47</f>
        <v>0</v>
      </c>
      <c r="M47" s="131">
        <f>+'N EERR RODEO'!M47+'N EERR PIEDEM'!M47+'N EERR TERRA'!M47+'N EERR UCAFE'!M47+'N EERR BARINAS'!M47+'N EERR LOS NA'!M47</f>
        <v>0</v>
      </c>
      <c r="N47" s="131">
        <f>+'N EERR RODEO'!N47+'N EERR PIEDEM'!N47+'N EERR TERRA'!N47+'N EERR UCAFE'!N47+'N EERR BARINAS'!N47+'N EERR LOS NA'!N47</f>
        <v>0</v>
      </c>
      <c r="O47" s="194">
        <f t="shared" si="2"/>
        <v>520.02909683834969</v>
      </c>
    </row>
    <row r="48" spans="1:15" outlineLevel="1" x14ac:dyDescent="0.3">
      <c r="A48" s="203" t="s">
        <v>11</v>
      </c>
      <c r="B48" s="131">
        <f>+'N EERR RODEO'!B48+'N EERR PIEDEM'!B48+'N EERR TERRA'!B48+'N EERR UCAFE'!B48+'N EERR BARINAS'!B48+'N EERR LOS NA'!B48</f>
        <v>0</v>
      </c>
      <c r="C48" s="131">
        <f>+'N EERR RODEO'!C48+'N EERR PIEDEM'!C48+'N EERR TERRA'!C48+'N EERR UCAFE'!C48+'N EERR BARINAS'!C48+'N EERR LOS NA'!C48</f>
        <v>0</v>
      </c>
      <c r="D48" s="131">
        <f>+'N EERR RODEO'!D48+'N EERR PIEDEM'!D48+'N EERR TERRA'!D48+'N EERR UCAFE'!D48+'N EERR BARINAS'!D48+'N EERR LOS NA'!D48</f>
        <v>0</v>
      </c>
      <c r="E48" s="131">
        <f>+'N EERR RODEO'!E48+'N EERR PIEDEM'!E48+'N EERR TERRA'!E48+'N EERR UCAFE'!E48+'N EERR BARINAS'!E48+'N EERR LOS NA'!E48</f>
        <v>0</v>
      </c>
      <c r="F48" s="131">
        <f>+'N EERR RODEO'!F48+'N EERR PIEDEM'!F48+'N EERR TERRA'!F48+'N EERR UCAFE'!F48+'N EERR BARINAS'!F48+'N EERR LOS NA'!F48</f>
        <v>0</v>
      </c>
      <c r="G48" s="131">
        <f>+'N EERR RODEO'!G48+'N EERR PIEDEM'!G48+'N EERR TERRA'!G48+'N EERR UCAFE'!G48+'N EERR BARINAS'!G48+'N EERR LOS NA'!G48</f>
        <v>0</v>
      </c>
      <c r="H48" s="131">
        <f>+'N EERR RODEO'!H48+'N EERR PIEDEM'!H48+'N EERR TERRA'!H48+'N EERR UCAFE'!H48+'N EERR BARINAS'!H48+'N EERR LOS NA'!H48</f>
        <v>0</v>
      </c>
      <c r="I48" s="131">
        <f>+'N EERR RODEO'!I48+'N EERR PIEDEM'!I48+'N EERR TERRA'!I48+'N EERR UCAFE'!I48+'N EERR BARINAS'!I48+'N EERR LOS NA'!I48</f>
        <v>0</v>
      </c>
      <c r="J48" s="131">
        <f>+'N EERR RODEO'!J48+'N EERR PIEDEM'!J48+'N EERR TERRA'!J48+'N EERR UCAFE'!J48+'N EERR BARINAS'!J48+'N EERR LOS NA'!J48</f>
        <v>0</v>
      </c>
      <c r="K48" s="131">
        <f>+'N EERR RODEO'!K48+'N EERR PIEDEM'!K48+'N EERR TERRA'!K48+'N EERR UCAFE'!K48+'N EERR BARINAS'!K48+'N EERR LOS NA'!K48</f>
        <v>0</v>
      </c>
      <c r="L48" s="131">
        <f>+'N EERR RODEO'!L48+'N EERR PIEDEM'!L48+'N EERR TERRA'!L48+'N EERR UCAFE'!L48+'N EERR BARINAS'!L48+'N EERR LOS NA'!L48</f>
        <v>0</v>
      </c>
      <c r="M48" s="131">
        <f>+'N EERR RODEO'!M48+'N EERR PIEDEM'!M48+'N EERR TERRA'!M48+'N EERR UCAFE'!M48+'N EERR BARINAS'!M48+'N EERR LOS NA'!M48</f>
        <v>0</v>
      </c>
      <c r="N48" s="131">
        <f>+'N EERR RODEO'!N48+'N EERR PIEDEM'!N48+'N EERR TERRA'!N48+'N EERR UCAFE'!N48+'N EERR BARINAS'!N48+'N EERR LOS NA'!N48</f>
        <v>0</v>
      </c>
      <c r="O48" s="194">
        <f t="shared" si="2"/>
        <v>0</v>
      </c>
    </row>
    <row r="49" spans="1:15" outlineLevel="1" x14ac:dyDescent="0.3">
      <c r="A49" s="203" t="s">
        <v>12</v>
      </c>
      <c r="B49" s="131">
        <f>+'N EERR RODEO'!B49+'N EERR PIEDEM'!B49+'N EERR TERRA'!B49+'N EERR UCAFE'!B49+'N EERR BARINAS'!B49+'N EERR LOS NA'!B49</f>
        <v>0</v>
      </c>
      <c r="C49" s="131">
        <f>+'N EERR RODEO'!C49+'N EERR PIEDEM'!C49+'N EERR TERRA'!C49+'N EERR UCAFE'!C49+'N EERR BARINAS'!C49+'N EERR LOS NA'!C49</f>
        <v>91.859818548760416</v>
      </c>
      <c r="D49" s="131">
        <f>+'N EERR RODEO'!D49+'N EERR PIEDEM'!D49+'N EERR TERRA'!D49+'N EERR UCAFE'!D49+'N EERR BARINAS'!D49+'N EERR LOS NA'!D49</f>
        <v>105.45156928332504</v>
      </c>
      <c r="E49" s="131">
        <f>+'N EERR RODEO'!E49+'N EERR PIEDEM'!E49+'N EERR TERRA'!E49+'N EERR UCAFE'!E49+'N EERR BARINAS'!E49+'N EERR LOS NA'!E49</f>
        <v>105.74971014835673</v>
      </c>
      <c r="F49" s="131">
        <f>+'N EERR RODEO'!F49+'N EERR PIEDEM'!F49+'N EERR TERRA'!F49+'N EERR UCAFE'!F49+'N EERR BARINAS'!F49+'N EERR LOS NA'!F49</f>
        <v>112.22732580770727</v>
      </c>
      <c r="G49" s="131">
        <f>+'N EERR RODEO'!G49+'N EERR PIEDEM'!G49+'N EERR TERRA'!G49+'N EERR UCAFE'!G49+'N EERR BARINAS'!G49+'N EERR LOS NA'!G49</f>
        <v>152.65543662630873</v>
      </c>
      <c r="H49" s="131">
        <f>+'N EERR RODEO'!H49+'N EERR PIEDEM'!H49+'N EERR TERRA'!H49+'N EERR UCAFE'!H49+'N EERR BARINAS'!H49+'N EERR LOS NA'!H49</f>
        <v>159.22460073834665</v>
      </c>
      <c r="I49" s="131">
        <f>+'N EERR RODEO'!I49+'N EERR PIEDEM'!I49+'N EERR TERRA'!I49+'N EERR UCAFE'!I49+'N EERR BARINAS'!I49+'N EERR LOS NA'!I49</f>
        <v>0</v>
      </c>
      <c r="J49" s="131">
        <f>+'N EERR RODEO'!J49+'N EERR PIEDEM'!J49+'N EERR TERRA'!J49+'N EERR UCAFE'!J49+'N EERR BARINAS'!J49+'N EERR LOS NA'!J49</f>
        <v>0</v>
      </c>
      <c r="K49" s="131">
        <f>+'N EERR RODEO'!K49+'N EERR PIEDEM'!K49+'N EERR TERRA'!K49+'N EERR UCAFE'!K49+'N EERR BARINAS'!K49+'N EERR LOS NA'!K49</f>
        <v>0</v>
      </c>
      <c r="L49" s="131">
        <f>+'N EERR RODEO'!L49+'N EERR PIEDEM'!L49+'N EERR TERRA'!L49+'N EERR UCAFE'!L49+'N EERR BARINAS'!L49+'N EERR LOS NA'!L49</f>
        <v>0</v>
      </c>
      <c r="M49" s="131">
        <f>+'N EERR RODEO'!M49+'N EERR PIEDEM'!M49+'N EERR TERRA'!M49+'N EERR UCAFE'!M49+'N EERR BARINAS'!M49+'N EERR LOS NA'!M49</f>
        <v>0</v>
      </c>
      <c r="N49" s="131">
        <f>+'N EERR RODEO'!N49+'N EERR PIEDEM'!N49+'N EERR TERRA'!N49+'N EERR UCAFE'!N49+'N EERR BARINAS'!N49+'N EERR LOS NA'!N49</f>
        <v>0</v>
      </c>
      <c r="O49" s="194">
        <f t="shared" si="2"/>
        <v>727.16846115280487</v>
      </c>
    </row>
    <row r="50" spans="1:15" outlineLevel="1" x14ac:dyDescent="0.3">
      <c r="A50" s="203" t="s">
        <v>13</v>
      </c>
      <c r="B50" s="131">
        <f>+'N EERR RODEO'!B50+'N EERR PIEDEM'!B50+'N EERR TERRA'!B50+'N EERR UCAFE'!B50+'N EERR BARINAS'!B50+'N EERR LOS NA'!B50</f>
        <v>0</v>
      </c>
      <c r="C50" s="131">
        <f>+'N EERR RODEO'!C50+'N EERR PIEDEM'!C50+'N EERR TERRA'!C50+'N EERR UCAFE'!C50+'N EERR BARINAS'!C50+'N EERR LOS NA'!C50</f>
        <v>46.632505693495538</v>
      </c>
      <c r="D50" s="131">
        <f>+'N EERR RODEO'!D50+'N EERR PIEDEM'!D50+'N EERR TERRA'!D50+'N EERR UCAFE'!D50+'N EERR BARINAS'!D50+'N EERR LOS NA'!D50</f>
        <v>52.725784641662521</v>
      </c>
      <c r="E50" s="131">
        <f>+'N EERR RODEO'!E50+'N EERR PIEDEM'!E50+'N EERR TERRA'!E50+'N EERR UCAFE'!E50+'N EERR BARINAS'!E50+'N EERR LOS NA'!E50</f>
        <v>52.874855074178363</v>
      </c>
      <c r="F50" s="131">
        <f>+'N EERR RODEO'!F50+'N EERR PIEDEM'!F50+'N EERR TERRA'!F50+'N EERR UCAFE'!F50+'N EERR BARINAS'!F50+'N EERR LOS NA'!F50</f>
        <v>56.113662903853637</v>
      </c>
      <c r="G50" s="131">
        <f>+'N EERR RODEO'!G50+'N EERR PIEDEM'!G50+'N EERR TERRA'!G50+'N EERR UCAFE'!G50+'N EERR BARINAS'!G50+'N EERR LOS NA'!G50</f>
        <v>57.245788734865769</v>
      </c>
      <c r="H50" s="131">
        <f>+'N EERR RODEO'!H50+'N EERR PIEDEM'!H50+'N EERR TERRA'!H50+'N EERR UCAFE'!H50+'N EERR BARINAS'!H50+'N EERR LOS NA'!H50</f>
        <v>59.709225276879998</v>
      </c>
      <c r="I50" s="131">
        <f>+'N EERR RODEO'!I50+'N EERR PIEDEM'!I50+'N EERR TERRA'!I50+'N EERR UCAFE'!I50+'N EERR BARINAS'!I50+'N EERR LOS NA'!I50</f>
        <v>0</v>
      </c>
      <c r="J50" s="131">
        <f>+'N EERR RODEO'!J50+'N EERR PIEDEM'!J50+'N EERR TERRA'!J50+'N EERR UCAFE'!J50+'N EERR BARINAS'!J50+'N EERR LOS NA'!J50</f>
        <v>0</v>
      </c>
      <c r="K50" s="131">
        <f>+'N EERR RODEO'!K50+'N EERR PIEDEM'!K50+'N EERR TERRA'!K50+'N EERR UCAFE'!K50+'N EERR BARINAS'!K50+'N EERR LOS NA'!K50</f>
        <v>0</v>
      </c>
      <c r="L50" s="131">
        <f>+'N EERR RODEO'!L50+'N EERR PIEDEM'!L50+'N EERR TERRA'!L50+'N EERR UCAFE'!L50+'N EERR BARINAS'!L50+'N EERR LOS NA'!L50</f>
        <v>0</v>
      </c>
      <c r="M50" s="131">
        <f>+'N EERR RODEO'!M50+'N EERR PIEDEM'!M50+'N EERR TERRA'!M50+'N EERR UCAFE'!M50+'N EERR BARINAS'!M50+'N EERR LOS NA'!M50</f>
        <v>0</v>
      </c>
      <c r="N50" s="131">
        <f>+'N EERR RODEO'!N50+'N EERR PIEDEM'!N50+'N EERR TERRA'!N50+'N EERR UCAFE'!N50+'N EERR BARINAS'!N50+'N EERR LOS NA'!N50</f>
        <v>0</v>
      </c>
      <c r="O50" s="194">
        <f t="shared" si="2"/>
        <v>325.30182232493581</v>
      </c>
    </row>
    <row r="51" spans="1:15" outlineLevel="1" x14ac:dyDescent="0.3">
      <c r="A51" s="203" t="s">
        <v>14</v>
      </c>
      <c r="B51" s="131">
        <f>+'N EERR RODEO'!B51+'N EERR PIEDEM'!B51+'N EERR TERRA'!B51+'N EERR UCAFE'!B51+'N EERR BARINAS'!B51+'N EERR LOS NA'!B51</f>
        <v>0</v>
      </c>
      <c r="C51" s="131">
        <f>+'N EERR RODEO'!C51+'N EERR PIEDEM'!C51+'N EERR TERRA'!C51+'N EERR UCAFE'!C51+'N EERR BARINAS'!C51+'N EERR LOS NA'!C51</f>
        <v>0</v>
      </c>
      <c r="D51" s="131">
        <f>+'N EERR RODEO'!D51+'N EERR PIEDEM'!D51+'N EERR TERRA'!D51+'N EERR UCAFE'!D51+'N EERR BARINAS'!D51+'N EERR LOS NA'!D51</f>
        <v>0</v>
      </c>
      <c r="E51" s="131">
        <f>+'N EERR RODEO'!E51+'N EERR PIEDEM'!E51+'N EERR TERRA'!E51+'N EERR UCAFE'!E51+'N EERR BARINAS'!E51+'N EERR LOS NA'!E51</f>
        <v>0</v>
      </c>
      <c r="F51" s="131">
        <f>+'N EERR RODEO'!F51+'N EERR PIEDEM'!F51+'N EERR TERRA'!F51+'N EERR UCAFE'!F51+'N EERR BARINAS'!F51+'N EERR LOS NA'!F51</f>
        <v>0</v>
      </c>
      <c r="G51" s="131">
        <f>+'N EERR RODEO'!G51+'N EERR PIEDEM'!G51+'N EERR TERRA'!G51+'N EERR UCAFE'!G51+'N EERR BARINAS'!G51+'N EERR LOS NA'!G51</f>
        <v>0</v>
      </c>
      <c r="H51" s="131">
        <f>+'N EERR RODEO'!H51+'N EERR PIEDEM'!H51+'N EERR TERRA'!H51+'N EERR UCAFE'!H51+'N EERR BARINAS'!H51+'N EERR LOS NA'!H51</f>
        <v>0</v>
      </c>
      <c r="I51" s="131">
        <f>+'N EERR RODEO'!I51+'N EERR PIEDEM'!I51+'N EERR TERRA'!I51+'N EERR UCAFE'!I51+'N EERR BARINAS'!I51+'N EERR LOS NA'!I51</f>
        <v>0</v>
      </c>
      <c r="J51" s="131">
        <f>+'N EERR RODEO'!J51+'N EERR PIEDEM'!J51+'N EERR TERRA'!J51+'N EERR UCAFE'!J51+'N EERR BARINAS'!J51+'N EERR LOS NA'!J51</f>
        <v>0</v>
      </c>
      <c r="K51" s="131">
        <f>+'N EERR RODEO'!K51+'N EERR PIEDEM'!K51+'N EERR TERRA'!K51+'N EERR UCAFE'!K51+'N EERR BARINAS'!K51+'N EERR LOS NA'!K51</f>
        <v>0</v>
      </c>
      <c r="L51" s="131">
        <f>+'N EERR RODEO'!L51+'N EERR PIEDEM'!L51+'N EERR TERRA'!L51+'N EERR UCAFE'!L51+'N EERR BARINAS'!L51+'N EERR LOS NA'!L51</f>
        <v>0</v>
      </c>
      <c r="M51" s="131">
        <f>+'N EERR RODEO'!M51+'N EERR PIEDEM'!M51+'N EERR TERRA'!M51+'N EERR UCAFE'!M51+'N EERR BARINAS'!M51+'N EERR LOS NA'!M51</f>
        <v>0</v>
      </c>
      <c r="N51" s="131">
        <f>+'N EERR RODEO'!N51+'N EERR PIEDEM'!N51+'N EERR TERRA'!N51+'N EERR UCAFE'!N51+'N EERR BARINAS'!N51+'N EERR LOS NA'!N51</f>
        <v>0</v>
      </c>
      <c r="O51" s="194">
        <f t="shared" si="2"/>
        <v>0</v>
      </c>
    </row>
    <row r="52" spans="1:15" outlineLevel="1" x14ac:dyDescent="0.3">
      <c r="A52" s="203" t="s">
        <v>15</v>
      </c>
      <c r="B52" s="131">
        <f>+'N EERR RODEO'!B52+'N EERR PIEDEM'!B52+'N EERR TERRA'!B52+'N EERR UCAFE'!B52+'N EERR BARINAS'!B52+'N EERR LOS NA'!B52</f>
        <v>0</v>
      </c>
      <c r="C52" s="131">
        <f>+'N EERR RODEO'!C52+'N EERR PIEDEM'!C52+'N EERR TERRA'!C52+'N EERR UCAFE'!C52+'N EERR BARINAS'!C52+'N EERR LOS NA'!C52</f>
        <v>0</v>
      </c>
      <c r="D52" s="131">
        <f>+'N EERR RODEO'!D52+'N EERR PIEDEM'!D52+'N EERR TERRA'!D52+'N EERR UCAFE'!D52+'N EERR BARINAS'!D52+'N EERR LOS NA'!D52</f>
        <v>0</v>
      </c>
      <c r="E52" s="131">
        <f>+'N EERR RODEO'!E52+'N EERR PIEDEM'!E52+'N EERR TERRA'!E52+'N EERR UCAFE'!E52+'N EERR BARINAS'!E52+'N EERR LOS NA'!E52</f>
        <v>0</v>
      </c>
      <c r="F52" s="131">
        <f>+'N EERR RODEO'!F52+'N EERR PIEDEM'!F52+'N EERR TERRA'!F52+'N EERR UCAFE'!F52+'N EERR BARINAS'!F52+'N EERR LOS NA'!F52</f>
        <v>0</v>
      </c>
      <c r="G52" s="131">
        <f>+'N EERR RODEO'!G52+'N EERR PIEDEM'!G52+'N EERR TERRA'!G52+'N EERR UCAFE'!G52+'N EERR BARINAS'!G52+'N EERR LOS NA'!G52</f>
        <v>85.120671462829733</v>
      </c>
      <c r="H52" s="131">
        <f>+'N EERR RODEO'!H52+'N EERR PIEDEM'!H52+'N EERR TERRA'!H52+'N EERR UCAFE'!H52+'N EERR BARINAS'!H52+'N EERR LOS NA'!H52</f>
        <v>4.8563503225195728</v>
      </c>
      <c r="I52" s="131">
        <f>+'N EERR RODEO'!I52+'N EERR PIEDEM'!I52+'N EERR TERRA'!I52+'N EERR UCAFE'!I52+'N EERR BARINAS'!I52+'N EERR LOS NA'!I52</f>
        <v>0</v>
      </c>
      <c r="J52" s="131">
        <f>+'N EERR RODEO'!J52+'N EERR PIEDEM'!J52+'N EERR TERRA'!J52+'N EERR UCAFE'!J52+'N EERR BARINAS'!J52+'N EERR LOS NA'!J52</f>
        <v>0</v>
      </c>
      <c r="K52" s="131">
        <f>+'N EERR RODEO'!K52+'N EERR PIEDEM'!K52+'N EERR TERRA'!K52+'N EERR UCAFE'!K52+'N EERR BARINAS'!K52+'N EERR LOS NA'!K52</f>
        <v>0</v>
      </c>
      <c r="L52" s="131">
        <f>+'N EERR RODEO'!L52+'N EERR PIEDEM'!L52+'N EERR TERRA'!L52+'N EERR UCAFE'!L52+'N EERR BARINAS'!L52+'N EERR LOS NA'!L52</f>
        <v>0</v>
      </c>
      <c r="M52" s="131">
        <f>+'N EERR RODEO'!M52+'N EERR PIEDEM'!M52+'N EERR TERRA'!M52+'N EERR UCAFE'!M52+'N EERR BARINAS'!M52+'N EERR LOS NA'!M52</f>
        <v>0</v>
      </c>
      <c r="N52" s="131">
        <f>+'N EERR RODEO'!N52+'N EERR PIEDEM'!N52+'N EERR TERRA'!N52+'N EERR UCAFE'!N52+'N EERR BARINAS'!N52+'N EERR LOS NA'!N52</f>
        <v>0</v>
      </c>
      <c r="O52" s="194">
        <f t="shared" si="2"/>
        <v>89.977021785349308</v>
      </c>
    </row>
    <row r="53" spans="1:15" outlineLevel="1" x14ac:dyDescent="0.3">
      <c r="A53" s="203" t="s">
        <v>16</v>
      </c>
      <c r="B53" s="131">
        <f>+'N EERR RODEO'!B53+'N EERR PIEDEM'!B53+'N EERR TERRA'!B53+'N EERR UCAFE'!B53+'N EERR BARINAS'!B53+'N EERR LOS NA'!B53</f>
        <v>0</v>
      </c>
      <c r="C53" s="131">
        <f>+'N EERR RODEO'!C53+'N EERR PIEDEM'!C53+'N EERR TERRA'!C53+'N EERR UCAFE'!C53+'N EERR BARINAS'!C53+'N EERR LOS NA'!C53</f>
        <v>14.474729767261014</v>
      </c>
      <c r="D53" s="131">
        <f>+'N EERR RODEO'!D53+'N EERR PIEDEM'!D53+'N EERR TERRA'!D53+'N EERR UCAFE'!D53+'N EERR BARINAS'!D53+'N EERR LOS NA'!D53</f>
        <v>8.1971019856237994</v>
      </c>
      <c r="E53" s="131">
        <f>+'N EERR RODEO'!E53+'N EERR PIEDEM'!E53+'N EERR TERRA'!E53+'N EERR UCAFE'!E53+'N EERR BARINAS'!E53+'N EERR LOS NA'!E53</f>
        <v>22.214489111831469</v>
      </c>
      <c r="F53" s="131">
        <f>+'N EERR RODEO'!F53+'N EERR PIEDEM'!F53+'N EERR TERRA'!F53+'N EERR UCAFE'!F53+'N EERR BARINAS'!F53+'N EERR LOS NA'!F53</f>
        <v>17.133371739976642</v>
      </c>
      <c r="G53" s="131">
        <f>+'N EERR RODEO'!G53+'N EERR PIEDEM'!G53+'N EERR TERRA'!G53+'N EERR UCAFE'!G53+'N EERR BARINAS'!G53+'N EERR LOS NA'!G53</f>
        <v>40.675041089079961</v>
      </c>
      <c r="H53" s="131">
        <f>+'N EERR RODEO'!H53+'N EERR PIEDEM'!H53+'N EERR TERRA'!H53+'N EERR UCAFE'!H53+'N EERR BARINAS'!H53+'N EERR LOS NA'!H53</f>
        <v>51.214592827489206</v>
      </c>
      <c r="I53" s="131">
        <f>+'N EERR RODEO'!I53+'N EERR PIEDEM'!I53+'N EERR TERRA'!I53+'N EERR UCAFE'!I53+'N EERR BARINAS'!I53+'N EERR LOS NA'!I53</f>
        <v>0</v>
      </c>
      <c r="J53" s="131">
        <f>+'N EERR RODEO'!J53+'N EERR PIEDEM'!J53+'N EERR TERRA'!J53+'N EERR UCAFE'!J53+'N EERR BARINAS'!J53+'N EERR LOS NA'!J53</f>
        <v>0</v>
      </c>
      <c r="K53" s="131">
        <f>+'N EERR RODEO'!K53+'N EERR PIEDEM'!K53+'N EERR TERRA'!K53+'N EERR UCAFE'!K53+'N EERR BARINAS'!K53+'N EERR LOS NA'!K53</f>
        <v>0</v>
      </c>
      <c r="L53" s="131">
        <f>+'N EERR RODEO'!L53+'N EERR PIEDEM'!L53+'N EERR TERRA'!L53+'N EERR UCAFE'!L53+'N EERR BARINAS'!L53+'N EERR LOS NA'!L53</f>
        <v>0</v>
      </c>
      <c r="M53" s="131">
        <f>+'N EERR RODEO'!M53+'N EERR PIEDEM'!M53+'N EERR TERRA'!M53+'N EERR UCAFE'!M53+'N EERR BARINAS'!M53+'N EERR LOS NA'!M53</f>
        <v>0</v>
      </c>
      <c r="N53" s="131">
        <f>+'N EERR RODEO'!N53+'N EERR PIEDEM'!N53+'N EERR TERRA'!N53+'N EERR UCAFE'!N53+'N EERR BARINAS'!N53+'N EERR LOS NA'!N53</f>
        <v>0</v>
      </c>
      <c r="O53" s="194">
        <f t="shared" si="2"/>
        <v>153.9093265212621</v>
      </c>
    </row>
    <row r="54" spans="1:15" outlineLevel="1" x14ac:dyDescent="0.3">
      <c r="A54" s="203" t="s">
        <v>17</v>
      </c>
      <c r="B54" s="131">
        <f>+'N EERR RODEO'!B54+'N EERR PIEDEM'!B54+'N EERR TERRA'!B54+'N EERR UCAFE'!B54+'N EERR BARINAS'!B54+'N EERR LOS NA'!B54</f>
        <v>0</v>
      </c>
      <c r="C54" s="131">
        <f>+'N EERR RODEO'!C54+'N EERR PIEDEM'!C54+'N EERR TERRA'!C54+'N EERR UCAFE'!C54+'N EERR BARINAS'!C54+'N EERR LOS NA'!C54</f>
        <v>172.39</v>
      </c>
      <c r="D54" s="131">
        <f>+'N EERR RODEO'!D54+'N EERR PIEDEM'!D54+'N EERR TERRA'!D54+'N EERR UCAFE'!D54+'N EERR BARINAS'!D54+'N EERR LOS NA'!D54</f>
        <v>364.22</v>
      </c>
      <c r="E54" s="131">
        <f>+'N EERR RODEO'!E54+'N EERR PIEDEM'!E54+'N EERR TERRA'!E54+'N EERR UCAFE'!E54+'N EERR BARINAS'!E54+'N EERR LOS NA'!E54</f>
        <v>77.59</v>
      </c>
      <c r="F54" s="131">
        <f>+'N EERR RODEO'!F54+'N EERR PIEDEM'!F54+'N EERR TERRA'!F54+'N EERR UCAFE'!F54+'N EERR BARINAS'!F54+'N EERR LOS NA'!F54</f>
        <v>303.63</v>
      </c>
      <c r="G54" s="131">
        <f>+'N EERR RODEO'!G54+'N EERR PIEDEM'!G54+'N EERR TERRA'!G54+'N EERR UCAFE'!G54+'N EERR BARINAS'!G54+'N EERR LOS NA'!G54</f>
        <v>27.7</v>
      </c>
      <c r="H54" s="131">
        <f>+'N EERR RODEO'!H54+'N EERR PIEDEM'!H54+'N EERR TERRA'!H54+'N EERR UCAFE'!H54+'N EERR BARINAS'!H54+'N EERR LOS NA'!H54</f>
        <v>1033.96</v>
      </c>
      <c r="I54" s="131">
        <f>+'N EERR RODEO'!I54+'N EERR PIEDEM'!I54+'N EERR TERRA'!I54+'N EERR UCAFE'!I54+'N EERR BARINAS'!I54+'N EERR LOS NA'!I54</f>
        <v>0</v>
      </c>
      <c r="J54" s="131">
        <f>+'N EERR RODEO'!J54+'N EERR PIEDEM'!J54+'N EERR TERRA'!J54+'N EERR UCAFE'!J54+'N EERR BARINAS'!J54+'N EERR LOS NA'!J54</f>
        <v>0</v>
      </c>
      <c r="K54" s="131">
        <f>+'N EERR RODEO'!K54+'N EERR PIEDEM'!K54+'N EERR TERRA'!K54+'N EERR UCAFE'!K54+'N EERR BARINAS'!K54+'N EERR LOS NA'!K54</f>
        <v>0</v>
      </c>
      <c r="L54" s="131">
        <f>+'N EERR RODEO'!L54+'N EERR PIEDEM'!L54+'N EERR TERRA'!L54+'N EERR UCAFE'!L54+'N EERR BARINAS'!L54+'N EERR LOS NA'!L54</f>
        <v>0</v>
      </c>
      <c r="M54" s="131">
        <f>+'N EERR RODEO'!M54+'N EERR PIEDEM'!M54+'N EERR TERRA'!M54+'N EERR UCAFE'!M54+'N EERR BARINAS'!M54+'N EERR LOS NA'!M54</f>
        <v>0</v>
      </c>
      <c r="N54" s="131">
        <f>+'N EERR RODEO'!N54+'N EERR PIEDEM'!N54+'N EERR TERRA'!N54+'N EERR UCAFE'!N54+'N EERR BARINAS'!N54+'N EERR LOS NA'!N54</f>
        <v>0</v>
      </c>
      <c r="O54" s="194">
        <f t="shared" si="2"/>
        <v>1979.4900000000002</v>
      </c>
    </row>
    <row r="55" spans="1:15" outlineLevel="1" x14ac:dyDescent="0.3">
      <c r="A55" s="203" t="s">
        <v>18</v>
      </c>
      <c r="B55" s="131">
        <f>+'N EERR RODEO'!B55+'N EERR PIEDEM'!B55+'N EERR TERRA'!B55+'N EERR UCAFE'!B55+'N EERR BARINAS'!B55+'N EERR LOS NA'!B55</f>
        <v>0</v>
      </c>
      <c r="C55" s="131">
        <f>+'N EERR RODEO'!C55+'N EERR PIEDEM'!C55+'N EERR TERRA'!C55+'N EERR UCAFE'!C55+'N EERR BARINAS'!C55+'N EERR LOS NA'!C55</f>
        <v>15.855051935788484</v>
      </c>
      <c r="D55" s="131">
        <f>+'N EERR RODEO'!D55+'N EERR PIEDEM'!D55+'N EERR TERRA'!D55+'N EERR UCAFE'!D55+'N EERR BARINAS'!D55+'N EERR LOS NA'!D55</f>
        <v>20.218580883922854</v>
      </c>
      <c r="E55" s="131">
        <f>+'N EERR RODEO'!E55+'N EERR PIEDEM'!E55+'N EERR TERRA'!E55+'N EERR UCAFE'!E55+'N EERR BARINAS'!E55+'N EERR LOS NA'!E55</f>
        <v>147.78169494199025</v>
      </c>
      <c r="F55" s="131">
        <f>+'N EERR RODEO'!F55+'N EERR PIEDEM'!F55+'N EERR TERRA'!F55+'N EERR UCAFE'!F55+'N EERR BARINAS'!F55+'N EERR LOS NA'!F55</f>
        <v>64.246403114052157</v>
      </c>
      <c r="G55" s="131">
        <f>+'N EERR RODEO'!G55+'N EERR PIEDEM'!G55+'N EERR TERRA'!G55+'N EERR UCAFE'!G55+'N EERR BARINAS'!G55+'N EERR LOS NA'!G55</f>
        <v>179.10299102181671</v>
      </c>
      <c r="H55" s="131">
        <f>+'N EERR RODEO'!H55+'N EERR PIEDEM'!H55+'N EERR TERRA'!H55+'N EERR UCAFE'!H55+'N EERR BARINAS'!H55+'N EERR LOS NA'!H55</f>
        <v>7.9612300369173328</v>
      </c>
      <c r="I55" s="131">
        <f>+'N EERR RODEO'!I55+'N EERR PIEDEM'!I55+'N EERR TERRA'!I55+'N EERR UCAFE'!I55+'N EERR BARINAS'!I55+'N EERR LOS NA'!I55</f>
        <v>0</v>
      </c>
      <c r="J55" s="131">
        <f>+'N EERR RODEO'!J55+'N EERR PIEDEM'!J55+'N EERR TERRA'!J55+'N EERR UCAFE'!J55+'N EERR BARINAS'!J55+'N EERR LOS NA'!J55</f>
        <v>0</v>
      </c>
      <c r="K55" s="131">
        <f>+'N EERR RODEO'!K55+'N EERR PIEDEM'!K55+'N EERR TERRA'!K55+'N EERR UCAFE'!K55+'N EERR BARINAS'!K55+'N EERR LOS NA'!K55</f>
        <v>0</v>
      </c>
      <c r="L55" s="131">
        <f>+'N EERR RODEO'!L55+'N EERR PIEDEM'!L55+'N EERR TERRA'!L55+'N EERR UCAFE'!L55+'N EERR BARINAS'!L55+'N EERR LOS NA'!L55</f>
        <v>0</v>
      </c>
      <c r="M55" s="131">
        <f>+'N EERR RODEO'!M55+'N EERR PIEDEM'!M55+'N EERR TERRA'!M55+'N EERR UCAFE'!M55+'N EERR BARINAS'!M55+'N EERR LOS NA'!M55</f>
        <v>0</v>
      </c>
      <c r="N55" s="131">
        <f>+'N EERR RODEO'!N55+'N EERR PIEDEM'!N55+'N EERR TERRA'!N55+'N EERR UCAFE'!N55+'N EERR BARINAS'!N55+'N EERR LOS NA'!N55</f>
        <v>0</v>
      </c>
      <c r="O55" s="194">
        <f t="shared" si="2"/>
        <v>435.16595193448779</v>
      </c>
    </row>
    <row r="56" spans="1:15" outlineLevel="1" x14ac:dyDescent="0.3">
      <c r="A56" s="203" t="s">
        <v>19</v>
      </c>
      <c r="B56" s="131">
        <f>+'N EERR RODEO'!B56+'N EERR PIEDEM'!B56+'N EERR TERRA'!B56+'N EERR UCAFE'!B56+'N EERR BARINAS'!B56+'N EERR LOS NA'!B56</f>
        <v>0</v>
      </c>
      <c r="C56" s="131">
        <f>+'N EERR RODEO'!C56+'N EERR PIEDEM'!C56+'N EERR TERRA'!C56+'N EERR UCAFE'!C56+'N EERR BARINAS'!C56+'N EERR LOS NA'!C56</f>
        <v>0</v>
      </c>
      <c r="D56" s="131">
        <f>+'N EERR RODEO'!D56+'N EERR PIEDEM'!D56+'N EERR TERRA'!D56+'N EERR UCAFE'!D56+'N EERR BARINAS'!D56+'N EERR LOS NA'!D56</f>
        <v>0</v>
      </c>
      <c r="E56" s="131">
        <f>+'N EERR RODEO'!E56+'N EERR PIEDEM'!E56+'N EERR TERRA'!E56+'N EERR UCAFE'!E56+'N EERR BARINAS'!E56+'N EERR LOS NA'!E56</f>
        <v>0</v>
      </c>
      <c r="F56" s="131">
        <f>+'N EERR RODEO'!F56+'N EERR PIEDEM'!F56+'N EERR TERRA'!F56+'N EERR UCAFE'!F56+'N EERR BARINAS'!F56+'N EERR LOS NA'!F56</f>
        <v>0</v>
      </c>
      <c r="G56" s="131">
        <f>+'N EERR RODEO'!G56+'N EERR PIEDEM'!G56+'N EERR TERRA'!G56+'N EERR UCAFE'!G56+'N EERR BARINAS'!G56+'N EERR LOS NA'!G56</f>
        <v>0</v>
      </c>
      <c r="H56" s="131">
        <f>+'N EERR RODEO'!H56+'N EERR PIEDEM'!H56+'N EERR TERRA'!H56+'N EERR UCAFE'!H56+'N EERR BARINAS'!H56+'N EERR LOS NA'!H56</f>
        <v>0</v>
      </c>
      <c r="I56" s="131">
        <f>+'N EERR RODEO'!I56+'N EERR PIEDEM'!I56+'N EERR TERRA'!I56+'N EERR UCAFE'!I56+'N EERR BARINAS'!I56+'N EERR LOS NA'!I56</f>
        <v>0</v>
      </c>
      <c r="J56" s="131">
        <f>+'N EERR RODEO'!J56+'N EERR PIEDEM'!J56+'N EERR TERRA'!J56+'N EERR UCAFE'!J56+'N EERR BARINAS'!J56+'N EERR LOS NA'!J56</f>
        <v>0</v>
      </c>
      <c r="K56" s="131">
        <f>+'N EERR RODEO'!K56+'N EERR PIEDEM'!K56+'N EERR TERRA'!K56+'N EERR UCAFE'!K56+'N EERR BARINAS'!K56+'N EERR LOS NA'!K56</f>
        <v>0</v>
      </c>
      <c r="L56" s="131">
        <f>+'N EERR RODEO'!L56+'N EERR PIEDEM'!L56+'N EERR TERRA'!L56+'N EERR UCAFE'!L56+'N EERR BARINAS'!L56+'N EERR LOS NA'!L56</f>
        <v>0</v>
      </c>
      <c r="M56" s="131">
        <f>+'N EERR RODEO'!M56+'N EERR PIEDEM'!M56+'N EERR TERRA'!M56+'N EERR UCAFE'!M56+'N EERR BARINAS'!M56+'N EERR LOS NA'!M56</f>
        <v>0</v>
      </c>
      <c r="N56" s="131">
        <f>+'N EERR RODEO'!N56+'N EERR PIEDEM'!N56+'N EERR TERRA'!N56+'N EERR UCAFE'!N56+'N EERR BARINAS'!N56+'N EERR LOS NA'!N56</f>
        <v>0</v>
      </c>
      <c r="O56" s="194">
        <f t="shared" si="2"/>
        <v>0</v>
      </c>
    </row>
    <row r="57" spans="1:15" outlineLevel="1" x14ac:dyDescent="0.3">
      <c r="A57" s="203" t="s">
        <v>20</v>
      </c>
      <c r="B57" s="131">
        <f>+'N EERR RODEO'!B57+'N EERR PIEDEM'!B57+'N EERR TERRA'!B57+'N EERR UCAFE'!B57+'N EERR BARINAS'!B57+'N EERR LOS NA'!B57</f>
        <v>0</v>
      </c>
      <c r="C57" s="131">
        <f>+'N EERR RODEO'!C57+'N EERR PIEDEM'!C57+'N EERR TERRA'!C57+'N EERR UCAFE'!C57+'N EERR BARINAS'!C57+'N EERR LOS NA'!C57</f>
        <v>43.66046066396342</v>
      </c>
      <c r="D57" s="131">
        <f>+'N EERR RODEO'!D57+'N EERR PIEDEM'!D57+'N EERR TERRA'!D57+'N EERR UCAFE'!D57+'N EERR BARINAS'!D57+'N EERR LOS NA'!D57</f>
        <v>50.335549071240486</v>
      </c>
      <c r="E57" s="131">
        <f>+'N EERR RODEO'!E57+'N EERR PIEDEM'!E57+'N EERR TERRA'!E57+'N EERR UCAFE'!E57+'N EERR BARINAS'!E57+'N EERR LOS NA'!E57</f>
        <v>51.027760136920399</v>
      </c>
      <c r="F57" s="131">
        <f>+'N EERR RODEO'!F57+'N EERR PIEDEM'!F57+'N EERR TERRA'!F57+'N EERR UCAFE'!F57+'N EERR BARINAS'!F57+'N EERR LOS NA'!F57</f>
        <v>54.108534682755931</v>
      </c>
      <c r="G57" s="131">
        <f>+'N EERR RODEO'!G57+'N EERR PIEDEM'!G57+'N EERR TERRA'!G57+'N EERR UCAFE'!G57+'N EERR BARINAS'!G57+'N EERR LOS NA'!G57</f>
        <v>59.138716149032</v>
      </c>
      <c r="H57" s="131">
        <f>+'N EERR RODEO'!H57+'N EERR PIEDEM'!H57+'N EERR TERRA'!H57+'N EERR UCAFE'!H57+'N EERR BARINAS'!H57+'N EERR LOS NA'!H57</f>
        <v>61.484579575112562</v>
      </c>
      <c r="I57" s="131">
        <f>+'N EERR RODEO'!I57+'N EERR PIEDEM'!I57+'N EERR TERRA'!I57+'N EERR UCAFE'!I57+'N EERR BARINAS'!I57+'N EERR LOS NA'!I57</f>
        <v>0</v>
      </c>
      <c r="J57" s="131">
        <f>+'N EERR RODEO'!J57+'N EERR PIEDEM'!J57+'N EERR TERRA'!J57+'N EERR UCAFE'!J57+'N EERR BARINAS'!J57+'N EERR LOS NA'!J57</f>
        <v>0</v>
      </c>
      <c r="K57" s="131">
        <f>+'N EERR RODEO'!K57+'N EERR PIEDEM'!K57+'N EERR TERRA'!K57+'N EERR UCAFE'!K57+'N EERR BARINAS'!K57+'N EERR LOS NA'!K57</f>
        <v>0</v>
      </c>
      <c r="L57" s="131">
        <f>+'N EERR RODEO'!L57+'N EERR PIEDEM'!L57+'N EERR TERRA'!L57+'N EERR UCAFE'!L57+'N EERR BARINAS'!L57+'N EERR LOS NA'!L57</f>
        <v>0</v>
      </c>
      <c r="M57" s="131">
        <f>+'N EERR RODEO'!M57+'N EERR PIEDEM'!M57+'N EERR TERRA'!M57+'N EERR UCAFE'!M57+'N EERR BARINAS'!M57+'N EERR LOS NA'!M57</f>
        <v>0</v>
      </c>
      <c r="N57" s="131">
        <f>+'N EERR RODEO'!N57+'N EERR PIEDEM'!N57+'N EERR TERRA'!N57+'N EERR UCAFE'!N57+'N EERR BARINAS'!N57+'N EERR LOS NA'!N57</f>
        <v>0</v>
      </c>
      <c r="O57" s="194">
        <f t="shared" si="2"/>
        <v>319.75560027902475</v>
      </c>
    </row>
    <row r="58" spans="1:15" outlineLevel="1" x14ac:dyDescent="0.3">
      <c r="A58" s="203" t="s">
        <v>21</v>
      </c>
      <c r="B58" s="131">
        <f>+'N EERR RODEO'!B58+'N EERR PIEDEM'!B58+'N EERR TERRA'!B58+'N EERR UCAFE'!B58+'N EERR BARINAS'!B58+'N EERR LOS NA'!B58</f>
        <v>0</v>
      </c>
      <c r="C58" s="131">
        <f>+'N EERR RODEO'!C58+'N EERR PIEDEM'!C58+'N EERR TERRA'!C58+'N EERR UCAFE'!C58+'N EERR BARINAS'!C58+'N EERR LOS NA'!C58</f>
        <v>21.494476290988544</v>
      </c>
      <c r="D58" s="131">
        <f>+'N EERR RODEO'!D58+'N EERR PIEDEM'!D58+'N EERR TERRA'!D58+'N EERR UCAFE'!D58+'N EERR BARINAS'!D58+'N EERR LOS NA'!D58</f>
        <v>15.213146395274359</v>
      </c>
      <c r="E58" s="131">
        <f>+'N EERR RODEO'!E58+'N EERR PIEDEM'!E58+'N EERR TERRA'!E58+'N EERR UCAFE'!E58+'N EERR BARINAS'!E58+'N EERR LOS NA'!E58</f>
        <v>30.956465150762291</v>
      </c>
      <c r="F58" s="131">
        <f>+'N EERR RODEO'!F58+'N EERR PIEDEM'!F58+'N EERR TERRA'!F58+'N EERR UCAFE'!F58+'N EERR BARINAS'!F58+'N EERR LOS NA'!F58</f>
        <v>108.32181486959907</v>
      </c>
      <c r="G58" s="131">
        <f>+'N EERR RODEO'!G58+'N EERR PIEDEM'!G58+'N EERR TERRA'!G58+'N EERR UCAFE'!G58+'N EERR BARINAS'!G58+'N EERR LOS NA'!G58</f>
        <v>-61.894146780136872</v>
      </c>
      <c r="H58" s="131">
        <f>+'N EERR RODEO'!H58+'N EERR PIEDEM'!H58+'N EERR TERRA'!H58+'N EERR UCAFE'!H58+'N EERR BARINAS'!H58+'N EERR LOS NA'!H58</f>
        <v>11.67116323412081</v>
      </c>
      <c r="I58" s="131">
        <f>+'N EERR RODEO'!I58+'N EERR PIEDEM'!I58+'N EERR TERRA'!I58+'N EERR UCAFE'!I58+'N EERR BARINAS'!I58+'N EERR LOS NA'!I58</f>
        <v>0</v>
      </c>
      <c r="J58" s="131">
        <f>+'N EERR RODEO'!J58+'N EERR PIEDEM'!J58+'N EERR TERRA'!J58+'N EERR UCAFE'!J58+'N EERR BARINAS'!J58+'N EERR LOS NA'!J58</f>
        <v>0</v>
      </c>
      <c r="K58" s="131">
        <f>+'N EERR RODEO'!K58+'N EERR PIEDEM'!K58+'N EERR TERRA'!K58+'N EERR UCAFE'!K58+'N EERR BARINAS'!K58+'N EERR LOS NA'!K58</f>
        <v>0</v>
      </c>
      <c r="L58" s="131">
        <f>+'N EERR RODEO'!L58+'N EERR PIEDEM'!L58+'N EERR TERRA'!L58+'N EERR UCAFE'!L58+'N EERR BARINAS'!L58+'N EERR LOS NA'!L58</f>
        <v>0</v>
      </c>
      <c r="M58" s="131">
        <f>+'N EERR RODEO'!M58+'N EERR PIEDEM'!M58+'N EERR TERRA'!M58+'N EERR UCAFE'!M58+'N EERR BARINAS'!M58+'N EERR LOS NA'!M58</f>
        <v>0</v>
      </c>
      <c r="N58" s="131">
        <f>+'N EERR RODEO'!N58+'N EERR PIEDEM'!N58+'N EERR TERRA'!N58+'N EERR UCAFE'!N58+'N EERR BARINAS'!N58+'N EERR LOS NA'!N58</f>
        <v>0</v>
      </c>
      <c r="O58" s="194">
        <f t="shared" si="2"/>
        <v>125.76291916060818</v>
      </c>
    </row>
    <row r="59" spans="1:15" outlineLevel="1" x14ac:dyDescent="0.3">
      <c r="A59" s="203" t="s">
        <v>250</v>
      </c>
      <c r="B59" s="131">
        <f>+'N EERR RODEO'!B59+'N EERR PIEDEM'!B59+'N EERR TERRA'!B59+'N EERR UCAFE'!B59+'N EERR BARINAS'!B59+'N EERR LOS NA'!B59</f>
        <v>0</v>
      </c>
      <c r="C59" s="131">
        <f>+'N EERR RODEO'!C59+'N EERR PIEDEM'!C59+'N EERR TERRA'!C59+'N EERR UCAFE'!C59+'N EERR BARINAS'!C59+'N EERR LOS NA'!C59</f>
        <v>60.522774722731405</v>
      </c>
      <c r="D59" s="131">
        <f>+'N EERR RODEO'!D59+'N EERR PIEDEM'!D59+'N EERR TERRA'!D59+'N EERR UCAFE'!D59+'N EERR BARINAS'!D59+'N EERR LOS NA'!D59</f>
        <v>112.48167390221337</v>
      </c>
      <c r="E59" s="131">
        <f>+'N EERR RODEO'!E59+'N EERR PIEDEM'!E59+'N EERR TERRA'!E59+'N EERR UCAFE'!E59+'N EERR BARINAS'!E59+'N EERR LOS NA'!E59</f>
        <v>126.13120428428334</v>
      </c>
      <c r="F59" s="131">
        <f>+'N EERR RODEO'!F59+'N EERR PIEDEM'!F59+'N EERR TERRA'!F59+'N EERR UCAFE'!F59+'N EERR BARINAS'!F59+'N EERR LOS NA'!F59</f>
        <v>275.92958505254961</v>
      </c>
      <c r="G59" s="131">
        <f>+'N EERR RODEO'!G59+'N EERR PIEDEM'!G59+'N EERR TERRA'!G59+'N EERR UCAFE'!G59+'N EERR BARINAS'!G59+'N EERR LOS NA'!G59</f>
        <v>331.94161417207698</v>
      </c>
      <c r="H59" s="131">
        <f>+'N EERR RODEO'!H59+'N EERR PIEDEM'!H59+'N EERR TERRA'!H59+'N EERR UCAFE'!H59+'N EERR BARINAS'!H59+'N EERR LOS NA'!H59</f>
        <v>91.554145424549333</v>
      </c>
      <c r="I59" s="131">
        <f>+'N EERR RODEO'!I59+'N EERR PIEDEM'!I59+'N EERR TERRA'!I59+'N EERR UCAFE'!I59+'N EERR BARINAS'!I59+'N EERR LOS NA'!I59</f>
        <v>0</v>
      </c>
      <c r="J59" s="131">
        <f>+'N EERR RODEO'!J59+'N EERR PIEDEM'!J59+'N EERR TERRA'!J59+'N EERR UCAFE'!J59+'N EERR BARINAS'!J59+'N EERR LOS NA'!J59</f>
        <v>0</v>
      </c>
      <c r="K59" s="131">
        <f>+'N EERR RODEO'!K59+'N EERR PIEDEM'!K59+'N EERR TERRA'!K59+'N EERR UCAFE'!K59+'N EERR BARINAS'!K59+'N EERR LOS NA'!K59</f>
        <v>0</v>
      </c>
      <c r="L59" s="131">
        <f>+'N EERR RODEO'!L59+'N EERR PIEDEM'!L59+'N EERR TERRA'!L59+'N EERR UCAFE'!L59+'N EERR BARINAS'!L59+'N EERR LOS NA'!L59</f>
        <v>0</v>
      </c>
      <c r="M59" s="131">
        <f>+'N EERR RODEO'!M59+'N EERR PIEDEM'!M59+'N EERR TERRA'!M59+'N EERR UCAFE'!M59+'N EERR BARINAS'!M59+'N EERR LOS NA'!M59</f>
        <v>0</v>
      </c>
      <c r="N59" s="131">
        <f>+'N EERR RODEO'!N59+'N EERR PIEDEM'!N59+'N EERR TERRA'!N59+'N EERR UCAFE'!N59+'N EERR BARINAS'!N59+'N EERR LOS NA'!N59</f>
        <v>0</v>
      </c>
      <c r="O59" s="194">
        <f t="shared" si="2"/>
        <v>998.56099755840398</v>
      </c>
    </row>
    <row r="60" spans="1:15" outlineLevel="1" x14ac:dyDescent="0.3">
      <c r="A60" s="203" t="s">
        <v>251</v>
      </c>
      <c r="B60" s="131">
        <f>+'N EERR RODEO'!B60+'N EERR PIEDEM'!B60+'N EERR TERRA'!B60+'N EERR UCAFE'!B60+'N EERR BARINAS'!B60+'N EERR LOS NA'!B60</f>
        <v>0</v>
      </c>
      <c r="C60" s="131">
        <f>+'N EERR RODEO'!C60+'N EERR PIEDEM'!C60+'N EERR TERRA'!C60+'N EERR UCAFE'!C60+'N EERR BARINAS'!C60+'N EERR LOS NA'!C60</f>
        <v>0</v>
      </c>
      <c r="D60" s="131">
        <f>+'N EERR RODEO'!D60+'N EERR PIEDEM'!D60+'N EERR TERRA'!D60+'N EERR UCAFE'!D60+'N EERR BARINAS'!D60+'N EERR LOS NA'!D60</f>
        <v>0</v>
      </c>
      <c r="E60" s="131">
        <f>+'N EERR RODEO'!E60+'N EERR PIEDEM'!E60+'N EERR TERRA'!E60+'N EERR UCAFE'!E60+'N EERR BARINAS'!E60+'N EERR LOS NA'!E60</f>
        <v>0</v>
      </c>
      <c r="F60" s="131">
        <f>+'N EERR RODEO'!F60+'N EERR PIEDEM'!F60+'N EERR TERRA'!F60+'N EERR UCAFE'!F60+'N EERR BARINAS'!F60+'N EERR LOS NA'!F60</f>
        <v>0</v>
      </c>
      <c r="G60" s="131">
        <f>+'N EERR RODEO'!G60+'N EERR PIEDEM'!G60+'N EERR TERRA'!G60+'N EERR UCAFE'!G60+'N EERR BARINAS'!G60+'N EERR LOS NA'!G60</f>
        <v>0</v>
      </c>
      <c r="H60" s="131">
        <f>+'N EERR RODEO'!H60+'N EERR PIEDEM'!H60+'N EERR TERRA'!H60+'N EERR UCAFE'!H60+'N EERR BARINAS'!H60+'N EERR LOS NA'!H60</f>
        <v>0</v>
      </c>
      <c r="I60" s="131">
        <f>+'N EERR RODEO'!I60+'N EERR PIEDEM'!I60+'N EERR TERRA'!I60+'N EERR UCAFE'!I60+'N EERR BARINAS'!I60+'N EERR LOS NA'!I60</f>
        <v>0</v>
      </c>
      <c r="J60" s="131">
        <f>+'N EERR RODEO'!J60+'N EERR PIEDEM'!J60+'N EERR TERRA'!J60+'N EERR UCAFE'!J60+'N EERR BARINAS'!J60+'N EERR LOS NA'!J60</f>
        <v>0</v>
      </c>
      <c r="K60" s="131">
        <f>+'N EERR RODEO'!K60+'N EERR PIEDEM'!K60+'N EERR TERRA'!K60+'N EERR UCAFE'!K60+'N EERR BARINAS'!K60+'N EERR LOS NA'!K60</f>
        <v>0</v>
      </c>
      <c r="L60" s="131">
        <f>+'N EERR RODEO'!L60+'N EERR PIEDEM'!L60+'N EERR TERRA'!L60+'N EERR UCAFE'!L60+'N EERR BARINAS'!L60+'N EERR LOS NA'!L60</f>
        <v>0</v>
      </c>
      <c r="M60" s="131">
        <f>+'N EERR RODEO'!M60+'N EERR PIEDEM'!M60+'N EERR TERRA'!M60+'N EERR UCAFE'!M60+'N EERR BARINAS'!M60+'N EERR LOS NA'!M60</f>
        <v>0</v>
      </c>
      <c r="N60" s="131">
        <f>+'N EERR RODEO'!N60+'N EERR PIEDEM'!N60+'N EERR TERRA'!N60+'N EERR UCAFE'!N60+'N EERR BARINAS'!N60+'N EERR LOS NA'!N60</f>
        <v>0</v>
      </c>
      <c r="O60" s="194">
        <f t="shared" si="2"/>
        <v>0</v>
      </c>
    </row>
    <row r="61" spans="1:15" outlineLevel="1" x14ac:dyDescent="0.3">
      <c r="A61" s="203" t="s">
        <v>252</v>
      </c>
      <c r="B61" s="131">
        <f>+'N EERR RODEO'!B61+'N EERR PIEDEM'!B61+'N EERR TERRA'!B61+'N EERR UCAFE'!B61+'N EERR BARINAS'!B61+'N EERR LOS NA'!B61</f>
        <v>0</v>
      </c>
      <c r="C61" s="131">
        <f>+'N EERR RODEO'!C61+'N EERR PIEDEM'!C61+'N EERR TERRA'!C61+'N EERR UCAFE'!C61+'N EERR BARINAS'!C61+'N EERR LOS NA'!C61</f>
        <v>0</v>
      </c>
      <c r="D61" s="131">
        <f>+'N EERR RODEO'!D61+'N EERR PIEDEM'!D61+'N EERR TERRA'!D61+'N EERR UCAFE'!D61+'N EERR BARINAS'!D61+'N EERR LOS NA'!D61</f>
        <v>0</v>
      </c>
      <c r="E61" s="131">
        <f>+'N EERR RODEO'!E61+'N EERR PIEDEM'!E61+'N EERR TERRA'!E61+'N EERR UCAFE'!E61+'N EERR BARINAS'!E61+'N EERR LOS NA'!E61</f>
        <v>0</v>
      </c>
      <c r="F61" s="131">
        <f>+'N EERR RODEO'!F61+'N EERR PIEDEM'!F61+'N EERR TERRA'!F61+'N EERR UCAFE'!F61+'N EERR BARINAS'!F61+'N EERR LOS NA'!F61</f>
        <v>0</v>
      </c>
      <c r="G61" s="131">
        <f>+'N EERR RODEO'!G61+'N EERR PIEDEM'!G61+'N EERR TERRA'!G61+'N EERR UCAFE'!G61+'N EERR BARINAS'!G61+'N EERR LOS NA'!G61</f>
        <v>0</v>
      </c>
      <c r="H61" s="131">
        <f>+'N EERR RODEO'!H61+'N EERR PIEDEM'!H61+'N EERR TERRA'!H61+'N EERR UCAFE'!H61+'N EERR BARINAS'!H61+'N EERR LOS NA'!H61</f>
        <v>0</v>
      </c>
      <c r="I61" s="131">
        <f>+'N EERR RODEO'!I61+'N EERR PIEDEM'!I61+'N EERR TERRA'!I61+'N EERR UCAFE'!I61+'N EERR BARINAS'!I61+'N EERR LOS NA'!I61</f>
        <v>0</v>
      </c>
      <c r="J61" s="131">
        <f>+'N EERR RODEO'!J61+'N EERR PIEDEM'!J61+'N EERR TERRA'!J61+'N EERR UCAFE'!J61+'N EERR BARINAS'!J61+'N EERR LOS NA'!J61</f>
        <v>0</v>
      </c>
      <c r="K61" s="131">
        <f>+'N EERR RODEO'!K61+'N EERR PIEDEM'!K61+'N EERR TERRA'!K61+'N EERR UCAFE'!K61+'N EERR BARINAS'!K61+'N EERR LOS NA'!K61</f>
        <v>0</v>
      </c>
      <c r="L61" s="131">
        <f>+'N EERR RODEO'!L61+'N EERR PIEDEM'!L61+'N EERR TERRA'!L61+'N EERR UCAFE'!L61+'N EERR BARINAS'!L61+'N EERR LOS NA'!L61</f>
        <v>0</v>
      </c>
      <c r="M61" s="131">
        <f>+'N EERR RODEO'!M61+'N EERR PIEDEM'!M61+'N EERR TERRA'!M61+'N EERR UCAFE'!M61+'N EERR BARINAS'!M61+'N EERR LOS NA'!M61</f>
        <v>0</v>
      </c>
      <c r="N61" s="131">
        <f>+'N EERR RODEO'!N61+'N EERR PIEDEM'!N61+'N EERR TERRA'!N61+'N EERR UCAFE'!N61+'N EERR BARINAS'!N61+'N EERR LOS NA'!N61</f>
        <v>0</v>
      </c>
      <c r="O61" s="194">
        <f t="shared" si="2"/>
        <v>0</v>
      </c>
    </row>
    <row r="62" spans="1:15" outlineLevel="1" x14ac:dyDescent="0.3">
      <c r="A62" s="203" t="s">
        <v>253</v>
      </c>
      <c r="B62" s="131">
        <f>+'N EERR RODEO'!B62+'N EERR PIEDEM'!B62+'N EERR TERRA'!B62+'N EERR UCAFE'!B62+'N EERR BARINAS'!B62+'N EERR LOS NA'!B62</f>
        <v>0</v>
      </c>
      <c r="C62" s="131">
        <f>+'N EERR RODEO'!C62+'N EERR PIEDEM'!C62+'N EERR TERRA'!C62+'N EERR UCAFE'!C62+'N EERR BARINAS'!C62+'N EERR LOS NA'!C62</f>
        <v>0</v>
      </c>
      <c r="D62" s="131">
        <f>+'N EERR RODEO'!D62+'N EERR PIEDEM'!D62+'N EERR TERRA'!D62+'N EERR UCAFE'!D62+'N EERR BARINAS'!D62+'N EERR LOS NA'!D62</f>
        <v>0</v>
      </c>
      <c r="E62" s="131">
        <f>+'N EERR RODEO'!E62+'N EERR PIEDEM'!E62+'N EERR TERRA'!E62+'N EERR UCAFE'!E62+'N EERR BARINAS'!E62+'N EERR LOS NA'!E62</f>
        <v>89.020106002886692</v>
      </c>
      <c r="F62" s="131">
        <f>+'N EERR RODEO'!F62+'N EERR PIEDEM'!F62+'N EERR TERRA'!F62+'N EERR UCAFE'!F62+'N EERR BARINAS'!F62+'N EERR LOS NA'!F62</f>
        <v>0</v>
      </c>
      <c r="G62" s="131">
        <f>+'N EERR RODEO'!G62+'N EERR PIEDEM'!G62+'N EERR TERRA'!G62+'N EERR UCAFE'!G62+'N EERR BARINAS'!G62+'N EERR LOS NA'!G62</f>
        <v>177.08793925834942</v>
      </c>
      <c r="H62" s="131">
        <f>+'N EERR RODEO'!H62+'N EERR PIEDEM'!H62+'N EERR TERRA'!H62+'N EERR UCAFE'!H62+'N EERR BARINAS'!H62+'N EERR LOS NA'!H62</f>
        <v>695.46917233498743</v>
      </c>
      <c r="I62" s="131">
        <f>+'N EERR RODEO'!I62+'N EERR PIEDEM'!I62+'N EERR TERRA'!I62+'N EERR UCAFE'!I62+'N EERR BARINAS'!I62+'N EERR LOS NA'!I62</f>
        <v>0</v>
      </c>
      <c r="J62" s="131">
        <f>+'N EERR RODEO'!J62+'N EERR PIEDEM'!J62+'N EERR TERRA'!J62+'N EERR UCAFE'!J62+'N EERR BARINAS'!J62+'N EERR LOS NA'!J62</f>
        <v>0</v>
      </c>
      <c r="K62" s="131">
        <f>+'N EERR RODEO'!K62+'N EERR PIEDEM'!K62+'N EERR TERRA'!K62+'N EERR UCAFE'!K62+'N EERR BARINAS'!K62+'N EERR LOS NA'!K62</f>
        <v>0</v>
      </c>
      <c r="L62" s="131">
        <f>+'N EERR RODEO'!L62+'N EERR PIEDEM'!L62+'N EERR TERRA'!L62+'N EERR UCAFE'!L62+'N EERR BARINAS'!L62+'N EERR LOS NA'!L62</f>
        <v>0</v>
      </c>
      <c r="M62" s="131">
        <f>+'N EERR RODEO'!M62+'N EERR PIEDEM'!M62+'N EERR TERRA'!M62+'N EERR UCAFE'!M62+'N EERR BARINAS'!M62+'N EERR LOS NA'!M62</f>
        <v>0</v>
      </c>
      <c r="N62" s="131">
        <f>+'N EERR RODEO'!N62+'N EERR PIEDEM'!N62+'N EERR TERRA'!N62+'N EERR UCAFE'!N62+'N EERR BARINAS'!N62+'N EERR LOS NA'!N62</f>
        <v>0</v>
      </c>
      <c r="O62" s="194">
        <f t="shared" si="2"/>
        <v>961.57721759622359</v>
      </c>
    </row>
    <row r="63" spans="1:15" outlineLevel="1" x14ac:dyDescent="0.3">
      <c r="A63" s="203" t="s">
        <v>254</v>
      </c>
      <c r="B63" s="131">
        <f>+'N EERR RODEO'!B63+'N EERR PIEDEM'!B63+'N EERR TERRA'!B63+'N EERR UCAFE'!B63+'N EERR BARINAS'!B63+'N EERR LOS NA'!B63</f>
        <v>0</v>
      </c>
      <c r="C63" s="131">
        <f>+'N EERR RODEO'!C63+'N EERR PIEDEM'!C63+'N EERR TERRA'!C63+'N EERR UCAFE'!C63+'N EERR BARINAS'!C63+'N EERR LOS NA'!C63</f>
        <v>46.632505693495538</v>
      </c>
      <c r="D63" s="131">
        <f>+'N EERR RODEO'!D63+'N EERR PIEDEM'!D63+'N EERR TERRA'!D63+'N EERR UCAFE'!D63+'N EERR BARINAS'!D63+'N EERR LOS NA'!D63</f>
        <v>54.497371005622377</v>
      </c>
      <c r="E63" s="131">
        <f>+'N EERR RODEO'!E63+'N EERR PIEDEM'!E63+'N EERR TERRA'!E63+'N EERR UCAFE'!E63+'N EERR BARINAS'!E63+'N EERR LOS NA'!E63</f>
        <v>200.92444928187777</v>
      </c>
      <c r="F63" s="131">
        <f>+'N EERR RODEO'!F63+'N EERR PIEDEM'!F63+'N EERR TERRA'!F63+'N EERR UCAFE'!F63+'N EERR BARINAS'!F63+'N EERR LOS NA'!F63</f>
        <v>0</v>
      </c>
      <c r="G63" s="131">
        <f>+'N EERR RODEO'!G63+'N EERR PIEDEM'!G63+'N EERR TERRA'!G63+'N EERR UCAFE'!G63+'N EERR BARINAS'!G63+'N EERR LOS NA'!G63</f>
        <v>318.271319822191</v>
      </c>
      <c r="H63" s="131">
        <f>+'N EERR RODEO'!H63+'N EERR PIEDEM'!H63+'N EERR TERRA'!H63+'N EERR UCAFE'!H63+'N EERR BARINAS'!H63+'N EERR LOS NA'!H63</f>
        <v>0</v>
      </c>
      <c r="I63" s="131">
        <f>+'N EERR RODEO'!I63+'N EERR PIEDEM'!I63+'N EERR TERRA'!I63+'N EERR UCAFE'!I63+'N EERR BARINAS'!I63+'N EERR LOS NA'!I63</f>
        <v>0</v>
      </c>
      <c r="J63" s="131">
        <f>+'N EERR RODEO'!J63+'N EERR PIEDEM'!J63+'N EERR TERRA'!J63+'N EERR UCAFE'!J63+'N EERR BARINAS'!J63+'N EERR LOS NA'!J63</f>
        <v>0</v>
      </c>
      <c r="K63" s="131">
        <f>+'N EERR RODEO'!K63+'N EERR PIEDEM'!K63+'N EERR TERRA'!K63+'N EERR UCAFE'!K63+'N EERR BARINAS'!K63+'N EERR LOS NA'!K63</f>
        <v>0</v>
      </c>
      <c r="L63" s="131">
        <f>+'N EERR RODEO'!L63+'N EERR PIEDEM'!L63+'N EERR TERRA'!L63+'N EERR UCAFE'!L63+'N EERR BARINAS'!L63+'N EERR LOS NA'!L63</f>
        <v>0</v>
      </c>
      <c r="M63" s="131">
        <f>+'N EERR RODEO'!M63+'N EERR PIEDEM'!M63+'N EERR TERRA'!M63+'N EERR UCAFE'!M63+'N EERR BARINAS'!M63+'N EERR LOS NA'!M63</f>
        <v>0</v>
      </c>
      <c r="N63" s="131">
        <f>+'N EERR RODEO'!N63+'N EERR PIEDEM'!N63+'N EERR TERRA'!N63+'N EERR UCAFE'!N63+'N EERR BARINAS'!N63+'N EERR LOS NA'!N63</f>
        <v>0</v>
      </c>
      <c r="O63" s="194">
        <f t="shared" si="2"/>
        <v>620.32564580318672</v>
      </c>
    </row>
    <row r="64" spans="1:15" outlineLevel="1" x14ac:dyDescent="0.3">
      <c r="A64" s="203" t="s">
        <v>255</v>
      </c>
      <c r="B64" s="131">
        <f>+'N EERR RODEO'!B64+'N EERR PIEDEM'!B64+'N EERR TERRA'!B64+'N EERR UCAFE'!B64+'N EERR BARINAS'!B64+'N EERR LOS NA'!B64</f>
        <v>0</v>
      </c>
      <c r="C64" s="131">
        <f>+'N EERR RODEO'!C64+'N EERR PIEDEM'!C64+'N EERR TERRA'!C64+'N EERR UCAFE'!C64+'N EERR BARINAS'!C64+'N EERR LOS NA'!C64</f>
        <v>0</v>
      </c>
      <c r="D64" s="131">
        <f>+'N EERR RODEO'!D64+'N EERR PIEDEM'!D64+'N EERR TERRA'!D64+'N EERR UCAFE'!D64+'N EERR BARINAS'!D64+'N EERR LOS NA'!D64</f>
        <v>0</v>
      </c>
      <c r="E64" s="131">
        <f>+'N EERR RODEO'!E64+'N EERR PIEDEM'!E64+'N EERR TERRA'!E64+'N EERR UCAFE'!E64+'N EERR BARINAS'!E64+'N EERR LOS NA'!E64</f>
        <v>21.149942029671344</v>
      </c>
      <c r="F64" s="131">
        <f>+'N EERR RODEO'!F64+'N EERR PIEDEM'!F64+'N EERR TERRA'!F64+'N EERR UCAFE'!F64+'N EERR BARINAS'!F64+'N EERR LOS NA'!F64</f>
        <v>0</v>
      </c>
      <c r="G64" s="131">
        <f>+'N EERR RODEO'!G64+'N EERR PIEDEM'!G64+'N EERR TERRA'!G64+'N EERR UCAFE'!G64+'N EERR BARINAS'!G64+'N EERR LOS NA'!G64</f>
        <v>0</v>
      </c>
      <c r="H64" s="131">
        <f>+'N EERR RODEO'!H64+'N EERR PIEDEM'!H64+'N EERR TERRA'!H64+'N EERR UCAFE'!H64+'N EERR BARINAS'!H64+'N EERR LOS NA'!H64</f>
        <v>0</v>
      </c>
      <c r="I64" s="131">
        <f>+'N EERR RODEO'!I64+'N EERR PIEDEM'!I64+'N EERR TERRA'!I64+'N EERR UCAFE'!I64+'N EERR BARINAS'!I64+'N EERR LOS NA'!I64</f>
        <v>0</v>
      </c>
      <c r="J64" s="131">
        <f>+'N EERR RODEO'!J64+'N EERR PIEDEM'!J64+'N EERR TERRA'!J64+'N EERR UCAFE'!J64+'N EERR BARINAS'!J64+'N EERR LOS NA'!J64</f>
        <v>0</v>
      </c>
      <c r="K64" s="131">
        <f>+'N EERR RODEO'!K64+'N EERR PIEDEM'!K64+'N EERR TERRA'!K64+'N EERR UCAFE'!K64+'N EERR BARINAS'!K64+'N EERR LOS NA'!K64</f>
        <v>0</v>
      </c>
      <c r="L64" s="131">
        <f>+'N EERR RODEO'!L64+'N EERR PIEDEM'!L64+'N EERR TERRA'!L64+'N EERR UCAFE'!L64+'N EERR BARINAS'!L64+'N EERR LOS NA'!L64</f>
        <v>0</v>
      </c>
      <c r="M64" s="131">
        <f>+'N EERR RODEO'!M64+'N EERR PIEDEM'!M64+'N EERR TERRA'!M64+'N EERR UCAFE'!M64+'N EERR BARINAS'!M64+'N EERR LOS NA'!M64</f>
        <v>0</v>
      </c>
      <c r="N64" s="131">
        <f>+'N EERR RODEO'!N64+'N EERR PIEDEM'!N64+'N EERR TERRA'!N64+'N EERR UCAFE'!N64+'N EERR BARINAS'!N64+'N EERR LOS NA'!N64</f>
        <v>0</v>
      </c>
      <c r="O64" s="194">
        <f t="shared" si="2"/>
        <v>21.149942029671344</v>
      </c>
    </row>
    <row r="65" spans="1:15" outlineLevel="1" x14ac:dyDescent="0.3">
      <c r="A65" s="203" t="s">
        <v>256</v>
      </c>
      <c r="B65" s="131">
        <f>+'N EERR RODEO'!B65+'N EERR PIEDEM'!B65+'N EERR TERRA'!B65+'N EERR UCAFE'!B65+'N EERR BARINAS'!B65+'N EERR LOS NA'!B65</f>
        <v>0</v>
      </c>
      <c r="C65" s="131">
        <f>+'N EERR RODEO'!C65+'N EERR PIEDEM'!C65+'N EERR TERRA'!C65+'N EERR UCAFE'!C65+'N EERR BARINAS'!C65+'N EERR LOS NA'!C65</f>
        <v>18.653002277398215</v>
      </c>
      <c r="D65" s="131">
        <f>+'N EERR RODEO'!D65+'N EERR PIEDEM'!D65+'N EERR TERRA'!D65+'N EERR UCAFE'!D65+'N EERR BARINAS'!D65+'N EERR LOS NA'!D65</f>
        <v>0</v>
      </c>
      <c r="E65" s="131">
        <f>+'N EERR RODEO'!E65+'N EERR PIEDEM'!E65+'N EERR TERRA'!E65+'N EERR UCAFE'!E65+'N EERR BARINAS'!E65+'N EERR LOS NA'!E65</f>
        <v>12.337466183974952</v>
      </c>
      <c r="F65" s="131">
        <f>+'N EERR RODEO'!F65+'N EERR PIEDEM'!F65+'N EERR TERRA'!F65+'N EERR UCAFE'!F65+'N EERR BARINAS'!F65+'N EERR LOS NA'!F65</f>
        <v>0</v>
      </c>
      <c r="G65" s="131">
        <f>+'N EERR RODEO'!G65+'N EERR PIEDEM'!G65+'N EERR TERRA'!G65+'N EERR UCAFE'!G65+'N EERR BARINAS'!G65+'N EERR LOS NA'!G65</f>
        <v>0</v>
      </c>
      <c r="H65" s="131">
        <f>+'N EERR RODEO'!H65+'N EERR PIEDEM'!H65+'N EERR TERRA'!H65+'N EERR UCAFE'!H65+'N EERR BARINAS'!H65+'N EERR LOS NA'!H65</f>
        <v>0</v>
      </c>
      <c r="I65" s="131">
        <f>+'N EERR RODEO'!I65+'N EERR PIEDEM'!I65+'N EERR TERRA'!I65+'N EERR UCAFE'!I65+'N EERR BARINAS'!I65+'N EERR LOS NA'!I65</f>
        <v>0</v>
      </c>
      <c r="J65" s="131">
        <f>+'N EERR RODEO'!J65+'N EERR PIEDEM'!J65+'N EERR TERRA'!J65+'N EERR UCAFE'!J65+'N EERR BARINAS'!J65+'N EERR LOS NA'!J65</f>
        <v>0</v>
      </c>
      <c r="K65" s="131">
        <f>+'N EERR RODEO'!K65+'N EERR PIEDEM'!K65+'N EERR TERRA'!K65+'N EERR UCAFE'!K65+'N EERR BARINAS'!K65+'N EERR LOS NA'!K65</f>
        <v>0</v>
      </c>
      <c r="L65" s="131">
        <f>+'N EERR RODEO'!L65+'N EERR PIEDEM'!L65+'N EERR TERRA'!L65+'N EERR UCAFE'!L65+'N EERR BARINAS'!L65+'N EERR LOS NA'!L65</f>
        <v>0</v>
      </c>
      <c r="M65" s="131">
        <f>+'N EERR RODEO'!M65+'N EERR PIEDEM'!M65+'N EERR TERRA'!M65+'N EERR UCAFE'!M65+'N EERR BARINAS'!M65+'N EERR LOS NA'!M65</f>
        <v>0</v>
      </c>
      <c r="N65" s="131">
        <f>+'N EERR RODEO'!N65+'N EERR PIEDEM'!N65+'N EERR TERRA'!N65+'N EERR UCAFE'!N65+'N EERR BARINAS'!N65+'N EERR LOS NA'!N65</f>
        <v>0</v>
      </c>
      <c r="O65" s="194">
        <f t="shared" si="2"/>
        <v>30.990468461373169</v>
      </c>
    </row>
    <row r="66" spans="1:15" outlineLevel="1" x14ac:dyDescent="0.3">
      <c r="A66" s="203" t="s">
        <v>257</v>
      </c>
      <c r="B66" s="131">
        <f>+'N EERR RODEO'!B66+'N EERR PIEDEM'!B66+'N EERR TERRA'!B66+'N EERR UCAFE'!B66+'N EERR BARINAS'!B66+'N EERR LOS NA'!B66</f>
        <v>0</v>
      </c>
      <c r="C66" s="131">
        <f>+'N EERR RODEO'!C66+'N EERR PIEDEM'!C66+'N EERR TERRA'!C66+'N EERR UCAFE'!C66+'N EERR BARINAS'!C66+'N EERR LOS NA'!C66</f>
        <v>80</v>
      </c>
      <c r="D66" s="131">
        <f>+'N EERR RODEO'!D66+'N EERR PIEDEM'!D66+'N EERR TERRA'!D66+'N EERR UCAFE'!D66+'N EERR BARINAS'!D66+'N EERR LOS NA'!D66</f>
        <v>0</v>
      </c>
      <c r="E66" s="131">
        <f>+'N EERR RODEO'!E66+'N EERR PIEDEM'!E66+'N EERR TERRA'!E66+'N EERR UCAFE'!E66+'N EERR BARINAS'!E66+'N EERR LOS NA'!E66</f>
        <v>0</v>
      </c>
      <c r="F66" s="131">
        <f>+'N EERR RODEO'!F66+'N EERR PIEDEM'!F66+'N EERR TERRA'!F66+'N EERR UCAFE'!F66+'N EERR BARINAS'!F66+'N EERR LOS NA'!F66</f>
        <v>0</v>
      </c>
      <c r="G66" s="131">
        <f>+'N EERR RODEO'!G66+'N EERR PIEDEM'!G66+'N EERR TERRA'!G66+'N EERR UCAFE'!G66+'N EERR BARINAS'!G66+'N EERR LOS NA'!G66</f>
        <v>0</v>
      </c>
      <c r="H66" s="131">
        <f>+'N EERR RODEO'!H66+'N EERR PIEDEM'!H66+'N EERR TERRA'!H66+'N EERR UCAFE'!H66+'N EERR BARINAS'!H66+'N EERR LOS NA'!H66</f>
        <v>0</v>
      </c>
      <c r="I66" s="131">
        <f>+'N EERR RODEO'!I66+'N EERR PIEDEM'!I66+'N EERR TERRA'!I66+'N EERR UCAFE'!I66+'N EERR BARINAS'!I66+'N EERR LOS NA'!I66</f>
        <v>0</v>
      </c>
      <c r="J66" s="131">
        <f>+'N EERR RODEO'!J66+'N EERR PIEDEM'!J66+'N EERR TERRA'!J66+'N EERR UCAFE'!J66+'N EERR BARINAS'!J66+'N EERR LOS NA'!J66</f>
        <v>0</v>
      </c>
      <c r="K66" s="131">
        <f>+'N EERR RODEO'!K66+'N EERR PIEDEM'!K66+'N EERR TERRA'!K66+'N EERR UCAFE'!K66+'N EERR BARINAS'!K66+'N EERR LOS NA'!K66</f>
        <v>0</v>
      </c>
      <c r="L66" s="131">
        <f>+'N EERR RODEO'!L66+'N EERR PIEDEM'!L66+'N EERR TERRA'!L66+'N EERR UCAFE'!L66+'N EERR BARINAS'!L66+'N EERR LOS NA'!L66</f>
        <v>0</v>
      </c>
      <c r="M66" s="131">
        <f>+'N EERR RODEO'!M66+'N EERR PIEDEM'!M66+'N EERR TERRA'!M66+'N EERR UCAFE'!M66+'N EERR BARINAS'!M66+'N EERR LOS NA'!M66</f>
        <v>0</v>
      </c>
      <c r="N66" s="131">
        <f>+'N EERR RODEO'!N66+'N EERR PIEDEM'!N66+'N EERR TERRA'!N66+'N EERR UCAFE'!N66+'N EERR BARINAS'!N66+'N EERR LOS NA'!N66</f>
        <v>0</v>
      </c>
      <c r="O66" s="194">
        <f t="shared" si="2"/>
        <v>80</v>
      </c>
    </row>
    <row r="67" spans="1:15" outlineLevel="1" x14ac:dyDescent="0.3">
      <c r="A67" s="203" t="s">
        <v>258</v>
      </c>
      <c r="B67" s="131">
        <f>+'N EERR RODEO'!B67+'N EERR PIEDEM'!B67+'N EERR TERRA'!B67+'N EERR UCAFE'!B67+'N EERR BARINAS'!B67+'N EERR LOS NA'!B67</f>
        <v>0</v>
      </c>
      <c r="C67" s="131">
        <f>+'N EERR RODEO'!C67+'N EERR PIEDEM'!C67+'N EERR TERRA'!C67+'N EERR UCAFE'!C67+'N EERR BARINAS'!C67+'N EERR LOS NA'!C67</f>
        <v>24.87066970319762</v>
      </c>
      <c r="D67" s="131">
        <f>+'N EERR RODEO'!D67+'N EERR PIEDEM'!D67+'N EERR TERRA'!D67+'N EERR UCAFE'!D67+'N EERR BARINAS'!D67+'N EERR LOS NA'!D67</f>
        <v>0</v>
      </c>
      <c r="E67" s="131">
        <f>+'N EERR RODEO'!E67+'N EERR PIEDEM'!E67+'N EERR TERRA'!E67+'N EERR UCAFE'!E67+'N EERR BARINAS'!E67+'N EERR LOS NA'!E67</f>
        <v>0</v>
      </c>
      <c r="F67" s="131">
        <f>+'N EERR RODEO'!F67+'N EERR PIEDEM'!F67+'N EERR TERRA'!F67+'N EERR UCAFE'!F67+'N EERR BARINAS'!F67+'N EERR LOS NA'!F67</f>
        <v>0</v>
      </c>
      <c r="G67" s="131">
        <f>+'N EERR RODEO'!G67+'N EERR PIEDEM'!G67+'N EERR TERRA'!G67+'N EERR UCAFE'!G67+'N EERR BARINAS'!G67+'N EERR LOS NA'!G67</f>
        <v>0</v>
      </c>
      <c r="H67" s="131">
        <f>+'N EERR RODEO'!H67+'N EERR PIEDEM'!H67+'N EERR TERRA'!H67+'N EERR UCAFE'!H67+'N EERR BARINAS'!H67+'N EERR LOS NA'!H67</f>
        <v>0</v>
      </c>
      <c r="I67" s="131">
        <f>+'N EERR RODEO'!I67+'N EERR PIEDEM'!I67+'N EERR TERRA'!I67+'N EERR UCAFE'!I67+'N EERR BARINAS'!I67+'N EERR LOS NA'!I67</f>
        <v>0</v>
      </c>
      <c r="J67" s="131">
        <f>+'N EERR RODEO'!J67+'N EERR PIEDEM'!J67+'N EERR TERRA'!J67+'N EERR UCAFE'!J67+'N EERR BARINAS'!J67+'N EERR LOS NA'!J67</f>
        <v>0</v>
      </c>
      <c r="K67" s="131">
        <f>+'N EERR RODEO'!K67+'N EERR PIEDEM'!K67+'N EERR TERRA'!K67+'N EERR UCAFE'!K67+'N EERR BARINAS'!K67+'N EERR LOS NA'!K67</f>
        <v>0</v>
      </c>
      <c r="L67" s="131">
        <f>+'N EERR RODEO'!L67+'N EERR PIEDEM'!L67+'N EERR TERRA'!L67+'N EERR UCAFE'!L67+'N EERR BARINAS'!L67+'N EERR LOS NA'!L67</f>
        <v>0</v>
      </c>
      <c r="M67" s="131">
        <f>+'N EERR RODEO'!M67+'N EERR PIEDEM'!M67+'N EERR TERRA'!M67+'N EERR UCAFE'!M67+'N EERR BARINAS'!M67+'N EERR LOS NA'!M67</f>
        <v>0</v>
      </c>
      <c r="N67" s="131">
        <f>+'N EERR RODEO'!N67+'N EERR PIEDEM'!N67+'N EERR TERRA'!N67+'N EERR UCAFE'!N67+'N EERR BARINAS'!N67+'N EERR LOS NA'!N67</f>
        <v>0</v>
      </c>
      <c r="O67" s="194">
        <f t="shared" si="2"/>
        <v>24.87066970319762</v>
      </c>
    </row>
    <row r="68" spans="1:15" outlineLevel="1" x14ac:dyDescent="0.3">
      <c r="A68" s="203" t="s">
        <v>259</v>
      </c>
      <c r="B68" s="131">
        <f>+'N EERR RODEO'!B68+'N EERR PIEDEM'!B68+'N EERR TERRA'!B68+'N EERR UCAFE'!B68+'N EERR BARINAS'!B68+'N EERR LOS NA'!B68</f>
        <v>0</v>
      </c>
      <c r="C68" s="131">
        <f>+'N EERR RODEO'!C68+'N EERR PIEDEM'!C68+'N EERR TERRA'!C68+'N EERR UCAFE'!C68+'N EERR BARINAS'!C68+'N EERR LOS NA'!C68</f>
        <v>0</v>
      </c>
      <c r="D68" s="131">
        <f>+'N EERR RODEO'!D68+'N EERR PIEDEM'!D68+'N EERR TERRA'!D68+'N EERR UCAFE'!D68+'N EERR BARINAS'!D68+'N EERR LOS NA'!D68</f>
        <v>0</v>
      </c>
      <c r="E68" s="131">
        <f>+'N EERR RODEO'!E68+'N EERR PIEDEM'!E68+'N EERR TERRA'!E68+'N EERR UCAFE'!E68+'N EERR BARINAS'!E68+'N EERR LOS NA'!E68</f>
        <v>0</v>
      </c>
      <c r="F68" s="131">
        <f>+'N EERR RODEO'!F68+'N EERR PIEDEM'!F68+'N EERR TERRA'!F68+'N EERR UCAFE'!F68+'N EERR BARINAS'!F68+'N EERR LOS NA'!F68</f>
        <v>0</v>
      </c>
      <c r="G68" s="131">
        <f>+'N EERR RODEO'!G68+'N EERR PIEDEM'!G68+'N EERR TERRA'!G68+'N EERR UCAFE'!G68+'N EERR BARINAS'!G68+'N EERR LOS NA'!G68</f>
        <v>0</v>
      </c>
      <c r="H68" s="131">
        <f>+'N EERR RODEO'!H68+'N EERR PIEDEM'!H68+'N EERR TERRA'!H68+'N EERR UCAFE'!H68+'N EERR BARINAS'!H68+'N EERR LOS NA'!H68</f>
        <v>0</v>
      </c>
      <c r="I68" s="131">
        <f>+'N EERR RODEO'!I68+'N EERR PIEDEM'!I68+'N EERR TERRA'!I68+'N EERR UCAFE'!I68+'N EERR BARINAS'!I68+'N EERR LOS NA'!I68</f>
        <v>0</v>
      </c>
      <c r="J68" s="131">
        <f>+'N EERR RODEO'!J68+'N EERR PIEDEM'!J68+'N EERR TERRA'!J68+'N EERR UCAFE'!J68+'N EERR BARINAS'!J68+'N EERR LOS NA'!J68</f>
        <v>0</v>
      </c>
      <c r="K68" s="131">
        <f>+'N EERR RODEO'!K68+'N EERR PIEDEM'!K68+'N EERR TERRA'!K68+'N EERR UCAFE'!K68+'N EERR BARINAS'!K68+'N EERR LOS NA'!K68</f>
        <v>0</v>
      </c>
      <c r="L68" s="131">
        <f>+'N EERR RODEO'!L68+'N EERR PIEDEM'!L68+'N EERR TERRA'!L68+'N EERR UCAFE'!L68+'N EERR BARINAS'!L68+'N EERR LOS NA'!L68</f>
        <v>0</v>
      </c>
      <c r="M68" s="131">
        <f>+'N EERR RODEO'!M68+'N EERR PIEDEM'!M68+'N EERR TERRA'!M68+'N EERR UCAFE'!M68+'N EERR BARINAS'!M68+'N EERR LOS NA'!M68</f>
        <v>0</v>
      </c>
      <c r="N68" s="131">
        <f>+'N EERR RODEO'!N68+'N EERR PIEDEM'!N68+'N EERR TERRA'!N68+'N EERR UCAFE'!N68+'N EERR BARINAS'!N68+'N EERR LOS NA'!N68</f>
        <v>0</v>
      </c>
      <c r="O68" s="194">
        <f t="shared" si="2"/>
        <v>0</v>
      </c>
    </row>
    <row r="69" spans="1:15" outlineLevel="1" x14ac:dyDescent="0.3">
      <c r="A69" s="203" t="s">
        <v>260</v>
      </c>
      <c r="B69" s="131">
        <f>+'N EERR RODEO'!B69+'N EERR PIEDEM'!B69+'N EERR TERRA'!B69+'N EERR UCAFE'!B69+'N EERR BARINAS'!B69+'N EERR LOS NA'!B69</f>
        <v>0</v>
      </c>
      <c r="C69" s="131">
        <f>+'N EERR RODEO'!C69+'N EERR PIEDEM'!C69+'N EERR TERRA'!C69+'N EERR UCAFE'!C69+'N EERR BARINAS'!C69+'N EERR LOS NA'!C69</f>
        <v>0</v>
      </c>
      <c r="D69" s="131">
        <f>+'N EERR RODEO'!D69+'N EERR PIEDEM'!D69+'N EERR TERRA'!D69+'N EERR UCAFE'!D69+'N EERR BARINAS'!D69+'N EERR LOS NA'!D69</f>
        <v>0</v>
      </c>
      <c r="E69" s="131">
        <f>+'N EERR RODEO'!E69+'N EERR PIEDEM'!E69+'N EERR TERRA'!E69+'N EERR UCAFE'!E69+'N EERR BARINAS'!E69+'N EERR LOS NA'!E69</f>
        <v>0</v>
      </c>
      <c r="F69" s="131">
        <f>+'N EERR RODEO'!F69+'N EERR PIEDEM'!F69+'N EERR TERRA'!F69+'N EERR UCAFE'!F69+'N EERR BARINAS'!F69+'N EERR LOS NA'!F69</f>
        <v>0</v>
      </c>
      <c r="G69" s="131">
        <f>+'N EERR RODEO'!G69+'N EERR PIEDEM'!G69+'N EERR TERRA'!G69+'N EERR UCAFE'!G69+'N EERR BARINAS'!G69+'N EERR LOS NA'!G69</f>
        <v>0</v>
      </c>
      <c r="H69" s="131">
        <f>+'N EERR RODEO'!H69+'N EERR PIEDEM'!H69+'N EERR TERRA'!H69+'N EERR UCAFE'!H69+'N EERR BARINAS'!H69+'N EERR LOS NA'!H69</f>
        <v>0</v>
      </c>
      <c r="I69" s="131">
        <f>+'N EERR RODEO'!I69+'N EERR PIEDEM'!I69+'N EERR TERRA'!I69+'N EERR UCAFE'!I69+'N EERR BARINAS'!I69+'N EERR LOS NA'!I69</f>
        <v>0</v>
      </c>
      <c r="J69" s="131">
        <f>+'N EERR RODEO'!J69+'N EERR PIEDEM'!J69+'N EERR TERRA'!J69+'N EERR UCAFE'!J69+'N EERR BARINAS'!J69+'N EERR LOS NA'!J69</f>
        <v>0</v>
      </c>
      <c r="K69" s="131">
        <f>+'N EERR RODEO'!K69+'N EERR PIEDEM'!K69+'N EERR TERRA'!K69+'N EERR UCAFE'!K69+'N EERR BARINAS'!K69+'N EERR LOS NA'!K69</f>
        <v>0</v>
      </c>
      <c r="L69" s="131">
        <f>+'N EERR RODEO'!L69+'N EERR PIEDEM'!L69+'N EERR TERRA'!L69+'N EERR UCAFE'!L69+'N EERR BARINAS'!L69+'N EERR LOS NA'!L69</f>
        <v>0</v>
      </c>
      <c r="M69" s="131">
        <f>+'N EERR RODEO'!M69+'N EERR PIEDEM'!M69+'N EERR TERRA'!M69+'N EERR UCAFE'!M69+'N EERR BARINAS'!M69+'N EERR LOS NA'!M69</f>
        <v>0</v>
      </c>
      <c r="N69" s="131">
        <f>+'N EERR RODEO'!N69+'N EERR PIEDEM'!N69+'N EERR TERRA'!N69+'N EERR UCAFE'!N69+'N EERR BARINAS'!N69+'N EERR LOS NA'!N69</f>
        <v>0</v>
      </c>
      <c r="O69" s="194">
        <f t="shared" si="2"/>
        <v>0</v>
      </c>
    </row>
    <row r="70" spans="1:15" outlineLevel="1" x14ac:dyDescent="0.3">
      <c r="A70" s="203" t="s">
        <v>261</v>
      </c>
      <c r="B70" s="131">
        <f>+'N EERR RODEO'!B70+'N EERR PIEDEM'!B70+'N EERR TERRA'!B70+'N EERR UCAFE'!B70+'N EERR BARINAS'!B70+'N EERR LOS NA'!B70</f>
        <v>0</v>
      </c>
      <c r="C70" s="131">
        <f>+'N EERR RODEO'!C70+'N EERR PIEDEM'!C70+'N EERR TERRA'!C70+'N EERR UCAFE'!C70+'N EERR BARINAS'!C70+'N EERR LOS NA'!C70</f>
        <v>0</v>
      </c>
      <c r="D70" s="131">
        <f>+'N EERR RODEO'!D70+'N EERR PIEDEM'!D70+'N EERR TERRA'!D70+'N EERR UCAFE'!D70+'N EERR BARINAS'!D70+'N EERR LOS NA'!D70</f>
        <v>0</v>
      </c>
      <c r="E70" s="131">
        <f>+'N EERR RODEO'!E70+'N EERR PIEDEM'!E70+'N EERR TERRA'!E70+'N EERR UCAFE'!E70+'N EERR BARINAS'!E70+'N EERR LOS NA'!E70</f>
        <v>0</v>
      </c>
      <c r="F70" s="131">
        <f>+'N EERR RODEO'!F70+'N EERR PIEDEM'!F70+'N EERR TERRA'!F70+'N EERR UCAFE'!F70+'N EERR BARINAS'!F70+'N EERR LOS NA'!F70</f>
        <v>0</v>
      </c>
      <c r="G70" s="131">
        <f>+'N EERR RODEO'!G70+'N EERR PIEDEM'!G70+'N EERR TERRA'!G70+'N EERR UCAFE'!G70+'N EERR BARINAS'!G70+'N EERR LOS NA'!G70</f>
        <v>0</v>
      </c>
      <c r="H70" s="131">
        <f>+'N EERR RODEO'!H70+'N EERR PIEDEM'!H70+'N EERR TERRA'!H70+'N EERR UCAFE'!H70+'N EERR BARINAS'!H70+'N EERR LOS NA'!H70</f>
        <v>0</v>
      </c>
      <c r="I70" s="131">
        <f>+'N EERR RODEO'!I70+'N EERR PIEDEM'!I70+'N EERR TERRA'!I70+'N EERR UCAFE'!I70+'N EERR BARINAS'!I70+'N EERR LOS NA'!I70</f>
        <v>0</v>
      </c>
      <c r="J70" s="131">
        <f>+'N EERR RODEO'!J70+'N EERR PIEDEM'!J70+'N EERR TERRA'!J70+'N EERR UCAFE'!J70+'N EERR BARINAS'!J70+'N EERR LOS NA'!J70</f>
        <v>0</v>
      </c>
      <c r="K70" s="131">
        <f>+'N EERR RODEO'!K70+'N EERR PIEDEM'!K70+'N EERR TERRA'!K70+'N EERR UCAFE'!K70+'N EERR BARINAS'!K70+'N EERR LOS NA'!K70</f>
        <v>0</v>
      </c>
      <c r="L70" s="131">
        <f>+'N EERR RODEO'!L70+'N EERR PIEDEM'!L70+'N EERR TERRA'!L70+'N EERR UCAFE'!L70+'N EERR BARINAS'!L70+'N EERR LOS NA'!L70</f>
        <v>0</v>
      </c>
      <c r="M70" s="131">
        <f>+'N EERR RODEO'!M70+'N EERR PIEDEM'!M70+'N EERR TERRA'!M70+'N EERR UCAFE'!M70+'N EERR BARINAS'!M70+'N EERR LOS NA'!M70</f>
        <v>0</v>
      </c>
      <c r="N70" s="131">
        <f>+'N EERR RODEO'!N70+'N EERR PIEDEM'!N70+'N EERR TERRA'!N70+'N EERR UCAFE'!N70+'N EERR BARINAS'!N70+'N EERR LOS NA'!N70</f>
        <v>0</v>
      </c>
      <c r="O70" s="194">
        <f t="shared" si="2"/>
        <v>0</v>
      </c>
    </row>
    <row r="71" spans="1:15" outlineLevel="1" x14ac:dyDescent="0.3">
      <c r="A71" s="203" t="s">
        <v>262</v>
      </c>
      <c r="B71" s="131">
        <f>+'N EERR RODEO'!B71+'N EERR PIEDEM'!B71+'N EERR TERRA'!B71+'N EERR UCAFE'!B71+'N EERR BARINAS'!B71+'N EERR LOS NA'!B71</f>
        <v>0</v>
      </c>
      <c r="C71" s="131">
        <f>+'N EERR RODEO'!C71+'N EERR PIEDEM'!C71+'N EERR TERRA'!C71+'N EERR UCAFE'!C71+'N EERR BARINAS'!C71+'N EERR LOS NA'!C71</f>
        <v>0</v>
      </c>
      <c r="D71" s="131">
        <f>+'N EERR RODEO'!D71+'N EERR PIEDEM'!D71+'N EERR TERRA'!D71+'N EERR UCAFE'!D71+'N EERR BARINAS'!D71+'N EERR LOS NA'!D71</f>
        <v>0</v>
      </c>
      <c r="E71" s="131">
        <f>+'N EERR RODEO'!E71+'N EERR PIEDEM'!E71+'N EERR TERRA'!E71+'N EERR UCAFE'!E71+'N EERR BARINAS'!E71+'N EERR LOS NA'!E71</f>
        <v>0</v>
      </c>
      <c r="F71" s="131">
        <f>+'N EERR RODEO'!F71+'N EERR PIEDEM'!F71+'N EERR TERRA'!F71+'N EERR UCAFE'!F71+'N EERR BARINAS'!F71+'N EERR LOS NA'!F71</f>
        <v>0</v>
      </c>
      <c r="G71" s="131">
        <f>+'N EERR RODEO'!G71+'N EERR PIEDEM'!G71+'N EERR TERRA'!G71+'N EERR UCAFE'!G71+'N EERR BARINAS'!G71+'N EERR LOS NA'!G71</f>
        <v>0</v>
      </c>
      <c r="H71" s="131">
        <f>+'N EERR RODEO'!H71+'N EERR PIEDEM'!H71+'N EERR TERRA'!H71+'N EERR UCAFE'!H71+'N EERR BARINAS'!H71+'N EERR LOS NA'!H71</f>
        <v>0</v>
      </c>
      <c r="I71" s="131">
        <f>+'N EERR RODEO'!I71+'N EERR PIEDEM'!I71+'N EERR TERRA'!I71+'N EERR UCAFE'!I71+'N EERR BARINAS'!I71+'N EERR LOS NA'!I71</f>
        <v>0</v>
      </c>
      <c r="J71" s="131">
        <f>+'N EERR RODEO'!J71+'N EERR PIEDEM'!J71+'N EERR TERRA'!J71+'N EERR UCAFE'!J71+'N EERR BARINAS'!J71+'N EERR LOS NA'!J71</f>
        <v>0</v>
      </c>
      <c r="K71" s="131">
        <f>+'N EERR RODEO'!K71+'N EERR PIEDEM'!K71+'N EERR TERRA'!K71+'N EERR UCAFE'!K71+'N EERR BARINAS'!K71+'N EERR LOS NA'!K71</f>
        <v>0</v>
      </c>
      <c r="L71" s="131">
        <f>+'N EERR RODEO'!L71+'N EERR PIEDEM'!L71+'N EERR TERRA'!L71+'N EERR UCAFE'!L71+'N EERR BARINAS'!L71+'N EERR LOS NA'!L71</f>
        <v>0</v>
      </c>
      <c r="M71" s="131">
        <f>+'N EERR RODEO'!M71+'N EERR PIEDEM'!M71+'N EERR TERRA'!M71+'N EERR UCAFE'!M71+'N EERR BARINAS'!M71+'N EERR LOS NA'!M71</f>
        <v>0</v>
      </c>
      <c r="N71" s="131">
        <f>+'N EERR RODEO'!N71+'N EERR PIEDEM'!N71+'N EERR TERRA'!N71+'N EERR UCAFE'!N71+'N EERR BARINAS'!N71+'N EERR LOS NA'!N71</f>
        <v>0</v>
      </c>
      <c r="O71" s="194">
        <f t="shared" si="2"/>
        <v>0</v>
      </c>
    </row>
    <row r="72" spans="1:15" outlineLevel="1" x14ac:dyDescent="0.3">
      <c r="A72" s="203" t="s">
        <v>263</v>
      </c>
      <c r="B72" s="131">
        <f>+'N EERR RODEO'!B72+'N EERR PIEDEM'!B72+'N EERR TERRA'!B72+'N EERR UCAFE'!B72+'N EERR BARINAS'!B72+'N EERR LOS NA'!B72</f>
        <v>0</v>
      </c>
      <c r="C72" s="131">
        <f>+'N EERR RODEO'!C72+'N EERR PIEDEM'!C72+'N EERR TERRA'!C72+'N EERR UCAFE'!C72+'N EERR BARINAS'!C72+'N EERR LOS NA'!C72</f>
        <v>0</v>
      </c>
      <c r="D72" s="131">
        <f>+'N EERR RODEO'!D72+'N EERR PIEDEM'!D72+'N EERR TERRA'!D72+'N EERR UCAFE'!D72+'N EERR BARINAS'!D72+'N EERR LOS NA'!D72</f>
        <v>0</v>
      </c>
      <c r="E72" s="131">
        <f>+'N EERR RODEO'!E72+'N EERR PIEDEM'!E72+'N EERR TERRA'!E72+'N EERR UCAFE'!E72+'N EERR BARINAS'!E72+'N EERR LOS NA'!E72</f>
        <v>0</v>
      </c>
      <c r="F72" s="131">
        <f>+'N EERR RODEO'!F72+'N EERR PIEDEM'!F72+'N EERR TERRA'!F72+'N EERR UCAFE'!F72+'N EERR BARINAS'!F72+'N EERR LOS NA'!F72</f>
        <v>0</v>
      </c>
      <c r="G72" s="131">
        <f>+'N EERR RODEO'!G72+'N EERR PIEDEM'!G72+'N EERR TERRA'!G72+'N EERR UCAFE'!G72+'N EERR BARINAS'!G72+'N EERR LOS NA'!G72</f>
        <v>0</v>
      </c>
      <c r="H72" s="131">
        <f>+'N EERR RODEO'!H72+'N EERR PIEDEM'!H72+'N EERR TERRA'!H72+'N EERR UCAFE'!H72+'N EERR BARINAS'!H72+'N EERR LOS NA'!H72</f>
        <v>0</v>
      </c>
      <c r="I72" s="131">
        <f>+'N EERR RODEO'!I72+'N EERR PIEDEM'!I72+'N EERR TERRA'!I72+'N EERR UCAFE'!I72+'N EERR BARINAS'!I72+'N EERR LOS NA'!I72</f>
        <v>0</v>
      </c>
      <c r="J72" s="131">
        <f>+'N EERR RODEO'!J72+'N EERR PIEDEM'!J72+'N EERR TERRA'!J72+'N EERR UCAFE'!J72+'N EERR BARINAS'!J72+'N EERR LOS NA'!J72</f>
        <v>0</v>
      </c>
      <c r="K72" s="131">
        <f>+'N EERR RODEO'!K72+'N EERR PIEDEM'!K72+'N EERR TERRA'!K72+'N EERR UCAFE'!K72+'N EERR BARINAS'!K72+'N EERR LOS NA'!K72</f>
        <v>0</v>
      </c>
      <c r="L72" s="131">
        <f>+'N EERR RODEO'!L72+'N EERR PIEDEM'!L72+'N EERR TERRA'!L72+'N EERR UCAFE'!L72+'N EERR BARINAS'!L72+'N EERR LOS NA'!L72</f>
        <v>0</v>
      </c>
      <c r="M72" s="131">
        <f>+'N EERR RODEO'!M72+'N EERR PIEDEM'!M72+'N EERR TERRA'!M72+'N EERR UCAFE'!M72+'N EERR BARINAS'!M72+'N EERR LOS NA'!M72</f>
        <v>0</v>
      </c>
      <c r="N72" s="131">
        <f>+'N EERR RODEO'!N72+'N EERR PIEDEM'!N72+'N EERR TERRA'!N72+'N EERR UCAFE'!N72+'N EERR BARINAS'!N72+'N EERR LOS NA'!N72</f>
        <v>0</v>
      </c>
      <c r="O72" s="194">
        <f t="shared" si="2"/>
        <v>0</v>
      </c>
    </row>
    <row r="73" spans="1:15" outlineLevel="1" x14ac:dyDescent="0.3">
      <c r="A73" s="203" t="s">
        <v>264</v>
      </c>
      <c r="B73" s="131">
        <f>+'N EERR RODEO'!B73+'N EERR PIEDEM'!B73+'N EERR TERRA'!B73+'N EERR UCAFE'!B73+'N EERR BARINAS'!B73+'N EERR LOS NA'!B73</f>
        <v>0</v>
      </c>
      <c r="C73" s="131">
        <f>+'N EERR RODEO'!C73+'N EERR PIEDEM'!C73+'N EERR TERRA'!C73+'N EERR UCAFE'!C73+'N EERR BARINAS'!C73+'N EERR LOS NA'!C73</f>
        <v>785.20434853450365</v>
      </c>
      <c r="D73" s="131">
        <f>+'N EERR RODEO'!D73+'N EERR PIEDEM'!D73+'N EERR TERRA'!D73+'N EERR UCAFE'!D73+'N EERR BARINAS'!D73+'N EERR LOS NA'!D73</f>
        <v>474.91871752900153</v>
      </c>
      <c r="E73" s="131">
        <f>+'N EERR RODEO'!E73+'N EERR PIEDEM'!E73+'N EERR TERRA'!E73+'N EERR UCAFE'!E73+'N EERR BARINAS'!E73+'N EERR LOS NA'!E73</f>
        <v>488.35216146511141</v>
      </c>
      <c r="F73" s="131">
        <f>+'N EERR RODEO'!F73+'N EERR PIEDEM'!F73+'N EERR TERRA'!F73+'N EERR UCAFE'!F73+'N EERR BARINAS'!F73+'N EERR LOS NA'!F73</f>
        <v>524.40088439081353</v>
      </c>
      <c r="G73" s="131">
        <f>+'N EERR RODEO'!G73+'N EERR PIEDEM'!G73+'N EERR TERRA'!G73+'N EERR UCAFE'!G73+'N EERR BARINAS'!G73+'N EERR LOS NA'!G73</f>
        <v>477.71992337837048</v>
      </c>
      <c r="H73" s="131">
        <f>+'N EERR RODEO'!H73+'N EERR PIEDEM'!H73+'N EERR TERRA'!H73+'N EERR UCAFE'!H73+'N EERR BARINAS'!H73+'N EERR LOS NA'!H73</f>
        <v>691.63185945719329</v>
      </c>
      <c r="I73" s="131">
        <f>+'N EERR RODEO'!I73+'N EERR PIEDEM'!I73+'N EERR TERRA'!I73+'N EERR UCAFE'!I73+'N EERR BARINAS'!I73+'N EERR LOS NA'!I73</f>
        <v>0</v>
      </c>
      <c r="J73" s="131">
        <f>+'N EERR RODEO'!J73+'N EERR PIEDEM'!J73+'N EERR TERRA'!J73+'N EERR UCAFE'!J73+'N EERR BARINAS'!J73+'N EERR LOS NA'!J73</f>
        <v>0</v>
      </c>
      <c r="K73" s="131">
        <f>+'N EERR RODEO'!K73+'N EERR PIEDEM'!K73+'N EERR TERRA'!K73+'N EERR UCAFE'!K73+'N EERR BARINAS'!K73+'N EERR LOS NA'!K73</f>
        <v>0</v>
      </c>
      <c r="L73" s="131">
        <f>+'N EERR RODEO'!L73+'N EERR PIEDEM'!L73+'N EERR TERRA'!L73+'N EERR UCAFE'!L73+'N EERR BARINAS'!L73+'N EERR LOS NA'!L73</f>
        <v>0</v>
      </c>
      <c r="M73" s="131">
        <f>+'N EERR RODEO'!M73+'N EERR PIEDEM'!M73+'N EERR TERRA'!M73+'N EERR UCAFE'!M73+'N EERR BARINAS'!M73+'N EERR LOS NA'!M73</f>
        <v>0</v>
      </c>
      <c r="N73" s="131">
        <f>+'N EERR RODEO'!N73+'N EERR PIEDEM'!N73+'N EERR TERRA'!N73+'N EERR UCAFE'!N73+'N EERR BARINAS'!N73+'N EERR LOS NA'!N73</f>
        <v>0</v>
      </c>
      <c r="O73" s="194">
        <f t="shared" si="2"/>
        <v>3442.2278947549939</v>
      </c>
    </row>
    <row r="74" spans="1:15" outlineLevel="1" x14ac:dyDescent="0.3">
      <c r="A74" s="203" t="s">
        <v>265</v>
      </c>
      <c r="B74" s="131">
        <f>+'N EERR RODEO'!B74+'N EERR PIEDEM'!B74+'N EERR TERRA'!B74+'N EERR UCAFE'!B74+'N EERR BARINAS'!B74+'N EERR LOS NA'!B74</f>
        <v>0</v>
      </c>
      <c r="C74" s="131">
        <f>+'N EERR RODEO'!C74+'N EERR PIEDEM'!C74+'N EERR TERRA'!C74+'N EERR UCAFE'!C74+'N EERR BARINAS'!C74+'N EERR LOS NA'!C74</f>
        <v>0</v>
      </c>
      <c r="D74" s="131">
        <f>+'N EERR RODEO'!D74+'N EERR PIEDEM'!D74+'N EERR TERRA'!D74+'N EERR UCAFE'!D74+'N EERR BARINAS'!D74+'N EERR LOS NA'!D74</f>
        <v>86.125811686001001</v>
      </c>
      <c r="E74" s="131">
        <f>+'N EERR RODEO'!E74+'N EERR PIEDEM'!E74+'N EERR TERRA'!E74+'N EERR UCAFE'!E74+'N EERR BARINAS'!E74+'N EERR LOS NA'!E74</f>
        <v>116.18368154966126</v>
      </c>
      <c r="F74" s="131">
        <f>+'N EERR RODEO'!F74+'N EERR PIEDEM'!F74+'N EERR TERRA'!F74+'N EERR UCAFE'!F74+'N EERR BARINAS'!F74+'N EERR LOS NA'!F74</f>
        <v>0</v>
      </c>
      <c r="G74" s="131">
        <f>+'N EERR RODEO'!G74+'N EERR PIEDEM'!G74+'N EERR TERRA'!G74+'N EERR UCAFE'!G74+'N EERR BARINAS'!G74+'N EERR LOS NA'!G74</f>
        <v>0</v>
      </c>
      <c r="H74" s="131">
        <f>+'N EERR RODEO'!H74+'N EERR PIEDEM'!H74+'N EERR TERRA'!H74+'N EERR UCAFE'!H74+'N EERR BARINAS'!H74+'N EERR LOS NA'!H74</f>
        <v>0</v>
      </c>
      <c r="I74" s="131">
        <f>+'N EERR RODEO'!I74+'N EERR PIEDEM'!I74+'N EERR TERRA'!I74+'N EERR UCAFE'!I74+'N EERR BARINAS'!I74+'N EERR LOS NA'!I74</f>
        <v>0</v>
      </c>
      <c r="J74" s="131">
        <f>+'N EERR RODEO'!J74+'N EERR PIEDEM'!J74+'N EERR TERRA'!J74+'N EERR UCAFE'!J74+'N EERR BARINAS'!J74+'N EERR LOS NA'!J74</f>
        <v>0</v>
      </c>
      <c r="K74" s="131">
        <f>+'N EERR RODEO'!K74+'N EERR PIEDEM'!K74+'N EERR TERRA'!K74+'N EERR UCAFE'!K74+'N EERR BARINAS'!K74+'N EERR LOS NA'!K74</f>
        <v>0</v>
      </c>
      <c r="L74" s="131">
        <f>+'N EERR RODEO'!L74+'N EERR PIEDEM'!L74+'N EERR TERRA'!L74+'N EERR UCAFE'!L74+'N EERR BARINAS'!L74+'N EERR LOS NA'!L74</f>
        <v>0</v>
      </c>
      <c r="M74" s="131">
        <f>+'N EERR RODEO'!M74+'N EERR PIEDEM'!M74+'N EERR TERRA'!M74+'N EERR UCAFE'!M74+'N EERR BARINAS'!M74+'N EERR LOS NA'!M74</f>
        <v>0</v>
      </c>
      <c r="N74" s="131">
        <f>+'N EERR RODEO'!N74+'N EERR PIEDEM'!N74+'N EERR TERRA'!N74+'N EERR UCAFE'!N74+'N EERR BARINAS'!N74+'N EERR LOS NA'!N74</f>
        <v>0</v>
      </c>
      <c r="O74" s="194">
        <f t="shared" si="2"/>
        <v>202.30949323566227</v>
      </c>
    </row>
    <row r="75" spans="1:15" outlineLevel="1" x14ac:dyDescent="0.3">
      <c r="A75" s="203" t="s">
        <v>266</v>
      </c>
      <c r="B75" s="131">
        <f>+'N EERR RODEO'!B75+'N EERR PIEDEM'!B75+'N EERR TERRA'!B75+'N EERR UCAFE'!B75+'N EERR BARINAS'!B75+'N EERR LOS NA'!B75</f>
        <v>0</v>
      </c>
      <c r="C75" s="131">
        <f>+'N EERR RODEO'!C75+'N EERR PIEDEM'!C75+'N EERR TERRA'!C75+'N EERR UCAFE'!C75+'N EERR BARINAS'!C75+'N EERR LOS NA'!C75</f>
        <v>0</v>
      </c>
      <c r="D75" s="131">
        <f>+'N EERR RODEO'!D75+'N EERR PIEDEM'!D75+'N EERR TERRA'!D75+'N EERR UCAFE'!D75+'N EERR BARINAS'!D75+'N EERR LOS NA'!D75</f>
        <v>0</v>
      </c>
      <c r="E75" s="131">
        <f>+'N EERR RODEO'!E75+'N EERR PIEDEM'!E75+'N EERR TERRA'!E75+'N EERR UCAFE'!E75+'N EERR BARINAS'!E75+'N EERR LOS NA'!E75</f>
        <v>0</v>
      </c>
      <c r="F75" s="131">
        <f>+'N EERR RODEO'!F75+'N EERR PIEDEM'!F75+'N EERR TERRA'!F75+'N EERR UCAFE'!F75+'N EERR BARINAS'!F75+'N EERR LOS NA'!F75</f>
        <v>0</v>
      </c>
      <c r="G75" s="131">
        <f>+'N EERR RODEO'!G75+'N EERR PIEDEM'!G75+'N EERR TERRA'!G75+'N EERR UCAFE'!G75+'N EERR BARINAS'!G75+'N EERR LOS NA'!G75</f>
        <v>0</v>
      </c>
      <c r="H75" s="131">
        <f>+'N EERR RODEO'!H75+'N EERR PIEDEM'!H75+'N EERR TERRA'!H75+'N EERR UCAFE'!H75+'N EERR BARINAS'!H75+'N EERR LOS NA'!H75</f>
        <v>0</v>
      </c>
      <c r="I75" s="131">
        <f>+'N EERR RODEO'!I75+'N EERR PIEDEM'!I75+'N EERR TERRA'!I75+'N EERR UCAFE'!I75+'N EERR BARINAS'!I75+'N EERR LOS NA'!I75</f>
        <v>0</v>
      </c>
      <c r="J75" s="131">
        <f>+'N EERR RODEO'!J75+'N EERR PIEDEM'!J75+'N EERR TERRA'!J75+'N EERR UCAFE'!J75+'N EERR BARINAS'!J75+'N EERR LOS NA'!J75</f>
        <v>0</v>
      </c>
      <c r="K75" s="131">
        <f>+'N EERR RODEO'!K75+'N EERR PIEDEM'!K75+'N EERR TERRA'!K75+'N EERR UCAFE'!K75+'N EERR BARINAS'!K75+'N EERR LOS NA'!K75</f>
        <v>0</v>
      </c>
      <c r="L75" s="131">
        <f>+'N EERR RODEO'!L75+'N EERR PIEDEM'!L75+'N EERR TERRA'!L75+'N EERR UCAFE'!L75+'N EERR BARINAS'!L75+'N EERR LOS NA'!L75</f>
        <v>0</v>
      </c>
      <c r="M75" s="131">
        <f>+'N EERR RODEO'!M75+'N EERR PIEDEM'!M75+'N EERR TERRA'!M75+'N EERR UCAFE'!M75+'N EERR BARINAS'!M75+'N EERR LOS NA'!M75</f>
        <v>0</v>
      </c>
      <c r="N75" s="131">
        <f>+'N EERR RODEO'!N75+'N EERR PIEDEM'!N75+'N EERR TERRA'!N75+'N EERR UCAFE'!N75+'N EERR BARINAS'!N75+'N EERR LOS NA'!N75</f>
        <v>0</v>
      </c>
      <c r="O75" s="194">
        <f t="shared" si="2"/>
        <v>0</v>
      </c>
    </row>
    <row r="76" spans="1:15" outlineLevel="1" x14ac:dyDescent="0.3">
      <c r="A76" s="203" t="s">
        <v>267</v>
      </c>
      <c r="B76" s="131">
        <f>+'N EERR RODEO'!B76+'N EERR PIEDEM'!B76+'N EERR TERRA'!B76+'N EERR UCAFE'!B76+'N EERR BARINAS'!B76+'N EERR LOS NA'!B76</f>
        <v>0</v>
      </c>
      <c r="C76" s="131">
        <f>+'N EERR RODEO'!C76+'N EERR PIEDEM'!C76+'N EERR TERRA'!C76+'N EERR UCAFE'!C76+'N EERR BARINAS'!C76+'N EERR LOS NA'!C76</f>
        <v>219.38417745190623</v>
      </c>
      <c r="D76" s="131">
        <f>+'N EERR RODEO'!D76+'N EERR PIEDEM'!D76+'N EERR TERRA'!D76+'N EERR UCAFE'!D76+'N EERR BARINAS'!D76+'N EERR LOS NA'!D76</f>
        <v>197.37018717529003</v>
      </c>
      <c r="E76" s="131">
        <f>+'N EERR RODEO'!E76+'N EERR PIEDEM'!E76+'N EERR TERRA'!E76+'N EERR UCAFE'!E76+'N EERR BARINAS'!E76+'N EERR LOS NA'!E76</f>
        <v>189.65153018006296</v>
      </c>
      <c r="F76" s="131">
        <f>+'N EERR RODEO'!F76+'N EERR PIEDEM'!F76+'N EERR TERRA'!F76+'N EERR UCAFE'!F76+'N EERR BARINAS'!F76+'N EERR LOS NA'!F76</f>
        <v>251.9802737251849</v>
      </c>
      <c r="G76" s="131">
        <f>+'N EERR RODEO'!G76+'N EERR PIEDEM'!G76+'N EERR TERRA'!G76+'N EERR UCAFE'!G76+'N EERR BARINAS'!G76+'N EERR LOS NA'!G76</f>
        <v>325.6064135520852</v>
      </c>
      <c r="H76" s="131">
        <f>+'N EERR RODEO'!H76+'N EERR PIEDEM'!H76+'N EERR TERRA'!H76+'N EERR UCAFE'!H76+'N EERR BARINAS'!H76+'N EERR LOS NA'!H76</f>
        <v>361.62295196689593</v>
      </c>
      <c r="I76" s="131">
        <f>+'N EERR RODEO'!I76+'N EERR PIEDEM'!I76+'N EERR TERRA'!I76+'N EERR UCAFE'!I76+'N EERR BARINAS'!I76+'N EERR LOS NA'!I76</f>
        <v>0</v>
      </c>
      <c r="J76" s="131">
        <f>+'N EERR RODEO'!J76+'N EERR PIEDEM'!J76+'N EERR TERRA'!J76+'N EERR UCAFE'!J76+'N EERR BARINAS'!J76+'N EERR LOS NA'!J76</f>
        <v>0</v>
      </c>
      <c r="K76" s="131">
        <f>+'N EERR RODEO'!K76+'N EERR PIEDEM'!K76+'N EERR TERRA'!K76+'N EERR UCAFE'!K76+'N EERR BARINAS'!K76+'N EERR LOS NA'!K76</f>
        <v>0</v>
      </c>
      <c r="L76" s="131">
        <f>+'N EERR RODEO'!L76+'N EERR PIEDEM'!L76+'N EERR TERRA'!L76+'N EERR UCAFE'!L76+'N EERR BARINAS'!L76+'N EERR LOS NA'!L76</f>
        <v>0</v>
      </c>
      <c r="M76" s="131">
        <f>+'N EERR RODEO'!M76+'N EERR PIEDEM'!M76+'N EERR TERRA'!M76+'N EERR UCAFE'!M76+'N EERR BARINAS'!M76+'N EERR LOS NA'!M76</f>
        <v>0</v>
      </c>
      <c r="N76" s="131">
        <f>+'N EERR RODEO'!N76+'N EERR PIEDEM'!N76+'N EERR TERRA'!N76+'N EERR UCAFE'!N76+'N EERR BARINAS'!N76+'N EERR LOS NA'!N76</f>
        <v>0</v>
      </c>
      <c r="O76" s="194">
        <f t="shared" si="2"/>
        <v>1545.6155340514251</v>
      </c>
    </row>
    <row r="77" spans="1:15" outlineLevel="1" x14ac:dyDescent="0.3">
      <c r="A77" s="203" t="s">
        <v>268</v>
      </c>
      <c r="B77" s="131">
        <f>+'N EERR RODEO'!B77+'N EERR PIEDEM'!B77+'N EERR TERRA'!B77+'N EERR UCAFE'!B77+'N EERR BARINAS'!B77+'N EERR LOS NA'!B77</f>
        <v>0</v>
      </c>
      <c r="C77" s="131">
        <f>+'N EERR RODEO'!C77+'N EERR PIEDEM'!C77+'N EERR TERRA'!C77+'N EERR UCAFE'!C77+'N EERR BARINAS'!C77+'N EERR LOS NA'!C77</f>
        <v>0</v>
      </c>
      <c r="D77" s="131">
        <f>+'N EERR RODEO'!D77+'N EERR PIEDEM'!D77+'N EERR TERRA'!D77+'N EERR UCAFE'!D77+'N EERR BARINAS'!D77+'N EERR LOS NA'!D77</f>
        <v>0</v>
      </c>
      <c r="E77" s="131">
        <f>+'N EERR RODEO'!E77+'N EERR PIEDEM'!E77+'N EERR TERRA'!E77+'N EERR UCAFE'!E77+'N EERR BARINAS'!E77+'N EERR LOS NA'!E77</f>
        <v>9.9404727539455315</v>
      </c>
      <c r="F77" s="131">
        <f>+'N EERR RODEO'!F77+'N EERR PIEDEM'!F77+'N EERR TERRA'!F77+'N EERR UCAFE'!F77+'N EERR BARINAS'!F77+'N EERR LOS NA'!F77</f>
        <v>4.0701110159595171</v>
      </c>
      <c r="G77" s="131">
        <f>+'N EERR RODEO'!G77+'N EERR PIEDEM'!G77+'N EERR TERRA'!G77+'N EERR UCAFE'!G77+'N EERR BARINAS'!G77+'N EERR LOS NA'!G77</f>
        <v>145.70198148798036</v>
      </c>
      <c r="H77" s="131">
        <f>+'N EERR RODEO'!H77+'N EERR PIEDEM'!H77+'N EERR TERRA'!H77+'N EERR UCAFE'!H77+'N EERR BARINAS'!H77+'N EERR LOS NA'!H77</f>
        <v>61.739338936293926</v>
      </c>
      <c r="I77" s="131">
        <f>+'N EERR RODEO'!I77+'N EERR PIEDEM'!I77+'N EERR TERRA'!I77+'N EERR UCAFE'!I77+'N EERR BARINAS'!I77+'N EERR LOS NA'!I77</f>
        <v>0</v>
      </c>
      <c r="J77" s="131">
        <f>+'N EERR RODEO'!J77+'N EERR PIEDEM'!J77+'N EERR TERRA'!J77+'N EERR UCAFE'!J77+'N EERR BARINAS'!J77+'N EERR LOS NA'!J77</f>
        <v>0</v>
      </c>
      <c r="K77" s="131">
        <f>+'N EERR RODEO'!K77+'N EERR PIEDEM'!K77+'N EERR TERRA'!K77+'N EERR UCAFE'!K77+'N EERR BARINAS'!K77+'N EERR LOS NA'!K77</f>
        <v>0</v>
      </c>
      <c r="L77" s="131">
        <f>+'N EERR RODEO'!L77+'N EERR PIEDEM'!L77+'N EERR TERRA'!L77+'N EERR UCAFE'!L77+'N EERR BARINAS'!L77+'N EERR LOS NA'!L77</f>
        <v>0</v>
      </c>
      <c r="M77" s="131">
        <f>+'N EERR RODEO'!M77+'N EERR PIEDEM'!M77+'N EERR TERRA'!M77+'N EERR UCAFE'!M77+'N EERR BARINAS'!M77+'N EERR LOS NA'!M77</f>
        <v>0</v>
      </c>
      <c r="N77" s="131">
        <f>+'N EERR RODEO'!N77+'N EERR PIEDEM'!N77+'N EERR TERRA'!N77+'N EERR UCAFE'!N77+'N EERR BARINAS'!N77+'N EERR LOS NA'!N77</f>
        <v>0</v>
      </c>
      <c r="O77" s="194">
        <f t="shared" si="2"/>
        <v>221.45190419417935</v>
      </c>
    </row>
    <row r="78" spans="1:15" outlineLevel="1" x14ac:dyDescent="0.3">
      <c r="A78" s="203" t="s">
        <v>269</v>
      </c>
      <c r="B78" s="131">
        <f>+'N EERR RODEO'!B78+'N EERR PIEDEM'!B78+'N EERR TERRA'!B78+'N EERR UCAFE'!B78+'N EERR BARINAS'!B78+'N EERR LOS NA'!B78</f>
        <v>0</v>
      </c>
      <c r="C78" s="131">
        <f>+'N EERR RODEO'!C78+'N EERR PIEDEM'!C78+'N EERR TERRA'!C78+'N EERR UCAFE'!C78+'N EERR BARINAS'!C78+'N EERR LOS NA'!C78</f>
        <v>0</v>
      </c>
      <c r="D78" s="131">
        <f>+'N EERR RODEO'!D78+'N EERR PIEDEM'!D78+'N EERR TERRA'!D78+'N EERR UCAFE'!D78+'N EERR BARINAS'!D78+'N EERR LOS NA'!D78</f>
        <v>0</v>
      </c>
      <c r="E78" s="131">
        <f>+'N EERR RODEO'!E78+'N EERR PIEDEM'!E78+'N EERR TERRA'!E78+'N EERR UCAFE'!E78+'N EERR BARINAS'!E78+'N EERR LOS NA'!E78</f>
        <v>0</v>
      </c>
      <c r="F78" s="131">
        <f>+'N EERR RODEO'!F78+'N EERR PIEDEM'!F78+'N EERR TERRA'!F78+'N EERR UCAFE'!F78+'N EERR BARINAS'!F78+'N EERR LOS NA'!F78</f>
        <v>0</v>
      </c>
      <c r="G78" s="131">
        <f>+'N EERR RODEO'!G78+'N EERR PIEDEM'!G78+'N EERR TERRA'!G78+'N EERR UCAFE'!G78+'N EERR BARINAS'!G78+'N EERR LOS NA'!G78</f>
        <v>0</v>
      </c>
      <c r="H78" s="131">
        <f>+'N EERR RODEO'!H78+'N EERR PIEDEM'!H78+'N EERR TERRA'!H78+'N EERR UCAFE'!H78+'N EERR BARINAS'!H78+'N EERR LOS NA'!H78</f>
        <v>0</v>
      </c>
      <c r="I78" s="131">
        <f>+'N EERR RODEO'!I78+'N EERR PIEDEM'!I78+'N EERR TERRA'!I78+'N EERR UCAFE'!I78+'N EERR BARINAS'!I78+'N EERR LOS NA'!I78</f>
        <v>0</v>
      </c>
      <c r="J78" s="131">
        <f>+'N EERR RODEO'!J78+'N EERR PIEDEM'!J78+'N EERR TERRA'!J78+'N EERR UCAFE'!J78+'N EERR BARINAS'!J78+'N EERR LOS NA'!J78</f>
        <v>0</v>
      </c>
      <c r="K78" s="131">
        <f>+'N EERR RODEO'!K78+'N EERR PIEDEM'!K78+'N EERR TERRA'!K78+'N EERR UCAFE'!K78+'N EERR BARINAS'!K78+'N EERR LOS NA'!K78</f>
        <v>0</v>
      </c>
      <c r="L78" s="131">
        <f>+'N EERR RODEO'!L78+'N EERR PIEDEM'!L78+'N EERR TERRA'!L78+'N EERR UCAFE'!L78+'N EERR BARINAS'!L78+'N EERR LOS NA'!L78</f>
        <v>0</v>
      </c>
      <c r="M78" s="131">
        <f>+'N EERR RODEO'!M78+'N EERR PIEDEM'!M78+'N EERR TERRA'!M78+'N EERR UCAFE'!M78+'N EERR BARINAS'!M78+'N EERR LOS NA'!M78</f>
        <v>0</v>
      </c>
      <c r="N78" s="131">
        <f>+'N EERR RODEO'!N78+'N EERR PIEDEM'!N78+'N EERR TERRA'!N78+'N EERR UCAFE'!N78+'N EERR BARINAS'!N78+'N EERR LOS NA'!N78</f>
        <v>0</v>
      </c>
      <c r="O78" s="194">
        <f t="shared" si="2"/>
        <v>0</v>
      </c>
    </row>
    <row r="79" spans="1:15" outlineLevel="1" x14ac:dyDescent="0.3">
      <c r="A79" s="203" t="s">
        <v>270</v>
      </c>
      <c r="B79" s="131">
        <f>+'N EERR RODEO'!B79+'N EERR PIEDEM'!B79+'N EERR TERRA'!B79+'N EERR UCAFE'!B79+'N EERR BARINAS'!B79+'N EERR LOS NA'!B79</f>
        <v>0</v>
      </c>
      <c r="C79" s="131">
        <f>+'N EERR RODEO'!C79+'N EERR PIEDEM'!C79+'N EERR TERRA'!C79+'N EERR UCAFE'!C79+'N EERR BARINAS'!C79+'N EERR LOS NA'!C79</f>
        <v>0</v>
      </c>
      <c r="D79" s="131">
        <f>+'N EERR RODEO'!D79+'N EERR PIEDEM'!D79+'N EERR TERRA'!D79+'N EERR UCAFE'!D79+'N EERR BARINAS'!D79+'N EERR LOS NA'!D79</f>
        <v>0</v>
      </c>
      <c r="E79" s="131">
        <f>+'N EERR RODEO'!E79+'N EERR PIEDEM'!E79+'N EERR TERRA'!E79+'N EERR UCAFE'!E79+'N EERR BARINAS'!E79+'N EERR LOS NA'!E79</f>
        <v>0</v>
      </c>
      <c r="F79" s="131">
        <f>+'N EERR RODEO'!F79+'N EERR PIEDEM'!F79+'N EERR TERRA'!F79+'N EERR UCAFE'!F79+'N EERR BARINAS'!F79+'N EERR LOS NA'!F79</f>
        <v>0</v>
      </c>
      <c r="G79" s="131">
        <f>+'N EERR RODEO'!G79+'N EERR PIEDEM'!G79+'N EERR TERRA'!G79+'N EERR UCAFE'!G79+'N EERR BARINAS'!G79+'N EERR LOS NA'!G79</f>
        <v>0</v>
      </c>
      <c r="H79" s="131">
        <f>+'N EERR RODEO'!H79+'N EERR PIEDEM'!H79+'N EERR TERRA'!H79+'N EERR UCAFE'!H79+'N EERR BARINAS'!H79+'N EERR LOS NA'!H79</f>
        <v>0</v>
      </c>
      <c r="I79" s="131">
        <f>+'N EERR RODEO'!I79+'N EERR PIEDEM'!I79+'N EERR TERRA'!I79+'N EERR UCAFE'!I79+'N EERR BARINAS'!I79+'N EERR LOS NA'!I79</f>
        <v>0</v>
      </c>
      <c r="J79" s="131">
        <f>+'N EERR RODEO'!J79+'N EERR PIEDEM'!J79+'N EERR TERRA'!J79+'N EERR UCAFE'!J79+'N EERR BARINAS'!J79+'N EERR LOS NA'!J79</f>
        <v>0</v>
      </c>
      <c r="K79" s="131">
        <f>+'N EERR RODEO'!K79+'N EERR PIEDEM'!K79+'N EERR TERRA'!K79+'N EERR UCAFE'!K79+'N EERR BARINAS'!K79+'N EERR LOS NA'!K79</f>
        <v>0</v>
      </c>
      <c r="L79" s="131">
        <f>+'N EERR RODEO'!L79+'N EERR PIEDEM'!L79+'N EERR TERRA'!L79+'N EERR UCAFE'!L79+'N EERR BARINAS'!L79+'N EERR LOS NA'!L79</f>
        <v>0</v>
      </c>
      <c r="M79" s="131">
        <f>+'N EERR RODEO'!M79+'N EERR PIEDEM'!M79+'N EERR TERRA'!M79+'N EERR UCAFE'!M79+'N EERR BARINAS'!M79+'N EERR LOS NA'!M79</f>
        <v>0</v>
      </c>
      <c r="N79" s="131">
        <f>+'N EERR RODEO'!N79+'N EERR PIEDEM'!N79+'N EERR TERRA'!N79+'N EERR UCAFE'!N79+'N EERR BARINAS'!N79+'N EERR LOS NA'!N79</f>
        <v>0</v>
      </c>
      <c r="O79" s="194">
        <f t="shared" si="2"/>
        <v>0</v>
      </c>
    </row>
    <row r="80" spans="1:15" outlineLevel="1" x14ac:dyDescent="0.3">
      <c r="A80" s="203" t="s">
        <v>271</v>
      </c>
      <c r="B80" s="131">
        <f>+'N EERR RODEO'!B80+'N EERR PIEDEM'!B80+'N EERR TERRA'!B80+'N EERR UCAFE'!B80+'N EERR BARINAS'!B80+'N EERR LOS NA'!B80</f>
        <v>0</v>
      </c>
      <c r="C80" s="131">
        <f>+'N EERR RODEO'!C80+'N EERR PIEDEM'!C80+'N EERR TERRA'!C80+'N EERR UCAFE'!C80+'N EERR BARINAS'!C80+'N EERR LOS NA'!C80</f>
        <v>0</v>
      </c>
      <c r="D80" s="131">
        <f>+'N EERR RODEO'!D80+'N EERR PIEDEM'!D80+'N EERR TERRA'!D80+'N EERR UCAFE'!D80+'N EERR BARINAS'!D80+'N EERR LOS NA'!D80</f>
        <v>0</v>
      </c>
      <c r="E80" s="131">
        <f>+'N EERR RODEO'!E80+'N EERR PIEDEM'!E80+'N EERR TERRA'!E80+'N EERR UCAFE'!E80+'N EERR BARINAS'!E80+'N EERR LOS NA'!E80</f>
        <v>0</v>
      </c>
      <c r="F80" s="131">
        <f>+'N EERR RODEO'!F80+'N EERR PIEDEM'!F80+'N EERR TERRA'!F80+'N EERR UCAFE'!F80+'N EERR BARINAS'!F80+'N EERR LOS NA'!F80</f>
        <v>0</v>
      </c>
      <c r="G80" s="131">
        <f>+'N EERR RODEO'!G80+'N EERR PIEDEM'!G80+'N EERR TERRA'!G80+'N EERR UCAFE'!G80+'N EERR BARINAS'!G80+'N EERR LOS NA'!G80</f>
        <v>0</v>
      </c>
      <c r="H80" s="131">
        <f>+'N EERR RODEO'!H80+'N EERR PIEDEM'!H80+'N EERR TERRA'!H80+'N EERR UCAFE'!H80+'N EERR BARINAS'!H80+'N EERR LOS NA'!H80</f>
        <v>0</v>
      </c>
      <c r="I80" s="131">
        <f>+'N EERR RODEO'!I80+'N EERR PIEDEM'!I80+'N EERR TERRA'!I80+'N EERR UCAFE'!I80+'N EERR BARINAS'!I80+'N EERR LOS NA'!I80</f>
        <v>0</v>
      </c>
      <c r="J80" s="131">
        <f>+'N EERR RODEO'!J80+'N EERR PIEDEM'!J80+'N EERR TERRA'!J80+'N EERR UCAFE'!J80+'N EERR BARINAS'!J80+'N EERR LOS NA'!J80</f>
        <v>0</v>
      </c>
      <c r="K80" s="131">
        <f>+'N EERR RODEO'!K80+'N EERR PIEDEM'!K80+'N EERR TERRA'!K80+'N EERR UCAFE'!K80+'N EERR BARINAS'!K80+'N EERR LOS NA'!K80</f>
        <v>0</v>
      </c>
      <c r="L80" s="131">
        <f>+'N EERR RODEO'!L80+'N EERR PIEDEM'!L80+'N EERR TERRA'!L80+'N EERR UCAFE'!L80+'N EERR BARINAS'!L80+'N EERR LOS NA'!L80</f>
        <v>0</v>
      </c>
      <c r="M80" s="131">
        <f>+'N EERR RODEO'!M80+'N EERR PIEDEM'!M80+'N EERR TERRA'!M80+'N EERR UCAFE'!M80+'N EERR BARINAS'!M80+'N EERR LOS NA'!M80</f>
        <v>0</v>
      </c>
      <c r="N80" s="131">
        <f>+'N EERR RODEO'!N80+'N EERR PIEDEM'!N80+'N EERR TERRA'!N80+'N EERR UCAFE'!N80+'N EERR BARINAS'!N80+'N EERR LOS NA'!N80</f>
        <v>0</v>
      </c>
      <c r="O80" s="194">
        <f t="shared" si="2"/>
        <v>0</v>
      </c>
    </row>
    <row r="81" spans="1:15" outlineLevel="1" x14ac:dyDescent="0.3">
      <c r="A81" s="203" t="s">
        <v>272</v>
      </c>
      <c r="B81" s="131">
        <f>+'N EERR RODEO'!B81+'N EERR PIEDEM'!B81+'N EERR TERRA'!B81+'N EERR UCAFE'!B81+'N EERR BARINAS'!B81+'N EERR LOS NA'!B81</f>
        <v>0</v>
      </c>
      <c r="C81" s="131">
        <f>+'N EERR RODEO'!C81+'N EERR PIEDEM'!C81+'N EERR TERRA'!C81+'N EERR UCAFE'!C81+'N EERR BARINAS'!C81+'N EERR LOS NA'!C81</f>
        <v>0</v>
      </c>
      <c r="D81" s="131">
        <f>+'N EERR RODEO'!D81+'N EERR PIEDEM'!D81+'N EERR TERRA'!D81+'N EERR UCAFE'!D81+'N EERR BARINAS'!D81+'N EERR LOS NA'!D81</f>
        <v>0</v>
      </c>
      <c r="E81" s="131">
        <f>+'N EERR RODEO'!E81+'N EERR PIEDEM'!E81+'N EERR TERRA'!E81+'N EERR UCAFE'!E81+'N EERR BARINAS'!E81+'N EERR LOS NA'!E81</f>
        <v>0</v>
      </c>
      <c r="F81" s="131">
        <f>+'N EERR RODEO'!F81+'N EERR PIEDEM'!F81+'N EERR TERRA'!F81+'N EERR UCAFE'!F81+'N EERR BARINAS'!F81+'N EERR LOS NA'!F81</f>
        <v>0</v>
      </c>
      <c r="G81" s="131">
        <f>+'N EERR RODEO'!G81+'N EERR PIEDEM'!G81+'N EERR TERRA'!G81+'N EERR UCAFE'!G81+'N EERR BARINAS'!G81+'N EERR LOS NA'!G81</f>
        <v>0</v>
      </c>
      <c r="H81" s="131">
        <f>+'N EERR RODEO'!H81+'N EERR PIEDEM'!H81+'N EERR TERRA'!H81+'N EERR UCAFE'!H81+'N EERR BARINAS'!H81+'N EERR LOS NA'!H81</f>
        <v>0</v>
      </c>
      <c r="I81" s="131">
        <f>+'N EERR RODEO'!I81+'N EERR PIEDEM'!I81+'N EERR TERRA'!I81+'N EERR UCAFE'!I81+'N EERR BARINAS'!I81+'N EERR LOS NA'!I81</f>
        <v>0</v>
      </c>
      <c r="J81" s="131">
        <f>+'N EERR RODEO'!J81+'N EERR PIEDEM'!J81+'N EERR TERRA'!J81+'N EERR UCAFE'!J81+'N EERR BARINAS'!J81+'N EERR LOS NA'!J81</f>
        <v>0</v>
      </c>
      <c r="K81" s="131">
        <f>+'N EERR RODEO'!K81+'N EERR PIEDEM'!K81+'N EERR TERRA'!K81+'N EERR UCAFE'!K81+'N EERR BARINAS'!K81+'N EERR LOS NA'!K81</f>
        <v>0</v>
      </c>
      <c r="L81" s="131">
        <f>+'N EERR RODEO'!L81+'N EERR PIEDEM'!L81+'N EERR TERRA'!L81+'N EERR UCAFE'!L81+'N EERR BARINAS'!L81+'N EERR LOS NA'!L81</f>
        <v>0</v>
      </c>
      <c r="M81" s="131">
        <f>+'N EERR RODEO'!M81+'N EERR PIEDEM'!M81+'N EERR TERRA'!M81+'N EERR UCAFE'!M81+'N EERR BARINAS'!M81+'N EERR LOS NA'!M81</f>
        <v>0</v>
      </c>
      <c r="N81" s="131">
        <f>+'N EERR RODEO'!N81+'N EERR PIEDEM'!N81+'N EERR TERRA'!N81+'N EERR UCAFE'!N81+'N EERR BARINAS'!N81+'N EERR LOS NA'!N81</f>
        <v>0</v>
      </c>
      <c r="O81" s="194">
        <f t="shared" si="2"/>
        <v>0</v>
      </c>
    </row>
    <row r="82" spans="1:15" outlineLevel="1" x14ac:dyDescent="0.3">
      <c r="A82" s="203" t="s">
        <v>273</v>
      </c>
      <c r="B82" s="131">
        <f>+'N EERR RODEO'!B82+'N EERR PIEDEM'!B82+'N EERR TERRA'!B82+'N EERR UCAFE'!B82+'N EERR BARINAS'!B82+'N EERR LOS NA'!B82</f>
        <v>0</v>
      </c>
      <c r="C82" s="131">
        <f>+'N EERR RODEO'!C82+'N EERR PIEDEM'!C82+'N EERR TERRA'!C82+'N EERR UCAFE'!C82+'N EERR BARINAS'!C82+'N EERR LOS NA'!C82</f>
        <v>0</v>
      </c>
      <c r="D82" s="131">
        <f>+'N EERR RODEO'!D82+'N EERR PIEDEM'!D82+'N EERR TERRA'!D82+'N EERR UCAFE'!D82+'N EERR BARINAS'!D82+'N EERR LOS NA'!D82</f>
        <v>0</v>
      </c>
      <c r="E82" s="131">
        <f>+'N EERR RODEO'!E82+'N EERR PIEDEM'!E82+'N EERR TERRA'!E82+'N EERR UCAFE'!E82+'N EERR BARINAS'!E82+'N EERR LOS NA'!E82</f>
        <v>0</v>
      </c>
      <c r="F82" s="131">
        <f>+'N EERR RODEO'!F82+'N EERR PIEDEM'!F82+'N EERR TERRA'!F82+'N EERR UCAFE'!F82+'N EERR BARINAS'!F82+'N EERR LOS NA'!F82</f>
        <v>0</v>
      </c>
      <c r="G82" s="131">
        <f>+'N EERR RODEO'!G82+'N EERR PIEDEM'!G82+'N EERR TERRA'!G82+'N EERR UCAFE'!G82+'N EERR BARINAS'!G82+'N EERR LOS NA'!G82</f>
        <v>0</v>
      </c>
      <c r="H82" s="131">
        <f>+'N EERR RODEO'!H82+'N EERR PIEDEM'!H82+'N EERR TERRA'!H82+'N EERR UCAFE'!H82+'N EERR BARINAS'!H82+'N EERR LOS NA'!H82</f>
        <v>0</v>
      </c>
      <c r="I82" s="131">
        <f>+'N EERR RODEO'!I82+'N EERR PIEDEM'!I82+'N EERR TERRA'!I82+'N EERR UCAFE'!I82+'N EERR BARINAS'!I82+'N EERR LOS NA'!I82</f>
        <v>0</v>
      </c>
      <c r="J82" s="131">
        <f>+'N EERR RODEO'!J82+'N EERR PIEDEM'!J82+'N EERR TERRA'!J82+'N EERR UCAFE'!J82+'N EERR BARINAS'!J82+'N EERR LOS NA'!J82</f>
        <v>0</v>
      </c>
      <c r="K82" s="131">
        <f>+'N EERR RODEO'!K82+'N EERR PIEDEM'!K82+'N EERR TERRA'!K82+'N EERR UCAFE'!K82+'N EERR BARINAS'!K82+'N EERR LOS NA'!K82</f>
        <v>0</v>
      </c>
      <c r="L82" s="131">
        <f>+'N EERR RODEO'!L82+'N EERR PIEDEM'!L82+'N EERR TERRA'!L82+'N EERR UCAFE'!L82+'N EERR BARINAS'!L82+'N EERR LOS NA'!L82</f>
        <v>0</v>
      </c>
      <c r="M82" s="131">
        <f>+'N EERR RODEO'!M82+'N EERR PIEDEM'!M82+'N EERR TERRA'!M82+'N EERR UCAFE'!M82+'N EERR BARINAS'!M82+'N EERR LOS NA'!M82</f>
        <v>0</v>
      </c>
      <c r="N82" s="131">
        <f>+'N EERR RODEO'!N82+'N EERR PIEDEM'!N82+'N EERR TERRA'!N82+'N EERR UCAFE'!N82+'N EERR BARINAS'!N82+'N EERR LOS NA'!N82</f>
        <v>0</v>
      </c>
      <c r="O82" s="194">
        <f t="shared" si="2"/>
        <v>0</v>
      </c>
    </row>
    <row r="83" spans="1:15" outlineLevel="1" x14ac:dyDescent="0.3">
      <c r="A83" s="203" t="s">
        <v>274</v>
      </c>
      <c r="B83" s="131">
        <f>+'N EERR RODEO'!B83+'N EERR PIEDEM'!B83+'N EERR TERRA'!B83+'N EERR UCAFE'!B83+'N EERR BARINAS'!B83+'N EERR LOS NA'!B83</f>
        <v>0</v>
      </c>
      <c r="C83" s="131">
        <f>+'N EERR RODEO'!C83+'N EERR PIEDEM'!C83+'N EERR TERRA'!C83+'N EERR UCAFE'!C83+'N EERR BARINAS'!C83+'N EERR LOS NA'!C83</f>
        <v>0</v>
      </c>
      <c r="D83" s="131">
        <f>+'N EERR RODEO'!D83+'N EERR PIEDEM'!D83+'N EERR TERRA'!D83+'N EERR UCAFE'!D83+'N EERR BARINAS'!D83+'N EERR LOS NA'!D83</f>
        <v>0</v>
      </c>
      <c r="E83" s="131">
        <f>+'N EERR RODEO'!E83+'N EERR PIEDEM'!E83+'N EERR TERRA'!E83+'N EERR UCAFE'!E83+'N EERR BARINAS'!E83+'N EERR LOS NA'!E83</f>
        <v>0</v>
      </c>
      <c r="F83" s="131">
        <f>+'N EERR RODEO'!F83+'N EERR PIEDEM'!F83+'N EERR TERRA'!F83+'N EERR UCAFE'!F83+'N EERR BARINAS'!F83+'N EERR LOS NA'!F83</f>
        <v>0</v>
      </c>
      <c r="G83" s="131">
        <f>+'N EERR RODEO'!G83+'N EERR PIEDEM'!G83+'N EERR TERRA'!G83+'N EERR UCAFE'!G83+'N EERR BARINAS'!G83+'N EERR LOS NA'!G83</f>
        <v>0</v>
      </c>
      <c r="H83" s="131">
        <f>+'N EERR RODEO'!H83+'N EERR PIEDEM'!H83+'N EERR TERRA'!H83+'N EERR UCAFE'!H83+'N EERR BARINAS'!H83+'N EERR LOS NA'!H83</f>
        <v>0</v>
      </c>
      <c r="I83" s="131">
        <f>+'N EERR RODEO'!I83+'N EERR PIEDEM'!I83+'N EERR TERRA'!I83+'N EERR UCAFE'!I83+'N EERR BARINAS'!I83+'N EERR LOS NA'!I83</f>
        <v>0</v>
      </c>
      <c r="J83" s="131">
        <f>+'N EERR RODEO'!J83+'N EERR PIEDEM'!J83+'N EERR TERRA'!J83+'N EERR UCAFE'!J83+'N EERR BARINAS'!J83+'N EERR LOS NA'!J83</f>
        <v>0</v>
      </c>
      <c r="K83" s="131">
        <f>+'N EERR RODEO'!K83+'N EERR PIEDEM'!K83+'N EERR TERRA'!K83+'N EERR UCAFE'!K83+'N EERR BARINAS'!K83+'N EERR LOS NA'!K83</f>
        <v>0</v>
      </c>
      <c r="L83" s="131">
        <f>+'N EERR RODEO'!L83+'N EERR PIEDEM'!L83+'N EERR TERRA'!L83+'N EERR UCAFE'!L83+'N EERR BARINAS'!L83+'N EERR LOS NA'!L83</f>
        <v>0</v>
      </c>
      <c r="M83" s="131">
        <f>+'N EERR RODEO'!M83+'N EERR PIEDEM'!M83+'N EERR TERRA'!M83+'N EERR UCAFE'!M83+'N EERR BARINAS'!M83+'N EERR LOS NA'!M83</f>
        <v>0</v>
      </c>
      <c r="N83" s="131">
        <f>+'N EERR RODEO'!N83+'N EERR PIEDEM'!N83+'N EERR TERRA'!N83+'N EERR UCAFE'!N83+'N EERR BARINAS'!N83+'N EERR LOS NA'!N83</f>
        <v>0</v>
      </c>
      <c r="O83" s="194">
        <f t="shared" si="2"/>
        <v>0</v>
      </c>
    </row>
    <row r="84" spans="1:15" outlineLevel="1" x14ac:dyDescent="0.3">
      <c r="A84" s="203" t="s">
        <v>275</v>
      </c>
      <c r="B84" s="131">
        <f>+'N EERR RODEO'!B84+'N EERR PIEDEM'!B84+'N EERR TERRA'!B84+'N EERR UCAFE'!B84+'N EERR BARINAS'!B84+'N EERR LOS NA'!B84</f>
        <v>0</v>
      </c>
      <c r="C84" s="131">
        <f>+'N EERR RODEO'!C84+'N EERR PIEDEM'!C84+'N EERR TERRA'!C84+'N EERR UCAFE'!C84+'N EERR BARINAS'!C84+'N EERR LOS NA'!C84</f>
        <v>0</v>
      </c>
      <c r="D84" s="131">
        <f>+'N EERR RODEO'!D84+'N EERR PIEDEM'!D84+'N EERR TERRA'!D84+'N EERR UCAFE'!D84+'N EERR BARINAS'!D84+'N EERR LOS NA'!D84</f>
        <v>0</v>
      </c>
      <c r="E84" s="131">
        <f>+'N EERR RODEO'!E84+'N EERR PIEDEM'!E84+'N EERR TERRA'!E84+'N EERR UCAFE'!E84+'N EERR BARINAS'!E84+'N EERR LOS NA'!E84</f>
        <v>0</v>
      </c>
      <c r="F84" s="131">
        <f>+'N EERR RODEO'!F84+'N EERR PIEDEM'!F84+'N EERR TERRA'!F84+'N EERR UCAFE'!F84+'N EERR BARINAS'!F84+'N EERR LOS NA'!F84</f>
        <v>0</v>
      </c>
      <c r="G84" s="131">
        <f>+'N EERR RODEO'!G84+'N EERR PIEDEM'!G84+'N EERR TERRA'!G84+'N EERR UCAFE'!G84+'N EERR BARINAS'!G84+'N EERR LOS NA'!G84</f>
        <v>0</v>
      </c>
      <c r="H84" s="131">
        <f>+'N EERR RODEO'!H84+'N EERR PIEDEM'!H84+'N EERR TERRA'!H84+'N EERR UCAFE'!H84+'N EERR BARINAS'!H84+'N EERR LOS NA'!H84</f>
        <v>0</v>
      </c>
      <c r="I84" s="131">
        <f>+'N EERR RODEO'!I84+'N EERR PIEDEM'!I84+'N EERR TERRA'!I84+'N EERR UCAFE'!I84+'N EERR BARINAS'!I84+'N EERR LOS NA'!I84</f>
        <v>0</v>
      </c>
      <c r="J84" s="131">
        <f>+'N EERR RODEO'!J84+'N EERR PIEDEM'!J84+'N EERR TERRA'!J84+'N EERR UCAFE'!J84+'N EERR BARINAS'!J84+'N EERR LOS NA'!J84</f>
        <v>0</v>
      </c>
      <c r="K84" s="131">
        <f>+'N EERR RODEO'!K84+'N EERR PIEDEM'!K84+'N EERR TERRA'!K84+'N EERR UCAFE'!K84+'N EERR BARINAS'!K84+'N EERR LOS NA'!K84</f>
        <v>0</v>
      </c>
      <c r="L84" s="131">
        <f>+'N EERR RODEO'!L84+'N EERR PIEDEM'!L84+'N EERR TERRA'!L84+'N EERR UCAFE'!L84+'N EERR BARINAS'!L84+'N EERR LOS NA'!L84</f>
        <v>0</v>
      </c>
      <c r="M84" s="131">
        <f>+'N EERR RODEO'!M84+'N EERR PIEDEM'!M84+'N EERR TERRA'!M84+'N EERR UCAFE'!M84+'N EERR BARINAS'!M84+'N EERR LOS NA'!M84</f>
        <v>0</v>
      </c>
      <c r="N84" s="131">
        <f>+'N EERR RODEO'!N84+'N EERR PIEDEM'!N84+'N EERR TERRA'!N84+'N EERR UCAFE'!N84+'N EERR BARINAS'!N84+'N EERR LOS NA'!N84</f>
        <v>0</v>
      </c>
      <c r="O84" s="194">
        <f t="shared" si="2"/>
        <v>0</v>
      </c>
    </row>
    <row r="85" spans="1:15" outlineLevel="1" x14ac:dyDescent="0.3">
      <c r="A85" s="203" t="s">
        <v>276</v>
      </c>
      <c r="B85" s="131">
        <f>+'N EERR RODEO'!B85+'N EERR PIEDEM'!B85+'N EERR TERRA'!B85+'N EERR UCAFE'!B85+'N EERR BARINAS'!B85+'N EERR LOS NA'!B85</f>
        <v>0</v>
      </c>
      <c r="C85" s="131">
        <f>+'N EERR RODEO'!C85+'N EERR PIEDEM'!C85+'N EERR TERRA'!C85+'N EERR UCAFE'!C85+'N EERR BARINAS'!C85+'N EERR LOS NA'!C85</f>
        <v>0</v>
      </c>
      <c r="D85" s="131">
        <f>+'N EERR RODEO'!D85+'N EERR PIEDEM'!D85+'N EERR TERRA'!D85+'N EERR UCAFE'!D85+'N EERR BARINAS'!D85+'N EERR LOS NA'!D85</f>
        <v>0</v>
      </c>
      <c r="E85" s="131">
        <f>+'N EERR RODEO'!E85+'N EERR PIEDEM'!E85+'N EERR TERRA'!E85+'N EERR UCAFE'!E85+'N EERR BARINAS'!E85+'N EERR LOS NA'!E85</f>
        <v>0</v>
      </c>
      <c r="F85" s="131">
        <f>+'N EERR RODEO'!F85+'N EERR PIEDEM'!F85+'N EERR TERRA'!F85+'N EERR UCAFE'!F85+'N EERR BARINAS'!F85+'N EERR LOS NA'!F85</f>
        <v>0</v>
      </c>
      <c r="G85" s="131">
        <f>+'N EERR RODEO'!G85+'N EERR PIEDEM'!G85+'N EERR TERRA'!G85+'N EERR UCAFE'!G85+'N EERR BARINAS'!G85+'N EERR LOS NA'!G85</f>
        <v>0</v>
      </c>
      <c r="H85" s="131">
        <f>+'N EERR RODEO'!H85+'N EERR PIEDEM'!H85+'N EERR TERRA'!H85+'N EERR UCAFE'!H85+'N EERR BARINAS'!H85+'N EERR LOS NA'!H85</f>
        <v>0</v>
      </c>
      <c r="I85" s="131">
        <f>+'N EERR RODEO'!I85+'N EERR PIEDEM'!I85+'N EERR TERRA'!I85+'N EERR UCAFE'!I85+'N EERR BARINAS'!I85+'N EERR LOS NA'!I85</f>
        <v>0</v>
      </c>
      <c r="J85" s="131">
        <f>+'N EERR RODEO'!J85+'N EERR PIEDEM'!J85+'N EERR TERRA'!J85+'N EERR UCAFE'!J85+'N EERR BARINAS'!J85+'N EERR LOS NA'!J85</f>
        <v>0</v>
      </c>
      <c r="K85" s="131">
        <f>+'N EERR RODEO'!K85+'N EERR PIEDEM'!K85+'N EERR TERRA'!K85+'N EERR UCAFE'!K85+'N EERR BARINAS'!K85+'N EERR LOS NA'!K85</f>
        <v>0</v>
      </c>
      <c r="L85" s="131">
        <f>+'N EERR RODEO'!L85+'N EERR PIEDEM'!L85+'N EERR TERRA'!L85+'N EERR UCAFE'!L85+'N EERR BARINAS'!L85+'N EERR LOS NA'!L85</f>
        <v>0</v>
      </c>
      <c r="M85" s="131">
        <f>+'N EERR RODEO'!M85+'N EERR PIEDEM'!M85+'N EERR TERRA'!M85+'N EERR UCAFE'!M85+'N EERR BARINAS'!M85+'N EERR LOS NA'!M85</f>
        <v>0</v>
      </c>
      <c r="N85" s="131">
        <f>+'N EERR RODEO'!N85+'N EERR PIEDEM'!N85+'N EERR TERRA'!N85+'N EERR UCAFE'!N85+'N EERR BARINAS'!N85+'N EERR LOS NA'!N85</f>
        <v>0</v>
      </c>
      <c r="O85" s="194">
        <f t="shared" si="2"/>
        <v>0</v>
      </c>
    </row>
    <row r="86" spans="1:15" outlineLevel="1" x14ac:dyDescent="0.3">
      <c r="A86" s="203" t="s">
        <v>277</v>
      </c>
      <c r="B86" s="131">
        <f>+'N EERR RODEO'!B86+'N EERR PIEDEM'!B86+'N EERR TERRA'!B86+'N EERR UCAFE'!B86+'N EERR BARINAS'!B86+'N EERR LOS NA'!B86</f>
        <v>0</v>
      </c>
      <c r="C86" s="131">
        <f>+'N EERR RODEO'!C86+'N EERR PIEDEM'!C86+'N EERR TERRA'!C86+'N EERR UCAFE'!C86+'N EERR BARINAS'!C86+'N EERR LOS NA'!C86</f>
        <v>0</v>
      </c>
      <c r="D86" s="131">
        <f>+'N EERR RODEO'!D86+'N EERR PIEDEM'!D86+'N EERR TERRA'!D86+'N EERR UCAFE'!D86+'N EERR BARINAS'!D86+'N EERR LOS NA'!D86</f>
        <v>157.94999999999999</v>
      </c>
      <c r="E86" s="131">
        <f>+'N EERR RODEO'!E86+'N EERR PIEDEM'!E86+'N EERR TERRA'!E86+'N EERR UCAFE'!E86+'N EERR BARINAS'!E86+'N EERR LOS NA'!E86</f>
        <v>0</v>
      </c>
      <c r="F86" s="131">
        <f>+'N EERR RODEO'!F86+'N EERR PIEDEM'!F86+'N EERR TERRA'!F86+'N EERR UCAFE'!F86+'N EERR BARINAS'!F86+'N EERR LOS NA'!F86</f>
        <v>205</v>
      </c>
      <c r="G86" s="131">
        <f>+'N EERR RODEO'!G86+'N EERR PIEDEM'!G86+'N EERR TERRA'!G86+'N EERR UCAFE'!G86+'N EERR BARINAS'!G86+'N EERR LOS NA'!G86</f>
        <v>0</v>
      </c>
      <c r="H86" s="131">
        <f>+'N EERR RODEO'!H86+'N EERR PIEDEM'!H86+'N EERR TERRA'!H86+'N EERR UCAFE'!H86+'N EERR BARINAS'!H86+'N EERR LOS NA'!H86</f>
        <v>0</v>
      </c>
      <c r="I86" s="131">
        <f>+'N EERR RODEO'!I86+'N EERR PIEDEM'!I86+'N EERR TERRA'!I86+'N EERR UCAFE'!I86+'N EERR BARINAS'!I86+'N EERR LOS NA'!I86</f>
        <v>0</v>
      </c>
      <c r="J86" s="131">
        <f>+'N EERR RODEO'!J86+'N EERR PIEDEM'!J86+'N EERR TERRA'!J86+'N EERR UCAFE'!J86+'N EERR BARINAS'!J86+'N EERR LOS NA'!J86</f>
        <v>0</v>
      </c>
      <c r="K86" s="131">
        <f>+'N EERR RODEO'!K86+'N EERR PIEDEM'!K86+'N EERR TERRA'!K86+'N EERR UCAFE'!K86+'N EERR BARINAS'!K86+'N EERR LOS NA'!K86</f>
        <v>0</v>
      </c>
      <c r="L86" s="131">
        <f>+'N EERR RODEO'!L86+'N EERR PIEDEM'!L86+'N EERR TERRA'!L86+'N EERR UCAFE'!L86+'N EERR BARINAS'!L86+'N EERR LOS NA'!L86</f>
        <v>0</v>
      </c>
      <c r="M86" s="131">
        <f>+'N EERR RODEO'!M86+'N EERR PIEDEM'!M86+'N EERR TERRA'!M86+'N EERR UCAFE'!M86+'N EERR BARINAS'!M86+'N EERR LOS NA'!M86</f>
        <v>0</v>
      </c>
      <c r="N86" s="131">
        <f>+'N EERR RODEO'!N86+'N EERR PIEDEM'!N86+'N EERR TERRA'!N86+'N EERR UCAFE'!N86+'N EERR BARINAS'!N86+'N EERR LOS NA'!N86</f>
        <v>0</v>
      </c>
      <c r="O86" s="194">
        <f t="shared" si="2"/>
        <v>362.95</v>
      </c>
    </row>
    <row r="87" spans="1:15" outlineLevel="1" x14ac:dyDescent="0.3">
      <c r="A87" s="203" t="s">
        <v>278</v>
      </c>
      <c r="B87" s="131">
        <f>+'N EERR RODEO'!B87+'N EERR PIEDEM'!B87+'N EERR TERRA'!B87+'N EERR UCAFE'!B87+'N EERR BARINAS'!B87+'N EERR LOS NA'!B87</f>
        <v>0</v>
      </c>
      <c r="C87" s="131">
        <f>+'N EERR RODEO'!C87+'N EERR PIEDEM'!C87+'N EERR TERRA'!C87+'N EERR UCAFE'!C87+'N EERR BARINAS'!C87+'N EERR LOS NA'!C87</f>
        <v>0</v>
      </c>
      <c r="D87" s="131">
        <f>+'N EERR RODEO'!D87+'N EERR PIEDEM'!D87+'N EERR TERRA'!D87+'N EERR UCAFE'!D87+'N EERR BARINAS'!D87+'N EERR LOS NA'!D87</f>
        <v>0</v>
      </c>
      <c r="E87" s="131">
        <f>+'N EERR RODEO'!E87+'N EERR PIEDEM'!E87+'N EERR TERRA'!E87+'N EERR UCAFE'!E87+'N EERR BARINAS'!E87+'N EERR LOS NA'!E87</f>
        <v>0</v>
      </c>
      <c r="F87" s="131">
        <f>+'N EERR RODEO'!F87+'N EERR PIEDEM'!F87+'N EERR TERRA'!F87+'N EERR UCAFE'!F87+'N EERR BARINAS'!F87+'N EERR LOS NA'!F87</f>
        <v>0</v>
      </c>
      <c r="G87" s="131">
        <f>+'N EERR RODEO'!G87+'N EERR PIEDEM'!G87+'N EERR TERRA'!G87+'N EERR UCAFE'!G87+'N EERR BARINAS'!G87+'N EERR LOS NA'!G87</f>
        <v>0</v>
      </c>
      <c r="H87" s="131">
        <f>+'N EERR RODEO'!H87+'N EERR PIEDEM'!H87+'N EERR TERRA'!H87+'N EERR UCAFE'!H87+'N EERR BARINAS'!H87+'N EERR LOS NA'!H87</f>
        <v>0</v>
      </c>
      <c r="I87" s="131">
        <f>+'N EERR RODEO'!I87+'N EERR PIEDEM'!I87+'N EERR TERRA'!I87+'N EERR UCAFE'!I87+'N EERR BARINAS'!I87+'N EERR LOS NA'!I87</f>
        <v>0</v>
      </c>
      <c r="J87" s="131">
        <f>+'N EERR RODEO'!J87+'N EERR PIEDEM'!J87+'N EERR TERRA'!J87+'N EERR UCAFE'!J87+'N EERR BARINAS'!J87+'N EERR LOS NA'!J87</f>
        <v>0</v>
      </c>
      <c r="K87" s="131">
        <f>+'N EERR RODEO'!K87+'N EERR PIEDEM'!K87+'N EERR TERRA'!K87+'N EERR UCAFE'!K87+'N EERR BARINAS'!K87+'N EERR LOS NA'!K87</f>
        <v>0</v>
      </c>
      <c r="L87" s="131">
        <f>+'N EERR RODEO'!L87+'N EERR PIEDEM'!L87+'N EERR TERRA'!L87+'N EERR UCAFE'!L87+'N EERR BARINAS'!L87+'N EERR LOS NA'!L87</f>
        <v>0</v>
      </c>
      <c r="M87" s="131">
        <f>+'N EERR RODEO'!M87+'N EERR PIEDEM'!M87+'N EERR TERRA'!M87+'N EERR UCAFE'!M87+'N EERR BARINAS'!M87+'N EERR LOS NA'!M87</f>
        <v>0</v>
      </c>
      <c r="N87" s="131">
        <f>+'N EERR RODEO'!N87+'N EERR PIEDEM'!N87+'N EERR TERRA'!N87+'N EERR UCAFE'!N87+'N EERR BARINAS'!N87+'N EERR LOS NA'!N87</f>
        <v>0</v>
      </c>
      <c r="O87" s="194">
        <f t="shared" si="2"/>
        <v>0</v>
      </c>
    </row>
    <row r="88" spans="1:15" outlineLevel="1" x14ac:dyDescent="0.3">
      <c r="A88" s="203" t="s">
        <v>279</v>
      </c>
      <c r="B88" s="131">
        <f>+'N EERR RODEO'!B88+'N EERR PIEDEM'!B88+'N EERR TERRA'!B88+'N EERR UCAFE'!B88+'N EERR BARINAS'!B88+'N EERR LOS NA'!B88</f>
        <v>0</v>
      </c>
      <c r="C88" s="131">
        <f>+'N EERR RODEO'!C88+'N EERR PIEDEM'!C88+'N EERR TERRA'!C88+'N EERR UCAFE'!C88+'N EERR BARINAS'!C88+'N EERR LOS NA'!C88</f>
        <v>826.72593160399208</v>
      </c>
      <c r="D88" s="131">
        <f>+'N EERR RODEO'!D88+'N EERR PIEDEM'!D88+'N EERR TERRA'!D88+'N EERR UCAFE'!D88+'N EERR BARINAS'!D88+'N EERR LOS NA'!D88</f>
        <v>912.07874314995365</v>
      </c>
      <c r="E88" s="131">
        <f>+'N EERR RODEO'!E88+'N EERR PIEDEM'!E88+'N EERR TERRA'!E88+'N EERR UCAFE'!E88+'N EERR BARINAS'!E88+'N EERR LOS NA'!E88</f>
        <v>1315.2937448832311</v>
      </c>
      <c r="F88" s="131">
        <f>+'N EERR RODEO'!F88+'N EERR PIEDEM'!F88+'N EERR TERRA'!F88+'N EERR UCAFE'!F88+'N EERR BARINAS'!F88+'N EERR LOS NA'!F88</f>
        <v>1491.388932658622</v>
      </c>
      <c r="G88" s="131">
        <f>+'N EERR RODEO'!G88+'N EERR PIEDEM'!G88+'N EERR TERRA'!G88+'N EERR UCAFE'!G88+'N EERR BARINAS'!G88+'N EERR LOS NA'!G88</f>
        <v>856.95419181727789</v>
      </c>
      <c r="H88" s="131">
        <f>+'N EERR RODEO'!H88+'N EERR PIEDEM'!H88+'N EERR TERRA'!H88+'N EERR UCAFE'!H88+'N EERR BARINAS'!H88+'N EERR LOS NA'!H88</f>
        <v>1160.4766575612921</v>
      </c>
      <c r="I88" s="131">
        <f>+'N EERR RODEO'!I88+'N EERR PIEDEM'!I88+'N EERR TERRA'!I88+'N EERR UCAFE'!I88+'N EERR BARINAS'!I88+'N EERR LOS NA'!I88</f>
        <v>0</v>
      </c>
      <c r="J88" s="131">
        <f>+'N EERR RODEO'!J88+'N EERR PIEDEM'!J88+'N EERR TERRA'!J88+'N EERR UCAFE'!J88+'N EERR BARINAS'!J88+'N EERR LOS NA'!J88</f>
        <v>0</v>
      </c>
      <c r="K88" s="131">
        <f>+'N EERR RODEO'!K88+'N EERR PIEDEM'!K88+'N EERR TERRA'!K88+'N EERR UCAFE'!K88+'N EERR BARINAS'!K88+'N EERR LOS NA'!K88</f>
        <v>0</v>
      </c>
      <c r="L88" s="131">
        <f>+'N EERR RODEO'!L88+'N EERR PIEDEM'!L88+'N EERR TERRA'!L88+'N EERR UCAFE'!L88+'N EERR BARINAS'!L88+'N EERR LOS NA'!L88</f>
        <v>0</v>
      </c>
      <c r="M88" s="131">
        <f>+'N EERR RODEO'!M88+'N EERR PIEDEM'!M88+'N EERR TERRA'!M88+'N EERR UCAFE'!M88+'N EERR BARINAS'!M88+'N EERR LOS NA'!M88</f>
        <v>0</v>
      </c>
      <c r="N88" s="131">
        <f>+'N EERR RODEO'!N88+'N EERR PIEDEM'!N88+'N EERR TERRA'!N88+'N EERR UCAFE'!N88+'N EERR BARINAS'!N88+'N EERR LOS NA'!N88</f>
        <v>0</v>
      </c>
      <c r="O88" s="194">
        <f t="shared" si="2"/>
        <v>6562.9182016743689</v>
      </c>
    </row>
    <row r="89" spans="1:15" outlineLevel="1" x14ac:dyDescent="0.3">
      <c r="A89" s="203" t="s">
        <v>280</v>
      </c>
      <c r="B89" s="131">
        <f>+'N EERR RODEO'!B89+'N EERR PIEDEM'!B89+'N EERR TERRA'!B89+'N EERR UCAFE'!B89+'N EERR BARINAS'!B89+'N EERR LOS NA'!B89</f>
        <v>0</v>
      </c>
      <c r="C89" s="131">
        <f>+'N EERR RODEO'!C89+'N EERR PIEDEM'!C89+'N EERR TERRA'!C89+'N EERR UCAFE'!C89+'N EERR BARINAS'!C89+'N EERR LOS NA'!C89</f>
        <v>398.65818233998044</v>
      </c>
      <c r="D89" s="131">
        <f>+'N EERR RODEO'!D89+'N EERR PIEDEM'!D89+'N EERR TERRA'!D89+'N EERR UCAFE'!D89+'N EERR BARINAS'!D89+'N EERR LOS NA'!D89</f>
        <v>75.208059212867425</v>
      </c>
      <c r="E89" s="131">
        <f>+'N EERR RODEO'!E89+'N EERR PIEDEM'!E89+'N EERR TERRA'!E89+'N EERR UCAFE'!E89+'N EERR BARINAS'!E89+'N EERR LOS NA'!E89</f>
        <v>0</v>
      </c>
      <c r="F89" s="131">
        <f>+'N EERR RODEO'!F89+'N EERR PIEDEM'!F89+'N EERR TERRA'!F89+'N EERR UCAFE'!F89+'N EERR BARINAS'!F89+'N EERR LOS NA'!F89</f>
        <v>0</v>
      </c>
      <c r="G89" s="131">
        <f>+'N EERR RODEO'!G89+'N EERR PIEDEM'!G89+'N EERR TERRA'!G89+'N EERR UCAFE'!G89+'N EERR BARINAS'!G89+'N EERR LOS NA'!G89</f>
        <v>48.788677545768266</v>
      </c>
      <c r="H89" s="131">
        <f>+'N EERR RODEO'!H89+'N EERR PIEDEM'!H89+'N EERR TERRA'!H89+'N EERR UCAFE'!H89+'N EERR BARINAS'!H89+'N EERR LOS NA'!H89</f>
        <v>220.72510277353305</v>
      </c>
      <c r="I89" s="131">
        <f>+'N EERR RODEO'!I89+'N EERR PIEDEM'!I89+'N EERR TERRA'!I89+'N EERR UCAFE'!I89+'N EERR BARINAS'!I89+'N EERR LOS NA'!I89</f>
        <v>0</v>
      </c>
      <c r="J89" s="131">
        <f>+'N EERR RODEO'!J89+'N EERR PIEDEM'!J89+'N EERR TERRA'!J89+'N EERR UCAFE'!J89+'N EERR BARINAS'!J89+'N EERR LOS NA'!J89</f>
        <v>0</v>
      </c>
      <c r="K89" s="131">
        <f>+'N EERR RODEO'!K89+'N EERR PIEDEM'!K89+'N EERR TERRA'!K89+'N EERR UCAFE'!K89+'N EERR BARINAS'!K89+'N EERR LOS NA'!K89</f>
        <v>0</v>
      </c>
      <c r="L89" s="131">
        <f>+'N EERR RODEO'!L89+'N EERR PIEDEM'!L89+'N EERR TERRA'!L89+'N EERR UCAFE'!L89+'N EERR BARINAS'!L89+'N EERR LOS NA'!L89</f>
        <v>0</v>
      </c>
      <c r="M89" s="131">
        <f>+'N EERR RODEO'!M89+'N EERR PIEDEM'!M89+'N EERR TERRA'!M89+'N EERR UCAFE'!M89+'N EERR BARINAS'!M89+'N EERR LOS NA'!M89</f>
        <v>0</v>
      </c>
      <c r="N89" s="131">
        <f>+'N EERR RODEO'!N89+'N EERR PIEDEM'!N89+'N EERR TERRA'!N89+'N EERR UCAFE'!N89+'N EERR BARINAS'!N89+'N EERR LOS NA'!N89</f>
        <v>0</v>
      </c>
      <c r="O89" s="194">
        <f t="shared" si="2"/>
        <v>743.3800218721492</v>
      </c>
    </row>
    <row r="90" spans="1:15" outlineLevel="1" x14ac:dyDescent="0.3">
      <c r="A90" s="203" t="s">
        <v>281</v>
      </c>
      <c r="B90" s="131">
        <f>+'N EERR RODEO'!B90+'N EERR PIEDEM'!B90+'N EERR TERRA'!B90+'N EERR UCAFE'!B90+'N EERR BARINAS'!B90+'N EERR LOS NA'!B90</f>
        <v>0</v>
      </c>
      <c r="C90" s="131">
        <f>+'N EERR RODEO'!C90+'N EERR PIEDEM'!C90+'N EERR TERRA'!C90+'N EERR UCAFE'!C90+'N EERR BARINAS'!C90+'N EERR LOS NA'!C90</f>
        <v>0</v>
      </c>
      <c r="D90" s="131">
        <f>+'N EERR RODEO'!D90+'N EERR PIEDEM'!D90+'N EERR TERRA'!D90+'N EERR UCAFE'!D90+'N EERR BARINAS'!D90+'N EERR LOS NA'!D90</f>
        <v>0</v>
      </c>
      <c r="E90" s="131">
        <f>+'N EERR RODEO'!E90+'N EERR PIEDEM'!E90+'N EERR TERRA'!E90+'N EERR UCAFE'!E90+'N EERR BARINAS'!E90+'N EERR LOS NA'!E90</f>
        <v>11.886267420675296</v>
      </c>
      <c r="F90" s="131">
        <f>+'N EERR RODEO'!F90+'N EERR PIEDEM'!F90+'N EERR TERRA'!F90+'N EERR UCAFE'!F90+'N EERR BARINAS'!F90+'N EERR LOS NA'!F90</f>
        <v>0</v>
      </c>
      <c r="G90" s="131">
        <f>+'N EERR RODEO'!G90+'N EERR PIEDEM'!G90+'N EERR TERRA'!G90+'N EERR UCAFE'!G90+'N EERR BARINAS'!G90+'N EERR LOS NA'!G90</f>
        <v>0</v>
      </c>
      <c r="H90" s="131">
        <f>+'N EERR RODEO'!H90+'N EERR PIEDEM'!H90+'N EERR TERRA'!H90+'N EERR UCAFE'!H90+'N EERR BARINAS'!H90+'N EERR LOS NA'!H90</f>
        <v>0</v>
      </c>
      <c r="I90" s="131">
        <f>+'N EERR RODEO'!I90+'N EERR PIEDEM'!I90+'N EERR TERRA'!I90+'N EERR UCAFE'!I90+'N EERR BARINAS'!I90+'N EERR LOS NA'!I90</f>
        <v>0</v>
      </c>
      <c r="J90" s="131">
        <f>+'N EERR RODEO'!J90+'N EERR PIEDEM'!J90+'N EERR TERRA'!J90+'N EERR UCAFE'!J90+'N EERR BARINAS'!J90+'N EERR LOS NA'!J90</f>
        <v>0</v>
      </c>
      <c r="K90" s="131">
        <f>+'N EERR RODEO'!K90+'N EERR PIEDEM'!K90+'N EERR TERRA'!K90+'N EERR UCAFE'!K90+'N EERR BARINAS'!K90+'N EERR LOS NA'!K90</f>
        <v>0</v>
      </c>
      <c r="L90" s="131">
        <f>+'N EERR RODEO'!L90+'N EERR PIEDEM'!L90+'N EERR TERRA'!L90+'N EERR UCAFE'!L90+'N EERR BARINAS'!L90+'N EERR LOS NA'!L90</f>
        <v>0</v>
      </c>
      <c r="M90" s="131">
        <f>+'N EERR RODEO'!M90+'N EERR PIEDEM'!M90+'N EERR TERRA'!M90+'N EERR UCAFE'!M90+'N EERR BARINAS'!M90+'N EERR LOS NA'!M90</f>
        <v>0</v>
      </c>
      <c r="N90" s="131">
        <f>+'N EERR RODEO'!N90+'N EERR PIEDEM'!N90+'N EERR TERRA'!N90+'N EERR UCAFE'!N90+'N EERR BARINAS'!N90+'N EERR LOS NA'!N90</f>
        <v>0</v>
      </c>
      <c r="O90" s="194">
        <f t="shared" si="2"/>
        <v>11.886267420675296</v>
      </c>
    </row>
    <row r="91" spans="1:15" outlineLevel="1" x14ac:dyDescent="0.3">
      <c r="A91" s="203" t="s">
        <v>282</v>
      </c>
      <c r="B91" s="131">
        <f>+'N EERR RODEO'!B91+'N EERR PIEDEM'!B91+'N EERR TERRA'!B91+'N EERR UCAFE'!B91+'N EERR BARINAS'!B91+'N EERR LOS NA'!B91</f>
        <v>0</v>
      </c>
      <c r="C91" s="131">
        <f>+'N EERR RODEO'!C91+'N EERR PIEDEM'!C91+'N EERR TERRA'!C91+'N EERR UCAFE'!C91+'N EERR BARINAS'!C91+'N EERR LOS NA'!C91</f>
        <v>925</v>
      </c>
      <c r="D91" s="131">
        <f>+'N EERR RODEO'!D91+'N EERR PIEDEM'!D91+'N EERR TERRA'!D91+'N EERR UCAFE'!D91+'N EERR BARINAS'!D91+'N EERR LOS NA'!D91</f>
        <v>950</v>
      </c>
      <c r="E91" s="131">
        <f>+'N EERR RODEO'!E91+'N EERR PIEDEM'!E91+'N EERR TERRA'!E91+'N EERR UCAFE'!E91+'N EERR BARINAS'!E91+'N EERR LOS NA'!E91</f>
        <v>950</v>
      </c>
      <c r="F91" s="131">
        <f>+'N EERR RODEO'!F91+'N EERR PIEDEM'!F91+'N EERR TERRA'!F91+'N EERR UCAFE'!F91+'N EERR BARINAS'!F91+'N EERR LOS NA'!F91</f>
        <v>950</v>
      </c>
      <c r="G91" s="131">
        <f>+'N EERR RODEO'!G91+'N EERR PIEDEM'!G91+'N EERR TERRA'!G91+'N EERR UCAFE'!G91+'N EERR BARINAS'!G91+'N EERR LOS NA'!G91</f>
        <v>945</v>
      </c>
      <c r="H91" s="131">
        <f>+'N EERR RODEO'!H91+'N EERR PIEDEM'!H91+'N EERR TERRA'!H91+'N EERR UCAFE'!H91+'N EERR BARINAS'!H91+'N EERR LOS NA'!H91</f>
        <v>920</v>
      </c>
      <c r="I91" s="131">
        <f>+'N EERR RODEO'!I91+'N EERR PIEDEM'!I91+'N EERR TERRA'!I91+'N EERR UCAFE'!I91+'N EERR BARINAS'!I91+'N EERR LOS NA'!I91</f>
        <v>0</v>
      </c>
      <c r="J91" s="131">
        <f>+'N EERR RODEO'!J91+'N EERR PIEDEM'!J91+'N EERR TERRA'!J91+'N EERR UCAFE'!J91+'N EERR BARINAS'!J91+'N EERR LOS NA'!J91</f>
        <v>0</v>
      </c>
      <c r="K91" s="131">
        <f>+'N EERR RODEO'!K91+'N EERR PIEDEM'!K91+'N EERR TERRA'!K91+'N EERR UCAFE'!K91+'N EERR BARINAS'!K91+'N EERR LOS NA'!K91</f>
        <v>0</v>
      </c>
      <c r="L91" s="131">
        <f>+'N EERR RODEO'!L91+'N EERR PIEDEM'!L91+'N EERR TERRA'!L91+'N EERR UCAFE'!L91+'N EERR BARINAS'!L91+'N EERR LOS NA'!L91</f>
        <v>0</v>
      </c>
      <c r="M91" s="131">
        <f>+'N EERR RODEO'!M91+'N EERR PIEDEM'!M91+'N EERR TERRA'!M91+'N EERR UCAFE'!M91+'N EERR BARINAS'!M91+'N EERR LOS NA'!M91</f>
        <v>0</v>
      </c>
      <c r="N91" s="131">
        <f>+'N EERR RODEO'!N91+'N EERR PIEDEM'!N91+'N EERR TERRA'!N91+'N EERR UCAFE'!N91+'N EERR BARINAS'!N91+'N EERR LOS NA'!N91</f>
        <v>0</v>
      </c>
      <c r="O91" s="194">
        <f t="shared" si="2"/>
        <v>5640</v>
      </c>
    </row>
    <row r="92" spans="1:15" outlineLevel="1" x14ac:dyDescent="0.3">
      <c r="A92" s="203" t="s">
        <v>283</v>
      </c>
      <c r="B92" s="131">
        <f>+'N EERR RODEO'!B92+'N EERR PIEDEM'!B92+'N EERR TERRA'!B92+'N EERR UCAFE'!B92+'N EERR BARINAS'!B92+'N EERR LOS NA'!B92</f>
        <v>0</v>
      </c>
      <c r="C92" s="131">
        <f>+'N EERR RODEO'!C92+'N EERR PIEDEM'!C92+'N EERR TERRA'!C92+'N EERR UCAFE'!C92+'N EERR BARINAS'!C92+'N EERR LOS NA'!C92</f>
        <v>0</v>
      </c>
      <c r="D92" s="131">
        <f>+'N EERR RODEO'!D92+'N EERR PIEDEM'!D92+'N EERR TERRA'!D92+'N EERR UCAFE'!D92+'N EERR BARINAS'!D92+'N EERR LOS NA'!D92</f>
        <v>0</v>
      </c>
      <c r="E92" s="131">
        <f>+'N EERR RODEO'!E92+'N EERR PIEDEM'!E92+'N EERR TERRA'!E92+'N EERR UCAFE'!E92+'N EERR BARINAS'!E92+'N EERR LOS NA'!E92</f>
        <v>0</v>
      </c>
      <c r="F92" s="131">
        <f>+'N EERR RODEO'!F92+'N EERR PIEDEM'!F92+'N EERR TERRA'!F92+'N EERR UCAFE'!F92+'N EERR BARINAS'!F92+'N EERR LOS NA'!F92</f>
        <v>0</v>
      </c>
      <c r="G92" s="131">
        <f>+'N EERR RODEO'!G92+'N EERR PIEDEM'!G92+'N EERR TERRA'!G92+'N EERR UCAFE'!G92+'N EERR BARINAS'!G92+'N EERR LOS NA'!G92</f>
        <v>0</v>
      </c>
      <c r="H92" s="131">
        <f>+'N EERR RODEO'!H92+'N EERR PIEDEM'!H92+'N EERR TERRA'!H92+'N EERR UCAFE'!H92+'N EERR BARINAS'!H92+'N EERR LOS NA'!H92</f>
        <v>0</v>
      </c>
      <c r="I92" s="131">
        <f>+'N EERR RODEO'!I92+'N EERR PIEDEM'!I92+'N EERR TERRA'!I92+'N EERR UCAFE'!I92+'N EERR BARINAS'!I92+'N EERR LOS NA'!I92</f>
        <v>0</v>
      </c>
      <c r="J92" s="131">
        <f>+'N EERR RODEO'!J92+'N EERR PIEDEM'!J92+'N EERR TERRA'!J92+'N EERR UCAFE'!J92+'N EERR BARINAS'!J92+'N EERR LOS NA'!J92</f>
        <v>0</v>
      </c>
      <c r="K92" s="131">
        <f>+'N EERR RODEO'!K92+'N EERR PIEDEM'!K92+'N EERR TERRA'!K92+'N EERR UCAFE'!K92+'N EERR BARINAS'!K92+'N EERR LOS NA'!K92</f>
        <v>0</v>
      </c>
      <c r="L92" s="131">
        <f>+'N EERR RODEO'!L92+'N EERR PIEDEM'!L92+'N EERR TERRA'!L92+'N EERR UCAFE'!L92+'N EERR BARINAS'!L92+'N EERR LOS NA'!L92</f>
        <v>0</v>
      </c>
      <c r="M92" s="131">
        <f>+'N EERR RODEO'!M92+'N EERR PIEDEM'!M92+'N EERR TERRA'!M92+'N EERR UCAFE'!M92+'N EERR BARINAS'!M92+'N EERR LOS NA'!M92</f>
        <v>0</v>
      </c>
      <c r="N92" s="131">
        <f>+'N EERR RODEO'!N92+'N EERR PIEDEM'!N92+'N EERR TERRA'!N92+'N EERR UCAFE'!N92+'N EERR BARINAS'!N92+'N EERR LOS NA'!N92</f>
        <v>0</v>
      </c>
      <c r="O92" s="194">
        <f t="shared" si="2"/>
        <v>0</v>
      </c>
    </row>
    <row r="93" spans="1:15" outlineLevel="1" x14ac:dyDescent="0.3">
      <c r="A93" s="203"/>
      <c r="B93" s="131">
        <f>+'N EERR RODEO'!B93+'N EERR PIEDEM'!B93+'N EERR TERRA'!B93+'N EERR UCAFE'!B93+'N EERR BARINAS'!B93+'N EERR LOS NA'!B93</f>
        <v>0</v>
      </c>
      <c r="C93" s="131">
        <f>+'N EERR RODEO'!C93+'N EERR PIEDEM'!C93+'N EERR TERRA'!C93+'N EERR UCAFE'!C93+'N EERR BARINAS'!C93+'N EERR LOS NA'!C93</f>
        <v>0</v>
      </c>
      <c r="D93" s="131">
        <f>+'N EERR RODEO'!D93+'N EERR PIEDEM'!D93+'N EERR TERRA'!D93+'N EERR UCAFE'!D93+'N EERR BARINAS'!D93+'N EERR LOS NA'!D93</f>
        <v>0</v>
      </c>
      <c r="E93" s="131">
        <f>+'N EERR RODEO'!E93+'N EERR PIEDEM'!E93+'N EERR TERRA'!E93+'N EERR UCAFE'!E93+'N EERR BARINAS'!E93+'N EERR LOS NA'!E93</f>
        <v>0</v>
      </c>
      <c r="F93" s="131">
        <f>+'N EERR RODEO'!F93+'N EERR PIEDEM'!F93+'N EERR TERRA'!F93+'N EERR UCAFE'!F93+'N EERR BARINAS'!F93+'N EERR LOS NA'!F93</f>
        <v>0</v>
      </c>
      <c r="G93" s="131">
        <f>+'N EERR RODEO'!G93+'N EERR PIEDEM'!G93+'N EERR TERRA'!G93+'N EERR UCAFE'!G93+'N EERR BARINAS'!G93+'N EERR LOS NA'!G93</f>
        <v>0</v>
      </c>
      <c r="H93" s="131">
        <f>+'N EERR RODEO'!H93+'N EERR PIEDEM'!H93+'N EERR TERRA'!H93+'N EERR UCAFE'!H93+'N EERR BARINAS'!H93+'N EERR LOS NA'!H93</f>
        <v>0</v>
      </c>
      <c r="I93" s="131">
        <f>+'N EERR RODEO'!I93+'N EERR PIEDEM'!I93+'N EERR TERRA'!I93+'N EERR UCAFE'!I93+'N EERR BARINAS'!I93+'N EERR LOS NA'!I93</f>
        <v>0</v>
      </c>
      <c r="J93" s="131">
        <f>+'N EERR RODEO'!J93+'N EERR PIEDEM'!J93+'N EERR TERRA'!J93+'N EERR UCAFE'!J93+'N EERR BARINAS'!J93+'N EERR LOS NA'!J93</f>
        <v>0</v>
      </c>
      <c r="K93" s="131">
        <f>+'N EERR RODEO'!K93+'N EERR PIEDEM'!K93+'N EERR TERRA'!K93+'N EERR UCAFE'!K93+'N EERR BARINAS'!K93+'N EERR LOS NA'!K93</f>
        <v>0</v>
      </c>
      <c r="L93" s="131">
        <f>+'N EERR RODEO'!L93+'N EERR PIEDEM'!L93+'N EERR TERRA'!L93+'N EERR UCAFE'!L93+'N EERR BARINAS'!L93+'N EERR LOS NA'!L93</f>
        <v>0</v>
      </c>
      <c r="M93" s="131">
        <f>+'N EERR RODEO'!M93+'N EERR PIEDEM'!M93+'N EERR TERRA'!M93+'N EERR UCAFE'!M93+'N EERR BARINAS'!M93+'N EERR LOS NA'!M93</f>
        <v>0</v>
      </c>
      <c r="N93" s="131">
        <f>+'N EERR RODEO'!N93+'N EERR PIEDEM'!N93+'N EERR TERRA'!N93+'N EERR UCAFE'!N93+'N EERR BARINAS'!N93+'N EERR LOS NA'!N93</f>
        <v>0</v>
      </c>
      <c r="O93" s="194">
        <f t="shared" si="2"/>
        <v>0</v>
      </c>
    </row>
    <row r="94" spans="1:15" outlineLevel="1" x14ac:dyDescent="0.3">
      <c r="A94" s="203"/>
      <c r="B94" s="131">
        <f>+'N EERR RODEO'!B94+'N EERR PIEDEM'!B94+'N EERR TERRA'!B94+'N EERR UCAFE'!B94+'N EERR BARINAS'!B94+'N EERR LOS NA'!B94</f>
        <v>0</v>
      </c>
      <c r="C94" s="131">
        <f>+'N EERR RODEO'!C94+'N EERR PIEDEM'!C94+'N EERR TERRA'!C94+'N EERR UCAFE'!C94+'N EERR BARINAS'!C94+'N EERR LOS NA'!C94</f>
        <v>0</v>
      </c>
      <c r="D94" s="131">
        <f>+'N EERR RODEO'!D94+'N EERR PIEDEM'!D94+'N EERR TERRA'!D94+'N EERR UCAFE'!D94+'N EERR BARINAS'!D94+'N EERR LOS NA'!D94</f>
        <v>0</v>
      </c>
      <c r="E94" s="131">
        <f>+'N EERR RODEO'!E94+'N EERR PIEDEM'!E94+'N EERR TERRA'!E94+'N EERR UCAFE'!E94+'N EERR BARINAS'!E94+'N EERR LOS NA'!E94</f>
        <v>0</v>
      </c>
      <c r="F94" s="131">
        <f>+'N EERR RODEO'!F94+'N EERR PIEDEM'!F94+'N EERR TERRA'!F94+'N EERR UCAFE'!F94+'N EERR BARINAS'!F94+'N EERR LOS NA'!F94</f>
        <v>0</v>
      </c>
      <c r="G94" s="131">
        <f>+'N EERR RODEO'!G94+'N EERR PIEDEM'!G94+'N EERR TERRA'!G94+'N EERR UCAFE'!G94+'N EERR BARINAS'!G94+'N EERR LOS NA'!G94</f>
        <v>0</v>
      </c>
      <c r="H94" s="131">
        <f>+'N EERR RODEO'!H94+'N EERR PIEDEM'!H94+'N EERR TERRA'!H94+'N EERR UCAFE'!H94+'N EERR BARINAS'!H94+'N EERR LOS NA'!H94</f>
        <v>0</v>
      </c>
      <c r="I94" s="131">
        <f>+'N EERR RODEO'!I94+'N EERR PIEDEM'!I94+'N EERR TERRA'!I94+'N EERR UCAFE'!I94+'N EERR BARINAS'!I94+'N EERR LOS NA'!I94</f>
        <v>0</v>
      </c>
      <c r="J94" s="131">
        <f>+'N EERR RODEO'!J94+'N EERR PIEDEM'!J94+'N EERR TERRA'!J94+'N EERR UCAFE'!J94+'N EERR BARINAS'!J94+'N EERR LOS NA'!J94</f>
        <v>0</v>
      </c>
      <c r="K94" s="131">
        <f>+'N EERR RODEO'!K94+'N EERR PIEDEM'!K94+'N EERR TERRA'!K94+'N EERR UCAFE'!K94+'N EERR BARINAS'!K94+'N EERR LOS NA'!K94</f>
        <v>0</v>
      </c>
      <c r="L94" s="131">
        <f>+'N EERR RODEO'!L94+'N EERR PIEDEM'!L94+'N EERR TERRA'!L94+'N EERR UCAFE'!L94+'N EERR BARINAS'!L94+'N EERR LOS NA'!L94</f>
        <v>0</v>
      </c>
      <c r="M94" s="131">
        <f>+'N EERR RODEO'!M94+'N EERR PIEDEM'!M94+'N EERR TERRA'!M94+'N EERR UCAFE'!M94+'N EERR BARINAS'!M94+'N EERR LOS NA'!M94</f>
        <v>0</v>
      </c>
      <c r="N94" s="131">
        <f>+'N EERR RODEO'!N94+'N EERR PIEDEM'!N94+'N EERR TERRA'!N94+'N EERR UCAFE'!N94+'N EERR BARINAS'!N94+'N EERR LOS NA'!N94</f>
        <v>0</v>
      </c>
      <c r="O94" s="194">
        <f t="shared" si="2"/>
        <v>0</v>
      </c>
    </row>
    <row r="95" spans="1:15" s="187" customFormat="1" ht="15.6" x14ac:dyDescent="0.3">
      <c r="A95" s="209" t="s">
        <v>62</v>
      </c>
      <c r="B95" s="186">
        <f>SUM(B96:B138)</f>
        <v>0</v>
      </c>
      <c r="C95" s="186">
        <f>SUM(C96:C138)</f>
        <v>6538.5497039382317</v>
      </c>
      <c r="D95" s="186">
        <f t="shared" ref="D95:H95" si="22">SUM(D96:D138)</f>
        <v>6060.8007209451298</v>
      </c>
      <c r="E95" s="186">
        <f t="shared" si="22"/>
        <v>7328.3608562256977</v>
      </c>
      <c r="F95" s="186">
        <f t="shared" si="22"/>
        <v>7106.4999056442211</v>
      </c>
      <c r="G95" s="186">
        <f t="shared" si="22"/>
        <v>7701.1735425805709</v>
      </c>
      <c r="H95" s="186">
        <f t="shared" si="22"/>
        <v>7810.1271831262065</v>
      </c>
      <c r="I95" s="186">
        <f t="shared" ref="I95:K95" si="23">SUM(I96:I138)</f>
        <v>0</v>
      </c>
      <c r="J95" s="186">
        <f t="shared" si="23"/>
        <v>0</v>
      </c>
      <c r="K95" s="186">
        <f t="shared" si="23"/>
        <v>0</v>
      </c>
      <c r="L95" s="186">
        <f t="shared" ref="L95:N95" si="24">SUM(L96:L138)</f>
        <v>0</v>
      </c>
      <c r="M95" s="186">
        <f t="shared" si="24"/>
        <v>0</v>
      </c>
      <c r="N95" s="186">
        <f t="shared" si="24"/>
        <v>0</v>
      </c>
      <c r="O95" s="210">
        <f t="shared" si="2"/>
        <v>42545.511912460053</v>
      </c>
    </row>
    <row r="96" spans="1:15" outlineLevel="1" x14ac:dyDescent="0.3">
      <c r="A96" s="203" t="s">
        <v>284</v>
      </c>
      <c r="B96" s="131">
        <f>+'N EERR RODEO'!B96+'N EERR PIEDEM'!B96+'N EERR TERRA'!B96+'N EERR UCAFE'!B96+'N EERR BARINAS'!B96+'N EERR LOS NA'!B96</f>
        <v>0</v>
      </c>
      <c r="C96" s="131">
        <f>+'N EERR RODEO'!C96+'N EERR PIEDEM'!C96+'N EERR TERRA'!C96+'N EERR UCAFE'!C96+'N EERR BARINAS'!C96+'N EERR LOS NA'!C96</f>
        <v>336.78617378585056</v>
      </c>
      <c r="D96" s="131">
        <f>+'N EERR RODEO'!D96+'N EERR PIEDEM'!D96+'N EERR TERRA'!D96+'N EERR UCAFE'!D96+'N EERR BARINAS'!D96+'N EERR LOS NA'!D96</f>
        <v>339.69465518468439</v>
      </c>
      <c r="E96" s="131">
        <f>+'N EERR RODEO'!E96+'N EERR PIEDEM'!E96+'N EERR TERRA'!E96+'N EERR UCAFE'!E96+'N EERR BARINAS'!E96+'N EERR LOS NA'!E96</f>
        <v>293.85729456025365</v>
      </c>
      <c r="F96" s="131">
        <f>+'N EERR RODEO'!F96+'N EERR PIEDEM'!F96+'N EERR TERRA'!F96+'N EERR UCAFE'!F96+'N EERR BARINAS'!F96+'N EERR LOS NA'!F96</f>
        <v>391.11971226158033</v>
      </c>
      <c r="G96" s="131">
        <f>+'N EERR RODEO'!G96+'N EERR PIEDEM'!G96+'N EERR TERRA'!G96+'N EERR UCAFE'!G96+'N EERR BARINAS'!G96+'N EERR LOS NA'!G96</f>
        <v>2353.9163016903553</v>
      </c>
      <c r="H96" s="131">
        <f>+'N EERR RODEO'!H96+'N EERR PIEDEM'!H96+'N EERR TERRA'!H96+'N EERR UCAFE'!H96+'N EERR BARINAS'!H96+'N EERR LOS NA'!H96</f>
        <v>3889.7614612773659</v>
      </c>
      <c r="I96" s="131">
        <f>+'N EERR RODEO'!I96+'N EERR PIEDEM'!I96+'N EERR TERRA'!I96+'N EERR UCAFE'!I96+'N EERR BARINAS'!I96+'N EERR LOS NA'!I96</f>
        <v>0</v>
      </c>
      <c r="J96" s="131">
        <f>+'N EERR RODEO'!J96+'N EERR PIEDEM'!J96+'N EERR TERRA'!J96+'N EERR UCAFE'!J96+'N EERR BARINAS'!J96+'N EERR LOS NA'!J96</f>
        <v>0</v>
      </c>
      <c r="K96" s="131">
        <f>+'N EERR RODEO'!K96+'N EERR PIEDEM'!K96+'N EERR TERRA'!K96+'N EERR UCAFE'!K96+'N EERR BARINAS'!K96+'N EERR LOS NA'!K96</f>
        <v>0</v>
      </c>
      <c r="L96" s="131">
        <f>+'N EERR RODEO'!L96+'N EERR PIEDEM'!L96+'N EERR TERRA'!L96+'N EERR UCAFE'!L96+'N EERR BARINAS'!L96+'N EERR LOS NA'!L96</f>
        <v>0</v>
      </c>
      <c r="M96" s="131">
        <f>+'N EERR RODEO'!M96+'N EERR PIEDEM'!M96+'N EERR TERRA'!M96+'N EERR UCAFE'!M96+'N EERR BARINAS'!M96+'N EERR LOS NA'!M96</f>
        <v>0</v>
      </c>
      <c r="N96" s="131">
        <f>+'N EERR RODEO'!N96+'N EERR PIEDEM'!N96+'N EERR TERRA'!N96+'N EERR UCAFE'!N96+'N EERR BARINAS'!N96+'N EERR LOS NA'!N96</f>
        <v>0</v>
      </c>
      <c r="O96" s="194">
        <f t="shared" ref="O96:O203" si="25">+SUM(C96:N96)</f>
        <v>7605.13559876009</v>
      </c>
    </row>
    <row r="97" spans="1:15" outlineLevel="1" x14ac:dyDescent="0.3">
      <c r="A97" s="203" t="s">
        <v>285</v>
      </c>
      <c r="B97" s="131">
        <f>+'N EERR RODEO'!B97+'N EERR PIEDEM'!B97+'N EERR TERRA'!B97+'N EERR UCAFE'!B97+'N EERR BARINAS'!B97+'N EERR LOS NA'!B97</f>
        <v>0</v>
      </c>
      <c r="C97" s="131">
        <f>+'N EERR RODEO'!C97+'N EERR PIEDEM'!C97+'N EERR TERRA'!C97+'N EERR UCAFE'!C97+'N EERR BARINAS'!C97+'N EERR LOS NA'!C97</f>
        <v>0</v>
      </c>
      <c r="D97" s="131">
        <f>+'N EERR RODEO'!D97+'N EERR PIEDEM'!D97+'N EERR TERRA'!D97+'N EERR UCAFE'!D97+'N EERR BARINAS'!D97+'N EERR LOS NA'!D97</f>
        <v>0</v>
      </c>
      <c r="E97" s="131">
        <f>+'N EERR RODEO'!E97+'N EERR PIEDEM'!E97+'N EERR TERRA'!E97+'N EERR UCAFE'!E97+'N EERR BARINAS'!E97+'N EERR LOS NA'!E97</f>
        <v>0</v>
      </c>
      <c r="F97" s="131">
        <f>+'N EERR RODEO'!F97+'N EERR PIEDEM'!F97+'N EERR TERRA'!F97+'N EERR UCAFE'!F97+'N EERR BARINAS'!F97+'N EERR LOS NA'!F97</f>
        <v>0</v>
      </c>
      <c r="G97" s="131">
        <f>+'N EERR RODEO'!G97+'N EERR PIEDEM'!G97+'N EERR TERRA'!G97+'N EERR UCAFE'!G97+'N EERR BARINAS'!G97+'N EERR LOS NA'!G97</f>
        <v>0</v>
      </c>
      <c r="H97" s="131">
        <f>+'N EERR RODEO'!H97+'N EERR PIEDEM'!H97+'N EERR TERRA'!H97+'N EERR UCAFE'!H97+'N EERR BARINAS'!H97+'N EERR LOS NA'!H97</f>
        <v>0</v>
      </c>
      <c r="I97" s="131">
        <f>+'N EERR RODEO'!I97+'N EERR PIEDEM'!I97+'N EERR TERRA'!I97+'N EERR UCAFE'!I97+'N EERR BARINAS'!I97+'N EERR LOS NA'!I97</f>
        <v>0</v>
      </c>
      <c r="J97" s="131">
        <f>+'N EERR RODEO'!J97+'N EERR PIEDEM'!J97+'N EERR TERRA'!J97+'N EERR UCAFE'!J97+'N EERR BARINAS'!J97+'N EERR LOS NA'!J97</f>
        <v>0</v>
      </c>
      <c r="K97" s="131">
        <f>+'N EERR RODEO'!K97+'N EERR PIEDEM'!K97+'N EERR TERRA'!K97+'N EERR UCAFE'!K97+'N EERR BARINAS'!K97+'N EERR LOS NA'!K97</f>
        <v>0</v>
      </c>
      <c r="L97" s="131">
        <f>+'N EERR RODEO'!L97+'N EERR PIEDEM'!L97+'N EERR TERRA'!L97+'N EERR UCAFE'!L97+'N EERR BARINAS'!L97+'N EERR LOS NA'!L97</f>
        <v>0</v>
      </c>
      <c r="M97" s="131">
        <f>+'N EERR RODEO'!M97+'N EERR PIEDEM'!M97+'N EERR TERRA'!M97+'N EERR UCAFE'!M97+'N EERR BARINAS'!M97+'N EERR LOS NA'!M97</f>
        <v>0</v>
      </c>
      <c r="N97" s="131">
        <f>+'N EERR RODEO'!N97+'N EERR PIEDEM'!N97+'N EERR TERRA'!N97+'N EERR UCAFE'!N97+'N EERR BARINAS'!N97+'N EERR LOS NA'!N97</f>
        <v>0</v>
      </c>
      <c r="O97" s="194">
        <f t="shared" si="25"/>
        <v>0</v>
      </c>
    </row>
    <row r="98" spans="1:15" outlineLevel="1" x14ac:dyDescent="0.3">
      <c r="A98" s="203" t="s">
        <v>286</v>
      </c>
      <c r="B98" s="131">
        <f>+'N EERR RODEO'!B98+'N EERR PIEDEM'!B98+'N EERR TERRA'!B98+'N EERR UCAFE'!B98+'N EERR BARINAS'!B98+'N EERR LOS NA'!B98</f>
        <v>0</v>
      </c>
      <c r="C98" s="131">
        <f>+'N EERR RODEO'!C98+'N EERR PIEDEM'!C98+'N EERR TERRA'!C98+'N EERR UCAFE'!C98+'N EERR BARINAS'!C98+'N EERR LOS NA'!C98</f>
        <v>0</v>
      </c>
      <c r="D98" s="131">
        <f>+'N EERR RODEO'!D98+'N EERR PIEDEM'!D98+'N EERR TERRA'!D98+'N EERR UCAFE'!D98+'N EERR BARINAS'!D98+'N EERR LOS NA'!D98</f>
        <v>0</v>
      </c>
      <c r="E98" s="131">
        <f>+'N EERR RODEO'!E98+'N EERR PIEDEM'!E98+'N EERR TERRA'!E98+'N EERR UCAFE'!E98+'N EERR BARINAS'!E98+'N EERR LOS NA'!E98</f>
        <v>0</v>
      </c>
      <c r="F98" s="131">
        <f>+'N EERR RODEO'!F98+'N EERR PIEDEM'!F98+'N EERR TERRA'!F98+'N EERR UCAFE'!F98+'N EERR BARINAS'!F98+'N EERR LOS NA'!F98</f>
        <v>0</v>
      </c>
      <c r="G98" s="131">
        <f>+'N EERR RODEO'!G98+'N EERR PIEDEM'!G98+'N EERR TERRA'!G98+'N EERR UCAFE'!G98+'N EERR BARINAS'!G98+'N EERR LOS NA'!G98</f>
        <v>0</v>
      </c>
      <c r="H98" s="131">
        <f>+'N EERR RODEO'!H98+'N EERR PIEDEM'!H98+'N EERR TERRA'!H98+'N EERR UCAFE'!H98+'N EERR BARINAS'!H98+'N EERR LOS NA'!H98</f>
        <v>0</v>
      </c>
      <c r="I98" s="131">
        <f>+'N EERR RODEO'!I98+'N EERR PIEDEM'!I98+'N EERR TERRA'!I98+'N EERR UCAFE'!I98+'N EERR BARINAS'!I98+'N EERR LOS NA'!I98</f>
        <v>0</v>
      </c>
      <c r="J98" s="131">
        <f>+'N EERR RODEO'!J98+'N EERR PIEDEM'!J98+'N EERR TERRA'!J98+'N EERR UCAFE'!J98+'N EERR BARINAS'!J98+'N EERR LOS NA'!J98</f>
        <v>0</v>
      </c>
      <c r="K98" s="131">
        <f>+'N EERR RODEO'!K98+'N EERR PIEDEM'!K98+'N EERR TERRA'!K98+'N EERR UCAFE'!K98+'N EERR BARINAS'!K98+'N EERR LOS NA'!K98</f>
        <v>0</v>
      </c>
      <c r="L98" s="131">
        <f>+'N EERR RODEO'!L98+'N EERR PIEDEM'!L98+'N EERR TERRA'!L98+'N EERR UCAFE'!L98+'N EERR BARINAS'!L98+'N EERR LOS NA'!L98</f>
        <v>0</v>
      </c>
      <c r="M98" s="131">
        <f>+'N EERR RODEO'!M98+'N EERR PIEDEM'!M98+'N EERR TERRA'!M98+'N EERR UCAFE'!M98+'N EERR BARINAS'!M98+'N EERR LOS NA'!M98</f>
        <v>0</v>
      </c>
      <c r="N98" s="131">
        <f>+'N EERR RODEO'!N98+'N EERR PIEDEM'!N98+'N EERR TERRA'!N98+'N EERR UCAFE'!N98+'N EERR BARINAS'!N98+'N EERR LOS NA'!N98</f>
        <v>0</v>
      </c>
      <c r="O98" s="194">
        <f t="shared" si="25"/>
        <v>0</v>
      </c>
    </row>
    <row r="99" spans="1:15" outlineLevel="1" x14ac:dyDescent="0.3">
      <c r="A99" s="203" t="s">
        <v>287</v>
      </c>
      <c r="B99" s="131">
        <f>+'N EERR RODEO'!B99+'N EERR PIEDEM'!B99+'N EERR TERRA'!B99+'N EERR UCAFE'!B99+'N EERR BARINAS'!B99+'N EERR LOS NA'!B99</f>
        <v>0</v>
      </c>
      <c r="C99" s="131">
        <f>+'N EERR RODEO'!C99+'N EERR PIEDEM'!C99+'N EERR TERRA'!C99+'N EERR UCAFE'!C99+'N EERR BARINAS'!C99+'N EERR LOS NA'!C99</f>
        <v>3947.3499999999995</v>
      </c>
      <c r="D99" s="131">
        <f>+'N EERR RODEO'!D99+'N EERR PIEDEM'!D99+'N EERR TERRA'!D99+'N EERR UCAFE'!D99+'N EERR BARINAS'!D99+'N EERR LOS NA'!D99</f>
        <v>3994.0700000000006</v>
      </c>
      <c r="E99" s="131">
        <f>+'N EERR RODEO'!E99+'N EERR PIEDEM'!E99+'N EERR TERRA'!E99+'N EERR UCAFE'!E99+'N EERR BARINAS'!E99+'N EERR LOS NA'!E99</f>
        <v>4280.16</v>
      </c>
      <c r="F99" s="131">
        <f>+'N EERR RODEO'!F99+'N EERR PIEDEM'!F99+'N EERR TERRA'!F99+'N EERR UCAFE'!F99+'N EERR BARINAS'!F99+'N EERR LOS NA'!F99</f>
        <v>4489.1900000000005</v>
      </c>
      <c r="G99" s="131">
        <f>+'N EERR RODEO'!G99+'N EERR PIEDEM'!G99+'N EERR TERRA'!G99+'N EERR UCAFE'!G99+'N EERR BARINAS'!G99+'N EERR LOS NA'!G99</f>
        <v>2857.77</v>
      </c>
      <c r="H99" s="131">
        <f>+'N EERR RODEO'!H99+'N EERR PIEDEM'!H99+'N EERR TERRA'!H99+'N EERR UCAFE'!H99+'N EERR BARINAS'!H99+'N EERR LOS NA'!H99</f>
        <v>921.09999999999991</v>
      </c>
      <c r="I99" s="131">
        <f>+'N EERR RODEO'!I99+'N EERR PIEDEM'!I99+'N EERR TERRA'!I99+'N EERR UCAFE'!I99+'N EERR BARINAS'!I99+'N EERR LOS NA'!I99</f>
        <v>0</v>
      </c>
      <c r="J99" s="131">
        <f>+'N EERR RODEO'!J99+'N EERR PIEDEM'!J99+'N EERR TERRA'!J99+'N EERR UCAFE'!J99+'N EERR BARINAS'!J99+'N EERR LOS NA'!J99</f>
        <v>0</v>
      </c>
      <c r="K99" s="131">
        <f>+'N EERR RODEO'!K99+'N EERR PIEDEM'!K99+'N EERR TERRA'!K99+'N EERR UCAFE'!K99+'N EERR BARINAS'!K99+'N EERR LOS NA'!K99</f>
        <v>0</v>
      </c>
      <c r="L99" s="131">
        <f>+'N EERR RODEO'!L99+'N EERR PIEDEM'!L99+'N EERR TERRA'!L99+'N EERR UCAFE'!L99+'N EERR BARINAS'!L99+'N EERR LOS NA'!L99</f>
        <v>0</v>
      </c>
      <c r="M99" s="131">
        <f>+'N EERR RODEO'!M99+'N EERR PIEDEM'!M99+'N EERR TERRA'!M99+'N EERR UCAFE'!M99+'N EERR BARINAS'!M99+'N EERR LOS NA'!M99</f>
        <v>0</v>
      </c>
      <c r="N99" s="131">
        <f>+'N EERR RODEO'!N99+'N EERR PIEDEM'!N99+'N EERR TERRA'!N99+'N EERR UCAFE'!N99+'N EERR BARINAS'!N99+'N EERR LOS NA'!N99</f>
        <v>0</v>
      </c>
      <c r="O99" s="194">
        <f t="shared" si="25"/>
        <v>20489.64</v>
      </c>
    </row>
    <row r="100" spans="1:15" outlineLevel="1" x14ac:dyDescent="0.3">
      <c r="A100" s="203" t="s">
        <v>288</v>
      </c>
      <c r="B100" s="131">
        <f>+'N EERR RODEO'!B100+'N EERR PIEDEM'!B100+'N EERR TERRA'!B100+'N EERR UCAFE'!B100+'N EERR BARINAS'!B100+'N EERR LOS NA'!B100</f>
        <v>0</v>
      </c>
      <c r="C100" s="131">
        <f>+'N EERR RODEO'!C100+'N EERR PIEDEM'!C100+'N EERR TERRA'!C100+'N EERR UCAFE'!C100+'N EERR BARINAS'!C100+'N EERR LOS NA'!C100</f>
        <v>0</v>
      </c>
      <c r="D100" s="131">
        <f>+'N EERR RODEO'!D100+'N EERR PIEDEM'!D100+'N EERR TERRA'!D100+'N EERR UCAFE'!D100+'N EERR BARINAS'!D100+'N EERR LOS NA'!D100</f>
        <v>0</v>
      </c>
      <c r="E100" s="131">
        <f>+'N EERR RODEO'!E100+'N EERR PIEDEM'!E100+'N EERR TERRA'!E100+'N EERR UCAFE'!E100+'N EERR BARINAS'!E100+'N EERR LOS NA'!E100</f>
        <v>0</v>
      </c>
      <c r="F100" s="131">
        <f>+'N EERR RODEO'!F100+'N EERR PIEDEM'!F100+'N EERR TERRA'!F100+'N EERR UCAFE'!F100+'N EERR BARINAS'!F100+'N EERR LOS NA'!F100</f>
        <v>0</v>
      </c>
      <c r="G100" s="131">
        <f>+'N EERR RODEO'!G100+'N EERR PIEDEM'!G100+'N EERR TERRA'!G100+'N EERR UCAFE'!G100+'N EERR BARINAS'!G100+'N EERR LOS NA'!G100</f>
        <v>0</v>
      </c>
      <c r="H100" s="131">
        <f>+'N EERR RODEO'!H100+'N EERR PIEDEM'!H100+'N EERR TERRA'!H100+'N EERR UCAFE'!H100+'N EERR BARINAS'!H100+'N EERR LOS NA'!H100</f>
        <v>0</v>
      </c>
      <c r="I100" s="131">
        <f>+'N EERR RODEO'!I100+'N EERR PIEDEM'!I100+'N EERR TERRA'!I100+'N EERR UCAFE'!I100+'N EERR BARINAS'!I100+'N EERR LOS NA'!I100</f>
        <v>0</v>
      </c>
      <c r="J100" s="131">
        <f>+'N EERR RODEO'!J100+'N EERR PIEDEM'!J100+'N EERR TERRA'!J100+'N EERR UCAFE'!J100+'N EERR BARINAS'!J100+'N EERR LOS NA'!J100</f>
        <v>0</v>
      </c>
      <c r="K100" s="131">
        <f>+'N EERR RODEO'!K100+'N EERR PIEDEM'!K100+'N EERR TERRA'!K100+'N EERR UCAFE'!K100+'N EERR BARINAS'!K100+'N EERR LOS NA'!K100</f>
        <v>0</v>
      </c>
      <c r="L100" s="131">
        <f>+'N EERR RODEO'!L100+'N EERR PIEDEM'!L100+'N EERR TERRA'!L100+'N EERR UCAFE'!L100+'N EERR BARINAS'!L100+'N EERR LOS NA'!L100</f>
        <v>0</v>
      </c>
      <c r="M100" s="131">
        <f>+'N EERR RODEO'!M100+'N EERR PIEDEM'!M100+'N EERR TERRA'!M100+'N EERR UCAFE'!M100+'N EERR BARINAS'!M100+'N EERR LOS NA'!M100</f>
        <v>0</v>
      </c>
      <c r="N100" s="131">
        <f>+'N EERR RODEO'!N100+'N EERR PIEDEM'!N100+'N EERR TERRA'!N100+'N EERR UCAFE'!N100+'N EERR BARINAS'!N100+'N EERR LOS NA'!N100</f>
        <v>0</v>
      </c>
      <c r="O100" s="194">
        <f t="shared" si="25"/>
        <v>0</v>
      </c>
    </row>
    <row r="101" spans="1:15" outlineLevel="1" x14ac:dyDescent="0.3">
      <c r="A101" s="203" t="s">
        <v>289</v>
      </c>
      <c r="B101" s="131">
        <f>+'N EERR RODEO'!B101+'N EERR PIEDEM'!B101+'N EERR TERRA'!B101+'N EERR UCAFE'!B101+'N EERR BARINAS'!B101+'N EERR LOS NA'!B101</f>
        <v>0</v>
      </c>
      <c r="C101" s="131">
        <f>+'N EERR RODEO'!C101+'N EERR PIEDEM'!C101+'N EERR TERRA'!C101+'N EERR UCAFE'!C101+'N EERR BARINAS'!C101+'N EERR LOS NA'!C101</f>
        <v>528.83748523394263</v>
      </c>
      <c r="D101" s="131">
        <f>+'N EERR RODEO'!D101+'N EERR PIEDEM'!D101+'N EERR TERRA'!D101+'N EERR UCAFE'!D101+'N EERR BARINAS'!D101+'N EERR LOS NA'!D101</f>
        <v>541.73283182691625</v>
      </c>
      <c r="E101" s="131">
        <f>+'N EERR RODEO'!E101+'N EERR PIEDEM'!E101+'N EERR TERRA'!E101+'N EERR UCAFE'!E101+'N EERR BARINAS'!E101+'N EERR LOS NA'!E101</f>
        <v>580.7421582313923</v>
      </c>
      <c r="F101" s="131">
        <f>+'N EERR RODEO'!F101+'N EERR PIEDEM'!F101+'N EERR TERRA'!F101+'N EERR UCAFE'!F101+'N EERR BARINAS'!F101+'N EERR LOS NA'!F101</f>
        <v>629.3409158427404</v>
      </c>
      <c r="G101" s="131">
        <f>+'N EERR RODEO'!G101+'N EERR PIEDEM'!G101+'N EERR TERRA'!G101+'N EERR UCAFE'!G101+'N EERR BARINAS'!G101+'N EERR LOS NA'!G101</f>
        <v>624.5973517283735</v>
      </c>
      <c r="H101" s="131">
        <f>+'N EERR RODEO'!H101+'N EERR PIEDEM'!H101+'N EERR TERRA'!H101+'N EERR UCAFE'!H101+'N EERR BARINAS'!H101+'N EERR LOS NA'!H101</f>
        <v>623.09363006937201</v>
      </c>
      <c r="I101" s="131">
        <f>+'N EERR RODEO'!I101+'N EERR PIEDEM'!I101+'N EERR TERRA'!I101+'N EERR UCAFE'!I101+'N EERR BARINAS'!I101+'N EERR LOS NA'!I101</f>
        <v>0</v>
      </c>
      <c r="J101" s="131">
        <f>+'N EERR RODEO'!J101+'N EERR PIEDEM'!J101+'N EERR TERRA'!J101+'N EERR UCAFE'!J101+'N EERR BARINAS'!J101+'N EERR LOS NA'!J101</f>
        <v>0</v>
      </c>
      <c r="K101" s="131">
        <f>+'N EERR RODEO'!K101+'N EERR PIEDEM'!K101+'N EERR TERRA'!K101+'N EERR UCAFE'!K101+'N EERR BARINAS'!K101+'N EERR LOS NA'!K101</f>
        <v>0</v>
      </c>
      <c r="L101" s="131">
        <f>+'N EERR RODEO'!L101+'N EERR PIEDEM'!L101+'N EERR TERRA'!L101+'N EERR UCAFE'!L101+'N EERR BARINAS'!L101+'N EERR LOS NA'!L101</f>
        <v>0</v>
      </c>
      <c r="M101" s="131">
        <f>+'N EERR RODEO'!M101+'N EERR PIEDEM'!M101+'N EERR TERRA'!M101+'N EERR UCAFE'!M101+'N EERR BARINAS'!M101+'N EERR LOS NA'!M101</f>
        <v>0</v>
      </c>
      <c r="N101" s="131">
        <f>+'N EERR RODEO'!N101+'N EERR PIEDEM'!N101+'N EERR TERRA'!N101+'N EERR UCAFE'!N101+'N EERR BARINAS'!N101+'N EERR LOS NA'!N101</f>
        <v>0</v>
      </c>
      <c r="O101" s="194">
        <f t="shared" si="25"/>
        <v>3528.3443729327373</v>
      </c>
    </row>
    <row r="102" spans="1:15" outlineLevel="1" x14ac:dyDescent="0.3">
      <c r="A102" s="203" t="s">
        <v>290</v>
      </c>
      <c r="B102" s="131">
        <f>+'N EERR RODEO'!B102+'N EERR PIEDEM'!B102+'N EERR TERRA'!B102+'N EERR UCAFE'!B102+'N EERR BARINAS'!B102+'N EERR LOS NA'!B102</f>
        <v>0</v>
      </c>
      <c r="C102" s="131">
        <f>+'N EERR RODEO'!C102+'N EERR PIEDEM'!C102+'N EERR TERRA'!C102+'N EERR UCAFE'!C102+'N EERR BARINAS'!C102+'N EERR LOS NA'!C102</f>
        <v>0</v>
      </c>
      <c r="D102" s="131">
        <f>+'N EERR RODEO'!D102+'N EERR PIEDEM'!D102+'N EERR TERRA'!D102+'N EERR UCAFE'!D102+'N EERR BARINAS'!D102+'N EERR LOS NA'!D102</f>
        <v>0</v>
      </c>
      <c r="E102" s="131">
        <f>+'N EERR RODEO'!E102+'N EERR PIEDEM'!E102+'N EERR TERRA'!E102+'N EERR UCAFE'!E102+'N EERR BARINAS'!E102+'N EERR LOS NA'!E102</f>
        <v>0</v>
      </c>
      <c r="F102" s="131">
        <f>+'N EERR RODEO'!F102+'N EERR PIEDEM'!F102+'N EERR TERRA'!F102+'N EERR UCAFE'!F102+'N EERR BARINAS'!F102+'N EERR LOS NA'!F102</f>
        <v>0</v>
      </c>
      <c r="G102" s="131">
        <f>+'N EERR RODEO'!G102+'N EERR PIEDEM'!G102+'N EERR TERRA'!G102+'N EERR UCAFE'!G102+'N EERR BARINAS'!G102+'N EERR LOS NA'!G102</f>
        <v>0</v>
      </c>
      <c r="H102" s="131">
        <f>+'N EERR RODEO'!H102+'N EERR PIEDEM'!H102+'N EERR TERRA'!H102+'N EERR UCAFE'!H102+'N EERR BARINAS'!H102+'N EERR LOS NA'!H102</f>
        <v>0</v>
      </c>
      <c r="I102" s="131">
        <f>+'N EERR RODEO'!I102+'N EERR PIEDEM'!I102+'N EERR TERRA'!I102+'N EERR UCAFE'!I102+'N EERR BARINAS'!I102+'N EERR LOS NA'!I102</f>
        <v>0</v>
      </c>
      <c r="J102" s="131">
        <f>+'N EERR RODEO'!J102+'N EERR PIEDEM'!J102+'N EERR TERRA'!J102+'N EERR UCAFE'!J102+'N EERR BARINAS'!J102+'N EERR LOS NA'!J102</f>
        <v>0</v>
      </c>
      <c r="K102" s="131">
        <f>+'N EERR RODEO'!K102+'N EERR PIEDEM'!K102+'N EERR TERRA'!K102+'N EERR UCAFE'!K102+'N EERR BARINAS'!K102+'N EERR LOS NA'!K102</f>
        <v>0</v>
      </c>
      <c r="L102" s="131">
        <f>+'N EERR RODEO'!L102+'N EERR PIEDEM'!L102+'N EERR TERRA'!L102+'N EERR UCAFE'!L102+'N EERR BARINAS'!L102+'N EERR LOS NA'!L102</f>
        <v>0</v>
      </c>
      <c r="M102" s="131">
        <f>+'N EERR RODEO'!M102+'N EERR PIEDEM'!M102+'N EERR TERRA'!M102+'N EERR UCAFE'!M102+'N EERR BARINAS'!M102+'N EERR LOS NA'!M102</f>
        <v>0</v>
      </c>
      <c r="N102" s="131">
        <f>+'N EERR RODEO'!N102+'N EERR PIEDEM'!N102+'N EERR TERRA'!N102+'N EERR UCAFE'!N102+'N EERR BARINAS'!N102+'N EERR LOS NA'!N102</f>
        <v>0</v>
      </c>
      <c r="O102" s="194">
        <f t="shared" si="25"/>
        <v>0</v>
      </c>
    </row>
    <row r="103" spans="1:15" outlineLevel="1" x14ac:dyDescent="0.3">
      <c r="A103" s="203" t="s">
        <v>291</v>
      </c>
      <c r="B103" s="131">
        <f>+'N EERR RODEO'!B103+'N EERR PIEDEM'!B103+'N EERR TERRA'!B103+'N EERR UCAFE'!B103+'N EERR BARINAS'!B103+'N EERR LOS NA'!B103</f>
        <v>0</v>
      </c>
      <c r="C103" s="131">
        <f>+'N EERR RODEO'!C103+'N EERR PIEDEM'!C103+'N EERR TERRA'!C103+'N EERR UCAFE'!C103+'N EERR BARINAS'!C103+'N EERR LOS NA'!C103</f>
        <v>21.469605621285346</v>
      </c>
      <c r="D103" s="131">
        <f>+'N EERR RODEO'!D103+'N EERR PIEDEM'!D103+'N EERR TERRA'!D103+'N EERR UCAFE'!D103+'N EERR BARINAS'!D103+'N EERR LOS NA'!D103</f>
        <v>15.951307380257635</v>
      </c>
      <c r="E103" s="131">
        <f>+'N EERR RODEO'!E103+'N EERR PIEDEM'!E103+'N EERR TERRA'!E103+'N EERR UCAFE'!E103+'N EERR BARINAS'!E103+'N EERR LOS NA'!E103</f>
        <v>49.180665199662428</v>
      </c>
      <c r="F103" s="131">
        <f>+'N EERR RODEO'!F103+'N EERR PIEDEM'!F103+'N EERR TERRA'!F103+'N EERR UCAFE'!F103+'N EERR BARINAS'!F103+'N EERR LOS NA'!F103</f>
        <v>28.947168236667963</v>
      </c>
      <c r="G103" s="131">
        <f>+'N EERR RODEO'!G103+'N EERR PIEDEM'!G103+'N EERR TERRA'!G103+'N EERR UCAFE'!G103+'N EERR BARINAS'!G103+'N EERR LOS NA'!G103</f>
        <v>42.858013832836171</v>
      </c>
      <c r="H103" s="131">
        <f>+'N EERR RODEO'!H103+'N EERR PIEDEM'!H103+'N EERR TERRA'!H103+'N EERR UCAFE'!H103+'N EERR BARINAS'!H103+'N EERR LOS NA'!H103</f>
        <v>14.720314338260147</v>
      </c>
      <c r="I103" s="131">
        <f>+'N EERR RODEO'!I103+'N EERR PIEDEM'!I103+'N EERR TERRA'!I103+'N EERR UCAFE'!I103+'N EERR BARINAS'!I103+'N EERR LOS NA'!I103</f>
        <v>0</v>
      </c>
      <c r="J103" s="131">
        <f>+'N EERR RODEO'!J103+'N EERR PIEDEM'!J103+'N EERR TERRA'!J103+'N EERR UCAFE'!J103+'N EERR BARINAS'!J103+'N EERR LOS NA'!J103</f>
        <v>0</v>
      </c>
      <c r="K103" s="131">
        <f>+'N EERR RODEO'!K103+'N EERR PIEDEM'!K103+'N EERR TERRA'!K103+'N EERR UCAFE'!K103+'N EERR BARINAS'!K103+'N EERR LOS NA'!K103</f>
        <v>0</v>
      </c>
      <c r="L103" s="131">
        <f>+'N EERR RODEO'!L103+'N EERR PIEDEM'!L103+'N EERR TERRA'!L103+'N EERR UCAFE'!L103+'N EERR BARINAS'!L103+'N EERR LOS NA'!L103</f>
        <v>0</v>
      </c>
      <c r="M103" s="131">
        <f>+'N EERR RODEO'!M103+'N EERR PIEDEM'!M103+'N EERR TERRA'!M103+'N EERR UCAFE'!M103+'N EERR BARINAS'!M103+'N EERR LOS NA'!M103</f>
        <v>0</v>
      </c>
      <c r="N103" s="131">
        <f>+'N EERR RODEO'!N103+'N EERR PIEDEM'!N103+'N EERR TERRA'!N103+'N EERR UCAFE'!N103+'N EERR BARINAS'!N103+'N EERR LOS NA'!N103</f>
        <v>0</v>
      </c>
      <c r="O103" s="194">
        <f t="shared" si="25"/>
        <v>173.12707460896971</v>
      </c>
    </row>
    <row r="104" spans="1:15" outlineLevel="1" x14ac:dyDescent="0.3">
      <c r="A104" s="203" t="s">
        <v>292</v>
      </c>
      <c r="B104" s="131">
        <f>+'N EERR RODEO'!B104+'N EERR PIEDEM'!B104+'N EERR TERRA'!B104+'N EERR UCAFE'!B104+'N EERR BARINAS'!B104+'N EERR LOS NA'!B104</f>
        <v>0</v>
      </c>
      <c r="C104" s="131">
        <f>+'N EERR RODEO'!C104+'N EERR PIEDEM'!C104+'N EERR TERRA'!C104+'N EERR UCAFE'!C104+'N EERR BARINAS'!C104+'N EERR LOS NA'!C104</f>
        <v>0</v>
      </c>
      <c r="D104" s="131">
        <f>+'N EERR RODEO'!D104+'N EERR PIEDEM'!D104+'N EERR TERRA'!D104+'N EERR UCAFE'!D104+'N EERR BARINAS'!D104+'N EERR LOS NA'!D104</f>
        <v>0</v>
      </c>
      <c r="E104" s="131">
        <f>+'N EERR RODEO'!E104+'N EERR PIEDEM'!E104+'N EERR TERRA'!E104+'N EERR UCAFE'!E104+'N EERR BARINAS'!E104+'N EERR LOS NA'!E104</f>
        <v>0</v>
      </c>
      <c r="F104" s="131">
        <f>+'N EERR RODEO'!F104+'N EERR PIEDEM'!F104+'N EERR TERRA'!F104+'N EERR UCAFE'!F104+'N EERR BARINAS'!F104+'N EERR LOS NA'!F104</f>
        <v>0</v>
      </c>
      <c r="G104" s="131">
        <f>+'N EERR RODEO'!G104+'N EERR PIEDEM'!G104+'N EERR TERRA'!G104+'N EERR UCAFE'!G104+'N EERR BARINAS'!G104+'N EERR LOS NA'!G104</f>
        <v>0</v>
      </c>
      <c r="H104" s="131">
        <f>+'N EERR RODEO'!H104+'N EERR PIEDEM'!H104+'N EERR TERRA'!H104+'N EERR UCAFE'!H104+'N EERR BARINAS'!H104+'N EERR LOS NA'!H104</f>
        <v>0</v>
      </c>
      <c r="I104" s="131">
        <f>+'N EERR RODEO'!I104+'N EERR PIEDEM'!I104+'N EERR TERRA'!I104+'N EERR UCAFE'!I104+'N EERR BARINAS'!I104+'N EERR LOS NA'!I104</f>
        <v>0</v>
      </c>
      <c r="J104" s="131">
        <f>+'N EERR RODEO'!J104+'N EERR PIEDEM'!J104+'N EERR TERRA'!J104+'N EERR UCAFE'!J104+'N EERR BARINAS'!J104+'N EERR LOS NA'!J104</f>
        <v>0</v>
      </c>
      <c r="K104" s="131">
        <f>+'N EERR RODEO'!K104+'N EERR PIEDEM'!K104+'N EERR TERRA'!K104+'N EERR UCAFE'!K104+'N EERR BARINAS'!K104+'N EERR LOS NA'!K104</f>
        <v>0</v>
      </c>
      <c r="L104" s="131">
        <f>+'N EERR RODEO'!L104+'N EERR PIEDEM'!L104+'N EERR TERRA'!L104+'N EERR UCAFE'!L104+'N EERR BARINAS'!L104+'N EERR LOS NA'!L104</f>
        <v>0</v>
      </c>
      <c r="M104" s="131">
        <f>+'N EERR RODEO'!M104+'N EERR PIEDEM'!M104+'N EERR TERRA'!M104+'N EERR UCAFE'!M104+'N EERR BARINAS'!M104+'N EERR LOS NA'!M104</f>
        <v>0</v>
      </c>
      <c r="N104" s="131">
        <f>+'N EERR RODEO'!N104+'N EERR PIEDEM'!N104+'N EERR TERRA'!N104+'N EERR UCAFE'!N104+'N EERR BARINAS'!N104+'N EERR LOS NA'!N104</f>
        <v>0</v>
      </c>
      <c r="O104" s="194">
        <f t="shared" si="25"/>
        <v>0</v>
      </c>
    </row>
    <row r="105" spans="1:15" outlineLevel="1" x14ac:dyDescent="0.3">
      <c r="A105" s="203" t="s">
        <v>293</v>
      </c>
      <c r="B105" s="131">
        <f>+'N EERR RODEO'!B105+'N EERR PIEDEM'!B105+'N EERR TERRA'!B105+'N EERR UCAFE'!B105+'N EERR BARINAS'!B105+'N EERR LOS NA'!B105</f>
        <v>0</v>
      </c>
      <c r="C105" s="131">
        <f>+'N EERR RODEO'!C105+'N EERR PIEDEM'!C105+'N EERR TERRA'!C105+'N EERR UCAFE'!C105+'N EERR BARINAS'!C105+'N EERR LOS NA'!C105</f>
        <v>91.73</v>
      </c>
      <c r="D105" s="131">
        <f>+'N EERR RODEO'!D105+'N EERR PIEDEM'!D105+'N EERR TERRA'!D105+'N EERR UCAFE'!D105+'N EERR BARINAS'!D105+'N EERR LOS NA'!D105</f>
        <v>33.31</v>
      </c>
      <c r="E105" s="131">
        <f>+'N EERR RODEO'!E105+'N EERR PIEDEM'!E105+'N EERR TERRA'!E105+'N EERR UCAFE'!E105+'N EERR BARINAS'!E105+'N EERR LOS NA'!E105</f>
        <v>210.99</v>
      </c>
      <c r="F105" s="131">
        <f>+'N EERR RODEO'!F105+'N EERR PIEDEM'!F105+'N EERR TERRA'!F105+'N EERR UCAFE'!F105+'N EERR BARINAS'!F105+'N EERR LOS NA'!F105</f>
        <v>140.02000000000001</v>
      </c>
      <c r="G105" s="131">
        <f>+'N EERR RODEO'!G105+'N EERR PIEDEM'!G105+'N EERR TERRA'!G105+'N EERR UCAFE'!G105+'N EERR BARINAS'!G105+'N EERR LOS NA'!G105</f>
        <v>385.33</v>
      </c>
      <c r="H105" s="131">
        <f>+'N EERR RODEO'!H105+'N EERR PIEDEM'!H105+'N EERR TERRA'!H105+'N EERR UCAFE'!H105+'N EERR BARINAS'!H105+'N EERR LOS NA'!H105</f>
        <v>0</v>
      </c>
      <c r="I105" s="131">
        <f>+'N EERR RODEO'!I105+'N EERR PIEDEM'!I105+'N EERR TERRA'!I105+'N EERR UCAFE'!I105+'N EERR BARINAS'!I105+'N EERR LOS NA'!I105</f>
        <v>0</v>
      </c>
      <c r="J105" s="131">
        <f>+'N EERR RODEO'!J105+'N EERR PIEDEM'!J105+'N EERR TERRA'!J105+'N EERR UCAFE'!J105+'N EERR BARINAS'!J105+'N EERR LOS NA'!J105</f>
        <v>0</v>
      </c>
      <c r="K105" s="131">
        <f>+'N EERR RODEO'!K105+'N EERR PIEDEM'!K105+'N EERR TERRA'!K105+'N EERR UCAFE'!K105+'N EERR BARINAS'!K105+'N EERR LOS NA'!K105</f>
        <v>0</v>
      </c>
      <c r="L105" s="131">
        <f>+'N EERR RODEO'!L105+'N EERR PIEDEM'!L105+'N EERR TERRA'!L105+'N EERR UCAFE'!L105+'N EERR BARINAS'!L105+'N EERR LOS NA'!L105</f>
        <v>0</v>
      </c>
      <c r="M105" s="131">
        <f>+'N EERR RODEO'!M105+'N EERR PIEDEM'!M105+'N EERR TERRA'!M105+'N EERR UCAFE'!M105+'N EERR BARINAS'!M105+'N EERR LOS NA'!M105</f>
        <v>0</v>
      </c>
      <c r="N105" s="131">
        <f>+'N EERR RODEO'!N105+'N EERR PIEDEM'!N105+'N EERR TERRA'!N105+'N EERR UCAFE'!N105+'N EERR BARINAS'!N105+'N EERR LOS NA'!N105</f>
        <v>0</v>
      </c>
      <c r="O105" s="194">
        <f t="shared" si="25"/>
        <v>861.38000000000011</v>
      </c>
    </row>
    <row r="106" spans="1:15" outlineLevel="1" x14ac:dyDescent="0.3">
      <c r="A106" s="203" t="s">
        <v>294</v>
      </c>
      <c r="B106" s="131">
        <f>+'N EERR RODEO'!B106+'N EERR PIEDEM'!B106+'N EERR TERRA'!B106+'N EERR UCAFE'!B106+'N EERR BARINAS'!B106+'N EERR LOS NA'!B106</f>
        <v>0</v>
      </c>
      <c r="C106" s="131">
        <f>+'N EERR RODEO'!C106+'N EERR PIEDEM'!C106+'N EERR TERRA'!C106+'N EERR UCAFE'!C106+'N EERR BARINAS'!C106+'N EERR LOS NA'!C106</f>
        <v>0</v>
      </c>
      <c r="D106" s="131">
        <f>+'N EERR RODEO'!D106+'N EERR PIEDEM'!D106+'N EERR TERRA'!D106+'N EERR UCAFE'!D106+'N EERR BARINAS'!D106+'N EERR LOS NA'!D106</f>
        <v>0</v>
      </c>
      <c r="E106" s="131">
        <f>+'N EERR RODEO'!E106+'N EERR PIEDEM'!E106+'N EERR TERRA'!E106+'N EERR UCAFE'!E106+'N EERR BARINAS'!E106+'N EERR LOS NA'!E106</f>
        <v>0</v>
      </c>
      <c r="F106" s="131">
        <f>+'N EERR RODEO'!F106+'N EERR PIEDEM'!F106+'N EERR TERRA'!F106+'N EERR UCAFE'!F106+'N EERR BARINAS'!F106+'N EERR LOS NA'!F106</f>
        <v>0</v>
      </c>
      <c r="G106" s="131">
        <f>+'N EERR RODEO'!G106+'N EERR PIEDEM'!G106+'N EERR TERRA'!G106+'N EERR UCAFE'!G106+'N EERR BARINAS'!G106+'N EERR LOS NA'!G106</f>
        <v>0</v>
      </c>
      <c r="H106" s="131">
        <f>+'N EERR RODEO'!H106+'N EERR PIEDEM'!H106+'N EERR TERRA'!H106+'N EERR UCAFE'!H106+'N EERR BARINAS'!H106+'N EERR LOS NA'!H106</f>
        <v>0</v>
      </c>
      <c r="I106" s="131">
        <f>+'N EERR RODEO'!I106+'N EERR PIEDEM'!I106+'N EERR TERRA'!I106+'N EERR UCAFE'!I106+'N EERR BARINAS'!I106+'N EERR LOS NA'!I106</f>
        <v>0</v>
      </c>
      <c r="J106" s="131">
        <f>+'N EERR RODEO'!J106+'N EERR PIEDEM'!J106+'N EERR TERRA'!J106+'N EERR UCAFE'!J106+'N EERR BARINAS'!J106+'N EERR LOS NA'!J106</f>
        <v>0</v>
      </c>
      <c r="K106" s="131">
        <f>+'N EERR RODEO'!K106+'N EERR PIEDEM'!K106+'N EERR TERRA'!K106+'N EERR UCAFE'!K106+'N EERR BARINAS'!K106+'N EERR LOS NA'!K106</f>
        <v>0</v>
      </c>
      <c r="L106" s="131">
        <f>+'N EERR RODEO'!L106+'N EERR PIEDEM'!L106+'N EERR TERRA'!L106+'N EERR UCAFE'!L106+'N EERR BARINAS'!L106+'N EERR LOS NA'!L106</f>
        <v>0</v>
      </c>
      <c r="M106" s="131">
        <f>+'N EERR RODEO'!M106+'N EERR PIEDEM'!M106+'N EERR TERRA'!M106+'N EERR UCAFE'!M106+'N EERR BARINAS'!M106+'N EERR LOS NA'!M106</f>
        <v>0</v>
      </c>
      <c r="N106" s="131">
        <f>+'N EERR RODEO'!N106+'N EERR PIEDEM'!N106+'N EERR TERRA'!N106+'N EERR UCAFE'!N106+'N EERR BARINAS'!N106+'N EERR LOS NA'!N106</f>
        <v>0</v>
      </c>
      <c r="O106" s="194">
        <f t="shared" si="25"/>
        <v>0</v>
      </c>
    </row>
    <row r="107" spans="1:15" outlineLevel="1" x14ac:dyDescent="0.3">
      <c r="A107" s="203" t="s">
        <v>295</v>
      </c>
      <c r="B107" s="131">
        <f>+'N EERR RODEO'!B107+'N EERR PIEDEM'!B107+'N EERR TERRA'!B107+'N EERR UCAFE'!B107+'N EERR BARINAS'!B107+'N EERR LOS NA'!B107</f>
        <v>0</v>
      </c>
      <c r="C107" s="131">
        <f>+'N EERR RODEO'!C107+'N EERR PIEDEM'!C107+'N EERR TERRA'!C107+'N EERR UCAFE'!C107+'N EERR BARINAS'!C107+'N EERR LOS NA'!C107</f>
        <v>0</v>
      </c>
      <c r="D107" s="131">
        <f>+'N EERR RODEO'!D107+'N EERR PIEDEM'!D107+'N EERR TERRA'!D107+'N EERR UCAFE'!D107+'N EERR BARINAS'!D107+'N EERR LOS NA'!D107</f>
        <v>0</v>
      </c>
      <c r="E107" s="131">
        <f>+'N EERR RODEO'!E107+'N EERR PIEDEM'!E107+'N EERR TERRA'!E107+'N EERR UCAFE'!E107+'N EERR BARINAS'!E107+'N EERR LOS NA'!E107</f>
        <v>0</v>
      </c>
      <c r="F107" s="131">
        <f>+'N EERR RODEO'!F107+'N EERR PIEDEM'!F107+'N EERR TERRA'!F107+'N EERR UCAFE'!F107+'N EERR BARINAS'!F107+'N EERR LOS NA'!F107</f>
        <v>0</v>
      </c>
      <c r="G107" s="131">
        <f>+'N EERR RODEO'!G107+'N EERR PIEDEM'!G107+'N EERR TERRA'!G107+'N EERR UCAFE'!G107+'N EERR BARINAS'!G107+'N EERR LOS NA'!G107</f>
        <v>0</v>
      </c>
      <c r="H107" s="131">
        <f>+'N EERR RODEO'!H107+'N EERR PIEDEM'!H107+'N EERR TERRA'!H107+'N EERR UCAFE'!H107+'N EERR BARINAS'!H107+'N EERR LOS NA'!H107</f>
        <v>0</v>
      </c>
      <c r="I107" s="131">
        <f>+'N EERR RODEO'!I107+'N EERR PIEDEM'!I107+'N EERR TERRA'!I107+'N EERR UCAFE'!I107+'N EERR BARINAS'!I107+'N EERR LOS NA'!I107</f>
        <v>0</v>
      </c>
      <c r="J107" s="131">
        <f>+'N EERR RODEO'!J107+'N EERR PIEDEM'!J107+'N EERR TERRA'!J107+'N EERR UCAFE'!J107+'N EERR BARINAS'!J107+'N EERR LOS NA'!J107</f>
        <v>0</v>
      </c>
      <c r="K107" s="131">
        <f>+'N EERR RODEO'!K107+'N EERR PIEDEM'!K107+'N EERR TERRA'!K107+'N EERR UCAFE'!K107+'N EERR BARINAS'!K107+'N EERR LOS NA'!K107</f>
        <v>0</v>
      </c>
      <c r="L107" s="131">
        <f>+'N EERR RODEO'!L107+'N EERR PIEDEM'!L107+'N EERR TERRA'!L107+'N EERR UCAFE'!L107+'N EERR BARINAS'!L107+'N EERR LOS NA'!L107</f>
        <v>0</v>
      </c>
      <c r="M107" s="131">
        <f>+'N EERR RODEO'!M107+'N EERR PIEDEM'!M107+'N EERR TERRA'!M107+'N EERR UCAFE'!M107+'N EERR BARINAS'!M107+'N EERR LOS NA'!M107</f>
        <v>0</v>
      </c>
      <c r="N107" s="131">
        <f>+'N EERR RODEO'!N107+'N EERR PIEDEM'!N107+'N EERR TERRA'!N107+'N EERR UCAFE'!N107+'N EERR BARINAS'!N107+'N EERR LOS NA'!N107</f>
        <v>0</v>
      </c>
      <c r="O107" s="194">
        <f t="shared" si="25"/>
        <v>0</v>
      </c>
    </row>
    <row r="108" spans="1:15" outlineLevel="1" x14ac:dyDescent="0.3">
      <c r="A108" s="203" t="s">
        <v>296</v>
      </c>
      <c r="B108" s="131">
        <f>+'N EERR RODEO'!B108+'N EERR PIEDEM'!B108+'N EERR TERRA'!B108+'N EERR UCAFE'!B108+'N EERR BARINAS'!B108+'N EERR LOS NA'!B108</f>
        <v>0</v>
      </c>
      <c r="C108" s="131">
        <f>+'N EERR RODEO'!C108+'N EERR PIEDEM'!C108+'N EERR TERRA'!C108+'N EERR UCAFE'!C108+'N EERR BARINAS'!C108+'N EERR LOS NA'!C108</f>
        <v>409.70000000000005</v>
      </c>
      <c r="D108" s="131">
        <f>+'N EERR RODEO'!D108+'N EERR PIEDEM'!D108+'N EERR TERRA'!D108+'N EERR UCAFE'!D108+'N EERR BARINAS'!D108+'N EERR LOS NA'!D108</f>
        <v>248.86</v>
      </c>
      <c r="E108" s="131">
        <f>+'N EERR RODEO'!E108+'N EERR PIEDEM'!E108+'N EERR TERRA'!E108+'N EERR UCAFE'!E108+'N EERR BARINAS'!E108+'N EERR LOS NA'!E108</f>
        <v>277.14</v>
      </c>
      <c r="F108" s="131">
        <f>+'N EERR RODEO'!F108+'N EERR PIEDEM'!F108+'N EERR TERRA'!F108+'N EERR UCAFE'!F108+'N EERR BARINAS'!F108+'N EERR LOS NA'!F108</f>
        <v>169</v>
      </c>
      <c r="G108" s="131">
        <f>+'N EERR RODEO'!G108+'N EERR PIEDEM'!G108+'N EERR TERRA'!G108+'N EERR UCAFE'!G108+'N EERR BARINAS'!G108+'N EERR LOS NA'!G108</f>
        <v>217</v>
      </c>
      <c r="H108" s="131">
        <f>+'N EERR RODEO'!H108+'N EERR PIEDEM'!H108+'N EERR TERRA'!H108+'N EERR UCAFE'!H108+'N EERR BARINAS'!H108+'N EERR LOS NA'!H108</f>
        <v>1150</v>
      </c>
      <c r="I108" s="131">
        <f>+'N EERR RODEO'!I108+'N EERR PIEDEM'!I108+'N EERR TERRA'!I108+'N EERR UCAFE'!I108+'N EERR BARINAS'!I108+'N EERR LOS NA'!I108</f>
        <v>0</v>
      </c>
      <c r="J108" s="131">
        <f>+'N EERR RODEO'!J108+'N EERR PIEDEM'!J108+'N EERR TERRA'!J108+'N EERR UCAFE'!J108+'N EERR BARINAS'!J108+'N EERR LOS NA'!J108</f>
        <v>0</v>
      </c>
      <c r="K108" s="131">
        <f>+'N EERR RODEO'!K108+'N EERR PIEDEM'!K108+'N EERR TERRA'!K108+'N EERR UCAFE'!K108+'N EERR BARINAS'!K108+'N EERR LOS NA'!K108</f>
        <v>0</v>
      </c>
      <c r="L108" s="131">
        <f>+'N EERR RODEO'!L108+'N EERR PIEDEM'!L108+'N EERR TERRA'!L108+'N EERR UCAFE'!L108+'N EERR BARINAS'!L108+'N EERR LOS NA'!L108</f>
        <v>0</v>
      </c>
      <c r="M108" s="131">
        <f>+'N EERR RODEO'!M108+'N EERR PIEDEM'!M108+'N EERR TERRA'!M108+'N EERR UCAFE'!M108+'N EERR BARINAS'!M108+'N EERR LOS NA'!M108</f>
        <v>0</v>
      </c>
      <c r="N108" s="131">
        <f>+'N EERR RODEO'!N108+'N EERR PIEDEM'!N108+'N EERR TERRA'!N108+'N EERR UCAFE'!N108+'N EERR BARINAS'!N108+'N EERR LOS NA'!N108</f>
        <v>0</v>
      </c>
      <c r="O108" s="194">
        <f t="shared" si="25"/>
        <v>2471.6999999999998</v>
      </c>
    </row>
    <row r="109" spans="1:15" outlineLevel="1" x14ac:dyDescent="0.3">
      <c r="A109" s="203" t="s">
        <v>297</v>
      </c>
      <c r="B109" s="131">
        <f>+'N EERR RODEO'!B109+'N EERR PIEDEM'!B109+'N EERR TERRA'!B109+'N EERR UCAFE'!B109+'N EERR BARINAS'!B109+'N EERR LOS NA'!B109</f>
        <v>0</v>
      </c>
      <c r="C109" s="131">
        <f>+'N EERR RODEO'!C109+'N EERR PIEDEM'!C109+'N EERR TERRA'!C109+'N EERR UCAFE'!C109+'N EERR BARINAS'!C109+'N EERR LOS NA'!C109</f>
        <v>14.580430113499606</v>
      </c>
      <c r="D109" s="131">
        <f>+'N EERR RODEO'!D109+'N EERR PIEDEM'!D109+'N EERR TERRA'!D109+'N EERR UCAFE'!D109+'N EERR BARINAS'!D109+'N EERR LOS NA'!D109</f>
        <v>11.297378122553557</v>
      </c>
      <c r="E109" s="131">
        <f>+'N EERR RODEO'!E109+'N EERR PIEDEM'!E109+'N EERR TERRA'!E109+'N EERR UCAFE'!E109+'N EERR BARINAS'!E109+'N EERR LOS NA'!E109</f>
        <v>36.476600020506517</v>
      </c>
      <c r="F109" s="131">
        <f>+'N EERR RODEO'!F109+'N EERR PIEDEM'!F109+'N EERR TERRA'!F109+'N EERR UCAFE'!F109+'N EERR BARINAS'!F109+'N EERR LOS NA'!F109</f>
        <v>19.96898217205138</v>
      </c>
      <c r="G109" s="131">
        <f>+'N EERR RODEO'!G109+'N EERR PIEDEM'!G109+'N EERR TERRA'!G109+'N EERR UCAFE'!G109+'N EERR BARINAS'!G109+'N EERR LOS NA'!G109</f>
        <v>31.271466192899339</v>
      </c>
      <c r="H109" s="131">
        <f>+'N EERR RODEO'!H109+'N EERR PIEDEM'!H109+'N EERR TERRA'!H109+'N EERR UCAFE'!H109+'N EERR BARINAS'!H109+'N EERR LOS NA'!H109</f>
        <v>10.516784878767798</v>
      </c>
      <c r="I109" s="131">
        <f>+'N EERR RODEO'!I109+'N EERR PIEDEM'!I109+'N EERR TERRA'!I109+'N EERR UCAFE'!I109+'N EERR BARINAS'!I109+'N EERR LOS NA'!I109</f>
        <v>0</v>
      </c>
      <c r="J109" s="131">
        <f>+'N EERR RODEO'!J109+'N EERR PIEDEM'!J109+'N EERR TERRA'!J109+'N EERR UCAFE'!J109+'N EERR BARINAS'!J109+'N EERR LOS NA'!J109</f>
        <v>0</v>
      </c>
      <c r="K109" s="131">
        <f>+'N EERR RODEO'!K109+'N EERR PIEDEM'!K109+'N EERR TERRA'!K109+'N EERR UCAFE'!K109+'N EERR BARINAS'!K109+'N EERR LOS NA'!K109</f>
        <v>0</v>
      </c>
      <c r="L109" s="131">
        <f>+'N EERR RODEO'!L109+'N EERR PIEDEM'!L109+'N EERR TERRA'!L109+'N EERR UCAFE'!L109+'N EERR BARINAS'!L109+'N EERR LOS NA'!L109</f>
        <v>0</v>
      </c>
      <c r="M109" s="131">
        <f>+'N EERR RODEO'!M109+'N EERR PIEDEM'!M109+'N EERR TERRA'!M109+'N EERR UCAFE'!M109+'N EERR BARINAS'!M109+'N EERR LOS NA'!M109</f>
        <v>0</v>
      </c>
      <c r="N109" s="131">
        <f>+'N EERR RODEO'!N109+'N EERR PIEDEM'!N109+'N EERR TERRA'!N109+'N EERR UCAFE'!N109+'N EERR BARINAS'!N109+'N EERR LOS NA'!N109</f>
        <v>0</v>
      </c>
      <c r="O109" s="194">
        <f t="shared" si="25"/>
        <v>124.1116415002782</v>
      </c>
    </row>
    <row r="110" spans="1:15" outlineLevel="1" x14ac:dyDescent="0.3">
      <c r="A110" s="203" t="s">
        <v>298</v>
      </c>
      <c r="B110" s="131">
        <f>+'N EERR RODEO'!B110+'N EERR PIEDEM'!B110+'N EERR TERRA'!B110+'N EERR UCAFE'!B110+'N EERR BARINAS'!B110+'N EERR LOS NA'!B110</f>
        <v>0</v>
      </c>
      <c r="C110" s="131">
        <f>+'N EERR RODEO'!C110+'N EERR PIEDEM'!C110+'N EERR TERRA'!C110+'N EERR UCAFE'!C110+'N EERR BARINAS'!C110+'N EERR LOS NA'!C110</f>
        <v>0</v>
      </c>
      <c r="D110" s="131">
        <f>+'N EERR RODEO'!D110+'N EERR PIEDEM'!D110+'N EERR TERRA'!D110+'N EERR UCAFE'!D110+'N EERR BARINAS'!D110+'N EERR LOS NA'!D110</f>
        <v>0</v>
      </c>
      <c r="E110" s="131">
        <f>+'N EERR RODEO'!E110+'N EERR PIEDEM'!E110+'N EERR TERRA'!E110+'N EERR UCAFE'!E110+'N EERR BARINAS'!E110+'N EERR LOS NA'!E110</f>
        <v>0</v>
      </c>
      <c r="F110" s="131">
        <f>+'N EERR RODEO'!F110+'N EERR PIEDEM'!F110+'N EERR TERRA'!F110+'N EERR UCAFE'!F110+'N EERR BARINAS'!F110+'N EERR LOS NA'!F110</f>
        <v>0</v>
      </c>
      <c r="G110" s="131">
        <f>+'N EERR RODEO'!G110+'N EERR PIEDEM'!G110+'N EERR TERRA'!G110+'N EERR UCAFE'!G110+'N EERR BARINAS'!G110+'N EERR LOS NA'!G110</f>
        <v>0</v>
      </c>
      <c r="H110" s="131">
        <f>+'N EERR RODEO'!H110+'N EERR PIEDEM'!H110+'N EERR TERRA'!H110+'N EERR UCAFE'!H110+'N EERR BARINAS'!H110+'N EERR LOS NA'!H110</f>
        <v>0</v>
      </c>
      <c r="I110" s="131">
        <f>+'N EERR RODEO'!I110+'N EERR PIEDEM'!I110+'N EERR TERRA'!I110+'N EERR UCAFE'!I110+'N EERR BARINAS'!I110+'N EERR LOS NA'!I110</f>
        <v>0</v>
      </c>
      <c r="J110" s="131">
        <f>+'N EERR RODEO'!J110+'N EERR PIEDEM'!J110+'N EERR TERRA'!J110+'N EERR UCAFE'!J110+'N EERR BARINAS'!J110+'N EERR LOS NA'!J110</f>
        <v>0</v>
      </c>
      <c r="K110" s="131">
        <f>+'N EERR RODEO'!K110+'N EERR PIEDEM'!K110+'N EERR TERRA'!K110+'N EERR UCAFE'!K110+'N EERR BARINAS'!K110+'N EERR LOS NA'!K110</f>
        <v>0</v>
      </c>
      <c r="L110" s="131">
        <f>+'N EERR RODEO'!L110+'N EERR PIEDEM'!L110+'N EERR TERRA'!L110+'N EERR UCAFE'!L110+'N EERR BARINAS'!L110+'N EERR LOS NA'!L110</f>
        <v>0</v>
      </c>
      <c r="M110" s="131">
        <f>+'N EERR RODEO'!M110+'N EERR PIEDEM'!M110+'N EERR TERRA'!M110+'N EERR UCAFE'!M110+'N EERR BARINAS'!M110+'N EERR LOS NA'!M110</f>
        <v>0</v>
      </c>
      <c r="N110" s="131">
        <f>+'N EERR RODEO'!N110+'N EERR PIEDEM'!N110+'N EERR TERRA'!N110+'N EERR UCAFE'!N110+'N EERR BARINAS'!N110+'N EERR LOS NA'!N110</f>
        <v>0</v>
      </c>
      <c r="O110" s="194">
        <f t="shared" si="25"/>
        <v>0</v>
      </c>
    </row>
    <row r="111" spans="1:15" outlineLevel="1" x14ac:dyDescent="0.3">
      <c r="A111" s="203" t="s">
        <v>299</v>
      </c>
      <c r="B111" s="131">
        <f>+'N EERR RODEO'!B111+'N EERR PIEDEM'!B111+'N EERR TERRA'!B111+'N EERR UCAFE'!B111+'N EERR BARINAS'!B111+'N EERR LOS NA'!B111</f>
        <v>0</v>
      </c>
      <c r="C111" s="131">
        <f>+'N EERR RODEO'!C111+'N EERR PIEDEM'!C111+'N EERR TERRA'!C111+'N EERR UCAFE'!C111+'N EERR BARINAS'!C111+'N EERR LOS NA'!C111</f>
        <v>56.76</v>
      </c>
      <c r="D111" s="131">
        <f>+'N EERR RODEO'!D111+'N EERR PIEDEM'!D111+'N EERR TERRA'!D111+'N EERR UCAFE'!D111+'N EERR BARINAS'!D111+'N EERR LOS NA'!D111</f>
        <v>23.6</v>
      </c>
      <c r="E111" s="131">
        <f>+'N EERR RODEO'!E111+'N EERR PIEDEM'!E111+'N EERR TERRA'!E111+'N EERR UCAFE'!E111+'N EERR BARINAS'!E111+'N EERR LOS NA'!E111</f>
        <v>123.25999999999999</v>
      </c>
      <c r="F111" s="131">
        <f>+'N EERR RODEO'!F111+'N EERR PIEDEM'!F111+'N EERR TERRA'!F111+'N EERR UCAFE'!F111+'N EERR BARINAS'!F111+'N EERR LOS NA'!F111</f>
        <v>89.05</v>
      </c>
      <c r="G111" s="131">
        <f>+'N EERR RODEO'!G111+'N EERR PIEDEM'!G111+'N EERR TERRA'!G111+'N EERR UCAFE'!G111+'N EERR BARINAS'!G111+'N EERR LOS NA'!G111</f>
        <v>132.28</v>
      </c>
      <c r="H111" s="131">
        <f>+'N EERR RODEO'!H111+'N EERR PIEDEM'!H111+'N EERR TERRA'!H111+'N EERR UCAFE'!H111+'N EERR BARINAS'!H111+'N EERR LOS NA'!H111</f>
        <v>33.46</v>
      </c>
      <c r="I111" s="131">
        <f>+'N EERR RODEO'!I111+'N EERR PIEDEM'!I111+'N EERR TERRA'!I111+'N EERR UCAFE'!I111+'N EERR BARINAS'!I111+'N EERR LOS NA'!I111</f>
        <v>0</v>
      </c>
      <c r="J111" s="131">
        <f>+'N EERR RODEO'!J111+'N EERR PIEDEM'!J111+'N EERR TERRA'!J111+'N EERR UCAFE'!J111+'N EERR BARINAS'!J111+'N EERR LOS NA'!J111</f>
        <v>0</v>
      </c>
      <c r="K111" s="131">
        <f>+'N EERR RODEO'!K111+'N EERR PIEDEM'!K111+'N EERR TERRA'!K111+'N EERR UCAFE'!K111+'N EERR BARINAS'!K111+'N EERR LOS NA'!K111</f>
        <v>0</v>
      </c>
      <c r="L111" s="131">
        <f>+'N EERR RODEO'!L111+'N EERR PIEDEM'!L111+'N EERR TERRA'!L111+'N EERR UCAFE'!L111+'N EERR BARINAS'!L111+'N EERR LOS NA'!L111</f>
        <v>0</v>
      </c>
      <c r="M111" s="131">
        <f>+'N EERR RODEO'!M111+'N EERR PIEDEM'!M111+'N EERR TERRA'!M111+'N EERR UCAFE'!M111+'N EERR BARINAS'!M111+'N EERR LOS NA'!M111</f>
        <v>0</v>
      </c>
      <c r="N111" s="131">
        <f>+'N EERR RODEO'!N111+'N EERR PIEDEM'!N111+'N EERR TERRA'!N111+'N EERR UCAFE'!N111+'N EERR BARINAS'!N111+'N EERR LOS NA'!N111</f>
        <v>0</v>
      </c>
      <c r="O111" s="194">
        <f t="shared" si="25"/>
        <v>458.41</v>
      </c>
    </row>
    <row r="112" spans="1:15" outlineLevel="1" x14ac:dyDescent="0.3">
      <c r="A112" s="203" t="s">
        <v>300</v>
      </c>
      <c r="B112" s="131">
        <f>+'N EERR RODEO'!B112+'N EERR PIEDEM'!B112+'N EERR TERRA'!B112+'N EERR UCAFE'!B112+'N EERR BARINAS'!B112+'N EERR LOS NA'!B112</f>
        <v>0</v>
      </c>
      <c r="C112" s="131">
        <f>+'N EERR RODEO'!C112+'N EERR PIEDEM'!C112+'N EERR TERRA'!C112+'N EERR UCAFE'!C112+'N EERR BARINAS'!C112+'N EERR LOS NA'!C112</f>
        <v>0</v>
      </c>
      <c r="D112" s="131">
        <f>+'N EERR RODEO'!D112+'N EERR PIEDEM'!D112+'N EERR TERRA'!D112+'N EERR UCAFE'!D112+'N EERR BARINAS'!D112+'N EERR LOS NA'!D112</f>
        <v>0</v>
      </c>
      <c r="E112" s="131">
        <f>+'N EERR RODEO'!E112+'N EERR PIEDEM'!E112+'N EERR TERRA'!E112+'N EERR UCAFE'!E112+'N EERR BARINAS'!E112+'N EERR LOS NA'!E112</f>
        <v>0</v>
      </c>
      <c r="F112" s="131">
        <f>+'N EERR RODEO'!F112+'N EERR PIEDEM'!F112+'N EERR TERRA'!F112+'N EERR UCAFE'!F112+'N EERR BARINAS'!F112+'N EERR LOS NA'!F112</f>
        <v>0</v>
      </c>
      <c r="G112" s="131">
        <f>+'N EERR RODEO'!G112+'N EERR PIEDEM'!G112+'N EERR TERRA'!G112+'N EERR UCAFE'!G112+'N EERR BARINAS'!G112+'N EERR LOS NA'!G112</f>
        <v>0</v>
      </c>
      <c r="H112" s="131">
        <f>+'N EERR RODEO'!H112+'N EERR PIEDEM'!H112+'N EERR TERRA'!H112+'N EERR UCAFE'!H112+'N EERR BARINAS'!H112+'N EERR LOS NA'!H112</f>
        <v>0</v>
      </c>
      <c r="I112" s="131">
        <f>+'N EERR RODEO'!I112+'N EERR PIEDEM'!I112+'N EERR TERRA'!I112+'N EERR UCAFE'!I112+'N EERR BARINAS'!I112+'N EERR LOS NA'!I112</f>
        <v>0</v>
      </c>
      <c r="J112" s="131">
        <f>+'N EERR RODEO'!J112+'N EERR PIEDEM'!J112+'N EERR TERRA'!J112+'N EERR UCAFE'!J112+'N EERR BARINAS'!J112+'N EERR LOS NA'!J112</f>
        <v>0</v>
      </c>
      <c r="K112" s="131">
        <f>+'N EERR RODEO'!K112+'N EERR PIEDEM'!K112+'N EERR TERRA'!K112+'N EERR UCAFE'!K112+'N EERR BARINAS'!K112+'N EERR LOS NA'!K112</f>
        <v>0</v>
      </c>
      <c r="L112" s="131">
        <f>+'N EERR RODEO'!L112+'N EERR PIEDEM'!L112+'N EERR TERRA'!L112+'N EERR UCAFE'!L112+'N EERR BARINAS'!L112+'N EERR LOS NA'!L112</f>
        <v>0</v>
      </c>
      <c r="M112" s="131">
        <f>+'N EERR RODEO'!M112+'N EERR PIEDEM'!M112+'N EERR TERRA'!M112+'N EERR UCAFE'!M112+'N EERR BARINAS'!M112+'N EERR LOS NA'!M112</f>
        <v>0</v>
      </c>
      <c r="N112" s="131">
        <f>+'N EERR RODEO'!N112+'N EERR PIEDEM'!N112+'N EERR TERRA'!N112+'N EERR UCAFE'!N112+'N EERR BARINAS'!N112+'N EERR LOS NA'!N112</f>
        <v>0</v>
      </c>
      <c r="O112" s="194">
        <f t="shared" si="25"/>
        <v>0</v>
      </c>
    </row>
    <row r="113" spans="1:15" outlineLevel="1" x14ac:dyDescent="0.3">
      <c r="A113" s="203" t="s">
        <v>301</v>
      </c>
      <c r="B113" s="131">
        <f>+'N EERR RODEO'!B113+'N EERR PIEDEM'!B113+'N EERR TERRA'!B113+'N EERR UCAFE'!B113+'N EERR BARINAS'!B113+'N EERR LOS NA'!B113</f>
        <v>0</v>
      </c>
      <c r="C113" s="131">
        <f>+'N EERR RODEO'!C113+'N EERR PIEDEM'!C113+'N EERR TERRA'!C113+'N EERR UCAFE'!C113+'N EERR BARINAS'!C113+'N EERR LOS NA'!C113</f>
        <v>0</v>
      </c>
      <c r="D113" s="131">
        <f>+'N EERR RODEO'!D113+'N EERR PIEDEM'!D113+'N EERR TERRA'!D113+'N EERR UCAFE'!D113+'N EERR BARINAS'!D113+'N EERR LOS NA'!D113</f>
        <v>0</v>
      </c>
      <c r="E113" s="131">
        <f>+'N EERR RODEO'!E113+'N EERR PIEDEM'!E113+'N EERR TERRA'!E113+'N EERR UCAFE'!E113+'N EERR BARINAS'!E113+'N EERR LOS NA'!E113</f>
        <v>0</v>
      </c>
      <c r="F113" s="131">
        <f>+'N EERR RODEO'!F113+'N EERR PIEDEM'!F113+'N EERR TERRA'!F113+'N EERR UCAFE'!F113+'N EERR BARINAS'!F113+'N EERR LOS NA'!F113</f>
        <v>0</v>
      </c>
      <c r="G113" s="131">
        <f>+'N EERR RODEO'!G113+'N EERR PIEDEM'!G113+'N EERR TERRA'!G113+'N EERR UCAFE'!G113+'N EERR BARINAS'!G113+'N EERR LOS NA'!G113</f>
        <v>0</v>
      </c>
      <c r="H113" s="131">
        <f>+'N EERR RODEO'!H113+'N EERR PIEDEM'!H113+'N EERR TERRA'!H113+'N EERR UCAFE'!H113+'N EERR BARINAS'!H113+'N EERR LOS NA'!H113</f>
        <v>0</v>
      </c>
      <c r="I113" s="131">
        <f>+'N EERR RODEO'!I113+'N EERR PIEDEM'!I113+'N EERR TERRA'!I113+'N EERR UCAFE'!I113+'N EERR BARINAS'!I113+'N EERR LOS NA'!I113</f>
        <v>0</v>
      </c>
      <c r="J113" s="131">
        <f>+'N EERR RODEO'!J113+'N EERR PIEDEM'!J113+'N EERR TERRA'!J113+'N EERR UCAFE'!J113+'N EERR BARINAS'!J113+'N EERR LOS NA'!J113</f>
        <v>0</v>
      </c>
      <c r="K113" s="131">
        <f>+'N EERR RODEO'!K113+'N EERR PIEDEM'!K113+'N EERR TERRA'!K113+'N EERR UCAFE'!K113+'N EERR BARINAS'!K113+'N EERR LOS NA'!K113</f>
        <v>0</v>
      </c>
      <c r="L113" s="131">
        <f>+'N EERR RODEO'!L113+'N EERR PIEDEM'!L113+'N EERR TERRA'!L113+'N EERR UCAFE'!L113+'N EERR BARINAS'!L113+'N EERR LOS NA'!L113</f>
        <v>0</v>
      </c>
      <c r="M113" s="131">
        <f>+'N EERR RODEO'!M113+'N EERR PIEDEM'!M113+'N EERR TERRA'!M113+'N EERR UCAFE'!M113+'N EERR BARINAS'!M113+'N EERR LOS NA'!M113</f>
        <v>0</v>
      </c>
      <c r="N113" s="131">
        <f>+'N EERR RODEO'!N113+'N EERR PIEDEM'!N113+'N EERR TERRA'!N113+'N EERR UCAFE'!N113+'N EERR BARINAS'!N113+'N EERR LOS NA'!N113</f>
        <v>0</v>
      </c>
      <c r="O113" s="194">
        <f t="shared" si="25"/>
        <v>0</v>
      </c>
    </row>
    <row r="114" spans="1:15" outlineLevel="1" x14ac:dyDescent="0.3">
      <c r="A114" s="203" t="s">
        <v>302</v>
      </c>
      <c r="B114" s="131">
        <f>+'N EERR RODEO'!B114+'N EERR PIEDEM'!B114+'N EERR TERRA'!B114+'N EERR UCAFE'!B114+'N EERR BARINAS'!B114+'N EERR LOS NA'!B114</f>
        <v>0</v>
      </c>
      <c r="C114" s="131">
        <f>+'N EERR RODEO'!C114+'N EERR PIEDEM'!C114+'N EERR TERRA'!C114+'N EERR UCAFE'!C114+'N EERR BARINAS'!C114+'N EERR LOS NA'!C114</f>
        <v>0</v>
      </c>
      <c r="D114" s="131">
        <f>+'N EERR RODEO'!D114+'N EERR PIEDEM'!D114+'N EERR TERRA'!D114+'N EERR UCAFE'!D114+'N EERR BARINAS'!D114+'N EERR LOS NA'!D114</f>
        <v>0</v>
      </c>
      <c r="E114" s="131">
        <f>+'N EERR RODEO'!E114+'N EERR PIEDEM'!E114+'N EERR TERRA'!E114+'N EERR UCAFE'!E114+'N EERR BARINAS'!E114+'N EERR LOS NA'!E114</f>
        <v>0</v>
      </c>
      <c r="F114" s="131">
        <f>+'N EERR RODEO'!F114+'N EERR PIEDEM'!F114+'N EERR TERRA'!F114+'N EERR UCAFE'!F114+'N EERR BARINAS'!F114+'N EERR LOS NA'!F114</f>
        <v>0</v>
      </c>
      <c r="G114" s="131">
        <f>+'N EERR RODEO'!G114+'N EERR PIEDEM'!G114+'N EERR TERRA'!G114+'N EERR UCAFE'!G114+'N EERR BARINAS'!G114+'N EERR LOS NA'!G114</f>
        <v>0</v>
      </c>
      <c r="H114" s="131">
        <f>+'N EERR RODEO'!H114+'N EERR PIEDEM'!H114+'N EERR TERRA'!H114+'N EERR UCAFE'!H114+'N EERR BARINAS'!H114+'N EERR LOS NA'!H114</f>
        <v>0</v>
      </c>
      <c r="I114" s="131">
        <f>+'N EERR RODEO'!I114+'N EERR PIEDEM'!I114+'N EERR TERRA'!I114+'N EERR UCAFE'!I114+'N EERR BARINAS'!I114+'N EERR LOS NA'!I114</f>
        <v>0</v>
      </c>
      <c r="J114" s="131">
        <f>+'N EERR RODEO'!J114+'N EERR PIEDEM'!J114+'N EERR TERRA'!J114+'N EERR UCAFE'!J114+'N EERR BARINAS'!J114+'N EERR LOS NA'!J114</f>
        <v>0</v>
      </c>
      <c r="K114" s="131">
        <f>+'N EERR RODEO'!K114+'N EERR PIEDEM'!K114+'N EERR TERRA'!K114+'N EERR UCAFE'!K114+'N EERR BARINAS'!K114+'N EERR LOS NA'!K114</f>
        <v>0</v>
      </c>
      <c r="L114" s="131">
        <f>+'N EERR RODEO'!L114+'N EERR PIEDEM'!L114+'N EERR TERRA'!L114+'N EERR UCAFE'!L114+'N EERR BARINAS'!L114+'N EERR LOS NA'!L114</f>
        <v>0</v>
      </c>
      <c r="M114" s="131">
        <f>+'N EERR RODEO'!M114+'N EERR PIEDEM'!M114+'N EERR TERRA'!M114+'N EERR UCAFE'!M114+'N EERR BARINAS'!M114+'N EERR LOS NA'!M114</f>
        <v>0</v>
      </c>
      <c r="N114" s="131">
        <f>+'N EERR RODEO'!N114+'N EERR PIEDEM'!N114+'N EERR TERRA'!N114+'N EERR UCAFE'!N114+'N EERR BARINAS'!N114+'N EERR LOS NA'!N114</f>
        <v>0</v>
      </c>
      <c r="O114" s="194">
        <f t="shared" si="25"/>
        <v>0</v>
      </c>
    </row>
    <row r="115" spans="1:15" outlineLevel="1" x14ac:dyDescent="0.3">
      <c r="A115" s="203" t="s">
        <v>303</v>
      </c>
      <c r="B115" s="131">
        <f>+'N EERR RODEO'!B115+'N EERR PIEDEM'!B115+'N EERR TERRA'!B115+'N EERR UCAFE'!B115+'N EERR BARINAS'!B115+'N EERR LOS NA'!B115</f>
        <v>0</v>
      </c>
      <c r="C115" s="131">
        <f>+'N EERR RODEO'!C115+'N EERR PIEDEM'!C115+'N EERR TERRA'!C115+'N EERR UCAFE'!C115+'N EERR BARINAS'!C115+'N EERR LOS NA'!C115</f>
        <v>0</v>
      </c>
      <c r="D115" s="131">
        <f>+'N EERR RODEO'!D115+'N EERR PIEDEM'!D115+'N EERR TERRA'!D115+'N EERR UCAFE'!D115+'N EERR BARINAS'!D115+'N EERR LOS NA'!D115</f>
        <v>0</v>
      </c>
      <c r="E115" s="131">
        <f>+'N EERR RODEO'!E115+'N EERR PIEDEM'!E115+'N EERR TERRA'!E115+'N EERR UCAFE'!E115+'N EERR BARINAS'!E115+'N EERR LOS NA'!E115</f>
        <v>0</v>
      </c>
      <c r="F115" s="131">
        <f>+'N EERR RODEO'!F115+'N EERR PIEDEM'!F115+'N EERR TERRA'!F115+'N EERR UCAFE'!F115+'N EERR BARINAS'!F115+'N EERR LOS NA'!F115</f>
        <v>0</v>
      </c>
      <c r="G115" s="131">
        <f>+'N EERR RODEO'!G115+'N EERR PIEDEM'!G115+'N EERR TERRA'!G115+'N EERR UCAFE'!G115+'N EERR BARINAS'!G115+'N EERR LOS NA'!G115</f>
        <v>0</v>
      </c>
      <c r="H115" s="131">
        <f>+'N EERR RODEO'!H115+'N EERR PIEDEM'!H115+'N EERR TERRA'!H115+'N EERR UCAFE'!H115+'N EERR BARINAS'!H115+'N EERR LOS NA'!H115</f>
        <v>0</v>
      </c>
      <c r="I115" s="131">
        <f>+'N EERR RODEO'!I115+'N EERR PIEDEM'!I115+'N EERR TERRA'!I115+'N EERR UCAFE'!I115+'N EERR BARINAS'!I115+'N EERR LOS NA'!I115</f>
        <v>0</v>
      </c>
      <c r="J115" s="131">
        <f>+'N EERR RODEO'!J115+'N EERR PIEDEM'!J115+'N EERR TERRA'!J115+'N EERR UCAFE'!J115+'N EERR BARINAS'!J115+'N EERR LOS NA'!J115</f>
        <v>0</v>
      </c>
      <c r="K115" s="131">
        <f>+'N EERR RODEO'!K115+'N EERR PIEDEM'!K115+'N EERR TERRA'!K115+'N EERR UCAFE'!K115+'N EERR BARINAS'!K115+'N EERR LOS NA'!K115</f>
        <v>0</v>
      </c>
      <c r="L115" s="131">
        <f>+'N EERR RODEO'!L115+'N EERR PIEDEM'!L115+'N EERR TERRA'!L115+'N EERR UCAFE'!L115+'N EERR BARINAS'!L115+'N EERR LOS NA'!L115</f>
        <v>0</v>
      </c>
      <c r="M115" s="131">
        <f>+'N EERR RODEO'!M115+'N EERR PIEDEM'!M115+'N EERR TERRA'!M115+'N EERR UCAFE'!M115+'N EERR BARINAS'!M115+'N EERR LOS NA'!M115</f>
        <v>0</v>
      </c>
      <c r="N115" s="131">
        <f>+'N EERR RODEO'!N115+'N EERR PIEDEM'!N115+'N EERR TERRA'!N115+'N EERR UCAFE'!N115+'N EERR BARINAS'!N115+'N EERR LOS NA'!N115</f>
        <v>0</v>
      </c>
      <c r="O115" s="194">
        <f t="shared" si="25"/>
        <v>0</v>
      </c>
    </row>
    <row r="116" spans="1:15" outlineLevel="1" x14ac:dyDescent="0.3">
      <c r="A116" s="203" t="s">
        <v>304</v>
      </c>
      <c r="B116" s="131">
        <f>+'N EERR RODEO'!B116+'N EERR PIEDEM'!B116+'N EERR TERRA'!B116+'N EERR UCAFE'!B116+'N EERR BARINAS'!B116+'N EERR LOS NA'!B116</f>
        <v>0</v>
      </c>
      <c r="C116" s="131">
        <f>+'N EERR RODEO'!C116+'N EERR PIEDEM'!C116+'N EERR TERRA'!C116+'N EERR UCAFE'!C116+'N EERR BARINAS'!C116+'N EERR LOS NA'!C116</f>
        <v>0</v>
      </c>
      <c r="D116" s="131">
        <f>+'N EERR RODEO'!D116+'N EERR PIEDEM'!D116+'N EERR TERRA'!D116+'N EERR UCAFE'!D116+'N EERR BARINAS'!D116+'N EERR LOS NA'!D116</f>
        <v>0</v>
      </c>
      <c r="E116" s="131">
        <f>+'N EERR RODEO'!E116+'N EERR PIEDEM'!E116+'N EERR TERRA'!E116+'N EERR UCAFE'!E116+'N EERR BARINAS'!E116+'N EERR LOS NA'!E116</f>
        <v>0</v>
      </c>
      <c r="F116" s="131">
        <f>+'N EERR RODEO'!F116+'N EERR PIEDEM'!F116+'N EERR TERRA'!F116+'N EERR UCAFE'!F116+'N EERR BARINAS'!F116+'N EERR LOS NA'!F116</f>
        <v>0</v>
      </c>
      <c r="G116" s="131">
        <f>+'N EERR RODEO'!G116+'N EERR PIEDEM'!G116+'N EERR TERRA'!G116+'N EERR UCAFE'!G116+'N EERR BARINAS'!G116+'N EERR LOS NA'!G116</f>
        <v>0</v>
      </c>
      <c r="H116" s="131">
        <f>+'N EERR RODEO'!H116+'N EERR PIEDEM'!H116+'N EERR TERRA'!H116+'N EERR UCAFE'!H116+'N EERR BARINAS'!H116+'N EERR LOS NA'!H116</f>
        <v>0</v>
      </c>
      <c r="I116" s="131">
        <f>+'N EERR RODEO'!I116+'N EERR PIEDEM'!I116+'N EERR TERRA'!I116+'N EERR UCAFE'!I116+'N EERR BARINAS'!I116+'N EERR LOS NA'!I116</f>
        <v>0</v>
      </c>
      <c r="J116" s="131">
        <f>+'N EERR RODEO'!J116+'N EERR PIEDEM'!J116+'N EERR TERRA'!J116+'N EERR UCAFE'!J116+'N EERR BARINAS'!J116+'N EERR LOS NA'!J116</f>
        <v>0</v>
      </c>
      <c r="K116" s="131">
        <f>+'N EERR RODEO'!K116+'N EERR PIEDEM'!K116+'N EERR TERRA'!K116+'N EERR UCAFE'!K116+'N EERR BARINAS'!K116+'N EERR LOS NA'!K116</f>
        <v>0</v>
      </c>
      <c r="L116" s="131">
        <f>+'N EERR RODEO'!L116+'N EERR PIEDEM'!L116+'N EERR TERRA'!L116+'N EERR UCAFE'!L116+'N EERR BARINAS'!L116+'N EERR LOS NA'!L116</f>
        <v>0</v>
      </c>
      <c r="M116" s="131">
        <f>+'N EERR RODEO'!M116+'N EERR PIEDEM'!M116+'N EERR TERRA'!M116+'N EERR UCAFE'!M116+'N EERR BARINAS'!M116+'N EERR LOS NA'!M116</f>
        <v>0</v>
      </c>
      <c r="N116" s="131">
        <f>+'N EERR RODEO'!N116+'N EERR PIEDEM'!N116+'N EERR TERRA'!N116+'N EERR UCAFE'!N116+'N EERR BARINAS'!N116+'N EERR LOS NA'!N116</f>
        <v>0</v>
      </c>
      <c r="O116" s="194">
        <f t="shared" si="25"/>
        <v>0</v>
      </c>
    </row>
    <row r="117" spans="1:15" outlineLevel="1" x14ac:dyDescent="0.3">
      <c r="A117" s="203" t="s">
        <v>305</v>
      </c>
      <c r="B117" s="131">
        <f>+'N EERR RODEO'!B117+'N EERR PIEDEM'!B117+'N EERR TERRA'!B117+'N EERR UCAFE'!B117+'N EERR BARINAS'!B117+'N EERR LOS NA'!B117</f>
        <v>0</v>
      </c>
      <c r="C117" s="131">
        <f>+'N EERR RODEO'!C117+'N EERR PIEDEM'!C117+'N EERR TERRA'!C117+'N EERR UCAFE'!C117+'N EERR BARINAS'!C117+'N EERR LOS NA'!C117</f>
        <v>9.6746905145438742</v>
      </c>
      <c r="D117" s="131">
        <f>+'N EERR RODEO'!D117+'N EERR PIEDEM'!D117+'N EERR TERRA'!D117+'N EERR UCAFE'!D117+'N EERR BARINAS'!D117+'N EERR LOS NA'!D117</f>
        <v>0</v>
      </c>
      <c r="E117" s="131">
        <f>+'N EERR RODEO'!E117+'N EERR PIEDEM'!E117+'N EERR TERRA'!E117+'N EERR UCAFE'!E117+'N EERR BARINAS'!E117+'N EERR LOS NA'!E117</f>
        <v>0</v>
      </c>
      <c r="F117" s="131">
        <f>+'N EERR RODEO'!F117+'N EERR PIEDEM'!F117+'N EERR TERRA'!F117+'N EERR UCAFE'!F117+'N EERR BARINAS'!F117+'N EERR LOS NA'!F117</f>
        <v>0</v>
      </c>
      <c r="G117" s="131">
        <f>+'N EERR RODEO'!G117+'N EERR PIEDEM'!G117+'N EERR TERRA'!G117+'N EERR UCAFE'!G117+'N EERR BARINAS'!G117+'N EERR LOS NA'!G117</f>
        <v>0</v>
      </c>
      <c r="H117" s="131">
        <f>+'N EERR RODEO'!H117+'N EERR PIEDEM'!H117+'N EERR TERRA'!H117+'N EERR UCAFE'!H117+'N EERR BARINAS'!H117+'N EERR LOS NA'!H117</f>
        <v>0</v>
      </c>
      <c r="I117" s="131">
        <f>+'N EERR RODEO'!I117+'N EERR PIEDEM'!I117+'N EERR TERRA'!I117+'N EERR UCAFE'!I117+'N EERR BARINAS'!I117+'N EERR LOS NA'!I117</f>
        <v>0</v>
      </c>
      <c r="J117" s="131">
        <f>+'N EERR RODEO'!J117+'N EERR PIEDEM'!J117+'N EERR TERRA'!J117+'N EERR UCAFE'!J117+'N EERR BARINAS'!J117+'N EERR LOS NA'!J117</f>
        <v>0</v>
      </c>
      <c r="K117" s="131">
        <f>+'N EERR RODEO'!K117+'N EERR PIEDEM'!K117+'N EERR TERRA'!K117+'N EERR UCAFE'!K117+'N EERR BARINAS'!K117+'N EERR LOS NA'!K117</f>
        <v>0</v>
      </c>
      <c r="L117" s="131">
        <f>+'N EERR RODEO'!L117+'N EERR PIEDEM'!L117+'N EERR TERRA'!L117+'N EERR UCAFE'!L117+'N EERR BARINAS'!L117+'N EERR LOS NA'!L117</f>
        <v>0</v>
      </c>
      <c r="M117" s="131">
        <f>+'N EERR RODEO'!M117+'N EERR PIEDEM'!M117+'N EERR TERRA'!M117+'N EERR UCAFE'!M117+'N EERR BARINAS'!M117+'N EERR LOS NA'!M117</f>
        <v>0</v>
      </c>
      <c r="N117" s="131">
        <f>+'N EERR RODEO'!N117+'N EERR PIEDEM'!N117+'N EERR TERRA'!N117+'N EERR UCAFE'!N117+'N EERR BARINAS'!N117+'N EERR LOS NA'!N117</f>
        <v>0</v>
      </c>
      <c r="O117" s="194">
        <f t="shared" si="25"/>
        <v>9.6746905145438742</v>
      </c>
    </row>
    <row r="118" spans="1:15" outlineLevel="1" x14ac:dyDescent="0.3">
      <c r="A118" s="203" t="s">
        <v>306</v>
      </c>
      <c r="B118" s="131">
        <f>+'N EERR RODEO'!B118+'N EERR PIEDEM'!B118+'N EERR TERRA'!B118+'N EERR UCAFE'!B118+'N EERR BARINAS'!B118+'N EERR LOS NA'!B118</f>
        <v>0</v>
      </c>
      <c r="C118" s="131">
        <f>+'N EERR RODEO'!C118+'N EERR PIEDEM'!C118+'N EERR TERRA'!C118+'N EERR UCAFE'!C118+'N EERR BARINAS'!C118+'N EERR LOS NA'!C118</f>
        <v>0</v>
      </c>
      <c r="D118" s="131">
        <f>+'N EERR RODEO'!D118+'N EERR PIEDEM'!D118+'N EERR TERRA'!D118+'N EERR UCAFE'!D118+'N EERR BARINAS'!D118+'N EERR LOS NA'!D118</f>
        <v>0</v>
      </c>
      <c r="E118" s="131">
        <f>+'N EERR RODEO'!E118+'N EERR PIEDEM'!E118+'N EERR TERRA'!E118+'N EERR UCAFE'!E118+'N EERR BARINAS'!E118+'N EERR LOS NA'!E118</f>
        <v>0</v>
      </c>
      <c r="F118" s="131">
        <f>+'N EERR RODEO'!F118+'N EERR PIEDEM'!F118+'N EERR TERRA'!F118+'N EERR UCAFE'!F118+'N EERR BARINAS'!F118+'N EERR LOS NA'!F118</f>
        <v>0</v>
      </c>
      <c r="G118" s="131">
        <f>+'N EERR RODEO'!G118+'N EERR PIEDEM'!G118+'N EERR TERRA'!G118+'N EERR UCAFE'!G118+'N EERR BARINAS'!G118+'N EERR LOS NA'!G118</f>
        <v>0</v>
      </c>
      <c r="H118" s="131">
        <f>+'N EERR RODEO'!H118+'N EERR PIEDEM'!H118+'N EERR TERRA'!H118+'N EERR UCAFE'!H118+'N EERR BARINAS'!H118+'N EERR LOS NA'!H118</f>
        <v>0</v>
      </c>
      <c r="I118" s="131">
        <f>+'N EERR RODEO'!I118+'N EERR PIEDEM'!I118+'N EERR TERRA'!I118+'N EERR UCAFE'!I118+'N EERR BARINAS'!I118+'N EERR LOS NA'!I118</f>
        <v>0</v>
      </c>
      <c r="J118" s="131">
        <f>+'N EERR RODEO'!J118+'N EERR PIEDEM'!J118+'N EERR TERRA'!J118+'N EERR UCAFE'!J118+'N EERR BARINAS'!J118+'N EERR LOS NA'!J118</f>
        <v>0</v>
      </c>
      <c r="K118" s="131">
        <f>+'N EERR RODEO'!K118+'N EERR PIEDEM'!K118+'N EERR TERRA'!K118+'N EERR UCAFE'!K118+'N EERR BARINAS'!K118+'N EERR LOS NA'!K118</f>
        <v>0</v>
      </c>
      <c r="L118" s="131">
        <f>+'N EERR RODEO'!L118+'N EERR PIEDEM'!L118+'N EERR TERRA'!L118+'N EERR UCAFE'!L118+'N EERR BARINAS'!L118+'N EERR LOS NA'!L118</f>
        <v>0</v>
      </c>
      <c r="M118" s="131">
        <f>+'N EERR RODEO'!M118+'N EERR PIEDEM'!M118+'N EERR TERRA'!M118+'N EERR UCAFE'!M118+'N EERR BARINAS'!M118+'N EERR LOS NA'!M118</f>
        <v>0</v>
      </c>
      <c r="N118" s="131">
        <f>+'N EERR RODEO'!N118+'N EERR PIEDEM'!N118+'N EERR TERRA'!N118+'N EERR UCAFE'!N118+'N EERR BARINAS'!N118+'N EERR LOS NA'!N118</f>
        <v>0</v>
      </c>
      <c r="O118" s="194">
        <f t="shared" si="25"/>
        <v>0</v>
      </c>
    </row>
    <row r="119" spans="1:15" outlineLevel="1" x14ac:dyDescent="0.3">
      <c r="A119" s="203" t="s">
        <v>307</v>
      </c>
      <c r="B119" s="131">
        <f>+'N EERR RODEO'!B119+'N EERR PIEDEM'!B119+'N EERR TERRA'!B119+'N EERR UCAFE'!B119+'N EERR BARINAS'!B119+'N EERR LOS NA'!B119</f>
        <v>0</v>
      </c>
      <c r="C119" s="131">
        <f>+'N EERR RODEO'!C119+'N EERR PIEDEM'!C119+'N EERR TERRA'!C119+'N EERR UCAFE'!C119+'N EERR BARINAS'!C119+'N EERR LOS NA'!C119</f>
        <v>0</v>
      </c>
      <c r="D119" s="131">
        <f>+'N EERR RODEO'!D119+'N EERR PIEDEM'!D119+'N EERR TERRA'!D119+'N EERR UCAFE'!D119+'N EERR BARINAS'!D119+'N EERR LOS NA'!D119</f>
        <v>0</v>
      </c>
      <c r="E119" s="131">
        <f>+'N EERR RODEO'!E119+'N EERR PIEDEM'!E119+'N EERR TERRA'!E119+'N EERR UCAFE'!E119+'N EERR BARINAS'!E119+'N EERR LOS NA'!E119</f>
        <v>0</v>
      </c>
      <c r="F119" s="131">
        <f>+'N EERR RODEO'!F119+'N EERR PIEDEM'!F119+'N EERR TERRA'!F119+'N EERR UCAFE'!F119+'N EERR BARINAS'!F119+'N EERR LOS NA'!F119</f>
        <v>0</v>
      </c>
      <c r="G119" s="131">
        <f>+'N EERR RODEO'!G119+'N EERR PIEDEM'!G119+'N EERR TERRA'!G119+'N EERR UCAFE'!G119+'N EERR BARINAS'!G119+'N EERR LOS NA'!G119</f>
        <v>0</v>
      </c>
      <c r="H119" s="131">
        <f>+'N EERR RODEO'!H119+'N EERR PIEDEM'!H119+'N EERR TERRA'!H119+'N EERR UCAFE'!H119+'N EERR BARINAS'!H119+'N EERR LOS NA'!H119</f>
        <v>0</v>
      </c>
      <c r="I119" s="131">
        <f>+'N EERR RODEO'!I119+'N EERR PIEDEM'!I119+'N EERR TERRA'!I119+'N EERR UCAFE'!I119+'N EERR BARINAS'!I119+'N EERR LOS NA'!I119</f>
        <v>0</v>
      </c>
      <c r="J119" s="131">
        <f>+'N EERR RODEO'!J119+'N EERR PIEDEM'!J119+'N EERR TERRA'!J119+'N EERR UCAFE'!J119+'N EERR BARINAS'!J119+'N EERR LOS NA'!J119</f>
        <v>0</v>
      </c>
      <c r="K119" s="131">
        <f>+'N EERR RODEO'!K119+'N EERR PIEDEM'!K119+'N EERR TERRA'!K119+'N EERR UCAFE'!K119+'N EERR BARINAS'!K119+'N EERR LOS NA'!K119</f>
        <v>0</v>
      </c>
      <c r="L119" s="131">
        <f>+'N EERR RODEO'!L119+'N EERR PIEDEM'!L119+'N EERR TERRA'!L119+'N EERR UCAFE'!L119+'N EERR BARINAS'!L119+'N EERR LOS NA'!L119</f>
        <v>0</v>
      </c>
      <c r="M119" s="131">
        <f>+'N EERR RODEO'!M119+'N EERR PIEDEM'!M119+'N EERR TERRA'!M119+'N EERR UCAFE'!M119+'N EERR BARINAS'!M119+'N EERR LOS NA'!M119</f>
        <v>0</v>
      </c>
      <c r="N119" s="131">
        <f>+'N EERR RODEO'!N119+'N EERR PIEDEM'!N119+'N EERR TERRA'!N119+'N EERR UCAFE'!N119+'N EERR BARINAS'!N119+'N EERR LOS NA'!N119</f>
        <v>0</v>
      </c>
      <c r="O119" s="194">
        <f t="shared" si="25"/>
        <v>0</v>
      </c>
    </row>
    <row r="120" spans="1:15" outlineLevel="1" x14ac:dyDescent="0.3">
      <c r="A120" s="203" t="s">
        <v>308</v>
      </c>
      <c r="B120" s="131">
        <f>+'N EERR RODEO'!B120+'N EERR PIEDEM'!B120+'N EERR TERRA'!B120+'N EERR UCAFE'!B120+'N EERR BARINAS'!B120+'N EERR LOS NA'!B120</f>
        <v>0</v>
      </c>
      <c r="C120" s="131">
        <f>+'N EERR RODEO'!C120+'N EERR PIEDEM'!C120+'N EERR TERRA'!C120+'N EERR UCAFE'!C120+'N EERR BARINAS'!C120+'N EERR LOS NA'!C120</f>
        <v>0</v>
      </c>
      <c r="D120" s="131">
        <f>+'N EERR RODEO'!D120+'N EERR PIEDEM'!D120+'N EERR TERRA'!D120+'N EERR UCAFE'!D120+'N EERR BARINAS'!D120+'N EERR LOS NA'!D120</f>
        <v>0</v>
      </c>
      <c r="E120" s="131">
        <f>+'N EERR RODEO'!E120+'N EERR PIEDEM'!E120+'N EERR TERRA'!E120+'N EERR UCAFE'!E120+'N EERR BARINAS'!E120+'N EERR LOS NA'!E120</f>
        <v>0</v>
      </c>
      <c r="F120" s="131">
        <f>+'N EERR RODEO'!F120+'N EERR PIEDEM'!F120+'N EERR TERRA'!F120+'N EERR UCAFE'!F120+'N EERR BARINAS'!F120+'N EERR LOS NA'!F120</f>
        <v>0</v>
      </c>
      <c r="G120" s="131">
        <f>+'N EERR RODEO'!G120+'N EERR PIEDEM'!G120+'N EERR TERRA'!G120+'N EERR UCAFE'!G120+'N EERR BARINAS'!G120+'N EERR LOS NA'!G120</f>
        <v>0</v>
      </c>
      <c r="H120" s="131">
        <f>+'N EERR RODEO'!H120+'N EERR PIEDEM'!H120+'N EERR TERRA'!H120+'N EERR UCAFE'!H120+'N EERR BARINAS'!H120+'N EERR LOS NA'!H120</f>
        <v>0</v>
      </c>
      <c r="I120" s="131">
        <f>+'N EERR RODEO'!I120+'N EERR PIEDEM'!I120+'N EERR TERRA'!I120+'N EERR UCAFE'!I120+'N EERR BARINAS'!I120+'N EERR LOS NA'!I120</f>
        <v>0</v>
      </c>
      <c r="J120" s="131">
        <f>+'N EERR RODEO'!J120+'N EERR PIEDEM'!J120+'N EERR TERRA'!J120+'N EERR UCAFE'!J120+'N EERR BARINAS'!J120+'N EERR LOS NA'!J120</f>
        <v>0</v>
      </c>
      <c r="K120" s="131">
        <f>+'N EERR RODEO'!K120+'N EERR PIEDEM'!K120+'N EERR TERRA'!K120+'N EERR UCAFE'!K120+'N EERR BARINAS'!K120+'N EERR LOS NA'!K120</f>
        <v>0</v>
      </c>
      <c r="L120" s="131">
        <f>+'N EERR RODEO'!L120+'N EERR PIEDEM'!L120+'N EERR TERRA'!L120+'N EERR UCAFE'!L120+'N EERR BARINAS'!L120+'N EERR LOS NA'!L120</f>
        <v>0</v>
      </c>
      <c r="M120" s="131">
        <f>+'N EERR RODEO'!M120+'N EERR PIEDEM'!M120+'N EERR TERRA'!M120+'N EERR UCAFE'!M120+'N EERR BARINAS'!M120+'N EERR LOS NA'!M120</f>
        <v>0</v>
      </c>
      <c r="N120" s="131">
        <f>+'N EERR RODEO'!N120+'N EERR PIEDEM'!N120+'N EERR TERRA'!N120+'N EERR UCAFE'!N120+'N EERR BARINAS'!N120+'N EERR LOS NA'!N120</f>
        <v>0</v>
      </c>
      <c r="O120" s="194">
        <f t="shared" si="25"/>
        <v>0</v>
      </c>
    </row>
    <row r="121" spans="1:15" outlineLevel="1" x14ac:dyDescent="0.3">
      <c r="A121" s="203" t="s">
        <v>309</v>
      </c>
      <c r="B121" s="131">
        <f>+'N EERR RODEO'!B121+'N EERR PIEDEM'!B121+'N EERR TERRA'!B121+'N EERR UCAFE'!B121+'N EERR BARINAS'!B121+'N EERR LOS NA'!B121</f>
        <v>0</v>
      </c>
      <c r="C121" s="131">
        <f>+'N EERR RODEO'!C121+'N EERR PIEDEM'!C121+'N EERR TERRA'!C121+'N EERR UCAFE'!C121+'N EERR BARINAS'!C121+'N EERR LOS NA'!C121</f>
        <v>0.47254272436075478</v>
      </c>
      <c r="D121" s="131">
        <f>+'N EERR RODEO'!D121+'N EERR PIEDEM'!D121+'N EERR TERRA'!D121+'N EERR UCAFE'!D121+'N EERR BARINAS'!D121+'N EERR LOS NA'!D121</f>
        <v>0</v>
      </c>
      <c r="E121" s="131">
        <f>+'N EERR RODEO'!E121+'N EERR PIEDEM'!E121+'N EERR TERRA'!E121+'N EERR UCAFE'!E121+'N EERR BARINAS'!E121+'N EERR LOS NA'!E121</f>
        <v>0</v>
      </c>
      <c r="F121" s="131">
        <f>+'N EERR RODEO'!F121+'N EERR PIEDEM'!F121+'N EERR TERRA'!F121+'N EERR UCAFE'!F121+'N EERR BARINAS'!F121+'N EERR LOS NA'!F121</f>
        <v>0</v>
      </c>
      <c r="G121" s="131">
        <f>+'N EERR RODEO'!G121+'N EERR PIEDEM'!G121+'N EERR TERRA'!G121+'N EERR UCAFE'!G121+'N EERR BARINAS'!G121+'N EERR LOS NA'!G121</f>
        <v>0</v>
      </c>
      <c r="H121" s="131">
        <f>+'N EERR RODEO'!H121+'N EERR PIEDEM'!H121+'N EERR TERRA'!H121+'N EERR UCAFE'!H121+'N EERR BARINAS'!H121+'N EERR LOS NA'!H121</f>
        <v>0</v>
      </c>
      <c r="I121" s="131">
        <f>+'N EERR RODEO'!I121+'N EERR PIEDEM'!I121+'N EERR TERRA'!I121+'N EERR UCAFE'!I121+'N EERR BARINAS'!I121+'N EERR LOS NA'!I121</f>
        <v>0</v>
      </c>
      <c r="J121" s="131">
        <f>+'N EERR RODEO'!J121+'N EERR PIEDEM'!J121+'N EERR TERRA'!J121+'N EERR UCAFE'!J121+'N EERR BARINAS'!J121+'N EERR LOS NA'!J121</f>
        <v>0</v>
      </c>
      <c r="K121" s="131">
        <f>+'N EERR RODEO'!K121+'N EERR PIEDEM'!K121+'N EERR TERRA'!K121+'N EERR UCAFE'!K121+'N EERR BARINAS'!K121+'N EERR LOS NA'!K121</f>
        <v>0</v>
      </c>
      <c r="L121" s="131">
        <f>+'N EERR RODEO'!L121+'N EERR PIEDEM'!L121+'N EERR TERRA'!L121+'N EERR UCAFE'!L121+'N EERR BARINAS'!L121+'N EERR LOS NA'!L121</f>
        <v>0</v>
      </c>
      <c r="M121" s="131">
        <f>+'N EERR RODEO'!M121+'N EERR PIEDEM'!M121+'N EERR TERRA'!M121+'N EERR UCAFE'!M121+'N EERR BARINAS'!M121+'N EERR LOS NA'!M121</f>
        <v>0</v>
      </c>
      <c r="N121" s="131">
        <f>+'N EERR RODEO'!N121+'N EERR PIEDEM'!N121+'N EERR TERRA'!N121+'N EERR UCAFE'!N121+'N EERR BARINAS'!N121+'N EERR LOS NA'!N121</f>
        <v>0</v>
      </c>
      <c r="O121" s="194">
        <f t="shared" si="25"/>
        <v>0.47254272436075478</v>
      </c>
    </row>
    <row r="122" spans="1:15" outlineLevel="1" x14ac:dyDescent="0.3">
      <c r="A122" s="203" t="s">
        <v>310</v>
      </c>
      <c r="B122" s="131">
        <f>+'N EERR RODEO'!B122+'N EERR PIEDEM'!B122+'N EERR TERRA'!B122+'N EERR UCAFE'!B122+'N EERR BARINAS'!B122+'N EERR LOS NA'!B122</f>
        <v>0</v>
      </c>
      <c r="C122" s="131">
        <f>+'N EERR RODEO'!C122+'N EERR PIEDEM'!C122+'N EERR TERRA'!C122+'N EERR UCAFE'!C122+'N EERR BARINAS'!C122+'N EERR LOS NA'!C122</f>
        <v>0</v>
      </c>
      <c r="D122" s="131">
        <f>+'N EERR RODEO'!D122+'N EERR PIEDEM'!D122+'N EERR TERRA'!D122+'N EERR UCAFE'!D122+'N EERR BARINAS'!D122+'N EERR LOS NA'!D122</f>
        <v>0</v>
      </c>
      <c r="E122" s="131">
        <f>+'N EERR RODEO'!E122+'N EERR PIEDEM'!E122+'N EERR TERRA'!E122+'N EERR UCAFE'!E122+'N EERR BARINAS'!E122+'N EERR LOS NA'!E122</f>
        <v>0</v>
      </c>
      <c r="F122" s="131">
        <f>+'N EERR RODEO'!F122+'N EERR PIEDEM'!F122+'N EERR TERRA'!F122+'N EERR UCAFE'!F122+'N EERR BARINAS'!F122+'N EERR LOS NA'!F122</f>
        <v>0</v>
      </c>
      <c r="G122" s="131">
        <f>+'N EERR RODEO'!G122+'N EERR PIEDEM'!G122+'N EERR TERRA'!G122+'N EERR UCAFE'!G122+'N EERR BARINAS'!G122+'N EERR LOS NA'!G122</f>
        <v>0</v>
      </c>
      <c r="H122" s="131">
        <f>+'N EERR RODEO'!H122+'N EERR PIEDEM'!H122+'N EERR TERRA'!H122+'N EERR UCAFE'!H122+'N EERR BARINAS'!H122+'N EERR LOS NA'!H122</f>
        <v>0</v>
      </c>
      <c r="I122" s="131">
        <f>+'N EERR RODEO'!I122+'N EERR PIEDEM'!I122+'N EERR TERRA'!I122+'N EERR UCAFE'!I122+'N EERR BARINAS'!I122+'N EERR LOS NA'!I122</f>
        <v>0</v>
      </c>
      <c r="J122" s="131">
        <f>+'N EERR RODEO'!J122+'N EERR PIEDEM'!J122+'N EERR TERRA'!J122+'N EERR UCAFE'!J122+'N EERR BARINAS'!J122+'N EERR LOS NA'!J122</f>
        <v>0</v>
      </c>
      <c r="K122" s="131">
        <f>+'N EERR RODEO'!K122+'N EERR PIEDEM'!K122+'N EERR TERRA'!K122+'N EERR UCAFE'!K122+'N EERR BARINAS'!K122+'N EERR LOS NA'!K122</f>
        <v>0</v>
      </c>
      <c r="L122" s="131">
        <f>+'N EERR RODEO'!L122+'N EERR PIEDEM'!L122+'N EERR TERRA'!L122+'N EERR UCAFE'!L122+'N EERR BARINAS'!L122+'N EERR LOS NA'!L122</f>
        <v>0</v>
      </c>
      <c r="M122" s="131">
        <f>+'N EERR RODEO'!M122+'N EERR PIEDEM'!M122+'N EERR TERRA'!M122+'N EERR UCAFE'!M122+'N EERR BARINAS'!M122+'N EERR LOS NA'!M122</f>
        <v>0</v>
      </c>
      <c r="N122" s="131">
        <f>+'N EERR RODEO'!N122+'N EERR PIEDEM'!N122+'N EERR TERRA'!N122+'N EERR UCAFE'!N122+'N EERR BARINAS'!N122+'N EERR LOS NA'!N122</f>
        <v>0</v>
      </c>
      <c r="O122" s="194">
        <f t="shared" si="25"/>
        <v>0</v>
      </c>
    </row>
    <row r="123" spans="1:15" outlineLevel="1" x14ac:dyDescent="0.3">
      <c r="A123" s="203" t="s">
        <v>311</v>
      </c>
      <c r="B123" s="131">
        <f>+'N EERR RODEO'!B123+'N EERR PIEDEM'!B123+'N EERR TERRA'!B123+'N EERR UCAFE'!B123+'N EERR BARINAS'!B123+'N EERR LOS NA'!B123</f>
        <v>0</v>
      </c>
      <c r="C123" s="131">
        <f>+'N EERR RODEO'!C123+'N EERR PIEDEM'!C123+'N EERR TERRA'!C123+'N EERR UCAFE'!C123+'N EERR BARINAS'!C123+'N EERR LOS NA'!C123</f>
        <v>0</v>
      </c>
      <c r="D123" s="131">
        <f>+'N EERR RODEO'!D123+'N EERR PIEDEM'!D123+'N EERR TERRA'!D123+'N EERR UCAFE'!D123+'N EERR BARINAS'!D123+'N EERR LOS NA'!D123</f>
        <v>0</v>
      </c>
      <c r="E123" s="131">
        <f>+'N EERR RODEO'!E123+'N EERR PIEDEM'!E123+'N EERR TERRA'!E123+'N EERR UCAFE'!E123+'N EERR BARINAS'!E123+'N EERR LOS NA'!E123</f>
        <v>0</v>
      </c>
      <c r="F123" s="131">
        <f>+'N EERR RODEO'!F123+'N EERR PIEDEM'!F123+'N EERR TERRA'!F123+'N EERR UCAFE'!F123+'N EERR BARINAS'!F123+'N EERR LOS NA'!F123</f>
        <v>0</v>
      </c>
      <c r="G123" s="131">
        <f>+'N EERR RODEO'!G123+'N EERR PIEDEM'!G123+'N EERR TERRA'!G123+'N EERR UCAFE'!G123+'N EERR BARINAS'!G123+'N EERR LOS NA'!G123</f>
        <v>0</v>
      </c>
      <c r="H123" s="131">
        <f>+'N EERR RODEO'!H123+'N EERR PIEDEM'!H123+'N EERR TERRA'!H123+'N EERR UCAFE'!H123+'N EERR BARINAS'!H123+'N EERR LOS NA'!H123</f>
        <v>0</v>
      </c>
      <c r="I123" s="131">
        <f>+'N EERR RODEO'!I123+'N EERR PIEDEM'!I123+'N EERR TERRA'!I123+'N EERR UCAFE'!I123+'N EERR BARINAS'!I123+'N EERR LOS NA'!I123</f>
        <v>0</v>
      </c>
      <c r="J123" s="131">
        <f>+'N EERR RODEO'!J123+'N EERR PIEDEM'!J123+'N EERR TERRA'!J123+'N EERR UCAFE'!J123+'N EERR BARINAS'!J123+'N EERR LOS NA'!J123</f>
        <v>0</v>
      </c>
      <c r="K123" s="131">
        <f>+'N EERR RODEO'!K123+'N EERR PIEDEM'!K123+'N EERR TERRA'!K123+'N EERR UCAFE'!K123+'N EERR BARINAS'!K123+'N EERR LOS NA'!K123</f>
        <v>0</v>
      </c>
      <c r="L123" s="131">
        <f>+'N EERR RODEO'!L123+'N EERR PIEDEM'!L123+'N EERR TERRA'!L123+'N EERR UCAFE'!L123+'N EERR BARINAS'!L123+'N EERR LOS NA'!L123</f>
        <v>0</v>
      </c>
      <c r="M123" s="131">
        <f>+'N EERR RODEO'!M123+'N EERR PIEDEM'!M123+'N EERR TERRA'!M123+'N EERR UCAFE'!M123+'N EERR BARINAS'!M123+'N EERR LOS NA'!M123</f>
        <v>0</v>
      </c>
      <c r="N123" s="131">
        <f>+'N EERR RODEO'!N123+'N EERR PIEDEM'!N123+'N EERR TERRA'!N123+'N EERR UCAFE'!N123+'N EERR BARINAS'!N123+'N EERR LOS NA'!N123</f>
        <v>0</v>
      </c>
      <c r="O123" s="194">
        <f t="shared" si="25"/>
        <v>0</v>
      </c>
    </row>
    <row r="124" spans="1:15" outlineLevel="1" x14ac:dyDescent="0.3">
      <c r="A124" s="203" t="s">
        <v>312</v>
      </c>
      <c r="B124" s="131">
        <f>+'N EERR RODEO'!B124+'N EERR PIEDEM'!B124+'N EERR TERRA'!B124+'N EERR UCAFE'!B124+'N EERR BARINAS'!B124+'N EERR LOS NA'!B124</f>
        <v>0</v>
      </c>
      <c r="C124" s="131">
        <f>+'N EERR RODEO'!C124+'N EERR PIEDEM'!C124+'N EERR TERRA'!C124+'N EERR UCAFE'!C124+'N EERR BARINAS'!C124+'N EERR LOS NA'!C124</f>
        <v>0</v>
      </c>
      <c r="D124" s="131">
        <f>+'N EERR RODEO'!D124+'N EERR PIEDEM'!D124+'N EERR TERRA'!D124+'N EERR UCAFE'!D124+'N EERR BARINAS'!D124+'N EERR LOS NA'!D124</f>
        <v>0</v>
      </c>
      <c r="E124" s="131">
        <f>+'N EERR RODEO'!E124+'N EERR PIEDEM'!E124+'N EERR TERRA'!E124+'N EERR UCAFE'!E124+'N EERR BARINAS'!E124+'N EERR LOS NA'!E124</f>
        <v>0</v>
      </c>
      <c r="F124" s="131">
        <f>+'N EERR RODEO'!F124+'N EERR PIEDEM'!F124+'N EERR TERRA'!F124+'N EERR UCAFE'!F124+'N EERR BARINAS'!F124+'N EERR LOS NA'!F124</f>
        <v>0</v>
      </c>
      <c r="G124" s="131">
        <f>+'N EERR RODEO'!G124+'N EERR PIEDEM'!G124+'N EERR TERRA'!G124+'N EERR UCAFE'!G124+'N EERR BARINAS'!G124+'N EERR LOS NA'!G124</f>
        <v>0</v>
      </c>
      <c r="H124" s="131">
        <f>+'N EERR RODEO'!H124+'N EERR PIEDEM'!H124+'N EERR TERRA'!H124+'N EERR UCAFE'!H124+'N EERR BARINAS'!H124+'N EERR LOS NA'!H124</f>
        <v>0</v>
      </c>
      <c r="I124" s="131">
        <f>+'N EERR RODEO'!I124+'N EERR PIEDEM'!I124+'N EERR TERRA'!I124+'N EERR UCAFE'!I124+'N EERR BARINAS'!I124+'N EERR LOS NA'!I124</f>
        <v>0</v>
      </c>
      <c r="J124" s="131">
        <f>+'N EERR RODEO'!J124+'N EERR PIEDEM'!J124+'N EERR TERRA'!J124+'N EERR UCAFE'!J124+'N EERR BARINAS'!J124+'N EERR LOS NA'!J124</f>
        <v>0</v>
      </c>
      <c r="K124" s="131">
        <f>+'N EERR RODEO'!K124+'N EERR PIEDEM'!K124+'N EERR TERRA'!K124+'N EERR UCAFE'!K124+'N EERR BARINAS'!K124+'N EERR LOS NA'!K124</f>
        <v>0</v>
      </c>
      <c r="L124" s="131">
        <f>+'N EERR RODEO'!L124+'N EERR PIEDEM'!L124+'N EERR TERRA'!L124+'N EERR UCAFE'!L124+'N EERR BARINAS'!L124+'N EERR LOS NA'!L124</f>
        <v>0</v>
      </c>
      <c r="M124" s="131">
        <f>+'N EERR RODEO'!M124+'N EERR PIEDEM'!M124+'N EERR TERRA'!M124+'N EERR UCAFE'!M124+'N EERR BARINAS'!M124+'N EERR LOS NA'!M124</f>
        <v>0</v>
      </c>
      <c r="N124" s="131">
        <f>+'N EERR RODEO'!N124+'N EERR PIEDEM'!N124+'N EERR TERRA'!N124+'N EERR UCAFE'!N124+'N EERR BARINAS'!N124+'N EERR LOS NA'!N124</f>
        <v>0</v>
      </c>
      <c r="O124" s="194">
        <f t="shared" si="25"/>
        <v>0</v>
      </c>
    </row>
    <row r="125" spans="1:15" outlineLevel="1" x14ac:dyDescent="0.3">
      <c r="A125" s="203" t="s">
        <v>313</v>
      </c>
      <c r="B125" s="131">
        <f>+'N EERR RODEO'!B125+'N EERR PIEDEM'!B125+'N EERR TERRA'!B125+'N EERR UCAFE'!B125+'N EERR BARINAS'!B125+'N EERR LOS NA'!B125</f>
        <v>0</v>
      </c>
      <c r="C125" s="131">
        <f>+'N EERR RODEO'!C125+'N EERR PIEDEM'!C125+'N EERR TERRA'!C125+'N EERR UCAFE'!C125+'N EERR BARINAS'!C125+'N EERR LOS NA'!C125</f>
        <v>3.4010640819122746</v>
      </c>
      <c r="D125" s="131">
        <f>+'N EERR RODEO'!D125+'N EERR PIEDEM'!D125+'N EERR TERRA'!D125+'N EERR UCAFE'!D125+'N EERR BARINAS'!D125+'N EERR LOS NA'!D125</f>
        <v>2.2777538965198207</v>
      </c>
      <c r="E125" s="131">
        <f>+'N EERR RODEO'!E125+'N EERR PIEDEM'!E125+'N EERR TERRA'!E125+'N EERR UCAFE'!E125+'N EERR BARINAS'!E125+'N EERR LOS NA'!E125</f>
        <v>1.9810445701125492</v>
      </c>
      <c r="F125" s="131">
        <f>+'N EERR RODEO'!F125+'N EERR PIEDEM'!F125+'N EERR TERRA'!F125+'N EERR UCAFE'!F125+'N EERR BARINAS'!F125+'N EERR LOS NA'!F125</f>
        <v>2.3642556636823664</v>
      </c>
      <c r="G125" s="131">
        <f>+'N EERR RODEO'!G125+'N EERR PIEDEM'!G125+'N EERR TERRA'!G125+'N EERR UCAFE'!G125+'N EERR BARINAS'!G125+'N EERR LOS NA'!G125</f>
        <v>1.9463568169854362</v>
      </c>
      <c r="H125" s="131">
        <f>+'N EERR RODEO'!H125+'N EERR PIEDEM'!H125+'N EERR TERRA'!H125+'N EERR UCAFE'!H125+'N EERR BARINAS'!H125+'N EERR LOS NA'!H125</f>
        <v>1.6957419978633923</v>
      </c>
      <c r="I125" s="131">
        <f>+'N EERR RODEO'!I125+'N EERR PIEDEM'!I125+'N EERR TERRA'!I125+'N EERR UCAFE'!I125+'N EERR BARINAS'!I125+'N EERR LOS NA'!I125</f>
        <v>0</v>
      </c>
      <c r="J125" s="131">
        <f>+'N EERR RODEO'!J125+'N EERR PIEDEM'!J125+'N EERR TERRA'!J125+'N EERR UCAFE'!J125+'N EERR BARINAS'!J125+'N EERR LOS NA'!J125</f>
        <v>0</v>
      </c>
      <c r="K125" s="131">
        <f>+'N EERR RODEO'!K125+'N EERR PIEDEM'!K125+'N EERR TERRA'!K125+'N EERR UCAFE'!K125+'N EERR BARINAS'!K125+'N EERR LOS NA'!K125</f>
        <v>0</v>
      </c>
      <c r="L125" s="131">
        <f>+'N EERR RODEO'!L125+'N EERR PIEDEM'!L125+'N EERR TERRA'!L125+'N EERR UCAFE'!L125+'N EERR BARINAS'!L125+'N EERR LOS NA'!L125</f>
        <v>0</v>
      </c>
      <c r="M125" s="131">
        <f>+'N EERR RODEO'!M125+'N EERR PIEDEM'!M125+'N EERR TERRA'!M125+'N EERR UCAFE'!M125+'N EERR BARINAS'!M125+'N EERR LOS NA'!M125</f>
        <v>0</v>
      </c>
      <c r="N125" s="131">
        <f>+'N EERR RODEO'!N125+'N EERR PIEDEM'!N125+'N EERR TERRA'!N125+'N EERR UCAFE'!N125+'N EERR BARINAS'!N125+'N EERR LOS NA'!N125</f>
        <v>0</v>
      </c>
      <c r="O125" s="194">
        <f t="shared" si="25"/>
        <v>13.666217027075838</v>
      </c>
    </row>
    <row r="126" spans="1:15" outlineLevel="1" x14ac:dyDescent="0.3">
      <c r="A126" s="203" t="s">
        <v>314</v>
      </c>
      <c r="B126" s="131">
        <f>+'N EERR RODEO'!B126+'N EERR PIEDEM'!B126+'N EERR TERRA'!B126+'N EERR UCAFE'!B126+'N EERR BARINAS'!B126+'N EERR LOS NA'!B126</f>
        <v>0</v>
      </c>
      <c r="C126" s="131">
        <f>+'N EERR RODEO'!C126+'N EERR PIEDEM'!C126+'N EERR TERRA'!C126+'N EERR UCAFE'!C126+'N EERR BARINAS'!C126+'N EERR LOS NA'!C126</f>
        <v>1.3678868336758692</v>
      </c>
      <c r="D126" s="131">
        <f>+'N EERR RODEO'!D126+'N EERR PIEDEM'!D126+'N EERR TERRA'!D126+'N EERR UCAFE'!D126+'N EERR BARINAS'!D126+'N EERR LOS NA'!D126</f>
        <v>0.89985339121770691</v>
      </c>
      <c r="E126" s="131">
        <f>+'N EERR RODEO'!E126+'N EERR PIEDEM'!E126+'N EERR TERRA'!E126+'N EERR UCAFE'!E126+'N EERR BARINAS'!E126+'N EERR LOS NA'!E126</f>
        <v>0.79664781645095406</v>
      </c>
      <c r="F126" s="131">
        <f>+'N EERR RODEO'!F126+'N EERR PIEDEM'!F126+'N EERR TERRA'!F126+'N EERR UCAFE'!F126+'N EERR BARINAS'!F126+'N EERR LOS NA'!F126</f>
        <v>0.95019135850525493</v>
      </c>
      <c r="G126" s="131">
        <f>+'N EERR RODEO'!G126+'N EERR PIEDEM'!G126+'N EERR TERRA'!G126+'N EERR UCAFE'!G126+'N EERR BARINAS'!G126+'N EERR LOS NA'!G126</f>
        <v>0.77854272679417436</v>
      </c>
      <c r="H126" s="131">
        <f>+'N EERR RODEO'!H126+'N EERR PIEDEM'!H126+'N EERR TERRA'!H126+'N EERR UCAFE'!H126+'N EERR BARINAS'!H126+'N EERR LOS NA'!H126</f>
        <v>0.68466578317489069</v>
      </c>
      <c r="I126" s="131">
        <f>+'N EERR RODEO'!I126+'N EERR PIEDEM'!I126+'N EERR TERRA'!I126+'N EERR UCAFE'!I126+'N EERR BARINAS'!I126+'N EERR LOS NA'!I126</f>
        <v>0</v>
      </c>
      <c r="J126" s="131">
        <f>+'N EERR RODEO'!J126+'N EERR PIEDEM'!J126+'N EERR TERRA'!J126+'N EERR UCAFE'!J126+'N EERR BARINAS'!J126+'N EERR LOS NA'!J126</f>
        <v>0</v>
      </c>
      <c r="K126" s="131">
        <f>+'N EERR RODEO'!K126+'N EERR PIEDEM'!K126+'N EERR TERRA'!K126+'N EERR UCAFE'!K126+'N EERR BARINAS'!K126+'N EERR LOS NA'!K126</f>
        <v>0</v>
      </c>
      <c r="L126" s="131">
        <f>+'N EERR RODEO'!L126+'N EERR PIEDEM'!L126+'N EERR TERRA'!L126+'N EERR UCAFE'!L126+'N EERR BARINAS'!L126+'N EERR LOS NA'!L126</f>
        <v>0</v>
      </c>
      <c r="M126" s="131">
        <f>+'N EERR RODEO'!M126+'N EERR PIEDEM'!M126+'N EERR TERRA'!M126+'N EERR UCAFE'!M126+'N EERR BARINAS'!M126+'N EERR LOS NA'!M126</f>
        <v>0</v>
      </c>
      <c r="N126" s="131">
        <f>+'N EERR RODEO'!N126+'N EERR PIEDEM'!N126+'N EERR TERRA'!N126+'N EERR UCAFE'!N126+'N EERR BARINAS'!N126+'N EERR LOS NA'!N126</f>
        <v>0</v>
      </c>
      <c r="O126" s="194">
        <f t="shared" si="25"/>
        <v>5.4777879098188498</v>
      </c>
    </row>
    <row r="127" spans="1:15" outlineLevel="1" x14ac:dyDescent="0.3">
      <c r="A127" s="203" t="s">
        <v>315</v>
      </c>
      <c r="B127" s="131">
        <f>+'N EERR RODEO'!B127+'N EERR PIEDEM'!B127+'N EERR TERRA'!B127+'N EERR UCAFE'!B127+'N EERR BARINAS'!B127+'N EERR LOS NA'!B127</f>
        <v>0</v>
      </c>
      <c r="C127" s="131">
        <f>+'N EERR RODEO'!C127+'N EERR PIEDEM'!C127+'N EERR TERRA'!C127+'N EERR UCAFE'!C127+'N EERR BARINAS'!C127+'N EERR LOS NA'!C127</f>
        <v>9.4446368197892969</v>
      </c>
      <c r="D127" s="131">
        <f>+'N EERR RODEO'!D127+'N EERR PIEDEM'!D127+'N EERR TERRA'!D127+'N EERR UCAFE'!D127+'N EERR BARINAS'!D127+'N EERR LOS NA'!D127</f>
        <v>8.1900718810049113</v>
      </c>
      <c r="E127" s="131">
        <f>+'N EERR RODEO'!E127+'N EERR PIEDEM'!E127+'N EERR TERRA'!E127+'N EERR UCAFE'!E127+'N EERR BARINAS'!E127+'N EERR LOS NA'!E127</f>
        <v>8.1004277973641248</v>
      </c>
      <c r="F127" s="131">
        <f>+'N EERR RODEO'!F127+'N EERR PIEDEM'!F127+'N EERR TERRA'!F127+'N EERR UCAFE'!F127+'N EERR BARINAS'!F127+'N EERR LOS NA'!F127</f>
        <v>7.5790854028804997</v>
      </c>
      <c r="G127" s="131">
        <f>+'N EERR RODEO'!G127+'N EERR PIEDEM'!G127+'N EERR TERRA'!G127+'N EERR UCAFE'!G127+'N EERR BARINAS'!G127+'N EERR LOS NA'!G127</f>
        <v>8.3197212961338245</v>
      </c>
      <c r="H127" s="131">
        <f>+'N EERR RODEO'!H127+'N EERR PIEDEM'!H127+'N EERR TERRA'!H127+'N EERR UCAFE'!H127+'N EERR BARINAS'!H127+'N EERR LOS NA'!H127</f>
        <v>7.8736565065112423</v>
      </c>
      <c r="I127" s="131">
        <f>+'N EERR RODEO'!I127+'N EERR PIEDEM'!I127+'N EERR TERRA'!I127+'N EERR UCAFE'!I127+'N EERR BARINAS'!I127+'N EERR LOS NA'!I127</f>
        <v>0</v>
      </c>
      <c r="J127" s="131">
        <f>+'N EERR RODEO'!J127+'N EERR PIEDEM'!J127+'N EERR TERRA'!J127+'N EERR UCAFE'!J127+'N EERR BARINAS'!J127+'N EERR LOS NA'!J127</f>
        <v>0</v>
      </c>
      <c r="K127" s="131">
        <f>+'N EERR RODEO'!K127+'N EERR PIEDEM'!K127+'N EERR TERRA'!K127+'N EERR UCAFE'!K127+'N EERR BARINAS'!K127+'N EERR LOS NA'!K127</f>
        <v>0</v>
      </c>
      <c r="L127" s="131">
        <f>+'N EERR RODEO'!L127+'N EERR PIEDEM'!L127+'N EERR TERRA'!L127+'N EERR UCAFE'!L127+'N EERR BARINAS'!L127+'N EERR LOS NA'!L127</f>
        <v>0</v>
      </c>
      <c r="M127" s="131">
        <f>+'N EERR RODEO'!M127+'N EERR PIEDEM'!M127+'N EERR TERRA'!M127+'N EERR UCAFE'!M127+'N EERR BARINAS'!M127+'N EERR LOS NA'!M127</f>
        <v>0</v>
      </c>
      <c r="N127" s="131">
        <f>+'N EERR RODEO'!N127+'N EERR PIEDEM'!N127+'N EERR TERRA'!N127+'N EERR UCAFE'!N127+'N EERR BARINAS'!N127+'N EERR LOS NA'!N127</f>
        <v>0</v>
      </c>
      <c r="O127" s="194">
        <f t="shared" si="25"/>
        <v>49.507599703683894</v>
      </c>
    </row>
    <row r="128" spans="1:15" outlineLevel="1" x14ac:dyDescent="0.3">
      <c r="A128" s="203" t="s">
        <v>316</v>
      </c>
      <c r="B128" s="131">
        <f>+'N EERR RODEO'!B128+'N EERR PIEDEM'!B128+'N EERR TERRA'!B128+'N EERR UCAFE'!B128+'N EERR BARINAS'!B128+'N EERR LOS NA'!B128</f>
        <v>0</v>
      </c>
      <c r="C128" s="131">
        <f>+'N EERR RODEO'!C128+'N EERR PIEDEM'!C128+'N EERR TERRA'!C128+'N EERR UCAFE'!C128+'N EERR BARINAS'!C128+'N EERR LOS NA'!C128</f>
        <v>18.727614286507809</v>
      </c>
      <c r="D128" s="131">
        <f>+'N EERR RODEO'!D128+'N EERR PIEDEM'!D128+'N EERR TERRA'!D128+'N EERR UCAFE'!D128+'N EERR BARINAS'!D128+'N EERR LOS NA'!D128</f>
        <v>0</v>
      </c>
      <c r="E128" s="131">
        <f>+'N EERR RODEO'!E128+'N EERR PIEDEM'!E128+'N EERR TERRA'!E128+'N EERR UCAFE'!E128+'N EERR BARINAS'!E128+'N EERR LOS NA'!E128</f>
        <v>0</v>
      </c>
      <c r="F128" s="131">
        <f>+'N EERR RODEO'!F128+'N EERR PIEDEM'!F128+'N EERR TERRA'!F128+'N EERR UCAFE'!F128+'N EERR BARINAS'!F128+'N EERR LOS NA'!F128</f>
        <v>20.971546282600229</v>
      </c>
      <c r="G128" s="131">
        <f>+'N EERR RODEO'!G128+'N EERR PIEDEM'!G128+'N EERR TERRA'!G128+'N EERR UCAFE'!G128+'N EERR BARINAS'!G128+'N EERR LOS NA'!G128</f>
        <v>0</v>
      </c>
      <c r="H128" s="131">
        <f>+'N EERR RODEO'!H128+'N EERR PIEDEM'!H128+'N EERR TERRA'!H128+'N EERR UCAFE'!H128+'N EERR BARINAS'!H128+'N EERR LOS NA'!H128</f>
        <v>0</v>
      </c>
      <c r="I128" s="131">
        <f>+'N EERR RODEO'!I128+'N EERR PIEDEM'!I128+'N EERR TERRA'!I128+'N EERR UCAFE'!I128+'N EERR BARINAS'!I128+'N EERR LOS NA'!I128</f>
        <v>0</v>
      </c>
      <c r="J128" s="131">
        <f>+'N EERR RODEO'!J128+'N EERR PIEDEM'!J128+'N EERR TERRA'!J128+'N EERR UCAFE'!J128+'N EERR BARINAS'!J128+'N EERR LOS NA'!J128</f>
        <v>0</v>
      </c>
      <c r="K128" s="131">
        <f>+'N EERR RODEO'!K128+'N EERR PIEDEM'!K128+'N EERR TERRA'!K128+'N EERR UCAFE'!K128+'N EERR BARINAS'!K128+'N EERR LOS NA'!K128</f>
        <v>0</v>
      </c>
      <c r="L128" s="131">
        <f>+'N EERR RODEO'!L128+'N EERR PIEDEM'!L128+'N EERR TERRA'!L128+'N EERR UCAFE'!L128+'N EERR BARINAS'!L128+'N EERR LOS NA'!L128</f>
        <v>0</v>
      </c>
      <c r="M128" s="131">
        <f>+'N EERR RODEO'!M128+'N EERR PIEDEM'!M128+'N EERR TERRA'!M128+'N EERR UCAFE'!M128+'N EERR BARINAS'!M128+'N EERR LOS NA'!M128</f>
        <v>0</v>
      </c>
      <c r="N128" s="131">
        <f>+'N EERR RODEO'!N128+'N EERR PIEDEM'!N128+'N EERR TERRA'!N128+'N EERR UCAFE'!N128+'N EERR BARINAS'!N128+'N EERR LOS NA'!N128</f>
        <v>0</v>
      </c>
      <c r="O128" s="194">
        <f t="shared" si="25"/>
        <v>39.699160569108038</v>
      </c>
    </row>
    <row r="129" spans="1:15" outlineLevel="1" x14ac:dyDescent="0.3">
      <c r="A129" s="203" t="s">
        <v>317</v>
      </c>
      <c r="B129" s="131">
        <f>+'N EERR RODEO'!B129+'N EERR PIEDEM'!B129+'N EERR TERRA'!B129+'N EERR UCAFE'!B129+'N EERR BARINAS'!B129+'N EERR LOS NA'!B129</f>
        <v>0</v>
      </c>
      <c r="C129" s="131">
        <f>+'N EERR RODEO'!C129+'N EERR PIEDEM'!C129+'N EERR TERRA'!C129+'N EERR UCAFE'!C129+'N EERR BARINAS'!C129+'N EERR LOS NA'!C129</f>
        <v>0</v>
      </c>
      <c r="D129" s="131">
        <f>+'N EERR RODEO'!D129+'N EERR PIEDEM'!D129+'N EERR TERRA'!D129+'N EERR UCAFE'!D129+'N EERR BARINAS'!D129+'N EERR LOS NA'!D129</f>
        <v>0</v>
      </c>
      <c r="E129" s="131">
        <f>+'N EERR RODEO'!E129+'N EERR PIEDEM'!E129+'N EERR TERRA'!E129+'N EERR UCAFE'!E129+'N EERR BARINAS'!E129+'N EERR LOS NA'!E129</f>
        <v>0</v>
      </c>
      <c r="F129" s="131">
        <f>+'N EERR RODEO'!F129+'N EERR PIEDEM'!F129+'N EERR TERRA'!F129+'N EERR UCAFE'!F129+'N EERR BARINAS'!F129+'N EERR LOS NA'!F129</f>
        <v>0</v>
      </c>
      <c r="G129" s="131">
        <f>+'N EERR RODEO'!G129+'N EERR PIEDEM'!G129+'N EERR TERRA'!G129+'N EERR UCAFE'!G129+'N EERR BARINAS'!G129+'N EERR LOS NA'!G129</f>
        <v>0</v>
      </c>
      <c r="H129" s="131">
        <f>+'N EERR RODEO'!H129+'N EERR PIEDEM'!H129+'N EERR TERRA'!H129+'N EERR UCAFE'!H129+'N EERR BARINAS'!H129+'N EERR LOS NA'!H129</f>
        <v>0</v>
      </c>
      <c r="I129" s="131">
        <f>+'N EERR RODEO'!I129+'N EERR PIEDEM'!I129+'N EERR TERRA'!I129+'N EERR UCAFE'!I129+'N EERR BARINAS'!I129+'N EERR LOS NA'!I129</f>
        <v>0</v>
      </c>
      <c r="J129" s="131">
        <f>+'N EERR RODEO'!J129+'N EERR PIEDEM'!J129+'N EERR TERRA'!J129+'N EERR UCAFE'!J129+'N EERR BARINAS'!J129+'N EERR LOS NA'!J129</f>
        <v>0</v>
      </c>
      <c r="K129" s="131">
        <f>+'N EERR RODEO'!K129+'N EERR PIEDEM'!K129+'N EERR TERRA'!K129+'N EERR UCAFE'!K129+'N EERR BARINAS'!K129+'N EERR LOS NA'!K129</f>
        <v>0</v>
      </c>
      <c r="L129" s="131">
        <f>+'N EERR RODEO'!L129+'N EERR PIEDEM'!L129+'N EERR TERRA'!L129+'N EERR UCAFE'!L129+'N EERR BARINAS'!L129+'N EERR LOS NA'!L129</f>
        <v>0</v>
      </c>
      <c r="M129" s="131">
        <f>+'N EERR RODEO'!M129+'N EERR PIEDEM'!M129+'N EERR TERRA'!M129+'N EERR UCAFE'!M129+'N EERR BARINAS'!M129+'N EERR LOS NA'!M129</f>
        <v>0</v>
      </c>
      <c r="N129" s="131">
        <f>+'N EERR RODEO'!N129+'N EERR PIEDEM'!N129+'N EERR TERRA'!N129+'N EERR UCAFE'!N129+'N EERR BARINAS'!N129+'N EERR LOS NA'!N129</f>
        <v>0</v>
      </c>
      <c r="O129" s="194">
        <f t="shared" si="25"/>
        <v>0</v>
      </c>
    </row>
    <row r="130" spans="1:15" outlineLevel="1" x14ac:dyDescent="0.3">
      <c r="A130" s="203" t="s">
        <v>318</v>
      </c>
      <c r="B130" s="131">
        <f>+'N EERR RODEO'!B130+'N EERR PIEDEM'!B130+'N EERR TERRA'!B130+'N EERR UCAFE'!B130+'N EERR BARINAS'!B130+'N EERR LOS NA'!B130</f>
        <v>0</v>
      </c>
      <c r="C130" s="131">
        <f>+'N EERR RODEO'!C130+'N EERR PIEDEM'!C130+'N EERR TERRA'!C130+'N EERR UCAFE'!C130+'N EERR BARINAS'!C130+'N EERR LOS NA'!C130</f>
        <v>184.10513247792039</v>
      </c>
      <c r="D130" s="131">
        <f>+'N EERR RODEO'!D130+'N EERR PIEDEM'!D130+'N EERR TERRA'!D130+'N EERR UCAFE'!D130+'N EERR BARINAS'!D130+'N EERR LOS NA'!D130</f>
        <v>32.86573909330297</v>
      </c>
      <c r="E130" s="131">
        <f>+'N EERR RODEO'!E130+'N EERR PIEDEM'!E130+'N EERR TERRA'!E130+'N EERR UCAFE'!E130+'N EERR BARINAS'!E130+'N EERR LOS NA'!E130</f>
        <v>208.74992783285614</v>
      </c>
      <c r="F130" s="131">
        <f>+'N EERR RODEO'!F130+'N EERR PIEDEM'!F130+'N EERR TERRA'!F130+'N EERR UCAFE'!F130+'N EERR BARINAS'!F130+'N EERR LOS NA'!F130</f>
        <v>0</v>
      </c>
      <c r="G130" s="131">
        <f>+'N EERR RODEO'!G130+'N EERR PIEDEM'!G130+'N EERR TERRA'!G130+'N EERR UCAFE'!G130+'N EERR BARINAS'!G130+'N EERR LOS NA'!G130</f>
        <v>0</v>
      </c>
      <c r="H130" s="131">
        <f>+'N EERR RODEO'!H130+'N EERR PIEDEM'!H130+'N EERR TERRA'!H130+'N EERR UCAFE'!H130+'N EERR BARINAS'!H130+'N EERR LOS NA'!H130</f>
        <v>272.92688812559999</v>
      </c>
      <c r="I130" s="131">
        <f>+'N EERR RODEO'!I130+'N EERR PIEDEM'!I130+'N EERR TERRA'!I130+'N EERR UCAFE'!I130+'N EERR BARINAS'!I130+'N EERR LOS NA'!I130</f>
        <v>0</v>
      </c>
      <c r="J130" s="131">
        <f>+'N EERR RODEO'!J130+'N EERR PIEDEM'!J130+'N EERR TERRA'!J130+'N EERR UCAFE'!J130+'N EERR BARINAS'!J130+'N EERR LOS NA'!J130</f>
        <v>0</v>
      </c>
      <c r="K130" s="131">
        <f>+'N EERR RODEO'!K130+'N EERR PIEDEM'!K130+'N EERR TERRA'!K130+'N EERR UCAFE'!K130+'N EERR BARINAS'!K130+'N EERR LOS NA'!K130</f>
        <v>0</v>
      </c>
      <c r="L130" s="131">
        <f>+'N EERR RODEO'!L130+'N EERR PIEDEM'!L130+'N EERR TERRA'!L130+'N EERR UCAFE'!L130+'N EERR BARINAS'!L130+'N EERR LOS NA'!L130</f>
        <v>0</v>
      </c>
      <c r="M130" s="131">
        <f>+'N EERR RODEO'!M130+'N EERR PIEDEM'!M130+'N EERR TERRA'!M130+'N EERR UCAFE'!M130+'N EERR BARINAS'!M130+'N EERR LOS NA'!M130</f>
        <v>0</v>
      </c>
      <c r="N130" s="131">
        <f>+'N EERR RODEO'!N130+'N EERR PIEDEM'!N130+'N EERR TERRA'!N130+'N EERR UCAFE'!N130+'N EERR BARINAS'!N130+'N EERR LOS NA'!N130</f>
        <v>0</v>
      </c>
      <c r="O130" s="194">
        <f t="shared" si="25"/>
        <v>698.6476875296795</v>
      </c>
    </row>
    <row r="131" spans="1:15" outlineLevel="1" x14ac:dyDescent="0.3">
      <c r="A131" s="203" t="s">
        <v>319</v>
      </c>
      <c r="B131" s="131">
        <f>+'N EERR RODEO'!B131+'N EERR PIEDEM'!B131+'N EERR TERRA'!B131+'N EERR UCAFE'!B131+'N EERR BARINAS'!B131+'N EERR LOS NA'!B131</f>
        <v>0</v>
      </c>
      <c r="C131" s="131">
        <f>+'N EERR RODEO'!C131+'N EERR PIEDEM'!C131+'N EERR TERRA'!C131+'N EERR UCAFE'!C131+'N EERR BARINAS'!C131+'N EERR LOS NA'!C131</f>
        <v>34.557795552593092</v>
      </c>
      <c r="D131" s="131">
        <f>+'N EERR RODEO'!D131+'N EERR PIEDEM'!D131+'N EERR TERRA'!D131+'N EERR UCAFE'!D131+'N EERR BARINAS'!D131+'N EERR LOS NA'!D131</f>
        <v>213.18792256778877</v>
      </c>
      <c r="E131" s="131">
        <f>+'N EERR RODEO'!E131+'N EERR PIEDEM'!E131+'N EERR TERRA'!E131+'N EERR UCAFE'!E131+'N EERR BARINAS'!E131+'N EERR LOS NA'!E131</f>
        <v>194.57946667297637</v>
      </c>
      <c r="F131" s="131">
        <f>+'N EERR RODEO'!F131+'N EERR PIEDEM'!F131+'N EERR TERRA'!F131+'N EERR UCAFE'!F131+'N EERR BARINAS'!F131+'N EERR LOS NA'!F131</f>
        <v>266.81672619696377</v>
      </c>
      <c r="G131" s="131">
        <f>+'N EERR RODEO'!G131+'N EERR PIEDEM'!G131+'N EERR TERRA'!G131+'N EERR UCAFE'!G131+'N EERR BARINAS'!G131+'N EERR LOS NA'!G131</f>
        <v>318.3018509095163</v>
      </c>
      <c r="H131" s="131">
        <f>+'N EERR RODEO'!H131+'N EERR PIEDEM'!H131+'N EERR TERRA'!H131+'N EERR UCAFE'!H131+'N EERR BARINAS'!H131+'N EERR LOS NA'!H131</f>
        <v>198.2346279192416</v>
      </c>
      <c r="I131" s="131">
        <f>+'N EERR RODEO'!I131+'N EERR PIEDEM'!I131+'N EERR TERRA'!I131+'N EERR UCAFE'!I131+'N EERR BARINAS'!I131+'N EERR LOS NA'!I131</f>
        <v>0</v>
      </c>
      <c r="J131" s="131">
        <f>+'N EERR RODEO'!J131+'N EERR PIEDEM'!J131+'N EERR TERRA'!J131+'N EERR UCAFE'!J131+'N EERR BARINAS'!J131+'N EERR LOS NA'!J131</f>
        <v>0</v>
      </c>
      <c r="K131" s="131">
        <f>+'N EERR RODEO'!K131+'N EERR PIEDEM'!K131+'N EERR TERRA'!K131+'N EERR UCAFE'!K131+'N EERR BARINAS'!K131+'N EERR LOS NA'!K131</f>
        <v>0</v>
      </c>
      <c r="L131" s="131">
        <f>+'N EERR RODEO'!L131+'N EERR PIEDEM'!L131+'N EERR TERRA'!L131+'N EERR UCAFE'!L131+'N EERR BARINAS'!L131+'N EERR LOS NA'!L131</f>
        <v>0</v>
      </c>
      <c r="M131" s="131">
        <f>+'N EERR RODEO'!M131+'N EERR PIEDEM'!M131+'N EERR TERRA'!M131+'N EERR UCAFE'!M131+'N EERR BARINAS'!M131+'N EERR LOS NA'!M131</f>
        <v>0</v>
      </c>
      <c r="N131" s="131">
        <f>+'N EERR RODEO'!N131+'N EERR PIEDEM'!N131+'N EERR TERRA'!N131+'N EERR UCAFE'!N131+'N EERR BARINAS'!N131+'N EERR LOS NA'!N131</f>
        <v>0</v>
      </c>
      <c r="O131" s="194">
        <f t="shared" si="25"/>
        <v>1225.6783898190799</v>
      </c>
    </row>
    <row r="132" spans="1:15" outlineLevel="1" x14ac:dyDescent="0.3">
      <c r="A132" s="203" t="s">
        <v>320</v>
      </c>
      <c r="B132" s="131">
        <f>+'N EERR RODEO'!B132+'N EERR PIEDEM'!B132+'N EERR TERRA'!B132+'N EERR UCAFE'!B132+'N EERR BARINAS'!B132+'N EERR LOS NA'!B132</f>
        <v>0</v>
      </c>
      <c r="C132" s="131">
        <f>+'N EERR RODEO'!C132+'N EERR PIEDEM'!C132+'N EERR TERRA'!C132+'N EERR UCAFE'!C132+'N EERR BARINAS'!C132+'N EERR LOS NA'!C132</f>
        <v>0</v>
      </c>
      <c r="D132" s="131">
        <f>+'N EERR RODEO'!D132+'N EERR PIEDEM'!D132+'N EERR TERRA'!D132+'N EERR UCAFE'!D132+'N EERR BARINAS'!D132+'N EERR LOS NA'!D132</f>
        <v>0</v>
      </c>
      <c r="E132" s="131">
        <f>+'N EERR RODEO'!E132+'N EERR PIEDEM'!E132+'N EERR TERRA'!E132+'N EERR UCAFE'!E132+'N EERR BARINAS'!E132+'N EERR LOS NA'!E132</f>
        <v>0</v>
      </c>
      <c r="F132" s="131">
        <f>+'N EERR RODEO'!F132+'N EERR PIEDEM'!F132+'N EERR TERRA'!F132+'N EERR UCAFE'!F132+'N EERR BARINAS'!F132+'N EERR LOS NA'!F132</f>
        <v>0</v>
      </c>
      <c r="G132" s="131">
        <f>+'N EERR RODEO'!G132+'N EERR PIEDEM'!G132+'N EERR TERRA'!G132+'N EERR UCAFE'!G132+'N EERR BARINAS'!G132+'N EERR LOS NA'!G132</f>
        <v>0</v>
      </c>
      <c r="H132" s="131">
        <f>+'N EERR RODEO'!H132+'N EERR PIEDEM'!H132+'N EERR TERRA'!H132+'N EERR UCAFE'!H132+'N EERR BARINAS'!H132+'N EERR LOS NA'!H132</f>
        <v>0</v>
      </c>
      <c r="I132" s="131">
        <f>+'N EERR RODEO'!I132+'N EERR PIEDEM'!I132+'N EERR TERRA'!I132+'N EERR UCAFE'!I132+'N EERR BARINAS'!I132+'N EERR LOS NA'!I132</f>
        <v>0</v>
      </c>
      <c r="J132" s="131">
        <f>+'N EERR RODEO'!J132+'N EERR PIEDEM'!J132+'N EERR TERRA'!J132+'N EERR UCAFE'!J132+'N EERR BARINAS'!J132+'N EERR LOS NA'!J132</f>
        <v>0</v>
      </c>
      <c r="K132" s="131">
        <f>+'N EERR RODEO'!K132+'N EERR PIEDEM'!K132+'N EERR TERRA'!K132+'N EERR UCAFE'!K132+'N EERR BARINAS'!K132+'N EERR LOS NA'!K132</f>
        <v>0</v>
      </c>
      <c r="L132" s="131">
        <f>+'N EERR RODEO'!L132+'N EERR PIEDEM'!L132+'N EERR TERRA'!L132+'N EERR UCAFE'!L132+'N EERR BARINAS'!L132+'N EERR LOS NA'!L132</f>
        <v>0</v>
      </c>
      <c r="M132" s="131">
        <f>+'N EERR RODEO'!M132+'N EERR PIEDEM'!M132+'N EERR TERRA'!M132+'N EERR UCAFE'!M132+'N EERR BARINAS'!M132+'N EERR LOS NA'!M132</f>
        <v>0</v>
      </c>
      <c r="N132" s="131">
        <f>+'N EERR RODEO'!N132+'N EERR PIEDEM'!N132+'N EERR TERRA'!N132+'N EERR UCAFE'!N132+'N EERR BARINAS'!N132+'N EERR LOS NA'!N132</f>
        <v>0</v>
      </c>
      <c r="O132" s="194">
        <f t="shared" si="25"/>
        <v>0</v>
      </c>
    </row>
    <row r="133" spans="1:15" outlineLevel="1" x14ac:dyDescent="0.3">
      <c r="A133" s="203" t="s">
        <v>321</v>
      </c>
      <c r="B133" s="131">
        <f>+'N EERR RODEO'!B133+'N EERR PIEDEM'!B133+'N EERR TERRA'!B133+'N EERR UCAFE'!B133+'N EERR BARINAS'!B133+'N EERR LOS NA'!B133</f>
        <v>0</v>
      </c>
      <c r="C133" s="131">
        <f>+'N EERR RODEO'!C133+'N EERR PIEDEM'!C133+'N EERR TERRA'!C133+'N EERR UCAFE'!C133+'N EERR BARINAS'!C133+'N EERR LOS NA'!C133</f>
        <v>368.23513562554399</v>
      </c>
      <c r="D133" s="131">
        <f>+'N EERR RODEO'!D133+'N EERR PIEDEM'!D133+'N EERR TERRA'!D133+'N EERR UCAFE'!D133+'N EERR BARINAS'!D133+'N EERR LOS NA'!D133</f>
        <v>59.052878798662022</v>
      </c>
      <c r="E133" s="131">
        <f>+'N EERR RODEO'!E133+'N EERR PIEDEM'!E133+'N EERR TERRA'!E133+'N EERR UCAFE'!E133+'N EERR BARINAS'!E133+'N EERR LOS NA'!E133</f>
        <v>81.272177239350427</v>
      </c>
      <c r="F133" s="131">
        <f>+'N EERR RODEO'!F133+'N EERR PIEDEM'!F133+'N EERR TERRA'!F133+'N EERR UCAFE'!F133+'N EERR BARINAS'!F133+'N EERR LOS NA'!F133</f>
        <v>262.81395157648888</v>
      </c>
      <c r="G133" s="131">
        <f>+'N EERR RODEO'!G133+'N EERR PIEDEM'!G133+'N EERR TERRA'!G133+'N EERR UCAFE'!G133+'N EERR BARINAS'!G133+'N EERR LOS NA'!G133</f>
        <v>138.12263905948413</v>
      </c>
      <c r="H133" s="131">
        <f>+'N EERR RODEO'!H133+'N EERR PIEDEM'!H133+'N EERR TERRA'!H133+'N EERR UCAFE'!H133+'N EERR BARINAS'!H133+'N EERR LOS NA'!H133</f>
        <v>74.174780253958801</v>
      </c>
      <c r="I133" s="131">
        <f>+'N EERR RODEO'!I133+'N EERR PIEDEM'!I133+'N EERR TERRA'!I133+'N EERR UCAFE'!I133+'N EERR BARINAS'!I133+'N EERR LOS NA'!I133</f>
        <v>0</v>
      </c>
      <c r="J133" s="131">
        <f>+'N EERR RODEO'!J133+'N EERR PIEDEM'!J133+'N EERR TERRA'!J133+'N EERR UCAFE'!J133+'N EERR BARINAS'!J133+'N EERR LOS NA'!J133</f>
        <v>0</v>
      </c>
      <c r="K133" s="131">
        <f>+'N EERR RODEO'!K133+'N EERR PIEDEM'!K133+'N EERR TERRA'!K133+'N EERR UCAFE'!K133+'N EERR BARINAS'!K133+'N EERR LOS NA'!K133</f>
        <v>0</v>
      </c>
      <c r="L133" s="131">
        <f>+'N EERR RODEO'!L133+'N EERR PIEDEM'!L133+'N EERR TERRA'!L133+'N EERR UCAFE'!L133+'N EERR BARINAS'!L133+'N EERR LOS NA'!L133</f>
        <v>0</v>
      </c>
      <c r="M133" s="131">
        <f>+'N EERR RODEO'!M133+'N EERR PIEDEM'!M133+'N EERR TERRA'!M133+'N EERR UCAFE'!M133+'N EERR BARINAS'!M133+'N EERR LOS NA'!M133</f>
        <v>0</v>
      </c>
      <c r="N133" s="131">
        <f>+'N EERR RODEO'!N133+'N EERR PIEDEM'!N133+'N EERR TERRA'!N133+'N EERR UCAFE'!N133+'N EERR BARINAS'!N133+'N EERR LOS NA'!N133</f>
        <v>0</v>
      </c>
      <c r="O133" s="194">
        <f t="shared" si="25"/>
        <v>983.67156255348834</v>
      </c>
    </row>
    <row r="134" spans="1:15" outlineLevel="1" x14ac:dyDescent="0.3">
      <c r="A134" s="203" t="s">
        <v>322</v>
      </c>
      <c r="B134" s="131">
        <f>+'N EERR RODEO'!B134+'N EERR PIEDEM'!B134+'N EERR TERRA'!B134+'N EERR UCAFE'!B134+'N EERR BARINAS'!B134+'N EERR LOS NA'!B134</f>
        <v>0</v>
      </c>
      <c r="C134" s="131">
        <f>+'N EERR RODEO'!C134+'N EERR PIEDEM'!C134+'N EERR TERRA'!C134+'N EERR UCAFE'!C134+'N EERR BARINAS'!C134+'N EERR LOS NA'!C134</f>
        <v>92.36999999999999</v>
      </c>
      <c r="D134" s="131">
        <f>+'N EERR RODEO'!D134+'N EERR PIEDEM'!D134+'N EERR TERRA'!D134+'N EERR UCAFE'!D134+'N EERR BARINAS'!D134+'N EERR LOS NA'!D134</f>
        <v>62.15</v>
      </c>
      <c r="E134" s="131">
        <f>+'N EERR RODEO'!E134+'N EERR PIEDEM'!E134+'N EERR TERRA'!E134+'N EERR UCAFE'!E134+'N EERR BARINAS'!E134+'N EERR LOS NA'!E134</f>
        <v>541.91000000000008</v>
      </c>
      <c r="F134" s="131">
        <f>+'N EERR RODEO'!F134+'N EERR PIEDEM'!F134+'N EERR TERRA'!F134+'N EERR UCAFE'!F134+'N EERR BARINAS'!F134+'N EERR LOS NA'!F134</f>
        <v>131.46</v>
      </c>
      <c r="G134" s="131">
        <f>+'N EERR RODEO'!G134+'N EERR PIEDEM'!G134+'N EERR TERRA'!G134+'N EERR UCAFE'!G134+'N EERR BARINAS'!G134+'N EERR LOS NA'!G134</f>
        <v>56.7</v>
      </c>
      <c r="H134" s="131">
        <f>+'N EERR RODEO'!H134+'N EERR PIEDEM'!H134+'N EERR TERRA'!H134+'N EERR UCAFE'!H134+'N EERR BARINAS'!H134+'N EERR LOS NA'!H134</f>
        <v>56.35</v>
      </c>
      <c r="I134" s="131">
        <f>+'N EERR RODEO'!I134+'N EERR PIEDEM'!I134+'N EERR TERRA'!I134+'N EERR UCAFE'!I134+'N EERR BARINAS'!I134+'N EERR LOS NA'!I134</f>
        <v>0</v>
      </c>
      <c r="J134" s="131">
        <f>+'N EERR RODEO'!J134+'N EERR PIEDEM'!J134+'N EERR TERRA'!J134+'N EERR UCAFE'!J134+'N EERR BARINAS'!J134+'N EERR LOS NA'!J134</f>
        <v>0</v>
      </c>
      <c r="K134" s="131">
        <f>+'N EERR RODEO'!K134+'N EERR PIEDEM'!K134+'N EERR TERRA'!K134+'N EERR UCAFE'!K134+'N EERR BARINAS'!K134+'N EERR LOS NA'!K134</f>
        <v>0</v>
      </c>
      <c r="L134" s="131">
        <f>+'N EERR RODEO'!L134+'N EERR PIEDEM'!L134+'N EERR TERRA'!L134+'N EERR UCAFE'!L134+'N EERR BARINAS'!L134+'N EERR LOS NA'!L134</f>
        <v>0</v>
      </c>
      <c r="M134" s="131">
        <f>+'N EERR RODEO'!M134+'N EERR PIEDEM'!M134+'N EERR TERRA'!M134+'N EERR UCAFE'!M134+'N EERR BARINAS'!M134+'N EERR LOS NA'!M134</f>
        <v>0</v>
      </c>
      <c r="N134" s="131">
        <f>+'N EERR RODEO'!N134+'N EERR PIEDEM'!N134+'N EERR TERRA'!N134+'N EERR UCAFE'!N134+'N EERR BARINAS'!N134+'N EERR LOS NA'!N134</f>
        <v>0</v>
      </c>
      <c r="O134" s="194">
        <f t="shared" si="25"/>
        <v>940.94000000000017</v>
      </c>
    </row>
    <row r="135" spans="1:15" outlineLevel="1" x14ac:dyDescent="0.3">
      <c r="A135" s="203" t="s">
        <v>323</v>
      </c>
      <c r="B135" s="131">
        <f>+'N EERR RODEO'!B135+'N EERR PIEDEM'!B135+'N EERR TERRA'!B135+'N EERR UCAFE'!B135+'N EERR BARINAS'!B135+'N EERR LOS NA'!B135</f>
        <v>0</v>
      </c>
      <c r="C135" s="131">
        <f>+'N EERR RODEO'!C135+'N EERR PIEDEM'!C135+'N EERR TERRA'!C135+'N EERR UCAFE'!C135+'N EERR BARINAS'!C135+'N EERR LOS NA'!C135</f>
        <v>0</v>
      </c>
      <c r="D135" s="131">
        <f>+'N EERR RODEO'!D135+'N EERR PIEDEM'!D135+'N EERR TERRA'!D135+'N EERR UCAFE'!D135+'N EERR BARINAS'!D135+'N EERR LOS NA'!D135</f>
        <v>0</v>
      </c>
      <c r="E135" s="131">
        <f>+'N EERR RODEO'!E135+'N EERR PIEDEM'!E135+'N EERR TERRA'!E135+'N EERR UCAFE'!E135+'N EERR BARINAS'!E135+'N EERR LOS NA'!E135</f>
        <v>0</v>
      </c>
      <c r="F135" s="131">
        <f>+'N EERR RODEO'!F135+'N EERR PIEDEM'!F135+'N EERR TERRA'!F135+'N EERR UCAFE'!F135+'N EERR BARINAS'!F135+'N EERR LOS NA'!F135</f>
        <v>0</v>
      </c>
      <c r="G135" s="131">
        <f>+'N EERR RODEO'!G135+'N EERR PIEDEM'!G135+'N EERR TERRA'!G135+'N EERR UCAFE'!G135+'N EERR BARINAS'!G135+'N EERR LOS NA'!G135</f>
        <v>0</v>
      </c>
      <c r="H135" s="131">
        <f>+'N EERR RODEO'!H135+'N EERR PIEDEM'!H135+'N EERR TERRA'!H135+'N EERR UCAFE'!H135+'N EERR BARINAS'!H135+'N EERR LOS NA'!H135</f>
        <v>0</v>
      </c>
      <c r="I135" s="131">
        <f>+'N EERR RODEO'!I135+'N EERR PIEDEM'!I135+'N EERR TERRA'!I135+'N EERR UCAFE'!I135+'N EERR BARINAS'!I135+'N EERR LOS NA'!I135</f>
        <v>0</v>
      </c>
      <c r="J135" s="131">
        <f>+'N EERR RODEO'!J135+'N EERR PIEDEM'!J135+'N EERR TERRA'!J135+'N EERR UCAFE'!J135+'N EERR BARINAS'!J135+'N EERR LOS NA'!J135</f>
        <v>0</v>
      </c>
      <c r="K135" s="131">
        <f>+'N EERR RODEO'!K135+'N EERR PIEDEM'!K135+'N EERR TERRA'!K135+'N EERR UCAFE'!K135+'N EERR BARINAS'!K135+'N EERR LOS NA'!K135</f>
        <v>0</v>
      </c>
      <c r="L135" s="131">
        <f>+'N EERR RODEO'!L135+'N EERR PIEDEM'!L135+'N EERR TERRA'!L135+'N EERR UCAFE'!L135+'N EERR BARINAS'!L135+'N EERR LOS NA'!L135</f>
        <v>0</v>
      </c>
      <c r="M135" s="131">
        <f>+'N EERR RODEO'!M135+'N EERR PIEDEM'!M135+'N EERR TERRA'!M135+'N EERR UCAFE'!M135+'N EERR BARINAS'!M135+'N EERR LOS NA'!M135</f>
        <v>0</v>
      </c>
      <c r="N135" s="131">
        <f>+'N EERR RODEO'!N135+'N EERR PIEDEM'!N135+'N EERR TERRA'!N135+'N EERR UCAFE'!N135+'N EERR BARINAS'!N135+'N EERR LOS NA'!N135</f>
        <v>0</v>
      </c>
      <c r="O135" s="194">
        <f t="shared" si="25"/>
        <v>0</v>
      </c>
    </row>
    <row r="136" spans="1:15" outlineLevel="1" x14ac:dyDescent="0.3">
      <c r="A136" s="203" t="s">
        <v>324</v>
      </c>
      <c r="B136" s="131">
        <f>+'N EERR RODEO'!B136+'N EERR PIEDEM'!B136+'N EERR TERRA'!B136+'N EERR UCAFE'!B136+'N EERR BARINAS'!B136+'N EERR LOS NA'!B136</f>
        <v>0</v>
      </c>
      <c r="C136" s="131">
        <f>+'N EERR RODEO'!C136+'N EERR PIEDEM'!C136+'N EERR TERRA'!C136+'N EERR UCAFE'!C136+'N EERR BARINAS'!C136+'N EERR LOS NA'!C136</f>
        <v>408.97951026680749</v>
      </c>
      <c r="D136" s="131">
        <f>+'N EERR RODEO'!D136+'N EERR PIEDEM'!D136+'N EERR TERRA'!D136+'N EERR UCAFE'!D136+'N EERR BARINAS'!D136+'N EERR LOS NA'!D136</f>
        <v>473.66032880222053</v>
      </c>
      <c r="E136" s="131">
        <f>+'N EERR RODEO'!E136+'N EERR PIEDEM'!E136+'N EERR TERRA'!E136+'N EERR UCAFE'!E136+'N EERR BARINAS'!E136+'N EERR LOS NA'!E136</f>
        <v>439.1644462847724</v>
      </c>
      <c r="F136" s="131">
        <f>+'N EERR RODEO'!F136+'N EERR PIEDEM'!F136+'N EERR TERRA'!F136+'N EERR UCAFE'!F136+'N EERR BARINAS'!F136+'N EERR LOS NA'!F136</f>
        <v>456.90737065005834</v>
      </c>
      <c r="G136" s="131">
        <f>+'N EERR RODEO'!G136+'N EERR PIEDEM'!G136+'N EERR TERRA'!G136+'N EERR UCAFE'!G136+'N EERR BARINAS'!G136+'N EERR LOS NA'!G136</f>
        <v>531.98129832719201</v>
      </c>
      <c r="H136" s="131">
        <f>+'N EERR RODEO'!H136+'N EERR PIEDEM'!H136+'N EERR TERRA'!H136+'N EERR UCAFE'!H136+'N EERR BARINAS'!H136+'N EERR LOS NA'!H136</f>
        <v>555.53463197609142</v>
      </c>
      <c r="I136" s="131">
        <f>+'N EERR RODEO'!I136+'N EERR PIEDEM'!I136+'N EERR TERRA'!I136+'N EERR UCAFE'!I136+'N EERR BARINAS'!I136+'N EERR LOS NA'!I136</f>
        <v>0</v>
      </c>
      <c r="J136" s="131">
        <f>+'N EERR RODEO'!J136+'N EERR PIEDEM'!J136+'N EERR TERRA'!J136+'N EERR UCAFE'!J136+'N EERR BARINAS'!J136+'N EERR LOS NA'!J136</f>
        <v>0</v>
      </c>
      <c r="K136" s="131">
        <f>+'N EERR RODEO'!K136+'N EERR PIEDEM'!K136+'N EERR TERRA'!K136+'N EERR UCAFE'!K136+'N EERR BARINAS'!K136+'N EERR LOS NA'!K136</f>
        <v>0</v>
      </c>
      <c r="L136" s="131">
        <f>+'N EERR RODEO'!L136+'N EERR PIEDEM'!L136+'N EERR TERRA'!L136+'N EERR UCAFE'!L136+'N EERR BARINAS'!L136+'N EERR LOS NA'!L136</f>
        <v>0</v>
      </c>
      <c r="M136" s="131">
        <f>+'N EERR RODEO'!M136+'N EERR PIEDEM'!M136+'N EERR TERRA'!M136+'N EERR UCAFE'!M136+'N EERR BARINAS'!M136+'N EERR LOS NA'!M136</f>
        <v>0</v>
      </c>
      <c r="N136" s="131">
        <f>+'N EERR RODEO'!N136+'N EERR PIEDEM'!N136+'N EERR TERRA'!N136+'N EERR UCAFE'!N136+'N EERR BARINAS'!N136+'N EERR LOS NA'!N136</f>
        <v>0</v>
      </c>
      <c r="O136" s="194">
        <f t="shared" si="25"/>
        <v>2866.2275863071422</v>
      </c>
    </row>
    <row r="137" spans="1:15" outlineLevel="1" x14ac:dyDescent="0.3">
      <c r="A137" s="203"/>
      <c r="B137" s="131">
        <f>+'N EERR RODEO'!B137+'N EERR PIEDEM'!B137+'N EERR TERRA'!B137+'N EERR UCAFE'!B137+'N EERR BARINAS'!B137+'N EERR LOS NA'!B137</f>
        <v>0</v>
      </c>
      <c r="C137" s="131">
        <f>+'N EERR RODEO'!C137+'N EERR PIEDEM'!C137+'N EERR TERRA'!C137+'N EERR UCAFE'!C137+'N EERR BARINAS'!C137+'N EERR LOS NA'!C137</f>
        <v>0</v>
      </c>
      <c r="D137" s="131">
        <f>+'N EERR RODEO'!D137+'N EERR PIEDEM'!D137+'N EERR TERRA'!D137+'N EERR UCAFE'!D137+'N EERR BARINAS'!D137+'N EERR LOS NA'!D137</f>
        <v>0</v>
      </c>
      <c r="E137" s="131">
        <f>+'N EERR RODEO'!E137+'N EERR PIEDEM'!E137+'N EERR TERRA'!E137+'N EERR UCAFE'!E137+'N EERR BARINAS'!E137+'N EERR LOS NA'!E137</f>
        <v>0</v>
      </c>
      <c r="F137" s="131">
        <f>+'N EERR RODEO'!F137+'N EERR PIEDEM'!F137+'N EERR TERRA'!F137+'N EERR UCAFE'!F137+'N EERR BARINAS'!F137+'N EERR LOS NA'!F137</f>
        <v>0</v>
      </c>
      <c r="G137" s="131">
        <f>+'N EERR RODEO'!G137+'N EERR PIEDEM'!G137+'N EERR TERRA'!G137+'N EERR UCAFE'!G137+'N EERR BARINAS'!G137+'N EERR LOS NA'!G137</f>
        <v>0</v>
      </c>
      <c r="H137" s="131">
        <f>+'N EERR RODEO'!H137+'N EERR PIEDEM'!H137+'N EERR TERRA'!H137+'N EERR UCAFE'!H137+'N EERR BARINAS'!H137+'N EERR LOS NA'!H137</f>
        <v>0</v>
      </c>
      <c r="I137" s="131">
        <f>+'N EERR RODEO'!I137+'N EERR PIEDEM'!I137+'N EERR TERRA'!I137+'N EERR UCAFE'!I137+'N EERR BARINAS'!I137+'N EERR LOS NA'!I137</f>
        <v>0</v>
      </c>
      <c r="J137" s="131">
        <f>+'N EERR RODEO'!J137+'N EERR PIEDEM'!J137+'N EERR TERRA'!J137+'N EERR UCAFE'!J137+'N EERR BARINAS'!J137+'N EERR LOS NA'!J137</f>
        <v>0</v>
      </c>
      <c r="K137" s="131">
        <f>+'N EERR RODEO'!K137+'N EERR PIEDEM'!K137+'N EERR TERRA'!K137+'N EERR UCAFE'!K137+'N EERR BARINAS'!K137+'N EERR LOS NA'!K137</f>
        <v>0</v>
      </c>
      <c r="L137" s="131">
        <f>+'N EERR RODEO'!L137+'N EERR PIEDEM'!L137+'N EERR TERRA'!L137+'N EERR UCAFE'!L137+'N EERR BARINAS'!L137+'N EERR LOS NA'!L137</f>
        <v>0</v>
      </c>
      <c r="M137" s="131">
        <f>+'N EERR RODEO'!M137+'N EERR PIEDEM'!M137+'N EERR TERRA'!M137+'N EERR UCAFE'!M137+'N EERR BARINAS'!M137+'N EERR LOS NA'!M137</f>
        <v>0</v>
      </c>
      <c r="N137" s="131">
        <f>+'N EERR RODEO'!N137+'N EERR PIEDEM'!N137+'N EERR TERRA'!N137+'N EERR UCAFE'!N137+'N EERR BARINAS'!N137+'N EERR LOS NA'!N137</f>
        <v>0</v>
      </c>
      <c r="O137" s="194">
        <f t="shared" si="25"/>
        <v>0</v>
      </c>
    </row>
    <row r="138" spans="1:15" outlineLevel="1" x14ac:dyDescent="0.3">
      <c r="A138" s="203"/>
      <c r="B138" s="131">
        <f>+'N EERR RODEO'!B138+'N EERR PIEDEM'!B138+'N EERR TERRA'!B138+'N EERR UCAFE'!B138+'N EERR BARINAS'!B138+'N EERR LOS NA'!B138</f>
        <v>0</v>
      </c>
      <c r="C138" s="131">
        <f>+'N EERR RODEO'!C138+'N EERR PIEDEM'!C138+'N EERR TERRA'!C138+'N EERR UCAFE'!C138+'N EERR BARINAS'!C138+'N EERR LOS NA'!C138</f>
        <v>0</v>
      </c>
      <c r="D138" s="131">
        <f>+'N EERR RODEO'!D138+'N EERR PIEDEM'!D138+'N EERR TERRA'!D138+'N EERR UCAFE'!D138+'N EERR BARINAS'!D138+'N EERR LOS NA'!D138</f>
        <v>0</v>
      </c>
      <c r="E138" s="131">
        <f>+'N EERR RODEO'!E138+'N EERR PIEDEM'!E138+'N EERR TERRA'!E138+'N EERR UCAFE'!E138+'N EERR BARINAS'!E138+'N EERR LOS NA'!E138</f>
        <v>0</v>
      </c>
      <c r="F138" s="131">
        <f>+'N EERR RODEO'!F138+'N EERR PIEDEM'!F138+'N EERR TERRA'!F138+'N EERR UCAFE'!F138+'N EERR BARINAS'!F138+'N EERR LOS NA'!F138</f>
        <v>0</v>
      </c>
      <c r="G138" s="131">
        <f>+'N EERR RODEO'!G138+'N EERR PIEDEM'!G138+'N EERR TERRA'!G138+'N EERR UCAFE'!G138+'N EERR BARINAS'!G138+'N EERR LOS NA'!G138</f>
        <v>0</v>
      </c>
      <c r="H138" s="131">
        <f>+'N EERR RODEO'!H138+'N EERR PIEDEM'!H138+'N EERR TERRA'!H138+'N EERR UCAFE'!H138+'N EERR BARINAS'!H138+'N EERR LOS NA'!H138</f>
        <v>0</v>
      </c>
      <c r="I138" s="131">
        <f>+'N EERR RODEO'!I138+'N EERR PIEDEM'!I138+'N EERR TERRA'!I138+'N EERR UCAFE'!I138+'N EERR BARINAS'!I138+'N EERR LOS NA'!I138</f>
        <v>0</v>
      </c>
      <c r="J138" s="131">
        <f>+'N EERR RODEO'!J138+'N EERR PIEDEM'!J138+'N EERR TERRA'!J138+'N EERR UCAFE'!J138+'N EERR BARINAS'!J138+'N EERR LOS NA'!J138</f>
        <v>0</v>
      </c>
      <c r="K138" s="131">
        <f>+'N EERR RODEO'!K138+'N EERR PIEDEM'!K138+'N EERR TERRA'!K138+'N EERR UCAFE'!K138+'N EERR BARINAS'!K138+'N EERR LOS NA'!K138</f>
        <v>0</v>
      </c>
      <c r="L138" s="131">
        <f>+'N EERR RODEO'!L138+'N EERR PIEDEM'!L138+'N EERR TERRA'!L138+'N EERR UCAFE'!L138+'N EERR BARINAS'!L138+'N EERR LOS NA'!L138</f>
        <v>0</v>
      </c>
      <c r="M138" s="131">
        <f>+'N EERR RODEO'!M138+'N EERR PIEDEM'!M138+'N EERR TERRA'!M138+'N EERR UCAFE'!M138+'N EERR BARINAS'!M138+'N EERR LOS NA'!M138</f>
        <v>0</v>
      </c>
      <c r="N138" s="131">
        <f>+'N EERR RODEO'!N138+'N EERR PIEDEM'!N138+'N EERR TERRA'!N138+'N EERR UCAFE'!N138+'N EERR BARINAS'!N138+'N EERR LOS NA'!N138</f>
        <v>0</v>
      </c>
      <c r="O138" s="194">
        <f t="shared" si="25"/>
        <v>0</v>
      </c>
    </row>
    <row r="139" spans="1:15" s="187" customFormat="1" ht="15.6" x14ac:dyDescent="0.3">
      <c r="A139" s="209" t="s">
        <v>75</v>
      </c>
      <c r="B139" s="186">
        <f>SUM(B140:B171)</f>
        <v>0</v>
      </c>
      <c r="C139" s="186">
        <f>SUM(C140:C171)</f>
        <v>6274.5811257383029</v>
      </c>
      <c r="D139" s="186">
        <f t="shared" ref="D139:H139" si="26">SUM(D140:D171)</f>
        <v>3404.9273823927119</v>
      </c>
      <c r="E139" s="186">
        <f t="shared" si="26"/>
        <v>8564.1106215838918</v>
      </c>
      <c r="F139" s="186">
        <f t="shared" si="26"/>
        <v>8600.4200674192289</v>
      </c>
      <c r="G139" s="186">
        <f t="shared" si="26"/>
        <v>8183.3198150260287</v>
      </c>
      <c r="H139" s="186">
        <f t="shared" si="26"/>
        <v>7403.7059534949758</v>
      </c>
      <c r="I139" s="186">
        <f t="shared" ref="I139:K139" si="27">SUM(I140:I171)</f>
        <v>0</v>
      </c>
      <c r="J139" s="186">
        <f t="shared" si="27"/>
        <v>0</v>
      </c>
      <c r="K139" s="186">
        <f t="shared" si="27"/>
        <v>0</v>
      </c>
      <c r="L139" s="186">
        <f t="shared" ref="L139:N139" si="28">SUM(L140:L171)</f>
        <v>0</v>
      </c>
      <c r="M139" s="186">
        <f t="shared" si="28"/>
        <v>0</v>
      </c>
      <c r="N139" s="186">
        <f t="shared" si="28"/>
        <v>0</v>
      </c>
      <c r="O139" s="210">
        <f t="shared" si="25"/>
        <v>42431.064965655132</v>
      </c>
    </row>
    <row r="140" spans="1:15" outlineLevel="2" x14ac:dyDescent="0.3">
      <c r="A140" s="203" t="s">
        <v>325</v>
      </c>
      <c r="B140" s="131">
        <f>+'N EERR RODEO'!B140+'N EERR PIEDEM'!B140+'N EERR TERRA'!B140+'N EERR UCAFE'!B140+'N EERR BARINAS'!B140+'N EERR LOS NA'!B140</f>
        <v>0</v>
      </c>
      <c r="C140" s="131">
        <f>+'N EERR RODEO'!C140+'N EERR PIEDEM'!C140+'N EERR TERRA'!C140+'N EERR UCAFE'!C140+'N EERR BARINAS'!C140+'N EERR LOS NA'!C140</f>
        <v>0</v>
      </c>
      <c r="D140" s="131">
        <f>+'N EERR RODEO'!D140+'N EERR PIEDEM'!D140+'N EERR TERRA'!D140+'N EERR UCAFE'!D140+'N EERR BARINAS'!D140+'N EERR LOS NA'!D140</f>
        <v>0</v>
      </c>
      <c r="E140" s="131">
        <f>+'N EERR RODEO'!E140+'N EERR PIEDEM'!E140+'N EERR TERRA'!E140+'N EERR UCAFE'!E140+'N EERR BARINAS'!E140+'N EERR LOS NA'!E140</f>
        <v>0</v>
      </c>
      <c r="F140" s="131">
        <f>+'N EERR RODEO'!F140+'N EERR PIEDEM'!F140+'N EERR TERRA'!F140+'N EERR UCAFE'!F140+'N EERR BARINAS'!F140+'N EERR LOS NA'!F140</f>
        <v>0</v>
      </c>
      <c r="G140" s="131">
        <f>+'N EERR RODEO'!G140+'N EERR PIEDEM'!G140+'N EERR TERRA'!G140+'N EERR UCAFE'!G140+'N EERR BARINAS'!G140+'N EERR LOS NA'!G140</f>
        <v>0</v>
      </c>
      <c r="H140" s="131">
        <f>+'N EERR RODEO'!H140+'N EERR PIEDEM'!H140+'N EERR TERRA'!H140+'N EERR UCAFE'!H140+'N EERR BARINAS'!H140+'N EERR LOS NA'!H140</f>
        <v>0</v>
      </c>
      <c r="I140" s="131">
        <f>+'N EERR RODEO'!I140+'N EERR PIEDEM'!I140+'N EERR TERRA'!I140+'N EERR UCAFE'!I140+'N EERR BARINAS'!I140+'N EERR LOS NA'!I140</f>
        <v>0</v>
      </c>
      <c r="J140" s="131">
        <f>+'N EERR RODEO'!J140+'N EERR PIEDEM'!J140+'N EERR TERRA'!J140+'N EERR UCAFE'!J140+'N EERR BARINAS'!J140+'N EERR LOS NA'!J140</f>
        <v>0</v>
      </c>
      <c r="K140" s="131">
        <f>+'N EERR RODEO'!K140+'N EERR PIEDEM'!K140+'N EERR TERRA'!K140+'N EERR UCAFE'!K140+'N EERR BARINAS'!K140+'N EERR LOS NA'!K140</f>
        <v>0</v>
      </c>
      <c r="L140" s="131">
        <f>+'N EERR RODEO'!L140+'N EERR PIEDEM'!L140+'N EERR TERRA'!L140+'N EERR UCAFE'!L140+'N EERR BARINAS'!L140+'N EERR LOS NA'!L140</f>
        <v>0</v>
      </c>
      <c r="M140" s="131">
        <f>+'N EERR RODEO'!M140+'N EERR PIEDEM'!M140+'N EERR TERRA'!M140+'N EERR UCAFE'!M140+'N EERR BARINAS'!M140+'N EERR LOS NA'!M140</f>
        <v>0</v>
      </c>
      <c r="N140" s="131">
        <f>+'N EERR RODEO'!N140+'N EERR PIEDEM'!N140+'N EERR TERRA'!N140+'N EERR UCAFE'!N140+'N EERR BARINAS'!N140+'N EERR LOS NA'!N140</f>
        <v>0</v>
      </c>
      <c r="O140" s="194">
        <f t="shared" si="25"/>
        <v>0</v>
      </c>
    </row>
    <row r="141" spans="1:15" outlineLevel="2" x14ac:dyDescent="0.3">
      <c r="A141" s="203" t="s">
        <v>326</v>
      </c>
      <c r="B141" s="131">
        <f>+'N EERR RODEO'!B141+'N EERR PIEDEM'!B141+'N EERR TERRA'!B141+'N EERR UCAFE'!B141+'N EERR BARINAS'!B141+'N EERR LOS NA'!B141</f>
        <v>0</v>
      </c>
      <c r="C141" s="131">
        <f>+'N EERR RODEO'!C141+'N EERR PIEDEM'!C141+'N EERR TERRA'!C141+'N EERR UCAFE'!C141+'N EERR BARINAS'!C141+'N EERR LOS NA'!C141</f>
        <v>0</v>
      </c>
      <c r="D141" s="131">
        <f>+'N EERR RODEO'!D141+'N EERR PIEDEM'!D141+'N EERR TERRA'!D141+'N EERR UCAFE'!D141+'N EERR BARINAS'!D141+'N EERR LOS NA'!D141</f>
        <v>0</v>
      </c>
      <c r="E141" s="131">
        <f>+'N EERR RODEO'!E141+'N EERR PIEDEM'!E141+'N EERR TERRA'!E141+'N EERR UCAFE'!E141+'N EERR BARINAS'!E141+'N EERR LOS NA'!E141</f>
        <v>0</v>
      </c>
      <c r="F141" s="131">
        <f>+'N EERR RODEO'!F141+'N EERR PIEDEM'!F141+'N EERR TERRA'!F141+'N EERR UCAFE'!F141+'N EERR BARINAS'!F141+'N EERR LOS NA'!F141</f>
        <v>0</v>
      </c>
      <c r="G141" s="131">
        <f>+'N EERR RODEO'!G141+'N EERR PIEDEM'!G141+'N EERR TERRA'!G141+'N EERR UCAFE'!G141+'N EERR BARINAS'!G141+'N EERR LOS NA'!G141</f>
        <v>0</v>
      </c>
      <c r="H141" s="131">
        <f>+'N EERR RODEO'!H141+'N EERR PIEDEM'!H141+'N EERR TERRA'!H141+'N EERR UCAFE'!H141+'N EERR BARINAS'!H141+'N EERR LOS NA'!H141</f>
        <v>50.155749232579197</v>
      </c>
      <c r="I141" s="131">
        <f>+'N EERR RODEO'!I141+'N EERR PIEDEM'!I141+'N EERR TERRA'!I141+'N EERR UCAFE'!I141+'N EERR BARINAS'!I141+'N EERR LOS NA'!I141</f>
        <v>0</v>
      </c>
      <c r="J141" s="131">
        <f>+'N EERR RODEO'!J141+'N EERR PIEDEM'!J141+'N EERR TERRA'!J141+'N EERR UCAFE'!J141+'N EERR BARINAS'!J141+'N EERR LOS NA'!J141</f>
        <v>0</v>
      </c>
      <c r="K141" s="131">
        <f>+'N EERR RODEO'!K141+'N EERR PIEDEM'!K141+'N EERR TERRA'!K141+'N EERR UCAFE'!K141+'N EERR BARINAS'!K141+'N EERR LOS NA'!K141</f>
        <v>0</v>
      </c>
      <c r="L141" s="131">
        <f>+'N EERR RODEO'!L141+'N EERR PIEDEM'!L141+'N EERR TERRA'!L141+'N EERR UCAFE'!L141+'N EERR BARINAS'!L141+'N EERR LOS NA'!L141</f>
        <v>0</v>
      </c>
      <c r="M141" s="131">
        <f>+'N EERR RODEO'!M141+'N EERR PIEDEM'!M141+'N EERR TERRA'!M141+'N EERR UCAFE'!M141+'N EERR BARINAS'!M141+'N EERR LOS NA'!M141</f>
        <v>0</v>
      </c>
      <c r="N141" s="131">
        <f>+'N EERR RODEO'!N141+'N EERR PIEDEM'!N141+'N EERR TERRA'!N141+'N EERR UCAFE'!N141+'N EERR BARINAS'!N141+'N EERR LOS NA'!N141</f>
        <v>0</v>
      </c>
      <c r="O141" s="194">
        <f t="shared" si="25"/>
        <v>50.155749232579197</v>
      </c>
    </row>
    <row r="142" spans="1:15" outlineLevel="2" x14ac:dyDescent="0.3">
      <c r="A142" s="203" t="s">
        <v>327</v>
      </c>
      <c r="B142" s="131">
        <f>+'N EERR RODEO'!B142+'N EERR PIEDEM'!B142+'N EERR TERRA'!B142+'N EERR UCAFE'!B142+'N EERR BARINAS'!B142+'N EERR LOS NA'!B142</f>
        <v>0</v>
      </c>
      <c r="C142" s="131">
        <f>+'N EERR RODEO'!C142+'N EERR PIEDEM'!C142+'N EERR TERRA'!C142+'N EERR UCAFE'!C142+'N EERR BARINAS'!C142+'N EERR LOS NA'!C142</f>
        <v>0</v>
      </c>
      <c r="D142" s="131">
        <f>+'N EERR RODEO'!D142+'N EERR PIEDEM'!D142+'N EERR TERRA'!D142+'N EERR UCAFE'!D142+'N EERR BARINAS'!D142+'N EERR LOS NA'!D142</f>
        <v>0</v>
      </c>
      <c r="E142" s="131">
        <f>+'N EERR RODEO'!E142+'N EERR PIEDEM'!E142+'N EERR TERRA'!E142+'N EERR UCAFE'!E142+'N EERR BARINAS'!E142+'N EERR LOS NA'!E142</f>
        <v>0</v>
      </c>
      <c r="F142" s="131">
        <f>+'N EERR RODEO'!F142+'N EERR PIEDEM'!F142+'N EERR TERRA'!F142+'N EERR UCAFE'!F142+'N EERR BARINAS'!F142+'N EERR LOS NA'!F142</f>
        <v>0</v>
      </c>
      <c r="G142" s="131">
        <f>+'N EERR RODEO'!G142+'N EERR PIEDEM'!G142+'N EERR TERRA'!G142+'N EERR UCAFE'!G142+'N EERR BARINAS'!G142+'N EERR LOS NA'!G142</f>
        <v>0</v>
      </c>
      <c r="H142" s="131">
        <f>+'N EERR RODEO'!H142+'N EERR PIEDEM'!H142+'N EERR TERRA'!H142+'N EERR UCAFE'!H142+'N EERR BARINAS'!H142+'N EERR LOS NA'!H142</f>
        <v>0</v>
      </c>
      <c r="I142" s="131">
        <f>+'N EERR RODEO'!I142+'N EERR PIEDEM'!I142+'N EERR TERRA'!I142+'N EERR UCAFE'!I142+'N EERR BARINAS'!I142+'N EERR LOS NA'!I142</f>
        <v>0</v>
      </c>
      <c r="J142" s="131">
        <f>+'N EERR RODEO'!J142+'N EERR PIEDEM'!J142+'N EERR TERRA'!J142+'N EERR UCAFE'!J142+'N EERR BARINAS'!J142+'N EERR LOS NA'!J142</f>
        <v>0</v>
      </c>
      <c r="K142" s="131">
        <f>+'N EERR RODEO'!K142+'N EERR PIEDEM'!K142+'N EERR TERRA'!K142+'N EERR UCAFE'!K142+'N EERR BARINAS'!K142+'N EERR LOS NA'!K142</f>
        <v>0</v>
      </c>
      <c r="L142" s="131">
        <f>+'N EERR RODEO'!L142+'N EERR PIEDEM'!L142+'N EERR TERRA'!L142+'N EERR UCAFE'!L142+'N EERR BARINAS'!L142+'N EERR LOS NA'!L142</f>
        <v>0</v>
      </c>
      <c r="M142" s="131">
        <f>+'N EERR RODEO'!M142+'N EERR PIEDEM'!M142+'N EERR TERRA'!M142+'N EERR UCAFE'!M142+'N EERR BARINAS'!M142+'N EERR LOS NA'!M142</f>
        <v>0</v>
      </c>
      <c r="N142" s="131">
        <f>+'N EERR RODEO'!N142+'N EERR PIEDEM'!N142+'N EERR TERRA'!N142+'N EERR UCAFE'!N142+'N EERR BARINAS'!N142+'N EERR LOS NA'!N142</f>
        <v>0</v>
      </c>
      <c r="O142" s="194">
        <f t="shared" si="25"/>
        <v>0</v>
      </c>
    </row>
    <row r="143" spans="1:15" outlineLevel="2" x14ac:dyDescent="0.3">
      <c r="A143" s="203" t="s">
        <v>328</v>
      </c>
      <c r="B143" s="131">
        <f>+'N EERR RODEO'!B143+'N EERR PIEDEM'!B143+'N EERR TERRA'!B143+'N EERR UCAFE'!B143+'N EERR BARINAS'!B143+'N EERR LOS NA'!B143</f>
        <v>0</v>
      </c>
      <c r="C143" s="131">
        <f>+'N EERR RODEO'!C143+'N EERR PIEDEM'!C143+'N EERR TERRA'!C143+'N EERR UCAFE'!C143+'N EERR BARINAS'!C143+'N EERR LOS NA'!C143</f>
        <v>0</v>
      </c>
      <c r="D143" s="131">
        <f>+'N EERR RODEO'!D143+'N EERR PIEDEM'!D143+'N EERR TERRA'!D143+'N EERR UCAFE'!D143+'N EERR BARINAS'!D143+'N EERR LOS NA'!D143</f>
        <v>0</v>
      </c>
      <c r="E143" s="131">
        <f>+'N EERR RODEO'!E143+'N EERR PIEDEM'!E143+'N EERR TERRA'!E143+'N EERR UCAFE'!E143+'N EERR BARINAS'!E143+'N EERR LOS NA'!E143</f>
        <v>0</v>
      </c>
      <c r="F143" s="131">
        <f>+'N EERR RODEO'!F143+'N EERR PIEDEM'!F143+'N EERR TERRA'!F143+'N EERR UCAFE'!F143+'N EERR BARINAS'!F143+'N EERR LOS NA'!F143</f>
        <v>0</v>
      </c>
      <c r="G143" s="131">
        <f>+'N EERR RODEO'!G143+'N EERR PIEDEM'!G143+'N EERR TERRA'!G143+'N EERR UCAFE'!G143+'N EERR BARINAS'!G143+'N EERR LOS NA'!G143</f>
        <v>0</v>
      </c>
      <c r="H143" s="131">
        <f>+'N EERR RODEO'!H143+'N EERR PIEDEM'!H143+'N EERR TERRA'!H143+'N EERR UCAFE'!H143+'N EERR BARINAS'!H143+'N EERR LOS NA'!H143</f>
        <v>15.922460073834666</v>
      </c>
      <c r="I143" s="131">
        <f>+'N EERR RODEO'!I143+'N EERR PIEDEM'!I143+'N EERR TERRA'!I143+'N EERR UCAFE'!I143+'N EERR BARINAS'!I143+'N EERR LOS NA'!I143</f>
        <v>0</v>
      </c>
      <c r="J143" s="131">
        <f>+'N EERR RODEO'!J143+'N EERR PIEDEM'!J143+'N EERR TERRA'!J143+'N EERR UCAFE'!J143+'N EERR BARINAS'!J143+'N EERR LOS NA'!J143</f>
        <v>0</v>
      </c>
      <c r="K143" s="131">
        <f>+'N EERR RODEO'!K143+'N EERR PIEDEM'!K143+'N EERR TERRA'!K143+'N EERR UCAFE'!K143+'N EERR BARINAS'!K143+'N EERR LOS NA'!K143</f>
        <v>0</v>
      </c>
      <c r="L143" s="131">
        <f>+'N EERR RODEO'!L143+'N EERR PIEDEM'!L143+'N EERR TERRA'!L143+'N EERR UCAFE'!L143+'N EERR BARINAS'!L143+'N EERR LOS NA'!L143</f>
        <v>0</v>
      </c>
      <c r="M143" s="131">
        <f>+'N EERR RODEO'!M143+'N EERR PIEDEM'!M143+'N EERR TERRA'!M143+'N EERR UCAFE'!M143+'N EERR BARINAS'!M143+'N EERR LOS NA'!M143</f>
        <v>0</v>
      </c>
      <c r="N143" s="131">
        <f>+'N EERR RODEO'!N143+'N EERR PIEDEM'!N143+'N EERR TERRA'!N143+'N EERR UCAFE'!N143+'N EERR BARINAS'!N143+'N EERR LOS NA'!N143</f>
        <v>0</v>
      </c>
      <c r="O143" s="194">
        <f t="shared" si="25"/>
        <v>15.922460073834666</v>
      </c>
    </row>
    <row r="144" spans="1:15" outlineLevel="2" x14ac:dyDescent="0.3">
      <c r="A144" s="203" t="s">
        <v>329</v>
      </c>
      <c r="B144" s="131">
        <f>+'N EERR RODEO'!B144+'N EERR PIEDEM'!B144+'N EERR TERRA'!B144+'N EERR UCAFE'!B144+'N EERR BARINAS'!B144+'N EERR LOS NA'!B144</f>
        <v>0</v>
      </c>
      <c r="C144" s="131">
        <f>+'N EERR RODEO'!C144+'N EERR PIEDEM'!C144+'N EERR TERRA'!C144+'N EERR UCAFE'!C144+'N EERR BARINAS'!C144+'N EERR LOS NA'!C144</f>
        <v>0</v>
      </c>
      <c r="D144" s="131">
        <f>+'N EERR RODEO'!D144+'N EERR PIEDEM'!D144+'N EERR TERRA'!D144+'N EERR UCAFE'!D144+'N EERR BARINAS'!D144+'N EERR LOS NA'!D144</f>
        <v>0</v>
      </c>
      <c r="E144" s="131">
        <f>+'N EERR RODEO'!E144+'N EERR PIEDEM'!E144+'N EERR TERRA'!E144+'N EERR UCAFE'!E144+'N EERR BARINAS'!E144+'N EERR LOS NA'!E144</f>
        <v>0</v>
      </c>
      <c r="F144" s="131">
        <f>+'N EERR RODEO'!F144+'N EERR PIEDEM'!F144+'N EERR TERRA'!F144+'N EERR UCAFE'!F144+'N EERR BARINAS'!F144+'N EERR LOS NA'!F144</f>
        <v>0</v>
      </c>
      <c r="G144" s="131">
        <f>+'N EERR RODEO'!G144+'N EERR PIEDEM'!G144+'N EERR TERRA'!G144+'N EERR UCAFE'!G144+'N EERR BARINAS'!G144+'N EERR LOS NA'!G144</f>
        <v>0</v>
      </c>
      <c r="H144" s="131">
        <f>+'N EERR RODEO'!H144+'N EERR PIEDEM'!H144+'N EERR TERRA'!H144+'N EERR UCAFE'!H144+'N EERR BARINAS'!H144+'N EERR LOS NA'!H144</f>
        <v>7.9612300369173328</v>
      </c>
      <c r="I144" s="131">
        <f>+'N EERR RODEO'!I144+'N EERR PIEDEM'!I144+'N EERR TERRA'!I144+'N EERR UCAFE'!I144+'N EERR BARINAS'!I144+'N EERR LOS NA'!I144</f>
        <v>0</v>
      </c>
      <c r="J144" s="131">
        <f>+'N EERR RODEO'!J144+'N EERR PIEDEM'!J144+'N EERR TERRA'!J144+'N EERR UCAFE'!J144+'N EERR BARINAS'!J144+'N EERR LOS NA'!J144</f>
        <v>0</v>
      </c>
      <c r="K144" s="131">
        <f>+'N EERR RODEO'!K144+'N EERR PIEDEM'!K144+'N EERR TERRA'!K144+'N EERR UCAFE'!K144+'N EERR BARINAS'!K144+'N EERR LOS NA'!K144</f>
        <v>0</v>
      </c>
      <c r="L144" s="131">
        <f>+'N EERR RODEO'!L144+'N EERR PIEDEM'!L144+'N EERR TERRA'!L144+'N EERR UCAFE'!L144+'N EERR BARINAS'!L144+'N EERR LOS NA'!L144</f>
        <v>0</v>
      </c>
      <c r="M144" s="131">
        <f>+'N EERR RODEO'!M144+'N EERR PIEDEM'!M144+'N EERR TERRA'!M144+'N EERR UCAFE'!M144+'N EERR BARINAS'!M144+'N EERR LOS NA'!M144</f>
        <v>0</v>
      </c>
      <c r="N144" s="131">
        <f>+'N EERR RODEO'!N144+'N EERR PIEDEM'!N144+'N EERR TERRA'!N144+'N EERR UCAFE'!N144+'N EERR BARINAS'!N144+'N EERR LOS NA'!N144</f>
        <v>0</v>
      </c>
      <c r="O144" s="194">
        <f t="shared" si="25"/>
        <v>7.9612300369173328</v>
      </c>
    </row>
    <row r="145" spans="1:15" outlineLevel="2" x14ac:dyDescent="0.3">
      <c r="A145" s="203" t="s">
        <v>330</v>
      </c>
      <c r="B145" s="131">
        <f>+'N EERR RODEO'!B145+'N EERR PIEDEM'!B145+'N EERR TERRA'!B145+'N EERR UCAFE'!B145+'N EERR BARINAS'!B145+'N EERR LOS NA'!B145</f>
        <v>0</v>
      </c>
      <c r="C145" s="131">
        <f>+'N EERR RODEO'!C145+'N EERR PIEDEM'!C145+'N EERR TERRA'!C145+'N EERR UCAFE'!C145+'N EERR BARINAS'!C145+'N EERR LOS NA'!C145</f>
        <v>74.3011257383029</v>
      </c>
      <c r="D145" s="131">
        <f>+'N EERR RODEO'!D145+'N EERR PIEDEM'!D145+'N EERR TERRA'!D145+'N EERR UCAFE'!D145+'N EERR BARINAS'!D145+'N EERR LOS NA'!D145</f>
        <v>84.157382392712265</v>
      </c>
      <c r="E145" s="131">
        <f>+'N EERR RODEO'!E145+'N EERR PIEDEM'!E145+'N EERR TERRA'!E145+'N EERR UCAFE'!E145+'N EERR BARINAS'!E145+'N EERR LOS NA'!E145</f>
        <v>176.29886677866375</v>
      </c>
      <c r="F145" s="131">
        <f>+'N EERR RODEO'!F145+'N EERR PIEDEM'!F145+'N EERR TERRA'!F145+'N EERR UCAFE'!F145+'N EERR BARINAS'!F145+'N EERR LOS NA'!F145</f>
        <v>296.3100674192292</v>
      </c>
      <c r="G145" s="131">
        <f>+'N EERR RODEO'!G145+'N EERR PIEDEM'!G145+'N EERR TERRA'!G145+'N EERR UCAFE'!G145+'N EERR BARINAS'!G145+'N EERR LOS NA'!G145</f>
        <v>276.64981502602797</v>
      </c>
      <c r="H145" s="131">
        <f>+'N EERR RODEO'!H145+'N EERR PIEDEM'!H145+'N EERR TERRA'!H145+'N EERR UCAFE'!H145+'N EERR BARINAS'!H145+'N EERR LOS NA'!H145</f>
        <v>893.14651415164485</v>
      </c>
      <c r="I145" s="131">
        <f>+'N EERR RODEO'!I145+'N EERR PIEDEM'!I145+'N EERR TERRA'!I145+'N EERR UCAFE'!I145+'N EERR BARINAS'!I145+'N EERR LOS NA'!I145</f>
        <v>0</v>
      </c>
      <c r="J145" s="131">
        <f>+'N EERR RODEO'!J145+'N EERR PIEDEM'!J145+'N EERR TERRA'!J145+'N EERR UCAFE'!J145+'N EERR BARINAS'!J145+'N EERR LOS NA'!J145</f>
        <v>0</v>
      </c>
      <c r="K145" s="131">
        <f>+'N EERR RODEO'!K145+'N EERR PIEDEM'!K145+'N EERR TERRA'!K145+'N EERR UCAFE'!K145+'N EERR BARINAS'!K145+'N EERR LOS NA'!K145</f>
        <v>0</v>
      </c>
      <c r="L145" s="131">
        <f>+'N EERR RODEO'!L145+'N EERR PIEDEM'!L145+'N EERR TERRA'!L145+'N EERR UCAFE'!L145+'N EERR BARINAS'!L145+'N EERR LOS NA'!L145</f>
        <v>0</v>
      </c>
      <c r="M145" s="131">
        <f>+'N EERR RODEO'!M145+'N EERR PIEDEM'!M145+'N EERR TERRA'!M145+'N EERR UCAFE'!M145+'N EERR BARINAS'!M145+'N EERR LOS NA'!M145</f>
        <v>0</v>
      </c>
      <c r="N145" s="131">
        <f>+'N EERR RODEO'!N145+'N EERR PIEDEM'!N145+'N EERR TERRA'!N145+'N EERR UCAFE'!N145+'N EERR BARINAS'!N145+'N EERR LOS NA'!N145</f>
        <v>0</v>
      </c>
      <c r="O145" s="194">
        <f t="shared" si="25"/>
        <v>1800.8637715065809</v>
      </c>
    </row>
    <row r="146" spans="1:15" outlineLevel="2" x14ac:dyDescent="0.3">
      <c r="A146" s="203" t="s">
        <v>331</v>
      </c>
      <c r="B146" s="131">
        <f>+'N EERR RODEO'!B146+'N EERR PIEDEM'!B146+'N EERR TERRA'!B146+'N EERR UCAFE'!B146+'N EERR BARINAS'!B146+'N EERR LOS NA'!B146</f>
        <v>0</v>
      </c>
      <c r="C146" s="131">
        <f>+'N EERR RODEO'!C146+'N EERR PIEDEM'!C146+'N EERR TERRA'!C146+'N EERR UCAFE'!C146+'N EERR BARINAS'!C146+'N EERR LOS NA'!C146</f>
        <v>0</v>
      </c>
      <c r="D146" s="131">
        <f>+'N EERR RODEO'!D146+'N EERR PIEDEM'!D146+'N EERR TERRA'!D146+'N EERR UCAFE'!D146+'N EERR BARINAS'!D146+'N EERR LOS NA'!D146</f>
        <v>0</v>
      </c>
      <c r="E146" s="131">
        <f>+'N EERR RODEO'!E146+'N EERR PIEDEM'!E146+'N EERR TERRA'!E146+'N EERR UCAFE'!E146+'N EERR BARINAS'!E146+'N EERR LOS NA'!E146</f>
        <v>0</v>
      </c>
      <c r="F146" s="131">
        <f>+'N EERR RODEO'!F146+'N EERR PIEDEM'!F146+'N EERR TERRA'!F146+'N EERR UCAFE'!F146+'N EERR BARINAS'!F146+'N EERR LOS NA'!F146</f>
        <v>0</v>
      </c>
      <c r="G146" s="131">
        <f>+'N EERR RODEO'!G146+'N EERR PIEDEM'!G146+'N EERR TERRA'!G146+'N EERR UCAFE'!G146+'N EERR BARINAS'!G146+'N EERR LOS NA'!G146</f>
        <v>0</v>
      </c>
      <c r="H146" s="131">
        <f>+'N EERR RODEO'!H146+'N EERR PIEDEM'!H146+'N EERR TERRA'!H146+'N EERR UCAFE'!H146+'N EERR BARINAS'!H146+'N EERR LOS NA'!H146</f>
        <v>0</v>
      </c>
      <c r="I146" s="131">
        <f>+'N EERR RODEO'!I146+'N EERR PIEDEM'!I146+'N EERR TERRA'!I146+'N EERR UCAFE'!I146+'N EERR BARINAS'!I146+'N EERR LOS NA'!I146</f>
        <v>0</v>
      </c>
      <c r="J146" s="131">
        <f>+'N EERR RODEO'!J146+'N EERR PIEDEM'!J146+'N EERR TERRA'!J146+'N EERR UCAFE'!J146+'N EERR BARINAS'!J146+'N EERR LOS NA'!J146</f>
        <v>0</v>
      </c>
      <c r="K146" s="131">
        <f>+'N EERR RODEO'!K146+'N EERR PIEDEM'!K146+'N EERR TERRA'!K146+'N EERR UCAFE'!K146+'N EERR BARINAS'!K146+'N EERR LOS NA'!K146</f>
        <v>0</v>
      </c>
      <c r="L146" s="131">
        <f>+'N EERR RODEO'!L146+'N EERR PIEDEM'!L146+'N EERR TERRA'!L146+'N EERR UCAFE'!L146+'N EERR BARINAS'!L146+'N EERR LOS NA'!L146</f>
        <v>0</v>
      </c>
      <c r="M146" s="131">
        <f>+'N EERR RODEO'!M146+'N EERR PIEDEM'!M146+'N EERR TERRA'!M146+'N EERR UCAFE'!M146+'N EERR BARINAS'!M146+'N EERR LOS NA'!M146</f>
        <v>0</v>
      </c>
      <c r="N146" s="131">
        <f>+'N EERR RODEO'!N146+'N EERR PIEDEM'!N146+'N EERR TERRA'!N146+'N EERR UCAFE'!N146+'N EERR BARINAS'!N146+'N EERR LOS NA'!N146</f>
        <v>0</v>
      </c>
      <c r="O146" s="194">
        <f t="shared" si="25"/>
        <v>0</v>
      </c>
    </row>
    <row r="147" spans="1:15" outlineLevel="2" x14ac:dyDescent="0.3">
      <c r="A147" s="203" t="s">
        <v>332</v>
      </c>
      <c r="B147" s="131">
        <f>+'N EERR RODEO'!B147+'N EERR PIEDEM'!B147+'N EERR TERRA'!B147+'N EERR UCAFE'!B147+'N EERR BARINAS'!B147+'N EERR LOS NA'!B147</f>
        <v>0</v>
      </c>
      <c r="C147" s="131">
        <f>+'N EERR RODEO'!C147+'N EERR PIEDEM'!C147+'N EERR TERRA'!C147+'N EERR UCAFE'!C147+'N EERR BARINAS'!C147+'N EERR LOS NA'!C147</f>
        <v>0</v>
      </c>
      <c r="D147" s="131">
        <f>+'N EERR RODEO'!D147+'N EERR PIEDEM'!D147+'N EERR TERRA'!D147+'N EERR UCAFE'!D147+'N EERR BARINAS'!D147+'N EERR LOS NA'!D147</f>
        <v>0</v>
      </c>
      <c r="E147" s="131">
        <f>+'N EERR RODEO'!E147+'N EERR PIEDEM'!E147+'N EERR TERRA'!E147+'N EERR UCAFE'!E147+'N EERR BARINAS'!E147+'N EERR LOS NA'!E147</f>
        <v>0</v>
      </c>
      <c r="F147" s="131">
        <f>+'N EERR RODEO'!F147+'N EERR PIEDEM'!F147+'N EERR TERRA'!F147+'N EERR UCAFE'!F147+'N EERR BARINAS'!F147+'N EERR LOS NA'!F147</f>
        <v>0</v>
      </c>
      <c r="G147" s="131">
        <f>+'N EERR RODEO'!G147+'N EERR PIEDEM'!G147+'N EERR TERRA'!G147+'N EERR UCAFE'!G147+'N EERR BARINAS'!G147+'N EERR LOS NA'!G147</f>
        <v>0</v>
      </c>
      <c r="H147" s="131">
        <f>+'N EERR RODEO'!H147+'N EERR PIEDEM'!H147+'N EERR TERRA'!H147+'N EERR UCAFE'!H147+'N EERR BARINAS'!H147+'N EERR LOS NA'!H147</f>
        <v>0</v>
      </c>
      <c r="I147" s="131">
        <f>+'N EERR RODEO'!I147+'N EERR PIEDEM'!I147+'N EERR TERRA'!I147+'N EERR UCAFE'!I147+'N EERR BARINAS'!I147+'N EERR LOS NA'!I147</f>
        <v>0</v>
      </c>
      <c r="J147" s="131">
        <f>+'N EERR RODEO'!J147+'N EERR PIEDEM'!J147+'N EERR TERRA'!J147+'N EERR UCAFE'!J147+'N EERR BARINAS'!J147+'N EERR LOS NA'!J147</f>
        <v>0</v>
      </c>
      <c r="K147" s="131">
        <f>+'N EERR RODEO'!K147+'N EERR PIEDEM'!K147+'N EERR TERRA'!K147+'N EERR UCAFE'!K147+'N EERR BARINAS'!K147+'N EERR LOS NA'!K147</f>
        <v>0</v>
      </c>
      <c r="L147" s="131">
        <f>+'N EERR RODEO'!L147+'N EERR PIEDEM'!L147+'N EERR TERRA'!L147+'N EERR UCAFE'!L147+'N EERR BARINAS'!L147+'N EERR LOS NA'!L147</f>
        <v>0</v>
      </c>
      <c r="M147" s="131">
        <f>+'N EERR RODEO'!M147+'N EERR PIEDEM'!M147+'N EERR TERRA'!M147+'N EERR UCAFE'!M147+'N EERR BARINAS'!M147+'N EERR LOS NA'!M147</f>
        <v>0</v>
      </c>
      <c r="N147" s="131">
        <f>+'N EERR RODEO'!N147+'N EERR PIEDEM'!N147+'N EERR TERRA'!N147+'N EERR UCAFE'!N147+'N EERR BARINAS'!N147+'N EERR LOS NA'!N147</f>
        <v>0</v>
      </c>
      <c r="O147" s="194">
        <f t="shared" si="25"/>
        <v>0</v>
      </c>
    </row>
    <row r="148" spans="1:15" outlineLevel="2" x14ac:dyDescent="0.3">
      <c r="A148" s="203" t="s">
        <v>333</v>
      </c>
      <c r="B148" s="131">
        <f>+'N EERR RODEO'!B148+'N EERR PIEDEM'!B148+'N EERR TERRA'!B148+'N EERR UCAFE'!B148+'N EERR BARINAS'!B148+'N EERR LOS NA'!B148</f>
        <v>0</v>
      </c>
      <c r="C148" s="131">
        <f>+'N EERR RODEO'!C148+'N EERR PIEDEM'!C148+'N EERR TERRA'!C148+'N EERR UCAFE'!C148+'N EERR BARINAS'!C148+'N EERR LOS NA'!C148</f>
        <v>0</v>
      </c>
      <c r="D148" s="131">
        <f>+'N EERR RODEO'!D148+'N EERR PIEDEM'!D148+'N EERR TERRA'!D148+'N EERR UCAFE'!D148+'N EERR BARINAS'!D148+'N EERR LOS NA'!D148</f>
        <v>0</v>
      </c>
      <c r="E148" s="131">
        <f>+'N EERR RODEO'!E148+'N EERR PIEDEM'!E148+'N EERR TERRA'!E148+'N EERR UCAFE'!E148+'N EERR BARINAS'!E148+'N EERR LOS NA'!E148</f>
        <v>0</v>
      </c>
      <c r="F148" s="131">
        <f>+'N EERR RODEO'!F148+'N EERR PIEDEM'!F148+'N EERR TERRA'!F148+'N EERR UCAFE'!F148+'N EERR BARINAS'!F148+'N EERR LOS NA'!F148</f>
        <v>0</v>
      </c>
      <c r="G148" s="131">
        <f>+'N EERR RODEO'!G148+'N EERR PIEDEM'!G148+'N EERR TERRA'!G148+'N EERR UCAFE'!G148+'N EERR BARINAS'!G148+'N EERR LOS NA'!G148</f>
        <v>0</v>
      </c>
      <c r="H148" s="131">
        <f>+'N EERR RODEO'!H148+'N EERR PIEDEM'!H148+'N EERR TERRA'!H148+'N EERR UCAFE'!H148+'N EERR BARINAS'!H148+'N EERR LOS NA'!H148</f>
        <v>0</v>
      </c>
      <c r="I148" s="131">
        <f>+'N EERR RODEO'!I148+'N EERR PIEDEM'!I148+'N EERR TERRA'!I148+'N EERR UCAFE'!I148+'N EERR BARINAS'!I148+'N EERR LOS NA'!I148</f>
        <v>0</v>
      </c>
      <c r="J148" s="131">
        <f>+'N EERR RODEO'!J148+'N EERR PIEDEM'!J148+'N EERR TERRA'!J148+'N EERR UCAFE'!J148+'N EERR BARINAS'!J148+'N EERR LOS NA'!J148</f>
        <v>0</v>
      </c>
      <c r="K148" s="131">
        <f>+'N EERR RODEO'!K148+'N EERR PIEDEM'!K148+'N EERR TERRA'!K148+'N EERR UCAFE'!K148+'N EERR BARINAS'!K148+'N EERR LOS NA'!K148</f>
        <v>0</v>
      </c>
      <c r="L148" s="131">
        <f>+'N EERR RODEO'!L148+'N EERR PIEDEM'!L148+'N EERR TERRA'!L148+'N EERR UCAFE'!L148+'N EERR BARINAS'!L148+'N EERR LOS NA'!L148</f>
        <v>0</v>
      </c>
      <c r="M148" s="131">
        <f>+'N EERR RODEO'!M148+'N EERR PIEDEM'!M148+'N EERR TERRA'!M148+'N EERR UCAFE'!M148+'N EERR BARINAS'!M148+'N EERR LOS NA'!M148</f>
        <v>0</v>
      </c>
      <c r="N148" s="131">
        <f>+'N EERR RODEO'!N148+'N EERR PIEDEM'!N148+'N EERR TERRA'!N148+'N EERR UCAFE'!N148+'N EERR BARINAS'!N148+'N EERR LOS NA'!N148</f>
        <v>0</v>
      </c>
      <c r="O148" s="194">
        <f t="shared" si="25"/>
        <v>0</v>
      </c>
    </row>
    <row r="149" spans="1:15" outlineLevel="2" x14ac:dyDescent="0.3">
      <c r="A149" s="203" t="s">
        <v>334</v>
      </c>
      <c r="B149" s="131">
        <f>+'N EERR RODEO'!B149+'N EERR PIEDEM'!B149+'N EERR TERRA'!B149+'N EERR UCAFE'!B149+'N EERR BARINAS'!B149+'N EERR LOS NA'!B149</f>
        <v>0</v>
      </c>
      <c r="C149" s="131">
        <f>+'N EERR RODEO'!C149+'N EERR PIEDEM'!C149+'N EERR TERRA'!C149+'N EERR UCAFE'!C149+'N EERR BARINAS'!C149+'N EERR LOS NA'!C149</f>
        <v>0</v>
      </c>
      <c r="D149" s="131">
        <f>+'N EERR RODEO'!D149+'N EERR PIEDEM'!D149+'N EERR TERRA'!D149+'N EERR UCAFE'!D149+'N EERR BARINAS'!D149+'N EERR LOS NA'!D149</f>
        <v>0</v>
      </c>
      <c r="E149" s="131">
        <f>+'N EERR RODEO'!E149+'N EERR PIEDEM'!E149+'N EERR TERRA'!E149+'N EERR UCAFE'!E149+'N EERR BARINAS'!E149+'N EERR LOS NA'!E149</f>
        <v>399.57175480522761</v>
      </c>
      <c r="F149" s="131">
        <f>+'N EERR RODEO'!F149+'N EERR PIEDEM'!F149+'N EERR TERRA'!F149+'N EERR UCAFE'!F149+'N EERR BARINAS'!F149+'N EERR LOS NA'!F149</f>
        <v>0</v>
      </c>
      <c r="G149" s="131">
        <f>+'N EERR RODEO'!G149+'N EERR PIEDEM'!G149+'N EERR TERRA'!G149+'N EERR UCAFE'!G149+'N EERR BARINAS'!G149+'N EERR LOS NA'!G149</f>
        <v>0</v>
      </c>
      <c r="H149" s="131">
        <f>+'N EERR RODEO'!H149+'N EERR PIEDEM'!H149+'N EERR TERRA'!H149+'N EERR UCAFE'!H149+'N EERR BARINAS'!H149+'N EERR LOS NA'!H149</f>
        <v>0</v>
      </c>
      <c r="I149" s="131">
        <f>+'N EERR RODEO'!I149+'N EERR PIEDEM'!I149+'N EERR TERRA'!I149+'N EERR UCAFE'!I149+'N EERR BARINAS'!I149+'N EERR LOS NA'!I149</f>
        <v>0</v>
      </c>
      <c r="J149" s="131">
        <f>+'N EERR RODEO'!J149+'N EERR PIEDEM'!J149+'N EERR TERRA'!J149+'N EERR UCAFE'!J149+'N EERR BARINAS'!J149+'N EERR LOS NA'!J149</f>
        <v>0</v>
      </c>
      <c r="K149" s="131">
        <f>+'N EERR RODEO'!K149+'N EERR PIEDEM'!K149+'N EERR TERRA'!K149+'N EERR UCAFE'!K149+'N EERR BARINAS'!K149+'N EERR LOS NA'!K149</f>
        <v>0</v>
      </c>
      <c r="L149" s="131">
        <f>+'N EERR RODEO'!L149+'N EERR PIEDEM'!L149+'N EERR TERRA'!L149+'N EERR UCAFE'!L149+'N EERR BARINAS'!L149+'N EERR LOS NA'!L149</f>
        <v>0</v>
      </c>
      <c r="M149" s="131">
        <f>+'N EERR RODEO'!M149+'N EERR PIEDEM'!M149+'N EERR TERRA'!M149+'N EERR UCAFE'!M149+'N EERR BARINAS'!M149+'N EERR LOS NA'!M149</f>
        <v>0</v>
      </c>
      <c r="N149" s="131">
        <f>+'N EERR RODEO'!N149+'N EERR PIEDEM'!N149+'N EERR TERRA'!N149+'N EERR UCAFE'!N149+'N EERR BARINAS'!N149+'N EERR LOS NA'!N149</f>
        <v>0</v>
      </c>
      <c r="O149" s="194">
        <f t="shared" si="25"/>
        <v>399.57175480522761</v>
      </c>
    </row>
    <row r="150" spans="1:15" outlineLevel="2" x14ac:dyDescent="0.3">
      <c r="A150" s="203" t="s">
        <v>335</v>
      </c>
      <c r="B150" s="131">
        <f>+'N EERR RODEO'!B150+'N EERR PIEDEM'!B150+'N EERR TERRA'!B150+'N EERR UCAFE'!B150+'N EERR BARINAS'!B150+'N EERR LOS NA'!B150</f>
        <v>0</v>
      </c>
      <c r="C150" s="131">
        <f>+'N EERR RODEO'!C150+'N EERR PIEDEM'!C150+'N EERR TERRA'!C150+'N EERR UCAFE'!C150+'N EERR BARINAS'!C150+'N EERR LOS NA'!C150</f>
        <v>0</v>
      </c>
      <c r="D150" s="131">
        <f>+'N EERR RODEO'!D150+'N EERR PIEDEM'!D150+'N EERR TERRA'!D150+'N EERR UCAFE'!D150+'N EERR BARINAS'!D150+'N EERR LOS NA'!D150</f>
        <v>0</v>
      </c>
      <c r="E150" s="131">
        <f>+'N EERR RODEO'!E150+'N EERR PIEDEM'!E150+'N EERR TERRA'!E150+'N EERR UCAFE'!E150+'N EERR BARINAS'!E150+'N EERR LOS NA'!E150</f>
        <v>0</v>
      </c>
      <c r="F150" s="131">
        <f>+'N EERR RODEO'!F150+'N EERR PIEDEM'!F150+'N EERR TERRA'!F150+'N EERR UCAFE'!F150+'N EERR BARINAS'!F150+'N EERR LOS NA'!F150</f>
        <v>0</v>
      </c>
      <c r="G150" s="131">
        <f>+'N EERR RODEO'!G150+'N EERR PIEDEM'!G150+'N EERR TERRA'!G150+'N EERR UCAFE'!G150+'N EERR BARINAS'!G150+'N EERR LOS NA'!G150</f>
        <v>0</v>
      </c>
      <c r="H150" s="131">
        <f>+'N EERR RODEO'!H150+'N EERR PIEDEM'!H150+'N EERR TERRA'!H150+'N EERR UCAFE'!H150+'N EERR BARINAS'!H150+'N EERR LOS NA'!H150</f>
        <v>0</v>
      </c>
      <c r="I150" s="131">
        <f>+'N EERR RODEO'!I150+'N EERR PIEDEM'!I150+'N EERR TERRA'!I150+'N EERR UCAFE'!I150+'N EERR BARINAS'!I150+'N EERR LOS NA'!I150</f>
        <v>0</v>
      </c>
      <c r="J150" s="131">
        <f>+'N EERR RODEO'!J150+'N EERR PIEDEM'!J150+'N EERR TERRA'!J150+'N EERR UCAFE'!J150+'N EERR BARINAS'!J150+'N EERR LOS NA'!J150</f>
        <v>0</v>
      </c>
      <c r="K150" s="131">
        <f>+'N EERR RODEO'!K150+'N EERR PIEDEM'!K150+'N EERR TERRA'!K150+'N EERR UCAFE'!K150+'N EERR BARINAS'!K150+'N EERR LOS NA'!K150</f>
        <v>0</v>
      </c>
      <c r="L150" s="131">
        <f>+'N EERR RODEO'!L150+'N EERR PIEDEM'!L150+'N EERR TERRA'!L150+'N EERR UCAFE'!L150+'N EERR BARINAS'!L150+'N EERR LOS NA'!L150</f>
        <v>0</v>
      </c>
      <c r="M150" s="131">
        <f>+'N EERR RODEO'!M150+'N EERR PIEDEM'!M150+'N EERR TERRA'!M150+'N EERR UCAFE'!M150+'N EERR BARINAS'!M150+'N EERR LOS NA'!M150</f>
        <v>0</v>
      </c>
      <c r="N150" s="131">
        <f>+'N EERR RODEO'!N150+'N EERR PIEDEM'!N150+'N EERR TERRA'!N150+'N EERR UCAFE'!N150+'N EERR BARINAS'!N150+'N EERR LOS NA'!N150</f>
        <v>0</v>
      </c>
      <c r="O150" s="194">
        <f t="shared" si="25"/>
        <v>0</v>
      </c>
    </row>
    <row r="151" spans="1:15" outlineLevel="2" x14ac:dyDescent="0.3">
      <c r="A151" s="203" t="s">
        <v>336</v>
      </c>
      <c r="B151" s="131">
        <f>+'N EERR RODEO'!B151+'N EERR PIEDEM'!B151+'N EERR TERRA'!B151+'N EERR UCAFE'!B151+'N EERR BARINAS'!B151+'N EERR LOS NA'!B151</f>
        <v>0</v>
      </c>
      <c r="C151" s="131">
        <f>+'N EERR RODEO'!C151+'N EERR PIEDEM'!C151+'N EERR TERRA'!C151+'N EERR UCAFE'!C151+'N EERR BARINAS'!C151+'N EERR LOS NA'!C151</f>
        <v>0</v>
      </c>
      <c r="D151" s="131">
        <f>+'N EERR RODEO'!D151+'N EERR PIEDEM'!D151+'N EERR TERRA'!D151+'N EERR UCAFE'!D151+'N EERR BARINAS'!D151+'N EERR LOS NA'!D151</f>
        <v>0</v>
      </c>
      <c r="E151" s="131">
        <f>+'N EERR RODEO'!E151+'N EERR PIEDEM'!E151+'N EERR TERRA'!E151+'N EERR UCAFE'!E151+'N EERR BARINAS'!E151+'N EERR LOS NA'!E151</f>
        <v>0</v>
      </c>
      <c r="F151" s="131">
        <f>+'N EERR RODEO'!F151+'N EERR PIEDEM'!F151+'N EERR TERRA'!F151+'N EERR UCAFE'!F151+'N EERR BARINAS'!F151+'N EERR LOS NA'!F151</f>
        <v>0</v>
      </c>
      <c r="G151" s="131">
        <f>+'N EERR RODEO'!G151+'N EERR PIEDEM'!G151+'N EERR TERRA'!G151+'N EERR UCAFE'!G151+'N EERR BARINAS'!G151+'N EERR LOS NA'!G151</f>
        <v>0</v>
      </c>
      <c r="H151" s="131">
        <f>+'N EERR RODEO'!H151+'N EERR PIEDEM'!H151+'N EERR TERRA'!H151+'N EERR UCAFE'!H151+'N EERR BARINAS'!H151+'N EERR LOS NA'!H151</f>
        <v>0</v>
      </c>
      <c r="I151" s="131">
        <f>+'N EERR RODEO'!I151+'N EERR PIEDEM'!I151+'N EERR TERRA'!I151+'N EERR UCAFE'!I151+'N EERR BARINAS'!I151+'N EERR LOS NA'!I151</f>
        <v>0</v>
      </c>
      <c r="J151" s="131">
        <f>+'N EERR RODEO'!J151+'N EERR PIEDEM'!J151+'N EERR TERRA'!J151+'N EERR UCAFE'!J151+'N EERR BARINAS'!J151+'N EERR LOS NA'!J151</f>
        <v>0</v>
      </c>
      <c r="K151" s="131">
        <f>+'N EERR RODEO'!K151+'N EERR PIEDEM'!K151+'N EERR TERRA'!K151+'N EERR UCAFE'!K151+'N EERR BARINAS'!K151+'N EERR LOS NA'!K151</f>
        <v>0</v>
      </c>
      <c r="L151" s="131">
        <f>+'N EERR RODEO'!L151+'N EERR PIEDEM'!L151+'N EERR TERRA'!L151+'N EERR UCAFE'!L151+'N EERR BARINAS'!L151+'N EERR LOS NA'!L151</f>
        <v>0</v>
      </c>
      <c r="M151" s="131">
        <f>+'N EERR RODEO'!M151+'N EERR PIEDEM'!M151+'N EERR TERRA'!M151+'N EERR UCAFE'!M151+'N EERR BARINAS'!M151+'N EERR LOS NA'!M151</f>
        <v>0</v>
      </c>
      <c r="N151" s="131">
        <f>+'N EERR RODEO'!N151+'N EERR PIEDEM'!N151+'N EERR TERRA'!N151+'N EERR UCAFE'!N151+'N EERR BARINAS'!N151+'N EERR LOS NA'!N151</f>
        <v>0</v>
      </c>
      <c r="O151" s="194">
        <f t="shared" si="25"/>
        <v>0</v>
      </c>
    </row>
    <row r="152" spans="1:15" outlineLevel="2" x14ac:dyDescent="0.3">
      <c r="A152" s="203" t="s">
        <v>337</v>
      </c>
      <c r="B152" s="131">
        <f>+'N EERR RODEO'!B152+'N EERR PIEDEM'!B152+'N EERR TERRA'!B152+'N EERR UCAFE'!B152+'N EERR BARINAS'!B152+'N EERR LOS NA'!B152</f>
        <v>0</v>
      </c>
      <c r="C152" s="131">
        <f>+'N EERR RODEO'!C152+'N EERR PIEDEM'!C152+'N EERR TERRA'!C152+'N EERR UCAFE'!C152+'N EERR BARINAS'!C152+'N EERR LOS NA'!C152</f>
        <v>0</v>
      </c>
      <c r="D152" s="131">
        <f>+'N EERR RODEO'!D152+'N EERR PIEDEM'!D152+'N EERR TERRA'!D152+'N EERR UCAFE'!D152+'N EERR BARINAS'!D152+'N EERR LOS NA'!D152</f>
        <v>0</v>
      </c>
      <c r="E152" s="131">
        <f>+'N EERR RODEO'!E152+'N EERR PIEDEM'!E152+'N EERR TERRA'!E152+'N EERR UCAFE'!E152+'N EERR BARINAS'!E152+'N EERR LOS NA'!E152</f>
        <v>0</v>
      </c>
      <c r="F152" s="131">
        <f>+'N EERR RODEO'!F152+'N EERR PIEDEM'!F152+'N EERR TERRA'!F152+'N EERR UCAFE'!F152+'N EERR BARINAS'!F152+'N EERR LOS NA'!F152</f>
        <v>0</v>
      </c>
      <c r="G152" s="131">
        <f>+'N EERR RODEO'!G152+'N EERR PIEDEM'!G152+'N EERR TERRA'!G152+'N EERR UCAFE'!G152+'N EERR BARINAS'!G152+'N EERR LOS NA'!G152</f>
        <v>0</v>
      </c>
      <c r="H152" s="131">
        <f>+'N EERR RODEO'!H152+'N EERR PIEDEM'!H152+'N EERR TERRA'!H152+'N EERR UCAFE'!H152+'N EERR BARINAS'!H152+'N EERR LOS NA'!H152</f>
        <v>0</v>
      </c>
      <c r="I152" s="131">
        <f>+'N EERR RODEO'!I152+'N EERR PIEDEM'!I152+'N EERR TERRA'!I152+'N EERR UCAFE'!I152+'N EERR BARINAS'!I152+'N EERR LOS NA'!I152</f>
        <v>0</v>
      </c>
      <c r="J152" s="131">
        <f>+'N EERR RODEO'!J152+'N EERR PIEDEM'!J152+'N EERR TERRA'!J152+'N EERR UCAFE'!J152+'N EERR BARINAS'!J152+'N EERR LOS NA'!J152</f>
        <v>0</v>
      </c>
      <c r="K152" s="131">
        <f>+'N EERR RODEO'!K152+'N EERR PIEDEM'!K152+'N EERR TERRA'!K152+'N EERR UCAFE'!K152+'N EERR BARINAS'!K152+'N EERR LOS NA'!K152</f>
        <v>0</v>
      </c>
      <c r="L152" s="131">
        <f>+'N EERR RODEO'!L152+'N EERR PIEDEM'!L152+'N EERR TERRA'!L152+'N EERR UCAFE'!L152+'N EERR BARINAS'!L152+'N EERR LOS NA'!L152</f>
        <v>0</v>
      </c>
      <c r="M152" s="131">
        <f>+'N EERR RODEO'!M152+'N EERR PIEDEM'!M152+'N EERR TERRA'!M152+'N EERR UCAFE'!M152+'N EERR BARINAS'!M152+'N EERR LOS NA'!M152</f>
        <v>0</v>
      </c>
      <c r="N152" s="131">
        <f>+'N EERR RODEO'!N152+'N EERR PIEDEM'!N152+'N EERR TERRA'!N152+'N EERR UCAFE'!N152+'N EERR BARINAS'!N152+'N EERR LOS NA'!N152</f>
        <v>0</v>
      </c>
      <c r="O152" s="194">
        <f t="shared" si="25"/>
        <v>0</v>
      </c>
    </row>
    <row r="153" spans="1:15" outlineLevel="2" x14ac:dyDescent="0.3">
      <c r="A153" s="203" t="s">
        <v>338</v>
      </c>
      <c r="B153" s="131">
        <f>+'N EERR RODEO'!B153+'N EERR PIEDEM'!B153+'N EERR TERRA'!B153+'N EERR UCAFE'!B153+'N EERR BARINAS'!B153+'N EERR LOS NA'!B153</f>
        <v>0</v>
      </c>
      <c r="C153" s="131">
        <f>+'N EERR RODEO'!C153+'N EERR PIEDEM'!C153+'N EERR TERRA'!C153+'N EERR UCAFE'!C153+'N EERR BARINAS'!C153+'N EERR LOS NA'!C153</f>
        <v>0</v>
      </c>
      <c r="D153" s="131">
        <f>+'N EERR RODEO'!D153+'N EERR PIEDEM'!D153+'N EERR TERRA'!D153+'N EERR UCAFE'!D153+'N EERR BARINAS'!D153+'N EERR LOS NA'!D153</f>
        <v>0</v>
      </c>
      <c r="E153" s="131">
        <f>+'N EERR RODEO'!E153+'N EERR PIEDEM'!E153+'N EERR TERRA'!E153+'N EERR UCAFE'!E153+'N EERR BARINAS'!E153+'N EERR LOS NA'!E153</f>
        <v>0</v>
      </c>
      <c r="F153" s="131">
        <f>+'N EERR RODEO'!F153+'N EERR PIEDEM'!F153+'N EERR TERRA'!F153+'N EERR UCAFE'!F153+'N EERR BARINAS'!F153+'N EERR LOS NA'!F153</f>
        <v>0</v>
      </c>
      <c r="G153" s="131">
        <f>+'N EERR RODEO'!G153+'N EERR PIEDEM'!G153+'N EERR TERRA'!G153+'N EERR UCAFE'!G153+'N EERR BARINAS'!G153+'N EERR LOS NA'!G153</f>
        <v>0</v>
      </c>
      <c r="H153" s="131">
        <f>+'N EERR RODEO'!H153+'N EERR PIEDEM'!H153+'N EERR TERRA'!H153+'N EERR UCAFE'!H153+'N EERR BARINAS'!H153+'N EERR LOS NA'!H153</f>
        <v>0</v>
      </c>
      <c r="I153" s="131">
        <f>+'N EERR RODEO'!I153+'N EERR PIEDEM'!I153+'N EERR TERRA'!I153+'N EERR UCAFE'!I153+'N EERR BARINAS'!I153+'N EERR LOS NA'!I153</f>
        <v>0</v>
      </c>
      <c r="J153" s="131">
        <f>+'N EERR RODEO'!J153+'N EERR PIEDEM'!J153+'N EERR TERRA'!J153+'N EERR UCAFE'!J153+'N EERR BARINAS'!J153+'N EERR LOS NA'!J153</f>
        <v>0</v>
      </c>
      <c r="K153" s="131">
        <f>+'N EERR RODEO'!K153+'N EERR PIEDEM'!K153+'N EERR TERRA'!K153+'N EERR UCAFE'!K153+'N EERR BARINAS'!K153+'N EERR LOS NA'!K153</f>
        <v>0</v>
      </c>
      <c r="L153" s="131">
        <f>+'N EERR RODEO'!L153+'N EERR PIEDEM'!L153+'N EERR TERRA'!L153+'N EERR UCAFE'!L153+'N EERR BARINAS'!L153+'N EERR LOS NA'!L153</f>
        <v>0</v>
      </c>
      <c r="M153" s="131">
        <f>+'N EERR RODEO'!M153+'N EERR PIEDEM'!M153+'N EERR TERRA'!M153+'N EERR UCAFE'!M153+'N EERR BARINAS'!M153+'N EERR LOS NA'!M153</f>
        <v>0</v>
      </c>
      <c r="N153" s="131">
        <f>+'N EERR RODEO'!N153+'N EERR PIEDEM'!N153+'N EERR TERRA'!N153+'N EERR UCAFE'!N153+'N EERR BARINAS'!N153+'N EERR LOS NA'!N153</f>
        <v>0</v>
      </c>
      <c r="O153" s="194">
        <f t="shared" si="25"/>
        <v>0</v>
      </c>
    </row>
    <row r="154" spans="1:15" outlineLevel="2" x14ac:dyDescent="0.3">
      <c r="A154" s="203" t="s">
        <v>339</v>
      </c>
      <c r="B154" s="131">
        <f>+'N EERR RODEO'!B154+'N EERR PIEDEM'!B154+'N EERR TERRA'!B154+'N EERR UCAFE'!B154+'N EERR BARINAS'!B154+'N EERR LOS NA'!B154</f>
        <v>0</v>
      </c>
      <c r="C154" s="131">
        <f>+'N EERR RODEO'!C154+'N EERR PIEDEM'!C154+'N EERR TERRA'!C154+'N EERR UCAFE'!C154+'N EERR BARINAS'!C154+'N EERR LOS NA'!C154</f>
        <v>1744.27</v>
      </c>
      <c r="D154" s="131">
        <f>+'N EERR RODEO'!D154+'N EERR PIEDEM'!D154+'N EERR TERRA'!D154+'N EERR UCAFE'!D154+'N EERR BARINAS'!D154+'N EERR LOS NA'!D154</f>
        <v>3107.5699999999997</v>
      </c>
      <c r="E154" s="131">
        <f>+'N EERR RODEO'!E154+'N EERR PIEDEM'!E154+'N EERR TERRA'!E154+'N EERR UCAFE'!E154+'N EERR BARINAS'!E154+'N EERR LOS NA'!E154</f>
        <v>4497.46</v>
      </c>
      <c r="F154" s="131">
        <f>+'N EERR RODEO'!F154+'N EERR PIEDEM'!F154+'N EERR TERRA'!F154+'N EERR UCAFE'!F154+'N EERR BARINAS'!F154+'N EERR LOS NA'!F154</f>
        <v>5981.63</v>
      </c>
      <c r="G154" s="131">
        <f>+'N EERR RODEO'!G154+'N EERR PIEDEM'!G154+'N EERR TERRA'!G154+'N EERR UCAFE'!G154+'N EERR BARINAS'!G154+'N EERR LOS NA'!G154</f>
        <v>5346.7000000000007</v>
      </c>
      <c r="H154" s="131">
        <f>+'N EERR RODEO'!H154+'N EERR PIEDEM'!H154+'N EERR TERRA'!H154+'N EERR UCAFE'!H154+'N EERR BARINAS'!H154+'N EERR LOS NA'!H154</f>
        <v>3482.2500000000005</v>
      </c>
      <c r="I154" s="131">
        <f>+'N EERR RODEO'!I154+'N EERR PIEDEM'!I154+'N EERR TERRA'!I154+'N EERR UCAFE'!I154+'N EERR BARINAS'!I154+'N EERR LOS NA'!I154</f>
        <v>0</v>
      </c>
      <c r="J154" s="131">
        <f>+'N EERR RODEO'!J154+'N EERR PIEDEM'!J154+'N EERR TERRA'!J154+'N EERR UCAFE'!J154+'N EERR BARINAS'!J154+'N EERR LOS NA'!J154</f>
        <v>0</v>
      </c>
      <c r="K154" s="131">
        <f>+'N EERR RODEO'!K154+'N EERR PIEDEM'!K154+'N EERR TERRA'!K154+'N EERR UCAFE'!K154+'N EERR BARINAS'!K154+'N EERR LOS NA'!K154</f>
        <v>0</v>
      </c>
      <c r="L154" s="131">
        <f>+'N EERR RODEO'!L154+'N EERR PIEDEM'!L154+'N EERR TERRA'!L154+'N EERR UCAFE'!L154+'N EERR BARINAS'!L154+'N EERR LOS NA'!L154</f>
        <v>0</v>
      </c>
      <c r="M154" s="131">
        <f>+'N EERR RODEO'!M154+'N EERR PIEDEM'!M154+'N EERR TERRA'!M154+'N EERR UCAFE'!M154+'N EERR BARINAS'!M154+'N EERR LOS NA'!M154</f>
        <v>0</v>
      </c>
      <c r="N154" s="131">
        <f>+'N EERR RODEO'!N154+'N EERR PIEDEM'!N154+'N EERR TERRA'!N154+'N EERR UCAFE'!N154+'N EERR BARINAS'!N154+'N EERR LOS NA'!N154</f>
        <v>0</v>
      </c>
      <c r="O154" s="194">
        <f t="shared" si="25"/>
        <v>24159.88</v>
      </c>
    </row>
    <row r="155" spans="1:15" outlineLevel="2" x14ac:dyDescent="0.3">
      <c r="A155" s="203" t="s">
        <v>340</v>
      </c>
      <c r="B155" s="131">
        <f>+'N EERR RODEO'!B155+'N EERR PIEDEM'!B155+'N EERR TERRA'!B155+'N EERR UCAFE'!B155+'N EERR BARINAS'!B155+'N EERR LOS NA'!B155</f>
        <v>0</v>
      </c>
      <c r="C155" s="131">
        <f>+'N EERR RODEO'!C155+'N EERR PIEDEM'!C155+'N EERR TERRA'!C155+'N EERR UCAFE'!C155+'N EERR BARINAS'!C155+'N EERR LOS NA'!C155</f>
        <v>305.47000000000003</v>
      </c>
      <c r="D155" s="131">
        <f>+'N EERR RODEO'!D155+'N EERR PIEDEM'!D155+'N EERR TERRA'!D155+'N EERR UCAFE'!D155+'N EERR BARINAS'!D155+'N EERR LOS NA'!D155</f>
        <v>213.2</v>
      </c>
      <c r="E155" s="131">
        <f>+'N EERR RODEO'!E155+'N EERR PIEDEM'!E155+'N EERR TERRA'!E155+'N EERR UCAFE'!E155+'N EERR BARINAS'!E155+'N EERR LOS NA'!E155</f>
        <v>443.14</v>
      </c>
      <c r="F155" s="131">
        <f>+'N EERR RODEO'!F155+'N EERR PIEDEM'!F155+'N EERR TERRA'!F155+'N EERR UCAFE'!F155+'N EERR BARINAS'!F155+'N EERR LOS NA'!F155</f>
        <v>235.63</v>
      </c>
      <c r="G155" s="131">
        <f>+'N EERR RODEO'!G155+'N EERR PIEDEM'!G155+'N EERR TERRA'!G155+'N EERR UCAFE'!G155+'N EERR BARINAS'!G155+'N EERR LOS NA'!G155</f>
        <v>251.64</v>
      </c>
      <c r="H155" s="131">
        <f>+'N EERR RODEO'!H155+'N EERR PIEDEM'!H155+'N EERR TERRA'!H155+'N EERR UCAFE'!H155+'N EERR BARINAS'!H155+'N EERR LOS NA'!H155</f>
        <v>177.93</v>
      </c>
      <c r="I155" s="131">
        <f>+'N EERR RODEO'!I155+'N EERR PIEDEM'!I155+'N EERR TERRA'!I155+'N EERR UCAFE'!I155+'N EERR BARINAS'!I155+'N EERR LOS NA'!I155</f>
        <v>0</v>
      </c>
      <c r="J155" s="131">
        <f>+'N EERR RODEO'!J155+'N EERR PIEDEM'!J155+'N EERR TERRA'!J155+'N EERR UCAFE'!J155+'N EERR BARINAS'!J155+'N EERR LOS NA'!J155</f>
        <v>0</v>
      </c>
      <c r="K155" s="131">
        <f>+'N EERR RODEO'!K155+'N EERR PIEDEM'!K155+'N EERR TERRA'!K155+'N EERR UCAFE'!K155+'N EERR BARINAS'!K155+'N EERR LOS NA'!K155</f>
        <v>0</v>
      </c>
      <c r="L155" s="131">
        <f>+'N EERR RODEO'!L155+'N EERR PIEDEM'!L155+'N EERR TERRA'!L155+'N EERR UCAFE'!L155+'N EERR BARINAS'!L155+'N EERR LOS NA'!L155</f>
        <v>0</v>
      </c>
      <c r="M155" s="131">
        <f>+'N EERR RODEO'!M155+'N EERR PIEDEM'!M155+'N EERR TERRA'!M155+'N EERR UCAFE'!M155+'N EERR BARINAS'!M155+'N EERR LOS NA'!M155</f>
        <v>0</v>
      </c>
      <c r="N155" s="131">
        <f>+'N EERR RODEO'!N155+'N EERR PIEDEM'!N155+'N EERR TERRA'!N155+'N EERR UCAFE'!N155+'N EERR BARINAS'!N155+'N EERR LOS NA'!N155</f>
        <v>0</v>
      </c>
      <c r="O155" s="194">
        <f t="shared" si="25"/>
        <v>1627.01</v>
      </c>
    </row>
    <row r="156" spans="1:15" outlineLevel="2" x14ac:dyDescent="0.3">
      <c r="A156" s="203" t="s">
        <v>341</v>
      </c>
      <c r="B156" s="131">
        <f>+'N EERR RODEO'!B156+'N EERR PIEDEM'!B156+'N EERR TERRA'!B156+'N EERR UCAFE'!B156+'N EERR BARINAS'!B156+'N EERR LOS NA'!B156</f>
        <v>0</v>
      </c>
      <c r="C156" s="131">
        <f>+'N EERR RODEO'!C156+'N EERR PIEDEM'!C156+'N EERR TERRA'!C156+'N EERR UCAFE'!C156+'N EERR BARINAS'!C156+'N EERR LOS NA'!C156</f>
        <v>4150.54</v>
      </c>
      <c r="D156" s="131">
        <f>+'N EERR RODEO'!D156+'N EERR PIEDEM'!D156+'N EERR TERRA'!D156+'N EERR UCAFE'!D156+'N EERR BARINAS'!D156+'N EERR LOS NA'!D156</f>
        <v>0</v>
      </c>
      <c r="E156" s="131">
        <f>+'N EERR RODEO'!E156+'N EERR PIEDEM'!E156+'N EERR TERRA'!E156+'N EERR UCAFE'!E156+'N EERR BARINAS'!E156+'N EERR LOS NA'!E156</f>
        <v>3047.6400000000003</v>
      </c>
      <c r="F156" s="131">
        <f>+'N EERR RODEO'!F156+'N EERR PIEDEM'!F156+'N EERR TERRA'!F156+'N EERR UCAFE'!F156+'N EERR BARINAS'!F156+'N EERR LOS NA'!F156</f>
        <v>2086.8500000000004</v>
      </c>
      <c r="G156" s="131">
        <f>+'N EERR RODEO'!G156+'N EERR PIEDEM'!G156+'N EERR TERRA'!G156+'N EERR UCAFE'!G156+'N EERR BARINAS'!G156+'N EERR LOS NA'!G156</f>
        <v>2308.33</v>
      </c>
      <c r="H156" s="131">
        <f>+'N EERR RODEO'!H156+'N EERR PIEDEM'!H156+'N EERR TERRA'!H156+'N EERR UCAFE'!H156+'N EERR BARINAS'!H156+'N EERR LOS NA'!H156</f>
        <v>2771.1099999999997</v>
      </c>
      <c r="I156" s="131">
        <f>+'N EERR RODEO'!I156+'N EERR PIEDEM'!I156+'N EERR TERRA'!I156+'N EERR UCAFE'!I156+'N EERR BARINAS'!I156+'N EERR LOS NA'!I156</f>
        <v>0</v>
      </c>
      <c r="J156" s="131">
        <f>+'N EERR RODEO'!J156+'N EERR PIEDEM'!J156+'N EERR TERRA'!J156+'N EERR UCAFE'!J156+'N EERR BARINAS'!J156+'N EERR LOS NA'!J156</f>
        <v>0</v>
      </c>
      <c r="K156" s="131">
        <f>+'N EERR RODEO'!K156+'N EERR PIEDEM'!K156+'N EERR TERRA'!K156+'N EERR UCAFE'!K156+'N EERR BARINAS'!K156+'N EERR LOS NA'!K156</f>
        <v>0</v>
      </c>
      <c r="L156" s="131">
        <f>+'N EERR RODEO'!L156+'N EERR PIEDEM'!L156+'N EERR TERRA'!L156+'N EERR UCAFE'!L156+'N EERR BARINAS'!L156+'N EERR LOS NA'!L156</f>
        <v>0</v>
      </c>
      <c r="M156" s="131">
        <f>+'N EERR RODEO'!M156+'N EERR PIEDEM'!M156+'N EERR TERRA'!M156+'N EERR UCAFE'!M156+'N EERR BARINAS'!M156+'N EERR LOS NA'!M156</f>
        <v>0</v>
      </c>
      <c r="N156" s="131">
        <f>+'N EERR RODEO'!N156+'N EERR PIEDEM'!N156+'N EERR TERRA'!N156+'N EERR UCAFE'!N156+'N EERR BARINAS'!N156+'N EERR LOS NA'!N156</f>
        <v>0</v>
      </c>
      <c r="O156" s="194">
        <f t="shared" si="25"/>
        <v>14364.470000000001</v>
      </c>
    </row>
    <row r="157" spans="1:15" outlineLevel="2" x14ac:dyDescent="0.3">
      <c r="A157" s="203" t="s">
        <v>342</v>
      </c>
      <c r="B157" s="131">
        <f>+'N EERR RODEO'!B157+'N EERR PIEDEM'!B157+'N EERR TERRA'!B157+'N EERR UCAFE'!B157+'N EERR BARINAS'!B157+'N EERR LOS NA'!B157</f>
        <v>0</v>
      </c>
      <c r="C157" s="131">
        <f>+'N EERR RODEO'!C157+'N EERR PIEDEM'!C157+'N EERR TERRA'!C157+'N EERR UCAFE'!C157+'N EERR BARINAS'!C157+'N EERR LOS NA'!C157</f>
        <v>0</v>
      </c>
      <c r="D157" s="131">
        <f>+'N EERR RODEO'!D157+'N EERR PIEDEM'!D157+'N EERR TERRA'!D157+'N EERR UCAFE'!D157+'N EERR BARINAS'!D157+'N EERR LOS NA'!D157</f>
        <v>0</v>
      </c>
      <c r="E157" s="131">
        <f>+'N EERR RODEO'!E157+'N EERR PIEDEM'!E157+'N EERR TERRA'!E157+'N EERR UCAFE'!E157+'N EERR BARINAS'!E157+'N EERR LOS NA'!E157</f>
        <v>0</v>
      </c>
      <c r="F157" s="131">
        <f>+'N EERR RODEO'!F157+'N EERR PIEDEM'!F157+'N EERR TERRA'!F157+'N EERR UCAFE'!F157+'N EERR BARINAS'!F157+'N EERR LOS NA'!F157</f>
        <v>0</v>
      </c>
      <c r="G157" s="131">
        <f>+'N EERR RODEO'!G157+'N EERR PIEDEM'!G157+'N EERR TERRA'!G157+'N EERR UCAFE'!G157+'N EERR BARINAS'!G157+'N EERR LOS NA'!G157</f>
        <v>0</v>
      </c>
      <c r="H157" s="131">
        <f>+'N EERR RODEO'!H157+'N EERR PIEDEM'!H157+'N EERR TERRA'!H157+'N EERR UCAFE'!H157+'N EERR BARINAS'!H157+'N EERR LOS NA'!H157</f>
        <v>0</v>
      </c>
      <c r="I157" s="131">
        <f>+'N EERR RODEO'!I157+'N EERR PIEDEM'!I157+'N EERR TERRA'!I157+'N EERR UCAFE'!I157+'N EERR BARINAS'!I157+'N EERR LOS NA'!I157</f>
        <v>0</v>
      </c>
      <c r="J157" s="131">
        <f>+'N EERR RODEO'!J157+'N EERR PIEDEM'!J157+'N EERR TERRA'!J157+'N EERR UCAFE'!J157+'N EERR BARINAS'!J157+'N EERR LOS NA'!J157</f>
        <v>0</v>
      </c>
      <c r="K157" s="131">
        <f>+'N EERR RODEO'!K157+'N EERR PIEDEM'!K157+'N EERR TERRA'!K157+'N EERR UCAFE'!K157+'N EERR BARINAS'!K157+'N EERR LOS NA'!K157</f>
        <v>0</v>
      </c>
      <c r="L157" s="131">
        <f>+'N EERR RODEO'!L157+'N EERR PIEDEM'!L157+'N EERR TERRA'!L157+'N EERR UCAFE'!L157+'N EERR BARINAS'!L157+'N EERR LOS NA'!L157</f>
        <v>0</v>
      </c>
      <c r="M157" s="131">
        <f>+'N EERR RODEO'!M157+'N EERR PIEDEM'!M157+'N EERR TERRA'!M157+'N EERR UCAFE'!M157+'N EERR BARINAS'!M157+'N EERR LOS NA'!M157</f>
        <v>0</v>
      </c>
      <c r="N157" s="131">
        <f>+'N EERR RODEO'!N157+'N EERR PIEDEM'!N157+'N EERR TERRA'!N157+'N EERR UCAFE'!N157+'N EERR BARINAS'!N157+'N EERR LOS NA'!N157</f>
        <v>0</v>
      </c>
      <c r="O157" s="194">
        <f t="shared" si="25"/>
        <v>0</v>
      </c>
    </row>
    <row r="158" spans="1:15" outlineLevel="2" x14ac:dyDescent="0.3">
      <c r="A158" s="203" t="s">
        <v>343</v>
      </c>
      <c r="B158" s="131">
        <f>+'N EERR RODEO'!B158+'N EERR PIEDEM'!B158+'N EERR TERRA'!B158+'N EERR UCAFE'!B158+'N EERR BARINAS'!B158+'N EERR LOS NA'!B158</f>
        <v>0</v>
      </c>
      <c r="C158" s="131">
        <f>+'N EERR RODEO'!C158+'N EERR PIEDEM'!C158+'N EERR TERRA'!C158+'N EERR UCAFE'!C158+'N EERR BARINAS'!C158+'N EERR LOS NA'!C158</f>
        <v>0</v>
      </c>
      <c r="D158" s="131">
        <f>+'N EERR RODEO'!D158+'N EERR PIEDEM'!D158+'N EERR TERRA'!D158+'N EERR UCAFE'!D158+'N EERR BARINAS'!D158+'N EERR LOS NA'!D158</f>
        <v>0</v>
      </c>
      <c r="E158" s="131">
        <f>+'N EERR RODEO'!E158+'N EERR PIEDEM'!E158+'N EERR TERRA'!E158+'N EERR UCAFE'!E158+'N EERR BARINAS'!E158+'N EERR LOS NA'!E158</f>
        <v>0</v>
      </c>
      <c r="F158" s="131">
        <f>+'N EERR RODEO'!F158+'N EERR PIEDEM'!F158+'N EERR TERRA'!F158+'N EERR UCAFE'!F158+'N EERR BARINAS'!F158+'N EERR LOS NA'!F158</f>
        <v>0</v>
      </c>
      <c r="G158" s="131">
        <f>+'N EERR RODEO'!G158+'N EERR PIEDEM'!G158+'N EERR TERRA'!G158+'N EERR UCAFE'!G158+'N EERR BARINAS'!G158+'N EERR LOS NA'!G158</f>
        <v>0</v>
      </c>
      <c r="H158" s="131">
        <f>+'N EERR RODEO'!H158+'N EERR PIEDEM'!H158+'N EERR TERRA'!H158+'N EERR UCAFE'!H158+'N EERR BARINAS'!H158+'N EERR LOS NA'!H158</f>
        <v>0</v>
      </c>
      <c r="I158" s="131">
        <f>+'N EERR RODEO'!I158+'N EERR PIEDEM'!I158+'N EERR TERRA'!I158+'N EERR UCAFE'!I158+'N EERR BARINAS'!I158+'N EERR LOS NA'!I158</f>
        <v>0</v>
      </c>
      <c r="J158" s="131">
        <f>+'N EERR RODEO'!J158+'N EERR PIEDEM'!J158+'N EERR TERRA'!J158+'N EERR UCAFE'!J158+'N EERR BARINAS'!J158+'N EERR LOS NA'!J158</f>
        <v>0</v>
      </c>
      <c r="K158" s="131">
        <f>+'N EERR RODEO'!K158+'N EERR PIEDEM'!K158+'N EERR TERRA'!K158+'N EERR UCAFE'!K158+'N EERR BARINAS'!K158+'N EERR LOS NA'!K158</f>
        <v>0</v>
      </c>
      <c r="L158" s="131">
        <f>+'N EERR RODEO'!L158+'N EERR PIEDEM'!L158+'N EERR TERRA'!L158+'N EERR UCAFE'!L158+'N EERR BARINAS'!L158+'N EERR LOS NA'!L158</f>
        <v>0</v>
      </c>
      <c r="M158" s="131">
        <f>+'N EERR RODEO'!M158+'N EERR PIEDEM'!M158+'N EERR TERRA'!M158+'N EERR UCAFE'!M158+'N EERR BARINAS'!M158+'N EERR LOS NA'!M158</f>
        <v>0</v>
      </c>
      <c r="N158" s="131">
        <f>+'N EERR RODEO'!N158+'N EERR PIEDEM'!N158+'N EERR TERRA'!N158+'N EERR UCAFE'!N158+'N EERR BARINAS'!N158+'N EERR LOS NA'!N158</f>
        <v>0</v>
      </c>
      <c r="O158" s="194">
        <f t="shared" si="25"/>
        <v>0</v>
      </c>
    </row>
    <row r="159" spans="1:15" outlineLevel="2" x14ac:dyDescent="0.3">
      <c r="A159" s="203" t="s">
        <v>80</v>
      </c>
      <c r="B159" s="131">
        <f>+'N EERR RODEO'!B159+'N EERR PIEDEM'!B159+'N EERR TERRA'!B159+'N EERR UCAFE'!B159+'N EERR BARINAS'!B159+'N EERR LOS NA'!B159</f>
        <v>0</v>
      </c>
      <c r="C159" s="131">
        <f>+'N EERR RODEO'!C159+'N EERR PIEDEM'!C159+'N EERR TERRA'!C159+'N EERR UCAFE'!C159+'N EERR BARINAS'!C159+'N EERR LOS NA'!C159</f>
        <v>0</v>
      </c>
      <c r="D159" s="131">
        <f>+'N EERR RODEO'!D159+'N EERR PIEDEM'!D159+'N EERR TERRA'!D159+'N EERR UCAFE'!D159+'N EERR BARINAS'!D159+'N EERR LOS NA'!D159</f>
        <v>0</v>
      </c>
      <c r="E159" s="131">
        <f>+'N EERR RODEO'!E159+'N EERR PIEDEM'!E159+'N EERR TERRA'!E159+'N EERR UCAFE'!E159+'N EERR BARINAS'!E159+'N EERR LOS NA'!E159</f>
        <v>0</v>
      </c>
      <c r="F159" s="131">
        <f>+'N EERR RODEO'!F159+'N EERR PIEDEM'!F159+'N EERR TERRA'!F159+'N EERR UCAFE'!F159+'N EERR BARINAS'!F159+'N EERR LOS NA'!F159</f>
        <v>0</v>
      </c>
      <c r="G159" s="131">
        <f>+'N EERR RODEO'!G159+'N EERR PIEDEM'!G159+'N EERR TERRA'!G159+'N EERR UCAFE'!G159+'N EERR BARINAS'!G159+'N EERR LOS NA'!G159</f>
        <v>0</v>
      </c>
      <c r="H159" s="131">
        <f>+'N EERR RODEO'!H159+'N EERR PIEDEM'!H159+'N EERR TERRA'!H159+'N EERR UCAFE'!H159+'N EERR BARINAS'!H159+'N EERR LOS NA'!H159</f>
        <v>0</v>
      </c>
      <c r="I159" s="131">
        <f>+'N EERR RODEO'!I159+'N EERR PIEDEM'!I159+'N EERR TERRA'!I159+'N EERR UCAFE'!I159+'N EERR BARINAS'!I159+'N EERR LOS NA'!I159</f>
        <v>0</v>
      </c>
      <c r="J159" s="131">
        <f>+'N EERR RODEO'!J159+'N EERR PIEDEM'!J159+'N EERR TERRA'!J159+'N EERR UCAFE'!J159+'N EERR BARINAS'!J159+'N EERR LOS NA'!J159</f>
        <v>0</v>
      </c>
      <c r="K159" s="131">
        <f>+'N EERR RODEO'!K159+'N EERR PIEDEM'!K159+'N EERR TERRA'!K159+'N EERR UCAFE'!K159+'N EERR BARINAS'!K159+'N EERR LOS NA'!K159</f>
        <v>0</v>
      </c>
      <c r="L159" s="131">
        <f>+'N EERR RODEO'!L159+'N EERR PIEDEM'!L159+'N EERR TERRA'!L159+'N EERR UCAFE'!L159+'N EERR BARINAS'!L159+'N EERR LOS NA'!L159</f>
        <v>0</v>
      </c>
      <c r="M159" s="131">
        <f>+'N EERR RODEO'!M159+'N EERR PIEDEM'!M159+'N EERR TERRA'!M159+'N EERR UCAFE'!M159+'N EERR BARINAS'!M159+'N EERR LOS NA'!M159</f>
        <v>0</v>
      </c>
      <c r="N159" s="131">
        <f>+'N EERR RODEO'!N159+'N EERR PIEDEM'!N159+'N EERR TERRA'!N159+'N EERR UCAFE'!N159+'N EERR BARINAS'!N159+'N EERR LOS NA'!N159</f>
        <v>0</v>
      </c>
      <c r="O159" s="194">
        <f t="shared" si="25"/>
        <v>0</v>
      </c>
    </row>
    <row r="160" spans="1:15" outlineLevel="2" x14ac:dyDescent="0.3">
      <c r="A160" s="203" t="s">
        <v>344</v>
      </c>
      <c r="B160" s="131">
        <f>+'N EERR RODEO'!B160+'N EERR PIEDEM'!B160+'N EERR TERRA'!B160+'N EERR UCAFE'!B160+'N EERR BARINAS'!B160+'N EERR LOS NA'!B160</f>
        <v>0</v>
      </c>
      <c r="C160" s="131">
        <f>+'N EERR RODEO'!C160+'N EERR PIEDEM'!C160+'N EERR TERRA'!C160+'N EERR UCAFE'!C160+'N EERR BARINAS'!C160+'N EERR LOS NA'!C160</f>
        <v>0</v>
      </c>
      <c r="D160" s="131">
        <f>+'N EERR RODEO'!D160+'N EERR PIEDEM'!D160+'N EERR TERRA'!D160+'N EERR UCAFE'!D160+'N EERR BARINAS'!D160+'N EERR LOS NA'!D160</f>
        <v>0</v>
      </c>
      <c r="E160" s="131">
        <f>+'N EERR RODEO'!E160+'N EERR PIEDEM'!E160+'N EERR TERRA'!E160+'N EERR UCAFE'!E160+'N EERR BARINAS'!E160+'N EERR LOS NA'!E160</f>
        <v>0</v>
      </c>
      <c r="F160" s="131">
        <f>+'N EERR RODEO'!F160+'N EERR PIEDEM'!F160+'N EERR TERRA'!F160+'N EERR UCAFE'!F160+'N EERR BARINAS'!F160+'N EERR LOS NA'!F160</f>
        <v>0</v>
      </c>
      <c r="G160" s="131">
        <f>+'N EERR RODEO'!G160+'N EERR PIEDEM'!G160+'N EERR TERRA'!G160+'N EERR UCAFE'!G160+'N EERR BARINAS'!G160+'N EERR LOS NA'!G160</f>
        <v>0</v>
      </c>
      <c r="H160" s="131">
        <f>+'N EERR RODEO'!H160+'N EERR PIEDEM'!H160+'N EERR TERRA'!H160+'N EERR UCAFE'!H160+'N EERR BARINAS'!H160+'N EERR LOS NA'!H160</f>
        <v>5.23</v>
      </c>
      <c r="I160" s="131">
        <f>+'N EERR RODEO'!I160+'N EERR PIEDEM'!I160+'N EERR TERRA'!I160+'N EERR UCAFE'!I160+'N EERR BARINAS'!I160+'N EERR LOS NA'!I160</f>
        <v>0</v>
      </c>
      <c r="J160" s="131">
        <f>+'N EERR RODEO'!J160+'N EERR PIEDEM'!J160+'N EERR TERRA'!J160+'N EERR UCAFE'!J160+'N EERR BARINAS'!J160+'N EERR LOS NA'!J160</f>
        <v>0</v>
      </c>
      <c r="K160" s="131">
        <f>+'N EERR RODEO'!K160+'N EERR PIEDEM'!K160+'N EERR TERRA'!K160+'N EERR UCAFE'!K160+'N EERR BARINAS'!K160+'N EERR LOS NA'!K160</f>
        <v>0</v>
      </c>
      <c r="L160" s="131">
        <f>+'N EERR RODEO'!L160+'N EERR PIEDEM'!L160+'N EERR TERRA'!L160+'N EERR UCAFE'!L160+'N EERR BARINAS'!L160+'N EERR LOS NA'!L160</f>
        <v>0</v>
      </c>
      <c r="M160" s="131">
        <f>+'N EERR RODEO'!M160+'N EERR PIEDEM'!M160+'N EERR TERRA'!M160+'N EERR UCAFE'!M160+'N EERR BARINAS'!M160+'N EERR LOS NA'!M160</f>
        <v>0</v>
      </c>
      <c r="N160" s="131">
        <f>+'N EERR RODEO'!N160+'N EERR PIEDEM'!N160+'N EERR TERRA'!N160+'N EERR UCAFE'!N160+'N EERR BARINAS'!N160+'N EERR LOS NA'!N160</f>
        <v>0</v>
      </c>
      <c r="O160" s="194">
        <f t="shared" si="25"/>
        <v>5.23</v>
      </c>
    </row>
    <row r="161" spans="1:15" outlineLevel="2" x14ac:dyDescent="0.3">
      <c r="A161" s="203" t="s">
        <v>345</v>
      </c>
      <c r="B161" s="131">
        <f>+'N EERR RODEO'!B161+'N EERR PIEDEM'!B161+'N EERR TERRA'!B161+'N EERR UCAFE'!B161+'N EERR BARINAS'!B161+'N EERR LOS NA'!B161</f>
        <v>0</v>
      </c>
      <c r="C161" s="131">
        <f>+'N EERR RODEO'!C161+'N EERR PIEDEM'!C161+'N EERR TERRA'!C161+'N EERR UCAFE'!C161+'N EERR BARINAS'!C161+'N EERR LOS NA'!C161</f>
        <v>0</v>
      </c>
      <c r="D161" s="131">
        <f>+'N EERR RODEO'!D161+'N EERR PIEDEM'!D161+'N EERR TERRA'!D161+'N EERR UCAFE'!D161+'N EERR BARINAS'!D161+'N EERR LOS NA'!D161</f>
        <v>0</v>
      </c>
      <c r="E161" s="131">
        <f>+'N EERR RODEO'!E161+'N EERR PIEDEM'!E161+'N EERR TERRA'!E161+'N EERR UCAFE'!E161+'N EERR BARINAS'!E161+'N EERR LOS NA'!E161</f>
        <v>0</v>
      </c>
      <c r="F161" s="131">
        <f>+'N EERR RODEO'!F161+'N EERR PIEDEM'!F161+'N EERR TERRA'!F161+'N EERR UCAFE'!F161+'N EERR BARINAS'!F161+'N EERR LOS NA'!F161</f>
        <v>0</v>
      </c>
      <c r="G161" s="131">
        <f>+'N EERR RODEO'!G161+'N EERR PIEDEM'!G161+'N EERR TERRA'!G161+'N EERR UCAFE'!G161+'N EERR BARINAS'!G161+'N EERR LOS NA'!G161</f>
        <v>0</v>
      </c>
      <c r="H161" s="131">
        <f>+'N EERR RODEO'!H161+'N EERR PIEDEM'!H161+'N EERR TERRA'!H161+'N EERR UCAFE'!H161+'N EERR BARINAS'!H161+'N EERR LOS NA'!H161</f>
        <v>0</v>
      </c>
      <c r="I161" s="131">
        <f>+'N EERR RODEO'!I161+'N EERR PIEDEM'!I161+'N EERR TERRA'!I161+'N EERR UCAFE'!I161+'N EERR BARINAS'!I161+'N EERR LOS NA'!I161</f>
        <v>0</v>
      </c>
      <c r="J161" s="131">
        <f>+'N EERR RODEO'!J161+'N EERR PIEDEM'!J161+'N EERR TERRA'!J161+'N EERR UCAFE'!J161+'N EERR BARINAS'!J161+'N EERR LOS NA'!J161</f>
        <v>0</v>
      </c>
      <c r="K161" s="131">
        <f>+'N EERR RODEO'!K161+'N EERR PIEDEM'!K161+'N EERR TERRA'!K161+'N EERR UCAFE'!K161+'N EERR BARINAS'!K161+'N EERR LOS NA'!K161</f>
        <v>0</v>
      </c>
      <c r="L161" s="131">
        <f>+'N EERR RODEO'!L161+'N EERR PIEDEM'!L161+'N EERR TERRA'!L161+'N EERR UCAFE'!L161+'N EERR BARINAS'!L161+'N EERR LOS NA'!L161</f>
        <v>0</v>
      </c>
      <c r="M161" s="131">
        <f>+'N EERR RODEO'!M161+'N EERR PIEDEM'!M161+'N EERR TERRA'!M161+'N EERR UCAFE'!M161+'N EERR BARINAS'!M161+'N EERR LOS NA'!M161</f>
        <v>0</v>
      </c>
      <c r="N161" s="131">
        <f>+'N EERR RODEO'!N161+'N EERR PIEDEM'!N161+'N EERR TERRA'!N161+'N EERR UCAFE'!N161+'N EERR BARINAS'!N161+'N EERR LOS NA'!N161</f>
        <v>0</v>
      </c>
      <c r="O161" s="194">
        <f t="shared" si="25"/>
        <v>0</v>
      </c>
    </row>
    <row r="162" spans="1:15" outlineLevel="2" x14ac:dyDescent="0.3">
      <c r="A162" s="203" t="s">
        <v>346</v>
      </c>
      <c r="B162" s="131">
        <f>+'N EERR RODEO'!B162+'N EERR PIEDEM'!B162+'N EERR TERRA'!B162+'N EERR UCAFE'!B162+'N EERR BARINAS'!B162+'N EERR LOS NA'!B162</f>
        <v>0</v>
      </c>
      <c r="C162" s="131">
        <f>+'N EERR RODEO'!C162+'N EERR PIEDEM'!C162+'N EERR TERRA'!C162+'N EERR UCAFE'!C162+'N EERR BARINAS'!C162+'N EERR LOS NA'!C162</f>
        <v>0</v>
      </c>
      <c r="D162" s="131">
        <f>+'N EERR RODEO'!D162+'N EERR PIEDEM'!D162+'N EERR TERRA'!D162+'N EERR UCAFE'!D162+'N EERR BARINAS'!D162+'N EERR LOS NA'!D162</f>
        <v>0</v>
      </c>
      <c r="E162" s="131">
        <f>+'N EERR RODEO'!E162+'N EERR PIEDEM'!E162+'N EERR TERRA'!E162+'N EERR UCAFE'!E162+'N EERR BARINAS'!E162+'N EERR LOS NA'!E162</f>
        <v>0</v>
      </c>
      <c r="F162" s="131">
        <f>+'N EERR RODEO'!F162+'N EERR PIEDEM'!F162+'N EERR TERRA'!F162+'N EERR UCAFE'!F162+'N EERR BARINAS'!F162+'N EERR LOS NA'!F162</f>
        <v>0</v>
      </c>
      <c r="G162" s="131">
        <f>+'N EERR RODEO'!G162+'N EERR PIEDEM'!G162+'N EERR TERRA'!G162+'N EERR UCAFE'!G162+'N EERR BARINAS'!G162+'N EERR LOS NA'!G162</f>
        <v>0</v>
      </c>
      <c r="H162" s="131">
        <f>+'N EERR RODEO'!H162+'N EERR PIEDEM'!H162+'N EERR TERRA'!H162+'N EERR UCAFE'!H162+'N EERR BARINAS'!H162+'N EERR LOS NA'!H162</f>
        <v>0</v>
      </c>
      <c r="I162" s="131">
        <f>+'N EERR RODEO'!I162+'N EERR PIEDEM'!I162+'N EERR TERRA'!I162+'N EERR UCAFE'!I162+'N EERR BARINAS'!I162+'N EERR LOS NA'!I162</f>
        <v>0</v>
      </c>
      <c r="J162" s="131">
        <f>+'N EERR RODEO'!J162+'N EERR PIEDEM'!J162+'N EERR TERRA'!J162+'N EERR UCAFE'!J162+'N EERR BARINAS'!J162+'N EERR LOS NA'!J162</f>
        <v>0</v>
      </c>
      <c r="K162" s="131">
        <f>+'N EERR RODEO'!K162+'N EERR PIEDEM'!K162+'N EERR TERRA'!K162+'N EERR UCAFE'!K162+'N EERR BARINAS'!K162+'N EERR LOS NA'!K162</f>
        <v>0</v>
      </c>
      <c r="L162" s="131">
        <f>+'N EERR RODEO'!L162+'N EERR PIEDEM'!L162+'N EERR TERRA'!L162+'N EERR UCAFE'!L162+'N EERR BARINAS'!L162+'N EERR LOS NA'!L162</f>
        <v>0</v>
      </c>
      <c r="M162" s="131">
        <f>+'N EERR RODEO'!M162+'N EERR PIEDEM'!M162+'N EERR TERRA'!M162+'N EERR UCAFE'!M162+'N EERR BARINAS'!M162+'N EERR LOS NA'!M162</f>
        <v>0</v>
      </c>
      <c r="N162" s="131">
        <f>+'N EERR RODEO'!N162+'N EERR PIEDEM'!N162+'N EERR TERRA'!N162+'N EERR UCAFE'!N162+'N EERR BARINAS'!N162+'N EERR LOS NA'!N162</f>
        <v>0</v>
      </c>
      <c r="O162" s="194">
        <f t="shared" si="25"/>
        <v>0</v>
      </c>
    </row>
    <row r="163" spans="1:15" outlineLevel="2" x14ac:dyDescent="0.3">
      <c r="A163" s="203" t="s">
        <v>347</v>
      </c>
      <c r="B163" s="131">
        <f>+'N EERR RODEO'!B163+'N EERR PIEDEM'!B163+'N EERR TERRA'!B163+'N EERR UCAFE'!B163+'N EERR BARINAS'!B163+'N EERR LOS NA'!B163</f>
        <v>0</v>
      </c>
      <c r="C163" s="131">
        <f>+'N EERR RODEO'!C163+'N EERR PIEDEM'!C163+'N EERR TERRA'!C163+'N EERR UCAFE'!C163+'N EERR BARINAS'!C163+'N EERR LOS NA'!C163</f>
        <v>0</v>
      </c>
      <c r="D163" s="131">
        <f>+'N EERR RODEO'!D163+'N EERR PIEDEM'!D163+'N EERR TERRA'!D163+'N EERR UCAFE'!D163+'N EERR BARINAS'!D163+'N EERR LOS NA'!D163</f>
        <v>0</v>
      </c>
      <c r="E163" s="131">
        <f>+'N EERR RODEO'!E163+'N EERR PIEDEM'!E163+'N EERR TERRA'!E163+'N EERR UCAFE'!E163+'N EERR BARINAS'!E163+'N EERR LOS NA'!E163</f>
        <v>0</v>
      </c>
      <c r="F163" s="131">
        <f>+'N EERR RODEO'!F163+'N EERR PIEDEM'!F163+'N EERR TERRA'!F163+'N EERR UCAFE'!F163+'N EERR BARINAS'!F163+'N EERR LOS NA'!F163</f>
        <v>0</v>
      </c>
      <c r="G163" s="131">
        <f>+'N EERR RODEO'!G163+'N EERR PIEDEM'!G163+'N EERR TERRA'!G163+'N EERR UCAFE'!G163+'N EERR BARINAS'!G163+'N EERR LOS NA'!G163</f>
        <v>0</v>
      </c>
      <c r="H163" s="131">
        <f>+'N EERR RODEO'!H163+'N EERR PIEDEM'!H163+'N EERR TERRA'!H163+'N EERR UCAFE'!H163+'N EERR BARINAS'!H163+'N EERR LOS NA'!H163</f>
        <v>0</v>
      </c>
      <c r="I163" s="131">
        <f>+'N EERR RODEO'!I163+'N EERR PIEDEM'!I163+'N EERR TERRA'!I163+'N EERR UCAFE'!I163+'N EERR BARINAS'!I163+'N EERR LOS NA'!I163</f>
        <v>0</v>
      </c>
      <c r="J163" s="131">
        <f>+'N EERR RODEO'!J163+'N EERR PIEDEM'!J163+'N EERR TERRA'!J163+'N EERR UCAFE'!J163+'N EERR BARINAS'!J163+'N EERR LOS NA'!J163</f>
        <v>0</v>
      </c>
      <c r="K163" s="131">
        <f>+'N EERR RODEO'!K163+'N EERR PIEDEM'!K163+'N EERR TERRA'!K163+'N EERR UCAFE'!K163+'N EERR BARINAS'!K163+'N EERR LOS NA'!K163</f>
        <v>0</v>
      </c>
      <c r="L163" s="131">
        <f>+'N EERR RODEO'!L163+'N EERR PIEDEM'!L163+'N EERR TERRA'!L163+'N EERR UCAFE'!L163+'N EERR BARINAS'!L163+'N EERR LOS NA'!L163</f>
        <v>0</v>
      </c>
      <c r="M163" s="131">
        <f>+'N EERR RODEO'!M163+'N EERR PIEDEM'!M163+'N EERR TERRA'!M163+'N EERR UCAFE'!M163+'N EERR BARINAS'!M163+'N EERR LOS NA'!M163</f>
        <v>0</v>
      </c>
      <c r="N163" s="131">
        <f>+'N EERR RODEO'!N163+'N EERR PIEDEM'!N163+'N EERR TERRA'!N163+'N EERR UCAFE'!N163+'N EERR BARINAS'!N163+'N EERR LOS NA'!N163</f>
        <v>0</v>
      </c>
      <c r="O163" s="194">
        <f t="shared" si="25"/>
        <v>0</v>
      </c>
    </row>
    <row r="164" spans="1:15" outlineLevel="2" x14ac:dyDescent="0.3">
      <c r="A164" s="203" t="s">
        <v>348</v>
      </c>
      <c r="B164" s="131">
        <f>+'N EERR RODEO'!B164+'N EERR PIEDEM'!B164+'N EERR TERRA'!B164+'N EERR UCAFE'!B164+'N EERR BARINAS'!B164+'N EERR LOS NA'!B164</f>
        <v>0</v>
      </c>
      <c r="C164" s="131">
        <f>+'N EERR RODEO'!C164+'N EERR PIEDEM'!C164+'N EERR TERRA'!C164+'N EERR UCAFE'!C164+'N EERR BARINAS'!C164+'N EERR LOS NA'!C164</f>
        <v>0</v>
      </c>
      <c r="D164" s="131">
        <f>+'N EERR RODEO'!D164+'N EERR PIEDEM'!D164+'N EERR TERRA'!D164+'N EERR UCAFE'!D164+'N EERR BARINAS'!D164+'N EERR LOS NA'!D164</f>
        <v>0</v>
      </c>
      <c r="E164" s="131">
        <f>+'N EERR RODEO'!E164+'N EERR PIEDEM'!E164+'N EERR TERRA'!E164+'N EERR UCAFE'!E164+'N EERR BARINAS'!E164+'N EERR LOS NA'!E164</f>
        <v>0</v>
      </c>
      <c r="F164" s="131">
        <f>+'N EERR RODEO'!F164+'N EERR PIEDEM'!F164+'N EERR TERRA'!F164+'N EERR UCAFE'!F164+'N EERR BARINAS'!F164+'N EERR LOS NA'!F164</f>
        <v>0</v>
      </c>
      <c r="G164" s="131">
        <f>+'N EERR RODEO'!G164+'N EERR PIEDEM'!G164+'N EERR TERRA'!G164+'N EERR UCAFE'!G164+'N EERR BARINAS'!G164+'N EERR LOS NA'!G164</f>
        <v>0</v>
      </c>
      <c r="H164" s="131">
        <f>+'N EERR RODEO'!H164+'N EERR PIEDEM'!H164+'N EERR TERRA'!H164+'N EERR UCAFE'!H164+'N EERR BARINAS'!H164+'N EERR LOS NA'!H164</f>
        <v>0</v>
      </c>
      <c r="I164" s="131">
        <f>+'N EERR RODEO'!I164+'N EERR PIEDEM'!I164+'N EERR TERRA'!I164+'N EERR UCAFE'!I164+'N EERR BARINAS'!I164+'N EERR LOS NA'!I164</f>
        <v>0</v>
      </c>
      <c r="J164" s="131">
        <f>+'N EERR RODEO'!J164+'N EERR PIEDEM'!J164+'N EERR TERRA'!J164+'N EERR UCAFE'!J164+'N EERR BARINAS'!J164+'N EERR LOS NA'!J164</f>
        <v>0</v>
      </c>
      <c r="K164" s="131">
        <f>+'N EERR RODEO'!K164+'N EERR PIEDEM'!K164+'N EERR TERRA'!K164+'N EERR UCAFE'!K164+'N EERR BARINAS'!K164+'N EERR LOS NA'!K164</f>
        <v>0</v>
      </c>
      <c r="L164" s="131">
        <f>+'N EERR RODEO'!L164+'N EERR PIEDEM'!L164+'N EERR TERRA'!L164+'N EERR UCAFE'!L164+'N EERR BARINAS'!L164+'N EERR LOS NA'!L164</f>
        <v>0</v>
      </c>
      <c r="M164" s="131">
        <f>+'N EERR RODEO'!M164+'N EERR PIEDEM'!M164+'N EERR TERRA'!M164+'N EERR UCAFE'!M164+'N EERR BARINAS'!M164+'N EERR LOS NA'!M164</f>
        <v>0</v>
      </c>
      <c r="N164" s="131">
        <f>+'N EERR RODEO'!N164+'N EERR PIEDEM'!N164+'N EERR TERRA'!N164+'N EERR UCAFE'!N164+'N EERR BARINAS'!N164+'N EERR LOS NA'!N164</f>
        <v>0</v>
      </c>
      <c r="O164" s="194">
        <f t="shared" si="25"/>
        <v>0</v>
      </c>
    </row>
    <row r="165" spans="1:15" outlineLevel="2" x14ac:dyDescent="0.3">
      <c r="A165" s="203" t="s">
        <v>349</v>
      </c>
      <c r="B165" s="131">
        <f>+'N EERR RODEO'!B165+'N EERR PIEDEM'!B165+'N EERR TERRA'!B165+'N EERR UCAFE'!B165+'N EERR BARINAS'!B165+'N EERR LOS NA'!B165</f>
        <v>0</v>
      </c>
      <c r="C165" s="131">
        <f>+'N EERR RODEO'!C165+'N EERR PIEDEM'!C165+'N EERR TERRA'!C165+'N EERR UCAFE'!C165+'N EERR BARINAS'!C165+'N EERR LOS NA'!C165</f>
        <v>0</v>
      </c>
      <c r="D165" s="131">
        <f>+'N EERR RODEO'!D165+'N EERR PIEDEM'!D165+'N EERR TERRA'!D165+'N EERR UCAFE'!D165+'N EERR BARINAS'!D165+'N EERR LOS NA'!D165</f>
        <v>0</v>
      </c>
      <c r="E165" s="131">
        <f>+'N EERR RODEO'!E165+'N EERR PIEDEM'!E165+'N EERR TERRA'!E165+'N EERR UCAFE'!E165+'N EERR BARINAS'!E165+'N EERR LOS NA'!E165</f>
        <v>0</v>
      </c>
      <c r="F165" s="131">
        <f>+'N EERR RODEO'!F165+'N EERR PIEDEM'!F165+'N EERR TERRA'!F165+'N EERR UCAFE'!F165+'N EERR BARINAS'!F165+'N EERR LOS NA'!F165</f>
        <v>0</v>
      </c>
      <c r="G165" s="131">
        <f>+'N EERR RODEO'!G165+'N EERR PIEDEM'!G165+'N EERR TERRA'!G165+'N EERR UCAFE'!G165+'N EERR BARINAS'!G165+'N EERR LOS NA'!G165</f>
        <v>0</v>
      </c>
      <c r="H165" s="131">
        <f>+'N EERR RODEO'!H165+'N EERR PIEDEM'!H165+'N EERR TERRA'!H165+'N EERR UCAFE'!H165+'N EERR BARINAS'!H165+'N EERR LOS NA'!H165</f>
        <v>0</v>
      </c>
      <c r="I165" s="131">
        <f>+'N EERR RODEO'!I165+'N EERR PIEDEM'!I165+'N EERR TERRA'!I165+'N EERR UCAFE'!I165+'N EERR BARINAS'!I165+'N EERR LOS NA'!I165</f>
        <v>0</v>
      </c>
      <c r="J165" s="131">
        <f>+'N EERR RODEO'!J165+'N EERR PIEDEM'!J165+'N EERR TERRA'!J165+'N EERR UCAFE'!J165+'N EERR BARINAS'!J165+'N EERR LOS NA'!J165</f>
        <v>0</v>
      </c>
      <c r="K165" s="131">
        <f>+'N EERR RODEO'!K165+'N EERR PIEDEM'!K165+'N EERR TERRA'!K165+'N EERR UCAFE'!K165+'N EERR BARINAS'!K165+'N EERR LOS NA'!K165</f>
        <v>0</v>
      </c>
      <c r="L165" s="131">
        <f>+'N EERR RODEO'!L165+'N EERR PIEDEM'!L165+'N EERR TERRA'!L165+'N EERR UCAFE'!L165+'N EERR BARINAS'!L165+'N EERR LOS NA'!L165</f>
        <v>0</v>
      </c>
      <c r="M165" s="131">
        <f>+'N EERR RODEO'!M165+'N EERR PIEDEM'!M165+'N EERR TERRA'!M165+'N EERR UCAFE'!M165+'N EERR BARINAS'!M165+'N EERR LOS NA'!M165</f>
        <v>0</v>
      </c>
      <c r="N165" s="131">
        <f>+'N EERR RODEO'!N165+'N EERR PIEDEM'!N165+'N EERR TERRA'!N165+'N EERR UCAFE'!N165+'N EERR BARINAS'!N165+'N EERR LOS NA'!N165</f>
        <v>0</v>
      </c>
      <c r="O165" s="194">
        <f t="shared" si="25"/>
        <v>0</v>
      </c>
    </row>
    <row r="166" spans="1:15" outlineLevel="2" x14ac:dyDescent="0.3">
      <c r="A166" s="203" t="s">
        <v>350</v>
      </c>
      <c r="B166" s="131">
        <f>+'N EERR RODEO'!B166+'N EERR PIEDEM'!B166+'N EERR TERRA'!B166+'N EERR UCAFE'!B166+'N EERR BARINAS'!B166+'N EERR LOS NA'!B166</f>
        <v>0</v>
      </c>
      <c r="C166" s="131">
        <f>+'N EERR RODEO'!C166+'N EERR PIEDEM'!C166+'N EERR TERRA'!C166+'N EERR UCAFE'!C166+'N EERR BARINAS'!C166+'N EERR LOS NA'!C166</f>
        <v>0</v>
      </c>
      <c r="D166" s="131">
        <f>+'N EERR RODEO'!D166+'N EERR PIEDEM'!D166+'N EERR TERRA'!D166+'N EERR UCAFE'!D166+'N EERR BARINAS'!D166+'N EERR LOS NA'!D166</f>
        <v>0</v>
      </c>
      <c r="E166" s="131">
        <f>+'N EERR RODEO'!E166+'N EERR PIEDEM'!E166+'N EERR TERRA'!E166+'N EERR UCAFE'!E166+'N EERR BARINAS'!E166+'N EERR LOS NA'!E166</f>
        <v>0</v>
      </c>
      <c r="F166" s="131">
        <f>+'N EERR RODEO'!F166+'N EERR PIEDEM'!F166+'N EERR TERRA'!F166+'N EERR UCAFE'!F166+'N EERR BARINAS'!F166+'N EERR LOS NA'!F166</f>
        <v>0</v>
      </c>
      <c r="G166" s="131">
        <f>+'N EERR RODEO'!G166+'N EERR PIEDEM'!G166+'N EERR TERRA'!G166+'N EERR UCAFE'!G166+'N EERR BARINAS'!G166+'N EERR LOS NA'!G166</f>
        <v>0</v>
      </c>
      <c r="H166" s="131">
        <f>+'N EERR RODEO'!H166+'N EERR PIEDEM'!H166+'N EERR TERRA'!H166+'N EERR UCAFE'!H166+'N EERR BARINAS'!H166+'N EERR LOS NA'!H166</f>
        <v>0</v>
      </c>
      <c r="I166" s="131">
        <f>+'N EERR RODEO'!I166+'N EERR PIEDEM'!I166+'N EERR TERRA'!I166+'N EERR UCAFE'!I166+'N EERR BARINAS'!I166+'N EERR LOS NA'!I166</f>
        <v>0</v>
      </c>
      <c r="J166" s="131">
        <f>+'N EERR RODEO'!J166+'N EERR PIEDEM'!J166+'N EERR TERRA'!J166+'N EERR UCAFE'!J166+'N EERR BARINAS'!J166+'N EERR LOS NA'!J166</f>
        <v>0</v>
      </c>
      <c r="K166" s="131">
        <f>+'N EERR RODEO'!K166+'N EERR PIEDEM'!K166+'N EERR TERRA'!K166+'N EERR UCAFE'!K166+'N EERR BARINAS'!K166+'N EERR LOS NA'!K166</f>
        <v>0</v>
      </c>
      <c r="L166" s="131">
        <f>+'N EERR RODEO'!L166+'N EERR PIEDEM'!L166+'N EERR TERRA'!L166+'N EERR UCAFE'!L166+'N EERR BARINAS'!L166+'N EERR LOS NA'!L166</f>
        <v>0</v>
      </c>
      <c r="M166" s="131">
        <f>+'N EERR RODEO'!M166+'N EERR PIEDEM'!M166+'N EERR TERRA'!M166+'N EERR UCAFE'!M166+'N EERR BARINAS'!M166+'N EERR LOS NA'!M166</f>
        <v>0</v>
      </c>
      <c r="N166" s="131">
        <f>+'N EERR RODEO'!N166+'N EERR PIEDEM'!N166+'N EERR TERRA'!N166+'N EERR UCAFE'!N166+'N EERR BARINAS'!N166+'N EERR LOS NA'!N166</f>
        <v>0</v>
      </c>
      <c r="O166" s="194">
        <f t="shared" si="25"/>
        <v>0</v>
      </c>
    </row>
    <row r="167" spans="1:15" outlineLevel="2" x14ac:dyDescent="0.3">
      <c r="A167" s="203" t="s">
        <v>351</v>
      </c>
      <c r="B167" s="131">
        <f>+'N EERR RODEO'!B167+'N EERR PIEDEM'!B167+'N EERR TERRA'!B167+'N EERR UCAFE'!B167+'N EERR BARINAS'!B167+'N EERR LOS NA'!B167</f>
        <v>0</v>
      </c>
      <c r="C167" s="131">
        <f>+'N EERR RODEO'!C167+'N EERR PIEDEM'!C167+'N EERR TERRA'!C167+'N EERR UCAFE'!C167+'N EERR BARINAS'!C167+'N EERR LOS NA'!C167</f>
        <v>0</v>
      </c>
      <c r="D167" s="131">
        <f>+'N EERR RODEO'!D167+'N EERR PIEDEM'!D167+'N EERR TERRA'!D167+'N EERR UCAFE'!D167+'N EERR BARINAS'!D167+'N EERR LOS NA'!D167</f>
        <v>0</v>
      </c>
      <c r="E167" s="131">
        <f>+'N EERR RODEO'!E167+'N EERR PIEDEM'!E167+'N EERR TERRA'!E167+'N EERR UCAFE'!E167+'N EERR BARINAS'!E167+'N EERR LOS NA'!E167</f>
        <v>0</v>
      </c>
      <c r="F167" s="131">
        <f>+'N EERR RODEO'!F167+'N EERR PIEDEM'!F167+'N EERR TERRA'!F167+'N EERR UCAFE'!F167+'N EERR BARINAS'!F167+'N EERR LOS NA'!F167</f>
        <v>0</v>
      </c>
      <c r="G167" s="131">
        <f>+'N EERR RODEO'!G167+'N EERR PIEDEM'!G167+'N EERR TERRA'!G167+'N EERR UCAFE'!G167+'N EERR BARINAS'!G167+'N EERR LOS NA'!G167</f>
        <v>0</v>
      </c>
      <c r="H167" s="131">
        <f>+'N EERR RODEO'!H167+'N EERR PIEDEM'!H167+'N EERR TERRA'!H167+'N EERR UCAFE'!H167+'N EERR BARINAS'!H167+'N EERR LOS NA'!H167</f>
        <v>0</v>
      </c>
      <c r="I167" s="131">
        <f>+'N EERR RODEO'!I167+'N EERR PIEDEM'!I167+'N EERR TERRA'!I167+'N EERR UCAFE'!I167+'N EERR BARINAS'!I167+'N EERR LOS NA'!I167</f>
        <v>0</v>
      </c>
      <c r="J167" s="131">
        <f>+'N EERR RODEO'!J167+'N EERR PIEDEM'!J167+'N EERR TERRA'!J167+'N EERR UCAFE'!J167+'N EERR BARINAS'!J167+'N EERR LOS NA'!J167</f>
        <v>0</v>
      </c>
      <c r="K167" s="131">
        <f>+'N EERR RODEO'!K167+'N EERR PIEDEM'!K167+'N EERR TERRA'!K167+'N EERR UCAFE'!K167+'N EERR BARINAS'!K167+'N EERR LOS NA'!K167</f>
        <v>0</v>
      </c>
      <c r="L167" s="131">
        <f>+'N EERR RODEO'!L167+'N EERR PIEDEM'!L167+'N EERR TERRA'!L167+'N EERR UCAFE'!L167+'N EERR BARINAS'!L167+'N EERR LOS NA'!L167</f>
        <v>0</v>
      </c>
      <c r="M167" s="131">
        <f>+'N EERR RODEO'!M167+'N EERR PIEDEM'!M167+'N EERR TERRA'!M167+'N EERR UCAFE'!M167+'N EERR BARINAS'!M167+'N EERR LOS NA'!M167</f>
        <v>0</v>
      </c>
      <c r="N167" s="131">
        <f>+'N EERR RODEO'!N167+'N EERR PIEDEM'!N167+'N EERR TERRA'!N167+'N EERR UCAFE'!N167+'N EERR BARINAS'!N167+'N EERR LOS NA'!N167</f>
        <v>0</v>
      </c>
      <c r="O167" s="194">
        <f t="shared" si="25"/>
        <v>0</v>
      </c>
    </row>
    <row r="168" spans="1:15" outlineLevel="2" x14ac:dyDescent="0.3">
      <c r="A168" s="203" t="s">
        <v>352</v>
      </c>
      <c r="B168" s="131">
        <f>+'N EERR RODEO'!B168+'N EERR PIEDEM'!B168+'N EERR TERRA'!B168+'N EERR UCAFE'!B168+'N EERR BARINAS'!B168+'N EERR LOS NA'!B168</f>
        <v>0</v>
      </c>
      <c r="C168" s="131">
        <f>+'N EERR RODEO'!C168+'N EERR PIEDEM'!C168+'N EERR TERRA'!C168+'N EERR UCAFE'!C168+'N EERR BARINAS'!C168+'N EERR LOS NA'!C168</f>
        <v>0</v>
      </c>
      <c r="D168" s="131">
        <f>+'N EERR RODEO'!D168+'N EERR PIEDEM'!D168+'N EERR TERRA'!D168+'N EERR UCAFE'!D168+'N EERR BARINAS'!D168+'N EERR LOS NA'!D168</f>
        <v>0</v>
      </c>
      <c r="E168" s="131">
        <f>+'N EERR RODEO'!E168+'N EERR PIEDEM'!E168+'N EERR TERRA'!E168+'N EERR UCAFE'!E168+'N EERR BARINAS'!E168+'N EERR LOS NA'!E168</f>
        <v>0</v>
      </c>
      <c r="F168" s="131">
        <f>+'N EERR RODEO'!F168+'N EERR PIEDEM'!F168+'N EERR TERRA'!F168+'N EERR UCAFE'!F168+'N EERR BARINAS'!F168+'N EERR LOS NA'!F168</f>
        <v>0</v>
      </c>
      <c r="G168" s="131">
        <f>+'N EERR RODEO'!G168+'N EERR PIEDEM'!G168+'N EERR TERRA'!G168+'N EERR UCAFE'!G168+'N EERR BARINAS'!G168+'N EERR LOS NA'!G168</f>
        <v>0</v>
      </c>
      <c r="H168" s="131">
        <f>+'N EERR RODEO'!H168+'N EERR PIEDEM'!H168+'N EERR TERRA'!H168+'N EERR UCAFE'!H168+'N EERR BARINAS'!H168+'N EERR LOS NA'!H168</f>
        <v>0</v>
      </c>
      <c r="I168" s="131">
        <f>+'N EERR RODEO'!I168+'N EERR PIEDEM'!I168+'N EERR TERRA'!I168+'N EERR UCAFE'!I168+'N EERR BARINAS'!I168+'N EERR LOS NA'!I168</f>
        <v>0</v>
      </c>
      <c r="J168" s="131">
        <f>+'N EERR RODEO'!J168+'N EERR PIEDEM'!J168+'N EERR TERRA'!J168+'N EERR UCAFE'!J168+'N EERR BARINAS'!J168+'N EERR LOS NA'!J168</f>
        <v>0</v>
      </c>
      <c r="K168" s="131">
        <f>+'N EERR RODEO'!K168+'N EERR PIEDEM'!K168+'N EERR TERRA'!K168+'N EERR UCAFE'!K168+'N EERR BARINAS'!K168+'N EERR LOS NA'!K168</f>
        <v>0</v>
      </c>
      <c r="L168" s="131">
        <f>+'N EERR RODEO'!L168+'N EERR PIEDEM'!L168+'N EERR TERRA'!L168+'N EERR UCAFE'!L168+'N EERR BARINAS'!L168+'N EERR LOS NA'!L168</f>
        <v>0</v>
      </c>
      <c r="M168" s="131">
        <f>+'N EERR RODEO'!M168+'N EERR PIEDEM'!M168+'N EERR TERRA'!M168+'N EERR UCAFE'!M168+'N EERR BARINAS'!M168+'N EERR LOS NA'!M168</f>
        <v>0</v>
      </c>
      <c r="N168" s="131">
        <f>+'N EERR RODEO'!N168+'N EERR PIEDEM'!N168+'N EERR TERRA'!N168+'N EERR UCAFE'!N168+'N EERR BARINAS'!N168+'N EERR LOS NA'!N168</f>
        <v>0</v>
      </c>
      <c r="O168" s="194">
        <f t="shared" si="25"/>
        <v>0</v>
      </c>
    </row>
    <row r="169" spans="1:15" outlineLevel="2" x14ac:dyDescent="0.3">
      <c r="A169" s="203" t="s">
        <v>353</v>
      </c>
      <c r="B169" s="131">
        <f>+'N EERR RODEO'!B169+'N EERR PIEDEM'!B169+'N EERR TERRA'!B169+'N EERR UCAFE'!B169+'N EERR BARINAS'!B169+'N EERR LOS NA'!B169</f>
        <v>0</v>
      </c>
      <c r="C169" s="131">
        <f>+'N EERR RODEO'!C169+'N EERR PIEDEM'!C169+'N EERR TERRA'!C169+'N EERR UCAFE'!C169+'N EERR BARINAS'!C169+'N EERR LOS NA'!C169</f>
        <v>0</v>
      </c>
      <c r="D169" s="131">
        <f>+'N EERR RODEO'!D169+'N EERR PIEDEM'!D169+'N EERR TERRA'!D169+'N EERR UCAFE'!D169+'N EERR BARINAS'!D169+'N EERR LOS NA'!D169</f>
        <v>0</v>
      </c>
      <c r="E169" s="131">
        <f>+'N EERR RODEO'!E169+'N EERR PIEDEM'!E169+'N EERR TERRA'!E169+'N EERR UCAFE'!E169+'N EERR BARINAS'!E169+'N EERR LOS NA'!E169</f>
        <v>0</v>
      </c>
      <c r="F169" s="131">
        <f>+'N EERR RODEO'!F169+'N EERR PIEDEM'!F169+'N EERR TERRA'!F169+'N EERR UCAFE'!F169+'N EERR BARINAS'!F169+'N EERR LOS NA'!F169</f>
        <v>0</v>
      </c>
      <c r="G169" s="131">
        <f>+'N EERR RODEO'!G169+'N EERR PIEDEM'!G169+'N EERR TERRA'!G169+'N EERR UCAFE'!G169+'N EERR BARINAS'!G169+'N EERR LOS NA'!G169</f>
        <v>0</v>
      </c>
      <c r="H169" s="131">
        <f>+'N EERR RODEO'!H169+'N EERR PIEDEM'!H169+'N EERR TERRA'!H169+'N EERR UCAFE'!H169+'N EERR BARINAS'!H169+'N EERR LOS NA'!H169</f>
        <v>0</v>
      </c>
      <c r="I169" s="131">
        <f>+'N EERR RODEO'!I169+'N EERR PIEDEM'!I169+'N EERR TERRA'!I169+'N EERR UCAFE'!I169+'N EERR BARINAS'!I169+'N EERR LOS NA'!I169</f>
        <v>0</v>
      </c>
      <c r="J169" s="131">
        <f>+'N EERR RODEO'!J169+'N EERR PIEDEM'!J169+'N EERR TERRA'!J169+'N EERR UCAFE'!J169+'N EERR BARINAS'!J169+'N EERR LOS NA'!J169</f>
        <v>0</v>
      </c>
      <c r="K169" s="131">
        <f>+'N EERR RODEO'!K169+'N EERR PIEDEM'!K169+'N EERR TERRA'!K169+'N EERR UCAFE'!K169+'N EERR BARINAS'!K169+'N EERR LOS NA'!K169</f>
        <v>0</v>
      </c>
      <c r="L169" s="131">
        <f>+'N EERR RODEO'!L169+'N EERR PIEDEM'!L169+'N EERR TERRA'!L169+'N EERR UCAFE'!L169+'N EERR BARINAS'!L169+'N EERR LOS NA'!L169</f>
        <v>0</v>
      </c>
      <c r="M169" s="131">
        <f>+'N EERR RODEO'!M169+'N EERR PIEDEM'!M169+'N EERR TERRA'!M169+'N EERR UCAFE'!M169+'N EERR BARINAS'!M169+'N EERR LOS NA'!M169</f>
        <v>0</v>
      </c>
      <c r="N169" s="131">
        <f>+'N EERR RODEO'!N169+'N EERR PIEDEM'!N169+'N EERR TERRA'!N169+'N EERR UCAFE'!N169+'N EERR BARINAS'!N169+'N EERR LOS NA'!N169</f>
        <v>0</v>
      </c>
      <c r="O169" s="194">
        <f t="shared" si="25"/>
        <v>0</v>
      </c>
    </row>
    <row r="170" spans="1:15" outlineLevel="2" x14ac:dyDescent="0.3">
      <c r="A170" s="203"/>
      <c r="B170" s="131">
        <f>+'N EERR RODEO'!B170+'N EERR PIEDEM'!B170+'N EERR TERRA'!B170+'N EERR UCAFE'!B170+'N EERR BARINAS'!B170+'N EERR LOS NA'!B170</f>
        <v>0</v>
      </c>
      <c r="C170" s="131">
        <f>+'N EERR RODEO'!C170+'N EERR PIEDEM'!C170+'N EERR TERRA'!C170+'N EERR UCAFE'!C170+'N EERR BARINAS'!C170+'N EERR LOS NA'!C170</f>
        <v>0</v>
      </c>
      <c r="D170" s="131">
        <f>+'N EERR RODEO'!D170+'N EERR PIEDEM'!D170+'N EERR TERRA'!D170+'N EERR UCAFE'!D170+'N EERR BARINAS'!D170+'N EERR LOS NA'!D170</f>
        <v>0</v>
      </c>
      <c r="E170" s="131">
        <f>+'N EERR RODEO'!E170+'N EERR PIEDEM'!E170+'N EERR TERRA'!E170+'N EERR UCAFE'!E170+'N EERR BARINAS'!E170+'N EERR LOS NA'!E170</f>
        <v>0</v>
      </c>
      <c r="F170" s="131">
        <f>+'N EERR RODEO'!F170+'N EERR PIEDEM'!F170+'N EERR TERRA'!F170+'N EERR UCAFE'!F170+'N EERR BARINAS'!F170+'N EERR LOS NA'!F170</f>
        <v>0</v>
      </c>
      <c r="G170" s="131">
        <f>+'N EERR RODEO'!G170+'N EERR PIEDEM'!G170+'N EERR TERRA'!G170+'N EERR UCAFE'!G170+'N EERR BARINAS'!G170+'N EERR LOS NA'!G170</f>
        <v>0</v>
      </c>
      <c r="H170" s="131">
        <f>+'N EERR RODEO'!H170+'N EERR PIEDEM'!H170+'N EERR TERRA'!H170+'N EERR UCAFE'!H170+'N EERR BARINAS'!H170+'N EERR LOS NA'!H170</f>
        <v>0</v>
      </c>
      <c r="I170" s="131">
        <f>+'N EERR RODEO'!I170+'N EERR PIEDEM'!I170+'N EERR TERRA'!I170+'N EERR UCAFE'!I170+'N EERR BARINAS'!I170+'N EERR LOS NA'!I170</f>
        <v>0</v>
      </c>
      <c r="J170" s="131">
        <f>+'N EERR RODEO'!J170+'N EERR PIEDEM'!J170+'N EERR TERRA'!J170+'N EERR UCAFE'!J170+'N EERR BARINAS'!J170+'N EERR LOS NA'!J170</f>
        <v>0</v>
      </c>
      <c r="K170" s="131">
        <f>+'N EERR RODEO'!K170+'N EERR PIEDEM'!K170+'N EERR TERRA'!K170+'N EERR UCAFE'!K170+'N EERR BARINAS'!K170+'N EERR LOS NA'!K170</f>
        <v>0</v>
      </c>
      <c r="L170" s="131">
        <f>+'N EERR RODEO'!L170+'N EERR PIEDEM'!L170+'N EERR TERRA'!L170+'N EERR UCAFE'!L170+'N EERR BARINAS'!L170+'N EERR LOS NA'!L170</f>
        <v>0</v>
      </c>
      <c r="M170" s="131">
        <f>+'N EERR RODEO'!M170+'N EERR PIEDEM'!M170+'N EERR TERRA'!M170+'N EERR UCAFE'!M170+'N EERR BARINAS'!M170+'N EERR LOS NA'!M170</f>
        <v>0</v>
      </c>
      <c r="N170" s="131">
        <f>+'N EERR RODEO'!N170+'N EERR PIEDEM'!N170+'N EERR TERRA'!N170+'N EERR UCAFE'!N170+'N EERR BARINAS'!N170+'N EERR LOS NA'!N170</f>
        <v>0</v>
      </c>
      <c r="O170" s="194">
        <f t="shared" si="25"/>
        <v>0</v>
      </c>
    </row>
    <row r="171" spans="1:15" outlineLevel="2" x14ac:dyDescent="0.3">
      <c r="A171" s="203"/>
      <c r="B171" s="131">
        <f>+'N EERR RODEO'!B171+'N EERR PIEDEM'!B171+'N EERR TERRA'!B171+'N EERR UCAFE'!B171+'N EERR BARINAS'!B171+'N EERR LOS NA'!B171</f>
        <v>0</v>
      </c>
      <c r="C171" s="131">
        <f>+'N EERR RODEO'!C171+'N EERR PIEDEM'!C171+'N EERR TERRA'!C171+'N EERR UCAFE'!C171+'N EERR BARINAS'!C171+'N EERR LOS NA'!C171</f>
        <v>0</v>
      </c>
      <c r="D171" s="131">
        <f>+'N EERR RODEO'!D171+'N EERR PIEDEM'!D171+'N EERR TERRA'!D171+'N EERR UCAFE'!D171+'N EERR BARINAS'!D171+'N EERR LOS NA'!D171</f>
        <v>0</v>
      </c>
      <c r="E171" s="131">
        <f>+'N EERR RODEO'!E171+'N EERR PIEDEM'!E171+'N EERR TERRA'!E171+'N EERR UCAFE'!E171+'N EERR BARINAS'!E171+'N EERR LOS NA'!E171</f>
        <v>0</v>
      </c>
      <c r="F171" s="131">
        <f>+'N EERR RODEO'!F171+'N EERR PIEDEM'!F171+'N EERR TERRA'!F171+'N EERR UCAFE'!F171+'N EERR BARINAS'!F171+'N EERR LOS NA'!F171</f>
        <v>0</v>
      </c>
      <c r="G171" s="131">
        <f>+'N EERR RODEO'!G171+'N EERR PIEDEM'!G171+'N EERR TERRA'!G171+'N EERR UCAFE'!G171+'N EERR BARINAS'!G171+'N EERR LOS NA'!G171</f>
        <v>0</v>
      </c>
      <c r="H171" s="131">
        <f>+'N EERR RODEO'!H171+'N EERR PIEDEM'!H171+'N EERR TERRA'!H171+'N EERR UCAFE'!H171+'N EERR BARINAS'!H171+'N EERR LOS NA'!H171</f>
        <v>0</v>
      </c>
      <c r="I171" s="131">
        <f>+'N EERR RODEO'!I171+'N EERR PIEDEM'!I171+'N EERR TERRA'!I171+'N EERR UCAFE'!I171+'N EERR BARINAS'!I171+'N EERR LOS NA'!I171</f>
        <v>0</v>
      </c>
      <c r="J171" s="131">
        <f>+'N EERR RODEO'!J171+'N EERR PIEDEM'!J171+'N EERR TERRA'!J171+'N EERR UCAFE'!J171+'N EERR BARINAS'!J171+'N EERR LOS NA'!J171</f>
        <v>0</v>
      </c>
      <c r="K171" s="131">
        <f>+'N EERR RODEO'!K171+'N EERR PIEDEM'!K171+'N EERR TERRA'!K171+'N EERR UCAFE'!K171+'N EERR BARINAS'!K171+'N EERR LOS NA'!K171</f>
        <v>0</v>
      </c>
      <c r="L171" s="131">
        <f>+'N EERR RODEO'!L171+'N EERR PIEDEM'!L171+'N EERR TERRA'!L171+'N EERR UCAFE'!L171+'N EERR BARINAS'!L171+'N EERR LOS NA'!L171</f>
        <v>0</v>
      </c>
      <c r="M171" s="131">
        <f>+'N EERR RODEO'!M171+'N EERR PIEDEM'!M171+'N EERR TERRA'!M171+'N EERR UCAFE'!M171+'N EERR BARINAS'!M171+'N EERR LOS NA'!M171</f>
        <v>0</v>
      </c>
      <c r="N171" s="131">
        <f>+'N EERR RODEO'!N171+'N EERR PIEDEM'!N171+'N EERR TERRA'!N171+'N EERR UCAFE'!N171+'N EERR BARINAS'!N171+'N EERR LOS NA'!N171</f>
        <v>0</v>
      </c>
      <c r="O171" s="194">
        <f t="shared" si="25"/>
        <v>0</v>
      </c>
    </row>
    <row r="172" spans="1:15" s="187" customFormat="1" ht="15.6" x14ac:dyDescent="0.3">
      <c r="A172" s="209" t="s">
        <v>82</v>
      </c>
      <c r="B172" s="186">
        <f>SUM(B173:B187)</f>
        <v>0</v>
      </c>
      <c r="C172" s="186">
        <f>SUM(C173:C187)</f>
        <v>256.23629228461931</v>
      </c>
      <c r="D172" s="186">
        <f t="shared" ref="D172:H172" si="29">SUM(D173:D187)</f>
        <v>78.666870685360479</v>
      </c>
      <c r="E172" s="186">
        <f t="shared" si="29"/>
        <v>155.21237457508144</v>
      </c>
      <c r="F172" s="186">
        <f t="shared" si="29"/>
        <v>96.605282055274415</v>
      </c>
      <c r="G172" s="186">
        <f t="shared" si="29"/>
        <v>749.99733593612916</v>
      </c>
      <c r="H172" s="186">
        <f t="shared" si="29"/>
        <v>149.78258191456268</v>
      </c>
      <c r="I172" s="186">
        <f t="shared" ref="I172:K172" si="30">SUM(I173:I187)</f>
        <v>0</v>
      </c>
      <c r="J172" s="186">
        <f t="shared" si="30"/>
        <v>0</v>
      </c>
      <c r="K172" s="186">
        <f t="shared" si="30"/>
        <v>0</v>
      </c>
      <c r="L172" s="186">
        <f t="shared" ref="L172:N172" si="31">SUM(L173:L187)</f>
        <v>0</v>
      </c>
      <c r="M172" s="186">
        <f t="shared" si="31"/>
        <v>0</v>
      </c>
      <c r="N172" s="186">
        <f t="shared" si="31"/>
        <v>0</v>
      </c>
      <c r="O172" s="210">
        <f t="shared" si="25"/>
        <v>1486.5007374510274</v>
      </c>
    </row>
    <row r="173" spans="1:15" outlineLevel="1" x14ac:dyDescent="0.3">
      <c r="A173" s="203" t="s">
        <v>83</v>
      </c>
      <c r="B173" s="131">
        <f>+'N EERR RODEO'!B173+'N EERR PIEDEM'!B173+'N EERR TERRA'!B173+'N EERR UCAFE'!B173+'N EERR BARINAS'!B173+'N EERR LOS NA'!B173</f>
        <v>0</v>
      </c>
      <c r="C173" s="131">
        <f>+'N EERR RODEO'!C173+'N EERR PIEDEM'!C173+'N EERR TERRA'!C173+'N EERR UCAFE'!C173+'N EERR BARINAS'!C173+'N EERR LOS NA'!C173</f>
        <v>0</v>
      </c>
      <c r="D173" s="131">
        <f>+'N EERR RODEO'!D173+'N EERR PIEDEM'!D173+'N EERR TERRA'!D173+'N EERR UCAFE'!D173+'N EERR BARINAS'!D173+'N EERR LOS NA'!D173</f>
        <v>0</v>
      </c>
      <c r="E173" s="131">
        <f>+'N EERR RODEO'!E173+'N EERR PIEDEM'!E173+'N EERR TERRA'!E173+'N EERR UCAFE'!E173+'N EERR BARINAS'!E173+'N EERR LOS NA'!E173</f>
        <v>0</v>
      </c>
      <c r="F173" s="131">
        <f>+'N EERR RODEO'!F173+'N EERR PIEDEM'!F173+'N EERR TERRA'!F173+'N EERR UCAFE'!F173+'N EERR BARINAS'!F173+'N EERR LOS NA'!F173</f>
        <v>0</v>
      </c>
      <c r="G173" s="131">
        <f>+'N EERR RODEO'!G173+'N EERR PIEDEM'!G173+'N EERR TERRA'!G173+'N EERR UCAFE'!G173+'N EERR BARINAS'!G173+'N EERR LOS NA'!G173</f>
        <v>0</v>
      </c>
      <c r="H173" s="131">
        <f>+'N EERR RODEO'!H173+'N EERR PIEDEM'!H173+'N EERR TERRA'!H173+'N EERR UCAFE'!H173+'N EERR BARINAS'!H173+'N EERR LOS NA'!H173</f>
        <v>0</v>
      </c>
      <c r="I173" s="131">
        <f>+'N EERR RODEO'!I173+'N EERR PIEDEM'!I173+'N EERR TERRA'!I173+'N EERR UCAFE'!I173+'N EERR BARINAS'!I173+'N EERR LOS NA'!I173</f>
        <v>0</v>
      </c>
      <c r="J173" s="131">
        <f>+'N EERR RODEO'!J173+'N EERR PIEDEM'!J173+'N EERR TERRA'!J173+'N EERR UCAFE'!J173+'N EERR BARINAS'!J173+'N EERR LOS NA'!J173</f>
        <v>0</v>
      </c>
      <c r="K173" s="131">
        <f>+'N EERR RODEO'!K173+'N EERR PIEDEM'!K173+'N EERR TERRA'!K173+'N EERR UCAFE'!K173+'N EERR BARINAS'!K173+'N EERR LOS NA'!K173</f>
        <v>0</v>
      </c>
      <c r="L173" s="131">
        <f>+'N EERR RODEO'!L173+'N EERR PIEDEM'!L173+'N EERR TERRA'!L173+'N EERR UCAFE'!L173+'N EERR BARINAS'!L173+'N EERR LOS NA'!L173</f>
        <v>0</v>
      </c>
      <c r="M173" s="131">
        <f>+'N EERR RODEO'!M173+'N EERR PIEDEM'!M173+'N EERR TERRA'!M173+'N EERR UCAFE'!M173+'N EERR BARINAS'!M173+'N EERR LOS NA'!M173</f>
        <v>0</v>
      </c>
      <c r="N173" s="131">
        <f>+'N EERR RODEO'!N173+'N EERR PIEDEM'!N173+'N EERR TERRA'!N173+'N EERR UCAFE'!N173+'N EERR BARINAS'!N173+'N EERR LOS NA'!N173</f>
        <v>0</v>
      </c>
      <c r="O173" s="194">
        <f t="shared" si="25"/>
        <v>0</v>
      </c>
    </row>
    <row r="174" spans="1:15" outlineLevel="1" x14ac:dyDescent="0.3">
      <c r="A174" s="203" t="s">
        <v>84</v>
      </c>
      <c r="B174" s="131">
        <f>+'N EERR RODEO'!B174+'N EERR PIEDEM'!B174+'N EERR TERRA'!B174+'N EERR UCAFE'!B174+'N EERR BARINAS'!B174+'N EERR LOS NA'!B174</f>
        <v>0</v>
      </c>
      <c r="C174" s="131">
        <f>+'N EERR RODEO'!C174+'N EERR PIEDEM'!C174+'N EERR TERRA'!C174+'N EERR UCAFE'!C174+'N EERR BARINAS'!C174+'N EERR LOS NA'!C174</f>
        <v>80.406875150437912</v>
      </c>
      <c r="D174" s="131">
        <f>+'N EERR RODEO'!D174+'N EERR PIEDEM'!D174+'N EERR TERRA'!D174+'N EERR UCAFE'!D174+'N EERR BARINAS'!D174+'N EERR LOS NA'!D174</f>
        <v>45.456656465731982</v>
      </c>
      <c r="E174" s="131">
        <f>+'N EERR RODEO'!E174+'N EERR PIEDEM'!E174+'N EERR TERRA'!E174+'N EERR UCAFE'!E174+'N EERR BARINAS'!E174+'N EERR LOS NA'!E174</f>
        <v>0</v>
      </c>
      <c r="F174" s="131">
        <f>+'N EERR RODEO'!F174+'N EERR PIEDEM'!F174+'N EERR TERRA'!F174+'N EERR UCAFE'!F174+'N EERR BARINAS'!F174+'N EERR LOS NA'!F174</f>
        <v>96.605282055274415</v>
      </c>
      <c r="G174" s="131">
        <f>+'N EERR RODEO'!G174+'N EERR PIEDEM'!G174+'N EERR TERRA'!G174+'N EERR UCAFE'!G174+'N EERR BARINAS'!G174+'N EERR LOS NA'!G174</f>
        <v>416.80277139264206</v>
      </c>
      <c r="H174" s="131">
        <f>+'N EERR RODEO'!H174+'N EERR PIEDEM'!H174+'N EERR TERRA'!H174+'N EERR UCAFE'!H174+'N EERR BARINAS'!H174+'N EERR LOS NA'!H174</f>
        <v>51.158864217230786</v>
      </c>
      <c r="I174" s="131">
        <f>+'N EERR RODEO'!I174+'N EERR PIEDEM'!I174+'N EERR TERRA'!I174+'N EERR UCAFE'!I174+'N EERR BARINAS'!I174+'N EERR LOS NA'!I174</f>
        <v>0</v>
      </c>
      <c r="J174" s="131">
        <f>+'N EERR RODEO'!J174+'N EERR PIEDEM'!J174+'N EERR TERRA'!J174+'N EERR UCAFE'!J174+'N EERR BARINAS'!J174+'N EERR LOS NA'!J174</f>
        <v>0</v>
      </c>
      <c r="K174" s="131">
        <f>+'N EERR RODEO'!K174+'N EERR PIEDEM'!K174+'N EERR TERRA'!K174+'N EERR UCAFE'!K174+'N EERR BARINAS'!K174+'N EERR LOS NA'!K174</f>
        <v>0</v>
      </c>
      <c r="L174" s="131">
        <f>+'N EERR RODEO'!L174+'N EERR PIEDEM'!L174+'N EERR TERRA'!L174+'N EERR UCAFE'!L174+'N EERR BARINAS'!L174+'N EERR LOS NA'!L174</f>
        <v>0</v>
      </c>
      <c r="M174" s="131">
        <f>+'N EERR RODEO'!M174+'N EERR PIEDEM'!M174+'N EERR TERRA'!M174+'N EERR UCAFE'!M174+'N EERR BARINAS'!M174+'N EERR LOS NA'!M174</f>
        <v>0</v>
      </c>
      <c r="N174" s="131">
        <f>+'N EERR RODEO'!N174+'N EERR PIEDEM'!N174+'N EERR TERRA'!N174+'N EERR UCAFE'!N174+'N EERR BARINAS'!N174+'N EERR LOS NA'!N174</f>
        <v>0</v>
      </c>
      <c r="O174" s="194">
        <f t="shared" si="25"/>
        <v>690.43044928131712</v>
      </c>
    </row>
    <row r="175" spans="1:15" outlineLevel="1" x14ac:dyDescent="0.3">
      <c r="A175" s="203" t="s">
        <v>355</v>
      </c>
      <c r="B175" s="131">
        <f>+'N EERR RODEO'!B175+'N EERR PIEDEM'!B175+'N EERR TERRA'!B175+'N EERR UCAFE'!B175+'N EERR BARINAS'!B175+'N EERR LOS NA'!B175</f>
        <v>0</v>
      </c>
      <c r="C175" s="131">
        <f>+'N EERR RODEO'!C175+'N EERR PIEDEM'!C175+'N EERR TERRA'!C175+'N EERR UCAFE'!C175+'N EERR BARINAS'!C175+'N EERR LOS NA'!C175</f>
        <v>126.84041548630788</v>
      </c>
      <c r="D175" s="131">
        <f>+'N EERR RODEO'!D175+'N EERR PIEDEM'!D175+'N EERR TERRA'!D175+'N EERR UCAFE'!D175+'N EERR BARINAS'!D175+'N EERR LOS NA'!D175</f>
        <v>0</v>
      </c>
      <c r="E175" s="131">
        <f>+'N EERR RODEO'!E175+'N EERR PIEDEM'!E175+'N EERR TERRA'!E175+'N EERR UCAFE'!E175+'N EERR BARINAS'!E175+'N EERR LOS NA'!E175</f>
        <v>155.21237457508144</v>
      </c>
      <c r="F175" s="131">
        <f>+'N EERR RODEO'!F175+'N EERR PIEDEM'!F175+'N EERR TERRA'!F175+'N EERR UCAFE'!F175+'N EERR BARINAS'!F175+'N EERR LOS NA'!F175</f>
        <v>0</v>
      </c>
      <c r="G175" s="131">
        <f>+'N EERR RODEO'!G175+'N EERR PIEDEM'!G175+'N EERR TERRA'!G175+'N EERR UCAFE'!G175+'N EERR BARINAS'!G175+'N EERR LOS NA'!G175</f>
        <v>17.02108118383342</v>
      </c>
      <c r="H175" s="131">
        <f>+'N EERR RODEO'!H175+'N EERR PIEDEM'!H175+'N EERR TERRA'!H175+'N EERR UCAFE'!H175+'N EERR BARINAS'!H175+'N EERR LOS NA'!H175</f>
        <v>0</v>
      </c>
      <c r="I175" s="131">
        <f>+'N EERR RODEO'!I175+'N EERR PIEDEM'!I175+'N EERR TERRA'!I175+'N EERR UCAFE'!I175+'N EERR BARINAS'!I175+'N EERR LOS NA'!I175</f>
        <v>0</v>
      </c>
      <c r="J175" s="131">
        <f>+'N EERR RODEO'!J175+'N EERR PIEDEM'!J175+'N EERR TERRA'!J175+'N EERR UCAFE'!J175+'N EERR BARINAS'!J175+'N EERR LOS NA'!J175</f>
        <v>0</v>
      </c>
      <c r="K175" s="131">
        <f>+'N EERR RODEO'!K175+'N EERR PIEDEM'!K175+'N EERR TERRA'!K175+'N EERR UCAFE'!K175+'N EERR BARINAS'!K175+'N EERR LOS NA'!K175</f>
        <v>0</v>
      </c>
      <c r="L175" s="131">
        <f>+'N EERR RODEO'!L175+'N EERR PIEDEM'!L175+'N EERR TERRA'!L175+'N EERR UCAFE'!L175+'N EERR BARINAS'!L175+'N EERR LOS NA'!L175</f>
        <v>0</v>
      </c>
      <c r="M175" s="131">
        <f>+'N EERR RODEO'!M175+'N EERR PIEDEM'!M175+'N EERR TERRA'!M175+'N EERR UCAFE'!M175+'N EERR BARINAS'!M175+'N EERR LOS NA'!M175</f>
        <v>0</v>
      </c>
      <c r="N175" s="131">
        <f>+'N EERR RODEO'!N175+'N EERR PIEDEM'!N175+'N EERR TERRA'!N175+'N EERR UCAFE'!N175+'N EERR BARINAS'!N175+'N EERR LOS NA'!N175</f>
        <v>0</v>
      </c>
      <c r="O175" s="194">
        <f t="shared" si="25"/>
        <v>299.07387124522273</v>
      </c>
    </row>
    <row r="176" spans="1:15" outlineLevel="1" x14ac:dyDescent="0.3">
      <c r="A176" s="203" t="s">
        <v>356</v>
      </c>
      <c r="B176" s="131">
        <f>+'N EERR RODEO'!B176+'N EERR PIEDEM'!B176+'N EERR TERRA'!B176+'N EERR UCAFE'!B176+'N EERR BARINAS'!B176+'N EERR LOS NA'!B176</f>
        <v>0</v>
      </c>
      <c r="C176" s="131">
        <f>+'N EERR RODEO'!C176+'N EERR PIEDEM'!C176+'N EERR TERRA'!C176+'N EERR UCAFE'!C176+'N EERR BARINAS'!C176+'N EERR LOS NA'!C176</f>
        <v>0</v>
      </c>
      <c r="D176" s="131">
        <f>+'N EERR RODEO'!D176+'N EERR PIEDEM'!D176+'N EERR TERRA'!D176+'N EERR UCAFE'!D176+'N EERR BARINAS'!D176+'N EERR LOS NA'!D176</f>
        <v>0</v>
      </c>
      <c r="E176" s="131">
        <f>+'N EERR RODEO'!E176+'N EERR PIEDEM'!E176+'N EERR TERRA'!E176+'N EERR UCAFE'!E176+'N EERR BARINAS'!E176+'N EERR LOS NA'!E176</f>
        <v>0</v>
      </c>
      <c r="F176" s="131">
        <f>+'N EERR RODEO'!F176+'N EERR PIEDEM'!F176+'N EERR TERRA'!F176+'N EERR UCAFE'!F176+'N EERR BARINAS'!F176+'N EERR LOS NA'!F176</f>
        <v>0</v>
      </c>
      <c r="G176" s="131">
        <f>+'N EERR RODEO'!G176+'N EERR PIEDEM'!G176+'N EERR TERRA'!G176+'N EERR UCAFE'!G176+'N EERR BARINAS'!G176+'N EERR LOS NA'!G176</f>
        <v>155.64748318418435</v>
      </c>
      <c r="H176" s="131">
        <f>+'N EERR RODEO'!H176+'N EERR PIEDEM'!H176+'N EERR TERRA'!H176+'N EERR UCAFE'!H176+'N EERR BARINAS'!H176+'N EERR LOS NA'!H176</f>
        <v>3.0889572543239252</v>
      </c>
      <c r="I176" s="131">
        <f>+'N EERR RODEO'!I176+'N EERR PIEDEM'!I176+'N EERR TERRA'!I176+'N EERR UCAFE'!I176+'N EERR BARINAS'!I176+'N EERR LOS NA'!I176</f>
        <v>0</v>
      </c>
      <c r="J176" s="131">
        <f>+'N EERR RODEO'!J176+'N EERR PIEDEM'!J176+'N EERR TERRA'!J176+'N EERR UCAFE'!J176+'N EERR BARINAS'!J176+'N EERR LOS NA'!J176</f>
        <v>0</v>
      </c>
      <c r="K176" s="131">
        <f>+'N EERR RODEO'!K176+'N EERR PIEDEM'!K176+'N EERR TERRA'!K176+'N EERR UCAFE'!K176+'N EERR BARINAS'!K176+'N EERR LOS NA'!K176</f>
        <v>0</v>
      </c>
      <c r="L176" s="131">
        <f>+'N EERR RODEO'!L176+'N EERR PIEDEM'!L176+'N EERR TERRA'!L176+'N EERR UCAFE'!L176+'N EERR BARINAS'!L176+'N EERR LOS NA'!L176</f>
        <v>0</v>
      </c>
      <c r="M176" s="131">
        <f>+'N EERR RODEO'!M176+'N EERR PIEDEM'!M176+'N EERR TERRA'!M176+'N EERR UCAFE'!M176+'N EERR BARINAS'!M176+'N EERR LOS NA'!M176</f>
        <v>0</v>
      </c>
      <c r="N176" s="131">
        <f>+'N EERR RODEO'!N176+'N EERR PIEDEM'!N176+'N EERR TERRA'!N176+'N EERR UCAFE'!N176+'N EERR BARINAS'!N176+'N EERR LOS NA'!N176</f>
        <v>0</v>
      </c>
      <c r="O176" s="194">
        <f t="shared" si="25"/>
        <v>158.73644043850828</v>
      </c>
    </row>
    <row r="177" spans="1:15" outlineLevel="1" x14ac:dyDescent="0.3">
      <c r="A177" s="203" t="s">
        <v>357</v>
      </c>
      <c r="B177" s="131">
        <f>+'N EERR RODEO'!B177+'N EERR PIEDEM'!B177+'N EERR TERRA'!B177+'N EERR UCAFE'!B177+'N EERR BARINAS'!B177+'N EERR LOS NA'!B177</f>
        <v>0</v>
      </c>
      <c r="C177" s="131">
        <f>+'N EERR RODEO'!C177+'N EERR PIEDEM'!C177+'N EERR TERRA'!C177+'N EERR UCAFE'!C177+'N EERR BARINAS'!C177+'N EERR LOS NA'!C177</f>
        <v>0</v>
      </c>
      <c r="D177" s="131">
        <f>+'N EERR RODEO'!D177+'N EERR PIEDEM'!D177+'N EERR TERRA'!D177+'N EERR UCAFE'!D177+'N EERR BARINAS'!D177+'N EERR LOS NA'!D177</f>
        <v>0</v>
      </c>
      <c r="E177" s="131">
        <f>+'N EERR RODEO'!E177+'N EERR PIEDEM'!E177+'N EERR TERRA'!E177+'N EERR UCAFE'!E177+'N EERR BARINAS'!E177+'N EERR LOS NA'!E177</f>
        <v>0</v>
      </c>
      <c r="F177" s="131">
        <f>+'N EERR RODEO'!F177+'N EERR PIEDEM'!F177+'N EERR TERRA'!F177+'N EERR UCAFE'!F177+'N EERR BARINAS'!F177+'N EERR LOS NA'!F177</f>
        <v>0</v>
      </c>
      <c r="G177" s="131">
        <f>+'N EERR RODEO'!G177+'N EERR PIEDEM'!G177+'N EERR TERRA'!G177+'N EERR UCAFE'!G177+'N EERR BARINAS'!G177+'N EERR LOS NA'!G177</f>
        <v>0</v>
      </c>
      <c r="H177" s="131">
        <f>+'N EERR RODEO'!H177+'N EERR PIEDEM'!H177+'N EERR TERRA'!H177+'N EERR UCAFE'!H177+'N EERR BARINAS'!H177+'N EERR LOS NA'!H177</f>
        <v>0</v>
      </c>
      <c r="I177" s="131">
        <f>+'N EERR RODEO'!I177+'N EERR PIEDEM'!I177+'N EERR TERRA'!I177+'N EERR UCAFE'!I177+'N EERR BARINAS'!I177+'N EERR LOS NA'!I177</f>
        <v>0</v>
      </c>
      <c r="J177" s="131">
        <f>+'N EERR RODEO'!J177+'N EERR PIEDEM'!J177+'N EERR TERRA'!J177+'N EERR UCAFE'!J177+'N EERR BARINAS'!J177+'N EERR LOS NA'!J177</f>
        <v>0</v>
      </c>
      <c r="K177" s="131">
        <f>+'N EERR RODEO'!K177+'N EERR PIEDEM'!K177+'N EERR TERRA'!K177+'N EERR UCAFE'!K177+'N EERR BARINAS'!K177+'N EERR LOS NA'!K177</f>
        <v>0</v>
      </c>
      <c r="L177" s="131">
        <f>+'N EERR RODEO'!L177+'N EERR PIEDEM'!L177+'N EERR TERRA'!L177+'N EERR UCAFE'!L177+'N EERR BARINAS'!L177+'N EERR LOS NA'!L177</f>
        <v>0</v>
      </c>
      <c r="M177" s="131">
        <f>+'N EERR RODEO'!M177+'N EERR PIEDEM'!M177+'N EERR TERRA'!M177+'N EERR UCAFE'!M177+'N EERR BARINAS'!M177+'N EERR LOS NA'!M177</f>
        <v>0</v>
      </c>
      <c r="N177" s="131">
        <f>+'N EERR RODEO'!N177+'N EERR PIEDEM'!N177+'N EERR TERRA'!N177+'N EERR UCAFE'!N177+'N EERR BARINAS'!N177+'N EERR LOS NA'!N177</f>
        <v>0</v>
      </c>
      <c r="O177" s="194">
        <f t="shared" si="25"/>
        <v>0</v>
      </c>
    </row>
    <row r="178" spans="1:15" outlineLevel="1" x14ac:dyDescent="0.3">
      <c r="A178" s="203" t="s">
        <v>358</v>
      </c>
      <c r="B178" s="131">
        <f>+'N EERR RODEO'!B178+'N EERR PIEDEM'!B178+'N EERR TERRA'!B178+'N EERR UCAFE'!B178+'N EERR BARINAS'!B178+'N EERR LOS NA'!B178</f>
        <v>0</v>
      </c>
      <c r="C178" s="131">
        <f>+'N EERR RODEO'!C178+'N EERR PIEDEM'!C178+'N EERR TERRA'!C178+'N EERR UCAFE'!C178+'N EERR BARINAS'!C178+'N EERR LOS NA'!C178</f>
        <v>0</v>
      </c>
      <c r="D178" s="131">
        <f>+'N EERR RODEO'!D178+'N EERR PIEDEM'!D178+'N EERR TERRA'!D178+'N EERR UCAFE'!D178+'N EERR BARINAS'!D178+'N EERR LOS NA'!D178</f>
        <v>0</v>
      </c>
      <c r="E178" s="131">
        <f>+'N EERR RODEO'!E178+'N EERR PIEDEM'!E178+'N EERR TERRA'!E178+'N EERR UCAFE'!E178+'N EERR BARINAS'!E178+'N EERR LOS NA'!E178</f>
        <v>0</v>
      </c>
      <c r="F178" s="131">
        <f>+'N EERR RODEO'!F178+'N EERR PIEDEM'!F178+'N EERR TERRA'!F178+'N EERR UCAFE'!F178+'N EERR BARINAS'!F178+'N EERR LOS NA'!F178</f>
        <v>0</v>
      </c>
      <c r="G178" s="131">
        <f>+'N EERR RODEO'!G178+'N EERR PIEDEM'!G178+'N EERR TERRA'!G178+'N EERR UCAFE'!G178+'N EERR BARINAS'!G178+'N EERR LOS NA'!G178</f>
        <v>0</v>
      </c>
      <c r="H178" s="131">
        <f>+'N EERR RODEO'!H178+'N EERR PIEDEM'!H178+'N EERR TERRA'!H178+'N EERR UCAFE'!H178+'N EERR BARINAS'!H178+'N EERR LOS NA'!H178</f>
        <v>0</v>
      </c>
      <c r="I178" s="131">
        <f>+'N EERR RODEO'!I178+'N EERR PIEDEM'!I178+'N EERR TERRA'!I178+'N EERR UCAFE'!I178+'N EERR BARINAS'!I178+'N EERR LOS NA'!I178</f>
        <v>0</v>
      </c>
      <c r="J178" s="131">
        <f>+'N EERR RODEO'!J178+'N EERR PIEDEM'!J178+'N EERR TERRA'!J178+'N EERR UCAFE'!J178+'N EERR BARINAS'!J178+'N EERR LOS NA'!J178</f>
        <v>0</v>
      </c>
      <c r="K178" s="131">
        <f>+'N EERR RODEO'!K178+'N EERR PIEDEM'!K178+'N EERR TERRA'!K178+'N EERR UCAFE'!K178+'N EERR BARINAS'!K178+'N EERR LOS NA'!K178</f>
        <v>0</v>
      </c>
      <c r="L178" s="131">
        <f>+'N EERR RODEO'!L178+'N EERR PIEDEM'!L178+'N EERR TERRA'!L178+'N EERR UCAFE'!L178+'N EERR BARINAS'!L178+'N EERR LOS NA'!L178</f>
        <v>0</v>
      </c>
      <c r="M178" s="131">
        <f>+'N EERR RODEO'!M178+'N EERR PIEDEM'!M178+'N EERR TERRA'!M178+'N EERR UCAFE'!M178+'N EERR BARINAS'!M178+'N EERR LOS NA'!M178</f>
        <v>0</v>
      </c>
      <c r="N178" s="131">
        <f>+'N EERR RODEO'!N178+'N EERR PIEDEM'!N178+'N EERR TERRA'!N178+'N EERR UCAFE'!N178+'N EERR BARINAS'!N178+'N EERR LOS NA'!N178</f>
        <v>0</v>
      </c>
      <c r="O178" s="194">
        <f t="shared" si="25"/>
        <v>0</v>
      </c>
    </row>
    <row r="179" spans="1:15" outlineLevel="1" x14ac:dyDescent="0.3">
      <c r="A179" s="203" t="s">
        <v>359</v>
      </c>
      <c r="B179" s="131">
        <f>+'N EERR RODEO'!B179+'N EERR PIEDEM'!B179+'N EERR TERRA'!B179+'N EERR UCAFE'!B179+'N EERR BARINAS'!B179+'N EERR LOS NA'!B179</f>
        <v>0</v>
      </c>
      <c r="C179" s="131">
        <f>+'N EERR RODEO'!C179+'N EERR PIEDEM'!C179+'N EERR TERRA'!C179+'N EERR UCAFE'!C179+'N EERR BARINAS'!C179+'N EERR LOS NA'!C179</f>
        <v>0</v>
      </c>
      <c r="D179" s="131">
        <f>+'N EERR RODEO'!D179+'N EERR PIEDEM'!D179+'N EERR TERRA'!D179+'N EERR UCAFE'!D179+'N EERR BARINAS'!D179+'N EERR LOS NA'!D179</f>
        <v>0</v>
      </c>
      <c r="E179" s="131">
        <f>+'N EERR RODEO'!E179+'N EERR PIEDEM'!E179+'N EERR TERRA'!E179+'N EERR UCAFE'!E179+'N EERR BARINAS'!E179+'N EERR LOS NA'!E179</f>
        <v>0</v>
      </c>
      <c r="F179" s="131">
        <f>+'N EERR RODEO'!F179+'N EERR PIEDEM'!F179+'N EERR TERRA'!F179+'N EERR UCAFE'!F179+'N EERR BARINAS'!F179+'N EERR LOS NA'!F179</f>
        <v>0</v>
      </c>
      <c r="G179" s="131">
        <f>+'N EERR RODEO'!G179+'N EERR PIEDEM'!G179+'N EERR TERRA'!G179+'N EERR UCAFE'!G179+'N EERR BARINAS'!G179+'N EERR LOS NA'!G179</f>
        <v>0</v>
      </c>
      <c r="H179" s="131">
        <f>+'N EERR RODEO'!H179+'N EERR PIEDEM'!H179+'N EERR TERRA'!H179+'N EERR UCAFE'!H179+'N EERR BARINAS'!H179+'N EERR LOS NA'!H179</f>
        <v>0</v>
      </c>
      <c r="I179" s="131">
        <f>+'N EERR RODEO'!I179+'N EERR PIEDEM'!I179+'N EERR TERRA'!I179+'N EERR UCAFE'!I179+'N EERR BARINAS'!I179+'N EERR LOS NA'!I179</f>
        <v>0</v>
      </c>
      <c r="J179" s="131">
        <f>+'N EERR RODEO'!J179+'N EERR PIEDEM'!J179+'N EERR TERRA'!J179+'N EERR UCAFE'!J179+'N EERR BARINAS'!J179+'N EERR LOS NA'!J179</f>
        <v>0</v>
      </c>
      <c r="K179" s="131">
        <f>+'N EERR RODEO'!K179+'N EERR PIEDEM'!K179+'N EERR TERRA'!K179+'N EERR UCAFE'!K179+'N EERR BARINAS'!K179+'N EERR LOS NA'!K179</f>
        <v>0</v>
      </c>
      <c r="L179" s="131">
        <f>+'N EERR RODEO'!L179+'N EERR PIEDEM'!L179+'N EERR TERRA'!L179+'N EERR UCAFE'!L179+'N EERR BARINAS'!L179+'N EERR LOS NA'!L179</f>
        <v>0</v>
      </c>
      <c r="M179" s="131">
        <f>+'N EERR RODEO'!M179+'N EERR PIEDEM'!M179+'N EERR TERRA'!M179+'N EERR UCAFE'!M179+'N EERR BARINAS'!M179+'N EERR LOS NA'!M179</f>
        <v>0</v>
      </c>
      <c r="N179" s="131">
        <f>+'N EERR RODEO'!N179+'N EERR PIEDEM'!N179+'N EERR TERRA'!N179+'N EERR UCAFE'!N179+'N EERR BARINAS'!N179+'N EERR LOS NA'!N179</f>
        <v>0</v>
      </c>
      <c r="O179" s="194">
        <f t="shared" si="25"/>
        <v>0</v>
      </c>
    </row>
    <row r="180" spans="1:15" outlineLevel="1" x14ac:dyDescent="0.3">
      <c r="A180" s="203" t="s">
        <v>360</v>
      </c>
      <c r="B180" s="131">
        <f>+'N EERR RODEO'!B180+'N EERR PIEDEM'!B180+'N EERR TERRA'!B180+'N EERR UCAFE'!B180+'N EERR BARINAS'!B180+'N EERR LOS NA'!B180</f>
        <v>0</v>
      </c>
      <c r="C180" s="131">
        <f>+'N EERR RODEO'!C180+'N EERR PIEDEM'!C180+'N EERR TERRA'!C180+'N EERR UCAFE'!C180+'N EERR BARINAS'!C180+'N EERR LOS NA'!C180</f>
        <v>0</v>
      </c>
      <c r="D180" s="131">
        <f>+'N EERR RODEO'!D180+'N EERR PIEDEM'!D180+'N EERR TERRA'!D180+'N EERR UCAFE'!D180+'N EERR BARINAS'!D180+'N EERR LOS NA'!D180</f>
        <v>0</v>
      </c>
      <c r="E180" s="131">
        <f>+'N EERR RODEO'!E180+'N EERR PIEDEM'!E180+'N EERR TERRA'!E180+'N EERR UCAFE'!E180+'N EERR BARINAS'!E180+'N EERR LOS NA'!E180</f>
        <v>0</v>
      </c>
      <c r="F180" s="131">
        <f>+'N EERR RODEO'!F180+'N EERR PIEDEM'!F180+'N EERR TERRA'!F180+'N EERR UCAFE'!F180+'N EERR BARINAS'!F180+'N EERR LOS NA'!F180</f>
        <v>0</v>
      </c>
      <c r="G180" s="131">
        <f>+'N EERR RODEO'!G180+'N EERR PIEDEM'!G180+'N EERR TERRA'!G180+'N EERR UCAFE'!G180+'N EERR BARINAS'!G180+'N EERR LOS NA'!G180</f>
        <v>11</v>
      </c>
      <c r="H180" s="131">
        <f>+'N EERR RODEO'!H180+'N EERR PIEDEM'!H180+'N EERR TERRA'!H180+'N EERR UCAFE'!H180+'N EERR BARINAS'!H180+'N EERR LOS NA'!H180</f>
        <v>0</v>
      </c>
      <c r="I180" s="131">
        <f>+'N EERR RODEO'!I180+'N EERR PIEDEM'!I180+'N EERR TERRA'!I180+'N EERR UCAFE'!I180+'N EERR BARINAS'!I180+'N EERR LOS NA'!I180</f>
        <v>0</v>
      </c>
      <c r="J180" s="131">
        <f>+'N EERR RODEO'!J180+'N EERR PIEDEM'!J180+'N EERR TERRA'!J180+'N EERR UCAFE'!J180+'N EERR BARINAS'!J180+'N EERR LOS NA'!J180</f>
        <v>0</v>
      </c>
      <c r="K180" s="131">
        <f>+'N EERR RODEO'!K180+'N EERR PIEDEM'!K180+'N EERR TERRA'!K180+'N EERR UCAFE'!K180+'N EERR BARINAS'!K180+'N EERR LOS NA'!K180</f>
        <v>0</v>
      </c>
      <c r="L180" s="131">
        <f>+'N EERR RODEO'!L180+'N EERR PIEDEM'!L180+'N EERR TERRA'!L180+'N EERR UCAFE'!L180+'N EERR BARINAS'!L180+'N EERR LOS NA'!L180</f>
        <v>0</v>
      </c>
      <c r="M180" s="131">
        <f>+'N EERR RODEO'!M180+'N EERR PIEDEM'!M180+'N EERR TERRA'!M180+'N EERR UCAFE'!M180+'N EERR BARINAS'!M180+'N EERR LOS NA'!M180</f>
        <v>0</v>
      </c>
      <c r="N180" s="131">
        <f>+'N EERR RODEO'!N180+'N EERR PIEDEM'!N180+'N EERR TERRA'!N180+'N EERR UCAFE'!N180+'N EERR BARINAS'!N180+'N EERR LOS NA'!N180</f>
        <v>0</v>
      </c>
      <c r="O180" s="194">
        <f t="shared" si="25"/>
        <v>11</v>
      </c>
    </row>
    <row r="181" spans="1:15" outlineLevel="1" x14ac:dyDescent="0.3">
      <c r="A181" s="203" t="s">
        <v>361</v>
      </c>
      <c r="B181" s="131">
        <f>+'N EERR RODEO'!B181+'N EERR PIEDEM'!B181+'N EERR TERRA'!B181+'N EERR UCAFE'!B181+'N EERR BARINAS'!B181+'N EERR LOS NA'!B181</f>
        <v>0</v>
      </c>
      <c r="C181" s="131">
        <f>+'N EERR RODEO'!C181+'N EERR PIEDEM'!C181+'N EERR TERRA'!C181+'N EERR UCAFE'!C181+'N EERR BARINAS'!C181+'N EERR LOS NA'!C181</f>
        <v>0</v>
      </c>
      <c r="D181" s="131">
        <f>+'N EERR RODEO'!D181+'N EERR PIEDEM'!D181+'N EERR TERRA'!D181+'N EERR UCAFE'!D181+'N EERR BARINAS'!D181+'N EERR LOS NA'!D181</f>
        <v>0</v>
      </c>
      <c r="E181" s="131">
        <f>+'N EERR RODEO'!E181+'N EERR PIEDEM'!E181+'N EERR TERRA'!E181+'N EERR UCAFE'!E181+'N EERR BARINAS'!E181+'N EERR LOS NA'!E181</f>
        <v>0</v>
      </c>
      <c r="F181" s="131">
        <f>+'N EERR RODEO'!F181+'N EERR PIEDEM'!F181+'N EERR TERRA'!F181+'N EERR UCAFE'!F181+'N EERR BARINAS'!F181+'N EERR LOS NA'!F181</f>
        <v>0</v>
      </c>
      <c r="G181" s="131">
        <f>+'N EERR RODEO'!G181+'N EERR PIEDEM'!G181+'N EERR TERRA'!G181+'N EERR UCAFE'!G181+'N EERR BARINAS'!G181+'N EERR LOS NA'!G181</f>
        <v>0</v>
      </c>
      <c r="H181" s="131">
        <f>+'N EERR RODEO'!H181+'N EERR PIEDEM'!H181+'N EERR TERRA'!H181+'N EERR UCAFE'!H181+'N EERR BARINAS'!H181+'N EERR LOS NA'!H181</f>
        <v>0</v>
      </c>
      <c r="I181" s="131">
        <f>+'N EERR RODEO'!I181+'N EERR PIEDEM'!I181+'N EERR TERRA'!I181+'N EERR UCAFE'!I181+'N EERR BARINAS'!I181+'N EERR LOS NA'!I181</f>
        <v>0</v>
      </c>
      <c r="J181" s="131">
        <f>+'N EERR RODEO'!J181+'N EERR PIEDEM'!J181+'N EERR TERRA'!J181+'N EERR UCAFE'!J181+'N EERR BARINAS'!J181+'N EERR LOS NA'!J181</f>
        <v>0</v>
      </c>
      <c r="K181" s="131">
        <f>+'N EERR RODEO'!K181+'N EERR PIEDEM'!K181+'N EERR TERRA'!K181+'N EERR UCAFE'!K181+'N EERR BARINAS'!K181+'N EERR LOS NA'!K181</f>
        <v>0</v>
      </c>
      <c r="L181" s="131">
        <f>+'N EERR RODEO'!L181+'N EERR PIEDEM'!L181+'N EERR TERRA'!L181+'N EERR UCAFE'!L181+'N EERR BARINAS'!L181+'N EERR LOS NA'!L181</f>
        <v>0</v>
      </c>
      <c r="M181" s="131">
        <f>+'N EERR RODEO'!M181+'N EERR PIEDEM'!M181+'N EERR TERRA'!M181+'N EERR UCAFE'!M181+'N EERR BARINAS'!M181+'N EERR LOS NA'!M181</f>
        <v>0</v>
      </c>
      <c r="N181" s="131">
        <f>+'N EERR RODEO'!N181+'N EERR PIEDEM'!N181+'N EERR TERRA'!N181+'N EERR UCAFE'!N181+'N EERR BARINAS'!N181+'N EERR LOS NA'!N181</f>
        <v>0</v>
      </c>
      <c r="O181" s="194">
        <f t="shared" si="25"/>
        <v>0</v>
      </c>
    </row>
    <row r="182" spans="1:15" outlineLevel="1" x14ac:dyDescent="0.3">
      <c r="A182" s="203" t="s">
        <v>87</v>
      </c>
      <c r="B182" s="131">
        <f>+'N EERR RODEO'!B182+'N EERR PIEDEM'!B182+'N EERR TERRA'!B182+'N EERR UCAFE'!B182+'N EERR BARINAS'!B182+'N EERR LOS NA'!B182</f>
        <v>0</v>
      </c>
      <c r="C182" s="131">
        <f>+'N EERR RODEO'!C182+'N EERR PIEDEM'!C182+'N EERR TERRA'!C182+'N EERR UCAFE'!C182+'N EERR BARINAS'!C182+'N EERR LOS NA'!C182</f>
        <v>0</v>
      </c>
      <c r="D182" s="131">
        <f>+'N EERR RODEO'!D182+'N EERR PIEDEM'!D182+'N EERR TERRA'!D182+'N EERR UCAFE'!D182+'N EERR BARINAS'!D182+'N EERR LOS NA'!D182</f>
        <v>0</v>
      </c>
      <c r="E182" s="131">
        <f>+'N EERR RODEO'!E182+'N EERR PIEDEM'!E182+'N EERR TERRA'!E182+'N EERR UCAFE'!E182+'N EERR BARINAS'!E182+'N EERR LOS NA'!E182</f>
        <v>0</v>
      </c>
      <c r="F182" s="131">
        <f>+'N EERR RODEO'!F182+'N EERR PIEDEM'!F182+'N EERR TERRA'!F182+'N EERR UCAFE'!F182+'N EERR BARINAS'!F182+'N EERR LOS NA'!F182</f>
        <v>0</v>
      </c>
      <c r="G182" s="131">
        <f>+'N EERR RODEO'!G182+'N EERR PIEDEM'!G182+'N EERR TERRA'!G182+'N EERR UCAFE'!G182+'N EERR BARINAS'!G182+'N EERR LOS NA'!G182</f>
        <v>22.898315493946306</v>
      </c>
      <c r="H182" s="131">
        <f>+'N EERR RODEO'!H182+'N EERR PIEDEM'!H182+'N EERR TERRA'!H182+'N EERR UCAFE'!H182+'N EERR BARINAS'!H182+'N EERR LOS NA'!H182</f>
        <v>0</v>
      </c>
      <c r="I182" s="131">
        <f>+'N EERR RODEO'!I182+'N EERR PIEDEM'!I182+'N EERR TERRA'!I182+'N EERR UCAFE'!I182+'N EERR BARINAS'!I182+'N EERR LOS NA'!I182</f>
        <v>0</v>
      </c>
      <c r="J182" s="131">
        <f>+'N EERR RODEO'!J182+'N EERR PIEDEM'!J182+'N EERR TERRA'!J182+'N EERR UCAFE'!J182+'N EERR BARINAS'!J182+'N EERR LOS NA'!J182</f>
        <v>0</v>
      </c>
      <c r="K182" s="131">
        <f>+'N EERR RODEO'!K182+'N EERR PIEDEM'!K182+'N EERR TERRA'!K182+'N EERR UCAFE'!K182+'N EERR BARINAS'!K182+'N EERR LOS NA'!K182</f>
        <v>0</v>
      </c>
      <c r="L182" s="131">
        <f>+'N EERR RODEO'!L182+'N EERR PIEDEM'!L182+'N EERR TERRA'!L182+'N EERR UCAFE'!L182+'N EERR BARINAS'!L182+'N EERR LOS NA'!L182</f>
        <v>0</v>
      </c>
      <c r="M182" s="131">
        <f>+'N EERR RODEO'!M182+'N EERR PIEDEM'!M182+'N EERR TERRA'!M182+'N EERR UCAFE'!M182+'N EERR BARINAS'!M182+'N EERR LOS NA'!M182</f>
        <v>0</v>
      </c>
      <c r="N182" s="131">
        <f>+'N EERR RODEO'!N182+'N EERR PIEDEM'!N182+'N EERR TERRA'!N182+'N EERR UCAFE'!N182+'N EERR BARINAS'!N182+'N EERR LOS NA'!N182</f>
        <v>0</v>
      </c>
      <c r="O182" s="194">
        <f t="shared" si="25"/>
        <v>22.898315493946306</v>
      </c>
    </row>
    <row r="183" spans="1:15" outlineLevel="1" x14ac:dyDescent="0.3">
      <c r="A183" s="203" t="s">
        <v>88</v>
      </c>
      <c r="B183" s="131">
        <f>+'N EERR RODEO'!B183+'N EERR PIEDEM'!B183+'N EERR TERRA'!B183+'N EERR UCAFE'!B183+'N EERR BARINAS'!B183+'N EERR LOS NA'!B183</f>
        <v>0</v>
      </c>
      <c r="C183" s="131">
        <f>+'N EERR RODEO'!C183+'N EERR PIEDEM'!C183+'N EERR TERRA'!C183+'N EERR UCAFE'!C183+'N EERR BARINAS'!C183+'N EERR LOS NA'!C183</f>
        <v>48.989001647873515</v>
      </c>
      <c r="D183" s="131">
        <f>+'N EERR RODEO'!D183+'N EERR PIEDEM'!D183+'N EERR TERRA'!D183+'N EERR UCAFE'!D183+'N EERR BARINAS'!D183+'N EERR LOS NA'!D183</f>
        <v>13.525921286741157</v>
      </c>
      <c r="E183" s="131">
        <f>+'N EERR RODEO'!E183+'N EERR PIEDEM'!E183+'N EERR TERRA'!E183+'N EERR UCAFE'!E183+'N EERR BARINAS'!E183+'N EERR LOS NA'!E183</f>
        <v>0</v>
      </c>
      <c r="F183" s="131">
        <f>+'N EERR RODEO'!F183+'N EERR PIEDEM'!F183+'N EERR TERRA'!F183+'N EERR UCAFE'!F183+'N EERR BARINAS'!F183+'N EERR LOS NA'!F183</f>
        <v>0</v>
      </c>
      <c r="G183" s="131">
        <f>+'N EERR RODEO'!G183+'N EERR PIEDEM'!G183+'N EERR TERRA'!G183+'N EERR UCAFE'!G183+'N EERR BARINAS'!G183+'N EERR LOS NA'!G183</f>
        <v>37.889079370649824</v>
      </c>
      <c r="H183" s="131">
        <f>+'N EERR RODEO'!H183+'N EERR PIEDEM'!H183+'N EERR TERRA'!H183+'N EERR UCAFE'!H183+'N EERR BARINAS'!H183+'N EERR LOS NA'!H183</f>
        <v>15.922460073834666</v>
      </c>
      <c r="I183" s="131">
        <f>+'N EERR RODEO'!I183+'N EERR PIEDEM'!I183+'N EERR TERRA'!I183+'N EERR UCAFE'!I183+'N EERR BARINAS'!I183+'N EERR LOS NA'!I183</f>
        <v>0</v>
      </c>
      <c r="J183" s="131">
        <f>+'N EERR RODEO'!J183+'N EERR PIEDEM'!J183+'N EERR TERRA'!J183+'N EERR UCAFE'!J183+'N EERR BARINAS'!J183+'N EERR LOS NA'!J183</f>
        <v>0</v>
      </c>
      <c r="K183" s="131">
        <f>+'N EERR RODEO'!K183+'N EERR PIEDEM'!K183+'N EERR TERRA'!K183+'N EERR UCAFE'!K183+'N EERR BARINAS'!K183+'N EERR LOS NA'!K183</f>
        <v>0</v>
      </c>
      <c r="L183" s="131">
        <f>+'N EERR RODEO'!L183+'N EERR PIEDEM'!L183+'N EERR TERRA'!L183+'N EERR UCAFE'!L183+'N EERR BARINAS'!L183+'N EERR LOS NA'!L183</f>
        <v>0</v>
      </c>
      <c r="M183" s="131">
        <f>+'N EERR RODEO'!M183+'N EERR PIEDEM'!M183+'N EERR TERRA'!M183+'N EERR UCAFE'!M183+'N EERR BARINAS'!M183+'N EERR LOS NA'!M183</f>
        <v>0</v>
      </c>
      <c r="N183" s="131">
        <f>+'N EERR RODEO'!N183+'N EERR PIEDEM'!N183+'N EERR TERRA'!N183+'N EERR UCAFE'!N183+'N EERR BARINAS'!N183+'N EERR LOS NA'!N183</f>
        <v>0</v>
      </c>
      <c r="O183" s="194">
        <f t="shared" si="25"/>
        <v>116.32646237909917</v>
      </c>
    </row>
    <row r="184" spans="1:15" outlineLevel="1" x14ac:dyDescent="0.3">
      <c r="A184" s="203" t="s">
        <v>89</v>
      </c>
      <c r="B184" s="131">
        <f>+'N EERR RODEO'!B184+'N EERR PIEDEM'!B184+'N EERR TERRA'!B184+'N EERR UCAFE'!B184+'N EERR BARINAS'!B184+'N EERR LOS NA'!B184</f>
        <v>0</v>
      </c>
      <c r="C184" s="131">
        <f>+'N EERR RODEO'!C184+'N EERR PIEDEM'!C184+'N EERR TERRA'!C184+'N EERR UCAFE'!C184+'N EERR BARINAS'!C184+'N EERR LOS NA'!C184</f>
        <v>0</v>
      </c>
      <c r="D184" s="131">
        <f>+'N EERR RODEO'!D184+'N EERR PIEDEM'!D184+'N EERR TERRA'!D184+'N EERR UCAFE'!D184+'N EERR BARINAS'!D184+'N EERR LOS NA'!D184</f>
        <v>19.684292932887342</v>
      </c>
      <c r="E184" s="131">
        <f>+'N EERR RODEO'!E184+'N EERR PIEDEM'!E184+'N EERR TERRA'!E184+'N EERR UCAFE'!E184+'N EERR BARINAS'!E184+'N EERR LOS NA'!E184</f>
        <v>0</v>
      </c>
      <c r="F184" s="131">
        <f>+'N EERR RODEO'!F184+'N EERR PIEDEM'!F184+'N EERR TERRA'!F184+'N EERR UCAFE'!F184+'N EERR BARINAS'!F184+'N EERR LOS NA'!F184</f>
        <v>0</v>
      </c>
      <c r="G184" s="131">
        <f>+'N EERR RODEO'!G184+'N EERR PIEDEM'!G184+'N EERR TERRA'!G184+'N EERR UCAFE'!G184+'N EERR BARINAS'!G184+'N EERR LOS NA'!G184</f>
        <v>88.738605310873254</v>
      </c>
      <c r="H184" s="131">
        <f>+'N EERR RODEO'!H184+'N EERR PIEDEM'!H184+'N EERR TERRA'!H184+'N EERR UCAFE'!H184+'N EERR BARINAS'!H184+'N EERR LOS NA'!H184</f>
        <v>79.612300369173326</v>
      </c>
      <c r="I184" s="131">
        <f>+'N EERR RODEO'!I184+'N EERR PIEDEM'!I184+'N EERR TERRA'!I184+'N EERR UCAFE'!I184+'N EERR BARINAS'!I184+'N EERR LOS NA'!I184</f>
        <v>0</v>
      </c>
      <c r="J184" s="131">
        <f>+'N EERR RODEO'!J184+'N EERR PIEDEM'!J184+'N EERR TERRA'!J184+'N EERR UCAFE'!J184+'N EERR BARINAS'!J184+'N EERR LOS NA'!J184</f>
        <v>0</v>
      </c>
      <c r="K184" s="131">
        <f>+'N EERR RODEO'!K184+'N EERR PIEDEM'!K184+'N EERR TERRA'!K184+'N EERR UCAFE'!K184+'N EERR BARINAS'!K184+'N EERR LOS NA'!K184</f>
        <v>0</v>
      </c>
      <c r="L184" s="131">
        <f>+'N EERR RODEO'!L184+'N EERR PIEDEM'!L184+'N EERR TERRA'!L184+'N EERR UCAFE'!L184+'N EERR BARINAS'!L184+'N EERR LOS NA'!L184</f>
        <v>0</v>
      </c>
      <c r="M184" s="131">
        <f>+'N EERR RODEO'!M184+'N EERR PIEDEM'!M184+'N EERR TERRA'!M184+'N EERR UCAFE'!M184+'N EERR BARINAS'!M184+'N EERR LOS NA'!M184</f>
        <v>0</v>
      </c>
      <c r="N184" s="131">
        <f>+'N EERR RODEO'!N184+'N EERR PIEDEM'!N184+'N EERR TERRA'!N184+'N EERR UCAFE'!N184+'N EERR BARINAS'!N184+'N EERR LOS NA'!N184</f>
        <v>0</v>
      </c>
      <c r="O184" s="194">
        <f t="shared" si="25"/>
        <v>188.03519861293393</v>
      </c>
    </row>
    <row r="185" spans="1:15" outlineLevel="1" x14ac:dyDescent="0.3">
      <c r="A185" s="203" t="s">
        <v>362</v>
      </c>
      <c r="B185" s="131">
        <f>+'N EERR RODEO'!B185+'N EERR PIEDEM'!B185+'N EERR TERRA'!B185+'N EERR UCAFE'!B185+'N EERR BARINAS'!B185+'N EERR LOS NA'!B185</f>
        <v>0</v>
      </c>
      <c r="C185" s="131">
        <f>+'N EERR RODEO'!C185+'N EERR PIEDEM'!C185+'N EERR TERRA'!C185+'N EERR UCAFE'!C185+'N EERR BARINAS'!C185+'N EERR LOS NA'!C185</f>
        <v>0</v>
      </c>
      <c r="D185" s="131">
        <f>+'N EERR RODEO'!D185+'N EERR PIEDEM'!D185+'N EERR TERRA'!D185+'N EERR UCAFE'!D185+'N EERR BARINAS'!D185+'N EERR LOS NA'!D185</f>
        <v>0</v>
      </c>
      <c r="E185" s="131">
        <f>+'N EERR RODEO'!E185+'N EERR PIEDEM'!E185+'N EERR TERRA'!E185+'N EERR UCAFE'!E185+'N EERR BARINAS'!E185+'N EERR LOS NA'!E185</f>
        <v>0</v>
      </c>
      <c r="F185" s="131">
        <f>+'N EERR RODEO'!F185+'N EERR PIEDEM'!F185+'N EERR TERRA'!F185+'N EERR UCAFE'!F185+'N EERR BARINAS'!F185+'N EERR LOS NA'!F185</f>
        <v>0</v>
      </c>
      <c r="G185" s="131">
        <f>+'N EERR RODEO'!G185+'N EERR PIEDEM'!G185+'N EERR TERRA'!G185+'N EERR UCAFE'!G185+'N EERR BARINAS'!G185+'N EERR LOS NA'!G185</f>
        <v>0</v>
      </c>
      <c r="H185" s="131">
        <f>+'N EERR RODEO'!H185+'N EERR PIEDEM'!H185+'N EERR TERRA'!H185+'N EERR UCAFE'!H185+'N EERR BARINAS'!H185+'N EERR LOS NA'!H185</f>
        <v>0</v>
      </c>
      <c r="I185" s="131">
        <f>+'N EERR RODEO'!I185+'N EERR PIEDEM'!I185+'N EERR TERRA'!I185+'N EERR UCAFE'!I185+'N EERR BARINAS'!I185+'N EERR LOS NA'!I185</f>
        <v>0</v>
      </c>
      <c r="J185" s="131">
        <f>+'N EERR RODEO'!J185+'N EERR PIEDEM'!J185+'N EERR TERRA'!J185+'N EERR UCAFE'!J185+'N EERR BARINAS'!J185+'N EERR LOS NA'!J185</f>
        <v>0</v>
      </c>
      <c r="K185" s="131">
        <f>+'N EERR RODEO'!K185+'N EERR PIEDEM'!K185+'N EERR TERRA'!K185+'N EERR UCAFE'!K185+'N EERR BARINAS'!K185+'N EERR LOS NA'!K185</f>
        <v>0</v>
      </c>
      <c r="L185" s="131">
        <f>+'N EERR RODEO'!L185+'N EERR PIEDEM'!L185+'N EERR TERRA'!L185+'N EERR UCAFE'!L185+'N EERR BARINAS'!L185+'N EERR LOS NA'!L185</f>
        <v>0</v>
      </c>
      <c r="M185" s="131">
        <f>+'N EERR RODEO'!M185+'N EERR PIEDEM'!M185+'N EERR TERRA'!M185+'N EERR UCAFE'!M185+'N EERR BARINAS'!M185+'N EERR LOS NA'!M185</f>
        <v>0</v>
      </c>
      <c r="N185" s="131">
        <f>+'N EERR RODEO'!N185+'N EERR PIEDEM'!N185+'N EERR TERRA'!N185+'N EERR UCAFE'!N185+'N EERR BARINAS'!N185+'N EERR LOS NA'!N185</f>
        <v>0</v>
      </c>
      <c r="O185" s="194">
        <f t="shared" si="25"/>
        <v>0</v>
      </c>
    </row>
    <row r="186" spans="1:15" outlineLevel="1" x14ac:dyDescent="0.3">
      <c r="A186" s="203"/>
      <c r="B186" s="131">
        <f>+'N EERR RODEO'!B186+'N EERR PIEDEM'!B186+'N EERR TERRA'!B186+'N EERR UCAFE'!B186+'N EERR BARINAS'!B186+'N EERR LOS NA'!B186</f>
        <v>0</v>
      </c>
      <c r="C186" s="131">
        <f>+'N EERR RODEO'!C186+'N EERR PIEDEM'!C186+'N EERR TERRA'!C186+'N EERR UCAFE'!C186+'N EERR BARINAS'!C186+'N EERR LOS NA'!C186</f>
        <v>0</v>
      </c>
      <c r="D186" s="131">
        <f>+'N EERR RODEO'!D186+'N EERR PIEDEM'!D186+'N EERR TERRA'!D186+'N EERR UCAFE'!D186+'N EERR BARINAS'!D186+'N EERR LOS NA'!D186</f>
        <v>0</v>
      </c>
      <c r="E186" s="131">
        <f>+'N EERR RODEO'!E186+'N EERR PIEDEM'!E186+'N EERR TERRA'!E186+'N EERR UCAFE'!E186+'N EERR BARINAS'!E186+'N EERR LOS NA'!E186</f>
        <v>0</v>
      </c>
      <c r="F186" s="131">
        <f>+'N EERR RODEO'!F186+'N EERR PIEDEM'!F186+'N EERR TERRA'!F186+'N EERR UCAFE'!F186+'N EERR BARINAS'!F186+'N EERR LOS NA'!F186</f>
        <v>0</v>
      </c>
      <c r="G186" s="131">
        <f>+'N EERR RODEO'!G186+'N EERR PIEDEM'!G186+'N EERR TERRA'!G186+'N EERR UCAFE'!G186+'N EERR BARINAS'!G186+'N EERR LOS NA'!G186</f>
        <v>0</v>
      </c>
      <c r="H186" s="131">
        <f>+'N EERR RODEO'!H186+'N EERR PIEDEM'!H186+'N EERR TERRA'!H186+'N EERR UCAFE'!H186+'N EERR BARINAS'!H186+'N EERR LOS NA'!H186</f>
        <v>0</v>
      </c>
      <c r="I186" s="131">
        <f>+'N EERR RODEO'!I186+'N EERR PIEDEM'!I186+'N EERR TERRA'!I186+'N EERR UCAFE'!I186+'N EERR BARINAS'!I186+'N EERR LOS NA'!I186</f>
        <v>0</v>
      </c>
      <c r="J186" s="131">
        <f>+'N EERR RODEO'!J186+'N EERR PIEDEM'!J186+'N EERR TERRA'!J186+'N EERR UCAFE'!J186+'N EERR BARINAS'!J186+'N EERR LOS NA'!J186</f>
        <v>0</v>
      </c>
      <c r="K186" s="131">
        <f>+'N EERR RODEO'!K186+'N EERR PIEDEM'!K186+'N EERR TERRA'!K186+'N EERR UCAFE'!K186+'N EERR BARINAS'!K186+'N EERR LOS NA'!K186</f>
        <v>0</v>
      </c>
      <c r="L186" s="131">
        <f>+'N EERR RODEO'!L186+'N EERR PIEDEM'!L186+'N EERR TERRA'!L186+'N EERR UCAFE'!L186+'N EERR BARINAS'!L186+'N EERR LOS NA'!L186</f>
        <v>0</v>
      </c>
      <c r="M186" s="131">
        <f>+'N EERR RODEO'!M186+'N EERR PIEDEM'!M186+'N EERR TERRA'!M186+'N EERR UCAFE'!M186+'N EERR BARINAS'!M186+'N EERR LOS NA'!M186</f>
        <v>0</v>
      </c>
      <c r="N186" s="131">
        <f>+'N EERR RODEO'!N186+'N EERR PIEDEM'!N186+'N EERR TERRA'!N186+'N EERR UCAFE'!N186+'N EERR BARINAS'!N186+'N EERR LOS NA'!N186</f>
        <v>0</v>
      </c>
      <c r="O186" s="194">
        <f t="shared" si="25"/>
        <v>0</v>
      </c>
    </row>
    <row r="187" spans="1:15" outlineLevel="1" x14ac:dyDescent="0.3">
      <c r="A187" s="203"/>
      <c r="B187" s="131">
        <f>+'N EERR RODEO'!B187+'N EERR PIEDEM'!B187+'N EERR TERRA'!B187+'N EERR UCAFE'!B187+'N EERR BARINAS'!B187+'N EERR LOS NA'!B187</f>
        <v>0</v>
      </c>
      <c r="C187" s="131">
        <f>+'N EERR RODEO'!C187+'N EERR PIEDEM'!C187+'N EERR TERRA'!C187+'N EERR UCAFE'!C187+'N EERR BARINAS'!C187+'N EERR LOS NA'!C187</f>
        <v>0</v>
      </c>
      <c r="D187" s="131">
        <f>+'N EERR RODEO'!D187+'N EERR PIEDEM'!D187+'N EERR TERRA'!D187+'N EERR UCAFE'!D187+'N EERR BARINAS'!D187+'N EERR LOS NA'!D187</f>
        <v>0</v>
      </c>
      <c r="E187" s="131">
        <f>+'N EERR RODEO'!E187+'N EERR PIEDEM'!E187+'N EERR TERRA'!E187+'N EERR UCAFE'!E187+'N EERR BARINAS'!E187+'N EERR LOS NA'!E187</f>
        <v>0</v>
      </c>
      <c r="F187" s="131">
        <f>+'N EERR RODEO'!F187+'N EERR PIEDEM'!F187+'N EERR TERRA'!F187+'N EERR UCAFE'!F187+'N EERR BARINAS'!F187+'N EERR LOS NA'!F187</f>
        <v>0</v>
      </c>
      <c r="G187" s="131">
        <f>+'N EERR RODEO'!G187+'N EERR PIEDEM'!G187+'N EERR TERRA'!G187+'N EERR UCAFE'!G187+'N EERR BARINAS'!G187+'N EERR LOS NA'!G187</f>
        <v>0</v>
      </c>
      <c r="H187" s="131">
        <f>+'N EERR RODEO'!H187+'N EERR PIEDEM'!H187+'N EERR TERRA'!H187+'N EERR UCAFE'!H187+'N EERR BARINAS'!H187+'N EERR LOS NA'!H187</f>
        <v>0</v>
      </c>
      <c r="I187" s="131">
        <f>+'N EERR RODEO'!I187+'N EERR PIEDEM'!I187+'N EERR TERRA'!I187+'N EERR UCAFE'!I187+'N EERR BARINAS'!I187+'N EERR LOS NA'!I187</f>
        <v>0</v>
      </c>
      <c r="J187" s="131">
        <f>+'N EERR RODEO'!J187+'N EERR PIEDEM'!J187+'N EERR TERRA'!J187+'N EERR UCAFE'!J187+'N EERR BARINAS'!J187+'N EERR LOS NA'!J187</f>
        <v>0</v>
      </c>
      <c r="K187" s="131">
        <f>+'N EERR RODEO'!K187+'N EERR PIEDEM'!K187+'N EERR TERRA'!K187+'N EERR UCAFE'!K187+'N EERR BARINAS'!K187+'N EERR LOS NA'!K187</f>
        <v>0</v>
      </c>
      <c r="L187" s="131">
        <f>+'N EERR RODEO'!L187+'N EERR PIEDEM'!L187+'N EERR TERRA'!L187+'N EERR UCAFE'!L187+'N EERR BARINAS'!L187+'N EERR LOS NA'!L187</f>
        <v>0</v>
      </c>
      <c r="M187" s="131">
        <f>+'N EERR RODEO'!M187+'N EERR PIEDEM'!M187+'N EERR TERRA'!M187+'N EERR UCAFE'!M187+'N EERR BARINAS'!M187+'N EERR LOS NA'!M187</f>
        <v>0</v>
      </c>
      <c r="N187" s="131">
        <f>+'N EERR RODEO'!N187+'N EERR PIEDEM'!N187+'N EERR TERRA'!N187+'N EERR UCAFE'!N187+'N EERR BARINAS'!N187+'N EERR LOS NA'!N187</f>
        <v>0</v>
      </c>
      <c r="O187" s="194">
        <f t="shared" si="25"/>
        <v>0</v>
      </c>
    </row>
    <row r="188" spans="1:15" s="187" customFormat="1" ht="15.6" x14ac:dyDescent="0.3">
      <c r="A188" s="209" t="s">
        <v>35</v>
      </c>
      <c r="B188" s="186">
        <f>SUM(B189:B192)</f>
        <v>0</v>
      </c>
      <c r="C188" s="186">
        <f>SUM(C189:C192)</f>
        <v>0</v>
      </c>
      <c r="D188" s="186">
        <f t="shared" ref="D188:H188" si="32">SUM(D189:D192)</f>
        <v>0</v>
      </c>
      <c r="E188" s="186">
        <f t="shared" si="32"/>
        <v>0</v>
      </c>
      <c r="F188" s="186">
        <f t="shared" si="32"/>
        <v>0</v>
      </c>
      <c r="G188" s="186">
        <f t="shared" si="32"/>
        <v>0</v>
      </c>
      <c r="H188" s="186">
        <f t="shared" si="32"/>
        <v>0</v>
      </c>
      <c r="I188" s="186">
        <f t="shared" ref="I188:K188" si="33">SUM(I189:I192)</f>
        <v>0</v>
      </c>
      <c r="J188" s="186">
        <f t="shared" si="33"/>
        <v>0</v>
      </c>
      <c r="K188" s="186">
        <f t="shared" si="33"/>
        <v>0</v>
      </c>
      <c r="L188" s="186">
        <f t="shared" ref="L188:N188" si="34">SUM(L189:L192)</f>
        <v>0</v>
      </c>
      <c r="M188" s="186">
        <f t="shared" si="34"/>
        <v>0</v>
      </c>
      <c r="N188" s="186">
        <f t="shared" si="34"/>
        <v>0</v>
      </c>
      <c r="O188" s="210">
        <f t="shared" si="25"/>
        <v>0</v>
      </c>
    </row>
    <row r="189" spans="1:15" outlineLevel="1" x14ac:dyDescent="0.3">
      <c r="A189" s="203" t="s">
        <v>363</v>
      </c>
      <c r="B189" s="131">
        <f>+'N EERR RODEO'!B189+'N EERR PIEDEM'!B189+'N EERR TERRA'!B189+'N EERR UCAFE'!B189+'N EERR BARINAS'!B189+'N EERR LOS NA'!B189</f>
        <v>0</v>
      </c>
      <c r="C189" s="131">
        <f>+'N EERR RODEO'!C189+'N EERR PIEDEM'!C189+'N EERR TERRA'!C189+'N EERR UCAFE'!C189+'N EERR BARINAS'!C189+'N EERR LOS NA'!C189</f>
        <v>0</v>
      </c>
      <c r="D189" s="131">
        <f>+'N EERR RODEO'!D189+'N EERR PIEDEM'!D189+'N EERR TERRA'!D189+'N EERR UCAFE'!D189+'N EERR BARINAS'!D189+'N EERR LOS NA'!D189</f>
        <v>0</v>
      </c>
      <c r="E189" s="131">
        <f>+'N EERR RODEO'!E189+'N EERR PIEDEM'!E189+'N EERR TERRA'!E189+'N EERR UCAFE'!E189+'N EERR BARINAS'!E189+'N EERR LOS NA'!E189</f>
        <v>0</v>
      </c>
      <c r="F189" s="131">
        <f>+'N EERR RODEO'!F189+'N EERR PIEDEM'!F189+'N EERR TERRA'!F189+'N EERR UCAFE'!F189+'N EERR BARINAS'!F189+'N EERR LOS NA'!F189</f>
        <v>0</v>
      </c>
      <c r="G189" s="131">
        <f>+'N EERR RODEO'!G189+'N EERR PIEDEM'!G189+'N EERR TERRA'!G189+'N EERR UCAFE'!G189+'N EERR BARINAS'!G189+'N EERR LOS NA'!G189</f>
        <v>0</v>
      </c>
      <c r="H189" s="131">
        <f>+'N EERR RODEO'!H189+'N EERR PIEDEM'!H189+'N EERR TERRA'!H189+'N EERR UCAFE'!H189+'N EERR BARINAS'!H189+'N EERR LOS NA'!H189</f>
        <v>0</v>
      </c>
      <c r="I189" s="131">
        <f>+'N EERR RODEO'!I189+'N EERR PIEDEM'!I189+'N EERR TERRA'!I189+'N EERR UCAFE'!I189+'N EERR BARINAS'!I189+'N EERR LOS NA'!I189</f>
        <v>0</v>
      </c>
      <c r="J189" s="131">
        <f>+'N EERR RODEO'!J189+'N EERR PIEDEM'!J189+'N EERR TERRA'!J189+'N EERR UCAFE'!J189+'N EERR BARINAS'!J189+'N EERR LOS NA'!J189</f>
        <v>0</v>
      </c>
      <c r="K189" s="131">
        <f>+'N EERR RODEO'!K189+'N EERR PIEDEM'!K189+'N EERR TERRA'!K189+'N EERR UCAFE'!K189+'N EERR BARINAS'!K189+'N EERR LOS NA'!K189</f>
        <v>0</v>
      </c>
      <c r="L189" s="131">
        <f>+'N EERR RODEO'!L189+'N EERR PIEDEM'!L189+'N EERR TERRA'!L189+'N EERR UCAFE'!L189+'N EERR BARINAS'!L189+'N EERR LOS NA'!L189</f>
        <v>0</v>
      </c>
      <c r="M189" s="131">
        <f>+'N EERR RODEO'!M189+'N EERR PIEDEM'!M189+'N EERR TERRA'!M189+'N EERR UCAFE'!M189+'N EERR BARINAS'!M189+'N EERR LOS NA'!M189</f>
        <v>0</v>
      </c>
      <c r="N189" s="131">
        <f>+'N EERR RODEO'!N189+'N EERR PIEDEM'!N189+'N EERR TERRA'!N189+'N EERR UCAFE'!N189+'N EERR BARINAS'!N189+'N EERR LOS NA'!N189</f>
        <v>0</v>
      </c>
      <c r="O189" s="194">
        <f t="shared" si="25"/>
        <v>0</v>
      </c>
    </row>
    <row r="190" spans="1:15" outlineLevel="1" x14ac:dyDescent="0.3">
      <c r="A190" s="203" t="s">
        <v>364</v>
      </c>
      <c r="B190" s="131">
        <f>+'N EERR RODEO'!B190+'N EERR PIEDEM'!B190+'N EERR TERRA'!B190+'N EERR UCAFE'!B190+'N EERR BARINAS'!B190+'N EERR LOS NA'!B190</f>
        <v>0</v>
      </c>
      <c r="C190" s="131">
        <f>+'N EERR RODEO'!C190+'N EERR PIEDEM'!C190+'N EERR TERRA'!C190+'N EERR UCAFE'!C190+'N EERR BARINAS'!C190+'N EERR LOS NA'!C190</f>
        <v>0</v>
      </c>
      <c r="D190" s="131">
        <f>+'N EERR RODEO'!D190+'N EERR PIEDEM'!D190+'N EERR TERRA'!D190+'N EERR UCAFE'!D190+'N EERR BARINAS'!D190+'N EERR LOS NA'!D190</f>
        <v>0</v>
      </c>
      <c r="E190" s="131">
        <f>+'N EERR RODEO'!E190+'N EERR PIEDEM'!E190+'N EERR TERRA'!E190+'N EERR UCAFE'!E190+'N EERR BARINAS'!E190+'N EERR LOS NA'!E190</f>
        <v>0</v>
      </c>
      <c r="F190" s="131">
        <f>+'N EERR RODEO'!F190+'N EERR PIEDEM'!F190+'N EERR TERRA'!F190+'N EERR UCAFE'!F190+'N EERR BARINAS'!F190+'N EERR LOS NA'!F190</f>
        <v>0</v>
      </c>
      <c r="G190" s="131">
        <f>+'N EERR RODEO'!G190+'N EERR PIEDEM'!G190+'N EERR TERRA'!G190+'N EERR UCAFE'!G190+'N EERR BARINAS'!G190+'N EERR LOS NA'!G190</f>
        <v>0</v>
      </c>
      <c r="H190" s="131">
        <f>+'N EERR RODEO'!H190+'N EERR PIEDEM'!H190+'N EERR TERRA'!H190+'N EERR UCAFE'!H190+'N EERR BARINAS'!H190+'N EERR LOS NA'!H190</f>
        <v>0</v>
      </c>
      <c r="I190" s="131">
        <f>+'N EERR RODEO'!I190+'N EERR PIEDEM'!I190+'N EERR TERRA'!I190+'N EERR UCAFE'!I190+'N EERR BARINAS'!I190+'N EERR LOS NA'!I190</f>
        <v>0</v>
      </c>
      <c r="J190" s="131">
        <f>+'N EERR RODEO'!J190+'N EERR PIEDEM'!J190+'N EERR TERRA'!J190+'N EERR UCAFE'!J190+'N EERR BARINAS'!J190+'N EERR LOS NA'!J190</f>
        <v>0</v>
      </c>
      <c r="K190" s="131">
        <f>+'N EERR RODEO'!K190+'N EERR PIEDEM'!K190+'N EERR TERRA'!K190+'N EERR UCAFE'!K190+'N EERR BARINAS'!K190+'N EERR LOS NA'!K190</f>
        <v>0</v>
      </c>
      <c r="L190" s="131">
        <f>+'N EERR RODEO'!L190+'N EERR PIEDEM'!L190+'N EERR TERRA'!L190+'N EERR UCAFE'!L190+'N EERR BARINAS'!L190+'N EERR LOS NA'!L190</f>
        <v>0</v>
      </c>
      <c r="M190" s="131">
        <f>+'N EERR RODEO'!M190+'N EERR PIEDEM'!M190+'N EERR TERRA'!M190+'N EERR UCAFE'!M190+'N EERR BARINAS'!M190+'N EERR LOS NA'!M190</f>
        <v>0</v>
      </c>
      <c r="N190" s="131">
        <f>+'N EERR RODEO'!N190+'N EERR PIEDEM'!N190+'N EERR TERRA'!N190+'N EERR UCAFE'!N190+'N EERR BARINAS'!N190+'N EERR LOS NA'!N190</f>
        <v>0</v>
      </c>
      <c r="O190" s="194">
        <f t="shared" si="25"/>
        <v>0</v>
      </c>
    </row>
    <row r="191" spans="1:15" outlineLevel="1" x14ac:dyDescent="0.3">
      <c r="A191" s="203" t="s">
        <v>365</v>
      </c>
      <c r="B191" s="131">
        <f>+'N EERR RODEO'!B191+'N EERR PIEDEM'!B191+'N EERR TERRA'!B191+'N EERR UCAFE'!B191+'N EERR BARINAS'!B191+'N EERR LOS NA'!B191</f>
        <v>0</v>
      </c>
      <c r="C191" s="131">
        <f>+'N EERR RODEO'!C191+'N EERR PIEDEM'!C191+'N EERR TERRA'!C191+'N EERR UCAFE'!C191+'N EERR BARINAS'!C191+'N EERR LOS NA'!C191</f>
        <v>0</v>
      </c>
      <c r="D191" s="131">
        <f>+'N EERR RODEO'!D191+'N EERR PIEDEM'!D191+'N EERR TERRA'!D191+'N EERR UCAFE'!D191+'N EERR BARINAS'!D191+'N EERR LOS NA'!D191</f>
        <v>0</v>
      </c>
      <c r="E191" s="131">
        <f>+'N EERR RODEO'!E191+'N EERR PIEDEM'!E191+'N EERR TERRA'!E191+'N EERR UCAFE'!E191+'N EERR BARINAS'!E191+'N EERR LOS NA'!E191</f>
        <v>0</v>
      </c>
      <c r="F191" s="131">
        <f>+'N EERR RODEO'!F191+'N EERR PIEDEM'!F191+'N EERR TERRA'!F191+'N EERR UCAFE'!F191+'N EERR BARINAS'!F191+'N EERR LOS NA'!F191</f>
        <v>0</v>
      </c>
      <c r="G191" s="131">
        <f>+'N EERR RODEO'!G191+'N EERR PIEDEM'!G191+'N EERR TERRA'!G191+'N EERR UCAFE'!G191+'N EERR BARINAS'!G191+'N EERR LOS NA'!G191</f>
        <v>0</v>
      </c>
      <c r="H191" s="131">
        <f>+'N EERR RODEO'!H191+'N EERR PIEDEM'!H191+'N EERR TERRA'!H191+'N EERR UCAFE'!H191+'N EERR BARINAS'!H191+'N EERR LOS NA'!H191</f>
        <v>0</v>
      </c>
      <c r="I191" s="131">
        <f>+'N EERR RODEO'!I191+'N EERR PIEDEM'!I191+'N EERR TERRA'!I191+'N EERR UCAFE'!I191+'N EERR BARINAS'!I191+'N EERR LOS NA'!I191</f>
        <v>0</v>
      </c>
      <c r="J191" s="131">
        <f>+'N EERR RODEO'!J191+'N EERR PIEDEM'!J191+'N EERR TERRA'!J191+'N EERR UCAFE'!J191+'N EERR BARINAS'!J191+'N EERR LOS NA'!J191</f>
        <v>0</v>
      </c>
      <c r="K191" s="131">
        <f>+'N EERR RODEO'!K191+'N EERR PIEDEM'!K191+'N EERR TERRA'!K191+'N EERR UCAFE'!K191+'N EERR BARINAS'!K191+'N EERR LOS NA'!K191</f>
        <v>0</v>
      </c>
      <c r="L191" s="131">
        <f>+'N EERR RODEO'!L191+'N EERR PIEDEM'!L191+'N EERR TERRA'!L191+'N EERR UCAFE'!L191+'N EERR BARINAS'!L191+'N EERR LOS NA'!L191</f>
        <v>0</v>
      </c>
      <c r="M191" s="131">
        <f>+'N EERR RODEO'!M191+'N EERR PIEDEM'!M191+'N EERR TERRA'!M191+'N EERR UCAFE'!M191+'N EERR BARINAS'!M191+'N EERR LOS NA'!M191</f>
        <v>0</v>
      </c>
      <c r="N191" s="131">
        <f>+'N EERR RODEO'!N191+'N EERR PIEDEM'!N191+'N EERR TERRA'!N191+'N EERR UCAFE'!N191+'N EERR BARINAS'!N191+'N EERR LOS NA'!N191</f>
        <v>0</v>
      </c>
      <c r="O191" s="194">
        <f t="shared" si="25"/>
        <v>0</v>
      </c>
    </row>
    <row r="192" spans="1:15" s="3" customFormat="1" outlineLevel="1" x14ac:dyDescent="0.3">
      <c r="A192" s="211"/>
      <c r="B192" s="131">
        <f>+'N EERR RODEO'!B192+'N EERR PIEDEM'!B192+'N EERR TERRA'!B192+'N EERR UCAFE'!B192+'N EERR BARINAS'!B192+'N EERR LOS NA'!B192</f>
        <v>0</v>
      </c>
      <c r="C192" s="131">
        <f>+'N EERR RODEO'!C192+'N EERR PIEDEM'!C192+'N EERR TERRA'!C192+'N EERR UCAFE'!C192+'N EERR BARINAS'!C192+'N EERR LOS NA'!C192</f>
        <v>0</v>
      </c>
      <c r="D192" s="131">
        <f>+'N EERR RODEO'!D192+'N EERR PIEDEM'!D192+'N EERR TERRA'!D192+'N EERR UCAFE'!D192+'N EERR BARINAS'!D192+'N EERR LOS NA'!D192</f>
        <v>0</v>
      </c>
      <c r="E192" s="131">
        <f>+'N EERR RODEO'!E192+'N EERR PIEDEM'!E192+'N EERR TERRA'!E192+'N EERR UCAFE'!E192+'N EERR BARINAS'!E192+'N EERR LOS NA'!E192</f>
        <v>0</v>
      </c>
      <c r="F192" s="131">
        <f>+'N EERR RODEO'!F192+'N EERR PIEDEM'!F192+'N EERR TERRA'!F192+'N EERR UCAFE'!F192+'N EERR BARINAS'!F192+'N EERR LOS NA'!F192</f>
        <v>0</v>
      </c>
      <c r="G192" s="131">
        <f>+'N EERR RODEO'!G192+'N EERR PIEDEM'!G192+'N EERR TERRA'!G192+'N EERR UCAFE'!G192+'N EERR BARINAS'!G192+'N EERR LOS NA'!G192</f>
        <v>0</v>
      </c>
      <c r="H192" s="131">
        <f>+'N EERR RODEO'!H192+'N EERR PIEDEM'!H192+'N EERR TERRA'!H192+'N EERR UCAFE'!H192+'N EERR BARINAS'!H192+'N EERR LOS NA'!H192</f>
        <v>0</v>
      </c>
      <c r="I192" s="131">
        <f>+'N EERR RODEO'!I192+'N EERR PIEDEM'!I192+'N EERR TERRA'!I192+'N EERR UCAFE'!I192+'N EERR BARINAS'!I192+'N EERR LOS NA'!I192</f>
        <v>0</v>
      </c>
      <c r="J192" s="131">
        <f>+'N EERR RODEO'!J192+'N EERR PIEDEM'!J192+'N EERR TERRA'!J192+'N EERR UCAFE'!J192+'N EERR BARINAS'!J192+'N EERR LOS NA'!J192</f>
        <v>0</v>
      </c>
      <c r="K192" s="131">
        <f>+'N EERR RODEO'!K192+'N EERR PIEDEM'!K192+'N EERR TERRA'!K192+'N EERR UCAFE'!K192+'N EERR BARINAS'!K192+'N EERR LOS NA'!K192</f>
        <v>0</v>
      </c>
      <c r="L192" s="131">
        <f>+'N EERR RODEO'!L192+'N EERR PIEDEM'!L192+'N EERR TERRA'!L192+'N EERR UCAFE'!L192+'N EERR BARINAS'!L192+'N EERR LOS NA'!L192</f>
        <v>0</v>
      </c>
      <c r="M192" s="131">
        <f>+'N EERR RODEO'!M192+'N EERR PIEDEM'!M192+'N EERR TERRA'!M192+'N EERR UCAFE'!M192+'N EERR BARINAS'!M192+'N EERR LOS NA'!M192</f>
        <v>0</v>
      </c>
      <c r="N192" s="131">
        <f>+'N EERR RODEO'!N192+'N EERR PIEDEM'!N192+'N EERR TERRA'!N192+'N EERR UCAFE'!N192+'N EERR BARINAS'!N192+'N EERR LOS NA'!N192</f>
        <v>0</v>
      </c>
      <c r="O192" s="206">
        <f t="shared" si="25"/>
        <v>0</v>
      </c>
    </row>
    <row r="193" spans="1:132" s="188" customFormat="1" ht="17.399999999999999" x14ac:dyDescent="0.35">
      <c r="A193" s="207" t="s">
        <v>102</v>
      </c>
      <c r="B193" s="189">
        <f>SUM(B194:B203)</f>
        <v>0</v>
      </c>
      <c r="C193" s="189">
        <f>SUM(C194:C203)</f>
        <v>527.12095724786604</v>
      </c>
      <c r="D193" s="189">
        <f t="shared" ref="D193:H193" si="35">SUM(D194:D203)</f>
        <v>23.817994448793687</v>
      </c>
      <c r="E193" s="189">
        <f t="shared" si="35"/>
        <v>32.507460899604858</v>
      </c>
      <c r="F193" s="189">
        <f t="shared" si="35"/>
        <v>279.33375087582715</v>
      </c>
      <c r="G193" s="189">
        <f t="shared" si="35"/>
        <v>94.318161519564839</v>
      </c>
      <c r="H193" s="189">
        <f t="shared" si="35"/>
        <v>74.214512772316041</v>
      </c>
      <c r="I193" s="189">
        <f t="shared" ref="I193:K193" si="36">SUM(I194:I203)</f>
        <v>0</v>
      </c>
      <c r="J193" s="189">
        <f t="shared" si="36"/>
        <v>0</v>
      </c>
      <c r="K193" s="189">
        <f t="shared" si="36"/>
        <v>0</v>
      </c>
      <c r="L193" s="189">
        <f t="shared" ref="L193:N193" si="37">SUM(L194:L203)</f>
        <v>0</v>
      </c>
      <c r="M193" s="189">
        <f t="shared" si="37"/>
        <v>0</v>
      </c>
      <c r="N193" s="189">
        <f t="shared" si="37"/>
        <v>0</v>
      </c>
      <c r="O193" s="208">
        <f t="shared" si="25"/>
        <v>1031.3128377639725</v>
      </c>
    </row>
    <row r="194" spans="1:132" outlineLevel="1" x14ac:dyDescent="0.3">
      <c r="A194" s="202" t="s">
        <v>95</v>
      </c>
      <c r="B194" s="131">
        <f>+'N EERR RODEO'!B194+'N EERR PIEDEM'!B194+'N EERR TERRA'!B194+'N EERR UCAFE'!B194+'N EERR BARINAS'!B194+'N EERR LOS NA'!B194</f>
        <v>0</v>
      </c>
      <c r="C194" s="131">
        <f>+'N EERR RODEO'!C194+'N EERR PIEDEM'!C194+'N EERR TERRA'!C194+'N EERR UCAFE'!C194+'N EERR BARINAS'!C194+'N EERR LOS NA'!C194</f>
        <v>15.17110851895055</v>
      </c>
      <c r="D194" s="131">
        <f>+'N EERR RODEO'!D194+'N EERR PIEDEM'!D194+'N EERR TERRA'!D194+'N EERR UCAFE'!D194+'N EERR BARINAS'!D194+'N EERR LOS NA'!D194</f>
        <v>21.715993167746074</v>
      </c>
      <c r="E194" s="131">
        <f>+'N EERR RODEO'!E194+'N EERR PIEDEM'!E194+'N EERR TERRA'!E194+'N EERR UCAFE'!E194+'N EERR BARINAS'!E194+'N EERR LOS NA'!E194</f>
        <v>30.730865769112462</v>
      </c>
      <c r="F194" s="131">
        <f>+'N EERR RODEO'!F194+'N EERR PIEDEM'!F194+'N EERR TERRA'!F194+'N EERR UCAFE'!F194+'N EERR BARINAS'!F194+'N EERR LOS NA'!F194</f>
        <v>47.696613468275586</v>
      </c>
      <c r="G194" s="131">
        <f>+'N EERR RODEO'!G194+'N EERR PIEDEM'!G194+'N EERR TERRA'!G194+'N EERR UCAFE'!G194+'N EERR BARINAS'!G194+'N EERR LOS NA'!G194</f>
        <v>53.597323799496984</v>
      </c>
      <c r="H194" s="131">
        <f>+'N EERR RODEO'!H194+'N EERR PIEDEM'!H194+'N EERR TERRA'!H194+'N EERR UCAFE'!H194+'N EERR BARINAS'!H194+'N EERR LOS NA'!H194</f>
        <v>65.473155823608153</v>
      </c>
      <c r="I194" s="131">
        <f>+'N EERR RODEO'!I194+'N EERR PIEDEM'!I194+'N EERR TERRA'!I194+'N EERR UCAFE'!I194+'N EERR BARINAS'!I194+'N EERR LOS NA'!I194</f>
        <v>0</v>
      </c>
      <c r="J194" s="131">
        <f>+'N EERR RODEO'!J194+'N EERR PIEDEM'!J194+'N EERR TERRA'!J194+'N EERR UCAFE'!J194+'N EERR BARINAS'!J194+'N EERR LOS NA'!J194</f>
        <v>0</v>
      </c>
      <c r="K194" s="131">
        <f>+'N EERR RODEO'!K194+'N EERR PIEDEM'!K194+'N EERR TERRA'!K194+'N EERR UCAFE'!K194+'N EERR BARINAS'!K194+'N EERR LOS NA'!K194</f>
        <v>0</v>
      </c>
      <c r="L194" s="131">
        <f>+'N EERR RODEO'!L194+'N EERR PIEDEM'!L194+'N EERR TERRA'!L194+'N EERR UCAFE'!L194+'N EERR BARINAS'!L194+'N EERR LOS NA'!L194</f>
        <v>0</v>
      </c>
      <c r="M194" s="131">
        <f>+'N EERR RODEO'!M194+'N EERR PIEDEM'!M194+'N EERR TERRA'!M194+'N EERR UCAFE'!M194+'N EERR BARINAS'!M194+'N EERR LOS NA'!M194</f>
        <v>0</v>
      </c>
      <c r="N194" s="193">
        <f>+'N EERR RODEO'!N194+'N EERR PIEDEM'!N194+'N EERR TERRA'!N194+'N EERR UCAFE'!N194+'N EERR BARINAS'!N194+'N EERR LOS NA'!N194</f>
        <v>0</v>
      </c>
      <c r="O194" s="212">
        <f t="shared" si="25"/>
        <v>234.38506054718982</v>
      </c>
    </row>
    <row r="195" spans="1:132" outlineLevel="1" x14ac:dyDescent="0.3">
      <c r="A195" s="202" t="s">
        <v>96</v>
      </c>
      <c r="B195" s="131">
        <f>+'N EERR RODEO'!B195+'N EERR PIEDEM'!B195+'N EERR TERRA'!B195+'N EERR UCAFE'!B195+'N EERR BARINAS'!B195+'N EERR LOS NA'!B195</f>
        <v>0</v>
      </c>
      <c r="C195" s="131">
        <f>+'N EERR RODEO'!C195+'N EERR PIEDEM'!C195+'N EERR TERRA'!C195+'N EERR UCAFE'!C195+'N EERR BARINAS'!C195+'N EERR LOS NA'!C195</f>
        <v>0</v>
      </c>
      <c r="D195" s="131">
        <f>+'N EERR RODEO'!D195+'N EERR PIEDEM'!D195+'N EERR TERRA'!D195+'N EERR UCAFE'!D195+'N EERR BARINAS'!D195+'N EERR LOS NA'!D195</f>
        <v>0</v>
      </c>
      <c r="E195" s="131">
        <f>+'N EERR RODEO'!E195+'N EERR PIEDEM'!E195+'N EERR TERRA'!E195+'N EERR UCAFE'!E195+'N EERR BARINAS'!E195+'N EERR LOS NA'!E195</f>
        <v>0</v>
      </c>
      <c r="F195" s="131">
        <f>+'N EERR RODEO'!F195+'N EERR PIEDEM'!F195+'N EERR TERRA'!F195+'N EERR UCAFE'!F195+'N EERR BARINAS'!F195+'N EERR LOS NA'!F195</f>
        <v>0</v>
      </c>
      <c r="G195" s="131">
        <f>+'N EERR RODEO'!G195+'N EERR PIEDEM'!G195+'N EERR TERRA'!G195+'N EERR UCAFE'!G195+'N EERR BARINAS'!G195+'N EERR LOS NA'!G195</f>
        <v>0</v>
      </c>
      <c r="H195" s="131">
        <f>+'N EERR RODEO'!H195+'N EERR PIEDEM'!H195+'N EERR TERRA'!H195+'N EERR UCAFE'!H195+'N EERR BARINAS'!H195+'N EERR LOS NA'!H195</f>
        <v>0</v>
      </c>
      <c r="I195" s="131">
        <f>+'N EERR RODEO'!I195+'N EERR PIEDEM'!I195+'N EERR TERRA'!I195+'N EERR UCAFE'!I195+'N EERR BARINAS'!I195+'N EERR LOS NA'!I195</f>
        <v>0</v>
      </c>
      <c r="J195" s="131">
        <f>+'N EERR RODEO'!J195+'N EERR PIEDEM'!J195+'N EERR TERRA'!J195+'N EERR UCAFE'!J195+'N EERR BARINAS'!J195+'N EERR LOS NA'!J195</f>
        <v>0</v>
      </c>
      <c r="K195" s="131">
        <f>+'N EERR RODEO'!K195+'N EERR PIEDEM'!K195+'N EERR TERRA'!K195+'N EERR UCAFE'!K195+'N EERR BARINAS'!K195+'N EERR LOS NA'!K195</f>
        <v>0</v>
      </c>
      <c r="L195" s="131">
        <f>+'N EERR RODEO'!L195+'N EERR PIEDEM'!L195+'N EERR TERRA'!L195+'N EERR UCAFE'!L195+'N EERR BARINAS'!L195+'N EERR LOS NA'!L195</f>
        <v>0</v>
      </c>
      <c r="M195" s="131">
        <f>+'N EERR RODEO'!M195+'N EERR PIEDEM'!M195+'N EERR TERRA'!M195+'N EERR UCAFE'!M195+'N EERR BARINAS'!M195+'N EERR LOS NA'!M195</f>
        <v>0</v>
      </c>
      <c r="N195" s="194">
        <f>+'N EERR RODEO'!N195+'N EERR PIEDEM'!N195+'N EERR TERRA'!N195+'N EERR UCAFE'!N195+'N EERR BARINAS'!N195+'N EERR LOS NA'!N195</f>
        <v>0</v>
      </c>
      <c r="O195" s="212">
        <f t="shared" si="25"/>
        <v>0</v>
      </c>
    </row>
    <row r="196" spans="1:132" outlineLevel="1" x14ac:dyDescent="0.3">
      <c r="A196" s="202" t="s">
        <v>97</v>
      </c>
      <c r="B196" s="131">
        <f>+'N EERR RODEO'!B196+'N EERR PIEDEM'!B196+'N EERR TERRA'!B196+'N EERR UCAFE'!B196+'N EERR BARINAS'!B196+'N EERR LOS NA'!B196</f>
        <v>0</v>
      </c>
      <c r="C196" s="131">
        <f>+'N EERR RODEO'!C196+'N EERR PIEDEM'!C196+'N EERR TERRA'!C196+'N EERR UCAFE'!C196+'N EERR BARINAS'!C196+'N EERR LOS NA'!C196</f>
        <v>0</v>
      </c>
      <c r="D196" s="131">
        <f>+'N EERR RODEO'!D196+'N EERR PIEDEM'!D196+'N EERR TERRA'!D196+'N EERR UCAFE'!D196+'N EERR BARINAS'!D196+'N EERR LOS NA'!D196</f>
        <v>0</v>
      </c>
      <c r="E196" s="131">
        <f>+'N EERR RODEO'!E196+'N EERR PIEDEM'!E196+'N EERR TERRA'!E196+'N EERR UCAFE'!E196+'N EERR BARINAS'!E196+'N EERR LOS NA'!E196</f>
        <v>0</v>
      </c>
      <c r="F196" s="131">
        <f>+'N EERR RODEO'!F196+'N EERR PIEDEM'!F196+'N EERR TERRA'!F196+'N EERR UCAFE'!F196+'N EERR BARINAS'!F196+'N EERR LOS NA'!F196</f>
        <v>0</v>
      </c>
      <c r="G196" s="131">
        <f>+'N EERR RODEO'!G196+'N EERR PIEDEM'!G196+'N EERR TERRA'!G196+'N EERR UCAFE'!G196+'N EERR BARINAS'!G196+'N EERR LOS NA'!G196</f>
        <v>0</v>
      </c>
      <c r="H196" s="131">
        <f>+'N EERR RODEO'!H196+'N EERR PIEDEM'!H196+'N EERR TERRA'!H196+'N EERR UCAFE'!H196+'N EERR BARINAS'!H196+'N EERR LOS NA'!H196</f>
        <v>0</v>
      </c>
      <c r="I196" s="131">
        <f>+'N EERR RODEO'!I196+'N EERR PIEDEM'!I196+'N EERR TERRA'!I196+'N EERR UCAFE'!I196+'N EERR BARINAS'!I196+'N EERR LOS NA'!I196</f>
        <v>0</v>
      </c>
      <c r="J196" s="131">
        <f>+'N EERR RODEO'!J196+'N EERR PIEDEM'!J196+'N EERR TERRA'!J196+'N EERR UCAFE'!J196+'N EERR BARINAS'!J196+'N EERR LOS NA'!J196</f>
        <v>0</v>
      </c>
      <c r="K196" s="131">
        <f>+'N EERR RODEO'!K196+'N EERR PIEDEM'!K196+'N EERR TERRA'!K196+'N EERR UCAFE'!K196+'N EERR BARINAS'!K196+'N EERR LOS NA'!K196</f>
        <v>0</v>
      </c>
      <c r="L196" s="131">
        <f>+'N EERR RODEO'!L196+'N EERR PIEDEM'!L196+'N EERR TERRA'!L196+'N EERR UCAFE'!L196+'N EERR BARINAS'!L196+'N EERR LOS NA'!L196</f>
        <v>0</v>
      </c>
      <c r="M196" s="131">
        <f>+'N EERR RODEO'!M196+'N EERR PIEDEM'!M196+'N EERR TERRA'!M196+'N EERR UCAFE'!M196+'N EERR BARINAS'!M196+'N EERR LOS NA'!M196</f>
        <v>0</v>
      </c>
      <c r="N196" s="194">
        <f>+'N EERR RODEO'!N196+'N EERR PIEDEM'!N196+'N EERR TERRA'!N196+'N EERR UCAFE'!N196+'N EERR BARINAS'!N196+'N EERR LOS NA'!N196</f>
        <v>0</v>
      </c>
      <c r="O196" s="212">
        <f t="shared" si="25"/>
        <v>0</v>
      </c>
    </row>
    <row r="197" spans="1:132" outlineLevel="1" x14ac:dyDescent="0.3">
      <c r="A197" s="202" t="s">
        <v>31</v>
      </c>
      <c r="B197" s="131">
        <f>+'N EERR RODEO'!B197+'N EERR PIEDEM'!B197+'N EERR TERRA'!B197+'N EERR UCAFE'!B197+'N EERR BARINAS'!B197+'N EERR LOS NA'!B197</f>
        <v>0</v>
      </c>
      <c r="C197" s="131">
        <f>+'N EERR RODEO'!C197+'N EERR PIEDEM'!C197+'N EERR TERRA'!C197+'N EERR UCAFE'!C197+'N EERR BARINAS'!C197+'N EERR LOS NA'!C197</f>
        <v>0</v>
      </c>
      <c r="D197" s="131">
        <f>+'N EERR RODEO'!D197+'N EERR PIEDEM'!D197+'N EERR TERRA'!D197+'N EERR UCAFE'!D197+'N EERR BARINAS'!D197+'N EERR LOS NA'!D197</f>
        <v>0</v>
      </c>
      <c r="E197" s="131">
        <f>+'N EERR RODEO'!E197+'N EERR PIEDEM'!E197+'N EERR TERRA'!E197+'N EERR UCAFE'!E197+'N EERR BARINAS'!E197+'N EERR LOS NA'!E197</f>
        <v>0</v>
      </c>
      <c r="F197" s="131">
        <f>+'N EERR RODEO'!F197+'N EERR PIEDEM'!F197+'N EERR TERRA'!F197+'N EERR UCAFE'!F197+'N EERR BARINAS'!F197+'N EERR LOS NA'!F197</f>
        <v>0</v>
      </c>
      <c r="G197" s="131">
        <f>+'N EERR RODEO'!G197+'N EERR PIEDEM'!G197+'N EERR TERRA'!G197+'N EERR UCAFE'!G197+'N EERR BARINAS'!G197+'N EERR LOS NA'!G197</f>
        <v>0</v>
      </c>
      <c r="H197" s="131">
        <f>+'N EERR RODEO'!H197+'N EERR PIEDEM'!H197+'N EERR TERRA'!H197+'N EERR UCAFE'!H197+'N EERR BARINAS'!H197+'N EERR LOS NA'!H197</f>
        <v>0</v>
      </c>
      <c r="I197" s="131">
        <f>+'N EERR RODEO'!I197+'N EERR PIEDEM'!I197+'N EERR TERRA'!I197+'N EERR UCAFE'!I197+'N EERR BARINAS'!I197+'N EERR LOS NA'!I197</f>
        <v>0</v>
      </c>
      <c r="J197" s="131">
        <f>+'N EERR RODEO'!J197+'N EERR PIEDEM'!J197+'N EERR TERRA'!J197+'N EERR UCAFE'!J197+'N EERR BARINAS'!J197+'N EERR LOS NA'!J197</f>
        <v>0</v>
      </c>
      <c r="K197" s="131">
        <f>+'N EERR RODEO'!K197+'N EERR PIEDEM'!K197+'N EERR TERRA'!K197+'N EERR UCAFE'!K197+'N EERR BARINAS'!K197+'N EERR LOS NA'!K197</f>
        <v>0</v>
      </c>
      <c r="L197" s="131">
        <f>+'N EERR RODEO'!L197+'N EERR PIEDEM'!L197+'N EERR TERRA'!L197+'N EERR UCAFE'!L197+'N EERR BARINAS'!L197+'N EERR LOS NA'!L197</f>
        <v>0</v>
      </c>
      <c r="M197" s="131">
        <f>+'N EERR RODEO'!M197+'N EERR PIEDEM'!M197+'N EERR TERRA'!M197+'N EERR UCAFE'!M197+'N EERR BARINAS'!M197+'N EERR LOS NA'!M197</f>
        <v>0</v>
      </c>
      <c r="N197" s="194">
        <f>+'N EERR RODEO'!N197+'N EERR PIEDEM'!N197+'N EERR TERRA'!N197+'N EERR UCAFE'!N197+'N EERR BARINAS'!N197+'N EERR LOS NA'!N197</f>
        <v>0</v>
      </c>
      <c r="O197" s="212">
        <f t="shared" si="25"/>
        <v>0</v>
      </c>
    </row>
    <row r="198" spans="1:132" outlineLevel="1" x14ac:dyDescent="0.3">
      <c r="A198" s="202" t="s">
        <v>98</v>
      </c>
      <c r="B198" s="131">
        <f>+'N EERR RODEO'!B198+'N EERR PIEDEM'!B198+'N EERR TERRA'!B198+'N EERR UCAFE'!B198+'N EERR BARINAS'!B198+'N EERR LOS NA'!B198</f>
        <v>0</v>
      </c>
      <c r="C198" s="131">
        <f>+'N EERR RODEO'!C198+'N EERR PIEDEM'!C198+'N EERR TERRA'!C198+'N EERR UCAFE'!C198+'N EERR BARINAS'!C198+'N EERR LOS NA'!C198</f>
        <v>0.50984872891555133</v>
      </c>
      <c r="D198" s="131">
        <f>+'N EERR RODEO'!D198+'N EERR PIEDEM'!D198+'N EERR TERRA'!D198+'N EERR UCAFE'!D198+'N EERR BARINAS'!D198+'N EERR LOS NA'!D198</f>
        <v>2.8120418475553344E-2</v>
      </c>
      <c r="E198" s="131">
        <f>+'N EERR RODEO'!E198+'N EERR PIEDEM'!E198+'N EERR TERRA'!E198+'N EERR UCAFE'!E198+'N EERR BARINAS'!E198+'N EERR LOS NA'!E198</f>
        <v>-1.156196830955367</v>
      </c>
      <c r="F198" s="131">
        <f>+'N EERR RODEO'!F198+'N EERR PIEDEM'!F198+'N EERR TERRA'!F198+'N EERR UCAFE'!F198+'N EERR BARINAS'!F198+'N EERR LOS NA'!F198</f>
        <v>2.2071374075515764</v>
      </c>
      <c r="G198" s="131">
        <f>+'N EERR RODEO'!G198+'N EERR PIEDEM'!G198+'N EERR TERRA'!G198+'N EERR UCAFE'!G198+'N EERR BARINAS'!G198+'N EERR LOS NA'!G198</f>
        <v>40.720837720067856</v>
      </c>
      <c r="H198" s="131">
        <f>+'N EERR RODEO'!H198+'N EERR PIEDEM'!H198+'N EERR TERRA'!H198+'N EERR UCAFE'!H198+'N EERR BARINAS'!H198+'N EERR LOS NA'!H198</f>
        <v>-0.27864305129210665</v>
      </c>
      <c r="I198" s="131">
        <f>+'N EERR RODEO'!I198+'N EERR PIEDEM'!I198+'N EERR TERRA'!I198+'N EERR UCAFE'!I198+'N EERR BARINAS'!I198+'N EERR LOS NA'!I198</f>
        <v>0</v>
      </c>
      <c r="J198" s="131">
        <f>+'N EERR RODEO'!J198+'N EERR PIEDEM'!J198+'N EERR TERRA'!J198+'N EERR UCAFE'!J198+'N EERR BARINAS'!J198+'N EERR LOS NA'!J198</f>
        <v>0</v>
      </c>
      <c r="K198" s="131">
        <f>+'N EERR RODEO'!K198+'N EERR PIEDEM'!K198+'N EERR TERRA'!K198+'N EERR UCAFE'!K198+'N EERR BARINAS'!K198+'N EERR LOS NA'!K198</f>
        <v>0</v>
      </c>
      <c r="L198" s="131">
        <f>+'N EERR RODEO'!L198+'N EERR PIEDEM'!L198+'N EERR TERRA'!L198+'N EERR UCAFE'!L198+'N EERR BARINAS'!L198+'N EERR LOS NA'!L198</f>
        <v>0</v>
      </c>
      <c r="M198" s="131">
        <f>+'N EERR RODEO'!M198+'N EERR PIEDEM'!M198+'N EERR TERRA'!M198+'N EERR UCAFE'!M198+'N EERR BARINAS'!M198+'N EERR LOS NA'!M198</f>
        <v>0</v>
      </c>
      <c r="N198" s="194">
        <f>+'N EERR RODEO'!N198+'N EERR PIEDEM'!N198+'N EERR TERRA'!N198+'N EERR UCAFE'!N198+'N EERR BARINAS'!N198+'N EERR LOS NA'!N198</f>
        <v>0</v>
      </c>
      <c r="O198" s="212">
        <f t="shared" si="25"/>
        <v>42.031104392763062</v>
      </c>
    </row>
    <row r="199" spans="1:132" outlineLevel="1" x14ac:dyDescent="0.3">
      <c r="A199" s="202" t="s">
        <v>32</v>
      </c>
      <c r="B199" s="131">
        <f>+'N EERR RODEO'!B199+'N EERR PIEDEM'!B199+'N EERR TERRA'!B199+'N EERR UCAFE'!B199+'N EERR BARINAS'!B199+'N EERR LOS NA'!B199</f>
        <v>0</v>
      </c>
      <c r="C199" s="131">
        <f>+'N EERR RODEO'!C199+'N EERR PIEDEM'!C199+'N EERR TERRA'!C199+'N EERR UCAFE'!C199+'N EERR BARINAS'!C199+'N EERR LOS NA'!C199</f>
        <v>0</v>
      </c>
      <c r="D199" s="131">
        <f>+'N EERR RODEO'!D199+'N EERR PIEDEM'!D199+'N EERR TERRA'!D199+'N EERR UCAFE'!D199+'N EERR BARINAS'!D199+'N EERR LOS NA'!D199</f>
        <v>2.0738808625720595</v>
      </c>
      <c r="E199" s="131">
        <f>+'N EERR RODEO'!E199+'N EERR PIEDEM'!E199+'N EERR TERRA'!E199+'N EERR UCAFE'!E199+'N EERR BARINAS'!E199+'N EERR LOS NA'!E199</f>
        <v>2.93279196144776</v>
      </c>
      <c r="F199" s="131">
        <f>+'N EERR RODEO'!F199+'N EERR PIEDEM'!F199+'N EERR TERRA'!F199+'N EERR UCAFE'!F199+'N EERR BARINAS'!F199+'N EERR LOS NA'!F199</f>
        <v>0</v>
      </c>
      <c r="G199" s="131">
        <f>+'N EERR RODEO'!G199+'N EERR PIEDEM'!G199+'N EERR TERRA'!G199+'N EERR UCAFE'!G199+'N EERR BARINAS'!G199+'N EERR LOS NA'!G199</f>
        <v>0</v>
      </c>
      <c r="H199" s="131">
        <f>+'N EERR RODEO'!H199+'N EERR PIEDEM'!H199+'N EERR TERRA'!H199+'N EERR UCAFE'!H199+'N EERR BARINAS'!H199+'N EERR LOS NA'!H199</f>
        <v>0</v>
      </c>
      <c r="I199" s="131">
        <f>+'N EERR RODEO'!I199+'N EERR PIEDEM'!I199+'N EERR TERRA'!I199+'N EERR UCAFE'!I199+'N EERR BARINAS'!I199+'N EERR LOS NA'!I199</f>
        <v>0</v>
      </c>
      <c r="J199" s="131">
        <f>+'N EERR RODEO'!J199+'N EERR PIEDEM'!J199+'N EERR TERRA'!J199+'N EERR UCAFE'!J199+'N EERR BARINAS'!J199+'N EERR LOS NA'!J199</f>
        <v>0</v>
      </c>
      <c r="K199" s="131">
        <f>+'N EERR RODEO'!K199+'N EERR PIEDEM'!K199+'N EERR TERRA'!K199+'N EERR UCAFE'!K199+'N EERR BARINAS'!K199+'N EERR LOS NA'!K199</f>
        <v>0</v>
      </c>
      <c r="L199" s="131">
        <f>+'N EERR RODEO'!L199+'N EERR PIEDEM'!L199+'N EERR TERRA'!L199+'N EERR UCAFE'!L199+'N EERR BARINAS'!L199+'N EERR LOS NA'!L199</f>
        <v>0</v>
      </c>
      <c r="M199" s="131">
        <f>+'N EERR RODEO'!M199+'N EERR PIEDEM'!M199+'N EERR TERRA'!M199+'N EERR UCAFE'!M199+'N EERR BARINAS'!M199+'N EERR LOS NA'!M199</f>
        <v>0</v>
      </c>
      <c r="N199" s="194">
        <f>+'N EERR RODEO'!N199+'N EERR PIEDEM'!N199+'N EERR TERRA'!N199+'N EERR UCAFE'!N199+'N EERR BARINAS'!N199+'N EERR LOS NA'!N199</f>
        <v>0</v>
      </c>
      <c r="O199" s="212">
        <f t="shared" si="25"/>
        <v>5.0066728240198195</v>
      </c>
    </row>
    <row r="200" spans="1:132" outlineLevel="1" x14ac:dyDescent="0.3">
      <c r="A200" s="202" t="s">
        <v>99</v>
      </c>
      <c r="B200" s="131">
        <f>+'N EERR RODEO'!B200+'N EERR PIEDEM'!B200+'N EERR TERRA'!B200+'N EERR UCAFE'!B200+'N EERR BARINAS'!B200+'N EERR LOS NA'!B200</f>
        <v>0</v>
      </c>
      <c r="C200" s="131">
        <f>+'N EERR RODEO'!C200+'N EERR PIEDEM'!C200+'N EERR TERRA'!C200+'N EERR UCAFE'!C200+'N EERR BARINAS'!C200+'N EERR LOS NA'!C200</f>
        <v>0</v>
      </c>
      <c r="D200" s="131">
        <f>+'N EERR RODEO'!D200+'N EERR PIEDEM'!D200+'N EERR TERRA'!D200+'N EERR UCAFE'!D200+'N EERR BARINAS'!D200+'N EERR LOS NA'!D200</f>
        <v>0</v>
      </c>
      <c r="E200" s="131">
        <f>+'N EERR RODEO'!E200+'N EERR PIEDEM'!E200+'N EERR TERRA'!E200+'N EERR UCAFE'!E200+'N EERR BARINAS'!E200+'N EERR LOS NA'!E200</f>
        <v>0</v>
      </c>
      <c r="F200" s="131">
        <f>+'N EERR RODEO'!F200+'N EERR PIEDEM'!F200+'N EERR TERRA'!F200+'N EERR UCAFE'!F200+'N EERR BARINAS'!F200+'N EERR LOS NA'!F200</f>
        <v>0</v>
      </c>
      <c r="G200" s="131">
        <f>+'N EERR RODEO'!G200+'N EERR PIEDEM'!G200+'N EERR TERRA'!G200+'N EERR UCAFE'!G200+'N EERR BARINAS'!G200+'N EERR LOS NA'!G200</f>
        <v>0</v>
      </c>
      <c r="H200" s="131">
        <f>+'N EERR RODEO'!H200+'N EERR PIEDEM'!H200+'N EERR TERRA'!H200+'N EERR UCAFE'!H200+'N EERR BARINAS'!H200+'N EERR LOS NA'!H200</f>
        <v>0</v>
      </c>
      <c r="I200" s="131">
        <f>+'N EERR RODEO'!I200+'N EERR PIEDEM'!I200+'N EERR TERRA'!I200+'N EERR UCAFE'!I200+'N EERR BARINAS'!I200+'N EERR LOS NA'!I200</f>
        <v>0</v>
      </c>
      <c r="J200" s="131">
        <f>+'N EERR RODEO'!J200+'N EERR PIEDEM'!J200+'N EERR TERRA'!J200+'N EERR UCAFE'!J200+'N EERR BARINAS'!J200+'N EERR LOS NA'!J200</f>
        <v>0</v>
      </c>
      <c r="K200" s="131">
        <f>+'N EERR RODEO'!K200+'N EERR PIEDEM'!K200+'N EERR TERRA'!K200+'N EERR UCAFE'!K200+'N EERR BARINAS'!K200+'N EERR LOS NA'!K200</f>
        <v>0</v>
      </c>
      <c r="L200" s="131">
        <f>+'N EERR RODEO'!L200+'N EERR PIEDEM'!L200+'N EERR TERRA'!L200+'N EERR UCAFE'!L200+'N EERR BARINAS'!L200+'N EERR LOS NA'!L200</f>
        <v>0</v>
      </c>
      <c r="M200" s="131">
        <f>+'N EERR RODEO'!M200+'N EERR PIEDEM'!M200+'N EERR TERRA'!M200+'N EERR UCAFE'!M200+'N EERR BARINAS'!M200+'N EERR LOS NA'!M200</f>
        <v>0</v>
      </c>
      <c r="N200" s="194">
        <f>+'N EERR RODEO'!N200+'N EERR PIEDEM'!N200+'N EERR TERRA'!N200+'N EERR UCAFE'!N200+'N EERR BARINAS'!N200+'N EERR LOS NA'!N200</f>
        <v>0</v>
      </c>
      <c r="O200" s="212">
        <f t="shared" si="25"/>
        <v>0</v>
      </c>
    </row>
    <row r="201" spans="1:132" outlineLevel="1" x14ac:dyDescent="0.3">
      <c r="A201" s="202" t="s">
        <v>367</v>
      </c>
      <c r="B201" s="131">
        <f>+'N EERR RODEO'!B201+'N EERR PIEDEM'!B201+'N EERR TERRA'!B201+'N EERR UCAFE'!B201+'N EERR BARINAS'!B201+'N EERR LOS NA'!B201</f>
        <v>0</v>
      </c>
      <c r="C201" s="131">
        <f>+'N EERR RODEO'!C201+'N EERR PIEDEM'!C201+'N EERR TERRA'!C201+'N EERR UCAFE'!C201+'N EERR BARINAS'!C201+'N EERR LOS NA'!C201</f>
        <v>511.44</v>
      </c>
      <c r="D201" s="131">
        <f>+'N EERR RODEO'!D201+'N EERR PIEDEM'!D201+'N EERR TERRA'!D201+'N EERR UCAFE'!D201+'N EERR BARINAS'!D201+'N EERR LOS NA'!D201</f>
        <v>0</v>
      </c>
      <c r="E201" s="131">
        <f>+'N EERR RODEO'!E201+'N EERR PIEDEM'!E201+'N EERR TERRA'!E201+'N EERR UCAFE'!E201+'N EERR BARINAS'!E201+'N EERR LOS NA'!E201</f>
        <v>0</v>
      </c>
      <c r="F201" s="131">
        <f>+'N EERR RODEO'!F201+'N EERR PIEDEM'!F201+'N EERR TERRA'!F201+'N EERR UCAFE'!F201+'N EERR BARINAS'!F201+'N EERR LOS NA'!F201</f>
        <v>229.42999999999998</v>
      </c>
      <c r="G201" s="131">
        <f>+'N EERR RODEO'!G201+'N EERR PIEDEM'!G201+'N EERR TERRA'!G201+'N EERR UCAFE'!G201+'N EERR BARINAS'!G201+'N EERR LOS NA'!G201</f>
        <v>0</v>
      </c>
      <c r="H201" s="131">
        <f>+'N EERR RODEO'!H201+'N EERR PIEDEM'!H201+'N EERR TERRA'!H201+'N EERR UCAFE'!H201+'N EERR BARINAS'!H201+'N EERR LOS NA'!H201</f>
        <v>9.02</v>
      </c>
      <c r="I201" s="131">
        <f>+'N EERR RODEO'!I201+'N EERR PIEDEM'!I201+'N EERR TERRA'!I201+'N EERR UCAFE'!I201+'N EERR BARINAS'!I201+'N EERR LOS NA'!I201</f>
        <v>0</v>
      </c>
      <c r="J201" s="131">
        <f>+'N EERR RODEO'!J201+'N EERR PIEDEM'!J201+'N EERR TERRA'!J201+'N EERR UCAFE'!J201+'N EERR BARINAS'!J201+'N EERR LOS NA'!J201</f>
        <v>0</v>
      </c>
      <c r="K201" s="131">
        <f>+'N EERR RODEO'!K201+'N EERR PIEDEM'!K201+'N EERR TERRA'!K201+'N EERR UCAFE'!K201+'N EERR BARINAS'!K201+'N EERR LOS NA'!K201</f>
        <v>0</v>
      </c>
      <c r="L201" s="131">
        <f>+'N EERR RODEO'!L201+'N EERR PIEDEM'!L201+'N EERR TERRA'!L201+'N EERR UCAFE'!L201+'N EERR BARINAS'!L201+'N EERR LOS NA'!L201</f>
        <v>0</v>
      </c>
      <c r="M201" s="131">
        <f>+'N EERR RODEO'!M201+'N EERR PIEDEM'!M201+'N EERR TERRA'!M201+'N EERR UCAFE'!M201+'N EERR BARINAS'!M201+'N EERR LOS NA'!M201</f>
        <v>0</v>
      </c>
      <c r="N201" s="194">
        <f>+'N EERR RODEO'!N201+'N EERR PIEDEM'!N201+'N EERR TERRA'!N201+'N EERR UCAFE'!N201+'N EERR BARINAS'!N201+'N EERR LOS NA'!N201</f>
        <v>0</v>
      </c>
      <c r="O201" s="212">
        <f t="shared" si="25"/>
        <v>749.89</v>
      </c>
    </row>
    <row r="202" spans="1:132" outlineLevel="1" x14ac:dyDescent="0.3">
      <c r="A202" s="202"/>
      <c r="B202" s="131">
        <f>+'N EERR RODEO'!B202+'N EERR PIEDEM'!B202+'N EERR TERRA'!B202+'N EERR UCAFE'!B202+'N EERR BARINAS'!B202+'N EERR LOS NA'!B202</f>
        <v>0</v>
      </c>
      <c r="C202" s="131">
        <f>+'N EERR RODEO'!C202+'N EERR PIEDEM'!C202+'N EERR TERRA'!C202+'N EERR UCAFE'!C202+'N EERR BARINAS'!C202+'N EERR LOS NA'!C202</f>
        <v>0</v>
      </c>
      <c r="D202" s="131">
        <f>+'N EERR RODEO'!D202+'N EERR PIEDEM'!D202+'N EERR TERRA'!D202+'N EERR UCAFE'!D202+'N EERR BARINAS'!D202+'N EERR LOS NA'!D202</f>
        <v>0</v>
      </c>
      <c r="E202" s="131">
        <f>+'N EERR RODEO'!E202+'N EERR PIEDEM'!E202+'N EERR TERRA'!E202+'N EERR UCAFE'!E202+'N EERR BARINAS'!E202+'N EERR LOS NA'!E202</f>
        <v>0</v>
      </c>
      <c r="F202" s="131">
        <f>+'N EERR RODEO'!F202+'N EERR PIEDEM'!F202+'N EERR TERRA'!F202+'N EERR UCAFE'!F202+'N EERR BARINAS'!F202+'N EERR LOS NA'!F202</f>
        <v>0</v>
      </c>
      <c r="G202" s="131">
        <f>+'N EERR RODEO'!G202+'N EERR PIEDEM'!G202+'N EERR TERRA'!G202+'N EERR UCAFE'!G202+'N EERR BARINAS'!G202+'N EERR LOS NA'!G202</f>
        <v>0</v>
      </c>
      <c r="H202" s="131">
        <f>+'N EERR RODEO'!H202+'N EERR PIEDEM'!H202+'N EERR TERRA'!H202+'N EERR UCAFE'!H202+'N EERR BARINAS'!H202+'N EERR LOS NA'!H202</f>
        <v>0</v>
      </c>
      <c r="I202" s="131">
        <f>+'N EERR RODEO'!I202+'N EERR PIEDEM'!I202+'N EERR TERRA'!I202+'N EERR UCAFE'!I202+'N EERR BARINAS'!I202+'N EERR LOS NA'!I202</f>
        <v>0</v>
      </c>
      <c r="J202" s="131">
        <f>+'N EERR RODEO'!J202+'N EERR PIEDEM'!J202+'N EERR TERRA'!J202+'N EERR UCAFE'!J202+'N EERR BARINAS'!J202+'N EERR LOS NA'!J202</f>
        <v>0</v>
      </c>
      <c r="K202" s="131">
        <f>+'N EERR RODEO'!K202+'N EERR PIEDEM'!K202+'N EERR TERRA'!K202+'N EERR UCAFE'!K202+'N EERR BARINAS'!K202+'N EERR LOS NA'!K202</f>
        <v>0</v>
      </c>
      <c r="L202" s="131">
        <f>+'N EERR RODEO'!L202+'N EERR PIEDEM'!L202+'N EERR TERRA'!L202+'N EERR UCAFE'!L202+'N EERR BARINAS'!L202+'N EERR LOS NA'!L202</f>
        <v>0</v>
      </c>
      <c r="M202" s="131">
        <f>+'N EERR RODEO'!M202+'N EERR PIEDEM'!M202+'N EERR TERRA'!M202+'N EERR UCAFE'!M202+'N EERR BARINAS'!M202+'N EERR LOS NA'!M202</f>
        <v>0</v>
      </c>
      <c r="N202" s="194">
        <f>+'N EERR RODEO'!N202+'N EERR PIEDEM'!N202+'N EERR TERRA'!N202+'N EERR UCAFE'!N202+'N EERR BARINAS'!N202+'N EERR LOS NA'!N202</f>
        <v>0</v>
      </c>
      <c r="O202" s="212">
        <f t="shared" si="25"/>
        <v>0</v>
      </c>
    </row>
    <row r="203" spans="1:132" s="191" customFormat="1" ht="18" customHeight="1" x14ac:dyDescent="0.3">
      <c r="A203" s="213"/>
      <c r="B203" s="131">
        <f>+'N EERR RODEO'!B203+'N EERR PIEDEM'!B203+'N EERR TERRA'!B203+'N EERR UCAFE'!B203+'N EERR BARINAS'!B203+'N EERR LOS NA'!B203</f>
        <v>0</v>
      </c>
      <c r="C203" s="131">
        <f>+'N EERR RODEO'!C203+'N EERR PIEDEM'!C203+'N EERR TERRA'!C203+'N EERR UCAFE'!C203+'N EERR BARINAS'!C203+'N EERR LOS NA'!C203</f>
        <v>0</v>
      </c>
      <c r="D203" s="131">
        <f>+'N EERR RODEO'!D203+'N EERR PIEDEM'!D203+'N EERR TERRA'!D203+'N EERR UCAFE'!D203+'N EERR BARINAS'!D203+'N EERR LOS NA'!D203</f>
        <v>0</v>
      </c>
      <c r="E203" s="131">
        <f>+'N EERR RODEO'!E203+'N EERR PIEDEM'!E203+'N EERR TERRA'!E203+'N EERR UCAFE'!E203+'N EERR BARINAS'!E203+'N EERR LOS NA'!E203</f>
        <v>0</v>
      </c>
      <c r="F203" s="131">
        <f>+'N EERR RODEO'!F203+'N EERR PIEDEM'!F203+'N EERR TERRA'!F203+'N EERR UCAFE'!F203+'N EERR BARINAS'!F203+'N EERR LOS NA'!F203</f>
        <v>0</v>
      </c>
      <c r="G203" s="131">
        <f>+'N EERR RODEO'!G203+'N EERR PIEDEM'!G203+'N EERR TERRA'!G203+'N EERR UCAFE'!G203+'N EERR BARINAS'!G203+'N EERR LOS NA'!G203</f>
        <v>0</v>
      </c>
      <c r="H203" s="131">
        <f>+'N EERR RODEO'!H203+'N EERR PIEDEM'!H203+'N EERR TERRA'!H203+'N EERR UCAFE'!H203+'N EERR BARINAS'!H203+'N EERR LOS NA'!H203</f>
        <v>0</v>
      </c>
      <c r="I203" s="131">
        <f>+'N EERR RODEO'!I203+'N EERR PIEDEM'!I203+'N EERR TERRA'!I203+'N EERR UCAFE'!I203+'N EERR BARINAS'!I203+'N EERR LOS NA'!I203</f>
        <v>0</v>
      </c>
      <c r="J203" s="131">
        <f>+'N EERR RODEO'!J203+'N EERR PIEDEM'!J203+'N EERR TERRA'!J203+'N EERR UCAFE'!J203+'N EERR BARINAS'!J203+'N EERR LOS NA'!J203</f>
        <v>0</v>
      </c>
      <c r="K203" s="131">
        <f>+'N EERR RODEO'!K203+'N EERR PIEDEM'!K203+'N EERR TERRA'!K203+'N EERR UCAFE'!K203+'N EERR BARINAS'!K203+'N EERR LOS NA'!K203</f>
        <v>0</v>
      </c>
      <c r="L203" s="131">
        <f>+'N EERR RODEO'!L203+'N EERR PIEDEM'!L203+'N EERR TERRA'!L203+'N EERR UCAFE'!L203+'N EERR BARINAS'!L203+'N EERR LOS NA'!L203</f>
        <v>0</v>
      </c>
      <c r="M203" s="131">
        <f>+'N EERR RODEO'!M203+'N EERR PIEDEM'!M203+'N EERR TERRA'!M203+'N EERR UCAFE'!M203+'N EERR BARINAS'!M203+'N EERR LOS NA'!M203</f>
        <v>0</v>
      </c>
      <c r="N203" s="294">
        <f>+'N EERR RODEO'!N203+'N EERR PIEDEM'!N203+'N EERR TERRA'!N203+'N EERR UCAFE'!N203+'N EERR BARINAS'!N203+'N EERR LOS NA'!N203</f>
        <v>0</v>
      </c>
      <c r="O203" s="212">
        <f t="shared" si="25"/>
        <v>0</v>
      </c>
    </row>
    <row r="204" spans="1:132" s="183" customFormat="1" ht="18.600000000000001" thickBot="1" x14ac:dyDescent="0.4">
      <c r="A204" s="218" t="s">
        <v>113</v>
      </c>
      <c r="B204" s="181">
        <f>+B34-B36</f>
        <v>0</v>
      </c>
      <c r="C204" s="181">
        <f>+C34-C36</f>
        <v>-967.38941030899878</v>
      </c>
      <c r="D204" s="181">
        <f t="shared" ref="D204:H204" si="38">+D34-D36</f>
        <v>8758.0847773609239</v>
      </c>
      <c r="E204" s="181">
        <f t="shared" si="38"/>
        <v>37994.617500646891</v>
      </c>
      <c r="F204" s="181">
        <f t="shared" si="38"/>
        <v>9778.7331107053178</v>
      </c>
      <c r="G204" s="181">
        <f t="shared" si="38"/>
        <v>15892.111902644174</v>
      </c>
      <c r="H204" s="181">
        <f t="shared" si="38"/>
        <v>26860.357498280682</v>
      </c>
      <c r="I204" s="181">
        <f t="shared" ref="I204:K204" si="39">+I34-I36</f>
        <v>0</v>
      </c>
      <c r="J204" s="181">
        <f t="shared" si="39"/>
        <v>0</v>
      </c>
      <c r="K204" s="181">
        <f t="shared" si="39"/>
        <v>0</v>
      </c>
      <c r="L204" s="181">
        <f t="shared" ref="L204:N204" si="40">+L34-L36</f>
        <v>0</v>
      </c>
      <c r="M204" s="181">
        <f t="shared" si="40"/>
        <v>0</v>
      </c>
      <c r="N204" s="181">
        <f t="shared" si="40"/>
        <v>0</v>
      </c>
      <c r="O204" s="219">
        <f>+SUM(C204:N204)</f>
        <v>98316.515379328979</v>
      </c>
      <c r="P204" s="182"/>
      <c r="Q204" s="182"/>
      <c r="R204" s="182"/>
      <c r="S204" s="182"/>
      <c r="T204" s="182"/>
      <c r="U204" s="182"/>
      <c r="V204" s="182"/>
      <c r="W204" s="182"/>
      <c r="X204" s="182"/>
      <c r="Y204" s="182"/>
      <c r="Z204" s="182"/>
      <c r="AA204" s="182"/>
      <c r="AB204" s="182"/>
      <c r="AC204" s="182"/>
      <c r="AD204" s="182"/>
      <c r="AE204" s="182"/>
      <c r="AF204" s="182"/>
      <c r="AG204" s="182"/>
      <c r="AH204" s="182"/>
      <c r="AI204" s="182"/>
      <c r="AJ204" s="182"/>
      <c r="AK204" s="182"/>
      <c r="AL204" s="182"/>
      <c r="AM204" s="182"/>
      <c r="AN204" s="182"/>
      <c r="AO204" s="182"/>
      <c r="AP204" s="182"/>
      <c r="AQ204" s="182"/>
      <c r="AR204" s="182"/>
      <c r="AS204" s="182"/>
      <c r="AT204" s="182"/>
      <c r="AU204" s="182"/>
      <c r="AV204" s="182"/>
      <c r="AW204" s="182"/>
      <c r="AX204" s="182"/>
      <c r="AY204" s="182"/>
      <c r="AZ204" s="182"/>
      <c r="BA204" s="182"/>
      <c r="BB204" s="182"/>
      <c r="BC204" s="182"/>
      <c r="BD204" s="182"/>
      <c r="BE204" s="182"/>
      <c r="BF204" s="182"/>
      <c r="BG204" s="182"/>
      <c r="BH204" s="182"/>
      <c r="BI204" s="182"/>
      <c r="BJ204" s="182"/>
      <c r="BK204" s="182"/>
      <c r="BL204" s="182"/>
      <c r="BM204" s="182"/>
      <c r="BN204" s="182"/>
      <c r="BO204" s="182"/>
      <c r="BP204" s="182"/>
      <c r="BQ204" s="182"/>
      <c r="BR204" s="182"/>
      <c r="BS204" s="182"/>
      <c r="BT204" s="182"/>
      <c r="BU204" s="182"/>
      <c r="BV204" s="182"/>
      <c r="BW204" s="182"/>
      <c r="BX204" s="182"/>
      <c r="BY204" s="182"/>
      <c r="BZ204" s="182"/>
      <c r="CA204" s="182"/>
      <c r="CB204" s="182"/>
      <c r="CC204" s="182"/>
      <c r="CD204" s="182"/>
      <c r="CE204" s="182"/>
      <c r="CF204" s="182"/>
      <c r="CG204" s="182"/>
      <c r="CH204" s="182"/>
      <c r="CI204" s="182"/>
      <c r="CJ204" s="182"/>
      <c r="CK204" s="182"/>
      <c r="CL204" s="182"/>
      <c r="CM204" s="182"/>
      <c r="CN204" s="182"/>
      <c r="CO204" s="182"/>
      <c r="CP204" s="182"/>
      <c r="CQ204" s="182"/>
      <c r="CR204" s="182"/>
      <c r="CS204" s="182"/>
      <c r="CT204" s="182"/>
      <c r="CU204" s="182"/>
      <c r="CV204" s="182"/>
      <c r="CW204" s="182"/>
      <c r="CX204" s="182"/>
      <c r="CY204" s="182"/>
      <c r="CZ204" s="182"/>
      <c r="DA204" s="182"/>
      <c r="DB204" s="182"/>
      <c r="DC204" s="182"/>
      <c r="DD204" s="182"/>
      <c r="DE204" s="182"/>
      <c r="DF204" s="182"/>
      <c r="DG204" s="182"/>
      <c r="DH204" s="182"/>
      <c r="DI204" s="182"/>
      <c r="DJ204" s="182"/>
      <c r="DK204" s="182"/>
      <c r="DL204" s="182"/>
      <c r="DM204" s="182"/>
      <c r="DN204" s="182"/>
      <c r="DO204" s="182"/>
      <c r="DP204" s="182"/>
      <c r="DQ204" s="182"/>
      <c r="DR204" s="182"/>
      <c r="DS204" s="182"/>
      <c r="DT204" s="182"/>
      <c r="DU204" s="182"/>
      <c r="DV204" s="182"/>
      <c r="DW204" s="182"/>
      <c r="DX204" s="182"/>
      <c r="DY204" s="182"/>
      <c r="DZ204" s="182"/>
      <c r="EA204" s="182"/>
      <c r="EB204" s="182"/>
    </row>
    <row r="205" spans="1:132" s="8" customFormat="1" ht="18" customHeight="1" collapsed="1" thickTop="1" x14ac:dyDescent="0.3">
      <c r="A205" s="262" t="s">
        <v>28</v>
      </c>
      <c r="B205" s="131">
        <f>+'N EERR RODEO'!B205+'N EERR PIEDEM'!B205+'N EERR TERRA'!B205+'N EERR UCAFE'!B205+'N EERR BARINAS'!B205+'N EERR LOS NA'!B205</f>
        <v>0</v>
      </c>
      <c r="C205" s="131">
        <f>+'N EERR RODEO'!C205+'N EERR PIEDEM'!C205+'N EERR TERRA'!C205+'N EERR UCAFE'!C205+'N EERR BARINAS'!C205+'N EERR LOS NA'!C205</f>
        <v>0</v>
      </c>
      <c r="D205" s="131">
        <f>+'N EERR RODEO'!D205+'N EERR PIEDEM'!D205+'N EERR TERRA'!D205+'N EERR UCAFE'!D205+'N EERR BARINAS'!D205+'N EERR LOS NA'!D205</f>
        <v>0</v>
      </c>
      <c r="E205" s="131">
        <f>+'N EERR RODEO'!E205+'N EERR PIEDEM'!E205+'N EERR TERRA'!E205+'N EERR UCAFE'!E205+'N EERR BARINAS'!E205+'N EERR LOS NA'!E205</f>
        <v>0</v>
      </c>
      <c r="F205" s="131">
        <f>+'N EERR RODEO'!F205+'N EERR PIEDEM'!F205+'N EERR TERRA'!F205+'N EERR UCAFE'!F205+'N EERR BARINAS'!F205+'N EERR LOS NA'!F205</f>
        <v>0</v>
      </c>
      <c r="G205" s="131">
        <f>+'N EERR RODEO'!G205+'N EERR PIEDEM'!G205+'N EERR TERRA'!G205+'N EERR UCAFE'!G205+'N EERR BARINAS'!G205+'N EERR LOS NA'!G205</f>
        <v>0</v>
      </c>
      <c r="H205" s="131">
        <f>+'N EERR RODEO'!H205+'N EERR PIEDEM'!H205+'N EERR TERRA'!H205+'N EERR UCAFE'!H205+'N EERR BARINAS'!H205+'N EERR LOS NA'!H205</f>
        <v>0</v>
      </c>
      <c r="I205" s="131">
        <f>+'N EERR RODEO'!I205+'N EERR PIEDEM'!I205+'N EERR TERRA'!I205+'N EERR UCAFE'!I205+'N EERR BARINAS'!I205+'N EERR LOS NA'!I205</f>
        <v>0</v>
      </c>
      <c r="J205" s="131">
        <f>+'N EERR RODEO'!J205+'N EERR PIEDEM'!J205+'N EERR TERRA'!J205+'N EERR UCAFE'!J205+'N EERR BARINAS'!J205+'N EERR LOS NA'!J205</f>
        <v>0</v>
      </c>
      <c r="K205" s="131">
        <f>+'N EERR RODEO'!K205+'N EERR PIEDEM'!K205+'N EERR TERRA'!K205+'N EERR UCAFE'!K205+'N EERR BARINAS'!K205+'N EERR LOS NA'!K205</f>
        <v>0</v>
      </c>
      <c r="L205" s="131">
        <f>+'N EERR RODEO'!L205+'N EERR PIEDEM'!L205+'N EERR TERRA'!L205+'N EERR UCAFE'!L205+'N EERR BARINAS'!L205+'N EERR LOS NA'!L205</f>
        <v>0</v>
      </c>
      <c r="M205" s="131">
        <f>+'N EERR RODEO'!M205+'N EERR PIEDEM'!M205+'N EERR TERRA'!M205+'N EERR UCAFE'!M205+'N EERR BARINAS'!M205+'N EERR LOS NA'!M205</f>
        <v>0</v>
      </c>
      <c r="N205" s="131">
        <f>+'N EERR RODEO'!N205+'N EERR PIEDEM'!N205+'N EERR TERRA'!N205+'N EERR UCAFE'!N205+'N EERR BARINAS'!N205+'N EERR LOS NA'!N205</f>
        <v>0</v>
      </c>
      <c r="O205" s="214">
        <f>+SUM(C205:N205)</f>
        <v>0</v>
      </c>
    </row>
    <row r="206" spans="1:132" s="183" customFormat="1" ht="18.600000000000001" thickBot="1" x14ac:dyDescent="0.4">
      <c r="A206" s="215" t="s">
        <v>114</v>
      </c>
      <c r="B206" s="216">
        <f>+B204-B205</f>
        <v>0</v>
      </c>
      <c r="C206" s="216">
        <f t="shared" ref="C206:H206" si="41">+C204-C205</f>
        <v>-967.38941030899878</v>
      </c>
      <c r="D206" s="216">
        <f t="shared" si="41"/>
        <v>8758.0847773609239</v>
      </c>
      <c r="E206" s="216">
        <f t="shared" si="41"/>
        <v>37994.617500646891</v>
      </c>
      <c r="F206" s="216">
        <f t="shared" si="41"/>
        <v>9778.7331107053178</v>
      </c>
      <c r="G206" s="216">
        <f t="shared" si="41"/>
        <v>15892.111902644174</v>
      </c>
      <c r="H206" s="216">
        <f t="shared" si="41"/>
        <v>26860.357498280682</v>
      </c>
      <c r="I206" s="216">
        <f t="shared" ref="I206:K206" si="42">+I204-I205</f>
        <v>0</v>
      </c>
      <c r="J206" s="216">
        <f t="shared" si="42"/>
        <v>0</v>
      </c>
      <c r="K206" s="216">
        <f t="shared" si="42"/>
        <v>0</v>
      </c>
      <c r="L206" s="216">
        <f t="shared" ref="L206:N206" si="43">+L204-L205</f>
        <v>0</v>
      </c>
      <c r="M206" s="216">
        <f t="shared" si="43"/>
        <v>0</v>
      </c>
      <c r="N206" s="216">
        <f t="shared" si="43"/>
        <v>0</v>
      </c>
      <c r="O206" s="217">
        <f>+SUM(C206:N206)</f>
        <v>98316.515379328979</v>
      </c>
      <c r="P206" s="182"/>
      <c r="Q206" s="182"/>
      <c r="R206" s="182"/>
      <c r="S206" s="182"/>
      <c r="T206" s="182"/>
      <c r="U206" s="182"/>
      <c r="V206" s="182"/>
      <c r="W206" s="182"/>
      <c r="X206" s="182"/>
      <c r="Y206" s="182"/>
      <c r="Z206" s="182"/>
      <c r="AA206" s="182"/>
      <c r="AB206" s="182"/>
      <c r="AC206" s="182"/>
      <c r="AD206" s="182"/>
      <c r="AE206" s="182"/>
      <c r="AF206" s="182"/>
      <c r="AG206" s="182"/>
      <c r="AH206" s="182"/>
      <c r="AI206" s="182"/>
      <c r="AJ206" s="182"/>
      <c r="AK206" s="182"/>
      <c r="AL206" s="182"/>
      <c r="AM206" s="182"/>
      <c r="AN206" s="182"/>
      <c r="AO206" s="182"/>
      <c r="AP206" s="182"/>
      <c r="AQ206" s="182"/>
      <c r="AR206" s="182"/>
      <c r="AS206" s="182"/>
      <c r="AT206" s="182"/>
      <c r="AU206" s="182"/>
      <c r="AV206" s="182"/>
      <c r="AW206" s="182"/>
      <c r="AX206" s="182"/>
      <c r="AY206" s="182"/>
      <c r="AZ206" s="182"/>
      <c r="BA206" s="182"/>
      <c r="BB206" s="182"/>
      <c r="BC206" s="182"/>
      <c r="BD206" s="182"/>
      <c r="BE206" s="182"/>
      <c r="BF206" s="182"/>
      <c r="BG206" s="182"/>
      <c r="BH206" s="182"/>
      <c r="BI206" s="182"/>
      <c r="BJ206" s="182"/>
      <c r="BK206" s="182"/>
      <c r="BL206" s="182"/>
      <c r="BM206" s="182"/>
      <c r="BN206" s="182"/>
      <c r="BO206" s="182"/>
      <c r="BP206" s="182"/>
      <c r="BQ206" s="182"/>
      <c r="BR206" s="182"/>
      <c r="BS206" s="182"/>
      <c r="BT206" s="182"/>
      <c r="BU206" s="182"/>
      <c r="BV206" s="182"/>
      <c r="BW206" s="182"/>
      <c r="BX206" s="182"/>
      <c r="BY206" s="182"/>
      <c r="BZ206" s="182"/>
      <c r="CA206" s="182"/>
      <c r="CB206" s="182"/>
      <c r="CC206" s="182"/>
      <c r="CD206" s="182"/>
      <c r="CE206" s="182"/>
      <c r="CF206" s="182"/>
      <c r="CG206" s="182"/>
      <c r="CH206" s="182"/>
      <c r="CI206" s="182"/>
      <c r="CJ206" s="182"/>
      <c r="CK206" s="182"/>
      <c r="CL206" s="182"/>
      <c r="CM206" s="182"/>
      <c r="CN206" s="182"/>
      <c r="CO206" s="182"/>
      <c r="CP206" s="182"/>
      <c r="CQ206" s="182"/>
      <c r="CR206" s="182"/>
      <c r="CS206" s="182"/>
      <c r="CT206" s="182"/>
      <c r="CU206" s="182"/>
      <c r="CV206" s="182"/>
      <c r="CW206" s="182"/>
      <c r="CX206" s="182"/>
      <c r="CY206" s="182"/>
      <c r="CZ206" s="182"/>
      <c r="DA206" s="182"/>
      <c r="DB206" s="182"/>
      <c r="DC206" s="182"/>
      <c r="DD206" s="182"/>
      <c r="DE206" s="182"/>
      <c r="DF206" s="182"/>
      <c r="DG206" s="182"/>
      <c r="DH206" s="182"/>
      <c r="DI206" s="182"/>
      <c r="DJ206" s="182"/>
      <c r="DK206" s="182"/>
      <c r="DL206" s="182"/>
      <c r="DM206" s="182"/>
      <c r="DN206" s="182"/>
      <c r="DO206" s="182"/>
      <c r="DP206" s="182"/>
      <c r="DQ206" s="182"/>
      <c r="DR206" s="182"/>
      <c r="DS206" s="182"/>
      <c r="DT206" s="182"/>
      <c r="DU206" s="182"/>
      <c r="DV206" s="182"/>
      <c r="DW206" s="182"/>
      <c r="DX206" s="182"/>
      <c r="DY206" s="182"/>
      <c r="DZ206" s="182"/>
      <c r="EA206" s="182"/>
      <c r="EB206" s="182"/>
    </row>
    <row r="207" spans="1:132" s="3" customFormat="1" ht="15" thickTop="1" x14ac:dyDescent="0.3">
      <c r="B207" s="118"/>
      <c r="C207" s="118"/>
      <c r="D207" s="118"/>
      <c r="E207" s="118"/>
      <c r="F207" s="118"/>
      <c r="G207" s="118"/>
      <c r="H207" s="118"/>
      <c r="I207" s="118"/>
      <c r="J207" s="118"/>
      <c r="K207" s="118"/>
      <c r="L207" s="118"/>
      <c r="M207" s="118"/>
      <c r="N207" s="118"/>
      <c r="O207" s="118"/>
    </row>
    <row r="208" spans="1:132" s="3" customFormat="1" x14ac:dyDescent="0.3">
      <c r="B208" s="118"/>
      <c r="C208" s="118"/>
      <c r="D208" s="118"/>
      <c r="E208" s="118"/>
      <c r="F208" s="118"/>
      <c r="G208" s="118"/>
      <c r="H208" s="118"/>
      <c r="I208" s="118"/>
      <c r="J208" s="118"/>
      <c r="K208" s="118"/>
      <c r="L208" s="118"/>
      <c r="M208" s="118"/>
      <c r="N208" s="118"/>
      <c r="O208" s="118"/>
    </row>
    <row r="209" spans="2:15" s="3" customFormat="1" x14ac:dyDescent="0.3">
      <c r="B209" s="118"/>
      <c r="C209" s="118"/>
      <c r="D209" s="118"/>
      <c r="E209" s="118"/>
      <c r="F209" s="118"/>
      <c r="G209" s="118"/>
      <c r="H209" s="118"/>
      <c r="I209" s="118"/>
      <c r="J209" s="118"/>
      <c r="K209" s="118"/>
      <c r="L209" s="118"/>
      <c r="M209" s="118"/>
      <c r="N209" s="118"/>
      <c r="O209" s="118"/>
    </row>
    <row r="210" spans="2:15" x14ac:dyDescent="0.3">
      <c r="O210" s="118"/>
    </row>
    <row r="211" spans="2:15" x14ac:dyDescent="0.3">
      <c r="O211" s="118"/>
    </row>
    <row r="212" spans="2:15" x14ac:dyDescent="0.3">
      <c r="O212" s="118"/>
    </row>
    <row r="213" spans="2:15" x14ac:dyDescent="0.3">
      <c r="O213" s="118"/>
    </row>
    <row r="214" spans="2:15" x14ac:dyDescent="0.3">
      <c r="O214" s="118"/>
    </row>
    <row r="215" spans="2:15" x14ac:dyDescent="0.3">
      <c r="O215" s="118"/>
    </row>
    <row r="216" spans="2:15" x14ac:dyDescent="0.3">
      <c r="O216" s="118"/>
    </row>
    <row r="217" spans="2:15" x14ac:dyDescent="0.3">
      <c r="O217" s="118"/>
    </row>
    <row r="218" spans="2:15" x14ac:dyDescent="0.3">
      <c r="O218" s="118"/>
    </row>
    <row r="219" spans="2:15" x14ac:dyDescent="0.3">
      <c r="O219" s="118"/>
    </row>
    <row r="220" spans="2:15" x14ac:dyDescent="0.3">
      <c r="O220" s="118"/>
    </row>
    <row r="221" spans="2:15" x14ac:dyDescent="0.3">
      <c r="O221" s="118"/>
    </row>
    <row r="222" spans="2:15" x14ac:dyDescent="0.3">
      <c r="O222" s="118"/>
    </row>
    <row r="223" spans="2:15" x14ac:dyDescent="0.3">
      <c r="O223" s="118"/>
    </row>
    <row r="224" spans="2:15" x14ac:dyDescent="0.3">
      <c r="O224" s="118"/>
    </row>
    <row r="225" spans="15:15" x14ac:dyDescent="0.3">
      <c r="O225" s="118"/>
    </row>
    <row r="226" spans="15:15" x14ac:dyDescent="0.3">
      <c r="O226" s="118"/>
    </row>
    <row r="227" spans="15:15" x14ac:dyDescent="0.3">
      <c r="O227" s="118"/>
    </row>
    <row r="228" spans="15:15" x14ac:dyDescent="0.3">
      <c r="O228" s="118"/>
    </row>
    <row r="229" spans="15:15" x14ac:dyDescent="0.3">
      <c r="O229" s="118"/>
    </row>
    <row r="230" spans="15:15" x14ac:dyDescent="0.3">
      <c r="O230" s="118"/>
    </row>
    <row r="231" spans="15:15" x14ac:dyDescent="0.3">
      <c r="O231" s="118"/>
    </row>
    <row r="232" spans="15:15" x14ac:dyDescent="0.3">
      <c r="O232" s="118"/>
    </row>
    <row r="233" spans="15:15" x14ac:dyDescent="0.3">
      <c r="O233" s="118"/>
    </row>
    <row r="234" spans="15:15" x14ac:dyDescent="0.3">
      <c r="O234" s="118"/>
    </row>
    <row r="235" spans="15:15" x14ac:dyDescent="0.3">
      <c r="O235" s="118"/>
    </row>
    <row r="236" spans="15:15" x14ac:dyDescent="0.3">
      <c r="O236" s="118"/>
    </row>
    <row r="237" spans="15:15" x14ac:dyDescent="0.3">
      <c r="O237" s="118"/>
    </row>
    <row r="238" spans="15:15" x14ac:dyDescent="0.3">
      <c r="O238" s="118"/>
    </row>
    <row r="239" spans="15:15" x14ac:dyDescent="0.3">
      <c r="O239" s="118"/>
    </row>
    <row r="240" spans="15:15" x14ac:dyDescent="0.3">
      <c r="O240" s="118"/>
    </row>
    <row r="241" spans="15:15" x14ac:dyDescent="0.3">
      <c r="O241" s="118"/>
    </row>
    <row r="242" spans="15:15" x14ac:dyDescent="0.3">
      <c r="O242" s="118"/>
    </row>
    <row r="243" spans="15:15" x14ac:dyDescent="0.3">
      <c r="O243" s="118"/>
    </row>
    <row r="244" spans="15:15" x14ac:dyDescent="0.3">
      <c r="O244" s="118"/>
    </row>
    <row r="245" spans="15:15" x14ac:dyDescent="0.3">
      <c r="O245" s="118"/>
    </row>
    <row r="246" spans="15:15" x14ac:dyDescent="0.3">
      <c r="O246" s="118"/>
    </row>
    <row r="247" spans="15:15" x14ac:dyDescent="0.3">
      <c r="O247" s="118"/>
    </row>
    <row r="248" spans="15:15" x14ac:dyDescent="0.3">
      <c r="O248" s="118"/>
    </row>
    <row r="249" spans="15:15" x14ac:dyDescent="0.3">
      <c r="O249" s="118"/>
    </row>
    <row r="250" spans="15:15" x14ac:dyDescent="0.3">
      <c r="O250" s="118"/>
    </row>
    <row r="251" spans="15:15" x14ac:dyDescent="0.3">
      <c r="O251" s="118"/>
    </row>
    <row r="252" spans="15:15" x14ac:dyDescent="0.3">
      <c r="O252" s="118"/>
    </row>
    <row r="253" spans="15:15" x14ac:dyDescent="0.3">
      <c r="O253" s="118"/>
    </row>
    <row r="254" spans="15:15" x14ac:dyDescent="0.3">
      <c r="O254" s="118"/>
    </row>
    <row r="255" spans="15:15" x14ac:dyDescent="0.3">
      <c r="O255" s="118"/>
    </row>
    <row r="256" spans="15:15" x14ac:dyDescent="0.3">
      <c r="O256" s="118"/>
    </row>
    <row r="257" spans="15:15" x14ac:dyDescent="0.3">
      <c r="O257" s="118"/>
    </row>
    <row r="258" spans="15:15" x14ac:dyDescent="0.3">
      <c r="O258" s="118"/>
    </row>
    <row r="259" spans="15:15" x14ac:dyDescent="0.3">
      <c r="O259" s="118"/>
    </row>
    <row r="260" spans="15:15" x14ac:dyDescent="0.3">
      <c r="O260" s="118"/>
    </row>
    <row r="261" spans="15:15" x14ac:dyDescent="0.3">
      <c r="O261" s="118"/>
    </row>
    <row r="262" spans="15:15" x14ac:dyDescent="0.3">
      <c r="O262" s="118"/>
    </row>
    <row r="263" spans="15:15" x14ac:dyDescent="0.3">
      <c r="O263" s="118"/>
    </row>
    <row r="264" spans="15:15" x14ac:dyDescent="0.3">
      <c r="O264" s="118"/>
    </row>
    <row r="265" spans="15:15" x14ac:dyDescent="0.3">
      <c r="O265" s="118"/>
    </row>
    <row r="266" spans="15:15" x14ac:dyDescent="0.3">
      <c r="O266" s="118"/>
    </row>
    <row r="267" spans="15:15" x14ac:dyDescent="0.3">
      <c r="O267" s="118"/>
    </row>
    <row r="268" spans="15:15" x14ac:dyDescent="0.3">
      <c r="O268" s="118"/>
    </row>
    <row r="269" spans="15:15" x14ac:dyDescent="0.3">
      <c r="O269" s="118"/>
    </row>
    <row r="270" spans="15:15" x14ac:dyDescent="0.3">
      <c r="O270" s="118"/>
    </row>
    <row r="271" spans="15:15" x14ac:dyDescent="0.3">
      <c r="O271" s="118"/>
    </row>
    <row r="272" spans="15:15" x14ac:dyDescent="0.3">
      <c r="O272" s="118"/>
    </row>
    <row r="273" spans="15:15" x14ac:dyDescent="0.3">
      <c r="O273" s="118"/>
    </row>
    <row r="274" spans="15:15" x14ac:dyDescent="0.3">
      <c r="O274" s="118"/>
    </row>
    <row r="275" spans="15:15" x14ac:dyDescent="0.3">
      <c r="O275" s="118"/>
    </row>
    <row r="276" spans="15:15" x14ac:dyDescent="0.3">
      <c r="O276" s="118"/>
    </row>
    <row r="277" spans="15:15" x14ac:dyDescent="0.3">
      <c r="O277" s="118"/>
    </row>
    <row r="278" spans="15:15" x14ac:dyDescent="0.3">
      <c r="O278" s="118"/>
    </row>
    <row r="279" spans="15:15" x14ac:dyDescent="0.3">
      <c r="O279" s="118"/>
    </row>
    <row r="280" spans="15:15" x14ac:dyDescent="0.3">
      <c r="O280" s="118"/>
    </row>
    <row r="281" spans="15:15" x14ac:dyDescent="0.3">
      <c r="O281" s="118"/>
    </row>
    <row r="282" spans="15:15" x14ac:dyDescent="0.3">
      <c r="O282" s="118"/>
    </row>
    <row r="283" spans="15:15" x14ac:dyDescent="0.3">
      <c r="O283" s="118"/>
    </row>
    <row r="284" spans="15:15" x14ac:dyDescent="0.3">
      <c r="O284" s="118"/>
    </row>
    <row r="285" spans="15:15" x14ac:dyDescent="0.3">
      <c r="O285" s="118"/>
    </row>
    <row r="286" spans="15:15" x14ac:dyDescent="0.3">
      <c r="O286" s="118"/>
    </row>
    <row r="287" spans="15:15" x14ac:dyDescent="0.3">
      <c r="O287" s="118"/>
    </row>
    <row r="288" spans="15:15" x14ac:dyDescent="0.3">
      <c r="O288" s="118"/>
    </row>
    <row r="289" spans="15:15" x14ac:dyDescent="0.3">
      <c r="O289" s="118"/>
    </row>
    <row r="290" spans="15:15" x14ac:dyDescent="0.3">
      <c r="O290" s="118"/>
    </row>
    <row r="291" spans="15:15" x14ac:dyDescent="0.3">
      <c r="O291" s="118"/>
    </row>
    <row r="292" spans="15:15" x14ac:dyDescent="0.3">
      <c r="O292" s="118"/>
    </row>
    <row r="293" spans="15:15" x14ac:dyDescent="0.3">
      <c r="O293" s="118"/>
    </row>
    <row r="294" spans="15:15" x14ac:dyDescent="0.3">
      <c r="O294" s="118"/>
    </row>
    <row r="295" spans="15:15" x14ac:dyDescent="0.3">
      <c r="O295" s="118"/>
    </row>
    <row r="296" spans="15:15" x14ac:dyDescent="0.3">
      <c r="O296" s="118"/>
    </row>
    <row r="297" spans="15:15" x14ac:dyDescent="0.3">
      <c r="O297" s="118"/>
    </row>
    <row r="298" spans="15:15" x14ac:dyDescent="0.3">
      <c r="O298" s="118"/>
    </row>
    <row r="299" spans="15:15" x14ac:dyDescent="0.3">
      <c r="O299" s="118"/>
    </row>
    <row r="300" spans="15:15" x14ac:dyDescent="0.3">
      <c r="O300" s="118"/>
    </row>
    <row r="301" spans="15:15" x14ac:dyDescent="0.3">
      <c r="O301" s="118"/>
    </row>
    <row r="302" spans="15:15" x14ac:dyDescent="0.3">
      <c r="O302" s="118"/>
    </row>
    <row r="303" spans="15:15" x14ac:dyDescent="0.3">
      <c r="O303" s="118"/>
    </row>
    <row r="304" spans="15:15" x14ac:dyDescent="0.3">
      <c r="O304" s="118"/>
    </row>
    <row r="305" spans="15:15" x14ac:dyDescent="0.3">
      <c r="O305" s="118"/>
    </row>
    <row r="306" spans="15:15" x14ac:dyDescent="0.3">
      <c r="O306" s="118"/>
    </row>
    <row r="307" spans="15:15" x14ac:dyDescent="0.3">
      <c r="O307" s="118"/>
    </row>
    <row r="308" spans="15:15" x14ac:dyDescent="0.3">
      <c r="O308" s="118"/>
    </row>
    <row r="309" spans="15:15" x14ac:dyDescent="0.3">
      <c r="O309" s="118"/>
    </row>
    <row r="310" spans="15:15" x14ac:dyDescent="0.3">
      <c r="O310" s="118"/>
    </row>
    <row r="311" spans="15:15" x14ac:dyDescent="0.3">
      <c r="O311" s="118"/>
    </row>
    <row r="312" spans="15:15" x14ac:dyDescent="0.3">
      <c r="O312" s="118"/>
    </row>
    <row r="313" spans="15:15" x14ac:dyDescent="0.3">
      <c r="O313" s="118"/>
    </row>
    <row r="314" spans="15:15" x14ac:dyDescent="0.3">
      <c r="O314" s="118"/>
    </row>
  </sheetData>
  <mergeCells count="1">
    <mergeCell ref="C2:O2"/>
  </mergeCells>
  <pageMargins left="0.7" right="0.7" top="0.75" bottom="0.75" header="0.3" footer="0.3"/>
  <pageSetup paperSize="9" orientation="portrait" r:id="rId1"/>
  <headerFooter>
    <oddHeader>&amp;LElaborado por:&amp;CCarmen Eugenia Quintero Q.</oddHeader>
  </headerFooter>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N468"/>
  <sheetViews>
    <sheetView showGridLines="0" zoomScale="70" zoomScaleNormal="70" workbookViewId="0">
      <pane xSplit="1" ySplit="3" topLeftCell="B440" activePane="bottomRight" state="frozen"/>
      <selection activeCell="N6" sqref="N6"/>
      <selection pane="topRight" activeCell="N6" sqref="N6"/>
      <selection pane="bottomLeft" activeCell="N6" sqref="N6"/>
      <selection pane="bottomRight" activeCell="H354" sqref="H354:H362"/>
    </sheetView>
  </sheetViews>
  <sheetFormatPr baseColWidth="10" defaultRowHeight="14.4" outlineLevelRow="1" x14ac:dyDescent="0.3"/>
  <cols>
    <col min="1" max="1" width="72" style="4" customWidth="1"/>
    <col min="2" max="2" width="13.44140625" style="130" customWidth="1"/>
    <col min="3" max="3" width="12.44140625" style="130" bestFit="1" customWidth="1"/>
    <col min="4" max="4" width="12.88671875" style="130" customWidth="1"/>
    <col min="5" max="5" width="16.21875" style="130" bestFit="1" customWidth="1"/>
    <col min="6" max="6" width="12.21875" style="130" customWidth="1"/>
    <col min="7" max="7" width="13.44140625" style="130" customWidth="1"/>
    <col min="8" max="8" width="16.21875" style="130" bestFit="1" customWidth="1"/>
    <col min="9" max="9" width="11.21875" style="130" bestFit="1" customWidth="1"/>
    <col min="10" max="10" width="11.44140625" style="130" bestFit="1" customWidth="1"/>
    <col min="11" max="11" width="14.5546875" style="130" customWidth="1"/>
    <col min="12" max="12" width="11.21875" style="130" bestFit="1" customWidth="1"/>
    <col min="13" max="13" width="11.44140625" style="130" bestFit="1" customWidth="1"/>
    <col min="14" max="14" width="16.21875" style="130" bestFit="1" customWidth="1"/>
    <col min="15" max="140" width="11.5546875" style="4"/>
    <col min="141" max="141" width="39.33203125" style="4" customWidth="1"/>
    <col min="142" max="396" width="11.5546875" style="4"/>
    <col min="397" max="397" width="39.33203125" style="4" customWidth="1"/>
    <col min="398" max="652" width="11.5546875" style="4"/>
    <col min="653" max="653" width="39.33203125" style="4" customWidth="1"/>
    <col min="654" max="908" width="11.5546875" style="4"/>
    <col min="909" max="909" width="39.33203125" style="4" customWidth="1"/>
    <col min="910" max="1164" width="11.5546875" style="4"/>
    <col min="1165" max="1165" width="39.33203125" style="4" customWidth="1"/>
    <col min="1166" max="1420" width="11.5546875" style="4"/>
    <col min="1421" max="1421" width="39.33203125" style="4" customWidth="1"/>
    <col min="1422" max="1676" width="11.5546875" style="4"/>
    <col min="1677" max="1677" width="39.33203125" style="4" customWidth="1"/>
    <col min="1678" max="1932" width="11.5546875" style="4"/>
    <col min="1933" max="1933" width="39.33203125" style="4" customWidth="1"/>
    <col min="1934" max="2188" width="11.5546875" style="4"/>
    <col min="2189" max="2189" width="39.33203125" style="4" customWidth="1"/>
    <col min="2190" max="2444" width="11.5546875" style="4"/>
    <col min="2445" max="2445" width="39.33203125" style="4" customWidth="1"/>
    <col min="2446" max="2700" width="11.5546875" style="4"/>
    <col min="2701" max="2701" width="39.33203125" style="4" customWidth="1"/>
    <col min="2702" max="2956" width="11.5546875" style="4"/>
    <col min="2957" max="2957" width="39.33203125" style="4" customWidth="1"/>
    <col min="2958" max="3212" width="11.5546875" style="4"/>
    <col min="3213" max="3213" width="39.33203125" style="4" customWidth="1"/>
    <col min="3214" max="3468" width="11.5546875" style="4"/>
    <col min="3469" max="3469" width="39.33203125" style="4" customWidth="1"/>
    <col min="3470" max="3724" width="11.5546875" style="4"/>
    <col min="3725" max="3725" width="39.33203125" style="4" customWidth="1"/>
    <col min="3726" max="3980" width="11.5546875" style="4"/>
    <col min="3981" max="3981" width="39.33203125" style="4" customWidth="1"/>
    <col min="3982" max="4236" width="11.5546875" style="4"/>
    <col min="4237" max="4237" width="39.33203125" style="4" customWidth="1"/>
    <col min="4238" max="4492" width="11.5546875" style="4"/>
    <col min="4493" max="4493" width="39.33203125" style="4" customWidth="1"/>
    <col min="4494" max="4748" width="11.5546875" style="4"/>
    <col min="4749" max="4749" width="39.33203125" style="4" customWidth="1"/>
    <col min="4750" max="5004" width="11.5546875" style="4"/>
    <col min="5005" max="5005" width="39.33203125" style="4" customWidth="1"/>
    <col min="5006" max="5260" width="11.5546875" style="4"/>
    <col min="5261" max="5261" width="39.33203125" style="4" customWidth="1"/>
    <col min="5262" max="5516" width="11.5546875" style="4"/>
    <col min="5517" max="5517" width="39.33203125" style="4" customWidth="1"/>
    <col min="5518" max="5772" width="11.5546875" style="4"/>
    <col min="5773" max="5773" width="39.33203125" style="4" customWidth="1"/>
    <col min="5774" max="6028" width="11.5546875" style="4"/>
    <col min="6029" max="6029" width="39.33203125" style="4" customWidth="1"/>
    <col min="6030" max="6284" width="11.5546875" style="4"/>
    <col min="6285" max="6285" width="39.33203125" style="4" customWidth="1"/>
    <col min="6286" max="6540" width="11.5546875" style="4"/>
    <col min="6541" max="6541" width="39.33203125" style="4" customWidth="1"/>
    <col min="6542" max="6796" width="11.5546875" style="4"/>
    <col min="6797" max="6797" width="39.33203125" style="4" customWidth="1"/>
    <col min="6798" max="7052" width="11.5546875" style="4"/>
    <col min="7053" max="7053" width="39.33203125" style="4" customWidth="1"/>
    <col min="7054" max="7308" width="11.5546875" style="4"/>
    <col min="7309" max="7309" width="39.33203125" style="4" customWidth="1"/>
    <col min="7310" max="7564" width="11.5546875" style="4"/>
    <col min="7565" max="7565" width="39.33203125" style="4" customWidth="1"/>
    <col min="7566" max="7820" width="11.5546875" style="4"/>
    <col min="7821" max="7821" width="39.33203125" style="4" customWidth="1"/>
    <col min="7822" max="8076" width="11.5546875" style="4"/>
    <col min="8077" max="8077" width="39.33203125" style="4" customWidth="1"/>
    <col min="8078" max="8332" width="11.5546875" style="4"/>
    <col min="8333" max="8333" width="39.33203125" style="4" customWidth="1"/>
    <col min="8334" max="8588" width="11.5546875" style="4"/>
    <col min="8589" max="8589" width="39.33203125" style="4" customWidth="1"/>
    <col min="8590" max="8844" width="11.5546875" style="4"/>
    <col min="8845" max="8845" width="39.33203125" style="4" customWidth="1"/>
    <col min="8846" max="9100" width="11.5546875" style="4"/>
    <col min="9101" max="9101" width="39.33203125" style="4" customWidth="1"/>
    <col min="9102" max="9356" width="11.5546875" style="4"/>
    <col min="9357" max="9357" width="39.33203125" style="4" customWidth="1"/>
    <col min="9358" max="9612" width="11.5546875" style="4"/>
    <col min="9613" max="9613" width="39.33203125" style="4" customWidth="1"/>
    <col min="9614" max="9868" width="11.5546875" style="4"/>
    <col min="9869" max="9869" width="39.33203125" style="4" customWidth="1"/>
    <col min="9870" max="10124" width="11.5546875" style="4"/>
    <col min="10125" max="10125" width="39.33203125" style="4" customWidth="1"/>
    <col min="10126" max="10380" width="11.5546875" style="4"/>
    <col min="10381" max="10381" width="39.33203125" style="4" customWidth="1"/>
    <col min="10382" max="10636" width="11.5546875" style="4"/>
    <col min="10637" max="10637" width="39.33203125" style="4" customWidth="1"/>
    <col min="10638" max="10892" width="11.5546875" style="4"/>
    <col min="10893" max="10893" width="39.33203125" style="4" customWidth="1"/>
    <col min="10894" max="11148" width="11.5546875" style="4"/>
    <col min="11149" max="11149" width="39.33203125" style="4" customWidth="1"/>
    <col min="11150" max="11404" width="11.5546875" style="4"/>
    <col min="11405" max="11405" width="39.33203125" style="4" customWidth="1"/>
    <col min="11406" max="11660" width="11.5546875" style="4"/>
    <col min="11661" max="11661" width="39.33203125" style="4" customWidth="1"/>
    <col min="11662" max="11916" width="11.5546875" style="4"/>
    <col min="11917" max="11917" width="39.33203125" style="4" customWidth="1"/>
    <col min="11918" max="12172" width="11.5546875" style="4"/>
    <col min="12173" max="12173" width="39.33203125" style="4" customWidth="1"/>
    <col min="12174" max="12428" width="11.5546875" style="4"/>
    <col min="12429" max="12429" width="39.33203125" style="4" customWidth="1"/>
    <col min="12430" max="12684" width="11.5546875" style="4"/>
    <col min="12685" max="12685" width="39.33203125" style="4" customWidth="1"/>
    <col min="12686" max="12940" width="11.5546875" style="4"/>
    <col min="12941" max="12941" width="39.33203125" style="4" customWidth="1"/>
    <col min="12942" max="13196" width="11.5546875" style="4"/>
    <col min="13197" max="13197" width="39.33203125" style="4" customWidth="1"/>
    <col min="13198" max="13452" width="11.5546875" style="4"/>
    <col min="13453" max="13453" width="39.33203125" style="4" customWidth="1"/>
    <col min="13454" max="13708" width="11.5546875" style="4"/>
    <col min="13709" max="13709" width="39.33203125" style="4" customWidth="1"/>
    <col min="13710" max="13964" width="11.5546875" style="4"/>
    <col min="13965" max="13965" width="39.33203125" style="4" customWidth="1"/>
    <col min="13966" max="14220" width="11.5546875" style="4"/>
    <col min="14221" max="14221" width="39.33203125" style="4" customWidth="1"/>
    <col min="14222" max="14476" width="11.5546875" style="4"/>
    <col min="14477" max="14477" width="39.33203125" style="4" customWidth="1"/>
    <col min="14478" max="14732" width="11.5546875" style="4"/>
    <col min="14733" max="14733" width="39.33203125" style="4" customWidth="1"/>
    <col min="14734" max="14988" width="11.5546875" style="4"/>
    <col min="14989" max="14989" width="39.33203125" style="4" customWidth="1"/>
    <col min="14990" max="15244" width="11.5546875" style="4"/>
    <col min="15245" max="15245" width="39.33203125" style="4" customWidth="1"/>
    <col min="15246" max="15470" width="11.5546875" style="4"/>
    <col min="15471" max="16384" width="11.44140625" style="4" customWidth="1"/>
  </cols>
  <sheetData>
    <row r="1" spans="1:14" s="3" customFormat="1" x14ac:dyDescent="0.3">
      <c r="B1" s="118"/>
      <c r="C1" s="118"/>
      <c r="D1" s="118"/>
      <c r="E1" s="118"/>
      <c r="F1" s="118"/>
      <c r="G1" s="118"/>
      <c r="H1" s="118"/>
      <c r="I1" s="118"/>
      <c r="J1" s="118"/>
      <c r="K1" s="118"/>
      <c r="L1" s="118"/>
      <c r="M1" s="118"/>
      <c r="N1" s="118"/>
    </row>
    <row r="2" spans="1:14" s="3" customFormat="1" ht="18" x14ac:dyDescent="0.3">
      <c r="A2" s="197" t="s">
        <v>368</v>
      </c>
      <c r="B2" s="220"/>
      <c r="C2" s="316"/>
      <c r="D2" s="316"/>
      <c r="E2" s="316"/>
      <c r="F2" s="316"/>
      <c r="G2" s="316"/>
      <c r="H2" s="316"/>
      <c r="I2" s="316"/>
      <c r="J2" s="316"/>
      <c r="K2" s="316"/>
      <c r="L2" s="316"/>
      <c r="M2" s="316"/>
      <c r="N2" s="316"/>
    </row>
    <row r="3" spans="1:14" s="3" customFormat="1" x14ac:dyDescent="0.3">
      <c r="A3" s="198" t="s">
        <v>33</v>
      </c>
      <c r="B3" s="221">
        <f ca="1">IF(ISBLANK(A2),"",YEAR(TODAY())-1)</f>
        <v>2025</v>
      </c>
      <c r="C3" s="121" t="s">
        <v>119</v>
      </c>
      <c r="D3" s="121" t="s">
        <v>120</v>
      </c>
      <c r="E3" s="121" t="s">
        <v>122</v>
      </c>
      <c r="F3" s="121" t="s">
        <v>210</v>
      </c>
      <c r="G3" s="121" t="s">
        <v>218</v>
      </c>
      <c r="H3" s="121" t="s">
        <v>219</v>
      </c>
      <c r="I3" s="121" t="s">
        <v>229</v>
      </c>
      <c r="J3" s="121" t="s">
        <v>230</v>
      </c>
      <c r="K3" s="121" t="s">
        <v>231</v>
      </c>
      <c r="L3" s="121" t="s">
        <v>232</v>
      </c>
      <c r="M3" s="121" t="s">
        <v>233</v>
      </c>
      <c r="N3" s="121" t="s">
        <v>234</v>
      </c>
    </row>
    <row r="4" spans="1:14" s="3" customFormat="1" ht="18" x14ac:dyDescent="0.3">
      <c r="A4" s="200" t="s">
        <v>369</v>
      </c>
      <c r="B4" s="184">
        <f>+B5+B7+B11+B17+B35+B48+B62+B67</f>
        <v>0</v>
      </c>
      <c r="C4" s="184">
        <f t="shared" ref="C4:H4" si="0">+C5+C7+C11+C17+C35+C48+C62+C67</f>
        <v>0</v>
      </c>
      <c r="D4" s="184">
        <f t="shared" si="0"/>
        <v>0</v>
      </c>
      <c r="E4" s="184">
        <f t="shared" si="0"/>
        <v>-9247.1755209045714</v>
      </c>
      <c r="F4" s="184">
        <f t="shared" si="0"/>
        <v>0</v>
      </c>
      <c r="G4" s="184">
        <f t="shared" si="0"/>
        <v>0</v>
      </c>
      <c r="H4" s="184">
        <f t="shared" si="0"/>
        <v>5358.9955389032766</v>
      </c>
      <c r="I4" s="184">
        <f t="shared" ref="I4" si="1">+I5+I7+I11+I17+I35+I48+I62+I67</f>
        <v>0</v>
      </c>
      <c r="J4" s="184">
        <f t="shared" ref="J4" si="2">+J5+J7+J11+J17+J35+J48+J62+J67</f>
        <v>0</v>
      </c>
      <c r="K4" s="184">
        <f t="shared" ref="K4" si="3">+K5+K7+K11+K17+K35+K48+K62+K67</f>
        <v>0</v>
      </c>
      <c r="L4" s="184">
        <f t="shared" ref="L4" si="4">+L5+L7+L11+L17+L35+L48+L62+L67</f>
        <v>0</v>
      </c>
      <c r="M4" s="184">
        <f t="shared" ref="M4" si="5">+M5+M7+M11+M17+M35+M48+M62+M67</f>
        <v>0</v>
      </c>
      <c r="N4" s="184">
        <f t="shared" ref="N4" si="6">+N5+N7+N11+N17+N35+N48+N62+N67</f>
        <v>0</v>
      </c>
    </row>
    <row r="5" spans="1:14" s="187" customFormat="1" ht="15.6" outlineLevel="1" x14ac:dyDescent="0.3">
      <c r="A5" s="224" t="s">
        <v>752</v>
      </c>
      <c r="B5" s="186">
        <f t="shared" ref="B5:N5" si="7">+SUM(B6)</f>
        <v>0</v>
      </c>
      <c r="C5" s="186">
        <f t="shared" si="7"/>
        <v>0</v>
      </c>
      <c r="D5" s="186">
        <f t="shared" si="7"/>
        <v>0</v>
      </c>
      <c r="E5" s="186">
        <f t="shared" si="7"/>
        <v>0.90022264776060423</v>
      </c>
      <c r="F5" s="186">
        <f t="shared" si="7"/>
        <v>0</v>
      </c>
      <c r="G5" s="186">
        <f t="shared" si="7"/>
        <v>0</v>
      </c>
      <c r="H5" s="186">
        <f t="shared" si="7"/>
        <v>0.64365888019750173</v>
      </c>
      <c r="I5" s="186">
        <f t="shared" si="7"/>
        <v>0</v>
      </c>
      <c r="J5" s="186">
        <f t="shared" si="7"/>
        <v>0</v>
      </c>
      <c r="K5" s="186">
        <f t="shared" si="7"/>
        <v>0</v>
      </c>
      <c r="L5" s="186">
        <f t="shared" si="7"/>
        <v>0</v>
      </c>
      <c r="M5" s="186">
        <f t="shared" si="7"/>
        <v>0</v>
      </c>
      <c r="N5" s="186">
        <f t="shared" si="7"/>
        <v>0</v>
      </c>
    </row>
    <row r="6" spans="1:14" s="3" customFormat="1" x14ac:dyDescent="0.3">
      <c r="A6" s="222" t="s">
        <v>370</v>
      </c>
      <c r="B6" s="118"/>
      <c r="C6" s="118"/>
      <c r="D6" s="118"/>
      <c r="E6" s="118">
        <f>+'[1]N ESF ULTRAX'!E6*TASAS!$D$3/TASAS!$D$5</f>
        <v>0.90022264776060423</v>
      </c>
      <c r="F6" s="118"/>
      <c r="G6" s="118"/>
      <c r="H6" s="118">
        <f>+'[1]N ESF ULTRAX'!H6*TASAS!$G$3/TASAS!$G$5</f>
        <v>0.64365888019750173</v>
      </c>
      <c r="I6" s="118"/>
      <c r="J6" s="118"/>
      <c r="K6" s="118"/>
      <c r="L6" s="118"/>
      <c r="M6" s="118"/>
      <c r="N6" s="118"/>
    </row>
    <row r="7" spans="1:14" s="187" customFormat="1" ht="15.6" outlineLevel="1" x14ac:dyDescent="0.3">
      <c r="A7" s="224" t="s">
        <v>128</v>
      </c>
      <c r="B7" s="186">
        <f t="shared" ref="B7:K7" si="8">+SUM(B8:B10)</f>
        <v>0</v>
      </c>
      <c r="C7" s="186">
        <f t="shared" si="8"/>
        <v>0</v>
      </c>
      <c r="D7" s="186">
        <f t="shared" si="8"/>
        <v>0</v>
      </c>
      <c r="E7" s="186">
        <f t="shared" si="8"/>
        <v>-3447.85</v>
      </c>
      <c r="F7" s="186">
        <f t="shared" si="8"/>
        <v>0</v>
      </c>
      <c r="G7" s="186">
        <f t="shared" si="8"/>
        <v>0</v>
      </c>
      <c r="H7" s="186">
        <v>4086.15</v>
      </c>
      <c r="I7" s="186">
        <f t="shared" si="8"/>
        <v>0</v>
      </c>
      <c r="J7" s="186">
        <f t="shared" si="8"/>
        <v>0</v>
      </c>
      <c r="K7" s="186">
        <f t="shared" si="8"/>
        <v>0</v>
      </c>
      <c r="L7" s="186">
        <f t="shared" ref="L7:N7" si="9">+SUM(L8:L10)</f>
        <v>0</v>
      </c>
      <c r="M7" s="186">
        <f t="shared" si="9"/>
        <v>0</v>
      </c>
      <c r="N7" s="186">
        <f t="shared" si="9"/>
        <v>0</v>
      </c>
    </row>
    <row r="8" spans="1:14" s="3" customFormat="1" x14ac:dyDescent="0.3">
      <c r="A8" s="222" t="s">
        <v>371</v>
      </c>
      <c r="B8" s="118"/>
      <c r="C8" s="118"/>
      <c r="D8" s="118"/>
      <c r="E8" s="118">
        <v>-3673</v>
      </c>
      <c r="F8" s="118"/>
      <c r="G8" s="118"/>
      <c r="H8" s="118">
        <v>3831</v>
      </c>
      <c r="I8" s="118"/>
      <c r="J8" s="118"/>
      <c r="K8" s="118"/>
      <c r="L8" s="118"/>
      <c r="M8" s="118"/>
      <c r="N8" s="118"/>
    </row>
    <row r="9" spans="1:14" s="3" customFormat="1" x14ac:dyDescent="0.3">
      <c r="A9" s="222" t="s">
        <v>373</v>
      </c>
      <c r="B9" s="118"/>
      <c r="C9" s="118"/>
      <c r="D9" s="118"/>
      <c r="E9" s="118">
        <v>205.15</v>
      </c>
      <c r="F9" s="118"/>
      <c r="G9" s="118"/>
      <c r="H9" s="118">
        <v>205.15</v>
      </c>
      <c r="I9" s="118"/>
      <c r="J9" s="118"/>
      <c r="K9" s="118"/>
      <c r="L9" s="118"/>
      <c r="M9" s="118"/>
      <c r="N9" s="118"/>
    </row>
    <row r="10" spans="1:14" s="3" customFormat="1" x14ac:dyDescent="0.3">
      <c r="A10" s="222" t="s">
        <v>372</v>
      </c>
      <c r="B10" s="118"/>
      <c r="C10" s="118"/>
      <c r="D10" s="118"/>
      <c r="E10" s="118">
        <v>20</v>
      </c>
      <c r="F10" s="118"/>
      <c r="G10" s="118"/>
      <c r="H10" s="118">
        <v>50</v>
      </c>
      <c r="I10" s="118"/>
      <c r="J10" s="118"/>
      <c r="K10" s="118"/>
      <c r="L10" s="118"/>
      <c r="M10" s="118"/>
      <c r="N10" s="118"/>
    </row>
    <row r="11" spans="1:14" s="187" customFormat="1" ht="15.6" outlineLevel="1" x14ac:dyDescent="0.3">
      <c r="A11" s="224" t="s">
        <v>753</v>
      </c>
      <c r="B11" s="186">
        <f>+SUM(B12:B16)</f>
        <v>0</v>
      </c>
      <c r="C11" s="186">
        <f t="shared" ref="C11:I11" si="10">+SUM(C12:C16)</f>
        <v>0</v>
      </c>
      <c r="D11" s="186">
        <f t="shared" si="10"/>
        <v>0</v>
      </c>
      <c r="E11" s="186">
        <f t="shared" si="10"/>
        <v>17.997251174029998</v>
      </c>
      <c r="F11" s="186">
        <f t="shared" si="10"/>
        <v>0</v>
      </c>
      <c r="G11" s="186">
        <f t="shared" si="10"/>
        <v>0</v>
      </c>
      <c r="H11" s="186">
        <f t="shared" si="10"/>
        <v>28.237398666326765</v>
      </c>
      <c r="I11" s="186">
        <f t="shared" si="10"/>
        <v>0</v>
      </c>
      <c r="J11" s="186">
        <f t="shared" ref="J11:K11" si="11">+SUM(J12:J16)</f>
        <v>0</v>
      </c>
      <c r="K11" s="186">
        <f t="shared" si="11"/>
        <v>0</v>
      </c>
      <c r="L11" s="186">
        <f t="shared" ref="L11:N11" si="12">+SUM(L12:L16)</f>
        <v>0</v>
      </c>
      <c r="M11" s="186">
        <f t="shared" si="12"/>
        <v>0</v>
      </c>
      <c r="N11" s="186">
        <f t="shared" si="12"/>
        <v>0</v>
      </c>
    </row>
    <row r="12" spans="1:14" s="3" customFormat="1" x14ac:dyDescent="0.3">
      <c r="A12" s="222" t="s">
        <v>374</v>
      </c>
      <c r="B12" s="118"/>
      <c r="C12" s="118"/>
      <c r="D12" s="118"/>
      <c r="E12" s="118">
        <f>+'[1]N ESF ULTRAX'!E12*TASAS!$D$3/TASAS!$D$5</f>
        <v>3.4856620921290595</v>
      </c>
      <c r="F12" s="118"/>
      <c r="G12" s="118"/>
      <c r="H12" s="118">
        <f>+'[1]N ESF ULTRAX'!H12*TASAS!$G$3/TASAS!$G$5</f>
        <v>3.9455453435483223</v>
      </c>
      <c r="I12" s="118"/>
      <c r="J12" s="118"/>
      <c r="K12" s="118"/>
      <c r="L12" s="118"/>
      <c r="M12" s="118"/>
      <c r="N12" s="118"/>
    </row>
    <row r="13" spans="1:14" s="3" customFormat="1" x14ac:dyDescent="0.3">
      <c r="A13" s="222" t="s">
        <v>375</v>
      </c>
      <c r="B13" s="118"/>
      <c r="C13" s="118"/>
      <c r="D13" s="118"/>
      <c r="E13" s="118">
        <f>+'[1]N ESF ULTRAX'!E13*TASAS!$D$3/TASAS!$D$5</f>
        <v>3.5216709980394838</v>
      </c>
      <c r="F13" s="118"/>
      <c r="G13" s="118"/>
      <c r="H13" s="118">
        <f>+'[1]N ESF ULTRAX'!H13*TASAS!$G$3/TASAS!$G$5</f>
        <v>1.446142678885296</v>
      </c>
      <c r="I13" s="118"/>
      <c r="J13" s="118"/>
      <c r="K13" s="118"/>
      <c r="L13" s="118"/>
      <c r="M13" s="118"/>
      <c r="N13" s="118"/>
    </row>
    <row r="14" spans="1:14" s="3" customFormat="1" x14ac:dyDescent="0.3">
      <c r="A14" s="222" t="s">
        <v>376</v>
      </c>
      <c r="B14" s="118"/>
      <c r="C14" s="118"/>
      <c r="D14" s="118"/>
      <c r="E14" s="118">
        <f>+'[1]N ESF ULTRAX'!E14*TASAS!$D$3/TASAS!$D$5</f>
        <v>4.4218936458000879</v>
      </c>
      <c r="F14" s="118"/>
      <c r="G14" s="118"/>
      <c r="H14" s="118">
        <f>+'[1]N ESF ULTRAX'!H14*TASAS!$G$3/TASAS!$G$5</f>
        <v>18.582515463364238</v>
      </c>
      <c r="I14" s="118"/>
      <c r="J14" s="118"/>
      <c r="K14" s="118"/>
      <c r="L14" s="118"/>
      <c r="M14" s="118"/>
      <c r="N14" s="118"/>
    </row>
    <row r="15" spans="1:14" s="3" customFormat="1" x14ac:dyDescent="0.3">
      <c r="A15" s="222" t="s">
        <v>377</v>
      </c>
      <c r="B15" s="118"/>
      <c r="C15" s="118"/>
      <c r="D15" s="118"/>
      <c r="E15" s="118">
        <f>+'[1]N ESF ULTRAX'!E15*TASAS!$D$3/TASAS!$D$5</f>
        <v>6.5680244380613679</v>
      </c>
      <c r="F15" s="118"/>
      <c r="G15" s="118"/>
      <c r="H15" s="118">
        <f>+'[1]N ESF ULTRAX'!H15*TASAS!$G$3/TASAS!$G$5</f>
        <v>4.263195180528907</v>
      </c>
      <c r="I15" s="118"/>
      <c r="J15" s="118"/>
      <c r="K15" s="118"/>
      <c r="L15" s="118"/>
      <c r="M15" s="118"/>
      <c r="N15" s="118"/>
    </row>
    <row r="16" spans="1:14" s="3" customFormat="1" x14ac:dyDescent="0.3">
      <c r="A16" s="222" t="s">
        <v>378</v>
      </c>
      <c r="B16" s="118"/>
      <c r="C16" s="118"/>
      <c r="D16" s="118"/>
      <c r="E16" s="118">
        <f>+'[1]N ESF ULTRAX'!E16*TASAS!$D$3/TASAS!$D$5</f>
        <v>0</v>
      </c>
      <c r="F16" s="118"/>
      <c r="G16" s="118"/>
      <c r="H16" s="118">
        <f>+'[1]N ESF ULTRAX'!H16*TASAS!$G$3/TASAS!$G$5</f>
        <v>0</v>
      </c>
      <c r="I16" s="118"/>
      <c r="J16" s="118"/>
      <c r="K16" s="118"/>
      <c r="L16" s="118"/>
      <c r="M16" s="118"/>
      <c r="N16" s="118"/>
    </row>
    <row r="17" spans="1:14" s="187" customFormat="1" ht="15.6" outlineLevel="1" x14ac:dyDescent="0.3">
      <c r="A17" s="224" t="s">
        <v>129</v>
      </c>
      <c r="B17" s="186">
        <f>+SUM(B18:B34)</f>
        <v>0</v>
      </c>
      <c r="C17" s="186">
        <f t="shared" ref="C17:K17" si="13">+SUM(C18:C34)</f>
        <v>0</v>
      </c>
      <c r="D17" s="186">
        <f t="shared" si="13"/>
        <v>0</v>
      </c>
      <c r="E17" s="186">
        <f>+SUM(E18:E34)</f>
        <v>9640</v>
      </c>
      <c r="F17" s="186">
        <f t="shared" si="13"/>
        <v>0</v>
      </c>
      <c r="G17" s="186">
        <f t="shared" si="13"/>
        <v>0</v>
      </c>
      <c r="H17" s="186">
        <v>1910</v>
      </c>
      <c r="I17" s="186">
        <f t="shared" si="13"/>
        <v>0</v>
      </c>
      <c r="J17" s="186">
        <f t="shared" si="13"/>
        <v>0</v>
      </c>
      <c r="K17" s="186">
        <f t="shared" si="13"/>
        <v>0</v>
      </c>
      <c r="L17" s="186">
        <f t="shared" ref="L17:N17" si="14">+SUM(L18:L34)</f>
        <v>0</v>
      </c>
      <c r="M17" s="186">
        <f t="shared" si="14"/>
        <v>0</v>
      </c>
      <c r="N17" s="186">
        <f t="shared" si="14"/>
        <v>0</v>
      </c>
    </row>
    <row r="18" spans="1:14" s="3" customFormat="1" x14ac:dyDescent="0.3">
      <c r="A18" s="223" t="s">
        <v>379</v>
      </c>
      <c r="B18" s="118"/>
      <c r="C18" s="118"/>
      <c r="D18" s="118"/>
      <c r="E18" s="118">
        <v>526</v>
      </c>
      <c r="F18" s="118"/>
      <c r="G18" s="118"/>
      <c r="H18" s="118">
        <v>743</v>
      </c>
      <c r="I18" s="118"/>
      <c r="J18" s="118"/>
      <c r="K18" s="118"/>
      <c r="L18" s="118"/>
      <c r="M18" s="118"/>
      <c r="N18" s="118"/>
    </row>
    <row r="19" spans="1:14" s="3" customFormat="1" x14ac:dyDescent="0.3">
      <c r="A19" s="223" t="s">
        <v>380</v>
      </c>
      <c r="B19" s="118"/>
      <c r="C19" s="118"/>
      <c r="D19" s="118"/>
      <c r="E19" s="118">
        <v>807</v>
      </c>
      <c r="F19" s="118"/>
      <c r="G19" s="118"/>
      <c r="H19" s="118">
        <v>473</v>
      </c>
      <c r="I19" s="118"/>
      <c r="J19" s="118"/>
      <c r="K19" s="118"/>
      <c r="L19" s="118"/>
      <c r="M19" s="118"/>
      <c r="N19" s="118"/>
    </row>
    <row r="20" spans="1:14" s="3" customFormat="1" x14ac:dyDescent="0.3">
      <c r="A20" s="223" t="s">
        <v>381</v>
      </c>
      <c r="B20" s="118"/>
      <c r="C20" s="118"/>
      <c r="D20" s="118"/>
      <c r="E20" s="118">
        <v>206</v>
      </c>
      <c r="F20" s="118"/>
      <c r="G20" s="118"/>
      <c r="H20" s="118">
        <v>126</v>
      </c>
      <c r="I20" s="118"/>
      <c r="J20" s="118"/>
      <c r="K20" s="118"/>
      <c r="L20" s="118"/>
      <c r="M20" s="118"/>
      <c r="N20" s="118"/>
    </row>
    <row r="21" spans="1:14" s="3" customFormat="1" x14ac:dyDescent="0.3">
      <c r="A21" s="223" t="s">
        <v>382</v>
      </c>
      <c r="B21" s="118"/>
      <c r="C21" s="118"/>
      <c r="D21" s="118"/>
      <c r="E21" s="118">
        <v>3902</v>
      </c>
      <c r="F21" s="118"/>
      <c r="G21" s="118"/>
      <c r="H21" s="118">
        <v>553</v>
      </c>
      <c r="I21" s="118"/>
      <c r="J21" s="118"/>
      <c r="K21" s="118"/>
      <c r="L21" s="118"/>
      <c r="M21" s="118"/>
      <c r="N21" s="118"/>
    </row>
    <row r="22" spans="1:14" s="3" customFormat="1" x14ac:dyDescent="0.3">
      <c r="A22" s="223" t="s">
        <v>383</v>
      </c>
      <c r="B22" s="118"/>
      <c r="C22" s="118"/>
      <c r="D22" s="118"/>
      <c r="E22" s="118">
        <v>1584</v>
      </c>
      <c r="F22" s="118"/>
      <c r="G22" s="118"/>
      <c r="H22" s="118">
        <v>15</v>
      </c>
      <c r="I22" s="118"/>
      <c r="J22" s="118"/>
      <c r="K22" s="118"/>
      <c r="L22" s="118"/>
      <c r="M22" s="118"/>
      <c r="N22" s="118"/>
    </row>
    <row r="23" spans="1:14" s="3" customFormat="1" x14ac:dyDescent="0.3">
      <c r="A23" s="223" t="s">
        <v>384</v>
      </c>
      <c r="B23" s="118"/>
      <c r="C23" s="118"/>
      <c r="D23" s="118"/>
      <c r="E23" s="118">
        <v>0</v>
      </c>
      <c r="F23" s="118"/>
      <c r="G23" s="118"/>
      <c r="H23" s="118">
        <v>0</v>
      </c>
      <c r="I23" s="118"/>
      <c r="J23" s="118"/>
      <c r="K23" s="118"/>
      <c r="L23" s="118"/>
      <c r="M23" s="118"/>
      <c r="N23" s="118"/>
    </row>
    <row r="24" spans="1:14" s="3" customFormat="1" x14ac:dyDescent="0.3">
      <c r="A24" s="223" t="s">
        <v>385</v>
      </c>
      <c r="B24" s="118"/>
      <c r="C24" s="118"/>
      <c r="D24" s="118"/>
      <c r="E24" s="118">
        <v>0</v>
      </c>
      <c r="F24" s="118"/>
      <c r="G24" s="118"/>
      <c r="H24" s="118">
        <v>0</v>
      </c>
      <c r="I24" s="118"/>
      <c r="J24" s="118"/>
      <c r="K24" s="118"/>
      <c r="L24" s="118"/>
      <c r="M24" s="118"/>
      <c r="N24" s="118"/>
    </row>
    <row r="25" spans="1:14" s="3" customFormat="1" x14ac:dyDescent="0.3">
      <c r="A25" s="223" t="s">
        <v>386</v>
      </c>
      <c r="B25" s="118"/>
      <c r="C25" s="118"/>
      <c r="D25" s="118"/>
      <c r="E25" s="118">
        <v>0</v>
      </c>
      <c r="F25" s="118"/>
      <c r="G25" s="118"/>
      <c r="H25" s="118">
        <v>0</v>
      </c>
      <c r="I25" s="118"/>
      <c r="J25" s="118"/>
      <c r="K25" s="118"/>
      <c r="L25" s="118"/>
      <c r="M25" s="118"/>
      <c r="N25" s="118"/>
    </row>
    <row r="26" spans="1:14" s="3" customFormat="1" x14ac:dyDescent="0.3">
      <c r="A26" s="223" t="s">
        <v>387</v>
      </c>
      <c r="B26" s="118"/>
      <c r="C26" s="118"/>
      <c r="D26" s="118"/>
      <c r="E26" s="118">
        <v>0</v>
      </c>
      <c r="F26" s="118"/>
      <c r="G26" s="118"/>
      <c r="H26" s="118">
        <v>0</v>
      </c>
      <c r="I26" s="118"/>
      <c r="J26" s="118"/>
      <c r="K26" s="118"/>
      <c r="L26" s="118"/>
      <c r="M26" s="118"/>
      <c r="N26" s="118"/>
    </row>
    <row r="27" spans="1:14" s="3" customFormat="1" x14ac:dyDescent="0.3">
      <c r="A27" s="223" t="s">
        <v>388</v>
      </c>
      <c r="B27" s="118"/>
      <c r="C27" s="118"/>
      <c r="D27" s="118"/>
      <c r="E27" s="118">
        <v>0</v>
      </c>
      <c r="F27" s="118"/>
      <c r="G27" s="118"/>
      <c r="H27" s="118">
        <v>0</v>
      </c>
      <c r="I27" s="118"/>
      <c r="J27" s="118"/>
      <c r="K27" s="118"/>
      <c r="L27" s="118"/>
      <c r="M27" s="118"/>
      <c r="N27" s="118"/>
    </row>
    <row r="28" spans="1:14" s="3" customFormat="1" x14ac:dyDescent="0.3">
      <c r="A28" s="223" t="s">
        <v>389</v>
      </c>
      <c r="B28" s="118"/>
      <c r="C28" s="118"/>
      <c r="D28" s="118"/>
      <c r="E28" s="118">
        <v>0</v>
      </c>
      <c r="F28" s="118"/>
      <c r="G28" s="118"/>
      <c r="H28" s="118">
        <v>0</v>
      </c>
      <c r="I28" s="118"/>
      <c r="J28" s="118"/>
      <c r="K28" s="118"/>
      <c r="L28" s="118"/>
      <c r="M28" s="118"/>
      <c r="N28" s="118"/>
    </row>
    <row r="29" spans="1:14" s="3" customFormat="1" x14ac:dyDescent="0.3">
      <c r="A29" s="223" t="s">
        <v>390</v>
      </c>
      <c r="B29" s="118"/>
      <c r="C29" s="118"/>
      <c r="D29" s="118"/>
      <c r="E29" s="118">
        <v>0</v>
      </c>
      <c r="F29" s="118"/>
      <c r="G29" s="118"/>
      <c r="H29" s="118">
        <v>0</v>
      </c>
      <c r="I29" s="118"/>
      <c r="J29" s="118"/>
      <c r="K29" s="118"/>
      <c r="L29" s="118"/>
      <c r="M29" s="118"/>
      <c r="N29" s="118"/>
    </row>
    <row r="30" spans="1:14" s="3" customFormat="1" x14ac:dyDescent="0.3">
      <c r="A30" s="223" t="s">
        <v>391</v>
      </c>
      <c r="B30" s="118"/>
      <c r="C30" s="118"/>
      <c r="D30" s="118"/>
      <c r="E30" s="118">
        <v>0</v>
      </c>
      <c r="F30" s="118"/>
      <c r="G30" s="118"/>
      <c r="H30" s="118">
        <v>0</v>
      </c>
      <c r="I30" s="118"/>
      <c r="J30" s="118"/>
      <c r="K30" s="118"/>
      <c r="L30" s="118"/>
      <c r="M30" s="118"/>
      <c r="N30" s="118"/>
    </row>
    <row r="31" spans="1:14" s="3" customFormat="1" x14ac:dyDescent="0.3">
      <c r="A31" s="223" t="s">
        <v>392</v>
      </c>
      <c r="B31" s="118"/>
      <c r="C31" s="118"/>
      <c r="D31" s="118"/>
      <c r="E31" s="118">
        <v>0</v>
      </c>
      <c r="F31" s="118"/>
      <c r="G31" s="118"/>
      <c r="H31" s="118">
        <v>0</v>
      </c>
      <c r="I31" s="118"/>
      <c r="J31" s="118"/>
      <c r="K31" s="118"/>
      <c r="L31" s="118"/>
      <c r="M31" s="118"/>
      <c r="N31" s="118"/>
    </row>
    <row r="32" spans="1:14" s="3" customFormat="1" x14ac:dyDescent="0.3">
      <c r="A32" s="223" t="s">
        <v>393</v>
      </c>
      <c r="B32" s="118"/>
      <c r="C32" s="118"/>
      <c r="D32" s="118"/>
      <c r="E32" s="118">
        <v>0</v>
      </c>
      <c r="F32" s="118"/>
      <c r="G32" s="118"/>
      <c r="H32" s="118">
        <v>0</v>
      </c>
      <c r="I32" s="118"/>
      <c r="J32" s="118"/>
      <c r="K32" s="118"/>
      <c r="L32" s="118"/>
      <c r="M32" s="118"/>
      <c r="N32" s="118"/>
    </row>
    <row r="33" spans="1:14" s="3" customFormat="1" x14ac:dyDescent="0.3">
      <c r="A33" s="223" t="s">
        <v>775</v>
      </c>
      <c r="B33" s="118"/>
      <c r="C33" s="118"/>
      <c r="D33" s="118"/>
      <c r="E33" s="118">
        <v>2615</v>
      </c>
      <c r="F33" s="118"/>
      <c r="G33" s="118"/>
      <c r="H33" s="118">
        <v>0</v>
      </c>
      <c r="I33" s="118"/>
      <c r="J33" s="118"/>
      <c r="K33" s="118"/>
      <c r="L33" s="118"/>
      <c r="M33" s="118"/>
      <c r="N33" s="118"/>
    </row>
    <row r="34" spans="1:14" s="3" customFormat="1" x14ac:dyDescent="0.3">
      <c r="A34" s="223" t="s">
        <v>776</v>
      </c>
      <c r="B34" s="118"/>
      <c r="C34" s="118"/>
      <c r="D34" s="118"/>
      <c r="E34" s="118">
        <v>0</v>
      </c>
      <c r="F34" s="118"/>
      <c r="G34" s="118"/>
      <c r="H34" s="118">
        <v>0</v>
      </c>
      <c r="I34" s="118"/>
      <c r="J34" s="118"/>
      <c r="K34" s="118"/>
      <c r="L34" s="118"/>
      <c r="M34" s="118"/>
      <c r="N34" s="118"/>
    </row>
    <row r="35" spans="1:14" s="187" customFormat="1" ht="15.6" outlineLevel="1" x14ac:dyDescent="0.3">
      <c r="A35" s="224" t="s">
        <v>750</v>
      </c>
      <c r="B35" s="186">
        <f>+SUM(B36:B47)</f>
        <v>0</v>
      </c>
      <c r="C35" s="186">
        <f t="shared" ref="C35:I35" si="15">+SUM(C36:C47)</f>
        <v>0</v>
      </c>
      <c r="D35" s="186">
        <f t="shared" si="15"/>
        <v>0</v>
      </c>
      <c r="E35" s="186">
        <f t="shared" si="15"/>
        <v>9702.3044245353267</v>
      </c>
      <c r="F35" s="186">
        <f t="shared" si="15"/>
        <v>0</v>
      </c>
      <c r="G35" s="186">
        <f t="shared" si="15"/>
        <v>0</v>
      </c>
      <c r="H35" s="186">
        <f t="shared" si="15"/>
        <v>20994.255132226859</v>
      </c>
      <c r="I35" s="186">
        <f t="shared" si="15"/>
        <v>0</v>
      </c>
      <c r="J35" s="186">
        <f t="shared" ref="J35:K35" si="16">+SUM(J36:J47)</f>
        <v>0</v>
      </c>
      <c r="K35" s="186">
        <f t="shared" si="16"/>
        <v>0</v>
      </c>
      <c r="L35" s="186">
        <f t="shared" ref="L35:N35" si="17">+SUM(L36:L47)</f>
        <v>0</v>
      </c>
      <c r="M35" s="186">
        <f t="shared" si="17"/>
        <v>0</v>
      </c>
      <c r="N35" s="186">
        <f t="shared" si="17"/>
        <v>0</v>
      </c>
    </row>
    <row r="36" spans="1:14" s="3" customFormat="1" x14ac:dyDescent="0.3">
      <c r="A36" s="223" t="s">
        <v>394</v>
      </c>
      <c r="B36" s="118"/>
      <c r="C36" s="118"/>
      <c r="D36" s="118"/>
      <c r="E36" s="118">
        <f>+'[1]N ESF ULTRAX'!E36*TASAS!$D$3/TASAS!$D$5</f>
        <v>6605.7113589872179</v>
      </c>
      <c r="F36" s="118"/>
      <c r="G36" s="118"/>
      <c r="H36" s="118">
        <f>+'[1]N ESF ULTRAX'!H36*TASAS!$G$3/TASAS!$G$5</f>
        <v>339.53423890730033</v>
      </c>
      <c r="I36" s="118"/>
      <c r="J36" s="118"/>
      <c r="K36" s="118"/>
      <c r="L36" s="118"/>
      <c r="M36" s="118"/>
      <c r="N36" s="118"/>
    </row>
    <row r="37" spans="1:14" s="3" customFormat="1" x14ac:dyDescent="0.3">
      <c r="A37" s="223" t="s">
        <v>395</v>
      </c>
      <c r="B37" s="118"/>
      <c r="C37" s="118"/>
      <c r="D37" s="118"/>
      <c r="E37" s="118">
        <f>+'[1]N ESF ULTRAX'!E37*TASAS!$D$3/TASAS!$D$5</f>
        <v>0</v>
      </c>
      <c r="F37" s="118"/>
      <c r="G37" s="118"/>
      <c r="H37" s="118">
        <f>+'[1]N ESF ULTRAX'!H37*TASAS!$G$3/TASAS!$G$5</f>
        <v>0</v>
      </c>
      <c r="I37" s="118"/>
      <c r="J37" s="118"/>
      <c r="K37" s="118"/>
      <c r="L37" s="118"/>
      <c r="M37" s="118"/>
      <c r="N37" s="118"/>
    </row>
    <row r="38" spans="1:14" s="3" customFormat="1" x14ac:dyDescent="0.3">
      <c r="A38" s="223" t="s">
        <v>396</v>
      </c>
      <c r="B38" s="118"/>
      <c r="C38" s="118"/>
      <c r="D38" s="118"/>
      <c r="E38" s="118">
        <f>+'[1]N ESF ULTRAX'!E38*TASAS!$D$3/TASAS!$D$5</f>
        <v>2.4486056019088434</v>
      </c>
      <c r="F38" s="118"/>
      <c r="G38" s="118"/>
      <c r="H38" s="118">
        <f>+'[1]N ESF ULTRAX'!H38*TASAS!$G$3/TASAS!$G$5</f>
        <v>2.1148791777917912</v>
      </c>
      <c r="I38" s="118"/>
      <c r="J38" s="118"/>
      <c r="K38" s="118"/>
      <c r="L38" s="118"/>
      <c r="M38" s="118"/>
      <c r="N38" s="118"/>
    </row>
    <row r="39" spans="1:14" s="3" customFormat="1" x14ac:dyDescent="0.3">
      <c r="A39" s="223" t="s">
        <v>397</v>
      </c>
      <c r="B39" s="118"/>
      <c r="C39" s="118"/>
      <c r="D39" s="118"/>
      <c r="E39" s="118">
        <f>+'[1]N ESF ULTRAX'!E39*TASAS!$D$3/TASAS!$D$5</f>
        <v>0</v>
      </c>
      <c r="F39" s="118"/>
      <c r="G39" s="118"/>
      <c r="H39" s="118">
        <f>+'[1]N ESF ULTRAX'!H39*TASAS!$G$3/TASAS!$G$5</f>
        <v>0</v>
      </c>
      <c r="I39" s="118"/>
      <c r="J39" s="118"/>
      <c r="K39" s="118"/>
      <c r="L39" s="118"/>
      <c r="M39" s="118"/>
      <c r="N39" s="118"/>
    </row>
    <row r="40" spans="1:14" s="3" customFormat="1" x14ac:dyDescent="0.3">
      <c r="A40" s="223" t="s">
        <v>398</v>
      </c>
      <c r="B40" s="118"/>
      <c r="C40" s="118"/>
      <c r="D40" s="118"/>
      <c r="E40" s="118">
        <f>+'[1]N ESF ULTRAX'!E40*TASAS!$D$3/TASAS!$D$5</f>
        <v>0</v>
      </c>
      <c r="F40" s="118"/>
      <c r="G40" s="118"/>
      <c r="H40" s="118">
        <f>+'[1]N ESF ULTRAX'!H40*TASAS!$G$3/TASAS!$G$5</f>
        <v>0</v>
      </c>
      <c r="I40" s="118"/>
      <c r="J40" s="118"/>
      <c r="K40" s="118"/>
      <c r="L40" s="118"/>
      <c r="M40" s="118"/>
      <c r="N40" s="118"/>
    </row>
    <row r="41" spans="1:14" s="3" customFormat="1" x14ac:dyDescent="0.3">
      <c r="A41" s="223" t="s">
        <v>399</v>
      </c>
      <c r="B41" s="118"/>
      <c r="C41" s="118"/>
      <c r="D41" s="118"/>
      <c r="E41" s="118">
        <f>+'[1]N ESF ULTRAX'!E41*TASAS!$D$3/TASAS!$D$5</f>
        <v>1208.1276004194592</v>
      </c>
      <c r="F41" s="118"/>
      <c r="G41" s="118"/>
      <c r="H41" s="118">
        <f>+'[1]N ESF ULTRAX'!H41*TASAS!$G$3/TASAS!$G$5</f>
        <v>10.94220096335753</v>
      </c>
      <c r="I41" s="118"/>
      <c r="J41" s="118"/>
      <c r="K41" s="118"/>
      <c r="L41" s="118"/>
      <c r="M41" s="118"/>
      <c r="N41" s="118"/>
    </row>
    <row r="42" spans="1:14" s="3" customFormat="1" x14ac:dyDescent="0.3">
      <c r="A42" s="223" t="s">
        <v>400</v>
      </c>
      <c r="B42" s="118"/>
      <c r="C42" s="118"/>
      <c r="D42" s="118"/>
      <c r="E42" s="118">
        <f>+'[1]N ESF ULTRAX'!E42*TASAS!$D$3/TASAS!$D$5</f>
        <v>8.6205320749555465</v>
      </c>
      <c r="F42" s="118"/>
      <c r="G42" s="118"/>
      <c r="H42" s="118">
        <f>+'[1]N ESF ULTRAX'!H42*TASAS!$G$3/TASAS!$G$5</f>
        <v>7.5232856126980732</v>
      </c>
      <c r="I42" s="118"/>
      <c r="J42" s="118"/>
      <c r="K42" s="118"/>
      <c r="L42" s="118"/>
      <c r="M42" s="118"/>
      <c r="N42" s="118"/>
    </row>
    <row r="43" spans="1:14" s="3" customFormat="1" x14ac:dyDescent="0.3">
      <c r="A43" s="223" t="s">
        <v>401</v>
      </c>
      <c r="B43" s="118"/>
      <c r="C43" s="118"/>
      <c r="D43" s="118"/>
      <c r="E43" s="118">
        <f>+'[1]N ESF ULTRAX'!E43*TASAS!$D$3/TASAS!$D$5</f>
        <v>0</v>
      </c>
      <c r="F43" s="118"/>
      <c r="G43" s="118"/>
      <c r="H43" s="118">
        <f>+'[1]N ESF ULTRAX'!H43*TASAS!$G$3/TASAS!$G$5</f>
        <v>0</v>
      </c>
      <c r="I43" s="118"/>
      <c r="J43" s="118"/>
      <c r="K43" s="118"/>
      <c r="L43" s="118"/>
      <c r="M43" s="118"/>
      <c r="N43" s="118"/>
    </row>
    <row r="44" spans="1:14" s="3" customFormat="1" x14ac:dyDescent="0.3">
      <c r="A44" s="223" t="s">
        <v>402</v>
      </c>
      <c r="B44" s="118"/>
      <c r="C44" s="118"/>
      <c r="D44" s="118"/>
      <c r="E44" s="118">
        <f>+'[1]N ESF ULTRAX'!E44*TASAS!$D$3/TASAS!$D$5</f>
        <v>1877.3963274517848</v>
      </c>
      <c r="F44" s="118"/>
      <c r="G44" s="118"/>
      <c r="H44" s="118">
        <f>+'[1]N ESF ULTRAX'!H44*TASAS!$G$3/TASAS!$G$5</f>
        <v>-8.3592062363311917E-3</v>
      </c>
      <c r="I44" s="118"/>
      <c r="J44" s="118"/>
      <c r="K44" s="118"/>
      <c r="L44" s="118"/>
      <c r="M44" s="118"/>
      <c r="N44" s="118"/>
    </row>
    <row r="45" spans="1:14" s="3" customFormat="1" x14ac:dyDescent="0.3">
      <c r="A45" s="296" t="s">
        <v>801</v>
      </c>
      <c r="B45" s="118"/>
      <c r="C45" s="118"/>
      <c r="D45" s="118"/>
      <c r="E45" s="118">
        <f>+'[1]N ESF ULTRAX'!E45*TASAS!$D$3/TASAS!$D$5</f>
        <v>0</v>
      </c>
      <c r="F45" s="118"/>
      <c r="G45" s="118"/>
      <c r="H45" s="118">
        <f>+'[1]N ESF ULTRAX'!H45*TASAS!$G$3/TASAS!$G$5</f>
        <v>20634.148886771949</v>
      </c>
      <c r="I45" s="118"/>
      <c r="J45" s="118"/>
      <c r="K45" s="118"/>
      <c r="L45" s="118"/>
      <c r="M45" s="118"/>
      <c r="N45" s="118"/>
    </row>
    <row r="46" spans="1:14" s="3" customFormat="1" x14ac:dyDescent="0.3">
      <c r="A46" s="223" t="s">
        <v>403</v>
      </c>
      <c r="B46" s="118"/>
      <c r="C46" s="118"/>
      <c r="D46" s="118"/>
      <c r="E46" s="118">
        <f>+'[1]N ESF ULTRAX'!E46*TASAS!$D$3/TASAS!$D$5</f>
        <v>0</v>
      </c>
      <c r="F46" s="118"/>
      <c r="G46" s="118"/>
      <c r="H46" s="118">
        <f>+'[1]N ESF ULTRAX'!H46*TASAS!$G$3/TASAS!$G$5</f>
        <v>0</v>
      </c>
      <c r="I46" s="118"/>
      <c r="J46" s="118"/>
      <c r="K46" s="118"/>
      <c r="L46" s="118"/>
      <c r="M46" s="118"/>
      <c r="N46" s="118"/>
    </row>
    <row r="47" spans="1:14" s="3" customFormat="1" x14ac:dyDescent="0.3">
      <c r="A47" s="223" t="s">
        <v>404</v>
      </c>
      <c r="B47" s="118"/>
      <c r="C47" s="118"/>
      <c r="D47" s="118"/>
      <c r="E47" s="118">
        <f>+'[1]N ESF ULTRAX'!E47*TASAS!$D$3/TASAS!$D$5</f>
        <v>0</v>
      </c>
      <c r="F47" s="118"/>
      <c r="G47" s="118"/>
      <c r="H47" s="118">
        <f>+'[1]N ESF ULTRAX'!H47*TASAS!$G$3/TASAS!$G$5</f>
        <v>0</v>
      </c>
      <c r="I47" s="118"/>
      <c r="J47" s="118"/>
      <c r="K47" s="118"/>
      <c r="L47" s="118"/>
      <c r="M47" s="118"/>
      <c r="N47" s="118"/>
    </row>
    <row r="48" spans="1:14" s="187" customFormat="1" ht="15.6" outlineLevel="1" x14ac:dyDescent="0.3">
      <c r="A48" s="224" t="s">
        <v>437</v>
      </c>
      <c r="B48" s="186">
        <f>+SUM(B49:B61)</f>
        <v>0</v>
      </c>
      <c r="C48" s="186">
        <f t="shared" ref="C48:K48" si="18">+SUM(C49:C61)</f>
        <v>0</v>
      </c>
      <c r="D48" s="186">
        <f t="shared" si="18"/>
        <v>0</v>
      </c>
      <c r="E48" s="186">
        <f t="shared" si="18"/>
        <v>-26155.899999999998</v>
      </c>
      <c r="F48" s="186">
        <f t="shared" si="18"/>
        <v>0</v>
      </c>
      <c r="G48" s="186">
        <f t="shared" si="18"/>
        <v>0</v>
      </c>
      <c r="H48" s="186">
        <v>-24428.399999999998</v>
      </c>
      <c r="I48" s="186">
        <f t="shared" si="18"/>
        <v>0</v>
      </c>
      <c r="J48" s="186">
        <f t="shared" si="18"/>
        <v>0</v>
      </c>
      <c r="K48" s="186">
        <f t="shared" si="18"/>
        <v>0</v>
      </c>
      <c r="L48" s="186">
        <f t="shared" ref="L48:N48" si="19">+SUM(L49:L61)</f>
        <v>0</v>
      </c>
      <c r="M48" s="186">
        <f t="shared" si="19"/>
        <v>0</v>
      </c>
      <c r="N48" s="186">
        <f t="shared" si="19"/>
        <v>0</v>
      </c>
    </row>
    <row r="49" spans="1:14" s="3" customFormat="1" x14ac:dyDescent="0.3">
      <c r="A49" s="223" t="s">
        <v>405</v>
      </c>
      <c r="B49" s="118"/>
      <c r="C49" s="118"/>
      <c r="D49" s="118"/>
      <c r="E49" s="118">
        <v>2522.5</v>
      </c>
      <c r="F49" s="118"/>
      <c r="G49" s="118"/>
      <c r="H49" s="118">
        <v>4927.5</v>
      </c>
      <c r="I49" s="118"/>
      <c r="J49" s="118"/>
      <c r="K49" s="118"/>
      <c r="L49" s="118"/>
      <c r="M49" s="118"/>
      <c r="N49" s="118"/>
    </row>
    <row r="50" spans="1:14" s="3" customFormat="1" x14ac:dyDescent="0.3">
      <c r="A50" s="223" t="s">
        <v>406</v>
      </c>
      <c r="B50" s="118"/>
      <c r="C50" s="118"/>
      <c r="D50" s="118"/>
      <c r="E50" s="118">
        <v>-11424.07</v>
      </c>
      <c r="F50" s="118"/>
      <c r="G50" s="118"/>
      <c r="H50" s="118">
        <v>-10589.07</v>
      </c>
      <c r="I50" s="118"/>
      <c r="J50" s="118"/>
      <c r="K50" s="118"/>
      <c r="L50" s="118"/>
      <c r="M50" s="118"/>
      <c r="N50" s="118"/>
    </row>
    <row r="51" spans="1:14" s="3" customFormat="1" x14ac:dyDescent="0.3">
      <c r="A51" s="223" t="s">
        <v>407</v>
      </c>
      <c r="B51" s="118"/>
      <c r="C51" s="118"/>
      <c r="D51" s="118"/>
      <c r="E51" s="118">
        <v>20</v>
      </c>
      <c r="F51" s="118"/>
      <c r="G51" s="118"/>
      <c r="H51" s="118">
        <v>20</v>
      </c>
      <c r="I51" s="118"/>
      <c r="J51" s="118"/>
      <c r="K51" s="118"/>
      <c r="L51" s="118"/>
      <c r="M51" s="118"/>
      <c r="N51" s="118"/>
    </row>
    <row r="52" spans="1:14" s="3" customFormat="1" x14ac:dyDescent="0.3">
      <c r="A52" s="223" t="s">
        <v>408</v>
      </c>
      <c r="B52" s="118"/>
      <c r="C52" s="118"/>
      <c r="D52" s="118"/>
      <c r="E52" s="118">
        <v>1644.2</v>
      </c>
      <c r="F52" s="118"/>
      <c r="G52" s="118"/>
      <c r="H52" s="118">
        <v>3497.13</v>
      </c>
      <c r="I52" s="118"/>
      <c r="J52" s="118"/>
      <c r="K52" s="118"/>
      <c r="L52" s="118"/>
      <c r="M52" s="118"/>
      <c r="N52" s="118"/>
    </row>
    <row r="53" spans="1:14" s="3" customFormat="1" x14ac:dyDescent="0.3">
      <c r="A53" s="223" t="s">
        <v>409</v>
      </c>
      <c r="B53" s="118"/>
      <c r="C53" s="118"/>
      <c r="D53" s="118"/>
      <c r="E53" s="118">
        <v>-11926.89</v>
      </c>
      <c r="F53" s="118"/>
      <c r="G53" s="118"/>
      <c r="H53" s="118">
        <v>-24283.95</v>
      </c>
      <c r="I53" s="118"/>
      <c r="J53" s="118"/>
      <c r="K53" s="118"/>
      <c r="L53" s="118"/>
      <c r="M53" s="118"/>
      <c r="N53" s="118"/>
    </row>
    <row r="54" spans="1:14" s="3" customFormat="1" x14ac:dyDescent="0.3">
      <c r="A54" s="223" t="s">
        <v>410</v>
      </c>
      <c r="B54" s="118"/>
      <c r="C54" s="118"/>
      <c r="D54" s="118"/>
      <c r="E54" s="118">
        <v>-8991.64</v>
      </c>
      <c r="F54" s="118"/>
      <c r="G54" s="118"/>
      <c r="H54" s="118">
        <v>-0.01</v>
      </c>
      <c r="I54" s="118"/>
      <c r="J54" s="118"/>
      <c r="K54" s="118"/>
      <c r="L54" s="118"/>
      <c r="M54" s="118"/>
      <c r="N54" s="118"/>
    </row>
    <row r="55" spans="1:14" s="3" customFormat="1" x14ac:dyDescent="0.3">
      <c r="A55" s="223" t="s">
        <v>411</v>
      </c>
      <c r="B55" s="118"/>
      <c r="C55" s="118"/>
      <c r="D55" s="118"/>
      <c r="E55" s="118">
        <v>0</v>
      </c>
      <c r="F55" s="118"/>
      <c r="G55" s="118"/>
      <c r="H55" s="118">
        <v>0</v>
      </c>
      <c r="I55" s="118"/>
      <c r="J55" s="118"/>
      <c r="K55" s="118"/>
      <c r="L55" s="118"/>
      <c r="M55" s="118"/>
      <c r="N55" s="118"/>
    </row>
    <row r="56" spans="1:14" s="3" customFormat="1" x14ac:dyDescent="0.3">
      <c r="A56" s="223" t="s">
        <v>412</v>
      </c>
      <c r="B56" s="118"/>
      <c r="C56" s="118"/>
      <c r="D56" s="118"/>
      <c r="E56" s="118">
        <v>0</v>
      </c>
      <c r="F56" s="118"/>
      <c r="G56" s="118"/>
      <c r="H56" s="118">
        <v>0</v>
      </c>
      <c r="I56" s="118"/>
      <c r="J56" s="118"/>
      <c r="K56" s="118"/>
      <c r="L56" s="118"/>
      <c r="M56" s="118"/>
      <c r="N56" s="118"/>
    </row>
    <row r="57" spans="1:14" s="3" customFormat="1" x14ac:dyDescent="0.3">
      <c r="A57" s="223" t="s">
        <v>413</v>
      </c>
      <c r="B57" s="118"/>
      <c r="C57" s="118"/>
      <c r="D57" s="118"/>
      <c r="E57" s="118">
        <v>0</v>
      </c>
      <c r="F57" s="118"/>
      <c r="G57" s="118"/>
      <c r="H57" s="118">
        <v>0</v>
      </c>
      <c r="I57" s="118"/>
      <c r="J57" s="118"/>
      <c r="K57" s="118"/>
      <c r="L57" s="118"/>
      <c r="M57" s="118"/>
      <c r="N57" s="118"/>
    </row>
    <row r="58" spans="1:14" s="3" customFormat="1" x14ac:dyDescent="0.3">
      <c r="A58" s="223" t="s">
        <v>414</v>
      </c>
      <c r="B58" s="118"/>
      <c r="C58" s="118"/>
      <c r="D58" s="118"/>
      <c r="E58" s="118">
        <v>0</v>
      </c>
      <c r="F58" s="118"/>
      <c r="G58" s="118"/>
      <c r="H58" s="118">
        <v>0</v>
      </c>
      <c r="I58" s="118"/>
      <c r="J58" s="118"/>
      <c r="K58" s="118"/>
      <c r="L58" s="118"/>
      <c r="M58" s="118"/>
      <c r="N58" s="118"/>
    </row>
    <row r="59" spans="1:14" s="3" customFormat="1" x14ac:dyDescent="0.3">
      <c r="A59" s="223" t="s">
        <v>415</v>
      </c>
      <c r="B59" s="118"/>
      <c r="C59" s="118"/>
      <c r="D59" s="118"/>
      <c r="E59" s="118">
        <v>0</v>
      </c>
      <c r="F59" s="118"/>
      <c r="G59" s="118"/>
      <c r="H59" s="118">
        <v>0</v>
      </c>
      <c r="I59" s="118"/>
      <c r="J59" s="118"/>
      <c r="K59" s="118"/>
      <c r="L59" s="118"/>
      <c r="M59" s="118"/>
      <c r="N59" s="118"/>
    </row>
    <row r="60" spans="1:14" s="3" customFormat="1" x14ac:dyDescent="0.3">
      <c r="A60" s="296" t="s">
        <v>802</v>
      </c>
      <c r="B60" s="118"/>
      <c r="C60" s="118"/>
      <c r="D60" s="118"/>
      <c r="E60" s="118">
        <v>2000</v>
      </c>
      <c r="F60" s="118"/>
      <c r="G60" s="118"/>
      <c r="H60" s="118">
        <v>2000</v>
      </c>
      <c r="I60" s="118"/>
      <c r="J60" s="118"/>
      <c r="K60" s="118"/>
      <c r="L60" s="118"/>
      <c r="M60" s="118"/>
      <c r="N60" s="118"/>
    </row>
    <row r="61" spans="1:14" s="3" customFormat="1" x14ac:dyDescent="0.3">
      <c r="A61" s="223" t="s">
        <v>416</v>
      </c>
      <c r="B61" s="118"/>
      <c r="C61" s="118"/>
      <c r="D61" s="118"/>
      <c r="E61" s="118">
        <v>0</v>
      </c>
      <c r="F61" s="118"/>
      <c r="G61" s="118"/>
      <c r="H61" s="118">
        <v>0</v>
      </c>
      <c r="I61" s="118"/>
      <c r="J61" s="118"/>
      <c r="K61" s="118"/>
      <c r="L61" s="118"/>
      <c r="M61" s="118"/>
      <c r="N61" s="118"/>
    </row>
    <row r="62" spans="1:14" s="187" customFormat="1" ht="15.6" outlineLevel="1" x14ac:dyDescent="0.3">
      <c r="A62" s="224" t="s">
        <v>751</v>
      </c>
      <c r="B62" s="186">
        <f>+SUM(B63:B66)</f>
        <v>0</v>
      </c>
      <c r="C62" s="186">
        <f t="shared" ref="C62:K62" si="20">+SUM(C63:C66)</f>
        <v>0</v>
      </c>
      <c r="D62" s="186">
        <f t="shared" si="20"/>
        <v>0</v>
      </c>
      <c r="E62" s="186">
        <f t="shared" si="20"/>
        <v>995.37258073830901</v>
      </c>
      <c r="F62" s="186">
        <f t="shared" si="20"/>
        <v>0</v>
      </c>
      <c r="G62" s="186">
        <f t="shared" si="20"/>
        <v>0</v>
      </c>
      <c r="H62" s="186">
        <f t="shared" si="20"/>
        <v>2768.1093491298925</v>
      </c>
      <c r="I62" s="186">
        <f t="shared" si="20"/>
        <v>0</v>
      </c>
      <c r="J62" s="186">
        <f t="shared" si="20"/>
        <v>0</v>
      </c>
      <c r="K62" s="186">
        <f t="shared" si="20"/>
        <v>0</v>
      </c>
      <c r="L62" s="186">
        <f t="shared" ref="L62:N62" si="21">+SUM(L63:L66)</f>
        <v>0</v>
      </c>
      <c r="M62" s="186">
        <f t="shared" si="21"/>
        <v>0</v>
      </c>
      <c r="N62" s="186">
        <f t="shared" si="21"/>
        <v>0</v>
      </c>
    </row>
    <row r="63" spans="1:14" s="3" customFormat="1" x14ac:dyDescent="0.3">
      <c r="A63" s="223" t="s">
        <v>417</v>
      </c>
      <c r="B63" s="118"/>
      <c r="C63" s="118"/>
      <c r="D63" s="118"/>
      <c r="E63" s="118">
        <f>+'[1]N ESF ULTRAX'!E63*TASAS!$D$3/TASAS!$D$5</f>
        <v>0</v>
      </c>
      <c r="F63" s="118"/>
      <c r="G63" s="118"/>
      <c r="H63" s="118">
        <f>+'[1]N ESF ULTRAX'!H63*TASAS!$G$3/TASAS!$G$5</f>
        <v>0</v>
      </c>
      <c r="I63" s="118"/>
      <c r="J63" s="118"/>
      <c r="K63" s="118"/>
      <c r="L63" s="118"/>
      <c r="M63" s="118"/>
      <c r="N63" s="118"/>
    </row>
    <row r="64" spans="1:14" s="3" customFormat="1" x14ac:dyDescent="0.3">
      <c r="A64" s="223" t="s">
        <v>418</v>
      </c>
      <c r="B64" s="118"/>
      <c r="C64" s="118"/>
      <c r="D64" s="118"/>
      <c r="E64" s="118">
        <f>+'[1]N ESF ULTRAX'!E64*TASAS!$D$3/TASAS!$D$5</f>
        <v>995.37258073830901</v>
      </c>
      <c r="F64" s="118"/>
      <c r="G64" s="118"/>
      <c r="H64" s="118">
        <f>+'[1]N ESF ULTRAX'!H64*TASAS!$G$3/TASAS!$G$5</f>
        <v>2768.1093491298925</v>
      </c>
      <c r="I64" s="118"/>
      <c r="J64" s="118"/>
      <c r="K64" s="118"/>
      <c r="L64" s="118"/>
      <c r="M64" s="118"/>
      <c r="N64" s="118"/>
    </row>
    <row r="65" spans="1:14" s="3" customFormat="1" x14ac:dyDescent="0.3">
      <c r="A65" s="223" t="s">
        <v>419</v>
      </c>
      <c r="B65" s="118"/>
      <c r="C65" s="118"/>
      <c r="D65" s="118"/>
      <c r="E65" s="118">
        <f>+'[1]N ESF ULTRAX'!E65*TASAS!$D$3/TASAS!$D$5</f>
        <v>0</v>
      </c>
      <c r="F65" s="118"/>
      <c r="G65" s="118"/>
      <c r="H65" s="118">
        <f>+'[1]N ESF ULTRAX'!H65*TASAS!$G$3/TASAS!$G$5</f>
        <v>0</v>
      </c>
      <c r="I65" s="118"/>
      <c r="J65" s="118"/>
      <c r="K65" s="118"/>
      <c r="L65" s="118"/>
      <c r="M65" s="118"/>
      <c r="N65" s="118"/>
    </row>
    <row r="66" spans="1:14" s="3" customFormat="1" x14ac:dyDescent="0.3">
      <c r="A66" s="223" t="s">
        <v>420</v>
      </c>
      <c r="B66" s="118"/>
      <c r="C66" s="118"/>
      <c r="D66" s="118"/>
      <c r="E66" s="118">
        <f>+'[1]N ESF ULTRAX'!E66*TASAS!$D$3/TASAS!$D$5</f>
        <v>0</v>
      </c>
      <c r="F66" s="118"/>
      <c r="G66" s="118"/>
      <c r="H66" s="118">
        <f>+'[1]N ESF ULTRAX'!H66*TASAS!$G$3/TASAS!$G$5</f>
        <v>0</v>
      </c>
      <c r="I66" s="118"/>
      <c r="J66" s="118"/>
      <c r="K66" s="118"/>
      <c r="L66" s="118"/>
      <c r="M66" s="118"/>
      <c r="N66" s="118"/>
    </row>
    <row r="67" spans="1:14" s="187" customFormat="1" ht="15.6" outlineLevel="1" x14ac:dyDescent="0.3">
      <c r="A67" s="224" t="s">
        <v>747</v>
      </c>
      <c r="B67" s="186">
        <f>+SUM(B68:B71)</f>
        <v>0</v>
      </c>
      <c r="C67" s="186">
        <f t="shared" ref="C67:K67" si="22">+SUM(C68:C71)</f>
        <v>0</v>
      </c>
      <c r="D67" s="186">
        <f t="shared" si="22"/>
        <v>0</v>
      </c>
      <c r="E67" s="186">
        <f t="shared" si="22"/>
        <v>0</v>
      </c>
      <c r="F67" s="186">
        <f t="shared" si="22"/>
        <v>0</v>
      </c>
      <c r="G67" s="186">
        <f t="shared" si="22"/>
        <v>0</v>
      </c>
      <c r="H67" s="186">
        <v>0</v>
      </c>
      <c r="I67" s="186">
        <f t="shared" si="22"/>
        <v>0</v>
      </c>
      <c r="J67" s="186">
        <f t="shared" si="22"/>
        <v>0</v>
      </c>
      <c r="K67" s="186">
        <f t="shared" si="22"/>
        <v>0</v>
      </c>
      <c r="L67" s="186">
        <f t="shared" ref="L67:N67" si="23">+SUM(L68:L71)</f>
        <v>0</v>
      </c>
      <c r="M67" s="186">
        <f t="shared" si="23"/>
        <v>0</v>
      </c>
      <c r="N67" s="186">
        <f t="shared" si="23"/>
        <v>0</v>
      </c>
    </row>
    <row r="68" spans="1:14" s="3" customFormat="1" x14ac:dyDescent="0.3">
      <c r="A68" s="222" t="s">
        <v>421</v>
      </c>
      <c r="B68" s="118"/>
      <c r="C68" s="118"/>
      <c r="D68" s="118"/>
      <c r="E68" s="118">
        <v>0</v>
      </c>
      <c r="F68" s="118"/>
      <c r="G68" s="118"/>
      <c r="H68" s="118">
        <v>0</v>
      </c>
      <c r="I68" s="118"/>
      <c r="J68" s="118"/>
      <c r="K68" s="118"/>
      <c r="L68" s="118"/>
      <c r="M68" s="118"/>
      <c r="N68" s="118"/>
    </row>
    <row r="69" spans="1:14" s="3" customFormat="1" x14ac:dyDescent="0.3">
      <c r="A69" s="222" t="s">
        <v>422</v>
      </c>
      <c r="B69" s="118"/>
      <c r="C69" s="118"/>
      <c r="D69" s="118"/>
      <c r="E69" s="118">
        <v>0</v>
      </c>
      <c r="F69" s="118"/>
      <c r="G69" s="118"/>
      <c r="H69" s="118">
        <v>0</v>
      </c>
      <c r="I69" s="118"/>
      <c r="J69" s="118"/>
      <c r="K69" s="118"/>
      <c r="L69" s="118"/>
      <c r="M69" s="118"/>
      <c r="N69" s="118"/>
    </row>
    <row r="70" spans="1:14" s="3" customFormat="1" x14ac:dyDescent="0.3">
      <c r="A70" s="222" t="s">
        <v>423</v>
      </c>
      <c r="B70" s="118"/>
      <c r="C70" s="118"/>
      <c r="D70" s="118"/>
      <c r="E70" s="118">
        <v>0</v>
      </c>
      <c r="F70" s="118"/>
      <c r="G70" s="118"/>
      <c r="H70" s="118">
        <v>0</v>
      </c>
      <c r="I70" s="118"/>
      <c r="J70" s="118"/>
      <c r="K70" s="118"/>
      <c r="L70" s="118"/>
      <c r="M70" s="118"/>
      <c r="N70" s="118"/>
    </row>
    <row r="71" spans="1:14" s="3" customFormat="1" x14ac:dyDescent="0.3">
      <c r="A71" s="222" t="s">
        <v>424</v>
      </c>
      <c r="B71" s="118"/>
      <c r="C71" s="118"/>
      <c r="D71" s="118"/>
      <c r="E71" s="118">
        <v>0</v>
      </c>
      <c r="F71" s="118"/>
      <c r="G71" s="118"/>
      <c r="H71" s="118">
        <v>0</v>
      </c>
      <c r="I71" s="118"/>
      <c r="J71" s="118"/>
      <c r="K71" s="118"/>
      <c r="L71" s="118"/>
      <c r="M71" s="118"/>
      <c r="N71" s="118"/>
    </row>
    <row r="72" spans="1:14" s="3" customFormat="1" ht="18" x14ac:dyDescent="0.3">
      <c r="A72" s="200" t="s">
        <v>130</v>
      </c>
      <c r="B72" s="184">
        <f>+B73+B86+B92+B98+B102</f>
        <v>0</v>
      </c>
      <c r="C72" s="184">
        <f t="shared" ref="C72:K72" si="24">+C73+C86+C92+C98+C102</f>
        <v>0</v>
      </c>
      <c r="D72" s="184">
        <f t="shared" si="24"/>
        <v>0</v>
      </c>
      <c r="E72" s="184">
        <f t="shared" ref="E72:G72" si="25">+E73+E86+E92+E98+E102</f>
        <v>115040.24</v>
      </c>
      <c r="F72" s="184">
        <f t="shared" si="25"/>
        <v>0</v>
      </c>
      <c r="G72" s="184">
        <f t="shared" si="25"/>
        <v>0</v>
      </c>
      <c r="H72" s="184">
        <v>143935.71</v>
      </c>
      <c r="I72" s="184">
        <f t="shared" si="24"/>
        <v>0</v>
      </c>
      <c r="J72" s="184">
        <f t="shared" si="24"/>
        <v>0</v>
      </c>
      <c r="K72" s="184">
        <f t="shared" si="24"/>
        <v>0</v>
      </c>
      <c r="L72" s="184">
        <f t="shared" ref="L72:N72" si="26">+L73+L86+L92+L98+L102</f>
        <v>0</v>
      </c>
      <c r="M72" s="184">
        <f t="shared" si="26"/>
        <v>0</v>
      </c>
      <c r="N72" s="184">
        <f t="shared" si="26"/>
        <v>0</v>
      </c>
    </row>
    <row r="73" spans="1:14" s="187" customFormat="1" ht="15.6" outlineLevel="1" x14ac:dyDescent="0.3">
      <c r="A73" s="224" t="s">
        <v>425</v>
      </c>
      <c r="B73" s="186">
        <f>+SUM(B74:B85)</f>
        <v>0</v>
      </c>
      <c r="C73" s="186">
        <f t="shared" ref="C73:K73" si="27">+SUM(C74:C85)</f>
        <v>0</v>
      </c>
      <c r="D73" s="186">
        <f t="shared" si="27"/>
        <v>0</v>
      </c>
      <c r="E73" s="186">
        <f t="shared" ref="E73:G73" si="28">+SUM(E74:E85)</f>
        <v>107521.28</v>
      </c>
      <c r="F73" s="186">
        <f t="shared" si="28"/>
        <v>0</v>
      </c>
      <c r="G73" s="186">
        <f t="shared" si="28"/>
        <v>0</v>
      </c>
      <c r="H73" s="186">
        <v>132552.95999999999</v>
      </c>
      <c r="I73" s="186">
        <f t="shared" si="27"/>
        <v>0</v>
      </c>
      <c r="J73" s="186">
        <f t="shared" si="27"/>
        <v>0</v>
      </c>
      <c r="K73" s="186">
        <f t="shared" si="27"/>
        <v>0</v>
      </c>
      <c r="L73" s="186">
        <f t="shared" ref="L73:N73" si="29">+SUM(L74:L85)</f>
        <v>0</v>
      </c>
      <c r="M73" s="186">
        <f t="shared" si="29"/>
        <v>0</v>
      </c>
      <c r="N73" s="186">
        <f t="shared" si="29"/>
        <v>0</v>
      </c>
    </row>
    <row r="74" spans="1:14" s="3" customFormat="1" x14ac:dyDescent="0.3">
      <c r="A74" s="223" t="s">
        <v>425</v>
      </c>
      <c r="B74" s="118"/>
      <c r="C74" s="118"/>
      <c r="D74" s="118"/>
      <c r="E74" s="118">
        <v>107521.28</v>
      </c>
      <c r="F74" s="118"/>
      <c r="G74" s="118"/>
      <c r="H74" s="118">
        <v>132552.95999999999</v>
      </c>
      <c r="I74" s="118"/>
      <c r="J74" s="118"/>
      <c r="K74" s="118"/>
      <c r="L74" s="118"/>
      <c r="M74" s="118"/>
      <c r="N74" s="118"/>
    </row>
    <row r="75" spans="1:14" s="3" customFormat="1" x14ac:dyDescent="0.3">
      <c r="A75" s="223" t="s">
        <v>426</v>
      </c>
      <c r="B75" s="118"/>
      <c r="C75" s="118"/>
      <c r="D75" s="118"/>
      <c r="E75" s="118">
        <v>0</v>
      </c>
      <c r="F75" s="118"/>
      <c r="G75" s="118"/>
      <c r="H75" s="118">
        <v>0</v>
      </c>
      <c r="I75" s="118"/>
      <c r="J75" s="118"/>
      <c r="K75" s="118"/>
      <c r="L75" s="118"/>
      <c r="M75" s="118"/>
      <c r="N75" s="118"/>
    </row>
    <row r="76" spans="1:14" s="3" customFormat="1" x14ac:dyDescent="0.3">
      <c r="A76" s="223" t="s">
        <v>427</v>
      </c>
      <c r="B76" s="118"/>
      <c r="C76" s="118"/>
      <c r="D76" s="118"/>
      <c r="E76" s="118">
        <v>0</v>
      </c>
      <c r="F76" s="118"/>
      <c r="G76" s="118"/>
      <c r="H76" s="118">
        <v>0</v>
      </c>
      <c r="I76" s="118"/>
      <c r="J76" s="118"/>
      <c r="K76" s="118"/>
      <c r="L76" s="118"/>
      <c r="M76" s="118"/>
      <c r="N76" s="118"/>
    </row>
    <row r="77" spans="1:14" s="3" customFormat="1" x14ac:dyDescent="0.3">
      <c r="A77" s="223" t="s">
        <v>428</v>
      </c>
      <c r="B77" s="118"/>
      <c r="C77" s="118"/>
      <c r="D77" s="118"/>
      <c r="E77" s="118">
        <v>0</v>
      </c>
      <c r="F77" s="118"/>
      <c r="G77" s="118"/>
      <c r="H77" s="118">
        <v>0</v>
      </c>
      <c r="I77" s="118"/>
      <c r="J77" s="118"/>
      <c r="K77" s="118"/>
      <c r="L77" s="118"/>
      <c r="M77" s="118"/>
      <c r="N77" s="118"/>
    </row>
    <row r="78" spans="1:14" s="3" customFormat="1" x14ac:dyDescent="0.3">
      <c r="A78" s="223" t="s">
        <v>429</v>
      </c>
      <c r="B78" s="118"/>
      <c r="C78" s="118"/>
      <c r="D78" s="118"/>
      <c r="E78" s="118">
        <v>0</v>
      </c>
      <c r="F78" s="118"/>
      <c r="G78" s="118"/>
      <c r="H78" s="118">
        <v>0</v>
      </c>
      <c r="I78" s="118"/>
      <c r="J78" s="118"/>
      <c r="K78" s="118"/>
      <c r="L78" s="118"/>
      <c r="M78" s="118"/>
      <c r="N78" s="118"/>
    </row>
    <row r="79" spans="1:14" s="3" customFormat="1" x14ac:dyDescent="0.3">
      <c r="A79" s="223" t="s">
        <v>430</v>
      </c>
      <c r="B79" s="118"/>
      <c r="C79" s="118"/>
      <c r="D79" s="118"/>
      <c r="E79" s="118">
        <v>0</v>
      </c>
      <c r="F79" s="118"/>
      <c r="G79" s="118"/>
      <c r="H79" s="118">
        <v>0</v>
      </c>
      <c r="I79" s="118"/>
      <c r="J79" s="118"/>
      <c r="K79" s="118"/>
      <c r="L79" s="118"/>
      <c r="M79" s="118"/>
      <c r="N79" s="118"/>
    </row>
    <row r="80" spans="1:14" s="3" customFormat="1" x14ac:dyDescent="0.3">
      <c r="A80" s="223" t="s">
        <v>431</v>
      </c>
      <c r="B80" s="118"/>
      <c r="C80" s="118"/>
      <c r="D80" s="118"/>
      <c r="E80" s="118">
        <v>0</v>
      </c>
      <c r="F80" s="118"/>
      <c r="G80" s="118"/>
      <c r="H80" s="118">
        <v>0</v>
      </c>
      <c r="I80" s="118"/>
      <c r="J80" s="118"/>
      <c r="K80" s="118"/>
      <c r="L80" s="118"/>
      <c r="M80" s="118"/>
      <c r="N80" s="118"/>
    </row>
    <row r="81" spans="1:14" s="3" customFormat="1" x14ac:dyDescent="0.3">
      <c r="A81" s="223" t="s">
        <v>432</v>
      </c>
      <c r="B81" s="118"/>
      <c r="C81" s="118"/>
      <c r="D81" s="118"/>
      <c r="E81" s="118">
        <v>0</v>
      </c>
      <c r="F81" s="118"/>
      <c r="G81" s="118"/>
      <c r="H81" s="118">
        <v>0</v>
      </c>
      <c r="I81" s="118"/>
      <c r="J81" s="118"/>
      <c r="K81" s="118"/>
      <c r="L81" s="118"/>
      <c r="M81" s="118"/>
      <c r="N81" s="118"/>
    </row>
    <row r="82" spans="1:14" s="3" customFormat="1" x14ac:dyDescent="0.3">
      <c r="A82" s="223" t="s">
        <v>433</v>
      </c>
      <c r="B82" s="118"/>
      <c r="C82" s="118"/>
      <c r="D82" s="118"/>
      <c r="E82" s="118">
        <v>0</v>
      </c>
      <c r="F82" s="118"/>
      <c r="G82" s="118"/>
      <c r="H82" s="118">
        <v>0</v>
      </c>
      <c r="I82" s="118"/>
      <c r="J82" s="118"/>
      <c r="K82" s="118"/>
      <c r="L82" s="118"/>
      <c r="M82" s="118"/>
      <c r="N82" s="118"/>
    </row>
    <row r="83" spans="1:14" s="3" customFormat="1" x14ac:dyDescent="0.3">
      <c r="A83" s="223" t="s">
        <v>434</v>
      </c>
      <c r="B83" s="118"/>
      <c r="C83" s="118"/>
      <c r="D83" s="118"/>
      <c r="E83" s="118">
        <v>0</v>
      </c>
      <c r="F83" s="118"/>
      <c r="G83" s="118"/>
      <c r="H83" s="118">
        <v>0</v>
      </c>
      <c r="I83" s="118"/>
      <c r="J83" s="118"/>
      <c r="K83" s="118"/>
      <c r="L83" s="118"/>
      <c r="M83" s="118"/>
      <c r="N83" s="118"/>
    </row>
    <row r="84" spans="1:14" s="3" customFormat="1" x14ac:dyDescent="0.3">
      <c r="A84" s="223" t="s">
        <v>435</v>
      </c>
      <c r="B84" s="118"/>
      <c r="C84" s="118"/>
      <c r="D84" s="118"/>
      <c r="E84" s="118">
        <v>0</v>
      </c>
      <c r="F84" s="118"/>
      <c r="G84" s="118"/>
      <c r="H84" s="118">
        <v>0</v>
      </c>
      <c r="I84" s="118"/>
      <c r="J84" s="118"/>
      <c r="K84" s="118"/>
      <c r="L84" s="118"/>
      <c r="M84" s="118"/>
      <c r="N84" s="118"/>
    </row>
    <row r="85" spans="1:14" s="3" customFormat="1" x14ac:dyDescent="0.3">
      <c r="A85" s="223" t="s">
        <v>436</v>
      </c>
      <c r="B85" s="118"/>
      <c r="C85" s="118"/>
      <c r="D85" s="118"/>
      <c r="E85" s="118">
        <v>0</v>
      </c>
      <c r="F85" s="118"/>
      <c r="G85" s="118"/>
      <c r="H85" s="118">
        <v>0</v>
      </c>
      <c r="I85" s="118"/>
      <c r="J85" s="118"/>
      <c r="K85" s="118"/>
      <c r="L85" s="118"/>
      <c r="M85" s="118"/>
      <c r="N85" s="118"/>
    </row>
    <row r="86" spans="1:14" s="187" customFormat="1" ht="15.6" outlineLevel="1" x14ac:dyDescent="0.3">
      <c r="A86" s="224" t="s">
        <v>438</v>
      </c>
      <c r="B86" s="186">
        <f>+SUM(B87:B91)</f>
        <v>0</v>
      </c>
      <c r="C86" s="186">
        <f t="shared" ref="C86:K86" si="30">+SUM(C87:C91)</f>
        <v>0</v>
      </c>
      <c r="D86" s="186">
        <f t="shared" si="30"/>
        <v>0</v>
      </c>
      <c r="E86" s="186">
        <f t="shared" si="30"/>
        <v>3441.8</v>
      </c>
      <c r="F86" s="186">
        <f t="shared" si="30"/>
        <v>0</v>
      </c>
      <c r="G86" s="186">
        <f t="shared" si="30"/>
        <v>0</v>
      </c>
      <c r="H86" s="186">
        <v>5227.83</v>
      </c>
      <c r="I86" s="186">
        <f t="shared" si="30"/>
        <v>0</v>
      </c>
      <c r="J86" s="186">
        <f t="shared" si="30"/>
        <v>0</v>
      </c>
      <c r="K86" s="186">
        <f t="shared" si="30"/>
        <v>0</v>
      </c>
      <c r="L86" s="186">
        <f t="shared" ref="L86:N86" si="31">+SUM(L87:L91)</f>
        <v>0</v>
      </c>
      <c r="M86" s="186">
        <f t="shared" si="31"/>
        <v>0</v>
      </c>
      <c r="N86" s="186">
        <f t="shared" si="31"/>
        <v>0</v>
      </c>
    </row>
    <row r="87" spans="1:14" s="3" customFormat="1" x14ac:dyDescent="0.3">
      <c r="A87" s="222" t="s">
        <v>439</v>
      </c>
      <c r="B87" s="118"/>
      <c r="C87" s="118"/>
      <c r="D87" s="118"/>
      <c r="E87" s="118">
        <v>3441.8</v>
      </c>
      <c r="F87" s="118"/>
      <c r="G87" s="118"/>
      <c r="H87" s="118">
        <v>5227.83</v>
      </c>
      <c r="I87" s="118"/>
      <c r="J87" s="118"/>
      <c r="K87" s="118"/>
      <c r="L87" s="118"/>
      <c r="M87" s="118"/>
      <c r="N87" s="118"/>
    </row>
    <row r="88" spans="1:14" s="3" customFormat="1" x14ac:dyDescent="0.3">
      <c r="A88" s="222" t="s">
        <v>769</v>
      </c>
      <c r="B88" s="118"/>
      <c r="C88" s="118"/>
      <c r="D88" s="118"/>
      <c r="E88" s="118">
        <v>0</v>
      </c>
      <c r="F88" s="118"/>
      <c r="G88" s="118"/>
      <c r="H88" s="118">
        <v>0</v>
      </c>
      <c r="I88" s="118"/>
      <c r="J88" s="118"/>
      <c r="K88" s="118"/>
      <c r="L88" s="118"/>
      <c r="M88" s="118"/>
      <c r="N88" s="118"/>
    </row>
    <row r="89" spans="1:14" s="3" customFormat="1" x14ac:dyDescent="0.3">
      <c r="A89" s="222" t="s">
        <v>806</v>
      </c>
      <c r="B89" s="118"/>
      <c r="C89" s="118"/>
      <c r="D89" s="118"/>
      <c r="E89" s="118">
        <v>0</v>
      </c>
      <c r="F89" s="118"/>
      <c r="G89" s="118"/>
      <c r="H89" s="118">
        <v>0</v>
      </c>
      <c r="I89" s="118"/>
      <c r="J89" s="118"/>
      <c r="K89" s="118"/>
      <c r="L89" s="118"/>
      <c r="M89" s="118"/>
      <c r="N89" s="118"/>
    </row>
    <row r="90" spans="1:14" s="3" customFormat="1" x14ac:dyDescent="0.3">
      <c r="A90" s="222" t="s">
        <v>440</v>
      </c>
      <c r="B90" s="118"/>
      <c r="C90" s="118"/>
      <c r="D90" s="118"/>
      <c r="E90" s="118">
        <v>0</v>
      </c>
      <c r="F90" s="118"/>
      <c r="G90" s="118"/>
      <c r="H90" s="118">
        <v>0</v>
      </c>
      <c r="I90" s="118"/>
      <c r="J90" s="118"/>
      <c r="K90" s="118"/>
      <c r="L90" s="118"/>
      <c r="M90" s="118"/>
      <c r="N90" s="118"/>
    </row>
    <row r="91" spans="1:14" s="3" customFormat="1" x14ac:dyDescent="0.3">
      <c r="A91" s="222" t="s">
        <v>441</v>
      </c>
      <c r="B91" s="118"/>
      <c r="C91" s="118"/>
      <c r="D91" s="118"/>
      <c r="E91" s="118">
        <v>0</v>
      </c>
      <c r="F91" s="118"/>
      <c r="G91" s="118"/>
      <c r="H91" s="118">
        <v>0</v>
      </c>
      <c r="I91" s="118"/>
      <c r="J91" s="118"/>
      <c r="K91" s="118"/>
      <c r="L91" s="118"/>
      <c r="M91" s="118"/>
      <c r="N91" s="118"/>
    </row>
    <row r="92" spans="1:14" s="187" customFormat="1" ht="15.6" outlineLevel="1" x14ac:dyDescent="0.3">
      <c r="A92" s="224" t="s">
        <v>442</v>
      </c>
      <c r="B92" s="186">
        <f>+SUM(B93:B97)</f>
        <v>0</v>
      </c>
      <c r="C92" s="186">
        <f t="shared" ref="C92:K92" si="32">+SUM(C93:C97)</f>
        <v>0</v>
      </c>
      <c r="D92" s="186">
        <f t="shared" si="32"/>
        <v>0</v>
      </c>
      <c r="E92" s="186">
        <f t="shared" si="32"/>
        <v>0</v>
      </c>
      <c r="F92" s="186">
        <f t="shared" si="32"/>
        <v>0</v>
      </c>
      <c r="G92" s="186">
        <f t="shared" si="32"/>
        <v>0</v>
      </c>
      <c r="H92" s="186">
        <v>0</v>
      </c>
      <c r="I92" s="186">
        <f t="shared" si="32"/>
        <v>0</v>
      </c>
      <c r="J92" s="186">
        <f t="shared" si="32"/>
        <v>0</v>
      </c>
      <c r="K92" s="186">
        <f t="shared" si="32"/>
        <v>0</v>
      </c>
      <c r="L92" s="186">
        <f t="shared" ref="L92:N92" si="33">+SUM(L93:L97)</f>
        <v>0</v>
      </c>
      <c r="M92" s="186">
        <f t="shared" si="33"/>
        <v>0</v>
      </c>
      <c r="N92" s="186">
        <f t="shared" si="33"/>
        <v>0</v>
      </c>
    </row>
    <row r="93" spans="1:14" s="3" customFormat="1" x14ac:dyDescent="0.3">
      <c r="A93" s="222" t="s">
        <v>443</v>
      </c>
      <c r="B93" s="118"/>
      <c r="C93" s="118"/>
      <c r="D93" s="118"/>
      <c r="E93" s="118">
        <v>0</v>
      </c>
      <c r="F93" s="118"/>
      <c r="G93" s="118"/>
      <c r="H93" s="118">
        <v>0</v>
      </c>
      <c r="I93" s="118"/>
      <c r="J93" s="118"/>
      <c r="K93" s="118"/>
      <c r="L93" s="118"/>
      <c r="M93" s="118"/>
      <c r="N93" s="118"/>
    </row>
    <row r="94" spans="1:14" x14ac:dyDescent="0.3">
      <c r="A94" s="225" t="s">
        <v>444</v>
      </c>
      <c r="E94" s="130">
        <v>0</v>
      </c>
      <c r="H94" s="130">
        <v>0</v>
      </c>
    </row>
    <row r="95" spans="1:14" x14ac:dyDescent="0.3">
      <c r="A95" s="225" t="s">
        <v>445</v>
      </c>
      <c r="E95" s="130">
        <v>0</v>
      </c>
      <c r="H95" s="130">
        <v>0</v>
      </c>
    </row>
    <row r="96" spans="1:14" x14ac:dyDescent="0.3">
      <c r="A96" s="225" t="s">
        <v>446</v>
      </c>
      <c r="E96" s="130">
        <v>0</v>
      </c>
      <c r="H96" s="130">
        <v>0</v>
      </c>
    </row>
    <row r="97" spans="1:14" x14ac:dyDescent="0.3">
      <c r="A97" s="225" t="s">
        <v>447</v>
      </c>
      <c r="E97" s="130">
        <v>0</v>
      </c>
      <c r="H97" s="130">
        <v>0</v>
      </c>
    </row>
    <row r="98" spans="1:14" s="187" customFormat="1" ht="15.6" outlineLevel="1" x14ac:dyDescent="0.3">
      <c r="A98" s="224" t="s">
        <v>448</v>
      </c>
      <c r="B98" s="186">
        <f>+SUM(B99:B101)</f>
        <v>0</v>
      </c>
      <c r="C98" s="186">
        <f t="shared" ref="C98:K98" si="34">+SUM(C99:C101)</f>
        <v>0</v>
      </c>
      <c r="D98" s="186">
        <f t="shared" si="34"/>
        <v>0</v>
      </c>
      <c r="E98" s="186">
        <f t="shared" si="34"/>
        <v>2873.7200000000003</v>
      </c>
      <c r="F98" s="186">
        <f t="shared" si="34"/>
        <v>0</v>
      </c>
      <c r="G98" s="186">
        <f t="shared" si="34"/>
        <v>0</v>
      </c>
      <c r="H98" s="186">
        <v>4199.3899999999994</v>
      </c>
      <c r="I98" s="186">
        <f t="shared" si="34"/>
        <v>0</v>
      </c>
      <c r="J98" s="186">
        <f t="shared" si="34"/>
        <v>0</v>
      </c>
      <c r="K98" s="186">
        <f t="shared" si="34"/>
        <v>0</v>
      </c>
      <c r="L98" s="186">
        <f t="shared" ref="L98:N98" si="35">+SUM(L99:L101)</f>
        <v>0</v>
      </c>
      <c r="M98" s="186">
        <f t="shared" si="35"/>
        <v>0</v>
      </c>
      <c r="N98" s="186">
        <f t="shared" si="35"/>
        <v>0</v>
      </c>
    </row>
    <row r="99" spans="1:14" x14ac:dyDescent="0.3">
      <c r="A99" s="223" t="s">
        <v>449</v>
      </c>
      <c r="E99" s="130">
        <v>1573.95</v>
      </c>
      <c r="H99" s="130">
        <v>2727.83</v>
      </c>
    </row>
    <row r="100" spans="1:14" x14ac:dyDescent="0.3">
      <c r="A100" s="223" t="s">
        <v>450</v>
      </c>
      <c r="E100" s="130">
        <v>1299.77</v>
      </c>
      <c r="H100" s="130">
        <v>1471.56</v>
      </c>
    </row>
    <row r="101" spans="1:14" x14ac:dyDescent="0.3">
      <c r="A101" s="223" t="s">
        <v>451</v>
      </c>
      <c r="E101" s="130">
        <v>0</v>
      </c>
      <c r="H101" s="130">
        <v>0</v>
      </c>
    </row>
    <row r="102" spans="1:14" s="187" customFormat="1" ht="15.6" outlineLevel="1" x14ac:dyDescent="0.3">
      <c r="A102" s="224" t="s">
        <v>452</v>
      </c>
      <c r="B102" s="186">
        <f>+SUM(B103:B108)</f>
        <v>0</v>
      </c>
      <c r="C102" s="186">
        <f t="shared" ref="C102:K102" si="36">+SUM(C103:C108)</f>
        <v>0</v>
      </c>
      <c r="D102" s="186">
        <f t="shared" si="36"/>
        <v>0</v>
      </c>
      <c r="E102" s="186">
        <f t="shared" si="36"/>
        <v>1203.44</v>
      </c>
      <c r="F102" s="186">
        <f t="shared" si="36"/>
        <v>0</v>
      </c>
      <c r="G102" s="186">
        <f t="shared" si="36"/>
        <v>0</v>
      </c>
      <c r="H102" s="186">
        <v>1955.53</v>
      </c>
      <c r="I102" s="186">
        <f t="shared" si="36"/>
        <v>0</v>
      </c>
      <c r="J102" s="186">
        <f t="shared" si="36"/>
        <v>0</v>
      </c>
      <c r="K102" s="186">
        <f t="shared" si="36"/>
        <v>0</v>
      </c>
      <c r="L102" s="186">
        <f t="shared" ref="L102:N102" si="37">+SUM(L103:L108)</f>
        <v>0</v>
      </c>
      <c r="M102" s="186">
        <f t="shared" si="37"/>
        <v>0</v>
      </c>
      <c r="N102" s="186">
        <f t="shared" si="37"/>
        <v>0</v>
      </c>
    </row>
    <row r="103" spans="1:14" x14ac:dyDescent="0.3">
      <c r="A103" s="223" t="s">
        <v>452</v>
      </c>
      <c r="E103" s="130">
        <v>1002.43</v>
      </c>
      <c r="H103" s="130">
        <v>1517.21</v>
      </c>
    </row>
    <row r="104" spans="1:14" x14ac:dyDescent="0.3">
      <c r="A104" s="223" t="s">
        <v>453</v>
      </c>
      <c r="E104" s="130">
        <v>201.01</v>
      </c>
      <c r="H104" s="130">
        <v>438.32</v>
      </c>
    </row>
    <row r="105" spans="1:14" x14ac:dyDescent="0.3">
      <c r="A105" s="223" t="s">
        <v>807</v>
      </c>
      <c r="E105" s="130">
        <v>0</v>
      </c>
      <c r="H105" s="130">
        <v>0</v>
      </c>
    </row>
    <row r="106" spans="1:14" x14ac:dyDescent="0.3">
      <c r="A106" s="223" t="s">
        <v>454</v>
      </c>
      <c r="E106" s="130">
        <v>0</v>
      </c>
      <c r="H106" s="130">
        <v>0</v>
      </c>
    </row>
    <row r="107" spans="1:14" x14ac:dyDescent="0.3">
      <c r="A107" s="223" t="s">
        <v>455</v>
      </c>
      <c r="E107" s="130">
        <v>0</v>
      </c>
      <c r="H107" s="130">
        <v>0</v>
      </c>
    </row>
    <row r="108" spans="1:14" x14ac:dyDescent="0.3">
      <c r="A108" s="223" t="s">
        <v>456</v>
      </c>
      <c r="E108" s="130">
        <v>0</v>
      </c>
      <c r="H108" s="130">
        <v>0</v>
      </c>
    </row>
    <row r="109" spans="1:14" s="3" customFormat="1" ht="18" x14ac:dyDescent="0.3">
      <c r="A109" s="200" t="s">
        <v>131</v>
      </c>
      <c r="B109" s="184">
        <f>+B110+B114</f>
        <v>0</v>
      </c>
      <c r="C109" s="184">
        <f t="shared" ref="C109:K109" si="38">+C110+C114</f>
        <v>0</v>
      </c>
      <c r="D109" s="184">
        <f t="shared" si="38"/>
        <v>0</v>
      </c>
      <c r="E109" s="184">
        <f t="shared" ref="E109:G109" si="39">+E110+E114</f>
        <v>-961</v>
      </c>
      <c r="F109" s="184">
        <f t="shared" si="39"/>
        <v>0</v>
      </c>
      <c r="G109" s="184">
        <f t="shared" si="39"/>
        <v>0</v>
      </c>
      <c r="H109" s="184">
        <v>0</v>
      </c>
      <c r="I109" s="184">
        <f t="shared" si="38"/>
        <v>0</v>
      </c>
      <c r="J109" s="184">
        <f t="shared" si="38"/>
        <v>0</v>
      </c>
      <c r="K109" s="184">
        <f t="shared" si="38"/>
        <v>0</v>
      </c>
      <c r="L109" s="184">
        <f t="shared" ref="L109:N109" si="40">+L110+L114</f>
        <v>0</v>
      </c>
      <c r="M109" s="184">
        <f t="shared" si="40"/>
        <v>0</v>
      </c>
      <c r="N109" s="184">
        <f t="shared" si="40"/>
        <v>0</v>
      </c>
    </row>
    <row r="110" spans="1:14" s="187" customFormat="1" ht="15.6" outlineLevel="1" x14ac:dyDescent="0.3">
      <c r="A110" s="224" t="s">
        <v>457</v>
      </c>
      <c r="B110" s="186">
        <f>+SUM(B111:B113)</f>
        <v>0</v>
      </c>
      <c r="C110" s="186">
        <f t="shared" ref="C110:K110" si="41">+SUM(C111:C113)</f>
        <v>0</v>
      </c>
      <c r="D110" s="186">
        <f t="shared" si="41"/>
        <v>0</v>
      </c>
      <c r="E110" s="186">
        <f t="shared" ref="E110:G110" si="42">+SUM(E111:E113)</f>
        <v>-961</v>
      </c>
      <c r="F110" s="186">
        <f t="shared" si="42"/>
        <v>0</v>
      </c>
      <c r="G110" s="186">
        <f t="shared" si="42"/>
        <v>0</v>
      </c>
      <c r="H110" s="186">
        <v>0</v>
      </c>
      <c r="I110" s="186">
        <f t="shared" si="41"/>
        <v>0</v>
      </c>
      <c r="J110" s="186">
        <f t="shared" si="41"/>
        <v>0</v>
      </c>
      <c r="K110" s="186">
        <f t="shared" si="41"/>
        <v>0</v>
      </c>
      <c r="L110" s="186">
        <f t="shared" ref="L110:N110" si="43">+SUM(L111:L113)</f>
        <v>0</v>
      </c>
      <c r="M110" s="186">
        <f t="shared" si="43"/>
        <v>0</v>
      </c>
      <c r="N110" s="186">
        <f t="shared" si="43"/>
        <v>0</v>
      </c>
    </row>
    <row r="111" spans="1:14" x14ac:dyDescent="0.3">
      <c r="A111" s="225" t="s">
        <v>458</v>
      </c>
      <c r="E111" s="130">
        <v>0</v>
      </c>
      <c r="H111" s="130">
        <v>0</v>
      </c>
    </row>
    <row r="112" spans="1:14" x14ac:dyDescent="0.3">
      <c r="A112" s="225" t="s">
        <v>132</v>
      </c>
      <c r="E112" s="130">
        <v>0</v>
      </c>
      <c r="H112" s="130">
        <v>0</v>
      </c>
    </row>
    <row r="113" spans="1:14" x14ac:dyDescent="0.3">
      <c r="A113" s="225" t="s">
        <v>459</v>
      </c>
      <c r="E113" s="130">
        <v>-961</v>
      </c>
      <c r="H113" s="130">
        <v>0</v>
      </c>
    </row>
    <row r="114" spans="1:14" s="187" customFormat="1" ht="15.6" outlineLevel="1" x14ac:dyDescent="0.3">
      <c r="A114" s="224" t="s">
        <v>460</v>
      </c>
      <c r="B114" s="186">
        <f>+SUM(B115:B117)</f>
        <v>0</v>
      </c>
      <c r="C114" s="186">
        <f t="shared" ref="C114:K114" si="44">+SUM(C115:C117)</f>
        <v>0</v>
      </c>
      <c r="D114" s="186">
        <f t="shared" si="44"/>
        <v>0</v>
      </c>
      <c r="E114" s="186">
        <f t="shared" si="44"/>
        <v>0</v>
      </c>
      <c r="F114" s="186">
        <f t="shared" si="44"/>
        <v>0</v>
      </c>
      <c r="G114" s="186">
        <f t="shared" si="44"/>
        <v>0</v>
      </c>
      <c r="H114" s="186">
        <v>0</v>
      </c>
      <c r="I114" s="186">
        <f t="shared" si="44"/>
        <v>0</v>
      </c>
      <c r="J114" s="186">
        <f t="shared" si="44"/>
        <v>0</v>
      </c>
      <c r="K114" s="186">
        <f t="shared" si="44"/>
        <v>0</v>
      </c>
      <c r="L114" s="186">
        <f t="shared" ref="L114:N114" si="45">+SUM(L115:L117)</f>
        <v>0</v>
      </c>
      <c r="M114" s="186">
        <f t="shared" si="45"/>
        <v>0</v>
      </c>
      <c r="N114" s="186">
        <f t="shared" si="45"/>
        <v>0</v>
      </c>
    </row>
    <row r="115" spans="1:14" x14ac:dyDescent="0.3">
      <c r="A115" s="225" t="s">
        <v>461</v>
      </c>
      <c r="E115" s="130">
        <v>0</v>
      </c>
      <c r="H115" s="130">
        <v>0</v>
      </c>
    </row>
    <row r="116" spans="1:14" x14ac:dyDescent="0.3">
      <c r="A116" s="225" t="s">
        <v>462</v>
      </c>
      <c r="E116" s="130">
        <v>0</v>
      </c>
      <c r="H116" s="130">
        <v>0</v>
      </c>
    </row>
    <row r="117" spans="1:14" x14ac:dyDescent="0.3">
      <c r="A117" s="225" t="s">
        <v>463</v>
      </c>
      <c r="E117" s="130">
        <v>0</v>
      </c>
      <c r="H117" s="130">
        <v>0</v>
      </c>
    </row>
    <row r="118" spans="1:14" s="3" customFormat="1" ht="18" x14ac:dyDescent="0.3">
      <c r="A118" s="200" t="s">
        <v>134</v>
      </c>
      <c r="B118" s="184">
        <f>+B119+B125+B131+B135+B137</f>
        <v>0</v>
      </c>
      <c r="C118" s="184">
        <f t="shared" ref="C118:K118" si="46">+C119+C125+C131+C135+C137</f>
        <v>0</v>
      </c>
      <c r="D118" s="184">
        <f t="shared" si="46"/>
        <v>0</v>
      </c>
      <c r="E118" s="184">
        <f t="shared" ref="E118:G118" si="47">+E119+E125+E131+E135+E137</f>
        <v>16819.350000000002</v>
      </c>
      <c r="F118" s="184">
        <f t="shared" si="47"/>
        <v>0</v>
      </c>
      <c r="G118" s="184">
        <f t="shared" si="47"/>
        <v>0</v>
      </c>
      <c r="H118" s="184">
        <v>22397.61</v>
      </c>
      <c r="I118" s="184">
        <f t="shared" si="46"/>
        <v>0</v>
      </c>
      <c r="J118" s="184">
        <f t="shared" si="46"/>
        <v>0</v>
      </c>
      <c r="K118" s="184">
        <f t="shared" si="46"/>
        <v>0</v>
      </c>
      <c r="L118" s="184">
        <f t="shared" ref="L118:N118" si="48">+L119+L125+L131+L135+L137</f>
        <v>0</v>
      </c>
      <c r="M118" s="184">
        <f t="shared" si="48"/>
        <v>0</v>
      </c>
      <c r="N118" s="184">
        <f t="shared" si="48"/>
        <v>0</v>
      </c>
    </row>
    <row r="119" spans="1:14" s="187" customFormat="1" ht="15.6" outlineLevel="1" x14ac:dyDescent="0.3">
      <c r="A119" s="224" t="s">
        <v>464</v>
      </c>
      <c r="B119" s="186">
        <f>+SUM(B120:B124)</f>
        <v>0</v>
      </c>
      <c r="C119" s="186">
        <f t="shared" ref="C119:K119" si="49">+SUM(C120:C124)</f>
        <v>0</v>
      </c>
      <c r="D119" s="186">
        <f t="shared" si="49"/>
        <v>0</v>
      </c>
      <c r="E119" s="186">
        <f t="shared" ref="E119:G119" si="50">+SUM(E120:E124)</f>
        <v>0</v>
      </c>
      <c r="F119" s="186">
        <f t="shared" si="50"/>
        <v>0</v>
      </c>
      <c r="G119" s="186">
        <f t="shared" si="50"/>
        <v>0</v>
      </c>
      <c r="H119" s="186">
        <v>0</v>
      </c>
      <c r="I119" s="186">
        <f t="shared" si="49"/>
        <v>0</v>
      </c>
      <c r="J119" s="186">
        <f t="shared" si="49"/>
        <v>0</v>
      </c>
      <c r="K119" s="186">
        <f t="shared" si="49"/>
        <v>0</v>
      </c>
      <c r="L119" s="186">
        <f t="shared" ref="L119:N119" si="51">+SUM(L120:L124)</f>
        <v>0</v>
      </c>
      <c r="M119" s="186">
        <f t="shared" si="51"/>
        <v>0</v>
      </c>
      <c r="N119" s="186">
        <f t="shared" si="51"/>
        <v>0</v>
      </c>
    </row>
    <row r="120" spans="1:14" x14ac:dyDescent="0.3">
      <c r="A120" s="223" t="s">
        <v>465</v>
      </c>
      <c r="E120" s="130">
        <v>0</v>
      </c>
      <c r="H120" s="130">
        <v>0</v>
      </c>
    </row>
    <row r="121" spans="1:14" x14ac:dyDescent="0.3">
      <c r="A121" s="223" t="s">
        <v>466</v>
      </c>
      <c r="E121" s="130">
        <v>0</v>
      </c>
      <c r="H121" s="130">
        <v>0</v>
      </c>
    </row>
    <row r="122" spans="1:14" x14ac:dyDescent="0.3">
      <c r="A122" s="223" t="s">
        <v>467</v>
      </c>
      <c r="E122" s="130">
        <v>0</v>
      </c>
      <c r="H122" s="130">
        <v>0</v>
      </c>
    </row>
    <row r="123" spans="1:14" x14ac:dyDescent="0.3">
      <c r="A123" s="223" t="s">
        <v>468</v>
      </c>
      <c r="E123" s="130">
        <v>0</v>
      </c>
      <c r="H123" s="130">
        <v>0</v>
      </c>
    </row>
    <row r="124" spans="1:14" x14ac:dyDescent="0.3">
      <c r="A124" s="223" t="s">
        <v>469</v>
      </c>
      <c r="E124" s="130">
        <v>0</v>
      </c>
      <c r="H124" s="130">
        <v>0</v>
      </c>
    </row>
    <row r="125" spans="1:14" s="187" customFormat="1" ht="15.6" outlineLevel="1" x14ac:dyDescent="0.3">
      <c r="A125" s="224" t="s">
        <v>470</v>
      </c>
      <c r="B125" s="186">
        <f>+SUM(B126:B130)</f>
        <v>0</v>
      </c>
      <c r="C125" s="186">
        <f t="shared" ref="C125:K125" si="52">+SUM(C126:C130)</f>
        <v>0</v>
      </c>
      <c r="D125" s="186">
        <f t="shared" si="52"/>
        <v>0</v>
      </c>
      <c r="E125" s="186">
        <f t="shared" si="52"/>
        <v>0</v>
      </c>
      <c r="F125" s="186">
        <f t="shared" si="52"/>
        <v>0</v>
      </c>
      <c r="G125" s="186">
        <f t="shared" si="52"/>
        <v>0</v>
      </c>
      <c r="H125" s="186">
        <v>0</v>
      </c>
      <c r="I125" s="186">
        <f t="shared" si="52"/>
        <v>0</v>
      </c>
      <c r="J125" s="186">
        <f t="shared" si="52"/>
        <v>0</v>
      </c>
      <c r="K125" s="186">
        <f t="shared" si="52"/>
        <v>0</v>
      </c>
      <c r="L125" s="186">
        <f t="shared" ref="L125:N125" si="53">+SUM(L126:L130)</f>
        <v>0</v>
      </c>
      <c r="M125" s="186">
        <f t="shared" si="53"/>
        <v>0</v>
      </c>
      <c r="N125" s="186">
        <f t="shared" si="53"/>
        <v>0</v>
      </c>
    </row>
    <row r="126" spans="1:14" x14ac:dyDescent="0.3">
      <c r="A126" s="223" t="s">
        <v>471</v>
      </c>
      <c r="E126" s="130">
        <v>0</v>
      </c>
      <c r="H126" s="130">
        <v>0</v>
      </c>
    </row>
    <row r="127" spans="1:14" x14ac:dyDescent="0.3">
      <c r="A127" s="223" t="s">
        <v>472</v>
      </c>
      <c r="E127" s="130">
        <v>0</v>
      </c>
      <c r="H127" s="130">
        <v>0</v>
      </c>
    </row>
    <row r="128" spans="1:14" x14ac:dyDescent="0.3">
      <c r="A128" s="223" t="s">
        <v>473</v>
      </c>
      <c r="E128" s="130">
        <v>0</v>
      </c>
      <c r="H128" s="130">
        <v>0</v>
      </c>
    </row>
    <row r="129" spans="1:14" x14ac:dyDescent="0.3">
      <c r="A129" s="223" t="s">
        <v>474</v>
      </c>
      <c r="E129" s="130">
        <v>0</v>
      </c>
      <c r="H129" s="130">
        <v>0</v>
      </c>
    </row>
    <row r="130" spans="1:14" x14ac:dyDescent="0.3">
      <c r="A130" s="223" t="s">
        <v>475</v>
      </c>
      <c r="E130" s="130">
        <v>0</v>
      </c>
      <c r="H130" s="130">
        <v>0</v>
      </c>
    </row>
    <row r="131" spans="1:14" s="187" customFormat="1" ht="15.6" outlineLevel="1" x14ac:dyDescent="0.3">
      <c r="A131" s="224" t="s">
        <v>476</v>
      </c>
      <c r="B131" s="186">
        <f>+SUM(B132:B134)</f>
        <v>0</v>
      </c>
      <c r="C131" s="186">
        <f t="shared" ref="C131:K131" si="54">+SUM(C132:C134)</f>
        <v>0</v>
      </c>
      <c r="D131" s="186">
        <f t="shared" si="54"/>
        <v>0</v>
      </c>
      <c r="E131" s="186">
        <f t="shared" si="54"/>
        <v>15999.86</v>
      </c>
      <c r="F131" s="186">
        <f t="shared" si="54"/>
        <v>0</v>
      </c>
      <c r="G131" s="186">
        <f t="shared" si="54"/>
        <v>0</v>
      </c>
      <c r="H131" s="186">
        <v>20947.86</v>
      </c>
      <c r="I131" s="186">
        <f t="shared" si="54"/>
        <v>0</v>
      </c>
      <c r="J131" s="186">
        <f t="shared" si="54"/>
        <v>0</v>
      </c>
      <c r="K131" s="186">
        <f t="shared" si="54"/>
        <v>0</v>
      </c>
      <c r="L131" s="186">
        <f t="shared" ref="L131:N131" si="55">+SUM(L132:L134)</f>
        <v>0</v>
      </c>
      <c r="M131" s="186">
        <f t="shared" si="55"/>
        <v>0</v>
      </c>
      <c r="N131" s="186">
        <f t="shared" si="55"/>
        <v>0</v>
      </c>
    </row>
    <row r="132" spans="1:14" x14ac:dyDescent="0.3">
      <c r="A132" s="223" t="s">
        <v>477</v>
      </c>
      <c r="E132" s="130">
        <v>15999.86</v>
      </c>
      <c r="H132" s="130">
        <v>20947.86</v>
      </c>
    </row>
    <row r="133" spans="1:14" x14ac:dyDescent="0.3">
      <c r="A133" s="223" t="s">
        <v>478</v>
      </c>
      <c r="E133" s="130">
        <v>0</v>
      </c>
      <c r="H133" s="130">
        <v>0</v>
      </c>
    </row>
    <row r="134" spans="1:14" x14ac:dyDescent="0.3">
      <c r="A134" s="223" t="s">
        <v>479</v>
      </c>
      <c r="E134" s="130">
        <v>0</v>
      </c>
      <c r="H134" s="130">
        <v>0</v>
      </c>
    </row>
    <row r="135" spans="1:14" s="187" customFormat="1" ht="15.6" outlineLevel="1" x14ac:dyDescent="0.3">
      <c r="A135" s="224" t="s">
        <v>480</v>
      </c>
      <c r="B135" s="186">
        <f>+SUM(B136:B136)</f>
        <v>0</v>
      </c>
      <c r="C135" s="186">
        <f t="shared" ref="C135:K135" si="56">+SUM(C136:C136)</f>
        <v>0</v>
      </c>
      <c r="D135" s="186">
        <f t="shared" si="56"/>
        <v>0</v>
      </c>
      <c r="E135" s="186">
        <f t="shared" si="56"/>
        <v>819.49</v>
      </c>
      <c r="F135" s="186">
        <f t="shared" si="56"/>
        <v>0</v>
      </c>
      <c r="G135" s="186">
        <f t="shared" si="56"/>
        <v>0</v>
      </c>
      <c r="H135" s="186">
        <v>1449.75</v>
      </c>
      <c r="I135" s="186">
        <f t="shared" si="56"/>
        <v>0</v>
      </c>
      <c r="J135" s="186">
        <f t="shared" si="56"/>
        <v>0</v>
      </c>
      <c r="K135" s="186">
        <f t="shared" si="56"/>
        <v>0</v>
      </c>
      <c r="L135" s="186">
        <f t="shared" ref="L135:N135" si="57">+SUM(L136:L136)</f>
        <v>0</v>
      </c>
      <c r="M135" s="186">
        <f t="shared" si="57"/>
        <v>0</v>
      </c>
      <c r="N135" s="186">
        <f t="shared" si="57"/>
        <v>0</v>
      </c>
    </row>
    <row r="136" spans="1:14" x14ac:dyDescent="0.3">
      <c r="A136" s="223" t="s">
        <v>480</v>
      </c>
      <c r="E136" s="130">
        <v>819.49</v>
      </c>
      <c r="H136" s="130">
        <v>1449.75</v>
      </c>
    </row>
    <row r="137" spans="1:14" s="187" customFormat="1" ht="15.6" outlineLevel="1" x14ac:dyDescent="0.3">
      <c r="A137" s="224" t="s">
        <v>481</v>
      </c>
      <c r="B137" s="186">
        <f>+SUM(B138:B138)</f>
        <v>0</v>
      </c>
      <c r="C137" s="186">
        <f t="shared" ref="C137:K137" si="58">+SUM(C138:C138)</f>
        <v>0</v>
      </c>
      <c r="D137" s="186">
        <f t="shared" si="58"/>
        <v>0</v>
      </c>
      <c r="E137" s="186">
        <f t="shared" si="58"/>
        <v>0</v>
      </c>
      <c r="F137" s="186">
        <f t="shared" si="58"/>
        <v>0</v>
      </c>
      <c r="G137" s="186">
        <f t="shared" si="58"/>
        <v>0</v>
      </c>
      <c r="H137" s="186">
        <v>0</v>
      </c>
      <c r="I137" s="186">
        <f t="shared" si="58"/>
        <v>0</v>
      </c>
      <c r="J137" s="186">
        <f t="shared" si="58"/>
        <v>0</v>
      </c>
      <c r="K137" s="186">
        <f t="shared" si="58"/>
        <v>0</v>
      </c>
      <c r="L137" s="186">
        <f t="shared" ref="L137:N137" si="59">+SUM(L138:L138)</f>
        <v>0</v>
      </c>
      <c r="M137" s="186">
        <f t="shared" si="59"/>
        <v>0</v>
      </c>
      <c r="N137" s="186">
        <f t="shared" si="59"/>
        <v>0</v>
      </c>
    </row>
    <row r="138" spans="1:14" x14ac:dyDescent="0.3">
      <c r="A138" s="223" t="s">
        <v>482</v>
      </c>
      <c r="E138" s="130">
        <v>0</v>
      </c>
      <c r="H138" s="130">
        <v>0</v>
      </c>
    </row>
    <row r="139" spans="1:14" s="3" customFormat="1" ht="18" x14ac:dyDescent="0.3">
      <c r="A139" s="200" t="s">
        <v>135</v>
      </c>
      <c r="B139" s="184">
        <f>+B140+B143+B148</f>
        <v>0</v>
      </c>
      <c r="C139" s="184">
        <f t="shared" ref="C139:K139" si="60">+C140+C143+C148</f>
        <v>0</v>
      </c>
      <c r="D139" s="184">
        <f t="shared" si="60"/>
        <v>0</v>
      </c>
      <c r="E139" s="184">
        <f t="shared" ref="E139:G139" si="61">+E140+E143+E148</f>
        <v>0</v>
      </c>
      <c r="F139" s="184">
        <f t="shared" si="61"/>
        <v>0</v>
      </c>
      <c r="G139" s="184">
        <f t="shared" si="61"/>
        <v>0</v>
      </c>
      <c r="H139" s="184">
        <v>30.31</v>
      </c>
      <c r="I139" s="184">
        <f t="shared" si="60"/>
        <v>0</v>
      </c>
      <c r="J139" s="184">
        <f t="shared" si="60"/>
        <v>0</v>
      </c>
      <c r="K139" s="184">
        <f t="shared" si="60"/>
        <v>0</v>
      </c>
      <c r="L139" s="184">
        <f t="shared" ref="L139" si="62">+L140+L143+L148</f>
        <v>0</v>
      </c>
      <c r="M139" s="184">
        <f t="shared" ref="M139:N139" si="63">+M140+M143+M148</f>
        <v>0</v>
      </c>
      <c r="N139" s="184">
        <f t="shared" si="63"/>
        <v>0</v>
      </c>
    </row>
    <row r="140" spans="1:14" s="187" customFormat="1" ht="15.6" outlineLevel="1" x14ac:dyDescent="0.3">
      <c r="A140" s="224" t="s">
        <v>483</v>
      </c>
      <c r="B140" s="186">
        <f>+SUM(B141:B142)</f>
        <v>0</v>
      </c>
      <c r="C140" s="186">
        <f t="shared" ref="C140:K140" si="64">+SUM(C141:C142)</f>
        <v>0</v>
      </c>
      <c r="D140" s="186">
        <f t="shared" si="64"/>
        <v>0</v>
      </c>
      <c r="E140" s="186">
        <f t="shared" ref="E140:G140" si="65">+SUM(E141:E142)</f>
        <v>0</v>
      </c>
      <c r="F140" s="186">
        <f t="shared" si="65"/>
        <v>0</v>
      </c>
      <c r="G140" s="186">
        <f t="shared" si="65"/>
        <v>0</v>
      </c>
      <c r="H140" s="186">
        <v>30.31</v>
      </c>
      <c r="I140" s="186">
        <f t="shared" si="64"/>
        <v>0</v>
      </c>
      <c r="J140" s="186">
        <f t="shared" si="64"/>
        <v>0</v>
      </c>
      <c r="K140" s="186">
        <f t="shared" si="64"/>
        <v>0</v>
      </c>
      <c r="L140" s="186">
        <f t="shared" ref="L140" si="66">+SUM(L141:L142)</f>
        <v>0</v>
      </c>
      <c r="M140" s="186">
        <f t="shared" ref="M140:N140" si="67">+SUM(M141:M142)</f>
        <v>0</v>
      </c>
      <c r="N140" s="186">
        <f t="shared" si="67"/>
        <v>0</v>
      </c>
    </row>
    <row r="141" spans="1:14" x14ac:dyDescent="0.3">
      <c r="A141" s="223" t="s">
        <v>483</v>
      </c>
      <c r="E141" s="130">
        <v>0</v>
      </c>
      <c r="H141" s="130">
        <v>30.31</v>
      </c>
    </row>
    <row r="142" spans="1:14" x14ac:dyDescent="0.3">
      <c r="A142" s="223" t="s">
        <v>484</v>
      </c>
      <c r="E142" s="130">
        <v>0</v>
      </c>
      <c r="H142" s="130">
        <v>0</v>
      </c>
    </row>
    <row r="143" spans="1:14" s="187" customFormat="1" ht="15.6" outlineLevel="1" x14ac:dyDescent="0.3">
      <c r="A143" s="224" t="s">
        <v>485</v>
      </c>
      <c r="B143" s="186">
        <f>+SUM(B144:B147)</f>
        <v>0</v>
      </c>
      <c r="C143" s="186">
        <f t="shared" ref="C143:N143" si="68">+SUM(C144:C147)</f>
        <v>0</v>
      </c>
      <c r="D143" s="186">
        <f t="shared" si="68"/>
        <v>0</v>
      </c>
      <c r="E143" s="186">
        <f t="shared" si="68"/>
        <v>0</v>
      </c>
      <c r="F143" s="186">
        <f t="shared" si="68"/>
        <v>0</v>
      </c>
      <c r="G143" s="186">
        <f t="shared" si="68"/>
        <v>0</v>
      </c>
      <c r="H143" s="186">
        <v>0</v>
      </c>
      <c r="I143" s="186">
        <f t="shared" si="68"/>
        <v>0</v>
      </c>
      <c r="J143" s="186">
        <f t="shared" si="68"/>
        <v>0</v>
      </c>
      <c r="K143" s="186">
        <f t="shared" si="68"/>
        <v>0</v>
      </c>
      <c r="L143" s="186">
        <f t="shared" si="68"/>
        <v>0</v>
      </c>
      <c r="M143" s="186">
        <f t="shared" si="68"/>
        <v>0</v>
      </c>
      <c r="N143" s="186">
        <f t="shared" si="68"/>
        <v>0</v>
      </c>
    </row>
    <row r="144" spans="1:14" x14ac:dyDescent="0.3">
      <c r="A144" s="223" t="s">
        <v>486</v>
      </c>
      <c r="E144" s="130">
        <v>0</v>
      </c>
      <c r="H144" s="130">
        <v>0</v>
      </c>
    </row>
    <row r="145" spans="1:14" x14ac:dyDescent="0.3">
      <c r="A145" s="223" t="s">
        <v>487</v>
      </c>
      <c r="E145" s="130">
        <v>0</v>
      </c>
      <c r="H145" s="130">
        <v>0</v>
      </c>
    </row>
    <row r="146" spans="1:14" x14ac:dyDescent="0.3">
      <c r="A146" s="223" t="s">
        <v>488</v>
      </c>
      <c r="E146" s="130">
        <v>0</v>
      </c>
      <c r="H146" s="130">
        <v>0</v>
      </c>
    </row>
    <row r="147" spans="1:14" x14ac:dyDescent="0.3">
      <c r="A147" s="223" t="s">
        <v>489</v>
      </c>
      <c r="E147" s="130">
        <v>0</v>
      </c>
      <c r="H147" s="130">
        <v>0</v>
      </c>
    </row>
    <row r="148" spans="1:14" s="187" customFormat="1" ht="15.6" outlineLevel="1" x14ac:dyDescent="0.3">
      <c r="A148" s="224" t="s">
        <v>490</v>
      </c>
      <c r="B148" s="186">
        <f>+SUM(B149:B149)</f>
        <v>0</v>
      </c>
      <c r="C148" s="186">
        <f t="shared" ref="C148:K148" si="69">+SUM(C149:C149)</f>
        <v>0</v>
      </c>
      <c r="D148" s="186">
        <f t="shared" si="69"/>
        <v>0</v>
      </c>
      <c r="E148" s="186">
        <f t="shared" si="69"/>
        <v>0</v>
      </c>
      <c r="F148" s="186">
        <f t="shared" si="69"/>
        <v>0</v>
      </c>
      <c r="G148" s="186">
        <f t="shared" si="69"/>
        <v>0</v>
      </c>
      <c r="H148" s="186">
        <v>0</v>
      </c>
      <c r="I148" s="186">
        <f t="shared" si="69"/>
        <v>0</v>
      </c>
      <c r="J148" s="186">
        <f t="shared" si="69"/>
        <v>0</v>
      </c>
      <c r="K148" s="186">
        <f t="shared" si="69"/>
        <v>0</v>
      </c>
      <c r="L148" s="186">
        <f t="shared" ref="L148:N148" si="70">+SUM(L149:L149)</f>
        <v>0</v>
      </c>
      <c r="M148" s="186">
        <f t="shared" si="70"/>
        <v>0</v>
      </c>
      <c r="N148" s="186">
        <f t="shared" si="70"/>
        <v>0</v>
      </c>
    </row>
    <row r="149" spans="1:14" x14ac:dyDescent="0.3">
      <c r="A149" s="223" t="s">
        <v>490</v>
      </c>
      <c r="E149" s="130">
        <v>0</v>
      </c>
      <c r="H149" s="130">
        <v>0</v>
      </c>
    </row>
    <row r="150" spans="1:14" s="3" customFormat="1" ht="18" x14ac:dyDescent="0.3">
      <c r="A150" s="200" t="s">
        <v>143</v>
      </c>
      <c r="B150" s="184">
        <f>+B151+B153+B155+B158</f>
        <v>0</v>
      </c>
      <c r="C150" s="184">
        <f t="shared" ref="C150:K150" si="71">+C151+C153+C155+C158</f>
        <v>0</v>
      </c>
      <c r="D150" s="184">
        <f t="shared" si="71"/>
        <v>0</v>
      </c>
      <c r="E150" s="184">
        <f t="shared" ref="E150:G150" si="72">+E151+E153+E155+E158</f>
        <v>865451.43</v>
      </c>
      <c r="F150" s="184">
        <f t="shared" si="72"/>
        <v>0</v>
      </c>
      <c r="G150" s="184">
        <f t="shared" si="72"/>
        <v>0</v>
      </c>
      <c r="H150" s="184">
        <v>980716.56</v>
      </c>
      <c r="I150" s="184">
        <f t="shared" si="71"/>
        <v>0</v>
      </c>
      <c r="J150" s="184">
        <f t="shared" si="71"/>
        <v>0</v>
      </c>
      <c r="K150" s="184">
        <f t="shared" si="71"/>
        <v>0</v>
      </c>
      <c r="L150" s="184">
        <f t="shared" ref="L150:N150" si="73">+L151+L153+L155+L158</f>
        <v>0</v>
      </c>
      <c r="M150" s="184">
        <f t="shared" si="73"/>
        <v>0</v>
      </c>
      <c r="N150" s="184">
        <f t="shared" si="73"/>
        <v>0</v>
      </c>
    </row>
    <row r="151" spans="1:14" s="187" customFormat="1" ht="15.6" outlineLevel="1" x14ac:dyDescent="0.3">
      <c r="A151" s="224" t="s">
        <v>491</v>
      </c>
      <c r="B151" s="186">
        <f>+SUM(B152)</f>
        <v>0</v>
      </c>
      <c r="C151" s="186">
        <f t="shared" ref="C151:K151" si="74">+SUM(C152)</f>
        <v>0</v>
      </c>
      <c r="D151" s="186">
        <f t="shared" si="74"/>
        <v>0</v>
      </c>
      <c r="E151" s="186">
        <f t="shared" si="74"/>
        <v>843080.14</v>
      </c>
      <c r="F151" s="186">
        <f t="shared" si="74"/>
        <v>0</v>
      </c>
      <c r="G151" s="186">
        <f t="shared" si="74"/>
        <v>0</v>
      </c>
      <c r="H151" s="186">
        <v>960532.21</v>
      </c>
      <c r="I151" s="186">
        <f t="shared" si="74"/>
        <v>0</v>
      </c>
      <c r="J151" s="186">
        <f t="shared" si="74"/>
        <v>0</v>
      </c>
      <c r="K151" s="186">
        <f t="shared" si="74"/>
        <v>0</v>
      </c>
      <c r="L151" s="186">
        <f t="shared" ref="L151:N151" si="75">+SUM(L152)</f>
        <v>0</v>
      </c>
      <c r="M151" s="186">
        <f t="shared" si="75"/>
        <v>0</v>
      </c>
      <c r="N151" s="186">
        <f t="shared" si="75"/>
        <v>0</v>
      </c>
    </row>
    <row r="152" spans="1:14" x14ac:dyDescent="0.3">
      <c r="A152" s="225" t="s">
        <v>491</v>
      </c>
      <c r="E152" s="130">
        <v>843080.14</v>
      </c>
      <c r="H152" s="130">
        <v>960532.21</v>
      </c>
    </row>
    <row r="153" spans="1:14" s="187" customFormat="1" ht="15.6" outlineLevel="1" x14ac:dyDescent="0.3">
      <c r="A153" s="224" t="s">
        <v>492</v>
      </c>
      <c r="B153" s="186">
        <f>+SUM(B154)</f>
        <v>0</v>
      </c>
      <c r="C153" s="186">
        <f t="shared" ref="C153:K153" si="76">+SUM(C154)</f>
        <v>0</v>
      </c>
      <c r="D153" s="186">
        <f t="shared" si="76"/>
        <v>0</v>
      </c>
      <c r="E153" s="186">
        <f t="shared" si="76"/>
        <v>8142.86</v>
      </c>
      <c r="F153" s="186">
        <f t="shared" si="76"/>
        <v>0</v>
      </c>
      <c r="G153" s="186">
        <f t="shared" si="76"/>
        <v>0</v>
      </c>
      <c r="H153" s="186">
        <v>6855.06</v>
      </c>
      <c r="I153" s="186">
        <f t="shared" si="76"/>
        <v>0</v>
      </c>
      <c r="J153" s="186">
        <f t="shared" si="76"/>
        <v>0</v>
      </c>
      <c r="K153" s="186">
        <f t="shared" si="76"/>
        <v>0</v>
      </c>
      <c r="L153" s="186">
        <f t="shared" ref="L153:N153" si="77">+SUM(L154)</f>
        <v>0</v>
      </c>
      <c r="M153" s="186">
        <f t="shared" si="77"/>
        <v>0</v>
      </c>
      <c r="N153" s="186">
        <f t="shared" si="77"/>
        <v>0</v>
      </c>
    </row>
    <row r="154" spans="1:14" x14ac:dyDescent="0.3">
      <c r="A154" s="223" t="s">
        <v>493</v>
      </c>
      <c r="E154" s="130">
        <f>8142.86</f>
        <v>8142.86</v>
      </c>
      <c r="H154" s="130">
        <v>6855.06</v>
      </c>
    </row>
    <row r="155" spans="1:14" s="187" customFormat="1" ht="15.6" outlineLevel="1" x14ac:dyDescent="0.3">
      <c r="A155" s="224" t="s">
        <v>494</v>
      </c>
      <c r="B155" s="186">
        <f>+SUM(B156:B157)</f>
        <v>0</v>
      </c>
      <c r="C155" s="186">
        <f t="shared" ref="C155:K155" si="78">+SUM(C156:C157)</f>
        <v>0</v>
      </c>
      <c r="D155" s="186">
        <f t="shared" si="78"/>
        <v>0</v>
      </c>
      <c r="E155" s="186">
        <f t="shared" si="78"/>
        <v>1865.3799999999999</v>
      </c>
      <c r="F155" s="186">
        <f t="shared" si="78"/>
        <v>0</v>
      </c>
      <c r="G155" s="186">
        <f t="shared" si="78"/>
        <v>0</v>
      </c>
      <c r="H155" s="186">
        <v>782.75</v>
      </c>
      <c r="I155" s="186">
        <f t="shared" si="78"/>
        <v>0</v>
      </c>
      <c r="J155" s="186">
        <f t="shared" si="78"/>
        <v>0</v>
      </c>
      <c r="K155" s="186">
        <f t="shared" si="78"/>
        <v>0</v>
      </c>
      <c r="L155" s="186">
        <f t="shared" ref="L155:N155" si="79">+SUM(L156:L157)</f>
        <v>0</v>
      </c>
      <c r="M155" s="186">
        <f t="shared" si="79"/>
        <v>0</v>
      </c>
      <c r="N155" s="186">
        <f t="shared" si="79"/>
        <v>0</v>
      </c>
    </row>
    <row r="156" spans="1:14" x14ac:dyDescent="0.3">
      <c r="A156" s="223" t="s">
        <v>495</v>
      </c>
      <c r="E156" s="130">
        <v>2367.85</v>
      </c>
      <c r="H156" s="130">
        <v>765.25</v>
      </c>
    </row>
    <row r="157" spans="1:14" x14ac:dyDescent="0.3">
      <c r="A157" s="223" t="s">
        <v>496</v>
      </c>
      <c r="E157" s="130">
        <v>-502.47</v>
      </c>
      <c r="H157" s="130">
        <v>17.5</v>
      </c>
    </row>
    <row r="158" spans="1:14" s="187" customFormat="1" ht="15.6" outlineLevel="1" x14ac:dyDescent="0.3">
      <c r="A158" s="224" t="s">
        <v>497</v>
      </c>
      <c r="B158" s="186">
        <f t="shared" ref="B158:K158" si="80">+SUM(B159:B160)</f>
        <v>0</v>
      </c>
      <c r="C158" s="186">
        <f t="shared" si="80"/>
        <v>0</v>
      </c>
      <c r="D158" s="186">
        <f t="shared" si="80"/>
        <v>0</v>
      </c>
      <c r="E158" s="186">
        <f t="shared" si="80"/>
        <v>12363.05</v>
      </c>
      <c r="F158" s="186">
        <f t="shared" si="80"/>
        <v>0</v>
      </c>
      <c r="G158" s="186">
        <f t="shared" si="80"/>
        <v>0</v>
      </c>
      <c r="H158" s="186">
        <v>12546.54</v>
      </c>
      <c r="I158" s="186">
        <f t="shared" si="80"/>
        <v>0</v>
      </c>
      <c r="J158" s="186">
        <f t="shared" si="80"/>
        <v>0</v>
      </c>
      <c r="K158" s="186">
        <f t="shared" si="80"/>
        <v>0</v>
      </c>
      <c r="L158" s="186">
        <f t="shared" ref="L158:N158" si="81">+SUM(L159:L160)</f>
        <v>0</v>
      </c>
      <c r="M158" s="186">
        <f t="shared" si="81"/>
        <v>0</v>
      </c>
      <c r="N158" s="186">
        <f t="shared" si="81"/>
        <v>0</v>
      </c>
    </row>
    <row r="159" spans="1:14" x14ac:dyDescent="0.3">
      <c r="A159" s="223" t="s">
        <v>498</v>
      </c>
      <c r="E159" s="130">
        <v>0</v>
      </c>
      <c r="H159" s="130">
        <v>0</v>
      </c>
    </row>
    <row r="160" spans="1:14" x14ac:dyDescent="0.3">
      <c r="A160" s="223" t="s">
        <v>754</v>
      </c>
      <c r="E160" s="130">
        <v>12363.05</v>
      </c>
      <c r="H160" s="130">
        <v>12546.54</v>
      </c>
    </row>
    <row r="161" spans="1:14" s="3" customFormat="1" ht="18" x14ac:dyDescent="0.3">
      <c r="A161" s="200" t="s">
        <v>499</v>
      </c>
      <c r="B161" s="184">
        <f>+B162+B168</f>
        <v>0</v>
      </c>
      <c r="C161" s="184">
        <f t="shared" ref="C161" si="82">+C162+C168</f>
        <v>0</v>
      </c>
      <c r="D161" s="184">
        <f t="shared" ref="D161" si="83">+D162+D168</f>
        <v>0</v>
      </c>
      <c r="E161" s="184">
        <f t="shared" ref="E161" si="84">+E162+E168</f>
        <v>14972.966705421055</v>
      </c>
      <c r="F161" s="184">
        <f t="shared" ref="F161" si="85">+F162+F168</f>
        <v>0</v>
      </c>
      <c r="G161" s="184">
        <f t="shared" ref="G161" si="86">+G162+G168</f>
        <v>0</v>
      </c>
      <c r="H161" s="184">
        <f t="shared" ref="H161" si="87">+H162+H168</f>
        <v>13068.429423193034</v>
      </c>
      <c r="I161" s="184">
        <f t="shared" ref="I161" si="88">+I162+I168</f>
        <v>0</v>
      </c>
      <c r="J161" s="184">
        <f t="shared" ref="J161" si="89">+J162+J168</f>
        <v>0</v>
      </c>
      <c r="K161" s="184">
        <f t="shared" ref="K161" si="90">+K162+K168</f>
        <v>0</v>
      </c>
      <c r="L161" s="184">
        <f t="shared" ref="L161" si="91">+L162+L168</f>
        <v>0</v>
      </c>
      <c r="M161" s="184">
        <f t="shared" ref="M161:N161" si="92">+M162+M168</f>
        <v>0</v>
      </c>
      <c r="N161" s="184">
        <f t="shared" si="92"/>
        <v>0</v>
      </c>
    </row>
    <row r="162" spans="1:14" s="187" customFormat="1" ht="15.6" outlineLevel="1" x14ac:dyDescent="0.3">
      <c r="A162" s="224" t="s">
        <v>500</v>
      </c>
      <c r="B162" s="186">
        <f>+SUM(B163:B167)</f>
        <v>0</v>
      </c>
      <c r="C162" s="186">
        <f t="shared" ref="C162" si="93">+SUM(C163:C167)</f>
        <v>0</v>
      </c>
      <c r="D162" s="186">
        <f t="shared" ref="D162" si="94">+SUM(D163:D167)</f>
        <v>0</v>
      </c>
      <c r="E162" s="186">
        <f t="shared" ref="E162" si="95">+SUM(E163:E167)</f>
        <v>4312.9667054210549</v>
      </c>
      <c r="F162" s="186">
        <f t="shared" ref="F162" si="96">+SUM(F163:F167)</f>
        <v>0</v>
      </c>
      <c r="G162" s="186">
        <f t="shared" ref="G162" si="97">+SUM(G163:G167)</f>
        <v>0</v>
      </c>
      <c r="H162" s="186">
        <f t="shared" ref="H162" si="98">+SUM(H163:H167)</f>
        <v>2408.4294231930339</v>
      </c>
      <c r="I162" s="186">
        <f t="shared" ref="I162" si="99">+SUM(I163:I167)</f>
        <v>0</v>
      </c>
      <c r="J162" s="186">
        <f t="shared" ref="J162" si="100">+SUM(J163:J167)</f>
        <v>0</v>
      </c>
      <c r="K162" s="186">
        <f t="shared" ref="K162" si="101">+SUM(K163:K167)</f>
        <v>0</v>
      </c>
      <c r="L162" s="186">
        <f t="shared" ref="L162" si="102">+SUM(L163:L167)</f>
        <v>0</v>
      </c>
      <c r="M162" s="186">
        <f t="shared" ref="M162:N162" si="103">+SUM(M163:M167)</f>
        <v>0</v>
      </c>
      <c r="N162" s="186">
        <f t="shared" si="103"/>
        <v>0</v>
      </c>
    </row>
    <row r="163" spans="1:14" x14ac:dyDescent="0.3">
      <c r="A163" s="223" t="s">
        <v>501</v>
      </c>
      <c r="E163" s="118">
        <f>+'[1]N ESF ULTRAX'!E163*TASAS!$D$3/TASAS!$D$5</f>
        <v>3150.9233027857567</v>
      </c>
      <c r="H163" s="118">
        <f>+'[1]N ESF ULTRAX'!H163*TASAS!$G$3/TASAS!$G$5</f>
        <v>0</v>
      </c>
    </row>
    <row r="164" spans="1:14" x14ac:dyDescent="0.3">
      <c r="A164" s="223" t="s">
        <v>502</v>
      </c>
      <c r="E164" s="118">
        <f>+'[1]N ESF ULTRAX'!E164*TASAS!$D$3/TASAS!$D$5</f>
        <v>0</v>
      </c>
      <c r="H164" s="118">
        <f>+'[1]N ESF ULTRAX'!H164*TASAS!$G$3/TASAS!$G$5</f>
        <v>0</v>
      </c>
    </row>
    <row r="165" spans="1:14" x14ac:dyDescent="0.3">
      <c r="A165" s="223" t="s">
        <v>503</v>
      </c>
      <c r="E165" s="118">
        <f>+'[1]N ESF ULTRAX'!E165*TASAS!$D$3/TASAS!$D$5</f>
        <v>0</v>
      </c>
      <c r="H165" s="118">
        <f>+'[1]N ESF ULTRAX'!H165*TASAS!$G$3/TASAS!$G$5</f>
        <v>0</v>
      </c>
    </row>
    <row r="166" spans="1:14" x14ac:dyDescent="0.3">
      <c r="A166" s="223" t="s">
        <v>504</v>
      </c>
      <c r="E166" s="118">
        <f>+'[1]N ESF ULTRAX'!E166*TASAS!$D$3/TASAS!$D$5</f>
        <v>274.74795209653644</v>
      </c>
      <c r="H166" s="118">
        <f>+'[1]N ESF ULTRAX'!H166*TASAS!$G$3/TASAS!$G$5</f>
        <v>702.95908923803529</v>
      </c>
    </row>
    <row r="167" spans="1:14" x14ac:dyDescent="0.3">
      <c r="A167" s="223" t="s">
        <v>505</v>
      </c>
      <c r="E167" s="118">
        <f>+'[1]N ESF ULTRAX'!E167*TASAS!$D$3/TASAS!$D$5</f>
        <v>887.295450538762</v>
      </c>
      <c r="H167" s="118">
        <f>+'[1]N ESF ULTRAX'!H167*TASAS!$G$3/TASAS!$G$5</f>
        <v>1705.4703339549988</v>
      </c>
    </row>
    <row r="168" spans="1:14" s="187" customFormat="1" ht="15.6" outlineLevel="1" x14ac:dyDescent="0.3">
      <c r="A168" s="224" t="s">
        <v>149</v>
      </c>
      <c r="B168" s="186">
        <f>+SUM(B169:B171)</f>
        <v>0</v>
      </c>
      <c r="C168" s="186">
        <f t="shared" ref="C168:K168" si="104">+SUM(C169:C171)</f>
        <v>0</v>
      </c>
      <c r="D168" s="186">
        <f t="shared" si="104"/>
        <v>0</v>
      </c>
      <c r="E168" s="186">
        <f t="shared" si="104"/>
        <v>10660</v>
      </c>
      <c r="F168" s="186">
        <f t="shared" si="104"/>
        <v>0</v>
      </c>
      <c r="G168" s="186">
        <f t="shared" si="104"/>
        <v>0</v>
      </c>
      <c r="H168" s="186">
        <v>10660</v>
      </c>
      <c r="I168" s="186">
        <f t="shared" si="104"/>
        <v>0</v>
      </c>
      <c r="J168" s="186">
        <f t="shared" si="104"/>
        <v>0</v>
      </c>
      <c r="K168" s="186">
        <f t="shared" si="104"/>
        <v>0</v>
      </c>
      <c r="L168" s="186">
        <f t="shared" ref="L168:N168" si="105">+SUM(L169:L171)</f>
        <v>0</v>
      </c>
      <c r="M168" s="186">
        <f t="shared" si="105"/>
        <v>0</v>
      </c>
      <c r="N168" s="186">
        <f t="shared" si="105"/>
        <v>0</v>
      </c>
    </row>
    <row r="169" spans="1:14" x14ac:dyDescent="0.3">
      <c r="A169" s="223" t="s">
        <v>506</v>
      </c>
      <c r="E169" s="130">
        <v>0</v>
      </c>
      <c r="H169" s="130">
        <v>0</v>
      </c>
    </row>
    <row r="170" spans="1:14" x14ac:dyDescent="0.3">
      <c r="A170" s="223" t="s">
        <v>507</v>
      </c>
      <c r="E170" s="130">
        <v>0</v>
      </c>
      <c r="H170" s="130">
        <v>0</v>
      </c>
    </row>
    <row r="171" spans="1:14" x14ac:dyDescent="0.3">
      <c r="A171" s="223" t="s">
        <v>508</v>
      </c>
      <c r="E171" s="130">
        <v>10660</v>
      </c>
      <c r="H171" s="130">
        <v>10660</v>
      </c>
    </row>
    <row r="172" spans="1:14" s="182" customFormat="1" ht="18.600000000000001" thickBot="1" x14ac:dyDescent="0.4">
      <c r="A172" s="218" t="s">
        <v>509</v>
      </c>
      <c r="B172" s="181">
        <f t="shared" ref="B172:K172" si="106">+B4+B72+B109+B118+B139+B150+B161</f>
        <v>0</v>
      </c>
      <c r="C172" s="181">
        <f t="shared" si="106"/>
        <v>0</v>
      </c>
      <c r="D172" s="181">
        <f t="shared" si="106"/>
        <v>0</v>
      </c>
      <c r="E172" s="181">
        <f t="shared" si="106"/>
        <v>1002075.8111845166</v>
      </c>
      <c r="F172" s="181">
        <f t="shared" si="106"/>
        <v>0</v>
      </c>
      <c r="G172" s="181">
        <f t="shared" si="106"/>
        <v>0</v>
      </c>
      <c r="H172" s="181">
        <f t="shared" si="106"/>
        <v>1165507.6149620963</v>
      </c>
      <c r="I172" s="181">
        <f t="shared" si="106"/>
        <v>0</v>
      </c>
      <c r="J172" s="181">
        <f t="shared" si="106"/>
        <v>0</v>
      </c>
      <c r="K172" s="181">
        <f t="shared" si="106"/>
        <v>0</v>
      </c>
      <c r="L172" s="181">
        <f t="shared" ref="L172" si="107">+L4+L72+L109+L118+L139+L150+L161</f>
        <v>0</v>
      </c>
      <c r="M172" s="181">
        <f t="shared" ref="M172:N172" si="108">+M4+M72+M109+M118+M139+M150+M161</f>
        <v>0</v>
      </c>
      <c r="N172" s="181">
        <f t="shared" si="108"/>
        <v>0</v>
      </c>
    </row>
    <row r="173" spans="1:14" ht="15" thickTop="1" x14ac:dyDescent="0.3"/>
    <row r="174" spans="1:14" s="3" customFormat="1" ht="18" x14ac:dyDescent="0.3">
      <c r="A174" s="200" t="s">
        <v>152</v>
      </c>
      <c r="B174" s="184">
        <f>+B175+B194+B201+B218+B227</f>
        <v>0</v>
      </c>
      <c r="C174" s="184">
        <f t="shared" ref="C174:K174" si="109">+C175+C194+C201+C218+C227</f>
        <v>0</v>
      </c>
      <c r="D174" s="184">
        <f t="shared" si="109"/>
        <v>0</v>
      </c>
      <c r="E174" s="184">
        <f t="shared" ref="E174:G174" si="110">+E175+E194+E201+E218+E227</f>
        <v>0</v>
      </c>
      <c r="F174" s="184">
        <f t="shared" si="110"/>
        <v>0</v>
      </c>
      <c r="G174" s="184">
        <f t="shared" si="110"/>
        <v>0</v>
      </c>
      <c r="H174" s="184">
        <v>0</v>
      </c>
      <c r="I174" s="184">
        <f t="shared" si="109"/>
        <v>0</v>
      </c>
      <c r="J174" s="184">
        <f t="shared" si="109"/>
        <v>0</v>
      </c>
      <c r="K174" s="184">
        <f t="shared" si="109"/>
        <v>0</v>
      </c>
      <c r="L174" s="184">
        <f t="shared" ref="L174" si="111">+L175+L194+L201+L218+L227</f>
        <v>0</v>
      </c>
      <c r="M174" s="184">
        <f t="shared" ref="M174:N174" si="112">+M175+M194+M201+M218+M227</f>
        <v>0</v>
      </c>
      <c r="N174" s="184">
        <f t="shared" si="112"/>
        <v>0</v>
      </c>
    </row>
    <row r="175" spans="1:14" s="187" customFormat="1" ht="15.6" outlineLevel="1" x14ac:dyDescent="0.3">
      <c r="A175" s="224" t="s">
        <v>510</v>
      </c>
      <c r="B175" s="186">
        <f>+SUM(B176:B193)</f>
        <v>0</v>
      </c>
      <c r="C175" s="186">
        <f t="shared" ref="C175:K175" si="113">+SUM(C176:C193)</f>
        <v>0</v>
      </c>
      <c r="D175" s="186">
        <f t="shared" si="113"/>
        <v>0</v>
      </c>
      <c r="E175" s="186">
        <f t="shared" ref="E175:G175" si="114">+SUM(E176:E193)</f>
        <v>0</v>
      </c>
      <c r="F175" s="186">
        <f t="shared" si="114"/>
        <v>0</v>
      </c>
      <c r="G175" s="186">
        <f t="shared" si="114"/>
        <v>0</v>
      </c>
      <c r="H175" s="186">
        <v>0</v>
      </c>
      <c r="I175" s="186">
        <f t="shared" si="113"/>
        <v>0</v>
      </c>
      <c r="J175" s="186">
        <f t="shared" si="113"/>
        <v>0</v>
      </c>
      <c r="K175" s="186">
        <f t="shared" si="113"/>
        <v>0</v>
      </c>
      <c r="L175" s="186">
        <f t="shared" ref="L175" si="115">+SUM(L176:L193)</f>
        <v>0</v>
      </c>
      <c r="M175" s="186">
        <f t="shared" ref="M175:N175" si="116">+SUM(M176:M193)</f>
        <v>0</v>
      </c>
      <c r="N175" s="186">
        <f t="shared" si="116"/>
        <v>0</v>
      </c>
    </row>
    <row r="176" spans="1:14" x14ac:dyDescent="0.3">
      <c r="A176" s="223" t="s">
        <v>511</v>
      </c>
      <c r="E176" s="130">
        <v>0</v>
      </c>
      <c r="H176" s="130">
        <v>0</v>
      </c>
    </row>
    <row r="177" spans="1:8" x14ac:dyDescent="0.3">
      <c r="A177" s="223" t="s">
        <v>512</v>
      </c>
      <c r="E177" s="130">
        <v>0</v>
      </c>
      <c r="H177" s="130">
        <v>0</v>
      </c>
    </row>
    <row r="178" spans="1:8" x14ac:dyDescent="0.3">
      <c r="A178" s="223" t="s">
        <v>513</v>
      </c>
      <c r="E178" s="130">
        <v>0</v>
      </c>
      <c r="H178" s="130">
        <v>0</v>
      </c>
    </row>
    <row r="179" spans="1:8" x14ac:dyDescent="0.3">
      <c r="A179" s="223" t="s">
        <v>514</v>
      </c>
      <c r="E179" s="130">
        <v>0</v>
      </c>
      <c r="H179" s="130">
        <v>0</v>
      </c>
    </row>
    <row r="180" spans="1:8" x14ac:dyDescent="0.3">
      <c r="A180" s="223" t="s">
        <v>515</v>
      </c>
      <c r="E180" s="130">
        <v>0</v>
      </c>
      <c r="H180" s="130">
        <v>0</v>
      </c>
    </row>
    <row r="181" spans="1:8" x14ac:dyDescent="0.3">
      <c r="A181" s="223" t="s">
        <v>516</v>
      </c>
      <c r="E181" s="130">
        <v>0</v>
      </c>
      <c r="H181" s="130">
        <v>0</v>
      </c>
    </row>
    <row r="182" spans="1:8" x14ac:dyDescent="0.3">
      <c r="A182" s="223" t="s">
        <v>517</v>
      </c>
      <c r="E182" s="130">
        <v>0</v>
      </c>
      <c r="H182" s="130">
        <v>0</v>
      </c>
    </row>
    <row r="183" spans="1:8" x14ac:dyDescent="0.3">
      <c r="A183" s="223" t="s">
        <v>518</v>
      </c>
      <c r="E183" s="130">
        <v>0</v>
      </c>
      <c r="H183" s="130">
        <v>0</v>
      </c>
    </row>
    <row r="184" spans="1:8" x14ac:dyDescent="0.3">
      <c r="A184" s="223" t="s">
        <v>519</v>
      </c>
      <c r="E184" s="130">
        <v>0</v>
      </c>
      <c r="H184" s="130">
        <v>0</v>
      </c>
    </row>
    <row r="185" spans="1:8" x14ac:dyDescent="0.3">
      <c r="A185" s="223" t="s">
        <v>520</v>
      </c>
      <c r="E185" s="130">
        <v>0</v>
      </c>
      <c r="H185" s="130">
        <v>0</v>
      </c>
    </row>
    <row r="186" spans="1:8" x14ac:dyDescent="0.3">
      <c r="A186" s="223" t="s">
        <v>521</v>
      </c>
      <c r="E186" s="130">
        <v>0</v>
      </c>
      <c r="H186" s="130">
        <v>0</v>
      </c>
    </row>
    <row r="187" spans="1:8" x14ac:dyDescent="0.3">
      <c r="A187" s="223" t="s">
        <v>522</v>
      </c>
      <c r="E187" s="130">
        <v>0</v>
      </c>
      <c r="H187" s="130">
        <v>0</v>
      </c>
    </row>
    <row r="188" spans="1:8" x14ac:dyDescent="0.3">
      <c r="A188" s="223" t="s">
        <v>523</v>
      </c>
      <c r="E188" s="130">
        <v>0</v>
      </c>
      <c r="H188" s="130">
        <v>0</v>
      </c>
    </row>
    <row r="189" spans="1:8" x14ac:dyDescent="0.3">
      <c r="A189" s="223" t="s">
        <v>524</v>
      </c>
      <c r="E189" s="130">
        <v>0</v>
      </c>
      <c r="H189" s="130">
        <v>0</v>
      </c>
    </row>
    <row r="190" spans="1:8" x14ac:dyDescent="0.3">
      <c r="A190" s="223" t="s">
        <v>525</v>
      </c>
      <c r="E190" s="130">
        <v>0</v>
      </c>
      <c r="H190" s="130">
        <v>0</v>
      </c>
    </row>
    <row r="191" spans="1:8" x14ac:dyDescent="0.3">
      <c r="A191" s="223" t="s">
        <v>526</v>
      </c>
      <c r="E191" s="130">
        <v>0</v>
      </c>
      <c r="H191" s="130">
        <v>0</v>
      </c>
    </row>
    <row r="192" spans="1:8" x14ac:dyDescent="0.3">
      <c r="A192" s="223" t="s">
        <v>527</v>
      </c>
      <c r="E192" s="130">
        <v>0</v>
      </c>
      <c r="H192" s="130">
        <v>0</v>
      </c>
    </row>
    <row r="193" spans="1:14" x14ac:dyDescent="0.3">
      <c r="A193" s="223" t="s">
        <v>528</v>
      </c>
      <c r="E193" s="130">
        <v>0</v>
      </c>
      <c r="H193" s="130">
        <v>0</v>
      </c>
    </row>
    <row r="194" spans="1:14" s="187" customFormat="1" ht="15.6" outlineLevel="1" x14ac:dyDescent="0.3">
      <c r="A194" s="224" t="s">
        <v>529</v>
      </c>
      <c r="B194" s="186">
        <f>+SUM(B195:B200)</f>
        <v>0</v>
      </c>
      <c r="C194" s="186">
        <f t="shared" ref="C194:K194" si="117">+SUM(C195:C200)</f>
        <v>0</v>
      </c>
      <c r="D194" s="186">
        <f t="shared" si="117"/>
        <v>0</v>
      </c>
      <c r="E194" s="186">
        <f t="shared" si="117"/>
        <v>0</v>
      </c>
      <c r="F194" s="186">
        <f t="shared" si="117"/>
        <v>0</v>
      </c>
      <c r="G194" s="186">
        <f t="shared" si="117"/>
        <v>0</v>
      </c>
      <c r="H194" s="186">
        <v>0</v>
      </c>
      <c r="I194" s="186">
        <f t="shared" si="117"/>
        <v>0</v>
      </c>
      <c r="J194" s="186">
        <f t="shared" si="117"/>
        <v>0</v>
      </c>
      <c r="K194" s="186">
        <f t="shared" si="117"/>
        <v>0</v>
      </c>
      <c r="L194" s="186">
        <f t="shared" ref="L194:N194" si="118">+SUM(L195:L200)</f>
        <v>0</v>
      </c>
      <c r="M194" s="186">
        <f t="shared" si="118"/>
        <v>0</v>
      </c>
      <c r="N194" s="186">
        <f t="shared" si="118"/>
        <v>0</v>
      </c>
    </row>
    <row r="195" spans="1:14" x14ac:dyDescent="0.3">
      <c r="A195" s="223" t="s">
        <v>530</v>
      </c>
      <c r="E195" s="130">
        <v>0</v>
      </c>
      <c r="H195" s="130">
        <v>0</v>
      </c>
    </row>
    <row r="196" spans="1:14" x14ac:dyDescent="0.3">
      <c r="A196" s="223" t="s">
        <v>531</v>
      </c>
      <c r="E196" s="130">
        <v>0</v>
      </c>
      <c r="H196" s="130">
        <v>0</v>
      </c>
    </row>
    <row r="197" spans="1:14" x14ac:dyDescent="0.3">
      <c r="A197" s="223" t="s">
        <v>532</v>
      </c>
      <c r="E197" s="130">
        <v>0</v>
      </c>
      <c r="H197" s="130">
        <v>0</v>
      </c>
    </row>
    <row r="198" spans="1:14" x14ac:dyDescent="0.3">
      <c r="A198" s="223" t="s">
        <v>533</v>
      </c>
      <c r="E198" s="130">
        <v>0</v>
      </c>
      <c r="H198" s="130">
        <v>0</v>
      </c>
    </row>
    <row r="199" spans="1:14" x14ac:dyDescent="0.3">
      <c r="A199" s="223" t="s">
        <v>534</v>
      </c>
      <c r="E199" s="130">
        <v>0</v>
      </c>
      <c r="H199" s="130">
        <v>0</v>
      </c>
    </row>
    <row r="200" spans="1:14" x14ac:dyDescent="0.3">
      <c r="A200" s="223" t="s">
        <v>535</v>
      </c>
      <c r="E200" s="130">
        <v>0</v>
      </c>
      <c r="H200" s="130">
        <v>0</v>
      </c>
    </row>
    <row r="201" spans="1:14" s="187" customFormat="1" ht="15.6" outlineLevel="1" x14ac:dyDescent="0.3">
      <c r="A201" s="224" t="s">
        <v>536</v>
      </c>
      <c r="B201" s="186">
        <f>+SUM(B202:B217)</f>
        <v>0</v>
      </c>
      <c r="C201" s="186">
        <f t="shared" ref="C201:K201" si="119">+SUM(C202:C217)</f>
        <v>0</v>
      </c>
      <c r="D201" s="186">
        <f t="shared" si="119"/>
        <v>0</v>
      </c>
      <c r="E201" s="186">
        <f t="shared" si="119"/>
        <v>0</v>
      </c>
      <c r="F201" s="186">
        <f t="shared" si="119"/>
        <v>0</v>
      </c>
      <c r="G201" s="186">
        <f t="shared" si="119"/>
        <v>0</v>
      </c>
      <c r="H201" s="186">
        <v>0</v>
      </c>
      <c r="I201" s="186">
        <f t="shared" si="119"/>
        <v>0</v>
      </c>
      <c r="J201" s="186">
        <f t="shared" si="119"/>
        <v>0</v>
      </c>
      <c r="K201" s="186">
        <f t="shared" si="119"/>
        <v>0</v>
      </c>
      <c r="L201" s="186">
        <f t="shared" ref="L201:N201" si="120">+SUM(L202:L217)</f>
        <v>0</v>
      </c>
      <c r="M201" s="186">
        <f t="shared" si="120"/>
        <v>0</v>
      </c>
      <c r="N201" s="186">
        <f t="shared" si="120"/>
        <v>0</v>
      </c>
    </row>
    <row r="202" spans="1:14" x14ac:dyDescent="0.3">
      <c r="A202" s="223" t="s">
        <v>537</v>
      </c>
      <c r="E202" s="130">
        <v>0</v>
      </c>
      <c r="H202" s="130">
        <v>0</v>
      </c>
    </row>
    <row r="203" spans="1:14" x14ac:dyDescent="0.3">
      <c r="A203" s="223" t="s">
        <v>808</v>
      </c>
      <c r="E203" s="130">
        <v>0</v>
      </c>
      <c r="H203" s="130">
        <v>0</v>
      </c>
    </row>
    <row r="204" spans="1:14" x14ac:dyDescent="0.3">
      <c r="A204" s="223" t="s">
        <v>538</v>
      </c>
      <c r="E204" s="130">
        <v>0</v>
      </c>
      <c r="H204" s="130">
        <v>0</v>
      </c>
    </row>
    <row r="205" spans="1:14" x14ac:dyDescent="0.3">
      <c r="A205" s="223" t="s">
        <v>539</v>
      </c>
      <c r="E205" s="130">
        <v>0</v>
      </c>
      <c r="H205" s="130">
        <v>0</v>
      </c>
    </row>
    <row r="206" spans="1:14" x14ac:dyDescent="0.3">
      <c r="A206" s="223" t="s">
        <v>540</v>
      </c>
      <c r="E206" s="130">
        <v>0</v>
      </c>
      <c r="H206" s="130">
        <v>0</v>
      </c>
    </row>
    <row r="207" spans="1:14" x14ac:dyDescent="0.3">
      <c r="A207" s="223" t="s">
        <v>541</v>
      </c>
      <c r="E207" s="130">
        <v>0</v>
      </c>
      <c r="H207" s="130">
        <v>0</v>
      </c>
    </row>
    <row r="208" spans="1:14" x14ac:dyDescent="0.3">
      <c r="A208" s="223" t="s">
        <v>542</v>
      </c>
      <c r="E208" s="130">
        <v>0</v>
      </c>
      <c r="H208" s="130">
        <v>0</v>
      </c>
    </row>
    <row r="209" spans="1:14" x14ac:dyDescent="0.3">
      <c r="A209" s="223" t="s">
        <v>543</v>
      </c>
      <c r="E209" s="130">
        <v>0</v>
      </c>
      <c r="H209" s="130">
        <v>0</v>
      </c>
    </row>
    <row r="210" spans="1:14" x14ac:dyDescent="0.3">
      <c r="A210" s="223" t="s">
        <v>544</v>
      </c>
      <c r="E210" s="130">
        <v>0</v>
      </c>
      <c r="H210" s="130">
        <v>0</v>
      </c>
    </row>
    <row r="211" spans="1:14" x14ac:dyDescent="0.3">
      <c r="A211" s="223" t="s">
        <v>545</v>
      </c>
      <c r="E211" s="130">
        <v>0</v>
      </c>
      <c r="H211" s="130">
        <v>0</v>
      </c>
    </row>
    <row r="212" spans="1:14" x14ac:dyDescent="0.3">
      <c r="A212" s="223" t="s">
        <v>546</v>
      </c>
      <c r="E212" s="130">
        <v>0</v>
      </c>
      <c r="H212" s="130">
        <v>0</v>
      </c>
    </row>
    <row r="213" spans="1:14" x14ac:dyDescent="0.3">
      <c r="A213" s="223" t="s">
        <v>547</v>
      </c>
      <c r="E213" s="130">
        <v>0</v>
      </c>
      <c r="H213" s="130">
        <v>0</v>
      </c>
    </row>
    <row r="214" spans="1:14" x14ac:dyDescent="0.3">
      <c r="A214" s="223" t="s">
        <v>548</v>
      </c>
      <c r="E214" s="130">
        <v>0</v>
      </c>
      <c r="H214" s="130">
        <v>0</v>
      </c>
    </row>
    <row r="215" spans="1:14" x14ac:dyDescent="0.3">
      <c r="A215" s="223" t="s">
        <v>549</v>
      </c>
      <c r="E215" s="130">
        <v>0</v>
      </c>
      <c r="H215" s="130">
        <v>0</v>
      </c>
    </row>
    <row r="216" spans="1:14" x14ac:dyDescent="0.3">
      <c r="A216" s="223" t="s">
        <v>550</v>
      </c>
      <c r="E216" s="130">
        <v>0</v>
      </c>
      <c r="H216" s="130">
        <v>0</v>
      </c>
    </row>
    <row r="217" spans="1:14" x14ac:dyDescent="0.3">
      <c r="A217" s="223" t="s">
        <v>551</v>
      </c>
      <c r="E217" s="130">
        <v>0</v>
      </c>
      <c r="H217" s="130">
        <v>0</v>
      </c>
    </row>
    <row r="218" spans="1:14" s="187" customFormat="1" ht="15.6" outlineLevel="1" x14ac:dyDescent="0.3">
      <c r="A218" s="224" t="s">
        <v>552</v>
      </c>
      <c r="B218" s="186">
        <f>+SUM(B219:B226)</f>
        <v>0</v>
      </c>
      <c r="C218" s="186">
        <f t="shared" ref="C218:K218" si="121">+SUM(C219:C226)</f>
        <v>0</v>
      </c>
      <c r="D218" s="186">
        <f t="shared" si="121"/>
        <v>0</v>
      </c>
      <c r="E218" s="186">
        <f t="shared" si="121"/>
        <v>0</v>
      </c>
      <c r="F218" s="186">
        <f t="shared" si="121"/>
        <v>0</v>
      </c>
      <c r="G218" s="186">
        <f t="shared" si="121"/>
        <v>0</v>
      </c>
      <c r="H218" s="186">
        <v>0</v>
      </c>
      <c r="I218" s="186">
        <f t="shared" si="121"/>
        <v>0</v>
      </c>
      <c r="J218" s="186">
        <f t="shared" si="121"/>
        <v>0</v>
      </c>
      <c r="K218" s="186">
        <f t="shared" si="121"/>
        <v>0</v>
      </c>
      <c r="L218" s="186">
        <f t="shared" ref="L218:N218" si="122">+SUM(L219:L226)</f>
        <v>0</v>
      </c>
      <c r="M218" s="186">
        <f t="shared" si="122"/>
        <v>0</v>
      </c>
      <c r="N218" s="186">
        <f t="shared" si="122"/>
        <v>0</v>
      </c>
    </row>
    <row r="219" spans="1:14" x14ac:dyDescent="0.3">
      <c r="A219" s="223" t="s">
        <v>553</v>
      </c>
      <c r="E219" s="130">
        <v>0</v>
      </c>
      <c r="H219" s="130">
        <v>0</v>
      </c>
    </row>
    <row r="220" spans="1:14" x14ac:dyDescent="0.3">
      <c r="A220" s="223" t="s">
        <v>554</v>
      </c>
      <c r="E220" s="130">
        <v>0</v>
      </c>
      <c r="H220" s="130">
        <v>0</v>
      </c>
    </row>
    <row r="221" spans="1:14" x14ac:dyDescent="0.3">
      <c r="A221" s="223" t="s">
        <v>555</v>
      </c>
      <c r="E221" s="130">
        <v>0</v>
      </c>
      <c r="H221" s="130">
        <v>0</v>
      </c>
    </row>
    <row r="222" spans="1:14" x14ac:dyDescent="0.3">
      <c r="A222" s="223" t="s">
        <v>556</v>
      </c>
      <c r="E222" s="130">
        <v>0</v>
      </c>
      <c r="H222" s="130">
        <v>0</v>
      </c>
    </row>
    <row r="223" spans="1:14" x14ac:dyDescent="0.3">
      <c r="A223" s="223" t="s">
        <v>557</v>
      </c>
      <c r="E223" s="130">
        <v>0</v>
      </c>
      <c r="H223" s="130">
        <v>0</v>
      </c>
    </row>
    <row r="224" spans="1:14" x14ac:dyDescent="0.3">
      <c r="A224" s="223" t="s">
        <v>558</v>
      </c>
      <c r="E224" s="130">
        <v>0</v>
      </c>
      <c r="H224" s="130">
        <v>0</v>
      </c>
    </row>
    <row r="225" spans="1:14" x14ac:dyDescent="0.3">
      <c r="A225" s="223" t="s">
        <v>559</v>
      </c>
      <c r="E225" s="130">
        <v>0</v>
      </c>
      <c r="H225" s="130">
        <v>0</v>
      </c>
    </row>
    <row r="226" spans="1:14" x14ac:dyDescent="0.3">
      <c r="A226" s="223" t="s">
        <v>560</v>
      </c>
      <c r="E226" s="130">
        <v>0</v>
      </c>
      <c r="H226" s="130">
        <v>0</v>
      </c>
    </row>
    <row r="227" spans="1:14" s="187" customFormat="1" ht="15.6" outlineLevel="1" x14ac:dyDescent="0.3">
      <c r="A227" s="224" t="s">
        <v>561</v>
      </c>
      <c r="B227" s="186">
        <f>+SUM(B228)</f>
        <v>0</v>
      </c>
      <c r="C227" s="186">
        <f t="shared" ref="C227:K227" si="123">+SUM(C228)</f>
        <v>0</v>
      </c>
      <c r="D227" s="186">
        <f t="shared" si="123"/>
        <v>0</v>
      </c>
      <c r="E227" s="186">
        <f t="shared" si="123"/>
        <v>0</v>
      </c>
      <c r="F227" s="186">
        <f t="shared" si="123"/>
        <v>0</v>
      </c>
      <c r="G227" s="186">
        <f t="shared" si="123"/>
        <v>0</v>
      </c>
      <c r="H227" s="186">
        <v>0</v>
      </c>
      <c r="I227" s="186">
        <f t="shared" si="123"/>
        <v>0</v>
      </c>
      <c r="J227" s="186">
        <f t="shared" si="123"/>
        <v>0</v>
      </c>
      <c r="K227" s="186">
        <f t="shared" si="123"/>
        <v>0</v>
      </c>
      <c r="L227" s="186">
        <f t="shared" ref="L227:N227" si="124">+SUM(L228)</f>
        <v>0</v>
      </c>
      <c r="M227" s="186">
        <f t="shared" si="124"/>
        <v>0</v>
      </c>
      <c r="N227" s="186">
        <f t="shared" si="124"/>
        <v>0</v>
      </c>
    </row>
    <row r="228" spans="1:14" x14ac:dyDescent="0.3">
      <c r="A228" s="223" t="s">
        <v>562</v>
      </c>
      <c r="E228" s="130">
        <v>0</v>
      </c>
      <c r="H228" s="130">
        <v>0</v>
      </c>
    </row>
    <row r="229" spans="1:14" s="3" customFormat="1" ht="18" x14ac:dyDescent="0.3">
      <c r="A229" s="200" t="s">
        <v>563</v>
      </c>
      <c r="B229" s="184">
        <f>+B230+B233+B237+B241+B263+B270+B274+B278+B282+B286+B290</f>
        <v>0</v>
      </c>
      <c r="C229" s="184">
        <f t="shared" ref="C229:K229" si="125">+C230+C233+C237+C241+C263+C270+C274+C278+C282+C286+C290</f>
        <v>0</v>
      </c>
      <c r="D229" s="184">
        <f t="shared" si="125"/>
        <v>0</v>
      </c>
      <c r="E229" s="184">
        <f t="shared" ref="E229:I229" si="126">+E230+E233+E237+E241+E263+E270+E274+E278+E282+E286+E290</f>
        <v>82701.399999999994</v>
      </c>
      <c r="F229" s="184">
        <f t="shared" si="126"/>
        <v>0</v>
      </c>
      <c r="G229" s="184">
        <f t="shared" si="126"/>
        <v>0</v>
      </c>
      <c r="H229" s="184">
        <v>86759.9</v>
      </c>
      <c r="I229" s="184">
        <f t="shared" si="126"/>
        <v>0</v>
      </c>
      <c r="J229" s="184">
        <f t="shared" si="125"/>
        <v>0</v>
      </c>
      <c r="K229" s="184">
        <f t="shared" si="125"/>
        <v>0</v>
      </c>
      <c r="L229" s="184">
        <f t="shared" ref="L229" si="127">+L230+L233+L237+L241+L263+L270+L274+L278+L282+L286+L290</f>
        <v>0</v>
      </c>
      <c r="M229" s="184">
        <f t="shared" ref="M229:N229" si="128">+M230+M233+M237+M241+M263+M270+M274+M278+M282+M286+M290</f>
        <v>0</v>
      </c>
      <c r="N229" s="184">
        <f t="shared" si="128"/>
        <v>0</v>
      </c>
    </row>
    <row r="230" spans="1:14" s="187" customFormat="1" ht="15.6" outlineLevel="1" x14ac:dyDescent="0.3">
      <c r="A230" s="224" t="s">
        <v>157</v>
      </c>
      <c r="B230" s="186">
        <f>+SUM(B231:B232)</f>
        <v>0</v>
      </c>
      <c r="C230" s="186">
        <f t="shared" ref="C230:K230" si="129">+SUM(C231:C232)</f>
        <v>0</v>
      </c>
      <c r="D230" s="186">
        <f t="shared" si="129"/>
        <v>0</v>
      </c>
      <c r="E230" s="186">
        <f t="shared" ref="E230:I230" si="130">+SUM(E231:E232)</f>
        <v>0</v>
      </c>
      <c r="F230" s="186">
        <f t="shared" si="130"/>
        <v>0</v>
      </c>
      <c r="G230" s="186">
        <f t="shared" si="130"/>
        <v>0</v>
      </c>
      <c r="H230" s="186">
        <v>0</v>
      </c>
      <c r="I230" s="186">
        <f t="shared" si="130"/>
        <v>0</v>
      </c>
      <c r="J230" s="186">
        <f t="shared" si="129"/>
        <v>0</v>
      </c>
      <c r="K230" s="186">
        <f t="shared" si="129"/>
        <v>0</v>
      </c>
      <c r="L230" s="186">
        <f t="shared" ref="L230" si="131">+SUM(L231:L232)</f>
        <v>0</v>
      </c>
      <c r="M230" s="186">
        <f t="shared" ref="M230:N230" si="132">+SUM(M231:M232)</f>
        <v>0</v>
      </c>
      <c r="N230" s="186">
        <f t="shared" si="132"/>
        <v>0</v>
      </c>
    </row>
    <row r="231" spans="1:14" x14ac:dyDescent="0.3">
      <c r="A231" s="223" t="s">
        <v>564</v>
      </c>
      <c r="E231" s="130">
        <v>0</v>
      </c>
      <c r="H231" s="130">
        <v>0</v>
      </c>
    </row>
    <row r="232" spans="1:14" x14ac:dyDescent="0.3">
      <c r="A232" s="223" t="s">
        <v>565</v>
      </c>
      <c r="E232" s="130">
        <v>0</v>
      </c>
      <c r="H232" s="130">
        <v>0</v>
      </c>
    </row>
    <row r="233" spans="1:14" s="187" customFormat="1" ht="15.6" outlineLevel="1" x14ac:dyDescent="0.3">
      <c r="A233" s="224" t="s">
        <v>158</v>
      </c>
      <c r="B233" s="186">
        <f>+SUM(B234:B236)</f>
        <v>0</v>
      </c>
      <c r="C233" s="186">
        <f t="shared" ref="C233:K233" si="133">+SUM(C234:C236)</f>
        <v>0</v>
      </c>
      <c r="D233" s="186">
        <f t="shared" si="133"/>
        <v>0</v>
      </c>
      <c r="E233" s="186">
        <f t="shared" si="133"/>
        <v>71524.12</v>
      </c>
      <c r="F233" s="186">
        <f t="shared" si="133"/>
        <v>0</v>
      </c>
      <c r="G233" s="186">
        <f t="shared" si="133"/>
        <v>0</v>
      </c>
      <c r="H233" s="186">
        <v>74099.679999999993</v>
      </c>
      <c r="I233" s="186">
        <f t="shared" si="133"/>
        <v>0</v>
      </c>
      <c r="J233" s="186">
        <f t="shared" si="133"/>
        <v>0</v>
      </c>
      <c r="K233" s="186">
        <f t="shared" si="133"/>
        <v>0</v>
      </c>
      <c r="L233" s="186">
        <f t="shared" ref="L233:N233" si="134">+SUM(L234:L236)</f>
        <v>0</v>
      </c>
      <c r="M233" s="186">
        <f t="shared" si="134"/>
        <v>0</v>
      </c>
      <c r="N233" s="186">
        <f t="shared" si="134"/>
        <v>0</v>
      </c>
    </row>
    <row r="234" spans="1:14" x14ac:dyDescent="0.3">
      <c r="A234" s="223" t="s">
        <v>158</v>
      </c>
      <c r="E234" s="130">
        <v>71524.12</v>
      </c>
      <c r="H234" s="130">
        <v>74099.679999999993</v>
      </c>
    </row>
    <row r="235" spans="1:14" x14ac:dyDescent="0.3">
      <c r="A235" s="223" t="s">
        <v>566</v>
      </c>
      <c r="E235" s="130">
        <v>0</v>
      </c>
      <c r="H235" s="130">
        <v>0</v>
      </c>
    </row>
    <row r="236" spans="1:14" x14ac:dyDescent="0.3">
      <c r="A236" s="223" t="s">
        <v>567</v>
      </c>
      <c r="E236" s="130">
        <v>0</v>
      </c>
      <c r="H236" s="130">
        <v>0</v>
      </c>
    </row>
    <row r="237" spans="1:14" s="187" customFormat="1" ht="15.6" outlineLevel="1" x14ac:dyDescent="0.3">
      <c r="A237" s="224" t="s">
        <v>159</v>
      </c>
      <c r="B237" s="186">
        <f>+SUM(B238:B240)</f>
        <v>0</v>
      </c>
      <c r="C237" s="186">
        <f t="shared" ref="C237:K237" si="135">+SUM(C238:C240)</f>
        <v>0</v>
      </c>
      <c r="D237" s="186">
        <f t="shared" si="135"/>
        <v>0</v>
      </c>
      <c r="E237" s="186">
        <f t="shared" si="135"/>
        <v>3224.82</v>
      </c>
      <c r="F237" s="186">
        <f t="shared" si="135"/>
        <v>0</v>
      </c>
      <c r="G237" s="186">
        <f t="shared" si="135"/>
        <v>0</v>
      </c>
      <c r="H237" s="186">
        <v>3224.82</v>
      </c>
      <c r="I237" s="186">
        <f t="shared" si="135"/>
        <v>0</v>
      </c>
      <c r="J237" s="186">
        <f t="shared" si="135"/>
        <v>0</v>
      </c>
      <c r="K237" s="186">
        <f t="shared" si="135"/>
        <v>0</v>
      </c>
      <c r="L237" s="186">
        <f t="shared" ref="L237:N237" si="136">+SUM(L238:L240)</f>
        <v>0</v>
      </c>
      <c r="M237" s="186">
        <f t="shared" si="136"/>
        <v>0</v>
      </c>
      <c r="N237" s="186">
        <f t="shared" si="136"/>
        <v>0</v>
      </c>
    </row>
    <row r="238" spans="1:14" x14ac:dyDescent="0.3">
      <c r="A238" s="223" t="s">
        <v>568</v>
      </c>
      <c r="E238" s="130">
        <v>3224.82</v>
      </c>
      <c r="H238" s="130">
        <v>3224.82</v>
      </c>
    </row>
    <row r="239" spans="1:14" x14ac:dyDescent="0.3">
      <c r="A239" s="223" t="s">
        <v>569</v>
      </c>
      <c r="E239" s="130">
        <v>0</v>
      </c>
      <c r="H239" s="130">
        <v>0</v>
      </c>
    </row>
    <row r="240" spans="1:14" x14ac:dyDescent="0.3">
      <c r="A240" s="223" t="s">
        <v>570</v>
      </c>
      <c r="E240" s="130">
        <v>0</v>
      </c>
      <c r="H240" s="130">
        <v>0</v>
      </c>
    </row>
    <row r="241" spans="1:14" s="187" customFormat="1" ht="15.6" outlineLevel="1" x14ac:dyDescent="0.3">
      <c r="A241" s="224" t="s">
        <v>160</v>
      </c>
      <c r="B241" s="186">
        <f>+SUM(B242:B262)</f>
        <v>0</v>
      </c>
      <c r="C241" s="186">
        <f t="shared" ref="C241:K241" si="137">+SUM(C242:C262)</f>
        <v>0</v>
      </c>
      <c r="D241" s="186">
        <f t="shared" si="137"/>
        <v>0</v>
      </c>
      <c r="E241" s="186">
        <f t="shared" si="137"/>
        <v>0</v>
      </c>
      <c r="F241" s="186">
        <f t="shared" si="137"/>
        <v>0</v>
      </c>
      <c r="G241" s="186">
        <f t="shared" si="137"/>
        <v>0</v>
      </c>
      <c r="H241" s="186">
        <v>0</v>
      </c>
      <c r="I241" s="186">
        <f t="shared" si="137"/>
        <v>0</v>
      </c>
      <c r="J241" s="186">
        <f t="shared" si="137"/>
        <v>0</v>
      </c>
      <c r="K241" s="186">
        <f t="shared" si="137"/>
        <v>0</v>
      </c>
      <c r="L241" s="186">
        <f t="shared" ref="L241:N241" si="138">+SUM(L242:L262)</f>
        <v>0</v>
      </c>
      <c r="M241" s="186">
        <f t="shared" si="138"/>
        <v>0</v>
      </c>
      <c r="N241" s="186">
        <f t="shared" si="138"/>
        <v>0</v>
      </c>
    </row>
    <row r="242" spans="1:14" x14ac:dyDescent="0.3">
      <c r="A242" s="223" t="s">
        <v>571</v>
      </c>
      <c r="E242" s="130">
        <v>0</v>
      </c>
      <c r="H242" s="130">
        <v>0</v>
      </c>
    </row>
    <row r="243" spans="1:14" x14ac:dyDescent="0.3">
      <c r="A243" s="223" t="s">
        <v>770</v>
      </c>
      <c r="E243" s="130">
        <v>0</v>
      </c>
      <c r="H243" s="130">
        <v>0</v>
      </c>
    </row>
    <row r="244" spans="1:14" x14ac:dyDescent="0.3">
      <c r="A244" s="223" t="s">
        <v>572</v>
      </c>
      <c r="E244" s="130">
        <v>0</v>
      </c>
      <c r="H244" s="130">
        <v>0</v>
      </c>
    </row>
    <row r="245" spans="1:14" x14ac:dyDescent="0.3">
      <c r="A245" s="223" t="s">
        <v>573</v>
      </c>
      <c r="E245" s="130">
        <v>0</v>
      </c>
      <c r="H245" s="130">
        <v>0</v>
      </c>
    </row>
    <row r="246" spans="1:14" x14ac:dyDescent="0.3">
      <c r="A246" s="223" t="s">
        <v>574</v>
      </c>
      <c r="E246" s="130">
        <v>0</v>
      </c>
      <c r="H246" s="130">
        <v>0</v>
      </c>
    </row>
    <row r="247" spans="1:14" x14ac:dyDescent="0.3">
      <c r="A247" s="223" t="s">
        <v>575</v>
      </c>
      <c r="E247" s="130">
        <v>0</v>
      </c>
      <c r="H247" s="130">
        <v>0</v>
      </c>
    </row>
    <row r="248" spans="1:14" x14ac:dyDescent="0.3">
      <c r="A248" s="223" t="s">
        <v>576</v>
      </c>
      <c r="E248" s="130">
        <v>0</v>
      </c>
      <c r="H248" s="130">
        <v>0</v>
      </c>
    </row>
    <row r="249" spans="1:14" x14ac:dyDescent="0.3">
      <c r="A249" s="223" t="s">
        <v>577</v>
      </c>
      <c r="E249" s="130">
        <v>0</v>
      </c>
      <c r="H249" s="130">
        <v>0</v>
      </c>
    </row>
    <row r="250" spans="1:14" x14ac:dyDescent="0.3">
      <c r="A250" s="223" t="s">
        <v>578</v>
      </c>
      <c r="E250" s="130">
        <v>0</v>
      </c>
      <c r="H250" s="130">
        <v>0</v>
      </c>
    </row>
    <row r="251" spans="1:14" x14ac:dyDescent="0.3">
      <c r="A251" s="223" t="s">
        <v>815</v>
      </c>
      <c r="E251" s="130">
        <v>0</v>
      </c>
      <c r="H251" s="130">
        <v>0</v>
      </c>
    </row>
    <row r="252" spans="1:14" x14ac:dyDescent="0.3">
      <c r="A252" s="223" t="s">
        <v>816</v>
      </c>
      <c r="E252" s="130">
        <v>0</v>
      </c>
      <c r="H252" s="130">
        <v>0</v>
      </c>
    </row>
    <row r="253" spans="1:14" x14ac:dyDescent="0.3">
      <c r="A253" s="223" t="s">
        <v>579</v>
      </c>
      <c r="E253" s="130">
        <v>0</v>
      </c>
      <c r="H253" s="130">
        <v>0</v>
      </c>
    </row>
    <row r="254" spans="1:14" x14ac:dyDescent="0.3">
      <c r="A254" s="223" t="s">
        <v>580</v>
      </c>
      <c r="E254" s="130">
        <v>0</v>
      </c>
      <c r="H254" s="130">
        <v>0</v>
      </c>
    </row>
    <row r="255" spans="1:14" x14ac:dyDescent="0.3">
      <c r="A255" s="223" t="s">
        <v>581</v>
      </c>
      <c r="E255" s="130">
        <v>0</v>
      </c>
      <c r="H255" s="130">
        <v>0</v>
      </c>
    </row>
    <row r="256" spans="1:14" x14ac:dyDescent="0.3">
      <c r="A256" s="223" t="s">
        <v>582</v>
      </c>
      <c r="E256" s="130">
        <v>0</v>
      </c>
      <c r="H256" s="130">
        <v>0</v>
      </c>
    </row>
    <row r="257" spans="1:14" x14ac:dyDescent="0.3">
      <c r="A257" s="223" t="s">
        <v>583</v>
      </c>
      <c r="E257" s="130">
        <v>0</v>
      </c>
      <c r="H257" s="130">
        <v>0</v>
      </c>
    </row>
    <row r="258" spans="1:14" x14ac:dyDescent="0.3">
      <c r="A258" s="223" t="s">
        <v>584</v>
      </c>
      <c r="E258" s="130">
        <v>0</v>
      </c>
      <c r="H258" s="130">
        <v>0</v>
      </c>
    </row>
    <row r="259" spans="1:14" x14ac:dyDescent="0.3">
      <c r="A259" s="223" t="s">
        <v>585</v>
      </c>
      <c r="E259" s="130">
        <v>0</v>
      </c>
      <c r="H259" s="130">
        <v>0</v>
      </c>
    </row>
    <row r="260" spans="1:14" x14ac:dyDescent="0.3">
      <c r="A260" s="223" t="s">
        <v>586</v>
      </c>
      <c r="E260" s="130">
        <v>0</v>
      </c>
      <c r="H260" s="130">
        <v>0</v>
      </c>
    </row>
    <row r="261" spans="1:14" x14ac:dyDescent="0.3">
      <c r="A261" s="223" t="s">
        <v>587</v>
      </c>
      <c r="E261" s="130">
        <v>0</v>
      </c>
      <c r="H261" s="130">
        <v>0</v>
      </c>
    </row>
    <row r="262" spans="1:14" x14ac:dyDescent="0.3">
      <c r="A262" s="223" t="s">
        <v>588</v>
      </c>
      <c r="E262" s="130">
        <v>0</v>
      </c>
      <c r="H262" s="130">
        <v>0</v>
      </c>
    </row>
    <row r="263" spans="1:14" s="187" customFormat="1" ht="15.6" outlineLevel="1" x14ac:dyDescent="0.3">
      <c r="A263" s="224" t="s">
        <v>161</v>
      </c>
      <c r="B263" s="186">
        <f>+SUM(B264:B269)</f>
        <v>0</v>
      </c>
      <c r="C263" s="186">
        <f t="shared" ref="C263:K263" si="139">+SUM(C264:C269)</f>
        <v>0</v>
      </c>
      <c r="D263" s="186">
        <f t="shared" si="139"/>
        <v>0</v>
      </c>
      <c r="E263" s="186">
        <f t="shared" si="139"/>
        <v>0</v>
      </c>
      <c r="F263" s="186">
        <f t="shared" si="139"/>
        <v>0</v>
      </c>
      <c r="G263" s="186">
        <f t="shared" si="139"/>
        <v>0</v>
      </c>
      <c r="H263" s="186">
        <v>0</v>
      </c>
      <c r="I263" s="186">
        <f t="shared" si="139"/>
        <v>0</v>
      </c>
      <c r="J263" s="186">
        <f t="shared" si="139"/>
        <v>0</v>
      </c>
      <c r="K263" s="186">
        <f t="shared" si="139"/>
        <v>0</v>
      </c>
      <c r="L263" s="186">
        <f t="shared" ref="L263:N263" si="140">+SUM(L264:L269)</f>
        <v>0</v>
      </c>
      <c r="M263" s="186">
        <f t="shared" si="140"/>
        <v>0</v>
      </c>
      <c r="N263" s="186">
        <f t="shared" si="140"/>
        <v>0</v>
      </c>
    </row>
    <row r="264" spans="1:14" x14ac:dyDescent="0.3">
      <c r="A264" s="223" t="s">
        <v>589</v>
      </c>
      <c r="E264" s="130">
        <v>0</v>
      </c>
      <c r="H264" s="130">
        <v>0</v>
      </c>
    </row>
    <row r="265" spans="1:14" x14ac:dyDescent="0.3">
      <c r="A265" s="223" t="s">
        <v>590</v>
      </c>
      <c r="E265" s="130">
        <v>0</v>
      </c>
      <c r="H265" s="130">
        <v>0</v>
      </c>
    </row>
    <row r="266" spans="1:14" x14ac:dyDescent="0.3">
      <c r="A266" s="223" t="s">
        <v>591</v>
      </c>
      <c r="E266" s="130">
        <v>0</v>
      </c>
      <c r="H266" s="130">
        <v>0</v>
      </c>
    </row>
    <row r="267" spans="1:14" x14ac:dyDescent="0.3">
      <c r="A267" s="223" t="s">
        <v>592</v>
      </c>
      <c r="E267" s="130">
        <v>0</v>
      </c>
      <c r="H267" s="130">
        <v>0</v>
      </c>
    </row>
    <row r="268" spans="1:14" x14ac:dyDescent="0.3">
      <c r="A268" s="223" t="s">
        <v>593</v>
      </c>
      <c r="E268" s="130">
        <v>0</v>
      </c>
      <c r="H268" s="130">
        <v>0</v>
      </c>
    </row>
    <row r="269" spans="1:14" x14ac:dyDescent="0.3">
      <c r="A269" s="223" t="s">
        <v>594</v>
      </c>
      <c r="E269" s="130">
        <v>0</v>
      </c>
      <c r="H269" s="130">
        <v>0</v>
      </c>
    </row>
    <row r="270" spans="1:14" s="187" customFormat="1" ht="15.6" outlineLevel="1" x14ac:dyDescent="0.3">
      <c r="A270" s="224" t="s">
        <v>162</v>
      </c>
      <c r="B270" s="186">
        <f>+SUM(B271:B273)</f>
        <v>0</v>
      </c>
      <c r="C270" s="186">
        <f t="shared" ref="C270:K270" si="141">+SUM(C271:C273)</f>
        <v>0</v>
      </c>
      <c r="D270" s="186">
        <f t="shared" si="141"/>
        <v>0</v>
      </c>
      <c r="E270" s="186">
        <f t="shared" si="141"/>
        <v>0</v>
      </c>
      <c r="F270" s="186">
        <f t="shared" si="141"/>
        <v>0</v>
      </c>
      <c r="G270" s="186">
        <f t="shared" si="141"/>
        <v>0</v>
      </c>
      <c r="H270" s="186">
        <v>0</v>
      </c>
      <c r="I270" s="186">
        <f t="shared" si="141"/>
        <v>0</v>
      </c>
      <c r="J270" s="186">
        <f t="shared" si="141"/>
        <v>0</v>
      </c>
      <c r="K270" s="186">
        <f t="shared" si="141"/>
        <v>0</v>
      </c>
      <c r="L270" s="186">
        <f t="shared" ref="L270:N270" si="142">+SUM(L271:L273)</f>
        <v>0</v>
      </c>
      <c r="M270" s="186">
        <f t="shared" si="142"/>
        <v>0</v>
      </c>
      <c r="N270" s="186">
        <f t="shared" si="142"/>
        <v>0</v>
      </c>
    </row>
    <row r="271" spans="1:14" x14ac:dyDescent="0.3">
      <c r="A271" s="223" t="s">
        <v>595</v>
      </c>
      <c r="E271" s="130">
        <v>0</v>
      </c>
      <c r="H271" s="130">
        <v>0</v>
      </c>
    </row>
    <row r="272" spans="1:14" x14ac:dyDescent="0.3">
      <c r="A272" s="223" t="s">
        <v>596</v>
      </c>
      <c r="E272" s="130">
        <v>0</v>
      </c>
      <c r="H272" s="130">
        <v>0</v>
      </c>
    </row>
    <row r="273" spans="1:14" x14ac:dyDescent="0.3">
      <c r="A273" s="223" t="s">
        <v>597</v>
      </c>
      <c r="E273" s="130">
        <v>0</v>
      </c>
      <c r="H273" s="130">
        <v>0</v>
      </c>
    </row>
    <row r="274" spans="1:14" s="187" customFormat="1" ht="15.6" outlineLevel="1" x14ac:dyDescent="0.3">
      <c r="A274" s="224" t="s">
        <v>163</v>
      </c>
      <c r="B274" s="186">
        <f>+SUM(B275:B277)</f>
        <v>0</v>
      </c>
      <c r="C274" s="186">
        <f t="shared" ref="C274:K274" si="143">+SUM(C275:C277)</f>
        <v>0</v>
      </c>
      <c r="D274" s="186">
        <f t="shared" si="143"/>
        <v>0</v>
      </c>
      <c r="E274" s="186">
        <f t="shared" si="143"/>
        <v>4855.26</v>
      </c>
      <c r="F274" s="186">
        <f t="shared" si="143"/>
        <v>0</v>
      </c>
      <c r="G274" s="186">
        <f t="shared" si="143"/>
        <v>0</v>
      </c>
      <c r="H274" s="186">
        <v>6338.2</v>
      </c>
      <c r="I274" s="186">
        <f t="shared" si="143"/>
        <v>0</v>
      </c>
      <c r="J274" s="186">
        <f t="shared" si="143"/>
        <v>0</v>
      </c>
      <c r="K274" s="186">
        <f t="shared" si="143"/>
        <v>0</v>
      </c>
      <c r="L274" s="186">
        <f t="shared" ref="L274:N274" si="144">+SUM(L275:L277)</f>
        <v>0</v>
      </c>
      <c r="M274" s="186">
        <f t="shared" si="144"/>
        <v>0</v>
      </c>
      <c r="N274" s="186">
        <f t="shared" si="144"/>
        <v>0</v>
      </c>
    </row>
    <row r="275" spans="1:14" x14ac:dyDescent="0.3">
      <c r="A275" s="223" t="s">
        <v>163</v>
      </c>
      <c r="E275" s="130">
        <v>4855.26</v>
      </c>
      <c r="H275" s="130">
        <v>6338.2</v>
      </c>
    </row>
    <row r="276" spans="1:14" x14ac:dyDescent="0.3">
      <c r="A276" s="223" t="s">
        <v>598</v>
      </c>
      <c r="E276" s="130">
        <v>0</v>
      </c>
      <c r="H276" s="130">
        <v>0</v>
      </c>
    </row>
    <row r="277" spans="1:14" x14ac:dyDescent="0.3">
      <c r="A277" s="223" t="s">
        <v>599</v>
      </c>
      <c r="E277" s="130">
        <v>0</v>
      </c>
      <c r="H277" s="130">
        <v>0</v>
      </c>
    </row>
    <row r="278" spans="1:14" s="187" customFormat="1" ht="15.6" outlineLevel="1" x14ac:dyDescent="0.3">
      <c r="A278" s="224" t="s">
        <v>164</v>
      </c>
      <c r="B278" s="186">
        <f>+SUM(B279:B281)</f>
        <v>0</v>
      </c>
      <c r="C278" s="186">
        <f t="shared" ref="C278:K278" si="145">+SUM(C279:C281)</f>
        <v>0</v>
      </c>
      <c r="D278" s="186">
        <f t="shared" si="145"/>
        <v>0</v>
      </c>
      <c r="E278" s="186">
        <f t="shared" si="145"/>
        <v>1319.94</v>
      </c>
      <c r="F278" s="186">
        <f t="shared" si="145"/>
        <v>0</v>
      </c>
      <c r="G278" s="186">
        <f t="shared" si="145"/>
        <v>0</v>
      </c>
      <c r="H278" s="186">
        <v>1319.94</v>
      </c>
      <c r="I278" s="186">
        <f t="shared" si="145"/>
        <v>0</v>
      </c>
      <c r="J278" s="186">
        <f t="shared" si="145"/>
        <v>0</v>
      </c>
      <c r="K278" s="186">
        <f t="shared" si="145"/>
        <v>0</v>
      </c>
      <c r="L278" s="186">
        <f t="shared" ref="L278:N278" si="146">+SUM(L279:L281)</f>
        <v>0</v>
      </c>
      <c r="M278" s="186">
        <f t="shared" si="146"/>
        <v>0</v>
      </c>
      <c r="N278" s="186">
        <f t="shared" si="146"/>
        <v>0</v>
      </c>
    </row>
    <row r="279" spans="1:14" x14ac:dyDescent="0.3">
      <c r="A279" s="223" t="s">
        <v>164</v>
      </c>
      <c r="E279" s="130">
        <v>1319.94</v>
      </c>
      <c r="H279" s="130">
        <v>1319.94</v>
      </c>
    </row>
    <row r="280" spans="1:14" x14ac:dyDescent="0.3">
      <c r="A280" s="223" t="s">
        <v>600</v>
      </c>
      <c r="E280" s="130">
        <v>0</v>
      </c>
      <c r="H280" s="130">
        <v>0</v>
      </c>
    </row>
    <row r="281" spans="1:14" x14ac:dyDescent="0.3">
      <c r="A281" s="223" t="s">
        <v>601</v>
      </c>
      <c r="E281" s="130">
        <v>0</v>
      </c>
      <c r="H281" s="130">
        <v>0</v>
      </c>
    </row>
    <row r="282" spans="1:14" s="187" customFormat="1" ht="15.6" outlineLevel="1" x14ac:dyDescent="0.3">
      <c r="A282" s="224" t="s">
        <v>165</v>
      </c>
      <c r="B282" s="186">
        <f>+SUM(B283:B285)</f>
        <v>0</v>
      </c>
      <c r="C282" s="186">
        <f t="shared" ref="C282:K282" si="147">+SUM(C283:C285)</f>
        <v>0</v>
      </c>
      <c r="D282" s="186">
        <f t="shared" si="147"/>
        <v>0</v>
      </c>
      <c r="E282" s="186">
        <f t="shared" si="147"/>
        <v>1777.26</v>
      </c>
      <c r="F282" s="186">
        <f t="shared" si="147"/>
        <v>0</v>
      </c>
      <c r="G282" s="186">
        <f t="shared" si="147"/>
        <v>0</v>
      </c>
      <c r="H282" s="186">
        <v>1777.26</v>
      </c>
      <c r="I282" s="186">
        <f t="shared" si="147"/>
        <v>0</v>
      </c>
      <c r="J282" s="186">
        <f t="shared" si="147"/>
        <v>0</v>
      </c>
      <c r="K282" s="186">
        <f t="shared" si="147"/>
        <v>0</v>
      </c>
      <c r="L282" s="186">
        <f t="shared" ref="L282:N282" si="148">+SUM(L283:L285)</f>
        <v>0</v>
      </c>
      <c r="M282" s="186">
        <f t="shared" si="148"/>
        <v>0</v>
      </c>
      <c r="N282" s="186">
        <f t="shared" si="148"/>
        <v>0</v>
      </c>
    </row>
    <row r="283" spans="1:14" x14ac:dyDescent="0.3">
      <c r="A283" s="223" t="s">
        <v>165</v>
      </c>
      <c r="E283" s="130">
        <v>1777.26</v>
      </c>
      <c r="H283" s="130">
        <v>1777.26</v>
      </c>
    </row>
    <row r="284" spans="1:14" x14ac:dyDescent="0.3">
      <c r="A284" s="223" t="s">
        <v>602</v>
      </c>
      <c r="E284" s="130">
        <v>0</v>
      </c>
      <c r="H284" s="130">
        <v>0</v>
      </c>
    </row>
    <row r="285" spans="1:14" x14ac:dyDescent="0.3">
      <c r="A285" s="223" t="s">
        <v>603</v>
      </c>
      <c r="E285" s="130">
        <v>0</v>
      </c>
      <c r="H285" s="130">
        <v>0</v>
      </c>
    </row>
    <row r="286" spans="1:14" s="187" customFormat="1" ht="15.6" outlineLevel="1" x14ac:dyDescent="0.3">
      <c r="A286" s="224" t="s">
        <v>604</v>
      </c>
      <c r="B286" s="186">
        <f>+SUM(B287:B289)</f>
        <v>0</v>
      </c>
      <c r="C286" s="186">
        <f t="shared" ref="C286:K286" si="149">+SUM(C287:C289)</f>
        <v>0</v>
      </c>
      <c r="D286" s="186">
        <f t="shared" si="149"/>
        <v>0</v>
      </c>
      <c r="E286" s="186">
        <f t="shared" si="149"/>
        <v>0</v>
      </c>
      <c r="F286" s="186">
        <f t="shared" si="149"/>
        <v>0</v>
      </c>
      <c r="G286" s="186">
        <f t="shared" si="149"/>
        <v>0</v>
      </c>
      <c r="H286" s="186">
        <v>0</v>
      </c>
      <c r="I286" s="186">
        <f t="shared" si="149"/>
        <v>0</v>
      </c>
      <c r="J286" s="186">
        <f t="shared" si="149"/>
        <v>0</v>
      </c>
      <c r="K286" s="186">
        <f t="shared" si="149"/>
        <v>0</v>
      </c>
      <c r="L286" s="186">
        <f t="shared" ref="L286:N286" si="150">+SUM(L287:L289)</f>
        <v>0</v>
      </c>
      <c r="M286" s="186">
        <f t="shared" si="150"/>
        <v>0</v>
      </c>
      <c r="N286" s="186">
        <f t="shared" si="150"/>
        <v>0</v>
      </c>
    </row>
    <row r="287" spans="1:14" x14ac:dyDescent="0.3">
      <c r="A287" s="223" t="s">
        <v>604</v>
      </c>
      <c r="E287" s="130">
        <v>0</v>
      </c>
      <c r="H287" s="130">
        <v>0</v>
      </c>
    </row>
    <row r="288" spans="1:14" x14ac:dyDescent="0.3">
      <c r="A288" s="223" t="s">
        <v>605</v>
      </c>
      <c r="E288" s="130">
        <v>0</v>
      </c>
      <c r="H288" s="130">
        <v>0</v>
      </c>
    </row>
    <row r="289" spans="1:14" x14ac:dyDescent="0.3">
      <c r="A289" s="223" t="s">
        <v>606</v>
      </c>
      <c r="E289" s="130">
        <v>0</v>
      </c>
      <c r="H289" s="130">
        <v>0</v>
      </c>
    </row>
    <row r="290" spans="1:14" s="187" customFormat="1" ht="15.6" outlineLevel="1" x14ac:dyDescent="0.3">
      <c r="A290" s="224" t="s">
        <v>166</v>
      </c>
      <c r="B290" s="186">
        <f t="shared" ref="B290:N290" si="151">+SUM(B291:B294)</f>
        <v>0</v>
      </c>
      <c r="C290" s="186">
        <f t="shared" si="151"/>
        <v>0</v>
      </c>
      <c r="D290" s="186">
        <f t="shared" si="151"/>
        <v>0</v>
      </c>
      <c r="E290" s="186">
        <f t="shared" si="151"/>
        <v>0</v>
      </c>
      <c r="F290" s="186">
        <f t="shared" si="151"/>
        <v>0</v>
      </c>
      <c r="G290" s="186">
        <f t="shared" si="151"/>
        <v>0</v>
      </c>
      <c r="H290" s="186">
        <v>0</v>
      </c>
      <c r="I290" s="186">
        <f t="shared" si="151"/>
        <v>0</v>
      </c>
      <c r="J290" s="186">
        <f t="shared" si="151"/>
        <v>0</v>
      </c>
      <c r="K290" s="186">
        <f t="shared" si="151"/>
        <v>0</v>
      </c>
      <c r="L290" s="186">
        <f t="shared" si="151"/>
        <v>0</v>
      </c>
      <c r="M290" s="186">
        <f t="shared" si="151"/>
        <v>0</v>
      </c>
      <c r="N290" s="186">
        <f t="shared" si="151"/>
        <v>0</v>
      </c>
    </row>
    <row r="291" spans="1:14" x14ac:dyDescent="0.3">
      <c r="A291" s="223" t="s">
        <v>166</v>
      </c>
      <c r="E291" s="130">
        <v>0</v>
      </c>
      <c r="H291" s="130">
        <v>0</v>
      </c>
    </row>
    <row r="292" spans="1:14" x14ac:dyDescent="0.3">
      <c r="A292" s="223" t="s">
        <v>607</v>
      </c>
      <c r="E292" s="130">
        <v>0</v>
      </c>
      <c r="H292" s="130">
        <v>0</v>
      </c>
    </row>
    <row r="293" spans="1:14" x14ac:dyDescent="0.3">
      <c r="A293" s="223" t="s">
        <v>608</v>
      </c>
      <c r="E293" s="130">
        <v>0</v>
      </c>
      <c r="H293" s="130">
        <v>0</v>
      </c>
    </row>
    <row r="294" spans="1:14" x14ac:dyDescent="0.3">
      <c r="A294" s="223" t="s">
        <v>609</v>
      </c>
      <c r="E294" s="130">
        <v>0</v>
      </c>
      <c r="H294" s="130">
        <v>0</v>
      </c>
    </row>
    <row r="295" spans="1:14" s="182" customFormat="1" ht="18.600000000000001" thickBot="1" x14ac:dyDescent="0.4">
      <c r="A295" s="218" t="s">
        <v>613</v>
      </c>
      <c r="B295" s="181">
        <f t="shared" ref="B295:N295" si="152">+B229+B174</f>
        <v>0</v>
      </c>
      <c r="C295" s="181">
        <f t="shared" si="152"/>
        <v>0</v>
      </c>
      <c r="D295" s="181">
        <f t="shared" si="152"/>
        <v>0</v>
      </c>
      <c r="E295" s="181">
        <f t="shared" ref="E295:G295" si="153">+E229+E174</f>
        <v>82701.399999999994</v>
      </c>
      <c r="F295" s="181">
        <f t="shared" si="153"/>
        <v>0</v>
      </c>
      <c r="G295" s="181">
        <f t="shared" si="153"/>
        <v>0</v>
      </c>
      <c r="H295" s="181">
        <v>86759.9</v>
      </c>
      <c r="I295" s="181">
        <f t="shared" si="152"/>
        <v>0</v>
      </c>
      <c r="J295" s="181">
        <f t="shared" si="152"/>
        <v>0</v>
      </c>
      <c r="K295" s="181">
        <f t="shared" si="152"/>
        <v>0</v>
      </c>
      <c r="L295" s="181">
        <f t="shared" si="152"/>
        <v>0</v>
      </c>
      <c r="M295" s="181">
        <f t="shared" si="152"/>
        <v>0</v>
      </c>
      <c r="N295" s="181">
        <f t="shared" si="152"/>
        <v>0</v>
      </c>
    </row>
    <row r="296" spans="1:14" s="182" customFormat="1" ht="19.2" thickTop="1" thickBot="1" x14ac:dyDescent="0.4">
      <c r="A296" s="218" t="s">
        <v>614</v>
      </c>
      <c r="B296" s="181">
        <f t="shared" ref="B296:N296" si="154">+B172+B295</f>
        <v>0</v>
      </c>
      <c r="C296" s="181">
        <f t="shared" si="154"/>
        <v>0</v>
      </c>
      <c r="D296" s="181">
        <f t="shared" si="154"/>
        <v>0</v>
      </c>
      <c r="E296" s="181">
        <f t="shared" si="154"/>
        <v>1084777.2111845165</v>
      </c>
      <c r="F296" s="181">
        <f t="shared" si="154"/>
        <v>0</v>
      </c>
      <c r="G296" s="181">
        <f t="shared" si="154"/>
        <v>0</v>
      </c>
      <c r="H296" s="181">
        <f t="shared" si="154"/>
        <v>1252267.5149620962</v>
      </c>
      <c r="I296" s="181">
        <f t="shared" si="154"/>
        <v>0</v>
      </c>
      <c r="J296" s="181">
        <f t="shared" si="154"/>
        <v>0</v>
      </c>
      <c r="K296" s="181">
        <f t="shared" si="154"/>
        <v>0</v>
      </c>
      <c r="L296" s="181">
        <f t="shared" si="154"/>
        <v>0</v>
      </c>
      <c r="M296" s="181">
        <f t="shared" si="154"/>
        <v>0</v>
      </c>
      <c r="N296" s="181">
        <f t="shared" si="154"/>
        <v>0</v>
      </c>
    </row>
    <row r="297" spans="1:14" ht="15" thickTop="1" x14ac:dyDescent="0.3"/>
    <row r="298" spans="1:14" s="3" customFormat="1" ht="18" x14ac:dyDescent="0.3">
      <c r="A298" s="200" t="s">
        <v>619</v>
      </c>
      <c r="B298" s="184">
        <f>+B299+B303+B308+B314+B318+B324</f>
        <v>0</v>
      </c>
      <c r="C298" s="184">
        <f t="shared" ref="C298:K298" si="155">+C299+C303+C308+C314+C318+C324</f>
        <v>0</v>
      </c>
      <c r="D298" s="184">
        <f t="shared" si="155"/>
        <v>0</v>
      </c>
      <c r="E298" s="184">
        <f t="shared" ref="E298:G298" si="156">+E299+E303+E308+E314+E318+E324</f>
        <v>415829.19</v>
      </c>
      <c r="F298" s="184">
        <f t="shared" si="156"/>
        <v>0</v>
      </c>
      <c r="G298" s="184">
        <f t="shared" si="156"/>
        <v>0</v>
      </c>
      <c r="H298" s="184">
        <v>537925.34</v>
      </c>
      <c r="I298" s="184">
        <f t="shared" si="155"/>
        <v>0</v>
      </c>
      <c r="J298" s="184">
        <f t="shared" si="155"/>
        <v>0</v>
      </c>
      <c r="K298" s="184">
        <f t="shared" si="155"/>
        <v>0</v>
      </c>
      <c r="L298" s="184">
        <f t="shared" ref="L298" si="157">+L299+L303+L308+L314+L318+L324</f>
        <v>0</v>
      </c>
      <c r="M298" s="184">
        <f t="shared" ref="M298:N298" si="158">+M299+M303+M308+M314+M318+M324</f>
        <v>0</v>
      </c>
      <c r="N298" s="184">
        <f t="shared" si="158"/>
        <v>0</v>
      </c>
    </row>
    <row r="299" spans="1:14" s="187" customFormat="1" ht="15.6" outlineLevel="1" x14ac:dyDescent="0.3">
      <c r="A299" s="224" t="s">
        <v>615</v>
      </c>
      <c r="B299" s="186">
        <f>+SUM(B300:B302)</f>
        <v>0</v>
      </c>
      <c r="C299" s="186">
        <f t="shared" ref="C299:K299" si="159">+SUM(C300:C302)</f>
        <v>0</v>
      </c>
      <c r="D299" s="186">
        <f t="shared" si="159"/>
        <v>0</v>
      </c>
      <c r="E299" s="186">
        <f t="shared" ref="E299:G299" si="160">+SUM(E300:E302)</f>
        <v>15174.89</v>
      </c>
      <c r="F299" s="186">
        <f t="shared" si="160"/>
        <v>0</v>
      </c>
      <c r="G299" s="186">
        <f t="shared" si="160"/>
        <v>0</v>
      </c>
      <c r="H299" s="186">
        <v>81413.5</v>
      </c>
      <c r="I299" s="186">
        <f t="shared" si="159"/>
        <v>0</v>
      </c>
      <c r="J299" s="186">
        <f t="shared" si="159"/>
        <v>0</v>
      </c>
      <c r="K299" s="186">
        <f t="shared" si="159"/>
        <v>0</v>
      </c>
      <c r="L299" s="186">
        <f t="shared" ref="L299" si="161">+SUM(L300:L302)</f>
        <v>0</v>
      </c>
      <c r="M299" s="186">
        <f t="shared" ref="M299:N299" si="162">+SUM(M300:M302)</f>
        <v>0</v>
      </c>
      <c r="N299" s="186">
        <f t="shared" si="162"/>
        <v>0</v>
      </c>
    </row>
    <row r="300" spans="1:14" x14ac:dyDescent="0.3">
      <c r="A300" s="225" t="s">
        <v>616</v>
      </c>
      <c r="E300" s="130">
        <v>15174.89</v>
      </c>
      <c r="H300" s="130">
        <v>81413.5</v>
      </c>
    </row>
    <row r="301" spans="1:14" x14ac:dyDescent="0.3">
      <c r="A301" s="225" t="s">
        <v>617</v>
      </c>
      <c r="E301" s="130">
        <v>0</v>
      </c>
      <c r="H301" s="130">
        <v>0</v>
      </c>
    </row>
    <row r="302" spans="1:14" x14ac:dyDescent="0.3">
      <c r="A302" s="225" t="s">
        <v>618</v>
      </c>
      <c r="E302" s="130">
        <v>0</v>
      </c>
      <c r="H302" s="130">
        <v>0</v>
      </c>
    </row>
    <row r="303" spans="1:14" s="187" customFormat="1" ht="15.6" outlineLevel="1" x14ac:dyDescent="0.3">
      <c r="A303" s="224" t="s">
        <v>620</v>
      </c>
      <c r="B303" s="186">
        <f>+SUM(B304:B307)</f>
        <v>0</v>
      </c>
      <c r="C303" s="186">
        <f t="shared" ref="C303:K303" si="163">+SUM(C304:C307)</f>
        <v>0</v>
      </c>
      <c r="D303" s="186">
        <f t="shared" si="163"/>
        <v>0</v>
      </c>
      <c r="E303" s="186">
        <f t="shared" si="163"/>
        <v>401465.98</v>
      </c>
      <c r="F303" s="186">
        <f t="shared" si="163"/>
        <v>0</v>
      </c>
      <c r="G303" s="186">
        <f t="shared" si="163"/>
        <v>0</v>
      </c>
      <c r="H303" s="186">
        <v>443351.21</v>
      </c>
      <c r="I303" s="186">
        <f t="shared" si="163"/>
        <v>0</v>
      </c>
      <c r="J303" s="186">
        <f t="shared" si="163"/>
        <v>0</v>
      </c>
      <c r="K303" s="186">
        <f t="shared" si="163"/>
        <v>0</v>
      </c>
      <c r="L303" s="186">
        <f t="shared" ref="L303:N303" si="164">+SUM(L304:L307)</f>
        <v>0</v>
      </c>
      <c r="M303" s="186">
        <f t="shared" si="164"/>
        <v>0</v>
      </c>
      <c r="N303" s="186">
        <f t="shared" si="164"/>
        <v>0</v>
      </c>
    </row>
    <row r="304" spans="1:14" x14ac:dyDescent="0.3">
      <c r="A304" s="223" t="s">
        <v>621</v>
      </c>
      <c r="E304" s="130">
        <v>401465.98</v>
      </c>
      <c r="H304" s="130">
        <v>443351.21</v>
      </c>
    </row>
    <row r="305" spans="1:14" x14ac:dyDescent="0.3">
      <c r="A305" s="223" t="s">
        <v>771</v>
      </c>
      <c r="E305" s="130">
        <v>0</v>
      </c>
      <c r="H305" s="130">
        <v>0</v>
      </c>
    </row>
    <row r="306" spans="1:14" x14ac:dyDescent="0.3">
      <c r="A306" s="223" t="s">
        <v>622</v>
      </c>
      <c r="E306" s="130">
        <v>0</v>
      </c>
      <c r="H306" s="130">
        <v>0</v>
      </c>
    </row>
    <row r="307" spans="1:14" x14ac:dyDescent="0.3">
      <c r="A307" s="223" t="s">
        <v>623</v>
      </c>
      <c r="E307" s="130">
        <v>0</v>
      </c>
      <c r="H307" s="130">
        <v>0</v>
      </c>
    </row>
    <row r="308" spans="1:14" s="187" customFormat="1" ht="15.6" outlineLevel="1" x14ac:dyDescent="0.3">
      <c r="A308" s="224" t="s">
        <v>624</v>
      </c>
      <c r="B308" s="186">
        <f>+SUM(B309:B313)</f>
        <v>0</v>
      </c>
      <c r="C308" s="186">
        <f t="shared" ref="C308:K308" si="165">+SUM(C309:C313)</f>
        <v>0</v>
      </c>
      <c r="D308" s="186">
        <f t="shared" si="165"/>
        <v>0</v>
      </c>
      <c r="E308" s="186">
        <f t="shared" si="165"/>
        <v>0</v>
      </c>
      <c r="F308" s="186">
        <f t="shared" si="165"/>
        <v>0</v>
      </c>
      <c r="G308" s="186">
        <f t="shared" si="165"/>
        <v>0</v>
      </c>
      <c r="H308" s="186">
        <v>0</v>
      </c>
      <c r="I308" s="186">
        <f t="shared" si="165"/>
        <v>0</v>
      </c>
      <c r="J308" s="186">
        <f t="shared" si="165"/>
        <v>0</v>
      </c>
      <c r="K308" s="186">
        <f t="shared" si="165"/>
        <v>0</v>
      </c>
      <c r="L308" s="186">
        <f t="shared" ref="L308:N308" si="166">+SUM(L309:L313)</f>
        <v>0</v>
      </c>
      <c r="M308" s="186">
        <f t="shared" si="166"/>
        <v>0</v>
      </c>
      <c r="N308" s="186">
        <f t="shared" si="166"/>
        <v>0</v>
      </c>
    </row>
    <row r="309" spans="1:14" x14ac:dyDescent="0.3">
      <c r="A309" s="223" t="s">
        <v>625</v>
      </c>
      <c r="E309" s="130">
        <v>0</v>
      </c>
      <c r="H309" s="130">
        <v>0</v>
      </c>
    </row>
    <row r="310" spans="1:14" x14ac:dyDescent="0.3">
      <c r="A310" s="223" t="s">
        <v>626</v>
      </c>
      <c r="E310" s="130">
        <v>0</v>
      </c>
      <c r="H310" s="130">
        <v>0</v>
      </c>
    </row>
    <row r="311" spans="1:14" x14ac:dyDescent="0.3">
      <c r="A311" s="223" t="s">
        <v>627</v>
      </c>
      <c r="E311" s="130">
        <v>0</v>
      </c>
      <c r="H311" s="130">
        <v>0</v>
      </c>
    </row>
    <row r="312" spans="1:14" x14ac:dyDescent="0.3">
      <c r="A312" s="223" t="s">
        <v>628</v>
      </c>
      <c r="E312" s="130">
        <v>0</v>
      </c>
      <c r="H312" s="130">
        <v>0</v>
      </c>
    </row>
    <row r="313" spans="1:14" x14ac:dyDescent="0.3">
      <c r="A313" s="223" t="s">
        <v>629</v>
      </c>
      <c r="E313" s="130">
        <v>0</v>
      </c>
      <c r="H313" s="130">
        <v>0</v>
      </c>
    </row>
    <row r="314" spans="1:14" s="187" customFormat="1" ht="15.6" outlineLevel="1" x14ac:dyDescent="0.3">
      <c r="A314" s="224" t="s">
        <v>630</v>
      </c>
      <c r="B314" s="186">
        <f>+SUM(B315:B317)</f>
        <v>0</v>
      </c>
      <c r="C314" s="186">
        <f t="shared" ref="C314:K314" si="167">+SUM(C315:C317)</f>
        <v>0</v>
      </c>
      <c r="D314" s="186">
        <f t="shared" si="167"/>
        <v>0</v>
      </c>
      <c r="E314" s="186">
        <f t="shared" si="167"/>
        <v>0</v>
      </c>
      <c r="F314" s="186">
        <f t="shared" si="167"/>
        <v>0</v>
      </c>
      <c r="G314" s="186">
        <f t="shared" si="167"/>
        <v>0</v>
      </c>
      <c r="H314" s="186">
        <v>0</v>
      </c>
      <c r="I314" s="186">
        <f t="shared" si="167"/>
        <v>0</v>
      </c>
      <c r="J314" s="186">
        <f t="shared" si="167"/>
        <v>0</v>
      </c>
      <c r="K314" s="186">
        <f t="shared" si="167"/>
        <v>0</v>
      </c>
      <c r="L314" s="186">
        <f t="shared" ref="L314:N314" si="168">+SUM(L315:L317)</f>
        <v>0</v>
      </c>
      <c r="M314" s="186">
        <f t="shared" si="168"/>
        <v>0</v>
      </c>
      <c r="N314" s="186">
        <f t="shared" si="168"/>
        <v>0</v>
      </c>
    </row>
    <row r="315" spans="1:14" x14ac:dyDescent="0.3">
      <c r="A315" s="223" t="s">
        <v>631</v>
      </c>
      <c r="E315" s="130">
        <v>0</v>
      </c>
      <c r="H315" s="130">
        <v>0</v>
      </c>
    </row>
    <row r="316" spans="1:14" x14ac:dyDescent="0.3">
      <c r="A316" s="223" t="s">
        <v>632</v>
      </c>
      <c r="E316" s="130">
        <v>0</v>
      </c>
      <c r="H316" s="130">
        <v>0</v>
      </c>
    </row>
    <row r="317" spans="1:14" x14ac:dyDescent="0.3">
      <c r="A317" s="223" t="s">
        <v>633</v>
      </c>
      <c r="E317" s="130">
        <v>0</v>
      </c>
      <c r="H317" s="130">
        <v>0</v>
      </c>
    </row>
    <row r="318" spans="1:14" s="187" customFormat="1" ht="15.6" outlineLevel="1" x14ac:dyDescent="0.3">
      <c r="A318" s="224" t="s">
        <v>170</v>
      </c>
      <c r="B318" s="186">
        <f>+SUM(B319:B323)</f>
        <v>0</v>
      </c>
      <c r="C318" s="186">
        <f t="shared" ref="C318:K318" si="169">+SUM(C319:C323)</f>
        <v>0</v>
      </c>
      <c r="D318" s="186">
        <f t="shared" si="169"/>
        <v>0</v>
      </c>
      <c r="E318" s="186">
        <f t="shared" si="169"/>
        <v>-13600</v>
      </c>
      <c r="F318" s="186">
        <f t="shared" si="169"/>
        <v>0</v>
      </c>
      <c r="G318" s="186">
        <f t="shared" si="169"/>
        <v>0</v>
      </c>
      <c r="H318" s="186">
        <v>0</v>
      </c>
      <c r="I318" s="186">
        <f t="shared" si="169"/>
        <v>0</v>
      </c>
      <c r="J318" s="186">
        <f t="shared" si="169"/>
        <v>0</v>
      </c>
      <c r="K318" s="186">
        <f t="shared" si="169"/>
        <v>0</v>
      </c>
      <c r="L318" s="186">
        <f t="shared" ref="L318:N318" si="170">+SUM(L319:L323)</f>
        <v>0</v>
      </c>
      <c r="M318" s="186">
        <f t="shared" si="170"/>
        <v>0</v>
      </c>
      <c r="N318" s="186">
        <f t="shared" si="170"/>
        <v>0</v>
      </c>
    </row>
    <row r="319" spans="1:14" x14ac:dyDescent="0.3">
      <c r="A319" s="223" t="s">
        <v>634</v>
      </c>
      <c r="E319" s="130">
        <v>0</v>
      </c>
      <c r="H319" s="130">
        <v>0</v>
      </c>
    </row>
    <row r="320" spans="1:14" x14ac:dyDescent="0.3">
      <c r="A320" s="223" t="s">
        <v>635</v>
      </c>
      <c r="E320" s="130">
        <v>0</v>
      </c>
      <c r="H320" s="130">
        <v>0</v>
      </c>
    </row>
    <row r="321" spans="1:14" x14ac:dyDescent="0.3">
      <c r="A321" s="223" t="s">
        <v>636</v>
      </c>
      <c r="E321" s="130">
        <v>0</v>
      </c>
      <c r="H321" s="130">
        <v>0</v>
      </c>
    </row>
    <row r="322" spans="1:14" x14ac:dyDescent="0.3">
      <c r="A322" s="223" t="s">
        <v>637</v>
      </c>
      <c r="E322" s="130">
        <v>0</v>
      </c>
      <c r="H322" s="130">
        <v>0</v>
      </c>
    </row>
    <row r="323" spans="1:14" x14ac:dyDescent="0.3">
      <c r="A323" s="296" t="s">
        <v>803</v>
      </c>
      <c r="E323" s="130">
        <v>-13600</v>
      </c>
      <c r="H323" s="130">
        <v>0</v>
      </c>
    </row>
    <row r="324" spans="1:14" s="187" customFormat="1" ht="15.6" outlineLevel="1" x14ac:dyDescent="0.3">
      <c r="A324" s="224" t="s">
        <v>638</v>
      </c>
      <c r="B324" s="186">
        <f>+SUM(B325)</f>
        <v>0</v>
      </c>
      <c r="C324" s="186">
        <f t="shared" ref="C324:K324" si="171">+SUM(C325)</f>
        <v>0</v>
      </c>
      <c r="D324" s="186">
        <f t="shared" si="171"/>
        <v>0</v>
      </c>
      <c r="E324" s="186">
        <f t="shared" si="171"/>
        <v>12788.32</v>
      </c>
      <c r="F324" s="186">
        <f t="shared" si="171"/>
        <v>0</v>
      </c>
      <c r="G324" s="186">
        <f t="shared" si="171"/>
        <v>0</v>
      </c>
      <c r="H324" s="186">
        <v>13160.63</v>
      </c>
      <c r="I324" s="186">
        <f t="shared" si="171"/>
        <v>0</v>
      </c>
      <c r="J324" s="186">
        <f t="shared" si="171"/>
        <v>0</v>
      </c>
      <c r="K324" s="186">
        <f t="shared" si="171"/>
        <v>0</v>
      </c>
      <c r="L324" s="186">
        <f t="shared" ref="L324:N324" si="172">+SUM(L325)</f>
        <v>0</v>
      </c>
      <c r="M324" s="186">
        <f t="shared" si="172"/>
        <v>0</v>
      </c>
      <c r="N324" s="186">
        <f t="shared" si="172"/>
        <v>0</v>
      </c>
    </row>
    <row r="325" spans="1:14" x14ac:dyDescent="0.3">
      <c r="A325" s="223" t="s">
        <v>638</v>
      </c>
      <c r="E325" s="130">
        <v>12788.32</v>
      </c>
      <c r="H325" s="130">
        <v>13160.63</v>
      </c>
    </row>
    <row r="326" spans="1:14" s="3" customFormat="1" ht="18" x14ac:dyDescent="0.3">
      <c r="A326" s="200" t="s">
        <v>172</v>
      </c>
      <c r="B326" s="184">
        <f>+B327+B331+B336+B339+B345+B350+B353+B363</f>
        <v>0</v>
      </c>
      <c r="C326" s="184">
        <f t="shared" ref="C326:K326" si="173">+C327+C331+C336+C339+C345+C350+C353+C363</f>
        <v>0</v>
      </c>
      <c r="D326" s="184">
        <f t="shared" si="173"/>
        <v>0</v>
      </c>
      <c r="E326" s="184">
        <f t="shared" si="173"/>
        <v>11002.015403121628</v>
      </c>
      <c r="F326" s="184">
        <f t="shared" si="173"/>
        <v>0</v>
      </c>
      <c r="G326" s="184">
        <f t="shared" si="173"/>
        <v>0</v>
      </c>
      <c r="H326" s="184">
        <f t="shared" si="173"/>
        <v>7924.8604306932675</v>
      </c>
      <c r="I326" s="184">
        <f t="shared" si="173"/>
        <v>0</v>
      </c>
      <c r="J326" s="184">
        <f t="shared" si="173"/>
        <v>0</v>
      </c>
      <c r="K326" s="184">
        <f t="shared" si="173"/>
        <v>0</v>
      </c>
      <c r="L326" s="184">
        <f t="shared" ref="L326" si="174">+L327+L331+L336+L339+L345+L350+L353+L363</f>
        <v>0</v>
      </c>
      <c r="M326" s="184">
        <f t="shared" ref="M326:N326" si="175">+M327+M331+M336+M339+M345+M350+M353+M363</f>
        <v>0</v>
      </c>
      <c r="N326" s="184">
        <f t="shared" si="175"/>
        <v>0</v>
      </c>
    </row>
    <row r="327" spans="1:14" s="187" customFormat="1" ht="15.6" outlineLevel="1" x14ac:dyDescent="0.3">
      <c r="A327" s="224" t="s">
        <v>172</v>
      </c>
      <c r="B327" s="186">
        <f>+SUM(B328:B330)</f>
        <v>0</v>
      </c>
      <c r="C327" s="186">
        <f t="shared" ref="C327:K327" si="176">+SUM(C328:C330)</f>
        <v>0</v>
      </c>
      <c r="D327" s="186">
        <f t="shared" si="176"/>
        <v>0</v>
      </c>
      <c r="E327" s="186">
        <f t="shared" ref="E327:G327" si="177">+SUM(E328:E330)</f>
        <v>964.47</v>
      </c>
      <c r="F327" s="186">
        <f t="shared" si="177"/>
        <v>0</v>
      </c>
      <c r="G327" s="186">
        <f t="shared" si="177"/>
        <v>0</v>
      </c>
      <c r="H327" s="186">
        <v>965.81999999999994</v>
      </c>
      <c r="I327" s="186">
        <f t="shared" si="176"/>
        <v>0</v>
      </c>
      <c r="J327" s="186">
        <f t="shared" si="176"/>
        <v>0</v>
      </c>
      <c r="K327" s="186">
        <f t="shared" si="176"/>
        <v>0</v>
      </c>
      <c r="L327" s="186">
        <f t="shared" ref="L327" si="178">+SUM(L328:L330)</f>
        <v>0</v>
      </c>
      <c r="M327" s="186">
        <f t="shared" ref="M327:N327" si="179">+SUM(M328:M330)</f>
        <v>0</v>
      </c>
      <c r="N327" s="186">
        <f t="shared" si="179"/>
        <v>0</v>
      </c>
    </row>
    <row r="328" spans="1:14" x14ac:dyDescent="0.3">
      <c r="A328" s="225" t="s">
        <v>639</v>
      </c>
      <c r="E328" s="130">
        <v>924.27</v>
      </c>
      <c r="H328" s="130">
        <v>921.27</v>
      </c>
    </row>
    <row r="329" spans="1:14" x14ac:dyDescent="0.3">
      <c r="A329" s="225" t="s">
        <v>640</v>
      </c>
      <c r="E329" s="130">
        <v>0</v>
      </c>
      <c r="H329" s="130">
        <v>0</v>
      </c>
    </row>
    <row r="330" spans="1:14" x14ac:dyDescent="0.3">
      <c r="A330" s="225" t="s">
        <v>641</v>
      </c>
      <c r="E330" s="130">
        <v>40.200000000000003</v>
      </c>
      <c r="H330" s="130">
        <v>44.55</v>
      </c>
    </row>
    <row r="331" spans="1:14" s="187" customFormat="1" ht="15.6" outlineLevel="1" x14ac:dyDescent="0.3">
      <c r="A331" s="224" t="s">
        <v>173</v>
      </c>
      <c r="B331" s="186">
        <f>+SUM(B332:B335)</f>
        <v>0</v>
      </c>
      <c r="C331" s="186">
        <f t="shared" ref="C331:K331" si="180">+SUM(C332:C335)</f>
        <v>0</v>
      </c>
      <c r="D331" s="186">
        <f t="shared" si="180"/>
        <v>0</v>
      </c>
      <c r="E331" s="186">
        <f t="shared" si="180"/>
        <v>0</v>
      </c>
      <c r="F331" s="186">
        <f t="shared" si="180"/>
        <v>0</v>
      </c>
      <c r="G331" s="186">
        <f t="shared" si="180"/>
        <v>0</v>
      </c>
      <c r="H331" s="186">
        <v>0</v>
      </c>
      <c r="I331" s="186">
        <f t="shared" si="180"/>
        <v>0</v>
      </c>
      <c r="J331" s="186">
        <f t="shared" si="180"/>
        <v>0</v>
      </c>
      <c r="K331" s="186">
        <f t="shared" si="180"/>
        <v>0</v>
      </c>
      <c r="L331" s="186">
        <f t="shared" ref="L331:N331" si="181">+SUM(L332:L335)</f>
        <v>0</v>
      </c>
      <c r="M331" s="186">
        <f t="shared" si="181"/>
        <v>0</v>
      </c>
      <c r="N331" s="186">
        <f t="shared" si="181"/>
        <v>0</v>
      </c>
    </row>
    <row r="332" spans="1:14" x14ac:dyDescent="0.3">
      <c r="A332" s="225" t="s">
        <v>642</v>
      </c>
      <c r="E332" s="130">
        <v>0</v>
      </c>
      <c r="H332" s="130">
        <v>0</v>
      </c>
    </row>
    <row r="333" spans="1:14" x14ac:dyDescent="0.3">
      <c r="A333" s="225" t="s">
        <v>643</v>
      </c>
      <c r="E333" s="130">
        <v>0</v>
      </c>
      <c r="H333" s="130">
        <v>0</v>
      </c>
    </row>
    <row r="334" spans="1:14" x14ac:dyDescent="0.3">
      <c r="A334" s="225" t="s">
        <v>644</v>
      </c>
      <c r="E334" s="130">
        <v>0</v>
      </c>
      <c r="H334" s="130">
        <v>0</v>
      </c>
    </row>
    <row r="335" spans="1:14" x14ac:dyDescent="0.3">
      <c r="A335" s="225" t="s">
        <v>645</v>
      </c>
      <c r="E335" s="130">
        <v>0</v>
      </c>
      <c r="H335" s="130">
        <v>0</v>
      </c>
    </row>
    <row r="336" spans="1:14" s="187" customFormat="1" ht="15.6" outlineLevel="1" x14ac:dyDescent="0.3">
      <c r="A336" s="224" t="s">
        <v>646</v>
      </c>
      <c r="B336" s="186">
        <f>+SUM(B337:B338)</f>
        <v>0</v>
      </c>
      <c r="C336" s="186">
        <f t="shared" ref="C336:K336" si="182">+SUM(C337:C338)</f>
        <v>0</v>
      </c>
      <c r="D336" s="186">
        <f t="shared" si="182"/>
        <v>0</v>
      </c>
      <c r="E336" s="186">
        <f t="shared" si="182"/>
        <v>4940.6000000000004</v>
      </c>
      <c r="F336" s="186">
        <f t="shared" si="182"/>
        <v>0</v>
      </c>
      <c r="G336" s="186">
        <f t="shared" si="182"/>
        <v>0</v>
      </c>
      <c r="H336" s="186">
        <f t="shared" si="182"/>
        <v>3660.18</v>
      </c>
      <c r="I336" s="186">
        <f t="shared" si="182"/>
        <v>0</v>
      </c>
      <c r="J336" s="186">
        <f t="shared" si="182"/>
        <v>0</v>
      </c>
      <c r="K336" s="186">
        <f t="shared" si="182"/>
        <v>0</v>
      </c>
      <c r="L336" s="186">
        <f t="shared" ref="L336:N336" si="183">+SUM(L337:L338)</f>
        <v>0</v>
      </c>
      <c r="M336" s="186">
        <f t="shared" si="183"/>
        <v>0</v>
      </c>
      <c r="N336" s="186">
        <f t="shared" si="183"/>
        <v>0</v>
      </c>
    </row>
    <row r="337" spans="1:14" x14ac:dyDescent="0.3">
      <c r="A337" s="225" t="s">
        <v>646</v>
      </c>
      <c r="E337" s="130">
        <v>4940.6000000000004</v>
      </c>
      <c r="H337" s="130">
        <v>3660.18</v>
      </c>
    </row>
    <row r="338" spans="1:14" x14ac:dyDescent="0.3">
      <c r="A338" s="225" t="s">
        <v>647</v>
      </c>
      <c r="E338" s="130">
        <v>0</v>
      </c>
      <c r="H338" s="130">
        <v>0</v>
      </c>
    </row>
    <row r="339" spans="1:14" s="187" customFormat="1" ht="15.6" outlineLevel="1" x14ac:dyDescent="0.3">
      <c r="A339" s="224" t="s">
        <v>174</v>
      </c>
      <c r="B339" s="186">
        <f>+SUM(B340:B344)</f>
        <v>0</v>
      </c>
      <c r="C339" s="186">
        <f t="shared" ref="C339:K339" si="184">+SUM(C340:C344)</f>
        <v>0</v>
      </c>
      <c r="D339" s="186">
        <f t="shared" si="184"/>
        <v>0</v>
      </c>
      <c r="E339" s="186">
        <f t="shared" si="184"/>
        <v>4.7891844860864143</v>
      </c>
      <c r="F339" s="186">
        <f t="shared" si="184"/>
        <v>0</v>
      </c>
      <c r="G339" s="186">
        <f t="shared" si="184"/>
        <v>0</v>
      </c>
      <c r="H339" s="186">
        <f t="shared" si="184"/>
        <v>5.0573197729803709</v>
      </c>
      <c r="I339" s="186">
        <f t="shared" si="184"/>
        <v>0</v>
      </c>
      <c r="J339" s="186">
        <f t="shared" si="184"/>
        <v>0</v>
      </c>
      <c r="K339" s="186">
        <f t="shared" si="184"/>
        <v>0</v>
      </c>
      <c r="L339" s="186">
        <f t="shared" ref="L339:N339" si="185">+SUM(L340:L344)</f>
        <v>0</v>
      </c>
      <c r="M339" s="186">
        <f t="shared" si="185"/>
        <v>0</v>
      </c>
      <c r="N339" s="186">
        <f t="shared" si="185"/>
        <v>0</v>
      </c>
    </row>
    <row r="340" spans="1:14" x14ac:dyDescent="0.3">
      <c r="A340" s="225" t="s">
        <v>648</v>
      </c>
      <c r="E340" s="118">
        <f>+'[1]N ESF ULTRAX'!E340*TASAS!$D$3/TASAS!$D$5</f>
        <v>0.91462621012477385</v>
      </c>
      <c r="H340" s="118">
        <f>+'[1]N ESF ULTRAX'!H340*TASAS!$G$3/TASAS!$G$5</f>
        <v>0.8024837986877944</v>
      </c>
    </row>
    <row r="341" spans="1:14" x14ac:dyDescent="0.3">
      <c r="A341" s="225" t="s">
        <v>649</v>
      </c>
      <c r="E341" s="118">
        <f>+'[1]N ESF ULTRAX'!E341*TASAS!$D$3/TASAS!$D$5</f>
        <v>0.23045699782671472</v>
      </c>
      <c r="H341" s="118">
        <f>+'[1]N ESF ULTRAX'!H341*TASAS!$G$3/TASAS!$G$5</f>
        <v>0.2006209496719486</v>
      </c>
    </row>
    <row r="342" spans="1:14" x14ac:dyDescent="0.3">
      <c r="A342" s="225" t="s">
        <v>650</v>
      </c>
      <c r="E342" s="118">
        <f>+'[1]N ESF ULTRAX'!E342*TASAS!$D$3/TASAS!$D$5</f>
        <v>3.6441012781349253</v>
      </c>
      <c r="H342" s="118">
        <f>+'[1]N ESF ULTRAX'!H342*TASAS!$G$3/TASAS!$G$5</f>
        <v>4.0542150246206274</v>
      </c>
    </row>
    <row r="343" spans="1:14" x14ac:dyDescent="0.3">
      <c r="A343" s="225" t="s">
        <v>651</v>
      </c>
      <c r="E343" s="118">
        <f>+'[1]N ESF ULTRAX'!E343*TASAS!$D$3/TASAS!$D$5</f>
        <v>0</v>
      </c>
      <c r="H343" s="118">
        <f>+'[1]N ESF ULTRAX'!H343*TASAS!$G$3/TASAS!$G$5</f>
        <v>0</v>
      </c>
    </row>
    <row r="344" spans="1:14" x14ac:dyDescent="0.3">
      <c r="A344" s="225" t="s">
        <v>652</v>
      </c>
      <c r="E344" s="118">
        <f>+'[1]N ESF ULTRAX'!E344*TASAS!$D$3/TASAS!$D$5</f>
        <v>0</v>
      </c>
      <c r="H344" s="118">
        <f>+'[1]N ESF ULTRAX'!H344*TASAS!$G$3/TASAS!$G$5</f>
        <v>0</v>
      </c>
    </row>
    <row r="345" spans="1:14" s="187" customFormat="1" ht="15.6" outlineLevel="1" x14ac:dyDescent="0.3">
      <c r="A345" s="224" t="s">
        <v>175</v>
      </c>
      <c r="B345" s="186">
        <f>+SUM(B346:B349)</f>
        <v>0</v>
      </c>
      <c r="C345" s="186">
        <f t="shared" ref="C345:K345" si="186">+SUM(C346:C349)</f>
        <v>0</v>
      </c>
      <c r="D345" s="186">
        <f t="shared" si="186"/>
        <v>0</v>
      </c>
      <c r="E345" s="186">
        <f t="shared" si="186"/>
        <v>0</v>
      </c>
      <c r="F345" s="186">
        <f t="shared" si="186"/>
        <v>0</v>
      </c>
      <c r="G345" s="186">
        <f t="shared" si="186"/>
        <v>0</v>
      </c>
      <c r="H345" s="186">
        <v>0</v>
      </c>
      <c r="I345" s="186">
        <f t="shared" si="186"/>
        <v>0</v>
      </c>
      <c r="J345" s="186">
        <f t="shared" si="186"/>
        <v>0</v>
      </c>
      <c r="K345" s="186">
        <f t="shared" si="186"/>
        <v>0</v>
      </c>
      <c r="L345" s="186">
        <f t="shared" ref="L345:N345" si="187">+SUM(L346:L349)</f>
        <v>0</v>
      </c>
      <c r="M345" s="186">
        <f t="shared" si="187"/>
        <v>0</v>
      </c>
      <c r="N345" s="186">
        <f t="shared" si="187"/>
        <v>0</v>
      </c>
    </row>
    <row r="346" spans="1:14" x14ac:dyDescent="0.3">
      <c r="A346" s="225" t="s">
        <v>653</v>
      </c>
      <c r="E346" s="118">
        <f>+'[1]N ESF ULTRAX'!E346*TASAS!$D$3/TASAS!$D$5</f>
        <v>0</v>
      </c>
      <c r="H346" s="118">
        <f>+'[1]N ESF ULTRAX'!H346*TASAS!$G$3/TASAS!$G$5</f>
        <v>0</v>
      </c>
    </row>
    <row r="347" spans="1:14" x14ac:dyDescent="0.3">
      <c r="A347" s="225" t="s">
        <v>654</v>
      </c>
      <c r="E347" s="118">
        <f>+'[1]N ESF ULTRAX'!E347*TASAS!$D$3/TASAS!$D$5</f>
        <v>0</v>
      </c>
      <c r="H347" s="118">
        <f>+'[1]N ESF ULTRAX'!H347*TASAS!$G$3/TASAS!$G$5</f>
        <v>0</v>
      </c>
    </row>
    <row r="348" spans="1:14" x14ac:dyDescent="0.3">
      <c r="A348" s="225" t="s">
        <v>655</v>
      </c>
      <c r="E348" s="118">
        <f>+'[1]N ESF ULTRAX'!E348*TASAS!$D$3/TASAS!$D$5</f>
        <v>0</v>
      </c>
      <c r="H348" s="118">
        <f>+'[1]N ESF ULTRAX'!H348*TASAS!$G$3/TASAS!$G$5</f>
        <v>0</v>
      </c>
    </row>
    <row r="349" spans="1:14" x14ac:dyDescent="0.3">
      <c r="A349" s="225" t="s">
        <v>656</v>
      </c>
      <c r="E349" s="118">
        <f>+'[1]N ESF ULTRAX'!E349*TASAS!$D$3/TASAS!$D$5</f>
        <v>0</v>
      </c>
      <c r="H349" s="118">
        <f>+'[1]N ESF ULTRAX'!H349*TASAS!$G$3/TASAS!$G$5</f>
        <v>0</v>
      </c>
    </row>
    <row r="350" spans="1:14" s="187" customFormat="1" ht="15.6" outlineLevel="1" x14ac:dyDescent="0.3">
      <c r="A350" s="224" t="s">
        <v>176</v>
      </c>
      <c r="B350" s="186">
        <f>+SUM(B351:B352)</f>
        <v>0</v>
      </c>
      <c r="C350" s="186">
        <f t="shared" ref="C350:K350" si="188">+SUM(C351:C352)</f>
        <v>0</v>
      </c>
      <c r="D350" s="186">
        <f t="shared" si="188"/>
        <v>0</v>
      </c>
      <c r="E350" s="186">
        <f t="shared" si="188"/>
        <v>0</v>
      </c>
      <c r="F350" s="186">
        <f t="shared" si="188"/>
        <v>0</v>
      </c>
      <c r="G350" s="186">
        <f t="shared" si="188"/>
        <v>0</v>
      </c>
      <c r="H350" s="186">
        <f t="shared" si="188"/>
        <v>0</v>
      </c>
      <c r="I350" s="186">
        <f t="shared" si="188"/>
        <v>0</v>
      </c>
      <c r="J350" s="186">
        <f t="shared" si="188"/>
        <v>0</v>
      </c>
      <c r="K350" s="186">
        <f t="shared" si="188"/>
        <v>0</v>
      </c>
      <c r="L350" s="186">
        <f t="shared" ref="L350:N350" si="189">+SUM(L351:L352)</f>
        <v>0</v>
      </c>
      <c r="M350" s="186">
        <f t="shared" si="189"/>
        <v>0</v>
      </c>
      <c r="N350" s="186">
        <f t="shared" si="189"/>
        <v>0</v>
      </c>
    </row>
    <row r="351" spans="1:14" x14ac:dyDescent="0.3">
      <c r="A351" s="225" t="s">
        <v>657</v>
      </c>
      <c r="E351" s="130">
        <v>0</v>
      </c>
      <c r="H351" s="130">
        <v>0</v>
      </c>
    </row>
    <row r="352" spans="1:14" x14ac:dyDescent="0.3">
      <c r="A352" s="225" t="s">
        <v>658</v>
      </c>
      <c r="E352" s="130">
        <v>0</v>
      </c>
      <c r="H352" s="130">
        <v>0</v>
      </c>
    </row>
    <row r="353" spans="1:14" s="187" customFormat="1" ht="15.6" outlineLevel="1" x14ac:dyDescent="0.3">
      <c r="A353" s="224" t="s">
        <v>177</v>
      </c>
      <c r="B353" s="186">
        <f>+SUM(B354:B362)</f>
        <v>0</v>
      </c>
      <c r="C353" s="186">
        <f t="shared" ref="C353:D353" si="190">+SUM(C354:C362)</f>
        <v>0</v>
      </c>
      <c r="D353" s="186">
        <f t="shared" si="190"/>
        <v>0</v>
      </c>
      <c r="E353" s="186">
        <f t="shared" ref="E353" si="191">+SUM(E354:E362)</f>
        <v>5092.1562186355413</v>
      </c>
      <c r="F353" s="186">
        <f t="shared" ref="F353" si="192">+SUM(F354:F362)</f>
        <v>0</v>
      </c>
      <c r="G353" s="186">
        <f t="shared" ref="G353" si="193">+SUM(G354:G362)</f>
        <v>0</v>
      </c>
      <c r="H353" s="186">
        <f t="shared" ref="H353" si="194">+SUM(H354:H362)</f>
        <v>3293.8031109202875</v>
      </c>
      <c r="I353" s="186">
        <f t="shared" ref="I353" si="195">+SUM(I354:I362)</f>
        <v>0</v>
      </c>
      <c r="J353" s="186">
        <f t="shared" ref="J353" si="196">+SUM(J354:J362)</f>
        <v>0</v>
      </c>
      <c r="K353" s="186">
        <f t="shared" ref="K353" si="197">+SUM(K354:K362)</f>
        <v>0</v>
      </c>
      <c r="L353" s="186">
        <f t="shared" ref="L353" si="198">+SUM(L354:L362)</f>
        <v>0</v>
      </c>
      <c r="M353" s="186">
        <f t="shared" ref="M353:N353" si="199">+SUM(M354:M362)</f>
        <v>0</v>
      </c>
      <c r="N353" s="186">
        <f t="shared" si="199"/>
        <v>0</v>
      </c>
    </row>
    <row r="354" spans="1:14" x14ac:dyDescent="0.3">
      <c r="A354" s="225" t="s">
        <v>659</v>
      </c>
      <c r="E354" s="118">
        <f>+'[1]N ESF ULTRAX'!E354*TASAS!$D$3/TASAS!$D$5</f>
        <v>0</v>
      </c>
      <c r="H354" s="118">
        <f>+'[1]N ESF ULTRAX'!H354*TASAS!$G$3/TASAS!$G$5</f>
        <v>0</v>
      </c>
    </row>
    <row r="355" spans="1:14" x14ac:dyDescent="0.3">
      <c r="A355" s="225" t="s">
        <v>660</v>
      </c>
      <c r="E355" s="118">
        <f>+'[1]N ESF ULTRAX'!E355*TASAS!$D$3/TASAS!$D$5</f>
        <v>0</v>
      </c>
      <c r="H355" s="118">
        <f>+'[1]N ESF ULTRAX'!H355*TASAS!$G$3/TASAS!$G$5</f>
        <v>1237.3965807516336</v>
      </c>
    </row>
    <row r="356" spans="1:14" x14ac:dyDescent="0.3">
      <c r="A356" s="225" t="s">
        <v>661</v>
      </c>
      <c r="E356" s="118">
        <f>+'[1]N ESF ULTRAX'!E356*TASAS!$D$3/TASAS!$D$5</f>
        <v>4898.521927992826</v>
      </c>
      <c r="H356" s="118">
        <f>+'[1]N ESF ULTRAX'!H356*TASAS!$G$3/TASAS!$G$5</f>
        <v>1677.0406735452361</v>
      </c>
    </row>
    <row r="357" spans="1:14" x14ac:dyDescent="0.3">
      <c r="A357" s="225" t="s">
        <v>662</v>
      </c>
      <c r="E357" s="118">
        <f>+'[1]N ESF ULTRAX'!E357*TASAS!$D$3/TASAS!$D$5</f>
        <v>188.94593109317771</v>
      </c>
      <c r="H357" s="118">
        <f>+'[1]N ESF ULTRAX'!H357*TASAS!$G$3/TASAS!$G$5</f>
        <v>340.23641223115214</v>
      </c>
    </row>
    <row r="358" spans="1:14" x14ac:dyDescent="0.3">
      <c r="A358" s="225" t="s">
        <v>663</v>
      </c>
      <c r="E358" s="118">
        <f>+'[1]N ESF ULTRAX'!E358*TASAS!$D$3/TASAS!$D$5</f>
        <v>0</v>
      </c>
      <c r="H358" s="118">
        <f>+'[1]N ESF ULTRAX'!H358*TASAS!$G$3/TASAS!$G$5</f>
        <v>0</v>
      </c>
    </row>
    <row r="359" spans="1:14" x14ac:dyDescent="0.3">
      <c r="A359" s="225" t="s">
        <v>664</v>
      </c>
      <c r="E359" s="118">
        <f>+'[1]N ESF ULTRAX'!E359*TASAS!$D$3/TASAS!$D$5</f>
        <v>0</v>
      </c>
      <c r="H359" s="118">
        <f>+'[1]N ESF ULTRAX'!H359*TASAS!$G$3/TASAS!$G$5</f>
        <v>0</v>
      </c>
    </row>
    <row r="360" spans="1:14" x14ac:dyDescent="0.3">
      <c r="A360" s="225" t="s">
        <v>665</v>
      </c>
      <c r="E360" s="118">
        <f>+'[1]N ESF ULTRAX'!E360*TASAS!$D$3/TASAS!$D$5</f>
        <v>0</v>
      </c>
      <c r="H360" s="118">
        <f>+'[1]N ESF ULTRAX'!H360*TASAS!$G$3/TASAS!$G$5</f>
        <v>0</v>
      </c>
    </row>
    <row r="361" spans="1:14" x14ac:dyDescent="0.3">
      <c r="A361" s="225" t="s">
        <v>666</v>
      </c>
      <c r="E361" s="118">
        <f>+'[1]N ESF ULTRAX'!E361*TASAS!$D$3/TASAS!$D$5</f>
        <v>0</v>
      </c>
      <c r="H361" s="118">
        <f>+'[1]N ESF ULTRAX'!H361*TASAS!$G$3/TASAS!$G$5</f>
        <v>0</v>
      </c>
    </row>
    <row r="362" spans="1:14" x14ac:dyDescent="0.3">
      <c r="A362" s="225" t="s">
        <v>667</v>
      </c>
      <c r="E362" s="118">
        <f>+'[1]N ESF ULTRAX'!E362*TASAS!$D$3/TASAS!$D$5</f>
        <v>4.6883595495372274</v>
      </c>
      <c r="H362" s="118">
        <f>+'[1]N ESF ULTRAX'!H362*TASAS!$G$3/TASAS!$G$5</f>
        <v>39.129444392266308</v>
      </c>
    </row>
    <row r="363" spans="1:14" s="187" customFormat="1" ht="15.6" outlineLevel="1" x14ac:dyDescent="0.3">
      <c r="A363" s="224" t="s">
        <v>178</v>
      </c>
      <c r="B363" s="186">
        <f>+SUM(B364:B369)</f>
        <v>0</v>
      </c>
      <c r="C363" s="186">
        <f t="shared" ref="C363:K363" si="200">+SUM(C364:C369)</f>
        <v>0</v>
      </c>
      <c r="D363" s="186">
        <f t="shared" si="200"/>
        <v>0</v>
      </c>
      <c r="E363" s="186">
        <f t="shared" si="200"/>
        <v>0</v>
      </c>
      <c r="F363" s="186">
        <f t="shared" si="200"/>
        <v>0</v>
      </c>
      <c r="G363" s="186">
        <f t="shared" si="200"/>
        <v>0</v>
      </c>
      <c r="H363" s="186">
        <v>0</v>
      </c>
      <c r="I363" s="186">
        <f t="shared" si="200"/>
        <v>0</v>
      </c>
      <c r="J363" s="186">
        <f t="shared" si="200"/>
        <v>0</v>
      </c>
      <c r="K363" s="186">
        <f t="shared" si="200"/>
        <v>0</v>
      </c>
      <c r="L363" s="186">
        <f t="shared" ref="L363:N363" si="201">+SUM(L364:L369)</f>
        <v>0</v>
      </c>
      <c r="M363" s="186">
        <f t="shared" si="201"/>
        <v>0</v>
      </c>
      <c r="N363" s="186">
        <f t="shared" si="201"/>
        <v>0</v>
      </c>
    </row>
    <row r="364" spans="1:14" x14ac:dyDescent="0.3">
      <c r="A364" s="225" t="s">
        <v>668</v>
      </c>
      <c r="E364" s="130">
        <v>0</v>
      </c>
      <c r="H364" s="130">
        <v>0</v>
      </c>
    </row>
    <row r="365" spans="1:14" x14ac:dyDescent="0.3">
      <c r="A365" s="225" t="s">
        <v>669</v>
      </c>
      <c r="E365" s="130">
        <v>0</v>
      </c>
      <c r="H365" s="130">
        <v>0</v>
      </c>
    </row>
    <row r="366" spans="1:14" x14ac:dyDescent="0.3">
      <c r="A366" s="225" t="s">
        <v>670</v>
      </c>
      <c r="E366" s="130">
        <v>0</v>
      </c>
      <c r="H366" s="130">
        <v>0</v>
      </c>
    </row>
    <row r="367" spans="1:14" x14ac:dyDescent="0.3">
      <c r="A367" s="225" t="s">
        <v>671</v>
      </c>
      <c r="E367" s="130">
        <v>0</v>
      </c>
      <c r="H367" s="130">
        <v>0</v>
      </c>
    </row>
    <row r="368" spans="1:14" x14ac:dyDescent="0.3">
      <c r="A368" s="225" t="s">
        <v>672</v>
      </c>
      <c r="E368" s="130">
        <v>0</v>
      </c>
      <c r="H368" s="130">
        <v>0</v>
      </c>
    </row>
    <row r="369" spans="1:14" x14ac:dyDescent="0.3">
      <c r="A369" s="225" t="s">
        <v>777</v>
      </c>
      <c r="E369" s="130">
        <v>0</v>
      </c>
      <c r="H369" s="130">
        <v>0</v>
      </c>
    </row>
    <row r="370" spans="1:14" s="3" customFormat="1" ht="18" x14ac:dyDescent="0.3">
      <c r="A370" s="200" t="s">
        <v>673</v>
      </c>
      <c r="B370" s="184">
        <f>+B371+B376+B382+B386+B388+B398</f>
        <v>0</v>
      </c>
      <c r="C370" s="184">
        <f t="shared" ref="C370:K370" si="202">+C371+C376+C382+C386+C388+C398</f>
        <v>0</v>
      </c>
      <c r="D370" s="184">
        <f t="shared" si="202"/>
        <v>0</v>
      </c>
      <c r="E370" s="184">
        <f t="shared" ref="E370:G370" si="203">+E371+E376+E382+E386+E388+E398</f>
        <v>0</v>
      </c>
      <c r="F370" s="184">
        <f t="shared" si="203"/>
        <v>0</v>
      </c>
      <c r="G370" s="184">
        <f t="shared" si="203"/>
        <v>0</v>
      </c>
      <c r="H370" s="184">
        <v>0</v>
      </c>
      <c r="I370" s="184">
        <f t="shared" si="202"/>
        <v>0</v>
      </c>
      <c r="J370" s="184">
        <f t="shared" si="202"/>
        <v>0</v>
      </c>
      <c r="K370" s="184">
        <f t="shared" si="202"/>
        <v>0</v>
      </c>
      <c r="L370" s="184">
        <f t="shared" ref="L370" si="204">+L371+L376+L382+L386+L388+L398</f>
        <v>0</v>
      </c>
      <c r="M370" s="184">
        <f t="shared" ref="M370:N370" si="205">+M371+M376+M382+M386+M388+M398</f>
        <v>0</v>
      </c>
      <c r="N370" s="184">
        <f t="shared" si="205"/>
        <v>0</v>
      </c>
    </row>
    <row r="371" spans="1:14" s="187" customFormat="1" ht="15.6" outlineLevel="1" x14ac:dyDescent="0.3">
      <c r="A371" s="224" t="s">
        <v>674</v>
      </c>
      <c r="B371" s="186">
        <f>+SUM(B372:B375)</f>
        <v>0</v>
      </c>
      <c r="C371" s="186">
        <f t="shared" ref="C371:K371" si="206">+SUM(C372:C375)</f>
        <v>0</v>
      </c>
      <c r="D371" s="186">
        <f t="shared" si="206"/>
        <v>0</v>
      </c>
      <c r="E371" s="186">
        <f t="shared" ref="E371:G371" si="207">+SUM(E372:E375)</f>
        <v>0</v>
      </c>
      <c r="F371" s="186">
        <f t="shared" si="207"/>
        <v>0</v>
      </c>
      <c r="G371" s="186">
        <f t="shared" si="207"/>
        <v>0</v>
      </c>
      <c r="H371" s="186">
        <v>0</v>
      </c>
      <c r="I371" s="186">
        <f t="shared" si="206"/>
        <v>0</v>
      </c>
      <c r="J371" s="186">
        <f t="shared" si="206"/>
        <v>0</v>
      </c>
      <c r="K371" s="186">
        <f t="shared" si="206"/>
        <v>0</v>
      </c>
      <c r="L371" s="186">
        <f t="shared" ref="L371" si="208">+SUM(L372:L375)</f>
        <v>0</v>
      </c>
      <c r="M371" s="186">
        <f t="shared" ref="M371:N371" si="209">+SUM(M372:M375)</f>
        <v>0</v>
      </c>
      <c r="N371" s="186">
        <f t="shared" si="209"/>
        <v>0</v>
      </c>
    </row>
    <row r="372" spans="1:14" x14ac:dyDescent="0.3">
      <c r="A372" s="225" t="s">
        <v>675</v>
      </c>
      <c r="E372" s="130">
        <v>0</v>
      </c>
      <c r="H372" s="130">
        <v>0</v>
      </c>
    </row>
    <row r="373" spans="1:14" x14ac:dyDescent="0.3">
      <c r="A373" s="225" t="s">
        <v>676</v>
      </c>
      <c r="E373" s="130">
        <v>0</v>
      </c>
      <c r="H373" s="130">
        <v>0</v>
      </c>
    </row>
    <row r="374" spans="1:14" x14ac:dyDescent="0.3">
      <c r="A374" s="225" t="s">
        <v>677</v>
      </c>
      <c r="E374" s="130">
        <v>0</v>
      </c>
      <c r="H374" s="130">
        <v>0</v>
      </c>
    </row>
    <row r="375" spans="1:14" x14ac:dyDescent="0.3">
      <c r="A375" s="225" t="s">
        <v>678</v>
      </c>
      <c r="E375" s="130">
        <v>0</v>
      </c>
      <c r="H375" s="130">
        <v>0</v>
      </c>
    </row>
    <row r="376" spans="1:14" s="187" customFormat="1" ht="15.6" outlineLevel="1" x14ac:dyDescent="0.3">
      <c r="A376" s="224" t="s">
        <v>679</v>
      </c>
      <c r="B376" s="186">
        <f>+SUM(B377:B381)</f>
        <v>0</v>
      </c>
      <c r="C376" s="186">
        <f t="shared" ref="C376:K376" si="210">+SUM(C377:C381)</f>
        <v>0</v>
      </c>
      <c r="D376" s="186">
        <f t="shared" si="210"/>
        <v>0</v>
      </c>
      <c r="E376" s="186">
        <f t="shared" si="210"/>
        <v>0</v>
      </c>
      <c r="F376" s="186">
        <f t="shared" si="210"/>
        <v>0</v>
      </c>
      <c r="G376" s="186">
        <f t="shared" si="210"/>
        <v>0</v>
      </c>
      <c r="H376" s="186">
        <v>0</v>
      </c>
      <c r="I376" s="186">
        <f t="shared" si="210"/>
        <v>0</v>
      </c>
      <c r="J376" s="186">
        <f t="shared" si="210"/>
        <v>0</v>
      </c>
      <c r="K376" s="186">
        <f t="shared" si="210"/>
        <v>0</v>
      </c>
      <c r="L376" s="186">
        <f t="shared" ref="L376:N376" si="211">+SUM(L377:L381)</f>
        <v>0</v>
      </c>
      <c r="M376" s="186">
        <f t="shared" si="211"/>
        <v>0</v>
      </c>
      <c r="N376" s="186">
        <f t="shared" si="211"/>
        <v>0</v>
      </c>
    </row>
    <row r="377" spans="1:14" x14ac:dyDescent="0.3">
      <c r="A377" s="225" t="s">
        <v>680</v>
      </c>
      <c r="E377" s="130">
        <v>0</v>
      </c>
      <c r="H377" s="130">
        <v>0</v>
      </c>
    </row>
    <row r="378" spans="1:14" x14ac:dyDescent="0.3">
      <c r="A378" s="225" t="s">
        <v>681</v>
      </c>
      <c r="E378" s="130">
        <v>0</v>
      </c>
      <c r="H378" s="130">
        <v>0</v>
      </c>
    </row>
    <row r="379" spans="1:14" x14ac:dyDescent="0.3">
      <c r="A379" s="225" t="s">
        <v>682</v>
      </c>
      <c r="E379" s="130">
        <v>0</v>
      </c>
      <c r="H379" s="130">
        <v>0</v>
      </c>
    </row>
    <row r="380" spans="1:14" x14ac:dyDescent="0.3">
      <c r="A380" s="225" t="s">
        <v>683</v>
      </c>
      <c r="E380" s="130">
        <v>0</v>
      </c>
      <c r="H380" s="130">
        <v>0</v>
      </c>
    </row>
    <row r="381" spans="1:14" x14ac:dyDescent="0.3">
      <c r="A381" s="225" t="s">
        <v>684</v>
      </c>
      <c r="E381" s="130">
        <v>0</v>
      </c>
      <c r="H381" s="130">
        <v>0</v>
      </c>
    </row>
    <row r="382" spans="1:14" s="187" customFormat="1" ht="15.6" outlineLevel="1" x14ac:dyDescent="0.3">
      <c r="A382" s="224" t="s">
        <v>685</v>
      </c>
      <c r="B382" s="186">
        <f>+SUM(B383:B385)</f>
        <v>0</v>
      </c>
      <c r="C382" s="186">
        <f t="shared" ref="C382:K382" si="212">+SUM(C383:C385)</f>
        <v>0</v>
      </c>
      <c r="D382" s="186">
        <f t="shared" si="212"/>
        <v>0</v>
      </c>
      <c r="E382" s="186">
        <f t="shared" si="212"/>
        <v>0</v>
      </c>
      <c r="F382" s="186">
        <f t="shared" si="212"/>
        <v>0</v>
      </c>
      <c r="G382" s="186">
        <f t="shared" si="212"/>
        <v>0</v>
      </c>
      <c r="H382" s="186">
        <v>0</v>
      </c>
      <c r="I382" s="186">
        <f t="shared" si="212"/>
        <v>0</v>
      </c>
      <c r="J382" s="186">
        <f t="shared" si="212"/>
        <v>0</v>
      </c>
      <c r="K382" s="186">
        <f t="shared" si="212"/>
        <v>0</v>
      </c>
      <c r="L382" s="186">
        <f t="shared" ref="L382:N382" si="213">+SUM(L383:L385)</f>
        <v>0</v>
      </c>
      <c r="M382" s="186">
        <f t="shared" si="213"/>
        <v>0</v>
      </c>
      <c r="N382" s="186">
        <f t="shared" si="213"/>
        <v>0</v>
      </c>
    </row>
    <row r="383" spans="1:14" x14ac:dyDescent="0.3">
      <c r="A383" s="225" t="s">
        <v>686</v>
      </c>
      <c r="E383" s="130">
        <v>0</v>
      </c>
      <c r="H383" s="130">
        <v>0</v>
      </c>
    </row>
    <row r="384" spans="1:14" x14ac:dyDescent="0.3">
      <c r="A384" s="225" t="s">
        <v>687</v>
      </c>
      <c r="E384" s="130">
        <v>0</v>
      </c>
      <c r="H384" s="130">
        <v>0</v>
      </c>
    </row>
    <row r="385" spans="1:14" x14ac:dyDescent="0.3">
      <c r="A385" s="225" t="s">
        <v>688</v>
      </c>
      <c r="E385" s="130">
        <v>0</v>
      </c>
      <c r="H385" s="130">
        <v>0</v>
      </c>
    </row>
    <row r="386" spans="1:14" s="187" customFormat="1" ht="15.6" outlineLevel="1" x14ac:dyDescent="0.3">
      <c r="A386" s="224" t="s">
        <v>689</v>
      </c>
      <c r="B386" s="186">
        <f>+SUM(B387)</f>
        <v>0</v>
      </c>
      <c r="C386" s="186">
        <f t="shared" ref="C386:K386" si="214">+SUM(C387)</f>
        <v>0</v>
      </c>
      <c r="D386" s="186">
        <f t="shared" si="214"/>
        <v>0</v>
      </c>
      <c r="E386" s="186">
        <f t="shared" si="214"/>
        <v>0</v>
      </c>
      <c r="F386" s="186">
        <f t="shared" si="214"/>
        <v>0</v>
      </c>
      <c r="G386" s="186">
        <f t="shared" si="214"/>
        <v>0</v>
      </c>
      <c r="H386" s="186">
        <v>0</v>
      </c>
      <c r="I386" s="186">
        <f t="shared" si="214"/>
        <v>0</v>
      </c>
      <c r="J386" s="186">
        <f t="shared" si="214"/>
        <v>0</v>
      </c>
      <c r="K386" s="186">
        <f t="shared" si="214"/>
        <v>0</v>
      </c>
      <c r="L386" s="186">
        <f t="shared" ref="L386:N386" si="215">+SUM(L387)</f>
        <v>0</v>
      </c>
      <c r="M386" s="186">
        <f t="shared" si="215"/>
        <v>0</v>
      </c>
      <c r="N386" s="186">
        <f t="shared" si="215"/>
        <v>0</v>
      </c>
    </row>
    <row r="387" spans="1:14" x14ac:dyDescent="0.3">
      <c r="A387" s="225" t="s">
        <v>689</v>
      </c>
      <c r="E387" s="130">
        <v>0</v>
      </c>
      <c r="H387" s="130">
        <v>0</v>
      </c>
    </row>
    <row r="388" spans="1:14" s="187" customFormat="1" ht="15.6" outlineLevel="1" x14ac:dyDescent="0.3">
      <c r="A388" s="224" t="s">
        <v>180</v>
      </c>
      <c r="B388" s="186">
        <f>+SUM(B389:B397)</f>
        <v>0</v>
      </c>
      <c r="C388" s="186">
        <f t="shared" ref="C388:K388" si="216">+SUM(C389:C397)</f>
        <v>0</v>
      </c>
      <c r="D388" s="186">
        <f t="shared" si="216"/>
        <v>0</v>
      </c>
      <c r="E388" s="186">
        <f t="shared" si="216"/>
        <v>0</v>
      </c>
      <c r="F388" s="186">
        <f t="shared" si="216"/>
        <v>0</v>
      </c>
      <c r="G388" s="186">
        <f t="shared" si="216"/>
        <v>0</v>
      </c>
      <c r="H388" s="186">
        <v>0</v>
      </c>
      <c r="I388" s="186">
        <f t="shared" si="216"/>
        <v>0</v>
      </c>
      <c r="J388" s="186">
        <f t="shared" si="216"/>
        <v>0</v>
      </c>
      <c r="K388" s="186">
        <f t="shared" si="216"/>
        <v>0</v>
      </c>
      <c r="L388" s="186">
        <f t="shared" ref="L388:N388" si="217">+SUM(L389:L397)</f>
        <v>0</v>
      </c>
      <c r="M388" s="186">
        <f t="shared" si="217"/>
        <v>0</v>
      </c>
      <c r="N388" s="186">
        <f t="shared" si="217"/>
        <v>0</v>
      </c>
    </row>
    <row r="389" spans="1:14" x14ac:dyDescent="0.3">
      <c r="A389" s="225" t="s">
        <v>690</v>
      </c>
      <c r="E389" s="130">
        <v>0</v>
      </c>
      <c r="H389" s="130">
        <v>0</v>
      </c>
    </row>
    <row r="390" spans="1:14" x14ac:dyDescent="0.3">
      <c r="A390" s="225" t="s">
        <v>691</v>
      </c>
      <c r="E390" s="130">
        <v>0</v>
      </c>
      <c r="H390" s="130">
        <v>0</v>
      </c>
    </row>
    <row r="391" spans="1:14" x14ac:dyDescent="0.3">
      <c r="A391" s="225" t="s">
        <v>692</v>
      </c>
      <c r="E391" s="130">
        <v>0</v>
      </c>
      <c r="H391" s="130">
        <v>0</v>
      </c>
    </row>
    <row r="392" spans="1:14" x14ac:dyDescent="0.3">
      <c r="A392" s="225" t="s">
        <v>693</v>
      </c>
      <c r="E392" s="130">
        <v>0</v>
      </c>
      <c r="H392" s="130">
        <v>0</v>
      </c>
    </row>
    <row r="393" spans="1:14" x14ac:dyDescent="0.3">
      <c r="A393" s="225" t="s">
        <v>694</v>
      </c>
      <c r="E393" s="130">
        <v>0</v>
      </c>
      <c r="H393" s="130">
        <v>0</v>
      </c>
    </row>
    <row r="394" spans="1:14" x14ac:dyDescent="0.3">
      <c r="A394" s="225" t="s">
        <v>695</v>
      </c>
      <c r="E394" s="130">
        <v>0</v>
      </c>
      <c r="H394" s="130">
        <v>0</v>
      </c>
    </row>
    <row r="395" spans="1:14" x14ac:dyDescent="0.3">
      <c r="A395" s="225" t="s">
        <v>696</v>
      </c>
      <c r="E395" s="130">
        <v>0</v>
      </c>
      <c r="H395" s="130">
        <v>0</v>
      </c>
    </row>
    <row r="396" spans="1:14" x14ac:dyDescent="0.3">
      <c r="A396" s="225" t="s">
        <v>697</v>
      </c>
      <c r="E396" s="130">
        <v>0</v>
      </c>
      <c r="H396" s="130">
        <v>0</v>
      </c>
    </row>
    <row r="397" spans="1:14" x14ac:dyDescent="0.3">
      <c r="A397" s="225" t="s">
        <v>698</v>
      </c>
      <c r="E397" s="130">
        <v>0</v>
      </c>
      <c r="H397" s="130">
        <v>0</v>
      </c>
    </row>
    <row r="398" spans="1:14" s="187" customFormat="1" ht="15.6" outlineLevel="1" x14ac:dyDescent="0.3">
      <c r="A398" s="224" t="s">
        <v>181</v>
      </c>
      <c r="B398" s="186">
        <f>+SUM(B399)</f>
        <v>0</v>
      </c>
      <c r="C398" s="186">
        <f t="shared" ref="C398:K398" si="218">+SUM(C399)</f>
        <v>0</v>
      </c>
      <c r="D398" s="186">
        <f t="shared" si="218"/>
        <v>0</v>
      </c>
      <c r="E398" s="186">
        <f t="shared" si="218"/>
        <v>0</v>
      </c>
      <c r="F398" s="186">
        <f t="shared" si="218"/>
        <v>0</v>
      </c>
      <c r="G398" s="186">
        <f t="shared" si="218"/>
        <v>0</v>
      </c>
      <c r="H398" s="186">
        <v>0</v>
      </c>
      <c r="I398" s="186">
        <f t="shared" si="218"/>
        <v>0</v>
      </c>
      <c r="J398" s="186">
        <f t="shared" si="218"/>
        <v>0</v>
      </c>
      <c r="K398" s="186">
        <f t="shared" si="218"/>
        <v>0</v>
      </c>
      <c r="L398" s="186">
        <f t="shared" ref="L398:N398" si="219">+SUM(L399)</f>
        <v>0</v>
      </c>
      <c r="M398" s="186">
        <f t="shared" si="219"/>
        <v>0</v>
      </c>
      <c r="N398" s="186">
        <f t="shared" si="219"/>
        <v>0</v>
      </c>
    </row>
    <row r="399" spans="1:14" x14ac:dyDescent="0.3">
      <c r="A399" s="225" t="s">
        <v>699</v>
      </c>
      <c r="E399" s="130">
        <v>0</v>
      </c>
      <c r="H399" s="130">
        <v>0</v>
      </c>
    </row>
    <row r="400" spans="1:14" s="3" customFormat="1" ht="18" x14ac:dyDescent="0.3">
      <c r="A400" s="200" t="s">
        <v>135</v>
      </c>
      <c r="B400" s="184">
        <f>+B401+B403+B408</f>
        <v>0</v>
      </c>
      <c r="C400" s="184">
        <f t="shared" ref="C400:K400" si="220">+C401+C403+C408</f>
        <v>0</v>
      </c>
      <c r="D400" s="184">
        <f t="shared" si="220"/>
        <v>0</v>
      </c>
      <c r="E400" s="184">
        <f t="shared" ref="E400:G400" si="221">+E401+E403+E408</f>
        <v>1642.69</v>
      </c>
      <c r="F400" s="184">
        <f t="shared" si="221"/>
        <v>0</v>
      </c>
      <c r="G400" s="184">
        <f t="shared" si="221"/>
        <v>0</v>
      </c>
      <c r="H400" s="184">
        <v>2682.8</v>
      </c>
      <c r="I400" s="184">
        <f t="shared" si="220"/>
        <v>0</v>
      </c>
      <c r="J400" s="184">
        <f t="shared" si="220"/>
        <v>0</v>
      </c>
      <c r="K400" s="184">
        <f t="shared" si="220"/>
        <v>0</v>
      </c>
      <c r="L400" s="184">
        <f t="shared" ref="L400" si="222">+L401+L403+L408</f>
        <v>0</v>
      </c>
      <c r="M400" s="184">
        <f t="shared" ref="M400:N400" si="223">+M401+M403+M408</f>
        <v>0</v>
      </c>
      <c r="N400" s="184">
        <f t="shared" si="223"/>
        <v>0</v>
      </c>
    </row>
    <row r="401" spans="1:14" s="187" customFormat="1" ht="15.6" outlineLevel="1" x14ac:dyDescent="0.3">
      <c r="A401" s="224" t="s">
        <v>700</v>
      </c>
      <c r="B401" s="186">
        <f>+SUM(B402)</f>
        <v>0</v>
      </c>
      <c r="C401" s="186">
        <f t="shared" ref="C401:K401" si="224">+SUM(C402)</f>
        <v>0</v>
      </c>
      <c r="D401" s="186">
        <f t="shared" si="224"/>
        <v>0</v>
      </c>
      <c r="E401" s="186">
        <f t="shared" si="224"/>
        <v>1007.79</v>
      </c>
      <c r="F401" s="186">
        <f t="shared" si="224"/>
        <v>0</v>
      </c>
      <c r="G401" s="186">
        <f t="shared" si="224"/>
        <v>0</v>
      </c>
      <c r="H401" s="186">
        <v>1588.46</v>
      </c>
      <c r="I401" s="186">
        <f t="shared" si="224"/>
        <v>0</v>
      </c>
      <c r="J401" s="186">
        <f t="shared" si="224"/>
        <v>0</v>
      </c>
      <c r="K401" s="186">
        <f t="shared" si="224"/>
        <v>0</v>
      </c>
      <c r="L401" s="186">
        <f t="shared" ref="L401:N401" si="225">+SUM(L402)</f>
        <v>0</v>
      </c>
      <c r="M401" s="186">
        <f t="shared" si="225"/>
        <v>0</v>
      </c>
      <c r="N401" s="186">
        <f t="shared" si="225"/>
        <v>0</v>
      </c>
    </row>
    <row r="402" spans="1:14" x14ac:dyDescent="0.3">
      <c r="A402" s="225" t="s">
        <v>700</v>
      </c>
      <c r="E402" s="130">
        <v>1007.79</v>
      </c>
      <c r="H402" s="130">
        <v>1588.46</v>
      </c>
    </row>
    <row r="403" spans="1:14" s="187" customFormat="1" ht="15.6" outlineLevel="1" x14ac:dyDescent="0.3">
      <c r="A403" s="224" t="s">
        <v>701</v>
      </c>
      <c r="B403" s="186">
        <f>+SUM(B404:B407)</f>
        <v>0</v>
      </c>
      <c r="C403" s="186">
        <f t="shared" ref="C403:K403" si="226">+SUM(C404:C407)</f>
        <v>0</v>
      </c>
      <c r="D403" s="186">
        <f t="shared" si="226"/>
        <v>0</v>
      </c>
      <c r="E403" s="186">
        <f t="shared" si="226"/>
        <v>0</v>
      </c>
      <c r="F403" s="186">
        <f t="shared" si="226"/>
        <v>0</v>
      </c>
      <c r="G403" s="186">
        <f t="shared" si="226"/>
        <v>0</v>
      </c>
      <c r="H403" s="186">
        <v>0</v>
      </c>
      <c r="I403" s="186">
        <f t="shared" si="226"/>
        <v>0</v>
      </c>
      <c r="J403" s="186">
        <f t="shared" si="226"/>
        <v>0</v>
      </c>
      <c r="K403" s="186">
        <f t="shared" si="226"/>
        <v>0</v>
      </c>
      <c r="L403" s="186">
        <f t="shared" ref="L403:N403" si="227">+SUM(L404:L407)</f>
        <v>0</v>
      </c>
      <c r="M403" s="186">
        <f t="shared" si="227"/>
        <v>0</v>
      </c>
      <c r="N403" s="186">
        <f t="shared" si="227"/>
        <v>0</v>
      </c>
    </row>
    <row r="404" spans="1:14" x14ac:dyDescent="0.3">
      <c r="A404" s="225" t="s">
        <v>702</v>
      </c>
      <c r="E404" s="130">
        <v>0</v>
      </c>
      <c r="H404" s="130">
        <v>0</v>
      </c>
    </row>
    <row r="405" spans="1:14" x14ac:dyDescent="0.3">
      <c r="A405" s="225" t="s">
        <v>703</v>
      </c>
      <c r="E405" s="130">
        <v>0</v>
      </c>
      <c r="H405" s="130">
        <v>0</v>
      </c>
    </row>
    <row r="406" spans="1:14" x14ac:dyDescent="0.3">
      <c r="A406" s="225" t="s">
        <v>704</v>
      </c>
      <c r="E406" s="130">
        <v>0</v>
      </c>
      <c r="H406" s="130">
        <v>0</v>
      </c>
    </row>
    <row r="407" spans="1:14" x14ac:dyDescent="0.3">
      <c r="A407" s="225" t="s">
        <v>705</v>
      </c>
      <c r="E407" s="130">
        <v>0</v>
      </c>
      <c r="H407" s="130">
        <v>0</v>
      </c>
    </row>
    <row r="408" spans="1:14" s="187" customFormat="1" ht="15.6" outlineLevel="1" x14ac:dyDescent="0.3">
      <c r="A408" s="224" t="s">
        <v>706</v>
      </c>
      <c r="B408" s="186">
        <f>+SUM(B409)</f>
        <v>0</v>
      </c>
      <c r="C408" s="186">
        <f t="shared" ref="C408:K408" si="228">+SUM(C409)</f>
        <v>0</v>
      </c>
      <c r="D408" s="186">
        <f t="shared" si="228"/>
        <v>0</v>
      </c>
      <c r="E408" s="186">
        <f t="shared" si="228"/>
        <v>634.9</v>
      </c>
      <c r="F408" s="186">
        <f t="shared" si="228"/>
        <v>0</v>
      </c>
      <c r="G408" s="186">
        <f t="shared" si="228"/>
        <v>0</v>
      </c>
      <c r="H408" s="186">
        <v>1094.3399999999999</v>
      </c>
      <c r="I408" s="186">
        <f t="shared" si="228"/>
        <v>0</v>
      </c>
      <c r="J408" s="186">
        <f t="shared" si="228"/>
        <v>0</v>
      </c>
      <c r="K408" s="186">
        <f t="shared" si="228"/>
        <v>0</v>
      </c>
      <c r="L408" s="186">
        <f t="shared" ref="L408:N408" si="229">+SUM(L409)</f>
        <v>0</v>
      </c>
      <c r="M408" s="186">
        <f t="shared" si="229"/>
        <v>0</v>
      </c>
      <c r="N408" s="186">
        <f t="shared" si="229"/>
        <v>0</v>
      </c>
    </row>
    <row r="409" spans="1:14" x14ac:dyDescent="0.3">
      <c r="A409" s="225" t="s">
        <v>707</v>
      </c>
      <c r="E409" s="130">
        <v>634.9</v>
      </c>
      <c r="H409" s="130">
        <v>1094.3399999999999</v>
      </c>
    </row>
    <row r="410" spans="1:14" s="3" customFormat="1" ht="18" x14ac:dyDescent="0.3">
      <c r="A410" s="200" t="s">
        <v>185</v>
      </c>
      <c r="B410" s="184">
        <f>+B411</f>
        <v>0</v>
      </c>
      <c r="C410" s="184">
        <f t="shared" ref="C410:K410" si="230">+C411</f>
        <v>0</v>
      </c>
      <c r="D410" s="184">
        <f t="shared" si="230"/>
        <v>0</v>
      </c>
      <c r="E410" s="184">
        <f t="shared" si="230"/>
        <v>0</v>
      </c>
      <c r="F410" s="184">
        <f t="shared" si="230"/>
        <v>0</v>
      </c>
      <c r="G410" s="184">
        <f t="shared" si="230"/>
        <v>0</v>
      </c>
      <c r="H410" s="184">
        <v>0</v>
      </c>
      <c r="I410" s="184">
        <f t="shared" si="230"/>
        <v>0</v>
      </c>
      <c r="J410" s="184">
        <f t="shared" si="230"/>
        <v>0</v>
      </c>
      <c r="K410" s="184">
        <f t="shared" si="230"/>
        <v>0</v>
      </c>
      <c r="L410" s="184">
        <f t="shared" ref="L410:N410" si="231">+L411</f>
        <v>0</v>
      </c>
      <c r="M410" s="184">
        <f t="shared" si="231"/>
        <v>0</v>
      </c>
      <c r="N410" s="184">
        <f t="shared" si="231"/>
        <v>0</v>
      </c>
    </row>
    <row r="411" spans="1:14" s="187" customFormat="1" ht="15.6" outlineLevel="1" x14ac:dyDescent="0.3">
      <c r="A411" s="224" t="s">
        <v>755</v>
      </c>
      <c r="B411" s="186">
        <f>+SUM(B412:B413)</f>
        <v>0</v>
      </c>
      <c r="C411" s="186">
        <f t="shared" ref="C411:K411" si="232">+SUM(C412:C413)</f>
        <v>0</v>
      </c>
      <c r="D411" s="186">
        <f t="shared" si="232"/>
        <v>0</v>
      </c>
      <c r="E411" s="186">
        <f t="shared" ref="E411:G411" si="233">+SUM(E412:E413)</f>
        <v>0</v>
      </c>
      <c r="F411" s="186">
        <f t="shared" si="233"/>
        <v>0</v>
      </c>
      <c r="G411" s="186">
        <f t="shared" si="233"/>
        <v>0</v>
      </c>
      <c r="H411" s="186">
        <v>0</v>
      </c>
      <c r="I411" s="186">
        <f t="shared" si="232"/>
        <v>0</v>
      </c>
      <c r="J411" s="186">
        <f t="shared" si="232"/>
        <v>0</v>
      </c>
      <c r="K411" s="186">
        <f t="shared" si="232"/>
        <v>0</v>
      </c>
      <c r="L411" s="186">
        <f t="shared" ref="L411:N411" si="234">+SUM(L412:L413)</f>
        <v>0</v>
      </c>
      <c r="M411" s="186">
        <f t="shared" si="234"/>
        <v>0</v>
      </c>
      <c r="N411" s="186">
        <f t="shared" si="234"/>
        <v>0</v>
      </c>
    </row>
    <row r="412" spans="1:14" x14ac:dyDescent="0.3">
      <c r="A412" s="225" t="s">
        <v>708</v>
      </c>
      <c r="E412" s="130">
        <v>0</v>
      </c>
      <c r="H412" s="130">
        <v>0</v>
      </c>
    </row>
    <row r="413" spans="1:14" x14ac:dyDescent="0.3">
      <c r="A413" s="225" t="s">
        <v>778</v>
      </c>
      <c r="E413" s="130">
        <v>0</v>
      </c>
      <c r="H413" s="130">
        <v>0</v>
      </c>
    </row>
    <row r="414" spans="1:14" s="182" customFormat="1" ht="18.600000000000001" thickBot="1" x14ac:dyDescent="0.4">
      <c r="A414" s="230" t="s">
        <v>710</v>
      </c>
      <c r="B414" s="231">
        <f>+B298+B326+B370+B400+B410</f>
        <v>0</v>
      </c>
      <c r="C414" s="231">
        <f t="shared" ref="C414:J414" si="235">+C298+C326+C370+C400+C410</f>
        <v>0</v>
      </c>
      <c r="D414" s="231">
        <f t="shared" si="235"/>
        <v>0</v>
      </c>
      <c r="E414" s="231">
        <f t="shared" si="235"/>
        <v>428473.89540312166</v>
      </c>
      <c r="F414" s="231">
        <f t="shared" si="235"/>
        <v>0</v>
      </c>
      <c r="G414" s="231">
        <f t="shared" si="235"/>
        <v>0</v>
      </c>
      <c r="H414" s="231">
        <f t="shared" si="235"/>
        <v>548533.00043069327</v>
      </c>
      <c r="I414" s="231">
        <f t="shared" si="235"/>
        <v>0</v>
      </c>
      <c r="J414" s="231">
        <f t="shared" si="235"/>
        <v>0</v>
      </c>
      <c r="K414" s="231">
        <f t="shared" ref="K414" si="236">+K298+K326+K370+K400+K410</f>
        <v>0</v>
      </c>
      <c r="L414" s="231">
        <f t="shared" ref="L414:N414" si="237">+L298+L326+L370+L400+L410</f>
        <v>0</v>
      </c>
      <c r="M414" s="231">
        <f t="shared" si="237"/>
        <v>0</v>
      </c>
      <c r="N414" s="231">
        <f t="shared" si="237"/>
        <v>0</v>
      </c>
    </row>
    <row r="415" spans="1:14" ht="15" thickTop="1" x14ac:dyDescent="0.3">
      <c r="A415" s="225"/>
    </row>
    <row r="416" spans="1:14" s="3" customFormat="1" ht="18" x14ac:dyDescent="0.3">
      <c r="A416" s="200" t="s">
        <v>711</v>
      </c>
      <c r="B416" s="184">
        <f>+B417+B420+B445</f>
        <v>0</v>
      </c>
      <c r="C416" s="184">
        <f t="shared" ref="C416:K416" si="238">+C417+C420+C445</f>
        <v>0</v>
      </c>
      <c r="D416" s="184">
        <f t="shared" si="238"/>
        <v>0</v>
      </c>
      <c r="E416" s="184">
        <f t="shared" ref="E416:F416" si="239">+E417+E420+E445</f>
        <v>95000</v>
      </c>
      <c r="F416" s="184">
        <f t="shared" si="239"/>
        <v>0</v>
      </c>
      <c r="G416" s="184">
        <f t="shared" si="238"/>
        <v>0</v>
      </c>
      <c r="H416" s="184">
        <v>90000</v>
      </c>
      <c r="I416" s="184">
        <f t="shared" si="238"/>
        <v>0</v>
      </c>
      <c r="J416" s="184">
        <f t="shared" si="238"/>
        <v>0</v>
      </c>
      <c r="K416" s="184">
        <f t="shared" si="238"/>
        <v>0</v>
      </c>
      <c r="L416" s="184">
        <f t="shared" ref="L416:N416" si="240">+L417+L420+L445</f>
        <v>0</v>
      </c>
      <c r="M416" s="184">
        <f t="shared" si="240"/>
        <v>0</v>
      </c>
      <c r="N416" s="184">
        <f t="shared" si="240"/>
        <v>0</v>
      </c>
    </row>
    <row r="417" spans="1:14" s="187" customFormat="1" ht="15.6" outlineLevel="1" x14ac:dyDescent="0.3">
      <c r="A417" s="224" t="s">
        <v>712</v>
      </c>
      <c r="B417" s="186">
        <f>+SUM(B418:B419)</f>
        <v>0</v>
      </c>
      <c r="C417" s="186">
        <f t="shared" ref="C417:K417" si="241">+SUM(C418:C419)</f>
        <v>0</v>
      </c>
      <c r="D417" s="186">
        <f t="shared" si="241"/>
        <v>0</v>
      </c>
      <c r="E417" s="186">
        <f t="shared" ref="E417:F417" si="242">+SUM(E418:E419)</f>
        <v>0</v>
      </c>
      <c r="F417" s="186">
        <f t="shared" si="242"/>
        <v>0</v>
      </c>
      <c r="G417" s="186">
        <f t="shared" si="241"/>
        <v>0</v>
      </c>
      <c r="H417" s="186">
        <v>0</v>
      </c>
      <c r="I417" s="186">
        <f t="shared" si="241"/>
        <v>0</v>
      </c>
      <c r="J417" s="186">
        <f t="shared" si="241"/>
        <v>0</v>
      </c>
      <c r="K417" s="186">
        <f t="shared" si="241"/>
        <v>0</v>
      </c>
      <c r="L417" s="186">
        <f t="shared" ref="L417:N417" si="243">+SUM(L418:L419)</f>
        <v>0</v>
      </c>
      <c r="M417" s="186">
        <f t="shared" si="243"/>
        <v>0</v>
      </c>
      <c r="N417" s="186">
        <f t="shared" si="243"/>
        <v>0</v>
      </c>
    </row>
    <row r="418" spans="1:14" x14ac:dyDescent="0.3">
      <c r="A418" s="223" t="s">
        <v>713</v>
      </c>
      <c r="E418" s="130">
        <v>0</v>
      </c>
      <c r="H418" s="130">
        <v>0</v>
      </c>
    </row>
    <row r="419" spans="1:14" x14ac:dyDescent="0.3">
      <c r="A419" s="223" t="s">
        <v>714</v>
      </c>
      <c r="E419" s="130">
        <v>0</v>
      </c>
      <c r="H419" s="130">
        <v>0</v>
      </c>
    </row>
    <row r="420" spans="1:14" s="187" customFormat="1" ht="15.6" outlineLevel="1" x14ac:dyDescent="0.3">
      <c r="A420" s="224" t="s">
        <v>715</v>
      </c>
      <c r="B420" s="186">
        <f>+SUM(B421:B444)</f>
        <v>0</v>
      </c>
      <c r="C420" s="186">
        <f t="shared" ref="C420:K420" si="244">+SUM(C421:C444)</f>
        <v>0</v>
      </c>
      <c r="D420" s="186">
        <f t="shared" si="244"/>
        <v>0</v>
      </c>
      <c r="E420" s="186">
        <f t="shared" si="244"/>
        <v>95000</v>
      </c>
      <c r="F420" s="186">
        <f t="shared" si="244"/>
        <v>0</v>
      </c>
      <c r="G420" s="186">
        <f t="shared" si="244"/>
        <v>0</v>
      </c>
      <c r="H420" s="186">
        <v>90000</v>
      </c>
      <c r="I420" s="186">
        <f t="shared" si="244"/>
        <v>0</v>
      </c>
      <c r="J420" s="186">
        <f t="shared" si="244"/>
        <v>0</v>
      </c>
      <c r="K420" s="186">
        <f t="shared" si="244"/>
        <v>0</v>
      </c>
      <c r="L420" s="186">
        <f t="shared" ref="L420:N420" si="245">+SUM(L421:L444)</f>
        <v>0</v>
      </c>
      <c r="M420" s="186">
        <f t="shared" si="245"/>
        <v>0</v>
      </c>
      <c r="N420" s="186">
        <f t="shared" si="245"/>
        <v>0</v>
      </c>
    </row>
    <row r="421" spans="1:14" x14ac:dyDescent="0.3">
      <c r="A421" s="223" t="s">
        <v>716</v>
      </c>
      <c r="E421" s="130">
        <v>95000</v>
      </c>
      <c r="H421" s="130">
        <v>90000</v>
      </c>
    </row>
    <row r="422" spans="1:14" x14ac:dyDescent="0.3">
      <c r="A422" s="223" t="s">
        <v>717</v>
      </c>
      <c r="E422" s="130">
        <v>0</v>
      </c>
      <c r="H422" s="130">
        <v>0</v>
      </c>
    </row>
    <row r="423" spans="1:14" x14ac:dyDescent="0.3">
      <c r="A423" s="223" t="s">
        <v>718</v>
      </c>
      <c r="E423" s="130">
        <v>0</v>
      </c>
      <c r="H423" s="130">
        <v>0</v>
      </c>
    </row>
    <row r="424" spans="1:14" x14ac:dyDescent="0.3">
      <c r="A424" s="223" t="s">
        <v>719</v>
      </c>
      <c r="E424" s="130">
        <v>0</v>
      </c>
      <c r="H424" s="130">
        <v>0</v>
      </c>
    </row>
    <row r="425" spans="1:14" x14ac:dyDescent="0.3">
      <c r="A425" s="223" t="s">
        <v>720</v>
      </c>
      <c r="E425" s="130">
        <v>0</v>
      </c>
      <c r="H425" s="130">
        <v>0</v>
      </c>
    </row>
    <row r="426" spans="1:14" x14ac:dyDescent="0.3">
      <c r="A426" s="223" t="s">
        <v>721</v>
      </c>
      <c r="E426" s="130">
        <v>0</v>
      </c>
      <c r="H426" s="130">
        <v>0</v>
      </c>
    </row>
    <row r="427" spans="1:14" x14ac:dyDescent="0.3">
      <c r="A427" s="223" t="s">
        <v>722</v>
      </c>
      <c r="E427" s="130">
        <v>0</v>
      </c>
      <c r="H427" s="130">
        <v>0</v>
      </c>
    </row>
    <row r="428" spans="1:14" x14ac:dyDescent="0.3">
      <c r="A428" s="223" t="s">
        <v>723</v>
      </c>
      <c r="E428" s="130">
        <v>0</v>
      </c>
      <c r="H428" s="130">
        <v>0</v>
      </c>
    </row>
    <row r="429" spans="1:14" x14ac:dyDescent="0.3">
      <c r="A429" s="223" t="s">
        <v>724</v>
      </c>
      <c r="E429" s="130">
        <v>0</v>
      </c>
      <c r="H429" s="130">
        <v>0</v>
      </c>
    </row>
    <row r="430" spans="1:14" x14ac:dyDescent="0.3">
      <c r="A430" s="223" t="s">
        <v>725</v>
      </c>
      <c r="E430" s="130">
        <v>0</v>
      </c>
      <c r="H430" s="130">
        <v>0</v>
      </c>
    </row>
    <row r="431" spans="1:14" x14ac:dyDescent="0.3">
      <c r="A431" s="223" t="s">
        <v>726</v>
      </c>
      <c r="E431" s="130">
        <v>0</v>
      </c>
      <c r="H431" s="130">
        <v>0</v>
      </c>
    </row>
    <row r="432" spans="1:14" x14ac:dyDescent="0.3">
      <c r="A432" s="223" t="s">
        <v>727</v>
      </c>
      <c r="E432" s="130">
        <v>0</v>
      </c>
      <c r="H432" s="130">
        <v>0</v>
      </c>
    </row>
    <row r="433" spans="1:14" x14ac:dyDescent="0.3">
      <c r="A433" s="223" t="s">
        <v>728</v>
      </c>
      <c r="E433" s="130">
        <v>0</v>
      </c>
      <c r="H433" s="130">
        <v>0</v>
      </c>
    </row>
    <row r="434" spans="1:14" x14ac:dyDescent="0.3">
      <c r="A434" s="223" t="s">
        <v>729</v>
      </c>
      <c r="E434" s="130">
        <v>0</v>
      </c>
      <c r="H434" s="130">
        <v>0</v>
      </c>
    </row>
    <row r="435" spans="1:14" x14ac:dyDescent="0.3">
      <c r="A435" s="223" t="s">
        <v>730</v>
      </c>
      <c r="E435" s="130">
        <v>0</v>
      </c>
      <c r="H435" s="130">
        <v>0</v>
      </c>
    </row>
    <row r="436" spans="1:14" x14ac:dyDescent="0.3">
      <c r="A436" s="223" t="s">
        <v>731</v>
      </c>
      <c r="E436" s="130">
        <v>0</v>
      </c>
      <c r="H436" s="130">
        <v>0</v>
      </c>
    </row>
    <row r="437" spans="1:14" x14ac:dyDescent="0.3">
      <c r="A437" s="223" t="s">
        <v>732</v>
      </c>
      <c r="E437" s="130">
        <v>0</v>
      </c>
      <c r="H437" s="130">
        <v>0</v>
      </c>
    </row>
    <row r="438" spans="1:14" x14ac:dyDescent="0.3">
      <c r="A438" s="223" t="s">
        <v>733</v>
      </c>
      <c r="E438" s="130">
        <v>0</v>
      </c>
      <c r="H438" s="130">
        <v>0</v>
      </c>
    </row>
    <row r="439" spans="1:14" x14ac:dyDescent="0.3">
      <c r="A439" s="223" t="s">
        <v>734</v>
      </c>
      <c r="E439" s="130">
        <v>0</v>
      </c>
      <c r="H439" s="130">
        <v>0</v>
      </c>
    </row>
    <row r="440" spans="1:14" x14ac:dyDescent="0.3">
      <c r="A440" s="223" t="s">
        <v>735</v>
      </c>
      <c r="E440" s="130">
        <v>0</v>
      </c>
      <c r="H440" s="130">
        <v>0</v>
      </c>
    </row>
    <row r="441" spans="1:14" x14ac:dyDescent="0.3">
      <c r="A441" s="223" t="s">
        <v>736</v>
      </c>
      <c r="E441" s="130">
        <v>0</v>
      </c>
      <c r="H441" s="130">
        <v>0</v>
      </c>
    </row>
    <row r="442" spans="1:14" x14ac:dyDescent="0.3">
      <c r="A442" s="223" t="s">
        <v>737</v>
      </c>
      <c r="E442" s="130">
        <v>0</v>
      </c>
      <c r="H442" s="130">
        <v>0</v>
      </c>
    </row>
    <row r="443" spans="1:14" x14ac:dyDescent="0.3">
      <c r="A443" s="223" t="s">
        <v>738</v>
      </c>
      <c r="E443" s="130">
        <v>0</v>
      </c>
      <c r="H443" s="130">
        <v>0</v>
      </c>
    </row>
    <row r="444" spans="1:14" x14ac:dyDescent="0.3">
      <c r="A444" s="223" t="s">
        <v>739</v>
      </c>
      <c r="E444" s="130">
        <v>0</v>
      </c>
      <c r="H444" s="130">
        <v>0</v>
      </c>
    </row>
    <row r="445" spans="1:14" s="187" customFormat="1" ht="15.6" outlineLevel="1" x14ac:dyDescent="0.3">
      <c r="A445" s="224" t="s">
        <v>740</v>
      </c>
      <c r="B445" s="186">
        <f>+SUM(B446:B448)</f>
        <v>0</v>
      </c>
      <c r="C445" s="186">
        <f t="shared" ref="C445:K445" si="246">+SUM(C446:C448)</f>
        <v>0</v>
      </c>
      <c r="D445" s="186">
        <f t="shared" si="246"/>
        <v>0</v>
      </c>
      <c r="E445" s="186">
        <f t="shared" si="246"/>
        <v>0</v>
      </c>
      <c r="F445" s="186">
        <f t="shared" si="246"/>
        <v>0</v>
      </c>
      <c r="G445" s="186">
        <f t="shared" si="246"/>
        <v>0</v>
      </c>
      <c r="H445" s="186">
        <v>0</v>
      </c>
      <c r="I445" s="186">
        <f t="shared" si="246"/>
        <v>0</v>
      </c>
      <c r="J445" s="186">
        <f t="shared" si="246"/>
        <v>0</v>
      </c>
      <c r="K445" s="186">
        <f t="shared" si="246"/>
        <v>0</v>
      </c>
      <c r="L445" s="186">
        <f t="shared" ref="L445:N445" si="247">+SUM(L446:L448)</f>
        <v>0</v>
      </c>
      <c r="M445" s="186">
        <f t="shared" si="247"/>
        <v>0</v>
      </c>
      <c r="N445" s="186">
        <f t="shared" si="247"/>
        <v>0</v>
      </c>
    </row>
    <row r="446" spans="1:14" x14ac:dyDescent="0.3">
      <c r="A446" s="223" t="s">
        <v>741</v>
      </c>
      <c r="E446" s="130">
        <v>0</v>
      </c>
      <c r="H446" s="130">
        <v>0</v>
      </c>
    </row>
    <row r="447" spans="1:14" x14ac:dyDescent="0.3">
      <c r="A447" s="223" t="s">
        <v>742</v>
      </c>
      <c r="E447" s="130">
        <v>0</v>
      </c>
      <c r="H447" s="130">
        <v>0</v>
      </c>
    </row>
    <row r="448" spans="1:14" x14ac:dyDescent="0.3">
      <c r="A448" s="223" t="s">
        <v>743</v>
      </c>
      <c r="E448" s="130">
        <v>0</v>
      </c>
      <c r="H448" s="130">
        <v>0</v>
      </c>
    </row>
    <row r="449" spans="1:14" s="182" customFormat="1" ht="18.600000000000001" thickBot="1" x14ac:dyDescent="0.4">
      <c r="A449" s="230" t="s">
        <v>757</v>
      </c>
      <c r="B449" s="231">
        <f>+B416</f>
        <v>0</v>
      </c>
      <c r="C449" s="231">
        <f t="shared" ref="C449:K449" si="248">+C416</f>
        <v>0</v>
      </c>
      <c r="D449" s="231">
        <f t="shared" si="248"/>
        <v>0</v>
      </c>
      <c r="E449" s="231">
        <f t="shared" ref="E449:G449" si="249">+E416</f>
        <v>95000</v>
      </c>
      <c r="F449" s="231">
        <f t="shared" si="249"/>
        <v>0</v>
      </c>
      <c r="G449" s="231">
        <f t="shared" si="249"/>
        <v>0</v>
      </c>
      <c r="H449" s="231">
        <v>90000</v>
      </c>
      <c r="I449" s="231">
        <f t="shared" si="248"/>
        <v>0</v>
      </c>
      <c r="J449" s="231">
        <f t="shared" si="248"/>
        <v>0</v>
      </c>
      <c r="K449" s="231">
        <f t="shared" si="248"/>
        <v>0</v>
      </c>
      <c r="L449" s="231">
        <f t="shared" ref="L449:N449" si="250">+L416</f>
        <v>0</v>
      </c>
      <c r="M449" s="231">
        <f t="shared" si="250"/>
        <v>0</v>
      </c>
      <c r="N449" s="231">
        <f t="shared" si="250"/>
        <v>0</v>
      </c>
    </row>
    <row r="450" spans="1:14" s="182" customFormat="1" ht="19.2" thickTop="1" thickBot="1" x14ac:dyDescent="0.4">
      <c r="A450" s="230" t="s">
        <v>766</v>
      </c>
      <c r="B450" s="231">
        <f>+B414+B449</f>
        <v>0</v>
      </c>
      <c r="C450" s="231">
        <f t="shared" ref="C450:K450" si="251">+C414+C449</f>
        <v>0</v>
      </c>
      <c r="D450" s="231">
        <f t="shared" si="251"/>
        <v>0</v>
      </c>
      <c r="E450" s="231">
        <f t="shared" si="251"/>
        <v>523473.89540312166</v>
      </c>
      <c r="F450" s="231">
        <f t="shared" si="251"/>
        <v>0</v>
      </c>
      <c r="G450" s="231">
        <f t="shared" si="251"/>
        <v>0</v>
      </c>
      <c r="H450" s="231">
        <f t="shared" si="251"/>
        <v>638533.00043069327</v>
      </c>
      <c r="I450" s="231">
        <f t="shared" si="251"/>
        <v>0</v>
      </c>
      <c r="J450" s="231">
        <f t="shared" si="251"/>
        <v>0</v>
      </c>
      <c r="K450" s="231">
        <f t="shared" si="251"/>
        <v>0</v>
      </c>
      <c r="L450" s="231">
        <f t="shared" ref="L450:N450" si="252">+L414+L449</f>
        <v>0</v>
      </c>
      <c r="M450" s="231">
        <f t="shared" si="252"/>
        <v>0</v>
      </c>
      <c r="N450" s="231">
        <f t="shared" si="252"/>
        <v>0</v>
      </c>
    </row>
    <row r="451" spans="1:14" ht="15" thickTop="1" x14ac:dyDescent="0.3"/>
    <row r="452" spans="1:14" s="187" customFormat="1" ht="15.6" outlineLevel="1" x14ac:dyDescent="0.3">
      <c r="A452" s="224" t="s">
        <v>191</v>
      </c>
      <c r="B452" s="186">
        <f>+SUM(B453)</f>
        <v>0</v>
      </c>
      <c r="C452" s="186">
        <f t="shared" ref="C452:K452" si="253">+SUM(C453)</f>
        <v>0</v>
      </c>
      <c r="D452" s="186">
        <f t="shared" si="253"/>
        <v>0</v>
      </c>
      <c r="E452" s="186">
        <f t="shared" si="253"/>
        <v>103082.35</v>
      </c>
      <c r="F452" s="186">
        <f t="shared" si="253"/>
        <v>0</v>
      </c>
      <c r="G452" s="186">
        <f t="shared" si="253"/>
        <v>0</v>
      </c>
      <c r="H452" s="186">
        <v>103082.35</v>
      </c>
      <c r="I452" s="186">
        <f t="shared" si="253"/>
        <v>0</v>
      </c>
      <c r="J452" s="186">
        <f t="shared" si="253"/>
        <v>0</v>
      </c>
      <c r="K452" s="186">
        <f t="shared" si="253"/>
        <v>0</v>
      </c>
      <c r="L452" s="186">
        <f t="shared" ref="L452:N452" si="254">+SUM(L453)</f>
        <v>0</v>
      </c>
      <c r="M452" s="186">
        <f t="shared" si="254"/>
        <v>0</v>
      </c>
      <c r="N452" s="186">
        <f t="shared" si="254"/>
        <v>0</v>
      </c>
    </row>
    <row r="453" spans="1:14" x14ac:dyDescent="0.3">
      <c r="A453" s="225" t="s">
        <v>758</v>
      </c>
      <c r="E453" s="130">
        <v>103082.35</v>
      </c>
      <c r="H453" s="130">
        <v>103082.35</v>
      </c>
    </row>
    <row r="454" spans="1:14" s="187" customFormat="1" ht="15.6" outlineLevel="1" x14ac:dyDescent="0.3">
      <c r="A454" s="224" t="s">
        <v>192</v>
      </c>
      <c r="B454" s="186">
        <f t="shared" ref="B454:K454" si="255">+SUM(B455)</f>
        <v>0</v>
      </c>
      <c r="C454" s="186">
        <f t="shared" si="255"/>
        <v>0</v>
      </c>
      <c r="D454" s="186">
        <f t="shared" si="255"/>
        <v>0</v>
      </c>
      <c r="E454" s="186">
        <f t="shared" si="255"/>
        <v>0</v>
      </c>
      <c r="F454" s="186">
        <f t="shared" si="255"/>
        <v>0</v>
      </c>
      <c r="G454" s="186">
        <f t="shared" si="255"/>
        <v>0</v>
      </c>
      <c r="H454" s="186">
        <v>0</v>
      </c>
      <c r="I454" s="186">
        <f t="shared" si="255"/>
        <v>0</v>
      </c>
      <c r="J454" s="186">
        <f t="shared" si="255"/>
        <v>0</v>
      </c>
      <c r="K454" s="186">
        <f t="shared" si="255"/>
        <v>0</v>
      </c>
      <c r="L454" s="186">
        <f t="shared" ref="L454:N454" si="256">+SUM(L455)</f>
        <v>0</v>
      </c>
      <c r="M454" s="186">
        <f t="shared" si="256"/>
        <v>0</v>
      </c>
      <c r="N454" s="186">
        <f t="shared" si="256"/>
        <v>0</v>
      </c>
    </row>
    <row r="455" spans="1:14" x14ac:dyDescent="0.3">
      <c r="A455" s="225" t="s">
        <v>759</v>
      </c>
      <c r="E455" s="130">
        <v>0</v>
      </c>
      <c r="H455" s="130">
        <v>0</v>
      </c>
    </row>
    <row r="456" spans="1:14" s="187" customFormat="1" ht="15.6" outlineLevel="1" x14ac:dyDescent="0.3">
      <c r="A456" s="224" t="s">
        <v>193</v>
      </c>
      <c r="B456" s="186">
        <f t="shared" ref="B456:N456" si="257">+SUM(B457:B459)</f>
        <v>0</v>
      </c>
      <c r="C456" s="186">
        <f t="shared" si="257"/>
        <v>0</v>
      </c>
      <c r="D456" s="186">
        <f t="shared" si="257"/>
        <v>0</v>
      </c>
      <c r="E456" s="186">
        <f t="shared" ref="E456" si="258">+SUM(E457:E459)</f>
        <v>0</v>
      </c>
      <c r="F456" s="186">
        <f t="shared" ref="F456" si="259">+SUM(F457:F459)</f>
        <v>0</v>
      </c>
      <c r="G456" s="186">
        <f t="shared" ref="G456" si="260">+SUM(G457:G459)</f>
        <v>0</v>
      </c>
      <c r="H456" s="186">
        <v>0</v>
      </c>
      <c r="I456" s="186">
        <f t="shared" si="257"/>
        <v>0</v>
      </c>
      <c r="J456" s="186">
        <f t="shared" si="257"/>
        <v>0</v>
      </c>
      <c r="K456" s="186">
        <f t="shared" si="257"/>
        <v>0</v>
      </c>
      <c r="L456" s="186">
        <f t="shared" si="257"/>
        <v>0</v>
      </c>
      <c r="M456" s="186">
        <f t="shared" si="257"/>
        <v>0</v>
      </c>
      <c r="N456" s="186">
        <f t="shared" si="257"/>
        <v>0</v>
      </c>
    </row>
    <row r="457" spans="1:14" x14ac:dyDescent="0.3">
      <c r="A457" s="225" t="s">
        <v>760</v>
      </c>
      <c r="E457" s="130">
        <v>0</v>
      </c>
      <c r="H457" s="130">
        <v>0</v>
      </c>
    </row>
    <row r="458" spans="1:14" x14ac:dyDescent="0.3">
      <c r="A458" s="225" t="s">
        <v>761</v>
      </c>
      <c r="E458" s="130">
        <v>0</v>
      </c>
      <c r="H458" s="130">
        <v>0</v>
      </c>
    </row>
    <row r="459" spans="1:14" x14ac:dyDescent="0.3">
      <c r="A459" s="225" t="s">
        <v>762</v>
      </c>
      <c r="E459" s="130">
        <v>0</v>
      </c>
      <c r="H459" s="130">
        <v>0</v>
      </c>
    </row>
    <row r="460" spans="1:14" s="187" customFormat="1" ht="15.6" outlineLevel="1" x14ac:dyDescent="0.3">
      <c r="A460" s="224" t="s">
        <v>194</v>
      </c>
      <c r="B460" s="186">
        <f t="shared" ref="B460:K460" si="261">+SUM(B461)</f>
        <v>0</v>
      </c>
      <c r="C460" s="186">
        <f t="shared" si="261"/>
        <v>0</v>
      </c>
      <c r="D460" s="186">
        <f t="shared" si="261"/>
        <v>0</v>
      </c>
      <c r="E460" s="186">
        <f t="shared" si="261"/>
        <v>412435.64999999997</v>
      </c>
      <c r="F460" s="186">
        <f t="shared" si="261"/>
        <v>0</v>
      </c>
      <c r="G460" s="186">
        <f t="shared" si="261"/>
        <v>0</v>
      </c>
      <c r="H460" s="186">
        <f t="shared" ref="H460" si="262">+SUM(H461)</f>
        <v>412335.64999999997</v>
      </c>
      <c r="I460" s="186">
        <f t="shared" si="261"/>
        <v>0</v>
      </c>
      <c r="J460" s="186">
        <f t="shared" si="261"/>
        <v>0</v>
      </c>
      <c r="K460" s="186">
        <f t="shared" si="261"/>
        <v>0</v>
      </c>
      <c r="L460" s="186">
        <f t="shared" ref="L460:N460" si="263">+SUM(L461)</f>
        <v>0</v>
      </c>
      <c r="M460" s="186">
        <f t="shared" si="263"/>
        <v>0</v>
      </c>
      <c r="N460" s="186">
        <f t="shared" si="263"/>
        <v>0</v>
      </c>
    </row>
    <row r="461" spans="1:14" x14ac:dyDescent="0.3">
      <c r="A461" s="225" t="s">
        <v>763</v>
      </c>
      <c r="E461" s="130">
        <f>377486.92+34948.73</f>
        <v>412435.64999999997</v>
      </c>
      <c r="H461" s="130">
        <f>377386.92+34948.73</f>
        <v>412335.64999999997</v>
      </c>
    </row>
    <row r="462" spans="1:14" s="187" customFormat="1" ht="15.6" outlineLevel="1" x14ac:dyDescent="0.3">
      <c r="A462" s="224" t="s">
        <v>195</v>
      </c>
      <c r="B462" s="186">
        <f t="shared" ref="B462:K462" si="264">+SUM(B463)</f>
        <v>0</v>
      </c>
      <c r="C462" s="186">
        <f t="shared" si="264"/>
        <v>0</v>
      </c>
      <c r="D462" s="186">
        <f t="shared" si="264"/>
        <v>0</v>
      </c>
      <c r="E462" s="186">
        <f t="shared" si="264"/>
        <v>45785.312867698827</v>
      </c>
      <c r="F462" s="186">
        <f t="shared" si="264"/>
        <v>0</v>
      </c>
      <c r="G462" s="186">
        <f t="shared" si="264"/>
        <v>0</v>
      </c>
      <c r="H462" s="186">
        <f t="shared" si="264"/>
        <v>98316.515379329081</v>
      </c>
      <c r="I462" s="186">
        <f t="shared" si="264"/>
        <v>0</v>
      </c>
      <c r="J462" s="186">
        <f t="shared" si="264"/>
        <v>0</v>
      </c>
      <c r="K462" s="186">
        <f t="shared" si="264"/>
        <v>98316.515379329081</v>
      </c>
      <c r="L462" s="186">
        <f t="shared" ref="L462:N462" si="265">+SUM(L463)</f>
        <v>0</v>
      </c>
      <c r="M462" s="186">
        <f t="shared" si="265"/>
        <v>0</v>
      </c>
      <c r="N462" s="186">
        <f t="shared" si="265"/>
        <v>98316.515379329081</v>
      </c>
    </row>
    <row r="463" spans="1:14" x14ac:dyDescent="0.3">
      <c r="A463" s="225" t="s">
        <v>764</v>
      </c>
      <c r="B463" s="130">
        <f>+' EERR ULTRAX'!B139</f>
        <v>0</v>
      </c>
      <c r="E463" s="130">
        <f>+' EERR ULTRAX'!S139</f>
        <v>45785.312867698827</v>
      </c>
      <c r="H463" s="130">
        <f>+' EERR ULTRAX'!AQ139</f>
        <v>98316.515379329081</v>
      </c>
      <c r="K463" s="130">
        <f>+' EERR ULTRAX'!BU139</f>
        <v>98316.515379329081</v>
      </c>
      <c r="N463" s="130">
        <f>+' EERR ULTRAX'!CS139</f>
        <v>98316.515379329081</v>
      </c>
    </row>
    <row r="464" spans="1:14" s="182" customFormat="1" ht="18.600000000000001" thickBot="1" x14ac:dyDescent="0.4">
      <c r="A464" s="230" t="s">
        <v>765</v>
      </c>
      <c r="B464" s="231">
        <f t="shared" ref="B464:N464" si="266">+B452+B454+B456+B460+B462</f>
        <v>0</v>
      </c>
      <c r="C464" s="231">
        <f t="shared" si="266"/>
        <v>0</v>
      </c>
      <c r="D464" s="231">
        <f t="shared" si="266"/>
        <v>0</v>
      </c>
      <c r="E464" s="231">
        <f t="shared" ref="E464:H464" si="267">+E452+E454+E456+E460+E462</f>
        <v>561303.31286769884</v>
      </c>
      <c r="F464" s="231">
        <f t="shared" si="267"/>
        <v>0</v>
      </c>
      <c r="G464" s="231">
        <f t="shared" si="267"/>
        <v>0</v>
      </c>
      <c r="H464" s="231">
        <f t="shared" si="267"/>
        <v>613734.5153793291</v>
      </c>
      <c r="I464" s="231">
        <f t="shared" si="266"/>
        <v>0</v>
      </c>
      <c r="J464" s="231">
        <f t="shared" si="266"/>
        <v>0</v>
      </c>
      <c r="K464" s="231">
        <f t="shared" si="266"/>
        <v>98316.515379329081</v>
      </c>
      <c r="L464" s="231">
        <f t="shared" si="266"/>
        <v>0</v>
      </c>
      <c r="M464" s="231">
        <f t="shared" si="266"/>
        <v>0</v>
      </c>
      <c r="N464" s="231">
        <f t="shared" si="266"/>
        <v>98316.515379329081</v>
      </c>
    </row>
    <row r="465" spans="1:14" ht="19.2" thickTop="1" thickBot="1" x14ac:dyDescent="0.35">
      <c r="A465" s="230" t="s">
        <v>767</v>
      </c>
      <c r="B465" s="231">
        <f t="shared" ref="B465:N465" si="268">+B450+B464</f>
        <v>0</v>
      </c>
      <c r="C465" s="231">
        <f t="shared" si="268"/>
        <v>0</v>
      </c>
      <c r="D465" s="231">
        <f t="shared" si="268"/>
        <v>0</v>
      </c>
      <c r="E465" s="231">
        <f t="shared" ref="E465" si="269">+E450+E464</f>
        <v>1084777.2082708206</v>
      </c>
      <c r="F465" s="231">
        <f t="shared" ref="F465" si="270">+F450+F464</f>
        <v>0</v>
      </c>
      <c r="G465" s="231">
        <f t="shared" ref="G465" si="271">+G450+G464</f>
        <v>0</v>
      </c>
      <c r="H465" s="231">
        <f t="shared" ref="H465" si="272">+H450+H464</f>
        <v>1252267.5158100224</v>
      </c>
      <c r="I465" s="231">
        <f t="shared" si="268"/>
        <v>0</v>
      </c>
      <c r="J465" s="231">
        <f t="shared" si="268"/>
        <v>0</v>
      </c>
      <c r="K465" s="231">
        <f t="shared" si="268"/>
        <v>98316.515379329081</v>
      </c>
      <c r="L465" s="231">
        <f t="shared" si="268"/>
        <v>0</v>
      </c>
      <c r="M465" s="231">
        <f t="shared" si="268"/>
        <v>0</v>
      </c>
      <c r="N465" s="231">
        <f t="shared" si="268"/>
        <v>98316.515379329081</v>
      </c>
    </row>
    <row r="466" spans="1:14" s="182" customFormat="1" ht="19.2" thickTop="1" thickBot="1" x14ac:dyDescent="0.4">
      <c r="A466" s="228" t="s">
        <v>768</v>
      </c>
      <c r="B466" s="229">
        <f t="shared" ref="B466:N466" si="273">+B296-B465</f>
        <v>0</v>
      </c>
      <c r="C466" s="229">
        <f t="shared" si="273"/>
        <v>0</v>
      </c>
      <c r="D466" s="229">
        <f t="shared" si="273"/>
        <v>0</v>
      </c>
      <c r="E466" s="229">
        <f t="shared" ref="E466" si="274">+E296-E465</f>
        <v>2.9136959929019213E-3</v>
      </c>
      <c r="F466" s="229">
        <f t="shared" ref="F466" si="275">+F296-F465</f>
        <v>0</v>
      </c>
      <c r="G466" s="229">
        <f t="shared" ref="G466" si="276">+G296-G465</f>
        <v>0</v>
      </c>
      <c r="H466" s="229">
        <f t="shared" ref="H466" si="277">+H296-H465</f>
        <v>-8.4792613051831722E-4</v>
      </c>
      <c r="I466" s="229">
        <f t="shared" si="273"/>
        <v>0</v>
      </c>
      <c r="J466" s="229">
        <f t="shared" si="273"/>
        <v>0</v>
      </c>
      <c r="K466" s="229">
        <f t="shared" si="273"/>
        <v>-98316.515379329081</v>
      </c>
      <c r="L466" s="229">
        <f t="shared" si="273"/>
        <v>0</v>
      </c>
      <c r="M466" s="229">
        <f t="shared" si="273"/>
        <v>0</v>
      </c>
      <c r="N466" s="229">
        <f t="shared" si="273"/>
        <v>-98316.515379329081</v>
      </c>
    </row>
    <row r="467" spans="1:14" ht="35.4" customHeight="1" thickTop="1" x14ac:dyDescent="0.35">
      <c r="A467" s="299" t="s">
        <v>817</v>
      </c>
    </row>
    <row r="468" spans="1:14" ht="28.8" customHeight="1" x14ac:dyDescent="0.3">
      <c r="A468" s="298"/>
    </row>
  </sheetData>
  <mergeCells count="1">
    <mergeCell ref="C2:N2"/>
  </mergeCells>
  <pageMargins left="0.7" right="0.7" top="0.75" bottom="0.75" header="0.3" footer="0.3"/>
  <pageSetup paperSize="9" orientation="portrait" r:id="rId1"/>
  <headerFooter>
    <oddHeader>&amp;LElaborado por:&amp;CCarmen Eugenia Quintero Q.</oddHead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0B0F0"/>
  </sheetPr>
  <dimension ref="A1:HK223"/>
  <sheetViews>
    <sheetView showGridLines="0" zoomScale="70" zoomScaleNormal="70" workbookViewId="0">
      <pane xSplit="1" ySplit="3" topLeftCell="B41" activePane="bottomRight" state="frozen"/>
      <selection activeCell="E221" sqref="E221"/>
      <selection pane="topRight" activeCell="E221" sqref="E221"/>
      <selection pane="bottomLeft" activeCell="E221" sqref="E221"/>
      <selection pane="bottomRight" activeCell="B66" sqref="B66"/>
    </sheetView>
  </sheetViews>
  <sheetFormatPr baseColWidth="10" defaultRowHeight="14.4" outlineLevelRow="2" x14ac:dyDescent="0.3"/>
  <cols>
    <col min="1" max="1" width="50.44140625" style="4" customWidth="1"/>
    <col min="2" max="2" width="13.6640625" style="16" customWidth="1"/>
    <col min="3" max="3" width="10.21875" style="32" bestFit="1" customWidth="1"/>
    <col min="4" max="4" width="9.109375" style="32" bestFit="1" customWidth="1"/>
    <col min="5" max="5" width="12.44140625" style="16" bestFit="1" customWidth="1"/>
    <col min="6" max="6" width="10.21875" style="32" bestFit="1" customWidth="1"/>
    <col min="7" max="7" width="9.109375" style="32" bestFit="1" customWidth="1"/>
    <col min="8" max="8" width="12.88671875" style="130" customWidth="1"/>
    <col min="9" max="9" width="10.109375" style="32" bestFit="1" customWidth="1"/>
    <col min="10" max="10" width="9.21875" style="32" customWidth="1"/>
    <col min="11" max="11" width="13.6640625" style="32" customWidth="1"/>
    <col min="12" max="12" width="13.109375" style="130" customWidth="1"/>
    <col min="13" max="13" width="10.21875" style="32" bestFit="1" customWidth="1"/>
    <col min="14" max="14" width="9.21875" style="32" customWidth="1"/>
    <col min="15" max="15" width="12.44140625" style="130" customWidth="1"/>
    <col min="16" max="16" width="10.109375" style="32" bestFit="1" customWidth="1"/>
    <col min="17" max="17" width="9.21875" style="32" customWidth="1"/>
    <col min="18" max="18" width="12" style="32" bestFit="1" customWidth="1"/>
    <col min="19" max="19" width="13.44140625" style="130" customWidth="1"/>
    <col min="20" max="20" width="11.21875" style="32" customWidth="1"/>
    <col min="21" max="21" width="9.21875" style="32" customWidth="1"/>
    <col min="22" max="22" width="13.33203125" style="130" customWidth="1"/>
    <col min="23" max="23" width="11.21875" style="32" customWidth="1"/>
    <col min="24" max="24" width="12.88671875" style="32" customWidth="1"/>
    <col min="25" max="25" width="12.21875" style="130" customWidth="1"/>
    <col min="26" max="26" width="10.109375" style="32" bestFit="1" customWidth="1"/>
    <col min="27" max="27" width="9.21875" style="32" customWidth="1"/>
    <col min="28" max="28" width="13.6640625" style="32" customWidth="1"/>
    <col min="29" max="29" width="13.44140625" style="130" customWidth="1"/>
    <col min="30" max="30" width="11.21875" style="32" customWidth="1"/>
    <col min="31" max="31" width="9.21875" style="32" customWidth="1"/>
    <col min="32" max="32" width="13.44140625" style="130" customWidth="1"/>
    <col min="33" max="33" width="10.109375" style="32" bestFit="1" customWidth="1"/>
    <col min="34" max="34" width="9.21875" style="32" customWidth="1"/>
    <col min="35" max="35" width="13.6640625" style="32" customWidth="1"/>
    <col min="36" max="36" width="13.44140625" style="130" customWidth="1"/>
    <col min="37" max="37" width="11.21875" style="32" customWidth="1"/>
    <col min="38" max="38" width="9.21875" style="32" customWidth="1"/>
    <col min="39" max="39" width="11.44140625" style="130" bestFit="1" customWidth="1"/>
    <col min="40" max="40" width="10.109375" style="32" bestFit="1" customWidth="1"/>
    <col min="41" max="41" width="9.21875" style="32" customWidth="1"/>
    <col min="42" max="42" width="13.6640625" style="32" customWidth="1"/>
    <col min="43" max="43" width="12.21875" style="130" bestFit="1" customWidth="1"/>
    <col min="44" max="44" width="11.21875" style="32" customWidth="1"/>
    <col min="45" max="45" width="9.21875" style="32" customWidth="1"/>
    <col min="46" max="46" width="11.88671875" style="130" customWidth="1"/>
    <col min="47" max="47" width="11.21875" style="32" customWidth="1"/>
    <col min="48" max="48" width="13.6640625" style="32" customWidth="1"/>
    <col min="49" max="49" width="11.21875" style="130" bestFit="1" customWidth="1"/>
    <col min="50" max="50" width="11.21875" style="32" customWidth="1"/>
    <col min="51" max="51" width="9.21875" style="32" customWidth="1"/>
    <col min="52" max="52" width="11.88671875" style="130" customWidth="1"/>
    <col min="53" max="53" width="11.21875" style="32" customWidth="1"/>
    <col min="54" max="54" width="13" style="32" customWidth="1"/>
    <col min="55" max="55" width="11.21875" style="130" bestFit="1" customWidth="1"/>
    <col min="56" max="56" width="10.109375" style="32" bestFit="1" customWidth="1"/>
    <col min="57" max="57" width="9.21875" style="32" customWidth="1"/>
    <col min="58" max="58" width="13.6640625" style="32" customWidth="1"/>
    <col min="59" max="59" width="12.21875" style="130" bestFit="1" customWidth="1"/>
    <col min="60" max="60" width="11.21875" style="32" customWidth="1"/>
    <col min="61" max="61" width="9.21875" style="32" customWidth="1"/>
    <col min="62" max="62" width="11.44140625" style="130" bestFit="1" customWidth="1"/>
    <col min="63" max="63" width="10.109375" style="32" bestFit="1" customWidth="1"/>
    <col min="64" max="64" width="9.21875" style="32" customWidth="1"/>
    <col min="65" max="65" width="13.6640625" style="32" customWidth="1"/>
    <col min="66" max="66" width="12.21875" style="130" bestFit="1" customWidth="1"/>
    <col min="67" max="67" width="11.21875" style="32" customWidth="1"/>
    <col min="68" max="68" width="9.21875" style="32" customWidth="1"/>
    <col min="69" max="69" width="12.88671875" style="130" customWidth="1"/>
    <col min="70" max="70" width="10.109375" style="32" bestFit="1" customWidth="1"/>
    <col min="71" max="71" width="9.21875" style="32" customWidth="1"/>
    <col min="72" max="72" width="13.6640625" style="32" customWidth="1"/>
    <col min="73" max="73" width="12.21875" style="130" bestFit="1" customWidth="1"/>
    <col min="74" max="74" width="11.21875" style="32" customWidth="1"/>
    <col min="75" max="75" width="9.21875" style="32" customWidth="1"/>
    <col min="76" max="76" width="11.88671875" style="130" customWidth="1"/>
    <col min="77" max="77" width="11.21875" style="32" customWidth="1"/>
    <col min="78" max="78" width="13.6640625" style="32" customWidth="1"/>
    <col min="79" max="79" width="11.21875" style="130" bestFit="1" customWidth="1"/>
    <col min="80" max="80" width="10.109375" style="32" bestFit="1" customWidth="1"/>
    <col min="81" max="81" width="9.21875" style="32" customWidth="1"/>
    <col min="82" max="82" width="13.6640625" style="32" customWidth="1"/>
    <col min="83" max="83" width="12.21875" style="130" bestFit="1" customWidth="1"/>
    <col min="84" max="84" width="11.21875" style="32" customWidth="1"/>
    <col min="85" max="85" width="9.21875" style="32" customWidth="1"/>
    <col min="86" max="86" width="11.44140625" style="130" bestFit="1" customWidth="1"/>
    <col min="87" max="87" width="10.109375" style="32" bestFit="1" customWidth="1"/>
    <col min="88" max="88" width="9.21875" style="32" customWidth="1"/>
    <col min="89" max="89" width="13.6640625" style="32" customWidth="1"/>
    <col min="90" max="90" width="12.21875" style="130" bestFit="1" customWidth="1"/>
    <col min="91" max="91" width="11.21875" style="32" customWidth="1"/>
    <col min="92" max="92" width="9.21875" style="32" customWidth="1"/>
    <col min="93" max="93" width="12.21875" style="130" bestFit="1" customWidth="1"/>
    <col min="94" max="94" width="10.109375" style="32" bestFit="1" customWidth="1"/>
    <col min="95" max="95" width="9.21875" style="32" customWidth="1"/>
    <col min="96" max="96" width="13.6640625" style="32" customWidth="1"/>
    <col min="97" max="97" width="14.109375" style="130" bestFit="1" customWidth="1"/>
    <col min="98" max="98" width="11.21875" style="32" customWidth="1"/>
    <col min="99" max="99" width="9.21875" style="32" customWidth="1"/>
    <col min="100" max="100" width="16.33203125" style="130" bestFit="1" customWidth="1"/>
    <col min="101" max="101" width="11.21875" style="32" customWidth="1"/>
    <col min="102" max="102" width="13.6640625" style="32" customWidth="1"/>
    <col min="103" max="228" width="11.5546875" style="4"/>
    <col min="229" max="229" width="39.33203125" style="4" customWidth="1"/>
    <col min="230" max="484" width="11.5546875" style="4"/>
    <col min="485" max="485" width="39.33203125" style="4" customWidth="1"/>
    <col min="486" max="740" width="11.5546875" style="4"/>
    <col min="741" max="741" width="39.33203125" style="4" customWidth="1"/>
    <col min="742" max="996" width="11.5546875" style="4"/>
    <col min="997" max="997" width="39.33203125" style="4" customWidth="1"/>
    <col min="998" max="1252" width="11.5546875" style="4"/>
    <col min="1253" max="1253" width="39.33203125" style="4" customWidth="1"/>
    <col min="1254" max="1508" width="11.5546875" style="4"/>
    <col min="1509" max="1509" width="39.33203125" style="4" customWidth="1"/>
    <col min="1510" max="1764" width="11.5546875" style="4"/>
    <col min="1765" max="1765" width="39.33203125" style="4" customWidth="1"/>
    <col min="1766" max="2020" width="11.5546875" style="4"/>
    <col min="2021" max="2021" width="39.33203125" style="4" customWidth="1"/>
    <col min="2022" max="2276" width="11.5546875" style="4"/>
    <col min="2277" max="2277" width="39.33203125" style="4" customWidth="1"/>
    <col min="2278" max="2532" width="11.5546875" style="4"/>
    <col min="2533" max="2533" width="39.33203125" style="4" customWidth="1"/>
    <col min="2534" max="2788" width="11.5546875" style="4"/>
    <col min="2789" max="2789" width="39.33203125" style="4" customWidth="1"/>
    <col min="2790" max="3044" width="11.5546875" style="4"/>
    <col min="3045" max="3045" width="39.33203125" style="4" customWidth="1"/>
    <col min="3046" max="3300" width="11.5546875" style="4"/>
    <col min="3301" max="3301" width="39.33203125" style="4" customWidth="1"/>
    <col min="3302" max="3556" width="11.5546875" style="4"/>
    <col min="3557" max="3557" width="39.33203125" style="4" customWidth="1"/>
    <col min="3558" max="3812" width="11.5546875" style="4"/>
    <col min="3813" max="3813" width="39.33203125" style="4" customWidth="1"/>
    <col min="3814" max="4068" width="11.5546875" style="4"/>
    <col min="4069" max="4069" width="39.33203125" style="4" customWidth="1"/>
    <col min="4070" max="4324" width="11.5546875" style="4"/>
    <col min="4325" max="4325" width="39.33203125" style="4" customWidth="1"/>
    <col min="4326" max="4580" width="11.5546875" style="4"/>
    <col min="4581" max="4581" width="39.33203125" style="4" customWidth="1"/>
    <col min="4582" max="4836" width="11.5546875" style="4"/>
    <col min="4837" max="4837" width="39.33203125" style="4" customWidth="1"/>
    <col min="4838" max="5092" width="11.5546875" style="4"/>
    <col min="5093" max="5093" width="39.33203125" style="4" customWidth="1"/>
    <col min="5094" max="5348" width="11.5546875" style="4"/>
    <col min="5349" max="5349" width="39.33203125" style="4" customWidth="1"/>
    <col min="5350" max="5604" width="11.5546875" style="4"/>
    <col min="5605" max="5605" width="39.33203125" style="4" customWidth="1"/>
    <col min="5606" max="5860" width="11.5546875" style="4"/>
    <col min="5861" max="5861" width="39.33203125" style="4" customWidth="1"/>
    <col min="5862" max="6116" width="11.5546875" style="4"/>
    <col min="6117" max="6117" width="39.33203125" style="4" customWidth="1"/>
    <col min="6118" max="6372" width="11.5546875" style="4"/>
    <col min="6373" max="6373" width="39.33203125" style="4" customWidth="1"/>
    <col min="6374" max="6628" width="11.5546875" style="4"/>
    <col min="6629" max="6629" width="39.33203125" style="4" customWidth="1"/>
    <col min="6630" max="6884" width="11.5546875" style="4"/>
    <col min="6885" max="6885" width="39.33203125" style="4" customWidth="1"/>
    <col min="6886" max="7140" width="11.5546875" style="4"/>
    <col min="7141" max="7141" width="39.33203125" style="4" customWidth="1"/>
    <col min="7142" max="7396" width="11.5546875" style="4"/>
    <col min="7397" max="7397" width="39.33203125" style="4" customWidth="1"/>
    <col min="7398" max="7652" width="11.5546875" style="4"/>
    <col min="7653" max="7653" width="39.33203125" style="4" customWidth="1"/>
    <col min="7654" max="7908" width="11.5546875" style="4"/>
    <col min="7909" max="7909" width="39.33203125" style="4" customWidth="1"/>
    <col min="7910" max="8164" width="11.5546875" style="4"/>
    <col min="8165" max="8165" width="39.33203125" style="4" customWidth="1"/>
    <col min="8166" max="8420" width="11.5546875" style="4"/>
    <col min="8421" max="8421" width="39.33203125" style="4" customWidth="1"/>
    <col min="8422" max="8676" width="11.5546875" style="4"/>
    <col min="8677" max="8677" width="39.33203125" style="4" customWidth="1"/>
    <col min="8678" max="8932" width="11.5546875" style="4"/>
    <col min="8933" max="8933" width="39.33203125" style="4" customWidth="1"/>
    <col min="8934" max="9188" width="11.5546875" style="4"/>
    <col min="9189" max="9189" width="39.33203125" style="4" customWidth="1"/>
    <col min="9190" max="9444" width="11.5546875" style="4"/>
    <col min="9445" max="9445" width="39.33203125" style="4" customWidth="1"/>
    <col min="9446" max="9700" width="11.5546875" style="4"/>
    <col min="9701" max="9701" width="39.33203125" style="4" customWidth="1"/>
    <col min="9702" max="9956" width="11.5546875" style="4"/>
    <col min="9957" max="9957" width="39.33203125" style="4" customWidth="1"/>
    <col min="9958" max="10212" width="11.5546875" style="4"/>
    <col min="10213" max="10213" width="39.33203125" style="4" customWidth="1"/>
    <col min="10214" max="10468" width="11.5546875" style="4"/>
    <col min="10469" max="10469" width="39.33203125" style="4" customWidth="1"/>
    <col min="10470" max="10724" width="11.5546875" style="4"/>
    <col min="10725" max="10725" width="39.33203125" style="4" customWidth="1"/>
    <col min="10726" max="10980" width="11.5546875" style="4"/>
    <col min="10981" max="10981" width="39.33203125" style="4" customWidth="1"/>
    <col min="10982" max="11236" width="11.5546875" style="4"/>
    <col min="11237" max="11237" width="39.33203125" style="4" customWidth="1"/>
    <col min="11238" max="11492" width="11.5546875" style="4"/>
    <col min="11493" max="11493" width="39.33203125" style="4" customWidth="1"/>
    <col min="11494" max="11748" width="11.5546875" style="4"/>
    <col min="11749" max="11749" width="39.33203125" style="4" customWidth="1"/>
    <col min="11750" max="12004" width="11.5546875" style="4"/>
    <col min="12005" max="12005" width="39.33203125" style="4" customWidth="1"/>
    <col min="12006" max="12260" width="11.5546875" style="4"/>
    <col min="12261" max="12261" width="39.33203125" style="4" customWidth="1"/>
    <col min="12262" max="12516" width="11.5546875" style="4"/>
    <col min="12517" max="12517" width="39.33203125" style="4" customWidth="1"/>
    <col min="12518" max="12772" width="11.5546875" style="4"/>
    <col min="12773" max="12773" width="39.33203125" style="4" customWidth="1"/>
    <col min="12774" max="13028" width="11.5546875" style="4"/>
    <col min="13029" max="13029" width="39.33203125" style="4" customWidth="1"/>
    <col min="13030" max="13284" width="11.5546875" style="4"/>
    <col min="13285" max="13285" width="39.33203125" style="4" customWidth="1"/>
    <col min="13286" max="13540" width="11.5546875" style="4"/>
    <col min="13541" max="13541" width="39.33203125" style="4" customWidth="1"/>
    <col min="13542" max="13796" width="11.5546875" style="4"/>
    <col min="13797" max="13797" width="39.33203125" style="4" customWidth="1"/>
    <col min="13798" max="14052" width="11.5546875" style="4"/>
    <col min="14053" max="14053" width="39.33203125" style="4" customWidth="1"/>
    <col min="14054" max="14308" width="11.5546875" style="4"/>
    <col min="14309" max="14309" width="39.33203125" style="4" customWidth="1"/>
    <col min="14310" max="14564" width="11.5546875" style="4"/>
    <col min="14565" max="14565" width="39.33203125" style="4" customWidth="1"/>
    <col min="14566" max="14820" width="11.5546875" style="4"/>
    <col min="14821" max="14821" width="39.33203125" style="4" customWidth="1"/>
    <col min="14822" max="15076" width="11.5546875" style="4"/>
    <col min="15077" max="15077" width="39.33203125" style="4" customWidth="1"/>
    <col min="15078" max="15332" width="11.5546875" style="4"/>
    <col min="15333" max="15333" width="39.33203125" style="4" customWidth="1"/>
    <col min="15334" max="15558" width="11.5546875" style="4"/>
    <col min="15559" max="16384" width="11.44140625" style="4" customWidth="1"/>
  </cols>
  <sheetData>
    <row r="1" spans="1:102" s="3" customFormat="1" x14ac:dyDescent="0.3">
      <c r="B1" s="12"/>
      <c r="C1" s="15"/>
      <c r="D1" s="15"/>
      <c r="E1" s="12"/>
      <c r="F1" s="15"/>
      <c r="G1" s="15"/>
      <c r="H1" s="118"/>
      <c r="I1" s="15"/>
      <c r="J1" s="15"/>
      <c r="K1" s="15"/>
      <c r="L1" s="118"/>
      <c r="M1" s="15"/>
      <c r="N1" s="15"/>
      <c r="O1" s="118"/>
      <c r="P1" s="15"/>
      <c r="Q1" s="15"/>
      <c r="R1" s="15"/>
      <c r="S1" s="118"/>
      <c r="T1" s="15"/>
      <c r="U1" s="15"/>
      <c r="V1" s="118"/>
      <c r="W1" s="15"/>
      <c r="X1" s="15"/>
      <c r="Y1" s="118"/>
      <c r="Z1" s="15"/>
      <c r="AA1" s="15"/>
      <c r="AB1" s="15"/>
      <c r="AC1" s="118"/>
      <c r="AD1" s="15"/>
      <c r="AE1" s="15"/>
      <c r="AF1" s="118"/>
      <c r="AG1" s="15"/>
      <c r="AH1" s="15"/>
      <c r="AI1" s="15"/>
      <c r="AJ1" s="118"/>
      <c r="AK1" s="15"/>
      <c r="AL1" s="15"/>
      <c r="AM1" s="118"/>
      <c r="AN1" s="15"/>
      <c r="AO1" s="15"/>
      <c r="AP1" s="15"/>
      <c r="AQ1" s="118"/>
      <c r="AR1" s="15"/>
      <c r="AS1" s="15"/>
      <c r="AT1" s="118"/>
      <c r="AU1" s="15"/>
      <c r="AV1" s="15"/>
      <c r="AW1" s="118"/>
      <c r="AX1" s="15"/>
      <c r="AY1" s="15"/>
      <c r="AZ1" s="118"/>
      <c r="BA1" s="15"/>
      <c r="BB1" s="15"/>
      <c r="BC1" s="118"/>
      <c r="BD1" s="15"/>
      <c r="BE1" s="15"/>
      <c r="BF1" s="15"/>
      <c r="BG1" s="118"/>
      <c r="BH1" s="15"/>
      <c r="BI1" s="15"/>
      <c r="BJ1" s="118"/>
      <c r="BK1" s="15"/>
      <c r="BL1" s="15"/>
      <c r="BM1" s="15"/>
      <c r="BN1" s="118"/>
      <c r="BO1" s="15"/>
      <c r="BP1" s="15"/>
      <c r="BQ1" s="118"/>
      <c r="BR1" s="15"/>
      <c r="BS1" s="15"/>
      <c r="BT1" s="15"/>
      <c r="BU1" s="118"/>
      <c r="BV1" s="15"/>
      <c r="BW1" s="15"/>
      <c r="BX1" s="118"/>
      <c r="BY1" s="15"/>
      <c r="BZ1" s="15"/>
      <c r="CA1" s="118"/>
      <c r="CB1" s="15"/>
      <c r="CC1" s="15"/>
      <c r="CD1" s="15"/>
      <c r="CE1" s="118"/>
      <c r="CF1" s="15"/>
      <c r="CG1" s="15"/>
      <c r="CH1" s="118"/>
      <c r="CI1" s="15"/>
      <c r="CJ1" s="15"/>
      <c r="CK1" s="15"/>
      <c r="CL1" s="118"/>
      <c r="CM1" s="15"/>
      <c r="CN1" s="15"/>
      <c r="CO1" s="118"/>
      <c r="CP1" s="15"/>
      <c r="CQ1" s="15"/>
      <c r="CR1" s="15"/>
      <c r="CS1" s="118"/>
      <c r="CT1" s="15"/>
      <c r="CU1" s="15"/>
      <c r="CV1" s="118"/>
      <c r="CW1" s="15"/>
      <c r="CX1" s="15"/>
    </row>
    <row r="2" spans="1:102" s="3" customFormat="1" ht="28.2" customHeight="1" x14ac:dyDescent="0.3">
      <c r="A2" s="140" t="s">
        <v>38</v>
      </c>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T2" s="315"/>
      <c r="AU2" s="315"/>
      <c r="AV2" s="315"/>
      <c r="AW2" s="315"/>
      <c r="AX2" s="315"/>
      <c r="AY2" s="315"/>
      <c r="AZ2" s="315"/>
      <c r="BA2" s="315"/>
      <c r="BB2" s="315"/>
      <c r="BC2" s="315"/>
      <c r="BD2" s="315"/>
      <c r="BE2" s="315"/>
      <c r="BF2" s="315"/>
      <c r="BG2" s="315"/>
      <c r="BH2" s="315"/>
      <c r="BI2" s="315"/>
      <c r="BJ2" s="315"/>
      <c r="BK2" s="315"/>
      <c r="BL2" s="315"/>
      <c r="BM2" s="315"/>
      <c r="BN2" s="315"/>
      <c r="BO2" s="315"/>
      <c r="BP2" s="315"/>
      <c r="BQ2" s="315"/>
      <c r="BR2" s="315"/>
      <c r="BS2" s="315"/>
      <c r="BT2" s="315"/>
      <c r="BU2" s="315"/>
      <c r="BV2" s="315"/>
      <c r="BW2" s="315"/>
      <c r="BX2" s="315"/>
      <c r="BY2" s="315"/>
      <c r="BZ2" s="315"/>
      <c r="CA2" s="315"/>
      <c r="CB2" s="315"/>
      <c r="CC2" s="315"/>
      <c r="CD2" s="315"/>
      <c r="CE2" s="315"/>
      <c r="CF2" s="315"/>
      <c r="CG2" s="315"/>
      <c r="CH2" s="315"/>
      <c r="CI2" s="315"/>
      <c r="CJ2" s="315"/>
      <c r="CK2" s="315"/>
      <c r="CL2" s="315"/>
      <c r="CM2" s="315"/>
      <c r="CN2" s="315"/>
      <c r="CO2" s="315"/>
      <c r="CP2" s="315"/>
      <c r="CQ2" s="315"/>
      <c r="CR2" s="315"/>
      <c r="CS2" s="315"/>
      <c r="CT2" s="315"/>
      <c r="CU2" s="315"/>
      <c r="CV2" s="315"/>
      <c r="CW2" s="315"/>
      <c r="CX2" s="315"/>
    </row>
    <row r="3" spans="1:102" s="8" customFormat="1" ht="24" customHeight="1" x14ac:dyDescent="0.3">
      <c r="A3" s="81" t="s">
        <v>33</v>
      </c>
      <c r="B3" s="221">
        <f ca="1">IF(ISBLANK(A2),"",YEAR(TODAY())-1)</f>
        <v>2025</v>
      </c>
      <c r="C3" s="82" t="s">
        <v>29</v>
      </c>
      <c r="D3" s="84" t="s">
        <v>30</v>
      </c>
      <c r="E3" s="119" t="s">
        <v>119</v>
      </c>
      <c r="F3" s="82" t="s">
        <v>29</v>
      </c>
      <c r="G3" s="84" t="s">
        <v>30</v>
      </c>
      <c r="H3" s="119" t="s">
        <v>120</v>
      </c>
      <c r="I3" s="82" t="s">
        <v>29</v>
      </c>
      <c r="J3" s="84" t="s">
        <v>30</v>
      </c>
      <c r="K3" s="82" t="s">
        <v>121</v>
      </c>
      <c r="L3" s="120" t="s">
        <v>125</v>
      </c>
      <c r="M3" s="82" t="s">
        <v>29</v>
      </c>
      <c r="N3" s="84" t="s">
        <v>30</v>
      </c>
      <c r="O3" s="121" t="s">
        <v>122</v>
      </c>
      <c r="P3" s="82" t="s">
        <v>29</v>
      </c>
      <c r="Q3" s="84" t="s">
        <v>30</v>
      </c>
      <c r="R3" s="82" t="s">
        <v>121</v>
      </c>
      <c r="S3" s="120" t="s">
        <v>125</v>
      </c>
      <c r="T3" s="82" t="s">
        <v>29</v>
      </c>
      <c r="U3" s="84" t="s">
        <v>30</v>
      </c>
      <c r="V3" s="122" t="s">
        <v>123</v>
      </c>
      <c r="W3" s="82" t="s">
        <v>29</v>
      </c>
      <c r="X3" s="82" t="s">
        <v>124</v>
      </c>
      <c r="Y3" s="121" t="s">
        <v>210</v>
      </c>
      <c r="Z3" s="82" t="s">
        <v>29</v>
      </c>
      <c r="AA3" s="82" t="s">
        <v>30</v>
      </c>
      <c r="AB3" s="82" t="s">
        <v>121</v>
      </c>
      <c r="AC3" s="120" t="s">
        <v>125</v>
      </c>
      <c r="AD3" s="82" t="s">
        <v>29</v>
      </c>
      <c r="AE3" s="84" t="s">
        <v>30</v>
      </c>
      <c r="AF3" s="121" t="s">
        <v>218</v>
      </c>
      <c r="AG3" s="82" t="s">
        <v>29</v>
      </c>
      <c r="AH3" s="82" t="s">
        <v>30</v>
      </c>
      <c r="AI3" s="82" t="s">
        <v>121</v>
      </c>
      <c r="AJ3" s="120" t="s">
        <v>125</v>
      </c>
      <c r="AK3" s="82" t="s">
        <v>29</v>
      </c>
      <c r="AL3" s="84" t="s">
        <v>30</v>
      </c>
      <c r="AM3" s="121" t="s">
        <v>219</v>
      </c>
      <c r="AN3" s="82" t="s">
        <v>29</v>
      </c>
      <c r="AO3" s="82" t="s">
        <v>30</v>
      </c>
      <c r="AP3" s="82" t="s">
        <v>121</v>
      </c>
      <c r="AQ3" s="120" t="s">
        <v>125</v>
      </c>
      <c r="AR3" s="82" t="s">
        <v>29</v>
      </c>
      <c r="AS3" s="84" t="s">
        <v>30</v>
      </c>
      <c r="AT3" s="122" t="s">
        <v>123</v>
      </c>
      <c r="AU3" s="82" t="s">
        <v>29</v>
      </c>
      <c r="AV3" s="82" t="s">
        <v>124</v>
      </c>
      <c r="AW3" s="120" t="s">
        <v>220</v>
      </c>
      <c r="AX3" s="82" t="s">
        <v>29</v>
      </c>
      <c r="AY3" s="84" t="s">
        <v>30</v>
      </c>
      <c r="AZ3" s="122" t="s">
        <v>221</v>
      </c>
      <c r="BA3" s="82" t="s">
        <v>29</v>
      </c>
      <c r="BB3" s="82" t="s">
        <v>124</v>
      </c>
      <c r="BC3" s="121" t="s">
        <v>229</v>
      </c>
      <c r="BD3" s="82" t="s">
        <v>29</v>
      </c>
      <c r="BE3" s="82" t="s">
        <v>30</v>
      </c>
      <c r="BF3" s="82" t="s">
        <v>121</v>
      </c>
      <c r="BG3" s="120" t="s">
        <v>125</v>
      </c>
      <c r="BH3" s="82" t="s">
        <v>29</v>
      </c>
      <c r="BI3" s="84" t="s">
        <v>30</v>
      </c>
      <c r="BJ3" s="121" t="s">
        <v>230</v>
      </c>
      <c r="BK3" s="82" t="s">
        <v>29</v>
      </c>
      <c r="BL3" s="82" t="s">
        <v>30</v>
      </c>
      <c r="BM3" s="82" t="s">
        <v>121</v>
      </c>
      <c r="BN3" s="120" t="s">
        <v>125</v>
      </c>
      <c r="BO3" s="82" t="s">
        <v>29</v>
      </c>
      <c r="BP3" s="84" t="s">
        <v>30</v>
      </c>
      <c r="BQ3" s="121" t="s">
        <v>231</v>
      </c>
      <c r="BR3" s="82" t="s">
        <v>29</v>
      </c>
      <c r="BS3" s="82" t="s">
        <v>30</v>
      </c>
      <c r="BT3" s="82" t="s">
        <v>121</v>
      </c>
      <c r="BU3" s="120" t="s">
        <v>125</v>
      </c>
      <c r="BV3" s="82" t="s">
        <v>29</v>
      </c>
      <c r="BW3" s="84" t="s">
        <v>30</v>
      </c>
      <c r="BX3" s="122" t="s">
        <v>123</v>
      </c>
      <c r="BY3" s="82" t="s">
        <v>29</v>
      </c>
      <c r="BZ3" s="82" t="s">
        <v>124</v>
      </c>
      <c r="CA3" s="121" t="s">
        <v>232</v>
      </c>
      <c r="CB3" s="82" t="s">
        <v>29</v>
      </c>
      <c r="CC3" s="82" t="s">
        <v>30</v>
      </c>
      <c r="CD3" s="82" t="s">
        <v>121</v>
      </c>
      <c r="CE3" s="120" t="s">
        <v>125</v>
      </c>
      <c r="CF3" s="82" t="s">
        <v>29</v>
      </c>
      <c r="CG3" s="84" t="s">
        <v>30</v>
      </c>
      <c r="CH3" s="121" t="s">
        <v>233</v>
      </c>
      <c r="CI3" s="82" t="s">
        <v>29</v>
      </c>
      <c r="CJ3" s="82" t="s">
        <v>30</v>
      </c>
      <c r="CK3" s="82" t="s">
        <v>121</v>
      </c>
      <c r="CL3" s="120" t="s">
        <v>125</v>
      </c>
      <c r="CM3" s="82" t="s">
        <v>29</v>
      </c>
      <c r="CN3" s="84" t="s">
        <v>30</v>
      </c>
      <c r="CO3" s="121" t="s">
        <v>234</v>
      </c>
      <c r="CP3" s="82" t="s">
        <v>29</v>
      </c>
      <c r="CQ3" s="82" t="s">
        <v>30</v>
      </c>
      <c r="CR3" s="82" t="s">
        <v>121</v>
      </c>
      <c r="CS3" s="232">
        <v>2025</v>
      </c>
      <c r="CT3" s="82" t="s">
        <v>29</v>
      </c>
      <c r="CU3" s="84" t="s">
        <v>30</v>
      </c>
      <c r="CV3" s="122" t="s">
        <v>123</v>
      </c>
      <c r="CW3" s="82" t="s">
        <v>29</v>
      </c>
      <c r="CX3" s="141" t="s">
        <v>124</v>
      </c>
    </row>
    <row r="4" spans="1:102" s="28" customFormat="1" ht="18" customHeight="1" x14ac:dyDescent="0.3">
      <c r="A4" s="142" t="s">
        <v>37</v>
      </c>
      <c r="B4" s="143">
        <f>+B5+B10+B15+B18</f>
        <v>0</v>
      </c>
      <c r="C4" s="144" t="str">
        <f>IF(AND(B4=0,B4&gt;=0), "",B4/B4)</f>
        <v/>
      </c>
      <c r="D4" s="145"/>
      <c r="E4" s="143">
        <f>+E5+E10+E15+E18</f>
        <v>34399.084975077123</v>
      </c>
      <c r="F4" s="144">
        <f>IF(AND(E4=0,E4&gt;=0), "",E4/E4)</f>
        <v>1</v>
      </c>
      <c r="G4" s="145"/>
      <c r="H4" s="143">
        <f>+H5+H10+H15+H18</f>
        <v>38966.707992448086</v>
      </c>
      <c r="I4" s="144">
        <f>IF(AND(H4=0,H4&gt;=0), "",H4/H4)</f>
        <v>1</v>
      </c>
      <c r="J4" s="145"/>
      <c r="K4" s="144">
        <f t="shared" ref="K4:K36" si="0">IF(AND(E4=0,H4&gt;0),100%,IF(AND(E4&lt;0,H4=0),(E4-H4)/E4,IF(AND(E4&gt;0,H4&gt;0),(H4-E4)/E4,IF(AND(E4=0,H4=0),"",(H4-E4)/E4))))</f>
        <v>0.13278327085387021</v>
      </c>
      <c r="L4" s="146">
        <f>+L5+L10+L15+L18</f>
        <v>73365.792967525209</v>
      </c>
      <c r="M4" s="144">
        <f>IF(AND(L4=0,L4&gt;=0), "",L4/L4)</f>
        <v>1</v>
      </c>
      <c r="N4" s="145"/>
      <c r="O4" s="143">
        <f>+O5+O10+O15+O18</f>
        <v>49098.055680472724</v>
      </c>
      <c r="P4" s="144">
        <f>IF(AND(O4=0,O4&gt;=0), "",O4/O4)</f>
        <v>1</v>
      </c>
      <c r="Q4" s="145"/>
      <c r="R4" s="144">
        <f t="shared" ref="R4:R31" si="1">IF(AND(H4=0,O4&gt;0),100%,IF(AND(H4&lt;0,O4=0),(H4-O4)/H4,IF(AND(H4&gt;0,O4&gt;0),(O4-H4)/H4,IF(AND(H4=0,O4=0),"",(O4-H4)/H4))))</f>
        <v>0.26000009264288215</v>
      </c>
      <c r="S4" s="146">
        <f>+S5+S10+S15+S18</f>
        <v>122463.84864799793</v>
      </c>
      <c r="T4" s="144">
        <f>IF(AND(S4=0,S4&gt;=0), "",S4/S4)</f>
        <v>1</v>
      </c>
      <c r="U4" s="145"/>
      <c r="V4" s="147">
        <f>+V5+V10+V15+V18</f>
        <v>0</v>
      </c>
      <c r="W4" s="144" t="str">
        <f>IF(AND(V4=0,V4&gt;=0), "",V4/V4)</f>
        <v/>
      </c>
      <c r="X4" s="145">
        <f t="shared" ref="X4:X36" si="2">IF(AND(V4=0,S4&gt;0),100%,IF(AND(V4&lt;0,S4=0),(V4-S4)/V4,IF(AND(V4&gt;0,S4&gt;0),(S4-V4)/V4,IF(AND(V4=0,S4=0),"",(S4-V4)/V4))))</f>
        <v>1</v>
      </c>
      <c r="Y4" s="143">
        <f>+Y5+Y10+Y15+Y18</f>
        <v>54897.656423977984</v>
      </c>
      <c r="Z4" s="144">
        <f>IF(AND(Y4=0,Y4&gt;=0), "",Y4/Y4)</f>
        <v>1</v>
      </c>
      <c r="AA4" s="145"/>
      <c r="AB4" s="144">
        <f t="shared" ref="AB4:AB36" si="3">IF(AND(O4=0,Y4&gt;0),100%,IF(AND(O4&lt;0,Y4=0),(O4-Y4)/O4,IF(AND(O4&gt;0,Y4&gt;0),(Y4-O4)/O4,IF(AND(O4=0,Y4=0),"",(Y4-O4)/O4))))</f>
        <v>0.11812281898184976</v>
      </c>
      <c r="AC4" s="146">
        <f>+AC5+AC10+AC15+AC18</f>
        <v>177361.50507197593</v>
      </c>
      <c r="AD4" s="144">
        <f>IF(AND(AC4=0,AC4&gt;=0), "",AC4/AC4)</f>
        <v>1</v>
      </c>
      <c r="AE4" s="145"/>
      <c r="AF4" s="143">
        <f>+AF5+AF10+AF15+AF18</f>
        <v>61953.51597232584</v>
      </c>
      <c r="AG4" s="144">
        <f>IF(AND(AF4=0,AF4&gt;=0), "",AF4/AF4)</f>
        <v>1</v>
      </c>
      <c r="AH4" s="145"/>
      <c r="AI4" s="144">
        <f t="shared" ref="AI4:AI67" si="4">IF(AND(Y4=0,AF4&gt;0),100%,IF(AND(Y4&lt;0,AF4=0),(Y4-AF4)/Y4,IF(AND(Y4&gt;0,AF4&gt;0),(AF4-Y4)/Y4,IF(AND(Y4=0,AF4=0),"",(AF4-Y4)/Y4))))</f>
        <v>0.12852751844004084</v>
      </c>
      <c r="AJ4" s="146">
        <f>+AJ5+AJ10+AJ15+AJ18</f>
        <v>239315.02104430177</v>
      </c>
      <c r="AK4" s="144">
        <f>IF(AND(AJ4=0,AJ4&gt;=0), "",AJ4/AJ4)</f>
        <v>1</v>
      </c>
      <c r="AL4" s="145"/>
      <c r="AM4" s="143">
        <f>+AM5+AM10+AM15+AM18</f>
        <v>55867.81207411678</v>
      </c>
      <c r="AN4" s="144">
        <f>IF(AND(AM4=0,AM4&gt;=0), "",AM4/AM4)</f>
        <v>1</v>
      </c>
      <c r="AO4" s="145"/>
      <c r="AP4" s="144">
        <f t="shared" ref="AP4:AP67" si="5">IF(AND(AF4=0,AM4&gt;0),100%,IF(AND(AF4&lt;0,AM4=0),(AF4-AM4)/AF4,IF(AND(AF4&gt;0,AM4&gt;0),(AM4-AF4)/AF4,IF(AND(AF4=0,AM4=0),"",(AM4-AF4)/AF4))))</f>
        <v>-9.8230161802721525E-2</v>
      </c>
      <c r="AQ4" s="146">
        <f>+AQ5+AQ10+AQ15+AQ18</f>
        <v>295182.83311841852</v>
      </c>
      <c r="AR4" s="144">
        <f>IF(AND(AQ4=0,AQ4&gt;=0), "",AQ4/AQ4)</f>
        <v>1</v>
      </c>
      <c r="AS4" s="145"/>
      <c r="AT4" s="147">
        <f>+AT5+AT10+AT15+AT18</f>
        <v>0</v>
      </c>
      <c r="AU4" s="144" t="str">
        <f>IF(AND(AT4=0,AT4&gt;=0), "",AT4/AT4)</f>
        <v/>
      </c>
      <c r="AV4" s="145">
        <f t="shared" ref="AV4:AV36" si="6">IF(AND(AT4=0,AQ4&gt;0),100%,IF(AND(AT4&lt;0,AQ4=0),(AT4-AQ4)/AT4,IF(AND(AT4&gt;0,AQ4&gt;0),(AQ4-AT4)/AT4,IF(AND(AT4=0,AQ4=0),"",(AQ4-AT4)/AT4))))</f>
        <v>1</v>
      </c>
      <c r="AW4" s="147">
        <f>+AW5+AW10+AW15+AW18</f>
        <v>49197.138853069751</v>
      </c>
      <c r="AX4" s="144">
        <f>IF(AND(AW4=0,AW4&gt;=0), "",AW4/AW4)</f>
        <v>1</v>
      </c>
      <c r="AY4" s="145"/>
      <c r="AZ4" s="147">
        <f>+AZ5+AZ10+AZ15+AZ18</f>
        <v>0</v>
      </c>
      <c r="BA4" s="144" t="str">
        <f>IF(AND(AZ4=0,AZ4&gt;=0), "",AZ4/AZ4)</f>
        <v/>
      </c>
      <c r="BB4" s="145">
        <f t="shared" ref="BB4:BB36" si="7">IF(AND(AZ4=0,AW4&gt;0),100%,IF(AND(AZ4&lt;0,AW4=0),(AZ4-AW4)/AZ4,IF(AND(AZ4&gt;0,AW4&gt;0),(AW4-AZ4)/AZ4,IF(AND(AZ4=0,AW4=0),"",(AW4-AZ4)/AZ4))))</f>
        <v>1</v>
      </c>
      <c r="BC4" s="143">
        <f>+BC5+BC10+BC15+BC18</f>
        <v>0</v>
      </c>
      <c r="BD4" s="144" t="str">
        <f>IF(AND(BC4=0,BC4&gt;=0), "",BC4/BC4)</f>
        <v/>
      </c>
      <c r="BE4" s="145"/>
      <c r="BF4" s="144">
        <f t="shared" ref="BF4:BF36" si="8">IF(AND(AM4=0,BC4&gt;0),100%,IF(AND(AM4&lt;0,BC4=0),(AM4-BC4)/AM4,IF(AND(AM4&gt;0,BC4&gt;0),(BC4-AM4)/AM4,IF(AND(AM4=0,BC4=0),"",(BC4-AM4)/AM4))))</f>
        <v>-1</v>
      </c>
      <c r="BG4" s="146">
        <f>+BG5+BG10+BG15+BG18</f>
        <v>295182.83311841852</v>
      </c>
      <c r="BH4" s="144">
        <f>IF(AND(BG4=0,BG4&gt;=0), "",BG4/BG4)</f>
        <v>1</v>
      </c>
      <c r="BI4" s="145"/>
      <c r="BJ4" s="143">
        <f>+BJ5+BJ10+BJ15+BJ18</f>
        <v>0</v>
      </c>
      <c r="BK4" s="144" t="str">
        <f>IF(AND(BJ4=0,BJ4&gt;=0), "",BJ4/BJ4)</f>
        <v/>
      </c>
      <c r="BL4" s="145"/>
      <c r="BM4" s="144" t="str">
        <f t="shared" ref="BM4:BM67" si="9">IF(AND(BC4=0,BJ4&gt;0),100%,IF(AND(BC4&lt;0,BJ4=0),(BC4-BJ4)/BC4,IF(AND(BC4&gt;0,BJ4&gt;0),(BJ4-BC4)/BC4,IF(AND(BC4=0,BJ4=0),"",(BJ4-BC4)/BC4))))</f>
        <v/>
      </c>
      <c r="BN4" s="146">
        <f>+BN5+BN10+BN15+BN18</f>
        <v>295182.83311841852</v>
      </c>
      <c r="BO4" s="144">
        <f>IF(AND(BN4=0,BN4&gt;=0), "",BN4/BN4)</f>
        <v>1</v>
      </c>
      <c r="BP4" s="145"/>
      <c r="BQ4" s="143">
        <f>+BQ5+BQ10+BQ15+BQ18</f>
        <v>0</v>
      </c>
      <c r="BR4" s="144" t="str">
        <f>IF(AND(BQ4=0,BQ4&gt;=0), "",BQ4/BQ4)</f>
        <v/>
      </c>
      <c r="BS4" s="145"/>
      <c r="BT4" s="144" t="str">
        <f t="shared" ref="BT4:BT67" si="10">IF(AND(BJ4=0,BQ4&gt;0),100%,IF(AND(BJ4&lt;0,BQ4=0),(BJ4-BQ4)/BJ4,IF(AND(BJ4&gt;0,BQ4&gt;0),(BQ4-BJ4)/BJ4,IF(AND(BJ4=0,BQ4=0),"",(BQ4-BJ4)/BJ4))))</f>
        <v/>
      </c>
      <c r="BU4" s="146">
        <f>+BU5+BU10+BU15+BU18</f>
        <v>295182.83311841852</v>
      </c>
      <c r="BV4" s="144">
        <f>IF(AND(BU4=0,BU4&gt;=0), "",BU4/BU4)</f>
        <v>1</v>
      </c>
      <c r="BW4" s="145"/>
      <c r="BX4" s="147">
        <f>+BX5+BX10+BX15+BX18</f>
        <v>0</v>
      </c>
      <c r="BY4" s="144" t="str">
        <f>IF(AND(BX4=0,BX4&gt;=0), "",BX4/BX4)</f>
        <v/>
      </c>
      <c r="BZ4" s="145">
        <f t="shared" ref="BZ4:BZ67" si="11">IF(AND(BX4=0,BU4&gt;0),100%,IF(AND(BX4&lt;0,BU4=0),(BX4-BU4)/BX4,IF(AND(BX4&gt;0,BU4&gt;0),(BU4-BX4)/BX4,IF(AND(BX4=0,BU4=0),"",(BU4-BX4)/BX4))))</f>
        <v>1</v>
      </c>
      <c r="CA4" s="143">
        <f>+CA5+CA10+CA15+CA18</f>
        <v>0</v>
      </c>
      <c r="CB4" s="144" t="str">
        <f>IF(AND(CA4=0,CA4&gt;=0), "",CA4/CA4)</f>
        <v/>
      </c>
      <c r="CC4" s="145"/>
      <c r="CD4" s="144" t="str">
        <f t="shared" ref="CD4:CD36" si="12">IF(AND(BQ4=0,CA4&gt;0),100%,IF(AND(BQ4&lt;0,CA4=0),(BQ4-CA4)/BQ4,IF(AND(BQ4&gt;0,CA4&gt;0),(CA4-BQ4)/BQ4,IF(AND(BQ4=0,CA4=0),"",(CA4-BQ4)/BQ4))))</f>
        <v/>
      </c>
      <c r="CE4" s="146">
        <f>+CE5+CE10+CE15+CE18</f>
        <v>295182.83311841852</v>
      </c>
      <c r="CF4" s="144">
        <f>IF(AND(CE4=0,CE4&gt;=0), "",CE4/CE4)</f>
        <v>1</v>
      </c>
      <c r="CG4" s="145"/>
      <c r="CH4" s="143">
        <f>+CH5+CH10+CH15+CH18</f>
        <v>0</v>
      </c>
      <c r="CI4" s="144" t="str">
        <f>IF(AND(CH4=0,CH4&gt;=0), "",CH4/CH4)</f>
        <v/>
      </c>
      <c r="CJ4" s="145"/>
      <c r="CK4" s="144" t="str">
        <f t="shared" ref="CK4:CK67" si="13">IF(AND(CA4=0,CH4&gt;0),100%,IF(AND(CA4&lt;0,CH4=0),(CA4-CH4)/CA4,IF(AND(CA4&gt;0,CH4&gt;0),(CH4-CA4)/CA4,IF(AND(CA4=0,CH4=0),"",(CH4-CA4)/CA4))))</f>
        <v/>
      </c>
      <c r="CL4" s="146">
        <f>+CL5+CL10+CL15+CL18</f>
        <v>295182.83311841852</v>
      </c>
      <c r="CM4" s="144">
        <f>IF(AND(CL4=0,CL4&gt;=0), "",CL4/CL4)</f>
        <v>1</v>
      </c>
      <c r="CN4" s="145"/>
      <c r="CO4" s="143">
        <f>+CO5+CO10+CO15+CO18</f>
        <v>0</v>
      </c>
      <c r="CP4" s="144" t="str">
        <f>IF(AND(CO4=0,CO4&gt;=0), "",CO4/CO4)</f>
        <v/>
      </c>
      <c r="CQ4" s="145"/>
      <c r="CR4" s="144" t="str">
        <f t="shared" ref="CR4:CR67" si="14">IF(AND(CH4=0,CO4&gt;0),100%,IF(AND(CH4&lt;0,CO4=0),(CH4-CO4)/CH4,IF(AND(CH4&gt;0,CO4&gt;0),(CO4-CH4)/CH4,IF(AND(CH4=0,CO4=0),"",(CO4-CH4)/CH4))))</f>
        <v/>
      </c>
      <c r="CS4" s="146">
        <f>+CS5+CS10+CS15+CS18</f>
        <v>295182.83311841852</v>
      </c>
      <c r="CT4" s="144">
        <f>IF(AND(CS4=0,CS4&gt;=0), "",CS4/CS4)</f>
        <v>1</v>
      </c>
      <c r="CU4" s="145"/>
      <c r="CV4" s="147">
        <f>+CV5+CV10+CV15+CV18</f>
        <v>0</v>
      </c>
      <c r="CW4" s="144" t="str">
        <f>IF(AND(CV4=0,CV4&gt;=0), "",CV4/CV4)</f>
        <v/>
      </c>
      <c r="CX4" s="145">
        <f t="shared" ref="CX4:CX67" si="15">IF(AND(CV4=0,CS4&gt;0),100%,IF(AND(CV4&lt;0,CS4=0),(CV4-CS4)/CV4,IF(AND(CV4&gt;0,CS4&gt;0),(CS4-CV4)/CV4,IF(AND(CV4=0,CS4=0),"",(CS4-CV4)/CV4))))</f>
        <v>1</v>
      </c>
    </row>
    <row r="5" spans="1:102" s="6" customFormat="1" outlineLevel="1" x14ac:dyDescent="0.3">
      <c r="A5" s="37" t="s">
        <v>39</v>
      </c>
      <c r="B5" s="126">
        <f>+B6+B7+B8</f>
        <v>0</v>
      </c>
      <c r="C5" s="38" t="str">
        <f>IF(AND(B4=0,B5&gt;=0), "",B5/B4)</f>
        <v/>
      </c>
      <c r="D5" s="43"/>
      <c r="E5" s="126">
        <f>+E6+E7+E8</f>
        <v>34399.084975077123</v>
      </c>
      <c r="F5" s="38">
        <f>IF(AND(E4=0,E5&gt;=0), "",E5/E4)</f>
        <v>1</v>
      </c>
      <c r="G5" s="43"/>
      <c r="H5" s="126">
        <f>+H6+H7+H8</f>
        <v>38966.707992448086</v>
      </c>
      <c r="I5" s="38">
        <f>IF(AND(H4=0,H5&gt;=0), "",H5/H4)</f>
        <v>1</v>
      </c>
      <c r="J5" s="43"/>
      <c r="K5" s="38">
        <f t="shared" si="0"/>
        <v>0.13278327085387021</v>
      </c>
      <c r="L5" s="127">
        <f>+L6+L7+L8</f>
        <v>73365.792967525209</v>
      </c>
      <c r="M5" s="38">
        <f>IF(AND(L4=0,L5&gt;=0), "",L5/L4)</f>
        <v>1</v>
      </c>
      <c r="N5" s="43"/>
      <c r="O5" s="126">
        <f>+O6+O7+O8</f>
        <v>49098.055680472724</v>
      </c>
      <c r="P5" s="38">
        <f>IF(AND(O4=0,O5&gt;=0), "",O5/O4)</f>
        <v>1</v>
      </c>
      <c r="Q5" s="43"/>
      <c r="R5" s="38">
        <f t="shared" si="1"/>
        <v>0.26000009264288215</v>
      </c>
      <c r="S5" s="127">
        <f>+S6+S7+S8</f>
        <v>122463.84864799793</v>
      </c>
      <c r="T5" s="38">
        <f>IF(AND(S4=0,S5&gt;=0), "",S5/S4)</f>
        <v>1</v>
      </c>
      <c r="U5" s="43"/>
      <c r="V5" s="128">
        <f>+V6+V7+V8</f>
        <v>0</v>
      </c>
      <c r="W5" s="38" t="str">
        <f>IF(AND(V4=0,V5&gt;=0), "",V5/V4)</f>
        <v/>
      </c>
      <c r="X5" s="91">
        <f t="shared" si="2"/>
        <v>1</v>
      </c>
      <c r="Y5" s="126">
        <f>+Y6+Y7+Y8</f>
        <v>54897.656423977984</v>
      </c>
      <c r="Z5" s="38">
        <f>IF(AND(Y4=0,Y5&gt;=0), "",Y5/Y4)</f>
        <v>1</v>
      </c>
      <c r="AA5" s="43"/>
      <c r="AB5" s="38">
        <f t="shared" si="3"/>
        <v>0.11812281898184976</v>
      </c>
      <c r="AC5" s="127">
        <f>+AC6+AC7+AC8</f>
        <v>177361.50507197593</v>
      </c>
      <c r="AD5" s="38">
        <f>IF(AND(AC4=0,AC5&gt;=0), "",AC5/AC4)</f>
        <v>1</v>
      </c>
      <c r="AE5" s="43"/>
      <c r="AF5" s="126">
        <f>+AF6+AF7+AF8</f>
        <v>61953.51597232584</v>
      </c>
      <c r="AG5" s="38">
        <f>IF(AND(AF4=0,AF5&gt;=0), "",AF5/AF4)</f>
        <v>1</v>
      </c>
      <c r="AH5" s="43"/>
      <c r="AI5" s="38">
        <f t="shared" si="4"/>
        <v>0.12852751844004084</v>
      </c>
      <c r="AJ5" s="127">
        <f>+AJ6+AJ7+AJ8</f>
        <v>239315.02104430177</v>
      </c>
      <c r="AK5" s="38">
        <f>IF(AND(AJ4=0,AJ5&gt;=0), "",AJ5/AJ4)</f>
        <v>1</v>
      </c>
      <c r="AL5" s="43"/>
      <c r="AM5" s="126">
        <f>+AM6+AM7+AM8</f>
        <v>55867.81207411678</v>
      </c>
      <c r="AN5" s="38">
        <f>IF(AND(AM4=0,AM5&gt;=0), "",AM5/AM4)</f>
        <v>1</v>
      </c>
      <c r="AO5" s="43"/>
      <c r="AP5" s="38">
        <f t="shared" si="5"/>
        <v>-9.8230161802721525E-2</v>
      </c>
      <c r="AQ5" s="127">
        <f>+AQ6+AQ7+AQ8</f>
        <v>295182.83311841852</v>
      </c>
      <c r="AR5" s="38">
        <f>IF(AND(AQ4=0,AQ5&gt;=0), "",AQ5/AQ4)</f>
        <v>1</v>
      </c>
      <c r="AS5" s="43"/>
      <c r="AT5" s="128">
        <f>+AT6+AT7+AT8</f>
        <v>0</v>
      </c>
      <c r="AU5" s="38" t="str">
        <f>IF(AND(AT4=0,AT5&gt;=0), "",AT5/AT4)</f>
        <v/>
      </c>
      <c r="AV5" s="91">
        <f t="shared" si="6"/>
        <v>1</v>
      </c>
      <c r="AW5" s="128">
        <f>+AW6+AW7+AW8</f>
        <v>49197.138853069751</v>
      </c>
      <c r="AX5" s="38">
        <f>IF(AND(AW4=0,AW5&gt;=0), "",AW5/AW4)</f>
        <v>1</v>
      </c>
      <c r="AY5" s="43"/>
      <c r="AZ5" s="128">
        <f>+AZ6+AZ7+AZ8</f>
        <v>0</v>
      </c>
      <c r="BA5" s="38" t="str">
        <f>IF(AND(AZ4=0,AZ5&gt;=0), "",AZ5/AZ4)</f>
        <v/>
      </c>
      <c r="BB5" s="91">
        <f t="shared" si="7"/>
        <v>1</v>
      </c>
      <c r="BC5" s="126">
        <f>+BC6+BC7+BC8</f>
        <v>0</v>
      </c>
      <c r="BD5" s="38" t="str">
        <f>IF(AND(BC4=0,BC5&gt;=0), "",BC5/BC4)</f>
        <v/>
      </c>
      <c r="BE5" s="43"/>
      <c r="BF5" s="38">
        <f t="shared" si="8"/>
        <v>-1</v>
      </c>
      <c r="BG5" s="127">
        <f>+BG6+BG7+BG8</f>
        <v>295182.83311841852</v>
      </c>
      <c r="BH5" s="38">
        <f>IF(AND(BG4=0,BG5&gt;=0), "",BG5/BG4)</f>
        <v>1</v>
      </c>
      <c r="BI5" s="43"/>
      <c r="BJ5" s="126">
        <f>+BJ6+BJ7+BJ8</f>
        <v>0</v>
      </c>
      <c r="BK5" s="38" t="str">
        <f>IF(AND(BJ4=0,BJ5&gt;=0), "",BJ5/BJ4)</f>
        <v/>
      </c>
      <c r="BL5" s="43"/>
      <c r="BM5" s="38" t="str">
        <f t="shared" si="9"/>
        <v/>
      </c>
      <c r="BN5" s="127">
        <f>+BN6+BN7+BN8</f>
        <v>295182.83311841852</v>
      </c>
      <c r="BO5" s="38">
        <f>IF(AND(BN4=0,BN5&gt;=0), "",BN5/BN4)</f>
        <v>1</v>
      </c>
      <c r="BP5" s="43"/>
      <c r="BQ5" s="126">
        <f>+BQ6+BQ7+BQ8</f>
        <v>0</v>
      </c>
      <c r="BR5" s="38" t="str">
        <f>IF(AND(BQ4=0,BQ5&gt;=0), "",BQ5/BQ4)</f>
        <v/>
      </c>
      <c r="BS5" s="43"/>
      <c r="BT5" s="38" t="str">
        <f t="shared" si="10"/>
        <v/>
      </c>
      <c r="BU5" s="127">
        <f>+BU6+BU7+BU8</f>
        <v>295182.83311841852</v>
      </c>
      <c r="BV5" s="38">
        <f>IF(AND(BU4=0,BU5&gt;=0), "",BU5/BU4)</f>
        <v>1</v>
      </c>
      <c r="BW5" s="43"/>
      <c r="BX5" s="128">
        <f>+BX6+BX7+BX8</f>
        <v>0</v>
      </c>
      <c r="BY5" s="38" t="str">
        <f>IF(AND(BX4=0,BX5&gt;=0), "",BX5/BX4)</f>
        <v/>
      </c>
      <c r="BZ5" s="91">
        <f t="shared" si="11"/>
        <v>1</v>
      </c>
      <c r="CA5" s="126">
        <f>+CA6+CA7+CA8</f>
        <v>0</v>
      </c>
      <c r="CB5" s="38" t="str">
        <f>IF(AND(CA4=0,CA5&gt;=0), "",CA5/CA4)</f>
        <v/>
      </c>
      <c r="CC5" s="43"/>
      <c r="CD5" s="38" t="str">
        <f t="shared" si="12"/>
        <v/>
      </c>
      <c r="CE5" s="127">
        <f>+CE6+CE7+CE8</f>
        <v>295182.83311841852</v>
      </c>
      <c r="CF5" s="38">
        <f>IF(AND(CE4=0,CE5&gt;=0), "",CE5/CE4)</f>
        <v>1</v>
      </c>
      <c r="CG5" s="43"/>
      <c r="CH5" s="126">
        <f>+CH6+CH7+CH8</f>
        <v>0</v>
      </c>
      <c r="CI5" s="38" t="str">
        <f>IF(AND(CH4=0,CH5&gt;=0), "",CH5/CH4)</f>
        <v/>
      </c>
      <c r="CJ5" s="43"/>
      <c r="CK5" s="38" t="str">
        <f t="shared" si="13"/>
        <v/>
      </c>
      <c r="CL5" s="127">
        <f>+CL6+CL7+CL8</f>
        <v>295182.83311841852</v>
      </c>
      <c r="CM5" s="38">
        <f>IF(AND(CL4=0,CL5&gt;=0), "",CL5/CL4)</f>
        <v>1</v>
      </c>
      <c r="CN5" s="43"/>
      <c r="CO5" s="126">
        <f>+CO6+CO7+CO8</f>
        <v>0</v>
      </c>
      <c r="CP5" s="38" t="str">
        <f>IF(AND(CO4=0,CO5&gt;=0), "",CO5/CO4)</f>
        <v/>
      </c>
      <c r="CQ5" s="43"/>
      <c r="CR5" s="38" t="str">
        <f t="shared" si="14"/>
        <v/>
      </c>
      <c r="CS5" s="127">
        <f>+CS6+CS7+CS8</f>
        <v>295182.83311841852</v>
      </c>
      <c r="CT5" s="38">
        <f>IF(AND(CS4=0,CS5&gt;=0), "",CS5/CS4)</f>
        <v>1</v>
      </c>
      <c r="CU5" s="43"/>
      <c r="CV5" s="128">
        <f>+CV6+CV7+CV8</f>
        <v>0</v>
      </c>
      <c r="CW5" s="38" t="str">
        <f>IF(AND(CV4=0,CV5&gt;=0), "",CV5/CV4)</f>
        <v/>
      </c>
      <c r="CX5" s="91">
        <f t="shared" si="15"/>
        <v>1</v>
      </c>
    </row>
    <row r="6" spans="1:102" outlineLevel="1" x14ac:dyDescent="0.3">
      <c r="A6" s="29" t="s">
        <v>34</v>
      </c>
      <c r="B6" s="129">
        <f>+'N EERR RODEO'!B6</f>
        <v>0</v>
      </c>
      <c r="C6" s="30" t="str">
        <f>IF(AND(B4=0,B6&gt;=0), "",B6/B4)</f>
        <v/>
      </c>
      <c r="D6" s="44"/>
      <c r="E6" s="129">
        <f>+'N EERR RODEO'!C6</f>
        <v>34399.084975077123</v>
      </c>
      <c r="F6" s="30">
        <f>IF(AND(E4=0,E6&gt;=0), "",E6/E4)</f>
        <v>1</v>
      </c>
      <c r="G6" s="44"/>
      <c r="H6" s="129">
        <f>+'N EERR RODEO'!D6</f>
        <v>38966.707992448086</v>
      </c>
      <c r="I6" s="30">
        <f>IF(AND(H4=0,H6&gt;=0), "",H6/H4)</f>
        <v>1</v>
      </c>
      <c r="J6" s="44"/>
      <c r="K6" s="30">
        <f t="shared" si="0"/>
        <v>0.13278327085387021</v>
      </c>
      <c r="L6" s="130">
        <f>+E6+H6</f>
        <v>73365.792967525209</v>
      </c>
      <c r="M6" s="30">
        <f>IF(AND(L4=0,L6&gt;=0), "",L6/L4)</f>
        <v>1</v>
      </c>
      <c r="N6" s="44"/>
      <c r="O6" s="129">
        <f>+'N EERR RODEO'!E6</f>
        <v>49098.055680472724</v>
      </c>
      <c r="P6" s="30">
        <f>IF(AND(O4=0,O6&gt;=0), "",O6/O4)</f>
        <v>1</v>
      </c>
      <c r="Q6" s="44"/>
      <c r="R6" s="30">
        <f t="shared" si="1"/>
        <v>0.26000009264288215</v>
      </c>
      <c r="S6" s="130">
        <f>+L6+O6</f>
        <v>122463.84864799793</v>
      </c>
      <c r="T6" s="30">
        <f>IF(AND(S4=0,S6&gt;=0), "",S6/S4)</f>
        <v>1</v>
      </c>
      <c r="U6" s="44"/>
      <c r="V6" s="131"/>
      <c r="W6" s="30" t="str">
        <f>IF(AND(V4=0,V6&gt;=0), "",V6/V4)</f>
        <v/>
      </c>
      <c r="X6" s="47">
        <f t="shared" si="2"/>
        <v>1</v>
      </c>
      <c r="Y6" s="129">
        <f>+'N EERR RODEO'!F6</f>
        <v>54897.656423977984</v>
      </c>
      <c r="Z6" s="30">
        <f>IF(AND(Y4=0,Y6&gt;=0), "",Y6/Y4)</f>
        <v>1</v>
      </c>
      <c r="AA6" s="44"/>
      <c r="AB6" s="30">
        <f t="shared" si="3"/>
        <v>0.11812281898184976</v>
      </c>
      <c r="AC6" s="130">
        <f>+S6+Y6</f>
        <v>177361.50507197593</v>
      </c>
      <c r="AD6" s="30">
        <f>IF(AND(AC4=0,AC6&gt;=0), "",AC6/AC4)</f>
        <v>1</v>
      </c>
      <c r="AE6" s="44"/>
      <c r="AF6" s="129">
        <f>+'N EERR RODEO'!G6</f>
        <v>61957.572631900621</v>
      </c>
      <c r="AG6" s="30">
        <f>IF(AND(AF4=0,AF6&gt;=0), "",AF6/AF4)</f>
        <v>1.0000654790855872</v>
      </c>
      <c r="AH6" s="44"/>
      <c r="AI6" s="30">
        <f t="shared" si="4"/>
        <v>0.1286014133900083</v>
      </c>
      <c r="AJ6" s="130">
        <f>+AC6+AF6</f>
        <v>239319.07770387654</v>
      </c>
      <c r="AK6" s="30">
        <f>IF(AND(AJ4=0,AJ6&gt;=0), "",AJ6/AJ4)</f>
        <v>1.0000169511280865</v>
      </c>
      <c r="AL6" s="44"/>
      <c r="AM6" s="129">
        <f>+'N EERR RODEO'!H6</f>
        <v>55867.81207411678</v>
      </c>
      <c r="AN6" s="30">
        <f>IF(AND(AM4=0,AM6&gt;=0), "",AM6/AM4)</f>
        <v>1</v>
      </c>
      <c r="AO6" s="44"/>
      <c r="AP6" s="30">
        <f t="shared" si="5"/>
        <v>-9.8289205001042171E-2</v>
      </c>
      <c r="AQ6" s="130">
        <f>+AJ6+AM6</f>
        <v>295186.88977799332</v>
      </c>
      <c r="AR6" s="30">
        <f>IF(AND(AQ4=0,AQ6&gt;=0), "",AQ6/AQ4)</f>
        <v>1.0000137428709248</v>
      </c>
      <c r="AS6" s="44"/>
      <c r="AT6" s="131">
        <f>+V6*2</f>
        <v>0</v>
      </c>
      <c r="AU6" s="30" t="str">
        <f>IF(AND(AT4=0,AT6&gt;=0), "",AT6/AT4)</f>
        <v/>
      </c>
      <c r="AV6" s="47">
        <f t="shared" si="6"/>
        <v>1</v>
      </c>
      <c r="AW6" s="131">
        <f>+AQ6/6</f>
        <v>49197.814962998884</v>
      </c>
      <c r="AX6" s="30">
        <f>IF(AND(AW4=0,AW6&gt;=0), "",AW6/AW4)</f>
        <v>1.0000137428709248</v>
      </c>
      <c r="AY6" s="44"/>
      <c r="AZ6" s="131">
        <f>+AT6/6</f>
        <v>0</v>
      </c>
      <c r="BA6" s="30" t="str">
        <f>IF(AND(AZ4=0,AZ6&gt;=0), "",AZ6/AZ4)</f>
        <v/>
      </c>
      <c r="BB6" s="47">
        <f t="shared" si="7"/>
        <v>1</v>
      </c>
      <c r="BC6" s="129">
        <f>+'N EERR RODEO'!I6</f>
        <v>0</v>
      </c>
      <c r="BD6" s="30" t="str">
        <f>IF(AND(BC4=0,BC6&gt;=0), "",BC6/BC4)</f>
        <v/>
      </c>
      <c r="BE6" s="44"/>
      <c r="BF6" s="30">
        <f t="shared" si="8"/>
        <v>-1</v>
      </c>
      <c r="BG6" s="130">
        <f>+AQ6+BC6</f>
        <v>295186.88977799332</v>
      </c>
      <c r="BH6" s="30">
        <f>IF(AND(BG4=0,BG6&gt;=0), "",BG6/BG4)</f>
        <v>1.0000137428709248</v>
      </c>
      <c r="BI6" s="44"/>
      <c r="BJ6" s="129">
        <f>+'N EERR RODEO'!J6</f>
        <v>0</v>
      </c>
      <c r="BK6" s="30" t="str">
        <f>IF(AND(BJ4=0,BJ6&gt;=0), "",BJ6/BJ4)</f>
        <v/>
      </c>
      <c r="BL6" s="44"/>
      <c r="BM6" s="30" t="str">
        <f t="shared" si="9"/>
        <v/>
      </c>
      <c r="BN6" s="130">
        <f>+BG6+BJ6</f>
        <v>295186.88977799332</v>
      </c>
      <c r="BO6" s="30">
        <f>IF(AND(BN4=0,BN6&gt;=0), "",BN6/BN4)</f>
        <v>1.0000137428709248</v>
      </c>
      <c r="BP6" s="44"/>
      <c r="BQ6" s="129">
        <f>+'N EERR RODEO'!K6</f>
        <v>0</v>
      </c>
      <c r="BR6" s="30" t="str">
        <f>IF(AND(BQ4=0,BQ6&gt;=0), "",BQ6/BQ4)</f>
        <v/>
      </c>
      <c r="BS6" s="44"/>
      <c r="BT6" s="30" t="str">
        <f t="shared" si="10"/>
        <v/>
      </c>
      <c r="BU6" s="130">
        <f>+BN6+BQ6</f>
        <v>295186.88977799332</v>
      </c>
      <c r="BV6" s="30">
        <f>IF(AND(BU4=0,BU6&gt;=0), "",BU6/BU4)</f>
        <v>1.0000137428709248</v>
      </c>
      <c r="BW6" s="44"/>
      <c r="BX6" s="131">
        <f>+AZ6*9</f>
        <v>0</v>
      </c>
      <c r="BY6" s="30" t="str">
        <f>IF(AND(BX4=0,BX6&gt;=0), "",BX6/BX4)</f>
        <v/>
      </c>
      <c r="BZ6" s="47">
        <f t="shared" si="11"/>
        <v>1</v>
      </c>
      <c r="CA6" s="129">
        <f>+'N EERR RODEO'!L6</f>
        <v>0</v>
      </c>
      <c r="CB6" s="30" t="str">
        <f>IF(AND(CA4=0,CA6&gt;=0), "",CA6/CA4)</f>
        <v/>
      </c>
      <c r="CC6" s="44"/>
      <c r="CD6" s="30" t="str">
        <f t="shared" si="12"/>
        <v/>
      </c>
      <c r="CE6" s="130">
        <f>+BU6+CA6</f>
        <v>295186.88977799332</v>
      </c>
      <c r="CF6" s="30">
        <f>IF(AND(CE4=0,CE6&gt;=0), "",CE6/CE4)</f>
        <v>1.0000137428709248</v>
      </c>
      <c r="CG6" s="44"/>
      <c r="CH6" s="129">
        <f>+'N EERR RODEO'!M6</f>
        <v>0</v>
      </c>
      <c r="CI6" s="30" t="str">
        <f>IF(AND(CH4=0,CH6&gt;=0), "",CH6/CH4)</f>
        <v/>
      </c>
      <c r="CJ6" s="44"/>
      <c r="CK6" s="30" t="str">
        <f t="shared" si="13"/>
        <v/>
      </c>
      <c r="CL6" s="130">
        <f>+CE6+CH6</f>
        <v>295186.88977799332</v>
      </c>
      <c r="CM6" s="30">
        <f>IF(AND(CL4=0,CL6&gt;=0), "",CL6/CL4)</f>
        <v>1.0000137428709248</v>
      </c>
      <c r="CN6" s="44"/>
      <c r="CO6" s="129">
        <f>+'N EERR RODEO'!N6</f>
        <v>0</v>
      </c>
      <c r="CP6" s="30" t="str">
        <f>IF(AND(CO4=0,CO6&gt;=0), "",CO6/CO4)</f>
        <v/>
      </c>
      <c r="CQ6" s="44"/>
      <c r="CR6" s="30" t="str">
        <f t="shared" si="14"/>
        <v/>
      </c>
      <c r="CS6" s="130">
        <f>+CL6+CO6</f>
        <v>295186.88977799332</v>
      </c>
      <c r="CT6" s="30">
        <f>IF(AND(CS4=0,CS6&gt;=0), "",CS6/CS4)</f>
        <v>1.0000137428709248</v>
      </c>
      <c r="CU6" s="44"/>
      <c r="CV6" s="131">
        <f>+AZ6*12</f>
        <v>0</v>
      </c>
      <c r="CW6" s="30" t="str">
        <f>IF(AND(CV4=0,CV6&gt;=0), "",CV6/CV4)</f>
        <v/>
      </c>
      <c r="CX6" s="47">
        <f t="shared" si="15"/>
        <v>1</v>
      </c>
    </row>
    <row r="7" spans="1:102" outlineLevel="1" x14ac:dyDescent="0.3">
      <c r="A7" s="29" t="s">
        <v>36</v>
      </c>
      <c r="B7" s="129">
        <f>+'N EERR RODEO'!B7</f>
        <v>0</v>
      </c>
      <c r="C7" s="30" t="str">
        <f>IF(AND(B4=0,B7&gt;=0), "",B7/B4)</f>
        <v/>
      </c>
      <c r="D7" s="44"/>
      <c r="E7" s="129">
        <f>+'N EERR RODEO'!C7</f>
        <v>0</v>
      </c>
      <c r="F7" s="30">
        <f>IF(AND(E4=0,E7&gt;=0), "",E7/E4)</f>
        <v>0</v>
      </c>
      <c r="G7" s="44"/>
      <c r="H7" s="129">
        <f>+'N EERR RODEO'!D7</f>
        <v>0</v>
      </c>
      <c r="I7" s="30">
        <f>IF(AND(H4=0,H7&gt;=0), "",H7/H4)</f>
        <v>0</v>
      </c>
      <c r="J7" s="44"/>
      <c r="K7" s="30" t="str">
        <f t="shared" si="0"/>
        <v/>
      </c>
      <c r="L7" s="130">
        <f>+E7+H7</f>
        <v>0</v>
      </c>
      <c r="M7" s="30">
        <f>IF(AND(L4=0,L7&gt;=0), "",L7/L4)</f>
        <v>0</v>
      </c>
      <c r="N7" s="44"/>
      <c r="O7" s="129">
        <f>+'N EERR RODEO'!E7</f>
        <v>0</v>
      </c>
      <c r="P7" s="30">
        <f>IF(AND(O4=0,O7&gt;=0), "",O7/O4)</f>
        <v>0</v>
      </c>
      <c r="Q7" s="44"/>
      <c r="R7" s="30" t="str">
        <f t="shared" si="1"/>
        <v/>
      </c>
      <c r="S7" s="130">
        <f>+L7+O7</f>
        <v>0</v>
      </c>
      <c r="T7" s="30">
        <f>IF(AND(S4=0,S7&gt;=0), "",S7/S4)</f>
        <v>0</v>
      </c>
      <c r="U7" s="44"/>
      <c r="V7" s="131"/>
      <c r="W7" s="30" t="str">
        <f>IF(AND(V4=0,V7&gt;=0), "",V7/V4)</f>
        <v/>
      </c>
      <c r="X7" s="47" t="str">
        <f t="shared" si="2"/>
        <v/>
      </c>
      <c r="Y7" s="129">
        <f>+'N EERR RODEO'!F7</f>
        <v>0</v>
      </c>
      <c r="Z7" s="30">
        <f>IF(AND(Y4=0,Y7&gt;=0), "",Y7/Y4)</f>
        <v>0</v>
      </c>
      <c r="AA7" s="44"/>
      <c r="AB7" s="30" t="str">
        <f t="shared" si="3"/>
        <v/>
      </c>
      <c r="AC7" s="130">
        <f>+S7+Y7</f>
        <v>0</v>
      </c>
      <c r="AD7" s="30">
        <f>IF(AND(AC4=0,AC7&gt;=0), "",AC7/AC4)</f>
        <v>0</v>
      </c>
      <c r="AE7" s="44"/>
      <c r="AF7" s="129">
        <f>+'N EERR RODEO'!G7</f>
        <v>0</v>
      </c>
      <c r="AG7" s="30">
        <f>IF(AND(AF4=0,AF7&gt;=0), "",AF7/AF4)</f>
        <v>0</v>
      </c>
      <c r="AH7" s="44"/>
      <c r="AI7" s="30" t="str">
        <f t="shared" si="4"/>
        <v/>
      </c>
      <c r="AJ7" s="130">
        <f t="shared" ref="AJ7:AJ70" si="16">+AC7+AF7</f>
        <v>0</v>
      </c>
      <c r="AK7" s="30">
        <f>IF(AND(AJ4=0,AJ7&gt;=0), "",AJ7/AJ4)</f>
        <v>0</v>
      </c>
      <c r="AL7" s="44"/>
      <c r="AM7" s="129">
        <f>+'N EERR RODEO'!H7</f>
        <v>0</v>
      </c>
      <c r="AN7" s="30">
        <f>IF(AND(AM4=0,AM7&gt;=0), "",AM7/AM4)</f>
        <v>0</v>
      </c>
      <c r="AO7" s="44"/>
      <c r="AP7" s="30" t="str">
        <f t="shared" si="5"/>
        <v/>
      </c>
      <c r="AQ7" s="130">
        <f t="shared" ref="AQ7:AQ70" si="17">+AJ7+AM7</f>
        <v>0</v>
      </c>
      <c r="AR7" s="30">
        <f>IF(AND(AQ4=0,AQ7&gt;=0), "",AQ7/AQ4)</f>
        <v>0</v>
      </c>
      <c r="AS7" s="44"/>
      <c r="AT7" s="131">
        <f>+V7*2</f>
        <v>0</v>
      </c>
      <c r="AU7" s="30" t="str">
        <f>IF(AND(AT4=0,AT7&gt;=0), "",AT7/AT4)</f>
        <v/>
      </c>
      <c r="AV7" s="47" t="str">
        <f t="shared" si="6"/>
        <v/>
      </c>
      <c r="AW7" s="131">
        <f>+AQ7/6</f>
        <v>0</v>
      </c>
      <c r="AX7" s="30">
        <f>IF(AND(AW4=0,AW7&gt;=0), "",AW7/AW4)</f>
        <v>0</v>
      </c>
      <c r="AY7" s="44"/>
      <c r="AZ7" s="131">
        <f>+AT7/6</f>
        <v>0</v>
      </c>
      <c r="BA7" s="30" t="str">
        <f>IF(AND(AZ4=0,AZ7&gt;=0), "",AZ7/AZ4)</f>
        <v/>
      </c>
      <c r="BB7" s="47" t="str">
        <f t="shared" si="7"/>
        <v/>
      </c>
      <c r="BC7" s="129">
        <f>+'N EERR RODEO'!I7</f>
        <v>0</v>
      </c>
      <c r="BD7" s="30" t="str">
        <f>IF(AND(BC4=0,BC7&gt;=0), "",BC7/BC4)</f>
        <v/>
      </c>
      <c r="BE7" s="44"/>
      <c r="BF7" s="30" t="str">
        <f t="shared" si="8"/>
        <v/>
      </c>
      <c r="BG7" s="130">
        <f>+AQ7+BC7</f>
        <v>0</v>
      </c>
      <c r="BH7" s="30">
        <f>IF(AND(BG4=0,BG7&gt;=0), "",BG7/BG4)</f>
        <v>0</v>
      </c>
      <c r="BI7" s="44"/>
      <c r="BJ7" s="129">
        <f>+'N EERR RODEO'!J7</f>
        <v>0</v>
      </c>
      <c r="BK7" s="30" t="str">
        <f>IF(AND(BJ4=0,BJ7&gt;=0), "",BJ7/BJ4)</f>
        <v/>
      </c>
      <c r="BL7" s="44"/>
      <c r="BM7" s="30" t="str">
        <f t="shared" si="9"/>
        <v/>
      </c>
      <c r="BN7" s="130">
        <f>+BG7+BJ7</f>
        <v>0</v>
      </c>
      <c r="BO7" s="30">
        <f>IF(AND(BN4=0,BN7&gt;=0), "",BN7/BN4)</f>
        <v>0</v>
      </c>
      <c r="BP7" s="44"/>
      <c r="BQ7" s="129">
        <f>+'N EERR RODEO'!K7</f>
        <v>0</v>
      </c>
      <c r="BR7" s="30" t="str">
        <f>IF(AND(BQ4=0,BQ7&gt;=0), "",BQ7/BQ4)</f>
        <v/>
      </c>
      <c r="BS7" s="44"/>
      <c r="BT7" s="30" t="str">
        <f t="shared" si="10"/>
        <v/>
      </c>
      <c r="BU7" s="130">
        <f>+BN7+BQ7</f>
        <v>0</v>
      </c>
      <c r="BV7" s="30">
        <f>IF(AND(BU4=0,BU7&gt;=0), "",BU7/BU4)</f>
        <v>0</v>
      </c>
      <c r="BW7" s="44"/>
      <c r="BX7" s="131">
        <f>+AZ7*9</f>
        <v>0</v>
      </c>
      <c r="BY7" s="30" t="str">
        <f>IF(AND(BX4=0,BX7&gt;=0), "",BX7/BX4)</f>
        <v/>
      </c>
      <c r="BZ7" s="47" t="str">
        <f t="shared" si="11"/>
        <v/>
      </c>
      <c r="CA7" s="129">
        <f>+'N EERR RODEO'!L7</f>
        <v>0</v>
      </c>
      <c r="CB7" s="30" t="str">
        <f>IF(AND(CA4=0,CA7&gt;=0), "",CA7/CA4)</f>
        <v/>
      </c>
      <c r="CC7" s="44"/>
      <c r="CD7" s="30" t="str">
        <f t="shared" si="12"/>
        <v/>
      </c>
      <c r="CE7" s="130">
        <f>+BU7+CA7</f>
        <v>0</v>
      </c>
      <c r="CF7" s="30">
        <f>IF(AND(CE4=0,CE7&gt;=0), "",CE7/CE4)</f>
        <v>0</v>
      </c>
      <c r="CG7" s="44"/>
      <c r="CH7" s="129">
        <f>+'N EERR RODEO'!M7</f>
        <v>0</v>
      </c>
      <c r="CI7" s="30" t="str">
        <f>IF(AND(CH4=0,CH7&gt;=0), "",CH7/CH4)</f>
        <v/>
      </c>
      <c r="CJ7" s="44"/>
      <c r="CK7" s="30" t="str">
        <f t="shared" si="13"/>
        <v/>
      </c>
      <c r="CL7" s="130">
        <f>+CE7+CH7</f>
        <v>0</v>
      </c>
      <c r="CM7" s="30">
        <f>IF(AND(CL4=0,CL7&gt;=0), "",CL7/CL4)</f>
        <v>0</v>
      </c>
      <c r="CN7" s="44"/>
      <c r="CO7" s="129">
        <f>+'N EERR RODEO'!N7</f>
        <v>0</v>
      </c>
      <c r="CP7" s="30" t="str">
        <f>IF(AND(CO4=0,CO7&gt;=0), "",CO7/CO4)</f>
        <v/>
      </c>
      <c r="CQ7" s="44"/>
      <c r="CR7" s="30" t="str">
        <f t="shared" si="14"/>
        <v/>
      </c>
      <c r="CS7" s="130">
        <f>+CL7+CO7</f>
        <v>0</v>
      </c>
      <c r="CT7" s="30">
        <f>IF(AND(CS4=0,CS7&gt;=0), "",CS7/CS4)</f>
        <v>0</v>
      </c>
      <c r="CU7" s="44"/>
      <c r="CV7" s="131">
        <f>+AZ7*12</f>
        <v>0</v>
      </c>
      <c r="CW7" s="30" t="str">
        <f>IF(AND(CV4=0,CV7&gt;=0), "",CV7/CV4)</f>
        <v/>
      </c>
      <c r="CX7" s="47" t="str">
        <f t="shared" si="15"/>
        <v/>
      </c>
    </row>
    <row r="8" spans="1:102" outlineLevel="1" x14ac:dyDescent="0.3">
      <c r="A8" s="29" t="s">
        <v>53</v>
      </c>
      <c r="B8" s="129">
        <f>+'N EERR RODEO'!B8+'N EERR RODEO'!B9</f>
        <v>0</v>
      </c>
      <c r="C8" s="30" t="str">
        <f>IF(AND(B5=0,B8&gt;=0), "",B8/B5)</f>
        <v/>
      </c>
      <c r="D8" s="44"/>
      <c r="E8" s="129">
        <f>+'N EERR RODEO'!C8+'N EERR RODEO'!C9</f>
        <v>0</v>
      </c>
      <c r="F8" s="30">
        <f>IF(AND(E5=0,E8&gt;=0), "",E8/E5)</f>
        <v>0</v>
      </c>
      <c r="G8" s="44"/>
      <c r="H8" s="129">
        <f>+'N EERR RODEO'!D8+'N EERR RODEO'!D9</f>
        <v>0</v>
      </c>
      <c r="I8" s="30">
        <f>IF(AND(H5=0,H8&gt;=0), "",H8/H5)</f>
        <v>0</v>
      </c>
      <c r="J8" s="44"/>
      <c r="K8" s="30" t="str">
        <f t="shared" si="0"/>
        <v/>
      </c>
      <c r="L8" s="130">
        <f>+E8+H8</f>
        <v>0</v>
      </c>
      <c r="M8" s="30">
        <f>IF(AND(L5=0,L8&gt;=0), "",L8/L5)</f>
        <v>0</v>
      </c>
      <c r="N8" s="44"/>
      <c r="O8" s="129">
        <f>+'N EERR RODEO'!E8+'N EERR RODEO'!E9</f>
        <v>0</v>
      </c>
      <c r="P8" s="30">
        <f>IF(AND(O5=0,O8&gt;=0), "",O8/O5)</f>
        <v>0</v>
      </c>
      <c r="Q8" s="44"/>
      <c r="R8" s="30" t="str">
        <f t="shared" si="1"/>
        <v/>
      </c>
      <c r="S8" s="130">
        <f>+L8+O8</f>
        <v>0</v>
      </c>
      <c r="T8" s="30">
        <f>IF(AND(S5=0,S8&gt;=0), "",S8/S5)</f>
        <v>0</v>
      </c>
      <c r="U8" s="44"/>
      <c r="V8" s="131"/>
      <c r="W8" s="30" t="str">
        <f>IF(AND(V5=0,V8&gt;=0), "",V8/V5)</f>
        <v/>
      </c>
      <c r="X8" s="47" t="str">
        <f t="shared" si="2"/>
        <v/>
      </c>
      <c r="Y8" s="129">
        <f>+'N EERR RODEO'!F8+'N EERR RODEO'!F9</f>
        <v>0</v>
      </c>
      <c r="Z8" s="30">
        <f>IF(AND(Y5=0,Y8&gt;=0), "",Y8/Y5)</f>
        <v>0</v>
      </c>
      <c r="AA8" s="44"/>
      <c r="AB8" s="30" t="str">
        <f t="shared" si="3"/>
        <v/>
      </c>
      <c r="AC8" s="130">
        <f>+S8+Y8</f>
        <v>0</v>
      </c>
      <c r="AD8" s="30">
        <f>IF(AND(AC5=0,AC8&gt;=0), "",AC8/AC5)</f>
        <v>0</v>
      </c>
      <c r="AE8" s="44"/>
      <c r="AF8" s="129">
        <f>+'N EERR RODEO'!G8+'N EERR RODEO'!G9</f>
        <v>-4.0566595747792009</v>
      </c>
      <c r="AG8" s="30">
        <f>IF(AND(AF5=0,AF8&gt;=0), "",AF8/AF5)</f>
        <v>-6.5479085587188948E-5</v>
      </c>
      <c r="AH8" s="44"/>
      <c r="AI8" s="30" t="e">
        <f t="shared" si="4"/>
        <v>#DIV/0!</v>
      </c>
      <c r="AJ8" s="130">
        <f t="shared" si="16"/>
        <v>-4.0566595747792009</v>
      </c>
      <c r="AK8" s="30">
        <f>IF(AND(AJ5=0,AJ8&gt;=0), "",AJ8/AJ5)</f>
        <v>-1.6951128086641229E-5</v>
      </c>
      <c r="AL8" s="44"/>
      <c r="AM8" s="129">
        <f>+'N EERR RODEO'!H8+'N EERR RODEO'!H9</f>
        <v>0</v>
      </c>
      <c r="AN8" s="30">
        <f>IF(AND(AM5=0,AM8&gt;=0), "",AM8/AM5)</f>
        <v>0</v>
      </c>
      <c r="AO8" s="44"/>
      <c r="AP8" s="30">
        <f t="shared" si="5"/>
        <v>1</v>
      </c>
      <c r="AQ8" s="130">
        <f t="shared" si="17"/>
        <v>-4.0566595747792009</v>
      </c>
      <c r="AR8" s="30">
        <f>IF(AND(AQ5=0,AQ8&gt;=0), "",AQ8/AQ5)</f>
        <v>-1.3742870924854192E-5</v>
      </c>
      <c r="AS8" s="44"/>
      <c r="AT8" s="131">
        <f>+V8*2</f>
        <v>0</v>
      </c>
      <c r="AU8" s="30" t="str">
        <f>IF(AND(AT5=0,AT8&gt;=0), "",AT8/AT5)</f>
        <v/>
      </c>
      <c r="AV8" s="47" t="e">
        <f t="shared" si="6"/>
        <v>#DIV/0!</v>
      </c>
      <c r="AW8" s="131">
        <f>+AQ8/6</f>
        <v>-0.67610992912986678</v>
      </c>
      <c r="AX8" s="30">
        <f>IF(AND(AW5=0,AW8&gt;=0), "",AW8/AW5)</f>
        <v>-1.3742870924854192E-5</v>
      </c>
      <c r="AY8" s="44"/>
      <c r="AZ8" s="131">
        <f>+AT8/6</f>
        <v>0</v>
      </c>
      <c r="BA8" s="30" t="str">
        <f>IF(AND(AZ5=0,AZ8&gt;=0), "",AZ8/AZ5)</f>
        <v/>
      </c>
      <c r="BB8" s="47" t="e">
        <f t="shared" si="7"/>
        <v>#DIV/0!</v>
      </c>
      <c r="BC8" s="129">
        <f>+'N EERR RODEO'!I8+'N EERR RODEO'!I9</f>
        <v>0</v>
      </c>
      <c r="BD8" s="30" t="str">
        <f>IF(AND(BC5=0,BC8&gt;=0), "",BC8/BC5)</f>
        <v/>
      </c>
      <c r="BE8" s="44"/>
      <c r="BF8" s="30" t="str">
        <f t="shared" si="8"/>
        <v/>
      </c>
      <c r="BG8" s="130">
        <f>+AQ8+BC8</f>
        <v>-4.0566595747792009</v>
      </c>
      <c r="BH8" s="30">
        <f>IF(AND(BG5=0,BG8&gt;=0), "",BG8/BG5)</f>
        <v>-1.3742870924854192E-5</v>
      </c>
      <c r="BI8" s="44"/>
      <c r="BJ8" s="129">
        <f>+'N EERR RODEO'!J8+'N EERR RODEO'!J9</f>
        <v>0</v>
      </c>
      <c r="BK8" s="30" t="str">
        <f>IF(AND(BJ5=0,BJ8&gt;=0), "",BJ8/BJ5)</f>
        <v/>
      </c>
      <c r="BL8" s="44"/>
      <c r="BM8" s="30" t="str">
        <f t="shared" si="9"/>
        <v/>
      </c>
      <c r="BN8" s="130">
        <f>+BG8+BJ8</f>
        <v>-4.0566595747792009</v>
      </c>
      <c r="BO8" s="30">
        <f>IF(AND(BN5=0,BN8&gt;=0), "",BN8/BN5)</f>
        <v>-1.3742870924854192E-5</v>
      </c>
      <c r="BP8" s="44"/>
      <c r="BQ8" s="129">
        <f>+'N EERR RODEO'!K8+'N EERR RODEO'!K9</f>
        <v>0</v>
      </c>
      <c r="BR8" s="30" t="str">
        <f>IF(AND(BQ5=0,BQ8&gt;=0), "",BQ8/BQ5)</f>
        <v/>
      </c>
      <c r="BS8" s="44"/>
      <c r="BT8" s="30" t="str">
        <f t="shared" si="10"/>
        <v/>
      </c>
      <c r="BU8" s="130">
        <f>+BN8+BQ8</f>
        <v>-4.0566595747792009</v>
      </c>
      <c r="BV8" s="30">
        <f>IF(AND(BU5=0,BU8&gt;=0), "",BU8/BU5)</f>
        <v>-1.3742870924854192E-5</v>
      </c>
      <c r="BW8" s="44"/>
      <c r="BX8" s="131">
        <f>+AZ8*9</f>
        <v>0</v>
      </c>
      <c r="BY8" s="30" t="str">
        <f>IF(AND(BX5=0,BX8&gt;=0), "",BX8/BX5)</f>
        <v/>
      </c>
      <c r="BZ8" s="47" t="e">
        <f t="shared" si="11"/>
        <v>#DIV/0!</v>
      </c>
      <c r="CA8" s="129">
        <f>+'N EERR RODEO'!L8+'N EERR RODEO'!L9</f>
        <v>0</v>
      </c>
      <c r="CB8" s="30" t="str">
        <f>IF(AND(CA5=0,CA8&gt;=0), "",CA8/CA5)</f>
        <v/>
      </c>
      <c r="CC8" s="44"/>
      <c r="CD8" s="30" t="str">
        <f t="shared" si="12"/>
        <v/>
      </c>
      <c r="CE8" s="130">
        <f>+BU8+CA8</f>
        <v>-4.0566595747792009</v>
      </c>
      <c r="CF8" s="30">
        <f>IF(AND(CE5=0,CE8&gt;=0), "",CE8/CE5)</f>
        <v>-1.3742870924854192E-5</v>
      </c>
      <c r="CG8" s="44"/>
      <c r="CH8" s="129">
        <f>+'N EERR RODEO'!M8+'N EERR RODEO'!M9</f>
        <v>0</v>
      </c>
      <c r="CI8" s="30" t="str">
        <f>IF(AND(CH5=0,CH8&gt;=0), "",CH8/CH5)</f>
        <v/>
      </c>
      <c r="CJ8" s="44"/>
      <c r="CK8" s="30" t="str">
        <f t="shared" si="13"/>
        <v/>
      </c>
      <c r="CL8" s="130">
        <f>+CE8+CH8</f>
        <v>-4.0566595747792009</v>
      </c>
      <c r="CM8" s="30">
        <f>IF(AND(CL5=0,CL8&gt;=0), "",CL8/CL5)</f>
        <v>-1.3742870924854192E-5</v>
      </c>
      <c r="CN8" s="44"/>
      <c r="CO8" s="129">
        <f>+'N EERR RODEO'!N8+'N EERR RODEO'!N9</f>
        <v>0</v>
      </c>
      <c r="CP8" s="30" t="str">
        <f>IF(AND(CO5=0,CO8&gt;=0), "",CO8/CO5)</f>
        <v/>
      </c>
      <c r="CQ8" s="44"/>
      <c r="CR8" s="30" t="str">
        <f t="shared" si="14"/>
        <v/>
      </c>
      <c r="CS8" s="130">
        <f>+CL8+CO8</f>
        <v>-4.0566595747792009</v>
      </c>
      <c r="CT8" s="30">
        <f>IF(AND(CS5=0,CS8&gt;=0), "",CS8/CS5)</f>
        <v>-1.3742870924854192E-5</v>
      </c>
      <c r="CU8" s="44"/>
      <c r="CV8" s="131">
        <f>+AZ8*12</f>
        <v>0</v>
      </c>
      <c r="CW8" s="30" t="str">
        <f>IF(AND(CV5=0,CV8&gt;=0), "",CV8/CV5)</f>
        <v/>
      </c>
      <c r="CX8" s="47" t="e">
        <f t="shared" si="15"/>
        <v>#DIV/0!</v>
      </c>
    </row>
    <row r="9" spans="1:102" outlineLevel="1" x14ac:dyDescent="0.3">
      <c r="A9" s="29"/>
      <c r="B9" s="129"/>
      <c r="C9" s="30"/>
      <c r="D9" s="44"/>
      <c r="E9" s="129"/>
      <c r="F9" s="30"/>
      <c r="G9" s="44"/>
      <c r="H9" s="129"/>
      <c r="I9" s="30"/>
      <c r="J9" s="44"/>
      <c r="K9" s="30" t="str">
        <f t="shared" si="0"/>
        <v/>
      </c>
      <c r="M9" s="30"/>
      <c r="N9" s="44"/>
      <c r="O9" s="129"/>
      <c r="P9" s="30"/>
      <c r="Q9" s="44"/>
      <c r="R9" s="30" t="str">
        <f t="shared" si="1"/>
        <v/>
      </c>
      <c r="T9" s="30"/>
      <c r="U9" s="44"/>
      <c r="V9" s="131"/>
      <c r="W9" s="30"/>
      <c r="X9" s="47" t="str">
        <f t="shared" si="2"/>
        <v/>
      </c>
      <c r="Y9" s="129"/>
      <c r="Z9" s="30"/>
      <c r="AA9" s="44"/>
      <c r="AB9" s="30" t="str">
        <f t="shared" si="3"/>
        <v/>
      </c>
      <c r="AD9" s="30"/>
      <c r="AE9" s="44"/>
      <c r="AF9" s="129"/>
      <c r="AG9" s="30"/>
      <c r="AH9" s="44"/>
      <c r="AI9" s="30" t="str">
        <f t="shared" si="4"/>
        <v/>
      </c>
      <c r="AJ9" s="130">
        <f t="shared" si="16"/>
        <v>0</v>
      </c>
      <c r="AK9" s="30"/>
      <c r="AL9" s="44"/>
      <c r="AM9" s="129"/>
      <c r="AN9" s="30"/>
      <c r="AO9" s="44"/>
      <c r="AP9" s="30" t="str">
        <f t="shared" si="5"/>
        <v/>
      </c>
      <c r="AQ9" s="130">
        <f t="shared" si="17"/>
        <v>0</v>
      </c>
      <c r="AR9" s="30"/>
      <c r="AS9" s="44"/>
      <c r="AT9" s="131">
        <f>+V9*2</f>
        <v>0</v>
      </c>
      <c r="AU9" s="30"/>
      <c r="AV9" s="47" t="str">
        <f t="shared" si="6"/>
        <v/>
      </c>
      <c r="AW9" s="131"/>
      <c r="AX9" s="30"/>
      <c r="AY9" s="44"/>
      <c r="AZ9" s="131">
        <f>+AT9/6</f>
        <v>0</v>
      </c>
      <c r="BA9" s="30"/>
      <c r="BB9" s="47" t="str">
        <f t="shared" si="7"/>
        <v/>
      </c>
      <c r="BC9" s="129"/>
      <c r="BD9" s="30"/>
      <c r="BE9" s="44"/>
      <c r="BF9" s="30" t="str">
        <f t="shared" si="8"/>
        <v/>
      </c>
      <c r="BG9" s="130">
        <f>+AQ9+BC9</f>
        <v>0</v>
      </c>
      <c r="BH9" s="30"/>
      <c r="BI9" s="44"/>
      <c r="BJ9" s="129"/>
      <c r="BK9" s="30"/>
      <c r="BL9" s="44"/>
      <c r="BM9" s="30" t="str">
        <f t="shared" si="9"/>
        <v/>
      </c>
      <c r="BN9" s="130">
        <f>+BG9+BJ9</f>
        <v>0</v>
      </c>
      <c r="BO9" s="30"/>
      <c r="BP9" s="44"/>
      <c r="BQ9" s="129"/>
      <c r="BR9" s="30"/>
      <c r="BS9" s="44"/>
      <c r="BT9" s="30" t="str">
        <f t="shared" si="10"/>
        <v/>
      </c>
      <c r="BU9" s="130">
        <f>+BN9+BQ9</f>
        <v>0</v>
      </c>
      <c r="BV9" s="30"/>
      <c r="BW9" s="44"/>
      <c r="BX9" s="131">
        <f>+AZ9*9</f>
        <v>0</v>
      </c>
      <c r="BY9" s="30"/>
      <c r="BZ9" s="47" t="str">
        <f t="shared" si="11"/>
        <v/>
      </c>
      <c r="CA9" s="129"/>
      <c r="CB9" s="30"/>
      <c r="CC9" s="44"/>
      <c r="CD9" s="30" t="str">
        <f t="shared" si="12"/>
        <v/>
      </c>
      <c r="CF9" s="30"/>
      <c r="CG9" s="44"/>
      <c r="CH9" s="129"/>
      <c r="CI9" s="30"/>
      <c r="CJ9" s="44"/>
      <c r="CK9" s="30" t="str">
        <f t="shared" si="13"/>
        <v/>
      </c>
      <c r="CL9" s="130">
        <f>+CE9+CH9</f>
        <v>0</v>
      </c>
      <c r="CM9" s="30"/>
      <c r="CN9" s="44"/>
      <c r="CO9" s="129"/>
      <c r="CP9" s="30"/>
      <c r="CQ9" s="44"/>
      <c r="CR9" s="30" t="str">
        <f t="shared" si="14"/>
        <v/>
      </c>
      <c r="CS9" s="130">
        <f>+CL9+CO9</f>
        <v>0</v>
      </c>
      <c r="CT9" s="30"/>
      <c r="CU9" s="44"/>
      <c r="CV9" s="131">
        <f>+AZ9*12</f>
        <v>0</v>
      </c>
      <c r="CW9" s="30"/>
      <c r="CX9" s="47" t="str">
        <f t="shared" si="15"/>
        <v/>
      </c>
    </row>
    <row r="10" spans="1:102" s="6" customFormat="1" outlineLevel="1" x14ac:dyDescent="0.3">
      <c r="A10" s="37" t="s">
        <v>43</v>
      </c>
      <c r="B10" s="126">
        <f>SUM(B11:B14)</f>
        <v>0</v>
      </c>
      <c r="C10" s="38" t="str">
        <f>IF(AND(B4=0,B10&gt;=0), "",B10/B4)</f>
        <v/>
      </c>
      <c r="D10" s="43"/>
      <c r="E10" s="126">
        <f>SUM(E11:E14)</f>
        <v>0</v>
      </c>
      <c r="F10" s="38">
        <f>IF(AND(E4=0,E10&gt;=0), "",E10/E4)</f>
        <v>0</v>
      </c>
      <c r="G10" s="43"/>
      <c r="H10" s="126">
        <f>SUM(H11:H14)</f>
        <v>0</v>
      </c>
      <c r="I10" s="38">
        <f>IF(AND(H4=0,H10&gt;=0), "",H10/H4)</f>
        <v>0</v>
      </c>
      <c r="J10" s="43"/>
      <c r="K10" s="38" t="str">
        <f t="shared" si="0"/>
        <v/>
      </c>
      <c r="L10" s="127">
        <f>SUM(L11:L14)</f>
        <v>0</v>
      </c>
      <c r="M10" s="38">
        <f>IF(AND(L4=0,L10&gt;=0), "",L10/L4)</f>
        <v>0</v>
      </c>
      <c r="N10" s="43"/>
      <c r="O10" s="126">
        <f>SUM(O11:O14)</f>
        <v>0</v>
      </c>
      <c r="P10" s="38">
        <f>IF(AND(O4=0,O10&gt;=0), "",O10/O4)</f>
        <v>0</v>
      </c>
      <c r="Q10" s="43"/>
      <c r="R10" s="38" t="str">
        <f t="shared" si="1"/>
        <v/>
      </c>
      <c r="S10" s="127">
        <f>SUM(S11:S14)</f>
        <v>0</v>
      </c>
      <c r="T10" s="38">
        <f>IF(AND(S4=0,S10&gt;=0), "",S10/S4)</f>
        <v>0</v>
      </c>
      <c r="U10" s="43"/>
      <c r="V10" s="128">
        <f>SUM(V11:V14)</f>
        <v>0</v>
      </c>
      <c r="W10" s="38" t="str">
        <f>IF(AND(V4=0,V10&gt;=0), "",V10/V4)</f>
        <v/>
      </c>
      <c r="X10" s="91" t="str">
        <f t="shared" si="2"/>
        <v/>
      </c>
      <c r="Y10" s="126">
        <f>SUM(Y11:Y14)</f>
        <v>0</v>
      </c>
      <c r="Z10" s="38">
        <f>IF(AND(Y4=0,Y10&gt;=0), "",Y10/Y4)</f>
        <v>0</v>
      </c>
      <c r="AA10" s="43"/>
      <c r="AB10" s="38" t="str">
        <f t="shared" si="3"/>
        <v/>
      </c>
      <c r="AC10" s="127">
        <f>SUM(AC11:AC14)</f>
        <v>0</v>
      </c>
      <c r="AD10" s="38">
        <f>IF(AND(AC4=0,AC10&gt;=0), "",AC10/AC4)</f>
        <v>0</v>
      </c>
      <c r="AE10" s="43"/>
      <c r="AF10" s="126">
        <f>SUM(AF11:AF14)</f>
        <v>0</v>
      </c>
      <c r="AG10" s="38">
        <f>IF(AND(AF4=0,AF10&gt;=0), "",AF10/AF4)</f>
        <v>0</v>
      </c>
      <c r="AH10" s="43"/>
      <c r="AI10" s="38" t="str">
        <f t="shared" si="4"/>
        <v/>
      </c>
      <c r="AJ10" s="127">
        <f>SUM(AJ11:AJ14)</f>
        <v>0</v>
      </c>
      <c r="AK10" s="38">
        <f>IF(AND(AJ4=0,AJ10&gt;=0), "",AJ10/AJ4)</f>
        <v>0</v>
      </c>
      <c r="AL10" s="43"/>
      <c r="AM10" s="126">
        <f>SUM(AM11:AM14)</f>
        <v>0</v>
      </c>
      <c r="AN10" s="38">
        <f>IF(AND(AM4=0,AM10&gt;=0), "",AM10/AM4)</f>
        <v>0</v>
      </c>
      <c r="AO10" s="43"/>
      <c r="AP10" s="38" t="str">
        <f t="shared" si="5"/>
        <v/>
      </c>
      <c r="AQ10" s="127">
        <f>SUM(AQ11:AQ14)</f>
        <v>0</v>
      </c>
      <c r="AR10" s="38">
        <f>IF(AND(AQ4=0,AQ10&gt;=0), "",AQ10/AQ4)</f>
        <v>0</v>
      </c>
      <c r="AS10" s="43"/>
      <c r="AT10" s="128">
        <f>SUM(AT11:AT14)</f>
        <v>0</v>
      </c>
      <c r="AU10" s="38" t="str">
        <f>IF(AND(AT4=0,AT10&gt;=0), "",AT10/AT4)</f>
        <v/>
      </c>
      <c r="AV10" s="91" t="str">
        <f t="shared" si="6"/>
        <v/>
      </c>
      <c r="AW10" s="128">
        <f>SUM(AW11:AW14)</f>
        <v>0</v>
      </c>
      <c r="AX10" s="38">
        <f>IF(AND(AW4=0,AW10&gt;=0), "",AW10/AW4)</f>
        <v>0</v>
      </c>
      <c r="AY10" s="43"/>
      <c r="AZ10" s="128">
        <f>SUM(AZ11:AZ14)</f>
        <v>0</v>
      </c>
      <c r="BA10" s="38" t="str">
        <f>IF(AND(AZ4=0,AZ10&gt;=0), "",AZ10/AZ4)</f>
        <v/>
      </c>
      <c r="BB10" s="91" t="str">
        <f t="shared" si="7"/>
        <v/>
      </c>
      <c r="BC10" s="126">
        <f>SUM(BC11:BC14)</f>
        <v>0</v>
      </c>
      <c r="BD10" s="38" t="str">
        <f>IF(AND(BC4=0,BC10&gt;=0), "",BC10/BC4)</f>
        <v/>
      </c>
      <c r="BE10" s="43"/>
      <c r="BF10" s="38" t="str">
        <f t="shared" si="8"/>
        <v/>
      </c>
      <c r="BG10" s="127">
        <f>SUM(BG11:BG14)</f>
        <v>0</v>
      </c>
      <c r="BH10" s="38">
        <f>IF(AND(BG4=0,BG10&gt;=0), "",BG10/BG4)</f>
        <v>0</v>
      </c>
      <c r="BI10" s="43"/>
      <c r="BJ10" s="126">
        <f>SUM(BJ11:BJ14)</f>
        <v>0</v>
      </c>
      <c r="BK10" s="38" t="str">
        <f>IF(AND(BJ4=0,BJ10&gt;=0), "",BJ10/BJ4)</f>
        <v/>
      </c>
      <c r="BL10" s="43"/>
      <c r="BM10" s="38" t="str">
        <f t="shared" si="9"/>
        <v/>
      </c>
      <c r="BN10" s="127">
        <f>SUM(BN11:BN14)</f>
        <v>0</v>
      </c>
      <c r="BO10" s="38">
        <f>IF(AND(BN4=0,BN10&gt;=0), "",BN10/BN4)</f>
        <v>0</v>
      </c>
      <c r="BP10" s="43"/>
      <c r="BQ10" s="126">
        <f>SUM(BQ11:BQ14)</f>
        <v>0</v>
      </c>
      <c r="BR10" s="38" t="str">
        <f>IF(AND(BQ4=0,BQ10&gt;=0), "",BQ10/BQ4)</f>
        <v/>
      </c>
      <c r="BS10" s="43"/>
      <c r="BT10" s="38" t="str">
        <f t="shared" si="10"/>
        <v/>
      </c>
      <c r="BU10" s="127">
        <f>SUM(BU11:BU14)</f>
        <v>0</v>
      </c>
      <c r="BV10" s="38">
        <f>IF(AND(BU4=0,BU10&gt;=0), "",BU10/BU4)</f>
        <v>0</v>
      </c>
      <c r="BW10" s="43"/>
      <c r="BX10" s="128">
        <f>SUM(BX11:BX14)</f>
        <v>0</v>
      </c>
      <c r="BY10" s="38" t="str">
        <f>IF(AND(BX4=0,BX10&gt;=0), "",BX10/BX4)</f>
        <v/>
      </c>
      <c r="BZ10" s="91" t="str">
        <f t="shared" si="11"/>
        <v/>
      </c>
      <c r="CA10" s="126">
        <f>SUM(CA11:CA14)</f>
        <v>0</v>
      </c>
      <c r="CB10" s="38" t="str">
        <f>IF(AND(CA4=0,CA10&gt;=0), "",CA10/CA4)</f>
        <v/>
      </c>
      <c r="CC10" s="43"/>
      <c r="CD10" s="38" t="str">
        <f t="shared" si="12"/>
        <v/>
      </c>
      <c r="CE10" s="127">
        <f>SUM(CE11:CE14)</f>
        <v>0</v>
      </c>
      <c r="CF10" s="38">
        <f>IF(AND(CE4=0,CE10&gt;=0), "",CE10/CE4)</f>
        <v>0</v>
      </c>
      <c r="CG10" s="43"/>
      <c r="CH10" s="126">
        <f>SUM(CH11:CH14)</f>
        <v>0</v>
      </c>
      <c r="CI10" s="38" t="str">
        <f>IF(AND(CH4=0,CH10&gt;=0), "",CH10/CH4)</f>
        <v/>
      </c>
      <c r="CJ10" s="43"/>
      <c r="CK10" s="38" t="str">
        <f t="shared" si="13"/>
        <v/>
      </c>
      <c r="CL10" s="127">
        <f>SUM(CL11:CL14)</f>
        <v>0</v>
      </c>
      <c r="CM10" s="38">
        <f>IF(AND(CL4=0,CL10&gt;=0), "",CL10/CL4)</f>
        <v>0</v>
      </c>
      <c r="CN10" s="43"/>
      <c r="CO10" s="126">
        <f>SUM(CO11:CO14)</f>
        <v>0</v>
      </c>
      <c r="CP10" s="38" t="str">
        <f>IF(AND(CO4=0,CO10&gt;=0), "",CO10/CO4)</f>
        <v/>
      </c>
      <c r="CQ10" s="43"/>
      <c r="CR10" s="38" t="str">
        <f t="shared" si="14"/>
        <v/>
      </c>
      <c r="CS10" s="127">
        <f>SUM(CS11:CS14)</f>
        <v>0</v>
      </c>
      <c r="CT10" s="38">
        <f>IF(AND(CS4=0,CS10&gt;=0), "",CS10/CS4)</f>
        <v>0</v>
      </c>
      <c r="CU10" s="43"/>
      <c r="CV10" s="128">
        <f>SUM(CV11:CV14)</f>
        <v>0</v>
      </c>
      <c r="CW10" s="38" t="str">
        <f>IF(AND(CV4=0,CV10&gt;=0), "",CV10/CV4)</f>
        <v/>
      </c>
      <c r="CX10" s="91" t="str">
        <f t="shared" si="15"/>
        <v/>
      </c>
    </row>
    <row r="11" spans="1:102" outlineLevel="1" x14ac:dyDescent="0.3">
      <c r="A11" s="29" t="s">
        <v>40</v>
      </c>
      <c r="B11" s="129">
        <f>+'N EERR RODEO'!B10</f>
        <v>0</v>
      </c>
      <c r="C11" s="30" t="str">
        <f>IF(AND(B4=0,B11&gt;=0), "",B11/B4)</f>
        <v/>
      </c>
      <c r="D11" s="44"/>
      <c r="E11" s="129">
        <f>+'N EERR RODEO'!C10</f>
        <v>0</v>
      </c>
      <c r="F11" s="30">
        <f>IF(AND(E4=0,E11&gt;=0), "",E11/E4)</f>
        <v>0</v>
      </c>
      <c r="G11" s="44"/>
      <c r="H11" s="129">
        <f>+'N EERR RODEO'!D10</f>
        <v>0</v>
      </c>
      <c r="I11" s="30">
        <f>IF(AND(H4=0,H11&gt;=0), "",H11/H4)</f>
        <v>0</v>
      </c>
      <c r="J11" s="44"/>
      <c r="K11" s="30" t="str">
        <f t="shared" si="0"/>
        <v/>
      </c>
      <c r="L11" s="130">
        <f>+E11+H11</f>
        <v>0</v>
      </c>
      <c r="M11" s="30">
        <f>IF(AND(L4=0,L11&gt;=0), "",L11/L4)</f>
        <v>0</v>
      </c>
      <c r="N11" s="44"/>
      <c r="O11" s="129">
        <f>+'N EERR RODEO'!E10</f>
        <v>0</v>
      </c>
      <c r="P11" s="30">
        <f>IF(AND(O4=0,O11&gt;=0), "",O11/O4)</f>
        <v>0</v>
      </c>
      <c r="Q11" s="44"/>
      <c r="R11" s="30" t="str">
        <f t="shared" si="1"/>
        <v/>
      </c>
      <c r="S11" s="130">
        <f>+L11+O11</f>
        <v>0</v>
      </c>
      <c r="T11" s="30">
        <f>IF(AND(S4=0,S11&gt;=0), "",S11/S4)</f>
        <v>0</v>
      </c>
      <c r="U11" s="44"/>
      <c r="V11" s="131"/>
      <c r="W11" s="30" t="str">
        <f>IF(AND(V4=0,V11&gt;=0), "",V11/V4)</f>
        <v/>
      </c>
      <c r="X11" s="47" t="str">
        <f t="shared" si="2"/>
        <v/>
      </c>
      <c r="Y11" s="129">
        <f>+'N EERR RODEO'!F10</f>
        <v>0</v>
      </c>
      <c r="Z11" s="30">
        <f>IF(AND(Y4=0,Y11&gt;=0), "",Y11/Y4)</f>
        <v>0</v>
      </c>
      <c r="AA11" s="44"/>
      <c r="AB11" s="30" t="str">
        <f t="shared" si="3"/>
        <v/>
      </c>
      <c r="AC11" s="130">
        <f>+S11+Y11</f>
        <v>0</v>
      </c>
      <c r="AD11" s="30">
        <f>IF(AND(AC4=0,AC11&gt;=0), "",AC11/AC4)</f>
        <v>0</v>
      </c>
      <c r="AE11" s="44"/>
      <c r="AF11" s="129">
        <f>+'N EERR RODEO'!G10</f>
        <v>0</v>
      </c>
      <c r="AG11" s="30">
        <f>IF(AND(AF4=0,AF11&gt;=0), "",AF11/AF4)</f>
        <v>0</v>
      </c>
      <c r="AH11" s="44"/>
      <c r="AI11" s="30" t="str">
        <f t="shared" si="4"/>
        <v/>
      </c>
      <c r="AJ11" s="130">
        <f t="shared" si="16"/>
        <v>0</v>
      </c>
      <c r="AK11" s="30">
        <f>IF(AND(AJ4=0,AJ11&gt;=0), "",AJ11/AJ4)</f>
        <v>0</v>
      </c>
      <c r="AL11" s="44"/>
      <c r="AM11" s="129">
        <f>+'N EERR RODEO'!H10</f>
        <v>0</v>
      </c>
      <c r="AN11" s="30">
        <f>IF(AND(AM4=0,AM11&gt;=0), "",AM11/AM4)</f>
        <v>0</v>
      </c>
      <c r="AO11" s="44"/>
      <c r="AP11" s="30" t="str">
        <f t="shared" si="5"/>
        <v/>
      </c>
      <c r="AQ11" s="130">
        <f t="shared" si="17"/>
        <v>0</v>
      </c>
      <c r="AR11" s="30">
        <f>IF(AND(AQ4=0,AQ11&gt;=0), "",AQ11/AQ4)</f>
        <v>0</v>
      </c>
      <c r="AS11" s="44"/>
      <c r="AT11" s="131">
        <f>+V11*2</f>
        <v>0</v>
      </c>
      <c r="AU11" s="30" t="str">
        <f>IF(AND(AT4=0,AT11&gt;=0), "",AT11/AT4)</f>
        <v/>
      </c>
      <c r="AV11" s="47" t="str">
        <f t="shared" si="6"/>
        <v/>
      </c>
      <c r="AW11" s="131">
        <f>+AQ11/6</f>
        <v>0</v>
      </c>
      <c r="AX11" s="30">
        <f>IF(AND(AW4=0,AW11&gt;=0), "",AW11/AW4)</f>
        <v>0</v>
      </c>
      <c r="AY11" s="44"/>
      <c r="AZ11" s="131">
        <f>+AT11/6</f>
        <v>0</v>
      </c>
      <c r="BA11" s="30" t="str">
        <f>IF(AND(AZ4=0,AZ11&gt;=0), "",AZ11/AZ4)</f>
        <v/>
      </c>
      <c r="BB11" s="47" t="str">
        <f t="shared" si="7"/>
        <v/>
      </c>
      <c r="BC11" s="129">
        <f>+'N EERR RODEO'!I10</f>
        <v>0</v>
      </c>
      <c r="BD11" s="30" t="str">
        <f>IF(AND(BC4=0,BC11&gt;=0), "",BC11/BC4)</f>
        <v/>
      </c>
      <c r="BE11" s="44"/>
      <c r="BF11" s="30" t="str">
        <f t="shared" si="8"/>
        <v/>
      </c>
      <c r="BG11" s="130">
        <f>+AQ11+BC11</f>
        <v>0</v>
      </c>
      <c r="BH11" s="30">
        <f>IF(AND(BG4=0,BG11&gt;=0), "",BG11/BG4)</f>
        <v>0</v>
      </c>
      <c r="BI11" s="44"/>
      <c r="BJ11" s="129">
        <f>+'N EERR RODEO'!J10</f>
        <v>0</v>
      </c>
      <c r="BK11" s="30" t="str">
        <f>IF(AND(BJ4=0,BJ11&gt;=0), "",BJ11/BJ4)</f>
        <v/>
      </c>
      <c r="BL11" s="44"/>
      <c r="BM11" s="30" t="str">
        <f t="shared" si="9"/>
        <v/>
      </c>
      <c r="BN11" s="130">
        <f>+BG11+BJ11</f>
        <v>0</v>
      </c>
      <c r="BO11" s="30">
        <f>IF(AND(BN4=0,BN11&gt;=0), "",BN11/BN4)</f>
        <v>0</v>
      </c>
      <c r="BP11" s="44"/>
      <c r="BQ11" s="129">
        <f>+'N EERR RODEO'!K10</f>
        <v>0</v>
      </c>
      <c r="BR11" s="30" t="str">
        <f>IF(AND(BQ4=0,BQ11&gt;=0), "",BQ11/BQ4)</f>
        <v/>
      </c>
      <c r="BS11" s="44"/>
      <c r="BT11" s="30" t="str">
        <f t="shared" si="10"/>
        <v/>
      </c>
      <c r="BU11" s="130">
        <f>+BN11+BQ11</f>
        <v>0</v>
      </c>
      <c r="BV11" s="30">
        <f>IF(AND(BU4=0,BU11&gt;=0), "",BU11/BU4)</f>
        <v>0</v>
      </c>
      <c r="BW11" s="44"/>
      <c r="BX11" s="131">
        <f>+AZ11*9</f>
        <v>0</v>
      </c>
      <c r="BY11" s="30" t="str">
        <f>IF(AND(BX4=0,BX11&gt;=0), "",BX11/BX4)</f>
        <v/>
      </c>
      <c r="BZ11" s="47" t="str">
        <f t="shared" si="11"/>
        <v/>
      </c>
      <c r="CA11" s="129">
        <f>+'N EERR RODEO'!L10</f>
        <v>0</v>
      </c>
      <c r="CB11" s="30" t="str">
        <f>IF(AND(CA4=0,CA11&gt;=0), "",CA11/CA4)</f>
        <v/>
      </c>
      <c r="CC11" s="44"/>
      <c r="CD11" s="30" t="str">
        <f t="shared" si="12"/>
        <v/>
      </c>
      <c r="CE11" s="130">
        <f>+BU11+CA11</f>
        <v>0</v>
      </c>
      <c r="CF11" s="30">
        <f>IF(AND(CE4=0,CE11&gt;=0), "",CE11/CE4)</f>
        <v>0</v>
      </c>
      <c r="CG11" s="44"/>
      <c r="CH11" s="129">
        <f>+'N EERR RODEO'!M10</f>
        <v>0</v>
      </c>
      <c r="CI11" s="30" t="str">
        <f>IF(AND(CH4=0,CH11&gt;=0), "",CH11/CH4)</f>
        <v/>
      </c>
      <c r="CJ11" s="44"/>
      <c r="CK11" s="30" t="str">
        <f t="shared" si="13"/>
        <v/>
      </c>
      <c r="CL11" s="130">
        <f>+CE11+CH11</f>
        <v>0</v>
      </c>
      <c r="CM11" s="30">
        <f>IF(AND(CL4=0,CL11&gt;=0), "",CL11/CL4)</f>
        <v>0</v>
      </c>
      <c r="CN11" s="44"/>
      <c r="CO11" s="129">
        <f>+'N EERR RODEO'!N10</f>
        <v>0</v>
      </c>
      <c r="CP11" s="30" t="str">
        <f>IF(AND(CO4=0,CO11&gt;=0), "",CO11/CO4)</f>
        <v/>
      </c>
      <c r="CQ11" s="44"/>
      <c r="CR11" s="30" t="str">
        <f t="shared" si="14"/>
        <v/>
      </c>
      <c r="CS11" s="130">
        <f>+CL11+CO11</f>
        <v>0</v>
      </c>
      <c r="CT11" s="30">
        <f>IF(AND(CS4=0,CS11&gt;=0), "",CS11/CS4)</f>
        <v>0</v>
      </c>
      <c r="CU11" s="44"/>
      <c r="CV11" s="131">
        <f t="shared" ref="CV11:CV21" si="18">+AZ11*12</f>
        <v>0</v>
      </c>
      <c r="CW11" s="30" t="str">
        <f>IF(AND(CV4=0,CV11&gt;=0), "",CV11/CV4)</f>
        <v/>
      </c>
      <c r="CX11" s="47" t="str">
        <f t="shared" si="15"/>
        <v/>
      </c>
    </row>
    <row r="12" spans="1:102" outlineLevel="1" x14ac:dyDescent="0.3">
      <c r="A12" s="29" t="s">
        <v>41</v>
      </c>
      <c r="B12" s="129">
        <f>+'N EERR RODEO'!B11</f>
        <v>0</v>
      </c>
      <c r="C12" s="30" t="str">
        <f>IF(AND(B4=0,B12&gt;=0), "",B12/B4)</f>
        <v/>
      </c>
      <c r="D12" s="44"/>
      <c r="E12" s="129">
        <f>+'N EERR RODEO'!C11</f>
        <v>0</v>
      </c>
      <c r="F12" s="30">
        <f>IF(AND(E4=0,E12&gt;=0), "",E12/E4)</f>
        <v>0</v>
      </c>
      <c r="G12" s="44"/>
      <c r="H12" s="129">
        <f>+'N EERR RODEO'!D11</f>
        <v>0</v>
      </c>
      <c r="I12" s="30">
        <f>IF(AND(H4=0,H12&gt;=0), "",H12/H4)</f>
        <v>0</v>
      </c>
      <c r="J12" s="44"/>
      <c r="K12" s="30" t="str">
        <f t="shared" si="0"/>
        <v/>
      </c>
      <c r="L12" s="130">
        <f>+E12+H12</f>
        <v>0</v>
      </c>
      <c r="M12" s="30">
        <f>IF(AND(L4=0,L12&gt;=0), "",L12/L4)</f>
        <v>0</v>
      </c>
      <c r="N12" s="44"/>
      <c r="O12" s="129">
        <f>+'N EERR RODEO'!E11</f>
        <v>0</v>
      </c>
      <c r="P12" s="30">
        <f>IF(AND(O4=0,O12&gt;=0), "",O12/O4)</f>
        <v>0</v>
      </c>
      <c r="Q12" s="44"/>
      <c r="R12" s="30" t="str">
        <f t="shared" si="1"/>
        <v/>
      </c>
      <c r="S12" s="130">
        <f>+L12+O12</f>
        <v>0</v>
      </c>
      <c r="T12" s="30">
        <f>IF(AND(S4=0,S12&gt;=0), "",S12/S4)</f>
        <v>0</v>
      </c>
      <c r="U12" s="44"/>
      <c r="V12" s="131"/>
      <c r="W12" s="30" t="str">
        <f>IF(AND(V4=0,V12&gt;=0), "",V12/V4)</f>
        <v/>
      </c>
      <c r="X12" s="47" t="str">
        <f t="shared" si="2"/>
        <v/>
      </c>
      <c r="Y12" s="129">
        <f>+'N EERR RODEO'!F11</f>
        <v>0</v>
      </c>
      <c r="Z12" s="30">
        <f>IF(AND(Y4=0,Y12&gt;=0), "",Y12/Y4)</f>
        <v>0</v>
      </c>
      <c r="AA12" s="44"/>
      <c r="AB12" s="30" t="str">
        <f t="shared" si="3"/>
        <v/>
      </c>
      <c r="AC12" s="130">
        <f>+S12+Y12</f>
        <v>0</v>
      </c>
      <c r="AD12" s="30">
        <f>IF(AND(AC4=0,AC12&gt;=0), "",AC12/AC4)</f>
        <v>0</v>
      </c>
      <c r="AE12" s="44"/>
      <c r="AF12" s="129">
        <f>+'N EERR RODEO'!G11</f>
        <v>0</v>
      </c>
      <c r="AG12" s="30">
        <f>IF(AND(AF4=0,AF12&gt;=0), "",AF12/AF4)</f>
        <v>0</v>
      </c>
      <c r="AH12" s="44"/>
      <c r="AI12" s="30" t="str">
        <f t="shared" si="4"/>
        <v/>
      </c>
      <c r="AJ12" s="130">
        <f t="shared" si="16"/>
        <v>0</v>
      </c>
      <c r="AK12" s="30">
        <f>IF(AND(AJ4=0,AJ12&gt;=0), "",AJ12/AJ4)</f>
        <v>0</v>
      </c>
      <c r="AL12" s="44"/>
      <c r="AM12" s="129">
        <f>+'N EERR RODEO'!H11</f>
        <v>0</v>
      </c>
      <c r="AN12" s="30">
        <f>IF(AND(AM4=0,AM12&gt;=0), "",AM12/AM4)</f>
        <v>0</v>
      </c>
      <c r="AO12" s="44"/>
      <c r="AP12" s="30" t="str">
        <f t="shared" si="5"/>
        <v/>
      </c>
      <c r="AQ12" s="130">
        <f t="shared" si="17"/>
        <v>0</v>
      </c>
      <c r="AR12" s="30">
        <f>IF(AND(AQ4=0,AQ12&gt;=0), "",AQ12/AQ4)</f>
        <v>0</v>
      </c>
      <c r="AS12" s="44"/>
      <c r="AT12" s="131">
        <f>+V12*2</f>
        <v>0</v>
      </c>
      <c r="AU12" s="30" t="str">
        <f>IF(AND(AT4=0,AT12&gt;=0), "",AT12/AT4)</f>
        <v/>
      </c>
      <c r="AV12" s="47" t="str">
        <f t="shared" si="6"/>
        <v/>
      </c>
      <c r="AW12" s="131">
        <f>+AQ12/6</f>
        <v>0</v>
      </c>
      <c r="AX12" s="30">
        <f>IF(AND(AW4=0,AW12&gt;=0), "",AW12/AW4)</f>
        <v>0</v>
      </c>
      <c r="AY12" s="44"/>
      <c r="AZ12" s="131">
        <f>+AT12/6</f>
        <v>0</v>
      </c>
      <c r="BA12" s="30" t="str">
        <f>IF(AND(AZ4=0,AZ12&gt;=0), "",AZ12/AZ4)</f>
        <v/>
      </c>
      <c r="BB12" s="47" t="str">
        <f t="shared" si="7"/>
        <v/>
      </c>
      <c r="BC12" s="129">
        <f>+'N EERR RODEO'!I11</f>
        <v>0</v>
      </c>
      <c r="BD12" s="30" t="str">
        <f>IF(AND(BC4=0,BC12&gt;=0), "",BC12/BC4)</f>
        <v/>
      </c>
      <c r="BE12" s="44"/>
      <c r="BF12" s="30" t="str">
        <f t="shared" si="8"/>
        <v/>
      </c>
      <c r="BG12" s="130">
        <f>+AQ12+BC12</f>
        <v>0</v>
      </c>
      <c r="BH12" s="30">
        <f>IF(AND(BG4=0,BG12&gt;=0), "",BG12/BG4)</f>
        <v>0</v>
      </c>
      <c r="BI12" s="44"/>
      <c r="BJ12" s="129">
        <f>+'N EERR RODEO'!J11</f>
        <v>0</v>
      </c>
      <c r="BK12" s="30" t="str">
        <f>IF(AND(BJ4=0,BJ12&gt;=0), "",BJ12/BJ4)</f>
        <v/>
      </c>
      <c r="BL12" s="44"/>
      <c r="BM12" s="30" t="str">
        <f t="shared" si="9"/>
        <v/>
      </c>
      <c r="BN12" s="130">
        <f>+BG12+BJ12</f>
        <v>0</v>
      </c>
      <c r="BO12" s="30">
        <f>IF(AND(BN4=0,BN12&gt;=0), "",BN12/BN4)</f>
        <v>0</v>
      </c>
      <c r="BP12" s="44"/>
      <c r="BQ12" s="129">
        <f>+'N EERR RODEO'!K11</f>
        <v>0</v>
      </c>
      <c r="BR12" s="30" t="str">
        <f>IF(AND(BQ4=0,BQ12&gt;=0), "",BQ12/BQ4)</f>
        <v/>
      </c>
      <c r="BS12" s="44"/>
      <c r="BT12" s="30" t="str">
        <f t="shared" si="10"/>
        <v/>
      </c>
      <c r="BU12" s="130">
        <f>+BN12+BQ12</f>
        <v>0</v>
      </c>
      <c r="BV12" s="30">
        <f>IF(AND(BU4=0,BU12&gt;=0), "",BU12/BU4)</f>
        <v>0</v>
      </c>
      <c r="BW12" s="44"/>
      <c r="BX12" s="131">
        <f>+AZ12*9</f>
        <v>0</v>
      </c>
      <c r="BY12" s="30" t="str">
        <f>IF(AND(BX4=0,BX12&gt;=0), "",BX12/BX4)</f>
        <v/>
      </c>
      <c r="BZ12" s="47" t="str">
        <f t="shared" si="11"/>
        <v/>
      </c>
      <c r="CA12" s="129">
        <f>+'N EERR RODEO'!L11</f>
        <v>0</v>
      </c>
      <c r="CB12" s="30" t="str">
        <f>IF(AND(CA4=0,CA12&gt;=0), "",CA12/CA4)</f>
        <v/>
      </c>
      <c r="CC12" s="44"/>
      <c r="CD12" s="30" t="str">
        <f t="shared" si="12"/>
        <v/>
      </c>
      <c r="CE12" s="130">
        <f>+BU12+CA12</f>
        <v>0</v>
      </c>
      <c r="CF12" s="30">
        <f>IF(AND(CE4=0,CE12&gt;=0), "",CE12/CE4)</f>
        <v>0</v>
      </c>
      <c r="CG12" s="44"/>
      <c r="CH12" s="129">
        <f>+'N EERR RODEO'!M11</f>
        <v>0</v>
      </c>
      <c r="CI12" s="30" t="str">
        <f>IF(AND(CH4=0,CH12&gt;=0), "",CH12/CH4)</f>
        <v/>
      </c>
      <c r="CJ12" s="44"/>
      <c r="CK12" s="30" t="str">
        <f t="shared" si="13"/>
        <v/>
      </c>
      <c r="CL12" s="130">
        <f>+CE12+CH12</f>
        <v>0</v>
      </c>
      <c r="CM12" s="30">
        <f>IF(AND(CL4=0,CL12&gt;=0), "",CL12/CL4)</f>
        <v>0</v>
      </c>
      <c r="CN12" s="44"/>
      <c r="CO12" s="129">
        <f>+'N EERR RODEO'!N11</f>
        <v>0</v>
      </c>
      <c r="CP12" s="30" t="str">
        <f>IF(AND(CO4=0,CO12&gt;=0), "",CO12/CO4)</f>
        <v/>
      </c>
      <c r="CQ12" s="44"/>
      <c r="CR12" s="30" t="str">
        <f t="shared" si="14"/>
        <v/>
      </c>
      <c r="CS12" s="130">
        <f>+CL12+CO12</f>
        <v>0</v>
      </c>
      <c r="CT12" s="30">
        <f>IF(AND(CS4=0,CS12&gt;=0), "",CS12/CS4)</f>
        <v>0</v>
      </c>
      <c r="CU12" s="44"/>
      <c r="CV12" s="131">
        <f t="shared" si="18"/>
        <v>0</v>
      </c>
      <c r="CW12" s="30" t="str">
        <f>IF(AND(CV4=0,CV12&gt;=0), "",CV12/CV4)</f>
        <v/>
      </c>
      <c r="CX12" s="47" t="str">
        <f t="shared" si="15"/>
        <v/>
      </c>
    </row>
    <row r="13" spans="1:102" outlineLevel="1" x14ac:dyDescent="0.3">
      <c r="A13" s="29" t="s">
        <v>42</v>
      </c>
      <c r="B13" s="129">
        <f>+'N EERR RODEO'!B12</f>
        <v>0</v>
      </c>
      <c r="C13" s="30" t="str">
        <f>IF(AND(B4=0,B13&gt;=0), "",B13/B4)</f>
        <v/>
      </c>
      <c r="D13" s="44"/>
      <c r="E13" s="129">
        <f>+'N EERR RODEO'!C12</f>
        <v>0</v>
      </c>
      <c r="F13" s="30">
        <f>IF(AND(E4=0,E13&gt;=0), "",E13/E4)</f>
        <v>0</v>
      </c>
      <c r="G13" s="44"/>
      <c r="H13" s="129">
        <f>+'N EERR RODEO'!D12</f>
        <v>0</v>
      </c>
      <c r="I13" s="30">
        <f>IF(AND(H4=0,H13&gt;=0), "",H13/H4)</f>
        <v>0</v>
      </c>
      <c r="J13" s="44"/>
      <c r="K13" s="30" t="str">
        <f t="shared" si="0"/>
        <v/>
      </c>
      <c r="L13" s="130">
        <f>+E13+H13</f>
        <v>0</v>
      </c>
      <c r="M13" s="30">
        <f>IF(AND(L4=0,L13&gt;=0), "",L13/L4)</f>
        <v>0</v>
      </c>
      <c r="N13" s="44"/>
      <c r="O13" s="129">
        <f>+'N EERR RODEO'!E12</f>
        <v>0</v>
      </c>
      <c r="P13" s="30">
        <f>IF(AND(O4=0,O13&gt;=0), "",O13/O4)</f>
        <v>0</v>
      </c>
      <c r="Q13" s="44"/>
      <c r="R13" s="30" t="str">
        <f t="shared" si="1"/>
        <v/>
      </c>
      <c r="S13" s="130">
        <f>+L13+O13</f>
        <v>0</v>
      </c>
      <c r="T13" s="30">
        <f>IF(AND(S4=0,S13&gt;=0), "",S13/S4)</f>
        <v>0</v>
      </c>
      <c r="U13" s="44"/>
      <c r="V13" s="131"/>
      <c r="W13" s="30" t="str">
        <f>IF(AND(V4=0,V13&gt;=0), "",V13/V4)</f>
        <v/>
      </c>
      <c r="X13" s="47" t="str">
        <f t="shared" si="2"/>
        <v/>
      </c>
      <c r="Y13" s="129">
        <f>+'N EERR RODEO'!F12</f>
        <v>0</v>
      </c>
      <c r="Z13" s="30">
        <f>IF(AND(Y4=0,Y13&gt;=0), "",Y13/Y4)</f>
        <v>0</v>
      </c>
      <c r="AA13" s="44"/>
      <c r="AB13" s="30" t="str">
        <f t="shared" si="3"/>
        <v/>
      </c>
      <c r="AC13" s="130">
        <f>+S13+Y13</f>
        <v>0</v>
      </c>
      <c r="AD13" s="30">
        <f>IF(AND(AC4=0,AC13&gt;=0), "",AC13/AC4)</f>
        <v>0</v>
      </c>
      <c r="AE13" s="44"/>
      <c r="AF13" s="129">
        <f>+'N EERR RODEO'!G12</f>
        <v>0</v>
      </c>
      <c r="AG13" s="30">
        <f>IF(AND(AF4=0,AF13&gt;=0), "",AF13/AF4)</f>
        <v>0</v>
      </c>
      <c r="AH13" s="44"/>
      <c r="AI13" s="30" t="str">
        <f t="shared" si="4"/>
        <v/>
      </c>
      <c r="AJ13" s="130">
        <f t="shared" si="16"/>
        <v>0</v>
      </c>
      <c r="AK13" s="30">
        <f>IF(AND(AJ4=0,AJ13&gt;=0), "",AJ13/AJ4)</f>
        <v>0</v>
      </c>
      <c r="AL13" s="44"/>
      <c r="AM13" s="129">
        <f>+'N EERR RODEO'!H12</f>
        <v>0</v>
      </c>
      <c r="AN13" s="30">
        <f>IF(AND(AM4=0,AM13&gt;=0), "",AM13/AM4)</f>
        <v>0</v>
      </c>
      <c r="AO13" s="44"/>
      <c r="AP13" s="30" t="str">
        <f t="shared" si="5"/>
        <v/>
      </c>
      <c r="AQ13" s="130">
        <f t="shared" si="17"/>
        <v>0</v>
      </c>
      <c r="AR13" s="30">
        <f>IF(AND(AQ4=0,AQ13&gt;=0), "",AQ13/AQ4)</f>
        <v>0</v>
      </c>
      <c r="AS13" s="44"/>
      <c r="AT13" s="131">
        <f>+V13*2</f>
        <v>0</v>
      </c>
      <c r="AU13" s="30" t="str">
        <f>IF(AND(AT4=0,AT13&gt;=0), "",AT13/AT4)</f>
        <v/>
      </c>
      <c r="AV13" s="47" t="str">
        <f t="shared" si="6"/>
        <v/>
      </c>
      <c r="AW13" s="131">
        <f>+AQ13/6</f>
        <v>0</v>
      </c>
      <c r="AX13" s="30">
        <f>IF(AND(AW4=0,AW13&gt;=0), "",AW13/AW4)</f>
        <v>0</v>
      </c>
      <c r="AY13" s="44"/>
      <c r="AZ13" s="131">
        <f>+AT13/6</f>
        <v>0</v>
      </c>
      <c r="BA13" s="30" t="str">
        <f>IF(AND(AZ4=0,AZ13&gt;=0), "",AZ13/AZ4)</f>
        <v/>
      </c>
      <c r="BB13" s="47" t="str">
        <f t="shared" si="7"/>
        <v/>
      </c>
      <c r="BC13" s="129">
        <f>+'N EERR RODEO'!I12</f>
        <v>0</v>
      </c>
      <c r="BD13" s="30" t="str">
        <f>IF(AND(BC4=0,BC13&gt;=0), "",BC13/BC4)</f>
        <v/>
      </c>
      <c r="BE13" s="44"/>
      <c r="BF13" s="30" t="str">
        <f t="shared" si="8"/>
        <v/>
      </c>
      <c r="BG13" s="130">
        <f>+AQ13+BC13</f>
        <v>0</v>
      </c>
      <c r="BH13" s="30">
        <f>IF(AND(BG4=0,BG13&gt;=0), "",BG13/BG4)</f>
        <v>0</v>
      </c>
      <c r="BI13" s="44"/>
      <c r="BJ13" s="129">
        <f>+'N EERR RODEO'!J12</f>
        <v>0</v>
      </c>
      <c r="BK13" s="30" t="str">
        <f>IF(AND(BJ4=0,BJ13&gt;=0), "",BJ13/BJ4)</f>
        <v/>
      </c>
      <c r="BL13" s="44"/>
      <c r="BM13" s="30" t="str">
        <f t="shared" si="9"/>
        <v/>
      </c>
      <c r="BN13" s="130">
        <f>+BG13+BJ13</f>
        <v>0</v>
      </c>
      <c r="BO13" s="30">
        <f>IF(AND(BN4=0,BN13&gt;=0), "",BN13/BN4)</f>
        <v>0</v>
      </c>
      <c r="BP13" s="44"/>
      <c r="BQ13" s="129">
        <f>+'N EERR RODEO'!K12</f>
        <v>0</v>
      </c>
      <c r="BR13" s="30" t="str">
        <f>IF(AND(BQ4=0,BQ13&gt;=0), "",BQ13/BQ4)</f>
        <v/>
      </c>
      <c r="BS13" s="44"/>
      <c r="BT13" s="30" t="str">
        <f t="shared" si="10"/>
        <v/>
      </c>
      <c r="BU13" s="130">
        <f>+BN13+BQ13</f>
        <v>0</v>
      </c>
      <c r="BV13" s="30">
        <f>IF(AND(BU4=0,BU13&gt;=0), "",BU13/BU4)</f>
        <v>0</v>
      </c>
      <c r="BW13" s="44"/>
      <c r="BX13" s="131">
        <f>+AZ13*9</f>
        <v>0</v>
      </c>
      <c r="BY13" s="30" t="str">
        <f>IF(AND(BX4=0,BX13&gt;=0), "",BX13/BX4)</f>
        <v/>
      </c>
      <c r="BZ13" s="47" t="str">
        <f t="shared" si="11"/>
        <v/>
      </c>
      <c r="CA13" s="129">
        <f>+'N EERR RODEO'!L12</f>
        <v>0</v>
      </c>
      <c r="CB13" s="30" t="str">
        <f>IF(AND(CA4=0,CA13&gt;=0), "",CA13/CA4)</f>
        <v/>
      </c>
      <c r="CC13" s="44"/>
      <c r="CD13" s="30" t="str">
        <f t="shared" si="12"/>
        <v/>
      </c>
      <c r="CE13" s="130">
        <f>+BU13+CA13</f>
        <v>0</v>
      </c>
      <c r="CF13" s="30">
        <f>IF(AND(CE4=0,CE13&gt;=0), "",CE13/CE4)</f>
        <v>0</v>
      </c>
      <c r="CG13" s="44"/>
      <c r="CH13" s="129">
        <f>+'N EERR RODEO'!M12</f>
        <v>0</v>
      </c>
      <c r="CI13" s="30" t="str">
        <f>IF(AND(CH4=0,CH13&gt;=0), "",CH13/CH4)</f>
        <v/>
      </c>
      <c r="CJ13" s="44"/>
      <c r="CK13" s="30" t="str">
        <f t="shared" si="13"/>
        <v/>
      </c>
      <c r="CL13" s="130">
        <f>+CE13+CH13</f>
        <v>0</v>
      </c>
      <c r="CM13" s="30">
        <f>IF(AND(CL4=0,CL13&gt;=0), "",CL13/CL4)</f>
        <v>0</v>
      </c>
      <c r="CN13" s="44"/>
      <c r="CO13" s="129">
        <f>+'N EERR RODEO'!N12</f>
        <v>0</v>
      </c>
      <c r="CP13" s="30" t="str">
        <f>IF(AND(CO4=0,CO13&gt;=0), "",CO13/CO4)</f>
        <v/>
      </c>
      <c r="CQ13" s="44"/>
      <c r="CR13" s="30" t="str">
        <f t="shared" si="14"/>
        <v/>
      </c>
      <c r="CS13" s="130">
        <f>+CL13+CO13</f>
        <v>0</v>
      </c>
      <c r="CT13" s="30">
        <f>IF(AND(CS4=0,CS13&gt;=0), "",CS13/CS4)</f>
        <v>0</v>
      </c>
      <c r="CU13" s="44"/>
      <c r="CV13" s="131">
        <f t="shared" si="18"/>
        <v>0</v>
      </c>
      <c r="CW13" s="30" t="str">
        <f>IF(AND(CV4=0,CV13&gt;=0), "",CV13/CV4)</f>
        <v/>
      </c>
      <c r="CX13" s="47" t="str">
        <f t="shared" si="15"/>
        <v/>
      </c>
    </row>
    <row r="14" spans="1:102" outlineLevel="1" x14ac:dyDescent="0.3">
      <c r="A14" s="31"/>
      <c r="B14" s="129"/>
      <c r="C14" s="30"/>
      <c r="D14" s="44"/>
      <c r="E14" s="129"/>
      <c r="F14" s="30"/>
      <c r="G14" s="44"/>
      <c r="H14" s="129"/>
      <c r="I14" s="30"/>
      <c r="J14" s="44"/>
      <c r="K14" s="30" t="str">
        <f t="shared" si="0"/>
        <v/>
      </c>
      <c r="M14" s="30"/>
      <c r="N14" s="44"/>
      <c r="O14" s="129"/>
      <c r="P14" s="30"/>
      <c r="Q14" s="44"/>
      <c r="R14" s="30" t="str">
        <f t="shared" si="1"/>
        <v/>
      </c>
      <c r="T14" s="30"/>
      <c r="U14" s="44"/>
      <c r="V14" s="131"/>
      <c r="W14" s="30"/>
      <c r="X14" s="47" t="str">
        <f t="shared" si="2"/>
        <v/>
      </c>
      <c r="Y14" s="129"/>
      <c r="Z14" s="30"/>
      <c r="AA14" s="44"/>
      <c r="AB14" s="30" t="str">
        <f t="shared" si="3"/>
        <v/>
      </c>
      <c r="AD14" s="30"/>
      <c r="AE14" s="44"/>
      <c r="AF14" s="129"/>
      <c r="AG14" s="30"/>
      <c r="AH14" s="44"/>
      <c r="AI14" s="30" t="str">
        <f t="shared" si="4"/>
        <v/>
      </c>
      <c r="AJ14" s="130">
        <f t="shared" si="16"/>
        <v>0</v>
      </c>
      <c r="AK14" s="30"/>
      <c r="AL14" s="44"/>
      <c r="AM14" s="129"/>
      <c r="AN14" s="30"/>
      <c r="AO14" s="44"/>
      <c r="AP14" s="30" t="str">
        <f t="shared" si="5"/>
        <v/>
      </c>
      <c r="AQ14" s="130">
        <f t="shared" si="17"/>
        <v>0</v>
      </c>
      <c r="AR14" s="30"/>
      <c r="AS14" s="44"/>
      <c r="AT14" s="131">
        <f>+V14*2</f>
        <v>0</v>
      </c>
      <c r="AU14" s="30"/>
      <c r="AV14" s="47" t="str">
        <f t="shared" si="6"/>
        <v/>
      </c>
      <c r="AW14" s="131">
        <f>+AQ14/6</f>
        <v>0</v>
      </c>
      <c r="AX14" s="30"/>
      <c r="AY14" s="44"/>
      <c r="AZ14" s="131">
        <f>+AT14/6</f>
        <v>0</v>
      </c>
      <c r="BA14" s="30"/>
      <c r="BB14" s="47" t="str">
        <f t="shared" si="7"/>
        <v/>
      </c>
      <c r="BC14" s="129"/>
      <c r="BD14" s="30"/>
      <c r="BE14" s="44"/>
      <c r="BF14" s="30" t="str">
        <f t="shared" si="8"/>
        <v/>
      </c>
      <c r="BG14" s="130">
        <f>+AQ14+BC14</f>
        <v>0</v>
      </c>
      <c r="BH14" s="30"/>
      <c r="BI14" s="44"/>
      <c r="BJ14" s="129"/>
      <c r="BK14" s="30"/>
      <c r="BL14" s="44"/>
      <c r="BM14" s="30" t="str">
        <f t="shared" si="9"/>
        <v/>
      </c>
      <c r="BN14" s="130">
        <f>+BG14+BJ14</f>
        <v>0</v>
      </c>
      <c r="BO14" s="30"/>
      <c r="BP14" s="44"/>
      <c r="BQ14" s="129"/>
      <c r="BR14" s="30"/>
      <c r="BS14" s="44"/>
      <c r="BT14" s="30" t="str">
        <f t="shared" si="10"/>
        <v/>
      </c>
      <c r="BU14" s="130">
        <f>+BN14+BQ14</f>
        <v>0</v>
      </c>
      <c r="BV14" s="30"/>
      <c r="BW14" s="44"/>
      <c r="BX14" s="131">
        <f>+AZ14*9</f>
        <v>0</v>
      </c>
      <c r="BY14" s="30"/>
      <c r="BZ14" s="47" t="str">
        <f t="shared" si="11"/>
        <v/>
      </c>
      <c r="CA14" s="129"/>
      <c r="CB14" s="30"/>
      <c r="CC14" s="44"/>
      <c r="CD14" s="30" t="str">
        <f t="shared" si="12"/>
        <v/>
      </c>
      <c r="CF14" s="30"/>
      <c r="CG14" s="44"/>
      <c r="CH14" s="129"/>
      <c r="CI14" s="30"/>
      <c r="CJ14" s="44"/>
      <c r="CK14" s="30" t="str">
        <f t="shared" si="13"/>
        <v/>
      </c>
      <c r="CL14" s="130">
        <f>+CE14+CH14</f>
        <v>0</v>
      </c>
      <c r="CM14" s="30"/>
      <c r="CN14" s="44"/>
      <c r="CO14" s="129"/>
      <c r="CP14" s="30"/>
      <c r="CQ14" s="44"/>
      <c r="CR14" s="30" t="str">
        <f t="shared" si="14"/>
        <v/>
      </c>
      <c r="CS14" s="130">
        <f>+CL14+CO14</f>
        <v>0</v>
      </c>
      <c r="CT14" s="30"/>
      <c r="CU14" s="44"/>
      <c r="CV14" s="131">
        <f t="shared" si="18"/>
        <v>0</v>
      </c>
      <c r="CW14" s="30"/>
      <c r="CX14" s="47" t="str">
        <f t="shared" si="15"/>
        <v/>
      </c>
    </row>
    <row r="15" spans="1:102" s="6" customFormat="1" outlineLevel="1" x14ac:dyDescent="0.3">
      <c r="A15" s="37" t="s">
        <v>44</v>
      </c>
      <c r="B15" s="126">
        <f>SUM(B16:B17)</f>
        <v>0</v>
      </c>
      <c r="C15" s="38" t="str">
        <f>IF(AND(B4=0,B15&gt;=0), "",B15/B4)</f>
        <v/>
      </c>
      <c r="D15" s="43"/>
      <c r="E15" s="126">
        <f>SUM(E16:E17)</f>
        <v>0</v>
      </c>
      <c r="F15" s="38">
        <f>IF(AND(E4=0,E15&gt;=0), "",E15/E4)</f>
        <v>0</v>
      </c>
      <c r="G15" s="43"/>
      <c r="H15" s="126">
        <f>SUM(H16:H17)</f>
        <v>0</v>
      </c>
      <c r="I15" s="38">
        <f>IF(AND(H4=0,H15&gt;=0), "",H15/H4)</f>
        <v>0</v>
      </c>
      <c r="J15" s="43"/>
      <c r="K15" s="38" t="str">
        <f t="shared" si="0"/>
        <v/>
      </c>
      <c r="L15" s="127">
        <f>SUM(L16:L17)</f>
        <v>0</v>
      </c>
      <c r="M15" s="38">
        <f>IF(AND(L4=0,L15&gt;=0), "",L15/L4)</f>
        <v>0</v>
      </c>
      <c r="N15" s="43"/>
      <c r="O15" s="126">
        <f>SUM(O16:O17)</f>
        <v>0</v>
      </c>
      <c r="P15" s="38">
        <f>IF(AND(O4=0,O15&gt;=0), "",O15/O4)</f>
        <v>0</v>
      </c>
      <c r="Q15" s="43"/>
      <c r="R15" s="38" t="str">
        <f t="shared" si="1"/>
        <v/>
      </c>
      <c r="S15" s="127">
        <f>SUM(S16:S17)</f>
        <v>0</v>
      </c>
      <c r="T15" s="38">
        <f>IF(AND(S4=0,S15&gt;=0), "",S15/S4)</f>
        <v>0</v>
      </c>
      <c r="U15" s="43"/>
      <c r="V15" s="128">
        <f>SUM(V16:V17)</f>
        <v>0</v>
      </c>
      <c r="W15" s="38" t="str">
        <f>IF(AND(V4=0,V15&gt;=0), "",V15/V4)</f>
        <v/>
      </c>
      <c r="X15" s="91" t="str">
        <f t="shared" si="2"/>
        <v/>
      </c>
      <c r="Y15" s="126">
        <f>SUM(Y16:Y17)</f>
        <v>0</v>
      </c>
      <c r="Z15" s="38">
        <f>IF(AND(Y4=0,Y15&gt;=0), "",Y15/Y4)</f>
        <v>0</v>
      </c>
      <c r="AA15" s="43"/>
      <c r="AB15" s="38" t="str">
        <f t="shared" si="3"/>
        <v/>
      </c>
      <c r="AC15" s="127">
        <f>SUM(AC16:AC17)</f>
        <v>0</v>
      </c>
      <c r="AD15" s="38">
        <f>IF(AND(AC4=0,AC15&gt;=0), "",AC15/AC4)</f>
        <v>0</v>
      </c>
      <c r="AE15" s="43"/>
      <c r="AF15" s="126">
        <f>SUM(AF16:AF17)</f>
        <v>0</v>
      </c>
      <c r="AG15" s="38">
        <f>IF(AND(AF4=0,AF15&gt;=0), "",AF15/AF4)</f>
        <v>0</v>
      </c>
      <c r="AH15" s="43"/>
      <c r="AI15" s="38" t="str">
        <f t="shared" si="4"/>
        <v/>
      </c>
      <c r="AJ15" s="127">
        <f>SUM(AJ16:AJ17)</f>
        <v>0</v>
      </c>
      <c r="AK15" s="38">
        <f>IF(AND(AJ4=0,AJ15&gt;=0), "",AJ15/AJ4)</f>
        <v>0</v>
      </c>
      <c r="AL15" s="43"/>
      <c r="AM15" s="126">
        <f>SUM(AM16:AM17)</f>
        <v>0</v>
      </c>
      <c r="AN15" s="38">
        <f>IF(AND(AM4=0,AM15&gt;=0), "",AM15/AM4)</f>
        <v>0</v>
      </c>
      <c r="AO15" s="43"/>
      <c r="AP15" s="38" t="str">
        <f t="shared" si="5"/>
        <v/>
      </c>
      <c r="AQ15" s="127">
        <f>SUM(AQ16:AQ17)</f>
        <v>0</v>
      </c>
      <c r="AR15" s="38">
        <f>IF(AND(AQ4=0,AQ15&gt;=0), "",AQ15/AQ4)</f>
        <v>0</v>
      </c>
      <c r="AS15" s="43"/>
      <c r="AT15" s="128">
        <f>SUM(AT16:AT17)</f>
        <v>0</v>
      </c>
      <c r="AU15" s="38" t="str">
        <f>IF(AND(AT4=0,AT15&gt;=0), "",AT15/AT4)</f>
        <v/>
      </c>
      <c r="AV15" s="91" t="str">
        <f t="shared" si="6"/>
        <v/>
      </c>
      <c r="AW15" s="128">
        <f>SUM(AW16:AW17)</f>
        <v>0</v>
      </c>
      <c r="AX15" s="38">
        <f>IF(AND(AW4=0,AW15&gt;=0), "",AW15/AW4)</f>
        <v>0</v>
      </c>
      <c r="AY15" s="43"/>
      <c r="AZ15" s="128">
        <f>SUM(AZ16:AZ17)</f>
        <v>0</v>
      </c>
      <c r="BA15" s="38" t="str">
        <f>IF(AND(AZ4=0,AZ15&gt;=0), "",AZ15/AZ4)</f>
        <v/>
      </c>
      <c r="BB15" s="91" t="str">
        <f t="shared" si="7"/>
        <v/>
      </c>
      <c r="BC15" s="126">
        <f>SUM(BC16:BC17)</f>
        <v>0</v>
      </c>
      <c r="BD15" s="38" t="str">
        <f>IF(AND(BC4=0,BC15&gt;=0), "",BC15/BC4)</f>
        <v/>
      </c>
      <c r="BE15" s="43"/>
      <c r="BF15" s="38" t="str">
        <f t="shared" si="8"/>
        <v/>
      </c>
      <c r="BG15" s="127">
        <f>SUM(BG16:BG17)</f>
        <v>0</v>
      </c>
      <c r="BH15" s="38">
        <f>IF(AND(BG4=0,BG15&gt;=0), "",BG15/BG4)</f>
        <v>0</v>
      </c>
      <c r="BI15" s="43"/>
      <c r="BJ15" s="126">
        <f>SUM(BJ16:BJ17)</f>
        <v>0</v>
      </c>
      <c r="BK15" s="38" t="str">
        <f>IF(AND(BJ4=0,BJ15&gt;=0), "",BJ15/BJ4)</f>
        <v/>
      </c>
      <c r="BL15" s="43"/>
      <c r="BM15" s="38" t="str">
        <f t="shared" si="9"/>
        <v/>
      </c>
      <c r="BN15" s="127">
        <f>SUM(BN16:BN17)</f>
        <v>0</v>
      </c>
      <c r="BO15" s="38">
        <f>IF(AND(BN4=0,BN15&gt;=0), "",BN15/BN4)</f>
        <v>0</v>
      </c>
      <c r="BP15" s="43"/>
      <c r="BQ15" s="126">
        <f>SUM(BQ16:BQ17)</f>
        <v>0</v>
      </c>
      <c r="BR15" s="38" t="str">
        <f>IF(AND(BQ4=0,BQ15&gt;=0), "",BQ15/BQ4)</f>
        <v/>
      </c>
      <c r="BS15" s="43"/>
      <c r="BT15" s="38" t="str">
        <f t="shared" si="10"/>
        <v/>
      </c>
      <c r="BU15" s="127">
        <f>SUM(BU16:BU17)</f>
        <v>0</v>
      </c>
      <c r="BV15" s="38">
        <f>IF(AND(BU4=0,BU15&gt;=0), "",BU15/BU4)</f>
        <v>0</v>
      </c>
      <c r="BW15" s="43"/>
      <c r="BX15" s="128">
        <f>SUM(BX16:BX17)</f>
        <v>0</v>
      </c>
      <c r="BY15" s="38" t="str">
        <f>IF(AND(BX4=0,BX15&gt;=0), "",BX15/BX4)</f>
        <v/>
      </c>
      <c r="BZ15" s="91" t="str">
        <f t="shared" si="11"/>
        <v/>
      </c>
      <c r="CA15" s="126">
        <f>SUM(CA16:CA17)</f>
        <v>0</v>
      </c>
      <c r="CB15" s="38" t="str">
        <f>IF(AND(CA4=0,CA15&gt;=0), "",CA15/CA4)</f>
        <v/>
      </c>
      <c r="CC15" s="43"/>
      <c r="CD15" s="38" t="str">
        <f t="shared" si="12"/>
        <v/>
      </c>
      <c r="CE15" s="127">
        <f>SUM(CE16:CE17)</f>
        <v>0</v>
      </c>
      <c r="CF15" s="38">
        <f>IF(AND(CE4=0,CE15&gt;=0), "",CE15/CE4)</f>
        <v>0</v>
      </c>
      <c r="CG15" s="43"/>
      <c r="CH15" s="126">
        <f>SUM(CH16:CH17)</f>
        <v>0</v>
      </c>
      <c r="CI15" s="38" t="str">
        <f>IF(AND(CH4=0,CH15&gt;=0), "",CH15/CH4)</f>
        <v/>
      </c>
      <c r="CJ15" s="43"/>
      <c r="CK15" s="38" t="str">
        <f t="shared" si="13"/>
        <v/>
      </c>
      <c r="CL15" s="127">
        <f>SUM(CL16:CL17)</f>
        <v>0</v>
      </c>
      <c r="CM15" s="38">
        <f>IF(AND(CL4=0,CL15&gt;=0), "",CL15/CL4)</f>
        <v>0</v>
      </c>
      <c r="CN15" s="43"/>
      <c r="CO15" s="126">
        <f>SUM(CO16:CO17)</f>
        <v>0</v>
      </c>
      <c r="CP15" s="38" t="str">
        <f>IF(AND(CO4=0,CO15&gt;=0), "",CO15/CO4)</f>
        <v/>
      </c>
      <c r="CQ15" s="43"/>
      <c r="CR15" s="38" t="str">
        <f t="shared" si="14"/>
        <v/>
      </c>
      <c r="CS15" s="127">
        <f>SUM(CS16:CS17)</f>
        <v>0</v>
      </c>
      <c r="CT15" s="38">
        <f>IF(AND(CS4=0,CS15&gt;=0), "",CS15/CS4)</f>
        <v>0</v>
      </c>
      <c r="CU15" s="43"/>
      <c r="CV15" s="128">
        <f>SUM(CV16:CV17)</f>
        <v>0</v>
      </c>
      <c r="CW15" s="38" t="str">
        <f>IF(AND(CV4=0,CV15&gt;=0), "",CV15/CV4)</f>
        <v/>
      </c>
      <c r="CX15" s="91" t="str">
        <f t="shared" si="15"/>
        <v/>
      </c>
    </row>
    <row r="16" spans="1:102" outlineLevel="1" x14ac:dyDescent="0.3">
      <c r="A16" s="29" t="s">
        <v>45</v>
      </c>
      <c r="B16" s="129">
        <f>+'N EERR RODEO'!B14</f>
        <v>0</v>
      </c>
      <c r="C16" s="30" t="str">
        <f>IF(AND(B4=0,B16&gt;=0), "",B16/B4)</f>
        <v/>
      </c>
      <c r="D16" s="44"/>
      <c r="E16" s="129">
        <f>+'N EERR RODEO'!C14</f>
        <v>0</v>
      </c>
      <c r="F16" s="30">
        <f>IF(AND(E4=0,E16&gt;=0), "",E16/E4)</f>
        <v>0</v>
      </c>
      <c r="G16" s="44"/>
      <c r="H16" s="129">
        <f>+'N EERR RODEO'!D14</f>
        <v>0</v>
      </c>
      <c r="I16" s="30">
        <f>IF(AND(H4=0,H16&gt;=0), "",H16/H4)</f>
        <v>0</v>
      </c>
      <c r="J16" s="44"/>
      <c r="K16" s="30" t="str">
        <f t="shared" si="0"/>
        <v/>
      </c>
      <c r="L16" s="130">
        <f>+E16+H16</f>
        <v>0</v>
      </c>
      <c r="M16" s="30">
        <f>IF(AND(L4=0,L16&gt;=0), "",L16/L4)</f>
        <v>0</v>
      </c>
      <c r="N16" s="44"/>
      <c r="O16" s="129">
        <f>+'N EERR RODEO'!E14</f>
        <v>0</v>
      </c>
      <c r="P16" s="30">
        <f>IF(AND(O4=0,O16&gt;=0), "",O16/O4)</f>
        <v>0</v>
      </c>
      <c r="Q16" s="44"/>
      <c r="R16" s="30" t="str">
        <f t="shared" si="1"/>
        <v/>
      </c>
      <c r="S16" s="130">
        <f>+L16+O16</f>
        <v>0</v>
      </c>
      <c r="T16" s="30">
        <f>IF(AND(S4=0,S16&gt;=0), "",S16/S4)</f>
        <v>0</v>
      </c>
      <c r="U16" s="44"/>
      <c r="V16" s="131"/>
      <c r="W16" s="30" t="str">
        <f>IF(AND(V4=0,V16&gt;=0), "",V16/V4)</f>
        <v/>
      </c>
      <c r="X16" s="47" t="str">
        <f t="shared" si="2"/>
        <v/>
      </c>
      <c r="Y16" s="129">
        <f>+'N EERR RODEO'!F14</f>
        <v>0</v>
      </c>
      <c r="Z16" s="30">
        <f>IF(AND(Y4=0,Y16&gt;=0), "",Y16/Y4)</f>
        <v>0</v>
      </c>
      <c r="AA16" s="44"/>
      <c r="AB16" s="30" t="str">
        <f t="shared" si="3"/>
        <v/>
      </c>
      <c r="AC16" s="130">
        <f>+S16+Y16</f>
        <v>0</v>
      </c>
      <c r="AD16" s="30">
        <f>IF(AND(AC4=0,AC16&gt;=0), "",AC16/AC4)</f>
        <v>0</v>
      </c>
      <c r="AE16" s="44"/>
      <c r="AF16" s="129">
        <f>+'N EERR RODEO'!G14</f>
        <v>0</v>
      </c>
      <c r="AG16" s="30">
        <f>IF(AND(AF4=0,AF16&gt;=0), "",AF16/AF4)</f>
        <v>0</v>
      </c>
      <c r="AH16" s="44"/>
      <c r="AI16" s="30" t="str">
        <f t="shared" si="4"/>
        <v/>
      </c>
      <c r="AJ16" s="130">
        <f t="shared" si="16"/>
        <v>0</v>
      </c>
      <c r="AK16" s="30">
        <f>IF(AND(AJ4=0,AJ16&gt;=0), "",AJ16/AJ4)</f>
        <v>0</v>
      </c>
      <c r="AL16" s="44"/>
      <c r="AM16" s="129">
        <f>+'N EERR RODEO'!H14</f>
        <v>0</v>
      </c>
      <c r="AN16" s="30">
        <f>IF(AND(AM4=0,AM16&gt;=0), "",AM16/AM4)</f>
        <v>0</v>
      </c>
      <c r="AO16" s="44"/>
      <c r="AP16" s="30" t="str">
        <f t="shared" si="5"/>
        <v/>
      </c>
      <c r="AQ16" s="130">
        <f t="shared" si="17"/>
        <v>0</v>
      </c>
      <c r="AR16" s="30">
        <f>IF(AND(AQ4=0,AQ16&gt;=0), "",AQ16/AQ4)</f>
        <v>0</v>
      </c>
      <c r="AS16" s="44"/>
      <c r="AT16" s="131">
        <f>+V16*2</f>
        <v>0</v>
      </c>
      <c r="AU16" s="30" t="str">
        <f>IF(AND(AT4=0,AT16&gt;=0), "",AT16/AT4)</f>
        <v/>
      </c>
      <c r="AV16" s="47" t="str">
        <f t="shared" si="6"/>
        <v/>
      </c>
      <c r="AW16" s="131">
        <f>+AQ16/6</f>
        <v>0</v>
      </c>
      <c r="AX16" s="30">
        <f>IF(AND(AW4=0,AW16&gt;=0), "",AW16/AW4)</f>
        <v>0</v>
      </c>
      <c r="AY16" s="44"/>
      <c r="AZ16" s="131">
        <f>+AT16/6</f>
        <v>0</v>
      </c>
      <c r="BA16" s="30" t="str">
        <f>IF(AND(AZ4=0,AZ16&gt;=0), "",AZ16/AZ4)</f>
        <v/>
      </c>
      <c r="BB16" s="47" t="str">
        <f t="shared" si="7"/>
        <v/>
      </c>
      <c r="BC16" s="129">
        <f>+'N EERR RODEO'!I14</f>
        <v>0</v>
      </c>
      <c r="BD16" s="30" t="str">
        <f>IF(AND(BC4=0,BC16&gt;=0), "",BC16/BC4)</f>
        <v/>
      </c>
      <c r="BE16" s="44"/>
      <c r="BF16" s="30" t="str">
        <f t="shared" si="8"/>
        <v/>
      </c>
      <c r="BG16" s="130">
        <f>+AQ16+BC16</f>
        <v>0</v>
      </c>
      <c r="BH16" s="30">
        <f>IF(AND(BG4=0,BG16&gt;=0), "",BG16/BG4)</f>
        <v>0</v>
      </c>
      <c r="BI16" s="44"/>
      <c r="BJ16" s="129">
        <f>+'N EERR RODEO'!J14</f>
        <v>0</v>
      </c>
      <c r="BK16" s="30" t="str">
        <f>IF(AND(BJ4=0,BJ16&gt;=0), "",BJ16/BJ4)</f>
        <v/>
      </c>
      <c r="BL16" s="44"/>
      <c r="BM16" s="30" t="str">
        <f t="shared" si="9"/>
        <v/>
      </c>
      <c r="BN16" s="130">
        <f>+BG16+BJ16</f>
        <v>0</v>
      </c>
      <c r="BO16" s="30">
        <f>IF(AND(BN4=0,BN16&gt;=0), "",BN16/BN4)</f>
        <v>0</v>
      </c>
      <c r="BP16" s="44"/>
      <c r="BQ16" s="129">
        <f>+'N EERR RODEO'!K14</f>
        <v>0</v>
      </c>
      <c r="BR16" s="30" t="str">
        <f>IF(AND(BQ4=0,BQ16&gt;=0), "",BQ16/BQ4)</f>
        <v/>
      </c>
      <c r="BS16" s="44"/>
      <c r="BT16" s="30" t="str">
        <f t="shared" si="10"/>
        <v/>
      </c>
      <c r="BU16" s="130">
        <f>+BN16+BQ16</f>
        <v>0</v>
      </c>
      <c r="BV16" s="30">
        <f>IF(AND(BU4=0,BU16&gt;=0), "",BU16/BU4)</f>
        <v>0</v>
      </c>
      <c r="BW16" s="44"/>
      <c r="BX16" s="131">
        <f>+AZ16*9</f>
        <v>0</v>
      </c>
      <c r="BY16" s="30" t="str">
        <f>IF(AND(BX4=0,BX16&gt;=0), "",BX16/BX4)</f>
        <v/>
      </c>
      <c r="BZ16" s="47" t="str">
        <f t="shared" si="11"/>
        <v/>
      </c>
      <c r="CA16" s="129">
        <f>+'N EERR RODEO'!L14</f>
        <v>0</v>
      </c>
      <c r="CB16" s="30" t="str">
        <f>IF(AND(CA4=0,CA16&gt;=0), "",CA16/CA4)</f>
        <v/>
      </c>
      <c r="CC16" s="44"/>
      <c r="CD16" s="30" t="str">
        <f t="shared" si="12"/>
        <v/>
      </c>
      <c r="CE16" s="130">
        <f>+BU16+CA16</f>
        <v>0</v>
      </c>
      <c r="CF16" s="30">
        <f>IF(AND(CE4=0,CE16&gt;=0), "",CE16/CE4)</f>
        <v>0</v>
      </c>
      <c r="CG16" s="44"/>
      <c r="CH16" s="129">
        <f>+'N EERR RODEO'!M14</f>
        <v>0</v>
      </c>
      <c r="CI16" s="30" t="str">
        <f>IF(AND(CH4=0,CH16&gt;=0), "",CH16/CH4)</f>
        <v/>
      </c>
      <c r="CJ16" s="44"/>
      <c r="CK16" s="30" t="str">
        <f t="shared" si="13"/>
        <v/>
      </c>
      <c r="CL16" s="130">
        <f>+CE16+CH16</f>
        <v>0</v>
      </c>
      <c r="CM16" s="30">
        <f>IF(AND(CL4=0,CL16&gt;=0), "",CL16/CL4)</f>
        <v>0</v>
      </c>
      <c r="CN16" s="44"/>
      <c r="CO16" s="129">
        <f>+'N EERR RODEO'!N14</f>
        <v>0</v>
      </c>
      <c r="CP16" s="30" t="str">
        <f>IF(AND(CO4=0,CO16&gt;=0), "",CO16/CO4)</f>
        <v/>
      </c>
      <c r="CQ16" s="44"/>
      <c r="CR16" s="30" t="str">
        <f t="shared" si="14"/>
        <v/>
      </c>
      <c r="CS16" s="130">
        <f>+CL16+CO16</f>
        <v>0</v>
      </c>
      <c r="CT16" s="30">
        <f>IF(AND(CS4=0,CS16&gt;=0), "",CS16/CS4)</f>
        <v>0</v>
      </c>
      <c r="CU16" s="44"/>
      <c r="CV16" s="131">
        <f t="shared" si="18"/>
        <v>0</v>
      </c>
      <c r="CW16" s="30" t="str">
        <f>IF(AND(CV4=0,CV16&gt;=0), "",CV16/CV4)</f>
        <v/>
      </c>
      <c r="CX16" s="47" t="str">
        <f t="shared" si="15"/>
        <v/>
      </c>
    </row>
    <row r="17" spans="1:102" s="3" customFormat="1" outlineLevel="1" x14ac:dyDescent="0.3">
      <c r="A17" s="29"/>
      <c r="B17" s="132"/>
      <c r="C17" s="30"/>
      <c r="D17" s="44"/>
      <c r="E17" s="132"/>
      <c r="F17" s="30"/>
      <c r="G17" s="44"/>
      <c r="H17" s="132"/>
      <c r="I17" s="30"/>
      <c r="J17" s="44"/>
      <c r="K17" s="15" t="str">
        <f t="shared" si="0"/>
        <v/>
      </c>
      <c r="L17" s="118"/>
      <c r="M17" s="30"/>
      <c r="N17" s="44"/>
      <c r="O17" s="132"/>
      <c r="P17" s="30"/>
      <c r="Q17" s="44"/>
      <c r="R17" s="15" t="str">
        <f t="shared" si="1"/>
        <v/>
      </c>
      <c r="S17" s="118"/>
      <c r="T17" s="30"/>
      <c r="U17" s="44"/>
      <c r="V17" s="133"/>
      <c r="W17" s="30"/>
      <c r="X17" s="46" t="str">
        <f t="shared" si="2"/>
        <v/>
      </c>
      <c r="Y17" s="132"/>
      <c r="Z17" s="30"/>
      <c r="AA17" s="44"/>
      <c r="AB17" s="15" t="str">
        <f t="shared" si="3"/>
        <v/>
      </c>
      <c r="AC17" s="118"/>
      <c r="AD17" s="30"/>
      <c r="AE17" s="44"/>
      <c r="AF17" s="132"/>
      <c r="AG17" s="30"/>
      <c r="AH17" s="44"/>
      <c r="AI17" s="15" t="str">
        <f t="shared" si="4"/>
        <v/>
      </c>
      <c r="AJ17" s="118">
        <f t="shared" si="16"/>
        <v>0</v>
      </c>
      <c r="AK17" s="30"/>
      <c r="AL17" s="44"/>
      <c r="AM17" s="132"/>
      <c r="AN17" s="30"/>
      <c r="AO17" s="44"/>
      <c r="AP17" s="15" t="str">
        <f t="shared" si="5"/>
        <v/>
      </c>
      <c r="AQ17" s="118">
        <f t="shared" si="17"/>
        <v>0</v>
      </c>
      <c r="AR17" s="30"/>
      <c r="AS17" s="44"/>
      <c r="AT17" s="131">
        <f>+V17*2</f>
        <v>0</v>
      </c>
      <c r="AU17" s="30"/>
      <c r="AV17" s="46" t="str">
        <f t="shared" si="6"/>
        <v/>
      </c>
      <c r="AW17" s="131">
        <f>+AQ17/6</f>
        <v>0</v>
      </c>
      <c r="AX17" s="30"/>
      <c r="AY17" s="44"/>
      <c r="AZ17" s="131">
        <f>+AT17/6</f>
        <v>0</v>
      </c>
      <c r="BA17" s="30"/>
      <c r="BB17" s="46" t="str">
        <f t="shared" si="7"/>
        <v/>
      </c>
      <c r="BC17" s="132"/>
      <c r="BD17" s="30"/>
      <c r="BE17" s="44"/>
      <c r="BF17" s="15" t="str">
        <f t="shared" si="8"/>
        <v/>
      </c>
      <c r="BG17" s="130">
        <f>+AQ17+BC17</f>
        <v>0</v>
      </c>
      <c r="BH17" s="30"/>
      <c r="BI17" s="44"/>
      <c r="BJ17" s="132"/>
      <c r="BK17" s="30"/>
      <c r="BL17" s="44"/>
      <c r="BM17" s="15" t="str">
        <f t="shared" si="9"/>
        <v/>
      </c>
      <c r="BN17" s="118">
        <f>+BG17+BJ17</f>
        <v>0</v>
      </c>
      <c r="BO17" s="30"/>
      <c r="BP17" s="44"/>
      <c r="BQ17" s="132"/>
      <c r="BR17" s="30"/>
      <c r="BS17" s="44"/>
      <c r="BT17" s="15" t="str">
        <f t="shared" si="10"/>
        <v/>
      </c>
      <c r="BU17" s="118">
        <f>+BN17+BQ17</f>
        <v>0</v>
      </c>
      <c r="BV17" s="30"/>
      <c r="BW17" s="44"/>
      <c r="BX17" s="131">
        <f>+AZ17*9</f>
        <v>0</v>
      </c>
      <c r="BY17" s="30"/>
      <c r="BZ17" s="46" t="str">
        <f t="shared" si="11"/>
        <v/>
      </c>
      <c r="CA17" s="132"/>
      <c r="CB17" s="30"/>
      <c r="CC17" s="44"/>
      <c r="CD17" s="15" t="str">
        <f t="shared" si="12"/>
        <v/>
      </c>
      <c r="CE17" s="118"/>
      <c r="CF17" s="30"/>
      <c r="CG17" s="44"/>
      <c r="CH17" s="132"/>
      <c r="CI17" s="30"/>
      <c r="CJ17" s="44"/>
      <c r="CK17" s="15" t="str">
        <f t="shared" si="13"/>
        <v/>
      </c>
      <c r="CL17" s="118">
        <f>+CE17+CH17</f>
        <v>0</v>
      </c>
      <c r="CM17" s="30"/>
      <c r="CN17" s="44"/>
      <c r="CO17" s="132"/>
      <c r="CP17" s="30"/>
      <c r="CQ17" s="44"/>
      <c r="CR17" s="15" t="str">
        <f t="shared" si="14"/>
        <v/>
      </c>
      <c r="CS17" s="118">
        <f>+CL17+CO17</f>
        <v>0</v>
      </c>
      <c r="CT17" s="30"/>
      <c r="CU17" s="44"/>
      <c r="CV17" s="131">
        <f t="shared" si="18"/>
        <v>0</v>
      </c>
      <c r="CW17" s="30"/>
      <c r="CX17" s="46" t="str">
        <f t="shared" si="15"/>
        <v/>
      </c>
    </row>
    <row r="18" spans="1:102" s="6" customFormat="1" outlineLevel="1" x14ac:dyDescent="0.3">
      <c r="A18" s="37" t="s">
        <v>46</v>
      </c>
      <c r="B18" s="126">
        <f>SUM(B19:B20)</f>
        <v>0</v>
      </c>
      <c r="C18" s="38" t="str">
        <f>IF(AND(B4=0,B18&gt;=0), "",B18/B4)</f>
        <v/>
      </c>
      <c r="D18" s="43"/>
      <c r="E18" s="126">
        <f>SUM(E19:E20)</f>
        <v>0</v>
      </c>
      <c r="F18" s="38">
        <f>IF(AND(E4=0,E18&gt;=0), "",E18/E4)</f>
        <v>0</v>
      </c>
      <c r="G18" s="43"/>
      <c r="H18" s="126">
        <f>SUM(H19:H20)</f>
        <v>0</v>
      </c>
      <c r="I18" s="38">
        <f>IF(AND(H4=0,H18&gt;=0), "",H18/H4)</f>
        <v>0</v>
      </c>
      <c r="J18" s="43"/>
      <c r="K18" s="38" t="str">
        <f t="shared" si="0"/>
        <v/>
      </c>
      <c r="L18" s="127">
        <f>SUM(L19:L20)</f>
        <v>0</v>
      </c>
      <c r="M18" s="38">
        <f>IF(AND(L4=0,L18&gt;=0), "",L18/L4)</f>
        <v>0</v>
      </c>
      <c r="N18" s="43"/>
      <c r="O18" s="126">
        <f>SUM(O19:O20)</f>
        <v>0</v>
      </c>
      <c r="P18" s="38">
        <f>IF(AND(O4=0,O18&gt;=0), "",O18/O4)</f>
        <v>0</v>
      </c>
      <c r="Q18" s="43"/>
      <c r="R18" s="38" t="str">
        <f t="shared" si="1"/>
        <v/>
      </c>
      <c r="S18" s="127">
        <f>SUM(S19:S20)</f>
        <v>0</v>
      </c>
      <c r="T18" s="38">
        <f>IF(AND(S4=0,S18&gt;=0), "",S18/S4)</f>
        <v>0</v>
      </c>
      <c r="U18" s="43"/>
      <c r="V18" s="128">
        <f>SUM(V19:V20)</f>
        <v>0</v>
      </c>
      <c r="W18" s="38" t="str">
        <f>IF(AND(V4=0,V18&gt;=0), "",V18/V4)</f>
        <v/>
      </c>
      <c r="X18" s="91" t="str">
        <f t="shared" si="2"/>
        <v/>
      </c>
      <c r="Y18" s="126">
        <f>SUM(Y19:Y20)</f>
        <v>0</v>
      </c>
      <c r="Z18" s="38">
        <f>IF(AND(Y4=0,Y18&gt;=0), "",Y18/Y4)</f>
        <v>0</v>
      </c>
      <c r="AA18" s="43"/>
      <c r="AB18" s="38" t="str">
        <f t="shared" si="3"/>
        <v/>
      </c>
      <c r="AC18" s="127">
        <f>SUM(AC19:AC20)</f>
        <v>0</v>
      </c>
      <c r="AD18" s="38">
        <f>IF(AND(AC4=0,AC18&gt;=0), "",AC18/AC4)</f>
        <v>0</v>
      </c>
      <c r="AE18" s="43"/>
      <c r="AF18" s="126">
        <f>SUM(AF19:AF20)</f>
        <v>0</v>
      </c>
      <c r="AG18" s="38">
        <f>IF(AND(AF4=0,AF18&gt;=0), "",AF18/AF4)</f>
        <v>0</v>
      </c>
      <c r="AH18" s="43"/>
      <c r="AI18" s="38" t="str">
        <f t="shared" si="4"/>
        <v/>
      </c>
      <c r="AJ18" s="127">
        <f>SUM(AJ19:AJ20)</f>
        <v>0</v>
      </c>
      <c r="AK18" s="38">
        <f>IF(AND(AJ4=0,AJ18&gt;=0), "",AJ18/AJ4)</f>
        <v>0</v>
      </c>
      <c r="AL18" s="43"/>
      <c r="AM18" s="126">
        <f>SUM(AM19:AM20)</f>
        <v>0</v>
      </c>
      <c r="AN18" s="38">
        <f>IF(AND(AM4=0,AM18&gt;=0), "",AM18/AM4)</f>
        <v>0</v>
      </c>
      <c r="AO18" s="43"/>
      <c r="AP18" s="38" t="str">
        <f t="shared" si="5"/>
        <v/>
      </c>
      <c r="AQ18" s="127">
        <f>SUM(AQ19:AQ20)</f>
        <v>0</v>
      </c>
      <c r="AR18" s="38">
        <f>IF(AND(AQ4=0,AQ18&gt;=0), "",AQ18/AQ4)</f>
        <v>0</v>
      </c>
      <c r="AS18" s="43"/>
      <c r="AT18" s="128">
        <f>SUM(AT19:AT20)</f>
        <v>0</v>
      </c>
      <c r="AU18" s="38" t="str">
        <f>IF(AND(AT4=0,AT18&gt;=0), "",AT18/AT4)</f>
        <v/>
      </c>
      <c r="AV18" s="91" t="str">
        <f t="shared" si="6"/>
        <v/>
      </c>
      <c r="AW18" s="128">
        <f>SUM(AW19:AW20)</f>
        <v>0</v>
      </c>
      <c r="AX18" s="38">
        <f>IF(AND(AW4=0,AW18&gt;=0), "",AW18/AW4)</f>
        <v>0</v>
      </c>
      <c r="AY18" s="43"/>
      <c r="AZ18" s="128">
        <f>SUM(AZ19:AZ20)</f>
        <v>0</v>
      </c>
      <c r="BA18" s="38" t="str">
        <f>IF(AND(AZ4=0,AZ18&gt;=0), "",AZ18/AZ4)</f>
        <v/>
      </c>
      <c r="BB18" s="91" t="str">
        <f t="shared" si="7"/>
        <v/>
      </c>
      <c r="BC18" s="126">
        <f>SUM(BC19:BC20)</f>
        <v>0</v>
      </c>
      <c r="BD18" s="38" t="str">
        <f>IF(AND(BC4=0,BC18&gt;=0), "",BC18/BC4)</f>
        <v/>
      </c>
      <c r="BE18" s="43"/>
      <c r="BF18" s="38" t="str">
        <f t="shared" si="8"/>
        <v/>
      </c>
      <c r="BG18" s="127">
        <f>SUM(BG19:BG20)</f>
        <v>0</v>
      </c>
      <c r="BH18" s="38">
        <f>IF(AND(BG4=0,BG18&gt;=0), "",BG18/BG4)</f>
        <v>0</v>
      </c>
      <c r="BI18" s="43"/>
      <c r="BJ18" s="126">
        <f>SUM(BJ19:BJ20)</f>
        <v>0</v>
      </c>
      <c r="BK18" s="38" t="str">
        <f>IF(AND(BJ4=0,BJ18&gt;=0), "",BJ18/BJ4)</f>
        <v/>
      </c>
      <c r="BL18" s="43"/>
      <c r="BM18" s="38" t="str">
        <f t="shared" si="9"/>
        <v/>
      </c>
      <c r="BN18" s="127">
        <f>SUM(BN19:BN20)</f>
        <v>0</v>
      </c>
      <c r="BO18" s="38">
        <f>IF(AND(BN4=0,BN18&gt;=0), "",BN18/BN4)</f>
        <v>0</v>
      </c>
      <c r="BP18" s="43"/>
      <c r="BQ18" s="126">
        <f>SUM(BQ19:BQ20)</f>
        <v>0</v>
      </c>
      <c r="BR18" s="38" t="str">
        <f>IF(AND(BQ4=0,BQ18&gt;=0), "",BQ18/BQ4)</f>
        <v/>
      </c>
      <c r="BS18" s="43"/>
      <c r="BT18" s="38" t="str">
        <f t="shared" si="10"/>
        <v/>
      </c>
      <c r="BU18" s="127">
        <f>SUM(BU19:BU20)</f>
        <v>0</v>
      </c>
      <c r="BV18" s="38">
        <f>IF(AND(BU4=0,BU18&gt;=0), "",BU18/BU4)</f>
        <v>0</v>
      </c>
      <c r="BW18" s="43"/>
      <c r="BX18" s="128">
        <f>SUM(BX19:BX20)</f>
        <v>0</v>
      </c>
      <c r="BY18" s="38" t="str">
        <f>IF(AND(BX4=0,BX18&gt;=0), "",BX18/BX4)</f>
        <v/>
      </c>
      <c r="BZ18" s="91" t="str">
        <f t="shared" si="11"/>
        <v/>
      </c>
      <c r="CA18" s="126">
        <f>SUM(CA19:CA20)</f>
        <v>0</v>
      </c>
      <c r="CB18" s="38" t="str">
        <f>IF(AND(CA4=0,CA18&gt;=0), "",CA18/CA4)</f>
        <v/>
      </c>
      <c r="CC18" s="43"/>
      <c r="CD18" s="38" t="str">
        <f t="shared" si="12"/>
        <v/>
      </c>
      <c r="CE18" s="127">
        <f>SUM(CE19:CE20)</f>
        <v>0</v>
      </c>
      <c r="CF18" s="38">
        <f>IF(AND(CE4=0,CE18&gt;=0), "",CE18/CE4)</f>
        <v>0</v>
      </c>
      <c r="CG18" s="43"/>
      <c r="CH18" s="126">
        <f>SUM(CH19:CH20)</f>
        <v>0</v>
      </c>
      <c r="CI18" s="38" t="str">
        <f>IF(AND(CH4=0,CH18&gt;=0), "",CH18/CH4)</f>
        <v/>
      </c>
      <c r="CJ18" s="43"/>
      <c r="CK18" s="38" t="str">
        <f t="shared" si="13"/>
        <v/>
      </c>
      <c r="CL18" s="127">
        <f>SUM(CL19:CL20)</f>
        <v>0</v>
      </c>
      <c r="CM18" s="38">
        <f>IF(AND(CL4=0,CL18&gt;=0), "",CL18/CL4)</f>
        <v>0</v>
      </c>
      <c r="CN18" s="43"/>
      <c r="CO18" s="126">
        <f>SUM(CO19:CO20)</f>
        <v>0</v>
      </c>
      <c r="CP18" s="38" t="str">
        <f>IF(AND(CO4=0,CO18&gt;=0), "",CO18/CO4)</f>
        <v/>
      </c>
      <c r="CQ18" s="43"/>
      <c r="CR18" s="38" t="str">
        <f t="shared" si="14"/>
        <v/>
      </c>
      <c r="CS18" s="127">
        <f>SUM(CS19:CS20)</f>
        <v>0</v>
      </c>
      <c r="CT18" s="38">
        <f>IF(AND(CS4=0,CS18&gt;=0), "",CS18/CS4)</f>
        <v>0</v>
      </c>
      <c r="CU18" s="43"/>
      <c r="CV18" s="128">
        <f>SUM(CV19:CV20)</f>
        <v>0</v>
      </c>
      <c r="CW18" s="38" t="str">
        <f>IF(AND(CV4=0,CV18&gt;=0), "",CV18/CV4)</f>
        <v/>
      </c>
      <c r="CX18" s="91" t="str">
        <f t="shared" si="15"/>
        <v/>
      </c>
    </row>
    <row r="19" spans="1:102" s="3" customFormat="1" outlineLevel="1" x14ac:dyDescent="0.3">
      <c r="A19" s="29" t="s">
        <v>52</v>
      </c>
      <c r="B19" s="129">
        <f>+'N EERR RODEO'!B15</f>
        <v>0</v>
      </c>
      <c r="C19" s="30" t="str">
        <f>IF(AND(B4=0,B19&gt;=0), "",B19/B4)</f>
        <v/>
      </c>
      <c r="D19" s="44"/>
      <c r="E19" s="129">
        <f>+'N EERR RODEO'!C15</f>
        <v>0</v>
      </c>
      <c r="F19" s="30">
        <f>IF(AND(E4=0,E19&gt;=0), "",E19/E4)</f>
        <v>0</v>
      </c>
      <c r="G19" s="44"/>
      <c r="H19" s="129">
        <f>+'N EERR RODEO'!D15</f>
        <v>0</v>
      </c>
      <c r="I19" s="30">
        <f>IF(AND(H4=0,H19&gt;=0), "",H19/H4)</f>
        <v>0</v>
      </c>
      <c r="J19" s="44"/>
      <c r="K19" s="30" t="str">
        <f t="shared" si="0"/>
        <v/>
      </c>
      <c r="L19" s="130">
        <f>+E19+H19</f>
        <v>0</v>
      </c>
      <c r="M19" s="30">
        <f>IF(AND(L4=0,L19&gt;=0), "",L19/L4)</f>
        <v>0</v>
      </c>
      <c r="N19" s="44"/>
      <c r="O19" s="129">
        <f>+'N EERR RODEO'!E15</f>
        <v>0</v>
      </c>
      <c r="P19" s="30">
        <f>IF(AND(O4=0,O19&gt;=0), "",O19/O4)</f>
        <v>0</v>
      </c>
      <c r="Q19" s="44"/>
      <c r="R19" s="30" t="str">
        <f t="shared" si="1"/>
        <v/>
      </c>
      <c r="S19" s="130">
        <f>+L19+O19</f>
        <v>0</v>
      </c>
      <c r="T19" s="30">
        <f>IF(AND(S4=0,S19&gt;=0), "",S19/S4)</f>
        <v>0</v>
      </c>
      <c r="U19" s="44"/>
      <c r="V19" s="131"/>
      <c r="W19" s="30" t="str">
        <f>IF(AND(V4=0,V19&gt;=0), "",V19/V4)</f>
        <v/>
      </c>
      <c r="X19" s="47" t="str">
        <f t="shared" si="2"/>
        <v/>
      </c>
      <c r="Y19" s="129">
        <f>+'N EERR RODEO'!F15</f>
        <v>0</v>
      </c>
      <c r="Z19" s="30">
        <f>IF(AND(Y4=0,Y19&gt;=0), "",Y19/Y4)</f>
        <v>0</v>
      </c>
      <c r="AA19" s="44"/>
      <c r="AB19" s="30" t="str">
        <f t="shared" si="3"/>
        <v/>
      </c>
      <c r="AC19" s="130">
        <f>+S19+Y19</f>
        <v>0</v>
      </c>
      <c r="AD19" s="30">
        <f>IF(AND(AC4=0,AC19&gt;=0), "",AC19/AC4)</f>
        <v>0</v>
      </c>
      <c r="AE19" s="44"/>
      <c r="AF19" s="129">
        <f>+'N EERR RODEO'!G15</f>
        <v>0</v>
      </c>
      <c r="AG19" s="30">
        <f>IF(AND(AF4=0,AF19&gt;=0), "",AF19/AF4)</f>
        <v>0</v>
      </c>
      <c r="AH19" s="44"/>
      <c r="AI19" s="30" t="str">
        <f t="shared" si="4"/>
        <v/>
      </c>
      <c r="AJ19" s="130">
        <f t="shared" si="16"/>
        <v>0</v>
      </c>
      <c r="AK19" s="30">
        <f>IF(AND(AJ4=0,AJ19&gt;=0), "",AJ19/AJ4)</f>
        <v>0</v>
      </c>
      <c r="AL19" s="44"/>
      <c r="AM19" s="129">
        <f>+'N EERR RODEO'!H15</f>
        <v>0</v>
      </c>
      <c r="AN19" s="30">
        <f>IF(AND(AM4=0,AM19&gt;=0), "",AM19/AM4)</f>
        <v>0</v>
      </c>
      <c r="AO19" s="44"/>
      <c r="AP19" s="30" t="str">
        <f t="shared" si="5"/>
        <v/>
      </c>
      <c r="AQ19" s="130">
        <f t="shared" si="17"/>
        <v>0</v>
      </c>
      <c r="AR19" s="30">
        <f>IF(AND(AQ4=0,AQ19&gt;=0), "",AQ19/AQ4)</f>
        <v>0</v>
      </c>
      <c r="AS19" s="44"/>
      <c r="AT19" s="131">
        <f>+V19*2</f>
        <v>0</v>
      </c>
      <c r="AU19" s="30" t="str">
        <f>IF(AND(AT4=0,AT19&gt;=0), "",AT19/AT4)</f>
        <v/>
      </c>
      <c r="AV19" s="47" t="str">
        <f t="shared" si="6"/>
        <v/>
      </c>
      <c r="AW19" s="131">
        <f>+AQ19/6</f>
        <v>0</v>
      </c>
      <c r="AX19" s="30">
        <f>IF(AND(AW4=0,AW19&gt;=0), "",AW19/AW4)</f>
        <v>0</v>
      </c>
      <c r="AY19" s="44"/>
      <c r="AZ19" s="131">
        <f>+AT19/6</f>
        <v>0</v>
      </c>
      <c r="BA19" s="30" t="str">
        <f>IF(AND(AZ4=0,AZ19&gt;=0), "",AZ19/AZ4)</f>
        <v/>
      </c>
      <c r="BB19" s="47" t="str">
        <f t="shared" si="7"/>
        <v/>
      </c>
      <c r="BC19" s="129">
        <f>+'N EERR RODEO'!I15</f>
        <v>0</v>
      </c>
      <c r="BD19" s="30" t="str">
        <f>IF(AND(BC4=0,BC19&gt;=0), "",BC19/BC4)</f>
        <v/>
      </c>
      <c r="BE19" s="44"/>
      <c r="BF19" s="30" t="str">
        <f t="shared" si="8"/>
        <v/>
      </c>
      <c r="BG19" s="130">
        <f>+AQ19+BC19</f>
        <v>0</v>
      </c>
      <c r="BH19" s="30">
        <f>IF(AND(BG4=0,BG19&gt;=0), "",BG19/BG4)</f>
        <v>0</v>
      </c>
      <c r="BI19" s="44"/>
      <c r="BJ19" s="129">
        <f>+'N EERR RODEO'!J15</f>
        <v>0</v>
      </c>
      <c r="BK19" s="30" t="str">
        <f>IF(AND(BJ4=0,BJ19&gt;=0), "",BJ19/BJ4)</f>
        <v/>
      </c>
      <c r="BL19" s="44"/>
      <c r="BM19" s="30" t="str">
        <f t="shared" si="9"/>
        <v/>
      </c>
      <c r="BN19" s="130">
        <f>+BG19+BJ19</f>
        <v>0</v>
      </c>
      <c r="BO19" s="30">
        <f>IF(AND(BN4=0,BN19&gt;=0), "",BN19/BN4)</f>
        <v>0</v>
      </c>
      <c r="BP19" s="44"/>
      <c r="BQ19" s="129">
        <f>+'N EERR RODEO'!K15</f>
        <v>0</v>
      </c>
      <c r="BR19" s="30" t="str">
        <f>IF(AND(BQ4=0,BQ19&gt;=0), "",BQ19/BQ4)</f>
        <v/>
      </c>
      <c r="BS19" s="44"/>
      <c r="BT19" s="30" t="str">
        <f t="shared" si="10"/>
        <v/>
      </c>
      <c r="BU19" s="130">
        <f>+BN19+BQ19</f>
        <v>0</v>
      </c>
      <c r="BV19" s="30">
        <f>IF(AND(BU4=0,BU19&gt;=0), "",BU19/BU4)</f>
        <v>0</v>
      </c>
      <c r="BW19" s="44"/>
      <c r="BX19" s="131">
        <f>+AZ19*9</f>
        <v>0</v>
      </c>
      <c r="BY19" s="30" t="str">
        <f>IF(AND(BX4=0,BX19&gt;=0), "",BX19/BX4)</f>
        <v/>
      </c>
      <c r="BZ19" s="47" t="str">
        <f t="shared" si="11"/>
        <v/>
      </c>
      <c r="CA19" s="129">
        <f>+'N EERR RODEO'!L15</f>
        <v>0</v>
      </c>
      <c r="CB19" s="30" t="str">
        <f>IF(AND(CA4=0,CA19&gt;=0), "",CA19/CA4)</f>
        <v/>
      </c>
      <c r="CC19" s="44"/>
      <c r="CD19" s="30" t="str">
        <f t="shared" si="12"/>
        <v/>
      </c>
      <c r="CE19" s="130">
        <f>+BU19+CA19</f>
        <v>0</v>
      </c>
      <c r="CF19" s="30">
        <f>IF(AND(CE4=0,CE19&gt;=0), "",CE19/CE4)</f>
        <v>0</v>
      </c>
      <c r="CG19" s="44"/>
      <c r="CH19" s="129">
        <f>+'N EERR RODEO'!M15</f>
        <v>0</v>
      </c>
      <c r="CI19" s="30" t="str">
        <f>IF(AND(CH4=0,CH19&gt;=0), "",CH19/CH4)</f>
        <v/>
      </c>
      <c r="CJ19" s="44"/>
      <c r="CK19" s="30" t="str">
        <f t="shared" si="13"/>
        <v/>
      </c>
      <c r="CL19" s="130">
        <f>+CE19+CH19</f>
        <v>0</v>
      </c>
      <c r="CM19" s="30">
        <f>IF(AND(CL4=0,CL19&gt;=0), "",CL19/CL4)</f>
        <v>0</v>
      </c>
      <c r="CN19" s="44"/>
      <c r="CO19" s="129">
        <f>+'N EERR RODEO'!N15</f>
        <v>0</v>
      </c>
      <c r="CP19" s="30" t="str">
        <f>IF(AND(CO4=0,CO19&gt;=0), "",CO19/CO4)</f>
        <v/>
      </c>
      <c r="CQ19" s="44"/>
      <c r="CR19" s="30" t="str">
        <f t="shared" si="14"/>
        <v/>
      </c>
      <c r="CS19" s="130">
        <f>+CL19+CO19</f>
        <v>0</v>
      </c>
      <c r="CT19" s="30">
        <f>IF(AND(CS4=0,CS19&gt;=0), "",CS19/CS4)</f>
        <v>0</v>
      </c>
      <c r="CU19" s="44"/>
      <c r="CV19" s="131">
        <f t="shared" si="18"/>
        <v>0</v>
      </c>
      <c r="CW19" s="30" t="str">
        <f>IF(AND(CV4=0,CV19&gt;=0), "",CV19/CV4)</f>
        <v/>
      </c>
      <c r="CX19" s="47" t="str">
        <f t="shared" si="15"/>
        <v/>
      </c>
    </row>
    <row r="20" spans="1:102" s="3" customFormat="1" outlineLevel="1" x14ac:dyDescent="0.3">
      <c r="A20" s="29"/>
      <c r="B20" s="132"/>
      <c r="C20" s="30"/>
      <c r="D20" s="44"/>
      <c r="E20" s="132"/>
      <c r="F20" s="30"/>
      <c r="G20" s="44"/>
      <c r="H20" s="132"/>
      <c r="I20" s="30"/>
      <c r="J20" s="44"/>
      <c r="K20" s="15" t="str">
        <f t="shared" si="0"/>
        <v/>
      </c>
      <c r="L20" s="118"/>
      <c r="M20" s="30"/>
      <c r="N20" s="44"/>
      <c r="O20" s="132"/>
      <c r="P20" s="30"/>
      <c r="Q20" s="44"/>
      <c r="R20" s="15" t="str">
        <f t="shared" si="1"/>
        <v/>
      </c>
      <c r="S20" s="118"/>
      <c r="T20" s="30"/>
      <c r="U20" s="44"/>
      <c r="V20" s="133"/>
      <c r="W20" s="30"/>
      <c r="X20" s="46" t="str">
        <f t="shared" si="2"/>
        <v/>
      </c>
      <c r="Y20" s="132"/>
      <c r="Z20" s="30"/>
      <c r="AA20" s="44"/>
      <c r="AB20" s="15" t="str">
        <f t="shared" si="3"/>
        <v/>
      </c>
      <c r="AC20" s="118"/>
      <c r="AD20" s="30"/>
      <c r="AE20" s="44"/>
      <c r="AF20" s="132"/>
      <c r="AG20" s="30"/>
      <c r="AH20" s="44"/>
      <c r="AI20" s="15" t="str">
        <f t="shared" si="4"/>
        <v/>
      </c>
      <c r="AJ20" s="118">
        <f t="shared" si="16"/>
        <v>0</v>
      </c>
      <c r="AK20" s="30"/>
      <c r="AL20" s="44"/>
      <c r="AM20" s="132"/>
      <c r="AN20" s="30"/>
      <c r="AO20" s="44"/>
      <c r="AP20" s="15" t="str">
        <f t="shared" si="5"/>
        <v/>
      </c>
      <c r="AQ20" s="118">
        <f t="shared" si="17"/>
        <v>0</v>
      </c>
      <c r="AR20" s="30"/>
      <c r="AS20" s="44"/>
      <c r="AT20" s="131">
        <f>+V20*2</f>
        <v>0</v>
      </c>
      <c r="AU20" s="30"/>
      <c r="AV20" s="46" t="str">
        <f t="shared" si="6"/>
        <v/>
      </c>
      <c r="AW20" s="131">
        <f>+AQ20/6</f>
        <v>0</v>
      </c>
      <c r="AX20" s="30"/>
      <c r="AY20" s="44"/>
      <c r="AZ20" s="131">
        <f>+AT20/6</f>
        <v>0</v>
      </c>
      <c r="BA20" s="30"/>
      <c r="BB20" s="46" t="str">
        <f t="shared" si="7"/>
        <v/>
      </c>
      <c r="BC20" s="132"/>
      <c r="BD20" s="30"/>
      <c r="BE20" s="44"/>
      <c r="BF20" s="15" t="str">
        <f t="shared" si="8"/>
        <v/>
      </c>
      <c r="BG20" s="130">
        <f>+AQ20+BC20</f>
        <v>0</v>
      </c>
      <c r="BH20" s="30"/>
      <c r="BI20" s="44"/>
      <c r="BJ20" s="132"/>
      <c r="BK20" s="30"/>
      <c r="BL20" s="44"/>
      <c r="BM20" s="15" t="str">
        <f t="shared" si="9"/>
        <v/>
      </c>
      <c r="BN20" s="118">
        <f>+BG20+BJ20</f>
        <v>0</v>
      </c>
      <c r="BO20" s="30"/>
      <c r="BP20" s="44"/>
      <c r="BQ20" s="132"/>
      <c r="BR20" s="30"/>
      <c r="BS20" s="44"/>
      <c r="BT20" s="15" t="str">
        <f t="shared" si="10"/>
        <v/>
      </c>
      <c r="BU20" s="118">
        <f>+BN20+BQ20</f>
        <v>0</v>
      </c>
      <c r="BV20" s="30"/>
      <c r="BW20" s="44"/>
      <c r="BX20" s="131">
        <f>+AZ20*9</f>
        <v>0</v>
      </c>
      <c r="BY20" s="30"/>
      <c r="BZ20" s="46" t="str">
        <f t="shared" si="11"/>
        <v/>
      </c>
      <c r="CA20" s="132"/>
      <c r="CB20" s="30"/>
      <c r="CC20" s="44"/>
      <c r="CD20" s="15" t="str">
        <f t="shared" si="12"/>
        <v/>
      </c>
      <c r="CE20" s="118"/>
      <c r="CF20" s="30"/>
      <c r="CG20" s="44"/>
      <c r="CH20" s="132"/>
      <c r="CI20" s="30"/>
      <c r="CJ20" s="44"/>
      <c r="CK20" s="15" t="str">
        <f t="shared" si="13"/>
        <v/>
      </c>
      <c r="CL20" s="118">
        <f>+CE20+CH20</f>
        <v>0</v>
      </c>
      <c r="CM20" s="30"/>
      <c r="CN20" s="44"/>
      <c r="CO20" s="132"/>
      <c r="CP20" s="30"/>
      <c r="CQ20" s="44"/>
      <c r="CR20" s="15" t="str">
        <f t="shared" si="14"/>
        <v/>
      </c>
      <c r="CS20" s="118">
        <f>+CL20+CO20</f>
        <v>0</v>
      </c>
      <c r="CT20" s="30"/>
      <c r="CU20" s="44"/>
      <c r="CV20" s="131">
        <f t="shared" si="18"/>
        <v>0</v>
      </c>
      <c r="CW20" s="30"/>
      <c r="CX20" s="46" t="str">
        <f t="shared" si="15"/>
        <v/>
      </c>
    </row>
    <row r="21" spans="1:102" ht="15.6" customHeight="1" x14ac:dyDescent="0.3">
      <c r="A21" s="9"/>
      <c r="B21" s="129"/>
      <c r="C21" s="14"/>
      <c r="D21" s="44"/>
      <c r="E21" s="129"/>
      <c r="F21" s="14"/>
      <c r="G21" s="44"/>
      <c r="H21" s="129"/>
      <c r="I21" s="14"/>
      <c r="J21" s="44"/>
      <c r="K21" s="32" t="str">
        <f t="shared" si="0"/>
        <v/>
      </c>
      <c r="M21" s="14"/>
      <c r="N21" s="44"/>
      <c r="O21" s="129"/>
      <c r="P21" s="14"/>
      <c r="Q21" s="44"/>
      <c r="R21" s="32" t="str">
        <f t="shared" si="1"/>
        <v/>
      </c>
      <c r="T21" s="14"/>
      <c r="U21" s="44"/>
      <c r="V21" s="131"/>
      <c r="W21" s="14"/>
      <c r="X21" s="92" t="str">
        <f t="shared" si="2"/>
        <v/>
      </c>
      <c r="Y21" s="129"/>
      <c r="Z21" s="14"/>
      <c r="AA21" s="44"/>
      <c r="AB21" s="32" t="str">
        <f t="shared" si="3"/>
        <v/>
      </c>
      <c r="AD21" s="14"/>
      <c r="AE21" s="44"/>
      <c r="AF21" s="129"/>
      <c r="AG21" s="14"/>
      <c r="AH21" s="44"/>
      <c r="AI21" s="32" t="str">
        <f t="shared" si="4"/>
        <v/>
      </c>
      <c r="AJ21" s="130">
        <f t="shared" si="16"/>
        <v>0</v>
      </c>
      <c r="AK21" s="14"/>
      <c r="AL21" s="44"/>
      <c r="AM21" s="129"/>
      <c r="AN21" s="14"/>
      <c r="AO21" s="44"/>
      <c r="AP21" s="32" t="str">
        <f t="shared" si="5"/>
        <v/>
      </c>
      <c r="AQ21" s="130">
        <f t="shared" si="17"/>
        <v>0</v>
      </c>
      <c r="AR21" s="14"/>
      <c r="AS21" s="44"/>
      <c r="AT21" s="131">
        <f>+V21*2</f>
        <v>0</v>
      </c>
      <c r="AU21" s="14"/>
      <c r="AV21" s="92" t="str">
        <f t="shared" si="6"/>
        <v/>
      </c>
      <c r="AW21" s="131">
        <f>+AQ21/6</f>
        <v>0</v>
      </c>
      <c r="AX21" s="14"/>
      <c r="AY21" s="44"/>
      <c r="AZ21" s="131">
        <f>+AT21/6</f>
        <v>0</v>
      </c>
      <c r="BA21" s="14"/>
      <c r="BB21" s="92" t="str">
        <f t="shared" si="7"/>
        <v/>
      </c>
      <c r="BC21" s="129"/>
      <c r="BD21" s="14"/>
      <c r="BE21" s="44"/>
      <c r="BF21" s="32" t="str">
        <f t="shared" si="8"/>
        <v/>
      </c>
      <c r="BG21" s="130">
        <f>+AQ21+BC21</f>
        <v>0</v>
      </c>
      <c r="BH21" s="14"/>
      <c r="BI21" s="44"/>
      <c r="BJ21" s="129"/>
      <c r="BK21" s="14"/>
      <c r="BL21" s="44"/>
      <c r="BM21" s="32" t="str">
        <f t="shared" si="9"/>
        <v/>
      </c>
      <c r="BN21" s="130">
        <f>+BG21+BJ21</f>
        <v>0</v>
      </c>
      <c r="BO21" s="14"/>
      <c r="BP21" s="44"/>
      <c r="BQ21" s="129"/>
      <c r="BR21" s="14"/>
      <c r="BS21" s="44"/>
      <c r="BT21" s="32" t="str">
        <f t="shared" si="10"/>
        <v/>
      </c>
      <c r="BU21" s="130">
        <f>+BN21+BQ21</f>
        <v>0</v>
      </c>
      <c r="BV21" s="14"/>
      <c r="BW21" s="44"/>
      <c r="BX21" s="131">
        <f>+AZ21*9</f>
        <v>0</v>
      </c>
      <c r="BY21" s="14"/>
      <c r="BZ21" s="92" t="str">
        <f t="shared" si="11"/>
        <v/>
      </c>
      <c r="CA21" s="129"/>
      <c r="CB21" s="14"/>
      <c r="CC21" s="44"/>
      <c r="CD21" s="32" t="str">
        <f t="shared" si="12"/>
        <v/>
      </c>
      <c r="CF21" s="14"/>
      <c r="CG21" s="44"/>
      <c r="CH21" s="129"/>
      <c r="CI21" s="14"/>
      <c r="CJ21" s="44"/>
      <c r="CK21" s="32" t="str">
        <f t="shared" si="13"/>
        <v/>
      </c>
      <c r="CL21" s="130">
        <f>+CE21+CH21</f>
        <v>0</v>
      </c>
      <c r="CM21" s="14"/>
      <c r="CN21" s="44"/>
      <c r="CO21" s="129"/>
      <c r="CP21" s="14"/>
      <c r="CQ21" s="44"/>
      <c r="CR21" s="32" t="str">
        <f t="shared" si="14"/>
        <v/>
      </c>
      <c r="CS21" s="130">
        <f>+CL21+CO21</f>
        <v>0</v>
      </c>
      <c r="CT21" s="14"/>
      <c r="CU21" s="44"/>
      <c r="CV21" s="131">
        <f t="shared" si="18"/>
        <v>0</v>
      </c>
      <c r="CW21" s="14"/>
      <c r="CX21" s="92" t="str">
        <f t="shared" si="15"/>
        <v/>
      </c>
    </row>
    <row r="22" spans="1:102" s="28" customFormat="1" ht="18" customHeight="1" x14ac:dyDescent="0.3">
      <c r="A22" s="19" t="s">
        <v>47</v>
      </c>
      <c r="B22" s="123">
        <f>+B23+B26+B29</f>
        <v>0</v>
      </c>
      <c r="C22" s="36" t="str">
        <f>IF(AND(B4=0,B22&gt;=0), "",B22/B4)</f>
        <v/>
      </c>
      <c r="D22" s="42"/>
      <c r="E22" s="123">
        <f>+E23+E26+E29</f>
        <v>20670.849999999999</v>
      </c>
      <c r="F22" s="36">
        <f>IF(AND(E4=0,E22&gt;=0), "",E22/E4)</f>
        <v>0.60091278634232492</v>
      </c>
      <c r="G22" s="42"/>
      <c r="H22" s="123">
        <f>+H23+H26+H29</f>
        <v>24313.03</v>
      </c>
      <c r="I22" s="36">
        <f>IF(AND(H4=0,H22&gt;=0), "",H22/H4)</f>
        <v>0.62394364965888238</v>
      </c>
      <c r="J22" s="42"/>
      <c r="K22" s="36">
        <f t="shared" si="0"/>
        <v>0.17619885007147748</v>
      </c>
      <c r="L22" s="124">
        <f>+L23+L26+L29</f>
        <v>44983.88</v>
      </c>
      <c r="M22" s="36">
        <f>IF(AND(L4=0,L22&gt;=0), "",L22/L4)</f>
        <v>0.61314514817432364</v>
      </c>
      <c r="N22" s="42"/>
      <c r="O22" s="123">
        <f>+O23+O26+O29</f>
        <v>19883.02</v>
      </c>
      <c r="P22" s="36">
        <f>IF(AND(O4=0,O22&gt;=0), "",O22/O4)</f>
        <v>0.4049655271360954</v>
      </c>
      <c r="Q22" s="42"/>
      <c r="R22" s="36">
        <f t="shared" si="1"/>
        <v>-0.18220723620215162</v>
      </c>
      <c r="S22" s="124">
        <f>+S23+S26+S29</f>
        <v>64866.899999999994</v>
      </c>
      <c r="T22" s="36">
        <f>IF(AND(S4=0,S22&gt;=0), "",S22/S4)</f>
        <v>0.52968203037983208</v>
      </c>
      <c r="U22" s="42"/>
      <c r="V22" s="125">
        <f>+V23+V26+V29</f>
        <v>0</v>
      </c>
      <c r="W22" s="36" t="str">
        <f>IF(AND(V4=0,V22&gt;=0), "",V22/V4)</f>
        <v/>
      </c>
      <c r="X22" s="42">
        <f t="shared" si="2"/>
        <v>1</v>
      </c>
      <c r="Y22" s="123">
        <f>+Y23+Y26+Y29</f>
        <v>34256.07</v>
      </c>
      <c r="Z22" s="36">
        <f>IF(AND(Y4=0,Y22&gt;=0), "",Y22/Y4)</f>
        <v>0.6239987684617766</v>
      </c>
      <c r="AA22" s="42"/>
      <c r="AB22" s="36">
        <f t="shared" si="3"/>
        <v>0.72288062879783854</v>
      </c>
      <c r="AC22" s="124">
        <f>+AC23+AC26+AC29</f>
        <v>99122.97</v>
      </c>
      <c r="AD22" s="36">
        <f>IF(AND(AC4=0,AC22&gt;=0), "",AC22/AC4)</f>
        <v>0.55887533182453786</v>
      </c>
      <c r="AE22" s="42"/>
      <c r="AF22" s="123">
        <f>+AF23+AF26+AF29</f>
        <v>35158</v>
      </c>
      <c r="AG22" s="36">
        <f>IF(AND(AF4=0,AF22&gt;=0), "",AF22/AF4)</f>
        <v>0.56748998742387446</v>
      </c>
      <c r="AH22" s="42"/>
      <c r="AI22" s="36">
        <f t="shared" si="4"/>
        <v>2.6329056427079941E-2</v>
      </c>
      <c r="AJ22" s="124">
        <f>+AJ23+AJ26+AJ29</f>
        <v>134280.97</v>
      </c>
      <c r="AK22" s="36">
        <f>IF(AND(AJ4=0,AJ22&gt;=0), "",AJ22/AJ4)</f>
        <v>0.56110548102679281</v>
      </c>
      <c r="AL22" s="42"/>
      <c r="AM22" s="123">
        <f>+AM23+AM26+AM29</f>
        <v>28890.240000000002</v>
      </c>
      <c r="AN22" s="36">
        <f>IF(AND(AM4=0,AM22&gt;=0), "",AM22/AM4)</f>
        <v>0.51711779873664809</v>
      </c>
      <c r="AO22" s="42"/>
      <c r="AP22" s="36">
        <f t="shared" si="5"/>
        <v>-0.17827407702372144</v>
      </c>
      <c r="AQ22" s="124">
        <f>+AQ23+AQ26+AQ29</f>
        <v>163171.21</v>
      </c>
      <c r="AR22" s="36">
        <f>IF(AND(AQ4=0,AQ22&gt;=0), "",AQ22/AQ4)</f>
        <v>0.55278014739610748</v>
      </c>
      <c r="AS22" s="42"/>
      <c r="AT22" s="125">
        <f>+AT23+AT26+AT29</f>
        <v>0</v>
      </c>
      <c r="AU22" s="36" t="str">
        <f>IF(AND(AT4=0,AT22&gt;=0), "",AT22/AT4)</f>
        <v/>
      </c>
      <c r="AV22" s="42">
        <f t="shared" si="6"/>
        <v>1</v>
      </c>
      <c r="AW22" s="125">
        <f>+AW23+AW26+AW29</f>
        <v>27195.201666666664</v>
      </c>
      <c r="AX22" s="36">
        <f>IF(AND(AW4=0,AW22&gt;=0), "",AW22/AW4)</f>
        <v>0.55278014739610748</v>
      </c>
      <c r="AY22" s="42"/>
      <c r="AZ22" s="125">
        <f>+AZ23+AZ26+AZ29</f>
        <v>0</v>
      </c>
      <c r="BA22" s="36" t="str">
        <f>IF(AND(AZ4=0,AZ22&gt;=0), "",AZ22/AZ4)</f>
        <v/>
      </c>
      <c r="BB22" s="42">
        <f t="shared" si="7"/>
        <v>1</v>
      </c>
      <c r="BC22" s="123">
        <f>+BC23+BC26+BC29</f>
        <v>0</v>
      </c>
      <c r="BD22" s="36" t="str">
        <f>IF(AND(BC4=0,BC22&gt;=0), "",BC22/BC4)</f>
        <v/>
      </c>
      <c r="BE22" s="42"/>
      <c r="BF22" s="36">
        <f t="shared" si="8"/>
        <v>-1</v>
      </c>
      <c r="BG22" s="124">
        <f>+BG23+BG26+BG29</f>
        <v>163171.21</v>
      </c>
      <c r="BH22" s="36">
        <f>IF(AND(BG4=0,BG22&gt;=0), "",BG22/BG4)</f>
        <v>0.55278014739610748</v>
      </c>
      <c r="BI22" s="42"/>
      <c r="BJ22" s="123">
        <f>+BJ23+BJ26+BJ29</f>
        <v>0</v>
      </c>
      <c r="BK22" s="36" t="str">
        <f>IF(AND(BJ4=0,BJ22&gt;=0), "",BJ22/BJ4)</f>
        <v/>
      </c>
      <c r="BL22" s="42"/>
      <c r="BM22" s="36" t="str">
        <f t="shared" si="9"/>
        <v/>
      </c>
      <c r="BN22" s="124">
        <f>+BN23+BN26+BN29</f>
        <v>163171.21</v>
      </c>
      <c r="BO22" s="36">
        <f>IF(AND(BN4=0,BN22&gt;=0), "",BN22/BN4)</f>
        <v>0.55278014739610748</v>
      </c>
      <c r="BP22" s="42"/>
      <c r="BQ22" s="123">
        <f>+BQ23+BQ26+BQ29</f>
        <v>0</v>
      </c>
      <c r="BR22" s="36" t="str">
        <f>IF(AND(BQ4=0,BQ22&gt;=0), "",BQ22/BQ4)</f>
        <v/>
      </c>
      <c r="BS22" s="42"/>
      <c r="BT22" s="36" t="str">
        <f t="shared" si="10"/>
        <v/>
      </c>
      <c r="BU22" s="124">
        <f>+BU23+BU26+BU29</f>
        <v>163171.21</v>
      </c>
      <c r="BV22" s="36">
        <f>IF(AND(BU4=0,BU22&gt;=0), "",BU22/BU4)</f>
        <v>0.55278014739610748</v>
      </c>
      <c r="BW22" s="42"/>
      <c r="BX22" s="125">
        <f>+BX23+BX26+BX29</f>
        <v>0</v>
      </c>
      <c r="BY22" s="36" t="str">
        <f>IF(AND(BX4=0,BX22&gt;=0), "",BX22/BX4)</f>
        <v/>
      </c>
      <c r="BZ22" s="42">
        <f t="shared" si="11"/>
        <v>1</v>
      </c>
      <c r="CA22" s="123">
        <f>+CA23+CA26+CA29</f>
        <v>0</v>
      </c>
      <c r="CB22" s="36" t="str">
        <f>IF(AND(CA4=0,CA22&gt;=0), "",CA22/CA4)</f>
        <v/>
      </c>
      <c r="CC22" s="42"/>
      <c r="CD22" s="36" t="str">
        <f t="shared" si="12"/>
        <v/>
      </c>
      <c r="CE22" s="124">
        <f>+CE23+CE26+CE29</f>
        <v>163171.21</v>
      </c>
      <c r="CF22" s="36">
        <f>IF(AND(CE4=0,CE22&gt;=0), "",CE22/CE4)</f>
        <v>0.55278014739610748</v>
      </c>
      <c r="CG22" s="42"/>
      <c r="CH22" s="123">
        <f>+CH23+CH26+CH29</f>
        <v>0</v>
      </c>
      <c r="CI22" s="36" t="str">
        <f>IF(AND(CH4=0,CH22&gt;=0), "",CH22/CH4)</f>
        <v/>
      </c>
      <c r="CJ22" s="42"/>
      <c r="CK22" s="36" t="str">
        <f t="shared" si="13"/>
        <v/>
      </c>
      <c r="CL22" s="124">
        <f>+CL23+CL26+CL29</f>
        <v>163171.21</v>
      </c>
      <c r="CM22" s="36">
        <f>IF(AND(CL4=0,CL22&gt;=0), "",CL22/CL4)</f>
        <v>0.55278014739610748</v>
      </c>
      <c r="CN22" s="42"/>
      <c r="CO22" s="123">
        <f>+CO23+CO26+CO29</f>
        <v>0</v>
      </c>
      <c r="CP22" s="36" t="str">
        <f>IF(AND(CO4=0,CO22&gt;=0), "",CO22/CO4)</f>
        <v/>
      </c>
      <c r="CQ22" s="42"/>
      <c r="CR22" s="36" t="str">
        <f t="shared" si="14"/>
        <v/>
      </c>
      <c r="CS22" s="124">
        <f>+CS23+CS26+CS29</f>
        <v>163171.21</v>
      </c>
      <c r="CT22" s="36">
        <f>IF(AND(CS4=0,CS22&gt;=0), "",CS22/CS4)</f>
        <v>0.55278014739610748</v>
      </c>
      <c r="CU22" s="42"/>
      <c r="CV22" s="125">
        <f>+CV23+CV26+CV29</f>
        <v>0</v>
      </c>
      <c r="CW22" s="36" t="str">
        <f>IF(AND(CV4=0,CV22&gt;=0), "",CV22/CV4)</f>
        <v/>
      </c>
      <c r="CX22" s="42">
        <f t="shared" si="15"/>
        <v>1</v>
      </c>
    </row>
    <row r="23" spans="1:102" s="6" customFormat="1" hidden="1" outlineLevel="1" x14ac:dyDescent="0.3">
      <c r="A23" s="37" t="s">
        <v>48</v>
      </c>
      <c r="B23" s="126">
        <f>SUM(B24:B25)</f>
        <v>0</v>
      </c>
      <c r="C23" s="38" t="str">
        <f>IF(AND(B5=0,B23&gt;=0), "",B23/B5)</f>
        <v/>
      </c>
      <c r="D23" s="43"/>
      <c r="E23" s="126">
        <f>SUM(E24:E25)</f>
        <v>20670.849999999999</v>
      </c>
      <c r="F23" s="38">
        <f>IF(AND(E5=0,E23&gt;=0), "",E23/E5)</f>
        <v>0.60091278634232492</v>
      </c>
      <c r="G23" s="43"/>
      <c r="H23" s="126">
        <f>SUM(H24:H25)</f>
        <v>24313.03</v>
      </c>
      <c r="I23" s="38">
        <f>IF(AND(H5=0,H23&gt;=0), "",H23/H5)</f>
        <v>0.62394364965888238</v>
      </c>
      <c r="J23" s="43"/>
      <c r="K23" s="38">
        <f t="shared" si="0"/>
        <v>0.17619885007147748</v>
      </c>
      <c r="L23" s="127">
        <f>SUM(L24:L25)</f>
        <v>44983.88</v>
      </c>
      <c r="M23" s="38">
        <f>IF(AND(L5=0,L23&gt;=0), "",L23/L5)</f>
        <v>0.61314514817432364</v>
      </c>
      <c r="N23" s="43"/>
      <c r="O23" s="126">
        <f>SUM(O24:O25)</f>
        <v>19883.02</v>
      </c>
      <c r="P23" s="38">
        <f>IF(AND(O5=0,O23&gt;=0), "",O23/O5)</f>
        <v>0.4049655271360954</v>
      </c>
      <c r="Q23" s="43"/>
      <c r="R23" s="38">
        <f t="shared" si="1"/>
        <v>-0.18220723620215162</v>
      </c>
      <c r="S23" s="127">
        <f>SUM(S24:S25)</f>
        <v>64866.899999999994</v>
      </c>
      <c r="T23" s="38">
        <f>IF(AND(S5=0,S23&gt;=0), "",S23/S5)</f>
        <v>0.52968203037983208</v>
      </c>
      <c r="U23" s="43"/>
      <c r="V23" s="128">
        <f>SUM(V24:V25)</f>
        <v>0</v>
      </c>
      <c r="W23" s="38" t="str">
        <f>IF(AND(V5=0,V23&gt;=0), "",V23/V5)</f>
        <v/>
      </c>
      <c r="X23" s="91">
        <f t="shared" si="2"/>
        <v>1</v>
      </c>
      <c r="Y23" s="126">
        <f>SUM(Y24:Y25)</f>
        <v>34256.07</v>
      </c>
      <c r="Z23" s="38">
        <f>IF(AND(Y5=0,Y23&gt;=0), "",Y23/Y5)</f>
        <v>0.6239987684617766</v>
      </c>
      <c r="AA23" s="43"/>
      <c r="AB23" s="38">
        <f t="shared" si="3"/>
        <v>0.72288062879783854</v>
      </c>
      <c r="AC23" s="127">
        <f>SUM(AC24:AC25)</f>
        <v>99122.97</v>
      </c>
      <c r="AD23" s="38">
        <f>IF(AND(AC5=0,AC23&gt;=0), "",AC23/AC5)</f>
        <v>0.55887533182453786</v>
      </c>
      <c r="AE23" s="43"/>
      <c r="AF23" s="126">
        <f>SUM(AF24:AF25)</f>
        <v>35158</v>
      </c>
      <c r="AG23" s="38">
        <f>IF(AND(AF5=0,AF23&gt;=0), "",AF23/AF5)</f>
        <v>0.56748998742387446</v>
      </c>
      <c r="AH23" s="43"/>
      <c r="AI23" s="38">
        <f t="shared" si="4"/>
        <v>2.6329056427079941E-2</v>
      </c>
      <c r="AJ23" s="127">
        <f>SUM(AJ24:AJ25)</f>
        <v>134280.97</v>
      </c>
      <c r="AK23" s="38">
        <f>IF(AND(AJ5=0,AJ23&gt;=0), "",AJ23/AJ5)</f>
        <v>0.56110548102679281</v>
      </c>
      <c r="AL23" s="43"/>
      <c r="AM23" s="126">
        <f>SUM(AM24:AM25)</f>
        <v>28890.240000000002</v>
      </c>
      <c r="AN23" s="38">
        <f>IF(AND(AM5=0,AM23&gt;=0), "",AM23/AM5)</f>
        <v>0.51711779873664809</v>
      </c>
      <c r="AO23" s="43"/>
      <c r="AP23" s="38">
        <f t="shared" si="5"/>
        <v>-0.17827407702372144</v>
      </c>
      <c r="AQ23" s="127">
        <f>SUM(AQ24:AQ25)</f>
        <v>163171.21</v>
      </c>
      <c r="AR23" s="38">
        <f>IF(AND(AQ5=0,AQ23&gt;=0), "",AQ23/AQ5)</f>
        <v>0.55278014739610748</v>
      </c>
      <c r="AS23" s="43"/>
      <c r="AT23" s="128">
        <f>SUM(AT24:AT25)</f>
        <v>0</v>
      </c>
      <c r="AU23" s="38" t="str">
        <f>IF(AND(AT5=0,AT23&gt;=0), "",AT23/AT5)</f>
        <v/>
      </c>
      <c r="AV23" s="91">
        <f t="shared" si="6"/>
        <v>1</v>
      </c>
      <c r="AW23" s="128">
        <f>SUM(AW24:AW25)</f>
        <v>27195.201666666664</v>
      </c>
      <c r="AX23" s="38">
        <f>IF(AND(AW5=0,AW23&gt;=0), "",AW23/AW5)</f>
        <v>0.55278014739610748</v>
      </c>
      <c r="AY23" s="43"/>
      <c r="AZ23" s="128">
        <f>SUM(AZ24:AZ25)</f>
        <v>0</v>
      </c>
      <c r="BA23" s="38" t="str">
        <f>IF(AND(AZ5=0,AZ23&gt;=0), "",AZ23/AZ5)</f>
        <v/>
      </c>
      <c r="BB23" s="91">
        <f t="shared" si="7"/>
        <v>1</v>
      </c>
      <c r="BC23" s="126">
        <f>SUM(BC24:BC25)</f>
        <v>0</v>
      </c>
      <c r="BD23" s="38" t="str">
        <f>IF(AND(BC5=0,BC23&gt;=0), "",BC23/BC5)</f>
        <v/>
      </c>
      <c r="BE23" s="43"/>
      <c r="BF23" s="38">
        <f t="shared" si="8"/>
        <v>-1</v>
      </c>
      <c r="BG23" s="127">
        <f>SUM(BG24:BG25)</f>
        <v>163171.21</v>
      </c>
      <c r="BH23" s="38">
        <f>IF(AND(BG5=0,BG23&gt;=0), "",BG23/BG5)</f>
        <v>0.55278014739610748</v>
      </c>
      <c r="BI23" s="43"/>
      <c r="BJ23" s="126">
        <f>SUM(BJ24:BJ25)</f>
        <v>0</v>
      </c>
      <c r="BK23" s="38" t="str">
        <f>IF(AND(BJ5=0,BJ23&gt;=0), "",BJ23/BJ5)</f>
        <v/>
      </c>
      <c r="BL23" s="43"/>
      <c r="BM23" s="38" t="str">
        <f t="shared" si="9"/>
        <v/>
      </c>
      <c r="BN23" s="127">
        <f>SUM(BN24:BN25)</f>
        <v>163171.21</v>
      </c>
      <c r="BO23" s="38">
        <f>IF(AND(BN5=0,BN23&gt;=0), "",BN23/BN5)</f>
        <v>0.55278014739610748</v>
      </c>
      <c r="BP23" s="43"/>
      <c r="BQ23" s="126">
        <f>SUM(BQ24:BQ25)</f>
        <v>0</v>
      </c>
      <c r="BR23" s="38" t="str">
        <f>IF(AND(BQ5=0,BQ23&gt;=0), "",BQ23/BQ5)</f>
        <v/>
      </c>
      <c r="BS23" s="43"/>
      <c r="BT23" s="38" t="str">
        <f t="shared" si="10"/>
        <v/>
      </c>
      <c r="BU23" s="127">
        <f>SUM(BU24:BU25)</f>
        <v>163171.21</v>
      </c>
      <c r="BV23" s="38">
        <f>IF(AND(BU5=0,BU23&gt;=0), "",BU23/BU5)</f>
        <v>0.55278014739610748</v>
      </c>
      <c r="BW23" s="43"/>
      <c r="BX23" s="128">
        <f>SUM(BX24:BX25)</f>
        <v>0</v>
      </c>
      <c r="BY23" s="38" t="str">
        <f>IF(AND(BX5=0,BX23&gt;=0), "",BX23/BX5)</f>
        <v/>
      </c>
      <c r="BZ23" s="91">
        <f t="shared" si="11"/>
        <v>1</v>
      </c>
      <c r="CA23" s="126">
        <f>SUM(CA24:CA25)</f>
        <v>0</v>
      </c>
      <c r="CB23" s="38" t="str">
        <f>IF(AND(CA5=0,CA23&gt;=0), "",CA23/CA5)</f>
        <v/>
      </c>
      <c r="CC23" s="43"/>
      <c r="CD23" s="38" t="str">
        <f t="shared" si="12"/>
        <v/>
      </c>
      <c r="CE23" s="127">
        <f>SUM(CE24:CE25)</f>
        <v>163171.21</v>
      </c>
      <c r="CF23" s="38">
        <f>IF(AND(CE5=0,CE23&gt;=0), "",CE23/CE5)</f>
        <v>0.55278014739610748</v>
      </c>
      <c r="CG23" s="43"/>
      <c r="CH23" s="126">
        <f>SUM(CH24:CH25)</f>
        <v>0</v>
      </c>
      <c r="CI23" s="38" t="str">
        <f>IF(AND(CH5=0,CH23&gt;=0), "",CH23/CH5)</f>
        <v/>
      </c>
      <c r="CJ23" s="43"/>
      <c r="CK23" s="38" t="str">
        <f t="shared" si="13"/>
        <v/>
      </c>
      <c r="CL23" s="127">
        <f>SUM(CL24:CL25)</f>
        <v>163171.21</v>
      </c>
      <c r="CM23" s="38">
        <f>IF(AND(CL5=0,CL23&gt;=0), "",CL23/CL5)</f>
        <v>0.55278014739610748</v>
      </c>
      <c r="CN23" s="43"/>
      <c r="CO23" s="126">
        <f>SUM(CO24:CO25)</f>
        <v>0</v>
      </c>
      <c r="CP23" s="38" t="str">
        <f>IF(AND(CO5=0,CO23&gt;=0), "",CO23/CO5)</f>
        <v/>
      </c>
      <c r="CQ23" s="43"/>
      <c r="CR23" s="38" t="str">
        <f t="shared" si="14"/>
        <v/>
      </c>
      <c r="CS23" s="127">
        <f>SUM(CS24:CS25)</f>
        <v>163171.21</v>
      </c>
      <c r="CT23" s="38">
        <f>IF(AND(CS5=0,CS23&gt;=0), "",CS23/CS5)</f>
        <v>0.55278014739610748</v>
      </c>
      <c r="CU23" s="43"/>
      <c r="CV23" s="128">
        <f>SUM(CV24:CV25)</f>
        <v>0</v>
      </c>
      <c r="CW23" s="38" t="str">
        <f>IF(AND(CV5=0,CV23&gt;=0), "",CV23/CV5)</f>
        <v/>
      </c>
      <c r="CX23" s="91">
        <f t="shared" si="15"/>
        <v>1</v>
      </c>
    </row>
    <row r="24" spans="1:102" hidden="1" outlineLevel="1" x14ac:dyDescent="0.3">
      <c r="A24" s="29" t="s">
        <v>49</v>
      </c>
      <c r="B24" s="129">
        <f>+'N EERR RODEO'!B30</f>
        <v>0</v>
      </c>
      <c r="C24" s="30" t="str">
        <f>IF(AND(B5=0,B24&gt;=0), "",B24/B5)</f>
        <v/>
      </c>
      <c r="D24" s="44"/>
      <c r="E24" s="129">
        <f>+'N EERR RODEO'!C30</f>
        <v>20670.849999999999</v>
      </c>
      <c r="F24" s="30">
        <f>IF(AND(E5=0,E24&gt;=0), "",E24/E5)</f>
        <v>0.60091278634232492</v>
      </c>
      <c r="G24" s="44"/>
      <c r="H24" s="129">
        <f>+'N EERR RODEO'!D30</f>
        <v>24313.03</v>
      </c>
      <c r="I24" s="30">
        <f>IF(AND(H5=0,H24&gt;=0), "",H24/H5)</f>
        <v>0.62394364965888238</v>
      </c>
      <c r="J24" s="44"/>
      <c r="K24" s="30">
        <f t="shared" si="0"/>
        <v>0.17619885007147748</v>
      </c>
      <c r="L24" s="130">
        <f>+E24+H24</f>
        <v>44983.88</v>
      </c>
      <c r="M24" s="30">
        <f>IF(AND(L5=0,L24&gt;=0), "",L24/L5)</f>
        <v>0.61314514817432364</v>
      </c>
      <c r="N24" s="44"/>
      <c r="O24" s="129">
        <f>+'N EERR RODEO'!E30</f>
        <v>19883.02</v>
      </c>
      <c r="P24" s="30">
        <f>IF(AND(O5=0,O24&gt;=0), "",O24/O5)</f>
        <v>0.4049655271360954</v>
      </c>
      <c r="Q24" s="44"/>
      <c r="R24" s="30">
        <f t="shared" si="1"/>
        <v>-0.18220723620215162</v>
      </c>
      <c r="S24" s="130">
        <f>+L24+O24</f>
        <v>64866.899999999994</v>
      </c>
      <c r="T24" s="30">
        <f>IF(AND(S5=0,S24&gt;=0), "",S24/S5)</f>
        <v>0.52968203037983208</v>
      </c>
      <c r="U24" s="44"/>
      <c r="V24" s="131">
        <f>+V6*66.71%</f>
        <v>0</v>
      </c>
      <c r="W24" s="30" t="str">
        <f>IF(AND(V5=0,V24&gt;=0), "",V24/V5)</f>
        <v/>
      </c>
      <c r="X24" s="47">
        <f t="shared" si="2"/>
        <v>1</v>
      </c>
      <c r="Y24" s="129">
        <f>+'N EERR RODEO'!F30</f>
        <v>34256.07</v>
      </c>
      <c r="Z24" s="30">
        <f>IF(AND(Y5=0,Y24&gt;=0), "",Y24/Y5)</f>
        <v>0.6239987684617766</v>
      </c>
      <c r="AA24" s="44"/>
      <c r="AB24" s="30">
        <f t="shared" si="3"/>
        <v>0.72288062879783854</v>
      </c>
      <c r="AC24" s="130">
        <f>+S24+Y24</f>
        <v>99122.97</v>
      </c>
      <c r="AD24" s="30">
        <f>IF(AND(AC5=0,AC24&gt;=0), "",AC24/AC5)</f>
        <v>0.55887533182453786</v>
      </c>
      <c r="AE24" s="44"/>
      <c r="AF24" s="129">
        <f>+'N EERR RODEO'!G30</f>
        <v>35158</v>
      </c>
      <c r="AG24" s="30">
        <f>IF(AND(AF5=0,AF24&gt;=0), "",AF24/AF5)</f>
        <v>0.56748998742387446</v>
      </c>
      <c r="AH24" s="44"/>
      <c r="AI24" s="30">
        <f t="shared" si="4"/>
        <v>2.6329056427079941E-2</v>
      </c>
      <c r="AJ24" s="130">
        <f t="shared" si="16"/>
        <v>134280.97</v>
      </c>
      <c r="AK24" s="30">
        <f>IF(AND(AJ5=0,AJ24&gt;=0), "",AJ24/AJ5)</f>
        <v>0.56110548102679281</v>
      </c>
      <c r="AL24" s="44"/>
      <c r="AM24" s="129">
        <f>+'N EERR RODEO'!H30</f>
        <v>28890.240000000002</v>
      </c>
      <c r="AN24" s="30">
        <f>IF(AND(AM5=0,AM24&gt;=0), "",AM24/AM5)</f>
        <v>0.51711779873664809</v>
      </c>
      <c r="AO24" s="44"/>
      <c r="AP24" s="30">
        <f t="shared" si="5"/>
        <v>-0.17827407702372144</v>
      </c>
      <c r="AQ24" s="130">
        <f t="shared" si="17"/>
        <v>163171.21</v>
      </c>
      <c r="AR24" s="30">
        <f>IF(AND(AQ5=0,AQ24&gt;=0), "",AQ24/AQ5)</f>
        <v>0.55278014739610748</v>
      </c>
      <c r="AS24" s="44"/>
      <c r="AT24" s="131">
        <f>+V24*2</f>
        <v>0</v>
      </c>
      <c r="AU24" s="30" t="str">
        <f>IF(AND(AT5=0,AT24&gt;=0), "",AT24/AT5)</f>
        <v/>
      </c>
      <c r="AV24" s="47">
        <f t="shared" si="6"/>
        <v>1</v>
      </c>
      <c r="AW24" s="131">
        <f>+AQ24/6</f>
        <v>27195.201666666664</v>
      </c>
      <c r="AX24" s="30">
        <f>IF(AND(AW5=0,AW24&gt;=0), "",AW24/AW5)</f>
        <v>0.55278014739610748</v>
      </c>
      <c r="AY24" s="44"/>
      <c r="AZ24" s="131">
        <f>+AT24/6</f>
        <v>0</v>
      </c>
      <c r="BA24" s="30" t="str">
        <f>IF(AND(AZ5=0,AZ24&gt;=0), "",AZ24/AZ5)</f>
        <v/>
      </c>
      <c r="BB24" s="47">
        <f t="shared" si="7"/>
        <v>1</v>
      </c>
      <c r="BC24" s="129">
        <f>+'N EERR RODEO'!I30</f>
        <v>0</v>
      </c>
      <c r="BD24" s="30" t="str">
        <f>IF(AND(BC5=0,BC24&gt;=0), "",BC24/BC5)</f>
        <v/>
      </c>
      <c r="BE24" s="44"/>
      <c r="BF24" s="30">
        <f t="shared" si="8"/>
        <v>-1</v>
      </c>
      <c r="BG24" s="130">
        <f>+AQ24+BC24</f>
        <v>163171.21</v>
      </c>
      <c r="BH24" s="30">
        <f>IF(AND(BG5=0,BG24&gt;=0), "",BG24/BG5)</f>
        <v>0.55278014739610748</v>
      </c>
      <c r="BI24" s="44"/>
      <c r="BJ24" s="129">
        <f>+'N EERR RODEO'!J30</f>
        <v>0</v>
      </c>
      <c r="BK24" s="30" t="str">
        <f>IF(AND(BJ5=0,BJ24&gt;=0), "",BJ24/BJ5)</f>
        <v/>
      </c>
      <c r="BL24" s="44"/>
      <c r="BM24" s="30" t="str">
        <f t="shared" si="9"/>
        <v/>
      </c>
      <c r="BN24" s="130">
        <f>+BG24+BJ24</f>
        <v>163171.21</v>
      </c>
      <c r="BO24" s="30">
        <f>IF(AND(BN5=0,BN24&gt;=0), "",BN24/BN5)</f>
        <v>0.55278014739610748</v>
      </c>
      <c r="BP24" s="44"/>
      <c r="BQ24" s="129">
        <f>+'N EERR RODEO'!K30</f>
        <v>0</v>
      </c>
      <c r="BR24" s="30" t="str">
        <f>IF(AND(BQ5=0,BQ24&gt;=0), "",BQ24/BQ5)</f>
        <v/>
      </c>
      <c r="BS24" s="44"/>
      <c r="BT24" s="30" t="str">
        <f t="shared" si="10"/>
        <v/>
      </c>
      <c r="BU24" s="130">
        <f>+BN24+BQ24</f>
        <v>163171.21</v>
      </c>
      <c r="BV24" s="30">
        <f>IF(AND(BU5=0,BU24&gt;=0), "",BU24/BU5)</f>
        <v>0.55278014739610748</v>
      </c>
      <c r="BW24" s="44"/>
      <c r="BX24" s="131">
        <f>+AZ24*9</f>
        <v>0</v>
      </c>
      <c r="BY24" s="30" t="str">
        <f>IF(AND(BX5=0,BX24&gt;=0), "",BX24/BX5)</f>
        <v/>
      </c>
      <c r="BZ24" s="47">
        <f t="shared" si="11"/>
        <v>1</v>
      </c>
      <c r="CA24" s="129">
        <f>+'N EERR RODEO'!L30</f>
        <v>0</v>
      </c>
      <c r="CB24" s="30" t="str">
        <f>IF(AND(CA5=0,CA24&gt;=0), "",CA24/CA5)</f>
        <v/>
      </c>
      <c r="CC24" s="44"/>
      <c r="CD24" s="30" t="str">
        <f t="shared" si="12"/>
        <v/>
      </c>
      <c r="CE24" s="130">
        <f>+BU24+CA24</f>
        <v>163171.21</v>
      </c>
      <c r="CF24" s="30">
        <f>IF(AND(CE5=0,CE24&gt;=0), "",CE24/CE5)</f>
        <v>0.55278014739610748</v>
      </c>
      <c r="CG24" s="44"/>
      <c r="CH24" s="129">
        <f>+'N EERR RODEO'!M30</f>
        <v>0</v>
      </c>
      <c r="CI24" s="30" t="str">
        <f>IF(AND(CH5=0,CH24&gt;=0), "",CH24/CH5)</f>
        <v/>
      </c>
      <c r="CJ24" s="44"/>
      <c r="CK24" s="30" t="str">
        <f t="shared" si="13"/>
        <v/>
      </c>
      <c r="CL24" s="130">
        <f>+CE24+CH24</f>
        <v>163171.21</v>
      </c>
      <c r="CM24" s="30">
        <f>IF(AND(CL5=0,CL24&gt;=0), "",CL24/CL5)</f>
        <v>0.55278014739610748</v>
      </c>
      <c r="CN24" s="44"/>
      <c r="CO24" s="129">
        <f>+'N EERR RODEO'!N30</f>
        <v>0</v>
      </c>
      <c r="CP24" s="30" t="str">
        <f>IF(AND(CO5=0,CO24&gt;=0), "",CO24/CO5)</f>
        <v/>
      </c>
      <c r="CQ24" s="44"/>
      <c r="CR24" s="30" t="str">
        <f t="shared" si="14"/>
        <v/>
      </c>
      <c r="CS24" s="130">
        <f>+CL24+CO24</f>
        <v>163171.21</v>
      </c>
      <c r="CT24" s="30">
        <f>IF(AND(CS5=0,CS24&gt;=0), "",CS24/CS5)</f>
        <v>0.55278014739610748</v>
      </c>
      <c r="CU24" s="44"/>
      <c r="CV24" s="131">
        <f>+AZ24*12</f>
        <v>0</v>
      </c>
      <c r="CW24" s="30" t="str">
        <f>IF(AND(CV5=0,CV24&gt;=0), "",CV24/CV5)</f>
        <v/>
      </c>
      <c r="CX24" s="47">
        <f t="shared" si="15"/>
        <v>1</v>
      </c>
    </row>
    <row r="25" spans="1:102" hidden="1" outlineLevel="1" x14ac:dyDescent="0.3">
      <c r="A25" s="29"/>
      <c r="B25" s="129"/>
      <c r="C25" s="30"/>
      <c r="D25" s="44"/>
      <c r="E25" s="129"/>
      <c r="F25" s="30"/>
      <c r="G25" s="44"/>
      <c r="H25" s="129"/>
      <c r="I25" s="30"/>
      <c r="J25" s="44"/>
      <c r="K25" s="32" t="str">
        <f t="shared" si="0"/>
        <v/>
      </c>
      <c r="M25" s="30"/>
      <c r="N25" s="44"/>
      <c r="O25" s="129"/>
      <c r="P25" s="30"/>
      <c r="Q25" s="44"/>
      <c r="R25" s="32" t="str">
        <f t="shared" si="1"/>
        <v/>
      </c>
      <c r="T25" s="30"/>
      <c r="U25" s="44"/>
      <c r="V25" s="131"/>
      <c r="W25" s="30"/>
      <c r="X25" s="92" t="str">
        <f t="shared" si="2"/>
        <v/>
      </c>
      <c r="Y25" s="129"/>
      <c r="Z25" s="30"/>
      <c r="AA25" s="44"/>
      <c r="AB25" s="32" t="str">
        <f t="shared" si="3"/>
        <v/>
      </c>
      <c r="AD25" s="30"/>
      <c r="AE25" s="44"/>
      <c r="AF25" s="129"/>
      <c r="AG25" s="30"/>
      <c r="AH25" s="44"/>
      <c r="AI25" s="32" t="str">
        <f t="shared" si="4"/>
        <v/>
      </c>
      <c r="AJ25" s="130">
        <f t="shared" si="16"/>
        <v>0</v>
      </c>
      <c r="AK25" s="30"/>
      <c r="AL25" s="44"/>
      <c r="AM25" s="129"/>
      <c r="AN25" s="30"/>
      <c r="AO25" s="44"/>
      <c r="AP25" s="32" t="str">
        <f t="shared" si="5"/>
        <v/>
      </c>
      <c r="AQ25" s="130">
        <f t="shared" si="17"/>
        <v>0</v>
      </c>
      <c r="AR25" s="30"/>
      <c r="AS25" s="44"/>
      <c r="AT25" s="131">
        <f>+V25*2</f>
        <v>0</v>
      </c>
      <c r="AU25" s="30"/>
      <c r="AV25" s="92" t="str">
        <f t="shared" si="6"/>
        <v/>
      </c>
      <c r="AW25" s="131">
        <f>+AQ25/6</f>
        <v>0</v>
      </c>
      <c r="AX25" s="30"/>
      <c r="AY25" s="44"/>
      <c r="AZ25" s="131">
        <f>+AT25/6</f>
        <v>0</v>
      </c>
      <c r="BA25" s="30"/>
      <c r="BB25" s="92" t="str">
        <f t="shared" si="7"/>
        <v/>
      </c>
      <c r="BC25" s="129"/>
      <c r="BD25" s="30"/>
      <c r="BE25" s="44"/>
      <c r="BF25" s="32" t="str">
        <f t="shared" si="8"/>
        <v/>
      </c>
      <c r="BG25" s="130">
        <f>+AQ25+BC25</f>
        <v>0</v>
      </c>
      <c r="BH25" s="30"/>
      <c r="BI25" s="44"/>
      <c r="BJ25" s="129"/>
      <c r="BK25" s="30"/>
      <c r="BL25" s="44"/>
      <c r="BM25" s="32" t="str">
        <f t="shared" si="9"/>
        <v/>
      </c>
      <c r="BN25" s="130">
        <f>+BG25+BJ25</f>
        <v>0</v>
      </c>
      <c r="BO25" s="30"/>
      <c r="BP25" s="44"/>
      <c r="BQ25" s="129"/>
      <c r="BR25" s="30"/>
      <c r="BS25" s="44"/>
      <c r="BT25" s="32" t="str">
        <f t="shared" si="10"/>
        <v/>
      </c>
      <c r="BU25" s="130">
        <f>+BN25+BQ25</f>
        <v>0</v>
      </c>
      <c r="BV25" s="30"/>
      <c r="BW25" s="44"/>
      <c r="BX25" s="131">
        <f>+AZ25*9</f>
        <v>0</v>
      </c>
      <c r="BY25" s="30"/>
      <c r="BZ25" s="92" t="str">
        <f t="shared" si="11"/>
        <v/>
      </c>
      <c r="CA25" s="129"/>
      <c r="CB25" s="30"/>
      <c r="CC25" s="44"/>
      <c r="CD25" s="32" t="str">
        <f t="shared" si="12"/>
        <v/>
      </c>
      <c r="CF25" s="30"/>
      <c r="CG25" s="44"/>
      <c r="CH25" s="129"/>
      <c r="CI25" s="30"/>
      <c r="CJ25" s="44"/>
      <c r="CK25" s="32" t="str">
        <f t="shared" si="13"/>
        <v/>
      </c>
      <c r="CL25" s="130">
        <f>+CE25+CH25</f>
        <v>0</v>
      </c>
      <c r="CM25" s="30"/>
      <c r="CN25" s="44"/>
      <c r="CO25" s="129"/>
      <c r="CP25" s="30"/>
      <c r="CQ25" s="44"/>
      <c r="CR25" s="32" t="str">
        <f t="shared" si="14"/>
        <v/>
      </c>
      <c r="CS25" s="130">
        <f>+CL25+CO25</f>
        <v>0</v>
      </c>
      <c r="CT25" s="30"/>
      <c r="CU25" s="44"/>
      <c r="CV25" s="131">
        <f>+AZ25*12</f>
        <v>0</v>
      </c>
      <c r="CW25" s="30"/>
      <c r="CX25" s="92" t="str">
        <f t="shared" si="15"/>
        <v/>
      </c>
    </row>
    <row r="26" spans="1:102" s="6" customFormat="1" hidden="1" outlineLevel="1" x14ac:dyDescent="0.3">
      <c r="A26" s="37" t="s">
        <v>50</v>
      </c>
      <c r="B26" s="126">
        <f>SUM(B27:B28)</f>
        <v>0</v>
      </c>
      <c r="C26" s="38" t="str">
        <f>IF(AND(B10=0,B26&gt;=0), "",B26/B10)</f>
        <v/>
      </c>
      <c r="D26" s="43"/>
      <c r="E26" s="126">
        <f>SUM(E27:E28)</f>
        <v>0</v>
      </c>
      <c r="F26" s="38" t="str">
        <f>IF(AND(E10=0,E26&gt;=0), "",E26/E10)</f>
        <v/>
      </c>
      <c r="G26" s="43"/>
      <c r="H26" s="126">
        <f>SUM(H27:H28)</f>
        <v>0</v>
      </c>
      <c r="I26" s="38" t="str">
        <f>IF(AND(H10=0,H26&gt;=0), "",H26/H10)</f>
        <v/>
      </c>
      <c r="J26" s="43"/>
      <c r="K26" s="38" t="str">
        <f t="shared" si="0"/>
        <v/>
      </c>
      <c r="L26" s="127">
        <f>SUM(L27:L28)</f>
        <v>0</v>
      </c>
      <c r="M26" s="38" t="str">
        <f>IF(AND(L10=0,L26&gt;=0), "",L26/L10)</f>
        <v/>
      </c>
      <c r="N26" s="43"/>
      <c r="O26" s="126">
        <f>SUM(O27:O28)</f>
        <v>0</v>
      </c>
      <c r="P26" s="38" t="str">
        <f>IF(AND(O10=0,O26&gt;=0), "",O26/O10)</f>
        <v/>
      </c>
      <c r="Q26" s="43"/>
      <c r="R26" s="38" t="str">
        <f t="shared" si="1"/>
        <v/>
      </c>
      <c r="S26" s="127">
        <f>SUM(S27:S28)</f>
        <v>0</v>
      </c>
      <c r="T26" s="38" t="str">
        <f>IF(AND(S10=0,S26&gt;=0), "",S26/S10)</f>
        <v/>
      </c>
      <c r="U26" s="43"/>
      <c r="V26" s="128">
        <f>SUM(V27:V28)</f>
        <v>0</v>
      </c>
      <c r="W26" s="38" t="str">
        <f>IF(AND(V10=0,V26&gt;=0), "",V26/V10)</f>
        <v/>
      </c>
      <c r="X26" s="91" t="str">
        <f t="shared" si="2"/>
        <v/>
      </c>
      <c r="Y26" s="126">
        <f>SUM(Y27:Y28)</f>
        <v>0</v>
      </c>
      <c r="Z26" s="38" t="str">
        <f>IF(AND(Y10=0,Y26&gt;=0), "",Y26/Y10)</f>
        <v/>
      </c>
      <c r="AA26" s="43"/>
      <c r="AB26" s="38" t="str">
        <f t="shared" si="3"/>
        <v/>
      </c>
      <c r="AC26" s="127">
        <f>SUM(AC27:AC28)</f>
        <v>0</v>
      </c>
      <c r="AD26" s="38" t="str">
        <f>IF(AND(AC10=0,AC26&gt;=0), "",AC26/AC10)</f>
        <v/>
      </c>
      <c r="AE26" s="43"/>
      <c r="AF26" s="126">
        <f>SUM(AF27:AF28)</f>
        <v>0</v>
      </c>
      <c r="AG26" s="38" t="str">
        <f>IF(AND(AF10=0,AF26&gt;=0), "",AF26/AF10)</f>
        <v/>
      </c>
      <c r="AH26" s="43"/>
      <c r="AI26" s="38" t="str">
        <f t="shared" si="4"/>
        <v/>
      </c>
      <c r="AJ26" s="127">
        <f>SUM(AJ27:AJ28)</f>
        <v>0</v>
      </c>
      <c r="AK26" s="38" t="str">
        <f>IF(AND(AJ10=0,AJ26&gt;=0), "",AJ26/AJ10)</f>
        <v/>
      </c>
      <c r="AL26" s="43"/>
      <c r="AM26" s="126">
        <f>SUM(AM27:AM28)</f>
        <v>0</v>
      </c>
      <c r="AN26" s="38" t="str">
        <f>IF(AND(AM10=0,AM26&gt;=0), "",AM26/AM10)</f>
        <v/>
      </c>
      <c r="AO26" s="43"/>
      <c r="AP26" s="38" t="str">
        <f t="shared" si="5"/>
        <v/>
      </c>
      <c r="AQ26" s="127">
        <f>SUM(AQ27:AQ28)</f>
        <v>0</v>
      </c>
      <c r="AR26" s="38" t="str">
        <f>IF(AND(AQ10=0,AQ26&gt;=0), "",AQ26/AQ10)</f>
        <v/>
      </c>
      <c r="AS26" s="43"/>
      <c r="AT26" s="128">
        <f>SUM(AT27:AT28)</f>
        <v>0</v>
      </c>
      <c r="AU26" s="38" t="str">
        <f>IF(AND(AT10=0,AT26&gt;=0), "",AT26/AT10)</f>
        <v/>
      </c>
      <c r="AV26" s="91" t="str">
        <f t="shared" si="6"/>
        <v/>
      </c>
      <c r="AW26" s="128">
        <f>SUM(AW27:AW28)</f>
        <v>0</v>
      </c>
      <c r="AX26" s="38" t="str">
        <f>IF(AND(AW10=0,AW26&gt;=0), "",AW26/AW10)</f>
        <v/>
      </c>
      <c r="AY26" s="43"/>
      <c r="AZ26" s="128">
        <f>SUM(AZ27:AZ28)</f>
        <v>0</v>
      </c>
      <c r="BA26" s="38" t="str">
        <f>IF(AND(AZ10=0,AZ26&gt;=0), "",AZ26/AZ10)</f>
        <v/>
      </c>
      <c r="BB26" s="91" t="str">
        <f t="shared" si="7"/>
        <v/>
      </c>
      <c r="BC26" s="126">
        <f>SUM(BC27:BC28)</f>
        <v>0</v>
      </c>
      <c r="BD26" s="38" t="str">
        <f>IF(AND(BC10=0,BC26&gt;=0), "",BC26/BC10)</f>
        <v/>
      </c>
      <c r="BE26" s="43"/>
      <c r="BF26" s="38" t="str">
        <f t="shared" si="8"/>
        <v/>
      </c>
      <c r="BG26" s="127">
        <f>SUM(BG27:BG28)</f>
        <v>0</v>
      </c>
      <c r="BH26" s="38" t="str">
        <f>IF(AND(BG10=0,BG26&gt;=0), "",BG26/BG10)</f>
        <v/>
      </c>
      <c r="BI26" s="43"/>
      <c r="BJ26" s="126">
        <f>SUM(BJ27:BJ28)</f>
        <v>0</v>
      </c>
      <c r="BK26" s="38" t="str">
        <f>IF(AND(BJ10=0,BJ26&gt;=0), "",BJ26/BJ10)</f>
        <v/>
      </c>
      <c r="BL26" s="43"/>
      <c r="BM26" s="38" t="str">
        <f t="shared" si="9"/>
        <v/>
      </c>
      <c r="BN26" s="127">
        <f>SUM(BN27:BN28)</f>
        <v>0</v>
      </c>
      <c r="BO26" s="38" t="str">
        <f>IF(AND(BN10=0,BN26&gt;=0), "",BN26/BN10)</f>
        <v/>
      </c>
      <c r="BP26" s="43"/>
      <c r="BQ26" s="126">
        <f>SUM(BQ27:BQ28)</f>
        <v>0</v>
      </c>
      <c r="BR26" s="38" t="str">
        <f>IF(AND(BQ10=0,BQ26&gt;=0), "",BQ26/BQ10)</f>
        <v/>
      </c>
      <c r="BS26" s="43"/>
      <c r="BT26" s="38" t="str">
        <f t="shared" si="10"/>
        <v/>
      </c>
      <c r="BU26" s="127">
        <f>SUM(BU27:BU28)</f>
        <v>0</v>
      </c>
      <c r="BV26" s="38" t="str">
        <f>IF(AND(BU10=0,BU26&gt;=0), "",BU26/BU10)</f>
        <v/>
      </c>
      <c r="BW26" s="43"/>
      <c r="BX26" s="128">
        <f>SUM(BX27:BX28)</f>
        <v>0</v>
      </c>
      <c r="BY26" s="38" t="str">
        <f>IF(AND(BX10=0,BX26&gt;=0), "",BX26/BX10)</f>
        <v/>
      </c>
      <c r="BZ26" s="91" t="str">
        <f t="shared" si="11"/>
        <v/>
      </c>
      <c r="CA26" s="126">
        <f>SUM(CA27:CA28)</f>
        <v>0</v>
      </c>
      <c r="CB26" s="38" t="str">
        <f>IF(AND(CA10=0,CA26&gt;=0), "",CA26/CA10)</f>
        <v/>
      </c>
      <c r="CC26" s="43"/>
      <c r="CD26" s="38" t="str">
        <f t="shared" si="12"/>
        <v/>
      </c>
      <c r="CE26" s="127">
        <f>SUM(CE27:CE28)</f>
        <v>0</v>
      </c>
      <c r="CF26" s="38" t="str">
        <f>IF(AND(CE10=0,CE26&gt;=0), "",CE26/CE10)</f>
        <v/>
      </c>
      <c r="CG26" s="43"/>
      <c r="CH26" s="126">
        <f>SUM(CH27:CH28)</f>
        <v>0</v>
      </c>
      <c r="CI26" s="38" t="str">
        <f>IF(AND(CH10=0,CH26&gt;=0), "",CH26/CH10)</f>
        <v/>
      </c>
      <c r="CJ26" s="43"/>
      <c r="CK26" s="38" t="str">
        <f t="shared" si="13"/>
        <v/>
      </c>
      <c r="CL26" s="127">
        <f>SUM(CL27:CL28)</f>
        <v>0</v>
      </c>
      <c r="CM26" s="38" t="str">
        <f>IF(AND(CL10=0,CL26&gt;=0), "",CL26/CL10)</f>
        <v/>
      </c>
      <c r="CN26" s="43"/>
      <c r="CO26" s="126">
        <f>SUM(CO27:CO28)</f>
        <v>0</v>
      </c>
      <c r="CP26" s="38" t="str">
        <f>IF(AND(CO10=0,CO26&gt;=0), "",CO26/CO10)</f>
        <v/>
      </c>
      <c r="CQ26" s="43"/>
      <c r="CR26" s="38" t="str">
        <f t="shared" si="14"/>
        <v/>
      </c>
      <c r="CS26" s="127">
        <f>SUM(CS27:CS28)</f>
        <v>0</v>
      </c>
      <c r="CT26" s="38" t="str">
        <f>IF(AND(CS10=0,CS26&gt;=0), "",CS26/CS10)</f>
        <v/>
      </c>
      <c r="CU26" s="43"/>
      <c r="CV26" s="128">
        <f>SUM(CV27:CV28)</f>
        <v>0</v>
      </c>
      <c r="CW26" s="38" t="str">
        <f>IF(AND(CV10=0,CV26&gt;=0), "",CV26/CV10)</f>
        <v/>
      </c>
      <c r="CX26" s="91" t="str">
        <f t="shared" si="15"/>
        <v/>
      </c>
    </row>
    <row r="27" spans="1:102" hidden="1" outlineLevel="1" x14ac:dyDescent="0.3">
      <c r="A27" s="29" t="s">
        <v>51</v>
      </c>
      <c r="B27" s="129">
        <f>+'N EERR RODEO'!B31</f>
        <v>0</v>
      </c>
      <c r="C27" s="30" t="str">
        <f>IF(AND(B10=0,B27&gt;=0), "",B27/B10)</f>
        <v/>
      </c>
      <c r="D27" s="44"/>
      <c r="E27" s="129">
        <f>+'N EERR RODEO'!C31</f>
        <v>0</v>
      </c>
      <c r="F27" s="30" t="str">
        <f>IF(AND(E10=0,E27&gt;=0), "",E27/E10)</f>
        <v/>
      </c>
      <c r="G27" s="44"/>
      <c r="H27" s="129">
        <f>+'N EERR RODEO'!D31</f>
        <v>0</v>
      </c>
      <c r="I27" s="30" t="str">
        <f>IF(AND(H10=0,H27&gt;=0), "",H27/H10)</f>
        <v/>
      </c>
      <c r="J27" s="44"/>
      <c r="K27" s="30" t="str">
        <f t="shared" si="0"/>
        <v/>
      </c>
      <c r="L27" s="130">
        <f>+E27+H27</f>
        <v>0</v>
      </c>
      <c r="M27" s="30" t="str">
        <f>IF(AND(L10=0,L27&gt;=0), "",L27/L10)</f>
        <v/>
      </c>
      <c r="N27" s="44"/>
      <c r="O27" s="129">
        <f>+'N EERR RODEO'!E31</f>
        <v>0</v>
      </c>
      <c r="P27" s="30" t="str">
        <f>IF(AND(O10=0,O27&gt;=0), "",O27/O10)</f>
        <v/>
      </c>
      <c r="Q27" s="44"/>
      <c r="R27" s="30" t="str">
        <f t="shared" si="1"/>
        <v/>
      </c>
      <c r="S27" s="130">
        <f>+L27+O27</f>
        <v>0</v>
      </c>
      <c r="T27" s="30" t="str">
        <f>IF(AND(S10=0,S27&gt;=0), "",S27/S10)</f>
        <v/>
      </c>
      <c r="U27" s="44"/>
      <c r="V27" s="131"/>
      <c r="W27" s="30" t="str">
        <f>IF(AND(V10=0,V27&gt;=0), "",V27/V10)</f>
        <v/>
      </c>
      <c r="X27" s="47" t="str">
        <f t="shared" si="2"/>
        <v/>
      </c>
      <c r="Y27" s="129">
        <f>+'N EERR RODEO'!F31</f>
        <v>0</v>
      </c>
      <c r="Z27" s="30" t="str">
        <f>IF(AND(Y10=0,Y27&gt;=0), "",Y27/Y10)</f>
        <v/>
      </c>
      <c r="AA27" s="44"/>
      <c r="AB27" s="30" t="str">
        <f t="shared" si="3"/>
        <v/>
      </c>
      <c r="AC27" s="130">
        <f>+S27+Y27</f>
        <v>0</v>
      </c>
      <c r="AD27" s="30" t="str">
        <f>IF(AND(AC10=0,AC27&gt;=0), "",AC27/AC10)</f>
        <v/>
      </c>
      <c r="AE27" s="44"/>
      <c r="AF27" s="129">
        <f>+'N EERR RODEO'!G31</f>
        <v>0</v>
      </c>
      <c r="AG27" s="30" t="str">
        <f>IF(AND(AF10=0,AF27&gt;=0), "",AF27/AF10)</f>
        <v/>
      </c>
      <c r="AH27" s="44"/>
      <c r="AI27" s="30" t="str">
        <f t="shared" si="4"/>
        <v/>
      </c>
      <c r="AJ27" s="130">
        <f t="shared" si="16"/>
        <v>0</v>
      </c>
      <c r="AK27" s="30" t="str">
        <f>IF(AND(AJ10=0,AJ27&gt;=0), "",AJ27/AJ10)</f>
        <v/>
      </c>
      <c r="AL27" s="44"/>
      <c r="AM27" s="129">
        <f>+'N EERR RODEO'!H31</f>
        <v>0</v>
      </c>
      <c r="AN27" s="30" t="str">
        <f>IF(AND(AM10=0,AM27&gt;=0), "",AM27/AM10)</f>
        <v/>
      </c>
      <c r="AO27" s="44"/>
      <c r="AP27" s="30" t="str">
        <f t="shared" si="5"/>
        <v/>
      </c>
      <c r="AQ27" s="130">
        <f t="shared" si="17"/>
        <v>0</v>
      </c>
      <c r="AR27" s="30" t="str">
        <f>IF(AND(AQ10=0,AQ27&gt;=0), "",AQ27/AQ10)</f>
        <v/>
      </c>
      <c r="AS27" s="44"/>
      <c r="AT27" s="131">
        <f>+V27*2</f>
        <v>0</v>
      </c>
      <c r="AU27" s="30" t="str">
        <f>IF(AND(AT10=0,AT27&gt;=0), "",AT27/AT10)</f>
        <v/>
      </c>
      <c r="AV27" s="47" t="str">
        <f t="shared" si="6"/>
        <v/>
      </c>
      <c r="AW27" s="131">
        <f>+AQ27/6</f>
        <v>0</v>
      </c>
      <c r="AX27" s="30" t="str">
        <f>IF(AND(AW10=0,AW27&gt;=0), "",AW27/AW10)</f>
        <v/>
      </c>
      <c r="AY27" s="44"/>
      <c r="AZ27" s="131">
        <f>+AT27/6</f>
        <v>0</v>
      </c>
      <c r="BA27" s="30" t="str">
        <f>IF(AND(AZ10=0,AZ27&gt;=0), "",AZ27/AZ10)</f>
        <v/>
      </c>
      <c r="BB27" s="47" t="str">
        <f t="shared" si="7"/>
        <v/>
      </c>
      <c r="BC27" s="129">
        <f>+'N EERR RODEO'!I31</f>
        <v>0</v>
      </c>
      <c r="BD27" s="30" t="str">
        <f>IF(AND(BC10=0,BC27&gt;=0), "",BC27/BC10)</f>
        <v/>
      </c>
      <c r="BE27" s="44"/>
      <c r="BF27" s="30" t="str">
        <f t="shared" si="8"/>
        <v/>
      </c>
      <c r="BG27" s="130">
        <f>+AQ27+BC27</f>
        <v>0</v>
      </c>
      <c r="BH27" s="30" t="str">
        <f>IF(AND(BG10=0,BG27&gt;=0), "",BG27/BG10)</f>
        <v/>
      </c>
      <c r="BI27" s="44"/>
      <c r="BJ27" s="129">
        <f>+'N EERR RODEO'!J31</f>
        <v>0</v>
      </c>
      <c r="BK27" s="30" t="str">
        <f>IF(AND(BJ10=0,BJ27&gt;=0), "",BJ27/BJ10)</f>
        <v/>
      </c>
      <c r="BL27" s="44"/>
      <c r="BM27" s="30" t="str">
        <f t="shared" si="9"/>
        <v/>
      </c>
      <c r="BN27" s="130">
        <f>+BG27+BJ27</f>
        <v>0</v>
      </c>
      <c r="BO27" s="30" t="str">
        <f>IF(AND(BN10=0,BN27&gt;=0), "",BN27/BN10)</f>
        <v/>
      </c>
      <c r="BP27" s="44"/>
      <c r="BQ27" s="129">
        <f>+'N EERR RODEO'!K31</f>
        <v>0</v>
      </c>
      <c r="BR27" s="30" t="str">
        <f>IF(AND(BQ10=0,BQ27&gt;=0), "",BQ27/BQ10)</f>
        <v/>
      </c>
      <c r="BS27" s="44"/>
      <c r="BT27" s="30" t="str">
        <f t="shared" si="10"/>
        <v/>
      </c>
      <c r="BU27" s="130">
        <f>+BN27+BQ27</f>
        <v>0</v>
      </c>
      <c r="BV27" s="30" t="str">
        <f>IF(AND(BU10=0,BU27&gt;=0), "",BU27/BU10)</f>
        <v/>
      </c>
      <c r="BW27" s="44"/>
      <c r="BX27" s="131">
        <f>+AZ27*9</f>
        <v>0</v>
      </c>
      <c r="BY27" s="30" t="str">
        <f>IF(AND(BX10=0,BX27&gt;=0), "",BX27/BX10)</f>
        <v/>
      </c>
      <c r="BZ27" s="47" t="str">
        <f t="shared" si="11"/>
        <v/>
      </c>
      <c r="CA27" s="129">
        <f>+'N EERR RODEO'!L31</f>
        <v>0</v>
      </c>
      <c r="CB27" s="30" t="str">
        <f>IF(AND(CA10=0,CA27&gt;=0), "",CA27/CA10)</f>
        <v/>
      </c>
      <c r="CC27" s="44"/>
      <c r="CD27" s="30" t="str">
        <f t="shared" si="12"/>
        <v/>
      </c>
      <c r="CE27" s="130">
        <f>+BU27+CA27</f>
        <v>0</v>
      </c>
      <c r="CF27" s="30" t="str">
        <f>IF(AND(CE10=0,CE27&gt;=0), "",CE27/CE10)</f>
        <v/>
      </c>
      <c r="CG27" s="44"/>
      <c r="CH27" s="129">
        <f>+'N EERR RODEO'!M31</f>
        <v>0</v>
      </c>
      <c r="CI27" s="30" t="str">
        <f>IF(AND(CH10=0,CH27&gt;=0), "",CH27/CH10)</f>
        <v/>
      </c>
      <c r="CJ27" s="44"/>
      <c r="CK27" s="30" t="str">
        <f t="shared" si="13"/>
        <v/>
      </c>
      <c r="CL27" s="130">
        <f>+CE27+CH27</f>
        <v>0</v>
      </c>
      <c r="CM27" s="30" t="str">
        <f>IF(AND(CL10=0,CL27&gt;=0), "",CL27/CL10)</f>
        <v/>
      </c>
      <c r="CN27" s="44"/>
      <c r="CO27" s="129">
        <f>+'N EERR RODEO'!N31</f>
        <v>0</v>
      </c>
      <c r="CP27" s="30" t="str">
        <f>IF(AND(CO10=0,CO27&gt;=0), "",CO27/CO10)</f>
        <v/>
      </c>
      <c r="CQ27" s="44"/>
      <c r="CR27" s="30" t="str">
        <f t="shared" si="14"/>
        <v/>
      </c>
      <c r="CS27" s="130">
        <f>+CL27+CO27</f>
        <v>0</v>
      </c>
      <c r="CT27" s="30" t="str">
        <f>IF(AND(CS10=0,CS27&gt;=0), "",CS27/CS10)</f>
        <v/>
      </c>
      <c r="CU27" s="44"/>
      <c r="CV27" s="131">
        <f>+AZ27*12</f>
        <v>0</v>
      </c>
      <c r="CW27" s="30" t="str">
        <f>IF(AND(CV10=0,CV27&gt;=0), "",CV27/CV10)</f>
        <v/>
      </c>
      <c r="CX27" s="47" t="str">
        <f t="shared" si="15"/>
        <v/>
      </c>
    </row>
    <row r="28" spans="1:102" hidden="1" outlineLevel="1" x14ac:dyDescent="0.3">
      <c r="A28" s="29"/>
      <c r="B28" s="129"/>
      <c r="C28" s="30"/>
      <c r="D28" s="44"/>
      <c r="E28" s="129"/>
      <c r="F28" s="30"/>
      <c r="G28" s="44"/>
      <c r="H28" s="129"/>
      <c r="I28" s="30"/>
      <c r="J28" s="44"/>
      <c r="K28" s="32" t="str">
        <f t="shared" si="0"/>
        <v/>
      </c>
      <c r="M28" s="30"/>
      <c r="N28" s="44"/>
      <c r="O28" s="129"/>
      <c r="P28" s="30"/>
      <c r="Q28" s="44"/>
      <c r="R28" s="32" t="str">
        <f t="shared" si="1"/>
        <v/>
      </c>
      <c r="T28" s="30"/>
      <c r="U28" s="44"/>
      <c r="V28" s="131"/>
      <c r="W28" s="30"/>
      <c r="X28" s="92" t="str">
        <f t="shared" si="2"/>
        <v/>
      </c>
      <c r="Y28" s="129"/>
      <c r="Z28" s="30"/>
      <c r="AA28" s="44"/>
      <c r="AB28" s="32" t="str">
        <f t="shared" si="3"/>
        <v/>
      </c>
      <c r="AD28" s="30"/>
      <c r="AE28" s="44"/>
      <c r="AF28" s="129"/>
      <c r="AG28" s="30"/>
      <c r="AH28" s="44"/>
      <c r="AI28" s="32" t="str">
        <f t="shared" si="4"/>
        <v/>
      </c>
      <c r="AJ28" s="130">
        <f t="shared" si="16"/>
        <v>0</v>
      </c>
      <c r="AK28" s="30"/>
      <c r="AL28" s="44"/>
      <c r="AM28" s="129"/>
      <c r="AN28" s="30"/>
      <c r="AO28" s="44"/>
      <c r="AP28" s="32" t="str">
        <f t="shared" si="5"/>
        <v/>
      </c>
      <c r="AQ28" s="130">
        <f t="shared" si="17"/>
        <v>0</v>
      </c>
      <c r="AR28" s="30"/>
      <c r="AS28" s="44"/>
      <c r="AT28" s="131">
        <f>+V28*2</f>
        <v>0</v>
      </c>
      <c r="AU28" s="30"/>
      <c r="AV28" s="92" t="str">
        <f t="shared" si="6"/>
        <v/>
      </c>
      <c r="AW28" s="131">
        <f>+AQ28/6</f>
        <v>0</v>
      </c>
      <c r="AX28" s="30"/>
      <c r="AY28" s="44"/>
      <c r="AZ28" s="131">
        <f>+AT28/6</f>
        <v>0</v>
      </c>
      <c r="BA28" s="30"/>
      <c r="BB28" s="92" t="str">
        <f t="shared" si="7"/>
        <v/>
      </c>
      <c r="BC28" s="129"/>
      <c r="BD28" s="30"/>
      <c r="BE28" s="44"/>
      <c r="BF28" s="32" t="str">
        <f t="shared" si="8"/>
        <v/>
      </c>
      <c r="BG28" s="130">
        <f>+AQ28+BC28</f>
        <v>0</v>
      </c>
      <c r="BH28" s="30"/>
      <c r="BI28" s="44"/>
      <c r="BJ28" s="129"/>
      <c r="BK28" s="30"/>
      <c r="BL28" s="44"/>
      <c r="BM28" s="32" t="str">
        <f t="shared" si="9"/>
        <v/>
      </c>
      <c r="BN28" s="130">
        <f>+BG28+BJ28</f>
        <v>0</v>
      </c>
      <c r="BO28" s="30"/>
      <c r="BP28" s="44"/>
      <c r="BQ28" s="129"/>
      <c r="BR28" s="30"/>
      <c r="BS28" s="44"/>
      <c r="BT28" s="32" t="str">
        <f t="shared" si="10"/>
        <v/>
      </c>
      <c r="BU28" s="130">
        <f>+BN28+BQ28</f>
        <v>0</v>
      </c>
      <c r="BV28" s="30"/>
      <c r="BW28" s="44"/>
      <c r="BX28" s="131">
        <f>+AZ28*9</f>
        <v>0</v>
      </c>
      <c r="BY28" s="30"/>
      <c r="BZ28" s="92" t="str">
        <f t="shared" si="11"/>
        <v/>
      </c>
      <c r="CA28" s="129"/>
      <c r="CB28" s="30"/>
      <c r="CC28" s="44"/>
      <c r="CD28" s="32" t="str">
        <f t="shared" si="12"/>
        <v/>
      </c>
      <c r="CF28" s="30"/>
      <c r="CG28" s="44"/>
      <c r="CH28" s="129"/>
      <c r="CI28" s="30"/>
      <c r="CJ28" s="44"/>
      <c r="CK28" s="32" t="str">
        <f t="shared" si="13"/>
        <v/>
      </c>
      <c r="CL28" s="130">
        <f>+CE28+CH28</f>
        <v>0</v>
      </c>
      <c r="CM28" s="30"/>
      <c r="CN28" s="44"/>
      <c r="CO28" s="129"/>
      <c r="CP28" s="30"/>
      <c r="CQ28" s="44"/>
      <c r="CR28" s="32" t="str">
        <f t="shared" si="14"/>
        <v/>
      </c>
      <c r="CS28" s="130">
        <f>+CL28+CO28</f>
        <v>0</v>
      </c>
      <c r="CT28" s="30"/>
      <c r="CU28" s="44"/>
      <c r="CV28" s="131">
        <f>+AZ28*12</f>
        <v>0</v>
      </c>
      <c r="CW28" s="30"/>
      <c r="CX28" s="92" t="str">
        <f t="shared" si="15"/>
        <v/>
      </c>
    </row>
    <row r="29" spans="1:102" s="6" customFormat="1" hidden="1" outlineLevel="1" x14ac:dyDescent="0.3">
      <c r="A29" s="37" t="s">
        <v>54</v>
      </c>
      <c r="B29" s="126">
        <f>SUM(B30:B31)</f>
        <v>0</v>
      </c>
      <c r="C29" s="38" t="str">
        <f>IF(AND(B15=0,B29&gt;=0), "",B29/B15)</f>
        <v/>
      </c>
      <c r="D29" s="43"/>
      <c r="E29" s="126">
        <f>SUM(E30:E31)</f>
        <v>0</v>
      </c>
      <c r="F29" s="38" t="str">
        <f>IF(AND(E15=0,E29&gt;=0), "",E29/E15)</f>
        <v/>
      </c>
      <c r="G29" s="43"/>
      <c r="H29" s="126">
        <f>SUM(H30:H31)</f>
        <v>0</v>
      </c>
      <c r="I29" s="38" t="str">
        <f>IF(AND(H15=0,H29&gt;=0), "",H29/H15)</f>
        <v/>
      </c>
      <c r="J29" s="43"/>
      <c r="K29" s="38" t="str">
        <f t="shared" si="0"/>
        <v/>
      </c>
      <c r="L29" s="127">
        <f>SUM(L30:L31)</f>
        <v>0</v>
      </c>
      <c r="M29" s="38" t="str">
        <f>IF(AND(L15=0,L29&gt;=0), "",L29/L15)</f>
        <v/>
      </c>
      <c r="N29" s="43"/>
      <c r="O29" s="126">
        <f>SUM(O30:O31)</f>
        <v>0</v>
      </c>
      <c r="P29" s="38" t="str">
        <f>IF(AND(O15=0,O29&gt;=0), "",O29/O15)</f>
        <v/>
      </c>
      <c r="Q29" s="43"/>
      <c r="R29" s="38" t="str">
        <f t="shared" si="1"/>
        <v/>
      </c>
      <c r="S29" s="127">
        <f>SUM(S30:S31)</f>
        <v>0</v>
      </c>
      <c r="T29" s="38" t="str">
        <f>IF(AND(S15=0,S29&gt;=0), "",S29/S15)</f>
        <v/>
      </c>
      <c r="U29" s="43"/>
      <c r="V29" s="128">
        <f>SUM(V30:V31)</f>
        <v>0</v>
      </c>
      <c r="W29" s="38" t="str">
        <f>IF(AND(V15=0,V29&gt;=0), "",V29/V15)</f>
        <v/>
      </c>
      <c r="X29" s="91" t="str">
        <f t="shared" si="2"/>
        <v/>
      </c>
      <c r="Y29" s="126">
        <f>SUM(Y30:Y31)</f>
        <v>0</v>
      </c>
      <c r="Z29" s="38" t="str">
        <f>IF(AND(Y15=0,Y29&gt;=0), "",Y29/Y15)</f>
        <v/>
      </c>
      <c r="AA29" s="43"/>
      <c r="AB29" s="38" t="str">
        <f t="shared" si="3"/>
        <v/>
      </c>
      <c r="AC29" s="127">
        <f>SUM(AC30:AC31)</f>
        <v>0</v>
      </c>
      <c r="AD29" s="38" t="str">
        <f>IF(AND(AC15=0,AC29&gt;=0), "",AC29/AC15)</f>
        <v/>
      </c>
      <c r="AE29" s="43"/>
      <c r="AF29" s="126">
        <f>SUM(AF30:AF31)</f>
        <v>0</v>
      </c>
      <c r="AG29" s="38" t="str">
        <f>IF(AND(AF15=0,AF29&gt;=0), "",AF29/AF15)</f>
        <v/>
      </c>
      <c r="AH29" s="43"/>
      <c r="AI29" s="38" t="str">
        <f t="shared" si="4"/>
        <v/>
      </c>
      <c r="AJ29" s="127">
        <f>SUM(AJ30:AJ31)</f>
        <v>0</v>
      </c>
      <c r="AK29" s="38" t="str">
        <f>IF(AND(AJ15=0,AJ29&gt;=0), "",AJ29/AJ15)</f>
        <v/>
      </c>
      <c r="AL29" s="43"/>
      <c r="AM29" s="126">
        <f>SUM(AM30:AM31)</f>
        <v>0</v>
      </c>
      <c r="AN29" s="38" t="str">
        <f>IF(AND(AM15=0,AM29&gt;=0), "",AM29/AM15)</f>
        <v/>
      </c>
      <c r="AO29" s="43"/>
      <c r="AP29" s="38" t="str">
        <f t="shared" si="5"/>
        <v/>
      </c>
      <c r="AQ29" s="127">
        <f>SUM(AQ30:AQ31)</f>
        <v>0</v>
      </c>
      <c r="AR29" s="38" t="str">
        <f>IF(AND(AQ15=0,AQ29&gt;=0), "",AQ29/AQ15)</f>
        <v/>
      </c>
      <c r="AS29" s="43"/>
      <c r="AT29" s="128">
        <f>SUM(AT30:AT31)</f>
        <v>0</v>
      </c>
      <c r="AU29" s="38" t="str">
        <f>IF(AND(AT15=0,AT29&gt;=0), "",AT29/AT15)</f>
        <v/>
      </c>
      <c r="AV29" s="91" t="str">
        <f t="shared" si="6"/>
        <v/>
      </c>
      <c r="AW29" s="128">
        <f>SUM(AW30:AW31)</f>
        <v>0</v>
      </c>
      <c r="AX29" s="38" t="str">
        <f>IF(AND(AW15=0,AW29&gt;=0), "",AW29/AW15)</f>
        <v/>
      </c>
      <c r="AY29" s="43"/>
      <c r="AZ29" s="128">
        <f>SUM(AZ30:AZ31)</f>
        <v>0</v>
      </c>
      <c r="BA29" s="38" t="str">
        <f>IF(AND(AZ15=0,AZ29&gt;=0), "",AZ29/AZ15)</f>
        <v/>
      </c>
      <c r="BB29" s="91" t="str">
        <f t="shared" si="7"/>
        <v/>
      </c>
      <c r="BC29" s="126">
        <f>SUM(BC30:BC31)</f>
        <v>0</v>
      </c>
      <c r="BD29" s="38" t="str">
        <f>IF(AND(BC15=0,BC29&gt;=0), "",BC29/BC15)</f>
        <v/>
      </c>
      <c r="BE29" s="43"/>
      <c r="BF29" s="38" t="str">
        <f t="shared" si="8"/>
        <v/>
      </c>
      <c r="BG29" s="127">
        <f>SUM(BG30:BG31)</f>
        <v>0</v>
      </c>
      <c r="BH29" s="38" t="str">
        <f>IF(AND(BG15=0,BG29&gt;=0), "",BG29/BG15)</f>
        <v/>
      </c>
      <c r="BI29" s="43"/>
      <c r="BJ29" s="126">
        <f>SUM(BJ30:BJ31)</f>
        <v>0</v>
      </c>
      <c r="BK29" s="38" t="str">
        <f>IF(AND(BJ15=0,BJ29&gt;=0), "",BJ29/BJ15)</f>
        <v/>
      </c>
      <c r="BL29" s="43"/>
      <c r="BM29" s="38" t="str">
        <f t="shared" si="9"/>
        <v/>
      </c>
      <c r="BN29" s="127">
        <f>SUM(BN30:BN31)</f>
        <v>0</v>
      </c>
      <c r="BO29" s="38" t="str">
        <f>IF(AND(BN15=0,BN29&gt;=0), "",BN29/BN15)</f>
        <v/>
      </c>
      <c r="BP29" s="43"/>
      <c r="BQ29" s="126">
        <f>SUM(BQ30:BQ31)</f>
        <v>0</v>
      </c>
      <c r="BR29" s="38" t="str">
        <f>IF(AND(BQ15=0,BQ29&gt;=0), "",BQ29/BQ15)</f>
        <v/>
      </c>
      <c r="BS29" s="43"/>
      <c r="BT29" s="38" t="str">
        <f t="shared" si="10"/>
        <v/>
      </c>
      <c r="BU29" s="127">
        <f>SUM(BU30:BU31)</f>
        <v>0</v>
      </c>
      <c r="BV29" s="38" t="str">
        <f>IF(AND(BU15=0,BU29&gt;=0), "",BU29/BU15)</f>
        <v/>
      </c>
      <c r="BW29" s="43"/>
      <c r="BX29" s="128">
        <f>SUM(BX30:BX31)</f>
        <v>0</v>
      </c>
      <c r="BY29" s="38" t="str">
        <f>IF(AND(BX15=0,BX29&gt;=0), "",BX29/BX15)</f>
        <v/>
      </c>
      <c r="BZ29" s="91" t="str">
        <f t="shared" si="11"/>
        <v/>
      </c>
      <c r="CA29" s="126">
        <f>SUM(CA30:CA31)</f>
        <v>0</v>
      </c>
      <c r="CB29" s="38" t="str">
        <f>IF(AND(CA15=0,CA29&gt;=0), "",CA29/CA15)</f>
        <v/>
      </c>
      <c r="CC29" s="43"/>
      <c r="CD29" s="38" t="str">
        <f t="shared" si="12"/>
        <v/>
      </c>
      <c r="CE29" s="127">
        <f>SUM(CE30:CE31)</f>
        <v>0</v>
      </c>
      <c r="CF29" s="38" t="str">
        <f>IF(AND(CE15=0,CE29&gt;=0), "",CE29/CE15)</f>
        <v/>
      </c>
      <c r="CG29" s="43"/>
      <c r="CH29" s="126">
        <f>SUM(CH30:CH31)</f>
        <v>0</v>
      </c>
      <c r="CI29" s="38" t="str">
        <f>IF(AND(CH15=0,CH29&gt;=0), "",CH29/CH15)</f>
        <v/>
      </c>
      <c r="CJ29" s="43"/>
      <c r="CK29" s="38" t="str">
        <f t="shared" si="13"/>
        <v/>
      </c>
      <c r="CL29" s="127">
        <f>SUM(CL30:CL31)</f>
        <v>0</v>
      </c>
      <c r="CM29" s="38" t="str">
        <f>IF(AND(CL15=0,CL29&gt;=0), "",CL29/CL15)</f>
        <v/>
      </c>
      <c r="CN29" s="43"/>
      <c r="CO29" s="126">
        <f>SUM(CO30:CO31)</f>
        <v>0</v>
      </c>
      <c r="CP29" s="38" t="str">
        <f>IF(AND(CO15=0,CO29&gt;=0), "",CO29/CO15)</f>
        <v/>
      </c>
      <c r="CQ29" s="43"/>
      <c r="CR29" s="38" t="str">
        <f t="shared" si="14"/>
        <v/>
      </c>
      <c r="CS29" s="127">
        <f>SUM(CS30:CS31)</f>
        <v>0</v>
      </c>
      <c r="CT29" s="38" t="str">
        <f>IF(AND(CS15=0,CS29&gt;=0), "",CS29/CS15)</f>
        <v/>
      </c>
      <c r="CU29" s="43"/>
      <c r="CV29" s="128">
        <f>SUM(CV30:CV31)</f>
        <v>0</v>
      </c>
      <c r="CW29" s="38" t="str">
        <f>IF(AND(CV15=0,CV29&gt;=0), "",CV29/CV15)</f>
        <v/>
      </c>
      <c r="CX29" s="91" t="str">
        <f t="shared" si="15"/>
        <v/>
      </c>
    </row>
    <row r="30" spans="1:102" hidden="1" outlineLevel="1" x14ac:dyDescent="0.3">
      <c r="A30" s="29" t="s">
        <v>55</v>
      </c>
      <c r="B30" s="129">
        <f>+'N EERR RODEO'!B32</f>
        <v>0</v>
      </c>
      <c r="C30" s="30" t="str">
        <f>IF(AND(B15=0,B30&gt;=0), "",B30/B15)</f>
        <v/>
      </c>
      <c r="D30" s="44"/>
      <c r="E30" s="129">
        <f>+'N EERR RODEO'!C32</f>
        <v>0</v>
      </c>
      <c r="F30" s="30" t="str">
        <f>IF(AND(E15=0,E30&gt;=0), "",E30/E15)</f>
        <v/>
      </c>
      <c r="G30" s="44"/>
      <c r="H30" s="129">
        <f>+'N EERR RODEO'!D32</f>
        <v>0</v>
      </c>
      <c r="I30" s="30" t="str">
        <f>IF(AND(H15=0,H30&gt;=0), "",H30/H15)</f>
        <v/>
      </c>
      <c r="J30" s="44"/>
      <c r="K30" s="30" t="str">
        <f t="shared" si="0"/>
        <v/>
      </c>
      <c r="L30" s="130">
        <f>+E30+H30</f>
        <v>0</v>
      </c>
      <c r="M30" s="30" t="str">
        <f>IF(AND(L15=0,L30&gt;=0), "",L30/L15)</f>
        <v/>
      </c>
      <c r="N30" s="44"/>
      <c r="O30" s="129">
        <f>+'N EERR RODEO'!E32</f>
        <v>0</v>
      </c>
      <c r="P30" s="30" t="str">
        <f>IF(AND(O15=0,O30&gt;=0), "",O30/O15)</f>
        <v/>
      </c>
      <c r="Q30" s="44"/>
      <c r="R30" s="30" t="str">
        <f t="shared" si="1"/>
        <v/>
      </c>
      <c r="S30" s="130">
        <f>+L30+O30</f>
        <v>0</v>
      </c>
      <c r="T30" s="30" t="str">
        <f>IF(AND(S15=0,S30&gt;=0), "",S30/S15)</f>
        <v/>
      </c>
      <c r="U30" s="44"/>
      <c r="V30" s="131"/>
      <c r="W30" s="30" t="str">
        <f>IF(AND(V15=0,V30&gt;=0), "",V30/V15)</f>
        <v/>
      </c>
      <c r="X30" s="47" t="str">
        <f t="shared" si="2"/>
        <v/>
      </c>
      <c r="Y30" s="129">
        <f>+'N EERR RODEO'!F32</f>
        <v>0</v>
      </c>
      <c r="Z30" s="30" t="str">
        <f>IF(AND(Y15=0,Y30&gt;=0), "",Y30/Y15)</f>
        <v/>
      </c>
      <c r="AA30" s="44"/>
      <c r="AB30" s="30" t="str">
        <f t="shared" si="3"/>
        <v/>
      </c>
      <c r="AC30" s="130">
        <f>+S30+Y30</f>
        <v>0</v>
      </c>
      <c r="AD30" s="30" t="str">
        <f>IF(AND(AC15=0,AC30&gt;=0), "",AC30/AC15)</f>
        <v/>
      </c>
      <c r="AE30" s="44"/>
      <c r="AF30" s="129">
        <f>+'N EERR RODEO'!G32</f>
        <v>0</v>
      </c>
      <c r="AG30" s="30" t="str">
        <f>IF(AND(AF15=0,AF30&gt;=0), "",AF30/AF15)</f>
        <v/>
      </c>
      <c r="AH30" s="44"/>
      <c r="AI30" s="30" t="str">
        <f t="shared" si="4"/>
        <v/>
      </c>
      <c r="AJ30" s="130">
        <f t="shared" si="16"/>
        <v>0</v>
      </c>
      <c r="AK30" s="30" t="str">
        <f>IF(AND(AJ15=0,AJ30&gt;=0), "",AJ30/AJ15)</f>
        <v/>
      </c>
      <c r="AL30" s="44"/>
      <c r="AM30" s="129">
        <f>+'N EERR RODEO'!H32</f>
        <v>0</v>
      </c>
      <c r="AN30" s="30" t="str">
        <f>IF(AND(AM15=0,AM30&gt;=0), "",AM30/AM15)</f>
        <v/>
      </c>
      <c r="AO30" s="44"/>
      <c r="AP30" s="30" t="str">
        <f t="shared" si="5"/>
        <v/>
      </c>
      <c r="AQ30" s="130">
        <f t="shared" si="17"/>
        <v>0</v>
      </c>
      <c r="AR30" s="30" t="str">
        <f>IF(AND(AQ15=0,AQ30&gt;=0), "",AQ30/AQ15)</f>
        <v/>
      </c>
      <c r="AS30" s="44"/>
      <c r="AT30" s="131">
        <f>+V30*2</f>
        <v>0</v>
      </c>
      <c r="AU30" s="30" t="str">
        <f>IF(AND(AT15=0,AT30&gt;=0), "",AT30/AT15)</f>
        <v/>
      </c>
      <c r="AV30" s="47" t="str">
        <f t="shared" si="6"/>
        <v/>
      </c>
      <c r="AW30" s="131">
        <f>+AQ30/6</f>
        <v>0</v>
      </c>
      <c r="AX30" s="30" t="str">
        <f>IF(AND(AW15=0,AW30&gt;=0), "",AW30/AW15)</f>
        <v/>
      </c>
      <c r="AY30" s="44"/>
      <c r="AZ30" s="131">
        <f>+AT30/6</f>
        <v>0</v>
      </c>
      <c r="BA30" s="30" t="str">
        <f>IF(AND(AZ15=0,AZ30&gt;=0), "",AZ30/AZ15)</f>
        <v/>
      </c>
      <c r="BB30" s="47" t="str">
        <f t="shared" si="7"/>
        <v/>
      </c>
      <c r="BC30" s="129">
        <f>+'N EERR RODEO'!I32</f>
        <v>0</v>
      </c>
      <c r="BD30" s="30" t="str">
        <f>IF(AND(BC15=0,BC30&gt;=0), "",BC30/BC15)</f>
        <v/>
      </c>
      <c r="BE30" s="44"/>
      <c r="BF30" s="30" t="str">
        <f t="shared" si="8"/>
        <v/>
      </c>
      <c r="BG30" s="130">
        <f>+AQ30+BC30</f>
        <v>0</v>
      </c>
      <c r="BH30" s="30" t="str">
        <f>IF(AND(BG15=0,BG30&gt;=0), "",BG30/BG15)</f>
        <v/>
      </c>
      <c r="BI30" s="44"/>
      <c r="BJ30" s="129">
        <f>+'N EERR RODEO'!J32</f>
        <v>0</v>
      </c>
      <c r="BK30" s="30" t="str">
        <f>IF(AND(BJ15=0,BJ30&gt;=0), "",BJ30/BJ15)</f>
        <v/>
      </c>
      <c r="BL30" s="44"/>
      <c r="BM30" s="30" t="str">
        <f t="shared" si="9"/>
        <v/>
      </c>
      <c r="BN30" s="130">
        <f>+BG30+BJ30</f>
        <v>0</v>
      </c>
      <c r="BO30" s="30" t="str">
        <f>IF(AND(BN15=0,BN30&gt;=0), "",BN30/BN15)</f>
        <v/>
      </c>
      <c r="BP30" s="44"/>
      <c r="BQ30" s="129">
        <f>+'N EERR RODEO'!K32</f>
        <v>0</v>
      </c>
      <c r="BR30" s="30" t="str">
        <f>IF(AND(BQ15=0,BQ30&gt;=0), "",BQ30/BQ15)</f>
        <v/>
      </c>
      <c r="BS30" s="44"/>
      <c r="BT30" s="30" t="str">
        <f t="shared" si="10"/>
        <v/>
      </c>
      <c r="BU30" s="130">
        <f>+BN30+BQ30</f>
        <v>0</v>
      </c>
      <c r="BV30" s="30" t="str">
        <f>IF(AND(BU15=0,BU30&gt;=0), "",BU30/BU15)</f>
        <v/>
      </c>
      <c r="BW30" s="44"/>
      <c r="BX30" s="131">
        <f>+AZ30*9</f>
        <v>0</v>
      </c>
      <c r="BY30" s="30" t="str">
        <f>IF(AND(BX15=0,BX30&gt;=0), "",BX30/BX15)</f>
        <v/>
      </c>
      <c r="BZ30" s="47" t="str">
        <f t="shared" si="11"/>
        <v/>
      </c>
      <c r="CA30" s="129">
        <f>+'N EERR RODEO'!L32</f>
        <v>0</v>
      </c>
      <c r="CB30" s="30" t="str">
        <f>IF(AND(CA15=0,CA30&gt;=0), "",CA30/CA15)</f>
        <v/>
      </c>
      <c r="CC30" s="44"/>
      <c r="CD30" s="30" t="str">
        <f t="shared" si="12"/>
        <v/>
      </c>
      <c r="CE30" s="130">
        <f>+BU30+CA30</f>
        <v>0</v>
      </c>
      <c r="CF30" s="30" t="str">
        <f>IF(AND(CE15=0,CE30&gt;=0), "",CE30/CE15)</f>
        <v/>
      </c>
      <c r="CG30" s="44"/>
      <c r="CH30" s="129">
        <f>+'N EERR RODEO'!M32</f>
        <v>0</v>
      </c>
      <c r="CI30" s="30" t="str">
        <f>IF(AND(CH15=0,CH30&gt;=0), "",CH30/CH15)</f>
        <v/>
      </c>
      <c r="CJ30" s="44"/>
      <c r="CK30" s="30" t="str">
        <f t="shared" si="13"/>
        <v/>
      </c>
      <c r="CL30" s="130">
        <f>+CE30+CH30</f>
        <v>0</v>
      </c>
      <c r="CM30" s="30" t="str">
        <f>IF(AND(CL15=0,CL30&gt;=0), "",CL30/CL15)</f>
        <v/>
      </c>
      <c r="CN30" s="44"/>
      <c r="CO30" s="129">
        <f>+'N EERR RODEO'!N32</f>
        <v>0</v>
      </c>
      <c r="CP30" s="30" t="str">
        <f>IF(AND(CO15=0,CO30&gt;=0), "",CO30/CO15)</f>
        <v/>
      </c>
      <c r="CQ30" s="44"/>
      <c r="CR30" s="30" t="str">
        <f t="shared" si="14"/>
        <v/>
      </c>
      <c r="CS30" s="130">
        <f>+CL30+CO30</f>
        <v>0</v>
      </c>
      <c r="CT30" s="30" t="str">
        <f>IF(AND(CS15=0,CS30&gt;=0), "",CS30/CS15)</f>
        <v/>
      </c>
      <c r="CU30" s="44"/>
      <c r="CV30" s="131">
        <f>+AZ30*12</f>
        <v>0</v>
      </c>
      <c r="CW30" s="30" t="str">
        <f>IF(AND(CV15=0,CV30&gt;=0), "",CV30/CV15)</f>
        <v/>
      </c>
      <c r="CX30" s="47" t="str">
        <f t="shared" si="15"/>
        <v/>
      </c>
    </row>
    <row r="31" spans="1:102" s="3" customFormat="1" hidden="1" outlineLevel="1" x14ac:dyDescent="0.3">
      <c r="A31" s="29"/>
      <c r="B31" s="132"/>
      <c r="C31" s="30"/>
      <c r="D31" s="44"/>
      <c r="E31" s="132"/>
      <c r="F31" s="30"/>
      <c r="G31" s="44"/>
      <c r="H31" s="132"/>
      <c r="I31" s="30"/>
      <c r="J31" s="44"/>
      <c r="K31" s="15" t="str">
        <f t="shared" si="0"/>
        <v/>
      </c>
      <c r="L31" s="118"/>
      <c r="M31" s="30"/>
      <c r="N31" s="44"/>
      <c r="O31" s="132"/>
      <c r="P31" s="30"/>
      <c r="Q31" s="44"/>
      <c r="R31" s="15" t="str">
        <f t="shared" si="1"/>
        <v/>
      </c>
      <c r="S31" s="118"/>
      <c r="T31" s="30"/>
      <c r="U31" s="44"/>
      <c r="V31" s="133"/>
      <c r="W31" s="30"/>
      <c r="X31" s="46" t="str">
        <f t="shared" si="2"/>
        <v/>
      </c>
      <c r="Y31" s="132"/>
      <c r="Z31" s="30"/>
      <c r="AA31" s="44"/>
      <c r="AB31" s="15" t="str">
        <f t="shared" si="3"/>
        <v/>
      </c>
      <c r="AC31" s="118"/>
      <c r="AD31" s="30"/>
      <c r="AE31" s="44"/>
      <c r="AF31" s="132"/>
      <c r="AG31" s="30"/>
      <c r="AH31" s="44"/>
      <c r="AI31" s="15" t="str">
        <f t="shared" si="4"/>
        <v/>
      </c>
      <c r="AJ31" s="118">
        <f t="shared" si="16"/>
        <v>0</v>
      </c>
      <c r="AK31" s="30"/>
      <c r="AL31" s="44"/>
      <c r="AM31" s="132"/>
      <c r="AN31" s="30"/>
      <c r="AO31" s="44"/>
      <c r="AP31" s="15" t="str">
        <f t="shared" si="5"/>
        <v/>
      </c>
      <c r="AQ31" s="118">
        <f t="shared" si="17"/>
        <v>0</v>
      </c>
      <c r="AR31" s="30"/>
      <c r="AS31" s="44"/>
      <c r="AT31" s="131">
        <f>+V31*2</f>
        <v>0</v>
      </c>
      <c r="AU31" s="30"/>
      <c r="AV31" s="46" t="str">
        <f t="shared" si="6"/>
        <v/>
      </c>
      <c r="AW31" s="131">
        <f>+AQ31/6</f>
        <v>0</v>
      </c>
      <c r="AX31" s="30"/>
      <c r="AY31" s="44"/>
      <c r="AZ31" s="131">
        <f>+AT31/6</f>
        <v>0</v>
      </c>
      <c r="BA31" s="30"/>
      <c r="BB31" s="46" t="str">
        <f t="shared" si="7"/>
        <v/>
      </c>
      <c r="BC31" s="132"/>
      <c r="BD31" s="30"/>
      <c r="BE31" s="44"/>
      <c r="BF31" s="15" t="str">
        <f t="shared" si="8"/>
        <v/>
      </c>
      <c r="BG31" s="130">
        <f>+AQ31+BC31</f>
        <v>0</v>
      </c>
      <c r="BH31" s="30"/>
      <c r="BI31" s="44"/>
      <c r="BJ31" s="132"/>
      <c r="BK31" s="30"/>
      <c r="BL31" s="44"/>
      <c r="BM31" s="15" t="str">
        <f t="shared" si="9"/>
        <v/>
      </c>
      <c r="BN31" s="118">
        <f>+BG31+BJ31</f>
        <v>0</v>
      </c>
      <c r="BO31" s="30"/>
      <c r="BP31" s="44"/>
      <c r="BQ31" s="132"/>
      <c r="BR31" s="30"/>
      <c r="BS31" s="44"/>
      <c r="BT31" s="15" t="str">
        <f t="shared" si="10"/>
        <v/>
      </c>
      <c r="BU31" s="118">
        <f>+BN31+BQ31</f>
        <v>0</v>
      </c>
      <c r="BV31" s="30"/>
      <c r="BW31" s="44"/>
      <c r="BX31" s="131">
        <f>+AZ31*9</f>
        <v>0</v>
      </c>
      <c r="BY31" s="30"/>
      <c r="BZ31" s="46" t="str">
        <f t="shared" si="11"/>
        <v/>
      </c>
      <c r="CA31" s="132"/>
      <c r="CB31" s="30"/>
      <c r="CC31" s="44"/>
      <c r="CD31" s="15" t="str">
        <f t="shared" si="12"/>
        <v/>
      </c>
      <c r="CE31" s="118"/>
      <c r="CF31" s="30"/>
      <c r="CG31" s="44"/>
      <c r="CH31" s="132"/>
      <c r="CI31" s="30"/>
      <c r="CJ31" s="44"/>
      <c r="CK31" s="15" t="str">
        <f t="shared" si="13"/>
        <v/>
      </c>
      <c r="CL31" s="118">
        <f>+CE31+CH31</f>
        <v>0</v>
      </c>
      <c r="CM31" s="30"/>
      <c r="CN31" s="44"/>
      <c r="CO31" s="132"/>
      <c r="CP31" s="30"/>
      <c r="CQ31" s="44"/>
      <c r="CR31" s="15" t="str">
        <f t="shared" si="14"/>
        <v/>
      </c>
      <c r="CS31" s="118">
        <f>+CL31+CO31</f>
        <v>0</v>
      </c>
      <c r="CT31" s="30"/>
      <c r="CU31" s="44"/>
      <c r="CV31" s="131">
        <f>+AZ31*12</f>
        <v>0</v>
      </c>
      <c r="CW31" s="30"/>
      <c r="CX31" s="46" t="str">
        <f t="shared" si="15"/>
        <v/>
      </c>
    </row>
    <row r="32" spans="1:102" s="6" customFormat="1" ht="14.4" customHeight="1" collapsed="1" x14ac:dyDescent="0.3">
      <c r="A32" s="2"/>
      <c r="B32" s="134"/>
      <c r="C32" s="5"/>
      <c r="D32" s="45"/>
      <c r="E32" s="134"/>
      <c r="F32" s="5"/>
      <c r="G32" s="45"/>
      <c r="H32" s="134"/>
      <c r="I32" s="5"/>
      <c r="J32" s="45"/>
      <c r="K32" s="33" t="str">
        <f t="shared" si="0"/>
        <v/>
      </c>
      <c r="L32" s="135"/>
      <c r="M32" s="5"/>
      <c r="N32" s="45"/>
      <c r="O32" s="134"/>
      <c r="P32" s="5"/>
      <c r="Q32" s="45"/>
      <c r="R32" s="33"/>
      <c r="S32" s="135"/>
      <c r="T32" s="5"/>
      <c r="U32" s="45"/>
      <c r="V32" s="136"/>
      <c r="W32" s="5"/>
      <c r="X32" s="93" t="str">
        <f t="shared" si="2"/>
        <v/>
      </c>
      <c r="Y32" s="134"/>
      <c r="Z32" s="5"/>
      <c r="AA32" s="45"/>
      <c r="AB32" s="33" t="str">
        <f t="shared" si="3"/>
        <v/>
      </c>
      <c r="AC32" s="135"/>
      <c r="AD32" s="5"/>
      <c r="AE32" s="45"/>
      <c r="AF32" s="134"/>
      <c r="AG32" s="5"/>
      <c r="AH32" s="45"/>
      <c r="AI32" s="33" t="str">
        <f t="shared" si="4"/>
        <v/>
      </c>
      <c r="AJ32" s="135">
        <f t="shared" si="16"/>
        <v>0</v>
      </c>
      <c r="AK32" s="5"/>
      <c r="AL32" s="45"/>
      <c r="AM32" s="134"/>
      <c r="AN32" s="5"/>
      <c r="AO32" s="45"/>
      <c r="AP32" s="33" t="str">
        <f t="shared" si="5"/>
        <v/>
      </c>
      <c r="AQ32" s="135">
        <f t="shared" si="17"/>
        <v>0</v>
      </c>
      <c r="AR32" s="5"/>
      <c r="AS32" s="45"/>
      <c r="AT32" s="136"/>
      <c r="AU32" s="5"/>
      <c r="AV32" s="93" t="str">
        <f t="shared" si="6"/>
        <v/>
      </c>
      <c r="AW32" s="136"/>
      <c r="AX32" s="5"/>
      <c r="AY32" s="45"/>
      <c r="AZ32" s="136"/>
      <c r="BA32" s="5"/>
      <c r="BB32" s="93" t="str">
        <f t="shared" si="7"/>
        <v/>
      </c>
      <c r="BC32" s="134"/>
      <c r="BD32" s="5"/>
      <c r="BE32" s="45"/>
      <c r="BF32" s="33" t="str">
        <f t="shared" si="8"/>
        <v/>
      </c>
      <c r="BG32" s="135">
        <f>+AZ32+BC32</f>
        <v>0</v>
      </c>
      <c r="BH32" s="5"/>
      <c r="BI32" s="45"/>
      <c r="BJ32" s="134"/>
      <c r="BK32" s="5"/>
      <c r="BL32" s="45"/>
      <c r="BM32" s="33" t="str">
        <f t="shared" si="9"/>
        <v/>
      </c>
      <c r="BN32" s="135">
        <f>+BG32+BJ32</f>
        <v>0</v>
      </c>
      <c r="BO32" s="5"/>
      <c r="BP32" s="45"/>
      <c r="BQ32" s="134"/>
      <c r="BR32" s="5"/>
      <c r="BS32" s="45"/>
      <c r="BT32" s="33" t="str">
        <f t="shared" si="10"/>
        <v/>
      </c>
      <c r="BU32" s="135">
        <f>+BN32+BQ32</f>
        <v>0</v>
      </c>
      <c r="BV32" s="5"/>
      <c r="BW32" s="45"/>
      <c r="BX32" s="136"/>
      <c r="BY32" s="5"/>
      <c r="BZ32" s="93" t="str">
        <f t="shared" si="11"/>
        <v/>
      </c>
      <c r="CA32" s="134"/>
      <c r="CB32" s="5"/>
      <c r="CC32" s="45"/>
      <c r="CD32" s="33" t="str">
        <f t="shared" si="12"/>
        <v/>
      </c>
      <c r="CE32" s="135"/>
      <c r="CF32" s="5"/>
      <c r="CG32" s="45"/>
      <c r="CH32" s="134"/>
      <c r="CI32" s="5"/>
      <c r="CJ32" s="45"/>
      <c r="CK32" s="33" t="str">
        <f t="shared" si="13"/>
        <v/>
      </c>
      <c r="CL32" s="135">
        <f>+CE32+CH32</f>
        <v>0</v>
      </c>
      <c r="CM32" s="5"/>
      <c r="CN32" s="45"/>
      <c r="CO32" s="134"/>
      <c r="CP32" s="5"/>
      <c r="CQ32" s="45"/>
      <c r="CR32" s="33" t="str">
        <f t="shared" si="14"/>
        <v/>
      </c>
      <c r="CS32" s="135">
        <f>+CL32+CO32</f>
        <v>0</v>
      </c>
      <c r="CT32" s="5"/>
      <c r="CU32" s="45"/>
      <c r="CV32" s="136"/>
      <c r="CW32" s="5"/>
      <c r="CX32" s="93" t="str">
        <f t="shared" si="15"/>
        <v/>
      </c>
    </row>
    <row r="33" spans="1:102" s="34" customFormat="1" ht="15.6" x14ac:dyDescent="0.3">
      <c r="A33" s="148" t="s">
        <v>58</v>
      </c>
      <c r="B33" s="149">
        <f>+B5+B18-B23</f>
        <v>0</v>
      </c>
      <c r="C33" s="150" t="str">
        <f>IF(AND((B5+B18)=0,B33&lt;=0), "",B33/(B5+B18))</f>
        <v/>
      </c>
      <c r="D33" s="151"/>
      <c r="E33" s="149">
        <f>+E5+E18-E23</f>
        <v>13728.234975077125</v>
      </c>
      <c r="F33" s="150">
        <f>IF(AND((E5+E18)=0,E33&lt;=0), "",E33/(E5+E18))</f>
        <v>0.39908721365767508</v>
      </c>
      <c r="G33" s="151"/>
      <c r="H33" s="149">
        <f>+H5+H18-H23</f>
        <v>14653.677992448087</v>
      </c>
      <c r="I33" s="150">
        <f>IF(AND((H5+H18)=0,H33&lt;=0), "",H33/(H5+H18))</f>
        <v>0.37605635034111767</v>
      </c>
      <c r="J33" s="151"/>
      <c r="K33" s="150">
        <f t="shared" si="0"/>
        <v>6.7411653359011905E-2</v>
      </c>
      <c r="L33" s="152">
        <f>+L5+L18-L23</f>
        <v>28381.912967525212</v>
      </c>
      <c r="M33" s="150">
        <f>IF(AND((L5+L18)=0,L33&lt;=0), "",L33/(L5+L18))</f>
        <v>0.38685485182567636</v>
      </c>
      <c r="N33" s="151"/>
      <c r="O33" s="149">
        <f>+O5+O18-O23</f>
        <v>29215.035680472723</v>
      </c>
      <c r="P33" s="150">
        <f>IF(AND((O5+O18)=0,O33&lt;=0), "",O33/(O5+O18))</f>
        <v>0.59503447286390454</v>
      </c>
      <c r="Q33" s="151"/>
      <c r="R33" s="150">
        <f>IF(AND(H33=0,O33&gt;0),100%,IF(AND(H33&lt;0,O33=0),(H33-O33)/H33,IF(AND(H33&gt;0,O33&gt;0),(O33-H33)/H33,IF(AND(H33=0,O33=0),"",(O33-H33)/H33))))</f>
        <v>0.99369985443442743</v>
      </c>
      <c r="S33" s="152">
        <f>+S5+S18-S23</f>
        <v>57596.948647997939</v>
      </c>
      <c r="T33" s="150">
        <f>IF(AND((S5+S18)=0,S33&lt;=0), "",S33/(S5+S18))</f>
        <v>0.47031796962016797</v>
      </c>
      <c r="U33" s="151"/>
      <c r="V33" s="153">
        <f>+V5+V18-V23</f>
        <v>0</v>
      </c>
      <c r="W33" s="150" t="str">
        <f>IF(AND((V5+V18)=0,V33&lt;=0), "",V33/(V5+V18))</f>
        <v/>
      </c>
      <c r="X33" s="151">
        <f t="shared" si="2"/>
        <v>1</v>
      </c>
      <c r="Y33" s="149">
        <f>+Y5+Y18-Y23</f>
        <v>20641.586423977984</v>
      </c>
      <c r="Z33" s="150">
        <f>IF(AND((Y5+Y18)=0,Y33&lt;=0), "",Y33/(Y5+Y18))</f>
        <v>0.3760012315382234</v>
      </c>
      <c r="AA33" s="151"/>
      <c r="AB33" s="150">
        <f t="shared" si="3"/>
        <v>-0.2934601672324918</v>
      </c>
      <c r="AC33" s="152">
        <f>+AC5+AC18-AC23</f>
        <v>78238.53507197593</v>
      </c>
      <c r="AD33" s="150">
        <f>IF(AND((AC5+AC18)=0,AC33&lt;=0), "",AC33/(AC5+AC18))</f>
        <v>0.44112466817546214</v>
      </c>
      <c r="AE33" s="151"/>
      <c r="AF33" s="149">
        <f>+AF5+AF18-AF23</f>
        <v>26795.51597232584</v>
      </c>
      <c r="AG33" s="150">
        <f>IF(AND((AF5+AF18)=0,AF33&lt;=0), "",AF33/(AF5+AF18))</f>
        <v>0.43251001257612548</v>
      </c>
      <c r="AH33" s="151"/>
      <c r="AI33" s="150">
        <f t="shared" si="4"/>
        <v>0.29813258641783646</v>
      </c>
      <c r="AJ33" s="152">
        <f>+AJ5+AJ18-AJ23</f>
        <v>105034.05104430177</v>
      </c>
      <c r="AK33" s="150">
        <f>IF(AND((AJ5+AJ18)=0,AJ33&lt;=0), "",AJ33/(AJ5+AJ18))</f>
        <v>0.43889451897320714</v>
      </c>
      <c r="AL33" s="151"/>
      <c r="AM33" s="149">
        <f>+AM5+AM18-AM23</f>
        <v>26977.572074116779</v>
      </c>
      <c r="AN33" s="150">
        <f>IF(AND((AM5+AM18)=0,AM33&lt;=0), "",AM33/(AM5+AM18))</f>
        <v>0.48288220126335185</v>
      </c>
      <c r="AO33" s="151"/>
      <c r="AP33" s="150">
        <f t="shared" si="5"/>
        <v>6.7942749070017683E-3</v>
      </c>
      <c r="AQ33" s="152">
        <f>+AQ5+AQ18-AQ23</f>
        <v>132011.62311841853</v>
      </c>
      <c r="AR33" s="150">
        <f>IF(AND((AQ5+AQ18)=0,AQ33&lt;=0), "",AQ33/(AQ5+AQ18))</f>
        <v>0.44721985260389252</v>
      </c>
      <c r="AS33" s="151"/>
      <c r="AT33" s="153">
        <f>+AT5+AT18-AT23</f>
        <v>0</v>
      </c>
      <c r="AU33" s="150" t="str">
        <f>IF(AND((AT5+AT18)=0,AT33&lt;=0), "",AT33/(AT5+AT18))</f>
        <v/>
      </c>
      <c r="AV33" s="151">
        <f t="shared" si="6"/>
        <v>1</v>
      </c>
      <c r="AW33" s="153">
        <f>+AW5+AW18-AW23</f>
        <v>22001.937186403087</v>
      </c>
      <c r="AX33" s="150">
        <f>IF(AND((AW5+AW18)=0,AW33&lt;=0), "",AW33/(AW5+AW18))</f>
        <v>0.44721985260389252</v>
      </c>
      <c r="AY33" s="151"/>
      <c r="AZ33" s="153">
        <f>+AZ5+AZ18-AZ23</f>
        <v>0</v>
      </c>
      <c r="BA33" s="150" t="str">
        <f>IF(AND((AZ5+AZ18)=0,AZ33&lt;=0), "",AZ33/(AZ5+AZ18))</f>
        <v/>
      </c>
      <c r="BB33" s="151">
        <f t="shared" si="7"/>
        <v>1</v>
      </c>
      <c r="BC33" s="149">
        <f>+BC5+BC18-BC23</f>
        <v>0</v>
      </c>
      <c r="BD33" s="150" t="str">
        <f>IF(AND((BC5+BC18)=0,BC33&lt;=0), "",BC33/(BC5+BC18))</f>
        <v/>
      </c>
      <c r="BE33" s="151"/>
      <c r="BF33" s="150">
        <f t="shared" si="8"/>
        <v>-1</v>
      </c>
      <c r="BG33" s="152">
        <f>+BG5+BG18-BG23</f>
        <v>132011.62311841853</v>
      </c>
      <c r="BH33" s="150">
        <f>IF(AND((BG5+BG18)=0,BG33&lt;=0), "",BG33/(BG5+BG18))</f>
        <v>0.44721985260389252</v>
      </c>
      <c r="BI33" s="151"/>
      <c r="BJ33" s="149">
        <f>+BJ5+BJ18-BJ23</f>
        <v>0</v>
      </c>
      <c r="BK33" s="150" t="str">
        <f>IF(AND((BJ5+BJ18)=0,BJ33&lt;=0), "",BJ33/(BJ5+BJ18))</f>
        <v/>
      </c>
      <c r="BL33" s="151"/>
      <c r="BM33" s="150" t="str">
        <f t="shared" si="9"/>
        <v/>
      </c>
      <c r="BN33" s="152">
        <f>+BN5+BN18-BN23</f>
        <v>132011.62311841853</v>
      </c>
      <c r="BO33" s="150">
        <f>IF(AND((BN5+BN18)=0,BN33&lt;=0), "",BN33/(BN5+BN18))</f>
        <v>0.44721985260389252</v>
      </c>
      <c r="BP33" s="151"/>
      <c r="BQ33" s="149">
        <f>+BQ5+BQ18-BQ23</f>
        <v>0</v>
      </c>
      <c r="BR33" s="150" t="str">
        <f>IF(AND((BQ5+BQ18)=0,BQ33&lt;=0), "",BQ33/(BQ5+BQ18))</f>
        <v/>
      </c>
      <c r="BS33" s="151"/>
      <c r="BT33" s="150" t="str">
        <f t="shared" si="10"/>
        <v/>
      </c>
      <c r="BU33" s="152">
        <f>+BU5+BU18-BU23</f>
        <v>132011.62311841853</v>
      </c>
      <c r="BV33" s="150">
        <f>IF(AND((BU5+BU18)=0,BU33&lt;=0), "",BU33/(BU5+BU18))</f>
        <v>0.44721985260389252</v>
      </c>
      <c r="BW33" s="151"/>
      <c r="BX33" s="153">
        <f>+BX5+BX18-BX23</f>
        <v>0</v>
      </c>
      <c r="BY33" s="150" t="str">
        <f>IF(AND((BX5+BX18)=0,BX33&lt;=0), "",BX33/(BX5+BX18))</f>
        <v/>
      </c>
      <c r="BZ33" s="151">
        <f t="shared" si="11"/>
        <v>1</v>
      </c>
      <c r="CA33" s="149">
        <f>+CA5+CA18-CA23</f>
        <v>0</v>
      </c>
      <c r="CB33" s="150" t="str">
        <f>IF(AND((CA5+CA18)=0,CA33&lt;=0), "",CA33/(CA5+CA18))</f>
        <v/>
      </c>
      <c r="CC33" s="151"/>
      <c r="CD33" s="150" t="str">
        <f t="shared" si="12"/>
        <v/>
      </c>
      <c r="CE33" s="152">
        <f>+CE5+CE18-CE23</f>
        <v>132011.62311841853</v>
      </c>
      <c r="CF33" s="150">
        <f>IF(AND((CE5+CE18)=0,CE33&lt;=0), "",CE33/(CE5+CE18))</f>
        <v>0.44721985260389252</v>
      </c>
      <c r="CG33" s="151"/>
      <c r="CH33" s="149">
        <f>+CH5+CH18-CH23</f>
        <v>0</v>
      </c>
      <c r="CI33" s="150" t="str">
        <f>IF(AND((CH5+CH18)=0,CH33&lt;=0), "",CH33/(CH5+CH18))</f>
        <v/>
      </c>
      <c r="CJ33" s="151"/>
      <c r="CK33" s="150" t="str">
        <f t="shared" si="13"/>
        <v/>
      </c>
      <c r="CL33" s="152">
        <f>+CL5+CL18-CL23</f>
        <v>132011.62311841853</v>
      </c>
      <c r="CM33" s="150">
        <f>IF(AND((CL5+CL18)=0,CL33&lt;=0), "",CL33/(CL5+CL18))</f>
        <v>0.44721985260389252</v>
      </c>
      <c r="CN33" s="151"/>
      <c r="CO33" s="149">
        <f>+CO5+CO18-CO23</f>
        <v>0</v>
      </c>
      <c r="CP33" s="150" t="str">
        <f>IF(AND((CO5+CO18)=0,CO33&lt;=0), "",CO33/(CO5+CO18))</f>
        <v/>
      </c>
      <c r="CQ33" s="151"/>
      <c r="CR33" s="150" t="str">
        <f t="shared" si="14"/>
        <v/>
      </c>
      <c r="CS33" s="152">
        <f>+CS5+CS18-CS23</f>
        <v>132011.62311841853</v>
      </c>
      <c r="CT33" s="150">
        <f>IF(AND((CS5+CS18)=0,CS33&lt;=0), "",CS33/(CS5+CS18))</f>
        <v>0.44721985260389252</v>
      </c>
      <c r="CU33" s="151"/>
      <c r="CV33" s="153">
        <f>+CV5+CV18-CV23</f>
        <v>0</v>
      </c>
      <c r="CW33" s="150" t="str">
        <f>IF(AND((CV5+CV18)=0,CV33&lt;=0), "",CV33/(CV5+CV18))</f>
        <v/>
      </c>
      <c r="CX33" s="151">
        <f t="shared" si="15"/>
        <v>1</v>
      </c>
    </row>
    <row r="34" spans="1:102" s="34" customFormat="1" ht="15.6" x14ac:dyDescent="0.3">
      <c r="A34" s="148" t="s">
        <v>56</v>
      </c>
      <c r="B34" s="149">
        <f>+B10-B26</f>
        <v>0</v>
      </c>
      <c r="C34" s="150" t="str">
        <f>IF(AND(B10=0,B34&lt;=0), "",B34/B10)</f>
        <v/>
      </c>
      <c r="D34" s="151"/>
      <c r="E34" s="149">
        <f>+E10-E26</f>
        <v>0</v>
      </c>
      <c r="F34" s="150" t="str">
        <f>IF(AND(E10=0,E34&lt;=0), "",E34/E10)</f>
        <v/>
      </c>
      <c r="G34" s="151"/>
      <c r="H34" s="149">
        <f>+H10-H26</f>
        <v>0</v>
      </c>
      <c r="I34" s="150" t="str">
        <f>IF(AND(H10=0,H34&lt;=0), "",H34/H10)</f>
        <v/>
      </c>
      <c r="J34" s="151"/>
      <c r="K34" s="150" t="str">
        <f t="shared" si="0"/>
        <v/>
      </c>
      <c r="L34" s="152">
        <f>+L10-L26</f>
        <v>0</v>
      </c>
      <c r="M34" s="150" t="str">
        <f>IF(AND(L10=0,L34&lt;=0), "",L34/L10)</f>
        <v/>
      </c>
      <c r="N34" s="151"/>
      <c r="O34" s="149">
        <f>+O10-O26</f>
        <v>0</v>
      </c>
      <c r="P34" s="150" t="str">
        <f>IF(AND(O10=0,O34&lt;=0), "",O34/O10)</f>
        <v/>
      </c>
      <c r="Q34" s="151"/>
      <c r="R34" s="150" t="str">
        <f>IF(AND(H34=0,O34&gt;0),100%,IF(AND(H34&lt;0,O34=0),(H34-O34)/H34,IF(AND(H34&gt;0,O34&gt;0),(O34-H34)/H34,IF(AND(H34=0,O34=0),"",(O34-H34)/H34))))</f>
        <v/>
      </c>
      <c r="S34" s="152">
        <f>+S10-S26</f>
        <v>0</v>
      </c>
      <c r="T34" s="150" t="str">
        <f>IF(AND(S10=0,S34&lt;=0), "",S34/S10)</f>
        <v/>
      </c>
      <c r="U34" s="151"/>
      <c r="V34" s="153">
        <f>+V10-V26</f>
        <v>0</v>
      </c>
      <c r="W34" s="150" t="str">
        <f>IF(AND(V10=0,V34&lt;=0), "",V34/V10)</f>
        <v/>
      </c>
      <c r="X34" s="151" t="str">
        <f t="shared" si="2"/>
        <v/>
      </c>
      <c r="Y34" s="149">
        <f>+Y10-Y26</f>
        <v>0</v>
      </c>
      <c r="Z34" s="150" t="str">
        <f>IF(AND(Y10=0,Y34&lt;=0), "",Y34/Y10)</f>
        <v/>
      </c>
      <c r="AA34" s="151"/>
      <c r="AB34" s="150" t="str">
        <f t="shared" si="3"/>
        <v/>
      </c>
      <c r="AC34" s="152">
        <f>+AC10-AC26</f>
        <v>0</v>
      </c>
      <c r="AD34" s="150" t="str">
        <f>IF(AND(AC10=0,AC34&lt;=0), "",AC34/AC10)</f>
        <v/>
      </c>
      <c r="AE34" s="151"/>
      <c r="AF34" s="149">
        <f>+AF10-AF26</f>
        <v>0</v>
      </c>
      <c r="AG34" s="150" t="str">
        <f>IF(AND(AF10=0,AF34&lt;=0), "",AF34/AF10)</f>
        <v/>
      </c>
      <c r="AH34" s="151"/>
      <c r="AI34" s="150" t="str">
        <f t="shared" si="4"/>
        <v/>
      </c>
      <c r="AJ34" s="152">
        <f>+AJ10-AJ26</f>
        <v>0</v>
      </c>
      <c r="AK34" s="150" t="str">
        <f>IF(AND(AJ10=0,AJ34&lt;=0), "",AJ34/AJ10)</f>
        <v/>
      </c>
      <c r="AL34" s="151"/>
      <c r="AM34" s="149">
        <f>+AM10-AM26</f>
        <v>0</v>
      </c>
      <c r="AN34" s="150" t="str">
        <f>IF(AND(AM10=0,AM34&lt;=0), "",AM34/AM10)</f>
        <v/>
      </c>
      <c r="AO34" s="151"/>
      <c r="AP34" s="150" t="str">
        <f t="shared" si="5"/>
        <v/>
      </c>
      <c r="AQ34" s="152">
        <f>+AQ10-AQ26</f>
        <v>0</v>
      </c>
      <c r="AR34" s="150" t="str">
        <f>IF(AND(AQ10=0,AQ34&lt;=0), "",AQ34/AQ10)</f>
        <v/>
      </c>
      <c r="AS34" s="151"/>
      <c r="AT34" s="153">
        <f>+AT10-AT26</f>
        <v>0</v>
      </c>
      <c r="AU34" s="150" t="str">
        <f>IF(AND(AT10=0,AT34&lt;=0), "",AT34/AT10)</f>
        <v/>
      </c>
      <c r="AV34" s="151" t="str">
        <f t="shared" si="6"/>
        <v/>
      </c>
      <c r="AW34" s="153">
        <f>+AW10-AW26</f>
        <v>0</v>
      </c>
      <c r="AX34" s="150" t="str">
        <f>IF(AND(AW10=0,AW34&lt;=0), "",AW34/AW10)</f>
        <v/>
      </c>
      <c r="AY34" s="151"/>
      <c r="AZ34" s="153">
        <f>+AZ10-AZ26</f>
        <v>0</v>
      </c>
      <c r="BA34" s="150" t="str">
        <f>IF(AND(AZ10=0,AZ34&lt;=0), "",AZ34/AZ10)</f>
        <v/>
      </c>
      <c r="BB34" s="151" t="str">
        <f t="shared" si="7"/>
        <v/>
      </c>
      <c r="BC34" s="149">
        <f>+BC10-BC26</f>
        <v>0</v>
      </c>
      <c r="BD34" s="150" t="str">
        <f>IF(AND(BC10=0,BC34&lt;=0), "",BC34/BC10)</f>
        <v/>
      </c>
      <c r="BE34" s="151"/>
      <c r="BF34" s="150" t="str">
        <f t="shared" si="8"/>
        <v/>
      </c>
      <c r="BG34" s="152">
        <f>+BG10-BG26</f>
        <v>0</v>
      </c>
      <c r="BH34" s="150" t="str">
        <f>IF(AND(BG10=0,BG34&lt;=0), "",BG34/BG10)</f>
        <v/>
      </c>
      <c r="BI34" s="151"/>
      <c r="BJ34" s="149">
        <f>+BJ10-BJ26</f>
        <v>0</v>
      </c>
      <c r="BK34" s="150" t="str">
        <f>IF(AND(BJ10=0,BJ34&lt;=0), "",BJ34/BJ10)</f>
        <v/>
      </c>
      <c r="BL34" s="151"/>
      <c r="BM34" s="150" t="str">
        <f t="shared" si="9"/>
        <v/>
      </c>
      <c r="BN34" s="152">
        <f>+BN10-BN26</f>
        <v>0</v>
      </c>
      <c r="BO34" s="150" t="str">
        <f>IF(AND(BN10=0,BN34&lt;=0), "",BN34/BN10)</f>
        <v/>
      </c>
      <c r="BP34" s="151"/>
      <c r="BQ34" s="149">
        <f>+BQ10-BQ26</f>
        <v>0</v>
      </c>
      <c r="BR34" s="150" t="str">
        <f>IF(AND(BQ10=0,BQ34&lt;=0), "",BQ34/BQ10)</f>
        <v/>
      </c>
      <c r="BS34" s="151"/>
      <c r="BT34" s="150" t="str">
        <f t="shared" si="10"/>
        <v/>
      </c>
      <c r="BU34" s="152">
        <f>+BU10-BU26</f>
        <v>0</v>
      </c>
      <c r="BV34" s="150" t="str">
        <f>IF(AND(BU10=0,BU34&lt;=0), "",BU34/BU10)</f>
        <v/>
      </c>
      <c r="BW34" s="151"/>
      <c r="BX34" s="153">
        <f>+BX10-BX26</f>
        <v>0</v>
      </c>
      <c r="BY34" s="150" t="str">
        <f>IF(AND(BX10=0,BX34&lt;=0), "",BX34/BX10)</f>
        <v/>
      </c>
      <c r="BZ34" s="151" t="str">
        <f t="shared" si="11"/>
        <v/>
      </c>
      <c r="CA34" s="149">
        <f>+CA10-CA26</f>
        <v>0</v>
      </c>
      <c r="CB34" s="150" t="str">
        <f>IF(AND(CA10=0,CA34&lt;=0), "",CA34/CA10)</f>
        <v/>
      </c>
      <c r="CC34" s="151"/>
      <c r="CD34" s="150" t="str">
        <f t="shared" si="12"/>
        <v/>
      </c>
      <c r="CE34" s="152">
        <f>+CE10-CE26</f>
        <v>0</v>
      </c>
      <c r="CF34" s="150" t="str">
        <f>IF(AND(CE10=0,CE34&lt;=0), "",CE34/CE10)</f>
        <v/>
      </c>
      <c r="CG34" s="151"/>
      <c r="CH34" s="149">
        <f>+CH10-CH26</f>
        <v>0</v>
      </c>
      <c r="CI34" s="150" t="str">
        <f>IF(AND(CH10=0,CH34&lt;=0), "",CH34/CH10)</f>
        <v/>
      </c>
      <c r="CJ34" s="151"/>
      <c r="CK34" s="150" t="str">
        <f t="shared" si="13"/>
        <v/>
      </c>
      <c r="CL34" s="152">
        <f>+CL10-CL26</f>
        <v>0</v>
      </c>
      <c r="CM34" s="150" t="str">
        <f>IF(AND(CL10=0,CL34&lt;=0), "",CL34/CL10)</f>
        <v/>
      </c>
      <c r="CN34" s="151"/>
      <c r="CO34" s="149">
        <f>+CO10-CO26</f>
        <v>0</v>
      </c>
      <c r="CP34" s="150" t="str">
        <f>IF(AND(CO10=0,CO34&lt;=0), "",CO34/CO10)</f>
        <v/>
      </c>
      <c r="CQ34" s="151"/>
      <c r="CR34" s="150" t="str">
        <f t="shared" si="14"/>
        <v/>
      </c>
      <c r="CS34" s="152">
        <f>+CS10-CS26</f>
        <v>0</v>
      </c>
      <c r="CT34" s="150" t="str">
        <f>IF(AND(CS10=0,CS34&lt;=0), "",CS34/CS10)</f>
        <v/>
      </c>
      <c r="CU34" s="151"/>
      <c r="CV34" s="153">
        <f>+CV10-CV26</f>
        <v>0</v>
      </c>
      <c r="CW34" s="150" t="str">
        <f>IF(AND(CV10=0,CV34&lt;=0), "",CV34/CV10)</f>
        <v/>
      </c>
      <c r="CX34" s="151" t="str">
        <f t="shared" si="15"/>
        <v/>
      </c>
    </row>
    <row r="35" spans="1:102" s="34" customFormat="1" ht="15.6" x14ac:dyDescent="0.3">
      <c r="A35" s="148" t="s">
        <v>57</v>
      </c>
      <c r="B35" s="149">
        <f>+B15-B29</f>
        <v>0</v>
      </c>
      <c r="C35" s="150" t="str">
        <f>IF(AND(B15=0,B35&lt;=0), "",B35/B15)</f>
        <v/>
      </c>
      <c r="D35" s="151"/>
      <c r="E35" s="149">
        <f>+E15-E29</f>
        <v>0</v>
      </c>
      <c r="F35" s="150" t="str">
        <f>IF(AND(E15=0,E35&lt;=0), "",E35/E15)</f>
        <v/>
      </c>
      <c r="G35" s="151"/>
      <c r="H35" s="149">
        <f>+H15-H29</f>
        <v>0</v>
      </c>
      <c r="I35" s="150" t="str">
        <f>IF(AND(H15=0,H35&lt;=0), "",H35/H15)</f>
        <v/>
      </c>
      <c r="J35" s="151"/>
      <c r="K35" s="150" t="str">
        <f t="shared" si="0"/>
        <v/>
      </c>
      <c r="L35" s="152">
        <f>+L15-L29</f>
        <v>0</v>
      </c>
      <c r="M35" s="150" t="str">
        <f>IF(AND(L15=0,L35&lt;=0), "",L35/L15)</f>
        <v/>
      </c>
      <c r="N35" s="151"/>
      <c r="O35" s="149">
        <f>+O15-O29</f>
        <v>0</v>
      </c>
      <c r="P35" s="150" t="str">
        <f>IF(AND(O15=0,O35&lt;=0), "",O35/O15)</f>
        <v/>
      </c>
      <c r="Q35" s="151"/>
      <c r="R35" s="150" t="str">
        <f>IF(AND(H35=0,O35&gt;0),100%,IF(AND(H35&lt;0,O35=0),(H35-O35)/H35,IF(AND(H35&gt;0,O35&gt;0),(O35-H35)/H35,IF(AND(H35=0,O35=0),"",(O35-H35)/H35))))</f>
        <v/>
      </c>
      <c r="S35" s="152">
        <f>+S15-S29</f>
        <v>0</v>
      </c>
      <c r="T35" s="150" t="str">
        <f>IF(AND(S15=0,S35&lt;=0), "",S35/S15)</f>
        <v/>
      </c>
      <c r="U35" s="151"/>
      <c r="V35" s="153">
        <f>+V15-V29</f>
        <v>0</v>
      </c>
      <c r="W35" s="150" t="str">
        <f>IF(AND(V15=0,V35&lt;=0), "",V35/V15)</f>
        <v/>
      </c>
      <c r="X35" s="151" t="str">
        <f t="shared" si="2"/>
        <v/>
      </c>
      <c r="Y35" s="149">
        <f>+Y15-Y29</f>
        <v>0</v>
      </c>
      <c r="Z35" s="150" t="str">
        <f>IF(AND(Y15=0,Y35&lt;=0), "",Y35/Y15)</f>
        <v/>
      </c>
      <c r="AA35" s="151"/>
      <c r="AB35" s="150" t="str">
        <f t="shared" si="3"/>
        <v/>
      </c>
      <c r="AC35" s="152">
        <f>+AC15-AC29</f>
        <v>0</v>
      </c>
      <c r="AD35" s="150" t="str">
        <f>IF(AND(AC15=0,AC35&lt;=0), "",AC35/AC15)</f>
        <v/>
      </c>
      <c r="AE35" s="151"/>
      <c r="AF35" s="149">
        <f>+AF15-AF29</f>
        <v>0</v>
      </c>
      <c r="AG35" s="150" t="str">
        <f>IF(AND(AF15=0,AF35&lt;=0), "",AF35/AF15)</f>
        <v/>
      </c>
      <c r="AH35" s="151"/>
      <c r="AI35" s="150" t="str">
        <f t="shared" si="4"/>
        <v/>
      </c>
      <c r="AJ35" s="152">
        <f>+AJ15-AJ29</f>
        <v>0</v>
      </c>
      <c r="AK35" s="150" t="str">
        <f>IF(AND(AJ15=0,AJ35&lt;=0), "",AJ35/AJ15)</f>
        <v/>
      </c>
      <c r="AL35" s="151"/>
      <c r="AM35" s="149">
        <f>+AM15-AM29</f>
        <v>0</v>
      </c>
      <c r="AN35" s="150" t="str">
        <f>IF(AND(AM15=0,AM35&lt;=0), "",AM35/AM15)</f>
        <v/>
      </c>
      <c r="AO35" s="151"/>
      <c r="AP35" s="150" t="str">
        <f t="shared" si="5"/>
        <v/>
      </c>
      <c r="AQ35" s="152">
        <f>+AQ15-AQ29</f>
        <v>0</v>
      </c>
      <c r="AR35" s="150" t="str">
        <f>IF(AND(AQ15=0,AQ35&lt;=0), "",AQ35/AQ15)</f>
        <v/>
      </c>
      <c r="AS35" s="151"/>
      <c r="AT35" s="153">
        <f>+AT15-AT29</f>
        <v>0</v>
      </c>
      <c r="AU35" s="150" t="str">
        <f>IF(AND(AT15=0,AT35&lt;=0), "",AT35/AT15)</f>
        <v/>
      </c>
      <c r="AV35" s="151" t="str">
        <f t="shared" si="6"/>
        <v/>
      </c>
      <c r="AW35" s="153">
        <f>+AW15-AW29</f>
        <v>0</v>
      </c>
      <c r="AX35" s="150" t="str">
        <f>IF(AND(AW15=0,AW35&lt;=0), "",AW35/AW15)</f>
        <v/>
      </c>
      <c r="AY35" s="151"/>
      <c r="AZ35" s="153">
        <f>+AZ15-AZ29</f>
        <v>0</v>
      </c>
      <c r="BA35" s="150" t="str">
        <f>IF(AND(AZ15=0,AZ35&lt;=0), "",AZ35/AZ15)</f>
        <v/>
      </c>
      <c r="BB35" s="151" t="str">
        <f t="shared" si="7"/>
        <v/>
      </c>
      <c r="BC35" s="149">
        <f>+BC15-BC29</f>
        <v>0</v>
      </c>
      <c r="BD35" s="150" t="str">
        <f>IF(AND(BC15=0,BC35&lt;=0), "",BC35/BC15)</f>
        <v/>
      </c>
      <c r="BE35" s="151"/>
      <c r="BF35" s="150" t="str">
        <f t="shared" si="8"/>
        <v/>
      </c>
      <c r="BG35" s="152">
        <f>+BG15-BG29</f>
        <v>0</v>
      </c>
      <c r="BH35" s="150" t="str">
        <f>IF(AND(BG15=0,BG35&lt;=0), "",BG35/BG15)</f>
        <v/>
      </c>
      <c r="BI35" s="151"/>
      <c r="BJ35" s="149">
        <f>+BJ15-BJ29</f>
        <v>0</v>
      </c>
      <c r="BK35" s="150" t="str">
        <f>IF(AND(BJ15=0,BJ35&lt;=0), "",BJ35/BJ15)</f>
        <v/>
      </c>
      <c r="BL35" s="151"/>
      <c r="BM35" s="150" t="str">
        <f t="shared" si="9"/>
        <v/>
      </c>
      <c r="BN35" s="152">
        <f>+BN15-BN29</f>
        <v>0</v>
      </c>
      <c r="BO35" s="150" t="str">
        <f>IF(AND(BN15=0,BN35&lt;=0), "",BN35/BN15)</f>
        <v/>
      </c>
      <c r="BP35" s="151"/>
      <c r="BQ35" s="149">
        <f>+BQ15-BQ29</f>
        <v>0</v>
      </c>
      <c r="BR35" s="150" t="str">
        <f>IF(AND(BQ15=0,BQ35&lt;=0), "",BQ35/BQ15)</f>
        <v/>
      </c>
      <c r="BS35" s="151"/>
      <c r="BT35" s="150" t="str">
        <f t="shared" si="10"/>
        <v/>
      </c>
      <c r="BU35" s="152">
        <f>+BU15-BU29</f>
        <v>0</v>
      </c>
      <c r="BV35" s="150" t="str">
        <f>IF(AND(BU15=0,BU35&lt;=0), "",BU35/BU15)</f>
        <v/>
      </c>
      <c r="BW35" s="151"/>
      <c r="BX35" s="153">
        <f>+BX15-BX29</f>
        <v>0</v>
      </c>
      <c r="BY35" s="150" t="str">
        <f>IF(AND(BX15=0,BX35&lt;=0), "",BX35/BX15)</f>
        <v/>
      </c>
      <c r="BZ35" s="151" t="str">
        <f t="shared" si="11"/>
        <v/>
      </c>
      <c r="CA35" s="149">
        <f>+CA15-CA29</f>
        <v>0</v>
      </c>
      <c r="CB35" s="150" t="str">
        <f>IF(AND(CA15=0,CA35&lt;=0), "",CA35/CA15)</f>
        <v/>
      </c>
      <c r="CC35" s="151"/>
      <c r="CD35" s="150" t="str">
        <f t="shared" si="12"/>
        <v/>
      </c>
      <c r="CE35" s="152">
        <f>+CE15-CE29</f>
        <v>0</v>
      </c>
      <c r="CF35" s="150" t="str">
        <f>IF(AND(CE15=0,CE35&lt;=0), "",CE35/CE15)</f>
        <v/>
      </c>
      <c r="CG35" s="151"/>
      <c r="CH35" s="149">
        <f>+CH15-CH29</f>
        <v>0</v>
      </c>
      <c r="CI35" s="150" t="str">
        <f>IF(AND(CH15=0,CH35&lt;=0), "",CH35/CH15)</f>
        <v/>
      </c>
      <c r="CJ35" s="151"/>
      <c r="CK35" s="150" t="str">
        <f t="shared" si="13"/>
        <v/>
      </c>
      <c r="CL35" s="152">
        <f>+CL15-CL29</f>
        <v>0</v>
      </c>
      <c r="CM35" s="150" t="str">
        <f>IF(AND(CL15=0,CL35&lt;=0), "",CL35/CL15)</f>
        <v/>
      </c>
      <c r="CN35" s="151"/>
      <c r="CO35" s="149">
        <f>+CO15-CO29</f>
        <v>0</v>
      </c>
      <c r="CP35" s="150" t="str">
        <f>IF(AND(CO15=0,CO35&lt;=0), "",CO35/CO15)</f>
        <v/>
      </c>
      <c r="CQ35" s="151"/>
      <c r="CR35" s="150" t="str">
        <f t="shared" si="14"/>
        <v/>
      </c>
      <c r="CS35" s="152">
        <f>+CS15-CS29</f>
        <v>0</v>
      </c>
      <c r="CT35" s="150" t="str">
        <f>IF(AND(CS15=0,CS35&lt;=0), "",CS35/CS15)</f>
        <v/>
      </c>
      <c r="CU35" s="151"/>
      <c r="CV35" s="153">
        <f>+CV15-CV29</f>
        <v>0</v>
      </c>
      <c r="CW35" s="150" t="str">
        <f>IF(AND(CV15=0,CV35&lt;=0), "",CV35/CV15)</f>
        <v/>
      </c>
      <c r="CX35" s="151" t="str">
        <f t="shared" si="15"/>
        <v/>
      </c>
    </row>
    <row r="36" spans="1:102" s="34" customFormat="1" ht="16.2" thickBot="1" x14ac:dyDescent="0.35">
      <c r="A36" s="154" t="s">
        <v>59</v>
      </c>
      <c r="B36" s="155">
        <f>+B4-B22</f>
        <v>0</v>
      </c>
      <c r="C36" s="156" t="str">
        <f>IF(AND(B4=0,B36&lt;=0), "",B36/B4)</f>
        <v/>
      </c>
      <c r="D36" s="157"/>
      <c r="E36" s="155">
        <f>+E4-E22</f>
        <v>13728.234975077125</v>
      </c>
      <c r="F36" s="156">
        <f>IF(AND(E4=0,E36&lt;=0), "",E36/E4)</f>
        <v>0.39908721365767508</v>
      </c>
      <c r="G36" s="157"/>
      <c r="H36" s="155">
        <f>+H4-H22</f>
        <v>14653.677992448087</v>
      </c>
      <c r="I36" s="156">
        <f>IF(AND(H4=0,H36&lt;=0), "",H36/H4)</f>
        <v>0.37605635034111767</v>
      </c>
      <c r="J36" s="157"/>
      <c r="K36" s="156">
        <f t="shared" si="0"/>
        <v>6.7411653359011905E-2</v>
      </c>
      <c r="L36" s="158">
        <f>+L4-L22</f>
        <v>28381.912967525212</v>
      </c>
      <c r="M36" s="156">
        <f>IF(AND(L4=0,L36&lt;=0), "",L36/L4)</f>
        <v>0.38685485182567636</v>
      </c>
      <c r="N36" s="157"/>
      <c r="O36" s="155">
        <f>+O4-O22</f>
        <v>29215.035680472723</v>
      </c>
      <c r="P36" s="156">
        <f>IF(AND(O4=0,O36&lt;=0), "",O36/O4)</f>
        <v>0.59503447286390454</v>
      </c>
      <c r="Q36" s="157"/>
      <c r="R36" s="156">
        <f>IF(AND(H36=0,O36&gt;0),100%,IF(AND(H36&lt;0,O36=0),(H36-O36)/H36,IF(AND(H36&gt;0,O36&gt;0),(O36-H36)/H36,IF(AND(H36=0,O36=0),"",(O36-H36)/H36))))</f>
        <v>0.99369985443442743</v>
      </c>
      <c r="S36" s="158">
        <f>+S4-S22</f>
        <v>57596.948647997939</v>
      </c>
      <c r="T36" s="156">
        <f>IF(AND(S4=0,S36&lt;=0), "",S36/S4)</f>
        <v>0.47031796962016797</v>
      </c>
      <c r="U36" s="157"/>
      <c r="V36" s="159">
        <f>+V4-V22</f>
        <v>0</v>
      </c>
      <c r="W36" s="156" t="str">
        <f>IF(AND(V4=0,V36&lt;=0), "",V36/V4)</f>
        <v/>
      </c>
      <c r="X36" s="157">
        <f t="shared" si="2"/>
        <v>1</v>
      </c>
      <c r="Y36" s="155">
        <f>+Y4-Y22</f>
        <v>20641.586423977984</v>
      </c>
      <c r="Z36" s="156">
        <f>IF(AND(Y4=0,Y36&lt;=0), "",Y36/Y4)</f>
        <v>0.3760012315382234</v>
      </c>
      <c r="AA36" s="157"/>
      <c r="AB36" s="156">
        <f t="shared" si="3"/>
        <v>-0.2934601672324918</v>
      </c>
      <c r="AC36" s="158">
        <f>+AC4-AC22</f>
        <v>78238.53507197593</v>
      </c>
      <c r="AD36" s="156">
        <f>IF(AND(AC4=0,AC36&lt;=0), "",AC36/AC4)</f>
        <v>0.44112466817546214</v>
      </c>
      <c r="AE36" s="157"/>
      <c r="AF36" s="155">
        <f>+AF4-AF22</f>
        <v>26795.51597232584</v>
      </c>
      <c r="AG36" s="156">
        <f>IF(AND(AF4=0,AF36&lt;=0), "",AF36/AF4)</f>
        <v>0.43251001257612548</v>
      </c>
      <c r="AH36" s="157"/>
      <c r="AI36" s="156">
        <f t="shared" si="4"/>
        <v>0.29813258641783646</v>
      </c>
      <c r="AJ36" s="158">
        <f>+AJ4-AJ22</f>
        <v>105034.05104430177</v>
      </c>
      <c r="AK36" s="156">
        <f>IF(AND(AJ4=0,AJ36&lt;=0), "",AJ36/AJ4)</f>
        <v>0.43889451897320714</v>
      </c>
      <c r="AL36" s="157"/>
      <c r="AM36" s="155">
        <f>+AM4-AM22</f>
        <v>26977.572074116779</v>
      </c>
      <c r="AN36" s="156">
        <f>IF(AND(AM4=0,AM36&lt;=0), "",AM36/AM4)</f>
        <v>0.48288220126335185</v>
      </c>
      <c r="AO36" s="157"/>
      <c r="AP36" s="156">
        <f t="shared" si="5"/>
        <v>6.7942749070017683E-3</v>
      </c>
      <c r="AQ36" s="158">
        <f>+AQ4-AQ22</f>
        <v>132011.62311841853</v>
      </c>
      <c r="AR36" s="156">
        <f>IF(AND(AQ4=0,AQ36&lt;=0), "",AQ36/AQ4)</f>
        <v>0.44721985260389252</v>
      </c>
      <c r="AS36" s="157"/>
      <c r="AT36" s="159">
        <f>+AT4-AT22</f>
        <v>0</v>
      </c>
      <c r="AU36" s="156" t="str">
        <f>IF(AND(AT4=0,AT36&lt;=0), "",AT36/AT4)</f>
        <v/>
      </c>
      <c r="AV36" s="157">
        <f t="shared" si="6"/>
        <v>1</v>
      </c>
      <c r="AW36" s="159">
        <f>+AW4-AW22</f>
        <v>22001.937186403087</v>
      </c>
      <c r="AX36" s="156">
        <f>IF(AND(AW4=0,AW36&lt;=0), "",AW36/AW4)</f>
        <v>0.44721985260389252</v>
      </c>
      <c r="AY36" s="157"/>
      <c r="AZ36" s="159">
        <f>+AZ4-AZ22</f>
        <v>0</v>
      </c>
      <c r="BA36" s="156" t="str">
        <f>IF(AND(AZ4=0,AZ36&lt;=0), "",AZ36/AZ4)</f>
        <v/>
      </c>
      <c r="BB36" s="157">
        <f t="shared" si="7"/>
        <v>1</v>
      </c>
      <c r="BC36" s="155">
        <f>+BC4-BC22</f>
        <v>0</v>
      </c>
      <c r="BD36" s="156" t="str">
        <f>IF(AND(BC4=0,BC36&lt;=0), "",BC36/BC4)</f>
        <v/>
      </c>
      <c r="BE36" s="157"/>
      <c r="BF36" s="156">
        <f t="shared" si="8"/>
        <v>-1</v>
      </c>
      <c r="BG36" s="158">
        <f>+BG4-BG22</f>
        <v>132011.62311841853</v>
      </c>
      <c r="BH36" s="156">
        <f>IF(AND(BG4=0,BG36&lt;=0), "",BG36/BG4)</f>
        <v>0.44721985260389252</v>
      </c>
      <c r="BI36" s="157"/>
      <c r="BJ36" s="155">
        <f>+BJ4-BJ22</f>
        <v>0</v>
      </c>
      <c r="BK36" s="156" t="str">
        <f>IF(AND(BJ4=0,BJ36&lt;=0), "",BJ36/BJ4)</f>
        <v/>
      </c>
      <c r="BL36" s="157"/>
      <c r="BM36" s="156" t="str">
        <f t="shared" si="9"/>
        <v/>
      </c>
      <c r="BN36" s="158">
        <f>+BN4-BN22</f>
        <v>132011.62311841853</v>
      </c>
      <c r="BO36" s="156">
        <f>IF(AND(BN4=0,BN36&lt;=0), "",BN36/BN4)</f>
        <v>0.44721985260389252</v>
      </c>
      <c r="BP36" s="157"/>
      <c r="BQ36" s="155">
        <f>+BQ4-BQ22</f>
        <v>0</v>
      </c>
      <c r="BR36" s="156" t="str">
        <f>IF(AND(BQ4=0,BQ36&lt;=0), "",BQ36/BQ4)</f>
        <v/>
      </c>
      <c r="BS36" s="157"/>
      <c r="BT36" s="156" t="str">
        <f t="shared" si="10"/>
        <v/>
      </c>
      <c r="BU36" s="158">
        <f>+BU4-BU22</f>
        <v>132011.62311841853</v>
      </c>
      <c r="BV36" s="156">
        <f>IF(AND(BU4=0,BU36&lt;=0), "",BU36/BU4)</f>
        <v>0.44721985260389252</v>
      </c>
      <c r="BW36" s="157"/>
      <c r="BX36" s="159">
        <f>+BX4-BX22</f>
        <v>0</v>
      </c>
      <c r="BY36" s="156" t="str">
        <f>IF(AND(BX4=0,BX36&lt;=0), "",BX36/BX4)</f>
        <v/>
      </c>
      <c r="BZ36" s="157">
        <f t="shared" si="11"/>
        <v>1</v>
      </c>
      <c r="CA36" s="155">
        <f>+CA4-CA22</f>
        <v>0</v>
      </c>
      <c r="CB36" s="156" t="str">
        <f>IF(AND(CA4=0,CA36&lt;=0), "",CA36/CA4)</f>
        <v/>
      </c>
      <c r="CC36" s="157"/>
      <c r="CD36" s="156" t="str">
        <f t="shared" si="12"/>
        <v/>
      </c>
      <c r="CE36" s="158">
        <f>+CE4-CE22</f>
        <v>132011.62311841853</v>
      </c>
      <c r="CF36" s="156">
        <f>IF(AND(CE4=0,CE36&lt;=0), "",CE36/CE4)</f>
        <v>0.44721985260389252</v>
      </c>
      <c r="CG36" s="157"/>
      <c r="CH36" s="155">
        <f>+CH4-CH22</f>
        <v>0</v>
      </c>
      <c r="CI36" s="156" t="str">
        <f>IF(AND(CH4=0,CH36&lt;=0), "",CH36/CH4)</f>
        <v/>
      </c>
      <c r="CJ36" s="157"/>
      <c r="CK36" s="156" t="str">
        <f t="shared" si="13"/>
        <v/>
      </c>
      <c r="CL36" s="158">
        <f>+CL4-CL22</f>
        <v>132011.62311841853</v>
      </c>
      <c r="CM36" s="156">
        <f>IF(AND(CL4=0,CL36&lt;=0), "",CL36/CL4)</f>
        <v>0.44721985260389252</v>
      </c>
      <c r="CN36" s="157"/>
      <c r="CO36" s="155">
        <f>+CO4-CO22</f>
        <v>0</v>
      </c>
      <c r="CP36" s="156" t="str">
        <f>IF(AND(CO4=0,CO36&lt;=0), "",CO36/CO4)</f>
        <v/>
      </c>
      <c r="CQ36" s="157"/>
      <c r="CR36" s="156" t="str">
        <f t="shared" si="14"/>
        <v/>
      </c>
      <c r="CS36" s="158">
        <f>+CS4-CS22</f>
        <v>132011.62311841853</v>
      </c>
      <c r="CT36" s="156">
        <f>IF(AND(CS4=0,CS36&lt;=0), "",CS36/CS4)</f>
        <v>0.44721985260389252</v>
      </c>
      <c r="CU36" s="157"/>
      <c r="CV36" s="159">
        <f>+CV4-CV22</f>
        <v>0</v>
      </c>
      <c r="CW36" s="156" t="str">
        <f>IF(AND(CV4=0,CV36&lt;=0), "",CV36/CV4)</f>
        <v/>
      </c>
      <c r="CX36" s="157">
        <f t="shared" si="15"/>
        <v>1</v>
      </c>
    </row>
    <row r="37" spans="1:102" s="3" customFormat="1" ht="15" thickTop="1" x14ac:dyDescent="0.3">
      <c r="B37" s="132"/>
      <c r="C37" s="15"/>
      <c r="D37" s="46"/>
      <c r="E37" s="132"/>
      <c r="F37" s="15"/>
      <c r="G37" s="46"/>
      <c r="H37" s="132"/>
      <c r="I37" s="15"/>
      <c r="J37" s="46"/>
      <c r="K37" s="15"/>
      <c r="L37" s="118"/>
      <c r="M37" s="15"/>
      <c r="N37" s="46"/>
      <c r="O37" s="132"/>
      <c r="P37" s="15"/>
      <c r="Q37" s="46"/>
      <c r="R37" s="15"/>
      <c r="S37" s="118"/>
      <c r="T37" s="15"/>
      <c r="U37" s="46"/>
      <c r="V37" s="133"/>
      <c r="W37" s="15"/>
      <c r="X37" s="46"/>
      <c r="Y37" s="132"/>
      <c r="Z37" s="15"/>
      <c r="AA37" s="46"/>
      <c r="AB37" s="15"/>
      <c r="AC37" s="118"/>
      <c r="AD37" s="15"/>
      <c r="AE37" s="46"/>
      <c r="AF37" s="132"/>
      <c r="AG37" s="15"/>
      <c r="AH37" s="46"/>
      <c r="AI37" s="15" t="str">
        <f t="shared" si="4"/>
        <v/>
      </c>
      <c r="AJ37" s="118"/>
      <c r="AK37" s="15"/>
      <c r="AL37" s="46"/>
      <c r="AM37" s="132"/>
      <c r="AN37" s="15"/>
      <c r="AO37" s="46"/>
      <c r="AP37" s="15" t="str">
        <f t="shared" si="5"/>
        <v/>
      </c>
      <c r="AQ37" s="118"/>
      <c r="AR37" s="15"/>
      <c r="AS37" s="46"/>
      <c r="AT37" s="133"/>
      <c r="AU37" s="15"/>
      <c r="AV37" s="46"/>
      <c r="AW37" s="133"/>
      <c r="AX37" s="15"/>
      <c r="AY37" s="46"/>
      <c r="AZ37" s="133"/>
      <c r="BA37" s="15"/>
      <c r="BB37" s="46"/>
      <c r="BC37" s="132"/>
      <c r="BD37" s="15"/>
      <c r="BE37" s="46"/>
      <c r="BF37" s="15"/>
      <c r="BG37" s="118"/>
      <c r="BH37" s="15"/>
      <c r="BI37" s="46"/>
      <c r="BJ37" s="132"/>
      <c r="BK37" s="15"/>
      <c r="BL37" s="46"/>
      <c r="BM37" s="15" t="str">
        <f t="shared" si="9"/>
        <v/>
      </c>
      <c r="BN37" s="118"/>
      <c r="BO37" s="15"/>
      <c r="BP37" s="46"/>
      <c r="BQ37" s="132"/>
      <c r="BR37" s="15"/>
      <c r="BS37" s="46"/>
      <c r="BT37" s="15" t="str">
        <f t="shared" si="10"/>
        <v/>
      </c>
      <c r="BU37" s="118"/>
      <c r="BV37" s="15"/>
      <c r="BW37" s="46"/>
      <c r="BX37" s="133"/>
      <c r="BY37" s="15"/>
      <c r="BZ37" s="46" t="str">
        <f t="shared" si="11"/>
        <v/>
      </c>
      <c r="CA37" s="132"/>
      <c r="CB37" s="15"/>
      <c r="CC37" s="46"/>
      <c r="CD37" s="15"/>
      <c r="CE37" s="118"/>
      <c r="CF37" s="15"/>
      <c r="CG37" s="46"/>
      <c r="CH37" s="132"/>
      <c r="CI37" s="15"/>
      <c r="CJ37" s="46"/>
      <c r="CK37" s="15" t="str">
        <f t="shared" si="13"/>
        <v/>
      </c>
      <c r="CL37" s="118"/>
      <c r="CM37" s="15"/>
      <c r="CN37" s="46"/>
      <c r="CO37" s="132"/>
      <c r="CP37" s="15"/>
      <c r="CQ37" s="46"/>
      <c r="CR37" s="15" t="str">
        <f t="shared" si="14"/>
        <v/>
      </c>
      <c r="CS37" s="118"/>
      <c r="CT37" s="15"/>
      <c r="CU37" s="46"/>
      <c r="CV37" s="133"/>
      <c r="CW37" s="15"/>
      <c r="CX37" s="46" t="str">
        <f t="shared" si="15"/>
        <v/>
      </c>
    </row>
    <row r="38" spans="1:102" s="28" customFormat="1" ht="18" customHeight="1" x14ac:dyDescent="0.3">
      <c r="A38" s="19" t="s">
        <v>101</v>
      </c>
      <c r="B38" s="123">
        <f>+B39+B68+B83+B93+B104</f>
        <v>0</v>
      </c>
      <c r="C38" s="36" t="str">
        <f>IF(AND(B4=0,B38&gt;=0), "",B38/B4)</f>
        <v/>
      </c>
      <c r="D38" s="42" t="str">
        <f>IF(AND(B124=0,B38&gt;=0),"",B38/B124)</f>
        <v/>
      </c>
      <c r="E38" s="123">
        <f>+E39+E68+E83+E93+E104</f>
        <v>9965.6277620396613</v>
      </c>
      <c r="F38" s="36">
        <f>IF(AND(E4=0,E38&gt;=0), "",E38/E4)</f>
        <v>0.28970618751225424</v>
      </c>
      <c r="G38" s="42">
        <f>IF(AND(E124=0,E38&gt;=0),"",E38/E124)</f>
        <v>0.99865167645296526</v>
      </c>
      <c r="H38" s="123">
        <f>+H39+H68+H83+H93+H104</f>
        <v>8071.9589246316982</v>
      </c>
      <c r="I38" s="36">
        <f>IF(AND(H4=0,H38&gt;=0), "",H38/H4)</f>
        <v>0.20715013765586968</v>
      </c>
      <c r="J38" s="42">
        <f>IF(AND(H124=0,H38&gt;=0),"",H38/H124)</f>
        <v>0.99828981204362488</v>
      </c>
      <c r="K38" s="36">
        <f t="shared" ref="K38:K82" si="19">IF(AND(E38=0,H38&gt;0),100%,IF(AND(E38&lt;0,H38=0),(E38-H38)/E38,IF(AND(E38&gt;0,H38&gt;0),(H38-E38)/E38,IF(AND(E38=0,H38=0),"",(H38-E38)/E38))))</f>
        <v>-0.19002002509276814</v>
      </c>
      <c r="L38" s="124">
        <f>+L39+L68+L83+L93+L104</f>
        <v>18037.586686671359</v>
      </c>
      <c r="M38" s="36">
        <f>IF(AND(L4=0,L38&gt;=0), "",L38/L4)</f>
        <v>0.24585826659919774</v>
      </c>
      <c r="N38" s="42">
        <f>IF(AND(L124=0,L38&gt;=0),"",L38/L124)</f>
        <v>0.99848970691771899</v>
      </c>
      <c r="O38" s="123">
        <f>+O39+O68+O83+O93+O104</f>
        <v>11870.190590035414</v>
      </c>
      <c r="P38" s="36">
        <f>IF(AND(O4=0,O38&gt;=0), "",O38/O4)</f>
        <v>0.24176498285972708</v>
      </c>
      <c r="Q38" s="42">
        <f>IF(AND(O124=0,O38&gt;=0),"",O38/O124)</f>
        <v>0.99778542451569763</v>
      </c>
      <c r="R38" s="36">
        <f t="shared" ref="R38:R82" si="20">IF(AND(H38=0,O38&gt;0),100%,IF(AND(H38&lt;0,O38=0),(H38-O38)/H38,IF(AND(H38&gt;0,O38&gt;0),(O38-H38)/H38,IF(AND(H38=0,O38=0),"",(O38-H38)/H38))))</f>
        <v>0.47054645605459633</v>
      </c>
      <c r="S38" s="124">
        <f>+S39+S68+S83+S93+S104</f>
        <v>29907.777276706776</v>
      </c>
      <c r="T38" s="36">
        <f>IF(AND(S4=0,S38&gt;=0), "",S38/S4)</f>
        <v>0.24421719231339636</v>
      </c>
      <c r="U38" s="42">
        <f>IF(AND(S124=0,S38&gt;=0),"",S38/S124)</f>
        <v>0.99821006312782978</v>
      </c>
      <c r="V38" s="125">
        <f>+V39+V68+V83+V93+V104</f>
        <v>0</v>
      </c>
      <c r="W38" s="36" t="str">
        <f>IF(AND(V4=0,V38&gt;=0), "",V38/V4)</f>
        <v/>
      </c>
      <c r="X38" s="42">
        <f t="shared" ref="X38:X101" si="21">IF(AND(V38=0,S38&gt;0),100%,IF(AND(V38&lt;0,S38=0),(V38-S38)/V38,IF(AND(V38&gt;0,S38&gt;0),(S38-V38)/V38,IF(AND(V38=0,S38=0),"",(S38-V38)/V38))))</f>
        <v>1</v>
      </c>
      <c r="Y38" s="123">
        <f>+Y39+Y68+Y83+Y93+Y104</f>
        <v>13354.292188711561</v>
      </c>
      <c r="Z38" s="36">
        <f>IF(AND(Y4=0,Y38&gt;=0), "",Y38/Y4)</f>
        <v>0.24325796506822694</v>
      </c>
      <c r="AA38" s="42">
        <f>IF(AND(Y124=0,Y38&gt;=0),"",Y38/Y124)</f>
        <v>0.99747626943904066</v>
      </c>
      <c r="AB38" s="36">
        <f t="shared" ref="AB38:AB101" si="22">IF(AND(O38=0,Y38&gt;0),100%,IF(AND(O38&lt;0,Y38=0),(O38-Y38)/O38,IF(AND(O38&gt;0,Y38&gt;0),(Y38-O38)/O38,IF(AND(O38=0,Y38=0),"",(Y38-O38)/O38))))</f>
        <v>0.12502761328213172</v>
      </c>
      <c r="AC38" s="124">
        <f>+AC39+AC68+AC83+AC93+AC104</f>
        <v>43262.069465418339</v>
      </c>
      <c r="AD38" s="36">
        <f>IF(AND(AC4=0,AC38&gt;=0), "",AC38/AC4)</f>
        <v>0.24392028838423507</v>
      </c>
      <c r="AE38" s="42">
        <f>IF(AND(AC124=0,AC38&gt;=0),"",AC38/AC124)</f>
        <v>0.99798343786660026</v>
      </c>
      <c r="AF38" s="123">
        <f>+AF39+AF68+AF83+AF93+AF104</f>
        <v>14480.158764695561</v>
      </c>
      <c r="AG38" s="36">
        <f>IF(AND(AF4=0,AF38&gt;=0), "",AF38/AF4)</f>
        <v>0.23372618224224331</v>
      </c>
      <c r="AH38" s="42">
        <f>IF(AND(AF124=0,AF38&gt;=0),"",AF38/AF124)</f>
        <v>0.99811016554242227</v>
      </c>
      <c r="AI38" s="36">
        <f t="shared" si="4"/>
        <v>8.4307469094895213E-2</v>
      </c>
      <c r="AJ38" s="124">
        <f>+AJ39+AJ68+AJ83+AJ93+AJ104</f>
        <v>57742.228230113906</v>
      </c>
      <c r="AK38" s="36">
        <f>IF(AND(AJ4=0,AJ38&gt;=0), "",AJ38/AJ4)</f>
        <v>0.24128125337951403</v>
      </c>
      <c r="AL38" s="42">
        <f>IF(AND(AJ124=0,AJ38&gt;=0),"",AJ38/AJ124)</f>
        <v>0.99801521465031184</v>
      </c>
      <c r="AM38" s="123">
        <f>+AM39+AM68+AM83+AM93+AM104</f>
        <v>13988.371759793908</v>
      </c>
      <c r="AN38" s="36">
        <f>IF(AND(AM4=0,AM38&gt;=0), "",AM38/AM4)</f>
        <v>0.25038338249645964</v>
      </c>
      <c r="AO38" s="42">
        <f>IF(AND(AM124=0,AM38&gt;=0),"",AM38/AM124)</f>
        <v>0.99656291436436262</v>
      </c>
      <c r="AP38" s="36">
        <f t="shared" si="5"/>
        <v>-3.3962818563888338E-2</v>
      </c>
      <c r="AQ38" s="124">
        <f>+AQ39+AQ68+AQ83+AQ93+AQ104</f>
        <v>71730.599989907802</v>
      </c>
      <c r="AR38" s="36">
        <f>IF(AND(AQ4=0,AQ38&gt;=0), "",AQ38/AQ4)</f>
        <v>0.2430039688694621</v>
      </c>
      <c r="AS38" s="42">
        <f>IF(AND(AQ124=0,AQ38&gt;=0),"",AQ38/AQ124)</f>
        <v>0.997731665624496</v>
      </c>
      <c r="AT38" s="125">
        <f>+AT39+AT68+AT83+AT93+AT104</f>
        <v>0</v>
      </c>
      <c r="AU38" s="36" t="str">
        <f>IF(AND(AT4=0,AT38&gt;=0), "",AT38/AT4)</f>
        <v/>
      </c>
      <c r="AV38" s="42">
        <f t="shared" ref="AV38:AV101" si="23">IF(AND(AT38=0,AQ38&gt;0),100%,IF(AND(AT38&lt;0,AQ38=0),(AT38-AQ38)/AT38,IF(AND(AT38&gt;0,AQ38&gt;0),(AQ38-AT38)/AT38,IF(AND(AT38=0,AQ38=0),"",(AQ38-AT38)/AT38))))</f>
        <v>1</v>
      </c>
      <c r="AW38" s="125">
        <f>+AW39+AW68+AW83+AW93+AW104</f>
        <v>11955.099998317968</v>
      </c>
      <c r="AX38" s="36">
        <f>IF(AND(AW4=0,AW38&gt;=0), "",AW38/AW4)</f>
        <v>0.24300396886946213</v>
      </c>
      <c r="AY38" s="42">
        <f>IF(AND(AW124=0,AW38&gt;=0),"",AW38/AW124)</f>
        <v>0.99773166562449589</v>
      </c>
      <c r="AZ38" s="125">
        <f>+AZ39+AZ68+AZ83+AZ93+AZ104</f>
        <v>0</v>
      </c>
      <c r="BA38" s="36" t="str">
        <f>IF(AND(AZ4=0,AZ38&gt;=0), "",AZ38/AZ4)</f>
        <v/>
      </c>
      <c r="BB38" s="42">
        <f t="shared" ref="BB38:BB101" si="24">IF(AND(AZ38=0,AW38&gt;0),100%,IF(AND(AZ38&lt;0,AW38=0),(AZ38-AW38)/AZ38,IF(AND(AZ38&gt;0,AW38&gt;0),(AW38-AZ38)/AZ38,IF(AND(AZ38=0,AW38=0),"",(AW38-AZ38)/AZ38))))</f>
        <v>1</v>
      </c>
      <c r="BC38" s="123">
        <f>+BC39+BC68+BC83+BC93+BC104</f>
        <v>0</v>
      </c>
      <c r="BD38" s="36" t="str">
        <f>IF(AND(BC4=0,BC38&gt;=0), "",BC38/BC4)</f>
        <v/>
      </c>
      <c r="BE38" s="42" t="str">
        <f>IF(AND(BC124=0,BC38&gt;=0),"",BC38/BC124)</f>
        <v/>
      </c>
      <c r="BF38" s="36">
        <f t="shared" ref="BF38:BF101" si="25">IF(AND(AM38=0,BC38&gt;0),100%,IF(AND(AM38&lt;0,BC38=0),(AM38-BC38)/AM38,IF(AND(AM38&gt;0,BC38&gt;0),(BC38-AM38)/AM38,IF(AND(AM38=0,BC38=0),"",(BC38-AM38)/AM38))))</f>
        <v>-1</v>
      </c>
      <c r="BG38" s="124">
        <f>+BG39+BG68+BG83+BG93+BG104</f>
        <v>71730.599989907802</v>
      </c>
      <c r="BH38" s="36">
        <f>IF(AND(BG4=0,BG38&gt;=0), "",BG38/BG4)</f>
        <v>0.2430039688694621</v>
      </c>
      <c r="BI38" s="42">
        <f>IF(AND(BG124=0,BG38&gt;=0),"",BG38/BG124)</f>
        <v>0.997731665624496</v>
      </c>
      <c r="BJ38" s="123">
        <f>+BJ39+BJ68+BJ83+BJ93+BJ104</f>
        <v>0</v>
      </c>
      <c r="BK38" s="36" t="str">
        <f>IF(AND(BJ4=0,BJ38&gt;=0), "",BJ38/BJ4)</f>
        <v/>
      </c>
      <c r="BL38" s="42" t="str">
        <f>IF(AND(BJ124=0,BJ38&gt;=0),"",BJ38/BJ124)</f>
        <v/>
      </c>
      <c r="BM38" s="36" t="str">
        <f t="shared" si="9"/>
        <v/>
      </c>
      <c r="BN38" s="124">
        <f>+BN39+BN68+BN83+BN93+BN104</f>
        <v>71730.599989907802</v>
      </c>
      <c r="BO38" s="36">
        <f>IF(AND(BN4=0,BN38&gt;=0), "",BN38/BN4)</f>
        <v>0.2430039688694621</v>
      </c>
      <c r="BP38" s="42">
        <f>IF(AND(BN124=0,BN38&gt;=0),"",BN38/BN124)</f>
        <v>0.997731665624496</v>
      </c>
      <c r="BQ38" s="123">
        <f>+BQ39+BQ68+BQ83+BQ93+BQ104</f>
        <v>0</v>
      </c>
      <c r="BR38" s="36" t="str">
        <f>IF(AND(BQ4=0,BQ38&gt;=0), "",BQ38/BQ4)</f>
        <v/>
      </c>
      <c r="BS38" s="42" t="str">
        <f>IF(AND(BQ124=0,BQ38&gt;=0),"",BQ38/BQ124)</f>
        <v/>
      </c>
      <c r="BT38" s="36" t="str">
        <f t="shared" si="10"/>
        <v/>
      </c>
      <c r="BU38" s="124">
        <f>+BU39+BU68+BU83+BU93+BU104</f>
        <v>71730.599989907802</v>
      </c>
      <c r="BV38" s="36">
        <f>IF(AND(BU4=0,BU38&gt;=0), "",BU38/BU4)</f>
        <v>0.2430039688694621</v>
      </c>
      <c r="BW38" s="42">
        <f>IF(AND(BU124=0,BU38&gt;=0),"",BU38/BU124)</f>
        <v>0.997731665624496</v>
      </c>
      <c r="BX38" s="125">
        <f>+BX39+BX68+BX83+BX93+BX104</f>
        <v>0</v>
      </c>
      <c r="BY38" s="36" t="str">
        <f>IF(AND(BX4=0,BX38&gt;=0), "",BX38/BX4)</f>
        <v/>
      </c>
      <c r="BZ38" s="42">
        <f t="shared" si="11"/>
        <v>1</v>
      </c>
      <c r="CA38" s="123">
        <f>+CA39+CA68+CA83+CA93+CA104</f>
        <v>0</v>
      </c>
      <c r="CB38" s="36" t="str">
        <f>IF(AND(CA4=0,CA38&gt;=0), "",CA38/CA4)</f>
        <v/>
      </c>
      <c r="CC38" s="42" t="str">
        <f>IF(AND(CA124=0,CA38&gt;=0),"",CA38/CA124)</f>
        <v/>
      </c>
      <c r="CD38" s="36" t="str">
        <f t="shared" ref="CD38:CD101" si="26">IF(AND(BQ38=0,CA38&gt;0),100%,IF(AND(BQ38&lt;0,CA38=0),(BQ38-CA38)/BQ38,IF(AND(BQ38&gt;0,CA38&gt;0),(CA38-BQ38)/BQ38,IF(AND(BQ38=0,CA38=0),"",(CA38-BQ38)/BQ38))))</f>
        <v/>
      </c>
      <c r="CE38" s="124">
        <f>+CE39+CE68+CE83+CE93+CE104</f>
        <v>71730.599989907802</v>
      </c>
      <c r="CF38" s="36">
        <f>IF(AND(CE4=0,CE38&gt;=0), "",CE38/CE4)</f>
        <v>0.2430039688694621</v>
      </c>
      <c r="CG38" s="42">
        <f>IF(AND(CE124=0,CE38&gt;=0),"",CE38/CE124)</f>
        <v>0.997731665624496</v>
      </c>
      <c r="CH38" s="123">
        <f>+CH39+CH68+CH83+CH93+CH104</f>
        <v>0</v>
      </c>
      <c r="CI38" s="36" t="str">
        <f>IF(AND(CH4=0,CH38&gt;=0), "",CH38/CH4)</f>
        <v/>
      </c>
      <c r="CJ38" s="42" t="str">
        <f>IF(AND(CH124=0,CH38&gt;=0),"",CH38/CH124)</f>
        <v/>
      </c>
      <c r="CK38" s="36" t="str">
        <f t="shared" si="13"/>
        <v/>
      </c>
      <c r="CL38" s="124">
        <f>+CL39+CL68+CL83+CL93+CL104</f>
        <v>71730.599989907802</v>
      </c>
      <c r="CM38" s="36">
        <f>IF(AND(CL4=0,CL38&gt;=0), "",CL38/CL4)</f>
        <v>0.2430039688694621</v>
      </c>
      <c r="CN38" s="42">
        <f>IF(AND(CL124=0,CL38&gt;=0),"",CL38/CL124)</f>
        <v>0.997731665624496</v>
      </c>
      <c r="CO38" s="123">
        <f>+CO39+CO68+CO83+CO93+CO104</f>
        <v>0</v>
      </c>
      <c r="CP38" s="36" t="str">
        <f>IF(AND(CO4=0,CO38&gt;=0), "",CO38/CO4)</f>
        <v/>
      </c>
      <c r="CQ38" s="42" t="str">
        <f>IF(AND(CO124=0,CO38&gt;=0),"",CO38/CO124)</f>
        <v/>
      </c>
      <c r="CR38" s="36" t="str">
        <f t="shared" si="14"/>
        <v/>
      </c>
      <c r="CS38" s="124">
        <f>+CS39+CS68+CS83+CS93+CS104</f>
        <v>71730.599989907802</v>
      </c>
      <c r="CT38" s="36">
        <f>IF(AND(CS4=0,CS38&gt;=0), "",CS38/CS4)</f>
        <v>0.2430039688694621</v>
      </c>
      <c r="CU38" s="42">
        <f>IF(AND(CS124=0,CS38&gt;=0),"",CS38/CS124)</f>
        <v>0.997731665624496</v>
      </c>
      <c r="CV38" s="125">
        <f>+CV39+CV68+CV83+CV93+CV104</f>
        <v>0</v>
      </c>
      <c r="CW38" s="36" t="str">
        <f>IF(AND(CV4=0,CV38&gt;=0), "",CV38/CV4)</f>
        <v/>
      </c>
      <c r="CX38" s="42">
        <f t="shared" si="15"/>
        <v>1</v>
      </c>
    </row>
    <row r="39" spans="1:102" s="6" customFormat="1" x14ac:dyDescent="0.3">
      <c r="A39" s="37" t="s">
        <v>60</v>
      </c>
      <c r="B39" s="126">
        <f>SUM(B40:B67)</f>
        <v>0</v>
      </c>
      <c r="C39" s="38" t="str">
        <f>IF(AND(B4=0,B39&gt;=0), "",B39/B4)</f>
        <v/>
      </c>
      <c r="D39" s="43" t="str">
        <f>IF(AND(B124=0,B39&gt;=0),"",B39/B124)</f>
        <v/>
      </c>
      <c r="E39" s="126">
        <f>SUM(E40:E67)</f>
        <v>4830.2987531707695</v>
      </c>
      <c r="F39" s="38">
        <f>IF(AND(E4=0,E39&gt;=0), "",E39/E4)</f>
        <v>0.14041939652378616</v>
      </c>
      <c r="G39" s="43">
        <f>IF(AND(E124=0,E39&gt;=0),"",E39/E124)</f>
        <v>0.48404235666889633</v>
      </c>
      <c r="H39" s="126">
        <f>SUM(H40:H67)</f>
        <v>5033.0295188954524</v>
      </c>
      <c r="I39" s="38">
        <f>IF(AND(H4=0,H39&gt;=0), "",H39/H4)</f>
        <v>0.12916229720690994</v>
      </c>
      <c r="J39" s="43">
        <f>IF(AND(H124=0,H39&gt;=0),"",H39/H124)</f>
        <v>0.62245387264001817</v>
      </c>
      <c r="K39" s="38">
        <f t="shared" si="19"/>
        <v>4.1970647383167276E-2</v>
      </c>
      <c r="L39" s="127">
        <f>SUM(L40:L67)</f>
        <v>9863.328272066221</v>
      </c>
      <c r="M39" s="38">
        <f>IF(AND(L4=0,L39&gt;=0), "",L39/L4)</f>
        <v>0.13444042343319515</v>
      </c>
      <c r="N39" s="43">
        <f>IF(AND(L124=0,L39&gt;=0),"",L39/L124)</f>
        <v>0.54599497852370815</v>
      </c>
      <c r="O39" s="126">
        <f>SUM(O40:O67)</f>
        <v>5350.1868663685345</v>
      </c>
      <c r="P39" s="38">
        <f>IF(AND(O4=0,O39&gt;=0), "",O39/O4)</f>
        <v>0.10896942439405825</v>
      </c>
      <c r="Q39" s="43">
        <f>IF(AND(O124=0,O39&gt;=0),"",O39/O124)</f>
        <v>0.44972643305147736</v>
      </c>
      <c r="R39" s="38">
        <f t="shared" si="20"/>
        <v>6.3015197165520592E-2</v>
      </c>
      <c r="S39" s="127">
        <f>SUM(S40:S67)</f>
        <v>15213.515138434757</v>
      </c>
      <c r="T39" s="38">
        <f>IF(AND(S4=0,S39&gt;=0), "",S39/S4)</f>
        <v>0.12422862180465591</v>
      </c>
      <c r="U39" s="43">
        <f>IF(AND(S124=0,S39&gt;=0),"",S39/S124)</f>
        <v>0.50777039584819839</v>
      </c>
      <c r="V39" s="128">
        <f>SUM(V40:V67)</f>
        <v>0</v>
      </c>
      <c r="W39" s="38" t="str">
        <f>IF(AND(V4=0,V39&gt;=0), "",V39/V4)</f>
        <v/>
      </c>
      <c r="X39" s="91">
        <f t="shared" si="21"/>
        <v>1</v>
      </c>
      <c r="Y39" s="126">
        <f>SUM(Y40:Y67)</f>
        <v>6263.4498657843524</v>
      </c>
      <c r="Z39" s="38">
        <f>IF(AND(Y4=0,Y39&gt;=0), "",Y39/Y4)</f>
        <v>0.11409321041705939</v>
      </c>
      <c r="AA39" s="43">
        <f>IF(AND(Y124=0,Y39&gt;=0),"",Y39/Y124)</f>
        <v>0.46783779459477415</v>
      </c>
      <c r="AB39" s="38">
        <f t="shared" si="22"/>
        <v>0.17069740220787832</v>
      </c>
      <c r="AC39" s="127">
        <f>SUM(AC40:AC67)</f>
        <v>21476.96500421911</v>
      </c>
      <c r="AD39" s="38">
        <f>IF(AND(AC4=0,AC39&gt;=0), "",AC39/AC4)</f>
        <v>0.12109146793439443</v>
      </c>
      <c r="AE39" s="43">
        <f>IF(AND(AC124=0,AC39&gt;=0),"",AC39/AC124)</f>
        <v>0.49543758850889708</v>
      </c>
      <c r="AF39" s="126">
        <f>SUM(AF40:AF67)</f>
        <v>7184.8140771772833</v>
      </c>
      <c r="AG39" s="38">
        <f>IF(AND(AF4=0,AF39&gt;=0), "",AF39/AF4)</f>
        <v>0.11597104642756166</v>
      </c>
      <c r="AH39" s="43">
        <f>IF(AND(AF124=0,AF39&gt;=0),"",AF39/AF124)</f>
        <v>0.49524567268194009</v>
      </c>
      <c r="AI39" s="38">
        <f t="shared" si="4"/>
        <v>0.14710171409307693</v>
      </c>
      <c r="AJ39" s="127">
        <f>SUM(AJ40:AJ67)</f>
        <v>28661.779081396391</v>
      </c>
      <c r="AK39" s="38">
        <f>IF(AND(AJ4=0,AJ39&gt;=0), "",AJ39/AJ4)</f>
        <v>0.1197659008461928</v>
      </c>
      <c r="AL39" s="43">
        <f>IF(AND(AJ124=0,AJ39&gt;=0),"",AJ39/AJ124)</f>
        <v>0.49538946588939436</v>
      </c>
      <c r="AM39" s="126">
        <f>SUM(AM40:AM67)</f>
        <v>7478.4222908355732</v>
      </c>
      <c r="AN39" s="38">
        <f>IF(AND(AM4=0,AM39&gt;=0), "",AM39/AM4)</f>
        <v>0.13385922972810099</v>
      </c>
      <c r="AO39" s="43">
        <f>IF(AND(AM124=0,AM39&gt;=0),"",AM39/AM124)</f>
        <v>0.53277954296464258</v>
      </c>
      <c r="AP39" s="38">
        <f t="shared" si="5"/>
        <v>4.0865109452302012E-2</v>
      </c>
      <c r="AQ39" s="127">
        <f>SUM(AQ40:AQ67)</f>
        <v>36140.201372231968</v>
      </c>
      <c r="AR39" s="38">
        <f>IF(AND(AQ4=0,AQ39&gt;=0), "",AQ39/AQ4)</f>
        <v>0.12243327632042071</v>
      </c>
      <c r="AS39" s="43">
        <f>IF(AND(AQ124=0,AQ39&gt;=0),"",AQ39/AQ124)</f>
        <v>0.50268955391694681</v>
      </c>
      <c r="AT39" s="128">
        <f>SUM(AT40:AT67)</f>
        <v>0</v>
      </c>
      <c r="AU39" s="38" t="str">
        <f>IF(AND(AT4=0,AT39&gt;=0), "",AT39/AT4)</f>
        <v/>
      </c>
      <c r="AV39" s="91">
        <f t="shared" si="23"/>
        <v>1</v>
      </c>
      <c r="AW39" s="128">
        <f>SUM(AW40:AW67)</f>
        <v>6023.3668953719953</v>
      </c>
      <c r="AX39" s="38">
        <f>IF(AND(AW4=0,AW39&gt;=0), "",AW39/AW4)</f>
        <v>0.12243327632042073</v>
      </c>
      <c r="AY39" s="43">
        <f>IF(AND(AW124=0,AW39&gt;=0),"",AW39/AW124)</f>
        <v>0.5026895539169467</v>
      </c>
      <c r="AZ39" s="128">
        <f>SUM(AZ40:AZ67)</f>
        <v>0</v>
      </c>
      <c r="BA39" s="38" t="str">
        <f>IF(AND(AZ4=0,AZ39&gt;=0), "",AZ39/AZ4)</f>
        <v/>
      </c>
      <c r="BB39" s="91">
        <f t="shared" si="24"/>
        <v>1</v>
      </c>
      <c r="BC39" s="126">
        <f>SUM(BC40:BC67)</f>
        <v>0</v>
      </c>
      <c r="BD39" s="38" t="str">
        <f>IF(AND(BC4=0,BC39&gt;=0), "",BC39/BC4)</f>
        <v/>
      </c>
      <c r="BE39" s="43" t="str">
        <f>IF(AND(BC124=0,BC39&gt;=0),"",BC39/BC124)</f>
        <v/>
      </c>
      <c r="BF39" s="38">
        <f t="shared" si="25"/>
        <v>-1</v>
      </c>
      <c r="BG39" s="127">
        <f>SUM(BG40:BG67)</f>
        <v>36140.201372231968</v>
      </c>
      <c r="BH39" s="38">
        <f>IF(AND(BG4=0,BG39&gt;=0), "",BG39/BG4)</f>
        <v>0.12243327632042071</v>
      </c>
      <c r="BI39" s="43">
        <f>IF(AND(BG124=0,BG39&gt;=0),"",BG39/BG124)</f>
        <v>0.50268955391694681</v>
      </c>
      <c r="BJ39" s="126">
        <f>SUM(BJ40:BJ67)</f>
        <v>0</v>
      </c>
      <c r="BK39" s="38" t="str">
        <f>IF(AND(BJ4=0,BJ39&gt;=0), "",BJ39/BJ4)</f>
        <v/>
      </c>
      <c r="BL39" s="43" t="str">
        <f>IF(AND(BJ124=0,BJ39&gt;=0),"",BJ39/BJ124)</f>
        <v/>
      </c>
      <c r="BM39" s="38" t="str">
        <f t="shared" si="9"/>
        <v/>
      </c>
      <c r="BN39" s="127">
        <f>SUM(BN40:BN67)</f>
        <v>36140.201372231968</v>
      </c>
      <c r="BO39" s="38">
        <f>IF(AND(BN4=0,BN39&gt;=0), "",BN39/BN4)</f>
        <v>0.12243327632042071</v>
      </c>
      <c r="BP39" s="43">
        <f>IF(AND(BN124=0,BN39&gt;=0),"",BN39/BN124)</f>
        <v>0.50268955391694681</v>
      </c>
      <c r="BQ39" s="126">
        <f>SUM(BQ40:BQ67)</f>
        <v>0</v>
      </c>
      <c r="BR39" s="38" t="str">
        <f>IF(AND(BQ4=0,BQ39&gt;=0), "",BQ39/BQ4)</f>
        <v/>
      </c>
      <c r="BS39" s="43" t="str">
        <f>IF(AND(BQ124=0,BQ39&gt;=0),"",BQ39/BQ124)</f>
        <v/>
      </c>
      <c r="BT39" s="38" t="str">
        <f t="shared" si="10"/>
        <v/>
      </c>
      <c r="BU39" s="127">
        <f>SUM(BU40:BU67)</f>
        <v>36140.201372231968</v>
      </c>
      <c r="BV39" s="38">
        <f>IF(AND(BU4=0,BU39&gt;=0), "",BU39/BU4)</f>
        <v>0.12243327632042071</v>
      </c>
      <c r="BW39" s="43">
        <f>IF(AND(BU124=0,BU39&gt;=0),"",BU39/BU124)</f>
        <v>0.50268955391694681</v>
      </c>
      <c r="BX39" s="128">
        <f>SUM(BX40:BX67)</f>
        <v>0</v>
      </c>
      <c r="BY39" s="38" t="str">
        <f>IF(AND(BX4=0,BX39&gt;=0), "",BX39/BX4)</f>
        <v/>
      </c>
      <c r="BZ39" s="91">
        <f t="shared" si="11"/>
        <v>1</v>
      </c>
      <c r="CA39" s="126">
        <f>SUM(CA40:CA67)</f>
        <v>0</v>
      </c>
      <c r="CB39" s="38" t="str">
        <f>IF(AND(CA4=0,CA39&gt;=0), "",CA39/CA4)</f>
        <v/>
      </c>
      <c r="CC39" s="43" t="str">
        <f>IF(AND(CA124=0,CA39&gt;=0),"",CA39/CA124)</f>
        <v/>
      </c>
      <c r="CD39" s="38" t="str">
        <f t="shared" si="26"/>
        <v/>
      </c>
      <c r="CE39" s="127">
        <f>SUM(CE40:CE67)</f>
        <v>36140.201372231968</v>
      </c>
      <c r="CF39" s="38">
        <f>IF(AND(CE4=0,CE39&gt;=0), "",CE39/CE4)</f>
        <v>0.12243327632042071</v>
      </c>
      <c r="CG39" s="43">
        <f>IF(AND(CE124=0,CE39&gt;=0),"",CE39/CE124)</f>
        <v>0.50268955391694681</v>
      </c>
      <c r="CH39" s="126">
        <f>SUM(CH40:CH67)</f>
        <v>0</v>
      </c>
      <c r="CI39" s="38" t="str">
        <f>IF(AND(CH4=0,CH39&gt;=0), "",CH39/CH4)</f>
        <v/>
      </c>
      <c r="CJ39" s="43" t="str">
        <f>IF(AND(CH124=0,CH39&gt;=0),"",CH39/CH124)</f>
        <v/>
      </c>
      <c r="CK39" s="38" t="str">
        <f t="shared" si="13"/>
        <v/>
      </c>
      <c r="CL39" s="127">
        <f>SUM(CL40:CL67)</f>
        <v>36140.201372231968</v>
      </c>
      <c r="CM39" s="38">
        <f>IF(AND(CL4=0,CL39&gt;=0), "",CL39/CL4)</f>
        <v>0.12243327632042071</v>
      </c>
      <c r="CN39" s="43">
        <f>IF(AND(CL124=0,CL39&gt;=0),"",CL39/CL124)</f>
        <v>0.50268955391694681</v>
      </c>
      <c r="CO39" s="126">
        <f>SUM(CO40:CO67)</f>
        <v>0</v>
      </c>
      <c r="CP39" s="38" t="str">
        <f>IF(AND(CO4=0,CO39&gt;=0), "",CO39/CO4)</f>
        <v/>
      </c>
      <c r="CQ39" s="43" t="str">
        <f>IF(AND(CO124=0,CO39&gt;=0),"",CO39/CO124)</f>
        <v/>
      </c>
      <c r="CR39" s="38" t="str">
        <f t="shared" si="14"/>
        <v/>
      </c>
      <c r="CS39" s="127">
        <f>SUM(CS40:CS67)</f>
        <v>36140.201372231968</v>
      </c>
      <c r="CT39" s="38">
        <f>IF(AND(CS4=0,CS39&gt;=0), "",CS39/CS4)</f>
        <v>0.12243327632042071</v>
      </c>
      <c r="CU39" s="43">
        <f>IF(AND(CS124=0,CS39&gt;=0),"",CS39/CS124)</f>
        <v>0.50268955391694681</v>
      </c>
      <c r="CV39" s="128">
        <f>SUM(CV40:CV67)</f>
        <v>0</v>
      </c>
      <c r="CW39" s="38" t="str">
        <f>IF(AND(CV4=0,CV39&gt;=0), "",CV39/CV4)</f>
        <v/>
      </c>
      <c r="CX39" s="91">
        <f t="shared" si="15"/>
        <v>1</v>
      </c>
    </row>
    <row r="40" spans="1:102" outlineLevel="1" x14ac:dyDescent="0.3">
      <c r="A40" s="29" t="s">
        <v>61</v>
      </c>
      <c r="B40" s="129">
        <f>+'N EERR RODEO'!B39</f>
        <v>0</v>
      </c>
      <c r="C40" s="30" t="str">
        <f>IF(AND(B4=0,B40&gt;=0), "",B40/B4)</f>
        <v/>
      </c>
      <c r="D40" s="47" t="str">
        <f>IF(AND(B124=0,B40&gt;=0),"",B40/B124)</f>
        <v/>
      </c>
      <c r="E40" s="129">
        <f>+'N EERR RODEO'!C39</f>
        <v>56.835697939232361</v>
      </c>
      <c r="F40" s="30">
        <f>IF(AND(E4=0,E40&gt;=0), "",E40/E4)</f>
        <v>1.6522444704680675E-3</v>
      </c>
      <c r="G40" s="47">
        <f>IF(AND(E124=0,E40&gt;=0),"",E40/E124)</f>
        <v>5.6954831531628352E-3</v>
      </c>
      <c r="H40" s="129">
        <f>+'N EERR RODEO'!D39</f>
        <v>66.476669276208114</v>
      </c>
      <c r="I40" s="30">
        <f>IF(AND(H4=0,H40&gt;=0), "",H40/H4)</f>
        <v>1.7059862816507768E-3</v>
      </c>
      <c r="J40" s="47">
        <f>IF(AND(H124=0,H40&gt;=0),"",H40/H124)</f>
        <v>8.2214221227668079E-3</v>
      </c>
      <c r="K40" s="30">
        <f t="shared" si="19"/>
        <v>0.16962880173097714</v>
      </c>
      <c r="L40" s="130">
        <f>+E40+H40</f>
        <v>123.31236721544047</v>
      </c>
      <c r="M40" s="30">
        <f>IF(AND(L4=0,L40&gt;=0), "",L40/L4)</f>
        <v>1.680788310568983E-3</v>
      </c>
      <c r="N40" s="47">
        <f>IF(AND(L124=0,L40&gt;=0),"",L40/L124)</f>
        <v>6.8260866344862954E-3</v>
      </c>
      <c r="O40" s="129">
        <f>+'N EERR RODEO'!E39</f>
        <v>62.773027944064559</v>
      </c>
      <c r="P40" s="30">
        <f>IF(AND(O4=0,O40&gt;=0), "",O40/O4)</f>
        <v>1.2785237027019513E-3</v>
      </c>
      <c r="Q40" s="47">
        <f>IF(AND(O124=0,O40&gt;=0),"",O40/O124)</f>
        <v>5.2765801745325927E-3</v>
      </c>
      <c r="R40" s="30">
        <f t="shared" si="20"/>
        <v>-5.5713400994190324E-2</v>
      </c>
      <c r="S40" s="130">
        <f>+L40+O40</f>
        <v>186.08539515950503</v>
      </c>
      <c r="T40" s="30">
        <f>IF(AND(S4=0,S40&gt;=0), "",S40/S4)</f>
        <v>1.5195128784036235E-3</v>
      </c>
      <c r="U40" s="47">
        <f>IF(AND(S124=0,S40&gt;=0),"",S40/S124)</f>
        <v>6.2108364767717817E-3</v>
      </c>
      <c r="V40" s="131"/>
      <c r="W40" s="30" t="str">
        <f>IF(AND(V4=0,V40&gt;=0), "",V40/V4)</f>
        <v/>
      </c>
      <c r="X40" s="47">
        <f t="shared" si="21"/>
        <v>1</v>
      </c>
      <c r="Y40" s="129">
        <f>+'N EERR RODEO'!F39</f>
        <v>69.827842117555463</v>
      </c>
      <c r="Z40" s="30">
        <f>IF(AND(Y4=0,Y40&gt;=0), "",Y40/Y4)</f>
        <v>1.2719639901978828E-3</v>
      </c>
      <c r="AA40" s="47">
        <f>IF(AND(Y124=0,Y40&gt;=0),"",Y40/Y124)</f>
        <v>5.2156725698479433E-3</v>
      </c>
      <c r="AB40" s="30">
        <f t="shared" si="22"/>
        <v>0.11238607415556356</v>
      </c>
      <c r="AC40" s="130">
        <f t="shared" ref="AC40:AC66" si="27">+S40+Y40</f>
        <v>255.91323727706049</v>
      </c>
      <c r="AD40" s="30">
        <f>IF(AND(AC4=0,AC40&gt;=0), "",AC40/AC4)</f>
        <v>1.4428905368907819E-3</v>
      </c>
      <c r="AE40" s="47">
        <f>IF(AND(AC124=0,AC40&gt;=0),"",AC40/AC124)</f>
        <v>5.9034894883492409E-3</v>
      </c>
      <c r="AF40" s="129">
        <f>+'N EERR RODEO'!G39</f>
        <v>70.343625197403057</v>
      </c>
      <c r="AG40" s="30">
        <f>IF(AND(AF4=0,AF40&gt;=0), "",AF40/AF4)</f>
        <v>1.1354258768594347E-3</v>
      </c>
      <c r="AH40" s="47">
        <f>IF(AND(AF124=0,AF40&gt;=0),"",AF40/AF124)</f>
        <v>4.8487512140969417E-3</v>
      </c>
      <c r="AI40" s="30">
        <f t="shared" si="4"/>
        <v>7.386496048084534E-3</v>
      </c>
      <c r="AJ40" s="130">
        <f t="shared" si="16"/>
        <v>326.25686247446356</v>
      </c>
      <c r="AK40" s="30">
        <f>IF(AND(AJ4=0,AJ40&gt;=0), "",AJ40/AJ4)</f>
        <v>1.3632945439478585E-3</v>
      </c>
      <c r="AL40" s="47">
        <f>IF(AND(AJ124=0,AJ40&gt;=0),"",AJ40/AJ124)</f>
        <v>5.6390153725272459E-3</v>
      </c>
      <c r="AM40" s="129">
        <f>+'N EERR RODEO'!H39</f>
        <v>72.096899214323372</v>
      </c>
      <c r="AN40" s="30">
        <f>IF(AND(AM4=0,AM40&gt;=0), "",AM40/AM4)</f>
        <v>1.2904908307251471E-3</v>
      </c>
      <c r="AO40" s="47">
        <f>IF(AND(AM124=0,AM40&gt;=0),"",AM40/AM124)</f>
        <v>5.1363444746422996E-3</v>
      </c>
      <c r="AP40" s="30">
        <f t="shared" si="5"/>
        <v>2.492441940545655E-2</v>
      </c>
      <c r="AQ40" s="130">
        <f t="shared" si="17"/>
        <v>398.3537616887869</v>
      </c>
      <c r="AR40" s="30">
        <f>IF(AND(AQ4=0,AQ40&gt;=0), "",AQ40/AQ4)</f>
        <v>1.3495153409852235E-3</v>
      </c>
      <c r="AS40" s="47">
        <f>IF(AND(AQ124=0,AQ40&gt;=0),"",AQ40/AQ124)</f>
        <v>5.5408732425695105E-3</v>
      </c>
      <c r="AT40" s="131">
        <f t="shared" ref="AT40:AT67" si="28">+V40*2</f>
        <v>0</v>
      </c>
      <c r="AU40" s="30" t="str">
        <f>IF(AND(AT4=0,AT40&gt;=0), "",AT40/AT4)</f>
        <v/>
      </c>
      <c r="AV40" s="47">
        <f t="shared" si="23"/>
        <v>1</v>
      </c>
      <c r="AW40" s="131">
        <f>+AQ40/6</f>
        <v>66.392293614797822</v>
      </c>
      <c r="AX40" s="30">
        <f>IF(AND(AW4=0,AW40&gt;=0), "",AW40/AW4)</f>
        <v>1.3495153409852237E-3</v>
      </c>
      <c r="AY40" s="47">
        <f>IF(AND(AW124=0,AW40&gt;=0),"",AW40/AW124)</f>
        <v>5.5408732425695096E-3</v>
      </c>
      <c r="AZ40" s="131">
        <f t="shared" ref="AZ40:AZ67" si="29">+AT40/6</f>
        <v>0</v>
      </c>
      <c r="BA40" s="30" t="str">
        <f>IF(AND(AZ4=0,AZ40&gt;=0), "",AZ40/AZ4)</f>
        <v/>
      </c>
      <c r="BB40" s="47">
        <f t="shared" si="24"/>
        <v>1</v>
      </c>
      <c r="BC40" s="129">
        <f>+'N EERR RODEO'!I39</f>
        <v>0</v>
      </c>
      <c r="BD40" s="30" t="str">
        <f>IF(AND(BC4=0,BC40&gt;=0), "",BC40/BC4)</f>
        <v/>
      </c>
      <c r="BE40" s="47" t="str">
        <f>IF(AND(BC124=0,BC40&gt;=0),"",BC40/BC124)</f>
        <v/>
      </c>
      <c r="BF40" s="30">
        <f t="shared" si="25"/>
        <v>-1</v>
      </c>
      <c r="BG40" s="130">
        <f t="shared" ref="BG40:BG67" si="30">+AQ40+BC40</f>
        <v>398.3537616887869</v>
      </c>
      <c r="BH40" s="30">
        <f>IF(AND(BG4=0,BG40&gt;=0), "",BG40/BG4)</f>
        <v>1.3495153409852235E-3</v>
      </c>
      <c r="BI40" s="47">
        <f>IF(AND(BG124=0,BG40&gt;=0),"",BG40/BG124)</f>
        <v>5.5408732425695105E-3</v>
      </c>
      <c r="BJ40" s="129">
        <f>+'N EERR RODEO'!J39</f>
        <v>0</v>
      </c>
      <c r="BK40" s="30" t="str">
        <f>IF(AND(BJ4=0,BJ40&gt;=0), "",BJ40/BJ4)</f>
        <v/>
      </c>
      <c r="BL40" s="47" t="str">
        <f>IF(AND(BJ124=0,BJ40&gt;=0),"",BJ40/BJ124)</f>
        <v/>
      </c>
      <c r="BM40" s="30" t="str">
        <f t="shared" si="9"/>
        <v/>
      </c>
      <c r="BN40" s="130">
        <f t="shared" ref="BN40:BN67" si="31">+BG40+BJ40</f>
        <v>398.3537616887869</v>
      </c>
      <c r="BO40" s="30">
        <f>IF(AND(BN4=0,BN40&gt;=0), "",BN40/BN4)</f>
        <v>1.3495153409852235E-3</v>
      </c>
      <c r="BP40" s="47">
        <f>IF(AND(BN124=0,BN40&gt;=0),"",BN40/BN124)</f>
        <v>5.5408732425695105E-3</v>
      </c>
      <c r="BQ40" s="129">
        <f>+'N EERR RODEO'!K39</f>
        <v>0</v>
      </c>
      <c r="BR40" s="30" t="str">
        <f>IF(AND(BQ4=0,BQ40&gt;=0), "",BQ40/BQ4)</f>
        <v/>
      </c>
      <c r="BS40" s="47" t="str">
        <f>IF(AND(BQ124=0,BQ40&gt;=0),"",BQ40/BQ124)</f>
        <v/>
      </c>
      <c r="BT40" s="30" t="str">
        <f t="shared" si="10"/>
        <v/>
      </c>
      <c r="BU40" s="130">
        <f t="shared" ref="BU40:BU67" si="32">+BN40+BQ40</f>
        <v>398.3537616887869</v>
      </c>
      <c r="BV40" s="30">
        <f>IF(AND(BU4=0,BU40&gt;=0), "",BU40/BU4)</f>
        <v>1.3495153409852235E-3</v>
      </c>
      <c r="BW40" s="47">
        <f>IF(AND(BU124=0,BU40&gt;=0),"",BU40/BU124)</f>
        <v>5.5408732425695105E-3</v>
      </c>
      <c r="BX40" s="131">
        <f t="shared" ref="BX40:BX67" si="33">+AZ40*9</f>
        <v>0</v>
      </c>
      <c r="BY40" s="30" t="str">
        <f>IF(AND(BX4=0,BX40&gt;=0), "",BX40/BX4)</f>
        <v/>
      </c>
      <c r="BZ40" s="47">
        <f t="shared" si="11"/>
        <v>1</v>
      </c>
      <c r="CA40" s="129">
        <f>+'N EERR RODEO'!L39</f>
        <v>0</v>
      </c>
      <c r="CB40" s="30" t="str">
        <f>IF(AND(CA4=0,CA40&gt;=0), "",CA40/CA4)</f>
        <v/>
      </c>
      <c r="CC40" s="47" t="str">
        <f>IF(AND(CA124=0,CA40&gt;=0),"",CA40/CA124)</f>
        <v/>
      </c>
      <c r="CD40" s="30" t="str">
        <f t="shared" si="26"/>
        <v/>
      </c>
      <c r="CE40" s="130">
        <f t="shared" ref="CE40:CE66" si="34">+BU40+CA40</f>
        <v>398.3537616887869</v>
      </c>
      <c r="CF40" s="30">
        <f>IF(AND(CE4=0,CE40&gt;=0), "",CE40/CE4)</f>
        <v>1.3495153409852235E-3</v>
      </c>
      <c r="CG40" s="47">
        <f>IF(AND(CE124=0,CE40&gt;=0),"",CE40/CE124)</f>
        <v>5.5408732425695105E-3</v>
      </c>
      <c r="CH40" s="129">
        <f>+'N EERR RODEO'!M39</f>
        <v>0</v>
      </c>
      <c r="CI40" s="30" t="str">
        <f>IF(AND(CH4=0,CH40&gt;=0), "",CH40/CH4)</f>
        <v/>
      </c>
      <c r="CJ40" s="47" t="str">
        <f>IF(AND(CH124=0,CH40&gt;=0),"",CH40/CH124)</f>
        <v/>
      </c>
      <c r="CK40" s="30" t="str">
        <f t="shared" si="13"/>
        <v/>
      </c>
      <c r="CL40" s="130">
        <f t="shared" ref="CL40:CL67" si="35">+CE40+CH40</f>
        <v>398.3537616887869</v>
      </c>
      <c r="CM40" s="30">
        <f>IF(AND(CL4=0,CL40&gt;=0), "",CL40/CL4)</f>
        <v>1.3495153409852235E-3</v>
      </c>
      <c r="CN40" s="47">
        <f>IF(AND(CL124=0,CL40&gt;=0),"",CL40/CL124)</f>
        <v>5.5408732425695105E-3</v>
      </c>
      <c r="CO40" s="129">
        <f>+'N EERR RODEO'!N39</f>
        <v>0</v>
      </c>
      <c r="CP40" s="30" t="str">
        <f>IF(AND(CO4=0,CO40&gt;=0), "",CO40/CO4)</f>
        <v/>
      </c>
      <c r="CQ40" s="47" t="str">
        <f>IF(AND(CO124=0,CO40&gt;=0),"",CO40/CO124)</f>
        <v/>
      </c>
      <c r="CR40" s="30" t="str">
        <f t="shared" si="14"/>
        <v/>
      </c>
      <c r="CS40" s="130">
        <f t="shared" ref="CS40:CS67" si="36">+CL40+CO40</f>
        <v>398.3537616887869</v>
      </c>
      <c r="CT40" s="30">
        <f>IF(AND(CS4=0,CS40&gt;=0), "",CS40/CS4)</f>
        <v>1.3495153409852235E-3</v>
      </c>
      <c r="CU40" s="47">
        <f>IF(AND(CS124=0,CS40&gt;=0),"",CS40/CS124)</f>
        <v>5.5408732425695105E-3</v>
      </c>
      <c r="CV40" s="131">
        <f t="shared" ref="CV40:CV67" si="37">+AZ40*12</f>
        <v>0</v>
      </c>
      <c r="CW40" s="30" t="str">
        <f>IF(AND(CV4=0,CV40&gt;=0), "",CV40/CV4)</f>
        <v/>
      </c>
      <c r="CX40" s="47">
        <f t="shared" si="15"/>
        <v>1</v>
      </c>
    </row>
    <row r="41" spans="1:102" outlineLevel="1" x14ac:dyDescent="0.3">
      <c r="A41" s="29" t="s">
        <v>3</v>
      </c>
      <c r="B41" s="129">
        <f>+'N EERR RODEO'!B40</f>
        <v>0</v>
      </c>
      <c r="C41" s="30" t="str">
        <f>IF(AND(B4=0,B41&gt;=0), "",B41/B4)</f>
        <v/>
      </c>
      <c r="D41" s="47" t="str">
        <f>IF(AND(B124=0,B41&gt;=0),"",B41/B124)</f>
        <v/>
      </c>
      <c r="E41" s="129">
        <f>+'N EERR RODEO'!C40</f>
        <v>13.430161639726716</v>
      </c>
      <c r="F41" s="30">
        <f>IF(AND(E4=0,E41&gt;=0), "",E41/E4)</f>
        <v>3.9042206062914631E-4</v>
      </c>
      <c r="G41" s="47">
        <f>IF(AND(E124=0,E41&gt;=0),"",E41/E124)</f>
        <v>1.3458312669108112E-3</v>
      </c>
      <c r="H41" s="129">
        <f>+'N EERR RODEO'!D40</f>
        <v>0</v>
      </c>
      <c r="I41" s="30">
        <f>IF(AND(H4=0,H41&gt;=0), "",H41/H4)</f>
        <v>0</v>
      </c>
      <c r="J41" s="47">
        <f>IF(AND(H124=0,H41&gt;=0),"",H41/H124)</f>
        <v>0</v>
      </c>
      <c r="K41" s="30">
        <f t="shared" si="19"/>
        <v>-1</v>
      </c>
      <c r="L41" s="130">
        <f t="shared" ref="L41:L66" si="38">+E41+H41</f>
        <v>13.430161639726716</v>
      </c>
      <c r="M41" s="30">
        <f>IF(AND(L4=0,L41&gt;=0), "",L41/L4)</f>
        <v>1.8305754080340236E-4</v>
      </c>
      <c r="N41" s="47">
        <f>IF(AND(L124=0,L41&gt;=0),"",L41/L124)</f>
        <v>7.4344081569500519E-4</v>
      </c>
      <c r="O41" s="129">
        <f>+'N EERR RODEO'!E40</f>
        <v>0</v>
      </c>
      <c r="P41" s="30">
        <f>IF(AND(O4=0,O41&gt;=0), "",O41/O4)</f>
        <v>0</v>
      </c>
      <c r="Q41" s="47">
        <f>IF(AND(O124=0,O41&gt;=0),"",O41/O124)</f>
        <v>0</v>
      </c>
      <c r="R41" s="30" t="str">
        <f t="shared" si="20"/>
        <v/>
      </c>
      <c r="S41" s="130">
        <f t="shared" ref="S41:S66" si="39">+L41+O41</f>
        <v>13.430161639726716</v>
      </c>
      <c r="T41" s="30">
        <f>IF(AND(S4=0,S41&gt;=0), "",S41/S4)</f>
        <v>1.0966633653927938E-4</v>
      </c>
      <c r="U41" s="47">
        <f>IF(AND(S124=0,S41&gt;=0),"",S41/S124)</f>
        <v>4.482487071565068E-4</v>
      </c>
      <c r="V41" s="131"/>
      <c r="W41" s="30" t="str">
        <f>IF(AND(V4=0,V41&gt;=0), "",V41/V4)</f>
        <v/>
      </c>
      <c r="X41" s="47">
        <f t="shared" si="21"/>
        <v>1</v>
      </c>
      <c r="Y41" s="129">
        <f>+'N EERR RODEO'!F40</f>
        <v>0</v>
      </c>
      <c r="Z41" s="30">
        <f>IF(AND(Y4=0,Y41&gt;=0), "",Y41/Y4)</f>
        <v>0</v>
      </c>
      <c r="AA41" s="47">
        <f>IF(AND(Y124=0,Y41&gt;=0),"",Y41/Y124)</f>
        <v>0</v>
      </c>
      <c r="AB41" s="30" t="str">
        <f t="shared" si="22"/>
        <v/>
      </c>
      <c r="AC41" s="130">
        <f t="shared" si="27"/>
        <v>13.430161639726716</v>
      </c>
      <c r="AD41" s="30">
        <f>IF(AND(AC4=0,AC41&gt;=0), "",AC41/AC4)</f>
        <v>7.5721964776271814E-5</v>
      </c>
      <c r="AE41" s="47">
        <f>IF(AND(AC124=0,AC41&gt;=0),"",AC41/AC124)</f>
        <v>3.0981132086231789E-4</v>
      </c>
      <c r="AF41" s="129">
        <f>+'N EERR RODEO'!G40</f>
        <v>0</v>
      </c>
      <c r="AG41" s="30">
        <f>IF(AND(AF4=0,AF41&gt;=0), "",AF41/AF4)</f>
        <v>0</v>
      </c>
      <c r="AH41" s="47">
        <f>IF(AND(AF124=0,AF41&gt;=0),"",AF41/AF124)</f>
        <v>0</v>
      </c>
      <c r="AI41" s="30" t="str">
        <f t="shared" si="4"/>
        <v/>
      </c>
      <c r="AJ41" s="130">
        <f t="shared" si="16"/>
        <v>13.430161639726716</v>
      </c>
      <c r="AK41" s="30">
        <f>IF(AND(AJ4=0,AJ41&gt;=0), "",AJ41/AJ4)</f>
        <v>5.6119175391170021E-5</v>
      </c>
      <c r="AL41" s="47">
        <f>IF(AND(AJ124=0,AJ41&gt;=0),"",AJ41/AJ124)</f>
        <v>2.3212657464905388E-4</v>
      </c>
      <c r="AM41" s="129">
        <f>+'N EERR RODEO'!H40</f>
        <v>0</v>
      </c>
      <c r="AN41" s="30">
        <f>IF(AND(AM4=0,AM41&gt;=0), "",AM41/AM4)</f>
        <v>0</v>
      </c>
      <c r="AO41" s="47">
        <f>IF(AND(AM124=0,AM41&gt;=0),"",AM41/AM124)</f>
        <v>0</v>
      </c>
      <c r="AP41" s="30" t="str">
        <f t="shared" si="5"/>
        <v/>
      </c>
      <c r="AQ41" s="130">
        <f t="shared" si="17"/>
        <v>13.430161639726716</v>
      </c>
      <c r="AR41" s="30">
        <f>IF(AND(AQ4=0,AQ41&gt;=0), "",AQ41/AQ4)</f>
        <v>4.549777335573894E-5</v>
      </c>
      <c r="AS41" s="47">
        <f>IF(AND(AQ124=0,AQ41&gt;=0),"",AQ41/AQ124)</f>
        <v>1.8680587565552263E-4</v>
      </c>
      <c r="AT41" s="131">
        <f t="shared" si="28"/>
        <v>0</v>
      </c>
      <c r="AU41" s="30" t="str">
        <f>IF(AND(AT4=0,AT41&gt;=0), "",AT41/AT4)</f>
        <v/>
      </c>
      <c r="AV41" s="47">
        <f t="shared" si="23"/>
        <v>1</v>
      </c>
      <c r="AW41" s="131">
        <f t="shared" ref="AW41:AW102" si="40">+AQ41/6</f>
        <v>2.2383602732877859</v>
      </c>
      <c r="AX41" s="30">
        <f>IF(AND(AW4=0,AW41&gt;=0), "",AW41/AW4)</f>
        <v>4.549777335573894E-5</v>
      </c>
      <c r="AY41" s="47">
        <f>IF(AND(AW124=0,AW41&gt;=0),"",AW41/AW124)</f>
        <v>1.8680587565552258E-4</v>
      </c>
      <c r="AZ41" s="131">
        <f t="shared" si="29"/>
        <v>0</v>
      </c>
      <c r="BA41" s="30" t="str">
        <f>IF(AND(AZ4=0,AZ41&gt;=0), "",AZ41/AZ4)</f>
        <v/>
      </c>
      <c r="BB41" s="47">
        <f t="shared" si="24"/>
        <v>1</v>
      </c>
      <c r="BC41" s="129">
        <f>+'N EERR RODEO'!I40</f>
        <v>0</v>
      </c>
      <c r="BD41" s="30" t="str">
        <f>IF(AND(BC4=0,BC41&gt;=0), "",BC41/BC4)</f>
        <v/>
      </c>
      <c r="BE41" s="47" t="str">
        <f>IF(AND(BC124=0,BC41&gt;=0),"",BC41/BC124)</f>
        <v/>
      </c>
      <c r="BF41" s="30" t="str">
        <f t="shared" si="25"/>
        <v/>
      </c>
      <c r="BG41" s="130">
        <f t="shared" si="30"/>
        <v>13.430161639726716</v>
      </c>
      <c r="BH41" s="30">
        <f>IF(AND(BG4=0,BG41&gt;=0), "",BG41/BG4)</f>
        <v>4.549777335573894E-5</v>
      </c>
      <c r="BI41" s="47">
        <f>IF(AND(BG124=0,BG41&gt;=0),"",BG41/BG124)</f>
        <v>1.8680587565552263E-4</v>
      </c>
      <c r="BJ41" s="129">
        <f>+'N EERR RODEO'!J40</f>
        <v>0</v>
      </c>
      <c r="BK41" s="30" t="str">
        <f>IF(AND(BJ4=0,BJ41&gt;=0), "",BJ41/BJ4)</f>
        <v/>
      </c>
      <c r="BL41" s="47" t="str">
        <f>IF(AND(BJ124=0,BJ41&gt;=0),"",BJ41/BJ124)</f>
        <v/>
      </c>
      <c r="BM41" s="30" t="str">
        <f t="shared" si="9"/>
        <v/>
      </c>
      <c r="BN41" s="130">
        <f t="shared" si="31"/>
        <v>13.430161639726716</v>
      </c>
      <c r="BO41" s="30">
        <f>IF(AND(BN4=0,BN41&gt;=0), "",BN41/BN4)</f>
        <v>4.549777335573894E-5</v>
      </c>
      <c r="BP41" s="47">
        <f>IF(AND(BN124=0,BN41&gt;=0),"",BN41/BN124)</f>
        <v>1.8680587565552263E-4</v>
      </c>
      <c r="BQ41" s="129">
        <f>+'N EERR RODEO'!K40</f>
        <v>0</v>
      </c>
      <c r="BR41" s="30" t="str">
        <f>IF(AND(BQ4=0,BQ41&gt;=0), "",BQ41/BQ4)</f>
        <v/>
      </c>
      <c r="BS41" s="47" t="str">
        <f>IF(AND(BQ124=0,BQ41&gt;=0),"",BQ41/BQ124)</f>
        <v/>
      </c>
      <c r="BT41" s="30" t="str">
        <f t="shared" si="10"/>
        <v/>
      </c>
      <c r="BU41" s="130">
        <f t="shared" si="32"/>
        <v>13.430161639726716</v>
      </c>
      <c r="BV41" s="30">
        <f>IF(AND(BU4=0,BU41&gt;=0), "",BU41/BU4)</f>
        <v>4.549777335573894E-5</v>
      </c>
      <c r="BW41" s="47">
        <f>IF(AND(BU124=0,BU41&gt;=0),"",BU41/BU124)</f>
        <v>1.8680587565552263E-4</v>
      </c>
      <c r="BX41" s="131">
        <f t="shared" si="33"/>
        <v>0</v>
      </c>
      <c r="BY41" s="30" t="str">
        <f>IF(AND(BX4=0,BX41&gt;=0), "",BX41/BX4)</f>
        <v/>
      </c>
      <c r="BZ41" s="47">
        <f t="shared" si="11"/>
        <v>1</v>
      </c>
      <c r="CA41" s="129">
        <f>+'N EERR RODEO'!L40</f>
        <v>0</v>
      </c>
      <c r="CB41" s="30" t="str">
        <f>IF(AND(CA4=0,CA41&gt;=0), "",CA41/CA4)</f>
        <v/>
      </c>
      <c r="CC41" s="47" t="str">
        <f>IF(AND(CA124=0,CA41&gt;=0),"",CA41/CA124)</f>
        <v/>
      </c>
      <c r="CD41" s="30" t="str">
        <f t="shared" si="26"/>
        <v/>
      </c>
      <c r="CE41" s="130">
        <f t="shared" si="34"/>
        <v>13.430161639726716</v>
      </c>
      <c r="CF41" s="30">
        <f>IF(AND(CE4=0,CE41&gt;=0), "",CE41/CE4)</f>
        <v>4.549777335573894E-5</v>
      </c>
      <c r="CG41" s="47">
        <f>IF(AND(CE124=0,CE41&gt;=0),"",CE41/CE124)</f>
        <v>1.8680587565552263E-4</v>
      </c>
      <c r="CH41" s="129">
        <f>+'N EERR RODEO'!M40</f>
        <v>0</v>
      </c>
      <c r="CI41" s="30" t="str">
        <f>IF(AND(CH4=0,CH41&gt;=0), "",CH41/CH4)</f>
        <v/>
      </c>
      <c r="CJ41" s="47" t="str">
        <f>IF(AND(CH124=0,CH41&gt;=0),"",CH41/CH124)</f>
        <v/>
      </c>
      <c r="CK41" s="30" t="str">
        <f t="shared" si="13"/>
        <v/>
      </c>
      <c r="CL41" s="130">
        <f t="shared" si="35"/>
        <v>13.430161639726716</v>
      </c>
      <c r="CM41" s="30">
        <f>IF(AND(CL4=0,CL41&gt;=0), "",CL41/CL4)</f>
        <v>4.549777335573894E-5</v>
      </c>
      <c r="CN41" s="47">
        <f>IF(AND(CL124=0,CL41&gt;=0),"",CL41/CL124)</f>
        <v>1.8680587565552263E-4</v>
      </c>
      <c r="CO41" s="129">
        <f>+'N EERR RODEO'!N40</f>
        <v>0</v>
      </c>
      <c r="CP41" s="30" t="str">
        <f>IF(AND(CO4=0,CO41&gt;=0), "",CO41/CO4)</f>
        <v/>
      </c>
      <c r="CQ41" s="47" t="str">
        <f>IF(AND(CO124=0,CO41&gt;=0),"",CO41/CO124)</f>
        <v/>
      </c>
      <c r="CR41" s="30" t="str">
        <f t="shared" si="14"/>
        <v/>
      </c>
      <c r="CS41" s="130">
        <f t="shared" si="36"/>
        <v>13.430161639726716</v>
      </c>
      <c r="CT41" s="30">
        <f>IF(AND(CS4=0,CS41&gt;=0), "",CS41/CS4)</f>
        <v>4.549777335573894E-5</v>
      </c>
      <c r="CU41" s="47">
        <f>IF(AND(CS124=0,CS41&gt;=0),"",CS41/CS124)</f>
        <v>1.8680587565552263E-4</v>
      </c>
      <c r="CV41" s="131">
        <f t="shared" si="37"/>
        <v>0</v>
      </c>
      <c r="CW41" s="30" t="str">
        <f>IF(AND(CV4=0,CV41&gt;=0), "",CV41/CV4)</f>
        <v/>
      </c>
      <c r="CX41" s="47">
        <f t="shared" si="15"/>
        <v>1</v>
      </c>
    </row>
    <row r="42" spans="1:102" outlineLevel="1" x14ac:dyDescent="0.3">
      <c r="A42" s="29" t="s">
        <v>4</v>
      </c>
      <c r="B42" s="129">
        <f>+'N EERR RODEO'!B41</f>
        <v>0</v>
      </c>
      <c r="C42" s="30" t="str">
        <f>IF(AND(B4=0,B42&gt;=0), "",B42/B4)</f>
        <v/>
      </c>
      <c r="D42" s="47" t="str">
        <f>IF(AND(B124=0,B42&gt;=0),"",B42/B124)</f>
        <v/>
      </c>
      <c r="E42" s="129">
        <f>+'N EERR RODEO'!C41</f>
        <v>908.2395515562223</v>
      </c>
      <c r="F42" s="30">
        <f>IF(AND(E4=0,E42&gt;=0), "",E42/E4)</f>
        <v>2.6403014853861997E-2</v>
      </c>
      <c r="G42" s="47">
        <f>IF(AND(E124=0,E42&gt;=0),"",E42/E124)</f>
        <v>9.1014331704967519E-2</v>
      </c>
      <c r="H42" s="129">
        <f>+'N EERR RODEO'!D41</f>
        <v>1036.9334011814108</v>
      </c>
      <c r="I42" s="30">
        <f>IF(AND(H4=0,H42&gt;=0), "",H42/H4)</f>
        <v>2.6610751962479685E-2</v>
      </c>
      <c r="J42" s="47">
        <f>IF(AND(H124=0,H42&gt;=0),"",H42/H124)</f>
        <v>0.12824149129504878</v>
      </c>
      <c r="K42" s="30">
        <f t="shared" si="19"/>
        <v>0.14169593187686894</v>
      </c>
      <c r="L42" s="130">
        <f t="shared" si="38"/>
        <v>1945.1729527376331</v>
      </c>
      <c r="M42" s="30">
        <f>IF(AND(L4=0,L42&gt;=0), "",L42/L4)</f>
        <v>2.6513350078539309E-2</v>
      </c>
      <c r="N42" s="47">
        <f>IF(AND(L124=0,L42&gt;=0),"",L42/L124)</f>
        <v>0.1076771080977514</v>
      </c>
      <c r="O42" s="129">
        <f>+'N EERR RODEO'!E41</f>
        <v>1030.9327742943001</v>
      </c>
      <c r="P42" s="30">
        <f>IF(AND(O4=0,O42&gt;=0), "",O42/O4)</f>
        <v>2.0997425661894848E-2</v>
      </c>
      <c r="Q42" s="47">
        <f>IF(AND(O124=0,O42&gt;=0),"",O42/O124)</f>
        <v>8.6658229119749561E-2</v>
      </c>
      <c r="R42" s="30">
        <f t="shared" si="20"/>
        <v>-5.7868970951017503E-3</v>
      </c>
      <c r="S42" s="130">
        <f t="shared" si="39"/>
        <v>2976.1057270319334</v>
      </c>
      <c r="T42" s="30">
        <f>IF(AND(S4=0,S42&gt;=0), "",S42/S4)</f>
        <v>2.4301912441003361E-2</v>
      </c>
      <c r="U42" s="47">
        <f>IF(AND(S124=0,S42&gt;=0),"",S42/S124)</f>
        <v>9.9331309651332342E-2</v>
      </c>
      <c r="V42" s="131"/>
      <c r="W42" s="30" t="str">
        <f>IF(AND(V4=0,V42&gt;=0), "",V42/V4)</f>
        <v/>
      </c>
      <c r="X42" s="47">
        <f t="shared" si="21"/>
        <v>1</v>
      </c>
      <c r="Y42" s="129">
        <f>+'N EERR RODEO'!F41</f>
        <v>1077.3673641105488</v>
      </c>
      <c r="Z42" s="30">
        <f>IF(AND(Y4=0,Y42&gt;=0), "",Y42/Y4)</f>
        <v>1.9625015607041114E-2</v>
      </c>
      <c r="AA42" s="47">
        <f>IF(AND(Y124=0,Y42&gt;=0),"",Y42/Y124)</f>
        <v>8.0472133152573053E-2</v>
      </c>
      <c r="AB42" s="30">
        <f t="shared" si="22"/>
        <v>4.5041336325770016E-2</v>
      </c>
      <c r="AC42" s="130">
        <f t="shared" si="27"/>
        <v>4053.4730911424822</v>
      </c>
      <c r="AD42" s="30">
        <f>IF(AND(AC4=0,AC42&gt;=0), "",AC42/AC4)</f>
        <v>2.2854300258094463E-2</v>
      </c>
      <c r="AE42" s="47">
        <f>IF(AND(AC124=0,AC42&gt;=0),"",AC42/AC124)</f>
        <v>9.3506830828602672E-2</v>
      </c>
      <c r="AF42" s="129">
        <f>+'N EERR RODEO'!G41</f>
        <v>2259.3157276130314</v>
      </c>
      <c r="AG42" s="30">
        <f>IF(AND(AF4=0,AF42&gt;=0), "",AF42/AF4)</f>
        <v>3.6467917795371785E-2</v>
      </c>
      <c r="AH42" s="47">
        <f>IF(AND(AF124=0,AF42&gt;=0),"",AF42/AF124)</f>
        <v>0.15573351311579023</v>
      </c>
      <c r="AI42" s="30">
        <f t="shared" si="4"/>
        <v>1.0970708811829228</v>
      </c>
      <c r="AJ42" s="130">
        <f t="shared" si="16"/>
        <v>6312.7888187555136</v>
      </c>
      <c r="AK42" s="30">
        <f>IF(AND(AJ4=0,AJ42&gt;=0), "",AJ42/AJ4)</f>
        <v>2.6378573276379907E-2</v>
      </c>
      <c r="AL42" s="47">
        <f>IF(AND(AJ124=0,AJ42&gt;=0),"",AJ42/AJ124)</f>
        <v>0.1091100825358631</v>
      </c>
      <c r="AM42" s="129">
        <f>+'N EERR RODEO'!H41</f>
        <v>1751.4706081218133</v>
      </c>
      <c r="AN42" s="30">
        <f>IF(AND(AM4=0,AM42&gt;=0), "",AM42/AM4)</f>
        <v>3.1350263113905957E-2</v>
      </c>
      <c r="AO42" s="47">
        <f>IF(AND(AM124=0,AM42&gt;=0),"",AM42/AM124)</f>
        <v>0.12477868644228202</v>
      </c>
      <c r="AP42" s="30">
        <f t="shared" si="5"/>
        <v>-0.22477828719749446</v>
      </c>
      <c r="AQ42" s="130">
        <f t="shared" si="17"/>
        <v>8064.2594268773264</v>
      </c>
      <c r="AR42" s="30">
        <f>IF(AND(AQ4=0,AQ42&gt;=0), "",AQ42/AQ4)</f>
        <v>2.7319540712051459E-2</v>
      </c>
      <c r="AS42" s="47">
        <f>IF(AND(AQ124=0,AQ42&gt;=0),"",AQ42/AQ124)</f>
        <v>0.11216924145536762</v>
      </c>
      <c r="AT42" s="131">
        <f t="shared" si="28"/>
        <v>0</v>
      </c>
      <c r="AU42" s="30" t="str">
        <f>IF(AND(AT4=0,AT42&gt;=0), "",AT42/AT4)</f>
        <v/>
      </c>
      <c r="AV42" s="47">
        <f t="shared" si="23"/>
        <v>1</v>
      </c>
      <c r="AW42" s="131">
        <f t="shared" si="40"/>
        <v>1344.0432378128878</v>
      </c>
      <c r="AX42" s="30">
        <f>IF(AND(AW4=0,AW42&gt;=0), "",AW42/AW4)</f>
        <v>2.7319540712051463E-2</v>
      </c>
      <c r="AY42" s="47">
        <f>IF(AND(AW124=0,AW42&gt;=0),"",AW42/AW124)</f>
        <v>0.11216924145536761</v>
      </c>
      <c r="AZ42" s="131">
        <f t="shared" si="29"/>
        <v>0</v>
      </c>
      <c r="BA42" s="30" t="str">
        <f>IF(AND(AZ4=0,AZ42&gt;=0), "",AZ42/AZ4)</f>
        <v/>
      </c>
      <c r="BB42" s="47">
        <f t="shared" si="24"/>
        <v>1</v>
      </c>
      <c r="BC42" s="129">
        <f>+'N EERR RODEO'!I41</f>
        <v>0</v>
      </c>
      <c r="BD42" s="30" t="str">
        <f>IF(AND(BC4=0,BC42&gt;=0), "",BC42/BC4)</f>
        <v/>
      </c>
      <c r="BE42" s="47" t="str">
        <f>IF(AND(BC124=0,BC42&gt;=0),"",BC42/BC124)</f>
        <v/>
      </c>
      <c r="BF42" s="30">
        <f t="shared" si="25"/>
        <v>-1</v>
      </c>
      <c r="BG42" s="130">
        <f t="shared" si="30"/>
        <v>8064.2594268773264</v>
      </c>
      <c r="BH42" s="30">
        <f>IF(AND(BG4=0,BG42&gt;=0), "",BG42/BG4)</f>
        <v>2.7319540712051459E-2</v>
      </c>
      <c r="BI42" s="47">
        <f>IF(AND(BG124=0,BG42&gt;=0),"",BG42/BG124)</f>
        <v>0.11216924145536762</v>
      </c>
      <c r="BJ42" s="129">
        <f>+'N EERR RODEO'!J41</f>
        <v>0</v>
      </c>
      <c r="BK42" s="30" t="str">
        <f>IF(AND(BJ4=0,BJ42&gt;=0), "",BJ42/BJ4)</f>
        <v/>
      </c>
      <c r="BL42" s="47" t="str">
        <f>IF(AND(BJ124=0,BJ42&gt;=0),"",BJ42/BJ124)</f>
        <v/>
      </c>
      <c r="BM42" s="30" t="str">
        <f t="shared" si="9"/>
        <v/>
      </c>
      <c r="BN42" s="130">
        <f t="shared" si="31"/>
        <v>8064.2594268773264</v>
      </c>
      <c r="BO42" s="30">
        <f>IF(AND(BN4=0,BN42&gt;=0), "",BN42/BN4)</f>
        <v>2.7319540712051459E-2</v>
      </c>
      <c r="BP42" s="47">
        <f>IF(AND(BN124=0,BN42&gt;=0),"",BN42/BN124)</f>
        <v>0.11216924145536762</v>
      </c>
      <c r="BQ42" s="129">
        <f>+'N EERR RODEO'!K41</f>
        <v>0</v>
      </c>
      <c r="BR42" s="30" t="str">
        <f>IF(AND(BQ4=0,BQ42&gt;=0), "",BQ42/BQ4)</f>
        <v/>
      </c>
      <c r="BS42" s="47" t="str">
        <f>IF(AND(BQ124=0,BQ42&gt;=0),"",BQ42/BQ124)</f>
        <v/>
      </c>
      <c r="BT42" s="30" t="str">
        <f t="shared" si="10"/>
        <v/>
      </c>
      <c r="BU42" s="130">
        <f t="shared" si="32"/>
        <v>8064.2594268773264</v>
      </c>
      <c r="BV42" s="30">
        <f>IF(AND(BU4=0,BU42&gt;=0), "",BU42/BU4)</f>
        <v>2.7319540712051459E-2</v>
      </c>
      <c r="BW42" s="47">
        <f>IF(AND(BU124=0,BU42&gt;=0),"",BU42/BU124)</f>
        <v>0.11216924145536762</v>
      </c>
      <c r="BX42" s="131">
        <f t="shared" si="33"/>
        <v>0</v>
      </c>
      <c r="BY42" s="30" t="str">
        <f>IF(AND(BX4=0,BX42&gt;=0), "",BX42/BX4)</f>
        <v/>
      </c>
      <c r="BZ42" s="47">
        <f t="shared" si="11"/>
        <v>1</v>
      </c>
      <c r="CA42" s="129">
        <f>+'N EERR RODEO'!L41</f>
        <v>0</v>
      </c>
      <c r="CB42" s="30" t="str">
        <f>IF(AND(CA4=0,CA42&gt;=0), "",CA42/CA4)</f>
        <v/>
      </c>
      <c r="CC42" s="47" t="str">
        <f>IF(AND(CA124=0,CA42&gt;=0),"",CA42/CA124)</f>
        <v/>
      </c>
      <c r="CD42" s="30" t="str">
        <f t="shared" si="26"/>
        <v/>
      </c>
      <c r="CE42" s="130">
        <f t="shared" si="34"/>
        <v>8064.2594268773264</v>
      </c>
      <c r="CF42" s="30">
        <f>IF(AND(CE4=0,CE42&gt;=0), "",CE42/CE4)</f>
        <v>2.7319540712051459E-2</v>
      </c>
      <c r="CG42" s="47">
        <f>IF(AND(CE124=0,CE42&gt;=0),"",CE42/CE124)</f>
        <v>0.11216924145536762</v>
      </c>
      <c r="CH42" s="129">
        <f>+'N EERR RODEO'!M41</f>
        <v>0</v>
      </c>
      <c r="CI42" s="30" t="str">
        <f>IF(AND(CH4=0,CH42&gt;=0), "",CH42/CH4)</f>
        <v/>
      </c>
      <c r="CJ42" s="47" t="str">
        <f>IF(AND(CH124=0,CH42&gt;=0),"",CH42/CH124)</f>
        <v/>
      </c>
      <c r="CK42" s="30" t="str">
        <f t="shared" si="13"/>
        <v/>
      </c>
      <c r="CL42" s="130">
        <f t="shared" si="35"/>
        <v>8064.2594268773264</v>
      </c>
      <c r="CM42" s="30">
        <f>IF(AND(CL4=0,CL42&gt;=0), "",CL42/CL4)</f>
        <v>2.7319540712051459E-2</v>
      </c>
      <c r="CN42" s="47">
        <f>IF(AND(CL124=0,CL42&gt;=0),"",CL42/CL124)</f>
        <v>0.11216924145536762</v>
      </c>
      <c r="CO42" s="129">
        <f>+'N EERR RODEO'!N41</f>
        <v>0</v>
      </c>
      <c r="CP42" s="30" t="str">
        <f>IF(AND(CO4=0,CO42&gt;=0), "",CO42/CO4)</f>
        <v/>
      </c>
      <c r="CQ42" s="47" t="str">
        <f>IF(AND(CO124=0,CO42&gt;=0),"",CO42/CO124)</f>
        <v/>
      </c>
      <c r="CR42" s="30" t="str">
        <f t="shared" si="14"/>
        <v/>
      </c>
      <c r="CS42" s="130">
        <f t="shared" si="36"/>
        <v>8064.2594268773264</v>
      </c>
      <c r="CT42" s="30">
        <f>IF(AND(CS4=0,CS42&gt;=0), "",CS42/CS4)</f>
        <v>2.7319540712051459E-2</v>
      </c>
      <c r="CU42" s="47">
        <f>IF(AND(CS124=0,CS42&gt;=0),"",CS42/CS124)</f>
        <v>0.11216924145536762</v>
      </c>
      <c r="CV42" s="131">
        <f t="shared" si="37"/>
        <v>0</v>
      </c>
      <c r="CW42" s="30" t="str">
        <f>IF(AND(CV4=0,CV42&gt;=0), "",CV42/CV4)</f>
        <v/>
      </c>
      <c r="CX42" s="47">
        <f t="shared" si="15"/>
        <v>1</v>
      </c>
    </row>
    <row r="43" spans="1:102" outlineLevel="1" x14ac:dyDescent="0.3">
      <c r="A43" s="29" t="s">
        <v>5</v>
      </c>
      <c r="B43" s="129">
        <f>+'N EERR RODEO'!B42</f>
        <v>0</v>
      </c>
      <c r="C43" s="30" t="str">
        <f>IF(AND(B4=0,B43&gt;=0), "",B43/B4)</f>
        <v/>
      </c>
      <c r="D43" s="47" t="str">
        <f>IF(AND(B124=0,B43&gt;=0),"",B43/B124)</f>
        <v/>
      </c>
      <c r="E43" s="129">
        <f>+'N EERR RODEO'!C42</f>
        <v>1168.6789870206819</v>
      </c>
      <c r="F43" s="30">
        <f>IF(AND(E4=0,E43&gt;=0), "",E43/E4)</f>
        <v>3.3974130063849514E-2</v>
      </c>
      <c r="G43" s="47">
        <f>IF(AND(E124=0,E43&gt;=0),"",E43/E124)</f>
        <v>0.11711286609251063</v>
      </c>
      <c r="H43" s="129">
        <f>+'N EERR RODEO'!D42</f>
        <v>1375.2009451284607</v>
      </c>
      <c r="I43" s="30">
        <f>IF(AND(H4=0,H43&gt;=0), "",H43/H4)</f>
        <v>3.5291689136146179E-2</v>
      </c>
      <c r="J43" s="47">
        <f>IF(AND(H124=0,H43&gt;=0),"",H43/H124)</f>
        <v>0.17007632296606934</v>
      </c>
      <c r="K43" s="30">
        <f t="shared" si="19"/>
        <v>0.17671401676714157</v>
      </c>
      <c r="L43" s="130">
        <f t="shared" si="38"/>
        <v>2543.8799321491424</v>
      </c>
      <c r="M43" s="30">
        <f>IF(AND(L4=0,L43&gt;=0), "",L43/L4)</f>
        <v>3.4673924035349427E-2</v>
      </c>
      <c r="N43" s="47">
        <f>IF(AND(L124=0,L43&gt;=0),"",L43/L124)</f>
        <v>0.14081916677702744</v>
      </c>
      <c r="O43" s="129">
        <f>+'N EERR RODEO'!E42</f>
        <v>1515.1254471602426</v>
      </c>
      <c r="P43" s="30">
        <f>IF(AND(O4=0,O43&gt;=0), "",O43/O4)</f>
        <v>3.085917407851322E-2</v>
      </c>
      <c r="Q43" s="47">
        <f>IF(AND(O124=0,O43&gt;=0),"",O43/O124)</f>
        <v>0.12735853531773902</v>
      </c>
      <c r="R43" s="30">
        <f t="shared" si="20"/>
        <v>0.10174840449859583</v>
      </c>
      <c r="S43" s="130">
        <f t="shared" si="39"/>
        <v>4059.0053793093848</v>
      </c>
      <c r="T43" s="30">
        <f>IF(AND(S4=0,S43&gt;=0), "",S43/S4)</f>
        <v>3.3144519171337851E-2</v>
      </c>
      <c r="U43" s="47">
        <f>IF(AND(S124=0,S43&gt;=0),"",S43/S124)</f>
        <v>0.13547446132254901</v>
      </c>
      <c r="V43" s="131"/>
      <c r="W43" s="30" t="str">
        <f>IF(AND(V4=0,V43&gt;=0), "",V43/V4)</f>
        <v/>
      </c>
      <c r="X43" s="47">
        <f t="shared" si="21"/>
        <v>1</v>
      </c>
      <c r="Y43" s="129">
        <f>+'N EERR RODEO'!F42</f>
        <v>1775.0098304398596</v>
      </c>
      <c r="Z43" s="30">
        <f>IF(AND(Y4=0,Y43&gt;=0), "",Y43/Y4)</f>
        <v>3.2333071137524511E-2</v>
      </c>
      <c r="AA43" s="47">
        <f>IF(AND(Y124=0,Y43&gt;=0),"",Y43/Y124)</f>
        <v>0.13258135727937809</v>
      </c>
      <c r="AB43" s="30">
        <f t="shared" si="22"/>
        <v>0.17152664405888701</v>
      </c>
      <c r="AC43" s="130">
        <f t="shared" si="27"/>
        <v>5834.0152097492446</v>
      </c>
      <c r="AD43" s="30">
        <f>IF(AND(AC4=0,AC43&gt;=0), "",AC43/AC4)</f>
        <v>3.2893356466397343E-2</v>
      </c>
      <c r="AE43" s="47">
        <f>IF(AND(AC124=0,AC43&gt;=0),"",AC43/AC124)</f>
        <v>0.13458095342030782</v>
      </c>
      <c r="AF43" s="129">
        <f>+'N EERR RODEO'!G42</f>
        <v>1765.8722942621514</v>
      </c>
      <c r="AG43" s="30">
        <f>IF(AND(AF4=0,AF43&gt;=0), "",AF43/AF4)</f>
        <v>2.8503181240770146E-2</v>
      </c>
      <c r="AH43" s="47">
        <f>IF(AND(AF124=0,AF43&gt;=0),"",AF43/AF124)</f>
        <v>0.12172070186482029</v>
      </c>
      <c r="AI43" s="30">
        <f t="shared" si="4"/>
        <v>-5.1478791953754009E-3</v>
      </c>
      <c r="AJ43" s="130">
        <f t="shared" si="16"/>
        <v>7599.8875040113962</v>
      </c>
      <c r="AK43" s="30">
        <f>IF(AND(AJ4=0,AJ43&gt;=0), "",AJ43/AJ4)</f>
        <v>3.1756834447113587E-2</v>
      </c>
      <c r="AL43" s="47">
        <f>IF(AND(AJ124=0,AJ43&gt;=0),"",AJ43/AJ124)</f>
        <v>0.13135626371062878</v>
      </c>
      <c r="AM43" s="129">
        <f>+'N EERR RODEO'!H42</f>
        <v>1848.2791653707279</v>
      </c>
      <c r="AN43" s="30">
        <f>IF(AND(AM4=0,AM43&gt;=0), "",AM43/AM4)</f>
        <v>3.3083077656929125E-2</v>
      </c>
      <c r="AO43" s="47">
        <f>IF(AND(AM124=0,AM43&gt;=0),"",AM43/AM124)</f>
        <v>0.13167554474745541</v>
      </c>
      <c r="AP43" s="30">
        <f t="shared" si="5"/>
        <v>4.6666382034726499E-2</v>
      </c>
      <c r="AQ43" s="130">
        <f t="shared" si="17"/>
        <v>9448.1666693821244</v>
      </c>
      <c r="AR43" s="30">
        <f>IF(AND(AQ4=0,AQ43&gt;=0), "",AQ43/AQ4)</f>
        <v>3.2007846017223507E-2</v>
      </c>
      <c r="AS43" s="47">
        <f>IF(AND(AQ124=0,AQ43&gt;=0),"",AQ43/AQ124)</f>
        <v>0.13141860056191884</v>
      </c>
      <c r="AT43" s="131">
        <f t="shared" si="28"/>
        <v>0</v>
      </c>
      <c r="AU43" s="30" t="str">
        <f>IF(AND(AT4=0,AT43&gt;=0), "",AT43/AT4)</f>
        <v/>
      </c>
      <c r="AV43" s="47">
        <f t="shared" si="23"/>
        <v>1</v>
      </c>
      <c r="AW43" s="131">
        <f t="shared" si="40"/>
        <v>1574.6944448970207</v>
      </c>
      <c r="AX43" s="30">
        <f>IF(AND(AW4=0,AW43&gt;=0), "",AW43/AW4)</f>
        <v>3.2007846017223514E-2</v>
      </c>
      <c r="AY43" s="47">
        <f>IF(AND(AW124=0,AW43&gt;=0),"",AW43/AW124)</f>
        <v>0.13141860056191881</v>
      </c>
      <c r="AZ43" s="131">
        <f t="shared" si="29"/>
        <v>0</v>
      </c>
      <c r="BA43" s="30" t="str">
        <f>IF(AND(AZ4=0,AZ43&gt;=0), "",AZ43/AZ4)</f>
        <v/>
      </c>
      <c r="BB43" s="47">
        <f t="shared" si="24"/>
        <v>1</v>
      </c>
      <c r="BC43" s="129">
        <f>+'N EERR RODEO'!I42</f>
        <v>0</v>
      </c>
      <c r="BD43" s="30" t="str">
        <f>IF(AND(BC4=0,BC43&gt;=0), "",BC43/BC4)</f>
        <v/>
      </c>
      <c r="BE43" s="47" t="str">
        <f>IF(AND(BC124=0,BC43&gt;=0),"",BC43/BC124)</f>
        <v/>
      </c>
      <c r="BF43" s="30">
        <f t="shared" si="25"/>
        <v>-1</v>
      </c>
      <c r="BG43" s="130">
        <f t="shared" si="30"/>
        <v>9448.1666693821244</v>
      </c>
      <c r="BH43" s="30">
        <f>IF(AND(BG4=0,BG43&gt;=0), "",BG43/BG4)</f>
        <v>3.2007846017223507E-2</v>
      </c>
      <c r="BI43" s="47">
        <f>IF(AND(BG124=0,BG43&gt;=0),"",BG43/BG124)</f>
        <v>0.13141860056191884</v>
      </c>
      <c r="BJ43" s="129">
        <f>+'N EERR RODEO'!J42</f>
        <v>0</v>
      </c>
      <c r="BK43" s="30" t="str">
        <f>IF(AND(BJ4=0,BJ43&gt;=0), "",BJ43/BJ4)</f>
        <v/>
      </c>
      <c r="BL43" s="47" t="str">
        <f>IF(AND(BJ124=0,BJ43&gt;=0),"",BJ43/BJ124)</f>
        <v/>
      </c>
      <c r="BM43" s="30" t="str">
        <f t="shared" si="9"/>
        <v/>
      </c>
      <c r="BN43" s="130">
        <f t="shared" si="31"/>
        <v>9448.1666693821244</v>
      </c>
      <c r="BO43" s="30">
        <f>IF(AND(BN4=0,BN43&gt;=0), "",BN43/BN4)</f>
        <v>3.2007846017223507E-2</v>
      </c>
      <c r="BP43" s="47">
        <f>IF(AND(BN124=0,BN43&gt;=0),"",BN43/BN124)</f>
        <v>0.13141860056191884</v>
      </c>
      <c r="BQ43" s="129">
        <f>+'N EERR RODEO'!K42</f>
        <v>0</v>
      </c>
      <c r="BR43" s="30" t="str">
        <f>IF(AND(BQ4=0,BQ43&gt;=0), "",BQ43/BQ4)</f>
        <v/>
      </c>
      <c r="BS43" s="47" t="str">
        <f>IF(AND(BQ124=0,BQ43&gt;=0),"",BQ43/BQ124)</f>
        <v/>
      </c>
      <c r="BT43" s="30" t="str">
        <f t="shared" si="10"/>
        <v/>
      </c>
      <c r="BU43" s="130">
        <f t="shared" si="32"/>
        <v>9448.1666693821244</v>
      </c>
      <c r="BV43" s="30">
        <f>IF(AND(BU4=0,BU43&gt;=0), "",BU43/BU4)</f>
        <v>3.2007846017223507E-2</v>
      </c>
      <c r="BW43" s="47">
        <f>IF(AND(BU124=0,BU43&gt;=0),"",BU43/BU124)</f>
        <v>0.13141860056191884</v>
      </c>
      <c r="BX43" s="131">
        <f t="shared" si="33"/>
        <v>0</v>
      </c>
      <c r="BY43" s="30" t="str">
        <f>IF(AND(BX4=0,BX43&gt;=0), "",BX43/BX4)</f>
        <v/>
      </c>
      <c r="BZ43" s="47">
        <f t="shared" si="11"/>
        <v>1</v>
      </c>
      <c r="CA43" s="129">
        <f>+'N EERR RODEO'!L42</f>
        <v>0</v>
      </c>
      <c r="CB43" s="30" t="str">
        <f>IF(AND(CA4=0,CA43&gt;=0), "",CA43/CA4)</f>
        <v/>
      </c>
      <c r="CC43" s="47" t="str">
        <f>IF(AND(CA124=0,CA43&gt;=0),"",CA43/CA124)</f>
        <v/>
      </c>
      <c r="CD43" s="30" t="str">
        <f t="shared" si="26"/>
        <v/>
      </c>
      <c r="CE43" s="130">
        <f t="shared" si="34"/>
        <v>9448.1666693821244</v>
      </c>
      <c r="CF43" s="30">
        <f>IF(AND(CE4=0,CE43&gt;=0), "",CE43/CE4)</f>
        <v>3.2007846017223507E-2</v>
      </c>
      <c r="CG43" s="47">
        <f>IF(AND(CE124=0,CE43&gt;=0),"",CE43/CE124)</f>
        <v>0.13141860056191884</v>
      </c>
      <c r="CH43" s="129">
        <f>+'N EERR RODEO'!M42</f>
        <v>0</v>
      </c>
      <c r="CI43" s="30" t="str">
        <f>IF(AND(CH4=0,CH43&gt;=0), "",CH43/CH4)</f>
        <v/>
      </c>
      <c r="CJ43" s="47" t="str">
        <f>IF(AND(CH124=0,CH43&gt;=0),"",CH43/CH124)</f>
        <v/>
      </c>
      <c r="CK43" s="30" t="str">
        <f t="shared" si="13"/>
        <v/>
      </c>
      <c r="CL43" s="130">
        <f t="shared" si="35"/>
        <v>9448.1666693821244</v>
      </c>
      <c r="CM43" s="30">
        <f>IF(AND(CL4=0,CL43&gt;=0), "",CL43/CL4)</f>
        <v>3.2007846017223507E-2</v>
      </c>
      <c r="CN43" s="47">
        <f>IF(AND(CL124=0,CL43&gt;=0),"",CL43/CL124)</f>
        <v>0.13141860056191884</v>
      </c>
      <c r="CO43" s="129">
        <f>+'N EERR RODEO'!N42</f>
        <v>0</v>
      </c>
      <c r="CP43" s="30" t="str">
        <f>IF(AND(CO4=0,CO43&gt;=0), "",CO43/CO4)</f>
        <v/>
      </c>
      <c r="CQ43" s="47" t="str">
        <f>IF(AND(CO124=0,CO43&gt;=0),"",CO43/CO124)</f>
        <v/>
      </c>
      <c r="CR43" s="30" t="str">
        <f t="shared" si="14"/>
        <v/>
      </c>
      <c r="CS43" s="130">
        <f t="shared" si="36"/>
        <v>9448.1666693821244</v>
      </c>
      <c r="CT43" s="30">
        <f>IF(AND(CS4=0,CS43&gt;=0), "",CS43/CS4)</f>
        <v>3.2007846017223507E-2</v>
      </c>
      <c r="CU43" s="47">
        <f>IF(AND(CS124=0,CS43&gt;=0),"",CS43/CS124)</f>
        <v>0.13141860056191884</v>
      </c>
      <c r="CV43" s="131">
        <f t="shared" si="37"/>
        <v>0</v>
      </c>
      <c r="CW43" s="30" t="str">
        <f>IF(AND(CV4=0,CV43&gt;=0), "",CV43/CV4)</f>
        <v/>
      </c>
      <c r="CX43" s="47">
        <f t="shared" si="15"/>
        <v>1</v>
      </c>
    </row>
    <row r="44" spans="1:102" outlineLevel="1" x14ac:dyDescent="0.3">
      <c r="A44" s="29" t="s">
        <v>6</v>
      </c>
      <c r="B44" s="129">
        <f>+'N EERR RODEO'!B43</f>
        <v>0</v>
      </c>
      <c r="C44" s="30" t="str">
        <f>IF(AND(B4=0,B44&gt;=0), "",B44/B4)</f>
        <v/>
      </c>
      <c r="D44" s="47" t="str">
        <f>IF(AND(B124=0,B44&gt;=0),"",B44/B124)</f>
        <v/>
      </c>
      <c r="E44" s="129">
        <f>+'N EERR RODEO'!C43</f>
        <v>965.72</v>
      </c>
      <c r="F44" s="30">
        <f>IF(AND(E4=0,E44&gt;=0), "",E44/E4)</f>
        <v>2.8074002570117343E-2</v>
      </c>
      <c r="G44" s="47">
        <f>IF(AND(E124=0,E44&gt;=0),"",E44/E124)</f>
        <v>9.6774425055062521E-2</v>
      </c>
      <c r="H44" s="129">
        <f>+'N EERR RODEO'!D43</f>
        <v>1362.08</v>
      </c>
      <c r="I44" s="30">
        <f>IF(AND(H4=0,H44&gt;=0), "",H44/H4)</f>
        <v>3.4954967205953778E-2</v>
      </c>
      <c r="J44" s="47">
        <f>IF(AND(H124=0,H44&gt;=0),"",H44/H124)</f>
        <v>0.16845360585756727</v>
      </c>
      <c r="K44" s="30">
        <f t="shared" si="19"/>
        <v>0.41042952408565619</v>
      </c>
      <c r="L44" s="130">
        <f t="shared" si="38"/>
        <v>2327.8000000000002</v>
      </c>
      <c r="M44" s="30">
        <f>IF(AND(L4=0,L44&gt;=0), "",L44/L4)</f>
        <v>3.1728683162061407E-2</v>
      </c>
      <c r="N44" s="47">
        <f>IF(AND(L124=0,L44&gt;=0),"",L44/L124)</f>
        <v>0.1288578333752689</v>
      </c>
      <c r="O44" s="129">
        <f>+'N EERR RODEO'!E43</f>
        <v>1434.12</v>
      </c>
      <c r="P44" s="30">
        <f>IF(AND(O4=0,O44&gt;=0), "",O44/O4)</f>
        <v>2.9209303303845045E-2</v>
      </c>
      <c r="Q44" s="47">
        <f>IF(AND(O124=0,O44&gt;=0),"",O44/O124)</f>
        <v>0.12054937299892023</v>
      </c>
      <c r="R44" s="30">
        <f t="shared" si="20"/>
        <v>5.2889698108774794E-2</v>
      </c>
      <c r="S44" s="130">
        <f t="shared" si="39"/>
        <v>3761.92</v>
      </c>
      <c r="T44" s="30">
        <f>IF(AND(S4=0,S44&gt;=0), "",S44/S4)</f>
        <v>3.0718616485857934E-2</v>
      </c>
      <c r="U44" s="47">
        <f>IF(AND(S124=0,S44&gt;=0),"",S44/S124)</f>
        <v>0.12555885935416927</v>
      </c>
      <c r="V44" s="131"/>
      <c r="W44" s="30" t="str">
        <f>IF(AND(V4=0,V44&gt;=0), "",V44/V4)</f>
        <v/>
      </c>
      <c r="X44" s="47">
        <f t="shared" si="21"/>
        <v>1</v>
      </c>
      <c r="Y44" s="129">
        <f>+'N EERR RODEO'!F43</f>
        <v>1492.15</v>
      </c>
      <c r="Z44" s="30">
        <f>IF(AND(Y4=0,Y44&gt;=0), "",Y44/Y4)</f>
        <v>2.718057740891585E-2</v>
      </c>
      <c r="AA44" s="47">
        <f>IF(AND(Y124=0,Y44&gt;=0),"",Y44/Y124)</f>
        <v>0.11145362063454041</v>
      </c>
      <c r="AB44" s="30">
        <f t="shared" si="22"/>
        <v>4.0463838451454695E-2</v>
      </c>
      <c r="AC44" s="130">
        <f t="shared" si="27"/>
        <v>5254.07</v>
      </c>
      <c r="AD44" s="30">
        <f>IF(AND(AC4=0,AC44&gt;=0), "",AC44/AC4)</f>
        <v>2.9623508200766677E-2</v>
      </c>
      <c r="AE44" s="47">
        <f>IF(AND(AC124=0,AC44&gt;=0),"",AC44/AC124)</f>
        <v>0.12120258938567779</v>
      </c>
      <c r="AF44" s="129">
        <f>+'N EERR RODEO'!G43</f>
        <v>1708.14</v>
      </c>
      <c r="AG44" s="30">
        <f>IF(AND(AF4=0,AF44&gt;=0), "",AF44/AF4)</f>
        <v>2.7571316545827892E-2</v>
      </c>
      <c r="AH44" s="47">
        <f>IF(AND(AF124=0,AF44&gt;=0),"",AF44/AF124)</f>
        <v>0.11774124344039802</v>
      </c>
      <c r="AI44" s="30">
        <f t="shared" si="4"/>
        <v>0.14475086284890928</v>
      </c>
      <c r="AJ44" s="130">
        <f t="shared" si="16"/>
        <v>6962.21</v>
      </c>
      <c r="AK44" s="30">
        <f>IF(AND(AJ4=0,AJ44&gt;=0), "",AJ44/AJ4)</f>
        <v>2.909223988372699E-2</v>
      </c>
      <c r="AL44" s="47">
        <f>IF(AND(AJ124=0,AJ44&gt;=0),"",AJ44/AJ124)</f>
        <v>0.12033466183362146</v>
      </c>
      <c r="AM44" s="129">
        <f>+'N EERR RODEO'!H43</f>
        <v>1762.49</v>
      </c>
      <c r="AN44" s="30">
        <f>IF(AND(AM4=0,AM44&gt;=0), "",AM44/AM4)</f>
        <v>3.1547503554672958E-2</v>
      </c>
      <c r="AO44" s="47">
        <f>IF(AND(AM124=0,AM44&gt;=0),"",AM44/AM124)</f>
        <v>0.12556373258440789</v>
      </c>
      <c r="AP44" s="30">
        <f t="shared" si="5"/>
        <v>3.1818235039282439E-2</v>
      </c>
      <c r="AQ44" s="130">
        <f t="shared" si="17"/>
        <v>8724.7000000000007</v>
      </c>
      <c r="AR44" s="30">
        <f>IF(AND(AQ4=0,AQ44&gt;=0), "",AQ44/AQ4)</f>
        <v>2.9556935638258855E-2</v>
      </c>
      <c r="AS44" s="47">
        <f>IF(AND(AQ124=0,AQ44&gt;=0),"",AQ44/AQ124)</f>
        <v>0.12135559251280187</v>
      </c>
      <c r="AT44" s="131">
        <f t="shared" si="28"/>
        <v>0</v>
      </c>
      <c r="AU44" s="30" t="str">
        <f>IF(AND(AT4=0,AT44&gt;=0), "",AT44/AT4)</f>
        <v/>
      </c>
      <c r="AV44" s="47">
        <f t="shared" si="23"/>
        <v>1</v>
      </c>
      <c r="AW44" s="131">
        <f t="shared" si="40"/>
        <v>1454.1166666666668</v>
      </c>
      <c r="AX44" s="30">
        <f>IF(AND(AW4=0,AW44&gt;=0), "",AW44/AW4)</f>
        <v>2.9556935638258858E-2</v>
      </c>
      <c r="AY44" s="47">
        <f>IF(AND(AW124=0,AW44&gt;=0),"",AW44/AW124)</f>
        <v>0.12135559251280184</v>
      </c>
      <c r="AZ44" s="131">
        <f t="shared" si="29"/>
        <v>0</v>
      </c>
      <c r="BA44" s="30" t="str">
        <f>IF(AND(AZ4=0,AZ44&gt;=0), "",AZ44/AZ4)</f>
        <v/>
      </c>
      <c r="BB44" s="47">
        <f t="shared" si="24"/>
        <v>1</v>
      </c>
      <c r="BC44" s="129">
        <f>+'N EERR RODEO'!I43</f>
        <v>0</v>
      </c>
      <c r="BD44" s="30" t="str">
        <f>IF(AND(BC4=0,BC44&gt;=0), "",BC44/BC4)</f>
        <v/>
      </c>
      <c r="BE44" s="47" t="str">
        <f>IF(AND(BC124=0,BC44&gt;=0),"",BC44/BC124)</f>
        <v/>
      </c>
      <c r="BF44" s="30">
        <f t="shared" si="25"/>
        <v>-1</v>
      </c>
      <c r="BG44" s="130">
        <f t="shared" si="30"/>
        <v>8724.7000000000007</v>
      </c>
      <c r="BH44" s="30">
        <f>IF(AND(BG4=0,BG44&gt;=0), "",BG44/BG4)</f>
        <v>2.9556935638258855E-2</v>
      </c>
      <c r="BI44" s="47">
        <f>IF(AND(BG124=0,BG44&gt;=0),"",BG44/BG124)</f>
        <v>0.12135559251280187</v>
      </c>
      <c r="BJ44" s="129">
        <f>+'N EERR RODEO'!J43</f>
        <v>0</v>
      </c>
      <c r="BK44" s="30" t="str">
        <f>IF(AND(BJ4=0,BJ44&gt;=0), "",BJ44/BJ4)</f>
        <v/>
      </c>
      <c r="BL44" s="47" t="str">
        <f>IF(AND(BJ124=0,BJ44&gt;=0),"",BJ44/BJ124)</f>
        <v/>
      </c>
      <c r="BM44" s="30" t="str">
        <f t="shared" si="9"/>
        <v/>
      </c>
      <c r="BN44" s="130">
        <f t="shared" si="31"/>
        <v>8724.7000000000007</v>
      </c>
      <c r="BO44" s="30">
        <f>IF(AND(BN4=0,BN44&gt;=0), "",BN44/BN4)</f>
        <v>2.9556935638258855E-2</v>
      </c>
      <c r="BP44" s="47">
        <f>IF(AND(BN124=0,BN44&gt;=0),"",BN44/BN124)</f>
        <v>0.12135559251280187</v>
      </c>
      <c r="BQ44" s="129">
        <f>+'N EERR RODEO'!K43</f>
        <v>0</v>
      </c>
      <c r="BR44" s="30" t="str">
        <f>IF(AND(BQ4=0,BQ44&gt;=0), "",BQ44/BQ4)</f>
        <v/>
      </c>
      <c r="BS44" s="47" t="str">
        <f>IF(AND(BQ124=0,BQ44&gt;=0),"",BQ44/BQ124)</f>
        <v/>
      </c>
      <c r="BT44" s="30" t="str">
        <f t="shared" si="10"/>
        <v/>
      </c>
      <c r="BU44" s="130">
        <f t="shared" si="32"/>
        <v>8724.7000000000007</v>
      </c>
      <c r="BV44" s="30">
        <f>IF(AND(BU4=0,BU44&gt;=0), "",BU44/BU4)</f>
        <v>2.9556935638258855E-2</v>
      </c>
      <c r="BW44" s="47">
        <f>IF(AND(BU124=0,BU44&gt;=0),"",BU44/BU124)</f>
        <v>0.12135559251280187</v>
      </c>
      <c r="BX44" s="131">
        <f t="shared" si="33"/>
        <v>0</v>
      </c>
      <c r="BY44" s="30" t="str">
        <f>IF(AND(BX4=0,BX44&gt;=0), "",BX44/BX4)</f>
        <v/>
      </c>
      <c r="BZ44" s="47">
        <f t="shared" si="11"/>
        <v>1</v>
      </c>
      <c r="CA44" s="129">
        <f>+'N EERR RODEO'!L43</f>
        <v>0</v>
      </c>
      <c r="CB44" s="30" t="str">
        <f>IF(AND(CA4=0,CA44&gt;=0), "",CA44/CA4)</f>
        <v/>
      </c>
      <c r="CC44" s="47" t="str">
        <f>IF(AND(CA124=0,CA44&gt;=0),"",CA44/CA124)</f>
        <v/>
      </c>
      <c r="CD44" s="30" t="str">
        <f t="shared" si="26"/>
        <v/>
      </c>
      <c r="CE44" s="130">
        <f t="shared" si="34"/>
        <v>8724.7000000000007</v>
      </c>
      <c r="CF44" s="30">
        <f>IF(AND(CE4=0,CE44&gt;=0), "",CE44/CE4)</f>
        <v>2.9556935638258855E-2</v>
      </c>
      <c r="CG44" s="47">
        <f>IF(AND(CE124=0,CE44&gt;=0),"",CE44/CE124)</f>
        <v>0.12135559251280187</v>
      </c>
      <c r="CH44" s="129">
        <f>+'N EERR RODEO'!M43</f>
        <v>0</v>
      </c>
      <c r="CI44" s="30" t="str">
        <f>IF(AND(CH4=0,CH44&gt;=0), "",CH44/CH4)</f>
        <v/>
      </c>
      <c r="CJ44" s="47" t="str">
        <f>IF(AND(CH124=0,CH44&gt;=0),"",CH44/CH124)</f>
        <v/>
      </c>
      <c r="CK44" s="30" t="str">
        <f t="shared" si="13"/>
        <v/>
      </c>
      <c r="CL44" s="130">
        <f t="shared" si="35"/>
        <v>8724.7000000000007</v>
      </c>
      <c r="CM44" s="30">
        <f>IF(AND(CL4=0,CL44&gt;=0), "",CL44/CL4)</f>
        <v>2.9556935638258855E-2</v>
      </c>
      <c r="CN44" s="47">
        <f>IF(AND(CL124=0,CL44&gt;=0),"",CL44/CL124)</f>
        <v>0.12135559251280187</v>
      </c>
      <c r="CO44" s="129">
        <f>+'N EERR RODEO'!N43</f>
        <v>0</v>
      </c>
      <c r="CP44" s="30" t="str">
        <f>IF(AND(CO4=0,CO44&gt;=0), "",CO44/CO4)</f>
        <v/>
      </c>
      <c r="CQ44" s="47" t="str">
        <f>IF(AND(CO124=0,CO44&gt;=0),"",CO44/CO124)</f>
        <v/>
      </c>
      <c r="CR44" s="30" t="str">
        <f t="shared" si="14"/>
        <v/>
      </c>
      <c r="CS44" s="130">
        <f t="shared" si="36"/>
        <v>8724.7000000000007</v>
      </c>
      <c r="CT44" s="30">
        <f>IF(AND(CS4=0,CS44&gt;=0), "",CS44/CS4)</f>
        <v>2.9556935638258855E-2</v>
      </c>
      <c r="CU44" s="47">
        <f>IF(AND(CS124=0,CS44&gt;=0),"",CS44/CS124)</f>
        <v>0.12135559251280187</v>
      </c>
      <c r="CV44" s="131">
        <f t="shared" si="37"/>
        <v>0</v>
      </c>
      <c r="CW44" s="30" t="str">
        <f>IF(AND(CV4=0,CV44&gt;=0), "",CV44/CV4)</f>
        <v/>
      </c>
      <c r="CX44" s="47">
        <f t="shared" si="15"/>
        <v>1</v>
      </c>
    </row>
    <row r="45" spans="1:102" outlineLevel="1" x14ac:dyDescent="0.3">
      <c r="A45" s="29" t="s">
        <v>7</v>
      </c>
      <c r="B45" s="129">
        <f>+'N EERR RODEO'!B44</f>
        <v>0</v>
      </c>
      <c r="C45" s="30" t="str">
        <f>IF(AND(B4=0,B45&gt;=0), "",B45/B4)</f>
        <v/>
      </c>
      <c r="D45" s="47" t="str">
        <f>IF(AND(B124=0,B45&gt;=0),"",B45/B124)</f>
        <v/>
      </c>
      <c r="E45" s="129">
        <f>+'N EERR RODEO'!C44</f>
        <v>75.855542594752748</v>
      </c>
      <c r="F45" s="30">
        <f>IF(AND(E4=0,E45&gt;=0), "",E45/E4)</f>
        <v>2.2051616387386967E-3</v>
      </c>
      <c r="G45" s="47">
        <f>IF(AND(E124=0,E45&gt;=0),"",E45/E124)</f>
        <v>7.601454377922175E-3</v>
      </c>
      <c r="H45" s="129">
        <f>+'N EERR RODEO'!D44</f>
        <v>83.735576115578965</v>
      </c>
      <c r="I45" s="30">
        <f>IF(AND(H4=0,H45&gt;=0), "",H45/H4)</f>
        <v>2.1489004442409474E-3</v>
      </c>
      <c r="J45" s="47">
        <f>IF(AND(H124=0,H45&gt;=0),"",H45/H124)</f>
        <v>1.0355896669233864E-2</v>
      </c>
      <c r="K45" s="30">
        <f t="shared" si="19"/>
        <v>0.10388210605682639</v>
      </c>
      <c r="L45" s="130">
        <f t="shared" si="38"/>
        <v>159.59111871033173</v>
      </c>
      <c r="M45" s="30">
        <f>IF(AND(L4=0,L45&gt;=0), "",L45/L4)</f>
        <v>2.1752796808312764E-3</v>
      </c>
      <c r="N45" s="47">
        <f>IF(AND(L124=0,L45&gt;=0),"",L45/L124)</f>
        <v>8.8343353307623867E-3</v>
      </c>
      <c r="O45" s="129">
        <f>+'N EERR RODEO'!E44</f>
        <v>86.009764253996806</v>
      </c>
      <c r="P45" s="30">
        <f>IF(AND(O4=0,O45&gt;=0), "",O45/O4)</f>
        <v>1.7517957292187561E-3</v>
      </c>
      <c r="Q45" s="47">
        <f>IF(AND(O124=0,O45&gt;=0),"",O45/O124)</f>
        <v>7.2298156030208473E-3</v>
      </c>
      <c r="R45" s="30">
        <f t="shared" si="20"/>
        <v>2.7159162734831051E-2</v>
      </c>
      <c r="S45" s="130">
        <f t="shared" si="39"/>
        <v>245.60088296432855</v>
      </c>
      <c r="T45" s="30">
        <f>IF(AND(S4=0,S45&gt;=0), "",S45/S4)</f>
        <v>2.0054970154520266E-3</v>
      </c>
      <c r="U45" s="47">
        <f>IF(AND(S124=0,S45&gt;=0),"",S45/S124)</f>
        <v>8.1972414940716214E-3</v>
      </c>
      <c r="V45" s="131"/>
      <c r="W45" s="30" t="str">
        <f>IF(AND(V4=0,V45&gt;=0), "",V45/V4)</f>
        <v/>
      </c>
      <c r="X45" s="47">
        <f t="shared" si="21"/>
        <v>1</v>
      </c>
      <c r="Y45" s="129">
        <f>+'N EERR RODEO'!F44</f>
        <v>91.278224990268583</v>
      </c>
      <c r="Z45" s="30">
        <f>IF(AND(Y4=0,Y45&gt;=0), "",Y45/Y4)</f>
        <v>1.6626980264024612E-3</v>
      </c>
      <c r="AA45" s="47">
        <f>IF(AND(Y124=0,Y45&gt;=0),"",Y45/Y124)</f>
        <v>6.8178726403241097E-3</v>
      </c>
      <c r="AB45" s="30">
        <f t="shared" si="22"/>
        <v>6.1254216680717802E-2</v>
      </c>
      <c r="AC45" s="130">
        <f t="shared" si="27"/>
        <v>336.87910795459715</v>
      </c>
      <c r="AD45" s="30">
        <f>IF(AND(AC4=0,AC45&gt;=0), "",AC45/AC4)</f>
        <v>1.8993924742456746E-3</v>
      </c>
      <c r="AE45" s="47">
        <f>IF(AND(AC124=0,AC45&gt;=0),"",AC45/AC124)</f>
        <v>7.7712364308116302E-3</v>
      </c>
      <c r="AF45" s="129">
        <f>+'N EERR RODEO'!G44</f>
        <v>93.11981634204831</v>
      </c>
      <c r="AG45" s="30">
        <f>IF(AND(AF4=0,AF45&gt;=0), "",AF45/AF4)</f>
        <v>1.5030594290022896E-3</v>
      </c>
      <c r="AH45" s="47">
        <f>IF(AND(AF124=0,AF45&gt;=0),"",AF45/AF124)</f>
        <v>6.4187027790779819E-3</v>
      </c>
      <c r="AI45" s="30">
        <f t="shared" si="4"/>
        <v>2.0175582423694844E-2</v>
      </c>
      <c r="AJ45" s="130">
        <f t="shared" si="16"/>
        <v>429.99892429664544</v>
      </c>
      <c r="AK45" s="30">
        <f>IF(AND(AJ4=0,AJ45&gt;=0), "",AJ45/AJ4)</f>
        <v>1.7967903661886917E-3</v>
      </c>
      <c r="AL45" s="47">
        <f>IF(AND(AJ124=0,AJ45&gt;=0),"",AJ45/AJ124)</f>
        <v>7.4320905494171859E-3</v>
      </c>
      <c r="AM45" s="129">
        <f>+'N EERR RODEO'!H44</f>
        <v>97.127006450391463</v>
      </c>
      <c r="AN45" s="30">
        <f>IF(AND(AM4=0,AM45&gt;=0), "",AM45/AM4)</f>
        <v>1.7385145908620577E-3</v>
      </c>
      <c r="AO45" s="47">
        <f>IF(AND(AM124=0,AM45&gt;=0),"",AM45/AM124)</f>
        <v>6.9195453390720023E-3</v>
      </c>
      <c r="AP45" s="30">
        <f t="shared" si="5"/>
        <v>4.3032624695305631E-2</v>
      </c>
      <c r="AQ45" s="130">
        <f t="shared" si="17"/>
        <v>527.12593074703693</v>
      </c>
      <c r="AR45" s="30">
        <f>IF(AND(AQ4=0,AQ45&gt;=0), "",AQ45/AQ4)</f>
        <v>1.7857607950241801E-3</v>
      </c>
      <c r="AS45" s="47">
        <f>IF(AND(AQ124=0,AQ45&gt;=0),"",AQ45/AQ124)</f>
        <v>7.3320205456541571E-3</v>
      </c>
      <c r="AT45" s="131">
        <f t="shared" si="28"/>
        <v>0</v>
      </c>
      <c r="AU45" s="30" t="str">
        <f>IF(AND(AT4=0,AT45&gt;=0), "",AT45/AT4)</f>
        <v/>
      </c>
      <c r="AV45" s="47">
        <f t="shared" si="23"/>
        <v>1</v>
      </c>
      <c r="AW45" s="131">
        <f t="shared" si="40"/>
        <v>87.854321791172822</v>
      </c>
      <c r="AX45" s="30">
        <f>IF(AND(AW4=0,AW45&gt;=0), "",AW45/AW4)</f>
        <v>1.7857607950241801E-3</v>
      </c>
      <c r="AY45" s="47">
        <f>IF(AND(AW124=0,AW45&gt;=0),"",AW45/AW124)</f>
        <v>7.3320205456541563E-3</v>
      </c>
      <c r="AZ45" s="131">
        <f t="shared" si="29"/>
        <v>0</v>
      </c>
      <c r="BA45" s="30" t="str">
        <f>IF(AND(AZ4=0,AZ45&gt;=0), "",AZ45/AZ4)</f>
        <v/>
      </c>
      <c r="BB45" s="47">
        <f t="shared" si="24"/>
        <v>1</v>
      </c>
      <c r="BC45" s="129">
        <f>+'N EERR RODEO'!I44</f>
        <v>0</v>
      </c>
      <c r="BD45" s="30" t="str">
        <f>IF(AND(BC4=0,BC45&gt;=0), "",BC45/BC4)</f>
        <v/>
      </c>
      <c r="BE45" s="47" t="str">
        <f>IF(AND(BC124=0,BC45&gt;=0),"",BC45/BC124)</f>
        <v/>
      </c>
      <c r="BF45" s="30">
        <f t="shared" si="25"/>
        <v>-1</v>
      </c>
      <c r="BG45" s="130">
        <f t="shared" si="30"/>
        <v>527.12593074703693</v>
      </c>
      <c r="BH45" s="30">
        <f>IF(AND(BG4=0,BG45&gt;=0), "",BG45/BG4)</f>
        <v>1.7857607950241801E-3</v>
      </c>
      <c r="BI45" s="47">
        <f>IF(AND(BG124=0,BG45&gt;=0),"",BG45/BG124)</f>
        <v>7.3320205456541571E-3</v>
      </c>
      <c r="BJ45" s="129">
        <f>+'N EERR RODEO'!J44</f>
        <v>0</v>
      </c>
      <c r="BK45" s="30" t="str">
        <f>IF(AND(BJ4=0,BJ45&gt;=0), "",BJ45/BJ4)</f>
        <v/>
      </c>
      <c r="BL45" s="47" t="str">
        <f>IF(AND(BJ124=0,BJ45&gt;=0),"",BJ45/BJ124)</f>
        <v/>
      </c>
      <c r="BM45" s="30" t="str">
        <f t="shared" si="9"/>
        <v/>
      </c>
      <c r="BN45" s="130">
        <f t="shared" si="31"/>
        <v>527.12593074703693</v>
      </c>
      <c r="BO45" s="30">
        <f>IF(AND(BN4=0,BN45&gt;=0), "",BN45/BN4)</f>
        <v>1.7857607950241801E-3</v>
      </c>
      <c r="BP45" s="47">
        <f>IF(AND(BN124=0,BN45&gt;=0),"",BN45/BN124)</f>
        <v>7.3320205456541571E-3</v>
      </c>
      <c r="BQ45" s="129">
        <f>+'N EERR RODEO'!K44</f>
        <v>0</v>
      </c>
      <c r="BR45" s="30" t="str">
        <f>IF(AND(BQ4=0,BQ45&gt;=0), "",BQ45/BQ4)</f>
        <v/>
      </c>
      <c r="BS45" s="47" t="str">
        <f>IF(AND(BQ124=0,BQ45&gt;=0),"",BQ45/BQ124)</f>
        <v/>
      </c>
      <c r="BT45" s="30" t="str">
        <f t="shared" si="10"/>
        <v/>
      </c>
      <c r="BU45" s="130">
        <f t="shared" si="32"/>
        <v>527.12593074703693</v>
      </c>
      <c r="BV45" s="30">
        <f>IF(AND(BU4=0,BU45&gt;=0), "",BU45/BU4)</f>
        <v>1.7857607950241801E-3</v>
      </c>
      <c r="BW45" s="47">
        <f>IF(AND(BU124=0,BU45&gt;=0),"",BU45/BU124)</f>
        <v>7.3320205456541571E-3</v>
      </c>
      <c r="BX45" s="131">
        <f t="shared" si="33"/>
        <v>0</v>
      </c>
      <c r="BY45" s="30" t="str">
        <f>IF(AND(BX4=0,BX45&gt;=0), "",BX45/BX4)</f>
        <v/>
      </c>
      <c r="BZ45" s="47">
        <f t="shared" si="11"/>
        <v>1</v>
      </c>
      <c r="CA45" s="129">
        <f>+'N EERR RODEO'!L44</f>
        <v>0</v>
      </c>
      <c r="CB45" s="30" t="str">
        <f>IF(AND(CA4=0,CA45&gt;=0), "",CA45/CA4)</f>
        <v/>
      </c>
      <c r="CC45" s="47" t="str">
        <f>IF(AND(CA124=0,CA45&gt;=0),"",CA45/CA124)</f>
        <v/>
      </c>
      <c r="CD45" s="30" t="str">
        <f t="shared" si="26"/>
        <v/>
      </c>
      <c r="CE45" s="130">
        <f t="shared" si="34"/>
        <v>527.12593074703693</v>
      </c>
      <c r="CF45" s="30">
        <f>IF(AND(CE4=0,CE45&gt;=0), "",CE45/CE4)</f>
        <v>1.7857607950241801E-3</v>
      </c>
      <c r="CG45" s="47">
        <f>IF(AND(CE124=0,CE45&gt;=0),"",CE45/CE124)</f>
        <v>7.3320205456541571E-3</v>
      </c>
      <c r="CH45" s="129">
        <f>+'N EERR RODEO'!M44</f>
        <v>0</v>
      </c>
      <c r="CI45" s="30" t="str">
        <f>IF(AND(CH4=0,CH45&gt;=0), "",CH45/CH4)</f>
        <v/>
      </c>
      <c r="CJ45" s="47" t="str">
        <f>IF(AND(CH124=0,CH45&gt;=0),"",CH45/CH124)</f>
        <v/>
      </c>
      <c r="CK45" s="30" t="str">
        <f t="shared" si="13"/>
        <v/>
      </c>
      <c r="CL45" s="130">
        <f t="shared" si="35"/>
        <v>527.12593074703693</v>
      </c>
      <c r="CM45" s="30">
        <f>IF(AND(CL4=0,CL45&gt;=0), "",CL45/CL4)</f>
        <v>1.7857607950241801E-3</v>
      </c>
      <c r="CN45" s="47">
        <f>IF(AND(CL124=0,CL45&gt;=0),"",CL45/CL124)</f>
        <v>7.3320205456541571E-3</v>
      </c>
      <c r="CO45" s="129">
        <f>+'N EERR RODEO'!N44</f>
        <v>0</v>
      </c>
      <c r="CP45" s="30" t="str">
        <f>IF(AND(CO4=0,CO45&gt;=0), "",CO45/CO4)</f>
        <v/>
      </c>
      <c r="CQ45" s="47" t="str">
        <f>IF(AND(CO124=0,CO45&gt;=0),"",CO45/CO124)</f>
        <v/>
      </c>
      <c r="CR45" s="30" t="str">
        <f t="shared" si="14"/>
        <v/>
      </c>
      <c r="CS45" s="130">
        <f t="shared" si="36"/>
        <v>527.12593074703693</v>
      </c>
      <c r="CT45" s="30">
        <f>IF(AND(CS4=0,CS45&gt;=0), "",CS45/CS4)</f>
        <v>1.7857607950241801E-3</v>
      </c>
      <c r="CU45" s="47">
        <f>IF(AND(CS124=0,CS45&gt;=0),"",CS45/CS124)</f>
        <v>7.3320205456541571E-3</v>
      </c>
      <c r="CV45" s="131">
        <f t="shared" si="37"/>
        <v>0</v>
      </c>
      <c r="CW45" s="30" t="str">
        <f>IF(AND(CV4=0,CV45&gt;=0), "",CV45/CV4)</f>
        <v/>
      </c>
      <c r="CX45" s="47">
        <f t="shared" si="15"/>
        <v>1</v>
      </c>
    </row>
    <row r="46" spans="1:102" outlineLevel="1" x14ac:dyDescent="0.3">
      <c r="A46" s="29" t="s">
        <v>8</v>
      </c>
      <c r="B46" s="129">
        <f>+'N EERR RODEO'!B45</f>
        <v>0</v>
      </c>
      <c r="C46" s="30" t="str">
        <f>IF(AND(B4=0,B46&gt;=0), "",B46/B4)</f>
        <v/>
      </c>
      <c r="D46" s="47" t="str">
        <f>IF(AND(B124=0,B46&gt;=0),"",B46/B124)</f>
        <v/>
      </c>
      <c r="E46" s="129">
        <f>+'N EERR RODEO'!C45</f>
        <v>21.730747653168923</v>
      </c>
      <c r="F46" s="30">
        <f>IF(AND(E4=0,E46&gt;=0), "",E46/E4)</f>
        <v>6.3172458421243815E-4</v>
      </c>
      <c r="G46" s="47">
        <f>IF(AND(E124=0,E46&gt;=0),"",E46/E124)</f>
        <v>2.17762975826541E-3</v>
      </c>
      <c r="H46" s="129">
        <f>+'N EERR RODEO'!D45</f>
        <v>0</v>
      </c>
      <c r="I46" s="30">
        <f>IF(AND(H4=0,H46&gt;=0), "",H46/H4)</f>
        <v>0</v>
      </c>
      <c r="J46" s="47">
        <f>IF(AND(H124=0,H46&gt;=0),"",H46/H124)</f>
        <v>0</v>
      </c>
      <c r="K46" s="30">
        <f t="shared" si="19"/>
        <v>-1</v>
      </c>
      <c r="L46" s="130">
        <f t="shared" si="38"/>
        <v>21.730747653168923</v>
      </c>
      <c r="M46" s="30">
        <f>IF(AND(L4=0,L46&gt;=0), "",L46/L4)</f>
        <v>2.9619727088328298E-4</v>
      </c>
      <c r="N46" s="47">
        <f>IF(AND(L124=0,L46&gt;=0),"",L46/L124)</f>
        <v>1.2029285420620569E-3</v>
      </c>
      <c r="O46" s="129">
        <f>+'N EERR RODEO'!E45</f>
        <v>0</v>
      </c>
      <c r="P46" s="30">
        <f>IF(AND(O4=0,O46&gt;=0), "",O46/O4)</f>
        <v>0</v>
      </c>
      <c r="Q46" s="47">
        <f>IF(AND(O124=0,O46&gt;=0),"",O46/O124)</f>
        <v>0</v>
      </c>
      <c r="R46" s="30" t="str">
        <f t="shared" si="20"/>
        <v/>
      </c>
      <c r="S46" s="130">
        <f t="shared" si="39"/>
        <v>21.730747653168923</v>
      </c>
      <c r="T46" s="30">
        <f>IF(AND(S4=0,S46&gt;=0), "",S46/S4)</f>
        <v>1.7744622509480623E-4</v>
      </c>
      <c r="U46" s="47">
        <f>IF(AND(S124=0,S46&gt;=0),"",S46/S124)</f>
        <v>7.2529131088518107E-4</v>
      </c>
      <c r="V46" s="131"/>
      <c r="W46" s="30" t="str">
        <f>IF(AND(V4=0,V46&gt;=0), "",V46/V4)</f>
        <v/>
      </c>
      <c r="X46" s="47">
        <f t="shared" si="21"/>
        <v>1</v>
      </c>
      <c r="Y46" s="129">
        <f>+'N EERR RODEO'!F45</f>
        <v>19.901645776566756</v>
      </c>
      <c r="Z46" s="30">
        <f>IF(AND(Y4=0,Y46&gt;=0), "",Y46/Y4)</f>
        <v>3.6252268444512676E-4</v>
      </c>
      <c r="AA46" s="47">
        <f>IF(AND(Y124=0,Y46&gt;=0),"",Y46/Y124)</f>
        <v>1.4865197723985353E-3</v>
      </c>
      <c r="AB46" s="30">
        <f t="shared" si="22"/>
        <v>1</v>
      </c>
      <c r="AC46" s="130">
        <f t="shared" si="27"/>
        <v>41.632393429735679</v>
      </c>
      <c r="AD46" s="30">
        <f>IF(AND(AC4=0,AC46&gt;=0), "",AC46/AC4)</f>
        <v>2.3473184563268471E-4</v>
      </c>
      <c r="AE46" s="47">
        <f>IF(AND(AC124=0,AC46&gt;=0),"",AC46/AC124)</f>
        <v>9.6038954296521443E-4</v>
      </c>
      <c r="AF46" s="129">
        <f>+'N EERR RODEO'!G45</f>
        <v>0.70984778031233553</v>
      </c>
      <c r="AG46" s="30">
        <f>IF(AND(AF4=0,AF46&gt;=0), "",AF46/AF4)</f>
        <v>1.145774810632893E-5</v>
      </c>
      <c r="AH46" s="47">
        <f>IF(AND(AF124=0,AF46&gt;=0),"",AF46/AF124)</f>
        <v>4.8929455611004292E-5</v>
      </c>
      <c r="AI46" s="30">
        <f t="shared" si="4"/>
        <v>-0.96433220708067546</v>
      </c>
      <c r="AJ46" s="130">
        <f t="shared" si="16"/>
        <v>42.342241210048016</v>
      </c>
      <c r="AK46" s="30">
        <f>IF(AND(AJ4=0,AJ46&gt;=0), "",AJ46/AJ4)</f>
        <v>1.7693098003325776E-4</v>
      </c>
      <c r="AL46" s="47">
        <f>IF(AND(AJ124=0,AJ46&gt;=0),"",AJ46/AJ124)</f>
        <v>7.3184222786855878E-4</v>
      </c>
      <c r="AM46" s="129">
        <f>+'N EERR RODEO'!H45</f>
        <v>0.6607820930641386</v>
      </c>
      <c r="AN46" s="30">
        <f>IF(AND(AM4=0,AM46&gt;=0), "",AM46/AM4)</f>
        <v>1.1827599265700884E-5</v>
      </c>
      <c r="AO46" s="47">
        <f>IF(AND(AM124=0,AM46&gt;=0),"",AM46/AM124)</f>
        <v>4.7075595339588207E-5</v>
      </c>
      <c r="AP46" s="30">
        <f t="shared" si="5"/>
        <v>-6.9121420970856398E-2</v>
      </c>
      <c r="AQ46" s="130">
        <f t="shared" si="17"/>
        <v>43.003023303112151</v>
      </c>
      <c r="AR46" s="30">
        <f>IF(AND(AQ4=0,AQ46&gt;=0), "",AQ46/AQ4)</f>
        <v>1.4568267012282732E-4</v>
      </c>
      <c r="AS46" s="47">
        <f>IF(AND(AQ124=0,AQ46&gt;=0),"",AQ46/AQ124)</f>
        <v>5.9814748619333629E-4</v>
      </c>
      <c r="AT46" s="131">
        <f t="shared" si="28"/>
        <v>0</v>
      </c>
      <c r="AU46" s="30" t="str">
        <f>IF(AND(AT4=0,AT46&gt;=0), "",AT46/AT4)</f>
        <v/>
      </c>
      <c r="AV46" s="47">
        <f t="shared" si="23"/>
        <v>1</v>
      </c>
      <c r="AW46" s="131">
        <f t="shared" si="40"/>
        <v>7.1671705505186916</v>
      </c>
      <c r="AX46" s="30">
        <f>IF(AND(AW4=0,AW46&gt;=0), "",AW46/AW4)</f>
        <v>1.4568267012282732E-4</v>
      </c>
      <c r="AY46" s="47">
        <f>IF(AND(AW124=0,AW46&gt;=0),"",AW46/AW124)</f>
        <v>5.9814748619333607E-4</v>
      </c>
      <c r="AZ46" s="131">
        <f t="shared" si="29"/>
        <v>0</v>
      </c>
      <c r="BA46" s="30" t="str">
        <f>IF(AND(AZ4=0,AZ46&gt;=0), "",AZ46/AZ4)</f>
        <v/>
      </c>
      <c r="BB46" s="47">
        <f t="shared" si="24"/>
        <v>1</v>
      </c>
      <c r="BC46" s="129">
        <f>+'N EERR RODEO'!I45</f>
        <v>0</v>
      </c>
      <c r="BD46" s="30" t="str">
        <f>IF(AND(BC4=0,BC46&gt;=0), "",BC46/BC4)</f>
        <v/>
      </c>
      <c r="BE46" s="47" t="str">
        <f>IF(AND(BC124=0,BC46&gt;=0),"",BC46/BC124)</f>
        <v/>
      </c>
      <c r="BF46" s="30">
        <f t="shared" si="25"/>
        <v>-1</v>
      </c>
      <c r="BG46" s="130">
        <f t="shared" si="30"/>
        <v>43.003023303112151</v>
      </c>
      <c r="BH46" s="30">
        <f>IF(AND(BG4=0,BG46&gt;=0), "",BG46/BG4)</f>
        <v>1.4568267012282732E-4</v>
      </c>
      <c r="BI46" s="47">
        <f>IF(AND(BG124=0,BG46&gt;=0),"",BG46/BG124)</f>
        <v>5.9814748619333629E-4</v>
      </c>
      <c r="BJ46" s="129">
        <f>+'N EERR RODEO'!J45</f>
        <v>0</v>
      </c>
      <c r="BK46" s="30" t="str">
        <f>IF(AND(BJ4=0,BJ46&gt;=0), "",BJ46/BJ4)</f>
        <v/>
      </c>
      <c r="BL46" s="47" t="str">
        <f>IF(AND(BJ124=0,BJ46&gt;=0),"",BJ46/BJ124)</f>
        <v/>
      </c>
      <c r="BM46" s="30" t="str">
        <f t="shared" si="9"/>
        <v/>
      </c>
      <c r="BN46" s="130">
        <f t="shared" si="31"/>
        <v>43.003023303112151</v>
      </c>
      <c r="BO46" s="30">
        <f>IF(AND(BN4=0,BN46&gt;=0), "",BN46/BN4)</f>
        <v>1.4568267012282732E-4</v>
      </c>
      <c r="BP46" s="47">
        <f>IF(AND(BN124=0,BN46&gt;=0),"",BN46/BN124)</f>
        <v>5.9814748619333629E-4</v>
      </c>
      <c r="BQ46" s="129">
        <f>+'N EERR RODEO'!K45</f>
        <v>0</v>
      </c>
      <c r="BR46" s="30" t="str">
        <f>IF(AND(BQ4=0,BQ46&gt;=0), "",BQ46/BQ4)</f>
        <v/>
      </c>
      <c r="BS46" s="47" t="str">
        <f>IF(AND(BQ124=0,BQ46&gt;=0),"",BQ46/BQ124)</f>
        <v/>
      </c>
      <c r="BT46" s="30" t="str">
        <f t="shared" si="10"/>
        <v/>
      </c>
      <c r="BU46" s="130">
        <f t="shared" si="32"/>
        <v>43.003023303112151</v>
      </c>
      <c r="BV46" s="30">
        <f>IF(AND(BU4=0,BU46&gt;=0), "",BU46/BU4)</f>
        <v>1.4568267012282732E-4</v>
      </c>
      <c r="BW46" s="47">
        <f>IF(AND(BU124=0,BU46&gt;=0),"",BU46/BU124)</f>
        <v>5.9814748619333629E-4</v>
      </c>
      <c r="BX46" s="131">
        <f t="shared" si="33"/>
        <v>0</v>
      </c>
      <c r="BY46" s="30" t="str">
        <f>IF(AND(BX4=0,BX46&gt;=0), "",BX46/BX4)</f>
        <v/>
      </c>
      <c r="BZ46" s="47">
        <f t="shared" si="11"/>
        <v>1</v>
      </c>
      <c r="CA46" s="129">
        <f>+'N EERR RODEO'!L45</f>
        <v>0</v>
      </c>
      <c r="CB46" s="30" t="str">
        <f>IF(AND(CA4=0,CA46&gt;=0), "",CA46/CA4)</f>
        <v/>
      </c>
      <c r="CC46" s="47" t="str">
        <f>IF(AND(CA124=0,CA46&gt;=0),"",CA46/CA124)</f>
        <v/>
      </c>
      <c r="CD46" s="30" t="str">
        <f t="shared" si="26"/>
        <v/>
      </c>
      <c r="CE46" s="130">
        <f t="shared" si="34"/>
        <v>43.003023303112151</v>
      </c>
      <c r="CF46" s="30">
        <f>IF(AND(CE4=0,CE46&gt;=0), "",CE46/CE4)</f>
        <v>1.4568267012282732E-4</v>
      </c>
      <c r="CG46" s="47">
        <f>IF(AND(CE124=0,CE46&gt;=0),"",CE46/CE124)</f>
        <v>5.9814748619333629E-4</v>
      </c>
      <c r="CH46" s="129">
        <f>+'N EERR RODEO'!M45</f>
        <v>0</v>
      </c>
      <c r="CI46" s="30" t="str">
        <f>IF(AND(CH4=0,CH46&gt;=0), "",CH46/CH4)</f>
        <v/>
      </c>
      <c r="CJ46" s="47" t="str">
        <f>IF(AND(CH124=0,CH46&gt;=0),"",CH46/CH124)</f>
        <v/>
      </c>
      <c r="CK46" s="30" t="str">
        <f t="shared" si="13"/>
        <v/>
      </c>
      <c r="CL46" s="130">
        <f t="shared" si="35"/>
        <v>43.003023303112151</v>
      </c>
      <c r="CM46" s="30">
        <f>IF(AND(CL4=0,CL46&gt;=0), "",CL46/CL4)</f>
        <v>1.4568267012282732E-4</v>
      </c>
      <c r="CN46" s="47">
        <f>IF(AND(CL124=0,CL46&gt;=0),"",CL46/CL124)</f>
        <v>5.9814748619333629E-4</v>
      </c>
      <c r="CO46" s="129">
        <f>+'N EERR RODEO'!N45</f>
        <v>0</v>
      </c>
      <c r="CP46" s="30" t="str">
        <f>IF(AND(CO4=0,CO46&gt;=0), "",CO46/CO4)</f>
        <v/>
      </c>
      <c r="CQ46" s="47" t="str">
        <f>IF(AND(CO124=0,CO46&gt;=0),"",CO46/CO124)</f>
        <v/>
      </c>
      <c r="CR46" s="30" t="str">
        <f t="shared" si="14"/>
        <v/>
      </c>
      <c r="CS46" s="130">
        <f t="shared" si="36"/>
        <v>43.003023303112151</v>
      </c>
      <c r="CT46" s="30">
        <f>IF(AND(CS4=0,CS46&gt;=0), "",CS46/CS4)</f>
        <v>1.4568267012282732E-4</v>
      </c>
      <c r="CU46" s="47">
        <f>IF(AND(CS124=0,CS46&gt;=0),"",CS46/CS124)</f>
        <v>5.9814748619333629E-4</v>
      </c>
      <c r="CV46" s="131">
        <f t="shared" si="37"/>
        <v>0</v>
      </c>
      <c r="CW46" s="30" t="str">
        <f>IF(AND(CV4=0,CV46&gt;=0), "",CV46/CV4)</f>
        <v/>
      </c>
      <c r="CX46" s="47">
        <f t="shared" si="15"/>
        <v>1</v>
      </c>
    </row>
    <row r="47" spans="1:102" outlineLevel="1" x14ac:dyDescent="0.3">
      <c r="A47" s="29" t="s">
        <v>9</v>
      </c>
      <c r="B47" s="129">
        <f>+'N EERR RODEO'!B46</f>
        <v>0</v>
      </c>
      <c r="C47" s="30" t="str">
        <f>IF(AND(B4=0,B47&gt;=0), "",B47/B4)</f>
        <v/>
      </c>
      <c r="D47" s="47" t="str">
        <f>IF(AND(B124=0,B47&gt;=0),"",B47/B124)</f>
        <v/>
      </c>
      <c r="E47" s="129">
        <f>+'N EERR RODEO'!C46</f>
        <v>61.455424836601324</v>
      </c>
      <c r="F47" s="30">
        <f>IF(AND(E4=0,E47&gt;=0), "",E47/E4)</f>
        <v>1.7865424292863342E-3</v>
      </c>
      <c r="G47" s="47">
        <f>IF(AND(E124=0,E47&gt;=0),"",E47/E124)</f>
        <v>6.1584241861789161E-3</v>
      </c>
      <c r="H47" s="129">
        <f>+'N EERR RODEO'!D46</f>
        <v>0</v>
      </c>
      <c r="I47" s="30">
        <f>IF(AND(H4=0,H47&gt;=0), "",H47/H4)</f>
        <v>0</v>
      </c>
      <c r="J47" s="47">
        <f>IF(AND(H124=0,H47&gt;=0),"",H47/H124)</f>
        <v>0</v>
      </c>
      <c r="K47" s="30">
        <f t="shared" si="19"/>
        <v>-1</v>
      </c>
      <c r="L47" s="130">
        <f t="shared" si="38"/>
        <v>61.455424836601324</v>
      </c>
      <c r="M47" s="30">
        <f>IF(AND(L4=0,L47&gt;=0), "",L47/L4)</f>
        <v>8.3765774689853196E-4</v>
      </c>
      <c r="N47" s="47">
        <f>IF(AND(L124=0,L47&gt;=0),"",L47/L124)</f>
        <v>3.4019301029302924E-3</v>
      </c>
      <c r="O47" s="129">
        <f>+'N EERR RODEO'!E46</f>
        <v>0</v>
      </c>
      <c r="P47" s="30">
        <f>IF(AND(O4=0,O47&gt;=0), "",O47/O4)</f>
        <v>0</v>
      </c>
      <c r="Q47" s="47">
        <f>IF(AND(O124=0,O47&gt;=0),"",O47/O124)</f>
        <v>0</v>
      </c>
      <c r="R47" s="30" t="str">
        <f t="shared" si="20"/>
        <v/>
      </c>
      <c r="S47" s="130">
        <f t="shared" si="39"/>
        <v>61.455424836601324</v>
      </c>
      <c r="T47" s="30">
        <f>IF(AND(S4=0,S47&gt;=0), "",S47/S4)</f>
        <v>5.018250325714062E-4</v>
      </c>
      <c r="U47" s="47">
        <f>IF(AND(S124=0,S47&gt;=0),"",S47/S124)</f>
        <v>2.0511528803402374E-3</v>
      </c>
      <c r="V47" s="131"/>
      <c r="W47" s="30" t="str">
        <f>IF(AND(V4=0,V47&gt;=0), "",V47/V4)</f>
        <v/>
      </c>
      <c r="X47" s="47">
        <f t="shared" si="21"/>
        <v>1</v>
      </c>
      <c r="Y47" s="129">
        <f>+'N EERR RODEO'!F46</f>
        <v>41.479219618528603</v>
      </c>
      <c r="Z47" s="30">
        <f>IF(AND(Y4=0,Y47&gt;=0), "",Y47/Y4)</f>
        <v>7.5557359494879037E-4</v>
      </c>
      <c r="AA47" s="47">
        <f>IF(AND(Y124=0,Y47&gt;=0),"",Y47/Y124)</f>
        <v>3.0982201572095787E-3</v>
      </c>
      <c r="AB47" s="30">
        <f t="shared" si="22"/>
        <v>1</v>
      </c>
      <c r="AC47" s="130">
        <f t="shared" si="27"/>
        <v>102.93464445512993</v>
      </c>
      <c r="AD47" s="30">
        <f>IF(AND(AC4=0,AC47&gt;=0), "",AC47/AC4)</f>
        <v>5.8036632251940758E-4</v>
      </c>
      <c r="AE47" s="47">
        <f>IF(AND(AC124=0,AC47&gt;=0),"",AC47/AC124)</f>
        <v>2.3745297351302607E-3</v>
      </c>
      <c r="AF47" s="129">
        <f>+'N EERR RODEO'!G46</f>
        <v>0</v>
      </c>
      <c r="AG47" s="30">
        <f>IF(AND(AF4=0,AF47&gt;=0), "",AF47/AF4)</f>
        <v>0</v>
      </c>
      <c r="AH47" s="47">
        <f>IF(AND(AF124=0,AF47&gt;=0),"",AF47/AF124)</f>
        <v>0</v>
      </c>
      <c r="AI47" s="30">
        <f t="shared" si="4"/>
        <v>-1</v>
      </c>
      <c r="AJ47" s="130">
        <f t="shared" si="16"/>
        <v>102.93464445512993</v>
      </c>
      <c r="AK47" s="30">
        <f>IF(AND(AJ4=0,AJ47&gt;=0), "",AJ47/AJ4)</f>
        <v>4.3012195392480091E-4</v>
      </c>
      <c r="AL47" s="47">
        <f>IF(AND(AJ124=0,AJ47&gt;=0),"",AJ47/AJ124)</f>
        <v>1.779119795506329E-3</v>
      </c>
      <c r="AM47" s="129">
        <f>+'N EERR RODEO'!H46</f>
        <v>0</v>
      </c>
      <c r="AN47" s="30">
        <f>IF(AND(AM4=0,AM47&gt;=0), "",AM47/AM4)</f>
        <v>0</v>
      </c>
      <c r="AO47" s="47">
        <f>IF(AND(AM124=0,AM47&gt;=0),"",AM47/AM124)</f>
        <v>0</v>
      </c>
      <c r="AP47" s="30" t="str">
        <f t="shared" si="5"/>
        <v/>
      </c>
      <c r="AQ47" s="130">
        <f t="shared" si="17"/>
        <v>102.93464445512993</v>
      </c>
      <c r="AR47" s="30">
        <f>IF(AND(AQ4=0,AQ47&gt;=0), "",AQ47/AQ4)</f>
        <v>3.4871487399077718E-4</v>
      </c>
      <c r="AS47" s="47">
        <f>IF(AND(AQ124=0,AQ47&gt;=0),"",AQ47/AQ124)</f>
        <v>1.4317620970287675E-3</v>
      </c>
      <c r="AT47" s="131">
        <f t="shared" si="28"/>
        <v>0</v>
      </c>
      <c r="AU47" s="30" t="str">
        <f>IF(AND(AT4=0,AT47&gt;=0), "",AT47/AT4)</f>
        <v/>
      </c>
      <c r="AV47" s="47">
        <f t="shared" si="23"/>
        <v>1</v>
      </c>
      <c r="AW47" s="131">
        <f t="shared" si="40"/>
        <v>17.155774075854989</v>
      </c>
      <c r="AX47" s="30">
        <f>IF(AND(AW4=0,AW47&gt;=0), "",AW47/AW4)</f>
        <v>3.4871487399077723E-4</v>
      </c>
      <c r="AY47" s="47">
        <f>IF(AND(AW124=0,AW47&gt;=0),"",AW47/AW124)</f>
        <v>1.4317620970287672E-3</v>
      </c>
      <c r="AZ47" s="131">
        <f t="shared" si="29"/>
        <v>0</v>
      </c>
      <c r="BA47" s="30" t="str">
        <f>IF(AND(AZ4=0,AZ47&gt;=0), "",AZ47/AZ4)</f>
        <v/>
      </c>
      <c r="BB47" s="47">
        <f t="shared" si="24"/>
        <v>1</v>
      </c>
      <c r="BC47" s="129">
        <f>+'N EERR RODEO'!I46</f>
        <v>0</v>
      </c>
      <c r="BD47" s="30" t="str">
        <f>IF(AND(BC4=0,BC47&gt;=0), "",BC47/BC4)</f>
        <v/>
      </c>
      <c r="BE47" s="47" t="str">
        <f>IF(AND(BC124=0,BC47&gt;=0),"",BC47/BC124)</f>
        <v/>
      </c>
      <c r="BF47" s="30" t="str">
        <f t="shared" si="25"/>
        <v/>
      </c>
      <c r="BG47" s="130">
        <f t="shared" si="30"/>
        <v>102.93464445512993</v>
      </c>
      <c r="BH47" s="30">
        <f>IF(AND(BG4=0,BG47&gt;=0), "",BG47/BG4)</f>
        <v>3.4871487399077718E-4</v>
      </c>
      <c r="BI47" s="47">
        <f>IF(AND(BG124=0,BG47&gt;=0),"",BG47/BG124)</f>
        <v>1.4317620970287675E-3</v>
      </c>
      <c r="BJ47" s="129">
        <f>+'N EERR RODEO'!J46</f>
        <v>0</v>
      </c>
      <c r="BK47" s="30" t="str">
        <f>IF(AND(BJ4=0,BJ47&gt;=0), "",BJ47/BJ4)</f>
        <v/>
      </c>
      <c r="BL47" s="47" t="str">
        <f>IF(AND(BJ124=0,BJ47&gt;=0),"",BJ47/BJ124)</f>
        <v/>
      </c>
      <c r="BM47" s="30" t="str">
        <f t="shared" si="9"/>
        <v/>
      </c>
      <c r="BN47" s="130">
        <f t="shared" si="31"/>
        <v>102.93464445512993</v>
      </c>
      <c r="BO47" s="30">
        <f>IF(AND(BN4=0,BN47&gt;=0), "",BN47/BN4)</f>
        <v>3.4871487399077718E-4</v>
      </c>
      <c r="BP47" s="47">
        <f>IF(AND(BN124=0,BN47&gt;=0),"",BN47/BN124)</f>
        <v>1.4317620970287675E-3</v>
      </c>
      <c r="BQ47" s="129">
        <f>+'N EERR RODEO'!K46</f>
        <v>0</v>
      </c>
      <c r="BR47" s="30" t="str">
        <f>IF(AND(BQ4=0,BQ47&gt;=0), "",BQ47/BQ4)</f>
        <v/>
      </c>
      <c r="BS47" s="47" t="str">
        <f>IF(AND(BQ124=0,BQ47&gt;=0),"",BQ47/BQ124)</f>
        <v/>
      </c>
      <c r="BT47" s="30" t="str">
        <f t="shared" si="10"/>
        <v/>
      </c>
      <c r="BU47" s="130">
        <f t="shared" si="32"/>
        <v>102.93464445512993</v>
      </c>
      <c r="BV47" s="30">
        <f>IF(AND(BU4=0,BU47&gt;=0), "",BU47/BU4)</f>
        <v>3.4871487399077718E-4</v>
      </c>
      <c r="BW47" s="47">
        <f>IF(AND(BU124=0,BU47&gt;=0),"",BU47/BU124)</f>
        <v>1.4317620970287675E-3</v>
      </c>
      <c r="BX47" s="131">
        <f t="shared" si="33"/>
        <v>0</v>
      </c>
      <c r="BY47" s="30" t="str">
        <f>IF(AND(BX4=0,BX47&gt;=0), "",BX47/BX4)</f>
        <v/>
      </c>
      <c r="BZ47" s="47">
        <f t="shared" si="11"/>
        <v>1</v>
      </c>
      <c r="CA47" s="129">
        <f>+'N EERR RODEO'!L46</f>
        <v>0</v>
      </c>
      <c r="CB47" s="30" t="str">
        <f>IF(AND(CA4=0,CA47&gt;=0), "",CA47/CA4)</f>
        <v/>
      </c>
      <c r="CC47" s="47" t="str">
        <f>IF(AND(CA124=0,CA47&gt;=0),"",CA47/CA124)</f>
        <v/>
      </c>
      <c r="CD47" s="30" t="str">
        <f t="shared" si="26"/>
        <v/>
      </c>
      <c r="CE47" s="130">
        <f t="shared" si="34"/>
        <v>102.93464445512993</v>
      </c>
      <c r="CF47" s="30">
        <f>IF(AND(CE4=0,CE47&gt;=0), "",CE47/CE4)</f>
        <v>3.4871487399077718E-4</v>
      </c>
      <c r="CG47" s="47">
        <f>IF(AND(CE124=0,CE47&gt;=0),"",CE47/CE124)</f>
        <v>1.4317620970287675E-3</v>
      </c>
      <c r="CH47" s="129">
        <f>+'N EERR RODEO'!M46</f>
        <v>0</v>
      </c>
      <c r="CI47" s="30" t="str">
        <f>IF(AND(CH4=0,CH47&gt;=0), "",CH47/CH4)</f>
        <v/>
      </c>
      <c r="CJ47" s="47" t="str">
        <f>IF(AND(CH124=0,CH47&gt;=0),"",CH47/CH124)</f>
        <v/>
      </c>
      <c r="CK47" s="30" t="str">
        <f t="shared" si="13"/>
        <v/>
      </c>
      <c r="CL47" s="130">
        <f t="shared" si="35"/>
        <v>102.93464445512993</v>
      </c>
      <c r="CM47" s="30">
        <f>IF(AND(CL4=0,CL47&gt;=0), "",CL47/CL4)</f>
        <v>3.4871487399077718E-4</v>
      </c>
      <c r="CN47" s="47">
        <f>IF(AND(CL124=0,CL47&gt;=0),"",CL47/CL124)</f>
        <v>1.4317620970287675E-3</v>
      </c>
      <c r="CO47" s="129">
        <f>+'N EERR RODEO'!N46</f>
        <v>0</v>
      </c>
      <c r="CP47" s="30" t="str">
        <f>IF(AND(CO4=0,CO47&gt;=0), "",CO47/CO4)</f>
        <v/>
      </c>
      <c r="CQ47" s="47" t="str">
        <f>IF(AND(CO124=0,CO47&gt;=0),"",CO47/CO124)</f>
        <v/>
      </c>
      <c r="CR47" s="30" t="str">
        <f t="shared" si="14"/>
        <v/>
      </c>
      <c r="CS47" s="130">
        <f t="shared" si="36"/>
        <v>102.93464445512993</v>
      </c>
      <c r="CT47" s="30">
        <f>IF(AND(CS4=0,CS47&gt;=0), "",CS47/CS4)</f>
        <v>3.4871487399077718E-4</v>
      </c>
      <c r="CU47" s="47">
        <f>IF(AND(CS124=0,CS47&gt;=0),"",CS47/CS124)</f>
        <v>1.4317620970287675E-3</v>
      </c>
      <c r="CV47" s="131">
        <f t="shared" si="37"/>
        <v>0</v>
      </c>
      <c r="CW47" s="30" t="str">
        <f>IF(AND(CV4=0,CV47&gt;=0), "",CV47/CV4)</f>
        <v/>
      </c>
      <c r="CX47" s="47">
        <f t="shared" si="15"/>
        <v>1</v>
      </c>
    </row>
    <row r="48" spans="1:102" outlineLevel="1" x14ac:dyDescent="0.3">
      <c r="A48" s="29" t="s">
        <v>10</v>
      </c>
      <c r="B48" s="129">
        <f>+'N EERR RODEO'!B47</f>
        <v>0</v>
      </c>
      <c r="C48" s="30" t="str">
        <f>IF(AND(B4=0,B48&gt;=0), "",B48/B4)</f>
        <v/>
      </c>
      <c r="D48" s="47" t="str">
        <f>IF(AND(B124=0,B48&gt;=0),"",B48/B124)</f>
        <v/>
      </c>
      <c r="E48" s="129">
        <f>+'N EERR RODEO'!C47</f>
        <v>71.440998722435168</v>
      </c>
      <c r="F48" s="30">
        <f>IF(AND(E4=0,E48&gt;=0), "",E48/E4)</f>
        <v>2.0768284614022642E-3</v>
      </c>
      <c r="G48" s="47">
        <f>IF(AND(E124=0,E48&gt;=0),"",E48/E124)</f>
        <v>7.1590746559283434E-3</v>
      </c>
      <c r="H48" s="129">
        <f>+'N EERR RODEO'!D47</f>
        <v>14.763219699665505</v>
      </c>
      <c r="I48" s="30">
        <f>IF(AND(H4=0,H48&gt;=0), "",H48/H4)</f>
        <v>3.7886751178792624E-4</v>
      </c>
      <c r="J48" s="47">
        <f>IF(AND(H124=0,H48&gt;=0),"",H48/H124)</f>
        <v>1.8258234409697857E-3</v>
      </c>
      <c r="K48" s="30">
        <f t="shared" si="19"/>
        <v>-0.7933508774558985</v>
      </c>
      <c r="L48" s="130">
        <f t="shared" si="38"/>
        <v>86.204218422100666</v>
      </c>
      <c r="M48" s="30">
        <f>IF(AND(L4=0,L48&gt;=0), "",L48/L4)</f>
        <v>1.1749919810756803E-3</v>
      </c>
      <c r="N48" s="47">
        <f>IF(AND(L124=0,L48&gt;=0),"",L48/L124)</f>
        <v>4.771925772695391E-3</v>
      </c>
      <c r="O48" s="129">
        <f>+'N EERR RODEO'!E47</f>
        <v>16.214955556081364</v>
      </c>
      <c r="P48" s="30">
        <f>IF(AND(O4=0,O48&gt;=0), "",O48/O4)</f>
        <v>3.3025657190189663E-4</v>
      </c>
      <c r="Q48" s="47">
        <f>IF(AND(O124=0,O48&gt;=0),"",O48/O124)</f>
        <v>1.3629980235203235E-3</v>
      </c>
      <c r="R48" s="30">
        <f t="shared" si="20"/>
        <v>9.8334637426600841E-2</v>
      </c>
      <c r="S48" s="130">
        <f t="shared" si="39"/>
        <v>102.41917397818203</v>
      </c>
      <c r="T48" s="30">
        <f>IF(AND(S4=0,S48&gt;=0), "",S48/S4)</f>
        <v>8.3632169908826721E-4</v>
      </c>
      <c r="U48" s="47">
        <f>IF(AND(S124=0,S48&gt;=0),"",S48/S124)</f>
        <v>3.4183700505850071E-3</v>
      </c>
      <c r="V48" s="131"/>
      <c r="W48" s="30" t="str">
        <f>IF(AND(V4=0,V48&gt;=0), "",V48/V4)</f>
        <v/>
      </c>
      <c r="X48" s="47">
        <f t="shared" si="21"/>
        <v>1</v>
      </c>
      <c r="Y48" s="129">
        <f>+'N EERR RODEO'!F47</f>
        <v>63.932166601790577</v>
      </c>
      <c r="Z48" s="30">
        <f>IF(AND(Y4=0,Y48&gt;=0), "",Y48/Y4)</f>
        <v>1.1645700520991008E-3</v>
      </c>
      <c r="AA48" s="47">
        <f>IF(AND(Y124=0,Y48&gt;=0),"",Y48/Y124)</f>
        <v>4.7753050583253702E-3</v>
      </c>
      <c r="AB48" s="30">
        <f t="shared" si="22"/>
        <v>2.9427901224072759</v>
      </c>
      <c r="AC48" s="130">
        <f t="shared" si="27"/>
        <v>166.3513405799726</v>
      </c>
      <c r="AD48" s="30">
        <f>IF(AND(AC4=0,AC48&gt;=0), "",AC48/AC4)</f>
        <v>9.3792246808271473E-4</v>
      </c>
      <c r="AE48" s="47">
        <f>IF(AND(AC124=0,AC48&gt;=0),"",AC48/AC124)</f>
        <v>3.8374466320531438E-3</v>
      </c>
      <c r="AF48" s="129">
        <f>+'N EERR RODEO'!G47</f>
        <v>16.79209802889396</v>
      </c>
      <c r="AG48" s="30">
        <f>IF(AND(AF4=0,AF48&gt;=0), "",AF48/AF4)</f>
        <v>2.7104350359057685E-4</v>
      </c>
      <c r="AH48" s="47">
        <f>IF(AND(AF124=0,AF48&gt;=0),"",AF48/AF124)</f>
        <v>1.1574709929484887E-3</v>
      </c>
      <c r="AI48" s="30">
        <f t="shared" si="4"/>
        <v>-0.73734508117821773</v>
      </c>
      <c r="AJ48" s="130">
        <f t="shared" si="16"/>
        <v>183.14343860886657</v>
      </c>
      <c r="AK48" s="30">
        <f>IF(AND(AJ4=0,AJ48&gt;=0), "",AJ48/AJ4)</f>
        <v>7.6528183567283576E-4</v>
      </c>
      <c r="AL48" s="47">
        <f>IF(AND(AJ124=0,AJ48&gt;=0),"",AJ48/AJ124)</f>
        <v>3.1654465682656183E-3</v>
      </c>
      <c r="AM48" s="129">
        <f>+'N EERR RODEO'!H47</f>
        <v>17.514706081218133</v>
      </c>
      <c r="AN48" s="30">
        <f>IF(AND(AM4=0,AM48&gt;=0), "",AM48/AM4)</f>
        <v>3.1350263113905959E-4</v>
      </c>
      <c r="AO48" s="47">
        <f>IF(AND(AM124=0,AM48&gt;=0),"",AM48/AM124)</f>
        <v>1.2477868644228201E-3</v>
      </c>
      <c r="AP48" s="30">
        <f t="shared" si="5"/>
        <v>4.3032624695305478E-2</v>
      </c>
      <c r="AQ48" s="130">
        <f t="shared" si="17"/>
        <v>200.6581446900847</v>
      </c>
      <c r="AR48" s="30">
        <f>IF(AND(AQ4=0,AQ48&gt;=0), "",AQ48/AQ4)</f>
        <v>6.797757937690999E-4</v>
      </c>
      <c r="AS48" s="47">
        <f>IF(AND(AQ124=0,AQ48&gt;=0),"",AQ48/AQ124)</f>
        <v>2.7910401551210647E-3</v>
      </c>
      <c r="AT48" s="131">
        <f t="shared" si="28"/>
        <v>0</v>
      </c>
      <c r="AU48" s="30" t="str">
        <f>IF(AND(AT4=0,AT48&gt;=0), "",AT48/AT4)</f>
        <v/>
      </c>
      <c r="AV48" s="47">
        <f t="shared" si="23"/>
        <v>1</v>
      </c>
      <c r="AW48" s="131">
        <f t="shared" si="40"/>
        <v>33.443024115014119</v>
      </c>
      <c r="AX48" s="30">
        <f>IF(AND(AW4=0,AW48&gt;=0), "",AW48/AW4)</f>
        <v>6.7977579376910001E-4</v>
      </c>
      <c r="AY48" s="47">
        <f>IF(AND(AW124=0,AW48&gt;=0),"",AW48/AW124)</f>
        <v>2.7910401551210647E-3</v>
      </c>
      <c r="AZ48" s="131">
        <f t="shared" si="29"/>
        <v>0</v>
      </c>
      <c r="BA48" s="30" t="str">
        <f>IF(AND(AZ4=0,AZ48&gt;=0), "",AZ48/AZ4)</f>
        <v/>
      </c>
      <c r="BB48" s="47">
        <f t="shared" si="24"/>
        <v>1</v>
      </c>
      <c r="BC48" s="129">
        <f>+'N EERR RODEO'!I47</f>
        <v>0</v>
      </c>
      <c r="BD48" s="30" t="str">
        <f>IF(AND(BC4=0,BC48&gt;=0), "",BC48/BC4)</f>
        <v/>
      </c>
      <c r="BE48" s="47" t="str">
        <f>IF(AND(BC124=0,BC48&gt;=0),"",BC48/BC124)</f>
        <v/>
      </c>
      <c r="BF48" s="30">
        <f t="shared" si="25"/>
        <v>-1</v>
      </c>
      <c r="BG48" s="130">
        <f t="shared" si="30"/>
        <v>200.6581446900847</v>
      </c>
      <c r="BH48" s="30">
        <f>IF(AND(BG4=0,BG48&gt;=0), "",BG48/BG4)</f>
        <v>6.797757937690999E-4</v>
      </c>
      <c r="BI48" s="47">
        <f>IF(AND(BG124=0,BG48&gt;=0),"",BG48/BG124)</f>
        <v>2.7910401551210647E-3</v>
      </c>
      <c r="BJ48" s="129">
        <f>+'N EERR RODEO'!J47</f>
        <v>0</v>
      </c>
      <c r="BK48" s="30" t="str">
        <f>IF(AND(BJ4=0,BJ48&gt;=0), "",BJ48/BJ4)</f>
        <v/>
      </c>
      <c r="BL48" s="47" t="str">
        <f>IF(AND(BJ124=0,BJ48&gt;=0),"",BJ48/BJ124)</f>
        <v/>
      </c>
      <c r="BM48" s="30" t="str">
        <f t="shared" si="9"/>
        <v/>
      </c>
      <c r="BN48" s="130">
        <f t="shared" si="31"/>
        <v>200.6581446900847</v>
      </c>
      <c r="BO48" s="30">
        <f>IF(AND(BN4=0,BN48&gt;=0), "",BN48/BN4)</f>
        <v>6.797757937690999E-4</v>
      </c>
      <c r="BP48" s="47">
        <f>IF(AND(BN124=0,BN48&gt;=0),"",BN48/BN124)</f>
        <v>2.7910401551210647E-3</v>
      </c>
      <c r="BQ48" s="129">
        <f>+'N EERR RODEO'!K47</f>
        <v>0</v>
      </c>
      <c r="BR48" s="30" t="str">
        <f>IF(AND(BQ4=0,BQ48&gt;=0), "",BQ48/BQ4)</f>
        <v/>
      </c>
      <c r="BS48" s="47" t="str">
        <f>IF(AND(BQ124=0,BQ48&gt;=0),"",BQ48/BQ124)</f>
        <v/>
      </c>
      <c r="BT48" s="30" t="str">
        <f t="shared" si="10"/>
        <v/>
      </c>
      <c r="BU48" s="130">
        <f t="shared" si="32"/>
        <v>200.6581446900847</v>
      </c>
      <c r="BV48" s="30">
        <f>IF(AND(BU4=0,BU48&gt;=0), "",BU48/BU4)</f>
        <v>6.797757937690999E-4</v>
      </c>
      <c r="BW48" s="47">
        <f>IF(AND(BU124=0,BU48&gt;=0),"",BU48/BU124)</f>
        <v>2.7910401551210647E-3</v>
      </c>
      <c r="BX48" s="131">
        <f t="shared" si="33"/>
        <v>0</v>
      </c>
      <c r="BY48" s="30" t="str">
        <f>IF(AND(BX4=0,BX48&gt;=0), "",BX48/BX4)</f>
        <v/>
      </c>
      <c r="BZ48" s="47">
        <f t="shared" si="11"/>
        <v>1</v>
      </c>
      <c r="CA48" s="129">
        <f>+'N EERR RODEO'!L47</f>
        <v>0</v>
      </c>
      <c r="CB48" s="30" t="str">
        <f>IF(AND(CA4=0,CA48&gt;=0), "",CA48/CA4)</f>
        <v/>
      </c>
      <c r="CC48" s="47" t="str">
        <f>IF(AND(CA124=0,CA48&gt;=0),"",CA48/CA124)</f>
        <v/>
      </c>
      <c r="CD48" s="30" t="str">
        <f t="shared" si="26"/>
        <v/>
      </c>
      <c r="CE48" s="130">
        <f t="shared" si="34"/>
        <v>200.6581446900847</v>
      </c>
      <c r="CF48" s="30">
        <f>IF(AND(CE4=0,CE48&gt;=0), "",CE48/CE4)</f>
        <v>6.797757937690999E-4</v>
      </c>
      <c r="CG48" s="47">
        <f>IF(AND(CE124=0,CE48&gt;=0),"",CE48/CE124)</f>
        <v>2.7910401551210647E-3</v>
      </c>
      <c r="CH48" s="129">
        <f>+'N EERR RODEO'!M47</f>
        <v>0</v>
      </c>
      <c r="CI48" s="30" t="str">
        <f>IF(AND(CH4=0,CH48&gt;=0), "",CH48/CH4)</f>
        <v/>
      </c>
      <c r="CJ48" s="47" t="str">
        <f>IF(AND(CH124=0,CH48&gt;=0),"",CH48/CH124)</f>
        <v/>
      </c>
      <c r="CK48" s="30" t="str">
        <f t="shared" si="13"/>
        <v/>
      </c>
      <c r="CL48" s="130">
        <f t="shared" si="35"/>
        <v>200.6581446900847</v>
      </c>
      <c r="CM48" s="30">
        <f>IF(AND(CL4=0,CL48&gt;=0), "",CL48/CL4)</f>
        <v>6.797757937690999E-4</v>
      </c>
      <c r="CN48" s="47">
        <f>IF(AND(CL124=0,CL48&gt;=0),"",CL48/CL124)</f>
        <v>2.7910401551210647E-3</v>
      </c>
      <c r="CO48" s="129">
        <f>+'N EERR RODEO'!N47</f>
        <v>0</v>
      </c>
      <c r="CP48" s="30" t="str">
        <f>IF(AND(CO4=0,CO48&gt;=0), "",CO48/CO4)</f>
        <v/>
      </c>
      <c r="CQ48" s="47" t="str">
        <f>IF(AND(CO124=0,CO48&gt;=0),"",CO48/CO124)</f>
        <v/>
      </c>
      <c r="CR48" s="30" t="str">
        <f t="shared" si="14"/>
        <v/>
      </c>
      <c r="CS48" s="130">
        <f t="shared" si="36"/>
        <v>200.6581446900847</v>
      </c>
      <c r="CT48" s="30">
        <f>IF(AND(CS4=0,CS48&gt;=0), "",CS48/CS4)</f>
        <v>6.797757937690999E-4</v>
      </c>
      <c r="CU48" s="47">
        <f>IF(AND(CS124=0,CS48&gt;=0),"",CS48/CS124)</f>
        <v>2.7910401551210647E-3</v>
      </c>
      <c r="CV48" s="131">
        <f t="shared" si="37"/>
        <v>0</v>
      </c>
      <c r="CW48" s="30" t="str">
        <f>IF(AND(CV4=0,CV48&gt;=0), "",CV48/CV4)</f>
        <v/>
      </c>
      <c r="CX48" s="47">
        <f t="shared" si="15"/>
        <v>1</v>
      </c>
    </row>
    <row r="49" spans="1:102" outlineLevel="1" x14ac:dyDescent="0.3">
      <c r="A49" s="29" t="s">
        <v>11</v>
      </c>
      <c r="B49" s="129">
        <f>+'N EERR RODEO'!B48</f>
        <v>0</v>
      </c>
      <c r="C49" s="30" t="str">
        <f>IF(AND(B4=0,B49&gt;=0), "",B49/B4)</f>
        <v/>
      </c>
      <c r="D49" s="47" t="str">
        <f>IF(AND(B124=0,B49&gt;=0),"",B49/B124)</f>
        <v/>
      </c>
      <c r="E49" s="129">
        <f>+'N EERR RODEO'!C48</f>
        <v>0</v>
      </c>
      <c r="F49" s="30">
        <f>IF(AND(E4=0,E49&gt;=0), "",E49/E4)</f>
        <v>0</v>
      </c>
      <c r="G49" s="47">
        <f>IF(AND(E124=0,E49&gt;=0),"",E49/E124)</f>
        <v>0</v>
      </c>
      <c r="H49" s="129">
        <f>+'N EERR RODEO'!D48</f>
        <v>0</v>
      </c>
      <c r="I49" s="30">
        <f>IF(AND(H4=0,H49&gt;=0), "",H49/H4)</f>
        <v>0</v>
      </c>
      <c r="J49" s="47">
        <f>IF(AND(H124=0,H49&gt;=0),"",H49/H124)</f>
        <v>0</v>
      </c>
      <c r="K49" s="30" t="str">
        <f t="shared" si="19"/>
        <v/>
      </c>
      <c r="L49" s="130">
        <f t="shared" si="38"/>
        <v>0</v>
      </c>
      <c r="M49" s="30">
        <f>IF(AND(L4=0,L49&gt;=0), "",L49/L4)</f>
        <v>0</v>
      </c>
      <c r="N49" s="47">
        <f>IF(AND(L124=0,L49&gt;=0),"",L49/L124)</f>
        <v>0</v>
      </c>
      <c r="O49" s="129">
        <f>+'N EERR RODEO'!E48</f>
        <v>0</v>
      </c>
      <c r="P49" s="30">
        <f>IF(AND(O4=0,O49&gt;=0), "",O49/O4)</f>
        <v>0</v>
      </c>
      <c r="Q49" s="47">
        <f>IF(AND(O124=0,O49&gt;=0),"",O49/O124)</f>
        <v>0</v>
      </c>
      <c r="R49" s="30" t="str">
        <f t="shared" si="20"/>
        <v/>
      </c>
      <c r="S49" s="130">
        <f t="shared" si="39"/>
        <v>0</v>
      </c>
      <c r="T49" s="30">
        <f>IF(AND(S4=0,S49&gt;=0), "",S49/S4)</f>
        <v>0</v>
      </c>
      <c r="U49" s="47">
        <f>IF(AND(S124=0,S49&gt;=0),"",S49/S124)</f>
        <v>0</v>
      </c>
      <c r="V49" s="131"/>
      <c r="W49" s="30" t="str">
        <f>IF(AND(V4=0,V49&gt;=0), "",V49/V4)</f>
        <v/>
      </c>
      <c r="X49" s="47" t="str">
        <f t="shared" si="21"/>
        <v/>
      </c>
      <c r="Y49" s="129">
        <f>+'N EERR RODEO'!F48</f>
        <v>0</v>
      </c>
      <c r="Z49" s="30">
        <f>IF(AND(Y4=0,Y49&gt;=0), "",Y49/Y4)</f>
        <v>0</v>
      </c>
      <c r="AA49" s="47">
        <f>IF(AND(Y124=0,Y49&gt;=0),"",Y49/Y124)</f>
        <v>0</v>
      </c>
      <c r="AB49" s="30" t="str">
        <f t="shared" si="22"/>
        <v/>
      </c>
      <c r="AC49" s="130">
        <f t="shared" si="27"/>
        <v>0</v>
      </c>
      <c r="AD49" s="30">
        <f>IF(AND(AC4=0,AC49&gt;=0), "",AC49/AC4)</f>
        <v>0</v>
      </c>
      <c r="AE49" s="47">
        <f>IF(AND(AC124=0,AC49&gt;=0),"",AC49/AC124)</f>
        <v>0</v>
      </c>
      <c r="AF49" s="129">
        <f>+'N EERR RODEO'!G48</f>
        <v>0</v>
      </c>
      <c r="AG49" s="30">
        <f>IF(AND(AF4=0,AF49&gt;=0), "",AF49/AF4)</f>
        <v>0</v>
      </c>
      <c r="AH49" s="47">
        <f>IF(AND(AF124=0,AF49&gt;=0),"",AF49/AF124)</f>
        <v>0</v>
      </c>
      <c r="AI49" s="30" t="str">
        <f t="shared" si="4"/>
        <v/>
      </c>
      <c r="AJ49" s="130">
        <f t="shared" si="16"/>
        <v>0</v>
      </c>
      <c r="AK49" s="30">
        <f>IF(AND(AJ4=0,AJ49&gt;=0), "",AJ49/AJ4)</f>
        <v>0</v>
      </c>
      <c r="AL49" s="47">
        <f>IF(AND(AJ124=0,AJ49&gt;=0),"",AJ49/AJ124)</f>
        <v>0</v>
      </c>
      <c r="AM49" s="129">
        <f>+'N EERR RODEO'!H48</f>
        <v>0</v>
      </c>
      <c r="AN49" s="30">
        <f>IF(AND(AM4=0,AM49&gt;=0), "",AM49/AM4)</f>
        <v>0</v>
      </c>
      <c r="AO49" s="47">
        <f>IF(AND(AM124=0,AM49&gt;=0),"",AM49/AM124)</f>
        <v>0</v>
      </c>
      <c r="AP49" s="30" t="str">
        <f t="shared" si="5"/>
        <v/>
      </c>
      <c r="AQ49" s="130">
        <f t="shared" si="17"/>
        <v>0</v>
      </c>
      <c r="AR49" s="30">
        <f>IF(AND(AQ4=0,AQ49&gt;=0), "",AQ49/AQ4)</f>
        <v>0</v>
      </c>
      <c r="AS49" s="47">
        <f>IF(AND(AQ124=0,AQ49&gt;=0),"",AQ49/AQ124)</f>
        <v>0</v>
      </c>
      <c r="AT49" s="131">
        <f t="shared" si="28"/>
        <v>0</v>
      </c>
      <c r="AU49" s="30" t="str">
        <f>IF(AND(AT4=0,AT49&gt;=0), "",AT49/AT4)</f>
        <v/>
      </c>
      <c r="AV49" s="47" t="str">
        <f t="shared" si="23"/>
        <v/>
      </c>
      <c r="AW49" s="131">
        <f t="shared" si="40"/>
        <v>0</v>
      </c>
      <c r="AX49" s="30">
        <f>IF(AND(AW4=0,AW49&gt;=0), "",AW49/AW4)</f>
        <v>0</v>
      </c>
      <c r="AY49" s="47">
        <f>IF(AND(AW124=0,AW49&gt;=0),"",AW49/AW124)</f>
        <v>0</v>
      </c>
      <c r="AZ49" s="131">
        <f t="shared" si="29"/>
        <v>0</v>
      </c>
      <c r="BA49" s="30" t="str">
        <f>IF(AND(AZ4=0,AZ49&gt;=0), "",AZ49/AZ4)</f>
        <v/>
      </c>
      <c r="BB49" s="47" t="str">
        <f t="shared" si="24"/>
        <v/>
      </c>
      <c r="BC49" s="129">
        <f>+'N EERR RODEO'!I48</f>
        <v>0</v>
      </c>
      <c r="BD49" s="30" t="str">
        <f>IF(AND(BC4=0,BC49&gt;=0), "",BC49/BC4)</f>
        <v/>
      </c>
      <c r="BE49" s="47" t="str">
        <f>IF(AND(BC124=0,BC49&gt;=0),"",BC49/BC124)</f>
        <v/>
      </c>
      <c r="BF49" s="30" t="str">
        <f t="shared" si="25"/>
        <v/>
      </c>
      <c r="BG49" s="130">
        <f t="shared" si="30"/>
        <v>0</v>
      </c>
      <c r="BH49" s="30">
        <f>IF(AND(BG4=0,BG49&gt;=0), "",BG49/BG4)</f>
        <v>0</v>
      </c>
      <c r="BI49" s="47">
        <f>IF(AND(BG124=0,BG49&gt;=0),"",BG49/BG124)</f>
        <v>0</v>
      </c>
      <c r="BJ49" s="129">
        <f>+'N EERR RODEO'!J48</f>
        <v>0</v>
      </c>
      <c r="BK49" s="30" t="str">
        <f>IF(AND(BJ4=0,BJ49&gt;=0), "",BJ49/BJ4)</f>
        <v/>
      </c>
      <c r="BL49" s="47" t="str">
        <f>IF(AND(BJ124=0,BJ49&gt;=0),"",BJ49/BJ124)</f>
        <v/>
      </c>
      <c r="BM49" s="30" t="str">
        <f t="shared" si="9"/>
        <v/>
      </c>
      <c r="BN49" s="130">
        <f t="shared" si="31"/>
        <v>0</v>
      </c>
      <c r="BO49" s="30">
        <f>IF(AND(BN4=0,BN49&gt;=0), "",BN49/BN4)</f>
        <v>0</v>
      </c>
      <c r="BP49" s="47">
        <f>IF(AND(BN124=0,BN49&gt;=0),"",BN49/BN124)</f>
        <v>0</v>
      </c>
      <c r="BQ49" s="129">
        <f>+'N EERR RODEO'!K48</f>
        <v>0</v>
      </c>
      <c r="BR49" s="30" t="str">
        <f>IF(AND(BQ4=0,BQ49&gt;=0), "",BQ49/BQ4)</f>
        <v/>
      </c>
      <c r="BS49" s="47" t="str">
        <f>IF(AND(BQ124=0,BQ49&gt;=0),"",BQ49/BQ124)</f>
        <v/>
      </c>
      <c r="BT49" s="30" t="str">
        <f t="shared" si="10"/>
        <v/>
      </c>
      <c r="BU49" s="130">
        <f t="shared" si="32"/>
        <v>0</v>
      </c>
      <c r="BV49" s="30">
        <f>IF(AND(BU4=0,BU49&gt;=0), "",BU49/BU4)</f>
        <v>0</v>
      </c>
      <c r="BW49" s="47">
        <f>IF(AND(BU124=0,BU49&gt;=0),"",BU49/BU124)</f>
        <v>0</v>
      </c>
      <c r="BX49" s="131">
        <f t="shared" si="33"/>
        <v>0</v>
      </c>
      <c r="BY49" s="30" t="str">
        <f>IF(AND(BX4=0,BX49&gt;=0), "",BX49/BX4)</f>
        <v/>
      </c>
      <c r="BZ49" s="47" t="str">
        <f t="shared" si="11"/>
        <v/>
      </c>
      <c r="CA49" s="129">
        <f>+'N EERR RODEO'!L48</f>
        <v>0</v>
      </c>
      <c r="CB49" s="30" t="str">
        <f>IF(AND(CA4=0,CA49&gt;=0), "",CA49/CA4)</f>
        <v/>
      </c>
      <c r="CC49" s="47" t="str">
        <f>IF(AND(CA124=0,CA49&gt;=0),"",CA49/CA124)</f>
        <v/>
      </c>
      <c r="CD49" s="30" t="str">
        <f t="shared" si="26"/>
        <v/>
      </c>
      <c r="CE49" s="130">
        <f t="shared" si="34"/>
        <v>0</v>
      </c>
      <c r="CF49" s="30">
        <f>IF(AND(CE4=0,CE49&gt;=0), "",CE49/CE4)</f>
        <v>0</v>
      </c>
      <c r="CG49" s="47">
        <f>IF(AND(CE124=0,CE49&gt;=0),"",CE49/CE124)</f>
        <v>0</v>
      </c>
      <c r="CH49" s="129">
        <f>+'N EERR RODEO'!M48</f>
        <v>0</v>
      </c>
      <c r="CI49" s="30" t="str">
        <f>IF(AND(CH4=0,CH49&gt;=0), "",CH49/CH4)</f>
        <v/>
      </c>
      <c r="CJ49" s="47" t="str">
        <f>IF(AND(CH124=0,CH49&gt;=0),"",CH49/CH124)</f>
        <v/>
      </c>
      <c r="CK49" s="30" t="str">
        <f t="shared" si="13"/>
        <v/>
      </c>
      <c r="CL49" s="130">
        <f t="shared" si="35"/>
        <v>0</v>
      </c>
      <c r="CM49" s="30">
        <f>IF(AND(CL4=0,CL49&gt;=0), "",CL49/CL4)</f>
        <v>0</v>
      </c>
      <c r="CN49" s="47">
        <f>IF(AND(CL124=0,CL49&gt;=0),"",CL49/CL124)</f>
        <v>0</v>
      </c>
      <c r="CO49" s="129">
        <f>+'N EERR RODEO'!N48</f>
        <v>0</v>
      </c>
      <c r="CP49" s="30" t="str">
        <f>IF(AND(CO4=0,CO49&gt;=0), "",CO49/CO4)</f>
        <v/>
      </c>
      <c r="CQ49" s="47" t="str">
        <f>IF(AND(CO124=0,CO49&gt;=0),"",CO49/CO124)</f>
        <v/>
      </c>
      <c r="CR49" s="30" t="str">
        <f t="shared" si="14"/>
        <v/>
      </c>
      <c r="CS49" s="130">
        <f t="shared" si="36"/>
        <v>0</v>
      </c>
      <c r="CT49" s="30">
        <f>IF(AND(CS4=0,CS49&gt;=0), "",CS49/CS4)</f>
        <v>0</v>
      </c>
      <c r="CU49" s="47">
        <f>IF(AND(CS124=0,CS49&gt;=0),"",CS49/CS124)</f>
        <v>0</v>
      </c>
      <c r="CV49" s="131">
        <f t="shared" si="37"/>
        <v>0</v>
      </c>
      <c r="CW49" s="30" t="str">
        <f>IF(AND(CV4=0,CV49&gt;=0), "",CV49/CV4)</f>
        <v/>
      </c>
      <c r="CX49" s="47" t="str">
        <f t="shared" si="15"/>
        <v/>
      </c>
    </row>
    <row r="50" spans="1:102" outlineLevel="1" x14ac:dyDescent="0.3">
      <c r="A50" s="29" t="s">
        <v>12</v>
      </c>
      <c r="B50" s="129">
        <f>+'N EERR RODEO'!B49</f>
        <v>0</v>
      </c>
      <c r="C50" s="30" t="str">
        <f>IF(AND(B4=0,B50&gt;=0), "",B50/B4)</f>
        <v/>
      </c>
      <c r="D50" s="47" t="str">
        <f>IF(AND(B124=0,B50&gt;=0),"",B50/B124)</f>
        <v/>
      </c>
      <c r="E50" s="129">
        <f>+'N EERR RODEO'!C49</f>
        <v>0</v>
      </c>
      <c r="F50" s="30">
        <f>IF(AND(E4=0,E50&gt;=0), "",E50/E4)</f>
        <v>0</v>
      </c>
      <c r="G50" s="47">
        <f>IF(AND(E124=0,E50&gt;=0),"",E50/E124)</f>
        <v>0</v>
      </c>
      <c r="H50" s="129">
        <f>+'N EERR RODEO'!D49</f>
        <v>0</v>
      </c>
      <c r="I50" s="30">
        <f>IF(AND(H4=0,H50&gt;=0), "",H50/H4)</f>
        <v>0</v>
      </c>
      <c r="J50" s="47">
        <f>IF(AND(H124=0,H50&gt;=0),"",H50/H124)</f>
        <v>0</v>
      </c>
      <c r="K50" s="30" t="str">
        <f t="shared" si="19"/>
        <v/>
      </c>
      <c r="L50" s="130">
        <f t="shared" si="38"/>
        <v>0</v>
      </c>
      <c r="M50" s="30">
        <f>IF(AND(L4=0,L50&gt;=0), "",L50/L4)</f>
        <v>0</v>
      </c>
      <c r="N50" s="47">
        <f>IF(AND(L124=0,L50&gt;=0),"",L50/L124)</f>
        <v>0</v>
      </c>
      <c r="O50" s="129">
        <f>+'N EERR RODEO'!E49</f>
        <v>0</v>
      </c>
      <c r="P50" s="30">
        <f>IF(AND(O4=0,O50&gt;=0), "",O50/O4)</f>
        <v>0</v>
      </c>
      <c r="Q50" s="47">
        <f>IF(AND(O124=0,O50&gt;=0),"",O50/O124)</f>
        <v>0</v>
      </c>
      <c r="R50" s="30" t="str">
        <f t="shared" si="20"/>
        <v/>
      </c>
      <c r="S50" s="130">
        <f t="shared" si="39"/>
        <v>0</v>
      </c>
      <c r="T50" s="30">
        <f>IF(AND(S4=0,S50&gt;=0), "",S50/S4)</f>
        <v>0</v>
      </c>
      <c r="U50" s="47">
        <f>IF(AND(S124=0,S50&gt;=0),"",S50/S124)</f>
        <v>0</v>
      </c>
      <c r="V50" s="131"/>
      <c r="W50" s="30" t="str">
        <f>IF(AND(V4=0,V50&gt;=0), "",V50/V4)</f>
        <v/>
      </c>
      <c r="X50" s="47" t="str">
        <f t="shared" si="21"/>
        <v/>
      </c>
      <c r="Y50" s="129">
        <f>+'N EERR RODEO'!F49</f>
        <v>0</v>
      </c>
      <c r="Z50" s="30">
        <f>IF(AND(Y4=0,Y50&gt;=0), "",Y50/Y4)</f>
        <v>0</v>
      </c>
      <c r="AA50" s="47">
        <f>IF(AND(Y124=0,Y50&gt;=0),"",Y50/Y124)</f>
        <v>0</v>
      </c>
      <c r="AB50" s="30" t="str">
        <f t="shared" si="22"/>
        <v/>
      </c>
      <c r="AC50" s="130">
        <f t="shared" si="27"/>
        <v>0</v>
      </c>
      <c r="AD50" s="30">
        <f>IF(AND(AC4=0,AC50&gt;=0), "",AC50/AC4)</f>
        <v>0</v>
      </c>
      <c r="AE50" s="47">
        <f>IF(AND(AC124=0,AC50&gt;=0),"",AC50/AC124)</f>
        <v>0</v>
      </c>
      <c r="AF50" s="129">
        <f>+'N EERR RODEO'!G49</f>
        <v>0</v>
      </c>
      <c r="AG50" s="30">
        <f>IF(AND(AF4=0,AF50&gt;=0), "",AF50/AF4)</f>
        <v>0</v>
      </c>
      <c r="AH50" s="47">
        <f>IF(AND(AF124=0,AF50&gt;=0),"",AF50/AF124)</f>
        <v>0</v>
      </c>
      <c r="AI50" s="30" t="str">
        <f t="shared" si="4"/>
        <v/>
      </c>
      <c r="AJ50" s="130">
        <f t="shared" si="16"/>
        <v>0</v>
      </c>
      <c r="AK50" s="30">
        <f>IF(AND(AJ4=0,AJ50&gt;=0), "",AJ50/AJ4)</f>
        <v>0</v>
      </c>
      <c r="AL50" s="47">
        <f>IF(AND(AJ124=0,AJ50&gt;=0),"",AJ50/AJ124)</f>
        <v>0</v>
      </c>
      <c r="AM50" s="129">
        <f>+'N EERR RODEO'!H49</f>
        <v>0</v>
      </c>
      <c r="AN50" s="30">
        <f>IF(AND(AM4=0,AM50&gt;=0), "",AM50/AM4)</f>
        <v>0</v>
      </c>
      <c r="AO50" s="47">
        <f>IF(AND(AM124=0,AM50&gt;=0),"",AM50/AM124)</f>
        <v>0</v>
      </c>
      <c r="AP50" s="30" t="str">
        <f t="shared" si="5"/>
        <v/>
      </c>
      <c r="AQ50" s="130">
        <f t="shared" si="17"/>
        <v>0</v>
      </c>
      <c r="AR50" s="30">
        <f>IF(AND(AQ4=0,AQ50&gt;=0), "",AQ50/AQ4)</f>
        <v>0</v>
      </c>
      <c r="AS50" s="47">
        <f>IF(AND(AQ124=0,AQ50&gt;=0),"",AQ50/AQ124)</f>
        <v>0</v>
      </c>
      <c r="AT50" s="131">
        <f t="shared" si="28"/>
        <v>0</v>
      </c>
      <c r="AU50" s="30" t="str">
        <f>IF(AND(AT4=0,AT50&gt;=0), "",AT50/AT4)</f>
        <v/>
      </c>
      <c r="AV50" s="47" t="str">
        <f t="shared" si="23"/>
        <v/>
      </c>
      <c r="AW50" s="131">
        <f t="shared" si="40"/>
        <v>0</v>
      </c>
      <c r="AX50" s="30">
        <f>IF(AND(AW4=0,AW50&gt;=0), "",AW50/AW4)</f>
        <v>0</v>
      </c>
      <c r="AY50" s="47">
        <f>IF(AND(AW124=0,AW50&gt;=0),"",AW50/AW124)</f>
        <v>0</v>
      </c>
      <c r="AZ50" s="131">
        <f t="shared" si="29"/>
        <v>0</v>
      </c>
      <c r="BA50" s="30" t="str">
        <f>IF(AND(AZ4=0,AZ50&gt;=0), "",AZ50/AZ4)</f>
        <v/>
      </c>
      <c r="BB50" s="47" t="str">
        <f t="shared" si="24"/>
        <v/>
      </c>
      <c r="BC50" s="129">
        <f>+'N EERR RODEO'!I49</f>
        <v>0</v>
      </c>
      <c r="BD50" s="30" t="str">
        <f>IF(AND(BC4=0,BC50&gt;=0), "",BC50/BC4)</f>
        <v/>
      </c>
      <c r="BE50" s="47" t="str">
        <f>IF(AND(BC124=0,BC50&gt;=0),"",BC50/BC124)</f>
        <v/>
      </c>
      <c r="BF50" s="30" t="str">
        <f t="shared" si="25"/>
        <v/>
      </c>
      <c r="BG50" s="130">
        <f t="shared" si="30"/>
        <v>0</v>
      </c>
      <c r="BH50" s="30">
        <f>IF(AND(BG4=0,BG50&gt;=0), "",BG50/BG4)</f>
        <v>0</v>
      </c>
      <c r="BI50" s="47">
        <f>IF(AND(BG124=0,BG50&gt;=0),"",BG50/BG124)</f>
        <v>0</v>
      </c>
      <c r="BJ50" s="129">
        <f>+'N EERR RODEO'!J49</f>
        <v>0</v>
      </c>
      <c r="BK50" s="30" t="str">
        <f>IF(AND(BJ4=0,BJ50&gt;=0), "",BJ50/BJ4)</f>
        <v/>
      </c>
      <c r="BL50" s="47" t="str">
        <f>IF(AND(BJ124=0,BJ50&gt;=0),"",BJ50/BJ124)</f>
        <v/>
      </c>
      <c r="BM50" s="30" t="str">
        <f t="shared" si="9"/>
        <v/>
      </c>
      <c r="BN50" s="130">
        <f t="shared" si="31"/>
        <v>0</v>
      </c>
      <c r="BO50" s="30">
        <f>IF(AND(BN4=0,BN50&gt;=0), "",BN50/BN4)</f>
        <v>0</v>
      </c>
      <c r="BP50" s="47">
        <f>IF(AND(BN124=0,BN50&gt;=0),"",BN50/BN124)</f>
        <v>0</v>
      </c>
      <c r="BQ50" s="129">
        <f>+'N EERR RODEO'!K49</f>
        <v>0</v>
      </c>
      <c r="BR50" s="30" t="str">
        <f>IF(AND(BQ4=0,BQ50&gt;=0), "",BQ50/BQ4)</f>
        <v/>
      </c>
      <c r="BS50" s="47" t="str">
        <f>IF(AND(BQ124=0,BQ50&gt;=0),"",BQ50/BQ124)</f>
        <v/>
      </c>
      <c r="BT50" s="30" t="str">
        <f t="shared" si="10"/>
        <v/>
      </c>
      <c r="BU50" s="130">
        <f t="shared" si="32"/>
        <v>0</v>
      </c>
      <c r="BV50" s="30">
        <f>IF(AND(BU4=0,BU50&gt;=0), "",BU50/BU4)</f>
        <v>0</v>
      </c>
      <c r="BW50" s="47">
        <f>IF(AND(BU124=0,BU50&gt;=0),"",BU50/BU124)</f>
        <v>0</v>
      </c>
      <c r="BX50" s="131">
        <f t="shared" si="33"/>
        <v>0</v>
      </c>
      <c r="BY50" s="30" t="str">
        <f>IF(AND(BX4=0,BX50&gt;=0), "",BX50/BX4)</f>
        <v/>
      </c>
      <c r="BZ50" s="47" t="str">
        <f t="shared" si="11"/>
        <v/>
      </c>
      <c r="CA50" s="129">
        <f>+'N EERR RODEO'!L49</f>
        <v>0</v>
      </c>
      <c r="CB50" s="30" t="str">
        <f>IF(AND(CA4=0,CA50&gt;=0), "",CA50/CA4)</f>
        <v/>
      </c>
      <c r="CC50" s="47" t="str">
        <f>IF(AND(CA124=0,CA50&gt;=0),"",CA50/CA124)</f>
        <v/>
      </c>
      <c r="CD50" s="30" t="str">
        <f t="shared" si="26"/>
        <v/>
      </c>
      <c r="CE50" s="130">
        <f t="shared" si="34"/>
        <v>0</v>
      </c>
      <c r="CF50" s="30">
        <f>IF(AND(CE4=0,CE50&gt;=0), "",CE50/CE4)</f>
        <v>0</v>
      </c>
      <c r="CG50" s="47">
        <f>IF(AND(CE124=0,CE50&gt;=0),"",CE50/CE124)</f>
        <v>0</v>
      </c>
      <c r="CH50" s="129">
        <f>+'N EERR RODEO'!M49</f>
        <v>0</v>
      </c>
      <c r="CI50" s="30" t="str">
        <f>IF(AND(CH4=0,CH50&gt;=0), "",CH50/CH4)</f>
        <v/>
      </c>
      <c r="CJ50" s="47" t="str">
        <f>IF(AND(CH124=0,CH50&gt;=0),"",CH50/CH124)</f>
        <v/>
      </c>
      <c r="CK50" s="30" t="str">
        <f t="shared" si="13"/>
        <v/>
      </c>
      <c r="CL50" s="130">
        <f t="shared" si="35"/>
        <v>0</v>
      </c>
      <c r="CM50" s="30">
        <f>IF(AND(CL4=0,CL50&gt;=0), "",CL50/CL4)</f>
        <v>0</v>
      </c>
      <c r="CN50" s="47">
        <f>IF(AND(CL124=0,CL50&gt;=0),"",CL50/CL124)</f>
        <v>0</v>
      </c>
      <c r="CO50" s="129">
        <f>+'N EERR RODEO'!N49</f>
        <v>0</v>
      </c>
      <c r="CP50" s="30" t="str">
        <f>IF(AND(CO4=0,CO50&gt;=0), "",CO50/CO4)</f>
        <v/>
      </c>
      <c r="CQ50" s="47" t="str">
        <f>IF(AND(CO124=0,CO50&gt;=0),"",CO50/CO124)</f>
        <v/>
      </c>
      <c r="CR50" s="30" t="str">
        <f t="shared" si="14"/>
        <v/>
      </c>
      <c r="CS50" s="130">
        <f t="shared" si="36"/>
        <v>0</v>
      </c>
      <c r="CT50" s="30">
        <f>IF(AND(CS4=0,CS50&gt;=0), "",CS50/CS4)</f>
        <v>0</v>
      </c>
      <c r="CU50" s="47">
        <f>IF(AND(CS124=0,CS50&gt;=0),"",CS50/CS124)</f>
        <v>0</v>
      </c>
      <c r="CV50" s="131">
        <f t="shared" si="37"/>
        <v>0</v>
      </c>
      <c r="CW50" s="30" t="str">
        <f>IF(AND(CV4=0,CV50&gt;=0), "",CV50/CV4)</f>
        <v/>
      </c>
      <c r="CX50" s="47" t="str">
        <f t="shared" si="15"/>
        <v/>
      </c>
    </row>
    <row r="51" spans="1:102" outlineLevel="1" x14ac:dyDescent="0.3">
      <c r="A51" s="29" t="s">
        <v>13</v>
      </c>
      <c r="B51" s="129">
        <f>+'N EERR RODEO'!B50</f>
        <v>0</v>
      </c>
      <c r="C51" s="30" t="str">
        <f>IF(AND(B4=0,B51&gt;=0), "",B51/B4)</f>
        <v/>
      </c>
      <c r="D51" s="47" t="str">
        <f>IF(AND(B124=0,B51&gt;=0),"",B51/B124)</f>
        <v/>
      </c>
      <c r="E51" s="129">
        <f>+'N EERR RODEO'!C50</f>
        <v>0</v>
      </c>
      <c r="F51" s="30">
        <f>IF(AND(E4=0,E51&gt;=0), "",E51/E4)</f>
        <v>0</v>
      </c>
      <c r="G51" s="47">
        <f>IF(AND(E124=0,E51&gt;=0),"",E51/E124)</f>
        <v>0</v>
      </c>
      <c r="H51" s="129">
        <f>+'N EERR RODEO'!D50</f>
        <v>0</v>
      </c>
      <c r="I51" s="30">
        <f>IF(AND(H4=0,H51&gt;=0), "",H51/H4)</f>
        <v>0</v>
      </c>
      <c r="J51" s="47">
        <f>IF(AND(H124=0,H51&gt;=0),"",H51/H124)</f>
        <v>0</v>
      </c>
      <c r="K51" s="30" t="str">
        <f t="shared" si="19"/>
        <v/>
      </c>
      <c r="L51" s="130">
        <f t="shared" si="38"/>
        <v>0</v>
      </c>
      <c r="M51" s="30">
        <f>IF(AND(L4=0,L51&gt;=0), "",L51/L4)</f>
        <v>0</v>
      </c>
      <c r="N51" s="47">
        <f>IF(AND(L124=0,L51&gt;=0),"",L51/L124)</f>
        <v>0</v>
      </c>
      <c r="O51" s="129">
        <f>+'N EERR RODEO'!E50</f>
        <v>0</v>
      </c>
      <c r="P51" s="30">
        <f>IF(AND(O4=0,O51&gt;=0), "",O51/O4)</f>
        <v>0</v>
      </c>
      <c r="Q51" s="47">
        <f>IF(AND(O124=0,O51&gt;=0),"",O51/O124)</f>
        <v>0</v>
      </c>
      <c r="R51" s="30" t="str">
        <f t="shared" si="20"/>
        <v/>
      </c>
      <c r="S51" s="130">
        <f t="shared" si="39"/>
        <v>0</v>
      </c>
      <c r="T51" s="30">
        <f>IF(AND(S4=0,S51&gt;=0), "",S51/S4)</f>
        <v>0</v>
      </c>
      <c r="U51" s="47">
        <f>IF(AND(S124=0,S51&gt;=0),"",S51/S124)</f>
        <v>0</v>
      </c>
      <c r="V51" s="131"/>
      <c r="W51" s="30" t="str">
        <f>IF(AND(V4=0,V51&gt;=0), "",V51/V4)</f>
        <v/>
      </c>
      <c r="X51" s="47" t="str">
        <f t="shared" si="21"/>
        <v/>
      </c>
      <c r="Y51" s="129">
        <f>+'N EERR RODEO'!F50</f>
        <v>0</v>
      </c>
      <c r="Z51" s="30">
        <f>IF(AND(Y4=0,Y51&gt;=0), "",Y51/Y4)</f>
        <v>0</v>
      </c>
      <c r="AA51" s="47">
        <f>IF(AND(Y124=0,Y51&gt;=0),"",Y51/Y124)</f>
        <v>0</v>
      </c>
      <c r="AB51" s="30" t="str">
        <f t="shared" si="22"/>
        <v/>
      </c>
      <c r="AC51" s="130">
        <f t="shared" si="27"/>
        <v>0</v>
      </c>
      <c r="AD51" s="30">
        <f>IF(AND(AC4=0,AC51&gt;=0), "",AC51/AC4)</f>
        <v>0</v>
      </c>
      <c r="AE51" s="47">
        <f>IF(AND(AC124=0,AC51&gt;=0),"",AC51/AC124)</f>
        <v>0</v>
      </c>
      <c r="AF51" s="129">
        <f>+'N EERR RODEO'!G50</f>
        <v>0</v>
      </c>
      <c r="AG51" s="30">
        <f>IF(AND(AF4=0,AF51&gt;=0), "",AF51/AF4)</f>
        <v>0</v>
      </c>
      <c r="AH51" s="47">
        <f>IF(AND(AF124=0,AF51&gt;=0),"",AF51/AF124)</f>
        <v>0</v>
      </c>
      <c r="AI51" s="30" t="str">
        <f t="shared" si="4"/>
        <v/>
      </c>
      <c r="AJ51" s="130">
        <f t="shared" si="16"/>
        <v>0</v>
      </c>
      <c r="AK51" s="30">
        <f>IF(AND(AJ4=0,AJ51&gt;=0), "",AJ51/AJ4)</f>
        <v>0</v>
      </c>
      <c r="AL51" s="47">
        <f>IF(AND(AJ124=0,AJ51&gt;=0),"",AJ51/AJ124)</f>
        <v>0</v>
      </c>
      <c r="AM51" s="129">
        <f>+'N EERR RODEO'!H50</f>
        <v>0</v>
      </c>
      <c r="AN51" s="30">
        <f>IF(AND(AM4=0,AM51&gt;=0), "",AM51/AM4)</f>
        <v>0</v>
      </c>
      <c r="AO51" s="47">
        <f>IF(AND(AM124=0,AM51&gt;=0),"",AM51/AM124)</f>
        <v>0</v>
      </c>
      <c r="AP51" s="30" t="str">
        <f t="shared" si="5"/>
        <v/>
      </c>
      <c r="AQ51" s="130">
        <f t="shared" si="17"/>
        <v>0</v>
      </c>
      <c r="AR51" s="30">
        <f>IF(AND(AQ4=0,AQ51&gt;=0), "",AQ51/AQ4)</f>
        <v>0</v>
      </c>
      <c r="AS51" s="47">
        <f>IF(AND(AQ124=0,AQ51&gt;=0),"",AQ51/AQ124)</f>
        <v>0</v>
      </c>
      <c r="AT51" s="131">
        <f t="shared" si="28"/>
        <v>0</v>
      </c>
      <c r="AU51" s="30" t="str">
        <f>IF(AND(AT4=0,AT51&gt;=0), "",AT51/AT4)</f>
        <v/>
      </c>
      <c r="AV51" s="47" t="str">
        <f t="shared" si="23"/>
        <v/>
      </c>
      <c r="AW51" s="131">
        <f t="shared" si="40"/>
        <v>0</v>
      </c>
      <c r="AX51" s="30">
        <f>IF(AND(AW4=0,AW51&gt;=0), "",AW51/AW4)</f>
        <v>0</v>
      </c>
      <c r="AY51" s="47">
        <f>IF(AND(AW124=0,AW51&gt;=0),"",AW51/AW124)</f>
        <v>0</v>
      </c>
      <c r="AZ51" s="131">
        <f t="shared" si="29"/>
        <v>0</v>
      </c>
      <c r="BA51" s="30" t="str">
        <f>IF(AND(AZ4=0,AZ51&gt;=0), "",AZ51/AZ4)</f>
        <v/>
      </c>
      <c r="BB51" s="47" t="str">
        <f t="shared" si="24"/>
        <v/>
      </c>
      <c r="BC51" s="129">
        <f>+'N EERR RODEO'!I50</f>
        <v>0</v>
      </c>
      <c r="BD51" s="30" t="str">
        <f>IF(AND(BC4=0,BC51&gt;=0), "",BC51/BC4)</f>
        <v/>
      </c>
      <c r="BE51" s="47" t="str">
        <f>IF(AND(BC124=0,BC51&gt;=0),"",BC51/BC124)</f>
        <v/>
      </c>
      <c r="BF51" s="30" t="str">
        <f t="shared" si="25"/>
        <v/>
      </c>
      <c r="BG51" s="130">
        <f t="shared" si="30"/>
        <v>0</v>
      </c>
      <c r="BH51" s="30">
        <f>IF(AND(BG4=0,BG51&gt;=0), "",BG51/BG4)</f>
        <v>0</v>
      </c>
      <c r="BI51" s="47">
        <f>IF(AND(BG124=0,BG51&gt;=0),"",BG51/BG124)</f>
        <v>0</v>
      </c>
      <c r="BJ51" s="129">
        <f>+'N EERR RODEO'!J50</f>
        <v>0</v>
      </c>
      <c r="BK51" s="30" t="str">
        <f>IF(AND(BJ4=0,BJ51&gt;=0), "",BJ51/BJ4)</f>
        <v/>
      </c>
      <c r="BL51" s="47" t="str">
        <f>IF(AND(BJ124=0,BJ51&gt;=0),"",BJ51/BJ124)</f>
        <v/>
      </c>
      <c r="BM51" s="30" t="str">
        <f t="shared" si="9"/>
        <v/>
      </c>
      <c r="BN51" s="130">
        <f t="shared" si="31"/>
        <v>0</v>
      </c>
      <c r="BO51" s="30">
        <f>IF(AND(BN4=0,BN51&gt;=0), "",BN51/BN4)</f>
        <v>0</v>
      </c>
      <c r="BP51" s="47">
        <f>IF(AND(BN124=0,BN51&gt;=0),"",BN51/BN124)</f>
        <v>0</v>
      </c>
      <c r="BQ51" s="129">
        <f>+'N EERR RODEO'!K50</f>
        <v>0</v>
      </c>
      <c r="BR51" s="30" t="str">
        <f>IF(AND(BQ4=0,BQ51&gt;=0), "",BQ51/BQ4)</f>
        <v/>
      </c>
      <c r="BS51" s="47" t="str">
        <f>IF(AND(BQ124=0,BQ51&gt;=0),"",BQ51/BQ124)</f>
        <v/>
      </c>
      <c r="BT51" s="30" t="str">
        <f t="shared" si="10"/>
        <v/>
      </c>
      <c r="BU51" s="130">
        <f t="shared" si="32"/>
        <v>0</v>
      </c>
      <c r="BV51" s="30">
        <f>IF(AND(BU4=0,BU51&gt;=0), "",BU51/BU4)</f>
        <v>0</v>
      </c>
      <c r="BW51" s="47">
        <f>IF(AND(BU124=0,BU51&gt;=0),"",BU51/BU124)</f>
        <v>0</v>
      </c>
      <c r="BX51" s="131">
        <f t="shared" si="33"/>
        <v>0</v>
      </c>
      <c r="BY51" s="30" t="str">
        <f>IF(AND(BX4=0,BX51&gt;=0), "",BX51/BX4)</f>
        <v/>
      </c>
      <c r="BZ51" s="47" t="str">
        <f t="shared" si="11"/>
        <v/>
      </c>
      <c r="CA51" s="129">
        <f>+'N EERR RODEO'!L50</f>
        <v>0</v>
      </c>
      <c r="CB51" s="30" t="str">
        <f>IF(AND(CA4=0,CA51&gt;=0), "",CA51/CA4)</f>
        <v/>
      </c>
      <c r="CC51" s="47" t="str">
        <f>IF(AND(CA124=0,CA51&gt;=0),"",CA51/CA124)</f>
        <v/>
      </c>
      <c r="CD51" s="30" t="str">
        <f t="shared" si="26"/>
        <v/>
      </c>
      <c r="CE51" s="130">
        <f t="shared" si="34"/>
        <v>0</v>
      </c>
      <c r="CF51" s="30">
        <f>IF(AND(CE4=0,CE51&gt;=0), "",CE51/CE4)</f>
        <v>0</v>
      </c>
      <c r="CG51" s="47">
        <f>IF(AND(CE124=0,CE51&gt;=0),"",CE51/CE124)</f>
        <v>0</v>
      </c>
      <c r="CH51" s="129">
        <f>+'N EERR RODEO'!M50</f>
        <v>0</v>
      </c>
      <c r="CI51" s="30" t="str">
        <f>IF(AND(CH4=0,CH51&gt;=0), "",CH51/CH4)</f>
        <v/>
      </c>
      <c r="CJ51" s="47" t="str">
        <f>IF(AND(CH124=0,CH51&gt;=0),"",CH51/CH124)</f>
        <v/>
      </c>
      <c r="CK51" s="30" t="str">
        <f t="shared" si="13"/>
        <v/>
      </c>
      <c r="CL51" s="130">
        <f t="shared" si="35"/>
        <v>0</v>
      </c>
      <c r="CM51" s="30">
        <f>IF(AND(CL4=0,CL51&gt;=0), "",CL51/CL4)</f>
        <v>0</v>
      </c>
      <c r="CN51" s="47">
        <f>IF(AND(CL124=0,CL51&gt;=0),"",CL51/CL124)</f>
        <v>0</v>
      </c>
      <c r="CO51" s="129">
        <f>+'N EERR RODEO'!N50</f>
        <v>0</v>
      </c>
      <c r="CP51" s="30" t="str">
        <f>IF(AND(CO4=0,CO51&gt;=0), "",CO51/CO4)</f>
        <v/>
      </c>
      <c r="CQ51" s="47" t="str">
        <f>IF(AND(CO124=0,CO51&gt;=0),"",CO51/CO124)</f>
        <v/>
      </c>
      <c r="CR51" s="30" t="str">
        <f t="shared" si="14"/>
        <v/>
      </c>
      <c r="CS51" s="130">
        <f t="shared" si="36"/>
        <v>0</v>
      </c>
      <c r="CT51" s="30">
        <f>IF(AND(CS4=0,CS51&gt;=0), "",CS51/CS4)</f>
        <v>0</v>
      </c>
      <c r="CU51" s="47">
        <f>IF(AND(CS124=0,CS51&gt;=0),"",CS51/CS124)</f>
        <v>0</v>
      </c>
      <c r="CV51" s="131">
        <f t="shared" si="37"/>
        <v>0</v>
      </c>
      <c r="CW51" s="30" t="str">
        <f>IF(AND(CV4=0,CV51&gt;=0), "",CV51/CV4)</f>
        <v/>
      </c>
      <c r="CX51" s="47" t="str">
        <f t="shared" si="15"/>
        <v/>
      </c>
    </row>
    <row r="52" spans="1:102" outlineLevel="1" x14ac:dyDescent="0.3">
      <c r="A52" s="29" t="s">
        <v>14</v>
      </c>
      <c r="B52" s="129">
        <f>+'N EERR RODEO'!B51</f>
        <v>0</v>
      </c>
      <c r="C52" s="30" t="str">
        <f>IF(AND(B4=0,B52&gt;=0), "",B52/B4)</f>
        <v/>
      </c>
      <c r="D52" s="47" t="str">
        <f>IF(AND(B124=0,B52&gt;=0),"",B52/B124)</f>
        <v/>
      </c>
      <c r="E52" s="129">
        <f>+'N EERR RODEO'!C51</f>
        <v>0</v>
      </c>
      <c r="F52" s="30">
        <f>IF(AND(E4=0,E52&gt;=0), "",E52/E4)</f>
        <v>0</v>
      </c>
      <c r="G52" s="47">
        <f>IF(AND(E124=0,E52&gt;=0),"",E52/E124)</f>
        <v>0</v>
      </c>
      <c r="H52" s="129">
        <f>+'N EERR RODEO'!D51</f>
        <v>0</v>
      </c>
      <c r="I52" s="30">
        <f>IF(AND(H4=0,H52&gt;=0), "",H52/H4)</f>
        <v>0</v>
      </c>
      <c r="J52" s="47">
        <f>IF(AND(H124=0,H52&gt;=0),"",H52/H124)</f>
        <v>0</v>
      </c>
      <c r="K52" s="30" t="str">
        <f t="shared" si="19"/>
        <v/>
      </c>
      <c r="L52" s="130">
        <f t="shared" si="38"/>
        <v>0</v>
      </c>
      <c r="M52" s="30">
        <f>IF(AND(L4=0,L52&gt;=0), "",L52/L4)</f>
        <v>0</v>
      </c>
      <c r="N52" s="47">
        <f>IF(AND(L124=0,L52&gt;=0),"",L52/L124)</f>
        <v>0</v>
      </c>
      <c r="O52" s="129">
        <f>+'N EERR RODEO'!E51</f>
        <v>0</v>
      </c>
      <c r="P52" s="30">
        <f>IF(AND(O4=0,O52&gt;=0), "",O52/O4)</f>
        <v>0</v>
      </c>
      <c r="Q52" s="47">
        <f>IF(AND(O124=0,O52&gt;=0),"",O52/O124)</f>
        <v>0</v>
      </c>
      <c r="R52" s="30" t="str">
        <f t="shared" si="20"/>
        <v/>
      </c>
      <c r="S52" s="130">
        <f t="shared" si="39"/>
        <v>0</v>
      </c>
      <c r="T52" s="30">
        <f>IF(AND(S4=0,S52&gt;=0), "",S52/S4)</f>
        <v>0</v>
      </c>
      <c r="U52" s="47">
        <f>IF(AND(S124=0,S52&gt;=0),"",S52/S124)</f>
        <v>0</v>
      </c>
      <c r="V52" s="131"/>
      <c r="W52" s="30" t="str">
        <f>IF(AND(V4=0,V52&gt;=0), "",V52/V4)</f>
        <v/>
      </c>
      <c r="X52" s="47" t="str">
        <f t="shared" si="21"/>
        <v/>
      </c>
      <c r="Y52" s="129">
        <f>+'N EERR RODEO'!F51</f>
        <v>0</v>
      </c>
      <c r="Z52" s="30">
        <f>IF(AND(Y4=0,Y52&gt;=0), "",Y52/Y4)</f>
        <v>0</v>
      </c>
      <c r="AA52" s="47">
        <f>IF(AND(Y124=0,Y52&gt;=0),"",Y52/Y124)</f>
        <v>0</v>
      </c>
      <c r="AB52" s="30" t="str">
        <f t="shared" si="22"/>
        <v/>
      </c>
      <c r="AC52" s="130">
        <f t="shared" si="27"/>
        <v>0</v>
      </c>
      <c r="AD52" s="30">
        <f>IF(AND(AC4=0,AC52&gt;=0), "",AC52/AC4)</f>
        <v>0</v>
      </c>
      <c r="AE52" s="47">
        <f>IF(AND(AC124=0,AC52&gt;=0),"",AC52/AC124)</f>
        <v>0</v>
      </c>
      <c r="AF52" s="129">
        <f>+'N EERR RODEO'!G51</f>
        <v>0</v>
      </c>
      <c r="AG52" s="30">
        <f>IF(AND(AF4=0,AF52&gt;=0), "",AF52/AF4)</f>
        <v>0</v>
      </c>
      <c r="AH52" s="47">
        <f>IF(AND(AF124=0,AF52&gt;=0),"",AF52/AF124)</f>
        <v>0</v>
      </c>
      <c r="AI52" s="30" t="str">
        <f t="shared" si="4"/>
        <v/>
      </c>
      <c r="AJ52" s="130">
        <f t="shared" si="16"/>
        <v>0</v>
      </c>
      <c r="AK52" s="30">
        <f>IF(AND(AJ4=0,AJ52&gt;=0), "",AJ52/AJ4)</f>
        <v>0</v>
      </c>
      <c r="AL52" s="47">
        <f>IF(AND(AJ124=0,AJ52&gt;=0),"",AJ52/AJ124)</f>
        <v>0</v>
      </c>
      <c r="AM52" s="129">
        <f>+'N EERR RODEO'!H51</f>
        <v>0</v>
      </c>
      <c r="AN52" s="30">
        <f>IF(AND(AM4=0,AM52&gt;=0), "",AM52/AM4)</f>
        <v>0</v>
      </c>
      <c r="AO52" s="47">
        <f>IF(AND(AM124=0,AM52&gt;=0),"",AM52/AM124)</f>
        <v>0</v>
      </c>
      <c r="AP52" s="30" t="str">
        <f t="shared" si="5"/>
        <v/>
      </c>
      <c r="AQ52" s="130">
        <f t="shared" si="17"/>
        <v>0</v>
      </c>
      <c r="AR52" s="30">
        <f>IF(AND(AQ4=0,AQ52&gt;=0), "",AQ52/AQ4)</f>
        <v>0</v>
      </c>
      <c r="AS52" s="47">
        <f>IF(AND(AQ124=0,AQ52&gt;=0),"",AQ52/AQ124)</f>
        <v>0</v>
      </c>
      <c r="AT52" s="131">
        <f t="shared" si="28"/>
        <v>0</v>
      </c>
      <c r="AU52" s="30" t="str">
        <f>IF(AND(AT4=0,AT52&gt;=0), "",AT52/AT4)</f>
        <v/>
      </c>
      <c r="AV52" s="47" t="str">
        <f t="shared" si="23"/>
        <v/>
      </c>
      <c r="AW52" s="131">
        <f t="shared" si="40"/>
        <v>0</v>
      </c>
      <c r="AX52" s="30">
        <f>IF(AND(AW4=0,AW52&gt;=0), "",AW52/AW4)</f>
        <v>0</v>
      </c>
      <c r="AY52" s="47">
        <f>IF(AND(AW124=0,AW52&gt;=0),"",AW52/AW124)</f>
        <v>0</v>
      </c>
      <c r="AZ52" s="131">
        <f t="shared" si="29"/>
        <v>0</v>
      </c>
      <c r="BA52" s="30" t="str">
        <f>IF(AND(AZ4=0,AZ52&gt;=0), "",AZ52/AZ4)</f>
        <v/>
      </c>
      <c r="BB52" s="47" t="str">
        <f t="shared" si="24"/>
        <v/>
      </c>
      <c r="BC52" s="129">
        <f>+'N EERR RODEO'!I51</f>
        <v>0</v>
      </c>
      <c r="BD52" s="30" t="str">
        <f>IF(AND(BC4=0,BC52&gt;=0), "",BC52/BC4)</f>
        <v/>
      </c>
      <c r="BE52" s="47" t="str">
        <f>IF(AND(BC124=0,BC52&gt;=0),"",BC52/BC124)</f>
        <v/>
      </c>
      <c r="BF52" s="30" t="str">
        <f t="shared" si="25"/>
        <v/>
      </c>
      <c r="BG52" s="130">
        <f t="shared" si="30"/>
        <v>0</v>
      </c>
      <c r="BH52" s="30">
        <f>IF(AND(BG4=0,BG52&gt;=0), "",BG52/BG4)</f>
        <v>0</v>
      </c>
      <c r="BI52" s="47">
        <f>IF(AND(BG124=0,BG52&gt;=0),"",BG52/BG124)</f>
        <v>0</v>
      </c>
      <c r="BJ52" s="129">
        <f>+'N EERR RODEO'!J51</f>
        <v>0</v>
      </c>
      <c r="BK52" s="30" t="str">
        <f>IF(AND(BJ4=0,BJ52&gt;=0), "",BJ52/BJ4)</f>
        <v/>
      </c>
      <c r="BL52" s="47" t="str">
        <f>IF(AND(BJ124=0,BJ52&gt;=0),"",BJ52/BJ124)</f>
        <v/>
      </c>
      <c r="BM52" s="30" t="str">
        <f t="shared" si="9"/>
        <v/>
      </c>
      <c r="BN52" s="130">
        <f t="shared" si="31"/>
        <v>0</v>
      </c>
      <c r="BO52" s="30">
        <f>IF(AND(BN4=0,BN52&gt;=0), "",BN52/BN4)</f>
        <v>0</v>
      </c>
      <c r="BP52" s="47">
        <f>IF(AND(BN124=0,BN52&gt;=0),"",BN52/BN124)</f>
        <v>0</v>
      </c>
      <c r="BQ52" s="129">
        <f>+'N EERR RODEO'!K51</f>
        <v>0</v>
      </c>
      <c r="BR52" s="30" t="str">
        <f>IF(AND(BQ4=0,BQ52&gt;=0), "",BQ52/BQ4)</f>
        <v/>
      </c>
      <c r="BS52" s="47" t="str">
        <f>IF(AND(BQ124=0,BQ52&gt;=0),"",BQ52/BQ124)</f>
        <v/>
      </c>
      <c r="BT52" s="30" t="str">
        <f t="shared" si="10"/>
        <v/>
      </c>
      <c r="BU52" s="130">
        <f t="shared" si="32"/>
        <v>0</v>
      </c>
      <c r="BV52" s="30">
        <f>IF(AND(BU4=0,BU52&gt;=0), "",BU52/BU4)</f>
        <v>0</v>
      </c>
      <c r="BW52" s="47">
        <f>IF(AND(BU124=0,BU52&gt;=0),"",BU52/BU124)</f>
        <v>0</v>
      </c>
      <c r="BX52" s="131">
        <f t="shared" si="33"/>
        <v>0</v>
      </c>
      <c r="BY52" s="30" t="str">
        <f>IF(AND(BX4=0,BX52&gt;=0), "",BX52/BX4)</f>
        <v/>
      </c>
      <c r="BZ52" s="47" t="str">
        <f t="shared" si="11"/>
        <v/>
      </c>
      <c r="CA52" s="129">
        <f>+'N EERR RODEO'!L51</f>
        <v>0</v>
      </c>
      <c r="CB52" s="30" t="str">
        <f>IF(AND(CA4=0,CA52&gt;=0), "",CA52/CA4)</f>
        <v/>
      </c>
      <c r="CC52" s="47" t="str">
        <f>IF(AND(CA124=0,CA52&gt;=0),"",CA52/CA124)</f>
        <v/>
      </c>
      <c r="CD52" s="30" t="str">
        <f t="shared" si="26"/>
        <v/>
      </c>
      <c r="CE52" s="130">
        <f t="shared" si="34"/>
        <v>0</v>
      </c>
      <c r="CF52" s="30">
        <f>IF(AND(CE4=0,CE52&gt;=0), "",CE52/CE4)</f>
        <v>0</v>
      </c>
      <c r="CG52" s="47">
        <f>IF(AND(CE124=0,CE52&gt;=0),"",CE52/CE124)</f>
        <v>0</v>
      </c>
      <c r="CH52" s="129">
        <f>+'N EERR RODEO'!M51</f>
        <v>0</v>
      </c>
      <c r="CI52" s="30" t="str">
        <f>IF(AND(CH4=0,CH52&gt;=0), "",CH52/CH4)</f>
        <v/>
      </c>
      <c r="CJ52" s="47" t="str">
        <f>IF(AND(CH124=0,CH52&gt;=0),"",CH52/CH124)</f>
        <v/>
      </c>
      <c r="CK52" s="30" t="str">
        <f t="shared" si="13"/>
        <v/>
      </c>
      <c r="CL52" s="130">
        <f t="shared" si="35"/>
        <v>0</v>
      </c>
      <c r="CM52" s="30">
        <f>IF(AND(CL4=0,CL52&gt;=0), "",CL52/CL4)</f>
        <v>0</v>
      </c>
      <c r="CN52" s="47">
        <f>IF(AND(CL124=0,CL52&gt;=0),"",CL52/CL124)</f>
        <v>0</v>
      </c>
      <c r="CO52" s="129">
        <f>+'N EERR RODEO'!N51</f>
        <v>0</v>
      </c>
      <c r="CP52" s="30" t="str">
        <f>IF(AND(CO4=0,CO52&gt;=0), "",CO52/CO4)</f>
        <v/>
      </c>
      <c r="CQ52" s="47" t="str">
        <f>IF(AND(CO124=0,CO52&gt;=0),"",CO52/CO124)</f>
        <v/>
      </c>
      <c r="CR52" s="30" t="str">
        <f t="shared" si="14"/>
        <v/>
      </c>
      <c r="CS52" s="130">
        <f t="shared" si="36"/>
        <v>0</v>
      </c>
      <c r="CT52" s="30">
        <f>IF(AND(CS4=0,CS52&gt;=0), "",CS52/CS4)</f>
        <v>0</v>
      </c>
      <c r="CU52" s="47">
        <f>IF(AND(CS124=0,CS52&gt;=0),"",CS52/CS124)</f>
        <v>0</v>
      </c>
      <c r="CV52" s="131">
        <f t="shared" si="37"/>
        <v>0</v>
      </c>
      <c r="CW52" s="30" t="str">
        <f>IF(AND(CV4=0,CV52&gt;=0), "",CV52/CV4)</f>
        <v/>
      </c>
      <c r="CX52" s="47" t="str">
        <f t="shared" si="15"/>
        <v/>
      </c>
    </row>
    <row r="53" spans="1:102" outlineLevel="1" x14ac:dyDescent="0.3">
      <c r="A53" s="29" t="s">
        <v>15</v>
      </c>
      <c r="B53" s="129">
        <f>+'N EERR RODEO'!B52</f>
        <v>0</v>
      </c>
      <c r="C53" s="30" t="str">
        <f>IF(AND(B4=0,B53&gt;=0), "",B53/B4)</f>
        <v/>
      </c>
      <c r="D53" s="47" t="str">
        <f>IF(AND(B124=0,B53&gt;=0),"",B53/B124)</f>
        <v/>
      </c>
      <c r="E53" s="129">
        <f>+'N EERR RODEO'!C52</f>
        <v>0</v>
      </c>
      <c r="F53" s="30">
        <f>IF(AND(E4=0,E53&gt;=0), "",E53/E4)</f>
        <v>0</v>
      </c>
      <c r="G53" s="47">
        <f>IF(AND(E124=0,E53&gt;=0),"",E53/E124)</f>
        <v>0</v>
      </c>
      <c r="H53" s="129">
        <f>+'N EERR RODEO'!D52</f>
        <v>0</v>
      </c>
      <c r="I53" s="30">
        <f>IF(AND(H4=0,H53&gt;=0), "",H53/H4)</f>
        <v>0</v>
      </c>
      <c r="J53" s="47">
        <f>IF(AND(H124=0,H53&gt;=0),"",H53/H124)</f>
        <v>0</v>
      </c>
      <c r="K53" s="30" t="str">
        <f t="shared" si="19"/>
        <v/>
      </c>
      <c r="L53" s="130">
        <f t="shared" si="38"/>
        <v>0</v>
      </c>
      <c r="M53" s="30">
        <f>IF(AND(L4=0,L53&gt;=0), "",L53/L4)</f>
        <v>0</v>
      </c>
      <c r="N53" s="47">
        <f>IF(AND(L124=0,L53&gt;=0),"",L53/L124)</f>
        <v>0</v>
      </c>
      <c r="O53" s="129">
        <f>+'N EERR RODEO'!E52</f>
        <v>0</v>
      </c>
      <c r="P53" s="30">
        <f>IF(AND(O4=0,O53&gt;=0), "",O53/O4)</f>
        <v>0</v>
      </c>
      <c r="Q53" s="47">
        <f>IF(AND(O124=0,O53&gt;=0),"",O53/O124)</f>
        <v>0</v>
      </c>
      <c r="R53" s="30" t="str">
        <f t="shared" si="20"/>
        <v/>
      </c>
      <c r="S53" s="130">
        <f t="shared" si="39"/>
        <v>0</v>
      </c>
      <c r="T53" s="30">
        <f>IF(AND(S4=0,S53&gt;=0), "",S53/S4)</f>
        <v>0</v>
      </c>
      <c r="U53" s="47">
        <f>IF(AND(S124=0,S53&gt;=0),"",S53/S124)</f>
        <v>0</v>
      </c>
      <c r="V53" s="131"/>
      <c r="W53" s="30" t="str">
        <f>IF(AND(V4=0,V53&gt;=0), "",V53/V4)</f>
        <v/>
      </c>
      <c r="X53" s="47" t="str">
        <f t="shared" si="21"/>
        <v/>
      </c>
      <c r="Y53" s="129">
        <f>+'N EERR RODEO'!F52</f>
        <v>0</v>
      </c>
      <c r="Z53" s="30">
        <f>IF(AND(Y4=0,Y53&gt;=0), "",Y53/Y4)</f>
        <v>0</v>
      </c>
      <c r="AA53" s="47">
        <f>IF(AND(Y124=0,Y53&gt;=0),"",Y53/Y124)</f>
        <v>0</v>
      </c>
      <c r="AB53" s="30" t="str">
        <f t="shared" si="22"/>
        <v/>
      </c>
      <c r="AC53" s="130">
        <f t="shared" si="27"/>
        <v>0</v>
      </c>
      <c r="AD53" s="30">
        <f>IF(AND(AC4=0,AC53&gt;=0), "",AC53/AC4)</f>
        <v>0</v>
      </c>
      <c r="AE53" s="47">
        <f>IF(AND(AC124=0,AC53&gt;=0),"",AC53/AC124)</f>
        <v>0</v>
      </c>
      <c r="AF53" s="129">
        <f>+'N EERR RODEO'!G52</f>
        <v>0</v>
      </c>
      <c r="AG53" s="30">
        <f>IF(AND(AF4=0,AF53&gt;=0), "",AF53/AF4)</f>
        <v>0</v>
      </c>
      <c r="AH53" s="47">
        <f>IF(AND(AF124=0,AF53&gt;=0),"",AF53/AF124)</f>
        <v>0</v>
      </c>
      <c r="AI53" s="30" t="str">
        <f t="shared" si="4"/>
        <v/>
      </c>
      <c r="AJ53" s="130">
        <f t="shared" si="16"/>
        <v>0</v>
      </c>
      <c r="AK53" s="30">
        <f>IF(AND(AJ4=0,AJ53&gt;=0), "",AJ53/AJ4)</f>
        <v>0</v>
      </c>
      <c r="AL53" s="47">
        <f>IF(AND(AJ124=0,AJ53&gt;=0),"",AJ53/AJ124)</f>
        <v>0</v>
      </c>
      <c r="AM53" s="129">
        <f>+'N EERR RODEO'!H52</f>
        <v>0</v>
      </c>
      <c r="AN53" s="30">
        <f>IF(AND(AM4=0,AM53&gt;=0), "",AM53/AM4)</f>
        <v>0</v>
      </c>
      <c r="AO53" s="47">
        <f>IF(AND(AM124=0,AM53&gt;=0),"",AM53/AM124)</f>
        <v>0</v>
      </c>
      <c r="AP53" s="30" t="str">
        <f t="shared" si="5"/>
        <v/>
      </c>
      <c r="AQ53" s="130">
        <f t="shared" si="17"/>
        <v>0</v>
      </c>
      <c r="AR53" s="30">
        <f>IF(AND(AQ4=0,AQ53&gt;=0), "",AQ53/AQ4)</f>
        <v>0</v>
      </c>
      <c r="AS53" s="47">
        <f>IF(AND(AQ124=0,AQ53&gt;=0),"",AQ53/AQ124)</f>
        <v>0</v>
      </c>
      <c r="AT53" s="131">
        <f t="shared" si="28"/>
        <v>0</v>
      </c>
      <c r="AU53" s="30" t="str">
        <f>IF(AND(AT4=0,AT53&gt;=0), "",AT53/AT4)</f>
        <v/>
      </c>
      <c r="AV53" s="47" t="str">
        <f t="shared" si="23"/>
        <v/>
      </c>
      <c r="AW53" s="131">
        <f t="shared" si="40"/>
        <v>0</v>
      </c>
      <c r="AX53" s="30">
        <f>IF(AND(AW4=0,AW53&gt;=0), "",AW53/AW4)</f>
        <v>0</v>
      </c>
      <c r="AY53" s="47">
        <f>IF(AND(AW124=0,AW53&gt;=0),"",AW53/AW124)</f>
        <v>0</v>
      </c>
      <c r="AZ53" s="131">
        <f t="shared" si="29"/>
        <v>0</v>
      </c>
      <c r="BA53" s="30" t="str">
        <f>IF(AND(AZ4=0,AZ53&gt;=0), "",AZ53/AZ4)</f>
        <v/>
      </c>
      <c r="BB53" s="47" t="str">
        <f t="shared" si="24"/>
        <v/>
      </c>
      <c r="BC53" s="129">
        <f>+'N EERR RODEO'!I52</f>
        <v>0</v>
      </c>
      <c r="BD53" s="30" t="str">
        <f>IF(AND(BC4=0,BC53&gt;=0), "",BC53/BC4)</f>
        <v/>
      </c>
      <c r="BE53" s="47" t="str">
        <f>IF(AND(BC124=0,BC53&gt;=0),"",BC53/BC124)</f>
        <v/>
      </c>
      <c r="BF53" s="30" t="str">
        <f t="shared" si="25"/>
        <v/>
      </c>
      <c r="BG53" s="130">
        <f t="shared" si="30"/>
        <v>0</v>
      </c>
      <c r="BH53" s="30">
        <f>IF(AND(BG4=0,BG53&gt;=0), "",BG53/BG4)</f>
        <v>0</v>
      </c>
      <c r="BI53" s="47">
        <f>IF(AND(BG124=0,BG53&gt;=0),"",BG53/BG124)</f>
        <v>0</v>
      </c>
      <c r="BJ53" s="129">
        <f>+'N EERR RODEO'!J52</f>
        <v>0</v>
      </c>
      <c r="BK53" s="30" t="str">
        <f>IF(AND(BJ4=0,BJ53&gt;=0), "",BJ53/BJ4)</f>
        <v/>
      </c>
      <c r="BL53" s="47" t="str">
        <f>IF(AND(BJ124=0,BJ53&gt;=0),"",BJ53/BJ124)</f>
        <v/>
      </c>
      <c r="BM53" s="30" t="str">
        <f t="shared" si="9"/>
        <v/>
      </c>
      <c r="BN53" s="130">
        <f t="shared" si="31"/>
        <v>0</v>
      </c>
      <c r="BO53" s="30">
        <f>IF(AND(BN4=0,BN53&gt;=0), "",BN53/BN4)</f>
        <v>0</v>
      </c>
      <c r="BP53" s="47">
        <f>IF(AND(BN124=0,BN53&gt;=0),"",BN53/BN124)</f>
        <v>0</v>
      </c>
      <c r="BQ53" s="129">
        <f>+'N EERR RODEO'!K52</f>
        <v>0</v>
      </c>
      <c r="BR53" s="30" t="str">
        <f>IF(AND(BQ4=0,BQ53&gt;=0), "",BQ53/BQ4)</f>
        <v/>
      </c>
      <c r="BS53" s="47" t="str">
        <f>IF(AND(BQ124=0,BQ53&gt;=0),"",BQ53/BQ124)</f>
        <v/>
      </c>
      <c r="BT53" s="30" t="str">
        <f t="shared" si="10"/>
        <v/>
      </c>
      <c r="BU53" s="130">
        <f t="shared" si="32"/>
        <v>0</v>
      </c>
      <c r="BV53" s="30">
        <f>IF(AND(BU4=0,BU53&gt;=0), "",BU53/BU4)</f>
        <v>0</v>
      </c>
      <c r="BW53" s="47">
        <f>IF(AND(BU124=0,BU53&gt;=0),"",BU53/BU124)</f>
        <v>0</v>
      </c>
      <c r="BX53" s="131">
        <f t="shared" si="33"/>
        <v>0</v>
      </c>
      <c r="BY53" s="30" t="str">
        <f>IF(AND(BX4=0,BX53&gt;=0), "",BX53/BX4)</f>
        <v/>
      </c>
      <c r="BZ53" s="47" t="str">
        <f t="shared" si="11"/>
        <v/>
      </c>
      <c r="CA53" s="129">
        <f>+'N EERR RODEO'!L52</f>
        <v>0</v>
      </c>
      <c r="CB53" s="30" t="str">
        <f>IF(AND(CA4=0,CA53&gt;=0), "",CA53/CA4)</f>
        <v/>
      </c>
      <c r="CC53" s="47" t="str">
        <f>IF(AND(CA124=0,CA53&gt;=0),"",CA53/CA124)</f>
        <v/>
      </c>
      <c r="CD53" s="30" t="str">
        <f t="shared" si="26"/>
        <v/>
      </c>
      <c r="CE53" s="130">
        <f t="shared" si="34"/>
        <v>0</v>
      </c>
      <c r="CF53" s="30">
        <f>IF(AND(CE4=0,CE53&gt;=0), "",CE53/CE4)</f>
        <v>0</v>
      </c>
      <c r="CG53" s="47">
        <f>IF(AND(CE124=0,CE53&gt;=0),"",CE53/CE124)</f>
        <v>0</v>
      </c>
      <c r="CH53" s="129">
        <f>+'N EERR RODEO'!M52</f>
        <v>0</v>
      </c>
      <c r="CI53" s="30" t="str">
        <f>IF(AND(CH4=0,CH53&gt;=0), "",CH53/CH4)</f>
        <v/>
      </c>
      <c r="CJ53" s="47" t="str">
        <f>IF(AND(CH124=0,CH53&gt;=0),"",CH53/CH124)</f>
        <v/>
      </c>
      <c r="CK53" s="30" t="str">
        <f t="shared" si="13"/>
        <v/>
      </c>
      <c r="CL53" s="130">
        <f t="shared" si="35"/>
        <v>0</v>
      </c>
      <c r="CM53" s="30">
        <f>IF(AND(CL4=0,CL53&gt;=0), "",CL53/CL4)</f>
        <v>0</v>
      </c>
      <c r="CN53" s="47">
        <f>IF(AND(CL124=0,CL53&gt;=0),"",CL53/CL124)</f>
        <v>0</v>
      </c>
      <c r="CO53" s="129">
        <f>+'N EERR RODEO'!N52</f>
        <v>0</v>
      </c>
      <c r="CP53" s="30" t="str">
        <f>IF(AND(CO4=0,CO53&gt;=0), "",CO53/CO4)</f>
        <v/>
      </c>
      <c r="CQ53" s="47" t="str">
        <f>IF(AND(CO124=0,CO53&gt;=0),"",CO53/CO124)</f>
        <v/>
      </c>
      <c r="CR53" s="30" t="str">
        <f t="shared" si="14"/>
        <v/>
      </c>
      <c r="CS53" s="130">
        <f t="shared" si="36"/>
        <v>0</v>
      </c>
      <c r="CT53" s="30">
        <f>IF(AND(CS4=0,CS53&gt;=0), "",CS53/CS4)</f>
        <v>0</v>
      </c>
      <c r="CU53" s="47">
        <f>IF(AND(CS124=0,CS53&gt;=0),"",CS53/CS124)</f>
        <v>0</v>
      </c>
      <c r="CV53" s="131">
        <f t="shared" si="37"/>
        <v>0</v>
      </c>
      <c r="CW53" s="30" t="str">
        <f>IF(AND(CV4=0,CV53&gt;=0), "",CV53/CV4)</f>
        <v/>
      </c>
      <c r="CX53" s="47" t="str">
        <f t="shared" si="15"/>
        <v/>
      </c>
    </row>
    <row r="54" spans="1:102" outlineLevel="1" x14ac:dyDescent="0.3">
      <c r="A54" s="29" t="s">
        <v>16</v>
      </c>
      <c r="B54" s="129">
        <f>+'N EERR RODEO'!B53</f>
        <v>0</v>
      </c>
      <c r="C54" s="30" t="str">
        <f>IF(AND(B4=0,B54&gt;=0), "",B54/B4)</f>
        <v/>
      </c>
      <c r="D54" s="47" t="str">
        <f>IF(AND(B124=0,B54&gt;=0),"",B54/B124)</f>
        <v/>
      </c>
      <c r="E54" s="129">
        <f>+'N EERR RODEO'!C53</f>
        <v>0</v>
      </c>
      <c r="F54" s="30">
        <f>IF(AND(E4=0,E54&gt;=0), "",E54/E4)</f>
        <v>0</v>
      </c>
      <c r="G54" s="47">
        <f>IF(AND(E124=0,E54&gt;=0),"",E54/E124)</f>
        <v>0</v>
      </c>
      <c r="H54" s="129">
        <f>+'N EERR RODEO'!D53</f>
        <v>0</v>
      </c>
      <c r="I54" s="30">
        <f>IF(AND(H4=0,H54&gt;=0), "",H54/H4)</f>
        <v>0</v>
      </c>
      <c r="J54" s="47">
        <f>IF(AND(H124=0,H54&gt;=0),"",H54/H124)</f>
        <v>0</v>
      </c>
      <c r="K54" s="30" t="str">
        <f t="shared" si="19"/>
        <v/>
      </c>
      <c r="L54" s="130">
        <f t="shared" si="38"/>
        <v>0</v>
      </c>
      <c r="M54" s="30">
        <f>IF(AND(L4=0,L54&gt;=0), "",L54/L4)</f>
        <v>0</v>
      </c>
      <c r="N54" s="47">
        <f>IF(AND(L124=0,L54&gt;=0),"",L54/L124)</f>
        <v>0</v>
      </c>
      <c r="O54" s="129">
        <f>+'N EERR RODEO'!E53</f>
        <v>0</v>
      </c>
      <c r="P54" s="30">
        <f>IF(AND(O4=0,O54&gt;=0), "",O54/O4)</f>
        <v>0</v>
      </c>
      <c r="Q54" s="47">
        <f>IF(AND(O124=0,O54&gt;=0),"",O54/O124)</f>
        <v>0</v>
      </c>
      <c r="R54" s="30" t="str">
        <f t="shared" si="20"/>
        <v/>
      </c>
      <c r="S54" s="130">
        <f t="shared" si="39"/>
        <v>0</v>
      </c>
      <c r="T54" s="30">
        <f>IF(AND(S4=0,S54&gt;=0), "",S54/S4)</f>
        <v>0</v>
      </c>
      <c r="U54" s="47">
        <f>IF(AND(S124=0,S54&gt;=0),"",S54/S124)</f>
        <v>0</v>
      </c>
      <c r="V54" s="131"/>
      <c r="W54" s="30" t="str">
        <f>IF(AND(V4=0,V54&gt;=0), "",V54/V4)</f>
        <v/>
      </c>
      <c r="X54" s="47" t="str">
        <f t="shared" si="21"/>
        <v/>
      </c>
      <c r="Y54" s="129">
        <f>+'N EERR RODEO'!F53</f>
        <v>0</v>
      </c>
      <c r="Z54" s="30">
        <f>IF(AND(Y4=0,Y54&gt;=0), "",Y54/Y4)</f>
        <v>0</v>
      </c>
      <c r="AA54" s="47">
        <f>IF(AND(Y124=0,Y54&gt;=0),"",Y54/Y124)</f>
        <v>0</v>
      </c>
      <c r="AB54" s="30" t="str">
        <f t="shared" si="22"/>
        <v/>
      </c>
      <c r="AC54" s="130">
        <f t="shared" si="27"/>
        <v>0</v>
      </c>
      <c r="AD54" s="30">
        <f>IF(AND(AC4=0,AC54&gt;=0), "",AC54/AC4)</f>
        <v>0</v>
      </c>
      <c r="AE54" s="47">
        <f>IF(AND(AC124=0,AC54&gt;=0),"",AC54/AC124)</f>
        <v>0</v>
      </c>
      <c r="AF54" s="129">
        <f>+'N EERR RODEO'!G53</f>
        <v>0</v>
      </c>
      <c r="AG54" s="30">
        <f>IF(AND(AF4=0,AF54&gt;=0), "",AF54/AF4)</f>
        <v>0</v>
      </c>
      <c r="AH54" s="47">
        <f>IF(AND(AF124=0,AF54&gt;=0),"",AF54/AF124)</f>
        <v>0</v>
      </c>
      <c r="AI54" s="30" t="str">
        <f t="shared" si="4"/>
        <v/>
      </c>
      <c r="AJ54" s="130">
        <f t="shared" si="16"/>
        <v>0</v>
      </c>
      <c r="AK54" s="30">
        <f>IF(AND(AJ4=0,AJ54&gt;=0), "",AJ54/AJ4)</f>
        <v>0</v>
      </c>
      <c r="AL54" s="47">
        <f>IF(AND(AJ124=0,AJ54&gt;=0),"",AJ54/AJ124)</f>
        <v>0</v>
      </c>
      <c r="AM54" s="129">
        <f>+'N EERR RODEO'!H53</f>
        <v>0</v>
      </c>
      <c r="AN54" s="30">
        <f>IF(AND(AM4=0,AM54&gt;=0), "",AM54/AM4)</f>
        <v>0</v>
      </c>
      <c r="AO54" s="47">
        <f>IF(AND(AM124=0,AM54&gt;=0),"",AM54/AM124)</f>
        <v>0</v>
      </c>
      <c r="AP54" s="30" t="str">
        <f t="shared" si="5"/>
        <v/>
      </c>
      <c r="AQ54" s="130">
        <f t="shared" si="17"/>
        <v>0</v>
      </c>
      <c r="AR54" s="30">
        <f>IF(AND(AQ4=0,AQ54&gt;=0), "",AQ54/AQ4)</f>
        <v>0</v>
      </c>
      <c r="AS54" s="47">
        <f>IF(AND(AQ124=0,AQ54&gt;=0),"",AQ54/AQ124)</f>
        <v>0</v>
      </c>
      <c r="AT54" s="131">
        <f t="shared" si="28"/>
        <v>0</v>
      </c>
      <c r="AU54" s="30" t="str">
        <f>IF(AND(AT4=0,AT54&gt;=0), "",AT54/AT4)</f>
        <v/>
      </c>
      <c r="AV54" s="47" t="str">
        <f t="shared" si="23"/>
        <v/>
      </c>
      <c r="AW54" s="131">
        <f t="shared" si="40"/>
        <v>0</v>
      </c>
      <c r="AX54" s="30">
        <f>IF(AND(AW4=0,AW54&gt;=0), "",AW54/AW4)</f>
        <v>0</v>
      </c>
      <c r="AY54" s="47">
        <f>IF(AND(AW124=0,AW54&gt;=0),"",AW54/AW124)</f>
        <v>0</v>
      </c>
      <c r="AZ54" s="131">
        <f t="shared" si="29"/>
        <v>0</v>
      </c>
      <c r="BA54" s="30" t="str">
        <f>IF(AND(AZ4=0,AZ54&gt;=0), "",AZ54/AZ4)</f>
        <v/>
      </c>
      <c r="BB54" s="47" t="str">
        <f t="shared" si="24"/>
        <v/>
      </c>
      <c r="BC54" s="129">
        <f>+'N EERR RODEO'!I53</f>
        <v>0</v>
      </c>
      <c r="BD54" s="30" t="str">
        <f>IF(AND(BC4=0,BC54&gt;=0), "",BC54/BC4)</f>
        <v/>
      </c>
      <c r="BE54" s="47" t="str">
        <f>IF(AND(BC124=0,BC54&gt;=0),"",BC54/BC124)</f>
        <v/>
      </c>
      <c r="BF54" s="30" t="str">
        <f t="shared" si="25"/>
        <v/>
      </c>
      <c r="BG54" s="130">
        <f t="shared" si="30"/>
        <v>0</v>
      </c>
      <c r="BH54" s="30">
        <f>IF(AND(BG4=0,BG54&gt;=0), "",BG54/BG4)</f>
        <v>0</v>
      </c>
      <c r="BI54" s="47">
        <f>IF(AND(BG124=0,BG54&gt;=0),"",BG54/BG124)</f>
        <v>0</v>
      </c>
      <c r="BJ54" s="129">
        <f>+'N EERR RODEO'!J53</f>
        <v>0</v>
      </c>
      <c r="BK54" s="30" t="str">
        <f>IF(AND(BJ4=0,BJ54&gt;=0), "",BJ54/BJ4)</f>
        <v/>
      </c>
      <c r="BL54" s="47" t="str">
        <f>IF(AND(BJ124=0,BJ54&gt;=0),"",BJ54/BJ124)</f>
        <v/>
      </c>
      <c r="BM54" s="30" t="str">
        <f t="shared" si="9"/>
        <v/>
      </c>
      <c r="BN54" s="130">
        <f t="shared" si="31"/>
        <v>0</v>
      </c>
      <c r="BO54" s="30">
        <f>IF(AND(BN4=0,BN54&gt;=0), "",BN54/BN4)</f>
        <v>0</v>
      </c>
      <c r="BP54" s="47">
        <f>IF(AND(BN124=0,BN54&gt;=0),"",BN54/BN124)</f>
        <v>0</v>
      </c>
      <c r="BQ54" s="129">
        <f>+'N EERR RODEO'!K53</f>
        <v>0</v>
      </c>
      <c r="BR54" s="30" t="str">
        <f>IF(AND(BQ4=0,BQ54&gt;=0), "",BQ54/BQ4)</f>
        <v/>
      </c>
      <c r="BS54" s="47" t="str">
        <f>IF(AND(BQ124=0,BQ54&gt;=0),"",BQ54/BQ124)</f>
        <v/>
      </c>
      <c r="BT54" s="30" t="str">
        <f t="shared" si="10"/>
        <v/>
      </c>
      <c r="BU54" s="130">
        <f t="shared" si="32"/>
        <v>0</v>
      </c>
      <c r="BV54" s="30">
        <f>IF(AND(BU4=0,BU54&gt;=0), "",BU54/BU4)</f>
        <v>0</v>
      </c>
      <c r="BW54" s="47">
        <f>IF(AND(BU124=0,BU54&gt;=0),"",BU54/BU124)</f>
        <v>0</v>
      </c>
      <c r="BX54" s="131">
        <f t="shared" si="33"/>
        <v>0</v>
      </c>
      <c r="BY54" s="30" t="str">
        <f>IF(AND(BX4=0,BX54&gt;=0), "",BX54/BX4)</f>
        <v/>
      </c>
      <c r="BZ54" s="47" t="str">
        <f t="shared" si="11"/>
        <v/>
      </c>
      <c r="CA54" s="129">
        <f>+'N EERR RODEO'!L53</f>
        <v>0</v>
      </c>
      <c r="CB54" s="30" t="str">
        <f>IF(AND(CA4=0,CA54&gt;=0), "",CA54/CA4)</f>
        <v/>
      </c>
      <c r="CC54" s="47" t="str">
        <f>IF(AND(CA124=0,CA54&gt;=0),"",CA54/CA124)</f>
        <v/>
      </c>
      <c r="CD54" s="30" t="str">
        <f t="shared" si="26"/>
        <v/>
      </c>
      <c r="CE54" s="130">
        <f t="shared" si="34"/>
        <v>0</v>
      </c>
      <c r="CF54" s="30">
        <f>IF(AND(CE4=0,CE54&gt;=0), "",CE54/CE4)</f>
        <v>0</v>
      </c>
      <c r="CG54" s="47">
        <f>IF(AND(CE124=0,CE54&gt;=0),"",CE54/CE124)</f>
        <v>0</v>
      </c>
      <c r="CH54" s="129">
        <f>+'N EERR RODEO'!M53</f>
        <v>0</v>
      </c>
      <c r="CI54" s="30" t="str">
        <f>IF(AND(CH4=0,CH54&gt;=0), "",CH54/CH4)</f>
        <v/>
      </c>
      <c r="CJ54" s="47" t="str">
        <f>IF(AND(CH124=0,CH54&gt;=0),"",CH54/CH124)</f>
        <v/>
      </c>
      <c r="CK54" s="30" t="str">
        <f t="shared" si="13"/>
        <v/>
      </c>
      <c r="CL54" s="130">
        <f t="shared" si="35"/>
        <v>0</v>
      </c>
      <c r="CM54" s="30">
        <f>IF(AND(CL4=0,CL54&gt;=0), "",CL54/CL4)</f>
        <v>0</v>
      </c>
      <c r="CN54" s="47">
        <f>IF(AND(CL124=0,CL54&gt;=0),"",CL54/CL124)</f>
        <v>0</v>
      </c>
      <c r="CO54" s="129">
        <f>+'N EERR RODEO'!N53</f>
        <v>0</v>
      </c>
      <c r="CP54" s="30" t="str">
        <f>IF(AND(CO4=0,CO54&gt;=0), "",CO54/CO4)</f>
        <v/>
      </c>
      <c r="CQ54" s="47" t="str">
        <f>IF(AND(CO124=0,CO54&gt;=0),"",CO54/CO124)</f>
        <v/>
      </c>
      <c r="CR54" s="30" t="str">
        <f t="shared" si="14"/>
        <v/>
      </c>
      <c r="CS54" s="130">
        <f t="shared" si="36"/>
        <v>0</v>
      </c>
      <c r="CT54" s="30">
        <f>IF(AND(CS4=0,CS54&gt;=0), "",CS54/CS4)</f>
        <v>0</v>
      </c>
      <c r="CU54" s="47">
        <f>IF(AND(CS124=0,CS54&gt;=0),"",CS54/CS124)</f>
        <v>0</v>
      </c>
      <c r="CV54" s="131">
        <f t="shared" si="37"/>
        <v>0</v>
      </c>
      <c r="CW54" s="30" t="str">
        <f>IF(AND(CV4=0,CV54&gt;=0), "",CV54/CV4)</f>
        <v/>
      </c>
      <c r="CX54" s="47" t="str">
        <f t="shared" si="15"/>
        <v/>
      </c>
    </row>
    <row r="55" spans="1:102" outlineLevel="1" x14ac:dyDescent="0.3">
      <c r="A55" s="29" t="s">
        <v>17</v>
      </c>
      <c r="B55" s="129">
        <f>+'N EERR RODEO'!B54</f>
        <v>0</v>
      </c>
      <c r="C55" s="30" t="str">
        <f>IF(AND(B4=0,B55&gt;=0), "",B55/B4)</f>
        <v/>
      </c>
      <c r="D55" s="47" t="str">
        <f>IF(AND(B124=0,B55&gt;=0),"",B55/B124)</f>
        <v/>
      </c>
      <c r="E55" s="129">
        <f>+'N EERR RODEO'!C54</f>
        <v>0</v>
      </c>
      <c r="F55" s="30">
        <f>IF(AND(E4=0,E55&gt;=0), "",E55/E4)</f>
        <v>0</v>
      </c>
      <c r="G55" s="47">
        <f>IF(AND(E124=0,E55&gt;=0),"",E55/E124)</f>
        <v>0</v>
      </c>
      <c r="H55" s="129">
        <f>+'N EERR RODEO'!D54</f>
        <v>0</v>
      </c>
      <c r="I55" s="30">
        <f>IF(AND(H4=0,H55&gt;=0), "",H55/H4)</f>
        <v>0</v>
      </c>
      <c r="J55" s="47">
        <f>IF(AND(H124=0,H55&gt;=0),"",H55/H124)</f>
        <v>0</v>
      </c>
      <c r="K55" s="30" t="str">
        <f t="shared" si="19"/>
        <v/>
      </c>
      <c r="L55" s="130">
        <f t="shared" si="38"/>
        <v>0</v>
      </c>
      <c r="M55" s="30">
        <f>IF(AND(L4=0,L55&gt;=0), "",L55/L4)</f>
        <v>0</v>
      </c>
      <c r="N55" s="47">
        <f>IF(AND(L124=0,L55&gt;=0),"",L55/L124)</f>
        <v>0</v>
      </c>
      <c r="O55" s="129">
        <f>+'N EERR RODEO'!E54</f>
        <v>0</v>
      </c>
      <c r="P55" s="30">
        <f>IF(AND(O4=0,O55&gt;=0), "",O55/O4)</f>
        <v>0</v>
      </c>
      <c r="Q55" s="47">
        <f>IF(AND(O124=0,O55&gt;=0),"",O55/O124)</f>
        <v>0</v>
      </c>
      <c r="R55" s="30" t="str">
        <f t="shared" si="20"/>
        <v/>
      </c>
      <c r="S55" s="130">
        <f t="shared" si="39"/>
        <v>0</v>
      </c>
      <c r="T55" s="30">
        <f>IF(AND(S4=0,S55&gt;=0), "",S55/S4)</f>
        <v>0</v>
      </c>
      <c r="U55" s="47">
        <f>IF(AND(S124=0,S55&gt;=0),"",S55/S124)</f>
        <v>0</v>
      </c>
      <c r="V55" s="131"/>
      <c r="W55" s="30" t="str">
        <f>IF(AND(V4=0,V55&gt;=0), "",V55/V4)</f>
        <v/>
      </c>
      <c r="X55" s="47" t="str">
        <f t="shared" si="21"/>
        <v/>
      </c>
      <c r="Y55" s="129">
        <f>+'N EERR RODEO'!F54</f>
        <v>0</v>
      </c>
      <c r="Z55" s="30">
        <f>IF(AND(Y4=0,Y55&gt;=0), "",Y55/Y4)</f>
        <v>0</v>
      </c>
      <c r="AA55" s="47">
        <f>IF(AND(Y124=0,Y55&gt;=0),"",Y55/Y124)</f>
        <v>0</v>
      </c>
      <c r="AB55" s="30" t="str">
        <f t="shared" si="22"/>
        <v/>
      </c>
      <c r="AC55" s="130">
        <f t="shared" si="27"/>
        <v>0</v>
      </c>
      <c r="AD55" s="30">
        <f>IF(AND(AC4=0,AC55&gt;=0), "",AC55/AC4)</f>
        <v>0</v>
      </c>
      <c r="AE55" s="47">
        <f>IF(AND(AC124=0,AC55&gt;=0),"",AC55/AC124)</f>
        <v>0</v>
      </c>
      <c r="AF55" s="129">
        <f>+'N EERR RODEO'!G54</f>
        <v>0</v>
      </c>
      <c r="AG55" s="30">
        <f>IF(AND(AF4=0,AF55&gt;=0), "",AF55/AF4)</f>
        <v>0</v>
      </c>
      <c r="AH55" s="47">
        <f>IF(AND(AF124=0,AF55&gt;=0),"",AF55/AF124)</f>
        <v>0</v>
      </c>
      <c r="AI55" s="30" t="str">
        <f t="shared" si="4"/>
        <v/>
      </c>
      <c r="AJ55" s="130">
        <f t="shared" si="16"/>
        <v>0</v>
      </c>
      <c r="AK55" s="30">
        <f>IF(AND(AJ4=0,AJ55&gt;=0), "",AJ55/AJ4)</f>
        <v>0</v>
      </c>
      <c r="AL55" s="47">
        <f>IF(AND(AJ124=0,AJ55&gt;=0),"",AJ55/AJ124)</f>
        <v>0</v>
      </c>
      <c r="AM55" s="129">
        <f>+'N EERR RODEO'!H54</f>
        <v>0</v>
      </c>
      <c r="AN55" s="30">
        <f>IF(AND(AM4=0,AM55&gt;=0), "",AM55/AM4)</f>
        <v>0</v>
      </c>
      <c r="AO55" s="47">
        <f>IF(AND(AM124=0,AM55&gt;=0),"",AM55/AM124)</f>
        <v>0</v>
      </c>
      <c r="AP55" s="30" t="str">
        <f t="shared" si="5"/>
        <v/>
      </c>
      <c r="AQ55" s="130">
        <f t="shared" si="17"/>
        <v>0</v>
      </c>
      <c r="AR55" s="30">
        <f>IF(AND(AQ4=0,AQ55&gt;=0), "",AQ55/AQ4)</f>
        <v>0</v>
      </c>
      <c r="AS55" s="47">
        <f>IF(AND(AQ124=0,AQ55&gt;=0),"",AQ55/AQ124)</f>
        <v>0</v>
      </c>
      <c r="AT55" s="131">
        <f t="shared" si="28"/>
        <v>0</v>
      </c>
      <c r="AU55" s="30" t="str">
        <f>IF(AND(AT4=0,AT55&gt;=0), "",AT55/AT4)</f>
        <v/>
      </c>
      <c r="AV55" s="47" t="str">
        <f t="shared" si="23"/>
        <v/>
      </c>
      <c r="AW55" s="131">
        <f t="shared" si="40"/>
        <v>0</v>
      </c>
      <c r="AX55" s="30">
        <f>IF(AND(AW4=0,AW55&gt;=0), "",AW55/AW4)</f>
        <v>0</v>
      </c>
      <c r="AY55" s="47">
        <f>IF(AND(AW124=0,AW55&gt;=0),"",AW55/AW124)</f>
        <v>0</v>
      </c>
      <c r="AZ55" s="131">
        <f t="shared" si="29"/>
        <v>0</v>
      </c>
      <c r="BA55" s="30" t="str">
        <f>IF(AND(AZ4=0,AZ55&gt;=0), "",AZ55/AZ4)</f>
        <v/>
      </c>
      <c r="BB55" s="47" t="str">
        <f t="shared" si="24"/>
        <v/>
      </c>
      <c r="BC55" s="129">
        <f>+'N EERR RODEO'!I54</f>
        <v>0</v>
      </c>
      <c r="BD55" s="30" t="str">
        <f>IF(AND(BC4=0,BC55&gt;=0), "",BC55/BC4)</f>
        <v/>
      </c>
      <c r="BE55" s="47" t="str">
        <f>IF(AND(BC124=0,BC55&gt;=0),"",BC55/BC124)</f>
        <v/>
      </c>
      <c r="BF55" s="30" t="str">
        <f t="shared" si="25"/>
        <v/>
      </c>
      <c r="BG55" s="130">
        <f t="shared" si="30"/>
        <v>0</v>
      </c>
      <c r="BH55" s="30">
        <f>IF(AND(BG4=0,BG55&gt;=0), "",BG55/BG4)</f>
        <v>0</v>
      </c>
      <c r="BI55" s="47">
        <f>IF(AND(BG124=0,BG55&gt;=0),"",BG55/BG124)</f>
        <v>0</v>
      </c>
      <c r="BJ55" s="129">
        <f>+'N EERR RODEO'!J54</f>
        <v>0</v>
      </c>
      <c r="BK55" s="30" t="str">
        <f>IF(AND(BJ4=0,BJ55&gt;=0), "",BJ55/BJ4)</f>
        <v/>
      </c>
      <c r="BL55" s="47" t="str">
        <f>IF(AND(BJ124=0,BJ55&gt;=0),"",BJ55/BJ124)</f>
        <v/>
      </c>
      <c r="BM55" s="30" t="str">
        <f t="shared" si="9"/>
        <v/>
      </c>
      <c r="BN55" s="130">
        <f t="shared" si="31"/>
        <v>0</v>
      </c>
      <c r="BO55" s="30">
        <f>IF(AND(BN4=0,BN55&gt;=0), "",BN55/BN4)</f>
        <v>0</v>
      </c>
      <c r="BP55" s="47">
        <f>IF(AND(BN124=0,BN55&gt;=0),"",BN55/BN124)</f>
        <v>0</v>
      </c>
      <c r="BQ55" s="129">
        <f>+'N EERR RODEO'!K54</f>
        <v>0</v>
      </c>
      <c r="BR55" s="30" t="str">
        <f>IF(AND(BQ4=0,BQ55&gt;=0), "",BQ55/BQ4)</f>
        <v/>
      </c>
      <c r="BS55" s="47" t="str">
        <f>IF(AND(BQ124=0,BQ55&gt;=0),"",BQ55/BQ124)</f>
        <v/>
      </c>
      <c r="BT55" s="30" t="str">
        <f t="shared" si="10"/>
        <v/>
      </c>
      <c r="BU55" s="130">
        <f t="shared" si="32"/>
        <v>0</v>
      </c>
      <c r="BV55" s="30">
        <f>IF(AND(BU4=0,BU55&gt;=0), "",BU55/BU4)</f>
        <v>0</v>
      </c>
      <c r="BW55" s="47">
        <f>IF(AND(BU124=0,BU55&gt;=0),"",BU55/BU124)</f>
        <v>0</v>
      </c>
      <c r="BX55" s="131">
        <f t="shared" si="33"/>
        <v>0</v>
      </c>
      <c r="BY55" s="30" t="str">
        <f>IF(AND(BX4=0,BX55&gt;=0), "",BX55/BX4)</f>
        <v/>
      </c>
      <c r="BZ55" s="47" t="str">
        <f t="shared" si="11"/>
        <v/>
      </c>
      <c r="CA55" s="129">
        <f>+'N EERR RODEO'!L54</f>
        <v>0</v>
      </c>
      <c r="CB55" s="30" t="str">
        <f>IF(AND(CA4=0,CA55&gt;=0), "",CA55/CA4)</f>
        <v/>
      </c>
      <c r="CC55" s="47" t="str">
        <f>IF(AND(CA124=0,CA55&gt;=0),"",CA55/CA124)</f>
        <v/>
      </c>
      <c r="CD55" s="30" t="str">
        <f t="shared" si="26"/>
        <v/>
      </c>
      <c r="CE55" s="130">
        <f t="shared" si="34"/>
        <v>0</v>
      </c>
      <c r="CF55" s="30">
        <f>IF(AND(CE4=0,CE55&gt;=0), "",CE55/CE4)</f>
        <v>0</v>
      </c>
      <c r="CG55" s="47">
        <f>IF(AND(CE124=0,CE55&gt;=0),"",CE55/CE124)</f>
        <v>0</v>
      </c>
      <c r="CH55" s="129">
        <f>+'N EERR RODEO'!M54</f>
        <v>0</v>
      </c>
      <c r="CI55" s="30" t="str">
        <f>IF(AND(CH4=0,CH55&gt;=0), "",CH55/CH4)</f>
        <v/>
      </c>
      <c r="CJ55" s="47" t="str">
        <f>IF(AND(CH124=0,CH55&gt;=0),"",CH55/CH124)</f>
        <v/>
      </c>
      <c r="CK55" s="30" t="str">
        <f t="shared" si="13"/>
        <v/>
      </c>
      <c r="CL55" s="130">
        <f t="shared" si="35"/>
        <v>0</v>
      </c>
      <c r="CM55" s="30">
        <f>IF(AND(CL4=0,CL55&gt;=0), "",CL55/CL4)</f>
        <v>0</v>
      </c>
      <c r="CN55" s="47">
        <f>IF(AND(CL124=0,CL55&gt;=0),"",CL55/CL124)</f>
        <v>0</v>
      </c>
      <c r="CO55" s="129">
        <f>+'N EERR RODEO'!N54</f>
        <v>0</v>
      </c>
      <c r="CP55" s="30" t="str">
        <f>IF(AND(CO4=0,CO55&gt;=0), "",CO55/CO4)</f>
        <v/>
      </c>
      <c r="CQ55" s="47" t="str">
        <f>IF(AND(CO124=0,CO55&gt;=0),"",CO55/CO124)</f>
        <v/>
      </c>
      <c r="CR55" s="30" t="str">
        <f t="shared" si="14"/>
        <v/>
      </c>
      <c r="CS55" s="130">
        <f t="shared" si="36"/>
        <v>0</v>
      </c>
      <c r="CT55" s="30">
        <f>IF(AND(CS4=0,CS55&gt;=0), "",CS55/CS4)</f>
        <v>0</v>
      </c>
      <c r="CU55" s="47">
        <f>IF(AND(CS124=0,CS55&gt;=0),"",CS55/CS124)</f>
        <v>0</v>
      </c>
      <c r="CV55" s="131">
        <f t="shared" si="37"/>
        <v>0</v>
      </c>
      <c r="CW55" s="30" t="str">
        <f>IF(AND(CV4=0,CV55&gt;=0), "",CV55/CV4)</f>
        <v/>
      </c>
      <c r="CX55" s="47" t="str">
        <f t="shared" si="15"/>
        <v/>
      </c>
    </row>
    <row r="56" spans="1:102" outlineLevel="1" x14ac:dyDescent="0.3">
      <c r="A56" s="29" t="s">
        <v>18</v>
      </c>
      <c r="B56" s="129">
        <f>+'N EERR RODEO'!B55</f>
        <v>0</v>
      </c>
      <c r="C56" s="30" t="str">
        <f>IF(AND(B4=0,B56&gt;=0), "",B56/B4)</f>
        <v/>
      </c>
      <c r="D56" s="47" t="str">
        <f>IF(AND(B124=0,B56&gt;=0),"",B56/B124)</f>
        <v/>
      </c>
      <c r="E56" s="129">
        <f>+'N EERR RODEO'!C55</f>
        <v>0</v>
      </c>
      <c r="F56" s="30">
        <f>IF(AND(E4=0,E56&gt;=0), "",E56/E4)</f>
        <v>0</v>
      </c>
      <c r="G56" s="47">
        <f>IF(AND(E124=0,E56&gt;=0),"",E56/E124)</f>
        <v>0</v>
      </c>
      <c r="H56" s="129">
        <f>+'N EERR RODEO'!D55</f>
        <v>0</v>
      </c>
      <c r="I56" s="30">
        <f>IF(AND(H4=0,H56&gt;=0), "",H56/H4)</f>
        <v>0</v>
      </c>
      <c r="J56" s="47">
        <f>IF(AND(H124=0,H56&gt;=0),"",H56/H124)</f>
        <v>0</v>
      </c>
      <c r="K56" s="30" t="str">
        <f t="shared" si="19"/>
        <v/>
      </c>
      <c r="L56" s="130">
        <f t="shared" si="38"/>
        <v>0</v>
      </c>
      <c r="M56" s="30">
        <f>IF(AND(L4=0,L56&gt;=0), "",L56/L4)</f>
        <v>0</v>
      </c>
      <c r="N56" s="47">
        <f>IF(AND(L124=0,L56&gt;=0),"",L56/L124)</f>
        <v>0</v>
      </c>
      <c r="O56" s="129">
        <f>+'N EERR RODEO'!E55</f>
        <v>0</v>
      </c>
      <c r="P56" s="30">
        <f>IF(AND(O4=0,O56&gt;=0), "",O56/O4)</f>
        <v>0</v>
      </c>
      <c r="Q56" s="47">
        <f>IF(AND(O124=0,O56&gt;=0),"",O56/O124)</f>
        <v>0</v>
      </c>
      <c r="R56" s="30" t="str">
        <f t="shared" si="20"/>
        <v/>
      </c>
      <c r="S56" s="130">
        <f t="shared" si="39"/>
        <v>0</v>
      </c>
      <c r="T56" s="30">
        <f>IF(AND(S4=0,S56&gt;=0), "",S56/S4)</f>
        <v>0</v>
      </c>
      <c r="U56" s="47">
        <f>IF(AND(S124=0,S56&gt;=0),"",S56/S124)</f>
        <v>0</v>
      </c>
      <c r="V56" s="131"/>
      <c r="W56" s="30" t="str">
        <f>IF(AND(V4=0,V56&gt;=0), "",V56/V4)</f>
        <v/>
      </c>
      <c r="X56" s="47" t="str">
        <f t="shared" si="21"/>
        <v/>
      </c>
      <c r="Y56" s="129">
        <f>+'N EERR RODEO'!F55</f>
        <v>0</v>
      </c>
      <c r="Z56" s="30">
        <f>IF(AND(Y4=0,Y56&gt;=0), "",Y56/Y4)</f>
        <v>0</v>
      </c>
      <c r="AA56" s="47">
        <f>IF(AND(Y124=0,Y56&gt;=0),"",Y56/Y124)</f>
        <v>0</v>
      </c>
      <c r="AB56" s="30" t="str">
        <f t="shared" si="22"/>
        <v/>
      </c>
      <c r="AC56" s="130">
        <f t="shared" si="27"/>
        <v>0</v>
      </c>
      <c r="AD56" s="30">
        <f>IF(AND(AC4=0,AC56&gt;=0), "",AC56/AC4)</f>
        <v>0</v>
      </c>
      <c r="AE56" s="47">
        <f>IF(AND(AC124=0,AC56&gt;=0),"",AC56/AC124)</f>
        <v>0</v>
      </c>
      <c r="AF56" s="129">
        <f>+'N EERR RODEO'!G55</f>
        <v>0</v>
      </c>
      <c r="AG56" s="30">
        <f>IF(AND(AF4=0,AF56&gt;=0), "",AF56/AF4)</f>
        <v>0</v>
      </c>
      <c r="AH56" s="47">
        <f>IF(AND(AF124=0,AF56&gt;=0),"",AF56/AF124)</f>
        <v>0</v>
      </c>
      <c r="AI56" s="30" t="str">
        <f t="shared" si="4"/>
        <v/>
      </c>
      <c r="AJ56" s="130">
        <f t="shared" si="16"/>
        <v>0</v>
      </c>
      <c r="AK56" s="30">
        <f>IF(AND(AJ4=0,AJ56&gt;=0), "",AJ56/AJ4)</f>
        <v>0</v>
      </c>
      <c r="AL56" s="47">
        <f>IF(AND(AJ124=0,AJ56&gt;=0),"",AJ56/AJ124)</f>
        <v>0</v>
      </c>
      <c r="AM56" s="129">
        <f>+'N EERR RODEO'!H55</f>
        <v>0</v>
      </c>
      <c r="AN56" s="30">
        <f>IF(AND(AM4=0,AM56&gt;=0), "",AM56/AM4)</f>
        <v>0</v>
      </c>
      <c r="AO56" s="47">
        <f>IF(AND(AM124=0,AM56&gt;=0),"",AM56/AM124)</f>
        <v>0</v>
      </c>
      <c r="AP56" s="30" t="str">
        <f t="shared" si="5"/>
        <v/>
      </c>
      <c r="AQ56" s="130">
        <f t="shared" si="17"/>
        <v>0</v>
      </c>
      <c r="AR56" s="30">
        <f>IF(AND(AQ4=0,AQ56&gt;=0), "",AQ56/AQ4)</f>
        <v>0</v>
      </c>
      <c r="AS56" s="47">
        <f>IF(AND(AQ124=0,AQ56&gt;=0),"",AQ56/AQ124)</f>
        <v>0</v>
      </c>
      <c r="AT56" s="131">
        <f t="shared" si="28"/>
        <v>0</v>
      </c>
      <c r="AU56" s="30" t="str">
        <f>IF(AND(AT4=0,AT56&gt;=0), "",AT56/AT4)</f>
        <v/>
      </c>
      <c r="AV56" s="47" t="str">
        <f t="shared" si="23"/>
        <v/>
      </c>
      <c r="AW56" s="131">
        <f t="shared" si="40"/>
        <v>0</v>
      </c>
      <c r="AX56" s="30">
        <f>IF(AND(AW4=0,AW56&gt;=0), "",AW56/AW4)</f>
        <v>0</v>
      </c>
      <c r="AY56" s="47">
        <f>IF(AND(AW124=0,AW56&gt;=0),"",AW56/AW124)</f>
        <v>0</v>
      </c>
      <c r="AZ56" s="131">
        <f t="shared" si="29"/>
        <v>0</v>
      </c>
      <c r="BA56" s="30" t="str">
        <f>IF(AND(AZ4=0,AZ56&gt;=0), "",AZ56/AZ4)</f>
        <v/>
      </c>
      <c r="BB56" s="47" t="str">
        <f t="shared" si="24"/>
        <v/>
      </c>
      <c r="BC56" s="129">
        <f>+'N EERR RODEO'!I55</f>
        <v>0</v>
      </c>
      <c r="BD56" s="30" t="str">
        <f>IF(AND(BC4=0,BC56&gt;=0), "",BC56/BC4)</f>
        <v/>
      </c>
      <c r="BE56" s="47" t="str">
        <f>IF(AND(BC124=0,BC56&gt;=0),"",BC56/BC124)</f>
        <v/>
      </c>
      <c r="BF56" s="30" t="str">
        <f t="shared" si="25"/>
        <v/>
      </c>
      <c r="BG56" s="130">
        <f t="shared" si="30"/>
        <v>0</v>
      </c>
      <c r="BH56" s="30">
        <f>IF(AND(BG4=0,BG56&gt;=0), "",BG56/BG4)</f>
        <v>0</v>
      </c>
      <c r="BI56" s="47">
        <f>IF(AND(BG124=0,BG56&gt;=0),"",BG56/BG124)</f>
        <v>0</v>
      </c>
      <c r="BJ56" s="129">
        <f>+'N EERR RODEO'!J55</f>
        <v>0</v>
      </c>
      <c r="BK56" s="30" t="str">
        <f>IF(AND(BJ4=0,BJ56&gt;=0), "",BJ56/BJ4)</f>
        <v/>
      </c>
      <c r="BL56" s="47" t="str">
        <f>IF(AND(BJ124=0,BJ56&gt;=0),"",BJ56/BJ124)</f>
        <v/>
      </c>
      <c r="BM56" s="30" t="str">
        <f t="shared" si="9"/>
        <v/>
      </c>
      <c r="BN56" s="130">
        <f t="shared" si="31"/>
        <v>0</v>
      </c>
      <c r="BO56" s="30">
        <f>IF(AND(BN4=0,BN56&gt;=0), "",BN56/BN4)</f>
        <v>0</v>
      </c>
      <c r="BP56" s="47">
        <f>IF(AND(BN124=0,BN56&gt;=0),"",BN56/BN124)</f>
        <v>0</v>
      </c>
      <c r="BQ56" s="129">
        <f>+'N EERR RODEO'!K55</f>
        <v>0</v>
      </c>
      <c r="BR56" s="30" t="str">
        <f>IF(AND(BQ4=0,BQ56&gt;=0), "",BQ56/BQ4)</f>
        <v/>
      </c>
      <c r="BS56" s="47" t="str">
        <f>IF(AND(BQ124=0,BQ56&gt;=0),"",BQ56/BQ124)</f>
        <v/>
      </c>
      <c r="BT56" s="30" t="str">
        <f t="shared" si="10"/>
        <v/>
      </c>
      <c r="BU56" s="130">
        <f t="shared" si="32"/>
        <v>0</v>
      </c>
      <c r="BV56" s="30">
        <f>IF(AND(BU4=0,BU56&gt;=0), "",BU56/BU4)</f>
        <v>0</v>
      </c>
      <c r="BW56" s="47">
        <f>IF(AND(BU124=0,BU56&gt;=0),"",BU56/BU124)</f>
        <v>0</v>
      </c>
      <c r="BX56" s="131">
        <f t="shared" si="33"/>
        <v>0</v>
      </c>
      <c r="BY56" s="30" t="str">
        <f>IF(AND(BX4=0,BX56&gt;=0), "",BX56/BX4)</f>
        <v/>
      </c>
      <c r="BZ56" s="47" t="str">
        <f t="shared" si="11"/>
        <v/>
      </c>
      <c r="CA56" s="129">
        <f>+'N EERR RODEO'!L55</f>
        <v>0</v>
      </c>
      <c r="CB56" s="30" t="str">
        <f>IF(AND(CA4=0,CA56&gt;=0), "",CA56/CA4)</f>
        <v/>
      </c>
      <c r="CC56" s="47" t="str">
        <f>IF(AND(CA124=0,CA56&gt;=0),"",CA56/CA124)</f>
        <v/>
      </c>
      <c r="CD56" s="30" t="str">
        <f t="shared" si="26"/>
        <v/>
      </c>
      <c r="CE56" s="130">
        <f t="shared" si="34"/>
        <v>0</v>
      </c>
      <c r="CF56" s="30">
        <f>IF(AND(CE4=0,CE56&gt;=0), "",CE56/CE4)</f>
        <v>0</v>
      </c>
      <c r="CG56" s="47">
        <f>IF(AND(CE124=0,CE56&gt;=0),"",CE56/CE124)</f>
        <v>0</v>
      </c>
      <c r="CH56" s="129">
        <f>+'N EERR RODEO'!M55</f>
        <v>0</v>
      </c>
      <c r="CI56" s="30" t="str">
        <f>IF(AND(CH4=0,CH56&gt;=0), "",CH56/CH4)</f>
        <v/>
      </c>
      <c r="CJ56" s="47" t="str">
        <f>IF(AND(CH124=0,CH56&gt;=0),"",CH56/CH124)</f>
        <v/>
      </c>
      <c r="CK56" s="30" t="str">
        <f t="shared" si="13"/>
        <v/>
      </c>
      <c r="CL56" s="130">
        <f t="shared" si="35"/>
        <v>0</v>
      </c>
      <c r="CM56" s="30">
        <f>IF(AND(CL4=0,CL56&gt;=0), "",CL56/CL4)</f>
        <v>0</v>
      </c>
      <c r="CN56" s="47">
        <f>IF(AND(CL124=0,CL56&gt;=0),"",CL56/CL124)</f>
        <v>0</v>
      </c>
      <c r="CO56" s="129">
        <f>+'N EERR RODEO'!N55</f>
        <v>0</v>
      </c>
      <c r="CP56" s="30" t="str">
        <f>IF(AND(CO4=0,CO56&gt;=0), "",CO56/CO4)</f>
        <v/>
      </c>
      <c r="CQ56" s="47" t="str">
        <f>IF(AND(CO124=0,CO56&gt;=0),"",CO56/CO124)</f>
        <v/>
      </c>
      <c r="CR56" s="30" t="str">
        <f t="shared" si="14"/>
        <v/>
      </c>
      <c r="CS56" s="130">
        <f t="shared" si="36"/>
        <v>0</v>
      </c>
      <c r="CT56" s="30">
        <f>IF(AND(CS4=0,CS56&gt;=0), "",CS56/CS4)</f>
        <v>0</v>
      </c>
      <c r="CU56" s="47">
        <f>IF(AND(CS124=0,CS56&gt;=0),"",CS56/CS124)</f>
        <v>0</v>
      </c>
      <c r="CV56" s="131">
        <f t="shared" si="37"/>
        <v>0</v>
      </c>
      <c r="CW56" s="30" t="str">
        <f>IF(AND(CV4=0,CV56&gt;=0), "",CV56/CV4)</f>
        <v/>
      </c>
      <c r="CX56" s="47" t="str">
        <f t="shared" si="15"/>
        <v/>
      </c>
    </row>
    <row r="57" spans="1:102" outlineLevel="1" x14ac:dyDescent="0.3">
      <c r="A57" s="29" t="s">
        <v>19</v>
      </c>
      <c r="B57" s="129">
        <f>+'N EERR RODEO'!B56</f>
        <v>0</v>
      </c>
      <c r="C57" s="30" t="str">
        <f>IF(AND(B4=0,B57&gt;=0), "",B57/B4)</f>
        <v/>
      </c>
      <c r="D57" s="47" t="str">
        <f>IF(AND(B124=0,B57&gt;=0),"",B57/B124)</f>
        <v/>
      </c>
      <c r="E57" s="129">
        <f>+'N EERR RODEO'!C56</f>
        <v>0</v>
      </c>
      <c r="F57" s="30">
        <f>IF(AND(E4=0,E57&gt;=0), "",E57/E4)</f>
        <v>0</v>
      </c>
      <c r="G57" s="47">
        <f>IF(AND(E124=0,E57&gt;=0),"",E57/E124)</f>
        <v>0</v>
      </c>
      <c r="H57" s="129">
        <f>+'N EERR RODEO'!D56</f>
        <v>0</v>
      </c>
      <c r="I57" s="30">
        <f>IF(AND(H4=0,H57&gt;=0), "",H57/H4)</f>
        <v>0</v>
      </c>
      <c r="J57" s="47">
        <f>IF(AND(H124=0,H57&gt;=0),"",H57/H124)</f>
        <v>0</v>
      </c>
      <c r="K57" s="30" t="str">
        <f t="shared" si="19"/>
        <v/>
      </c>
      <c r="L57" s="130">
        <f t="shared" si="38"/>
        <v>0</v>
      </c>
      <c r="M57" s="30">
        <f>IF(AND(L4=0,L57&gt;=0), "",L57/L4)</f>
        <v>0</v>
      </c>
      <c r="N57" s="47">
        <f>IF(AND(L124=0,L57&gt;=0),"",L57/L124)</f>
        <v>0</v>
      </c>
      <c r="O57" s="129">
        <f>+'N EERR RODEO'!E56</f>
        <v>0</v>
      </c>
      <c r="P57" s="30">
        <f>IF(AND(O4=0,O57&gt;=0), "",O57/O4)</f>
        <v>0</v>
      </c>
      <c r="Q57" s="47">
        <f>IF(AND(O124=0,O57&gt;=0),"",O57/O124)</f>
        <v>0</v>
      </c>
      <c r="R57" s="30" t="str">
        <f t="shared" si="20"/>
        <v/>
      </c>
      <c r="S57" s="130">
        <f t="shared" si="39"/>
        <v>0</v>
      </c>
      <c r="T57" s="30">
        <f>IF(AND(S4=0,S57&gt;=0), "",S57/S4)</f>
        <v>0</v>
      </c>
      <c r="U57" s="47">
        <f>IF(AND(S124=0,S57&gt;=0),"",S57/S124)</f>
        <v>0</v>
      </c>
      <c r="V57" s="131"/>
      <c r="W57" s="30" t="str">
        <f>IF(AND(V4=0,V57&gt;=0), "",V57/V4)</f>
        <v/>
      </c>
      <c r="X57" s="47" t="str">
        <f t="shared" si="21"/>
        <v/>
      </c>
      <c r="Y57" s="129">
        <f>+'N EERR RODEO'!F56</f>
        <v>0</v>
      </c>
      <c r="Z57" s="30">
        <f>IF(AND(Y4=0,Y57&gt;=0), "",Y57/Y4)</f>
        <v>0</v>
      </c>
      <c r="AA57" s="47">
        <f>IF(AND(Y124=0,Y57&gt;=0),"",Y57/Y124)</f>
        <v>0</v>
      </c>
      <c r="AB57" s="30" t="str">
        <f t="shared" si="22"/>
        <v/>
      </c>
      <c r="AC57" s="130">
        <f t="shared" si="27"/>
        <v>0</v>
      </c>
      <c r="AD57" s="30">
        <f>IF(AND(AC4=0,AC57&gt;=0), "",AC57/AC4)</f>
        <v>0</v>
      </c>
      <c r="AE57" s="47">
        <f>IF(AND(AC124=0,AC57&gt;=0),"",AC57/AC124)</f>
        <v>0</v>
      </c>
      <c r="AF57" s="129">
        <f>+'N EERR RODEO'!G56</f>
        <v>0</v>
      </c>
      <c r="AG57" s="30">
        <f>IF(AND(AF4=0,AF57&gt;=0), "",AF57/AF4)</f>
        <v>0</v>
      </c>
      <c r="AH57" s="47">
        <f>IF(AND(AF124=0,AF57&gt;=0),"",AF57/AF124)</f>
        <v>0</v>
      </c>
      <c r="AI57" s="30" t="str">
        <f t="shared" si="4"/>
        <v/>
      </c>
      <c r="AJ57" s="130">
        <f t="shared" si="16"/>
        <v>0</v>
      </c>
      <c r="AK57" s="30">
        <f>IF(AND(AJ4=0,AJ57&gt;=0), "",AJ57/AJ4)</f>
        <v>0</v>
      </c>
      <c r="AL57" s="47">
        <f>IF(AND(AJ124=0,AJ57&gt;=0),"",AJ57/AJ124)</f>
        <v>0</v>
      </c>
      <c r="AM57" s="129">
        <f>+'N EERR RODEO'!H56</f>
        <v>0</v>
      </c>
      <c r="AN57" s="30">
        <f>IF(AND(AM4=0,AM57&gt;=0), "",AM57/AM4)</f>
        <v>0</v>
      </c>
      <c r="AO57" s="47">
        <f>IF(AND(AM124=0,AM57&gt;=0),"",AM57/AM124)</f>
        <v>0</v>
      </c>
      <c r="AP57" s="30" t="str">
        <f t="shared" si="5"/>
        <v/>
      </c>
      <c r="AQ57" s="130">
        <f t="shared" si="17"/>
        <v>0</v>
      </c>
      <c r="AR57" s="30">
        <f>IF(AND(AQ4=0,AQ57&gt;=0), "",AQ57/AQ4)</f>
        <v>0</v>
      </c>
      <c r="AS57" s="47">
        <f>IF(AND(AQ124=0,AQ57&gt;=0),"",AQ57/AQ124)</f>
        <v>0</v>
      </c>
      <c r="AT57" s="131">
        <f t="shared" si="28"/>
        <v>0</v>
      </c>
      <c r="AU57" s="30" t="str">
        <f>IF(AND(AT4=0,AT57&gt;=0), "",AT57/AT4)</f>
        <v/>
      </c>
      <c r="AV57" s="47" t="str">
        <f t="shared" si="23"/>
        <v/>
      </c>
      <c r="AW57" s="131">
        <f t="shared" si="40"/>
        <v>0</v>
      </c>
      <c r="AX57" s="30">
        <f>IF(AND(AW4=0,AW57&gt;=0), "",AW57/AW4)</f>
        <v>0</v>
      </c>
      <c r="AY57" s="47">
        <f>IF(AND(AW124=0,AW57&gt;=0),"",AW57/AW124)</f>
        <v>0</v>
      </c>
      <c r="AZ57" s="131">
        <f t="shared" si="29"/>
        <v>0</v>
      </c>
      <c r="BA57" s="30" t="str">
        <f>IF(AND(AZ4=0,AZ57&gt;=0), "",AZ57/AZ4)</f>
        <v/>
      </c>
      <c r="BB57" s="47" t="str">
        <f t="shared" si="24"/>
        <v/>
      </c>
      <c r="BC57" s="129">
        <f>+'N EERR RODEO'!I56</f>
        <v>0</v>
      </c>
      <c r="BD57" s="30" t="str">
        <f>IF(AND(BC4=0,BC57&gt;=0), "",BC57/BC4)</f>
        <v/>
      </c>
      <c r="BE57" s="47" t="str">
        <f>IF(AND(BC124=0,BC57&gt;=0),"",BC57/BC124)</f>
        <v/>
      </c>
      <c r="BF57" s="30" t="str">
        <f t="shared" si="25"/>
        <v/>
      </c>
      <c r="BG57" s="130">
        <f t="shared" si="30"/>
        <v>0</v>
      </c>
      <c r="BH57" s="30">
        <f>IF(AND(BG4=0,BG57&gt;=0), "",BG57/BG4)</f>
        <v>0</v>
      </c>
      <c r="BI57" s="47">
        <f>IF(AND(BG124=0,BG57&gt;=0),"",BG57/BG124)</f>
        <v>0</v>
      </c>
      <c r="BJ57" s="129">
        <f>+'N EERR RODEO'!J56</f>
        <v>0</v>
      </c>
      <c r="BK57" s="30" t="str">
        <f>IF(AND(BJ4=0,BJ57&gt;=0), "",BJ57/BJ4)</f>
        <v/>
      </c>
      <c r="BL57" s="47" t="str">
        <f>IF(AND(BJ124=0,BJ57&gt;=0),"",BJ57/BJ124)</f>
        <v/>
      </c>
      <c r="BM57" s="30" t="str">
        <f t="shared" si="9"/>
        <v/>
      </c>
      <c r="BN57" s="130">
        <f t="shared" si="31"/>
        <v>0</v>
      </c>
      <c r="BO57" s="30">
        <f>IF(AND(BN4=0,BN57&gt;=0), "",BN57/BN4)</f>
        <v>0</v>
      </c>
      <c r="BP57" s="47">
        <f>IF(AND(BN124=0,BN57&gt;=0),"",BN57/BN124)</f>
        <v>0</v>
      </c>
      <c r="BQ57" s="129">
        <f>+'N EERR RODEO'!K56</f>
        <v>0</v>
      </c>
      <c r="BR57" s="30" t="str">
        <f>IF(AND(BQ4=0,BQ57&gt;=0), "",BQ57/BQ4)</f>
        <v/>
      </c>
      <c r="BS57" s="47" t="str">
        <f>IF(AND(BQ124=0,BQ57&gt;=0),"",BQ57/BQ124)</f>
        <v/>
      </c>
      <c r="BT57" s="30" t="str">
        <f t="shared" si="10"/>
        <v/>
      </c>
      <c r="BU57" s="130">
        <f t="shared" si="32"/>
        <v>0</v>
      </c>
      <c r="BV57" s="30">
        <f>IF(AND(BU4=0,BU57&gt;=0), "",BU57/BU4)</f>
        <v>0</v>
      </c>
      <c r="BW57" s="47">
        <f>IF(AND(BU124=0,BU57&gt;=0),"",BU57/BU124)</f>
        <v>0</v>
      </c>
      <c r="BX57" s="131">
        <f t="shared" si="33"/>
        <v>0</v>
      </c>
      <c r="BY57" s="30" t="str">
        <f>IF(AND(BX4=0,BX57&gt;=0), "",BX57/BX4)</f>
        <v/>
      </c>
      <c r="BZ57" s="47" t="str">
        <f t="shared" si="11"/>
        <v/>
      </c>
      <c r="CA57" s="129">
        <f>+'N EERR RODEO'!L56</f>
        <v>0</v>
      </c>
      <c r="CB57" s="30" t="str">
        <f>IF(AND(CA4=0,CA57&gt;=0), "",CA57/CA4)</f>
        <v/>
      </c>
      <c r="CC57" s="47" t="str">
        <f>IF(AND(CA124=0,CA57&gt;=0),"",CA57/CA124)</f>
        <v/>
      </c>
      <c r="CD57" s="30" t="str">
        <f t="shared" si="26"/>
        <v/>
      </c>
      <c r="CE57" s="130">
        <f t="shared" si="34"/>
        <v>0</v>
      </c>
      <c r="CF57" s="30">
        <f>IF(AND(CE4=0,CE57&gt;=0), "",CE57/CE4)</f>
        <v>0</v>
      </c>
      <c r="CG57" s="47">
        <f>IF(AND(CE124=0,CE57&gt;=0),"",CE57/CE124)</f>
        <v>0</v>
      </c>
      <c r="CH57" s="129">
        <f>+'N EERR RODEO'!M56</f>
        <v>0</v>
      </c>
      <c r="CI57" s="30" t="str">
        <f>IF(AND(CH4=0,CH57&gt;=0), "",CH57/CH4)</f>
        <v/>
      </c>
      <c r="CJ57" s="47" t="str">
        <f>IF(AND(CH124=0,CH57&gt;=0),"",CH57/CH124)</f>
        <v/>
      </c>
      <c r="CK57" s="30" t="str">
        <f t="shared" si="13"/>
        <v/>
      </c>
      <c r="CL57" s="130">
        <f t="shared" si="35"/>
        <v>0</v>
      </c>
      <c r="CM57" s="30">
        <f>IF(AND(CL4=0,CL57&gt;=0), "",CL57/CL4)</f>
        <v>0</v>
      </c>
      <c r="CN57" s="47">
        <f>IF(AND(CL124=0,CL57&gt;=0),"",CL57/CL124)</f>
        <v>0</v>
      </c>
      <c r="CO57" s="129">
        <f>+'N EERR RODEO'!N56</f>
        <v>0</v>
      </c>
      <c r="CP57" s="30" t="str">
        <f>IF(AND(CO4=0,CO57&gt;=0), "",CO57/CO4)</f>
        <v/>
      </c>
      <c r="CQ57" s="47" t="str">
        <f>IF(AND(CO124=0,CO57&gt;=0),"",CO57/CO124)</f>
        <v/>
      </c>
      <c r="CR57" s="30" t="str">
        <f t="shared" si="14"/>
        <v/>
      </c>
      <c r="CS57" s="130">
        <f t="shared" si="36"/>
        <v>0</v>
      </c>
      <c r="CT57" s="30">
        <f>IF(AND(CS4=0,CS57&gt;=0), "",CS57/CS4)</f>
        <v>0</v>
      </c>
      <c r="CU57" s="47">
        <f>IF(AND(CS124=0,CS57&gt;=0),"",CS57/CS124)</f>
        <v>0</v>
      </c>
      <c r="CV57" s="131">
        <f t="shared" si="37"/>
        <v>0</v>
      </c>
      <c r="CW57" s="30" t="str">
        <f>IF(AND(CV4=0,CV57&gt;=0), "",CV57/CV4)</f>
        <v/>
      </c>
      <c r="CX57" s="47" t="str">
        <f t="shared" si="15"/>
        <v/>
      </c>
    </row>
    <row r="58" spans="1:102" outlineLevel="1" x14ac:dyDescent="0.3">
      <c r="A58" s="29" t="s">
        <v>20</v>
      </c>
      <c r="B58" s="129">
        <f>+'N EERR RODEO'!B57</f>
        <v>0</v>
      </c>
      <c r="C58" s="30" t="str">
        <f>IF(AND(B4=0,B58&gt;=0), "",B58/B4)</f>
        <v/>
      </c>
      <c r="D58" s="47" t="str">
        <f>IF(AND(B124=0,B58&gt;=0),"",B58/B124)</f>
        <v/>
      </c>
      <c r="E58" s="129">
        <f>+'N EERR RODEO'!C57</f>
        <v>0</v>
      </c>
      <c r="F58" s="30">
        <f>IF(AND(E4=0,E58&gt;=0), "",E58/E4)</f>
        <v>0</v>
      </c>
      <c r="G58" s="47">
        <f>IF(AND(E124=0,E58&gt;=0),"",E58/E124)</f>
        <v>0</v>
      </c>
      <c r="H58" s="129">
        <f>+'N EERR RODEO'!D57</f>
        <v>0</v>
      </c>
      <c r="I58" s="30">
        <f>IF(AND(H4=0,H58&gt;=0), "",H58/H4)</f>
        <v>0</v>
      </c>
      <c r="J58" s="47">
        <f>IF(AND(H124=0,H58&gt;=0),"",H58/H124)</f>
        <v>0</v>
      </c>
      <c r="K58" s="30" t="str">
        <f t="shared" si="19"/>
        <v/>
      </c>
      <c r="L58" s="130">
        <f t="shared" si="38"/>
        <v>0</v>
      </c>
      <c r="M58" s="30">
        <f>IF(AND(L4=0,L58&gt;=0), "",L58/L4)</f>
        <v>0</v>
      </c>
      <c r="N58" s="47">
        <f>IF(AND(L124=0,L58&gt;=0),"",L58/L124)</f>
        <v>0</v>
      </c>
      <c r="O58" s="129">
        <f>+'N EERR RODEO'!E57</f>
        <v>0</v>
      </c>
      <c r="P58" s="30">
        <f>IF(AND(O4=0,O58&gt;=0), "",O58/O4)</f>
        <v>0</v>
      </c>
      <c r="Q58" s="47">
        <f>IF(AND(O124=0,O58&gt;=0),"",O58/O124)</f>
        <v>0</v>
      </c>
      <c r="R58" s="30" t="str">
        <f t="shared" si="20"/>
        <v/>
      </c>
      <c r="S58" s="130">
        <f t="shared" si="39"/>
        <v>0</v>
      </c>
      <c r="T58" s="30">
        <f>IF(AND(S4=0,S58&gt;=0), "",S58/S4)</f>
        <v>0</v>
      </c>
      <c r="U58" s="47">
        <f>IF(AND(S124=0,S58&gt;=0),"",S58/S124)</f>
        <v>0</v>
      </c>
      <c r="V58" s="131"/>
      <c r="W58" s="30" t="str">
        <f>IF(AND(V4=0,V58&gt;=0), "",V58/V4)</f>
        <v/>
      </c>
      <c r="X58" s="47" t="str">
        <f t="shared" si="21"/>
        <v/>
      </c>
      <c r="Y58" s="129">
        <f>+'N EERR RODEO'!F57</f>
        <v>0</v>
      </c>
      <c r="Z58" s="30">
        <f>IF(AND(Y4=0,Y58&gt;=0), "",Y58/Y4)</f>
        <v>0</v>
      </c>
      <c r="AA58" s="47">
        <f>IF(AND(Y124=0,Y58&gt;=0),"",Y58/Y124)</f>
        <v>0</v>
      </c>
      <c r="AB58" s="30" t="str">
        <f t="shared" si="22"/>
        <v/>
      </c>
      <c r="AC58" s="130">
        <f t="shared" si="27"/>
        <v>0</v>
      </c>
      <c r="AD58" s="30">
        <f>IF(AND(AC4=0,AC58&gt;=0), "",AC58/AC4)</f>
        <v>0</v>
      </c>
      <c r="AE58" s="47">
        <f>IF(AND(AC124=0,AC58&gt;=0),"",AC58/AC124)</f>
        <v>0</v>
      </c>
      <c r="AF58" s="129">
        <f>+'N EERR RODEO'!G57</f>
        <v>0</v>
      </c>
      <c r="AG58" s="30">
        <f>IF(AND(AF4=0,AF58&gt;=0), "",AF58/AF4)</f>
        <v>0</v>
      </c>
      <c r="AH58" s="47">
        <f>IF(AND(AF124=0,AF58&gt;=0),"",AF58/AF124)</f>
        <v>0</v>
      </c>
      <c r="AI58" s="30" t="str">
        <f t="shared" si="4"/>
        <v/>
      </c>
      <c r="AJ58" s="130">
        <f t="shared" si="16"/>
        <v>0</v>
      </c>
      <c r="AK58" s="30">
        <f>IF(AND(AJ4=0,AJ58&gt;=0), "",AJ58/AJ4)</f>
        <v>0</v>
      </c>
      <c r="AL58" s="47">
        <f>IF(AND(AJ124=0,AJ58&gt;=0),"",AJ58/AJ124)</f>
        <v>0</v>
      </c>
      <c r="AM58" s="129">
        <f>+'N EERR RODEO'!H57</f>
        <v>0</v>
      </c>
      <c r="AN58" s="30">
        <f>IF(AND(AM4=0,AM58&gt;=0), "",AM58/AM4)</f>
        <v>0</v>
      </c>
      <c r="AO58" s="47">
        <f>IF(AND(AM124=0,AM58&gt;=0),"",AM58/AM124)</f>
        <v>0</v>
      </c>
      <c r="AP58" s="30" t="str">
        <f t="shared" si="5"/>
        <v/>
      </c>
      <c r="AQ58" s="130">
        <f t="shared" si="17"/>
        <v>0</v>
      </c>
      <c r="AR58" s="30">
        <f>IF(AND(AQ4=0,AQ58&gt;=0), "",AQ58/AQ4)</f>
        <v>0</v>
      </c>
      <c r="AS58" s="47">
        <f>IF(AND(AQ124=0,AQ58&gt;=0),"",AQ58/AQ124)</f>
        <v>0</v>
      </c>
      <c r="AT58" s="131">
        <f t="shared" si="28"/>
        <v>0</v>
      </c>
      <c r="AU58" s="30" t="str">
        <f>IF(AND(AT4=0,AT58&gt;=0), "",AT58/AT4)</f>
        <v/>
      </c>
      <c r="AV58" s="47" t="str">
        <f t="shared" si="23"/>
        <v/>
      </c>
      <c r="AW58" s="131">
        <f t="shared" si="40"/>
        <v>0</v>
      </c>
      <c r="AX58" s="30">
        <f>IF(AND(AW4=0,AW58&gt;=0), "",AW58/AW4)</f>
        <v>0</v>
      </c>
      <c r="AY58" s="47">
        <f>IF(AND(AW124=0,AW58&gt;=0),"",AW58/AW124)</f>
        <v>0</v>
      </c>
      <c r="AZ58" s="131">
        <f t="shared" si="29"/>
        <v>0</v>
      </c>
      <c r="BA58" s="30" t="str">
        <f>IF(AND(AZ4=0,AZ58&gt;=0), "",AZ58/AZ4)</f>
        <v/>
      </c>
      <c r="BB58" s="47" t="str">
        <f t="shared" si="24"/>
        <v/>
      </c>
      <c r="BC58" s="129">
        <f>+'N EERR RODEO'!I57</f>
        <v>0</v>
      </c>
      <c r="BD58" s="30" t="str">
        <f>IF(AND(BC4=0,BC58&gt;=0), "",BC58/BC4)</f>
        <v/>
      </c>
      <c r="BE58" s="47" t="str">
        <f>IF(AND(BC124=0,BC58&gt;=0),"",BC58/BC124)</f>
        <v/>
      </c>
      <c r="BF58" s="30" t="str">
        <f t="shared" si="25"/>
        <v/>
      </c>
      <c r="BG58" s="130">
        <f t="shared" si="30"/>
        <v>0</v>
      </c>
      <c r="BH58" s="30">
        <f>IF(AND(BG4=0,BG58&gt;=0), "",BG58/BG4)</f>
        <v>0</v>
      </c>
      <c r="BI58" s="47">
        <f>IF(AND(BG124=0,BG58&gt;=0),"",BG58/BG124)</f>
        <v>0</v>
      </c>
      <c r="BJ58" s="129">
        <f>+'N EERR RODEO'!J57</f>
        <v>0</v>
      </c>
      <c r="BK58" s="30" t="str">
        <f>IF(AND(BJ4=0,BJ58&gt;=0), "",BJ58/BJ4)</f>
        <v/>
      </c>
      <c r="BL58" s="47" t="str">
        <f>IF(AND(BJ124=0,BJ58&gt;=0),"",BJ58/BJ124)</f>
        <v/>
      </c>
      <c r="BM58" s="30" t="str">
        <f t="shared" si="9"/>
        <v/>
      </c>
      <c r="BN58" s="130">
        <f t="shared" si="31"/>
        <v>0</v>
      </c>
      <c r="BO58" s="30">
        <f>IF(AND(BN4=0,BN58&gt;=0), "",BN58/BN4)</f>
        <v>0</v>
      </c>
      <c r="BP58" s="47">
        <f>IF(AND(BN124=0,BN58&gt;=0),"",BN58/BN124)</f>
        <v>0</v>
      </c>
      <c r="BQ58" s="129">
        <f>+'N EERR RODEO'!K57</f>
        <v>0</v>
      </c>
      <c r="BR58" s="30" t="str">
        <f>IF(AND(BQ4=0,BQ58&gt;=0), "",BQ58/BQ4)</f>
        <v/>
      </c>
      <c r="BS58" s="47" t="str">
        <f>IF(AND(BQ124=0,BQ58&gt;=0),"",BQ58/BQ124)</f>
        <v/>
      </c>
      <c r="BT58" s="30" t="str">
        <f t="shared" si="10"/>
        <v/>
      </c>
      <c r="BU58" s="130">
        <f t="shared" si="32"/>
        <v>0</v>
      </c>
      <c r="BV58" s="30">
        <f>IF(AND(BU4=0,BU58&gt;=0), "",BU58/BU4)</f>
        <v>0</v>
      </c>
      <c r="BW58" s="47">
        <f>IF(AND(BU124=0,BU58&gt;=0),"",BU58/BU124)</f>
        <v>0</v>
      </c>
      <c r="BX58" s="131">
        <f t="shared" si="33"/>
        <v>0</v>
      </c>
      <c r="BY58" s="30" t="str">
        <f>IF(AND(BX4=0,BX58&gt;=0), "",BX58/BX4)</f>
        <v/>
      </c>
      <c r="BZ58" s="47" t="str">
        <f t="shared" si="11"/>
        <v/>
      </c>
      <c r="CA58" s="129">
        <f>+'N EERR RODEO'!L57</f>
        <v>0</v>
      </c>
      <c r="CB58" s="30" t="str">
        <f>IF(AND(CA4=0,CA58&gt;=0), "",CA58/CA4)</f>
        <v/>
      </c>
      <c r="CC58" s="47" t="str">
        <f>IF(AND(CA124=0,CA58&gt;=0),"",CA58/CA124)</f>
        <v/>
      </c>
      <c r="CD58" s="30" t="str">
        <f t="shared" si="26"/>
        <v/>
      </c>
      <c r="CE58" s="130">
        <f t="shared" si="34"/>
        <v>0</v>
      </c>
      <c r="CF58" s="30">
        <f>IF(AND(CE4=0,CE58&gt;=0), "",CE58/CE4)</f>
        <v>0</v>
      </c>
      <c r="CG58" s="47">
        <f>IF(AND(CE124=0,CE58&gt;=0),"",CE58/CE124)</f>
        <v>0</v>
      </c>
      <c r="CH58" s="129">
        <f>+'N EERR RODEO'!M57</f>
        <v>0</v>
      </c>
      <c r="CI58" s="30" t="str">
        <f>IF(AND(CH4=0,CH58&gt;=0), "",CH58/CH4)</f>
        <v/>
      </c>
      <c r="CJ58" s="47" t="str">
        <f>IF(AND(CH124=0,CH58&gt;=0),"",CH58/CH124)</f>
        <v/>
      </c>
      <c r="CK58" s="30" t="str">
        <f t="shared" si="13"/>
        <v/>
      </c>
      <c r="CL58" s="130">
        <f t="shared" si="35"/>
        <v>0</v>
      </c>
      <c r="CM58" s="30">
        <f>IF(AND(CL4=0,CL58&gt;=0), "",CL58/CL4)</f>
        <v>0</v>
      </c>
      <c r="CN58" s="47">
        <f>IF(AND(CL124=0,CL58&gt;=0),"",CL58/CL124)</f>
        <v>0</v>
      </c>
      <c r="CO58" s="129">
        <f>+'N EERR RODEO'!N57</f>
        <v>0</v>
      </c>
      <c r="CP58" s="30" t="str">
        <f>IF(AND(CO4=0,CO58&gt;=0), "",CO58/CO4)</f>
        <v/>
      </c>
      <c r="CQ58" s="47" t="str">
        <f>IF(AND(CO124=0,CO58&gt;=0),"",CO58/CO124)</f>
        <v/>
      </c>
      <c r="CR58" s="30" t="str">
        <f t="shared" si="14"/>
        <v/>
      </c>
      <c r="CS58" s="130">
        <f t="shared" si="36"/>
        <v>0</v>
      </c>
      <c r="CT58" s="30">
        <f>IF(AND(CS4=0,CS58&gt;=0), "",CS58/CS4)</f>
        <v>0</v>
      </c>
      <c r="CU58" s="47">
        <f>IF(AND(CS124=0,CS58&gt;=0),"",CS58/CS124)</f>
        <v>0</v>
      </c>
      <c r="CV58" s="131">
        <f t="shared" si="37"/>
        <v>0</v>
      </c>
      <c r="CW58" s="30" t="str">
        <f>IF(AND(CV4=0,CV58&gt;=0), "",CV58/CV4)</f>
        <v/>
      </c>
      <c r="CX58" s="47" t="str">
        <f t="shared" si="15"/>
        <v/>
      </c>
    </row>
    <row r="59" spans="1:102" outlineLevel="1" x14ac:dyDescent="0.3">
      <c r="A59" s="29" t="s">
        <v>21</v>
      </c>
      <c r="B59" s="129">
        <f>+'N EERR RODEO'!B58</f>
        <v>0</v>
      </c>
      <c r="C59" s="30" t="str">
        <f>IF(AND(B4=0,B59&gt;=0), "",B59/B4)</f>
        <v/>
      </c>
      <c r="D59" s="47" t="str">
        <f>IF(AND(B124=0,B59&gt;=0),"",B59/B124)</f>
        <v/>
      </c>
      <c r="E59" s="129">
        <f>+'N EERR RODEO'!C58</f>
        <v>3.7306004554796428E-2</v>
      </c>
      <c r="F59" s="30">
        <f>IF(AND(E4=0,E59&gt;=0), "",E59/E4)</f>
        <v>1.0845057239698507E-6</v>
      </c>
      <c r="G59" s="47">
        <f>IF(AND(E124=0,E59&gt;=0),"",E59/E124)</f>
        <v>3.7384201858633641E-6</v>
      </c>
      <c r="H59" s="129">
        <f>+'N EERR RODEO'!D58</f>
        <v>0</v>
      </c>
      <c r="I59" s="30">
        <f>IF(AND(H4=0,H59&gt;=0), "",H59/H4)</f>
        <v>0</v>
      </c>
      <c r="J59" s="47">
        <f>IF(AND(H124=0,H59&gt;=0),"",H59/H124)</f>
        <v>0</v>
      </c>
      <c r="K59" s="30">
        <f t="shared" si="19"/>
        <v>-1</v>
      </c>
      <c r="L59" s="130">
        <f t="shared" si="38"/>
        <v>3.7306004554796428E-2</v>
      </c>
      <c r="M59" s="30">
        <f>IF(AND(L4=0,L59&gt;=0), "",L59/L4)</f>
        <v>5.0849316889833982E-7</v>
      </c>
      <c r="N59" s="47">
        <f>IF(AND(L124=0,L59&gt;=0),"",L59/L124)</f>
        <v>2.0651133769305696E-6</v>
      </c>
      <c r="O59" s="129">
        <f>+'N EERR RODEO'!E58</f>
        <v>5.4073351789193076</v>
      </c>
      <c r="P59" s="30">
        <f>IF(AND(O4=0,O59&gt;=0), "",O59/O4)</f>
        <v>1.1013338723858901E-4</v>
      </c>
      <c r="Q59" s="47">
        <f>IF(AND(O124=0,O59&gt;=0),"",O59/O124)</f>
        <v>4.5453021045221232E-4</v>
      </c>
      <c r="R59" s="30">
        <f t="shared" si="20"/>
        <v>1</v>
      </c>
      <c r="S59" s="130">
        <f t="shared" si="39"/>
        <v>5.4446411834741042</v>
      </c>
      <c r="T59" s="30">
        <f>IF(AND(S4=0,S59&gt;=0), "",S59/S4)</f>
        <v>4.4459170960107781E-5</v>
      </c>
      <c r="U59" s="47">
        <f>IF(AND(S124=0,S59&gt;=0),"",S59/S124)</f>
        <v>1.8172181667599064E-4</v>
      </c>
      <c r="V59" s="131"/>
      <c r="W59" s="30" t="str">
        <f>IF(AND(V4=0,V59&gt;=0), "",V59/V4)</f>
        <v/>
      </c>
      <c r="X59" s="47">
        <f t="shared" si="21"/>
        <v>1</v>
      </c>
      <c r="Y59" s="129">
        <f>+'N EERR RODEO'!F58</f>
        <v>9.4495408330089532</v>
      </c>
      <c r="Z59" s="30">
        <f>IF(AND(Y4=0,Y59&gt;=0), "",Y59/Y4)</f>
        <v>1.7213013174969741E-4</v>
      </c>
      <c r="AA59" s="47">
        <f>IF(AND(Y124=0,Y59&gt;=0),"",Y59/Y124)</f>
        <v>7.0581747087945497E-4</v>
      </c>
      <c r="AB59" s="30">
        <f t="shared" si="22"/>
        <v>0.74754116775455881</v>
      </c>
      <c r="AC59" s="130">
        <f t="shared" si="27"/>
        <v>14.894182016483057</v>
      </c>
      <c r="AD59" s="30">
        <f>IF(AND(AC4=0,AC59&gt;=0), "",AC59/AC4)</f>
        <v>8.3976407453459397E-5</v>
      </c>
      <c r="AE59" s="47">
        <f>IF(AND(AC124=0,AC59&gt;=0),"",AC59/AC124)</f>
        <v>3.4358381734147863E-4</v>
      </c>
      <c r="AF59" s="129">
        <f>+'N EERR RODEO'!G58</f>
        <v>8.3960490144469796E-2</v>
      </c>
      <c r="AG59" s="30">
        <f>IF(AND(AF4=0,AF59&gt;=0), "",AF59/AF4)</f>
        <v>1.3552175179528842E-6</v>
      </c>
      <c r="AH59" s="47">
        <f>IF(AND(AF124=0,AF59&gt;=0),"",AF59/AF124)</f>
        <v>5.7873549647424434E-6</v>
      </c>
      <c r="AI59" s="30">
        <f t="shared" si="4"/>
        <v>-0.99111486032726781</v>
      </c>
      <c r="AJ59" s="130">
        <f t="shared" si="16"/>
        <v>14.978142506627528</v>
      </c>
      <c r="AK59" s="30">
        <f>IF(AND(AJ4=0,AJ59&gt;=0), "",AJ59/AJ4)</f>
        <v>6.2587556941754978E-5</v>
      </c>
      <c r="AL59" s="47">
        <f>IF(AND(AJ124=0,AJ59&gt;=0),"",AJ59/AJ124)</f>
        <v>2.5888183686369914E-4</v>
      </c>
      <c r="AM59" s="129">
        <f>+'N EERR RODEO'!H58</f>
        <v>5.1986832141070183</v>
      </c>
      <c r="AN59" s="30">
        <f>IF(AND(AM4=0,AM59&gt;=0), "",AM59/AM4)</f>
        <v>9.3053280969911771E-5</v>
      </c>
      <c r="AO59" s="47">
        <f>IF(AND(AM124=0,AM59&gt;=0),"",AM59/AM124)</f>
        <v>3.7036582839459158E-4</v>
      </c>
      <c r="AP59" s="30">
        <f t="shared" si="5"/>
        <v>60.918209447821312</v>
      </c>
      <c r="AQ59" s="130">
        <f t="shared" si="17"/>
        <v>20.176825720734545</v>
      </c>
      <c r="AR59" s="30">
        <f>IF(AND(AQ4=0,AQ59&gt;=0), "",AQ59/AQ4)</f>
        <v>6.8353655622785514E-5</v>
      </c>
      <c r="AS59" s="47">
        <f>IF(AND(AQ124=0,AQ59&gt;=0),"",AQ59/AQ124)</f>
        <v>2.8064811860204717E-4</v>
      </c>
      <c r="AT59" s="131">
        <f t="shared" si="28"/>
        <v>0</v>
      </c>
      <c r="AU59" s="30" t="str">
        <f>IF(AND(AT4=0,AT59&gt;=0), "",AT59/AT4)</f>
        <v/>
      </c>
      <c r="AV59" s="47">
        <f t="shared" si="23"/>
        <v>1</v>
      </c>
      <c r="AW59" s="131">
        <f t="shared" si="40"/>
        <v>3.3628042867890908</v>
      </c>
      <c r="AX59" s="30">
        <f>IF(AND(AW4=0,AW59&gt;=0), "",AW59/AW4)</f>
        <v>6.8353655622785514E-5</v>
      </c>
      <c r="AY59" s="47">
        <f>IF(AND(AW124=0,AW59&gt;=0),"",AW59/AW124)</f>
        <v>2.8064811860204712E-4</v>
      </c>
      <c r="AZ59" s="131">
        <f t="shared" si="29"/>
        <v>0</v>
      </c>
      <c r="BA59" s="30" t="str">
        <f>IF(AND(AZ4=0,AZ59&gt;=0), "",AZ59/AZ4)</f>
        <v/>
      </c>
      <c r="BB59" s="47">
        <f t="shared" si="24"/>
        <v>1</v>
      </c>
      <c r="BC59" s="129">
        <f>+'N EERR RODEO'!I58</f>
        <v>0</v>
      </c>
      <c r="BD59" s="30" t="str">
        <f>IF(AND(BC4=0,BC59&gt;=0), "",BC59/BC4)</f>
        <v/>
      </c>
      <c r="BE59" s="47" t="str">
        <f>IF(AND(BC124=0,BC59&gt;=0),"",BC59/BC124)</f>
        <v/>
      </c>
      <c r="BF59" s="30">
        <f t="shared" si="25"/>
        <v>-1</v>
      </c>
      <c r="BG59" s="130">
        <f t="shared" si="30"/>
        <v>20.176825720734545</v>
      </c>
      <c r="BH59" s="30">
        <f>IF(AND(BG4=0,BG59&gt;=0), "",BG59/BG4)</f>
        <v>6.8353655622785514E-5</v>
      </c>
      <c r="BI59" s="47">
        <f>IF(AND(BG124=0,BG59&gt;=0),"",BG59/BG124)</f>
        <v>2.8064811860204717E-4</v>
      </c>
      <c r="BJ59" s="129">
        <f>+'N EERR RODEO'!J58</f>
        <v>0</v>
      </c>
      <c r="BK59" s="30" t="str">
        <f>IF(AND(BJ4=0,BJ59&gt;=0), "",BJ59/BJ4)</f>
        <v/>
      </c>
      <c r="BL59" s="47" t="str">
        <f>IF(AND(BJ124=0,BJ59&gt;=0),"",BJ59/BJ124)</f>
        <v/>
      </c>
      <c r="BM59" s="30" t="str">
        <f t="shared" si="9"/>
        <v/>
      </c>
      <c r="BN59" s="130">
        <f t="shared" si="31"/>
        <v>20.176825720734545</v>
      </c>
      <c r="BO59" s="30">
        <f>IF(AND(BN4=0,BN59&gt;=0), "",BN59/BN4)</f>
        <v>6.8353655622785514E-5</v>
      </c>
      <c r="BP59" s="47">
        <f>IF(AND(BN124=0,BN59&gt;=0),"",BN59/BN124)</f>
        <v>2.8064811860204717E-4</v>
      </c>
      <c r="BQ59" s="129">
        <f>+'N EERR RODEO'!K58</f>
        <v>0</v>
      </c>
      <c r="BR59" s="30" t="str">
        <f>IF(AND(BQ4=0,BQ59&gt;=0), "",BQ59/BQ4)</f>
        <v/>
      </c>
      <c r="BS59" s="47" t="str">
        <f>IF(AND(BQ124=0,BQ59&gt;=0),"",BQ59/BQ124)</f>
        <v/>
      </c>
      <c r="BT59" s="30" t="str">
        <f t="shared" si="10"/>
        <v/>
      </c>
      <c r="BU59" s="130">
        <f t="shared" si="32"/>
        <v>20.176825720734545</v>
      </c>
      <c r="BV59" s="30">
        <f>IF(AND(BU4=0,BU59&gt;=0), "",BU59/BU4)</f>
        <v>6.8353655622785514E-5</v>
      </c>
      <c r="BW59" s="47">
        <f>IF(AND(BU124=0,BU59&gt;=0),"",BU59/BU124)</f>
        <v>2.8064811860204717E-4</v>
      </c>
      <c r="BX59" s="131">
        <f t="shared" si="33"/>
        <v>0</v>
      </c>
      <c r="BY59" s="30" t="str">
        <f>IF(AND(BX4=0,BX59&gt;=0), "",BX59/BX4)</f>
        <v/>
      </c>
      <c r="BZ59" s="47">
        <f t="shared" si="11"/>
        <v>1</v>
      </c>
      <c r="CA59" s="129">
        <f>+'N EERR RODEO'!L58</f>
        <v>0</v>
      </c>
      <c r="CB59" s="30" t="str">
        <f>IF(AND(CA4=0,CA59&gt;=0), "",CA59/CA4)</f>
        <v/>
      </c>
      <c r="CC59" s="47" t="str">
        <f>IF(AND(CA124=0,CA59&gt;=0),"",CA59/CA124)</f>
        <v/>
      </c>
      <c r="CD59" s="30" t="str">
        <f t="shared" si="26"/>
        <v/>
      </c>
      <c r="CE59" s="130">
        <f t="shared" si="34"/>
        <v>20.176825720734545</v>
      </c>
      <c r="CF59" s="30">
        <f>IF(AND(CE4=0,CE59&gt;=0), "",CE59/CE4)</f>
        <v>6.8353655622785514E-5</v>
      </c>
      <c r="CG59" s="47">
        <f>IF(AND(CE124=0,CE59&gt;=0),"",CE59/CE124)</f>
        <v>2.8064811860204717E-4</v>
      </c>
      <c r="CH59" s="129">
        <f>+'N EERR RODEO'!M58</f>
        <v>0</v>
      </c>
      <c r="CI59" s="30" t="str">
        <f>IF(AND(CH4=0,CH59&gt;=0), "",CH59/CH4)</f>
        <v/>
      </c>
      <c r="CJ59" s="47" t="str">
        <f>IF(AND(CH124=0,CH59&gt;=0),"",CH59/CH124)</f>
        <v/>
      </c>
      <c r="CK59" s="30" t="str">
        <f t="shared" si="13"/>
        <v/>
      </c>
      <c r="CL59" s="130">
        <f t="shared" si="35"/>
        <v>20.176825720734545</v>
      </c>
      <c r="CM59" s="30">
        <f>IF(AND(CL4=0,CL59&gt;=0), "",CL59/CL4)</f>
        <v>6.8353655622785514E-5</v>
      </c>
      <c r="CN59" s="47">
        <f>IF(AND(CL124=0,CL59&gt;=0),"",CL59/CL124)</f>
        <v>2.8064811860204717E-4</v>
      </c>
      <c r="CO59" s="129">
        <f>+'N EERR RODEO'!N58</f>
        <v>0</v>
      </c>
      <c r="CP59" s="30" t="str">
        <f>IF(AND(CO4=0,CO59&gt;=0), "",CO59/CO4)</f>
        <v/>
      </c>
      <c r="CQ59" s="47" t="str">
        <f>IF(AND(CO124=0,CO59&gt;=0),"",CO59/CO124)</f>
        <v/>
      </c>
      <c r="CR59" s="30" t="str">
        <f t="shared" si="14"/>
        <v/>
      </c>
      <c r="CS59" s="130">
        <f t="shared" si="36"/>
        <v>20.176825720734545</v>
      </c>
      <c r="CT59" s="30">
        <f>IF(AND(CS4=0,CS59&gt;=0), "",CS59/CS4)</f>
        <v>6.8353655622785514E-5</v>
      </c>
      <c r="CU59" s="47">
        <f>IF(AND(CS124=0,CS59&gt;=0),"",CS59/CS124)</f>
        <v>2.8064811860204717E-4</v>
      </c>
      <c r="CV59" s="131">
        <f t="shared" si="37"/>
        <v>0</v>
      </c>
      <c r="CW59" s="30" t="str">
        <f>IF(AND(CV4=0,CV59&gt;=0), "",CV59/CV4)</f>
        <v/>
      </c>
      <c r="CX59" s="47">
        <f t="shared" si="15"/>
        <v>1</v>
      </c>
    </row>
    <row r="60" spans="1:102" outlineLevel="1" x14ac:dyDescent="0.3">
      <c r="A60" s="29" t="s">
        <v>0</v>
      </c>
      <c r="B60" s="129">
        <f>+'N EERR RODEO'!B59+'N EERR RODEO'!B60+'N EERR RODEO'!B61+'N EERR RODEO'!B62+'N EERR RODEO'!B63</f>
        <v>0</v>
      </c>
      <c r="C60" s="30" t="str">
        <f>IF(AND(B4=0,B60&gt;=0), "",B60/B4)</f>
        <v/>
      </c>
      <c r="D60" s="47" t="str">
        <f>IF(AND(B124=0,B60&gt;=0),"",B60/B124)</f>
        <v/>
      </c>
      <c r="E60" s="129">
        <f>+'N EERR RODEO'!C59+'N EERR RODEO'!C60+'N EERR RODEO'!C61+'N EERR RODEO'!C62+'N EERR RODEO'!C63</f>
        <v>0</v>
      </c>
      <c r="F60" s="30">
        <f>IF(AND(E4=0,E60&gt;=0), "",E60/E4)</f>
        <v>0</v>
      </c>
      <c r="G60" s="47">
        <f>IF(AND(E124=0,E60&gt;=0),"",E60/E124)</f>
        <v>0</v>
      </c>
      <c r="H60" s="129">
        <f>+'N EERR RODEO'!D59+'N EERR RODEO'!D60+'N EERR RODEO'!D61+'N EERR RODEO'!D62+'N EERR RODEO'!D63</f>
        <v>0</v>
      </c>
      <c r="I60" s="30">
        <f>IF(AND(H4=0,H60&gt;=0), "",H60/H4)</f>
        <v>0</v>
      </c>
      <c r="J60" s="47">
        <f>IF(AND(H124=0,H60&gt;=0),"",H60/H124)</f>
        <v>0</v>
      </c>
      <c r="K60" s="30" t="str">
        <f t="shared" si="19"/>
        <v/>
      </c>
      <c r="L60" s="130">
        <f t="shared" si="38"/>
        <v>0</v>
      </c>
      <c r="M60" s="30">
        <f>IF(AND(L4=0,L60&gt;=0), "",L60/L4)</f>
        <v>0</v>
      </c>
      <c r="N60" s="47">
        <f>IF(AND(L124=0,L60&gt;=0),"",L60/L124)</f>
        <v>0</v>
      </c>
      <c r="O60" s="129">
        <f>+'N EERR RODEO'!E59+'N EERR RODEO'!E60+'N EERR RODEO'!E61+'N EERR RODEO'!E62+'N EERR RODEO'!E63</f>
        <v>19.845695604508279</v>
      </c>
      <c r="P60" s="30">
        <f>IF(AND(O4=0,O60&gt;=0), "",O60/O4)</f>
        <v>4.0420532604514741E-4</v>
      </c>
      <c r="Q60" s="47">
        <f>IF(AND(O124=0,O60&gt;=0),"",O60/O124)</f>
        <v>1.6681910592216136E-3</v>
      </c>
      <c r="R60" s="30">
        <f t="shared" si="20"/>
        <v>1</v>
      </c>
      <c r="S60" s="130">
        <f t="shared" si="39"/>
        <v>19.845695604508279</v>
      </c>
      <c r="T60" s="30">
        <f>IF(AND(S4=0,S60&gt;=0), "",S60/S4)</f>
        <v>1.6205350251200618E-4</v>
      </c>
      <c r="U60" s="47">
        <f>IF(AND(S124=0,S60&gt;=0),"",S60/S124)</f>
        <v>6.6237530388527934E-4</v>
      </c>
      <c r="V60" s="131"/>
      <c r="W60" s="30" t="str">
        <f>IF(AND(V4=0,V60&gt;=0), "",V60/V4)</f>
        <v/>
      </c>
      <c r="X60" s="47">
        <f t="shared" si="21"/>
        <v>1</v>
      </c>
      <c r="Y60" s="129">
        <f>+'N EERR RODEO'!F59+'N EERR RODEO'!F60+'N EERR RODEO'!F61+'N EERR RODEO'!F62+'N EERR RODEO'!F63</f>
        <v>105.82288641494745</v>
      </c>
      <c r="Z60" s="30">
        <f>IF(AND(Y4=0,Y60&gt;=0), "",Y60/Y4)</f>
        <v>1.9276394168390499E-3</v>
      </c>
      <c r="AA60" s="47">
        <f>IF(AND(Y124=0,Y60&gt;=0),"",Y60/Y124)</f>
        <v>7.9042615266183783E-3</v>
      </c>
      <c r="AB60" s="30">
        <f t="shared" si="22"/>
        <v>4.3322840642032228</v>
      </c>
      <c r="AC60" s="130">
        <f t="shared" si="27"/>
        <v>125.66858201945573</v>
      </c>
      <c r="AD60" s="30">
        <f>IF(AND(AC4=0,AC60&gt;=0), "",AC60/AC4)</f>
        <v>7.085448557084445E-4</v>
      </c>
      <c r="AE60" s="47">
        <f>IF(AND(AC124=0,AC60&gt;=0),"",AC60/AC124)</f>
        <v>2.8989635739882541E-3</v>
      </c>
      <c r="AF60" s="129">
        <f>+'N EERR RODEO'!G59+'N EERR RODEO'!G60+'N EERR RODEO'!G61+'N EERR RODEO'!G62+'N EERR RODEO'!G63</f>
        <v>325.2095094168568</v>
      </c>
      <c r="AG60" s="30">
        <f>IF(AND(AF4=0,AF60&gt;=0), "",AF60/AF4)</f>
        <v>5.2492502534016855E-3</v>
      </c>
      <c r="AH60" s="47">
        <f>IF(AND(AF124=0,AF60&gt;=0),"",AF60/AF124)</f>
        <v>2.2416530271161937E-2</v>
      </c>
      <c r="AI60" s="30">
        <f t="shared" si="4"/>
        <v>2.0731491120140251</v>
      </c>
      <c r="AJ60" s="130">
        <f t="shared" si="16"/>
        <v>450.8780914363125</v>
      </c>
      <c r="AK60" s="30">
        <f>IF(AND(AJ4=0,AJ60&gt;=0), "",AJ60/AJ4)</f>
        <v>1.8840359015861623E-3</v>
      </c>
      <c r="AL60" s="47">
        <f>IF(AND(AJ124=0,AJ60&gt;=0),"",AJ60/AJ124)</f>
        <v>7.7929655470285039E-3</v>
      </c>
      <c r="AM60" s="129">
        <f>+'N EERR RODEO'!H59+'N EERR RODEO'!H60+'N EERR RODEO'!H61+'N EERR RODEO'!H62+'N EERR RODEO'!H63</f>
        <v>724.08979431770524</v>
      </c>
      <c r="AN60" s="30">
        <f>IF(AND(AM4=0,AM60&gt;=0), "",AM60/AM4)</f>
        <v>1.2960768776072612E-2</v>
      </c>
      <c r="AO60" s="47">
        <f>IF(AND(AM124=0,AM60&gt;=0),"",AM60/AM124)</f>
        <v>5.1585777678629242E-2</v>
      </c>
      <c r="AP60" s="30">
        <f t="shared" si="5"/>
        <v>1.2265332757830267</v>
      </c>
      <c r="AQ60" s="130">
        <f t="shared" si="17"/>
        <v>1174.9678857540177</v>
      </c>
      <c r="AR60" s="30">
        <f>IF(AND(AQ4=0,AQ60&gt;=0), "",AQ60/AQ4)</f>
        <v>3.980474993553083E-3</v>
      </c>
      <c r="AS60" s="47">
        <f>IF(AND(AQ124=0,AQ60&gt;=0),"",AQ60/AQ124)</f>
        <v>1.6343132022785072E-2</v>
      </c>
      <c r="AT60" s="131">
        <f t="shared" si="28"/>
        <v>0</v>
      </c>
      <c r="AU60" s="30" t="str">
        <f>IF(AND(AT4=0,AT60&gt;=0), "",AT60/AT4)</f>
        <v/>
      </c>
      <c r="AV60" s="47">
        <f t="shared" si="23"/>
        <v>1</v>
      </c>
      <c r="AW60" s="131">
        <f t="shared" si="40"/>
        <v>195.82798095900296</v>
      </c>
      <c r="AX60" s="30">
        <f>IF(AND(AW4=0,AW60&gt;=0), "",AW60/AW4)</f>
        <v>3.980474993553083E-3</v>
      </c>
      <c r="AY60" s="47">
        <f>IF(AND(AW124=0,AW60&gt;=0),"",AW60/AW124)</f>
        <v>1.6343132022785069E-2</v>
      </c>
      <c r="AZ60" s="131">
        <f t="shared" si="29"/>
        <v>0</v>
      </c>
      <c r="BA60" s="30" t="str">
        <f>IF(AND(AZ4=0,AZ60&gt;=0), "",AZ60/AZ4)</f>
        <v/>
      </c>
      <c r="BB60" s="47">
        <f t="shared" si="24"/>
        <v>1</v>
      </c>
      <c r="BC60" s="129">
        <f>+'N EERR RODEO'!I59+'N EERR RODEO'!I60+'N EERR RODEO'!I61+'N EERR RODEO'!I62+'N EERR RODEO'!I63</f>
        <v>0</v>
      </c>
      <c r="BD60" s="30" t="str">
        <f>IF(AND(BC4=0,BC60&gt;=0), "",BC60/BC4)</f>
        <v/>
      </c>
      <c r="BE60" s="47" t="str">
        <f>IF(AND(BC124=0,BC60&gt;=0),"",BC60/BC124)</f>
        <v/>
      </c>
      <c r="BF60" s="30">
        <f t="shared" si="25"/>
        <v>-1</v>
      </c>
      <c r="BG60" s="130">
        <f t="shared" si="30"/>
        <v>1174.9678857540177</v>
      </c>
      <c r="BH60" s="30">
        <f>IF(AND(BG4=0,BG60&gt;=0), "",BG60/BG4)</f>
        <v>3.980474993553083E-3</v>
      </c>
      <c r="BI60" s="47">
        <f>IF(AND(BG124=0,BG60&gt;=0),"",BG60/BG124)</f>
        <v>1.6343132022785072E-2</v>
      </c>
      <c r="BJ60" s="129">
        <f>+'N EERR RODEO'!J59+'N EERR RODEO'!J60+'N EERR RODEO'!J61+'N EERR RODEO'!J62+'N EERR RODEO'!J63</f>
        <v>0</v>
      </c>
      <c r="BK60" s="30" t="str">
        <f>IF(AND(BJ4=0,BJ60&gt;=0), "",BJ60/BJ4)</f>
        <v/>
      </c>
      <c r="BL60" s="47" t="str">
        <f>IF(AND(BJ124=0,BJ60&gt;=0),"",BJ60/BJ124)</f>
        <v/>
      </c>
      <c r="BM60" s="30" t="str">
        <f t="shared" si="9"/>
        <v/>
      </c>
      <c r="BN60" s="130">
        <f t="shared" si="31"/>
        <v>1174.9678857540177</v>
      </c>
      <c r="BO60" s="30">
        <f>IF(AND(BN4=0,BN60&gt;=0), "",BN60/BN4)</f>
        <v>3.980474993553083E-3</v>
      </c>
      <c r="BP60" s="47">
        <f>IF(AND(BN124=0,BN60&gt;=0),"",BN60/BN124)</f>
        <v>1.6343132022785072E-2</v>
      </c>
      <c r="BQ60" s="129">
        <f>+'N EERR RODEO'!K59+'N EERR RODEO'!K60+'N EERR RODEO'!K61+'N EERR RODEO'!K62+'N EERR RODEO'!K63</f>
        <v>0</v>
      </c>
      <c r="BR60" s="30" t="str">
        <f>IF(AND(BQ4=0,BQ60&gt;=0), "",BQ60/BQ4)</f>
        <v/>
      </c>
      <c r="BS60" s="47" t="str">
        <f>IF(AND(BQ124=0,BQ60&gt;=0),"",BQ60/BQ124)</f>
        <v/>
      </c>
      <c r="BT60" s="30" t="str">
        <f t="shared" si="10"/>
        <v/>
      </c>
      <c r="BU60" s="130">
        <f t="shared" si="32"/>
        <v>1174.9678857540177</v>
      </c>
      <c r="BV60" s="30">
        <f>IF(AND(BU4=0,BU60&gt;=0), "",BU60/BU4)</f>
        <v>3.980474993553083E-3</v>
      </c>
      <c r="BW60" s="47">
        <f>IF(AND(BU124=0,BU60&gt;=0),"",BU60/BU124)</f>
        <v>1.6343132022785072E-2</v>
      </c>
      <c r="BX60" s="131">
        <f t="shared" si="33"/>
        <v>0</v>
      </c>
      <c r="BY60" s="30" t="str">
        <f>IF(AND(BX4=0,BX60&gt;=0), "",BX60/BX4)</f>
        <v/>
      </c>
      <c r="BZ60" s="47">
        <f t="shared" si="11"/>
        <v>1</v>
      </c>
      <c r="CA60" s="129">
        <f>+'N EERR RODEO'!L59+'N EERR RODEO'!L60+'N EERR RODEO'!L61+'N EERR RODEO'!L62+'N EERR RODEO'!L63</f>
        <v>0</v>
      </c>
      <c r="CB60" s="30" t="str">
        <f>IF(AND(CA4=0,CA60&gt;=0), "",CA60/CA4)</f>
        <v/>
      </c>
      <c r="CC60" s="47" t="str">
        <f>IF(AND(CA124=0,CA60&gt;=0),"",CA60/CA124)</f>
        <v/>
      </c>
      <c r="CD60" s="30" t="str">
        <f t="shared" si="26"/>
        <v/>
      </c>
      <c r="CE60" s="130">
        <f t="shared" si="34"/>
        <v>1174.9678857540177</v>
      </c>
      <c r="CF60" s="30">
        <f>IF(AND(CE4=0,CE60&gt;=0), "",CE60/CE4)</f>
        <v>3.980474993553083E-3</v>
      </c>
      <c r="CG60" s="47">
        <f>IF(AND(CE124=0,CE60&gt;=0),"",CE60/CE124)</f>
        <v>1.6343132022785072E-2</v>
      </c>
      <c r="CH60" s="129">
        <f>+'N EERR RODEO'!M59+'N EERR RODEO'!M60+'N EERR RODEO'!M61+'N EERR RODEO'!M62+'N EERR RODEO'!M63</f>
        <v>0</v>
      </c>
      <c r="CI60" s="30" t="str">
        <f>IF(AND(CH4=0,CH60&gt;=0), "",CH60/CH4)</f>
        <v/>
      </c>
      <c r="CJ60" s="47" t="str">
        <f>IF(AND(CH124=0,CH60&gt;=0),"",CH60/CH124)</f>
        <v/>
      </c>
      <c r="CK60" s="30" t="str">
        <f t="shared" si="13"/>
        <v/>
      </c>
      <c r="CL60" s="130">
        <f t="shared" si="35"/>
        <v>1174.9678857540177</v>
      </c>
      <c r="CM60" s="30">
        <f>IF(AND(CL4=0,CL60&gt;=0), "",CL60/CL4)</f>
        <v>3.980474993553083E-3</v>
      </c>
      <c r="CN60" s="47">
        <f>IF(AND(CL124=0,CL60&gt;=0),"",CL60/CL124)</f>
        <v>1.6343132022785072E-2</v>
      </c>
      <c r="CO60" s="129">
        <f>+'N EERR RODEO'!N59+'N EERR RODEO'!N60+'N EERR RODEO'!N61+'N EERR RODEO'!N62+'N EERR RODEO'!N63</f>
        <v>0</v>
      </c>
      <c r="CP60" s="30" t="str">
        <f>IF(AND(CO4=0,CO60&gt;=0), "",CO60/CO4)</f>
        <v/>
      </c>
      <c r="CQ60" s="47" t="str">
        <f>IF(AND(CO124=0,CO60&gt;=0),"",CO60/CO124)</f>
        <v/>
      </c>
      <c r="CR60" s="30" t="str">
        <f t="shared" si="14"/>
        <v/>
      </c>
      <c r="CS60" s="130">
        <f t="shared" si="36"/>
        <v>1174.9678857540177</v>
      </c>
      <c r="CT60" s="30">
        <f>IF(AND(CS4=0,CS60&gt;=0), "",CS60/CS4)</f>
        <v>3.980474993553083E-3</v>
      </c>
      <c r="CU60" s="47">
        <f>IF(AND(CS124=0,CS60&gt;=0),"",CS60/CS124)</f>
        <v>1.6343132022785072E-2</v>
      </c>
      <c r="CV60" s="131">
        <f t="shared" si="37"/>
        <v>0</v>
      </c>
      <c r="CW60" s="30" t="str">
        <f>IF(AND(CV4=0,CV60&gt;=0), "",CV60/CV4)</f>
        <v/>
      </c>
      <c r="CX60" s="47">
        <f t="shared" si="15"/>
        <v>1</v>
      </c>
    </row>
    <row r="61" spans="1:102" outlineLevel="1" x14ac:dyDescent="0.3">
      <c r="A61" s="29" t="s">
        <v>22</v>
      </c>
      <c r="B61" s="129">
        <f>+'N EERR RODEO'!B64+'N EERR RODEO'!B65+'N EERR RODEO'!B66+'N EERR RODEO'!B67+'N EERR RODEO'!B68</f>
        <v>0</v>
      </c>
      <c r="C61" s="30" t="str">
        <f>IF(AND(B4=0,B61&gt;=0), "",B61/B4)</f>
        <v/>
      </c>
      <c r="D61" s="47" t="str">
        <f>IF(AND(B124=0,B61&gt;=0),"",B61/B124)</f>
        <v/>
      </c>
      <c r="E61" s="129">
        <f>+'N EERR RODEO'!C64+'N EERR RODEO'!C65+'N EERR RODEO'!C66+'N EERR RODEO'!C67+'N EERR RODEO'!C68</f>
        <v>0</v>
      </c>
      <c r="F61" s="30">
        <f>IF(AND(E4=0,E61&gt;=0), "",E61/E4)</f>
        <v>0</v>
      </c>
      <c r="G61" s="47">
        <f>IF(AND(E124=0,E61&gt;=0),"",E61/E124)</f>
        <v>0</v>
      </c>
      <c r="H61" s="129">
        <f>+'N EERR RODEO'!D64+'N EERR RODEO'!D65+'N EERR RODEO'!D66+'N EERR RODEO'!D67+'N EERR RODEO'!D68</f>
        <v>0</v>
      </c>
      <c r="I61" s="30">
        <f>IF(AND(H4=0,H61&gt;=0), "",H61/H4)</f>
        <v>0</v>
      </c>
      <c r="J61" s="47">
        <f>IF(AND(H124=0,H61&gt;=0),"",H61/H124)</f>
        <v>0</v>
      </c>
      <c r="K61" s="30" t="str">
        <f t="shared" si="19"/>
        <v/>
      </c>
      <c r="L61" s="130">
        <f t="shared" si="38"/>
        <v>0</v>
      </c>
      <c r="M61" s="30">
        <f>IF(AND(L4=0,L61&gt;=0), "",L61/L4)</f>
        <v>0</v>
      </c>
      <c r="N61" s="47">
        <f>IF(AND(L124=0,L61&gt;=0),"",L61/L124)</f>
        <v>0</v>
      </c>
      <c r="O61" s="129">
        <f>+'N EERR RODEO'!E64+'N EERR RODEO'!E65+'N EERR RODEO'!E66+'N EERR RODEO'!E67+'N EERR RODEO'!E68</f>
        <v>0</v>
      </c>
      <c r="P61" s="30">
        <f>IF(AND(O4=0,O61&gt;=0), "",O61/O4)</f>
        <v>0</v>
      </c>
      <c r="Q61" s="47">
        <f>IF(AND(O124=0,O61&gt;=0),"",O61/O124)</f>
        <v>0</v>
      </c>
      <c r="R61" s="30" t="str">
        <f t="shared" si="20"/>
        <v/>
      </c>
      <c r="S61" s="130">
        <f t="shared" si="39"/>
        <v>0</v>
      </c>
      <c r="T61" s="30">
        <f>IF(AND(S4=0,S61&gt;=0), "",S61/S4)</f>
        <v>0</v>
      </c>
      <c r="U61" s="47">
        <f>IF(AND(S124=0,S61&gt;=0),"",S61/S124)</f>
        <v>0</v>
      </c>
      <c r="V61" s="131"/>
      <c r="W61" s="30" t="str">
        <f>IF(AND(V4=0,V61&gt;=0), "",V61/V4)</f>
        <v/>
      </c>
      <c r="X61" s="47" t="str">
        <f t="shared" si="21"/>
        <v/>
      </c>
      <c r="Y61" s="129">
        <f>+'N EERR RODEO'!F64+'N EERR RODEO'!F65+'N EERR RODEO'!F66+'N EERR RODEO'!F67+'N EERR RODEO'!F68</f>
        <v>0</v>
      </c>
      <c r="Z61" s="30">
        <f>IF(AND(Y4=0,Y61&gt;=0), "",Y61/Y4)</f>
        <v>0</v>
      </c>
      <c r="AA61" s="47">
        <f>IF(AND(Y124=0,Y61&gt;=0),"",Y61/Y124)</f>
        <v>0</v>
      </c>
      <c r="AB61" s="30" t="str">
        <f t="shared" si="22"/>
        <v/>
      </c>
      <c r="AC61" s="130">
        <f t="shared" si="27"/>
        <v>0</v>
      </c>
      <c r="AD61" s="30">
        <f>IF(AND(AC4=0,AC61&gt;=0), "",AC61/AC4)</f>
        <v>0</v>
      </c>
      <c r="AE61" s="47">
        <f>IF(AND(AC124=0,AC61&gt;=0),"",AC61/AC124)</f>
        <v>0</v>
      </c>
      <c r="AF61" s="129">
        <f>+'N EERR RODEO'!G64+'N EERR RODEO'!G65+'N EERR RODEO'!G66+'N EERR RODEO'!G67+'N EERR RODEO'!G68</f>
        <v>0</v>
      </c>
      <c r="AG61" s="30">
        <f>IF(AND(AF4=0,AF61&gt;=0), "",AF61/AF4)</f>
        <v>0</v>
      </c>
      <c r="AH61" s="47">
        <f>IF(AND(AF124=0,AF61&gt;=0),"",AF61/AF124)</f>
        <v>0</v>
      </c>
      <c r="AI61" s="30" t="str">
        <f t="shared" si="4"/>
        <v/>
      </c>
      <c r="AJ61" s="130">
        <f t="shared" si="16"/>
        <v>0</v>
      </c>
      <c r="AK61" s="30">
        <f>IF(AND(AJ4=0,AJ61&gt;=0), "",AJ61/AJ4)</f>
        <v>0</v>
      </c>
      <c r="AL61" s="47">
        <f>IF(AND(AJ124=0,AJ61&gt;=0),"",AJ61/AJ124)</f>
        <v>0</v>
      </c>
      <c r="AM61" s="129">
        <f>+'N EERR RODEO'!H64+'N EERR RODEO'!H65+'N EERR RODEO'!H66+'N EERR RODEO'!H67+'N EERR RODEO'!H68</f>
        <v>0</v>
      </c>
      <c r="AN61" s="30">
        <f>IF(AND(AM4=0,AM61&gt;=0), "",AM61/AM4)</f>
        <v>0</v>
      </c>
      <c r="AO61" s="47">
        <f>IF(AND(AM124=0,AM61&gt;=0),"",AM61/AM124)</f>
        <v>0</v>
      </c>
      <c r="AP61" s="30" t="str">
        <f t="shared" si="5"/>
        <v/>
      </c>
      <c r="AQ61" s="130">
        <f t="shared" si="17"/>
        <v>0</v>
      </c>
      <c r="AR61" s="30">
        <f>IF(AND(AQ4=0,AQ61&gt;=0), "",AQ61/AQ4)</f>
        <v>0</v>
      </c>
      <c r="AS61" s="47">
        <f>IF(AND(AQ124=0,AQ61&gt;=0),"",AQ61/AQ124)</f>
        <v>0</v>
      </c>
      <c r="AT61" s="131">
        <f t="shared" si="28"/>
        <v>0</v>
      </c>
      <c r="AU61" s="30" t="str">
        <f>IF(AND(AT4=0,AT61&gt;=0), "",AT61/AT4)</f>
        <v/>
      </c>
      <c r="AV61" s="47" t="str">
        <f t="shared" si="23"/>
        <v/>
      </c>
      <c r="AW61" s="131">
        <f t="shared" si="40"/>
        <v>0</v>
      </c>
      <c r="AX61" s="30">
        <f>IF(AND(AW4=0,AW61&gt;=0), "",AW61/AW4)</f>
        <v>0</v>
      </c>
      <c r="AY61" s="47">
        <f>IF(AND(AW124=0,AW61&gt;=0),"",AW61/AW124)</f>
        <v>0</v>
      </c>
      <c r="AZ61" s="131">
        <f t="shared" si="29"/>
        <v>0</v>
      </c>
      <c r="BA61" s="30" t="str">
        <f>IF(AND(AZ4=0,AZ61&gt;=0), "",AZ61/AZ4)</f>
        <v/>
      </c>
      <c r="BB61" s="47" t="str">
        <f t="shared" si="24"/>
        <v/>
      </c>
      <c r="BC61" s="129">
        <f>+'N EERR RODEO'!I64+'N EERR RODEO'!I65+'N EERR RODEO'!I66+'N EERR RODEO'!I67+'N EERR RODEO'!I68</f>
        <v>0</v>
      </c>
      <c r="BD61" s="30" t="str">
        <f>IF(AND(BC4=0,BC61&gt;=0), "",BC61/BC4)</f>
        <v/>
      </c>
      <c r="BE61" s="47" t="str">
        <f>IF(AND(BC124=0,BC61&gt;=0),"",BC61/BC124)</f>
        <v/>
      </c>
      <c r="BF61" s="30" t="str">
        <f t="shared" si="25"/>
        <v/>
      </c>
      <c r="BG61" s="130">
        <f t="shared" si="30"/>
        <v>0</v>
      </c>
      <c r="BH61" s="30">
        <f>IF(AND(BG4=0,BG61&gt;=0), "",BG61/BG4)</f>
        <v>0</v>
      </c>
      <c r="BI61" s="47">
        <f>IF(AND(BG124=0,BG61&gt;=0),"",BG61/BG124)</f>
        <v>0</v>
      </c>
      <c r="BJ61" s="129">
        <f>+'N EERR RODEO'!J64+'N EERR RODEO'!J65+'N EERR RODEO'!J66+'N EERR RODEO'!J67+'N EERR RODEO'!J68</f>
        <v>0</v>
      </c>
      <c r="BK61" s="30" t="str">
        <f>IF(AND(BJ4=0,BJ61&gt;=0), "",BJ61/BJ4)</f>
        <v/>
      </c>
      <c r="BL61" s="47" t="str">
        <f>IF(AND(BJ124=0,BJ61&gt;=0),"",BJ61/BJ124)</f>
        <v/>
      </c>
      <c r="BM61" s="30" t="str">
        <f t="shared" si="9"/>
        <v/>
      </c>
      <c r="BN61" s="130">
        <f t="shared" si="31"/>
        <v>0</v>
      </c>
      <c r="BO61" s="30">
        <f>IF(AND(BN4=0,BN61&gt;=0), "",BN61/BN4)</f>
        <v>0</v>
      </c>
      <c r="BP61" s="47">
        <f>IF(AND(BN124=0,BN61&gt;=0),"",BN61/BN124)</f>
        <v>0</v>
      </c>
      <c r="BQ61" s="129">
        <f>+'N EERR RODEO'!K64+'N EERR RODEO'!K65+'N EERR RODEO'!K66+'N EERR RODEO'!K67+'N EERR RODEO'!K68</f>
        <v>0</v>
      </c>
      <c r="BR61" s="30" t="str">
        <f>IF(AND(BQ4=0,BQ61&gt;=0), "",BQ61/BQ4)</f>
        <v/>
      </c>
      <c r="BS61" s="47" t="str">
        <f>IF(AND(BQ124=0,BQ61&gt;=0),"",BQ61/BQ124)</f>
        <v/>
      </c>
      <c r="BT61" s="30" t="str">
        <f t="shared" si="10"/>
        <v/>
      </c>
      <c r="BU61" s="130">
        <f t="shared" si="32"/>
        <v>0</v>
      </c>
      <c r="BV61" s="30">
        <f>IF(AND(BU4=0,BU61&gt;=0), "",BU61/BU4)</f>
        <v>0</v>
      </c>
      <c r="BW61" s="47">
        <f>IF(AND(BU124=0,BU61&gt;=0),"",BU61/BU124)</f>
        <v>0</v>
      </c>
      <c r="BX61" s="131">
        <f t="shared" si="33"/>
        <v>0</v>
      </c>
      <c r="BY61" s="30" t="str">
        <f>IF(AND(BX4=0,BX61&gt;=0), "",BX61/BX4)</f>
        <v/>
      </c>
      <c r="BZ61" s="47" t="str">
        <f t="shared" si="11"/>
        <v/>
      </c>
      <c r="CA61" s="129">
        <f>+'N EERR RODEO'!L64+'N EERR RODEO'!L65+'N EERR RODEO'!L66+'N EERR RODEO'!L67+'N EERR RODEO'!L68</f>
        <v>0</v>
      </c>
      <c r="CB61" s="30" t="str">
        <f>IF(AND(CA4=0,CA61&gt;=0), "",CA61/CA4)</f>
        <v/>
      </c>
      <c r="CC61" s="47" t="str">
        <f>IF(AND(CA124=0,CA61&gt;=0),"",CA61/CA124)</f>
        <v/>
      </c>
      <c r="CD61" s="30" t="str">
        <f t="shared" si="26"/>
        <v/>
      </c>
      <c r="CE61" s="130">
        <f t="shared" si="34"/>
        <v>0</v>
      </c>
      <c r="CF61" s="30">
        <f>IF(AND(CE4=0,CE61&gt;=0), "",CE61/CE4)</f>
        <v>0</v>
      </c>
      <c r="CG61" s="47">
        <f>IF(AND(CE124=0,CE61&gt;=0),"",CE61/CE124)</f>
        <v>0</v>
      </c>
      <c r="CH61" s="129">
        <f>+'N EERR RODEO'!M64+'N EERR RODEO'!M65+'N EERR RODEO'!M66+'N EERR RODEO'!M67+'N EERR RODEO'!M68</f>
        <v>0</v>
      </c>
      <c r="CI61" s="30" t="str">
        <f>IF(AND(CH4=0,CH61&gt;=0), "",CH61/CH4)</f>
        <v/>
      </c>
      <c r="CJ61" s="47" t="str">
        <f>IF(AND(CH124=0,CH61&gt;=0),"",CH61/CH124)</f>
        <v/>
      </c>
      <c r="CK61" s="30" t="str">
        <f t="shared" si="13"/>
        <v/>
      </c>
      <c r="CL61" s="130">
        <f t="shared" si="35"/>
        <v>0</v>
      </c>
      <c r="CM61" s="30">
        <f>IF(AND(CL4=0,CL61&gt;=0), "",CL61/CL4)</f>
        <v>0</v>
      </c>
      <c r="CN61" s="47">
        <f>IF(AND(CL124=0,CL61&gt;=0),"",CL61/CL124)</f>
        <v>0</v>
      </c>
      <c r="CO61" s="129">
        <f>+'N EERR RODEO'!N64+'N EERR RODEO'!N65+'N EERR RODEO'!N66+'N EERR RODEO'!N67+'N EERR RODEO'!N68</f>
        <v>0</v>
      </c>
      <c r="CP61" s="30" t="str">
        <f>IF(AND(CO4=0,CO61&gt;=0), "",CO61/CO4)</f>
        <v/>
      </c>
      <c r="CQ61" s="47" t="str">
        <f>IF(AND(CO124=0,CO61&gt;=0),"",CO61/CO124)</f>
        <v/>
      </c>
      <c r="CR61" s="30" t="str">
        <f t="shared" si="14"/>
        <v/>
      </c>
      <c r="CS61" s="130">
        <f t="shared" si="36"/>
        <v>0</v>
      </c>
      <c r="CT61" s="30">
        <f>IF(AND(CS4=0,CS61&gt;=0), "",CS61/CS4)</f>
        <v>0</v>
      </c>
      <c r="CU61" s="47">
        <f>IF(AND(CS124=0,CS61&gt;=0),"",CS61/CS124)</f>
        <v>0</v>
      </c>
      <c r="CV61" s="131">
        <f t="shared" si="37"/>
        <v>0</v>
      </c>
      <c r="CW61" s="30" t="str">
        <f>IF(AND(CV4=0,CV61&gt;=0), "",CV61/CV4)</f>
        <v/>
      </c>
      <c r="CX61" s="47" t="str">
        <f t="shared" si="15"/>
        <v/>
      </c>
    </row>
    <row r="62" spans="1:102" outlineLevel="1" x14ac:dyDescent="0.3">
      <c r="A62" s="29" t="s">
        <v>23</v>
      </c>
      <c r="B62" s="129">
        <f>+'N EERR RODEO'!B69+'N EERR RODEO'!B70</f>
        <v>0</v>
      </c>
      <c r="C62" s="30" t="str">
        <f>IF(AND(B4=0,B62&gt;=0), "",B62/B4)</f>
        <v/>
      </c>
      <c r="D62" s="47" t="str">
        <f>IF(AND(B124=0,B62&gt;=0),"",B62/B124)</f>
        <v/>
      </c>
      <c r="E62" s="129">
        <f>+'N EERR RODEO'!C69+'N EERR RODEO'!C70</f>
        <v>0</v>
      </c>
      <c r="F62" s="30">
        <f>IF(AND(E4=0,E62&gt;=0), "",E62/E4)</f>
        <v>0</v>
      </c>
      <c r="G62" s="47">
        <f>IF(AND(E124=0,E62&gt;=0),"",E62/E124)</f>
        <v>0</v>
      </c>
      <c r="H62" s="129">
        <f>+'N EERR RODEO'!D69+'N EERR RODEO'!D70</f>
        <v>0</v>
      </c>
      <c r="I62" s="30">
        <f>IF(AND(H4=0,H62&gt;=0), "",H62/H4)</f>
        <v>0</v>
      </c>
      <c r="J62" s="47">
        <f>IF(AND(H124=0,H62&gt;=0),"",H62/H124)</f>
        <v>0</v>
      </c>
      <c r="K62" s="30" t="str">
        <f t="shared" si="19"/>
        <v/>
      </c>
      <c r="L62" s="130">
        <f t="shared" si="38"/>
        <v>0</v>
      </c>
      <c r="M62" s="30">
        <f>IF(AND(L4=0,L62&gt;=0), "",L62/L4)</f>
        <v>0</v>
      </c>
      <c r="N62" s="47">
        <f>IF(AND(L124=0,L62&gt;=0),"",L62/L124)</f>
        <v>0</v>
      </c>
      <c r="O62" s="129">
        <f>+'N EERR RODEO'!E69+'N EERR RODEO'!E70</f>
        <v>0</v>
      </c>
      <c r="P62" s="30">
        <f>IF(AND(O4=0,O62&gt;=0), "",O62/O4)</f>
        <v>0</v>
      </c>
      <c r="Q62" s="47">
        <f>IF(AND(O124=0,O62&gt;=0),"",O62/O124)</f>
        <v>0</v>
      </c>
      <c r="R62" s="30" t="str">
        <f t="shared" si="20"/>
        <v/>
      </c>
      <c r="S62" s="130">
        <f t="shared" si="39"/>
        <v>0</v>
      </c>
      <c r="T62" s="30">
        <f>IF(AND(S4=0,S62&gt;=0), "",S62/S4)</f>
        <v>0</v>
      </c>
      <c r="U62" s="47">
        <f>IF(AND(S124=0,S62&gt;=0),"",S62/S124)</f>
        <v>0</v>
      </c>
      <c r="V62" s="131"/>
      <c r="W62" s="30" t="str">
        <f>IF(AND(V4=0,V62&gt;=0), "",V62/V4)</f>
        <v/>
      </c>
      <c r="X62" s="47" t="str">
        <f t="shared" si="21"/>
        <v/>
      </c>
      <c r="Y62" s="129">
        <f>+'N EERR RODEO'!F69+'N EERR RODEO'!F70</f>
        <v>0</v>
      </c>
      <c r="Z62" s="30">
        <f>IF(AND(Y4=0,Y62&gt;=0), "",Y62/Y4)</f>
        <v>0</v>
      </c>
      <c r="AA62" s="47">
        <f>IF(AND(Y124=0,Y62&gt;=0),"",Y62/Y124)</f>
        <v>0</v>
      </c>
      <c r="AB62" s="30" t="str">
        <f t="shared" si="22"/>
        <v/>
      </c>
      <c r="AC62" s="130">
        <f t="shared" si="27"/>
        <v>0</v>
      </c>
      <c r="AD62" s="30">
        <f>IF(AND(AC4=0,AC62&gt;=0), "",AC62/AC4)</f>
        <v>0</v>
      </c>
      <c r="AE62" s="47">
        <f>IF(AND(AC124=0,AC62&gt;=0),"",AC62/AC124)</f>
        <v>0</v>
      </c>
      <c r="AF62" s="129">
        <f>+'N EERR RODEO'!G69+'N EERR RODEO'!G70</f>
        <v>0</v>
      </c>
      <c r="AG62" s="30">
        <f>IF(AND(AF4=0,AF62&gt;=0), "",AF62/AF4)</f>
        <v>0</v>
      </c>
      <c r="AH62" s="47">
        <f>IF(AND(AF124=0,AF62&gt;=0),"",AF62/AF124)</f>
        <v>0</v>
      </c>
      <c r="AI62" s="30" t="str">
        <f t="shared" si="4"/>
        <v/>
      </c>
      <c r="AJ62" s="130">
        <f t="shared" si="16"/>
        <v>0</v>
      </c>
      <c r="AK62" s="30">
        <f>IF(AND(AJ4=0,AJ62&gt;=0), "",AJ62/AJ4)</f>
        <v>0</v>
      </c>
      <c r="AL62" s="47">
        <f>IF(AND(AJ124=0,AJ62&gt;=0),"",AJ62/AJ124)</f>
        <v>0</v>
      </c>
      <c r="AM62" s="129">
        <f>+'N EERR RODEO'!H69+'N EERR RODEO'!H70</f>
        <v>0</v>
      </c>
      <c r="AN62" s="30">
        <f>IF(AND(AM4=0,AM62&gt;=0), "",AM62/AM4)</f>
        <v>0</v>
      </c>
      <c r="AO62" s="47">
        <f>IF(AND(AM124=0,AM62&gt;=0),"",AM62/AM124)</f>
        <v>0</v>
      </c>
      <c r="AP62" s="30" t="str">
        <f t="shared" si="5"/>
        <v/>
      </c>
      <c r="AQ62" s="130">
        <f t="shared" si="17"/>
        <v>0</v>
      </c>
      <c r="AR62" s="30">
        <f>IF(AND(AQ4=0,AQ62&gt;=0), "",AQ62/AQ4)</f>
        <v>0</v>
      </c>
      <c r="AS62" s="47">
        <f>IF(AND(AQ124=0,AQ62&gt;=0),"",AQ62/AQ124)</f>
        <v>0</v>
      </c>
      <c r="AT62" s="131">
        <f t="shared" si="28"/>
        <v>0</v>
      </c>
      <c r="AU62" s="30" t="str">
        <f>IF(AND(AT4=0,AT62&gt;=0), "",AT62/AT4)</f>
        <v/>
      </c>
      <c r="AV62" s="47" t="str">
        <f t="shared" si="23"/>
        <v/>
      </c>
      <c r="AW62" s="131">
        <f t="shared" si="40"/>
        <v>0</v>
      </c>
      <c r="AX62" s="30">
        <f>IF(AND(AW4=0,AW62&gt;=0), "",AW62/AW4)</f>
        <v>0</v>
      </c>
      <c r="AY62" s="47">
        <f>IF(AND(AW124=0,AW62&gt;=0),"",AW62/AW124)</f>
        <v>0</v>
      </c>
      <c r="AZ62" s="131">
        <f t="shared" si="29"/>
        <v>0</v>
      </c>
      <c r="BA62" s="30" t="str">
        <f>IF(AND(AZ4=0,AZ62&gt;=0), "",AZ62/AZ4)</f>
        <v/>
      </c>
      <c r="BB62" s="47" t="str">
        <f t="shared" si="24"/>
        <v/>
      </c>
      <c r="BC62" s="129">
        <f>+'N EERR RODEO'!I69+'N EERR RODEO'!I70</f>
        <v>0</v>
      </c>
      <c r="BD62" s="30" t="str">
        <f>IF(AND(BC4=0,BC62&gt;=0), "",BC62/BC4)</f>
        <v/>
      </c>
      <c r="BE62" s="47" t="str">
        <f>IF(AND(BC124=0,BC62&gt;=0),"",BC62/BC124)</f>
        <v/>
      </c>
      <c r="BF62" s="30" t="str">
        <f t="shared" si="25"/>
        <v/>
      </c>
      <c r="BG62" s="130">
        <f t="shared" si="30"/>
        <v>0</v>
      </c>
      <c r="BH62" s="30">
        <f>IF(AND(BG4=0,BG62&gt;=0), "",BG62/BG4)</f>
        <v>0</v>
      </c>
      <c r="BI62" s="47">
        <f>IF(AND(BG124=0,BG62&gt;=0),"",BG62/BG124)</f>
        <v>0</v>
      </c>
      <c r="BJ62" s="129">
        <f>+'N EERR RODEO'!J69+'N EERR RODEO'!J70</f>
        <v>0</v>
      </c>
      <c r="BK62" s="30" t="str">
        <f>IF(AND(BJ4=0,BJ62&gt;=0), "",BJ62/BJ4)</f>
        <v/>
      </c>
      <c r="BL62" s="47" t="str">
        <f>IF(AND(BJ124=0,BJ62&gt;=0),"",BJ62/BJ124)</f>
        <v/>
      </c>
      <c r="BM62" s="30" t="str">
        <f t="shared" si="9"/>
        <v/>
      </c>
      <c r="BN62" s="130">
        <f t="shared" si="31"/>
        <v>0</v>
      </c>
      <c r="BO62" s="30">
        <f>IF(AND(BN4=0,BN62&gt;=0), "",BN62/BN4)</f>
        <v>0</v>
      </c>
      <c r="BP62" s="47">
        <f>IF(AND(BN124=0,BN62&gt;=0),"",BN62/BN124)</f>
        <v>0</v>
      </c>
      <c r="BQ62" s="129">
        <f>+'N EERR RODEO'!K69+'N EERR RODEO'!K70</f>
        <v>0</v>
      </c>
      <c r="BR62" s="30" t="str">
        <f>IF(AND(BQ4=0,BQ62&gt;=0), "",BQ62/BQ4)</f>
        <v/>
      </c>
      <c r="BS62" s="47" t="str">
        <f>IF(AND(BQ124=0,BQ62&gt;=0),"",BQ62/BQ124)</f>
        <v/>
      </c>
      <c r="BT62" s="30" t="str">
        <f t="shared" si="10"/>
        <v/>
      </c>
      <c r="BU62" s="130">
        <f t="shared" si="32"/>
        <v>0</v>
      </c>
      <c r="BV62" s="30">
        <f>IF(AND(BU4=0,BU62&gt;=0), "",BU62/BU4)</f>
        <v>0</v>
      </c>
      <c r="BW62" s="47">
        <f>IF(AND(BU124=0,BU62&gt;=0),"",BU62/BU124)</f>
        <v>0</v>
      </c>
      <c r="BX62" s="131">
        <f t="shared" si="33"/>
        <v>0</v>
      </c>
      <c r="BY62" s="30" t="str">
        <f>IF(AND(BX4=0,BX62&gt;=0), "",BX62/BX4)</f>
        <v/>
      </c>
      <c r="BZ62" s="47" t="str">
        <f t="shared" si="11"/>
        <v/>
      </c>
      <c r="CA62" s="129">
        <f>+'N EERR RODEO'!L69+'N EERR RODEO'!L70</f>
        <v>0</v>
      </c>
      <c r="CB62" s="30" t="str">
        <f>IF(AND(CA4=0,CA62&gt;=0), "",CA62/CA4)</f>
        <v/>
      </c>
      <c r="CC62" s="47" t="str">
        <f>IF(AND(CA124=0,CA62&gt;=0),"",CA62/CA124)</f>
        <v/>
      </c>
      <c r="CD62" s="30" t="str">
        <f t="shared" si="26"/>
        <v/>
      </c>
      <c r="CE62" s="130">
        <f t="shared" si="34"/>
        <v>0</v>
      </c>
      <c r="CF62" s="30">
        <f>IF(AND(CE4=0,CE62&gt;=0), "",CE62/CE4)</f>
        <v>0</v>
      </c>
      <c r="CG62" s="47">
        <f>IF(AND(CE124=0,CE62&gt;=0),"",CE62/CE124)</f>
        <v>0</v>
      </c>
      <c r="CH62" s="129">
        <f>+'N EERR RODEO'!M69+'N EERR RODEO'!M70</f>
        <v>0</v>
      </c>
      <c r="CI62" s="30" t="str">
        <f>IF(AND(CH4=0,CH62&gt;=0), "",CH62/CH4)</f>
        <v/>
      </c>
      <c r="CJ62" s="47" t="str">
        <f>IF(AND(CH124=0,CH62&gt;=0),"",CH62/CH124)</f>
        <v/>
      </c>
      <c r="CK62" s="30" t="str">
        <f t="shared" si="13"/>
        <v/>
      </c>
      <c r="CL62" s="130">
        <f t="shared" si="35"/>
        <v>0</v>
      </c>
      <c r="CM62" s="30">
        <f>IF(AND(CL4=0,CL62&gt;=0), "",CL62/CL4)</f>
        <v>0</v>
      </c>
      <c r="CN62" s="47">
        <f>IF(AND(CL124=0,CL62&gt;=0),"",CL62/CL124)</f>
        <v>0</v>
      </c>
      <c r="CO62" s="129">
        <f>+'N EERR RODEO'!N69+'N EERR RODEO'!N70</f>
        <v>0</v>
      </c>
      <c r="CP62" s="30" t="str">
        <f>IF(AND(CO4=0,CO62&gt;=0), "",CO62/CO4)</f>
        <v/>
      </c>
      <c r="CQ62" s="47" t="str">
        <f>IF(AND(CO124=0,CO62&gt;=0),"",CO62/CO124)</f>
        <v/>
      </c>
      <c r="CR62" s="30" t="str">
        <f t="shared" si="14"/>
        <v/>
      </c>
      <c r="CS62" s="130">
        <f t="shared" si="36"/>
        <v>0</v>
      </c>
      <c r="CT62" s="30">
        <f>IF(AND(CS4=0,CS62&gt;=0), "",CS62/CS4)</f>
        <v>0</v>
      </c>
      <c r="CU62" s="47">
        <f>IF(AND(CS124=0,CS62&gt;=0),"",CS62/CS124)</f>
        <v>0</v>
      </c>
      <c r="CV62" s="131">
        <f t="shared" si="37"/>
        <v>0</v>
      </c>
      <c r="CW62" s="30" t="str">
        <f>IF(AND(CV4=0,CV62&gt;=0), "",CV62/CV4)</f>
        <v/>
      </c>
      <c r="CX62" s="47" t="str">
        <f t="shared" si="15"/>
        <v/>
      </c>
    </row>
    <row r="63" spans="1:102" outlineLevel="1" x14ac:dyDescent="0.3">
      <c r="A63" s="29" t="s">
        <v>24</v>
      </c>
      <c r="B63" s="129">
        <f>+'N EERR RODEO'!B71+'N EERR RODEO'!B72+'N EERR RODEO'!B73+'N EERR RODEO'!B74+'N EERR RODEO'!B75+'N EERR RODEO'!B76+'N EERR RODEO'!B77</f>
        <v>0</v>
      </c>
      <c r="C63" s="30" t="str">
        <f>IF(AND(B4=0,B63&gt;=0), "",B63/B4)</f>
        <v/>
      </c>
      <c r="D63" s="47" t="str">
        <f>IF(AND(B124=0,B63&gt;=0),"",B63/B124)</f>
        <v/>
      </c>
      <c r="E63" s="129">
        <f>+'N EERR RODEO'!C71+'N EERR RODEO'!C72+'N EERR RODEO'!C73+'N EERR RODEO'!C74+'N EERR RODEO'!C75+'N EERR RODEO'!C76+'N EERR RODEO'!C77</f>
        <v>606.91895276713149</v>
      </c>
      <c r="F63" s="30">
        <f>IF(AND(E4=0,E63&gt;=0), "",E63/E4)</f>
        <v>1.7643462121357509E-2</v>
      </c>
      <c r="G63" s="47">
        <f>IF(AND(E124=0,E63&gt;=0),"",E63/E124)</f>
        <v>6.0819111863749116E-2</v>
      </c>
      <c r="H63" s="129">
        <f>+'N EERR RODEO'!D71+'N EERR RODEO'!D72+'N EERR RODEO'!D73+'N EERR RODEO'!D74+'N EERR RODEO'!D75+'N EERR RODEO'!D76+'N EERR RODEO'!D77</f>
        <v>367.92755533413992</v>
      </c>
      <c r="I63" s="30">
        <f>IF(AND(H4=0,H63&gt;=0), "",H63/H4)</f>
        <v>9.4421000461585268E-3</v>
      </c>
      <c r="J63" s="47">
        <f>IF(AND(H124=0,H63&gt;=0),"",H63/H124)</f>
        <v>4.5502997907902236E-2</v>
      </c>
      <c r="K63" s="30">
        <f t="shared" si="19"/>
        <v>-0.39377810882879133</v>
      </c>
      <c r="L63" s="130">
        <f t="shared" si="38"/>
        <v>974.84650810127141</v>
      </c>
      <c r="M63" s="30">
        <f>IF(AND(L4=0,L63&gt;=0), "",L63/L4)</f>
        <v>1.3287480018552782E-2</v>
      </c>
      <c r="N63" s="47">
        <f>IF(AND(L124=0,L63&gt;=0),"",L63/L124)</f>
        <v>5.3963660498056676E-2</v>
      </c>
      <c r="O63" s="129">
        <f>+'N EERR RODEO'!E71+'N EERR RODEO'!E72+'N EERR RODEO'!E73+'N EERR RODEO'!E74+'N EERR RODEO'!E75+'N EERR RODEO'!E76+'N EERR RODEO'!E77</f>
        <v>365.3299986591897</v>
      </c>
      <c r="P63" s="30">
        <f>IF(AND(O4=0,O63&gt;=0), "",O63/O4)</f>
        <v>7.4408241547636016E-3</v>
      </c>
      <c r="Q63" s="47">
        <f>IF(AND(O124=0,O63&gt;=0),"",O63/O124)</f>
        <v>3.0708938077749205E-2</v>
      </c>
      <c r="R63" s="30">
        <f t="shared" si="20"/>
        <v>-7.0599677498773073E-3</v>
      </c>
      <c r="S63" s="130">
        <f t="shared" si="39"/>
        <v>1340.1765067604611</v>
      </c>
      <c r="T63" s="30">
        <f>IF(AND(S4=0,S63&gt;=0), "",S63/S4)</f>
        <v>1.0943445935727339E-2</v>
      </c>
      <c r="U63" s="47">
        <f>IF(AND(S124=0,S63&gt;=0),"",S63/S124)</f>
        <v>4.4730093548533356E-2</v>
      </c>
      <c r="V63" s="131"/>
      <c r="W63" s="30" t="str">
        <f>IF(AND(V4=0,V63&gt;=0), "",V63/V4)</f>
        <v/>
      </c>
      <c r="X63" s="47">
        <f t="shared" si="21"/>
        <v>1</v>
      </c>
      <c r="Y63" s="129">
        <f>+'N EERR RODEO'!F71+'N EERR RODEO'!F72+'N EERR RODEO'!F73+'N EERR RODEO'!F74+'N EERR RODEO'!F75+'N EERR RODEO'!F76+'N EERR RODEO'!F77</f>
        <v>437.50700692876603</v>
      </c>
      <c r="Z63" s="30">
        <f>IF(AND(Y4=0,Y63&gt;=0), "",Y63/Y4)</f>
        <v>7.9695024419598609E-3</v>
      </c>
      <c r="AA63" s="47">
        <f>IF(AND(Y124=0,Y63&gt;=0),"",Y63/Y124)</f>
        <v>3.2678845943901039E-2</v>
      </c>
      <c r="AB63" s="30">
        <f t="shared" si="22"/>
        <v>0.19756660699771625</v>
      </c>
      <c r="AC63" s="130">
        <f t="shared" si="27"/>
        <v>1777.6835136892271</v>
      </c>
      <c r="AD63" s="30">
        <f>IF(AND(AC4=0,AC63&gt;=0), "",AC63/AC4)</f>
        <v>1.0022938816220671E-2</v>
      </c>
      <c r="AE63" s="47">
        <f>IF(AND(AC124=0,AC63&gt;=0),"",AC63/AC124)</f>
        <v>4.1008179367112416E-2</v>
      </c>
      <c r="AF63" s="129">
        <f>+'N EERR RODEO'!G71+'N EERR RODEO'!G72+'N EERR RODEO'!G73+'N EERR RODEO'!G74+'N EERR RODEO'!G75+'N EERR RODEO'!G76+'N EERR RODEO'!G77</f>
        <v>472.70519228519629</v>
      </c>
      <c r="AG63" s="30">
        <f>IF(AND(AF4=0,AF63&gt;=0), "",AF63/AF4)</f>
        <v>7.6299978276672797E-3</v>
      </c>
      <c r="AH63" s="47">
        <f>IF(AND(AF124=0,AF63&gt;=0),"",AF63/AF124)</f>
        <v>3.2583334574678567E-2</v>
      </c>
      <c r="AI63" s="30">
        <f t="shared" si="4"/>
        <v>8.0451706598978323E-2</v>
      </c>
      <c r="AJ63" s="130">
        <f t="shared" si="16"/>
        <v>2250.3887059744234</v>
      </c>
      <c r="AK63" s="30">
        <f>IF(AND(AJ4=0,AJ63&gt;=0), "",AJ63/AJ4)</f>
        <v>9.4034578195483741E-3</v>
      </c>
      <c r="AL63" s="47">
        <f>IF(AND(AJ124=0,AJ63&gt;=0),"",AJ63/AJ124)</f>
        <v>3.8895661568328625E-2</v>
      </c>
      <c r="AM63" s="129">
        <f>+'N EERR RODEO'!H71+'N EERR RODEO'!H72+'N EERR RODEO'!H73+'N EERR RODEO'!H74+'N EERR RODEO'!H75+'N EERR RODEO'!H76+'N EERR RODEO'!H77</f>
        <v>512.058354744486</v>
      </c>
      <c r="AN63" s="30">
        <f>IF(AND(AM4=0,AM63&gt;=0), "",AM63/AM4)</f>
        <v>9.1655344237423532E-3</v>
      </c>
      <c r="AO63" s="47">
        <f>IF(AND(AM124=0,AM63&gt;=0),"",AM63/AM124)</f>
        <v>3.6480183333096078E-2</v>
      </c>
      <c r="AP63" s="30">
        <f t="shared" si="5"/>
        <v>8.3250962971328737E-2</v>
      </c>
      <c r="AQ63" s="130">
        <f t="shared" si="17"/>
        <v>2762.4470607189096</v>
      </c>
      <c r="AR63" s="30">
        <f>IF(AND(AQ4=0,AQ63&gt;=0), "",AQ63/AQ4)</f>
        <v>9.3584272213103215E-3</v>
      </c>
      <c r="AS63" s="47">
        <f>IF(AND(AQ124=0,AQ63&gt;=0),"",AQ63/AQ124)</f>
        <v>3.8424060407669172E-2</v>
      </c>
      <c r="AT63" s="131">
        <f t="shared" si="28"/>
        <v>0</v>
      </c>
      <c r="AU63" s="30" t="str">
        <f>IF(AND(AT4=0,AT63&gt;=0), "",AT63/AT4)</f>
        <v/>
      </c>
      <c r="AV63" s="47">
        <f t="shared" si="23"/>
        <v>1</v>
      </c>
      <c r="AW63" s="131">
        <f t="shared" si="40"/>
        <v>460.4078434531516</v>
      </c>
      <c r="AX63" s="30">
        <f>IF(AND(AW4=0,AW63&gt;=0), "",AW63/AW4)</f>
        <v>9.3584272213103215E-3</v>
      </c>
      <c r="AY63" s="47">
        <f>IF(AND(AW124=0,AW63&gt;=0),"",AW63/AW124)</f>
        <v>3.8424060407669165E-2</v>
      </c>
      <c r="AZ63" s="131">
        <f t="shared" si="29"/>
        <v>0</v>
      </c>
      <c r="BA63" s="30" t="str">
        <f>IF(AND(AZ4=0,AZ63&gt;=0), "",AZ63/AZ4)</f>
        <v/>
      </c>
      <c r="BB63" s="47">
        <f t="shared" si="24"/>
        <v>1</v>
      </c>
      <c r="BC63" s="129">
        <f>+'N EERR RODEO'!I71+'N EERR RODEO'!I72+'N EERR RODEO'!I73+'N EERR RODEO'!I74+'N EERR RODEO'!I75+'N EERR RODEO'!I76+'N EERR RODEO'!I77</f>
        <v>0</v>
      </c>
      <c r="BD63" s="30" t="str">
        <f>IF(AND(BC4=0,BC63&gt;=0), "",BC63/BC4)</f>
        <v/>
      </c>
      <c r="BE63" s="47" t="str">
        <f>IF(AND(BC124=0,BC63&gt;=0),"",BC63/BC124)</f>
        <v/>
      </c>
      <c r="BF63" s="30">
        <f t="shared" si="25"/>
        <v>-1</v>
      </c>
      <c r="BG63" s="130">
        <f t="shared" si="30"/>
        <v>2762.4470607189096</v>
      </c>
      <c r="BH63" s="30">
        <f>IF(AND(BG4=0,BG63&gt;=0), "",BG63/BG4)</f>
        <v>9.3584272213103215E-3</v>
      </c>
      <c r="BI63" s="47">
        <f>IF(AND(BG124=0,BG63&gt;=0),"",BG63/BG124)</f>
        <v>3.8424060407669172E-2</v>
      </c>
      <c r="BJ63" s="129">
        <f>+'N EERR RODEO'!J71+'N EERR RODEO'!J72+'N EERR RODEO'!J73+'N EERR RODEO'!J74+'N EERR RODEO'!J75+'N EERR RODEO'!J76+'N EERR RODEO'!J77</f>
        <v>0</v>
      </c>
      <c r="BK63" s="30" t="str">
        <f>IF(AND(BJ4=0,BJ63&gt;=0), "",BJ63/BJ4)</f>
        <v/>
      </c>
      <c r="BL63" s="47" t="str">
        <f>IF(AND(BJ124=0,BJ63&gt;=0),"",BJ63/BJ124)</f>
        <v/>
      </c>
      <c r="BM63" s="30" t="str">
        <f t="shared" si="9"/>
        <v/>
      </c>
      <c r="BN63" s="130">
        <f t="shared" si="31"/>
        <v>2762.4470607189096</v>
      </c>
      <c r="BO63" s="30">
        <f>IF(AND(BN4=0,BN63&gt;=0), "",BN63/BN4)</f>
        <v>9.3584272213103215E-3</v>
      </c>
      <c r="BP63" s="47">
        <f>IF(AND(BN124=0,BN63&gt;=0),"",BN63/BN124)</f>
        <v>3.8424060407669172E-2</v>
      </c>
      <c r="BQ63" s="129">
        <f>+'N EERR RODEO'!K71+'N EERR RODEO'!K72+'N EERR RODEO'!K73+'N EERR RODEO'!K74+'N EERR RODEO'!K75+'N EERR RODEO'!K76+'N EERR RODEO'!K77</f>
        <v>0</v>
      </c>
      <c r="BR63" s="30" t="str">
        <f>IF(AND(BQ4=0,BQ63&gt;=0), "",BQ63/BQ4)</f>
        <v/>
      </c>
      <c r="BS63" s="47" t="str">
        <f>IF(AND(BQ124=0,BQ63&gt;=0),"",BQ63/BQ124)</f>
        <v/>
      </c>
      <c r="BT63" s="30" t="str">
        <f t="shared" si="10"/>
        <v/>
      </c>
      <c r="BU63" s="130">
        <f t="shared" si="32"/>
        <v>2762.4470607189096</v>
      </c>
      <c r="BV63" s="30">
        <f>IF(AND(BU4=0,BU63&gt;=0), "",BU63/BU4)</f>
        <v>9.3584272213103215E-3</v>
      </c>
      <c r="BW63" s="47">
        <f>IF(AND(BU124=0,BU63&gt;=0),"",BU63/BU124)</f>
        <v>3.8424060407669172E-2</v>
      </c>
      <c r="BX63" s="131">
        <f t="shared" si="33"/>
        <v>0</v>
      </c>
      <c r="BY63" s="30" t="str">
        <f>IF(AND(BX4=0,BX63&gt;=0), "",BX63/BX4)</f>
        <v/>
      </c>
      <c r="BZ63" s="47">
        <f t="shared" si="11"/>
        <v>1</v>
      </c>
      <c r="CA63" s="129">
        <f>+'N EERR RODEO'!L71+'N EERR RODEO'!L72+'N EERR RODEO'!L73+'N EERR RODEO'!L74+'N EERR RODEO'!L75+'N EERR RODEO'!L76+'N EERR RODEO'!L77</f>
        <v>0</v>
      </c>
      <c r="CB63" s="30" t="str">
        <f>IF(AND(CA4=0,CA63&gt;=0), "",CA63/CA4)</f>
        <v/>
      </c>
      <c r="CC63" s="47" t="str">
        <f>IF(AND(CA124=0,CA63&gt;=0),"",CA63/CA124)</f>
        <v/>
      </c>
      <c r="CD63" s="30" t="str">
        <f t="shared" si="26"/>
        <v/>
      </c>
      <c r="CE63" s="130">
        <f t="shared" si="34"/>
        <v>2762.4470607189096</v>
      </c>
      <c r="CF63" s="30">
        <f>IF(AND(CE4=0,CE63&gt;=0), "",CE63/CE4)</f>
        <v>9.3584272213103215E-3</v>
      </c>
      <c r="CG63" s="47">
        <f>IF(AND(CE124=0,CE63&gt;=0),"",CE63/CE124)</f>
        <v>3.8424060407669172E-2</v>
      </c>
      <c r="CH63" s="129">
        <f>+'N EERR RODEO'!M71+'N EERR RODEO'!M72+'N EERR RODEO'!M73+'N EERR RODEO'!M74+'N EERR RODEO'!M75+'N EERR RODEO'!M76+'N EERR RODEO'!M77</f>
        <v>0</v>
      </c>
      <c r="CI63" s="30" t="str">
        <f>IF(AND(CH4=0,CH63&gt;=0), "",CH63/CH4)</f>
        <v/>
      </c>
      <c r="CJ63" s="47" t="str">
        <f>IF(AND(CH124=0,CH63&gt;=0),"",CH63/CH124)</f>
        <v/>
      </c>
      <c r="CK63" s="30" t="str">
        <f t="shared" si="13"/>
        <v/>
      </c>
      <c r="CL63" s="130">
        <f t="shared" si="35"/>
        <v>2762.4470607189096</v>
      </c>
      <c r="CM63" s="30">
        <f>IF(AND(CL4=0,CL63&gt;=0), "",CL63/CL4)</f>
        <v>9.3584272213103215E-3</v>
      </c>
      <c r="CN63" s="47">
        <f>IF(AND(CL124=0,CL63&gt;=0),"",CL63/CL124)</f>
        <v>3.8424060407669172E-2</v>
      </c>
      <c r="CO63" s="129">
        <f>+'N EERR RODEO'!N71+'N EERR RODEO'!N72+'N EERR RODEO'!N73+'N EERR RODEO'!N74+'N EERR RODEO'!N75+'N EERR RODEO'!N76+'N EERR RODEO'!N77</f>
        <v>0</v>
      </c>
      <c r="CP63" s="30" t="str">
        <f>IF(AND(CO4=0,CO63&gt;=0), "",CO63/CO4)</f>
        <v/>
      </c>
      <c r="CQ63" s="47" t="str">
        <f>IF(AND(CO124=0,CO63&gt;=0),"",CO63/CO124)</f>
        <v/>
      </c>
      <c r="CR63" s="30" t="str">
        <f t="shared" si="14"/>
        <v/>
      </c>
      <c r="CS63" s="130">
        <f t="shared" si="36"/>
        <v>2762.4470607189096</v>
      </c>
      <c r="CT63" s="30">
        <f>IF(AND(CS4=0,CS63&gt;=0), "",CS63/CS4)</f>
        <v>9.3584272213103215E-3</v>
      </c>
      <c r="CU63" s="47">
        <f>IF(AND(CS124=0,CS63&gt;=0),"",CS63/CS124)</f>
        <v>3.8424060407669172E-2</v>
      </c>
      <c r="CV63" s="131">
        <f t="shared" si="37"/>
        <v>0</v>
      </c>
      <c r="CW63" s="30" t="str">
        <f>IF(AND(CV4=0,CV63&gt;=0), "",CV63/CV4)</f>
        <v/>
      </c>
      <c r="CX63" s="47">
        <f t="shared" si="15"/>
        <v>1</v>
      </c>
    </row>
    <row r="64" spans="1:102" outlineLevel="1" x14ac:dyDescent="0.3">
      <c r="A64" s="29" t="s">
        <v>25</v>
      </c>
      <c r="B64" s="129">
        <f>+'N EERR RODEO'!B78+'N EERR RODEO'!B79+'N EERR RODEO'!B80+'N EERR RODEO'!B81+'N EERR RODEO'!B82+'N EERR RODEO'!B83+'N EERR RODEO'!B84+'N EERR RODEO'!B85+'N EERR RODEO'!B86+'N EERR RODEO'!B87</f>
        <v>0</v>
      </c>
      <c r="C64" s="30" t="str">
        <f>IF(AND(B4=0,B64&gt;=0), "",B64/B4)</f>
        <v/>
      </c>
      <c r="D64" s="47" t="str">
        <f>IF(AND(B124=0,B64&gt;=0),"",B64/B124)</f>
        <v/>
      </c>
      <c r="E64" s="129">
        <f>+'N EERR RODEO'!C78+'N EERR RODEO'!C79+'N EERR RODEO'!C80+'N EERR RODEO'!C81+'N EERR RODEO'!C82+'N EERR RODEO'!C83+'N EERR RODEO'!C84+'N EERR RODEO'!C85+'N EERR RODEO'!C86+'N EERR RODEO'!C87</f>
        <v>0</v>
      </c>
      <c r="F64" s="30">
        <f>IF(AND(E4=0,E64&gt;=0), "",E64/E4)</f>
        <v>0</v>
      </c>
      <c r="G64" s="47">
        <f>IF(AND(E124=0,E64&gt;=0),"",E64/E124)</f>
        <v>0</v>
      </c>
      <c r="H64" s="129">
        <f>+'N EERR RODEO'!D78+'N EERR RODEO'!D79+'N EERR RODEO'!D80+'N EERR RODEO'!D81+'N EERR RODEO'!D82+'N EERR RODEO'!D83+'N EERR RODEO'!D84+'N EERR RODEO'!D85+'N EERR RODEO'!D86+'N EERR RODEO'!D87</f>
        <v>157.94999999999999</v>
      </c>
      <c r="I64" s="30">
        <f>IF(AND(H4=0,H64&gt;=0), "",H64/H4)</f>
        <v>4.0534602007080344E-3</v>
      </c>
      <c r="J64" s="47">
        <f>IF(AND(H124=0,H64&gt;=0),"",H64/H124)</f>
        <v>1.9534276287151084E-2</v>
      </c>
      <c r="K64" s="30">
        <f t="shared" si="19"/>
        <v>1</v>
      </c>
      <c r="L64" s="130">
        <f t="shared" si="38"/>
        <v>157.94999999999999</v>
      </c>
      <c r="M64" s="30">
        <f>IF(AND(L4=0,L64&gt;=0), "",L64/L4)</f>
        <v>2.1529106905436887E-3</v>
      </c>
      <c r="N64" s="47">
        <f>IF(AND(L124=0,L64&gt;=0),"",L64/L124)</f>
        <v>8.7434894671465403E-3</v>
      </c>
      <c r="O64" s="129">
        <f>+'N EERR RODEO'!E78+'N EERR RODEO'!E79+'N EERR RODEO'!E80+'N EERR RODEO'!E81+'N EERR RODEO'!E82+'N EERR RODEO'!E83+'N EERR RODEO'!E84+'N EERR RODEO'!E85+'N EERR RODEO'!E86+'N EERR RODEO'!E87</f>
        <v>0</v>
      </c>
      <c r="P64" s="30">
        <f>IF(AND(O4=0,O64&gt;=0), "",O64/O4)</f>
        <v>0</v>
      </c>
      <c r="Q64" s="47">
        <f>IF(AND(O124=0,O64&gt;=0),"",O64/O124)</f>
        <v>0</v>
      </c>
      <c r="R64" s="30">
        <f t="shared" si="20"/>
        <v>-1</v>
      </c>
      <c r="S64" s="130">
        <f t="shared" si="39"/>
        <v>157.94999999999999</v>
      </c>
      <c r="T64" s="30">
        <f>IF(AND(S4=0,S64&gt;=0), "",S64/S4)</f>
        <v>1.2897683826187851E-3</v>
      </c>
      <c r="U64" s="47">
        <f>IF(AND(S124=0,S64&gt;=0),"",S64/S124)</f>
        <v>5.2717819185392123E-3</v>
      </c>
      <c r="V64" s="131"/>
      <c r="W64" s="30" t="str">
        <f>IF(AND(V4=0,V64&gt;=0), "",V64/V4)</f>
        <v/>
      </c>
      <c r="X64" s="47">
        <f t="shared" si="21"/>
        <v>1</v>
      </c>
      <c r="Y64" s="129">
        <f>+'N EERR RODEO'!F78+'N EERR RODEO'!F79+'N EERR RODEO'!F80+'N EERR RODEO'!F81+'N EERR RODEO'!F82+'N EERR RODEO'!F83+'N EERR RODEO'!F84+'N EERR RODEO'!F85+'N EERR RODEO'!F86+'N EERR RODEO'!F87</f>
        <v>0</v>
      </c>
      <c r="Z64" s="30">
        <f>IF(AND(Y4=0,Y64&gt;=0), "",Y64/Y4)</f>
        <v>0</v>
      </c>
      <c r="AA64" s="47">
        <f>IF(AND(Y124=0,Y64&gt;=0),"",Y64/Y124)</f>
        <v>0</v>
      </c>
      <c r="AB64" s="30" t="str">
        <f t="shared" si="22"/>
        <v/>
      </c>
      <c r="AC64" s="130">
        <f t="shared" si="27"/>
        <v>157.94999999999999</v>
      </c>
      <c r="AD64" s="30">
        <f>IF(AND(AC4=0,AC64&gt;=0), "",AC64/AC4)</f>
        <v>8.9055401247244452E-4</v>
      </c>
      <c r="AE64" s="47">
        <f>IF(AND(AC124=0,AC64&gt;=0),"",AC64/AC124)</f>
        <v>3.6436417850290934E-3</v>
      </c>
      <c r="AF64" s="129">
        <f>+'N EERR RODEO'!G78+'N EERR RODEO'!G79+'N EERR RODEO'!G80+'N EERR RODEO'!G81+'N EERR RODEO'!G82+'N EERR RODEO'!G83+'N EERR RODEO'!G84+'N EERR RODEO'!G85+'N EERR RODEO'!G86+'N EERR RODEO'!G87</f>
        <v>0</v>
      </c>
      <c r="AG64" s="30">
        <f>IF(AND(AF4=0,AF64&gt;=0), "",AF64/AF4)</f>
        <v>0</v>
      </c>
      <c r="AH64" s="47">
        <f>IF(AND(AF124=0,AF64&gt;=0),"",AF64/AF124)</f>
        <v>0</v>
      </c>
      <c r="AI64" s="30" t="str">
        <f t="shared" si="4"/>
        <v/>
      </c>
      <c r="AJ64" s="130">
        <f t="shared" si="16"/>
        <v>157.94999999999999</v>
      </c>
      <c r="AK64" s="30">
        <f>IF(AND(AJ4=0,AJ64&gt;=0), "",AJ64/AJ4)</f>
        <v>6.6000871700719712E-4</v>
      </c>
      <c r="AL64" s="47">
        <f>IF(AND(AJ124=0,AJ64&gt;=0),"",AJ64/AJ124)</f>
        <v>2.7300038115225639E-3</v>
      </c>
      <c r="AM64" s="129">
        <f>+'N EERR RODEO'!H78+'N EERR RODEO'!H79+'N EERR RODEO'!H80+'N EERR RODEO'!H81+'N EERR RODEO'!H82+'N EERR RODEO'!H83+'N EERR RODEO'!H84+'N EERR RODEO'!H85+'N EERR RODEO'!H86+'N EERR RODEO'!H87</f>
        <v>0</v>
      </c>
      <c r="AN64" s="30">
        <f>IF(AND(AM4=0,AM64&gt;=0), "",AM64/AM4)</f>
        <v>0</v>
      </c>
      <c r="AO64" s="47">
        <f>IF(AND(AM124=0,AM64&gt;=0),"",AM64/AM124)</f>
        <v>0</v>
      </c>
      <c r="AP64" s="30" t="str">
        <f t="shared" si="5"/>
        <v/>
      </c>
      <c r="AQ64" s="130">
        <f t="shared" si="17"/>
        <v>157.94999999999999</v>
      </c>
      <c r="AR64" s="30">
        <f>IF(AND(AQ4=0,AQ64&gt;=0), "",AQ64/AQ4)</f>
        <v>5.3509209303047507E-4</v>
      </c>
      <c r="AS64" s="47">
        <f>IF(AND(AQ124=0,AQ64&gt;=0),"",AQ64/AQ124)</f>
        <v>2.1969942619685552E-3</v>
      </c>
      <c r="AT64" s="131">
        <f t="shared" si="28"/>
        <v>0</v>
      </c>
      <c r="AU64" s="30" t="str">
        <f>IF(AND(AT4=0,AT64&gt;=0), "",AT64/AT4)</f>
        <v/>
      </c>
      <c r="AV64" s="47">
        <f t="shared" si="23"/>
        <v>1</v>
      </c>
      <c r="AW64" s="131">
        <f t="shared" si="40"/>
        <v>26.324999999999999</v>
      </c>
      <c r="AX64" s="30">
        <f>IF(AND(AW4=0,AW64&gt;=0), "",AW64/AW4)</f>
        <v>5.3509209303047507E-4</v>
      </c>
      <c r="AY64" s="47">
        <f>IF(AND(AW124=0,AW64&gt;=0),"",AW64/AW124)</f>
        <v>2.1969942619685548E-3</v>
      </c>
      <c r="AZ64" s="131">
        <f t="shared" si="29"/>
        <v>0</v>
      </c>
      <c r="BA64" s="30" t="str">
        <f>IF(AND(AZ4=0,AZ64&gt;=0), "",AZ64/AZ4)</f>
        <v/>
      </c>
      <c r="BB64" s="47">
        <f t="shared" si="24"/>
        <v>1</v>
      </c>
      <c r="BC64" s="129">
        <f>+'N EERR RODEO'!I78+'N EERR RODEO'!I79+'N EERR RODEO'!I80+'N EERR RODEO'!I81+'N EERR RODEO'!I82+'N EERR RODEO'!I83+'N EERR RODEO'!I84+'N EERR RODEO'!I85+'N EERR RODEO'!I86+'N EERR RODEO'!I87</f>
        <v>0</v>
      </c>
      <c r="BD64" s="30" t="str">
        <f>IF(AND(BC4=0,BC64&gt;=0), "",BC64/BC4)</f>
        <v/>
      </c>
      <c r="BE64" s="47" t="str">
        <f>IF(AND(BC124=0,BC64&gt;=0),"",BC64/BC124)</f>
        <v/>
      </c>
      <c r="BF64" s="30" t="str">
        <f t="shared" si="25"/>
        <v/>
      </c>
      <c r="BG64" s="130">
        <f t="shared" si="30"/>
        <v>157.94999999999999</v>
      </c>
      <c r="BH64" s="30">
        <f>IF(AND(BG4=0,BG64&gt;=0), "",BG64/BG4)</f>
        <v>5.3509209303047507E-4</v>
      </c>
      <c r="BI64" s="47">
        <f>IF(AND(BG124=0,BG64&gt;=0),"",BG64/BG124)</f>
        <v>2.1969942619685552E-3</v>
      </c>
      <c r="BJ64" s="129">
        <f>+'N EERR RODEO'!J78+'N EERR RODEO'!J79+'N EERR RODEO'!J80+'N EERR RODEO'!J81+'N EERR RODEO'!J82+'N EERR RODEO'!J83+'N EERR RODEO'!J84+'N EERR RODEO'!J85+'N EERR RODEO'!J86+'N EERR RODEO'!J87</f>
        <v>0</v>
      </c>
      <c r="BK64" s="30" t="str">
        <f>IF(AND(BJ4=0,BJ64&gt;=0), "",BJ64/BJ4)</f>
        <v/>
      </c>
      <c r="BL64" s="47" t="str">
        <f>IF(AND(BJ124=0,BJ64&gt;=0),"",BJ64/BJ124)</f>
        <v/>
      </c>
      <c r="BM64" s="30" t="str">
        <f t="shared" si="9"/>
        <v/>
      </c>
      <c r="BN64" s="130">
        <f t="shared" si="31"/>
        <v>157.94999999999999</v>
      </c>
      <c r="BO64" s="30">
        <f>IF(AND(BN4=0,BN64&gt;=0), "",BN64/BN4)</f>
        <v>5.3509209303047507E-4</v>
      </c>
      <c r="BP64" s="47">
        <f>IF(AND(BN124=0,BN64&gt;=0),"",BN64/BN124)</f>
        <v>2.1969942619685552E-3</v>
      </c>
      <c r="BQ64" s="129">
        <f>+'N EERR RODEO'!K78+'N EERR RODEO'!K79+'N EERR RODEO'!K80+'N EERR RODEO'!K81+'N EERR RODEO'!K82+'N EERR RODEO'!K83+'N EERR RODEO'!K84+'N EERR RODEO'!K85+'N EERR RODEO'!K86+'N EERR RODEO'!K87</f>
        <v>0</v>
      </c>
      <c r="BR64" s="30" t="str">
        <f>IF(AND(BQ4=0,BQ64&gt;=0), "",BQ64/BQ4)</f>
        <v/>
      </c>
      <c r="BS64" s="47" t="str">
        <f>IF(AND(BQ124=0,BQ64&gt;=0),"",BQ64/BQ124)</f>
        <v/>
      </c>
      <c r="BT64" s="30" t="str">
        <f t="shared" si="10"/>
        <v/>
      </c>
      <c r="BU64" s="130">
        <f t="shared" si="32"/>
        <v>157.94999999999999</v>
      </c>
      <c r="BV64" s="30">
        <f>IF(AND(BU4=0,BU64&gt;=0), "",BU64/BU4)</f>
        <v>5.3509209303047507E-4</v>
      </c>
      <c r="BW64" s="47">
        <f>IF(AND(BU124=0,BU64&gt;=0),"",BU64/BU124)</f>
        <v>2.1969942619685552E-3</v>
      </c>
      <c r="BX64" s="131">
        <f t="shared" si="33"/>
        <v>0</v>
      </c>
      <c r="BY64" s="30" t="str">
        <f>IF(AND(BX4=0,BX64&gt;=0), "",BX64/BX4)</f>
        <v/>
      </c>
      <c r="BZ64" s="47">
        <f t="shared" si="11"/>
        <v>1</v>
      </c>
      <c r="CA64" s="129">
        <f>+'N EERR RODEO'!L78+'N EERR RODEO'!L79+'N EERR RODEO'!L80+'N EERR RODEO'!L81+'N EERR RODEO'!L82+'N EERR RODEO'!L83+'N EERR RODEO'!L84+'N EERR RODEO'!L85+'N EERR RODEO'!L86+'N EERR RODEO'!L87</f>
        <v>0</v>
      </c>
      <c r="CB64" s="30" t="str">
        <f>IF(AND(CA4=0,CA64&gt;=0), "",CA64/CA4)</f>
        <v/>
      </c>
      <c r="CC64" s="47" t="str">
        <f>IF(AND(CA124=0,CA64&gt;=0),"",CA64/CA124)</f>
        <v/>
      </c>
      <c r="CD64" s="30" t="str">
        <f t="shared" si="26"/>
        <v/>
      </c>
      <c r="CE64" s="130">
        <f t="shared" si="34"/>
        <v>157.94999999999999</v>
      </c>
      <c r="CF64" s="30">
        <f>IF(AND(CE4=0,CE64&gt;=0), "",CE64/CE4)</f>
        <v>5.3509209303047507E-4</v>
      </c>
      <c r="CG64" s="47">
        <f>IF(AND(CE124=0,CE64&gt;=0),"",CE64/CE124)</f>
        <v>2.1969942619685552E-3</v>
      </c>
      <c r="CH64" s="129">
        <f>+'N EERR RODEO'!M78+'N EERR RODEO'!M79+'N EERR RODEO'!M80+'N EERR RODEO'!M81+'N EERR RODEO'!M82+'N EERR RODEO'!M83+'N EERR RODEO'!M84+'N EERR RODEO'!M85+'N EERR RODEO'!M86+'N EERR RODEO'!M87</f>
        <v>0</v>
      </c>
      <c r="CI64" s="30" t="str">
        <f>IF(AND(CH4=0,CH64&gt;=0), "",CH64/CH4)</f>
        <v/>
      </c>
      <c r="CJ64" s="47" t="str">
        <f>IF(AND(CH124=0,CH64&gt;=0),"",CH64/CH124)</f>
        <v/>
      </c>
      <c r="CK64" s="30" t="str">
        <f t="shared" si="13"/>
        <v/>
      </c>
      <c r="CL64" s="130">
        <f t="shared" si="35"/>
        <v>157.94999999999999</v>
      </c>
      <c r="CM64" s="30">
        <f>IF(AND(CL4=0,CL64&gt;=0), "",CL64/CL4)</f>
        <v>5.3509209303047507E-4</v>
      </c>
      <c r="CN64" s="47">
        <f>IF(AND(CL124=0,CL64&gt;=0),"",CL64/CL124)</f>
        <v>2.1969942619685552E-3</v>
      </c>
      <c r="CO64" s="129">
        <f>+'N EERR RODEO'!N78+'N EERR RODEO'!N79+'N EERR RODEO'!N80+'N EERR RODEO'!N81+'N EERR RODEO'!N82+'N EERR RODEO'!N83+'N EERR RODEO'!N84+'N EERR RODEO'!N85+'N EERR RODEO'!N86+'N EERR RODEO'!N87</f>
        <v>0</v>
      </c>
      <c r="CP64" s="30" t="str">
        <f>IF(AND(CO4=0,CO64&gt;=0), "",CO64/CO4)</f>
        <v/>
      </c>
      <c r="CQ64" s="47" t="str">
        <f>IF(AND(CO124=0,CO64&gt;=0),"",CO64/CO124)</f>
        <v/>
      </c>
      <c r="CR64" s="30" t="str">
        <f t="shared" si="14"/>
        <v/>
      </c>
      <c r="CS64" s="130">
        <f t="shared" si="36"/>
        <v>157.94999999999999</v>
      </c>
      <c r="CT64" s="30">
        <f>IF(AND(CS4=0,CS64&gt;=0), "",CS64/CS4)</f>
        <v>5.3509209303047507E-4</v>
      </c>
      <c r="CU64" s="47">
        <f>IF(AND(CS124=0,CS64&gt;=0),"",CS64/CS124)</f>
        <v>2.1969942619685552E-3</v>
      </c>
      <c r="CV64" s="131">
        <f t="shared" si="37"/>
        <v>0</v>
      </c>
      <c r="CW64" s="30" t="str">
        <f>IF(AND(CV4=0,CV64&gt;=0), "",CV64/CV4)</f>
        <v/>
      </c>
      <c r="CX64" s="47">
        <f t="shared" si="15"/>
        <v>1</v>
      </c>
    </row>
    <row r="65" spans="1:102" outlineLevel="1" x14ac:dyDescent="0.3">
      <c r="A65" s="29" t="s">
        <v>26</v>
      </c>
      <c r="B65" s="129">
        <f>+'N EERR RODEO'!B88+'N EERR RODEO'!B89+'N EERR RODEO'!B90</f>
        <v>0</v>
      </c>
      <c r="C65" s="30" t="str">
        <f>IF(AND(B4=0,B65&gt;=0), "",B65/B4)</f>
        <v/>
      </c>
      <c r="D65" s="47" t="str">
        <f>IF(AND(B124=0,B65&gt;=0),"",B65/B124)</f>
        <v/>
      </c>
      <c r="E65" s="129">
        <f>+'N EERR RODEO'!C88+'N EERR RODEO'!C89+'N EERR RODEO'!C90</f>
        <v>879.95538243626083</v>
      </c>
      <c r="F65" s="30">
        <f>IF(AND(E4=0,E65&gt;=0), "",E65/E4)</f>
        <v>2.5580778764138855E-2</v>
      </c>
      <c r="G65" s="47">
        <f>IF(AND(E124=0,E65&gt;=0),"",E65/E124)</f>
        <v>8.8179986134052105E-2</v>
      </c>
      <c r="H65" s="129">
        <f>+'N EERR RODEO'!D88+'N EERR RODEO'!D89+'N EERR RODEO'!D90</f>
        <v>567.9621521599887</v>
      </c>
      <c r="I65" s="30">
        <f>IF(AND(H4=0,H65&gt;=0), "",H65/H4)</f>
        <v>1.4575574417784079E-2</v>
      </c>
      <c r="J65" s="47">
        <f>IF(AND(H124=0,H65&gt;=0),"",H65/H124)</f>
        <v>7.0242036093309049E-2</v>
      </c>
      <c r="K65" s="30">
        <f t="shared" si="19"/>
        <v>-0.35455573828355008</v>
      </c>
      <c r="L65" s="130">
        <f t="shared" si="38"/>
        <v>1447.9175345962494</v>
      </c>
      <c r="M65" s="30">
        <f>IF(AND(L4=0,L65&gt;=0), "",L65/L4)</f>
        <v>1.9735594423918496E-2</v>
      </c>
      <c r="N65" s="47">
        <f>IF(AND(L124=0,L65&gt;=0),"",L65/L124)</f>
        <v>8.015100799644885E-2</v>
      </c>
      <c r="O65" s="129">
        <f>+'N EERR RODEO'!E88+'N EERR RODEO'!E89+'N EERR RODEO'!E90</f>
        <v>814.42786771723092</v>
      </c>
      <c r="P65" s="30">
        <f>IF(AND(O4=0,O65&gt;=0), "",O65/O4)</f>
        <v>1.6587782477935173E-2</v>
      </c>
      <c r="Q65" s="47">
        <f>IF(AND(O124=0,O65&gt;=0),"",O65/O124)</f>
        <v>6.845924246657166E-2</v>
      </c>
      <c r="R65" s="30">
        <f t="shared" si="20"/>
        <v>0.43394742875017406</v>
      </c>
      <c r="S65" s="130">
        <f t="shared" si="39"/>
        <v>2262.3454023134805</v>
      </c>
      <c r="T65" s="30">
        <f>IF(AND(S4=0,S65&gt;=0), "",S65/S4)</f>
        <v>1.8473577527489096E-2</v>
      </c>
      <c r="U65" s="47">
        <f>IF(AND(S124=0,S65&gt;=0),"",S65/S124)</f>
        <v>7.5508652012703556E-2</v>
      </c>
      <c r="V65" s="131"/>
      <c r="W65" s="30" t="str">
        <f>IF(AND(V4=0,V65&gt;=0), "",V65/V4)</f>
        <v/>
      </c>
      <c r="X65" s="47">
        <f t="shared" si="21"/>
        <v>1</v>
      </c>
      <c r="Y65" s="129">
        <f>+'N EERR RODEO'!F88+'N EERR RODEO'!F89+'N EERR RODEO'!F90</f>
        <v>1079.7241379525108</v>
      </c>
      <c r="Z65" s="30">
        <f>IF(AND(Y4=0,Y65&gt;=0), "",Y65/Y4)</f>
        <v>1.9667945924935933E-2</v>
      </c>
      <c r="AA65" s="47">
        <f>IF(AND(Y124=0,Y65&gt;=0),"",Y65/Y124)</f>
        <v>8.0648168388778141E-2</v>
      </c>
      <c r="AB65" s="30">
        <f t="shared" si="22"/>
        <v>0.32574557029695184</v>
      </c>
      <c r="AC65" s="130">
        <f t="shared" si="27"/>
        <v>3342.0695402659912</v>
      </c>
      <c r="AD65" s="30">
        <f>IF(AND(AC4=0,AC65&gt;=0), "",AC65/AC4)</f>
        <v>1.8843263305133376E-2</v>
      </c>
      <c r="AE65" s="47">
        <f>IF(AND(AC124=0,AC65&gt;=0),"",AC65/AC124)</f>
        <v>7.7095943180665649E-2</v>
      </c>
      <c r="AF65" s="129">
        <f>+'N EERR RODEO'!G88+'N EERR RODEO'!G89+'N EERR RODEO'!G90</f>
        <v>472.52200576124466</v>
      </c>
      <c r="AG65" s="30">
        <f>IF(AND(AF4=0,AF65&gt;=0), "",AF65/AF4)</f>
        <v>7.6270409894462904E-3</v>
      </c>
      <c r="AH65" s="47">
        <f>IF(AND(AF124=0,AF65&gt;=0),"",AF65/AF124)</f>
        <v>3.2570707618391856E-2</v>
      </c>
      <c r="AI65" s="30">
        <f t="shared" si="4"/>
        <v>-0.56236784086600888</v>
      </c>
      <c r="AJ65" s="130">
        <f t="shared" si="16"/>
        <v>3814.5915460272358</v>
      </c>
      <c r="AK65" s="30">
        <f>IF(AND(AJ4=0,AJ65&gt;=0), "",AJ65/AJ4)</f>
        <v>1.5939624388730211E-2</v>
      </c>
      <c r="AL65" s="47">
        <f>IF(AND(AJ124=0,AJ65&gt;=0),"",AJ65/AJ124)</f>
        <v>6.5931303957303594E-2</v>
      </c>
      <c r="AM65" s="129">
        <f>+'N EERR RODEO'!H88+'N EERR RODEO'!H89+'N EERR RODEO'!H90</f>
        <v>687.43629122773791</v>
      </c>
      <c r="AN65" s="30">
        <f>IF(AND(AM4=0,AM65&gt;=0), "",AM65/AM4)</f>
        <v>1.2304693269816145E-2</v>
      </c>
      <c r="AO65" s="47">
        <f>IF(AND(AM124=0,AM65&gt;=0),"",AM65/AM124)</f>
        <v>4.8974500076900761E-2</v>
      </c>
      <c r="AP65" s="30">
        <f t="shared" si="5"/>
        <v>0.45482386607637676</v>
      </c>
      <c r="AQ65" s="130">
        <f t="shared" si="17"/>
        <v>4502.0278372549737</v>
      </c>
      <c r="AR65" s="30">
        <f>IF(AND(AQ4=0,AQ65&gt;=0), "",AQ65/AQ4)</f>
        <v>1.5251658742122361E-2</v>
      </c>
      <c r="AS65" s="47">
        <f>IF(AND(AQ124=0,AQ65&gt;=0),"",AQ65/AQ124)</f>
        <v>6.2620635173611161E-2</v>
      </c>
      <c r="AT65" s="131">
        <f t="shared" si="28"/>
        <v>0</v>
      </c>
      <c r="AU65" s="30" t="str">
        <f>IF(AND(AT4=0,AT65&gt;=0), "",AT65/AT4)</f>
        <v/>
      </c>
      <c r="AV65" s="47">
        <f t="shared" si="23"/>
        <v>1</v>
      </c>
      <c r="AW65" s="131">
        <f t="shared" si="40"/>
        <v>750.337972875829</v>
      </c>
      <c r="AX65" s="30">
        <f>IF(AND(AW4=0,AW65&gt;=0), "",AW65/AW4)</f>
        <v>1.5251658742122361E-2</v>
      </c>
      <c r="AY65" s="47">
        <f>IF(AND(AW124=0,AW65&gt;=0),"",AW65/AW124)</f>
        <v>6.2620635173611147E-2</v>
      </c>
      <c r="AZ65" s="131">
        <f t="shared" si="29"/>
        <v>0</v>
      </c>
      <c r="BA65" s="30" t="str">
        <f>IF(AND(AZ4=0,AZ65&gt;=0), "",AZ65/AZ4)</f>
        <v/>
      </c>
      <c r="BB65" s="47">
        <f t="shared" si="24"/>
        <v>1</v>
      </c>
      <c r="BC65" s="129">
        <f>+'N EERR RODEO'!I88+'N EERR RODEO'!I89+'N EERR RODEO'!I90</f>
        <v>0</v>
      </c>
      <c r="BD65" s="30" t="str">
        <f>IF(AND(BC4=0,BC65&gt;=0), "",BC65/BC4)</f>
        <v/>
      </c>
      <c r="BE65" s="47" t="str">
        <f>IF(AND(BC124=0,BC65&gt;=0),"",BC65/BC124)</f>
        <v/>
      </c>
      <c r="BF65" s="30">
        <f t="shared" si="25"/>
        <v>-1</v>
      </c>
      <c r="BG65" s="130">
        <f t="shared" si="30"/>
        <v>4502.0278372549737</v>
      </c>
      <c r="BH65" s="30">
        <f>IF(AND(BG4=0,BG65&gt;=0), "",BG65/BG4)</f>
        <v>1.5251658742122361E-2</v>
      </c>
      <c r="BI65" s="47">
        <f>IF(AND(BG124=0,BG65&gt;=0),"",BG65/BG124)</f>
        <v>6.2620635173611161E-2</v>
      </c>
      <c r="BJ65" s="129">
        <f>'N EERR RODEO'!J91+'N EERR RODEO'!J92</f>
        <v>0</v>
      </c>
      <c r="BK65" s="30" t="str">
        <f>IF(AND(BJ4=0,BJ65&gt;=0), "",BJ65/BJ4)</f>
        <v/>
      </c>
      <c r="BL65" s="47" t="str">
        <f>IF(AND(BJ124=0,BJ65&gt;=0),"",BJ65/BJ124)</f>
        <v/>
      </c>
      <c r="BM65" s="30" t="str">
        <f t="shared" si="9"/>
        <v/>
      </c>
      <c r="BN65" s="130">
        <f t="shared" si="31"/>
        <v>4502.0278372549737</v>
      </c>
      <c r="BO65" s="30">
        <f>IF(AND(BN4=0,BN65&gt;=0), "",BN65/BN4)</f>
        <v>1.5251658742122361E-2</v>
      </c>
      <c r="BP65" s="47">
        <f>IF(AND(BN124=0,BN65&gt;=0),"",BN65/BN124)</f>
        <v>6.2620635173611161E-2</v>
      </c>
      <c r="BQ65" s="129">
        <f>+'N EERR RODEO'!K88+'N EERR RODEO'!K89+'N EERR RODEO'!K90</f>
        <v>0</v>
      </c>
      <c r="BR65" s="30" t="str">
        <f>IF(AND(BQ4=0,BQ65&gt;=0), "",BQ65/BQ4)</f>
        <v/>
      </c>
      <c r="BS65" s="47" t="str">
        <f>IF(AND(BQ124=0,BQ65&gt;=0),"",BQ65/BQ124)</f>
        <v/>
      </c>
      <c r="BT65" s="30" t="str">
        <f t="shared" si="10"/>
        <v/>
      </c>
      <c r="BU65" s="130">
        <f t="shared" si="32"/>
        <v>4502.0278372549737</v>
      </c>
      <c r="BV65" s="30">
        <f>IF(AND(BU4=0,BU65&gt;=0), "",BU65/BU4)</f>
        <v>1.5251658742122361E-2</v>
      </c>
      <c r="BW65" s="47">
        <f>IF(AND(BU124=0,BU65&gt;=0),"",BU65/BU124)</f>
        <v>6.2620635173611161E-2</v>
      </c>
      <c r="BX65" s="131">
        <f t="shared" si="33"/>
        <v>0</v>
      </c>
      <c r="BY65" s="30" t="str">
        <f>IF(AND(BX4=0,BX65&gt;=0), "",BX65/BX4)</f>
        <v/>
      </c>
      <c r="BZ65" s="47">
        <f t="shared" si="11"/>
        <v>1</v>
      </c>
      <c r="CA65" s="129">
        <f>+'N EERR RODEO'!L88+'N EERR RODEO'!L89+'N EERR RODEO'!L90</f>
        <v>0</v>
      </c>
      <c r="CB65" s="30" t="str">
        <f>IF(AND(CA4=0,CA65&gt;=0), "",CA65/CA4)</f>
        <v/>
      </c>
      <c r="CC65" s="47" t="str">
        <f>IF(AND(CA124=0,CA65&gt;=0),"",CA65/CA124)</f>
        <v/>
      </c>
      <c r="CD65" s="30" t="str">
        <f t="shared" si="26"/>
        <v/>
      </c>
      <c r="CE65" s="130">
        <f t="shared" si="34"/>
        <v>4502.0278372549737</v>
      </c>
      <c r="CF65" s="30">
        <f>IF(AND(CE4=0,CE65&gt;=0), "",CE65/CE4)</f>
        <v>1.5251658742122361E-2</v>
      </c>
      <c r="CG65" s="47">
        <f>IF(AND(CE124=0,CE65&gt;=0),"",CE65/CE124)</f>
        <v>6.2620635173611161E-2</v>
      </c>
      <c r="CH65" s="129">
        <f>+'N EERR RODEO'!M88+'N EERR RODEO'!M89+'N EERR RODEO'!M90</f>
        <v>0</v>
      </c>
      <c r="CI65" s="30" t="str">
        <f>IF(AND(CH4=0,CH65&gt;=0), "",CH65/CH4)</f>
        <v/>
      </c>
      <c r="CJ65" s="47" t="str">
        <f>IF(AND(CH124=0,CH65&gt;=0),"",CH65/CH124)</f>
        <v/>
      </c>
      <c r="CK65" s="30" t="str">
        <f t="shared" si="13"/>
        <v/>
      </c>
      <c r="CL65" s="130">
        <f t="shared" si="35"/>
        <v>4502.0278372549737</v>
      </c>
      <c r="CM65" s="30">
        <f>IF(AND(CL4=0,CL65&gt;=0), "",CL65/CL4)</f>
        <v>1.5251658742122361E-2</v>
      </c>
      <c r="CN65" s="47">
        <f>IF(AND(CL124=0,CL65&gt;=0),"",CL65/CL124)</f>
        <v>6.2620635173611161E-2</v>
      </c>
      <c r="CO65" s="129">
        <f>+'N EERR RODEO'!N88+'N EERR RODEO'!N89+'N EERR RODEO'!N90</f>
        <v>0</v>
      </c>
      <c r="CP65" s="30" t="str">
        <f>IF(AND(CO4=0,CO65&gt;=0), "",CO65/CO4)</f>
        <v/>
      </c>
      <c r="CQ65" s="47" t="str">
        <f>IF(AND(CO124=0,CO65&gt;=0),"",CO65/CO124)</f>
        <v/>
      </c>
      <c r="CR65" s="30" t="str">
        <f t="shared" si="14"/>
        <v/>
      </c>
      <c r="CS65" s="130">
        <f t="shared" si="36"/>
        <v>4502.0278372549737</v>
      </c>
      <c r="CT65" s="30">
        <f>IF(AND(CS4=0,CS65&gt;=0), "",CS65/CS4)</f>
        <v>1.5251658742122361E-2</v>
      </c>
      <c r="CU65" s="47">
        <f>IF(AND(CS124=0,CS65&gt;=0),"",CS65/CS124)</f>
        <v>6.2620635173611161E-2</v>
      </c>
      <c r="CV65" s="131">
        <f t="shared" si="37"/>
        <v>0</v>
      </c>
      <c r="CW65" s="30" t="str">
        <f>IF(AND(CV4=0,CV65&gt;=0), "",CV65/CV4)</f>
        <v/>
      </c>
      <c r="CX65" s="47">
        <f t="shared" si="15"/>
        <v>1</v>
      </c>
    </row>
    <row r="66" spans="1:102" outlineLevel="1" x14ac:dyDescent="0.3">
      <c r="A66" s="29" t="s">
        <v>116</v>
      </c>
      <c r="B66" s="129">
        <f>+'N EERR RODEO'!B91+'N EERR RODEO'!B92</f>
        <v>0</v>
      </c>
      <c r="C66" s="30" t="str">
        <f>IF(AND(B4=0,B66&gt;=0), "",B66/B4)</f>
        <v/>
      </c>
      <c r="D66" s="47" t="str">
        <f>IF(AND(B124=0,B66&gt;=0),"",B66/B124)</f>
        <v/>
      </c>
      <c r="E66" s="129">
        <f>+'N EERR RODEO'!C91+'N EERR RODEO'!C92</f>
        <v>0</v>
      </c>
      <c r="F66" s="30">
        <f>IF(AND(E4=0,E66&gt;=0), "",E66/E4)</f>
        <v>0</v>
      </c>
      <c r="G66" s="47">
        <f>IF(AND(E124=0,E66&gt;=0),"",E66/E124)</f>
        <v>0</v>
      </c>
      <c r="H66" s="129">
        <f>+'N EERR RODEO'!D91+'N EERR RODEO'!D92</f>
        <v>0</v>
      </c>
      <c r="I66" s="30">
        <f>IF(AND(H4=0,H66&gt;=0), "",H66/H4)</f>
        <v>0</v>
      </c>
      <c r="J66" s="47">
        <f>IF(AND(H124=0,H66&gt;=0),"",H66/H124)</f>
        <v>0</v>
      </c>
      <c r="K66" s="30" t="str">
        <f t="shared" si="19"/>
        <v/>
      </c>
      <c r="L66" s="130">
        <f t="shared" si="38"/>
        <v>0</v>
      </c>
      <c r="M66" s="30">
        <f>IF(AND(L4=0,L66&gt;=0), "",L66/L4)</f>
        <v>0</v>
      </c>
      <c r="N66" s="47">
        <f>IF(AND(L124=0,L66&gt;=0),"",L66/L124)</f>
        <v>0</v>
      </c>
      <c r="O66" s="129">
        <f>+'N EERR RODEO'!E91+'N EERR RODEO'!E92</f>
        <v>0</v>
      </c>
      <c r="P66" s="30">
        <f>IF(AND(O4=0,O66&gt;=0), "",O66/O4)</f>
        <v>0</v>
      </c>
      <c r="Q66" s="47">
        <f>IF(AND(O124=0,O66&gt;=0),"",O66/O124)</f>
        <v>0</v>
      </c>
      <c r="R66" s="30" t="str">
        <f t="shared" si="20"/>
        <v/>
      </c>
      <c r="S66" s="130">
        <f t="shared" si="39"/>
        <v>0</v>
      </c>
      <c r="T66" s="30">
        <f>IF(AND(S4=0,S66&gt;=0), "",S66/S4)</f>
        <v>0</v>
      </c>
      <c r="U66" s="47">
        <f>IF(AND(S124=0,S66&gt;=0),"",S66/S124)</f>
        <v>0</v>
      </c>
      <c r="V66" s="131"/>
      <c r="W66" s="30" t="str">
        <f>IF(AND(V4=0,V66&gt;=0), "",V66/V4)</f>
        <v/>
      </c>
      <c r="X66" s="47" t="str">
        <f t="shared" si="21"/>
        <v/>
      </c>
      <c r="Y66" s="129">
        <f>+'N EERR RODEO'!F91+'N EERR RODEO'!F92</f>
        <v>0</v>
      </c>
      <c r="Z66" s="30">
        <f>IF(AND(Y4=0,Y66&gt;=0), "",Y66/Y4)</f>
        <v>0</v>
      </c>
      <c r="AA66" s="47">
        <f>IF(AND(Y124=0,Y66&gt;=0),"",Y66/Y124)</f>
        <v>0</v>
      </c>
      <c r="AB66" s="30" t="str">
        <f t="shared" si="22"/>
        <v/>
      </c>
      <c r="AC66" s="130">
        <f t="shared" si="27"/>
        <v>0</v>
      </c>
      <c r="AD66" s="30">
        <f>IF(AND(AC4=0,AC66&gt;=0), "",AC66/AC4)</f>
        <v>0</v>
      </c>
      <c r="AE66" s="47">
        <f>IF(AND(AC124=0,AC66&gt;=0),"",AC66/AC124)</f>
        <v>0</v>
      </c>
      <c r="AF66" s="129">
        <f>'N EERR RODEO'!G91+'N EERR RODEO'!G92</f>
        <v>0</v>
      </c>
      <c r="AG66" s="30">
        <f>IF(AND(AF4=0,AF66&gt;=0), "",AF66/AF4)</f>
        <v>0</v>
      </c>
      <c r="AH66" s="47">
        <f>IF(AND(AF124=0,AF66&gt;=0),"",AF66/AF124)</f>
        <v>0</v>
      </c>
      <c r="AI66" s="30" t="str">
        <f t="shared" si="4"/>
        <v/>
      </c>
      <c r="AJ66" s="130">
        <f t="shared" si="16"/>
        <v>0</v>
      </c>
      <c r="AK66" s="30">
        <f>IF(AND(AJ4=0,AJ66&gt;=0), "",AJ66/AJ4)</f>
        <v>0</v>
      </c>
      <c r="AL66" s="47">
        <f>IF(AND(AJ124=0,AJ66&gt;=0),"",AJ66/AJ124)</f>
        <v>0</v>
      </c>
      <c r="AM66" s="129">
        <f>'N EERR RODEO'!H91+'N EERR RODEO'!H92</f>
        <v>0</v>
      </c>
      <c r="AN66" s="30">
        <f>IF(AND(AM4=0,AM66&gt;=0), "",AM66/AM4)</f>
        <v>0</v>
      </c>
      <c r="AO66" s="47">
        <f>IF(AND(AM124=0,AM66&gt;=0),"",AM66/AM124)</f>
        <v>0</v>
      </c>
      <c r="AP66" s="30" t="str">
        <f t="shared" si="5"/>
        <v/>
      </c>
      <c r="AQ66" s="130">
        <f t="shared" si="17"/>
        <v>0</v>
      </c>
      <c r="AR66" s="30">
        <f>IF(AND(AQ4=0,AQ66&gt;=0), "",AQ66/AQ4)</f>
        <v>0</v>
      </c>
      <c r="AS66" s="47">
        <f>IF(AND(AQ124=0,AQ66&gt;=0),"",AQ66/AQ124)</f>
        <v>0</v>
      </c>
      <c r="AT66" s="131">
        <f t="shared" si="28"/>
        <v>0</v>
      </c>
      <c r="AU66" s="30" t="str">
        <f>IF(AND(AT4=0,AT66&gt;=0), "",AT66/AT4)</f>
        <v/>
      </c>
      <c r="AV66" s="47" t="str">
        <f t="shared" si="23"/>
        <v/>
      </c>
      <c r="AW66" s="131">
        <f t="shared" si="40"/>
        <v>0</v>
      </c>
      <c r="AX66" s="30">
        <f>IF(AND(AW4=0,AW66&gt;=0), "",AW66/AW4)</f>
        <v>0</v>
      </c>
      <c r="AY66" s="47">
        <f>IF(AND(AW124=0,AW66&gt;=0),"",AW66/AW124)</f>
        <v>0</v>
      </c>
      <c r="AZ66" s="131">
        <f t="shared" si="29"/>
        <v>0</v>
      </c>
      <c r="BA66" s="30" t="str">
        <f>IF(AND(AZ4=0,AZ66&gt;=0), "",AZ66/AZ4)</f>
        <v/>
      </c>
      <c r="BB66" s="47" t="str">
        <f t="shared" si="24"/>
        <v/>
      </c>
      <c r="BC66" s="129">
        <f>'N EERR RODEO'!I91+'N EERR RODEO'!I92</f>
        <v>0</v>
      </c>
      <c r="BD66" s="30" t="str">
        <f>IF(AND(BC4=0,BC66&gt;=0), "",BC66/BC4)</f>
        <v/>
      </c>
      <c r="BE66" s="47" t="str">
        <f>IF(AND(BC124=0,BC66&gt;=0),"",BC66/BC124)</f>
        <v/>
      </c>
      <c r="BF66" s="30" t="str">
        <f t="shared" si="25"/>
        <v/>
      </c>
      <c r="BG66" s="130">
        <f t="shared" si="30"/>
        <v>0</v>
      </c>
      <c r="BH66" s="30">
        <f>IF(AND(BG4=0,BG66&gt;=0), "",BG66/BG4)</f>
        <v>0</v>
      </c>
      <c r="BI66" s="47">
        <f>IF(AND(BG124=0,BG66&gt;=0),"",BG66/BG124)</f>
        <v>0</v>
      </c>
      <c r="BJ66" s="129">
        <f>'N EERR RODEO'!J91+'N EERR RODEO'!J92</f>
        <v>0</v>
      </c>
      <c r="BK66" s="30" t="str">
        <f>IF(AND(BJ4=0,BJ66&gt;=0), "",BJ66/BJ4)</f>
        <v/>
      </c>
      <c r="BL66" s="47" t="str">
        <f>IF(AND(BJ124=0,BJ66&gt;=0),"",BJ66/BJ124)</f>
        <v/>
      </c>
      <c r="BM66" s="30" t="str">
        <f t="shared" si="9"/>
        <v/>
      </c>
      <c r="BN66" s="130">
        <f t="shared" si="31"/>
        <v>0</v>
      </c>
      <c r="BO66" s="30">
        <f>IF(AND(BN4=0,BN66&gt;=0), "",BN66/BN4)</f>
        <v>0</v>
      </c>
      <c r="BP66" s="47">
        <f>IF(AND(BN124=0,BN66&gt;=0),"",BN66/BN124)</f>
        <v>0</v>
      </c>
      <c r="BQ66" s="129">
        <f>+'N EERR RODEO'!K91+'N EERR RODEO'!K92</f>
        <v>0</v>
      </c>
      <c r="BR66" s="30" t="str">
        <f>IF(AND(BQ4=0,BQ66&gt;=0), "",BQ66/BQ4)</f>
        <v/>
      </c>
      <c r="BS66" s="47" t="str">
        <f>IF(AND(BQ124=0,BQ66&gt;=0),"",BQ66/BQ124)</f>
        <v/>
      </c>
      <c r="BT66" s="30" t="str">
        <f t="shared" si="10"/>
        <v/>
      </c>
      <c r="BU66" s="130">
        <f t="shared" si="32"/>
        <v>0</v>
      </c>
      <c r="BV66" s="30">
        <f>IF(AND(BU4=0,BU66&gt;=0), "",BU66/BU4)</f>
        <v>0</v>
      </c>
      <c r="BW66" s="47">
        <f>IF(AND(BU124=0,BU66&gt;=0),"",BU66/BU124)</f>
        <v>0</v>
      </c>
      <c r="BX66" s="131">
        <f t="shared" si="33"/>
        <v>0</v>
      </c>
      <c r="BY66" s="30" t="str">
        <f>IF(AND(BX4=0,BX66&gt;=0), "",BX66/BX4)</f>
        <v/>
      </c>
      <c r="BZ66" s="47" t="str">
        <f t="shared" si="11"/>
        <v/>
      </c>
      <c r="CA66" s="129">
        <f>+'N EERR RODEO'!L91+'N EERR RODEO'!L92</f>
        <v>0</v>
      </c>
      <c r="CB66" s="30" t="str">
        <f>IF(AND(CA4=0,CA66&gt;=0), "",CA66/CA4)</f>
        <v/>
      </c>
      <c r="CC66" s="47" t="str">
        <f>IF(AND(CA124=0,CA66&gt;=0),"",CA66/CA124)</f>
        <v/>
      </c>
      <c r="CD66" s="30" t="str">
        <f t="shared" si="26"/>
        <v/>
      </c>
      <c r="CE66" s="130">
        <f t="shared" si="34"/>
        <v>0</v>
      </c>
      <c r="CF66" s="30">
        <f>IF(AND(CE4=0,CE66&gt;=0), "",CE66/CE4)</f>
        <v>0</v>
      </c>
      <c r="CG66" s="47">
        <f>IF(AND(CE124=0,CE66&gt;=0),"",CE66/CE124)</f>
        <v>0</v>
      </c>
      <c r="CH66" s="129">
        <f>+'N EERR RODEO'!M91+'N EERR RODEO'!M92</f>
        <v>0</v>
      </c>
      <c r="CI66" s="30" t="str">
        <f>IF(AND(CH4=0,CH66&gt;=0), "",CH66/CH4)</f>
        <v/>
      </c>
      <c r="CJ66" s="47" t="str">
        <f>IF(AND(CH124=0,CH66&gt;=0),"",CH66/CH124)</f>
        <v/>
      </c>
      <c r="CK66" s="30" t="str">
        <f t="shared" si="13"/>
        <v/>
      </c>
      <c r="CL66" s="130">
        <f t="shared" si="35"/>
        <v>0</v>
      </c>
      <c r="CM66" s="30">
        <f>IF(AND(CL4=0,CL66&gt;=0), "",CL66/CL4)</f>
        <v>0</v>
      </c>
      <c r="CN66" s="47">
        <f>IF(AND(CL124=0,CL66&gt;=0),"",CL66/CL124)</f>
        <v>0</v>
      </c>
      <c r="CO66" s="129">
        <f>+'N EERR RODEO'!N91+'N EERR RODEO'!N92</f>
        <v>0</v>
      </c>
      <c r="CP66" s="30" t="str">
        <f>IF(AND(CO4=0,CO66&gt;=0), "",CO66/CO4)</f>
        <v/>
      </c>
      <c r="CQ66" s="47" t="str">
        <f>IF(AND(CO124=0,CO66&gt;=0),"",CO66/CO124)</f>
        <v/>
      </c>
      <c r="CR66" s="30" t="str">
        <f t="shared" si="14"/>
        <v/>
      </c>
      <c r="CS66" s="130">
        <f t="shared" si="36"/>
        <v>0</v>
      </c>
      <c r="CT66" s="30">
        <f>IF(AND(CS4=0,CS66&gt;=0), "",CS66/CS4)</f>
        <v>0</v>
      </c>
      <c r="CU66" s="47">
        <f>IF(AND(CS124=0,CS66&gt;=0),"",CS66/CS124)</f>
        <v>0</v>
      </c>
      <c r="CV66" s="131">
        <f t="shared" si="37"/>
        <v>0</v>
      </c>
      <c r="CW66" s="30" t="str">
        <f>IF(AND(CV4=0,CV66&gt;=0), "",CV66/CV4)</f>
        <v/>
      </c>
      <c r="CX66" s="47" t="str">
        <f t="shared" si="15"/>
        <v/>
      </c>
    </row>
    <row r="67" spans="1:102" outlineLevel="1" x14ac:dyDescent="0.3">
      <c r="A67" s="29"/>
      <c r="B67" s="129"/>
      <c r="C67" s="30"/>
      <c r="D67" s="46"/>
      <c r="E67" s="129"/>
      <c r="F67" s="30"/>
      <c r="G67" s="46"/>
      <c r="H67" s="129"/>
      <c r="I67" s="30"/>
      <c r="J67" s="46"/>
      <c r="K67" s="32" t="str">
        <f t="shared" si="19"/>
        <v/>
      </c>
      <c r="M67" s="30"/>
      <c r="N67" s="46"/>
      <c r="O67" s="129"/>
      <c r="P67" s="30"/>
      <c r="Q67" s="46"/>
      <c r="R67" s="32" t="str">
        <f t="shared" si="20"/>
        <v/>
      </c>
      <c r="T67" s="30"/>
      <c r="U67" s="46"/>
      <c r="V67" s="131"/>
      <c r="W67" s="30"/>
      <c r="X67" s="92" t="str">
        <f t="shared" si="21"/>
        <v/>
      </c>
      <c r="Y67" s="129"/>
      <c r="Z67" s="30"/>
      <c r="AA67" s="46"/>
      <c r="AB67" s="32" t="str">
        <f t="shared" si="22"/>
        <v/>
      </c>
      <c r="AD67" s="30"/>
      <c r="AE67" s="46"/>
      <c r="AF67" s="129"/>
      <c r="AG67" s="30"/>
      <c r="AH67" s="46"/>
      <c r="AI67" s="32" t="str">
        <f t="shared" si="4"/>
        <v/>
      </c>
      <c r="AJ67" s="130">
        <f t="shared" si="16"/>
        <v>0</v>
      </c>
      <c r="AK67" s="30"/>
      <c r="AL67" s="46"/>
      <c r="AM67" s="129"/>
      <c r="AN67" s="30"/>
      <c r="AO67" s="46"/>
      <c r="AP67" s="32" t="str">
        <f t="shared" si="5"/>
        <v/>
      </c>
      <c r="AQ67" s="130">
        <f t="shared" si="17"/>
        <v>0</v>
      </c>
      <c r="AR67" s="30"/>
      <c r="AS67" s="46"/>
      <c r="AT67" s="131">
        <f t="shared" si="28"/>
        <v>0</v>
      </c>
      <c r="AU67" s="30"/>
      <c r="AV67" s="92" t="str">
        <f t="shared" si="23"/>
        <v/>
      </c>
      <c r="AW67" s="131">
        <f t="shared" si="40"/>
        <v>0</v>
      </c>
      <c r="AX67" s="30"/>
      <c r="AY67" s="46"/>
      <c r="AZ67" s="131">
        <f t="shared" si="29"/>
        <v>0</v>
      </c>
      <c r="BA67" s="30"/>
      <c r="BB67" s="92" t="str">
        <f t="shared" si="24"/>
        <v/>
      </c>
      <c r="BC67" s="129"/>
      <c r="BD67" s="30"/>
      <c r="BE67" s="46"/>
      <c r="BF67" s="32" t="str">
        <f t="shared" si="25"/>
        <v/>
      </c>
      <c r="BG67" s="130">
        <f t="shared" si="30"/>
        <v>0</v>
      </c>
      <c r="BH67" s="30"/>
      <c r="BI67" s="46"/>
      <c r="BJ67" s="129"/>
      <c r="BK67" s="30"/>
      <c r="BL67" s="46"/>
      <c r="BM67" s="32" t="str">
        <f t="shared" si="9"/>
        <v/>
      </c>
      <c r="BN67" s="130">
        <f t="shared" si="31"/>
        <v>0</v>
      </c>
      <c r="BO67" s="30"/>
      <c r="BP67" s="46"/>
      <c r="BQ67" s="129"/>
      <c r="BR67" s="30"/>
      <c r="BS67" s="46"/>
      <c r="BT67" s="32" t="str">
        <f t="shared" si="10"/>
        <v/>
      </c>
      <c r="BU67" s="130">
        <f t="shared" si="32"/>
        <v>0</v>
      </c>
      <c r="BV67" s="30"/>
      <c r="BW67" s="46"/>
      <c r="BX67" s="131">
        <f t="shared" si="33"/>
        <v>0</v>
      </c>
      <c r="BY67" s="30"/>
      <c r="BZ67" s="92" t="str">
        <f t="shared" si="11"/>
        <v/>
      </c>
      <c r="CA67" s="129"/>
      <c r="CB67" s="30"/>
      <c r="CC67" s="46"/>
      <c r="CD67" s="32" t="str">
        <f t="shared" si="26"/>
        <v/>
      </c>
      <c r="CF67" s="30"/>
      <c r="CG67" s="46"/>
      <c r="CH67" s="129"/>
      <c r="CI67" s="30"/>
      <c r="CJ67" s="46"/>
      <c r="CK67" s="32" t="str">
        <f t="shared" si="13"/>
        <v/>
      </c>
      <c r="CL67" s="130">
        <f t="shared" si="35"/>
        <v>0</v>
      </c>
      <c r="CM67" s="30"/>
      <c r="CN67" s="46"/>
      <c r="CO67" s="129"/>
      <c r="CP67" s="30"/>
      <c r="CQ67" s="46"/>
      <c r="CR67" s="32" t="str">
        <f t="shared" si="14"/>
        <v/>
      </c>
      <c r="CS67" s="130">
        <f t="shared" si="36"/>
        <v>0</v>
      </c>
      <c r="CT67" s="30"/>
      <c r="CU67" s="46"/>
      <c r="CV67" s="131">
        <f t="shared" si="37"/>
        <v>0</v>
      </c>
      <c r="CW67" s="30"/>
      <c r="CX67" s="92" t="str">
        <f t="shared" si="15"/>
        <v/>
      </c>
    </row>
    <row r="68" spans="1:102" s="6" customFormat="1" x14ac:dyDescent="0.3">
      <c r="A68" s="37" t="s">
        <v>62</v>
      </c>
      <c r="B68" s="126">
        <f>SUM(B69:B82)</f>
        <v>0</v>
      </c>
      <c r="C68" s="38" t="str">
        <f>IF(AND(B4=0,B68&gt;=0), "",B68/B4)</f>
        <v/>
      </c>
      <c r="D68" s="43" t="str">
        <f>IF(AND(B124=0,B68&gt;=0),"",B68/B124)</f>
        <v/>
      </c>
      <c r="E68" s="126">
        <f>SUM(E69:E82)</f>
        <v>1665.3175633690682</v>
      </c>
      <c r="F68" s="38">
        <f>IF(AND(E4=0,E68&gt;=0), "",E68/E4)</f>
        <v>4.8411682013507817E-2</v>
      </c>
      <c r="G68" s="43">
        <f>IF(AND(E124=0,E68&gt;=0),"",E68/E124)</f>
        <v>0.16688082438920104</v>
      </c>
      <c r="H68" s="126">
        <f>SUM(H69:H82)</f>
        <v>1900.9044943420395</v>
      </c>
      <c r="I68" s="38">
        <f>IF(AND(H4=0,H68&gt;=0), "",H68/H4)</f>
        <v>4.8782783875672607E-2</v>
      </c>
      <c r="J68" s="43">
        <f>IF(AND(H124=0,H68&gt;=0),"",H68/H124)</f>
        <v>0.23509207716343544</v>
      </c>
      <c r="K68" s="38">
        <f t="shared" si="19"/>
        <v>0.14146667047476541</v>
      </c>
      <c r="L68" s="127">
        <f>SUM(L69:L82)</f>
        <v>3566.2220577111084</v>
      </c>
      <c r="M68" s="38">
        <f>IF(AND(L4=0,L68&gt;=0), "",L68/L4)</f>
        <v>4.8608785013605299E-2</v>
      </c>
      <c r="N68" s="43">
        <f>IF(AND(L124=0,L68&gt;=0),"",L68/L124)</f>
        <v>0.19741199746187238</v>
      </c>
      <c r="O68" s="126">
        <f>SUM(O69:O82)</f>
        <v>2352.017206776613</v>
      </c>
      <c r="P68" s="38">
        <f>IF(AND(O4=0,O68&gt;=0), "",O68/O4)</f>
        <v>4.7904487747608651E-2</v>
      </c>
      <c r="Q68" s="43">
        <f>IF(AND(O124=0,O68&gt;=0),"",O68/O124)</f>
        <v>0.19770604939586117</v>
      </c>
      <c r="R68" s="38">
        <f t="shared" si="20"/>
        <v>0.23731476977264829</v>
      </c>
      <c r="S68" s="127">
        <f>SUM(S69:S82)</f>
        <v>5918.23926448772</v>
      </c>
      <c r="T68" s="38">
        <f>IF(AND(S4=0,S68&gt;=0), "",S68/S4)</f>
        <v>4.8326419019368884E-2</v>
      </c>
      <c r="U68" s="43">
        <f>IF(AND(S124=0,S68&gt;=0),"",S68/S124)</f>
        <v>0.19752875431538569</v>
      </c>
      <c r="V68" s="128">
        <f>SUM(V69:V82)</f>
        <v>0</v>
      </c>
      <c r="W68" s="38" t="str">
        <f>IF(AND(V4=0,V68&gt;=0), "",V68/V4)</f>
        <v/>
      </c>
      <c r="X68" s="91">
        <f t="shared" si="21"/>
        <v>1</v>
      </c>
      <c r="Y68" s="126">
        <f>SUM(Y69:Y82)</f>
        <v>2166.1105577267422</v>
      </c>
      <c r="Z68" s="38">
        <f>IF(AND(Y4=0,Y68&gt;=0), "",Y68/Y4)</f>
        <v>3.9457250069069194E-2</v>
      </c>
      <c r="AA68" s="43">
        <f>IF(AND(Y124=0,Y68&gt;=0),"",Y68/Y124)</f>
        <v>0.16179396465057069</v>
      </c>
      <c r="AB68" s="38">
        <f t="shared" si="22"/>
        <v>-7.9041364371926381E-2</v>
      </c>
      <c r="AC68" s="127">
        <f>SUM(AC69:AC82)</f>
        <v>8084.3498222144626</v>
      </c>
      <c r="AD68" s="38">
        <f>IF(AND(AC4=0,AC68&gt;=0), "",AC68/AC4)</f>
        <v>4.558119767270645E-2</v>
      </c>
      <c r="AE68" s="43">
        <f>IF(AND(AC124=0,AC68&gt;=0),"",AC68/AC124)</f>
        <v>0.18649240150055801</v>
      </c>
      <c r="AF68" s="126">
        <f>SUM(AF69:AF82)</f>
        <v>2327.9916072995261</v>
      </c>
      <c r="AG68" s="38">
        <f>IF(AND(AF4=0,AF68&gt;=0), "",AF68/AF4)</f>
        <v>3.7576424368544671E-2</v>
      </c>
      <c r="AH68" s="43">
        <f>IF(AND(AF124=0,AF68&gt;=0),"",AF68/AF124)</f>
        <v>0.16046730745855547</v>
      </c>
      <c r="AI68" s="38">
        <f t="shared" ref="AI68:AI131" si="41">IF(AND(Y68=0,AF68&gt;0),100%,IF(AND(Y68&lt;0,AF68=0),(Y68-AF68)/Y68,IF(AND(Y68&gt;0,AF68&gt;0),(AF68-Y68)/Y68,IF(AND(Y68=0,AF68=0),"",(AF68-Y68)/Y68))))</f>
        <v>7.473351209860335E-2</v>
      </c>
      <c r="AJ68" s="127">
        <f>SUM(AJ69:AJ82)</f>
        <v>10412.341429513992</v>
      </c>
      <c r="AK68" s="38">
        <f>IF(AND(AJ4=0,AJ68&gt;=0), "",AJ68/AJ4)</f>
        <v>4.3508933890056445E-2</v>
      </c>
      <c r="AL68" s="43">
        <f>IF(AND(AJ124=0,AJ68&gt;=0),"",AJ68/AJ124)</f>
        <v>0.17996664634028173</v>
      </c>
      <c r="AM68" s="126">
        <f>SUM(AM69:AM82)</f>
        <v>2601.4524395867415</v>
      </c>
      <c r="AN68" s="38">
        <f>IF(AND(AM4=0,AM68&gt;=0), "",AM68/AM4)</f>
        <v>4.6564423108883098E-2</v>
      </c>
      <c r="AO68" s="43">
        <f>IF(AND(AM124=0,AM68&gt;=0),"",AM68/AM124)</f>
        <v>0.18533329463164339</v>
      </c>
      <c r="AP68" s="38">
        <f t="shared" ref="AP68:AP131" si="42">IF(AND(AF68=0,AM68&gt;0),100%,IF(AND(AF68&lt;0,AM68=0),(AF68-AM68)/AF68,IF(AND(AF68&gt;0,AM68&gt;0),(AM68-AF68)/AF68,IF(AND(AF68=0,AM68=0),"",(AM68-AF68)/AF68))))</f>
        <v>0.11746641673009743</v>
      </c>
      <c r="AQ68" s="127">
        <f>SUM(AQ69:AQ82)</f>
        <v>13013.793869100731</v>
      </c>
      <c r="AR68" s="38">
        <f>IF(AND(AQ4=0,AQ68&gt;=0), "",AQ68/AQ4)</f>
        <v>4.4087231400343617E-2</v>
      </c>
      <c r="AS68" s="43">
        <f>IF(AND(AQ124=0,AQ68&gt;=0),"",AQ68/AQ124)</f>
        <v>0.18101443784017646</v>
      </c>
      <c r="AT68" s="128">
        <f>SUM(AT69:AT82)</f>
        <v>0</v>
      </c>
      <c r="AU68" s="38" t="str">
        <f>IF(AND(AT4=0,AT68&gt;=0), "",AT68/AT4)</f>
        <v/>
      </c>
      <c r="AV68" s="91">
        <f t="shared" si="23"/>
        <v>1</v>
      </c>
      <c r="AW68" s="128">
        <f>SUM(AW69:AW82)</f>
        <v>2168.9656448501219</v>
      </c>
      <c r="AX68" s="38">
        <f>IF(AND(AW4=0,AW68&gt;=0), "",AW68/AW4)</f>
        <v>4.4087231400343617E-2</v>
      </c>
      <c r="AY68" s="43">
        <f>IF(AND(AW124=0,AW68&gt;=0),"",AW68/AW124)</f>
        <v>0.1810144378401764</v>
      </c>
      <c r="AZ68" s="128">
        <f>SUM(AZ69:AZ82)</f>
        <v>0</v>
      </c>
      <c r="BA68" s="38" t="str">
        <f>IF(AND(AZ4=0,AZ68&gt;=0), "",AZ68/AZ4)</f>
        <v/>
      </c>
      <c r="BB68" s="91">
        <f t="shared" si="24"/>
        <v>1</v>
      </c>
      <c r="BC68" s="126">
        <f>SUM(BC69:BC82)</f>
        <v>0</v>
      </c>
      <c r="BD68" s="38" t="str">
        <f>IF(AND(BC4=0,BC68&gt;=0), "",BC68/BC4)</f>
        <v/>
      </c>
      <c r="BE68" s="43" t="str">
        <f>IF(AND(BC124=0,BC68&gt;=0),"",BC68/BC124)</f>
        <v/>
      </c>
      <c r="BF68" s="38">
        <f t="shared" si="25"/>
        <v>-1</v>
      </c>
      <c r="BG68" s="127">
        <f>SUM(BG69:BG82)</f>
        <v>13013.793869100731</v>
      </c>
      <c r="BH68" s="38">
        <f>IF(AND(BG4=0,BG68&gt;=0), "",BG68/BG4)</f>
        <v>4.4087231400343617E-2</v>
      </c>
      <c r="BI68" s="43">
        <f>IF(AND(BG124=0,BG68&gt;=0),"",BG68/BG124)</f>
        <v>0.18101443784017646</v>
      </c>
      <c r="BJ68" s="126">
        <f>SUM(BJ69:BJ82)</f>
        <v>0</v>
      </c>
      <c r="BK68" s="38" t="str">
        <f>IF(AND(BJ4=0,BJ68&gt;=0), "",BJ68/BJ4)</f>
        <v/>
      </c>
      <c r="BL68" s="43" t="str">
        <f>IF(AND(BJ124=0,BJ68&gt;=0),"",BJ68/BJ124)</f>
        <v/>
      </c>
      <c r="BM68" s="38" t="str">
        <f t="shared" ref="BM68:BM131" si="43">IF(AND(BC68=0,BJ68&gt;0),100%,IF(AND(BC68&lt;0,BJ68=0),(BC68-BJ68)/BC68,IF(AND(BC68&gt;0,BJ68&gt;0),(BJ68-BC68)/BC68,IF(AND(BC68=0,BJ68=0),"",(BJ68-BC68)/BC68))))</f>
        <v/>
      </c>
      <c r="BN68" s="127">
        <f>SUM(BN69:BN82)</f>
        <v>13013.793869100731</v>
      </c>
      <c r="BO68" s="38">
        <f>IF(AND(BN4=0,BN68&gt;=0), "",BN68/BN4)</f>
        <v>4.4087231400343617E-2</v>
      </c>
      <c r="BP68" s="43">
        <f>IF(AND(BN124=0,BN68&gt;=0),"",BN68/BN124)</f>
        <v>0.18101443784017646</v>
      </c>
      <c r="BQ68" s="126">
        <f>SUM(BQ69:BQ82)</f>
        <v>0</v>
      </c>
      <c r="BR68" s="38" t="str">
        <f>IF(AND(BQ4=0,BQ68&gt;=0), "",BQ68/BQ4)</f>
        <v/>
      </c>
      <c r="BS68" s="43" t="str">
        <f>IF(AND(BQ124=0,BQ68&gt;=0),"",BQ68/BQ124)</f>
        <v/>
      </c>
      <c r="BT68" s="38" t="str">
        <f t="shared" ref="BT68:BT131" si="44">IF(AND(BJ68=0,BQ68&gt;0),100%,IF(AND(BJ68&lt;0,BQ68=0),(BJ68-BQ68)/BJ68,IF(AND(BJ68&gt;0,BQ68&gt;0),(BQ68-BJ68)/BJ68,IF(AND(BJ68=0,BQ68=0),"",(BQ68-BJ68)/BJ68))))</f>
        <v/>
      </c>
      <c r="BU68" s="127">
        <f>SUM(BU69:BU82)</f>
        <v>13013.793869100731</v>
      </c>
      <c r="BV68" s="38">
        <f>IF(AND(BU4=0,BU68&gt;=0), "",BU68/BU4)</f>
        <v>4.4087231400343617E-2</v>
      </c>
      <c r="BW68" s="43">
        <f>IF(AND(BU124=0,BU68&gt;=0),"",BU68/BU124)</f>
        <v>0.18101443784017646</v>
      </c>
      <c r="BX68" s="128">
        <f>SUM(BX69:BX82)</f>
        <v>0</v>
      </c>
      <c r="BY68" s="38" t="str">
        <f>IF(AND(BX4=0,BX68&gt;=0), "",BX68/BX4)</f>
        <v/>
      </c>
      <c r="BZ68" s="91">
        <f t="shared" ref="BZ68:BZ131" si="45">IF(AND(BX68=0,BU68&gt;0),100%,IF(AND(BX68&lt;0,BU68=0),(BX68-BU68)/BX68,IF(AND(BX68&gt;0,BU68&gt;0),(BU68-BX68)/BX68,IF(AND(BX68=0,BU68=0),"",(BU68-BX68)/BX68))))</f>
        <v>1</v>
      </c>
      <c r="CA68" s="126">
        <f>SUM(CA69:CA82)</f>
        <v>0</v>
      </c>
      <c r="CB68" s="38" t="str">
        <f>IF(AND(CA4=0,CA68&gt;=0), "",CA68/CA4)</f>
        <v/>
      </c>
      <c r="CC68" s="43" t="str">
        <f>IF(AND(CA124=0,CA68&gt;=0),"",CA68/CA124)</f>
        <v/>
      </c>
      <c r="CD68" s="38" t="str">
        <f t="shared" si="26"/>
        <v/>
      </c>
      <c r="CE68" s="127">
        <f>SUM(CE69:CE82)</f>
        <v>13013.793869100731</v>
      </c>
      <c r="CF68" s="38">
        <f>IF(AND(CE4=0,CE68&gt;=0), "",CE68/CE4)</f>
        <v>4.4087231400343617E-2</v>
      </c>
      <c r="CG68" s="43">
        <f>IF(AND(CE124=0,CE68&gt;=0),"",CE68/CE124)</f>
        <v>0.18101443784017646</v>
      </c>
      <c r="CH68" s="126">
        <f>SUM(CH69:CH82)</f>
        <v>0</v>
      </c>
      <c r="CI68" s="38" t="str">
        <f>IF(AND(CH4=0,CH68&gt;=0), "",CH68/CH4)</f>
        <v/>
      </c>
      <c r="CJ68" s="43" t="str">
        <f>IF(AND(CH124=0,CH68&gt;=0),"",CH68/CH124)</f>
        <v/>
      </c>
      <c r="CK68" s="38" t="str">
        <f t="shared" ref="CK68:CK131" si="46">IF(AND(CA68=0,CH68&gt;0),100%,IF(AND(CA68&lt;0,CH68=0),(CA68-CH68)/CA68,IF(AND(CA68&gt;0,CH68&gt;0),(CH68-CA68)/CA68,IF(AND(CA68=0,CH68=0),"",(CH68-CA68)/CA68))))</f>
        <v/>
      </c>
      <c r="CL68" s="127">
        <f>SUM(CL69:CL82)</f>
        <v>13013.793869100731</v>
      </c>
      <c r="CM68" s="38">
        <f>IF(AND(CL4=0,CL68&gt;=0), "",CL68/CL4)</f>
        <v>4.4087231400343617E-2</v>
      </c>
      <c r="CN68" s="43">
        <f>IF(AND(CL124=0,CL68&gt;=0),"",CL68/CL124)</f>
        <v>0.18101443784017646</v>
      </c>
      <c r="CO68" s="126">
        <f>SUM(CO69:CO82)</f>
        <v>0</v>
      </c>
      <c r="CP68" s="38" t="str">
        <f>IF(AND(CO4=0,CO68&gt;=0), "",CO68/CO4)</f>
        <v/>
      </c>
      <c r="CQ68" s="43" t="str">
        <f>IF(AND(CO124=0,CO68&gt;=0),"",CO68/CO124)</f>
        <v/>
      </c>
      <c r="CR68" s="38" t="str">
        <f t="shared" ref="CR68:CR131" si="47">IF(AND(CH68=0,CO68&gt;0),100%,IF(AND(CH68&lt;0,CO68=0),(CH68-CO68)/CH68,IF(AND(CH68&gt;0,CO68&gt;0),(CO68-CH68)/CH68,IF(AND(CH68=0,CO68=0),"",(CO68-CH68)/CH68))))</f>
        <v/>
      </c>
      <c r="CS68" s="127">
        <f>SUM(CS69:CS82)</f>
        <v>13013.793869100731</v>
      </c>
      <c r="CT68" s="38">
        <f>IF(AND(CS4=0,CS68&gt;=0), "",CS68/CS4)</f>
        <v>4.4087231400343617E-2</v>
      </c>
      <c r="CU68" s="43">
        <f>IF(AND(CS124=0,CS68&gt;=0),"",CS68/CS124)</f>
        <v>0.18101443784017646</v>
      </c>
      <c r="CV68" s="128">
        <f>SUM(CV69:CV82)</f>
        <v>0</v>
      </c>
      <c r="CW68" s="38" t="str">
        <f>IF(AND(CV4=0,CV68&gt;=0), "",CV68/CV4)</f>
        <v/>
      </c>
      <c r="CX68" s="91">
        <f t="shared" ref="CX68:CX131" si="48">IF(AND(CV68=0,CS68&gt;0),100%,IF(AND(CV68&lt;0,CS68=0),(CV68-CS68)/CV68,IF(AND(CV68&gt;0,CS68&gt;0),(CS68-CV68)/CV68,IF(AND(CV68=0,CS68=0),"",(CS68-CV68)/CV68))))</f>
        <v>1</v>
      </c>
    </row>
    <row r="69" spans="1:102" hidden="1" outlineLevel="1" x14ac:dyDescent="0.3">
      <c r="A69" s="29" t="s">
        <v>63</v>
      </c>
      <c r="B69" s="129">
        <f>+'N EERR RODEO'!B96+'N EERR RODEO'!B97+'N EERR RODEO'!B98+'N EERR RODEO'!B103+'N EERR RODEO'!B104+'N EERR RODEO'!B101+'N EERR RODEO'!B102</f>
        <v>0</v>
      </c>
      <c r="C69" s="30" t="str">
        <f>IF(AND(B4=0,B69&gt;=0), "",B69/B4)</f>
        <v/>
      </c>
      <c r="D69" s="47" t="str">
        <f>IF(AND(B124=0,B69&gt;=0),"",B69/B124)</f>
        <v/>
      </c>
      <c r="E69" s="129">
        <f>+'N EERR RODEO'!C96+'N EERR RODEO'!C97+'N EERR RODEO'!C98+'N EERR RODEO'!C103+'N EERR RODEO'!C104+'N EERR RODEO'!C101+'N EERR RODEO'!C102</f>
        <v>276.99708381936352</v>
      </c>
      <c r="F69" s="30">
        <f>IF(AND(E4=0,E69&gt;=0), "",E69/E4)</f>
        <v>8.0524550004761417E-3</v>
      </c>
      <c r="G69" s="47">
        <f>IF(AND(E124=0,E69&gt;=0),"",E69/E124)</f>
        <v>2.7757769880035484E-2</v>
      </c>
      <c r="H69" s="129">
        <f>+'N EERR RODEO'!D96+'N EERR RODEO'!D97+'N EERR RODEO'!D98+'N EERR RODEO'!D103+'N EERR RODEO'!D104+'N EERR RODEO'!D101+'N EERR RODEO'!D102</f>
        <v>385.17943206889197</v>
      </c>
      <c r="I69" s="30">
        <f>IF(AND(H4=0,H69&gt;=0), "",H69/H4)</f>
        <v>9.8848337956478488E-3</v>
      </c>
      <c r="J69" s="47">
        <f>IF(AND(H124=0,H69&gt;=0),"",H69/H124)</f>
        <v>4.7636603014635508E-2</v>
      </c>
      <c r="K69" s="30">
        <f t="shared" si="19"/>
        <v>0.39055410532797075</v>
      </c>
      <c r="L69" s="130">
        <f t="shared" ref="L69:L81" si="49">+E69+H69</f>
        <v>662.17651588825549</v>
      </c>
      <c r="M69" s="30">
        <f>IF(AND(L4=0,L69&gt;=0), "",L69/L4)</f>
        <v>9.0256847108755815E-3</v>
      </c>
      <c r="N69" s="47">
        <f>IF(AND(L124=0,L69&gt;=0),"",L69/L124)</f>
        <v>3.6655482064328941E-2</v>
      </c>
      <c r="O69" s="129">
        <f>+'N EERR RODEO'!E96+'N EERR RODEO'!E97+'N EERR RODEO'!E98+'N EERR RODEO'!E103+'N EERR RODEO'!E104+'N EERR RODEO'!E101+'N EERR RODEO'!E102</f>
        <v>373.64192587685056</v>
      </c>
      <c r="P69" s="30">
        <f>IF(AND(O4=0,O69&gt;=0), "",O69/O4)</f>
        <v>7.6101165453167918E-3</v>
      </c>
      <c r="Q69" s="47">
        <f>IF(AND(O124=0,O69&gt;=0),"",O69/O124)</f>
        <v>3.1407622716762451E-2</v>
      </c>
      <c r="R69" s="30">
        <f t="shared" si="20"/>
        <v>-2.9953588461540292E-2</v>
      </c>
      <c r="S69" s="130">
        <f t="shared" ref="S69:S81" si="50">+L69+O69</f>
        <v>1035.8184417651059</v>
      </c>
      <c r="T69" s="30">
        <f>IF(AND(S4=0,S69&gt;=0), "",S69/S4)</f>
        <v>8.4581568618049448E-3</v>
      </c>
      <c r="U69" s="47">
        <f>IF(AND(S124=0,S69&gt;=0),"",S69/S124)</f>
        <v>3.4571756455756553E-2</v>
      </c>
      <c r="V69" s="131"/>
      <c r="W69" s="30" t="str">
        <f>IF(AND(V4=0,V69&gt;=0), "",V69/V4)</f>
        <v/>
      </c>
      <c r="X69" s="47">
        <f t="shared" si="21"/>
        <v>1</v>
      </c>
      <c r="Y69" s="129">
        <f>+'N EERR RODEO'!F96+'N EERR RODEO'!F97+'N EERR RODEO'!F98+'N EERR RODEO'!F103+'N EERR RODEO'!F104+'N EERR RODEO'!F101+'N EERR RODEO'!F102</f>
        <v>495.55846165823277</v>
      </c>
      <c r="Z69" s="30">
        <f>IF(AND(Y4=0,Y69&gt;=0), "",Y69/Y4)</f>
        <v>9.0269511294071327E-3</v>
      </c>
      <c r="AA69" s="47">
        <f>IF(AND(Y124=0,Y69&gt;=0),"",Y69/Y124)</f>
        <v>3.701490117474323E-2</v>
      </c>
      <c r="AB69" s="30">
        <f t="shared" si="22"/>
        <v>0.3262924402695776</v>
      </c>
      <c r="AC69" s="130">
        <f t="shared" ref="AC69:AC81" si="51">+S69+Y69</f>
        <v>1531.3769034233387</v>
      </c>
      <c r="AD69" s="30">
        <f>IF(AND(AC4=0,AC69&gt;=0), "",AC69/AC4)</f>
        <v>8.6342123833572752E-3</v>
      </c>
      <c r="AE69" s="47">
        <f>IF(AND(AC124=0,AC69&gt;=0),"",AC69/AC124)</f>
        <v>3.5326298663765368E-2</v>
      </c>
      <c r="AF69" s="129">
        <f>+'N EERR RODEO'!G96+'N EERR RODEO'!G97+'N EERR RODEO'!G98+'N EERR RODEO'!G103+'N EERR RODEO'!G104+'N EERR RODEO'!G101+'N EERR RODEO'!G102</f>
        <v>1149.2893529566593</v>
      </c>
      <c r="AG69" s="30">
        <f>IF(AND(AF4=0,AF69&gt;=0), "",AF69/AF4)</f>
        <v>1.8550833393701789E-2</v>
      </c>
      <c r="AH69" s="47">
        <f>IF(AND(AF124=0,AF69&gt;=0),"",AF69/AF124)</f>
        <v>7.9219945373287637E-2</v>
      </c>
      <c r="AI69" s="30">
        <f t="shared" si="41"/>
        <v>1.3191801611275464</v>
      </c>
      <c r="AJ69" s="130">
        <f t="shared" si="16"/>
        <v>2680.6662563799982</v>
      </c>
      <c r="AK69" s="30">
        <f>IF(AND(AJ4=0,AJ69&gt;=0), "",AJ69/AJ4)</f>
        <v>1.1201412450761943E-2</v>
      </c>
      <c r="AL69" s="47">
        <f>IF(AND(AJ124=0,AJ69&gt;=0),"",AJ69/AJ124)</f>
        <v>4.6332567884376813E-2</v>
      </c>
      <c r="AM69" s="129">
        <f>+'N EERR RODEO'!H96+'N EERR RODEO'!H97+'N EERR RODEO'!H98+'N EERR RODEO'!H103+'N EERR RODEO'!H104+'N EERR RODEO'!H101+'N EERR RODEO'!H102</f>
        <v>1844.609038323709</v>
      </c>
      <c r="AN69" s="30">
        <f>IF(AND(AM4=0,AM69&gt;=0), "",AM69/AM4)</f>
        <v>3.3017384605585891E-2</v>
      </c>
      <c r="AO69" s="47">
        <f>IF(AND(AM124=0,AM69&gt;=0),"",AM69/AM124)</f>
        <v>0.13141407668177407</v>
      </c>
      <c r="AP69" s="30">
        <f t="shared" si="42"/>
        <v>0.60499967530219589</v>
      </c>
      <c r="AQ69" s="130">
        <f t="shared" si="17"/>
        <v>4525.275294703707</v>
      </c>
      <c r="AR69" s="30">
        <f>IF(AND(AQ4=0,AQ69&gt;=0), "",AQ69/AQ4)</f>
        <v>1.5330414871681585E-2</v>
      </c>
      <c r="AS69" s="47">
        <f>IF(AND(AQ124=0,AQ69&gt;=0),"",AQ69/AQ124)</f>
        <v>6.2943994025274494E-2</v>
      </c>
      <c r="AT69" s="131">
        <f t="shared" ref="AT69:AT82" si="52">+V69*2</f>
        <v>0</v>
      </c>
      <c r="AU69" s="30" t="str">
        <f>IF(AND(AT4=0,AT69&gt;=0), "",AT69/AT4)</f>
        <v/>
      </c>
      <c r="AV69" s="47">
        <f t="shared" si="23"/>
        <v>1</v>
      </c>
      <c r="AW69" s="131">
        <f t="shared" si="40"/>
        <v>754.21254911728454</v>
      </c>
      <c r="AX69" s="30">
        <f>IF(AND(AW4=0,AW69&gt;=0), "",AW69/AW4)</f>
        <v>1.5330414871681587E-2</v>
      </c>
      <c r="AY69" s="47">
        <f>IF(AND(AW124=0,AW69&gt;=0),"",AW69/AW124)</f>
        <v>6.2943994025274494E-2</v>
      </c>
      <c r="AZ69" s="131">
        <f t="shared" ref="AZ69:AZ82" si="53">+AT69/6</f>
        <v>0</v>
      </c>
      <c r="BA69" s="30" t="str">
        <f>IF(AND(AZ4=0,AZ69&gt;=0), "",AZ69/AZ4)</f>
        <v/>
      </c>
      <c r="BB69" s="47">
        <f t="shared" si="24"/>
        <v>1</v>
      </c>
      <c r="BC69" s="129">
        <f>+'N EERR RODEO'!I96+'N EERR RODEO'!I97+'N EERR RODEO'!I98+'N EERR RODEO'!I103+'N EERR RODEO'!I104+'N EERR RODEO'!I101+'N EERR RODEO'!I102</f>
        <v>0</v>
      </c>
      <c r="BD69" s="30" t="str">
        <f>IF(AND(BC4=0,BC69&gt;=0), "",BC69/BC4)</f>
        <v/>
      </c>
      <c r="BE69" s="47" t="str">
        <f>IF(AND(BC124=0,BC69&gt;=0),"",BC69/BC124)</f>
        <v/>
      </c>
      <c r="BF69" s="30">
        <f t="shared" si="25"/>
        <v>-1</v>
      </c>
      <c r="BG69" s="130">
        <f t="shared" ref="BG69:BG82" si="54">+AQ69+BC69</f>
        <v>4525.275294703707</v>
      </c>
      <c r="BH69" s="30">
        <f>IF(AND(BG4=0,BG69&gt;=0), "",BG69/BG4)</f>
        <v>1.5330414871681585E-2</v>
      </c>
      <c r="BI69" s="47">
        <f>IF(AND(BG124=0,BG69&gt;=0),"",BG69/BG124)</f>
        <v>6.2943994025274494E-2</v>
      </c>
      <c r="BJ69" s="129">
        <f>+'N EERR RODEO'!J96+'N EERR RODEO'!J97+'N EERR RODEO'!J98+'N EERR RODEO'!J103+'N EERR RODEO'!J104+'N EERR RODEO'!J101+'N EERR RODEO'!J102</f>
        <v>0</v>
      </c>
      <c r="BK69" s="30" t="str">
        <f>IF(AND(BJ4=0,BJ69&gt;=0), "",BJ69/BJ4)</f>
        <v/>
      </c>
      <c r="BL69" s="47" t="str">
        <f>IF(AND(BJ124=0,BJ69&gt;=0),"",BJ69/BJ124)</f>
        <v/>
      </c>
      <c r="BM69" s="30" t="str">
        <f t="shared" si="43"/>
        <v/>
      </c>
      <c r="BN69" s="130">
        <f t="shared" ref="BN69:BN82" si="55">+BG69+BJ69</f>
        <v>4525.275294703707</v>
      </c>
      <c r="BO69" s="30">
        <f>IF(AND(BN4=0,BN69&gt;=0), "",BN69/BN4)</f>
        <v>1.5330414871681585E-2</v>
      </c>
      <c r="BP69" s="47">
        <f>IF(AND(BN124=0,BN69&gt;=0),"",BN69/BN124)</f>
        <v>6.2943994025274494E-2</v>
      </c>
      <c r="BQ69" s="129">
        <f>+'N EERR RODEO'!K96+'N EERR RODEO'!K97+'N EERR RODEO'!K98+'N EERR RODEO'!K103+'N EERR RODEO'!K104+'N EERR RODEO'!K101+'N EERR RODEO'!K102</f>
        <v>0</v>
      </c>
      <c r="BR69" s="30" t="str">
        <f>IF(AND(BQ4=0,BQ69&gt;=0), "",BQ69/BQ4)</f>
        <v/>
      </c>
      <c r="BS69" s="47" t="str">
        <f>IF(AND(BQ124=0,BQ69&gt;=0),"",BQ69/BQ124)</f>
        <v/>
      </c>
      <c r="BT69" s="30" t="str">
        <f t="shared" si="44"/>
        <v/>
      </c>
      <c r="BU69" s="130">
        <f t="shared" ref="BU69:BU82" si="56">+BN69+BQ69</f>
        <v>4525.275294703707</v>
      </c>
      <c r="BV69" s="30">
        <f>IF(AND(BU4=0,BU69&gt;=0), "",BU69/BU4)</f>
        <v>1.5330414871681585E-2</v>
      </c>
      <c r="BW69" s="47">
        <f>IF(AND(BU124=0,BU69&gt;=0),"",BU69/BU124)</f>
        <v>6.2943994025274494E-2</v>
      </c>
      <c r="BX69" s="131">
        <f t="shared" ref="BX69:BX82" si="57">+AZ69*9</f>
        <v>0</v>
      </c>
      <c r="BY69" s="30" t="str">
        <f>IF(AND(BX4=0,BX69&gt;=0), "",BX69/BX4)</f>
        <v/>
      </c>
      <c r="BZ69" s="47">
        <f t="shared" si="45"/>
        <v>1</v>
      </c>
      <c r="CA69" s="129">
        <f>+'N EERR RODEO'!L96+'N EERR RODEO'!L97+'N EERR RODEO'!L98+'N EERR RODEO'!L103+'N EERR RODEO'!L104+'N EERR RODEO'!L101+'N EERR RODEO'!L102</f>
        <v>0</v>
      </c>
      <c r="CB69" s="30" t="str">
        <f>IF(AND(CA4=0,CA69&gt;=0), "",CA69/CA4)</f>
        <v/>
      </c>
      <c r="CC69" s="47" t="str">
        <f>IF(AND(CA124=0,CA69&gt;=0),"",CA69/CA124)</f>
        <v/>
      </c>
      <c r="CD69" s="30" t="str">
        <f t="shared" si="26"/>
        <v/>
      </c>
      <c r="CE69" s="130">
        <f t="shared" ref="CE69:CE81" si="58">+BU69+CA69</f>
        <v>4525.275294703707</v>
      </c>
      <c r="CF69" s="30">
        <f>IF(AND(CE4=0,CE69&gt;=0), "",CE69/CE4)</f>
        <v>1.5330414871681585E-2</v>
      </c>
      <c r="CG69" s="47">
        <f>IF(AND(CE124=0,CE69&gt;=0),"",CE69/CE124)</f>
        <v>6.2943994025274494E-2</v>
      </c>
      <c r="CH69" s="129">
        <f>+'N EERR RODEO'!M96+'N EERR RODEO'!M97+'N EERR RODEO'!M98+'N EERR RODEO'!M103+'N EERR RODEO'!M104+'N EERR RODEO'!M101+'N EERR RODEO'!M102</f>
        <v>0</v>
      </c>
      <c r="CI69" s="30" t="str">
        <f>IF(AND(CH4=0,CH69&gt;=0), "",CH69/CH4)</f>
        <v/>
      </c>
      <c r="CJ69" s="47" t="str">
        <f>IF(AND(CH124=0,CH69&gt;=0),"",CH69/CH124)</f>
        <v/>
      </c>
      <c r="CK69" s="30" t="str">
        <f t="shared" si="46"/>
        <v/>
      </c>
      <c r="CL69" s="130">
        <f t="shared" ref="CL69:CL82" si="59">+CE69+CH69</f>
        <v>4525.275294703707</v>
      </c>
      <c r="CM69" s="30">
        <f>IF(AND(CL4=0,CL69&gt;=0), "",CL69/CL4)</f>
        <v>1.5330414871681585E-2</v>
      </c>
      <c r="CN69" s="47">
        <f>IF(AND(CL124=0,CL69&gt;=0),"",CL69/CL124)</f>
        <v>6.2943994025274494E-2</v>
      </c>
      <c r="CO69" s="129">
        <f>+'N EERR RODEO'!N96+'N EERR RODEO'!N97+'N EERR RODEO'!N98+'N EERR RODEO'!N103+'N EERR RODEO'!N104+'N EERR RODEO'!N101+'N EERR RODEO'!N102</f>
        <v>0</v>
      </c>
      <c r="CP69" s="30" t="str">
        <f>IF(AND(CO4=0,CO69&gt;=0), "",CO69/CO4)</f>
        <v/>
      </c>
      <c r="CQ69" s="47" t="str">
        <f>IF(AND(CO124=0,CO69&gt;=0),"",CO69/CO124)</f>
        <v/>
      </c>
      <c r="CR69" s="30" t="str">
        <f t="shared" si="47"/>
        <v/>
      </c>
      <c r="CS69" s="130">
        <f t="shared" ref="CS69:CS82" si="60">+CL69+CO69</f>
        <v>4525.275294703707</v>
      </c>
      <c r="CT69" s="30">
        <f>IF(AND(CS4=0,CS69&gt;=0), "",CS69/CS4)</f>
        <v>1.5330414871681585E-2</v>
      </c>
      <c r="CU69" s="47">
        <f>IF(AND(CS124=0,CS69&gt;=0),"",CS69/CS124)</f>
        <v>6.2943994025274494E-2</v>
      </c>
      <c r="CV69" s="131">
        <f t="shared" ref="CV69:CV82" si="61">+AZ69*12</f>
        <v>0</v>
      </c>
      <c r="CW69" s="30" t="str">
        <f>IF(AND(CV4=0,CV69&gt;=0), "",CV69/CV4)</f>
        <v/>
      </c>
      <c r="CX69" s="47">
        <f t="shared" si="48"/>
        <v>1</v>
      </c>
    </row>
    <row r="70" spans="1:102" hidden="1" outlineLevel="1" x14ac:dyDescent="0.3">
      <c r="A70" s="29" t="s">
        <v>69</v>
      </c>
      <c r="B70" s="129">
        <f>+'N EERR RODEO'!B99+'N EERR RODEO'!B100+'N EERR RODEO'!B105+'N EERR RODEO'!B106+'N EERR RODEO'!B107</f>
        <v>0</v>
      </c>
      <c r="C70" s="30" t="str">
        <f>IF(AND(B4=0,B70&gt;=0), "",B70/B4)</f>
        <v/>
      </c>
      <c r="D70" s="47" t="str">
        <f>IF(AND(B124=0,B70&gt;=0),"",B70/B124)</f>
        <v/>
      </c>
      <c r="E70" s="129">
        <f>+'N EERR RODEO'!C99+'N EERR RODEO'!C100+'N EERR RODEO'!C105+'N EERR RODEO'!C106+'N EERR RODEO'!C107</f>
        <v>906.5</v>
      </c>
      <c r="F70" s="30">
        <f>IF(AND(E4=0,E70&gt;=0), "",E70/E4)</f>
        <v>2.6352445149537516E-2</v>
      </c>
      <c r="G70" s="47">
        <f>IF(AND(E124=0,E70&gt;=0),"",E70/E124)</f>
        <v>9.08400119210684E-2</v>
      </c>
      <c r="H70" s="129">
        <f>+'N EERR RODEO'!D99+'N EERR RODEO'!D100+'N EERR RODEO'!D105+'N EERR RODEO'!D106+'N EERR RODEO'!D107</f>
        <v>1276.3499999999999</v>
      </c>
      <c r="I70" s="30">
        <f>IF(AND(H4=0,H70&gt;=0), "",H70/H4)</f>
        <v>3.2754883996034823E-2</v>
      </c>
      <c r="J70" s="47">
        <f>IF(AND(H124=0,H70&gt;=0),"",H70/H124)</f>
        <v>0.15785105121307558</v>
      </c>
      <c r="K70" s="30">
        <f t="shared" si="19"/>
        <v>0.40799779371207934</v>
      </c>
      <c r="L70" s="130">
        <f t="shared" si="49"/>
        <v>2182.85</v>
      </c>
      <c r="M70" s="30">
        <f>IF(AND(L4=0,L70&gt;=0), "",L70/L4)</f>
        <v>2.9752966767035711E-2</v>
      </c>
      <c r="N70" s="47">
        <f>IF(AND(L124=0,L70&gt;=0),"",L70/L124)</f>
        <v>0.12083397267085044</v>
      </c>
      <c r="O70" s="129">
        <f>+'N EERR RODEO'!E99+'N EERR RODEO'!E100+'N EERR RODEO'!E105+'N EERR RODEO'!E106+'N EERR RODEO'!E107</f>
        <v>1454.18</v>
      </c>
      <c r="P70" s="30">
        <f>IF(AND(O4=0,O70&gt;=0), "",O70/O4)</f>
        <v>2.961787345437299E-2</v>
      </c>
      <c r="Q70" s="47">
        <f>IF(AND(O124=0,O70&gt;=0),"",O70/O124)</f>
        <v>0.12223557807405924</v>
      </c>
      <c r="R70" s="30">
        <f t="shared" si="20"/>
        <v>0.13932698711168578</v>
      </c>
      <c r="S70" s="130">
        <f t="shared" si="50"/>
        <v>3637.0299999999997</v>
      </c>
      <c r="T70" s="30">
        <f>IF(AND(S4=0,S70&gt;=0), "",S70/S4)</f>
        <v>2.9698805322165244E-2</v>
      </c>
      <c r="U70" s="47">
        <f>IF(AND(S124=0,S70&gt;=0),"",S70/S124)</f>
        <v>0.12139049693690833</v>
      </c>
      <c r="V70" s="131"/>
      <c r="W70" s="30" t="str">
        <f>IF(AND(V4=0,V70&gt;=0), "",V70/V4)</f>
        <v/>
      </c>
      <c r="X70" s="47">
        <f t="shared" si="21"/>
        <v>1</v>
      </c>
      <c r="Y70" s="129">
        <f>+'N EERR RODEO'!F99+'N EERR RODEO'!F100+'N EERR RODEO'!F105+'N EERR RODEO'!F106+'N EERR RODEO'!F107</f>
        <v>1301.8200000000002</v>
      </c>
      <c r="Z70" s="30">
        <f>IF(AND(Y4=0,Y70&gt;=0), "",Y70/Y4)</f>
        <v>2.3713580593422132E-2</v>
      </c>
      <c r="AA70" s="47">
        <f>IF(AND(Y124=0,Y70&gt;=0),"",Y70/Y124)</f>
        <v>9.7237243182292266E-2</v>
      </c>
      <c r="AB70" s="30">
        <f t="shared" si="22"/>
        <v>-0.1047738244233863</v>
      </c>
      <c r="AC70" s="130">
        <f t="shared" si="51"/>
        <v>4938.8500000000004</v>
      </c>
      <c r="AD70" s="30">
        <f>IF(AND(AC4=0,AC70&gt;=0), "",AC70/AC4)</f>
        <v>2.7846234153210088E-2</v>
      </c>
      <c r="AE70" s="47">
        <f>IF(AND(AC124=0,AC70&gt;=0),"",AC70/AC124)</f>
        <v>0.11393099227597936</v>
      </c>
      <c r="AF70" s="129">
        <f>+'N EERR RODEO'!G99+'N EERR RODEO'!G100+'N EERR RODEO'!G105+'N EERR RODEO'!G106+'N EERR RODEO'!G107</f>
        <v>774.88</v>
      </c>
      <c r="AG70" s="30">
        <f>IF(AND(AF4=0,AF70&gt;=0), "",AF70/AF4)</f>
        <v>1.2507441875391429E-2</v>
      </c>
      <c r="AH70" s="47">
        <f>IF(AND(AF124=0,AF70&gt;=0),"",AF70/AF124)</f>
        <v>5.3412094276286265E-2</v>
      </c>
      <c r="AI70" s="30">
        <f t="shared" si="41"/>
        <v>-0.40477178104499861</v>
      </c>
      <c r="AJ70" s="130">
        <f t="shared" si="16"/>
        <v>5713.7300000000005</v>
      </c>
      <c r="AK70" s="30">
        <f>IF(AND(AJ4=0,AJ70&gt;=0), "",AJ70/AJ4)</f>
        <v>2.3875350469297455E-2</v>
      </c>
      <c r="AL70" s="47">
        <f>IF(AND(AJ124=0,AJ70&gt;=0),"",AJ70/AJ124)</f>
        <v>9.8755965039637988E-2</v>
      </c>
      <c r="AM70" s="129">
        <f>+'N EERR RODEO'!H99+'N EERR RODEO'!H100+'N EERR RODEO'!H105+'N EERR RODEO'!H106+'N EERR RODEO'!H107</f>
        <v>99.36</v>
      </c>
      <c r="AN70" s="30">
        <f>IF(AND(AM4=0,AM70&gt;=0), "",AM70/AM4)</f>
        <v>1.7784838229960482E-3</v>
      </c>
      <c r="AO70" s="47">
        <f>IF(AND(AM124=0,AM70&gt;=0),"",AM70/AM124)</f>
        <v>7.078628797659429E-3</v>
      </c>
      <c r="AP70" s="30">
        <f t="shared" si="42"/>
        <v>-0.87177369399132765</v>
      </c>
      <c r="AQ70" s="130">
        <f t="shared" si="17"/>
        <v>5813.09</v>
      </c>
      <c r="AR70" s="30">
        <f>IF(AND(AQ4=0,AQ70&gt;=0), "",AQ70/AQ4)</f>
        <v>1.9693184520889678E-2</v>
      </c>
      <c r="AS70" s="47">
        <f>IF(AND(AQ124=0,AQ70&gt;=0),"",AQ70/AQ124)</f>
        <v>8.0856760837649824E-2</v>
      </c>
      <c r="AT70" s="131">
        <f t="shared" si="52"/>
        <v>0</v>
      </c>
      <c r="AU70" s="30" t="str">
        <f>IF(AND(AT4=0,AT70&gt;=0), "",AT70/AT4)</f>
        <v/>
      </c>
      <c r="AV70" s="47">
        <f t="shared" si="23"/>
        <v>1</v>
      </c>
      <c r="AW70" s="131">
        <f t="shared" si="40"/>
        <v>968.84833333333336</v>
      </c>
      <c r="AX70" s="30">
        <f>IF(AND(AW4=0,AW70&gt;=0), "",AW70/AW4)</f>
        <v>1.9693184520889678E-2</v>
      </c>
      <c r="AY70" s="47">
        <f>IF(AND(AW124=0,AW70&gt;=0),"",AW70/AW124)</f>
        <v>8.085676083764981E-2</v>
      </c>
      <c r="AZ70" s="131">
        <f t="shared" si="53"/>
        <v>0</v>
      </c>
      <c r="BA70" s="30" t="str">
        <f>IF(AND(AZ4=0,AZ70&gt;=0), "",AZ70/AZ4)</f>
        <v/>
      </c>
      <c r="BB70" s="47">
        <f t="shared" si="24"/>
        <v>1</v>
      </c>
      <c r="BC70" s="129">
        <f>+'N EERR RODEO'!I99+'N EERR RODEO'!I100+'N EERR RODEO'!I105+'N EERR RODEO'!I106+'N EERR RODEO'!I107</f>
        <v>0</v>
      </c>
      <c r="BD70" s="30" t="str">
        <f>IF(AND(BC4=0,BC70&gt;=0), "",BC70/BC4)</f>
        <v/>
      </c>
      <c r="BE70" s="47" t="str">
        <f>IF(AND(BC124=0,BC70&gt;=0),"",BC70/BC124)</f>
        <v/>
      </c>
      <c r="BF70" s="30">
        <f t="shared" si="25"/>
        <v>-1</v>
      </c>
      <c r="BG70" s="130">
        <f t="shared" si="54"/>
        <v>5813.09</v>
      </c>
      <c r="BH70" s="30">
        <f>IF(AND(BG4=0,BG70&gt;=0), "",BG70/BG4)</f>
        <v>1.9693184520889678E-2</v>
      </c>
      <c r="BI70" s="47">
        <f>IF(AND(BG124=0,BG70&gt;=0),"",BG70/BG124)</f>
        <v>8.0856760837649824E-2</v>
      </c>
      <c r="BJ70" s="129">
        <f>+'N EERR RODEO'!J99+'N EERR RODEO'!J100+'N EERR RODEO'!J105+'N EERR RODEO'!J106+'N EERR RODEO'!J107</f>
        <v>0</v>
      </c>
      <c r="BK70" s="30" t="str">
        <f>IF(AND(BJ4=0,BJ70&gt;=0), "",BJ70/BJ4)</f>
        <v/>
      </c>
      <c r="BL70" s="47" t="str">
        <f>IF(AND(BJ124=0,BJ70&gt;=0),"",BJ70/BJ124)</f>
        <v/>
      </c>
      <c r="BM70" s="30" t="str">
        <f t="shared" si="43"/>
        <v/>
      </c>
      <c r="BN70" s="130">
        <f t="shared" si="55"/>
        <v>5813.09</v>
      </c>
      <c r="BO70" s="30">
        <f>IF(AND(BN4=0,BN70&gt;=0), "",BN70/BN4)</f>
        <v>1.9693184520889678E-2</v>
      </c>
      <c r="BP70" s="47">
        <f>IF(AND(BN124=0,BN70&gt;=0),"",BN70/BN124)</f>
        <v>8.0856760837649824E-2</v>
      </c>
      <c r="BQ70" s="129">
        <f>+'N EERR RODEO'!K99+'N EERR RODEO'!K100+'N EERR RODEO'!K105+'N EERR RODEO'!K106+'N EERR RODEO'!K107</f>
        <v>0</v>
      </c>
      <c r="BR70" s="30" t="str">
        <f>IF(AND(BQ4=0,BQ70&gt;=0), "",BQ70/BQ4)</f>
        <v/>
      </c>
      <c r="BS70" s="47" t="str">
        <f>IF(AND(BQ124=0,BQ70&gt;=0),"",BQ70/BQ124)</f>
        <v/>
      </c>
      <c r="BT70" s="30" t="str">
        <f t="shared" si="44"/>
        <v/>
      </c>
      <c r="BU70" s="130">
        <f t="shared" si="56"/>
        <v>5813.09</v>
      </c>
      <c r="BV70" s="30">
        <f>IF(AND(BU4=0,BU70&gt;=0), "",BU70/BU4)</f>
        <v>1.9693184520889678E-2</v>
      </c>
      <c r="BW70" s="47">
        <f>IF(AND(BU124=0,BU70&gt;=0),"",BU70/BU124)</f>
        <v>8.0856760837649824E-2</v>
      </c>
      <c r="BX70" s="131">
        <f t="shared" si="57"/>
        <v>0</v>
      </c>
      <c r="BY70" s="30" t="str">
        <f>IF(AND(BX4=0,BX70&gt;=0), "",BX70/BX4)</f>
        <v/>
      </c>
      <c r="BZ70" s="47">
        <f t="shared" si="45"/>
        <v>1</v>
      </c>
      <c r="CA70" s="129">
        <f>+'N EERR RODEO'!L99+'N EERR RODEO'!L100+'N EERR RODEO'!L105+'N EERR RODEO'!L106+'N EERR RODEO'!L107</f>
        <v>0</v>
      </c>
      <c r="CB70" s="30" t="str">
        <f>IF(AND(CA4=0,CA70&gt;=0), "",CA70/CA4)</f>
        <v/>
      </c>
      <c r="CC70" s="47" t="str">
        <f>IF(AND(CA124=0,CA70&gt;=0),"",CA70/CA124)</f>
        <v/>
      </c>
      <c r="CD70" s="30" t="str">
        <f t="shared" si="26"/>
        <v/>
      </c>
      <c r="CE70" s="130">
        <f t="shared" si="58"/>
        <v>5813.09</v>
      </c>
      <c r="CF70" s="30">
        <f>IF(AND(CE4=0,CE70&gt;=0), "",CE70/CE4)</f>
        <v>1.9693184520889678E-2</v>
      </c>
      <c r="CG70" s="47">
        <f>IF(AND(CE124=0,CE70&gt;=0),"",CE70/CE124)</f>
        <v>8.0856760837649824E-2</v>
      </c>
      <c r="CH70" s="129">
        <f>+'N EERR RODEO'!M99+'N EERR RODEO'!M100+'N EERR RODEO'!M105+'N EERR RODEO'!M106+'N EERR RODEO'!M107</f>
        <v>0</v>
      </c>
      <c r="CI70" s="30" t="str">
        <f>IF(AND(CH4=0,CH70&gt;=0), "",CH70/CH4)</f>
        <v/>
      </c>
      <c r="CJ70" s="47" t="str">
        <f>IF(AND(CH124=0,CH70&gt;=0),"",CH70/CH124)</f>
        <v/>
      </c>
      <c r="CK70" s="30" t="str">
        <f t="shared" si="46"/>
        <v/>
      </c>
      <c r="CL70" s="130">
        <f t="shared" si="59"/>
        <v>5813.09</v>
      </c>
      <c r="CM70" s="30">
        <f>IF(AND(CL4=0,CL70&gt;=0), "",CL70/CL4)</f>
        <v>1.9693184520889678E-2</v>
      </c>
      <c r="CN70" s="47">
        <f>IF(AND(CL124=0,CL70&gt;=0),"",CL70/CL124)</f>
        <v>8.0856760837649824E-2</v>
      </c>
      <c r="CO70" s="129">
        <f>+'N EERR RODEO'!N99+'N EERR RODEO'!N100+'N EERR RODEO'!N105+'N EERR RODEO'!N106+'N EERR RODEO'!N107</f>
        <v>0</v>
      </c>
      <c r="CP70" s="30" t="str">
        <f>IF(AND(CO4=0,CO70&gt;=0), "",CO70/CO4)</f>
        <v/>
      </c>
      <c r="CQ70" s="47" t="str">
        <f>IF(AND(CO124=0,CO70&gt;=0),"",CO70/CO124)</f>
        <v/>
      </c>
      <c r="CR70" s="30" t="str">
        <f t="shared" si="47"/>
        <v/>
      </c>
      <c r="CS70" s="130">
        <f t="shared" si="60"/>
        <v>5813.09</v>
      </c>
      <c r="CT70" s="30">
        <f>IF(AND(CS4=0,CS70&gt;=0), "",CS70/CS4)</f>
        <v>1.9693184520889678E-2</v>
      </c>
      <c r="CU70" s="47">
        <f>IF(AND(CS124=0,CS70&gt;=0),"",CS70/CS124)</f>
        <v>8.0856760837649824E-2</v>
      </c>
      <c r="CV70" s="131">
        <f t="shared" si="61"/>
        <v>0</v>
      </c>
      <c r="CW70" s="30" t="str">
        <f>IF(AND(CV4=0,CV70&gt;=0), "",CV70/CV4)</f>
        <v/>
      </c>
      <c r="CX70" s="47">
        <f t="shared" si="48"/>
        <v>1</v>
      </c>
    </row>
    <row r="71" spans="1:102" hidden="1" outlineLevel="1" x14ac:dyDescent="0.3">
      <c r="A71" s="29" t="s">
        <v>64</v>
      </c>
      <c r="B71" s="129">
        <f>+'N EERR RODEO'!B108</f>
        <v>0</v>
      </c>
      <c r="C71" s="30" t="str">
        <f>IF(AND(B4=0,B71&gt;=0), "",B71/B4)</f>
        <v/>
      </c>
      <c r="D71" s="47" t="str">
        <f>IF(AND(B124=0,B71&gt;=0),"",B71/B124)</f>
        <v/>
      </c>
      <c r="E71" s="129">
        <f>+'N EERR RODEO'!C108</f>
        <v>5</v>
      </c>
      <c r="F71" s="30">
        <f>IF(AND(E4=0,E71&gt;=0), "",E71/E4)</f>
        <v>1.4535270352750975E-4</v>
      </c>
      <c r="G71" s="47">
        <f>IF(AND(E124=0,E71&gt;=0),"",E71/E124)</f>
        <v>5.0104805251554555E-4</v>
      </c>
      <c r="H71" s="129">
        <f>+'N EERR RODEO'!D108</f>
        <v>0</v>
      </c>
      <c r="I71" s="30">
        <f>IF(AND(H4=0,H71&gt;=0), "",H71/H4)</f>
        <v>0</v>
      </c>
      <c r="J71" s="47">
        <f>IF(AND(H124=0,H71&gt;=0),"",H71/H124)</f>
        <v>0</v>
      </c>
      <c r="K71" s="30">
        <f t="shared" si="19"/>
        <v>-1</v>
      </c>
      <c r="L71" s="130">
        <f t="shared" si="49"/>
        <v>5</v>
      </c>
      <c r="M71" s="30">
        <f>IF(AND(L4=0,L71&gt;=0), "",L71/L4)</f>
        <v>6.8151652122307331E-5</v>
      </c>
      <c r="N71" s="47">
        <f>IF(AND(L124=0,L71&gt;=0),"",L71/L124)</f>
        <v>2.7678029335696553E-4</v>
      </c>
      <c r="O71" s="129">
        <f>+'N EERR RODEO'!E108</f>
        <v>0</v>
      </c>
      <c r="P71" s="30">
        <f>IF(AND(O4=0,O71&gt;=0), "",O71/O4)</f>
        <v>0</v>
      </c>
      <c r="Q71" s="47">
        <f>IF(AND(O124=0,O71&gt;=0),"",O71/O124)</f>
        <v>0</v>
      </c>
      <c r="R71" s="30" t="str">
        <f t="shared" si="20"/>
        <v/>
      </c>
      <c r="S71" s="130">
        <f t="shared" si="50"/>
        <v>5</v>
      </c>
      <c r="T71" s="30">
        <f>IF(AND(S4=0,S71&gt;=0), "",S71/S4)</f>
        <v>4.082837551816351E-5</v>
      </c>
      <c r="U71" s="47">
        <f>IF(AND(S124=0,S71&gt;=0),"",S71/S124)</f>
        <v>1.6688135228044358E-4</v>
      </c>
      <c r="V71" s="131"/>
      <c r="W71" s="30" t="str">
        <f>IF(AND(V4=0,V71&gt;=0), "",V71/V4)</f>
        <v/>
      </c>
      <c r="X71" s="47">
        <f t="shared" si="21"/>
        <v>1</v>
      </c>
      <c r="Y71" s="129">
        <f>+'N EERR RODEO'!F108</f>
        <v>0</v>
      </c>
      <c r="Z71" s="30">
        <f>IF(AND(Y4=0,Y71&gt;=0), "",Y71/Y4)</f>
        <v>0</v>
      </c>
      <c r="AA71" s="47">
        <f>IF(AND(Y124=0,Y71&gt;=0),"",Y71/Y124)</f>
        <v>0</v>
      </c>
      <c r="AB71" s="30" t="str">
        <f t="shared" si="22"/>
        <v/>
      </c>
      <c r="AC71" s="130">
        <f t="shared" si="51"/>
        <v>5</v>
      </c>
      <c r="AD71" s="30">
        <f>IF(AND(AC4=0,AC71&gt;=0), "",AC71/AC4)</f>
        <v>2.8191010208054594E-5</v>
      </c>
      <c r="AE71" s="47">
        <f>IF(AND(AC124=0,AC71&gt;=0),"",AC71/AC124)</f>
        <v>1.1534162029215238E-4</v>
      </c>
      <c r="AF71" s="129">
        <f>+'N EERR RODEO'!G108</f>
        <v>0</v>
      </c>
      <c r="AG71" s="30">
        <f>IF(AND(AF4=0,AF71&gt;=0), "",AF71/AF4)</f>
        <v>0</v>
      </c>
      <c r="AH71" s="47">
        <f>IF(AND(AF124=0,AF71&gt;=0),"",AF71/AF124)</f>
        <v>0</v>
      </c>
      <c r="AI71" s="30" t="str">
        <f t="shared" si="41"/>
        <v/>
      </c>
      <c r="AJ71" s="130">
        <f t="shared" ref="AJ71:AJ135" si="62">+AC71+AF71</f>
        <v>5</v>
      </c>
      <c r="AK71" s="30">
        <f>IF(AND(AJ4=0,AJ71&gt;=0), "",AJ71/AJ4)</f>
        <v>2.0892963501335776E-5</v>
      </c>
      <c r="AL71" s="47">
        <f>IF(AND(AJ124=0,AJ71&gt;=0),"",AJ71/AJ124)</f>
        <v>8.6419873742404682E-5</v>
      </c>
      <c r="AM71" s="129">
        <f>+'N EERR RODEO'!H108</f>
        <v>136</v>
      </c>
      <c r="AN71" s="30">
        <f>IF(AND(AM4=0,AM71&gt;=0), "",AM71/AM4)</f>
        <v>2.4343176321201948E-3</v>
      </c>
      <c r="AO71" s="47">
        <f>IF(AND(AM124=0,AM71&gt;=0),"",AM71/AM124)</f>
        <v>9.6889444090346461E-3</v>
      </c>
      <c r="AP71" s="30">
        <f t="shared" si="42"/>
        <v>1</v>
      </c>
      <c r="AQ71" s="130">
        <f t="shared" ref="AQ71:AQ135" si="63">+AJ71+AM71</f>
        <v>141</v>
      </c>
      <c r="AR71" s="30">
        <f>IF(AND(AQ4=0,AQ71&gt;=0), "",AQ71/AQ4)</f>
        <v>4.7767005455711926E-4</v>
      </c>
      <c r="AS71" s="47">
        <f>IF(AND(AQ124=0,AQ71&gt;=0),"",AQ71/AQ124)</f>
        <v>1.9612294456319485E-3</v>
      </c>
      <c r="AT71" s="131">
        <f t="shared" si="52"/>
        <v>0</v>
      </c>
      <c r="AU71" s="30" t="str">
        <f>IF(AND(AT4=0,AT71&gt;=0), "",AT71/AT4)</f>
        <v/>
      </c>
      <c r="AV71" s="47">
        <f t="shared" si="23"/>
        <v>1</v>
      </c>
      <c r="AW71" s="131">
        <f t="shared" si="40"/>
        <v>23.5</v>
      </c>
      <c r="AX71" s="30">
        <f>IF(AND(AW4=0,AW71&gt;=0), "",AW71/AW4)</f>
        <v>4.7767005455711926E-4</v>
      </c>
      <c r="AY71" s="47">
        <f>IF(AND(AW124=0,AW71&gt;=0),"",AW71/AW124)</f>
        <v>1.9612294456319481E-3</v>
      </c>
      <c r="AZ71" s="131">
        <f t="shared" si="53"/>
        <v>0</v>
      </c>
      <c r="BA71" s="30" t="str">
        <f>IF(AND(AZ4=0,AZ71&gt;=0), "",AZ71/AZ4)</f>
        <v/>
      </c>
      <c r="BB71" s="47">
        <f t="shared" si="24"/>
        <v>1</v>
      </c>
      <c r="BC71" s="129">
        <f>+'N EERR RODEO'!I108</f>
        <v>0</v>
      </c>
      <c r="BD71" s="30" t="str">
        <f>IF(AND(BC4=0,BC71&gt;=0), "",BC71/BC4)</f>
        <v/>
      </c>
      <c r="BE71" s="47" t="str">
        <f>IF(AND(BC124=0,BC71&gt;=0),"",BC71/BC124)</f>
        <v/>
      </c>
      <c r="BF71" s="30">
        <f t="shared" si="25"/>
        <v>-1</v>
      </c>
      <c r="BG71" s="130">
        <f t="shared" si="54"/>
        <v>141</v>
      </c>
      <c r="BH71" s="30">
        <f>IF(AND(BG4=0,BG71&gt;=0), "",BG71/BG4)</f>
        <v>4.7767005455711926E-4</v>
      </c>
      <c r="BI71" s="47">
        <f>IF(AND(BG124=0,BG71&gt;=0),"",BG71/BG124)</f>
        <v>1.9612294456319485E-3</v>
      </c>
      <c r="BJ71" s="129">
        <f>+'N EERR RODEO'!J108</f>
        <v>0</v>
      </c>
      <c r="BK71" s="30" t="str">
        <f>IF(AND(BJ4=0,BJ71&gt;=0), "",BJ71/BJ4)</f>
        <v/>
      </c>
      <c r="BL71" s="47" t="str">
        <f>IF(AND(BJ124=0,BJ71&gt;=0),"",BJ71/BJ124)</f>
        <v/>
      </c>
      <c r="BM71" s="30" t="str">
        <f t="shared" si="43"/>
        <v/>
      </c>
      <c r="BN71" s="130">
        <f t="shared" si="55"/>
        <v>141</v>
      </c>
      <c r="BO71" s="30">
        <f>IF(AND(BN4=0,BN71&gt;=0), "",BN71/BN4)</f>
        <v>4.7767005455711926E-4</v>
      </c>
      <c r="BP71" s="47">
        <f>IF(AND(BN124=0,BN71&gt;=0),"",BN71/BN124)</f>
        <v>1.9612294456319485E-3</v>
      </c>
      <c r="BQ71" s="129">
        <f>+'N EERR RODEO'!K108</f>
        <v>0</v>
      </c>
      <c r="BR71" s="30" t="str">
        <f>IF(AND(BQ4=0,BQ71&gt;=0), "",BQ71/BQ4)</f>
        <v/>
      </c>
      <c r="BS71" s="47" t="str">
        <f>IF(AND(BQ124=0,BQ71&gt;=0),"",BQ71/BQ124)</f>
        <v/>
      </c>
      <c r="BT71" s="30" t="str">
        <f t="shared" si="44"/>
        <v/>
      </c>
      <c r="BU71" s="130">
        <f t="shared" si="56"/>
        <v>141</v>
      </c>
      <c r="BV71" s="30">
        <f>IF(AND(BU4=0,BU71&gt;=0), "",BU71/BU4)</f>
        <v>4.7767005455711926E-4</v>
      </c>
      <c r="BW71" s="47">
        <f>IF(AND(BU124=0,BU71&gt;=0),"",BU71/BU124)</f>
        <v>1.9612294456319485E-3</v>
      </c>
      <c r="BX71" s="131">
        <f t="shared" si="57"/>
        <v>0</v>
      </c>
      <c r="BY71" s="30" t="str">
        <f>IF(AND(BX4=0,BX71&gt;=0), "",BX71/BX4)</f>
        <v/>
      </c>
      <c r="BZ71" s="47">
        <f t="shared" si="45"/>
        <v>1</v>
      </c>
      <c r="CA71" s="129">
        <f>+'N EERR RODEO'!L108</f>
        <v>0</v>
      </c>
      <c r="CB71" s="30" t="str">
        <f>IF(AND(CA4=0,CA71&gt;=0), "",CA71/CA4)</f>
        <v/>
      </c>
      <c r="CC71" s="47" t="str">
        <f>IF(AND(CA124=0,CA71&gt;=0),"",CA71/CA124)</f>
        <v/>
      </c>
      <c r="CD71" s="30" t="str">
        <f t="shared" si="26"/>
        <v/>
      </c>
      <c r="CE71" s="130">
        <f t="shared" si="58"/>
        <v>141</v>
      </c>
      <c r="CF71" s="30">
        <f>IF(AND(CE4=0,CE71&gt;=0), "",CE71/CE4)</f>
        <v>4.7767005455711926E-4</v>
      </c>
      <c r="CG71" s="47">
        <f>IF(AND(CE124=0,CE71&gt;=0),"",CE71/CE124)</f>
        <v>1.9612294456319485E-3</v>
      </c>
      <c r="CH71" s="129">
        <f>+'N EERR RODEO'!M108</f>
        <v>0</v>
      </c>
      <c r="CI71" s="30" t="str">
        <f>IF(AND(CH4=0,CH71&gt;=0), "",CH71/CH4)</f>
        <v/>
      </c>
      <c r="CJ71" s="47" t="str">
        <f>IF(AND(CH124=0,CH71&gt;=0),"",CH71/CH124)</f>
        <v/>
      </c>
      <c r="CK71" s="30" t="str">
        <f t="shared" si="46"/>
        <v/>
      </c>
      <c r="CL71" s="130">
        <f t="shared" si="59"/>
        <v>141</v>
      </c>
      <c r="CM71" s="30">
        <f>IF(AND(CL4=0,CL71&gt;=0), "",CL71/CL4)</f>
        <v>4.7767005455711926E-4</v>
      </c>
      <c r="CN71" s="47">
        <f>IF(AND(CL124=0,CL71&gt;=0),"",CL71/CL124)</f>
        <v>1.9612294456319485E-3</v>
      </c>
      <c r="CO71" s="129">
        <f>+'N EERR RODEO'!N108</f>
        <v>0</v>
      </c>
      <c r="CP71" s="30" t="str">
        <f>IF(AND(CO4=0,CO71&gt;=0), "",CO71/CO4)</f>
        <v/>
      </c>
      <c r="CQ71" s="47" t="str">
        <f>IF(AND(CO124=0,CO71&gt;=0),"",CO71/CO124)</f>
        <v/>
      </c>
      <c r="CR71" s="30" t="str">
        <f t="shared" si="47"/>
        <v/>
      </c>
      <c r="CS71" s="130">
        <f t="shared" si="60"/>
        <v>141</v>
      </c>
      <c r="CT71" s="30">
        <f>IF(AND(CS4=0,CS71&gt;=0), "",CS71/CS4)</f>
        <v>4.7767005455711926E-4</v>
      </c>
      <c r="CU71" s="47">
        <f>IF(AND(CS124=0,CS71&gt;=0),"",CS71/CS124)</f>
        <v>1.9612294456319485E-3</v>
      </c>
      <c r="CV71" s="131">
        <f t="shared" si="61"/>
        <v>0</v>
      </c>
      <c r="CW71" s="30" t="str">
        <f>IF(AND(CV4=0,CV71&gt;=0), "",CV71/CV4)</f>
        <v/>
      </c>
      <c r="CX71" s="47">
        <f t="shared" si="48"/>
        <v>1</v>
      </c>
    </row>
    <row r="72" spans="1:102" hidden="1" outlineLevel="1" x14ac:dyDescent="0.3">
      <c r="A72" s="29" t="s">
        <v>65</v>
      </c>
      <c r="B72" s="129">
        <f>+'N EERR RODEO'!B109+'N EERR RODEO'!B110+'N EERR RODEO'!B111+'N EERR RODEO'!B112</f>
        <v>0</v>
      </c>
      <c r="C72" s="30" t="str">
        <f>IF(AND(B4=0,B72&gt;=0), "",B72/B4)</f>
        <v/>
      </c>
      <c r="D72" s="47" t="str">
        <f>IF(AND(B124=0,B72&gt;=0),"",B72/B124)</f>
        <v/>
      </c>
      <c r="E72" s="129">
        <f>+'N EERR RODEO'!C109+'N EERR RODEO'!C110+'N EERR RODEO'!C111+'N EERR RODEO'!C112</f>
        <v>0</v>
      </c>
      <c r="F72" s="30">
        <f>IF(AND(E4=0,E72&gt;=0), "",E72/E4)</f>
        <v>0</v>
      </c>
      <c r="G72" s="47">
        <f>IF(AND(E124=0,E72&gt;=0),"",E72/E124)</f>
        <v>0</v>
      </c>
      <c r="H72" s="129">
        <f>+'N EERR RODEO'!D109+'N EERR RODEO'!D110+'N EERR RODEO'!D111+'N EERR RODEO'!D112</f>
        <v>0</v>
      </c>
      <c r="I72" s="30">
        <f>IF(AND(H4=0,H72&gt;=0), "",H72/H4)</f>
        <v>0</v>
      </c>
      <c r="J72" s="47">
        <f>IF(AND(H124=0,H72&gt;=0),"",H72/H124)</f>
        <v>0</v>
      </c>
      <c r="K72" s="30" t="str">
        <f t="shared" si="19"/>
        <v/>
      </c>
      <c r="L72" s="130">
        <f t="shared" si="49"/>
        <v>0</v>
      </c>
      <c r="M72" s="30">
        <f>IF(AND(L4=0,L72&gt;=0), "",L72/L4)</f>
        <v>0</v>
      </c>
      <c r="N72" s="47">
        <f>IF(AND(L124=0,L72&gt;=0),"",L72/L124)</f>
        <v>0</v>
      </c>
      <c r="O72" s="129">
        <f>+'N EERR RODEO'!E109+'N EERR RODEO'!E110+'N EERR RODEO'!E111+'N EERR RODEO'!E112</f>
        <v>86.121302715535265</v>
      </c>
      <c r="P72" s="30">
        <f>IF(AND(O4=0,O72&gt;=0), "",O72/O4)</f>
        <v>1.7540674782726157E-3</v>
      </c>
      <c r="Q72" s="47">
        <f>IF(AND(O124=0,O72&gt;=0),"",O72/O124)</f>
        <v>7.2391913118902071E-3</v>
      </c>
      <c r="R72" s="30">
        <f t="shared" si="20"/>
        <v>1</v>
      </c>
      <c r="S72" s="130">
        <f t="shared" si="50"/>
        <v>86.121302715535265</v>
      </c>
      <c r="T72" s="30">
        <f>IF(AND(S4=0,S72&gt;=0), "",S72/S4)</f>
        <v>7.0323857747666167E-4</v>
      </c>
      <c r="U72" s="47">
        <f>IF(AND(S124=0,S72&gt;=0),"",S72/S124)</f>
        <v>2.8744078914643926E-3</v>
      </c>
      <c r="V72" s="131"/>
      <c r="W72" s="30" t="str">
        <f>IF(AND(V4=0,V72&gt;=0), "",V72/V4)</f>
        <v/>
      </c>
      <c r="X72" s="47">
        <f t="shared" si="21"/>
        <v>1</v>
      </c>
      <c r="Y72" s="129">
        <f>+'N EERR RODEO'!F109+'N EERR RODEO'!F110+'N EERR RODEO'!F111+'N EERR RODEO'!F112</f>
        <v>40.998377423121838</v>
      </c>
      <c r="Z72" s="30">
        <f>IF(AND(Y4=0,Y72&gt;=0), "",Y72/Y4)</f>
        <v>7.4681471111423851E-4</v>
      </c>
      <c r="AA72" s="47">
        <f>IF(AND(Y124=0,Y72&gt;=0),"",Y72/Y124)</f>
        <v>3.0623044626534382E-3</v>
      </c>
      <c r="AB72" s="30">
        <f t="shared" si="22"/>
        <v>-0.52394615350231788</v>
      </c>
      <c r="AC72" s="130">
        <f t="shared" si="51"/>
        <v>127.1196801386571</v>
      </c>
      <c r="AD72" s="30">
        <f>IF(AND(AC4=0,AC72&gt;=0), "",AC72/AC4)</f>
        <v>7.167264400867034E-4</v>
      </c>
      <c r="AE72" s="47">
        <f>IF(AND(AC124=0,AC72&gt;=0),"",AC72/AC124)</f>
        <v>2.9324379756425702E-3</v>
      </c>
      <c r="AF72" s="129">
        <f>+'N EERR RODEO'!G109+'N EERR RODEO'!G110+'N EERR RODEO'!G111+'N EERR RODEO'!G112</f>
        <v>39.33450108206118</v>
      </c>
      <c r="AG72" s="30">
        <f>IF(AND(AF4=0,AF72&gt;=0), "",AF72/AF4)</f>
        <v>6.3490345083290511E-4</v>
      </c>
      <c r="AH72" s="47">
        <f>IF(AND(AF124=0,AF72&gt;=0),"",AF72/AF124)</f>
        <v>2.7113076606774412E-3</v>
      </c>
      <c r="AI72" s="30">
        <f t="shared" si="41"/>
        <v>-4.0583955893880849E-2</v>
      </c>
      <c r="AJ72" s="130">
        <f t="shared" si="62"/>
        <v>166.45418122071828</v>
      </c>
      <c r="AK72" s="30">
        <f>IF(AND(AJ4=0,AJ72&gt;=0), "",AJ72/AJ4)</f>
        <v>6.9554422657783959E-4</v>
      </c>
      <c r="AL72" s="47">
        <f>IF(AND(AJ124=0,AJ72&gt;=0),"",AJ72/AJ124)</f>
        <v>2.8769898649979647E-3</v>
      </c>
      <c r="AM72" s="129">
        <f>+'N EERR RODEO'!H109+'N EERR RODEO'!H110+'N EERR RODEO'!H111+'N EERR RODEO'!H112</f>
        <v>43.976784878767802</v>
      </c>
      <c r="AN72" s="30">
        <f>IF(AND(AM4=0,AM72&gt;=0), "",AM72/AM4)</f>
        <v>7.8715781495839138E-4</v>
      </c>
      <c r="AO72" s="47">
        <f>IF(AND(AM124=0,AM72&gt;=0),"",AM72/AM124)</f>
        <v>3.1330045880768871E-3</v>
      </c>
      <c r="AP72" s="30">
        <f t="shared" si="42"/>
        <v>0.11802066046348743</v>
      </c>
      <c r="AQ72" s="130">
        <f t="shared" si="63"/>
        <v>210.43096609948608</v>
      </c>
      <c r="AR72" s="30">
        <f>IF(AND(AQ4=0,AQ72&gt;=0), "",AQ72/AQ4)</f>
        <v>7.1288348267552356E-4</v>
      </c>
      <c r="AS72" s="47">
        <f>IF(AND(AQ124=0,AQ72&gt;=0),"",AQ72/AQ124)</f>
        <v>2.9269745176389397E-3</v>
      </c>
      <c r="AT72" s="131">
        <f t="shared" si="52"/>
        <v>0</v>
      </c>
      <c r="AU72" s="30" t="str">
        <f>IF(AND(AT4=0,AT72&gt;=0), "",AT72/AT4)</f>
        <v/>
      </c>
      <c r="AV72" s="47">
        <f t="shared" si="23"/>
        <v>1</v>
      </c>
      <c r="AW72" s="131">
        <f t="shared" si="40"/>
        <v>35.071827683247683</v>
      </c>
      <c r="AX72" s="30">
        <f>IF(AND(AW4=0,AW72&gt;=0), "",AW72/AW4)</f>
        <v>7.1288348267552367E-4</v>
      </c>
      <c r="AY72" s="47">
        <f>IF(AND(AW124=0,AW72&gt;=0),"",AW72/AW124)</f>
        <v>2.9269745176389392E-3</v>
      </c>
      <c r="AZ72" s="131">
        <f t="shared" si="53"/>
        <v>0</v>
      </c>
      <c r="BA72" s="30" t="str">
        <f>IF(AND(AZ4=0,AZ72&gt;=0), "",AZ72/AZ4)</f>
        <v/>
      </c>
      <c r="BB72" s="47">
        <f t="shared" si="24"/>
        <v>1</v>
      </c>
      <c r="BC72" s="129">
        <f>+'N EERR RODEO'!I109+'N EERR RODEO'!I110+'N EERR RODEO'!I111+'N EERR RODEO'!I112</f>
        <v>0</v>
      </c>
      <c r="BD72" s="30" t="str">
        <f>IF(AND(BC4=0,BC72&gt;=0), "",BC72/BC4)</f>
        <v/>
      </c>
      <c r="BE72" s="47" t="str">
        <f>IF(AND(BC124=0,BC72&gt;=0),"",BC72/BC124)</f>
        <v/>
      </c>
      <c r="BF72" s="30">
        <f t="shared" si="25"/>
        <v>-1</v>
      </c>
      <c r="BG72" s="130">
        <f t="shared" si="54"/>
        <v>210.43096609948608</v>
      </c>
      <c r="BH72" s="30">
        <f>IF(AND(BG4=0,BG72&gt;=0), "",BG72/BG4)</f>
        <v>7.1288348267552356E-4</v>
      </c>
      <c r="BI72" s="47">
        <f>IF(AND(BG124=0,BG72&gt;=0),"",BG72/BG124)</f>
        <v>2.9269745176389397E-3</v>
      </c>
      <c r="BJ72" s="129">
        <f>+'N EERR RODEO'!J109+'N EERR RODEO'!J110+'N EERR RODEO'!J111+'N EERR RODEO'!J112</f>
        <v>0</v>
      </c>
      <c r="BK72" s="30" t="str">
        <f>IF(AND(BJ4=0,BJ72&gt;=0), "",BJ72/BJ4)</f>
        <v/>
      </c>
      <c r="BL72" s="47" t="str">
        <f>IF(AND(BJ124=0,BJ72&gt;=0),"",BJ72/BJ124)</f>
        <v/>
      </c>
      <c r="BM72" s="30" t="str">
        <f t="shared" si="43"/>
        <v/>
      </c>
      <c r="BN72" s="130">
        <f t="shared" si="55"/>
        <v>210.43096609948608</v>
      </c>
      <c r="BO72" s="30">
        <f>IF(AND(BN4=0,BN72&gt;=0), "",BN72/BN4)</f>
        <v>7.1288348267552356E-4</v>
      </c>
      <c r="BP72" s="47">
        <f>IF(AND(BN124=0,BN72&gt;=0),"",BN72/BN124)</f>
        <v>2.9269745176389397E-3</v>
      </c>
      <c r="BQ72" s="129">
        <f>+'N EERR RODEO'!K109+'N EERR RODEO'!K110+'N EERR RODEO'!K111+'N EERR RODEO'!K112</f>
        <v>0</v>
      </c>
      <c r="BR72" s="30" t="str">
        <f>IF(AND(BQ4=0,BQ72&gt;=0), "",BQ72/BQ4)</f>
        <v/>
      </c>
      <c r="BS72" s="47" t="str">
        <f>IF(AND(BQ124=0,BQ72&gt;=0),"",BQ72/BQ124)</f>
        <v/>
      </c>
      <c r="BT72" s="30" t="str">
        <f t="shared" si="44"/>
        <v/>
      </c>
      <c r="BU72" s="130">
        <f t="shared" si="56"/>
        <v>210.43096609948608</v>
      </c>
      <c r="BV72" s="30">
        <f>IF(AND(BU4=0,BU72&gt;=0), "",BU72/BU4)</f>
        <v>7.1288348267552356E-4</v>
      </c>
      <c r="BW72" s="47">
        <f>IF(AND(BU124=0,BU72&gt;=0),"",BU72/BU124)</f>
        <v>2.9269745176389397E-3</v>
      </c>
      <c r="BX72" s="131">
        <f t="shared" si="57"/>
        <v>0</v>
      </c>
      <c r="BY72" s="30" t="str">
        <f>IF(AND(BX4=0,BX72&gt;=0), "",BX72/BX4)</f>
        <v/>
      </c>
      <c r="BZ72" s="47">
        <f t="shared" si="45"/>
        <v>1</v>
      </c>
      <c r="CA72" s="129">
        <f>+'N EERR RODEO'!L109+'N EERR RODEO'!L110+'N EERR RODEO'!L111+'N EERR RODEO'!L112</f>
        <v>0</v>
      </c>
      <c r="CB72" s="30" t="str">
        <f>IF(AND(CA4=0,CA72&gt;=0), "",CA72/CA4)</f>
        <v/>
      </c>
      <c r="CC72" s="47" t="str">
        <f>IF(AND(CA124=0,CA72&gt;=0),"",CA72/CA124)</f>
        <v/>
      </c>
      <c r="CD72" s="30" t="str">
        <f t="shared" si="26"/>
        <v/>
      </c>
      <c r="CE72" s="130">
        <f t="shared" si="58"/>
        <v>210.43096609948608</v>
      </c>
      <c r="CF72" s="30">
        <f>IF(AND(CE4=0,CE72&gt;=0), "",CE72/CE4)</f>
        <v>7.1288348267552356E-4</v>
      </c>
      <c r="CG72" s="47">
        <f>IF(AND(CE124=0,CE72&gt;=0),"",CE72/CE124)</f>
        <v>2.9269745176389397E-3</v>
      </c>
      <c r="CH72" s="129">
        <f>+'N EERR RODEO'!M109+'N EERR RODEO'!M110+'N EERR RODEO'!M111+'N EERR RODEO'!M112</f>
        <v>0</v>
      </c>
      <c r="CI72" s="30" t="str">
        <f>IF(AND(CH4=0,CH72&gt;=0), "",CH72/CH4)</f>
        <v/>
      </c>
      <c r="CJ72" s="47" t="str">
        <f>IF(AND(CH124=0,CH72&gt;=0),"",CH72/CH124)</f>
        <v/>
      </c>
      <c r="CK72" s="30" t="str">
        <f t="shared" si="46"/>
        <v/>
      </c>
      <c r="CL72" s="130">
        <f t="shared" si="59"/>
        <v>210.43096609948608</v>
      </c>
      <c r="CM72" s="30">
        <f>IF(AND(CL4=0,CL72&gt;=0), "",CL72/CL4)</f>
        <v>7.1288348267552356E-4</v>
      </c>
      <c r="CN72" s="47">
        <f>IF(AND(CL124=0,CL72&gt;=0),"",CL72/CL124)</f>
        <v>2.9269745176389397E-3</v>
      </c>
      <c r="CO72" s="129">
        <f>+'N EERR RODEO'!N109+'N EERR RODEO'!N110+'N EERR RODEO'!N111+'N EERR RODEO'!N112</f>
        <v>0</v>
      </c>
      <c r="CP72" s="30" t="str">
        <f>IF(AND(CO4=0,CO72&gt;=0), "",CO72/CO4)</f>
        <v/>
      </c>
      <c r="CQ72" s="47" t="str">
        <f>IF(AND(CO124=0,CO72&gt;=0),"",CO72/CO124)</f>
        <v/>
      </c>
      <c r="CR72" s="30" t="str">
        <f t="shared" si="47"/>
        <v/>
      </c>
      <c r="CS72" s="130">
        <f t="shared" si="60"/>
        <v>210.43096609948608</v>
      </c>
      <c r="CT72" s="30">
        <f>IF(AND(CS4=0,CS72&gt;=0), "",CS72/CS4)</f>
        <v>7.1288348267552356E-4</v>
      </c>
      <c r="CU72" s="47">
        <f>IF(AND(CS124=0,CS72&gt;=0),"",CS72/CS124)</f>
        <v>2.9269745176389397E-3</v>
      </c>
      <c r="CV72" s="131">
        <f t="shared" si="61"/>
        <v>0</v>
      </c>
      <c r="CW72" s="30" t="str">
        <f>IF(AND(CV4=0,CV72&gt;=0), "",CV72/CV4)</f>
        <v/>
      </c>
      <c r="CX72" s="47">
        <f t="shared" si="48"/>
        <v>1</v>
      </c>
    </row>
    <row r="73" spans="1:102" hidden="1" outlineLevel="1" x14ac:dyDescent="0.3">
      <c r="A73" s="29" t="s">
        <v>66</v>
      </c>
      <c r="B73" s="129">
        <f>+'N EERR RODEO'!B113+'N EERR RODEO'!B114+'N EERR RODEO'!B115+'N EERR RODEO'!B116</f>
        <v>0</v>
      </c>
      <c r="C73" s="30" t="str">
        <f>IF(AND(B4=0,B73&gt;=0), "",B73/B4)</f>
        <v/>
      </c>
      <c r="D73" s="47" t="str">
        <f>IF(AND(B124=0,B73&gt;=0),"",B73/B124)</f>
        <v/>
      </c>
      <c r="E73" s="129">
        <f>+'N EERR RODEO'!C113+'N EERR RODEO'!C114+'N EERR RODEO'!C115+'N EERR RODEO'!C116</f>
        <v>0</v>
      </c>
      <c r="F73" s="30">
        <f>IF(AND(E4=0,E73&gt;=0), "",E73/E4)</f>
        <v>0</v>
      </c>
      <c r="G73" s="47">
        <f>IF(AND(E124=0,E73&gt;=0),"",E73/E124)</f>
        <v>0</v>
      </c>
      <c r="H73" s="129">
        <f>+'N EERR RODEO'!D113+'N EERR RODEO'!D114+'N EERR RODEO'!D115+'N EERR RODEO'!D116</f>
        <v>0</v>
      </c>
      <c r="I73" s="30">
        <f>IF(AND(H4=0,H73&gt;=0), "",H73/H4)</f>
        <v>0</v>
      </c>
      <c r="J73" s="47">
        <f>IF(AND(H124=0,H73&gt;=0),"",H73/H124)</f>
        <v>0</v>
      </c>
      <c r="K73" s="30" t="str">
        <f t="shared" si="19"/>
        <v/>
      </c>
      <c r="L73" s="130">
        <f t="shared" si="49"/>
        <v>0</v>
      </c>
      <c r="M73" s="30">
        <f>IF(AND(L4=0,L73&gt;=0), "",L73/L4)</f>
        <v>0</v>
      </c>
      <c r="N73" s="47">
        <f>IF(AND(L124=0,L73&gt;=0),"",L73/L124)</f>
        <v>0</v>
      </c>
      <c r="O73" s="129">
        <f>+'N EERR RODEO'!E113+'N EERR RODEO'!E114+'N EERR RODEO'!E115+'N EERR RODEO'!E116</f>
        <v>0</v>
      </c>
      <c r="P73" s="30">
        <f>IF(AND(O4=0,O73&gt;=0), "",O73/O4)</f>
        <v>0</v>
      </c>
      <c r="Q73" s="47">
        <f>IF(AND(O124=0,O73&gt;=0),"",O73/O124)</f>
        <v>0</v>
      </c>
      <c r="R73" s="30" t="str">
        <f t="shared" si="20"/>
        <v/>
      </c>
      <c r="S73" s="130">
        <f t="shared" si="50"/>
        <v>0</v>
      </c>
      <c r="T73" s="30">
        <f>IF(AND(S4=0,S73&gt;=0), "",S73/S4)</f>
        <v>0</v>
      </c>
      <c r="U73" s="47">
        <f>IF(AND(S124=0,S73&gt;=0),"",S73/S124)</f>
        <v>0</v>
      </c>
      <c r="V73" s="131"/>
      <c r="W73" s="30" t="str">
        <f>IF(AND(V4=0,V73&gt;=0), "",V73/V4)</f>
        <v/>
      </c>
      <c r="X73" s="47" t="str">
        <f t="shared" si="21"/>
        <v/>
      </c>
      <c r="Y73" s="129">
        <f>+'N EERR RODEO'!F113+'N EERR RODEO'!F114+'N EERR RODEO'!F115+'N EERR RODEO'!F116</f>
        <v>0</v>
      </c>
      <c r="Z73" s="30">
        <f>IF(AND(Y4=0,Y73&gt;=0), "",Y73/Y4)</f>
        <v>0</v>
      </c>
      <c r="AA73" s="47">
        <f>IF(AND(Y124=0,Y73&gt;=0),"",Y73/Y124)</f>
        <v>0</v>
      </c>
      <c r="AB73" s="30" t="str">
        <f t="shared" si="22"/>
        <v/>
      </c>
      <c r="AC73" s="130">
        <f t="shared" si="51"/>
        <v>0</v>
      </c>
      <c r="AD73" s="30">
        <f>IF(AND(AC4=0,AC73&gt;=0), "",AC73/AC4)</f>
        <v>0</v>
      </c>
      <c r="AE73" s="47">
        <f>IF(AND(AC124=0,AC73&gt;=0),"",AC73/AC124)</f>
        <v>0</v>
      </c>
      <c r="AF73" s="129">
        <f>+'N EERR RODEO'!G113+'N EERR RODEO'!G114+'N EERR RODEO'!G115+'N EERR RODEO'!G116</f>
        <v>0</v>
      </c>
      <c r="AG73" s="30">
        <f>IF(AND(AF4=0,AF73&gt;=0), "",AF73/AF4)</f>
        <v>0</v>
      </c>
      <c r="AH73" s="47">
        <f>IF(AND(AF124=0,AF73&gt;=0),"",AF73/AF124)</f>
        <v>0</v>
      </c>
      <c r="AI73" s="30" t="str">
        <f t="shared" si="41"/>
        <v/>
      </c>
      <c r="AJ73" s="130">
        <f t="shared" si="62"/>
        <v>0</v>
      </c>
      <c r="AK73" s="30">
        <f>IF(AND(AJ4=0,AJ73&gt;=0), "",AJ73/AJ4)</f>
        <v>0</v>
      </c>
      <c r="AL73" s="47">
        <f>IF(AND(AJ124=0,AJ73&gt;=0),"",AJ73/AJ124)</f>
        <v>0</v>
      </c>
      <c r="AM73" s="129">
        <f>+'N EERR RODEO'!H113+'N EERR RODEO'!H114+'N EERR RODEO'!H115+'N EERR RODEO'!H116</f>
        <v>0</v>
      </c>
      <c r="AN73" s="30">
        <f>IF(AND(AM4=0,AM73&gt;=0), "",AM73/AM4)</f>
        <v>0</v>
      </c>
      <c r="AO73" s="47">
        <f>IF(AND(AM124=0,AM73&gt;=0),"",AM73/AM124)</f>
        <v>0</v>
      </c>
      <c r="AP73" s="30" t="str">
        <f t="shared" si="42"/>
        <v/>
      </c>
      <c r="AQ73" s="130">
        <f t="shared" si="63"/>
        <v>0</v>
      </c>
      <c r="AR73" s="30">
        <f>IF(AND(AQ4=0,AQ73&gt;=0), "",AQ73/AQ4)</f>
        <v>0</v>
      </c>
      <c r="AS73" s="47">
        <f>IF(AND(AQ124=0,AQ73&gt;=0),"",AQ73/AQ124)</f>
        <v>0</v>
      </c>
      <c r="AT73" s="131">
        <f t="shared" si="52"/>
        <v>0</v>
      </c>
      <c r="AU73" s="30" t="str">
        <f>IF(AND(AT4=0,AT73&gt;=0), "",AT73/AT4)</f>
        <v/>
      </c>
      <c r="AV73" s="47" t="str">
        <f t="shared" si="23"/>
        <v/>
      </c>
      <c r="AW73" s="131">
        <f t="shared" si="40"/>
        <v>0</v>
      </c>
      <c r="AX73" s="30">
        <f>IF(AND(AW4=0,AW73&gt;=0), "",AW73/AW4)</f>
        <v>0</v>
      </c>
      <c r="AY73" s="47">
        <f>IF(AND(AW124=0,AW73&gt;=0),"",AW73/AW124)</f>
        <v>0</v>
      </c>
      <c r="AZ73" s="131">
        <f t="shared" si="53"/>
        <v>0</v>
      </c>
      <c r="BA73" s="30" t="str">
        <f>IF(AND(AZ4=0,AZ73&gt;=0), "",AZ73/AZ4)</f>
        <v/>
      </c>
      <c r="BB73" s="47" t="str">
        <f t="shared" si="24"/>
        <v/>
      </c>
      <c r="BC73" s="129">
        <f>+'N EERR RODEO'!I113+'N EERR RODEO'!I114+'N EERR RODEO'!I115+'N EERR RODEO'!I116</f>
        <v>0</v>
      </c>
      <c r="BD73" s="30" t="str">
        <f>IF(AND(BC4=0,BC73&gt;=0), "",BC73/BC4)</f>
        <v/>
      </c>
      <c r="BE73" s="47" t="str">
        <f>IF(AND(BC124=0,BC73&gt;=0),"",BC73/BC124)</f>
        <v/>
      </c>
      <c r="BF73" s="30" t="str">
        <f t="shared" si="25"/>
        <v/>
      </c>
      <c r="BG73" s="130">
        <f t="shared" si="54"/>
        <v>0</v>
      </c>
      <c r="BH73" s="30">
        <f>IF(AND(BG4=0,BG73&gt;=0), "",BG73/BG4)</f>
        <v>0</v>
      </c>
      <c r="BI73" s="47">
        <f>IF(AND(BG124=0,BG73&gt;=0),"",BG73/BG124)</f>
        <v>0</v>
      </c>
      <c r="BJ73" s="129">
        <f>+'N EERR RODEO'!J113+'N EERR RODEO'!J114+'N EERR RODEO'!J115+'N EERR RODEO'!J116</f>
        <v>0</v>
      </c>
      <c r="BK73" s="30" t="str">
        <f>IF(AND(BJ4=0,BJ73&gt;=0), "",BJ73/BJ4)</f>
        <v/>
      </c>
      <c r="BL73" s="47" t="str">
        <f>IF(AND(BJ124=0,BJ73&gt;=0),"",BJ73/BJ124)</f>
        <v/>
      </c>
      <c r="BM73" s="30" t="str">
        <f t="shared" si="43"/>
        <v/>
      </c>
      <c r="BN73" s="130">
        <f t="shared" si="55"/>
        <v>0</v>
      </c>
      <c r="BO73" s="30">
        <f>IF(AND(BN4=0,BN73&gt;=0), "",BN73/BN4)</f>
        <v>0</v>
      </c>
      <c r="BP73" s="47">
        <f>IF(AND(BN124=0,BN73&gt;=0),"",BN73/BN124)</f>
        <v>0</v>
      </c>
      <c r="BQ73" s="129">
        <f>+'N EERR RODEO'!K113+'N EERR RODEO'!K114+'N EERR RODEO'!K115+'N EERR RODEO'!K116</f>
        <v>0</v>
      </c>
      <c r="BR73" s="30" t="str">
        <f>IF(AND(BQ4=0,BQ73&gt;=0), "",BQ73/BQ4)</f>
        <v/>
      </c>
      <c r="BS73" s="47" t="str">
        <f>IF(AND(BQ124=0,BQ73&gt;=0),"",BQ73/BQ124)</f>
        <v/>
      </c>
      <c r="BT73" s="30" t="str">
        <f t="shared" si="44"/>
        <v/>
      </c>
      <c r="BU73" s="130">
        <f t="shared" si="56"/>
        <v>0</v>
      </c>
      <c r="BV73" s="30">
        <f>IF(AND(BU4=0,BU73&gt;=0), "",BU73/BU4)</f>
        <v>0</v>
      </c>
      <c r="BW73" s="47">
        <f>IF(AND(BU124=0,BU73&gt;=0),"",BU73/BU124)</f>
        <v>0</v>
      </c>
      <c r="BX73" s="131">
        <f t="shared" si="57"/>
        <v>0</v>
      </c>
      <c r="BY73" s="30" t="str">
        <f>IF(AND(BX4=0,BX73&gt;=0), "",BX73/BX4)</f>
        <v/>
      </c>
      <c r="BZ73" s="47" t="str">
        <f t="shared" si="45"/>
        <v/>
      </c>
      <c r="CA73" s="129">
        <f>+'N EERR RODEO'!L113+'N EERR RODEO'!L114+'N EERR RODEO'!L115+'N EERR RODEO'!L116</f>
        <v>0</v>
      </c>
      <c r="CB73" s="30" t="str">
        <f>IF(AND(CA4=0,CA73&gt;=0), "",CA73/CA4)</f>
        <v/>
      </c>
      <c r="CC73" s="47" t="str">
        <f>IF(AND(CA124=0,CA73&gt;=0),"",CA73/CA124)</f>
        <v/>
      </c>
      <c r="CD73" s="30" t="str">
        <f t="shared" si="26"/>
        <v/>
      </c>
      <c r="CE73" s="130">
        <f t="shared" si="58"/>
        <v>0</v>
      </c>
      <c r="CF73" s="30">
        <f>IF(AND(CE4=0,CE73&gt;=0), "",CE73/CE4)</f>
        <v>0</v>
      </c>
      <c r="CG73" s="47">
        <f>IF(AND(CE124=0,CE73&gt;=0),"",CE73/CE124)</f>
        <v>0</v>
      </c>
      <c r="CH73" s="129">
        <f>+'N EERR RODEO'!M113+'N EERR RODEO'!M114+'N EERR RODEO'!M115+'N EERR RODEO'!M116</f>
        <v>0</v>
      </c>
      <c r="CI73" s="30" t="str">
        <f>IF(AND(CH4=0,CH73&gt;=0), "",CH73/CH4)</f>
        <v/>
      </c>
      <c r="CJ73" s="47" t="str">
        <f>IF(AND(CH124=0,CH73&gt;=0),"",CH73/CH124)</f>
        <v/>
      </c>
      <c r="CK73" s="30" t="str">
        <f t="shared" si="46"/>
        <v/>
      </c>
      <c r="CL73" s="130">
        <f t="shared" si="59"/>
        <v>0</v>
      </c>
      <c r="CM73" s="30">
        <f>IF(AND(CL4=0,CL73&gt;=0), "",CL73/CL4)</f>
        <v>0</v>
      </c>
      <c r="CN73" s="47">
        <f>IF(AND(CL124=0,CL73&gt;=0),"",CL73/CL124)</f>
        <v>0</v>
      </c>
      <c r="CO73" s="129">
        <f>+'N EERR RODEO'!N113+'N EERR RODEO'!N114+'N EERR RODEO'!N115+'N EERR RODEO'!N116</f>
        <v>0</v>
      </c>
      <c r="CP73" s="30" t="str">
        <f>IF(AND(CO4=0,CO73&gt;=0), "",CO73/CO4)</f>
        <v/>
      </c>
      <c r="CQ73" s="47" t="str">
        <f>IF(AND(CO124=0,CO73&gt;=0),"",CO73/CO124)</f>
        <v/>
      </c>
      <c r="CR73" s="30" t="str">
        <f t="shared" si="47"/>
        <v/>
      </c>
      <c r="CS73" s="130">
        <f t="shared" si="60"/>
        <v>0</v>
      </c>
      <c r="CT73" s="30">
        <f>IF(AND(CS4=0,CS73&gt;=0), "",CS73/CS4)</f>
        <v>0</v>
      </c>
      <c r="CU73" s="47">
        <f>IF(AND(CS124=0,CS73&gt;=0),"",CS73/CS124)</f>
        <v>0</v>
      </c>
      <c r="CV73" s="131">
        <f t="shared" si="61"/>
        <v>0</v>
      </c>
      <c r="CW73" s="30" t="str">
        <f>IF(AND(CV4=0,CV73&gt;=0), "",CV73/CV4)</f>
        <v/>
      </c>
      <c r="CX73" s="47" t="str">
        <f t="shared" si="48"/>
        <v/>
      </c>
    </row>
    <row r="74" spans="1:102" hidden="1" outlineLevel="1" x14ac:dyDescent="0.3">
      <c r="A74" s="29" t="s">
        <v>67</v>
      </c>
      <c r="B74" s="129">
        <f>+'N EERR RODEO'!B117+'N EERR RODEO'!B118+'N EERR RODEO'!B119+'N EERR RODEO'!B120+'N EERR RODEO'!B121+'N EERR RODEO'!B122+'N EERR RODEO'!B123+'N EERR RODEO'!B124</f>
        <v>0</v>
      </c>
      <c r="C74" s="30" t="str">
        <f>IF(AND(B4=0,B74&gt;=0), "",B74/B4)</f>
        <v/>
      </c>
      <c r="D74" s="47" t="str">
        <f>IF(AND(B124=0,B74&gt;=0),"",B74/B124)</f>
        <v/>
      </c>
      <c r="E74" s="129">
        <f>+'N EERR RODEO'!C117+'N EERR RODEO'!C118+'N EERR RODEO'!C119+'N EERR RODEO'!C120+'N EERR RODEO'!C121+'N EERR RODEO'!C122+'N EERR RODEO'!C123+'N EERR RODEO'!C124</f>
        <v>0</v>
      </c>
      <c r="F74" s="30">
        <f>IF(AND(E4=0,E74&gt;=0), "",E74/E4)</f>
        <v>0</v>
      </c>
      <c r="G74" s="47">
        <f>IF(AND(E124=0,E74&gt;=0),"",E74/E124)</f>
        <v>0</v>
      </c>
      <c r="H74" s="129">
        <f>+'N EERR RODEO'!D117+'N EERR RODEO'!D118+'N EERR RODEO'!D119+'N EERR RODEO'!D120+'N EERR RODEO'!D121+'N EERR RODEO'!D122+'N EERR RODEO'!D123+'N EERR RODEO'!D124</f>
        <v>0</v>
      </c>
      <c r="I74" s="30">
        <f>IF(AND(H4=0,H74&gt;=0), "",H74/H4)</f>
        <v>0</v>
      </c>
      <c r="J74" s="47">
        <f>IF(AND(H124=0,H74&gt;=0),"",H74/H124)</f>
        <v>0</v>
      </c>
      <c r="K74" s="30" t="str">
        <f t="shared" si="19"/>
        <v/>
      </c>
      <c r="L74" s="130">
        <f t="shared" si="49"/>
        <v>0</v>
      </c>
      <c r="M74" s="30">
        <f>IF(AND(L4=0,L74&gt;=0), "",L74/L4)</f>
        <v>0</v>
      </c>
      <c r="N74" s="47">
        <f>IF(AND(L124=0,L74&gt;=0),"",L74/L124)</f>
        <v>0</v>
      </c>
      <c r="O74" s="129">
        <f>+'N EERR RODEO'!E117+'N EERR RODEO'!E118+'N EERR RODEO'!E119+'N EERR RODEO'!E120+'N EERR RODEO'!E121+'N EERR RODEO'!E122+'N EERR RODEO'!E123+'N EERR RODEO'!E124</f>
        <v>0</v>
      </c>
      <c r="P74" s="30">
        <f>IF(AND(O4=0,O74&gt;=0), "",O74/O4)</f>
        <v>0</v>
      </c>
      <c r="Q74" s="47">
        <f>IF(AND(O124=0,O74&gt;=0),"",O74/O124)</f>
        <v>0</v>
      </c>
      <c r="R74" s="30" t="str">
        <f t="shared" si="20"/>
        <v/>
      </c>
      <c r="S74" s="130">
        <f t="shared" si="50"/>
        <v>0</v>
      </c>
      <c r="T74" s="30">
        <f>IF(AND(S4=0,S74&gt;=0), "",S74/S4)</f>
        <v>0</v>
      </c>
      <c r="U74" s="47">
        <f>IF(AND(S124=0,S74&gt;=0),"",S74/S124)</f>
        <v>0</v>
      </c>
      <c r="V74" s="131"/>
      <c r="W74" s="30" t="str">
        <f>IF(AND(V4=0,V74&gt;=0), "",V74/V4)</f>
        <v/>
      </c>
      <c r="X74" s="47" t="str">
        <f t="shared" si="21"/>
        <v/>
      </c>
      <c r="Y74" s="129">
        <f>+'N EERR RODEO'!F117+'N EERR RODEO'!F118+'N EERR RODEO'!F119+'N EERR RODEO'!F120+'N EERR RODEO'!F121+'N EERR RODEO'!F122+'N EERR RODEO'!F123+'N EERR RODEO'!F124</f>
        <v>0</v>
      </c>
      <c r="Z74" s="30">
        <f>IF(AND(Y4=0,Y74&gt;=0), "",Y74/Y4)</f>
        <v>0</v>
      </c>
      <c r="AA74" s="47">
        <f>IF(AND(Y124=0,Y74&gt;=0),"",Y74/Y124)</f>
        <v>0</v>
      </c>
      <c r="AB74" s="30" t="str">
        <f t="shared" si="22"/>
        <v/>
      </c>
      <c r="AC74" s="130">
        <f t="shared" si="51"/>
        <v>0</v>
      </c>
      <c r="AD74" s="30">
        <f>IF(AND(AC4=0,AC74&gt;=0), "",AC74/AC4)</f>
        <v>0</v>
      </c>
      <c r="AE74" s="47">
        <f>IF(AND(AC124=0,AC74&gt;=0),"",AC74/AC124)</f>
        <v>0</v>
      </c>
      <c r="AF74" s="129">
        <f>+'N EERR RODEO'!G117+'N EERR RODEO'!G118+'N EERR RODEO'!G119+'N EERR RODEO'!G120+'N EERR RODEO'!G121+'N EERR RODEO'!G122+'N EERR RODEO'!G123+'N EERR RODEO'!G124</f>
        <v>0</v>
      </c>
      <c r="AG74" s="30">
        <f>IF(AND(AF4=0,AF74&gt;=0), "",AF74/AF4)</f>
        <v>0</v>
      </c>
      <c r="AH74" s="47">
        <f>IF(AND(AF124=0,AF74&gt;=0),"",AF74/AF124)</f>
        <v>0</v>
      </c>
      <c r="AI74" s="30" t="str">
        <f t="shared" si="41"/>
        <v/>
      </c>
      <c r="AJ74" s="130">
        <f t="shared" si="62"/>
        <v>0</v>
      </c>
      <c r="AK74" s="30">
        <f>IF(AND(AJ4=0,AJ74&gt;=0), "",AJ74/AJ4)</f>
        <v>0</v>
      </c>
      <c r="AL74" s="47">
        <f>IF(AND(AJ124=0,AJ74&gt;=0),"",AJ74/AJ124)</f>
        <v>0</v>
      </c>
      <c r="AM74" s="129">
        <f>+'N EERR RODEO'!H117+'N EERR RODEO'!H118+'N EERR RODEO'!H119+'N EERR RODEO'!H120+'N EERR RODEO'!H121+'N EERR RODEO'!H122+'N EERR RODEO'!H123+'N EERR RODEO'!H124</f>
        <v>0</v>
      </c>
      <c r="AN74" s="30">
        <f>IF(AND(AM4=0,AM74&gt;=0), "",AM74/AM4)</f>
        <v>0</v>
      </c>
      <c r="AO74" s="47">
        <f>IF(AND(AM124=0,AM74&gt;=0),"",AM74/AM124)</f>
        <v>0</v>
      </c>
      <c r="AP74" s="30" t="str">
        <f t="shared" si="42"/>
        <v/>
      </c>
      <c r="AQ74" s="130">
        <f t="shared" si="63"/>
        <v>0</v>
      </c>
      <c r="AR74" s="30">
        <f>IF(AND(AQ4=0,AQ74&gt;=0), "",AQ74/AQ4)</f>
        <v>0</v>
      </c>
      <c r="AS74" s="47">
        <f>IF(AND(AQ124=0,AQ74&gt;=0),"",AQ74/AQ124)</f>
        <v>0</v>
      </c>
      <c r="AT74" s="131">
        <f t="shared" si="52"/>
        <v>0</v>
      </c>
      <c r="AU74" s="30" t="str">
        <f>IF(AND(AT4=0,AT74&gt;=0), "",AT74/AT4)</f>
        <v/>
      </c>
      <c r="AV74" s="47" t="str">
        <f t="shared" si="23"/>
        <v/>
      </c>
      <c r="AW74" s="131">
        <f t="shared" si="40"/>
        <v>0</v>
      </c>
      <c r="AX74" s="30">
        <f>IF(AND(AW4=0,AW74&gt;=0), "",AW74/AW4)</f>
        <v>0</v>
      </c>
      <c r="AY74" s="47">
        <f>IF(AND(AW124=0,AW74&gt;=0),"",AW74/AW124)</f>
        <v>0</v>
      </c>
      <c r="AZ74" s="131">
        <f t="shared" si="53"/>
        <v>0</v>
      </c>
      <c r="BA74" s="30" t="str">
        <f>IF(AND(AZ4=0,AZ74&gt;=0), "",AZ74/AZ4)</f>
        <v/>
      </c>
      <c r="BB74" s="47" t="str">
        <f t="shared" si="24"/>
        <v/>
      </c>
      <c r="BC74" s="129">
        <f>+'N EERR RODEO'!I117+'N EERR RODEO'!I118+'N EERR RODEO'!I119+'N EERR RODEO'!I120+'N EERR RODEO'!I121+'N EERR RODEO'!I122+'N EERR RODEO'!I123+'N EERR RODEO'!I124</f>
        <v>0</v>
      </c>
      <c r="BD74" s="30" t="str">
        <f>IF(AND(BC4=0,BC74&gt;=0), "",BC74/BC4)</f>
        <v/>
      </c>
      <c r="BE74" s="47" t="str">
        <f>IF(AND(BC124=0,BC74&gt;=0),"",BC74/BC124)</f>
        <v/>
      </c>
      <c r="BF74" s="30" t="str">
        <f t="shared" si="25"/>
        <v/>
      </c>
      <c r="BG74" s="130">
        <f t="shared" si="54"/>
        <v>0</v>
      </c>
      <c r="BH74" s="30">
        <f>IF(AND(BG4=0,BG74&gt;=0), "",BG74/BG4)</f>
        <v>0</v>
      </c>
      <c r="BI74" s="47">
        <f>IF(AND(BG124=0,BG74&gt;=0),"",BG74/BG124)</f>
        <v>0</v>
      </c>
      <c r="BJ74" s="129">
        <f>+'N EERR RODEO'!J117+'N EERR RODEO'!J118+'N EERR RODEO'!J119+'N EERR RODEO'!J120+'N EERR RODEO'!J121+'N EERR RODEO'!J122+'N EERR RODEO'!J123+'N EERR RODEO'!J124</f>
        <v>0</v>
      </c>
      <c r="BK74" s="30" t="str">
        <f>IF(AND(BJ4=0,BJ74&gt;=0), "",BJ74/BJ4)</f>
        <v/>
      </c>
      <c r="BL74" s="47" t="str">
        <f>IF(AND(BJ124=0,BJ74&gt;=0),"",BJ74/BJ124)</f>
        <v/>
      </c>
      <c r="BM74" s="30" t="str">
        <f t="shared" si="43"/>
        <v/>
      </c>
      <c r="BN74" s="130">
        <f t="shared" si="55"/>
        <v>0</v>
      </c>
      <c r="BO74" s="30">
        <f>IF(AND(BN4=0,BN74&gt;=0), "",BN74/BN4)</f>
        <v>0</v>
      </c>
      <c r="BP74" s="47">
        <f>IF(AND(BN124=0,BN74&gt;=0),"",BN74/BN124)</f>
        <v>0</v>
      </c>
      <c r="BQ74" s="129">
        <f>+'N EERR RODEO'!K117+'N EERR RODEO'!K118+'N EERR RODEO'!K119+'N EERR RODEO'!K120+'N EERR RODEO'!K121+'N EERR RODEO'!K122+'N EERR RODEO'!K123+'N EERR RODEO'!K124</f>
        <v>0</v>
      </c>
      <c r="BR74" s="30" t="str">
        <f>IF(AND(BQ4=0,BQ74&gt;=0), "",BQ74/BQ4)</f>
        <v/>
      </c>
      <c r="BS74" s="47" t="str">
        <f>IF(AND(BQ124=0,BQ74&gt;=0),"",BQ74/BQ124)</f>
        <v/>
      </c>
      <c r="BT74" s="30" t="str">
        <f t="shared" si="44"/>
        <v/>
      </c>
      <c r="BU74" s="130">
        <f t="shared" si="56"/>
        <v>0</v>
      </c>
      <c r="BV74" s="30">
        <f>IF(AND(BU4=0,BU74&gt;=0), "",BU74/BU4)</f>
        <v>0</v>
      </c>
      <c r="BW74" s="47">
        <f>IF(AND(BU124=0,BU74&gt;=0),"",BU74/BU124)</f>
        <v>0</v>
      </c>
      <c r="BX74" s="131">
        <f t="shared" si="57"/>
        <v>0</v>
      </c>
      <c r="BY74" s="30" t="str">
        <f>IF(AND(BX4=0,BX74&gt;=0), "",BX74/BX4)</f>
        <v/>
      </c>
      <c r="BZ74" s="47" t="str">
        <f t="shared" si="45"/>
        <v/>
      </c>
      <c r="CA74" s="129">
        <f>+'N EERR RODEO'!L117+'N EERR RODEO'!L118+'N EERR RODEO'!L119+'N EERR RODEO'!L120+'N EERR RODEO'!L121+'N EERR RODEO'!L122+'N EERR RODEO'!L123+'N EERR RODEO'!L124</f>
        <v>0</v>
      </c>
      <c r="CB74" s="30" t="str">
        <f>IF(AND(CA4=0,CA74&gt;=0), "",CA74/CA4)</f>
        <v/>
      </c>
      <c r="CC74" s="47" t="str">
        <f>IF(AND(CA124=0,CA74&gt;=0),"",CA74/CA124)</f>
        <v/>
      </c>
      <c r="CD74" s="30" t="str">
        <f t="shared" si="26"/>
        <v/>
      </c>
      <c r="CE74" s="130">
        <f t="shared" si="58"/>
        <v>0</v>
      </c>
      <c r="CF74" s="30">
        <f>IF(AND(CE4=0,CE74&gt;=0), "",CE74/CE4)</f>
        <v>0</v>
      </c>
      <c r="CG74" s="47">
        <f>IF(AND(CE124=0,CE74&gt;=0),"",CE74/CE124)</f>
        <v>0</v>
      </c>
      <c r="CH74" s="129">
        <f>+'N EERR RODEO'!M117+'N EERR RODEO'!M118+'N EERR RODEO'!M119+'N EERR RODEO'!M120+'N EERR RODEO'!M121+'N EERR RODEO'!M122+'N EERR RODEO'!M123+'N EERR RODEO'!M124</f>
        <v>0</v>
      </c>
      <c r="CI74" s="30" t="str">
        <f>IF(AND(CH4=0,CH74&gt;=0), "",CH74/CH4)</f>
        <v/>
      </c>
      <c r="CJ74" s="47" t="str">
        <f>IF(AND(CH124=0,CH74&gt;=0),"",CH74/CH124)</f>
        <v/>
      </c>
      <c r="CK74" s="30" t="str">
        <f t="shared" si="46"/>
        <v/>
      </c>
      <c r="CL74" s="130">
        <f t="shared" si="59"/>
        <v>0</v>
      </c>
      <c r="CM74" s="30">
        <f>IF(AND(CL4=0,CL74&gt;=0), "",CL74/CL4)</f>
        <v>0</v>
      </c>
      <c r="CN74" s="47">
        <f>IF(AND(CL124=0,CL74&gt;=0),"",CL74/CL124)</f>
        <v>0</v>
      </c>
      <c r="CO74" s="129">
        <f>+'N EERR RODEO'!N117+'N EERR RODEO'!N118+'N EERR RODEO'!N119+'N EERR RODEO'!N120+'N EERR RODEO'!N121+'N EERR RODEO'!N122+'N EERR RODEO'!N123+'N EERR RODEO'!N124</f>
        <v>0</v>
      </c>
      <c r="CP74" s="30" t="str">
        <f>IF(AND(CO4=0,CO74&gt;=0), "",CO74/CO4)</f>
        <v/>
      </c>
      <c r="CQ74" s="47" t="str">
        <f>IF(AND(CO124=0,CO74&gt;=0),"",CO74/CO124)</f>
        <v/>
      </c>
      <c r="CR74" s="30" t="str">
        <f t="shared" si="47"/>
        <v/>
      </c>
      <c r="CS74" s="130">
        <f t="shared" si="60"/>
        <v>0</v>
      </c>
      <c r="CT74" s="30">
        <f>IF(AND(CS4=0,CS74&gt;=0), "",CS74/CS4)</f>
        <v>0</v>
      </c>
      <c r="CU74" s="47">
        <f>IF(AND(CS124=0,CS74&gt;=0),"",CS74/CS124)</f>
        <v>0</v>
      </c>
      <c r="CV74" s="131">
        <f t="shared" si="61"/>
        <v>0</v>
      </c>
      <c r="CW74" s="30" t="str">
        <f>IF(AND(CV4=0,CV74&gt;=0), "",CV74/CV4)</f>
        <v/>
      </c>
      <c r="CX74" s="47" t="str">
        <f t="shared" si="48"/>
        <v/>
      </c>
    </row>
    <row r="75" spans="1:102" hidden="1" outlineLevel="1" x14ac:dyDescent="0.3">
      <c r="A75" s="29" t="s">
        <v>68</v>
      </c>
      <c r="B75" s="129">
        <f>+'N EERR RODEO'!B125+'N EERR RODEO'!B126+'N EERR RODEO'!B127+'N EERR RODEO'!B128</f>
        <v>0</v>
      </c>
      <c r="C75" s="30" t="str">
        <f>IF(AND(B4=0,B75&gt;=0), "",B75/B4)</f>
        <v/>
      </c>
      <c r="D75" s="47" t="str">
        <f>IF(AND(B124=0,B75&gt;=0),"",B75/B124)</f>
        <v/>
      </c>
      <c r="E75" s="129">
        <f>+'N EERR RODEO'!C125+'N EERR RODEO'!C126+'N EERR RODEO'!C127+'N EERR RODEO'!C128</f>
        <v>11.832221111296267</v>
      </c>
      <c r="F75" s="30">
        <f>IF(AND(E4=0,E75&gt;=0), "",E75/E4)</f>
        <v>3.4396906545243765E-4</v>
      </c>
      <c r="G75" s="47">
        <f>IF(AND(E124=0,E75&gt;=0),"",E75/E124)</f>
        <v>1.1857022689496636E-3</v>
      </c>
      <c r="H75" s="129">
        <f>+'N EERR RODEO'!D125+'N EERR RODEO'!D126+'N EERR RODEO'!D127+'N EERR RODEO'!D128</f>
        <v>4.0423101558607932</v>
      </c>
      <c r="I75" s="30">
        <f>IF(AND(H4=0,H75&gt;=0), "",H75/H4)</f>
        <v>1.0373753298955124E-4</v>
      </c>
      <c r="J75" s="47">
        <f>IF(AND(H124=0,H75&gt;=0),"",H75/H124)</f>
        <v>4.9992784693220324E-4</v>
      </c>
      <c r="K75" s="30">
        <f t="shared" si="19"/>
        <v>-0.65836421430617242</v>
      </c>
      <c r="L75" s="130">
        <f t="shared" si="49"/>
        <v>15.87453126715706</v>
      </c>
      <c r="M75" s="30">
        <f>IF(AND(L4=0,L75&gt;=0), "",L75/L4)</f>
        <v>2.1637510650479572E-4</v>
      </c>
      <c r="N75" s="47">
        <f>IF(AND(L124=0,L75&gt;=0),"",L75/L124)</f>
        <v>8.787514842056106E-4</v>
      </c>
      <c r="O75" s="129">
        <f>+'N EERR RODEO'!E125+'N EERR RODEO'!E126+'N EERR RODEO'!E127+'N EERR RODEO'!E128</f>
        <v>4.5613374977324534</v>
      </c>
      <c r="P75" s="30">
        <f>IF(AND(O4=0,O75&gt;=0), "",O75/O4)</f>
        <v>9.2902609574142234E-5</v>
      </c>
      <c r="Q75" s="47">
        <f>IF(AND(O124=0,O75&gt;=0),"",O75/O124)</f>
        <v>3.8341727009463019E-4</v>
      </c>
      <c r="R75" s="30">
        <f t="shared" si="20"/>
        <v>0.12839869328659553</v>
      </c>
      <c r="S75" s="130">
        <f t="shared" si="50"/>
        <v>20.435868764889513</v>
      </c>
      <c r="T75" s="30">
        <f>IF(AND(S4=0,S75&gt;=0), "",S75/S4)</f>
        <v>1.6687266479456346E-4</v>
      </c>
      <c r="U75" s="47">
        <f>IF(AND(S124=0,S75&gt;=0),"",S75/S124)</f>
        <v>6.8207308290208803E-4</v>
      </c>
      <c r="V75" s="131"/>
      <c r="W75" s="30" t="str">
        <f>IF(AND(V4=0,V75&gt;=0), "",V75/V4)</f>
        <v/>
      </c>
      <c r="X75" s="47">
        <f t="shared" si="21"/>
        <v>1</v>
      </c>
      <c r="Y75" s="129">
        <f>+'N EERR RODEO'!F125+'N EERR RODEO'!F126+'N EERR RODEO'!F127+'N EERR RODEO'!F128</f>
        <v>13.661806461658232</v>
      </c>
      <c r="Z75" s="30">
        <f>IF(AND(Y4=0,Y75&gt;=0), "",Y75/Y4)</f>
        <v>2.4885955706646672E-4</v>
      </c>
      <c r="AA75" s="47">
        <f>IF(AND(Y124=0,Y75&gt;=0),"",Y75/Y124)</f>
        <v>1.0204455279698218E-3</v>
      </c>
      <c r="AB75" s="30">
        <f t="shared" si="22"/>
        <v>1.9951316841715465</v>
      </c>
      <c r="AC75" s="130">
        <f t="shared" si="51"/>
        <v>34.097675226547743</v>
      </c>
      <c r="AD75" s="30">
        <f>IF(AND(AC4=0,AC75&gt;=0), "",AC75/AC4)</f>
        <v>1.9224958207650754E-4</v>
      </c>
      <c r="AE75" s="47">
        <f>IF(AND(AC124=0,AC75&gt;=0),"",AC75/AC124)</f>
        <v>7.8657622176512014E-4</v>
      </c>
      <c r="AF75" s="129">
        <f>+'N EERR RODEO'!G125+'N EERR RODEO'!G126+'N EERR RODEO'!G127+'N EERR RODEO'!G128</f>
        <v>4.7094202199216237</v>
      </c>
      <c r="AG75" s="30">
        <f>IF(AND(AF4=0,AF75&gt;=0), "",AF75/AF4)</f>
        <v>7.6015382597902683E-5</v>
      </c>
      <c r="AH75" s="47">
        <f>IF(AND(AF124=0,AF75&gt;=0),"",AF75/AF124)</f>
        <v>3.2461800120418973E-4</v>
      </c>
      <c r="AI75" s="30">
        <f t="shared" si="41"/>
        <v>-0.65528568764763429</v>
      </c>
      <c r="AJ75" s="130">
        <f t="shared" si="62"/>
        <v>38.807095446469368</v>
      </c>
      <c r="AK75" s="30">
        <f>IF(AND(AJ4=0,AJ75&gt;=0), "",AJ75/AJ4)</f>
        <v>1.6215904575118766E-4</v>
      </c>
      <c r="AL75" s="47">
        <f>IF(AND(AJ124=0,AJ75&gt;=0),"",AJ75/AJ124)</f>
        <v>6.7074085775866614E-4</v>
      </c>
      <c r="AM75" s="129">
        <f>+'N EERR RODEO'!H125+'N EERR RODEO'!H126+'N EERR RODEO'!H127+'N EERR RODEO'!H128</f>
        <v>4.0602273188278399</v>
      </c>
      <c r="AN75" s="30">
        <f>IF(AND(AM4=0,AM75&gt;=0), "",AM75/AM4)</f>
        <v>7.2675609945872907E-5</v>
      </c>
      <c r="AO75" s="47">
        <f>IF(AND(AM124=0,AM75&gt;=0),"",AM75/AM124)</f>
        <v>2.8925968220710829E-4</v>
      </c>
      <c r="AP75" s="30">
        <f t="shared" si="42"/>
        <v>-0.13784985641068742</v>
      </c>
      <c r="AQ75" s="130">
        <f t="shared" si="63"/>
        <v>42.86732276529721</v>
      </c>
      <c r="AR75" s="30">
        <f>IF(AND(AQ4=0,AQ75&gt;=0), "",AQ75/AQ4)</f>
        <v>1.4522295321997984E-4</v>
      </c>
      <c r="AS75" s="47">
        <f>IF(AND(AQ124=0,AQ75&gt;=0),"",AQ75/AQ124)</f>
        <v>5.9625996923907563E-4</v>
      </c>
      <c r="AT75" s="131">
        <f t="shared" si="52"/>
        <v>0</v>
      </c>
      <c r="AU75" s="30" t="str">
        <f>IF(AND(AT4=0,AT75&gt;=0), "",AT75/AT4)</f>
        <v/>
      </c>
      <c r="AV75" s="47">
        <f t="shared" si="23"/>
        <v>1</v>
      </c>
      <c r="AW75" s="131">
        <f t="shared" si="40"/>
        <v>7.1445537942162014</v>
      </c>
      <c r="AX75" s="30">
        <f>IF(AND(AW4=0,AW75&gt;=0), "",AW75/AW4)</f>
        <v>1.4522295321997984E-4</v>
      </c>
      <c r="AY75" s="47">
        <f>IF(AND(AW124=0,AW75&gt;=0),"",AW75/AW124)</f>
        <v>5.9625996923907542E-4</v>
      </c>
      <c r="AZ75" s="131">
        <f t="shared" si="53"/>
        <v>0</v>
      </c>
      <c r="BA75" s="30" t="str">
        <f>IF(AND(AZ4=0,AZ75&gt;=0), "",AZ75/AZ4)</f>
        <v/>
      </c>
      <c r="BB75" s="47">
        <f t="shared" si="24"/>
        <v>1</v>
      </c>
      <c r="BC75" s="129">
        <f>+'N EERR RODEO'!I125+'N EERR RODEO'!I126+'N EERR RODEO'!I127+'N EERR RODEO'!I128</f>
        <v>0</v>
      </c>
      <c r="BD75" s="30" t="str">
        <f>IF(AND(BC4=0,BC75&gt;=0), "",BC75/BC4)</f>
        <v/>
      </c>
      <c r="BE75" s="47" t="str">
        <f>IF(AND(BC124=0,BC75&gt;=0),"",BC75/BC124)</f>
        <v/>
      </c>
      <c r="BF75" s="30">
        <f t="shared" si="25"/>
        <v>-1</v>
      </c>
      <c r="BG75" s="130">
        <f t="shared" si="54"/>
        <v>42.86732276529721</v>
      </c>
      <c r="BH75" s="30">
        <f>IF(AND(BG4=0,BG75&gt;=0), "",BG75/BG4)</f>
        <v>1.4522295321997984E-4</v>
      </c>
      <c r="BI75" s="47">
        <f>IF(AND(BG124=0,BG75&gt;=0),"",BG75/BG124)</f>
        <v>5.9625996923907563E-4</v>
      </c>
      <c r="BJ75" s="129">
        <f>+'N EERR RODEO'!J125+'N EERR RODEO'!J126+'N EERR RODEO'!J127+'N EERR RODEO'!J128</f>
        <v>0</v>
      </c>
      <c r="BK75" s="30" t="str">
        <f>IF(AND(BJ4=0,BJ75&gt;=0), "",BJ75/BJ4)</f>
        <v/>
      </c>
      <c r="BL75" s="47" t="str">
        <f>IF(AND(BJ124=0,BJ75&gt;=0),"",BJ75/BJ124)</f>
        <v/>
      </c>
      <c r="BM75" s="30" t="str">
        <f t="shared" si="43"/>
        <v/>
      </c>
      <c r="BN75" s="130">
        <f t="shared" si="55"/>
        <v>42.86732276529721</v>
      </c>
      <c r="BO75" s="30">
        <f>IF(AND(BN4=0,BN75&gt;=0), "",BN75/BN4)</f>
        <v>1.4522295321997984E-4</v>
      </c>
      <c r="BP75" s="47">
        <f>IF(AND(BN124=0,BN75&gt;=0),"",BN75/BN124)</f>
        <v>5.9625996923907563E-4</v>
      </c>
      <c r="BQ75" s="129">
        <f>+'N EERR RODEO'!K125+'N EERR RODEO'!K126+'N EERR RODEO'!K127+'N EERR RODEO'!K128</f>
        <v>0</v>
      </c>
      <c r="BR75" s="30" t="str">
        <f>IF(AND(BQ4=0,BQ75&gt;=0), "",BQ75/BQ4)</f>
        <v/>
      </c>
      <c r="BS75" s="47" t="str">
        <f>IF(AND(BQ124=0,BQ75&gt;=0),"",BQ75/BQ124)</f>
        <v/>
      </c>
      <c r="BT75" s="30" t="str">
        <f t="shared" si="44"/>
        <v/>
      </c>
      <c r="BU75" s="130">
        <f t="shared" si="56"/>
        <v>42.86732276529721</v>
      </c>
      <c r="BV75" s="30">
        <f>IF(AND(BU4=0,BU75&gt;=0), "",BU75/BU4)</f>
        <v>1.4522295321997984E-4</v>
      </c>
      <c r="BW75" s="47">
        <f>IF(AND(BU124=0,BU75&gt;=0),"",BU75/BU124)</f>
        <v>5.9625996923907563E-4</v>
      </c>
      <c r="BX75" s="131">
        <f t="shared" si="57"/>
        <v>0</v>
      </c>
      <c r="BY75" s="30" t="str">
        <f>IF(AND(BX4=0,BX75&gt;=0), "",BX75/BX4)</f>
        <v/>
      </c>
      <c r="BZ75" s="47">
        <f t="shared" si="45"/>
        <v>1</v>
      </c>
      <c r="CA75" s="129">
        <f>+'N EERR RODEO'!L125+'N EERR RODEO'!L126+'N EERR RODEO'!L127+'N EERR RODEO'!L128</f>
        <v>0</v>
      </c>
      <c r="CB75" s="30" t="str">
        <f>IF(AND(CA4=0,CA75&gt;=0), "",CA75/CA4)</f>
        <v/>
      </c>
      <c r="CC75" s="47" t="str">
        <f>IF(AND(CA124=0,CA75&gt;=0),"",CA75/CA124)</f>
        <v/>
      </c>
      <c r="CD75" s="30" t="str">
        <f t="shared" si="26"/>
        <v/>
      </c>
      <c r="CE75" s="130">
        <f t="shared" si="58"/>
        <v>42.86732276529721</v>
      </c>
      <c r="CF75" s="30">
        <f>IF(AND(CE4=0,CE75&gt;=0), "",CE75/CE4)</f>
        <v>1.4522295321997984E-4</v>
      </c>
      <c r="CG75" s="47">
        <f>IF(AND(CE124=0,CE75&gt;=0),"",CE75/CE124)</f>
        <v>5.9625996923907563E-4</v>
      </c>
      <c r="CH75" s="129">
        <f>+'N EERR RODEO'!M125+'N EERR RODEO'!M126+'N EERR RODEO'!M127+'N EERR RODEO'!M128</f>
        <v>0</v>
      </c>
      <c r="CI75" s="30" t="str">
        <f>IF(AND(CH4=0,CH75&gt;=0), "",CH75/CH4)</f>
        <v/>
      </c>
      <c r="CJ75" s="47" t="str">
        <f>IF(AND(CH124=0,CH75&gt;=0),"",CH75/CH124)</f>
        <v/>
      </c>
      <c r="CK75" s="30" t="str">
        <f t="shared" si="46"/>
        <v/>
      </c>
      <c r="CL75" s="130">
        <f t="shared" si="59"/>
        <v>42.86732276529721</v>
      </c>
      <c r="CM75" s="30">
        <f>IF(AND(CL4=0,CL75&gt;=0), "",CL75/CL4)</f>
        <v>1.4522295321997984E-4</v>
      </c>
      <c r="CN75" s="47">
        <f>IF(AND(CL124=0,CL75&gt;=0),"",CL75/CL124)</f>
        <v>5.9625996923907563E-4</v>
      </c>
      <c r="CO75" s="129">
        <f>+'N EERR RODEO'!N125+'N EERR RODEO'!N126+'N EERR RODEO'!N127+'N EERR RODEO'!N128</f>
        <v>0</v>
      </c>
      <c r="CP75" s="30" t="str">
        <f>IF(AND(CO4=0,CO75&gt;=0), "",CO75/CO4)</f>
        <v/>
      </c>
      <c r="CQ75" s="47" t="str">
        <f>IF(AND(CO124=0,CO75&gt;=0),"",CO75/CO124)</f>
        <v/>
      </c>
      <c r="CR75" s="30" t="str">
        <f t="shared" si="47"/>
        <v/>
      </c>
      <c r="CS75" s="130">
        <f t="shared" si="60"/>
        <v>42.86732276529721</v>
      </c>
      <c r="CT75" s="30">
        <f>IF(AND(CS4=0,CS75&gt;=0), "",CS75/CS4)</f>
        <v>1.4522295321997984E-4</v>
      </c>
      <c r="CU75" s="47">
        <f>IF(AND(CS124=0,CS75&gt;=0),"",CS75/CS124)</f>
        <v>5.9625996923907563E-4</v>
      </c>
      <c r="CV75" s="131">
        <f t="shared" si="61"/>
        <v>0</v>
      </c>
      <c r="CW75" s="30" t="str">
        <f>IF(AND(CV4=0,CV75&gt;=0), "",CV75/CV4)</f>
        <v/>
      </c>
      <c r="CX75" s="47">
        <f t="shared" si="48"/>
        <v>1</v>
      </c>
    </row>
    <row r="76" spans="1:102" hidden="1" outlineLevel="1" x14ac:dyDescent="0.3">
      <c r="A76" s="29" t="s">
        <v>70</v>
      </c>
      <c r="B76" s="129">
        <f>+'N EERR RODEO'!B129</f>
        <v>0</v>
      </c>
      <c r="C76" s="30" t="str">
        <f>IF(AND(B4=0,B76&gt;=0), "",B76/B4)</f>
        <v/>
      </c>
      <c r="D76" s="47" t="str">
        <f>IF(AND(B124=0,B76&gt;=0),"",B76/B124)</f>
        <v/>
      </c>
      <c r="E76" s="129">
        <f>+'N EERR RODEO'!C129</f>
        <v>0</v>
      </c>
      <c r="F76" s="30">
        <f>IF(AND(E4=0,E76&gt;=0), "",E76/E4)</f>
        <v>0</v>
      </c>
      <c r="G76" s="47">
        <f>IF(AND(E124=0,E76&gt;=0),"",E76/E124)</f>
        <v>0</v>
      </c>
      <c r="H76" s="129">
        <f>+'N EERR RODEO'!D129</f>
        <v>0</v>
      </c>
      <c r="I76" s="30">
        <f>IF(AND(H4=0,H76&gt;=0), "",H76/H4)</f>
        <v>0</v>
      </c>
      <c r="J76" s="47">
        <f>IF(AND(H124=0,H76&gt;=0),"",H76/H124)</f>
        <v>0</v>
      </c>
      <c r="K76" s="30" t="str">
        <f t="shared" si="19"/>
        <v/>
      </c>
      <c r="L76" s="130">
        <f t="shared" si="49"/>
        <v>0</v>
      </c>
      <c r="M76" s="30">
        <f>IF(AND(L4=0,L76&gt;=0), "",L76/L4)</f>
        <v>0</v>
      </c>
      <c r="N76" s="47">
        <f>IF(AND(L124=0,L76&gt;=0),"",L76/L124)</f>
        <v>0</v>
      </c>
      <c r="O76" s="129">
        <f>+'N EERR RODEO'!E129</f>
        <v>0</v>
      </c>
      <c r="P76" s="30">
        <f>IF(AND(O4=0,O76&gt;=0), "",O76/O4)</f>
        <v>0</v>
      </c>
      <c r="Q76" s="47">
        <f>IF(AND(O124=0,O76&gt;=0),"",O76/O124)</f>
        <v>0</v>
      </c>
      <c r="R76" s="30" t="str">
        <f t="shared" si="20"/>
        <v/>
      </c>
      <c r="S76" s="130">
        <f t="shared" si="50"/>
        <v>0</v>
      </c>
      <c r="T76" s="30">
        <f>IF(AND(S4=0,S76&gt;=0), "",S76/S4)</f>
        <v>0</v>
      </c>
      <c r="U76" s="47">
        <f>IF(AND(S124=0,S76&gt;=0),"",S76/S124)</f>
        <v>0</v>
      </c>
      <c r="V76" s="131"/>
      <c r="W76" s="30" t="str">
        <f>IF(AND(V4=0,V76&gt;=0), "",V76/V4)</f>
        <v/>
      </c>
      <c r="X76" s="47" t="str">
        <f t="shared" si="21"/>
        <v/>
      </c>
      <c r="Y76" s="129">
        <f>+'N EERR RODEO'!F129</f>
        <v>0</v>
      </c>
      <c r="Z76" s="30">
        <f>IF(AND(Y4=0,Y76&gt;=0), "",Y76/Y4)</f>
        <v>0</v>
      </c>
      <c r="AA76" s="47">
        <f>IF(AND(Y124=0,Y76&gt;=0),"",Y76/Y124)</f>
        <v>0</v>
      </c>
      <c r="AB76" s="30" t="str">
        <f t="shared" si="22"/>
        <v/>
      </c>
      <c r="AC76" s="130">
        <f t="shared" si="51"/>
        <v>0</v>
      </c>
      <c r="AD76" s="30">
        <f>IF(AND(AC4=0,AC76&gt;=0), "",AC76/AC4)</f>
        <v>0</v>
      </c>
      <c r="AE76" s="47">
        <f>IF(AND(AC124=0,AC76&gt;=0),"",AC76/AC124)</f>
        <v>0</v>
      </c>
      <c r="AF76" s="129">
        <f>+'N EERR RODEO'!G129</f>
        <v>0</v>
      </c>
      <c r="AG76" s="30">
        <f>IF(AND(AF4=0,AF76&gt;=0), "",AF76/AF4)</f>
        <v>0</v>
      </c>
      <c r="AH76" s="47">
        <f>IF(AND(AF124=0,AF76&gt;=0),"",AF76/AF124)</f>
        <v>0</v>
      </c>
      <c r="AI76" s="30" t="str">
        <f t="shared" si="41"/>
        <v/>
      </c>
      <c r="AJ76" s="130">
        <f t="shared" si="62"/>
        <v>0</v>
      </c>
      <c r="AK76" s="30">
        <f>IF(AND(AJ4=0,AJ76&gt;=0), "",AJ76/AJ4)</f>
        <v>0</v>
      </c>
      <c r="AL76" s="47">
        <f>IF(AND(AJ124=0,AJ76&gt;=0),"",AJ76/AJ124)</f>
        <v>0</v>
      </c>
      <c r="AM76" s="129">
        <f>+'N EERR RODEO'!H129</f>
        <v>0</v>
      </c>
      <c r="AN76" s="30">
        <f>IF(AND(AM4=0,AM76&gt;=0), "",AM76/AM4)</f>
        <v>0</v>
      </c>
      <c r="AO76" s="47">
        <f>IF(AND(AM124=0,AM76&gt;=0),"",AM76/AM124)</f>
        <v>0</v>
      </c>
      <c r="AP76" s="30" t="str">
        <f t="shared" si="42"/>
        <v/>
      </c>
      <c r="AQ76" s="130">
        <f t="shared" si="63"/>
        <v>0</v>
      </c>
      <c r="AR76" s="30">
        <f>IF(AND(AQ4=0,AQ76&gt;=0), "",AQ76/AQ4)</f>
        <v>0</v>
      </c>
      <c r="AS76" s="47">
        <f>IF(AND(AQ124=0,AQ76&gt;=0),"",AQ76/AQ124)</f>
        <v>0</v>
      </c>
      <c r="AT76" s="131">
        <f t="shared" si="52"/>
        <v>0</v>
      </c>
      <c r="AU76" s="30" t="str">
        <f>IF(AND(AT4=0,AT76&gt;=0), "",AT76/AT4)</f>
        <v/>
      </c>
      <c r="AV76" s="47" t="str">
        <f t="shared" si="23"/>
        <v/>
      </c>
      <c r="AW76" s="131">
        <f t="shared" si="40"/>
        <v>0</v>
      </c>
      <c r="AX76" s="30">
        <f>IF(AND(AW4=0,AW76&gt;=0), "",AW76/AW4)</f>
        <v>0</v>
      </c>
      <c r="AY76" s="47">
        <f>IF(AND(AW124=0,AW76&gt;=0),"",AW76/AW124)</f>
        <v>0</v>
      </c>
      <c r="AZ76" s="131">
        <f t="shared" si="53"/>
        <v>0</v>
      </c>
      <c r="BA76" s="30" t="str">
        <f>IF(AND(AZ4=0,AZ76&gt;=0), "",AZ76/AZ4)</f>
        <v/>
      </c>
      <c r="BB76" s="47" t="str">
        <f t="shared" si="24"/>
        <v/>
      </c>
      <c r="BC76" s="129">
        <f>+'N EERR RODEO'!I129</f>
        <v>0</v>
      </c>
      <c r="BD76" s="30" t="str">
        <f>IF(AND(BC4=0,BC76&gt;=0), "",BC76/BC4)</f>
        <v/>
      </c>
      <c r="BE76" s="47" t="str">
        <f>IF(AND(BC124=0,BC76&gt;=0),"",BC76/BC124)</f>
        <v/>
      </c>
      <c r="BF76" s="30" t="str">
        <f t="shared" si="25"/>
        <v/>
      </c>
      <c r="BG76" s="130">
        <f t="shared" si="54"/>
        <v>0</v>
      </c>
      <c r="BH76" s="30">
        <f>IF(AND(BG4=0,BG76&gt;=0), "",BG76/BG4)</f>
        <v>0</v>
      </c>
      <c r="BI76" s="47">
        <f>IF(AND(BG124=0,BG76&gt;=0),"",BG76/BG124)</f>
        <v>0</v>
      </c>
      <c r="BJ76" s="129">
        <f>+'N EERR RODEO'!J129</f>
        <v>0</v>
      </c>
      <c r="BK76" s="30" t="str">
        <f>IF(AND(BJ4=0,BJ76&gt;=0), "",BJ76/BJ4)</f>
        <v/>
      </c>
      <c r="BL76" s="47" t="str">
        <f>IF(AND(BJ124=0,BJ76&gt;=0),"",BJ76/BJ124)</f>
        <v/>
      </c>
      <c r="BM76" s="30" t="str">
        <f t="shared" si="43"/>
        <v/>
      </c>
      <c r="BN76" s="130">
        <f t="shared" si="55"/>
        <v>0</v>
      </c>
      <c r="BO76" s="30">
        <f>IF(AND(BN4=0,BN76&gt;=0), "",BN76/BN4)</f>
        <v>0</v>
      </c>
      <c r="BP76" s="47">
        <f>IF(AND(BN124=0,BN76&gt;=0),"",BN76/BN124)</f>
        <v>0</v>
      </c>
      <c r="BQ76" s="129">
        <f>+'N EERR RODEO'!K129</f>
        <v>0</v>
      </c>
      <c r="BR76" s="30" t="str">
        <f>IF(AND(BQ4=0,BQ76&gt;=0), "",BQ76/BQ4)</f>
        <v/>
      </c>
      <c r="BS76" s="47" t="str">
        <f>IF(AND(BQ124=0,BQ76&gt;=0),"",BQ76/BQ124)</f>
        <v/>
      </c>
      <c r="BT76" s="30" t="str">
        <f t="shared" si="44"/>
        <v/>
      </c>
      <c r="BU76" s="130">
        <f t="shared" si="56"/>
        <v>0</v>
      </c>
      <c r="BV76" s="30">
        <f>IF(AND(BU4=0,BU76&gt;=0), "",BU76/BU4)</f>
        <v>0</v>
      </c>
      <c r="BW76" s="47">
        <f>IF(AND(BU124=0,BU76&gt;=0),"",BU76/BU124)</f>
        <v>0</v>
      </c>
      <c r="BX76" s="131">
        <f t="shared" si="57"/>
        <v>0</v>
      </c>
      <c r="BY76" s="30" t="str">
        <f>IF(AND(BX4=0,BX76&gt;=0), "",BX76/BX4)</f>
        <v/>
      </c>
      <c r="BZ76" s="47" t="str">
        <f t="shared" si="45"/>
        <v/>
      </c>
      <c r="CA76" s="129">
        <f>+'N EERR RODEO'!L129</f>
        <v>0</v>
      </c>
      <c r="CB76" s="30" t="str">
        <f>IF(AND(CA4=0,CA76&gt;=0), "",CA76/CA4)</f>
        <v/>
      </c>
      <c r="CC76" s="47" t="str">
        <f>IF(AND(CA124=0,CA76&gt;=0),"",CA76/CA124)</f>
        <v/>
      </c>
      <c r="CD76" s="30" t="str">
        <f t="shared" si="26"/>
        <v/>
      </c>
      <c r="CE76" s="130">
        <f t="shared" si="58"/>
        <v>0</v>
      </c>
      <c r="CF76" s="30">
        <f>IF(AND(CE4=0,CE76&gt;=0), "",CE76/CE4)</f>
        <v>0</v>
      </c>
      <c r="CG76" s="47">
        <f>IF(AND(CE124=0,CE76&gt;=0),"",CE76/CE124)</f>
        <v>0</v>
      </c>
      <c r="CH76" s="129">
        <f>+'N EERR RODEO'!M129</f>
        <v>0</v>
      </c>
      <c r="CI76" s="30" t="str">
        <f>IF(AND(CH4=0,CH76&gt;=0), "",CH76/CH4)</f>
        <v/>
      </c>
      <c r="CJ76" s="47" t="str">
        <f>IF(AND(CH124=0,CH76&gt;=0),"",CH76/CH124)</f>
        <v/>
      </c>
      <c r="CK76" s="30" t="str">
        <f t="shared" si="46"/>
        <v/>
      </c>
      <c r="CL76" s="130">
        <f t="shared" si="59"/>
        <v>0</v>
      </c>
      <c r="CM76" s="30">
        <f>IF(AND(CL4=0,CL76&gt;=0), "",CL76/CL4)</f>
        <v>0</v>
      </c>
      <c r="CN76" s="47">
        <f>IF(AND(CL124=0,CL76&gt;=0),"",CL76/CL124)</f>
        <v>0</v>
      </c>
      <c r="CO76" s="129">
        <f>+'N EERR RODEO'!N129</f>
        <v>0</v>
      </c>
      <c r="CP76" s="30" t="str">
        <f>IF(AND(CO4=0,CO76&gt;=0), "",CO76/CO4)</f>
        <v/>
      </c>
      <c r="CQ76" s="47" t="str">
        <f>IF(AND(CO124=0,CO76&gt;=0),"",CO76/CO124)</f>
        <v/>
      </c>
      <c r="CR76" s="30" t="str">
        <f t="shared" si="47"/>
        <v/>
      </c>
      <c r="CS76" s="130">
        <f t="shared" si="60"/>
        <v>0</v>
      </c>
      <c r="CT76" s="30">
        <f>IF(AND(CS4=0,CS76&gt;=0), "",CS76/CS4)</f>
        <v>0</v>
      </c>
      <c r="CU76" s="47">
        <f>IF(AND(CS124=0,CS76&gt;=0),"",CS76/CS124)</f>
        <v>0</v>
      </c>
      <c r="CV76" s="131">
        <f t="shared" si="61"/>
        <v>0</v>
      </c>
      <c r="CW76" s="30" t="str">
        <f>IF(AND(CV4=0,CV76&gt;=0), "",CV76/CV4)</f>
        <v/>
      </c>
      <c r="CX76" s="47" t="str">
        <f t="shared" si="48"/>
        <v/>
      </c>
    </row>
    <row r="77" spans="1:102" hidden="1" outlineLevel="1" x14ac:dyDescent="0.3">
      <c r="A77" s="29" t="s">
        <v>71</v>
      </c>
      <c r="B77" s="129">
        <f>+'N EERR RODEO'!B130</f>
        <v>0</v>
      </c>
      <c r="C77" s="30" t="str">
        <f>IF(AND(B4=0,B77&gt;=0), "",B77/B4)</f>
        <v/>
      </c>
      <c r="D77" s="47" t="str">
        <f>IF(AND(B124=0,B77&gt;=0),"",B77/B124)</f>
        <v/>
      </c>
      <c r="E77" s="129">
        <f>+'N EERR RODEO'!C130</f>
        <v>61.368377492640136</v>
      </c>
      <c r="F77" s="30">
        <f>IF(AND(E4=0,E77&gt;=0), "",E77/E4)</f>
        <v>1.7840119159304047E-3</v>
      </c>
      <c r="G77" s="47">
        <f>IF(AND(E124=0,E77&gt;=0),"",E77/E124)</f>
        <v>6.1497012057452347E-3</v>
      </c>
      <c r="H77" s="129">
        <f>+'N EERR RODEO'!D130</f>
        <v>0</v>
      </c>
      <c r="I77" s="30">
        <f>IF(AND(H4=0,H77&gt;=0), "",H77/H4)</f>
        <v>0</v>
      </c>
      <c r="J77" s="47">
        <f>IF(AND(H124=0,H77&gt;=0),"",H77/H124)</f>
        <v>0</v>
      </c>
      <c r="K77" s="30">
        <f t="shared" si="19"/>
        <v>-1</v>
      </c>
      <c r="L77" s="130">
        <f t="shared" si="49"/>
        <v>61.368377492640136</v>
      </c>
      <c r="M77" s="30">
        <f>IF(AND(L4=0,L77&gt;=0), "",L77/L4)</f>
        <v>8.3647126283776922E-4</v>
      </c>
      <c r="N77" s="47">
        <f>IF(AND(L124=0,L77&gt;=0),"",L77/L124)</f>
        <v>3.3971115050507876E-3</v>
      </c>
      <c r="O77" s="129">
        <f>+'N EERR RODEO'!E130</f>
        <v>89.464254785509794</v>
      </c>
      <c r="P77" s="30">
        <f>IF(AND(O4=0,O77&gt;=0), "",O77/O4)</f>
        <v>1.8221547380152471E-3</v>
      </c>
      <c r="Q77" s="47">
        <f>IF(AND(O124=0,O77&gt;=0),"",O77/O124)</f>
        <v>7.5201934428143083E-3</v>
      </c>
      <c r="R77" s="30">
        <f t="shared" si="20"/>
        <v>1</v>
      </c>
      <c r="S77" s="130">
        <f t="shared" si="50"/>
        <v>150.83263227814993</v>
      </c>
      <c r="T77" s="30">
        <f>IF(AND(S4=0,S77&gt;=0), "",S77/S4)</f>
        <v>1.2316502702090751E-3</v>
      </c>
      <c r="U77" s="47">
        <f>IF(AND(S124=0,S77&gt;=0),"",S77/S124)</f>
        <v>5.0342307285193089E-3</v>
      </c>
      <c r="V77" s="131"/>
      <c r="W77" s="30" t="str">
        <f>IF(AND(V4=0,V77&gt;=0), "",V77/V4)</f>
        <v/>
      </c>
      <c r="X77" s="47">
        <f t="shared" si="21"/>
        <v>1</v>
      </c>
      <c r="Y77" s="129">
        <f>+'N EERR RODEO'!F130</f>
        <v>0</v>
      </c>
      <c r="Z77" s="30">
        <f>IF(AND(Y4=0,Y77&gt;=0), "",Y77/Y4)</f>
        <v>0</v>
      </c>
      <c r="AA77" s="47">
        <f>IF(AND(Y124=0,Y77&gt;=0),"",Y77/Y124)</f>
        <v>0</v>
      </c>
      <c r="AB77" s="30">
        <f t="shared" si="22"/>
        <v>-1</v>
      </c>
      <c r="AC77" s="130">
        <f t="shared" si="51"/>
        <v>150.83263227814993</v>
      </c>
      <c r="AD77" s="30">
        <f>IF(AND(AC4=0,AC77&gt;=0), "",AC77/AC4)</f>
        <v>8.504248552522139E-4</v>
      </c>
      <c r="AE77" s="47">
        <f>IF(AND(AC124=0,AC77&gt;=0),"",AC77/AC124)</f>
        <v>3.479456039978443E-3</v>
      </c>
      <c r="AF77" s="129">
        <f>+'N EERR RODEO'!G130</f>
        <v>0</v>
      </c>
      <c r="AG77" s="30">
        <f>IF(AND(AF4=0,AF77&gt;=0), "",AF77/AF4)</f>
        <v>0</v>
      </c>
      <c r="AH77" s="47">
        <f>IF(AND(AF124=0,AF77&gt;=0),"",AF77/AF124)</f>
        <v>0</v>
      </c>
      <c r="AI77" s="30" t="str">
        <f t="shared" si="41"/>
        <v/>
      </c>
      <c r="AJ77" s="130">
        <f t="shared" si="62"/>
        <v>150.83263227814993</v>
      </c>
      <c r="AK77" s="30">
        <f>IF(AND(AJ4=0,AJ77&gt;=0), "",AJ77/AJ4)</f>
        <v>6.302681361995574E-4</v>
      </c>
      <c r="AL77" s="47">
        <f>IF(AND(AJ124=0,AJ77&gt;=0),"",AJ77/AJ124)</f>
        <v>2.6069874075424541E-3</v>
      </c>
      <c r="AM77" s="129">
        <f>+'N EERR RODEO'!H130</f>
        <v>101.02800916848096</v>
      </c>
      <c r="AN77" s="30">
        <f>IF(AND(AM4=0,AM77&gt;=0), "",AM77/AM4)</f>
        <v>1.8083401768884848E-3</v>
      </c>
      <c r="AO77" s="47">
        <f>IF(AND(AM124=0,AM77&gt;=0),"",AM77/AM124)</f>
        <v>7.1974615043298128E-3</v>
      </c>
      <c r="AP77" s="30">
        <f t="shared" si="42"/>
        <v>1</v>
      </c>
      <c r="AQ77" s="130">
        <f t="shared" si="63"/>
        <v>251.86064144663089</v>
      </c>
      <c r="AR77" s="30">
        <f>IF(AND(AQ4=0,AQ77&gt;=0), "",AQ77/AQ4)</f>
        <v>8.5323607333761154E-4</v>
      </c>
      <c r="AS77" s="47">
        <f>IF(AND(AQ124=0,AQ77&gt;=0),"",AQ77/AQ124)</f>
        <v>3.5032376326303749E-3</v>
      </c>
      <c r="AT77" s="131">
        <f t="shared" si="52"/>
        <v>0</v>
      </c>
      <c r="AU77" s="30" t="str">
        <f>IF(AND(AT4=0,AT77&gt;=0), "",AT77/AT4)</f>
        <v/>
      </c>
      <c r="AV77" s="47">
        <f t="shared" si="23"/>
        <v>1</v>
      </c>
      <c r="AW77" s="131">
        <f t="shared" si="40"/>
        <v>41.976773574438482</v>
      </c>
      <c r="AX77" s="30">
        <f>IF(AND(AW4=0,AW77&gt;=0), "",AW77/AW4)</f>
        <v>8.5323607333761154E-4</v>
      </c>
      <c r="AY77" s="47">
        <f>IF(AND(AW124=0,AW77&gt;=0),"",AW77/AW124)</f>
        <v>3.5032376326303745E-3</v>
      </c>
      <c r="AZ77" s="131">
        <f t="shared" si="53"/>
        <v>0</v>
      </c>
      <c r="BA77" s="30" t="str">
        <f>IF(AND(AZ4=0,AZ77&gt;=0), "",AZ77/AZ4)</f>
        <v/>
      </c>
      <c r="BB77" s="47">
        <f t="shared" si="24"/>
        <v>1</v>
      </c>
      <c r="BC77" s="129">
        <f>+'N EERR RODEO'!I130</f>
        <v>0</v>
      </c>
      <c r="BD77" s="30" t="str">
        <f>IF(AND(BC4=0,BC77&gt;=0), "",BC77/BC4)</f>
        <v/>
      </c>
      <c r="BE77" s="47" t="str">
        <f>IF(AND(BC124=0,BC77&gt;=0),"",BC77/BC124)</f>
        <v/>
      </c>
      <c r="BF77" s="30">
        <f t="shared" si="25"/>
        <v>-1</v>
      </c>
      <c r="BG77" s="130">
        <f t="shared" si="54"/>
        <v>251.86064144663089</v>
      </c>
      <c r="BH77" s="30">
        <f>IF(AND(BG4=0,BG77&gt;=0), "",BG77/BG4)</f>
        <v>8.5323607333761154E-4</v>
      </c>
      <c r="BI77" s="47">
        <f>IF(AND(BG124=0,BG77&gt;=0),"",BG77/BG124)</f>
        <v>3.5032376326303749E-3</v>
      </c>
      <c r="BJ77" s="129">
        <f>+'N EERR RODEO'!J130</f>
        <v>0</v>
      </c>
      <c r="BK77" s="30" t="str">
        <f>IF(AND(BJ4=0,BJ77&gt;=0), "",BJ77/BJ4)</f>
        <v/>
      </c>
      <c r="BL77" s="47" t="str">
        <f>IF(AND(BJ124=0,BJ77&gt;=0),"",BJ77/BJ124)</f>
        <v/>
      </c>
      <c r="BM77" s="30" t="str">
        <f t="shared" si="43"/>
        <v/>
      </c>
      <c r="BN77" s="130">
        <f t="shared" si="55"/>
        <v>251.86064144663089</v>
      </c>
      <c r="BO77" s="30">
        <f>IF(AND(BN4=0,BN77&gt;=0), "",BN77/BN4)</f>
        <v>8.5323607333761154E-4</v>
      </c>
      <c r="BP77" s="47">
        <f>IF(AND(BN124=0,BN77&gt;=0),"",BN77/BN124)</f>
        <v>3.5032376326303749E-3</v>
      </c>
      <c r="BQ77" s="129">
        <f>+'N EERR RODEO'!K130</f>
        <v>0</v>
      </c>
      <c r="BR77" s="30" t="str">
        <f>IF(AND(BQ4=0,BQ77&gt;=0), "",BQ77/BQ4)</f>
        <v/>
      </c>
      <c r="BS77" s="47" t="str">
        <f>IF(AND(BQ124=0,BQ77&gt;=0),"",BQ77/BQ124)</f>
        <v/>
      </c>
      <c r="BT77" s="30" t="str">
        <f t="shared" si="44"/>
        <v/>
      </c>
      <c r="BU77" s="130">
        <f t="shared" si="56"/>
        <v>251.86064144663089</v>
      </c>
      <c r="BV77" s="30">
        <f>IF(AND(BU4=0,BU77&gt;=0), "",BU77/BU4)</f>
        <v>8.5323607333761154E-4</v>
      </c>
      <c r="BW77" s="47">
        <f>IF(AND(BU124=0,BU77&gt;=0),"",BU77/BU124)</f>
        <v>3.5032376326303749E-3</v>
      </c>
      <c r="BX77" s="131">
        <f t="shared" si="57"/>
        <v>0</v>
      </c>
      <c r="BY77" s="30" t="str">
        <f>IF(AND(BX4=0,BX77&gt;=0), "",BX77/BX4)</f>
        <v/>
      </c>
      <c r="BZ77" s="47">
        <f t="shared" si="45"/>
        <v>1</v>
      </c>
      <c r="CA77" s="129">
        <f>+'N EERR RODEO'!L130</f>
        <v>0</v>
      </c>
      <c r="CB77" s="30" t="str">
        <f>IF(AND(CA4=0,CA77&gt;=0), "",CA77/CA4)</f>
        <v/>
      </c>
      <c r="CC77" s="47" t="str">
        <f>IF(AND(CA124=0,CA77&gt;=0),"",CA77/CA124)</f>
        <v/>
      </c>
      <c r="CD77" s="30" t="str">
        <f t="shared" si="26"/>
        <v/>
      </c>
      <c r="CE77" s="130">
        <f t="shared" si="58"/>
        <v>251.86064144663089</v>
      </c>
      <c r="CF77" s="30">
        <f>IF(AND(CE4=0,CE77&gt;=0), "",CE77/CE4)</f>
        <v>8.5323607333761154E-4</v>
      </c>
      <c r="CG77" s="47">
        <f>IF(AND(CE124=0,CE77&gt;=0),"",CE77/CE124)</f>
        <v>3.5032376326303749E-3</v>
      </c>
      <c r="CH77" s="129">
        <f>+'N EERR RODEO'!M130</f>
        <v>0</v>
      </c>
      <c r="CI77" s="30" t="str">
        <f>IF(AND(CH4=0,CH77&gt;=0), "",CH77/CH4)</f>
        <v/>
      </c>
      <c r="CJ77" s="47" t="str">
        <f>IF(AND(CH124=0,CH77&gt;=0),"",CH77/CH124)</f>
        <v/>
      </c>
      <c r="CK77" s="30" t="str">
        <f t="shared" si="46"/>
        <v/>
      </c>
      <c r="CL77" s="130">
        <f t="shared" si="59"/>
        <v>251.86064144663089</v>
      </c>
      <c r="CM77" s="30">
        <f>IF(AND(CL4=0,CL77&gt;=0), "",CL77/CL4)</f>
        <v>8.5323607333761154E-4</v>
      </c>
      <c r="CN77" s="47">
        <f>IF(AND(CL124=0,CL77&gt;=0),"",CL77/CL124)</f>
        <v>3.5032376326303749E-3</v>
      </c>
      <c r="CO77" s="129">
        <f>+'N EERR RODEO'!N130</f>
        <v>0</v>
      </c>
      <c r="CP77" s="30" t="str">
        <f>IF(AND(CO4=0,CO77&gt;=0), "",CO77/CO4)</f>
        <v/>
      </c>
      <c r="CQ77" s="47" t="str">
        <f>IF(AND(CO124=0,CO77&gt;=0),"",CO77/CO124)</f>
        <v/>
      </c>
      <c r="CR77" s="30" t="str">
        <f t="shared" si="47"/>
        <v/>
      </c>
      <c r="CS77" s="130">
        <f t="shared" si="60"/>
        <v>251.86064144663089</v>
      </c>
      <c r="CT77" s="30">
        <f>IF(AND(CS4=0,CS77&gt;=0), "",CS77/CS4)</f>
        <v>8.5323607333761154E-4</v>
      </c>
      <c r="CU77" s="47">
        <f>IF(AND(CS124=0,CS77&gt;=0),"",CS77/CS124)</f>
        <v>3.5032376326303749E-3</v>
      </c>
      <c r="CV77" s="131">
        <f t="shared" si="61"/>
        <v>0</v>
      </c>
      <c r="CW77" s="30" t="str">
        <f>IF(AND(CV4=0,CV77&gt;=0), "",CV77/CV4)</f>
        <v/>
      </c>
      <c r="CX77" s="47">
        <f t="shared" si="48"/>
        <v>1</v>
      </c>
    </row>
    <row r="78" spans="1:102" hidden="1" outlineLevel="1" x14ac:dyDescent="0.3">
      <c r="A78" s="29" t="s">
        <v>72</v>
      </c>
      <c r="B78" s="129">
        <f>+'N EERR RODEO'!B131</f>
        <v>0</v>
      </c>
      <c r="C78" s="30" t="str">
        <f>IF(AND(B4=0,B78&gt;=0), "",B78/B4)</f>
        <v/>
      </c>
      <c r="D78" s="47" t="str">
        <f>IF(AND(B124=0,B78&gt;=0),"",B78/B124)</f>
        <v/>
      </c>
      <c r="E78" s="129">
        <f>+'N EERR RODEO'!C131</f>
        <v>7.9710496398748383</v>
      </c>
      <c r="F78" s="30">
        <f>IF(AND(E4=0,E78&gt;=0), "",E78/E4)</f>
        <v>2.3172272302155814E-4</v>
      </c>
      <c r="G78" s="47">
        <f>IF(AND(E124=0,E78&gt;=0),"",E78/E124)</f>
        <v>7.9877577971280555E-4</v>
      </c>
      <c r="H78" s="129">
        <f>+'N EERR RODEO'!D131</f>
        <v>47.628958792968476</v>
      </c>
      <c r="I78" s="30">
        <f>IF(AND(H4=0,H78&gt;=0), "",H78/H4)</f>
        <v>1.2222987582681906E-3</v>
      </c>
      <c r="J78" s="47">
        <f>IF(AND(H124=0,H78&gt;=0),"",H78/H124)</f>
        <v>5.890454196462047E-3</v>
      </c>
      <c r="K78" s="30">
        <f t="shared" si="19"/>
        <v>4.9752430288109899</v>
      </c>
      <c r="L78" s="130">
        <f t="shared" si="49"/>
        <v>55.60000843284331</v>
      </c>
      <c r="M78" s="30">
        <f>IF(AND(L4=0,L78&gt;=0), "",L78/L4)</f>
        <v>7.578464865424983E-4</v>
      </c>
      <c r="N78" s="47">
        <f>IF(AND(L124=0,L78&gt;=0),"",L78/L124)</f>
        <v>3.0777973289384261E-3</v>
      </c>
      <c r="O78" s="129">
        <f>+'N EERR RODEO'!E131</f>
        <v>63.449826089014039</v>
      </c>
      <c r="P78" s="30">
        <f>IF(AND(O4=0,O78&gt;=0), "",O78/O4)</f>
        <v>1.2923083248335087E-3</v>
      </c>
      <c r="Q78" s="47">
        <f>IF(AND(O124=0,O78&gt;=0),"",O78/O124)</f>
        <v>5.333470526818658E-3</v>
      </c>
      <c r="R78" s="30">
        <f t="shared" si="20"/>
        <v>0.33216907732153106</v>
      </c>
      <c r="S78" s="130">
        <f t="shared" si="50"/>
        <v>119.04983452185735</v>
      </c>
      <c r="T78" s="30">
        <f>IF(AND(S4=0,S78&gt;=0), "",S78/S4)</f>
        <v>9.7212226984672349E-4</v>
      </c>
      <c r="U78" s="47">
        <f>IF(AND(S124=0,S78&gt;=0),"",S78/S124)</f>
        <v>3.9734394747541176E-3</v>
      </c>
      <c r="V78" s="131"/>
      <c r="W78" s="30" t="str">
        <f>IF(AND(V4=0,V78&gt;=0), "",V78/V4)</f>
        <v/>
      </c>
      <c r="X78" s="47">
        <f t="shared" si="21"/>
        <v>1</v>
      </c>
      <c r="Y78" s="129">
        <f>+'N EERR RODEO'!F131</f>
        <v>75.401799299338265</v>
      </c>
      <c r="Z78" s="30">
        <f>IF(AND(Y4=0,Y78&gt;=0), "",Y78/Y4)</f>
        <v>1.3734975991872135E-3</v>
      </c>
      <c r="AA78" s="47">
        <f>IF(AND(Y124=0,Y78&gt;=0),"",Y78/Y124)</f>
        <v>5.6320098745234739E-3</v>
      </c>
      <c r="AB78" s="30">
        <f t="shared" si="22"/>
        <v>0.18836888841203048</v>
      </c>
      <c r="AC78" s="130">
        <f t="shared" si="51"/>
        <v>194.45163382119563</v>
      </c>
      <c r="AD78" s="30">
        <f>IF(AND(AC4=0,AC78&gt;=0), "",AC78/AC4)</f>
        <v>1.0963575988052439E-3</v>
      </c>
      <c r="AE78" s="47">
        <f>IF(AND(AC124=0,AC78&gt;=0),"",AC78/AC124)</f>
        <v>4.4856733026786E-3</v>
      </c>
      <c r="AF78" s="129">
        <f>+'N EERR RODEO'!G131</f>
        <v>111.72851406679534</v>
      </c>
      <c r="AG78" s="30">
        <f>IF(AND(AF4=0,AF78&gt;=0), "",AF78/AF4)</f>
        <v>1.8034249116176653E-3</v>
      </c>
      <c r="AH78" s="47">
        <f>IF(AND(AF124=0,AF78&gt;=0),"",AF78/AF124)</f>
        <v>7.701391088536352E-3</v>
      </c>
      <c r="AI78" s="30">
        <f t="shared" si="41"/>
        <v>0.48177517121631719</v>
      </c>
      <c r="AJ78" s="130">
        <f t="shared" si="62"/>
        <v>306.18014788799098</v>
      </c>
      <c r="AK78" s="30">
        <f>IF(AND(AJ4=0,AJ78&gt;=0), "",AJ78/AJ4)</f>
        <v>1.279402130931477E-3</v>
      </c>
      <c r="AL78" s="47">
        <f>IF(AND(AJ124=0,AJ78&gt;=0),"",AJ78/AJ124)</f>
        <v>5.2920099445821949E-3</v>
      </c>
      <c r="AM78" s="129">
        <f>+'N EERR RODEO'!H131</f>
        <v>78.02005436178986</v>
      </c>
      <c r="AN78" s="30">
        <f>IF(AND(AM4=0,AM78&gt;=0), "",AM78/AM4)</f>
        <v>1.3965117205285381E-3</v>
      </c>
      <c r="AO78" s="47">
        <f>IF(AND(AM124=0,AM78&gt;=0),"",AM78/AM124)</f>
        <v>5.5583233051561985E-3</v>
      </c>
      <c r="AP78" s="30">
        <f t="shared" si="42"/>
        <v>-0.3016997047401288</v>
      </c>
      <c r="AQ78" s="130">
        <f t="shared" si="63"/>
        <v>384.20020224978083</v>
      </c>
      <c r="AR78" s="30">
        <f>IF(AND(AQ4=0,AQ78&gt;=0), "",AQ78/AQ4)</f>
        <v>1.301566890563894E-3</v>
      </c>
      <c r="AS78" s="47">
        <f>IF(AND(AQ124=0,AQ78&gt;=0),"",AQ78/AQ124)</f>
        <v>5.3440053168086537E-3</v>
      </c>
      <c r="AT78" s="131">
        <f t="shared" si="52"/>
        <v>0</v>
      </c>
      <c r="AU78" s="30" t="str">
        <f>IF(AND(AT4=0,AT78&gt;=0), "",AT78/AT4)</f>
        <v/>
      </c>
      <c r="AV78" s="47">
        <f t="shared" si="23"/>
        <v>1</v>
      </c>
      <c r="AW78" s="131">
        <f t="shared" si="40"/>
        <v>64.033367041630143</v>
      </c>
      <c r="AX78" s="30">
        <f>IF(AND(AW4=0,AW78&gt;=0), "",AW78/AW4)</f>
        <v>1.3015668905638942E-3</v>
      </c>
      <c r="AY78" s="47">
        <f>IF(AND(AW124=0,AW78&gt;=0),"",AW78/AW124)</f>
        <v>5.3440053168086529E-3</v>
      </c>
      <c r="AZ78" s="131">
        <f t="shared" si="53"/>
        <v>0</v>
      </c>
      <c r="BA78" s="30" t="str">
        <f>IF(AND(AZ4=0,AZ78&gt;=0), "",AZ78/AZ4)</f>
        <v/>
      </c>
      <c r="BB78" s="47">
        <f t="shared" si="24"/>
        <v>1</v>
      </c>
      <c r="BC78" s="129">
        <f>+'N EERR RODEO'!I131</f>
        <v>0</v>
      </c>
      <c r="BD78" s="30" t="str">
        <f>IF(AND(BC4=0,BC78&gt;=0), "",BC78/BC4)</f>
        <v/>
      </c>
      <c r="BE78" s="47" t="str">
        <f>IF(AND(BC124=0,BC78&gt;=0),"",BC78/BC124)</f>
        <v/>
      </c>
      <c r="BF78" s="30">
        <f t="shared" si="25"/>
        <v>-1</v>
      </c>
      <c r="BG78" s="130">
        <f t="shared" si="54"/>
        <v>384.20020224978083</v>
      </c>
      <c r="BH78" s="30">
        <f>IF(AND(BG4=0,BG78&gt;=0), "",BG78/BG4)</f>
        <v>1.301566890563894E-3</v>
      </c>
      <c r="BI78" s="47">
        <f>IF(AND(BG124=0,BG78&gt;=0),"",BG78/BG124)</f>
        <v>5.3440053168086537E-3</v>
      </c>
      <c r="BJ78" s="129">
        <f>+'N EERR RODEO'!J131</f>
        <v>0</v>
      </c>
      <c r="BK78" s="30" t="str">
        <f>IF(AND(BJ4=0,BJ78&gt;=0), "",BJ78/BJ4)</f>
        <v/>
      </c>
      <c r="BL78" s="47" t="str">
        <f>IF(AND(BJ124=0,BJ78&gt;=0),"",BJ78/BJ124)</f>
        <v/>
      </c>
      <c r="BM78" s="30" t="str">
        <f t="shared" si="43"/>
        <v/>
      </c>
      <c r="BN78" s="130">
        <f t="shared" si="55"/>
        <v>384.20020224978083</v>
      </c>
      <c r="BO78" s="30">
        <f>IF(AND(BN4=0,BN78&gt;=0), "",BN78/BN4)</f>
        <v>1.301566890563894E-3</v>
      </c>
      <c r="BP78" s="47">
        <f>IF(AND(BN124=0,BN78&gt;=0),"",BN78/BN124)</f>
        <v>5.3440053168086537E-3</v>
      </c>
      <c r="BQ78" s="129">
        <f>+'N EERR RODEO'!K131</f>
        <v>0</v>
      </c>
      <c r="BR78" s="30" t="str">
        <f>IF(AND(BQ4=0,BQ78&gt;=0), "",BQ78/BQ4)</f>
        <v/>
      </c>
      <c r="BS78" s="47" t="str">
        <f>IF(AND(BQ124=0,BQ78&gt;=0),"",BQ78/BQ124)</f>
        <v/>
      </c>
      <c r="BT78" s="30" t="str">
        <f t="shared" si="44"/>
        <v/>
      </c>
      <c r="BU78" s="130">
        <f t="shared" si="56"/>
        <v>384.20020224978083</v>
      </c>
      <c r="BV78" s="30">
        <f>IF(AND(BU4=0,BU78&gt;=0), "",BU78/BU4)</f>
        <v>1.301566890563894E-3</v>
      </c>
      <c r="BW78" s="47">
        <f>IF(AND(BU124=0,BU78&gt;=0),"",BU78/BU124)</f>
        <v>5.3440053168086537E-3</v>
      </c>
      <c r="BX78" s="131">
        <f t="shared" si="57"/>
        <v>0</v>
      </c>
      <c r="BY78" s="30" t="str">
        <f>IF(AND(BX4=0,BX78&gt;=0), "",BX78/BX4)</f>
        <v/>
      </c>
      <c r="BZ78" s="47">
        <f t="shared" si="45"/>
        <v>1</v>
      </c>
      <c r="CA78" s="129">
        <f>+'N EERR RODEO'!L131</f>
        <v>0</v>
      </c>
      <c r="CB78" s="30" t="str">
        <f>IF(AND(CA4=0,CA78&gt;=0), "",CA78/CA4)</f>
        <v/>
      </c>
      <c r="CC78" s="47" t="str">
        <f>IF(AND(CA124=0,CA78&gt;=0),"",CA78/CA124)</f>
        <v/>
      </c>
      <c r="CD78" s="30" t="str">
        <f t="shared" si="26"/>
        <v/>
      </c>
      <c r="CE78" s="130">
        <f t="shared" si="58"/>
        <v>384.20020224978083</v>
      </c>
      <c r="CF78" s="30">
        <f>IF(AND(CE4=0,CE78&gt;=0), "",CE78/CE4)</f>
        <v>1.301566890563894E-3</v>
      </c>
      <c r="CG78" s="47">
        <f>IF(AND(CE124=0,CE78&gt;=0),"",CE78/CE124)</f>
        <v>5.3440053168086537E-3</v>
      </c>
      <c r="CH78" s="129">
        <f>+'N EERR RODEO'!M131</f>
        <v>0</v>
      </c>
      <c r="CI78" s="30" t="str">
        <f>IF(AND(CH4=0,CH78&gt;=0), "",CH78/CH4)</f>
        <v/>
      </c>
      <c r="CJ78" s="47" t="str">
        <f>IF(AND(CH124=0,CH78&gt;=0),"",CH78/CH124)</f>
        <v/>
      </c>
      <c r="CK78" s="30" t="str">
        <f t="shared" si="46"/>
        <v/>
      </c>
      <c r="CL78" s="130">
        <f t="shared" si="59"/>
        <v>384.20020224978083</v>
      </c>
      <c r="CM78" s="30">
        <f>IF(AND(CL4=0,CL78&gt;=0), "",CL78/CL4)</f>
        <v>1.301566890563894E-3</v>
      </c>
      <c r="CN78" s="47">
        <f>IF(AND(CL124=0,CL78&gt;=0),"",CL78/CL124)</f>
        <v>5.3440053168086537E-3</v>
      </c>
      <c r="CO78" s="129">
        <f>+'N EERR RODEO'!N131</f>
        <v>0</v>
      </c>
      <c r="CP78" s="30" t="str">
        <f>IF(AND(CO4=0,CO78&gt;=0), "",CO78/CO4)</f>
        <v/>
      </c>
      <c r="CQ78" s="47" t="str">
        <f>IF(AND(CO124=0,CO78&gt;=0),"",CO78/CO124)</f>
        <v/>
      </c>
      <c r="CR78" s="30" t="str">
        <f t="shared" si="47"/>
        <v/>
      </c>
      <c r="CS78" s="130">
        <f t="shared" si="60"/>
        <v>384.20020224978083</v>
      </c>
      <c r="CT78" s="30">
        <f>IF(AND(CS4=0,CS78&gt;=0), "",CS78/CS4)</f>
        <v>1.301566890563894E-3</v>
      </c>
      <c r="CU78" s="47">
        <f>IF(AND(CS124=0,CS78&gt;=0),"",CS78/CS124)</f>
        <v>5.3440053168086537E-3</v>
      </c>
      <c r="CV78" s="131">
        <f t="shared" si="61"/>
        <v>0</v>
      </c>
      <c r="CW78" s="30" t="str">
        <f>IF(AND(CV4=0,CV78&gt;=0), "",CV78/CV4)</f>
        <v/>
      </c>
      <c r="CX78" s="47">
        <f t="shared" si="48"/>
        <v>1</v>
      </c>
    </row>
    <row r="79" spans="1:102" hidden="1" outlineLevel="1" x14ac:dyDescent="0.3">
      <c r="A79" s="29" t="s">
        <v>73</v>
      </c>
      <c r="B79" s="129">
        <f>+'N EERR RODEO'!B132</f>
        <v>0</v>
      </c>
      <c r="C79" s="30" t="str">
        <f>IF(AND(B4=0,B79&gt;=0), "",B79/B4)</f>
        <v/>
      </c>
      <c r="D79" s="47" t="str">
        <f>IF(AND(B124=0,B79&gt;=0),"",B79/B124)</f>
        <v/>
      </c>
      <c r="E79" s="129">
        <f>+'N EERR RODEO'!C132</f>
        <v>0</v>
      </c>
      <c r="F79" s="30">
        <f>IF(AND(E4=0,E79&gt;=0), "",E79/E4)</f>
        <v>0</v>
      </c>
      <c r="G79" s="47">
        <f>IF(AND(E124=0,E79&gt;=0),"",E79/E124)</f>
        <v>0</v>
      </c>
      <c r="H79" s="129">
        <f>+'N EERR RODEO'!D132</f>
        <v>0</v>
      </c>
      <c r="I79" s="30">
        <f>IF(AND(H4=0,H79&gt;=0), "",H79/H4)</f>
        <v>0</v>
      </c>
      <c r="J79" s="47">
        <f>IF(AND(H124=0,H79&gt;=0),"",H79/H124)</f>
        <v>0</v>
      </c>
      <c r="K79" s="30" t="str">
        <f t="shared" si="19"/>
        <v/>
      </c>
      <c r="L79" s="130">
        <f t="shared" si="49"/>
        <v>0</v>
      </c>
      <c r="M79" s="30">
        <f>IF(AND(L4=0,L79&gt;=0), "",L79/L4)</f>
        <v>0</v>
      </c>
      <c r="N79" s="47">
        <f>IF(AND(L124=0,L79&gt;=0),"",L79/L124)</f>
        <v>0</v>
      </c>
      <c r="O79" s="129">
        <f>+'N EERR RODEO'!E132</f>
        <v>0</v>
      </c>
      <c r="P79" s="30">
        <f>IF(AND(O4=0,O79&gt;=0), "",O79/O4)</f>
        <v>0</v>
      </c>
      <c r="Q79" s="47">
        <f>IF(AND(O124=0,O79&gt;=0),"",O79/O124)</f>
        <v>0</v>
      </c>
      <c r="R79" s="30" t="str">
        <f t="shared" si="20"/>
        <v/>
      </c>
      <c r="S79" s="130">
        <f t="shared" si="50"/>
        <v>0</v>
      </c>
      <c r="T79" s="30">
        <f>IF(AND(S4=0,S79&gt;=0), "",S79/S4)</f>
        <v>0</v>
      </c>
      <c r="U79" s="47">
        <f>IF(AND(S124=0,S79&gt;=0),"",S79/S124)</f>
        <v>0</v>
      </c>
      <c r="V79" s="131"/>
      <c r="W79" s="30" t="str">
        <f>IF(AND(V4=0,V79&gt;=0), "",V79/V4)</f>
        <v/>
      </c>
      <c r="X79" s="47" t="str">
        <f t="shared" si="21"/>
        <v/>
      </c>
      <c r="Y79" s="129">
        <f>+'N EERR RODEO'!F132</f>
        <v>0</v>
      </c>
      <c r="Z79" s="30">
        <f>IF(AND(Y4=0,Y79&gt;=0), "",Y79/Y4)</f>
        <v>0</v>
      </c>
      <c r="AA79" s="47">
        <f>IF(AND(Y124=0,Y79&gt;=0),"",Y79/Y124)</f>
        <v>0</v>
      </c>
      <c r="AB79" s="30" t="str">
        <f t="shared" si="22"/>
        <v/>
      </c>
      <c r="AC79" s="130">
        <f t="shared" si="51"/>
        <v>0</v>
      </c>
      <c r="AD79" s="30">
        <f>IF(AND(AC4=0,AC79&gt;=0), "",AC79/AC4)</f>
        <v>0</v>
      </c>
      <c r="AE79" s="47">
        <f>IF(AND(AC124=0,AC79&gt;=0),"",AC79/AC124)</f>
        <v>0</v>
      </c>
      <c r="AF79" s="129">
        <f>+'N EERR RODEO'!G132</f>
        <v>0</v>
      </c>
      <c r="AG79" s="30">
        <f>IF(AND(AF4=0,AF79&gt;=0), "",AF79/AF4)</f>
        <v>0</v>
      </c>
      <c r="AH79" s="47">
        <f>IF(AND(AF124=0,AF79&gt;=0),"",AF79/AF124)</f>
        <v>0</v>
      </c>
      <c r="AI79" s="30" t="str">
        <f t="shared" si="41"/>
        <v/>
      </c>
      <c r="AJ79" s="130">
        <f t="shared" si="62"/>
        <v>0</v>
      </c>
      <c r="AK79" s="30">
        <f>IF(AND(AJ4=0,AJ79&gt;=0), "",AJ79/AJ4)</f>
        <v>0</v>
      </c>
      <c r="AL79" s="47">
        <f>IF(AND(AJ124=0,AJ79&gt;=0),"",AJ79/AJ124)</f>
        <v>0</v>
      </c>
      <c r="AM79" s="129">
        <f>+'N EERR RODEO'!H132</f>
        <v>0</v>
      </c>
      <c r="AN79" s="30">
        <f>IF(AND(AM4=0,AM79&gt;=0), "",AM79/AM4)</f>
        <v>0</v>
      </c>
      <c r="AO79" s="47">
        <f>IF(AND(AM124=0,AM79&gt;=0),"",AM79/AM124)</f>
        <v>0</v>
      </c>
      <c r="AP79" s="30" t="str">
        <f t="shared" si="42"/>
        <v/>
      </c>
      <c r="AQ79" s="130">
        <f t="shared" si="63"/>
        <v>0</v>
      </c>
      <c r="AR79" s="30">
        <f>IF(AND(AQ4=0,AQ79&gt;=0), "",AQ79/AQ4)</f>
        <v>0</v>
      </c>
      <c r="AS79" s="47">
        <f>IF(AND(AQ124=0,AQ79&gt;=0),"",AQ79/AQ124)</f>
        <v>0</v>
      </c>
      <c r="AT79" s="131">
        <f t="shared" si="52"/>
        <v>0</v>
      </c>
      <c r="AU79" s="30" t="str">
        <f>IF(AND(AT4=0,AT79&gt;=0), "",AT79/AT4)</f>
        <v/>
      </c>
      <c r="AV79" s="47" t="str">
        <f t="shared" si="23"/>
        <v/>
      </c>
      <c r="AW79" s="131">
        <f t="shared" si="40"/>
        <v>0</v>
      </c>
      <c r="AX79" s="30">
        <f>IF(AND(AW4=0,AW79&gt;=0), "",AW79/AW4)</f>
        <v>0</v>
      </c>
      <c r="AY79" s="47">
        <f>IF(AND(AW124=0,AW79&gt;=0),"",AW79/AW124)</f>
        <v>0</v>
      </c>
      <c r="AZ79" s="131">
        <f t="shared" si="53"/>
        <v>0</v>
      </c>
      <c r="BA79" s="30" t="str">
        <f>IF(AND(AZ4=0,AZ79&gt;=0), "",AZ79/AZ4)</f>
        <v/>
      </c>
      <c r="BB79" s="47" t="str">
        <f t="shared" si="24"/>
        <v/>
      </c>
      <c r="BC79" s="129">
        <f>+'N EERR RODEO'!I132</f>
        <v>0</v>
      </c>
      <c r="BD79" s="30" t="str">
        <f>IF(AND(BC4=0,BC79&gt;=0), "",BC79/BC4)</f>
        <v/>
      </c>
      <c r="BE79" s="47" t="str">
        <f>IF(AND(BC124=0,BC79&gt;=0),"",BC79/BC124)</f>
        <v/>
      </c>
      <c r="BF79" s="30" t="str">
        <f t="shared" si="25"/>
        <v/>
      </c>
      <c r="BG79" s="130">
        <f t="shared" si="54"/>
        <v>0</v>
      </c>
      <c r="BH79" s="30">
        <f>IF(AND(BG4=0,BG79&gt;=0), "",BG79/BG4)</f>
        <v>0</v>
      </c>
      <c r="BI79" s="47">
        <f>IF(AND(BG124=0,BG79&gt;=0),"",BG79/BG124)</f>
        <v>0</v>
      </c>
      <c r="BJ79" s="129">
        <f>+'N EERR RODEO'!J132</f>
        <v>0</v>
      </c>
      <c r="BK79" s="30" t="str">
        <f>IF(AND(BJ4=0,BJ79&gt;=0), "",BJ79/BJ4)</f>
        <v/>
      </c>
      <c r="BL79" s="47" t="str">
        <f>IF(AND(BJ124=0,BJ79&gt;=0),"",BJ79/BJ124)</f>
        <v/>
      </c>
      <c r="BM79" s="30" t="str">
        <f t="shared" si="43"/>
        <v/>
      </c>
      <c r="BN79" s="130">
        <f t="shared" si="55"/>
        <v>0</v>
      </c>
      <c r="BO79" s="30">
        <f>IF(AND(BN4=0,BN79&gt;=0), "",BN79/BN4)</f>
        <v>0</v>
      </c>
      <c r="BP79" s="47">
        <f>IF(AND(BN124=0,BN79&gt;=0),"",BN79/BN124)</f>
        <v>0</v>
      </c>
      <c r="BQ79" s="129">
        <f>+'N EERR RODEO'!K132</f>
        <v>0</v>
      </c>
      <c r="BR79" s="30" t="str">
        <f>IF(AND(BQ4=0,BQ79&gt;=0), "",BQ79/BQ4)</f>
        <v/>
      </c>
      <c r="BS79" s="47" t="str">
        <f>IF(AND(BQ124=0,BQ79&gt;=0),"",BQ79/BQ124)</f>
        <v/>
      </c>
      <c r="BT79" s="30" t="str">
        <f t="shared" si="44"/>
        <v/>
      </c>
      <c r="BU79" s="130">
        <f t="shared" si="56"/>
        <v>0</v>
      </c>
      <c r="BV79" s="30">
        <f>IF(AND(BU4=0,BU79&gt;=0), "",BU79/BU4)</f>
        <v>0</v>
      </c>
      <c r="BW79" s="47">
        <f>IF(AND(BU124=0,BU79&gt;=0),"",BU79/BU124)</f>
        <v>0</v>
      </c>
      <c r="BX79" s="131">
        <f t="shared" si="57"/>
        <v>0</v>
      </c>
      <c r="BY79" s="30" t="str">
        <f>IF(AND(BX4=0,BX79&gt;=0), "",BX79/BX4)</f>
        <v/>
      </c>
      <c r="BZ79" s="47" t="str">
        <f t="shared" si="45"/>
        <v/>
      </c>
      <c r="CA79" s="129">
        <f>+'N EERR RODEO'!L132</f>
        <v>0</v>
      </c>
      <c r="CB79" s="30" t="str">
        <f>IF(AND(CA4=0,CA79&gt;=0), "",CA79/CA4)</f>
        <v/>
      </c>
      <c r="CC79" s="47" t="str">
        <f>IF(AND(CA124=0,CA79&gt;=0),"",CA79/CA124)</f>
        <v/>
      </c>
      <c r="CD79" s="30" t="str">
        <f t="shared" si="26"/>
        <v/>
      </c>
      <c r="CE79" s="130">
        <f t="shared" si="58"/>
        <v>0</v>
      </c>
      <c r="CF79" s="30">
        <f>IF(AND(CE4=0,CE79&gt;=0), "",CE79/CE4)</f>
        <v>0</v>
      </c>
      <c r="CG79" s="47">
        <f>IF(AND(CE124=0,CE79&gt;=0),"",CE79/CE124)</f>
        <v>0</v>
      </c>
      <c r="CH79" s="129">
        <f>+'N EERR RODEO'!M132</f>
        <v>0</v>
      </c>
      <c r="CI79" s="30" t="str">
        <f>IF(AND(CH4=0,CH79&gt;=0), "",CH79/CH4)</f>
        <v/>
      </c>
      <c r="CJ79" s="47" t="str">
        <f>IF(AND(CH124=0,CH79&gt;=0),"",CH79/CH124)</f>
        <v/>
      </c>
      <c r="CK79" s="30" t="str">
        <f t="shared" si="46"/>
        <v/>
      </c>
      <c r="CL79" s="130">
        <f t="shared" si="59"/>
        <v>0</v>
      </c>
      <c r="CM79" s="30">
        <f>IF(AND(CL4=0,CL79&gt;=0), "",CL79/CL4)</f>
        <v>0</v>
      </c>
      <c r="CN79" s="47">
        <f>IF(AND(CL124=0,CL79&gt;=0),"",CL79/CL124)</f>
        <v>0</v>
      </c>
      <c r="CO79" s="129">
        <f>+'N EERR RODEO'!N132</f>
        <v>0</v>
      </c>
      <c r="CP79" s="30" t="str">
        <f>IF(AND(CO4=0,CO79&gt;=0), "",CO79/CO4)</f>
        <v/>
      </c>
      <c r="CQ79" s="47" t="str">
        <f>IF(AND(CO124=0,CO79&gt;=0),"",CO79/CO124)</f>
        <v/>
      </c>
      <c r="CR79" s="30" t="str">
        <f t="shared" si="47"/>
        <v/>
      </c>
      <c r="CS79" s="130">
        <f t="shared" si="60"/>
        <v>0</v>
      </c>
      <c r="CT79" s="30">
        <f>IF(AND(CS4=0,CS79&gt;=0), "",CS79/CS4)</f>
        <v>0</v>
      </c>
      <c r="CU79" s="47">
        <f>IF(AND(CS124=0,CS79&gt;=0),"",CS79/CS124)</f>
        <v>0</v>
      </c>
      <c r="CV79" s="131">
        <f t="shared" si="61"/>
        <v>0</v>
      </c>
      <c r="CW79" s="30" t="str">
        <f>IF(AND(CV4=0,CV79&gt;=0), "",CV79/CV4)</f>
        <v/>
      </c>
      <c r="CX79" s="47" t="str">
        <f t="shared" si="48"/>
        <v/>
      </c>
    </row>
    <row r="80" spans="1:102" hidden="1" outlineLevel="1" x14ac:dyDescent="0.3">
      <c r="A80" s="29" t="s">
        <v>74</v>
      </c>
      <c r="B80" s="129">
        <f>+'N EERR RODEO'!B133</f>
        <v>0</v>
      </c>
      <c r="C80" s="30" t="str">
        <f>IF(AND(B4=0,B80&gt;=0), "",B80/B4)</f>
        <v/>
      </c>
      <c r="D80" s="47" t="str">
        <f>IF(AND(B124=0,B80&gt;=0),"",B80/B124)</f>
        <v/>
      </c>
      <c r="E80" s="129">
        <f>+'N EERR RODEO'!C133</f>
        <v>245.49216297283792</v>
      </c>
      <c r="F80" s="30">
        <f>IF(AND(E4=0,E80&gt;=0), "",E80/E4)</f>
        <v>7.1365899165836029E-3</v>
      </c>
      <c r="G80" s="47">
        <f>IF(AND(E124=0,E80&gt;=0),"",E80/E124)</f>
        <v>2.4600674033073869E-2</v>
      </c>
      <c r="H80" s="129">
        <f>+'N EERR RODEO'!D133</f>
        <v>29.526439399331011</v>
      </c>
      <c r="I80" s="30">
        <f>IF(AND(H4=0,H80&gt;=0), "",H80/H4)</f>
        <v>7.5773502357585247E-4</v>
      </c>
      <c r="J80" s="47">
        <f>IF(AND(H124=0,H80&gt;=0),"",H80/H124)</f>
        <v>3.6516468819395714E-3</v>
      </c>
      <c r="K80" s="30">
        <f t="shared" si="19"/>
        <v>-0.87972553159426969</v>
      </c>
      <c r="L80" s="130">
        <f t="shared" si="49"/>
        <v>275.01860237216891</v>
      </c>
      <c r="M80" s="30">
        <f>IF(AND(L4=0,L80&gt;=0), "",L80/L4)</f>
        <v>3.7485944232062444E-3</v>
      </c>
      <c r="N80" s="47">
        <f>IF(AND(L124=0,L80&gt;=0),"",L80/L124)</f>
        <v>1.5223945888638315E-2</v>
      </c>
      <c r="O80" s="129">
        <f>+'N EERR RODEO'!E133</f>
        <v>17.483952077861645</v>
      </c>
      <c r="P80" s="30">
        <f>IF(AND(O4=0,O80&gt;=0), "",O80/O4)</f>
        <v>3.5610273839856681E-4</v>
      </c>
      <c r="Q80" s="47">
        <f>IF(AND(O124=0,O80&gt;=0),"",O80/O124)</f>
        <v>1.4696674340566969E-3</v>
      </c>
      <c r="R80" s="30">
        <f t="shared" si="20"/>
        <v>-0.40785436938739783</v>
      </c>
      <c r="S80" s="130">
        <f t="shared" si="50"/>
        <v>292.50255445003057</v>
      </c>
      <c r="T80" s="30">
        <f>IF(AND(S4=0,S80&gt;=0), "",S80/S4)</f>
        <v>2.3884808266215834E-3</v>
      </c>
      <c r="U80" s="47">
        <f>IF(AND(S124=0,S80&gt;=0),"",S80/S124)</f>
        <v>9.7626443664210368E-3</v>
      </c>
      <c r="V80" s="131"/>
      <c r="W80" s="30" t="str">
        <f>IF(AND(V4=0,V80&gt;=0), "",V80/V4)</f>
        <v/>
      </c>
      <c r="X80" s="47">
        <f t="shared" si="21"/>
        <v>1</v>
      </c>
      <c r="Y80" s="129">
        <f>+'N EERR RODEO'!F133</f>
        <v>62.847302452316072</v>
      </c>
      <c r="Z80" s="30">
        <f>IF(AND(Y4=0,Y80&gt;=0), "",Y80/Y4)</f>
        <v>1.1448084771951371E-3</v>
      </c>
      <c r="AA80" s="47">
        <f>IF(AND(Y124=0,Y80&gt;=0),"",Y80/Y124)</f>
        <v>4.6942729654690591E-3</v>
      </c>
      <c r="AB80" s="30">
        <f t="shared" si="22"/>
        <v>2.5945707339185606</v>
      </c>
      <c r="AC80" s="130">
        <f t="shared" si="51"/>
        <v>355.34985690234663</v>
      </c>
      <c r="AD80" s="30">
        <f>IF(AND(AC4=0,AC80&gt;=0), "",AC80/AC4)</f>
        <v>2.0035342886729588E-3</v>
      </c>
      <c r="AE80" s="47">
        <f>IF(AND(AC124=0,AC80&gt;=0),"",AC80/AC124)</f>
        <v>8.1973256531402295E-3</v>
      </c>
      <c r="AF80" s="129">
        <f>+'N EERR RODEO'!G133</f>
        <v>42.346618120138032</v>
      </c>
      <c r="AG80" s="30">
        <f>IF(AND(AF4=0,AF80&gt;=0), "",AF80/AF4)</f>
        <v>6.8352243541841822E-4</v>
      </c>
      <c r="AH80" s="47">
        <f>IF(AND(AF124=0,AF80&gt;=0),"",AF80/AF124)</f>
        <v>2.9189313949446426E-3</v>
      </c>
      <c r="AI80" s="30">
        <f t="shared" si="41"/>
        <v>-0.32619831770396918</v>
      </c>
      <c r="AJ80" s="130">
        <f t="shared" si="62"/>
        <v>397.69647502248466</v>
      </c>
      <c r="AK80" s="30">
        <f>IF(AND(AJ4=0,AJ80&gt;=0), "",AJ80/AJ4)</f>
        <v>1.6618115874509334E-3</v>
      </c>
      <c r="AL80" s="47">
        <f>IF(AND(AJ124=0,AJ80&gt;=0),"",AJ80/AJ124)</f>
        <v>6.8737758318485045E-3</v>
      </c>
      <c r="AM80" s="129">
        <f>+'N EERR RODEO'!H133</f>
        <v>27.6971192984354</v>
      </c>
      <c r="AN80" s="30">
        <f>IF(AND(AM4=0,AM80&gt;=0), "",AM80/AM4)</f>
        <v>4.9576166078763105E-4</v>
      </c>
      <c r="AO80" s="47">
        <f>IF(AND(AM124=0,AM80&gt;=0),"",AM80/AM124)</f>
        <v>1.9732047733304506E-3</v>
      </c>
      <c r="AP80" s="30">
        <f t="shared" si="42"/>
        <v>-0.3459425916880014</v>
      </c>
      <c r="AQ80" s="130">
        <f t="shared" si="63"/>
        <v>425.39359432092004</v>
      </c>
      <c r="AR80" s="30">
        <f>IF(AND(AQ4=0,AQ80&gt;=0), "",AQ80/AQ4)</f>
        <v>1.4411190170746306E-3</v>
      </c>
      <c r="AS80" s="47">
        <f>IF(AND(AQ124=0,AQ80&gt;=0),"",AQ80/AQ124)</f>
        <v>5.9169818664212767E-3</v>
      </c>
      <c r="AT80" s="131">
        <f t="shared" si="52"/>
        <v>0</v>
      </c>
      <c r="AU80" s="30" t="str">
        <f>IF(AND(AT4=0,AT80&gt;=0), "",AT80/AT4)</f>
        <v/>
      </c>
      <c r="AV80" s="47">
        <f t="shared" si="23"/>
        <v>1</v>
      </c>
      <c r="AW80" s="131">
        <f t="shared" si="40"/>
        <v>70.898932386820007</v>
      </c>
      <c r="AX80" s="30">
        <f>IF(AND(AW4=0,AW80&gt;=0), "",AW80/AW4)</f>
        <v>1.4411190170746308E-3</v>
      </c>
      <c r="AY80" s="47">
        <f>IF(AND(AW124=0,AW80&gt;=0),"",AW80/AW124)</f>
        <v>5.9169818664212758E-3</v>
      </c>
      <c r="AZ80" s="131">
        <f t="shared" si="53"/>
        <v>0</v>
      </c>
      <c r="BA80" s="30" t="str">
        <f>IF(AND(AZ4=0,AZ80&gt;=0), "",AZ80/AZ4)</f>
        <v/>
      </c>
      <c r="BB80" s="47">
        <f t="shared" si="24"/>
        <v>1</v>
      </c>
      <c r="BC80" s="129">
        <f>+'N EERR RODEO'!I133</f>
        <v>0</v>
      </c>
      <c r="BD80" s="30" t="str">
        <f>IF(AND(BC4=0,BC80&gt;=0), "",BC80/BC4)</f>
        <v/>
      </c>
      <c r="BE80" s="47" t="str">
        <f>IF(AND(BC124=0,BC80&gt;=0),"",BC80/BC124)</f>
        <v/>
      </c>
      <c r="BF80" s="30">
        <f t="shared" si="25"/>
        <v>-1</v>
      </c>
      <c r="BG80" s="130">
        <f t="shared" si="54"/>
        <v>425.39359432092004</v>
      </c>
      <c r="BH80" s="30">
        <f>IF(AND(BG4=0,BG80&gt;=0), "",BG80/BG4)</f>
        <v>1.4411190170746306E-3</v>
      </c>
      <c r="BI80" s="47">
        <f>IF(AND(BG124=0,BG80&gt;=0),"",BG80/BG124)</f>
        <v>5.9169818664212767E-3</v>
      </c>
      <c r="BJ80" s="129">
        <f>+'N EERR RODEO'!J133</f>
        <v>0</v>
      </c>
      <c r="BK80" s="30" t="str">
        <f>IF(AND(BJ4=0,BJ80&gt;=0), "",BJ80/BJ4)</f>
        <v/>
      </c>
      <c r="BL80" s="47" t="str">
        <f>IF(AND(BJ124=0,BJ80&gt;=0),"",BJ80/BJ124)</f>
        <v/>
      </c>
      <c r="BM80" s="30" t="str">
        <f t="shared" si="43"/>
        <v/>
      </c>
      <c r="BN80" s="130">
        <f t="shared" si="55"/>
        <v>425.39359432092004</v>
      </c>
      <c r="BO80" s="30">
        <f>IF(AND(BN4=0,BN80&gt;=0), "",BN80/BN4)</f>
        <v>1.4411190170746306E-3</v>
      </c>
      <c r="BP80" s="47">
        <f>IF(AND(BN124=0,BN80&gt;=0),"",BN80/BN124)</f>
        <v>5.9169818664212767E-3</v>
      </c>
      <c r="BQ80" s="129">
        <f>+'N EERR RODEO'!K133</f>
        <v>0</v>
      </c>
      <c r="BR80" s="30" t="str">
        <f>IF(AND(BQ4=0,BQ80&gt;=0), "",BQ80/BQ4)</f>
        <v/>
      </c>
      <c r="BS80" s="47" t="str">
        <f>IF(AND(BQ124=0,BQ80&gt;=0),"",BQ80/BQ124)</f>
        <v/>
      </c>
      <c r="BT80" s="30" t="str">
        <f t="shared" si="44"/>
        <v/>
      </c>
      <c r="BU80" s="130">
        <f t="shared" si="56"/>
        <v>425.39359432092004</v>
      </c>
      <c r="BV80" s="30">
        <f>IF(AND(BU4=0,BU80&gt;=0), "",BU80/BU4)</f>
        <v>1.4411190170746306E-3</v>
      </c>
      <c r="BW80" s="47">
        <f>IF(AND(BU124=0,BU80&gt;=0),"",BU80/BU124)</f>
        <v>5.9169818664212767E-3</v>
      </c>
      <c r="BX80" s="131">
        <f t="shared" si="57"/>
        <v>0</v>
      </c>
      <c r="BY80" s="30" t="str">
        <f>IF(AND(BX4=0,BX80&gt;=0), "",BX80/BX4)</f>
        <v/>
      </c>
      <c r="BZ80" s="47">
        <f t="shared" si="45"/>
        <v>1</v>
      </c>
      <c r="CA80" s="129">
        <f>+'N EERR RODEO'!L133</f>
        <v>0</v>
      </c>
      <c r="CB80" s="30" t="str">
        <f>IF(AND(CA4=0,CA80&gt;=0), "",CA80/CA4)</f>
        <v/>
      </c>
      <c r="CC80" s="47" t="str">
        <f>IF(AND(CA124=0,CA80&gt;=0),"",CA80/CA124)</f>
        <v/>
      </c>
      <c r="CD80" s="30" t="str">
        <f t="shared" si="26"/>
        <v/>
      </c>
      <c r="CE80" s="130">
        <f t="shared" si="58"/>
        <v>425.39359432092004</v>
      </c>
      <c r="CF80" s="30">
        <f>IF(AND(CE4=0,CE80&gt;=0), "",CE80/CE4)</f>
        <v>1.4411190170746306E-3</v>
      </c>
      <c r="CG80" s="47">
        <f>IF(AND(CE124=0,CE80&gt;=0),"",CE80/CE124)</f>
        <v>5.9169818664212767E-3</v>
      </c>
      <c r="CH80" s="129">
        <f>+'N EERR RODEO'!M133</f>
        <v>0</v>
      </c>
      <c r="CI80" s="30" t="str">
        <f>IF(AND(CH4=0,CH80&gt;=0), "",CH80/CH4)</f>
        <v/>
      </c>
      <c r="CJ80" s="47" t="str">
        <f>IF(AND(CH124=0,CH80&gt;=0),"",CH80/CH124)</f>
        <v/>
      </c>
      <c r="CK80" s="30" t="str">
        <f t="shared" si="46"/>
        <v/>
      </c>
      <c r="CL80" s="130">
        <f t="shared" si="59"/>
        <v>425.39359432092004</v>
      </c>
      <c r="CM80" s="30">
        <f>IF(AND(CL4=0,CL80&gt;=0), "",CL80/CL4)</f>
        <v>1.4411190170746306E-3</v>
      </c>
      <c r="CN80" s="47">
        <f>IF(AND(CL124=0,CL80&gt;=0),"",CL80/CL124)</f>
        <v>5.9169818664212767E-3</v>
      </c>
      <c r="CO80" s="129">
        <f>+'N EERR RODEO'!N133</f>
        <v>0</v>
      </c>
      <c r="CP80" s="30" t="str">
        <f>IF(AND(CO4=0,CO80&gt;=0), "",CO80/CO4)</f>
        <v/>
      </c>
      <c r="CQ80" s="47" t="str">
        <f>IF(AND(CO124=0,CO80&gt;=0),"",CO80/CO124)</f>
        <v/>
      </c>
      <c r="CR80" s="30" t="str">
        <f t="shared" si="47"/>
        <v/>
      </c>
      <c r="CS80" s="130">
        <f t="shared" si="60"/>
        <v>425.39359432092004</v>
      </c>
      <c r="CT80" s="30">
        <f>IF(AND(CS4=0,CS80&gt;=0), "",CS80/CS4)</f>
        <v>1.4411190170746306E-3</v>
      </c>
      <c r="CU80" s="47">
        <f>IF(AND(CS124=0,CS80&gt;=0),"",CS80/CS124)</f>
        <v>5.9169818664212767E-3</v>
      </c>
      <c r="CV80" s="131">
        <f t="shared" si="61"/>
        <v>0</v>
      </c>
      <c r="CW80" s="30" t="str">
        <f>IF(AND(CV4=0,CV80&gt;=0), "",CV80/CV4)</f>
        <v/>
      </c>
      <c r="CX80" s="47">
        <f t="shared" si="48"/>
        <v>1</v>
      </c>
    </row>
    <row r="81" spans="1:102" hidden="1" outlineLevel="1" x14ac:dyDescent="0.3">
      <c r="A81" s="29" t="s">
        <v>27</v>
      </c>
      <c r="B81" s="129">
        <f>+'N EERR RODEO'!B134+'N EERR RODEO'!B135+'N EERR RODEO'!B136</f>
        <v>0</v>
      </c>
      <c r="C81" s="30" t="str">
        <f>IF(AND(B4=0,B81&gt;=0), "",B81/B4)</f>
        <v/>
      </c>
      <c r="D81" s="47" t="str">
        <f>IF(AND(B124=0,B81&gt;=0),"",B81/B124)</f>
        <v/>
      </c>
      <c r="E81" s="129">
        <f>+'N EERR RODEO'!C134+'N EERR RODEO'!C135+'N EERR RODEO'!C136</f>
        <v>150.15666833305565</v>
      </c>
      <c r="F81" s="30">
        <f>IF(AND(E4=0,E81&gt;=0), "",E81/E4)</f>
        <v>4.3651355389786499E-3</v>
      </c>
      <c r="G81" s="47">
        <f>IF(AND(E124=0,E81&gt;=0),"",E81/E124)</f>
        <v>1.5047141248100042E-2</v>
      </c>
      <c r="H81" s="129">
        <f>+'N EERR RODEO'!D134+'N EERR RODEO'!D135+'N EERR RODEO'!D136</f>
        <v>158.17735392498756</v>
      </c>
      <c r="I81" s="30">
        <f>IF(AND(H4=0,H81&gt;=0), "",H81/H4)</f>
        <v>4.0592947691563529E-3</v>
      </c>
      <c r="J81" s="47">
        <f>IF(AND(H124=0,H81&gt;=0),"",H81/H124)</f>
        <v>1.956239401039056E-2</v>
      </c>
      <c r="K81" s="30">
        <f t="shared" si="19"/>
        <v>5.3415447219044523E-2</v>
      </c>
      <c r="L81" s="130">
        <f t="shared" si="49"/>
        <v>308.33402225804321</v>
      </c>
      <c r="M81" s="30">
        <f>IF(AND(L4=0,L81&gt;=0), "",L81/L4)</f>
        <v>4.2026946044803858E-3</v>
      </c>
      <c r="N81" s="47">
        <f>IF(AND(L124=0,L81&gt;=0),"",L81/L124)</f>
        <v>1.706815622650287E-2</v>
      </c>
      <c r="O81" s="129">
        <f>+'N EERR RODEO'!E134+'N EERR RODEO'!E135+'N EERR RODEO'!E136</f>
        <v>263.11460773410943</v>
      </c>
      <c r="P81" s="30">
        <f>IF(AND(O4=0,O81&gt;=0), "",O81/O4)</f>
        <v>5.3589618588247958E-3</v>
      </c>
      <c r="Q81" s="47">
        <f>IF(AND(O124=0,O81&gt;=0),"",O81/O124)</f>
        <v>2.2116908619365005E-2</v>
      </c>
      <c r="R81" s="30">
        <f t="shared" si="20"/>
        <v>0.66341515523698957</v>
      </c>
      <c r="S81" s="130">
        <f t="shared" si="50"/>
        <v>571.44862999215263</v>
      </c>
      <c r="T81" s="30">
        <f>IF(AND(S4=0,S81&gt;=0), "",S81/S4)</f>
        <v>4.6662638509319364E-3</v>
      </c>
      <c r="U81" s="47">
        <f>IF(AND(S124=0,S81&gt;=0),"",S81/S124)</f>
        <v>1.9072824026379456E-2</v>
      </c>
      <c r="V81" s="131"/>
      <c r="W81" s="30" t="str">
        <f>IF(AND(V4=0,V81&gt;=0), "",V81/V4)</f>
        <v/>
      </c>
      <c r="X81" s="47">
        <f t="shared" si="21"/>
        <v>1</v>
      </c>
      <c r="Y81" s="129">
        <f>+'N EERR RODEO'!F134+'N EERR RODEO'!F135+'N EERR RODEO'!F136</f>
        <v>175.82281043207473</v>
      </c>
      <c r="Z81" s="30">
        <f>IF(AND(Y4=0,Y81&gt;=0), "",Y81/Y4)</f>
        <v>3.2027380016768719E-3</v>
      </c>
      <c r="AA81" s="47">
        <f>IF(AND(Y124=0,Y81&gt;=0),"",Y81/Y124)</f>
        <v>1.3132787462919392E-2</v>
      </c>
      <c r="AB81" s="30">
        <f t="shared" si="22"/>
        <v>-0.3317634017121826</v>
      </c>
      <c r="AC81" s="130">
        <f t="shared" si="51"/>
        <v>747.27144042422742</v>
      </c>
      <c r="AD81" s="30">
        <f>IF(AND(AC4=0,AC81&gt;=0), "",AC81/AC4)</f>
        <v>4.2132673610374106E-3</v>
      </c>
      <c r="AE81" s="47">
        <f>IF(AND(AC124=0,AC81&gt;=0),"",AC81/AC124)</f>
        <v>1.7238299747316201E-2</v>
      </c>
      <c r="AF81" s="129">
        <f>+'N EERR RODEO'!G134+'N EERR RODEO'!G135+'N EERR RODEO'!G136</f>
        <v>205.70320085395099</v>
      </c>
      <c r="AG81" s="30">
        <f>IF(AND(AF4=0,AF81&gt;=0), "",AF81/AF4)</f>
        <v>3.3202829189845663E-3</v>
      </c>
      <c r="AH81" s="47">
        <f>IF(AND(AF124=0,AF81&gt;=0),"",AF81/AF124)</f>
        <v>1.4179019663618985E-2</v>
      </c>
      <c r="AI81" s="30">
        <f t="shared" si="41"/>
        <v>0.16994604026887561</v>
      </c>
      <c r="AJ81" s="130">
        <f t="shared" si="62"/>
        <v>952.97464127817841</v>
      </c>
      <c r="AK81" s="30">
        <f>IF(AND(AJ4=0,AJ81&gt;=0), "",AJ81/AJ4)</f>
        <v>3.9820928795847067E-3</v>
      </c>
      <c r="AL81" s="47">
        <f>IF(AND(AJ124=0,AJ81&gt;=0),"",AJ81/AJ124)</f>
        <v>1.6471189635794713E-2</v>
      </c>
      <c r="AM81" s="129">
        <f>+'N EERR RODEO'!H134+'N EERR RODEO'!H135+'N EERR RODEO'!H136</f>
        <v>266.70120623673063</v>
      </c>
      <c r="AN81" s="30">
        <f>IF(AND(AM4=0,AM81&gt;=0), "",AM81/AM4)</f>
        <v>4.7737900650720432E-3</v>
      </c>
      <c r="AO81" s="47">
        <f>IF(AND(AM124=0,AM81&gt;=0),"",AM81/AM124)</f>
        <v>1.9000390890074759E-2</v>
      </c>
      <c r="AP81" s="30">
        <f t="shared" si="42"/>
        <v>0.2965340603819196</v>
      </c>
      <c r="AQ81" s="130">
        <f t="shared" si="63"/>
        <v>1219.675847514909</v>
      </c>
      <c r="AR81" s="30">
        <f>IF(AND(AQ4=0,AQ81&gt;=0), "",AQ81/AQ4)</f>
        <v>4.1319335363435971E-3</v>
      </c>
      <c r="AS81" s="47">
        <f>IF(AND(AQ124=0,AQ81&gt;=0),"",AQ81/AQ124)</f>
        <v>1.6964994228881859E-2</v>
      </c>
      <c r="AT81" s="131">
        <f t="shared" si="52"/>
        <v>0</v>
      </c>
      <c r="AU81" s="30" t="str">
        <f>IF(AND(AT4=0,AT81&gt;=0), "",AT81/AT4)</f>
        <v/>
      </c>
      <c r="AV81" s="47">
        <f t="shared" si="23"/>
        <v>1</v>
      </c>
      <c r="AW81" s="131">
        <f t="shared" si="40"/>
        <v>203.27930791915151</v>
      </c>
      <c r="AX81" s="30">
        <f>IF(AND(AW4=0,AW81&gt;=0), "",AW81/AW4)</f>
        <v>4.131933536343598E-3</v>
      </c>
      <c r="AY81" s="47">
        <f>IF(AND(AW124=0,AW81&gt;=0),"",AW81/AW124)</f>
        <v>1.6964994228881855E-2</v>
      </c>
      <c r="AZ81" s="131">
        <f t="shared" si="53"/>
        <v>0</v>
      </c>
      <c r="BA81" s="30" t="str">
        <f>IF(AND(AZ4=0,AZ81&gt;=0), "",AZ81/AZ4)</f>
        <v/>
      </c>
      <c r="BB81" s="47">
        <f t="shared" si="24"/>
        <v>1</v>
      </c>
      <c r="BC81" s="129">
        <f>+'N EERR RODEO'!I134+'N EERR RODEO'!I135+'N EERR RODEO'!I136</f>
        <v>0</v>
      </c>
      <c r="BD81" s="30" t="str">
        <f>IF(AND(BC4=0,BC81&gt;=0), "",BC81/BC4)</f>
        <v/>
      </c>
      <c r="BE81" s="47" t="str">
        <f>IF(AND(BC124=0,BC81&gt;=0),"",BC81/BC124)</f>
        <v/>
      </c>
      <c r="BF81" s="30">
        <f t="shared" si="25"/>
        <v>-1</v>
      </c>
      <c r="BG81" s="130">
        <f t="shared" si="54"/>
        <v>1219.675847514909</v>
      </c>
      <c r="BH81" s="30">
        <f>IF(AND(BG4=0,BG81&gt;=0), "",BG81/BG4)</f>
        <v>4.1319335363435971E-3</v>
      </c>
      <c r="BI81" s="47">
        <f>IF(AND(BG124=0,BG81&gt;=0),"",BG81/BG124)</f>
        <v>1.6964994228881859E-2</v>
      </c>
      <c r="BJ81" s="129">
        <f>+'N EERR RODEO'!J134+'N EERR RODEO'!J135+'N EERR RODEO'!J136</f>
        <v>0</v>
      </c>
      <c r="BK81" s="30" t="str">
        <f>IF(AND(BJ4=0,BJ81&gt;=0), "",BJ81/BJ4)</f>
        <v/>
      </c>
      <c r="BL81" s="47" t="str">
        <f>IF(AND(BJ124=0,BJ81&gt;=0),"",BJ81/BJ124)</f>
        <v/>
      </c>
      <c r="BM81" s="30" t="str">
        <f t="shared" si="43"/>
        <v/>
      </c>
      <c r="BN81" s="130">
        <f t="shared" si="55"/>
        <v>1219.675847514909</v>
      </c>
      <c r="BO81" s="30">
        <f>IF(AND(BN4=0,BN81&gt;=0), "",BN81/BN4)</f>
        <v>4.1319335363435971E-3</v>
      </c>
      <c r="BP81" s="47">
        <f>IF(AND(BN124=0,BN81&gt;=0),"",BN81/BN124)</f>
        <v>1.6964994228881859E-2</v>
      </c>
      <c r="BQ81" s="129">
        <f>+'N EERR RODEO'!K134+'N EERR RODEO'!K135+'N EERR RODEO'!K136</f>
        <v>0</v>
      </c>
      <c r="BR81" s="30" t="str">
        <f>IF(AND(BQ4=0,BQ81&gt;=0), "",BQ81/BQ4)</f>
        <v/>
      </c>
      <c r="BS81" s="47" t="str">
        <f>IF(AND(BQ124=0,BQ81&gt;=0),"",BQ81/BQ124)</f>
        <v/>
      </c>
      <c r="BT81" s="30" t="str">
        <f t="shared" si="44"/>
        <v/>
      </c>
      <c r="BU81" s="130">
        <f t="shared" si="56"/>
        <v>1219.675847514909</v>
      </c>
      <c r="BV81" s="30">
        <f>IF(AND(BU4=0,BU81&gt;=0), "",BU81/BU4)</f>
        <v>4.1319335363435971E-3</v>
      </c>
      <c r="BW81" s="47">
        <f>IF(AND(BU124=0,BU81&gt;=0),"",BU81/BU124)</f>
        <v>1.6964994228881859E-2</v>
      </c>
      <c r="BX81" s="131">
        <f t="shared" si="57"/>
        <v>0</v>
      </c>
      <c r="BY81" s="30" t="str">
        <f>IF(AND(BX4=0,BX81&gt;=0), "",BX81/BX4)</f>
        <v/>
      </c>
      <c r="BZ81" s="47">
        <f t="shared" si="45"/>
        <v>1</v>
      </c>
      <c r="CA81" s="129">
        <f>+'N EERR RODEO'!L134+'N EERR RODEO'!L135+'N EERR RODEO'!L136</f>
        <v>0</v>
      </c>
      <c r="CB81" s="30" t="str">
        <f>IF(AND(CA4=0,CA81&gt;=0), "",CA81/CA4)</f>
        <v/>
      </c>
      <c r="CC81" s="47" t="str">
        <f>IF(AND(CA124=0,CA81&gt;=0),"",CA81/CA124)</f>
        <v/>
      </c>
      <c r="CD81" s="30" t="str">
        <f t="shared" si="26"/>
        <v/>
      </c>
      <c r="CE81" s="130">
        <f t="shared" si="58"/>
        <v>1219.675847514909</v>
      </c>
      <c r="CF81" s="30">
        <f>IF(AND(CE4=0,CE81&gt;=0), "",CE81/CE4)</f>
        <v>4.1319335363435971E-3</v>
      </c>
      <c r="CG81" s="47">
        <f>IF(AND(CE124=0,CE81&gt;=0),"",CE81/CE124)</f>
        <v>1.6964994228881859E-2</v>
      </c>
      <c r="CH81" s="129">
        <f>+'N EERR RODEO'!M134+'N EERR RODEO'!M135+'N EERR RODEO'!M136</f>
        <v>0</v>
      </c>
      <c r="CI81" s="30" t="str">
        <f>IF(AND(CH4=0,CH81&gt;=0), "",CH81/CH4)</f>
        <v/>
      </c>
      <c r="CJ81" s="47" t="str">
        <f>IF(AND(CH124=0,CH81&gt;=0),"",CH81/CH124)</f>
        <v/>
      </c>
      <c r="CK81" s="30" t="str">
        <f t="shared" si="46"/>
        <v/>
      </c>
      <c r="CL81" s="130">
        <f t="shared" si="59"/>
        <v>1219.675847514909</v>
      </c>
      <c r="CM81" s="30">
        <f>IF(AND(CL4=0,CL81&gt;=0), "",CL81/CL4)</f>
        <v>4.1319335363435971E-3</v>
      </c>
      <c r="CN81" s="47">
        <f>IF(AND(CL124=0,CL81&gt;=0),"",CL81/CL124)</f>
        <v>1.6964994228881859E-2</v>
      </c>
      <c r="CO81" s="129">
        <f>+'N EERR RODEO'!N134+'N EERR RODEO'!N135+'N EERR RODEO'!N136</f>
        <v>0</v>
      </c>
      <c r="CP81" s="30" t="str">
        <f>IF(AND(CO4=0,CO81&gt;=0), "",CO81/CO4)</f>
        <v/>
      </c>
      <c r="CQ81" s="47" t="str">
        <f>IF(AND(CO124=0,CO81&gt;=0),"",CO81/CO124)</f>
        <v/>
      </c>
      <c r="CR81" s="30" t="str">
        <f t="shared" si="47"/>
        <v/>
      </c>
      <c r="CS81" s="130">
        <f t="shared" si="60"/>
        <v>1219.675847514909</v>
      </c>
      <c r="CT81" s="30">
        <f>IF(AND(CS4=0,CS81&gt;=0), "",CS81/CS4)</f>
        <v>4.1319335363435971E-3</v>
      </c>
      <c r="CU81" s="47">
        <f>IF(AND(CS124=0,CS81&gt;=0),"",CS81/CS124)</f>
        <v>1.6964994228881859E-2</v>
      </c>
      <c r="CV81" s="131">
        <f t="shared" si="61"/>
        <v>0</v>
      </c>
      <c r="CW81" s="30" t="str">
        <f>IF(AND(CV4=0,CV81&gt;=0), "",CV81/CV4)</f>
        <v/>
      </c>
      <c r="CX81" s="47">
        <f t="shared" si="48"/>
        <v>1</v>
      </c>
    </row>
    <row r="82" spans="1:102" hidden="1" outlineLevel="1" x14ac:dyDescent="0.3">
      <c r="A82" s="29"/>
      <c r="B82" s="129"/>
      <c r="C82" s="15"/>
      <c r="D82" s="46"/>
      <c r="E82" s="129"/>
      <c r="F82" s="15"/>
      <c r="G82" s="46"/>
      <c r="H82" s="129"/>
      <c r="I82" s="15"/>
      <c r="J82" s="46"/>
      <c r="K82" s="32" t="str">
        <f t="shared" si="19"/>
        <v/>
      </c>
      <c r="M82" s="15"/>
      <c r="N82" s="46"/>
      <c r="O82" s="129"/>
      <c r="P82" s="15"/>
      <c r="Q82" s="46"/>
      <c r="R82" s="32" t="str">
        <f t="shared" si="20"/>
        <v/>
      </c>
      <c r="T82" s="15"/>
      <c r="U82" s="46"/>
      <c r="V82" s="131"/>
      <c r="W82" s="15"/>
      <c r="X82" s="92" t="str">
        <f t="shared" si="21"/>
        <v/>
      </c>
      <c r="Y82" s="129"/>
      <c r="Z82" s="15"/>
      <c r="AA82" s="46"/>
      <c r="AB82" s="32" t="str">
        <f t="shared" si="22"/>
        <v/>
      </c>
      <c r="AD82" s="15"/>
      <c r="AE82" s="46"/>
      <c r="AF82" s="129"/>
      <c r="AG82" s="15"/>
      <c r="AH82" s="46"/>
      <c r="AI82" s="32" t="str">
        <f t="shared" si="41"/>
        <v/>
      </c>
      <c r="AJ82" s="130">
        <f t="shared" si="62"/>
        <v>0</v>
      </c>
      <c r="AK82" s="15"/>
      <c r="AL82" s="46"/>
      <c r="AM82" s="129"/>
      <c r="AN82" s="15"/>
      <c r="AO82" s="46"/>
      <c r="AP82" s="32" t="str">
        <f t="shared" si="42"/>
        <v/>
      </c>
      <c r="AQ82" s="130">
        <f t="shared" si="63"/>
        <v>0</v>
      </c>
      <c r="AR82" s="15"/>
      <c r="AS82" s="46"/>
      <c r="AT82" s="131">
        <f t="shared" si="52"/>
        <v>0</v>
      </c>
      <c r="AU82" s="15"/>
      <c r="AV82" s="92" t="str">
        <f t="shared" si="23"/>
        <v/>
      </c>
      <c r="AW82" s="131">
        <f t="shared" si="40"/>
        <v>0</v>
      </c>
      <c r="AX82" s="15"/>
      <c r="AY82" s="46"/>
      <c r="AZ82" s="131">
        <f t="shared" si="53"/>
        <v>0</v>
      </c>
      <c r="BA82" s="15"/>
      <c r="BB82" s="92" t="str">
        <f t="shared" si="24"/>
        <v/>
      </c>
      <c r="BC82" s="129"/>
      <c r="BD82" s="15"/>
      <c r="BE82" s="46"/>
      <c r="BF82" s="32" t="str">
        <f t="shared" si="25"/>
        <v/>
      </c>
      <c r="BG82" s="130">
        <f t="shared" si="54"/>
        <v>0</v>
      </c>
      <c r="BH82" s="15"/>
      <c r="BI82" s="46"/>
      <c r="BJ82" s="129"/>
      <c r="BK82" s="15"/>
      <c r="BL82" s="46"/>
      <c r="BM82" s="32" t="str">
        <f t="shared" si="43"/>
        <v/>
      </c>
      <c r="BN82" s="130">
        <f t="shared" si="55"/>
        <v>0</v>
      </c>
      <c r="BO82" s="15"/>
      <c r="BP82" s="46"/>
      <c r="BQ82" s="129"/>
      <c r="BR82" s="15"/>
      <c r="BS82" s="46"/>
      <c r="BT82" s="32" t="str">
        <f t="shared" si="44"/>
        <v/>
      </c>
      <c r="BU82" s="130">
        <f t="shared" si="56"/>
        <v>0</v>
      </c>
      <c r="BV82" s="15"/>
      <c r="BW82" s="46"/>
      <c r="BX82" s="131">
        <f t="shared" si="57"/>
        <v>0</v>
      </c>
      <c r="BY82" s="15"/>
      <c r="BZ82" s="92" t="str">
        <f t="shared" si="45"/>
        <v/>
      </c>
      <c r="CA82" s="129"/>
      <c r="CB82" s="15"/>
      <c r="CC82" s="46"/>
      <c r="CD82" s="32" t="str">
        <f t="shared" si="26"/>
        <v/>
      </c>
      <c r="CF82" s="15"/>
      <c r="CG82" s="46"/>
      <c r="CH82" s="129"/>
      <c r="CI82" s="15"/>
      <c r="CJ82" s="46"/>
      <c r="CK82" s="32" t="str">
        <f t="shared" si="46"/>
        <v/>
      </c>
      <c r="CL82" s="130">
        <f t="shared" si="59"/>
        <v>0</v>
      </c>
      <c r="CM82" s="15"/>
      <c r="CN82" s="46"/>
      <c r="CO82" s="129"/>
      <c r="CP82" s="15"/>
      <c r="CQ82" s="46"/>
      <c r="CR82" s="32" t="str">
        <f t="shared" si="47"/>
        <v/>
      </c>
      <c r="CS82" s="130">
        <f t="shared" si="60"/>
        <v>0</v>
      </c>
      <c r="CT82" s="15"/>
      <c r="CU82" s="46"/>
      <c r="CV82" s="131">
        <f t="shared" si="61"/>
        <v>0</v>
      </c>
      <c r="CW82" s="15"/>
      <c r="CX82" s="92" t="str">
        <f t="shared" si="48"/>
        <v/>
      </c>
    </row>
    <row r="83" spans="1:102" s="6" customFormat="1" collapsed="1" x14ac:dyDescent="0.3">
      <c r="A83" s="37" t="s">
        <v>75</v>
      </c>
      <c r="B83" s="126">
        <f>SUM(B84:B92)+B110+B111</f>
        <v>0</v>
      </c>
      <c r="C83" s="38" t="str">
        <f>IF(AND(B4=0,B83&gt;=0), "",B83/B4)</f>
        <v/>
      </c>
      <c r="D83" s="43" t="str">
        <f>IF(AND(B124=0,B83&gt;=0),"",B83/B124)</f>
        <v/>
      </c>
      <c r="E83" s="126">
        <f>SUM(E84:E92)+E110+E111</f>
        <v>3337.6</v>
      </c>
      <c r="F83" s="38">
        <f>IF(AND(E4=0,E83&gt;=0), "",E83/E4)</f>
        <v>9.7025836658683307E-2</v>
      </c>
      <c r="G83" s="43">
        <f>IF(AND(E124=0,E83&gt;=0),"",E83/E124)</f>
        <v>0.33445959601517694</v>
      </c>
      <c r="H83" s="126">
        <f>SUM(H84:H92)+H110+H111</f>
        <v>1092.568254928475</v>
      </c>
      <c r="I83" s="38">
        <f>IF(AND(H4=0,H83&gt;=0), "",H83/H4)</f>
        <v>2.8038505463182043E-2</v>
      </c>
      <c r="J83" s="43">
        <f>IF(AND(H124=0,H83&gt;=0),"",H83/H124)</f>
        <v>0.13512206492145204</v>
      </c>
      <c r="K83" s="38">
        <f>IF(AND(E83=0,H83&gt;0),100%,IF(AND(E83&lt;0,H83&gt;=0),(E83-H83)/E83,IF(AND(E83&gt;0,H83&gt;0),(H83-E83)/E83,IF(AND(E83=0,H83&lt;=0),"",(H83-E83)/E83))))</f>
        <v>-0.67264853339870712</v>
      </c>
      <c r="L83" s="127">
        <f>SUM(L84:L92)+L110+L111</f>
        <v>4430.1682549284742</v>
      </c>
      <c r="M83" s="38">
        <f>IF(AND(L4=0,L83&gt;=0), "",L83/L4)</f>
        <v>6.0384657150634943E-2</v>
      </c>
      <c r="N83" s="43">
        <f>IF(AND(L124=0,L83&gt;=0),"",L83/L124)</f>
        <v>0.24523665384396384</v>
      </c>
      <c r="O83" s="126">
        <f>SUM(O84:O92)+O110+O111</f>
        <v>4093.1439220279362</v>
      </c>
      <c r="P83" s="38">
        <f>IF(AND(O4=0,O83&gt;=0), "",O83/O4)</f>
        <v>8.3366721254012122E-2</v>
      </c>
      <c r="Q83" s="43">
        <f>IF(AND(O124=0,O83&gt;=0),"",O83/O124)</f>
        <v>0.34406181727805829</v>
      </c>
      <c r="R83" s="38">
        <f>IF(AND(H83=0,O83&gt;0),100%,IF(AND(H83&lt;0,O83&gt;=0),(H83-O83)/H83,IF(AND(H83&gt;0,O83&gt;0),(O83-H83)/H83,IF(AND(H83=0,O83&lt;=0),"",(O83-H83)/H83))))</f>
        <v>2.7463507689923632</v>
      </c>
      <c r="S83" s="127">
        <f>SUM(S84:S92)+S110+S111</f>
        <v>8523.3121769564113</v>
      </c>
      <c r="T83" s="38">
        <f>IF(AND(S4=0,S83&gt;=0), "",S83/S4)</f>
        <v>6.9598598043862411E-2</v>
      </c>
      <c r="U83" s="43">
        <f>IF(AND(S124=0,S83&gt;=0),"",S83/S124)</f>
        <v>0.28447637239977147</v>
      </c>
      <c r="V83" s="128">
        <f>SUM(V84:V92)+V110+V111</f>
        <v>0</v>
      </c>
      <c r="W83" s="38" t="str">
        <f>IF(AND(V4=0,V83&gt;=0), "",V83/V4)</f>
        <v/>
      </c>
      <c r="X83" s="91">
        <f t="shared" si="21"/>
        <v>1</v>
      </c>
      <c r="Y83" s="126">
        <f>SUM(Y84:Y92)+Y110+Y111</f>
        <v>4828.1264831451927</v>
      </c>
      <c r="Z83" s="38">
        <f>IF(AND(Y4=0,Y83&gt;=0), "",Y83/Y4)</f>
        <v>8.7947770408581274E-2</v>
      </c>
      <c r="AA83" s="43">
        <f>IF(AND(Y124=0,Y83&gt;=0),"",Y83/Y124)</f>
        <v>0.36062874203534634</v>
      </c>
      <c r="AB83" s="38">
        <f t="shared" si="22"/>
        <v>0.179564309273814</v>
      </c>
      <c r="AC83" s="127">
        <f>SUM(AC84:AC92)+AC110+AC111</f>
        <v>13351.438660101605</v>
      </c>
      <c r="AD83" s="38">
        <f>IF(AND(AC4=0,AC83&gt;=0), "",AC83/AC4)</f>
        <v>7.5278108711827815E-2</v>
      </c>
      <c r="AE83" s="43">
        <f>IF(AND(AC124=0,AC83&gt;=0),"",AC83/AC124)</f>
        <v>0.30799531365748062</v>
      </c>
      <c r="AF83" s="126">
        <f>SUM(AF84:AF92)+AF110+AF111</f>
        <v>4476.9398572849041</v>
      </c>
      <c r="AG83" s="38">
        <f>IF(AND(AF4=0,AF83&gt;=0), "",AF83/AF4)</f>
        <v>7.2262885923774181E-2</v>
      </c>
      <c r="AH83" s="43">
        <f>IF(AND(AF124=0,AF83&gt;=0),"",AF83/AF124)</f>
        <v>0.30859324505286606</v>
      </c>
      <c r="AI83" s="38">
        <f t="shared" si="41"/>
        <v>-7.2737660681895522E-2</v>
      </c>
      <c r="AJ83" s="127">
        <f>SUM(AJ84:AJ92)+AJ110+AJ111</f>
        <v>17828.378517386507</v>
      </c>
      <c r="AK83" s="38">
        <f>IF(AND(AJ4=0,AJ83&gt;=0), "",AJ83/AJ4)</f>
        <v>7.449753233035103E-2</v>
      </c>
      <c r="AL83" s="43">
        <f>IF(AND(AJ124=0,AJ83&gt;=0),"",AJ83/AJ124)</f>
        <v>0.30814524410086841</v>
      </c>
      <c r="AM83" s="126">
        <f>SUM(AM84:AM92)+AM110+AM111</f>
        <v>3854.2492079000394</v>
      </c>
      <c r="AN83" s="38">
        <f>IF(AND(AM4=0,AM83&gt;=0), "",AM83/AM4)</f>
        <v>6.8988726510120307E-2</v>
      </c>
      <c r="AO83" s="43">
        <f>IF(AND(AM124=0,AM83&gt;=0),"",AM83/AM124)</f>
        <v>0.27458534054345074</v>
      </c>
      <c r="AP83" s="38">
        <f t="shared" si="42"/>
        <v>-0.13908845533665559</v>
      </c>
      <c r="AQ83" s="127">
        <f>SUM(AQ84:AQ92)+AQ110+AQ111</f>
        <v>21682.627725286544</v>
      </c>
      <c r="AR83" s="38">
        <f>IF(AND(AQ4=0,AQ83&gt;=0), "",AQ83/AQ4)</f>
        <v>7.3454907577867587E-2</v>
      </c>
      <c r="AS83" s="43">
        <f>IF(AND(AQ124=0,AQ83&gt;=0),"",AQ83/AQ124)</f>
        <v>0.30159296420927412</v>
      </c>
      <c r="AT83" s="128">
        <f>SUM(AT84:AT92)+AT110+AT111</f>
        <v>0</v>
      </c>
      <c r="AU83" s="38" t="str">
        <f>IF(AND(AT4=0,AT83&gt;=0), "",AT83/AT4)</f>
        <v/>
      </c>
      <c r="AV83" s="91">
        <f t="shared" si="23"/>
        <v>1</v>
      </c>
      <c r="AW83" s="128">
        <f>SUM(AW84:AW92)+AW110+AW111</f>
        <v>3613.7712875477578</v>
      </c>
      <c r="AX83" s="38">
        <f>IF(AND(AW4=0,AW83&gt;=0), "",AW83/AW4)</f>
        <v>7.3454907577867601E-2</v>
      </c>
      <c r="AY83" s="43">
        <f>IF(AND(AW124=0,AW83&gt;=0),"",AW83/AW124)</f>
        <v>0.30159296420927406</v>
      </c>
      <c r="AZ83" s="128">
        <f>SUM(AZ84:AZ92)+AZ110+AZ111</f>
        <v>0</v>
      </c>
      <c r="BA83" s="38" t="str">
        <f>IF(AND(AZ4=0,AZ83&gt;=0), "",AZ83/AZ4)</f>
        <v/>
      </c>
      <c r="BB83" s="91">
        <f t="shared" si="24"/>
        <v>1</v>
      </c>
      <c r="BC83" s="126">
        <f>SUM(BC84:BC92)+BC110+BC111</f>
        <v>0</v>
      </c>
      <c r="BD83" s="38" t="str">
        <f>IF(AND(BC4=0,BC83&gt;=0), "",BC83/BC4)</f>
        <v/>
      </c>
      <c r="BE83" s="43" t="str">
        <f>IF(AND(BC124=0,BC83&gt;=0),"",BC83/BC124)</f>
        <v/>
      </c>
      <c r="BF83" s="38">
        <f t="shared" si="25"/>
        <v>-1</v>
      </c>
      <c r="BG83" s="127">
        <f>SUM(BG84:BG92)+BG110+BG111</f>
        <v>21682.627725286544</v>
      </c>
      <c r="BH83" s="38">
        <f>IF(AND(BG4=0,BG83&gt;=0), "",BG83/BG4)</f>
        <v>7.3454907577867587E-2</v>
      </c>
      <c r="BI83" s="43">
        <f>IF(AND(BG124=0,BG83&gt;=0),"",BG83/BG124)</f>
        <v>0.30159296420927412</v>
      </c>
      <c r="BJ83" s="126">
        <f>SUM(BJ84:BJ92)+BJ110+BJ111</f>
        <v>0</v>
      </c>
      <c r="BK83" s="38" t="str">
        <f>IF(AND(BJ4=0,BJ83&gt;=0), "",BJ83/BJ4)</f>
        <v/>
      </c>
      <c r="BL83" s="43" t="str">
        <f>IF(AND(BJ124=0,BJ83&gt;=0),"",BJ83/BJ124)</f>
        <v/>
      </c>
      <c r="BM83" s="38" t="str">
        <f t="shared" si="43"/>
        <v/>
      </c>
      <c r="BN83" s="127">
        <f>SUM(BN84:BN92)+BN110+BN111</f>
        <v>21682.627725286544</v>
      </c>
      <c r="BO83" s="38">
        <f>IF(AND(BN4=0,BN83&gt;=0), "",BN83/BN4)</f>
        <v>7.3454907577867587E-2</v>
      </c>
      <c r="BP83" s="43">
        <f>IF(AND(BN124=0,BN83&gt;=0),"",BN83/BN124)</f>
        <v>0.30159296420927412</v>
      </c>
      <c r="BQ83" s="126">
        <f>SUM(BQ84:BQ92)+BQ110+BQ111</f>
        <v>0</v>
      </c>
      <c r="BR83" s="38" t="str">
        <f>IF(AND(BQ4=0,BQ83&gt;=0), "",BQ83/BQ4)</f>
        <v/>
      </c>
      <c r="BS83" s="43" t="str">
        <f>IF(AND(BQ124=0,BQ83&gt;=0),"",BQ83/BQ124)</f>
        <v/>
      </c>
      <c r="BT83" s="38" t="str">
        <f t="shared" si="44"/>
        <v/>
      </c>
      <c r="BU83" s="127">
        <f>SUM(BU84:BU92)+BU110+BU111</f>
        <v>21682.627725286544</v>
      </c>
      <c r="BV83" s="38">
        <f>IF(AND(BU4=0,BU83&gt;=0), "",BU83/BU4)</f>
        <v>7.3454907577867587E-2</v>
      </c>
      <c r="BW83" s="43">
        <f>IF(AND(BU124=0,BU83&gt;=0),"",BU83/BU124)</f>
        <v>0.30159296420927412</v>
      </c>
      <c r="BX83" s="128">
        <f>SUM(BX84:BX92)+BX110+BX111</f>
        <v>0</v>
      </c>
      <c r="BY83" s="38" t="str">
        <f>IF(AND(BX4=0,BX83&gt;=0), "",BX83/BX4)</f>
        <v/>
      </c>
      <c r="BZ83" s="91">
        <f t="shared" si="45"/>
        <v>1</v>
      </c>
      <c r="CA83" s="126">
        <f>SUM(CA84:CA92)+CA110+CA111</f>
        <v>0</v>
      </c>
      <c r="CB83" s="38" t="str">
        <f>IF(AND(CA4=0,CA83&gt;=0), "",CA83/CA4)</f>
        <v/>
      </c>
      <c r="CC83" s="43" t="str">
        <f>IF(AND(CA124=0,CA83&gt;=0),"",CA83/CA124)</f>
        <v/>
      </c>
      <c r="CD83" s="38" t="str">
        <f t="shared" si="26"/>
        <v/>
      </c>
      <c r="CE83" s="127">
        <f>SUM(CE84:CE92)+CE110+CE111</f>
        <v>21682.627725286544</v>
      </c>
      <c r="CF83" s="38">
        <f>IF(AND(CE4=0,CE83&gt;=0), "",CE83/CE4)</f>
        <v>7.3454907577867587E-2</v>
      </c>
      <c r="CG83" s="43">
        <f>IF(AND(CE124=0,CE83&gt;=0),"",CE83/CE124)</f>
        <v>0.30159296420927412</v>
      </c>
      <c r="CH83" s="126">
        <f>SUM(CH84:CH92)+CH110+CH111</f>
        <v>0</v>
      </c>
      <c r="CI83" s="38" t="str">
        <f>IF(AND(CH4=0,CH83&gt;=0), "",CH83/CH4)</f>
        <v/>
      </c>
      <c r="CJ83" s="43" t="str">
        <f>IF(AND(CH124=0,CH83&gt;=0),"",CH83/CH124)</f>
        <v/>
      </c>
      <c r="CK83" s="38" t="str">
        <f t="shared" si="46"/>
        <v/>
      </c>
      <c r="CL83" s="127">
        <f>SUM(CL84:CL92)+CL110+CL111</f>
        <v>21682.627725286544</v>
      </c>
      <c r="CM83" s="38">
        <f>IF(AND(CL4=0,CL83&gt;=0), "",CL83/CL4)</f>
        <v>7.3454907577867587E-2</v>
      </c>
      <c r="CN83" s="43">
        <f>IF(AND(CL124=0,CL83&gt;=0),"",CL83/CL124)</f>
        <v>0.30159296420927412</v>
      </c>
      <c r="CO83" s="126">
        <f>SUM(CO84:CO92)+CO110+CO111</f>
        <v>0</v>
      </c>
      <c r="CP83" s="38" t="str">
        <f>IF(AND(CO4=0,CO83&gt;=0), "",CO83/CO4)</f>
        <v/>
      </c>
      <c r="CQ83" s="43" t="str">
        <f>IF(AND(CO124=0,CO83&gt;=0),"",CO83/CO124)</f>
        <v/>
      </c>
      <c r="CR83" s="38" t="str">
        <f t="shared" si="47"/>
        <v/>
      </c>
      <c r="CS83" s="127">
        <f>SUM(CS84:CS92)+CS110+CS111</f>
        <v>21682.627725286544</v>
      </c>
      <c r="CT83" s="38">
        <f>IF(AND(CS4=0,CS83&gt;=0), "",CS83/CS4)</f>
        <v>7.3454907577867587E-2</v>
      </c>
      <c r="CU83" s="43">
        <f>IF(AND(CS124=0,CS83&gt;=0),"",CS83/CS124)</f>
        <v>0.30159296420927412</v>
      </c>
      <c r="CV83" s="128">
        <f>SUM(CV84:CV92)+CV110+CV111</f>
        <v>0</v>
      </c>
      <c r="CW83" s="38" t="str">
        <f>IF(AND(CV4=0,CV83&gt;=0), "",CV83/CV4)</f>
        <v/>
      </c>
      <c r="CX83" s="91">
        <f t="shared" si="48"/>
        <v>1</v>
      </c>
    </row>
    <row r="84" spans="1:102" hidden="1" outlineLevel="2" x14ac:dyDescent="0.3">
      <c r="A84" s="29" t="s">
        <v>76</v>
      </c>
      <c r="B84" s="129">
        <f>+'N EERR RODEO'!B140+'N EERR RODEO'!B141+'N EERR RODEO'!B142+'N EERR RODEO'!B143+'N EERR RODEO'!B144</f>
        <v>0</v>
      </c>
      <c r="C84" s="30" t="str">
        <f>IF(AND(B4=0,B84&gt;=0), "",B84/B4)</f>
        <v/>
      </c>
      <c r="D84" s="47" t="str">
        <f>IF(AND(B124=0,B84&gt;=0),"",B84/B124)</f>
        <v/>
      </c>
      <c r="E84" s="129">
        <f>+'N EERR RODEO'!C140+'N EERR RODEO'!C141+'N EERR RODEO'!C142+'N EERR RODEO'!C143+'N EERR RODEO'!C144</f>
        <v>0</v>
      </c>
      <c r="F84" s="30">
        <f>IF(AND(E4=0,E84&gt;=0), "",E84/E4)</f>
        <v>0</v>
      </c>
      <c r="G84" s="47">
        <f>IF(AND(E124=0,E84&gt;=0),"",E84/E124)</f>
        <v>0</v>
      </c>
      <c r="H84" s="129">
        <f>+'N EERR RODEO'!D140+'N EERR RODEO'!D141+'N EERR RODEO'!D142+'N EERR RODEO'!D143+'N EERR RODEO'!D144</f>
        <v>0</v>
      </c>
      <c r="I84" s="30">
        <f>IF(AND(H4=0,H84&gt;=0), "",H84/H4)</f>
        <v>0</v>
      </c>
      <c r="J84" s="47">
        <f>IF(AND(H124=0,H84&gt;=0),"",H84/H124)</f>
        <v>0</v>
      </c>
      <c r="K84" s="30" t="str">
        <f t="shared" ref="K84:K108" si="64">IF(AND(E84=0,H84&gt;0),100%,IF(AND(E84&lt;0,H84=0),(E84-H84)/E84,IF(AND(E84&gt;0,H84&gt;0),(H84-E84)/E84,IF(AND(E84=0,H84=0),"",(H84-E84)/E84))))</f>
        <v/>
      </c>
      <c r="L84" s="130">
        <f t="shared" ref="L84:L91" si="65">+E84+H84</f>
        <v>0</v>
      </c>
      <c r="M84" s="30">
        <f>IF(AND(L4=0,L84&gt;=0), "",L84/L4)</f>
        <v>0</v>
      </c>
      <c r="N84" s="47">
        <f>IF(AND(L124=0,L84&gt;=0),"",L84/L124)</f>
        <v>0</v>
      </c>
      <c r="O84" s="129">
        <f>+'N EERR RODEO'!E140+'N EERR RODEO'!E141+'N EERR RODEO'!E142+'N EERR RODEO'!E143+'N EERR RODEO'!E144</f>
        <v>0</v>
      </c>
      <c r="P84" s="30">
        <f>IF(AND(O4=0,O84&gt;=0), "",O84/O4)</f>
        <v>0</v>
      </c>
      <c r="Q84" s="47">
        <f>IF(AND(O124=0,O84&gt;=0),"",O84/O124)</f>
        <v>0</v>
      </c>
      <c r="R84" s="30" t="str">
        <f t="shared" ref="R84:R108" si="66">IF(AND(H84=0,O84&gt;0),100%,IF(AND(H84&lt;0,O84=0),(H84-O84)/H84,IF(AND(H84&gt;0,O84&gt;0),(O84-H84)/H84,IF(AND(H84=0,O84=0),"",(O84-H84)/H84))))</f>
        <v/>
      </c>
      <c r="S84" s="130">
        <f t="shared" ref="S84:S91" si="67">+L84+O84</f>
        <v>0</v>
      </c>
      <c r="T84" s="30">
        <f>IF(AND(S4=0,S84&gt;=0), "",S84/S4)</f>
        <v>0</v>
      </c>
      <c r="U84" s="47">
        <f>IF(AND(S124=0,S84&gt;=0),"",S84/S124)</f>
        <v>0</v>
      </c>
      <c r="V84" s="131"/>
      <c r="W84" s="30" t="str">
        <f>IF(AND(V4=0,V84&gt;=0), "",V84/V4)</f>
        <v/>
      </c>
      <c r="X84" s="47" t="str">
        <f t="shared" si="21"/>
        <v/>
      </c>
      <c r="Y84" s="129">
        <f>+'N EERR RODEO'!F140+'N EERR RODEO'!F141+'N EERR RODEO'!F142+'N EERR RODEO'!F143+'N EERR RODEO'!F144</f>
        <v>0</v>
      </c>
      <c r="Z84" s="30">
        <f>IF(AND(Y4=0,Y84&gt;=0), "",Y84/Y4)</f>
        <v>0</v>
      </c>
      <c r="AA84" s="47">
        <f>IF(AND(Y124=0,Y84&gt;=0),"",Y84/Y124)</f>
        <v>0</v>
      </c>
      <c r="AB84" s="30" t="str">
        <f t="shared" si="22"/>
        <v/>
      </c>
      <c r="AC84" s="130">
        <f t="shared" ref="AC84:AC91" si="68">+S84+Y84</f>
        <v>0</v>
      </c>
      <c r="AD84" s="30">
        <f>IF(AND(AC4=0,AC84&gt;=0), "",AC84/AC4)</f>
        <v>0</v>
      </c>
      <c r="AE84" s="47">
        <f>IF(AND(AC124=0,AC84&gt;=0),"",AC84/AC124)</f>
        <v>0</v>
      </c>
      <c r="AF84" s="129">
        <f>+'N EERR RODEO'!G140+'N EERR RODEO'!G141+'N EERR RODEO'!G142+'N EERR RODEO'!G143+'N EERR RODEO'!G144</f>
        <v>0</v>
      </c>
      <c r="AG84" s="30">
        <f>IF(AND(AF4=0,AF84&gt;=0), "",AF84/AF4)</f>
        <v>0</v>
      </c>
      <c r="AH84" s="47">
        <f>IF(AND(AF124=0,AF84&gt;=0),"",AF84/AF124)</f>
        <v>0</v>
      </c>
      <c r="AI84" s="30" t="str">
        <f t="shared" si="41"/>
        <v/>
      </c>
      <c r="AJ84" s="130">
        <f t="shared" si="62"/>
        <v>0</v>
      </c>
      <c r="AK84" s="30">
        <f>IF(AND(AJ4=0,AJ84&gt;=0), "",AJ84/AJ4)</f>
        <v>0</v>
      </c>
      <c r="AL84" s="47">
        <f>IF(AND(AJ124=0,AJ84&gt;=0),"",AJ84/AJ124)</f>
        <v>0</v>
      </c>
      <c r="AM84" s="129">
        <f>+'N EERR RODEO'!H140+'N EERR RODEO'!H141+'N EERR RODEO'!H142+'N EERR RODEO'!H143+'N EERR RODEO'!H144</f>
        <v>0</v>
      </c>
      <c r="AN84" s="30">
        <f>IF(AND(AM4=0,AM84&gt;=0), "",AM84/AM4)</f>
        <v>0</v>
      </c>
      <c r="AO84" s="47">
        <f>IF(AND(AM124=0,AM84&gt;=0),"",AM84/AM124)</f>
        <v>0</v>
      </c>
      <c r="AP84" s="30" t="str">
        <f t="shared" si="42"/>
        <v/>
      </c>
      <c r="AQ84" s="130">
        <f t="shared" si="63"/>
        <v>0</v>
      </c>
      <c r="AR84" s="30">
        <f>IF(AND(AQ4=0,AQ84&gt;=0), "",AQ84/AQ4)</f>
        <v>0</v>
      </c>
      <c r="AS84" s="47">
        <f>IF(AND(AQ124=0,AQ84&gt;=0),"",AQ84/AQ124)</f>
        <v>0</v>
      </c>
      <c r="AT84" s="131">
        <f t="shared" ref="AT84:AT92" si="69">+V84*2</f>
        <v>0</v>
      </c>
      <c r="AU84" s="30" t="str">
        <f>IF(AND(AT4=0,AT84&gt;=0), "",AT84/AT4)</f>
        <v/>
      </c>
      <c r="AV84" s="47" t="str">
        <f t="shared" si="23"/>
        <v/>
      </c>
      <c r="AW84" s="131">
        <f t="shared" si="40"/>
        <v>0</v>
      </c>
      <c r="AX84" s="30">
        <f>IF(AND(AW4=0,AW84&gt;=0), "",AW84/AW4)</f>
        <v>0</v>
      </c>
      <c r="AY84" s="47">
        <f>IF(AND(AW124=0,AW84&gt;=0),"",AW84/AW124)</f>
        <v>0</v>
      </c>
      <c r="AZ84" s="131">
        <f t="shared" ref="AZ84:AZ102" si="70">+AT84/6</f>
        <v>0</v>
      </c>
      <c r="BA84" s="30" t="str">
        <f>IF(AND(AZ4=0,AZ84&gt;=0), "",AZ84/AZ4)</f>
        <v/>
      </c>
      <c r="BB84" s="47" t="str">
        <f t="shared" si="24"/>
        <v/>
      </c>
      <c r="BC84" s="129">
        <f>+'N EERR RODEO'!I140+'N EERR RODEO'!I141+'N EERR RODEO'!I142+'N EERR RODEO'!I143+'N EERR RODEO'!I144</f>
        <v>0</v>
      </c>
      <c r="BD84" s="30" t="str">
        <f>IF(AND(BC4=0,BC84&gt;=0), "",BC84/BC4)</f>
        <v/>
      </c>
      <c r="BE84" s="47" t="str">
        <f>IF(AND(BC124=0,BC84&gt;=0),"",BC84/BC124)</f>
        <v/>
      </c>
      <c r="BF84" s="30" t="str">
        <f t="shared" si="25"/>
        <v/>
      </c>
      <c r="BG84" s="130">
        <f t="shared" ref="BG84:BG92" si="71">+AQ84+BC84</f>
        <v>0</v>
      </c>
      <c r="BH84" s="30">
        <f>IF(AND(BG4=0,BG84&gt;=0), "",BG84/BG4)</f>
        <v>0</v>
      </c>
      <c r="BI84" s="47">
        <f>IF(AND(BG124=0,BG84&gt;=0),"",BG84/BG124)</f>
        <v>0</v>
      </c>
      <c r="BJ84" s="129">
        <f>+'N EERR RODEO'!J140+'N EERR RODEO'!J141+'N EERR RODEO'!J142+'N EERR RODEO'!J143+'N EERR RODEO'!J144</f>
        <v>0</v>
      </c>
      <c r="BK84" s="30" t="str">
        <f>IF(AND(BJ4=0,BJ84&gt;=0), "",BJ84/BJ4)</f>
        <v/>
      </c>
      <c r="BL84" s="47" t="str">
        <f>IF(AND(BJ124=0,BJ84&gt;=0),"",BJ84/BJ124)</f>
        <v/>
      </c>
      <c r="BM84" s="30" t="str">
        <f t="shared" si="43"/>
        <v/>
      </c>
      <c r="BN84" s="130">
        <f t="shared" ref="BN84:BN92" si="72">+BG84+BJ84</f>
        <v>0</v>
      </c>
      <c r="BO84" s="30">
        <f>IF(AND(BN4=0,BN84&gt;=0), "",BN84/BN4)</f>
        <v>0</v>
      </c>
      <c r="BP84" s="47">
        <f>IF(AND(BN124=0,BN84&gt;=0),"",BN84/BN124)</f>
        <v>0</v>
      </c>
      <c r="BQ84" s="129">
        <f>+'N EERR RODEO'!K140+'N EERR RODEO'!K141+'N EERR RODEO'!K142+'N EERR RODEO'!K143+'N EERR RODEO'!K144</f>
        <v>0</v>
      </c>
      <c r="BR84" s="30" t="str">
        <f>IF(AND(BQ4=0,BQ84&gt;=0), "",BQ84/BQ4)</f>
        <v/>
      </c>
      <c r="BS84" s="47" t="str">
        <f>IF(AND(BQ124=0,BQ84&gt;=0),"",BQ84/BQ124)</f>
        <v/>
      </c>
      <c r="BT84" s="30" t="str">
        <f t="shared" si="44"/>
        <v/>
      </c>
      <c r="BU84" s="130">
        <f t="shared" ref="BU84:BU92" si="73">+BN84+BQ84</f>
        <v>0</v>
      </c>
      <c r="BV84" s="30">
        <f>IF(AND(BU4=0,BU84&gt;=0), "",BU84/BU4)</f>
        <v>0</v>
      </c>
      <c r="BW84" s="47">
        <f>IF(AND(BU124=0,BU84&gt;=0),"",BU84/BU124)</f>
        <v>0</v>
      </c>
      <c r="BX84" s="131">
        <f t="shared" ref="BX84:BX92" si="74">+AZ84*9</f>
        <v>0</v>
      </c>
      <c r="BY84" s="30" t="str">
        <f>IF(AND(BX4=0,BX84&gt;=0), "",BX84/BX4)</f>
        <v/>
      </c>
      <c r="BZ84" s="47" t="str">
        <f t="shared" si="45"/>
        <v/>
      </c>
      <c r="CA84" s="129">
        <f>+'N EERR RODEO'!L140+'N EERR RODEO'!L141+'N EERR RODEO'!L142+'N EERR RODEO'!L143+'N EERR RODEO'!L144</f>
        <v>0</v>
      </c>
      <c r="CB84" s="30" t="str">
        <f>IF(AND(CA4=0,CA84&gt;=0), "",CA84/CA4)</f>
        <v/>
      </c>
      <c r="CC84" s="47" t="str">
        <f>IF(AND(CA124=0,CA84&gt;=0),"",CA84/CA124)</f>
        <v/>
      </c>
      <c r="CD84" s="30" t="str">
        <f t="shared" si="26"/>
        <v/>
      </c>
      <c r="CE84" s="130">
        <f t="shared" ref="CE84:CE92" si="75">+BU84+CA84</f>
        <v>0</v>
      </c>
      <c r="CF84" s="30">
        <f>IF(AND(CE4=0,CE84&gt;=0), "",CE84/CE4)</f>
        <v>0</v>
      </c>
      <c r="CG84" s="47">
        <f>IF(AND(CE124=0,CE84&gt;=0),"",CE84/CE124)</f>
        <v>0</v>
      </c>
      <c r="CH84" s="129">
        <f>+'N EERR RODEO'!M140+'N EERR RODEO'!M141+'N EERR RODEO'!M142+'N EERR RODEO'!M143+'N EERR RODEO'!M144</f>
        <v>0</v>
      </c>
      <c r="CI84" s="30" t="str">
        <f>IF(AND(CH4=0,CH84&gt;=0), "",CH84/CH4)</f>
        <v/>
      </c>
      <c r="CJ84" s="47" t="str">
        <f>IF(AND(CH124=0,CH84&gt;=0),"",CH84/CH124)</f>
        <v/>
      </c>
      <c r="CK84" s="30" t="str">
        <f t="shared" si="46"/>
        <v/>
      </c>
      <c r="CL84" s="130">
        <f t="shared" ref="CL84:CL92" si="76">+CE84+CH84</f>
        <v>0</v>
      </c>
      <c r="CM84" s="30">
        <f>IF(AND(CL4=0,CL84&gt;=0), "",CL84/CL4)</f>
        <v>0</v>
      </c>
      <c r="CN84" s="47">
        <f>IF(AND(CL124=0,CL84&gt;=0),"",CL84/CL124)</f>
        <v>0</v>
      </c>
      <c r="CO84" s="129">
        <f>+'N EERR RODEO'!N140+'N EERR RODEO'!N141+'N EERR RODEO'!N142+'N EERR RODEO'!N143+'N EERR RODEO'!N144</f>
        <v>0</v>
      </c>
      <c r="CP84" s="30" t="str">
        <f>IF(AND(CO4=0,CO84&gt;=0), "",CO84/CO4)</f>
        <v/>
      </c>
      <c r="CQ84" s="47" t="str">
        <f>IF(AND(CO124=0,CO84&gt;=0),"",CO84/CO124)</f>
        <v/>
      </c>
      <c r="CR84" s="30" t="str">
        <f t="shared" si="47"/>
        <v/>
      </c>
      <c r="CS84" s="130">
        <f t="shared" ref="CS84:CS92" si="77">+CL84+CO84</f>
        <v>0</v>
      </c>
      <c r="CT84" s="30">
        <f>IF(AND(CS4=0,CS84&gt;=0), "",CS84/CS4)</f>
        <v>0</v>
      </c>
      <c r="CU84" s="47">
        <f>IF(AND(CS124=0,CS84&gt;=0),"",CS84/CS124)</f>
        <v>0</v>
      </c>
      <c r="CV84" s="131">
        <f t="shared" ref="CV84:CV92" si="78">+AZ84*12</f>
        <v>0</v>
      </c>
      <c r="CW84" s="30" t="str">
        <f>IF(AND(CV4=0,CV84&gt;=0), "",CV84/CV4)</f>
        <v/>
      </c>
      <c r="CX84" s="47" t="str">
        <f t="shared" si="48"/>
        <v/>
      </c>
    </row>
    <row r="85" spans="1:102" hidden="1" outlineLevel="2" x14ac:dyDescent="0.3">
      <c r="A85" s="29" t="s">
        <v>77</v>
      </c>
      <c r="B85" s="129">
        <f>+'N EERR RODEO'!B145</f>
        <v>0</v>
      </c>
      <c r="C85" s="30" t="str">
        <f>IF(AND(B4=0,B85&gt;=0), "",B85/B4)</f>
        <v/>
      </c>
      <c r="D85" s="47" t="str">
        <f>IF(AND(B124=0,B85&gt;=0),"",B85/B124)</f>
        <v/>
      </c>
      <c r="E85" s="129">
        <f>+'N EERR RODEO'!C145</f>
        <v>0</v>
      </c>
      <c r="F85" s="30">
        <f>IF(AND(E4=0,E85&gt;=0), "",E85/E4)</f>
        <v>0</v>
      </c>
      <c r="G85" s="47">
        <f>IF(AND(E124=0,E85&gt;=0),"",E85/E124)</f>
        <v>0</v>
      </c>
      <c r="H85" s="129">
        <f>+'N EERR RODEO'!D145</f>
        <v>23.178254928474843</v>
      </c>
      <c r="I85" s="30">
        <f>IF(AND(H4=0,H85&gt;=0), "",H85/H4)</f>
        <v>5.9482199350704425E-4</v>
      </c>
      <c r="J85" s="47">
        <f>IF(AND(H124=0,H85&gt;=0),"",H85/H124)</f>
        <v>2.8665428023225636E-3</v>
      </c>
      <c r="K85" s="30">
        <f t="shared" si="64"/>
        <v>1</v>
      </c>
      <c r="L85" s="130">
        <f t="shared" si="65"/>
        <v>23.178254928474843</v>
      </c>
      <c r="M85" s="30">
        <f>IF(AND(L4=0,L85&gt;=0), "",L85/L4)</f>
        <v>3.159272733375146E-4</v>
      </c>
      <c r="N85" s="47">
        <f>IF(AND(L124=0,L85&gt;=0),"",L85/L124)</f>
        <v>1.2830568397211599E-3</v>
      </c>
      <c r="O85" s="129">
        <f>+'N EERR RODEO'!E145</f>
        <v>19.683546048947466</v>
      </c>
      <c r="P85" s="30">
        <f>IF(AND(O4=0,O85&gt;=0), "",O85/O4)</f>
        <v>4.0090276032612846E-4</v>
      </c>
      <c r="Q85" s="47">
        <f>IF(AND(O124=0,O85&gt;=0),"",O85/O124)</f>
        <v>1.6545610789864104E-3</v>
      </c>
      <c r="R85" s="30">
        <f t="shared" si="66"/>
        <v>-0.1507753232636195</v>
      </c>
      <c r="S85" s="130">
        <f t="shared" si="67"/>
        <v>42.861800977422305</v>
      </c>
      <c r="T85" s="30">
        <f>IF(AND(S4=0,S85&gt;=0), "",S85/S4)</f>
        <v>3.499955411381971E-4</v>
      </c>
      <c r="U85" s="47">
        <f>IF(AND(S124=0,S85&gt;=0),"",S85/S124)</f>
        <v>1.4305670616574946E-3</v>
      </c>
      <c r="V85" s="131"/>
      <c r="W85" s="30" t="str">
        <f>IF(AND(V4=0,V85&gt;=0), "",V85/V4)</f>
        <v/>
      </c>
      <c r="X85" s="47">
        <f t="shared" si="21"/>
        <v>1</v>
      </c>
      <c r="Y85" s="129">
        <f>+'N EERR RODEO'!F145</f>
        <v>22.026483145192682</v>
      </c>
      <c r="Z85" s="30">
        <f>IF(AND(Y4=0,Y85&gt;=0), "",Y85/Y4)</f>
        <v>4.0122811391220047E-4</v>
      </c>
      <c r="AA85" s="47">
        <f>IF(AND(Y124=0,Y85&gt;=0),"",Y85/Y124)</f>
        <v>1.6452309059929655E-3</v>
      </c>
      <c r="AB85" s="30">
        <f t="shared" si="22"/>
        <v>0.11903023420774829</v>
      </c>
      <c r="AC85" s="130">
        <f t="shared" si="68"/>
        <v>64.888284122614991</v>
      </c>
      <c r="AD85" s="30">
        <f>IF(AND(AC4=0,AC85&gt;=0), "",AC85/AC4)</f>
        <v>3.6585325601675719E-4</v>
      </c>
      <c r="AE85" s="47">
        <f>IF(AND(AC124=0,AC85&gt;=0),"",AC85/AC124)</f>
        <v>1.4968639657359916E-3</v>
      </c>
      <c r="AF85" s="129">
        <f>+'N EERR RODEO'!G145</f>
        <v>9.1898572849037841</v>
      </c>
      <c r="AG85" s="30">
        <f>IF(AND(AF4=0,AF85&gt;=0), "",AF85/AF4)</f>
        <v>1.4833471741957022E-4</v>
      </c>
      <c r="AH85" s="47">
        <f>IF(AND(AF124=0,AF85&gt;=0),"",AF85/AF124)</f>
        <v>6.3345230704999096E-4</v>
      </c>
      <c r="AI85" s="30">
        <f t="shared" si="41"/>
        <v>-0.58278145338378784</v>
      </c>
      <c r="AJ85" s="130">
        <f t="shared" si="62"/>
        <v>74.078141407518771</v>
      </c>
      <c r="AK85" s="30">
        <f>IF(AND(AJ4=0,AJ85&gt;=0), "",AJ85/AJ4)</f>
        <v>3.0954238093481602E-4</v>
      </c>
      <c r="AL85" s="47">
        <f>IF(AND(AJ124=0,AJ85&gt;=0),"",AJ85/AJ124)</f>
        <v>1.2803647255019545E-3</v>
      </c>
      <c r="AM85" s="129">
        <f>+'N EERR RODEO'!H145</f>
        <v>295.44920790003914</v>
      </c>
      <c r="AN85" s="30">
        <f>IF(AND(AM4=0,AM85&gt;=0), "",AM85/AM4)</f>
        <v>5.288361883728018E-3</v>
      </c>
      <c r="AO85" s="47">
        <f>IF(AND(AM124=0,AM85&gt;=0),"",AM85/AM124)</f>
        <v>2.1048462875270579E-2</v>
      </c>
      <c r="AP85" s="30">
        <f t="shared" si="42"/>
        <v>31.149488152049408</v>
      </c>
      <c r="AQ85" s="130">
        <f t="shared" si="63"/>
        <v>369.52734930755793</v>
      </c>
      <c r="AR85" s="30">
        <f>IF(AND(AQ4=0,AQ85&gt;=0), "",AQ85/AQ4)</f>
        <v>1.2518592135041763E-3</v>
      </c>
      <c r="AS85" s="47">
        <f>IF(AND(AQ124=0,AQ85&gt;=0),"",AQ85/AQ124)</f>
        <v>5.1399143150943636E-3</v>
      </c>
      <c r="AT85" s="131">
        <f t="shared" si="69"/>
        <v>0</v>
      </c>
      <c r="AU85" s="30" t="str">
        <f>IF(AND(AT4=0,AT85&gt;=0), "",AT85/AT4)</f>
        <v/>
      </c>
      <c r="AV85" s="47">
        <f t="shared" si="23"/>
        <v>1</v>
      </c>
      <c r="AW85" s="131">
        <f t="shared" si="40"/>
        <v>61.587891551259652</v>
      </c>
      <c r="AX85" s="30">
        <f>IF(AND(AW4=0,AW85&gt;=0), "",AW85/AW4)</f>
        <v>1.2518592135041763E-3</v>
      </c>
      <c r="AY85" s="47">
        <f>IF(AND(AW124=0,AW85&gt;=0),"",AW85/AW124)</f>
        <v>5.1399143150943627E-3</v>
      </c>
      <c r="AZ85" s="131">
        <f t="shared" si="70"/>
        <v>0</v>
      </c>
      <c r="BA85" s="30" t="str">
        <f>IF(AND(AZ4=0,AZ85&gt;=0), "",AZ85/AZ4)</f>
        <v/>
      </c>
      <c r="BB85" s="47">
        <f t="shared" si="24"/>
        <v>1</v>
      </c>
      <c r="BC85" s="129">
        <f>+'N EERR RODEO'!I145</f>
        <v>0</v>
      </c>
      <c r="BD85" s="30" t="str">
        <f>IF(AND(BC4=0,BC85&gt;=0), "",BC85/BC4)</f>
        <v/>
      </c>
      <c r="BE85" s="47" t="str">
        <f>IF(AND(BC124=0,BC85&gt;=0),"",BC85/BC124)</f>
        <v/>
      </c>
      <c r="BF85" s="30">
        <f t="shared" si="25"/>
        <v>-1</v>
      </c>
      <c r="BG85" s="130">
        <f t="shared" si="71"/>
        <v>369.52734930755793</v>
      </c>
      <c r="BH85" s="30">
        <f>IF(AND(BG4=0,BG85&gt;=0), "",BG85/BG4)</f>
        <v>1.2518592135041763E-3</v>
      </c>
      <c r="BI85" s="47">
        <f>IF(AND(BG124=0,BG85&gt;=0),"",BG85/BG124)</f>
        <v>5.1399143150943636E-3</v>
      </c>
      <c r="BJ85" s="129">
        <f>+'N EERR RODEO'!J145</f>
        <v>0</v>
      </c>
      <c r="BK85" s="30" t="str">
        <f>IF(AND(BJ4=0,BJ85&gt;=0), "",BJ85/BJ4)</f>
        <v/>
      </c>
      <c r="BL85" s="47" t="str">
        <f>IF(AND(BJ124=0,BJ85&gt;=0),"",BJ85/BJ124)</f>
        <v/>
      </c>
      <c r="BM85" s="30" t="str">
        <f t="shared" si="43"/>
        <v/>
      </c>
      <c r="BN85" s="130">
        <f t="shared" si="72"/>
        <v>369.52734930755793</v>
      </c>
      <c r="BO85" s="30">
        <f>IF(AND(BN4=0,BN85&gt;=0), "",BN85/BN4)</f>
        <v>1.2518592135041763E-3</v>
      </c>
      <c r="BP85" s="47">
        <f>IF(AND(BN124=0,BN85&gt;=0),"",BN85/BN124)</f>
        <v>5.1399143150943636E-3</v>
      </c>
      <c r="BQ85" s="129">
        <f>+'N EERR RODEO'!K145</f>
        <v>0</v>
      </c>
      <c r="BR85" s="30" t="str">
        <f>IF(AND(BQ4=0,BQ85&gt;=0), "",BQ85/BQ4)</f>
        <v/>
      </c>
      <c r="BS85" s="47" t="str">
        <f>IF(AND(BQ124=0,BQ85&gt;=0),"",BQ85/BQ124)</f>
        <v/>
      </c>
      <c r="BT85" s="30" t="str">
        <f t="shared" si="44"/>
        <v/>
      </c>
      <c r="BU85" s="130">
        <f t="shared" si="73"/>
        <v>369.52734930755793</v>
      </c>
      <c r="BV85" s="30">
        <f>IF(AND(BU4=0,BU85&gt;=0), "",BU85/BU4)</f>
        <v>1.2518592135041763E-3</v>
      </c>
      <c r="BW85" s="47">
        <f>IF(AND(BU124=0,BU85&gt;=0),"",BU85/BU124)</f>
        <v>5.1399143150943636E-3</v>
      </c>
      <c r="BX85" s="131">
        <f t="shared" si="74"/>
        <v>0</v>
      </c>
      <c r="BY85" s="30" t="str">
        <f>IF(AND(BX4=0,BX85&gt;=0), "",BX85/BX4)</f>
        <v/>
      </c>
      <c r="BZ85" s="47">
        <f t="shared" si="45"/>
        <v>1</v>
      </c>
      <c r="CA85" s="129">
        <f>+'N EERR RODEO'!L145</f>
        <v>0</v>
      </c>
      <c r="CB85" s="30" t="str">
        <f>IF(AND(CA4=0,CA85&gt;=0), "",CA85/CA4)</f>
        <v/>
      </c>
      <c r="CC85" s="47" t="str">
        <f>IF(AND(CA124=0,CA85&gt;=0),"",CA85/CA124)</f>
        <v/>
      </c>
      <c r="CD85" s="30" t="str">
        <f t="shared" si="26"/>
        <v/>
      </c>
      <c r="CE85" s="130">
        <f t="shared" si="75"/>
        <v>369.52734930755793</v>
      </c>
      <c r="CF85" s="30">
        <f>IF(AND(CE4=0,CE85&gt;=0), "",CE85/CE4)</f>
        <v>1.2518592135041763E-3</v>
      </c>
      <c r="CG85" s="47">
        <f>IF(AND(CE124=0,CE85&gt;=0),"",CE85/CE124)</f>
        <v>5.1399143150943636E-3</v>
      </c>
      <c r="CH85" s="129">
        <f>+'N EERR RODEO'!M145</f>
        <v>0</v>
      </c>
      <c r="CI85" s="30" t="str">
        <f>IF(AND(CH4=0,CH85&gt;=0), "",CH85/CH4)</f>
        <v/>
      </c>
      <c r="CJ85" s="47" t="str">
        <f>IF(AND(CH124=0,CH85&gt;=0),"",CH85/CH124)</f>
        <v/>
      </c>
      <c r="CK85" s="30" t="str">
        <f t="shared" si="46"/>
        <v/>
      </c>
      <c r="CL85" s="130">
        <f t="shared" si="76"/>
        <v>369.52734930755793</v>
      </c>
      <c r="CM85" s="30">
        <f>IF(AND(CL4=0,CL85&gt;=0), "",CL85/CL4)</f>
        <v>1.2518592135041763E-3</v>
      </c>
      <c r="CN85" s="47">
        <f>IF(AND(CL124=0,CL85&gt;=0),"",CL85/CL124)</f>
        <v>5.1399143150943636E-3</v>
      </c>
      <c r="CO85" s="129">
        <f>+'N EERR RODEO'!N145</f>
        <v>0</v>
      </c>
      <c r="CP85" s="30" t="str">
        <f>IF(AND(CO4=0,CO85&gt;=0), "",CO85/CO4)</f>
        <v/>
      </c>
      <c r="CQ85" s="47" t="str">
        <f>IF(AND(CO124=0,CO85&gt;=0),"",CO85/CO124)</f>
        <v/>
      </c>
      <c r="CR85" s="30" t="str">
        <f t="shared" si="47"/>
        <v/>
      </c>
      <c r="CS85" s="130">
        <f t="shared" si="77"/>
        <v>369.52734930755793</v>
      </c>
      <c r="CT85" s="30">
        <f>IF(AND(CS4=0,CS85&gt;=0), "",CS85/CS4)</f>
        <v>1.2518592135041763E-3</v>
      </c>
      <c r="CU85" s="47">
        <f>IF(AND(CS124=0,CS85&gt;=0),"",CS85/CS124)</f>
        <v>5.1399143150943636E-3</v>
      </c>
      <c r="CV85" s="131">
        <f t="shared" si="78"/>
        <v>0</v>
      </c>
      <c r="CW85" s="30" t="str">
        <f>IF(AND(CV4=0,CV85&gt;=0), "",CV85/CV4)</f>
        <v/>
      </c>
      <c r="CX85" s="47">
        <f t="shared" si="48"/>
        <v>1</v>
      </c>
    </row>
    <row r="86" spans="1:102" hidden="1" outlineLevel="2" x14ac:dyDescent="0.3">
      <c r="A86" s="29" t="s">
        <v>1</v>
      </c>
      <c r="B86" s="129">
        <f>+'N EERR RODEO'!B146+'N EERR RODEO'!B147+'N EERR RODEO'!B148+'N EERR RODEO'!B149+'N EERR RODEO'!B150+'N EERR RODEO'!B151+'N EERR RODEO'!B152+'N EERR RODEO'!B153</f>
        <v>0</v>
      </c>
      <c r="C86" s="30" t="str">
        <f>IF(AND(B4=0,B86&gt;=0), "",B86/B4)</f>
        <v/>
      </c>
      <c r="D86" s="47" t="str">
        <f>IF(AND(B124=0,B86&gt;=0),"",B86/B124)</f>
        <v/>
      </c>
      <c r="E86" s="129">
        <f>+'N EERR RODEO'!C146+'N EERR RODEO'!C147+'N EERR RODEO'!C148+'N EERR RODEO'!C149+'N EERR RODEO'!C150+'N EERR RODEO'!C151+'N EERR RODEO'!C152+'N EERR RODEO'!C153</f>
        <v>0</v>
      </c>
      <c r="F86" s="30">
        <f>IF(AND(E4=0,E86&gt;=0), "",E86/E4)</f>
        <v>0</v>
      </c>
      <c r="G86" s="47">
        <f>IF(AND(E124=0,E86&gt;=0),"",E86/E124)</f>
        <v>0</v>
      </c>
      <c r="H86" s="129">
        <f>+'N EERR RODEO'!D146+'N EERR RODEO'!D147+'N EERR RODEO'!D148+'N EERR RODEO'!D149+'N EERR RODEO'!D150+'N EERR RODEO'!D151+'N EERR RODEO'!D152+'N EERR RODEO'!D153</f>
        <v>0</v>
      </c>
      <c r="I86" s="30">
        <f>IF(AND(H4=0,H86&gt;=0), "",H86/H4)</f>
        <v>0</v>
      </c>
      <c r="J86" s="47">
        <f>IF(AND(H124=0,H86&gt;=0),"",H86/H124)</f>
        <v>0</v>
      </c>
      <c r="K86" s="30" t="str">
        <f t="shared" si="64"/>
        <v/>
      </c>
      <c r="L86" s="130">
        <f t="shared" si="65"/>
        <v>0</v>
      </c>
      <c r="M86" s="30">
        <f>IF(AND(L4=0,L86&gt;=0), "",L86/L4)</f>
        <v>0</v>
      </c>
      <c r="N86" s="47">
        <f>IF(AND(L124=0,L86&gt;=0),"",L86/L124)</f>
        <v>0</v>
      </c>
      <c r="O86" s="129">
        <f>+'N EERR RODEO'!E146+'N EERR RODEO'!E147+'N EERR RODEO'!E148+'N EERR RODEO'!E149+'N EERR RODEO'!E150+'N EERR RODEO'!E151+'N EERR RODEO'!E152+'N EERR RODEO'!E153</f>
        <v>245.91037597898872</v>
      </c>
      <c r="P86" s="30">
        <f>IF(AND(O4=0,O86&gt;=0), "",O86/O4)</f>
        <v>5.0085562976130678E-3</v>
      </c>
      <c r="Q86" s="47">
        <f>IF(AND(O124=0,O86&gt;=0),"",O86/O124)</f>
        <v>2.0670753938440176E-2</v>
      </c>
      <c r="R86" s="30">
        <f t="shared" si="66"/>
        <v>1</v>
      </c>
      <c r="S86" s="130">
        <f t="shared" si="67"/>
        <v>245.91037597898872</v>
      </c>
      <c r="T86" s="30">
        <f>IF(AND(S4=0,S86&gt;=0), "",S86/S4)</f>
        <v>2.0080242348565853E-3</v>
      </c>
      <c r="U86" s="47">
        <f>IF(AND(S124=0,S86&gt;=0),"",S86/S124)</f>
        <v>8.2075712166331891E-3</v>
      </c>
      <c r="V86" s="131"/>
      <c r="W86" s="30" t="str">
        <f>IF(AND(V4=0,V86&gt;=0), "",V86/V4)</f>
        <v/>
      </c>
      <c r="X86" s="47">
        <f t="shared" si="21"/>
        <v>1</v>
      </c>
      <c r="Y86" s="129">
        <f>+'N EERR RODEO'!F146+'N EERR RODEO'!F147+'N EERR RODEO'!F148+'N EERR RODEO'!F149+'N EERR RODEO'!F150+'N EERR RODEO'!F151+'N EERR RODEO'!F152+'N EERR RODEO'!F153</f>
        <v>0</v>
      </c>
      <c r="Z86" s="30">
        <f>IF(AND(Y4=0,Y86&gt;=0), "",Y86/Y4)</f>
        <v>0</v>
      </c>
      <c r="AA86" s="47">
        <f>IF(AND(Y124=0,Y86&gt;=0),"",Y86/Y124)</f>
        <v>0</v>
      </c>
      <c r="AB86" s="30">
        <f t="shared" si="22"/>
        <v>-1</v>
      </c>
      <c r="AC86" s="130">
        <f t="shared" si="68"/>
        <v>245.91037597898872</v>
      </c>
      <c r="AD86" s="30">
        <f>IF(AND(AC4=0,AC86&gt;=0), "",AC86/AC4)</f>
        <v>1.3864923838980429E-3</v>
      </c>
      <c r="AE86" s="47">
        <f>IF(AND(AC124=0,AC86&gt;=0),"",AC86/AC124)</f>
        <v>5.6727402424137895E-3</v>
      </c>
      <c r="AF86" s="129">
        <f>+'N EERR RODEO'!G146+'N EERR RODEO'!G147+'N EERR RODEO'!G148+'N EERR RODEO'!G149+'N EERR RODEO'!G150+'N EERR RODEO'!G151+'N EERR RODEO'!G152+'N EERR RODEO'!G153</f>
        <v>0</v>
      </c>
      <c r="AG86" s="30">
        <f>IF(AND(AF4=0,AF86&gt;=0), "",AF86/AF4)</f>
        <v>0</v>
      </c>
      <c r="AH86" s="47">
        <f>IF(AND(AF124=0,AF86&gt;=0),"",AF86/AF124)</f>
        <v>0</v>
      </c>
      <c r="AI86" s="30" t="str">
        <f t="shared" si="41"/>
        <v/>
      </c>
      <c r="AJ86" s="130">
        <f t="shared" si="62"/>
        <v>245.91037597898872</v>
      </c>
      <c r="AK86" s="30">
        <f>IF(AND(AJ4=0,AJ86&gt;=0), "",AJ86/AJ4)</f>
        <v>1.0275593019857538E-3</v>
      </c>
      <c r="AL86" s="47">
        <f>IF(AND(AJ124=0,AJ86&gt;=0),"",AJ86/AJ124)</f>
        <v>4.2503087288102937E-3</v>
      </c>
      <c r="AM86" s="129">
        <f>+'N EERR RODEO'!H146+'N EERR RODEO'!H147+'N EERR RODEO'!H148+'N EERR RODEO'!H149+'N EERR RODEO'!H150+'N EERR RODEO'!H151+'N EERR RODEO'!H152+'N EERR RODEO'!H153</f>
        <v>0</v>
      </c>
      <c r="AN86" s="30">
        <f>IF(AND(AM4=0,AM86&gt;=0), "",AM86/AM4)</f>
        <v>0</v>
      </c>
      <c r="AO86" s="47">
        <f>IF(AND(AM124=0,AM86&gt;=0),"",AM86/AM124)</f>
        <v>0</v>
      </c>
      <c r="AP86" s="30" t="str">
        <f t="shared" si="42"/>
        <v/>
      </c>
      <c r="AQ86" s="130">
        <f t="shared" si="63"/>
        <v>245.91037597898872</v>
      </c>
      <c r="AR86" s="30">
        <f>IF(AND(AQ4=0,AQ86&gt;=0), "",AQ86/AQ4)</f>
        <v>8.3307817524854789E-4</v>
      </c>
      <c r="AS86" s="47">
        <f>IF(AND(AQ124=0,AQ86&gt;=0),"",AQ86/AQ124)</f>
        <v>3.4204728394072064E-3</v>
      </c>
      <c r="AT86" s="131">
        <f t="shared" si="69"/>
        <v>0</v>
      </c>
      <c r="AU86" s="30" t="str">
        <f>IF(AND(AT4=0,AT86&gt;=0), "",AT86/AT4)</f>
        <v/>
      </c>
      <c r="AV86" s="47">
        <f t="shared" si="23"/>
        <v>1</v>
      </c>
      <c r="AW86" s="131">
        <f t="shared" si="40"/>
        <v>40.98506266316479</v>
      </c>
      <c r="AX86" s="30">
        <f>IF(AND(AW4=0,AW86&gt;=0), "",AW86/AW4)</f>
        <v>8.33078175248548E-4</v>
      </c>
      <c r="AY86" s="47">
        <f>IF(AND(AW124=0,AW86&gt;=0),"",AW86/AW124)</f>
        <v>3.420472839407206E-3</v>
      </c>
      <c r="AZ86" s="131">
        <f t="shared" si="70"/>
        <v>0</v>
      </c>
      <c r="BA86" s="30" t="str">
        <f>IF(AND(AZ4=0,AZ86&gt;=0), "",AZ86/AZ4)</f>
        <v/>
      </c>
      <c r="BB86" s="47">
        <f t="shared" si="24"/>
        <v>1</v>
      </c>
      <c r="BC86" s="129">
        <f>+'N EERR RODEO'!I146+'N EERR RODEO'!I147+'N EERR RODEO'!I148+'N EERR RODEO'!I149+'N EERR RODEO'!I150+'N EERR RODEO'!I151+'N EERR RODEO'!I152+'N EERR RODEO'!I153</f>
        <v>0</v>
      </c>
      <c r="BD86" s="30" t="str">
        <f>IF(AND(BC4=0,BC86&gt;=0), "",BC86/BC4)</f>
        <v/>
      </c>
      <c r="BE86" s="47" t="str">
        <f>IF(AND(BC124=0,BC86&gt;=0),"",BC86/BC124)</f>
        <v/>
      </c>
      <c r="BF86" s="30" t="str">
        <f t="shared" si="25"/>
        <v/>
      </c>
      <c r="BG86" s="130">
        <f t="shared" si="71"/>
        <v>245.91037597898872</v>
      </c>
      <c r="BH86" s="30">
        <f>IF(AND(BG4=0,BG86&gt;=0), "",BG86/BG4)</f>
        <v>8.3307817524854789E-4</v>
      </c>
      <c r="BI86" s="47">
        <f>IF(AND(BG124=0,BG86&gt;=0),"",BG86/BG124)</f>
        <v>3.4204728394072064E-3</v>
      </c>
      <c r="BJ86" s="129">
        <f>+'N EERR RODEO'!J146+'N EERR RODEO'!J147+'N EERR RODEO'!J148+'N EERR RODEO'!J149+'N EERR RODEO'!J150+'N EERR RODEO'!J151+'N EERR RODEO'!J152+'N EERR RODEO'!J153</f>
        <v>0</v>
      </c>
      <c r="BK86" s="30" t="str">
        <f>IF(AND(BJ4=0,BJ86&gt;=0), "",BJ86/BJ4)</f>
        <v/>
      </c>
      <c r="BL86" s="47" t="str">
        <f>IF(AND(BJ124=0,BJ86&gt;=0),"",BJ86/BJ124)</f>
        <v/>
      </c>
      <c r="BM86" s="30" t="str">
        <f t="shared" si="43"/>
        <v/>
      </c>
      <c r="BN86" s="130">
        <f t="shared" si="72"/>
        <v>245.91037597898872</v>
      </c>
      <c r="BO86" s="30">
        <f>IF(AND(BN4=0,BN86&gt;=0), "",BN86/BN4)</f>
        <v>8.3307817524854789E-4</v>
      </c>
      <c r="BP86" s="47">
        <f>IF(AND(BN124=0,BN86&gt;=0),"",BN86/BN124)</f>
        <v>3.4204728394072064E-3</v>
      </c>
      <c r="BQ86" s="129">
        <f>+'N EERR RODEO'!K146+'N EERR RODEO'!K147+'N EERR RODEO'!K148+'N EERR RODEO'!K149+'N EERR RODEO'!K150+'N EERR RODEO'!K151+'N EERR RODEO'!K152+'N EERR RODEO'!K153</f>
        <v>0</v>
      </c>
      <c r="BR86" s="30" t="str">
        <f>IF(AND(BQ4=0,BQ86&gt;=0), "",BQ86/BQ4)</f>
        <v/>
      </c>
      <c r="BS86" s="47" t="str">
        <f>IF(AND(BQ124=0,BQ86&gt;=0),"",BQ86/BQ124)</f>
        <v/>
      </c>
      <c r="BT86" s="30" t="str">
        <f t="shared" si="44"/>
        <v/>
      </c>
      <c r="BU86" s="130">
        <f t="shared" si="73"/>
        <v>245.91037597898872</v>
      </c>
      <c r="BV86" s="30">
        <f>IF(AND(BU4=0,BU86&gt;=0), "",BU86/BU4)</f>
        <v>8.3307817524854789E-4</v>
      </c>
      <c r="BW86" s="47">
        <f>IF(AND(BU124=0,BU86&gt;=0),"",BU86/BU124)</f>
        <v>3.4204728394072064E-3</v>
      </c>
      <c r="BX86" s="131">
        <f t="shared" si="74"/>
        <v>0</v>
      </c>
      <c r="BY86" s="30" t="str">
        <f>IF(AND(BX4=0,BX86&gt;=0), "",BX86/BX4)</f>
        <v/>
      </c>
      <c r="BZ86" s="47">
        <f t="shared" si="45"/>
        <v>1</v>
      </c>
      <c r="CA86" s="129">
        <f>+'N EERR RODEO'!L146+'N EERR RODEO'!L147+'N EERR RODEO'!L148+'N EERR RODEO'!L149+'N EERR RODEO'!L150+'N EERR RODEO'!L151+'N EERR RODEO'!L152+'N EERR RODEO'!L153</f>
        <v>0</v>
      </c>
      <c r="CB86" s="30" t="str">
        <f>IF(AND(CA4=0,CA86&gt;=0), "",CA86/CA4)</f>
        <v/>
      </c>
      <c r="CC86" s="47" t="str">
        <f>IF(AND(CA124=0,CA86&gt;=0),"",CA86/CA124)</f>
        <v/>
      </c>
      <c r="CD86" s="30" t="str">
        <f t="shared" si="26"/>
        <v/>
      </c>
      <c r="CE86" s="130">
        <f t="shared" si="75"/>
        <v>245.91037597898872</v>
      </c>
      <c r="CF86" s="30">
        <f>IF(AND(CE4=0,CE86&gt;=0), "",CE86/CE4)</f>
        <v>8.3307817524854789E-4</v>
      </c>
      <c r="CG86" s="47">
        <f>IF(AND(CE124=0,CE86&gt;=0),"",CE86/CE124)</f>
        <v>3.4204728394072064E-3</v>
      </c>
      <c r="CH86" s="129">
        <f>+'N EERR RODEO'!M146+'N EERR RODEO'!M147+'N EERR RODEO'!M148+'N EERR RODEO'!M149+'N EERR RODEO'!M150+'N EERR RODEO'!M151+'N EERR RODEO'!M152+'N EERR RODEO'!M153</f>
        <v>0</v>
      </c>
      <c r="CI86" s="30" t="str">
        <f>IF(AND(CH4=0,CH86&gt;=0), "",CH86/CH4)</f>
        <v/>
      </c>
      <c r="CJ86" s="47" t="str">
        <f>IF(AND(CH124=0,CH86&gt;=0),"",CH86/CH124)</f>
        <v/>
      </c>
      <c r="CK86" s="30" t="str">
        <f t="shared" si="46"/>
        <v/>
      </c>
      <c r="CL86" s="130">
        <f t="shared" si="76"/>
        <v>245.91037597898872</v>
      </c>
      <c r="CM86" s="30">
        <f>IF(AND(CL4=0,CL86&gt;=0), "",CL86/CL4)</f>
        <v>8.3307817524854789E-4</v>
      </c>
      <c r="CN86" s="47">
        <f>IF(AND(CL124=0,CL86&gt;=0),"",CL86/CL124)</f>
        <v>3.4204728394072064E-3</v>
      </c>
      <c r="CO86" s="129">
        <f>+'N EERR RODEO'!N146+'N EERR RODEO'!N147+'N EERR RODEO'!N148+'N EERR RODEO'!N149+'N EERR RODEO'!N150+'N EERR RODEO'!N151+'N EERR RODEO'!N152+'N EERR RODEO'!N153</f>
        <v>0</v>
      </c>
      <c r="CP86" s="30" t="str">
        <f>IF(AND(CO4=0,CO86&gt;=0), "",CO86/CO4)</f>
        <v/>
      </c>
      <c r="CQ86" s="47" t="str">
        <f>IF(AND(CO124=0,CO86&gt;=0),"",CO86/CO124)</f>
        <v/>
      </c>
      <c r="CR86" s="30" t="str">
        <f t="shared" si="47"/>
        <v/>
      </c>
      <c r="CS86" s="130">
        <f t="shared" si="77"/>
        <v>245.91037597898872</v>
      </c>
      <c r="CT86" s="30">
        <f>IF(AND(CS4=0,CS86&gt;=0), "",CS86/CS4)</f>
        <v>8.3307817524854789E-4</v>
      </c>
      <c r="CU86" s="47">
        <f>IF(AND(CS124=0,CS86&gt;=0),"",CS86/CS124)</f>
        <v>3.4204728394072064E-3</v>
      </c>
      <c r="CV86" s="131">
        <f t="shared" si="78"/>
        <v>0</v>
      </c>
      <c r="CW86" s="30" t="str">
        <f>IF(AND(CV4=0,CV86&gt;=0), "",CV86/CV4)</f>
        <v/>
      </c>
      <c r="CX86" s="47">
        <f t="shared" si="48"/>
        <v>1</v>
      </c>
    </row>
    <row r="87" spans="1:102" hidden="1" outlineLevel="2" x14ac:dyDescent="0.3">
      <c r="A87" s="29" t="s">
        <v>78</v>
      </c>
      <c r="B87" s="129">
        <f>+'N EERR RODEO'!B157+'N EERR RODEO'!B158</f>
        <v>0</v>
      </c>
      <c r="C87" s="30" t="str">
        <f>IF(AND(B4=0,B87&gt;=0), "",B87/B4)</f>
        <v/>
      </c>
      <c r="D87" s="47" t="str">
        <f>IF(AND(B124=0,B87&gt;=0),"",B87/B124)</f>
        <v/>
      </c>
      <c r="E87" s="129">
        <f>+'N EERR RODEO'!C157+'N EERR RODEO'!C158</f>
        <v>0</v>
      </c>
      <c r="F87" s="30">
        <f>IF(AND(E4=0,E87&gt;=0), "",E87/E4)</f>
        <v>0</v>
      </c>
      <c r="G87" s="47">
        <f>IF(AND(E124=0,E87&gt;=0),"",E87/E124)</f>
        <v>0</v>
      </c>
      <c r="H87" s="129">
        <f>+'N EERR RODEO'!D157+'N EERR RODEO'!D158</f>
        <v>0</v>
      </c>
      <c r="I87" s="30">
        <f>IF(AND(H4=0,H87&gt;=0), "",H87/H4)</f>
        <v>0</v>
      </c>
      <c r="J87" s="47">
        <f>IF(AND(H124=0,H87&gt;=0),"",H87/H124)</f>
        <v>0</v>
      </c>
      <c r="K87" s="30" t="str">
        <f t="shared" si="64"/>
        <v/>
      </c>
      <c r="L87" s="130">
        <f t="shared" si="65"/>
        <v>0</v>
      </c>
      <c r="M87" s="30">
        <f>IF(AND(L4=0,L87&gt;=0), "",L87/L4)</f>
        <v>0</v>
      </c>
      <c r="N87" s="47">
        <f>IF(AND(L124=0,L87&gt;=0),"",L87/L124)</f>
        <v>0</v>
      </c>
      <c r="O87" s="129">
        <f>+'N EERR RODEO'!E157+'N EERR RODEO'!E158</f>
        <v>0</v>
      </c>
      <c r="P87" s="30">
        <f>IF(AND(O4=0,O87&gt;=0), "",O87/O4)</f>
        <v>0</v>
      </c>
      <c r="Q87" s="47">
        <f>IF(AND(O124=0,O87&gt;=0),"",O87/O124)</f>
        <v>0</v>
      </c>
      <c r="R87" s="30" t="str">
        <f t="shared" si="66"/>
        <v/>
      </c>
      <c r="S87" s="130">
        <f t="shared" si="67"/>
        <v>0</v>
      </c>
      <c r="T87" s="30">
        <f>IF(AND(S4=0,S87&gt;=0), "",S87/S4)</f>
        <v>0</v>
      </c>
      <c r="U87" s="47">
        <f>IF(AND(S124=0,S87&gt;=0),"",S87/S124)</f>
        <v>0</v>
      </c>
      <c r="V87" s="131"/>
      <c r="W87" s="30" t="str">
        <f>IF(AND(V4=0,V87&gt;=0), "",V87/V4)</f>
        <v/>
      </c>
      <c r="X87" s="47" t="str">
        <f t="shared" si="21"/>
        <v/>
      </c>
      <c r="Y87" s="129">
        <f>+'N EERR RODEO'!F157+'N EERR RODEO'!F158</f>
        <v>0</v>
      </c>
      <c r="Z87" s="30">
        <f>IF(AND(Y4=0,Y87&gt;=0), "",Y87/Y4)</f>
        <v>0</v>
      </c>
      <c r="AA87" s="47">
        <f>IF(AND(Y124=0,Y87&gt;=0),"",Y87/Y124)</f>
        <v>0</v>
      </c>
      <c r="AB87" s="30" t="str">
        <f t="shared" si="22"/>
        <v/>
      </c>
      <c r="AC87" s="130">
        <f t="shared" si="68"/>
        <v>0</v>
      </c>
      <c r="AD87" s="30">
        <f>IF(AND(AC4=0,AC87&gt;=0), "",AC87/AC4)</f>
        <v>0</v>
      </c>
      <c r="AE87" s="47">
        <f>IF(AND(AC124=0,AC87&gt;=0),"",AC87/AC124)</f>
        <v>0</v>
      </c>
      <c r="AF87" s="129">
        <f>+'N EERR RODEO'!G157+'N EERR RODEO'!G158</f>
        <v>0</v>
      </c>
      <c r="AG87" s="30">
        <f>IF(AND(AF4=0,AF87&gt;=0), "",AF87/AF4)</f>
        <v>0</v>
      </c>
      <c r="AH87" s="47">
        <f>IF(AND(AF124=0,AF87&gt;=0),"",AF87/AF124)</f>
        <v>0</v>
      </c>
      <c r="AI87" s="30" t="str">
        <f t="shared" si="41"/>
        <v/>
      </c>
      <c r="AJ87" s="130">
        <f t="shared" si="62"/>
        <v>0</v>
      </c>
      <c r="AK87" s="30">
        <f>IF(AND(AJ4=0,AJ87&gt;=0), "",AJ87/AJ4)</f>
        <v>0</v>
      </c>
      <c r="AL87" s="47">
        <f>IF(AND(AJ124=0,AJ87&gt;=0),"",AJ87/AJ124)</f>
        <v>0</v>
      </c>
      <c r="AM87" s="129">
        <f>+'N EERR RODEO'!H157+'N EERR RODEO'!H158</f>
        <v>0</v>
      </c>
      <c r="AN87" s="30">
        <f>IF(AND(AM4=0,AM87&gt;=0), "",AM87/AM4)</f>
        <v>0</v>
      </c>
      <c r="AO87" s="47">
        <f>IF(AND(AM124=0,AM87&gt;=0),"",AM87/AM124)</f>
        <v>0</v>
      </c>
      <c r="AP87" s="30" t="str">
        <f t="shared" si="42"/>
        <v/>
      </c>
      <c r="AQ87" s="130">
        <f t="shared" si="63"/>
        <v>0</v>
      </c>
      <c r="AR87" s="30">
        <f>IF(AND(AQ4=0,AQ87&gt;=0), "",AQ87/AQ4)</f>
        <v>0</v>
      </c>
      <c r="AS87" s="47">
        <f>IF(AND(AQ124=0,AQ87&gt;=0),"",AQ87/AQ124)</f>
        <v>0</v>
      </c>
      <c r="AT87" s="131">
        <f t="shared" si="69"/>
        <v>0</v>
      </c>
      <c r="AU87" s="30" t="str">
        <f>IF(AND(AT4=0,AT87&gt;=0), "",AT87/AT4)</f>
        <v/>
      </c>
      <c r="AV87" s="47" t="str">
        <f t="shared" si="23"/>
        <v/>
      </c>
      <c r="AW87" s="131">
        <f t="shared" si="40"/>
        <v>0</v>
      </c>
      <c r="AX87" s="30">
        <f>IF(AND(AW4=0,AW87&gt;=0), "",AW87/AW4)</f>
        <v>0</v>
      </c>
      <c r="AY87" s="47">
        <f>IF(AND(AW124=0,AW87&gt;=0),"",AW87/AW124)</f>
        <v>0</v>
      </c>
      <c r="AZ87" s="131">
        <f t="shared" si="70"/>
        <v>0</v>
      </c>
      <c r="BA87" s="30" t="str">
        <f>IF(AND(AZ4=0,AZ87&gt;=0), "",AZ87/AZ4)</f>
        <v/>
      </c>
      <c r="BB87" s="47" t="str">
        <f t="shared" si="24"/>
        <v/>
      </c>
      <c r="BC87" s="129">
        <f>+'N EERR RODEO'!I157+'N EERR RODEO'!I158</f>
        <v>0</v>
      </c>
      <c r="BD87" s="30" t="str">
        <f>IF(AND(BC4=0,BC87&gt;=0), "",BC87/BC4)</f>
        <v/>
      </c>
      <c r="BE87" s="47" t="str">
        <f>IF(AND(BC124=0,BC87&gt;=0),"",BC87/BC124)</f>
        <v/>
      </c>
      <c r="BF87" s="30" t="str">
        <f t="shared" si="25"/>
        <v/>
      </c>
      <c r="BG87" s="130">
        <f t="shared" si="71"/>
        <v>0</v>
      </c>
      <c r="BH87" s="30">
        <f>IF(AND(BG4=0,BG87&gt;=0), "",BG87/BG4)</f>
        <v>0</v>
      </c>
      <c r="BI87" s="47">
        <f>IF(AND(BG124=0,BG87&gt;=0),"",BG87/BG124)</f>
        <v>0</v>
      </c>
      <c r="BJ87" s="129">
        <f>+'N EERR RODEO'!J157+'N EERR RODEO'!J158</f>
        <v>0</v>
      </c>
      <c r="BK87" s="30" t="str">
        <f>IF(AND(BJ4=0,BJ87&gt;=0), "",BJ87/BJ4)</f>
        <v/>
      </c>
      <c r="BL87" s="47" t="str">
        <f>IF(AND(BJ124=0,BJ87&gt;=0),"",BJ87/BJ124)</f>
        <v/>
      </c>
      <c r="BM87" s="30" t="str">
        <f t="shared" si="43"/>
        <v/>
      </c>
      <c r="BN87" s="130">
        <f t="shared" si="72"/>
        <v>0</v>
      </c>
      <c r="BO87" s="30">
        <f>IF(AND(BN4=0,BN87&gt;=0), "",BN87/BN4)</f>
        <v>0</v>
      </c>
      <c r="BP87" s="47">
        <f>IF(AND(BN124=0,BN87&gt;=0),"",BN87/BN124)</f>
        <v>0</v>
      </c>
      <c r="BQ87" s="129">
        <f>+'N EERR RODEO'!K157+'N EERR RODEO'!K158</f>
        <v>0</v>
      </c>
      <c r="BR87" s="30" t="str">
        <f>IF(AND(BQ4=0,BQ87&gt;=0), "",BQ87/BQ4)</f>
        <v/>
      </c>
      <c r="BS87" s="47" t="str">
        <f>IF(AND(BQ124=0,BQ87&gt;=0),"",BQ87/BQ124)</f>
        <v/>
      </c>
      <c r="BT87" s="30" t="str">
        <f t="shared" si="44"/>
        <v/>
      </c>
      <c r="BU87" s="130">
        <f t="shared" si="73"/>
        <v>0</v>
      </c>
      <c r="BV87" s="30">
        <f>IF(AND(BU4=0,BU87&gt;=0), "",BU87/BU4)</f>
        <v>0</v>
      </c>
      <c r="BW87" s="47">
        <f>IF(AND(BU124=0,BU87&gt;=0),"",BU87/BU124)</f>
        <v>0</v>
      </c>
      <c r="BX87" s="131">
        <f t="shared" si="74"/>
        <v>0</v>
      </c>
      <c r="BY87" s="30" t="str">
        <f>IF(AND(BX4=0,BX87&gt;=0), "",BX87/BX4)</f>
        <v/>
      </c>
      <c r="BZ87" s="47" t="str">
        <f t="shared" si="45"/>
        <v/>
      </c>
      <c r="CA87" s="129">
        <f>+'N EERR RODEO'!L157+'N EERR RODEO'!L158</f>
        <v>0</v>
      </c>
      <c r="CB87" s="30" t="str">
        <f>IF(AND(CA4=0,CA87&gt;=0), "",CA87/CA4)</f>
        <v/>
      </c>
      <c r="CC87" s="47" t="str">
        <f>IF(AND(CA124=0,CA87&gt;=0),"",CA87/CA124)</f>
        <v/>
      </c>
      <c r="CD87" s="30" t="str">
        <f t="shared" si="26"/>
        <v/>
      </c>
      <c r="CE87" s="130">
        <f t="shared" si="75"/>
        <v>0</v>
      </c>
      <c r="CF87" s="30">
        <f>IF(AND(CE4=0,CE87&gt;=0), "",CE87/CE4)</f>
        <v>0</v>
      </c>
      <c r="CG87" s="47">
        <f>IF(AND(CE124=0,CE87&gt;=0),"",CE87/CE124)</f>
        <v>0</v>
      </c>
      <c r="CH87" s="129">
        <f>+'N EERR RODEO'!M157+'N EERR RODEO'!M158</f>
        <v>0</v>
      </c>
      <c r="CI87" s="30" t="str">
        <f>IF(AND(CH4=0,CH87&gt;=0), "",CH87/CH4)</f>
        <v/>
      </c>
      <c r="CJ87" s="47" t="str">
        <f>IF(AND(CH124=0,CH87&gt;=0),"",CH87/CH124)</f>
        <v/>
      </c>
      <c r="CK87" s="30" t="str">
        <f t="shared" si="46"/>
        <v/>
      </c>
      <c r="CL87" s="130">
        <f t="shared" si="76"/>
        <v>0</v>
      </c>
      <c r="CM87" s="30">
        <f>IF(AND(CL4=0,CL87&gt;=0), "",CL87/CL4)</f>
        <v>0</v>
      </c>
      <c r="CN87" s="47">
        <f>IF(AND(CL124=0,CL87&gt;=0),"",CL87/CL124)</f>
        <v>0</v>
      </c>
      <c r="CO87" s="129">
        <f>+'N EERR RODEO'!N157+'N EERR RODEO'!N158</f>
        <v>0</v>
      </c>
      <c r="CP87" s="30" t="str">
        <f>IF(AND(CO4=0,CO87&gt;=0), "",CO87/CO4)</f>
        <v/>
      </c>
      <c r="CQ87" s="47" t="str">
        <f>IF(AND(CO124=0,CO87&gt;=0),"",CO87/CO124)</f>
        <v/>
      </c>
      <c r="CR87" s="30" t="str">
        <f t="shared" si="47"/>
        <v/>
      </c>
      <c r="CS87" s="130">
        <f t="shared" si="77"/>
        <v>0</v>
      </c>
      <c r="CT87" s="30">
        <f>IF(AND(CS4=0,CS87&gt;=0), "",CS87/CS4)</f>
        <v>0</v>
      </c>
      <c r="CU87" s="47">
        <f>IF(AND(CS124=0,CS87&gt;=0),"",CS87/CS124)</f>
        <v>0</v>
      </c>
      <c r="CV87" s="131">
        <f t="shared" si="78"/>
        <v>0</v>
      </c>
      <c r="CW87" s="30" t="str">
        <f>IF(AND(CV4=0,CV87&gt;=0), "",CV87/CV4)</f>
        <v/>
      </c>
      <c r="CX87" s="47" t="str">
        <f t="shared" si="48"/>
        <v/>
      </c>
    </row>
    <row r="88" spans="1:102" hidden="1" outlineLevel="2" x14ac:dyDescent="0.3">
      <c r="A88" s="29" t="s">
        <v>80</v>
      </c>
      <c r="B88" s="129">
        <f>+'N EERR RODEO'!B159</f>
        <v>0</v>
      </c>
      <c r="C88" s="30" t="str">
        <f>IF(AND(B4=0,B88&gt;=0), "",B88/B4)</f>
        <v/>
      </c>
      <c r="D88" s="47" t="str">
        <f>IF(AND(B124=0,B88&gt;=0),"",B88/B124)</f>
        <v/>
      </c>
      <c r="E88" s="129">
        <f>+'N EERR RODEO'!C159</f>
        <v>0</v>
      </c>
      <c r="F88" s="30">
        <f>IF(AND(E4=0,E88&gt;=0), "",E88/E4)</f>
        <v>0</v>
      </c>
      <c r="G88" s="47">
        <f>IF(AND(E124=0,E88&gt;=0),"",E88/E124)</f>
        <v>0</v>
      </c>
      <c r="H88" s="129">
        <f>+'N EERR RODEO'!D159</f>
        <v>0</v>
      </c>
      <c r="I88" s="30">
        <f>IF(AND(H4=0,H88&gt;=0), "",H88/H4)</f>
        <v>0</v>
      </c>
      <c r="J88" s="47">
        <f>IF(AND(H124=0,H88&gt;=0),"",H88/H124)</f>
        <v>0</v>
      </c>
      <c r="K88" s="30" t="str">
        <f t="shared" si="64"/>
        <v/>
      </c>
      <c r="L88" s="130">
        <f t="shared" si="65"/>
        <v>0</v>
      </c>
      <c r="M88" s="30">
        <f>IF(AND(L4=0,L88&gt;=0), "",L88/L4)</f>
        <v>0</v>
      </c>
      <c r="N88" s="47">
        <f>IF(AND(L124=0,L88&gt;=0),"",L88/L124)</f>
        <v>0</v>
      </c>
      <c r="O88" s="129">
        <f>+'N EERR RODEO'!E159</f>
        <v>0</v>
      </c>
      <c r="P88" s="30">
        <f>IF(AND(O4=0,O88&gt;=0), "",O88/O4)</f>
        <v>0</v>
      </c>
      <c r="Q88" s="47">
        <f>IF(AND(O124=0,O88&gt;=0),"",O88/O124)</f>
        <v>0</v>
      </c>
      <c r="R88" s="30" t="str">
        <f t="shared" si="66"/>
        <v/>
      </c>
      <c r="S88" s="130">
        <f t="shared" si="67"/>
        <v>0</v>
      </c>
      <c r="T88" s="30">
        <f>IF(AND(S4=0,S88&gt;=0), "",S88/S4)</f>
        <v>0</v>
      </c>
      <c r="U88" s="47">
        <f>IF(AND(S124=0,S88&gt;=0),"",S88/S124)</f>
        <v>0</v>
      </c>
      <c r="V88" s="131"/>
      <c r="W88" s="30" t="str">
        <f>IF(AND(V4=0,V88&gt;=0), "",V88/V4)</f>
        <v/>
      </c>
      <c r="X88" s="47" t="str">
        <f t="shared" si="21"/>
        <v/>
      </c>
      <c r="Y88" s="129">
        <f>+'N EERR RODEO'!F159</f>
        <v>0</v>
      </c>
      <c r="Z88" s="30">
        <f>IF(AND(Y4=0,Y88&gt;=0), "",Y88/Y4)</f>
        <v>0</v>
      </c>
      <c r="AA88" s="47">
        <f>IF(AND(Y124=0,Y88&gt;=0),"",Y88/Y124)</f>
        <v>0</v>
      </c>
      <c r="AB88" s="30" t="str">
        <f t="shared" si="22"/>
        <v/>
      </c>
      <c r="AC88" s="130">
        <f t="shared" si="68"/>
        <v>0</v>
      </c>
      <c r="AD88" s="30">
        <f>IF(AND(AC4=0,AC88&gt;=0), "",AC88/AC4)</f>
        <v>0</v>
      </c>
      <c r="AE88" s="47">
        <f>IF(AND(AC124=0,AC88&gt;=0),"",AC88/AC124)</f>
        <v>0</v>
      </c>
      <c r="AF88" s="129">
        <f>+'N EERR RODEO'!G159</f>
        <v>0</v>
      </c>
      <c r="AG88" s="30">
        <f>IF(AND(AF4=0,AF88&gt;=0), "",AF88/AF4)</f>
        <v>0</v>
      </c>
      <c r="AH88" s="47">
        <f>IF(AND(AF124=0,AF88&gt;=0),"",AF88/AF124)</f>
        <v>0</v>
      </c>
      <c r="AI88" s="30" t="str">
        <f t="shared" si="41"/>
        <v/>
      </c>
      <c r="AJ88" s="130">
        <f t="shared" si="62"/>
        <v>0</v>
      </c>
      <c r="AK88" s="30">
        <f>IF(AND(AJ4=0,AJ88&gt;=0), "",AJ88/AJ4)</f>
        <v>0</v>
      </c>
      <c r="AL88" s="47">
        <f>IF(AND(AJ124=0,AJ88&gt;=0),"",AJ88/AJ124)</f>
        <v>0</v>
      </c>
      <c r="AM88" s="129">
        <f>+'N EERR RODEO'!H159</f>
        <v>0</v>
      </c>
      <c r="AN88" s="30">
        <f>IF(AND(AM4=0,AM88&gt;=0), "",AM88/AM4)</f>
        <v>0</v>
      </c>
      <c r="AO88" s="47">
        <f>IF(AND(AM124=0,AM88&gt;=0),"",AM88/AM124)</f>
        <v>0</v>
      </c>
      <c r="AP88" s="30" t="str">
        <f t="shared" si="42"/>
        <v/>
      </c>
      <c r="AQ88" s="130">
        <f t="shared" si="63"/>
        <v>0</v>
      </c>
      <c r="AR88" s="30">
        <f>IF(AND(AQ4=0,AQ88&gt;=0), "",AQ88/AQ4)</f>
        <v>0</v>
      </c>
      <c r="AS88" s="47">
        <f>IF(AND(AQ124=0,AQ88&gt;=0),"",AQ88/AQ124)</f>
        <v>0</v>
      </c>
      <c r="AT88" s="131">
        <f t="shared" si="69"/>
        <v>0</v>
      </c>
      <c r="AU88" s="30" t="str">
        <f>IF(AND(AT4=0,AT88&gt;=0), "",AT88/AT4)</f>
        <v/>
      </c>
      <c r="AV88" s="47" t="str">
        <f t="shared" si="23"/>
        <v/>
      </c>
      <c r="AW88" s="131">
        <f t="shared" si="40"/>
        <v>0</v>
      </c>
      <c r="AX88" s="30">
        <f>IF(AND(AW4=0,AW88&gt;=0), "",AW88/AW4)</f>
        <v>0</v>
      </c>
      <c r="AY88" s="47">
        <f>IF(AND(AW124=0,AW88&gt;=0),"",AW88/AW124)</f>
        <v>0</v>
      </c>
      <c r="AZ88" s="131">
        <f t="shared" si="70"/>
        <v>0</v>
      </c>
      <c r="BA88" s="30" t="str">
        <f>IF(AND(AZ4=0,AZ88&gt;=0), "",AZ88/AZ4)</f>
        <v/>
      </c>
      <c r="BB88" s="47" t="str">
        <f t="shared" si="24"/>
        <v/>
      </c>
      <c r="BC88" s="129">
        <f>+'N EERR RODEO'!I159</f>
        <v>0</v>
      </c>
      <c r="BD88" s="30" t="str">
        <f>IF(AND(BC4=0,BC88&gt;=0), "",BC88/BC4)</f>
        <v/>
      </c>
      <c r="BE88" s="47" t="str">
        <f>IF(AND(BC124=0,BC88&gt;=0),"",BC88/BC124)</f>
        <v/>
      </c>
      <c r="BF88" s="30" t="str">
        <f t="shared" si="25"/>
        <v/>
      </c>
      <c r="BG88" s="130">
        <f t="shared" si="71"/>
        <v>0</v>
      </c>
      <c r="BH88" s="30">
        <f>IF(AND(BG4=0,BG88&gt;=0), "",BG88/BG4)</f>
        <v>0</v>
      </c>
      <c r="BI88" s="47">
        <f>IF(AND(BG124=0,BG88&gt;=0),"",BG88/BG124)</f>
        <v>0</v>
      </c>
      <c r="BJ88" s="129">
        <f>+'N EERR RODEO'!J159</f>
        <v>0</v>
      </c>
      <c r="BK88" s="30" t="str">
        <f>IF(AND(BJ4=0,BJ88&gt;=0), "",BJ88/BJ4)</f>
        <v/>
      </c>
      <c r="BL88" s="47" t="str">
        <f>IF(AND(BJ124=0,BJ88&gt;=0),"",BJ88/BJ124)</f>
        <v/>
      </c>
      <c r="BM88" s="30" t="str">
        <f t="shared" si="43"/>
        <v/>
      </c>
      <c r="BN88" s="130">
        <f t="shared" si="72"/>
        <v>0</v>
      </c>
      <c r="BO88" s="30">
        <f>IF(AND(BN4=0,BN88&gt;=0), "",BN88/BN4)</f>
        <v>0</v>
      </c>
      <c r="BP88" s="47">
        <f>IF(AND(BN124=0,BN88&gt;=0),"",BN88/BN124)</f>
        <v>0</v>
      </c>
      <c r="BQ88" s="129">
        <f>+'N EERR RODEO'!K159</f>
        <v>0</v>
      </c>
      <c r="BR88" s="30" t="str">
        <f>IF(AND(BQ4=0,BQ88&gt;=0), "",BQ88/BQ4)</f>
        <v/>
      </c>
      <c r="BS88" s="47" t="str">
        <f>IF(AND(BQ124=0,BQ88&gt;=0),"",BQ88/BQ124)</f>
        <v/>
      </c>
      <c r="BT88" s="30" t="str">
        <f t="shared" si="44"/>
        <v/>
      </c>
      <c r="BU88" s="130">
        <f t="shared" si="73"/>
        <v>0</v>
      </c>
      <c r="BV88" s="30">
        <f>IF(AND(BU4=0,BU88&gt;=0), "",BU88/BU4)</f>
        <v>0</v>
      </c>
      <c r="BW88" s="47">
        <f>IF(AND(BU124=0,BU88&gt;=0),"",BU88/BU124)</f>
        <v>0</v>
      </c>
      <c r="BX88" s="131">
        <f t="shared" si="74"/>
        <v>0</v>
      </c>
      <c r="BY88" s="30" t="str">
        <f>IF(AND(BX4=0,BX88&gt;=0), "",BX88/BX4)</f>
        <v/>
      </c>
      <c r="BZ88" s="47" t="str">
        <f t="shared" si="45"/>
        <v/>
      </c>
      <c r="CA88" s="129">
        <f>+'N EERR RODEO'!L159</f>
        <v>0</v>
      </c>
      <c r="CB88" s="30" t="str">
        <f>IF(AND(CA4=0,CA88&gt;=0), "",CA88/CA4)</f>
        <v/>
      </c>
      <c r="CC88" s="47" t="str">
        <f>IF(AND(CA124=0,CA88&gt;=0),"",CA88/CA124)</f>
        <v/>
      </c>
      <c r="CD88" s="30" t="str">
        <f t="shared" si="26"/>
        <v/>
      </c>
      <c r="CE88" s="130">
        <f t="shared" si="75"/>
        <v>0</v>
      </c>
      <c r="CF88" s="30">
        <f>IF(AND(CE4=0,CE88&gt;=0), "",CE88/CE4)</f>
        <v>0</v>
      </c>
      <c r="CG88" s="47">
        <f>IF(AND(CE124=0,CE88&gt;=0),"",CE88/CE124)</f>
        <v>0</v>
      </c>
      <c r="CH88" s="129">
        <f>+'N EERR RODEO'!M159</f>
        <v>0</v>
      </c>
      <c r="CI88" s="30" t="str">
        <f>IF(AND(CH4=0,CH88&gt;=0), "",CH88/CH4)</f>
        <v/>
      </c>
      <c r="CJ88" s="47" t="str">
        <f>IF(AND(CH124=0,CH88&gt;=0),"",CH88/CH124)</f>
        <v/>
      </c>
      <c r="CK88" s="30" t="str">
        <f t="shared" si="46"/>
        <v/>
      </c>
      <c r="CL88" s="130">
        <f t="shared" si="76"/>
        <v>0</v>
      </c>
      <c r="CM88" s="30">
        <f>IF(AND(CL4=0,CL88&gt;=0), "",CL88/CL4)</f>
        <v>0</v>
      </c>
      <c r="CN88" s="47">
        <f>IF(AND(CL124=0,CL88&gt;=0),"",CL88/CL124)</f>
        <v>0</v>
      </c>
      <c r="CO88" s="129">
        <f>+'N EERR RODEO'!N159</f>
        <v>0</v>
      </c>
      <c r="CP88" s="30" t="str">
        <f>IF(AND(CO4=0,CO88&gt;=0), "",CO88/CO4)</f>
        <v/>
      </c>
      <c r="CQ88" s="47" t="str">
        <f>IF(AND(CO124=0,CO88&gt;=0),"",CO88/CO124)</f>
        <v/>
      </c>
      <c r="CR88" s="30" t="str">
        <f t="shared" si="47"/>
        <v/>
      </c>
      <c r="CS88" s="130">
        <f t="shared" si="77"/>
        <v>0</v>
      </c>
      <c r="CT88" s="30">
        <f>IF(AND(CS4=0,CS88&gt;=0), "",CS88/CS4)</f>
        <v>0</v>
      </c>
      <c r="CU88" s="47">
        <f>IF(AND(CS124=0,CS88&gt;=0),"",CS88/CS124)</f>
        <v>0</v>
      </c>
      <c r="CV88" s="131">
        <f t="shared" si="78"/>
        <v>0</v>
      </c>
      <c r="CW88" s="30" t="str">
        <f>IF(AND(CV4=0,CV88&gt;=0), "",CV88/CV4)</f>
        <v/>
      </c>
      <c r="CX88" s="47" t="str">
        <f t="shared" si="48"/>
        <v/>
      </c>
    </row>
    <row r="89" spans="1:102" hidden="1" outlineLevel="2" x14ac:dyDescent="0.3">
      <c r="A89" s="29" t="s">
        <v>79</v>
      </c>
      <c r="B89" s="129">
        <f>+'N EERR RODEO'!B160</f>
        <v>0</v>
      </c>
      <c r="C89" s="30" t="str">
        <f>IF(AND(B4=0,B89&gt;=0), "",B89/B4)</f>
        <v/>
      </c>
      <c r="D89" s="47" t="str">
        <f>IF(AND(B124=0,B89&gt;=0),"",B89/B124)</f>
        <v/>
      </c>
      <c r="E89" s="129">
        <f>+'N EERR RODEO'!C160</f>
        <v>0</v>
      </c>
      <c r="F89" s="30">
        <f>IF(AND(E4=0,E89&gt;=0), "",E89/E4)</f>
        <v>0</v>
      </c>
      <c r="G89" s="47">
        <f>IF(AND(E124=0,E89&gt;=0),"",E89/E124)</f>
        <v>0</v>
      </c>
      <c r="H89" s="129">
        <f>+'N EERR RODEO'!D160</f>
        <v>0</v>
      </c>
      <c r="I89" s="30">
        <f>IF(AND(H4=0,H89&gt;=0), "",H89/H4)</f>
        <v>0</v>
      </c>
      <c r="J89" s="47">
        <f>IF(AND(H124=0,H89&gt;=0),"",H89/H124)</f>
        <v>0</v>
      </c>
      <c r="K89" s="30" t="str">
        <f t="shared" si="64"/>
        <v/>
      </c>
      <c r="L89" s="130">
        <f t="shared" si="65"/>
        <v>0</v>
      </c>
      <c r="M89" s="30">
        <f>IF(AND(L4=0,L89&gt;=0), "",L89/L4)</f>
        <v>0</v>
      </c>
      <c r="N89" s="47">
        <f>IF(AND(L124=0,L89&gt;=0),"",L89/L124)</f>
        <v>0</v>
      </c>
      <c r="O89" s="129">
        <f>+'N EERR RODEO'!E160</f>
        <v>0</v>
      </c>
      <c r="P89" s="30">
        <f>IF(AND(O4=0,O89&gt;=0), "",O89/O4)</f>
        <v>0</v>
      </c>
      <c r="Q89" s="47">
        <f>IF(AND(O124=0,O89&gt;=0),"",O89/O124)</f>
        <v>0</v>
      </c>
      <c r="R89" s="30" t="str">
        <f t="shared" si="66"/>
        <v/>
      </c>
      <c r="S89" s="130">
        <f t="shared" si="67"/>
        <v>0</v>
      </c>
      <c r="T89" s="30">
        <f>IF(AND(S4=0,S89&gt;=0), "",S89/S4)</f>
        <v>0</v>
      </c>
      <c r="U89" s="47">
        <f>IF(AND(S124=0,S89&gt;=0),"",S89/S124)</f>
        <v>0</v>
      </c>
      <c r="V89" s="131"/>
      <c r="W89" s="30" t="str">
        <f>IF(AND(V4=0,V89&gt;=0), "",V89/V4)</f>
        <v/>
      </c>
      <c r="X89" s="47" t="str">
        <f t="shared" si="21"/>
        <v/>
      </c>
      <c r="Y89" s="129">
        <f>+'N EERR RODEO'!F160</f>
        <v>0</v>
      </c>
      <c r="Z89" s="30">
        <f>IF(AND(Y4=0,Y89&gt;=0), "",Y89/Y4)</f>
        <v>0</v>
      </c>
      <c r="AA89" s="47">
        <f>IF(AND(Y124=0,Y89&gt;=0),"",Y89/Y124)</f>
        <v>0</v>
      </c>
      <c r="AB89" s="30" t="str">
        <f t="shared" si="22"/>
        <v/>
      </c>
      <c r="AC89" s="130">
        <f t="shared" si="68"/>
        <v>0</v>
      </c>
      <c r="AD89" s="30">
        <f>IF(AND(AC4=0,AC89&gt;=0), "",AC89/AC4)</f>
        <v>0</v>
      </c>
      <c r="AE89" s="47">
        <f>IF(AND(AC124=0,AC89&gt;=0),"",AC89/AC124)</f>
        <v>0</v>
      </c>
      <c r="AF89" s="129">
        <f>+'N EERR RODEO'!G160</f>
        <v>0</v>
      </c>
      <c r="AG89" s="30">
        <f>IF(AND(AF4=0,AF89&gt;=0), "",AF89/AF4)</f>
        <v>0</v>
      </c>
      <c r="AH89" s="47">
        <f>IF(AND(AF124=0,AF89&gt;=0),"",AF89/AF124)</f>
        <v>0</v>
      </c>
      <c r="AI89" s="30" t="str">
        <f t="shared" si="41"/>
        <v/>
      </c>
      <c r="AJ89" s="130">
        <f t="shared" si="62"/>
        <v>0</v>
      </c>
      <c r="AK89" s="30">
        <f>IF(AND(AJ4=0,AJ89&gt;=0), "",AJ89/AJ4)</f>
        <v>0</v>
      </c>
      <c r="AL89" s="47">
        <f>IF(AND(AJ124=0,AJ89&gt;=0),"",AJ89/AJ124)</f>
        <v>0</v>
      </c>
      <c r="AM89" s="129">
        <f>+'N EERR RODEO'!H160</f>
        <v>0</v>
      </c>
      <c r="AN89" s="30">
        <f>IF(AND(AM4=0,AM89&gt;=0), "",AM89/AM4)</f>
        <v>0</v>
      </c>
      <c r="AO89" s="47">
        <f>IF(AND(AM124=0,AM89&gt;=0),"",AM89/AM124)</f>
        <v>0</v>
      </c>
      <c r="AP89" s="30" t="str">
        <f t="shared" si="42"/>
        <v/>
      </c>
      <c r="AQ89" s="130">
        <f t="shared" si="63"/>
        <v>0</v>
      </c>
      <c r="AR89" s="30">
        <f>IF(AND(AQ4=0,AQ89&gt;=0), "",AQ89/AQ4)</f>
        <v>0</v>
      </c>
      <c r="AS89" s="47">
        <f>IF(AND(AQ124=0,AQ89&gt;=0),"",AQ89/AQ124)</f>
        <v>0</v>
      </c>
      <c r="AT89" s="131">
        <f t="shared" si="69"/>
        <v>0</v>
      </c>
      <c r="AU89" s="30" t="str">
        <f>IF(AND(AT4=0,AT89&gt;=0), "",AT89/AT4)</f>
        <v/>
      </c>
      <c r="AV89" s="47" t="str">
        <f t="shared" si="23"/>
        <v/>
      </c>
      <c r="AW89" s="131">
        <f t="shared" si="40"/>
        <v>0</v>
      </c>
      <c r="AX89" s="30">
        <f>IF(AND(AW4=0,AW89&gt;=0), "",AW89/AW4)</f>
        <v>0</v>
      </c>
      <c r="AY89" s="47">
        <f>IF(AND(AW124=0,AW89&gt;=0),"",AW89/AW124)</f>
        <v>0</v>
      </c>
      <c r="AZ89" s="131">
        <f t="shared" si="70"/>
        <v>0</v>
      </c>
      <c r="BA89" s="30" t="str">
        <f>IF(AND(AZ4=0,AZ89&gt;=0), "",AZ89/AZ4)</f>
        <v/>
      </c>
      <c r="BB89" s="47" t="str">
        <f t="shared" si="24"/>
        <v/>
      </c>
      <c r="BC89" s="129">
        <f>+'N EERR RODEO'!I160</f>
        <v>0</v>
      </c>
      <c r="BD89" s="30" t="str">
        <f>IF(AND(BC4=0,BC89&gt;=0), "",BC89/BC4)</f>
        <v/>
      </c>
      <c r="BE89" s="47" t="str">
        <f>IF(AND(BC124=0,BC89&gt;=0),"",BC89/BC124)</f>
        <v/>
      </c>
      <c r="BF89" s="30" t="str">
        <f t="shared" si="25"/>
        <v/>
      </c>
      <c r="BG89" s="130">
        <f t="shared" si="71"/>
        <v>0</v>
      </c>
      <c r="BH89" s="30">
        <f>IF(AND(BG4=0,BG89&gt;=0), "",BG89/BG4)</f>
        <v>0</v>
      </c>
      <c r="BI89" s="47">
        <f>IF(AND(BG124=0,BG89&gt;=0),"",BG89/BG124)</f>
        <v>0</v>
      </c>
      <c r="BJ89" s="129">
        <f>+'N EERR RODEO'!J160</f>
        <v>0</v>
      </c>
      <c r="BK89" s="30" t="str">
        <f>IF(AND(BJ4=0,BJ89&gt;=0), "",BJ89/BJ4)</f>
        <v/>
      </c>
      <c r="BL89" s="47" t="str">
        <f>IF(AND(BJ124=0,BJ89&gt;=0),"",BJ89/BJ124)</f>
        <v/>
      </c>
      <c r="BM89" s="30" t="str">
        <f t="shared" si="43"/>
        <v/>
      </c>
      <c r="BN89" s="130">
        <f t="shared" si="72"/>
        <v>0</v>
      </c>
      <c r="BO89" s="30">
        <f>IF(AND(BN4=0,BN89&gt;=0), "",BN89/BN4)</f>
        <v>0</v>
      </c>
      <c r="BP89" s="47">
        <f>IF(AND(BN124=0,BN89&gt;=0),"",BN89/BN124)</f>
        <v>0</v>
      </c>
      <c r="BQ89" s="129">
        <f>+'N EERR RODEO'!K160</f>
        <v>0</v>
      </c>
      <c r="BR89" s="30" t="str">
        <f>IF(AND(BQ4=0,BQ89&gt;=0), "",BQ89/BQ4)</f>
        <v/>
      </c>
      <c r="BS89" s="47" t="str">
        <f>IF(AND(BQ124=0,BQ89&gt;=0),"",BQ89/BQ124)</f>
        <v/>
      </c>
      <c r="BT89" s="30" t="str">
        <f t="shared" si="44"/>
        <v/>
      </c>
      <c r="BU89" s="130">
        <f t="shared" si="73"/>
        <v>0</v>
      </c>
      <c r="BV89" s="30">
        <f>IF(AND(BU4=0,BU89&gt;=0), "",BU89/BU4)</f>
        <v>0</v>
      </c>
      <c r="BW89" s="47">
        <f>IF(AND(BU124=0,BU89&gt;=0),"",BU89/BU124)</f>
        <v>0</v>
      </c>
      <c r="BX89" s="131">
        <f t="shared" si="74"/>
        <v>0</v>
      </c>
      <c r="BY89" s="30" t="str">
        <f>IF(AND(BX4=0,BX89&gt;=0), "",BX89/BX4)</f>
        <v/>
      </c>
      <c r="BZ89" s="47" t="str">
        <f t="shared" si="45"/>
        <v/>
      </c>
      <c r="CA89" s="129">
        <f>+'N EERR RODEO'!L160</f>
        <v>0</v>
      </c>
      <c r="CB89" s="30" t="str">
        <f>IF(AND(CA4=0,CA89&gt;=0), "",CA89/CA4)</f>
        <v/>
      </c>
      <c r="CC89" s="47" t="str">
        <f>IF(AND(CA124=0,CA89&gt;=0),"",CA89/CA124)</f>
        <v/>
      </c>
      <c r="CD89" s="30" t="str">
        <f t="shared" si="26"/>
        <v/>
      </c>
      <c r="CE89" s="130">
        <f t="shared" si="75"/>
        <v>0</v>
      </c>
      <c r="CF89" s="30">
        <f>IF(AND(CE4=0,CE89&gt;=0), "",CE89/CE4)</f>
        <v>0</v>
      </c>
      <c r="CG89" s="47">
        <f>IF(AND(CE124=0,CE89&gt;=0),"",CE89/CE124)</f>
        <v>0</v>
      </c>
      <c r="CH89" s="129">
        <f>+'N EERR RODEO'!M160</f>
        <v>0</v>
      </c>
      <c r="CI89" s="30" t="str">
        <f>IF(AND(CH4=0,CH89&gt;=0), "",CH89/CH4)</f>
        <v/>
      </c>
      <c r="CJ89" s="47" t="str">
        <f>IF(AND(CH124=0,CH89&gt;=0),"",CH89/CH124)</f>
        <v/>
      </c>
      <c r="CK89" s="30" t="str">
        <f t="shared" si="46"/>
        <v/>
      </c>
      <c r="CL89" s="130">
        <f t="shared" si="76"/>
        <v>0</v>
      </c>
      <c r="CM89" s="30">
        <f>IF(AND(CL4=0,CL89&gt;=0), "",CL89/CL4)</f>
        <v>0</v>
      </c>
      <c r="CN89" s="47">
        <f>IF(AND(CL124=0,CL89&gt;=0),"",CL89/CL124)</f>
        <v>0</v>
      </c>
      <c r="CO89" s="129">
        <f>+'N EERR RODEO'!N160</f>
        <v>0</v>
      </c>
      <c r="CP89" s="30" t="str">
        <f>IF(AND(CO4=0,CO89&gt;=0), "",CO89/CO4)</f>
        <v/>
      </c>
      <c r="CQ89" s="47" t="str">
        <f>IF(AND(CO124=0,CO89&gt;=0),"",CO89/CO124)</f>
        <v/>
      </c>
      <c r="CR89" s="30" t="str">
        <f t="shared" si="47"/>
        <v/>
      </c>
      <c r="CS89" s="130">
        <f t="shared" si="77"/>
        <v>0</v>
      </c>
      <c r="CT89" s="30">
        <f>IF(AND(CS4=0,CS89&gt;=0), "",CS89/CS4)</f>
        <v>0</v>
      </c>
      <c r="CU89" s="47">
        <f>IF(AND(CS124=0,CS89&gt;=0),"",CS89/CS124)</f>
        <v>0</v>
      </c>
      <c r="CV89" s="131">
        <f t="shared" si="78"/>
        <v>0</v>
      </c>
      <c r="CW89" s="30" t="str">
        <f>IF(AND(CV4=0,CV89&gt;=0), "",CV89/CV4)</f>
        <v/>
      </c>
      <c r="CX89" s="47" t="str">
        <f t="shared" si="48"/>
        <v/>
      </c>
    </row>
    <row r="90" spans="1:102" hidden="1" outlineLevel="2" x14ac:dyDescent="0.3">
      <c r="A90" s="29" t="s">
        <v>81</v>
      </c>
      <c r="B90" s="129">
        <f>+'N EERR RODEO'!B161</f>
        <v>0</v>
      </c>
      <c r="C90" s="30" t="str">
        <f>IF(AND(B4=0,B90&gt;=0), "",B90/B4)</f>
        <v/>
      </c>
      <c r="D90" s="47" t="str">
        <f>IF(AND(B124=0,B90&gt;=0),"",B90/B124)</f>
        <v/>
      </c>
      <c r="E90" s="129">
        <f>+'N EERR RODEO'!C161</f>
        <v>0</v>
      </c>
      <c r="F90" s="30">
        <f>IF(AND(E4=0,E90&gt;=0), "",E90/E4)</f>
        <v>0</v>
      </c>
      <c r="G90" s="47">
        <f>IF(AND(E124=0,E90&gt;=0),"",E90/E124)</f>
        <v>0</v>
      </c>
      <c r="H90" s="129">
        <f>+'N EERR RODEO'!D161</f>
        <v>0</v>
      </c>
      <c r="I90" s="30">
        <f>IF(AND(H4=0,H90&gt;=0), "",H90/H4)</f>
        <v>0</v>
      </c>
      <c r="J90" s="47">
        <f>IF(AND(H124=0,H90&gt;=0),"",H90/H124)</f>
        <v>0</v>
      </c>
      <c r="K90" s="30" t="str">
        <f t="shared" si="64"/>
        <v/>
      </c>
      <c r="L90" s="130">
        <f t="shared" si="65"/>
        <v>0</v>
      </c>
      <c r="M90" s="30">
        <f>IF(AND(L4=0,L90&gt;=0), "",L90/L4)</f>
        <v>0</v>
      </c>
      <c r="N90" s="47">
        <f>IF(AND(L124=0,L90&gt;=0),"",L90/L124)</f>
        <v>0</v>
      </c>
      <c r="O90" s="129">
        <f>+'N EERR RODEO'!E161</f>
        <v>0</v>
      </c>
      <c r="P90" s="30">
        <f>IF(AND(O4=0,O90&gt;=0), "",O90/O4)</f>
        <v>0</v>
      </c>
      <c r="Q90" s="47">
        <f>IF(AND(O124=0,O90&gt;=0),"",O90/O124)</f>
        <v>0</v>
      </c>
      <c r="R90" s="30" t="str">
        <f t="shared" si="66"/>
        <v/>
      </c>
      <c r="S90" s="130">
        <f t="shared" si="67"/>
        <v>0</v>
      </c>
      <c r="T90" s="30">
        <f>IF(AND(S4=0,S90&gt;=0), "",S90/S4)</f>
        <v>0</v>
      </c>
      <c r="U90" s="47">
        <f>IF(AND(S124=0,S90&gt;=0),"",S90/S124)</f>
        <v>0</v>
      </c>
      <c r="V90" s="131"/>
      <c r="W90" s="30" t="str">
        <f>IF(AND(V4=0,V90&gt;=0), "",V90/V4)</f>
        <v/>
      </c>
      <c r="X90" s="47" t="str">
        <f t="shared" si="21"/>
        <v/>
      </c>
      <c r="Y90" s="129">
        <f>+'N EERR RODEO'!F161</f>
        <v>0</v>
      </c>
      <c r="Z90" s="30">
        <f>IF(AND(Y4=0,Y90&gt;=0), "",Y90/Y4)</f>
        <v>0</v>
      </c>
      <c r="AA90" s="47">
        <f>IF(AND(Y124=0,Y90&gt;=0),"",Y90/Y124)</f>
        <v>0</v>
      </c>
      <c r="AB90" s="30" t="str">
        <f t="shared" si="22"/>
        <v/>
      </c>
      <c r="AC90" s="130">
        <f t="shared" si="68"/>
        <v>0</v>
      </c>
      <c r="AD90" s="30">
        <f>IF(AND(AC4=0,AC90&gt;=0), "",AC90/AC4)</f>
        <v>0</v>
      </c>
      <c r="AE90" s="47">
        <f>IF(AND(AC124=0,AC90&gt;=0),"",AC90/AC124)</f>
        <v>0</v>
      </c>
      <c r="AF90" s="129">
        <f>+'N EERR RODEO'!G161</f>
        <v>0</v>
      </c>
      <c r="AG90" s="30">
        <f>IF(AND(AF4=0,AF90&gt;=0), "",AF90/AF4)</f>
        <v>0</v>
      </c>
      <c r="AH90" s="47">
        <f>IF(AND(AF124=0,AF90&gt;=0),"",AF90/AF124)</f>
        <v>0</v>
      </c>
      <c r="AI90" s="30" t="str">
        <f t="shared" si="41"/>
        <v/>
      </c>
      <c r="AJ90" s="130">
        <f t="shared" si="62"/>
        <v>0</v>
      </c>
      <c r="AK90" s="30">
        <f>IF(AND(AJ4=0,AJ90&gt;=0), "",AJ90/AJ4)</f>
        <v>0</v>
      </c>
      <c r="AL90" s="47">
        <f>IF(AND(AJ124=0,AJ90&gt;=0),"",AJ90/AJ124)</f>
        <v>0</v>
      </c>
      <c r="AM90" s="129">
        <f>+'N EERR RODEO'!H161</f>
        <v>0</v>
      </c>
      <c r="AN90" s="30">
        <f>IF(AND(AM4=0,AM90&gt;=0), "",AM90/AM4)</f>
        <v>0</v>
      </c>
      <c r="AO90" s="47">
        <f>IF(AND(AM124=0,AM90&gt;=0),"",AM90/AM124)</f>
        <v>0</v>
      </c>
      <c r="AP90" s="30" t="str">
        <f t="shared" si="42"/>
        <v/>
      </c>
      <c r="AQ90" s="130">
        <f t="shared" si="63"/>
        <v>0</v>
      </c>
      <c r="AR90" s="30">
        <f>IF(AND(AQ4=0,AQ90&gt;=0), "",AQ90/AQ4)</f>
        <v>0</v>
      </c>
      <c r="AS90" s="47">
        <f>IF(AND(AQ124=0,AQ90&gt;=0),"",AQ90/AQ124)</f>
        <v>0</v>
      </c>
      <c r="AT90" s="131">
        <f t="shared" si="69"/>
        <v>0</v>
      </c>
      <c r="AU90" s="30" t="str">
        <f>IF(AND(AT4=0,AT90&gt;=0), "",AT90/AT4)</f>
        <v/>
      </c>
      <c r="AV90" s="47" t="str">
        <f t="shared" si="23"/>
        <v/>
      </c>
      <c r="AW90" s="131">
        <f t="shared" si="40"/>
        <v>0</v>
      </c>
      <c r="AX90" s="30">
        <f>IF(AND(AW4=0,AW90&gt;=0), "",AW90/AW4)</f>
        <v>0</v>
      </c>
      <c r="AY90" s="47">
        <f>IF(AND(AW124=0,AW90&gt;=0),"",AW90/AW124)</f>
        <v>0</v>
      </c>
      <c r="AZ90" s="131">
        <f t="shared" si="70"/>
        <v>0</v>
      </c>
      <c r="BA90" s="30" t="str">
        <f>IF(AND(AZ4=0,AZ90&gt;=0), "",AZ90/AZ4)</f>
        <v/>
      </c>
      <c r="BB90" s="47" t="str">
        <f t="shared" si="24"/>
        <v/>
      </c>
      <c r="BC90" s="129">
        <f>+'N EERR RODEO'!I161</f>
        <v>0</v>
      </c>
      <c r="BD90" s="30" t="str">
        <f>IF(AND(BC4=0,BC90&gt;=0), "",BC90/BC4)</f>
        <v/>
      </c>
      <c r="BE90" s="47" t="str">
        <f>IF(AND(BC124=0,BC90&gt;=0),"",BC90/BC124)</f>
        <v/>
      </c>
      <c r="BF90" s="30" t="str">
        <f t="shared" si="25"/>
        <v/>
      </c>
      <c r="BG90" s="130">
        <f t="shared" si="71"/>
        <v>0</v>
      </c>
      <c r="BH90" s="30">
        <f>IF(AND(BG4=0,BG90&gt;=0), "",BG90/BG4)</f>
        <v>0</v>
      </c>
      <c r="BI90" s="47">
        <f>IF(AND(BG124=0,BG90&gt;=0),"",BG90/BG124)</f>
        <v>0</v>
      </c>
      <c r="BJ90" s="129">
        <f>+'N EERR RODEO'!J161</f>
        <v>0</v>
      </c>
      <c r="BK90" s="30" t="str">
        <f>IF(AND(BJ4=0,BJ90&gt;=0), "",BJ90/BJ4)</f>
        <v/>
      </c>
      <c r="BL90" s="47" t="str">
        <f>IF(AND(BJ124=0,BJ90&gt;=0),"",BJ90/BJ124)</f>
        <v/>
      </c>
      <c r="BM90" s="30" t="str">
        <f t="shared" si="43"/>
        <v/>
      </c>
      <c r="BN90" s="130">
        <f t="shared" si="72"/>
        <v>0</v>
      </c>
      <c r="BO90" s="30">
        <f>IF(AND(BN4=0,BN90&gt;=0), "",BN90/BN4)</f>
        <v>0</v>
      </c>
      <c r="BP90" s="47">
        <f>IF(AND(BN124=0,BN90&gt;=0),"",BN90/BN124)</f>
        <v>0</v>
      </c>
      <c r="BQ90" s="129">
        <f>+'N EERR RODEO'!K161</f>
        <v>0</v>
      </c>
      <c r="BR90" s="30" t="str">
        <f>IF(AND(BQ4=0,BQ90&gt;=0), "",BQ90/BQ4)</f>
        <v/>
      </c>
      <c r="BS90" s="47" t="str">
        <f>IF(AND(BQ124=0,BQ90&gt;=0),"",BQ90/BQ124)</f>
        <v/>
      </c>
      <c r="BT90" s="30" t="str">
        <f t="shared" si="44"/>
        <v/>
      </c>
      <c r="BU90" s="130">
        <f t="shared" si="73"/>
        <v>0</v>
      </c>
      <c r="BV90" s="30">
        <f>IF(AND(BU4=0,BU90&gt;=0), "",BU90/BU4)</f>
        <v>0</v>
      </c>
      <c r="BW90" s="47">
        <f>IF(AND(BU124=0,BU90&gt;=0),"",BU90/BU124)</f>
        <v>0</v>
      </c>
      <c r="BX90" s="131">
        <f t="shared" si="74"/>
        <v>0</v>
      </c>
      <c r="BY90" s="30" t="str">
        <f>IF(AND(BX4=0,BX90&gt;=0), "",BX90/BX4)</f>
        <v/>
      </c>
      <c r="BZ90" s="47" t="str">
        <f t="shared" si="45"/>
        <v/>
      </c>
      <c r="CA90" s="129">
        <f>+'N EERR RODEO'!L161</f>
        <v>0</v>
      </c>
      <c r="CB90" s="30" t="str">
        <f>IF(AND(CA4=0,CA90&gt;=0), "",CA90/CA4)</f>
        <v/>
      </c>
      <c r="CC90" s="47" t="str">
        <f>IF(AND(CA124=0,CA90&gt;=0),"",CA90/CA124)</f>
        <v/>
      </c>
      <c r="CD90" s="30" t="str">
        <f t="shared" si="26"/>
        <v/>
      </c>
      <c r="CE90" s="130">
        <f t="shared" si="75"/>
        <v>0</v>
      </c>
      <c r="CF90" s="30">
        <f>IF(AND(CE4=0,CE90&gt;=0), "",CE90/CE4)</f>
        <v>0</v>
      </c>
      <c r="CG90" s="47">
        <f>IF(AND(CE124=0,CE90&gt;=0),"",CE90/CE124)</f>
        <v>0</v>
      </c>
      <c r="CH90" s="129">
        <f>+'N EERR RODEO'!M161</f>
        <v>0</v>
      </c>
      <c r="CI90" s="30" t="str">
        <f>IF(AND(CH4=0,CH90&gt;=0), "",CH90/CH4)</f>
        <v/>
      </c>
      <c r="CJ90" s="47" t="str">
        <f>IF(AND(CH124=0,CH90&gt;=0),"",CH90/CH124)</f>
        <v/>
      </c>
      <c r="CK90" s="30" t="str">
        <f t="shared" si="46"/>
        <v/>
      </c>
      <c r="CL90" s="130">
        <f t="shared" si="76"/>
        <v>0</v>
      </c>
      <c r="CM90" s="30">
        <f>IF(AND(CL4=0,CL90&gt;=0), "",CL90/CL4)</f>
        <v>0</v>
      </c>
      <c r="CN90" s="47">
        <f>IF(AND(CL124=0,CL90&gt;=0),"",CL90/CL124)</f>
        <v>0</v>
      </c>
      <c r="CO90" s="129">
        <f>+'N EERR RODEO'!N161</f>
        <v>0</v>
      </c>
      <c r="CP90" s="30" t="str">
        <f>IF(AND(CO4=0,CO90&gt;=0), "",CO90/CO4)</f>
        <v/>
      </c>
      <c r="CQ90" s="47" t="str">
        <f>IF(AND(CO124=0,CO90&gt;=0),"",CO90/CO124)</f>
        <v/>
      </c>
      <c r="CR90" s="30" t="str">
        <f t="shared" si="47"/>
        <v/>
      </c>
      <c r="CS90" s="130">
        <f t="shared" si="77"/>
        <v>0</v>
      </c>
      <c r="CT90" s="30">
        <f>IF(AND(CS4=0,CS90&gt;=0), "",CS90/CS4)</f>
        <v>0</v>
      </c>
      <c r="CU90" s="47">
        <f>IF(AND(CS124=0,CS90&gt;=0),"",CS90/CS124)</f>
        <v>0</v>
      </c>
      <c r="CV90" s="131">
        <f t="shared" si="78"/>
        <v>0</v>
      </c>
      <c r="CW90" s="30" t="str">
        <f>IF(AND(CV4=0,CV90&gt;=0), "",CV90/CV4)</f>
        <v/>
      </c>
      <c r="CX90" s="47" t="str">
        <f t="shared" si="48"/>
        <v/>
      </c>
    </row>
    <row r="91" spans="1:102" hidden="1" outlineLevel="2" x14ac:dyDescent="0.3">
      <c r="A91" s="29" t="s">
        <v>354</v>
      </c>
      <c r="B91" s="129">
        <f>+'N EERR RODEO'!B162+'N EERR RODEO'!B163+'N EERR RODEO'!B164+'N EERR RODEO'!B165+'N EERR RODEO'!B166+'N EERR RODEO'!B167+'N EERR RODEO'!B168+'N EERR RODEO'!B169</f>
        <v>0</v>
      </c>
      <c r="C91" s="30" t="str">
        <f>IF(AND(B4=0,B91&gt;=0), "",B91/B4)</f>
        <v/>
      </c>
      <c r="D91" s="47" t="str">
        <f>IF(AND(B124=0,B91&gt;=0),"",B91/B124)</f>
        <v/>
      </c>
      <c r="E91" s="129">
        <f>+'N EERR RODEO'!C162+'N EERR RODEO'!C163+'N EERR RODEO'!C164+'N EERR RODEO'!C165+'N EERR RODEO'!C166+'N EERR RODEO'!C167+'N EERR RODEO'!C168+'N EERR RODEO'!C169</f>
        <v>0</v>
      </c>
      <c r="F91" s="30">
        <f>IF(AND(E4=0,E91&gt;=0), "",E91/E4)</f>
        <v>0</v>
      </c>
      <c r="G91" s="47">
        <f>IF(AND(E124=0,E91&gt;=0),"",E91/E124)</f>
        <v>0</v>
      </c>
      <c r="H91" s="129">
        <f>+'N EERR RODEO'!D162+'N EERR RODEO'!D163+'N EERR RODEO'!D164+'N EERR RODEO'!D165+'N EERR RODEO'!D166+'N EERR RODEO'!D167+'N EERR RODEO'!D168+'N EERR RODEO'!D169</f>
        <v>0</v>
      </c>
      <c r="I91" s="30">
        <f>IF(AND(H4=0,H91&gt;=0), "",H91/H4)</f>
        <v>0</v>
      </c>
      <c r="J91" s="47">
        <f>IF(AND(H124=0,H91&gt;=0),"",H91/H124)</f>
        <v>0</v>
      </c>
      <c r="K91" s="30" t="str">
        <f t="shared" si="64"/>
        <v/>
      </c>
      <c r="L91" s="130">
        <f t="shared" si="65"/>
        <v>0</v>
      </c>
      <c r="M91" s="30">
        <f>IF(AND(L4=0,L91&gt;=0), "",L91/L4)</f>
        <v>0</v>
      </c>
      <c r="N91" s="47">
        <f>IF(AND(L124=0,L91&gt;=0),"",L91/L124)</f>
        <v>0</v>
      </c>
      <c r="O91" s="129">
        <f>+'N EERR RODEO'!E162+'N EERR RODEO'!E163+'N EERR RODEO'!E164+'N EERR RODEO'!E165+'N EERR RODEO'!E166+'N EERR RODEO'!E167+'N EERR RODEO'!E168+'N EERR RODEO'!E169</f>
        <v>0</v>
      </c>
      <c r="P91" s="30">
        <f>IF(AND(O4=0,O91&gt;=0), "",O91/O4)</f>
        <v>0</v>
      </c>
      <c r="Q91" s="47">
        <f>IF(AND(O124=0,O91&gt;=0),"",O91/O124)</f>
        <v>0</v>
      </c>
      <c r="R91" s="30" t="str">
        <f t="shared" si="66"/>
        <v/>
      </c>
      <c r="S91" s="130">
        <f t="shared" si="67"/>
        <v>0</v>
      </c>
      <c r="T91" s="30">
        <f>IF(AND(S4=0,S91&gt;=0), "",S91/S4)</f>
        <v>0</v>
      </c>
      <c r="U91" s="47">
        <f>IF(AND(S124=0,S91&gt;=0),"",S91/S124)</f>
        <v>0</v>
      </c>
      <c r="V91" s="131"/>
      <c r="W91" s="30" t="str">
        <f>IF(AND(V4=0,V91&gt;=0), "",V91/V4)</f>
        <v/>
      </c>
      <c r="X91" s="47" t="str">
        <f t="shared" si="21"/>
        <v/>
      </c>
      <c r="Y91" s="129">
        <f>+'N EERR RODEO'!F162+'N EERR RODEO'!F163+'N EERR RODEO'!F164+'N EERR RODEO'!F165+'N EERR RODEO'!F166+'N EERR RODEO'!F167+'N EERR RODEO'!F168+'N EERR RODEO'!F169</f>
        <v>0</v>
      </c>
      <c r="Z91" s="30">
        <f>IF(AND(Y4=0,Y91&gt;=0), "",Y91/Y4)</f>
        <v>0</v>
      </c>
      <c r="AA91" s="47">
        <f>IF(AND(Y124=0,Y91&gt;=0),"",Y91/Y124)</f>
        <v>0</v>
      </c>
      <c r="AB91" s="30" t="str">
        <f t="shared" si="22"/>
        <v/>
      </c>
      <c r="AC91" s="130">
        <f t="shared" si="68"/>
        <v>0</v>
      </c>
      <c r="AD91" s="30">
        <f>IF(AND(AC4=0,AC91&gt;=0), "",AC91/AC4)</f>
        <v>0</v>
      </c>
      <c r="AE91" s="47">
        <f>IF(AND(AC124=0,AC91&gt;=0),"",AC91/AC124)</f>
        <v>0</v>
      </c>
      <c r="AF91" s="129">
        <f>+'N EERR RODEO'!G162+'N EERR RODEO'!G163+'N EERR RODEO'!G164+'N EERR RODEO'!G165+'N EERR RODEO'!G166+'N EERR RODEO'!G167+'N EERR RODEO'!G168+'N EERR RODEO'!G169</f>
        <v>0</v>
      </c>
      <c r="AG91" s="30">
        <f>IF(AND(AF4=0,AF91&gt;=0), "",AF91/AF4)</f>
        <v>0</v>
      </c>
      <c r="AH91" s="47">
        <f>IF(AND(AF124=0,AF91&gt;=0),"",AF91/AF124)</f>
        <v>0</v>
      </c>
      <c r="AI91" s="30" t="str">
        <f t="shared" si="41"/>
        <v/>
      </c>
      <c r="AJ91" s="130">
        <f t="shared" si="62"/>
        <v>0</v>
      </c>
      <c r="AK91" s="30">
        <f>IF(AND(AJ4=0,AJ91&gt;=0), "",AJ91/AJ4)</f>
        <v>0</v>
      </c>
      <c r="AL91" s="47">
        <f>IF(AND(AJ124=0,AJ91&gt;=0),"",AJ91/AJ124)</f>
        <v>0</v>
      </c>
      <c r="AM91" s="129">
        <f>+'N EERR RODEO'!H162+'N EERR RODEO'!H163+'N EERR RODEO'!H164+'N EERR RODEO'!H165+'N EERR RODEO'!H166+'N EERR RODEO'!H167+'N EERR RODEO'!H168+'N EERR RODEO'!H169</f>
        <v>0</v>
      </c>
      <c r="AN91" s="30">
        <f>IF(AND(AM4=0,AM91&gt;=0), "",AM91/AM4)</f>
        <v>0</v>
      </c>
      <c r="AO91" s="47">
        <f>IF(AND(AM124=0,AM91&gt;=0),"",AM91/AM124)</f>
        <v>0</v>
      </c>
      <c r="AP91" s="30" t="str">
        <f t="shared" si="42"/>
        <v/>
      </c>
      <c r="AQ91" s="130">
        <f t="shared" si="63"/>
        <v>0</v>
      </c>
      <c r="AR91" s="30">
        <f>IF(AND(AQ4=0,AQ91&gt;=0), "",AQ91/AQ4)</f>
        <v>0</v>
      </c>
      <c r="AS91" s="47">
        <f>IF(AND(AQ124=0,AQ91&gt;=0),"",AQ91/AQ124)</f>
        <v>0</v>
      </c>
      <c r="AT91" s="131">
        <f t="shared" si="69"/>
        <v>0</v>
      </c>
      <c r="AU91" s="30" t="str">
        <f>IF(AND(AT4=0,AT91&gt;=0), "",AT91/AT4)</f>
        <v/>
      </c>
      <c r="AV91" s="47" t="str">
        <f t="shared" si="23"/>
        <v/>
      </c>
      <c r="AW91" s="131">
        <f t="shared" si="40"/>
        <v>0</v>
      </c>
      <c r="AX91" s="30">
        <f>IF(AND(AW4=0,AW91&gt;=0), "",AW91/AW4)</f>
        <v>0</v>
      </c>
      <c r="AY91" s="47">
        <f>IF(AND(AW124=0,AW91&gt;=0),"",AW91/AW124)</f>
        <v>0</v>
      </c>
      <c r="AZ91" s="131">
        <f t="shared" si="70"/>
        <v>0</v>
      </c>
      <c r="BA91" s="30" t="str">
        <f>IF(AND(AZ4=0,AZ91&gt;=0), "",AZ91/AZ4)</f>
        <v/>
      </c>
      <c r="BB91" s="47" t="str">
        <f t="shared" si="24"/>
        <v/>
      </c>
      <c r="BC91" s="129">
        <f>+'N EERR RODEO'!I162+'N EERR RODEO'!I163+'N EERR RODEO'!I164+'N EERR RODEO'!I165+'N EERR RODEO'!I166+'N EERR RODEO'!I167+'N EERR RODEO'!I168+'N EERR RODEO'!I169</f>
        <v>0</v>
      </c>
      <c r="BD91" s="30" t="str">
        <f>IF(AND(BC4=0,BC91&gt;=0), "",BC91/BC4)</f>
        <v/>
      </c>
      <c r="BE91" s="47" t="str">
        <f>IF(AND(BC124=0,BC91&gt;=0),"",BC91/BC124)</f>
        <v/>
      </c>
      <c r="BF91" s="30" t="str">
        <f t="shared" si="25"/>
        <v/>
      </c>
      <c r="BG91" s="130">
        <f>+AZ91+BC91</f>
        <v>0</v>
      </c>
      <c r="BH91" s="30">
        <f>IF(AND(BG4=0,BG91&gt;=0), "",BG91/BG4)</f>
        <v>0</v>
      </c>
      <c r="BI91" s="47">
        <f>IF(AND(BG124=0,BG91&gt;=0),"",BG91/BG124)</f>
        <v>0</v>
      </c>
      <c r="BJ91" s="129">
        <f>+'N EERR RODEO'!J162+'N EERR RODEO'!J163+'N EERR RODEO'!J164+'N EERR RODEO'!J165+'N EERR RODEO'!J166+'N EERR RODEO'!J167+'N EERR RODEO'!J168+'N EERR RODEO'!J169</f>
        <v>0</v>
      </c>
      <c r="BK91" s="30" t="str">
        <f>IF(AND(BJ4=0,BJ91&gt;=0), "",BJ91/BJ4)</f>
        <v/>
      </c>
      <c r="BL91" s="47" t="str">
        <f>IF(AND(BJ124=0,BJ91&gt;=0),"",BJ91/BJ124)</f>
        <v/>
      </c>
      <c r="BM91" s="30" t="str">
        <f t="shared" si="43"/>
        <v/>
      </c>
      <c r="BN91" s="130">
        <f t="shared" si="72"/>
        <v>0</v>
      </c>
      <c r="BO91" s="30">
        <f>IF(AND(BN4=0,BN91&gt;=0), "",BN91/BN4)</f>
        <v>0</v>
      </c>
      <c r="BP91" s="47">
        <f>IF(AND(BN124=0,BN91&gt;=0),"",BN91/BN124)</f>
        <v>0</v>
      </c>
      <c r="BQ91" s="129">
        <f>+'N EERR RODEO'!K162+'N EERR RODEO'!K163+'N EERR RODEO'!K164+'N EERR RODEO'!K165+'N EERR RODEO'!K166+'N EERR RODEO'!K167+'N EERR RODEO'!K168+'N EERR RODEO'!K169</f>
        <v>0</v>
      </c>
      <c r="BR91" s="30" t="str">
        <f>IF(AND(BQ4=0,BQ91&gt;=0), "",BQ91/BQ4)</f>
        <v/>
      </c>
      <c r="BS91" s="47" t="str">
        <f>IF(AND(BQ124=0,BQ91&gt;=0),"",BQ91/BQ124)</f>
        <v/>
      </c>
      <c r="BT91" s="30" t="str">
        <f t="shared" si="44"/>
        <v/>
      </c>
      <c r="BU91" s="130">
        <f t="shared" si="73"/>
        <v>0</v>
      </c>
      <c r="BV91" s="30">
        <f>IF(AND(BU4=0,BU91&gt;=0), "",BU91/BU4)</f>
        <v>0</v>
      </c>
      <c r="BW91" s="47">
        <f>IF(AND(BU124=0,BU91&gt;=0),"",BU91/BU124)</f>
        <v>0</v>
      </c>
      <c r="BX91" s="131">
        <f t="shared" si="74"/>
        <v>0</v>
      </c>
      <c r="BY91" s="30" t="str">
        <f>IF(AND(BX4=0,BX91&gt;=0), "",BX91/BX4)</f>
        <v/>
      </c>
      <c r="BZ91" s="47" t="str">
        <f t="shared" si="45"/>
        <v/>
      </c>
      <c r="CA91" s="129">
        <f>+'N EERR RODEO'!L162+'N EERR RODEO'!L163+'N EERR RODEO'!L164+'N EERR RODEO'!L165+'N EERR RODEO'!L166+'N EERR RODEO'!L167+'N EERR RODEO'!L168+'N EERR RODEO'!L169</f>
        <v>0</v>
      </c>
      <c r="CB91" s="30" t="str">
        <f>IF(AND(CA4=0,CA91&gt;=0), "",CA91/CA4)</f>
        <v/>
      </c>
      <c r="CC91" s="47" t="str">
        <f>IF(AND(CA124=0,CA91&gt;=0),"",CA91/CA124)</f>
        <v/>
      </c>
      <c r="CD91" s="30" t="str">
        <f t="shared" si="26"/>
        <v/>
      </c>
      <c r="CE91" s="130">
        <f t="shared" si="75"/>
        <v>0</v>
      </c>
      <c r="CF91" s="30">
        <f>IF(AND(CE4=0,CE91&gt;=0), "",CE91/CE4)</f>
        <v>0</v>
      </c>
      <c r="CG91" s="47">
        <f>IF(AND(CE124=0,CE91&gt;=0),"",CE91/CE124)</f>
        <v>0</v>
      </c>
      <c r="CH91" s="129">
        <f>+'N EERR RODEO'!M162+'N EERR RODEO'!M163+'N EERR RODEO'!M164+'N EERR RODEO'!M165+'N EERR RODEO'!M166+'N EERR RODEO'!M167+'N EERR RODEO'!M168+'N EERR RODEO'!M169</f>
        <v>0</v>
      </c>
      <c r="CI91" s="30" t="str">
        <f>IF(AND(CH4=0,CH91&gt;=0), "",CH91/CH4)</f>
        <v/>
      </c>
      <c r="CJ91" s="47" t="str">
        <f>IF(AND(CH124=0,CH91&gt;=0),"",CH91/CH124)</f>
        <v/>
      </c>
      <c r="CK91" s="30" t="str">
        <f t="shared" si="46"/>
        <v/>
      </c>
      <c r="CL91" s="130">
        <f t="shared" si="76"/>
        <v>0</v>
      </c>
      <c r="CM91" s="30">
        <f>IF(AND(CL4=0,CL91&gt;=0), "",CL91/CL4)</f>
        <v>0</v>
      </c>
      <c r="CN91" s="47">
        <f>IF(AND(CL124=0,CL91&gt;=0),"",CL91/CL124)</f>
        <v>0</v>
      </c>
      <c r="CO91" s="129">
        <f>+'N EERR RODEO'!N162+'N EERR RODEO'!N163+'N EERR RODEO'!N164+'N EERR RODEO'!N165+'N EERR RODEO'!N166+'N EERR RODEO'!N167+'N EERR RODEO'!N168+'N EERR RODEO'!N169</f>
        <v>0</v>
      </c>
      <c r="CP91" s="30" t="str">
        <f>IF(AND(CO4=0,CO91&gt;=0), "",CO91/CO4)</f>
        <v/>
      </c>
      <c r="CQ91" s="47" t="str">
        <f>IF(AND(CO124=0,CO91&gt;=0),"",CO91/CO124)</f>
        <v/>
      </c>
      <c r="CR91" s="30" t="str">
        <f t="shared" si="47"/>
        <v/>
      </c>
      <c r="CS91" s="130">
        <f t="shared" si="77"/>
        <v>0</v>
      </c>
      <c r="CT91" s="30">
        <f>IF(AND(CS4=0,CS91&gt;=0), "",CS91/CS4)</f>
        <v>0</v>
      </c>
      <c r="CU91" s="47">
        <f>IF(AND(CS124=0,CS91&gt;=0),"",CS91/CS124)</f>
        <v>0</v>
      </c>
      <c r="CV91" s="131">
        <f t="shared" si="78"/>
        <v>0</v>
      </c>
      <c r="CW91" s="30" t="str">
        <f>IF(AND(CV4=0,CV91&gt;=0), "",CV91/CV4)</f>
        <v/>
      </c>
      <c r="CX91" s="47" t="str">
        <f t="shared" si="48"/>
        <v/>
      </c>
    </row>
    <row r="92" spans="1:102" hidden="1" outlineLevel="2" x14ac:dyDescent="0.3">
      <c r="A92" s="29"/>
      <c r="B92" s="129"/>
      <c r="C92" s="15"/>
      <c r="D92" s="46"/>
      <c r="E92" s="129"/>
      <c r="F92" s="15"/>
      <c r="G92" s="46"/>
      <c r="H92" s="129"/>
      <c r="I92" s="15"/>
      <c r="J92" s="46"/>
      <c r="K92" s="32" t="str">
        <f t="shared" si="64"/>
        <v/>
      </c>
      <c r="M92" s="15"/>
      <c r="N92" s="46"/>
      <c r="O92" s="129"/>
      <c r="P92" s="15"/>
      <c r="Q92" s="46"/>
      <c r="R92" s="32" t="str">
        <f t="shared" si="66"/>
        <v/>
      </c>
      <c r="T92" s="15"/>
      <c r="U92" s="46"/>
      <c r="V92" s="131"/>
      <c r="W92" s="15"/>
      <c r="X92" s="92" t="str">
        <f t="shared" si="21"/>
        <v/>
      </c>
      <c r="Y92" s="129"/>
      <c r="Z92" s="15"/>
      <c r="AA92" s="46"/>
      <c r="AB92" s="32" t="str">
        <f t="shared" si="22"/>
        <v/>
      </c>
      <c r="AD92" s="15"/>
      <c r="AE92" s="46"/>
      <c r="AF92" s="129"/>
      <c r="AG92" s="15"/>
      <c r="AH92" s="46"/>
      <c r="AI92" s="32" t="str">
        <f t="shared" si="41"/>
        <v/>
      </c>
      <c r="AJ92" s="130">
        <f t="shared" si="62"/>
        <v>0</v>
      </c>
      <c r="AK92" s="15"/>
      <c r="AL92" s="46"/>
      <c r="AM92" s="129"/>
      <c r="AN92" s="15"/>
      <c r="AO92" s="46"/>
      <c r="AP92" s="32" t="str">
        <f t="shared" si="42"/>
        <v/>
      </c>
      <c r="AQ92" s="130">
        <f t="shared" si="63"/>
        <v>0</v>
      </c>
      <c r="AR92" s="15"/>
      <c r="AS92" s="46"/>
      <c r="AT92" s="131">
        <f t="shared" si="69"/>
        <v>0</v>
      </c>
      <c r="AU92" s="15"/>
      <c r="AV92" s="92" t="str">
        <f t="shared" si="23"/>
        <v/>
      </c>
      <c r="AW92" s="131">
        <f t="shared" si="40"/>
        <v>0</v>
      </c>
      <c r="AX92" s="15"/>
      <c r="AY92" s="46"/>
      <c r="AZ92" s="131">
        <f t="shared" si="70"/>
        <v>0</v>
      </c>
      <c r="BA92" s="15"/>
      <c r="BB92" s="92" t="str">
        <f t="shared" si="24"/>
        <v/>
      </c>
      <c r="BC92" s="129"/>
      <c r="BD92" s="15"/>
      <c r="BE92" s="46"/>
      <c r="BF92" s="32" t="str">
        <f t="shared" si="25"/>
        <v/>
      </c>
      <c r="BG92" s="130">
        <f t="shared" si="71"/>
        <v>0</v>
      </c>
      <c r="BH92" s="15"/>
      <c r="BI92" s="46"/>
      <c r="BJ92" s="129"/>
      <c r="BK92" s="15"/>
      <c r="BL92" s="46"/>
      <c r="BM92" s="32" t="str">
        <f t="shared" si="43"/>
        <v/>
      </c>
      <c r="BN92" s="130">
        <f t="shared" si="72"/>
        <v>0</v>
      </c>
      <c r="BO92" s="15"/>
      <c r="BP92" s="46"/>
      <c r="BQ92" s="129"/>
      <c r="BR92" s="15"/>
      <c r="BS92" s="46"/>
      <c r="BT92" s="32" t="str">
        <f t="shared" si="44"/>
        <v/>
      </c>
      <c r="BU92" s="130">
        <f t="shared" si="73"/>
        <v>0</v>
      </c>
      <c r="BV92" s="15"/>
      <c r="BW92" s="46"/>
      <c r="BX92" s="131">
        <f t="shared" si="74"/>
        <v>0</v>
      </c>
      <c r="BY92" s="15"/>
      <c r="BZ92" s="92" t="str">
        <f t="shared" si="45"/>
        <v/>
      </c>
      <c r="CA92" s="129"/>
      <c r="CB92" s="15"/>
      <c r="CC92" s="46"/>
      <c r="CD92" s="32" t="str">
        <f t="shared" si="26"/>
        <v/>
      </c>
      <c r="CE92" s="130">
        <f t="shared" si="75"/>
        <v>0</v>
      </c>
      <c r="CF92" s="15"/>
      <c r="CG92" s="46"/>
      <c r="CH92" s="129"/>
      <c r="CI92" s="15"/>
      <c r="CJ92" s="46"/>
      <c r="CK92" s="32" t="str">
        <f t="shared" si="46"/>
        <v/>
      </c>
      <c r="CL92" s="130">
        <f t="shared" si="76"/>
        <v>0</v>
      </c>
      <c r="CM92" s="15"/>
      <c r="CN92" s="46"/>
      <c r="CO92" s="129"/>
      <c r="CP92" s="15"/>
      <c r="CQ92" s="46"/>
      <c r="CR92" s="32" t="str">
        <f t="shared" si="47"/>
        <v/>
      </c>
      <c r="CS92" s="130">
        <f t="shared" si="77"/>
        <v>0</v>
      </c>
      <c r="CT92" s="15"/>
      <c r="CU92" s="46"/>
      <c r="CV92" s="131">
        <f t="shared" si="78"/>
        <v>0</v>
      </c>
      <c r="CW92" s="15"/>
      <c r="CX92" s="92" t="str">
        <f t="shared" si="48"/>
        <v/>
      </c>
    </row>
    <row r="93" spans="1:102" s="6" customFormat="1" collapsed="1" x14ac:dyDescent="0.3">
      <c r="A93" s="37" t="s">
        <v>82</v>
      </c>
      <c r="B93" s="126">
        <f>SUM(B94:B103)</f>
        <v>0</v>
      </c>
      <c r="C93" s="38" t="str">
        <f>IF(AND(B4=0,B93&gt;=0), "",B93/B4)</f>
        <v/>
      </c>
      <c r="D93" s="43" t="str">
        <f>IF(AND(B124=0,B93&gt;=0),"",B93/B124)</f>
        <v/>
      </c>
      <c r="E93" s="126">
        <f>SUM(E94:E103)</f>
        <v>132.41144549982414</v>
      </c>
      <c r="F93" s="38">
        <f>IF(AND(E4=0,E93&gt;=0), "",E93/E4)</f>
        <v>3.8492723162769906E-3</v>
      </c>
      <c r="G93" s="43">
        <f>IF(AND(E124=0,E93&gt;=0),"",E93/E124)</f>
        <v>1.3268899379691034E-2</v>
      </c>
      <c r="H93" s="126">
        <f>SUM(H94:H103)</f>
        <v>45.456656465731982</v>
      </c>
      <c r="I93" s="38">
        <f>IF(AND(H4=0,H93&gt;=0), "",H93/H4)</f>
        <v>1.1665511101051102E-3</v>
      </c>
      <c r="J93" s="43">
        <f>IF(AND(H124=0,H93&gt;=0),"",H93/H124)</f>
        <v>5.6217973187193499E-3</v>
      </c>
      <c r="K93" s="38">
        <f t="shared" si="64"/>
        <v>-0.65670145587382511</v>
      </c>
      <c r="L93" s="127">
        <f>SUM(L94:L103)</f>
        <v>177.86810196555612</v>
      </c>
      <c r="M93" s="38">
        <f>IF(AND(L4=0,L93&gt;=0), "",L93/L4)</f>
        <v>2.4244010017623343E-3</v>
      </c>
      <c r="N93" s="43">
        <f>IF(AND(L124=0,L93&gt;=0),"",L93/L124)</f>
        <v>9.8460770881746568E-3</v>
      </c>
      <c r="O93" s="126">
        <f>SUM(O94:O103)</f>
        <v>74.84259486233033</v>
      </c>
      <c r="P93" s="38">
        <f>IF(AND(O4=0,O93&gt;=0), "",O93/O4)</f>
        <v>1.5243494640480584E-3</v>
      </c>
      <c r="Q93" s="43">
        <f>IF(AND(O124=0,O93&gt;=0),"",O93/O124)</f>
        <v>6.2911247903007636E-3</v>
      </c>
      <c r="R93" s="38">
        <f t="shared" si="66"/>
        <v>0.64646062164187712</v>
      </c>
      <c r="S93" s="127">
        <f>SUM(S94:S103)</f>
        <v>252.71069682788647</v>
      </c>
      <c r="T93" s="38">
        <f>IF(AND(S4=0,S93&gt;=0), "",S93/S4)</f>
        <v>2.063553445509144E-3</v>
      </c>
      <c r="U93" s="43">
        <f>IF(AND(S124=0,S93&gt;=0),"",S93/S124)</f>
        <v>8.43454056447418E-3</v>
      </c>
      <c r="V93" s="128">
        <f>SUM(V94:V103)</f>
        <v>0</v>
      </c>
      <c r="W93" s="38" t="str">
        <f>IF(AND(V4=0,V93&gt;=0), "",V93/V4)</f>
        <v/>
      </c>
      <c r="X93" s="91">
        <f t="shared" si="21"/>
        <v>1</v>
      </c>
      <c r="Y93" s="126">
        <f>SUM(Y94:Y103)</f>
        <v>96.605282055274415</v>
      </c>
      <c r="Z93" s="38">
        <f>IF(AND(Y4=0,Y93&gt;=0), "",Y93/Y4)</f>
        <v>1.7597341735170963E-3</v>
      </c>
      <c r="AA93" s="43">
        <f>IF(AND(Y124=0,Y93&gt;=0),"",Y93/Y124)</f>
        <v>7.2157681583495817E-3</v>
      </c>
      <c r="AB93" s="38">
        <f t="shared" si="22"/>
        <v>0.29077943159207126</v>
      </c>
      <c r="AC93" s="127">
        <f>SUM(AC94:AC103)</f>
        <v>349.31597888316088</v>
      </c>
      <c r="AD93" s="38">
        <f>IF(AND(AC4=0,AC93&gt;=0), "",AC93/AC4)</f>
        <v>1.9695140653063544E-3</v>
      </c>
      <c r="AE93" s="43">
        <f>IF(AND(AC124=0,AC93&gt;=0),"",AC93/AC124)</f>
        <v>8.058134199664611E-3</v>
      </c>
      <c r="AF93" s="126">
        <f>SUM(AF94:AF103)</f>
        <v>490.41322293384815</v>
      </c>
      <c r="AG93" s="38">
        <f>IF(AND(AF4=0,AF93&gt;=0), "",AF93/AF4)</f>
        <v>7.9158255223627984E-3</v>
      </c>
      <c r="AH93" s="43">
        <f>IF(AND(AF124=0,AF93&gt;=0),"",AF93/AF124)</f>
        <v>3.3803940349060618E-2</v>
      </c>
      <c r="AI93" s="38">
        <f t="shared" si="41"/>
        <v>4.076463858914563</v>
      </c>
      <c r="AJ93" s="127">
        <f>SUM(AJ94:AJ103)</f>
        <v>839.72920181700897</v>
      </c>
      <c r="AK93" s="38">
        <f>IF(AND(AJ4=0,AJ93&gt;=0), "",AJ93/AJ4)</f>
        <v>3.5088863129137185E-3</v>
      </c>
      <c r="AL93" s="43">
        <f>IF(AND(AJ124=0,AJ93&gt;=0),"",AJ93/AJ124)</f>
        <v>1.4513858319767235E-2</v>
      </c>
      <c r="AM93" s="126">
        <f>SUM(AM94:AM103)</f>
        <v>54.247821471554708</v>
      </c>
      <c r="AN93" s="38">
        <f>IF(AND(AM4=0,AM93&gt;=0), "",AM93/AM4)</f>
        <v>9.7100314935525095E-4</v>
      </c>
      <c r="AO93" s="43">
        <f>IF(AND(AM124=0,AM93&gt;=0),"",AM93/AM124)</f>
        <v>3.8647362246259529E-3</v>
      </c>
      <c r="AP93" s="38">
        <f t="shared" si="42"/>
        <v>-0.88938344454290508</v>
      </c>
      <c r="AQ93" s="127">
        <f>SUM(AQ94:AQ103)</f>
        <v>893.97702328856371</v>
      </c>
      <c r="AR93" s="38">
        <f>IF(AND(AQ4=0,AQ93&gt;=0), "",AQ93/AQ4)</f>
        <v>3.0285535708302076E-3</v>
      </c>
      <c r="AS93" s="43">
        <f>IF(AND(AQ124=0,AQ93&gt;=0),"",AQ93/AQ124)</f>
        <v>1.2434709658098791E-2</v>
      </c>
      <c r="AT93" s="128">
        <f>SUM(AT94:AT103)</f>
        <v>0</v>
      </c>
      <c r="AU93" s="38" t="str">
        <f>IF(AND(AT4=0,AT93&gt;=0), "",AT93/AT4)</f>
        <v/>
      </c>
      <c r="AV93" s="91">
        <f t="shared" si="23"/>
        <v>1</v>
      </c>
      <c r="AW93" s="128">
        <f>SUM(AW94:AW103)</f>
        <v>148.99617054809394</v>
      </c>
      <c r="AX93" s="38">
        <f>IF(AND(AW4=0,AW93&gt;=0), "",AW93/AW4)</f>
        <v>3.0285535708302076E-3</v>
      </c>
      <c r="AY93" s="43">
        <f>IF(AND(AW124=0,AW93&gt;=0),"",AW93/AW124)</f>
        <v>1.2434709658098788E-2</v>
      </c>
      <c r="AZ93" s="128">
        <f>SUM(AZ94:AZ103)</f>
        <v>0</v>
      </c>
      <c r="BA93" s="38" t="str">
        <f>IF(AND(AZ4=0,AZ93&gt;=0), "",AZ93/AZ4)</f>
        <v/>
      </c>
      <c r="BB93" s="91">
        <f t="shared" si="24"/>
        <v>1</v>
      </c>
      <c r="BC93" s="126">
        <f>SUM(BC94:BC103)</f>
        <v>0</v>
      </c>
      <c r="BD93" s="38" t="str">
        <f>IF(AND(BC4=0,BC93&gt;=0), "",BC93/BC4)</f>
        <v/>
      </c>
      <c r="BE93" s="43" t="str">
        <f>IF(AND(BC124=0,BC93&gt;=0),"",BC93/BC124)</f>
        <v/>
      </c>
      <c r="BF93" s="38">
        <f t="shared" si="25"/>
        <v>-1</v>
      </c>
      <c r="BG93" s="127">
        <f>SUM(BG94:BG103)</f>
        <v>893.97702328856371</v>
      </c>
      <c r="BH93" s="38">
        <f>IF(AND(BG4=0,BG93&gt;=0), "",BG93/BG4)</f>
        <v>3.0285535708302076E-3</v>
      </c>
      <c r="BI93" s="43">
        <f>IF(AND(BG124=0,BG93&gt;=0),"",BG93/BG124)</f>
        <v>1.2434709658098791E-2</v>
      </c>
      <c r="BJ93" s="126">
        <f>SUM(BJ94:BJ103)</f>
        <v>0</v>
      </c>
      <c r="BK93" s="38" t="str">
        <f>IF(AND(BJ4=0,BJ93&gt;=0), "",BJ93/BJ4)</f>
        <v/>
      </c>
      <c r="BL93" s="43" t="str">
        <f>IF(AND(BJ124=0,BJ93&gt;=0),"",BJ93/BJ124)</f>
        <v/>
      </c>
      <c r="BM93" s="38" t="str">
        <f t="shared" si="43"/>
        <v/>
      </c>
      <c r="BN93" s="127">
        <f>SUM(BN94:BN103)</f>
        <v>893.97702328856371</v>
      </c>
      <c r="BO93" s="38">
        <f>IF(AND(BN4=0,BN93&gt;=0), "",BN93/BN4)</f>
        <v>3.0285535708302076E-3</v>
      </c>
      <c r="BP93" s="43">
        <f>IF(AND(BN124=0,BN93&gt;=0),"",BN93/BN124)</f>
        <v>1.2434709658098791E-2</v>
      </c>
      <c r="BQ93" s="126">
        <f>SUM(BQ94:BQ103)</f>
        <v>0</v>
      </c>
      <c r="BR93" s="38" t="str">
        <f>IF(AND(BQ4=0,BQ93&gt;=0), "",BQ93/BQ4)</f>
        <v/>
      </c>
      <c r="BS93" s="43" t="str">
        <f>IF(AND(BQ124=0,BQ93&gt;=0),"",BQ93/BQ124)</f>
        <v/>
      </c>
      <c r="BT93" s="38" t="str">
        <f t="shared" si="44"/>
        <v/>
      </c>
      <c r="BU93" s="127">
        <f>SUM(BU94:BU103)</f>
        <v>893.97702328856371</v>
      </c>
      <c r="BV93" s="38">
        <f>IF(AND(BU4=0,BU93&gt;=0), "",BU93/BU4)</f>
        <v>3.0285535708302076E-3</v>
      </c>
      <c r="BW93" s="43">
        <f>IF(AND(BU124=0,BU93&gt;=0),"",BU93/BU124)</f>
        <v>1.2434709658098791E-2</v>
      </c>
      <c r="BX93" s="128">
        <f>SUM(BX94:BX103)</f>
        <v>0</v>
      </c>
      <c r="BY93" s="38" t="str">
        <f>IF(AND(BX4=0,BX93&gt;=0), "",BX93/BX4)</f>
        <v/>
      </c>
      <c r="BZ93" s="91">
        <f t="shared" si="45"/>
        <v>1</v>
      </c>
      <c r="CA93" s="126">
        <f>SUM(CA94:CA103)</f>
        <v>0</v>
      </c>
      <c r="CB93" s="38" t="str">
        <f>IF(AND(CA4=0,CA93&gt;=0), "",CA93/CA4)</f>
        <v/>
      </c>
      <c r="CC93" s="43" t="str">
        <f>IF(AND(CA124=0,CA93&gt;=0),"",CA93/CA124)</f>
        <v/>
      </c>
      <c r="CD93" s="38" t="str">
        <f t="shared" si="26"/>
        <v/>
      </c>
      <c r="CE93" s="127">
        <f>SUM(CE94:CE103)</f>
        <v>893.97702328856371</v>
      </c>
      <c r="CF93" s="38">
        <f>IF(AND(CE4=0,CE93&gt;=0), "",CE93/CE4)</f>
        <v>3.0285535708302076E-3</v>
      </c>
      <c r="CG93" s="43">
        <f>IF(AND(CE124=0,CE93&gt;=0),"",CE93/CE124)</f>
        <v>1.2434709658098791E-2</v>
      </c>
      <c r="CH93" s="126">
        <f>SUM(CH94:CH103)</f>
        <v>0</v>
      </c>
      <c r="CI93" s="38" t="str">
        <f>IF(AND(CH4=0,CH93&gt;=0), "",CH93/CH4)</f>
        <v/>
      </c>
      <c r="CJ93" s="43" t="str">
        <f>IF(AND(CH124=0,CH93&gt;=0),"",CH93/CH124)</f>
        <v/>
      </c>
      <c r="CK93" s="38" t="str">
        <f t="shared" si="46"/>
        <v/>
      </c>
      <c r="CL93" s="127">
        <f>SUM(CL94:CL103)</f>
        <v>893.97702328856371</v>
      </c>
      <c r="CM93" s="38">
        <f>IF(AND(CL4=0,CL93&gt;=0), "",CL93/CL4)</f>
        <v>3.0285535708302076E-3</v>
      </c>
      <c r="CN93" s="43">
        <f>IF(AND(CL124=0,CL93&gt;=0),"",CL93/CL124)</f>
        <v>1.2434709658098791E-2</v>
      </c>
      <c r="CO93" s="126">
        <f>SUM(CO94:CO103)</f>
        <v>0</v>
      </c>
      <c r="CP93" s="38" t="str">
        <f>IF(AND(CO4=0,CO93&gt;=0), "",CO93/CO4)</f>
        <v/>
      </c>
      <c r="CQ93" s="43" t="str">
        <f>IF(AND(CO124=0,CO93&gt;=0),"",CO93/CO124)</f>
        <v/>
      </c>
      <c r="CR93" s="38" t="str">
        <f t="shared" si="47"/>
        <v/>
      </c>
      <c r="CS93" s="127">
        <f>SUM(CS94:CS103)</f>
        <v>893.97702328856371</v>
      </c>
      <c r="CT93" s="38">
        <f>IF(AND(CS4=0,CS93&gt;=0), "",CS93/CS4)</f>
        <v>3.0285535708302076E-3</v>
      </c>
      <c r="CU93" s="43">
        <f>IF(AND(CS124=0,CS93&gt;=0),"",CS93/CS124)</f>
        <v>1.2434709658098791E-2</v>
      </c>
      <c r="CV93" s="128">
        <f>SUM(CV94:CV103)</f>
        <v>0</v>
      </c>
      <c r="CW93" s="38" t="str">
        <f>IF(AND(CV4=0,CV93&gt;=0), "",CV93/CV4)</f>
        <v/>
      </c>
      <c r="CX93" s="91">
        <f t="shared" si="48"/>
        <v>1</v>
      </c>
    </row>
    <row r="94" spans="1:102" hidden="1" outlineLevel="1" x14ac:dyDescent="0.3">
      <c r="A94" s="29" t="s">
        <v>83</v>
      </c>
      <c r="B94" s="129">
        <f>+'N EERR RODEO'!B173</f>
        <v>0</v>
      </c>
      <c r="C94" s="30" t="str">
        <f>IF(AND(B4=0,B94&gt;=0), "",B94/B4)</f>
        <v/>
      </c>
      <c r="D94" s="47" t="str">
        <f>IF(AND(B124=0,B94&gt;=0),"",B94/B124)</f>
        <v/>
      </c>
      <c r="E94" s="129">
        <f>+'N EERR RODEO'!C173</f>
        <v>0</v>
      </c>
      <c r="F94" s="30">
        <f>IF(AND(E4=0,E94&gt;=0), "",E94/E4)</f>
        <v>0</v>
      </c>
      <c r="G94" s="47">
        <f>IF(AND(E124=0,E94&gt;=0),"",E94/E124)</f>
        <v>0</v>
      </c>
      <c r="H94" s="129">
        <f>+'N EERR RODEO'!D173</f>
        <v>0</v>
      </c>
      <c r="I94" s="30">
        <f>IF(AND(H4=0,H94&gt;=0), "",H94/H4)</f>
        <v>0</v>
      </c>
      <c r="J94" s="47">
        <f>IF(AND(H124=0,H94&gt;=0),"",H94/H124)</f>
        <v>0</v>
      </c>
      <c r="K94" s="30" t="str">
        <f t="shared" si="64"/>
        <v/>
      </c>
      <c r="L94" s="130">
        <f t="shared" ref="L94:L102" si="79">+E94+H94</f>
        <v>0</v>
      </c>
      <c r="M94" s="30">
        <f>IF(AND(L4=0,L94&gt;=0), "",L94/L4)</f>
        <v>0</v>
      </c>
      <c r="N94" s="47">
        <f>IF(AND(L124=0,L94&gt;=0),"",L94/L124)</f>
        <v>0</v>
      </c>
      <c r="O94" s="129">
        <f>+'N EERR RODEO'!E173</f>
        <v>0</v>
      </c>
      <c r="P94" s="30">
        <f>IF(AND(O4=0,O94&gt;=0), "",O94/O4)</f>
        <v>0</v>
      </c>
      <c r="Q94" s="47">
        <f>IF(AND(O124=0,O94&gt;=0),"",O94/O124)</f>
        <v>0</v>
      </c>
      <c r="R94" s="30" t="str">
        <f t="shared" si="66"/>
        <v/>
      </c>
      <c r="S94" s="130">
        <f t="shared" ref="S94:S102" si="80">+L94+O94</f>
        <v>0</v>
      </c>
      <c r="T94" s="30">
        <f>IF(AND(S4=0,S94&gt;=0), "",S94/S4)</f>
        <v>0</v>
      </c>
      <c r="U94" s="47">
        <f>IF(AND(S124=0,S94&gt;=0),"",S94/S124)</f>
        <v>0</v>
      </c>
      <c r="V94" s="131"/>
      <c r="W94" s="30" t="str">
        <f>IF(AND(V4=0,V94&gt;=0), "",V94/V4)</f>
        <v/>
      </c>
      <c r="X94" s="47" t="str">
        <f t="shared" si="21"/>
        <v/>
      </c>
      <c r="Y94" s="129">
        <f>+'N EERR RODEO'!F173</f>
        <v>0</v>
      </c>
      <c r="Z94" s="30">
        <f>IF(AND(Y4=0,Y94&gt;=0), "",Y94/Y4)</f>
        <v>0</v>
      </c>
      <c r="AA94" s="47">
        <f>IF(AND(Y124=0,Y94&gt;=0),"",Y94/Y124)</f>
        <v>0</v>
      </c>
      <c r="AB94" s="30" t="str">
        <f t="shared" si="22"/>
        <v/>
      </c>
      <c r="AC94" s="130">
        <f t="shared" ref="AC94:AC103" si="81">+S94+Y94</f>
        <v>0</v>
      </c>
      <c r="AD94" s="30">
        <f>IF(AND(AC4=0,AC94&gt;=0), "",AC94/AC4)</f>
        <v>0</v>
      </c>
      <c r="AE94" s="47">
        <f>IF(AND(AC124=0,AC94&gt;=0),"",AC94/AC124)</f>
        <v>0</v>
      </c>
      <c r="AF94" s="129">
        <f>+'N EERR RODEO'!G173</f>
        <v>0</v>
      </c>
      <c r="AG94" s="30">
        <f>IF(AND(AF4=0,AF94&gt;=0), "",AF94/AF4)</f>
        <v>0</v>
      </c>
      <c r="AH94" s="47">
        <f>IF(AND(AF124=0,AF94&gt;=0),"",AF94/AF124)</f>
        <v>0</v>
      </c>
      <c r="AI94" s="30" t="str">
        <f t="shared" si="41"/>
        <v/>
      </c>
      <c r="AJ94" s="130">
        <f t="shared" si="62"/>
        <v>0</v>
      </c>
      <c r="AK94" s="30">
        <f>IF(AND(AJ4=0,AJ94&gt;=0), "",AJ94/AJ4)</f>
        <v>0</v>
      </c>
      <c r="AL94" s="47">
        <f>IF(AND(AJ124=0,AJ94&gt;=0),"",AJ94/AJ124)</f>
        <v>0</v>
      </c>
      <c r="AM94" s="129">
        <f>+'N EERR RODEO'!H173</f>
        <v>0</v>
      </c>
      <c r="AN94" s="30">
        <f>IF(AND(AM4=0,AM94&gt;=0), "",AM94/AM4)</f>
        <v>0</v>
      </c>
      <c r="AO94" s="47">
        <f>IF(AND(AM124=0,AM94&gt;=0),"",AM94/AM124)</f>
        <v>0</v>
      </c>
      <c r="AP94" s="30" t="str">
        <f t="shared" si="42"/>
        <v/>
      </c>
      <c r="AQ94" s="130">
        <f t="shared" si="63"/>
        <v>0</v>
      </c>
      <c r="AR94" s="30">
        <f>IF(AND(AQ4=0,AQ94&gt;=0), "",AQ94/AQ4)</f>
        <v>0</v>
      </c>
      <c r="AS94" s="47">
        <f>IF(AND(AQ124=0,AQ94&gt;=0),"",AQ94/AQ124)</f>
        <v>0</v>
      </c>
      <c r="AT94" s="131">
        <f t="shared" ref="AT94:AT102" si="82">+V94*2</f>
        <v>0</v>
      </c>
      <c r="AU94" s="30" t="str">
        <f>IF(AND(AT4=0,AT94&gt;=0), "",AT94/AT4)</f>
        <v/>
      </c>
      <c r="AV94" s="47" t="str">
        <f t="shared" si="23"/>
        <v/>
      </c>
      <c r="AW94" s="131">
        <f t="shared" si="40"/>
        <v>0</v>
      </c>
      <c r="AX94" s="30">
        <f>IF(AND(AW4=0,AW94&gt;=0), "",AW94/AW4)</f>
        <v>0</v>
      </c>
      <c r="AY94" s="47">
        <f>IF(AND(AW124=0,AW94&gt;=0),"",AW94/AW124)</f>
        <v>0</v>
      </c>
      <c r="AZ94" s="131">
        <f t="shared" si="70"/>
        <v>0</v>
      </c>
      <c r="BA94" s="30" t="str">
        <f>IF(AND(AZ4=0,AZ94&gt;=0), "",AZ94/AZ4)</f>
        <v/>
      </c>
      <c r="BB94" s="47" t="str">
        <f t="shared" si="24"/>
        <v/>
      </c>
      <c r="BC94" s="129">
        <f>+'N EERR RODEO'!I173</f>
        <v>0</v>
      </c>
      <c r="BD94" s="30" t="str">
        <f>IF(AND(BC4=0,BC94&gt;=0), "",BC94/BC4)</f>
        <v/>
      </c>
      <c r="BE94" s="47" t="str">
        <f>IF(AND(BC124=0,BC94&gt;=0),"",BC94/BC124)</f>
        <v/>
      </c>
      <c r="BF94" s="30" t="str">
        <f t="shared" si="25"/>
        <v/>
      </c>
      <c r="BG94" s="130">
        <f t="shared" ref="BG94:BG103" si="83">+AQ94+BC94</f>
        <v>0</v>
      </c>
      <c r="BH94" s="30">
        <f>IF(AND(BG4=0,BG94&gt;=0), "",BG94/BG4)</f>
        <v>0</v>
      </c>
      <c r="BI94" s="47">
        <f>IF(AND(BG124=0,BG94&gt;=0),"",BG94/BG124)</f>
        <v>0</v>
      </c>
      <c r="BJ94" s="129">
        <f>+'N EERR RODEO'!J173</f>
        <v>0</v>
      </c>
      <c r="BK94" s="30" t="str">
        <f>IF(AND(BJ4=0,BJ94&gt;=0), "",BJ94/BJ4)</f>
        <v/>
      </c>
      <c r="BL94" s="47" t="str">
        <f>IF(AND(BJ124=0,BJ94&gt;=0),"",BJ94/BJ124)</f>
        <v/>
      </c>
      <c r="BM94" s="30" t="str">
        <f t="shared" si="43"/>
        <v/>
      </c>
      <c r="BN94" s="130">
        <f t="shared" ref="BN94:BN103" si="84">+BG94+BJ94</f>
        <v>0</v>
      </c>
      <c r="BO94" s="30">
        <f>IF(AND(BN4=0,BN94&gt;=0), "",BN94/BN4)</f>
        <v>0</v>
      </c>
      <c r="BP94" s="47">
        <f>IF(AND(BN124=0,BN94&gt;=0),"",BN94/BN124)</f>
        <v>0</v>
      </c>
      <c r="BQ94" s="129">
        <f>+'N EERR RODEO'!K173</f>
        <v>0</v>
      </c>
      <c r="BR94" s="30" t="str">
        <f>IF(AND(BQ4=0,BQ94&gt;=0), "",BQ94/BQ4)</f>
        <v/>
      </c>
      <c r="BS94" s="47" t="str">
        <f>IF(AND(BQ124=0,BQ94&gt;=0),"",BQ94/BQ124)</f>
        <v/>
      </c>
      <c r="BT94" s="30" t="str">
        <f t="shared" si="44"/>
        <v/>
      </c>
      <c r="BU94" s="130">
        <f t="shared" ref="BU94:BU103" si="85">+BN94+BQ94</f>
        <v>0</v>
      </c>
      <c r="BV94" s="30">
        <f>IF(AND(BU4=0,BU94&gt;=0), "",BU94/BU4)</f>
        <v>0</v>
      </c>
      <c r="BW94" s="47">
        <f>IF(AND(BU124=0,BU94&gt;=0),"",BU94/BU124)</f>
        <v>0</v>
      </c>
      <c r="BX94" s="131">
        <f t="shared" ref="BX94:BX102" si="86">+AZ94*9</f>
        <v>0</v>
      </c>
      <c r="BY94" s="30" t="str">
        <f>IF(AND(BX4=0,BX94&gt;=0), "",BX94/BX4)</f>
        <v/>
      </c>
      <c r="BZ94" s="47" t="str">
        <f t="shared" si="45"/>
        <v/>
      </c>
      <c r="CA94" s="129">
        <f>+'N EERR RODEO'!L173</f>
        <v>0</v>
      </c>
      <c r="CB94" s="30" t="str">
        <f>IF(AND(CA4=0,CA94&gt;=0), "",CA94/CA4)</f>
        <v/>
      </c>
      <c r="CC94" s="47" t="str">
        <f>IF(AND(CA124=0,CA94&gt;=0),"",CA94/CA124)</f>
        <v/>
      </c>
      <c r="CD94" s="30" t="str">
        <f t="shared" si="26"/>
        <v/>
      </c>
      <c r="CE94" s="130">
        <f t="shared" ref="CE94:CE103" si="87">+BU94+CA94</f>
        <v>0</v>
      </c>
      <c r="CF94" s="30">
        <f>IF(AND(CE4=0,CE94&gt;=0), "",CE94/CE4)</f>
        <v>0</v>
      </c>
      <c r="CG94" s="47">
        <f>IF(AND(CE124=0,CE94&gt;=0),"",CE94/CE124)</f>
        <v>0</v>
      </c>
      <c r="CH94" s="129">
        <f>+'N EERR RODEO'!M173</f>
        <v>0</v>
      </c>
      <c r="CI94" s="30" t="str">
        <f>IF(AND(CH4=0,CH94&gt;=0), "",CH94/CH4)</f>
        <v/>
      </c>
      <c r="CJ94" s="47" t="str">
        <f>IF(AND(CH124=0,CH94&gt;=0),"",CH94/CH124)</f>
        <v/>
      </c>
      <c r="CK94" s="30" t="str">
        <f t="shared" si="46"/>
        <v/>
      </c>
      <c r="CL94" s="130">
        <f t="shared" ref="CL94:CL103" si="88">+CE94+CH94</f>
        <v>0</v>
      </c>
      <c r="CM94" s="30">
        <f>IF(AND(CL4=0,CL94&gt;=0), "",CL94/CL4)</f>
        <v>0</v>
      </c>
      <c r="CN94" s="47">
        <f>IF(AND(CL124=0,CL94&gt;=0),"",CL94/CL124)</f>
        <v>0</v>
      </c>
      <c r="CO94" s="129">
        <f>+'N EERR RODEO'!N173</f>
        <v>0</v>
      </c>
      <c r="CP94" s="30" t="str">
        <f>IF(AND(CO4=0,CO94&gt;=0), "",CO94/CO4)</f>
        <v/>
      </c>
      <c r="CQ94" s="47" t="str">
        <f>IF(AND(CO124=0,CO94&gt;=0),"",CO94/CO124)</f>
        <v/>
      </c>
      <c r="CR94" s="30" t="str">
        <f t="shared" si="47"/>
        <v/>
      </c>
      <c r="CS94" s="130">
        <f t="shared" ref="CS94:CS103" si="89">+CL94+CO94</f>
        <v>0</v>
      </c>
      <c r="CT94" s="30">
        <f>IF(AND(CS4=0,CS94&gt;=0), "",CS94/CS4)</f>
        <v>0</v>
      </c>
      <c r="CU94" s="47">
        <f>IF(AND(CS124=0,CS94&gt;=0),"",CS94/CS124)</f>
        <v>0</v>
      </c>
      <c r="CV94" s="131">
        <f t="shared" ref="CV94:CV102" si="90">+AZ94*12</f>
        <v>0</v>
      </c>
      <c r="CW94" s="30" t="str">
        <f>IF(AND(CV4=0,CV94&gt;=0), "",CV94/CV4)</f>
        <v/>
      </c>
      <c r="CX94" s="47" t="str">
        <f t="shared" si="48"/>
        <v/>
      </c>
    </row>
    <row r="95" spans="1:102" hidden="1" outlineLevel="1" x14ac:dyDescent="0.3">
      <c r="A95" s="29" t="s">
        <v>84</v>
      </c>
      <c r="B95" s="129">
        <f>+'N EERR RODEO'!B174</f>
        <v>0</v>
      </c>
      <c r="C95" s="30" t="str">
        <f>IF(AND(B4=0,B95&gt;=0), "",B95/B4)</f>
        <v/>
      </c>
      <c r="D95" s="47" t="str">
        <f>IF(AND(B124=0,B95&gt;=0),"",B95/B124)</f>
        <v/>
      </c>
      <c r="E95" s="129">
        <f>+'N EERR RODEO'!C174</f>
        <v>80.406875150437912</v>
      </c>
      <c r="F95" s="30">
        <f>IF(AND(E4=0,E95&gt;=0), "",E95/E4)</f>
        <v>2.3374713370630184E-3</v>
      </c>
      <c r="G95" s="47">
        <f>IF(AND(E124=0,E95&gt;=0),"",E95/E124)</f>
        <v>8.0575416405975053E-3</v>
      </c>
      <c r="H95" s="129">
        <f>+'N EERR RODEO'!D174</f>
        <v>45.456656465731982</v>
      </c>
      <c r="I95" s="30">
        <f>IF(AND(H4=0,H95&gt;=0), "",H95/H4)</f>
        <v>1.1665511101051102E-3</v>
      </c>
      <c r="J95" s="47">
        <f>IF(AND(H124=0,H95&gt;=0),"",H95/H124)</f>
        <v>5.6217973187193499E-3</v>
      </c>
      <c r="K95" s="30">
        <f t="shared" si="64"/>
        <v>-0.43466704332577938</v>
      </c>
      <c r="L95" s="130">
        <f t="shared" si="79"/>
        <v>125.86353161616989</v>
      </c>
      <c r="M95" s="30">
        <f>IF(AND(L4=0,L95&gt;=0), "",L95/L4)</f>
        <v>1.7155615243180482E-3</v>
      </c>
      <c r="N95" s="47">
        <f>IF(AND(L124=0,L95&gt;=0),"",L95/L124)</f>
        <v>6.9673090407334423E-3</v>
      </c>
      <c r="O95" s="129">
        <f>+'N EERR RODEO'!E174</f>
        <v>0</v>
      </c>
      <c r="P95" s="30">
        <f>IF(AND(O4=0,O95&gt;=0), "",O95/O4)</f>
        <v>0</v>
      </c>
      <c r="Q95" s="47">
        <f>IF(AND(O124=0,O95&gt;=0),"",O95/O124)</f>
        <v>0</v>
      </c>
      <c r="R95" s="30">
        <f t="shared" si="66"/>
        <v>-1</v>
      </c>
      <c r="S95" s="130">
        <f t="shared" si="80"/>
        <v>125.86353161616989</v>
      </c>
      <c r="T95" s="30">
        <f>IF(AND(S4=0,S95&gt;=0), "",S95/S4)</f>
        <v>1.027760706573446E-3</v>
      </c>
      <c r="U95" s="47">
        <f>IF(AND(S124=0,S95&gt;=0),"",S95/S124)</f>
        <v>4.2008552717797592E-3</v>
      </c>
      <c r="V95" s="131"/>
      <c r="W95" s="30" t="str">
        <f>IF(AND(V4=0,V95&gt;=0), "",V95/V4)</f>
        <v/>
      </c>
      <c r="X95" s="47">
        <f t="shared" si="21"/>
        <v>1</v>
      </c>
      <c r="Y95" s="129">
        <f>+'N EERR RODEO'!F174</f>
        <v>96.605282055274415</v>
      </c>
      <c r="Z95" s="30">
        <f>IF(AND(Y4=0,Y95&gt;=0), "",Y95/Y4)</f>
        <v>1.7597341735170963E-3</v>
      </c>
      <c r="AA95" s="47">
        <f>IF(AND(Y124=0,Y95&gt;=0),"",Y95/Y124)</f>
        <v>7.2157681583495817E-3</v>
      </c>
      <c r="AB95" s="30">
        <f t="shared" si="22"/>
        <v>1</v>
      </c>
      <c r="AC95" s="130">
        <f t="shared" si="81"/>
        <v>222.46881367144431</v>
      </c>
      <c r="AD95" s="30">
        <f>IF(AND(AC4=0,AC95&gt;=0), "",AC95/AC4)</f>
        <v>1.2543241194370963E-3</v>
      </c>
      <c r="AE95" s="47">
        <f>IF(AND(AC124=0,AC95&gt;=0),"",AC95/AC124)</f>
        <v>5.1319826866674653E-3</v>
      </c>
      <c r="AF95" s="129">
        <f>+'N EERR RODEO'!G174</f>
        <v>416.80277139264206</v>
      </c>
      <c r="AG95" s="30">
        <f>IF(AND(AF4=0,AF95&gt;=0), "",AF95/AF4)</f>
        <v>6.727669363895742E-3</v>
      </c>
      <c r="AH95" s="47">
        <f>IF(AND(AF124=0,AF95&gt;=0),"",AF95/AF124)</f>
        <v>2.8730008414517328E-2</v>
      </c>
      <c r="AI95" s="30">
        <f t="shared" si="41"/>
        <v>3.3144925673335441</v>
      </c>
      <c r="AJ95" s="130">
        <f t="shared" si="62"/>
        <v>639.27158506408637</v>
      </c>
      <c r="AK95" s="30">
        <f>IF(AND(AJ4=0,AJ95&gt;=0), "",AJ95/AJ4)</f>
        <v>2.6712555788370052E-3</v>
      </c>
      <c r="AL95" s="47">
        <f>IF(AND(AJ124=0,AJ95&gt;=0),"",AJ95/AJ124)</f>
        <v>1.1049153933669053E-2</v>
      </c>
      <c r="AM95" s="129">
        <f>+'N EERR RODEO'!H174</f>
        <v>51.158864217230786</v>
      </c>
      <c r="AN95" s="30">
        <f>IF(AND(AM4=0,AM95&gt;=0), "",AM95/AM4)</f>
        <v>9.157126853179987E-4</v>
      </c>
      <c r="AO95" s="47">
        <f>IF(AND(AM124=0,AM95&gt;=0),"",AM95/AM124)</f>
        <v>3.644671995809565E-3</v>
      </c>
      <c r="AP95" s="30">
        <f t="shared" si="42"/>
        <v>-0.87725881945003337</v>
      </c>
      <c r="AQ95" s="130">
        <f t="shared" si="63"/>
        <v>690.43044928131712</v>
      </c>
      <c r="AR95" s="30">
        <f>IF(AND(AQ4=0,AQ95&gt;=0), "",AQ95/AQ4)</f>
        <v>2.3389925558588874E-3</v>
      </c>
      <c r="AS95" s="47">
        <f>IF(AND(AQ124=0,AQ95&gt;=0),"",AQ95/AQ124)</f>
        <v>9.603493101357552E-3</v>
      </c>
      <c r="AT95" s="131">
        <f t="shared" si="82"/>
        <v>0</v>
      </c>
      <c r="AU95" s="30" t="str">
        <f>IF(AND(AT4=0,AT95&gt;=0), "",AT95/AT4)</f>
        <v/>
      </c>
      <c r="AV95" s="47">
        <f t="shared" si="23"/>
        <v>1</v>
      </c>
      <c r="AW95" s="131">
        <f t="shared" si="40"/>
        <v>115.07174154688619</v>
      </c>
      <c r="AX95" s="30">
        <f>IF(AND(AW4=0,AW95&gt;=0), "",AW95/AW4)</f>
        <v>2.3389925558588874E-3</v>
      </c>
      <c r="AY95" s="47">
        <f>IF(AND(AW124=0,AW95&gt;=0),"",AW95/AW124)</f>
        <v>9.6034931013575502E-3</v>
      </c>
      <c r="AZ95" s="131">
        <f t="shared" si="70"/>
        <v>0</v>
      </c>
      <c r="BA95" s="30" t="str">
        <f>IF(AND(AZ4=0,AZ95&gt;=0), "",AZ95/AZ4)</f>
        <v/>
      </c>
      <c r="BB95" s="47">
        <f t="shared" si="24"/>
        <v>1</v>
      </c>
      <c r="BC95" s="129">
        <f>+'N EERR RODEO'!I174</f>
        <v>0</v>
      </c>
      <c r="BD95" s="30" t="str">
        <f>IF(AND(BC4=0,BC95&gt;=0), "",BC95/BC4)</f>
        <v/>
      </c>
      <c r="BE95" s="47" t="str">
        <f>IF(AND(BC124=0,BC95&gt;=0),"",BC95/BC124)</f>
        <v/>
      </c>
      <c r="BF95" s="30">
        <f t="shared" si="25"/>
        <v>-1</v>
      </c>
      <c r="BG95" s="130">
        <f t="shared" si="83"/>
        <v>690.43044928131712</v>
      </c>
      <c r="BH95" s="30">
        <f>IF(AND(BG4=0,BG95&gt;=0), "",BG95/BG4)</f>
        <v>2.3389925558588874E-3</v>
      </c>
      <c r="BI95" s="47">
        <f>IF(AND(BG124=0,BG95&gt;=0),"",BG95/BG124)</f>
        <v>9.603493101357552E-3</v>
      </c>
      <c r="BJ95" s="129">
        <f>+'N EERR RODEO'!J174</f>
        <v>0</v>
      </c>
      <c r="BK95" s="30" t="str">
        <f>IF(AND(BJ4=0,BJ95&gt;=0), "",BJ95/BJ4)</f>
        <v/>
      </c>
      <c r="BL95" s="47" t="str">
        <f>IF(AND(BJ124=0,BJ95&gt;=0),"",BJ95/BJ124)</f>
        <v/>
      </c>
      <c r="BM95" s="30" t="str">
        <f t="shared" si="43"/>
        <v/>
      </c>
      <c r="BN95" s="130">
        <f t="shared" si="84"/>
        <v>690.43044928131712</v>
      </c>
      <c r="BO95" s="30">
        <f>IF(AND(BN4=0,BN95&gt;=0), "",BN95/BN4)</f>
        <v>2.3389925558588874E-3</v>
      </c>
      <c r="BP95" s="47">
        <f>IF(AND(BN124=0,BN95&gt;=0),"",BN95/BN124)</f>
        <v>9.603493101357552E-3</v>
      </c>
      <c r="BQ95" s="129">
        <f>+'N EERR RODEO'!K174</f>
        <v>0</v>
      </c>
      <c r="BR95" s="30" t="str">
        <f>IF(AND(BQ4=0,BQ95&gt;=0), "",BQ95/BQ4)</f>
        <v/>
      </c>
      <c r="BS95" s="47" t="str">
        <f>IF(AND(BQ124=0,BQ95&gt;=0),"",BQ95/BQ124)</f>
        <v/>
      </c>
      <c r="BT95" s="30" t="str">
        <f t="shared" si="44"/>
        <v/>
      </c>
      <c r="BU95" s="130">
        <f t="shared" si="85"/>
        <v>690.43044928131712</v>
      </c>
      <c r="BV95" s="30">
        <f>IF(AND(BU4=0,BU95&gt;=0), "",BU95/BU4)</f>
        <v>2.3389925558588874E-3</v>
      </c>
      <c r="BW95" s="47">
        <f>IF(AND(BU124=0,BU95&gt;=0),"",BU95/BU124)</f>
        <v>9.603493101357552E-3</v>
      </c>
      <c r="BX95" s="131">
        <f t="shared" si="86"/>
        <v>0</v>
      </c>
      <c r="BY95" s="30" t="str">
        <f>IF(AND(BX4=0,BX95&gt;=0), "",BX95/BX4)</f>
        <v/>
      </c>
      <c r="BZ95" s="47">
        <f t="shared" si="45"/>
        <v>1</v>
      </c>
      <c r="CA95" s="129">
        <f>+'N EERR RODEO'!L174</f>
        <v>0</v>
      </c>
      <c r="CB95" s="30" t="str">
        <f>IF(AND(CA4=0,CA95&gt;=0), "",CA95/CA4)</f>
        <v/>
      </c>
      <c r="CC95" s="47" t="str">
        <f>IF(AND(CA124=0,CA95&gt;=0),"",CA95/CA124)</f>
        <v/>
      </c>
      <c r="CD95" s="30" t="str">
        <f t="shared" si="26"/>
        <v/>
      </c>
      <c r="CE95" s="130">
        <f t="shared" si="87"/>
        <v>690.43044928131712</v>
      </c>
      <c r="CF95" s="30">
        <f>IF(AND(CE4=0,CE95&gt;=0), "",CE95/CE4)</f>
        <v>2.3389925558588874E-3</v>
      </c>
      <c r="CG95" s="47">
        <f>IF(AND(CE124=0,CE95&gt;=0),"",CE95/CE124)</f>
        <v>9.603493101357552E-3</v>
      </c>
      <c r="CH95" s="129">
        <f>+'N EERR RODEO'!M174</f>
        <v>0</v>
      </c>
      <c r="CI95" s="30" t="str">
        <f>IF(AND(CH4=0,CH95&gt;=0), "",CH95/CH4)</f>
        <v/>
      </c>
      <c r="CJ95" s="47" t="str">
        <f>IF(AND(CH124=0,CH95&gt;=0),"",CH95/CH124)</f>
        <v/>
      </c>
      <c r="CK95" s="30" t="str">
        <f t="shared" si="46"/>
        <v/>
      </c>
      <c r="CL95" s="130">
        <f t="shared" si="88"/>
        <v>690.43044928131712</v>
      </c>
      <c r="CM95" s="30">
        <f>IF(AND(CL4=0,CL95&gt;=0), "",CL95/CL4)</f>
        <v>2.3389925558588874E-3</v>
      </c>
      <c r="CN95" s="47">
        <f>IF(AND(CL124=0,CL95&gt;=0),"",CL95/CL124)</f>
        <v>9.603493101357552E-3</v>
      </c>
      <c r="CO95" s="129">
        <f>+'N EERR RODEO'!N174</f>
        <v>0</v>
      </c>
      <c r="CP95" s="30" t="str">
        <f>IF(AND(CO4=0,CO95&gt;=0), "",CO95/CO4)</f>
        <v/>
      </c>
      <c r="CQ95" s="47" t="str">
        <f>IF(AND(CO124=0,CO95&gt;=0),"",CO95/CO124)</f>
        <v/>
      </c>
      <c r="CR95" s="30" t="str">
        <f t="shared" si="47"/>
        <v/>
      </c>
      <c r="CS95" s="130">
        <f t="shared" si="89"/>
        <v>690.43044928131712</v>
      </c>
      <c r="CT95" s="30">
        <f>IF(AND(CS4=0,CS95&gt;=0), "",CS95/CS4)</f>
        <v>2.3389925558588874E-3</v>
      </c>
      <c r="CU95" s="47">
        <f>IF(AND(CS124=0,CS95&gt;=0),"",CS95/CS124)</f>
        <v>9.603493101357552E-3</v>
      </c>
      <c r="CV95" s="131">
        <f t="shared" si="90"/>
        <v>0</v>
      </c>
      <c r="CW95" s="30" t="str">
        <f>IF(AND(CV4=0,CV95&gt;=0), "",CV95/CV4)</f>
        <v/>
      </c>
      <c r="CX95" s="47">
        <f t="shared" si="48"/>
        <v>1</v>
      </c>
    </row>
    <row r="96" spans="1:102" hidden="1" outlineLevel="1" x14ac:dyDescent="0.3">
      <c r="A96" s="29" t="s">
        <v>2</v>
      </c>
      <c r="B96" s="129">
        <f>+'N EERR RODEO'!B175+'N EERR RODEO'!B176+'N EERR RODEO'!B177+'N EERR RODEO'!B178</f>
        <v>0</v>
      </c>
      <c r="C96" s="30" t="str">
        <f>IF(AND(B4=0,B96&gt;=0), "",B96/B4)</f>
        <v/>
      </c>
      <c r="D96" s="47" t="str">
        <f>IF(AND(B124=0,B96&gt;=0),"",B96/B124)</f>
        <v/>
      </c>
      <c r="E96" s="129">
        <f>+'N EERR RODEO'!C175+'N EERR RODEO'!C176+'N EERR RODEO'!C177+'N EERR RODEO'!C178</f>
        <v>52.004570349386228</v>
      </c>
      <c r="F96" s="30">
        <f>IF(AND(E4=0,E96&gt;=0), "",E96/E4)</f>
        <v>1.5118009792139721E-3</v>
      </c>
      <c r="G96" s="47">
        <f>IF(AND(E124=0,E96&gt;=0),"",E96/E124)</f>
        <v>5.2113577390935301E-3</v>
      </c>
      <c r="H96" s="129">
        <f>+'N EERR RODEO'!D175+'N EERR RODEO'!D176+'N EERR RODEO'!D177+'N EERR RODEO'!D178</f>
        <v>0</v>
      </c>
      <c r="I96" s="30">
        <f>IF(AND(H4=0,H96&gt;=0), "",H96/H4)</f>
        <v>0</v>
      </c>
      <c r="J96" s="47">
        <f>IF(AND(H124=0,H96&gt;=0),"",H96/H124)</f>
        <v>0</v>
      </c>
      <c r="K96" s="30">
        <f t="shared" si="64"/>
        <v>-1</v>
      </c>
      <c r="L96" s="130">
        <f t="shared" si="79"/>
        <v>52.004570349386228</v>
      </c>
      <c r="M96" s="30">
        <f>IF(AND(L4=0,L96&gt;=0), "",L96/L4)</f>
        <v>7.0883947744428577E-4</v>
      </c>
      <c r="N96" s="47">
        <f>IF(AND(L124=0,L96&gt;=0),"",L96/L124)</f>
        <v>2.8787680474412145E-3</v>
      </c>
      <c r="O96" s="129">
        <f>+'N EERR RODEO'!E175+'N EERR RODEO'!E176+'N EERR RODEO'!E177+'N EERR RODEO'!E178</f>
        <v>74.84259486233033</v>
      </c>
      <c r="P96" s="30">
        <f>IF(AND(O4=0,O96&gt;=0), "",O96/O4)</f>
        <v>1.5243494640480584E-3</v>
      </c>
      <c r="Q96" s="47">
        <f>IF(AND(O124=0,O96&gt;=0),"",O96/O124)</f>
        <v>6.2911247903007636E-3</v>
      </c>
      <c r="R96" s="30">
        <f t="shared" si="66"/>
        <v>1</v>
      </c>
      <c r="S96" s="130">
        <f t="shared" si="80"/>
        <v>126.84716521171656</v>
      </c>
      <c r="T96" s="30">
        <f>IF(AND(S4=0,S96&gt;=0), "",S96/S4)</f>
        <v>1.035792738935698E-3</v>
      </c>
      <c r="U96" s="47">
        <f>IF(AND(S124=0,S96&gt;=0),"",S96/S124)</f>
        <v>4.23368529269442E-3</v>
      </c>
      <c r="V96" s="131"/>
      <c r="W96" s="30" t="str">
        <f>IF(AND(V4=0,V96&gt;=0), "",V96/V4)</f>
        <v/>
      </c>
      <c r="X96" s="47">
        <f t="shared" si="21"/>
        <v>1</v>
      </c>
      <c r="Y96" s="129">
        <f>+'N EERR RODEO'!F175+'N EERR RODEO'!F176+'N EERR RODEO'!F177+'N EERR RODEO'!F178</f>
        <v>0</v>
      </c>
      <c r="Z96" s="30">
        <f>IF(AND(Y4=0,Y96&gt;=0), "",Y96/Y4)</f>
        <v>0</v>
      </c>
      <c r="AA96" s="47">
        <f>IF(AND(Y124=0,Y96&gt;=0),"",Y96/Y124)</f>
        <v>0</v>
      </c>
      <c r="AB96" s="30">
        <f t="shared" si="22"/>
        <v>-1</v>
      </c>
      <c r="AC96" s="130">
        <f t="shared" si="81"/>
        <v>126.84716521171656</v>
      </c>
      <c r="AD96" s="30">
        <f>IF(AND(AC4=0,AC96&gt;=0), "",AC96/AC4)</f>
        <v>7.1518994586925778E-4</v>
      </c>
      <c r="AE96" s="47">
        <f>IF(AND(AC124=0,AC96&gt;=0),"",AC96/AC124)</f>
        <v>2.9261515129971462E-3</v>
      </c>
      <c r="AF96" s="129">
        <f>+'N EERR RODEO'!G175+'N EERR RODEO'!G176+'N EERR RODEO'!G177+'N EERR RODEO'!G178</f>
        <v>56.436714920746333</v>
      </c>
      <c r="AG96" s="30">
        <f>IF(AND(AF4=0,AF96&gt;=0), "",AF96/AF4)</f>
        <v>9.109525752494205E-4</v>
      </c>
      <c r="AH96" s="47">
        <f>IF(AND(AF124=0,AF96&gt;=0),"",AF96/AF124)</f>
        <v>3.8901547826641477E-3</v>
      </c>
      <c r="AI96" s="30">
        <f t="shared" si="41"/>
        <v>1</v>
      </c>
      <c r="AJ96" s="130">
        <f t="shared" si="62"/>
        <v>183.28388013246288</v>
      </c>
      <c r="AK96" s="30">
        <f>IF(AND(AJ4=0,AJ96&gt;=0), "",AJ96/AJ4)</f>
        <v>7.6586868359814972E-4</v>
      </c>
      <c r="AL96" s="47">
        <f>IF(AND(AJ124=0,AJ96&gt;=0),"",AJ96/AJ124)</f>
        <v>3.1678739560130954E-3</v>
      </c>
      <c r="AM96" s="129">
        <f>+'N EERR RODEO'!H175+'N EERR RODEO'!H176+'N EERR RODEO'!H177+'N EERR RODEO'!H178</f>
        <v>3.0889572543239252</v>
      </c>
      <c r="AN96" s="30">
        <f>IF(AND(AM4=0,AM96&gt;=0), "",AM96/AM4)</f>
        <v>5.529046403725233E-5</v>
      </c>
      <c r="AO96" s="47">
        <f>IF(AND(AM124=0,AM96&gt;=0),"",AM96/AM124)</f>
        <v>2.2006422881638827E-4</v>
      </c>
      <c r="AP96" s="30">
        <f t="shared" si="42"/>
        <v>-0.94526688417882365</v>
      </c>
      <c r="AQ96" s="130">
        <f t="shared" si="63"/>
        <v>186.37283738678681</v>
      </c>
      <c r="AR96" s="30">
        <f>IF(AND(AQ4=0,AQ96&gt;=0), "",AQ96/AQ4)</f>
        <v>6.3138101703908919E-4</v>
      </c>
      <c r="AS96" s="47">
        <f>IF(AND(AQ124=0,AQ96&gt;=0),"",AQ96/AQ124)</f>
        <v>2.5923396918364626E-3</v>
      </c>
      <c r="AT96" s="131">
        <f t="shared" si="82"/>
        <v>0</v>
      </c>
      <c r="AU96" s="30" t="str">
        <f>IF(AND(AT4=0,AT96&gt;=0), "",AT96/AT4)</f>
        <v/>
      </c>
      <c r="AV96" s="47">
        <f t="shared" si="23"/>
        <v>1</v>
      </c>
      <c r="AW96" s="131">
        <f t="shared" si="40"/>
        <v>31.06213956446447</v>
      </c>
      <c r="AX96" s="30">
        <f>IF(AND(AW4=0,AW96&gt;=0), "",AW96/AW4)</f>
        <v>6.3138101703908919E-4</v>
      </c>
      <c r="AY96" s="47">
        <f>IF(AND(AW124=0,AW96&gt;=0),"",AW96/AW124)</f>
        <v>2.5923396918364622E-3</v>
      </c>
      <c r="AZ96" s="131">
        <f t="shared" si="70"/>
        <v>0</v>
      </c>
      <c r="BA96" s="30" t="str">
        <f>IF(AND(AZ4=0,AZ96&gt;=0), "",AZ96/AZ4)</f>
        <v/>
      </c>
      <c r="BB96" s="47">
        <f t="shared" si="24"/>
        <v>1</v>
      </c>
      <c r="BC96" s="129">
        <f>+'N EERR RODEO'!I175+'N EERR RODEO'!I176+'N EERR RODEO'!I177+'N EERR RODEO'!I178</f>
        <v>0</v>
      </c>
      <c r="BD96" s="30" t="str">
        <f>IF(AND(BC4=0,BC96&gt;=0), "",BC96/BC4)</f>
        <v/>
      </c>
      <c r="BE96" s="47" t="str">
        <f>IF(AND(BC124=0,BC96&gt;=0),"",BC96/BC124)</f>
        <v/>
      </c>
      <c r="BF96" s="30">
        <f t="shared" si="25"/>
        <v>-1</v>
      </c>
      <c r="BG96" s="130">
        <f t="shared" si="83"/>
        <v>186.37283738678681</v>
      </c>
      <c r="BH96" s="30">
        <f>IF(AND(BG4=0,BG96&gt;=0), "",BG96/BG4)</f>
        <v>6.3138101703908919E-4</v>
      </c>
      <c r="BI96" s="47">
        <f>IF(AND(BG124=0,BG96&gt;=0),"",BG96/BG124)</f>
        <v>2.5923396918364626E-3</v>
      </c>
      <c r="BJ96" s="129">
        <f>+'N EERR RODEO'!J175+'N EERR RODEO'!J176+'N EERR RODEO'!J177+'N EERR RODEO'!J178</f>
        <v>0</v>
      </c>
      <c r="BK96" s="30" t="str">
        <f>IF(AND(BJ4=0,BJ96&gt;=0), "",BJ96/BJ4)</f>
        <v/>
      </c>
      <c r="BL96" s="47" t="str">
        <f>IF(AND(BJ124=0,BJ96&gt;=0),"",BJ96/BJ124)</f>
        <v/>
      </c>
      <c r="BM96" s="30" t="str">
        <f t="shared" si="43"/>
        <v/>
      </c>
      <c r="BN96" s="130">
        <f t="shared" si="84"/>
        <v>186.37283738678681</v>
      </c>
      <c r="BO96" s="30">
        <f>IF(AND(BN4=0,BN96&gt;=0), "",BN96/BN4)</f>
        <v>6.3138101703908919E-4</v>
      </c>
      <c r="BP96" s="47">
        <f>IF(AND(BN124=0,BN96&gt;=0),"",BN96/BN124)</f>
        <v>2.5923396918364626E-3</v>
      </c>
      <c r="BQ96" s="129">
        <f>+'N EERR RODEO'!K175+'N EERR RODEO'!K176+'N EERR RODEO'!K177+'N EERR RODEO'!K178</f>
        <v>0</v>
      </c>
      <c r="BR96" s="30" t="str">
        <f>IF(AND(BQ4=0,BQ96&gt;=0), "",BQ96/BQ4)</f>
        <v/>
      </c>
      <c r="BS96" s="47" t="str">
        <f>IF(AND(BQ124=0,BQ96&gt;=0),"",BQ96/BQ124)</f>
        <v/>
      </c>
      <c r="BT96" s="30" t="str">
        <f t="shared" si="44"/>
        <v/>
      </c>
      <c r="BU96" s="130">
        <f t="shared" si="85"/>
        <v>186.37283738678681</v>
      </c>
      <c r="BV96" s="30">
        <f>IF(AND(BU4=0,BU96&gt;=0), "",BU96/BU4)</f>
        <v>6.3138101703908919E-4</v>
      </c>
      <c r="BW96" s="47">
        <f>IF(AND(BU124=0,BU96&gt;=0),"",BU96/BU124)</f>
        <v>2.5923396918364626E-3</v>
      </c>
      <c r="BX96" s="131">
        <f t="shared" si="86"/>
        <v>0</v>
      </c>
      <c r="BY96" s="30" t="str">
        <f>IF(AND(BX4=0,BX96&gt;=0), "",BX96/BX4)</f>
        <v/>
      </c>
      <c r="BZ96" s="47">
        <f t="shared" si="45"/>
        <v>1</v>
      </c>
      <c r="CA96" s="129">
        <f>+'N EERR RODEO'!L175+'N EERR RODEO'!L176+'N EERR RODEO'!L177+'N EERR RODEO'!L178</f>
        <v>0</v>
      </c>
      <c r="CB96" s="30" t="str">
        <f>IF(AND(CA4=0,CA96&gt;=0), "",CA96/CA4)</f>
        <v/>
      </c>
      <c r="CC96" s="47" t="str">
        <f>IF(AND(CA124=0,CA96&gt;=0),"",CA96/CA124)</f>
        <v/>
      </c>
      <c r="CD96" s="30" t="str">
        <f t="shared" si="26"/>
        <v/>
      </c>
      <c r="CE96" s="130">
        <f t="shared" si="87"/>
        <v>186.37283738678681</v>
      </c>
      <c r="CF96" s="30">
        <f>IF(AND(CE4=0,CE96&gt;=0), "",CE96/CE4)</f>
        <v>6.3138101703908919E-4</v>
      </c>
      <c r="CG96" s="47">
        <f>IF(AND(CE124=0,CE96&gt;=0),"",CE96/CE124)</f>
        <v>2.5923396918364626E-3</v>
      </c>
      <c r="CH96" s="129">
        <f>+'N EERR RODEO'!M175+'N EERR RODEO'!M176+'N EERR RODEO'!M177+'N EERR RODEO'!M178</f>
        <v>0</v>
      </c>
      <c r="CI96" s="30" t="str">
        <f>IF(AND(CH4=0,CH96&gt;=0), "",CH96/CH4)</f>
        <v/>
      </c>
      <c r="CJ96" s="47" t="str">
        <f>IF(AND(CH124=0,CH96&gt;=0),"",CH96/CH124)</f>
        <v/>
      </c>
      <c r="CK96" s="30" t="str">
        <f t="shared" si="46"/>
        <v/>
      </c>
      <c r="CL96" s="130">
        <f t="shared" si="88"/>
        <v>186.37283738678681</v>
      </c>
      <c r="CM96" s="30">
        <f>IF(AND(CL4=0,CL96&gt;=0), "",CL96/CL4)</f>
        <v>6.3138101703908919E-4</v>
      </c>
      <c r="CN96" s="47">
        <f>IF(AND(CL124=0,CL96&gt;=0),"",CL96/CL124)</f>
        <v>2.5923396918364626E-3</v>
      </c>
      <c r="CO96" s="129">
        <f>+'N EERR RODEO'!N175+'N EERR RODEO'!N176+'N EERR RODEO'!N177+'N EERR RODEO'!N178</f>
        <v>0</v>
      </c>
      <c r="CP96" s="30" t="str">
        <f>IF(AND(CO4=0,CO96&gt;=0), "",CO96/CO4)</f>
        <v/>
      </c>
      <c r="CQ96" s="47" t="str">
        <f>IF(AND(CO124=0,CO96&gt;=0),"",CO96/CO124)</f>
        <v/>
      </c>
      <c r="CR96" s="30" t="str">
        <f t="shared" si="47"/>
        <v/>
      </c>
      <c r="CS96" s="130">
        <f t="shared" si="89"/>
        <v>186.37283738678681</v>
      </c>
      <c r="CT96" s="30">
        <f>IF(AND(CS4=0,CS96&gt;=0), "",CS96/CS4)</f>
        <v>6.3138101703908919E-4</v>
      </c>
      <c r="CU96" s="47">
        <f>IF(AND(CS124=0,CS96&gt;=0),"",CS96/CS124)</f>
        <v>2.5923396918364626E-3</v>
      </c>
      <c r="CV96" s="131">
        <f t="shared" si="90"/>
        <v>0</v>
      </c>
      <c r="CW96" s="30" t="str">
        <f>IF(AND(CV4=0,CV96&gt;=0), "",CV96/CV4)</f>
        <v/>
      </c>
      <c r="CX96" s="47">
        <f t="shared" si="48"/>
        <v>1</v>
      </c>
    </row>
    <row r="97" spans="1:219" hidden="1" outlineLevel="1" x14ac:dyDescent="0.3">
      <c r="A97" s="29" t="s">
        <v>85</v>
      </c>
      <c r="B97" s="129">
        <f>+'N EERR RODEO'!B179+'N EERR RODEO'!B180</f>
        <v>0</v>
      </c>
      <c r="C97" s="30" t="str">
        <f>IF(AND(B4=0,B97&gt;=0), "",B97/B4)</f>
        <v/>
      </c>
      <c r="D97" s="47" t="str">
        <f>IF(AND(B124=0,B97&gt;=0),"",B97/B124)</f>
        <v/>
      </c>
      <c r="E97" s="129">
        <f>+'N EERR RODEO'!C179+'N EERR RODEO'!C180</f>
        <v>0</v>
      </c>
      <c r="F97" s="30">
        <f>IF(AND(E4=0,E97&gt;=0), "",E97/E4)</f>
        <v>0</v>
      </c>
      <c r="G97" s="47">
        <f>IF(AND(E124=0,E97&gt;=0),"",E97/E124)</f>
        <v>0</v>
      </c>
      <c r="H97" s="129">
        <f>+'N EERR RODEO'!D179+'N EERR RODEO'!D180</f>
        <v>0</v>
      </c>
      <c r="I97" s="30">
        <f>IF(AND(H4=0,H97&gt;=0), "",H97/H4)</f>
        <v>0</v>
      </c>
      <c r="J97" s="47">
        <f>IF(AND(H124=0,H97&gt;=0),"",H97/H124)</f>
        <v>0</v>
      </c>
      <c r="K97" s="30" t="str">
        <f t="shared" si="64"/>
        <v/>
      </c>
      <c r="L97" s="130">
        <f t="shared" si="79"/>
        <v>0</v>
      </c>
      <c r="M97" s="30">
        <f>IF(AND(L4=0,L97&gt;=0), "",L97/L4)</f>
        <v>0</v>
      </c>
      <c r="N97" s="47">
        <f>IF(AND(L124=0,L97&gt;=0),"",L97/L124)</f>
        <v>0</v>
      </c>
      <c r="O97" s="129">
        <f>+'N EERR RODEO'!E179+'N EERR RODEO'!E180</f>
        <v>0</v>
      </c>
      <c r="P97" s="30">
        <f>IF(AND(O4=0,O97&gt;=0), "",O97/O4)</f>
        <v>0</v>
      </c>
      <c r="Q97" s="47">
        <f>IF(AND(O124=0,O97&gt;=0),"",O97/O124)</f>
        <v>0</v>
      </c>
      <c r="R97" s="30" t="str">
        <f t="shared" si="66"/>
        <v/>
      </c>
      <c r="S97" s="130">
        <f t="shared" si="80"/>
        <v>0</v>
      </c>
      <c r="T97" s="30">
        <f>IF(AND(S4=0,S97&gt;=0), "",S97/S4)</f>
        <v>0</v>
      </c>
      <c r="U97" s="47">
        <f>IF(AND(S124=0,S97&gt;=0),"",S97/S124)</f>
        <v>0</v>
      </c>
      <c r="V97" s="131"/>
      <c r="W97" s="30" t="str">
        <f>IF(AND(V4=0,V97&gt;=0), "",V97/V4)</f>
        <v/>
      </c>
      <c r="X97" s="47" t="str">
        <f t="shared" si="21"/>
        <v/>
      </c>
      <c r="Y97" s="129">
        <f>+'N EERR RODEO'!F179+'N EERR RODEO'!F180</f>
        <v>0</v>
      </c>
      <c r="Z97" s="30">
        <f>IF(AND(Y4=0,Y97&gt;=0), "",Y97/Y4)</f>
        <v>0</v>
      </c>
      <c r="AA97" s="47">
        <f>IF(AND(Y124=0,Y97&gt;=0),"",Y97/Y124)</f>
        <v>0</v>
      </c>
      <c r="AB97" s="30" t="str">
        <f t="shared" si="22"/>
        <v/>
      </c>
      <c r="AC97" s="130">
        <f t="shared" si="81"/>
        <v>0</v>
      </c>
      <c r="AD97" s="30">
        <f>IF(AND(AC4=0,AC97&gt;=0), "",AC97/AC4)</f>
        <v>0</v>
      </c>
      <c r="AE97" s="47">
        <f>IF(AND(AC124=0,AC97&gt;=0),"",AC97/AC124)</f>
        <v>0</v>
      </c>
      <c r="AF97" s="129">
        <f>+'N EERR RODEO'!G179+'N EERR RODEO'!G180</f>
        <v>0</v>
      </c>
      <c r="AG97" s="30">
        <f>IF(AND(AF4=0,AF97&gt;=0), "",AF97/AF4)</f>
        <v>0</v>
      </c>
      <c r="AH97" s="47">
        <f>IF(AND(AF124=0,AF97&gt;=0),"",AF97/AF124)</f>
        <v>0</v>
      </c>
      <c r="AI97" s="30" t="str">
        <f t="shared" si="41"/>
        <v/>
      </c>
      <c r="AJ97" s="130">
        <f t="shared" si="62"/>
        <v>0</v>
      </c>
      <c r="AK97" s="30">
        <f>IF(AND(AJ4=0,AJ97&gt;=0), "",AJ97/AJ4)</f>
        <v>0</v>
      </c>
      <c r="AL97" s="47">
        <f>IF(AND(AJ124=0,AJ97&gt;=0),"",AJ97/AJ124)</f>
        <v>0</v>
      </c>
      <c r="AM97" s="129">
        <f>+'N EERR RODEO'!H179+'N EERR RODEO'!H180</f>
        <v>0</v>
      </c>
      <c r="AN97" s="30">
        <f>IF(AND(AM4=0,AM97&gt;=0), "",AM97/AM4)</f>
        <v>0</v>
      </c>
      <c r="AO97" s="47">
        <f>IF(AND(AM124=0,AM97&gt;=0),"",AM97/AM124)</f>
        <v>0</v>
      </c>
      <c r="AP97" s="30" t="str">
        <f t="shared" si="42"/>
        <v/>
      </c>
      <c r="AQ97" s="130">
        <f t="shared" si="63"/>
        <v>0</v>
      </c>
      <c r="AR97" s="30">
        <f>IF(AND(AQ4=0,AQ97&gt;=0), "",AQ97/AQ4)</f>
        <v>0</v>
      </c>
      <c r="AS97" s="47">
        <f>IF(AND(AQ124=0,AQ97&gt;=0),"",AQ97/AQ124)</f>
        <v>0</v>
      </c>
      <c r="AT97" s="131">
        <f t="shared" si="82"/>
        <v>0</v>
      </c>
      <c r="AU97" s="30" t="str">
        <f>IF(AND(AT4=0,AT97&gt;=0), "",AT97/AT4)</f>
        <v/>
      </c>
      <c r="AV97" s="47" t="str">
        <f t="shared" si="23"/>
        <v/>
      </c>
      <c r="AW97" s="131">
        <f t="shared" si="40"/>
        <v>0</v>
      </c>
      <c r="AX97" s="30">
        <f>IF(AND(AW4=0,AW97&gt;=0), "",AW97/AW4)</f>
        <v>0</v>
      </c>
      <c r="AY97" s="47">
        <f>IF(AND(AW124=0,AW97&gt;=0),"",AW97/AW124)</f>
        <v>0</v>
      </c>
      <c r="AZ97" s="131">
        <f t="shared" si="70"/>
        <v>0</v>
      </c>
      <c r="BA97" s="30" t="str">
        <f>IF(AND(AZ4=0,AZ97&gt;=0), "",AZ97/AZ4)</f>
        <v/>
      </c>
      <c r="BB97" s="47" t="str">
        <f t="shared" si="24"/>
        <v/>
      </c>
      <c r="BC97" s="129">
        <f>+'N EERR RODEO'!I179+'N EERR RODEO'!I180</f>
        <v>0</v>
      </c>
      <c r="BD97" s="30" t="str">
        <f>IF(AND(BC4=0,BC97&gt;=0), "",BC97/BC4)</f>
        <v/>
      </c>
      <c r="BE97" s="47" t="str">
        <f>IF(AND(BC124=0,BC97&gt;=0),"",BC97/BC124)</f>
        <v/>
      </c>
      <c r="BF97" s="30" t="str">
        <f t="shared" si="25"/>
        <v/>
      </c>
      <c r="BG97" s="130">
        <f t="shared" si="83"/>
        <v>0</v>
      </c>
      <c r="BH97" s="30">
        <f>IF(AND(BG4=0,BG97&gt;=0), "",BG97/BG4)</f>
        <v>0</v>
      </c>
      <c r="BI97" s="47">
        <f>IF(AND(BG124=0,BG97&gt;=0),"",BG97/BG124)</f>
        <v>0</v>
      </c>
      <c r="BJ97" s="129">
        <f>+'N EERR RODEO'!J179+'N EERR RODEO'!J180</f>
        <v>0</v>
      </c>
      <c r="BK97" s="30" t="str">
        <f>IF(AND(BJ4=0,BJ97&gt;=0), "",BJ97/BJ4)</f>
        <v/>
      </c>
      <c r="BL97" s="47" t="str">
        <f>IF(AND(BJ124=0,BJ97&gt;=0),"",BJ97/BJ124)</f>
        <v/>
      </c>
      <c r="BM97" s="30" t="str">
        <f t="shared" si="43"/>
        <v/>
      </c>
      <c r="BN97" s="130">
        <f t="shared" si="84"/>
        <v>0</v>
      </c>
      <c r="BO97" s="30">
        <f>IF(AND(BN4=0,BN97&gt;=0), "",BN97/BN4)</f>
        <v>0</v>
      </c>
      <c r="BP97" s="47">
        <f>IF(AND(BN124=0,BN97&gt;=0),"",BN97/BN124)</f>
        <v>0</v>
      </c>
      <c r="BQ97" s="129">
        <f>+'N EERR RODEO'!K179+'N EERR RODEO'!K180</f>
        <v>0</v>
      </c>
      <c r="BR97" s="30" t="str">
        <f>IF(AND(BQ4=0,BQ97&gt;=0), "",BQ97/BQ4)</f>
        <v/>
      </c>
      <c r="BS97" s="47" t="str">
        <f>IF(AND(BQ124=0,BQ97&gt;=0),"",BQ97/BQ124)</f>
        <v/>
      </c>
      <c r="BT97" s="30" t="str">
        <f t="shared" si="44"/>
        <v/>
      </c>
      <c r="BU97" s="130">
        <f t="shared" si="85"/>
        <v>0</v>
      </c>
      <c r="BV97" s="30">
        <f>IF(AND(BU4=0,BU97&gt;=0), "",BU97/BU4)</f>
        <v>0</v>
      </c>
      <c r="BW97" s="47">
        <f>IF(AND(BU124=0,BU97&gt;=0),"",BU97/BU124)</f>
        <v>0</v>
      </c>
      <c r="BX97" s="131">
        <f t="shared" si="86"/>
        <v>0</v>
      </c>
      <c r="BY97" s="30" t="str">
        <f>IF(AND(BX4=0,BX97&gt;=0), "",BX97/BX4)</f>
        <v/>
      </c>
      <c r="BZ97" s="47" t="str">
        <f t="shared" si="45"/>
        <v/>
      </c>
      <c r="CA97" s="129">
        <f>+'N EERR RODEO'!L179+'N EERR RODEO'!L180</f>
        <v>0</v>
      </c>
      <c r="CB97" s="30" t="str">
        <f>IF(AND(CA4=0,CA97&gt;=0), "",CA97/CA4)</f>
        <v/>
      </c>
      <c r="CC97" s="47" t="str">
        <f>IF(AND(CA124=0,CA97&gt;=0),"",CA97/CA124)</f>
        <v/>
      </c>
      <c r="CD97" s="30" t="str">
        <f t="shared" si="26"/>
        <v/>
      </c>
      <c r="CE97" s="130">
        <f t="shared" si="87"/>
        <v>0</v>
      </c>
      <c r="CF97" s="30">
        <f>IF(AND(CE4=0,CE97&gt;=0), "",CE97/CE4)</f>
        <v>0</v>
      </c>
      <c r="CG97" s="47">
        <f>IF(AND(CE124=0,CE97&gt;=0),"",CE97/CE124)</f>
        <v>0</v>
      </c>
      <c r="CH97" s="129">
        <f>+'N EERR RODEO'!M179+'N EERR RODEO'!M180</f>
        <v>0</v>
      </c>
      <c r="CI97" s="30" t="str">
        <f>IF(AND(CH4=0,CH97&gt;=0), "",CH97/CH4)</f>
        <v/>
      </c>
      <c r="CJ97" s="47" t="str">
        <f>IF(AND(CH124=0,CH97&gt;=0),"",CH97/CH124)</f>
        <v/>
      </c>
      <c r="CK97" s="30" t="str">
        <f t="shared" si="46"/>
        <v/>
      </c>
      <c r="CL97" s="130">
        <f t="shared" si="88"/>
        <v>0</v>
      </c>
      <c r="CM97" s="30">
        <f>IF(AND(CL4=0,CL97&gt;=0), "",CL97/CL4)</f>
        <v>0</v>
      </c>
      <c r="CN97" s="47">
        <f>IF(AND(CL124=0,CL97&gt;=0),"",CL97/CL124)</f>
        <v>0</v>
      </c>
      <c r="CO97" s="129">
        <f>+'N EERR RODEO'!N179+'N EERR RODEO'!N180</f>
        <v>0</v>
      </c>
      <c r="CP97" s="30" t="str">
        <f>IF(AND(CO4=0,CO97&gt;=0), "",CO97/CO4)</f>
        <v/>
      </c>
      <c r="CQ97" s="47" t="str">
        <f>IF(AND(CO124=0,CO97&gt;=0),"",CO97/CO124)</f>
        <v/>
      </c>
      <c r="CR97" s="30" t="str">
        <f t="shared" si="47"/>
        <v/>
      </c>
      <c r="CS97" s="130">
        <f t="shared" si="89"/>
        <v>0</v>
      </c>
      <c r="CT97" s="30">
        <f>IF(AND(CS4=0,CS97&gt;=0), "",CS97/CS4)</f>
        <v>0</v>
      </c>
      <c r="CU97" s="47">
        <f>IF(AND(CS124=0,CS97&gt;=0),"",CS97/CS124)</f>
        <v>0</v>
      </c>
      <c r="CV97" s="131">
        <f t="shared" si="90"/>
        <v>0</v>
      </c>
      <c r="CW97" s="30" t="str">
        <f>IF(AND(CV4=0,CV97&gt;=0), "",CV97/CV4)</f>
        <v/>
      </c>
      <c r="CX97" s="47" t="str">
        <f t="shared" si="48"/>
        <v/>
      </c>
    </row>
    <row r="98" spans="1:219" hidden="1" outlineLevel="1" x14ac:dyDescent="0.3">
      <c r="A98" s="29" t="s">
        <v>86</v>
      </c>
      <c r="B98" s="129">
        <f>+'N EERR RODEO'!B181</f>
        <v>0</v>
      </c>
      <c r="C98" s="30" t="str">
        <f>IF(AND(B4=0,B98&gt;=0), "",B98/B4)</f>
        <v/>
      </c>
      <c r="D98" s="47" t="str">
        <f>IF(AND(B124=0,B98&gt;=0),"",B98/B124)</f>
        <v/>
      </c>
      <c r="E98" s="129">
        <f>+'N EERR RODEO'!C181</f>
        <v>0</v>
      </c>
      <c r="F98" s="30">
        <f>IF(AND(E4=0,E98&gt;=0), "",E98/E4)</f>
        <v>0</v>
      </c>
      <c r="G98" s="47">
        <f>IF(AND(E124=0,E98&gt;=0),"",E98/E124)</f>
        <v>0</v>
      </c>
      <c r="H98" s="129">
        <f>+'N EERR RODEO'!D181</f>
        <v>0</v>
      </c>
      <c r="I98" s="30">
        <f>IF(AND(H4=0,H98&gt;=0), "",H98/H4)</f>
        <v>0</v>
      </c>
      <c r="J98" s="47">
        <f>IF(AND(H124=0,H98&gt;=0),"",H98/H124)</f>
        <v>0</v>
      </c>
      <c r="K98" s="30" t="str">
        <f t="shared" si="64"/>
        <v/>
      </c>
      <c r="L98" s="130">
        <f t="shared" si="79"/>
        <v>0</v>
      </c>
      <c r="M98" s="30">
        <f>IF(AND(L4=0,L98&gt;=0), "",L98/L4)</f>
        <v>0</v>
      </c>
      <c r="N98" s="47">
        <f>IF(AND(L124=0,L98&gt;=0),"",L98/L124)</f>
        <v>0</v>
      </c>
      <c r="O98" s="129">
        <f>+'N EERR RODEO'!E181</f>
        <v>0</v>
      </c>
      <c r="P98" s="30">
        <f>IF(AND(O4=0,O98&gt;=0), "",O98/O4)</f>
        <v>0</v>
      </c>
      <c r="Q98" s="47">
        <f>IF(AND(O124=0,O98&gt;=0),"",O98/O124)</f>
        <v>0</v>
      </c>
      <c r="R98" s="30" t="str">
        <f t="shared" si="66"/>
        <v/>
      </c>
      <c r="S98" s="130">
        <f t="shared" si="80"/>
        <v>0</v>
      </c>
      <c r="T98" s="30">
        <f>IF(AND(S4=0,S98&gt;=0), "",S98/S4)</f>
        <v>0</v>
      </c>
      <c r="U98" s="47">
        <f>IF(AND(S124=0,S98&gt;=0),"",S98/S124)</f>
        <v>0</v>
      </c>
      <c r="V98" s="131"/>
      <c r="W98" s="30" t="str">
        <f>IF(AND(V4=0,V98&gt;=0), "",V98/V4)</f>
        <v/>
      </c>
      <c r="X98" s="47" t="str">
        <f t="shared" si="21"/>
        <v/>
      </c>
      <c r="Y98" s="129">
        <f>+'N EERR RODEO'!F181</f>
        <v>0</v>
      </c>
      <c r="Z98" s="30">
        <f>IF(AND(Y4=0,Y98&gt;=0), "",Y98/Y4)</f>
        <v>0</v>
      </c>
      <c r="AA98" s="47">
        <f>IF(AND(Y124=0,Y98&gt;=0),"",Y98/Y124)</f>
        <v>0</v>
      </c>
      <c r="AB98" s="30" t="str">
        <f t="shared" si="22"/>
        <v/>
      </c>
      <c r="AC98" s="130">
        <f t="shared" si="81"/>
        <v>0</v>
      </c>
      <c r="AD98" s="30">
        <f>IF(AND(AC4=0,AC98&gt;=0), "",AC98/AC4)</f>
        <v>0</v>
      </c>
      <c r="AE98" s="47">
        <f>IF(AND(AC124=0,AC98&gt;=0),"",AC98/AC124)</f>
        <v>0</v>
      </c>
      <c r="AF98" s="129">
        <f>+'N EERR RODEO'!G181</f>
        <v>0</v>
      </c>
      <c r="AG98" s="30">
        <f>IF(AND(AF4=0,AF98&gt;=0), "",AF98/AF4)</f>
        <v>0</v>
      </c>
      <c r="AH98" s="47">
        <f>IF(AND(AF124=0,AF98&gt;=0),"",AF98/AF124)</f>
        <v>0</v>
      </c>
      <c r="AI98" s="30" t="str">
        <f t="shared" si="41"/>
        <v/>
      </c>
      <c r="AJ98" s="130">
        <f t="shared" si="62"/>
        <v>0</v>
      </c>
      <c r="AK98" s="30">
        <f>IF(AND(AJ4=0,AJ98&gt;=0), "",AJ98/AJ4)</f>
        <v>0</v>
      </c>
      <c r="AL98" s="47">
        <f>IF(AND(AJ124=0,AJ98&gt;=0),"",AJ98/AJ124)</f>
        <v>0</v>
      </c>
      <c r="AM98" s="129">
        <f>+'N EERR RODEO'!H181</f>
        <v>0</v>
      </c>
      <c r="AN98" s="30">
        <f>IF(AND(AM4=0,AM98&gt;=0), "",AM98/AM4)</f>
        <v>0</v>
      </c>
      <c r="AO98" s="47">
        <f>IF(AND(AM124=0,AM98&gt;=0),"",AM98/AM124)</f>
        <v>0</v>
      </c>
      <c r="AP98" s="30" t="str">
        <f t="shared" si="42"/>
        <v/>
      </c>
      <c r="AQ98" s="130">
        <f t="shared" si="63"/>
        <v>0</v>
      </c>
      <c r="AR98" s="30">
        <f>IF(AND(AQ4=0,AQ98&gt;=0), "",AQ98/AQ4)</f>
        <v>0</v>
      </c>
      <c r="AS98" s="47">
        <f>IF(AND(AQ124=0,AQ98&gt;=0),"",AQ98/AQ124)</f>
        <v>0</v>
      </c>
      <c r="AT98" s="131">
        <f t="shared" si="82"/>
        <v>0</v>
      </c>
      <c r="AU98" s="30" t="str">
        <f>IF(AND(AT4=0,AT98&gt;=0), "",AT98/AT4)</f>
        <v/>
      </c>
      <c r="AV98" s="47" t="str">
        <f t="shared" si="23"/>
        <v/>
      </c>
      <c r="AW98" s="131">
        <f t="shared" si="40"/>
        <v>0</v>
      </c>
      <c r="AX98" s="30">
        <f>IF(AND(AW4=0,AW98&gt;=0), "",AW98/AW4)</f>
        <v>0</v>
      </c>
      <c r="AY98" s="47">
        <f>IF(AND(AW124=0,AW98&gt;=0),"",AW98/AW124)</f>
        <v>0</v>
      </c>
      <c r="AZ98" s="131">
        <f t="shared" si="70"/>
        <v>0</v>
      </c>
      <c r="BA98" s="30" t="str">
        <f>IF(AND(AZ4=0,AZ98&gt;=0), "",AZ98/AZ4)</f>
        <v/>
      </c>
      <c r="BB98" s="47" t="str">
        <f t="shared" si="24"/>
        <v/>
      </c>
      <c r="BC98" s="129">
        <f>+'N EERR RODEO'!I181</f>
        <v>0</v>
      </c>
      <c r="BD98" s="30" t="str">
        <f>IF(AND(BC4=0,BC98&gt;=0), "",BC98/BC4)</f>
        <v/>
      </c>
      <c r="BE98" s="47" t="str">
        <f>IF(AND(BC124=0,BC98&gt;=0),"",BC98/BC124)</f>
        <v/>
      </c>
      <c r="BF98" s="30" t="str">
        <f t="shared" si="25"/>
        <v/>
      </c>
      <c r="BG98" s="130">
        <f t="shared" si="83"/>
        <v>0</v>
      </c>
      <c r="BH98" s="30">
        <f>IF(AND(BG4=0,BG98&gt;=0), "",BG98/BG4)</f>
        <v>0</v>
      </c>
      <c r="BI98" s="47">
        <f>IF(AND(BG124=0,BG98&gt;=0),"",BG98/BG124)</f>
        <v>0</v>
      </c>
      <c r="BJ98" s="129">
        <f>+'N EERR RODEO'!J181</f>
        <v>0</v>
      </c>
      <c r="BK98" s="30" t="str">
        <f>IF(AND(BJ4=0,BJ98&gt;=0), "",BJ98/BJ4)</f>
        <v/>
      </c>
      <c r="BL98" s="47" t="str">
        <f>IF(AND(BJ124=0,BJ98&gt;=0),"",BJ98/BJ124)</f>
        <v/>
      </c>
      <c r="BM98" s="30" t="str">
        <f t="shared" si="43"/>
        <v/>
      </c>
      <c r="BN98" s="130">
        <f t="shared" si="84"/>
        <v>0</v>
      </c>
      <c r="BO98" s="30">
        <f>IF(AND(BN4=0,BN98&gt;=0), "",BN98/BN4)</f>
        <v>0</v>
      </c>
      <c r="BP98" s="47">
        <f>IF(AND(BN124=0,BN98&gt;=0),"",BN98/BN124)</f>
        <v>0</v>
      </c>
      <c r="BQ98" s="129">
        <f>+'N EERR RODEO'!K181</f>
        <v>0</v>
      </c>
      <c r="BR98" s="30" t="str">
        <f>IF(AND(BQ4=0,BQ98&gt;=0), "",BQ98/BQ4)</f>
        <v/>
      </c>
      <c r="BS98" s="47" t="str">
        <f>IF(AND(BQ124=0,BQ98&gt;=0),"",BQ98/BQ124)</f>
        <v/>
      </c>
      <c r="BT98" s="30" t="str">
        <f t="shared" si="44"/>
        <v/>
      </c>
      <c r="BU98" s="130">
        <f t="shared" si="85"/>
        <v>0</v>
      </c>
      <c r="BV98" s="30">
        <f>IF(AND(BU4=0,BU98&gt;=0), "",BU98/BU4)</f>
        <v>0</v>
      </c>
      <c r="BW98" s="47">
        <f>IF(AND(BU124=0,BU98&gt;=0),"",BU98/BU124)</f>
        <v>0</v>
      </c>
      <c r="BX98" s="131">
        <f t="shared" si="86"/>
        <v>0</v>
      </c>
      <c r="BY98" s="30" t="str">
        <f>IF(AND(BX4=0,BX98&gt;=0), "",BX98/BX4)</f>
        <v/>
      </c>
      <c r="BZ98" s="47" t="str">
        <f t="shared" si="45"/>
        <v/>
      </c>
      <c r="CA98" s="129">
        <f>+'N EERR RODEO'!L181</f>
        <v>0</v>
      </c>
      <c r="CB98" s="30" t="str">
        <f>IF(AND(CA4=0,CA98&gt;=0), "",CA98/CA4)</f>
        <v/>
      </c>
      <c r="CC98" s="47" t="str">
        <f>IF(AND(CA124=0,CA98&gt;=0),"",CA98/CA124)</f>
        <v/>
      </c>
      <c r="CD98" s="30" t="str">
        <f t="shared" si="26"/>
        <v/>
      </c>
      <c r="CE98" s="130">
        <f t="shared" si="87"/>
        <v>0</v>
      </c>
      <c r="CF98" s="30">
        <f>IF(AND(CE4=0,CE98&gt;=0), "",CE98/CE4)</f>
        <v>0</v>
      </c>
      <c r="CG98" s="47">
        <f>IF(AND(CE124=0,CE98&gt;=0),"",CE98/CE124)</f>
        <v>0</v>
      </c>
      <c r="CH98" s="129">
        <f>+'N EERR RODEO'!M181</f>
        <v>0</v>
      </c>
      <c r="CI98" s="30" t="str">
        <f>IF(AND(CH4=0,CH98&gt;=0), "",CH98/CH4)</f>
        <v/>
      </c>
      <c r="CJ98" s="47" t="str">
        <f>IF(AND(CH124=0,CH98&gt;=0),"",CH98/CH124)</f>
        <v/>
      </c>
      <c r="CK98" s="30" t="str">
        <f t="shared" si="46"/>
        <v/>
      </c>
      <c r="CL98" s="130">
        <f t="shared" si="88"/>
        <v>0</v>
      </c>
      <c r="CM98" s="30">
        <f>IF(AND(CL4=0,CL98&gt;=0), "",CL98/CL4)</f>
        <v>0</v>
      </c>
      <c r="CN98" s="47">
        <f>IF(AND(CL124=0,CL98&gt;=0),"",CL98/CL124)</f>
        <v>0</v>
      </c>
      <c r="CO98" s="129">
        <f>+'N EERR RODEO'!N181</f>
        <v>0</v>
      </c>
      <c r="CP98" s="30" t="str">
        <f>IF(AND(CO4=0,CO98&gt;=0), "",CO98/CO4)</f>
        <v/>
      </c>
      <c r="CQ98" s="47" t="str">
        <f>IF(AND(CO124=0,CO98&gt;=0),"",CO98/CO124)</f>
        <v/>
      </c>
      <c r="CR98" s="30" t="str">
        <f t="shared" si="47"/>
        <v/>
      </c>
      <c r="CS98" s="130">
        <f t="shared" si="89"/>
        <v>0</v>
      </c>
      <c r="CT98" s="30">
        <f>IF(AND(CS4=0,CS98&gt;=0), "",CS98/CS4)</f>
        <v>0</v>
      </c>
      <c r="CU98" s="47">
        <f>IF(AND(CS124=0,CS98&gt;=0),"",CS98/CS124)</f>
        <v>0</v>
      </c>
      <c r="CV98" s="131">
        <f t="shared" si="90"/>
        <v>0</v>
      </c>
      <c r="CW98" s="30" t="str">
        <f>IF(AND(CV4=0,CV98&gt;=0), "",CV98/CV4)</f>
        <v/>
      </c>
      <c r="CX98" s="47" t="str">
        <f t="shared" si="48"/>
        <v/>
      </c>
    </row>
    <row r="99" spans="1:219" hidden="1" outlineLevel="1" x14ac:dyDescent="0.3">
      <c r="A99" s="29" t="s">
        <v>87</v>
      </c>
      <c r="B99" s="129">
        <f>+'N EERR RODEO'!B182</f>
        <v>0</v>
      </c>
      <c r="C99" s="30" t="str">
        <f>IF(AND(B4=0,B99&gt;=0), "",B99/B4)</f>
        <v/>
      </c>
      <c r="D99" s="47" t="str">
        <f>IF(AND(B124=0,B99&gt;=0),"",B99/B124)</f>
        <v/>
      </c>
      <c r="E99" s="129">
        <f>+'N EERR RODEO'!C182</f>
        <v>0</v>
      </c>
      <c r="F99" s="30">
        <f>IF(AND(E4=0,E99&gt;=0), "",E99/E4)</f>
        <v>0</v>
      </c>
      <c r="G99" s="47">
        <f>IF(AND(E124=0,E99&gt;=0),"",E99/E124)</f>
        <v>0</v>
      </c>
      <c r="H99" s="129">
        <f>+'N EERR RODEO'!D182</f>
        <v>0</v>
      </c>
      <c r="I99" s="30">
        <f>IF(AND(H4=0,H99&gt;=0), "",H99/H4)</f>
        <v>0</v>
      </c>
      <c r="J99" s="47">
        <f>IF(AND(H124=0,H99&gt;=0),"",H99/H124)</f>
        <v>0</v>
      </c>
      <c r="K99" s="30" t="str">
        <f t="shared" si="64"/>
        <v/>
      </c>
      <c r="L99" s="130">
        <f t="shared" si="79"/>
        <v>0</v>
      </c>
      <c r="M99" s="30">
        <f>IF(AND(L4=0,L99&gt;=0), "",L99/L4)</f>
        <v>0</v>
      </c>
      <c r="N99" s="47">
        <f>IF(AND(L124=0,L99&gt;=0),"",L99/L124)</f>
        <v>0</v>
      </c>
      <c r="O99" s="129">
        <f>+'N EERR RODEO'!E182</f>
        <v>0</v>
      </c>
      <c r="P99" s="30">
        <f>IF(AND(O4=0,O99&gt;=0), "",O99/O4)</f>
        <v>0</v>
      </c>
      <c r="Q99" s="47">
        <f>IF(AND(O124=0,O99&gt;=0),"",O99/O124)</f>
        <v>0</v>
      </c>
      <c r="R99" s="30" t="str">
        <f t="shared" si="66"/>
        <v/>
      </c>
      <c r="S99" s="130">
        <f t="shared" si="80"/>
        <v>0</v>
      </c>
      <c r="T99" s="30">
        <f>IF(AND(S4=0,S99&gt;=0), "",S99/S4)</f>
        <v>0</v>
      </c>
      <c r="U99" s="47">
        <f>IF(AND(S124=0,S99&gt;=0),"",S99/S124)</f>
        <v>0</v>
      </c>
      <c r="V99" s="131"/>
      <c r="W99" s="30" t="str">
        <f>IF(AND(V4=0,V99&gt;=0), "",V99/V4)</f>
        <v/>
      </c>
      <c r="X99" s="47" t="str">
        <f t="shared" si="21"/>
        <v/>
      </c>
      <c r="Y99" s="129">
        <f>+'N EERR RODEO'!F182</f>
        <v>0</v>
      </c>
      <c r="Z99" s="30">
        <f>IF(AND(Y4=0,Y99&gt;=0), "",Y99/Y4)</f>
        <v>0</v>
      </c>
      <c r="AA99" s="47">
        <f>IF(AND(Y124=0,Y99&gt;=0),"",Y99/Y124)</f>
        <v>0</v>
      </c>
      <c r="AB99" s="30" t="str">
        <f t="shared" si="22"/>
        <v/>
      </c>
      <c r="AC99" s="130">
        <f t="shared" si="81"/>
        <v>0</v>
      </c>
      <c r="AD99" s="30">
        <f>IF(AND(AC4=0,AC99&gt;=0), "",AC99/AC4)</f>
        <v>0</v>
      </c>
      <c r="AE99" s="47">
        <f>IF(AND(AC124=0,AC99&gt;=0),"",AC99/AC124)</f>
        <v>0</v>
      </c>
      <c r="AF99" s="129">
        <f>+'N EERR RODEO'!G182</f>
        <v>0</v>
      </c>
      <c r="AG99" s="30">
        <f>IF(AND(AF4=0,AF99&gt;=0), "",AF99/AF4)</f>
        <v>0</v>
      </c>
      <c r="AH99" s="47">
        <f>IF(AND(AF124=0,AF99&gt;=0),"",AF99/AF124)</f>
        <v>0</v>
      </c>
      <c r="AI99" s="30" t="str">
        <f t="shared" si="41"/>
        <v/>
      </c>
      <c r="AJ99" s="130">
        <f t="shared" si="62"/>
        <v>0</v>
      </c>
      <c r="AK99" s="30">
        <f>IF(AND(AJ4=0,AJ99&gt;=0), "",AJ99/AJ4)</f>
        <v>0</v>
      </c>
      <c r="AL99" s="47">
        <f>IF(AND(AJ124=0,AJ99&gt;=0),"",AJ99/AJ124)</f>
        <v>0</v>
      </c>
      <c r="AM99" s="129">
        <f>+'N EERR RODEO'!H182</f>
        <v>0</v>
      </c>
      <c r="AN99" s="30">
        <f>IF(AND(AM4=0,AM99&gt;=0), "",AM99/AM4)</f>
        <v>0</v>
      </c>
      <c r="AO99" s="47">
        <f>IF(AND(AM124=0,AM99&gt;=0),"",AM99/AM124)</f>
        <v>0</v>
      </c>
      <c r="AP99" s="30" t="str">
        <f t="shared" si="42"/>
        <v/>
      </c>
      <c r="AQ99" s="130">
        <f t="shared" si="63"/>
        <v>0</v>
      </c>
      <c r="AR99" s="30">
        <f>IF(AND(AQ4=0,AQ99&gt;=0), "",AQ99/AQ4)</f>
        <v>0</v>
      </c>
      <c r="AS99" s="47">
        <f>IF(AND(AQ124=0,AQ99&gt;=0),"",AQ99/AQ124)</f>
        <v>0</v>
      </c>
      <c r="AT99" s="131">
        <f t="shared" si="82"/>
        <v>0</v>
      </c>
      <c r="AU99" s="30" t="str">
        <f>IF(AND(AT4=0,AT99&gt;=0), "",AT99/AT4)</f>
        <v/>
      </c>
      <c r="AV99" s="47" t="str">
        <f t="shared" si="23"/>
        <v/>
      </c>
      <c r="AW99" s="131">
        <f t="shared" si="40"/>
        <v>0</v>
      </c>
      <c r="AX99" s="30">
        <f>IF(AND(AW4=0,AW99&gt;=0), "",AW99/AW4)</f>
        <v>0</v>
      </c>
      <c r="AY99" s="47">
        <f>IF(AND(AW124=0,AW99&gt;=0),"",AW99/AW124)</f>
        <v>0</v>
      </c>
      <c r="AZ99" s="131">
        <f t="shared" si="70"/>
        <v>0</v>
      </c>
      <c r="BA99" s="30" t="str">
        <f>IF(AND(AZ4=0,AZ99&gt;=0), "",AZ99/AZ4)</f>
        <v/>
      </c>
      <c r="BB99" s="47" t="str">
        <f t="shared" si="24"/>
        <v/>
      </c>
      <c r="BC99" s="129">
        <f>+'N EERR RODEO'!I182</f>
        <v>0</v>
      </c>
      <c r="BD99" s="30" t="str">
        <f>IF(AND(BC4=0,BC99&gt;=0), "",BC99/BC4)</f>
        <v/>
      </c>
      <c r="BE99" s="47" t="str">
        <f>IF(AND(BC124=0,BC99&gt;=0),"",BC99/BC124)</f>
        <v/>
      </c>
      <c r="BF99" s="30" t="str">
        <f t="shared" si="25"/>
        <v/>
      </c>
      <c r="BG99" s="130">
        <f t="shared" si="83"/>
        <v>0</v>
      </c>
      <c r="BH99" s="30">
        <f>IF(AND(BG4=0,BG99&gt;=0), "",BG99/BG4)</f>
        <v>0</v>
      </c>
      <c r="BI99" s="47">
        <f>IF(AND(BG124=0,BG99&gt;=0),"",BG99/BG124)</f>
        <v>0</v>
      </c>
      <c r="BJ99" s="129">
        <f>+'N EERR RODEO'!J182</f>
        <v>0</v>
      </c>
      <c r="BK99" s="30" t="str">
        <f>IF(AND(BJ4=0,BJ99&gt;=0), "",BJ99/BJ4)</f>
        <v/>
      </c>
      <c r="BL99" s="47" t="str">
        <f>IF(AND(BJ124=0,BJ99&gt;=0),"",BJ99/BJ124)</f>
        <v/>
      </c>
      <c r="BM99" s="30" t="str">
        <f t="shared" si="43"/>
        <v/>
      </c>
      <c r="BN99" s="130">
        <f t="shared" si="84"/>
        <v>0</v>
      </c>
      <c r="BO99" s="30">
        <f>IF(AND(BN4=0,BN99&gt;=0), "",BN99/BN4)</f>
        <v>0</v>
      </c>
      <c r="BP99" s="47">
        <f>IF(AND(BN124=0,BN99&gt;=0),"",BN99/BN124)</f>
        <v>0</v>
      </c>
      <c r="BQ99" s="129">
        <f>+'N EERR RODEO'!K182</f>
        <v>0</v>
      </c>
      <c r="BR99" s="30" t="str">
        <f>IF(AND(BQ4=0,BQ99&gt;=0), "",BQ99/BQ4)</f>
        <v/>
      </c>
      <c r="BS99" s="47" t="str">
        <f>IF(AND(BQ124=0,BQ99&gt;=0),"",BQ99/BQ124)</f>
        <v/>
      </c>
      <c r="BT99" s="30" t="str">
        <f t="shared" si="44"/>
        <v/>
      </c>
      <c r="BU99" s="130">
        <f t="shared" si="85"/>
        <v>0</v>
      </c>
      <c r="BV99" s="30">
        <f>IF(AND(BU4=0,BU99&gt;=0), "",BU99/BU4)</f>
        <v>0</v>
      </c>
      <c r="BW99" s="47">
        <f>IF(AND(BU124=0,BU99&gt;=0),"",BU99/BU124)</f>
        <v>0</v>
      </c>
      <c r="BX99" s="131">
        <f t="shared" si="86"/>
        <v>0</v>
      </c>
      <c r="BY99" s="30" t="str">
        <f>IF(AND(BX4=0,BX99&gt;=0), "",BX99/BX4)</f>
        <v/>
      </c>
      <c r="BZ99" s="47" t="str">
        <f t="shared" si="45"/>
        <v/>
      </c>
      <c r="CA99" s="129">
        <f>+'N EERR RODEO'!L182</f>
        <v>0</v>
      </c>
      <c r="CB99" s="30" t="str">
        <f>IF(AND(CA4=0,CA99&gt;=0), "",CA99/CA4)</f>
        <v/>
      </c>
      <c r="CC99" s="47" t="str">
        <f>IF(AND(CA124=0,CA99&gt;=0),"",CA99/CA124)</f>
        <v/>
      </c>
      <c r="CD99" s="30" t="str">
        <f t="shared" si="26"/>
        <v/>
      </c>
      <c r="CE99" s="130">
        <f t="shared" si="87"/>
        <v>0</v>
      </c>
      <c r="CF99" s="30">
        <f>IF(AND(CE4=0,CE99&gt;=0), "",CE99/CE4)</f>
        <v>0</v>
      </c>
      <c r="CG99" s="47">
        <f>IF(AND(CE124=0,CE99&gt;=0),"",CE99/CE124)</f>
        <v>0</v>
      </c>
      <c r="CH99" s="129">
        <f>+'N EERR RODEO'!M182</f>
        <v>0</v>
      </c>
      <c r="CI99" s="30" t="str">
        <f>IF(AND(CH4=0,CH99&gt;=0), "",CH99/CH4)</f>
        <v/>
      </c>
      <c r="CJ99" s="47" t="str">
        <f>IF(AND(CH124=0,CH99&gt;=0),"",CH99/CH124)</f>
        <v/>
      </c>
      <c r="CK99" s="30" t="str">
        <f t="shared" si="46"/>
        <v/>
      </c>
      <c r="CL99" s="130">
        <f t="shared" si="88"/>
        <v>0</v>
      </c>
      <c r="CM99" s="30">
        <f>IF(AND(CL4=0,CL99&gt;=0), "",CL99/CL4)</f>
        <v>0</v>
      </c>
      <c r="CN99" s="47">
        <f>IF(AND(CL124=0,CL99&gt;=0),"",CL99/CL124)</f>
        <v>0</v>
      </c>
      <c r="CO99" s="129">
        <f>+'N EERR RODEO'!N182</f>
        <v>0</v>
      </c>
      <c r="CP99" s="30" t="str">
        <f>IF(AND(CO4=0,CO99&gt;=0), "",CO99/CO4)</f>
        <v/>
      </c>
      <c r="CQ99" s="47" t="str">
        <f>IF(AND(CO124=0,CO99&gt;=0),"",CO99/CO124)</f>
        <v/>
      </c>
      <c r="CR99" s="30" t="str">
        <f t="shared" si="47"/>
        <v/>
      </c>
      <c r="CS99" s="130">
        <f t="shared" si="89"/>
        <v>0</v>
      </c>
      <c r="CT99" s="30">
        <f>IF(AND(CS4=0,CS99&gt;=0), "",CS99/CS4)</f>
        <v>0</v>
      </c>
      <c r="CU99" s="47">
        <f>IF(AND(CS124=0,CS99&gt;=0),"",CS99/CS124)</f>
        <v>0</v>
      </c>
      <c r="CV99" s="131">
        <f t="shared" si="90"/>
        <v>0</v>
      </c>
      <c r="CW99" s="30" t="str">
        <f>IF(AND(CV4=0,CV99&gt;=0), "",CV99/CV4)</f>
        <v/>
      </c>
      <c r="CX99" s="47" t="str">
        <f t="shared" si="48"/>
        <v/>
      </c>
    </row>
    <row r="100" spans="1:219" hidden="1" outlineLevel="1" x14ac:dyDescent="0.3">
      <c r="A100" s="29" t="s">
        <v>88</v>
      </c>
      <c r="B100" s="129">
        <f>+'N EERR RODEO'!B183</f>
        <v>0</v>
      </c>
      <c r="C100" s="30" t="str">
        <f>IF(AND(B4=0,B100&gt;=0), "",B100/B4)</f>
        <v/>
      </c>
      <c r="D100" s="47" t="str">
        <f>IF(AND(B124=0,B100&gt;=0),"",B100/B124)</f>
        <v/>
      </c>
      <c r="E100" s="129">
        <f>+'N EERR RODEO'!C183</f>
        <v>0</v>
      </c>
      <c r="F100" s="30">
        <f>IF(AND(E4=0,E100&gt;=0), "",E100/E4)</f>
        <v>0</v>
      </c>
      <c r="G100" s="47">
        <f>IF(AND(E124=0,E100&gt;=0),"",E100/E124)</f>
        <v>0</v>
      </c>
      <c r="H100" s="129">
        <f>+'N EERR RODEO'!D183</f>
        <v>0</v>
      </c>
      <c r="I100" s="30">
        <f>IF(AND(H4=0,H100&gt;=0), "",H100/H4)</f>
        <v>0</v>
      </c>
      <c r="J100" s="47">
        <f>IF(AND(H124=0,H100&gt;=0),"",H100/H124)</f>
        <v>0</v>
      </c>
      <c r="K100" s="30" t="str">
        <f t="shared" si="64"/>
        <v/>
      </c>
      <c r="L100" s="130">
        <f t="shared" si="79"/>
        <v>0</v>
      </c>
      <c r="M100" s="30">
        <f>IF(AND(L4=0,L100&gt;=0), "",L100/L4)</f>
        <v>0</v>
      </c>
      <c r="N100" s="47">
        <f>IF(AND(L124=0,L100&gt;=0),"",L100/L124)</f>
        <v>0</v>
      </c>
      <c r="O100" s="129">
        <f>+'N EERR RODEO'!E183</f>
        <v>0</v>
      </c>
      <c r="P100" s="30">
        <f>IF(AND(O4=0,O100&gt;=0), "",O100/O4)</f>
        <v>0</v>
      </c>
      <c r="Q100" s="47">
        <f>IF(AND(O124=0,O100&gt;=0),"",O100/O124)</f>
        <v>0</v>
      </c>
      <c r="R100" s="30" t="str">
        <f t="shared" si="66"/>
        <v/>
      </c>
      <c r="S100" s="130">
        <f t="shared" si="80"/>
        <v>0</v>
      </c>
      <c r="T100" s="30">
        <f>IF(AND(S4=0,S100&gt;=0), "",S100/S4)</f>
        <v>0</v>
      </c>
      <c r="U100" s="47">
        <f>IF(AND(S124=0,S100&gt;=0),"",S100/S124)</f>
        <v>0</v>
      </c>
      <c r="V100" s="131"/>
      <c r="W100" s="30" t="str">
        <f>IF(AND(V4=0,V100&gt;=0), "",V100/V4)</f>
        <v/>
      </c>
      <c r="X100" s="47" t="str">
        <f t="shared" si="21"/>
        <v/>
      </c>
      <c r="Y100" s="129">
        <f>+'N EERR RODEO'!F183</f>
        <v>0</v>
      </c>
      <c r="Z100" s="30">
        <f>IF(AND(Y4=0,Y100&gt;=0), "",Y100/Y4)</f>
        <v>0</v>
      </c>
      <c r="AA100" s="47">
        <f>IF(AND(Y124=0,Y100&gt;=0),"",Y100/Y124)</f>
        <v>0</v>
      </c>
      <c r="AB100" s="30" t="str">
        <f t="shared" si="22"/>
        <v/>
      </c>
      <c r="AC100" s="130">
        <f t="shared" si="81"/>
        <v>0</v>
      </c>
      <c r="AD100" s="30">
        <f>IF(AND(AC4=0,AC100&gt;=0), "",AC100/AC4)</f>
        <v>0</v>
      </c>
      <c r="AE100" s="47">
        <f>IF(AND(AC124=0,AC100&gt;=0),"",AC100/AC124)</f>
        <v>0</v>
      </c>
      <c r="AF100" s="129">
        <f>+'N EERR RODEO'!G183</f>
        <v>17.173736620459731</v>
      </c>
      <c r="AG100" s="30">
        <f>IF(AND(AF4=0,AF100&gt;=0), "",AF100/AF4)</f>
        <v>2.7720358321763544E-4</v>
      </c>
      <c r="AH100" s="47">
        <f>IF(AND(AF124=0,AF100&gt;=0),"",AF100/AF124)</f>
        <v>1.1837771518791362E-3</v>
      </c>
      <c r="AI100" s="30">
        <f t="shared" si="41"/>
        <v>1</v>
      </c>
      <c r="AJ100" s="130">
        <f t="shared" si="62"/>
        <v>17.173736620459731</v>
      </c>
      <c r="AK100" s="30">
        <f>IF(AND(AJ4=0,AJ100&gt;=0), "",AJ100/AJ4)</f>
        <v>7.1762050478563761E-5</v>
      </c>
      <c r="AL100" s="47">
        <f>IF(AND(AJ124=0,AJ100&gt;=0),"",AJ100/AJ124)</f>
        <v>2.9683043008508835E-4</v>
      </c>
      <c r="AM100" s="129">
        <f>+'N EERR RODEO'!H183</f>
        <v>0</v>
      </c>
      <c r="AN100" s="30">
        <f>IF(AND(AM4=0,AM100&gt;=0), "",AM100/AM4)</f>
        <v>0</v>
      </c>
      <c r="AO100" s="47">
        <f>IF(AND(AM124=0,AM100&gt;=0),"",AM100/AM124)</f>
        <v>0</v>
      </c>
      <c r="AP100" s="30">
        <f t="shared" si="42"/>
        <v>-1</v>
      </c>
      <c r="AQ100" s="130">
        <f t="shared" si="63"/>
        <v>17.173736620459731</v>
      </c>
      <c r="AR100" s="30">
        <f>IF(AND(AQ4=0,AQ100&gt;=0), "",AQ100/AQ4)</f>
        <v>5.8179997932231181E-5</v>
      </c>
      <c r="AS100" s="47">
        <f>IF(AND(AQ124=0,AQ100&gt;=0),"",AQ100/AQ124)</f>
        <v>2.3887686490477541E-4</v>
      </c>
      <c r="AT100" s="131">
        <f t="shared" si="82"/>
        <v>0</v>
      </c>
      <c r="AU100" s="30" t="str">
        <f>IF(AND(AT4=0,AT100&gt;=0), "",AT100/AT4)</f>
        <v/>
      </c>
      <c r="AV100" s="47">
        <f t="shared" si="23"/>
        <v>1</v>
      </c>
      <c r="AW100" s="131">
        <f t="shared" si="40"/>
        <v>2.8622894367432887</v>
      </c>
      <c r="AX100" s="30">
        <f>IF(AND(AW4=0,AW100&gt;=0), "",AW100/AW4)</f>
        <v>5.8179997932231187E-5</v>
      </c>
      <c r="AY100" s="47">
        <f>IF(AND(AW124=0,AW100&gt;=0),"",AW100/AW124)</f>
        <v>2.3887686490477538E-4</v>
      </c>
      <c r="AZ100" s="131">
        <f t="shared" si="70"/>
        <v>0</v>
      </c>
      <c r="BA100" s="30" t="str">
        <f>IF(AND(AZ4=0,AZ100&gt;=0), "",AZ100/AZ4)</f>
        <v/>
      </c>
      <c r="BB100" s="47">
        <f t="shared" si="24"/>
        <v>1</v>
      </c>
      <c r="BC100" s="129">
        <f>+'N EERR RODEO'!I183</f>
        <v>0</v>
      </c>
      <c r="BD100" s="30" t="str">
        <f>IF(AND(BC4=0,BC100&gt;=0), "",BC100/BC4)</f>
        <v/>
      </c>
      <c r="BE100" s="47" t="str">
        <f>IF(AND(BC124=0,BC100&gt;=0),"",BC100/BC124)</f>
        <v/>
      </c>
      <c r="BF100" s="30" t="str">
        <f t="shared" si="25"/>
        <v/>
      </c>
      <c r="BG100" s="130">
        <f t="shared" si="83"/>
        <v>17.173736620459731</v>
      </c>
      <c r="BH100" s="30">
        <f>IF(AND(BG4=0,BG100&gt;=0), "",BG100/BG4)</f>
        <v>5.8179997932231181E-5</v>
      </c>
      <c r="BI100" s="47">
        <f>IF(AND(BG124=0,BG100&gt;=0),"",BG100/BG124)</f>
        <v>2.3887686490477541E-4</v>
      </c>
      <c r="BJ100" s="129">
        <f>+'N EERR RODEO'!J183</f>
        <v>0</v>
      </c>
      <c r="BK100" s="30" t="str">
        <f>IF(AND(BJ4=0,BJ100&gt;=0), "",BJ100/BJ4)</f>
        <v/>
      </c>
      <c r="BL100" s="47" t="str">
        <f>IF(AND(BJ124=0,BJ100&gt;=0),"",BJ100/BJ124)</f>
        <v/>
      </c>
      <c r="BM100" s="30" t="str">
        <f t="shared" si="43"/>
        <v/>
      </c>
      <c r="BN100" s="130">
        <f t="shared" si="84"/>
        <v>17.173736620459731</v>
      </c>
      <c r="BO100" s="30">
        <f>IF(AND(BN4=0,BN100&gt;=0), "",BN100/BN4)</f>
        <v>5.8179997932231181E-5</v>
      </c>
      <c r="BP100" s="47">
        <f>IF(AND(BN124=0,BN100&gt;=0),"",BN100/BN124)</f>
        <v>2.3887686490477541E-4</v>
      </c>
      <c r="BQ100" s="129">
        <f>+'N EERR RODEO'!K183</f>
        <v>0</v>
      </c>
      <c r="BR100" s="30" t="str">
        <f>IF(AND(BQ4=0,BQ100&gt;=0), "",BQ100/BQ4)</f>
        <v/>
      </c>
      <c r="BS100" s="47" t="str">
        <f>IF(AND(BQ124=0,BQ100&gt;=0),"",BQ100/BQ124)</f>
        <v/>
      </c>
      <c r="BT100" s="30" t="str">
        <f t="shared" si="44"/>
        <v/>
      </c>
      <c r="BU100" s="130">
        <f t="shared" si="85"/>
        <v>17.173736620459731</v>
      </c>
      <c r="BV100" s="30">
        <f>IF(AND(BU4=0,BU100&gt;=0), "",BU100/BU4)</f>
        <v>5.8179997932231181E-5</v>
      </c>
      <c r="BW100" s="47">
        <f>IF(AND(BU124=0,BU100&gt;=0),"",BU100/BU124)</f>
        <v>2.3887686490477541E-4</v>
      </c>
      <c r="BX100" s="131">
        <f t="shared" si="86"/>
        <v>0</v>
      </c>
      <c r="BY100" s="30" t="str">
        <f>IF(AND(BX4=0,BX100&gt;=0), "",BX100/BX4)</f>
        <v/>
      </c>
      <c r="BZ100" s="47">
        <f t="shared" si="45"/>
        <v>1</v>
      </c>
      <c r="CA100" s="129">
        <f>+'N EERR RODEO'!L183</f>
        <v>0</v>
      </c>
      <c r="CB100" s="30" t="str">
        <f>IF(AND(CA4=0,CA100&gt;=0), "",CA100/CA4)</f>
        <v/>
      </c>
      <c r="CC100" s="47" t="str">
        <f>IF(AND(CA124=0,CA100&gt;=0),"",CA100/CA124)</f>
        <v/>
      </c>
      <c r="CD100" s="30" t="str">
        <f t="shared" si="26"/>
        <v/>
      </c>
      <c r="CE100" s="130">
        <f t="shared" si="87"/>
        <v>17.173736620459731</v>
      </c>
      <c r="CF100" s="30">
        <f>IF(AND(CE4=0,CE100&gt;=0), "",CE100/CE4)</f>
        <v>5.8179997932231181E-5</v>
      </c>
      <c r="CG100" s="47">
        <f>IF(AND(CE124=0,CE100&gt;=0),"",CE100/CE124)</f>
        <v>2.3887686490477541E-4</v>
      </c>
      <c r="CH100" s="129">
        <f>+'N EERR RODEO'!M183</f>
        <v>0</v>
      </c>
      <c r="CI100" s="30" t="str">
        <f>IF(AND(CH4=0,CH100&gt;=0), "",CH100/CH4)</f>
        <v/>
      </c>
      <c r="CJ100" s="47" t="str">
        <f>IF(AND(CH124=0,CH100&gt;=0),"",CH100/CH124)</f>
        <v/>
      </c>
      <c r="CK100" s="30" t="str">
        <f t="shared" si="46"/>
        <v/>
      </c>
      <c r="CL100" s="130">
        <f t="shared" si="88"/>
        <v>17.173736620459731</v>
      </c>
      <c r="CM100" s="30">
        <f>IF(AND(CL4=0,CL100&gt;=0), "",CL100/CL4)</f>
        <v>5.8179997932231181E-5</v>
      </c>
      <c r="CN100" s="47">
        <f>IF(AND(CL124=0,CL100&gt;=0),"",CL100/CL124)</f>
        <v>2.3887686490477541E-4</v>
      </c>
      <c r="CO100" s="129">
        <f>+'N EERR RODEO'!N183</f>
        <v>0</v>
      </c>
      <c r="CP100" s="30" t="str">
        <f>IF(AND(CO4=0,CO100&gt;=0), "",CO100/CO4)</f>
        <v/>
      </c>
      <c r="CQ100" s="47" t="str">
        <f>IF(AND(CO124=0,CO100&gt;=0),"",CO100/CO124)</f>
        <v/>
      </c>
      <c r="CR100" s="30" t="str">
        <f t="shared" si="47"/>
        <v/>
      </c>
      <c r="CS100" s="130">
        <f t="shared" si="89"/>
        <v>17.173736620459731</v>
      </c>
      <c r="CT100" s="30">
        <f>IF(AND(CS4=0,CS100&gt;=0), "",CS100/CS4)</f>
        <v>5.8179997932231181E-5</v>
      </c>
      <c r="CU100" s="47">
        <f>IF(AND(CS124=0,CS100&gt;=0),"",CS100/CS124)</f>
        <v>2.3887686490477541E-4</v>
      </c>
      <c r="CV100" s="131">
        <f t="shared" si="90"/>
        <v>0</v>
      </c>
      <c r="CW100" s="30" t="str">
        <f>IF(AND(CV4=0,CV100&gt;=0), "",CV100/CV4)</f>
        <v/>
      </c>
      <c r="CX100" s="47">
        <f t="shared" si="48"/>
        <v>1</v>
      </c>
    </row>
    <row r="101" spans="1:219" hidden="1" outlineLevel="1" x14ac:dyDescent="0.3">
      <c r="A101" s="29" t="s">
        <v>89</v>
      </c>
      <c r="B101" s="129">
        <f>+'N EERR RODEO'!B184</f>
        <v>0</v>
      </c>
      <c r="C101" s="30" t="str">
        <f>IF(AND(B4=0,B101&gt;=0), "",B101/B4)</f>
        <v/>
      </c>
      <c r="D101" s="47" t="str">
        <f>IF(AND(B124=0,B101&gt;=0),"",B101/B124)</f>
        <v/>
      </c>
      <c r="E101" s="129">
        <f>+'N EERR RODEO'!C184</f>
        <v>0</v>
      </c>
      <c r="F101" s="30">
        <f>IF(AND(E4=0,E101&gt;=0), "",E101/E4)</f>
        <v>0</v>
      </c>
      <c r="G101" s="47">
        <f>IF(AND(E124=0,E101&gt;=0),"",E101/E124)</f>
        <v>0</v>
      </c>
      <c r="H101" s="129">
        <f>+'N EERR RODEO'!D184</f>
        <v>0</v>
      </c>
      <c r="I101" s="30">
        <f>IF(AND(H4=0,H101&gt;=0), "",H101/H4)</f>
        <v>0</v>
      </c>
      <c r="J101" s="47">
        <f>IF(AND(H124=0,H101&gt;=0),"",H101/H124)</f>
        <v>0</v>
      </c>
      <c r="K101" s="30" t="str">
        <f t="shared" si="64"/>
        <v/>
      </c>
      <c r="L101" s="130">
        <f t="shared" si="79"/>
        <v>0</v>
      </c>
      <c r="M101" s="30">
        <f>IF(AND(L4=0,L101&gt;=0), "",L101/L4)</f>
        <v>0</v>
      </c>
      <c r="N101" s="47">
        <f>IF(AND(L124=0,L101&gt;=0),"",L101/L124)</f>
        <v>0</v>
      </c>
      <c r="O101" s="129">
        <f>+'N EERR RODEO'!E184</f>
        <v>0</v>
      </c>
      <c r="P101" s="30">
        <f>IF(AND(O4=0,O101&gt;=0), "",O101/O4)</f>
        <v>0</v>
      </c>
      <c r="Q101" s="47">
        <f>IF(AND(O124=0,O101&gt;=0),"",O101/O124)</f>
        <v>0</v>
      </c>
      <c r="R101" s="30" t="str">
        <f t="shared" si="66"/>
        <v/>
      </c>
      <c r="S101" s="130">
        <f t="shared" si="80"/>
        <v>0</v>
      </c>
      <c r="T101" s="30">
        <f>IF(AND(S4=0,S101&gt;=0), "",S101/S4)</f>
        <v>0</v>
      </c>
      <c r="U101" s="47">
        <f>IF(AND(S124=0,S101&gt;=0),"",S101/S124)</f>
        <v>0</v>
      </c>
      <c r="V101" s="131"/>
      <c r="W101" s="30" t="str">
        <f>IF(AND(V4=0,V101&gt;=0), "",V101/V4)</f>
        <v/>
      </c>
      <c r="X101" s="47" t="str">
        <f t="shared" si="21"/>
        <v/>
      </c>
      <c r="Y101" s="129">
        <f>+'N EERR RODEO'!F184</f>
        <v>0</v>
      </c>
      <c r="Z101" s="30">
        <f>IF(AND(Y4=0,Y101&gt;=0), "",Y101/Y4)</f>
        <v>0</v>
      </c>
      <c r="AA101" s="47">
        <f>IF(AND(Y124=0,Y101&gt;=0),"",Y101/Y124)</f>
        <v>0</v>
      </c>
      <c r="AB101" s="30" t="str">
        <f t="shared" si="22"/>
        <v/>
      </c>
      <c r="AC101" s="130">
        <f t="shared" si="81"/>
        <v>0</v>
      </c>
      <c r="AD101" s="30">
        <f>IF(AND(AC4=0,AC101&gt;=0), "",AC101/AC4)</f>
        <v>0</v>
      </c>
      <c r="AE101" s="47">
        <f>IF(AND(AC124=0,AC101&gt;=0),"",AC101/AC124)</f>
        <v>0</v>
      </c>
      <c r="AF101" s="129">
        <f>+'N EERR RODEO'!G184</f>
        <v>0</v>
      </c>
      <c r="AG101" s="30">
        <f>IF(AND(AF4=0,AF101&gt;=0), "",AF101/AF4)</f>
        <v>0</v>
      </c>
      <c r="AH101" s="47">
        <f>IF(AND(AF124=0,AF101&gt;=0),"",AF101/AF124)</f>
        <v>0</v>
      </c>
      <c r="AI101" s="30" t="str">
        <f t="shared" si="41"/>
        <v/>
      </c>
      <c r="AJ101" s="130">
        <f t="shared" si="62"/>
        <v>0</v>
      </c>
      <c r="AK101" s="30">
        <f>IF(AND(AJ4=0,AJ101&gt;=0), "",AJ101/AJ4)</f>
        <v>0</v>
      </c>
      <c r="AL101" s="47">
        <f>IF(AND(AJ124=0,AJ101&gt;=0),"",AJ101/AJ124)</f>
        <v>0</v>
      </c>
      <c r="AM101" s="129">
        <f>+'N EERR RODEO'!H184</f>
        <v>0</v>
      </c>
      <c r="AN101" s="30">
        <f>IF(AND(AM4=0,AM101&gt;=0), "",AM101/AM4)</f>
        <v>0</v>
      </c>
      <c r="AO101" s="47">
        <f>IF(AND(AM124=0,AM101&gt;=0),"",AM101/AM124)</f>
        <v>0</v>
      </c>
      <c r="AP101" s="30" t="str">
        <f t="shared" si="42"/>
        <v/>
      </c>
      <c r="AQ101" s="130">
        <f t="shared" si="63"/>
        <v>0</v>
      </c>
      <c r="AR101" s="30">
        <f>IF(AND(AQ4=0,AQ101&gt;=0), "",AQ101/AQ4)</f>
        <v>0</v>
      </c>
      <c r="AS101" s="47">
        <f>IF(AND(AQ124=0,AQ101&gt;=0),"",AQ101/AQ124)</f>
        <v>0</v>
      </c>
      <c r="AT101" s="131">
        <f t="shared" si="82"/>
        <v>0</v>
      </c>
      <c r="AU101" s="30" t="str">
        <f>IF(AND(AT4=0,AT101&gt;=0), "",AT101/AT4)</f>
        <v/>
      </c>
      <c r="AV101" s="47" t="str">
        <f t="shared" si="23"/>
        <v/>
      </c>
      <c r="AW101" s="131">
        <f t="shared" si="40"/>
        <v>0</v>
      </c>
      <c r="AX101" s="30">
        <f>IF(AND(AW4=0,AW101&gt;=0), "",AW101/AW4)</f>
        <v>0</v>
      </c>
      <c r="AY101" s="47">
        <f>IF(AND(AW124=0,AW101&gt;=0),"",AW101/AW124)</f>
        <v>0</v>
      </c>
      <c r="AZ101" s="131">
        <f t="shared" si="70"/>
        <v>0</v>
      </c>
      <c r="BA101" s="30" t="str">
        <f>IF(AND(AZ4=0,AZ101&gt;=0), "",AZ101/AZ4)</f>
        <v/>
      </c>
      <c r="BB101" s="47" t="str">
        <f t="shared" si="24"/>
        <v/>
      </c>
      <c r="BC101" s="129">
        <f>+'N EERR RODEO'!I184</f>
        <v>0</v>
      </c>
      <c r="BD101" s="30" t="str">
        <f>IF(AND(BC4=0,BC101&gt;=0), "",BC101/BC4)</f>
        <v/>
      </c>
      <c r="BE101" s="47" t="str">
        <f>IF(AND(BC124=0,BC101&gt;=0),"",BC101/BC124)</f>
        <v/>
      </c>
      <c r="BF101" s="30" t="str">
        <f t="shared" si="25"/>
        <v/>
      </c>
      <c r="BG101" s="130">
        <f t="shared" si="83"/>
        <v>0</v>
      </c>
      <c r="BH101" s="30">
        <f>IF(AND(BG4=0,BG101&gt;=0), "",BG101/BG4)</f>
        <v>0</v>
      </c>
      <c r="BI101" s="47">
        <f>IF(AND(BG124=0,BG101&gt;=0),"",BG101/BG124)</f>
        <v>0</v>
      </c>
      <c r="BJ101" s="129">
        <f>+'N EERR RODEO'!J184</f>
        <v>0</v>
      </c>
      <c r="BK101" s="30" t="str">
        <f>IF(AND(BJ4=0,BJ101&gt;=0), "",BJ101/BJ4)</f>
        <v/>
      </c>
      <c r="BL101" s="47" t="str">
        <f>IF(AND(BJ124=0,BJ101&gt;=0),"",BJ101/BJ124)</f>
        <v/>
      </c>
      <c r="BM101" s="30" t="str">
        <f t="shared" si="43"/>
        <v/>
      </c>
      <c r="BN101" s="130">
        <f t="shared" si="84"/>
        <v>0</v>
      </c>
      <c r="BO101" s="30">
        <f>IF(AND(BN4=0,BN101&gt;=0), "",BN101/BN4)</f>
        <v>0</v>
      </c>
      <c r="BP101" s="47">
        <f>IF(AND(BN124=0,BN101&gt;=0),"",BN101/BN124)</f>
        <v>0</v>
      </c>
      <c r="BQ101" s="129">
        <f>+'N EERR RODEO'!K184</f>
        <v>0</v>
      </c>
      <c r="BR101" s="30" t="str">
        <f>IF(AND(BQ4=0,BQ101&gt;=0), "",BQ101/BQ4)</f>
        <v/>
      </c>
      <c r="BS101" s="47" t="str">
        <f>IF(AND(BQ124=0,BQ101&gt;=0),"",BQ101/BQ124)</f>
        <v/>
      </c>
      <c r="BT101" s="30" t="str">
        <f t="shared" si="44"/>
        <v/>
      </c>
      <c r="BU101" s="130">
        <f t="shared" si="85"/>
        <v>0</v>
      </c>
      <c r="BV101" s="30">
        <f>IF(AND(BU4=0,BU101&gt;=0), "",BU101/BU4)</f>
        <v>0</v>
      </c>
      <c r="BW101" s="47">
        <f>IF(AND(BU124=0,BU101&gt;=0),"",BU101/BU124)</f>
        <v>0</v>
      </c>
      <c r="BX101" s="131">
        <f t="shared" si="86"/>
        <v>0</v>
      </c>
      <c r="BY101" s="30" t="str">
        <f>IF(AND(BX4=0,BX101&gt;=0), "",BX101/BX4)</f>
        <v/>
      </c>
      <c r="BZ101" s="47" t="str">
        <f t="shared" si="45"/>
        <v/>
      </c>
      <c r="CA101" s="129">
        <f>+'N EERR RODEO'!L184</f>
        <v>0</v>
      </c>
      <c r="CB101" s="30" t="str">
        <f>IF(AND(CA4=0,CA101&gt;=0), "",CA101/CA4)</f>
        <v/>
      </c>
      <c r="CC101" s="47" t="str">
        <f>IF(AND(CA124=0,CA101&gt;=0),"",CA101/CA124)</f>
        <v/>
      </c>
      <c r="CD101" s="30" t="str">
        <f t="shared" si="26"/>
        <v/>
      </c>
      <c r="CE101" s="130">
        <f t="shared" si="87"/>
        <v>0</v>
      </c>
      <c r="CF101" s="30">
        <f>IF(AND(CE4=0,CE101&gt;=0), "",CE101/CE4)</f>
        <v>0</v>
      </c>
      <c r="CG101" s="47">
        <f>IF(AND(CE124=0,CE101&gt;=0),"",CE101/CE124)</f>
        <v>0</v>
      </c>
      <c r="CH101" s="129">
        <f>+'N EERR RODEO'!M184</f>
        <v>0</v>
      </c>
      <c r="CI101" s="30" t="str">
        <f>IF(AND(CH4=0,CH101&gt;=0), "",CH101/CH4)</f>
        <v/>
      </c>
      <c r="CJ101" s="47" t="str">
        <f>IF(AND(CH124=0,CH101&gt;=0),"",CH101/CH124)</f>
        <v/>
      </c>
      <c r="CK101" s="30" t="str">
        <f t="shared" si="46"/>
        <v/>
      </c>
      <c r="CL101" s="130">
        <f t="shared" si="88"/>
        <v>0</v>
      </c>
      <c r="CM101" s="30">
        <f>IF(AND(CL4=0,CL101&gt;=0), "",CL101/CL4)</f>
        <v>0</v>
      </c>
      <c r="CN101" s="47">
        <f>IF(AND(CL124=0,CL101&gt;=0),"",CL101/CL124)</f>
        <v>0</v>
      </c>
      <c r="CO101" s="129">
        <f>+'N EERR RODEO'!N184</f>
        <v>0</v>
      </c>
      <c r="CP101" s="30" t="str">
        <f>IF(AND(CO4=0,CO101&gt;=0), "",CO101/CO4)</f>
        <v/>
      </c>
      <c r="CQ101" s="47" t="str">
        <f>IF(AND(CO124=0,CO101&gt;=0),"",CO101/CO124)</f>
        <v/>
      </c>
      <c r="CR101" s="30" t="str">
        <f t="shared" si="47"/>
        <v/>
      </c>
      <c r="CS101" s="130">
        <f t="shared" si="89"/>
        <v>0</v>
      </c>
      <c r="CT101" s="30">
        <f>IF(AND(CS4=0,CS101&gt;=0), "",CS101/CS4)</f>
        <v>0</v>
      </c>
      <c r="CU101" s="47">
        <f>IF(AND(CS124=0,CS101&gt;=0),"",CS101/CS124)</f>
        <v>0</v>
      </c>
      <c r="CV101" s="131">
        <f t="shared" si="90"/>
        <v>0</v>
      </c>
      <c r="CW101" s="30" t="str">
        <f>IF(AND(CV4=0,CV101&gt;=0), "",CV101/CV4)</f>
        <v/>
      </c>
      <c r="CX101" s="47" t="str">
        <f t="shared" si="48"/>
        <v/>
      </c>
    </row>
    <row r="102" spans="1:219" hidden="1" outlineLevel="1" x14ac:dyDescent="0.3">
      <c r="A102" s="29" t="s">
        <v>90</v>
      </c>
      <c r="B102" s="129">
        <f>+'N EERR RODEO'!B185</f>
        <v>0</v>
      </c>
      <c r="C102" s="30" t="str">
        <f>IF(AND(B4=0,B102&gt;=0), "",B102/B4)</f>
        <v/>
      </c>
      <c r="D102" s="47" t="str">
        <f>IF(AND(B124=0,B102&gt;=0),"",B102/B124)</f>
        <v/>
      </c>
      <c r="E102" s="129">
        <f>+'N EERR RODEO'!C185</f>
        <v>0</v>
      </c>
      <c r="F102" s="30">
        <f>IF(AND(E4=0,E102&gt;=0), "",E102/E4)</f>
        <v>0</v>
      </c>
      <c r="G102" s="47">
        <f>IF(AND(E124=0,E102&gt;=0),"",E102/E124)</f>
        <v>0</v>
      </c>
      <c r="H102" s="129">
        <f>+'N EERR RODEO'!D185</f>
        <v>0</v>
      </c>
      <c r="I102" s="30">
        <f>IF(AND(H4=0,H102&gt;=0), "",H102/H4)</f>
        <v>0</v>
      </c>
      <c r="J102" s="47">
        <f>IF(AND(H124=0,H102&gt;=0),"",H102/H124)</f>
        <v>0</v>
      </c>
      <c r="K102" s="30" t="str">
        <f t="shared" si="64"/>
        <v/>
      </c>
      <c r="L102" s="130">
        <f t="shared" si="79"/>
        <v>0</v>
      </c>
      <c r="M102" s="30">
        <f>IF(AND(L4=0,L102&gt;=0), "",L102/L4)</f>
        <v>0</v>
      </c>
      <c r="N102" s="47">
        <f>IF(AND(L124=0,L102&gt;=0),"",L102/L124)</f>
        <v>0</v>
      </c>
      <c r="O102" s="129">
        <f>+'N EERR RODEO'!E185</f>
        <v>0</v>
      </c>
      <c r="P102" s="30">
        <f>IF(AND(O4=0,O102&gt;=0), "",O102/O4)</f>
        <v>0</v>
      </c>
      <c r="Q102" s="47">
        <f>IF(AND(O124=0,O102&gt;=0),"",O102/O124)</f>
        <v>0</v>
      </c>
      <c r="R102" s="30" t="str">
        <f t="shared" si="66"/>
        <v/>
      </c>
      <c r="S102" s="130">
        <f t="shared" si="80"/>
        <v>0</v>
      </c>
      <c r="T102" s="30">
        <f>IF(AND(S4=0,S102&gt;=0), "",S102/S4)</f>
        <v>0</v>
      </c>
      <c r="U102" s="47">
        <f>IF(AND(S124=0,S102&gt;=0),"",S102/S124)</f>
        <v>0</v>
      </c>
      <c r="V102" s="131"/>
      <c r="W102" s="30" t="str">
        <f>IF(AND(V4=0,V102&gt;=0), "",V102/V4)</f>
        <v/>
      </c>
      <c r="X102" s="47" t="str">
        <f t="shared" ref="X102:X114" si="91">IF(AND(V102=0,S102&gt;0),100%,IF(AND(V102&lt;0,S102=0),(V102-S102)/V102,IF(AND(V102&gt;0,S102&gt;0),(S102-V102)/V102,IF(AND(V102=0,S102=0),"",(S102-V102)/V102))))</f>
        <v/>
      </c>
      <c r="Y102" s="129">
        <f>+'N EERR RODEO'!F185</f>
        <v>0</v>
      </c>
      <c r="Z102" s="30">
        <f>IF(AND(Y4=0,Y102&gt;=0), "",Y102/Y4)</f>
        <v>0</v>
      </c>
      <c r="AA102" s="47">
        <f>IF(AND(Y124=0,Y102&gt;=0),"",Y102/Y124)</f>
        <v>0</v>
      </c>
      <c r="AB102" s="30" t="str">
        <f t="shared" ref="AB102:AB114" si="92">IF(AND(O102=0,Y102&gt;0),100%,IF(AND(O102&lt;0,Y102=0),(O102-Y102)/O102,IF(AND(O102&gt;0,Y102&gt;0),(Y102-O102)/O102,IF(AND(O102=0,Y102=0),"",(Y102-O102)/O102))))</f>
        <v/>
      </c>
      <c r="AC102" s="130">
        <f t="shared" si="81"/>
        <v>0</v>
      </c>
      <c r="AD102" s="30">
        <f>IF(AND(AC4=0,AC102&gt;=0), "",AC102/AC4)</f>
        <v>0</v>
      </c>
      <c r="AE102" s="47">
        <f>IF(AND(AC124=0,AC102&gt;=0),"",AC102/AC124)</f>
        <v>0</v>
      </c>
      <c r="AF102" s="129">
        <f>+'N EERR RODEO'!G185</f>
        <v>0</v>
      </c>
      <c r="AG102" s="30">
        <f>IF(AND(AF4=0,AF102&gt;=0), "",AF102/AF4)</f>
        <v>0</v>
      </c>
      <c r="AH102" s="47">
        <f>IF(AND(AF124=0,AF102&gt;=0),"",AF102/AF124)</f>
        <v>0</v>
      </c>
      <c r="AI102" s="30" t="str">
        <f t="shared" si="41"/>
        <v/>
      </c>
      <c r="AJ102" s="130">
        <f t="shared" si="62"/>
        <v>0</v>
      </c>
      <c r="AK102" s="30">
        <f>IF(AND(AJ4=0,AJ102&gt;=0), "",AJ102/AJ4)</f>
        <v>0</v>
      </c>
      <c r="AL102" s="47">
        <f>IF(AND(AJ124=0,AJ102&gt;=0),"",AJ102/AJ124)</f>
        <v>0</v>
      </c>
      <c r="AM102" s="129">
        <f>+'N EERR RODEO'!H185</f>
        <v>0</v>
      </c>
      <c r="AN102" s="30">
        <f>IF(AND(AM4=0,AM102&gt;=0), "",AM102/AM4)</f>
        <v>0</v>
      </c>
      <c r="AO102" s="47">
        <f>IF(AND(AM124=0,AM102&gt;=0),"",AM102/AM124)</f>
        <v>0</v>
      </c>
      <c r="AP102" s="30" t="str">
        <f t="shared" si="42"/>
        <v/>
      </c>
      <c r="AQ102" s="130">
        <f t="shared" si="63"/>
        <v>0</v>
      </c>
      <c r="AR102" s="30">
        <f>IF(AND(AQ4=0,AQ102&gt;=0), "",AQ102/AQ4)</f>
        <v>0</v>
      </c>
      <c r="AS102" s="47">
        <f>IF(AND(AQ124=0,AQ102&gt;=0),"",AQ102/AQ124)</f>
        <v>0</v>
      </c>
      <c r="AT102" s="131">
        <f t="shared" si="82"/>
        <v>0</v>
      </c>
      <c r="AU102" s="30" t="str">
        <f>IF(AND(AT4=0,AT102&gt;=0), "",AT102/AT4)</f>
        <v/>
      </c>
      <c r="AV102" s="47" t="str">
        <f t="shared" ref="AV102:AV114" si="93">IF(AND(AT102=0,AQ102&gt;0),100%,IF(AND(AT102&lt;0,AQ102=0),(AT102-AQ102)/AT102,IF(AND(AT102&gt;0,AQ102&gt;0),(AQ102-AT102)/AT102,IF(AND(AT102=0,AQ102=0),"",(AQ102-AT102)/AT102))))</f>
        <v/>
      </c>
      <c r="AW102" s="131">
        <f t="shared" si="40"/>
        <v>0</v>
      </c>
      <c r="AX102" s="30">
        <f>IF(AND(AW4=0,AW102&gt;=0), "",AW102/AW4)</f>
        <v>0</v>
      </c>
      <c r="AY102" s="47">
        <f>IF(AND(AW124=0,AW102&gt;=0),"",AW102/AW124)</f>
        <v>0</v>
      </c>
      <c r="AZ102" s="131">
        <f t="shared" si="70"/>
        <v>0</v>
      </c>
      <c r="BA102" s="30" t="str">
        <f>IF(AND(AZ4=0,AZ102&gt;=0), "",AZ102/AZ4)</f>
        <v/>
      </c>
      <c r="BB102" s="47" t="str">
        <f t="shared" ref="BB102:BB114" si="94">IF(AND(AZ102=0,AW102&gt;0),100%,IF(AND(AZ102&lt;0,AW102=0),(AZ102-AW102)/AZ102,IF(AND(AZ102&gt;0,AW102&gt;0),(AW102-AZ102)/AZ102,IF(AND(AZ102=0,AW102=0),"",(AW102-AZ102)/AZ102))))</f>
        <v/>
      </c>
      <c r="BC102" s="129">
        <f>+'N EERR RODEO'!I185</f>
        <v>0</v>
      </c>
      <c r="BD102" s="30" t="str">
        <f>IF(AND(BC4=0,BC102&gt;=0), "",BC102/BC4)</f>
        <v/>
      </c>
      <c r="BE102" s="47" t="str">
        <f>IF(AND(BC124=0,BC102&gt;=0),"",BC102/BC124)</f>
        <v/>
      </c>
      <c r="BF102" s="30" t="str">
        <f t="shared" ref="BF102:BF114" si="95">IF(AND(AM102=0,BC102&gt;0),100%,IF(AND(AM102&lt;0,BC102=0),(AM102-BC102)/AM102,IF(AND(AM102&gt;0,BC102&gt;0),(BC102-AM102)/AM102,IF(AND(AM102=0,BC102=0),"",(BC102-AM102)/AM102))))</f>
        <v/>
      </c>
      <c r="BG102" s="130">
        <f t="shared" si="83"/>
        <v>0</v>
      </c>
      <c r="BH102" s="30">
        <f>IF(AND(BG4=0,BG102&gt;=0), "",BG102/BG4)</f>
        <v>0</v>
      </c>
      <c r="BI102" s="47">
        <f>IF(AND(BG124=0,BG102&gt;=0),"",BG102/BG124)</f>
        <v>0</v>
      </c>
      <c r="BJ102" s="129">
        <f>+'N EERR RODEO'!J185</f>
        <v>0</v>
      </c>
      <c r="BK102" s="30" t="str">
        <f>IF(AND(BJ4=0,BJ102&gt;=0), "",BJ102/BJ4)</f>
        <v/>
      </c>
      <c r="BL102" s="47" t="str">
        <f>IF(AND(BJ124=0,BJ102&gt;=0),"",BJ102/BJ124)</f>
        <v/>
      </c>
      <c r="BM102" s="30" t="str">
        <f t="shared" si="43"/>
        <v/>
      </c>
      <c r="BN102" s="130">
        <f t="shared" si="84"/>
        <v>0</v>
      </c>
      <c r="BO102" s="30">
        <f>IF(AND(BN4=0,BN102&gt;=0), "",BN102/BN4)</f>
        <v>0</v>
      </c>
      <c r="BP102" s="47">
        <f>IF(AND(BN124=0,BN102&gt;=0),"",BN102/BN124)</f>
        <v>0</v>
      </c>
      <c r="BQ102" s="129">
        <f>+'N EERR RODEO'!K185</f>
        <v>0</v>
      </c>
      <c r="BR102" s="30" t="str">
        <f>IF(AND(BQ4=0,BQ102&gt;=0), "",BQ102/BQ4)</f>
        <v/>
      </c>
      <c r="BS102" s="47" t="str">
        <f>IF(AND(BQ124=0,BQ102&gt;=0),"",BQ102/BQ124)</f>
        <v/>
      </c>
      <c r="BT102" s="30" t="str">
        <f t="shared" si="44"/>
        <v/>
      </c>
      <c r="BU102" s="130">
        <f t="shared" si="85"/>
        <v>0</v>
      </c>
      <c r="BV102" s="30">
        <f>IF(AND(BU4=0,BU102&gt;=0), "",BU102/BU4)</f>
        <v>0</v>
      </c>
      <c r="BW102" s="47">
        <f>IF(AND(BU124=0,BU102&gt;=0),"",BU102/BU124)</f>
        <v>0</v>
      </c>
      <c r="BX102" s="131">
        <f t="shared" si="86"/>
        <v>0</v>
      </c>
      <c r="BY102" s="30" t="str">
        <f>IF(AND(BX4=0,BX102&gt;=0), "",BX102/BX4)</f>
        <v/>
      </c>
      <c r="BZ102" s="47" t="str">
        <f t="shared" si="45"/>
        <v/>
      </c>
      <c r="CA102" s="129">
        <f>+'N EERR RODEO'!L185</f>
        <v>0</v>
      </c>
      <c r="CB102" s="30" t="str">
        <f>IF(AND(CA4=0,CA102&gt;=0), "",CA102/CA4)</f>
        <v/>
      </c>
      <c r="CC102" s="47" t="str">
        <f>IF(AND(CA124=0,CA102&gt;=0),"",CA102/CA124)</f>
        <v/>
      </c>
      <c r="CD102" s="30" t="str">
        <f t="shared" ref="CD102:CD114" si="96">IF(AND(BQ102=0,CA102&gt;0),100%,IF(AND(BQ102&lt;0,CA102=0),(BQ102-CA102)/BQ102,IF(AND(BQ102&gt;0,CA102&gt;0),(CA102-BQ102)/BQ102,IF(AND(BQ102=0,CA102=0),"",(CA102-BQ102)/BQ102))))</f>
        <v/>
      </c>
      <c r="CE102" s="130">
        <f t="shared" si="87"/>
        <v>0</v>
      </c>
      <c r="CF102" s="30">
        <f>IF(AND(CE4=0,CE102&gt;=0), "",CE102/CE4)</f>
        <v>0</v>
      </c>
      <c r="CG102" s="47">
        <f>IF(AND(CE124=0,CE102&gt;=0),"",CE102/CE124)</f>
        <v>0</v>
      </c>
      <c r="CH102" s="129">
        <f>+'N EERR RODEO'!M185</f>
        <v>0</v>
      </c>
      <c r="CI102" s="30" t="str">
        <f>IF(AND(CH4=0,CH102&gt;=0), "",CH102/CH4)</f>
        <v/>
      </c>
      <c r="CJ102" s="47" t="str">
        <f>IF(AND(CH124=0,CH102&gt;=0),"",CH102/CH124)</f>
        <v/>
      </c>
      <c r="CK102" s="30" t="str">
        <f t="shared" si="46"/>
        <v/>
      </c>
      <c r="CL102" s="130">
        <f t="shared" si="88"/>
        <v>0</v>
      </c>
      <c r="CM102" s="30">
        <f>IF(AND(CL4=0,CL102&gt;=0), "",CL102/CL4)</f>
        <v>0</v>
      </c>
      <c r="CN102" s="47">
        <f>IF(AND(CL124=0,CL102&gt;=0),"",CL102/CL124)</f>
        <v>0</v>
      </c>
      <c r="CO102" s="129">
        <f>+'N EERR RODEO'!N185</f>
        <v>0</v>
      </c>
      <c r="CP102" s="30" t="str">
        <f>IF(AND(CO4=0,CO102&gt;=0), "",CO102/CO4)</f>
        <v/>
      </c>
      <c r="CQ102" s="47" t="str">
        <f>IF(AND(CO124=0,CO102&gt;=0),"",CO102/CO124)</f>
        <v/>
      </c>
      <c r="CR102" s="30" t="str">
        <f t="shared" si="47"/>
        <v/>
      </c>
      <c r="CS102" s="130">
        <f t="shared" si="89"/>
        <v>0</v>
      </c>
      <c r="CT102" s="30">
        <f>IF(AND(CS4=0,CS102&gt;=0), "",CS102/CS4)</f>
        <v>0</v>
      </c>
      <c r="CU102" s="47">
        <f>IF(AND(CS124=0,CS102&gt;=0),"",CS102/CS124)</f>
        <v>0</v>
      </c>
      <c r="CV102" s="131">
        <f t="shared" si="90"/>
        <v>0</v>
      </c>
      <c r="CW102" s="30" t="str">
        <f>IF(AND(CV4=0,CV102&gt;=0), "",CV102/CV4)</f>
        <v/>
      </c>
      <c r="CX102" s="47" t="str">
        <f t="shared" si="48"/>
        <v/>
      </c>
    </row>
    <row r="103" spans="1:219" hidden="1" outlineLevel="1" x14ac:dyDescent="0.3">
      <c r="A103" s="29"/>
      <c r="B103" s="129"/>
      <c r="C103" s="15"/>
      <c r="D103" s="46"/>
      <c r="E103" s="129"/>
      <c r="F103" s="15"/>
      <c r="G103" s="46"/>
      <c r="H103" s="129"/>
      <c r="I103" s="15"/>
      <c r="J103" s="46"/>
      <c r="K103" s="32" t="str">
        <f t="shared" si="64"/>
        <v/>
      </c>
      <c r="M103" s="15"/>
      <c r="N103" s="46"/>
      <c r="O103" s="129"/>
      <c r="P103" s="15"/>
      <c r="Q103" s="46"/>
      <c r="R103" s="32" t="str">
        <f t="shared" si="66"/>
        <v/>
      </c>
      <c r="T103" s="15"/>
      <c r="U103" s="46"/>
      <c r="V103" s="131"/>
      <c r="W103" s="15"/>
      <c r="X103" s="92" t="str">
        <f t="shared" si="91"/>
        <v/>
      </c>
      <c r="Y103" s="129"/>
      <c r="Z103" s="15"/>
      <c r="AA103" s="46"/>
      <c r="AB103" s="32" t="str">
        <f t="shared" si="92"/>
        <v/>
      </c>
      <c r="AC103" s="130">
        <f t="shared" si="81"/>
        <v>0</v>
      </c>
      <c r="AD103" s="15"/>
      <c r="AE103" s="46"/>
      <c r="AF103" s="129"/>
      <c r="AG103" s="15"/>
      <c r="AH103" s="46"/>
      <c r="AI103" s="32" t="str">
        <f t="shared" si="41"/>
        <v/>
      </c>
      <c r="AJ103" s="130">
        <f t="shared" si="62"/>
        <v>0</v>
      </c>
      <c r="AK103" s="15"/>
      <c r="AL103" s="46"/>
      <c r="AM103" s="129"/>
      <c r="AN103" s="15"/>
      <c r="AO103" s="46"/>
      <c r="AP103" s="32" t="str">
        <f t="shared" si="42"/>
        <v/>
      </c>
      <c r="AQ103" s="130">
        <f t="shared" si="63"/>
        <v>0</v>
      </c>
      <c r="AR103" s="15"/>
      <c r="AS103" s="46"/>
      <c r="AT103" s="131"/>
      <c r="AU103" s="15"/>
      <c r="AV103" s="92" t="str">
        <f t="shared" si="93"/>
        <v/>
      </c>
      <c r="AW103" s="131"/>
      <c r="AX103" s="15"/>
      <c r="AY103" s="46"/>
      <c r="AZ103" s="131"/>
      <c r="BA103" s="15"/>
      <c r="BB103" s="92" t="str">
        <f t="shared" si="94"/>
        <v/>
      </c>
      <c r="BC103" s="129"/>
      <c r="BD103" s="15"/>
      <c r="BE103" s="46"/>
      <c r="BF103" s="32" t="str">
        <f t="shared" si="95"/>
        <v/>
      </c>
      <c r="BG103" s="130">
        <f t="shared" si="83"/>
        <v>0</v>
      </c>
      <c r="BH103" s="15"/>
      <c r="BI103" s="46"/>
      <c r="BJ103" s="129"/>
      <c r="BK103" s="15"/>
      <c r="BL103" s="46"/>
      <c r="BM103" s="32" t="str">
        <f t="shared" si="43"/>
        <v/>
      </c>
      <c r="BN103" s="130">
        <f t="shared" si="84"/>
        <v>0</v>
      </c>
      <c r="BO103" s="15"/>
      <c r="BP103" s="46"/>
      <c r="BQ103" s="129"/>
      <c r="BR103" s="15"/>
      <c r="BS103" s="46"/>
      <c r="BT103" s="32" t="str">
        <f t="shared" si="44"/>
        <v/>
      </c>
      <c r="BU103" s="130">
        <f t="shared" si="85"/>
        <v>0</v>
      </c>
      <c r="BV103" s="15"/>
      <c r="BW103" s="46"/>
      <c r="BX103" s="131"/>
      <c r="BY103" s="15"/>
      <c r="BZ103" s="92" t="str">
        <f t="shared" si="45"/>
        <v/>
      </c>
      <c r="CA103" s="129"/>
      <c r="CB103" s="15"/>
      <c r="CC103" s="46"/>
      <c r="CD103" s="32" t="str">
        <f t="shared" si="96"/>
        <v/>
      </c>
      <c r="CE103" s="130">
        <f t="shared" si="87"/>
        <v>0</v>
      </c>
      <c r="CF103" s="15"/>
      <c r="CG103" s="46"/>
      <c r="CH103" s="129"/>
      <c r="CI103" s="15"/>
      <c r="CJ103" s="46"/>
      <c r="CK103" s="32" t="str">
        <f t="shared" si="46"/>
        <v/>
      </c>
      <c r="CL103" s="130">
        <f t="shared" si="88"/>
        <v>0</v>
      </c>
      <c r="CM103" s="15"/>
      <c r="CN103" s="46"/>
      <c r="CO103" s="129"/>
      <c r="CP103" s="15"/>
      <c r="CQ103" s="46"/>
      <c r="CR103" s="32" t="str">
        <f t="shared" si="47"/>
        <v/>
      </c>
      <c r="CS103" s="130">
        <f t="shared" si="89"/>
        <v>0</v>
      </c>
      <c r="CT103" s="15"/>
      <c r="CU103" s="46"/>
      <c r="CV103" s="131"/>
      <c r="CW103" s="15"/>
      <c r="CX103" s="92" t="str">
        <f t="shared" si="48"/>
        <v/>
      </c>
    </row>
    <row r="104" spans="1:219" s="6" customFormat="1" collapsed="1" x14ac:dyDescent="0.3">
      <c r="A104" s="37" t="s">
        <v>35</v>
      </c>
      <c r="B104" s="126">
        <f>SUM(B105:B107)</f>
        <v>0</v>
      </c>
      <c r="C104" s="38" t="str">
        <f>IF(AND(B4=0,B104&gt;=0), "",B104/B4)</f>
        <v/>
      </c>
      <c r="D104" s="43" t="str">
        <f>IF(AND(B124=0,B104&gt;=0),"",B104/B124)</f>
        <v/>
      </c>
      <c r="E104" s="126">
        <f>SUM(E105:E107)</f>
        <v>0</v>
      </c>
      <c r="F104" s="38">
        <f>IF(AND(E4=0,E104&gt;=0), "",E104/E4)</f>
        <v>0</v>
      </c>
      <c r="G104" s="43">
        <f>IF(AND(E124=0,E104&gt;=0),"",E104/E124)</f>
        <v>0</v>
      </c>
      <c r="H104" s="126">
        <f>SUM(H105:H107)</f>
        <v>0</v>
      </c>
      <c r="I104" s="38">
        <f>IF(AND(H4=0,H104&gt;=0), "",H104/H4)</f>
        <v>0</v>
      </c>
      <c r="J104" s="43">
        <f>IF(AND(H124=0,H104&gt;=0),"",H104/H124)</f>
        <v>0</v>
      </c>
      <c r="K104" s="38" t="str">
        <f t="shared" si="64"/>
        <v/>
      </c>
      <c r="L104" s="127">
        <f>SUM(L105:L107)</f>
        <v>0</v>
      </c>
      <c r="M104" s="38">
        <f>IF(AND(L4=0,L104&gt;=0), "",L104/L4)</f>
        <v>0</v>
      </c>
      <c r="N104" s="43">
        <f>IF(AND(L124=0,L104&gt;=0),"",L104/L124)</f>
        <v>0</v>
      </c>
      <c r="O104" s="126">
        <f>SUM(O105:O107)</f>
        <v>0</v>
      </c>
      <c r="P104" s="38">
        <f>IF(AND(O4=0,O104&gt;=0), "",O104/O4)</f>
        <v>0</v>
      </c>
      <c r="Q104" s="43">
        <f>IF(AND(O124=0,O104&gt;=0),"",O104/O124)</f>
        <v>0</v>
      </c>
      <c r="R104" s="38" t="str">
        <f t="shared" si="66"/>
        <v/>
      </c>
      <c r="S104" s="127">
        <f>SUM(S105:S107)</f>
        <v>0</v>
      </c>
      <c r="T104" s="38">
        <f>IF(AND(S4=0,S104&gt;=0), "",S104/S4)</f>
        <v>0</v>
      </c>
      <c r="U104" s="43">
        <f>IF(AND(S124=0,S104&gt;=0),"",S104/S124)</f>
        <v>0</v>
      </c>
      <c r="V104" s="128">
        <f>SUM(V105:V107)</f>
        <v>0</v>
      </c>
      <c r="W104" s="38" t="str">
        <f>IF(AND(V4=0,V104&gt;=0), "",V104/V4)</f>
        <v/>
      </c>
      <c r="X104" s="91" t="str">
        <f t="shared" si="91"/>
        <v/>
      </c>
      <c r="Y104" s="126">
        <f>SUM(Y105:Y107)</f>
        <v>0</v>
      </c>
      <c r="Z104" s="38">
        <f>IF(AND(Y4=0,Y104&gt;=0), "",Y104/Y4)</f>
        <v>0</v>
      </c>
      <c r="AA104" s="43">
        <f>IF(AND(Y124=0,Y104&gt;=0),"",Y104/Y124)</f>
        <v>0</v>
      </c>
      <c r="AB104" s="38" t="str">
        <f t="shared" si="92"/>
        <v/>
      </c>
      <c r="AC104" s="127">
        <f>SUM(AC105:AC107)</f>
        <v>0</v>
      </c>
      <c r="AD104" s="38">
        <f>IF(AND(AC4=0,AC104&gt;=0), "",AC104/AC4)</f>
        <v>0</v>
      </c>
      <c r="AE104" s="43">
        <f>IF(AND(AC124=0,AC104&gt;=0),"",AC104/AC124)</f>
        <v>0</v>
      </c>
      <c r="AF104" s="126">
        <f>SUM(AF105:AF107)</f>
        <v>0</v>
      </c>
      <c r="AG104" s="38">
        <f>IF(AND(AF4=0,AF104&gt;=0), "",AF104/AF4)</f>
        <v>0</v>
      </c>
      <c r="AH104" s="43">
        <f>IF(AND(AF124=0,AF104&gt;=0),"",AF104/AF124)</f>
        <v>0</v>
      </c>
      <c r="AI104" s="38" t="str">
        <f t="shared" si="41"/>
        <v/>
      </c>
      <c r="AJ104" s="127">
        <f>SUM(AJ105:AJ107)</f>
        <v>0</v>
      </c>
      <c r="AK104" s="38">
        <f>IF(AND(AJ4=0,AJ104&gt;=0), "",AJ104/AJ4)</f>
        <v>0</v>
      </c>
      <c r="AL104" s="43">
        <f>IF(AND(AJ124=0,AJ104&gt;=0),"",AJ104/AJ124)</f>
        <v>0</v>
      </c>
      <c r="AM104" s="126">
        <f>SUM(AM105:AM107)</f>
        <v>0</v>
      </c>
      <c r="AN104" s="38">
        <f>IF(AND(AM4=0,AM104&gt;=0), "",AM104/AM4)</f>
        <v>0</v>
      </c>
      <c r="AO104" s="43">
        <f>IF(AND(AM124=0,AM104&gt;=0),"",AM104/AM124)</f>
        <v>0</v>
      </c>
      <c r="AP104" s="38" t="str">
        <f t="shared" si="42"/>
        <v/>
      </c>
      <c r="AQ104" s="127">
        <f>SUM(AQ105:AQ107)</f>
        <v>0</v>
      </c>
      <c r="AR104" s="38">
        <f>IF(AND(AQ4=0,AQ104&gt;=0), "",AQ104/AQ4)</f>
        <v>0</v>
      </c>
      <c r="AS104" s="43">
        <f>IF(AND(AQ124=0,AQ104&gt;=0),"",AQ104/AQ124)</f>
        <v>0</v>
      </c>
      <c r="AT104" s="128">
        <f>SUM(AT105:AT107)</f>
        <v>0</v>
      </c>
      <c r="AU104" s="38" t="str">
        <f>IF(AND(AT4=0,AT104&gt;=0), "",AT104/AT4)</f>
        <v/>
      </c>
      <c r="AV104" s="91" t="str">
        <f t="shared" si="93"/>
        <v/>
      </c>
      <c r="AW104" s="128">
        <f>SUM(AW105:AW107)</f>
        <v>0</v>
      </c>
      <c r="AX104" s="38">
        <f>IF(AND(AW4=0,AW104&gt;=0), "",AW104/AW4)</f>
        <v>0</v>
      </c>
      <c r="AY104" s="43">
        <f>IF(AND(AW124=0,AW104&gt;=0),"",AW104/AW124)</f>
        <v>0</v>
      </c>
      <c r="AZ104" s="128">
        <f>SUM(AZ105:AZ107)</f>
        <v>0</v>
      </c>
      <c r="BA104" s="38" t="str">
        <f>IF(AND(AZ4=0,AZ104&gt;=0), "",AZ104/AZ4)</f>
        <v/>
      </c>
      <c r="BB104" s="91" t="str">
        <f t="shared" si="94"/>
        <v/>
      </c>
      <c r="BC104" s="126">
        <f>SUM(BC105:BC107)</f>
        <v>0</v>
      </c>
      <c r="BD104" s="38" t="str">
        <f>IF(AND(BC4=0,BC104&gt;=0), "",BC104/BC4)</f>
        <v/>
      </c>
      <c r="BE104" s="43" t="str">
        <f>IF(AND(BC124=0,BC104&gt;=0),"",BC104/BC124)</f>
        <v/>
      </c>
      <c r="BF104" s="38" t="str">
        <f t="shared" si="95"/>
        <v/>
      </c>
      <c r="BG104" s="127">
        <f>SUM(BG105:BG107)</f>
        <v>0</v>
      </c>
      <c r="BH104" s="38">
        <f>IF(AND(BG4=0,BG104&gt;=0), "",BG104/BG4)</f>
        <v>0</v>
      </c>
      <c r="BI104" s="43">
        <f>IF(AND(BG124=0,BG104&gt;=0),"",BG104/BG124)</f>
        <v>0</v>
      </c>
      <c r="BJ104" s="126">
        <f>SUM(BJ105:BJ107)</f>
        <v>0</v>
      </c>
      <c r="BK104" s="38" t="str">
        <f>IF(AND(BJ4=0,BJ104&gt;=0), "",BJ104/BJ4)</f>
        <v/>
      </c>
      <c r="BL104" s="43" t="str">
        <f>IF(AND(BJ124=0,BJ104&gt;=0),"",BJ104/BJ124)</f>
        <v/>
      </c>
      <c r="BM104" s="38" t="str">
        <f t="shared" si="43"/>
        <v/>
      </c>
      <c r="BN104" s="127">
        <f>SUM(BN105:BN107)</f>
        <v>0</v>
      </c>
      <c r="BO104" s="38">
        <f>IF(AND(BN4=0,BN104&gt;=0), "",BN104/BN4)</f>
        <v>0</v>
      </c>
      <c r="BP104" s="43">
        <f>IF(AND(BN124=0,BN104&gt;=0),"",BN104/BN124)</f>
        <v>0</v>
      </c>
      <c r="BQ104" s="126">
        <f>SUM(BQ105:BQ107)</f>
        <v>0</v>
      </c>
      <c r="BR104" s="38" t="str">
        <f>IF(AND(BQ4=0,BQ104&gt;=0), "",BQ104/BQ4)</f>
        <v/>
      </c>
      <c r="BS104" s="43" t="str">
        <f>IF(AND(BQ124=0,BQ104&gt;=0),"",BQ104/BQ124)</f>
        <v/>
      </c>
      <c r="BT104" s="38" t="str">
        <f t="shared" si="44"/>
        <v/>
      </c>
      <c r="BU104" s="127">
        <f>SUM(BU105:BU107)</f>
        <v>0</v>
      </c>
      <c r="BV104" s="38">
        <f>IF(AND(BU4=0,BU104&gt;=0), "",BU104/BU4)</f>
        <v>0</v>
      </c>
      <c r="BW104" s="43">
        <f>IF(AND(BU124=0,BU104&gt;=0),"",BU104/BU124)</f>
        <v>0</v>
      </c>
      <c r="BX104" s="128">
        <f>SUM(BX105:BX107)</f>
        <v>0</v>
      </c>
      <c r="BY104" s="38" t="str">
        <f>IF(AND(BX4=0,BX104&gt;=0), "",BX104/BX4)</f>
        <v/>
      </c>
      <c r="BZ104" s="91" t="str">
        <f t="shared" si="45"/>
        <v/>
      </c>
      <c r="CA104" s="126">
        <f>SUM(CA105:CA107)</f>
        <v>0</v>
      </c>
      <c r="CB104" s="38" t="str">
        <f>IF(AND(CA4=0,CA104&gt;=0), "",CA104/CA4)</f>
        <v/>
      </c>
      <c r="CC104" s="43" t="str">
        <f>IF(AND(CA124=0,CA104&gt;=0),"",CA104/CA124)</f>
        <v/>
      </c>
      <c r="CD104" s="38" t="str">
        <f t="shared" si="96"/>
        <v/>
      </c>
      <c r="CE104" s="127">
        <f>SUM(CE105:CE107)</f>
        <v>0</v>
      </c>
      <c r="CF104" s="38">
        <f>IF(AND(CE4=0,CE104&gt;=0), "",CE104/CE4)</f>
        <v>0</v>
      </c>
      <c r="CG104" s="43">
        <f>IF(AND(CE124=0,CE104&gt;=0),"",CE104/CE124)</f>
        <v>0</v>
      </c>
      <c r="CH104" s="126">
        <f>SUM(CH105:CH107)</f>
        <v>0</v>
      </c>
      <c r="CI104" s="38" t="str">
        <f>IF(AND(CH4=0,CH104&gt;=0), "",CH104/CH4)</f>
        <v/>
      </c>
      <c r="CJ104" s="43" t="str">
        <f>IF(AND(CH124=0,CH104&gt;=0),"",CH104/CH124)</f>
        <v/>
      </c>
      <c r="CK104" s="38" t="str">
        <f t="shared" si="46"/>
        <v/>
      </c>
      <c r="CL104" s="127">
        <f>SUM(CL105:CL107)</f>
        <v>0</v>
      </c>
      <c r="CM104" s="38">
        <f>IF(AND(CL4=0,CL104&gt;=0), "",CL104/CL4)</f>
        <v>0</v>
      </c>
      <c r="CN104" s="43">
        <f>IF(AND(CL124=0,CL104&gt;=0),"",CL104/CL124)</f>
        <v>0</v>
      </c>
      <c r="CO104" s="126">
        <f>SUM(CO105:CO107)</f>
        <v>0</v>
      </c>
      <c r="CP104" s="38" t="str">
        <f>IF(AND(CO4=0,CO104&gt;=0), "",CO104/CO4)</f>
        <v/>
      </c>
      <c r="CQ104" s="43" t="str">
        <f>IF(AND(CO124=0,CO104&gt;=0),"",CO104/CO124)</f>
        <v/>
      </c>
      <c r="CR104" s="38" t="str">
        <f t="shared" si="47"/>
        <v/>
      </c>
      <c r="CS104" s="127">
        <f>SUM(CS105:CS107)</f>
        <v>0</v>
      </c>
      <c r="CT104" s="38">
        <f>IF(AND(CS4=0,CS104&gt;=0), "",CS104/CS4)</f>
        <v>0</v>
      </c>
      <c r="CU104" s="43">
        <f>IF(AND(CS124=0,CS104&gt;=0),"",CS104/CS124)</f>
        <v>0</v>
      </c>
      <c r="CV104" s="128">
        <f>SUM(CV105:CV107)</f>
        <v>0</v>
      </c>
      <c r="CW104" s="38" t="str">
        <f>IF(AND(CV4=0,CV104&gt;=0), "",CV104/CV4)</f>
        <v/>
      </c>
      <c r="CX104" s="91" t="str">
        <f t="shared" si="48"/>
        <v/>
      </c>
    </row>
    <row r="105" spans="1:219" hidden="1" outlineLevel="1" x14ac:dyDescent="0.3">
      <c r="A105" s="29" t="s">
        <v>91</v>
      </c>
      <c r="B105" s="129">
        <f>+'N EERR RODEO'!B189+'N EERR RODEO'!B190</f>
        <v>0</v>
      </c>
      <c r="C105" s="30" t="str">
        <f>IF(AND(B4=0,B105&gt;=0), "",B105/B4)</f>
        <v/>
      </c>
      <c r="D105" s="47" t="str">
        <f>IF(AND(B124=0,B105&gt;=0),"",B105/B124)</f>
        <v/>
      </c>
      <c r="E105" s="129">
        <f>+'N EERR RODEO'!C189+'N EERR RODEO'!C190</f>
        <v>0</v>
      </c>
      <c r="F105" s="30">
        <f>IF(AND(E4=0,E105&gt;=0), "",E105/E4)</f>
        <v>0</v>
      </c>
      <c r="G105" s="47">
        <f>IF(AND(E124=0,E105&gt;=0),"",E105/E124)</f>
        <v>0</v>
      </c>
      <c r="H105" s="129">
        <f>+'N EERR RODEO'!D189+'N EERR RODEO'!D190</f>
        <v>0</v>
      </c>
      <c r="I105" s="30">
        <f>IF(AND(H4=0,H105&gt;=0), "",H105/H4)</f>
        <v>0</v>
      </c>
      <c r="J105" s="47">
        <f>IF(AND(H124=0,H105&gt;=0),"",H105/H124)</f>
        <v>0</v>
      </c>
      <c r="K105" s="30" t="str">
        <f t="shared" si="64"/>
        <v/>
      </c>
      <c r="L105" s="130">
        <f>+E105+H105</f>
        <v>0</v>
      </c>
      <c r="M105" s="30">
        <f>IF(AND(L4=0,L105&gt;=0), "",L105/L4)</f>
        <v>0</v>
      </c>
      <c r="N105" s="47">
        <f>IF(AND(L124=0,L105&gt;=0),"",L105/L124)</f>
        <v>0</v>
      </c>
      <c r="O105" s="129">
        <f>+'N EERR RODEO'!E189+'N EERR RODEO'!E190</f>
        <v>0</v>
      </c>
      <c r="P105" s="30">
        <f>IF(AND(O4=0,O105&gt;=0), "",O105/O4)</f>
        <v>0</v>
      </c>
      <c r="Q105" s="47">
        <f>IF(AND(O124=0,O105&gt;=0),"",O105/O124)</f>
        <v>0</v>
      </c>
      <c r="R105" s="30" t="str">
        <f t="shared" si="66"/>
        <v/>
      </c>
      <c r="S105" s="130">
        <f>+L105+O105</f>
        <v>0</v>
      </c>
      <c r="T105" s="30">
        <f>IF(AND(S4=0,S105&gt;=0), "",S105/S4)</f>
        <v>0</v>
      </c>
      <c r="U105" s="47">
        <f>IF(AND(S124=0,S105&gt;=0),"",S105/S124)</f>
        <v>0</v>
      </c>
      <c r="V105" s="131"/>
      <c r="W105" s="30" t="str">
        <f>IF(AND(V4=0,V105&gt;=0), "",V105/V4)</f>
        <v/>
      </c>
      <c r="X105" s="47" t="str">
        <f t="shared" si="91"/>
        <v/>
      </c>
      <c r="Y105" s="129">
        <f>+'N EERR RODEO'!F189+'N EERR RODEO'!F190</f>
        <v>0</v>
      </c>
      <c r="Z105" s="30">
        <f>IF(AND(Y4=0,Y105&gt;=0), "",Y105/Y4)</f>
        <v>0</v>
      </c>
      <c r="AA105" s="47">
        <f>IF(AND(Y124=0,Y105&gt;=0),"",Y105/Y124)</f>
        <v>0</v>
      </c>
      <c r="AB105" s="30" t="str">
        <f t="shared" si="92"/>
        <v/>
      </c>
      <c r="AC105" s="130">
        <f>+S105+Y105</f>
        <v>0</v>
      </c>
      <c r="AD105" s="30">
        <f>IF(AND(AC4=0,AC105&gt;=0), "",AC105/AC4)</f>
        <v>0</v>
      </c>
      <c r="AE105" s="47">
        <f>IF(AND(AC124=0,AC105&gt;=0),"",AC105/AC124)</f>
        <v>0</v>
      </c>
      <c r="AF105" s="129">
        <f>+'N EERR RODEO'!G189+'N EERR RODEO'!G190</f>
        <v>0</v>
      </c>
      <c r="AG105" s="30">
        <f>IF(AND(AF4=0,AF105&gt;=0), "",AF105/AF4)</f>
        <v>0</v>
      </c>
      <c r="AH105" s="47">
        <f>IF(AND(AF124=0,AF105&gt;=0),"",AF105/AF124)</f>
        <v>0</v>
      </c>
      <c r="AI105" s="30" t="str">
        <f t="shared" si="41"/>
        <v/>
      </c>
      <c r="AJ105" s="130">
        <f t="shared" si="62"/>
        <v>0</v>
      </c>
      <c r="AK105" s="30">
        <f>IF(AND(AJ4=0,AJ105&gt;=0), "",AJ105/AJ4)</f>
        <v>0</v>
      </c>
      <c r="AL105" s="47">
        <f>IF(AND(AJ124=0,AJ105&gt;=0),"",AJ105/AJ124)</f>
        <v>0</v>
      </c>
      <c r="AM105" s="129">
        <f>+'N EERR RODEO'!H189+'N EERR RODEO'!H190</f>
        <v>0</v>
      </c>
      <c r="AN105" s="30">
        <f>IF(AND(AM4=0,AM105&gt;=0), "",AM105/AM4)</f>
        <v>0</v>
      </c>
      <c r="AO105" s="47">
        <f>IF(AND(AM124=0,AM105&gt;=0),"",AM105/AM124)</f>
        <v>0</v>
      </c>
      <c r="AP105" s="30" t="str">
        <f t="shared" si="42"/>
        <v/>
      </c>
      <c r="AQ105" s="130">
        <f t="shared" si="63"/>
        <v>0</v>
      </c>
      <c r="AR105" s="30">
        <f>IF(AND(AQ4=0,AQ105&gt;=0), "",AQ105/AQ4)</f>
        <v>0</v>
      </c>
      <c r="AS105" s="47">
        <f>IF(AND(AQ124=0,AQ105&gt;=0),"",AQ105/AQ124)</f>
        <v>0</v>
      </c>
      <c r="AT105" s="131">
        <f>+V105*2</f>
        <v>0</v>
      </c>
      <c r="AU105" s="30" t="str">
        <f>IF(AND(AT4=0,AT105&gt;=0), "",AT105/AT4)</f>
        <v/>
      </c>
      <c r="AV105" s="47" t="str">
        <f t="shared" si="93"/>
        <v/>
      </c>
      <c r="AW105" s="131">
        <f>+AQ105/6</f>
        <v>0</v>
      </c>
      <c r="AX105" s="30">
        <f>IF(AND(AW4=0,AW105&gt;=0), "",AW105/AW4)</f>
        <v>0</v>
      </c>
      <c r="AY105" s="47">
        <f>IF(AND(AW124=0,AW105&gt;=0),"",AW105/AW124)</f>
        <v>0</v>
      </c>
      <c r="AZ105" s="131">
        <f>+AT105/6</f>
        <v>0</v>
      </c>
      <c r="BA105" s="30" t="str">
        <f>IF(AND(AZ4=0,AZ105&gt;=0), "",AZ105/AZ4)</f>
        <v/>
      </c>
      <c r="BB105" s="47" t="str">
        <f t="shared" si="94"/>
        <v/>
      </c>
      <c r="BC105" s="129">
        <f>+'N EERR RODEO'!I189+'N EERR RODEO'!I190</f>
        <v>0</v>
      </c>
      <c r="BD105" s="30" t="str">
        <f>IF(AND(BC4=0,BC105&gt;=0), "",BC105/BC4)</f>
        <v/>
      </c>
      <c r="BE105" s="47" t="str">
        <f>IF(AND(BC124=0,BC105&gt;=0),"",BC105/BC124)</f>
        <v/>
      </c>
      <c r="BF105" s="30" t="str">
        <f t="shared" si="95"/>
        <v/>
      </c>
      <c r="BG105" s="130">
        <f>+AQ105+BC105</f>
        <v>0</v>
      </c>
      <c r="BH105" s="30">
        <f>IF(AND(BG4=0,BG105&gt;=0), "",BG105/BG4)</f>
        <v>0</v>
      </c>
      <c r="BI105" s="47">
        <f>IF(AND(BG124=0,BG105&gt;=0),"",BG105/BG124)</f>
        <v>0</v>
      </c>
      <c r="BJ105" s="129">
        <f>+'N EERR RODEO'!J189+'N EERR RODEO'!J190</f>
        <v>0</v>
      </c>
      <c r="BK105" s="30" t="str">
        <f>IF(AND(BJ4=0,BJ105&gt;=0), "",BJ105/BJ4)</f>
        <v/>
      </c>
      <c r="BL105" s="47" t="str">
        <f>IF(AND(BJ124=0,BJ105&gt;=0),"",BJ105/BJ124)</f>
        <v/>
      </c>
      <c r="BM105" s="30" t="str">
        <f t="shared" si="43"/>
        <v/>
      </c>
      <c r="BN105" s="130">
        <f>+BG105+BJ105</f>
        <v>0</v>
      </c>
      <c r="BO105" s="30">
        <f>IF(AND(BN4=0,BN105&gt;=0), "",BN105/BN4)</f>
        <v>0</v>
      </c>
      <c r="BP105" s="47">
        <f>IF(AND(BN124=0,BN105&gt;=0),"",BN105/BN124)</f>
        <v>0</v>
      </c>
      <c r="BQ105" s="129">
        <f>+'N EERR RODEO'!K189+'N EERR RODEO'!K190</f>
        <v>0</v>
      </c>
      <c r="BR105" s="30" t="str">
        <f>IF(AND(BQ4=0,BQ105&gt;=0), "",BQ105/BQ4)</f>
        <v/>
      </c>
      <c r="BS105" s="47" t="str">
        <f>IF(AND(BQ124=0,BQ105&gt;=0),"",BQ105/BQ124)</f>
        <v/>
      </c>
      <c r="BT105" s="30" t="str">
        <f t="shared" si="44"/>
        <v/>
      </c>
      <c r="BU105" s="130">
        <f>+BN105+BQ105</f>
        <v>0</v>
      </c>
      <c r="BV105" s="30">
        <f>IF(AND(BU4=0,BU105&gt;=0), "",BU105/BU4)</f>
        <v>0</v>
      </c>
      <c r="BW105" s="47">
        <f>IF(AND(BU124=0,BU105&gt;=0),"",BU105/BU124)</f>
        <v>0</v>
      </c>
      <c r="BX105" s="131">
        <f>+AZ105*9</f>
        <v>0</v>
      </c>
      <c r="BY105" s="30" t="str">
        <f>IF(AND(BX4=0,BX105&gt;=0), "",BX105/BX4)</f>
        <v/>
      </c>
      <c r="BZ105" s="47" t="str">
        <f t="shared" si="45"/>
        <v/>
      </c>
      <c r="CA105" s="129">
        <f>+'N EERR RODEO'!L189+'N EERR RODEO'!L190</f>
        <v>0</v>
      </c>
      <c r="CB105" s="30" t="str">
        <f>IF(AND(CA4=0,CA105&gt;=0), "",CA105/CA4)</f>
        <v/>
      </c>
      <c r="CC105" s="47" t="str">
        <f>IF(AND(CA124=0,CA105&gt;=0),"",CA105/CA124)</f>
        <v/>
      </c>
      <c r="CD105" s="30" t="str">
        <f t="shared" si="96"/>
        <v/>
      </c>
      <c r="CE105" s="130">
        <f>+BU105+CA105</f>
        <v>0</v>
      </c>
      <c r="CF105" s="30">
        <f>IF(AND(CE4=0,CE105&gt;=0), "",CE105/CE4)</f>
        <v>0</v>
      </c>
      <c r="CG105" s="47">
        <f>IF(AND(CE124=0,CE105&gt;=0),"",CE105/CE124)</f>
        <v>0</v>
      </c>
      <c r="CH105" s="129">
        <f>+'N EERR RODEO'!M189+'N EERR RODEO'!M190</f>
        <v>0</v>
      </c>
      <c r="CI105" s="30" t="str">
        <f>IF(AND(CH4=0,CH105&gt;=0), "",CH105/CH4)</f>
        <v/>
      </c>
      <c r="CJ105" s="47" t="str">
        <f>IF(AND(CH124=0,CH105&gt;=0),"",CH105/CH124)</f>
        <v/>
      </c>
      <c r="CK105" s="30" t="str">
        <f t="shared" si="46"/>
        <v/>
      </c>
      <c r="CL105" s="130">
        <f>+CE105+CH105</f>
        <v>0</v>
      </c>
      <c r="CM105" s="30">
        <f>IF(AND(CL4=0,CL105&gt;=0), "",CL105/CL4)</f>
        <v>0</v>
      </c>
      <c r="CN105" s="47">
        <f>IF(AND(CL124=0,CL105&gt;=0),"",CL105/CL124)</f>
        <v>0</v>
      </c>
      <c r="CO105" s="129">
        <f>+'N EERR RODEO'!N189+'N EERR RODEO'!N190</f>
        <v>0</v>
      </c>
      <c r="CP105" s="30" t="str">
        <f>IF(AND(CO4=0,CO105&gt;=0), "",CO105/CO4)</f>
        <v/>
      </c>
      <c r="CQ105" s="47" t="str">
        <f>IF(AND(CO124=0,CO105&gt;=0),"",CO105/CO124)</f>
        <v/>
      </c>
      <c r="CR105" s="30" t="str">
        <f t="shared" si="47"/>
        <v/>
      </c>
      <c r="CS105" s="130">
        <f>+CL105+CO105</f>
        <v>0</v>
      </c>
      <c r="CT105" s="30">
        <f>IF(AND(CS4=0,CS105&gt;=0), "",CS105/CS4)</f>
        <v>0</v>
      </c>
      <c r="CU105" s="47">
        <f>IF(AND(CS124=0,CS105&gt;=0),"",CS105/CS124)</f>
        <v>0</v>
      </c>
      <c r="CV105" s="131">
        <f>+AZ105*12</f>
        <v>0</v>
      </c>
      <c r="CW105" s="30" t="str">
        <f>IF(AND(CV4=0,CV105&gt;=0), "",CV105/CV4)</f>
        <v/>
      </c>
      <c r="CX105" s="47" t="str">
        <f t="shared" si="48"/>
        <v/>
      </c>
    </row>
    <row r="106" spans="1:219" hidden="1" outlineLevel="1" x14ac:dyDescent="0.3">
      <c r="A106" s="29" t="s">
        <v>92</v>
      </c>
      <c r="B106" s="129">
        <f>+'N EERR RODEO'!B191</f>
        <v>0</v>
      </c>
      <c r="C106" s="30" t="str">
        <f>IF(AND(B4=0,B106&gt;=0), "",B106/B4)</f>
        <v/>
      </c>
      <c r="D106" s="47" t="str">
        <f>IF(AND(B124=0,B106&gt;=0),"",B106/B124)</f>
        <v/>
      </c>
      <c r="E106" s="129">
        <f>+'N EERR RODEO'!C191</f>
        <v>0</v>
      </c>
      <c r="F106" s="30">
        <f>IF(AND(E4=0,E106&gt;=0), "",E106/E4)</f>
        <v>0</v>
      </c>
      <c r="G106" s="47">
        <f>IF(AND(E124=0,E106&gt;=0),"",E106/E124)</f>
        <v>0</v>
      </c>
      <c r="H106" s="129">
        <f>+'N EERR RODEO'!D191</f>
        <v>0</v>
      </c>
      <c r="I106" s="30">
        <f>IF(AND(H4=0,H106&gt;=0), "",H106/H4)</f>
        <v>0</v>
      </c>
      <c r="J106" s="47">
        <f>IF(AND(H124=0,H106&gt;=0),"",H106/H124)</f>
        <v>0</v>
      </c>
      <c r="K106" s="30" t="str">
        <f t="shared" si="64"/>
        <v/>
      </c>
      <c r="L106" s="130">
        <f>+E106+H106</f>
        <v>0</v>
      </c>
      <c r="M106" s="30">
        <f>IF(AND(L4=0,L106&gt;=0), "",L106/L4)</f>
        <v>0</v>
      </c>
      <c r="N106" s="47">
        <f>IF(AND(L124=0,L106&gt;=0),"",L106/L124)</f>
        <v>0</v>
      </c>
      <c r="O106" s="129">
        <f>+'N EERR RODEO'!E191</f>
        <v>0</v>
      </c>
      <c r="P106" s="30">
        <f>IF(AND(O4=0,O106&gt;=0), "",O106/O4)</f>
        <v>0</v>
      </c>
      <c r="Q106" s="47">
        <f>IF(AND(O124=0,O106&gt;=0),"",O106/O124)</f>
        <v>0</v>
      </c>
      <c r="R106" s="30" t="str">
        <f t="shared" si="66"/>
        <v/>
      </c>
      <c r="S106" s="130">
        <f>+L106+O106</f>
        <v>0</v>
      </c>
      <c r="T106" s="30">
        <f>IF(AND(S4=0,S106&gt;=0), "",S106/S4)</f>
        <v>0</v>
      </c>
      <c r="U106" s="47">
        <f>IF(AND(S124=0,S106&gt;=0),"",S106/S124)</f>
        <v>0</v>
      </c>
      <c r="V106" s="131"/>
      <c r="W106" s="30" t="str">
        <f>IF(AND(V4=0,V106&gt;=0), "",V106/V4)</f>
        <v/>
      </c>
      <c r="X106" s="47" t="str">
        <f t="shared" si="91"/>
        <v/>
      </c>
      <c r="Y106" s="129">
        <f>+'N EERR RODEO'!F191</f>
        <v>0</v>
      </c>
      <c r="Z106" s="30">
        <f>IF(AND(Y4=0,Y106&gt;=0), "",Y106/Y4)</f>
        <v>0</v>
      </c>
      <c r="AA106" s="47">
        <f>IF(AND(Y124=0,Y106&gt;=0),"",Y106/Y124)</f>
        <v>0</v>
      </c>
      <c r="AB106" s="30" t="str">
        <f t="shared" si="92"/>
        <v/>
      </c>
      <c r="AC106" s="130">
        <f>+S106+Y106</f>
        <v>0</v>
      </c>
      <c r="AD106" s="30">
        <f>IF(AND(AC4=0,AC106&gt;=0), "",AC106/AC4)</f>
        <v>0</v>
      </c>
      <c r="AE106" s="47">
        <f>IF(AND(AC124=0,AC106&gt;=0),"",AC106/AC124)</f>
        <v>0</v>
      </c>
      <c r="AF106" s="129">
        <f>+'N EERR RODEO'!G191</f>
        <v>0</v>
      </c>
      <c r="AG106" s="30">
        <f>IF(AND(AF4=0,AF106&gt;=0), "",AF106/AF4)</f>
        <v>0</v>
      </c>
      <c r="AH106" s="47">
        <f>IF(AND(AF124=0,AF106&gt;=0),"",AF106/AF124)</f>
        <v>0</v>
      </c>
      <c r="AI106" s="30" t="str">
        <f t="shared" si="41"/>
        <v/>
      </c>
      <c r="AJ106" s="130">
        <f t="shared" si="62"/>
        <v>0</v>
      </c>
      <c r="AK106" s="30">
        <f>IF(AND(AJ4=0,AJ106&gt;=0), "",AJ106/AJ4)</f>
        <v>0</v>
      </c>
      <c r="AL106" s="47">
        <f>IF(AND(AJ124=0,AJ106&gt;=0),"",AJ106/AJ124)</f>
        <v>0</v>
      </c>
      <c r="AM106" s="129">
        <f>+'N EERR RODEO'!H191</f>
        <v>0</v>
      </c>
      <c r="AN106" s="30">
        <f>IF(AND(AM4=0,AM106&gt;=0), "",AM106/AM4)</f>
        <v>0</v>
      </c>
      <c r="AO106" s="47">
        <f>IF(AND(AM124=0,AM106&gt;=0),"",AM106/AM124)</f>
        <v>0</v>
      </c>
      <c r="AP106" s="30" t="str">
        <f t="shared" si="42"/>
        <v/>
      </c>
      <c r="AQ106" s="130">
        <f t="shared" si="63"/>
        <v>0</v>
      </c>
      <c r="AR106" s="30">
        <f>IF(AND(AQ4=0,AQ106&gt;=0), "",AQ106/AQ4)</f>
        <v>0</v>
      </c>
      <c r="AS106" s="47">
        <f>IF(AND(AQ124=0,AQ106&gt;=0),"",AQ106/AQ124)</f>
        <v>0</v>
      </c>
      <c r="AT106" s="131">
        <f>+V106*2</f>
        <v>0</v>
      </c>
      <c r="AU106" s="30" t="str">
        <f>IF(AND(AT4=0,AT106&gt;=0), "",AT106/AT4)</f>
        <v/>
      </c>
      <c r="AV106" s="47" t="str">
        <f t="shared" si="93"/>
        <v/>
      </c>
      <c r="AW106" s="131">
        <f>+AQ106/6</f>
        <v>0</v>
      </c>
      <c r="AX106" s="30">
        <f>IF(AND(AW4=0,AW106&gt;=0), "",AW106/AW4)</f>
        <v>0</v>
      </c>
      <c r="AY106" s="47">
        <f>IF(AND(AW124=0,AW106&gt;=0),"",AW106/AW124)</f>
        <v>0</v>
      </c>
      <c r="AZ106" s="131">
        <f>+AT106/6</f>
        <v>0</v>
      </c>
      <c r="BA106" s="30" t="str">
        <f>IF(AND(AZ4=0,AZ106&gt;=0), "",AZ106/AZ4)</f>
        <v/>
      </c>
      <c r="BB106" s="47" t="str">
        <f t="shared" si="94"/>
        <v/>
      </c>
      <c r="BC106" s="129">
        <f>+'N EERR RODEO'!I191</f>
        <v>0</v>
      </c>
      <c r="BD106" s="30" t="str">
        <f>IF(AND(BC4=0,BC106&gt;=0), "",BC106/BC4)</f>
        <v/>
      </c>
      <c r="BE106" s="47" t="str">
        <f>IF(AND(BC124=0,BC106&gt;=0),"",BC106/BC124)</f>
        <v/>
      </c>
      <c r="BF106" s="30" t="str">
        <f t="shared" si="95"/>
        <v/>
      </c>
      <c r="BG106" s="130">
        <f>+AQ106+BC106</f>
        <v>0</v>
      </c>
      <c r="BH106" s="30">
        <f>IF(AND(BG4=0,BG106&gt;=0), "",BG106/BG4)</f>
        <v>0</v>
      </c>
      <c r="BI106" s="47">
        <f>IF(AND(BG124=0,BG106&gt;=0),"",BG106/BG124)</f>
        <v>0</v>
      </c>
      <c r="BJ106" s="129">
        <f>+'N EERR RODEO'!J191</f>
        <v>0</v>
      </c>
      <c r="BK106" s="30" t="str">
        <f>IF(AND(BJ4=0,BJ106&gt;=0), "",BJ106/BJ4)</f>
        <v/>
      </c>
      <c r="BL106" s="47" t="str">
        <f>IF(AND(BJ124=0,BJ106&gt;=0),"",BJ106/BJ124)</f>
        <v/>
      </c>
      <c r="BM106" s="30" t="str">
        <f t="shared" si="43"/>
        <v/>
      </c>
      <c r="BN106" s="130">
        <f>+BG106+BJ106</f>
        <v>0</v>
      </c>
      <c r="BO106" s="30">
        <f>IF(AND(BN4=0,BN106&gt;=0), "",BN106/BN4)</f>
        <v>0</v>
      </c>
      <c r="BP106" s="47">
        <f>IF(AND(BN124=0,BN106&gt;=0),"",BN106/BN124)</f>
        <v>0</v>
      </c>
      <c r="BQ106" s="129">
        <f>+'N EERR RODEO'!K191</f>
        <v>0</v>
      </c>
      <c r="BR106" s="30" t="str">
        <f>IF(AND(BQ4=0,BQ106&gt;=0), "",BQ106/BQ4)</f>
        <v/>
      </c>
      <c r="BS106" s="47" t="str">
        <f>IF(AND(BQ124=0,BQ106&gt;=0),"",BQ106/BQ124)</f>
        <v/>
      </c>
      <c r="BT106" s="30" t="str">
        <f t="shared" si="44"/>
        <v/>
      </c>
      <c r="BU106" s="130">
        <f>+BN106+BQ106</f>
        <v>0</v>
      </c>
      <c r="BV106" s="30">
        <f>IF(AND(BU4=0,BU106&gt;=0), "",BU106/BU4)</f>
        <v>0</v>
      </c>
      <c r="BW106" s="47">
        <f>IF(AND(BU124=0,BU106&gt;=0),"",BU106/BU124)</f>
        <v>0</v>
      </c>
      <c r="BX106" s="131">
        <f>+AZ106*9</f>
        <v>0</v>
      </c>
      <c r="BY106" s="30" t="str">
        <f>IF(AND(BX4=0,BX106&gt;=0), "",BX106/BX4)</f>
        <v/>
      </c>
      <c r="BZ106" s="47" t="str">
        <f t="shared" si="45"/>
        <v/>
      </c>
      <c r="CA106" s="129">
        <f>+'N EERR RODEO'!L191</f>
        <v>0</v>
      </c>
      <c r="CB106" s="30" t="str">
        <f>IF(AND(CA4=0,CA106&gt;=0), "",CA106/CA4)</f>
        <v/>
      </c>
      <c r="CC106" s="47" t="str">
        <f>IF(AND(CA124=0,CA106&gt;=0),"",CA106/CA124)</f>
        <v/>
      </c>
      <c r="CD106" s="30" t="str">
        <f t="shared" si="96"/>
        <v/>
      </c>
      <c r="CE106" s="130">
        <f>+BU106+CA106</f>
        <v>0</v>
      </c>
      <c r="CF106" s="30">
        <f>IF(AND(CE4=0,CE106&gt;=0), "",CE106/CE4)</f>
        <v>0</v>
      </c>
      <c r="CG106" s="47">
        <f>IF(AND(CE124=0,CE106&gt;=0),"",CE106/CE124)</f>
        <v>0</v>
      </c>
      <c r="CH106" s="129">
        <f>+'N EERR RODEO'!M191</f>
        <v>0</v>
      </c>
      <c r="CI106" s="30" t="str">
        <f>IF(AND(CH4=0,CH106&gt;=0), "",CH106/CH4)</f>
        <v/>
      </c>
      <c r="CJ106" s="47" t="str">
        <f>IF(AND(CH124=0,CH106&gt;=0),"",CH106/CH124)</f>
        <v/>
      </c>
      <c r="CK106" s="30" t="str">
        <f t="shared" si="46"/>
        <v/>
      </c>
      <c r="CL106" s="130">
        <f>+CE106+CH106</f>
        <v>0</v>
      </c>
      <c r="CM106" s="30">
        <f>IF(AND(CL4=0,CL106&gt;=0), "",CL106/CL4)</f>
        <v>0</v>
      </c>
      <c r="CN106" s="47">
        <f>IF(AND(CL124=0,CL106&gt;=0),"",CL106/CL124)</f>
        <v>0</v>
      </c>
      <c r="CO106" s="129">
        <f>+'N EERR RODEO'!N191</f>
        <v>0</v>
      </c>
      <c r="CP106" s="30" t="str">
        <f>IF(AND(CO4=0,CO106&gt;=0), "",CO106/CO4)</f>
        <v/>
      </c>
      <c r="CQ106" s="47" t="str">
        <f>IF(AND(CO124=0,CO106&gt;=0),"",CO106/CO124)</f>
        <v/>
      </c>
      <c r="CR106" s="30" t="str">
        <f t="shared" si="47"/>
        <v/>
      </c>
      <c r="CS106" s="130">
        <f>+CL106+CO106</f>
        <v>0</v>
      </c>
      <c r="CT106" s="30">
        <f>IF(AND(CS4=0,CS106&gt;=0), "",CS106/CS4)</f>
        <v>0</v>
      </c>
      <c r="CU106" s="47">
        <f>IF(AND(CS124=0,CS106&gt;=0),"",CS106/CS124)</f>
        <v>0</v>
      </c>
      <c r="CV106" s="131">
        <f>+AZ106*12</f>
        <v>0</v>
      </c>
      <c r="CW106" s="30" t="str">
        <f>IF(AND(CV4=0,CV106&gt;=0), "",CV106/CV4)</f>
        <v/>
      </c>
      <c r="CX106" s="47" t="str">
        <f t="shared" si="48"/>
        <v/>
      </c>
    </row>
    <row r="107" spans="1:219" hidden="1" outlineLevel="1" x14ac:dyDescent="0.3">
      <c r="A107" s="29"/>
      <c r="B107" s="129"/>
      <c r="C107" s="15"/>
      <c r="D107" s="46"/>
      <c r="E107" s="129"/>
      <c r="F107" s="15"/>
      <c r="G107" s="46"/>
      <c r="H107" s="129"/>
      <c r="I107" s="15"/>
      <c r="J107" s="46"/>
      <c r="K107" s="32" t="str">
        <f t="shared" si="64"/>
        <v/>
      </c>
      <c r="M107" s="15"/>
      <c r="N107" s="46"/>
      <c r="O107" s="129"/>
      <c r="P107" s="15"/>
      <c r="Q107" s="46"/>
      <c r="R107" s="32" t="str">
        <f t="shared" si="66"/>
        <v/>
      </c>
      <c r="T107" s="15"/>
      <c r="U107" s="46"/>
      <c r="V107" s="131"/>
      <c r="W107" s="15"/>
      <c r="X107" s="92" t="str">
        <f t="shared" si="91"/>
        <v/>
      </c>
      <c r="Y107" s="129"/>
      <c r="Z107" s="15"/>
      <c r="AA107" s="46"/>
      <c r="AB107" s="32" t="str">
        <f t="shared" si="92"/>
        <v/>
      </c>
      <c r="AD107" s="15"/>
      <c r="AE107" s="46"/>
      <c r="AF107" s="129"/>
      <c r="AG107" s="15"/>
      <c r="AH107" s="46"/>
      <c r="AI107" s="32" t="str">
        <f t="shared" si="41"/>
        <v/>
      </c>
      <c r="AJ107" s="130">
        <f t="shared" si="62"/>
        <v>0</v>
      </c>
      <c r="AK107" s="15"/>
      <c r="AL107" s="46"/>
      <c r="AM107" s="129"/>
      <c r="AN107" s="15"/>
      <c r="AO107" s="46"/>
      <c r="AP107" s="32" t="str">
        <f t="shared" si="42"/>
        <v/>
      </c>
      <c r="AQ107" s="130">
        <f t="shared" si="63"/>
        <v>0</v>
      </c>
      <c r="AR107" s="15"/>
      <c r="AS107" s="46"/>
      <c r="AT107" s="131">
        <f>+V107*2</f>
        <v>0</v>
      </c>
      <c r="AU107" s="15"/>
      <c r="AV107" s="92" t="str">
        <f t="shared" si="93"/>
        <v/>
      </c>
      <c r="AW107" s="131">
        <f>+AQ107/6</f>
        <v>0</v>
      </c>
      <c r="AX107" s="15"/>
      <c r="AY107" s="46"/>
      <c r="AZ107" s="131">
        <f>+AT107/6</f>
        <v>0</v>
      </c>
      <c r="BA107" s="15"/>
      <c r="BB107" s="92" t="str">
        <f t="shared" si="94"/>
        <v/>
      </c>
      <c r="BC107" s="129"/>
      <c r="BD107" s="15"/>
      <c r="BE107" s="46"/>
      <c r="BF107" s="32" t="str">
        <f t="shared" si="95"/>
        <v/>
      </c>
      <c r="BG107" s="130">
        <f>+AQ107+BC107</f>
        <v>0</v>
      </c>
      <c r="BH107" s="15"/>
      <c r="BI107" s="46"/>
      <c r="BJ107" s="129"/>
      <c r="BK107" s="15"/>
      <c r="BL107" s="46"/>
      <c r="BM107" s="32" t="str">
        <f t="shared" si="43"/>
        <v/>
      </c>
      <c r="BN107" s="130">
        <f>+BG107+BJ107</f>
        <v>0</v>
      </c>
      <c r="BO107" s="15"/>
      <c r="BP107" s="46"/>
      <c r="BQ107" s="129"/>
      <c r="BR107" s="15"/>
      <c r="BS107" s="46"/>
      <c r="BT107" s="32" t="str">
        <f t="shared" si="44"/>
        <v/>
      </c>
      <c r="BU107" s="130">
        <f>+BN107+BQ107</f>
        <v>0</v>
      </c>
      <c r="BV107" s="15"/>
      <c r="BW107" s="46"/>
      <c r="BX107" s="131">
        <f>+AZ107*9</f>
        <v>0</v>
      </c>
      <c r="BY107" s="15"/>
      <c r="BZ107" s="92" t="str">
        <f t="shared" si="45"/>
        <v/>
      </c>
      <c r="CA107" s="129"/>
      <c r="CB107" s="15"/>
      <c r="CC107" s="46"/>
      <c r="CD107" s="32" t="str">
        <f t="shared" si="96"/>
        <v/>
      </c>
      <c r="CF107" s="15"/>
      <c r="CG107" s="46"/>
      <c r="CH107" s="129"/>
      <c r="CI107" s="15"/>
      <c r="CJ107" s="46"/>
      <c r="CK107" s="32" t="str">
        <f t="shared" si="46"/>
        <v/>
      </c>
      <c r="CL107" s="130">
        <f>+CE107+CH107</f>
        <v>0</v>
      </c>
      <c r="CM107" s="15"/>
      <c r="CN107" s="46"/>
      <c r="CO107" s="129"/>
      <c r="CP107" s="15"/>
      <c r="CQ107" s="46"/>
      <c r="CR107" s="32" t="str">
        <f t="shared" si="47"/>
        <v/>
      </c>
      <c r="CS107" s="130">
        <f>+CL107+CO107</f>
        <v>0</v>
      </c>
      <c r="CT107" s="15"/>
      <c r="CU107" s="46"/>
      <c r="CV107" s="131">
        <f>+AZ107*12</f>
        <v>0</v>
      </c>
      <c r="CW107" s="15"/>
      <c r="CX107" s="92" t="str">
        <f t="shared" si="48"/>
        <v/>
      </c>
    </row>
    <row r="108" spans="1:219" s="3" customFormat="1" hidden="1" outlineLevel="1" x14ac:dyDescent="0.3">
      <c r="B108" s="132"/>
      <c r="C108" s="15"/>
      <c r="D108" s="46"/>
      <c r="E108" s="132"/>
      <c r="F108" s="15"/>
      <c r="G108" s="46"/>
      <c r="H108" s="132"/>
      <c r="I108" s="15"/>
      <c r="J108" s="46"/>
      <c r="K108" s="15" t="str">
        <f t="shared" si="64"/>
        <v/>
      </c>
      <c r="L108" s="118"/>
      <c r="M108" s="15"/>
      <c r="N108" s="46"/>
      <c r="O108" s="132"/>
      <c r="P108" s="15"/>
      <c r="Q108" s="46"/>
      <c r="R108" s="15" t="str">
        <f t="shared" si="66"/>
        <v/>
      </c>
      <c r="S108" s="118"/>
      <c r="T108" s="15"/>
      <c r="U108" s="46"/>
      <c r="V108" s="133"/>
      <c r="W108" s="15"/>
      <c r="X108" s="46" t="str">
        <f t="shared" si="91"/>
        <v/>
      </c>
      <c r="Y108" s="132"/>
      <c r="Z108" s="15"/>
      <c r="AA108" s="46"/>
      <c r="AB108" s="15" t="str">
        <f t="shared" si="92"/>
        <v/>
      </c>
      <c r="AC108" s="118"/>
      <c r="AD108" s="15"/>
      <c r="AE108" s="46"/>
      <c r="AF108" s="132"/>
      <c r="AG108" s="15"/>
      <c r="AH108" s="46"/>
      <c r="AI108" s="15" t="str">
        <f t="shared" si="41"/>
        <v/>
      </c>
      <c r="AJ108" s="118">
        <f t="shared" si="62"/>
        <v>0</v>
      </c>
      <c r="AK108" s="15"/>
      <c r="AL108" s="46"/>
      <c r="AM108" s="132"/>
      <c r="AN108" s="15"/>
      <c r="AO108" s="46"/>
      <c r="AP108" s="15" t="str">
        <f t="shared" si="42"/>
        <v/>
      </c>
      <c r="AQ108" s="118">
        <f t="shared" si="63"/>
        <v>0</v>
      </c>
      <c r="AR108" s="15"/>
      <c r="AS108" s="46"/>
      <c r="AT108" s="131">
        <f>+V108*2</f>
        <v>0</v>
      </c>
      <c r="AU108" s="15"/>
      <c r="AV108" s="46" t="str">
        <f t="shared" si="93"/>
        <v/>
      </c>
      <c r="AW108" s="133"/>
      <c r="AX108" s="15"/>
      <c r="AY108" s="46"/>
      <c r="AZ108" s="131">
        <f>+AT108/6</f>
        <v>0</v>
      </c>
      <c r="BA108" s="15"/>
      <c r="BB108" s="46" t="str">
        <f t="shared" si="94"/>
        <v/>
      </c>
      <c r="BC108" s="132"/>
      <c r="BD108" s="15"/>
      <c r="BE108" s="46"/>
      <c r="BF108" s="15" t="str">
        <f t="shared" si="95"/>
        <v/>
      </c>
      <c r="BG108" s="130">
        <f>+AQ108+BC108</f>
        <v>0</v>
      </c>
      <c r="BH108" s="15"/>
      <c r="BI108" s="46"/>
      <c r="BJ108" s="132"/>
      <c r="BK108" s="15"/>
      <c r="BL108" s="46"/>
      <c r="BM108" s="15" t="str">
        <f t="shared" si="43"/>
        <v/>
      </c>
      <c r="BN108" s="118">
        <f>+BG108+BJ108</f>
        <v>0</v>
      </c>
      <c r="BO108" s="15"/>
      <c r="BP108" s="46"/>
      <c r="BQ108" s="132"/>
      <c r="BR108" s="15"/>
      <c r="BS108" s="46"/>
      <c r="BT108" s="15" t="str">
        <f t="shared" si="44"/>
        <v/>
      </c>
      <c r="BU108" s="118">
        <f>+BN108+BQ108</f>
        <v>0</v>
      </c>
      <c r="BV108" s="15"/>
      <c r="BW108" s="46"/>
      <c r="BX108" s="131">
        <f>+AZ108*9</f>
        <v>0</v>
      </c>
      <c r="BY108" s="15"/>
      <c r="BZ108" s="46" t="str">
        <f t="shared" si="45"/>
        <v/>
      </c>
      <c r="CA108" s="132"/>
      <c r="CB108" s="15"/>
      <c r="CC108" s="46"/>
      <c r="CD108" s="15" t="str">
        <f t="shared" si="96"/>
        <v/>
      </c>
      <c r="CE108" s="118"/>
      <c r="CF108" s="15"/>
      <c r="CG108" s="46"/>
      <c r="CH108" s="132"/>
      <c r="CI108" s="15"/>
      <c r="CJ108" s="46"/>
      <c r="CK108" s="15" t="str">
        <f t="shared" si="46"/>
        <v/>
      </c>
      <c r="CL108" s="118">
        <f>+CE108+CH108</f>
        <v>0</v>
      </c>
      <c r="CM108" s="15"/>
      <c r="CN108" s="46"/>
      <c r="CO108" s="132"/>
      <c r="CP108" s="15"/>
      <c r="CQ108" s="46"/>
      <c r="CR108" s="15" t="str">
        <f t="shared" si="47"/>
        <v/>
      </c>
      <c r="CS108" s="118">
        <f>+CL108+CO108</f>
        <v>0</v>
      </c>
      <c r="CT108" s="15"/>
      <c r="CU108" s="46"/>
      <c r="CV108" s="131">
        <f>+AZ108*12</f>
        <v>0</v>
      </c>
      <c r="CW108" s="15"/>
      <c r="CX108" s="46" t="str">
        <f t="shared" si="48"/>
        <v/>
      </c>
    </row>
    <row r="109" spans="1:219" s="41" customFormat="1" ht="16.2" collapsed="1" thickBot="1" x14ac:dyDescent="0.35">
      <c r="A109" s="160" t="s">
        <v>117</v>
      </c>
      <c r="B109" s="161">
        <f>+B36-B38+B110+B111</f>
        <v>0</v>
      </c>
      <c r="C109" s="162" t="str">
        <f>IF(AND(B4=0,B109&lt;=0), "",B109/B4)</f>
        <v/>
      </c>
      <c r="D109" s="163"/>
      <c r="E109" s="161">
        <f>+E36-E38+E110+E111</f>
        <v>7100.2072130374636</v>
      </c>
      <c r="F109" s="162">
        <f>IF(AND(E4=0,E109&lt;=0), "",E109/E4)</f>
        <v>0.20640686280410414</v>
      </c>
      <c r="G109" s="163"/>
      <c r="H109" s="161">
        <f>+H36-H38+H110+H111</f>
        <v>7651.1090678163891</v>
      </c>
      <c r="I109" s="162">
        <f>IF(AND(H4=0,H109&lt;=0), "",H109/H4)</f>
        <v>0.19634989615492299</v>
      </c>
      <c r="J109" s="163"/>
      <c r="K109" s="162">
        <f>IF(AND(E109=0,H109&gt;0),100%,IF(AND(E109&lt;0,H109&gt;=0),(E109-H109)/E109,IF(AND(E109&gt;0,H109&gt;0),(H109-E109)/E109,IF(AND(E109=0,H109&lt;=0),"",(H109-E109)/E109))))</f>
        <v>7.758954608639515E-2</v>
      </c>
      <c r="L109" s="164">
        <f>+L36-L38+L110+L111</f>
        <v>14751.316280853853</v>
      </c>
      <c r="M109" s="162">
        <f>IF(AND(L4=0,L109&lt;=0), "",L109/L4)</f>
        <v>0.20106531510377604</v>
      </c>
      <c r="N109" s="163"/>
      <c r="O109" s="161">
        <f>+O36-O38+O110+O111</f>
        <v>21172.395090437309</v>
      </c>
      <c r="P109" s="162">
        <f>IF(AND(O4=0,O109&lt;=0), "",O109/O4)</f>
        <v>0.43122675220025042</v>
      </c>
      <c r="Q109" s="163"/>
      <c r="R109" s="162">
        <f>IF(AND(H109=0,O109&gt;0),100%,IF(AND(H109&lt;0,O109&gt;=0),(H109-O109)/H109,IF(AND(H109&gt;0,O109&gt;0),(O109-H109)/H109,IF(AND(H109=0,O109&lt;=0),"",(O109-H109)/H109))))</f>
        <v>1.7672321623928786</v>
      </c>
      <c r="S109" s="164">
        <f>+S36-S38+S110+S111</f>
        <v>35923.711371291167</v>
      </c>
      <c r="T109" s="162">
        <f>IF(AND(S4=0,S109&lt;=0), "",S109/S4)</f>
        <v>0.29334135557463925</v>
      </c>
      <c r="U109" s="163"/>
      <c r="V109" s="165">
        <f>+V36-V38+V110+V111</f>
        <v>0</v>
      </c>
      <c r="W109" s="162" t="str">
        <f>IF(AND(V4=0,V109&lt;=0), "",V109/V4)</f>
        <v/>
      </c>
      <c r="X109" s="163">
        <f t="shared" si="91"/>
        <v>1</v>
      </c>
      <c r="Y109" s="161">
        <f>+Y36-Y38+Y110+Y111</f>
        <v>12093.394235266423</v>
      </c>
      <c r="Z109" s="162">
        <f>IF(AND(Y4=0,Y109&lt;=0), "",Y109/Y4)</f>
        <v>0.22028980876466556</v>
      </c>
      <c r="AA109" s="163"/>
      <c r="AB109" s="162">
        <f t="shared" si="92"/>
        <v>-0.42881312276623312</v>
      </c>
      <c r="AC109" s="164">
        <f>+AC36-AC38+AC110+AC111</f>
        <v>48017.10560655759</v>
      </c>
      <c r="AD109" s="162">
        <f>IF(AND(AC4=0,AC109&lt;=0), "",AC109/AC4)</f>
        <v>0.27073014286314012</v>
      </c>
      <c r="AE109" s="163"/>
      <c r="AF109" s="161">
        <f>+AF36-AF38+AF110+AF111</f>
        <v>16783.107207630281</v>
      </c>
      <c r="AG109" s="162">
        <f>IF(AND(AF4=0,AF109&lt;=0), "",AF109/AF4)</f>
        <v>0.27089838154023682</v>
      </c>
      <c r="AH109" s="163"/>
      <c r="AI109" s="162">
        <f t="shared" si="41"/>
        <v>0.38779129176884397</v>
      </c>
      <c r="AJ109" s="164">
        <f>+AJ36-AJ38+AJ110+AJ111</f>
        <v>64800.212814187864</v>
      </c>
      <c r="AK109" s="162">
        <f>IF(AND(AJ4=0,AJ109&lt;=0), "",AJ109/AJ4)</f>
        <v>0.27077369624112357</v>
      </c>
      <c r="AL109" s="163"/>
      <c r="AM109" s="161">
        <f>+AM36-AM38+AM110+AM111</f>
        <v>16548.000314322871</v>
      </c>
      <c r="AN109" s="162">
        <f>IF(AND(AM4=0,AM109&lt;=0), "",AM109/AM4)</f>
        <v>0.29619918339328449</v>
      </c>
      <c r="AO109" s="163"/>
      <c r="AP109" s="162">
        <f t="shared" si="42"/>
        <v>-1.4008543852983326E-2</v>
      </c>
      <c r="AQ109" s="164">
        <f>+AQ36-AQ38+AQ110+AQ111</f>
        <v>81348.213128510732</v>
      </c>
      <c r="AR109" s="162">
        <f>IF(AND(AQ4=0,AQ109&lt;=0), "",AQ109/AQ4)</f>
        <v>0.27558585392354529</v>
      </c>
      <c r="AS109" s="163"/>
      <c r="AT109" s="165">
        <f>+AT36-AT38+AT110+AT111</f>
        <v>0</v>
      </c>
      <c r="AU109" s="162" t="str">
        <f>IF(AND(AT4=0,AT109&lt;=0), "",AT109/AT4)</f>
        <v/>
      </c>
      <c r="AV109" s="163">
        <f t="shared" si="93"/>
        <v>1</v>
      </c>
      <c r="AW109" s="165">
        <f>+AW36-AW38+AW110+AW111</f>
        <v>13558.035521418453</v>
      </c>
      <c r="AX109" s="162">
        <f>IF(AND(AW4=0,AW109&lt;=0), "",AW109/AW4)</f>
        <v>0.27558585392354523</v>
      </c>
      <c r="AY109" s="163"/>
      <c r="AZ109" s="165">
        <f>+AZ36-AZ38+AZ110+AZ111</f>
        <v>0</v>
      </c>
      <c r="BA109" s="162" t="str">
        <f>IF(AND(AZ4=0,AZ109&lt;=0), "",AZ109/AZ4)</f>
        <v/>
      </c>
      <c r="BB109" s="163">
        <f t="shared" si="94"/>
        <v>1</v>
      </c>
      <c r="BC109" s="161">
        <f>+BC36-BC38+BC110+BC111</f>
        <v>0</v>
      </c>
      <c r="BD109" s="162" t="str">
        <f>IF(AND(BC4=0,BC109&lt;=0), "",BC109/BC4)</f>
        <v/>
      </c>
      <c r="BE109" s="163"/>
      <c r="BF109" s="162">
        <f t="shared" si="95"/>
        <v>-1</v>
      </c>
      <c r="BG109" s="164">
        <f>+BG36-BG38+BG110+BG111</f>
        <v>81348.213128510732</v>
      </c>
      <c r="BH109" s="162">
        <f>IF(AND(BG4=0,BG109&lt;=0), "",BG109/BG4)</f>
        <v>0.27558585392354529</v>
      </c>
      <c r="BI109" s="163"/>
      <c r="BJ109" s="161">
        <f>+BJ36-BJ38+BJ110+BJ111</f>
        <v>0</v>
      </c>
      <c r="BK109" s="162" t="str">
        <f>IF(AND(BJ4=0,BJ109&lt;=0), "",BJ109/BJ4)</f>
        <v/>
      </c>
      <c r="BL109" s="163"/>
      <c r="BM109" s="162" t="str">
        <f t="shared" si="43"/>
        <v/>
      </c>
      <c r="BN109" s="164">
        <f>+BN36-BN38+BN110+BN111</f>
        <v>81348.213128510732</v>
      </c>
      <c r="BO109" s="162">
        <f>IF(AND(BN4=0,BN109&lt;=0), "",BN109/BN4)</f>
        <v>0.27558585392354529</v>
      </c>
      <c r="BP109" s="163"/>
      <c r="BQ109" s="161">
        <f>+BQ36-BQ38+BQ110+BQ111</f>
        <v>0</v>
      </c>
      <c r="BR109" s="162" t="str">
        <f>IF(AND(BQ4=0,BQ109&lt;=0), "",BQ109/BQ4)</f>
        <v/>
      </c>
      <c r="BS109" s="163"/>
      <c r="BT109" s="162" t="str">
        <f t="shared" si="44"/>
        <v/>
      </c>
      <c r="BU109" s="164">
        <f>+BU36-BU38+BU110+BU111</f>
        <v>81348.213128510732</v>
      </c>
      <c r="BV109" s="162">
        <f>IF(AND(BU4=0,BU109&lt;=0), "",BU109/BU4)</f>
        <v>0.27558585392354529</v>
      </c>
      <c r="BW109" s="163"/>
      <c r="BX109" s="165">
        <f>+BX36-BX38+BX110+BX111</f>
        <v>0</v>
      </c>
      <c r="BY109" s="162" t="str">
        <f>IF(AND(BX4=0,BX109&lt;=0), "",BX109/BX4)</f>
        <v/>
      </c>
      <c r="BZ109" s="163">
        <f t="shared" si="45"/>
        <v>1</v>
      </c>
      <c r="CA109" s="161">
        <f>+CA36-CA38+CA110+CA111</f>
        <v>0</v>
      </c>
      <c r="CB109" s="162" t="str">
        <f>IF(AND(CA4=0,CA109&lt;=0), "",CA109/CA4)</f>
        <v/>
      </c>
      <c r="CC109" s="163"/>
      <c r="CD109" s="162" t="str">
        <f t="shared" si="96"/>
        <v/>
      </c>
      <c r="CE109" s="164">
        <f>+CE36-CE38+CE110+CE111</f>
        <v>81348.213128510732</v>
      </c>
      <c r="CF109" s="162">
        <f>IF(AND(CE4=0,CE109&lt;=0), "",CE109/CE4)</f>
        <v>0.27558585392354529</v>
      </c>
      <c r="CG109" s="163"/>
      <c r="CH109" s="161">
        <f>+CH36-CH38+CH110+CH111</f>
        <v>0</v>
      </c>
      <c r="CI109" s="162" t="str">
        <f>IF(AND(CH4=0,CH109&lt;=0), "",CH109/CH4)</f>
        <v/>
      </c>
      <c r="CJ109" s="163"/>
      <c r="CK109" s="162" t="str">
        <f t="shared" si="46"/>
        <v/>
      </c>
      <c r="CL109" s="164">
        <f>+CL36-CL38+CL110+CL111</f>
        <v>81348.213128510732</v>
      </c>
      <c r="CM109" s="162">
        <f>IF(AND(CL4=0,CL109&lt;=0), "",CL109/CL4)</f>
        <v>0.27558585392354529</v>
      </c>
      <c r="CN109" s="163"/>
      <c r="CO109" s="161">
        <f>+CO36-CO38+CO110+CO111</f>
        <v>0</v>
      </c>
      <c r="CP109" s="162" t="str">
        <f>IF(AND(CO4=0,CO109&lt;=0), "",CO109/CO4)</f>
        <v/>
      </c>
      <c r="CQ109" s="163"/>
      <c r="CR109" s="162" t="str">
        <f t="shared" si="47"/>
        <v/>
      </c>
      <c r="CS109" s="164">
        <f>+CS36-CS38+CS110+CS111</f>
        <v>81348.213128510732</v>
      </c>
      <c r="CT109" s="162">
        <f>IF(AND(CS4=0,CS109&lt;=0), "",CS109/CS4)</f>
        <v>0.27558585392354529</v>
      </c>
      <c r="CU109" s="163"/>
      <c r="CV109" s="165">
        <f>+CV36-CV38+CV110+CV111</f>
        <v>0</v>
      </c>
      <c r="CW109" s="162" t="str">
        <f>IF(AND(CV4=0,CV109&lt;=0), "",CV109/CV4)</f>
        <v/>
      </c>
      <c r="CX109" s="163">
        <f t="shared" si="48"/>
        <v>1</v>
      </c>
      <c r="CY109" s="34"/>
      <c r="CZ109" s="34"/>
      <c r="DA109" s="34"/>
      <c r="DB109" s="34"/>
      <c r="DC109" s="34"/>
      <c r="DD109" s="34"/>
      <c r="DE109" s="34"/>
      <c r="DF109" s="34"/>
      <c r="DG109" s="34"/>
      <c r="DH109" s="34"/>
      <c r="DI109" s="34"/>
      <c r="DJ109" s="34"/>
      <c r="DK109" s="34"/>
      <c r="DL109" s="34"/>
      <c r="DM109" s="34"/>
      <c r="DN109" s="34"/>
      <c r="DO109" s="34"/>
      <c r="DP109" s="34"/>
      <c r="DQ109" s="34"/>
      <c r="DR109" s="34"/>
      <c r="DS109" s="34"/>
      <c r="DT109" s="34"/>
      <c r="DU109" s="34"/>
      <c r="DV109" s="34"/>
      <c r="DW109" s="34"/>
      <c r="DX109" s="34"/>
      <c r="DY109" s="34"/>
      <c r="DZ109" s="34"/>
      <c r="EA109" s="34"/>
      <c r="EB109" s="34"/>
      <c r="EC109" s="34"/>
      <c r="ED109" s="34"/>
      <c r="EE109" s="34"/>
      <c r="EF109" s="34"/>
      <c r="EG109" s="34"/>
      <c r="EH109" s="34"/>
      <c r="EI109" s="34"/>
      <c r="EJ109" s="34"/>
      <c r="EK109" s="34"/>
      <c r="EL109" s="34"/>
      <c r="EM109" s="34"/>
      <c r="EN109" s="34"/>
      <c r="EO109" s="34"/>
      <c r="EP109" s="34"/>
      <c r="EQ109" s="34"/>
      <c r="ER109" s="34"/>
      <c r="ES109" s="34"/>
      <c r="ET109" s="34"/>
      <c r="EU109" s="34"/>
      <c r="EV109" s="34"/>
      <c r="EW109" s="34"/>
      <c r="EX109" s="34"/>
      <c r="EY109" s="34"/>
      <c r="EZ109" s="34"/>
      <c r="FA109" s="34"/>
      <c r="FB109" s="34"/>
      <c r="FC109" s="34"/>
      <c r="FD109" s="34"/>
      <c r="FE109" s="34"/>
      <c r="FF109" s="34"/>
      <c r="FG109" s="34"/>
      <c r="FH109" s="34"/>
      <c r="FI109" s="34"/>
      <c r="FJ109" s="34"/>
      <c r="FK109" s="34"/>
      <c r="FL109" s="34"/>
      <c r="FM109" s="34"/>
      <c r="FN109" s="34"/>
      <c r="FO109" s="34"/>
      <c r="FP109" s="34"/>
      <c r="FQ109" s="34"/>
      <c r="FR109" s="34"/>
      <c r="FS109" s="34"/>
      <c r="FT109" s="34"/>
      <c r="FU109" s="34"/>
      <c r="FV109" s="34"/>
      <c r="FW109" s="34"/>
      <c r="FX109" s="34"/>
      <c r="FY109" s="34"/>
      <c r="FZ109" s="34"/>
      <c r="GA109" s="34"/>
      <c r="GB109" s="34"/>
      <c r="GC109" s="34"/>
      <c r="GD109" s="34"/>
      <c r="GE109" s="34"/>
      <c r="GF109" s="34"/>
      <c r="GG109" s="34"/>
      <c r="GH109" s="34"/>
      <c r="GI109" s="34"/>
      <c r="GJ109" s="34"/>
      <c r="GK109" s="34"/>
      <c r="GL109" s="34"/>
      <c r="GM109" s="34"/>
      <c r="GN109" s="34"/>
      <c r="GO109" s="34"/>
      <c r="GP109" s="34"/>
      <c r="GQ109" s="34"/>
      <c r="GR109" s="34"/>
      <c r="GS109" s="34"/>
      <c r="GT109" s="34"/>
      <c r="GU109" s="34"/>
      <c r="GV109" s="34"/>
      <c r="GW109" s="34"/>
      <c r="GX109" s="34"/>
      <c r="GY109" s="34"/>
      <c r="GZ109" s="34"/>
      <c r="HA109" s="34"/>
      <c r="HB109" s="34"/>
      <c r="HC109" s="34"/>
      <c r="HD109" s="34"/>
      <c r="HE109" s="34"/>
      <c r="HF109" s="34"/>
      <c r="HG109" s="34"/>
      <c r="HH109" s="34"/>
      <c r="HI109" s="34"/>
      <c r="HJ109" s="34"/>
      <c r="HK109" s="34"/>
    </row>
    <row r="110" spans="1:219" s="3" customFormat="1" ht="15" thickTop="1" x14ac:dyDescent="0.3">
      <c r="A110" s="29" t="s">
        <v>115</v>
      </c>
      <c r="B110" s="129">
        <f>+'N EERR RODEO'!B154+'N EERR RODEO'!B156</f>
        <v>0</v>
      </c>
      <c r="C110" s="30" t="str">
        <f>IF(AND(B4=0,B110&gt;=0), "",B110/B4)</f>
        <v/>
      </c>
      <c r="D110" s="47" t="str">
        <f>IF(AND(B124=0,B110&gt;=0),"",B110/B124)</f>
        <v/>
      </c>
      <c r="E110" s="129">
        <f>+'N EERR RODEO'!C154+'N EERR RODEO'!C156</f>
        <v>3337.6</v>
      </c>
      <c r="F110" s="30">
        <f>IF(AND(E4=0,E110&gt;=0), "",E110/E4)</f>
        <v>9.7025836658683307E-2</v>
      </c>
      <c r="G110" s="47">
        <f>IF(AND(E124=0,E110&gt;=0),"",E110/E124)</f>
        <v>0.33445959601517694</v>
      </c>
      <c r="H110" s="129">
        <f>+'N EERR RODEO'!D154+'N EERR RODEO'!D156</f>
        <v>1069.3900000000001</v>
      </c>
      <c r="I110" s="30">
        <f>IF(AND(H4=0,H110&gt;=0), "",H110/H4)</f>
        <v>2.7443683469674997E-2</v>
      </c>
      <c r="J110" s="47">
        <f>IF(AND(H124=0,H110&gt;=0),"",H110/H124)</f>
        <v>0.13225552211912947</v>
      </c>
      <c r="K110" s="30">
        <f>IF(AND(E110=0,H110&gt;0),100%,IF(AND(E110&lt;0,H110=0),(E110-H110)/E110,IF(AND(E110&gt;0,H110&gt;0),(H110-E110)/E110,IF(AND(E110=0,H110=0),"",(H110-E110)/E110))))</f>
        <v>-0.67959312080536916</v>
      </c>
      <c r="L110" s="130">
        <f>+E110+H110</f>
        <v>4406.99</v>
      </c>
      <c r="M110" s="30">
        <f>IF(AND(L4=0,L110&gt;=0), "",L110/L4)</f>
        <v>6.0068729877297437E-2</v>
      </c>
      <c r="N110" s="47">
        <f>IF(AND(L124=0,L110&gt;=0),"",L110/L124)</f>
        <v>0.24395359700424271</v>
      </c>
      <c r="O110" s="129">
        <f>+'N EERR RODEO'!E154+'N EERR RODEO'!E156</f>
        <v>3827.55</v>
      </c>
      <c r="P110" s="30">
        <f>IF(AND(O4=0,O110&gt;=0), "",O110/O4)</f>
        <v>7.7957262196072935E-2</v>
      </c>
      <c r="Q110" s="47">
        <f>IF(AND(O124=0,O110&gt;=0),"",O110/O124)</f>
        <v>0.32173650226063172</v>
      </c>
      <c r="R110" s="30">
        <f>IF(AND(H110=0,O110&gt;0),100%,IF(AND(H110&lt;0,O110=0),(H110-O110)/H110,IF(AND(H110&gt;0,O110&gt;0),(O110-H110)/H110,IF(AND(H110=0,O110=0),"",(O110-H110)/H110))))</f>
        <v>2.5791900055171637</v>
      </c>
      <c r="S110" s="130">
        <f>+L110+O110</f>
        <v>8234.5400000000009</v>
      </c>
      <c r="T110" s="30">
        <f>IF(AND(S4=0,S110&gt;=0), "",S110/S4)</f>
        <v>6.724057826786764E-2</v>
      </c>
      <c r="U110" s="47">
        <f>IF(AND(S124=0,S110&gt;=0),"",S110/S124)</f>
        <v>0.27483823412148078</v>
      </c>
      <c r="V110" s="131"/>
      <c r="W110" s="30" t="str">
        <f>IF(AND(V4=0,V110&gt;=0), "",V110/V4)</f>
        <v/>
      </c>
      <c r="X110" s="47">
        <f t="shared" si="91"/>
        <v>1</v>
      </c>
      <c r="Y110" s="129">
        <f>+'N EERR RODEO'!F154+'N EERR RODEO'!F156</f>
        <v>4806.1000000000004</v>
      </c>
      <c r="Z110" s="30">
        <f>IF(AND(Y4=0,Y110&gt;=0), "",Y110/Y4)</f>
        <v>8.7546542294669086E-2</v>
      </c>
      <c r="AA110" s="47">
        <f>IF(AND(Y124=0,Y110&gt;=0),"",Y110/Y124)</f>
        <v>0.35898351112935339</v>
      </c>
      <c r="AB110" s="30">
        <f t="shared" si="92"/>
        <v>0.25565962560907113</v>
      </c>
      <c r="AC110" s="130">
        <f>+S110+Y110</f>
        <v>13040.640000000001</v>
      </c>
      <c r="AD110" s="30">
        <f>IF(AND(AC4=0,AC110&gt;=0), "",AC110/AC4)</f>
        <v>7.3525763071913011E-2</v>
      </c>
      <c r="AE110" s="47">
        <f>IF(AND(AC124=0,AC110&gt;=0),"",AC110/AC124)</f>
        <v>0.30082570944933079</v>
      </c>
      <c r="AF110" s="129">
        <f>+'N EERR RODEO'!G154+'N EERR RODEO'!G156</f>
        <v>4467.75</v>
      </c>
      <c r="AG110" s="30">
        <f>IF(AND(AF4=0,AF110&gt;=0), "",AF110/AF4)</f>
        <v>7.2114551206354613E-2</v>
      </c>
      <c r="AH110" s="47">
        <f>IF(AND(AF124=0,AF110&gt;=0),"",AF110/AF124)</f>
        <v>0.30795979274581609</v>
      </c>
      <c r="AI110" s="30">
        <f t="shared" si="41"/>
        <v>-7.040011651859103E-2</v>
      </c>
      <c r="AJ110" s="130">
        <f t="shared" si="62"/>
        <v>17508.39</v>
      </c>
      <c r="AK110" s="30">
        <f>IF(AND(AJ4=0,AJ110&gt;=0), "",AJ110/AJ4)</f>
        <v>7.3160430647430455E-2</v>
      </c>
      <c r="AL110" s="47">
        <f>IF(AND(AJ124=0,AJ110&gt;=0),"",AJ110/AJ124)</f>
        <v>0.30261457064655611</v>
      </c>
      <c r="AM110" s="129">
        <f>+'N EERR RODEO'!H154+'N EERR RODEO'!H156</f>
        <v>3558.8</v>
      </c>
      <c r="AN110" s="30">
        <f>IF(AND(AM4=0,AM110&gt;=0), "",AM110/AM4)</f>
        <v>6.3700364626392281E-2</v>
      </c>
      <c r="AO110" s="47">
        <f>IF(AND(AM124=0,AM110&gt;=0),"",AM110/AM124)</f>
        <v>0.25353687766818012</v>
      </c>
      <c r="AP110" s="30">
        <f t="shared" si="42"/>
        <v>-0.20344692518605559</v>
      </c>
      <c r="AQ110" s="130">
        <f t="shared" si="63"/>
        <v>21067.19</v>
      </c>
      <c r="AR110" s="30">
        <f>IF(AND(AQ4=0,AQ110&gt;=0), "",AQ110/AQ4)</f>
        <v>7.1369970189114867E-2</v>
      </c>
      <c r="AS110" s="47">
        <f>IF(AND(AQ124=0,AQ110&gt;=0),"",AQ110/AQ124)</f>
        <v>0.29303257705477254</v>
      </c>
      <c r="AT110" s="131">
        <f>+V110*2</f>
        <v>0</v>
      </c>
      <c r="AU110" s="30" t="str">
        <f>IF(AND(AT4=0,AT110&gt;=0), "",AT110/AT4)</f>
        <v/>
      </c>
      <c r="AV110" s="47">
        <f t="shared" si="93"/>
        <v>1</v>
      </c>
      <c r="AW110" s="131">
        <f>+AQ110/6</f>
        <v>3511.1983333333333</v>
      </c>
      <c r="AX110" s="30">
        <f>IF(AND(AW4=0,AW110&gt;=0), "",AW110/AW4)</f>
        <v>7.1369970189114867E-2</v>
      </c>
      <c r="AY110" s="47">
        <f>IF(AND(AW124=0,AW110&gt;=0),"",AW110/AW124)</f>
        <v>0.29303257705477248</v>
      </c>
      <c r="AZ110" s="131">
        <f>+AT110/6</f>
        <v>0</v>
      </c>
      <c r="BA110" s="30" t="str">
        <f>IF(AND(AZ4=0,AZ110&gt;=0), "",AZ110/AZ4)</f>
        <v/>
      </c>
      <c r="BB110" s="47">
        <f t="shared" si="94"/>
        <v>1</v>
      </c>
      <c r="BC110" s="129">
        <f>+'N EERR RODEO'!I154+'N EERR RODEO'!I156</f>
        <v>0</v>
      </c>
      <c r="BD110" s="30" t="str">
        <f>IF(AND(BC4=0,BC110&gt;=0), "",BC110/BC4)</f>
        <v/>
      </c>
      <c r="BE110" s="47" t="str">
        <f>IF(AND(BC124=0,BC110&gt;=0),"",BC110/BC124)</f>
        <v/>
      </c>
      <c r="BF110" s="30">
        <f t="shared" si="95"/>
        <v>-1</v>
      </c>
      <c r="BG110" s="130">
        <f>+AQ110+BC110</f>
        <v>21067.19</v>
      </c>
      <c r="BH110" s="30">
        <f>IF(AND(BG4=0,BG110&gt;=0), "",BG110/BG4)</f>
        <v>7.1369970189114867E-2</v>
      </c>
      <c r="BI110" s="47">
        <f>IF(AND(BG124=0,BG110&gt;=0),"",BG110/BG124)</f>
        <v>0.29303257705477254</v>
      </c>
      <c r="BJ110" s="129">
        <f>+'N EERR RODEO'!J154+'N EERR RODEO'!J156</f>
        <v>0</v>
      </c>
      <c r="BK110" s="30" t="str">
        <f>IF(AND(BJ4=0,BJ110&gt;=0), "",BJ110/BJ4)</f>
        <v/>
      </c>
      <c r="BL110" s="47" t="str">
        <f>IF(AND(BJ124=0,BJ110&gt;=0),"",BJ110/BJ124)</f>
        <v/>
      </c>
      <c r="BM110" s="30" t="str">
        <f t="shared" si="43"/>
        <v/>
      </c>
      <c r="BN110" s="130">
        <f>+BG110+BJ110</f>
        <v>21067.19</v>
      </c>
      <c r="BO110" s="30">
        <f>IF(AND(BN4=0,BN110&gt;=0), "",BN110/BN4)</f>
        <v>7.1369970189114867E-2</v>
      </c>
      <c r="BP110" s="47">
        <f>IF(AND(BN124=0,BN110&gt;=0),"",BN110/BN124)</f>
        <v>0.29303257705477254</v>
      </c>
      <c r="BQ110" s="129">
        <f>+'N EERR RODEO'!K154+'N EERR RODEO'!K156</f>
        <v>0</v>
      </c>
      <c r="BR110" s="30" t="str">
        <f>IF(AND(BQ4=0,BQ110&gt;=0), "",BQ110/BQ4)</f>
        <v/>
      </c>
      <c r="BS110" s="47" t="str">
        <f>IF(AND(BQ124=0,BQ110&gt;=0),"",BQ110/BQ124)</f>
        <v/>
      </c>
      <c r="BT110" s="30" t="str">
        <f t="shared" si="44"/>
        <v/>
      </c>
      <c r="BU110" s="130">
        <f>+BN110+BQ110</f>
        <v>21067.19</v>
      </c>
      <c r="BV110" s="30">
        <f>IF(AND(BU4=0,BU110&gt;=0), "",BU110/BU4)</f>
        <v>7.1369970189114867E-2</v>
      </c>
      <c r="BW110" s="47">
        <f>IF(AND(BU124=0,BU110&gt;=0),"",BU110/BU124)</f>
        <v>0.29303257705477254</v>
      </c>
      <c r="BX110" s="131">
        <f>+AZ110*9</f>
        <v>0</v>
      </c>
      <c r="BY110" s="30" t="str">
        <f>IF(AND(BX4=0,BX110&gt;=0), "",BX110/BX4)</f>
        <v/>
      </c>
      <c r="BZ110" s="47">
        <f t="shared" si="45"/>
        <v>1</v>
      </c>
      <c r="CA110" s="129">
        <f>+'N EERR RODEO'!L154+'N EERR RODEO'!L156</f>
        <v>0</v>
      </c>
      <c r="CB110" s="30" t="str">
        <f>IF(AND(CA4=0,CA110&gt;=0), "",CA110/CA4)</f>
        <v/>
      </c>
      <c r="CC110" s="47" t="str">
        <f>IF(AND(CA124=0,CA110&gt;=0),"",CA110/CA124)</f>
        <v/>
      </c>
      <c r="CD110" s="30" t="str">
        <f t="shared" si="96"/>
        <v/>
      </c>
      <c r="CE110" s="130">
        <f>+BU110+CA110</f>
        <v>21067.19</v>
      </c>
      <c r="CF110" s="30">
        <f>IF(AND(CE4=0,CE110&gt;=0), "",CE110/CE4)</f>
        <v>7.1369970189114867E-2</v>
      </c>
      <c r="CG110" s="47">
        <f>IF(AND(CE124=0,CE110&gt;=0),"",CE110/CE124)</f>
        <v>0.29303257705477254</v>
      </c>
      <c r="CH110" s="129">
        <f>+'N EERR RODEO'!M154+'N EERR RODEO'!M156</f>
        <v>0</v>
      </c>
      <c r="CI110" s="30" t="str">
        <f>IF(AND(CH4=0,CH110&gt;=0), "",CH110/CH4)</f>
        <v/>
      </c>
      <c r="CJ110" s="47" t="str">
        <f>IF(AND(CH124=0,CH110&gt;=0),"",CH110/CH124)</f>
        <v/>
      </c>
      <c r="CK110" s="30" t="str">
        <f t="shared" si="46"/>
        <v/>
      </c>
      <c r="CL110" s="130">
        <f>+CE110+CH110</f>
        <v>21067.19</v>
      </c>
      <c r="CM110" s="30">
        <f>IF(AND(CL4=0,CL110&gt;=0), "",CL110/CL4)</f>
        <v>7.1369970189114867E-2</v>
      </c>
      <c r="CN110" s="47">
        <f>IF(AND(CL124=0,CL110&gt;=0),"",CL110/CL124)</f>
        <v>0.29303257705477254</v>
      </c>
      <c r="CO110" s="129">
        <f>+'N EERR RODEO'!N154+'N EERR RODEO'!N156</f>
        <v>0</v>
      </c>
      <c r="CP110" s="30" t="str">
        <f>IF(AND(CO4=0,CO110&gt;=0), "",CO110/CO4)</f>
        <v/>
      </c>
      <c r="CQ110" s="47" t="str">
        <f>IF(AND(CO124=0,CO110&gt;=0),"",CO110/CO124)</f>
        <v/>
      </c>
      <c r="CR110" s="30" t="str">
        <f t="shared" si="47"/>
        <v/>
      </c>
      <c r="CS110" s="130">
        <f>+CL110+CO110</f>
        <v>21067.19</v>
      </c>
      <c r="CT110" s="30">
        <f>IF(AND(CS4=0,CS110&gt;=0), "",CS110/CS4)</f>
        <v>7.1369970189114867E-2</v>
      </c>
      <c r="CU110" s="47">
        <f>IF(AND(CS124=0,CS110&gt;=0),"",CS110/CS124)</f>
        <v>0.29303257705477254</v>
      </c>
      <c r="CV110" s="131">
        <f>+AZ110*12</f>
        <v>0</v>
      </c>
      <c r="CW110" s="30" t="str">
        <f>IF(AND(CV4=0,CV110&gt;=0), "",CV110/CV4)</f>
        <v/>
      </c>
      <c r="CX110" s="47">
        <f t="shared" si="48"/>
        <v>1</v>
      </c>
    </row>
    <row r="111" spans="1:219" s="3" customFormat="1" x14ac:dyDescent="0.3">
      <c r="A111" s="29" t="s">
        <v>200</v>
      </c>
      <c r="B111" s="129">
        <f>+'N EERR RODEO'!B155</f>
        <v>0</v>
      </c>
      <c r="C111" s="30" t="str">
        <f>IF(AND(B4=0,B111&gt;=0), "",B111/B4)</f>
        <v/>
      </c>
      <c r="D111" s="47" t="str">
        <f>IF(AND(B124=0,B111&gt;=0),"",B111/B124)</f>
        <v/>
      </c>
      <c r="E111" s="129">
        <f>+'N EERR RODEO'!C155</f>
        <v>0</v>
      </c>
      <c r="F111" s="30">
        <f>IF(AND(E4=0,E111&gt;=0), "",E111/E4)</f>
        <v>0</v>
      </c>
      <c r="G111" s="47">
        <f>IF(AND(E124=0,E111&gt;=0),"",E111/E124)</f>
        <v>0</v>
      </c>
      <c r="H111" s="129">
        <f>+'N EERR RODEO'!D155</f>
        <v>0</v>
      </c>
      <c r="I111" s="30">
        <f>IF(AND(H4=0,H111&gt;=0), "",H111/H4)</f>
        <v>0</v>
      </c>
      <c r="J111" s="47">
        <f>IF(AND(H124=0,H111&gt;=0),"",H111/H124)</f>
        <v>0</v>
      </c>
      <c r="K111" s="30" t="str">
        <f>IF(AND(E111=0,H111&gt;0),100%,IF(AND(E111&lt;0,H111&gt;=0),(E111-H111)/E111,IF(AND(E111&gt;0,H111&gt;0),(H111-E111)/E111,IF(AND(E111=0,H111&lt;=0),"",(H111-E111)/E111))))</f>
        <v/>
      </c>
      <c r="L111" s="130">
        <f>+E111+H111</f>
        <v>0</v>
      </c>
      <c r="M111" s="30">
        <f>IF(AND(L4=0,L111&gt;=0), "",L111/L4)</f>
        <v>0</v>
      </c>
      <c r="N111" s="47">
        <f>IF(AND(L124=0,L111&gt;=0),"",L111/L124)</f>
        <v>0</v>
      </c>
      <c r="O111" s="129">
        <f>+'N EERR RODEO'!E155</f>
        <v>0</v>
      </c>
      <c r="P111" s="30">
        <f>IF(AND(O4=0,O111&gt;=0), "",O111/O4)</f>
        <v>0</v>
      </c>
      <c r="Q111" s="47">
        <f>IF(AND(O124=0,O111&gt;=0),"",O111/O124)</f>
        <v>0</v>
      </c>
      <c r="R111" s="30" t="str">
        <f>IF(AND(H111=0,O111&gt;0),100%,IF(AND(H111&lt;0,O111&gt;=0),(H111-O111)/H111,IF(AND(H111&gt;0,O111&gt;0),(O111-H111)/H111,IF(AND(H111=0,O111&lt;=0),"",(O111-H111)/H111))))</f>
        <v/>
      </c>
      <c r="S111" s="130">
        <f>+L111+O111</f>
        <v>0</v>
      </c>
      <c r="T111" s="30">
        <f>IF(AND(S4=0,S111&gt;=0), "",S111/S4)</f>
        <v>0</v>
      </c>
      <c r="U111" s="47">
        <f>IF(AND(S124=0,S111&gt;=0),"",S111/S124)</f>
        <v>0</v>
      </c>
      <c r="V111" s="131"/>
      <c r="W111" s="30" t="str">
        <f>IF(AND(V4=0,V111&gt;=0), "",V111/V4)</f>
        <v/>
      </c>
      <c r="X111" s="47" t="str">
        <f t="shared" si="91"/>
        <v/>
      </c>
      <c r="Y111" s="129">
        <f>+'N EERR RODEO'!F155</f>
        <v>0</v>
      </c>
      <c r="Z111" s="30">
        <f>IF(AND(Y4=0,Y111&gt;=0), "",Y111/Y4)</f>
        <v>0</v>
      </c>
      <c r="AA111" s="47">
        <f>IF(AND(Y124=0,Y111&gt;=0),"",Y111/Y124)</f>
        <v>0</v>
      </c>
      <c r="AB111" s="30" t="str">
        <f t="shared" si="92"/>
        <v/>
      </c>
      <c r="AC111" s="130">
        <f>+S111+Y111</f>
        <v>0</v>
      </c>
      <c r="AD111" s="30">
        <f>IF(AND(AC4=0,AC111&gt;=0), "",AC111/AC4)</f>
        <v>0</v>
      </c>
      <c r="AE111" s="47">
        <f>IF(AND(AC124=0,AC111&gt;=0),"",AC111/AC124)</f>
        <v>0</v>
      </c>
      <c r="AF111" s="129">
        <f>+'N EERR RODEO'!G155</f>
        <v>0</v>
      </c>
      <c r="AG111" s="30">
        <f>IF(AND(AF4=0,AF111&gt;=0), "",AF111/AF4)</f>
        <v>0</v>
      </c>
      <c r="AH111" s="47">
        <f>IF(AND(AF124=0,AF111&gt;=0),"",AF111/AF124)</f>
        <v>0</v>
      </c>
      <c r="AI111" s="30" t="str">
        <f t="shared" si="41"/>
        <v/>
      </c>
      <c r="AJ111" s="130">
        <f t="shared" si="62"/>
        <v>0</v>
      </c>
      <c r="AK111" s="30">
        <f>IF(AND(AJ4=0,AJ111&gt;=0), "",AJ111/AJ4)</f>
        <v>0</v>
      </c>
      <c r="AL111" s="47">
        <f>IF(AND(AJ124=0,AJ111&gt;=0),"",AJ111/AJ124)</f>
        <v>0</v>
      </c>
      <c r="AM111" s="129">
        <f>+'N EERR RODEO'!H155</f>
        <v>0</v>
      </c>
      <c r="AN111" s="30">
        <f>IF(AND(AM4=0,AM111&gt;=0), "",AM111/AM4)</f>
        <v>0</v>
      </c>
      <c r="AO111" s="47">
        <f>IF(AND(AM124=0,AM111&gt;=0),"",AM111/AM124)</f>
        <v>0</v>
      </c>
      <c r="AP111" s="30" t="str">
        <f t="shared" si="42"/>
        <v/>
      </c>
      <c r="AQ111" s="130">
        <f t="shared" si="63"/>
        <v>0</v>
      </c>
      <c r="AR111" s="30">
        <f>IF(AND(AQ4=0,AQ111&gt;=0), "",AQ111/AQ4)</f>
        <v>0</v>
      </c>
      <c r="AS111" s="47">
        <f>IF(AND(AQ124=0,AQ111&gt;=0),"",AQ111/AQ124)</f>
        <v>0</v>
      </c>
      <c r="AT111" s="131">
        <f>+V111*2</f>
        <v>0</v>
      </c>
      <c r="AU111" s="30" t="str">
        <f>IF(AND(AT4=0,AT111&gt;=0), "",AT111/AT4)</f>
        <v/>
      </c>
      <c r="AV111" s="47" t="str">
        <f t="shared" si="93"/>
        <v/>
      </c>
      <c r="AW111" s="131">
        <f>+AQ111/6</f>
        <v>0</v>
      </c>
      <c r="AX111" s="30">
        <f>IF(AND(AW4=0,AW111&gt;=0), "",AW111/AW4)</f>
        <v>0</v>
      </c>
      <c r="AY111" s="47">
        <f>IF(AND(AW124=0,AW111&gt;=0),"",AW111/AW124)</f>
        <v>0</v>
      </c>
      <c r="AZ111" s="131">
        <f>+AT111/6</f>
        <v>0</v>
      </c>
      <c r="BA111" s="30" t="str">
        <f>IF(AND(AZ4=0,AZ111&gt;=0), "",AZ111/AZ4)</f>
        <v/>
      </c>
      <c r="BB111" s="47" t="str">
        <f t="shared" si="94"/>
        <v/>
      </c>
      <c r="BC111" s="129">
        <f>+'N EERR RODEO'!I155</f>
        <v>0</v>
      </c>
      <c r="BD111" s="30" t="str">
        <f>IF(AND(BC4=0,BC111&gt;=0), "",BC111/BC4)</f>
        <v/>
      </c>
      <c r="BE111" s="47" t="str">
        <f>IF(AND(BC124=0,BC111&gt;=0),"",BC111/BC124)</f>
        <v/>
      </c>
      <c r="BF111" s="30" t="str">
        <f t="shared" si="95"/>
        <v/>
      </c>
      <c r="BG111" s="130">
        <f>+AQ111+BC111</f>
        <v>0</v>
      </c>
      <c r="BH111" s="30">
        <f>IF(AND(BG4=0,BG111&gt;=0), "",BG111/BG4)</f>
        <v>0</v>
      </c>
      <c r="BI111" s="47">
        <f>IF(AND(BG124=0,BG111&gt;=0),"",BG111/BG124)</f>
        <v>0</v>
      </c>
      <c r="BJ111" s="129">
        <f>+'N EERR RODEO'!J155</f>
        <v>0</v>
      </c>
      <c r="BK111" s="30" t="str">
        <f>IF(AND(BJ4=0,BJ111&gt;=0), "",BJ111/BJ4)</f>
        <v/>
      </c>
      <c r="BL111" s="47" t="str">
        <f>IF(AND(BJ124=0,BJ111&gt;=0),"",BJ111/BJ124)</f>
        <v/>
      </c>
      <c r="BM111" s="30" t="str">
        <f t="shared" si="43"/>
        <v/>
      </c>
      <c r="BN111" s="130">
        <f>+BG111+BJ111</f>
        <v>0</v>
      </c>
      <c r="BO111" s="30">
        <f>IF(AND(BN4=0,BN111&gt;=0), "",BN111/BN4)</f>
        <v>0</v>
      </c>
      <c r="BP111" s="47">
        <f>IF(AND(BN124=0,BN111&gt;=0),"",BN111/BN124)</f>
        <v>0</v>
      </c>
      <c r="BQ111" s="129">
        <f>+'N EERR RODEO'!K155</f>
        <v>0</v>
      </c>
      <c r="BR111" s="30" t="str">
        <f>IF(AND(BQ4=0,BQ111&gt;=0), "",BQ111/BQ4)</f>
        <v/>
      </c>
      <c r="BS111" s="47" t="str">
        <f>IF(AND(BQ124=0,BQ111&gt;=0),"",BQ111/BQ124)</f>
        <v/>
      </c>
      <c r="BT111" s="30" t="str">
        <f t="shared" si="44"/>
        <v/>
      </c>
      <c r="BU111" s="130">
        <f>+BN111+BQ111</f>
        <v>0</v>
      </c>
      <c r="BV111" s="30">
        <f>IF(AND(BU4=0,BU111&gt;=0), "",BU111/BU4)</f>
        <v>0</v>
      </c>
      <c r="BW111" s="47">
        <f>IF(AND(BU124=0,BU111&gt;=0),"",BU111/BU124)</f>
        <v>0</v>
      </c>
      <c r="BX111" s="131">
        <f>+AZ111*9</f>
        <v>0</v>
      </c>
      <c r="BY111" s="30" t="str">
        <f>IF(AND(BX4=0,BX111&gt;=0), "",BX111/BX4)</f>
        <v/>
      </c>
      <c r="BZ111" s="47" t="str">
        <f t="shared" si="45"/>
        <v/>
      </c>
      <c r="CA111" s="129">
        <f>+'N EERR RODEO'!L155</f>
        <v>0</v>
      </c>
      <c r="CB111" s="30" t="str">
        <f>IF(AND(CA4=0,CA111&gt;=0), "",CA111/CA4)</f>
        <v/>
      </c>
      <c r="CC111" s="47" t="str">
        <f>IF(AND(CA124=0,CA111&gt;=0),"",CA111/CA124)</f>
        <v/>
      </c>
      <c r="CD111" s="30" t="str">
        <f t="shared" si="96"/>
        <v/>
      </c>
      <c r="CE111" s="130">
        <f>+BU111+CA111</f>
        <v>0</v>
      </c>
      <c r="CF111" s="30">
        <f>IF(AND(CE4=0,CE111&gt;=0), "",CE111/CE4)</f>
        <v>0</v>
      </c>
      <c r="CG111" s="47">
        <f>IF(AND(CE124=0,CE111&gt;=0),"",CE111/CE124)</f>
        <v>0</v>
      </c>
      <c r="CH111" s="129">
        <f>+'N EERR RODEO'!M155</f>
        <v>0</v>
      </c>
      <c r="CI111" s="30" t="str">
        <f>IF(AND(CH4=0,CH111&gt;=0), "",CH111/CH4)</f>
        <v/>
      </c>
      <c r="CJ111" s="47" t="str">
        <f>IF(AND(CH124=0,CH111&gt;=0),"",CH111/CH124)</f>
        <v/>
      </c>
      <c r="CK111" s="30" t="str">
        <f t="shared" si="46"/>
        <v/>
      </c>
      <c r="CL111" s="130">
        <f>+CE111+CH111</f>
        <v>0</v>
      </c>
      <c r="CM111" s="30">
        <f>IF(AND(CL4=0,CL111&gt;=0), "",CL111/CL4)</f>
        <v>0</v>
      </c>
      <c r="CN111" s="47">
        <f>IF(AND(CL124=0,CL111&gt;=0),"",CL111/CL124)</f>
        <v>0</v>
      </c>
      <c r="CO111" s="129">
        <f>+'N EERR RODEO'!N155</f>
        <v>0</v>
      </c>
      <c r="CP111" s="30" t="str">
        <f>IF(AND(CO4=0,CO111&gt;=0), "",CO111/CO4)</f>
        <v/>
      </c>
      <c r="CQ111" s="47" t="str">
        <f>IF(AND(CO124=0,CO111&gt;=0),"",CO111/CO124)</f>
        <v/>
      </c>
      <c r="CR111" s="30" t="str">
        <f t="shared" si="47"/>
        <v/>
      </c>
      <c r="CS111" s="130">
        <f>+CL111+CO111</f>
        <v>0</v>
      </c>
      <c r="CT111" s="30">
        <f>IF(AND(CS4=0,CS111&gt;=0), "",CS111/CS4)</f>
        <v>0</v>
      </c>
      <c r="CU111" s="47">
        <f>IF(AND(CS124=0,CS111&gt;=0),"",CS111/CS124)</f>
        <v>0</v>
      </c>
      <c r="CV111" s="131">
        <f>+AZ111*12</f>
        <v>0</v>
      </c>
      <c r="CW111" s="30" t="str">
        <f>IF(AND(CV4=0,CV111&gt;=0), "",CV111/CV4)</f>
        <v/>
      </c>
      <c r="CX111" s="47" t="str">
        <f t="shared" si="48"/>
        <v/>
      </c>
    </row>
    <row r="112" spans="1:219" s="34" customFormat="1" ht="15.6" x14ac:dyDescent="0.3">
      <c r="A112" s="148" t="s">
        <v>118</v>
      </c>
      <c r="B112" s="149">
        <f>+B109-B110-B111</f>
        <v>0</v>
      </c>
      <c r="C112" s="150" t="str">
        <f>IF(AND(B4=0,B112&lt;=0), "",B112/B4)</f>
        <v/>
      </c>
      <c r="D112" s="151"/>
      <c r="E112" s="149">
        <f>+E109-E110-E111</f>
        <v>3762.6072130374637</v>
      </c>
      <c r="F112" s="150">
        <f>IF(AND(E4=0,E112&lt;=0), "",E112/E4)</f>
        <v>0.10938102614542083</v>
      </c>
      <c r="G112" s="151"/>
      <c r="H112" s="149">
        <f>+H109-H110-H111</f>
        <v>6581.7190678163888</v>
      </c>
      <c r="I112" s="150">
        <f>IF(AND(H4=0,H112&lt;=0), "",H112/H4)</f>
        <v>0.16890621268524797</v>
      </c>
      <c r="J112" s="151"/>
      <c r="K112" s="150">
        <f>IF(AND(E112=0,H112&gt;0),100%,IF(AND(E112&lt;0,H112&gt;=0),(E112-H112)/E112,IF(AND(E112&gt;0,H112&gt;0),(H112-E112)/E112,IF(AND(E112=0,H112&lt;=0),"",(H112-E112)/E112))))</f>
        <v>0.7492442594089227</v>
      </c>
      <c r="L112" s="152">
        <f>+L109-L110-L111</f>
        <v>10344.326280853853</v>
      </c>
      <c r="M112" s="150">
        <f>IF(AND(L4=0,L112&lt;=0), "",L112/L4)</f>
        <v>0.14099658522647859</v>
      </c>
      <c r="N112" s="151"/>
      <c r="O112" s="149">
        <f>+O109-O110-O111</f>
        <v>17344.845090437309</v>
      </c>
      <c r="P112" s="150">
        <f>IF(AND(O4=0,O112&lt;=0), "",O112/O4)</f>
        <v>0.35326949000417751</v>
      </c>
      <c r="Q112" s="151"/>
      <c r="R112" s="150">
        <f>IF(AND(H112=0,O112&gt;0),100%,IF(AND(H112&lt;0,O112&gt;=0),(H112-O112)/H112,IF(AND(H112&gt;0,O112&gt;0),(O112-H112)/H112,IF(AND(H112=0,O112&lt;=0),"",(O112-H112)/H112))))</f>
        <v>1.6353062037015496</v>
      </c>
      <c r="S112" s="152">
        <f>+S109-S110-S111</f>
        <v>27689.171371291166</v>
      </c>
      <c r="T112" s="150">
        <f>IF(AND(S4=0,S112&lt;=0), "",S112/S4)</f>
        <v>0.22610077730677164</v>
      </c>
      <c r="U112" s="151"/>
      <c r="V112" s="153">
        <f>+V109-V110-V111</f>
        <v>0</v>
      </c>
      <c r="W112" s="150" t="str">
        <f>IF(AND(V4=0,V112&lt;=0), "",V112/V4)</f>
        <v/>
      </c>
      <c r="X112" s="151">
        <f t="shared" si="91"/>
        <v>1</v>
      </c>
      <c r="Y112" s="149">
        <f>+Y109-Y110-Y111</f>
        <v>7287.2942352664231</v>
      </c>
      <c r="Z112" s="150">
        <f>IF(AND(Y4=0,Y112&lt;=0), "",Y112/Y4)</f>
        <v>0.13274326646999648</v>
      </c>
      <c r="AA112" s="151"/>
      <c r="AB112" s="150">
        <f t="shared" si="92"/>
        <v>-0.57985821163175977</v>
      </c>
      <c r="AC112" s="152">
        <f>+AC109-AC110-AC111</f>
        <v>34976.465606557591</v>
      </c>
      <c r="AD112" s="150">
        <f>IF(AND(AC4=0,AC112&lt;=0), "",AC112/AC4)</f>
        <v>0.1972043797912271</v>
      </c>
      <c r="AE112" s="151"/>
      <c r="AF112" s="149">
        <f>+AF109-AF110-AF111</f>
        <v>12315.357207630281</v>
      </c>
      <c r="AG112" s="150">
        <f>IF(AND(AF4=0,AF112&lt;=0), "",AF112/AF4)</f>
        <v>0.19878383033388219</v>
      </c>
      <c r="AH112" s="151"/>
      <c r="AI112" s="150">
        <f t="shared" si="41"/>
        <v>0.68997666486840181</v>
      </c>
      <c r="AJ112" s="152">
        <f>+AJ109-AJ110-AJ111</f>
        <v>47291.822814187864</v>
      </c>
      <c r="AK112" s="150">
        <f>IF(AND(AJ4=0,AJ112&lt;=0), "",AJ112/AJ4)</f>
        <v>0.19761326559369313</v>
      </c>
      <c r="AL112" s="151"/>
      <c r="AM112" s="149">
        <f>+AM109-AM110-AM111</f>
        <v>12989.200314322872</v>
      </c>
      <c r="AN112" s="150">
        <f>IF(AND(AM4=0,AM112&lt;=0), "",AM112/AM4)</f>
        <v>0.23249881876689224</v>
      </c>
      <c r="AO112" s="151"/>
      <c r="AP112" s="150">
        <f t="shared" si="42"/>
        <v>5.4715676965918246E-2</v>
      </c>
      <c r="AQ112" s="152">
        <f>+AQ109-AQ110-AQ111</f>
        <v>60281.023128510729</v>
      </c>
      <c r="AR112" s="150">
        <f>IF(AND(AQ4=0,AQ112&lt;=0), "",AQ112/AQ4)</f>
        <v>0.20421588373443039</v>
      </c>
      <c r="AS112" s="151"/>
      <c r="AT112" s="153">
        <f>+AT109-AT110-AT111</f>
        <v>0</v>
      </c>
      <c r="AU112" s="150" t="str">
        <f>IF(AND(AT4=0,AT112&lt;=0), "",AT112/AT4)</f>
        <v/>
      </c>
      <c r="AV112" s="151">
        <f t="shared" si="93"/>
        <v>1</v>
      </c>
      <c r="AW112" s="153">
        <f>+AW109-AW110-AW111</f>
        <v>10046.837188085119</v>
      </c>
      <c r="AX112" s="150">
        <f>IF(AND(AW4=0,AW112&lt;=0), "",AW112/AW4)</f>
        <v>0.20421588373443036</v>
      </c>
      <c r="AY112" s="151"/>
      <c r="AZ112" s="153">
        <f>+AZ109-AZ110-AZ111</f>
        <v>0</v>
      </c>
      <c r="BA112" s="150" t="str">
        <f>IF(AND(AZ4=0,AZ112&lt;=0), "",AZ112/AZ4)</f>
        <v/>
      </c>
      <c r="BB112" s="151">
        <f t="shared" si="94"/>
        <v>1</v>
      </c>
      <c r="BC112" s="149">
        <f>+BC109-BC110-BC111</f>
        <v>0</v>
      </c>
      <c r="BD112" s="150" t="str">
        <f>IF(AND(BC4=0,BC112&lt;=0), "",BC112/BC4)</f>
        <v/>
      </c>
      <c r="BE112" s="151"/>
      <c r="BF112" s="150">
        <f t="shared" si="95"/>
        <v>-1</v>
      </c>
      <c r="BG112" s="152">
        <f>+BG109-BG110-BG111</f>
        <v>60281.023128510729</v>
      </c>
      <c r="BH112" s="150">
        <f>IF(AND(BG4=0,BG112&lt;=0), "",BG112/BG4)</f>
        <v>0.20421588373443039</v>
      </c>
      <c r="BI112" s="151"/>
      <c r="BJ112" s="149">
        <f>+BJ109-BJ110-BJ111</f>
        <v>0</v>
      </c>
      <c r="BK112" s="150" t="str">
        <f>IF(AND(BJ4=0,BJ112&lt;=0), "",BJ112/BJ4)</f>
        <v/>
      </c>
      <c r="BL112" s="151"/>
      <c r="BM112" s="150" t="str">
        <f t="shared" si="43"/>
        <v/>
      </c>
      <c r="BN112" s="152">
        <f>+BN109-BN110-BN111</f>
        <v>60281.023128510729</v>
      </c>
      <c r="BO112" s="150">
        <f>IF(AND(BN4=0,BN112&lt;=0), "",BN112/BN4)</f>
        <v>0.20421588373443039</v>
      </c>
      <c r="BP112" s="151"/>
      <c r="BQ112" s="149">
        <f>+BQ109-BQ110-BQ111</f>
        <v>0</v>
      </c>
      <c r="BR112" s="150" t="str">
        <f>IF(AND(BQ4=0,BQ112&lt;=0), "",BQ112/BQ4)</f>
        <v/>
      </c>
      <c r="BS112" s="151"/>
      <c r="BT112" s="150" t="str">
        <f t="shared" si="44"/>
        <v/>
      </c>
      <c r="BU112" s="152">
        <f>+BU109-BU110-BU111</f>
        <v>60281.023128510729</v>
      </c>
      <c r="BV112" s="150">
        <f>IF(AND(BU4=0,BU112&lt;=0), "",BU112/BU4)</f>
        <v>0.20421588373443039</v>
      </c>
      <c r="BW112" s="151"/>
      <c r="BX112" s="153">
        <f>+BX109-BX110-BX111</f>
        <v>0</v>
      </c>
      <c r="BY112" s="150" t="str">
        <f>IF(AND(BX4=0,BX112&lt;=0), "",BX112/BX4)</f>
        <v/>
      </c>
      <c r="BZ112" s="151">
        <f t="shared" si="45"/>
        <v>1</v>
      </c>
      <c r="CA112" s="149">
        <f>+CA109-CA110-CA111</f>
        <v>0</v>
      </c>
      <c r="CB112" s="150" t="str">
        <f>IF(AND(CA4=0,CA112&lt;=0), "",CA112/CA4)</f>
        <v/>
      </c>
      <c r="CC112" s="151"/>
      <c r="CD112" s="150" t="str">
        <f t="shared" si="96"/>
        <v/>
      </c>
      <c r="CE112" s="152">
        <f>+CE109-CE110-CE111</f>
        <v>60281.023128510729</v>
      </c>
      <c r="CF112" s="150">
        <f>IF(AND(CE4=0,CE112&lt;=0), "",CE112/CE4)</f>
        <v>0.20421588373443039</v>
      </c>
      <c r="CG112" s="151"/>
      <c r="CH112" s="149">
        <f>+CH109-CH110-CH111</f>
        <v>0</v>
      </c>
      <c r="CI112" s="150" t="str">
        <f>IF(AND(CH4=0,CH112&lt;=0), "",CH112/CH4)</f>
        <v/>
      </c>
      <c r="CJ112" s="151"/>
      <c r="CK112" s="150" t="str">
        <f t="shared" si="46"/>
        <v/>
      </c>
      <c r="CL112" s="152">
        <f>+CL109-CL110-CL111</f>
        <v>60281.023128510729</v>
      </c>
      <c r="CM112" s="150">
        <f>IF(AND(CL4=0,CL112&lt;=0), "",CL112/CL4)</f>
        <v>0.20421588373443039</v>
      </c>
      <c r="CN112" s="151"/>
      <c r="CO112" s="149">
        <f>+CO109-CO110-CO111</f>
        <v>0</v>
      </c>
      <c r="CP112" s="150" t="str">
        <f>IF(AND(CO4=0,CO112&lt;=0), "",CO112/CO4)</f>
        <v/>
      </c>
      <c r="CQ112" s="151"/>
      <c r="CR112" s="150" t="str">
        <f t="shared" si="47"/>
        <v/>
      </c>
      <c r="CS112" s="152">
        <f>+CS109-CS110-CS111</f>
        <v>60281.023128510729</v>
      </c>
      <c r="CT112" s="150">
        <f>IF(AND(CS4=0,CS112&lt;=0), "",CS112/CS4)</f>
        <v>0.20421588373443039</v>
      </c>
      <c r="CU112" s="151"/>
      <c r="CV112" s="153">
        <f>+CV109-CV110-CV111</f>
        <v>0</v>
      </c>
      <c r="CW112" s="150" t="str">
        <f>IF(AND(CV4=0,CV112&lt;=0), "",CV112/CV4)</f>
        <v/>
      </c>
      <c r="CX112" s="151">
        <f t="shared" si="48"/>
        <v>1</v>
      </c>
    </row>
    <row r="113" spans="1:102" s="34" customFormat="1" ht="31.2" x14ac:dyDescent="0.3">
      <c r="A113" s="148" t="s">
        <v>93</v>
      </c>
      <c r="B113" s="149">
        <f>+B36-B38+B66+B63+B64</f>
        <v>0</v>
      </c>
      <c r="C113" s="150" t="str">
        <f>IF(AND(B4=0,B113&lt;=0), "",B113/B4)</f>
        <v/>
      </c>
      <c r="D113" s="151"/>
      <c r="E113" s="149">
        <f>+E36-E38+E66+E63+E64</f>
        <v>4369.5261658045947</v>
      </c>
      <c r="F113" s="150">
        <f>IF(AND(E4=0,E113&lt;=0), "",E113/E4)</f>
        <v>0.12702448826677834</v>
      </c>
      <c r="G113" s="151"/>
      <c r="H113" s="149">
        <f>+H36-H38+H66+H63+H64</f>
        <v>7107.596623150529</v>
      </c>
      <c r="I113" s="150">
        <f>IF(AND(H4=0,H113&lt;=0), "",H113/H4)</f>
        <v>0.18240177293211454</v>
      </c>
      <c r="J113" s="151"/>
      <c r="K113" s="150">
        <f>IF(AND(E113=0,H113&gt;0),100%,IF(AND(E113&lt;0,H113=0),(E113-H113)/E113,IF(AND(E113&gt;0,H113&gt;0),(H113-E113)/E113,IF(AND(E113=0,H113=0),"",(H113-E113)/E113))))</f>
        <v>0.62662869003366006</v>
      </c>
      <c r="L113" s="152">
        <f>+L36-L38+L66+L63+L64</f>
        <v>11477.122788955125</v>
      </c>
      <c r="M113" s="150">
        <f>IF(AND(L4=0,L113&lt;=0), "",L113/L4)</f>
        <v>0.15643697593557507</v>
      </c>
      <c r="N113" s="151"/>
      <c r="O113" s="149">
        <f>+O36-O38+O66+O63+O64</f>
        <v>17710.175089096498</v>
      </c>
      <c r="P113" s="150">
        <f>IF(AND(O4=0,O113&lt;=0), "",O113/O4)</f>
        <v>0.36071031415894106</v>
      </c>
      <c r="Q113" s="151"/>
      <c r="R113" s="150">
        <f>IF(AND(H113=0,O113&gt;0),100%,IF(AND(H113&lt;0,O113=0),(H113-O113)/H113,IF(AND(H113&gt;0,O113&gt;0),(O113-H113)/H113,IF(AND(H113=0,O113=0),"",(O113-H113)/H113))))</f>
        <v>1.4917248442900866</v>
      </c>
      <c r="S113" s="152">
        <f>+S36-S38+S66+S63+S64</f>
        <v>29187.297878051624</v>
      </c>
      <c r="T113" s="150">
        <f>IF(AND(S4=0,S113&lt;=0), "",S113/S4)</f>
        <v>0.23833399162511773</v>
      </c>
      <c r="U113" s="151"/>
      <c r="V113" s="153">
        <f>+V36-V38+V66+V63+V64</f>
        <v>0</v>
      </c>
      <c r="W113" s="150" t="str">
        <f>IF(AND(V4=0,V113&lt;=0), "",V113/V4)</f>
        <v/>
      </c>
      <c r="X113" s="151">
        <f t="shared" si="91"/>
        <v>1</v>
      </c>
      <c r="Y113" s="149">
        <f>+Y36-Y38+Y66+Y63+Y64</f>
        <v>7724.8012421951889</v>
      </c>
      <c r="Z113" s="150">
        <f>IF(AND(Y4=0,Y113&lt;=0), "",Y113/Y4)</f>
        <v>0.14071276891195633</v>
      </c>
      <c r="AA113" s="151"/>
      <c r="AB113" s="150">
        <f t="shared" si="92"/>
        <v>-0.56382129463242492</v>
      </c>
      <c r="AC113" s="152">
        <f>+AC36-AC38+AC66+AC63+AC64</f>
        <v>36912.099120246814</v>
      </c>
      <c r="AD113" s="150">
        <f>IF(AND(AC4=0,AC113&lt;=0), "",AC113/AC4)</f>
        <v>0.20811787261992018</v>
      </c>
      <c r="AE113" s="151"/>
      <c r="AF113" s="149">
        <f>+AF36-AF38+AF66+AF63+AF64</f>
        <v>12788.062399915476</v>
      </c>
      <c r="AG113" s="150">
        <f>IF(AND(AF4=0,AF113&lt;=0), "",AF113/AF4)</f>
        <v>0.20641382816154946</v>
      </c>
      <c r="AH113" s="151"/>
      <c r="AI113" s="150">
        <f t="shared" si="41"/>
        <v>0.65545520188444861</v>
      </c>
      <c r="AJ113" s="152">
        <f>+AJ36-AJ38+AJ66+AJ63+AJ64</f>
        <v>49700.161520162284</v>
      </c>
      <c r="AK113" s="150">
        <f>IF(AND(AJ4=0,AJ113&lt;=0), "",AJ113/AJ4)</f>
        <v>0.20767673213024868</v>
      </c>
      <c r="AL113" s="151"/>
      <c r="AM113" s="149">
        <f>+AM36-AM38+AM66+AM63+AM64</f>
        <v>13501.258669067356</v>
      </c>
      <c r="AN113" s="150">
        <f>IF(AND(AM4=0,AM113&lt;=0), "",AM113/AM4)</f>
        <v>0.24166435319063456</v>
      </c>
      <c r="AO113" s="151"/>
      <c r="AP113" s="150">
        <f t="shared" si="42"/>
        <v>5.5770471463807848E-2</v>
      </c>
      <c r="AQ113" s="152">
        <f>+AQ36-AQ38+AQ66+AQ63+AQ64</f>
        <v>63201.420189229633</v>
      </c>
      <c r="AR113" s="150">
        <f>IF(AND(AQ4=0,AQ113&lt;=0), "",AQ113/AQ4)</f>
        <v>0.21410940304877119</v>
      </c>
      <c r="AS113" s="151"/>
      <c r="AT113" s="153">
        <f>+AT36-AT38+AT66+AT63+AT64</f>
        <v>0</v>
      </c>
      <c r="AU113" s="150" t="str">
        <f>IF(AND(AT4=0,AT113&lt;=0), "",AT113/AT4)</f>
        <v/>
      </c>
      <c r="AV113" s="151">
        <f t="shared" si="93"/>
        <v>1</v>
      </c>
      <c r="AW113" s="153">
        <f>+AW36-AW38+AW66+AW63+AW64</f>
        <v>10533.570031538271</v>
      </c>
      <c r="AX113" s="150">
        <f>IF(AND(AW4=0,AW113&lt;=0), "",AW113/AW4)</f>
        <v>0.21410940304877116</v>
      </c>
      <c r="AY113" s="151"/>
      <c r="AZ113" s="153">
        <f>+AZ36-AZ38+AZ66+AZ63+AZ64</f>
        <v>0</v>
      </c>
      <c r="BA113" s="150" t="str">
        <f>IF(AND(AZ4=0,AZ113&lt;=0), "",AZ113/AZ4)</f>
        <v/>
      </c>
      <c r="BB113" s="151">
        <f t="shared" si="94"/>
        <v>1</v>
      </c>
      <c r="BC113" s="149">
        <f>+BC36-BC38+BC66+BC63+BC64</f>
        <v>0</v>
      </c>
      <c r="BD113" s="150" t="str">
        <f>IF(AND(BC4=0,BC113&lt;=0), "",BC113/BC4)</f>
        <v/>
      </c>
      <c r="BE113" s="151"/>
      <c r="BF113" s="150">
        <f t="shared" si="95"/>
        <v>-1</v>
      </c>
      <c r="BG113" s="152">
        <f>+BG36-BG38+BG66+BG63+BG64</f>
        <v>63201.420189229633</v>
      </c>
      <c r="BH113" s="150">
        <f>IF(AND(BG4=0,BG113&lt;=0), "",BG113/BG4)</f>
        <v>0.21410940304877119</v>
      </c>
      <c r="BI113" s="151"/>
      <c r="BJ113" s="149">
        <f>+BJ36-BJ38+BJ66+BJ63+BJ64</f>
        <v>0</v>
      </c>
      <c r="BK113" s="150" t="str">
        <f>IF(AND(BJ4=0,BJ113&lt;=0), "",BJ113/BJ4)</f>
        <v/>
      </c>
      <c r="BL113" s="151"/>
      <c r="BM113" s="150" t="str">
        <f t="shared" si="43"/>
        <v/>
      </c>
      <c r="BN113" s="152">
        <f>+BN36-BN38+BN66+BN63+BN64</f>
        <v>63201.420189229633</v>
      </c>
      <c r="BO113" s="150">
        <f>IF(AND(BN4=0,BN113&lt;=0), "",BN113/BN4)</f>
        <v>0.21410940304877119</v>
      </c>
      <c r="BP113" s="151"/>
      <c r="BQ113" s="149">
        <f>+BQ36-BQ38+BQ66+BQ63+BQ64</f>
        <v>0</v>
      </c>
      <c r="BR113" s="150" t="str">
        <f>IF(AND(BQ4=0,BQ113&lt;=0), "",BQ113/BQ4)</f>
        <v/>
      </c>
      <c r="BS113" s="151"/>
      <c r="BT113" s="150" t="str">
        <f t="shared" si="44"/>
        <v/>
      </c>
      <c r="BU113" s="152">
        <f>+BU36-BU38+BU66+BU63+BU64</f>
        <v>63201.420189229633</v>
      </c>
      <c r="BV113" s="150">
        <f>IF(AND(BU4=0,BU113&lt;=0), "",BU113/BU4)</f>
        <v>0.21410940304877119</v>
      </c>
      <c r="BW113" s="151"/>
      <c r="BX113" s="153">
        <f>+BX36-BX38+BX66+BX63+BX64</f>
        <v>0</v>
      </c>
      <c r="BY113" s="150" t="str">
        <f>IF(AND(BX4=0,BX113&lt;=0), "",BX113/BX4)</f>
        <v/>
      </c>
      <c r="BZ113" s="151">
        <f t="shared" si="45"/>
        <v>1</v>
      </c>
      <c r="CA113" s="149">
        <f>+CA36-CA38+CA66+CA63+CA64</f>
        <v>0</v>
      </c>
      <c r="CB113" s="150" t="str">
        <f>IF(AND(CA4=0,CA113&lt;=0), "",CA113/CA4)</f>
        <v/>
      </c>
      <c r="CC113" s="151"/>
      <c r="CD113" s="150" t="str">
        <f t="shared" si="96"/>
        <v/>
      </c>
      <c r="CE113" s="152">
        <f>+CE36-CE38+CE66+CE63+CE64</f>
        <v>63201.420189229633</v>
      </c>
      <c r="CF113" s="150">
        <f>IF(AND(CE4=0,CE113&lt;=0), "",CE113/CE4)</f>
        <v>0.21410940304877119</v>
      </c>
      <c r="CG113" s="151"/>
      <c r="CH113" s="149">
        <f>+CH36-CH38+CH66+CH63+CH64</f>
        <v>0</v>
      </c>
      <c r="CI113" s="150" t="str">
        <f>IF(AND(CH4=0,CH113&lt;=0), "",CH113/CH4)</f>
        <v/>
      </c>
      <c r="CJ113" s="151"/>
      <c r="CK113" s="150" t="str">
        <f t="shared" si="46"/>
        <v/>
      </c>
      <c r="CL113" s="152">
        <f>+CL36-CL38+CL66+CL63+CL64</f>
        <v>63201.420189229633</v>
      </c>
      <c r="CM113" s="150">
        <f>IF(AND(CL4=0,CL113&lt;=0), "",CL113/CL4)</f>
        <v>0.21410940304877119</v>
      </c>
      <c r="CN113" s="151"/>
      <c r="CO113" s="149">
        <f>+CO36-CO38+CO66+CO63+CO64</f>
        <v>0</v>
      </c>
      <c r="CP113" s="150" t="str">
        <f>IF(AND(CO4=0,CO113&lt;=0), "",CO113/CO4)</f>
        <v/>
      </c>
      <c r="CQ113" s="151"/>
      <c r="CR113" s="150" t="str">
        <f t="shared" si="47"/>
        <v/>
      </c>
      <c r="CS113" s="152">
        <f>+CS36-CS38+CS66+CS63+CS64</f>
        <v>63201.420189229633</v>
      </c>
      <c r="CT113" s="150">
        <f>IF(AND(CS4=0,CS113&lt;=0), "",CS113/CS4)</f>
        <v>0.21410940304877119</v>
      </c>
      <c r="CU113" s="151"/>
      <c r="CV113" s="153">
        <f>+CV36-CV38+CV66+CV63+CV64</f>
        <v>0</v>
      </c>
      <c r="CW113" s="150" t="str">
        <f>IF(AND(CV4=0,CV113&lt;=0), "",CV113/CV4)</f>
        <v/>
      </c>
      <c r="CX113" s="151">
        <f t="shared" si="48"/>
        <v>1</v>
      </c>
    </row>
    <row r="114" spans="1:102" s="34" customFormat="1" ht="16.2" thickBot="1" x14ac:dyDescent="0.35">
      <c r="A114" s="160" t="s">
        <v>94</v>
      </c>
      <c r="B114" s="161">
        <f>+B36-B38+B66+B63</f>
        <v>0</v>
      </c>
      <c r="C114" s="162" t="str">
        <f>IF(AND(B4=0,B114&lt;=0), "",B114/B4)</f>
        <v/>
      </c>
      <c r="D114" s="163"/>
      <c r="E114" s="161">
        <f>+E36-E38+E66+E63</f>
        <v>4369.5261658045947</v>
      </c>
      <c r="F114" s="162">
        <f>IF(AND(E4=0,E114&lt;=0), "",E114/E4)</f>
        <v>0.12702448826677834</v>
      </c>
      <c r="G114" s="163"/>
      <c r="H114" s="161">
        <f>+H36-H38+H66+H63</f>
        <v>6949.6466231505292</v>
      </c>
      <c r="I114" s="162">
        <f>IF(AND(H4=0,H114&lt;=0), "",H114/H4)</f>
        <v>0.17834831273140653</v>
      </c>
      <c r="J114" s="163"/>
      <c r="K114" s="162">
        <f>IF(AND(E114=0,H114&gt;0),100%,IF(AND(E114&lt;0,H114=0),(E114-H114)/E114,IF(AND(E114&gt;0,H114&gt;0),(H114-E114)/E114,IF(AND(E114=0,H114=0),"",(H114-E114)/E114))))</f>
        <v>0.59048060577772898</v>
      </c>
      <c r="L114" s="164">
        <f>+L36-L38+L66+L63</f>
        <v>11319.172788955124</v>
      </c>
      <c r="M114" s="162">
        <f>IF(AND(L4=0,L114&lt;=0), "",L114/L4)</f>
        <v>0.15428406524503138</v>
      </c>
      <c r="N114" s="163"/>
      <c r="O114" s="161">
        <f>+O36-O38+O66+O63</f>
        <v>17710.175089096498</v>
      </c>
      <c r="P114" s="162">
        <f>IF(AND(O4=0,O114&lt;=0), "",O114/O4)</f>
        <v>0.36071031415894106</v>
      </c>
      <c r="Q114" s="163"/>
      <c r="R114" s="162">
        <f>IF(AND(H114=0,O114&gt;0),100%,IF(AND(H114&lt;0,O114=0),(H114-O114)/H114,IF(AND(H114&gt;0,O114&gt;0),(O114-H114)/H114,IF(AND(H114=0,O114=0),"",(O114-H114)/H114))))</f>
        <v>1.5483562041990313</v>
      </c>
      <c r="S114" s="164">
        <f>+S36-S38+S66+S63</f>
        <v>29029.347878051623</v>
      </c>
      <c r="T114" s="162">
        <f>IF(AND(S4=0,S114&lt;=0), "",S114/S4)</f>
        <v>0.23704422324249894</v>
      </c>
      <c r="U114" s="163"/>
      <c r="V114" s="165">
        <f>+V36-V38+V66+V63</f>
        <v>0</v>
      </c>
      <c r="W114" s="162" t="str">
        <f>IF(AND(V4=0,V114&lt;=0), "",V114/V4)</f>
        <v/>
      </c>
      <c r="X114" s="163">
        <f t="shared" si="91"/>
        <v>1</v>
      </c>
      <c r="Y114" s="161">
        <f>+Y36-Y38+Y66+Y63</f>
        <v>7724.8012421951889</v>
      </c>
      <c r="Z114" s="162">
        <f>IF(AND(Y4=0,Y114&lt;=0), "",Y114/Y4)</f>
        <v>0.14071276891195633</v>
      </c>
      <c r="AA114" s="163"/>
      <c r="AB114" s="162">
        <f t="shared" si="92"/>
        <v>-0.56382129463242492</v>
      </c>
      <c r="AC114" s="164">
        <f>+AC36-AC38+AC66+AC63</f>
        <v>36754.149120246817</v>
      </c>
      <c r="AD114" s="162">
        <f>IF(AND(AC4=0,AC114&lt;=0), "",AC114/AC4)</f>
        <v>0.20722731860744775</v>
      </c>
      <c r="AE114" s="163"/>
      <c r="AF114" s="161">
        <f>+AF36-AF38+AF66+AF63</f>
        <v>12788.062399915476</v>
      </c>
      <c r="AG114" s="162">
        <f>IF(AND(AF4=0,AF114&lt;=0), "",AF114/AF4)</f>
        <v>0.20641382816154946</v>
      </c>
      <c r="AH114" s="163"/>
      <c r="AI114" s="162">
        <f t="shared" si="41"/>
        <v>0.65545520188444861</v>
      </c>
      <c r="AJ114" s="164">
        <f>+AJ36-AJ38+AJ66+AJ63</f>
        <v>49542.211520162287</v>
      </c>
      <c r="AK114" s="162">
        <f>IF(AND(AJ4=0,AJ114&lt;=0), "",AJ114/AJ4)</f>
        <v>0.20701672341324148</v>
      </c>
      <c r="AL114" s="163"/>
      <c r="AM114" s="161">
        <f>+AM36-AM38+AM66+AM63</f>
        <v>13501.258669067356</v>
      </c>
      <c r="AN114" s="162">
        <f>IF(AND(AM4=0,AM114&lt;=0), "",AM114/AM4)</f>
        <v>0.24166435319063456</v>
      </c>
      <c r="AO114" s="163"/>
      <c r="AP114" s="162">
        <f t="shared" si="42"/>
        <v>5.5770471463807848E-2</v>
      </c>
      <c r="AQ114" s="164">
        <f>+AQ36-AQ38+AQ66+AQ63</f>
        <v>63043.470189229636</v>
      </c>
      <c r="AR114" s="162">
        <f>IF(AND(AQ4=0,AQ114&lt;=0), "",AQ114/AQ4)</f>
        <v>0.21357431095574073</v>
      </c>
      <c r="AS114" s="163"/>
      <c r="AT114" s="165">
        <f>+AT36-AT38+AT66+AT63</f>
        <v>0</v>
      </c>
      <c r="AU114" s="162" t="str">
        <f>IF(AND(AT4=0,AT114&lt;=0), "",AT114/AT4)</f>
        <v/>
      </c>
      <c r="AV114" s="163">
        <f t="shared" si="93"/>
        <v>1</v>
      </c>
      <c r="AW114" s="165">
        <f>+AW36-AW38+AW66+AW63</f>
        <v>10507.24503153827</v>
      </c>
      <c r="AX114" s="162">
        <f>IF(AND(AW4=0,AW114&lt;=0), "",AW114/AW4)</f>
        <v>0.21357431095574067</v>
      </c>
      <c r="AY114" s="163"/>
      <c r="AZ114" s="165">
        <f>+AZ36-AZ38+AZ66+AZ63</f>
        <v>0</v>
      </c>
      <c r="BA114" s="162" t="str">
        <f>IF(AND(AZ4=0,AZ114&lt;=0), "",AZ114/AZ4)</f>
        <v/>
      </c>
      <c r="BB114" s="163">
        <f t="shared" si="94"/>
        <v>1</v>
      </c>
      <c r="BC114" s="161">
        <f>+BC36-BC38+BC66+BC63</f>
        <v>0</v>
      </c>
      <c r="BD114" s="162" t="str">
        <f>IF(AND(BC4=0,BC114&lt;=0), "",BC114/BC4)</f>
        <v/>
      </c>
      <c r="BE114" s="163"/>
      <c r="BF114" s="162">
        <f t="shared" si="95"/>
        <v>-1</v>
      </c>
      <c r="BG114" s="164">
        <f>+BG36-BG38+BG66+BG63</f>
        <v>63043.470189229636</v>
      </c>
      <c r="BH114" s="162">
        <f>IF(AND(BG4=0,BG114&lt;=0), "",BG114/BG4)</f>
        <v>0.21357431095574073</v>
      </c>
      <c r="BI114" s="163"/>
      <c r="BJ114" s="161">
        <f>+BJ36-BJ38+BJ66+BJ63</f>
        <v>0</v>
      </c>
      <c r="BK114" s="162" t="str">
        <f>IF(AND(BJ4=0,BJ114&lt;=0), "",BJ114/BJ4)</f>
        <v/>
      </c>
      <c r="BL114" s="163"/>
      <c r="BM114" s="162" t="str">
        <f t="shared" si="43"/>
        <v/>
      </c>
      <c r="BN114" s="164">
        <f>+BN36-BN38+BN66+BN63</f>
        <v>63043.470189229636</v>
      </c>
      <c r="BO114" s="162">
        <f>IF(AND(BN4=0,BN114&lt;=0), "",BN114/BN4)</f>
        <v>0.21357431095574073</v>
      </c>
      <c r="BP114" s="163"/>
      <c r="BQ114" s="161">
        <f>+BQ36-BQ38+BQ66+BQ63</f>
        <v>0</v>
      </c>
      <c r="BR114" s="162" t="str">
        <f>IF(AND(BQ4=0,BQ114&lt;=0), "",BQ114/BQ4)</f>
        <v/>
      </c>
      <c r="BS114" s="163"/>
      <c r="BT114" s="162" t="str">
        <f t="shared" si="44"/>
        <v/>
      </c>
      <c r="BU114" s="164">
        <f>+BU36-BU38+BU66+BU63</f>
        <v>63043.470189229636</v>
      </c>
      <c r="BV114" s="162">
        <f>IF(AND(BU4=0,BU114&lt;=0), "",BU114/BU4)</f>
        <v>0.21357431095574073</v>
      </c>
      <c r="BW114" s="163"/>
      <c r="BX114" s="165">
        <f>+BX36-BX38+BX66+BX63</f>
        <v>0</v>
      </c>
      <c r="BY114" s="162" t="str">
        <f>IF(AND(BX4=0,BX114&lt;=0), "",BX114/BX4)</f>
        <v/>
      </c>
      <c r="BZ114" s="163">
        <f t="shared" si="45"/>
        <v>1</v>
      </c>
      <c r="CA114" s="161">
        <f>+CA36-CA38+CA66+CA63</f>
        <v>0</v>
      </c>
      <c r="CB114" s="162" t="str">
        <f>IF(AND(CA4=0,CA114&lt;=0), "",CA114/CA4)</f>
        <v/>
      </c>
      <c r="CC114" s="163"/>
      <c r="CD114" s="162" t="str">
        <f t="shared" si="96"/>
        <v/>
      </c>
      <c r="CE114" s="164">
        <f>+CE36-CE38+CE66+CE63</f>
        <v>63043.470189229636</v>
      </c>
      <c r="CF114" s="162">
        <f>IF(AND(CE4=0,CE114&lt;=0), "",CE114/CE4)</f>
        <v>0.21357431095574073</v>
      </c>
      <c r="CG114" s="163"/>
      <c r="CH114" s="161">
        <f>+CH36-CH38+CH66+CH63</f>
        <v>0</v>
      </c>
      <c r="CI114" s="162" t="str">
        <f>IF(AND(CH4=0,CH114&lt;=0), "",CH114/CH4)</f>
        <v/>
      </c>
      <c r="CJ114" s="163"/>
      <c r="CK114" s="162" t="str">
        <f t="shared" si="46"/>
        <v/>
      </c>
      <c r="CL114" s="164">
        <f>+CL36-CL38+CL66+CL63</f>
        <v>63043.470189229636</v>
      </c>
      <c r="CM114" s="162">
        <f>IF(AND(CL4=0,CL114&lt;=0), "",CL114/CL4)</f>
        <v>0.21357431095574073</v>
      </c>
      <c r="CN114" s="163"/>
      <c r="CO114" s="161">
        <f>+CO36-CO38+CO66+CO63</f>
        <v>0</v>
      </c>
      <c r="CP114" s="162" t="str">
        <f>IF(AND(CO4=0,CO114&lt;=0), "",CO114/CO4)</f>
        <v/>
      </c>
      <c r="CQ114" s="163"/>
      <c r="CR114" s="162" t="str">
        <f t="shared" si="47"/>
        <v/>
      </c>
      <c r="CS114" s="164">
        <f>+CS36-CS38+CS66+CS63</f>
        <v>63043.470189229636</v>
      </c>
      <c r="CT114" s="162">
        <f>IF(AND(CS4=0,CS114&lt;=0), "",CS114/CS4)</f>
        <v>0.21357431095574073</v>
      </c>
      <c r="CU114" s="163"/>
      <c r="CV114" s="165">
        <f>+CV36-CV38+CV66+CV63</f>
        <v>0</v>
      </c>
      <c r="CW114" s="162" t="str">
        <f>IF(AND(CV4=0,CV114&lt;=0), "",CV114/CV4)</f>
        <v/>
      </c>
      <c r="CX114" s="163">
        <f t="shared" si="48"/>
        <v>1</v>
      </c>
    </row>
    <row r="115" spans="1:102" s="3" customFormat="1" ht="16.2" thickTop="1" x14ac:dyDescent="0.3">
      <c r="A115" s="10"/>
      <c r="B115" s="137"/>
      <c r="C115" s="7"/>
      <c r="D115" s="48"/>
      <c r="E115" s="137"/>
      <c r="F115" s="7"/>
      <c r="G115" s="48"/>
      <c r="H115" s="137"/>
      <c r="I115" s="7"/>
      <c r="J115" s="48"/>
      <c r="K115" s="35"/>
      <c r="L115" s="138"/>
      <c r="M115" s="7"/>
      <c r="N115" s="48"/>
      <c r="O115" s="137"/>
      <c r="P115" s="7"/>
      <c r="Q115" s="48"/>
      <c r="R115" s="35"/>
      <c r="S115" s="138"/>
      <c r="T115" s="7"/>
      <c r="U115" s="48"/>
      <c r="V115" s="139"/>
      <c r="W115" s="7"/>
      <c r="X115" s="94"/>
      <c r="Y115" s="137"/>
      <c r="Z115" s="7"/>
      <c r="AA115" s="48"/>
      <c r="AB115" s="35"/>
      <c r="AC115" s="138"/>
      <c r="AD115" s="7"/>
      <c r="AE115" s="48"/>
      <c r="AF115" s="137"/>
      <c r="AG115" s="7"/>
      <c r="AH115" s="48"/>
      <c r="AI115" s="35" t="str">
        <f t="shared" si="41"/>
        <v/>
      </c>
      <c r="AJ115" s="138"/>
      <c r="AK115" s="7"/>
      <c r="AL115" s="48"/>
      <c r="AM115" s="137"/>
      <c r="AN115" s="7"/>
      <c r="AO115" s="48"/>
      <c r="AP115" s="35" t="str">
        <f t="shared" si="42"/>
        <v/>
      </c>
      <c r="AQ115" s="138"/>
      <c r="AR115" s="7"/>
      <c r="AS115" s="48"/>
      <c r="AT115" s="139"/>
      <c r="AU115" s="7"/>
      <c r="AV115" s="94"/>
      <c r="AW115" s="139"/>
      <c r="AX115" s="7"/>
      <c r="AY115" s="48"/>
      <c r="AZ115" s="139"/>
      <c r="BA115" s="7"/>
      <c r="BB115" s="94"/>
      <c r="BC115" s="137"/>
      <c r="BD115" s="7"/>
      <c r="BE115" s="48"/>
      <c r="BF115" s="35"/>
      <c r="BG115" s="138"/>
      <c r="BH115" s="7"/>
      <c r="BI115" s="48"/>
      <c r="BJ115" s="137"/>
      <c r="BK115" s="7"/>
      <c r="BL115" s="48"/>
      <c r="BM115" s="35" t="str">
        <f t="shared" si="43"/>
        <v/>
      </c>
      <c r="BN115" s="138"/>
      <c r="BO115" s="7"/>
      <c r="BP115" s="48"/>
      <c r="BQ115" s="137"/>
      <c r="BR115" s="7"/>
      <c r="BS115" s="48"/>
      <c r="BT115" s="35" t="str">
        <f t="shared" si="44"/>
        <v/>
      </c>
      <c r="BU115" s="138"/>
      <c r="BV115" s="7"/>
      <c r="BW115" s="48"/>
      <c r="BX115" s="139"/>
      <c r="BY115" s="7"/>
      <c r="BZ115" s="94" t="str">
        <f t="shared" si="45"/>
        <v/>
      </c>
      <c r="CA115" s="137"/>
      <c r="CB115" s="7"/>
      <c r="CC115" s="48"/>
      <c r="CD115" s="35"/>
      <c r="CE115" s="138"/>
      <c r="CF115" s="7"/>
      <c r="CG115" s="48"/>
      <c r="CH115" s="137"/>
      <c r="CI115" s="7"/>
      <c r="CJ115" s="48"/>
      <c r="CK115" s="35" t="str">
        <f t="shared" si="46"/>
        <v/>
      </c>
      <c r="CL115" s="138"/>
      <c r="CM115" s="7"/>
      <c r="CN115" s="48"/>
      <c r="CO115" s="137"/>
      <c r="CP115" s="7"/>
      <c r="CQ115" s="48"/>
      <c r="CR115" s="35" t="str">
        <f t="shared" si="47"/>
        <v/>
      </c>
      <c r="CS115" s="138"/>
      <c r="CT115" s="7"/>
      <c r="CU115" s="48"/>
      <c r="CV115" s="139"/>
      <c r="CW115" s="7"/>
      <c r="CX115" s="94" t="str">
        <f t="shared" si="48"/>
        <v/>
      </c>
    </row>
    <row r="116" spans="1:102" s="28" customFormat="1" ht="18" customHeight="1" x14ac:dyDescent="0.3">
      <c r="A116" s="19" t="s">
        <v>102</v>
      </c>
      <c r="B116" s="123">
        <f>SUM(B117:B123)</f>
        <v>0</v>
      </c>
      <c r="C116" s="36" t="str">
        <f>IF(AND(B4=0,B116&gt;=0), "",B116/B4)</f>
        <v/>
      </c>
      <c r="D116" s="42" t="str">
        <f>IF(AND(B124=0,B116&gt;=0),"",B116/B124)</f>
        <v/>
      </c>
      <c r="E116" s="123">
        <f>SUM(E117:E123)</f>
        <v>13.455032309429914</v>
      </c>
      <c r="F116" s="36">
        <f>IF(AND(E4=0,E116&gt;=0), "",E116/E4)</f>
        <v>3.9114506444512618E-4</v>
      </c>
      <c r="G116" s="42">
        <f>IF(AND(E124=0,E116&gt;=0),"",E116/E124)</f>
        <v>1.3483235470347203E-3</v>
      </c>
      <c r="H116" s="123">
        <f>SUM(H117:H123)</f>
        <v>13.828215785353358</v>
      </c>
      <c r="I116" s="36">
        <f>IF(AND(H4=0,H116&gt;=0), "",H116/H4)</f>
        <v>3.5487256937469095E-4</v>
      </c>
      <c r="J116" s="42">
        <f>IF(AND(H124=0,H116&gt;=0),"",H116/H124)</f>
        <v>1.7101879563750327E-3</v>
      </c>
      <c r="K116" s="36">
        <f t="shared" ref="K116:K139" si="97">IF(AND(E116=0,H116&gt;0),100%,IF(AND(E116&lt;0,H116=0),(E116-H116)/E116,IF(AND(E116&gt;0,H116&gt;0),(H116-E116)/E116,IF(AND(E116=0,H116=0),"",(H116-E116)/E116))))</f>
        <v>2.7735606079659834E-2</v>
      </c>
      <c r="L116" s="124">
        <f>SUM(L117:L123)</f>
        <v>27.283248094783271</v>
      </c>
      <c r="M116" s="36">
        <f>IF(AND(L4=0,L116&gt;=0), "",L116/L4)</f>
        <v>3.718796865844548E-4</v>
      </c>
      <c r="N116" s="42">
        <f>IF(AND(L124=0,L116&gt;=0),"",L116/L124)</f>
        <v>1.5102930822809971E-3</v>
      </c>
      <c r="O116" s="123">
        <f>SUM(O117:O123)</f>
        <v>26.34577778829394</v>
      </c>
      <c r="P116" s="36">
        <f>IF(AND(O4=0,O116&gt;=0), "",O116/O4)</f>
        <v>5.3659513443364689E-4</v>
      </c>
      <c r="Q116" s="42">
        <f>IF(AND(O124=0,O116&gt;=0),"",O116/O124)</f>
        <v>2.2145754843023694E-3</v>
      </c>
      <c r="R116" s="36">
        <f t="shared" ref="R116:R139" si="98">IF(AND(H116=0,O116&gt;0),100%,IF(AND(H116&lt;0,O116=0),(H116-O116)/H116,IF(AND(H116&gt;0,O116&gt;0),(O116-H116)/H116,IF(AND(H116=0,O116=0),"",(O116-H116)/H116))))</f>
        <v>0.90521887980653293</v>
      </c>
      <c r="S116" s="124">
        <f>SUM(S117:S123)</f>
        <v>53.629025883077212</v>
      </c>
      <c r="T116" s="36">
        <f>IF(AND(S4=0,S116&gt;=0), "",S116/S4)</f>
        <v>4.3791720148551736E-4</v>
      </c>
      <c r="U116" s="42">
        <f>IF(AND(S124=0,S116&gt;=0),"",S116/S124)</f>
        <v>1.789936872170167E-3</v>
      </c>
      <c r="V116" s="125">
        <f>SUM(V117:V123)</f>
        <v>0</v>
      </c>
      <c r="W116" s="36" t="str">
        <f>IF(AND(V4=0,V116&gt;=0), "",V116/V4)</f>
        <v/>
      </c>
      <c r="X116" s="42">
        <f t="shared" ref="X116:X139" si="99">IF(AND(V116=0,S116&gt;0),100%,IF(AND(V116&lt;0,S116=0),(V116-S116)/V116,IF(AND(V116&gt;0,S116&gt;0),(S116-V116)/V116,IF(AND(V116=0,S116=0),"",(S116-V116)/V116))))</f>
        <v>1</v>
      </c>
      <c r="Y116" s="123">
        <f>SUM(Y117:Y123)</f>
        <v>33.7879068898404</v>
      </c>
      <c r="Z116" s="36">
        <f>IF(AND(Y4=0,Y116&gt;=0), "",Y116/Y4)</f>
        <v>6.1547084321586173E-4</v>
      </c>
      <c r="AA116" s="42">
        <f>IF(AND(Y124=0,Y116&gt;=0),"",Y116/Y124)</f>
        <v>2.5237305609593177E-3</v>
      </c>
      <c r="AB116" s="36">
        <f t="shared" ref="AB116:AB139" si="100">IF(AND(O116=0,Y116&gt;0),100%,IF(AND(O116&lt;0,Y116=0),(O116-Y116)/O116,IF(AND(O116&gt;0,Y116&gt;0),(Y116-O116)/O116,IF(AND(O116=0,Y116=0),"",(Y116-O116)/O116))))</f>
        <v>0.2824790052261496</v>
      </c>
      <c r="AC116" s="124">
        <f>SUM(AC117:AC123)</f>
        <v>87.416932772917619</v>
      </c>
      <c r="AD116" s="36">
        <f>IF(AND(AC4=0,AC116&gt;=0), "",AC116/AC4)</f>
        <v>4.9287432883162851E-4</v>
      </c>
      <c r="AE116" s="42">
        <f>IF(AND(AC124=0,AC116&gt;=0),"",AC116/AC124)</f>
        <v>2.0165621333996949E-3</v>
      </c>
      <c r="AF116" s="123">
        <f>SUM(AF117:AF123)</f>
        <v>27.416916418085044</v>
      </c>
      <c r="AG116" s="36">
        <f>IF(AND(AF4=0,AF116&gt;=0), "",AF116/AF4)</f>
        <v>4.4254012040788728E-4</v>
      </c>
      <c r="AH116" s="42">
        <f>IF(AND(AF124=0,AF116&gt;=0),"",AF116/AF124)</f>
        <v>1.889834457577714E-3</v>
      </c>
      <c r="AI116" s="36">
        <f t="shared" si="41"/>
        <v>-0.18855830556556413</v>
      </c>
      <c r="AJ116" s="124">
        <f>SUM(AJ117:AJ123)</f>
        <v>114.83384919100267</v>
      </c>
      <c r="AK116" s="36">
        <f>IF(AND(AJ4=0,AJ116&gt;=0), "",AJ116/AJ4)</f>
        <v>4.7984388397310314E-4</v>
      </c>
      <c r="AL116" s="42">
        <f>IF(AND(AJ124=0,AJ116&gt;=0),"",AJ116/AJ124)</f>
        <v>1.984785349688158E-3</v>
      </c>
      <c r="AM116" s="123">
        <f>SUM(AM117:AM123)</f>
        <v>48.245054023719042</v>
      </c>
      <c r="AN116" s="36">
        <f>IF(AND(AM4=0,AM116&gt;=0), "",AM116/AM4)</f>
        <v>8.6355724759213694E-4</v>
      </c>
      <c r="AO116" s="42">
        <f>IF(AND(AM124=0,AM116&gt;=0),"",AM116/AM124)</f>
        <v>3.4370856356374046E-3</v>
      </c>
      <c r="AP116" s="36">
        <f t="shared" si="42"/>
        <v>0.75968198932448561</v>
      </c>
      <c r="AQ116" s="124">
        <f>SUM(AQ117:AQ123)</f>
        <v>163.07890321472169</v>
      </c>
      <c r="AR116" s="36">
        <f>IF(AND(AQ4=0,AQ116&gt;=0), "",AQ116/AQ4)</f>
        <v>5.524674368488743E-4</v>
      </c>
      <c r="AS116" s="42">
        <f>IF(AND(AQ124=0,AQ116&gt;=0),"",AQ116/AQ124)</f>
        <v>2.2683343755040769E-3</v>
      </c>
      <c r="AT116" s="125">
        <f>SUM(AT117:AT123)</f>
        <v>0</v>
      </c>
      <c r="AU116" s="36" t="str">
        <f>IF(AND(AT4=0,AT116&gt;=0), "",AT116/AT4)</f>
        <v/>
      </c>
      <c r="AV116" s="42">
        <f t="shared" ref="AV116:AV139" si="101">IF(AND(AT116=0,AQ116&gt;0),100%,IF(AND(AT116&lt;0,AQ116=0),(AT116-AQ116)/AT116,IF(AND(AT116&gt;0,AQ116&gt;0),(AQ116-AT116)/AT116,IF(AND(AT116=0,AQ116=0),"",(AQ116-AT116)/AT116))))</f>
        <v>1</v>
      </c>
      <c r="AW116" s="125">
        <f>SUM(AW117:AW123)</f>
        <v>27.17981720245362</v>
      </c>
      <c r="AX116" s="36">
        <f>IF(AND(AW4=0,AW116&gt;=0), "",AW116/AW4)</f>
        <v>5.5246743684887441E-4</v>
      </c>
      <c r="AY116" s="42">
        <f>IF(AND(AW124=0,AW116&gt;=0),"",AW116/AW124)</f>
        <v>2.2683343755040769E-3</v>
      </c>
      <c r="AZ116" s="125">
        <f>SUM(AZ117:AZ123)</f>
        <v>0</v>
      </c>
      <c r="BA116" s="36" t="str">
        <f>IF(AND(AZ4=0,AZ116&gt;=0), "",AZ116/AZ4)</f>
        <v/>
      </c>
      <c r="BB116" s="42">
        <f t="shared" ref="BB116:BB139" si="102">IF(AND(AZ116=0,AW116&gt;0),100%,IF(AND(AZ116&lt;0,AW116=0),(AZ116-AW116)/AZ116,IF(AND(AZ116&gt;0,AW116&gt;0),(AW116-AZ116)/AZ116,IF(AND(AZ116=0,AW116=0),"",(AW116-AZ116)/AZ116))))</f>
        <v>1</v>
      </c>
      <c r="BC116" s="123">
        <f>SUM(BC117:BC123)</f>
        <v>0</v>
      </c>
      <c r="BD116" s="36" t="str">
        <f>IF(AND(BC4=0,BC116&gt;=0), "",BC116/BC4)</f>
        <v/>
      </c>
      <c r="BE116" s="42" t="str">
        <f>IF(AND(BC124=0,BC116&gt;=0),"",BC116/BC124)</f>
        <v/>
      </c>
      <c r="BF116" s="36">
        <f t="shared" ref="BF116:BF139" si="103">IF(AND(AM116=0,BC116&gt;0),100%,IF(AND(AM116&lt;0,BC116=0),(AM116-BC116)/AM116,IF(AND(AM116&gt;0,BC116&gt;0),(BC116-AM116)/AM116,IF(AND(AM116=0,BC116=0),"",(BC116-AM116)/AM116))))</f>
        <v>-1</v>
      </c>
      <c r="BG116" s="124">
        <f>SUM(BG117:BG123)</f>
        <v>163.07890321472169</v>
      </c>
      <c r="BH116" s="36">
        <f>IF(AND(BG4=0,BG116&gt;=0), "",BG116/BG4)</f>
        <v>5.524674368488743E-4</v>
      </c>
      <c r="BI116" s="42">
        <f>IF(AND(BG124=0,BG116&gt;=0),"",BG116/BG124)</f>
        <v>2.2683343755040769E-3</v>
      </c>
      <c r="BJ116" s="123">
        <f>SUM(BJ117:BJ123)</f>
        <v>0</v>
      </c>
      <c r="BK116" s="36" t="str">
        <f>IF(AND(BJ4=0,BJ116&gt;=0), "",BJ116/BJ4)</f>
        <v/>
      </c>
      <c r="BL116" s="42" t="str">
        <f>IF(AND(BJ124=0,BJ116&gt;=0),"",BJ116/BJ124)</f>
        <v/>
      </c>
      <c r="BM116" s="36" t="str">
        <f t="shared" si="43"/>
        <v/>
      </c>
      <c r="BN116" s="124">
        <f>SUM(BN117:BN123)</f>
        <v>163.07890321472169</v>
      </c>
      <c r="BO116" s="36">
        <f>IF(AND(BN4=0,BN116&gt;=0), "",BN116/BN4)</f>
        <v>5.524674368488743E-4</v>
      </c>
      <c r="BP116" s="42">
        <f>IF(AND(BN124=0,BN116&gt;=0),"",BN116/BN124)</f>
        <v>2.2683343755040769E-3</v>
      </c>
      <c r="BQ116" s="123">
        <f>SUM(BQ117:BQ123)</f>
        <v>0</v>
      </c>
      <c r="BR116" s="36" t="str">
        <f>IF(AND(BQ4=0,BQ116&gt;=0), "",BQ116/BQ4)</f>
        <v/>
      </c>
      <c r="BS116" s="42" t="str">
        <f>IF(AND(BQ124=0,BQ116&gt;=0),"",BQ116/BQ124)</f>
        <v/>
      </c>
      <c r="BT116" s="36" t="str">
        <f t="shared" si="44"/>
        <v/>
      </c>
      <c r="BU116" s="124">
        <f>SUM(BU117:BU123)</f>
        <v>163.07890321472169</v>
      </c>
      <c r="BV116" s="36">
        <f>IF(AND(BU4=0,BU116&gt;=0), "",BU116/BU4)</f>
        <v>5.524674368488743E-4</v>
      </c>
      <c r="BW116" s="42">
        <f>IF(AND(BU124=0,BU116&gt;=0),"",BU116/BU124)</f>
        <v>2.2683343755040769E-3</v>
      </c>
      <c r="BX116" s="125">
        <f>SUM(BX117:BX123)</f>
        <v>0</v>
      </c>
      <c r="BY116" s="36" t="str">
        <f>IF(AND(BX4=0,BX116&gt;=0), "",BX116/BX4)</f>
        <v/>
      </c>
      <c r="BZ116" s="42">
        <f t="shared" si="45"/>
        <v>1</v>
      </c>
      <c r="CA116" s="123">
        <f>SUM(CA117:CA123)</f>
        <v>0</v>
      </c>
      <c r="CB116" s="36" t="str">
        <f>IF(AND(CA4=0,CA116&gt;=0), "",CA116/CA4)</f>
        <v/>
      </c>
      <c r="CC116" s="42" t="str">
        <f>IF(AND(CA124=0,CA116&gt;=0),"",CA116/CA124)</f>
        <v/>
      </c>
      <c r="CD116" s="36" t="str">
        <f t="shared" ref="CD116:CD139" si="104">IF(AND(BQ116=0,CA116&gt;0),100%,IF(AND(BQ116&lt;0,CA116=0),(BQ116-CA116)/BQ116,IF(AND(BQ116&gt;0,CA116&gt;0),(CA116-BQ116)/BQ116,IF(AND(BQ116=0,CA116=0),"",(CA116-BQ116)/BQ116))))</f>
        <v/>
      </c>
      <c r="CE116" s="124">
        <f>SUM(CE117:CE123)</f>
        <v>163.07890321472169</v>
      </c>
      <c r="CF116" s="36">
        <f>IF(AND(CE4=0,CE116&gt;=0), "",CE116/CE4)</f>
        <v>5.524674368488743E-4</v>
      </c>
      <c r="CG116" s="42">
        <f>IF(AND(CE124=0,CE116&gt;=0),"",CE116/CE124)</f>
        <v>2.2683343755040769E-3</v>
      </c>
      <c r="CH116" s="123">
        <f>SUM(CH117:CH123)</f>
        <v>0</v>
      </c>
      <c r="CI116" s="36" t="str">
        <f>IF(AND(CH4=0,CH116&gt;=0), "",CH116/CH4)</f>
        <v/>
      </c>
      <c r="CJ116" s="42" t="str">
        <f>IF(AND(CH124=0,CH116&gt;=0),"",CH116/CH124)</f>
        <v/>
      </c>
      <c r="CK116" s="36" t="str">
        <f t="shared" si="46"/>
        <v/>
      </c>
      <c r="CL116" s="124">
        <f>SUM(CL117:CL123)</f>
        <v>163.07890321472169</v>
      </c>
      <c r="CM116" s="36">
        <f>IF(AND(CL4=0,CL116&gt;=0), "",CL116/CL4)</f>
        <v>5.524674368488743E-4</v>
      </c>
      <c r="CN116" s="42">
        <f>IF(AND(CL124=0,CL116&gt;=0),"",CL116/CL124)</f>
        <v>2.2683343755040769E-3</v>
      </c>
      <c r="CO116" s="123">
        <f>SUM(CO117:CO123)</f>
        <v>0</v>
      </c>
      <c r="CP116" s="36" t="str">
        <f>IF(AND(CO4=0,CO116&gt;=0), "",CO116/CO4)</f>
        <v/>
      </c>
      <c r="CQ116" s="42" t="str">
        <f>IF(AND(CO124=0,CO116&gt;=0),"",CO116/CO124)</f>
        <v/>
      </c>
      <c r="CR116" s="36" t="str">
        <f t="shared" si="47"/>
        <v/>
      </c>
      <c r="CS116" s="124">
        <f>SUM(CS117:CS123)</f>
        <v>163.07890321472169</v>
      </c>
      <c r="CT116" s="36">
        <f>IF(AND(CS4=0,CS116&gt;=0), "",CS116/CS4)</f>
        <v>5.524674368488743E-4</v>
      </c>
      <c r="CU116" s="42">
        <f>IF(AND(CS124=0,CS116&gt;=0),"",CS116/CS124)</f>
        <v>2.2683343755040769E-3</v>
      </c>
      <c r="CV116" s="125">
        <f>SUM(CV117:CV123)</f>
        <v>0</v>
      </c>
      <c r="CW116" s="36" t="str">
        <f>IF(AND(CV4=0,CV116&gt;=0), "",CV116/CV4)</f>
        <v/>
      </c>
      <c r="CX116" s="42">
        <f t="shared" si="48"/>
        <v>1</v>
      </c>
    </row>
    <row r="117" spans="1:102" hidden="1" outlineLevel="1" x14ac:dyDescent="0.3">
      <c r="A117" s="29" t="s">
        <v>95</v>
      </c>
      <c r="B117" s="129">
        <f>+'N EERR RODEO'!B194</f>
        <v>0</v>
      </c>
      <c r="C117" s="30" t="str">
        <f>IF(AND(B4=0,B117&gt;=0), "",B117/B4)</f>
        <v/>
      </c>
      <c r="D117" s="47" t="str">
        <f>IF(AND(B124=0,B117&gt;=0),"",B117/B124)</f>
        <v/>
      </c>
      <c r="E117" s="129">
        <f>+'N EERR RODEO'!C194</f>
        <v>13.455032309429914</v>
      </c>
      <c r="F117" s="30">
        <f>IF(AND(E4=0,E117&gt;=0), "",E117/E4)</f>
        <v>3.9114506444512618E-4</v>
      </c>
      <c r="G117" s="47">
        <f>IF(AND(E124=0,E117&gt;=0),"",E117/E124)</f>
        <v>1.3483235470347203E-3</v>
      </c>
      <c r="H117" s="129">
        <f>+'N EERR RODEO'!D194</f>
        <v>13.82118568073447</v>
      </c>
      <c r="I117" s="30">
        <f>IF(AND(H4=0,H117&gt;=0), "",H117/H4)</f>
        <v>3.5469215627383956E-4</v>
      </c>
      <c r="J117" s="47">
        <f>IF(AND(H124=0,H117&gt;=0),"",H117/H124)</f>
        <v>1.7093185166412376E-3</v>
      </c>
      <c r="K117" s="30">
        <f t="shared" si="97"/>
        <v>2.7213117210275174E-2</v>
      </c>
      <c r="L117" s="130">
        <f t="shared" ref="L117:L123" si="105">+E117+H117</f>
        <v>27.276217990164383</v>
      </c>
      <c r="M117" s="30">
        <f>IF(AND(L4=0,L117&gt;=0), "",L117/L4)</f>
        <v>3.7178386393558078E-4</v>
      </c>
      <c r="N117" s="47">
        <f>IF(AND(L124=0,L117&gt;=0),"",L117/L124)</f>
        <v>1.5099039233972479E-3</v>
      </c>
      <c r="O117" s="129">
        <f>+'N EERR RODEO'!E194</f>
        <v>24.63968246456712</v>
      </c>
      <c r="P117" s="30">
        <f>IF(AND(O4=0,O117&gt;=0), "",O117/O4)</f>
        <v>5.0184639947701258E-4</v>
      </c>
      <c r="Q117" s="47">
        <f>IF(AND(O124=0,O117&gt;=0),"",O117/O124)</f>
        <v>2.0711643879145788E-3</v>
      </c>
      <c r="R117" s="30">
        <f t="shared" si="98"/>
        <v>0.78274737303563569</v>
      </c>
      <c r="S117" s="130">
        <f t="shared" ref="S117:S123" si="106">+L117+O117</f>
        <v>51.915900454731499</v>
      </c>
      <c r="T117" s="30">
        <f>IF(AND(S4=0,S117&gt;=0), "",S117/S4)</f>
        <v>4.2392837582587466E-4</v>
      </c>
      <c r="U117" s="47">
        <f>IF(AND(S124=0,S117&gt;=0),"",S117/S124)</f>
        <v>1.7327591345484977E-3</v>
      </c>
      <c r="V117" s="131"/>
      <c r="W117" s="30" t="str">
        <f>IF(AND(V4=0,V117&gt;=0), "",V117/V4)</f>
        <v/>
      </c>
      <c r="X117" s="47">
        <f t="shared" si="99"/>
        <v>1</v>
      </c>
      <c r="Y117" s="129">
        <f>+'N EERR RODEO'!F194</f>
        <v>33.166915687037751</v>
      </c>
      <c r="Z117" s="30">
        <f>IF(AND(Y4=0,Y117&gt;=0), "",Y117/Y4)</f>
        <v>6.0415904516738594E-4</v>
      </c>
      <c r="AA117" s="47">
        <f>IF(AND(Y124=0,Y117&gt;=0),"",Y117/Y124)</f>
        <v>2.4773466733243256E-3</v>
      </c>
      <c r="AB117" s="30">
        <f t="shared" si="100"/>
        <v>0.34607723677986291</v>
      </c>
      <c r="AC117" s="130">
        <f t="shared" ref="AC117:AC123" si="107">+S117+Y117</f>
        <v>85.082816141769257</v>
      </c>
      <c r="AD117" s="30">
        <f>IF(AND(AC4=0,AC117&gt;=0), "",AC117/AC4)</f>
        <v>4.7971410767652986E-4</v>
      </c>
      <c r="AE117" s="47">
        <f>IF(AND(AC124=0,AC117&gt;=0),"",AC117/AC124)</f>
        <v>1.9627179745621923E-3</v>
      </c>
      <c r="AF117" s="129">
        <f>+'N EERR RODEO'!G194</f>
        <v>27.180300491314267</v>
      </c>
      <c r="AG117" s="30">
        <f>IF(AND(AF4=0,AF117&gt;=0), "",AF117/AF4)</f>
        <v>4.3872087103911098E-4</v>
      </c>
      <c r="AH117" s="47">
        <f>IF(AND(AF124=0,AF117&gt;=0),"",AF117/AF124)</f>
        <v>1.8735246390407126E-3</v>
      </c>
      <c r="AI117" s="30">
        <f t="shared" si="41"/>
        <v>-0.18049960545662572</v>
      </c>
      <c r="AJ117" s="130">
        <f t="shared" si="62"/>
        <v>112.26311663308353</v>
      </c>
      <c r="AK117" s="30">
        <f>IF(AND(AJ4=0,AJ117&gt;=0), "",AJ117/AJ4)</f>
        <v>4.6910183967224307E-4</v>
      </c>
      <c r="AL117" s="47">
        <f>IF(AND(AJ124=0,AJ117&gt;=0),"",AJ117/AJ124)</f>
        <v>1.9403528730719858E-3</v>
      </c>
      <c r="AM117" s="129">
        <f>+'N EERR RODEO'!H194</f>
        <v>48.141558033239114</v>
      </c>
      <c r="AN117" s="30">
        <f>IF(AND(AM4=0,AM117&gt;=0), "",AM117/AM4)</f>
        <v>8.6170473204449699E-4</v>
      </c>
      <c r="AO117" s="47">
        <f>IF(AND(AM124=0,AM117&gt;=0),"",AM117/AM124)</f>
        <v>3.4297123496203606E-3</v>
      </c>
      <c r="AP117" s="30">
        <f t="shared" si="42"/>
        <v>0.77119300239610022</v>
      </c>
      <c r="AQ117" s="130">
        <f t="shared" si="63"/>
        <v>160.40467466632265</v>
      </c>
      <c r="AR117" s="30">
        <f>IF(AND(AQ4=0,AQ117&gt;=0), "",AQ117/AQ4)</f>
        <v>5.4340787020623615E-4</v>
      </c>
      <c r="AS117" s="47">
        <f>IF(AND(AQ124=0,AQ117&gt;=0),"",AQ117/AQ124)</f>
        <v>2.2311373842028729E-3</v>
      </c>
      <c r="AT117" s="131">
        <f t="shared" ref="AT117:AT123" si="108">+V117*2</f>
        <v>0</v>
      </c>
      <c r="AU117" s="30" t="str">
        <f>IF(AND(AT4=0,AT117&gt;=0), "",AT117/AT4)</f>
        <v/>
      </c>
      <c r="AV117" s="47">
        <f t="shared" si="101"/>
        <v>1</v>
      </c>
      <c r="AW117" s="131">
        <f>+AQ117/6</f>
        <v>26.734112444387108</v>
      </c>
      <c r="AX117" s="30">
        <f>IF(AND(AW4=0,AW117&gt;=0), "",AW117/AW4)</f>
        <v>5.4340787020623626E-4</v>
      </c>
      <c r="AY117" s="47">
        <f>IF(AND(AW124=0,AW117&gt;=0),"",AW117/AW124)</f>
        <v>2.231137384202872E-3</v>
      </c>
      <c r="AZ117" s="131">
        <f t="shared" ref="AZ117:AZ123" si="109">+AT117/6</f>
        <v>0</v>
      </c>
      <c r="BA117" s="30" t="str">
        <f>IF(AND(AZ4=0,AZ117&gt;=0), "",AZ117/AZ4)</f>
        <v/>
      </c>
      <c r="BB117" s="47">
        <f t="shared" si="102"/>
        <v>1</v>
      </c>
      <c r="BC117" s="129">
        <f>+'N EERR RODEO'!I194</f>
        <v>0</v>
      </c>
      <c r="BD117" s="30" t="str">
        <f>IF(AND(BC4=0,BC117&gt;=0), "",BC117/BC4)</f>
        <v/>
      </c>
      <c r="BE117" s="47" t="str">
        <f>IF(AND(BC124=0,BC117&gt;=0),"",BC117/BC124)</f>
        <v/>
      </c>
      <c r="BF117" s="30">
        <f t="shared" si="103"/>
        <v>-1</v>
      </c>
      <c r="BG117" s="130">
        <f t="shared" ref="BG117:BG123" si="110">+AQ117+BC117</f>
        <v>160.40467466632265</v>
      </c>
      <c r="BH117" s="30">
        <f>IF(AND(BG4=0,BG117&gt;=0), "",BG117/BG4)</f>
        <v>5.4340787020623615E-4</v>
      </c>
      <c r="BI117" s="47">
        <f>IF(AND(BG124=0,BG117&gt;=0),"",BG117/BG124)</f>
        <v>2.2311373842028729E-3</v>
      </c>
      <c r="BJ117" s="129">
        <f>+'N EERR RODEO'!J194</f>
        <v>0</v>
      </c>
      <c r="BK117" s="30" t="str">
        <f>IF(AND(BJ4=0,BJ117&gt;=0), "",BJ117/BJ4)</f>
        <v/>
      </c>
      <c r="BL117" s="47" t="str">
        <f>IF(AND(BJ124=0,BJ117&gt;=0),"",BJ117/BJ124)</f>
        <v/>
      </c>
      <c r="BM117" s="30" t="str">
        <f t="shared" si="43"/>
        <v/>
      </c>
      <c r="BN117" s="130">
        <f t="shared" ref="BN117:BN123" si="111">+BG117+BJ117</f>
        <v>160.40467466632265</v>
      </c>
      <c r="BO117" s="30">
        <f>IF(AND(BN4=0,BN117&gt;=0), "",BN117/BN4)</f>
        <v>5.4340787020623615E-4</v>
      </c>
      <c r="BP117" s="47">
        <f>IF(AND(BN124=0,BN117&gt;=0),"",BN117/BN124)</f>
        <v>2.2311373842028729E-3</v>
      </c>
      <c r="BQ117" s="129">
        <f>+'N EERR RODEO'!K194</f>
        <v>0</v>
      </c>
      <c r="BR117" s="30" t="str">
        <f>IF(AND(BQ4=0,BQ117&gt;=0), "",BQ117/BQ4)</f>
        <v/>
      </c>
      <c r="BS117" s="47" t="str">
        <f>IF(AND(BQ124=0,BQ117&gt;=0),"",BQ117/BQ124)</f>
        <v/>
      </c>
      <c r="BT117" s="30" t="str">
        <f t="shared" si="44"/>
        <v/>
      </c>
      <c r="BU117" s="130">
        <f t="shared" ref="BU117:BU123" si="112">+BN117+BQ117</f>
        <v>160.40467466632265</v>
      </c>
      <c r="BV117" s="30">
        <f>IF(AND(BU4=0,BU117&gt;=0), "",BU117/BU4)</f>
        <v>5.4340787020623615E-4</v>
      </c>
      <c r="BW117" s="47">
        <f>IF(AND(BU124=0,BU117&gt;=0),"",BU117/BU124)</f>
        <v>2.2311373842028729E-3</v>
      </c>
      <c r="BX117" s="131">
        <f t="shared" ref="BX117:BX123" si="113">+AZ117*9</f>
        <v>0</v>
      </c>
      <c r="BY117" s="30" t="str">
        <f>IF(AND(BX4=0,BX117&gt;=0), "",BX117/BX4)</f>
        <v/>
      </c>
      <c r="BZ117" s="47">
        <f t="shared" si="45"/>
        <v>1</v>
      </c>
      <c r="CA117" s="129">
        <f>+'N EERR RODEO'!L194</f>
        <v>0</v>
      </c>
      <c r="CB117" s="30" t="str">
        <f>IF(AND(CA4=0,CA117&gt;=0), "",CA117/CA4)</f>
        <v/>
      </c>
      <c r="CC117" s="47" t="str">
        <f>IF(AND(CA124=0,CA117&gt;=0),"",CA117/CA124)</f>
        <v/>
      </c>
      <c r="CD117" s="30" t="str">
        <f t="shared" si="104"/>
        <v/>
      </c>
      <c r="CE117" s="130">
        <f t="shared" ref="CE117:CE123" si="114">+BU117+CA117</f>
        <v>160.40467466632265</v>
      </c>
      <c r="CF117" s="30">
        <f>IF(AND(CE4=0,CE117&gt;=0), "",CE117/CE4)</f>
        <v>5.4340787020623615E-4</v>
      </c>
      <c r="CG117" s="47">
        <f>IF(AND(CE124=0,CE117&gt;=0),"",CE117/CE124)</f>
        <v>2.2311373842028729E-3</v>
      </c>
      <c r="CH117" s="129">
        <f>+'N EERR RODEO'!M194</f>
        <v>0</v>
      </c>
      <c r="CI117" s="30" t="str">
        <f>IF(AND(CH4=0,CH117&gt;=0), "",CH117/CH4)</f>
        <v/>
      </c>
      <c r="CJ117" s="47" t="str">
        <f>IF(AND(CH124=0,CH117&gt;=0),"",CH117/CH124)</f>
        <v/>
      </c>
      <c r="CK117" s="30" t="str">
        <f t="shared" si="46"/>
        <v/>
      </c>
      <c r="CL117" s="130">
        <f t="shared" ref="CL117:CL123" si="115">+CE117+CH117</f>
        <v>160.40467466632265</v>
      </c>
      <c r="CM117" s="30">
        <f>IF(AND(CL4=0,CL117&gt;=0), "",CL117/CL4)</f>
        <v>5.4340787020623615E-4</v>
      </c>
      <c r="CN117" s="47">
        <f>IF(AND(CL124=0,CL117&gt;=0),"",CL117/CL124)</f>
        <v>2.2311373842028729E-3</v>
      </c>
      <c r="CO117" s="129">
        <f>+'N EERR RODEO'!N194</f>
        <v>0</v>
      </c>
      <c r="CP117" s="30" t="str">
        <f>IF(AND(CO4=0,CO117&gt;=0), "",CO117/CO4)</f>
        <v/>
      </c>
      <c r="CQ117" s="47" t="str">
        <f>IF(AND(CO124=0,CO117&gt;=0),"",CO117/CO124)</f>
        <v/>
      </c>
      <c r="CR117" s="30" t="str">
        <f t="shared" si="47"/>
        <v/>
      </c>
      <c r="CS117" s="130">
        <f t="shared" ref="CS117:CS123" si="116">+CL117+CO117</f>
        <v>160.40467466632265</v>
      </c>
      <c r="CT117" s="30">
        <f>IF(AND(CS4=0,CS117&gt;=0), "",CS117/CS4)</f>
        <v>5.4340787020623615E-4</v>
      </c>
      <c r="CU117" s="47">
        <f>IF(AND(CS124=0,CS117&gt;=0),"",CS117/CS124)</f>
        <v>2.2311373842028729E-3</v>
      </c>
      <c r="CV117" s="131">
        <f t="shared" ref="CV117:CV123" si="117">+AZ117*12</f>
        <v>0</v>
      </c>
      <c r="CW117" s="30" t="str">
        <f>IF(AND(CV4=0,CV117&gt;=0), "",CV117/CV4)</f>
        <v/>
      </c>
      <c r="CX117" s="47">
        <f t="shared" si="48"/>
        <v>1</v>
      </c>
    </row>
    <row r="118" spans="1:102" hidden="1" outlineLevel="1" x14ac:dyDescent="0.3">
      <c r="A118" s="29" t="s">
        <v>96</v>
      </c>
      <c r="B118" s="129">
        <f>+'N EERR RODEO'!B195</f>
        <v>0</v>
      </c>
      <c r="C118" s="30" t="str">
        <f>IF(AND(B4=0,B118&gt;=0), "",B118/B4)</f>
        <v/>
      </c>
      <c r="D118" s="47" t="str">
        <f>IF(AND(B124=0,B118&gt;=0),"",B118/B124)</f>
        <v/>
      </c>
      <c r="E118" s="129">
        <f>+'N EERR RODEO'!C195</f>
        <v>0</v>
      </c>
      <c r="F118" s="30">
        <f>IF(AND(E4=0,E118&gt;=0), "",E118/E4)</f>
        <v>0</v>
      </c>
      <c r="G118" s="47">
        <f>IF(AND(E124=0,E118&gt;=0),"",E118/E124)</f>
        <v>0</v>
      </c>
      <c r="H118" s="129">
        <f>+'N EERR RODEO'!D195</f>
        <v>0</v>
      </c>
      <c r="I118" s="30">
        <f>IF(AND(H4=0,H118&gt;=0), "",H118/H4)</f>
        <v>0</v>
      </c>
      <c r="J118" s="47">
        <f>IF(AND(H124=0,H118&gt;=0),"",H118/H124)</f>
        <v>0</v>
      </c>
      <c r="K118" s="30" t="str">
        <f t="shared" si="97"/>
        <v/>
      </c>
      <c r="L118" s="130">
        <f t="shared" si="105"/>
        <v>0</v>
      </c>
      <c r="M118" s="30">
        <f>IF(AND(L4=0,L118&gt;=0), "",L118/L4)</f>
        <v>0</v>
      </c>
      <c r="N118" s="47">
        <f>IF(AND(L124=0,L118&gt;=0),"",L118/L124)</f>
        <v>0</v>
      </c>
      <c r="O118" s="129">
        <f>+'N EERR RODEO'!E195</f>
        <v>0</v>
      </c>
      <c r="P118" s="30">
        <f>IF(AND(O4=0,O118&gt;=0), "",O118/O4)</f>
        <v>0</v>
      </c>
      <c r="Q118" s="47">
        <f>IF(AND(O124=0,O118&gt;=0),"",O118/O124)</f>
        <v>0</v>
      </c>
      <c r="R118" s="30" t="str">
        <f t="shared" si="98"/>
        <v/>
      </c>
      <c r="S118" s="130">
        <f t="shared" si="106"/>
        <v>0</v>
      </c>
      <c r="T118" s="30">
        <f>IF(AND(S4=0,S118&gt;=0), "",S118/S4)</f>
        <v>0</v>
      </c>
      <c r="U118" s="47">
        <f>IF(AND(S124=0,S118&gt;=0),"",S118/S124)</f>
        <v>0</v>
      </c>
      <c r="V118" s="131"/>
      <c r="W118" s="30" t="str">
        <f>IF(AND(V4=0,V118&gt;=0), "",V118/V4)</f>
        <v/>
      </c>
      <c r="X118" s="47" t="str">
        <f t="shared" si="99"/>
        <v/>
      </c>
      <c r="Y118" s="129">
        <f>+'N EERR RODEO'!F195</f>
        <v>0</v>
      </c>
      <c r="Z118" s="30">
        <f>IF(AND(Y4=0,Y118&gt;=0), "",Y118/Y4)</f>
        <v>0</v>
      </c>
      <c r="AA118" s="47">
        <f>IF(AND(Y124=0,Y118&gt;=0),"",Y118/Y124)</f>
        <v>0</v>
      </c>
      <c r="AB118" s="30" t="str">
        <f t="shared" si="100"/>
        <v/>
      </c>
      <c r="AC118" s="130">
        <f t="shared" si="107"/>
        <v>0</v>
      </c>
      <c r="AD118" s="30">
        <f>IF(AND(AC4=0,AC118&gt;=0), "",AC118/AC4)</f>
        <v>0</v>
      </c>
      <c r="AE118" s="47">
        <f>IF(AND(AC124=0,AC118&gt;=0),"",AC118/AC124)</f>
        <v>0</v>
      </c>
      <c r="AF118" s="129">
        <f>+'N EERR RODEO'!G195</f>
        <v>0</v>
      </c>
      <c r="AG118" s="30">
        <f>IF(AND(AF4=0,AF118&gt;=0), "",AF118/AF4)</f>
        <v>0</v>
      </c>
      <c r="AH118" s="47">
        <f>IF(AND(AF124=0,AF118&gt;=0),"",AF118/AF124)</f>
        <v>0</v>
      </c>
      <c r="AI118" s="30" t="str">
        <f t="shared" si="41"/>
        <v/>
      </c>
      <c r="AJ118" s="130">
        <f t="shared" si="62"/>
        <v>0</v>
      </c>
      <c r="AK118" s="30">
        <f>IF(AND(AJ4=0,AJ118&gt;=0), "",AJ118/AJ4)</f>
        <v>0</v>
      </c>
      <c r="AL118" s="47">
        <f>IF(AND(AJ124=0,AJ118&gt;=0),"",AJ118/AJ124)</f>
        <v>0</v>
      </c>
      <c r="AM118" s="129">
        <f>+'N EERR RODEO'!H195</f>
        <v>0</v>
      </c>
      <c r="AN118" s="30">
        <f>IF(AND(AM4=0,AM118&gt;=0), "",AM118/AM4)</f>
        <v>0</v>
      </c>
      <c r="AO118" s="47">
        <f>IF(AND(AM124=0,AM118&gt;=0),"",AM118/AM124)</f>
        <v>0</v>
      </c>
      <c r="AP118" s="30" t="str">
        <f t="shared" si="42"/>
        <v/>
      </c>
      <c r="AQ118" s="130">
        <f t="shared" si="63"/>
        <v>0</v>
      </c>
      <c r="AR118" s="30">
        <f>IF(AND(AQ4=0,AQ118&gt;=0), "",AQ118/AQ4)</f>
        <v>0</v>
      </c>
      <c r="AS118" s="47">
        <f>IF(AND(AQ124=0,AQ118&gt;=0),"",AQ118/AQ124)</f>
        <v>0</v>
      </c>
      <c r="AT118" s="131">
        <f t="shared" si="108"/>
        <v>0</v>
      </c>
      <c r="AU118" s="30" t="str">
        <f>IF(AND(AT4=0,AT118&gt;=0), "",AT118/AT4)</f>
        <v/>
      </c>
      <c r="AV118" s="47" t="str">
        <f t="shared" si="101"/>
        <v/>
      </c>
      <c r="AW118" s="131">
        <f t="shared" ref="AW118:AW123" si="118">+AQ118/6</f>
        <v>0</v>
      </c>
      <c r="AX118" s="30">
        <f>IF(AND(AW4=0,AW118&gt;=0), "",AW118/AW4)</f>
        <v>0</v>
      </c>
      <c r="AY118" s="47">
        <f>IF(AND(AW124=0,AW118&gt;=0),"",AW118/AW124)</f>
        <v>0</v>
      </c>
      <c r="AZ118" s="131">
        <f t="shared" si="109"/>
        <v>0</v>
      </c>
      <c r="BA118" s="30" t="str">
        <f>IF(AND(AZ4=0,AZ118&gt;=0), "",AZ118/AZ4)</f>
        <v/>
      </c>
      <c r="BB118" s="47" t="str">
        <f t="shared" si="102"/>
        <v/>
      </c>
      <c r="BC118" s="129">
        <f>+'N EERR RODEO'!I195</f>
        <v>0</v>
      </c>
      <c r="BD118" s="30" t="str">
        <f>IF(AND(BC4=0,BC118&gt;=0), "",BC118/BC4)</f>
        <v/>
      </c>
      <c r="BE118" s="47" t="str">
        <f>IF(AND(BC124=0,BC118&gt;=0),"",BC118/BC124)</f>
        <v/>
      </c>
      <c r="BF118" s="30" t="str">
        <f t="shared" si="103"/>
        <v/>
      </c>
      <c r="BG118" s="130">
        <f t="shared" si="110"/>
        <v>0</v>
      </c>
      <c r="BH118" s="30">
        <f>IF(AND(BG4=0,BG118&gt;=0), "",BG118/BG4)</f>
        <v>0</v>
      </c>
      <c r="BI118" s="47">
        <f>IF(AND(BG124=0,BG118&gt;=0),"",BG118/BG124)</f>
        <v>0</v>
      </c>
      <c r="BJ118" s="129">
        <f>+'N EERR RODEO'!J195</f>
        <v>0</v>
      </c>
      <c r="BK118" s="30" t="str">
        <f>IF(AND(BJ4=0,BJ118&gt;=0), "",BJ118/BJ4)</f>
        <v/>
      </c>
      <c r="BL118" s="47" t="str">
        <f>IF(AND(BJ124=0,BJ118&gt;=0),"",BJ118/BJ124)</f>
        <v/>
      </c>
      <c r="BM118" s="30" t="str">
        <f t="shared" si="43"/>
        <v/>
      </c>
      <c r="BN118" s="130">
        <f t="shared" si="111"/>
        <v>0</v>
      </c>
      <c r="BO118" s="30">
        <f>IF(AND(BN4=0,BN118&gt;=0), "",BN118/BN4)</f>
        <v>0</v>
      </c>
      <c r="BP118" s="47">
        <f>IF(AND(BN124=0,BN118&gt;=0),"",BN118/BN124)</f>
        <v>0</v>
      </c>
      <c r="BQ118" s="129">
        <f>+'N EERR RODEO'!K195</f>
        <v>0</v>
      </c>
      <c r="BR118" s="30" t="str">
        <f>IF(AND(BQ4=0,BQ118&gt;=0), "",BQ118/BQ4)</f>
        <v/>
      </c>
      <c r="BS118" s="47" t="str">
        <f>IF(AND(BQ124=0,BQ118&gt;=0),"",BQ118/BQ124)</f>
        <v/>
      </c>
      <c r="BT118" s="30" t="str">
        <f t="shared" si="44"/>
        <v/>
      </c>
      <c r="BU118" s="130">
        <f t="shared" si="112"/>
        <v>0</v>
      </c>
      <c r="BV118" s="30">
        <f>IF(AND(BU4=0,BU118&gt;=0), "",BU118/BU4)</f>
        <v>0</v>
      </c>
      <c r="BW118" s="47">
        <f>IF(AND(BU124=0,BU118&gt;=0),"",BU118/BU124)</f>
        <v>0</v>
      </c>
      <c r="BX118" s="131">
        <f t="shared" si="113"/>
        <v>0</v>
      </c>
      <c r="BY118" s="30" t="str">
        <f>IF(AND(BX4=0,BX118&gt;=0), "",BX118/BX4)</f>
        <v/>
      </c>
      <c r="BZ118" s="47" t="str">
        <f t="shared" si="45"/>
        <v/>
      </c>
      <c r="CA118" s="129">
        <f>+'N EERR RODEO'!L195</f>
        <v>0</v>
      </c>
      <c r="CB118" s="30" t="str">
        <f>IF(AND(CA4=0,CA118&gt;=0), "",CA118/CA4)</f>
        <v/>
      </c>
      <c r="CC118" s="47" t="str">
        <f>IF(AND(CA124=0,CA118&gt;=0),"",CA118/CA124)</f>
        <v/>
      </c>
      <c r="CD118" s="30" t="str">
        <f t="shared" si="104"/>
        <v/>
      </c>
      <c r="CE118" s="130">
        <f t="shared" si="114"/>
        <v>0</v>
      </c>
      <c r="CF118" s="30">
        <f>IF(AND(CE4=0,CE118&gt;=0), "",CE118/CE4)</f>
        <v>0</v>
      </c>
      <c r="CG118" s="47">
        <f>IF(AND(CE124=0,CE118&gt;=0),"",CE118/CE124)</f>
        <v>0</v>
      </c>
      <c r="CH118" s="129">
        <f>+'N EERR RODEO'!M195</f>
        <v>0</v>
      </c>
      <c r="CI118" s="30" t="str">
        <f>IF(AND(CH4=0,CH118&gt;=0), "",CH118/CH4)</f>
        <v/>
      </c>
      <c r="CJ118" s="47" t="str">
        <f>IF(AND(CH124=0,CH118&gt;=0),"",CH118/CH124)</f>
        <v/>
      </c>
      <c r="CK118" s="30" t="str">
        <f t="shared" si="46"/>
        <v/>
      </c>
      <c r="CL118" s="130">
        <f t="shared" si="115"/>
        <v>0</v>
      </c>
      <c r="CM118" s="30">
        <f>IF(AND(CL4=0,CL118&gt;=0), "",CL118/CL4)</f>
        <v>0</v>
      </c>
      <c r="CN118" s="47">
        <f>IF(AND(CL124=0,CL118&gt;=0),"",CL118/CL124)</f>
        <v>0</v>
      </c>
      <c r="CO118" s="129">
        <f>+'N EERR RODEO'!N195</f>
        <v>0</v>
      </c>
      <c r="CP118" s="30" t="str">
        <f>IF(AND(CO4=0,CO118&gt;=0), "",CO118/CO4)</f>
        <v/>
      </c>
      <c r="CQ118" s="47" t="str">
        <f>IF(AND(CO124=0,CO118&gt;=0),"",CO118/CO124)</f>
        <v/>
      </c>
      <c r="CR118" s="30" t="str">
        <f t="shared" si="47"/>
        <v/>
      </c>
      <c r="CS118" s="130">
        <f t="shared" si="116"/>
        <v>0</v>
      </c>
      <c r="CT118" s="30">
        <f>IF(AND(CS4=0,CS118&gt;=0), "",CS118/CS4)</f>
        <v>0</v>
      </c>
      <c r="CU118" s="47">
        <f>IF(AND(CS124=0,CS118&gt;=0),"",CS118/CS124)</f>
        <v>0</v>
      </c>
      <c r="CV118" s="131">
        <f t="shared" si="117"/>
        <v>0</v>
      </c>
      <c r="CW118" s="30" t="str">
        <f>IF(AND(CV4=0,CV118&gt;=0), "",CV118/CV4)</f>
        <v/>
      </c>
      <c r="CX118" s="47" t="str">
        <f t="shared" si="48"/>
        <v/>
      </c>
    </row>
    <row r="119" spans="1:102" hidden="1" outlineLevel="1" x14ac:dyDescent="0.3">
      <c r="A119" s="29" t="s">
        <v>97</v>
      </c>
      <c r="B119" s="129">
        <f>+'N EERR RODEO'!B196</f>
        <v>0</v>
      </c>
      <c r="C119" s="30" t="str">
        <f>IF(AND(B4=0,B119&gt;=0), "",B119/B4)</f>
        <v/>
      </c>
      <c r="D119" s="47" t="str">
        <f>IF(AND(B124=0,B119&gt;=0),"",B119/B124)</f>
        <v/>
      </c>
      <c r="E119" s="129">
        <f>+'N EERR RODEO'!C196</f>
        <v>0</v>
      </c>
      <c r="F119" s="30">
        <f>IF(AND(E4=0,E119&gt;=0), "",E119/E4)</f>
        <v>0</v>
      </c>
      <c r="G119" s="47">
        <f>IF(AND(E124=0,E119&gt;=0),"",E119/E124)</f>
        <v>0</v>
      </c>
      <c r="H119" s="129">
        <f>+'N EERR RODEO'!D196</f>
        <v>0</v>
      </c>
      <c r="I119" s="30">
        <f>IF(AND(H4=0,H119&gt;=0), "",H119/H4)</f>
        <v>0</v>
      </c>
      <c r="J119" s="47">
        <f>IF(AND(H124=0,H119&gt;=0),"",H119/H124)</f>
        <v>0</v>
      </c>
      <c r="K119" s="30" t="str">
        <f t="shared" si="97"/>
        <v/>
      </c>
      <c r="L119" s="130">
        <f t="shared" si="105"/>
        <v>0</v>
      </c>
      <c r="M119" s="30">
        <f>IF(AND(L4=0,L119&gt;=0), "",L119/L4)</f>
        <v>0</v>
      </c>
      <c r="N119" s="47">
        <f>IF(AND(L124=0,L119&gt;=0),"",L119/L124)</f>
        <v>0</v>
      </c>
      <c r="O119" s="129">
        <f>+'N EERR RODEO'!E196</f>
        <v>0</v>
      </c>
      <c r="P119" s="30">
        <f>IF(AND(O4=0,O119&gt;=0), "",O119/O4)</f>
        <v>0</v>
      </c>
      <c r="Q119" s="47">
        <f>IF(AND(O124=0,O119&gt;=0),"",O119/O124)</f>
        <v>0</v>
      </c>
      <c r="R119" s="30" t="str">
        <f t="shared" si="98"/>
        <v/>
      </c>
      <c r="S119" s="130">
        <f t="shared" si="106"/>
        <v>0</v>
      </c>
      <c r="T119" s="30">
        <f>IF(AND(S4=0,S119&gt;=0), "",S119/S4)</f>
        <v>0</v>
      </c>
      <c r="U119" s="47">
        <f>IF(AND(S124=0,S119&gt;=0),"",S119/S124)</f>
        <v>0</v>
      </c>
      <c r="V119" s="131"/>
      <c r="W119" s="30" t="str">
        <f>IF(AND(V4=0,V119&gt;=0), "",V119/V4)</f>
        <v/>
      </c>
      <c r="X119" s="47" t="str">
        <f t="shared" si="99"/>
        <v/>
      </c>
      <c r="Y119" s="129">
        <f>+'N EERR RODEO'!F196</f>
        <v>0</v>
      </c>
      <c r="Z119" s="30">
        <f>IF(AND(Y4=0,Y119&gt;=0), "",Y119/Y4)</f>
        <v>0</v>
      </c>
      <c r="AA119" s="47">
        <f>IF(AND(Y124=0,Y119&gt;=0),"",Y119/Y124)</f>
        <v>0</v>
      </c>
      <c r="AB119" s="30" t="str">
        <f t="shared" si="100"/>
        <v/>
      </c>
      <c r="AC119" s="130">
        <f t="shared" si="107"/>
        <v>0</v>
      </c>
      <c r="AD119" s="30">
        <f>IF(AND(AC4=0,AC119&gt;=0), "",AC119/AC4)</f>
        <v>0</v>
      </c>
      <c r="AE119" s="47">
        <f>IF(AND(AC124=0,AC119&gt;=0),"",AC119/AC124)</f>
        <v>0</v>
      </c>
      <c r="AF119" s="129">
        <f>+'N EERR RODEO'!G196</f>
        <v>0</v>
      </c>
      <c r="AG119" s="30">
        <f>IF(AND(AF4=0,AF119&gt;=0), "",AF119/AF4)</f>
        <v>0</v>
      </c>
      <c r="AH119" s="47">
        <f>IF(AND(AF124=0,AF119&gt;=0),"",AF119/AF124)</f>
        <v>0</v>
      </c>
      <c r="AI119" s="30" t="str">
        <f t="shared" si="41"/>
        <v/>
      </c>
      <c r="AJ119" s="130">
        <f t="shared" si="62"/>
        <v>0</v>
      </c>
      <c r="AK119" s="30">
        <f>IF(AND(AJ4=0,AJ119&gt;=0), "",AJ119/AJ4)</f>
        <v>0</v>
      </c>
      <c r="AL119" s="47">
        <f>IF(AND(AJ124=0,AJ119&gt;=0),"",AJ119/AJ124)</f>
        <v>0</v>
      </c>
      <c r="AM119" s="129">
        <f>+'N EERR RODEO'!H196</f>
        <v>0</v>
      </c>
      <c r="AN119" s="30">
        <f>IF(AND(AM4=0,AM119&gt;=0), "",AM119/AM4)</f>
        <v>0</v>
      </c>
      <c r="AO119" s="47">
        <f>IF(AND(AM124=0,AM119&gt;=0),"",AM119/AM124)</f>
        <v>0</v>
      </c>
      <c r="AP119" s="30" t="str">
        <f t="shared" si="42"/>
        <v/>
      </c>
      <c r="AQ119" s="130">
        <f t="shared" si="63"/>
        <v>0</v>
      </c>
      <c r="AR119" s="30">
        <f>IF(AND(AQ4=0,AQ119&gt;=0), "",AQ119/AQ4)</f>
        <v>0</v>
      </c>
      <c r="AS119" s="47">
        <f>IF(AND(AQ124=0,AQ119&gt;=0),"",AQ119/AQ124)</f>
        <v>0</v>
      </c>
      <c r="AT119" s="131">
        <f t="shared" si="108"/>
        <v>0</v>
      </c>
      <c r="AU119" s="30" t="str">
        <f>IF(AND(AT4=0,AT119&gt;=0), "",AT119/AT4)</f>
        <v/>
      </c>
      <c r="AV119" s="47" t="str">
        <f t="shared" si="101"/>
        <v/>
      </c>
      <c r="AW119" s="131">
        <f t="shared" si="118"/>
        <v>0</v>
      </c>
      <c r="AX119" s="30">
        <f>IF(AND(AW4=0,AW119&gt;=0), "",AW119/AW4)</f>
        <v>0</v>
      </c>
      <c r="AY119" s="47">
        <f>IF(AND(AW124=0,AW119&gt;=0),"",AW119/AW124)</f>
        <v>0</v>
      </c>
      <c r="AZ119" s="131">
        <f t="shared" si="109"/>
        <v>0</v>
      </c>
      <c r="BA119" s="30" t="str">
        <f>IF(AND(AZ4=0,AZ119&gt;=0), "",AZ119/AZ4)</f>
        <v/>
      </c>
      <c r="BB119" s="47" t="str">
        <f t="shared" si="102"/>
        <v/>
      </c>
      <c r="BC119" s="129">
        <f>+'N EERR RODEO'!I196</f>
        <v>0</v>
      </c>
      <c r="BD119" s="30" t="str">
        <f>IF(AND(BC4=0,BC119&gt;=0), "",BC119/BC4)</f>
        <v/>
      </c>
      <c r="BE119" s="47" t="str">
        <f>IF(AND(BC124=0,BC119&gt;=0),"",BC119/BC124)</f>
        <v/>
      </c>
      <c r="BF119" s="30" t="str">
        <f t="shared" si="103"/>
        <v/>
      </c>
      <c r="BG119" s="130">
        <f t="shared" si="110"/>
        <v>0</v>
      </c>
      <c r="BH119" s="30">
        <f>IF(AND(BG4=0,BG119&gt;=0), "",BG119/BG4)</f>
        <v>0</v>
      </c>
      <c r="BI119" s="47">
        <f>IF(AND(BG124=0,BG119&gt;=0),"",BG119/BG124)</f>
        <v>0</v>
      </c>
      <c r="BJ119" s="129">
        <f>+'N EERR RODEO'!J196</f>
        <v>0</v>
      </c>
      <c r="BK119" s="30" t="str">
        <f>IF(AND(BJ4=0,BJ119&gt;=0), "",BJ119/BJ4)</f>
        <v/>
      </c>
      <c r="BL119" s="47" t="str">
        <f>IF(AND(BJ124=0,BJ119&gt;=0),"",BJ119/BJ124)</f>
        <v/>
      </c>
      <c r="BM119" s="30" t="str">
        <f t="shared" si="43"/>
        <v/>
      </c>
      <c r="BN119" s="130">
        <f t="shared" si="111"/>
        <v>0</v>
      </c>
      <c r="BO119" s="30">
        <f>IF(AND(BN4=0,BN119&gt;=0), "",BN119/BN4)</f>
        <v>0</v>
      </c>
      <c r="BP119" s="47">
        <f>IF(AND(BN124=0,BN119&gt;=0),"",BN119/BN124)</f>
        <v>0</v>
      </c>
      <c r="BQ119" s="129">
        <f>+'N EERR RODEO'!K196</f>
        <v>0</v>
      </c>
      <c r="BR119" s="30" t="str">
        <f>IF(AND(BQ4=0,BQ119&gt;=0), "",BQ119/BQ4)</f>
        <v/>
      </c>
      <c r="BS119" s="47" t="str">
        <f>IF(AND(BQ124=0,BQ119&gt;=0),"",BQ119/BQ124)</f>
        <v/>
      </c>
      <c r="BT119" s="30" t="str">
        <f t="shared" si="44"/>
        <v/>
      </c>
      <c r="BU119" s="130">
        <f t="shared" si="112"/>
        <v>0</v>
      </c>
      <c r="BV119" s="30">
        <f>IF(AND(BU4=0,BU119&gt;=0), "",BU119/BU4)</f>
        <v>0</v>
      </c>
      <c r="BW119" s="47">
        <f>IF(AND(BU124=0,BU119&gt;=0),"",BU119/BU124)</f>
        <v>0</v>
      </c>
      <c r="BX119" s="131">
        <f t="shared" si="113"/>
        <v>0</v>
      </c>
      <c r="BY119" s="30" t="str">
        <f>IF(AND(BX4=0,BX119&gt;=0), "",BX119/BX4)</f>
        <v/>
      </c>
      <c r="BZ119" s="47" t="str">
        <f t="shared" si="45"/>
        <v/>
      </c>
      <c r="CA119" s="129">
        <f>+'N EERR RODEO'!L196</f>
        <v>0</v>
      </c>
      <c r="CB119" s="30" t="str">
        <f>IF(AND(CA4=0,CA119&gt;=0), "",CA119/CA4)</f>
        <v/>
      </c>
      <c r="CC119" s="47" t="str">
        <f>IF(AND(CA124=0,CA119&gt;=0),"",CA119/CA124)</f>
        <v/>
      </c>
      <c r="CD119" s="30" t="str">
        <f t="shared" si="104"/>
        <v/>
      </c>
      <c r="CE119" s="130">
        <f t="shared" si="114"/>
        <v>0</v>
      </c>
      <c r="CF119" s="30">
        <f>IF(AND(CE4=0,CE119&gt;=0), "",CE119/CE4)</f>
        <v>0</v>
      </c>
      <c r="CG119" s="47">
        <f>IF(AND(CE124=0,CE119&gt;=0),"",CE119/CE124)</f>
        <v>0</v>
      </c>
      <c r="CH119" s="129">
        <f>+'N EERR RODEO'!M196</f>
        <v>0</v>
      </c>
      <c r="CI119" s="30" t="str">
        <f>IF(AND(CH4=0,CH119&gt;=0), "",CH119/CH4)</f>
        <v/>
      </c>
      <c r="CJ119" s="47" t="str">
        <f>IF(AND(CH124=0,CH119&gt;=0),"",CH119/CH124)</f>
        <v/>
      </c>
      <c r="CK119" s="30" t="str">
        <f t="shared" si="46"/>
        <v/>
      </c>
      <c r="CL119" s="130">
        <f t="shared" si="115"/>
        <v>0</v>
      </c>
      <c r="CM119" s="30">
        <f>IF(AND(CL4=0,CL119&gt;=0), "",CL119/CL4)</f>
        <v>0</v>
      </c>
      <c r="CN119" s="47">
        <f>IF(AND(CL124=0,CL119&gt;=0),"",CL119/CL124)</f>
        <v>0</v>
      </c>
      <c r="CO119" s="129">
        <f>+'N EERR RODEO'!N196</f>
        <v>0</v>
      </c>
      <c r="CP119" s="30" t="str">
        <f>IF(AND(CO4=0,CO119&gt;=0), "",CO119/CO4)</f>
        <v/>
      </c>
      <c r="CQ119" s="47" t="str">
        <f>IF(AND(CO124=0,CO119&gt;=0),"",CO119/CO124)</f>
        <v/>
      </c>
      <c r="CR119" s="30" t="str">
        <f t="shared" si="47"/>
        <v/>
      </c>
      <c r="CS119" s="130">
        <f t="shared" si="116"/>
        <v>0</v>
      </c>
      <c r="CT119" s="30">
        <f>IF(AND(CS4=0,CS119&gt;=0), "",CS119/CS4)</f>
        <v>0</v>
      </c>
      <c r="CU119" s="47">
        <f>IF(AND(CS124=0,CS119&gt;=0),"",CS119/CS124)</f>
        <v>0</v>
      </c>
      <c r="CV119" s="131">
        <f t="shared" si="117"/>
        <v>0</v>
      </c>
      <c r="CW119" s="30" t="str">
        <f>IF(AND(CV4=0,CV119&gt;=0), "",CV119/CV4)</f>
        <v/>
      </c>
      <c r="CX119" s="47" t="str">
        <f t="shared" si="48"/>
        <v/>
      </c>
    </row>
    <row r="120" spans="1:102" hidden="1" outlineLevel="1" x14ac:dyDescent="0.3">
      <c r="A120" s="29" t="s">
        <v>31</v>
      </c>
      <c r="B120" s="129">
        <f>+'N EERR RODEO'!B197</f>
        <v>0</v>
      </c>
      <c r="C120" s="30" t="str">
        <f>IF(AND(B4=0,B120&gt;=0), "",B120/B4)</f>
        <v/>
      </c>
      <c r="D120" s="47" t="str">
        <f>IF(AND(B124=0,B120&gt;=0),"",B120/B124)</f>
        <v/>
      </c>
      <c r="E120" s="129">
        <f>+'N EERR RODEO'!C197</f>
        <v>0</v>
      </c>
      <c r="F120" s="30">
        <f>IF(AND(E4=0,E120&gt;=0), "",E120/E4)</f>
        <v>0</v>
      </c>
      <c r="G120" s="47">
        <f>IF(AND(E124=0,E120&gt;=0),"",E120/E124)</f>
        <v>0</v>
      </c>
      <c r="H120" s="129">
        <f>+'N EERR RODEO'!D197</f>
        <v>0</v>
      </c>
      <c r="I120" s="30">
        <f>IF(AND(H4=0,H120&gt;=0), "",H120/H4)</f>
        <v>0</v>
      </c>
      <c r="J120" s="47">
        <f>IF(AND(H124=0,H120&gt;=0),"",H120/H124)</f>
        <v>0</v>
      </c>
      <c r="K120" s="30" t="str">
        <f t="shared" si="97"/>
        <v/>
      </c>
      <c r="L120" s="130">
        <f t="shared" si="105"/>
        <v>0</v>
      </c>
      <c r="M120" s="30">
        <f>IF(AND(L4=0,L120&gt;=0), "",L120/L4)</f>
        <v>0</v>
      </c>
      <c r="N120" s="47">
        <f>IF(AND(L124=0,L120&gt;=0),"",L120/L124)</f>
        <v>0</v>
      </c>
      <c r="O120" s="129">
        <f>+'N EERR RODEO'!E197</f>
        <v>0</v>
      </c>
      <c r="P120" s="30">
        <f>IF(AND(O4=0,O120&gt;=0), "",O120/O4)</f>
        <v>0</v>
      </c>
      <c r="Q120" s="47">
        <f>IF(AND(O124=0,O120&gt;=0),"",O120/O124)</f>
        <v>0</v>
      </c>
      <c r="R120" s="30" t="str">
        <f t="shared" si="98"/>
        <v/>
      </c>
      <c r="S120" s="130">
        <f t="shared" si="106"/>
        <v>0</v>
      </c>
      <c r="T120" s="30">
        <f>IF(AND(S4=0,S120&gt;=0), "",S120/S4)</f>
        <v>0</v>
      </c>
      <c r="U120" s="47">
        <f>IF(AND(S124=0,S120&gt;=0),"",S120/S124)</f>
        <v>0</v>
      </c>
      <c r="V120" s="131"/>
      <c r="W120" s="30" t="str">
        <f>IF(AND(V4=0,V120&gt;=0), "",V120/V4)</f>
        <v/>
      </c>
      <c r="X120" s="47" t="str">
        <f t="shared" si="99"/>
        <v/>
      </c>
      <c r="Y120" s="129">
        <f>+'N EERR RODEO'!F197</f>
        <v>0</v>
      </c>
      <c r="Z120" s="30">
        <f>IF(AND(Y4=0,Y120&gt;=0), "",Y120/Y4)</f>
        <v>0</v>
      </c>
      <c r="AA120" s="47">
        <f>IF(AND(Y124=0,Y120&gt;=0),"",Y120/Y124)</f>
        <v>0</v>
      </c>
      <c r="AB120" s="30" t="str">
        <f t="shared" si="100"/>
        <v/>
      </c>
      <c r="AC120" s="130">
        <f t="shared" si="107"/>
        <v>0</v>
      </c>
      <c r="AD120" s="30">
        <f>IF(AND(AC4=0,AC120&gt;=0), "",AC120/AC4)</f>
        <v>0</v>
      </c>
      <c r="AE120" s="47">
        <f>IF(AND(AC124=0,AC120&gt;=0),"",AC120/AC124)</f>
        <v>0</v>
      </c>
      <c r="AF120" s="129">
        <f>+'N EERR RODEO'!G197</f>
        <v>0</v>
      </c>
      <c r="AG120" s="30">
        <f>IF(AND(AF4=0,AF120&gt;=0), "",AF120/AF4)</f>
        <v>0</v>
      </c>
      <c r="AH120" s="47">
        <f>IF(AND(AF124=0,AF120&gt;=0),"",AF120/AF124)</f>
        <v>0</v>
      </c>
      <c r="AI120" s="30" t="str">
        <f t="shared" si="41"/>
        <v/>
      </c>
      <c r="AJ120" s="130">
        <f t="shared" si="62"/>
        <v>0</v>
      </c>
      <c r="AK120" s="30">
        <f>IF(AND(AJ4=0,AJ120&gt;=0), "",AJ120/AJ4)</f>
        <v>0</v>
      </c>
      <c r="AL120" s="47">
        <f>IF(AND(AJ124=0,AJ120&gt;=0),"",AJ120/AJ124)</f>
        <v>0</v>
      </c>
      <c r="AM120" s="129">
        <f>+'N EERR RODEO'!H197</f>
        <v>0</v>
      </c>
      <c r="AN120" s="30">
        <f>IF(AND(AM4=0,AM120&gt;=0), "",AM120/AM4)</f>
        <v>0</v>
      </c>
      <c r="AO120" s="47">
        <f>IF(AND(AM124=0,AM120&gt;=0),"",AM120/AM124)</f>
        <v>0</v>
      </c>
      <c r="AP120" s="30" t="str">
        <f t="shared" si="42"/>
        <v/>
      </c>
      <c r="AQ120" s="130">
        <f t="shared" si="63"/>
        <v>0</v>
      </c>
      <c r="AR120" s="30">
        <f>IF(AND(AQ4=0,AQ120&gt;=0), "",AQ120/AQ4)</f>
        <v>0</v>
      </c>
      <c r="AS120" s="47">
        <f>IF(AND(AQ124=0,AQ120&gt;=0),"",AQ120/AQ124)</f>
        <v>0</v>
      </c>
      <c r="AT120" s="131">
        <f t="shared" si="108"/>
        <v>0</v>
      </c>
      <c r="AU120" s="30" t="str">
        <f>IF(AND(AT4=0,AT120&gt;=0), "",AT120/AT4)</f>
        <v/>
      </c>
      <c r="AV120" s="47" t="str">
        <f t="shared" si="101"/>
        <v/>
      </c>
      <c r="AW120" s="131">
        <f t="shared" si="118"/>
        <v>0</v>
      </c>
      <c r="AX120" s="30">
        <f>IF(AND(AW4=0,AW120&gt;=0), "",AW120/AW4)</f>
        <v>0</v>
      </c>
      <c r="AY120" s="47">
        <f>IF(AND(AW124=0,AW120&gt;=0),"",AW120/AW124)</f>
        <v>0</v>
      </c>
      <c r="AZ120" s="131">
        <f t="shared" si="109"/>
        <v>0</v>
      </c>
      <c r="BA120" s="30" t="str">
        <f>IF(AND(AZ4=0,AZ120&gt;=0), "",AZ120/AZ4)</f>
        <v/>
      </c>
      <c r="BB120" s="47" t="str">
        <f t="shared" si="102"/>
        <v/>
      </c>
      <c r="BC120" s="129">
        <f>+'N EERR RODEO'!I197</f>
        <v>0</v>
      </c>
      <c r="BD120" s="30" t="str">
        <f>IF(AND(BC4=0,BC120&gt;=0), "",BC120/BC4)</f>
        <v/>
      </c>
      <c r="BE120" s="47" t="str">
        <f>IF(AND(BC124=0,BC120&gt;=0),"",BC120/BC124)</f>
        <v/>
      </c>
      <c r="BF120" s="30" t="str">
        <f t="shared" si="103"/>
        <v/>
      </c>
      <c r="BG120" s="130">
        <f t="shared" si="110"/>
        <v>0</v>
      </c>
      <c r="BH120" s="30">
        <f>IF(AND(BG4=0,BG120&gt;=0), "",BG120/BG4)</f>
        <v>0</v>
      </c>
      <c r="BI120" s="47">
        <f>IF(AND(BG124=0,BG120&gt;=0),"",BG120/BG124)</f>
        <v>0</v>
      </c>
      <c r="BJ120" s="129">
        <f>+'N EERR RODEO'!J197</f>
        <v>0</v>
      </c>
      <c r="BK120" s="30" t="str">
        <f>IF(AND(BJ4=0,BJ120&gt;=0), "",BJ120/BJ4)</f>
        <v/>
      </c>
      <c r="BL120" s="47" t="str">
        <f>IF(AND(BJ124=0,BJ120&gt;=0),"",BJ120/BJ124)</f>
        <v/>
      </c>
      <c r="BM120" s="30" t="str">
        <f t="shared" si="43"/>
        <v/>
      </c>
      <c r="BN120" s="130">
        <f t="shared" si="111"/>
        <v>0</v>
      </c>
      <c r="BO120" s="30">
        <f>IF(AND(BN4=0,BN120&gt;=0), "",BN120/BN4)</f>
        <v>0</v>
      </c>
      <c r="BP120" s="47">
        <f>IF(AND(BN124=0,BN120&gt;=0),"",BN120/BN124)</f>
        <v>0</v>
      </c>
      <c r="BQ120" s="129">
        <f>+'N EERR RODEO'!K197</f>
        <v>0</v>
      </c>
      <c r="BR120" s="30" t="str">
        <f>IF(AND(BQ4=0,BQ120&gt;=0), "",BQ120/BQ4)</f>
        <v/>
      </c>
      <c r="BS120" s="47" t="str">
        <f>IF(AND(BQ124=0,BQ120&gt;=0),"",BQ120/BQ124)</f>
        <v/>
      </c>
      <c r="BT120" s="30" t="str">
        <f t="shared" si="44"/>
        <v/>
      </c>
      <c r="BU120" s="130">
        <f t="shared" si="112"/>
        <v>0</v>
      </c>
      <c r="BV120" s="30">
        <f>IF(AND(BU4=0,BU120&gt;=0), "",BU120/BU4)</f>
        <v>0</v>
      </c>
      <c r="BW120" s="47">
        <f>IF(AND(BU124=0,BU120&gt;=0),"",BU120/BU124)</f>
        <v>0</v>
      </c>
      <c r="BX120" s="131">
        <f t="shared" si="113"/>
        <v>0</v>
      </c>
      <c r="BY120" s="30" t="str">
        <f>IF(AND(BX4=0,BX120&gt;=0), "",BX120/BX4)</f>
        <v/>
      </c>
      <c r="BZ120" s="47" t="str">
        <f t="shared" si="45"/>
        <v/>
      </c>
      <c r="CA120" s="129">
        <f>+'N EERR RODEO'!L197</f>
        <v>0</v>
      </c>
      <c r="CB120" s="30" t="str">
        <f>IF(AND(CA4=0,CA120&gt;=0), "",CA120/CA4)</f>
        <v/>
      </c>
      <c r="CC120" s="47" t="str">
        <f>IF(AND(CA124=0,CA120&gt;=0),"",CA120/CA124)</f>
        <v/>
      </c>
      <c r="CD120" s="30" t="str">
        <f t="shared" si="104"/>
        <v/>
      </c>
      <c r="CE120" s="130">
        <f t="shared" si="114"/>
        <v>0</v>
      </c>
      <c r="CF120" s="30">
        <f>IF(AND(CE4=0,CE120&gt;=0), "",CE120/CE4)</f>
        <v>0</v>
      </c>
      <c r="CG120" s="47">
        <f>IF(AND(CE124=0,CE120&gt;=0),"",CE120/CE124)</f>
        <v>0</v>
      </c>
      <c r="CH120" s="129">
        <f>+'N EERR RODEO'!M197</f>
        <v>0</v>
      </c>
      <c r="CI120" s="30" t="str">
        <f>IF(AND(CH4=0,CH120&gt;=0), "",CH120/CH4)</f>
        <v/>
      </c>
      <c r="CJ120" s="47" t="str">
        <f>IF(AND(CH124=0,CH120&gt;=0),"",CH120/CH124)</f>
        <v/>
      </c>
      <c r="CK120" s="30" t="str">
        <f t="shared" si="46"/>
        <v/>
      </c>
      <c r="CL120" s="130">
        <f t="shared" si="115"/>
        <v>0</v>
      </c>
      <c r="CM120" s="30">
        <f>IF(AND(CL4=0,CL120&gt;=0), "",CL120/CL4)</f>
        <v>0</v>
      </c>
      <c r="CN120" s="47">
        <f>IF(AND(CL124=0,CL120&gt;=0),"",CL120/CL124)</f>
        <v>0</v>
      </c>
      <c r="CO120" s="129">
        <f>+'N EERR RODEO'!N197</f>
        <v>0</v>
      </c>
      <c r="CP120" s="30" t="str">
        <f>IF(AND(CO4=0,CO120&gt;=0), "",CO120/CO4)</f>
        <v/>
      </c>
      <c r="CQ120" s="47" t="str">
        <f>IF(AND(CO124=0,CO120&gt;=0),"",CO120/CO124)</f>
        <v/>
      </c>
      <c r="CR120" s="30" t="str">
        <f t="shared" si="47"/>
        <v/>
      </c>
      <c r="CS120" s="130">
        <f t="shared" si="116"/>
        <v>0</v>
      </c>
      <c r="CT120" s="30">
        <f>IF(AND(CS4=0,CS120&gt;=0), "",CS120/CS4)</f>
        <v>0</v>
      </c>
      <c r="CU120" s="47">
        <f>IF(AND(CS124=0,CS120&gt;=0),"",CS120/CS124)</f>
        <v>0</v>
      </c>
      <c r="CV120" s="131">
        <f t="shared" si="117"/>
        <v>0</v>
      </c>
      <c r="CW120" s="30" t="str">
        <f>IF(AND(CV4=0,CV120&gt;=0), "",CV120/CV4)</f>
        <v/>
      </c>
      <c r="CX120" s="47" t="str">
        <f t="shared" si="48"/>
        <v/>
      </c>
    </row>
    <row r="121" spans="1:102" hidden="1" outlineLevel="1" x14ac:dyDescent="0.3">
      <c r="A121" s="29" t="s">
        <v>98</v>
      </c>
      <c r="B121" s="129">
        <f>+'N EERR RODEO'!B198</f>
        <v>0</v>
      </c>
      <c r="C121" s="30" t="str">
        <f>IF(AND(B4=0,B121&gt;=0), "",B121/B4)</f>
        <v/>
      </c>
      <c r="D121" s="47" t="str">
        <f>IF(AND(B124=0,B121&gt;=0),"",B121/B124)</f>
        <v/>
      </c>
      <c r="E121" s="129">
        <f>+'N EERR RODEO'!C198</f>
        <v>0</v>
      </c>
      <c r="F121" s="30">
        <f>IF(AND(E4=0,E121&gt;=0), "",E121/E4)</f>
        <v>0</v>
      </c>
      <c r="G121" s="47">
        <f>IF(AND(E124=0,E121&gt;=0),"",E121/E124)</f>
        <v>0</v>
      </c>
      <c r="H121" s="129">
        <f>+'N EERR RODEO'!D198</f>
        <v>7.0301046188883361E-3</v>
      </c>
      <c r="I121" s="30">
        <f>IF(AND(H4=0,H121&gt;=0), "",H121/H4)</f>
        <v>1.8041310085139345E-7</v>
      </c>
      <c r="J121" s="47">
        <f>IF(AND(H124=0,H121&gt;=0),"",H121/H124)</f>
        <v>8.6943973379513611E-7</v>
      </c>
      <c r="K121" s="30">
        <f t="shared" si="97"/>
        <v>1</v>
      </c>
      <c r="L121" s="130">
        <f t="shared" si="105"/>
        <v>7.0301046188883361E-3</v>
      </c>
      <c r="M121" s="30">
        <f>IF(AND(L4=0,L121&gt;=0), "",L121/L4)</f>
        <v>9.5822648873980775E-8</v>
      </c>
      <c r="N121" s="47">
        <f>IF(AND(L124=0,L121&gt;=0),"",L121/L124)</f>
        <v>3.8915888374921446E-7</v>
      </c>
      <c r="O121" s="129">
        <f>+'N EERR RODEO'!E198</f>
        <v>-1.2266966377209381</v>
      </c>
      <c r="P121" s="30">
        <f>IF(AND(O4=0,O121&gt;=0), "",O121/O4)</f>
        <v>-2.4984627613447832E-5</v>
      </c>
      <c r="Q121" s="47">
        <f>IF(AND(O124=0,O121&gt;=0),"",O121/O124)</f>
        <v>-1.0311376351849406E-4</v>
      </c>
      <c r="R121" s="30">
        <f t="shared" si="98"/>
        <v>-175.49194631116521</v>
      </c>
      <c r="S121" s="130">
        <f t="shared" si="106"/>
        <v>-1.2196665331020498</v>
      </c>
      <c r="T121" s="30">
        <f>IF(AND(S4=0,S121&gt;=0), "",S121/S4)</f>
        <v>-9.9594006440854183E-6</v>
      </c>
      <c r="U121" s="47">
        <f>IF(AND(S124=0,S121&gt;=0),"",S121/S124)</f>
        <v>-4.070792007505409E-5</v>
      </c>
      <c r="V121" s="131"/>
      <c r="W121" s="30" t="str">
        <f>IF(AND(V4=0,V121&gt;=0), "",V121/V4)</f>
        <v/>
      </c>
      <c r="X121" s="47" t="e">
        <f t="shared" si="99"/>
        <v>#DIV/0!</v>
      </c>
      <c r="Y121" s="129">
        <f>+'N EERR RODEO'!F198</f>
        <v>0.62099120280264686</v>
      </c>
      <c r="Z121" s="30">
        <f>IF(AND(Y4=0,Y121&gt;=0), "",Y121/Y4)</f>
        <v>1.1311798048475758E-5</v>
      </c>
      <c r="AA121" s="47">
        <f>IF(AND(Y124=0,Y121&gt;=0),"",Y121/Y124)</f>
        <v>4.6383887634991889E-5</v>
      </c>
      <c r="AB121" s="30">
        <f t="shared" si="100"/>
        <v>-1.5062304596810321</v>
      </c>
      <c r="AC121" s="130">
        <f t="shared" si="107"/>
        <v>-0.5986753302994029</v>
      </c>
      <c r="AD121" s="30">
        <f>IF(AND(AC4=0,AC121&gt;=0), "",AC121/AC4)</f>
        <v>-3.3754524695561847E-6</v>
      </c>
      <c r="AE121" s="47">
        <f>IF(AND(AC124=0,AC121&gt;=0),"",AC121/AC124)</f>
        <v>-1.3810436525134528E-5</v>
      </c>
      <c r="AF121" s="129">
        <f>+'N EERR RODEO'!G198</f>
        <v>0.2366159267707785</v>
      </c>
      <c r="AG121" s="30">
        <f>IF(AND(AF4=0,AF121&gt;=0), "",AF121/AF4)</f>
        <v>3.8192493687763101E-6</v>
      </c>
      <c r="AH121" s="47">
        <f>IF(AND(AF124=0,AF121&gt;=0),"",AF121/AF124)</f>
        <v>1.630981853700143E-5</v>
      </c>
      <c r="AI121" s="30">
        <f t="shared" si="41"/>
        <v>-0.61897056560078867</v>
      </c>
      <c r="AJ121" s="130">
        <f t="shared" si="62"/>
        <v>-0.36205940352862442</v>
      </c>
      <c r="AK121" s="30">
        <f>IF(AND(AJ4=0,AJ121&gt;=0), "",AJ121/AJ4)</f>
        <v>-1.5128987806477902E-6</v>
      </c>
      <c r="AL121" s="47">
        <f>IF(AND(AJ124=0,AJ121&gt;=0),"",AJ121/AJ124)</f>
        <v>-6.2578255880388141E-6</v>
      </c>
      <c r="AM121" s="129">
        <f>+'N EERR RODEO'!H198</f>
        <v>0.10349599047992533</v>
      </c>
      <c r="AN121" s="30">
        <f>IF(AND(AM4=0,AM121&gt;=0), "",AM121/AM4)</f>
        <v>1.8525155476398976E-6</v>
      </c>
      <c r="AO121" s="47">
        <f>IF(AND(AM124=0,AM121&gt;=0),"",AM121/AM124)</f>
        <v>7.3732860170439371E-6</v>
      </c>
      <c r="AP121" s="30">
        <f t="shared" si="42"/>
        <v>-0.56259922190196865</v>
      </c>
      <c r="AQ121" s="130">
        <f t="shared" si="63"/>
        <v>-0.25856341304869912</v>
      </c>
      <c r="AR121" s="30">
        <f>IF(AND(AQ4=0,AQ121&gt;=0), "",AQ121/AQ4)</f>
        <v>-8.7594325969820615E-7</v>
      </c>
      <c r="AS121" s="47">
        <f>IF(AND(AQ124=0,AQ121&gt;=0),"",AQ121/AQ124)</f>
        <v>-3.5964693562709557E-6</v>
      </c>
      <c r="AT121" s="131">
        <f t="shared" si="108"/>
        <v>0</v>
      </c>
      <c r="AU121" s="30" t="str">
        <f>IF(AND(AT4=0,AT121&gt;=0), "",AT121/AT4)</f>
        <v/>
      </c>
      <c r="AV121" s="47" t="e">
        <f t="shared" si="101"/>
        <v>#DIV/0!</v>
      </c>
      <c r="AW121" s="131">
        <f t="shared" si="118"/>
        <v>-4.3093902174783184E-2</v>
      </c>
      <c r="AX121" s="30">
        <f>IF(AND(AW4=0,AW121&gt;=0), "",AW121/AW4)</f>
        <v>-8.7594325969820615E-7</v>
      </c>
      <c r="AY121" s="47">
        <f>IF(AND(AW124=0,AW121&gt;=0),"",AW121/AW124)</f>
        <v>-3.5964693562709544E-6</v>
      </c>
      <c r="AZ121" s="131">
        <f t="shared" si="109"/>
        <v>0</v>
      </c>
      <c r="BA121" s="30" t="str">
        <f>IF(AND(AZ4=0,AZ121&gt;=0), "",AZ121/AZ4)</f>
        <v/>
      </c>
      <c r="BB121" s="47" t="e">
        <f t="shared" si="102"/>
        <v>#DIV/0!</v>
      </c>
      <c r="BC121" s="129">
        <f>+'N EERR RODEO'!I198</f>
        <v>0</v>
      </c>
      <c r="BD121" s="30" t="str">
        <f>IF(AND(BC4=0,BC121&gt;=0), "",BC121/BC4)</f>
        <v/>
      </c>
      <c r="BE121" s="47" t="str">
        <f>IF(AND(BC124=0,BC121&gt;=0),"",BC121/BC124)</f>
        <v/>
      </c>
      <c r="BF121" s="30">
        <f t="shared" si="103"/>
        <v>-1</v>
      </c>
      <c r="BG121" s="130">
        <f t="shared" si="110"/>
        <v>-0.25856341304869912</v>
      </c>
      <c r="BH121" s="30">
        <f>IF(AND(BG4=0,BG121&gt;=0), "",BG121/BG4)</f>
        <v>-8.7594325969820615E-7</v>
      </c>
      <c r="BI121" s="47">
        <f>IF(AND(BG124=0,BG121&gt;=0),"",BG121/BG124)</f>
        <v>-3.5964693562709557E-6</v>
      </c>
      <c r="BJ121" s="129">
        <f>+'N EERR RODEO'!J198</f>
        <v>0</v>
      </c>
      <c r="BK121" s="30" t="str">
        <f>IF(AND(BJ4=0,BJ121&gt;=0), "",BJ121/BJ4)</f>
        <v/>
      </c>
      <c r="BL121" s="47" t="str">
        <f>IF(AND(BJ124=0,BJ121&gt;=0),"",BJ121/BJ124)</f>
        <v/>
      </c>
      <c r="BM121" s="30" t="str">
        <f t="shared" si="43"/>
        <v/>
      </c>
      <c r="BN121" s="130">
        <f t="shared" si="111"/>
        <v>-0.25856341304869912</v>
      </c>
      <c r="BO121" s="30">
        <f>IF(AND(BN4=0,BN121&gt;=0), "",BN121/BN4)</f>
        <v>-8.7594325969820615E-7</v>
      </c>
      <c r="BP121" s="47">
        <f>IF(AND(BN124=0,BN121&gt;=0),"",BN121/BN124)</f>
        <v>-3.5964693562709557E-6</v>
      </c>
      <c r="BQ121" s="129">
        <f>+'N EERR RODEO'!K198</f>
        <v>0</v>
      </c>
      <c r="BR121" s="30" t="str">
        <f>IF(AND(BQ4=0,BQ121&gt;=0), "",BQ121/BQ4)</f>
        <v/>
      </c>
      <c r="BS121" s="47" t="str">
        <f>IF(AND(BQ124=0,BQ121&gt;=0),"",BQ121/BQ124)</f>
        <v/>
      </c>
      <c r="BT121" s="30" t="str">
        <f t="shared" si="44"/>
        <v/>
      </c>
      <c r="BU121" s="130">
        <f t="shared" si="112"/>
        <v>-0.25856341304869912</v>
      </c>
      <c r="BV121" s="30">
        <f>IF(AND(BU4=0,BU121&gt;=0), "",BU121/BU4)</f>
        <v>-8.7594325969820615E-7</v>
      </c>
      <c r="BW121" s="47">
        <f>IF(AND(BU124=0,BU121&gt;=0),"",BU121/BU124)</f>
        <v>-3.5964693562709557E-6</v>
      </c>
      <c r="BX121" s="131">
        <f t="shared" si="113"/>
        <v>0</v>
      </c>
      <c r="BY121" s="30" t="str">
        <f>IF(AND(BX4=0,BX121&gt;=0), "",BX121/BX4)</f>
        <v/>
      </c>
      <c r="BZ121" s="47" t="e">
        <f t="shared" si="45"/>
        <v>#DIV/0!</v>
      </c>
      <c r="CA121" s="129">
        <f>+'N EERR RODEO'!L198</f>
        <v>0</v>
      </c>
      <c r="CB121" s="30" t="str">
        <f>IF(AND(CA4=0,CA121&gt;=0), "",CA121/CA4)</f>
        <v/>
      </c>
      <c r="CC121" s="47" t="str">
        <f>IF(AND(CA124=0,CA121&gt;=0),"",CA121/CA124)</f>
        <v/>
      </c>
      <c r="CD121" s="30" t="str">
        <f t="shared" si="104"/>
        <v/>
      </c>
      <c r="CE121" s="130">
        <f t="shared" si="114"/>
        <v>-0.25856341304869912</v>
      </c>
      <c r="CF121" s="30">
        <f>IF(AND(CE4=0,CE121&gt;=0), "",CE121/CE4)</f>
        <v>-8.7594325969820615E-7</v>
      </c>
      <c r="CG121" s="47">
        <f>IF(AND(CE124=0,CE121&gt;=0),"",CE121/CE124)</f>
        <v>-3.5964693562709557E-6</v>
      </c>
      <c r="CH121" s="129">
        <f>+'N EERR RODEO'!M198</f>
        <v>0</v>
      </c>
      <c r="CI121" s="30" t="str">
        <f>IF(AND(CH4=0,CH121&gt;=0), "",CH121/CH4)</f>
        <v/>
      </c>
      <c r="CJ121" s="47" t="str">
        <f>IF(AND(CH124=0,CH121&gt;=0),"",CH121/CH124)</f>
        <v/>
      </c>
      <c r="CK121" s="30" t="str">
        <f t="shared" si="46"/>
        <v/>
      </c>
      <c r="CL121" s="130">
        <f t="shared" si="115"/>
        <v>-0.25856341304869912</v>
      </c>
      <c r="CM121" s="30">
        <f>IF(AND(CL4=0,CL121&gt;=0), "",CL121/CL4)</f>
        <v>-8.7594325969820615E-7</v>
      </c>
      <c r="CN121" s="47">
        <f>IF(AND(CL124=0,CL121&gt;=0),"",CL121/CL124)</f>
        <v>-3.5964693562709557E-6</v>
      </c>
      <c r="CO121" s="129">
        <f>+'N EERR RODEO'!N198</f>
        <v>0</v>
      </c>
      <c r="CP121" s="30" t="str">
        <f>IF(AND(CO4=0,CO121&gt;=0), "",CO121/CO4)</f>
        <v/>
      </c>
      <c r="CQ121" s="47" t="str">
        <f>IF(AND(CO124=0,CO121&gt;=0),"",CO121/CO124)</f>
        <v/>
      </c>
      <c r="CR121" s="30" t="str">
        <f t="shared" si="47"/>
        <v/>
      </c>
      <c r="CS121" s="130">
        <f t="shared" si="116"/>
        <v>-0.25856341304869912</v>
      </c>
      <c r="CT121" s="30">
        <f>IF(AND(CS4=0,CS121&gt;=0), "",CS121/CS4)</f>
        <v>-8.7594325969820615E-7</v>
      </c>
      <c r="CU121" s="47">
        <f>IF(AND(CS124=0,CS121&gt;=0),"",CS121/CS124)</f>
        <v>-3.5964693562709557E-6</v>
      </c>
      <c r="CV121" s="131">
        <f t="shared" si="117"/>
        <v>0</v>
      </c>
      <c r="CW121" s="30" t="str">
        <f>IF(AND(CV4=0,CV121&gt;=0), "",CV121/CV4)</f>
        <v/>
      </c>
      <c r="CX121" s="47" t="e">
        <f t="shared" si="48"/>
        <v>#DIV/0!</v>
      </c>
    </row>
    <row r="122" spans="1:102" hidden="1" outlineLevel="1" x14ac:dyDescent="0.3">
      <c r="A122" s="29" t="s">
        <v>32</v>
      </c>
      <c r="B122" s="129">
        <f>+'N EERR RODEO'!B199</f>
        <v>0</v>
      </c>
      <c r="C122" s="30" t="str">
        <f>IF(AND(B4=0,B122&gt;=0), "",B122/B4)</f>
        <v/>
      </c>
      <c r="D122" s="47" t="str">
        <f>IF(AND(B124=0,B122&gt;=0),"",B122/B124)</f>
        <v/>
      </c>
      <c r="E122" s="129">
        <f>+'N EERR RODEO'!C199</f>
        <v>0</v>
      </c>
      <c r="F122" s="30">
        <f>IF(AND(E4=0,E122&gt;=0), "",E122/E4)</f>
        <v>0</v>
      </c>
      <c r="G122" s="47">
        <f>IF(AND(E124=0,E122&gt;=0),"",E122/E124)</f>
        <v>0</v>
      </c>
      <c r="H122" s="129">
        <f>+'N EERR RODEO'!D199</f>
        <v>0</v>
      </c>
      <c r="I122" s="30">
        <f>IF(AND(H4=0,H122&gt;=0), "",H122/H4)</f>
        <v>0</v>
      </c>
      <c r="J122" s="47">
        <f>IF(AND(H124=0,H122&gt;=0),"",H122/H124)</f>
        <v>0</v>
      </c>
      <c r="K122" s="30" t="str">
        <f t="shared" si="97"/>
        <v/>
      </c>
      <c r="L122" s="130">
        <f t="shared" si="105"/>
        <v>0</v>
      </c>
      <c r="M122" s="30">
        <f>IF(AND(L4=0,L122&gt;=0), "",L122/L4)</f>
        <v>0</v>
      </c>
      <c r="N122" s="47">
        <f>IF(AND(L124=0,L122&gt;=0),"",L122/L124)</f>
        <v>0</v>
      </c>
      <c r="O122" s="129">
        <f>+'N EERR RODEO'!E199</f>
        <v>2.93279196144776</v>
      </c>
      <c r="P122" s="30">
        <f>IF(AND(O4=0,O122&gt;=0), "",O122/O4)</f>
        <v>5.9733362570082178E-5</v>
      </c>
      <c r="Q122" s="47">
        <f>IF(AND(O124=0,O122&gt;=0),"",O122/O124)</f>
        <v>2.4652485990628466E-4</v>
      </c>
      <c r="R122" s="30">
        <f t="shared" si="98"/>
        <v>1</v>
      </c>
      <c r="S122" s="130">
        <f t="shared" si="106"/>
        <v>2.93279196144776</v>
      </c>
      <c r="T122" s="30">
        <f>IF(AND(S4=0,S122&gt;=0), "",S122/S4)</f>
        <v>2.3948226303728092E-5</v>
      </c>
      <c r="U122" s="47">
        <f>IF(AND(S124=0,S122&gt;=0),"",S122/S124)</f>
        <v>9.7885657696723352E-5</v>
      </c>
      <c r="V122" s="131"/>
      <c r="W122" s="30" t="str">
        <f>IF(AND(V4=0,V122&gt;=0), "",V122/V4)</f>
        <v/>
      </c>
      <c r="X122" s="47">
        <f t="shared" si="99"/>
        <v>1</v>
      </c>
      <c r="Y122" s="129">
        <f>+'N EERR RODEO'!F199</f>
        <v>0</v>
      </c>
      <c r="Z122" s="30">
        <f>IF(AND(Y4=0,Y122&gt;=0), "",Y122/Y4)</f>
        <v>0</v>
      </c>
      <c r="AA122" s="47">
        <f>IF(AND(Y124=0,Y122&gt;=0),"",Y122/Y124)</f>
        <v>0</v>
      </c>
      <c r="AB122" s="30">
        <f t="shared" si="100"/>
        <v>-1</v>
      </c>
      <c r="AC122" s="130">
        <f t="shared" si="107"/>
        <v>2.93279196144776</v>
      </c>
      <c r="AD122" s="30">
        <f>IF(AND(AC4=0,AC122&gt;=0), "",AC122/AC4)</f>
        <v>1.653567362465485E-5</v>
      </c>
      <c r="AE122" s="47">
        <f>IF(AND(AC124=0,AC122&gt;=0),"",AC122/AC124)</f>
        <v>6.7654595362636862E-5</v>
      </c>
      <c r="AF122" s="129">
        <f>+'N EERR RODEO'!G199</f>
        <v>0</v>
      </c>
      <c r="AG122" s="30">
        <f>IF(AND(AF4=0,AF122&gt;=0), "",AF122/AF4)</f>
        <v>0</v>
      </c>
      <c r="AH122" s="47">
        <f>IF(AND(AF124=0,AF122&gt;=0),"",AF122/AF124)</f>
        <v>0</v>
      </c>
      <c r="AI122" s="30" t="str">
        <f t="shared" si="41"/>
        <v/>
      </c>
      <c r="AJ122" s="130">
        <f t="shared" si="62"/>
        <v>2.93279196144776</v>
      </c>
      <c r="AK122" s="30">
        <f>IF(AND(AJ4=0,AJ122&gt;=0), "",AJ122/AJ4)</f>
        <v>1.2254943081507801E-5</v>
      </c>
      <c r="AL122" s="47">
        <f>IF(AND(AJ124=0,AJ122&gt;=0),"",AJ122/AJ124)</f>
        <v>5.069030220421096E-5</v>
      </c>
      <c r="AM122" s="129">
        <f>+'N EERR RODEO'!H199</f>
        <v>0</v>
      </c>
      <c r="AN122" s="30">
        <f>IF(AND(AM4=0,AM122&gt;=0), "",AM122/AM4)</f>
        <v>0</v>
      </c>
      <c r="AO122" s="47">
        <f>IF(AND(AM124=0,AM122&gt;=0),"",AM122/AM124)</f>
        <v>0</v>
      </c>
      <c r="AP122" s="30" t="str">
        <f t="shared" si="42"/>
        <v/>
      </c>
      <c r="AQ122" s="130">
        <f t="shared" si="63"/>
        <v>2.93279196144776</v>
      </c>
      <c r="AR122" s="30">
        <f>IF(AND(AQ4=0,AQ122&gt;=0), "",AQ122/AQ4)</f>
        <v>9.9355099023363988E-6</v>
      </c>
      <c r="AS122" s="47">
        <f>IF(AND(AQ124=0,AQ122&gt;=0),"",AQ122/AQ124)</f>
        <v>4.0793460657475362E-5</v>
      </c>
      <c r="AT122" s="131">
        <f t="shared" si="108"/>
        <v>0</v>
      </c>
      <c r="AU122" s="30" t="str">
        <f>IF(AND(AT4=0,AT122&gt;=0), "",AT122/AT4)</f>
        <v/>
      </c>
      <c r="AV122" s="47">
        <f t="shared" si="101"/>
        <v>1</v>
      </c>
      <c r="AW122" s="131">
        <f t="shared" si="118"/>
        <v>0.48879866024129331</v>
      </c>
      <c r="AX122" s="30">
        <f>IF(AND(AW4=0,AW122&gt;=0), "",AW122/AW4)</f>
        <v>9.9355099023363988E-6</v>
      </c>
      <c r="AY122" s="47">
        <f>IF(AND(AW124=0,AW122&gt;=0),"",AW122/AW124)</f>
        <v>4.0793460657475348E-5</v>
      </c>
      <c r="AZ122" s="131">
        <f t="shared" si="109"/>
        <v>0</v>
      </c>
      <c r="BA122" s="30" t="str">
        <f>IF(AND(AZ4=0,AZ122&gt;=0), "",AZ122/AZ4)</f>
        <v/>
      </c>
      <c r="BB122" s="47">
        <f t="shared" si="102"/>
        <v>1</v>
      </c>
      <c r="BC122" s="129">
        <f>+'N EERR RODEO'!I199</f>
        <v>0</v>
      </c>
      <c r="BD122" s="30" t="str">
        <f>IF(AND(BC4=0,BC122&gt;=0), "",BC122/BC4)</f>
        <v/>
      </c>
      <c r="BE122" s="47" t="str">
        <f>IF(AND(BC124=0,BC122&gt;=0),"",BC122/BC124)</f>
        <v/>
      </c>
      <c r="BF122" s="30" t="str">
        <f t="shared" si="103"/>
        <v/>
      </c>
      <c r="BG122" s="130">
        <f t="shared" si="110"/>
        <v>2.93279196144776</v>
      </c>
      <c r="BH122" s="30">
        <f>IF(AND(BG4=0,BG122&gt;=0), "",BG122/BG4)</f>
        <v>9.9355099023363988E-6</v>
      </c>
      <c r="BI122" s="47">
        <f>IF(AND(BG124=0,BG122&gt;=0),"",BG122/BG124)</f>
        <v>4.0793460657475362E-5</v>
      </c>
      <c r="BJ122" s="129">
        <f>+'N EERR RODEO'!J199</f>
        <v>0</v>
      </c>
      <c r="BK122" s="30" t="str">
        <f>IF(AND(BJ4=0,BJ122&gt;=0), "",BJ122/BJ4)</f>
        <v/>
      </c>
      <c r="BL122" s="47" t="str">
        <f>IF(AND(BJ124=0,BJ122&gt;=0),"",BJ122/BJ124)</f>
        <v/>
      </c>
      <c r="BM122" s="30" t="str">
        <f t="shared" si="43"/>
        <v/>
      </c>
      <c r="BN122" s="130">
        <f t="shared" si="111"/>
        <v>2.93279196144776</v>
      </c>
      <c r="BO122" s="30">
        <f>IF(AND(BN4=0,BN122&gt;=0), "",BN122/BN4)</f>
        <v>9.9355099023363988E-6</v>
      </c>
      <c r="BP122" s="47">
        <f>IF(AND(BN124=0,BN122&gt;=0),"",BN122/BN124)</f>
        <v>4.0793460657475362E-5</v>
      </c>
      <c r="BQ122" s="129">
        <f>+'N EERR RODEO'!K199</f>
        <v>0</v>
      </c>
      <c r="BR122" s="30" t="str">
        <f>IF(AND(BQ4=0,BQ122&gt;=0), "",BQ122/BQ4)</f>
        <v/>
      </c>
      <c r="BS122" s="47" t="str">
        <f>IF(AND(BQ124=0,BQ122&gt;=0),"",BQ122/BQ124)</f>
        <v/>
      </c>
      <c r="BT122" s="30" t="str">
        <f t="shared" si="44"/>
        <v/>
      </c>
      <c r="BU122" s="130">
        <f t="shared" si="112"/>
        <v>2.93279196144776</v>
      </c>
      <c r="BV122" s="30">
        <f>IF(AND(BU4=0,BU122&gt;=0), "",BU122/BU4)</f>
        <v>9.9355099023363988E-6</v>
      </c>
      <c r="BW122" s="47">
        <f>IF(AND(BU124=0,BU122&gt;=0),"",BU122/BU124)</f>
        <v>4.0793460657475362E-5</v>
      </c>
      <c r="BX122" s="131">
        <f t="shared" si="113"/>
        <v>0</v>
      </c>
      <c r="BY122" s="30" t="str">
        <f>IF(AND(BX4=0,BX122&gt;=0), "",BX122/BX4)</f>
        <v/>
      </c>
      <c r="BZ122" s="47">
        <f t="shared" si="45"/>
        <v>1</v>
      </c>
      <c r="CA122" s="129">
        <f>+'N EERR RODEO'!L199</f>
        <v>0</v>
      </c>
      <c r="CB122" s="30" t="str">
        <f>IF(AND(CA4=0,CA122&gt;=0), "",CA122/CA4)</f>
        <v/>
      </c>
      <c r="CC122" s="47" t="str">
        <f>IF(AND(CA124=0,CA122&gt;=0),"",CA122/CA124)</f>
        <v/>
      </c>
      <c r="CD122" s="30" t="str">
        <f t="shared" si="104"/>
        <v/>
      </c>
      <c r="CE122" s="130">
        <f t="shared" si="114"/>
        <v>2.93279196144776</v>
      </c>
      <c r="CF122" s="30">
        <f>IF(AND(CE4=0,CE122&gt;=0), "",CE122/CE4)</f>
        <v>9.9355099023363988E-6</v>
      </c>
      <c r="CG122" s="47">
        <f>IF(AND(CE124=0,CE122&gt;=0),"",CE122/CE124)</f>
        <v>4.0793460657475362E-5</v>
      </c>
      <c r="CH122" s="129">
        <f>+'N EERR RODEO'!M199</f>
        <v>0</v>
      </c>
      <c r="CI122" s="30" t="str">
        <f>IF(AND(CH4=0,CH122&gt;=0), "",CH122/CH4)</f>
        <v/>
      </c>
      <c r="CJ122" s="47" t="str">
        <f>IF(AND(CH124=0,CH122&gt;=0),"",CH122/CH124)</f>
        <v/>
      </c>
      <c r="CK122" s="30" t="str">
        <f t="shared" si="46"/>
        <v/>
      </c>
      <c r="CL122" s="130">
        <f t="shared" si="115"/>
        <v>2.93279196144776</v>
      </c>
      <c r="CM122" s="30">
        <f>IF(AND(CL4=0,CL122&gt;=0), "",CL122/CL4)</f>
        <v>9.9355099023363988E-6</v>
      </c>
      <c r="CN122" s="47">
        <f>IF(AND(CL124=0,CL122&gt;=0),"",CL122/CL124)</f>
        <v>4.0793460657475362E-5</v>
      </c>
      <c r="CO122" s="129">
        <f>+'N EERR RODEO'!N199</f>
        <v>0</v>
      </c>
      <c r="CP122" s="30" t="str">
        <f>IF(AND(CO4=0,CO122&gt;=0), "",CO122/CO4)</f>
        <v/>
      </c>
      <c r="CQ122" s="47" t="str">
        <f>IF(AND(CO124=0,CO122&gt;=0),"",CO122/CO124)</f>
        <v/>
      </c>
      <c r="CR122" s="30" t="str">
        <f t="shared" si="47"/>
        <v/>
      </c>
      <c r="CS122" s="130">
        <f t="shared" si="116"/>
        <v>2.93279196144776</v>
      </c>
      <c r="CT122" s="30">
        <f>IF(AND(CS4=0,CS122&gt;=0), "",CS122/CS4)</f>
        <v>9.9355099023363988E-6</v>
      </c>
      <c r="CU122" s="47">
        <f>IF(AND(CS124=0,CS122&gt;=0),"",CS122/CS124)</f>
        <v>4.0793460657475362E-5</v>
      </c>
      <c r="CV122" s="131">
        <f t="shared" si="117"/>
        <v>0</v>
      </c>
      <c r="CW122" s="30" t="str">
        <f>IF(AND(CV4=0,CV122&gt;=0), "",CV122/CV4)</f>
        <v/>
      </c>
      <c r="CX122" s="47">
        <f t="shared" si="48"/>
        <v>1</v>
      </c>
    </row>
    <row r="123" spans="1:102" hidden="1" outlineLevel="1" x14ac:dyDescent="0.3">
      <c r="A123" s="29" t="s">
        <v>366</v>
      </c>
      <c r="B123" s="129">
        <f>+'N EERR RODEO'!B200+'N EERR RODEO'!B201</f>
        <v>0</v>
      </c>
      <c r="C123" s="30" t="str">
        <f>IF(AND(B4=0,B123&gt;=0), "",B123/B4)</f>
        <v/>
      </c>
      <c r="D123" s="47" t="str">
        <f>IF(AND(B124=0,B123&gt;=0),"",B123/B124)</f>
        <v/>
      </c>
      <c r="E123" s="129">
        <f>+'N EERR RODEO'!C200+'N EERR RODEO'!C201</f>
        <v>0</v>
      </c>
      <c r="F123" s="30">
        <f>IF(AND(E4=0,E123&gt;=0), "",E123/E4)</f>
        <v>0</v>
      </c>
      <c r="G123" s="47">
        <f>IF(AND(E124=0,E123&gt;=0),"",E123/E124)</f>
        <v>0</v>
      </c>
      <c r="H123" s="129">
        <f>+'N EERR RODEO'!D200+'N EERR RODEO'!D201</f>
        <v>0</v>
      </c>
      <c r="I123" s="30">
        <f>IF(AND(H4=0,H123&gt;=0), "",H123/H4)</f>
        <v>0</v>
      </c>
      <c r="J123" s="47">
        <f>IF(AND(H124=0,H123&gt;=0),"",H123/H124)</f>
        <v>0</v>
      </c>
      <c r="K123" s="30" t="str">
        <f t="shared" si="97"/>
        <v/>
      </c>
      <c r="L123" s="130">
        <f t="shared" si="105"/>
        <v>0</v>
      </c>
      <c r="M123" s="30">
        <f>IF(AND(L4=0,L123&gt;=0), "",L123/L4)</f>
        <v>0</v>
      </c>
      <c r="N123" s="47">
        <f>IF(AND(L124=0,L123&gt;=0),"",L123/L124)</f>
        <v>0</v>
      </c>
      <c r="O123" s="129">
        <f>+'N EERR RODEO'!E200+'N EERR RODEO'!E201</f>
        <v>0</v>
      </c>
      <c r="P123" s="30">
        <f>IF(AND(O4=0,O123&gt;=0), "",O123/O4)</f>
        <v>0</v>
      </c>
      <c r="Q123" s="47">
        <f>IF(AND(O124=0,O123&gt;=0),"",O123/O124)</f>
        <v>0</v>
      </c>
      <c r="R123" s="30" t="str">
        <f t="shared" si="98"/>
        <v/>
      </c>
      <c r="S123" s="130">
        <f t="shared" si="106"/>
        <v>0</v>
      </c>
      <c r="T123" s="30">
        <f>IF(AND(S4=0,S123&gt;=0), "",S123/S4)</f>
        <v>0</v>
      </c>
      <c r="U123" s="47">
        <f>IF(AND(S124=0,S123&gt;=0),"",S123/S124)</f>
        <v>0</v>
      </c>
      <c r="V123" s="131"/>
      <c r="W123" s="30" t="str">
        <f>IF(AND(V4=0,V123&gt;=0), "",V123/V4)</f>
        <v/>
      </c>
      <c r="X123" s="47" t="str">
        <f t="shared" si="99"/>
        <v/>
      </c>
      <c r="Y123" s="129">
        <f>+'N EERR RODEO'!F200+'N EERR RODEO'!F201</f>
        <v>0</v>
      </c>
      <c r="Z123" s="30">
        <f>IF(AND(Y4=0,Y123&gt;=0), "",Y123/Y4)</f>
        <v>0</v>
      </c>
      <c r="AA123" s="47">
        <f>IF(AND(Y124=0,Y123&gt;=0),"",Y123/Y124)</f>
        <v>0</v>
      </c>
      <c r="AB123" s="30" t="str">
        <f t="shared" si="100"/>
        <v/>
      </c>
      <c r="AC123" s="130">
        <f t="shared" si="107"/>
        <v>0</v>
      </c>
      <c r="AD123" s="30">
        <f>IF(AND(AC4=0,AC123&gt;=0), "",AC123/AC4)</f>
        <v>0</v>
      </c>
      <c r="AE123" s="47">
        <f>IF(AND(AC124=0,AC123&gt;=0),"",AC123/AC124)</f>
        <v>0</v>
      </c>
      <c r="AF123" s="129">
        <f>+'N EERR RODEO'!G200+'N EERR RODEO'!G201</f>
        <v>0</v>
      </c>
      <c r="AG123" s="30">
        <f>IF(AND(AF4=0,AF123&gt;=0), "",AF123/AF4)</f>
        <v>0</v>
      </c>
      <c r="AH123" s="47">
        <f>IF(AND(AF124=0,AF123&gt;=0),"",AF123/AF124)</f>
        <v>0</v>
      </c>
      <c r="AI123" s="30" t="str">
        <f t="shared" si="41"/>
        <v/>
      </c>
      <c r="AJ123" s="130">
        <f t="shared" si="62"/>
        <v>0</v>
      </c>
      <c r="AK123" s="30">
        <f>IF(AND(AJ4=0,AJ123&gt;=0), "",AJ123/AJ4)</f>
        <v>0</v>
      </c>
      <c r="AL123" s="47">
        <f>IF(AND(AJ124=0,AJ123&gt;=0),"",AJ123/AJ124)</f>
        <v>0</v>
      </c>
      <c r="AM123" s="129">
        <f>+'N EERR RODEO'!H200+'N EERR RODEO'!H201</f>
        <v>0</v>
      </c>
      <c r="AN123" s="30">
        <f>IF(AND(AM4=0,AM123&gt;=0), "",AM123/AM4)</f>
        <v>0</v>
      </c>
      <c r="AO123" s="47">
        <f>IF(AND(AM124=0,AM123&gt;=0),"",AM123/AM124)</f>
        <v>0</v>
      </c>
      <c r="AP123" s="30" t="str">
        <f t="shared" si="42"/>
        <v/>
      </c>
      <c r="AQ123" s="130">
        <f t="shared" si="63"/>
        <v>0</v>
      </c>
      <c r="AR123" s="30">
        <f>IF(AND(AQ4=0,AQ123&gt;=0), "",AQ123/AQ4)</f>
        <v>0</v>
      </c>
      <c r="AS123" s="47">
        <f>IF(AND(AQ124=0,AQ123&gt;=0),"",AQ123/AQ124)</f>
        <v>0</v>
      </c>
      <c r="AT123" s="131">
        <f t="shared" si="108"/>
        <v>0</v>
      </c>
      <c r="AU123" s="30" t="str">
        <f>IF(AND(AT4=0,AT123&gt;=0), "",AT123/AT4)</f>
        <v/>
      </c>
      <c r="AV123" s="47" t="str">
        <f t="shared" si="101"/>
        <v/>
      </c>
      <c r="AW123" s="131">
        <f t="shared" si="118"/>
        <v>0</v>
      </c>
      <c r="AX123" s="30">
        <f>IF(AND(AW4=0,AW123&gt;=0), "",AW123/AW4)</f>
        <v>0</v>
      </c>
      <c r="AY123" s="47">
        <f>IF(AND(AW124=0,AW123&gt;=0),"",AW123/AW124)</f>
        <v>0</v>
      </c>
      <c r="AZ123" s="131">
        <f t="shared" si="109"/>
        <v>0</v>
      </c>
      <c r="BA123" s="30" t="str">
        <f>IF(AND(AZ4=0,AZ123&gt;=0), "",AZ123/AZ4)</f>
        <v/>
      </c>
      <c r="BB123" s="47" t="str">
        <f t="shared" si="102"/>
        <v/>
      </c>
      <c r="BC123" s="129">
        <f>+'N EERR RODEO'!I200+'N EERR RODEO'!I201</f>
        <v>0</v>
      </c>
      <c r="BD123" s="30" t="str">
        <f>IF(AND(BC4=0,BC123&gt;=0), "",BC123/BC4)</f>
        <v/>
      </c>
      <c r="BE123" s="47" t="str">
        <f>IF(AND(BC124=0,BC123&gt;=0),"",BC123/BC124)</f>
        <v/>
      </c>
      <c r="BF123" s="30" t="str">
        <f t="shared" si="103"/>
        <v/>
      </c>
      <c r="BG123" s="130">
        <f t="shared" si="110"/>
        <v>0</v>
      </c>
      <c r="BH123" s="30">
        <f>IF(AND(BG4=0,BG123&gt;=0), "",BG123/BG4)</f>
        <v>0</v>
      </c>
      <c r="BI123" s="47">
        <f>IF(AND(BG124=0,BG123&gt;=0),"",BG123/BG124)</f>
        <v>0</v>
      </c>
      <c r="BJ123" s="129">
        <f>+'N EERR RODEO'!J200+'N EERR RODEO'!J201</f>
        <v>0</v>
      </c>
      <c r="BK123" s="30" t="str">
        <f>IF(AND(BJ4=0,BJ123&gt;=0), "",BJ123/BJ4)</f>
        <v/>
      </c>
      <c r="BL123" s="47" t="str">
        <f>IF(AND(BJ124=0,BJ123&gt;=0),"",BJ123/BJ124)</f>
        <v/>
      </c>
      <c r="BM123" s="30" t="str">
        <f t="shared" si="43"/>
        <v/>
      </c>
      <c r="BN123" s="130">
        <f t="shared" si="111"/>
        <v>0</v>
      </c>
      <c r="BO123" s="30">
        <f>IF(AND(BN4=0,BN123&gt;=0), "",BN123/BN4)</f>
        <v>0</v>
      </c>
      <c r="BP123" s="47">
        <f>IF(AND(BN124=0,BN123&gt;=0),"",BN123/BN124)</f>
        <v>0</v>
      </c>
      <c r="BQ123" s="129">
        <f>+'N EERR RODEO'!K200+'N EERR RODEO'!K201</f>
        <v>0</v>
      </c>
      <c r="BR123" s="30" t="str">
        <f>IF(AND(BQ4=0,BQ123&gt;=0), "",BQ123/BQ4)</f>
        <v/>
      </c>
      <c r="BS123" s="47" t="str">
        <f>IF(AND(BQ124=0,BQ123&gt;=0),"",BQ123/BQ124)</f>
        <v/>
      </c>
      <c r="BT123" s="30" t="str">
        <f t="shared" si="44"/>
        <v/>
      </c>
      <c r="BU123" s="130">
        <f t="shared" si="112"/>
        <v>0</v>
      </c>
      <c r="BV123" s="30">
        <f>IF(AND(BU4=0,BU123&gt;=0), "",BU123/BU4)</f>
        <v>0</v>
      </c>
      <c r="BW123" s="47">
        <f>IF(AND(BU124=0,BU123&gt;=0),"",BU123/BU124)</f>
        <v>0</v>
      </c>
      <c r="BX123" s="131">
        <f t="shared" si="113"/>
        <v>0</v>
      </c>
      <c r="BY123" s="30" t="str">
        <f>IF(AND(BX4=0,BX123&gt;=0), "",BX123/BX4)</f>
        <v/>
      </c>
      <c r="BZ123" s="47" t="str">
        <f t="shared" si="45"/>
        <v/>
      </c>
      <c r="CA123" s="129">
        <f>+'N EERR RODEO'!L200+'N EERR RODEO'!L201</f>
        <v>0</v>
      </c>
      <c r="CB123" s="30" t="str">
        <f>IF(AND(CA4=0,CA123&gt;=0), "",CA123/CA4)</f>
        <v/>
      </c>
      <c r="CC123" s="47" t="str">
        <f>IF(AND(CA124=0,CA123&gt;=0),"",CA123/CA124)</f>
        <v/>
      </c>
      <c r="CD123" s="30" t="str">
        <f t="shared" si="104"/>
        <v/>
      </c>
      <c r="CE123" s="130">
        <f t="shared" si="114"/>
        <v>0</v>
      </c>
      <c r="CF123" s="30">
        <f>IF(AND(CE4=0,CE123&gt;=0), "",CE123/CE4)</f>
        <v>0</v>
      </c>
      <c r="CG123" s="47">
        <f>IF(AND(CE124=0,CE123&gt;=0),"",CE123/CE124)</f>
        <v>0</v>
      </c>
      <c r="CH123" s="129">
        <f>+'N EERR RODEO'!M200+'N EERR RODEO'!M201</f>
        <v>0</v>
      </c>
      <c r="CI123" s="30" t="str">
        <f>IF(AND(CH4=0,CH123&gt;=0), "",CH123/CH4)</f>
        <v/>
      </c>
      <c r="CJ123" s="47" t="str">
        <f>IF(AND(CH124=0,CH123&gt;=0),"",CH123/CH124)</f>
        <v/>
      </c>
      <c r="CK123" s="30" t="str">
        <f t="shared" si="46"/>
        <v/>
      </c>
      <c r="CL123" s="130">
        <f t="shared" si="115"/>
        <v>0</v>
      </c>
      <c r="CM123" s="30">
        <f>IF(AND(CL4=0,CL123&gt;=0), "",CL123/CL4)</f>
        <v>0</v>
      </c>
      <c r="CN123" s="47">
        <f>IF(AND(CL124=0,CL123&gt;=0),"",CL123/CL124)</f>
        <v>0</v>
      </c>
      <c r="CO123" s="129">
        <f>+'N EERR RODEO'!N200+'N EERR RODEO'!N201</f>
        <v>0</v>
      </c>
      <c r="CP123" s="30" t="str">
        <f>IF(AND(CO4=0,CO123&gt;=0), "",CO123/CO4)</f>
        <v/>
      </c>
      <c r="CQ123" s="47" t="str">
        <f>IF(AND(CO124=0,CO123&gt;=0),"",CO123/CO124)</f>
        <v/>
      </c>
      <c r="CR123" s="30" t="str">
        <f t="shared" si="47"/>
        <v/>
      </c>
      <c r="CS123" s="130">
        <f t="shared" si="116"/>
        <v>0</v>
      </c>
      <c r="CT123" s="30">
        <f>IF(AND(CS4=0,CS123&gt;=0), "",CS123/CS4)</f>
        <v>0</v>
      </c>
      <c r="CU123" s="47">
        <f>IF(AND(CS124=0,CS123&gt;=0),"",CS123/CS124)</f>
        <v>0</v>
      </c>
      <c r="CV123" s="131">
        <f t="shared" si="117"/>
        <v>0</v>
      </c>
      <c r="CW123" s="30" t="str">
        <f>IF(AND(CV4=0,CV123&gt;=0), "",CV123/CV4)</f>
        <v/>
      </c>
      <c r="CX123" s="47" t="str">
        <f t="shared" si="48"/>
        <v/>
      </c>
    </row>
    <row r="124" spans="1:102" s="28" customFormat="1" ht="18" customHeight="1" collapsed="1" x14ac:dyDescent="0.3">
      <c r="A124" s="166" t="s">
        <v>103</v>
      </c>
      <c r="B124" s="167">
        <f>+B38+B116</f>
        <v>0</v>
      </c>
      <c r="C124" s="168" t="str">
        <f>IF(AND(B4=0,B124&gt;=0), "",B124/B4)</f>
        <v/>
      </c>
      <c r="D124" s="169" t="str">
        <f>IF(AND(B124=0,B124&gt;=0),"",B124/B124)</f>
        <v/>
      </c>
      <c r="E124" s="167">
        <f>+E38+E116</f>
        <v>9979.0827943490913</v>
      </c>
      <c r="F124" s="168">
        <f>IF(AND(E4=0,E124&gt;=0), "",E124/E4)</f>
        <v>0.2900973325766994</v>
      </c>
      <c r="G124" s="169">
        <f>IF(AND(E124=0,E124&gt;=0),"",E124/E124)</f>
        <v>1</v>
      </c>
      <c r="H124" s="167">
        <f>+H38+H116</f>
        <v>8085.7871404170519</v>
      </c>
      <c r="I124" s="168">
        <f>IF(AND(H4=0,H124&gt;=0), "",H124/H4)</f>
        <v>0.20750501022524437</v>
      </c>
      <c r="J124" s="169">
        <f>IF(AND(H124=0,H124&gt;=0),"",H124/H124)</f>
        <v>1</v>
      </c>
      <c r="K124" s="168">
        <f t="shared" si="97"/>
        <v>-0.18972642004775891</v>
      </c>
      <c r="L124" s="170">
        <f>+L38+L116</f>
        <v>18064.869934766142</v>
      </c>
      <c r="M124" s="168">
        <f>IF(AND(L4=0,L124&gt;=0), "",L124/L4)</f>
        <v>0.24623014628578219</v>
      </c>
      <c r="N124" s="169">
        <f>IF(AND(L124=0,L124&gt;=0),"",L124/L124)</f>
        <v>1</v>
      </c>
      <c r="O124" s="167">
        <f>+O38+O116</f>
        <v>11896.536367823708</v>
      </c>
      <c r="P124" s="168">
        <f>IF(AND(O4=0,O124&gt;=0), "",O124/O4)</f>
        <v>0.24230157799416074</v>
      </c>
      <c r="Q124" s="169">
        <f>IF(AND(O124=0,O124&gt;=0),"",O124/O124)</f>
        <v>1</v>
      </c>
      <c r="R124" s="168">
        <f t="shared" si="98"/>
        <v>0.47128982759866517</v>
      </c>
      <c r="S124" s="170">
        <f>+S38+S116</f>
        <v>29961.406302589854</v>
      </c>
      <c r="T124" s="168">
        <f>IF(AND(S4=0,S124&gt;=0), "",S124/S4)</f>
        <v>0.2446551095148819</v>
      </c>
      <c r="U124" s="169">
        <f>IF(AND(S124=0,S124&gt;=0),"",S124/S124)</f>
        <v>1</v>
      </c>
      <c r="V124" s="171">
        <f>+V38+V116</f>
        <v>0</v>
      </c>
      <c r="W124" s="168" t="str">
        <f>IF(AND(V4=0,V124&gt;=0), "",V124/V4)</f>
        <v/>
      </c>
      <c r="X124" s="169">
        <f t="shared" si="99"/>
        <v>1</v>
      </c>
      <c r="Y124" s="167">
        <f>+Y38+Y116</f>
        <v>13388.080095601401</v>
      </c>
      <c r="Z124" s="168">
        <f>IF(AND(Y4=0,Y124&gt;=0), "",Y124/Y4)</f>
        <v>0.24387343591144281</v>
      </c>
      <c r="AA124" s="169">
        <f>IF(AND(Y124=0,Y124&gt;=0),"",Y124/Y124)</f>
        <v>1</v>
      </c>
      <c r="AB124" s="168">
        <f t="shared" si="100"/>
        <v>0.1253763012747002</v>
      </c>
      <c r="AC124" s="170">
        <f>+AC38+AC116</f>
        <v>43349.486398191257</v>
      </c>
      <c r="AD124" s="168">
        <f>IF(AND(AC4=0,AC124&gt;=0), "",AC124/AC4)</f>
        <v>0.24441316271306671</v>
      </c>
      <c r="AE124" s="169">
        <f>IF(AND(AC124=0,AC124&gt;=0),"",AC124/AC124)</f>
        <v>1</v>
      </c>
      <c r="AF124" s="167">
        <f>+AF38+AF116</f>
        <v>14507.575681113647</v>
      </c>
      <c r="AG124" s="168">
        <f>IF(AND(AF4=0,AF124&gt;=0), "",AF124/AF4)</f>
        <v>0.23416872236265121</v>
      </c>
      <c r="AH124" s="169">
        <f>IF(AND(AF124=0,AF124&gt;=0),"",AF124/AF124)</f>
        <v>1</v>
      </c>
      <c r="AI124" s="168">
        <f t="shared" si="41"/>
        <v>8.361882940034486E-2</v>
      </c>
      <c r="AJ124" s="170">
        <f>+AJ38+AJ116</f>
        <v>57857.062079304909</v>
      </c>
      <c r="AK124" s="168">
        <f>IF(AND(AJ4=0,AJ124&gt;=0), "",AJ124/AJ4)</f>
        <v>0.24176109726348713</v>
      </c>
      <c r="AL124" s="169">
        <f>IF(AND(AJ124=0,AJ124&gt;=0),"",AJ124/AJ124)</f>
        <v>1</v>
      </c>
      <c r="AM124" s="167">
        <f>+AM38+AM116</f>
        <v>14036.616813817627</v>
      </c>
      <c r="AN124" s="168">
        <f>IF(AND(AM4=0,AM124&gt;=0), "",AM124/AM4)</f>
        <v>0.25124693974405177</v>
      </c>
      <c r="AO124" s="169">
        <f>IF(AND(AM124=0,AM124&gt;=0),"",AM124/AM124)</f>
        <v>1</v>
      </c>
      <c r="AP124" s="168">
        <f t="shared" si="42"/>
        <v>-3.2462961258863311E-2</v>
      </c>
      <c r="AQ124" s="170">
        <f>+AQ38+AQ116</f>
        <v>71893.678893122516</v>
      </c>
      <c r="AR124" s="168">
        <f>IF(AND(AQ4=0,AQ124&gt;=0), "",AQ124/AQ4)</f>
        <v>0.24355643630631096</v>
      </c>
      <c r="AS124" s="169">
        <f>IF(AND(AQ124=0,AQ124&gt;=0),"",AQ124/AQ124)</f>
        <v>1</v>
      </c>
      <c r="AT124" s="171">
        <f>+AT38+AT116</f>
        <v>0</v>
      </c>
      <c r="AU124" s="168" t="str">
        <f>IF(AND(AT4=0,AT124&gt;=0), "",AT124/AT4)</f>
        <v/>
      </c>
      <c r="AV124" s="169">
        <f t="shared" si="101"/>
        <v>1</v>
      </c>
      <c r="AW124" s="171">
        <f>+AW38+AW116</f>
        <v>11982.279815520422</v>
      </c>
      <c r="AX124" s="168">
        <f>IF(AND(AW4=0,AW124&gt;=0), "",AW124/AW4)</f>
        <v>0.24355643630631102</v>
      </c>
      <c r="AY124" s="169">
        <f>IF(AND(AW124=0,AW124&gt;=0),"",AW124/AW124)</f>
        <v>1</v>
      </c>
      <c r="AZ124" s="171">
        <f>+AZ38+AZ116</f>
        <v>0</v>
      </c>
      <c r="BA124" s="168" t="str">
        <f>IF(AND(AZ4=0,AZ124&gt;=0), "",AZ124/AZ4)</f>
        <v/>
      </c>
      <c r="BB124" s="169">
        <f t="shared" si="102"/>
        <v>1</v>
      </c>
      <c r="BC124" s="167">
        <f>+BC38+BC116</f>
        <v>0</v>
      </c>
      <c r="BD124" s="168" t="str">
        <f>IF(AND(BC4=0,BC124&gt;=0), "",BC124/BC4)</f>
        <v/>
      </c>
      <c r="BE124" s="169" t="str">
        <f>IF(AND(BC124=0,BC124&gt;=0),"",BC124/BC124)</f>
        <v/>
      </c>
      <c r="BF124" s="168">
        <f t="shared" si="103"/>
        <v>-1</v>
      </c>
      <c r="BG124" s="170">
        <f>+BG38+BG116</f>
        <v>71893.678893122516</v>
      </c>
      <c r="BH124" s="168">
        <f>IF(AND(BG4=0,BG124&gt;=0), "",BG124/BG4)</f>
        <v>0.24355643630631096</v>
      </c>
      <c r="BI124" s="169">
        <f>IF(AND(BG124=0,BG124&gt;=0),"",BG124/BG124)</f>
        <v>1</v>
      </c>
      <c r="BJ124" s="167">
        <f>+BJ38+BJ116</f>
        <v>0</v>
      </c>
      <c r="BK124" s="168" t="str">
        <f>IF(AND(BJ4=0,BJ124&gt;=0), "",BJ124/BJ4)</f>
        <v/>
      </c>
      <c r="BL124" s="169" t="str">
        <f>IF(AND(BJ124=0,BJ124&gt;=0),"",BJ124/BJ124)</f>
        <v/>
      </c>
      <c r="BM124" s="168" t="str">
        <f t="shared" si="43"/>
        <v/>
      </c>
      <c r="BN124" s="170">
        <f>+BN38+BN116</f>
        <v>71893.678893122516</v>
      </c>
      <c r="BO124" s="168">
        <f>IF(AND(BN4=0,BN124&gt;=0), "",BN124/BN4)</f>
        <v>0.24355643630631096</v>
      </c>
      <c r="BP124" s="169">
        <f>IF(AND(BN124=0,BN124&gt;=0),"",BN124/BN124)</f>
        <v>1</v>
      </c>
      <c r="BQ124" s="167">
        <f>+BQ38+BQ116</f>
        <v>0</v>
      </c>
      <c r="BR124" s="168" t="str">
        <f>IF(AND(BQ4=0,BQ124&gt;=0), "",BQ124/BQ4)</f>
        <v/>
      </c>
      <c r="BS124" s="169" t="str">
        <f>IF(AND(BQ124=0,BQ124&gt;=0),"",BQ124/BQ124)</f>
        <v/>
      </c>
      <c r="BT124" s="168" t="str">
        <f t="shared" si="44"/>
        <v/>
      </c>
      <c r="BU124" s="170">
        <f>+BU38+BU116</f>
        <v>71893.678893122516</v>
      </c>
      <c r="BV124" s="168">
        <f>IF(AND(BU4=0,BU124&gt;=0), "",BU124/BU4)</f>
        <v>0.24355643630631096</v>
      </c>
      <c r="BW124" s="169">
        <f>IF(AND(BU124=0,BU124&gt;=0),"",BU124/BU124)</f>
        <v>1</v>
      </c>
      <c r="BX124" s="171">
        <f>+BX38+BX116</f>
        <v>0</v>
      </c>
      <c r="BY124" s="168" t="str">
        <f>IF(AND(BX4=0,BX124&gt;=0), "",BX124/BX4)</f>
        <v/>
      </c>
      <c r="BZ124" s="169">
        <f t="shared" si="45"/>
        <v>1</v>
      </c>
      <c r="CA124" s="167">
        <f>+CA38+CA116</f>
        <v>0</v>
      </c>
      <c r="CB124" s="168" t="str">
        <f>IF(AND(CA4=0,CA124&gt;=0), "",CA124/CA4)</f>
        <v/>
      </c>
      <c r="CC124" s="169" t="str">
        <f>IF(AND(CA124=0,CA124&gt;=0),"",CA124/CA124)</f>
        <v/>
      </c>
      <c r="CD124" s="168" t="str">
        <f t="shared" si="104"/>
        <v/>
      </c>
      <c r="CE124" s="170">
        <f>+CE38+CE116</f>
        <v>71893.678893122516</v>
      </c>
      <c r="CF124" s="168">
        <f>IF(AND(CE4=0,CE124&gt;=0), "",CE124/CE4)</f>
        <v>0.24355643630631096</v>
      </c>
      <c r="CG124" s="169">
        <f>IF(AND(CE124=0,CE124&gt;=0),"",CE124/CE124)</f>
        <v>1</v>
      </c>
      <c r="CH124" s="167">
        <f>+CH38+CH116</f>
        <v>0</v>
      </c>
      <c r="CI124" s="168" t="str">
        <f>IF(AND(CH4=0,CH124&gt;=0), "",CH124/CH4)</f>
        <v/>
      </c>
      <c r="CJ124" s="169" t="str">
        <f>IF(AND(CH124=0,CH124&gt;=0),"",CH124/CH124)</f>
        <v/>
      </c>
      <c r="CK124" s="168" t="str">
        <f t="shared" si="46"/>
        <v/>
      </c>
      <c r="CL124" s="170">
        <f>+CL38+CL116</f>
        <v>71893.678893122516</v>
      </c>
      <c r="CM124" s="168">
        <f>IF(AND(CL4=0,CL124&gt;=0), "",CL124/CL4)</f>
        <v>0.24355643630631096</v>
      </c>
      <c r="CN124" s="169">
        <f>IF(AND(CL124=0,CL124&gt;=0),"",CL124/CL124)</f>
        <v>1</v>
      </c>
      <c r="CO124" s="167">
        <f>+CO38+CO116</f>
        <v>0</v>
      </c>
      <c r="CP124" s="168" t="str">
        <f>IF(AND(CO4=0,CO124&gt;=0), "",CO124/CO4)</f>
        <v/>
      </c>
      <c r="CQ124" s="169" t="str">
        <f>IF(AND(CO124=0,CO124&gt;=0),"",CO124/CO124)</f>
        <v/>
      </c>
      <c r="CR124" s="168" t="str">
        <f t="shared" si="47"/>
        <v/>
      </c>
      <c r="CS124" s="170">
        <f>+CS38+CS116</f>
        <v>71893.678893122516</v>
      </c>
      <c r="CT124" s="168">
        <f>IF(AND(CS4=0,CS124&gt;=0), "",CS124/CS4)</f>
        <v>0.24355643630631096</v>
      </c>
      <c r="CU124" s="169">
        <f>IF(AND(CS124=0,CS124&gt;=0),"",CS124/CS124)</f>
        <v>1</v>
      </c>
      <c r="CV124" s="171">
        <f>+CV38+CV116</f>
        <v>0</v>
      </c>
      <c r="CW124" s="168" t="str">
        <f>IF(AND(CV4=0,CV124&gt;=0), "",CV124/CV4)</f>
        <v/>
      </c>
      <c r="CX124" s="169">
        <f t="shared" si="48"/>
        <v>1</v>
      </c>
    </row>
    <row r="125" spans="1:102" s="6" customFormat="1" x14ac:dyDescent="0.3">
      <c r="A125" s="37" t="s">
        <v>100</v>
      </c>
      <c r="B125" s="126">
        <f>SUM(B126:B135)</f>
        <v>0</v>
      </c>
      <c r="C125" s="38" t="str">
        <f>IF(AND(B4=0,B125&gt;=0), "",B125/B4)</f>
        <v/>
      </c>
      <c r="D125" s="43"/>
      <c r="E125" s="126">
        <f>SUM(E126:E135)</f>
        <v>6.17414375381881</v>
      </c>
      <c r="F125" s="38">
        <f>IF(AND(E4=0,E125&gt;=0), "",E125/E4)</f>
        <v>1.7948569731701032E-4</v>
      </c>
      <c r="G125" s="43"/>
      <c r="H125" s="126">
        <f>SUM(H126:H135)</f>
        <v>106.61153654544162</v>
      </c>
      <c r="I125" s="38">
        <f>IF(AND(H4=0,H125&gt;=0), "",H125/H4)</f>
        <v>2.7359646744113818E-3</v>
      </c>
      <c r="J125" s="43"/>
      <c r="K125" s="38">
        <f t="shared" si="97"/>
        <v>16.267420519566073</v>
      </c>
      <c r="L125" s="127">
        <f>SUM(L126:L135)</f>
        <v>112.78568029926042</v>
      </c>
      <c r="M125" s="38">
        <f>IF(AND(L4=0,L125&gt;=0), "",L125/L4)</f>
        <v>1.5373060896265937E-3</v>
      </c>
      <c r="N125" s="43"/>
      <c r="O125" s="126">
        <f>SUM(O126:O135)</f>
        <v>17936.843141045356</v>
      </c>
      <c r="P125" s="38">
        <f>IF(AND(O4=0,O125&gt;=0), "",O125/O4)</f>
        <v>0.36532695424391715</v>
      </c>
      <c r="Q125" s="43"/>
      <c r="R125" s="38">
        <f t="shared" si="98"/>
        <v>167.24486094335612</v>
      </c>
      <c r="S125" s="127">
        <f>SUM(S126:S135)</f>
        <v>18049.628821344617</v>
      </c>
      <c r="T125" s="38">
        <f>IF(AND(S4=0,S125&gt;=0), "",S125/S4)</f>
        <v>0.14738740469626499</v>
      </c>
      <c r="U125" s="43"/>
      <c r="V125" s="128">
        <f>SUM(V126:V135)</f>
        <v>0</v>
      </c>
      <c r="W125" s="38" t="str">
        <f>IF(AND(V4=0,V125&gt;=0), "",V125/V4)</f>
        <v/>
      </c>
      <c r="X125" s="91">
        <f t="shared" si="99"/>
        <v>1</v>
      </c>
      <c r="Y125" s="126">
        <f>SUM(Y126:Y135)</f>
        <v>613.74131755546898</v>
      </c>
      <c r="Z125" s="38">
        <f>IF(AND(Y4=0,Y125&gt;=0), "",Y125/Y4)</f>
        <v>1.1179736213427891E-2</v>
      </c>
      <c r="AA125" s="43"/>
      <c r="AB125" s="38">
        <f t="shared" si="100"/>
        <v>-0.96578320316850919</v>
      </c>
      <c r="AC125" s="127">
        <f>SUM(AC126:AC135)</f>
        <v>18663.370138900085</v>
      </c>
      <c r="AD125" s="38">
        <f>IF(AND(AC4=0,AC125&gt;=0), "",AC125/AC4)</f>
        <v>0.10522785162048671</v>
      </c>
      <c r="AE125" s="43"/>
      <c r="AF125" s="126">
        <f>SUM(AF126:AF135)</f>
        <v>145.37377229923379</v>
      </c>
      <c r="AG125" s="38">
        <f>IF(AND(AF4=0,AF125&gt;=0), "",AF125/AF4)</f>
        <v>2.3464975315391485E-3</v>
      </c>
      <c r="AH125" s="43"/>
      <c r="AI125" s="38">
        <f t="shared" si="41"/>
        <v>-0.76313510571806153</v>
      </c>
      <c r="AJ125" s="127">
        <f>SUM(AJ126:AJ135)</f>
        <v>18808.743911199323</v>
      </c>
      <c r="AK125" s="38">
        <f>IF(AND(AJ4=0,AJ125&gt;=0), "",AJ125/AJ4)</f>
        <v>7.8594080008531797E-2</v>
      </c>
      <c r="AL125" s="43"/>
      <c r="AM125" s="126">
        <f>SUM(AM126:AM135)</f>
        <v>11587.631999012834</v>
      </c>
      <c r="AN125" s="38">
        <f>IF(AND(AM4=0,AM125&gt;=0), "",AM125/AM4)</f>
        <v>0.20741159477733179</v>
      </c>
      <c r="AO125" s="43"/>
      <c r="AP125" s="38">
        <f t="shared" si="42"/>
        <v>78.709233761652257</v>
      </c>
      <c r="AQ125" s="127">
        <f>SUM(AQ126:AQ135)</f>
        <v>30396.375910212158</v>
      </c>
      <c r="AR125" s="38">
        <f>IF(AND(AQ4=0,AQ125&gt;=0), "",AQ125/AQ4)</f>
        <v>0.10297474141396984</v>
      </c>
      <c r="AS125" s="43"/>
      <c r="AT125" s="128">
        <f>SUM(AT126:AT135)</f>
        <v>0</v>
      </c>
      <c r="AU125" s="38" t="str">
        <f>IF(AND(AT4=0,AT125&gt;=0), "",AT125/AT4)</f>
        <v/>
      </c>
      <c r="AV125" s="91">
        <f t="shared" si="101"/>
        <v>1</v>
      </c>
      <c r="AW125" s="128">
        <f>SUM(AW126:AW135)</f>
        <v>5066.0626517020264</v>
      </c>
      <c r="AX125" s="38">
        <f>IF(AND(AW4=0,AW125&gt;=0), "",AW125/AW4)</f>
        <v>0.10297474141396984</v>
      </c>
      <c r="AY125" s="43"/>
      <c r="AZ125" s="128">
        <f>SUM(AZ126:AZ135)</f>
        <v>0</v>
      </c>
      <c r="BA125" s="38" t="str">
        <f>IF(AND(AZ4=0,AZ125&gt;=0), "",AZ125/AZ4)</f>
        <v/>
      </c>
      <c r="BB125" s="91">
        <f t="shared" si="102"/>
        <v>1</v>
      </c>
      <c r="BC125" s="126">
        <f>SUM(BC126:BC135)</f>
        <v>0</v>
      </c>
      <c r="BD125" s="38" t="str">
        <f>IF(AND(BC4=0,BC125&gt;=0), "",BC125/BC4)</f>
        <v/>
      </c>
      <c r="BE125" s="43"/>
      <c r="BF125" s="38">
        <f t="shared" si="103"/>
        <v>-1</v>
      </c>
      <c r="BG125" s="127">
        <f>SUM(BG126:BG135)</f>
        <v>30396.375910212158</v>
      </c>
      <c r="BH125" s="38">
        <f>IF(AND(BG4=0,BG125&gt;=0), "",BG125/BG4)</f>
        <v>0.10297474141396984</v>
      </c>
      <c r="BI125" s="43"/>
      <c r="BJ125" s="126">
        <f>SUM(BJ126:BJ135)</f>
        <v>0</v>
      </c>
      <c r="BK125" s="38" t="str">
        <f>IF(AND(BJ4=0,BJ125&gt;=0), "",BJ125/BJ4)</f>
        <v/>
      </c>
      <c r="BL125" s="43"/>
      <c r="BM125" s="38" t="str">
        <f t="shared" si="43"/>
        <v/>
      </c>
      <c r="BN125" s="127">
        <f>SUM(BN126:BN135)</f>
        <v>30396.375910212158</v>
      </c>
      <c r="BO125" s="38">
        <f>IF(AND(BN4=0,BN125&gt;=0), "",BN125/BN4)</f>
        <v>0.10297474141396984</v>
      </c>
      <c r="BP125" s="43"/>
      <c r="BQ125" s="126">
        <f>SUM(BQ126:BQ135)</f>
        <v>0</v>
      </c>
      <c r="BR125" s="38" t="str">
        <f>IF(AND(BQ4=0,BQ125&gt;=0), "",BQ125/BQ4)</f>
        <v/>
      </c>
      <c r="BS125" s="43"/>
      <c r="BT125" s="38" t="str">
        <f t="shared" si="44"/>
        <v/>
      </c>
      <c r="BU125" s="127">
        <f>SUM(BU126:BU135)</f>
        <v>30396.375910212158</v>
      </c>
      <c r="BV125" s="38">
        <f>IF(AND(BU4=0,BU125&gt;=0), "",BU125/BU4)</f>
        <v>0.10297474141396984</v>
      </c>
      <c r="BW125" s="43"/>
      <c r="BX125" s="128">
        <f>SUM(BX126:BX135)</f>
        <v>0</v>
      </c>
      <c r="BY125" s="38" t="str">
        <f>IF(AND(BX4=0,BX125&gt;=0), "",BX125/BX4)</f>
        <v/>
      </c>
      <c r="BZ125" s="91">
        <f t="shared" si="45"/>
        <v>1</v>
      </c>
      <c r="CA125" s="126">
        <f>SUM(CA126:CA135)</f>
        <v>0</v>
      </c>
      <c r="CB125" s="38" t="str">
        <f>IF(AND(CA4=0,CA125&gt;=0), "",CA125/CA4)</f>
        <v/>
      </c>
      <c r="CC125" s="43"/>
      <c r="CD125" s="38" t="str">
        <f t="shared" si="104"/>
        <v/>
      </c>
      <c r="CE125" s="127">
        <f>SUM(CE126:CE135)</f>
        <v>30396.375910212158</v>
      </c>
      <c r="CF125" s="38">
        <f>IF(AND(CE4=0,CE125&gt;=0), "",CE125/CE4)</f>
        <v>0.10297474141396984</v>
      </c>
      <c r="CG125" s="43"/>
      <c r="CH125" s="126">
        <f>SUM(CH126:CH135)</f>
        <v>0</v>
      </c>
      <c r="CI125" s="38" t="str">
        <f>IF(AND(CH4=0,CH125&gt;=0), "",CH125/CH4)</f>
        <v/>
      </c>
      <c r="CJ125" s="43"/>
      <c r="CK125" s="38" t="str">
        <f t="shared" si="46"/>
        <v/>
      </c>
      <c r="CL125" s="127">
        <f>SUM(CL126:CL135)</f>
        <v>30396.375910212158</v>
      </c>
      <c r="CM125" s="38">
        <f>IF(AND(CL4=0,CL125&gt;=0), "",CL125/CL4)</f>
        <v>0.10297474141396984</v>
      </c>
      <c r="CN125" s="43"/>
      <c r="CO125" s="126">
        <f>SUM(CO126:CO135)</f>
        <v>0</v>
      </c>
      <c r="CP125" s="38" t="str">
        <f>IF(AND(CO4=0,CO125&gt;=0), "",CO125/CO4)</f>
        <v/>
      </c>
      <c r="CQ125" s="43"/>
      <c r="CR125" s="38" t="str">
        <f t="shared" si="47"/>
        <v/>
      </c>
      <c r="CS125" s="127">
        <f>SUM(CS126:CS135)</f>
        <v>30396.375910212158</v>
      </c>
      <c r="CT125" s="38">
        <f>IF(AND(CS4=0,CS125&gt;=0), "",CS125/CS4)</f>
        <v>0.10297474141396984</v>
      </c>
      <c r="CU125" s="43"/>
      <c r="CV125" s="128">
        <f>SUM(CV126:CV135)</f>
        <v>0</v>
      </c>
      <c r="CW125" s="38" t="str">
        <f>IF(AND(CV4=0,CV125&gt;=0), "",CV125/CV4)</f>
        <v/>
      </c>
      <c r="CX125" s="91">
        <f t="shared" si="48"/>
        <v>1</v>
      </c>
    </row>
    <row r="126" spans="1:102" s="6" customFormat="1" hidden="1" outlineLevel="1" x14ac:dyDescent="0.3">
      <c r="A126" s="29" t="s">
        <v>104</v>
      </c>
      <c r="B126" s="129">
        <f>+'N EERR RODEO'!B19</f>
        <v>0</v>
      </c>
      <c r="C126" s="30" t="str">
        <f>IF(AND(B4=0,B126&gt;=0), "",B126/B4)</f>
        <v/>
      </c>
      <c r="D126" s="46"/>
      <c r="E126" s="129">
        <f>+'N EERR RODEO'!C19</f>
        <v>0</v>
      </c>
      <c r="F126" s="30">
        <f>IF(AND(E4=0,E126&gt;=0), "",E126/E4)</f>
        <v>0</v>
      </c>
      <c r="G126" s="46"/>
      <c r="H126" s="129">
        <f>+'N EERR RODEO'!D19</f>
        <v>0</v>
      </c>
      <c r="I126" s="30">
        <f>IF(AND(H4=0,H126&gt;=0), "",H126/H4)</f>
        <v>0</v>
      </c>
      <c r="J126" s="46"/>
      <c r="K126" s="30" t="str">
        <f t="shared" si="97"/>
        <v/>
      </c>
      <c r="L126" s="130">
        <f t="shared" ref="L126:L134" si="119">+E126+H126</f>
        <v>0</v>
      </c>
      <c r="M126" s="30">
        <f>IF(AND(L4=0,L126&gt;=0), "",L126/L4)</f>
        <v>0</v>
      </c>
      <c r="N126" s="46"/>
      <c r="O126" s="129">
        <f>+'N EERR RODEO'!E19</f>
        <v>0</v>
      </c>
      <c r="P126" s="30">
        <f>IF(AND(O4=0,O126&gt;=0), "",O126/O4)</f>
        <v>0</v>
      </c>
      <c r="Q126" s="46"/>
      <c r="R126" s="30" t="str">
        <f t="shared" si="98"/>
        <v/>
      </c>
      <c r="S126" s="130">
        <f t="shared" ref="S126:S134" si="120">+L126+O126</f>
        <v>0</v>
      </c>
      <c r="T126" s="30">
        <f>IF(AND(S4=0,S126&gt;=0), "",S126/S4)</f>
        <v>0</v>
      </c>
      <c r="U126" s="46"/>
      <c r="V126" s="131"/>
      <c r="W126" s="30" t="str">
        <f>IF(AND(V4=0,V126&gt;=0), "",V126/V4)</f>
        <v/>
      </c>
      <c r="X126" s="47" t="str">
        <f t="shared" si="99"/>
        <v/>
      </c>
      <c r="Y126" s="129">
        <f>+'N EERR RODEO'!F19</f>
        <v>0</v>
      </c>
      <c r="Z126" s="30">
        <f>IF(AND(Y4=0,Y126&gt;=0), "",Y126/Y4)</f>
        <v>0</v>
      </c>
      <c r="AA126" s="46"/>
      <c r="AB126" s="30" t="str">
        <f t="shared" si="100"/>
        <v/>
      </c>
      <c r="AC126" s="130">
        <f t="shared" ref="AC126:AC134" si="121">+S126+Y126</f>
        <v>0</v>
      </c>
      <c r="AD126" s="30">
        <f>IF(AND(AC4=0,AC126&gt;=0), "",AC126/AC4)</f>
        <v>0</v>
      </c>
      <c r="AE126" s="46"/>
      <c r="AF126" s="129">
        <f>+'N EERR RODEO'!G19</f>
        <v>0</v>
      </c>
      <c r="AG126" s="30">
        <f>IF(AND(AF4=0,AF126&gt;=0), "",AF126/AF4)</f>
        <v>0</v>
      </c>
      <c r="AH126" s="46"/>
      <c r="AI126" s="30" t="str">
        <f t="shared" si="41"/>
        <v/>
      </c>
      <c r="AJ126" s="130">
        <f t="shared" si="62"/>
        <v>0</v>
      </c>
      <c r="AK126" s="30">
        <f>IF(AND(AJ4=0,AJ126&gt;=0), "",AJ126/AJ4)</f>
        <v>0</v>
      </c>
      <c r="AL126" s="46"/>
      <c r="AM126" s="129">
        <f>+'N EERR RODEO'!H19</f>
        <v>0</v>
      </c>
      <c r="AN126" s="30">
        <f>IF(AND(AM4=0,AM126&gt;=0), "",AM126/AM4)</f>
        <v>0</v>
      </c>
      <c r="AO126" s="46"/>
      <c r="AP126" s="30" t="str">
        <f t="shared" si="42"/>
        <v/>
      </c>
      <c r="AQ126" s="130">
        <f t="shared" si="63"/>
        <v>0</v>
      </c>
      <c r="AR126" s="30">
        <f>IF(AND(AQ4=0,AQ126&gt;=0), "",AQ126/AQ4)</f>
        <v>0</v>
      </c>
      <c r="AS126" s="46"/>
      <c r="AT126" s="131">
        <f t="shared" ref="AT126:AT136" si="122">+V126*2</f>
        <v>0</v>
      </c>
      <c r="AU126" s="30" t="str">
        <f>IF(AND(AT4=0,AT126&gt;=0), "",AT126/AT4)</f>
        <v/>
      </c>
      <c r="AV126" s="47" t="str">
        <f t="shared" si="101"/>
        <v/>
      </c>
      <c r="AW126" s="131">
        <f>+AQ126/6</f>
        <v>0</v>
      </c>
      <c r="AX126" s="30">
        <f>IF(AND(AW4=0,AW126&gt;=0), "",AW126/AW4)</f>
        <v>0</v>
      </c>
      <c r="AY126" s="46"/>
      <c r="AZ126" s="131">
        <f t="shared" ref="AZ126:AZ136" si="123">+AT126/6</f>
        <v>0</v>
      </c>
      <c r="BA126" s="30" t="str">
        <f>IF(AND(AZ4=0,AZ126&gt;=0), "",AZ126/AZ4)</f>
        <v/>
      </c>
      <c r="BB126" s="47" t="str">
        <f t="shared" si="102"/>
        <v/>
      </c>
      <c r="BC126" s="129">
        <f>+'N EERR RODEO'!I19</f>
        <v>0</v>
      </c>
      <c r="BD126" s="30" t="str">
        <f>IF(AND(BC4=0,BC126&gt;=0), "",BC126/BC4)</f>
        <v/>
      </c>
      <c r="BE126" s="46"/>
      <c r="BF126" s="30" t="str">
        <f t="shared" si="103"/>
        <v/>
      </c>
      <c r="BG126" s="130">
        <f>+AQ126+BC126</f>
        <v>0</v>
      </c>
      <c r="BH126" s="30">
        <f>IF(AND(BG4=0,BG126&gt;=0), "",BG126/BG4)</f>
        <v>0</v>
      </c>
      <c r="BI126" s="46"/>
      <c r="BJ126" s="129">
        <f>+'N EERR RODEO'!J19</f>
        <v>0</v>
      </c>
      <c r="BK126" s="30" t="str">
        <f>IF(AND(BJ4=0,BJ126&gt;=0), "",BJ126/BJ4)</f>
        <v/>
      </c>
      <c r="BL126" s="46"/>
      <c r="BM126" s="30" t="str">
        <f t="shared" si="43"/>
        <v/>
      </c>
      <c r="BN126" s="130">
        <f>+BG126+BJ126</f>
        <v>0</v>
      </c>
      <c r="BO126" s="30">
        <f>IF(AND(BN4=0,BN126&gt;=0), "",BN126/BN4)</f>
        <v>0</v>
      </c>
      <c r="BP126" s="46"/>
      <c r="BQ126" s="129">
        <f>+'N EERR RODEO'!K19</f>
        <v>0</v>
      </c>
      <c r="BR126" s="30" t="str">
        <f>IF(AND(BQ4=0,BQ126&gt;=0), "",BQ126/BQ4)</f>
        <v/>
      </c>
      <c r="BS126" s="46"/>
      <c r="BT126" s="30" t="str">
        <f t="shared" si="44"/>
        <v/>
      </c>
      <c r="BU126" s="130">
        <f t="shared" ref="BU126:BU136" si="124">+BN126+BQ126</f>
        <v>0</v>
      </c>
      <c r="BV126" s="30">
        <f>IF(AND(BU4=0,BU126&gt;=0), "",BU126/BU4)</f>
        <v>0</v>
      </c>
      <c r="BW126" s="46"/>
      <c r="BX126" s="131">
        <f t="shared" ref="BX126:BX136" si="125">+AZ126*9</f>
        <v>0</v>
      </c>
      <c r="BY126" s="30" t="str">
        <f>IF(AND(BX4=0,BX126&gt;=0), "",BX126/BX4)</f>
        <v/>
      </c>
      <c r="BZ126" s="47" t="str">
        <f t="shared" si="45"/>
        <v/>
      </c>
      <c r="CA126" s="129">
        <f>+'N EERR RODEO'!L19</f>
        <v>0</v>
      </c>
      <c r="CB126" s="30" t="str">
        <f>IF(AND(CA4=0,CA126&gt;=0), "",CA126/CA4)</f>
        <v/>
      </c>
      <c r="CC126" s="46"/>
      <c r="CD126" s="30" t="str">
        <f t="shared" si="104"/>
        <v/>
      </c>
      <c r="CE126" s="130">
        <f t="shared" ref="CE126:CE134" si="126">+BU126+CA126</f>
        <v>0</v>
      </c>
      <c r="CF126" s="30">
        <f>IF(AND(CE4=0,CE126&gt;=0), "",CE126/CE4)</f>
        <v>0</v>
      </c>
      <c r="CG126" s="46"/>
      <c r="CH126" s="129">
        <f>+'N EERR RODEO'!M19</f>
        <v>0</v>
      </c>
      <c r="CI126" s="30" t="str">
        <f>IF(AND(CH4=0,CH126&gt;=0), "",CH126/CH4)</f>
        <v/>
      </c>
      <c r="CJ126" s="46"/>
      <c r="CK126" s="30" t="str">
        <f t="shared" si="46"/>
        <v/>
      </c>
      <c r="CL126" s="130">
        <f t="shared" ref="CL126:CL136" si="127">+CE126+CH126</f>
        <v>0</v>
      </c>
      <c r="CM126" s="30">
        <f>IF(AND(CL4=0,CL126&gt;=0), "",CL126/CL4)</f>
        <v>0</v>
      </c>
      <c r="CN126" s="46"/>
      <c r="CO126" s="129">
        <f>+'N EERR RODEO'!N19</f>
        <v>0</v>
      </c>
      <c r="CP126" s="30" t="str">
        <f>IF(AND(CO4=0,CO126&gt;=0), "",CO126/CO4)</f>
        <v/>
      </c>
      <c r="CQ126" s="46"/>
      <c r="CR126" s="30" t="str">
        <f t="shared" si="47"/>
        <v/>
      </c>
      <c r="CS126" s="130">
        <f t="shared" ref="CS126:CS136" si="128">+CL126+CO126</f>
        <v>0</v>
      </c>
      <c r="CT126" s="30">
        <f>IF(AND(CS4=0,CS126&gt;=0), "",CS126/CS4)</f>
        <v>0</v>
      </c>
      <c r="CU126" s="46"/>
      <c r="CV126" s="131">
        <f t="shared" ref="CV126:CV136" si="129">+AZ126*12</f>
        <v>0</v>
      </c>
      <c r="CW126" s="30" t="str">
        <f>IF(AND(CV4=0,CV126&gt;=0), "",CV126/CV4)</f>
        <v/>
      </c>
      <c r="CX126" s="47" t="str">
        <f t="shared" si="48"/>
        <v/>
      </c>
    </row>
    <row r="127" spans="1:102" s="6" customFormat="1" hidden="1" outlineLevel="1" x14ac:dyDescent="0.3">
      <c r="A127" s="29" t="s">
        <v>105</v>
      </c>
      <c r="B127" s="129">
        <f>+'N EERR RODEO'!B20</f>
        <v>0</v>
      </c>
      <c r="C127" s="30" t="str">
        <f>IF(AND(B4=0,B127&gt;=0), "",B127/B4)</f>
        <v/>
      </c>
      <c r="D127" s="46"/>
      <c r="E127" s="129">
        <f>+'N EERR RODEO'!C20</f>
        <v>3.1088337128997029E-2</v>
      </c>
      <c r="F127" s="30">
        <f>IF(AND(E4=0,E127&gt;=0), "",E127/E4)</f>
        <v>9.037547699748757E-7</v>
      </c>
      <c r="G127" s="46"/>
      <c r="H127" s="129">
        <f>+'N EERR RODEO'!D20</f>
        <v>0</v>
      </c>
      <c r="I127" s="30">
        <f>IF(AND(H4=0,H127&gt;=0), "",H127/H4)</f>
        <v>0</v>
      </c>
      <c r="J127" s="46"/>
      <c r="K127" s="30">
        <f t="shared" si="97"/>
        <v>-1</v>
      </c>
      <c r="L127" s="130">
        <f t="shared" si="119"/>
        <v>3.1088337128997029E-2</v>
      </c>
      <c r="M127" s="30">
        <f>IF(AND(L4=0,L127&gt;=0), "",L127/L4)</f>
        <v>4.2374430741528327E-7</v>
      </c>
      <c r="N127" s="46"/>
      <c r="O127" s="129">
        <f>+'N EERR RODEO'!E20</f>
        <v>3.524990338278558E-2</v>
      </c>
      <c r="P127" s="30">
        <f>IF(AND(O4=0,O127&gt;=0), "",O127/O4)</f>
        <v>7.1794906935194934E-7</v>
      </c>
      <c r="Q127" s="46"/>
      <c r="R127" s="30">
        <f t="shared" si="98"/>
        <v>1</v>
      </c>
      <c r="S127" s="130">
        <f t="shared" si="120"/>
        <v>6.6338240511782609E-2</v>
      </c>
      <c r="T127" s="30">
        <f>IF(AND(S4=0,S127&gt;=0), "",S127/S4)</f>
        <v>5.4169651896586151E-7</v>
      </c>
      <c r="U127" s="46"/>
      <c r="V127" s="131"/>
      <c r="W127" s="30" t="str">
        <f>IF(AND(V4=0,V127&gt;=0), "",V127/V4)</f>
        <v/>
      </c>
      <c r="X127" s="47">
        <f t="shared" si="99"/>
        <v>1</v>
      </c>
      <c r="Y127" s="129">
        <f>+'N EERR RODEO'!F20</f>
        <v>2.2445465161541452E-2</v>
      </c>
      <c r="Z127" s="30">
        <f>IF(AND(Y4=0,Y127&gt;=0), "",Y127/Y4)</f>
        <v>4.0886017042683462E-7</v>
      </c>
      <c r="AA127" s="46"/>
      <c r="AB127" s="30">
        <f t="shared" si="100"/>
        <v>-0.36324746999156948</v>
      </c>
      <c r="AC127" s="130">
        <f t="shared" si="121"/>
        <v>8.8783705673324054E-2</v>
      </c>
      <c r="AD127" s="30">
        <f>IF(AND(AC4=0,AC127&gt;=0), "",AC127/AC4)</f>
        <v>5.0058047058911863E-7</v>
      </c>
      <c r="AE127" s="46"/>
      <c r="AF127" s="129">
        <f>+'N EERR RODEO'!G20</f>
        <v>3.8163859156577183E-2</v>
      </c>
      <c r="AG127" s="30">
        <f>IF(AND(AF4=0,AF127&gt;=0), "",AF127/AF4)</f>
        <v>6.1600796270585658E-7</v>
      </c>
      <c r="AH127" s="46"/>
      <c r="AI127" s="30">
        <f t="shared" si="41"/>
        <v>0.70029263737282532</v>
      </c>
      <c r="AJ127" s="130">
        <f t="shared" si="62"/>
        <v>0.12694756482990124</v>
      </c>
      <c r="AK127" s="30">
        <f>IF(AND(AJ4=0,AJ127&gt;=0), "",AJ127/AJ4)</f>
        <v>5.304621677149168E-7</v>
      </c>
      <c r="AL127" s="46"/>
      <c r="AM127" s="129">
        <f>+'N EERR RODEO'!H20</f>
        <v>1.5922460073834667E-2</v>
      </c>
      <c r="AN127" s="30">
        <f>IF(AND(AM4=0,AM127&gt;=0), "",AM127/AM4)</f>
        <v>2.8500239194459962E-7</v>
      </c>
      <c r="AO127" s="46"/>
      <c r="AP127" s="30">
        <f t="shared" si="42"/>
        <v>-0.58278695012187776</v>
      </c>
      <c r="AQ127" s="130">
        <f t="shared" si="63"/>
        <v>0.1428700249037359</v>
      </c>
      <c r="AR127" s="30">
        <f>IF(AND(AQ4=0,AQ127&gt;=0), "",AQ127/AQ4)</f>
        <v>4.8400519567620222E-7</v>
      </c>
      <c r="AS127" s="46"/>
      <c r="AT127" s="131">
        <f t="shared" si="122"/>
        <v>0</v>
      </c>
      <c r="AU127" s="30" t="str">
        <f>IF(AND(AT4=0,AT127&gt;=0), "",AT127/AT4)</f>
        <v/>
      </c>
      <c r="AV127" s="47">
        <f t="shared" si="101"/>
        <v>1</v>
      </c>
      <c r="AW127" s="131">
        <f t="shared" ref="AW127:AW134" si="130">+AQ127/6</f>
        <v>2.3811670817289316E-2</v>
      </c>
      <c r="AX127" s="30">
        <f>IF(AND(AW4=0,AW127&gt;=0), "",AW127/AW4)</f>
        <v>4.8400519567620222E-7</v>
      </c>
      <c r="AY127" s="46"/>
      <c r="AZ127" s="131">
        <f t="shared" si="123"/>
        <v>0</v>
      </c>
      <c r="BA127" s="30" t="str">
        <f>IF(AND(AZ4=0,AZ127&gt;=0), "",AZ127/AZ4)</f>
        <v/>
      </c>
      <c r="BB127" s="47">
        <f t="shared" si="102"/>
        <v>1</v>
      </c>
      <c r="BC127" s="129">
        <f>+'N EERR RODEO'!I20</f>
        <v>0</v>
      </c>
      <c r="BD127" s="30" t="str">
        <f>IF(AND(BC4=0,BC127&gt;=0), "",BC127/BC4)</f>
        <v/>
      </c>
      <c r="BE127" s="46"/>
      <c r="BF127" s="30">
        <f t="shared" si="103"/>
        <v>-1</v>
      </c>
      <c r="BG127" s="130">
        <f t="shared" ref="BG127:BG136" si="131">+AQ127+BC127</f>
        <v>0.1428700249037359</v>
      </c>
      <c r="BH127" s="30">
        <f>IF(AND(BG4=0,BG127&gt;=0), "",BG127/BG4)</f>
        <v>4.8400519567620222E-7</v>
      </c>
      <c r="BI127" s="46"/>
      <c r="BJ127" s="129">
        <f>+'N EERR RODEO'!J20</f>
        <v>0</v>
      </c>
      <c r="BK127" s="30" t="str">
        <f>IF(AND(BJ4=0,BJ127&gt;=0), "",BJ127/BJ4)</f>
        <v/>
      </c>
      <c r="BL127" s="46"/>
      <c r="BM127" s="30" t="str">
        <f t="shared" si="43"/>
        <v/>
      </c>
      <c r="BN127" s="130">
        <f t="shared" ref="BN127:BN136" si="132">+BG127+BJ127</f>
        <v>0.1428700249037359</v>
      </c>
      <c r="BO127" s="30">
        <f>IF(AND(BN4=0,BN127&gt;=0), "",BN127/BN4)</f>
        <v>4.8400519567620222E-7</v>
      </c>
      <c r="BP127" s="46"/>
      <c r="BQ127" s="129">
        <f>+'N EERR RODEO'!K20</f>
        <v>0</v>
      </c>
      <c r="BR127" s="30" t="str">
        <f>IF(AND(BQ4=0,BQ127&gt;=0), "",BQ127/BQ4)</f>
        <v/>
      </c>
      <c r="BS127" s="46"/>
      <c r="BT127" s="30" t="str">
        <f t="shared" si="44"/>
        <v/>
      </c>
      <c r="BU127" s="130">
        <f t="shared" si="124"/>
        <v>0.1428700249037359</v>
      </c>
      <c r="BV127" s="30">
        <f>IF(AND(BU4=0,BU127&gt;=0), "",BU127/BU4)</f>
        <v>4.8400519567620222E-7</v>
      </c>
      <c r="BW127" s="46"/>
      <c r="BX127" s="131">
        <f t="shared" si="125"/>
        <v>0</v>
      </c>
      <c r="BY127" s="30" t="str">
        <f>IF(AND(BX4=0,BX127&gt;=0), "",BX127/BX4)</f>
        <v/>
      </c>
      <c r="BZ127" s="47">
        <f t="shared" si="45"/>
        <v>1</v>
      </c>
      <c r="CA127" s="129">
        <f>+'N EERR RODEO'!L20</f>
        <v>0</v>
      </c>
      <c r="CB127" s="30" t="str">
        <f>IF(AND(CA4=0,CA127&gt;=0), "",CA127/CA4)</f>
        <v/>
      </c>
      <c r="CC127" s="46"/>
      <c r="CD127" s="30" t="str">
        <f t="shared" si="104"/>
        <v/>
      </c>
      <c r="CE127" s="130">
        <f t="shared" si="126"/>
        <v>0.1428700249037359</v>
      </c>
      <c r="CF127" s="30">
        <f>IF(AND(CE4=0,CE127&gt;=0), "",CE127/CE4)</f>
        <v>4.8400519567620222E-7</v>
      </c>
      <c r="CG127" s="46"/>
      <c r="CH127" s="129">
        <f>+'N EERR RODEO'!M20</f>
        <v>0</v>
      </c>
      <c r="CI127" s="30" t="str">
        <f>IF(AND(CH4=0,CH127&gt;=0), "",CH127/CH4)</f>
        <v/>
      </c>
      <c r="CJ127" s="46"/>
      <c r="CK127" s="30" t="str">
        <f t="shared" si="46"/>
        <v/>
      </c>
      <c r="CL127" s="130">
        <f t="shared" si="127"/>
        <v>0.1428700249037359</v>
      </c>
      <c r="CM127" s="30">
        <f>IF(AND(CL4=0,CL127&gt;=0), "",CL127/CL4)</f>
        <v>4.8400519567620222E-7</v>
      </c>
      <c r="CN127" s="46"/>
      <c r="CO127" s="129">
        <f>+'N EERR RODEO'!N20</f>
        <v>0</v>
      </c>
      <c r="CP127" s="30" t="str">
        <f>IF(AND(CO4=0,CO127&gt;=0), "",CO127/CO4)</f>
        <v/>
      </c>
      <c r="CQ127" s="46"/>
      <c r="CR127" s="30" t="str">
        <f t="shared" si="47"/>
        <v/>
      </c>
      <c r="CS127" s="130">
        <f t="shared" si="128"/>
        <v>0.1428700249037359</v>
      </c>
      <c r="CT127" s="30">
        <f>IF(AND(CS4=0,CS127&gt;=0), "",CS127/CS4)</f>
        <v>4.8400519567620222E-7</v>
      </c>
      <c r="CU127" s="46"/>
      <c r="CV127" s="131">
        <f t="shared" si="129"/>
        <v>0</v>
      </c>
      <c r="CW127" s="30" t="str">
        <f>IF(AND(CV4=0,CV127&gt;=0), "",CV127/CV4)</f>
        <v/>
      </c>
      <c r="CX127" s="47">
        <f t="shared" si="48"/>
        <v>1</v>
      </c>
    </row>
    <row r="128" spans="1:102" s="6" customFormat="1" hidden="1" outlineLevel="1" x14ac:dyDescent="0.3">
      <c r="A128" s="29" t="s">
        <v>106</v>
      </c>
      <c r="B128" s="129">
        <f>+'N EERR RODEO'!B21</f>
        <v>0</v>
      </c>
      <c r="C128" s="30" t="str">
        <f>IF(AND(B4=0,B128&gt;=0), "",B128/B4)</f>
        <v/>
      </c>
      <c r="D128" s="46"/>
      <c r="E128" s="129">
        <f>+'N EERR RODEO'!C21</f>
        <v>2.7917326741839332</v>
      </c>
      <c r="F128" s="30">
        <f>IF(AND(E4=0,E128&gt;=0), "",E128/E4)</f>
        <v>8.1157178343743835E-5</v>
      </c>
      <c r="G128" s="46"/>
      <c r="H128" s="129">
        <f>+'N EERR RODEO'!D21</f>
        <v>1.8981282470998508</v>
      </c>
      <c r="I128" s="30">
        <f>IF(AND(H4=0,H128&gt;=0), "",H128/H4)</f>
        <v>4.8711537229876235E-5</v>
      </c>
      <c r="J128" s="46"/>
      <c r="K128" s="30">
        <f t="shared" si="97"/>
        <v>-0.32008953985728478</v>
      </c>
      <c r="L128" s="130">
        <f t="shared" si="119"/>
        <v>4.6898609212837838</v>
      </c>
      <c r="M128" s="30">
        <f>IF(AND(L4=0,L128&gt;=0), "",L128/L4)</f>
        <v>6.3924354001867242E-5</v>
      </c>
      <c r="N128" s="46"/>
      <c r="O128" s="129">
        <f>+'N EERR RODEO'!E21</f>
        <v>0.66974816427292594</v>
      </c>
      <c r="P128" s="30">
        <f>IF(AND(O4=0,O128&gt;=0), "",O128/O4)</f>
        <v>1.3641032317687035E-5</v>
      </c>
      <c r="Q128" s="46"/>
      <c r="R128" s="30">
        <f t="shared" si="98"/>
        <v>-0.64715336527116452</v>
      </c>
      <c r="S128" s="130">
        <f t="shared" si="120"/>
        <v>5.35960908555671</v>
      </c>
      <c r="T128" s="30">
        <f>IF(AND(S4=0,S128&gt;=0), "",S128/S4)</f>
        <v>4.3764826475134054E-5</v>
      </c>
      <c r="U128" s="46"/>
      <c r="V128" s="131"/>
      <c r="W128" s="30" t="str">
        <f>IF(AND(V4=0,V128&gt;=0), "",V128/V4)</f>
        <v/>
      </c>
      <c r="X128" s="47">
        <f t="shared" si="99"/>
        <v>1</v>
      </c>
      <c r="Y128" s="129">
        <f>+'N EERR RODEO'!F21</f>
        <v>10.130386609575709</v>
      </c>
      <c r="Z128" s="30">
        <f>IF(AND(Y4=0,Y128&gt;=0), "",Y128/Y4)</f>
        <v>1.8453222358597805E-4</v>
      </c>
      <c r="AA128" s="46"/>
      <c r="AB128" s="30">
        <f t="shared" si="100"/>
        <v>14.125665361954649</v>
      </c>
      <c r="AC128" s="130">
        <f t="shared" si="121"/>
        <v>15.489995695132418</v>
      </c>
      <c r="AD128" s="30">
        <f>IF(AND(AC4=0,AC128&gt;=0), "",AC128/AC4)</f>
        <v>8.7335725352839943E-5</v>
      </c>
      <c r="AE128" s="46"/>
      <c r="AF128" s="129">
        <f>+'N EERR RODEO'!G21</f>
        <v>0</v>
      </c>
      <c r="AG128" s="30">
        <f>IF(AND(AF4=0,AF128&gt;=0), "",AF128/AF4)</f>
        <v>0</v>
      </c>
      <c r="AH128" s="46"/>
      <c r="AI128" s="30">
        <f t="shared" si="41"/>
        <v>-1</v>
      </c>
      <c r="AJ128" s="130">
        <f t="shared" si="62"/>
        <v>15.489995695132418</v>
      </c>
      <c r="AK128" s="30">
        <f>IF(AND(AJ4=0,AJ128&gt;=0), "",AJ128/AJ4)</f>
        <v>6.4726382938849985E-5</v>
      </c>
      <c r="AL128" s="46"/>
      <c r="AM128" s="129">
        <f>+'N EERR RODEO'!H21</f>
        <v>0</v>
      </c>
      <c r="AN128" s="30">
        <f>IF(AND(AM4=0,AM128&gt;=0), "",AM128/AM4)</f>
        <v>0</v>
      </c>
      <c r="AO128" s="46"/>
      <c r="AP128" s="30" t="str">
        <f t="shared" si="42"/>
        <v/>
      </c>
      <c r="AQ128" s="130">
        <f t="shared" si="63"/>
        <v>15.489995695132418</v>
      </c>
      <c r="AR128" s="30">
        <f>IF(AND(AQ4=0,AQ128&gt;=0), "",AQ128/AQ4)</f>
        <v>5.2475936799882582E-5</v>
      </c>
      <c r="AS128" s="46"/>
      <c r="AT128" s="131">
        <f t="shared" si="122"/>
        <v>0</v>
      </c>
      <c r="AU128" s="30" t="str">
        <f>IF(AND(AT4=0,AT128&gt;=0), "",AT128/AT4)</f>
        <v/>
      </c>
      <c r="AV128" s="47">
        <f t="shared" si="101"/>
        <v>1</v>
      </c>
      <c r="AW128" s="131">
        <f t="shared" si="130"/>
        <v>2.5816659491887362</v>
      </c>
      <c r="AX128" s="30">
        <f>IF(AND(AW4=0,AW128&gt;=0), "",AW128/AW4)</f>
        <v>5.2475936799882582E-5</v>
      </c>
      <c r="AY128" s="46"/>
      <c r="AZ128" s="131">
        <f t="shared" si="123"/>
        <v>0</v>
      </c>
      <c r="BA128" s="30" t="str">
        <f>IF(AND(AZ4=0,AZ128&gt;=0), "",AZ128/AZ4)</f>
        <v/>
      </c>
      <c r="BB128" s="47">
        <f t="shared" si="102"/>
        <v>1</v>
      </c>
      <c r="BC128" s="129">
        <f>+'N EERR RODEO'!I21</f>
        <v>0</v>
      </c>
      <c r="BD128" s="30" t="str">
        <f>IF(AND(BC4=0,BC128&gt;=0), "",BC128/BC4)</f>
        <v/>
      </c>
      <c r="BE128" s="46"/>
      <c r="BF128" s="30" t="str">
        <f t="shared" si="103"/>
        <v/>
      </c>
      <c r="BG128" s="130">
        <f t="shared" si="131"/>
        <v>15.489995695132418</v>
      </c>
      <c r="BH128" s="30">
        <f>IF(AND(BG4=0,BG128&gt;=0), "",BG128/BG4)</f>
        <v>5.2475936799882582E-5</v>
      </c>
      <c r="BI128" s="46"/>
      <c r="BJ128" s="129">
        <f>+'N EERR RODEO'!J21</f>
        <v>0</v>
      </c>
      <c r="BK128" s="30" t="str">
        <f>IF(AND(BJ4=0,BJ128&gt;=0), "",BJ128/BJ4)</f>
        <v/>
      </c>
      <c r="BL128" s="46"/>
      <c r="BM128" s="30" t="str">
        <f t="shared" si="43"/>
        <v/>
      </c>
      <c r="BN128" s="130">
        <f t="shared" si="132"/>
        <v>15.489995695132418</v>
      </c>
      <c r="BO128" s="30">
        <f>IF(AND(BN4=0,BN128&gt;=0), "",BN128/BN4)</f>
        <v>5.2475936799882582E-5</v>
      </c>
      <c r="BP128" s="46"/>
      <c r="BQ128" s="129">
        <f>+'N EERR RODEO'!K21</f>
        <v>0</v>
      </c>
      <c r="BR128" s="30" t="str">
        <f>IF(AND(BQ4=0,BQ128&gt;=0), "",BQ128/BQ4)</f>
        <v/>
      </c>
      <c r="BS128" s="46"/>
      <c r="BT128" s="30" t="str">
        <f t="shared" si="44"/>
        <v/>
      </c>
      <c r="BU128" s="130">
        <f t="shared" si="124"/>
        <v>15.489995695132418</v>
      </c>
      <c r="BV128" s="30">
        <f>IF(AND(BU4=0,BU128&gt;=0), "",BU128/BU4)</f>
        <v>5.2475936799882582E-5</v>
      </c>
      <c r="BW128" s="46"/>
      <c r="BX128" s="131">
        <f t="shared" si="125"/>
        <v>0</v>
      </c>
      <c r="BY128" s="30" t="str">
        <f>IF(AND(BX4=0,BX128&gt;=0), "",BX128/BX4)</f>
        <v/>
      </c>
      <c r="BZ128" s="47">
        <f t="shared" si="45"/>
        <v>1</v>
      </c>
      <c r="CA128" s="129">
        <f>+'N EERR RODEO'!L21</f>
        <v>0</v>
      </c>
      <c r="CB128" s="30" t="str">
        <f>IF(AND(CA4=0,CA128&gt;=0), "",CA128/CA4)</f>
        <v/>
      </c>
      <c r="CC128" s="46"/>
      <c r="CD128" s="30" t="str">
        <f t="shared" si="104"/>
        <v/>
      </c>
      <c r="CE128" s="130">
        <f t="shared" si="126"/>
        <v>15.489995695132418</v>
      </c>
      <c r="CF128" s="30">
        <f>IF(AND(CE4=0,CE128&gt;=0), "",CE128/CE4)</f>
        <v>5.2475936799882582E-5</v>
      </c>
      <c r="CG128" s="46"/>
      <c r="CH128" s="129">
        <f>+'N EERR RODEO'!M21</f>
        <v>0</v>
      </c>
      <c r="CI128" s="30" t="str">
        <f>IF(AND(CH4=0,CH128&gt;=0), "",CH128/CH4)</f>
        <v/>
      </c>
      <c r="CJ128" s="46"/>
      <c r="CK128" s="30" t="str">
        <f t="shared" si="46"/>
        <v/>
      </c>
      <c r="CL128" s="130">
        <f t="shared" si="127"/>
        <v>15.489995695132418</v>
      </c>
      <c r="CM128" s="30">
        <f>IF(AND(CL4=0,CL128&gt;=0), "",CL128/CL4)</f>
        <v>5.2475936799882582E-5</v>
      </c>
      <c r="CN128" s="46"/>
      <c r="CO128" s="129">
        <f>+'N EERR RODEO'!N21</f>
        <v>0</v>
      </c>
      <c r="CP128" s="30" t="str">
        <f>IF(AND(CO4=0,CO128&gt;=0), "",CO128/CO4)</f>
        <v/>
      </c>
      <c r="CQ128" s="46"/>
      <c r="CR128" s="30" t="str">
        <f t="shared" si="47"/>
        <v/>
      </c>
      <c r="CS128" s="130">
        <f t="shared" si="128"/>
        <v>15.489995695132418</v>
      </c>
      <c r="CT128" s="30">
        <f>IF(AND(CS4=0,CS128&gt;=0), "",CS128/CS4)</f>
        <v>5.2475936799882582E-5</v>
      </c>
      <c r="CU128" s="46"/>
      <c r="CV128" s="131">
        <f t="shared" si="129"/>
        <v>0</v>
      </c>
      <c r="CW128" s="30" t="str">
        <f>IF(AND(CV4=0,CV128&gt;=0), "",CV128/CV4)</f>
        <v/>
      </c>
      <c r="CX128" s="47">
        <f t="shared" si="48"/>
        <v>1</v>
      </c>
    </row>
    <row r="129" spans="1:219" s="6" customFormat="1" hidden="1" outlineLevel="1" x14ac:dyDescent="0.3">
      <c r="A129" s="29" t="s">
        <v>107</v>
      </c>
      <c r="B129" s="129">
        <f>+'N EERR RODEO'!B22</f>
        <v>0</v>
      </c>
      <c r="C129" s="30" t="str">
        <f>IF(AND(B4=0,B129&gt;=0), "",B129/B4)</f>
        <v/>
      </c>
      <c r="D129" s="46"/>
      <c r="E129" s="129">
        <f>+'N EERR RODEO'!C22</f>
        <v>0</v>
      </c>
      <c r="F129" s="30">
        <f>IF(AND(E4=0,E129&gt;=0), "",E129/E4)</f>
        <v>0</v>
      </c>
      <c r="G129" s="46"/>
      <c r="H129" s="129">
        <f>+'N EERR RODEO'!D22</f>
        <v>19.037523307949613</v>
      </c>
      <c r="I129" s="30">
        <f>IF(AND(H4=0,H129&gt;=0), "",H129/H4)</f>
        <v>4.8855867710557348E-4</v>
      </c>
      <c r="J129" s="46"/>
      <c r="K129" s="30">
        <f t="shared" si="97"/>
        <v>1</v>
      </c>
      <c r="L129" s="130">
        <f t="shared" si="119"/>
        <v>19.037523307949613</v>
      </c>
      <c r="M129" s="30">
        <f>IF(AND(L4=0,L129&gt;=0), "",L129/L4)</f>
        <v>2.5948773315073991E-4</v>
      </c>
      <c r="N129" s="46"/>
      <c r="O129" s="129">
        <f>+'N EERR RODEO'!E22</f>
        <v>0</v>
      </c>
      <c r="P129" s="30">
        <f>IF(AND(O4=0,O129&gt;=0), "",O129/O4)</f>
        <v>0</v>
      </c>
      <c r="Q129" s="46"/>
      <c r="R129" s="30">
        <f t="shared" si="98"/>
        <v>-1</v>
      </c>
      <c r="S129" s="130">
        <f t="shared" si="120"/>
        <v>19.037523307949613</v>
      </c>
      <c r="T129" s="30">
        <f>IF(AND(S4=0,S129&gt;=0), "",S129/S4)</f>
        <v>1.5545423011055143E-4</v>
      </c>
      <c r="U129" s="46"/>
      <c r="V129" s="131"/>
      <c r="W129" s="30" t="str">
        <f>IF(AND(V4=0,V129&gt;=0), "",V129/V4)</f>
        <v/>
      </c>
      <c r="X129" s="47">
        <f t="shared" si="99"/>
        <v>1</v>
      </c>
      <c r="Y129" s="129">
        <f>+'N EERR RODEO'!F22</f>
        <v>0</v>
      </c>
      <c r="Z129" s="30">
        <f>IF(AND(Y4=0,Y129&gt;=0), "",Y129/Y4)</f>
        <v>0</v>
      </c>
      <c r="AA129" s="46"/>
      <c r="AB129" s="30" t="str">
        <f t="shared" si="100"/>
        <v/>
      </c>
      <c r="AC129" s="130">
        <f t="shared" si="121"/>
        <v>19.037523307949613</v>
      </c>
      <c r="AD129" s="30">
        <f>IF(AND(AC4=0,AC129&gt;=0), "",AC129/AC4)</f>
        <v>1.0733740278209696E-4</v>
      </c>
      <c r="AE129" s="46"/>
      <c r="AF129" s="129">
        <f>+'N EERR RODEO'!G22</f>
        <v>0</v>
      </c>
      <c r="AG129" s="30">
        <f>IF(AND(AF4=0,AF129&gt;=0), "",AF129/AF4)</f>
        <v>0</v>
      </c>
      <c r="AH129" s="46"/>
      <c r="AI129" s="30" t="str">
        <f t="shared" si="41"/>
        <v/>
      </c>
      <c r="AJ129" s="130">
        <f t="shared" si="62"/>
        <v>19.037523307949613</v>
      </c>
      <c r="AK129" s="30">
        <f>IF(AND(AJ4=0,AJ129&gt;=0), "",AJ129/AJ4)</f>
        <v>7.955005592576407E-5</v>
      </c>
      <c r="AL129" s="46"/>
      <c r="AM129" s="129">
        <f>+'N EERR RODEO'!H22</f>
        <v>0</v>
      </c>
      <c r="AN129" s="30">
        <f>IF(AND(AM4=0,AM129&gt;=0), "",AM129/AM4)</f>
        <v>0</v>
      </c>
      <c r="AO129" s="46"/>
      <c r="AP129" s="30" t="str">
        <f t="shared" si="42"/>
        <v/>
      </c>
      <c r="AQ129" s="130">
        <f t="shared" si="63"/>
        <v>19.037523307949613</v>
      </c>
      <c r="AR129" s="30">
        <f>IF(AND(AQ4=0,AQ129&gt;=0), "",AQ129/AQ4)</f>
        <v>6.4494005653480284E-5</v>
      </c>
      <c r="AS129" s="46"/>
      <c r="AT129" s="131">
        <f t="shared" si="122"/>
        <v>0</v>
      </c>
      <c r="AU129" s="30" t="str">
        <f>IF(AND(AT4=0,AT129&gt;=0), "",AT129/AT4)</f>
        <v/>
      </c>
      <c r="AV129" s="47">
        <f t="shared" si="101"/>
        <v>1</v>
      </c>
      <c r="AW129" s="131">
        <f t="shared" si="130"/>
        <v>3.1729205513249354</v>
      </c>
      <c r="AX129" s="30">
        <f>IF(AND(AW4=0,AW129&gt;=0), "",AW129/AW4)</f>
        <v>6.4494005653480298E-5</v>
      </c>
      <c r="AY129" s="46"/>
      <c r="AZ129" s="131">
        <f t="shared" si="123"/>
        <v>0</v>
      </c>
      <c r="BA129" s="30" t="str">
        <f>IF(AND(AZ4=0,AZ129&gt;=0), "",AZ129/AZ4)</f>
        <v/>
      </c>
      <c r="BB129" s="47">
        <f t="shared" si="102"/>
        <v>1</v>
      </c>
      <c r="BC129" s="129">
        <f>+'N EERR RODEO'!I22</f>
        <v>0</v>
      </c>
      <c r="BD129" s="30" t="str">
        <f>IF(AND(BC4=0,BC129&gt;=0), "",BC129/BC4)</f>
        <v/>
      </c>
      <c r="BE129" s="46"/>
      <c r="BF129" s="30" t="str">
        <f t="shared" si="103"/>
        <v/>
      </c>
      <c r="BG129" s="130">
        <f t="shared" si="131"/>
        <v>19.037523307949613</v>
      </c>
      <c r="BH129" s="30">
        <f>IF(AND(BG4=0,BG129&gt;=0), "",BG129/BG4)</f>
        <v>6.4494005653480284E-5</v>
      </c>
      <c r="BI129" s="46"/>
      <c r="BJ129" s="129">
        <f>+'N EERR RODEO'!J22</f>
        <v>0</v>
      </c>
      <c r="BK129" s="30" t="str">
        <f>IF(AND(BJ4=0,BJ129&gt;=0), "",BJ129/BJ4)</f>
        <v/>
      </c>
      <c r="BL129" s="46"/>
      <c r="BM129" s="30" t="str">
        <f t="shared" si="43"/>
        <v/>
      </c>
      <c r="BN129" s="130">
        <f t="shared" si="132"/>
        <v>19.037523307949613</v>
      </c>
      <c r="BO129" s="30">
        <f>IF(AND(BN4=0,BN129&gt;=0), "",BN129/BN4)</f>
        <v>6.4494005653480284E-5</v>
      </c>
      <c r="BP129" s="46"/>
      <c r="BQ129" s="129">
        <f>+'N EERR RODEO'!K22</f>
        <v>0</v>
      </c>
      <c r="BR129" s="30" t="str">
        <f>IF(AND(BQ4=0,BQ129&gt;=0), "",BQ129/BQ4)</f>
        <v/>
      </c>
      <c r="BS129" s="46"/>
      <c r="BT129" s="30" t="str">
        <f t="shared" si="44"/>
        <v/>
      </c>
      <c r="BU129" s="130">
        <f t="shared" si="124"/>
        <v>19.037523307949613</v>
      </c>
      <c r="BV129" s="30">
        <f>IF(AND(BU4=0,BU129&gt;=0), "",BU129/BU4)</f>
        <v>6.4494005653480284E-5</v>
      </c>
      <c r="BW129" s="46"/>
      <c r="BX129" s="131">
        <f t="shared" si="125"/>
        <v>0</v>
      </c>
      <c r="BY129" s="30" t="str">
        <f>IF(AND(BX4=0,BX129&gt;=0), "",BX129/BX4)</f>
        <v/>
      </c>
      <c r="BZ129" s="47">
        <f t="shared" si="45"/>
        <v>1</v>
      </c>
      <c r="CA129" s="129">
        <f>+'N EERR RODEO'!L22</f>
        <v>0</v>
      </c>
      <c r="CB129" s="30" t="str">
        <f>IF(AND(CA4=0,CA129&gt;=0), "",CA129/CA4)</f>
        <v/>
      </c>
      <c r="CC129" s="46"/>
      <c r="CD129" s="30" t="str">
        <f t="shared" si="104"/>
        <v/>
      </c>
      <c r="CE129" s="130">
        <f t="shared" si="126"/>
        <v>19.037523307949613</v>
      </c>
      <c r="CF129" s="30">
        <f>IF(AND(CE4=0,CE129&gt;=0), "",CE129/CE4)</f>
        <v>6.4494005653480284E-5</v>
      </c>
      <c r="CG129" s="46"/>
      <c r="CH129" s="129">
        <f>+'N EERR RODEO'!M22</f>
        <v>0</v>
      </c>
      <c r="CI129" s="30" t="str">
        <f>IF(AND(CH4=0,CH129&gt;=0), "",CH129/CH4)</f>
        <v/>
      </c>
      <c r="CJ129" s="46"/>
      <c r="CK129" s="30" t="str">
        <f t="shared" si="46"/>
        <v/>
      </c>
      <c r="CL129" s="130">
        <f t="shared" si="127"/>
        <v>19.037523307949613</v>
      </c>
      <c r="CM129" s="30">
        <f>IF(AND(CL4=0,CL129&gt;=0), "",CL129/CL4)</f>
        <v>6.4494005653480284E-5</v>
      </c>
      <c r="CN129" s="46"/>
      <c r="CO129" s="129">
        <f>+'N EERR RODEO'!N22</f>
        <v>0</v>
      </c>
      <c r="CP129" s="30" t="str">
        <f>IF(AND(CO4=0,CO129&gt;=0), "",CO129/CO4)</f>
        <v/>
      </c>
      <c r="CQ129" s="46"/>
      <c r="CR129" s="30" t="str">
        <f t="shared" si="47"/>
        <v/>
      </c>
      <c r="CS129" s="130">
        <f t="shared" si="128"/>
        <v>19.037523307949613</v>
      </c>
      <c r="CT129" s="30">
        <f>IF(AND(CS4=0,CS129&gt;=0), "",CS129/CS4)</f>
        <v>6.4494005653480284E-5</v>
      </c>
      <c r="CU129" s="46"/>
      <c r="CV129" s="131">
        <f t="shared" si="129"/>
        <v>0</v>
      </c>
      <c r="CW129" s="30" t="str">
        <f>IF(AND(CV4=0,CV129&gt;=0), "",CV129/CV4)</f>
        <v/>
      </c>
      <c r="CX129" s="47">
        <f t="shared" si="48"/>
        <v>1</v>
      </c>
    </row>
    <row r="130" spans="1:219" s="6" customFormat="1" hidden="1" outlineLevel="1" x14ac:dyDescent="0.3">
      <c r="A130" s="29" t="s">
        <v>108</v>
      </c>
      <c r="B130" s="129">
        <f>+'N EERR RODEO'!B23</f>
        <v>0</v>
      </c>
      <c r="C130" s="30" t="str">
        <f>IF(AND(B4=0,B130&gt;=0), "",B130/B4)</f>
        <v/>
      </c>
      <c r="D130" s="46"/>
      <c r="E130" s="129">
        <f>+'N EERR RODEO'!C23</f>
        <v>2.9720450295321159</v>
      </c>
      <c r="F130" s="30">
        <f>IF(AND(E4=0,E130&gt;=0), "",E130/E4)</f>
        <v>8.6398956009598113E-5</v>
      </c>
      <c r="G130" s="46"/>
      <c r="H130" s="129">
        <f>+'N EERR RODEO'!D23</f>
        <v>9.0618048537470663</v>
      </c>
      <c r="I130" s="30">
        <f>IF(AND(H4=0,H130&gt;=0), "",H130/H4)</f>
        <v>2.3255248699744619E-4</v>
      </c>
      <c r="J130" s="46"/>
      <c r="K130" s="30">
        <f t="shared" si="97"/>
        <v>2.0490133102638928</v>
      </c>
      <c r="L130" s="130">
        <f t="shared" si="119"/>
        <v>12.033849883279181</v>
      </c>
      <c r="M130" s="30">
        <f>IF(AND(L4=0,L130&gt;=0), "",L130/L4)</f>
        <v>1.640253501874623E-4</v>
      </c>
      <c r="N130" s="46"/>
      <c r="O130" s="129">
        <f>+'N EERR RODEO'!E23</f>
        <v>2.4956931595012186</v>
      </c>
      <c r="P130" s="30">
        <f>IF(AND(O4=0,O130&gt;=0), "",O130/O4)</f>
        <v>5.0830794110118001E-5</v>
      </c>
      <c r="Q130" s="46"/>
      <c r="R130" s="30">
        <f t="shared" si="98"/>
        <v>-0.72459204322092119</v>
      </c>
      <c r="S130" s="130">
        <f t="shared" si="120"/>
        <v>14.5295430427804</v>
      </c>
      <c r="T130" s="30">
        <f>IF(AND(S4=0,S130&gt;=0), "",S130/S4)</f>
        <v>1.1864352789159164E-4</v>
      </c>
      <c r="U130" s="46"/>
      <c r="V130" s="131"/>
      <c r="W130" s="30" t="str">
        <f>IF(AND(V4=0,V130&gt;=0), "",V130/V4)</f>
        <v/>
      </c>
      <c r="X130" s="47">
        <f t="shared" si="99"/>
        <v>1</v>
      </c>
      <c r="Y130" s="129">
        <f>+'N EERR RODEO'!F23</f>
        <v>1.765709926041261</v>
      </c>
      <c r="Z130" s="30">
        <f>IF(AND(Y4=0,Y130&gt;=0), "",Y130/Y4)</f>
        <v>3.2163666740244324E-5</v>
      </c>
      <c r="AA130" s="46"/>
      <c r="AB130" s="30">
        <f t="shared" si="100"/>
        <v>-0.29249718887952147</v>
      </c>
      <c r="AC130" s="130">
        <f t="shared" si="121"/>
        <v>16.295252968821661</v>
      </c>
      <c r="AD130" s="30">
        <f>IF(AND(AC4=0,AC130&gt;=0), "",AC130/AC4)</f>
        <v>9.187592855737667E-5</v>
      </c>
      <c r="AE130" s="46"/>
      <c r="AF130" s="129">
        <f>+'N EERR RODEO'!G23</f>
        <v>11.090417470901327</v>
      </c>
      <c r="AG130" s="30">
        <f>IF(AND(AF4=0,AF130&gt;=0), "",AF130/AF4)</f>
        <v>1.7901191396232186E-4</v>
      </c>
      <c r="AH130" s="46"/>
      <c r="AI130" s="30">
        <f t="shared" si="41"/>
        <v>5.2809962765323251</v>
      </c>
      <c r="AJ130" s="130">
        <f t="shared" si="62"/>
        <v>27.385670439722986</v>
      </c>
      <c r="AK130" s="30">
        <f>IF(AND(AJ4=0,AJ130&gt;=0), "",AJ130/AJ4)</f>
        <v>1.1443356259134849E-4</v>
      </c>
      <c r="AL130" s="46"/>
      <c r="AM130" s="129">
        <f>+'N EERR RODEO'!H23</f>
        <v>27.736925448619992</v>
      </c>
      <c r="AN130" s="30">
        <f>IF(AND(AM4=0,AM130&gt;=0), "",AM130/AM4)</f>
        <v>4.9647416676749261E-4</v>
      </c>
      <c r="AO130" s="46"/>
      <c r="AP130" s="30">
        <f t="shared" si="42"/>
        <v>1.5009811868124192</v>
      </c>
      <c r="AQ130" s="130">
        <f t="shared" si="63"/>
        <v>55.122595888342978</v>
      </c>
      <c r="AR130" s="30">
        <f>IF(AND(AQ4=0,AQ130&gt;=0), "",AQ130/AQ4)</f>
        <v>1.8674052046322573E-4</v>
      </c>
      <c r="AS130" s="46"/>
      <c r="AT130" s="131">
        <f t="shared" si="122"/>
        <v>0</v>
      </c>
      <c r="AU130" s="30" t="str">
        <f>IF(AND(AT4=0,AT130&gt;=0), "",AT130/AT4)</f>
        <v/>
      </c>
      <c r="AV130" s="47">
        <f t="shared" si="101"/>
        <v>1</v>
      </c>
      <c r="AW130" s="131">
        <f t="shared" si="130"/>
        <v>9.1870993147238291</v>
      </c>
      <c r="AX130" s="30">
        <f>IF(AND(AW4=0,AW130&gt;=0), "",AW130/AW4)</f>
        <v>1.8674052046322573E-4</v>
      </c>
      <c r="AY130" s="46"/>
      <c r="AZ130" s="131">
        <f t="shared" si="123"/>
        <v>0</v>
      </c>
      <c r="BA130" s="30" t="str">
        <f>IF(AND(AZ4=0,AZ130&gt;=0), "",AZ130/AZ4)</f>
        <v/>
      </c>
      <c r="BB130" s="47">
        <f t="shared" si="102"/>
        <v>1</v>
      </c>
      <c r="BC130" s="129">
        <f>+'N EERR RODEO'!I23</f>
        <v>0</v>
      </c>
      <c r="BD130" s="30" t="str">
        <f>IF(AND(BC4=0,BC130&gt;=0), "",BC130/BC4)</f>
        <v/>
      </c>
      <c r="BE130" s="46"/>
      <c r="BF130" s="30">
        <f t="shared" si="103"/>
        <v>-1</v>
      </c>
      <c r="BG130" s="130">
        <f t="shared" si="131"/>
        <v>55.122595888342978</v>
      </c>
      <c r="BH130" s="30">
        <f>IF(AND(BG4=0,BG130&gt;=0), "",BG130/BG4)</f>
        <v>1.8674052046322573E-4</v>
      </c>
      <c r="BI130" s="46"/>
      <c r="BJ130" s="129">
        <f>+'N EERR RODEO'!J23</f>
        <v>0</v>
      </c>
      <c r="BK130" s="30" t="str">
        <f>IF(AND(BJ4=0,BJ130&gt;=0), "",BJ130/BJ4)</f>
        <v/>
      </c>
      <c r="BL130" s="46"/>
      <c r="BM130" s="30" t="str">
        <f t="shared" si="43"/>
        <v/>
      </c>
      <c r="BN130" s="130">
        <f t="shared" si="132"/>
        <v>55.122595888342978</v>
      </c>
      <c r="BO130" s="30">
        <f>IF(AND(BN4=0,BN130&gt;=0), "",BN130/BN4)</f>
        <v>1.8674052046322573E-4</v>
      </c>
      <c r="BP130" s="46"/>
      <c r="BQ130" s="129">
        <f>+'N EERR RODEO'!K23</f>
        <v>0</v>
      </c>
      <c r="BR130" s="30" t="str">
        <f>IF(AND(BQ4=0,BQ130&gt;=0), "",BQ130/BQ4)</f>
        <v/>
      </c>
      <c r="BS130" s="46"/>
      <c r="BT130" s="30" t="str">
        <f t="shared" si="44"/>
        <v/>
      </c>
      <c r="BU130" s="130">
        <f t="shared" si="124"/>
        <v>55.122595888342978</v>
      </c>
      <c r="BV130" s="30">
        <f>IF(AND(BU4=0,BU130&gt;=0), "",BU130/BU4)</f>
        <v>1.8674052046322573E-4</v>
      </c>
      <c r="BW130" s="46"/>
      <c r="BX130" s="131">
        <f t="shared" si="125"/>
        <v>0</v>
      </c>
      <c r="BY130" s="30" t="str">
        <f>IF(AND(BX4=0,BX130&gt;=0), "",BX130/BX4)</f>
        <v/>
      </c>
      <c r="BZ130" s="47">
        <f t="shared" si="45"/>
        <v>1</v>
      </c>
      <c r="CA130" s="129">
        <f>+'N EERR RODEO'!L23</f>
        <v>0</v>
      </c>
      <c r="CB130" s="30" t="str">
        <f>IF(AND(CA4=0,CA130&gt;=0), "",CA130/CA4)</f>
        <v/>
      </c>
      <c r="CC130" s="46"/>
      <c r="CD130" s="30" t="str">
        <f t="shared" si="104"/>
        <v/>
      </c>
      <c r="CE130" s="130">
        <f t="shared" si="126"/>
        <v>55.122595888342978</v>
      </c>
      <c r="CF130" s="30">
        <f>IF(AND(CE4=0,CE130&gt;=0), "",CE130/CE4)</f>
        <v>1.8674052046322573E-4</v>
      </c>
      <c r="CG130" s="46"/>
      <c r="CH130" s="129">
        <f>+'N EERR RODEO'!M23</f>
        <v>0</v>
      </c>
      <c r="CI130" s="30" t="str">
        <f>IF(AND(CH4=0,CH130&gt;=0), "",CH130/CH4)</f>
        <v/>
      </c>
      <c r="CJ130" s="46"/>
      <c r="CK130" s="30" t="str">
        <f t="shared" si="46"/>
        <v/>
      </c>
      <c r="CL130" s="130">
        <f t="shared" si="127"/>
        <v>55.122595888342978</v>
      </c>
      <c r="CM130" s="30">
        <f>IF(AND(CL4=0,CL130&gt;=0), "",CL130/CL4)</f>
        <v>1.8674052046322573E-4</v>
      </c>
      <c r="CN130" s="46"/>
      <c r="CO130" s="129">
        <f>+'N EERR RODEO'!N23</f>
        <v>0</v>
      </c>
      <c r="CP130" s="30" t="str">
        <f>IF(AND(CO4=0,CO130&gt;=0), "",CO130/CO4)</f>
        <v/>
      </c>
      <c r="CQ130" s="46"/>
      <c r="CR130" s="30" t="str">
        <f t="shared" si="47"/>
        <v/>
      </c>
      <c r="CS130" s="130">
        <f t="shared" si="128"/>
        <v>55.122595888342978</v>
      </c>
      <c r="CT130" s="30">
        <f>IF(AND(CS4=0,CS130&gt;=0), "",CS130/CS4)</f>
        <v>1.8674052046322573E-4</v>
      </c>
      <c r="CU130" s="46"/>
      <c r="CV130" s="131">
        <f t="shared" si="129"/>
        <v>0</v>
      </c>
      <c r="CW130" s="30" t="str">
        <f>IF(AND(CV4=0,CV130&gt;=0), "",CV130/CV4)</f>
        <v/>
      </c>
      <c r="CX130" s="47">
        <f t="shared" si="48"/>
        <v>1</v>
      </c>
    </row>
    <row r="131" spans="1:219" s="6" customFormat="1" hidden="1" outlineLevel="1" x14ac:dyDescent="0.3">
      <c r="A131" s="29" t="s">
        <v>109</v>
      </c>
      <c r="B131" s="129">
        <f>+'N EERR RODEO'!B24</f>
        <v>0</v>
      </c>
      <c r="C131" s="30" t="str">
        <f>IF(AND(B4=0,B131&gt;=0), "",B131/B4)</f>
        <v/>
      </c>
      <c r="D131" s="46"/>
      <c r="E131" s="129">
        <f>+'N EERR RODEO'!C24</f>
        <v>0</v>
      </c>
      <c r="F131" s="30">
        <f>IF(AND(E4=0,E131&gt;=0), "",E131/E4)</f>
        <v>0</v>
      </c>
      <c r="G131" s="46"/>
      <c r="H131" s="129">
        <f>+'N EERR RODEO'!D24</f>
        <v>0</v>
      </c>
      <c r="I131" s="30">
        <f>IF(AND(H4=0,H131&gt;=0), "",H131/H4)</f>
        <v>0</v>
      </c>
      <c r="J131" s="46"/>
      <c r="K131" s="30" t="str">
        <f t="shared" si="97"/>
        <v/>
      </c>
      <c r="L131" s="130">
        <f t="shared" si="119"/>
        <v>0</v>
      </c>
      <c r="M131" s="30">
        <f>IF(AND(L4=0,L131&gt;=0), "",L131/L4)</f>
        <v>0</v>
      </c>
      <c r="N131" s="46"/>
      <c r="O131" s="129">
        <f>+'N EERR RODEO'!E24</f>
        <v>0</v>
      </c>
      <c r="P131" s="30">
        <f>IF(AND(O4=0,O131&gt;=0), "",O131/O4)</f>
        <v>0</v>
      </c>
      <c r="Q131" s="46"/>
      <c r="R131" s="30" t="str">
        <f t="shared" si="98"/>
        <v/>
      </c>
      <c r="S131" s="130">
        <f t="shared" si="120"/>
        <v>0</v>
      </c>
      <c r="T131" s="30">
        <f>IF(AND(S4=0,S131&gt;=0), "",S131/S4)</f>
        <v>0</v>
      </c>
      <c r="U131" s="46"/>
      <c r="V131" s="131"/>
      <c r="W131" s="30" t="str">
        <f>IF(AND(V4=0,V131&gt;=0), "",V131/V4)</f>
        <v/>
      </c>
      <c r="X131" s="47" t="str">
        <f t="shared" si="99"/>
        <v/>
      </c>
      <c r="Y131" s="129">
        <f>+'N EERR RODEO'!F24</f>
        <v>0</v>
      </c>
      <c r="Z131" s="30">
        <f>IF(AND(Y4=0,Y131&gt;=0), "",Y131/Y4)</f>
        <v>0</v>
      </c>
      <c r="AA131" s="46"/>
      <c r="AB131" s="30" t="str">
        <f t="shared" si="100"/>
        <v/>
      </c>
      <c r="AC131" s="130">
        <f t="shared" si="121"/>
        <v>0</v>
      </c>
      <c r="AD131" s="30">
        <f>IF(AND(AC4=0,AC131&gt;=0), "",AC131/AC4)</f>
        <v>0</v>
      </c>
      <c r="AE131" s="46"/>
      <c r="AF131" s="129">
        <f>+'N EERR RODEO'!G24</f>
        <v>0</v>
      </c>
      <c r="AG131" s="30">
        <f>IF(AND(AF4=0,AF131&gt;=0), "",AF131/AF4)</f>
        <v>0</v>
      </c>
      <c r="AH131" s="46"/>
      <c r="AI131" s="30" t="str">
        <f t="shared" si="41"/>
        <v/>
      </c>
      <c r="AJ131" s="130">
        <f t="shared" si="62"/>
        <v>0</v>
      </c>
      <c r="AK131" s="30">
        <f>IF(AND(AJ4=0,AJ131&gt;=0), "",AJ131/AJ4)</f>
        <v>0</v>
      </c>
      <c r="AL131" s="46"/>
      <c r="AM131" s="129">
        <f>+'N EERR RODEO'!H24</f>
        <v>0</v>
      </c>
      <c r="AN131" s="30">
        <f>IF(AND(AM4=0,AM131&gt;=0), "",AM131/AM4)</f>
        <v>0</v>
      </c>
      <c r="AO131" s="46"/>
      <c r="AP131" s="30" t="str">
        <f t="shared" si="42"/>
        <v/>
      </c>
      <c r="AQ131" s="130">
        <f t="shared" si="63"/>
        <v>0</v>
      </c>
      <c r="AR131" s="30">
        <f>IF(AND(AQ4=0,AQ131&gt;=0), "",AQ131/AQ4)</f>
        <v>0</v>
      </c>
      <c r="AS131" s="46"/>
      <c r="AT131" s="131">
        <f t="shared" si="122"/>
        <v>0</v>
      </c>
      <c r="AU131" s="30" t="str">
        <f>IF(AND(AT4=0,AT131&gt;=0), "",AT131/AT4)</f>
        <v/>
      </c>
      <c r="AV131" s="47" t="str">
        <f t="shared" si="101"/>
        <v/>
      </c>
      <c r="AW131" s="131">
        <f t="shared" si="130"/>
        <v>0</v>
      </c>
      <c r="AX131" s="30">
        <f>IF(AND(AW4=0,AW131&gt;=0), "",AW131/AW4)</f>
        <v>0</v>
      </c>
      <c r="AY131" s="46"/>
      <c r="AZ131" s="131">
        <f t="shared" si="123"/>
        <v>0</v>
      </c>
      <c r="BA131" s="30" t="str">
        <f>IF(AND(AZ4=0,AZ131&gt;=0), "",AZ131/AZ4)</f>
        <v/>
      </c>
      <c r="BB131" s="47" t="str">
        <f t="shared" si="102"/>
        <v/>
      </c>
      <c r="BC131" s="129">
        <f>+'N EERR RODEO'!I24</f>
        <v>0</v>
      </c>
      <c r="BD131" s="30" t="str">
        <f>IF(AND(BC4=0,BC131&gt;=0), "",BC131/BC4)</f>
        <v/>
      </c>
      <c r="BE131" s="46"/>
      <c r="BF131" s="30" t="str">
        <f t="shared" si="103"/>
        <v/>
      </c>
      <c r="BG131" s="130">
        <f t="shared" si="131"/>
        <v>0</v>
      </c>
      <c r="BH131" s="30">
        <f>IF(AND(BG4=0,BG131&gt;=0), "",BG131/BG4)</f>
        <v>0</v>
      </c>
      <c r="BI131" s="46"/>
      <c r="BJ131" s="129">
        <f>+'N EERR RODEO'!J24</f>
        <v>0</v>
      </c>
      <c r="BK131" s="30" t="str">
        <f>IF(AND(BJ4=0,BJ131&gt;=0), "",BJ131/BJ4)</f>
        <v/>
      </c>
      <c r="BL131" s="46"/>
      <c r="BM131" s="30" t="str">
        <f t="shared" si="43"/>
        <v/>
      </c>
      <c r="BN131" s="130">
        <f t="shared" si="132"/>
        <v>0</v>
      </c>
      <c r="BO131" s="30">
        <f>IF(AND(BN4=0,BN131&gt;=0), "",BN131/BN4)</f>
        <v>0</v>
      </c>
      <c r="BP131" s="46"/>
      <c r="BQ131" s="129">
        <f>+'N EERR RODEO'!K24</f>
        <v>0</v>
      </c>
      <c r="BR131" s="30" t="str">
        <f>IF(AND(BQ4=0,BQ131&gt;=0), "",BQ131/BQ4)</f>
        <v/>
      </c>
      <c r="BS131" s="46"/>
      <c r="BT131" s="30" t="str">
        <f t="shared" si="44"/>
        <v/>
      </c>
      <c r="BU131" s="130">
        <f t="shared" si="124"/>
        <v>0</v>
      </c>
      <c r="BV131" s="30">
        <f>IF(AND(BU4=0,BU131&gt;=0), "",BU131/BU4)</f>
        <v>0</v>
      </c>
      <c r="BW131" s="46"/>
      <c r="BX131" s="131">
        <f t="shared" si="125"/>
        <v>0</v>
      </c>
      <c r="BY131" s="30" t="str">
        <f>IF(AND(BX4=0,BX131&gt;=0), "",BX131/BX4)</f>
        <v/>
      </c>
      <c r="BZ131" s="47" t="str">
        <f t="shared" si="45"/>
        <v/>
      </c>
      <c r="CA131" s="129">
        <f>+'N EERR RODEO'!L24</f>
        <v>0</v>
      </c>
      <c r="CB131" s="30" t="str">
        <f>IF(AND(CA4=0,CA131&gt;=0), "",CA131/CA4)</f>
        <v/>
      </c>
      <c r="CC131" s="46"/>
      <c r="CD131" s="30" t="str">
        <f t="shared" si="104"/>
        <v/>
      </c>
      <c r="CE131" s="130">
        <f t="shared" si="126"/>
        <v>0</v>
      </c>
      <c r="CF131" s="30">
        <f>IF(AND(CE4=0,CE131&gt;=0), "",CE131/CE4)</f>
        <v>0</v>
      </c>
      <c r="CG131" s="46"/>
      <c r="CH131" s="129">
        <f>+'N EERR RODEO'!M24</f>
        <v>0</v>
      </c>
      <c r="CI131" s="30" t="str">
        <f>IF(AND(CH4=0,CH131&gt;=0), "",CH131/CH4)</f>
        <v/>
      </c>
      <c r="CJ131" s="46"/>
      <c r="CK131" s="30" t="str">
        <f t="shared" si="46"/>
        <v/>
      </c>
      <c r="CL131" s="130">
        <f t="shared" si="127"/>
        <v>0</v>
      </c>
      <c r="CM131" s="30">
        <f>IF(AND(CL4=0,CL131&gt;=0), "",CL131/CL4)</f>
        <v>0</v>
      </c>
      <c r="CN131" s="46"/>
      <c r="CO131" s="129">
        <f>+'N EERR RODEO'!N24</f>
        <v>0</v>
      </c>
      <c r="CP131" s="30" t="str">
        <f>IF(AND(CO4=0,CO131&gt;=0), "",CO131/CO4)</f>
        <v/>
      </c>
      <c r="CQ131" s="46"/>
      <c r="CR131" s="30" t="str">
        <f t="shared" si="47"/>
        <v/>
      </c>
      <c r="CS131" s="130">
        <f t="shared" si="128"/>
        <v>0</v>
      </c>
      <c r="CT131" s="30">
        <f>IF(AND(CS4=0,CS131&gt;=0), "",CS131/CS4)</f>
        <v>0</v>
      </c>
      <c r="CU131" s="46"/>
      <c r="CV131" s="131">
        <f t="shared" si="129"/>
        <v>0</v>
      </c>
      <c r="CW131" s="30" t="str">
        <f>IF(AND(CV4=0,CV131&gt;=0), "",CV131/CV4)</f>
        <v/>
      </c>
      <c r="CX131" s="47" t="str">
        <f t="shared" si="48"/>
        <v/>
      </c>
    </row>
    <row r="132" spans="1:219" s="6" customFormat="1" hidden="1" outlineLevel="1" x14ac:dyDescent="0.3">
      <c r="A132" s="29" t="s">
        <v>110</v>
      </c>
      <c r="B132" s="129">
        <f>+'N EERR RODEO'!B25</f>
        <v>0</v>
      </c>
      <c r="C132" s="30" t="str">
        <f>IF(AND(B4=0,B132&gt;=0), "",B132/B4)</f>
        <v/>
      </c>
      <c r="D132" s="46"/>
      <c r="E132" s="129">
        <f>+'N EERR RODEO'!C25</f>
        <v>0</v>
      </c>
      <c r="F132" s="30">
        <f>IF(AND(E4=0,E132&gt;=0), "",E132/E4)</f>
        <v>0</v>
      </c>
      <c r="G132" s="46"/>
      <c r="H132" s="129">
        <f>+'N EERR RODEO'!D25</f>
        <v>0</v>
      </c>
      <c r="I132" s="30">
        <f>IF(AND(H4=0,H132&gt;=0), "",H132/H4)</f>
        <v>0</v>
      </c>
      <c r="J132" s="46"/>
      <c r="K132" s="30" t="str">
        <f t="shared" si="97"/>
        <v/>
      </c>
      <c r="L132" s="130">
        <f t="shared" si="119"/>
        <v>0</v>
      </c>
      <c r="M132" s="30">
        <f>IF(AND(L4=0,L132&gt;=0), "",L132/L4)</f>
        <v>0</v>
      </c>
      <c r="N132" s="46"/>
      <c r="O132" s="129">
        <f>+'N EERR RODEO'!E25</f>
        <v>0</v>
      </c>
      <c r="P132" s="30">
        <f>IF(AND(O4=0,O132&gt;=0), "",O132/O4)</f>
        <v>0</v>
      </c>
      <c r="Q132" s="46"/>
      <c r="R132" s="30" t="str">
        <f t="shared" si="98"/>
        <v/>
      </c>
      <c r="S132" s="130">
        <f>+L132+O132</f>
        <v>0</v>
      </c>
      <c r="T132" s="30">
        <f>IF(AND(S4=0,S132&gt;=0), "",S132/S4)</f>
        <v>0</v>
      </c>
      <c r="U132" s="46"/>
      <c r="V132" s="131"/>
      <c r="W132" s="30" t="str">
        <f>IF(AND(V4=0,V132&gt;=0), "",V132/V4)</f>
        <v/>
      </c>
      <c r="X132" s="47" t="str">
        <f t="shared" si="99"/>
        <v/>
      </c>
      <c r="Y132" s="129">
        <f>+'N EERR RODEO'!F25</f>
        <v>0</v>
      </c>
      <c r="Z132" s="30">
        <f>IF(AND(Y4=0,Y132&gt;=0), "",Y132/Y4)</f>
        <v>0</v>
      </c>
      <c r="AA132" s="46"/>
      <c r="AB132" s="30" t="str">
        <f t="shared" si="100"/>
        <v/>
      </c>
      <c r="AC132" s="130">
        <f t="shared" si="121"/>
        <v>0</v>
      </c>
      <c r="AD132" s="30">
        <f>IF(AND(AC4=0,AC132&gt;=0), "",AC132/AC4)</f>
        <v>0</v>
      </c>
      <c r="AE132" s="46"/>
      <c r="AF132" s="129">
        <f>+'N EERR RODEO'!G25</f>
        <v>0</v>
      </c>
      <c r="AG132" s="30">
        <f>IF(AND(AF4=0,AF132&gt;=0), "",AF132/AF4)</f>
        <v>0</v>
      </c>
      <c r="AH132" s="46"/>
      <c r="AI132" s="30" t="str">
        <f t="shared" ref="AI132:AI139" si="133">IF(AND(Y132=0,AF132&gt;0),100%,IF(AND(Y132&lt;0,AF132=0),(Y132-AF132)/Y132,IF(AND(Y132&gt;0,AF132&gt;0),(AF132-Y132)/Y132,IF(AND(Y132=0,AF132=0),"",(AF132-Y132)/Y132))))</f>
        <v/>
      </c>
      <c r="AJ132" s="130">
        <f t="shared" si="62"/>
        <v>0</v>
      </c>
      <c r="AK132" s="30">
        <f>IF(AND(AJ4=0,AJ132&gt;=0), "",AJ132/AJ4)</f>
        <v>0</v>
      </c>
      <c r="AL132" s="46"/>
      <c r="AM132" s="129">
        <f>+'N EERR RODEO'!H25</f>
        <v>0</v>
      </c>
      <c r="AN132" s="30">
        <f>IF(AND(AM4=0,AM132&gt;=0), "",AM132/AM4)</f>
        <v>0</v>
      </c>
      <c r="AO132" s="46"/>
      <c r="AP132" s="30" t="str">
        <f t="shared" ref="AP132:AP139" si="134">IF(AND(AF132=0,AM132&gt;0),100%,IF(AND(AF132&lt;0,AM132=0),(AF132-AM132)/AF132,IF(AND(AF132&gt;0,AM132&gt;0),(AM132-AF132)/AF132,IF(AND(AF132=0,AM132=0),"",(AM132-AF132)/AF132))))</f>
        <v/>
      </c>
      <c r="AQ132" s="130">
        <f t="shared" si="63"/>
        <v>0</v>
      </c>
      <c r="AR132" s="30">
        <f>IF(AND(AQ4=0,AQ132&gt;=0), "",AQ132/AQ4)</f>
        <v>0</v>
      </c>
      <c r="AS132" s="46"/>
      <c r="AT132" s="131">
        <f t="shared" si="122"/>
        <v>0</v>
      </c>
      <c r="AU132" s="30" t="str">
        <f>IF(AND(AT4=0,AT132&gt;=0), "",AT132/AT4)</f>
        <v/>
      </c>
      <c r="AV132" s="47" t="str">
        <f t="shared" si="101"/>
        <v/>
      </c>
      <c r="AW132" s="131">
        <f t="shared" si="130"/>
        <v>0</v>
      </c>
      <c r="AX132" s="30">
        <f>IF(AND(AW4=0,AW132&gt;=0), "",AW132/AW4)</f>
        <v>0</v>
      </c>
      <c r="AY132" s="46"/>
      <c r="AZ132" s="131">
        <f t="shared" si="123"/>
        <v>0</v>
      </c>
      <c r="BA132" s="30" t="str">
        <f>IF(AND(AZ4=0,AZ132&gt;=0), "",AZ132/AZ4)</f>
        <v/>
      </c>
      <c r="BB132" s="47" t="str">
        <f t="shared" si="102"/>
        <v/>
      </c>
      <c r="BC132" s="129">
        <f>+'N EERR RODEO'!I25</f>
        <v>0</v>
      </c>
      <c r="BD132" s="30" t="str">
        <f>IF(AND(BC4=0,BC132&gt;=0), "",BC132/BC4)</f>
        <v/>
      </c>
      <c r="BE132" s="46"/>
      <c r="BF132" s="30" t="str">
        <f t="shared" si="103"/>
        <v/>
      </c>
      <c r="BG132" s="130">
        <f t="shared" si="131"/>
        <v>0</v>
      </c>
      <c r="BH132" s="30">
        <f>IF(AND(BG4=0,BG132&gt;=0), "",BG132/BG4)</f>
        <v>0</v>
      </c>
      <c r="BI132" s="46"/>
      <c r="BJ132" s="129">
        <f>+'N EERR RODEO'!J25</f>
        <v>0</v>
      </c>
      <c r="BK132" s="30" t="str">
        <f>IF(AND(BJ4=0,BJ132&gt;=0), "",BJ132/BJ4)</f>
        <v/>
      </c>
      <c r="BL132" s="46"/>
      <c r="BM132" s="30" t="str">
        <f t="shared" ref="BM132:BM139" si="135">IF(AND(BC132=0,BJ132&gt;0),100%,IF(AND(BC132&lt;0,BJ132=0),(BC132-BJ132)/BC132,IF(AND(BC132&gt;0,BJ132&gt;0),(BJ132-BC132)/BC132,IF(AND(BC132=0,BJ132=0),"",(BJ132-BC132)/BC132))))</f>
        <v/>
      </c>
      <c r="BN132" s="130">
        <f t="shared" si="132"/>
        <v>0</v>
      </c>
      <c r="BO132" s="30">
        <f>IF(AND(BN4=0,BN132&gt;=0), "",BN132/BN4)</f>
        <v>0</v>
      </c>
      <c r="BP132" s="46"/>
      <c r="BQ132" s="129">
        <f>+'N EERR RODEO'!K25</f>
        <v>0</v>
      </c>
      <c r="BR132" s="30" t="str">
        <f>IF(AND(BQ4=0,BQ132&gt;=0), "",BQ132/BQ4)</f>
        <v/>
      </c>
      <c r="BS132" s="46"/>
      <c r="BT132" s="30" t="str">
        <f t="shared" ref="BT132:BT139" si="136">IF(AND(BJ132=0,BQ132&gt;0),100%,IF(AND(BJ132&lt;0,BQ132=0),(BJ132-BQ132)/BJ132,IF(AND(BJ132&gt;0,BQ132&gt;0),(BQ132-BJ132)/BJ132,IF(AND(BJ132=0,BQ132=0),"",(BQ132-BJ132)/BJ132))))</f>
        <v/>
      </c>
      <c r="BU132" s="130">
        <f t="shared" si="124"/>
        <v>0</v>
      </c>
      <c r="BV132" s="30">
        <f>IF(AND(BU4=0,BU132&gt;=0), "",BU132/BU4)</f>
        <v>0</v>
      </c>
      <c r="BW132" s="46"/>
      <c r="BX132" s="131">
        <f t="shared" si="125"/>
        <v>0</v>
      </c>
      <c r="BY132" s="30" t="str">
        <f>IF(AND(BX4=0,BX132&gt;=0), "",BX132/BX4)</f>
        <v/>
      </c>
      <c r="BZ132" s="47" t="str">
        <f t="shared" ref="BZ132:BZ139" si="137">IF(AND(BX132=0,BU132&gt;0),100%,IF(AND(BX132&lt;0,BU132=0),(BX132-BU132)/BX132,IF(AND(BX132&gt;0,BU132&gt;0),(BU132-BX132)/BX132,IF(AND(BX132=0,BU132=0),"",(BU132-BX132)/BX132))))</f>
        <v/>
      </c>
      <c r="CA132" s="129">
        <f>+'N EERR RODEO'!L25</f>
        <v>0</v>
      </c>
      <c r="CB132" s="30" t="str">
        <f>IF(AND(CA4=0,CA132&gt;=0), "",CA132/CA4)</f>
        <v/>
      </c>
      <c r="CC132" s="46"/>
      <c r="CD132" s="30" t="str">
        <f t="shared" si="104"/>
        <v/>
      </c>
      <c r="CE132" s="130">
        <f t="shared" si="126"/>
        <v>0</v>
      </c>
      <c r="CF132" s="30">
        <f>IF(AND(CE4=0,CE132&gt;=0), "",CE132/CE4)</f>
        <v>0</v>
      </c>
      <c r="CG132" s="46"/>
      <c r="CH132" s="129">
        <f>+'N EERR RODEO'!M25</f>
        <v>0</v>
      </c>
      <c r="CI132" s="30" t="str">
        <f>IF(AND(CH4=0,CH132&gt;=0), "",CH132/CH4)</f>
        <v/>
      </c>
      <c r="CJ132" s="46"/>
      <c r="CK132" s="30" t="str">
        <f t="shared" ref="CK132:CK139" si="138">IF(AND(CA132=0,CH132&gt;0),100%,IF(AND(CA132&lt;0,CH132=0),(CA132-CH132)/CA132,IF(AND(CA132&gt;0,CH132&gt;0),(CH132-CA132)/CA132,IF(AND(CA132=0,CH132=0),"",(CH132-CA132)/CA132))))</f>
        <v/>
      </c>
      <c r="CL132" s="130">
        <f t="shared" si="127"/>
        <v>0</v>
      </c>
      <c r="CM132" s="30">
        <f>IF(AND(CL4=0,CL132&gt;=0), "",CL132/CL4)</f>
        <v>0</v>
      </c>
      <c r="CN132" s="46"/>
      <c r="CO132" s="129">
        <f>+'N EERR RODEO'!N25</f>
        <v>0</v>
      </c>
      <c r="CP132" s="30" t="str">
        <f>IF(AND(CO4=0,CO132&gt;=0), "",CO132/CO4)</f>
        <v/>
      </c>
      <c r="CQ132" s="46"/>
      <c r="CR132" s="30" t="str">
        <f t="shared" ref="CR132:CR139" si="139">IF(AND(CH132=0,CO132&gt;0),100%,IF(AND(CH132&lt;0,CO132=0),(CH132-CO132)/CH132,IF(AND(CH132&gt;0,CO132&gt;0),(CO132-CH132)/CH132,IF(AND(CH132=0,CO132=0),"",(CO132-CH132)/CH132))))</f>
        <v/>
      </c>
      <c r="CS132" s="130">
        <f t="shared" si="128"/>
        <v>0</v>
      </c>
      <c r="CT132" s="30">
        <f>IF(AND(CS4=0,CS132&gt;=0), "",CS132/CS4)</f>
        <v>0</v>
      </c>
      <c r="CU132" s="46"/>
      <c r="CV132" s="131">
        <f t="shared" si="129"/>
        <v>0</v>
      </c>
      <c r="CW132" s="30" t="str">
        <f>IF(AND(CV4=0,CV132&gt;=0), "",CV132/CV4)</f>
        <v/>
      </c>
      <c r="CX132" s="47" t="str">
        <f t="shared" ref="CX132:CX139" si="140">IF(AND(CV132=0,CS132&gt;0),100%,IF(AND(CV132&lt;0,CS132=0),(CV132-CS132)/CV132,IF(AND(CV132&gt;0,CS132&gt;0),(CS132-CV132)/CV132,IF(AND(CV132=0,CS132=0),"",(CS132-CV132)/CV132))))</f>
        <v/>
      </c>
    </row>
    <row r="133" spans="1:219" s="6" customFormat="1" hidden="1" outlineLevel="1" x14ac:dyDescent="0.3">
      <c r="A133" s="29" t="s">
        <v>111</v>
      </c>
      <c r="B133" s="129">
        <f>+'N EERR RODEO'!B26</f>
        <v>0</v>
      </c>
      <c r="C133" s="30" t="str">
        <f>IF(AND(B4=0,B133&gt;=0), "",B133/B4)</f>
        <v/>
      </c>
      <c r="D133" s="46"/>
      <c r="E133" s="129">
        <f>+'N EERR RODEO'!C26</f>
        <v>0</v>
      </c>
      <c r="F133" s="30">
        <f>IF(AND(E4=0,E133&gt;=0), "",E133/E4)</f>
        <v>0</v>
      </c>
      <c r="G133" s="46"/>
      <c r="H133" s="129">
        <f>+'N EERR RODEO'!D26</f>
        <v>0</v>
      </c>
      <c r="I133" s="30">
        <f>IF(AND(H4=0,H133&gt;=0), "",H133/H4)</f>
        <v>0</v>
      </c>
      <c r="J133" s="46"/>
      <c r="K133" s="30" t="str">
        <f t="shared" si="97"/>
        <v/>
      </c>
      <c r="L133" s="130">
        <f t="shared" si="119"/>
        <v>0</v>
      </c>
      <c r="M133" s="30">
        <f>IF(AND(L4=0,L133&gt;=0), "",L133/L4)</f>
        <v>0</v>
      </c>
      <c r="N133" s="46"/>
      <c r="O133" s="129">
        <f>+'N EERR RODEO'!E26</f>
        <v>17878.849999999999</v>
      </c>
      <c r="P133" s="30">
        <f>IF(AND(O4=0,O133&gt;=0), "",O133/O4)</f>
        <v>0.36414578443501938</v>
      </c>
      <c r="Q133" s="46"/>
      <c r="R133" s="30">
        <f t="shared" si="98"/>
        <v>1</v>
      </c>
      <c r="S133" s="130">
        <f t="shared" si="120"/>
        <v>17878.849999999999</v>
      </c>
      <c r="T133" s="30">
        <f>IF(AND(S4=0,S133&gt;=0), "",S133/S4)</f>
        <v>0.1459928803265835</v>
      </c>
      <c r="U133" s="46"/>
      <c r="V133" s="131"/>
      <c r="W133" s="30" t="str">
        <f>IF(AND(V4=0,V133&gt;=0), "",V133/V4)</f>
        <v/>
      </c>
      <c r="X133" s="47">
        <f t="shared" si="99"/>
        <v>1</v>
      </c>
      <c r="Y133" s="129">
        <f>+'N EERR RODEO'!F26</f>
        <v>0</v>
      </c>
      <c r="Z133" s="30">
        <f>IF(AND(Y4=0,Y133&gt;=0), "",Y133/Y4)</f>
        <v>0</v>
      </c>
      <c r="AA133" s="46"/>
      <c r="AB133" s="30">
        <f t="shared" si="100"/>
        <v>-1</v>
      </c>
      <c r="AC133" s="130">
        <f t="shared" si="121"/>
        <v>17878.849999999999</v>
      </c>
      <c r="AD133" s="30">
        <f>IF(AND(AC4=0,AC133&gt;=0), "",AC133/AC4)</f>
        <v>0.10080456857165536</v>
      </c>
      <c r="AE133" s="46"/>
      <c r="AF133" s="129">
        <f>+'N EERR RODEO'!G26</f>
        <v>0</v>
      </c>
      <c r="AG133" s="30">
        <f>IF(AND(AF4=0,AF133&gt;=0), "",AF133/AF4)</f>
        <v>0</v>
      </c>
      <c r="AH133" s="46"/>
      <c r="AI133" s="30" t="str">
        <f t="shared" si="133"/>
        <v/>
      </c>
      <c r="AJ133" s="130">
        <f t="shared" si="62"/>
        <v>17878.849999999999</v>
      </c>
      <c r="AK133" s="30">
        <f>IF(AND(AJ4=0,AJ133&gt;=0), "",AJ133/AJ4)</f>
        <v>7.4708432099171426E-2</v>
      </c>
      <c r="AL133" s="46"/>
      <c r="AM133" s="129">
        <f>+'N EERR RODEO'!H26</f>
        <v>11556.83</v>
      </c>
      <c r="AN133" s="30">
        <f>IF(AND(AM4=0,AM133&gt;=0), "",AM133/AM4)</f>
        <v>0.20686025765011495</v>
      </c>
      <c r="AO133" s="46"/>
      <c r="AP133" s="30">
        <f t="shared" si="134"/>
        <v>1</v>
      </c>
      <c r="AQ133" s="130">
        <f t="shared" si="63"/>
        <v>29435.68</v>
      </c>
      <c r="AR133" s="30">
        <f>IF(AND(AQ4=0,AQ133&gt;=0), "",AQ133/AQ4)</f>
        <v>9.9720162209403579E-2</v>
      </c>
      <c r="AS133" s="46"/>
      <c r="AT133" s="131">
        <f t="shared" si="122"/>
        <v>0</v>
      </c>
      <c r="AU133" s="30" t="str">
        <f>IF(AND(AT4=0,AT133&gt;=0), "",AT133/AT4)</f>
        <v/>
      </c>
      <c r="AV133" s="47">
        <f t="shared" si="101"/>
        <v>1</v>
      </c>
      <c r="AW133" s="131">
        <f t="shared" si="130"/>
        <v>4905.9466666666667</v>
      </c>
      <c r="AX133" s="30">
        <f>IF(AND(AW4=0,AW133&gt;=0), "",AW133/AW4)</f>
        <v>9.9720162209403579E-2</v>
      </c>
      <c r="AY133" s="46"/>
      <c r="AZ133" s="131">
        <f t="shared" si="123"/>
        <v>0</v>
      </c>
      <c r="BA133" s="30" t="str">
        <f>IF(AND(AZ4=0,AZ133&gt;=0), "",AZ133/AZ4)</f>
        <v/>
      </c>
      <c r="BB133" s="47">
        <f t="shared" si="102"/>
        <v>1</v>
      </c>
      <c r="BC133" s="129">
        <f>+'N EERR RODEO'!I26</f>
        <v>0</v>
      </c>
      <c r="BD133" s="30" t="str">
        <f>IF(AND(BC4=0,BC133&gt;=0), "",BC133/BC4)</f>
        <v/>
      </c>
      <c r="BE133" s="46"/>
      <c r="BF133" s="30">
        <f t="shared" si="103"/>
        <v>-1</v>
      </c>
      <c r="BG133" s="130">
        <f t="shared" si="131"/>
        <v>29435.68</v>
      </c>
      <c r="BH133" s="30">
        <f>IF(AND(BG4=0,BG133&gt;=0), "",BG133/BG4)</f>
        <v>9.9720162209403579E-2</v>
      </c>
      <c r="BI133" s="46"/>
      <c r="BJ133" s="129">
        <f>+'N EERR RODEO'!J26</f>
        <v>0</v>
      </c>
      <c r="BK133" s="30" t="str">
        <f>IF(AND(BJ4=0,BJ133&gt;=0), "",BJ133/BJ4)</f>
        <v/>
      </c>
      <c r="BL133" s="46"/>
      <c r="BM133" s="30" t="str">
        <f t="shared" si="135"/>
        <v/>
      </c>
      <c r="BN133" s="130">
        <f t="shared" si="132"/>
        <v>29435.68</v>
      </c>
      <c r="BO133" s="30">
        <f>IF(AND(BN4=0,BN133&gt;=0), "",BN133/BN4)</f>
        <v>9.9720162209403579E-2</v>
      </c>
      <c r="BP133" s="46"/>
      <c r="BQ133" s="129">
        <f>+'N EERR RODEO'!K26</f>
        <v>0</v>
      </c>
      <c r="BR133" s="30" t="str">
        <f>IF(AND(BQ4=0,BQ133&gt;=0), "",BQ133/BQ4)</f>
        <v/>
      </c>
      <c r="BS133" s="46"/>
      <c r="BT133" s="30" t="str">
        <f t="shared" si="136"/>
        <v/>
      </c>
      <c r="BU133" s="130">
        <f t="shared" si="124"/>
        <v>29435.68</v>
      </c>
      <c r="BV133" s="30">
        <f>IF(AND(BU4=0,BU133&gt;=0), "",BU133/BU4)</f>
        <v>9.9720162209403579E-2</v>
      </c>
      <c r="BW133" s="46"/>
      <c r="BX133" s="131">
        <f t="shared" si="125"/>
        <v>0</v>
      </c>
      <c r="BY133" s="30" t="str">
        <f>IF(AND(BX4=0,BX133&gt;=0), "",BX133/BX4)</f>
        <v/>
      </c>
      <c r="BZ133" s="47">
        <f t="shared" si="137"/>
        <v>1</v>
      </c>
      <c r="CA133" s="129">
        <f>+'N EERR RODEO'!L26</f>
        <v>0</v>
      </c>
      <c r="CB133" s="30" t="str">
        <f>IF(AND(CA4=0,CA133&gt;=0), "",CA133/CA4)</f>
        <v/>
      </c>
      <c r="CC133" s="46"/>
      <c r="CD133" s="30" t="str">
        <f t="shared" si="104"/>
        <v/>
      </c>
      <c r="CE133" s="130">
        <f t="shared" si="126"/>
        <v>29435.68</v>
      </c>
      <c r="CF133" s="30">
        <f>IF(AND(CE4=0,CE133&gt;=0), "",CE133/CE4)</f>
        <v>9.9720162209403579E-2</v>
      </c>
      <c r="CG133" s="46"/>
      <c r="CH133" s="129">
        <f>+'N EERR RODEO'!M26</f>
        <v>0</v>
      </c>
      <c r="CI133" s="30" t="str">
        <f>IF(AND(CH4=0,CH133&gt;=0), "",CH133/CH4)</f>
        <v/>
      </c>
      <c r="CJ133" s="46"/>
      <c r="CK133" s="30" t="str">
        <f t="shared" si="138"/>
        <v/>
      </c>
      <c r="CL133" s="130">
        <f t="shared" si="127"/>
        <v>29435.68</v>
      </c>
      <c r="CM133" s="30">
        <f>IF(AND(CL4=0,CL133&gt;=0), "",CL133/CL4)</f>
        <v>9.9720162209403579E-2</v>
      </c>
      <c r="CN133" s="46"/>
      <c r="CO133" s="129">
        <f>+'N EERR RODEO'!N26</f>
        <v>0</v>
      </c>
      <c r="CP133" s="30" t="str">
        <f>IF(AND(CO4=0,CO133&gt;=0), "",CO133/CO4)</f>
        <v/>
      </c>
      <c r="CQ133" s="46"/>
      <c r="CR133" s="30" t="str">
        <f t="shared" si="139"/>
        <v/>
      </c>
      <c r="CS133" s="130">
        <f t="shared" si="128"/>
        <v>29435.68</v>
      </c>
      <c r="CT133" s="30">
        <f>IF(AND(CS4=0,CS133&gt;=0), "",CS133/CS4)</f>
        <v>9.9720162209403579E-2</v>
      </c>
      <c r="CU133" s="46"/>
      <c r="CV133" s="131">
        <f t="shared" si="129"/>
        <v>0</v>
      </c>
      <c r="CW133" s="30" t="str">
        <f>IF(AND(CV4=0,CV133&gt;=0), "",CV133/CV4)</f>
        <v/>
      </c>
      <c r="CX133" s="47">
        <f t="shared" si="140"/>
        <v>1</v>
      </c>
    </row>
    <row r="134" spans="1:219" s="6" customFormat="1" hidden="1" outlineLevel="1" x14ac:dyDescent="0.3">
      <c r="A134" s="29" t="s">
        <v>112</v>
      </c>
      <c r="B134" s="129">
        <f>+'N EERR RODEO'!B27</f>
        <v>0</v>
      </c>
      <c r="C134" s="30" t="str">
        <f>IF(AND(B4=0,B134&gt;=0), "",B134/B4)</f>
        <v/>
      </c>
      <c r="D134" s="46"/>
      <c r="E134" s="129">
        <f>+'N EERR RODEO'!C27</f>
        <v>0.37927771297376373</v>
      </c>
      <c r="F134" s="30">
        <f>IF(AND(E4=0,E134&gt;=0), "",E134/E4)</f>
        <v>1.1025808193693483E-5</v>
      </c>
      <c r="G134" s="46"/>
      <c r="H134" s="129">
        <f>+'N EERR RODEO'!D27</f>
        <v>76.614080136645086</v>
      </c>
      <c r="I134" s="30">
        <f>IF(AND(H4=0,H134&gt;=0), "",H134/H4)</f>
        <v>1.9661419730784861E-3</v>
      </c>
      <c r="J134" s="46"/>
      <c r="K134" s="30">
        <f t="shared" si="97"/>
        <v>200.99995284707072</v>
      </c>
      <c r="L134" s="130">
        <f t="shared" si="119"/>
        <v>76.993357849618846</v>
      </c>
      <c r="M134" s="30">
        <f>IF(AND(L4=0,L134&gt;=0), "",L134/L4)</f>
        <v>1.0494449079791089E-3</v>
      </c>
      <c r="N134" s="46"/>
      <c r="O134" s="129">
        <f>+'N EERR RODEO'!E27</f>
        <v>54.792449818201895</v>
      </c>
      <c r="P134" s="30">
        <f>IF(AND(O4=0,O134&gt;=0), "",O134/O4)</f>
        <v>1.1159800334006697E-3</v>
      </c>
      <c r="Q134" s="46"/>
      <c r="R134" s="30">
        <f t="shared" si="98"/>
        <v>-0.28482532557361795</v>
      </c>
      <c r="S134" s="130">
        <f t="shared" si="120"/>
        <v>131.78580766782073</v>
      </c>
      <c r="T134" s="30">
        <f>IF(AND(S4=0,S134&gt;=0), "",S134/S4)</f>
        <v>1.0761200886852513E-3</v>
      </c>
      <c r="U134" s="46"/>
      <c r="V134" s="131"/>
      <c r="W134" s="30" t="str">
        <f>IF(AND(V4=0,V134&gt;=0), "",V134/V4)</f>
        <v/>
      </c>
      <c r="X134" s="47">
        <f t="shared" si="99"/>
        <v>1</v>
      </c>
      <c r="Y134" s="129">
        <f>+'N EERR RODEO'!F27</f>
        <v>601.82277555469045</v>
      </c>
      <c r="Z134" s="30">
        <f>IF(AND(Y4=0,Y134&gt;=0), "",Y134/Y4)</f>
        <v>1.0962631462931242E-2</v>
      </c>
      <c r="AA134" s="46"/>
      <c r="AB134" s="30">
        <f t="shared" si="100"/>
        <v>9.9836807361507418</v>
      </c>
      <c r="AC134" s="130">
        <f t="shared" si="121"/>
        <v>733.60858322251124</v>
      </c>
      <c r="AD134" s="30">
        <f>IF(AND(AC4=0,AC134&gt;=0), "",AC134/AC4)</f>
        <v>4.1362334116684567E-3</v>
      </c>
      <c r="AE134" s="46"/>
      <c r="AF134" s="129">
        <f>+'N EERR RODEO'!G27</f>
        <v>134.24519096917589</v>
      </c>
      <c r="AG134" s="30">
        <f>IF(AND(AF4=0,AF134&gt;=0), "",AF134/AF4)</f>
        <v>2.166869609614121E-3</v>
      </c>
      <c r="AH134" s="46"/>
      <c r="AI134" s="30">
        <f t="shared" si="133"/>
        <v>-0.77693567538143726</v>
      </c>
      <c r="AJ134" s="130">
        <f t="shared" si="62"/>
        <v>867.85377419168708</v>
      </c>
      <c r="AK134" s="30">
        <f>IF(AND(AJ4=0,AJ134&gt;=0), "",AJ134/AJ4)</f>
        <v>3.6264074457366836E-3</v>
      </c>
      <c r="AL134" s="46"/>
      <c r="AM134" s="129">
        <f>+'N EERR RODEO'!H27</f>
        <v>3.0491511041393387</v>
      </c>
      <c r="AN134" s="30">
        <f>IF(AND(AM4=0,AM134&gt;=0), "",AM134/AM4)</f>
        <v>5.4577958057390829E-5</v>
      </c>
      <c r="AO134" s="46"/>
      <c r="AP134" s="30">
        <f t="shared" si="134"/>
        <v>-0.97728670142948026</v>
      </c>
      <c r="AQ134" s="130">
        <f t="shared" si="63"/>
        <v>870.90292529582644</v>
      </c>
      <c r="AR134" s="30">
        <f>IF(AND(AQ4=0,AQ134&gt;=0), "",AQ134/AQ4)</f>
        <v>2.9503847364539871E-3</v>
      </c>
      <c r="AS134" s="46"/>
      <c r="AT134" s="131">
        <f t="shared" si="122"/>
        <v>0</v>
      </c>
      <c r="AU134" s="30" t="str">
        <f>IF(AND(AT4=0,AT134&gt;=0), "",AT134/AT4)</f>
        <v/>
      </c>
      <c r="AV134" s="47">
        <f t="shared" si="101"/>
        <v>1</v>
      </c>
      <c r="AW134" s="131">
        <f t="shared" si="130"/>
        <v>145.15048754930442</v>
      </c>
      <c r="AX134" s="30">
        <f>IF(AND(AW4=0,AW134&gt;=0), "",AW134/AW4)</f>
        <v>2.9503847364539871E-3</v>
      </c>
      <c r="AY134" s="46"/>
      <c r="AZ134" s="131">
        <f t="shared" si="123"/>
        <v>0</v>
      </c>
      <c r="BA134" s="30" t="str">
        <f>IF(AND(AZ4=0,AZ134&gt;=0), "",AZ134/AZ4)</f>
        <v/>
      </c>
      <c r="BB134" s="47">
        <f t="shared" si="102"/>
        <v>1</v>
      </c>
      <c r="BC134" s="129">
        <f>+'N EERR RODEO'!I27</f>
        <v>0</v>
      </c>
      <c r="BD134" s="30" t="str">
        <f>IF(AND(BC4=0,BC134&gt;=0), "",BC134/BC4)</f>
        <v/>
      </c>
      <c r="BE134" s="46"/>
      <c r="BF134" s="30">
        <f t="shared" si="103"/>
        <v>-1</v>
      </c>
      <c r="BG134" s="130">
        <f t="shared" si="131"/>
        <v>870.90292529582644</v>
      </c>
      <c r="BH134" s="30">
        <f>IF(AND(BG4=0,BG134&gt;=0), "",BG134/BG4)</f>
        <v>2.9503847364539871E-3</v>
      </c>
      <c r="BI134" s="46"/>
      <c r="BJ134" s="129">
        <f>+'N EERR RODEO'!J27</f>
        <v>0</v>
      </c>
      <c r="BK134" s="30" t="str">
        <f>IF(AND(BJ4=0,BJ134&gt;=0), "",BJ134/BJ4)</f>
        <v/>
      </c>
      <c r="BL134" s="46"/>
      <c r="BM134" s="30" t="str">
        <f t="shared" si="135"/>
        <v/>
      </c>
      <c r="BN134" s="130">
        <f t="shared" si="132"/>
        <v>870.90292529582644</v>
      </c>
      <c r="BO134" s="30">
        <f>IF(AND(BN4=0,BN134&gt;=0), "",BN134/BN4)</f>
        <v>2.9503847364539871E-3</v>
      </c>
      <c r="BP134" s="46"/>
      <c r="BQ134" s="129">
        <f>+'N EERR RODEO'!K27</f>
        <v>0</v>
      </c>
      <c r="BR134" s="30" t="str">
        <f>IF(AND(BQ4=0,BQ134&gt;=0), "",BQ134/BQ4)</f>
        <v/>
      </c>
      <c r="BS134" s="46"/>
      <c r="BT134" s="30" t="str">
        <f t="shared" si="136"/>
        <v/>
      </c>
      <c r="BU134" s="130">
        <f t="shared" si="124"/>
        <v>870.90292529582644</v>
      </c>
      <c r="BV134" s="30">
        <f>IF(AND(BU4=0,BU134&gt;=0), "",BU134/BU4)</f>
        <v>2.9503847364539871E-3</v>
      </c>
      <c r="BW134" s="46"/>
      <c r="BX134" s="131">
        <f t="shared" si="125"/>
        <v>0</v>
      </c>
      <c r="BY134" s="30" t="str">
        <f>IF(AND(BX4=0,BX134&gt;=0), "",BX134/BX4)</f>
        <v/>
      </c>
      <c r="BZ134" s="47">
        <f t="shared" si="137"/>
        <v>1</v>
      </c>
      <c r="CA134" s="129">
        <f>+'N EERR RODEO'!L27</f>
        <v>0</v>
      </c>
      <c r="CB134" s="30" t="str">
        <f>IF(AND(CA4=0,CA134&gt;=0), "",CA134/CA4)</f>
        <v/>
      </c>
      <c r="CC134" s="46"/>
      <c r="CD134" s="30" t="str">
        <f t="shared" si="104"/>
        <v/>
      </c>
      <c r="CE134" s="130">
        <f t="shared" si="126"/>
        <v>870.90292529582644</v>
      </c>
      <c r="CF134" s="30">
        <f>IF(AND(CE4=0,CE134&gt;=0), "",CE134/CE4)</f>
        <v>2.9503847364539871E-3</v>
      </c>
      <c r="CG134" s="46"/>
      <c r="CH134" s="129">
        <f>+'N EERR RODEO'!M27</f>
        <v>0</v>
      </c>
      <c r="CI134" s="30" t="str">
        <f>IF(AND(CH4=0,CH134&gt;=0), "",CH134/CH4)</f>
        <v/>
      </c>
      <c r="CJ134" s="46"/>
      <c r="CK134" s="30" t="str">
        <f t="shared" si="138"/>
        <v/>
      </c>
      <c r="CL134" s="130">
        <f t="shared" si="127"/>
        <v>870.90292529582644</v>
      </c>
      <c r="CM134" s="30">
        <f>IF(AND(CL4=0,CL134&gt;=0), "",CL134/CL4)</f>
        <v>2.9503847364539871E-3</v>
      </c>
      <c r="CN134" s="46"/>
      <c r="CO134" s="129">
        <f>+'N EERR RODEO'!N27</f>
        <v>0</v>
      </c>
      <c r="CP134" s="30" t="str">
        <f>IF(AND(CO4=0,CO134&gt;=0), "",CO134/CO4)</f>
        <v/>
      </c>
      <c r="CQ134" s="46"/>
      <c r="CR134" s="30" t="str">
        <f t="shared" si="139"/>
        <v/>
      </c>
      <c r="CS134" s="130">
        <f t="shared" si="128"/>
        <v>870.90292529582644</v>
      </c>
      <c r="CT134" s="30">
        <f>IF(AND(CS4=0,CS134&gt;=0), "",CS134/CS4)</f>
        <v>2.9503847364539871E-3</v>
      </c>
      <c r="CU134" s="46"/>
      <c r="CV134" s="131">
        <f t="shared" si="129"/>
        <v>0</v>
      </c>
      <c r="CW134" s="30" t="str">
        <f>IF(AND(CV4=0,CV134&gt;=0), "",CV134/CV4)</f>
        <v/>
      </c>
      <c r="CX134" s="47">
        <f t="shared" si="140"/>
        <v>1</v>
      </c>
    </row>
    <row r="135" spans="1:219" s="6" customFormat="1" hidden="1" outlineLevel="1" x14ac:dyDescent="0.3">
      <c r="A135" s="29"/>
      <c r="B135" s="129"/>
      <c r="C135" s="15"/>
      <c r="D135" s="46"/>
      <c r="E135" s="129"/>
      <c r="F135" s="15"/>
      <c r="G135" s="46"/>
      <c r="H135" s="129"/>
      <c r="I135" s="15"/>
      <c r="J135" s="46"/>
      <c r="K135" s="32" t="str">
        <f t="shared" si="97"/>
        <v/>
      </c>
      <c r="L135" s="130"/>
      <c r="M135" s="15"/>
      <c r="N135" s="46"/>
      <c r="O135" s="129"/>
      <c r="P135" s="15"/>
      <c r="Q135" s="46"/>
      <c r="R135" s="32" t="str">
        <f t="shared" si="98"/>
        <v/>
      </c>
      <c r="S135" s="130"/>
      <c r="T135" s="15"/>
      <c r="U135" s="46"/>
      <c r="V135" s="131"/>
      <c r="W135" s="15"/>
      <c r="X135" s="92" t="str">
        <f t="shared" si="99"/>
        <v/>
      </c>
      <c r="Y135" s="129"/>
      <c r="Z135" s="15"/>
      <c r="AA135" s="46"/>
      <c r="AB135" s="32" t="str">
        <f t="shared" si="100"/>
        <v/>
      </c>
      <c r="AC135" s="130"/>
      <c r="AD135" s="15"/>
      <c r="AE135" s="46"/>
      <c r="AF135" s="129"/>
      <c r="AG135" s="15"/>
      <c r="AH135" s="46"/>
      <c r="AI135" s="32" t="str">
        <f t="shared" si="133"/>
        <v/>
      </c>
      <c r="AJ135" s="130">
        <f t="shared" si="62"/>
        <v>0</v>
      </c>
      <c r="AK135" s="15"/>
      <c r="AL135" s="46"/>
      <c r="AM135" s="129"/>
      <c r="AN135" s="15"/>
      <c r="AO135" s="46"/>
      <c r="AP135" s="32" t="str">
        <f t="shared" si="134"/>
        <v/>
      </c>
      <c r="AQ135" s="130">
        <f t="shared" si="63"/>
        <v>0</v>
      </c>
      <c r="AR135" s="15"/>
      <c r="AS135" s="46"/>
      <c r="AT135" s="131">
        <f t="shared" si="122"/>
        <v>0</v>
      </c>
      <c r="AU135" s="15"/>
      <c r="AV135" s="92" t="str">
        <f t="shared" si="101"/>
        <v/>
      </c>
      <c r="AW135" s="131"/>
      <c r="AX135" s="15"/>
      <c r="AY135" s="46"/>
      <c r="AZ135" s="131">
        <f t="shared" si="123"/>
        <v>0</v>
      </c>
      <c r="BA135" s="15"/>
      <c r="BB135" s="92" t="str">
        <f t="shared" si="102"/>
        <v/>
      </c>
      <c r="BC135" s="129"/>
      <c r="BD135" s="15"/>
      <c r="BE135" s="46"/>
      <c r="BF135" s="32" t="str">
        <f t="shared" si="103"/>
        <v/>
      </c>
      <c r="BG135" s="130">
        <f t="shared" si="131"/>
        <v>0</v>
      </c>
      <c r="BH135" s="15"/>
      <c r="BI135" s="46"/>
      <c r="BJ135" s="129"/>
      <c r="BK135" s="15"/>
      <c r="BL135" s="46"/>
      <c r="BM135" s="32" t="str">
        <f t="shared" si="135"/>
        <v/>
      </c>
      <c r="BN135" s="130">
        <f t="shared" si="132"/>
        <v>0</v>
      </c>
      <c r="BO135" s="15"/>
      <c r="BP135" s="46"/>
      <c r="BQ135" s="129"/>
      <c r="BR135" s="15"/>
      <c r="BS135" s="46"/>
      <c r="BT135" s="32" t="str">
        <f t="shared" si="136"/>
        <v/>
      </c>
      <c r="BU135" s="130">
        <f t="shared" si="124"/>
        <v>0</v>
      </c>
      <c r="BV135" s="15"/>
      <c r="BW135" s="46"/>
      <c r="BX135" s="131">
        <f t="shared" si="125"/>
        <v>0</v>
      </c>
      <c r="BY135" s="15"/>
      <c r="BZ135" s="92" t="str">
        <f t="shared" si="137"/>
        <v/>
      </c>
      <c r="CA135" s="129"/>
      <c r="CB135" s="15"/>
      <c r="CC135" s="46"/>
      <c r="CD135" s="32" t="str">
        <f t="shared" si="104"/>
        <v/>
      </c>
      <c r="CE135" s="130"/>
      <c r="CF135" s="15"/>
      <c r="CG135" s="46"/>
      <c r="CH135" s="129"/>
      <c r="CI135" s="15"/>
      <c r="CJ135" s="46"/>
      <c r="CK135" s="32" t="str">
        <f t="shared" si="138"/>
        <v/>
      </c>
      <c r="CL135" s="130">
        <f t="shared" si="127"/>
        <v>0</v>
      </c>
      <c r="CM135" s="15"/>
      <c r="CN135" s="46"/>
      <c r="CO135" s="129"/>
      <c r="CP135" s="15"/>
      <c r="CQ135" s="46"/>
      <c r="CR135" s="32" t="str">
        <f t="shared" si="139"/>
        <v/>
      </c>
      <c r="CS135" s="130">
        <f t="shared" si="128"/>
        <v>0</v>
      </c>
      <c r="CT135" s="15"/>
      <c r="CU135" s="46"/>
      <c r="CV135" s="131">
        <f t="shared" si="129"/>
        <v>0</v>
      </c>
      <c r="CW135" s="15"/>
      <c r="CX135" s="92" t="str">
        <f t="shared" si="140"/>
        <v/>
      </c>
    </row>
    <row r="136" spans="1:219" s="3" customFormat="1" hidden="1" outlineLevel="1" x14ac:dyDescent="0.3">
      <c r="B136" s="132"/>
      <c r="C136" s="15"/>
      <c r="D136" s="46"/>
      <c r="E136" s="132"/>
      <c r="F136" s="15"/>
      <c r="G136" s="46"/>
      <c r="H136" s="132"/>
      <c r="I136" s="15"/>
      <c r="J136" s="46"/>
      <c r="K136" s="15" t="str">
        <f t="shared" si="97"/>
        <v/>
      </c>
      <c r="L136" s="118"/>
      <c r="M136" s="15"/>
      <c r="N136" s="46"/>
      <c r="O136" s="132"/>
      <c r="P136" s="15"/>
      <c r="Q136" s="46"/>
      <c r="R136" s="15" t="str">
        <f t="shared" si="98"/>
        <v/>
      </c>
      <c r="S136" s="118"/>
      <c r="T136" s="15"/>
      <c r="U136" s="46"/>
      <c r="V136" s="133"/>
      <c r="W136" s="15"/>
      <c r="X136" s="46" t="str">
        <f t="shared" si="99"/>
        <v/>
      </c>
      <c r="Y136" s="132"/>
      <c r="Z136" s="15"/>
      <c r="AA136" s="46"/>
      <c r="AB136" s="15" t="str">
        <f t="shared" si="100"/>
        <v/>
      </c>
      <c r="AC136" s="118"/>
      <c r="AD136" s="15"/>
      <c r="AE136" s="46"/>
      <c r="AF136" s="132"/>
      <c r="AG136" s="15"/>
      <c r="AH136" s="46"/>
      <c r="AI136" s="15" t="str">
        <f t="shared" si="133"/>
        <v/>
      </c>
      <c r="AJ136" s="118">
        <f>+AC136+AF136</f>
        <v>0</v>
      </c>
      <c r="AK136" s="15"/>
      <c r="AL136" s="46"/>
      <c r="AM136" s="132"/>
      <c r="AN136" s="15"/>
      <c r="AO136" s="46"/>
      <c r="AP136" s="15" t="str">
        <f t="shared" si="134"/>
        <v/>
      </c>
      <c r="AQ136" s="118">
        <f>+AJ136+AM136</f>
        <v>0</v>
      </c>
      <c r="AR136" s="15"/>
      <c r="AS136" s="46"/>
      <c r="AT136" s="131">
        <f t="shared" si="122"/>
        <v>0</v>
      </c>
      <c r="AU136" s="15"/>
      <c r="AV136" s="46" t="str">
        <f t="shared" si="101"/>
        <v/>
      </c>
      <c r="AW136" s="131"/>
      <c r="AX136" s="15"/>
      <c r="AY136" s="46"/>
      <c r="AZ136" s="131">
        <f t="shared" si="123"/>
        <v>0</v>
      </c>
      <c r="BA136" s="15"/>
      <c r="BB136" s="46" t="str">
        <f t="shared" si="102"/>
        <v/>
      </c>
      <c r="BC136" s="132"/>
      <c r="BD136" s="15"/>
      <c r="BE136" s="46"/>
      <c r="BF136" s="15" t="str">
        <f t="shared" si="103"/>
        <v/>
      </c>
      <c r="BG136" s="130">
        <f t="shared" si="131"/>
        <v>0</v>
      </c>
      <c r="BH136" s="15"/>
      <c r="BI136" s="46"/>
      <c r="BJ136" s="132"/>
      <c r="BK136" s="15"/>
      <c r="BL136" s="46"/>
      <c r="BM136" s="15" t="str">
        <f t="shared" si="135"/>
        <v/>
      </c>
      <c r="BN136" s="118">
        <f t="shared" si="132"/>
        <v>0</v>
      </c>
      <c r="BO136" s="15"/>
      <c r="BP136" s="46"/>
      <c r="BQ136" s="132"/>
      <c r="BR136" s="15"/>
      <c r="BS136" s="46"/>
      <c r="BT136" s="15" t="str">
        <f t="shared" si="136"/>
        <v/>
      </c>
      <c r="BU136" s="118">
        <f t="shared" si="124"/>
        <v>0</v>
      </c>
      <c r="BV136" s="15"/>
      <c r="BW136" s="46"/>
      <c r="BX136" s="131">
        <f t="shared" si="125"/>
        <v>0</v>
      </c>
      <c r="BY136" s="15"/>
      <c r="BZ136" s="46" t="str">
        <f t="shared" si="137"/>
        <v/>
      </c>
      <c r="CA136" s="132"/>
      <c r="CB136" s="15"/>
      <c r="CC136" s="46"/>
      <c r="CD136" s="15" t="str">
        <f t="shared" si="104"/>
        <v/>
      </c>
      <c r="CE136" s="118"/>
      <c r="CF136" s="15"/>
      <c r="CG136" s="46"/>
      <c r="CH136" s="132"/>
      <c r="CI136" s="15"/>
      <c r="CJ136" s="46"/>
      <c r="CK136" s="15" t="str">
        <f t="shared" si="138"/>
        <v/>
      </c>
      <c r="CL136" s="118">
        <f t="shared" si="127"/>
        <v>0</v>
      </c>
      <c r="CM136" s="15"/>
      <c r="CN136" s="46"/>
      <c r="CO136" s="132"/>
      <c r="CP136" s="15"/>
      <c r="CQ136" s="46"/>
      <c r="CR136" s="15" t="str">
        <f t="shared" si="139"/>
        <v/>
      </c>
      <c r="CS136" s="118">
        <f t="shared" si="128"/>
        <v>0</v>
      </c>
      <c r="CT136" s="15"/>
      <c r="CU136" s="46"/>
      <c r="CV136" s="131">
        <f t="shared" si="129"/>
        <v>0</v>
      </c>
      <c r="CW136" s="15"/>
      <c r="CX136" s="46" t="str">
        <f t="shared" si="140"/>
        <v/>
      </c>
    </row>
    <row r="137" spans="1:219" s="41" customFormat="1" ht="16.2" collapsed="1" thickBot="1" x14ac:dyDescent="0.35">
      <c r="A137" s="160" t="s">
        <v>113</v>
      </c>
      <c r="B137" s="161">
        <f>+B112-B116+B125</f>
        <v>0</v>
      </c>
      <c r="C137" s="162" t="str">
        <f>IF(AND(B4=0,B137&lt;=0), "",B137/B4)</f>
        <v/>
      </c>
      <c r="D137" s="163"/>
      <c r="E137" s="161">
        <f>+E112-E116+E125</f>
        <v>3755.3263244818527</v>
      </c>
      <c r="F137" s="162">
        <f>IF(AND(E4=0,E137&lt;=0), "",E137/E4)</f>
        <v>0.10916936677829271</v>
      </c>
      <c r="G137" s="163"/>
      <c r="H137" s="161">
        <f>+H112-H116+H125</f>
        <v>6674.5023885764767</v>
      </c>
      <c r="I137" s="162">
        <f>IF(AND(H4=0,H137&lt;=0), "",H137/H4)</f>
        <v>0.17128730479028467</v>
      </c>
      <c r="J137" s="163"/>
      <c r="K137" s="162">
        <f t="shared" si="97"/>
        <v>0.7773428490258838</v>
      </c>
      <c r="L137" s="164">
        <f>+L112-L116+L125</f>
        <v>10429.82871305833</v>
      </c>
      <c r="M137" s="162">
        <f>IF(AND(L4=0,L137&lt;=0), "",L137/L4)</f>
        <v>0.14216201162952075</v>
      </c>
      <c r="N137" s="163"/>
      <c r="O137" s="161">
        <f>+O112-O116+O125</f>
        <v>35255.342453694371</v>
      </c>
      <c r="P137" s="162">
        <f>IF(AND(O4=0,O137&lt;=0), "",O137/O4)</f>
        <v>0.71805984911366105</v>
      </c>
      <c r="Q137" s="163"/>
      <c r="R137" s="162">
        <f t="shared" si="98"/>
        <v>4.2820930162575843</v>
      </c>
      <c r="S137" s="164">
        <f>+S112-S116+S125</f>
        <v>45685.171166752705</v>
      </c>
      <c r="T137" s="162">
        <f>IF(AND(S4=0,S137&lt;=0), "",S137/S4)</f>
        <v>0.37305026480155112</v>
      </c>
      <c r="U137" s="163"/>
      <c r="V137" s="165">
        <f>+V112-V116+V125</f>
        <v>0</v>
      </c>
      <c r="W137" s="162" t="str">
        <f>IF(AND(V4=0,V137&lt;=0), "",V137/V4)</f>
        <v/>
      </c>
      <c r="X137" s="163">
        <f t="shared" si="99"/>
        <v>1</v>
      </c>
      <c r="Y137" s="161">
        <f>+Y112-Y116+Y125</f>
        <v>7867.2476459320524</v>
      </c>
      <c r="Z137" s="162">
        <f>IF(AND(Y4=0,Y137&lt;=0), "",Y137/Y4)</f>
        <v>0.1433075318402085</v>
      </c>
      <c r="AA137" s="163"/>
      <c r="AB137" s="162">
        <f t="shared" si="100"/>
        <v>-0.77684949008039905</v>
      </c>
      <c r="AC137" s="164">
        <f>+AC112-AC116+AC125</f>
        <v>53552.418812684758</v>
      </c>
      <c r="AD137" s="162">
        <f>IF(AND(AC4=0,AC137&lt;=0), "",AC137/AC4)</f>
        <v>0.30193935708288216</v>
      </c>
      <c r="AE137" s="163"/>
      <c r="AF137" s="161">
        <f>+AF112-AF116+AF125</f>
        <v>12433.314063511429</v>
      </c>
      <c r="AG137" s="162">
        <f>IF(AND(AF4=0,AF137&lt;=0), "",AF137/AF4)</f>
        <v>0.20068778774501345</v>
      </c>
      <c r="AH137" s="163"/>
      <c r="AI137" s="162">
        <f t="shared" si="133"/>
        <v>0.58038930806256872</v>
      </c>
      <c r="AJ137" s="164">
        <f>+AJ112-AJ116+AJ125</f>
        <v>65985.732876196183</v>
      </c>
      <c r="AK137" s="162">
        <f>IF(AND(AJ4=0,AJ137&lt;=0), "",AJ137/AJ4)</f>
        <v>0.27572750171825178</v>
      </c>
      <c r="AL137" s="163"/>
      <c r="AM137" s="161">
        <f>+AM112-AM116+AM125</f>
        <v>24528.587259311986</v>
      </c>
      <c r="AN137" s="162">
        <f>IF(AND(AM4=0,AM137&lt;=0), "",AM137/AM4)</f>
        <v>0.43904685629663187</v>
      </c>
      <c r="AO137" s="163"/>
      <c r="AP137" s="162">
        <f t="shared" si="134"/>
        <v>0.97281168431971532</v>
      </c>
      <c r="AQ137" s="164">
        <f>+AQ112-AQ116+AQ125</f>
        <v>90514.320135508169</v>
      </c>
      <c r="AR137" s="162">
        <f>IF(AND(AQ4=0,AQ137&lt;=0), "",AQ137/AQ4)</f>
        <v>0.3066381577115514</v>
      </c>
      <c r="AS137" s="163"/>
      <c r="AT137" s="165">
        <f>+AT112-AT116+AT125</f>
        <v>0</v>
      </c>
      <c r="AU137" s="162" t="str">
        <f>IF(AND(AT4=0,AT137&lt;=0), "",AT137/AT4)</f>
        <v/>
      </c>
      <c r="AV137" s="163">
        <f t="shared" si="101"/>
        <v>1</v>
      </c>
      <c r="AW137" s="165">
        <f>+AW112-AW116+AW125</f>
        <v>15085.720022584692</v>
      </c>
      <c r="AX137" s="162">
        <f>IF(AND(AW4=0,AW137&lt;=0), "",AW137/AW4)</f>
        <v>0.30663815771155134</v>
      </c>
      <c r="AY137" s="163"/>
      <c r="AZ137" s="165">
        <f>+AZ112-AZ116+AZ125</f>
        <v>0</v>
      </c>
      <c r="BA137" s="162" t="str">
        <f>IF(AND(AZ4=0,AZ137&lt;=0), "",AZ137/AZ4)</f>
        <v/>
      </c>
      <c r="BB137" s="163">
        <f t="shared" si="102"/>
        <v>1</v>
      </c>
      <c r="BC137" s="161">
        <f>+BC112-BC116+BC125</f>
        <v>0</v>
      </c>
      <c r="BD137" s="162" t="str">
        <f>IF(AND(BC4=0,BC137&lt;=0), "",BC137/BC4)</f>
        <v/>
      </c>
      <c r="BE137" s="163"/>
      <c r="BF137" s="162">
        <f t="shared" si="103"/>
        <v>-1</v>
      </c>
      <c r="BG137" s="164">
        <f>+BG112-BG116+BG125</f>
        <v>90514.320135508169</v>
      </c>
      <c r="BH137" s="162">
        <f>IF(AND(BG4=0,BG137&lt;=0), "",BG137/BG4)</f>
        <v>0.3066381577115514</v>
      </c>
      <c r="BI137" s="163"/>
      <c r="BJ137" s="161">
        <f>+BJ112-BJ116+BJ125</f>
        <v>0</v>
      </c>
      <c r="BK137" s="162" t="str">
        <f>IF(AND(BJ4=0,BJ137&lt;=0), "",BJ137/BJ4)</f>
        <v/>
      </c>
      <c r="BL137" s="163"/>
      <c r="BM137" s="162" t="str">
        <f t="shared" si="135"/>
        <v/>
      </c>
      <c r="BN137" s="164">
        <f>+BN112-BN116+BN125</f>
        <v>90514.320135508169</v>
      </c>
      <c r="BO137" s="162">
        <f>IF(AND(BN4=0,BN137&lt;=0), "",BN137/BN4)</f>
        <v>0.3066381577115514</v>
      </c>
      <c r="BP137" s="163"/>
      <c r="BQ137" s="161">
        <f>+BQ112-BQ116+BQ125</f>
        <v>0</v>
      </c>
      <c r="BR137" s="162" t="str">
        <f>IF(AND(BQ4=0,BQ137&lt;=0), "",BQ137/BQ4)</f>
        <v/>
      </c>
      <c r="BS137" s="163"/>
      <c r="BT137" s="162" t="str">
        <f t="shared" si="136"/>
        <v/>
      </c>
      <c r="BU137" s="164">
        <f>+BU112-BU116+BU125</f>
        <v>90514.320135508169</v>
      </c>
      <c r="BV137" s="162">
        <f>IF(AND(BU4=0,BU137&lt;=0), "",BU137/BU4)</f>
        <v>0.3066381577115514</v>
      </c>
      <c r="BW137" s="163"/>
      <c r="BX137" s="165">
        <f>+BX112-BX116+BX125</f>
        <v>0</v>
      </c>
      <c r="BY137" s="162" t="str">
        <f>IF(AND(BX4=0,BX137&lt;=0), "",BX137/BX4)</f>
        <v/>
      </c>
      <c r="BZ137" s="163">
        <f t="shared" si="137"/>
        <v>1</v>
      </c>
      <c r="CA137" s="161">
        <f>+CA112-CA116+CA125</f>
        <v>0</v>
      </c>
      <c r="CB137" s="162" t="str">
        <f>IF(AND(CA4=0,CA137&lt;=0), "",CA137/CA4)</f>
        <v/>
      </c>
      <c r="CC137" s="163"/>
      <c r="CD137" s="162" t="str">
        <f t="shared" si="104"/>
        <v/>
      </c>
      <c r="CE137" s="164">
        <f>+CE112-CE116+CE125</f>
        <v>90514.320135508169</v>
      </c>
      <c r="CF137" s="162">
        <f>IF(AND(CE4=0,CE137&lt;=0), "",CE137/CE4)</f>
        <v>0.3066381577115514</v>
      </c>
      <c r="CG137" s="163"/>
      <c r="CH137" s="161">
        <f>+CH112-CH116+CH125</f>
        <v>0</v>
      </c>
      <c r="CI137" s="162" t="str">
        <f>IF(AND(CH4=0,CH137&lt;=0), "",CH137/CH4)</f>
        <v/>
      </c>
      <c r="CJ137" s="163"/>
      <c r="CK137" s="162" t="str">
        <f t="shared" si="138"/>
        <v/>
      </c>
      <c r="CL137" s="164">
        <f>+CL112-CL116+CL125</f>
        <v>90514.320135508169</v>
      </c>
      <c r="CM137" s="162">
        <f>IF(AND(CL4=0,CL137&lt;=0), "",CL137/CL4)</f>
        <v>0.3066381577115514</v>
      </c>
      <c r="CN137" s="163"/>
      <c r="CO137" s="161">
        <f>+CO112-CO116+CO125</f>
        <v>0</v>
      </c>
      <c r="CP137" s="162" t="str">
        <f>IF(AND(CO4=0,CO137&lt;=0), "",CO137/CO4)</f>
        <v/>
      </c>
      <c r="CQ137" s="163"/>
      <c r="CR137" s="162" t="str">
        <f t="shared" si="139"/>
        <v/>
      </c>
      <c r="CS137" s="164">
        <f>+CS112-CS116+CS125</f>
        <v>90514.320135508169</v>
      </c>
      <c r="CT137" s="162">
        <f>IF(AND(CS4=0,CS137&lt;=0), "",CS137/CS4)</f>
        <v>0.3066381577115514</v>
      </c>
      <c r="CU137" s="163"/>
      <c r="CV137" s="165">
        <f>+CV112-CV116+CV125</f>
        <v>0</v>
      </c>
      <c r="CW137" s="162" t="str">
        <f>IF(AND(CV4=0,CV137&lt;=0), "",CV137/CV4)</f>
        <v/>
      </c>
      <c r="CX137" s="163">
        <f t="shared" si="140"/>
        <v>1</v>
      </c>
      <c r="CY137" s="34"/>
      <c r="CZ137" s="34"/>
      <c r="DA137" s="34"/>
      <c r="DB137" s="34"/>
      <c r="DC137" s="34"/>
      <c r="DD137" s="34"/>
      <c r="DE137" s="34"/>
      <c r="DF137" s="34"/>
      <c r="DG137" s="34"/>
      <c r="DH137" s="34"/>
      <c r="DI137" s="34"/>
      <c r="DJ137" s="34"/>
      <c r="DK137" s="34"/>
      <c r="DL137" s="34"/>
      <c r="DM137" s="34"/>
      <c r="DN137" s="34"/>
      <c r="DO137" s="34"/>
      <c r="DP137" s="34"/>
      <c r="DQ137" s="34"/>
      <c r="DR137" s="34"/>
      <c r="DS137" s="34"/>
      <c r="DT137" s="34"/>
      <c r="DU137" s="34"/>
      <c r="DV137" s="34"/>
      <c r="DW137" s="34"/>
      <c r="DX137" s="34"/>
      <c r="DY137" s="34"/>
      <c r="DZ137" s="34"/>
      <c r="EA137" s="34"/>
      <c r="EB137" s="34"/>
      <c r="EC137" s="34"/>
      <c r="ED137" s="34"/>
      <c r="EE137" s="34"/>
      <c r="EF137" s="34"/>
      <c r="EG137" s="34"/>
      <c r="EH137" s="34"/>
      <c r="EI137" s="34"/>
      <c r="EJ137" s="34"/>
      <c r="EK137" s="34"/>
      <c r="EL137" s="34"/>
      <c r="EM137" s="34"/>
      <c r="EN137" s="34"/>
      <c r="EO137" s="34"/>
      <c r="EP137" s="34"/>
      <c r="EQ137" s="34"/>
      <c r="ER137" s="34"/>
      <c r="ES137" s="34"/>
      <c r="ET137" s="34"/>
      <c r="EU137" s="34"/>
      <c r="EV137" s="34"/>
      <c r="EW137" s="34"/>
      <c r="EX137" s="34"/>
      <c r="EY137" s="34"/>
      <c r="EZ137" s="34"/>
      <c r="FA137" s="34"/>
      <c r="FB137" s="34"/>
      <c r="FC137" s="34"/>
      <c r="FD137" s="34"/>
      <c r="FE137" s="34"/>
      <c r="FF137" s="34"/>
      <c r="FG137" s="34"/>
      <c r="FH137" s="34"/>
      <c r="FI137" s="34"/>
      <c r="FJ137" s="34"/>
      <c r="FK137" s="34"/>
      <c r="FL137" s="34"/>
      <c r="FM137" s="34"/>
      <c r="FN137" s="34"/>
      <c r="FO137" s="34"/>
      <c r="FP137" s="34"/>
      <c r="FQ137" s="34"/>
      <c r="FR137" s="34"/>
      <c r="FS137" s="34"/>
      <c r="FT137" s="34"/>
      <c r="FU137" s="34"/>
      <c r="FV137" s="34"/>
      <c r="FW137" s="34"/>
      <c r="FX137" s="34"/>
      <c r="FY137" s="34"/>
      <c r="FZ137" s="34"/>
      <c r="GA137" s="34"/>
      <c r="GB137" s="34"/>
      <c r="GC137" s="34"/>
      <c r="GD137" s="34"/>
      <c r="GE137" s="34"/>
      <c r="GF137" s="34"/>
      <c r="GG137" s="34"/>
      <c r="GH137" s="34"/>
      <c r="GI137" s="34"/>
      <c r="GJ137" s="34"/>
      <c r="GK137" s="34"/>
      <c r="GL137" s="34"/>
      <c r="GM137" s="34"/>
      <c r="GN137" s="34"/>
      <c r="GO137" s="34"/>
      <c r="GP137" s="34"/>
      <c r="GQ137" s="34"/>
      <c r="GR137" s="34"/>
      <c r="GS137" s="34"/>
      <c r="GT137" s="34"/>
      <c r="GU137" s="34"/>
      <c r="GV137" s="34"/>
      <c r="GW137" s="34"/>
      <c r="GX137" s="34"/>
      <c r="GY137" s="34"/>
      <c r="GZ137" s="34"/>
      <c r="HA137" s="34"/>
      <c r="HB137" s="34"/>
      <c r="HC137" s="34"/>
      <c r="HD137" s="34"/>
      <c r="HE137" s="34"/>
      <c r="HF137" s="34"/>
      <c r="HG137" s="34"/>
      <c r="HH137" s="34"/>
      <c r="HI137" s="34"/>
      <c r="HJ137" s="34"/>
      <c r="HK137" s="34"/>
    </row>
    <row r="138" spans="1:219" s="8" customFormat="1" ht="18" customHeight="1" collapsed="1" thickTop="1" x14ac:dyDescent="0.3">
      <c r="A138" s="172" t="s">
        <v>28</v>
      </c>
      <c r="B138" s="173">
        <f>+'N EERR RODEO'!B205</f>
        <v>0</v>
      </c>
      <c r="C138" s="11" t="str">
        <f>IF(AND(B4=0,B138&gt;=0), "",B138/B4)</f>
        <v/>
      </c>
      <c r="D138" s="48" t="str">
        <f>IF(AND(B124=0,B138&gt;=0),"",B138/B124)</f>
        <v/>
      </c>
      <c r="E138" s="173">
        <f>+'N EERR RODEO'!C205</f>
        <v>0</v>
      </c>
      <c r="F138" s="11">
        <f>IF(AND(E4=0,E138&gt;=0), "",E138/E4)</f>
        <v>0</v>
      </c>
      <c r="G138" s="48">
        <f>IF(AND(E124=0,E138&gt;=0),"",E138/E124)</f>
        <v>0</v>
      </c>
      <c r="H138" s="173">
        <f>+'N EERR RODEO'!D205</f>
        <v>0</v>
      </c>
      <c r="I138" s="11">
        <f>IF(AND(H4=0,H138&gt;=0), "",H138/H4)</f>
        <v>0</v>
      </c>
      <c r="J138" s="48">
        <f>IF(AND(H124=0,H138&gt;=0),"",H138/H124)</f>
        <v>0</v>
      </c>
      <c r="K138" s="11" t="str">
        <f t="shared" si="97"/>
        <v/>
      </c>
      <c r="L138" s="174">
        <f>+E138+H138</f>
        <v>0</v>
      </c>
      <c r="M138" s="11">
        <f>IF(AND(L4=0,L138&gt;=0), "",L138/L4)</f>
        <v>0</v>
      </c>
      <c r="N138" s="48">
        <f>IF(AND(L124=0,L138&gt;=0),"",L138/L124)</f>
        <v>0</v>
      </c>
      <c r="O138" s="173">
        <f>+'N EERR RODEO'!E205</f>
        <v>0</v>
      </c>
      <c r="P138" s="11">
        <f>IF(AND(O4=0,O138&gt;=0), "",O138/O4)</f>
        <v>0</v>
      </c>
      <c r="Q138" s="48">
        <f>IF(AND(O124=0,O138&gt;=0),"",O138/O124)</f>
        <v>0</v>
      </c>
      <c r="R138" s="11" t="str">
        <f t="shared" si="98"/>
        <v/>
      </c>
      <c r="S138" s="174">
        <f>+L138+O138</f>
        <v>0</v>
      </c>
      <c r="T138" s="11">
        <f>IF(AND(S4=0,S138&gt;=0), "",S138/S4)</f>
        <v>0</v>
      </c>
      <c r="U138" s="48">
        <f>IF(AND(S124=0,S138&gt;=0),"",S138/S124)</f>
        <v>0</v>
      </c>
      <c r="V138" s="175"/>
      <c r="W138" s="11" t="str">
        <f>IF(AND(V4=0,V138&gt;=0), "",V138/V4)</f>
        <v/>
      </c>
      <c r="X138" s="48" t="str">
        <f t="shared" si="99"/>
        <v/>
      </c>
      <c r="Y138" s="173">
        <f>+'N EERR RODEO'!F205</f>
        <v>0</v>
      </c>
      <c r="Z138" s="11">
        <f>IF(AND(Y4=0,Y138&gt;=0), "",Y138/Y4)</f>
        <v>0</v>
      </c>
      <c r="AA138" s="48">
        <f>IF(AND(Y124=0,Y138&gt;=0),"",Y138/Y124)</f>
        <v>0</v>
      </c>
      <c r="AB138" s="11" t="str">
        <f t="shared" si="100"/>
        <v/>
      </c>
      <c r="AC138" s="174">
        <f>+S138+Y138</f>
        <v>0</v>
      </c>
      <c r="AD138" s="11">
        <f>IF(AND(AC4=0,AC138&gt;=0), "",AC138/AC4)</f>
        <v>0</v>
      </c>
      <c r="AE138" s="48">
        <f>IF(AND(AC124=0,AC138&gt;=0),"",AC138/AC124)</f>
        <v>0</v>
      </c>
      <c r="AF138" s="173">
        <f>+'N EERR RODEO'!G205</f>
        <v>0</v>
      </c>
      <c r="AG138" s="11">
        <f>IF(AND(AF4=0,AF138&gt;=0), "",AF138/AF4)</f>
        <v>0</v>
      </c>
      <c r="AH138" s="48">
        <f>IF(AND(AF124=0,AF138&gt;=0),"",AF138/AF124)</f>
        <v>0</v>
      </c>
      <c r="AI138" s="11" t="str">
        <f t="shared" si="133"/>
        <v/>
      </c>
      <c r="AJ138" s="174">
        <f>+AC138+AF138</f>
        <v>0</v>
      </c>
      <c r="AK138" s="11">
        <f>IF(AND(AJ4=0,AJ138&gt;=0), "",AJ138/AJ4)</f>
        <v>0</v>
      </c>
      <c r="AL138" s="48">
        <f>IF(AND(AJ124=0,AJ138&gt;=0),"",AJ138/AJ124)</f>
        <v>0</v>
      </c>
      <c r="AM138" s="173">
        <f>+'N EERR RODEO'!H205</f>
        <v>0</v>
      </c>
      <c r="AN138" s="11">
        <f>IF(AND(AM4=0,AM138&gt;=0), "",AM138/AM4)</f>
        <v>0</v>
      </c>
      <c r="AO138" s="48">
        <f>IF(AND(AM124=0,AM138&gt;=0),"",AM138/AM124)</f>
        <v>0</v>
      </c>
      <c r="AP138" s="11" t="str">
        <f t="shared" si="134"/>
        <v/>
      </c>
      <c r="AQ138" s="174">
        <f>+AJ138+AM138</f>
        <v>0</v>
      </c>
      <c r="AR138" s="11">
        <f>IF(AND(AQ4=0,AQ138&gt;=0), "",AQ138/AQ4)</f>
        <v>0</v>
      </c>
      <c r="AS138" s="48">
        <f>IF(AND(AQ124=0,AQ138&gt;=0),"",AQ138/AQ124)</f>
        <v>0</v>
      </c>
      <c r="AT138" s="175">
        <f>+V138*2</f>
        <v>0</v>
      </c>
      <c r="AU138" s="11" t="str">
        <f>IF(AND(AT4=0,AT138&gt;=0), "",AT138/AT4)</f>
        <v/>
      </c>
      <c r="AV138" s="48" t="str">
        <f t="shared" si="101"/>
        <v/>
      </c>
      <c r="AW138" s="175"/>
      <c r="AX138" s="11">
        <f>IF(AND(AW4=0,AW138&gt;=0), "",AW138/AW4)</f>
        <v>0</v>
      </c>
      <c r="AY138" s="48">
        <f>IF(AND(AW124=0,AW138&gt;=0),"",AW138/AW124)</f>
        <v>0</v>
      </c>
      <c r="AZ138" s="175">
        <f>+AT138/6</f>
        <v>0</v>
      </c>
      <c r="BA138" s="11" t="str">
        <f>IF(AND(AZ4=0,AZ138&gt;=0), "",AZ138/AZ4)</f>
        <v/>
      </c>
      <c r="BB138" s="48" t="str">
        <f t="shared" si="102"/>
        <v/>
      </c>
      <c r="BC138" s="173">
        <f>+'N EERR RODEO'!I205</f>
        <v>0</v>
      </c>
      <c r="BD138" s="11" t="str">
        <f>IF(AND(BC4=0,BC138&gt;=0), "",BC138/BC4)</f>
        <v/>
      </c>
      <c r="BE138" s="48" t="str">
        <f>IF(AND(BC124=0,BC138&gt;=0),"",BC138/BC124)</f>
        <v/>
      </c>
      <c r="BF138" s="11" t="str">
        <f t="shared" si="103"/>
        <v/>
      </c>
      <c r="BG138" s="174">
        <f>+AQ138+BC138</f>
        <v>0</v>
      </c>
      <c r="BH138" s="11">
        <f>IF(AND(BG4=0,BG138&gt;=0), "",BG138/BG4)</f>
        <v>0</v>
      </c>
      <c r="BI138" s="48">
        <f>IF(AND(BG124=0,BG138&gt;=0),"",BG138/BG124)</f>
        <v>0</v>
      </c>
      <c r="BJ138" s="173">
        <f>+'N EERR RODEO'!J205</f>
        <v>0</v>
      </c>
      <c r="BK138" s="11" t="str">
        <f>IF(AND(BJ4=0,BJ138&gt;=0), "",BJ138/BJ4)</f>
        <v/>
      </c>
      <c r="BL138" s="48" t="str">
        <f>IF(AND(BJ124=0,BJ138&gt;=0),"",BJ138/BJ124)</f>
        <v/>
      </c>
      <c r="BM138" s="11" t="str">
        <f t="shared" si="135"/>
        <v/>
      </c>
      <c r="BN138" s="174">
        <f>+BG138+BJ138</f>
        <v>0</v>
      </c>
      <c r="BO138" s="11">
        <f>IF(AND(BN4=0,BN138&gt;=0), "",BN138/BN4)</f>
        <v>0</v>
      </c>
      <c r="BP138" s="48">
        <f>IF(AND(BN124=0,BN138&gt;=0),"",BN138/BN124)</f>
        <v>0</v>
      </c>
      <c r="BQ138" s="173">
        <f>+'N EERR RODEO'!K205</f>
        <v>0</v>
      </c>
      <c r="BR138" s="11" t="str">
        <f>IF(AND(BQ4=0,BQ138&gt;=0), "",BQ138/BQ4)</f>
        <v/>
      </c>
      <c r="BS138" s="48" t="str">
        <f>IF(AND(BQ124=0,BQ138&gt;=0),"",BQ138/BQ124)</f>
        <v/>
      </c>
      <c r="BT138" s="11" t="str">
        <f t="shared" si="136"/>
        <v/>
      </c>
      <c r="BU138" s="174">
        <f>+BN138+BQ138</f>
        <v>0</v>
      </c>
      <c r="BV138" s="11">
        <f>IF(AND(BU4=0,BU138&gt;=0), "",BU138/BU4)</f>
        <v>0</v>
      </c>
      <c r="BW138" s="48">
        <f>IF(AND(BU124=0,BU138&gt;=0),"",BU138/BU124)</f>
        <v>0</v>
      </c>
      <c r="BX138" s="175">
        <f>+AZ138*9</f>
        <v>0</v>
      </c>
      <c r="BY138" s="11" t="str">
        <f>IF(AND(BX4=0,BX138&gt;=0), "",BX138/BX4)</f>
        <v/>
      </c>
      <c r="BZ138" s="48" t="str">
        <f t="shared" si="137"/>
        <v/>
      </c>
      <c r="CA138" s="173">
        <f>+'N EERR RODEO'!L205</f>
        <v>0</v>
      </c>
      <c r="CB138" s="11" t="str">
        <f>IF(AND(CA4=0,CA138&gt;=0), "",CA138/CA4)</f>
        <v/>
      </c>
      <c r="CC138" s="48" t="str">
        <f>IF(AND(CA124=0,CA138&gt;=0),"",CA138/CA124)</f>
        <v/>
      </c>
      <c r="CD138" s="11" t="str">
        <f t="shared" si="104"/>
        <v/>
      </c>
      <c r="CE138" s="174">
        <f>+BU138+CA138</f>
        <v>0</v>
      </c>
      <c r="CF138" s="11">
        <f>IF(AND(CE4=0,CE138&gt;=0), "",CE138/CE4)</f>
        <v>0</v>
      </c>
      <c r="CG138" s="48">
        <f>IF(AND(CE124=0,CE138&gt;=0),"",CE138/CE124)</f>
        <v>0</v>
      </c>
      <c r="CH138" s="173">
        <f>+'N EERR RODEO'!M205</f>
        <v>0</v>
      </c>
      <c r="CI138" s="11" t="str">
        <f>IF(AND(CH4=0,CH138&gt;=0), "",CH138/CH4)</f>
        <v/>
      </c>
      <c r="CJ138" s="48" t="str">
        <f>IF(AND(CH124=0,CH138&gt;=0),"",CH138/CH124)</f>
        <v/>
      </c>
      <c r="CK138" s="11" t="str">
        <f t="shared" si="138"/>
        <v/>
      </c>
      <c r="CL138" s="174">
        <f>+CE138+CH138</f>
        <v>0</v>
      </c>
      <c r="CM138" s="11">
        <f>IF(AND(CL4=0,CL138&gt;=0), "",CL138/CL4)</f>
        <v>0</v>
      </c>
      <c r="CN138" s="48">
        <f>IF(AND(CL124=0,CL138&gt;=0),"",CL138/CL124)</f>
        <v>0</v>
      </c>
      <c r="CO138" s="173">
        <f>+'N EERR RODEO'!N205</f>
        <v>0</v>
      </c>
      <c r="CP138" s="11" t="str">
        <f>IF(AND(CO4=0,CO138&gt;=0), "",CO138/CO4)</f>
        <v/>
      </c>
      <c r="CQ138" s="48" t="str">
        <f>IF(AND(CO124=0,CO138&gt;=0),"",CO138/CO124)</f>
        <v/>
      </c>
      <c r="CR138" s="11" t="str">
        <f t="shared" si="139"/>
        <v/>
      </c>
      <c r="CS138" s="174">
        <f>+'N EERR RODEO'!O205</f>
        <v>0</v>
      </c>
      <c r="CT138" s="11">
        <f>IF(AND(CS4=0,CS138&gt;=0), "",CS138/CS4)</f>
        <v>0</v>
      </c>
      <c r="CU138" s="48">
        <f>IF(AND(CS124=0,CS138&gt;=0),"",CS138/CS124)</f>
        <v>0</v>
      </c>
      <c r="CV138" s="175">
        <f>+AZ138*12</f>
        <v>0</v>
      </c>
      <c r="CW138" s="11" t="str">
        <f>IF(AND(CV4=0,CV138&gt;=0), "",CV138/CV4)</f>
        <v/>
      </c>
      <c r="CX138" s="48" t="str">
        <f t="shared" si="140"/>
        <v/>
      </c>
    </row>
    <row r="139" spans="1:219" s="183" customFormat="1" ht="18.600000000000001" thickBot="1" x14ac:dyDescent="0.4">
      <c r="A139" s="176" t="s">
        <v>114</v>
      </c>
      <c r="B139" s="177">
        <f>+B137-B138</f>
        <v>0</v>
      </c>
      <c r="C139" s="178" t="str">
        <f>IF(AND(B4=0,B139&lt;=0), "",B139/B4)</f>
        <v/>
      </c>
      <c r="D139" s="179"/>
      <c r="E139" s="177">
        <f>+E137-E138</f>
        <v>3755.3263244818527</v>
      </c>
      <c r="F139" s="178">
        <f>IF(AND(E4=0,E139&lt;=0), "",E139/E4)</f>
        <v>0.10916936677829271</v>
      </c>
      <c r="G139" s="179"/>
      <c r="H139" s="177">
        <f>+H137-H138</f>
        <v>6674.5023885764767</v>
      </c>
      <c r="I139" s="178">
        <f>IF(AND(H4=0,H139&lt;=0), "",H139/H4)</f>
        <v>0.17128730479028467</v>
      </c>
      <c r="J139" s="179"/>
      <c r="K139" s="178">
        <f t="shared" si="97"/>
        <v>0.7773428490258838</v>
      </c>
      <c r="L139" s="180">
        <f>+L137-L138</f>
        <v>10429.82871305833</v>
      </c>
      <c r="M139" s="178">
        <f>IF(AND(L4=0,L139&lt;=0), "",L139/L4)</f>
        <v>0.14216201162952075</v>
      </c>
      <c r="N139" s="179"/>
      <c r="O139" s="177">
        <f>+O137-O138</f>
        <v>35255.342453694371</v>
      </c>
      <c r="P139" s="178">
        <f>IF(AND(O4=0,O139&lt;=0), "",O139/O4)</f>
        <v>0.71805984911366105</v>
      </c>
      <c r="Q139" s="179"/>
      <c r="R139" s="178">
        <f t="shared" si="98"/>
        <v>4.2820930162575843</v>
      </c>
      <c r="S139" s="180">
        <f>+S137-S138</f>
        <v>45685.171166752705</v>
      </c>
      <c r="T139" s="178">
        <f>IF(AND(S4=0,S139&lt;=0), "",S139/S4)</f>
        <v>0.37305026480155112</v>
      </c>
      <c r="U139" s="179"/>
      <c r="V139" s="181">
        <f>+V137-V138</f>
        <v>0</v>
      </c>
      <c r="W139" s="178" t="str">
        <f>IF(AND(V4=0,V139&lt;=0), "",V139/V4)</f>
        <v/>
      </c>
      <c r="X139" s="179">
        <f t="shared" si="99"/>
        <v>1</v>
      </c>
      <c r="Y139" s="177">
        <f>+Y137-Y138</f>
        <v>7867.2476459320524</v>
      </c>
      <c r="Z139" s="178">
        <f>IF(AND(Y4=0,Y139&lt;=0), "",Y139/Y4)</f>
        <v>0.1433075318402085</v>
      </c>
      <c r="AA139" s="179"/>
      <c r="AB139" s="178">
        <f t="shared" si="100"/>
        <v>-0.77684949008039905</v>
      </c>
      <c r="AC139" s="180">
        <f>+AC137-AC138</f>
        <v>53552.418812684758</v>
      </c>
      <c r="AD139" s="178">
        <f>IF(AND(AC4=0,AC139&lt;=0), "",AC139/AC4)</f>
        <v>0.30193935708288216</v>
      </c>
      <c r="AE139" s="179"/>
      <c r="AF139" s="181">
        <f>+AF137-AF138</f>
        <v>12433.314063511429</v>
      </c>
      <c r="AG139" s="178">
        <f>IF(AND(AF4=0,AF139&lt;=0), "",AF139/AF4)</f>
        <v>0.20068778774501345</v>
      </c>
      <c r="AH139" s="179"/>
      <c r="AI139" s="178">
        <f t="shared" si="133"/>
        <v>0.58038930806256872</v>
      </c>
      <c r="AJ139" s="180">
        <f>+AJ137-AJ138</f>
        <v>65985.732876196183</v>
      </c>
      <c r="AK139" s="178">
        <f>IF(AND(AJ4=0,AJ139&lt;=0), "",AJ139/AJ4)</f>
        <v>0.27572750171825178</v>
      </c>
      <c r="AL139" s="179"/>
      <c r="AM139" s="181">
        <f>+AM137-AM138</f>
        <v>24528.587259311986</v>
      </c>
      <c r="AN139" s="178">
        <f>IF(AND(AM4=0,AM139&lt;=0), "",AM139/AM4)</f>
        <v>0.43904685629663187</v>
      </c>
      <c r="AO139" s="179"/>
      <c r="AP139" s="178">
        <f t="shared" si="134"/>
        <v>0.97281168431971532</v>
      </c>
      <c r="AQ139" s="180">
        <f>+AQ137-AQ138</f>
        <v>90514.320135508169</v>
      </c>
      <c r="AR139" s="178">
        <f>IF(AND(AQ4=0,AQ139&lt;=0), "",AQ139/AQ4)</f>
        <v>0.3066381577115514</v>
      </c>
      <c r="AS139" s="179"/>
      <c r="AT139" s="181">
        <f>+AT137-AT138</f>
        <v>0</v>
      </c>
      <c r="AU139" s="178" t="str">
        <f>IF(AND(AT4=0,AT139&lt;=0), "",AT139/AT4)</f>
        <v/>
      </c>
      <c r="AV139" s="179">
        <f t="shared" si="101"/>
        <v>1</v>
      </c>
      <c r="AW139" s="181">
        <f>+AW137-AW138</f>
        <v>15085.720022584692</v>
      </c>
      <c r="AX139" s="178">
        <f>IF(AND(AW4=0,AW139&lt;=0), "",AW139/AW4)</f>
        <v>0.30663815771155134</v>
      </c>
      <c r="AY139" s="179"/>
      <c r="AZ139" s="181">
        <f>+AZ137-AZ138</f>
        <v>0</v>
      </c>
      <c r="BA139" s="178" t="str">
        <f>IF(AND(AZ4=0,AZ139&lt;=0), "",AZ139/AZ4)</f>
        <v/>
      </c>
      <c r="BB139" s="179">
        <f t="shared" si="102"/>
        <v>1</v>
      </c>
      <c r="BC139" s="181">
        <f>+BC137-BC138</f>
        <v>0</v>
      </c>
      <c r="BD139" s="178" t="str">
        <f>IF(AND(BC4=0,BC139&lt;=0), "",BC139/BC4)</f>
        <v/>
      </c>
      <c r="BE139" s="179"/>
      <c r="BF139" s="178">
        <f t="shared" si="103"/>
        <v>-1</v>
      </c>
      <c r="BG139" s="180">
        <f>+BG137-BG138</f>
        <v>90514.320135508169</v>
      </c>
      <c r="BH139" s="178">
        <f>IF(AND(BG4=0,BG139&lt;=0), "",BG139/BG4)</f>
        <v>0.3066381577115514</v>
      </c>
      <c r="BI139" s="179"/>
      <c r="BJ139" s="181">
        <f>+BJ137-BJ138</f>
        <v>0</v>
      </c>
      <c r="BK139" s="178" t="str">
        <f>IF(AND(BJ4=0,BJ139&lt;=0), "",BJ139/BJ4)</f>
        <v/>
      </c>
      <c r="BL139" s="179"/>
      <c r="BM139" s="178" t="str">
        <f t="shared" si="135"/>
        <v/>
      </c>
      <c r="BN139" s="180">
        <f>+BN137-BN138</f>
        <v>90514.320135508169</v>
      </c>
      <c r="BO139" s="178">
        <f>IF(AND(BN4=0,BN139&lt;=0), "",BN139/BN4)</f>
        <v>0.3066381577115514</v>
      </c>
      <c r="BP139" s="179"/>
      <c r="BQ139" s="181">
        <f>+BQ137-BQ138</f>
        <v>0</v>
      </c>
      <c r="BR139" s="178" t="str">
        <f>IF(AND(BQ4=0,BQ139&lt;=0), "",BQ139/BQ4)</f>
        <v/>
      </c>
      <c r="BS139" s="179"/>
      <c r="BT139" s="178" t="str">
        <f t="shared" si="136"/>
        <v/>
      </c>
      <c r="BU139" s="180">
        <f>+BU137-BU138</f>
        <v>90514.320135508169</v>
      </c>
      <c r="BV139" s="178">
        <f>IF(AND(BU4=0,BU139&lt;=0), "",BU139/BU4)</f>
        <v>0.3066381577115514</v>
      </c>
      <c r="BW139" s="179"/>
      <c r="BX139" s="181">
        <f>+BX137-BX138</f>
        <v>0</v>
      </c>
      <c r="BY139" s="178" t="str">
        <f>IF(AND(BX4=0,BX139&lt;=0), "",BX139/BX4)</f>
        <v/>
      </c>
      <c r="BZ139" s="179">
        <f t="shared" si="137"/>
        <v>1</v>
      </c>
      <c r="CA139" s="181">
        <f>+CA137-CA138</f>
        <v>0</v>
      </c>
      <c r="CB139" s="178" t="str">
        <f>IF(AND(CA4=0,CA139&lt;=0), "",CA139/CA4)</f>
        <v/>
      </c>
      <c r="CC139" s="179"/>
      <c r="CD139" s="178" t="str">
        <f t="shared" si="104"/>
        <v/>
      </c>
      <c r="CE139" s="180">
        <f>+CE137-CE138</f>
        <v>90514.320135508169</v>
      </c>
      <c r="CF139" s="178">
        <f>IF(AND(CE4=0,CE139&lt;=0), "",CE139/CE4)</f>
        <v>0.3066381577115514</v>
      </c>
      <c r="CG139" s="179"/>
      <c r="CH139" s="181">
        <f>+CH137-CH138</f>
        <v>0</v>
      </c>
      <c r="CI139" s="178" t="str">
        <f>IF(AND(CH4=0,CH139&lt;=0), "",CH139/CH4)</f>
        <v/>
      </c>
      <c r="CJ139" s="179"/>
      <c r="CK139" s="178" t="str">
        <f t="shared" si="138"/>
        <v/>
      </c>
      <c r="CL139" s="180">
        <f>+CL137-CL138</f>
        <v>90514.320135508169</v>
      </c>
      <c r="CM139" s="178">
        <f>IF(AND(CL4=0,CL139&lt;=0), "",CL139/CL4)</f>
        <v>0.3066381577115514</v>
      </c>
      <c r="CN139" s="179"/>
      <c r="CO139" s="181">
        <f>+CO137-CO138</f>
        <v>0</v>
      </c>
      <c r="CP139" s="178" t="str">
        <f>IF(AND(CO4=0,CO139&lt;=0), "",CO139/CO4)</f>
        <v/>
      </c>
      <c r="CQ139" s="179"/>
      <c r="CR139" s="178" t="str">
        <f t="shared" si="139"/>
        <v/>
      </c>
      <c r="CS139" s="180">
        <f>+CS137-CS138</f>
        <v>90514.320135508169</v>
      </c>
      <c r="CT139" s="178">
        <f>IF(AND(CS4=0,CS139&lt;=0), "",CS139/CS4)</f>
        <v>0.3066381577115514</v>
      </c>
      <c r="CU139" s="179"/>
      <c r="CV139" s="181">
        <f>+CV137-CV138</f>
        <v>0</v>
      </c>
      <c r="CW139" s="178" t="str">
        <f>IF(AND(CV4=0,CV139&lt;=0), "",CV139/CV4)</f>
        <v/>
      </c>
      <c r="CX139" s="179">
        <f t="shared" si="140"/>
        <v>1</v>
      </c>
      <c r="CY139" s="182"/>
      <c r="CZ139" s="182"/>
      <c r="DA139" s="182"/>
      <c r="DB139" s="182"/>
      <c r="DC139" s="182"/>
      <c r="DD139" s="182"/>
      <c r="DE139" s="182"/>
      <c r="DF139" s="182"/>
      <c r="DG139" s="182"/>
      <c r="DH139" s="182"/>
      <c r="DI139" s="182"/>
      <c r="DJ139" s="182"/>
      <c r="DK139" s="182"/>
      <c r="DL139" s="182"/>
      <c r="DM139" s="182"/>
      <c r="DN139" s="182"/>
      <c r="DO139" s="182"/>
      <c r="DP139" s="182"/>
      <c r="DQ139" s="182"/>
      <c r="DR139" s="182"/>
      <c r="DS139" s="182"/>
      <c r="DT139" s="182"/>
      <c r="DU139" s="182"/>
      <c r="DV139" s="182"/>
      <c r="DW139" s="182"/>
      <c r="DX139" s="182"/>
      <c r="DY139" s="182"/>
      <c r="DZ139" s="182"/>
      <c r="EA139" s="182"/>
      <c r="EB139" s="182"/>
      <c r="EC139" s="182"/>
      <c r="ED139" s="182"/>
      <c r="EE139" s="182"/>
      <c r="EF139" s="182"/>
      <c r="EG139" s="182"/>
      <c r="EH139" s="182"/>
      <c r="EI139" s="182"/>
      <c r="EJ139" s="182"/>
      <c r="EK139" s="182"/>
      <c r="EL139" s="182"/>
      <c r="EM139" s="182"/>
      <c r="EN139" s="182"/>
      <c r="EO139" s="182"/>
      <c r="EP139" s="182"/>
      <c r="EQ139" s="182"/>
      <c r="ER139" s="182"/>
      <c r="ES139" s="182"/>
      <c r="ET139" s="182"/>
      <c r="EU139" s="182"/>
      <c r="EV139" s="182"/>
      <c r="EW139" s="182"/>
      <c r="EX139" s="182"/>
      <c r="EY139" s="182"/>
      <c r="EZ139" s="182"/>
      <c r="FA139" s="182"/>
      <c r="FB139" s="182"/>
      <c r="FC139" s="182"/>
      <c r="FD139" s="182"/>
      <c r="FE139" s="182"/>
      <c r="FF139" s="182"/>
      <c r="FG139" s="182"/>
      <c r="FH139" s="182"/>
      <c r="FI139" s="182"/>
      <c r="FJ139" s="182"/>
      <c r="FK139" s="182"/>
      <c r="FL139" s="182"/>
      <c r="FM139" s="182"/>
      <c r="FN139" s="182"/>
      <c r="FO139" s="182"/>
      <c r="FP139" s="182"/>
      <c r="FQ139" s="182"/>
      <c r="FR139" s="182"/>
      <c r="FS139" s="182"/>
      <c r="FT139" s="182"/>
      <c r="FU139" s="182"/>
      <c r="FV139" s="182"/>
      <c r="FW139" s="182"/>
      <c r="FX139" s="182"/>
      <c r="FY139" s="182"/>
      <c r="FZ139" s="182"/>
      <c r="GA139" s="182"/>
      <c r="GB139" s="182"/>
      <c r="GC139" s="182"/>
      <c r="GD139" s="182"/>
      <c r="GE139" s="182"/>
      <c r="GF139" s="182"/>
      <c r="GG139" s="182"/>
      <c r="GH139" s="182"/>
      <c r="GI139" s="182"/>
      <c r="GJ139" s="182"/>
      <c r="GK139" s="182"/>
      <c r="GL139" s="182"/>
      <c r="GM139" s="182"/>
      <c r="GN139" s="182"/>
      <c r="GO139" s="182"/>
      <c r="GP139" s="182"/>
      <c r="GQ139" s="182"/>
      <c r="GR139" s="182"/>
      <c r="GS139" s="182"/>
      <c r="GT139" s="182"/>
      <c r="GU139" s="182"/>
      <c r="GV139" s="182"/>
      <c r="GW139" s="182"/>
      <c r="GX139" s="182"/>
      <c r="GY139" s="182"/>
      <c r="GZ139" s="182"/>
      <c r="HA139" s="182"/>
      <c r="HB139" s="182"/>
      <c r="HC139" s="182"/>
      <c r="HD139" s="182"/>
      <c r="HE139" s="182"/>
      <c r="HF139" s="182"/>
      <c r="HG139" s="182"/>
      <c r="HH139" s="182"/>
      <c r="HI139" s="182"/>
      <c r="HJ139" s="182"/>
      <c r="HK139" s="182"/>
    </row>
    <row r="140" spans="1:219" s="3" customFormat="1" ht="15" thickTop="1" x14ac:dyDescent="0.3">
      <c r="B140" s="12"/>
      <c r="C140" s="15"/>
      <c r="D140" s="15"/>
      <c r="E140" s="12"/>
      <c r="F140" s="15"/>
      <c r="G140" s="15"/>
      <c r="H140" s="118"/>
      <c r="I140" s="15"/>
      <c r="J140" s="15"/>
      <c r="K140" s="15"/>
      <c r="L140" s="118"/>
      <c r="M140" s="15"/>
      <c r="N140" s="15"/>
      <c r="O140" s="118"/>
      <c r="P140" s="15"/>
      <c r="Q140" s="15"/>
      <c r="R140" s="15"/>
      <c r="S140" s="118"/>
      <c r="T140" s="15"/>
      <c r="U140" s="15"/>
      <c r="V140" s="118">
        <f>+V124+V138</f>
        <v>0</v>
      </c>
      <c r="W140" s="15"/>
      <c r="X140" s="15"/>
      <c r="Y140" s="118"/>
      <c r="Z140" s="15"/>
      <c r="AA140" s="15"/>
      <c r="AB140" s="15"/>
      <c r="AC140" s="118"/>
      <c r="AD140" s="15"/>
      <c r="AE140" s="15"/>
      <c r="AF140" s="118"/>
      <c r="AG140" s="15"/>
      <c r="AH140" s="15"/>
      <c r="AI140" s="15"/>
      <c r="AJ140" s="118"/>
      <c r="AK140" s="15"/>
      <c r="AL140" s="15"/>
      <c r="AM140" s="118"/>
      <c r="AN140" s="15"/>
      <c r="AO140" s="15"/>
      <c r="AP140" s="15"/>
      <c r="AQ140" s="118">
        <f>+AQ139/6</f>
        <v>15085.720022584695</v>
      </c>
      <c r="AR140" s="15"/>
      <c r="AS140" s="15"/>
      <c r="AT140" s="118"/>
      <c r="AU140" s="15"/>
      <c r="AV140" s="15"/>
      <c r="AW140" s="118"/>
      <c r="AX140" s="15"/>
      <c r="AY140" s="15"/>
      <c r="AZ140" s="118"/>
      <c r="BA140" s="15"/>
      <c r="BB140" s="15"/>
      <c r="BC140" s="118"/>
      <c r="BD140" s="15"/>
      <c r="BE140" s="15"/>
      <c r="BF140" s="15"/>
      <c r="BG140" s="118">
        <f>+BG139/6</f>
        <v>15085.720022584695</v>
      </c>
      <c r="BH140" s="15"/>
      <c r="BI140" s="15"/>
      <c r="BJ140" s="118"/>
      <c r="BK140" s="15"/>
      <c r="BL140" s="15"/>
      <c r="BM140" s="15"/>
      <c r="BN140" s="118"/>
      <c r="BO140" s="15"/>
      <c r="BP140" s="15"/>
      <c r="BQ140" s="118"/>
      <c r="BR140" s="15"/>
      <c r="BS140" s="15"/>
      <c r="BT140" s="15"/>
      <c r="BU140" s="118"/>
      <c r="BV140" s="15"/>
      <c r="BW140" s="15"/>
      <c r="BX140" s="118"/>
      <c r="BY140" s="15"/>
      <c r="BZ140" s="15"/>
      <c r="CA140" s="118"/>
      <c r="CB140" s="15"/>
      <c r="CC140" s="15"/>
      <c r="CD140" s="15"/>
      <c r="CE140" s="118"/>
      <c r="CF140" s="15"/>
      <c r="CG140" s="15"/>
      <c r="CH140" s="118"/>
      <c r="CI140" s="15"/>
      <c r="CJ140" s="15"/>
      <c r="CK140" s="15"/>
      <c r="CL140" s="118"/>
      <c r="CM140" s="15"/>
      <c r="CN140" s="15"/>
      <c r="CO140" s="118"/>
      <c r="CP140" s="15"/>
      <c r="CQ140" s="15"/>
      <c r="CR140" s="15"/>
      <c r="CS140" s="118"/>
      <c r="CT140" s="15"/>
      <c r="CU140" s="15"/>
      <c r="CV140" s="118"/>
      <c r="CW140" s="15"/>
      <c r="CX140" s="15"/>
    </row>
    <row r="141" spans="1:219" s="3" customFormat="1" x14ac:dyDescent="0.3">
      <c r="B141" s="12"/>
      <c r="C141" s="15" t="e">
        <f>+C4-C22-C38-C116+C125-C138</f>
        <v>#VALUE!</v>
      </c>
      <c r="D141" s="15" t="e">
        <f>+D40+D41+D42+D43+D44+D45+D46+D47+D48+D49+D50+D51+D52+D53+D54+D55+D56+D57+D58+D59+D60+D61+D62+D63+D64+D65+D66+D67+D69+D70+D71+D72+D73+D74+D75+D76+D77+D78+D79+D80+D81+D82+D84+D85+D86+D87+D88+D89+D90+D92+D94+D95+D96+D97+D98+D99+D100+D101+D102+D103+D105+D106+D107+D110+D117+D118+D119+D120+D121+D122+D123</f>
        <v>#VALUE!</v>
      </c>
      <c r="E141" s="12"/>
      <c r="F141" s="15">
        <f>+F4-F22-F38-F116+F125-F138</f>
        <v>0.10916936677829273</v>
      </c>
      <c r="G141" s="15">
        <f>+G40+G41+G42+G43+G44+G45+G46+G47+G48+G49+G50+G51+G52+G53+G54+G55+G56+G57+G58+G59+G60+G61+G62+G63+G64+G65+G66+G67+G69+G70+G71+G72+G73+G74+G75+G76+G77+G78+G79+G80+G81+G82+G84+G85+G86+G87+G88+G89+G90+G92+G94+G95+G96+G97+G98+G99+G100+G101+G102+G103+G105+G106+G107+G110+G117+G118+G119+G120+G121+G122+G123</f>
        <v>0.99999999999999978</v>
      </c>
      <c r="H141" s="118"/>
      <c r="I141" s="15">
        <f>+I4-I22-I38-I116+I125-I138</f>
        <v>0.17128730479028464</v>
      </c>
      <c r="J141" s="15">
        <f>+J40+J41+J42+J43+J44+J45+J46+J47+J48+J49+J50+J51+J52+J53+J54+J55+J56+J57+J58+J59+J60+J61+J62+J63+J64+J65+J66+J67+J69+J70+J71+J72+J73+J74+J75+J76+J77+J78+J79+J80+J81+J82+J84+J85+J86+J87+J88+J89+J90+J92+J94+J95+J96+J97+J98+J99+J100+J101+J102+J103+J105+J106+J107+J110+J117+J118+J119+J120+J121+J122+J123</f>
        <v>1.0000000000000002</v>
      </c>
      <c r="K141" s="15"/>
      <c r="L141" s="118"/>
      <c r="M141" s="15">
        <f>+M4-M22-M38-M116+M125-M138</f>
        <v>0.14216201162952077</v>
      </c>
      <c r="N141" s="15">
        <f>+N40+N41+N42+N43+N44+N45+N46+N47+N48+N49+N50+N51+N52+N53+N54+N55+N56+N57+N58+N59+N60+N61+N62+N63+N64+N65+N66+N67+N69+N70+N71+N72+N73+N74+N75+N76+N77+N78+N79+N80+N81+N82+N84+N85+N86+N87+N88+N89+N90+N92+N94+N95+N96+N97+N98+N99+N100+N101+N102+N103+N105+N106+N107+N110+N117+N118+N119+N120+N121+N122+N123</f>
        <v>0.99999999999999989</v>
      </c>
      <c r="O141" s="118"/>
      <c r="P141" s="15">
        <f>+P4-P22-P38-P116+P125-P138</f>
        <v>0.71805984911366094</v>
      </c>
      <c r="Q141" s="15">
        <f>+Q40+Q41+Q42+Q43+Q44+Q45+Q46+Q47+Q48+Q49+Q50+Q51+Q52+Q53+Q54+Q55+Q56+Q57+Q58+Q59+Q60+Q61+Q62+Q63+Q64+Q65+Q66+Q67+Q69+Q70+Q71+Q72+Q73+Q74+Q75+Q76+Q77+Q78+Q79+Q80+Q81+Q82+Q84+Q85+Q86+Q87+Q88+Q89+Q90+Q92+Q94+Q95+Q96+Q97+Q98+Q99+Q100+Q101+Q102+Q103+Q105+Q106+Q107+Q110+Q117+Q118+Q119+Q120+Q121+Q122+Q123</f>
        <v>1</v>
      </c>
      <c r="R141" s="15"/>
      <c r="S141" s="118"/>
      <c r="T141" s="15">
        <f>+T4-T22-T38-T116+T125-T138</f>
        <v>0.37305026480155101</v>
      </c>
      <c r="U141" s="15">
        <f>+U40+U41+U42+U43+U44+U45+U46+U47+U48+U49+U50+U51+U52+U53+U54+U55+U56+U57+U58+U59+U60+U61+U62+U63+U64+U65+U66+U67+U69+U70+U71+U72+U73+U74+U75+U76+U77+U78+U79+U80+U81+U82+U84+U85+U86+U87+U88+U89+U90+U92+U94+U95+U96+U97+U98+U99+U100+U101+U102+U103+U105+U106+U107+U110+U117+U118+U119+U120+U121+U122+U123</f>
        <v>0.99999999999999989</v>
      </c>
      <c r="V141" s="118"/>
      <c r="W141" s="15" t="e">
        <f>+W4-W22-W38-W116+W125-W138</f>
        <v>#VALUE!</v>
      </c>
      <c r="X141" s="15"/>
      <c r="Y141" s="118"/>
      <c r="Z141" s="15">
        <f>+Z4-Z22-Z38-Z116+Z125-Z138</f>
        <v>0.14330753184020847</v>
      </c>
      <c r="AA141" s="15">
        <f>+AA40+AA41+AA42+AA43+AA44+AA45+AA46+AA47+AA48+AA49+AA50+AA51+AA52+AA53+AA54+AA55+AA56+AA57+AA58+AA59+AA60+AA61+AA62+AA63+AA64+AA65+AA66+AA67+AA69+AA70+AA71+AA72+AA73+AA74+AA75+AA76+AA77+AA78+AA79+AA80+AA81+AA82+AA84+AA85+AA86+AA87+AA88+AA89+AA90+AA92+AA94+AA95+AA96+AA97+AA98+AA99+AA100+AA101+AA102+AA103+AA105+AA106+AA107+AA110+AA117+AA118+AA119+AA120+AA121+AA122+AA123</f>
        <v>1</v>
      </c>
      <c r="AB141" s="15"/>
      <c r="AC141" s="118"/>
      <c r="AD141" s="15">
        <f>+AD4-AD22-AD38-AD116+AD125-AD138</f>
        <v>0.30193935708288216</v>
      </c>
      <c r="AE141" s="15">
        <f>+AE40+AE41+AE42+AE43+AE44+AE45+AE46+AE47+AE48+AE49+AE50+AE51+AE52+AE53+AE54+AE55+AE56+AE57+AE58+AE59+AE60+AE61+AE62+AE63+AE64+AE65+AE66+AE67+AE69+AE70+AE71+AE72+AE73+AE74+AE75+AE76+AE77+AE78+AE79+AE80+AE81+AE82+AE84+AE85+AE86+AE87+AE88+AE89+AE90+AE92+AE94+AE95+AE96+AE97+AE98+AE99+AE100+AE101+AE102+AE103+AE105+AE106+AE107+AE110+AE117+AE118+AE119+AE120+AE121+AE122+AE123</f>
        <v>0.99999999999999978</v>
      </c>
      <c r="AF141" s="118"/>
      <c r="AG141" s="15">
        <f>+AG4-AG22-AG38-AG116+AG125-AG138</f>
        <v>0.20068778774501347</v>
      </c>
      <c r="AH141" s="15">
        <f>+AH40+AH41+AH42+AH43+AH44+AH45+AH46+AH47+AH48+AH49+AH50+AH51+AH52+AH53+AH54+AH55+AH56+AH57+AH58+AH59+AH60+AH61+AH62+AH63+AH64+AH65+AH66+AH67+AH69+AH70+AH71+AH72+AH73+AH74+AH75+AH76+AH77+AH78+AH79+AH80+AH81+AH82+AH84+AH85+AH86+AH87+AH88+AH89+AH90+AH92+AH94+AH95+AH96+AH97+AH98+AH99+AH100+AH101+AH102+AH103+AH105+AH106+AH107+AH110+AH117+AH118+AH119+AH120+AH121+AH122+AH123</f>
        <v>0.99999999999999989</v>
      </c>
      <c r="AI141" s="15"/>
      <c r="AJ141" s="118"/>
      <c r="AK141" s="15">
        <f>+AK4-AK22-AK38-AK116+AK125-AK138</f>
        <v>0.27572750171825189</v>
      </c>
      <c r="AL141" s="15">
        <f>+AL40+AL41+AL42+AL43+AL44+AL45+AL46+AL47+AL48+AL49+AL50+AL51+AL52+AL53+AL54+AL55+AL56+AL57+AL58+AL59+AL60+AL61+AL62+AL63+AL64+AL65+AL66+AL67+AL69+AL70+AL71+AL72+AL73+AL74+AL75+AL76+AL77+AL78+AL79+AL80+AL81+AL82+AL84+AL85+AL86+AL87+AL88+AL89+AL90+AL92+AL94+AL95+AL96+AL97+AL98+AL99+AL100+AL101+AL102+AL103+AL105+AL106+AL107+AL110+AL117+AL118+AL119+AL120+AL121+AL122+AL123</f>
        <v>0.99999999999999978</v>
      </c>
      <c r="AM141" s="118"/>
      <c r="AN141" s="15">
        <f>+AN4-AN22-AN38-AN116+AN125-AN138</f>
        <v>0.43904685629663193</v>
      </c>
      <c r="AO141" s="15">
        <f>+AO40+AO41+AO42+AO43+AO44+AO45+AO46+AO47+AO48+AO49+AO50+AO51+AO52+AO53+AO54+AO55+AO56+AO57+AO58+AO59+AO60+AO61+AO62+AO63+AO64+AO65+AO66+AO67+AO69+AO70+AO71+AO72+AO73+AO74+AO75+AO76+AO77+AO78+AO79+AO80+AO81+AO82+AO84+AO85+AO86+AO87+AO88+AO89+AO90+AO92+AO94+AO95+AO96+AO97+AO98+AO99+AO100+AO101+AO102+AO103+AO105+AO106+AO107+AO110+AO117+AO118+AO119+AO120+AO121+AO122+AO123</f>
        <v>0.99999999999999989</v>
      </c>
      <c r="AP141" s="15"/>
      <c r="AQ141" s="118"/>
      <c r="AR141" s="15">
        <f>+AR4-AR22-AR38-AR116+AR125-AR138</f>
        <v>0.3066381577115514</v>
      </c>
      <c r="AS141" s="15">
        <f>+AS40+AS41+AS42+AS43+AS44+AS45+AS46+AS47+AS48+AS49+AS50+AS51+AS52+AS53+AS54+AS55+AS56+AS57+AS58+AS59+AS60+AS61+AS62+AS63+AS64+AS65+AS66+AS67+AS69+AS70+AS71+AS72+AS73+AS74+AS75+AS76+AS77+AS78+AS79+AS80+AS81+AS82+AS84+AS85+AS86+AS87+AS88+AS89+AS90+AS92+AS94+AS95+AS96+AS97+AS98+AS99+AS100+AS101+AS102+AS103+AS105+AS106+AS107+AS110+AS117+AS118+AS119+AS120+AS121+AS122+AS123</f>
        <v>1.0000000000000002</v>
      </c>
      <c r="AT141" s="118">
        <f>+AT139/6</f>
        <v>0</v>
      </c>
      <c r="AU141" s="15" t="e">
        <f>+AU4-AU22-AU38-AU116+AU125-AU138</f>
        <v>#VALUE!</v>
      </c>
      <c r="AV141" s="15"/>
      <c r="AW141" s="118"/>
      <c r="AX141" s="15">
        <f>+AX4-AX22-AX38-AX116+AX125-AX138</f>
        <v>0.30663815771155134</v>
      </c>
      <c r="AY141" s="15">
        <f>+AY40+AY41+AY42+AY43+AY44+AY45+AY46+AY47+AY48+AY49+AY50+AY51+AY52+AY53+AY54+AY55+AY56+AY57+AY58+AY59+AY60+AY61+AY62+AY63+AY64+AY65+AY66+AY67+AY69+AY70+AY71+AY72+AY73+AY74+AY75+AY76+AY77+AY78+AY79+AY80+AY81+AY82+AY84+AY85+AY86+AY87+AY88+AY89+AY90+AY92+AY94+AY95+AY96+AY97+AY98+AY99+AY100+AY101+AY102+AY103+AY105+AY106+AY107+AY110+AY117+AY118+AY119+AY120+AY121+AY122+AY123</f>
        <v>1</v>
      </c>
      <c r="AZ141" s="118">
        <f>+AA139*2</f>
        <v>0</v>
      </c>
      <c r="BA141" s="15" t="e">
        <f>+BA4-BA22-BA38-BA116+BA125-BA138</f>
        <v>#VALUE!</v>
      </c>
      <c r="BB141" s="15"/>
      <c r="BC141" s="118"/>
      <c r="BD141" s="15" t="e">
        <f>+BD4-BD22-BD38-BD116+BD125-BD138</f>
        <v>#VALUE!</v>
      </c>
      <c r="BE141" s="15" t="e">
        <f>+BE40+BE41+BE42+BE43+BE44+BE45+BE46+BE47+BE48+BE49+BE50+BE51+BE52+BE53+BE54+BE55+BE56+BE57+BE58+BE59+BE60+BE61+BE62+BE63+BE64+BE65+BE66+BE67+BE69+BE70+BE71+BE72+BE73+BE74+BE75+BE76+BE77+BE78+BE79+BE80+BE81+BE82+BE84+BE85+BE86+BE87+BE88+BE89+BE90+BE92+BE94+BE95+BE96+BE97+BE98+BE99+BE100+BE101+BE102+BE103+BE105+BE106+BE107+BE110+BE117+BE118+BE119+BE120+BE121+BE122+BE123</f>
        <v>#VALUE!</v>
      </c>
      <c r="BF141" s="15"/>
      <c r="BG141" s="118"/>
      <c r="BH141" s="15">
        <f>+BH4-BH22-BH38-BH116+BH125-BH138</f>
        <v>0.3066381577115514</v>
      </c>
      <c r="BI141" s="15">
        <f>+BI40+BI41+BI42+BI43+BI44+BI45+BI46+BI47+BI48+BI49+BI50+BI51+BI52+BI53+BI54+BI55+BI56+BI57+BI58+BI59+BI60+BI61+BI62+BI63+BI64+BI65+BI66+BI67+BI69+BI70+BI71+BI72+BI73+BI74+BI75+BI76+BI77+BI78+BI79+BI80+BI81+BI82+BI84+BI85+BI86+BI87+BI88+BI89+BI90+BI92+BI94+BI95+BI96+BI97+BI98+BI99+BI100+BI101+BI102+BI103+BI105+BI106+BI107+BI110+BI117+BI118+BI119+BI120+BI121+BI122+BI123</f>
        <v>1.0000000000000002</v>
      </c>
      <c r="BJ141" s="118"/>
      <c r="BK141" s="15" t="e">
        <f>+BK4-BK22-BK38-BK116+BK125-BK138</f>
        <v>#VALUE!</v>
      </c>
      <c r="BL141" s="15" t="e">
        <f>+BL40+BL41+BL42+BL43+BL44+BL45+BL46+BL47+BL48+BL49+BL50+BL51+BL52+BL53+BL54+BL55+BL56+BL57+BL58+BL59+BL60+BL61+BL62+BL63+BL64+BL65+BL66+BL67+BL69+BL70+BL71+BL72+BL73+BL74+BL75+BL76+BL77+BL78+BL79+BL80+BL81+BL82+BL84+BL85+BL86+BL87+BL88+BL89+BL90+BL92+BL94+BL95+BL96+BL97+BL98+BL99+BL100+BL101+BL102+BL103+BL105+BL106+BL107+BL110+BL117+BL118+BL119+BL120+BL121+BL122+BL123</f>
        <v>#VALUE!</v>
      </c>
      <c r="BM141" s="15"/>
      <c r="BN141" s="118"/>
      <c r="BO141" s="15">
        <f>+BO4-BO22-BO38-BO116+BO125-BO138</f>
        <v>0.3066381577115514</v>
      </c>
      <c r="BP141" s="15">
        <f>+BP40+BP41+BP42+BP43+BP44+BP45+BP46+BP47+BP48+BP49+BP50+BP51+BP52+BP53+BP54+BP55+BP56+BP57+BP58+BP59+BP60+BP61+BP62+BP63+BP64+BP65+BP66+BP67+BP69+BP70+BP71+BP72+BP73+BP74+BP75+BP76+BP77+BP78+BP79+BP80+BP81+BP82+BP84+BP85+BP86+BP87+BP88+BP89+BP90+BP92+BP94+BP95+BP96+BP97+BP98+BP99+BP100+BP101+BP102+BP103+BP105+BP106+BP107+BP110+BP117+BP118+BP119+BP120+BP121+BP122+BP123</f>
        <v>1.0000000000000002</v>
      </c>
      <c r="BQ141" s="118"/>
      <c r="BR141" s="15" t="e">
        <f>+BR4-BR22-BR38-BR116+BR125-BR138</f>
        <v>#VALUE!</v>
      </c>
      <c r="BS141" s="15" t="e">
        <f>+BS40+BS41+BS42+BS43+BS44+BS45+BS46+BS47+BS48+BS49+BS50+BS51+BS52+BS53+BS54+BS55+BS56+BS57+BS58+BS59+BS60+BS61+BS62+BS63+BS64+BS65+BS66+BS67+BS69+BS70+BS71+BS72+BS73+BS74+BS75+BS76+BS77+BS78+BS79+BS80+BS81+BS82+BS84+BS85+BS86+BS87+BS88+BS89+BS90+BS92+BS94+BS95+BS96+BS97+BS98+BS99+BS100+BS101+BS102+BS103+BS105+BS106+BS107+BS110+BS117+BS118+BS119+BS120+BS121+BS122+BS123</f>
        <v>#VALUE!</v>
      </c>
      <c r="BT141" s="15"/>
      <c r="BU141" s="118"/>
      <c r="BV141" s="15">
        <f>+BV4-BV22-BV38-BV116+BV125-BV138</f>
        <v>0.3066381577115514</v>
      </c>
      <c r="BW141" s="15">
        <f>+BW40+BW41+BW42+BW43+BW44+BW45+BW46+BW47+BW48+BW49+BW50+BW51+BW52+BW53+BW54+BW55+BW56+BW57+BW58+BW59+BW60+BW61+BW62+BW63+BW64+BW65+BW66+BW67+BW69+BW70+BW71+BW72+BW73+BW74+BW75+BW76+BW77+BW78+BW79+BW80+BW81+BW82+BW84+BW85+BW86+BW87+BW88+BW89+BW90+BW92+BW94+BW95+BW96+BW97+BW98+BW99+BW100+BW101+BW102+BW103+BW105+BW106+BW107+BW110+BW117+BW118+BW119+BW120+BW121+BW122+BW123</f>
        <v>1.0000000000000002</v>
      </c>
      <c r="BX141" s="118">
        <f>+AZ139*2</f>
        <v>0</v>
      </c>
      <c r="BY141" s="15" t="e">
        <f>+BY4-BY22-BY38-BY116+BY125-BY138</f>
        <v>#VALUE!</v>
      </c>
      <c r="BZ141" s="15"/>
      <c r="CA141" s="118"/>
      <c r="CB141" s="15" t="e">
        <f>+CB4-CB22-CB38-CB116+CB125-CB138</f>
        <v>#VALUE!</v>
      </c>
      <c r="CC141" s="15" t="e">
        <f>+CC40+CC41+CC42+CC43+CC44+CC45+CC46+CC47+CC48+CC49+CC50+CC51+CC52+CC53+CC54+CC55+CC56+CC57+CC58+CC59+CC60+CC61+CC62+CC63+CC64+CC65+CC66+CC67+CC69+CC70+CC71+CC72+CC73+CC74+CC75+CC76+CC77+CC78+CC79+CC80+CC81+CC82+CC84+CC85+CC86+CC87+CC88+CC89+CC90+CC92+CC94+CC95+CC96+CC97+CC98+CC99+CC100+CC101+CC102+CC103+CC105+CC106+CC107+CC110+CC117+CC118+CC119+CC120+CC121+CC122+CC123</f>
        <v>#VALUE!</v>
      </c>
      <c r="CD141" s="15"/>
      <c r="CE141" s="118"/>
      <c r="CF141" s="15">
        <f>+CF4-CF22-CF38-CF116+CF125-CF138</f>
        <v>0.3066381577115514</v>
      </c>
      <c r="CG141" s="15">
        <f>+CG40+CG41+CG42+CG43+CG44+CG45+CG46+CG47+CG48+CG49+CG50+CG51+CG52+CG53+CG54+CG55+CG56+CG57+CG58+CG59+CG60+CG61+CG62+CG63+CG64+CG65+CG66+CG67+CG69+CG70+CG71+CG72+CG73+CG74+CG75+CG76+CG77+CG78+CG79+CG80+CG81+CG82+CG84+CG85+CG86+CG87+CG88+CG89+CG90+CG92+CG94+CG95+CG96+CG97+CG98+CG99+CG100+CG101+CG102+CG103+CG105+CG106+CG107+CG110+CG117+CG118+CG119+CG120+CG121+CG122+CG123</f>
        <v>1.0000000000000002</v>
      </c>
      <c r="CH141" s="118"/>
      <c r="CI141" s="15" t="e">
        <f>+CI4-CI22-CI38-CI116+CI125-CI138</f>
        <v>#VALUE!</v>
      </c>
      <c r="CJ141" s="15" t="e">
        <f>+CJ40+CJ41+CJ42+CJ43+CJ44+CJ45+CJ46+CJ47+CJ48+CJ49+CJ50+CJ51+CJ52+CJ53+CJ54+CJ55+CJ56+CJ57+CJ58+CJ59+CJ60+CJ61+CJ62+CJ63+CJ64+CJ65+CJ66+CJ67+CJ69+CJ70+CJ71+CJ72+CJ73+CJ74+CJ75+CJ76+CJ77+CJ78+CJ79+CJ80+CJ81+CJ82+CJ84+CJ85+CJ86+CJ87+CJ88+CJ89+CJ90+CJ92+CJ94+CJ95+CJ96+CJ97+CJ98+CJ99+CJ100+CJ101+CJ102+CJ103+CJ105+CJ106+CJ107+CJ110+CJ117+CJ118+CJ119+CJ120+CJ121+CJ122+CJ123</f>
        <v>#VALUE!</v>
      </c>
      <c r="CK141" s="15"/>
      <c r="CL141" s="118"/>
      <c r="CM141" s="15">
        <f>+CM4-CM22-CM38-CM116+CM125-CM138</f>
        <v>0.3066381577115514</v>
      </c>
      <c r="CN141" s="15">
        <f>+CN40+CN41+CN42+CN43+CN44+CN45+CN46+CN47+CN48+CN49+CN50+CN51+CN52+CN53+CN54+CN55+CN56+CN57+CN58+CN59+CN60+CN61+CN62+CN63+CN64+CN65+CN66+CN67+CN69+CN70+CN71+CN72+CN73+CN74+CN75+CN76+CN77+CN78+CN79+CN80+CN81+CN82+CN84+CN85+CN86+CN87+CN88+CN89+CN90+CN92+CN94+CN95+CN96+CN97+CN98+CN99+CN100+CN101+CN102+CN103+CN105+CN106+CN107+CN110+CN117+CN118+CN119+CN120+CN121+CN122+CN123</f>
        <v>1.0000000000000002</v>
      </c>
      <c r="CO141" s="118"/>
      <c r="CP141" s="15" t="e">
        <f>+CP4-CP22-CP38-CP116+CP125-CP138</f>
        <v>#VALUE!</v>
      </c>
      <c r="CQ141" s="15" t="e">
        <f>+CQ40+CQ41+CQ42+CQ43+CQ44+CQ45+CQ46+CQ47+CQ48+CQ49+CQ50+CQ51+CQ52+CQ53+CQ54+CQ55+CQ56+CQ57+CQ58+CQ59+CQ60+CQ61+CQ62+CQ63+CQ64+CQ65+CQ66+CQ67+CQ69+CQ70+CQ71+CQ72+CQ73+CQ74+CQ75+CQ76+CQ77+CQ78+CQ79+CQ80+CQ81+CQ82+CQ84+CQ85+CQ86+CQ87+CQ88+CQ89+CQ90+CQ92+CQ94+CQ95+CQ96+CQ97+CQ98+CQ99+CQ100+CQ101+CQ102+CQ103+CQ105+CQ106+CQ107+CQ110+CQ117+CQ118+CQ119+CQ120+CQ121+CQ122+CQ123</f>
        <v>#VALUE!</v>
      </c>
      <c r="CR141" s="15"/>
      <c r="CS141" s="118"/>
      <c r="CT141" s="15">
        <f>+CT4-CT22-CT38-CT116+CT125-CT138</f>
        <v>0.3066381577115514</v>
      </c>
      <c r="CU141" s="15">
        <f>+CU40+CU41+CU42+CU43+CU44+CU45+CU46+CU47+CU48+CU49+CU50+CU51+CU52+CU53+CU54+CU55+CU56+CU57+CU58+CU59+CU60+CU61+CU62+CU63+CU64+CU65+CU66+CU67+CU69+CU70+CU71+CU72+CU73+CU74+CU75+CU76+CU77+CU78+CU79+CU80+CU81+CU82+CU84+CU85+CU86+CU87+CU88+CU89+CU90+CU92+CU94+CU95+CU96+CU97+CU98+CU99+CU100+CU101+CU102+CU103+CU105+CU106+CU107+CU110+CU117+CU118+CU119+CU120+CU121+CU122+CU123</f>
        <v>1.0000000000000002</v>
      </c>
      <c r="CV141" s="118">
        <f>+AZ139*12</f>
        <v>0</v>
      </c>
      <c r="CW141" s="15" t="e">
        <f>+CW4-CW22-CW38-CW116+CW125-CW138</f>
        <v>#VALUE!</v>
      </c>
      <c r="CX141" s="15"/>
    </row>
    <row r="142" spans="1:219" s="3" customFormat="1" x14ac:dyDescent="0.3">
      <c r="B142" s="12"/>
      <c r="C142" s="15" t="e">
        <f>+C4-C22-C124+C125-C138</f>
        <v>#VALUE!</v>
      </c>
      <c r="D142" s="15"/>
      <c r="E142" s="12"/>
      <c r="F142" s="15">
        <f>+F4-F22-F124+F125-F138</f>
        <v>0.1091693667782927</v>
      </c>
      <c r="G142" s="15"/>
      <c r="H142" s="118"/>
      <c r="I142" s="15">
        <f>+I4-I22-I124+I125-I138</f>
        <v>0.17128730479028464</v>
      </c>
      <c r="J142" s="15"/>
      <c r="K142" s="15"/>
      <c r="L142" s="118"/>
      <c r="M142" s="15">
        <f>+M4-M22-M124+M125-M138</f>
        <v>0.14216201162952077</v>
      </c>
      <c r="N142" s="15"/>
      <c r="O142" s="118"/>
      <c r="P142" s="15">
        <f>+P4-P22-P124+P125-P138</f>
        <v>0.71805984911366094</v>
      </c>
      <c r="Q142" s="15"/>
      <c r="R142" s="15"/>
      <c r="S142" s="118"/>
      <c r="T142" s="15">
        <f>+T4-T22-T124+T125-T138</f>
        <v>0.37305026480155101</v>
      </c>
      <c r="U142" s="15"/>
      <c r="V142" s="118"/>
      <c r="W142" s="15" t="e">
        <f>+W4-W22-W124+W125-W138</f>
        <v>#VALUE!</v>
      </c>
      <c r="X142" s="15"/>
      <c r="Y142" s="118"/>
      <c r="Z142" s="15">
        <f>+Z4-Z22-Z124+Z125-Z138</f>
        <v>0.14330753184020847</v>
      </c>
      <c r="AA142" s="15"/>
      <c r="AB142" s="15"/>
      <c r="AC142" s="118"/>
      <c r="AD142" s="15">
        <f>+AD4-AD22-AD124+AD125-AD138</f>
        <v>0.30193935708288216</v>
      </c>
      <c r="AE142" s="15"/>
      <c r="AF142" s="118"/>
      <c r="AG142" s="15">
        <f>+AG4-AG22-AG124+AG125-AG138</f>
        <v>0.20068778774501347</v>
      </c>
      <c r="AH142" s="15"/>
      <c r="AI142" s="15"/>
      <c r="AJ142" s="118"/>
      <c r="AK142" s="15">
        <f>+AK4-AK22-AK124+AK125-AK138</f>
        <v>0.27572750171825189</v>
      </c>
      <c r="AL142" s="15"/>
      <c r="AM142" s="118"/>
      <c r="AN142" s="15">
        <f>+AN4-AN22-AN124+AN125-AN138</f>
        <v>0.43904685629663193</v>
      </c>
      <c r="AO142" s="15"/>
      <c r="AP142" s="15"/>
      <c r="AQ142" s="118"/>
      <c r="AR142" s="15">
        <f>+AR4-AR22-AR124+AR125-AR138</f>
        <v>0.3066381577115514</v>
      </c>
      <c r="AS142" s="15"/>
      <c r="AT142" s="118"/>
      <c r="AU142" s="15" t="e">
        <f>+AU4-AU22-AU124+AU125-AU138</f>
        <v>#VALUE!</v>
      </c>
      <c r="AV142" s="15"/>
      <c r="AW142" s="118"/>
      <c r="AX142" s="15">
        <f>+AX4-AX22-AX124+AX125-AX138</f>
        <v>0.30663815771155134</v>
      </c>
      <c r="AY142" s="15"/>
      <c r="AZ142" s="118"/>
      <c r="BA142" s="15" t="e">
        <f>+BA4-BA22-BA124+BA125-BA138</f>
        <v>#VALUE!</v>
      </c>
      <c r="BB142" s="15"/>
      <c r="BC142" s="118"/>
      <c r="BD142" s="15" t="e">
        <f>+BD4-BD22-BD124+BD125-BD138</f>
        <v>#VALUE!</v>
      </c>
      <c r="BE142" s="15"/>
      <c r="BF142" s="15"/>
      <c r="BG142" s="118"/>
      <c r="BH142" s="15">
        <f>+BH4-BH22-BH124+BH125-BH138</f>
        <v>0.3066381577115514</v>
      </c>
      <c r="BI142" s="15"/>
      <c r="BJ142" s="118"/>
      <c r="BK142" s="15" t="e">
        <f>+BK4-BK22-BK124+BK125-BK138</f>
        <v>#VALUE!</v>
      </c>
      <c r="BL142" s="15"/>
      <c r="BM142" s="15"/>
      <c r="BN142" s="118"/>
      <c r="BO142" s="15">
        <f>+BO4-BO22-BO124+BO125-BO138</f>
        <v>0.3066381577115514</v>
      </c>
      <c r="BP142" s="15"/>
      <c r="BQ142" s="118"/>
      <c r="BR142" s="15" t="e">
        <f>+BR4-BR22-BR124+BR125-BR138</f>
        <v>#VALUE!</v>
      </c>
      <c r="BS142" s="15"/>
      <c r="BT142" s="15"/>
      <c r="BU142" s="118"/>
      <c r="BV142" s="15">
        <f>+BV4-BV22-BV124+BV125-BV138</f>
        <v>0.3066381577115514</v>
      </c>
      <c r="BW142" s="15"/>
      <c r="BX142" s="118"/>
      <c r="BY142" s="15" t="e">
        <f>+BY4-BY22-BY124+BY125-BY138</f>
        <v>#VALUE!</v>
      </c>
      <c r="BZ142" s="15"/>
      <c r="CA142" s="118"/>
      <c r="CB142" s="15" t="e">
        <f>+CB4-CB22-CB124+CB125-CB138</f>
        <v>#VALUE!</v>
      </c>
      <c r="CC142" s="15"/>
      <c r="CD142" s="15"/>
      <c r="CE142" s="118"/>
      <c r="CF142" s="15">
        <f>+CF4-CF22-CF124+CF125-CF138</f>
        <v>0.3066381577115514</v>
      </c>
      <c r="CG142" s="15"/>
      <c r="CH142" s="118"/>
      <c r="CI142" s="15" t="e">
        <f>+CI4-CI22-CI124+CI125-CI138</f>
        <v>#VALUE!</v>
      </c>
      <c r="CJ142" s="15"/>
      <c r="CK142" s="15"/>
      <c r="CL142" s="118"/>
      <c r="CM142" s="15">
        <f>+CM4-CM22-CM124+CM125-CM138</f>
        <v>0.3066381577115514</v>
      </c>
      <c r="CN142" s="15"/>
      <c r="CO142" s="118"/>
      <c r="CP142" s="15" t="e">
        <f>+CP4-CP22-CP124+CP125-CP138</f>
        <v>#VALUE!</v>
      </c>
      <c r="CQ142" s="15"/>
      <c r="CR142" s="15"/>
      <c r="CS142" s="118"/>
      <c r="CT142" s="15">
        <f>+CT4-CT22-CT124+CT125-CT138</f>
        <v>0.3066381577115514</v>
      </c>
      <c r="CU142" s="15"/>
      <c r="CV142" s="118"/>
      <c r="CW142" s="15" t="e">
        <f>+CW4-CW22-CW124+CW125-CW138</f>
        <v>#VALUE!</v>
      </c>
      <c r="CX142" s="15"/>
    </row>
    <row r="143" spans="1:219" s="3" customFormat="1" x14ac:dyDescent="0.3">
      <c r="B143" s="12"/>
      <c r="C143" s="15"/>
      <c r="D143" s="15"/>
      <c r="E143" s="12"/>
      <c r="F143" s="15"/>
      <c r="G143" s="15"/>
      <c r="H143" s="118"/>
      <c r="I143" s="15"/>
      <c r="J143" s="15"/>
      <c r="K143" s="15"/>
      <c r="L143" s="118"/>
      <c r="M143" s="15"/>
      <c r="N143" s="15"/>
      <c r="O143" s="118"/>
      <c r="P143" s="15"/>
      <c r="Q143" s="15"/>
      <c r="R143" s="15"/>
      <c r="S143" s="118"/>
      <c r="T143" s="15"/>
      <c r="U143" s="15"/>
      <c r="V143" s="118"/>
      <c r="W143" s="15"/>
      <c r="X143" s="15"/>
      <c r="Y143" s="118"/>
      <c r="Z143" s="15"/>
      <c r="AA143" s="15"/>
      <c r="AB143" s="15"/>
      <c r="AC143" s="118"/>
      <c r="AD143" s="15"/>
      <c r="AE143" s="15"/>
      <c r="AF143" s="118"/>
      <c r="AG143" s="15"/>
      <c r="AH143" s="15"/>
      <c r="AI143" s="15"/>
      <c r="AJ143" s="118"/>
      <c r="AK143" s="15"/>
      <c r="AL143" s="15"/>
      <c r="AM143" s="118"/>
      <c r="AN143" s="15"/>
      <c r="AO143" s="15"/>
      <c r="AP143" s="15"/>
      <c r="AQ143" s="118"/>
      <c r="AR143" s="15"/>
      <c r="AS143" s="15"/>
      <c r="AT143" s="118"/>
      <c r="AU143" s="15"/>
      <c r="AV143" s="15"/>
      <c r="AW143" s="118"/>
      <c r="AX143" s="15"/>
      <c r="AY143" s="15"/>
      <c r="AZ143" s="118"/>
      <c r="BA143" s="15"/>
      <c r="BB143" s="15"/>
      <c r="BC143" s="118"/>
      <c r="BD143" s="15"/>
      <c r="BE143" s="15"/>
      <c r="BF143" s="15"/>
      <c r="BG143" s="118"/>
      <c r="BH143" s="15"/>
      <c r="BI143" s="15"/>
      <c r="BJ143" s="118"/>
      <c r="BK143" s="15"/>
      <c r="BL143" s="15"/>
      <c r="BM143" s="15"/>
      <c r="BN143" s="118"/>
      <c r="BO143" s="15"/>
      <c r="BP143" s="15"/>
      <c r="BQ143" s="118"/>
      <c r="BR143" s="15"/>
      <c r="BS143" s="15"/>
      <c r="BT143" s="15"/>
      <c r="BU143" s="118"/>
      <c r="BV143" s="15"/>
      <c r="BW143" s="15"/>
      <c r="BX143" s="118"/>
      <c r="BY143" s="15"/>
      <c r="BZ143" s="15"/>
      <c r="CA143" s="118"/>
      <c r="CB143" s="15"/>
      <c r="CC143" s="15"/>
      <c r="CD143" s="15"/>
      <c r="CE143" s="118"/>
      <c r="CF143" s="15"/>
      <c r="CG143" s="15"/>
      <c r="CH143" s="118"/>
      <c r="CI143" s="15"/>
      <c r="CJ143" s="15"/>
      <c r="CK143" s="15"/>
      <c r="CL143" s="118"/>
      <c r="CM143" s="15"/>
      <c r="CN143" s="15"/>
      <c r="CO143" s="118"/>
      <c r="CP143" s="15"/>
      <c r="CQ143" s="15"/>
      <c r="CR143" s="15"/>
      <c r="CS143" s="118"/>
      <c r="CT143" s="15"/>
      <c r="CU143" s="15"/>
      <c r="CV143" s="118"/>
      <c r="CW143" s="15"/>
      <c r="CX143" s="15"/>
    </row>
    <row r="144" spans="1:219" s="3" customFormat="1" x14ac:dyDescent="0.3">
      <c r="B144" s="12"/>
      <c r="C144" s="15"/>
      <c r="D144" s="15"/>
      <c r="E144" s="12"/>
      <c r="F144" s="15"/>
      <c r="G144" s="15"/>
      <c r="H144" s="118"/>
      <c r="I144" s="15"/>
      <c r="J144" s="15"/>
      <c r="K144" s="15"/>
      <c r="L144" s="118"/>
      <c r="M144" s="15"/>
      <c r="N144" s="15"/>
      <c r="O144" s="118"/>
      <c r="P144" s="15"/>
      <c r="Q144" s="15"/>
      <c r="R144" s="15"/>
      <c r="S144" s="118"/>
      <c r="T144" s="15"/>
      <c r="U144" s="15"/>
      <c r="V144" s="118"/>
      <c r="W144" s="15"/>
      <c r="X144" s="15"/>
      <c r="Y144" s="118"/>
      <c r="Z144" s="15"/>
      <c r="AA144" s="15"/>
      <c r="AB144" s="15"/>
      <c r="AC144" s="118"/>
      <c r="AD144" s="15"/>
      <c r="AE144" s="15"/>
      <c r="AF144" s="118"/>
      <c r="AG144" s="15"/>
      <c r="AH144" s="15"/>
      <c r="AI144" s="15"/>
      <c r="AJ144" s="118"/>
      <c r="AK144" s="15"/>
      <c r="AL144" s="15"/>
      <c r="AM144" s="118"/>
      <c r="AN144" s="15"/>
      <c r="AO144" s="15"/>
      <c r="AP144" s="15"/>
      <c r="AQ144" s="118"/>
      <c r="AR144" s="15"/>
      <c r="AS144" s="15"/>
      <c r="AT144" s="118"/>
      <c r="AU144" s="15"/>
      <c r="AV144" s="15"/>
      <c r="AW144" s="118"/>
      <c r="AX144" s="15"/>
      <c r="AY144" s="15"/>
      <c r="AZ144" s="118"/>
      <c r="BA144" s="15"/>
      <c r="BB144" s="15"/>
      <c r="BC144" s="118"/>
      <c r="BD144" s="15"/>
      <c r="BE144" s="15"/>
      <c r="BF144" s="15"/>
      <c r="BG144" s="118"/>
      <c r="BH144" s="15"/>
      <c r="BI144" s="15"/>
      <c r="BJ144" s="118"/>
      <c r="BK144" s="15"/>
      <c r="BL144" s="15"/>
      <c r="BM144" s="15"/>
      <c r="BN144" s="118"/>
      <c r="BO144" s="15"/>
      <c r="BP144" s="15"/>
      <c r="BQ144" s="118"/>
      <c r="BR144" s="15"/>
      <c r="BS144" s="15"/>
      <c r="BT144" s="15"/>
      <c r="BU144" s="118"/>
      <c r="BV144" s="15"/>
      <c r="BW144" s="15"/>
      <c r="BX144" s="118"/>
      <c r="BY144" s="15"/>
      <c r="BZ144" s="15"/>
      <c r="CA144" s="118"/>
      <c r="CB144" s="15"/>
      <c r="CC144" s="15"/>
      <c r="CD144" s="15"/>
      <c r="CE144" s="118"/>
      <c r="CF144" s="15"/>
      <c r="CG144" s="15"/>
      <c r="CH144" s="118"/>
      <c r="CI144" s="15"/>
      <c r="CJ144" s="15"/>
      <c r="CK144" s="15"/>
      <c r="CL144" s="118"/>
      <c r="CM144" s="15"/>
      <c r="CN144" s="15"/>
      <c r="CO144" s="118"/>
      <c r="CP144" s="15"/>
      <c r="CQ144" s="15"/>
      <c r="CR144" s="15"/>
      <c r="CS144" s="118"/>
      <c r="CT144" s="15"/>
      <c r="CU144" s="15"/>
      <c r="CV144" s="118"/>
      <c r="CW144" s="15"/>
      <c r="CX144" s="15"/>
    </row>
    <row r="145" spans="2:102" s="3" customFormat="1" x14ac:dyDescent="0.3">
      <c r="B145" s="12"/>
      <c r="C145" s="15"/>
      <c r="D145" s="15"/>
      <c r="E145" s="12"/>
      <c r="F145" s="90"/>
      <c r="G145" s="90"/>
      <c r="H145" s="118"/>
      <c r="I145" s="15"/>
      <c r="J145" s="15"/>
      <c r="K145" s="15"/>
      <c r="L145" s="118"/>
      <c r="M145" s="15"/>
      <c r="N145" s="15"/>
      <c r="O145" s="118"/>
      <c r="P145" s="15"/>
      <c r="Q145" s="15"/>
      <c r="R145" s="15"/>
      <c r="S145" s="118"/>
      <c r="T145" s="15"/>
      <c r="U145" s="15"/>
      <c r="V145" s="118"/>
      <c r="W145" s="15"/>
      <c r="X145" s="15"/>
      <c r="Y145" s="118"/>
      <c r="Z145" s="15"/>
      <c r="AA145" s="15"/>
      <c r="AB145" s="15"/>
      <c r="AC145" s="118"/>
      <c r="AD145" s="15"/>
      <c r="AE145" s="15"/>
      <c r="AF145" s="118"/>
      <c r="AG145" s="15"/>
      <c r="AH145" s="15"/>
      <c r="AI145" s="15"/>
      <c r="AJ145" s="118"/>
      <c r="AK145" s="15"/>
      <c r="AL145" s="15"/>
      <c r="AM145" s="118"/>
      <c r="AN145" s="15"/>
      <c r="AO145" s="15"/>
      <c r="AP145" s="15"/>
      <c r="AQ145" s="118"/>
      <c r="AR145" s="15"/>
      <c r="AS145" s="15"/>
      <c r="AT145" s="118"/>
      <c r="AU145" s="15"/>
      <c r="AV145" s="15"/>
      <c r="AW145" s="118"/>
      <c r="AX145" s="15"/>
      <c r="AY145" s="15"/>
      <c r="AZ145" s="118"/>
      <c r="BA145" s="15"/>
      <c r="BB145" s="15"/>
      <c r="BC145" s="118"/>
      <c r="BD145" s="15"/>
      <c r="BE145" s="15"/>
      <c r="BF145" s="15"/>
      <c r="BG145" s="118"/>
      <c r="BH145" s="15"/>
      <c r="BI145" s="15"/>
      <c r="BJ145" s="118"/>
      <c r="BK145" s="15"/>
      <c r="BL145" s="15"/>
      <c r="BM145" s="15"/>
      <c r="BN145" s="118"/>
      <c r="BO145" s="15"/>
      <c r="BP145" s="15"/>
      <c r="BQ145" s="118"/>
      <c r="BR145" s="15"/>
      <c r="BS145" s="15"/>
      <c r="BT145" s="15"/>
      <c r="BU145" s="118"/>
      <c r="BV145" s="15"/>
      <c r="BW145" s="15"/>
      <c r="BX145" s="118"/>
      <c r="BY145" s="15"/>
      <c r="BZ145" s="15"/>
      <c r="CA145" s="118"/>
      <c r="CB145" s="15"/>
      <c r="CC145" s="15"/>
      <c r="CD145" s="15"/>
      <c r="CE145" s="118"/>
      <c r="CF145" s="15"/>
      <c r="CG145" s="15"/>
      <c r="CH145" s="118"/>
      <c r="CI145" s="15"/>
      <c r="CJ145" s="15"/>
      <c r="CK145" s="15"/>
      <c r="CL145" s="118"/>
      <c r="CM145" s="15"/>
      <c r="CN145" s="15"/>
      <c r="CO145" s="118"/>
      <c r="CP145" s="15"/>
      <c r="CQ145" s="15"/>
      <c r="CR145" s="15"/>
      <c r="CS145" s="118"/>
      <c r="CT145" s="15"/>
      <c r="CU145" s="15"/>
      <c r="CV145" s="118"/>
      <c r="CW145" s="15"/>
      <c r="CX145" s="15"/>
    </row>
    <row r="146" spans="2:102" s="3" customFormat="1" x14ac:dyDescent="0.3">
      <c r="B146" s="12"/>
      <c r="C146" s="15"/>
      <c r="D146" s="15"/>
      <c r="E146" s="12"/>
      <c r="F146" s="15"/>
      <c r="G146" s="15"/>
      <c r="H146" s="118"/>
      <c r="I146" s="15"/>
      <c r="J146" s="15"/>
      <c r="K146" s="99"/>
      <c r="L146" s="118"/>
      <c r="M146" s="15"/>
      <c r="N146" s="15"/>
      <c r="O146" s="118"/>
      <c r="P146" s="15"/>
      <c r="Q146" s="15"/>
      <c r="R146" s="15"/>
      <c r="S146" s="118"/>
      <c r="T146" s="15"/>
      <c r="U146" s="15"/>
      <c r="V146" s="118"/>
      <c r="W146" s="15"/>
      <c r="X146" s="15"/>
      <c r="Y146" s="118"/>
      <c r="Z146" s="15"/>
      <c r="AA146" s="15"/>
      <c r="AB146" s="15"/>
      <c r="AC146" s="118"/>
      <c r="AD146" s="15"/>
      <c r="AE146" s="15"/>
      <c r="AF146" s="118"/>
      <c r="AG146" s="15"/>
      <c r="AH146" s="15"/>
      <c r="AI146" s="15"/>
      <c r="AJ146" s="118"/>
      <c r="AK146" s="15"/>
      <c r="AL146" s="15"/>
      <c r="AM146" s="118"/>
      <c r="AN146" s="15"/>
      <c r="AO146" s="15"/>
      <c r="AP146" s="15"/>
      <c r="AQ146" s="118"/>
      <c r="AR146" s="15"/>
      <c r="AS146" s="15"/>
      <c r="AT146" s="118"/>
      <c r="AU146" s="15"/>
      <c r="AV146" s="15"/>
      <c r="AW146" s="118"/>
      <c r="AX146" s="15"/>
      <c r="AY146" s="15"/>
      <c r="AZ146" s="118"/>
      <c r="BA146" s="15"/>
      <c r="BB146" s="15"/>
      <c r="BC146" s="118"/>
      <c r="BD146" s="15"/>
      <c r="BE146" s="15"/>
      <c r="BF146" s="15"/>
      <c r="BG146" s="118"/>
      <c r="BH146" s="15"/>
      <c r="BI146" s="15"/>
      <c r="BJ146" s="118"/>
      <c r="BK146" s="15"/>
      <c r="BL146" s="15"/>
      <c r="BM146" s="15"/>
      <c r="BN146" s="118"/>
      <c r="BO146" s="15"/>
      <c r="BP146" s="15"/>
      <c r="BQ146" s="118"/>
      <c r="BR146" s="15"/>
      <c r="BS146" s="15"/>
      <c r="BT146" s="15"/>
      <c r="BU146" s="118"/>
      <c r="BV146" s="15"/>
      <c r="BW146" s="15"/>
      <c r="BX146" s="118"/>
      <c r="BY146" s="15"/>
      <c r="BZ146" s="15"/>
      <c r="CA146" s="118"/>
      <c r="CB146" s="15"/>
      <c r="CC146" s="15"/>
      <c r="CD146" s="15"/>
      <c r="CE146" s="118"/>
      <c r="CF146" s="15"/>
      <c r="CG146" s="15"/>
      <c r="CH146" s="118"/>
      <c r="CI146" s="15"/>
      <c r="CJ146" s="15"/>
      <c r="CK146" s="15"/>
      <c r="CL146" s="118"/>
      <c r="CM146" s="15"/>
      <c r="CN146" s="15"/>
      <c r="CO146" s="118"/>
      <c r="CP146" s="15"/>
      <c r="CQ146" s="15"/>
      <c r="CR146" s="15"/>
      <c r="CS146" s="118"/>
      <c r="CT146" s="15"/>
      <c r="CU146" s="15"/>
      <c r="CV146" s="118"/>
      <c r="CW146" s="15"/>
      <c r="CX146" s="15"/>
    </row>
    <row r="147" spans="2:102" s="3" customFormat="1" x14ac:dyDescent="0.3">
      <c r="B147" s="12"/>
      <c r="C147" s="15"/>
      <c r="D147" s="15"/>
      <c r="E147" s="12"/>
      <c r="F147" s="15"/>
      <c r="G147" s="15"/>
      <c r="H147" s="118"/>
      <c r="I147" s="15"/>
      <c r="J147" s="15"/>
      <c r="K147" s="15"/>
      <c r="L147" s="118"/>
      <c r="M147" s="15"/>
      <c r="N147" s="15"/>
      <c r="O147" s="118"/>
      <c r="P147" s="15"/>
      <c r="Q147" s="15"/>
      <c r="R147" s="15"/>
      <c r="S147" s="118"/>
      <c r="T147" s="15"/>
      <c r="U147" s="15"/>
      <c r="V147" s="118"/>
      <c r="W147" s="15"/>
      <c r="X147" s="15"/>
      <c r="Y147" s="118"/>
      <c r="Z147" s="15"/>
      <c r="AA147" s="15"/>
      <c r="AB147" s="15"/>
      <c r="AC147" s="118"/>
      <c r="AD147" s="15"/>
      <c r="AE147" s="15"/>
      <c r="AF147" s="118"/>
      <c r="AG147" s="15"/>
      <c r="AH147" s="15"/>
      <c r="AI147" s="15"/>
      <c r="AJ147" s="118"/>
      <c r="AK147" s="15"/>
      <c r="AL147" s="15"/>
      <c r="AM147" s="118"/>
      <c r="AN147" s="15"/>
      <c r="AO147" s="15"/>
      <c r="AP147" s="15"/>
      <c r="AQ147" s="118"/>
      <c r="AR147" s="15"/>
      <c r="AS147" s="15"/>
      <c r="AT147" s="118"/>
      <c r="AU147" s="15"/>
      <c r="AV147" s="15"/>
      <c r="AW147" s="118"/>
      <c r="AX147" s="15"/>
      <c r="AY147" s="15"/>
      <c r="AZ147" s="118"/>
      <c r="BA147" s="15"/>
      <c r="BB147" s="15"/>
      <c r="BC147" s="118"/>
      <c r="BD147" s="15"/>
      <c r="BE147" s="15"/>
      <c r="BF147" s="15"/>
      <c r="BG147" s="118"/>
      <c r="BH147" s="15"/>
      <c r="BI147" s="15"/>
      <c r="BJ147" s="118"/>
      <c r="BK147" s="15"/>
      <c r="BL147" s="15"/>
      <c r="BM147" s="15"/>
      <c r="BN147" s="118"/>
      <c r="BO147" s="15"/>
      <c r="BP147" s="15"/>
      <c r="BQ147" s="118"/>
      <c r="BR147" s="15"/>
      <c r="BS147" s="15"/>
      <c r="BT147" s="15"/>
      <c r="BU147" s="118"/>
      <c r="BV147" s="15"/>
      <c r="BW147" s="15"/>
      <c r="BX147" s="118"/>
      <c r="BY147" s="15"/>
      <c r="BZ147" s="15"/>
      <c r="CA147" s="118"/>
      <c r="CB147" s="15"/>
      <c r="CC147" s="15"/>
      <c r="CD147" s="15"/>
      <c r="CE147" s="118"/>
      <c r="CF147" s="15"/>
      <c r="CG147" s="15"/>
      <c r="CH147" s="118"/>
      <c r="CI147" s="15"/>
      <c r="CJ147" s="15"/>
      <c r="CK147" s="15"/>
      <c r="CL147" s="118"/>
      <c r="CM147" s="15"/>
      <c r="CN147" s="15"/>
      <c r="CO147" s="118"/>
      <c r="CP147" s="15"/>
      <c r="CQ147" s="15"/>
      <c r="CR147" s="15"/>
      <c r="CS147" s="118"/>
      <c r="CT147" s="15"/>
      <c r="CU147" s="15"/>
      <c r="CV147" s="118"/>
      <c r="CW147" s="15"/>
      <c r="CX147" s="15"/>
    </row>
    <row r="148" spans="2:102" s="3" customFormat="1" x14ac:dyDescent="0.3">
      <c r="B148" s="12"/>
      <c r="C148" s="15"/>
      <c r="D148" s="15"/>
      <c r="E148" s="12"/>
      <c r="F148" s="15"/>
      <c r="G148" s="15"/>
      <c r="H148" s="118"/>
      <c r="I148" s="15"/>
      <c r="J148" s="15"/>
      <c r="K148" s="15"/>
      <c r="L148" s="118"/>
      <c r="M148" s="15"/>
      <c r="N148" s="15"/>
      <c r="O148" s="118"/>
      <c r="P148" s="15"/>
      <c r="Q148" s="15"/>
      <c r="R148" s="15"/>
      <c r="S148" s="118"/>
      <c r="T148" s="15"/>
      <c r="U148" s="15"/>
      <c r="V148" s="118"/>
      <c r="W148" s="15"/>
      <c r="X148" s="15"/>
      <c r="Y148" s="118"/>
      <c r="Z148" s="15"/>
      <c r="AA148" s="15"/>
      <c r="AB148" s="15"/>
      <c r="AC148" s="118"/>
      <c r="AD148" s="15"/>
      <c r="AE148" s="15"/>
      <c r="AF148" s="118"/>
      <c r="AG148" s="15"/>
      <c r="AH148" s="15"/>
      <c r="AI148" s="15"/>
      <c r="AJ148" s="118"/>
      <c r="AK148" s="15"/>
      <c r="AL148" s="15"/>
      <c r="AM148" s="118"/>
      <c r="AN148" s="15"/>
      <c r="AO148" s="15"/>
      <c r="AP148" s="15"/>
      <c r="AQ148" s="118"/>
      <c r="AR148" s="15"/>
      <c r="AS148" s="15"/>
      <c r="AT148" s="118"/>
      <c r="AU148" s="15"/>
      <c r="AV148" s="15"/>
      <c r="AW148" s="118"/>
      <c r="AX148" s="15"/>
      <c r="AY148" s="15"/>
      <c r="AZ148" s="118"/>
      <c r="BA148" s="15"/>
      <c r="BB148" s="15"/>
      <c r="BC148" s="118"/>
      <c r="BD148" s="15"/>
      <c r="BE148" s="15"/>
      <c r="BF148" s="15"/>
      <c r="BG148" s="118"/>
      <c r="BH148" s="15"/>
      <c r="BI148" s="15"/>
      <c r="BJ148" s="118"/>
      <c r="BK148" s="15"/>
      <c r="BL148" s="15"/>
      <c r="BM148" s="15"/>
      <c r="BN148" s="118"/>
      <c r="BO148" s="15"/>
      <c r="BP148" s="15"/>
      <c r="BQ148" s="118"/>
      <c r="BR148" s="15"/>
      <c r="BS148" s="15"/>
      <c r="BT148" s="15"/>
      <c r="BU148" s="118"/>
      <c r="BV148" s="15"/>
      <c r="BW148" s="15"/>
      <c r="BX148" s="118"/>
      <c r="BY148" s="15"/>
      <c r="BZ148" s="15"/>
      <c r="CA148" s="118"/>
      <c r="CB148" s="15"/>
      <c r="CC148" s="15"/>
      <c r="CD148" s="15"/>
      <c r="CE148" s="118"/>
      <c r="CF148" s="15"/>
      <c r="CG148" s="15"/>
      <c r="CH148" s="118"/>
      <c r="CI148" s="15"/>
      <c r="CJ148" s="15"/>
      <c r="CK148" s="15"/>
      <c r="CL148" s="118"/>
      <c r="CM148" s="15"/>
      <c r="CN148" s="15"/>
      <c r="CO148" s="118"/>
      <c r="CP148" s="15"/>
      <c r="CQ148" s="15"/>
      <c r="CR148" s="15"/>
      <c r="CS148" s="118"/>
      <c r="CT148" s="15"/>
      <c r="CU148" s="15"/>
      <c r="CV148" s="118"/>
      <c r="CW148" s="15"/>
      <c r="CX148" s="15"/>
    </row>
    <row r="149" spans="2:102" s="3" customFormat="1" x14ac:dyDescent="0.3">
      <c r="B149" s="12"/>
      <c r="C149" s="15"/>
      <c r="D149" s="15"/>
      <c r="E149" s="12"/>
      <c r="F149" s="15"/>
      <c r="G149" s="15"/>
      <c r="H149" s="118"/>
      <c r="I149" s="15"/>
      <c r="J149" s="15"/>
      <c r="K149" s="15"/>
      <c r="L149" s="118"/>
      <c r="M149" s="15"/>
      <c r="N149" s="15"/>
      <c r="O149" s="118"/>
      <c r="P149" s="15"/>
      <c r="Q149" s="15"/>
      <c r="R149" s="15"/>
      <c r="S149" s="118"/>
      <c r="T149" s="15"/>
      <c r="U149" s="15"/>
      <c r="V149" s="118"/>
      <c r="W149" s="15"/>
      <c r="X149" s="15"/>
      <c r="Y149" s="118"/>
      <c r="Z149" s="15"/>
      <c r="AA149" s="15"/>
      <c r="AB149" s="15"/>
      <c r="AC149" s="118"/>
      <c r="AD149" s="15"/>
      <c r="AE149" s="15"/>
      <c r="AF149" s="118"/>
      <c r="AG149" s="15"/>
      <c r="AH149" s="15"/>
      <c r="AI149" s="15"/>
      <c r="AJ149" s="118"/>
      <c r="AK149" s="15"/>
      <c r="AL149" s="15"/>
      <c r="AM149" s="118"/>
      <c r="AN149" s="15"/>
      <c r="AO149" s="15"/>
      <c r="AP149" s="15"/>
      <c r="AQ149" s="118"/>
      <c r="AR149" s="15"/>
      <c r="AS149" s="15"/>
      <c r="AT149" s="118"/>
      <c r="AU149" s="15"/>
      <c r="AV149" s="15"/>
      <c r="AW149" s="118"/>
      <c r="AX149" s="15"/>
      <c r="AY149" s="15"/>
      <c r="AZ149" s="118"/>
      <c r="BA149" s="15"/>
      <c r="BB149" s="15"/>
      <c r="BC149" s="118"/>
      <c r="BD149" s="15"/>
      <c r="BE149" s="15"/>
      <c r="BF149" s="15"/>
      <c r="BG149" s="118"/>
      <c r="BH149" s="15"/>
      <c r="BI149" s="15"/>
      <c r="BJ149" s="118"/>
      <c r="BK149" s="15"/>
      <c r="BL149" s="15"/>
      <c r="BM149" s="15"/>
      <c r="BN149" s="118"/>
      <c r="BO149" s="15"/>
      <c r="BP149" s="15"/>
      <c r="BQ149" s="118"/>
      <c r="BR149" s="15"/>
      <c r="BS149" s="15"/>
      <c r="BT149" s="15"/>
      <c r="BU149" s="118"/>
      <c r="BV149" s="15"/>
      <c r="BW149" s="15"/>
      <c r="BX149" s="118"/>
      <c r="BY149" s="15"/>
      <c r="BZ149" s="15"/>
      <c r="CA149" s="118"/>
      <c r="CB149" s="15"/>
      <c r="CC149" s="15"/>
      <c r="CD149" s="15"/>
      <c r="CE149" s="118"/>
      <c r="CF149" s="15"/>
      <c r="CG149" s="15"/>
      <c r="CH149" s="118"/>
      <c r="CI149" s="15"/>
      <c r="CJ149" s="15"/>
      <c r="CK149" s="15"/>
      <c r="CL149" s="118"/>
      <c r="CM149" s="15"/>
      <c r="CN149" s="15"/>
      <c r="CO149" s="118"/>
      <c r="CP149" s="15"/>
      <c r="CQ149" s="15"/>
      <c r="CR149" s="15"/>
      <c r="CS149" s="118"/>
      <c r="CT149" s="15"/>
      <c r="CU149" s="15"/>
      <c r="CV149" s="118"/>
      <c r="CW149" s="15"/>
      <c r="CX149" s="15"/>
    </row>
    <row r="150" spans="2:102" s="3" customFormat="1" x14ac:dyDescent="0.3">
      <c r="B150" s="12"/>
      <c r="C150" s="15"/>
      <c r="D150" s="15"/>
      <c r="E150" s="12"/>
      <c r="F150" s="15"/>
      <c r="G150" s="15"/>
      <c r="H150" s="118"/>
      <c r="I150" s="15"/>
      <c r="J150" s="15"/>
      <c r="K150" s="15"/>
      <c r="L150" s="118"/>
      <c r="M150" s="15"/>
      <c r="N150" s="15"/>
      <c r="O150" s="118"/>
      <c r="P150" s="15"/>
      <c r="Q150" s="15"/>
      <c r="R150" s="15"/>
      <c r="S150" s="118"/>
      <c r="T150" s="15"/>
      <c r="U150" s="15"/>
      <c r="V150" s="118"/>
      <c r="W150" s="15"/>
      <c r="X150" s="15"/>
      <c r="Y150" s="118"/>
      <c r="Z150" s="15"/>
      <c r="AA150" s="15"/>
      <c r="AB150" s="15"/>
      <c r="AC150" s="118"/>
      <c r="AD150" s="15"/>
      <c r="AE150" s="15"/>
      <c r="AF150" s="118"/>
      <c r="AG150" s="15"/>
      <c r="AH150" s="15"/>
      <c r="AI150" s="15"/>
      <c r="AJ150" s="118"/>
      <c r="AK150" s="15"/>
      <c r="AL150" s="15"/>
      <c r="AM150" s="118"/>
      <c r="AN150" s="15"/>
      <c r="AO150" s="15"/>
      <c r="AP150" s="15"/>
      <c r="AQ150" s="118"/>
      <c r="AR150" s="15"/>
      <c r="AS150" s="15"/>
      <c r="AT150" s="118"/>
      <c r="AU150" s="15"/>
      <c r="AV150" s="15"/>
      <c r="AW150" s="118"/>
      <c r="AX150" s="15"/>
      <c r="AY150" s="15"/>
      <c r="AZ150" s="118"/>
      <c r="BA150" s="15"/>
      <c r="BB150" s="15"/>
      <c r="BC150" s="118"/>
      <c r="BD150" s="15"/>
      <c r="BE150" s="15"/>
      <c r="BF150" s="15"/>
      <c r="BG150" s="118"/>
      <c r="BH150" s="15"/>
      <c r="BI150" s="15"/>
      <c r="BJ150" s="118"/>
      <c r="BK150" s="15"/>
      <c r="BL150" s="15"/>
      <c r="BM150" s="15"/>
      <c r="BN150" s="118"/>
      <c r="BO150" s="15"/>
      <c r="BP150" s="15"/>
      <c r="BQ150" s="118"/>
      <c r="BR150" s="15"/>
      <c r="BS150" s="15"/>
      <c r="BT150" s="15"/>
      <c r="BU150" s="118"/>
      <c r="BV150" s="15"/>
      <c r="BW150" s="15"/>
      <c r="BX150" s="118"/>
      <c r="BY150" s="15"/>
      <c r="BZ150" s="15"/>
      <c r="CA150" s="118"/>
      <c r="CB150" s="15"/>
      <c r="CC150" s="15"/>
      <c r="CD150" s="15"/>
      <c r="CE150" s="118"/>
      <c r="CF150" s="15"/>
      <c r="CG150" s="15"/>
      <c r="CH150" s="118"/>
      <c r="CI150" s="15"/>
      <c r="CJ150" s="15"/>
      <c r="CK150" s="15"/>
      <c r="CL150" s="118"/>
      <c r="CM150" s="15"/>
      <c r="CN150" s="15"/>
      <c r="CO150" s="118"/>
      <c r="CP150" s="15"/>
      <c r="CQ150" s="15"/>
      <c r="CR150" s="15"/>
      <c r="CS150" s="118"/>
      <c r="CT150" s="15"/>
      <c r="CU150" s="15"/>
      <c r="CV150" s="118"/>
      <c r="CW150" s="15"/>
      <c r="CX150" s="15"/>
    </row>
    <row r="151" spans="2:102" s="3" customFormat="1" x14ac:dyDescent="0.3">
      <c r="B151" s="12"/>
      <c r="C151" s="15"/>
      <c r="D151" s="15"/>
      <c r="E151" s="12"/>
      <c r="F151" s="15"/>
      <c r="G151" s="15"/>
      <c r="H151" s="118"/>
      <c r="I151" s="15"/>
      <c r="J151" s="15"/>
      <c r="K151" s="15"/>
      <c r="L151" s="118"/>
      <c r="M151" s="15"/>
      <c r="N151" s="15"/>
      <c r="O151" s="118"/>
      <c r="P151" s="15"/>
      <c r="Q151" s="15"/>
      <c r="R151" s="15"/>
      <c r="S151" s="118"/>
      <c r="T151" s="15"/>
      <c r="U151" s="15"/>
      <c r="V151" s="118"/>
      <c r="W151" s="15"/>
      <c r="X151" s="15"/>
      <c r="Y151" s="118"/>
      <c r="Z151" s="15"/>
      <c r="AA151" s="15"/>
      <c r="AB151" s="15"/>
      <c r="AC151" s="118"/>
      <c r="AD151" s="15"/>
      <c r="AE151" s="15"/>
      <c r="AF151" s="118"/>
      <c r="AG151" s="15"/>
      <c r="AH151" s="15"/>
      <c r="AI151" s="15"/>
      <c r="AJ151" s="118"/>
      <c r="AK151" s="15"/>
      <c r="AL151" s="15"/>
      <c r="AM151" s="118"/>
      <c r="AN151" s="15"/>
      <c r="AO151" s="15"/>
      <c r="AP151" s="15"/>
      <c r="AQ151" s="118"/>
      <c r="AR151" s="15"/>
      <c r="AS151" s="15"/>
      <c r="AT151" s="118"/>
      <c r="AU151" s="15"/>
      <c r="AV151" s="15"/>
      <c r="AW151" s="118"/>
      <c r="AX151" s="15"/>
      <c r="AY151" s="15"/>
      <c r="AZ151" s="118"/>
      <c r="BA151" s="15"/>
      <c r="BB151" s="15"/>
      <c r="BC151" s="118"/>
      <c r="BD151" s="15"/>
      <c r="BE151" s="15"/>
      <c r="BF151" s="15"/>
      <c r="BG151" s="118"/>
      <c r="BH151" s="15"/>
      <c r="BI151" s="15"/>
      <c r="BJ151" s="118"/>
      <c r="BK151" s="15"/>
      <c r="BL151" s="15"/>
      <c r="BM151" s="15"/>
      <c r="BN151" s="118"/>
      <c r="BO151" s="15"/>
      <c r="BP151" s="15"/>
      <c r="BQ151" s="118"/>
      <c r="BR151" s="15"/>
      <c r="BS151" s="15"/>
      <c r="BT151" s="15"/>
      <c r="BU151" s="118"/>
      <c r="BV151" s="15"/>
      <c r="BW151" s="15"/>
      <c r="BX151" s="118"/>
      <c r="BY151" s="15"/>
      <c r="BZ151" s="15"/>
      <c r="CA151" s="118"/>
      <c r="CB151" s="15"/>
      <c r="CC151" s="15"/>
      <c r="CD151" s="15"/>
      <c r="CE151" s="118"/>
      <c r="CF151" s="15"/>
      <c r="CG151" s="15"/>
      <c r="CH151" s="118"/>
      <c r="CI151" s="15"/>
      <c r="CJ151" s="15"/>
      <c r="CK151" s="15"/>
      <c r="CL151" s="118"/>
      <c r="CM151" s="15"/>
      <c r="CN151" s="15"/>
      <c r="CO151" s="118"/>
      <c r="CP151" s="15"/>
      <c r="CQ151" s="15"/>
      <c r="CR151" s="15"/>
      <c r="CS151" s="118"/>
      <c r="CT151" s="15"/>
      <c r="CU151" s="15"/>
      <c r="CV151" s="118"/>
      <c r="CW151" s="15"/>
      <c r="CX151" s="15"/>
    </row>
    <row r="152" spans="2:102" s="3" customFormat="1" x14ac:dyDescent="0.3">
      <c r="B152" s="12"/>
      <c r="C152" s="15"/>
      <c r="D152" s="15"/>
      <c r="E152" s="12"/>
      <c r="F152" s="15"/>
      <c r="G152" s="15"/>
      <c r="H152" s="118"/>
      <c r="I152" s="15"/>
      <c r="J152" s="15"/>
      <c r="K152" s="15"/>
      <c r="L152" s="118"/>
      <c r="M152" s="15"/>
      <c r="N152" s="15"/>
      <c r="O152" s="118"/>
      <c r="P152" s="15"/>
      <c r="Q152" s="15"/>
      <c r="R152" s="15"/>
      <c r="S152" s="118"/>
      <c r="T152" s="15"/>
      <c r="U152" s="15"/>
      <c r="V152" s="118"/>
      <c r="W152" s="15"/>
      <c r="X152" s="15"/>
      <c r="Y152" s="118"/>
      <c r="Z152" s="15"/>
      <c r="AA152" s="15"/>
      <c r="AB152" s="15"/>
      <c r="AC152" s="118"/>
      <c r="AD152" s="15"/>
      <c r="AE152" s="15"/>
      <c r="AF152" s="118"/>
      <c r="AG152" s="15"/>
      <c r="AH152" s="15"/>
      <c r="AI152" s="15"/>
      <c r="AJ152" s="118"/>
      <c r="AK152" s="15"/>
      <c r="AL152" s="15"/>
      <c r="AM152" s="118"/>
      <c r="AN152" s="15"/>
      <c r="AO152" s="15"/>
      <c r="AP152" s="15"/>
      <c r="AQ152" s="118"/>
      <c r="AR152" s="15"/>
      <c r="AS152" s="15"/>
      <c r="AT152" s="118"/>
      <c r="AU152" s="15"/>
      <c r="AV152" s="15"/>
      <c r="AW152" s="118"/>
      <c r="AX152" s="15"/>
      <c r="AY152" s="15"/>
      <c r="AZ152" s="118"/>
      <c r="BA152" s="15"/>
      <c r="BB152" s="15"/>
      <c r="BC152" s="118"/>
      <c r="BD152" s="15"/>
      <c r="BE152" s="15"/>
      <c r="BF152" s="15"/>
      <c r="BG152" s="118"/>
      <c r="BH152" s="15"/>
      <c r="BI152" s="15"/>
      <c r="BJ152" s="118"/>
      <c r="BK152" s="15"/>
      <c r="BL152" s="15"/>
      <c r="BM152" s="15"/>
      <c r="BN152" s="118"/>
      <c r="BO152" s="15"/>
      <c r="BP152" s="15"/>
      <c r="BQ152" s="118"/>
      <c r="BR152" s="15"/>
      <c r="BS152" s="15"/>
      <c r="BT152" s="15"/>
      <c r="BU152" s="118"/>
      <c r="BV152" s="15"/>
      <c r="BW152" s="15"/>
      <c r="BX152" s="118"/>
      <c r="BY152" s="15"/>
      <c r="BZ152" s="15"/>
      <c r="CA152" s="118"/>
      <c r="CB152" s="15"/>
      <c r="CC152" s="15"/>
      <c r="CD152" s="15"/>
      <c r="CE152" s="118"/>
      <c r="CF152" s="15"/>
      <c r="CG152" s="15"/>
      <c r="CH152" s="118"/>
      <c r="CI152" s="15"/>
      <c r="CJ152" s="15"/>
      <c r="CK152" s="15"/>
      <c r="CL152" s="118"/>
      <c r="CM152" s="15"/>
      <c r="CN152" s="15"/>
      <c r="CO152" s="118"/>
      <c r="CP152" s="15"/>
      <c r="CQ152" s="15"/>
      <c r="CR152" s="15"/>
      <c r="CS152" s="118"/>
      <c r="CT152" s="15"/>
      <c r="CU152" s="15"/>
      <c r="CV152" s="118"/>
      <c r="CW152" s="15"/>
      <c r="CX152" s="15"/>
    </row>
    <row r="153" spans="2:102" s="3" customFormat="1" x14ac:dyDescent="0.3">
      <c r="B153" s="12"/>
      <c r="C153" s="15"/>
      <c r="D153" s="15"/>
      <c r="E153" s="12"/>
      <c r="F153" s="15"/>
      <c r="G153" s="15"/>
      <c r="H153" s="118"/>
      <c r="I153" s="15"/>
      <c r="J153" s="15"/>
      <c r="K153" s="15"/>
      <c r="L153" s="118"/>
      <c r="M153" s="15"/>
      <c r="N153" s="15"/>
      <c r="O153" s="118"/>
      <c r="P153" s="15"/>
      <c r="Q153" s="15"/>
      <c r="R153" s="15"/>
      <c r="S153" s="118"/>
      <c r="T153" s="15"/>
      <c r="U153" s="15"/>
      <c r="V153" s="118"/>
      <c r="W153" s="15"/>
      <c r="X153" s="15"/>
      <c r="Y153" s="118"/>
      <c r="Z153" s="15"/>
      <c r="AA153" s="15"/>
      <c r="AB153" s="15"/>
      <c r="AC153" s="118"/>
      <c r="AD153" s="15"/>
      <c r="AE153" s="15"/>
      <c r="AF153" s="118"/>
      <c r="AG153" s="15"/>
      <c r="AH153" s="15"/>
      <c r="AI153" s="15"/>
      <c r="AJ153" s="118"/>
      <c r="AK153" s="15"/>
      <c r="AL153" s="15"/>
      <c r="AM153" s="118"/>
      <c r="AN153" s="15"/>
      <c r="AO153" s="15"/>
      <c r="AP153" s="15"/>
      <c r="AQ153" s="118"/>
      <c r="AR153" s="15"/>
      <c r="AS153" s="15"/>
      <c r="AT153" s="118"/>
      <c r="AU153" s="15"/>
      <c r="AV153" s="15"/>
      <c r="AW153" s="118"/>
      <c r="AX153" s="15"/>
      <c r="AY153" s="15"/>
      <c r="AZ153" s="118"/>
      <c r="BA153" s="15"/>
      <c r="BB153" s="15"/>
      <c r="BC153" s="118"/>
      <c r="BD153" s="15"/>
      <c r="BE153" s="15"/>
      <c r="BF153" s="15"/>
      <c r="BG153" s="118"/>
      <c r="BH153" s="15"/>
      <c r="BI153" s="15"/>
      <c r="BJ153" s="118"/>
      <c r="BK153" s="15"/>
      <c r="BL153" s="15"/>
      <c r="BM153" s="15"/>
      <c r="BN153" s="118"/>
      <c r="BO153" s="15"/>
      <c r="BP153" s="15"/>
      <c r="BQ153" s="118"/>
      <c r="BR153" s="15"/>
      <c r="BS153" s="15"/>
      <c r="BT153" s="15"/>
      <c r="BU153" s="118"/>
      <c r="BV153" s="15"/>
      <c r="BW153" s="15"/>
      <c r="BX153" s="118"/>
      <c r="BY153" s="15"/>
      <c r="BZ153" s="15"/>
      <c r="CA153" s="118"/>
      <c r="CB153" s="15"/>
      <c r="CC153" s="15"/>
      <c r="CD153" s="15"/>
      <c r="CE153" s="118"/>
      <c r="CF153" s="15"/>
      <c r="CG153" s="15"/>
      <c r="CH153" s="118"/>
      <c r="CI153" s="15"/>
      <c r="CJ153" s="15"/>
      <c r="CK153" s="15"/>
      <c r="CL153" s="118"/>
      <c r="CM153" s="15"/>
      <c r="CN153" s="15"/>
      <c r="CO153" s="118"/>
      <c r="CP153" s="15"/>
      <c r="CQ153" s="15"/>
      <c r="CR153" s="15"/>
      <c r="CS153" s="118"/>
      <c r="CT153" s="15"/>
      <c r="CU153" s="15"/>
      <c r="CV153" s="118"/>
      <c r="CW153" s="15"/>
      <c r="CX153" s="15"/>
    </row>
    <row r="154" spans="2:102" s="3" customFormat="1" x14ac:dyDescent="0.3">
      <c r="B154" s="12"/>
      <c r="C154" s="15"/>
      <c r="D154" s="15"/>
      <c r="E154" s="12"/>
      <c r="F154" s="15"/>
      <c r="G154" s="15"/>
      <c r="H154" s="118"/>
      <c r="I154" s="15"/>
      <c r="J154" s="15"/>
      <c r="K154" s="15"/>
      <c r="L154" s="118"/>
      <c r="M154" s="15"/>
      <c r="N154" s="15"/>
      <c r="O154" s="118"/>
      <c r="P154" s="15"/>
      <c r="Q154" s="15"/>
      <c r="R154" s="15"/>
      <c r="S154" s="118"/>
      <c r="T154" s="15"/>
      <c r="U154" s="15"/>
      <c r="V154" s="118"/>
      <c r="W154" s="15"/>
      <c r="X154" s="15"/>
      <c r="Y154" s="118"/>
      <c r="Z154" s="15"/>
      <c r="AA154" s="15"/>
      <c r="AB154" s="15"/>
      <c r="AC154" s="118"/>
      <c r="AD154" s="15"/>
      <c r="AE154" s="15"/>
      <c r="AF154" s="118"/>
      <c r="AG154" s="15"/>
      <c r="AH154" s="15"/>
      <c r="AI154" s="15"/>
      <c r="AJ154" s="118"/>
      <c r="AK154" s="15"/>
      <c r="AL154" s="15"/>
      <c r="AM154" s="118"/>
      <c r="AN154" s="15"/>
      <c r="AO154" s="15"/>
      <c r="AP154" s="15"/>
      <c r="AQ154" s="118"/>
      <c r="AR154" s="15"/>
      <c r="AS154" s="15"/>
      <c r="AT154" s="118"/>
      <c r="AU154" s="15"/>
      <c r="AV154" s="15"/>
      <c r="AW154" s="118"/>
      <c r="AX154" s="15"/>
      <c r="AY154" s="15"/>
      <c r="AZ154" s="118"/>
      <c r="BA154" s="15"/>
      <c r="BB154" s="15"/>
      <c r="BC154" s="118"/>
      <c r="BD154" s="15"/>
      <c r="BE154" s="15"/>
      <c r="BF154" s="15"/>
      <c r="BG154" s="118"/>
      <c r="BH154" s="15"/>
      <c r="BI154" s="15"/>
      <c r="BJ154" s="118"/>
      <c r="BK154" s="15"/>
      <c r="BL154" s="15"/>
      <c r="BM154" s="15"/>
      <c r="BN154" s="118"/>
      <c r="BO154" s="15"/>
      <c r="BP154" s="15"/>
      <c r="BQ154" s="118"/>
      <c r="BR154" s="15"/>
      <c r="BS154" s="15"/>
      <c r="BT154" s="15"/>
      <c r="BU154" s="118"/>
      <c r="BV154" s="15"/>
      <c r="BW154" s="15"/>
      <c r="BX154" s="118"/>
      <c r="BY154" s="15"/>
      <c r="BZ154" s="15"/>
      <c r="CA154" s="118"/>
      <c r="CB154" s="15"/>
      <c r="CC154" s="15"/>
      <c r="CD154" s="15"/>
      <c r="CE154" s="118"/>
      <c r="CF154" s="15"/>
      <c r="CG154" s="15"/>
      <c r="CH154" s="118"/>
      <c r="CI154" s="15"/>
      <c r="CJ154" s="15"/>
      <c r="CK154" s="15"/>
      <c r="CL154" s="118"/>
      <c r="CM154" s="15"/>
      <c r="CN154" s="15"/>
      <c r="CO154" s="118"/>
      <c r="CP154" s="15"/>
      <c r="CQ154" s="15"/>
      <c r="CR154" s="15"/>
      <c r="CS154" s="118"/>
      <c r="CT154" s="15"/>
      <c r="CU154" s="15"/>
      <c r="CV154" s="118"/>
      <c r="CW154" s="15"/>
      <c r="CX154" s="15"/>
    </row>
    <row r="155" spans="2:102" s="3" customFormat="1" x14ac:dyDescent="0.3">
      <c r="B155" s="12"/>
      <c r="C155" s="15"/>
      <c r="D155" s="15"/>
      <c r="E155" s="12"/>
      <c r="F155" s="15"/>
      <c r="G155" s="15"/>
      <c r="H155" s="118"/>
      <c r="I155" s="15"/>
      <c r="J155" s="15"/>
      <c r="K155" s="15"/>
      <c r="L155" s="118"/>
      <c r="M155" s="15"/>
      <c r="N155" s="15"/>
      <c r="O155" s="118"/>
      <c r="P155" s="15"/>
      <c r="Q155" s="15"/>
      <c r="R155" s="15"/>
      <c r="S155" s="118"/>
      <c r="T155" s="15"/>
      <c r="U155" s="15"/>
      <c r="V155" s="118"/>
      <c r="W155" s="15"/>
      <c r="X155" s="15"/>
      <c r="Y155" s="118"/>
      <c r="Z155" s="15"/>
      <c r="AA155" s="15"/>
      <c r="AB155" s="15"/>
      <c r="AC155" s="118"/>
      <c r="AD155" s="15"/>
      <c r="AE155" s="15"/>
      <c r="AF155" s="118"/>
      <c r="AG155" s="15"/>
      <c r="AH155" s="15"/>
      <c r="AI155" s="15"/>
      <c r="AJ155" s="118"/>
      <c r="AK155" s="15"/>
      <c r="AL155" s="15"/>
      <c r="AM155" s="118"/>
      <c r="AN155" s="15"/>
      <c r="AO155" s="15"/>
      <c r="AP155" s="15"/>
      <c r="AQ155" s="118"/>
      <c r="AR155" s="15"/>
      <c r="AS155" s="15"/>
      <c r="AT155" s="118"/>
      <c r="AU155" s="15"/>
      <c r="AV155" s="15"/>
      <c r="AW155" s="118"/>
      <c r="AX155" s="15"/>
      <c r="AY155" s="15"/>
      <c r="AZ155" s="118"/>
      <c r="BA155" s="15"/>
      <c r="BB155" s="15"/>
      <c r="BC155" s="118"/>
      <c r="BD155" s="15"/>
      <c r="BE155" s="15"/>
      <c r="BF155" s="15"/>
      <c r="BG155" s="118"/>
      <c r="BH155" s="15"/>
      <c r="BI155" s="15"/>
      <c r="BJ155" s="118"/>
      <c r="BK155" s="15"/>
      <c r="BL155" s="15"/>
      <c r="BM155" s="15"/>
      <c r="BN155" s="118"/>
      <c r="BO155" s="15"/>
      <c r="BP155" s="15"/>
      <c r="BQ155" s="118"/>
      <c r="BR155" s="15"/>
      <c r="BS155" s="15"/>
      <c r="BT155" s="15"/>
      <c r="BU155" s="118"/>
      <c r="BV155" s="15"/>
      <c r="BW155" s="15"/>
      <c r="BX155" s="118"/>
      <c r="BY155" s="15"/>
      <c r="BZ155" s="15"/>
      <c r="CA155" s="118"/>
      <c r="CB155" s="15"/>
      <c r="CC155" s="15"/>
      <c r="CD155" s="15"/>
      <c r="CE155" s="118"/>
      <c r="CF155" s="15"/>
      <c r="CG155" s="15"/>
      <c r="CH155" s="118"/>
      <c r="CI155" s="15"/>
      <c r="CJ155" s="15"/>
      <c r="CK155" s="15"/>
      <c r="CL155" s="118"/>
      <c r="CM155" s="15"/>
      <c r="CN155" s="15"/>
      <c r="CO155" s="118"/>
      <c r="CP155" s="15"/>
      <c r="CQ155" s="15"/>
      <c r="CR155" s="15"/>
      <c r="CS155" s="118"/>
      <c r="CT155" s="15"/>
      <c r="CU155" s="15"/>
      <c r="CV155" s="118"/>
      <c r="CW155" s="15"/>
      <c r="CX155" s="15"/>
    </row>
    <row r="156" spans="2:102" s="3" customFormat="1" x14ac:dyDescent="0.3">
      <c r="B156" s="12"/>
      <c r="C156" s="15"/>
      <c r="D156" s="15"/>
      <c r="E156" s="12"/>
      <c r="F156" s="15"/>
      <c r="G156" s="15"/>
      <c r="H156" s="118"/>
      <c r="I156" s="15"/>
      <c r="J156" s="15"/>
      <c r="K156" s="15"/>
      <c r="L156" s="118"/>
      <c r="M156" s="15"/>
      <c r="N156" s="15"/>
      <c r="O156" s="118"/>
      <c r="P156" s="15"/>
      <c r="Q156" s="15"/>
      <c r="R156" s="15"/>
      <c r="S156" s="118"/>
      <c r="T156" s="15"/>
      <c r="U156" s="15"/>
      <c r="V156" s="118"/>
      <c r="W156" s="15"/>
      <c r="X156" s="15"/>
      <c r="Y156" s="118"/>
      <c r="Z156" s="15"/>
      <c r="AA156" s="15"/>
      <c r="AB156" s="15"/>
      <c r="AC156" s="118"/>
      <c r="AD156" s="15"/>
      <c r="AE156" s="15"/>
      <c r="AF156" s="118"/>
      <c r="AG156" s="15"/>
      <c r="AH156" s="15"/>
      <c r="AI156" s="15"/>
      <c r="AJ156" s="118"/>
      <c r="AK156" s="15"/>
      <c r="AL156" s="15"/>
      <c r="AM156" s="118"/>
      <c r="AN156" s="15"/>
      <c r="AO156" s="15"/>
      <c r="AP156" s="15"/>
      <c r="AQ156" s="118"/>
      <c r="AR156" s="15"/>
      <c r="AS156" s="15"/>
      <c r="AT156" s="118"/>
      <c r="AU156" s="15"/>
      <c r="AV156" s="15"/>
      <c r="AW156" s="118"/>
      <c r="AX156" s="15"/>
      <c r="AY156" s="15"/>
      <c r="AZ156" s="118"/>
      <c r="BA156" s="15"/>
      <c r="BB156" s="15"/>
      <c r="BC156" s="118"/>
      <c r="BD156" s="15"/>
      <c r="BE156" s="15"/>
      <c r="BF156" s="15"/>
      <c r="BG156" s="118"/>
      <c r="BH156" s="15"/>
      <c r="BI156" s="15"/>
      <c r="BJ156" s="118"/>
      <c r="BK156" s="15"/>
      <c r="BL156" s="15"/>
      <c r="BM156" s="15"/>
      <c r="BN156" s="118"/>
      <c r="BO156" s="15"/>
      <c r="BP156" s="15"/>
      <c r="BQ156" s="118"/>
      <c r="BR156" s="15"/>
      <c r="BS156" s="15"/>
      <c r="BT156" s="15"/>
      <c r="BU156" s="118"/>
      <c r="BV156" s="15"/>
      <c r="BW156" s="15"/>
      <c r="BX156" s="118"/>
      <c r="BY156" s="15"/>
      <c r="BZ156" s="15"/>
      <c r="CA156" s="118"/>
      <c r="CB156" s="15"/>
      <c r="CC156" s="15"/>
      <c r="CD156" s="15"/>
      <c r="CE156" s="118"/>
      <c r="CF156" s="15"/>
      <c r="CG156" s="15"/>
      <c r="CH156" s="118"/>
      <c r="CI156" s="15"/>
      <c r="CJ156" s="15"/>
      <c r="CK156" s="15"/>
      <c r="CL156" s="118"/>
      <c r="CM156" s="15"/>
      <c r="CN156" s="15"/>
      <c r="CO156" s="118"/>
      <c r="CP156" s="15"/>
      <c r="CQ156" s="15"/>
      <c r="CR156" s="15"/>
      <c r="CS156" s="118"/>
      <c r="CT156" s="15"/>
      <c r="CU156" s="15"/>
      <c r="CV156" s="118"/>
      <c r="CW156" s="15"/>
      <c r="CX156" s="15"/>
    </row>
    <row r="157" spans="2:102" s="3" customFormat="1" x14ac:dyDescent="0.3">
      <c r="B157" s="12"/>
      <c r="C157" s="15"/>
      <c r="D157" s="15"/>
      <c r="E157" s="12"/>
      <c r="F157" s="15"/>
      <c r="G157" s="15"/>
      <c r="H157" s="118"/>
      <c r="I157" s="15"/>
      <c r="J157" s="15"/>
      <c r="K157" s="15"/>
      <c r="L157" s="118"/>
      <c r="M157" s="15"/>
      <c r="N157" s="15"/>
      <c r="O157" s="118"/>
      <c r="P157" s="15"/>
      <c r="Q157" s="15"/>
      <c r="R157" s="15"/>
      <c r="S157" s="118"/>
      <c r="T157" s="15"/>
      <c r="U157" s="15"/>
      <c r="V157" s="118"/>
      <c r="W157" s="15"/>
      <c r="X157" s="15"/>
      <c r="Y157" s="118"/>
      <c r="Z157" s="15"/>
      <c r="AA157" s="15"/>
      <c r="AB157" s="15"/>
      <c r="AC157" s="118"/>
      <c r="AD157" s="15"/>
      <c r="AE157" s="15"/>
      <c r="AF157" s="118"/>
      <c r="AG157" s="15"/>
      <c r="AH157" s="15"/>
      <c r="AI157" s="15"/>
      <c r="AJ157" s="118"/>
      <c r="AK157" s="15"/>
      <c r="AL157" s="15"/>
      <c r="AM157" s="118"/>
      <c r="AN157" s="15"/>
      <c r="AO157" s="15"/>
      <c r="AP157" s="15"/>
      <c r="AQ157" s="118"/>
      <c r="AR157" s="15"/>
      <c r="AS157" s="15"/>
      <c r="AT157" s="118"/>
      <c r="AU157" s="15"/>
      <c r="AV157" s="15"/>
      <c r="AW157" s="118"/>
      <c r="AX157" s="15"/>
      <c r="AY157" s="15"/>
      <c r="AZ157" s="118"/>
      <c r="BA157" s="15"/>
      <c r="BB157" s="15"/>
      <c r="BC157" s="118"/>
      <c r="BD157" s="15"/>
      <c r="BE157" s="15"/>
      <c r="BF157" s="15"/>
      <c r="BG157" s="118"/>
      <c r="BH157" s="15"/>
      <c r="BI157" s="15"/>
      <c r="BJ157" s="118"/>
      <c r="BK157" s="15"/>
      <c r="BL157" s="15"/>
      <c r="BM157" s="15"/>
      <c r="BN157" s="118"/>
      <c r="BO157" s="15"/>
      <c r="BP157" s="15"/>
      <c r="BQ157" s="118"/>
      <c r="BR157" s="15"/>
      <c r="BS157" s="15"/>
      <c r="BT157" s="15"/>
      <c r="BU157" s="118"/>
      <c r="BV157" s="15"/>
      <c r="BW157" s="15"/>
      <c r="BX157" s="118"/>
      <c r="BY157" s="15"/>
      <c r="BZ157" s="15"/>
      <c r="CA157" s="118"/>
      <c r="CB157" s="15"/>
      <c r="CC157" s="15"/>
      <c r="CD157" s="15"/>
      <c r="CE157" s="118"/>
      <c r="CF157" s="15"/>
      <c r="CG157" s="15"/>
      <c r="CH157" s="118"/>
      <c r="CI157" s="15"/>
      <c r="CJ157" s="15"/>
      <c r="CK157" s="15"/>
      <c r="CL157" s="118"/>
      <c r="CM157" s="15"/>
      <c r="CN157" s="15"/>
      <c r="CO157" s="118"/>
      <c r="CP157" s="15"/>
      <c r="CQ157" s="15"/>
      <c r="CR157" s="15"/>
      <c r="CS157" s="118"/>
      <c r="CT157" s="15"/>
      <c r="CU157" s="15"/>
      <c r="CV157" s="118"/>
      <c r="CW157" s="15"/>
      <c r="CX157" s="15"/>
    </row>
    <row r="158" spans="2:102" s="3" customFormat="1" x14ac:dyDescent="0.3">
      <c r="B158" s="12"/>
      <c r="C158" s="15"/>
      <c r="D158" s="15"/>
      <c r="E158" s="12"/>
      <c r="F158" s="15"/>
      <c r="G158" s="15"/>
      <c r="H158" s="118"/>
      <c r="I158" s="15"/>
      <c r="J158" s="15"/>
      <c r="K158" s="15"/>
      <c r="L158" s="118"/>
      <c r="M158" s="15"/>
      <c r="N158" s="15"/>
      <c r="O158" s="118"/>
      <c r="P158" s="15"/>
      <c r="Q158" s="15"/>
      <c r="R158" s="15"/>
      <c r="S158" s="118"/>
      <c r="T158" s="15"/>
      <c r="U158" s="15"/>
      <c r="V158" s="118"/>
      <c r="W158" s="15"/>
      <c r="X158" s="15"/>
      <c r="Y158" s="118"/>
      <c r="Z158" s="15"/>
      <c r="AA158" s="15"/>
      <c r="AB158" s="15"/>
      <c r="AC158" s="118"/>
      <c r="AD158" s="15"/>
      <c r="AE158" s="15"/>
      <c r="AF158" s="118"/>
      <c r="AG158" s="15"/>
      <c r="AH158" s="15"/>
      <c r="AI158" s="15"/>
      <c r="AJ158" s="118"/>
      <c r="AK158" s="15"/>
      <c r="AL158" s="15"/>
      <c r="AM158" s="118"/>
      <c r="AN158" s="15"/>
      <c r="AO158" s="15"/>
      <c r="AP158" s="15"/>
      <c r="AQ158" s="118"/>
      <c r="AR158" s="15"/>
      <c r="AS158" s="15"/>
      <c r="AT158" s="118"/>
      <c r="AU158" s="15"/>
      <c r="AV158" s="15"/>
      <c r="AW158" s="118"/>
      <c r="AX158" s="15"/>
      <c r="AY158" s="15"/>
      <c r="AZ158" s="118"/>
      <c r="BA158" s="15"/>
      <c r="BB158" s="15"/>
      <c r="BC158" s="118"/>
      <c r="BD158" s="15"/>
      <c r="BE158" s="15"/>
      <c r="BF158" s="15"/>
      <c r="BG158" s="118"/>
      <c r="BH158" s="15"/>
      <c r="BI158" s="15"/>
      <c r="BJ158" s="118"/>
      <c r="BK158" s="15"/>
      <c r="BL158" s="15"/>
      <c r="BM158" s="15"/>
      <c r="BN158" s="118"/>
      <c r="BO158" s="15"/>
      <c r="BP158" s="15"/>
      <c r="BQ158" s="118"/>
      <c r="BR158" s="15"/>
      <c r="BS158" s="15"/>
      <c r="BT158" s="15"/>
      <c r="BU158" s="118"/>
      <c r="BV158" s="15"/>
      <c r="BW158" s="15"/>
      <c r="BX158" s="118"/>
      <c r="BY158" s="15"/>
      <c r="BZ158" s="15"/>
      <c r="CA158" s="118"/>
      <c r="CB158" s="15"/>
      <c r="CC158" s="15"/>
      <c r="CD158" s="15"/>
      <c r="CE158" s="118"/>
      <c r="CF158" s="15"/>
      <c r="CG158" s="15"/>
      <c r="CH158" s="118"/>
      <c r="CI158" s="15"/>
      <c r="CJ158" s="15"/>
      <c r="CK158" s="15"/>
      <c r="CL158" s="118"/>
      <c r="CM158" s="15"/>
      <c r="CN158" s="15"/>
      <c r="CO158" s="118"/>
      <c r="CP158" s="15"/>
      <c r="CQ158" s="15"/>
      <c r="CR158" s="15"/>
      <c r="CS158" s="118"/>
      <c r="CT158" s="15"/>
      <c r="CU158" s="15"/>
      <c r="CV158" s="118"/>
      <c r="CW158" s="15"/>
      <c r="CX158" s="15"/>
    </row>
    <row r="159" spans="2:102" s="3" customFormat="1" x14ac:dyDescent="0.3">
      <c r="B159" s="12"/>
      <c r="C159" s="15"/>
      <c r="D159" s="15"/>
      <c r="E159" s="12"/>
      <c r="F159" s="15"/>
      <c r="G159" s="15"/>
      <c r="H159" s="118"/>
      <c r="I159" s="15"/>
      <c r="J159" s="15"/>
      <c r="K159" s="15"/>
      <c r="L159" s="118"/>
      <c r="M159" s="15"/>
      <c r="N159" s="15"/>
      <c r="O159" s="118"/>
      <c r="P159" s="15"/>
      <c r="Q159" s="15"/>
      <c r="R159" s="15"/>
      <c r="S159" s="118"/>
      <c r="T159" s="15"/>
      <c r="U159" s="15"/>
      <c r="V159" s="118"/>
      <c r="W159" s="15"/>
      <c r="X159" s="15"/>
      <c r="Y159" s="118"/>
      <c r="Z159" s="15"/>
      <c r="AA159" s="15"/>
      <c r="AB159" s="15"/>
      <c r="AC159" s="118"/>
      <c r="AD159" s="15"/>
      <c r="AE159" s="15"/>
      <c r="AF159" s="118"/>
      <c r="AG159" s="15"/>
      <c r="AH159" s="15"/>
      <c r="AI159" s="15"/>
      <c r="AJ159" s="118"/>
      <c r="AK159" s="15"/>
      <c r="AL159" s="15"/>
      <c r="AM159" s="118"/>
      <c r="AN159" s="15"/>
      <c r="AO159" s="15"/>
      <c r="AP159" s="15"/>
      <c r="AQ159" s="118"/>
      <c r="AR159" s="15"/>
      <c r="AS159" s="15"/>
      <c r="AT159" s="118"/>
      <c r="AU159" s="15"/>
      <c r="AV159" s="15"/>
      <c r="AW159" s="118"/>
      <c r="AX159" s="15"/>
      <c r="AY159" s="15"/>
      <c r="AZ159" s="118"/>
      <c r="BA159" s="15"/>
      <c r="BB159" s="15"/>
      <c r="BC159" s="118"/>
      <c r="BD159" s="15"/>
      <c r="BE159" s="15"/>
      <c r="BF159" s="15"/>
      <c r="BG159" s="118"/>
      <c r="BH159" s="15"/>
      <c r="BI159" s="15"/>
      <c r="BJ159" s="118"/>
      <c r="BK159" s="15"/>
      <c r="BL159" s="15"/>
      <c r="BM159" s="15"/>
      <c r="BN159" s="118"/>
      <c r="BO159" s="15"/>
      <c r="BP159" s="15"/>
      <c r="BQ159" s="118"/>
      <c r="BR159" s="15"/>
      <c r="BS159" s="15"/>
      <c r="BT159" s="15"/>
      <c r="BU159" s="118"/>
      <c r="BV159" s="15"/>
      <c r="BW159" s="15"/>
      <c r="BX159" s="118"/>
      <c r="BY159" s="15"/>
      <c r="BZ159" s="15"/>
      <c r="CA159" s="118"/>
      <c r="CB159" s="15"/>
      <c r="CC159" s="15"/>
      <c r="CD159" s="15"/>
      <c r="CE159" s="118"/>
      <c r="CF159" s="15"/>
      <c r="CG159" s="15"/>
      <c r="CH159" s="118"/>
      <c r="CI159" s="15"/>
      <c r="CJ159" s="15"/>
      <c r="CK159" s="15"/>
      <c r="CL159" s="118"/>
      <c r="CM159" s="15"/>
      <c r="CN159" s="15"/>
      <c r="CO159" s="118"/>
      <c r="CP159" s="15"/>
      <c r="CQ159" s="15"/>
      <c r="CR159" s="15"/>
      <c r="CS159" s="118"/>
      <c r="CT159" s="15"/>
      <c r="CU159" s="15"/>
      <c r="CV159" s="118"/>
      <c r="CW159" s="15"/>
      <c r="CX159" s="15"/>
    </row>
    <row r="160" spans="2:102" s="3" customFormat="1" x14ac:dyDescent="0.3">
      <c r="B160" s="12"/>
      <c r="C160" s="15"/>
      <c r="D160" s="15"/>
      <c r="E160" s="12"/>
      <c r="F160" s="15"/>
      <c r="G160" s="15"/>
      <c r="H160" s="118"/>
      <c r="I160" s="15"/>
      <c r="J160" s="15"/>
      <c r="K160" s="15"/>
      <c r="L160" s="118"/>
      <c r="M160" s="15"/>
      <c r="N160" s="15"/>
      <c r="O160" s="118"/>
      <c r="P160" s="15"/>
      <c r="Q160" s="15"/>
      <c r="R160" s="15"/>
      <c r="S160" s="118"/>
      <c r="T160" s="15"/>
      <c r="U160" s="15"/>
      <c r="V160" s="118"/>
      <c r="W160" s="15"/>
      <c r="X160" s="15"/>
      <c r="Y160" s="118"/>
      <c r="Z160" s="15"/>
      <c r="AA160" s="15"/>
      <c r="AB160" s="15"/>
      <c r="AC160" s="118"/>
      <c r="AD160" s="15"/>
      <c r="AE160" s="15"/>
      <c r="AF160" s="118"/>
      <c r="AG160" s="15"/>
      <c r="AH160" s="15"/>
      <c r="AI160" s="15"/>
      <c r="AJ160" s="118"/>
      <c r="AK160" s="15"/>
      <c r="AL160" s="15"/>
      <c r="AM160" s="118"/>
      <c r="AN160" s="15"/>
      <c r="AO160" s="15"/>
      <c r="AP160" s="15"/>
      <c r="AQ160" s="118"/>
      <c r="AR160" s="15"/>
      <c r="AS160" s="15"/>
      <c r="AT160" s="118"/>
      <c r="AU160" s="15"/>
      <c r="AV160" s="15"/>
      <c r="AW160" s="118"/>
      <c r="AX160" s="15"/>
      <c r="AY160" s="15"/>
      <c r="AZ160" s="118"/>
      <c r="BA160" s="15"/>
      <c r="BB160" s="15"/>
      <c r="BC160" s="118"/>
      <c r="BD160" s="15"/>
      <c r="BE160" s="15"/>
      <c r="BF160" s="15"/>
      <c r="BG160" s="118"/>
      <c r="BH160" s="15"/>
      <c r="BI160" s="15"/>
      <c r="BJ160" s="118"/>
      <c r="BK160" s="15"/>
      <c r="BL160" s="15"/>
      <c r="BM160" s="15"/>
      <c r="BN160" s="118"/>
      <c r="BO160" s="15"/>
      <c r="BP160" s="15"/>
      <c r="BQ160" s="118"/>
      <c r="BR160" s="15"/>
      <c r="BS160" s="15"/>
      <c r="BT160" s="15"/>
      <c r="BU160" s="118"/>
      <c r="BV160" s="15"/>
      <c r="BW160" s="15"/>
      <c r="BX160" s="118"/>
      <c r="BY160" s="15"/>
      <c r="BZ160" s="15"/>
      <c r="CA160" s="118"/>
      <c r="CB160" s="15"/>
      <c r="CC160" s="15"/>
      <c r="CD160" s="15"/>
      <c r="CE160" s="118"/>
      <c r="CF160" s="15"/>
      <c r="CG160" s="15"/>
      <c r="CH160" s="118"/>
      <c r="CI160" s="15"/>
      <c r="CJ160" s="15"/>
      <c r="CK160" s="15"/>
      <c r="CL160" s="118"/>
      <c r="CM160" s="15"/>
      <c r="CN160" s="15"/>
      <c r="CO160" s="118"/>
      <c r="CP160" s="15"/>
      <c r="CQ160" s="15"/>
      <c r="CR160" s="15"/>
      <c r="CS160" s="118"/>
      <c r="CT160" s="15"/>
      <c r="CU160" s="15"/>
      <c r="CV160" s="118"/>
      <c r="CW160" s="15"/>
      <c r="CX160" s="15"/>
    </row>
    <row r="161" spans="2:102" s="3" customFormat="1" x14ac:dyDescent="0.3">
      <c r="B161" s="12"/>
      <c r="C161" s="15"/>
      <c r="D161" s="15"/>
      <c r="E161" s="12"/>
      <c r="F161" s="15"/>
      <c r="G161" s="15"/>
      <c r="H161" s="118"/>
      <c r="I161" s="15"/>
      <c r="J161" s="15"/>
      <c r="K161" s="15"/>
      <c r="L161" s="118"/>
      <c r="M161" s="15"/>
      <c r="N161" s="15"/>
      <c r="O161" s="118"/>
      <c r="P161" s="15"/>
      <c r="Q161" s="15"/>
      <c r="R161" s="15"/>
      <c r="S161" s="118"/>
      <c r="T161" s="15"/>
      <c r="U161" s="15"/>
      <c r="V161" s="118"/>
      <c r="W161" s="15"/>
      <c r="X161" s="15"/>
      <c r="Y161" s="118"/>
      <c r="Z161" s="15"/>
      <c r="AA161" s="15"/>
      <c r="AB161" s="15"/>
      <c r="AC161" s="118"/>
      <c r="AD161" s="15"/>
      <c r="AE161" s="15"/>
      <c r="AF161" s="118"/>
      <c r="AG161" s="15"/>
      <c r="AH161" s="15"/>
      <c r="AI161" s="15"/>
      <c r="AJ161" s="118"/>
      <c r="AK161" s="15"/>
      <c r="AL161" s="15"/>
      <c r="AM161" s="118"/>
      <c r="AN161" s="15"/>
      <c r="AO161" s="15"/>
      <c r="AP161" s="15"/>
      <c r="AQ161" s="118"/>
      <c r="AR161" s="15"/>
      <c r="AS161" s="15"/>
      <c r="AT161" s="118"/>
      <c r="AU161" s="15"/>
      <c r="AV161" s="15"/>
      <c r="AW161" s="118"/>
      <c r="AX161" s="15"/>
      <c r="AY161" s="15"/>
      <c r="AZ161" s="118"/>
      <c r="BA161" s="15"/>
      <c r="BB161" s="15"/>
      <c r="BC161" s="118"/>
      <c r="BD161" s="15"/>
      <c r="BE161" s="15"/>
      <c r="BF161" s="15"/>
      <c r="BG161" s="118"/>
      <c r="BH161" s="15"/>
      <c r="BI161" s="15"/>
      <c r="BJ161" s="118"/>
      <c r="BK161" s="15"/>
      <c r="BL161" s="15"/>
      <c r="BM161" s="15"/>
      <c r="BN161" s="118"/>
      <c r="BO161" s="15"/>
      <c r="BP161" s="15"/>
      <c r="BQ161" s="118"/>
      <c r="BR161" s="15"/>
      <c r="BS161" s="15"/>
      <c r="BT161" s="15"/>
      <c r="BU161" s="118"/>
      <c r="BV161" s="15"/>
      <c r="BW161" s="15"/>
      <c r="BX161" s="118"/>
      <c r="BY161" s="15"/>
      <c r="BZ161" s="15"/>
      <c r="CA161" s="118"/>
      <c r="CB161" s="15"/>
      <c r="CC161" s="15"/>
      <c r="CD161" s="15"/>
      <c r="CE161" s="118"/>
      <c r="CF161" s="15"/>
      <c r="CG161" s="15"/>
      <c r="CH161" s="118"/>
      <c r="CI161" s="15"/>
      <c r="CJ161" s="15"/>
      <c r="CK161" s="15"/>
      <c r="CL161" s="118"/>
      <c r="CM161" s="15"/>
      <c r="CN161" s="15"/>
      <c r="CO161" s="118"/>
      <c r="CP161" s="15"/>
      <c r="CQ161" s="15"/>
      <c r="CR161" s="15"/>
      <c r="CS161" s="118"/>
      <c r="CT161" s="15"/>
      <c r="CU161" s="15"/>
      <c r="CV161" s="118"/>
      <c r="CW161" s="15"/>
      <c r="CX161" s="15"/>
    </row>
    <row r="162" spans="2:102" s="3" customFormat="1" x14ac:dyDescent="0.3">
      <c r="B162" s="12"/>
      <c r="C162" s="15"/>
      <c r="D162" s="15"/>
      <c r="E162" s="12"/>
      <c r="F162" s="15"/>
      <c r="G162" s="15"/>
      <c r="H162" s="118"/>
      <c r="I162" s="15"/>
      <c r="J162" s="15"/>
      <c r="K162" s="15"/>
      <c r="L162" s="118"/>
      <c r="M162" s="15"/>
      <c r="N162" s="15"/>
      <c r="O162" s="118"/>
      <c r="P162" s="15"/>
      <c r="Q162" s="15"/>
      <c r="R162" s="15"/>
      <c r="S162" s="118"/>
      <c r="T162" s="15"/>
      <c r="U162" s="15"/>
      <c r="V162" s="118"/>
      <c r="W162" s="15"/>
      <c r="X162" s="15"/>
      <c r="Y162" s="118"/>
      <c r="Z162" s="15"/>
      <c r="AA162" s="15"/>
      <c r="AB162" s="15"/>
      <c r="AC162" s="118"/>
      <c r="AD162" s="15"/>
      <c r="AE162" s="15"/>
      <c r="AF162" s="118"/>
      <c r="AG162" s="15"/>
      <c r="AH162" s="15"/>
      <c r="AI162" s="15"/>
      <c r="AJ162" s="118"/>
      <c r="AK162" s="15"/>
      <c r="AL162" s="15"/>
      <c r="AM162" s="118"/>
      <c r="AN162" s="15"/>
      <c r="AO162" s="15"/>
      <c r="AP162" s="15"/>
      <c r="AQ162" s="118"/>
      <c r="AR162" s="15"/>
      <c r="AS162" s="15"/>
      <c r="AT162" s="118"/>
      <c r="AU162" s="15"/>
      <c r="AV162" s="15"/>
      <c r="AW162" s="118"/>
      <c r="AX162" s="15"/>
      <c r="AY162" s="15"/>
      <c r="AZ162" s="118"/>
      <c r="BA162" s="15"/>
      <c r="BB162" s="15"/>
      <c r="BC162" s="118"/>
      <c r="BD162" s="15"/>
      <c r="BE162" s="15"/>
      <c r="BF162" s="15"/>
      <c r="BG162" s="118"/>
      <c r="BH162" s="15"/>
      <c r="BI162" s="15"/>
      <c r="BJ162" s="118"/>
      <c r="BK162" s="15"/>
      <c r="BL162" s="15"/>
      <c r="BM162" s="15"/>
      <c r="BN162" s="118"/>
      <c r="BO162" s="15"/>
      <c r="BP162" s="15"/>
      <c r="BQ162" s="118"/>
      <c r="BR162" s="15"/>
      <c r="BS162" s="15"/>
      <c r="BT162" s="15"/>
      <c r="BU162" s="118"/>
      <c r="BV162" s="15"/>
      <c r="BW162" s="15"/>
      <c r="BX162" s="118"/>
      <c r="BY162" s="15"/>
      <c r="BZ162" s="15"/>
      <c r="CA162" s="118"/>
      <c r="CB162" s="15"/>
      <c r="CC162" s="15"/>
      <c r="CD162" s="15"/>
      <c r="CE162" s="118"/>
      <c r="CF162" s="15"/>
      <c r="CG162" s="15"/>
      <c r="CH162" s="118"/>
      <c r="CI162" s="15"/>
      <c r="CJ162" s="15"/>
      <c r="CK162" s="15"/>
      <c r="CL162" s="118"/>
      <c r="CM162" s="15"/>
      <c r="CN162" s="15"/>
      <c r="CO162" s="118"/>
      <c r="CP162" s="15"/>
      <c r="CQ162" s="15"/>
      <c r="CR162" s="15"/>
      <c r="CS162" s="118"/>
      <c r="CT162" s="15"/>
      <c r="CU162" s="15"/>
      <c r="CV162" s="118"/>
      <c r="CW162" s="15"/>
      <c r="CX162" s="15"/>
    </row>
    <row r="163" spans="2:102" s="3" customFormat="1" x14ac:dyDescent="0.3">
      <c r="B163" s="12"/>
      <c r="C163" s="15"/>
      <c r="D163" s="15"/>
      <c r="E163" s="12"/>
      <c r="F163" s="15"/>
      <c r="G163" s="15"/>
      <c r="H163" s="118"/>
      <c r="I163" s="15"/>
      <c r="J163" s="15"/>
      <c r="K163" s="15"/>
      <c r="L163" s="118"/>
      <c r="M163" s="15"/>
      <c r="N163" s="15"/>
      <c r="O163" s="118"/>
      <c r="P163" s="15"/>
      <c r="Q163" s="15"/>
      <c r="R163" s="15"/>
      <c r="S163" s="118"/>
      <c r="T163" s="15"/>
      <c r="U163" s="15"/>
      <c r="V163" s="118"/>
      <c r="W163" s="15"/>
      <c r="X163" s="15"/>
      <c r="Y163" s="118"/>
      <c r="Z163" s="15"/>
      <c r="AA163" s="15"/>
      <c r="AB163" s="15"/>
      <c r="AC163" s="118"/>
      <c r="AD163" s="15"/>
      <c r="AE163" s="15"/>
      <c r="AF163" s="118"/>
      <c r="AG163" s="15"/>
      <c r="AH163" s="15"/>
      <c r="AI163" s="15"/>
      <c r="AJ163" s="118"/>
      <c r="AK163" s="15"/>
      <c r="AL163" s="15"/>
      <c r="AM163" s="118"/>
      <c r="AN163" s="15"/>
      <c r="AO163" s="15"/>
      <c r="AP163" s="15"/>
      <c r="AQ163" s="118"/>
      <c r="AR163" s="15"/>
      <c r="AS163" s="15"/>
      <c r="AT163" s="118"/>
      <c r="AU163" s="15"/>
      <c r="AV163" s="15"/>
      <c r="AW163" s="118"/>
      <c r="AX163" s="15"/>
      <c r="AY163" s="15"/>
      <c r="AZ163" s="118"/>
      <c r="BA163" s="15"/>
      <c r="BB163" s="15"/>
      <c r="BC163" s="118"/>
      <c r="BD163" s="15"/>
      <c r="BE163" s="15"/>
      <c r="BF163" s="15"/>
      <c r="BG163" s="118"/>
      <c r="BH163" s="15"/>
      <c r="BI163" s="15"/>
      <c r="BJ163" s="118"/>
      <c r="BK163" s="15"/>
      <c r="BL163" s="15"/>
      <c r="BM163" s="15"/>
      <c r="BN163" s="118"/>
      <c r="BO163" s="15"/>
      <c r="BP163" s="15"/>
      <c r="BQ163" s="118"/>
      <c r="BR163" s="15"/>
      <c r="BS163" s="15"/>
      <c r="BT163" s="15"/>
      <c r="BU163" s="118"/>
      <c r="BV163" s="15"/>
      <c r="BW163" s="15"/>
      <c r="BX163" s="118"/>
      <c r="BY163" s="15"/>
      <c r="BZ163" s="15"/>
      <c r="CA163" s="118"/>
      <c r="CB163" s="15"/>
      <c r="CC163" s="15"/>
      <c r="CD163" s="15"/>
      <c r="CE163" s="118"/>
      <c r="CF163" s="15"/>
      <c r="CG163" s="15"/>
      <c r="CH163" s="118"/>
      <c r="CI163" s="15"/>
      <c r="CJ163" s="15"/>
      <c r="CK163" s="15"/>
      <c r="CL163" s="118"/>
      <c r="CM163" s="15"/>
      <c r="CN163" s="15"/>
      <c r="CO163" s="118"/>
      <c r="CP163" s="15"/>
      <c r="CQ163" s="15"/>
      <c r="CR163" s="15"/>
      <c r="CS163" s="118"/>
      <c r="CT163" s="15"/>
      <c r="CU163" s="15"/>
      <c r="CV163" s="118"/>
      <c r="CW163" s="15"/>
      <c r="CX163" s="15"/>
    </row>
    <row r="164" spans="2:102" s="3" customFormat="1" x14ac:dyDescent="0.3">
      <c r="B164" s="12"/>
      <c r="C164" s="15"/>
      <c r="D164" s="15"/>
      <c r="E164" s="12"/>
      <c r="F164" s="15"/>
      <c r="G164" s="15"/>
      <c r="H164" s="118"/>
      <c r="I164" s="15"/>
      <c r="J164" s="15"/>
      <c r="K164" s="15"/>
      <c r="L164" s="118"/>
      <c r="M164" s="15"/>
      <c r="N164" s="15"/>
      <c r="O164" s="118"/>
      <c r="P164" s="15"/>
      <c r="Q164" s="15"/>
      <c r="R164" s="15"/>
      <c r="S164" s="118"/>
      <c r="T164" s="15"/>
      <c r="U164" s="15"/>
      <c r="V164" s="118"/>
      <c r="W164" s="15"/>
      <c r="X164" s="15"/>
      <c r="Y164" s="118"/>
      <c r="Z164" s="15"/>
      <c r="AA164" s="15"/>
      <c r="AB164" s="15"/>
      <c r="AC164" s="118"/>
      <c r="AD164" s="15"/>
      <c r="AE164" s="15"/>
      <c r="AF164" s="118"/>
      <c r="AG164" s="15"/>
      <c r="AH164" s="15"/>
      <c r="AI164" s="15"/>
      <c r="AJ164" s="118"/>
      <c r="AK164" s="15"/>
      <c r="AL164" s="15"/>
      <c r="AM164" s="118"/>
      <c r="AN164" s="15"/>
      <c r="AO164" s="15"/>
      <c r="AP164" s="15"/>
      <c r="AQ164" s="118"/>
      <c r="AR164" s="15"/>
      <c r="AS164" s="15"/>
      <c r="AT164" s="118"/>
      <c r="AU164" s="15"/>
      <c r="AV164" s="15"/>
      <c r="AW164" s="118"/>
      <c r="AX164" s="15"/>
      <c r="AY164" s="15"/>
      <c r="AZ164" s="118"/>
      <c r="BA164" s="15"/>
      <c r="BB164" s="15"/>
      <c r="BC164" s="118"/>
      <c r="BD164" s="15"/>
      <c r="BE164" s="15"/>
      <c r="BF164" s="15"/>
      <c r="BG164" s="118"/>
      <c r="BH164" s="15"/>
      <c r="BI164" s="15"/>
      <c r="BJ164" s="118"/>
      <c r="BK164" s="15"/>
      <c r="BL164" s="15"/>
      <c r="BM164" s="15"/>
      <c r="BN164" s="118"/>
      <c r="BO164" s="15"/>
      <c r="BP164" s="15"/>
      <c r="BQ164" s="118"/>
      <c r="BR164" s="15"/>
      <c r="BS164" s="15"/>
      <c r="BT164" s="15"/>
      <c r="BU164" s="118"/>
      <c r="BV164" s="15"/>
      <c r="BW164" s="15"/>
      <c r="BX164" s="118"/>
      <c r="BY164" s="15"/>
      <c r="BZ164" s="15"/>
      <c r="CA164" s="118"/>
      <c r="CB164" s="15"/>
      <c r="CC164" s="15"/>
      <c r="CD164" s="15"/>
      <c r="CE164" s="118"/>
      <c r="CF164" s="15"/>
      <c r="CG164" s="15"/>
      <c r="CH164" s="118"/>
      <c r="CI164" s="15"/>
      <c r="CJ164" s="15"/>
      <c r="CK164" s="15"/>
      <c r="CL164" s="118"/>
      <c r="CM164" s="15"/>
      <c r="CN164" s="15"/>
      <c r="CO164" s="118"/>
      <c r="CP164" s="15"/>
      <c r="CQ164" s="15"/>
      <c r="CR164" s="15"/>
      <c r="CS164" s="118"/>
      <c r="CT164" s="15"/>
      <c r="CU164" s="15"/>
      <c r="CV164" s="118"/>
      <c r="CW164" s="15"/>
      <c r="CX164" s="15"/>
    </row>
    <row r="165" spans="2:102" s="3" customFormat="1" x14ac:dyDescent="0.3">
      <c r="B165" s="12"/>
      <c r="C165" s="15"/>
      <c r="D165" s="15"/>
      <c r="E165" s="12"/>
      <c r="F165" s="15"/>
      <c r="G165" s="15"/>
      <c r="H165" s="118"/>
      <c r="I165" s="15"/>
      <c r="J165" s="15"/>
      <c r="K165" s="15"/>
      <c r="L165" s="118"/>
      <c r="M165" s="15"/>
      <c r="N165" s="15"/>
      <c r="O165" s="118"/>
      <c r="P165" s="15"/>
      <c r="Q165" s="15"/>
      <c r="R165" s="15"/>
      <c r="S165" s="118"/>
      <c r="T165" s="15"/>
      <c r="U165" s="15"/>
      <c r="V165" s="118"/>
      <c r="W165" s="15"/>
      <c r="X165" s="15"/>
      <c r="Y165" s="118"/>
      <c r="Z165" s="15"/>
      <c r="AA165" s="15"/>
      <c r="AB165" s="15"/>
      <c r="AC165" s="118"/>
      <c r="AD165" s="15"/>
      <c r="AE165" s="15"/>
      <c r="AF165" s="118"/>
      <c r="AG165" s="15"/>
      <c r="AH165" s="15"/>
      <c r="AI165" s="15"/>
      <c r="AJ165" s="118"/>
      <c r="AK165" s="15"/>
      <c r="AL165" s="15"/>
      <c r="AM165" s="118"/>
      <c r="AN165" s="15"/>
      <c r="AO165" s="15"/>
      <c r="AP165" s="15"/>
      <c r="AQ165" s="118"/>
      <c r="AR165" s="15"/>
      <c r="AS165" s="15"/>
      <c r="AT165" s="118"/>
      <c r="AU165" s="15"/>
      <c r="AV165" s="15"/>
      <c r="AW165" s="118"/>
      <c r="AX165" s="15"/>
      <c r="AY165" s="15"/>
      <c r="AZ165" s="118"/>
      <c r="BA165" s="15"/>
      <c r="BB165" s="15"/>
      <c r="BC165" s="118"/>
      <c r="BD165" s="15"/>
      <c r="BE165" s="15"/>
      <c r="BF165" s="15"/>
      <c r="BG165" s="118"/>
      <c r="BH165" s="15"/>
      <c r="BI165" s="15"/>
      <c r="BJ165" s="118"/>
      <c r="BK165" s="15"/>
      <c r="BL165" s="15"/>
      <c r="BM165" s="15"/>
      <c r="BN165" s="118"/>
      <c r="BO165" s="15"/>
      <c r="BP165" s="15"/>
      <c r="BQ165" s="118"/>
      <c r="BR165" s="15"/>
      <c r="BS165" s="15"/>
      <c r="BT165" s="15"/>
      <c r="BU165" s="118"/>
      <c r="BV165" s="15"/>
      <c r="BW165" s="15"/>
      <c r="BX165" s="118"/>
      <c r="BY165" s="15"/>
      <c r="BZ165" s="15"/>
      <c r="CA165" s="118"/>
      <c r="CB165" s="15"/>
      <c r="CC165" s="15"/>
      <c r="CD165" s="15"/>
      <c r="CE165" s="118"/>
      <c r="CF165" s="15"/>
      <c r="CG165" s="15"/>
      <c r="CH165" s="118"/>
      <c r="CI165" s="15"/>
      <c r="CJ165" s="15"/>
      <c r="CK165" s="15"/>
      <c r="CL165" s="118"/>
      <c r="CM165" s="15"/>
      <c r="CN165" s="15"/>
      <c r="CO165" s="118"/>
      <c r="CP165" s="15"/>
      <c r="CQ165" s="15"/>
      <c r="CR165" s="15"/>
      <c r="CS165" s="118"/>
      <c r="CT165" s="15"/>
      <c r="CU165" s="15"/>
      <c r="CV165" s="118"/>
      <c r="CW165" s="15"/>
      <c r="CX165" s="15"/>
    </row>
    <row r="166" spans="2:102" s="3" customFormat="1" x14ac:dyDescent="0.3">
      <c r="B166" s="12"/>
      <c r="C166" s="15"/>
      <c r="D166" s="15"/>
      <c r="E166" s="12"/>
      <c r="F166" s="15"/>
      <c r="G166" s="15"/>
      <c r="H166" s="118"/>
      <c r="I166" s="15"/>
      <c r="J166" s="15"/>
      <c r="K166" s="15"/>
      <c r="L166" s="118"/>
      <c r="M166" s="15"/>
      <c r="N166" s="15"/>
      <c r="O166" s="118"/>
      <c r="P166" s="15"/>
      <c r="Q166" s="15"/>
      <c r="R166" s="15"/>
      <c r="S166" s="118"/>
      <c r="T166" s="15"/>
      <c r="U166" s="15"/>
      <c r="V166" s="118"/>
      <c r="W166" s="15"/>
      <c r="X166" s="15"/>
      <c r="Y166" s="118"/>
      <c r="Z166" s="15"/>
      <c r="AA166" s="15"/>
      <c r="AB166" s="15"/>
      <c r="AC166" s="118"/>
      <c r="AD166" s="15"/>
      <c r="AE166" s="15"/>
      <c r="AF166" s="118"/>
      <c r="AG166" s="15"/>
      <c r="AH166" s="15"/>
      <c r="AI166" s="15"/>
      <c r="AJ166" s="118"/>
      <c r="AK166" s="15"/>
      <c r="AL166" s="15"/>
      <c r="AM166" s="118"/>
      <c r="AN166" s="15"/>
      <c r="AO166" s="15"/>
      <c r="AP166" s="15"/>
      <c r="AQ166" s="118"/>
      <c r="AR166" s="15"/>
      <c r="AS166" s="15"/>
      <c r="AT166" s="118"/>
      <c r="AU166" s="15"/>
      <c r="AV166" s="15"/>
      <c r="AW166" s="118"/>
      <c r="AX166" s="15"/>
      <c r="AY166" s="15"/>
      <c r="AZ166" s="118"/>
      <c r="BA166" s="15"/>
      <c r="BB166" s="15"/>
      <c r="BC166" s="118"/>
      <c r="BD166" s="15"/>
      <c r="BE166" s="15"/>
      <c r="BF166" s="15"/>
      <c r="BG166" s="118"/>
      <c r="BH166" s="15"/>
      <c r="BI166" s="15"/>
      <c r="BJ166" s="118"/>
      <c r="BK166" s="15"/>
      <c r="BL166" s="15"/>
      <c r="BM166" s="15"/>
      <c r="BN166" s="118"/>
      <c r="BO166" s="15"/>
      <c r="BP166" s="15"/>
      <c r="BQ166" s="118"/>
      <c r="BR166" s="15"/>
      <c r="BS166" s="15"/>
      <c r="BT166" s="15"/>
      <c r="BU166" s="118"/>
      <c r="BV166" s="15"/>
      <c r="BW166" s="15"/>
      <c r="BX166" s="118"/>
      <c r="BY166" s="15"/>
      <c r="BZ166" s="15"/>
      <c r="CA166" s="118"/>
      <c r="CB166" s="15"/>
      <c r="CC166" s="15"/>
      <c r="CD166" s="15"/>
      <c r="CE166" s="118"/>
      <c r="CF166" s="15"/>
      <c r="CG166" s="15"/>
      <c r="CH166" s="118"/>
      <c r="CI166" s="15"/>
      <c r="CJ166" s="15"/>
      <c r="CK166" s="15"/>
      <c r="CL166" s="118"/>
      <c r="CM166" s="15"/>
      <c r="CN166" s="15"/>
      <c r="CO166" s="118"/>
      <c r="CP166" s="15"/>
      <c r="CQ166" s="15"/>
      <c r="CR166" s="15"/>
      <c r="CS166" s="118"/>
      <c r="CT166" s="15"/>
      <c r="CU166" s="15"/>
      <c r="CV166" s="118"/>
      <c r="CW166" s="15"/>
      <c r="CX166" s="15"/>
    </row>
    <row r="167" spans="2:102" s="3" customFormat="1" x14ac:dyDescent="0.3">
      <c r="B167" s="12"/>
      <c r="C167" s="15"/>
      <c r="D167" s="15"/>
      <c r="E167" s="12"/>
      <c r="F167" s="15"/>
      <c r="G167" s="15"/>
      <c r="H167" s="118"/>
      <c r="I167" s="15"/>
      <c r="J167" s="15"/>
      <c r="K167" s="15"/>
      <c r="L167" s="118"/>
      <c r="M167" s="15"/>
      <c r="N167" s="15"/>
      <c r="O167" s="118"/>
      <c r="P167" s="15"/>
      <c r="Q167" s="15"/>
      <c r="R167" s="15"/>
      <c r="S167" s="118"/>
      <c r="T167" s="15"/>
      <c r="U167" s="15"/>
      <c r="V167" s="118"/>
      <c r="W167" s="15"/>
      <c r="X167" s="15"/>
      <c r="Y167" s="118"/>
      <c r="Z167" s="15"/>
      <c r="AA167" s="15"/>
      <c r="AB167" s="15"/>
      <c r="AC167" s="118"/>
      <c r="AD167" s="15"/>
      <c r="AE167" s="15"/>
      <c r="AF167" s="118"/>
      <c r="AG167" s="15"/>
      <c r="AH167" s="15"/>
      <c r="AI167" s="15"/>
      <c r="AJ167" s="118"/>
      <c r="AK167" s="15"/>
      <c r="AL167" s="15"/>
      <c r="AM167" s="118"/>
      <c r="AN167" s="15"/>
      <c r="AO167" s="15"/>
      <c r="AP167" s="15"/>
      <c r="AQ167" s="118"/>
      <c r="AR167" s="15"/>
      <c r="AS167" s="15"/>
      <c r="AT167" s="118"/>
      <c r="AU167" s="15"/>
      <c r="AV167" s="15"/>
      <c r="AW167" s="118"/>
      <c r="AX167" s="15"/>
      <c r="AY167" s="15"/>
      <c r="AZ167" s="118"/>
      <c r="BA167" s="15"/>
      <c r="BB167" s="15"/>
      <c r="BC167" s="118"/>
      <c r="BD167" s="15"/>
      <c r="BE167" s="15"/>
      <c r="BF167" s="15"/>
      <c r="BG167" s="118"/>
      <c r="BH167" s="15"/>
      <c r="BI167" s="15"/>
      <c r="BJ167" s="118"/>
      <c r="BK167" s="15"/>
      <c r="BL167" s="15"/>
      <c r="BM167" s="15"/>
      <c r="BN167" s="118"/>
      <c r="BO167" s="15"/>
      <c r="BP167" s="15"/>
      <c r="BQ167" s="118"/>
      <c r="BR167" s="15"/>
      <c r="BS167" s="15"/>
      <c r="BT167" s="15"/>
      <c r="BU167" s="118"/>
      <c r="BV167" s="15"/>
      <c r="BW167" s="15"/>
      <c r="BX167" s="118"/>
      <c r="BY167" s="15"/>
      <c r="BZ167" s="15"/>
      <c r="CA167" s="118"/>
      <c r="CB167" s="15"/>
      <c r="CC167" s="15"/>
      <c r="CD167" s="15"/>
      <c r="CE167" s="118"/>
      <c r="CF167" s="15"/>
      <c r="CG167" s="15"/>
      <c r="CH167" s="118"/>
      <c r="CI167" s="15"/>
      <c r="CJ167" s="15"/>
      <c r="CK167" s="15"/>
      <c r="CL167" s="118"/>
      <c r="CM167" s="15"/>
      <c r="CN167" s="15"/>
      <c r="CO167" s="118"/>
      <c r="CP167" s="15"/>
      <c r="CQ167" s="15"/>
      <c r="CR167" s="15"/>
      <c r="CS167" s="118"/>
      <c r="CT167" s="15"/>
      <c r="CU167" s="15"/>
      <c r="CV167" s="118"/>
      <c r="CW167" s="15"/>
      <c r="CX167" s="15"/>
    </row>
    <row r="168" spans="2:102" s="3" customFormat="1" x14ac:dyDescent="0.3">
      <c r="B168" s="12"/>
      <c r="C168" s="15"/>
      <c r="D168" s="15"/>
      <c r="E168" s="12"/>
      <c r="F168" s="15"/>
      <c r="G168" s="15"/>
      <c r="H168" s="118"/>
      <c r="I168" s="15"/>
      <c r="J168" s="15"/>
      <c r="K168" s="15"/>
      <c r="L168" s="118"/>
      <c r="M168" s="15"/>
      <c r="N168" s="15"/>
      <c r="O168" s="118"/>
      <c r="P168" s="15"/>
      <c r="Q168" s="15"/>
      <c r="R168" s="15"/>
      <c r="S168" s="118"/>
      <c r="T168" s="15"/>
      <c r="U168" s="15"/>
      <c r="V168" s="118"/>
      <c r="W168" s="15"/>
      <c r="X168" s="15"/>
      <c r="Y168" s="118"/>
      <c r="Z168" s="15"/>
      <c r="AA168" s="15"/>
      <c r="AB168" s="15"/>
      <c r="AC168" s="118"/>
      <c r="AD168" s="15"/>
      <c r="AE168" s="15"/>
      <c r="AF168" s="118"/>
      <c r="AG168" s="15"/>
      <c r="AH168" s="15"/>
      <c r="AI168" s="15"/>
      <c r="AJ168" s="118"/>
      <c r="AK168" s="15"/>
      <c r="AL168" s="15"/>
      <c r="AM168" s="118"/>
      <c r="AN168" s="15"/>
      <c r="AO168" s="15"/>
      <c r="AP168" s="15"/>
      <c r="AQ168" s="118"/>
      <c r="AR168" s="15"/>
      <c r="AS168" s="15"/>
      <c r="AT168" s="118"/>
      <c r="AU168" s="15"/>
      <c r="AV168" s="15"/>
      <c r="AW168" s="118"/>
      <c r="AX168" s="15"/>
      <c r="AY168" s="15"/>
      <c r="AZ168" s="118"/>
      <c r="BA168" s="15"/>
      <c r="BB168" s="15"/>
      <c r="BC168" s="118"/>
      <c r="BD168" s="15"/>
      <c r="BE168" s="15"/>
      <c r="BF168" s="15"/>
      <c r="BG168" s="118"/>
      <c r="BH168" s="15"/>
      <c r="BI168" s="15"/>
      <c r="BJ168" s="118"/>
      <c r="BK168" s="15"/>
      <c r="BL168" s="15"/>
      <c r="BM168" s="15"/>
      <c r="BN168" s="118"/>
      <c r="BO168" s="15"/>
      <c r="BP168" s="15"/>
      <c r="BQ168" s="118"/>
      <c r="BR168" s="15"/>
      <c r="BS168" s="15"/>
      <c r="BT168" s="15"/>
      <c r="BU168" s="118"/>
      <c r="BV168" s="15"/>
      <c r="BW168" s="15"/>
      <c r="BX168" s="118"/>
      <c r="BY168" s="15"/>
      <c r="BZ168" s="15"/>
      <c r="CA168" s="118"/>
      <c r="CB168" s="15"/>
      <c r="CC168" s="15"/>
      <c r="CD168" s="15"/>
      <c r="CE168" s="118"/>
      <c r="CF168" s="15"/>
      <c r="CG168" s="15"/>
      <c r="CH168" s="118"/>
      <c r="CI168" s="15"/>
      <c r="CJ168" s="15"/>
      <c r="CK168" s="15"/>
      <c r="CL168" s="118"/>
      <c r="CM168" s="15"/>
      <c r="CN168" s="15"/>
      <c r="CO168" s="118"/>
      <c r="CP168" s="15"/>
      <c r="CQ168" s="15"/>
      <c r="CR168" s="15"/>
      <c r="CS168" s="118"/>
      <c r="CT168" s="15"/>
      <c r="CU168" s="15"/>
      <c r="CV168" s="118"/>
      <c r="CW168" s="15"/>
      <c r="CX168" s="15"/>
    </row>
    <row r="169" spans="2:102" s="3" customFormat="1" x14ac:dyDescent="0.3">
      <c r="B169" s="12"/>
      <c r="C169" s="15"/>
      <c r="D169" s="15"/>
      <c r="E169" s="12"/>
      <c r="F169" s="15"/>
      <c r="G169" s="15"/>
      <c r="H169" s="118"/>
      <c r="I169" s="15"/>
      <c r="J169" s="15"/>
      <c r="K169" s="15"/>
      <c r="L169" s="118"/>
      <c r="M169" s="15"/>
      <c r="N169" s="15"/>
      <c r="O169" s="118"/>
      <c r="P169" s="15"/>
      <c r="Q169" s="15"/>
      <c r="R169" s="15"/>
      <c r="S169" s="118"/>
      <c r="T169" s="15"/>
      <c r="U169" s="15"/>
      <c r="V169" s="118"/>
      <c r="W169" s="15"/>
      <c r="X169" s="15"/>
      <c r="Y169" s="118"/>
      <c r="Z169" s="15"/>
      <c r="AA169" s="15"/>
      <c r="AB169" s="15"/>
      <c r="AC169" s="118"/>
      <c r="AD169" s="15"/>
      <c r="AE169" s="15"/>
      <c r="AF169" s="118"/>
      <c r="AG169" s="15"/>
      <c r="AH169" s="15"/>
      <c r="AI169" s="15"/>
      <c r="AJ169" s="118"/>
      <c r="AK169" s="15"/>
      <c r="AL169" s="15"/>
      <c r="AM169" s="118"/>
      <c r="AN169" s="15"/>
      <c r="AO169" s="15"/>
      <c r="AP169" s="15"/>
      <c r="AQ169" s="118"/>
      <c r="AR169" s="15"/>
      <c r="AS169" s="15"/>
      <c r="AT169" s="118"/>
      <c r="AU169" s="15"/>
      <c r="AV169" s="15"/>
      <c r="AW169" s="118"/>
      <c r="AX169" s="15"/>
      <c r="AY169" s="15"/>
      <c r="AZ169" s="118"/>
      <c r="BA169" s="15"/>
      <c r="BB169" s="15"/>
      <c r="BC169" s="118"/>
      <c r="BD169" s="15"/>
      <c r="BE169" s="15"/>
      <c r="BF169" s="15"/>
      <c r="BG169" s="118"/>
      <c r="BH169" s="15"/>
      <c r="BI169" s="15"/>
      <c r="BJ169" s="118"/>
      <c r="BK169" s="15"/>
      <c r="BL169" s="15"/>
      <c r="BM169" s="15"/>
      <c r="BN169" s="118"/>
      <c r="BO169" s="15"/>
      <c r="BP169" s="15"/>
      <c r="BQ169" s="118"/>
      <c r="BR169" s="15"/>
      <c r="BS169" s="15"/>
      <c r="BT169" s="15"/>
      <c r="BU169" s="118"/>
      <c r="BV169" s="15"/>
      <c r="BW169" s="15"/>
      <c r="BX169" s="118"/>
      <c r="BY169" s="15"/>
      <c r="BZ169" s="15"/>
      <c r="CA169" s="118"/>
      <c r="CB169" s="15"/>
      <c r="CC169" s="15"/>
      <c r="CD169" s="15"/>
      <c r="CE169" s="118"/>
      <c r="CF169" s="15"/>
      <c r="CG169" s="15"/>
      <c r="CH169" s="118"/>
      <c r="CI169" s="15"/>
      <c r="CJ169" s="15"/>
      <c r="CK169" s="15"/>
      <c r="CL169" s="118"/>
      <c r="CM169" s="15"/>
      <c r="CN169" s="15"/>
      <c r="CO169" s="118"/>
      <c r="CP169" s="15"/>
      <c r="CQ169" s="15"/>
      <c r="CR169" s="15"/>
      <c r="CS169" s="118"/>
      <c r="CT169" s="15"/>
      <c r="CU169" s="15"/>
      <c r="CV169" s="118"/>
      <c r="CW169" s="15"/>
      <c r="CX169" s="15"/>
    </row>
    <row r="170" spans="2:102" s="3" customFormat="1" x14ac:dyDescent="0.3">
      <c r="B170" s="12"/>
      <c r="C170" s="15"/>
      <c r="D170" s="15"/>
      <c r="E170" s="12"/>
      <c r="F170" s="15"/>
      <c r="G170" s="15"/>
      <c r="H170" s="118"/>
      <c r="I170" s="15"/>
      <c r="J170" s="15"/>
      <c r="K170" s="15"/>
      <c r="L170" s="118"/>
      <c r="M170" s="15"/>
      <c r="N170" s="15"/>
      <c r="O170" s="118"/>
      <c r="P170" s="15"/>
      <c r="Q170" s="15"/>
      <c r="R170" s="15"/>
      <c r="S170" s="118"/>
      <c r="T170" s="15"/>
      <c r="U170" s="15"/>
      <c r="V170" s="118"/>
      <c r="W170" s="15"/>
      <c r="X170" s="15"/>
      <c r="Y170" s="118"/>
      <c r="Z170" s="15"/>
      <c r="AA170" s="15"/>
      <c r="AB170" s="15"/>
      <c r="AC170" s="118"/>
      <c r="AD170" s="15"/>
      <c r="AE170" s="15"/>
      <c r="AF170" s="118"/>
      <c r="AG170" s="15"/>
      <c r="AH170" s="15"/>
      <c r="AI170" s="15"/>
      <c r="AJ170" s="118"/>
      <c r="AK170" s="15"/>
      <c r="AL170" s="15"/>
      <c r="AM170" s="118"/>
      <c r="AN170" s="15"/>
      <c r="AO170" s="15"/>
      <c r="AP170" s="15"/>
      <c r="AQ170" s="118"/>
      <c r="AR170" s="15"/>
      <c r="AS170" s="15"/>
      <c r="AT170" s="118"/>
      <c r="AU170" s="15"/>
      <c r="AV170" s="15"/>
      <c r="AW170" s="118"/>
      <c r="AX170" s="15"/>
      <c r="AY170" s="15"/>
      <c r="AZ170" s="118"/>
      <c r="BA170" s="15"/>
      <c r="BB170" s="15"/>
      <c r="BC170" s="118"/>
      <c r="BD170" s="15"/>
      <c r="BE170" s="15"/>
      <c r="BF170" s="15"/>
      <c r="BG170" s="118"/>
      <c r="BH170" s="15"/>
      <c r="BI170" s="15"/>
      <c r="BJ170" s="118"/>
      <c r="BK170" s="15"/>
      <c r="BL170" s="15"/>
      <c r="BM170" s="15"/>
      <c r="BN170" s="118"/>
      <c r="BO170" s="15"/>
      <c r="BP170" s="15"/>
      <c r="BQ170" s="118"/>
      <c r="BR170" s="15"/>
      <c r="BS170" s="15"/>
      <c r="BT170" s="15"/>
      <c r="BU170" s="118"/>
      <c r="BV170" s="15"/>
      <c r="BW170" s="15"/>
      <c r="BX170" s="118"/>
      <c r="BY170" s="15"/>
      <c r="BZ170" s="15"/>
      <c r="CA170" s="118"/>
      <c r="CB170" s="15"/>
      <c r="CC170" s="15"/>
      <c r="CD170" s="15"/>
      <c r="CE170" s="118"/>
      <c r="CF170" s="15"/>
      <c r="CG170" s="15"/>
      <c r="CH170" s="118"/>
      <c r="CI170" s="15"/>
      <c r="CJ170" s="15"/>
      <c r="CK170" s="15"/>
      <c r="CL170" s="118"/>
      <c r="CM170" s="15"/>
      <c r="CN170" s="15"/>
      <c r="CO170" s="118"/>
      <c r="CP170" s="15"/>
      <c r="CQ170" s="15"/>
      <c r="CR170" s="15"/>
      <c r="CS170" s="118"/>
      <c r="CT170" s="15"/>
      <c r="CU170" s="15"/>
      <c r="CV170" s="118"/>
      <c r="CW170" s="15"/>
      <c r="CX170" s="15"/>
    </row>
    <row r="171" spans="2:102" s="3" customFormat="1" x14ac:dyDescent="0.3">
      <c r="B171" s="12"/>
      <c r="C171" s="15"/>
      <c r="D171" s="15"/>
      <c r="E171" s="12"/>
      <c r="F171" s="15"/>
      <c r="G171" s="15"/>
      <c r="H171" s="118"/>
      <c r="I171" s="15"/>
      <c r="J171" s="15"/>
      <c r="K171" s="15"/>
      <c r="L171" s="118"/>
      <c r="M171" s="15"/>
      <c r="N171" s="15"/>
      <c r="O171" s="118"/>
      <c r="P171" s="15"/>
      <c r="Q171" s="15"/>
      <c r="R171" s="15"/>
      <c r="S171" s="118"/>
      <c r="T171" s="15"/>
      <c r="U171" s="15"/>
      <c r="V171" s="118"/>
      <c r="W171" s="15"/>
      <c r="X171" s="15"/>
      <c r="Y171" s="118"/>
      <c r="Z171" s="15"/>
      <c r="AA171" s="15"/>
      <c r="AB171" s="15"/>
      <c r="AC171" s="118"/>
      <c r="AD171" s="15"/>
      <c r="AE171" s="15"/>
      <c r="AF171" s="118"/>
      <c r="AG171" s="15"/>
      <c r="AH171" s="15"/>
      <c r="AI171" s="15"/>
      <c r="AJ171" s="118"/>
      <c r="AK171" s="15"/>
      <c r="AL171" s="15"/>
      <c r="AM171" s="118"/>
      <c r="AN171" s="15"/>
      <c r="AO171" s="15"/>
      <c r="AP171" s="15"/>
      <c r="AQ171" s="118"/>
      <c r="AR171" s="15"/>
      <c r="AS171" s="15"/>
      <c r="AT171" s="118"/>
      <c r="AU171" s="15"/>
      <c r="AV171" s="15"/>
      <c r="AW171" s="118"/>
      <c r="AX171" s="15"/>
      <c r="AY171" s="15"/>
      <c r="AZ171" s="118"/>
      <c r="BA171" s="15"/>
      <c r="BB171" s="15"/>
      <c r="BC171" s="118"/>
      <c r="BD171" s="15"/>
      <c r="BE171" s="15"/>
      <c r="BF171" s="15"/>
      <c r="BG171" s="118"/>
      <c r="BH171" s="15"/>
      <c r="BI171" s="15"/>
      <c r="BJ171" s="118"/>
      <c r="BK171" s="15"/>
      <c r="BL171" s="15"/>
      <c r="BM171" s="15"/>
      <c r="BN171" s="118"/>
      <c r="BO171" s="15"/>
      <c r="BP171" s="15"/>
      <c r="BQ171" s="118"/>
      <c r="BR171" s="15"/>
      <c r="BS171" s="15"/>
      <c r="BT171" s="15"/>
      <c r="BU171" s="118"/>
      <c r="BV171" s="15"/>
      <c r="BW171" s="15"/>
      <c r="BX171" s="118"/>
      <c r="BY171" s="15"/>
      <c r="BZ171" s="15"/>
      <c r="CA171" s="118"/>
      <c r="CB171" s="15"/>
      <c r="CC171" s="15"/>
      <c r="CD171" s="15"/>
      <c r="CE171" s="118"/>
      <c r="CF171" s="15"/>
      <c r="CG171" s="15"/>
      <c r="CH171" s="118"/>
      <c r="CI171" s="15"/>
      <c r="CJ171" s="15"/>
      <c r="CK171" s="15"/>
      <c r="CL171" s="118"/>
      <c r="CM171" s="15"/>
      <c r="CN171" s="15"/>
      <c r="CO171" s="118"/>
      <c r="CP171" s="15"/>
      <c r="CQ171" s="15"/>
      <c r="CR171" s="15"/>
      <c r="CS171" s="118"/>
      <c r="CT171" s="15"/>
      <c r="CU171" s="15"/>
      <c r="CV171" s="118"/>
      <c r="CW171" s="15"/>
      <c r="CX171" s="15"/>
    </row>
    <row r="172" spans="2:102" s="3" customFormat="1" x14ac:dyDescent="0.3">
      <c r="B172" s="12"/>
      <c r="C172" s="15"/>
      <c r="D172" s="15"/>
      <c r="E172" s="12"/>
      <c r="F172" s="15"/>
      <c r="G172" s="15"/>
      <c r="H172" s="118"/>
      <c r="I172" s="15"/>
      <c r="J172" s="15"/>
      <c r="K172" s="15"/>
      <c r="L172" s="118"/>
      <c r="M172" s="15"/>
      <c r="N172" s="15"/>
      <c r="O172" s="118"/>
      <c r="P172" s="15"/>
      <c r="Q172" s="15"/>
      <c r="R172" s="15"/>
      <c r="S172" s="118"/>
      <c r="T172" s="15"/>
      <c r="U172" s="15"/>
      <c r="V172" s="118"/>
      <c r="W172" s="15"/>
      <c r="X172" s="15"/>
      <c r="Y172" s="118"/>
      <c r="Z172" s="15"/>
      <c r="AA172" s="15"/>
      <c r="AB172" s="15"/>
      <c r="AC172" s="118"/>
      <c r="AD172" s="15"/>
      <c r="AE172" s="15"/>
      <c r="AF172" s="118"/>
      <c r="AG172" s="15"/>
      <c r="AH172" s="15"/>
      <c r="AI172" s="15"/>
      <c r="AJ172" s="118"/>
      <c r="AK172" s="15"/>
      <c r="AL172" s="15"/>
      <c r="AM172" s="118"/>
      <c r="AN172" s="15"/>
      <c r="AO172" s="15"/>
      <c r="AP172" s="15"/>
      <c r="AQ172" s="118"/>
      <c r="AR172" s="15"/>
      <c r="AS172" s="15"/>
      <c r="AT172" s="118"/>
      <c r="AU172" s="15"/>
      <c r="AV172" s="15"/>
      <c r="AW172" s="118"/>
      <c r="AX172" s="15"/>
      <c r="AY172" s="15"/>
      <c r="AZ172" s="118"/>
      <c r="BA172" s="15"/>
      <c r="BB172" s="15"/>
      <c r="BC172" s="118"/>
      <c r="BD172" s="15"/>
      <c r="BE172" s="15"/>
      <c r="BF172" s="15"/>
      <c r="BG172" s="118"/>
      <c r="BH172" s="15"/>
      <c r="BI172" s="15"/>
      <c r="BJ172" s="118"/>
      <c r="BK172" s="15"/>
      <c r="BL172" s="15"/>
      <c r="BM172" s="15"/>
      <c r="BN172" s="118"/>
      <c r="BO172" s="15"/>
      <c r="BP172" s="15"/>
      <c r="BQ172" s="118"/>
      <c r="BR172" s="15"/>
      <c r="BS172" s="15"/>
      <c r="BT172" s="15"/>
      <c r="BU172" s="118"/>
      <c r="BV172" s="15"/>
      <c r="BW172" s="15"/>
      <c r="BX172" s="118"/>
      <c r="BY172" s="15"/>
      <c r="BZ172" s="15"/>
      <c r="CA172" s="118"/>
      <c r="CB172" s="15"/>
      <c r="CC172" s="15"/>
      <c r="CD172" s="15"/>
      <c r="CE172" s="118"/>
      <c r="CF172" s="15"/>
      <c r="CG172" s="15"/>
      <c r="CH172" s="118"/>
      <c r="CI172" s="15"/>
      <c r="CJ172" s="15"/>
      <c r="CK172" s="15"/>
      <c r="CL172" s="118"/>
      <c r="CM172" s="15"/>
      <c r="CN172" s="15"/>
      <c r="CO172" s="118"/>
      <c r="CP172" s="15"/>
      <c r="CQ172" s="15"/>
      <c r="CR172" s="15"/>
      <c r="CS172" s="118"/>
      <c r="CT172" s="15"/>
      <c r="CU172" s="15"/>
      <c r="CV172" s="118"/>
      <c r="CW172" s="15"/>
      <c r="CX172" s="15"/>
    </row>
    <row r="173" spans="2:102" s="3" customFormat="1" x14ac:dyDescent="0.3">
      <c r="B173" s="12"/>
      <c r="C173" s="15"/>
      <c r="D173" s="15"/>
      <c r="E173" s="12"/>
      <c r="F173" s="15"/>
      <c r="G173" s="15"/>
      <c r="H173" s="118"/>
      <c r="I173" s="15"/>
      <c r="J173" s="15"/>
      <c r="K173" s="15"/>
      <c r="L173" s="118"/>
      <c r="M173" s="15"/>
      <c r="N173" s="15"/>
      <c r="O173" s="118"/>
      <c r="P173" s="15"/>
      <c r="Q173" s="15"/>
      <c r="R173" s="15"/>
      <c r="S173" s="118"/>
      <c r="T173" s="15"/>
      <c r="U173" s="15"/>
      <c r="V173" s="118"/>
      <c r="W173" s="15"/>
      <c r="X173" s="15"/>
      <c r="Y173" s="118"/>
      <c r="Z173" s="15"/>
      <c r="AA173" s="15"/>
      <c r="AB173" s="15"/>
      <c r="AC173" s="118"/>
      <c r="AD173" s="15"/>
      <c r="AE173" s="15"/>
      <c r="AF173" s="118"/>
      <c r="AG173" s="15"/>
      <c r="AH173" s="15"/>
      <c r="AI173" s="15"/>
      <c r="AJ173" s="118"/>
      <c r="AK173" s="15"/>
      <c r="AL173" s="15"/>
      <c r="AM173" s="118"/>
      <c r="AN173" s="15"/>
      <c r="AO173" s="15"/>
      <c r="AP173" s="15"/>
      <c r="AQ173" s="118"/>
      <c r="AR173" s="15"/>
      <c r="AS173" s="15"/>
      <c r="AT173" s="118"/>
      <c r="AU173" s="15"/>
      <c r="AV173" s="15"/>
      <c r="AW173" s="118"/>
      <c r="AX173" s="15"/>
      <c r="AY173" s="15"/>
      <c r="AZ173" s="118"/>
      <c r="BA173" s="15"/>
      <c r="BB173" s="15"/>
      <c r="BC173" s="118"/>
      <c r="BD173" s="15"/>
      <c r="BE173" s="15"/>
      <c r="BF173" s="15"/>
      <c r="BG173" s="118"/>
      <c r="BH173" s="15"/>
      <c r="BI173" s="15"/>
      <c r="BJ173" s="118"/>
      <c r="BK173" s="15"/>
      <c r="BL173" s="15"/>
      <c r="BM173" s="15"/>
      <c r="BN173" s="118"/>
      <c r="BO173" s="15"/>
      <c r="BP173" s="15"/>
      <c r="BQ173" s="118"/>
      <c r="BR173" s="15"/>
      <c r="BS173" s="15"/>
      <c r="BT173" s="15"/>
      <c r="BU173" s="118"/>
      <c r="BV173" s="15"/>
      <c r="BW173" s="15"/>
      <c r="BX173" s="118"/>
      <c r="BY173" s="15"/>
      <c r="BZ173" s="15"/>
      <c r="CA173" s="118"/>
      <c r="CB173" s="15"/>
      <c r="CC173" s="15"/>
      <c r="CD173" s="15"/>
      <c r="CE173" s="118"/>
      <c r="CF173" s="15"/>
      <c r="CG173" s="15"/>
      <c r="CH173" s="118"/>
      <c r="CI173" s="15"/>
      <c r="CJ173" s="15"/>
      <c r="CK173" s="15"/>
      <c r="CL173" s="118"/>
      <c r="CM173" s="15"/>
      <c r="CN173" s="15"/>
      <c r="CO173" s="118"/>
      <c r="CP173" s="15"/>
      <c r="CQ173" s="15"/>
      <c r="CR173" s="15"/>
      <c r="CS173" s="118"/>
      <c r="CT173" s="15"/>
      <c r="CU173" s="15"/>
      <c r="CV173" s="118"/>
      <c r="CW173" s="15"/>
      <c r="CX173" s="15"/>
    </row>
    <row r="174" spans="2:102" s="3" customFormat="1" x14ac:dyDescent="0.3">
      <c r="B174" s="12"/>
      <c r="C174" s="15"/>
      <c r="D174" s="15"/>
      <c r="E174" s="12"/>
      <c r="F174" s="15"/>
      <c r="G174" s="15"/>
      <c r="H174" s="118"/>
      <c r="I174" s="15"/>
      <c r="J174" s="15"/>
      <c r="K174" s="15"/>
      <c r="L174" s="118"/>
      <c r="M174" s="15"/>
      <c r="N174" s="15"/>
      <c r="O174" s="118"/>
      <c r="P174" s="15"/>
      <c r="Q174" s="15"/>
      <c r="R174" s="15"/>
      <c r="S174" s="118"/>
      <c r="T174" s="15"/>
      <c r="U174" s="15"/>
      <c r="V174" s="118"/>
      <c r="W174" s="15"/>
      <c r="X174" s="15"/>
      <c r="Y174" s="118"/>
      <c r="Z174" s="15"/>
      <c r="AA174" s="15"/>
      <c r="AB174" s="15"/>
      <c r="AC174" s="118"/>
      <c r="AD174" s="15"/>
      <c r="AE174" s="15"/>
      <c r="AF174" s="118"/>
      <c r="AG174" s="15"/>
      <c r="AH174" s="15"/>
      <c r="AI174" s="15"/>
      <c r="AJ174" s="118"/>
      <c r="AK174" s="15"/>
      <c r="AL174" s="15"/>
      <c r="AM174" s="118"/>
      <c r="AN174" s="15"/>
      <c r="AO174" s="15"/>
      <c r="AP174" s="15"/>
      <c r="AQ174" s="118"/>
      <c r="AR174" s="15"/>
      <c r="AS174" s="15"/>
      <c r="AT174" s="118"/>
      <c r="AU174" s="15"/>
      <c r="AV174" s="15"/>
      <c r="AW174" s="118"/>
      <c r="AX174" s="15"/>
      <c r="AY174" s="15"/>
      <c r="AZ174" s="118"/>
      <c r="BA174" s="15"/>
      <c r="BB174" s="15"/>
      <c r="BC174" s="118"/>
      <c r="BD174" s="15"/>
      <c r="BE174" s="15"/>
      <c r="BF174" s="15"/>
      <c r="BG174" s="118"/>
      <c r="BH174" s="15"/>
      <c r="BI174" s="15"/>
      <c r="BJ174" s="118"/>
      <c r="BK174" s="15"/>
      <c r="BL174" s="15"/>
      <c r="BM174" s="15"/>
      <c r="BN174" s="118"/>
      <c r="BO174" s="15"/>
      <c r="BP174" s="15"/>
      <c r="BQ174" s="118"/>
      <c r="BR174" s="15"/>
      <c r="BS174" s="15"/>
      <c r="BT174" s="15"/>
      <c r="BU174" s="118"/>
      <c r="BV174" s="15"/>
      <c r="BW174" s="15"/>
      <c r="BX174" s="118"/>
      <c r="BY174" s="15"/>
      <c r="BZ174" s="15"/>
      <c r="CA174" s="118"/>
      <c r="CB174" s="15"/>
      <c r="CC174" s="15"/>
      <c r="CD174" s="15"/>
      <c r="CE174" s="118"/>
      <c r="CF174" s="15"/>
      <c r="CG174" s="15"/>
      <c r="CH174" s="118"/>
      <c r="CI174" s="15"/>
      <c r="CJ174" s="15"/>
      <c r="CK174" s="15"/>
      <c r="CL174" s="118"/>
      <c r="CM174" s="15"/>
      <c r="CN174" s="15"/>
      <c r="CO174" s="118"/>
      <c r="CP174" s="15"/>
      <c r="CQ174" s="15"/>
      <c r="CR174" s="15"/>
      <c r="CS174" s="118"/>
      <c r="CT174" s="15"/>
      <c r="CU174" s="15"/>
      <c r="CV174" s="118"/>
      <c r="CW174" s="15"/>
      <c r="CX174" s="15"/>
    </row>
    <row r="175" spans="2:102" s="3" customFormat="1" x14ac:dyDescent="0.3">
      <c r="B175" s="12"/>
      <c r="C175" s="15"/>
      <c r="D175" s="15"/>
      <c r="E175" s="12"/>
      <c r="F175" s="15"/>
      <c r="G175" s="15"/>
      <c r="H175" s="118"/>
      <c r="I175" s="15"/>
      <c r="J175" s="15"/>
      <c r="K175" s="15"/>
      <c r="L175" s="118"/>
      <c r="M175" s="15"/>
      <c r="N175" s="15"/>
      <c r="O175" s="118"/>
      <c r="P175" s="15"/>
      <c r="Q175" s="15"/>
      <c r="R175" s="15"/>
      <c r="S175" s="118"/>
      <c r="T175" s="15"/>
      <c r="U175" s="15"/>
      <c r="V175" s="118"/>
      <c r="W175" s="15"/>
      <c r="X175" s="15"/>
      <c r="Y175" s="118"/>
      <c r="Z175" s="15"/>
      <c r="AA175" s="15"/>
      <c r="AB175" s="15"/>
      <c r="AC175" s="118"/>
      <c r="AD175" s="15"/>
      <c r="AE175" s="15"/>
      <c r="AF175" s="118"/>
      <c r="AG175" s="15"/>
      <c r="AH175" s="15"/>
      <c r="AI175" s="15"/>
      <c r="AJ175" s="118"/>
      <c r="AK175" s="15"/>
      <c r="AL175" s="15"/>
      <c r="AM175" s="118"/>
      <c r="AN175" s="15"/>
      <c r="AO175" s="15"/>
      <c r="AP175" s="15"/>
      <c r="AQ175" s="118"/>
      <c r="AR175" s="15"/>
      <c r="AS175" s="15"/>
      <c r="AT175" s="118"/>
      <c r="AU175" s="15"/>
      <c r="AV175" s="15"/>
      <c r="AW175" s="118"/>
      <c r="AX175" s="15"/>
      <c r="AY175" s="15"/>
      <c r="AZ175" s="118"/>
      <c r="BA175" s="15"/>
      <c r="BB175" s="15"/>
      <c r="BC175" s="118"/>
      <c r="BD175" s="15"/>
      <c r="BE175" s="15"/>
      <c r="BF175" s="15"/>
      <c r="BG175" s="118"/>
      <c r="BH175" s="15"/>
      <c r="BI175" s="15"/>
      <c r="BJ175" s="118"/>
      <c r="BK175" s="15"/>
      <c r="BL175" s="15"/>
      <c r="BM175" s="15"/>
      <c r="BN175" s="118"/>
      <c r="BO175" s="15"/>
      <c r="BP175" s="15"/>
      <c r="BQ175" s="118"/>
      <c r="BR175" s="15"/>
      <c r="BS175" s="15"/>
      <c r="BT175" s="15"/>
      <c r="BU175" s="118"/>
      <c r="BV175" s="15"/>
      <c r="BW175" s="15"/>
      <c r="BX175" s="118"/>
      <c r="BY175" s="15"/>
      <c r="BZ175" s="15"/>
      <c r="CA175" s="118"/>
      <c r="CB175" s="15"/>
      <c r="CC175" s="15"/>
      <c r="CD175" s="15"/>
      <c r="CE175" s="118"/>
      <c r="CF175" s="15"/>
      <c r="CG175" s="15"/>
      <c r="CH175" s="118"/>
      <c r="CI175" s="15"/>
      <c r="CJ175" s="15"/>
      <c r="CK175" s="15"/>
      <c r="CL175" s="118"/>
      <c r="CM175" s="15"/>
      <c r="CN175" s="15"/>
      <c r="CO175" s="118"/>
      <c r="CP175" s="15"/>
      <c r="CQ175" s="15"/>
      <c r="CR175" s="15"/>
      <c r="CS175" s="118"/>
      <c r="CT175" s="15"/>
      <c r="CU175" s="15"/>
      <c r="CV175" s="118"/>
      <c r="CW175" s="15"/>
      <c r="CX175" s="15"/>
    </row>
    <row r="176" spans="2:102" s="3" customFormat="1" x14ac:dyDescent="0.3">
      <c r="B176" s="12"/>
      <c r="C176" s="15"/>
      <c r="D176" s="15"/>
      <c r="E176" s="12"/>
      <c r="F176" s="15"/>
      <c r="G176" s="15"/>
      <c r="H176" s="118"/>
      <c r="I176" s="15"/>
      <c r="J176" s="15"/>
      <c r="K176" s="15"/>
      <c r="L176" s="118"/>
      <c r="M176" s="15"/>
      <c r="N176" s="15"/>
      <c r="O176" s="118"/>
      <c r="P176" s="15"/>
      <c r="Q176" s="15"/>
      <c r="R176" s="15"/>
      <c r="S176" s="118"/>
      <c r="T176" s="15"/>
      <c r="U176" s="15"/>
      <c r="V176" s="118"/>
      <c r="W176" s="15"/>
      <c r="X176" s="15"/>
      <c r="Y176" s="118"/>
      <c r="Z176" s="15"/>
      <c r="AA176" s="15"/>
      <c r="AB176" s="15"/>
      <c r="AC176" s="118"/>
      <c r="AD176" s="15"/>
      <c r="AE176" s="15"/>
      <c r="AF176" s="118"/>
      <c r="AG176" s="15"/>
      <c r="AH176" s="15"/>
      <c r="AI176" s="15"/>
      <c r="AJ176" s="118"/>
      <c r="AK176" s="15"/>
      <c r="AL176" s="15"/>
      <c r="AM176" s="118"/>
      <c r="AN176" s="15"/>
      <c r="AO176" s="15"/>
      <c r="AP176" s="15"/>
      <c r="AQ176" s="118"/>
      <c r="AR176" s="15"/>
      <c r="AS176" s="15"/>
      <c r="AT176" s="118"/>
      <c r="AU176" s="15"/>
      <c r="AV176" s="15"/>
      <c r="AW176" s="118"/>
      <c r="AX176" s="15"/>
      <c r="AY176" s="15"/>
      <c r="AZ176" s="118"/>
      <c r="BA176" s="15"/>
      <c r="BB176" s="15"/>
      <c r="BC176" s="118"/>
      <c r="BD176" s="15"/>
      <c r="BE176" s="15"/>
      <c r="BF176" s="15"/>
      <c r="BG176" s="118"/>
      <c r="BH176" s="15"/>
      <c r="BI176" s="15"/>
      <c r="BJ176" s="118"/>
      <c r="BK176" s="15"/>
      <c r="BL176" s="15"/>
      <c r="BM176" s="15"/>
      <c r="BN176" s="118"/>
      <c r="BO176" s="15"/>
      <c r="BP176" s="15"/>
      <c r="BQ176" s="118"/>
      <c r="BR176" s="15"/>
      <c r="BS176" s="15"/>
      <c r="BT176" s="15"/>
      <c r="BU176" s="118"/>
      <c r="BV176" s="15"/>
      <c r="BW176" s="15"/>
      <c r="BX176" s="118"/>
      <c r="BY176" s="15"/>
      <c r="BZ176" s="15"/>
      <c r="CA176" s="118"/>
      <c r="CB176" s="15"/>
      <c r="CC176" s="15"/>
      <c r="CD176" s="15"/>
      <c r="CE176" s="118"/>
      <c r="CF176" s="15"/>
      <c r="CG176" s="15"/>
      <c r="CH176" s="118"/>
      <c r="CI176" s="15"/>
      <c r="CJ176" s="15"/>
      <c r="CK176" s="15"/>
      <c r="CL176" s="118"/>
      <c r="CM176" s="15"/>
      <c r="CN176" s="15"/>
      <c r="CO176" s="118"/>
      <c r="CP176" s="15"/>
      <c r="CQ176" s="15"/>
      <c r="CR176" s="15"/>
      <c r="CS176" s="118"/>
      <c r="CT176" s="15"/>
      <c r="CU176" s="15"/>
      <c r="CV176" s="118"/>
      <c r="CW176" s="15"/>
      <c r="CX176" s="15"/>
    </row>
    <row r="177" spans="2:102" s="3" customFormat="1" x14ac:dyDescent="0.3">
      <c r="B177" s="12"/>
      <c r="C177" s="15"/>
      <c r="D177" s="15"/>
      <c r="E177" s="12"/>
      <c r="F177" s="15"/>
      <c r="G177" s="15"/>
      <c r="H177" s="118"/>
      <c r="I177" s="15"/>
      <c r="J177" s="15"/>
      <c r="K177" s="15"/>
      <c r="L177" s="118"/>
      <c r="M177" s="15"/>
      <c r="N177" s="15"/>
      <c r="O177" s="118"/>
      <c r="P177" s="15"/>
      <c r="Q177" s="15"/>
      <c r="R177" s="15"/>
      <c r="S177" s="118"/>
      <c r="T177" s="15"/>
      <c r="U177" s="15"/>
      <c r="V177" s="118"/>
      <c r="W177" s="15"/>
      <c r="X177" s="15"/>
      <c r="Y177" s="118"/>
      <c r="Z177" s="15"/>
      <c r="AA177" s="15"/>
      <c r="AB177" s="15"/>
      <c r="AC177" s="118"/>
      <c r="AD177" s="15"/>
      <c r="AE177" s="15"/>
      <c r="AF177" s="118"/>
      <c r="AG177" s="15"/>
      <c r="AH177" s="15"/>
      <c r="AI177" s="15"/>
      <c r="AJ177" s="118"/>
      <c r="AK177" s="15"/>
      <c r="AL177" s="15"/>
      <c r="AM177" s="118"/>
      <c r="AN177" s="15"/>
      <c r="AO177" s="15"/>
      <c r="AP177" s="15"/>
      <c r="AQ177" s="118"/>
      <c r="AR177" s="15"/>
      <c r="AS177" s="15"/>
      <c r="AT177" s="118"/>
      <c r="AU177" s="15"/>
      <c r="AV177" s="15"/>
      <c r="AW177" s="118"/>
      <c r="AX177" s="15"/>
      <c r="AY177" s="15"/>
      <c r="AZ177" s="118"/>
      <c r="BA177" s="15"/>
      <c r="BB177" s="15"/>
      <c r="BC177" s="118"/>
      <c r="BD177" s="15"/>
      <c r="BE177" s="15"/>
      <c r="BF177" s="15"/>
      <c r="BG177" s="118"/>
      <c r="BH177" s="15"/>
      <c r="BI177" s="15"/>
      <c r="BJ177" s="118"/>
      <c r="BK177" s="15"/>
      <c r="BL177" s="15"/>
      <c r="BM177" s="15"/>
      <c r="BN177" s="118"/>
      <c r="BO177" s="15"/>
      <c r="BP177" s="15"/>
      <c r="BQ177" s="118"/>
      <c r="BR177" s="15"/>
      <c r="BS177" s="15"/>
      <c r="BT177" s="15"/>
      <c r="BU177" s="118"/>
      <c r="BV177" s="15"/>
      <c r="BW177" s="15"/>
      <c r="BX177" s="118"/>
      <c r="BY177" s="15"/>
      <c r="BZ177" s="15"/>
      <c r="CA177" s="118"/>
      <c r="CB177" s="15"/>
      <c r="CC177" s="15"/>
      <c r="CD177" s="15"/>
      <c r="CE177" s="118"/>
      <c r="CF177" s="15"/>
      <c r="CG177" s="15"/>
      <c r="CH177" s="118"/>
      <c r="CI177" s="15"/>
      <c r="CJ177" s="15"/>
      <c r="CK177" s="15"/>
      <c r="CL177" s="118"/>
      <c r="CM177" s="15"/>
      <c r="CN177" s="15"/>
      <c r="CO177" s="118"/>
      <c r="CP177" s="15"/>
      <c r="CQ177" s="15"/>
      <c r="CR177" s="15"/>
      <c r="CS177" s="118"/>
      <c r="CT177" s="15"/>
      <c r="CU177" s="15"/>
      <c r="CV177" s="118"/>
      <c r="CW177" s="15"/>
      <c r="CX177" s="15"/>
    </row>
    <row r="178" spans="2:102" s="3" customFormat="1" x14ac:dyDescent="0.3">
      <c r="B178" s="12"/>
      <c r="C178" s="15"/>
      <c r="D178" s="15"/>
      <c r="E178" s="12"/>
      <c r="F178" s="15"/>
      <c r="G178" s="15"/>
      <c r="H178" s="118"/>
      <c r="I178" s="15"/>
      <c r="J178" s="15"/>
      <c r="K178" s="15"/>
      <c r="L178" s="118"/>
      <c r="M178" s="15"/>
      <c r="N178" s="15"/>
      <c r="O178" s="118"/>
      <c r="P178" s="15"/>
      <c r="Q178" s="15"/>
      <c r="R178" s="15"/>
      <c r="S178" s="118"/>
      <c r="T178" s="15"/>
      <c r="U178" s="15"/>
      <c r="V178" s="118"/>
      <c r="W178" s="15"/>
      <c r="X178" s="15"/>
      <c r="Y178" s="118"/>
      <c r="Z178" s="15"/>
      <c r="AA178" s="15"/>
      <c r="AB178" s="15"/>
      <c r="AC178" s="118"/>
      <c r="AD178" s="15"/>
      <c r="AE178" s="15"/>
      <c r="AF178" s="118"/>
      <c r="AG178" s="15"/>
      <c r="AH178" s="15"/>
      <c r="AI178" s="15"/>
      <c r="AJ178" s="118"/>
      <c r="AK178" s="15"/>
      <c r="AL178" s="15"/>
      <c r="AM178" s="118"/>
      <c r="AN178" s="15"/>
      <c r="AO178" s="15"/>
      <c r="AP178" s="15"/>
      <c r="AQ178" s="118"/>
      <c r="AR178" s="15"/>
      <c r="AS178" s="15"/>
      <c r="AT178" s="118"/>
      <c r="AU178" s="15"/>
      <c r="AV178" s="15"/>
      <c r="AW178" s="118"/>
      <c r="AX178" s="15"/>
      <c r="AY178" s="15"/>
      <c r="AZ178" s="118"/>
      <c r="BA178" s="15"/>
      <c r="BB178" s="15"/>
      <c r="BC178" s="118"/>
      <c r="BD178" s="15"/>
      <c r="BE178" s="15"/>
      <c r="BF178" s="15"/>
      <c r="BG178" s="118"/>
      <c r="BH178" s="15"/>
      <c r="BI178" s="15"/>
      <c r="BJ178" s="118"/>
      <c r="BK178" s="15"/>
      <c r="BL178" s="15"/>
      <c r="BM178" s="15"/>
      <c r="BN178" s="118"/>
      <c r="BO178" s="15"/>
      <c r="BP178" s="15"/>
      <c r="BQ178" s="118"/>
      <c r="BR178" s="15"/>
      <c r="BS178" s="15"/>
      <c r="BT178" s="15"/>
      <c r="BU178" s="118"/>
      <c r="BV178" s="15"/>
      <c r="BW178" s="15"/>
      <c r="BX178" s="118"/>
      <c r="BY178" s="15"/>
      <c r="BZ178" s="15"/>
      <c r="CA178" s="118"/>
      <c r="CB178" s="15"/>
      <c r="CC178" s="15"/>
      <c r="CD178" s="15"/>
      <c r="CE178" s="118"/>
      <c r="CF178" s="15"/>
      <c r="CG178" s="15"/>
      <c r="CH178" s="118"/>
      <c r="CI178" s="15"/>
      <c r="CJ178" s="15"/>
      <c r="CK178" s="15"/>
      <c r="CL178" s="118"/>
      <c r="CM178" s="15"/>
      <c r="CN178" s="15"/>
      <c r="CO178" s="118"/>
      <c r="CP178" s="15"/>
      <c r="CQ178" s="15"/>
      <c r="CR178" s="15"/>
      <c r="CS178" s="118"/>
      <c r="CT178" s="15"/>
      <c r="CU178" s="15"/>
      <c r="CV178" s="118"/>
      <c r="CW178" s="15"/>
      <c r="CX178" s="15"/>
    </row>
    <row r="179" spans="2:102" s="3" customFormat="1" x14ac:dyDescent="0.3">
      <c r="B179" s="12"/>
      <c r="C179" s="15"/>
      <c r="D179" s="15"/>
      <c r="E179" s="12"/>
      <c r="F179" s="15"/>
      <c r="G179" s="15"/>
      <c r="H179" s="118"/>
      <c r="I179" s="15"/>
      <c r="J179" s="15"/>
      <c r="K179" s="15"/>
      <c r="L179" s="118"/>
      <c r="M179" s="15"/>
      <c r="N179" s="15"/>
      <c r="O179" s="118"/>
      <c r="P179" s="15"/>
      <c r="Q179" s="15"/>
      <c r="R179" s="15"/>
      <c r="S179" s="118"/>
      <c r="T179" s="15"/>
      <c r="U179" s="15"/>
      <c r="V179" s="118"/>
      <c r="W179" s="15"/>
      <c r="X179" s="15"/>
      <c r="Y179" s="118"/>
      <c r="Z179" s="15"/>
      <c r="AA179" s="15"/>
      <c r="AB179" s="15"/>
      <c r="AC179" s="118"/>
      <c r="AD179" s="15"/>
      <c r="AE179" s="15"/>
      <c r="AF179" s="118"/>
      <c r="AG179" s="15"/>
      <c r="AH179" s="15"/>
      <c r="AI179" s="15"/>
      <c r="AJ179" s="118"/>
      <c r="AK179" s="15"/>
      <c r="AL179" s="15"/>
      <c r="AM179" s="118"/>
      <c r="AN179" s="15"/>
      <c r="AO179" s="15"/>
      <c r="AP179" s="15"/>
      <c r="AQ179" s="118"/>
      <c r="AR179" s="15"/>
      <c r="AS179" s="15"/>
      <c r="AT179" s="118"/>
      <c r="AU179" s="15"/>
      <c r="AV179" s="15"/>
      <c r="AW179" s="118"/>
      <c r="AX179" s="15"/>
      <c r="AY179" s="15"/>
      <c r="AZ179" s="118"/>
      <c r="BA179" s="15"/>
      <c r="BB179" s="15"/>
      <c r="BC179" s="118"/>
      <c r="BD179" s="15"/>
      <c r="BE179" s="15"/>
      <c r="BF179" s="15"/>
      <c r="BG179" s="118"/>
      <c r="BH179" s="15"/>
      <c r="BI179" s="15"/>
      <c r="BJ179" s="118"/>
      <c r="BK179" s="15"/>
      <c r="BL179" s="15"/>
      <c r="BM179" s="15"/>
      <c r="BN179" s="118"/>
      <c r="BO179" s="15"/>
      <c r="BP179" s="15"/>
      <c r="BQ179" s="118"/>
      <c r="BR179" s="15"/>
      <c r="BS179" s="15"/>
      <c r="BT179" s="15"/>
      <c r="BU179" s="118"/>
      <c r="BV179" s="15"/>
      <c r="BW179" s="15"/>
      <c r="BX179" s="118"/>
      <c r="BY179" s="15"/>
      <c r="BZ179" s="15"/>
      <c r="CA179" s="118"/>
      <c r="CB179" s="15"/>
      <c r="CC179" s="15"/>
      <c r="CD179" s="15"/>
      <c r="CE179" s="118"/>
      <c r="CF179" s="15"/>
      <c r="CG179" s="15"/>
      <c r="CH179" s="118"/>
      <c r="CI179" s="15"/>
      <c r="CJ179" s="15"/>
      <c r="CK179" s="15"/>
      <c r="CL179" s="118"/>
      <c r="CM179" s="15"/>
      <c r="CN179" s="15"/>
      <c r="CO179" s="118"/>
      <c r="CP179" s="15"/>
      <c r="CQ179" s="15"/>
      <c r="CR179" s="15"/>
      <c r="CS179" s="118"/>
      <c r="CT179" s="15"/>
      <c r="CU179" s="15"/>
      <c r="CV179" s="118"/>
      <c r="CW179" s="15"/>
      <c r="CX179" s="15"/>
    </row>
    <row r="180" spans="2:102" s="3" customFormat="1" x14ac:dyDescent="0.3">
      <c r="B180" s="12"/>
      <c r="C180" s="15"/>
      <c r="D180" s="15"/>
      <c r="E180" s="12"/>
      <c r="F180" s="15"/>
      <c r="G180" s="15"/>
      <c r="H180" s="118"/>
      <c r="I180" s="15"/>
      <c r="J180" s="15"/>
      <c r="K180" s="15"/>
      <c r="L180" s="118"/>
      <c r="M180" s="15"/>
      <c r="N180" s="15"/>
      <c r="O180" s="118"/>
      <c r="P180" s="15"/>
      <c r="Q180" s="15"/>
      <c r="R180" s="15"/>
      <c r="S180" s="118"/>
      <c r="T180" s="15"/>
      <c r="U180" s="15"/>
      <c r="V180" s="118"/>
      <c r="W180" s="15"/>
      <c r="X180" s="15"/>
      <c r="Y180" s="118"/>
      <c r="Z180" s="15"/>
      <c r="AA180" s="15"/>
      <c r="AB180" s="15"/>
      <c r="AC180" s="118"/>
      <c r="AD180" s="15"/>
      <c r="AE180" s="15"/>
      <c r="AF180" s="118"/>
      <c r="AG180" s="15"/>
      <c r="AH180" s="15"/>
      <c r="AI180" s="15"/>
      <c r="AJ180" s="118"/>
      <c r="AK180" s="15"/>
      <c r="AL180" s="15"/>
      <c r="AM180" s="118"/>
      <c r="AN180" s="15"/>
      <c r="AO180" s="15"/>
      <c r="AP180" s="15"/>
      <c r="AQ180" s="118"/>
      <c r="AR180" s="15"/>
      <c r="AS180" s="15"/>
      <c r="AT180" s="118"/>
      <c r="AU180" s="15"/>
      <c r="AV180" s="15"/>
      <c r="AW180" s="118"/>
      <c r="AX180" s="15"/>
      <c r="AY180" s="15"/>
      <c r="AZ180" s="118"/>
      <c r="BA180" s="15"/>
      <c r="BB180" s="15"/>
      <c r="BC180" s="118"/>
      <c r="BD180" s="15"/>
      <c r="BE180" s="15"/>
      <c r="BF180" s="15"/>
      <c r="BG180" s="118"/>
      <c r="BH180" s="15"/>
      <c r="BI180" s="15"/>
      <c r="BJ180" s="118"/>
      <c r="BK180" s="15"/>
      <c r="BL180" s="15"/>
      <c r="BM180" s="15"/>
      <c r="BN180" s="118"/>
      <c r="BO180" s="15"/>
      <c r="BP180" s="15"/>
      <c r="BQ180" s="118"/>
      <c r="BR180" s="15"/>
      <c r="BS180" s="15"/>
      <c r="BT180" s="15"/>
      <c r="BU180" s="118"/>
      <c r="BV180" s="15"/>
      <c r="BW180" s="15"/>
      <c r="BX180" s="118"/>
      <c r="BY180" s="15"/>
      <c r="BZ180" s="15"/>
      <c r="CA180" s="118"/>
      <c r="CB180" s="15"/>
      <c r="CC180" s="15"/>
      <c r="CD180" s="15"/>
      <c r="CE180" s="118"/>
      <c r="CF180" s="15"/>
      <c r="CG180" s="15"/>
      <c r="CH180" s="118"/>
      <c r="CI180" s="15"/>
      <c r="CJ180" s="15"/>
      <c r="CK180" s="15"/>
      <c r="CL180" s="118"/>
      <c r="CM180" s="15"/>
      <c r="CN180" s="15"/>
      <c r="CO180" s="118"/>
      <c r="CP180" s="15"/>
      <c r="CQ180" s="15"/>
      <c r="CR180" s="15"/>
      <c r="CS180" s="118"/>
      <c r="CT180" s="15"/>
      <c r="CU180" s="15"/>
      <c r="CV180" s="118"/>
      <c r="CW180" s="15"/>
      <c r="CX180" s="15"/>
    </row>
    <row r="181" spans="2:102" s="3" customFormat="1" x14ac:dyDescent="0.3">
      <c r="B181" s="12"/>
      <c r="C181" s="15"/>
      <c r="D181" s="15"/>
      <c r="E181" s="12"/>
      <c r="F181" s="15"/>
      <c r="G181" s="15"/>
      <c r="H181" s="118"/>
      <c r="I181" s="15"/>
      <c r="J181" s="15"/>
      <c r="K181" s="15"/>
      <c r="L181" s="118"/>
      <c r="M181" s="15"/>
      <c r="N181" s="15"/>
      <c r="O181" s="118"/>
      <c r="P181" s="15"/>
      <c r="Q181" s="15"/>
      <c r="R181" s="15"/>
      <c r="S181" s="118"/>
      <c r="T181" s="15"/>
      <c r="U181" s="15"/>
      <c r="V181" s="118"/>
      <c r="W181" s="15"/>
      <c r="X181" s="15"/>
      <c r="Y181" s="118"/>
      <c r="Z181" s="15"/>
      <c r="AA181" s="15"/>
      <c r="AB181" s="15"/>
      <c r="AC181" s="118"/>
      <c r="AD181" s="15"/>
      <c r="AE181" s="15"/>
      <c r="AF181" s="118"/>
      <c r="AG181" s="15"/>
      <c r="AH181" s="15"/>
      <c r="AI181" s="15"/>
      <c r="AJ181" s="118"/>
      <c r="AK181" s="15"/>
      <c r="AL181" s="15"/>
      <c r="AM181" s="118"/>
      <c r="AN181" s="15"/>
      <c r="AO181" s="15"/>
      <c r="AP181" s="15"/>
      <c r="AQ181" s="118"/>
      <c r="AR181" s="15"/>
      <c r="AS181" s="15"/>
      <c r="AT181" s="118"/>
      <c r="AU181" s="15"/>
      <c r="AV181" s="15"/>
      <c r="AW181" s="118"/>
      <c r="AX181" s="15"/>
      <c r="AY181" s="15"/>
      <c r="AZ181" s="118"/>
      <c r="BA181" s="15"/>
      <c r="BB181" s="15"/>
      <c r="BC181" s="118"/>
      <c r="BD181" s="15"/>
      <c r="BE181" s="15"/>
      <c r="BF181" s="15"/>
      <c r="BG181" s="118"/>
      <c r="BH181" s="15"/>
      <c r="BI181" s="15"/>
      <c r="BJ181" s="118"/>
      <c r="BK181" s="15"/>
      <c r="BL181" s="15"/>
      <c r="BM181" s="15"/>
      <c r="BN181" s="118"/>
      <c r="BO181" s="15"/>
      <c r="BP181" s="15"/>
      <c r="BQ181" s="118"/>
      <c r="BR181" s="15"/>
      <c r="BS181" s="15"/>
      <c r="BT181" s="15"/>
      <c r="BU181" s="118"/>
      <c r="BV181" s="15"/>
      <c r="BW181" s="15"/>
      <c r="BX181" s="118"/>
      <c r="BY181" s="15"/>
      <c r="BZ181" s="15"/>
      <c r="CA181" s="118"/>
      <c r="CB181" s="15"/>
      <c r="CC181" s="15"/>
      <c r="CD181" s="15"/>
      <c r="CE181" s="118"/>
      <c r="CF181" s="15"/>
      <c r="CG181" s="15"/>
      <c r="CH181" s="118"/>
      <c r="CI181" s="15"/>
      <c r="CJ181" s="15"/>
      <c r="CK181" s="15"/>
      <c r="CL181" s="118"/>
      <c r="CM181" s="15"/>
      <c r="CN181" s="15"/>
      <c r="CO181" s="118"/>
      <c r="CP181" s="15"/>
      <c r="CQ181" s="15"/>
      <c r="CR181" s="15"/>
      <c r="CS181" s="118"/>
      <c r="CT181" s="15"/>
      <c r="CU181" s="15"/>
      <c r="CV181" s="118"/>
      <c r="CW181" s="15"/>
      <c r="CX181" s="15"/>
    </row>
    <row r="182" spans="2:102" s="3" customFormat="1" x14ac:dyDescent="0.3">
      <c r="B182" s="12"/>
      <c r="C182" s="15"/>
      <c r="D182" s="15"/>
      <c r="E182" s="12"/>
      <c r="F182" s="15"/>
      <c r="G182" s="15"/>
      <c r="H182" s="118"/>
      <c r="I182" s="15"/>
      <c r="J182" s="15"/>
      <c r="K182" s="15"/>
      <c r="L182" s="118"/>
      <c r="M182" s="15"/>
      <c r="N182" s="15"/>
      <c r="O182" s="118"/>
      <c r="P182" s="15"/>
      <c r="Q182" s="15"/>
      <c r="R182" s="15"/>
      <c r="S182" s="118"/>
      <c r="T182" s="15"/>
      <c r="U182" s="15"/>
      <c r="V182" s="118"/>
      <c r="W182" s="15"/>
      <c r="X182" s="15"/>
      <c r="Y182" s="118"/>
      <c r="Z182" s="15"/>
      <c r="AA182" s="15"/>
      <c r="AB182" s="15"/>
      <c r="AC182" s="118"/>
      <c r="AD182" s="15"/>
      <c r="AE182" s="15"/>
      <c r="AF182" s="118"/>
      <c r="AG182" s="15"/>
      <c r="AH182" s="15"/>
      <c r="AI182" s="15"/>
      <c r="AJ182" s="118"/>
      <c r="AK182" s="15"/>
      <c r="AL182" s="15"/>
      <c r="AM182" s="118"/>
      <c r="AN182" s="15"/>
      <c r="AO182" s="15"/>
      <c r="AP182" s="15"/>
      <c r="AQ182" s="118"/>
      <c r="AR182" s="15"/>
      <c r="AS182" s="15"/>
      <c r="AT182" s="118"/>
      <c r="AU182" s="15"/>
      <c r="AV182" s="15"/>
      <c r="AW182" s="118"/>
      <c r="AX182" s="15"/>
      <c r="AY182" s="15"/>
      <c r="AZ182" s="118"/>
      <c r="BA182" s="15"/>
      <c r="BB182" s="15"/>
      <c r="BC182" s="118"/>
      <c r="BD182" s="15"/>
      <c r="BE182" s="15"/>
      <c r="BF182" s="15"/>
      <c r="BG182" s="118"/>
      <c r="BH182" s="15"/>
      <c r="BI182" s="15"/>
      <c r="BJ182" s="118"/>
      <c r="BK182" s="15"/>
      <c r="BL182" s="15"/>
      <c r="BM182" s="15"/>
      <c r="BN182" s="118"/>
      <c r="BO182" s="15"/>
      <c r="BP182" s="15"/>
      <c r="BQ182" s="118"/>
      <c r="BR182" s="15"/>
      <c r="BS182" s="15"/>
      <c r="BT182" s="15"/>
      <c r="BU182" s="118"/>
      <c r="BV182" s="15"/>
      <c r="BW182" s="15"/>
      <c r="BX182" s="118"/>
      <c r="BY182" s="15"/>
      <c r="BZ182" s="15"/>
      <c r="CA182" s="118"/>
      <c r="CB182" s="15"/>
      <c r="CC182" s="15"/>
      <c r="CD182" s="15"/>
      <c r="CE182" s="118"/>
      <c r="CF182" s="15"/>
      <c r="CG182" s="15"/>
      <c r="CH182" s="118"/>
      <c r="CI182" s="15"/>
      <c r="CJ182" s="15"/>
      <c r="CK182" s="15"/>
      <c r="CL182" s="118"/>
      <c r="CM182" s="15"/>
      <c r="CN182" s="15"/>
      <c r="CO182" s="118"/>
      <c r="CP182" s="15"/>
      <c r="CQ182" s="15"/>
      <c r="CR182" s="15"/>
      <c r="CS182" s="118"/>
      <c r="CT182" s="15"/>
      <c r="CU182" s="15"/>
      <c r="CV182" s="118"/>
      <c r="CW182" s="15"/>
      <c r="CX182" s="15"/>
    </row>
    <row r="183" spans="2:102" s="3" customFormat="1" x14ac:dyDescent="0.3">
      <c r="B183" s="12"/>
      <c r="C183" s="15"/>
      <c r="D183" s="15"/>
      <c r="E183" s="12"/>
      <c r="F183" s="15"/>
      <c r="G183" s="15"/>
      <c r="H183" s="118"/>
      <c r="I183" s="15"/>
      <c r="J183" s="15"/>
      <c r="K183" s="15"/>
      <c r="L183" s="118"/>
      <c r="M183" s="15"/>
      <c r="N183" s="15"/>
      <c r="O183" s="118"/>
      <c r="P183" s="15"/>
      <c r="Q183" s="15"/>
      <c r="R183" s="15"/>
      <c r="S183" s="118"/>
      <c r="T183" s="15"/>
      <c r="U183" s="15"/>
      <c r="V183" s="118"/>
      <c r="W183" s="15"/>
      <c r="X183" s="15"/>
      <c r="Y183" s="118"/>
      <c r="Z183" s="15"/>
      <c r="AA183" s="15"/>
      <c r="AB183" s="15"/>
      <c r="AC183" s="118"/>
      <c r="AD183" s="15"/>
      <c r="AE183" s="15"/>
      <c r="AF183" s="118"/>
      <c r="AG183" s="15"/>
      <c r="AH183" s="15"/>
      <c r="AI183" s="15"/>
      <c r="AJ183" s="118"/>
      <c r="AK183" s="15"/>
      <c r="AL183" s="15"/>
      <c r="AM183" s="118"/>
      <c r="AN183" s="15"/>
      <c r="AO183" s="15"/>
      <c r="AP183" s="15"/>
      <c r="AQ183" s="118"/>
      <c r="AR183" s="15"/>
      <c r="AS183" s="15"/>
      <c r="AT183" s="118"/>
      <c r="AU183" s="15"/>
      <c r="AV183" s="15"/>
      <c r="AW183" s="118"/>
      <c r="AX183" s="15"/>
      <c r="AY183" s="15"/>
      <c r="AZ183" s="118"/>
      <c r="BA183" s="15"/>
      <c r="BB183" s="15"/>
      <c r="BC183" s="118"/>
      <c r="BD183" s="15"/>
      <c r="BE183" s="15"/>
      <c r="BF183" s="15"/>
      <c r="BG183" s="118"/>
      <c r="BH183" s="15"/>
      <c r="BI183" s="15"/>
      <c r="BJ183" s="118"/>
      <c r="BK183" s="15"/>
      <c r="BL183" s="15"/>
      <c r="BM183" s="15"/>
      <c r="BN183" s="118"/>
      <c r="BO183" s="15"/>
      <c r="BP183" s="15"/>
      <c r="BQ183" s="118"/>
      <c r="BR183" s="15"/>
      <c r="BS183" s="15"/>
      <c r="BT183" s="15"/>
      <c r="BU183" s="118"/>
      <c r="BV183" s="15"/>
      <c r="BW183" s="15"/>
      <c r="BX183" s="118"/>
      <c r="BY183" s="15"/>
      <c r="BZ183" s="15"/>
      <c r="CA183" s="118"/>
      <c r="CB183" s="15"/>
      <c r="CC183" s="15"/>
      <c r="CD183" s="15"/>
      <c r="CE183" s="118"/>
      <c r="CF183" s="15"/>
      <c r="CG183" s="15"/>
      <c r="CH183" s="118"/>
      <c r="CI183" s="15"/>
      <c r="CJ183" s="15"/>
      <c r="CK183" s="15"/>
      <c r="CL183" s="118"/>
      <c r="CM183" s="15"/>
      <c r="CN183" s="15"/>
      <c r="CO183" s="118"/>
      <c r="CP183" s="15"/>
      <c r="CQ183" s="15"/>
      <c r="CR183" s="15"/>
      <c r="CS183" s="118"/>
      <c r="CT183" s="15"/>
      <c r="CU183" s="15"/>
      <c r="CV183" s="118"/>
      <c r="CW183" s="15"/>
      <c r="CX183" s="15"/>
    </row>
    <row r="184" spans="2:102" s="3" customFormat="1" x14ac:dyDescent="0.3">
      <c r="B184" s="12"/>
      <c r="C184" s="15"/>
      <c r="D184" s="15"/>
      <c r="E184" s="12"/>
      <c r="F184" s="15"/>
      <c r="G184" s="15"/>
      <c r="H184" s="118"/>
      <c r="I184" s="15"/>
      <c r="J184" s="15"/>
      <c r="K184" s="15"/>
      <c r="L184" s="118"/>
      <c r="M184" s="15"/>
      <c r="N184" s="15"/>
      <c r="O184" s="118"/>
      <c r="P184" s="15"/>
      <c r="Q184" s="15"/>
      <c r="R184" s="15"/>
      <c r="S184" s="118"/>
      <c r="T184" s="15"/>
      <c r="U184" s="15"/>
      <c r="V184" s="118"/>
      <c r="W184" s="15"/>
      <c r="X184" s="15"/>
      <c r="Y184" s="118"/>
      <c r="Z184" s="15"/>
      <c r="AA184" s="15"/>
      <c r="AB184" s="15"/>
      <c r="AC184" s="118"/>
      <c r="AD184" s="15"/>
      <c r="AE184" s="15"/>
      <c r="AF184" s="118"/>
      <c r="AG184" s="15"/>
      <c r="AH184" s="15"/>
      <c r="AI184" s="15"/>
      <c r="AJ184" s="118"/>
      <c r="AK184" s="15"/>
      <c r="AL184" s="15"/>
      <c r="AM184" s="118"/>
      <c r="AN184" s="15"/>
      <c r="AO184" s="15"/>
      <c r="AP184" s="15"/>
      <c r="AQ184" s="118"/>
      <c r="AR184" s="15"/>
      <c r="AS184" s="15"/>
      <c r="AT184" s="118"/>
      <c r="AU184" s="15"/>
      <c r="AV184" s="15"/>
      <c r="AW184" s="118"/>
      <c r="AX184" s="15"/>
      <c r="AY184" s="15"/>
      <c r="AZ184" s="118"/>
      <c r="BA184" s="15"/>
      <c r="BB184" s="15"/>
      <c r="BC184" s="118"/>
      <c r="BD184" s="15"/>
      <c r="BE184" s="15"/>
      <c r="BF184" s="15"/>
      <c r="BG184" s="118"/>
      <c r="BH184" s="15"/>
      <c r="BI184" s="15"/>
      <c r="BJ184" s="118"/>
      <c r="BK184" s="15"/>
      <c r="BL184" s="15"/>
      <c r="BM184" s="15"/>
      <c r="BN184" s="118"/>
      <c r="BO184" s="15"/>
      <c r="BP184" s="15"/>
      <c r="BQ184" s="118"/>
      <c r="BR184" s="15"/>
      <c r="BS184" s="15"/>
      <c r="BT184" s="15"/>
      <c r="BU184" s="118"/>
      <c r="BV184" s="15"/>
      <c r="BW184" s="15"/>
      <c r="BX184" s="118"/>
      <c r="BY184" s="15"/>
      <c r="BZ184" s="15"/>
      <c r="CA184" s="118"/>
      <c r="CB184" s="15"/>
      <c r="CC184" s="15"/>
      <c r="CD184" s="15"/>
      <c r="CE184" s="118"/>
      <c r="CF184" s="15"/>
      <c r="CG184" s="15"/>
      <c r="CH184" s="118"/>
      <c r="CI184" s="15"/>
      <c r="CJ184" s="15"/>
      <c r="CK184" s="15"/>
      <c r="CL184" s="118"/>
      <c r="CM184" s="15"/>
      <c r="CN184" s="15"/>
      <c r="CO184" s="118"/>
      <c r="CP184" s="15"/>
      <c r="CQ184" s="15"/>
      <c r="CR184" s="15"/>
      <c r="CS184" s="118"/>
      <c r="CT184" s="15"/>
      <c r="CU184" s="15"/>
      <c r="CV184" s="118"/>
      <c r="CW184" s="15"/>
      <c r="CX184" s="15"/>
    </row>
    <row r="185" spans="2:102" s="3" customFormat="1" x14ac:dyDescent="0.3">
      <c r="B185" s="12"/>
      <c r="C185" s="15"/>
      <c r="D185" s="15"/>
      <c r="E185" s="12"/>
      <c r="F185" s="15"/>
      <c r="G185" s="15"/>
      <c r="H185" s="118"/>
      <c r="I185" s="15"/>
      <c r="J185" s="15"/>
      <c r="K185" s="15"/>
      <c r="L185" s="118"/>
      <c r="M185" s="15"/>
      <c r="N185" s="15"/>
      <c r="O185" s="118"/>
      <c r="P185" s="15"/>
      <c r="Q185" s="15"/>
      <c r="R185" s="15"/>
      <c r="S185" s="118"/>
      <c r="T185" s="15"/>
      <c r="U185" s="15"/>
      <c r="V185" s="118"/>
      <c r="W185" s="15"/>
      <c r="X185" s="15"/>
      <c r="Y185" s="118"/>
      <c r="Z185" s="15"/>
      <c r="AA185" s="15"/>
      <c r="AB185" s="15"/>
      <c r="AC185" s="118"/>
      <c r="AD185" s="15"/>
      <c r="AE185" s="15"/>
      <c r="AF185" s="118"/>
      <c r="AG185" s="15"/>
      <c r="AH185" s="15"/>
      <c r="AI185" s="15"/>
      <c r="AJ185" s="118"/>
      <c r="AK185" s="15"/>
      <c r="AL185" s="15"/>
      <c r="AM185" s="118"/>
      <c r="AN185" s="15"/>
      <c r="AO185" s="15"/>
      <c r="AP185" s="15"/>
      <c r="AQ185" s="118"/>
      <c r="AR185" s="15"/>
      <c r="AS185" s="15"/>
      <c r="AT185" s="118"/>
      <c r="AU185" s="15"/>
      <c r="AV185" s="15"/>
      <c r="AW185" s="118"/>
      <c r="AX185" s="15"/>
      <c r="AY185" s="15"/>
      <c r="AZ185" s="118"/>
      <c r="BA185" s="15"/>
      <c r="BB185" s="15"/>
      <c r="BC185" s="118"/>
      <c r="BD185" s="15"/>
      <c r="BE185" s="15"/>
      <c r="BF185" s="15"/>
      <c r="BG185" s="118"/>
      <c r="BH185" s="15"/>
      <c r="BI185" s="15"/>
      <c r="BJ185" s="118"/>
      <c r="BK185" s="15"/>
      <c r="BL185" s="15"/>
      <c r="BM185" s="15"/>
      <c r="BN185" s="118"/>
      <c r="BO185" s="15"/>
      <c r="BP185" s="15"/>
      <c r="BQ185" s="118"/>
      <c r="BR185" s="15"/>
      <c r="BS185" s="15"/>
      <c r="BT185" s="15"/>
      <c r="BU185" s="118"/>
      <c r="BV185" s="15"/>
      <c r="BW185" s="15"/>
      <c r="BX185" s="118"/>
      <c r="BY185" s="15"/>
      <c r="BZ185" s="15"/>
      <c r="CA185" s="118"/>
      <c r="CB185" s="15"/>
      <c r="CC185" s="15"/>
      <c r="CD185" s="15"/>
      <c r="CE185" s="118"/>
      <c r="CF185" s="15"/>
      <c r="CG185" s="15"/>
      <c r="CH185" s="118"/>
      <c r="CI185" s="15"/>
      <c r="CJ185" s="15"/>
      <c r="CK185" s="15"/>
      <c r="CL185" s="118"/>
      <c r="CM185" s="15"/>
      <c r="CN185" s="15"/>
      <c r="CO185" s="118"/>
      <c r="CP185" s="15"/>
      <c r="CQ185" s="15"/>
      <c r="CR185" s="15"/>
      <c r="CS185" s="118"/>
      <c r="CT185" s="15"/>
      <c r="CU185" s="15"/>
      <c r="CV185" s="118"/>
      <c r="CW185" s="15"/>
      <c r="CX185" s="15"/>
    </row>
    <row r="186" spans="2:102" s="3" customFormat="1" x14ac:dyDescent="0.3">
      <c r="B186" s="12"/>
      <c r="C186" s="15"/>
      <c r="D186" s="15"/>
      <c r="E186" s="12"/>
      <c r="F186" s="15"/>
      <c r="G186" s="15"/>
      <c r="H186" s="118"/>
      <c r="I186" s="15"/>
      <c r="J186" s="15"/>
      <c r="K186" s="15"/>
      <c r="L186" s="118"/>
      <c r="M186" s="15"/>
      <c r="N186" s="15"/>
      <c r="O186" s="118"/>
      <c r="P186" s="15"/>
      <c r="Q186" s="15"/>
      <c r="R186" s="15"/>
      <c r="S186" s="118"/>
      <c r="T186" s="15"/>
      <c r="U186" s="15"/>
      <c r="V186" s="118"/>
      <c r="W186" s="15"/>
      <c r="X186" s="15"/>
      <c r="Y186" s="118"/>
      <c r="Z186" s="15"/>
      <c r="AA186" s="15"/>
      <c r="AB186" s="15"/>
      <c r="AC186" s="118"/>
      <c r="AD186" s="15"/>
      <c r="AE186" s="15"/>
      <c r="AF186" s="118"/>
      <c r="AG186" s="15"/>
      <c r="AH186" s="15"/>
      <c r="AI186" s="15"/>
      <c r="AJ186" s="118"/>
      <c r="AK186" s="15"/>
      <c r="AL186" s="15"/>
      <c r="AM186" s="118"/>
      <c r="AN186" s="15"/>
      <c r="AO186" s="15"/>
      <c r="AP186" s="15"/>
      <c r="AQ186" s="118"/>
      <c r="AR186" s="15"/>
      <c r="AS186" s="15"/>
      <c r="AT186" s="118"/>
      <c r="AU186" s="15"/>
      <c r="AV186" s="15"/>
      <c r="AW186" s="118"/>
      <c r="AX186" s="15"/>
      <c r="AY186" s="15"/>
      <c r="AZ186" s="118"/>
      <c r="BA186" s="15"/>
      <c r="BB186" s="15"/>
      <c r="BC186" s="118"/>
      <c r="BD186" s="15"/>
      <c r="BE186" s="15"/>
      <c r="BF186" s="15"/>
      <c r="BG186" s="118"/>
      <c r="BH186" s="15"/>
      <c r="BI186" s="15"/>
      <c r="BJ186" s="118"/>
      <c r="BK186" s="15"/>
      <c r="BL186" s="15"/>
      <c r="BM186" s="15"/>
      <c r="BN186" s="118"/>
      <c r="BO186" s="15"/>
      <c r="BP186" s="15"/>
      <c r="BQ186" s="118"/>
      <c r="BR186" s="15"/>
      <c r="BS186" s="15"/>
      <c r="BT186" s="15"/>
      <c r="BU186" s="118"/>
      <c r="BV186" s="15"/>
      <c r="BW186" s="15"/>
      <c r="BX186" s="118"/>
      <c r="BY186" s="15"/>
      <c r="BZ186" s="15"/>
      <c r="CA186" s="118"/>
      <c r="CB186" s="15"/>
      <c r="CC186" s="15"/>
      <c r="CD186" s="15"/>
      <c r="CE186" s="118"/>
      <c r="CF186" s="15"/>
      <c r="CG186" s="15"/>
      <c r="CH186" s="118"/>
      <c r="CI186" s="15"/>
      <c r="CJ186" s="15"/>
      <c r="CK186" s="15"/>
      <c r="CL186" s="118"/>
      <c r="CM186" s="15"/>
      <c r="CN186" s="15"/>
      <c r="CO186" s="118"/>
      <c r="CP186" s="15"/>
      <c r="CQ186" s="15"/>
      <c r="CR186" s="15"/>
      <c r="CS186" s="118"/>
      <c r="CT186" s="15"/>
      <c r="CU186" s="15"/>
      <c r="CV186" s="118"/>
      <c r="CW186" s="15"/>
      <c r="CX186" s="15"/>
    </row>
    <row r="187" spans="2:102" s="3" customFormat="1" x14ac:dyDescent="0.3">
      <c r="B187" s="12"/>
      <c r="C187" s="15"/>
      <c r="D187" s="15"/>
      <c r="E187" s="12"/>
      <c r="F187" s="15"/>
      <c r="G187" s="15"/>
      <c r="H187" s="118"/>
      <c r="I187" s="15"/>
      <c r="J187" s="15"/>
      <c r="K187" s="15"/>
      <c r="L187" s="118"/>
      <c r="M187" s="15"/>
      <c r="N187" s="15"/>
      <c r="O187" s="118"/>
      <c r="P187" s="15"/>
      <c r="Q187" s="15"/>
      <c r="R187" s="15"/>
      <c r="S187" s="118"/>
      <c r="T187" s="15"/>
      <c r="U187" s="15"/>
      <c r="V187" s="118"/>
      <c r="W187" s="15"/>
      <c r="X187" s="15"/>
      <c r="Y187" s="118"/>
      <c r="Z187" s="15"/>
      <c r="AA187" s="15"/>
      <c r="AB187" s="15"/>
      <c r="AC187" s="118"/>
      <c r="AD187" s="15"/>
      <c r="AE187" s="15"/>
      <c r="AF187" s="118"/>
      <c r="AG187" s="15"/>
      <c r="AH187" s="15"/>
      <c r="AI187" s="15"/>
      <c r="AJ187" s="118"/>
      <c r="AK187" s="15"/>
      <c r="AL187" s="15"/>
      <c r="AM187" s="118"/>
      <c r="AN187" s="15"/>
      <c r="AO187" s="15"/>
      <c r="AP187" s="15"/>
      <c r="AQ187" s="118"/>
      <c r="AR187" s="15"/>
      <c r="AS187" s="15"/>
      <c r="AT187" s="118"/>
      <c r="AU187" s="15"/>
      <c r="AV187" s="15"/>
      <c r="AW187" s="118"/>
      <c r="AX187" s="15"/>
      <c r="AY187" s="15"/>
      <c r="AZ187" s="118"/>
      <c r="BA187" s="15"/>
      <c r="BB187" s="15"/>
      <c r="BC187" s="118"/>
      <c r="BD187" s="15"/>
      <c r="BE187" s="15"/>
      <c r="BF187" s="15"/>
      <c r="BG187" s="118"/>
      <c r="BH187" s="15"/>
      <c r="BI187" s="15"/>
      <c r="BJ187" s="118"/>
      <c r="BK187" s="15"/>
      <c r="BL187" s="15"/>
      <c r="BM187" s="15"/>
      <c r="BN187" s="118"/>
      <c r="BO187" s="15"/>
      <c r="BP187" s="15"/>
      <c r="BQ187" s="118"/>
      <c r="BR187" s="15"/>
      <c r="BS187" s="15"/>
      <c r="BT187" s="15"/>
      <c r="BU187" s="118"/>
      <c r="BV187" s="15"/>
      <c r="BW187" s="15"/>
      <c r="BX187" s="118"/>
      <c r="BY187" s="15"/>
      <c r="BZ187" s="15"/>
      <c r="CA187" s="118"/>
      <c r="CB187" s="15"/>
      <c r="CC187" s="15"/>
      <c r="CD187" s="15"/>
      <c r="CE187" s="118"/>
      <c r="CF187" s="15"/>
      <c r="CG187" s="15"/>
      <c r="CH187" s="118"/>
      <c r="CI187" s="15"/>
      <c r="CJ187" s="15"/>
      <c r="CK187" s="15"/>
      <c r="CL187" s="118"/>
      <c r="CM187" s="15"/>
      <c r="CN187" s="15"/>
      <c r="CO187" s="118"/>
      <c r="CP187" s="15"/>
      <c r="CQ187" s="15"/>
      <c r="CR187" s="15"/>
      <c r="CS187" s="118"/>
      <c r="CT187" s="15"/>
      <c r="CU187" s="15"/>
      <c r="CV187" s="118"/>
      <c r="CW187" s="15"/>
      <c r="CX187" s="15"/>
    </row>
    <row r="188" spans="2:102" s="3" customFormat="1" x14ac:dyDescent="0.3">
      <c r="B188" s="12"/>
      <c r="C188" s="15"/>
      <c r="D188" s="15"/>
      <c r="E188" s="12"/>
      <c r="F188" s="15"/>
      <c r="G188" s="15"/>
      <c r="H188" s="118"/>
      <c r="I188" s="15"/>
      <c r="J188" s="15"/>
      <c r="K188" s="15"/>
      <c r="L188" s="118"/>
      <c r="M188" s="15"/>
      <c r="N188" s="15"/>
      <c r="O188" s="118"/>
      <c r="P188" s="15"/>
      <c r="Q188" s="15"/>
      <c r="R188" s="15"/>
      <c r="S188" s="118"/>
      <c r="T188" s="15"/>
      <c r="U188" s="15"/>
      <c r="V188" s="118"/>
      <c r="W188" s="15"/>
      <c r="X188" s="15"/>
      <c r="Y188" s="118"/>
      <c r="Z188" s="15"/>
      <c r="AA188" s="15"/>
      <c r="AB188" s="15"/>
      <c r="AC188" s="118"/>
      <c r="AD188" s="15"/>
      <c r="AE188" s="15"/>
      <c r="AF188" s="118"/>
      <c r="AG188" s="15"/>
      <c r="AH188" s="15"/>
      <c r="AI188" s="15"/>
      <c r="AJ188" s="118"/>
      <c r="AK188" s="15"/>
      <c r="AL188" s="15"/>
      <c r="AM188" s="118"/>
      <c r="AN188" s="15"/>
      <c r="AO188" s="15"/>
      <c r="AP188" s="15"/>
      <c r="AQ188" s="118"/>
      <c r="AR188" s="15"/>
      <c r="AS188" s="15"/>
      <c r="AT188" s="118"/>
      <c r="AU188" s="15"/>
      <c r="AV188" s="15"/>
      <c r="AW188" s="118"/>
      <c r="AX188" s="15"/>
      <c r="AY188" s="15"/>
      <c r="AZ188" s="118"/>
      <c r="BA188" s="15"/>
      <c r="BB188" s="15"/>
      <c r="BC188" s="118"/>
      <c r="BD188" s="15"/>
      <c r="BE188" s="15"/>
      <c r="BF188" s="15"/>
      <c r="BG188" s="118"/>
      <c r="BH188" s="15"/>
      <c r="BI188" s="15"/>
      <c r="BJ188" s="118"/>
      <c r="BK188" s="15"/>
      <c r="BL188" s="15"/>
      <c r="BM188" s="15"/>
      <c r="BN188" s="118"/>
      <c r="BO188" s="15"/>
      <c r="BP188" s="15"/>
      <c r="BQ188" s="118"/>
      <c r="BR188" s="15"/>
      <c r="BS188" s="15"/>
      <c r="BT188" s="15"/>
      <c r="BU188" s="118"/>
      <c r="BV188" s="15"/>
      <c r="BW188" s="15"/>
      <c r="BX188" s="118"/>
      <c r="BY188" s="15"/>
      <c r="BZ188" s="15"/>
      <c r="CA188" s="118"/>
      <c r="CB188" s="15"/>
      <c r="CC188" s="15"/>
      <c r="CD188" s="15"/>
      <c r="CE188" s="118"/>
      <c r="CF188" s="15"/>
      <c r="CG188" s="15"/>
      <c r="CH188" s="118"/>
      <c r="CI188" s="15"/>
      <c r="CJ188" s="15"/>
      <c r="CK188" s="15"/>
      <c r="CL188" s="118"/>
      <c r="CM188" s="15"/>
      <c r="CN188" s="15"/>
      <c r="CO188" s="118"/>
      <c r="CP188" s="15"/>
      <c r="CQ188" s="15"/>
      <c r="CR188" s="15"/>
      <c r="CS188" s="118"/>
      <c r="CT188" s="15"/>
      <c r="CU188" s="15"/>
      <c r="CV188" s="118"/>
      <c r="CW188" s="15"/>
      <c r="CX188" s="15"/>
    </row>
    <row r="189" spans="2:102" s="3" customFormat="1" x14ac:dyDescent="0.3">
      <c r="B189" s="12"/>
      <c r="C189" s="15"/>
      <c r="D189" s="15"/>
      <c r="E189" s="12"/>
      <c r="F189" s="15"/>
      <c r="G189" s="15"/>
      <c r="H189" s="118"/>
      <c r="I189" s="15"/>
      <c r="J189" s="15"/>
      <c r="K189" s="15"/>
      <c r="L189" s="118"/>
      <c r="M189" s="15"/>
      <c r="N189" s="15"/>
      <c r="O189" s="118"/>
      <c r="P189" s="15"/>
      <c r="Q189" s="15"/>
      <c r="R189" s="15"/>
      <c r="S189" s="118"/>
      <c r="T189" s="15"/>
      <c r="U189" s="15"/>
      <c r="V189" s="118"/>
      <c r="W189" s="15"/>
      <c r="X189" s="15"/>
      <c r="Y189" s="118"/>
      <c r="Z189" s="15"/>
      <c r="AA189" s="15"/>
      <c r="AB189" s="15"/>
      <c r="AC189" s="118"/>
      <c r="AD189" s="15"/>
      <c r="AE189" s="15"/>
      <c r="AF189" s="118"/>
      <c r="AG189" s="15"/>
      <c r="AH189" s="15"/>
      <c r="AI189" s="15"/>
      <c r="AJ189" s="118"/>
      <c r="AK189" s="15"/>
      <c r="AL189" s="15"/>
      <c r="AM189" s="118"/>
      <c r="AN189" s="15"/>
      <c r="AO189" s="15"/>
      <c r="AP189" s="15"/>
      <c r="AQ189" s="118"/>
      <c r="AR189" s="15"/>
      <c r="AS189" s="15"/>
      <c r="AT189" s="118"/>
      <c r="AU189" s="15"/>
      <c r="AV189" s="15"/>
      <c r="AW189" s="118"/>
      <c r="AX189" s="15"/>
      <c r="AY189" s="15"/>
      <c r="AZ189" s="118"/>
      <c r="BA189" s="15"/>
      <c r="BB189" s="15"/>
      <c r="BC189" s="118"/>
      <c r="BD189" s="15"/>
      <c r="BE189" s="15"/>
      <c r="BF189" s="15"/>
      <c r="BG189" s="118"/>
      <c r="BH189" s="15"/>
      <c r="BI189" s="15"/>
      <c r="BJ189" s="118"/>
      <c r="BK189" s="15"/>
      <c r="BL189" s="15"/>
      <c r="BM189" s="15"/>
      <c r="BN189" s="118"/>
      <c r="BO189" s="15"/>
      <c r="BP189" s="15"/>
      <c r="BQ189" s="118"/>
      <c r="BR189" s="15"/>
      <c r="BS189" s="15"/>
      <c r="BT189" s="15"/>
      <c r="BU189" s="118"/>
      <c r="BV189" s="15"/>
      <c r="BW189" s="15"/>
      <c r="BX189" s="118"/>
      <c r="BY189" s="15"/>
      <c r="BZ189" s="15"/>
      <c r="CA189" s="118"/>
      <c r="CB189" s="15"/>
      <c r="CC189" s="15"/>
      <c r="CD189" s="15"/>
      <c r="CE189" s="118"/>
      <c r="CF189" s="15"/>
      <c r="CG189" s="15"/>
      <c r="CH189" s="118"/>
      <c r="CI189" s="15"/>
      <c r="CJ189" s="15"/>
      <c r="CK189" s="15"/>
      <c r="CL189" s="118"/>
      <c r="CM189" s="15"/>
      <c r="CN189" s="15"/>
      <c r="CO189" s="118"/>
      <c r="CP189" s="15"/>
      <c r="CQ189" s="15"/>
      <c r="CR189" s="15"/>
      <c r="CS189" s="118"/>
      <c r="CT189" s="15"/>
      <c r="CU189" s="15"/>
      <c r="CV189" s="118"/>
      <c r="CW189" s="15"/>
      <c r="CX189" s="15"/>
    </row>
    <row r="190" spans="2:102" s="3" customFormat="1" x14ac:dyDescent="0.3">
      <c r="B190" s="12"/>
      <c r="C190" s="15"/>
      <c r="D190" s="15"/>
      <c r="E190" s="12"/>
      <c r="F190" s="15"/>
      <c r="G190" s="15"/>
      <c r="H190" s="118"/>
      <c r="I190" s="15"/>
      <c r="J190" s="15"/>
      <c r="K190" s="15"/>
      <c r="L190" s="118"/>
      <c r="M190" s="15"/>
      <c r="N190" s="15"/>
      <c r="O190" s="118"/>
      <c r="P190" s="15"/>
      <c r="Q190" s="15"/>
      <c r="R190" s="15"/>
      <c r="S190" s="118"/>
      <c r="T190" s="15"/>
      <c r="U190" s="15"/>
      <c r="V190" s="118"/>
      <c r="W190" s="15"/>
      <c r="X190" s="15"/>
      <c r="Y190" s="118"/>
      <c r="Z190" s="15"/>
      <c r="AA190" s="15"/>
      <c r="AB190" s="15"/>
      <c r="AC190" s="118"/>
      <c r="AD190" s="15"/>
      <c r="AE190" s="15"/>
      <c r="AF190" s="118"/>
      <c r="AG190" s="15"/>
      <c r="AH190" s="15"/>
      <c r="AI190" s="15"/>
      <c r="AJ190" s="118"/>
      <c r="AK190" s="15"/>
      <c r="AL190" s="15"/>
      <c r="AM190" s="118"/>
      <c r="AN190" s="15"/>
      <c r="AO190" s="15"/>
      <c r="AP190" s="15"/>
      <c r="AQ190" s="118"/>
      <c r="AR190" s="15"/>
      <c r="AS190" s="15"/>
      <c r="AT190" s="118"/>
      <c r="AU190" s="15"/>
      <c r="AV190" s="15"/>
      <c r="AW190" s="118"/>
      <c r="AX190" s="15"/>
      <c r="AY190" s="15"/>
      <c r="AZ190" s="118"/>
      <c r="BA190" s="15"/>
      <c r="BB190" s="15"/>
      <c r="BC190" s="118"/>
      <c r="BD190" s="15"/>
      <c r="BE190" s="15"/>
      <c r="BF190" s="15"/>
      <c r="BG190" s="118"/>
      <c r="BH190" s="15"/>
      <c r="BI190" s="15"/>
      <c r="BJ190" s="118"/>
      <c r="BK190" s="15"/>
      <c r="BL190" s="15"/>
      <c r="BM190" s="15"/>
      <c r="BN190" s="118"/>
      <c r="BO190" s="15"/>
      <c r="BP190" s="15"/>
      <c r="BQ190" s="118"/>
      <c r="BR190" s="15"/>
      <c r="BS190" s="15"/>
      <c r="BT190" s="15"/>
      <c r="BU190" s="118"/>
      <c r="BV190" s="15"/>
      <c r="BW190" s="15"/>
      <c r="BX190" s="118"/>
      <c r="BY190" s="15"/>
      <c r="BZ190" s="15"/>
      <c r="CA190" s="118"/>
      <c r="CB190" s="15"/>
      <c r="CC190" s="15"/>
      <c r="CD190" s="15"/>
      <c r="CE190" s="118"/>
      <c r="CF190" s="15"/>
      <c r="CG190" s="15"/>
      <c r="CH190" s="118"/>
      <c r="CI190" s="15"/>
      <c r="CJ190" s="15"/>
      <c r="CK190" s="15"/>
      <c r="CL190" s="118"/>
      <c r="CM190" s="15"/>
      <c r="CN190" s="15"/>
      <c r="CO190" s="118"/>
      <c r="CP190" s="15"/>
      <c r="CQ190" s="15"/>
      <c r="CR190" s="15"/>
      <c r="CS190" s="118"/>
      <c r="CT190" s="15"/>
      <c r="CU190" s="15"/>
      <c r="CV190" s="118"/>
      <c r="CW190" s="15"/>
      <c r="CX190" s="15"/>
    </row>
    <row r="191" spans="2:102" s="3" customFormat="1" x14ac:dyDescent="0.3">
      <c r="B191" s="12"/>
      <c r="C191" s="15"/>
      <c r="D191" s="15"/>
      <c r="E191" s="12"/>
      <c r="F191" s="15"/>
      <c r="G191" s="15"/>
      <c r="H191" s="118"/>
      <c r="I191" s="15"/>
      <c r="J191" s="15"/>
      <c r="K191" s="15"/>
      <c r="L191" s="118"/>
      <c r="M191" s="15"/>
      <c r="N191" s="15"/>
      <c r="O191" s="118"/>
      <c r="P191" s="15"/>
      <c r="Q191" s="15"/>
      <c r="R191" s="15"/>
      <c r="S191" s="118"/>
      <c r="T191" s="15"/>
      <c r="U191" s="15"/>
      <c r="V191" s="118"/>
      <c r="W191" s="15"/>
      <c r="X191" s="15"/>
      <c r="Y191" s="118"/>
      <c r="Z191" s="15"/>
      <c r="AA191" s="15"/>
      <c r="AB191" s="15"/>
      <c r="AC191" s="118"/>
      <c r="AD191" s="15"/>
      <c r="AE191" s="15"/>
      <c r="AF191" s="118"/>
      <c r="AG191" s="15"/>
      <c r="AH191" s="15"/>
      <c r="AI191" s="15"/>
      <c r="AJ191" s="118"/>
      <c r="AK191" s="15"/>
      <c r="AL191" s="15"/>
      <c r="AM191" s="118"/>
      <c r="AN191" s="15"/>
      <c r="AO191" s="15"/>
      <c r="AP191" s="15"/>
      <c r="AQ191" s="118"/>
      <c r="AR191" s="15"/>
      <c r="AS191" s="15"/>
      <c r="AT191" s="118"/>
      <c r="AU191" s="15"/>
      <c r="AV191" s="15"/>
      <c r="AW191" s="118"/>
      <c r="AX191" s="15"/>
      <c r="AY191" s="15"/>
      <c r="AZ191" s="118"/>
      <c r="BA191" s="15"/>
      <c r="BB191" s="15"/>
      <c r="BC191" s="118"/>
      <c r="BD191" s="15"/>
      <c r="BE191" s="15"/>
      <c r="BF191" s="15"/>
      <c r="BG191" s="118"/>
      <c r="BH191" s="15"/>
      <c r="BI191" s="15"/>
      <c r="BJ191" s="118"/>
      <c r="BK191" s="15"/>
      <c r="BL191" s="15"/>
      <c r="BM191" s="15"/>
      <c r="BN191" s="118"/>
      <c r="BO191" s="15"/>
      <c r="BP191" s="15"/>
      <c r="BQ191" s="118"/>
      <c r="BR191" s="15"/>
      <c r="BS191" s="15"/>
      <c r="BT191" s="15"/>
      <c r="BU191" s="118"/>
      <c r="BV191" s="15"/>
      <c r="BW191" s="15"/>
      <c r="BX191" s="118"/>
      <c r="BY191" s="15"/>
      <c r="BZ191" s="15"/>
      <c r="CA191" s="118"/>
      <c r="CB191" s="15"/>
      <c r="CC191" s="15"/>
      <c r="CD191" s="15"/>
      <c r="CE191" s="118"/>
      <c r="CF191" s="15"/>
      <c r="CG191" s="15"/>
      <c r="CH191" s="118"/>
      <c r="CI191" s="15"/>
      <c r="CJ191" s="15"/>
      <c r="CK191" s="15"/>
      <c r="CL191" s="118"/>
      <c r="CM191" s="15"/>
      <c r="CN191" s="15"/>
      <c r="CO191" s="118"/>
      <c r="CP191" s="15"/>
      <c r="CQ191" s="15"/>
      <c r="CR191" s="15"/>
      <c r="CS191" s="118"/>
      <c r="CT191" s="15"/>
      <c r="CU191" s="15"/>
      <c r="CV191" s="118"/>
      <c r="CW191" s="15"/>
      <c r="CX191" s="15"/>
    </row>
    <row r="192" spans="2:102" s="3" customFormat="1" x14ac:dyDescent="0.3">
      <c r="B192" s="12"/>
      <c r="C192" s="15"/>
      <c r="D192" s="15"/>
      <c r="E192" s="12"/>
      <c r="F192" s="15"/>
      <c r="G192" s="15"/>
      <c r="H192" s="118"/>
      <c r="I192" s="15"/>
      <c r="J192" s="15"/>
      <c r="K192" s="15"/>
      <c r="L192" s="118"/>
      <c r="M192" s="15"/>
      <c r="N192" s="15"/>
      <c r="O192" s="118"/>
      <c r="P192" s="15"/>
      <c r="Q192" s="15"/>
      <c r="R192" s="15"/>
      <c r="S192" s="118"/>
      <c r="T192" s="15"/>
      <c r="U192" s="15"/>
      <c r="V192" s="118"/>
      <c r="W192" s="15"/>
      <c r="X192" s="15"/>
      <c r="Y192" s="118"/>
      <c r="Z192" s="15"/>
      <c r="AA192" s="15"/>
      <c r="AB192" s="15"/>
      <c r="AC192" s="118"/>
      <c r="AD192" s="15"/>
      <c r="AE192" s="15"/>
      <c r="AF192" s="118"/>
      <c r="AG192" s="15"/>
      <c r="AH192" s="15"/>
      <c r="AI192" s="15"/>
      <c r="AJ192" s="118"/>
      <c r="AK192" s="15"/>
      <c r="AL192" s="15"/>
      <c r="AM192" s="118"/>
      <c r="AN192" s="15"/>
      <c r="AO192" s="15"/>
      <c r="AP192" s="15"/>
      <c r="AQ192" s="118"/>
      <c r="AR192" s="15"/>
      <c r="AS192" s="15"/>
      <c r="AT192" s="118"/>
      <c r="AU192" s="15"/>
      <c r="AV192" s="15"/>
      <c r="AW192" s="118"/>
      <c r="AX192" s="15"/>
      <c r="AY192" s="15"/>
      <c r="AZ192" s="118"/>
      <c r="BA192" s="15"/>
      <c r="BB192" s="15"/>
      <c r="BC192" s="118"/>
      <c r="BD192" s="15"/>
      <c r="BE192" s="15"/>
      <c r="BF192" s="15"/>
      <c r="BG192" s="118"/>
      <c r="BH192" s="15"/>
      <c r="BI192" s="15"/>
      <c r="BJ192" s="118"/>
      <c r="BK192" s="15"/>
      <c r="BL192" s="15"/>
      <c r="BM192" s="15"/>
      <c r="BN192" s="118"/>
      <c r="BO192" s="15"/>
      <c r="BP192" s="15"/>
      <c r="BQ192" s="118"/>
      <c r="BR192" s="15"/>
      <c r="BS192" s="15"/>
      <c r="BT192" s="15"/>
      <c r="BU192" s="118"/>
      <c r="BV192" s="15"/>
      <c r="BW192" s="15"/>
      <c r="BX192" s="118"/>
      <c r="BY192" s="15"/>
      <c r="BZ192" s="15"/>
      <c r="CA192" s="118"/>
      <c r="CB192" s="15"/>
      <c r="CC192" s="15"/>
      <c r="CD192" s="15"/>
      <c r="CE192" s="118"/>
      <c r="CF192" s="15"/>
      <c r="CG192" s="15"/>
      <c r="CH192" s="118"/>
      <c r="CI192" s="15"/>
      <c r="CJ192" s="15"/>
      <c r="CK192" s="15"/>
      <c r="CL192" s="118"/>
      <c r="CM192" s="15"/>
      <c r="CN192" s="15"/>
      <c r="CO192" s="118"/>
      <c r="CP192" s="15"/>
      <c r="CQ192" s="15"/>
      <c r="CR192" s="15"/>
      <c r="CS192" s="118"/>
      <c r="CT192" s="15"/>
      <c r="CU192" s="15"/>
      <c r="CV192" s="118"/>
      <c r="CW192" s="15"/>
      <c r="CX192" s="15"/>
    </row>
    <row r="193" spans="2:102" s="3" customFormat="1" x14ac:dyDescent="0.3">
      <c r="B193" s="12"/>
      <c r="C193" s="15"/>
      <c r="D193" s="15"/>
      <c r="E193" s="12"/>
      <c r="F193" s="15"/>
      <c r="G193" s="15"/>
      <c r="H193" s="118"/>
      <c r="I193" s="15"/>
      <c r="J193" s="15"/>
      <c r="K193" s="15"/>
      <c r="L193" s="118"/>
      <c r="M193" s="15"/>
      <c r="N193" s="15"/>
      <c r="O193" s="118"/>
      <c r="P193" s="15"/>
      <c r="Q193" s="15"/>
      <c r="R193" s="15"/>
      <c r="S193" s="118"/>
      <c r="T193" s="15"/>
      <c r="U193" s="15"/>
      <c r="V193" s="118"/>
      <c r="W193" s="15"/>
      <c r="X193" s="15"/>
      <c r="Y193" s="118"/>
      <c r="Z193" s="15"/>
      <c r="AA193" s="15"/>
      <c r="AB193" s="15"/>
      <c r="AC193" s="118"/>
      <c r="AD193" s="15"/>
      <c r="AE193" s="15"/>
      <c r="AF193" s="118"/>
      <c r="AG193" s="15"/>
      <c r="AH193" s="15"/>
      <c r="AI193" s="15"/>
      <c r="AJ193" s="118"/>
      <c r="AK193" s="15"/>
      <c r="AL193" s="15"/>
      <c r="AM193" s="118"/>
      <c r="AN193" s="15"/>
      <c r="AO193" s="15"/>
      <c r="AP193" s="15"/>
      <c r="AQ193" s="118"/>
      <c r="AR193" s="15"/>
      <c r="AS193" s="15"/>
      <c r="AT193" s="118"/>
      <c r="AU193" s="15"/>
      <c r="AV193" s="15"/>
      <c r="AW193" s="118"/>
      <c r="AX193" s="15"/>
      <c r="AY193" s="15"/>
      <c r="AZ193" s="118"/>
      <c r="BA193" s="15"/>
      <c r="BB193" s="15"/>
      <c r="BC193" s="118"/>
      <c r="BD193" s="15"/>
      <c r="BE193" s="15"/>
      <c r="BF193" s="15"/>
      <c r="BG193" s="118"/>
      <c r="BH193" s="15"/>
      <c r="BI193" s="15"/>
      <c r="BJ193" s="118"/>
      <c r="BK193" s="15"/>
      <c r="BL193" s="15"/>
      <c r="BM193" s="15"/>
      <c r="BN193" s="118"/>
      <c r="BO193" s="15"/>
      <c r="BP193" s="15"/>
      <c r="BQ193" s="118"/>
      <c r="BR193" s="15"/>
      <c r="BS193" s="15"/>
      <c r="BT193" s="15"/>
      <c r="BU193" s="118"/>
      <c r="BV193" s="15"/>
      <c r="BW193" s="15"/>
      <c r="BX193" s="118"/>
      <c r="BY193" s="15"/>
      <c r="BZ193" s="15"/>
      <c r="CA193" s="118"/>
      <c r="CB193" s="15"/>
      <c r="CC193" s="15"/>
      <c r="CD193" s="15"/>
      <c r="CE193" s="118"/>
      <c r="CF193" s="15"/>
      <c r="CG193" s="15"/>
      <c r="CH193" s="118"/>
      <c r="CI193" s="15"/>
      <c r="CJ193" s="15"/>
      <c r="CK193" s="15"/>
      <c r="CL193" s="118"/>
      <c r="CM193" s="15"/>
      <c r="CN193" s="15"/>
      <c r="CO193" s="118"/>
      <c r="CP193" s="15"/>
      <c r="CQ193" s="15"/>
      <c r="CR193" s="15"/>
      <c r="CS193" s="118"/>
      <c r="CT193" s="15"/>
      <c r="CU193" s="15"/>
      <c r="CV193" s="118"/>
      <c r="CW193" s="15"/>
      <c r="CX193" s="15"/>
    </row>
    <row r="194" spans="2:102" s="3" customFormat="1" x14ac:dyDescent="0.3">
      <c r="B194" s="12"/>
      <c r="C194" s="15"/>
      <c r="D194" s="15"/>
      <c r="E194" s="12"/>
      <c r="F194" s="15"/>
      <c r="G194" s="15"/>
      <c r="H194" s="118"/>
      <c r="I194" s="15"/>
      <c r="J194" s="15"/>
      <c r="K194" s="15"/>
      <c r="L194" s="118"/>
      <c r="M194" s="15"/>
      <c r="N194" s="15"/>
      <c r="O194" s="118"/>
      <c r="P194" s="15"/>
      <c r="Q194" s="15"/>
      <c r="R194" s="15"/>
      <c r="S194" s="118"/>
      <c r="T194" s="15"/>
      <c r="U194" s="15"/>
      <c r="V194" s="118"/>
      <c r="W194" s="15"/>
      <c r="X194" s="15"/>
      <c r="Y194" s="118"/>
      <c r="Z194" s="15"/>
      <c r="AA194" s="15"/>
      <c r="AB194" s="15"/>
      <c r="AC194" s="118"/>
      <c r="AD194" s="15"/>
      <c r="AE194" s="15"/>
      <c r="AF194" s="118"/>
      <c r="AG194" s="15"/>
      <c r="AH194" s="15"/>
      <c r="AI194" s="15"/>
      <c r="AJ194" s="118"/>
      <c r="AK194" s="15"/>
      <c r="AL194" s="15"/>
      <c r="AM194" s="118"/>
      <c r="AN194" s="15"/>
      <c r="AO194" s="15"/>
      <c r="AP194" s="15"/>
      <c r="AQ194" s="118"/>
      <c r="AR194" s="15"/>
      <c r="AS194" s="15"/>
      <c r="AT194" s="118"/>
      <c r="AU194" s="15"/>
      <c r="AV194" s="15"/>
      <c r="AW194" s="118"/>
      <c r="AX194" s="15"/>
      <c r="AY194" s="15"/>
      <c r="AZ194" s="118"/>
      <c r="BA194" s="15"/>
      <c r="BB194" s="15"/>
      <c r="BC194" s="118"/>
      <c r="BD194" s="15"/>
      <c r="BE194" s="15"/>
      <c r="BF194" s="15"/>
      <c r="BG194" s="118"/>
      <c r="BH194" s="15"/>
      <c r="BI194" s="15"/>
      <c r="BJ194" s="118"/>
      <c r="BK194" s="15"/>
      <c r="BL194" s="15"/>
      <c r="BM194" s="15"/>
      <c r="BN194" s="118"/>
      <c r="BO194" s="15"/>
      <c r="BP194" s="15"/>
      <c r="BQ194" s="118"/>
      <c r="BR194" s="15"/>
      <c r="BS194" s="15"/>
      <c r="BT194" s="15"/>
      <c r="BU194" s="118"/>
      <c r="BV194" s="15"/>
      <c r="BW194" s="15"/>
      <c r="BX194" s="118"/>
      <c r="BY194" s="15"/>
      <c r="BZ194" s="15"/>
      <c r="CA194" s="118"/>
      <c r="CB194" s="15"/>
      <c r="CC194" s="15"/>
      <c r="CD194" s="15"/>
      <c r="CE194" s="118"/>
      <c r="CF194" s="15"/>
      <c r="CG194" s="15"/>
      <c r="CH194" s="118"/>
      <c r="CI194" s="15"/>
      <c r="CJ194" s="15"/>
      <c r="CK194" s="15"/>
      <c r="CL194" s="118"/>
      <c r="CM194" s="15"/>
      <c r="CN194" s="15"/>
      <c r="CO194" s="118"/>
      <c r="CP194" s="15"/>
      <c r="CQ194" s="15"/>
      <c r="CR194" s="15"/>
      <c r="CS194" s="118"/>
      <c r="CT194" s="15"/>
      <c r="CU194" s="15"/>
      <c r="CV194" s="118"/>
      <c r="CW194" s="15"/>
      <c r="CX194" s="15"/>
    </row>
    <row r="195" spans="2:102" s="3" customFormat="1" x14ac:dyDescent="0.3">
      <c r="B195" s="12"/>
      <c r="C195" s="15"/>
      <c r="D195" s="15"/>
      <c r="E195" s="12"/>
      <c r="F195" s="15"/>
      <c r="G195" s="15"/>
      <c r="H195" s="118"/>
      <c r="I195" s="15"/>
      <c r="J195" s="15"/>
      <c r="K195" s="15"/>
      <c r="L195" s="118"/>
      <c r="M195" s="15"/>
      <c r="N195" s="15"/>
      <c r="O195" s="118"/>
      <c r="P195" s="15"/>
      <c r="Q195" s="15"/>
      <c r="R195" s="15"/>
      <c r="S195" s="118"/>
      <c r="T195" s="15"/>
      <c r="U195" s="15"/>
      <c r="V195" s="118"/>
      <c r="W195" s="15"/>
      <c r="X195" s="15"/>
      <c r="Y195" s="118"/>
      <c r="Z195" s="15"/>
      <c r="AA195" s="15"/>
      <c r="AB195" s="15"/>
      <c r="AC195" s="118"/>
      <c r="AD195" s="15"/>
      <c r="AE195" s="15"/>
      <c r="AF195" s="118"/>
      <c r="AG195" s="15"/>
      <c r="AH195" s="15"/>
      <c r="AI195" s="15"/>
      <c r="AJ195" s="118"/>
      <c r="AK195" s="15"/>
      <c r="AL195" s="15"/>
      <c r="AM195" s="118"/>
      <c r="AN195" s="15"/>
      <c r="AO195" s="15"/>
      <c r="AP195" s="15"/>
      <c r="AQ195" s="118"/>
      <c r="AR195" s="15"/>
      <c r="AS195" s="15"/>
      <c r="AT195" s="118"/>
      <c r="AU195" s="15"/>
      <c r="AV195" s="15"/>
      <c r="AW195" s="118"/>
      <c r="AX195" s="15"/>
      <c r="AY195" s="15"/>
      <c r="AZ195" s="118"/>
      <c r="BA195" s="15"/>
      <c r="BB195" s="15"/>
      <c r="BC195" s="118"/>
      <c r="BD195" s="15"/>
      <c r="BE195" s="15"/>
      <c r="BF195" s="15"/>
      <c r="BG195" s="118"/>
      <c r="BH195" s="15"/>
      <c r="BI195" s="15"/>
      <c r="BJ195" s="118"/>
      <c r="BK195" s="15"/>
      <c r="BL195" s="15"/>
      <c r="BM195" s="15"/>
      <c r="BN195" s="118"/>
      <c r="BO195" s="15"/>
      <c r="BP195" s="15"/>
      <c r="BQ195" s="118"/>
      <c r="BR195" s="15"/>
      <c r="BS195" s="15"/>
      <c r="BT195" s="15"/>
      <c r="BU195" s="118"/>
      <c r="BV195" s="15"/>
      <c r="BW195" s="15"/>
      <c r="BX195" s="118"/>
      <c r="BY195" s="15"/>
      <c r="BZ195" s="15"/>
      <c r="CA195" s="118"/>
      <c r="CB195" s="15"/>
      <c r="CC195" s="15"/>
      <c r="CD195" s="15"/>
      <c r="CE195" s="118"/>
      <c r="CF195" s="15"/>
      <c r="CG195" s="15"/>
      <c r="CH195" s="118"/>
      <c r="CI195" s="15"/>
      <c r="CJ195" s="15"/>
      <c r="CK195" s="15"/>
      <c r="CL195" s="118"/>
      <c r="CM195" s="15"/>
      <c r="CN195" s="15"/>
      <c r="CO195" s="118"/>
      <c r="CP195" s="15"/>
      <c r="CQ195" s="15"/>
      <c r="CR195" s="15"/>
      <c r="CS195" s="118"/>
      <c r="CT195" s="15"/>
      <c r="CU195" s="15"/>
      <c r="CV195" s="118"/>
      <c r="CW195" s="15"/>
      <c r="CX195" s="15"/>
    </row>
    <row r="196" spans="2:102" s="3" customFormat="1" x14ac:dyDescent="0.3">
      <c r="B196" s="12"/>
      <c r="C196" s="15"/>
      <c r="D196" s="15"/>
      <c r="E196" s="12"/>
      <c r="F196" s="15"/>
      <c r="G196" s="15"/>
      <c r="H196" s="118"/>
      <c r="I196" s="15"/>
      <c r="J196" s="15"/>
      <c r="K196" s="15"/>
      <c r="L196" s="118"/>
      <c r="M196" s="15"/>
      <c r="N196" s="15"/>
      <c r="O196" s="118"/>
      <c r="P196" s="15"/>
      <c r="Q196" s="15"/>
      <c r="R196" s="15"/>
      <c r="S196" s="118"/>
      <c r="T196" s="15"/>
      <c r="U196" s="15"/>
      <c r="V196" s="118"/>
      <c r="W196" s="15"/>
      <c r="X196" s="15"/>
      <c r="Y196" s="118"/>
      <c r="Z196" s="15"/>
      <c r="AA196" s="15"/>
      <c r="AB196" s="15"/>
      <c r="AC196" s="118"/>
      <c r="AD196" s="15"/>
      <c r="AE196" s="15"/>
      <c r="AF196" s="118"/>
      <c r="AG196" s="15"/>
      <c r="AH196" s="15"/>
      <c r="AI196" s="15"/>
      <c r="AJ196" s="118"/>
      <c r="AK196" s="15"/>
      <c r="AL196" s="15"/>
      <c r="AM196" s="118"/>
      <c r="AN196" s="15"/>
      <c r="AO196" s="15"/>
      <c r="AP196" s="15"/>
      <c r="AQ196" s="118"/>
      <c r="AR196" s="15"/>
      <c r="AS196" s="15"/>
      <c r="AT196" s="118"/>
      <c r="AU196" s="15"/>
      <c r="AV196" s="15"/>
      <c r="AW196" s="118"/>
      <c r="AX196" s="15"/>
      <c r="AY196" s="15"/>
      <c r="AZ196" s="118"/>
      <c r="BA196" s="15"/>
      <c r="BB196" s="15"/>
      <c r="BC196" s="118"/>
      <c r="BD196" s="15"/>
      <c r="BE196" s="15"/>
      <c r="BF196" s="15"/>
      <c r="BG196" s="118"/>
      <c r="BH196" s="15"/>
      <c r="BI196" s="15"/>
      <c r="BJ196" s="118"/>
      <c r="BK196" s="15"/>
      <c r="BL196" s="15"/>
      <c r="BM196" s="15"/>
      <c r="BN196" s="118"/>
      <c r="BO196" s="15"/>
      <c r="BP196" s="15"/>
      <c r="BQ196" s="118"/>
      <c r="BR196" s="15"/>
      <c r="BS196" s="15"/>
      <c r="BT196" s="15"/>
      <c r="BU196" s="118"/>
      <c r="BV196" s="15"/>
      <c r="BW196" s="15"/>
      <c r="BX196" s="118"/>
      <c r="BY196" s="15"/>
      <c r="BZ196" s="15"/>
      <c r="CA196" s="118"/>
      <c r="CB196" s="15"/>
      <c r="CC196" s="15"/>
      <c r="CD196" s="15"/>
      <c r="CE196" s="118"/>
      <c r="CF196" s="15"/>
      <c r="CG196" s="15"/>
      <c r="CH196" s="118"/>
      <c r="CI196" s="15"/>
      <c r="CJ196" s="15"/>
      <c r="CK196" s="15"/>
      <c r="CL196" s="118"/>
      <c r="CM196" s="15"/>
      <c r="CN196" s="15"/>
      <c r="CO196" s="118"/>
      <c r="CP196" s="15"/>
      <c r="CQ196" s="15"/>
      <c r="CR196" s="15"/>
      <c r="CS196" s="118"/>
      <c r="CT196" s="15"/>
      <c r="CU196" s="15"/>
      <c r="CV196" s="118"/>
      <c r="CW196" s="15"/>
      <c r="CX196" s="15"/>
    </row>
    <row r="197" spans="2:102" s="3" customFormat="1" x14ac:dyDescent="0.3">
      <c r="B197" s="12"/>
      <c r="C197" s="15"/>
      <c r="D197" s="15"/>
      <c r="E197" s="12"/>
      <c r="F197" s="15"/>
      <c r="G197" s="15"/>
      <c r="H197" s="118"/>
      <c r="I197" s="15"/>
      <c r="J197" s="15"/>
      <c r="K197" s="15"/>
      <c r="L197" s="118"/>
      <c r="M197" s="15"/>
      <c r="N197" s="15"/>
      <c r="O197" s="118"/>
      <c r="P197" s="15"/>
      <c r="Q197" s="15"/>
      <c r="R197" s="15"/>
      <c r="S197" s="118"/>
      <c r="T197" s="15"/>
      <c r="U197" s="15"/>
      <c r="V197" s="118"/>
      <c r="W197" s="15"/>
      <c r="X197" s="15"/>
      <c r="Y197" s="118"/>
      <c r="Z197" s="15"/>
      <c r="AA197" s="15"/>
      <c r="AB197" s="15"/>
      <c r="AC197" s="118"/>
      <c r="AD197" s="15"/>
      <c r="AE197" s="15"/>
      <c r="AF197" s="118"/>
      <c r="AG197" s="15"/>
      <c r="AH197" s="15"/>
      <c r="AI197" s="15"/>
      <c r="AJ197" s="118"/>
      <c r="AK197" s="15"/>
      <c r="AL197" s="15"/>
      <c r="AM197" s="118"/>
      <c r="AN197" s="15"/>
      <c r="AO197" s="15"/>
      <c r="AP197" s="15"/>
      <c r="AQ197" s="118"/>
      <c r="AR197" s="15"/>
      <c r="AS197" s="15"/>
      <c r="AT197" s="118"/>
      <c r="AU197" s="15"/>
      <c r="AV197" s="15"/>
      <c r="AW197" s="118"/>
      <c r="AX197" s="15"/>
      <c r="AY197" s="15"/>
      <c r="AZ197" s="118"/>
      <c r="BA197" s="15"/>
      <c r="BB197" s="15"/>
      <c r="BC197" s="118"/>
      <c r="BD197" s="15"/>
      <c r="BE197" s="15"/>
      <c r="BF197" s="15"/>
      <c r="BG197" s="118"/>
      <c r="BH197" s="15"/>
      <c r="BI197" s="15"/>
      <c r="BJ197" s="118"/>
      <c r="BK197" s="15"/>
      <c r="BL197" s="15"/>
      <c r="BM197" s="15"/>
      <c r="BN197" s="118"/>
      <c r="BO197" s="15"/>
      <c r="BP197" s="15"/>
      <c r="BQ197" s="118"/>
      <c r="BR197" s="15"/>
      <c r="BS197" s="15"/>
      <c r="BT197" s="15"/>
      <c r="BU197" s="118"/>
      <c r="BV197" s="15"/>
      <c r="BW197" s="15"/>
      <c r="BX197" s="118"/>
      <c r="BY197" s="15"/>
      <c r="BZ197" s="15"/>
      <c r="CA197" s="118"/>
      <c r="CB197" s="15"/>
      <c r="CC197" s="15"/>
      <c r="CD197" s="15"/>
      <c r="CE197" s="118"/>
      <c r="CF197" s="15"/>
      <c r="CG197" s="15"/>
      <c r="CH197" s="118"/>
      <c r="CI197" s="15"/>
      <c r="CJ197" s="15"/>
      <c r="CK197" s="15"/>
      <c r="CL197" s="118"/>
      <c r="CM197" s="15"/>
      <c r="CN197" s="15"/>
      <c r="CO197" s="118"/>
      <c r="CP197" s="15"/>
      <c r="CQ197" s="15"/>
      <c r="CR197" s="15"/>
      <c r="CS197" s="118"/>
      <c r="CT197" s="15"/>
      <c r="CU197" s="15"/>
      <c r="CV197" s="118"/>
      <c r="CW197" s="15"/>
      <c r="CX197" s="15"/>
    </row>
    <row r="198" spans="2:102" s="3" customFormat="1" x14ac:dyDescent="0.3">
      <c r="B198" s="12"/>
      <c r="C198" s="15"/>
      <c r="D198" s="15"/>
      <c r="E198" s="12"/>
      <c r="F198" s="15"/>
      <c r="G198" s="15"/>
      <c r="H198" s="118"/>
      <c r="I198" s="15"/>
      <c r="J198" s="15"/>
      <c r="K198" s="15"/>
      <c r="L198" s="118"/>
      <c r="M198" s="15"/>
      <c r="N198" s="15"/>
      <c r="O198" s="118"/>
      <c r="P198" s="15"/>
      <c r="Q198" s="15"/>
      <c r="R198" s="15"/>
      <c r="S198" s="118"/>
      <c r="T198" s="15"/>
      <c r="U198" s="15"/>
      <c r="V198" s="118"/>
      <c r="W198" s="15"/>
      <c r="X198" s="15"/>
      <c r="Y198" s="118"/>
      <c r="Z198" s="15"/>
      <c r="AA198" s="15"/>
      <c r="AB198" s="15"/>
      <c r="AC198" s="118"/>
      <c r="AD198" s="15"/>
      <c r="AE198" s="15"/>
      <c r="AF198" s="118"/>
      <c r="AG198" s="15"/>
      <c r="AH198" s="15"/>
      <c r="AI198" s="15"/>
      <c r="AJ198" s="118"/>
      <c r="AK198" s="15"/>
      <c r="AL198" s="15"/>
      <c r="AM198" s="118"/>
      <c r="AN198" s="15"/>
      <c r="AO198" s="15"/>
      <c r="AP198" s="15"/>
      <c r="AQ198" s="118"/>
      <c r="AR198" s="15"/>
      <c r="AS198" s="15"/>
      <c r="AT198" s="118"/>
      <c r="AU198" s="15"/>
      <c r="AV198" s="15"/>
      <c r="AW198" s="118"/>
      <c r="AX198" s="15"/>
      <c r="AY198" s="15"/>
      <c r="AZ198" s="118"/>
      <c r="BA198" s="15"/>
      <c r="BB198" s="15"/>
      <c r="BC198" s="118"/>
      <c r="BD198" s="15"/>
      <c r="BE198" s="15"/>
      <c r="BF198" s="15"/>
      <c r="BG198" s="118"/>
      <c r="BH198" s="15"/>
      <c r="BI198" s="15"/>
      <c r="BJ198" s="118"/>
      <c r="BK198" s="15"/>
      <c r="BL198" s="15"/>
      <c r="BM198" s="15"/>
      <c r="BN198" s="118"/>
      <c r="BO198" s="15"/>
      <c r="BP198" s="15"/>
      <c r="BQ198" s="118"/>
      <c r="BR198" s="15"/>
      <c r="BS198" s="15"/>
      <c r="BT198" s="15"/>
      <c r="BU198" s="118"/>
      <c r="BV198" s="15"/>
      <c r="BW198" s="15"/>
      <c r="BX198" s="118"/>
      <c r="BY198" s="15"/>
      <c r="BZ198" s="15"/>
      <c r="CA198" s="118"/>
      <c r="CB198" s="15"/>
      <c r="CC198" s="15"/>
      <c r="CD198" s="15"/>
      <c r="CE198" s="118"/>
      <c r="CF198" s="15"/>
      <c r="CG198" s="15"/>
      <c r="CH198" s="118"/>
      <c r="CI198" s="15"/>
      <c r="CJ198" s="15"/>
      <c r="CK198" s="15"/>
      <c r="CL198" s="118"/>
      <c r="CM198" s="15"/>
      <c r="CN198" s="15"/>
      <c r="CO198" s="118"/>
      <c r="CP198" s="15"/>
      <c r="CQ198" s="15"/>
      <c r="CR198" s="15"/>
      <c r="CS198" s="118"/>
      <c r="CT198" s="15"/>
      <c r="CU198" s="15"/>
      <c r="CV198" s="118"/>
      <c r="CW198" s="15"/>
      <c r="CX198" s="15"/>
    </row>
    <row r="199" spans="2:102" s="3" customFormat="1" x14ac:dyDescent="0.3">
      <c r="B199" s="12"/>
      <c r="C199" s="15"/>
      <c r="D199" s="15"/>
      <c r="E199" s="12"/>
      <c r="F199" s="15"/>
      <c r="G199" s="15"/>
      <c r="H199" s="118"/>
      <c r="I199" s="15"/>
      <c r="J199" s="15"/>
      <c r="K199" s="15"/>
      <c r="L199" s="118"/>
      <c r="M199" s="15"/>
      <c r="N199" s="15"/>
      <c r="O199" s="118"/>
      <c r="P199" s="15"/>
      <c r="Q199" s="15"/>
      <c r="R199" s="15"/>
      <c r="S199" s="118"/>
      <c r="T199" s="15"/>
      <c r="U199" s="15"/>
      <c r="V199" s="118"/>
      <c r="W199" s="15"/>
      <c r="X199" s="15"/>
      <c r="Y199" s="118"/>
      <c r="Z199" s="15"/>
      <c r="AA199" s="15"/>
      <c r="AB199" s="15"/>
      <c r="AC199" s="118"/>
      <c r="AD199" s="15"/>
      <c r="AE199" s="15"/>
      <c r="AF199" s="118"/>
      <c r="AG199" s="15"/>
      <c r="AH199" s="15"/>
      <c r="AI199" s="15"/>
      <c r="AJ199" s="118"/>
      <c r="AK199" s="15"/>
      <c r="AL199" s="15"/>
      <c r="AM199" s="118"/>
      <c r="AN199" s="15"/>
      <c r="AO199" s="15"/>
      <c r="AP199" s="15"/>
      <c r="AQ199" s="118"/>
      <c r="AR199" s="15"/>
      <c r="AS199" s="15"/>
      <c r="AT199" s="118"/>
      <c r="AU199" s="15"/>
      <c r="AV199" s="15"/>
      <c r="AW199" s="118"/>
      <c r="AX199" s="15"/>
      <c r="AY199" s="15"/>
      <c r="AZ199" s="118"/>
      <c r="BA199" s="15"/>
      <c r="BB199" s="15"/>
      <c r="BC199" s="118"/>
      <c r="BD199" s="15"/>
      <c r="BE199" s="15"/>
      <c r="BF199" s="15"/>
      <c r="BG199" s="118"/>
      <c r="BH199" s="15"/>
      <c r="BI199" s="15"/>
      <c r="BJ199" s="118"/>
      <c r="BK199" s="15"/>
      <c r="BL199" s="15"/>
      <c r="BM199" s="15"/>
      <c r="BN199" s="118"/>
      <c r="BO199" s="15"/>
      <c r="BP199" s="15"/>
      <c r="BQ199" s="118"/>
      <c r="BR199" s="15"/>
      <c r="BS199" s="15"/>
      <c r="BT199" s="15"/>
      <c r="BU199" s="118"/>
      <c r="BV199" s="15"/>
      <c r="BW199" s="15"/>
      <c r="BX199" s="118"/>
      <c r="BY199" s="15"/>
      <c r="BZ199" s="15"/>
      <c r="CA199" s="118"/>
      <c r="CB199" s="15"/>
      <c r="CC199" s="15"/>
      <c r="CD199" s="15"/>
      <c r="CE199" s="118"/>
      <c r="CF199" s="15"/>
      <c r="CG199" s="15"/>
      <c r="CH199" s="118"/>
      <c r="CI199" s="15"/>
      <c r="CJ199" s="15"/>
      <c r="CK199" s="15"/>
      <c r="CL199" s="118"/>
      <c r="CM199" s="15"/>
      <c r="CN199" s="15"/>
      <c r="CO199" s="118"/>
      <c r="CP199" s="15"/>
      <c r="CQ199" s="15"/>
      <c r="CR199" s="15"/>
      <c r="CS199" s="118"/>
      <c r="CT199" s="15"/>
      <c r="CU199" s="15"/>
      <c r="CV199" s="118"/>
      <c r="CW199" s="15"/>
      <c r="CX199" s="15"/>
    </row>
    <row r="200" spans="2:102" s="3" customFormat="1" x14ac:dyDescent="0.3">
      <c r="B200" s="12"/>
      <c r="C200" s="15"/>
      <c r="D200" s="15"/>
      <c r="E200" s="12"/>
      <c r="F200" s="15"/>
      <c r="G200" s="15"/>
      <c r="H200" s="118"/>
      <c r="I200" s="15"/>
      <c r="J200" s="15"/>
      <c r="K200" s="15"/>
      <c r="L200" s="118"/>
      <c r="M200" s="15"/>
      <c r="N200" s="15"/>
      <c r="O200" s="118"/>
      <c r="P200" s="15"/>
      <c r="Q200" s="15"/>
      <c r="R200" s="15"/>
      <c r="S200" s="118"/>
      <c r="T200" s="15"/>
      <c r="U200" s="15"/>
      <c r="V200" s="118"/>
      <c r="W200" s="15"/>
      <c r="X200" s="15"/>
      <c r="Y200" s="118"/>
      <c r="Z200" s="15"/>
      <c r="AA200" s="15"/>
      <c r="AB200" s="15"/>
      <c r="AC200" s="118"/>
      <c r="AD200" s="15"/>
      <c r="AE200" s="15"/>
      <c r="AF200" s="118"/>
      <c r="AG200" s="15"/>
      <c r="AH200" s="15"/>
      <c r="AI200" s="15"/>
      <c r="AJ200" s="118"/>
      <c r="AK200" s="15"/>
      <c r="AL200" s="15"/>
      <c r="AM200" s="118"/>
      <c r="AN200" s="15"/>
      <c r="AO200" s="15"/>
      <c r="AP200" s="15"/>
      <c r="AQ200" s="118"/>
      <c r="AR200" s="15"/>
      <c r="AS200" s="15"/>
      <c r="AT200" s="118"/>
      <c r="AU200" s="15"/>
      <c r="AV200" s="15"/>
      <c r="AW200" s="118"/>
      <c r="AX200" s="15"/>
      <c r="AY200" s="15"/>
      <c r="AZ200" s="118"/>
      <c r="BA200" s="15"/>
      <c r="BB200" s="15"/>
      <c r="BC200" s="118"/>
      <c r="BD200" s="15"/>
      <c r="BE200" s="15"/>
      <c r="BF200" s="15"/>
      <c r="BG200" s="118"/>
      <c r="BH200" s="15"/>
      <c r="BI200" s="15"/>
      <c r="BJ200" s="118"/>
      <c r="BK200" s="15"/>
      <c r="BL200" s="15"/>
      <c r="BM200" s="15"/>
      <c r="BN200" s="118"/>
      <c r="BO200" s="15"/>
      <c r="BP200" s="15"/>
      <c r="BQ200" s="118"/>
      <c r="BR200" s="15"/>
      <c r="BS200" s="15"/>
      <c r="BT200" s="15"/>
      <c r="BU200" s="118"/>
      <c r="BV200" s="15"/>
      <c r="BW200" s="15"/>
      <c r="BX200" s="118"/>
      <c r="BY200" s="15"/>
      <c r="BZ200" s="15"/>
      <c r="CA200" s="118"/>
      <c r="CB200" s="15"/>
      <c r="CC200" s="15"/>
      <c r="CD200" s="15"/>
      <c r="CE200" s="118"/>
      <c r="CF200" s="15"/>
      <c r="CG200" s="15"/>
      <c r="CH200" s="118"/>
      <c r="CI200" s="15"/>
      <c r="CJ200" s="15"/>
      <c r="CK200" s="15"/>
      <c r="CL200" s="118"/>
      <c r="CM200" s="15"/>
      <c r="CN200" s="15"/>
      <c r="CO200" s="118"/>
      <c r="CP200" s="15"/>
      <c r="CQ200" s="15"/>
      <c r="CR200" s="15"/>
      <c r="CS200" s="118"/>
      <c r="CT200" s="15"/>
      <c r="CU200" s="15"/>
      <c r="CV200" s="118"/>
      <c r="CW200" s="15"/>
      <c r="CX200" s="15"/>
    </row>
    <row r="201" spans="2:102" s="3" customFormat="1" x14ac:dyDescent="0.3">
      <c r="B201" s="12"/>
      <c r="C201" s="15"/>
      <c r="D201" s="15"/>
      <c r="E201" s="12"/>
      <c r="F201" s="15"/>
      <c r="G201" s="15"/>
      <c r="H201" s="118"/>
      <c r="I201" s="15"/>
      <c r="J201" s="15"/>
      <c r="K201" s="15"/>
      <c r="L201" s="118"/>
      <c r="M201" s="15"/>
      <c r="N201" s="15"/>
      <c r="O201" s="118"/>
      <c r="P201" s="15"/>
      <c r="Q201" s="15"/>
      <c r="R201" s="15"/>
      <c r="S201" s="118"/>
      <c r="T201" s="15"/>
      <c r="U201" s="15"/>
      <c r="V201" s="118"/>
      <c r="W201" s="15"/>
      <c r="X201" s="15"/>
      <c r="Y201" s="118"/>
      <c r="Z201" s="15"/>
      <c r="AA201" s="15"/>
      <c r="AB201" s="15"/>
      <c r="AC201" s="118"/>
      <c r="AD201" s="15"/>
      <c r="AE201" s="15"/>
      <c r="AF201" s="118"/>
      <c r="AG201" s="15"/>
      <c r="AH201" s="15"/>
      <c r="AI201" s="15"/>
      <c r="AJ201" s="118"/>
      <c r="AK201" s="15"/>
      <c r="AL201" s="15"/>
      <c r="AM201" s="118"/>
      <c r="AN201" s="15"/>
      <c r="AO201" s="15"/>
      <c r="AP201" s="15"/>
      <c r="AQ201" s="118"/>
      <c r="AR201" s="15"/>
      <c r="AS201" s="15"/>
      <c r="AT201" s="118"/>
      <c r="AU201" s="15"/>
      <c r="AV201" s="15"/>
      <c r="AW201" s="118"/>
      <c r="AX201" s="15"/>
      <c r="AY201" s="15"/>
      <c r="AZ201" s="118"/>
      <c r="BA201" s="15"/>
      <c r="BB201" s="15"/>
      <c r="BC201" s="118"/>
      <c r="BD201" s="15"/>
      <c r="BE201" s="15"/>
      <c r="BF201" s="15"/>
      <c r="BG201" s="118"/>
      <c r="BH201" s="15"/>
      <c r="BI201" s="15"/>
      <c r="BJ201" s="118"/>
      <c r="BK201" s="15"/>
      <c r="BL201" s="15"/>
      <c r="BM201" s="15"/>
      <c r="BN201" s="118"/>
      <c r="BO201" s="15"/>
      <c r="BP201" s="15"/>
      <c r="BQ201" s="118"/>
      <c r="BR201" s="15"/>
      <c r="BS201" s="15"/>
      <c r="BT201" s="15"/>
      <c r="BU201" s="118"/>
      <c r="BV201" s="15"/>
      <c r="BW201" s="15"/>
      <c r="BX201" s="118"/>
      <c r="BY201" s="15"/>
      <c r="BZ201" s="15"/>
      <c r="CA201" s="118"/>
      <c r="CB201" s="15"/>
      <c r="CC201" s="15"/>
      <c r="CD201" s="15"/>
      <c r="CE201" s="118"/>
      <c r="CF201" s="15"/>
      <c r="CG201" s="15"/>
      <c r="CH201" s="118"/>
      <c r="CI201" s="15"/>
      <c r="CJ201" s="15"/>
      <c r="CK201" s="15"/>
      <c r="CL201" s="118"/>
      <c r="CM201" s="15"/>
      <c r="CN201" s="15"/>
      <c r="CO201" s="118"/>
      <c r="CP201" s="15"/>
      <c r="CQ201" s="15"/>
      <c r="CR201" s="15"/>
      <c r="CS201" s="118"/>
      <c r="CT201" s="15"/>
      <c r="CU201" s="15"/>
      <c r="CV201" s="118"/>
      <c r="CW201" s="15"/>
      <c r="CX201" s="15"/>
    </row>
    <row r="202" spans="2:102" s="3" customFormat="1" x14ac:dyDescent="0.3">
      <c r="B202" s="12"/>
      <c r="C202" s="15"/>
      <c r="D202" s="15"/>
      <c r="E202" s="12"/>
      <c r="F202" s="15"/>
      <c r="G202" s="15"/>
      <c r="H202" s="118"/>
      <c r="I202" s="15"/>
      <c r="J202" s="15"/>
      <c r="K202" s="15"/>
      <c r="L202" s="118"/>
      <c r="M202" s="15"/>
      <c r="N202" s="15"/>
      <c r="O202" s="118"/>
      <c r="P202" s="15"/>
      <c r="Q202" s="15"/>
      <c r="R202" s="15"/>
      <c r="S202" s="118"/>
      <c r="T202" s="15"/>
      <c r="U202" s="15"/>
      <c r="V202" s="118"/>
      <c r="W202" s="15"/>
      <c r="X202" s="15"/>
      <c r="Y202" s="118"/>
      <c r="Z202" s="15"/>
      <c r="AA202" s="15"/>
      <c r="AB202" s="15"/>
      <c r="AC202" s="118"/>
      <c r="AD202" s="15"/>
      <c r="AE202" s="15"/>
      <c r="AF202" s="118"/>
      <c r="AG202" s="15"/>
      <c r="AH202" s="15"/>
      <c r="AI202" s="15"/>
      <c r="AJ202" s="118"/>
      <c r="AK202" s="15"/>
      <c r="AL202" s="15"/>
      <c r="AM202" s="118"/>
      <c r="AN202" s="15"/>
      <c r="AO202" s="15"/>
      <c r="AP202" s="15"/>
      <c r="AQ202" s="118"/>
      <c r="AR202" s="15"/>
      <c r="AS202" s="15"/>
      <c r="AT202" s="118"/>
      <c r="AU202" s="15"/>
      <c r="AV202" s="15"/>
      <c r="AW202" s="118"/>
      <c r="AX202" s="15"/>
      <c r="AY202" s="15"/>
      <c r="AZ202" s="118"/>
      <c r="BA202" s="15"/>
      <c r="BB202" s="15"/>
      <c r="BC202" s="118"/>
      <c r="BD202" s="15"/>
      <c r="BE202" s="15"/>
      <c r="BF202" s="15"/>
      <c r="BG202" s="118"/>
      <c r="BH202" s="15"/>
      <c r="BI202" s="15"/>
      <c r="BJ202" s="118"/>
      <c r="BK202" s="15"/>
      <c r="BL202" s="15"/>
      <c r="BM202" s="15"/>
      <c r="BN202" s="118"/>
      <c r="BO202" s="15"/>
      <c r="BP202" s="15"/>
      <c r="BQ202" s="118"/>
      <c r="BR202" s="15"/>
      <c r="BS202" s="15"/>
      <c r="BT202" s="15"/>
      <c r="BU202" s="118"/>
      <c r="BV202" s="15"/>
      <c r="BW202" s="15"/>
      <c r="BX202" s="118"/>
      <c r="BY202" s="15"/>
      <c r="BZ202" s="15"/>
      <c r="CA202" s="118"/>
      <c r="CB202" s="15"/>
      <c r="CC202" s="15"/>
      <c r="CD202" s="15"/>
      <c r="CE202" s="118"/>
      <c r="CF202" s="15"/>
      <c r="CG202" s="15"/>
      <c r="CH202" s="118"/>
      <c r="CI202" s="15"/>
      <c r="CJ202" s="15"/>
      <c r="CK202" s="15"/>
      <c r="CL202" s="118"/>
      <c r="CM202" s="15"/>
      <c r="CN202" s="15"/>
      <c r="CO202" s="118"/>
      <c r="CP202" s="15"/>
      <c r="CQ202" s="15"/>
      <c r="CR202" s="15"/>
      <c r="CS202" s="118"/>
      <c r="CT202" s="15"/>
      <c r="CU202" s="15"/>
      <c r="CV202" s="118"/>
      <c r="CW202" s="15"/>
      <c r="CX202" s="15"/>
    </row>
    <row r="203" spans="2:102" s="3" customFormat="1" x14ac:dyDescent="0.3">
      <c r="B203" s="12"/>
      <c r="C203" s="15"/>
      <c r="D203" s="15"/>
      <c r="E203" s="12"/>
      <c r="F203" s="15"/>
      <c r="G203" s="15"/>
      <c r="H203" s="118"/>
      <c r="I203" s="15"/>
      <c r="J203" s="15"/>
      <c r="K203" s="15"/>
      <c r="L203" s="118"/>
      <c r="M203" s="15"/>
      <c r="N203" s="15"/>
      <c r="O203" s="118"/>
      <c r="P203" s="15"/>
      <c r="Q203" s="15"/>
      <c r="R203" s="15"/>
      <c r="S203" s="118"/>
      <c r="T203" s="15"/>
      <c r="U203" s="15"/>
      <c r="V203" s="118"/>
      <c r="W203" s="15"/>
      <c r="X203" s="15"/>
      <c r="Y203" s="118"/>
      <c r="Z203" s="15"/>
      <c r="AA203" s="15"/>
      <c r="AB203" s="15"/>
      <c r="AC203" s="118"/>
      <c r="AD203" s="15"/>
      <c r="AE203" s="15"/>
      <c r="AF203" s="118"/>
      <c r="AG203" s="15"/>
      <c r="AH203" s="15"/>
      <c r="AI203" s="15"/>
      <c r="AJ203" s="118"/>
      <c r="AK203" s="15"/>
      <c r="AL203" s="15"/>
      <c r="AM203" s="118"/>
      <c r="AN203" s="15"/>
      <c r="AO203" s="15"/>
      <c r="AP203" s="15"/>
      <c r="AQ203" s="118"/>
      <c r="AR203" s="15"/>
      <c r="AS203" s="15"/>
      <c r="AT203" s="118"/>
      <c r="AU203" s="15"/>
      <c r="AV203" s="15"/>
      <c r="AW203" s="118"/>
      <c r="AX203" s="15"/>
      <c r="AY203" s="15"/>
      <c r="AZ203" s="118"/>
      <c r="BA203" s="15"/>
      <c r="BB203" s="15"/>
      <c r="BC203" s="118"/>
      <c r="BD203" s="15"/>
      <c r="BE203" s="15"/>
      <c r="BF203" s="15"/>
      <c r="BG203" s="118"/>
      <c r="BH203" s="15"/>
      <c r="BI203" s="15"/>
      <c r="BJ203" s="118"/>
      <c r="BK203" s="15"/>
      <c r="BL203" s="15"/>
      <c r="BM203" s="15"/>
      <c r="BN203" s="118"/>
      <c r="BO203" s="15"/>
      <c r="BP203" s="15"/>
      <c r="BQ203" s="118"/>
      <c r="BR203" s="15"/>
      <c r="BS203" s="15"/>
      <c r="BT203" s="15"/>
      <c r="BU203" s="118"/>
      <c r="BV203" s="15"/>
      <c r="BW203" s="15"/>
      <c r="BX203" s="118"/>
      <c r="BY203" s="15"/>
      <c r="BZ203" s="15"/>
      <c r="CA203" s="118"/>
      <c r="CB203" s="15"/>
      <c r="CC203" s="15"/>
      <c r="CD203" s="15"/>
      <c r="CE203" s="118"/>
      <c r="CF203" s="15"/>
      <c r="CG203" s="15"/>
      <c r="CH203" s="118"/>
      <c r="CI203" s="15"/>
      <c r="CJ203" s="15"/>
      <c r="CK203" s="15"/>
      <c r="CL203" s="118"/>
      <c r="CM203" s="15"/>
      <c r="CN203" s="15"/>
      <c r="CO203" s="118"/>
      <c r="CP203" s="15"/>
      <c r="CQ203" s="15"/>
      <c r="CR203" s="15"/>
      <c r="CS203" s="118"/>
      <c r="CT203" s="15"/>
      <c r="CU203" s="15"/>
      <c r="CV203" s="118"/>
      <c r="CW203" s="15"/>
      <c r="CX203" s="15"/>
    </row>
    <row r="204" spans="2:102" s="3" customFormat="1" x14ac:dyDescent="0.3">
      <c r="B204" s="12"/>
      <c r="C204" s="15"/>
      <c r="D204" s="15"/>
      <c r="E204" s="12"/>
      <c r="F204" s="15"/>
      <c r="G204" s="15"/>
      <c r="H204" s="118"/>
      <c r="I204" s="15"/>
      <c r="J204" s="15"/>
      <c r="K204" s="15"/>
      <c r="L204" s="118"/>
      <c r="M204" s="15"/>
      <c r="N204" s="15"/>
      <c r="O204" s="118"/>
      <c r="P204" s="15"/>
      <c r="Q204" s="15"/>
      <c r="R204" s="15"/>
      <c r="S204" s="118"/>
      <c r="T204" s="15"/>
      <c r="U204" s="15"/>
      <c r="V204" s="118"/>
      <c r="W204" s="15"/>
      <c r="X204" s="15"/>
      <c r="Y204" s="118"/>
      <c r="Z204" s="15"/>
      <c r="AA204" s="15"/>
      <c r="AB204" s="15"/>
      <c r="AC204" s="118"/>
      <c r="AD204" s="15"/>
      <c r="AE204" s="15"/>
      <c r="AF204" s="118"/>
      <c r="AG204" s="15"/>
      <c r="AH204" s="15"/>
      <c r="AI204" s="15"/>
      <c r="AJ204" s="118"/>
      <c r="AK204" s="15"/>
      <c r="AL204" s="15"/>
      <c r="AM204" s="118"/>
      <c r="AN204" s="15"/>
      <c r="AO204" s="15"/>
      <c r="AP204" s="15"/>
      <c r="AQ204" s="118"/>
      <c r="AR204" s="15"/>
      <c r="AS204" s="15"/>
      <c r="AT204" s="118"/>
      <c r="AU204" s="15"/>
      <c r="AV204" s="15"/>
      <c r="AW204" s="118"/>
      <c r="AX204" s="15"/>
      <c r="AY204" s="15"/>
      <c r="AZ204" s="118"/>
      <c r="BA204" s="15"/>
      <c r="BB204" s="15"/>
      <c r="BC204" s="118"/>
      <c r="BD204" s="15"/>
      <c r="BE204" s="15"/>
      <c r="BF204" s="15"/>
      <c r="BG204" s="118"/>
      <c r="BH204" s="15"/>
      <c r="BI204" s="15"/>
      <c r="BJ204" s="118"/>
      <c r="BK204" s="15"/>
      <c r="BL204" s="15"/>
      <c r="BM204" s="15"/>
      <c r="BN204" s="118"/>
      <c r="BO204" s="15"/>
      <c r="BP204" s="15"/>
      <c r="BQ204" s="118"/>
      <c r="BR204" s="15"/>
      <c r="BS204" s="15"/>
      <c r="BT204" s="15"/>
      <c r="BU204" s="118"/>
      <c r="BV204" s="15"/>
      <c r="BW204" s="15"/>
      <c r="BX204" s="118"/>
      <c r="BY204" s="15"/>
      <c r="BZ204" s="15"/>
      <c r="CA204" s="118"/>
      <c r="CB204" s="15"/>
      <c r="CC204" s="15"/>
      <c r="CD204" s="15"/>
      <c r="CE204" s="118"/>
      <c r="CF204" s="15"/>
      <c r="CG204" s="15"/>
      <c r="CH204" s="118"/>
      <c r="CI204" s="15"/>
      <c r="CJ204" s="15"/>
      <c r="CK204" s="15"/>
      <c r="CL204" s="118"/>
      <c r="CM204" s="15"/>
      <c r="CN204" s="15"/>
      <c r="CO204" s="118"/>
      <c r="CP204" s="15"/>
      <c r="CQ204" s="15"/>
      <c r="CR204" s="15"/>
      <c r="CS204" s="118"/>
      <c r="CT204" s="15"/>
      <c r="CU204" s="15"/>
      <c r="CV204" s="118"/>
      <c r="CW204" s="15"/>
      <c r="CX204" s="15"/>
    </row>
    <row r="205" spans="2:102" s="3" customFormat="1" x14ac:dyDescent="0.3">
      <c r="B205" s="12"/>
      <c r="C205" s="15"/>
      <c r="D205" s="15"/>
      <c r="E205" s="12"/>
      <c r="F205" s="15"/>
      <c r="G205" s="15"/>
      <c r="H205" s="118"/>
      <c r="I205" s="15"/>
      <c r="J205" s="15"/>
      <c r="K205" s="15"/>
      <c r="L205" s="118"/>
      <c r="M205" s="15"/>
      <c r="N205" s="15"/>
      <c r="O205" s="118"/>
      <c r="P205" s="15"/>
      <c r="Q205" s="15"/>
      <c r="R205" s="15"/>
      <c r="S205" s="118"/>
      <c r="T205" s="15"/>
      <c r="U205" s="15"/>
      <c r="V205" s="118"/>
      <c r="W205" s="15"/>
      <c r="X205" s="15"/>
      <c r="Y205" s="118"/>
      <c r="Z205" s="15"/>
      <c r="AA205" s="15"/>
      <c r="AB205" s="15"/>
      <c r="AC205" s="118"/>
      <c r="AD205" s="15"/>
      <c r="AE205" s="15"/>
      <c r="AF205" s="118"/>
      <c r="AG205" s="15"/>
      <c r="AH205" s="15"/>
      <c r="AI205" s="15"/>
      <c r="AJ205" s="118"/>
      <c r="AK205" s="15"/>
      <c r="AL205" s="15"/>
      <c r="AM205" s="118"/>
      <c r="AN205" s="15"/>
      <c r="AO205" s="15"/>
      <c r="AP205" s="15"/>
      <c r="AQ205" s="118"/>
      <c r="AR205" s="15"/>
      <c r="AS205" s="15"/>
      <c r="AT205" s="118"/>
      <c r="AU205" s="15"/>
      <c r="AV205" s="15"/>
      <c r="AW205" s="118"/>
      <c r="AX205" s="15"/>
      <c r="AY205" s="15"/>
      <c r="AZ205" s="118"/>
      <c r="BA205" s="15"/>
      <c r="BB205" s="15"/>
      <c r="BC205" s="118"/>
      <c r="BD205" s="15"/>
      <c r="BE205" s="15"/>
      <c r="BF205" s="15"/>
      <c r="BG205" s="118"/>
      <c r="BH205" s="15"/>
      <c r="BI205" s="15"/>
      <c r="BJ205" s="118"/>
      <c r="BK205" s="15"/>
      <c r="BL205" s="15"/>
      <c r="BM205" s="15"/>
      <c r="BN205" s="118"/>
      <c r="BO205" s="15"/>
      <c r="BP205" s="15"/>
      <c r="BQ205" s="118"/>
      <c r="BR205" s="15"/>
      <c r="BS205" s="15"/>
      <c r="BT205" s="15"/>
      <c r="BU205" s="118"/>
      <c r="BV205" s="15"/>
      <c r="BW205" s="15"/>
      <c r="BX205" s="118"/>
      <c r="BY205" s="15"/>
      <c r="BZ205" s="15"/>
      <c r="CA205" s="118"/>
      <c r="CB205" s="15"/>
      <c r="CC205" s="15"/>
      <c r="CD205" s="15"/>
      <c r="CE205" s="118"/>
      <c r="CF205" s="15"/>
      <c r="CG205" s="15"/>
      <c r="CH205" s="118"/>
      <c r="CI205" s="15"/>
      <c r="CJ205" s="15"/>
      <c r="CK205" s="15"/>
      <c r="CL205" s="118"/>
      <c r="CM205" s="15"/>
      <c r="CN205" s="15"/>
      <c r="CO205" s="118"/>
      <c r="CP205" s="15"/>
      <c r="CQ205" s="15"/>
      <c r="CR205" s="15"/>
      <c r="CS205" s="118"/>
      <c r="CT205" s="15"/>
      <c r="CU205" s="15"/>
      <c r="CV205" s="118"/>
      <c r="CW205" s="15"/>
      <c r="CX205" s="15"/>
    </row>
    <row r="206" spans="2:102" s="3" customFormat="1" x14ac:dyDescent="0.3">
      <c r="B206" s="12"/>
      <c r="C206" s="15"/>
      <c r="D206" s="15"/>
      <c r="E206" s="12"/>
      <c r="F206" s="15"/>
      <c r="G206" s="15"/>
      <c r="H206" s="118"/>
      <c r="I206" s="15"/>
      <c r="J206" s="15"/>
      <c r="K206" s="15"/>
      <c r="L206" s="118"/>
      <c r="M206" s="15"/>
      <c r="N206" s="15"/>
      <c r="O206" s="118"/>
      <c r="P206" s="15"/>
      <c r="Q206" s="15"/>
      <c r="R206" s="15"/>
      <c r="S206" s="118"/>
      <c r="T206" s="15"/>
      <c r="U206" s="15"/>
      <c r="V206" s="118"/>
      <c r="W206" s="15"/>
      <c r="X206" s="15"/>
      <c r="Y206" s="118"/>
      <c r="Z206" s="15"/>
      <c r="AA206" s="15"/>
      <c r="AB206" s="15"/>
      <c r="AC206" s="118"/>
      <c r="AD206" s="15"/>
      <c r="AE206" s="15"/>
      <c r="AF206" s="118"/>
      <c r="AG206" s="15"/>
      <c r="AH206" s="15"/>
      <c r="AI206" s="15"/>
      <c r="AJ206" s="118"/>
      <c r="AK206" s="15"/>
      <c r="AL206" s="15"/>
      <c r="AM206" s="118"/>
      <c r="AN206" s="15"/>
      <c r="AO206" s="15"/>
      <c r="AP206" s="15"/>
      <c r="AQ206" s="118"/>
      <c r="AR206" s="15"/>
      <c r="AS206" s="15"/>
      <c r="AT206" s="118"/>
      <c r="AU206" s="15"/>
      <c r="AV206" s="15"/>
      <c r="AW206" s="118"/>
      <c r="AX206" s="15"/>
      <c r="AY206" s="15"/>
      <c r="AZ206" s="118"/>
      <c r="BA206" s="15"/>
      <c r="BB206" s="15"/>
      <c r="BC206" s="118"/>
      <c r="BD206" s="15"/>
      <c r="BE206" s="15"/>
      <c r="BF206" s="15"/>
      <c r="BG206" s="118"/>
      <c r="BH206" s="15"/>
      <c r="BI206" s="15"/>
      <c r="BJ206" s="118"/>
      <c r="BK206" s="15"/>
      <c r="BL206" s="15"/>
      <c r="BM206" s="15"/>
      <c r="BN206" s="118"/>
      <c r="BO206" s="15"/>
      <c r="BP206" s="15"/>
      <c r="BQ206" s="118"/>
      <c r="BR206" s="15"/>
      <c r="BS206" s="15"/>
      <c r="BT206" s="15"/>
      <c r="BU206" s="118"/>
      <c r="BV206" s="15"/>
      <c r="BW206" s="15"/>
      <c r="BX206" s="118"/>
      <c r="BY206" s="15"/>
      <c r="BZ206" s="15"/>
      <c r="CA206" s="118"/>
      <c r="CB206" s="15"/>
      <c r="CC206" s="15"/>
      <c r="CD206" s="15"/>
      <c r="CE206" s="118"/>
      <c r="CF206" s="15"/>
      <c r="CG206" s="15"/>
      <c r="CH206" s="118"/>
      <c r="CI206" s="15"/>
      <c r="CJ206" s="15"/>
      <c r="CK206" s="15"/>
      <c r="CL206" s="118"/>
      <c r="CM206" s="15"/>
      <c r="CN206" s="15"/>
      <c r="CO206" s="118"/>
      <c r="CP206" s="15"/>
      <c r="CQ206" s="15"/>
      <c r="CR206" s="15"/>
      <c r="CS206" s="118"/>
      <c r="CT206" s="15"/>
      <c r="CU206" s="15"/>
      <c r="CV206" s="118"/>
      <c r="CW206" s="15"/>
      <c r="CX206" s="15"/>
    </row>
    <row r="207" spans="2:102" s="3" customFormat="1" x14ac:dyDescent="0.3">
      <c r="B207" s="12"/>
      <c r="C207" s="15"/>
      <c r="D207" s="15"/>
      <c r="E207" s="12"/>
      <c r="F207" s="15"/>
      <c r="G207" s="15"/>
      <c r="H207" s="118"/>
      <c r="I207" s="15"/>
      <c r="J207" s="15"/>
      <c r="K207" s="15"/>
      <c r="L207" s="118"/>
      <c r="M207" s="15"/>
      <c r="N207" s="15"/>
      <c r="O207" s="118"/>
      <c r="P207" s="15"/>
      <c r="Q207" s="15"/>
      <c r="R207" s="15"/>
      <c r="S207" s="118"/>
      <c r="T207" s="15"/>
      <c r="U207" s="15"/>
      <c r="V207" s="118"/>
      <c r="W207" s="15"/>
      <c r="X207" s="15"/>
      <c r="Y207" s="118"/>
      <c r="Z207" s="15"/>
      <c r="AA207" s="15"/>
      <c r="AB207" s="15"/>
      <c r="AC207" s="118"/>
      <c r="AD207" s="15"/>
      <c r="AE207" s="15"/>
      <c r="AF207" s="118"/>
      <c r="AG207" s="15"/>
      <c r="AH207" s="15"/>
      <c r="AI207" s="15"/>
      <c r="AJ207" s="118"/>
      <c r="AK207" s="15"/>
      <c r="AL207" s="15"/>
      <c r="AM207" s="118"/>
      <c r="AN207" s="15"/>
      <c r="AO207" s="15"/>
      <c r="AP207" s="15"/>
      <c r="AQ207" s="118"/>
      <c r="AR207" s="15"/>
      <c r="AS207" s="15"/>
      <c r="AT207" s="118"/>
      <c r="AU207" s="15"/>
      <c r="AV207" s="15"/>
      <c r="AW207" s="118"/>
      <c r="AX207" s="15"/>
      <c r="AY207" s="15"/>
      <c r="AZ207" s="118"/>
      <c r="BA207" s="15"/>
      <c r="BB207" s="15"/>
      <c r="BC207" s="118"/>
      <c r="BD207" s="15"/>
      <c r="BE207" s="15"/>
      <c r="BF207" s="15"/>
      <c r="BG207" s="118"/>
      <c r="BH207" s="15"/>
      <c r="BI207" s="15"/>
      <c r="BJ207" s="118"/>
      <c r="BK207" s="15"/>
      <c r="BL207" s="15"/>
      <c r="BM207" s="15"/>
      <c r="BN207" s="118"/>
      <c r="BO207" s="15"/>
      <c r="BP207" s="15"/>
      <c r="BQ207" s="118"/>
      <c r="BR207" s="15"/>
      <c r="BS207" s="15"/>
      <c r="BT207" s="15"/>
      <c r="BU207" s="118"/>
      <c r="BV207" s="15"/>
      <c r="BW207" s="15"/>
      <c r="BX207" s="118"/>
      <c r="BY207" s="15"/>
      <c r="BZ207" s="15"/>
      <c r="CA207" s="118"/>
      <c r="CB207" s="15"/>
      <c r="CC207" s="15"/>
      <c r="CD207" s="15"/>
      <c r="CE207" s="118"/>
      <c r="CF207" s="15"/>
      <c r="CG207" s="15"/>
      <c r="CH207" s="118"/>
      <c r="CI207" s="15"/>
      <c r="CJ207" s="15"/>
      <c r="CK207" s="15"/>
      <c r="CL207" s="118"/>
      <c r="CM207" s="15"/>
      <c r="CN207" s="15"/>
      <c r="CO207" s="118"/>
      <c r="CP207" s="15"/>
      <c r="CQ207" s="15"/>
      <c r="CR207" s="15"/>
      <c r="CS207" s="118"/>
      <c r="CT207" s="15"/>
      <c r="CU207" s="15"/>
      <c r="CV207" s="118"/>
      <c r="CW207" s="15"/>
      <c r="CX207" s="15"/>
    </row>
    <row r="208" spans="2:102" s="3" customFormat="1" x14ac:dyDescent="0.3">
      <c r="B208" s="12"/>
      <c r="C208" s="15"/>
      <c r="D208" s="15"/>
      <c r="E208" s="12"/>
      <c r="F208" s="15"/>
      <c r="G208" s="15"/>
      <c r="H208" s="118"/>
      <c r="I208" s="15"/>
      <c r="J208" s="15"/>
      <c r="K208" s="15"/>
      <c r="L208" s="118"/>
      <c r="M208" s="15"/>
      <c r="N208" s="15"/>
      <c r="O208" s="118"/>
      <c r="P208" s="15"/>
      <c r="Q208" s="15"/>
      <c r="R208" s="15"/>
      <c r="S208" s="118"/>
      <c r="T208" s="15"/>
      <c r="U208" s="15"/>
      <c r="V208" s="118"/>
      <c r="W208" s="15"/>
      <c r="X208" s="15"/>
      <c r="Y208" s="118"/>
      <c r="Z208" s="15"/>
      <c r="AA208" s="15"/>
      <c r="AB208" s="15"/>
      <c r="AC208" s="118"/>
      <c r="AD208" s="15"/>
      <c r="AE208" s="15"/>
      <c r="AF208" s="118"/>
      <c r="AG208" s="15"/>
      <c r="AH208" s="15"/>
      <c r="AI208" s="15"/>
      <c r="AJ208" s="118"/>
      <c r="AK208" s="15"/>
      <c r="AL208" s="15"/>
      <c r="AM208" s="118"/>
      <c r="AN208" s="15"/>
      <c r="AO208" s="15"/>
      <c r="AP208" s="15"/>
      <c r="AQ208" s="118"/>
      <c r="AR208" s="15"/>
      <c r="AS208" s="15"/>
      <c r="AT208" s="118"/>
      <c r="AU208" s="15"/>
      <c r="AV208" s="15"/>
      <c r="AW208" s="118"/>
      <c r="AX208" s="15"/>
      <c r="AY208" s="15"/>
      <c r="AZ208" s="118"/>
      <c r="BA208" s="15"/>
      <c r="BB208" s="15"/>
      <c r="BC208" s="118"/>
      <c r="BD208" s="15"/>
      <c r="BE208" s="15"/>
      <c r="BF208" s="15"/>
      <c r="BG208" s="118"/>
      <c r="BH208" s="15"/>
      <c r="BI208" s="15"/>
      <c r="BJ208" s="118"/>
      <c r="BK208" s="15"/>
      <c r="BL208" s="15"/>
      <c r="BM208" s="15"/>
      <c r="BN208" s="118"/>
      <c r="BO208" s="15"/>
      <c r="BP208" s="15"/>
      <c r="BQ208" s="118"/>
      <c r="BR208" s="15"/>
      <c r="BS208" s="15"/>
      <c r="BT208" s="15"/>
      <c r="BU208" s="118"/>
      <c r="BV208" s="15"/>
      <c r="BW208" s="15"/>
      <c r="BX208" s="118"/>
      <c r="BY208" s="15"/>
      <c r="BZ208" s="15"/>
      <c r="CA208" s="118"/>
      <c r="CB208" s="15"/>
      <c r="CC208" s="15"/>
      <c r="CD208" s="15"/>
      <c r="CE208" s="118"/>
      <c r="CF208" s="15"/>
      <c r="CG208" s="15"/>
      <c r="CH208" s="118"/>
      <c r="CI208" s="15"/>
      <c r="CJ208" s="15"/>
      <c r="CK208" s="15"/>
      <c r="CL208" s="118"/>
      <c r="CM208" s="15"/>
      <c r="CN208" s="15"/>
      <c r="CO208" s="118"/>
      <c r="CP208" s="15"/>
      <c r="CQ208" s="15"/>
      <c r="CR208" s="15"/>
      <c r="CS208" s="118"/>
      <c r="CT208" s="15"/>
      <c r="CU208" s="15"/>
      <c r="CV208" s="118"/>
      <c r="CW208" s="15"/>
      <c r="CX208" s="15"/>
    </row>
    <row r="209" spans="2:102" s="3" customFormat="1" x14ac:dyDescent="0.3">
      <c r="B209" s="12"/>
      <c r="C209" s="15"/>
      <c r="D209" s="15"/>
      <c r="E209" s="12"/>
      <c r="F209" s="15"/>
      <c r="G209" s="15"/>
      <c r="H209" s="118"/>
      <c r="I209" s="15"/>
      <c r="J209" s="15"/>
      <c r="K209" s="15"/>
      <c r="L209" s="118"/>
      <c r="M209" s="15"/>
      <c r="N209" s="15"/>
      <c r="O209" s="118"/>
      <c r="P209" s="15"/>
      <c r="Q209" s="15"/>
      <c r="R209" s="15"/>
      <c r="S209" s="118"/>
      <c r="T209" s="15"/>
      <c r="U209" s="15"/>
      <c r="V209" s="118"/>
      <c r="W209" s="15"/>
      <c r="X209" s="15"/>
      <c r="Y209" s="118"/>
      <c r="Z209" s="15"/>
      <c r="AA209" s="15"/>
      <c r="AB209" s="15"/>
      <c r="AC209" s="118"/>
      <c r="AD209" s="15"/>
      <c r="AE209" s="15"/>
      <c r="AF209" s="118"/>
      <c r="AG209" s="15"/>
      <c r="AH209" s="15"/>
      <c r="AI209" s="15"/>
      <c r="AJ209" s="118"/>
      <c r="AK209" s="15"/>
      <c r="AL209" s="15"/>
      <c r="AM209" s="118"/>
      <c r="AN209" s="15"/>
      <c r="AO209" s="15"/>
      <c r="AP209" s="15"/>
      <c r="AQ209" s="118"/>
      <c r="AR209" s="15"/>
      <c r="AS209" s="15"/>
      <c r="AT209" s="118"/>
      <c r="AU209" s="15"/>
      <c r="AV209" s="15"/>
      <c r="AW209" s="118"/>
      <c r="AX209" s="15"/>
      <c r="AY209" s="15"/>
      <c r="AZ209" s="118"/>
      <c r="BA209" s="15"/>
      <c r="BB209" s="15"/>
      <c r="BC209" s="118"/>
      <c r="BD209" s="15"/>
      <c r="BE209" s="15"/>
      <c r="BF209" s="15"/>
      <c r="BG209" s="118"/>
      <c r="BH209" s="15"/>
      <c r="BI209" s="15"/>
      <c r="BJ209" s="118"/>
      <c r="BK209" s="15"/>
      <c r="BL209" s="15"/>
      <c r="BM209" s="15"/>
      <c r="BN209" s="118"/>
      <c r="BO209" s="15"/>
      <c r="BP209" s="15"/>
      <c r="BQ209" s="118"/>
      <c r="BR209" s="15"/>
      <c r="BS209" s="15"/>
      <c r="BT209" s="15"/>
      <c r="BU209" s="118"/>
      <c r="BV209" s="15"/>
      <c r="BW209" s="15"/>
      <c r="BX209" s="118"/>
      <c r="BY209" s="15"/>
      <c r="BZ209" s="15"/>
      <c r="CA209" s="118"/>
      <c r="CB209" s="15"/>
      <c r="CC209" s="15"/>
      <c r="CD209" s="15"/>
      <c r="CE209" s="118"/>
      <c r="CF209" s="15"/>
      <c r="CG209" s="15"/>
      <c r="CH209" s="118"/>
      <c r="CI209" s="15"/>
      <c r="CJ209" s="15"/>
      <c r="CK209" s="15"/>
      <c r="CL209" s="118"/>
      <c r="CM209" s="15"/>
      <c r="CN209" s="15"/>
      <c r="CO209" s="118"/>
      <c r="CP209" s="15"/>
      <c r="CQ209" s="15"/>
      <c r="CR209" s="15"/>
      <c r="CS209" s="118"/>
      <c r="CT209" s="15"/>
      <c r="CU209" s="15"/>
      <c r="CV209" s="118"/>
      <c r="CW209" s="15"/>
      <c r="CX209" s="15"/>
    </row>
    <row r="210" spans="2:102" s="3" customFormat="1" x14ac:dyDescent="0.3">
      <c r="B210" s="12"/>
      <c r="C210" s="15"/>
      <c r="D210" s="15"/>
      <c r="E210" s="12"/>
      <c r="F210" s="15"/>
      <c r="G210" s="15"/>
      <c r="H210" s="118"/>
      <c r="I210" s="15"/>
      <c r="J210" s="15"/>
      <c r="K210" s="15"/>
      <c r="L210" s="118"/>
      <c r="M210" s="15"/>
      <c r="N210" s="15"/>
      <c r="O210" s="118"/>
      <c r="P210" s="15"/>
      <c r="Q210" s="15"/>
      <c r="R210" s="15"/>
      <c r="S210" s="118"/>
      <c r="T210" s="15"/>
      <c r="U210" s="15"/>
      <c r="V210" s="118"/>
      <c r="W210" s="15"/>
      <c r="X210" s="15"/>
      <c r="Y210" s="118"/>
      <c r="Z210" s="15"/>
      <c r="AA210" s="15"/>
      <c r="AB210" s="15"/>
      <c r="AC210" s="118"/>
      <c r="AD210" s="15"/>
      <c r="AE210" s="15"/>
      <c r="AF210" s="118"/>
      <c r="AG210" s="15"/>
      <c r="AH210" s="15"/>
      <c r="AI210" s="15"/>
      <c r="AJ210" s="118"/>
      <c r="AK210" s="15"/>
      <c r="AL210" s="15"/>
      <c r="AM210" s="118"/>
      <c r="AN210" s="15"/>
      <c r="AO210" s="15"/>
      <c r="AP210" s="15"/>
      <c r="AQ210" s="118"/>
      <c r="AR210" s="15"/>
      <c r="AS210" s="15"/>
      <c r="AT210" s="118"/>
      <c r="AU210" s="15"/>
      <c r="AV210" s="15"/>
      <c r="AW210" s="118"/>
      <c r="AX210" s="15"/>
      <c r="AY210" s="15"/>
      <c r="AZ210" s="118"/>
      <c r="BA210" s="15"/>
      <c r="BB210" s="15"/>
      <c r="BC210" s="118"/>
      <c r="BD210" s="15"/>
      <c r="BE210" s="15"/>
      <c r="BF210" s="15"/>
      <c r="BG210" s="118"/>
      <c r="BH210" s="15"/>
      <c r="BI210" s="15"/>
      <c r="BJ210" s="118"/>
      <c r="BK210" s="15"/>
      <c r="BL210" s="15"/>
      <c r="BM210" s="15"/>
      <c r="BN210" s="118"/>
      <c r="BO210" s="15"/>
      <c r="BP210" s="15"/>
      <c r="BQ210" s="118"/>
      <c r="BR210" s="15"/>
      <c r="BS210" s="15"/>
      <c r="BT210" s="15"/>
      <c r="BU210" s="118"/>
      <c r="BV210" s="15"/>
      <c r="BW210" s="15"/>
      <c r="BX210" s="118"/>
      <c r="BY210" s="15"/>
      <c r="BZ210" s="15"/>
      <c r="CA210" s="118"/>
      <c r="CB210" s="15"/>
      <c r="CC210" s="15"/>
      <c r="CD210" s="15"/>
      <c r="CE210" s="118"/>
      <c r="CF210" s="15"/>
      <c r="CG210" s="15"/>
      <c r="CH210" s="118"/>
      <c r="CI210" s="15"/>
      <c r="CJ210" s="15"/>
      <c r="CK210" s="15"/>
      <c r="CL210" s="118"/>
      <c r="CM210" s="15"/>
      <c r="CN210" s="15"/>
      <c r="CO210" s="118"/>
      <c r="CP210" s="15"/>
      <c r="CQ210" s="15"/>
      <c r="CR210" s="15"/>
      <c r="CS210" s="118"/>
      <c r="CT210" s="15"/>
      <c r="CU210" s="15"/>
      <c r="CV210" s="118"/>
      <c r="CW210" s="15"/>
      <c r="CX210" s="15"/>
    </row>
    <row r="211" spans="2:102" s="3" customFormat="1" x14ac:dyDescent="0.3">
      <c r="B211" s="12"/>
      <c r="C211" s="15"/>
      <c r="D211" s="15"/>
      <c r="E211" s="12"/>
      <c r="F211" s="15"/>
      <c r="G211" s="15"/>
      <c r="H211" s="118"/>
      <c r="I211" s="15"/>
      <c r="J211" s="15"/>
      <c r="K211" s="15"/>
      <c r="L211" s="118"/>
      <c r="M211" s="15"/>
      <c r="N211" s="15"/>
      <c r="O211" s="118"/>
      <c r="P211" s="15"/>
      <c r="Q211" s="15"/>
      <c r="R211" s="15"/>
      <c r="S211" s="118"/>
      <c r="T211" s="15"/>
      <c r="U211" s="15"/>
      <c r="V211" s="118"/>
      <c r="W211" s="15"/>
      <c r="X211" s="15"/>
      <c r="Y211" s="118"/>
      <c r="Z211" s="15"/>
      <c r="AA211" s="15"/>
      <c r="AB211" s="15"/>
      <c r="AC211" s="118"/>
      <c r="AD211" s="15"/>
      <c r="AE211" s="15"/>
      <c r="AF211" s="118"/>
      <c r="AG211" s="15"/>
      <c r="AH211" s="15"/>
      <c r="AI211" s="15"/>
      <c r="AJ211" s="118"/>
      <c r="AK211" s="15"/>
      <c r="AL211" s="15"/>
      <c r="AM211" s="118"/>
      <c r="AN211" s="15"/>
      <c r="AO211" s="15"/>
      <c r="AP211" s="15"/>
      <c r="AQ211" s="118"/>
      <c r="AR211" s="15"/>
      <c r="AS211" s="15"/>
      <c r="AT211" s="118"/>
      <c r="AU211" s="15"/>
      <c r="AV211" s="15"/>
      <c r="AW211" s="118"/>
      <c r="AX211" s="15"/>
      <c r="AY211" s="15"/>
      <c r="AZ211" s="118"/>
      <c r="BA211" s="15"/>
      <c r="BB211" s="15"/>
      <c r="BC211" s="118"/>
      <c r="BD211" s="15"/>
      <c r="BE211" s="15"/>
      <c r="BF211" s="15"/>
      <c r="BG211" s="118"/>
      <c r="BH211" s="15"/>
      <c r="BI211" s="15"/>
      <c r="BJ211" s="118"/>
      <c r="BK211" s="15"/>
      <c r="BL211" s="15"/>
      <c r="BM211" s="15"/>
      <c r="BN211" s="118"/>
      <c r="BO211" s="15"/>
      <c r="BP211" s="15"/>
      <c r="BQ211" s="118"/>
      <c r="BR211" s="15"/>
      <c r="BS211" s="15"/>
      <c r="BT211" s="15"/>
      <c r="BU211" s="118"/>
      <c r="BV211" s="15"/>
      <c r="BW211" s="15"/>
      <c r="BX211" s="118"/>
      <c r="BY211" s="15"/>
      <c r="BZ211" s="15"/>
      <c r="CA211" s="118"/>
      <c r="CB211" s="15"/>
      <c r="CC211" s="15"/>
      <c r="CD211" s="15"/>
      <c r="CE211" s="118"/>
      <c r="CF211" s="15"/>
      <c r="CG211" s="15"/>
      <c r="CH211" s="118"/>
      <c r="CI211" s="15"/>
      <c r="CJ211" s="15"/>
      <c r="CK211" s="15"/>
      <c r="CL211" s="118"/>
      <c r="CM211" s="15"/>
      <c r="CN211" s="15"/>
      <c r="CO211" s="118"/>
      <c r="CP211" s="15"/>
      <c r="CQ211" s="15"/>
      <c r="CR211" s="15"/>
      <c r="CS211" s="118"/>
      <c r="CT211" s="15"/>
      <c r="CU211" s="15"/>
      <c r="CV211" s="118"/>
      <c r="CW211" s="15"/>
      <c r="CX211" s="15"/>
    </row>
    <row r="212" spans="2:102" s="3" customFormat="1" x14ac:dyDescent="0.3">
      <c r="B212" s="12"/>
      <c r="C212" s="15"/>
      <c r="D212" s="15"/>
      <c r="E212" s="12"/>
      <c r="F212" s="15"/>
      <c r="G212" s="15"/>
      <c r="H212" s="118"/>
      <c r="I212" s="15"/>
      <c r="J212" s="15"/>
      <c r="K212" s="15"/>
      <c r="L212" s="118"/>
      <c r="M212" s="15"/>
      <c r="N212" s="15"/>
      <c r="O212" s="118"/>
      <c r="P212" s="15"/>
      <c r="Q212" s="15"/>
      <c r="R212" s="15"/>
      <c r="S212" s="118"/>
      <c r="T212" s="15"/>
      <c r="U212" s="15"/>
      <c r="V212" s="118"/>
      <c r="W212" s="15"/>
      <c r="X212" s="15"/>
      <c r="Y212" s="118"/>
      <c r="Z212" s="15"/>
      <c r="AA212" s="15"/>
      <c r="AB212" s="15"/>
      <c r="AC212" s="118"/>
      <c r="AD212" s="15"/>
      <c r="AE212" s="15"/>
      <c r="AF212" s="118"/>
      <c r="AG212" s="15"/>
      <c r="AH212" s="15"/>
      <c r="AI212" s="15"/>
      <c r="AJ212" s="118"/>
      <c r="AK212" s="15"/>
      <c r="AL212" s="15"/>
      <c r="AM212" s="118"/>
      <c r="AN212" s="15"/>
      <c r="AO212" s="15"/>
      <c r="AP212" s="15"/>
      <c r="AQ212" s="118"/>
      <c r="AR212" s="15"/>
      <c r="AS212" s="15"/>
      <c r="AT212" s="118"/>
      <c r="AU212" s="15"/>
      <c r="AV212" s="15"/>
      <c r="AW212" s="118"/>
      <c r="AX212" s="15"/>
      <c r="AY212" s="15"/>
      <c r="AZ212" s="118"/>
      <c r="BA212" s="15"/>
      <c r="BB212" s="15"/>
      <c r="BC212" s="118"/>
      <c r="BD212" s="15"/>
      <c r="BE212" s="15"/>
      <c r="BF212" s="15"/>
      <c r="BG212" s="118"/>
      <c r="BH212" s="15"/>
      <c r="BI212" s="15"/>
      <c r="BJ212" s="118"/>
      <c r="BK212" s="15"/>
      <c r="BL212" s="15"/>
      <c r="BM212" s="15"/>
      <c r="BN212" s="118"/>
      <c r="BO212" s="15"/>
      <c r="BP212" s="15"/>
      <c r="BQ212" s="118"/>
      <c r="BR212" s="15"/>
      <c r="BS212" s="15"/>
      <c r="BT212" s="15"/>
      <c r="BU212" s="118"/>
      <c r="BV212" s="15"/>
      <c r="BW212" s="15"/>
      <c r="BX212" s="118"/>
      <c r="BY212" s="15"/>
      <c r="BZ212" s="15"/>
      <c r="CA212" s="118"/>
      <c r="CB212" s="15"/>
      <c r="CC212" s="15"/>
      <c r="CD212" s="15"/>
      <c r="CE212" s="118"/>
      <c r="CF212" s="15"/>
      <c r="CG212" s="15"/>
      <c r="CH212" s="118"/>
      <c r="CI212" s="15"/>
      <c r="CJ212" s="15"/>
      <c r="CK212" s="15"/>
      <c r="CL212" s="118"/>
      <c r="CM212" s="15"/>
      <c r="CN212" s="15"/>
      <c r="CO212" s="118"/>
      <c r="CP212" s="15"/>
      <c r="CQ212" s="15"/>
      <c r="CR212" s="15"/>
      <c r="CS212" s="118"/>
      <c r="CT212" s="15"/>
      <c r="CU212" s="15"/>
      <c r="CV212" s="118"/>
      <c r="CW212" s="15"/>
      <c r="CX212" s="15"/>
    </row>
    <row r="213" spans="2:102" s="3" customFormat="1" x14ac:dyDescent="0.3">
      <c r="B213" s="12"/>
      <c r="C213" s="15"/>
      <c r="D213" s="15"/>
      <c r="E213" s="12"/>
      <c r="F213" s="15"/>
      <c r="G213" s="15"/>
      <c r="H213" s="118"/>
      <c r="I213" s="15"/>
      <c r="J213" s="15"/>
      <c r="K213" s="15"/>
      <c r="L213" s="118"/>
      <c r="M213" s="15"/>
      <c r="N213" s="15"/>
      <c r="O213" s="118"/>
      <c r="P213" s="15"/>
      <c r="Q213" s="15"/>
      <c r="R213" s="15"/>
      <c r="S213" s="118"/>
      <c r="T213" s="15"/>
      <c r="U213" s="15"/>
      <c r="V213" s="118"/>
      <c r="W213" s="15"/>
      <c r="X213" s="15"/>
      <c r="Y213" s="118"/>
      <c r="Z213" s="15"/>
      <c r="AA213" s="15"/>
      <c r="AB213" s="15"/>
      <c r="AC213" s="118"/>
      <c r="AD213" s="15"/>
      <c r="AE213" s="15"/>
      <c r="AF213" s="118"/>
      <c r="AG213" s="15"/>
      <c r="AH213" s="15"/>
      <c r="AI213" s="15"/>
      <c r="AJ213" s="118"/>
      <c r="AK213" s="15"/>
      <c r="AL213" s="15"/>
      <c r="AM213" s="118"/>
      <c r="AN213" s="15"/>
      <c r="AO213" s="15"/>
      <c r="AP213" s="15"/>
      <c r="AQ213" s="118"/>
      <c r="AR213" s="15"/>
      <c r="AS213" s="15"/>
      <c r="AT213" s="118"/>
      <c r="AU213" s="15"/>
      <c r="AV213" s="15"/>
      <c r="AW213" s="118"/>
      <c r="AX213" s="15"/>
      <c r="AY213" s="15"/>
      <c r="AZ213" s="118"/>
      <c r="BA213" s="15"/>
      <c r="BB213" s="15"/>
      <c r="BC213" s="118"/>
      <c r="BD213" s="15"/>
      <c r="BE213" s="15"/>
      <c r="BF213" s="15"/>
      <c r="BG213" s="118"/>
      <c r="BH213" s="15"/>
      <c r="BI213" s="15"/>
      <c r="BJ213" s="118"/>
      <c r="BK213" s="15"/>
      <c r="BL213" s="15"/>
      <c r="BM213" s="15"/>
      <c r="BN213" s="118"/>
      <c r="BO213" s="15"/>
      <c r="BP213" s="15"/>
      <c r="BQ213" s="118"/>
      <c r="BR213" s="15"/>
      <c r="BS213" s="15"/>
      <c r="BT213" s="15"/>
      <c r="BU213" s="118"/>
      <c r="BV213" s="15"/>
      <c r="BW213" s="15"/>
      <c r="BX213" s="118"/>
      <c r="BY213" s="15"/>
      <c r="BZ213" s="15"/>
      <c r="CA213" s="118"/>
      <c r="CB213" s="15"/>
      <c r="CC213" s="15"/>
      <c r="CD213" s="15"/>
      <c r="CE213" s="118"/>
      <c r="CF213" s="15"/>
      <c r="CG213" s="15"/>
      <c r="CH213" s="118"/>
      <c r="CI213" s="15"/>
      <c r="CJ213" s="15"/>
      <c r="CK213" s="15"/>
      <c r="CL213" s="118"/>
      <c r="CM213" s="15"/>
      <c r="CN213" s="15"/>
      <c r="CO213" s="118"/>
      <c r="CP213" s="15"/>
      <c r="CQ213" s="15"/>
      <c r="CR213" s="15"/>
      <c r="CS213" s="118"/>
      <c r="CT213" s="15"/>
      <c r="CU213" s="15"/>
      <c r="CV213" s="118"/>
      <c r="CW213" s="15"/>
      <c r="CX213" s="15"/>
    </row>
    <row r="214" spans="2:102" s="3" customFormat="1" x14ac:dyDescent="0.3">
      <c r="B214" s="12"/>
      <c r="C214" s="15"/>
      <c r="D214" s="15"/>
      <c r="E214" s="12"/>
      <c r="F214" s="15"/>
      <c r="G214" s="15"/>
      <c r="H214" s="118"/>
      <c r="I214" s="15"/>
      <c r="J214" s="15"/>
      <c r="K214" s="15"/>
      <c r="L214" s="118"/>
      <c r="M214" s="15"/>
      <c r="N214" s="15"/>
      <c r="O214" s="118"/>
      <c r="P214" s="15"/>
      <c r="Q214" s="15"/>
      <c r="R214" s="15"/>
      <c r="S214" s="118"/>
      <c r="T214" s="15"/>
      <c r="U214" s="15"/>
      <c r="V214" s="118"/>
      <c r="W214" s="15"/>
      <c r="X214" s="15"/>
      <c r="Y214" s="118"/>
      <c r="Z214" s="15"/>
      <c r="AA214" s="15"/>
      <c r="AB214" s="15"/>
      <c r="AC214" s="118"/>
      <c r="AD214" s="15"/>
      <c r="AE214" s="15"/>
      <c r="AF214" s="118"/>
      <c r="AG214" s="15"/>
      <c r="AH214" s="15"/>
      <c r="AI214" s="15"/>
      <c r="AJ214" s="118"/>
      <c r="AK214" s="15"/>
      <c r="AL214" s="15"/>
      <c r="AM214" s="118"/>
      <c r="AN214" s="15"/>
      <c r="AO214" s="15"/>
      <c r="AP214" s="15"/>
      <c r="AQ214" s="118"/>
      <c r="AR214" s="15"/>
      <c r="AS214" s="15"/>
      <c r="AT214" s="118"/>
      <c r="AU214" s="15"/>
      <c r="AV214" s="15"/>
      <c r="AW214" s="118"/>
      <c r="AX214" s="15"/>
      <c r="AY214" s="15"/>
      <c r="AZ214" s="118"/>
      <c r="BA214" s="15"/>
      <c r="BB214" s="15"/>
      <c r="BC214" s="118"/>
      <c r="BD214" s="15"/>
      <c r="BE214" s="15"/>
      <c r="BF214" s="15"/>
      <c r="BG214" s="118"/>
      <c r="BH214" s="15"/>
      <c r="BI214" s="15"/>
      <c r="BJ214" s="118"/>
      <c r="BK214" s="15"/>
      <c r="BL214" s="15"/>
      <c r="BM214" s="15"/>
      <c r="BN214" s="118"/>
      <c r="BO214" s="15"/>
      <c r="BP214" s="15"/>
      <c r="BQ214" s="118"/>
      <c r="BR214" s="15"/>
      <c r="BS214" s="15"/>
      <c r="BT214" s="15"/>
      <c r="BU214" s="118"/>
      <c r="BV214" s="15"/>
      <c r="BW214" s="15"/>
      <c r="BX214" s="118"/>
      <c r="BY214" s="15"/>
      <c r="BZ214" s="15"/>
      <c r="CA214" s="118"/>
      <c r="CB214" s="15"/>
      <c r="CC214" s="15"/>
      <c r="CD214" s="15"/>
      <c r="CE214" s="118"/>
      <c r="CF214" s="15"/>
      <c r="CG214" s="15"/>
      <c r="CH214" s="118"/>
      <c r="CI214" s="15"/>
      <c r="CJ214" s="15"/>
      <c r="CK214" s="15"/>
      <c r="CL214" s="118"/>
      <c r="CM214" s="15"/>
      <c r="CN214" s="15"/>
      <c r="CO214" s="118"/>
      <c r="CP214" s="15"/>
      <c r="CQ214" s="15"/>
      <c r="CR214" s="15"/>
      <c r="CS214" s="118"/>
      <c r="CT214" s="15"/>
      <c r="CU214" s="15"/>
      <c r="CV214" s="118"/>
      <c r="CW214" s="15"/>
      <c r="CX214" s="15"/>
    </row>
    <row r="215" spans="2:102" s="3" customFormat="1" x14ac:dyDescent="0.3">
      <c r="B215" s="12"/>
      <c r="C215" s="15"/>
      <c r="D215" s="15"/>
      <c r="E215" s="12"/>
      <c r="F215" s="15"/>
      <c r="G215" s="15"/>
      <c r="H215" s="118"/>
      <c r="I215" s="15"/>
      <c r="J215" s="15"/>
      <c r="K215" s="15"/>
      <c r="L215" s="118"/>
      <c r="M215" s="15"/>
      <c r="N215" s="15"/>
      <c r="O215" s="118"/>
      <c r="P215" s="15"/>
      <c r="Q215" s="15"/>
      <c r="R215" s="15"/>
      <c r="S215" s="118"/>
      <c r="T215" s="15"/>
      <c r="U215" s="15"/>
      <c r="V215" s="118"/>
      <c r="W215" s="15"/>
      <c r="X215" s="15"/>
      <c r="Y215" s="118"/>
      <c r="Z215" s="15"/>
      <c r="AA215" s="15"/>
      <c r="AB215" s="15"/>
      <c r="AC215" s="118"/>
      <c r="AD215" s="15"/>
      <c r="AE215" s="15"/>
      <c r="AF215" s="118"/>
      <c r="AG215" s="15"/>
      <c r="AH215" s="15"/>
      <c r="AI215" s="15"/>
      <c r="AJ215" s="118"/>
      <c r="AK215" s="15"/>
      <c r="AL215" s="15"/>
      <c r="AM215" s="118"/>
      <c r="AN215" s="15"/>
      <c r="AO215" s="15"/>
      <c r="AP215" s="15"/>
      <c r="AQ215" s="118"/>
      <c r="AR215" s="15"/>
      <c r="AS215" s="15"/>
      <c r="AT215" s="118"/>
      <c r="AU215" s="15"/>
      <c r="AV215" s="15"/>
      <c r="AW215" s="118"/>
      <c r="AX215" s="15"/>
      <c r="AY215" s="15"/>
      <c r="AZ215" s="118"/>
      <c r="BA215" s="15"/>
      <c r="BB215" s="15"/>
      <c r="BC215" s="118"/>
      <c r="BD215" s="15"/>
      <c r="BE215" s="15"/>
      <c r="BF215" s="15"/>
      <c r="BG215" s="118"/>
      <c r="BH215" s="15"/>
      <c r="BI215" s="15"/>
      <c r="BJ215" s="118"/>
      <c r="BK215" s="15"/>
      <c r="BL215" s="15"/>
      <c r="BM215" s="15"/>
      <c r="BN215" s="118"/>
      <c r="BO215" s="15"/>
      <c r="BP215" s="15"/>
      <c r="BQ215" s="118"/>
      <c r="BR215" s="15"/>
      <c r="BS215" s="15"/>
      <c r="BT215" s="15"/>
      <c r="BU215" s="118"/>
      <c r="BV215" s="15"/>
      <c r="BW215" s="15"/>
      <c r="BX215" s="118"/>
      <c r="BY215" s="15"/>
      <c r="BZ215" s="15"/>
      <c r="CA215" s="118"/>
      <c r="CB215" s="15"/>
      <c r="CC215" s="15"/>
      <c r="CD215" s="15"/>
      <c r="CE215" s="118"/>
      <c r="CF215" s="15"/>
      <c r="CG215" s="15"/>
      <c r="CH215" s="118"/>
      <c r="CI215" s="15"/>
      <c r="CJ215" s="15"/>
      <c r="CK215" s="15"/>
      <c r="CL215" s="118"/>
      <c r="CM215" s="15"/>
      <c r="CN215" s="15"/>
      <c r="CO215" s="118"/>
      <c r="CP215" s="15"/>
      <c r="CQ215" s="15"/>
      <c r="CR215" s="15"/>
      <c r="CS215" s="118"/>
      <c r="CT215" s="15"/>
      <c r="CU215" s="15"/>
      <c r="CV215" s="118"/>
      <c r="CW215" s="15"/>
      <c r="CX215" s="15"/>
    </row>
    <row r="216" spans="2:102" s="3" customFormat="1" x14ac:dyDescent="0.3">
      <c r="B216" s="12"/>
      <c r="C216" s="15"/>
      <c r="D216" s="15"/>
      <c r="E216" s="12"/>
      <c r="F216" s="15"/>
      <c r="G216" s="15"/>
      <c r="H216" s="118"/>
      <c r="I216" s="15"/>
      <c r="J216" s="15"/>
      <c r="K216" s="15"/>
      <c r="L216" s="118"/>
      <c r="M216" s="15"/>
      <c r="N216" s="15"/>
      <c r="O216" s="118"/>
      <c r="P216" s="15"/>
      <c r="Q216" s="15"/>
      <c r="R216" s="15"/>
      <c r="S216" s="118"/>
      <c r="T216" s="15"/>
      <c r="U216" s="15"/>
      <c r="V216" s="118"/>
      <c r="W216" s="15"/>
      <c r="X216" s="15"/>
      <c r="Y216" s="118"/>
      <c r="Z216" s="15"/>
      <c r="AA216" s="15"/>
      <c r="AB216" s="15"/>
      <c r="AC216" s="118"/>
      <c r="AD216" s="15"/>
      <c r="AE216" s="15"/>
      <c r="AF216" s="118"/>
      <c r="AG216" s="15"/>
      <c r="AH216" s="15"/>
      <c r="AI216" s="15"/>
      <c r="AJ216" s="118"/>
      <c r="AK216" s="15"/>
      <c r="AL216" s="15"/>
      <c r="AM216" s="118"/>
      <c r="AN216" s="15"/>
      <c r="AO216" s="15"/>
      <c r="AP216" s="15"/>
      <c r="AQ216" s="118"/>
      <c r="AR216" s="15"/>
      <c r="AS216" s="15"/>
      <c r="AT216" s="118"/>
      <c r="AU216" s="15"/>
      <c r="AV216" s="15"/>
      <c r="AW216" s="118"/>
      <c r="AX216" s="15"/>
      <c r="AY216" s="15"/>
      <c r="AZ216" s="118"/>
      <c r="BA216" s="15"/>
      <c r="BB216" s="15"/>
      <c r="BC216" s="118"/>
      <c r="BD216" s="15"/>
      <c r="BE216" s="15"/>
      <c r="BF216" s="15"/>
      <c r="BG216" s="118"/>
      <c r="BH216" s="15"/>
      <c r="BI216" s="15"/>
      <c r="BJ216" s="118"/>
      <c r="BK216" s="15"/>
      <c r="BL216" s="15"/>
      <c r="BM216" s="15"/>
      <c r="BN216" s="118"/>
      <c r="BO216" s="15"/>
      <c r="BP216" s="15"/>
      <c r="BQ216" s="118"/>
      <c r="BR216" s="15"/>
      <c r="BS216" s="15"/>
      <c r="BT216" s="15"/>
      <c r="BU216" s="118"/>
      <c r="BV216" s="15"/>
      <c r="BW216" s="15"/>
      <c r="BX216" s="118"/>
      <c r="BY216" s="15"/>
      <c r="BZ216" s="15"/>
      <c r="CA216" s="118"/>
      <c r="CB216" s="15"/>
      <c r="CC216" s="15"/>
      <c r="CD216" s="15"/>
      <c r="CE216" s="118"/>
      <c r="CF216" s="15"/>
      <c r="CG216" s="15"/>
      <c r="CH216" s="118"/>
      <c r="CI216" s="15"/>
      <c r="CJ216" s="15"/>
      <c r="CK216" s="15"/>
      <c r="CL216" s="118"/>
      <c r="CM216" s="15"/>
      <c r="CN216" s="15"/>
      <c r="CO216" s="118"/>
      <c r="CP216" s="15"/>
      <c r="CQ216" s="15"/>
      <c r="CR216" s="15"/>
      <c r="CS216" s="118"/>
      <c r="CT216" s="15"/>
      <c r="CU216" s="15"/>
      <c r="CV216" s="118"/>
      <c r="CW216" s="15"/>
      <c r="CX216" s="15"/>
    </row>
    <row r="217" spans="2:102" s="3" customFormat="1" x14ac:dyDescent="0.3">
      <c r="B217" s="12"/>
      <c r="C217" s="15"/>
      <c r="D217" s="15"/>
      <c r="E217" s="12"/>
      <c r="F217" s="15"/>
      <c r="G217" s="15"/>
      <c r="H217" s="118"/>
      <c r="I217" s="15"/>
      <c r="J217" s="15"/>
      <c r="K217" s="15"/>
      <c r="L217" s="118"/>
      <c r="M217" s="15"/>
      <c r="N217" s="15"/>
      <c r="O217" s="118"/>
      <c r="P217" s="15"/>
      <c r="Q217" s="15"/>
      <c r="R217" s="15"/>
      <c r="S217" s="118"/>
      <c r="T217" s="15"/>
      <c r="U217" s="15"/>
      <c r="V217" s="118"/>
      <c r="W217" s="15"/>
      <c r="X217" s="15"/>
      <c r="Y217" s="118"/>
      <c r="Z217" s="15"/>
      <c r="AA217" s="15"/>
      <c r="AB217" s="15"/>
      <c r="AC217" s="118"/>
      <c r="AD217" s="15"/>
      <c r="AE217" s="15"/>
      <c r="AF217" s="118"/>
      <c r="AG217" s="15"/>
      <c r="AH217" s="15"/>
      <c r="AI217" s="15"/>
      <c r="AJ217" s="118"/>
      <c r="AK217" s="15"/>
      <c r="AL217" s="15"/>
      <c r="AM217" s="118"/>
      <c r="AN217" s="15"/>
      <c r="AO217" s="15"/>
      <c r="AP217" s="15"/>
      <c r="AQ217" s="118"/>
      <c r="AR217" s="15"/>
      <c r="AS217" s="15"/>
      <c r="AT217" s="118"/>
      <c r="AU217" s="15"/>
      <c r="AV217" s="15"/>
      <c r="AW217" s="118"/>
      <c r="AX217" s="15"/>
      <c r="AY217" s="15"/>
      <c r="AZ217" s="118"/>
      <c r="BA217" s="15"/>
      <c r="BB217" s="15"/>
      <c r="BC217" s="118"/>
      <c r="BD217" s="15"/>
      <c r="BE217" s="15"/>
      <c r="BF217" s="15"/>
      <c r="BG217" s="118"/>
      <c r="BH217" s="15"/>
      <c r="BI217" s="15"/>
      <c r="BJ217" s="118"/>
      <c r="BK217" s="15"/>
      <c r="BL217" s="15"/>
      <c r="BM217" s="15"/>
      <c r="BN217" s="118"/>
      <c r="BO217" s="15"/>
      <c r="BP217" s="15"/>
      <c r="BQ217" s="118"/>
      <c r="BR217" s="15"/>
      <c r="BS217" s="15"/>
      <c r="BT217" s="15"/>
      <c r="BU217" s="118"/>
      <c r="BV217" s="15"/>
      <c r="BW217" s="15"/>
      <c r="BX217" s="118"/>
      <c r="BY217" s="15"/>
      <c r="BZ217" s="15"/>
      <c r="CA217" s="118"/>
      <c r="CB217" s="15"/>
      <c r="CC217" s="15"/>
      <c r="CD217" s="15"/>
      <c r="CE217" s="118"/>
      <c r="CF217" s="15"/>
      <c r="CG217" s="15"/>
      <c r="CH217" s="118"/>
      <c r="CI217" s="15"/>
      <c r="CJ217" s="15"/>
      <c r="CK217" s="15"/>
      <c r="CL217" s="118"/>
      <c r="CM217" s="15"/>
      <c r="CN217" s="15"/>
      <c r="CO217" s="118"/>
      <c r="CP217" s="15"/>
      <c r="CQ217" s="15"/>
      <c r="CR217" s="15"/>
      <c r="CS217" s="118"/>
      <c r="CT217" s="15"/>
      <c r="CU217" s="15"/>
      <c r="CV217" s="118"/>
      <c r="CW217" s="15"/>
      <c r="CX217" s="15"/>
    </row>
    <row r="218" spans="2:102" s="3" customFormat="1" x14ac:dyDescent="0.3">
      <c r="B218" s="12"/>
      <c r="C218" s="15"/>
      <c r="D218" s="15"/>
      <c r="E218" s="12"/>
      <c r="F218" s="15"/>
      <c r="G218" s="15"/>
      <c r="H218" s="118"/>
      <c r="I218" s="15"/>
      <c r="J218" s="15"/>
      <c r="K218" s="15"/>
      <c r="L218" s="118"/>
      <c r="M218" s="15"/>
      <c r="N218" s="15"/>
      <c r="O218" s="118"/>
      <c r="P218" s="15"/>
      <c r="Q218" s="15"/>
      <c r="R218" s="15"/>
      <c r="S218" s="118"/>
      <c r="T218" s="15"/>
      <c r="U218" s="15"/>
      <c r="V218" s="118"/>
      <c r="W218" s="15"/>
      <c r="X218" s="15"/>
      <c r="Y218" s="118"/>
      <c r="Z218" s="15"/>
      <c r="AA218" s="15"/>
      <c r="AB218" s="15"/>
      <c r="AC218" s="118"/>
      <c r="AD218" s="15"/>
      <c r="AE218" s="15"/>
      <c r="AF218" s="118"/>
      <c r="AG218" s="15"/>
      <c r="AH218" s="15"/>
      <c r="AI218" s="15"/>
      <c r="AJ218" s="118"/>
      <c r="AK218" s="15"/>
      <c r="AL218" s="15"/>
      <c r="AM218" s="118"/>
      <c r="AN218" s="15"/>
      <c r="AO218" s="15"/>
      <c r="AP218" s="15"/>
      <c r="AQ218" s="118"/>
      <c r="AR218" s="15"/>
      <c r="AS218" s="15"/>
      <c r="AT218" s="118"/>
      <c r="AU218" s="15"/>
      <c r="AV218" s="15"/>
      <c r="AW218" s="118"/>
      <c r="AX218" s="15"/>
      <c r="AY218" s="15"/>
      <c r="AZ218" s="118"/>
      <c r="BA218" s="15"/>
      <c r="BB218" s="15"/>
      <c r="BC218" s="118"/>
      <c r="BD218" s="15"/>
      <c r="BE218" s="15"/>
      <c r="BF218" s="15"/>
      <c r="BG218" s="118"/>
      <c r="BH218" s="15"/>
      <c r="BI218" s="15"/>
      <c r="BJ218" s="118"/>
      <c r="BK218" s="15"/>
      <c r="BL218" s="15"/>
      <c r="BM218" s="15"/>
      <c r="BN218" s="118"/>
      <c r="BO218" s="15"/>
      <c r="BP218" s="15"/>
      <c r="BQ218" s="118"/>
      <c r="BR218" s="15"/>
      <c r="BS218" s="15"/>
      <c r="BT218" s="15"/>
      <c r="BU218" s="118"/>
      <c r="BV218" s="15"/>
      <c r="BW218" s="15"/>
      <c r="BX218" s="118"/>
      <c r="BY218" s="15"/>
      <c r="BZ218" s="15"/>
      <c r="CA218" s="118"/>
      <c r="CB218" s="15"/>
      <c r="CC218" s="15"/>
      <c r="CD218" s="15"/>
      <c r="CE218" s="118"/>
      <c r="CF218" s="15"/>
      <c r="CG218" s="15"/>
      <c r="CH218" s="118"/>
      <c r="CI218" s="15"/>
      <c r="CJ218" s="15"/>
      <c r="CK218" s="15"/>
      <c r="CL218" s="118"/>
      <c r="CM218" s="15"/>
      <c r="CN218" s="15"/>
      <c r="CO218" s="118"/>
      <c r="CP218" s="15"/>
      <c r="CQ218" s="15"/>
      <c r="CR218" s="15"/>
      <c r="CS218" s="118"/>
      <c r="CT218" s="15"/>
      <c r="CU218" s="15"/>
      <c r="CV218" s="118"/>
      <c r="CW218" s="15"/>
      <c r="CX218" s="15"/>
    </row>
    <row r="219" spans="2:102" s="3" customFormat="1" x14ac:dyDescent="0.3">
      <c r="B219" s="12"/>
      <c r="C219" s="15"/>
      <c r="D219" s="15"/>
      <c r="E219" s="12"/>
      <c r="F219" s="15"/>
      <c r="G219" s="15"/>
      <c r="H219" s="118"/>
      <c r="I219" s="15"/>
      <c r="J219" s="15"/>
      <c r="K219" s="15"/>
      <c r="L219" s="118"/>
      <c r="M219" s="15"/>
      <c r="N219" s="15"/>
      <c r="O219" s="118"/>
      <c r="P219" s="15"/>
      <c r="Q219" s="15"/>
      <c r="R219" s="15"/>
      <c r="S219" s="118"/>
      <c r="T219" s="15"/>
      <c r="U219" s="15"/>
      <c r="V219" s="118"/>
      <c r="W219" s="15"/>
      <c r="X219" s="15"/>
      <c r="Y219" s="118"/>
      <c r="Z219" s="15"/>
      <c r="AA219" s="15"/>
      <c r="AB219" s="15"/>
      <c r="AC219" s="118"/>
      <c r="AD219" s="15"/>
      <c r="AE219" s="15"/>
      <c r="AF219" s="118"/>
      <c r="AG219" s="15"/>
      <c r="AH219" s="15"/>
      <c r="AI219" s="15"/>
      <c r="AJ219" s="118"/>
      <c r="AK219" s="15"/>
      <c r="AL219" s="15"/>
      <c r="AM219" s="118"/>
      <c r="AN219" s="15"/>
      <c r="AO219" s="15"/>
      <c r="AP219" s="15"/>
      <c r="AQ219" s="118"/>
      <c r="AR219" s="15"/>
      <c r="AS219" s="15"/>
      <c r="AT219" s="118"/>
      <c r="AU219" s="15"/>
      <c r="AV219" s="15"/>
      <c r="AW219" s="118"/>
      <c r="AX219" s="15"/>
      <c r="AY219" s="15"/>
      <c r="AZ219" s="118"/>
      <c r="BA219" s="15"/>
      <c r="BB219" s="15"/>
      <c r="BC219" s="118"/>
      <c r="BD219" s="15"/>
      <c r="BE219" s="15"/>
      <c r="BF219" s="15"/>
      <c r="BG219" s="118"/>
      <c r="BH219" s="15"/>
      <c r="BI219" s="15"/>
      <c r="BJ219" s="118"/>
      <c r="BK219" s="15"/>
      <c r="BL219" s="15"/>
      <c r="BM219" s="15"/>
      <c r="BN219" s="118"/>
      <c r="BO219" s="15"/>
      <c r="BP219" s="15"/>
      <c r="BQ219" s="118"/>
      <c r="BR219" s="15"/>
      <c r="BS219" s="15"/>
      <c r="BT219" s="15"/>
      <c r="BU219" s="118"/>
      <c r="BV219" s="15"/>
      <c r="BW219" s="15"/>
      <c r="BX219" s="118"/>
      <c r="BY219" s="15"/>
      <c r="BZ219" s="15"/>
      <c r="CA219" s="118"/>
      <c r="CB219" s="15"/>
      <c r="CC219" s="15"/>
      <c r="CD219" s="15"/>
      <c r="CE219" s="118"/>
      <c r="CF219" s="15"/>
      <c r="CG219" s="15"/>
      <c r="CH219" s="118"/>
      <c r="CI219" s="15"/>
      <c r="CJ219" s="15"/>
      <c r="CK219" s="15"/>
      <c r="CL219" s="118"/>
      <c r="CM219" s="15"/>
      <c r="CN219" s="15"/>
      <c r="CO219" s="118"/>
      <c r="CP219" s="15"/>
      <c r="CQ219" s="15"/>
      <c r="CR219" s="15"/>
      <c r="CS219" s="118"/>
      <c r="CT219" s="15"/>
      <c r="CU219" s="15"/>
      <c r="CV219" s="118"/>
      <c r="CW219" s="15"/>
      <c r="CX219" s="15"/>
    </row>
    <row r="220" spans="2:102" s="3" customFormat="1" x14ac:dyDescent="0.3">
      <c r="B220" s="12"/>
      <c r="C220" s="15"/>
      <c r="D220" s="15"/>
      <c r="E220" s="12"/>
      <c r="F220" s="15"/>
      <c r="G220" s="15"/>
      <c r="H220" s="118"/>
      <c r="I220" s="15"/>
      <c r="J220" s="15"/>
      <c r="K220" s="15"/>
      <c r="L220" s="118"/>
      <c r="M220" s="15"/>
      <c r="N220" s="15"/>
      <c r="O220" s="118"/>
      <c r="P220" s="15"/>
      <c r="Q220" s="15"/>
      <c r="R220" s="15"/>
      <c r="S220" s="118"/>
      <c r="T220" s="15"/>
      <c r="U220" s="15"/>
      <c r="V220" s="118"/>
      <c r="W220" s="15"/>
      <c r="X220" s="15"/>
      <c r="Y220" s="118"/>
      <c r="Z220" s="15"/>
      <c r="AA220" s="15"/>
      <c r="AB220" s="15"/>
      <c r="AC220" s="118"/>
      <c r="AD220" s="15"/>
      <c r="AE220" s="15"/>
      <c r="AF220" s="118"/>
      <c r="AG220" s="15"/>
      <c r="AH220" s="15"/>
      <c r="AI220" s="15"/>
      <c r="AJ220" s="118"/>
      <c r="AK220" s="15"/>
      <c r="AL220" s="15"/>
      <c r="AM220" s="118"/>
      <c r="AN220" s="15"/>
      <c r="AO220" s="15"/>
      <c r="AP220" s="15"/>
      <c r="AQ220" s="118"/>
      <c r="AR220" s="15"/>
      <c r="AS220" s="15"/>
      <c r="AT220" s="118"/>
      <c r="AU220" s="15"/>
      <c r="AV220" s="15"/>
      <c r="AW220" s="118"/>
      <c r="AX220" s="15"/>
      <c r="AY220" s="15"/>
      <c r="AZ220" s="118"/>
      <c r="BA220" s="15"/>
      <c r="BB220" s="15"/>
      <c r="BC220" s="118"/>
      <c r="BD220" s="15"/>
      <c r="BE220" s="15"/>
      <c r="BF220" s="15"/>
      <c r="BG220" s="118"/>
      <c r="BH220" s="15"/>
      <c r="BI220" s="15"/>
      <c r="BJ220" s="118"/>
      <c r="BK220" s="15"/>
      <c r="BL220" s="15"/>
      <c r="BM220" s="15"/>
      <c r="BN220" s="118"/>
      <c r="BO220" s="15"/>
      <c r="BP220" s="15"/>
      <c r="BQ220" s="118"/>
      <c r="BR220" s="15"/>
      <c r="BS220" s="15"/>
      <c r="BT220" s="15"/>
      <c r="BU220" s="118"/>
      <c r="BV220" s="15"/>
      <c r="BW220" s="15"/>
      <c r="BX220" s="118"/>
      <c r="BY220" s="15"/>
      <c r="BZ220" s="15"/>
      <c r="CA220" s="118"/>
      <c r="CB220" s="15"/>
      <c r="CC220" s="15"/>
      <c r="CD220" s="15"/>
      <c r="CE220" s="118"/>
      <c r="CF220" s="15"/>
      <c r="CG220" s="15"/>
      <c r="CH220" s="118"/>
      <c r="CI220" s="15"/>
      <c r="CJ220" s="15"/>
      <c r="CK220" s="15"/>
      <c r="CL220" s="118"/>
      <c r="CM220" s="15"/>
      <c r="CN220" s="15"/>
      <c r="CO220" s="118"/>
      <c r="CP220" s="15"/>
      <c r="CQ220" s="15"/>
      <c r="CR220" s="15"/>
      <c r="CS220" s="118"/>
      <c r="CT220" s="15"/>
      <c r="CU220" s="15"/>
      <c r="CV220" s="118"/>
      <c r="CW220" s="15"/>
      <c r="CX220" s="15"/>
    </row>
    <row r="223" spans="2:102" x14ac:dyDescent="0.3">
      <c r="I223" s="261"/>
    </row>
  </sheetData>
  <mergeCells count="1">
    <mergeCell ref="B2:CX2"/>
  </mergeCells>
  <conditionalFormatting sqref="C9">
    <cfRule type="colorScale" priority="5772">
      <colorScale>
        <cfvo type="min"/>
        <cfvo type="max"/>
        <color theme="0"/>
        <color theme="0"/>
      </colorScale>
    </cfRule>
    <cfRule type="expression" dxfId="17041" priority="5773">
      <formula>B9&lt;0</formula>
    </cfRule>
  </conditionalFormatting>
  <conditionalFormatting sqref="C9:C20">
    <cfRule type="expression" dxfId="17040" priority="5743">
      <formula>IF(C9="Validar","Rojo","Verde")</formula>
    </cfRule>
    <cfRule type="expression" priority="5745">
      <formula>#REF!</formula>
    </cfRule>
  </conditionalFormatting>
  <conditionalFormatting sqref="C10">
    <cfRule type="colorScale" priority="5749">
      <colorScale>
        <cfvo type="min"/>
        <cfvo type="max"/>
        <color theme="0"/>
        <color theme="0"/>
      </colorScale>
    </cfRule>
    <cfRule type="expression" dxfId="17039" priority="5750">
      <formula>B10&lt;0</formula>
    </cfRule>
  </conditionalFormatting>
  <conditionalFormatting sqref="C11:C14">
    <cfRule type="colorScale" priority="5770">
      <colorScale>
        <cfvo type="min"/>
        <cfvo type="max"/>
        <color theme="0"/>
        <color theme="0"/>
      </colorScale>
    </cfRule>
    <cfRule type="expression" dxfId="17038" priority="5771">
      <formula>B11&lt;0</formula>
    </cfRule>
  </conditionalFormatting>
  <conditionalFormatting sqref="C15">
    <cfRule type="colorScale" priority="5747">
      <colorScale>
        <cfvo type="min"/>
        <cfvo type="max"/>
        <color theme="0"/>
        <color theme="0"/>
      </colorScale>
    </cfRule>
    <cfRule type="expression" dxfId="17037" priority="5748">
      <formula>B15&lt;0</formula>
    </cfRule>
  </conditionalFormatting>
  <conditionalFormatting sqref="C16:C17">
    <cfRule type="colorScale" priority="5768">
      <colorScale>
        <cfvo type="min"/>
        <cfvo type="max"/>
        <color theme="0"/>
        <color theme="0"/>
      </colorScale>
    </cfRule>
    <cfRule type="expression" dxfId="17036" priority="5769">
      <formula>B16&lt;0</formula>
    </cfRule>
  </conditionalFormatting>
  <conditionalFormatting sqref="C18">
    <cfRule type="colorScale" priority="5744">
      <colorScale>
        <cfvo type="min"/>
        <cfvo type="max"/>
        <color theme="0"/>
        <color theme="0"/>
      </colorScale>
    </cfRule>
    <cfRule type="expression" dxfId="17035" priority="5746">
      <formula>B18&lt;0</formula>
    </cfRule>
  </conditionalFormatting>
  <conditionalFormatting sqref="C19:C20">
    <cfRule type="colorScale" priority="5766">
      <colorScale>
        <cfvo type="min"/>
        <cfvo type="max"/>
        <color theme="0"/>
        <color theme="0"/>
      </colorScale>
    </cfRule>
    <cfRule type="expression" dxfId="17034" priority="5767">
      <formula>B19&lt;0</formula>
    </cfRule>
  </conditionalFormatting>
  <conditionalFormatting sqref="C23">
    <cfRule type="colorScale" priority="5741">
      <colorScale>
        <cfvo type="min"/>
        <cfvo type="max"/>
        <color theme="0"/>
        <color theme="0"/>
      </colorScale>
    </cfRule>
    <cfRule type="expression" dxfId="17033" priority="5742">
      <formula>B23&lt;0</formula>
    </cfRule>
  </conditionalFormatting>
  <conditionalFormatting sqref="C23:C31">
    <cfRule type="expression" dxfId="17032" priority="5735">
      <formula>IF(C23="Validar","Rojo","Verde")</formula>
    </cfRule>
    <cfRule type="expression" priority="5737">
      <formula>#REF!</formula>
    </cfRule>
  </conditionalFormatting>
  <conditionalFormatting sqref="C24">
    <cfRule type="colorScale" priority="5764">
      <colorScale>
        <cfvo type="min"/>
        <cfvo type="max"/>
        <color theme="0"/>
        <color theme="0"/>
      </colorScale>
    </cfRule>
    <cfRule type="expression" dxfId="17031" priority="5765">
      <formula>B24&lt;0</formula>
    </cfRule>
  </conditionalFormatting>
  <conditionalFormatting sqref="C25">
    <cfRule type="colorScale" priority="5762">
      <colorScale>
        <cfvo type="min"/>
        <cfvo type="max"/>
        <color theme="0"/>
        <color theme="0"/>
      </colorScale>
    </cfRule>
    <cfRule type="expression" dxfId="17030" priority="5763">
      <formula>B25&lt;0</formula>
    </cfRule>
  </conditionalFormatting>
  <conditionalFormatting sqref="C26">
    <cfRule type="colorScale" priority="5739">
      <colorScale>
        <cfvo type="min"/>
        <cfvo type="max"/>
        <color theme="0"/>
        <color theme="0"/>
      </colorScale>
    </cfRule>
    <cfRule type="expression" dxfId="17029" priority="5740">
      <formula>B26&lt;0</formula>
    </cfRule>
  </conditionalFormatting>
  <conditionalFormatting sqref="C27">
    <cfRule type="colorScale" priority="5760">
      <colorScale>
        <cfvo type="min"/>
        <cfvo type="max"/>
        <color theme="0"/>
        <color theme="0"/>
      </colorScale>
    </cfRule>
    <cfRule type="expression" dxfId="17028" priority="5761">
      <formula>B27&lt;0</formula>
    </cfRule>
  </conditionalFormatting>
  <conditionalFormatting sqref="C28">
    <cfRule type="colorScale" priority="5758">
      <colorScale>
        <cfvo type="min"/>
        <cfvo type="max"/>
        <color theme="0"/>
        <color theme="0"/>
      </colorScale>
    </cfRule>
    <cfRule type="expression" dxfId="17027" priority="5759">
      <formula>B28&lt;0</formula>
    </cfRule>
  </conditionalFormatting>
  <conditionalFormatting sqref="C29">
    <cfRule type="colorScale" priority="5736">
      <colorScale>
        <cfvo type="min"/>
        <cfvo type="max"/>
        <color theme="0"/>
        <color theme="0"/>
      </colorScale>
    </cfRule>
    <cfRule type="expression" dxfId="17026" priority="5738">
      <formula>B29&lt;0</formula>
    </cfRule>
  </conditionalFormatting>
  <conditionalFormatting sqref="C30">
    <cfRule type="colorScale" priority="5756">
      <colorScale>
        <cfvo type="min"/>
        <cfvo type="max"/>
        <color theme="0"/>
        <color theme="0"/>
      </colorScale>
    </cfRule>
    <cfRule type="expression" dxfId="17025" priority="5757">
      <formula>B30&lt;0</formula>
    </cfRule>
  </conditionalFormatting>
  <conditionalFormatting sqref="C31">
    <cfRule type="colorScale" priority="5754">
      <colorScale>
        <cfvo type="min"/>
        <cfvo type="max"/>
        <color theme="0"/>
        <color theme="0"/>
      </colorScale>
    </cfRule>
    <cfRule type="expression" dxfId="17024" priority="5755">
      <formula>B31&lt;0</formula>
    </cfRule>
  </conditionalFormatting>
  <conditionalFormatting sqref="C39">
    <cfRule type="colorScale" priority="5732">
      <colorScale>
        <cfvo type="min"/>
        <cfvo type="max"/>
        <color theme="0"/>
        <color theme="0"/>
      </colorScale>
    </cfRule>
    <cfRule type="expression" priority="5733">
      <formula>#REF!</formula>
    </cfRule>
    <cfRule type="expression" dxfId="17023" priority="5734">
      <formula>B39&lt;0</formula>
    </cfRule>
  </conditionalFormatting>
  <conditionalFormatting sqref="C39:C107">
    <cfRule type="expression" dxfId="17022" priority="5587">
      <formula>IF(C39="Validar","Rojo","Verde")</formula>
    </cfRule>
  </conditionalFormatting>
  <conditionalFormatting sqref="C40:C67">
    <cfRule type="colorScale" priority="5751">
      <colorScale>
        <cfvo type="min"/>
        <cfvo type="max"/>
        <color theme="0"/>
        <color theme="0"/>
      </colorScale>
    </cfRule>
    <cfRule type="expression" priority="5752">
      <formula>$F$19</formula>
    </cfRule>
    <cfRule type="expression" dxfId="17021" priority="5753">
      <formula>B40&lt;0</formula>
    </cfRule>
  </conditionalFormatting>
  <conditionalFormatting sqref="C68">
    <cfRule type="colorScale" priority="5729">
      <colorScale>
        <cfvo type="min"/>
        <cfvo type="max"/>
        <color theme="0"/>
        <color theme="0"/>
      </colorScale>
    </cfRule>
    <cfRule type="expression" priority="5730">
      <formula>#REF!</formula>
    </cfRule>
    <cfRule type="expression" dxfId="17020" priority="5731">
      <formula>B68&lt;0</formula>
    </cfRule>
  </conditionalFormatting>
  <conditionalFormatting sqref="C69:C81">
    <cfRule type="colorScale" priority="5776">
      <colorScale>
        <cfvo type="min"/>
        <cfvo type="max"/>
        <color theme="0"/>
        <color theme="0"/>
      </colorScale>
    </cfRule>
    <cfRule type="expression" priority="5777">
      <formula>$F$19</formula>
    </cfRule>
    <cfRule type="expression" dxfId="17019" priority="5778">
      <formula>B69&lt;0</formula>
    </cfRule>
  </conditionalFormatting>
  <conditionalFormatting sqref="C82 C92 C103 C107">
    <cfRule type="expression" dxfId="17018" priority="5775">
      <formula>B82&lt;0</formula>
    </cfRule>
  </conditionalFormatting>
  <conditionalFormatting sqref="C83">
    <cfRule type="colorScale" priority="5588">
      <colorScale>
        <cfvo type="min"/>
        <cfvo type="max"/>
        <color theme="0"/>
        <color theme="0"/>
      </colorScale>
    </cfRule>
    <cfRule type="expression" priority="5589">
      <formula>#REF!</formula>
    </cfRule>
    <cfRule type="expression" dxfId="17017" priority="5590">
      <formula>B83&lt;0</formula>
    </cfRule>
  </conditionalFormatting>
  <conditionalFormatting sqref="C84:C91">
    <cfRule type="colorScale" priority="5779">
      <colorScale>
        <cfvo type="min"/>
        <cfvo type="max"/>
        <color theme="0"/>
        <color theme="0"/>
      </colorScale>
    </cfRule>
    <cfRule type="expression" priority="5780">
      <formula>$F$19</formula>
    </cfRule>
    <cfRule type="expression" dxfId="17016" priority="5781">
      <formula>B84&lt;0</formula>
    </cfRule>
  </conditionalFormatting>
  <conditionalFormatting sqref="C82 C92 C103 C107">
    <cfRule type="colorScale" priority="5774">
      <colorScale>
        <cfvo type="min"/>
        <cfvo type="max"/>
        <color theme="0"/>
        <color theme="0"/>
      </colorScale>
    </cfRule>
  </conditionalFormatting>
  <conditionalFormatting sqref="C93">
    <cfRule type="colorScale" priority="5726">
      <colorScale>
        <cfvo type="min"/>
        <cfvo type="max"/>
        <color theme="0"/>
        <color theme="0"/>
      </colorScale>
    </cfRule>
    <cfRule type="expression" priority="5727">
      <formula>#REF!</formula>
    </cfRule>
    <cfRule type="expression" dxfId="17015" priority="5728">
      <formula>B93&lt;0</formula>
    </cfRule>
  </conditionalFormatting>
  <conditionalFormatting sqref="C94:C102">
    <cfRule type="colorScale" priority="5782">
      <colorScale>
        <cfvo type="min"/>
        <cfvo type="max"/>
        <color theme="0"/>
        <color theme="0"/>
      </colorScale>
    </cfRule>
    <cfRule type="expression" priority="5783">
      <formula>$F$19</formula>
    </cfRule>
    <cfRule type="expression" dxfId="17014" priority="5784">
      <formula>B94&lt;0</formula>
    </cfRule>
  </conditionalFormatting>
  <conditionalFormatting sqref="C104">
    <cfRule type="colorScale" priority="5723">
      <colorScale>
        <cfvo type="min"/>
        <cfvo type="max"/>
        <color theme="0"/>
        <color theme="0"/>
      </colorScale>
    </cfRule>
    <cfRule type="expression" priority="5724">
      <formula>#REF!</formula>
    </cfRule>
    <cfRule type="expression" dxfId="17013" priority="5725">
      <formula>B104&lt;0</formula>
    </cfRule>
  </conditionalFormatting>
  <conditionalFormatting sqref="C105:C106">
    <cfRule type="colorScale" priority="5785">
      <colorScale>
        <cfvo type="min"/>
        <cfvo type="max"/>
        <color theme="0"/>
        <color theme="0"/>
      </colorScale>
    </cfRule>
    <cfRule type="expression" priority="5786">
      <formula>$F$19</formula>
    </cfRule>
    <cfRule type="expression" dxfId="17012" priority="5787">
      <formula>B105&lt;0</formula>
    </cfRule>
  </conditionalFormatting>
  <conditionalFormatting sqref="C110">
    <cfRule type="colorScale" priority="5788">
      <colorScale>
        <cfvo type="min"/>
        <cfvo type="max"/>
        <color theme="0"/>
        <color theme="0"/>
      </colorScale>
    </cfRule>
    <cfRule type="expression" dxfId="17011" priority="5789">
      <formula>B110&lt;0</formula>
    </cfRule>
  </conditionalFormatting>
  <conditionalFormatting sqref="C110:C111">
    <cfRule type="expression" priority="5571">
      <formula>$F$19</formula>
    </cfRule>
  </conditionalFormatting>
  <conditionalFormatting sqref="C111">
    <cfRule type="colorScale" priority="5570">
      <colorScale>
        <cfvo type="min"/>
        <cfvo type="max"/>
        <color theme="0"/>
        <color theme="0"/>
      </colorScale>
    </cfRule>
    <cfRule type="expression" dxfId="17010" priority="5572">
      <formula>B111&lt;0</formula>
    </cfRule>
  </conditionalFormatting>
  <conditionalFormatting sqref="C117:C123">
    <cfRule type="colorScale" priority="5793">
      <colorScale>
        <cfvo type="min"/>
        <cfvo type="max"/>
        <color theme="0"/>
        <color theme="0"/>
      </colorScale>
    </cfRule>
    <cfRule type="expression" priority="5794">
      <formula>$F$19</formula>
    </cfRule>
    <cfRule type="expression" dxfId="17009" priority="5795">
      <formula>B117&lt;0</formula>
    </cfRule>
  </conditionalFormatting>
  <conditionalFormatting sqref="C125">
    <cfRule type="colorScale" priority="5720">
      <colorScale>
        <cfvo type="min"/>
        <cfvo type="max"/>
        <color theme="0"/>
        <color theme="0"/>
      </colorScale>
    </cfRule>
    <cfRule type="expression" priority="5721">
      <formula>#REF!</formula>
    </cfRule>
    <cfRule type="expression" dxfId="17008" priority="5722">
      <formula>B125&lt;0</formula>
    </cfRule>
  </conditionalFormatting>
  <conditionalFormatting sqref="C125:C135">
    <cfRule type="expression" dxfId="17007" priority="5719">
      <formula>IF(C125="Validar","Rojo","Verde")</formula>
    </cfRule>
  </conditionalFormatting>
  <conditionalFormatting sqref="C126:C132">
    <cfRule type="colorScale" priority="5796">
      <colorScale>
        <cfvo type="min"/>
        <cfvo type="max"/>
        <color theme="0"/>
        <color theme="0"/>
      </colorScale>
    </cfRule>
    <cfRule type="expression" dxfId="17006" priority="5798">
      <formula>B126&lt;0</formula>
    </cfRule>
  </conditionalFormatting>
  <conditionalFormatting sqref="C126:C134">
    <cfRule type="expression" priority="5797">
      <formula>$F$19</formula>
    </cfRule>
  </conditionalFormatting>
  <conditionalFormatting sqref="C133:C134">
    <cfRule type="colorScale" priority="5799">
      <colorScale>
        <cfvo type="min"/>
        <cfvo type="max"/>
        <color theme="0"/>
        <color theme="0"/>
      </colorScale>
    </cfRule>
    <cfRule type="expression" dxfId="17005" priority="5800">
      <formula>B133&lt;0</formula>
    </cfRule>
  </conditionalFormatting>
  <conditionalFormatting sqref="C135">
    <cfRule type="colorScale" priority="5790">
      <colorScale>
        <cfvo type="min"/>
        <cfvo type="max"/>
        <color theme="0"/>
        <color theme="0"/>
      </colorScale>
    </cfRule>
    <cfRule type="expression" priority="5791">
      <formula>$F$23</formula>
    </cfRule>
    <cfRule type="expression" dxfId="17004" priority="5792">
      <formula>B135&lt;0</formula>
    </cfRule>
  </conditionalFormatting>
  <conditionalFormatting sqref="C110:D111">
    <cfRule type="expression" dxfId="17003" priority="5566">
      <formula>IF(C110="Validar","Rojo","Verde")</formula>
    </cfRule>
  </conditionalFormatting>
  <conditionalFormatting sqref="C117:D123">
    <cfRule type="expression" dxfId="17002" priority="5676">
      <formula>IF(C117="Validar","Rojo","Verde")</formula>
    </cfRule>
  </conditionalFormatting>
  <conditionalFormatting sqref="D40:D66">
    <cfRule type="colorScale" priority="5711">
      <colorScale>
        <cfvo type="min"/>
        <cfvo type="max"/>
        <color theme="0"/>
        <color theme="0"/>
      </colorScale>
    </cfRule>
    <cfRule type="expression" priority="5712">
      <formula>#REF!</formula>
    </cfRule>
    <cfRule type="expression" dxfId="17001" priority="5713">
      <formula>C40&lt;0</formula>
    </cfRule>
  </conditionalFormatting>
  <conditionalFormatting sqref="D40:D67">
    <cfRule type="expression" dxfId="17000" priority="5710">
      <formula>IF(D40="Validar","Rojo","Verde")</formula>
    </cfRule>
  </conditionalFormatting>
  <conditionalFormatting sqref="D67 C82:D82 C92:D92 C103:D103 C107:D107">
    <cfRule type="expression" priority="5715">
      <formula>$F$23</formula>
    </cfRule>
  </conditionalFormatting>
  <conditionalFormatting sqref="D67 D82 D92 D103 D107">
    <cfRule type="expression" dxfId="16999" priority="5716">
      <formula>C67&lt;0</formula>
    </cfRule>
  </conditionalFormatting>
  <conditionalFormatting sqref="D69">
    <cfRule type="colorScale" priority="5708">
      <colorScale>
        <cfvo type="min"/>
        <cfvo type="max"/>
        <color theme="0"/>
        <color theme="0"/>
      </colorScale>
    </cfRule>
    <cfRule type="expression" dxfId="16998" priority="5709">
      <formula>C69&lt;0</formula>
    </cfRule>
  </conditionalFormatting>
  <conditionalFormatting sqref="D69:D81">
    <cfRule type="expression" priority="5706">
      <formula>#REF!</formula>
    </cfRule>
  </conditionalFormatting>
  <conditionalFormatting sqref="D69:D82">
    <cfRule type="expression" dxfId="16997" priority="5704">
      <formula>IF(D69="Validar","Rojo","Verde")</formula>
    </cfRule>
  </conditionalFormatting>
  <conditionalFormatting sqref="D70:D78">
    <cfRule type="colorScale" priority="5705">
      <colorScale>
        <cfvo type="min"/>
        <cfvo type="max"/>
        <color theme="0"/>
        <color theme="0"/>
      </colorScale>
    </cfRule>
    <cfRule type="expression" dxfId="16996" priority="5707">
      <formula>C70&lt;0</formula>
    </cfRule>
  </conditionalFormatting>
  <conditionalFormatting sqref="D79:D81">
    <cfRule type="colorScale" priority="5717">
      <colorScale>
        <cfvo type="min"/>
        <cfvo type="max"/>
        <color theme="0"/>
        <color theme="0"/>
      </colorScale>
    </cfRule>
    <cfRule type="expression" dxfId="16995" priority="5718">
      <formula>C79&lt;0</formula>
    </cfRule>
  </conditionalFormatting>
  <conditionalFormatting sqref="D67 D82 D92 D103 D107">
    <cfRule type="colorScale" priority="5714">
      <colorScale>
        <cfvo type="min"/>
        <cfvo type="max"/>
        <color theme="0"/>
        <color theme="0"/>
      </colorScale>
    </cfRule>
  </conditionalFormatting>
  <conditionalFormatting sqref="D84">
    <cfRule type="colorScale" priority="5702">
      <colorScale>
        <cfvo type="min"/>
        <cfvo type="max"/>
        <color theme="0"/>
        <color theme="0"/>
      </colorScale>
    </cfRule>
    <cfRule type="expression" dxfId="16994" priority="5703">
      <formula>C84&lt;0</formula>
    </cfRule>
  </conditionalFormatting>
  <conditionalFormatting sqref="D84:D91">
    <cfRule type="expression" priority="5700">
      <formula>#REF!</formula>
    </cfRule>
  </conditionalFormatting>
  <conditionalFormatting sqref="D84:D92">
    <cfRule type="expression" dxfId="16993" priority="5698">
      <formula>IF(D84="Validar","Rojo","Verde")</formula>
    </cfRule>
  </conditionalFormatting>
  <conditionalFormatting sqref="D85:D91">
    <cfRule type="colorScale" priority="5699">
      <colorScale>
        <cfvo type="min"/>
        <cfvo type="max"/>
        <color theme="0"/>
        <color theme="0"/>
      </colorScale>
    </cfRule>
    <cfRule type="expression" dxfId="16992" priority="5701">
      <formula>C85&lt;0</formula>
    </cfRule>
  </conditionalFormatting>
  <conditionalFormatting sqref="D94">
    <cfRule type="colorScale" priority="5696">
      <colorScale>
        <cfvo type="min"/>
        <cfvo type="max"/>
        <color theme="0"/>
        <color theme="0"/>
      </colorScale>
    </cfRule>
    <cfRule type="expression" dxfId="16991" priority="5697">
      <formula>C94&lt;0</formula>
    </cfRule>
  </conditionalFormatting>
  <conditionalFormatting sqref="D94:D102">
    <cfRule type="expression" priority="5690">
      <formula>#REF!</formula>
    </cfRule>
  </conditionalFormatting>
  <conditionalFormatting sqref="D94:D103">
    <cfRule type="expression" dxfId="16990" priority="5688">
      <formula>IF(D94="Validar","Rojo","Verde")</formula>
    </cfRule>
  </conditionalFormatting>
  <conditionalFormatting sqref="D95:D100">
    <cfRule type="colorScale" priority="5694">
      <colorScale>
        <cfvo type="min"/>
        <cfvo type="max"/>
        <color theme="0"/>
        <color theme="0"/>
      </colorScale>
    </cfRule>
    <cfRule type="expression" dxfId="16989" priority="5695">
      <formula>C95&lt;0</formula>
    </cfRule>
  </conditionalFormatting>
  <conditionalFormatting sqref="D101">
    <cfRule type="colorScale" priority="5692">
      <colorScale>
        <cfvo type="min"/>
        <cfvo type="max"/>
        <color theme="0"/>
        <color theme="0"/>
      </colorScale>
    </cfRule>
    <cfRule type="expression" dxfId="16988" priority="5693">
      <formula>C101&lt;0</formula>
    </cfRule>
  </conditionalFormatting>
  <conditionalFormatting sqref="D102">
    <cfRule type="colorScale" priority="5689">
      <colorScale>
        <cfvo type="min"/>
        <cfvo type="max"/>
        <color theme="0"/>
        <color theme="0"/>
      </colorScale>
    </cfRule>
    <cfRule type="expression" dxfId="16987" priority="5691">
      <formula>C102&lt;0</formula>
    </cfRule>
  </conditionalFormatting>
  <conditionalFormatting sqref="D105">
    <cfRule type="colorScale" priority="5686">
      <colorScale>
        <cfvo type="min"/>
        <cfvo type="max"/>
        <color theme="0"/>
        <color theme="0"/>
      </colorScale>
    </cfRule>
    <cfRule type="expression" dxfId="16986" priority="5687">
      <formula>C105&lt;0</formula>
    </cfRule>
  </conditionalFormatting>
  <conditionalFormatting sqref="D105:D106">
    <cfRule type="expression" priority="5684">
      <formula>#REF!</formula>
    </cfRule>
  </conditionalFormatting>
  <conditionalFormatting sqref="D105:D107">
    <cfRule type="expression" dxfId="16985" priority="5682">
      <formula>IF(D105="Validar","Rojo","Verde")</formula>
    </cfRule>
  </conditionalFormatting>
  <conditionalFormatting sqref="D106">
    <cfRule type="colorScale" priority="5683">
      <colorScale>
        <cfvo type="min"/>
        <cfvo type="max"/>
        <color theme="0"/>
        <color theme="0"/>
      </colorScale>
    </cfRule>
    <cfRule type="expression" dxfId="16984" priority="5685">
      <formula>C106&lt;0</formula>
    </cfRule>
  </conditionalFormatting>
  <conditionalFormatting sqref="D110">
    <cfRule type="colorScale" priority="5674">
      <colorScale>
        <cfvo type="min"/>
        <cfvo type="max"/>
        <color theme="0"/>
        <color theme="0"/>
      </colorScale>
    </cfRule>
    <cfRule type="expression" dxfId="16983" priority="5675">
      <formula>C110&lt;0</formula>
    </cfRule>
  </conditionalFormatting>
  <conditionalFormatting sqref="D110:D111">
    <cfRule type="expression" priority="5568">
      <formula>#REF!</formula>
    </cfRule>
  </conditionalFormatting>
  <conditionalFormatting sqref="D111">
    <cfRule type="colorScale" priority="5567">
      <colorScale>
        <cfvo type="min"/>
        <cfvo type="max"/>
        <color theme="0"/>
        <color theme="0"/>
      </colorScale>
    </cfRule>
    <cfRule type="expression" dxfId="16982" priority="5569">
      <formula>C111&lt;0</formula>
    </cfRule>
  </conditionalFormatting>
  <conditionalFormatting sqref="D117">
    <cfRule type="colorScale" priority="5680">
      <colorScale>
        <cfvo type="min"/>
        <cfvo type="max"/>
        <color theme="0"/>
        <color theme="0"/>
      </colorScale>
    </cfRule>
    <cfRule type="expression" dxfId="16981" priority="5681">
      <formula>C117&lt;0</formula>
    </cfRule>
  </conditionalFormatting>
  <conditionalFormatting sqref="D117:D123">
    <cfRule type="expression" priority="5678">
      <formula>#REF!</formula>
    </cfRule>
  </conditionalFormatting>
  <conditionalFormatting sqref="D118:D123">
    <cfRule type="colorScale" priority="5677">
      <colorScale>
        <cfvo type="min"/>
        <cfvo type="max"/>
        <color theme="0"/>
        <color theme="0"/>
      </colorScale>
    </cfRule>
    <cfRule type="expression" dxfId="16980" priority="5679">
      <formula>C118&lt;0</formula>
    </cfRule>
  </conditionalFormatting>
  <conditionalFormatting sqref="D126:D135">
    <cfRule type="expression" dxfId="16979" priority="5801">
      <formula>IF(D126="Validar","Rojo","Verde")</formula>
    </cfRule>
    <cfRule type="colorScale" priority="5802">
      <colorScale>
        <cfvo type="min"/>
        <cfvo type="max"/>
        <color theme="0"/>
        <color theme="0"/>
      </colorScale>
    </cfRule>
    <cfRule type="expression" priority="5803">
      <formula>$F$23</formula>
    </cfRule>
    <cfRule type="expression" dxfId="16978" priority="5804">
      <formula>C126&lt;0</formula>
    </cfRule>
  </conditionalFormatting>
  <conditionalFormatting sqref="K83">
    <cfRule type="expression" dxfId="16977" priority="5583">
      <formula>IF(K83="Validar","Rojo","Verde")</formula>
    </cfRule>
    <cfRule type="colorScale" priority="5584">
      <colorScale>
        <cfvo type="min"/>
        <cfvo type="max"/>
        <color theme="0"/>
        <color theme="0"/>
      </colorScale>
    </cfRule>
    <cfRule type="expression" priority="5585">
      <formula>#REF!</formula>
    </cfRule>
    <cfRule type="expression" dxfId="16976" priority="5586">
      <formula>J83&lt;0</formula>
    </cfRule>
  </conditionalFormatting>
  <conditionalFormatting sqref="K111">
    <cfRule type="expression" dxfId="16975" priority="5562">
      <formula>IF(K111="Validar","Rojo","Verde")</formula>
    </cfRule>
    <cfRule type="colorScale" priority="5563">
      <colorScale>
        <cfvo type="min"/>
        <cfvo type="max"/>
        <color theme="0"/>
        <color theme="0"/>
      </colorScale>
    </cfRule>
    <cfRule type="expression" priority="5564">
      <formula>#REF!</formula>
    </cfRule>
    <cfRule type="expression" dxfId="16974" priority="5565">
      <formula>J111&lt;0</formula>
    </cfRule>
  </conditionalFormatting>
  <conditionalFormatting sqref="K146">
    <cfRule type="expression" dxfId="16973" priority="5670">
      <formula>IF(K146="Validar","Rojo","Verde")</formula>
    </cfRule>
    <cfRule type="colorScale" priority="5671">
      <colorScale>
        <cfvo type="min"/>
        <cfvo type="max"/>
        <color theme="0"/>
        <color theme="0"/>
      </colorScale>
    </cfRule>
    <cfRule type="expression" priority="5672">
      <formula>#REF!</formula>
    </cfRule>
    <cfRule type="expression" dxfId="16972" priority="5673">
      <formula>J146&lt;0</formula>
    </cfRule>
  </conditionalFormatting>
  <conditionalFormatting sqref="R110:R111">
    <cfRule type="expression" dxfId="16971" priority="5557">
      <formula>IF(R110="Validar","Rojo","Verde")</formula>
    </cfRule>
  </conditionalFormatting>
  <conditionalFormatting sqref="R117:R123">
    <cfRule type="expression" dxfId="16970" priority="5638">
      <formula>IF(R117="Validar","Rojo","Verde")</formula>
    </cfRule>
  </conditionalFormatting>
  <conditionalFormatting sqref="R117:R123">
    <cfRule type="expression" priority="5640">
      <formula>#REF!</formula>
    </cfRule>
  </conditionalFormatting>
  <conditionalFormatting sqref="R6:R16">
    <cfRule type="expression" dxfId="16969" priority="5630">
      <formula>IF(R6="Validar","Rojo","Verde")</formula>
    </cfRule>
    <cfRule type="expression" priority="5632">
      <formula>#REF!</formula>
    </cfRule>
  </conditionalFormatting>
  <conditionalFormatting sqref="R6:R9">
    <cfRule type="colorScale" priority="5666">
      <colorScale>
        <cfvo type="min"/>
        <cfvo type="max"/>
        <color theme="0"/>
        <color theme="0"/>
      </colorScale>
    </cfRule>
    <cfRule type="expression" dxfId="16968" priority="5667">
      <formula>Q6&lt;0</formula>
    </cfRule>
  </conditionalFormatting>
  <conditionalFormatting sqref="R10">
    <cfRule type="colorScale" priority="5634">
      <colorScale>
        <cfvo type="min"/>
        <cfvo type="max"/>
        <color theme="0"/>
        <color theme="0"/>
      </colorScale>
    </cfRule>
    <cfRule type="expression" dxfId="16967" priority="5635">
      <formula>Q10&lt;0</formula>
    </cfRule>
  </conditionalFormatting>
  <conditionalFormatting sqref="R11:R14">
    <cfRule type="colorScale" priority="5664">
      <colorScale>
        <cfvo type="min"/>
        <cfvo type="max"/>
        <color theme="0"/>
        <color theme="0"/>
      </colorScale>
    </cfRule>
    <cfRule type="expression" dxfId="16966" priority="5665">
      <formula>Q11&lt;0</formula>
    </cfRule>
  </conditionalFormatting>
  <conditionalFormatting sqref="R15">
    <cfRule type="colorScale" priority="5631">
      <colorScale>
        <cfvo type="min"/>
        <cfvo type="max"/>
        <color theme="0"/>
        <color theme="0"/>
      </colorScale>
    </cfRule>
    <cfRule type="expression" dxfId="16965" priority="5633">
      <formula>Q15&lt;0</formula>
    </cfRule>
  </conditionalFormatting>
  <conditionalFormatting sqref="R16">
    <cfRule type="colorScale" priority="5662">
      <colorScale>
        <cfvo type="min"/>
        <cfvo type="max"/>
        <color theme="0"/>
        <color theme="0"/>
      </colorScale>
    </cfRule>
    <cfRule type="expression" dxfId="16964" priority="5663">
      <formula>Q16&lt;0</formula>
    </cfRule>
  </conditionalFormatting>
  <conditionalFormatting sqref="R18">
    <cfRule type="colorScale" priority="5627">
      <colorScale>
        <cfvo type="min"/>
        <cfvo type="max"/>
        <color theme="0"/>
        <color theme="0"/>
      </colorScale>
    </cfRule>
    <cfRule type="expression" dxfId="16963" priority="5629">
      <formula>Q18&lt;0</formula>
    </cfRule>
  </conditionalFormatting>
  <conditionalFormatting sqref="R18:R19">
    <cfRule type="expression" dxfId="16962" priority="5626">
      <formula>IF(R18="Validar","Rojo","Verde")</formula>
    </cfRule>
    <cfRule type="expression" priority="5628">
      <formula>#REF!</formula>
    </cfRule>
  </conditionalFormatting>
  <conditionalFormatting sqref="R19">
    <cfRule type="colorScale" priority="5660">
      <colorScale>
        <cfvo type="min"/>
        <cfvo type="max"/>
        <color theme="0"/>
        <color theme="0"/>
      </colorScale>
    </cfRule>
    <cfRule type="expression" dxfId="16961" priority="5661">
      <formula>Q19&lt;0</formula>
    </cfRule>
  </conditionalFormatting>
  <conditionalFormatting sqref="R23">
    <cfRule type="colorScale" priority="5623">
      <colorScale>
        <cfvo type="min"/>
        <cfvo type="max"/>
        <color theme="0"/>
        <color theme="0"/>
      </colorScale>
    </cfRule>
    <cfRule type="expression" dxfId="16960" priority="5625">
      <formula>Q23&lt;0</formula>
    </cfRule>
  </conditionalFormatting>
  <conditionalFormatting sqref="R23:R24">
    <cfRule type="expression" dxfId="16959" priority="5622">
      <formula>IF(R23="Validar","Rojo","Verde")</formula>
    </cfRule>
    <cfRule type="expression" priority="5624">
      <formula>#REF!</formula>
    </cfRule>
  </conditionalFormatting>
  <conditionalFormatting sqref="R24">
    <cfRule type="colorScale" priority="5656">
      <colorScale>
        <cfvo type="min"/>
        <cfvo type="max"/>
        <color theme="0"/>
        <color theme="0"/>
      </colorScale>
    </cfRule>
    <cfRule type="expression" dxfId="16958" priority="5657">
      <formula>Q24&lt;0</formula>
    </cfRule>
  </conditionalFormatting>
  <conditionalFormatting sqref="R26">
    <cfRule type="colorScale" priority="5619">
      <colorScale>
        <cfvo type="min"/>
        <cfvo type="max"/>
        <color theme="0"/>
        <color theme="0"/>
      </colorScale>
    </cfRule>
    <cfRule type="expression" dxfId="16957" priority="5621">
      <formula>Q26&lt;0</formula>
    </cfRule>
  </conditionalFormatting>
  <conditionalFormatting sqref="R26:R27">
    <cfRule type="expression" dxfId="16956" priority="5618">
      <formula>IF(R26="Validar","Rojo","Verde")</formula>
    </cfRule>
    <cfRule type="expression" priority="5620">
      <formula>#REF!</formula>
    </cfRule>
  </conditionalFormatting>
  <conditionalFormatting sqref="R27">
    <cfRule type="colorScale" priority="5654">
      <colorScale>
        <cfvo type="min"/>
        <cfvo type="max"/>
        <color theme="0"/>
        <color theme="0"/>
      </colorScale>
    </cfRule>
    <cfRule type="expression" dxfId="16955" priority="5655">
      <formula>Q27&lt;0</formula>
    </cfRule>
  </conditionalFormatting>
  <conditionalFormatting sqref="R29">
    <cfRule type="colorScale" priority="5615">
      <colorScale>
        <cfvo type="min"/>
        <cfvo type="max"/>
        <color theme="0"/>
        <color theme="0"/>
      </colorScale>
    </cfRule>
    <cfRule type="expression" dxfId="16954" priority="5617">
      <formula>Q29&lt;0</formula>
    </cfRule>
  </conditionalFormatting>
  <conditionalFormatting sqref="R29:R30">
    <cfRule type="expression" dxfId="16953" priority="5614">
      <formula>IF(R29="Validar","Rojo","Verde")</formula>
    </cfRule>
    <cfRule type="expression" priority="5616">
      <formula>#REF!</formula>
    </cfRule>
  </conditionalFormatting>
  <conditionalFormatting sqref="R30">
    <cfRule type="colorScale" priority="5652">
      <colorScale>
        <cfvo type="min"/>
        <cfvo type="max"/>
        <color theme="0"/>
        <color theme="0"/>
      </colorScale>
    </cfRule>
    <cfRule type="expression" dxfId="16952" priority="5653">
      <formula>Q30&lt;0</formula>
    </cfRule>
  </conditionalFormatting>
  <conditionalFormatting sqref="R39">
    <cfRule type="colorScale" priority="5611">
      <colorScale>
        <cfvo type="min"/>
        <cfvo type="max"/>
        <color theme="0"/>
        <color theme="0"/>
      </colorScale>
    </cfRule>
    <cfRule type="expression" dxfId="16951" priority="5613">
      <formula>Q39&lt;0</formula>
    </cfRule>
  </conditionalFormatting>
  <conditionalFormatting sqref="R39:R66">
    <cfRule type="expression" dxfId="16950" priority="5610">
      <formula>IF(R39="Validar","Rojo","Verde")</formula>
    </cfRule>
    <cfRule type="expression" priority="5612">
      <formula>#REF!</formula>
    </cfRule>
  </conditionalFormatting>
  <conditionalFormatting sqref="R40:R66">
    <cfRule type="colorScale" priority="5650">
      <colorScale>
        <cfvo type="min"/>
        <cfvo type="max"/>
        <color theme="0"/>
        <color theme="0"/>
      </colorScale>
    </cfRule>
    <cfRule type="expression" dxfId="16949" priority="5651">
      <formula>Q40&lt;0</formula>
    </cfRule>
  </conditionalFormatting>
  <conditionalFormatting sqref="R68">
    <cfRule type="colorScale" priority="5607">
      <colorScale>
        <cfvo type="min"/>
        <cfvo type="max"/>
        <color theme="0"/>
        <color theme="0"/>
      </colorScale>
    </cfRule>
    <cfRule type="expression" dxfId="16948" priority="5609">
      <formula>Q68&lt;0</formula>
    </cfRule>
  </conditionalFormatting>
  <conditionalFormatting sqref="R68:R81">
    <cfRule type="expression" dxfId="16947" priority="5606">
      <formula>IF(R68="Validar","Rojo","Verde")</formula>
    </cfRule>
    <cfRule type="expression" priority="5608">
      <formula>#REF!</formula>
    </cfRule>
  </conditionalFormatting>
  <conditionalFormatting sqref="R69:R81">
    <cfRule type="colorScale" priority="5668">
      <colorScale>
        <cfvo type="min"/>
        <cfvo type="max"/>
        <color theme="0"/>
        <color theme="0"/>
      </colorScale>
    </cfRule>
    <cfRule type="expression" dxfId="16946" priority="5669">
      <formula>Q69&lt;0</formula>
    </cfRule>
  </conditionalFormatting>
  <conditionalFormatting sqref="R83">
    <cfRule type="colorScale" priority="5579">
      <colorScale>
        <cfvo type="min"/>
        <cfvo type="max"/>
        <color theme="0"/>
        <color theme="0"/>
      </colorScale>
    </cfRule>
    <cfRule type="expression" dxfId="16945" priority="5581">
      <formula>Q83&lt;0</formula>
    </cfRule>
  </conditionalFormatting>
  <conditionalFormatting sqref="R83:R91">
    <cfRule type="expression" dxfId="16944" priority="5578">
      <formula>IF(R83="Validar","Rojo","Verde")</formula>
    </cfRule>
    <cfRule type="expression" priority="5580">
      <formula>#REF!</formula>
    </cfRule>
  </conditionalFormatting>
  <conditionalFormatting sqref="R84:R91">
    <cfRule type="colorScale" priority="5648">
      <colorScale>
        <cfvo type="min"/>
        <cfvo type="max"/>
        <color theme="0"/>
        <color theme="0"/>
      </colorScale>
    </cfRule>
    <cfRule type="expression" dxfId="16943" priority="5649">
      <formula>Q84&lt;0</formula>
    </cfRule>
  </conditionalFormatting>
  <conditionalFormatting sqref="R93">
    <cfRule type="colorScale" priority="5603">
      <colorScale>
        <cfvo type="min"/>
        <cfvo type="max"/>
        <color theme="0"/>
        <color theme="0"/>
      </colorScale>
    </cfRule>
    <cfRule type="expression" dxfId="16942" priority="5605">
      <formula>Q93&lt;0</formula>
    </cfRule>
  </conditionalFormatting>
  <conditionalFormatting sqref="R93:R102">
    <cfRule type="expression" dxfId="16941" priority="5602">
      <formula>IF(R93="Validar","Rojo","Verde")</formula>
    </cfRule>
    <cfRule type="expression" priority="5604">
      <formula>#REF!</formula>
    </cfRule>
  </conditionalFormatting>
  <conditionalFormatting sqref="R94:R102">
    <cfRule type="colorScale" priority="5646">
      <colorScale>
        <cfvo type="min"/>
        <cfvo type="max"/>
        <color theme="0"/>
        <color theme="0"/>
      </colorScale>
    </cfRule>
    <cfRule type="expression" dxfId="16940" priority="5647">
      <formula>Q94&lt;0</formula>
    </cfRule>
  </conditionalFormatting>
  <conditionalFormatting sqref="R104">
    <cfRule type="colorScale" priority="5599">
      <colorScale>
        <cfvo type="min"/>
        <cfvo type="max"/>
        <color theme="0"/>
        <color theme="0"/>
      </colorScale>
    </cfRule>
    <cfRule type="expression" dxfId="16939" priority="5601">
      <formula>Q104&lt;0</formula>
    </cfRule>
  </conditionalFormatting>
  <conditionalFormatting sqref="R104:R106">
    <cfRule type="expression" dxfId="16938" priority="5598">
      <formula>IF(R104="Validar","Rojo","Verde")</formula>
    </cfRule>
    <cfRule type="expression" priority="5600">
      <formula>#REF!</formula>
    </cfRule>
  </conditionalFormatting>
  <conditionalFormatting sqref="R105:R106">
    <cfRule type="colorScale" priority="5644">
      <colorScale>
        <cfvo type="min"/>
        <cfvo type="max"/>
        <color theme="0"/>
        <color theme="0"/>
      </colorScale>
    </cfRule>
    <cfRule type="expression" dxfId="16937" priority="5645">
      <formula>Q105&lt;0</formula>
    </cfRule>
  </conditionalFormatting>
  <conditionalFormatting sqref="R110">
    <cfRule type="colorScale" priority="5642">
      <colorScale>
        <cfvo type="min"/>
        <cfvo type="max"/>
        <color theme="0"/>
        <color theme="0"/>
      </colorScale>
    </cfRule>
    <cfRule type="expression" dxfId="16936" priority="5643">
      <formula>Q110&lt;0</formula>
    </cfRule>
  </conditionalFormatting>
  <conditionalFormatting sqref="R110:R111">
    <cfRule type="expression" priority="5559">
      <formula>#REF!</formula>
    </cfRule>
  </conditionalFormatting>
  <conditionalFormatting sqref="R111">
    <cfRule type="colorScale" priority="5558">
      <colorScale>
        <cfvo type="min"/>
        <cfvo type="max"/>
        <color theme="0"/>
        <color theme="0"/>
      </colorScale>
    </cfRule>
    <cfRule type="expression" dxfId="16935" priority="5560">
      <formula>Q111&lt;0</formula>
    </cfRule>
  </conditionalFormatting>
  <conditionalFormatting sqref="R117:R123">
    <cfRule type="colorScale" priority="5639">
      <colorScale>
        <cfvo type="min"/>
        <cfvo type="max"/>
        <color theme="0"/>
        <color theme="0"/>
      </colorScale>
    </cfRule>
    <cfRule type="expression" dxfId="16934" priority="5641">
      <formula>Q117&lt;0</formula>
    </cfRule>
  </conditionalFormatting>
  <conditionalFormatting sqref="R125">
    <cfRule type="colorScale" priority="5595">
      <colorScale>
        <cfvo type="min"/>
        <cfvo type="max"/>
        <color theme="0"/>
        <color theme="0"/>
      </colorScale>
    </cfRule>
    <cfRule type="expression" dxfId="16933" priority="5597">
      <formula>Q125&lt;0</formula>
    </cfRule>
  </conditionalFormatting>
  <conditionalFormatting sqref="R125:R134">
    <cfRule type="expression" dxfId="16932" priority="5594">
      <formula>IF(R125="Validar","Rojo","Verde")</formula>
    </cfRule>
    <cfRule type="expression" priority="5596">
      <formula>#REF!</formula>
    </cfRule>
  </conditionalFormatting>
  <conditionalFormatting sqref="R126:R134">
    <cfRule type="colorScale" priority="5636">
      <colorScale>
        <cfvo type="min"/>
        <cfvo type="max"/>
        <color theme="0"/>
        <color theme="0"/>
      </colorScale>
    </cfRule>
    <cfRule type="expression" dxfId="16931" priority="5637">
      <formula>Q126&lt;0</formula>
    </cfRule>
  </conditionalFormatting>
  <conditionalFormatting sqref="X110:X111">
    <cfRule type="expression" dxfId="16930" priority="5379">
      <formula>IF(X110="Validar","Rojo","Verde")</formula>
    </cfRule>
  </conditionalFormatting>
  <conditionalFormatting sqref="X117:X123">
    <cfRule type="expression" dxfId="16929" priority="5435">
      <formula>IF(X117="Validar","Rojo","Verde")</formula>
    </cfRule>
  </conditionalFormatting>
  <conditionalFormatting sqref="X6:X16">
    <cfRule type="expression" dxfId="16928" priority="5427">
      <formula>IF(X6="Validar","Rojo","Verde")</formula>
    </cfRule>
    <cfRule type="expression" priority="5429">
      <formula>#REF!</formula>
    </cfRule>
  </conditionalFormatting>
  <conditionalFormatting sqref="X6:X9">
    <cfRule type="colorScale" priority="5463">
      <colorScale>
        <cfvo type="min"/>
        <cfvo type="max"/>
        <color theme="0"/>
        <color theme="0"/>
      </colorScale>
    </cfRule>
    <cfRule type="expression" dxfId="16927" priority="5464">
      <formula>W6&lt;0</formula>
    </cfRule>
  </conditionalFormatting>
  <conditionalFormatting sqref="X10">
    <cfRule type="colorScale" priority="5431">
      <colorScale>
        <cfvo type="min"/>
        <cfvo type="max"/>
        <color theme="0"/>
        <color theme="0"/>
      </colorScale>
    </cfRule>
    <cfRule type="expression" dxfId="16926" priority="5432">
      <formula>W10&lt;0</formula>
    </cfRule>
  </conditionalFormatting>
  <conditionalFormatting sqref="X11:X14">
    <cfRule type="colorScale" priority="5461">
      <colorScale>
        <cfvo type="min"/>
        <cfvo type="max"/>
        <color theme="0"/>
        <color theme="0"/>
      </colorScale>
    </cfRule>
    <cfRule type="expression" dxfId="16925" priority="5462">
      <formula>W11&lt;0</formula>
    </cfRule>
  </conditionalFormatting>
  <conditionalFormatting sqref="X15">
    <cfRule type="colorScale" priority="5428">
      <colorScale>
        <cfvo type="min"/>
        <cfvo type="max"/>
        <color theme="0"/>
        <color theme="0"/>
      </colorScale>
    </cfRule>
    <cfRule type="expression" dxfId="16924" priority="5430">
      <formula>W15&lt;0</formula>
    </cfRule>
  </conditionalFormatting>
  <conditionalFormatting sqref="X16">
    <cfRule type="colorScale" priority="5459">
      <colorScale>
        <cfvo type="min"/>
        <cfvo type="max"/>
        <color theme="0"/>
        <color theme="0"/>
      </colorScale>
    </cfRule>
    <cfRule type="expression" dxfId="16923" priority="5460">
      <formula>W16&lt;0</formula>
    </cfRule>
  </conditionalFormatting>
  <conditionalFormatting sqref="X18">
    <cfRule type="colorScale" priority="5424">
      <colorScale>
        <cfvo type="min"/>
        <cfvo type="max"/>
        <color theme="0"/>
        <color theme="0"/>
      </colorScale>
    </cfRule>
    <cfRule type="expression" dxfId="16922" priority="5426">
      <formula>W18&lt;0</formula>
    </cfRule>
  </conditionalFormatting>
  <conditionalFormatting sqref="X18:X19">
    <cfRule type="expression" dxfId="16921" priority="5423">
      <formula>IF(X18="Validar","Rojo","Verde")</formula>
    </cfRule>
    <cfRule type="expression" priority="5425">
      <formula>#REF!</formula>
    </cfRule>
  </conditionalFormatting>
  <conditionalFormatting sqref="X19">
    <cfRule type="colorScale" priority="5457">
      <colorScale>
        <cfvo type="min"/>
        <cfvo type="max"/>
        <color theme="0"/>
        <color theme="0"/>
      </colorScale>
    </cfRule>
    <cfRule type="expression" dxfId="16920" priority="5458">
      <formula>W19&lt;0</formula>
    </cfRule>
  </conditionalFormatting>
  <conditionalFormatting sqref="X23">
    <cfRule type="colorScale" priority="5420">
      <colorScale>
        <cfvo type="min"/>
        <cfvo type="max"/>
        <color theme="0"/>
        <color theme="0"/>
      </colorScale>
    </cfRule>
    <cfRule type="expression" dxfId="16919" priority="5422">
      <formula>W23&lt;0</formula>
    </cfRule>
  </conditionalFormatting>
  <conditionalFormatting sqref="X23:X24">
    <cfRule type="expression" dxfId="16918" priority="5419">
      <formula>IF(X23="Validar","Rojo","Verde")</formula>
    </cfRule>
    <cfRule type="expression" priority="5421">
      <formula>#REF!</formula>
    </cfRule>
  </conditionalFormatting>
  <conditionalFormatting sqref="X24">
    <cfRule type="colorScale" priority="5453">
      <colorScale>
        <cfvo type="min"/>
        <cfvo type="max"/>
        <color theme="0"/>
        <color theme="0"/>
      </colorScale>
    </cfRule>
    <cfRule type="expression" dxfId="16917" priority="5454">
      <formula>W24&lt;0</formula>
    </cfRule>
  </conditionalFormatting>
  <conditionalFormatting sqref="X26">
    <cfRule type="colorScale" priority="5416">
      <colorScale>
        <cfvo type="min"/>
        <cfvo type="max"/>
        <color theme="0"/>
        <color theme="0"/>
      </colorScale>
    </cfRule>
    <cfRule type="expression" dxfId="16916" priority="5418">
      <formula>W26&lt;0</formula>
    </cfRule>
  </conditionalFormatting>
  <conditionalFormatting sqref="X26:X27">
    <cfRule type="expression" dxfId="16915" priority="5415">
      <formula>IF(X26="Validar","Rojo","Verde")</formula>
    </cfRule>
    <cfRule type="expression" priority="5417">
      <formula>#REF!</formula>
    </cfRule>
  </conditionalFormatting>
  <conditionalFormatting sqref="X27">
    <cfRule type="colorScale" priority="5451">
      <colorScale>
        <cfvo type="min"/>
        <cfvo type="max"/>
        <color theme="0"/>
        <color theme="0"/>
      </colorScale>
    </cfRule>
    <cfRule type="expression" dxfId="16914" priority="5452">
      <formula>W27&lt;0</formula>
    </cfRule>
  </conditionalFormatting>
  <conditionalFormatting sqref="X29">
    <cfRule type="colorScale" priority="5412">
      <colorScale>
        <cfvo type="min"/>
        <cfvo type="max"/>
        <color theme="0"/>
        <color theme="0"/>
      </colorScale>
    </cfRule>
    <cfRule type="expression" dxfId="16913" priority="5414">
      <formula>W29&lt;0</formula>
    </cfRule>
  </conditionalFormatting>
  <conditionalFormatting sqref="X29:X30">
    <cfRule type="expression" dxfId="16912" priority="5411">
      <formula>IF(X29="Validar","Rojo","Verde")</formula>
    </cfRule>
    <cfRule type="expression" priority="5413">
      <formula>#REF!</formula>
    </cfRule>
  </conditionalFormatting>
  <conditionalFormatting sqref="X30">
    <cfRule type="colorScale" priority="5449">
      <colorScale>
        <cfvo type="min"/>
        <cfvo type="max"/>
        <color theme="0"/>
        <color theme="0"/>
      </colorScale>
    </cfRule>
    <cfRule type="expression" dxfId="16911" priority="5450">
      <formula>W30&lt;0</formula>
    </cfRule>
  </conditionalFormatting>
  <conditionalFormatting sqref="X39">
    <cfRule type="colorScale" priority="5408">
      <colorScale>
        <cfvo type="min"/>
        <cfvo type="max"/>
        <color theme="0"/>
        <color theme="0"/>
      </colorScale>
    </cfRule>
    <cfRule type="expression" dxfId="16910" priority="5410">
      <formula>W39&lt;0</formula>
    </cfRule>
  </conditionalFormatting>
  <conditionalFormatting sqref="X39:X66">
    <cfRule type="expression" dxfId="16909" priority="5407">
      <formula>IF(X39="Validar","Rojo","Verde")</formula>
    </cfRule>
    <cfRule type="expression" priority="5409">
      <formula>#REF!</formula>
    </cfRule>
  </conditionalFormatting>
  <conditionalFormatting sqref="X40:X66">
    <cfRule type="colorScale" priority="5447">
      <colorScale>
        <cfvo type="min"/>
        <cfvo type="max"/>
        <color theme="0"/>
        <color theme="0"/>
      </colorScale>
    </cfRule>
    <cfRule type="expression" dxfId="16908" priority="5448">
      <formula>W40&lt;0</formula>
    </cfRule>
  </conditionalFormatting>
  <conditionalFormatting sqref="X68">
    <cfRule type="colorScale" priority="5404">
      <colorScale>
        <cfvo type="min"/>
        <cfvo type="max"/>
        <color theme="0"/>
        <color theme="0"/>
      </colorScale>
    </cfRule>
    <cfRule type="expression" dxfId="16907" priority="5406">
      <formula>W68&lt;0</formula>
    </cfRule>
  </conditionalFormatting>
  <conditionalFormatting sqref="X68:X81">
    <cfRule type="expression" dxfId="16906" priority="5403">
      <formula>IF(X68="Validar","Rojo","Verde")</formula>
    </cfRule>
    <cfRule type="expression" priority="5405">
      <formula>#REF!</formula>
    </cfRule>
  </conditionalFormatting>
  <conditionalFormatting sqref="X69:X81">
    <cfRule type="colorScale" priority="5465">
      <colorScale>
        <cfvo type="min"/>
        <cfvo type="max"/>
        <color theme="0"/>
        <color theme="0"/>
      </colorScale>
    </cfRule>
    <cfRule type="expression" dxfId="16905" priority="5466">
      <formula>W69&lt;0</formula>
    </cfRule>
  </conditionalFormatting>
  <conditionalFormatting sqref="X83">
    <cfRule type="colorScale" priority="5387">
      <colorScale>
        <cfvo type="min"/>
        <cfvo type="max"/>
        <color theme="0"/>
        <color theme="0"/>
      </colorScale>
    </cfRule>
    <cfRule type="expression" dxfId="16904" priority="5389">
      <formula>W83&lt;0</formula>
    </cfRule>
  </conditionalFormatting>
  <conditionalFormatting sqref="X83:X91">
    <cfRule type="expression" dxfId="16903" priority="5386">
      <formula>IF(X83="Validar","Rojo","Verde")</formula>
    </cfRule>
    <cfRule type="expression" priority="5388">
      <formula>#REF!</formula>
    </cfRule>
  </conditionalFormatting>
  <conditionalFormatting sqref="X84:X91">
    <cfRule type="colorScale" priority="5445">
      <colorScale>
        <cfvo type="min"/>
        <cfvo type="max"/>
        <color theme="0"/>
        <color theme="0"/>
      </colorScale>
    </cfRule>
    <cfRule type="expression" dxfId="16902" priority="5446">
      <formula>W84&lt;0</formula>
    </cfRule>
  </conditionalFormatting>
  <conditionalFormatting sqref="X93">
    <cfRule type="colorScale" priority="5400">
      <colorScale>
        <cfvo type="min"/>
        <cfvo type="max"/>
        <color theme="0"/>
        <color theme="0"/>
      </colorScale>
    </cfRule>
    <cfRule type="expression" dxfId="16901" priority="5402">
      <formula>W93&lt;0</formula>
    </cfRule>
  </conditionalFormatting>
  <conditionalFormatting sqref="X93:X102">
    <cfRule type="expression" dxfId="16900" priority="5399">
      <formula>IF(X93="Validar","Rojo","Verde")</formula>
    </cfRule>
    <cfRule type="expression" priority="5401">
      <formula>#REF!</formula>
    </cfRule>
  </conditionalFormatting>
  <conditionalFormatting sqref="X94:X102">
    <cfRule type="colorScale" priority="5443">
      <colorScale>
        <cfvo type="min"/>
        <cfvo type="max"/>
        <color theme="0"/>
        <color theme="0"/>
      </colorScale>
    </cfRule>
    <cfRule type="expression" dxfId="16899" priority="5444">
      <formula>W94&lt;0</formula>
    </cfRule>
  </conditionalFormatting>
  <conditionalFormatting sqref="X104">
    <cfRule type="colorScale" priority="5396">
      <colorScale>
        <cfvo type="min"/>
        <cfvo type="max"/>
        <color theme="0"/>
        <color theme="0"/>
      </colorScale>
    </cfRule>
    <cfRule type="expression" dxfId="16898" priority="5398">
      <formula>W104&lt;0</formula>
    </cfRule>
  </conditionalFormatting>
  <conditionalFormatting sqref="X104:X106">
    <cfRule type="expression" dxfId="16897" priority="5395">
      <formula>IF(X104="Validar","Rojo","Verde")</formula>
    </cfRule>
    <cfRule type="expression" priority="5397">
      <formula>#REF!</formula>
    </cfRule>
  </conditionalFormatting>
  <conditionalFormatting sqref="X105:X106">
    <cfRule type="colorScale" priority="5441">
      <colorScale>
        <cfvo type="min"/>
        <cfvo type="max"/>
        <color theme="0"/>
        <color theme="0"/>
      </colorScale>
    </cfRule>
    <cfRule type="expression" dxfId="16896" priority="5442">
      <formula>W105&lt;0</formula>
    </cfRule>
  </conditionalFormatting>
  <conditionalFormatting sqref="X110">
    <cfRule type="colorScale" priority="5439">
      <colorScale>
        <cfvo type="min"/>
        <cfvo type="max"/>
        <color theme="0"/>
        <color theme="0"/>
      </colorScale>
    </cfRule>
    <cfRule type="expression" dxfId="16895" priority="5440">
      <formula>W110&lt;0</formula>
    </cfRule>
  </conditionalFormatting>
  <conditionalFormatting sqref="X110:X111">
    <cfRule type="expression" priority="5381">
      <formula>#REF!</formula>
    </cfRule>
  </conditionalFormatting>
  <conditionalFormatting sqref="X111">
    <cfRule type="colorScale" priority="5380">
      <colorScale>
        <cfvo type="min"/>
        <cfvo type="max"/>
        <color theme="0"/>
        <color theme="0"/>
      </colorScale>
    </cfRule>
    <cfRule type="expression" dxfId="16894" priority="5382">
      <formula>W111&lt;0</formula>
    </cfRule>
  </conditionalFormatting>
  <conditionalFormatting sqref="X117:X123">
    <cfRule type="colorScale" priority="5436">
      <colorScale>
        <cfvo type="min"/>
        <cfvo type="max"/>
        <color theme="0"/>
        <color theme="0"/>
      </colorScale>
    </cfRule>
    <cfRule type="expression" priority="5437">
      <formula>#REF!</formula>
    </cfRule>
    <cfRule type="expression" dxfId="16893" priority="5438">
      <formula>W117&lt;0</formula>
    </cfRule>
  </conditionalFormatting>
  <conditionalFormatting sqref="X125">
    <cfRule type="colorScale" priority="5392">
      <colorScale>
        <cfvo type="min"/>
        <cfvo type="max"/>
        <color theme="0"/>
        <color theme="0"/>
      </colorScale>
    </cfRule>
    <cfRule type="expression" dxfId="16892" priority="5394">
      <formula>W125&lt;0</formula>
    </cfRule>
  </conditionalFormatting>
  <conditionalFormatting sqref="X125:X134">
    <cfRule type="expression" dxfId="16891" priority="5391">
      <formula>IF(X125="Validar","Rojo","Verde")</formula>
    </cfRule>
    <cfRule type="expression" priority="5393">
      <formula>#REF!</formula>
    </cfRule>
  </conditionalFormatting>
  <conditionalFormatting sqref="X126:X134">
    <cfRule type="colorScale" priority="5433">
      <colorScale>
        <cfvo type="min"/>
        <cfvo type="max"/>
        <color theme="0"/>
        <color theme="0"/>
      </colorScale>
    </cfRule>
    <cfRule type="expression" dxfId="16890" priority="5434">
      <formula>W126&lt;0</formula>
    </cfRule>
  </conditionalFormatting>
  <conditionalFormatting sqref="AB110:AB111">
    <cfRule type="expression" dxfId="16889" priority="5468">
      <formula>IF(AB110="Validar","Rojo","Verde")</formula>
    </cfRule>
  </conditionalFormatting>
  <conditionalFormatting sqref="AB117:AB123">
    <cfRule type="expression" dxfId="16888" priority="5524">
      <formula>IF(AB117="Validar","Rojo","Verde")</formula>
    </cfRule>
  </conditionalFormatting>
  <conditionalFormatting sqref="AB117:AB123">
    <cfRule type="expression" priority="5526">
      <formula>#REF!</formula>
    </cfRule>
  </conditionalFormatting>
  <conditionalFormatting sqref="AB6:AB16">
    <cfRule type="expression" dxfId="16887" priority="5516">
      <formula>IF(AB6="Validar","Rojo","Verde")</formula>
    </cfRule>
    <cfRule type="expression" priority="5518">
      <formula>#REF!</formula>
    </cfRule>
  </conditionalFormatting>
  <conditionalFormatting sqref="AB6:AB9">
    <cfRule type="colorScale" priority="5552">
      <colorScale>
        <cfvo type="min"/>
        <cfvo type="max"/>
        <color theme="0"/>
        <color theme="0"/>
      </colorScale>
    </cfRule>
    <cfRule type="expression" dxfId="16886" priority="5553">
      <formula>AA6&lt;0</formula>
    </cfRule>
  </conditionalFormatting>
  <conditionalFormatting sqref="AB10">
    <cfRule type="colorScale" priority="5520">
      <colorScale>
        <cfvo type="min"/>
        <cfvo type="max"/>
        <color theme="0"/>
        <color theme="0"/>
      </colorScale>
    </cfRule>
    <cfRule type="expression" dxfId="16885" priority="5521">
      <formula>AA10&lt;0</formula>
    </cfRule>
  </conditionalFormatting>
  <conditionalFormatting sqref="AB11:AB14">
    <cfRule type="colorScale" priority="5550">
      <colorScale>
        <cfvo type="min"/>
        <cfvo type="max"/>
        <color theme="0"/>
        <color theme="0"/>
      </colorScale>
    </cfRule>
    <cfRule type="expression" dxfId="16884" priority="5551">
      <formula>AA11&lt;0</formula>
    </cfRule>
  </conditionalFormatting>
  <conditionalFormatting sqref="AB15">
    <cfRule type="colorScale" priority="5517">
      <colorScale>
        <cfvo type="min"/>
        <cfvo type="max"/>
        <color theme="0"/>
        <color theme="0"/>
      </colorScale>
    </cfRule>
    <cfRule type="expression" dxfId="16883" priority="5519">
      <formula>AA15&lt;0</formula>
    </cfRule>
  </conditionalFormatting>
  <conditionalFormatting sqref="AB16">
    <cfRule type="colorScale" priority="5548">
      <colorScale>
        <cfvo type="min"/>
        <cfvo type="max"/>
        <color theme="0"/>
        <color theme="0"/>
      </colorScale>
    </cfRule>
    <cfRule type="expression" dxfId="16882" priority="5549">
      <formula>AA16&lt;0</formula>
    </cfRule>
  </conditionalFormatting>
  <conditionalFormatting sqref="AB18">
    <cfRule type="colorScale" priority="5513">
      <colorScale>
        <cfvo type="min"/>
        <cfvo type="max"/>
        <color theme="0"/>
        <color theme="0"/>
      </colorScale>
    </cfRule>
    <cfRule type="expression" dxfId="16881" priority="5515">
      <formula>AA18&lt;0</formula>
    </cfRule>
  </conditionalFormatting>
  <conditionalFormatting sqref="AB18:AB19">
    <cfRule type="expression" dxfId="16880" priority="5512">
      <formula>IF(AB18="Validar","Rojo","Verde")</formula>
    </cfRule>
    <cfRule type="expression" priority="5514">
      <formula>#REF!</formula>
    </cfRule>
  </conditionalFormatting>
  <conditionalFormatting sqref="AB19">
    <cfRule type="colorScale" priority="5546">
      <colorScale>
        <cfvo type="min"/>
        <cfvo type="max"/>
        <color theme="0"/>
        <color theme="0"/>
      </colorScale>
    </cfRule>
    <cfRule type="expression" dxfId="16879" priority="5547">
      <formula>AA19&lt;0</formula>
    </cfRule>
  </conditionalFormatting>
  <conditionalFormatting sqref="AB23">
    <cfRule type="colorScale" priority="5509">
      <colorScale>
        <cfvo type="min"/>
        <cfvo type="max"/>
        <color theme="0"/>
        <color theme="0"/>
      </colorScale>
    </cfRule>
    <cfRule type="expression" dxfId="16878" priority="5511">
      <formula>AA23&lt;0</formula>
    </cfRule>
  </conditionalFormatting>
  <conditionalFormatting sqref="AB23:AB24">
    <cfRule type="expression" dxfId="16877" priority="5508">
      <formula>IF(AB23="Validar","Rojo","Verde")</formula>
    </cfRule>
    <cfRule type="expression" priority="5510">
      <formula>#REF!</formula>
    </cfRule>
  </conditionalFormatting>
  <conditionalFormatting sqref="AB24">
    <cfRule type="colorScale" priority="5542">
      <colorScale>
        <cfvo type="min"/>
        <cfvo type="max"/>
        <color theme="0"/>
        <color theme="0"/>
      </colorScale>
    </cfRule>
    <cfRule type="expression" dxfId="16876" priority="5543">
      <formula>AA24&lt;0</formula>
    </cfRule>
  </conditionalFormatting>
  <conditionalFormatting sqref="AB26">
    <cfRule type="colorScale" priority="5505">
      <colorScale>
        <cfvo type="min"/>
        <cfvo type="max"/>
        <color theme="0"/>
        <color theme="0"/>
      </colorScale>
    </cfRule>
    <cfRule type="expression" dxfId="16875" priority="5507">
      <formula>AA26&lt;0</formula>
    </cfRule>
  </conditionalFormatting>
  <conditionalFormatting sqref="AB26:AB27">
    <cfRule type="expression" dxfId="16874" priority="5504">
      <formula>IF(AB26="Validar","Rojo","Verde")</formula>
    </cfRule>
    <cfRule type="expression" priority="5506">
      <formula>#REF!</formula>
    </cfRule>
  </conditionalFormatting>
  <conditionalFormatting sqref="AB27">
    <cfRule type="colorScale" priority="5540">
      <colorScale>
        <cfvo type="min"/>
        <cfvo type="max"/>
        <color theme="0"/>
        <color theme="0"/>
      </colorScale>
    </cfRule>
    <cfRule type="expression" dxfId="16873" priority="5541">
      <formula>AA27&lt;0</formula>
    </cfRule>
  </conditionalFormatting>
  <conditionalFormatting sqref="AB29">
    <cfRule type="colorScale" priority="5501">
      <colorScale>
        <cfvo type="min"/>
        <cfvo type="max"/>
        <color theme="0"/>
        <color theme="0"/>
      </colorScale>
    </cfRule>
    <cfRule type="expression" dxfId="16872" priority="5503">
      <formula>AA29&lt;0</formula>
    </cfRule>
  </conditionalFormatting>
  <conditionalFormatting sqref="AB29:AB30">
    <cfRule type="expression" dxfId="16871" priority="5500">
      <formula>IF(AB29="Validar","Rojo","Verde")</formula>
    </cfRule>
    <cfRule type="expression" priority="5502">
      <formula>#REF!</formula>
    </cfRule>
  </conditionalFormatting>
  <conditionalFormatting sqref="AB30">
    <cfRule type="colorScale" priority="5538">
      <colorScale>
        <cfvo type="min"/>
        <cfvo type="max"/>
        <color theme="0"/>
        <color theme="0"/>
      </colorScale>
    </cfRule>
    <cfRule type="expression" dxfId="16870" priority="5539">
      <formula>AA30&lt;0</formula>
    </cfRule>
  </conditionalFormatting>
  <conditionalFormatting sqref="AB39">
    <cfRule type="colorScale" priority="5497">
      <colorScale>
        <cfvo type="min"/>
        <cfvo type="max"/>
        <color theme="0"/>
        <color theme="0"/>
      </colorScale>
    </cfRule>
    <cfRule type="expression" dxfId="16869" priority="5499">
      <formula>AA39&lt;0</formula>
    </cfRule>
  </conditionalFormatting>
  <conditionalFormatting sqref="AB39:AB66">
    <cfRule type="expression" dxfId="16868" priority="5496">
      <formula>IF(AB39="Validar","Rojo","Verde")</formula>
    </cfRule>
    <cfRule type="expression" priority="5498">
      <formula>#REF!</formula>
    </cfRule>
  </conditionalFormatting>
  <conditionalFormatting sqref="AB40:AB66">
    <cfRule type="colorScale" priority="5536">
      <colorScale>
        <cfvo type="min"/>
        <cfvo type="max"/>
        <color theme="0"/>
        <color theme="0"/>
      </colorScale>
    </cfRule>
    <cfRule type="expression" dxfId="16867" priority="5537">
      <formula>AA40&lt;0</formula>
    </cfRule>
  </conditionalFormatting>
  <conditionalFormatting sqref="AB68">
    <cfRule type="colorScale" priority="5493">
      <colorScale>
        <cfvo type="min"/>
        <cfvo type="max"/>
        <color theme="0"/>
        <color theme="0"/>
      </colorScale>
    </cfRule>
    <cfRule type="expression" dxfId="16866" priority="5495">
      <formula>AA68&lt;0</formula>
    </cfRule>
  </conditionalFormatting>
  <conditionalFormatting sqref="AB68:AB81">
    <cfRule type="expression" dxfId="16865" priority="5492">
      <formula>IF(AB68="Validar","Rojo","Verde")</formula>
    </cfRule>
    <cfRule type="expression" priority="5494">
      <formula>#REF!</formula>
    </cfRule>
  </conditionalFormatting>
  <conditionalFormatting sqref="AB69:AB81">
    <cfRule type="colorScale" priority="5554">
      <colorScale>
        <cfvo type="min"/>
        <cfvo type="max"/>
        <color theme="0"/>
        <color theme="0"/>
      </colorScale>
    </cfRule>
    <cfRule type="expression" dxfId="16864" priority="5555">
      <formula>AA69&lt;0</formula>
    </cfRule>
  </conditionalFormatting>
  <conditionalFormatting sqref="AB83">
    <cfRule type="colorScale" priority="5476">
      <colorScale>
        <cfvo type="min"/>
        <cfvo type="max"/>
        <color theme="0"/>
        <color theme="0"/>
      </colorScale>
    </cfRule>
    <cfRule type="expression" dxfId="16863" priority="5478">
      <formula>AA83&lt;0</formula>
    </cfRule>
  </conditionalFormatting>
  <conditionalFormatting sqref="AB83:AB91">
    <cfRule type="expression" dxfId="16862" priority="5475">
      <formula>IF(AB83="Validar","Rojo","Verde")</formula>
    </cfRule>
    <cfRule type="expression" priority="5477">
      <formula>#REF!</formula>
    </cfRule>
  </conditionalFormatting>
  <conditionalFormatting sqref="AB84:AB91">
    <cfRule type="colorScale" priority="5534">
      <colorScale>
        <cfvo type="min"/>
        <cfvo type="max"/>
        <color theme="0"/>
        <color theme="0"/>
      </colorScale>
    </cfRule>
    <cfRule type="expression" dxfId="16861" priority="5535">
      <formula>AA84&lt;0</formula>
    </cfRule>
  </conditionalFormatting>
  <conditionalFormatting sqref="AB93">
    <cfRule type="colorScale" priority="5489">
      <colorScale>
        <cfvo type="min"/>
        <cfvo type="max"/>
        <color theme="0"/>
        <color theme="0"/>
      </colorScale>
    </cfRule>
    <cfRule type="expression" dxfId="16860" priority="5491">
      <formula>AA93&lt;0</formula>
    </cfRule>
  </conditionalFormatting>
  <conditionalFormatting sqref="AB93:AB102">
    <cfRule type="expression" dxfId="16859" priority="5488">
      <formula>IF(AB93="Validar","Rojo","Verde")</formula>
    </cfRule>
    <cfRule type="expression" priority="5490">
      <formula>#REF!</formula>
    </cfRule>
  </conditionalFormatting>
  <conditionalFormatting sqref="AB94:AB102">
    <cfRule type="colorScale" priority="5532">
      <colorScale>
        <cfvo type="min"/>
        <cfvo type="max"/>
        <color theme="0"/>
        <color theme="0"/>
      </colorScale>
    </cfRule>
    <cfRule type="expression" dxfId="16858" priority="5533">
      <formula>AA94&lt;0</formula>
    </cfRule>
  </conditionalFormatting>
  <conditionalFormatting sqref="AB104">
    <cfRule type="colorScale" priority="5485">
      <colorScale>
        <cfvo type="min"/>
        <cfvo type="max"/>
        <color theme="0"/>
        <color theme="0"/>
      </colorScale>
    </cfRule>
    <cfRule type="expression" dxfId="16857" priority="5487">
      <formula>AA104&lt;0</formula>
    </cfRule>
  </conditionalFormatting>
  <conditionalFormatting sqref="AB104:AB106">
    <cfRule type="expression" dxfId="16856" priority="5484">
      <formula>IF(AB104="Validar","Rojo","Verde")</formula>
    </cfRule>
    <cfRule type="expression" priority="5486">
      <formula>#REF!</formula>
    </cfRule>
  </conditionalFormatting>
  <conditionalFormatting sqref="AB105:AB106">
    <cfRule type="colorScale" priority="5530">
      <colorScale>
        <cfvo type="min"/>
        <cfvo type="max"/>
        <color theme="0"/>
        <color theme="0"/>
      </colorScale>
    </cfRule>
    <cfRule type="expression" dxfId="16855" priority="5531">
      <formula>AA105&lt;0</formula>
    </cfRule>
  </conditionalFormatting>
  <conditionalFormatting sqref="AB110">
    <cfRule type="colorScale" priority="5528">
      <colorScale>
        <cfvo type="min"/>
        <cfvo type="max"/>
        <color theme="0"/>
        <color theme="0"/>
      </colorScale>
    </cfRule>
    <cfRule type="expression" dxfId="16854" priority="5529">
      <formula>AA110&lt;0</formula>
    </cfRule>
  </conditionalFormatting>
  <conditionalFormatting sqref="AB110:AB111">
    <cfRule type="expression" priority="5470">
      <formula>#REF!</formula>
    </cfRule>
  </conditionalFormatting>
  <conditionalFormatting sqref="AB111">
    <cfRule type="colorScale" priority="5469">
      <colorScale>
        <cfvo type="min"/>
        <cfvo type="max"/>
        <color theme="0"/>
        <color theme="0"/>
      </colorScale>
    </cfRule>
    <cfRule type="expression" dxfId="16853" priority="5471">
      <formula>AA111&lt;0</formula>
    </cfRule>
  </conditionalFormatting>
  <conditionalFormatting sqref="AB117:AB123">
    <cfRule type="colorScale" priority="5525">
      <colorScale>
        <cfvo type="min"/>
        <cfvo type="max"/>
        <color theme="0"/>
        <color theme="0"/>
      </colorScale>
    </cfRule>
    <cfRule type="expression" dxfId="16852" priority="5527">
      <formula>AA117&lt;0</formula>
    </cfRule>
  </conditionalFormatting>
  <conditionalFormatting sqref="AB125">
    <cfRule type="colorScale" priority="5481">
      <colorScale>
        <cfvo type="min"/>
        <cfvo type="max"/>
        <color theme="0"/>
        <color theme="0"/>
      </colorScale>
    </cfRule>
    <cfRule type="expression" dxfId="16851" priority="5483">
      <formula>AA125&lt;0</formula>
    </cfRule>
  </conditionalFormatting>
  <conditionalFormatting sqref="AB125:AB134">
    <cfRule type="expression" dxfId="16850" priority="5480">
      <formula>IF(AB125="Validar","Rojo","Verde")</formula>
    </cfRule>
    <cfRule type="expression" priority="5482">
      <formula>#REF!</formula>
    </cfRule>
  </conditionalFormatting>
  <conditionalFormatting sqref="AB126:AB134">
    <cfRule type="colorScale" priority="5522">
      <colorScale>
        <cfvo type="min"/>
        <cfvo type="max"/>
        <color theme="0"/>
        <color theme="0"/>
      </colorScale>
    </cfRule>
    <cfRule type="expression" dxfId="16849" priority="5523">
      <formula>AA126&lt;0</formula>
    </cfRule>
  </conditionalFormatting>
  <conditionalFormatting sqref="AV110:AV111">
    <cfRule type="expression" dxfId="16848" priority="5290">
      <formula>IF(AV110="Validar","Rojo","Verde")</formula>
    </cfRule>
  </conditionalFormatting>
  <conditionalFormatting sqref="AV117:AV123">
    <cfRule type="expression" dxfId="16847" priority="5346">
      <formula>IF(AV117="Validar","Rojo","Verde")</formula>
    </cfRule>
  </conditionalFormatting>
  <conditionalFormatting sqref="AV6:AV16">
    <cfRule type="expression" dxfId="16846" priority="5338">
      <formula>IF(AV6="Validar","Rojo","Verde")</formula>
    </cfRule>
    <cfRule type="expression" priority="5340">
      <formula>#REF!</formula>
    </cfRule>
  </conditionalFormatting>
  <conditionalFormatting sqref="AV6:AV9">
    <cfRule type="colorScale" priority="5374">
      <colorScale>
        <cfvo type="min"/>
        <cfvo type="max"/>
        <color theme="0"/>
        <color theme="0"/>
      </colorScale>
    </cfRule>
    <cfRule type="expression" dxfId="16845" priority="5375">
      <formula>AU6&lt;0</formula>
    </cfRule>
  </conditionalFormatting>
  <conditionalFormatting sqref="AV10">
    <cfRule type="colorScale" priority="5342">
      <colorScale>
        <cfvo type="min"/>
        <cfvo type="max"/>
        <color theme="0"/>
        <color theme="0"/>
      </colorScale>
    </cfRule>
    <cfRule type="expression" dxfId="16844" priority="5343">
      <formula>AU10&lt;0</formula>
    </cfRule>
  </conditionalFormatting>
  <conditionalFormatting sqref="AV11:AV14">
    <cfRule type="colorScale" priority="5372">
      <colorScale>
        <cfvo type="min"/>
        <cfvo type="max"/>
        <color theme="0"/>
        <color theme="0"/>
      </colorScale>
    </cfRule>
    <cfRule type="expression" dxfId="16843" priority="5373">
      <formula>AU11&lt;0</formula>
    </cfRule>
  </conditionalFormatting>
  <conditionalFormatting sqref="AV15">
    <cfRule type="colorScale" priority="5339">
      <colorScale>
        <cfvo type="min"/>
        <cfvo type="max"/>
        <color theme="0"/>
        <color theme="0"/>
      </colorScale>
    </cfRule>
    <cfRule type="expression" dxfId="16842" priority="5341">
      <formula>AU15&lt;0</formula>
    </cfRule>
  </conditionalFormatting>
  <conditionalFormatting sqref="AV16">
    <cfRule type="colorScale" priority="5370">
      <colorScale>
        <cfvo type="min"/>
        <cfvo type="max"/>
        <color theme="0"/>
        <color theme="0"/>
      </colorScale>
    </cfRule>
    <cfRule type="expression" dxfId="16841" priority="5371">
      <formula>AU16&lt;0</formula>
    </cfRule>
  </conditionalFormatting>
  <conditionalFormatting sqref="AV18">
    <cfRule type="colorScale" priority="5335">
      <colorScale>
        <cfvo type="min"/>
        <cfvo type="max"/>
        <color theme="0"/>
        <color theme="0"/>
      </colorScale>
    </cfRule>
    <cfRule type="expression" dxfId="16840" priority="5337">
      <formula>AU18&lt;0</formula>
    </cfRule>
  </conditionalFormatting>
  <conditionalFormatting sqref="AV18:AV19">
    <cfRule type="expression" dxfId="16839" priority="5334">
      <formula>IF(AV18="Validar","Rojo","Verde")</formula>
    </cfRule>
    <cfRule type="expression" priority="5336">
      <formula>#REF!</formula>
    </cfRule>
  </conditionalFormatting>
  <conditionalFormatting sqref="AV19">
    <cfRule type="colorScale" priority="5368">
      <colorScale>
        <cfvo type="min"/>
        <cfvo type="max"/>
        <color theme="0"/>
        <color theme="0"/>
      </colorScale>
    </cfRule>
    <cfRule type="expression" dxfId="16838" priority="5369">
      <formula>AU19&lt;0</formula>
    </cfRule>
  </conditionalFormatting>
  <conditionalFormatting sqref="AV23">
    <cfRule type="colorScale" priority="5331">
      <colorScale>
        <cfvo type="min"/>
        <cfvo type="max"/>
        <color theme="0"/>
        <color theme="0"/>
      </colorScale>
    </cfRule>
    <cfRule type="expression" dxfId="16837" priority="5333">
      <formula>AU23&lt;0</formula>
    </cfRule>
  </conditionalFormatting>
  <conditionalFormatting sqref="AV23:AV24">
    <cfRule type="expression" dxfId="16836" priority="5330">
      <formula>IF(AV23="Validar","Rojo","Verde")</formula>
    </cfRule>
    <cfRule type="expression" priority="5332">
      <formula>#REF!</formula>
    </cfRule>
  </conditionalFormatting>
  <conditionalFormatting sqref="AV24">
    <cfRule type="colorScale" priority="5364">
      <colorScale>
        <cfvo type="min"/>
        <cfvo type="max"/>
        <color theme="0"/>
        <color theme="0"/>
      </colorScale>
    </cfRule>
    <cfRule type="expression" dxfId="16835" priority="5365">
      <formula>AU24&lt;0</formula>
    </cfRule>
  </conditionalFormatting>
  <conditionalFormatting sqref="AV26">
    <cfRule type="colorScale" priority="5327">
      <colorScale>
        <cfvo type="min"/>
        <cfvo type="max"/>
        <color theme="0"/>
        <color theme="0"/>
      </colorScale>
    </cfRule>
    <cfRule type="expression" dxfId="16834" priority="5329">
      <formula>AU26&lt;0</formula>
    </cfRule>
  </conditionalFormatting>
  <conditionalFormatting sqref="AV26:AV27">
    <cfRule type="expression" dxfId="16833" priority="5326">
      <formula>IF(AV26="Validar","Rojo","Verde")</formula>
    </cfRule>
    <cfRule type="expression" priority="5328">
      <formula>#REF!</formula>
    </cfRule>
  </conditionalFormatting>
  <conditionalFormatting sqref="AV27">
    <cfRule type="colorScale" priority="5362">
      <colorScale>
        <cfvo type="min"/>
        <cfvo type="max"/>
        <color theme="0"/>
        <color theme="0"/>
      </colorScale>
    </cfRule>
    <cfRule type="expression" dxfId="16832" priority="5363">
      <formula>AU27&lt;0</formula>
    </cfRule>
  </conditionalFormatting>
  <conditionalFormatting sqref="AV29">
    <cfRule type="colorScale" priority="5323">
      <colorScale>
        <cfvo type="min"/>
        <cfvo type="max"/>
        <color theme="0"/>
        <color theme="0"/>
      </colorScale>
    </cfRule>
    <cfRule type="expression" dxfId="16831" priority="5325">
      <formula>AU29&lt;0</formula>
    </cfRule>
  </conditionalFormatting>
  <conditionalFormatting sqref="AV29:AV30">
    <cfRule type="expression" dxfId="16830" priority="5322">
      <formula>IF(AV29="Validar","Rojo","Verde")</formula>
    </cfRule>
    <cfRule type="expression" priority="5324">
      <formula>#REF!</formula>
    </cfRule>
  </conditionalFormatting>
  <conditionalFormatting sqref="AV30">
    <cfRule type="colorScale" priority="5360">
      <colorScale>
        <cfvo type="min"/>
        <cfvo type="max"/>
        <color theme="0"/>
        <color theme="0"/>
      </colorScale>
    </cfRule>
    <cfRule type="expression" dxfId="16829" priority="5361">
      <formula>AU30&lt;0</formula>
    </cfRule>
  </conditionalFormatting>
  <conditionalFormatting sqref="AV39">
    <cfRule type="colorScale" priority="5319">
      <colorScale>
        <cfvo type="min"/>
        <cfvo type="max"/>
        <color theme="0"/>
        <color theme="0"/>
      </colorScale>
    </cfRule>
    <cfRule type="expression" dxfId="16828" priority="5321">
      <formula>AU39&lt;0</formula>
    </cfRule>
  </conditionalFormatting>
  <conditionalFormatting sqref="AV39:AV66">
    <cfRule type="expression" dxfId="16827" priority="5318">
      <formula>IF(AV39="Validar","Rojo","Verde")</formula>
    </cfRule>
    <cfRule type="expression" priority="5320">
      <formula>#REF!</formula>
    </cfRule>
  </conditionalFormatting>
  <conditionalFormatting sqref="AV40:AV66">
    <cfRule type="colorScale" priority="5358">
      <colorScale>
        <cfvo type="min"/>
        <cfvo type="max"/>
        <color theme="0"/>
        <color theme="0"/>
      </colorScale>
    </cfRule>
    <cfRule type="expression" dxfId="16826" priority="5359">
      <formula>AU40&lt;0</formula>
    </cfRule>
  </conditionalFormatting>
  <conditionalFormatting sqref="AV68">
    <cfRule type="colorScale" priority="5315">
      <colorScale>
        <cfvo type="min"/>
        <cfvo type="max"/>
        <color theme="0"/>
        <color theme="0"/>
      </colorScale>
    </cfRule>
    <cfRule type="expression" dxfId="16825" priority="5317">
      <formula>AU68&lt;0</formula>
    </cfRule>
  </conditionalFormatting>
  <conditionalFormatting sqref="AV68:AV81">
    <cfRule type="expression" dxfId="16824" priority="5314">
      <formula>IF(AV68="Validar","Rojo","Verde")</formula>
    </cfRule>
    <cfRule type="expression" priority="5316">
      <formula>#REF!</formula>
    </cfRule>
  </conditionalFormatting>
  <conditionalFormatting sqref="AV69:AV81">
    <cfRule type="colorScale" priority="5376">
      <colorScale>
        <cfvo type="min"/>
        <cfvo type="max"/>
        <color theme="0"/>
        <color theme="0"/>
      </colorScale>
    </cfRule>
    <cfRule type="expression" dxfId="16823" priority="5377">
      <formula>AU69&lt;0</formula>
    </cfRule>
  </conditionalFormatting>
  <conditionalFormatting sqref="AV83">
    <cfRule type="colorScale" priority="5298">
      <colorScale>
        <cfvo type="min"/>
        <cfvo type="max"/>
        <color theme="0"/>
        <color theme="0"/>
      </colorScale>
    </cfRule>
    <cfRule type="expression" dxfId="16822" priority="5300">
      <formula>AU83&lt;0</formula>
    </cfRule>
  </conditionalFormatting>
  <conditionalFormatting sqref="AV83:AV91">
    <cfRule type="expression" dxfId="16821" priority="5297">
      <formula>IF(AV83="Validar","Rojo","Verde")</formula>
    </cfRule>
    <cfRule type="expression" priority="5299">
      <formula>#REF!</formula>
    </cfRule>
  </conditionalFormatting>
  <conditionalFormatting sqref="AV84:AV91">
    <cfRule type="colorScale" priority="5356">
      <colorScale>
        <cfvo type="min"/>
        <cfvo type="max"/>
        <color theme="0"/>
        <color theme="0"/>
      </colorScale>
    </cfRule>
    <cfRule type="expression" dxfId="16820" priority="5357">
      <formula>AU84&lt;0</formula>
    </cfRule>
  </conditionalFormatting>
  <conditionalFormatting sqref="AV93">
    <cfRule type="colorScale" priority="5311">
      <colorScale>
        <cfvo type="min"/>
        <cfvo type="max"/>
        <color theme="0"/>
        <color theme="0"/>
      </colorScale>
    </cfRule>
    <cfRule type="expression" dxfId="16819" priority="5313">
      <formula>AU93&lt;0</formula>
    </cfRule>
  </conditionalFormatting>
  <conditionalFormatting sqref="AV93:AV102">
    <cfRule type="expression" dxfId="16818" priority="5310">
      <formula>IF(AV93="Validar","Rojo","Verde")</formula>
    </cfRule>
    <cfRule type="expression" priority="5312">
      <formula>#REF!</formula>
    </cfRule>
  </conditionalFormatting>
  <conditionalFormatting sqref="AV94:AV102">
    <cfRule type="colorScale" priority="5354">
      <colorScale>
        <cfvo type="min"/>
        <cfvo type="max"/>
        <color theme="0"/>
        <color theme="0"/>
      </colorScale>
    </cfRule>
    <cfRule type="expression" dxfId="16817" priority="5355">
      <formula>AU94&lt;0</formula>
    </cfRule>
  </conditionalFormatting>
  <conditionalFormatting sqref="AV104">
    <cfRule type="colorScale" priority="5307">
      <colorScale>
        <cfvo type="min"/>
        <cfvo type="max"/>
        <color theme="0"/>
        <color theme="0"/>
      </colorScale>
    </cfRule>
    <cfRule type="expression" dxfId="16816" priority="5309">
      <formula>AU104&lt;0</formula>
    </cfRule>
  </conditionalFormatting>
  <conditionalFormatting sqref="AV104:AV106">
    <cfRule type="expression" dxfId="16815" priority="5306">
      <formula>IF(AV104="Validar","Rojo","Verde")</formula>
    </cfRule>
    <cfRule type="expression" priority="5308">
      <formula>#REF!</formula>
    </cfRule>
  </conditionalFormatting>
  <conditionalFormatting sqref="AV105:AV106">
    <cfRule type="colorScale" priority="5352">
      <colorScale>
        <cfvo type="min"/>
        <cfvo type="max"/>
        <color theme="0"/>
        <color theme="0"/>
      </colorScale>
    </cfRule>
    <cfRule type="expression" dxfId="16814" priority="5353">
      <formula>AU105&lt;0</formula>
    </cfRule>
  </conditionalFormatting>
  <conditionalFormatting sqref="AV110">
    <cfRule type="colorScale" priority="5350">
      <colorScale>
        <cfvo type="min"/>
        <cfvo type="max"/>
        <color theme="0"/>
        <color theme="0"/>
      </colorScale>
    </cfRule>
    <cfRule type="expression" dxfId="16813" priority="5351">
      <formula>AU110&lt;0</formula>
    </cfRule>
  </conditionalFormatting>
  <conditionalFormatting sqref="AV110:AV111">
    <cfRule type="expression" priority="5292">
      <formula>#REF!</formula>
    </cfRule>
  </conditionalFormatting>
  <conditionalFormatting sqref="AV111">
    <cfRule type="colorScale" priority="5291">
      <colorScale>
        <cfvo type="min"/>
        <cfvo type="max"/>
        <color theme="0"/>
        <color theme="0"/>
      </colorScale>
    </cfRule>
    <cfRule type="expression" dxfId="16812" priority="5293">
      <formula>AU111&lt;0</formula>
    </cfRule>
  </conditionalFormatting>
  <conditionalFormatting sqref="AV117:AV123">
    <cfRule type="colorScale" priority="5347">
      <colorScale>
        <cfvo type="min"/>
        <cfvo type="max"/>
        <color theme="0"/>
        <color theme="0"/>
      </colorScale>
    </cfRule>
    <cfRule type="expression" priority="5348">
      <formula>#REF!</formula>
    </cfRule>
    <cfRule type="expression" dxfId="16811" priority="5349">
      <formula>AU117&lt;0</formula>
    </cfRule>
  </conditionalFormatting>
  <conditionalFormatting sqref="AV125">
    <cfRule type="colorScale" priority="5303">
      <colorScale>
        <cfvo type="min"/>
        <cfvo type="max"/>
        <color theme="0"/>
        <color theme="0"/>
      </colorScale>
    </cfRule>
    <cfRule type="expression" dxfId="16810" priority="5305">
      <formula>AU125&lt;0</formula>
    </cfRule>
  </conditionalFormatting>
  <conditionalFormatting sqref="AV125:AV134">
    <cfRule type="expression" dxfId="16809" priority="5302">
      <formula>IF(AV125="Validar","Rojo","Verde")</formula>
    </cfRule>
    <cfRule type="expression" priority="5304">
      <formula>#REF!</formula>
    </cfRule>
  </conditionalFormatting>
  <conditionalFormatting sqref="AV126:AV134">
    <cfRule type="colorScale" priority="5344">
      <colorScale>
        <cfvo type="min"/>
        <cfvo type="max"/>
        <color theme="0"/>
        <color theme="0"/>
      </colorScale>
    </cfRule>
    <cfRule type="expression" dxfId="16808" priority="5345">
      <formula>AU126&lt;0</formula>
    </cfRule>
  </conditionalFormatting>
  <conditionalFormatting sqref="BB110:BB111">
    <cfRule type="expression" dxfId="16807" priority="5201">
      <formula>IF(BB110="Validar","Rojo","Verde")</formula>
    </cfRule>
  </conditionalFormatting>
  <conditionalFormatting sqref="BB117:BB123">
    <cfRule type="expression" dxfId="16806" priority="5257">
      <formula>IF(BB117="Validar","Rojo","Verde")</formula>
    </cfRule>
  </conditionalFormatting>
  <conditionalFormatting sqref="BB6:BB16">
    <cfRule type="expression" dxfId="16805" priority="5249">
      <formula>IF(BB6="Validar","Rojo","Verde")</formula>
    </cfRule>
    <cfRule type="expression" priority="5251">
      <formula>#REF!</formula>
    </cfRule>
  </conditionalFormatting>
  <conditionalFormatting sqref="BB6:BB9">
    <cfRule type="colorScale" priority="5285">
      <colorScale>
        <cfvo type="min"/>
        <cfvo type="max"/>
        <color theme="0"/>
        <color theme="0"/>
      </colorScale>
    </cfRule>
    <cfRule type="expression" dxfId="16804" priority="5286">
      <formula>BA6&lt;0</formula>
    </cfRule>
  </conditionalFormatting>
  <conditionalFormatting sqref="BB10">
    <cfRule type="colorScale" priority="5253">
      <colorScale>
        <cfvo type="min"/>
        <cfvo type="max"/>
        <color theme="0"/>
        <color theme="0"/>
      </colorScale>
    </cfRule>
    <cfRule type="expression" dxfId="16803" priority="5254">
      <formula>BA10&lt;0</formula>
    </cfRule>
  </conditionalFormatting>
  <conditionalFormatting sqref="BB11:BB14">
    <cfRule type="colorScale" priority="5283">
      <colorScale>
        <cfvo type="min"/>
        <cfvo type="max"/>
        <color theme="0"/>
        <color theme="0"/>
      </colorScale>
    </cfRule>
    <cfRule type="expression" dxfId="16802" priority="5284">
      <formula>BA11&lt;0</formula>
    </cfRule>
  </conditionalFormatting>
  <conditionalFormatting sqref="BB15">
    <cfRule type="colorScale" priority="5250">
      <colorScale>
        <cfvo type="min"/>
        <cfvo type="max"/>
        <color theme="0"/>
        <color theme="0"/>
      </colorScale>
    </cfRule>
    <cfRule type="expression" dxfId="16801" priority="5252">
      <formula>BA15&lt;0</formula>
    </cfRule>
  </conditionalFormatting>
  <conditionalFormatting sqref="BB16">
    <cfRule type="colorScale" priority="5281">
      <colorScale>
        <cfvo type="min"/>
        <cfvo type="max"/>
        <color theme="0"/>
        <color theme="0"/>
      </colorScale>
    </cfRule>
    <cfRule type="expression" dxfId="16800" priority="5282">
      <formula>BA16&lt;0</formula>
    </cfRule>
  </conditionalFormatting>
  <conditionalFormatting sqref="BB18">
    <cfRule type="colorScale" priority="5246">
      <colorScale>
        <cfvo type="min"/>
        <cfvo type="max"/>
        <color theme="0"/>
        <color theme="0"/>
      </colorScale>
    </cfRule>
    <cfRule type="expression" dxfId="16799" priority="5248">
      <formula>BA18&lt;0</formula>
    </cfRule>
  </conditionalFormatting>
  <conditionalFormatting sqref="BB18:BB19">
    <cfRule type="expression" dxfId="16798" priority="5245">
      <formula>IF(BB18="Validar","Rojo","Verde")</formula>
    </cfRule>
    <cfRule type="expression" priority="5247">
      <formula>#REF!</formula>
    </cfRule>
  </conditionalFormatting>
  <conditionalFormatting sqref="BB19">
    <cfRule type="colorScale" priority="5279">
      <colorScale>
        <cfvo type="min"/>
        <cfvo type="max"/>
        <color theme="0"/>
        <color theme="0"/>
      </colorScale>
    </cfRule>
    <cfRule type="expression" dxfId="16797" priority="5280">
      <formula>BA19&lt;0</formula>
    </cfRule>
  </conditionalFormatting>
  <conditionalFormatting sqref="BB23">
    <cfRule type="colorScale" priority="5242">
      <colorScale>
        <cfvo type="min"/>
        <cfvo type="max"/>
        <color theme="0"/>
        <color theme="0"/>
      </colorScale>
    </cfRule>
    <cfRule type="expression" dxfId="16796" priority="5244">
      <formula>BA23&lt;0</formula>
    </cfRule>
  </conditionalFormatting>
  <conditionalFormatting sqref="BB23:BB24">
    <cfRule type="expression" dxfId="16795" priority="5241">
      <formula>IF(BB23="Validar","Rojo","Verde")</formula>
    </cfRule>
    <cfRule type="expression" priority="5243">
      <formula>#REF!</formula>
    </cfRule>
  </conditionalFormatting>
  <conditionalFormatting sqref="BB24">
    <cfRule type="colorScale" priority="5275">
      <colorScale>
        <cfvo type="min"/>
        <cfvo type="max"/>
        <color theme="0"/>
        <color theme="0"/>
      </colorScale>
    </cfRule>
    <cfRule type="expression" dxfId="16794" priority="5276">
      <formula>BA24&lt;0</formula>
    </cfRule>
  </conditionalFormatting>
  <conditionalFormatting sqref="BB26">
    <cfRule type="colorScale" priority="5238">
      <colorScale>
        <cfvo type="min"/>
        <cfvo type="max"/>
        <color theme="0"/>
        <color theme="0"/>
      </colorScale>
    </cfRule>
    <cfRule type="expression" dxfId="16793" priority="5240">
      <formula>BA26&lt;0</formula>
    </cfRule>
  </conditionalFormatting>
  <conditionalFormatting sqref="BB26:BB27">
    <cfRule type="expression" dxfId="16792" priority="5237">
      <formula>IF(BB26="Validar","Rojo","Verde")</formula>
    </cfRule>
    <cfRule type="expression" priority="5239">
      <formula>#REF!</formula>
    </cfRule>
  </conditionalFormatting>
  <conditionalFormatting sqref="BB27">
    <cfRule type="colorScale" priority="5273">
      <colorScale>
        <cfvo type="min"/>
        <cfvo type="max"/>
        <color theme="0"/>
        <color theme="0"/>
      </colorScale>
    </cfRule>
    <cfRule type="expression" dxfId="16791" priority="5274">
      <formula>BA27&lt;0</formula>
    </cfRule>
  </conditionalFormatting>
  <conditionalFormatting sqref="BB29">
    <cfRule type="colorScale" priority="5234">
      <colorScale>
        <cfvo type="min"/>
        <cfvo type="max"/>
        <color theme="0"/>
        <color theme="0"/>
      </colorScale>
    </cfRule>
    <cfRule type="expression" dxfId="16790" priority="5236">
      <formula>BA29&lt;0</formula>
    </cfRule>
  </conditionalFormatting>
  <conditionalFormatting sqref="BB29:BB30">
    <cfRule type="expression" dxfId="16789" priority="5233">
      <formula>IF(BB29="Validar","Rojo","Verde")</formula>
    </cfRule>
    <cfRule type="expression" priority="5235">
      <formula>#REF!</formula>
    </cfRule>
  </conditionalFormatting>
  <conditionalFormatting sqref="BB30">
    <cfRule type="colorScale" priority="5271">
      <colorScale>
        <cfvo type="min"/>
        <cfvo type="max"/>
        <color theme="0"/>
        <color theme="0"/>
      </colorScale>
    </cfRule>
    <cfRule type="expression" dxfId="16788" priority="5272">
      <formula>BA30&lt;0</formula>
    </cfRule>
  </conditionalFormatting>
  <conditionalFormatting sqref="BB39">
    <cfRule type="colorScale" priority="5230">
      <colorScale>
        <cfvo type="min"/>
        <cfvo type="max"/>
        <color theme="0"/>
        <color theme="0"/>
      </colorScale>
    </cfRule>
    <cfRule type="expression" dxfId="16787" priority="5232">
      <formula>BA39&lt;0</formula>
    </cfRule>
  </conditionalFormatting>
  <conditionalFormatting sqref="BB39:BB66">
    <cfRule type="expression" dxfId="16786" priority="5229">
      <formula>IF(BB39="Validar","Rojo","Verde")</formula>
    </cfRule>
    <cfRule type="expression" priority="5231">
      <formula>#REF!</formula>
    </cfRule>
  </conditionalFormatting>
  <conditionalFormatting sqref="BB40:BB66">
    <cfRule type="colorScale" priority="5269">
      <colorScale>
        <cfvo type="min"/>
        <cfvo type="max"/>
        <color theme="0"/>
        <color theme="0"/>
      </colorScale>
    </cfRule>
    <cfRule type="expression" dxfId="16785" priority="5270">
      <formula>BA40&lt;0</formula>
    </cfRule>
  </conditionalFormatting>
  <conditionalFormatting sqref="BB68">
    <cfRule type="colorScale" priority="5226">
      <colorScale>
        <cfvo type="min"/>
        <cfvo type="max"/>
        <color theme="0"/>
        <color theme="0"/>
      </colorScale>
    </cfRule>
    <cfRule type="expression" dxfId="16784" priority="5228">
      <formula>BA68&lt;0</formula>
    </cfRule>
  </conditionalFormatting>
  <conditionalFormatting sqref="BB68:BB81">
    <cfRule type="expression" dxfId="16783" priority="5225">
      <formula>IF(BB68="Validar","Rojo","Verde")</formula>
    </cfRule>
    <cfRule type="expression" priority="5227">
      <formula>#REF!</formula>
    </cfRule>
  </conditionalFormatting>
  <conditionalFormatting sqref="BB69:BB81">
    <cfRule type="colorScale" priority="5287">
      <colorScale>
        <cfvo type="min"/>
        <cfvo type="max"/>
        <color theme="0"/>
        <color theme="0"/>
      </colorScale>
    </cfRule>
    <cfRule type="expression" dxfId="16782" priority="5288">
      <formula>BA69&lt;0</formula>
    </cfRule>
  </conditionalFormatting>
  <conditionalFormatting sqref="BB83">
    <cfRule type="colorScale" priority="5209">
      <colorScale>
        <cfvo type="min"/>
        <cfvo type="max"/>
        <color theme="0"/>
        <color theme="0"/>
      </colorScale>
    </cfRule>
    <cfRule type="expression" dxfId="16781" priority="5211">
      <formula>BA83&lt;0</formula>
    </cfRule>
  </conditionalFormatting>
  <conditionalFormatting sqref="BB83:BB91">
    <cfRule type="expression" dxfId="16780" priority="5208">
      <formula>IF(BB83="Validar","Rojo","Verde")</formula>
    </cfRule>
    <cfRule type="expression" priority="5210">
      <formula>#REF!</formula>
    </cfRule>
  </conditionalFormatting>
  <conditionalFormatting sqref="BB84:BB91">
    <cfRule type="colorScale" priority="5267">
      <colorScale>
        <cfvo type="min"/>
        <cfvo type="max"/>
        <color theme="0"/>
        <color theme="0"/>
      </colorScale>
    </cfRule>
    <cfRule type="expression" dxfId="16779" priority="5268">
      <formula>BA84&lt;0</formula>
    </cfRule>
  </conditionalFormatting>
  <conditionalFormatting sqref="BB93">
    <cfRule type="colorScale" priority="5222">
      <colorScale>
        <cfvo type="min"/>
        <cfvo type="max"/>
        <color theme="0"/>
        <color theme="0"/>
      </colorScale>
    </cfRule>
    <cfRule type="expression" dxfId="16778" priority="5224">
      <formula>BA93&lt;0</formula>
    </cfRule>
  </conditionalFormatting>
  <conditionalFormatting sqref="BB93:BB102">
    <cfRule type="expression" dxfId="16777" priority="5221">
      <formula>IF(BB93="Validar","Rojo","Verde")</formula>
    </cfRule>
    <cfRule type="expression" priority="5223">
      <formula>#REF!</formula>
    </cfRule>
  </conditionalFormatting>
  <conditionalFormatting sqref="BB94:BB102">
    <cfRule type="colorScale" priority="5265">
      <colorScale>
        <cfvo type="min"/>
        <cfvo type="max"/>
        <color theme="0"/>
        <color theme="0"/>
      </colorScale>
    </cfRule>
    <cfRule type="expression" dxfId="16776" priority="5266">
      <formula>BA94&lt;0</formula>
    </cfRule>
  </conditionalFormatting>
  <conditionalFormatting sqref="BB104">
    <cfRule type="colorScale" priority="5218">
      <colorScale>
        <cfvo type="min"/>
        <cfvo type="max"/>
        <color theme="0"/>
        <color theme="0"/>
      </colorScale>
    </cfRule>
    <cfRule type="expression" dxfId="16775" priority="5220">
      <formula>BA104&lt;0</formula>
    </cfRule>
  </conditionalFormatting>
  <conditionalFormatting sqref="BB104:BB106">
    <cfRule type="expression" dxfId="16774" priority="5217">
      <formula>IF(BB104="Validar","Rojo","Verde")</formula>
    </cfRule>
    <cfRule type="expression" priority="5219">
      <formula>#REF!</formula>
    </cfRule>
  </conditionalFormatting>
  <conditionalFormatting sqref="BB105:BB106">
    <cfRule type="colorScale" priority="5263">
      <colorScale>
        <cfvo type="min"/>
        <cfvo type="max"/>
        <color theme="0"/>
        <color theme="0"/>
      </colorScale>
    </cfRule>
    <cfRule type="expression" dxfId="16773" priority="5264">
      <formula>BA105&lt;0</formula>
    </cfRule>
  </conditionalFormatting>
  <conditionalFormatting sqref="BB110">
    <cfRule type="colorScale" priority="5261">
      <colorScale>
        <cfvo type="min"/>
        <cfvo type="max"/>
        <color theme="0"/>
        <color theme="0"/>
      </colorScale>
    </cfRule>
    <cfRule type="expression" dxfId="16772" priority="5262">
      <formula>BA110&lt;0</formula>
    </cfRule>
  </conditionalFormatting>
  <conditionalFormatting sqref="BB110:BB111">
    <cfRule type="expression" priority="5203">
      <formula>#REF!</formula>
    </cfRule>
  </conditionalFormatting>
  <conditionalFormatting sqref="BB111">
    <cfRule type="colorScale" priority="5202">
      <colorScale>
        <cfvo type="min"/>
        <cfvo type="max"/>
        <color theme="0"/>
        <color theme="0"/>
      </colorScale>
    </cfRule>
    <cfRule type="expression" dxfId="16771" priority="5204">
      <formula>BA111&lt;0</formula>
    </cfRule>
  </conditionalFormatting>
  <conditionalFormatting sqref="BB117:BB123">
    <cfRule type="colorScale" priority="5258">
      <colorScale>
        <cfvo type="min"/>
        <cfvo type="max"/>
        <color theme="0"/>
        <color theme="0"/>
      </colorScale>
    </cfRule>
    <cfRule type="expression" priority="5259">
      <formula>#REF!</formula>
    </cfRule>
    <cfRule type="expression" dxfId="16770" priority="5260">
      <formula>BA117&lt;0</formula>
    </cfRule>
  </conditionalFormatting>
  <conditionalFormatting sqref="BB125">
    <cfRule type="colorScale" priority="5214">
      <colorScale>
        <cfvo type="min"/>
        <cfvo type="max"/>
        <color theme="0"/>
        <color theme="0"/>
      </colorScale>
    </cfRule>
    <cfRule type="expression" dxfId="16769" priority="5216">
      <formula>BA125&lt;0</formula>
    </cfRule>
  </conditionalFormatting>
  <conditionalFormatting sqref="BB125:BB134">
    <cfRule type="expression" dxfId="16768" priority="5213">
      <formula>IF(BB125="Validar","Rojo","Verde")</formula>
    </cfRule>
    <cfRule type="expression" priority="5215">
      <formula>#REF!</formula>
    </cfRule>
  </conditionalFormatting>
  <conditionalFormatting sqref="BB126:BB134">
    <cfRule type="colorScale" priority="5255">
      <colorScale>
        <cfvo type="min"/>
        <cfvo type="max"/>
        <color theme="0"/>
        <color theme="0"/>
      </colorScale>
    </cfRule>
    <cfRule type="expression" dxfId="16767" priority="5256">
      <formula>BA126&lt;0</formula>
    </cfRule>
  </conditionalFormatting>
  <conditionalFormatting sqref="BF110:BF111">
    <cfRule type="expression" dxfId="16766" priority="5112">
      <formula>IF(BF110="Validar","Rojo","Verde")</formula>
    </cfRule>
  </conditionalFormatting>
  <conditionalFormatting sqref="BF117:BF123">
    <cfRule type="expression" dxfId="16765" priority="5168">
      <formula>IF(BF117="Validar","Rojo","Verde")</formula>
    </cfRule>
  </conditionalFormatting>
  <conditionalFormatting sqref="BF117:BF123">
    <cfRule type="expression" priority="5170">
      <formula>#REF!</formula>
    </cfRule>
  </conditionalFormatting>
  <conditionalFormatting sqref="BF6:BF16">
    <cfRule type="expression" dxfId="16764" priority="5160">
      <formula>IF(BF6="Validar","Rojo","Verde")</formula>
    </cfRule>
    <cfRule type="expression" priority="5162">
      <formula>#REF!</formula>
    </cfRule>
  </conditionalFormatting>
  <conditionalFormatting sqref="BF6:BF9">
    <cfRule type="colorScale" priority="5196">
      <colorScale>
        <cfvo type="min"/>
        <cfvo type="max"/>
        <color theme="0"/>
        <color theme="0"/>
      </colorScale>
    </cfRule>
    <cfRule type="expression" dxfId="16763" priority="5197">
      <formula>BE6&lt;0</formula>
    </cfRule>
  </conditionalFormatting>
  <conditionalFormatting sqref="BF10">
    <cfRule type="colorScale" priority="5164">
      <colorScale>
        <cfvo type="min"/>
        <cfvo type="max"/>
        <color theme="0"/>
        <color theme="0"/>
      </colorScale>
    </cfRule>
    <cfRule type="expression" dxfId="16762" priority="5165">
      <formula>BE10&lt;0</formula>
    </cfRule>
  </conditionalFormatting>
  <conditionalFormatting sqref="BF11:BF14">
    <cfRule type="colorScale" priority="5194">
      <colorScale>
        <cfvo type="min"/>
        <cfvo type="max"/>
        <color theme="0"/>
        <color theme="0"/>
      </colorScale>
    </cfRule>
    <cfRule type="expression" dxfId="16761" priority="5195">
      <formula>BE11&lt;0</formula>
    </cfRule>
  </conditionalFormatting>
  <conditionalFormatting sqref="BF15">
    <cfRule type="colorScale" priority="5161">
      <colorScale>
        <cfvo type="min"/>
        <cfvo type="max"/>
        <color theme="0"/>
        <color theme="0"/>
      </colorScale>
    </cfRule>
    <cfRule type="expression" dxfId="16760" priority="5163">
      <formula>BE15&lt;0</formula>
    </cfRule>
  </conditionalFormatting>
  <conditionalFormatting sqref="BF16">
    <cfRule type="colorScale" priority="5192">
      <colorScale>
        <cfvo type="min"/>
        <cfvo type="max"/>
        <color theme="0"/>
        <color theme="0"/>
      </colorScale>
    </cfRule>
    <cfRule type="expression" dxfId="16759" priority="5193">
      <formula>BE16&lt;0</formula>
    </cfRule>
  </conditionalFormatting>
  <conditionalFormatting sqref="BF18">
    <cfRule type="colorScale" priority="5157">
      <colorScale>
        <cfvo type="min"/>
        <cfvo type="max"/>
        <color theme="0"/>
        <color theme="0"/>
      </colorScale>
    </cfRule>
    <cfRule type="expression" dxfId="16758" priority="5159">
      <formula>BE18&lt;0</formula>
    </cfRule>
  </conditionalFormatting>
  <conditionalFormatting sqref="BF18:BF19">
    <cfRule type="expression" dxfId="16757" priority="5156">
      <formula>IF(BF18="Validar","Rojo","Verde")</formula>
    </cfRule>
    <cfRule type="expression" priority="5158">
      <formula>#REF!</formula>
    </cfRule>
  </conditionalFormatting>
  <conditionalFormatting sqref="BF19">
    <cfRule type="colorScale" priority="5190">
      <colorScale>
        <cfvo type="min"/>
        <cfvo type="max"/>
        <color theme="0"/>
        <color theme="0"/>
      </colorScale>
    </cfRule>
    <cfRule type="expression" dxfId="16756" priority="5191">
      <formula>BE19&lt;0</formula>
    </cfRule>
  </conditionalFormatting>
  <conditionalFormatting sqref="BF23">
    <cfRule type="colorScale" priority="5153">
      <colorScale>
        <cfvo type="min"/>
        <cfvo type="max"/>
        <color theme="0"/>
        <color theme="0"/>
      </colorScale>
    </cfRule>
    <cfRule type="expression" dxfId="16755" priority="5155">
      <formula>BE23&lt;0</formula>
    </cfRule>
  </conditionalFormatting>
  <conditionalFormatting sqref="BF23:BF24">
    <cfRule type="expression" dxfId="16754" priority="5152">
      <formula>IF(BF23="Validar","Rojo","Verde")</formula>
    </cfRule>
    <cfRule type="expression" priority="5154">
      <formula>#REF!</formula>
    </cfRule>
  </conditionalFormatting>
  <conditionalFormatting sqref="BF24">
    <cfRule type="colorScale" priority="5186">
      <colorScale>
        <cfvo type="min"/>
        <cfvo type="max"/>
        <color theme="0"/>
        <color theme="0"/>
      </colorScale>
    </cfRule>
    <cfRule type="expression" dxfId="16753" priority="5187">
      <formula>BE24&lt;0</formula>
    </cfRule>
  </conditionalFormatting>
  <conditionalFormatting sqref="BF26">
    <cfRule type="colorScale" priority="5149">
      <colorScale>
        <cfvo type="min"/>
        <cfvo type="max"/>
        <color theme="0"/>
        <color theme="0"/>
      </colorScale>
    </cfRule>
    <cfRule type="expression" dxfId="16752" priority="5151">
      <formula>BE26&lt;0</formula>
    </cfRule>
  </conditionalFormatting>
  <conditionalFormatting sqref="BF26:BF27">
    <cfRule type="expression" dxfId="16751" priority="5148">
      <formula>IF(BF26="Validar","Rojo","Verde")</formula>
    </cfRule>
    <cfRule type="expression" priority="5150">
      <formula>#REF!</formula>
    </cfRule>
  </conditionalFormatting>
  <conditionalFormatting sqref="BF27">
    <cfRule type="colorScale" priority="5184">
      <colorScale>
        <cfvo type="min"/>
        <cfvo type="max"/>
        <color theme="0"/>
        <color theme="0"/>
      </colorScale>
    </cfRule>
    <cfRule type="expression" dxfId="16750" priority="5185">
      <formula>BE27&lt;0</formula>
    </cfRule>
  </conditionalFormatting>
  <conditionalFormatting sqref="BF29">
    <cfRule type="colorScale" priority="5145">
      <colorScale>
        <cfvo type="min"/>
        <cfvo type="max"/>
        <color theme="0"/>
        <color theme="0"/>
      </colorScale>
    </cfRule>
    <cfRule type="expression" dxfId="16749" priority="5147">
      <formula>BE29&lt;0</formula>
    </cfRule>
  </conditionalFormatting>
  <conditionalFormatting sqref="BF29:BF30">
    <cfRule type="expression" dxfId="16748" priority="5144">
      <formula>IF(BF29="Validar","Rojo","Verde")</formula>
    </cfRule>
    <cfRule type="expression" priority="5146">
      <formula>#REF!</formula>
    </cfRule>
  </conditionalFormatting>
  <conditionalFormatting sqref="BF30">
    <cfRule type="colorScale" priority="5182">
      <colorScale>
        <cfvo type="min"/>
        <cfvo type="max"/>
        <color theme="0"/>
        <color theme="0"/>
      </colorScale>
    </cfRule>
    <cfRule type="expression" dxfId="16747" priority="5183">
      <formula>BE30&lt;0</formula>
    </cfRule>
  </conditionalFormatting>
  <conditionalFormatting sqref="BF39">
    <cfRule type="colorScale" priority="5141">
      <colorScale>
        <cfvo type="min"/>
        <cfvo type="max"/>
        <color theme="0"/>
        <color theme="0"/>
      </colorScale>
    </cfRule>
    <cfRule type="expression" dxfId="16746" priority="5143">
      <formula>BE39&lt;0</formula>
    </cfRule>
  </conditionalFormatting>
  <conditionalFormatting sqref="BF39:BF66">
    <cfRule type="expression" dxfId="16745" priority="5140">
      <formula>IF(BF39="Validar","Rojo","Verde")</formula>
    </cfRule>
    <cfRule type="expression" priority="5142">
      <formula>#REF!</formula>
    </cfRule>
  </conditionalFormatting>
  <conditionalFormatting sqref="BF40:BF66">
    <cfRule type="colorScale" priority="5180">
      <colorScale>
        <cfvo type="min"/>
        <cfvo type="max"/>
        <color theme="0"/>
        <color theme="0"/>
      </colorScale>
    </cfRule>
    <cfRule type="expression" dxfId="16744" priority="5181">
      <formula>BE40&lt;0</formula>
    </cfRule>
  </conditionalFormatting>
  <conditionalFormatting sqref="BF68">
    <cfRule type="colorScale" priority="5137">
      <colorScale>
        <cfvo type="min"/>
        <cfvo type="max"/>
        <color theme="0"/>
        <color theme="0"/>
      </colorScale>
    </cfRule>
    <cfRule type="expression" dxfId="16743" priority="5139">
      <formula>BE68&lt;0</formula>
    </cfRule>
  </conditionalFormatting>
  <conditionalFormatting sqref="BF68:BF81">
    <cfRule type="expression" dxfId="16742" priority="5136">
      <formula>IF(BF68="Validar","Rojo","Verde")</formula>
    </cfRule>
    <cfRule type="expression" priority="5138">
      <formula>#REF!</formula>
    </cfRule>
  </conditionalFormatting>
  <conditionalFormatting sqref="BF69:BF81">
    <cfRule type="colorScale" priority="5198">
      <colorScale>
        <cfvo type="min"/>
        <cfvo type="max"/>
        <color theme="0"/>
        <color theme="0"/>
      </colorScale>
    </cfRule>
    <cfRule type="expression" dxfId="16741" priority="5199">
      <formula>BE69&lt;0</formula>
    </cfRule>
  </conditionalFormatting>
  <conditionalFormatting sqref="BF83">
    <cfRule type="colorScale" priority="5120">
      <colorScale>
        <cfvo type="min"/>
        <cfvo type="max"/>
        <color theme="0"/>
        <color theme="0"/>
      </colorScale>
    </cfRule>
    <cfRule type="expression" dxfId="16740" priority="5122">
      <formula>BE83&lt;0</formula>
    </cfRule>
  </conditionalFormatting>
  <conditionalFormatting sqref="BF83:BF91">
    <cfRule type="expression" dxfId="16739" priority="5119">
      <formula>IF(BF83="Validar","Rojo","Verde")</formula>
    </cfRule>
    <cfRule type="expression" priority="5121">
      <formula>#REF!</formula>
    </cfRule>
  </conditionalFormatting>
  <conditionalFormatting sqref="BF84:BF91">
    <cfRule type="colorScale" priority="5178">
      <colorScale>
        <cfvo type="min"/>
        <cfvo type="max"/>
        <color theme="0"/>
        <color theme="0"/>
      </colorScale>
    </cfRule>
    <cfRule type="expression" dxfId="16738" priority="5179">
      <formula>BE84&lt;0</formula>
    </cfRule>
  </conditionalFormatting>
  <conditionalFormatting sqref="BF93">
    <cfRule type="colorScale" priority="5133">
      <colorScale>
        <cfvo type="min"/>
        <cfvo type="max"/>
        <color theme="0"/>
        <color theme="0"/>
      </colorScale>
    </cfRule>
    <cfRule type="expression" dxfId="16737" priority="5135">
      <formula>BE93&lt;0</formula>
    </cfRule>
  </conditionalFormatting>
  <conditionalFormatting sqref="BF93:BF102">
    <cfRule type="expression" dxfId="16736" priority="5132">
      <formula>IF(BF93="Validar","Rojo","Verde")</formula>
    </cfRule>
    <cfRule type="expression" priority="5134">
      <formula>#REF!</formula>
    </cfRule>
  </conditionalFormatting>
  <conditionalFormatting sqref="BF94:BF102">
    <cfRule type="colorScale" priority="5176">
      <colorScale>
        <cfvo type="min"/>
        <cfvo type="max"/>
        <color theme="0"/>
        <color theme="0"/>
      </colorScale>
    </cfRule>
    <cfRule type="expression" dxfId="16735" priority="5177">
      <formula>BE94&lt;0</formula>
    </cfRule>
  </conditionalFormatting>
  <conditionalFormatting sqref="BF104">
    <cfRule type="colorScale" priority="5129">
      <colorScale>
        <cfvo type="min"/>
        <cfvo type="max"/>
        <color theme="0"/>
        <color theme="0"/>
      </colorScale>
    </cfRule>
    <cfRule type="expression" dxfId="16734" priority="5131">
      <formula>BE104&lt;0</formula>
    </cfRule>
  </conditionalFormatting>
  <conditionalFormatting sqref="BF104:BF106">
    <cfRule type="expression" dxfId="16733" priority="5128">
      <formula>IF(BF104="Validar","Rojo","Verde")</formula>
    </cfRule>
    <cfRule type="expression" priority="5130">
      <formula>#REF!</formula>
    </cfRule>
  </conditionalFormatting>
  <conditionalFormatting sqref="BF105:BF106">
    <cfRule type="colorScale" priority="5174">
      <colorScale>
        <cfvo type="min"/>
        <cfvo type="max"/>
        <color theme="0"/>
        <color theme="0"/>
      </colorScale>
    </cfRule>
    <cfRule type="expression" dxfId="16732" priority="5175">
      <formula>BE105&lt;0</formula>
    </cfRule>
  </conditionalFormatting>
  <conditionalFormatting sqref="BF110">
    <cfRule type="colorScale" priority="5172">
      <colorScale>
        <cfvo type="min"/>
        <cfvo type="max"/>
        <color theme="0"/>
        <color theme="0"/>
      </colorScale>
    </cfRule>
    <cfRule type="expression" dxfId="16731" priority="5173">
      <formula>BE110&lt;0</formula>
    </cfRule>
  </conditionalFormatting>
  <conditionalFormatting sqref="BF110:BF111">
    <cfRule type="expression" priority="5114">
      <formula>#REF!</formula>
    </cfRule>
  </conditionalFormatting>
  <conditionalFormatting sqref="BF111">
    <cfRule type="colorScale" priority="5113">
      <colorScale>
        <cfvo type="min"/>
        <cfvo type="max"/>
        <color theme="0"/>
        <color theme="0"/>
      </colorScale>
    </cfRule>
    <cfRule type="expression" dxfId="16730" priority="5115">
      <formula>BE111&lt;0</formula>
    </cfRule>
  </conditionalFormatting>
  <conditionalFormatting sqref="BF117:BF123">
    <cfRule type="colorScale" priority="5169">
      <colorScale>
        <cfvo type="min"/>
        <cfvo type="max"/>
        <color theme="0"/>
        <color theme="0"/>
      </colorScale>
    </cfRule>
    <cfRule type="expression" dxfId="16729" priority="5171">
      <formula>BE117&lt;0</formula>
    </cfRule>
  </conditionalFormatting>
  <conditionalFormatting sqref="BF125">
    <cfRule type="colorScale" priority="5125">
      <colorScale>
        <cfvo type="min"/>
        <cfvo type="max"/>
        <color theme="0"/>
        <color theme="0"/>
      </colorScale>
    </cfRule>
    <cfRule type="expression" dxfId="16728" priority="5127">
      <formula>BE125&lt;0</formula>
    </cfRule>
  </conditionalFormatting>
  <conditionalFormatting sqref="BF125:BF134">
    <cfRule type="expression" dxfId="16727" priority="5124">
      <formula>IF(BF125="Validar","Rojo","Verde")</formula>
    </cfRule>
    <cfRule type="expression" priority="5126">
      <formula>#REF!</formula>
    </cfRule>
  </conditionalFormatting>
  <conditionalFormatting sqref="BF126:BF134">
    <cfRule type="colorScale" priority="5166">
      <colorScale>
        <cfvo type="min"/>
        <cfvo type="max"/>
        <color theme="0"/>
        <color theme="0"/>
      </colorScale>
    </cfRule>
    <cfRule type="expression" dxfId="16726" priority="5167">
      <formula>BE126&lt;0</formula>
    </cfRule>
  </conditionalFormatting>
  <conditionalFormatting sqref="BM110:BM111">
    <cfRule type="expression" dxfId="16725" priority="4578">
      <formula>IF(BM110="Validar","Rojo","Verde")</formula>
    </cfRule>
  </conditionalFormatting>
  <conditionalFormatting sqref="BZ110:BZ111">
    <cfRule type="expression" dxfId="16724" priority="5023">
      <formula>IF(BZ110="Validar","Rojo","Verde")</formula>
    </cfRule>
  </conditionalFormatting>
  <conditionalFormatting sqref="BZ117:BZ123">
    <cfRule type="expression" dxfId="16723" priority="5079">
      <formula>IF(BZ117="Validar","Rojo","Verde")</formula>
    </cfRule>
  </conditionalFormatting>
  <conditionalFormatting sqref="BZ6:BZ16">
    <cfRule type="expression" dxfId="16722" priority="5071">
      <formula>IF(BZ6="Validar","Rojo","Verde")</formula>
    </cfRule>
    <cfRule type="expression" priority="5073">
      <formula>#REF!</formula>
    </cfRule>
  </conditionalFormatting>
  <conditionalFormatting sqref="BZ6:BZ9">
    <cfRule type="colorScale" priority="5107">
      <colorScale>
        <cfvo type="min"/>
        <cfvo type="max"/>
        <color theme="0"/>
        <color theme="0"/>
      </colorScale>
    </cfRule>
    <cfRule type="expression" dxfId="16721" priority="5108">
      <formula>BY6&lt;0</formula>
    </cfRule>
  </conditionalFormatting>
  <conditionalFormatting sqref="BZ10">
    <cfRule type="colorScale" priority="5075">
      <colorScale>
        <cfvo type="min"/>
        <cfvo type="max"/>
        <color theme="0"/>
        <color theme="0"/>
      </colorScale>
    </cfRule>
    <cfRule type="expression" dxfId="16720" priority="5076">
      <formula>BY10&lt;0</formula>
    </cfRule>
  </conditionalFormatting>
  <conditionalFormatting sqref="BZ11:BZ14">
    <cfRule type="colorScale" priority="5105">
      <colorScale>
        <cfvo type="min"/>
        <cfvo type="max"/>
        <color theme="0"/>
        <color theme="0"/>
      </colorScale>
    </cfRule>
    <cfRule type="expression" dxfId="16719" priority="5106">
      <formula>BY11&lt;0</formula>
    </cfRule>
  </conditionalFormatting>
  <conditionalFormatting sqref="BZ15">
    <cfRule type="colorScale" priority="5072">
      <colorScale>
        <cfvo type="min"/>
        <cfvo type="max"/>
        <color theme="0"/>
        <color theme="0"/>
      </colorScale>
    </cfRule>
    <cfRule type="expression" dxfId="16718" priority="5074">
      <formula>BY15&lt;0</formula>
    </cfRule>
  </conditionalFormatting>
  <conditionalFormatting sqref="BZ16">
    <cfRule type="colorScale" priority="5103">
      <colorScale>
        <cfvo type="min"/>
        <cfvo type="max"/>
        <color theme="0"/>
        <color theme="0"/>
      </colorScale>
    </cfRule>
    <cfRule type="expression" dxfId="16717" priority="5104">
      <formula>BY16&lt;0</formula>
    </cfRule>
  </conditionalFormatting>
  <conditionalFormatting sqref="BZ18">
    <cfRule type="colorScale" priority="5068">
      <colorScale>
        <cfvo type="min"/>
        <cfvo type="max"/>
        <color theme="0"/>
        <color theme="0"/>
      </colorScale>
    </cfRule>
    <cfRule type="expression" dxfId="16716" priority="5070">
      <formula>BY18&lt;0</formula>
    </cfRule>
  </conditionalFormatting>
  <conditionalFormatting sqref="BZ18:BZ19">
    <cfRule type="expression" dxfId="16715" priority="5067">
      <formula>IF(BZ18="Validar","Rojo","Verde")</formula>
    </cfRule>
    <cfRule type="expression" priority="5069">
      <formula>#REF!</formula>
    </cfRule>
  </conditionalFormatting>
  <conditionalFormatting sqref="BZ19">
    <cfRule type="colorScale" priority="5101">
      <colorScale>
        <cfvo type="min"/>
        <cfvo type="max"/>
        <color theme="0"/>
        <color theme="0"/>
      </colorScale>
    </cfRule>
    <cfRule type="expression" dxfId="16714" priority="5102">
      <formula>BY19&lt;0</formula>
    </cfRule>
  </conditionalFormatting>
  <conditionalFormatting sqref="BZ23">
    <cfRule type="colorScale" priority="5064">
      <colorScale>
        <cfvo type="min"/>
        <cfvo type="max"/>
        <color theme="0"/>
        <color theme="0"/>
      </colorScale>
    </cfRule>
    <cfRule type="expression" dxfId="16713" priority="5066">
      <formula>BY23&lt;0</formula>
    </cfRule>
  </conditionalFormatting>
  <conditionalFormatting sqref="BZ23:BZ24">
    <cfRule type="expression" dxfId="16712" priority="5063">
      <formula>IF(BZ23="Validar","Rojo","Verde")</formula>
    </cfRule>
    <cfRule type="expression" priority="5065">
      <formula>#REF!</formula>
    </cfRule>
  </conditionalFormatting>
  <conditionalFormatting sqref="BZ24">
    <cfRule type="colorScale" priority="5097">
      <colorScale>
        <cfvo type="min"/>
        <cfvo type="max"/>
        <color theme="0"/>
        <color theme="0"/>
      </colorScale>
    </cfRule>
    <cfRule type="expression" dxfId="16711" priority="5098">
      <formula>BY24&lt;0</formula>
    </cfRule>
  </conditionalFormatting>
  <conditionalFormatting sqref="BZ26">
    <cfRule type="colorScale" priority="5060">
      <colorScale>
        <cfvo type="min"/>
        <cfvo type="max"/>
        <color theme="0"/>
        <color theme="0"/>
      </colorScale>
    </cfRule>
    <cfRule type="expression" dxfId="16710" priority="5062">
      <formula>BY26&lt;0</formula>
    </cfRule>
  </conditionalFormatting>
  <conditionalFormatting sqref="BZ26:BZ27">
    <cfRule type="expression" dxfId="16709" priority="5059">
      <formula>IF(BZ26="Validar","Rojo","Verde")</formula>
    </cfRule>
    <cfRule type="expression" priority="5061">
      <formula>#REF!</formula>
    </cfRule>
  </conditionalFormatting>
  <conditionalFormatting sqref="BZ27">
    <cfRule type="colorScale" priority="5095">
      <colorScale>
        <cfvo type="min"/>
        <cfvo type="max"/>
        <color theme="0"/>
        <color theme="0"/>
      </colorScale>
    </cfRule>
    <cfRule type="expression" dxfId="16708" priority="5096">
      <formula>BY27&lt;0</formula>
    </cfRule>
  </conditionalFormatting>
  <conditionalFormatting sqref="BZ29">
    <cfRule type="colorScale" priority="5056">
      <colorScale>
        <cfvo type="min"/>
        <cfvo type="max"/>
        <color theme="0"/>
        <color theme="0"/>
      </colorScale>
    </cfRule>
    <cfRule type="expression" dxfId="16707" priority="5058">
      <formula>BY29&lt;0</formula>
    </cfRule>
  </conditionalFormatting>
  <conditionalFormatting sqref="BZ29:BZ30">
    <cfRule type="expression" dxfId="16706" priority="5055">
      <formula>IF(BZ29="Validar","Rojo","Verde")</formula>
    </cfRule>
    <cfRule type="expression" priority="5057">
      <formula>#REF!</formula>
    </cfRule>
  </conditionalFormatting>
  <conditionalFormatting sqref="BZ30">
    <cfRule type="colorScale" priority="5093">
      <colorScale>
        <cfvo type="min"/>
        <cfvo type="max"/>
        <color theme="0"/>
        <color theme="0"/>
      </colorScale>
    </cfRule>
    <cfRule type="expression" dxfId="16705" priority="5094">
      <formula>BY30&lt;0</formula>
    </cfRule>
  </conditionalFormatting>
  <conditionalFormatting sqref="BZ39">
    <cfRule type="colorScale" priority="5052">
      <colorScale>
        <cfvo type="min"/>
        <cfvo type="max"/>
        <color theme="0"/>
        <color theme="0"/>
      </colorScale>
    </cfRule>
    <cfRule type="expression" dxfId="16704" priority="5054">
      <formula>BY39&lt;0</formula>
    </cfRule>
  </conditionalFormatting>
  <conditionalFormatting sqref="BZ39:BZ66">
    <cfRule type="expression" dxfId="16703" priority="5051">
      <formula>IF(BZ39="Validar","Rojo","Verde")</formula>
    </cfRule>
    <cfRule type="expression" priority="5053">
      <formula>#REF!</formula>
    </cfRule>
  </conditionalFormatting>
  <conditionalFormatting sqref="BZ40:BZ66">
    <cfRule type="colorScale" priority="5091">
      <colorScale>
        <cfvo type="min"/>
        <cfvo type="max"/>
        <color theme="0"/>
        <color theme="0"/>
      </colorScale>
    </cfRule>
    <cfRule type="expression" dxfId="16702" priority="5092">
      <formula>BY40&lt;0</formula>
    </cfRule>
  </conditionalFormatting>
  <conditionalFormatting sqref="BZ68">
    <cfRule type="colorScale" priority="5048">
      <colorScale>
        <cfvo type="min"/>
        <cfvo type="max"/>
        <color theme="0"/>
        <color theme="0"/>
      </colorScale>
    </cfRule>
    <cfRule type="expression" dxfId="16701" priority="5050">
      <formula>BY68&lt;0</formula>
    </cfRule>
  </conditionalFormatting>
  <conditionalFormatting sqref="BZ68:BZ81">
    <cfRule type="expression" dxfId="16700" priority="5047">
      <formula>IF(BZ68="Validar","Rojo","Verde")</formula>
    </cfRule>
    <cfRule type="expression" priority="5049">
      <formula>#REF!</formula>
    </cfRule>
  </conditionalFormatting>
  <conditionalFormatting sqref="BZ69:BZ81">
    <cfRule type="colorScale" priority="5109">
      <colorScale>
        <cfvo type="min"/>
        <cfvo type="max"/>
        <color theme="0"/>
        <color theme="0"/>
      </colorScale>
    </cfRule>
    <cfRule type="expression" dxfId="16699" priority="5110">
      <formula>BY69&lt;0</formula>
    </cfRule>
  </conditionalFormatting>
  <conditionalFormatting sqref="BZ83">
    <cfRule type="colorScale" priority="5031">
      <colorScale>
        <cfvo type="min"/>
        <cfvo type="max"/>
        <color theme="0"/>
        <color theme="0"/>
      </colorScale>
    </cfRule>
    <cfRule type="expression" dxfId="16698" priority="5033">
      <formula>BY83&lt;0</formula>
    </cfRule>
  </conditionalFormatting>
  <conditionalFormatting sqref="BZ83:BZ91">
    <cfRule type="expression" dxfId="16697" priority="5030">
      <formula>IF(BZ83="Validar","Rojo","Verde")</formula>
    </cfRule>
    <cfRule type="expression" priority="5032">
      <formula>#REF!</formula>
    </cfRule>
  </conditionalFormatting>
  <conditionalFormatting sqref="BZ84:BZ91">
    <cfRule type="colorScale" priority="5089">
      <colorScale>
        <cfvo type="min"/>
        <cfvo type="max"/>
        <color theme="0"/>
        <color theme="0"/>
      </colorScale>
    </cfRule>
    <cfRule type="expression" dxfId="16696" priority="5090">
      <formula>BY84&lt;0</formula>
    </cfRule>
  </conditionalFormatting>
  <conditionalFormatting sqref="BZ93">
    <cfRule type="colorScale" priority="5044">
      <colorScale>
        <cfvo type="min"/>
        <cfvo type="max"/>
        <color theme="0"/>
        <color theme="0"/>
      </colorScale>
    </cfRule>
    <cfRule type="expression" dxfId="16695" priority="5046">
      <formula>BY93&lt;0</formula>
    </cfRule>
  </conditionalFormatting>
  <conditionalFormatting sqref="BZ93:BZ102">
    <cfRule type="expression" dxfId="16694" priority="5043">
      <formula>IF(BZ93="Validar","Rojo","Verde")</formula>
    </cfRule>
    <cfRule type="expression" priority="5045">
      <formula>#REF!</formula>
    </cfRule>
  </conditionalFormatting>
  <conditionalFormatting sqref="BZ94:BZ102">
    <cfRule type="colorScale" priority="5087">
      <colorScale>
        <cfvo type="min"/>
        <cfvo type="max"/>
        <color theme="0"/>
        <color theme="0"/>
      </colorScale>
    </cfRule>
    <cfRule type="expression" dxfId="16693" priority="5088">
      <formula>BY94&lt;0</formula>
    </cfRule>
  </conditionalFormatting>
  <conditionalFormatting sqref="BZ104">
    <cfRule type="colorScale" priority="5040">
      <colorScale>
        <cfvo type="min"/>
        <cfvo type="max"/>
        <color theme="0"/>
        <color theme="0"/>
      </colorScale>
    </cfRule>
    <cfRule type="expression" dxfId="16692" priority="5042">
      <formula>BY104&lt;0</formula>
    </cfRule>
  </conditionalFormatting>
  <conditionalFormatting sqref="BZ104:BZ106">
    <cfRule type="expression" dxfId="16691" priority="5039">
      <formula>IF(BZ104="Validar","Rojo","Verde")</formula>
    </cfRule>
    <cfRule type="expression" priority="5041">
      <formula>#REF!</formula>
    </cfRule>
  </conditionalFormatting>
  <conditionalFormatting sqref="BZ105:BZ106">
    <cfRule type="colorScale" priority="5085">
      <colorScale>
        <cfvo type="min"/>
        <cfvo type="max"/>
        <color theme="0"/>
        <color theme="0"/>
      </colorScale>
    </cfRule>
    <cfRule type="expression" dxfId="16690" priority="5086">
      <formula>BY105&lt;0</formula>
    </cfRule>
  </conditionalFormatting>
  <conditionalFormatting sqref="BZ110">
    <cfRule type="colorScale" priority="5083">
      <colorScale>
        <cfvo type="min"/>
        <cfvo type="max"/>
        <color theme="0"/>
        <color theme="0"/>
      </colorScale>
    </cfRule>
    <cfRule type="expression" dxfId="16689" priority="5084">
      <formula>BY110&lt;0</formula>
    </cfRule>
  </conditionalFormatting>
  <conditionalFormatting sqref="BZ110:BZ111">
    <cfRule type="expression" priority="5025">
      <formula>#REF!</formula>
    </cfRule>
  </conditionalFormatting>
  <conditionalFormatting sqref="BZ111">
    <cfRule type="colorScale" priority="5024">
      <colorScale>
        <cfvo type="min"/>
        <cfvo type="max"/>
        <color theme="0"/>
        <color theme="0"/>
      </colorScale>
    </cfRule>
    <cfRule type="expression" dxfId="16688" priority="5026">
      <formula>BY111&lt;0</formula>
    </cfRule>
  </conditionalFormatting>
  <conditionalFormatting sqref="BZ117:BZ123">
    <cfRule type="colorScale" priority="5080">
      <colorScale>
        <cfvo type="min"/>
        <cfvo type="max"/>
        <color theme="0"/>
        <color theme="0"/>
      </colorScale>
    </cfRule>
    <cfRule type="expression" priority="5081">
      <formula>#REF!</formula>
    </cfRule>
    <cfRule type="expression" dxfId="16687" priority="5082">
      <formula>BY117&lt;0</formula>
    </cfRule>
  </conditionalFormatting>
  <conditionalFormatting sqref="BZ125">
    <cfRule type="colorScale" priority="5036">
      <colorScale>
        <cfvo type="min"/>
        <cfvo type="max"/>
        <color theme="0"/>
        <color theme="0"/>
      </colorScale>
    </cfRule>
    <cfRule type="expression" dxfId="16686" priority="5038">
      <formula>BY125&lt;0</formula>
    </cfRule>
  </conditionalFormatting>
  <conditionalFormatting sqref="BZ125:BZ134">
    <cfRule type="expression" dxfId="16685" priority="5035">
      <formula>IF(BZ125="Validar","Rojo","Verde")</formula>
    </cfRule>
    <cfRule type="expression" priority="5037">
      <formula>#REF!</formula>
    </cfRule>
  </conditionalFormatting>
  <conditionalFormatting sqref="BZ126:BZ134">
    <cfRule type="colorScale" priority="5077">
      <colorScale>
        <cfvo type="min"/>
        <cfvo type="max"/>
        <color theme="0"/>
        <color theme="0"/>
      </colorScale>
    </cfRule>
    <cfRule type="expression" dxfId="16684" priority="5078">
      <formula>BY126&lt;0</formula>
    </cfRule>
  </conditionalFormatting>
  <conditionalFormatting sqref="BT117:BT123">
    <cfRule type="expression" dxfId="16683" priority="4545">
      <formula>IF(BT117="Validar","Rojo","Verde")</formula>
    </cfRule>
  </conditionalFormatting>
  <conditionalFormatting sqref="AP117:AP123">
    <cfRule type="expression" dxfId="16682" priority="4723">
      <formula>IF(AP117="Validar","Rojo","Verde")</formula>
    </cfRule>
  </conditionalFormatting>
  <conditionalFormatting sqref="AI29:AI30">
    <cfRule type="expression" dxfId="16681" priority="4788">
      <formula>IF(AI29="Validar","Rojo","Verde")</formula>
    </cfRule>
    <cfRule type="expression" priority="4790">
      <formula>#REF!</formula>
    </cfRule>
  </conditionalFormatting>
  <conditionalFormatting sqref="CX110:CX111">
    <cfRule type="expression" dxfId="16680" priority="4934">
      <formula>IF(CX110="Validar","Rojo","Verde")</formula>
    </cfRule>
  </conditionalFormatting>
  <conditionalFormatting sqref="CX117:CX123">
    <cfRule type="expression" dxfId="16679" priority="4990">
      <formula>IF(CX117="Validar","Rojo","Verde")</formula>
    </cfRule>
  </conditionalFormatting>
  <conditionalFormatting sqref="CX6:CX16">
    <cfRule type="expression" dxfId="16678" priority="4982">
      <formula>IF(CX6="Validar","Rojo","Verde")</formula>
    </cfRule>
    <cfRule type="expression" priority="4984">
      <formula>#REF!</formula>
    </cfRule>
  </conditionalFormatting>
  <conditionalFormatting sqref="CX6:CX9">
    <cfRule type="colorScale" priority="5018">
      <colorScale>
        <cfvo type="min"/>
        <cfvo type="max"/>
        <color theme="0"/>
        <color theme="0"/>
      </colorScale>
    </cfRule>
    <cfRule type="expression" dxfId="16677" priority="5019">
      <formula>CW6&lt;0</formula>
    </cfRule>
  </conditionalFormatting>
  <conditionalFormatting sqref="CX10">
    <cfRule type="colorScale" priority="4986">
      <colorScale>
        <cfvo type="min"/>
        <cfvo type="max"/>
        <color theme="0"/>
        <color theme="0"/>
      </colorScale>
    </cfRule>
    <cfRule type="expression" dxfId="16676" priority="4987">
      <formula>CW10&lt;0</formula>
    </cfRule>
  </conditionalFormatting>
  <conditionalFormatting sqref="CX11:CX14">
    <cfRule type="colorScale" priority="5016">
      <colorScale>
        <cfvo type="min"/>
        <cfvo type="max"/>
        <color theme="0"/>
        <color theme="0"/>
      </colorScale>
    </cfRule>
    <cfRule type="expression" dxfId="16675" priority="5017">
      <formula>CW11&lt;0</formula>
    </cfRule>
  </conditionalFormatting>
  <conditionalFormatting sqref="CX15">
    <cfRule type="colorScale" priority="4983">
      <colorScale>
        <cfvo type="min"/>
        <cfvo type="max"/>
        <color theme="0"/>
        <color theme="0"/>
      </colorScale>
    </cfRule>
    <cfRule type="expression" dxfId="16674" priority="4985">
      <formula>CW15&lt;0</formula>
    </cfRule>
  </conditionalFormatting>
  <conditionalFormatting sqref="CX16">
    <cfRule type="colorScale" priority="5014">
      <colorScale>
        <cfvo type="min"/>
        <cfvo type="max"/>
        <color theme="0"/>
        <color theme="0"/>
      </colorScale>
    </cfRule>
    <cfRule type="expression" dxfId="16673" priority="5015">
      <formula>CW16&lt;0</formula>
    </cfRule>
  </conditionalFormatting>
  <conditionalFormatting sqref="CX18">
    <cfRule type="colorScale" priority="4979">
      <colorScale>
        <cfvo type="min"/>
        <cfvo type="max"/>
        <color theme="0"/>
        <color theme="0"/>
      </colorScale>
    </cfRule>
    <cfRule type="expression" dxfId="16672" priority="4981">
      <formula>CW18&lt;0</formula>
    </cfRule>
  </conditionalFormatting>
  <conditionalFormatting sqref="CX18:CX19">
    <cfRule type="expression" dxfId="16671" priority="4978">
      <formula>IF(CX18="Validar","Rojo","Verde")</formula>
    </cfRule>
    <cfRule type="expression" priority="4980">
      <formula>#REF!</formula>
    </cfRule>
  </conditionalFormatting>
  <conditionalFormatting sqref="CX19">
    <cfRule type="colorScale" priority="5012">
      <colorScale>
        <cfvo type="min"/>
        <cfvo type="max"/>
        <color theme="0"/>
        <color theme="0"/>
      </colorScale>
    </cfRule>
    <cfRule type="expression" dxfId="16670" priority="5013">
      <formula>CW19&lt;0</formula>
    </cfRule>
  </conditionalFormatting>
  <conditionalFormatting sqref="CX23">
    <cfRule type="colorScale" priority="4975">
      <colorScale>
        <cfvo type="min"/>
        <cfvo type="max"/>
        <color theme="0"/>
        <color theme="0"/>
      </colorScale>
    </cfRule>
    <cfRule type="expression" dxfId="16669" priority="4977">
      <formula>CW23&lt;0</formula>
    </cfRule>
  </conditionalFormatting>
  <conditionalFormatting sqref="CX23:CX24">
    <cfRule type="expression" dxfId="16668" priority="4974">
      <formula>IF(CX23="Validar","Rojo","Verde")</formula>
    </cfRule>
    <cfRule type="expression" priority="4976">
      <formula>#REF!</formula>
    </cfRule>
  </conditionalFormatting>
  <conditionalFormatting sqref="CX24">
    <cfRule type="colorScale" priority="5008">
      <colorScale>
        <cfvo type="min"/>
        <cfvo type="max"/>
        <color theme="0"/>
        <color theme="0"/>
      </colorScale>
    </cfRule>
    <cfRule type="expression" dxfId="16667" priority="5009">
      <formula>CW24&lt;0</formula>
    </cfRule>
  </conditionalFormatting>
  <conditionalFormatting sqref="CX26">
    <cfRule type="colorScale" priority="4971">
      <colorScale>
        <cfvo type="min"/>
        <cfvo type="max"/>
        <color theme="0"/>
        <color theme="0"/>
      </colorScale>
    </cfRule>
    <cfRule type="expression" dxfId="16666" priority="4973">
      <formula>CW26&lt;0</formula>
    </cfRule>
  </conditionalFormatting>
  <conditionalFormatting sqref="CX26:CX27">
    <cfRule type="expression" dxfId="16665" priority="4970">
      <formula>IF(CX26="Validar","Rojo","Verde")</formula>
    </cfRule>
    <cfRule type="expression" priority="4972">
      <formula>#REF!</formula>
    </cfRule>
  </conditionalFormatting>
  <conditionalFormatting sqref="CX27">
    <cfRule type="colorScale" priority="5006">
      <colorScale>
        <cfvo type="min"/>
        <cfvo type="max"/>
        <color theme="0"/>
        <color theme="0"/>
      </colorScale>
    </cfRule>
    <cfRule type="expression" dxfId="16664" priority="5007">
      <formula>CW27&lt;0</formula>
    </cfRule>
  </conditionalFormatting>
  <conditionalFormatting sqref="CX29">
    <cfRule type="colorScale" priority="4967">
      <colorScale>
        <cfvo type="min"/>
        <cfvo type="max"/>
        <color theme="0"/>
        <color theme="0"/>
      </colorScale>
    </cfRule>
    <cfRule type="expression" dxfId="16663" priority="4969">
      <formula>CW29&lt;0</formula>
    </cfRule>
  </conditionalFormatting>
  <conditionalFormatting sqref="CX29:CX30">
    <cfRule type="expression" dxfId="16662" priority="4966">
      <formula>IF(CX29="Validar","Rojo","Verde")</formula>
    </cfRule>
    <cfRule type="expression" priority="4968">
      <formula>#REF!</formula>
    </cfRule>
  </conditionalFormatting>
  <conditionalFormatting sqref="CX30">
    <cfRule type="colorScale" priority="5004">
      <colorScale>
        <cfvo type="min"/>
        <cfvo type="max"/>
        <color theme="0"/>
        <color theme="0"/>
      </colorScale>
    </cfRule>
    <cfRule type="expression" dxfId="16661" priority="5005">
      <formula>CW30&lt;0</formula>
    </cfRule>
  </conditionalFormatting>
  <conditionalFormatting sqref="CX39">
    <cfRule type="colorScale" priority="4963">
      <colorScale>
        <cfvo type="min"/>
        <cfvo type="max"/>
        <color theme="0"/>
        <color theme="0"/>
      </colorScale>
    </cfRule>
    <cfRule type="expression" dxfId="16660" priority="4965">
      <formula>CW39&lt;0</formula>
    </cfRule>
  </conditionalFormatting>
  <conditionalFormatting sqref="CX39:CX66">
    <cfRule type="expression" dxfId="16659" priority="4962">
      <formula>IF(CX39="Validar","Rojo","Verde")</formula>
    </cfRule>
    <cfRule type="expression" priority="4964">
      <formula>#REF!</formula>
    </cfRule>
  </conditionalFormatting>
  <conditionalFormatting sqref="CX40:CX66">
    <cfRule type="colorScale" priority="5002">
      <colorScale>
        <cfvo type="min"/>
        <cfvo type="max"/>
        <color theme="0"/>
        <color theme="0"/>
      </colorScale>
    </cfRule>
    <cfRule type="expression" dxfId="16658" priority="5003">
      <formula>CW40&lt;0</formula>
    </cfRule>
  </conditionalFormatting>
  <conditionalFormatting sqref="CX68">
    <cfRule type="colorScale" priority="4959">
      <colorScale>
        <cfvo type="min"/>
        <cfvo type="max"/>
        <color theme="0"/>
        <color theme="0"/>
      </colorScale>
    </cfRule>
    <cfRule type="expression" dxfId="16657" priority="4961">
      <formula>CW68&lt;0</formula>
    </cfRule>
  </conditionalFormatting>
  <conditionalFormatting sqref="CX68:CX81">
    <cfRule type="expression" dxfId="16656" priority="4958">
      <formula>IF(CX68="Validar","Rojo","Verde")</formula>
    </cfRule>
    <cfRule type="expression" priority="4960">
      <formula>#REF!</formula>
    </cfRule>
  </conditionalFormatting>
  <conditionalFormatting sqref="CX69:CX81">
    <cfRule type="colorScale" priority="5020">
      <colorScale>
        <cfvo type="min"/>
        <cfvo type="max"/>
        <color theme="0"/>
        <color theme="0"/>
      </colorScale>
    </cfRule>
    <cfRule type="expression" dxfId="16655" priority="5021">
      <formula>CW69&lt;0</formula>
    </cfRule>
  </conditionalFormatting>
  <conditionalFormatting sqref="CX83">
    <cfRule type="colorScale" priority="4942">
      <colorScale>
        <cfvo type="min"/>
        <cfvo type="max"/>
        <color theme="0"/>
        <color theme="0"/>
      </colorScale>
    </cfRule>
    <cfRule type="expression" dxfId="16654" priority="4944">
      <formula>CW83&lt;0</formula>
    </cfRule>
  </conditionalFormatting>
  <conditionalFormatting sqref="CX83:CX91">
    <cfRule type="expression" dxfId="16653" priority="4941">
      <formula>IF(CX83="Validar","Rojo","Verde")</formula>
    </cfRule>
    <cfRule type="expression" priority="4943">
      <formula>#REF!</formula>
    </cfRule>
  </conditionalFormatting>
  <conditionalFormatting sqref="CX84:CX91">
    <cfRule type="colorScale" priority="5000">
      <colorScale>
        <cfvo type="min"/>
        <cfvo type="max"/>
        <color theme="0"/>
        <color theme="0"/>
      </colorScale>
    </cfRule>
    <cfRule type="expression" dxfId="16652" priority="5001">
      <formula>CW84&lt;0</formula>
    </cfRule>
  </conditionalFormatting>
  <conditionalFormatting sqref="CX93">
    <cfRule type="colorScale" priority="4955">
      <colorScale>
        <cfvo type="min"/>
        <cfvo type="max"/>
        <color theme="0"/>
        <color theme="0"/>
      </colorScale>
    </cfRule>
    <cfRule type="expression" dxfId="16651" priority="4957">
      <formula>CW93&lt;0</formula>
    </cfRule>
  </conditionalFormatting>
  <conditionalFormatting sqref="CX93:CX102">
    <cfRule type="expression" dxfId="16650" priority="4954">
      <formula>IF(CX93="Validar","Rojo","Verde")</formula>
    </cfRule>
    <cfRule type="expression" priority="4956">
      <formula>#REF!</formula>
    </cfRule>
  </conditionalFormatting>
  <conditionalFormatting sqref="CX94:CX102">
    <cfRule type="colorScale" priority="4998">
      <colorScale>
        <cfvo type="min"/>
        <cfvo type="max"/>
        <color theme="0"/>
        <color theme="0"/>
      </colorScale>
    </cfRule>
    <cfRule type="expression" dxfId="16649" priority="4999">
      <formula>CW94&lt;0</formula>
    </cfRule>
  </conditionalFormatting>
  <conditionalFormatting sqref="CX104">
    <cfRule type="colorScale" priority="4951">
      <colorScale>
        <cfvo type="min"/>
        <cfvo type="max"/>
        <color theme="0"/>
        <color theme="0"/>
      </colorScale>
    </cfRule>
    <cfRule type="expression" dxfId="16648" priority="4953">
      <formula>CW104&lt;0</formula>
    </cfRule>
  </conditionalFormatting>
  <conditionalFormatting sqref="CX104:CX106">
    <cfRule type="expression" dxfId="16647" priority="4950">
      <formula>IF(CX104="Validar","Rojo","Verde")</formula>
    </cfRule>
    <cfRule type="expression" priority="4952">
      <formula>#REF!</formula>
    </cfRule>
  </conditionalFormatting>
  <conditionalFormatting sqref="CX105:CX106">
    <cfRule type="colorScale" priority="4996">
      <colorScale>
        <cfvo type="min"/>
        <cfvo type="max"/>
        <color theme="0"/>
        <color theme="0"/>
      </colorScale>
    </cfRule>
    <cfRule type="expression" dxfId="16646" priority="4997">
      <formula>CW105&lt;0</formula>
    </cfRule>
  </conditionalFormatting>
  <conditionalFormatting sqref="CX110">
    <cfRule type="colorScale" priority="4994">
      <colorScale>
        <cfvo type="min"/>
        <cfvo type="max"/>
        <color theme="0"/>
        <color theme="0"/>
      </colorScale>
    </cfRule>
    <cfRule type="expression" dxfId="16645" priority="4995">
      <formula>CW110&lt;0</formula>
    </cfRule>
  </conditionalFormatting>
  <conditionalFormatting sqref="CX110:CX111">
    <cfRule type="expression" priority="4936">
      <formula>#REF!</formula>
    </cfRule>
  </conditionalFormatting>
  <conditionalFormatting sqref="CX111">
    <cfRule type="colorScale" priority="4935">
      <colorScale>
        <cfvo type="min"/>
        <cfvo type="max"/>
        <color theme="0"/>
        <color theme="0"/>
      </colorScale>
    </cfRule>
    <cfRule type="expression" dxfId="16644" priority="4937">
      <formula>CW111&lt;0</formula>
    </cfRule>
  </conditionalFormatting>
  <conditionalFormatting sqref="CX117:CX123">
    <cfRule type="colorScale" priority="4991">
      <colorScale>
        <cfvo type="min"/>
        <cfvo type="max"/>
        <color theme="0"/>
        <color theme="0"/>
      </colorScale>
    </cfRule>
    <cfRule type="expression" priority="4992">
      <formula>#REF!</formula>
    </cfRule>
    <cfRule type="expression" dxfId="16643" priority="4993">
      <formula>CW117&lt;0</formula>
    </cfRule>
  </conditionalFormatting>
  <conditionalFormatting sqref="CX125">
    <cfRule type="colorScale" priority="4947">
      <colorScale>
        <cfvo type="min"/>
        <cfvo type="max"/>
        <color theme="0"/>
        <color theme="0"/>
      </colorScale>
    </cfRule>
    <cfRule type="expression" dxfId="16642" priority="4949">
      <formula>CW125&lt;0</formula>
    </cfRule>
  </conditionalFormatting>
  <conditionalFormatting sqref="CX125:CX134">
    <cfRule type="expression" dxfId="16641" priority="4946">
      <formula>IF(CX125="Validar","Rojo","Verde")</formula>
    </cfRule>
    <cfRule type="expression" priority="4948">
      <formula>#REF!</formula>
    </cfRule>
  </conditionalFormatting>
  <conditionalFormatting sqref="CX126:CX134">
    <cfRule type="colorScale" priority="4988">
      <colorScale>
        <cfvo type="min"/>
        <cfvo type="max"/>
        <color theme="0"/>
        <color theme="0"/>
      </colorScale>
    </cfRule>
    <cfRule type="expression" dxfId="16640" priority="4989">
      <formula>CW126&lt;0</formula>
    </cfRule>
  </conditionalFormatting>
  <conditionalFormatting sqref="CD110:CD111">
    <cfRule type="expression" dxfId="16639" priority="4845">
      <formula>IF(CD110="Validar","Rojo","Verde")</formula>
    </cfRule>
  </conditionalFormatting>
  <conditionalFormatting sqref="CD117:CD123">
    <cfRule type="expression" dxfId="16638" priority="4901">
      <formula>IF(CD117="Validar","Rojo","Verde")</formula>
    </cfRule>
  </conditionalFormatting>
  <conditionalFormatting sqref="CD117:CD123">
    <cfRule type="expression" priority="4903">
      <formula>#REF!</formula>
    </cfRule>
  </conditionalFormatting>
  <conditionalFormatting sqref="CD6:CD16">
    <cfRule type="expression" dxfId="16637" priority="4893">
      <formula>IF(CD6="Validar","Rojo","Verde")</formula>
    </cfRule>
    <cfRule type="expression" priority="4895">
      <formula>#REF!</formula>
    </cfRule>
  </conditionalFormatting>
  <conditionalFormatting sqref="CD6:CD9">
    <cfRule type="colorScale" priority="4929">
      <colorScale>
        <cfvo type="min"/>
        <cfvo type="max"/>
        <color theme="0"/>
        <color theme="0"/>
      </colorScale>
    </cfRule>
    <cfRule type="expression" dxfId="16636" priority="4930">
      <formula>CC6&lt;0</formula>
    </cfRule>
  </conditionalFormatting>
  <conditionalFormatting sqref="CD10">
    <cfRule type="colorScale" priority="4897">
      <colorScale>
        <cfvo type="min"/>
        <cfvo type="max"/>
        <color theme="0"/>
        <color theme="0"/>
      </colorScale>
    </cfRule>
    <cfRule type="expression" dxfId="16635" priority="4898">
      <formula>CC10&lt;0</formula>
    </cfRule>
  </conditionalFormatting>
  <conditionalFormatting sqref="CD11:CD14">
    <cfRule type="colorScale" priority="4927">
      <colorScale>
        <cfvo type="min"/>
        <cfvo type="max"/>
        <color theme="0"/>
        <color theme="0"/>
      </colorScale>
    </cfRule>
    <cfRule type="expression" dxfId="16634" priority="4928">
      <formula>CC11&lt;0</formula>
    </cfRule>
  </conditionalFormatting>
  <conditionalFormatting sqref="CD15">
    <cfRule type="colorScale" priority="4894">
      <colorScale>
        <cfvo type="min"/>
        <cfvo type="max"/>
        <color theme="0"/>
        <color theme="0"/>
      </colorScale>
    </cfRule>
    <cfRule type="expression" dxfId="16633" priority="4896">
      <formula>CC15&lt;0</formula>
    </cfRule>
  </conditionalFormatting>
  <conditionalFormatting sqref="CD16">
    <cfRule type="colorScale" priority="4925">
      <colorScale>
        <cfvo type="min"/>
        <cfvo type="max"/>
        <color theme="0"/>
        <color theme="0"/>
      </colorScale>
    </cfRule>
    <cfRule type="expression" dxfId="16632" priority="4926">
      <formula>CC16&lt;0</formula>
    </cfRule>
  </conditionalFormatting>
  <conditionalFormatting sqref="CD18">
    <cfRule type="colorScale" priority="4890">
      <colorScale>
        <cfvo type="min"/>
        <cfvo type="max"/>
        <color theme="0"/>
        <color theme="0"/>
      </colorScale>
    </cfRule>
    <cfRule type="expression" dxfId="16631" priority="4892">
      <formula>CC18&lt;0</formula>
    </cfRule>
  </conditionalFormatting>
  <conditionalFormatting sqref="CD18:CD19">
    <cfRule type="expression" dxfId="16630" priority="4889">
      <formula>IF(CD18="Validar","Rojo","Verde")</formula>
    </cfRule>
    <cfRule type="expression" priority="4891">
      <formula>#REF!</formula>
    </cfRule>
  </conditionalFormatting>
  <conditionalFormatting sqref="CD19">
    <cfRule type="colorScale" priority="4923">
      <colorScale>
        <cfvo type="min"/>
        <cfvo type="max"/>
        <color theme="0"/>
        <color theme="0"/>
      </colorScale>
    </cfRule>
    <cfRule type="expression" dxfId="16629" priority="4924">
      <formula>CC19&lt;0</formula>
    </cfRule>
  </conditionalFormatting>
  <conditionalFormatting sqref="CD23">
    <cfRule type="colorScale" priority="4886">
      <colorScale>
        <cfvo type="min"/>
        <cfvo type="max"/>
        <color theme="0"/>
        <color theme="0"/>
      </colorScale>
    </cfRule>
    <cfRule type="expression" dxfId="16628" priority="4888">
      <formula>CC23&lt;0</formula>
    </cfRule>
  </conditionalFormatting>
  <conditionalFormatting sqref="CD23:CD24">
    <cfRule type="expression" dxfId="16627" priority="4885">
      <formula>IF(CD23="Validar","Rojo","Verde")</formula>
    </cfRule>
    <cfRule type="expression" priority="4887">
      <formula>#REF!</formula>
    </cfRule>
  </conditionalFormatting>
  <conditionalFormatting sqref="CD24">
    <cfRule type="colorScale" priority="4919">
      <colorScale>
        <cfvo type="min"/>
        <cfvo type="max"/>
        <color theme="0"/>
        <color theme="0"/>
      </colorScale>
    </cfRule>
    <cfRule type="expression" dxfId="16626" priority="4920">
      <formula>CC24&lt;0</formula>
    </cfRule>
  </conditionalFormatting>
  <conditionalFormatting sqref="CD26">
    <cfRule type="colorScale" priority="4882">
      <colorScale>
        <cfvo type="min"/>
        <cfvo type="max"/>
        <color theme="0"/>
        <color theme="0"/>
      </colorScale>
    </cfRule>
    <cfRule type="expression" dxfId="16625" priority="4884">
      <formula>CC26&lt;0</formula>
    </cfRule>
  </conditionalFormatting>
  <conditionalFormatting sqref="CD26:CD27">
    <cfRule type="expression" dxfId="16624" priority="4881">
      <formula>IF(CD26="Validar","Rojo","Verde")</formula>
    </cfRule>
    <cfRule type="expression" priority="4883">
      <formula>#REF!</formula>
    </cfRule>
  </conditionalFormatting>
  <conditionalFormatting sqref="CD27">
    <cfRule type="colorScale" priority="4917">
      <colorScale>
        <cfvo type="min"/>
        <cfvo type="max"/>
        <color theme="0"/>
        <color theme="0"/>
      </colorScale>
    </cfRule>
    <cfRule type="expression" dxfId="16623" priority="4918">
      <formula>CC27&lt;0</formula>
    </cfRule>
  </conditionalFormatting>
  <conditionalFormatting sqref="CD29">
    <cfRule type="colorScale" priority="4878">
      <colorScale>
        <cfvo type="min"/>
        <cfvo type="max"/>
        <color theme="0"/>
        <color theme="0"/>
      </colorScale>
    </cfRule>
    <cfRule type="expression" dxfId="16622" priority="4880">
      <formula>CC29&lt;0</formula>
    </cfRule>
  </conditionalFormatting>
  <conditionalFormatting sqref="CD29:CD30">
    <cfRule type="expression" dxfId="16621" priority="4877">
      <formula>IF(CD29="Validar","Rojo","Verde")</formula>
    </cfRule>
    <cfRule type="expression" priority="4879">
      <formula>#REF!</formula>
    </cfRule>
  </conditionalFormatting>
  <conditionalFormatting sqref="CD30">
    <cfRule type="colorScale" priority="4915">
      <colorScale>
        <cfvo type="min"/>
        <cfvo type="max"/>
        <color theme="0"/>
        <color theme="0"/>
      </colorScale>
    </cfRule>
    <cfRule type="expression" dxfId="16620" priority="4916">
      <formula>CC30&lt;0</formula>
    </cfRule>
  </conditionalFormatting>
  <conditionalFormatting sqref="CD39">
    <cfRule type="colorScale" priority="4874">
      <colorScale>
        <cfvo type="min"/>
        <cfvo type="max"/>
        <color theme="0"/>
        <color theme="0"/>
      </colorScale>
    </cfRule>
    <cfRule type="expression" dxfId="16619" priority="4876">
      <formula>CC39&lt;0</formula>
    </cfRule>
  </conditionalFormatting>
  <conditionalFormatting sqref="CD39:CD66">
    <cfRule type="expression" dxfId="16618" priority="4873">
      <formula>IF(CD39="Validar","Rojo","Verde")</formula>
    </cfRule>
    <cfRule type="expression" priority="4875">
      <formula>#REF!</formula>
    </cfRule>
  </conditionalFormatting>
  <conditionalFormatting sqref="CD40:CD66">
    <cfRule type="colorScale" priority="4913">
      <colorScale>
        <cfvo type="min"/>
        <cfvo type="max"/>
        <color theme="0"/>
        <color theme="0"/>
      </colorScale>
    </cfRule>
    <cfRule type="expression" dxfId="16617" priority="4914">
      <formula>CC40&lt;0</formula>
    </cfRule>
  </conditionalFormatting>
  <conditionalFormatting sqref="CD68">
    <cfRule type="colorScale" priority="4870">
      <colorScale>
        <cfvo type="min"/>
        <cfvo type="max"/>
        <color theme="0"/>
        <color theme="0"/>
      </colorScale>
    </cfRule>
    <cfRule type="expression" dxfId="16616" priority="4872">
      <formula>CC68&lt;0</formula>
    </cfRule>
  </conditionalFormatting>
  <conditionalFormatting sqref="CD68:CD81">
    <cfRule type="expression" dxfId="16615" priority="4869">
      <formula>IF(CD68="Validar","Rojo","Verde")</formula>
    </cfRule>
    <cfRule type="expression" priority="4871">
      <formula>#REF!</formula>
    </cfRule>
  </conditionalFormatting>
  <conditionalFormatting sqref="CD69:CD81">
    <cfRule type="colorScale" priority="4931">
      <colorScale>
        <cfvo type="min"/>
        <cfvo type="max"/>
        <color theme="0"/>
        <color theme="0"/>
      </colorScale>
    </cfRule>
    <cfRule type="expression" dxfId="16614" priority="4932">
      <formula>CC69&lt;0</formula>
    </cfRule>
  </conditionalFormatting>
  <conditionalFormatting sqref="CD83">
    <cfRule type="colorScale" priority="4853">
      <colorScale>
        <cfvo type="min"/>
        <cfvo type="max"/>
        <color theme="0"/>
        <color theme="0"/>
      </colorScale>
    </cfRule>
    <cfRule type="expression" dxfId="16613" priority="4855">
      <formula>CC83&lt;0</formula>
    </cfRule>
  </conditionalFormatting>
  <conditionalFormatting sqref="CD83:CD91">
    <cfRule type="expression" dxfId="16612" priority="4852">
      <formula>IF(CD83="Validar","Rojo","Verde")</formula>
    </cfRule>
    <cfRule type="expression" priority="4854">
      <formula>#REF!</formula>
    </cfRule>
  </conditionalFormatting>
  <conditionalFormatting sqref="CD84:CD91">
    <cfRule type="colorScale" priority="4911">
      <colorScale>
        <cfvo type="min"/>
        <cfvo type="max"/>
        <color theme="0"/>
        <color theme="0"/>
      </colorScale>
    </cfRule>
    <cfRule type="expression" dxfId="16611" priority="4912">
      <formula>CC84&lt;0</formula>
    </cfRule>
  </conditionalFormatting>
  <conditionalFormatting sqref="CD93">
    <cfRule type="colorScale" priority="4866">
      <colorScale>
        <cfvo type="min"/>
        <cfvo type="max"/>
        <color theme="0"/>
        <color theme="0"/>
      </colorScale>
    </cfRule>
    <cfRule type="expression" dxfId="16610" priority="4868">
      <formula>CC93&lt;0</formula>
    </cfRule>
  </conditionalFormatting>
  <conditionalFormatting sqref="CD93:CD102">
    <cfRule type="expression" dxfId="16609" priority="4865">
      <formula>IF(CD93="Validar","Rojo","Verde")</formula>
    </cfRule>
    <cfRule type="expression" priority="4867">
      <formula>#REF!</formula>
    </cfRule>
  </conditionalFormatting>
  <conditionalFormatting sqref="CD94:CD102">
    <cfRule type="colorScale" priority="4909">
      <colorScale>
        <cfvo type="min"/>
        <cfvo type="max"/>
        <color theme="0"/>
        <color theme="0"/>
      </colorScale>
    </cfRule>
    <cfRule type="expression" dxfId="16608" priority="4910">
      <formula>CC94&lt;0</formula>
    </cfRule>
  </conditionalFormatting>
  <conditionalFormatting sqref="CD104">
    <cfRule type="colorScale" priority="4862">
      <colorScale>
        <cfvo type="min"/>
        <cfvo type="max"/>
        <color theme="0"/>
        <color theme="0"/>
      </colorScale>
    </cfRule>
    <cfRule type="expression" dxfId="16607" priority="4864">
      <formula>CC104&lt;0</formula>
    </cfRule>
  </conditionalFormatting>
  <conditionalFormatting sqref="CD104:CD106">
    <cfRule type="expression" dxfId="16606" priority="4861">
      <formula>IF(CD104="Validar","Rojo","Verde")</formula>
    </cfRule>
    <cfRule type="expression" priority="4863">
      <formula>#REF!</formula>
    </cfRule>
  </conditionalFormatting>
  <conditionalFormatting sqref="CD105:CD106">
    <cfRule type="colorScale" priority="4907">
      <colorScale>
        <cfvo type="min"/>
        <cfvo type="max"/>
        <color theme="0"/>
        <color theme="0"/>
      </colorScale>
    </cfRule>
    <cfRule type="expression" dxfId="16605" priority="4908">
      <formula>CC105&lt;0</formula>
    </cfRule>
  </conditionalFormatting>
  <conditionalFormatting sqref="CD110">
    <cfRule type="colorScale" priority="4905">
      <colorScale>
        <cfvo type="min"/>
        <cfvo type="max"/>
        <color theme="0"/>
        <color theme="0"/>
      </colorScale>
    </cfRule>
    <cfRule type="expression" dxfId="16604" priority="4906">
      <formula>CC110&lt;0</formula>
    </cfRule>
  </conditionalFormatting>
  <conditionalFormatting sqref="CD110:CD111">
    <cfRule type="expression" priority="4847">
      <formula>#REF!</formula>
    </cfRule>
  </conditionalFormatting>
  <conditionalFormatting sqref="CD111">
    <cfRule type="colorScale" priority="4846">
      <colorScale>
        <cfvo type="min"/>
        <cfvo type="max"/>
        <color theme="0"/>
        <color theme="0"/>
      </colorScale>
    </cfRule>
    <cfRule type="expression" dxfId="16603" priority="4848">
      <formula>CC111&lt;0</formula>
    </cfRule>
  </conditionalFormatting>
  <conditionalFormatting sqref="CD117:CD123">
    <cfRule type="colorScale" priority="4902">
      <colorScale>
        <cfvo type="min"/>
        <cfvo type="max"/>
        <color theme="0"/>
        <color theme="0"/>
      </colorScale>
    </cfRule>
    <cfRule type="expression" dxfId="16602" priority="4904">
      <formula>CC117&lt;0</formula>
    </cfRule>
  </conditionalFormatting>
  <conditionalFormatting sqref="CD125">
    <cfRule type="colorScale" priority="4858">
      <colorScale>
        <cfvo type="min"/>
        <cfvo type="max"/>
        <color theme="0"/>
        <color theme="0"/>
      </colorScale>
    </cfRule>
    <cfRule type="expression" dxfId="16601" priority="4860">
      <formula>CC125&lt;0</formula>
    </cfRule>
  </conditionalFormatting>
  <conditionalFormatting sqref="CD125:CD134">
    <cfRule type="expression" dxfId="16600" priority="4857">
      <formula>IF(CD125="Validar","Rojo","Verde")</formula>
    </cfRule>
    <cfRule type="expression" priority="4859">
      <formula>#REF!</formula>
    </cfRule>
  </conditionalFormatting>
  <conditionalFormatting sqref="CD126:CD134">
    <cfRule type="colorScale" priority="4899">
      <colorScale>
        <cfvo type="min"/>
        <cfvo type="max"/>
        <color theme="0"/>
        <color theme="0"/>
      </colorScale>
    </cfRule>
    <cfRule type="expression" dxfId="16599" priority="4900">
      <formula>CC126&lt;0</formula>
    </cfRule>
  </conditionalFormatting>
  <conditionalFormatting sqref="J94:J103">
    <cfRule type="expression" dxfId="16598" priority="4030">
      <formula>IF(J94="Validar","Rojo","Verde")</formula>
    </cfRule>
  </conditionalFormatting>
  <conditionalFormatting sqref="AI110:AI111">
    <cfRule type="expression" dxfId="16597" priority="4756">
      <formula>IF(AI110="Validar","Rojo","Verde")</formula>
    </cfRule>
  </conditionalFormatting>
  <conditionalFormatting sqref="AI117:AI123">
    <cfRule type="expression" dxfId="16596" priority="4812">
      <formula>IF(AI117="Validar","Rojo","Verde")</formula>
    </cfRule>
  </conditionalFormatting>
  <conditionalFormatting sqref="AI117:AI123">
    <cfRule type="expression" priority="4814">
      <formula>#REF!</formula>
    </cfRule>
  </conditionalFormatting>
  <conditionalFormatting sqref="AI6:AI16">
    <cfRule type="expression" dxfId="16595" priority="4804">
      <formula>IF(AI6="Validar","Rojo","Verde")</formula>
    </cfRule>
    <cfRule type="expression" priority="4806">
      <formula>#REF!</formula>
    </cfRule>
  </conditionalFormatting>
  <conditionalFormatting sqref="AI6:AI9">
    <cfRule type="colorScale" priority="4840">
      <colorScale>
        <cfvo type="min"/>
        <cfvo type="max"/>
        <color theme="0"/>
        <color theme="0"/>
      </colorScale>
    </cfRule>
    <cfRule type="expression" dxfId="16594" priority="4841">
      <formula>AH6&lt;0</formula>
    </cfRule>
  </conditionalFormatting>
  <conditionalFormatting sqref="AI10">
    <cfRule type="colorScale" priority="4808">
      <colorScale>
        <cfvo type="min"/>
        <cfvo type="max"/>
        <color theme="0"/>
        <color theme="0"/>
      </colorScale>
    </cfRule>
    <cfRule type="expression" dxfId="16593" priority="4809">
      <formula>AH10&lt;0</formula>
    </cfRule>
  </conditionalFormatting>
  <conditionalFormatting sqref="AI11:AI14">
    <cfRule type="colorScale" priority="4838">
      <colorScale>
        <cfvo type="min"/>
        <cfvo type="max"/>
        <color theme="0"/>
        <color theme="0"/>
      </colorScale>
    </cfRule>
    <cfRule type="expression" dxfId="16592" priority="4839">
      <formula>AH11&lt;0</formula>
    </cfRule>
  </conditionalFormatting>
  <conditionalFormatting sqref="AI15">
    <cfRule type="colorScale" priority="4805">
      <colorScale>
        <cfvo type="min"/>
        <cfvo type="max"/>
        <color theme="0"/>
        <color theme="0"/>
      </colorScale>
    </cfRule>
    <cfRule type="expression" dxfId="16591" priority="4807">
      <formula>AH15&lt;0</formula>
    </cfRule>
  </conditionalFormatting>
  <conditionalFormatting sqref="AI16">
    <cfRule type="colorScale" priority="4836">
      <colorScale>
        <cfvo type="min"/>
        <cfvo type="max"/>
        <color theme="0"/>
        <color theme="0"/>
      </colorScale>
    </cfRule>
    <cfRule type="expression" dxfId="16590" priority="4837">
      <formula>AH16&lt;0</formula>
    </cfRule>
  </conditionalFormatting>
  <conditionalFormatting sqref="AI18">
    <cfRule type="colorScale" priority="4801">
      <colorScale>
        <cfvo type="min"/>
        <cfvo type="max"/>
        <color theme="0"/>
        <color theme="0"/>
      </colorScale>
    </cfRule>
    <cfRule type="expression" dxfId="16589" priority="4803">
      <formula>AH18&lt;0</formula>
    </cfRule>
  </conditionalFormatting>
  <conditionalFormatting sqref="AI18:AI19">
    <cfRule type="expression" dxfId="16588" priority="4800">
      <formula>IF(AI18="Validar","Rojo","Verde")</formula>
    </cfRule>
    <cfRule type="expression" priority="4802">
      <formula>#REF!</formula>
    </cfRule>
  </conditionalFormatting>
  <conditionalFormatting sqref="AI19">
    <cfRule type="colorScale" priority="4834">
      <colorScale>
        <cfvo type="min"/>
        <cfvo type="max"/>
        <color theme="0"/>
        <color theme="0"/>
      </colorScale>
    </cfRule>
    <cfRule type="expression" dxfId="16587" priority="4835">
      <formula>AH19&lt;0</formula>
    </cfRule>
  </conditionalFormatting>
  <conditionalFormatting sqref="AI23">
    <cfRule type="colorScale" priority="4797">
      <colorScale>
        <cfvo type="min"/>
        <cfvo type="max"/>
        <color theme="0"/>
        <color theme="0"/>
      </colorScale>
    </cfRule>
    <cfRule type="expression" dxfId="16586" priority="4799">
      <formula>AH23&lt;0</formula>
    </cfRule>
  </conditionalFormatting>
  <conditionalFormatting sqref="AI23:AI24">
    <cfRule type="expression" dxfId="16585" priority="4796">
      <formula>IF(AI23="Validar","Rojo","Verde")</formula>
    </cfRule>
    <cfRule type="expression" priority="4798">
      <formula>#REF!</formula>
    </cfRule>
  </conditionalFormatting>
  <conditionalFormatting sqref="AI24">
    <cfRule type="colorScale" priority="4830">
      <colorScale>
        <cfvo type="min"/>
        <cfvo type="max"/>
        <color theme="0"/>
        <color theme="0"/>
      </colorScale>
    </cfRule>
    <cfRule type="expression" dxfId="16584" priority="4831">
      <formula>AH24&lt;0</formula>
    </cfRule>
  </conditionalFormatting>
  <conditionalFormatting sqref="AI26">
    <cfRule type="colorScale" priority="4793">
      <colorScale>
        <cfvo type="min"/>
        <cfvo type="max"/>
        <color theme="0"/>
        <color theme="0"/>
      </colorScale>
    </cfRule>
    <cfRule type="expression" dxfId="16583" priority="4795">
      <formula>AH26&lt;0</formula>
    </cfRule>
  </conditionalFormatting>
  <conditionalFormatting sqref="AI26:AI27">
    <cfRule type="expression" dxfId="16582" priority="4792">
      <formula>IF(AI26="Validar","Rojo","Verde")</formula>
    </cfRule>
    <cfRule type="expression" priority="4794">
      <formula>#REF!</formula>
    </cfRule>
  </conditionalFormatting>
  <conditionalFormatting sqref="AI27">
    <cfRule type="colorScale" priority="4828">
      <colorScale>
        <cfvo type="min"/>
        <cfvo type="max"/>
        <color theme="0"/>
        <color theme="0"/>
      </colorScale>
    </cfRule>
    <cfRule type="expression" dxfId="16581" priority="4829">
      <formula>AH27&lt;0</formula>
    </cfRule>
  </conditionalFormatting>
  <conditionalFormatting sqref="AI29">
    <cfRule type="colorScale" priority="4789">
      <colorScale>
        <cfvo type="min"/>
        <cfvo type="max"/>
        <color theme="0"/>
        <color theme="0"/>
      </colorScale>
    </cfRule>
    <cfRule type="expression" dxfId="16580" priority="4791">
      <formula>AH29&lt;0</formula>
    </cfRule>
  </conditionalFormatting>
  <conditionalFormatting sqref="AI30">
    <cfRule type="colorScale" priority="4826">
      <colorScale>
        <cfvo type="min"/>
        <cfvo type="max"/>
        <color theme="0"/>
        <color theme="0"/>
      </colorScale>
    </cfRule>
    <cfRule type="expression" dxfId="16579" priority="4827">
      <formula>AH30&lt;0</formula>
    </cfRule>
  </conditionalFormatting>
  <conditionalFormatting sqref="AI39">
    <cfRule type="colorScale" priority="4785">
      <colorScale>
        <cfvo type="min"/>
        <cfvo type="max"/>
        <color theme="0"/>
        <color theme="0"/>
      </colorScale>
    </cfRule>
    <cfRule type="expression" dxfId="16578" priority="4787">
      <formula>AH39&lt;0</formula>
    </cfRule>
  </conditionalFormatting>
  <conditionalFormatting sqref="AI39:AI66">
    <cfRule type="expression" dxfId="16577" priority="4784">
      <formula>IF(AI39="Validar","Rojo","Verde")</formula>
    </cfRule>
    <cfRule type="expression" priority="4786">
      <formula>#REF!</formula>
    </cfRule>
  </conditionalFormatting>
  <conditionalFormatting sqref="AI40:AI66">
    <cfRule type="colorScale" priority="4824">
      <colorScale>
        <cfvo type="min"/>
        <cfvo type="max"/>
        <color theme="0"/>
        <color theme="0"/>
      </colorScale>
    </cfRule>
    <cfRule type="expression" dxfId="16576" priority="4825">
      <formula>AH40&lt;0</formula>
    </cfRule>
  </conditionalFormatting>
  <conditionalFormatting sqref="AI68">
    <cfRule type="colorScale" priority="4781">
      <colorScale>
        <cfvo type="min"/>
        <cfvo type="max"/>
        <color theme="0"/>
        <color theme="0"/>
      </colorScale>
    </cfRule>
    <cfRule type="expression" dxfId="16575" priority="4783">
      <formula>AH68&lt;0</formula>
    </cfRule>
  </conditionalFormatting>
  <conditionalFormatting sqref="AI68:AI81">
    <cfRule type="expression" dxfId="16574" priority="4780">
      <formula>IF(AI68="Validar","Rojo","Verde")</formula>
    </cfRule>
    <cfRule type="expression" priority="4782">
      <formula>#REF!</formula>
    </cfRule>
  </conditionalFormatting>
  <conditionalFormatting sqref="AI69:AI81">
    <cfRule type="colorScale" priority="4842">
      <colorScale>
        <cfvo type="min"/>
        <cfvo type="max"/>
        <color theme="0"/>
        <color theme="0"/>
      </colorScale>
    </cfRule>
    <cfRule type="expression" dxfId="16573" priority="4843">
      <formula>AH69&lt;0</formula>
    </cfRule>
  </conditionalFormatting>
  <conditionalFormatting sqref="AI83">
    <cfRule type="colorScale" priority="4764">
      <colorScale>
        <cfvo type="min"/>
        <cfvo type="max"/>
        <color theme="0"/>
        <color theme="0"/>
      </colorScale>
    </cfRule>
    <cfRule type="expression" dxfId="16572" priority="4766">
      <formula>AH83&lt;0</formula>
    </cfRule>
  </conditionalFormatting>
  <conditionalFormatting sqref="AI83:AI91">
    <cfRule type="expression" dxfId="16571" priority="4763">
      <formula>IF(AI83="Validar","Rojo","Verde")</formula>
    </cfRule>
    <cfRule type="expression" priority="4765">
      <formula>#REF!</formula>
    </cfRule>
  </conditionalFormatting>
  <conditionalFormatting sqref="AI84:AI91">
    <cfRule type="colorScale" priority="4822">
      <colorScale>
        <cfvo type="min"/>
        <cfvo type="max"/>
        <color theme="0"/>
        <color theme="0"/>
      </colorScale>
    </cfRule>
    <cfRule type="expression" dxfId="16570" priority="4823">
      <formula>AH84&lt;0</formula>
    </cfRule>
  </conditionalFormatting>
  <conditionalFormatting sqref="AI93">
    <cfRule type="colorScale" priority="4777">
      <colorScale>
        <cfvo type="min"/>
        <cfvo type="max"/>
        <color theme="0"/>
        <color theme="0"/>
      </colorScale>
    </cfRule>
    <cfRule type="expression" dxfId="16569" priority="4779">
      <formula>AH93&lt;0</formula>
    </cfRule>
  </conditionalFormatting>
  <conditionalFormatting sqref="AI93:AI102">
    <cfRule type="expression" dxfId="16568" priority="4776">
      <formula>IF(AI93="Validar","Rojo","Verde")</formula>
    </cfRule>
    <cfRule type="expression" priority="4778">
      <formula>#REF!</formula>
    </cfRule>
  </conditionalFormatting>
  <conditionalFormatting sqref="AI94:AI102">
    <cfRule type="colorScale" priority="4820">
      <colorScale>
        <cfvo type="min"/>
        <cfvo type="max"/>
        <color theme="0"/>
        <color theme="0"/>
      </colorScale>
    </cfRule>
    <cfRule type="expression" dxfId="16567" priority="4821">
      <formula>AH94&lt;0</formula>
    </cfRule>
  </conditionalFormatting>
  <conditionalFormatting sqref="AI104">
    <cfRule type="colorScale" priority="4773">
      <colorScale>
        <cfvo type="min"/>
        <cfvo type="max"/>
        <color theme="0"/>
        <color theme="0"/>
      </colorScale>
    </cfRule>
    <cfRule type="expression" dxfId="16566" priority="4775">
      <formula>AH104&lt;0</formula>
    </cfRule>
  </conditionalFormatting>
  <conditionalFormatting sqref="AI104:AI106">
    <cfRule type="expression" dxfId="16565" priority="4772">
      <formula>IF(AI104="Validar","Rojo","Verde")</formula>
    </cfRule>
    <cfRule type="expression" priority="4774">
      <formula>#REF!</formula>
    </cfRule>
  </conditionalFormatting>
  <conditionalFormatting sqref="AI105:AI106">
    <cfRule type="colorScale" priority="4818">
      <colorScale>
        <cfvo type="min"/>
        <cfvo type="max"/>
        <color theme="0"/>
        <color theme="0"/>
      </colorScale>
    </cfRule>
    <cfRule type="expression" dxfId="16564" priority="4819">
      <formula>AH105&lt;0</formula>
    </cfRule>
  </conditionalFormatting>
  <conditionalFormatting sqref="AI110">
    <cfRule type="colorScale" priority="4816">
      <colorScale>
        <cfvo type="min"/>
        <cfvo type="max"/>
        <color theme="0"/>
        <color theme="0"/>
      </colorScale>
    </cfRule>
    <cfRule type="expression" dxfId="16563" priority="4817">
      <formula>AH110&lt;0</formula>
    </cfRule>
  </conditionalFormatting>
  <conditionalFormatting sqref="AI110:AI111">
    <cfRule type="expression" priority="4758">
      <formula>#REF!</formula>
    </cfRule>
  </conditionalFormatting>
  <conditionalFormatting sqref="AI111">
    <cfRule type="colorScale" priority="4757">
      <colorScale>
        <cfvo type="min"/>
        <cfvo type="max"/>
        <color theme="0"/>
        <color theme="0"/>
      </colorScale>
    </cfRule>
    <cfRule type="expression" dxfId="16562" priority="4759">
      <formula>AH111&lt;0</formula>
    </cfRule>
  </conditionalFormatting>
  <conditionalFormatting sqref="AI117:AI123">
    <cfRule type="colorScale" priority="4813">
      <colorScale>
        <cfvo type="min"/>
        <cfvo type="max"/>
        <color theme="0"/>
        <color theme="0"/>
      </colorScale>
    </cfRule>
    <cfRule type="expression" dxfId="16561" priority="4815">
      <formula>AH117&lt;0</formula>
    </cfRule>
  </conditionalFormatting>
  <conditionalFormatting sqref="AI125">
    <cfRule type="colorScale" priority="4769">
      <colorScale>
        <cfvo type="min"/>
        <cfvo type="max"/>
        <color theme="0"/>
        <color theme="0"/>
      </colorScale>
    </cfRule>
    <cfRule type="expression" dxfId="16560" priority="4771">
      <formula>AH125&lt;0</formula>
    </cfRule>
  </conditionalFormatting>
  <conditionalFormatting sqref="AI125:AI134">
    <cfRule type="expression" dxfId="16559" priority="4768">
      <formula>IF(AI125="Validar","Rojo","Verde")</formula>
    </cfRule>
    <cfRule type="expression" priority="4770">
      <formula>#REF!</formula>
    </cfRule>
  </conditionalFormatting>
  <conditionalFormatting sqref="AI126:AI134">
    <cfRule type="colorScale" priority="4810">
      <colorScale>
        <cfvo type="min"/>
        <cfvo type="max"/>
        <color theme="0"/>
        <color theme="0"/>
      </colorScale>
    </cfRule>
    <cfRule type="expression" dxfId="16558" priority="4811">
      <formula>AH126&lt;0</formula>
    </cfRule>
  </conditionalFormatting>
  <conditionalFormatting sqref="AP110:AP111">
    <cfRule type="expression" dxfId="16557" priority="4667">
      <formula>IF(AP110="Validar","Rojo","Verde")</formula>
    </cfRule>
  </conditionalFormatting>
  <conditionalFormatting sqref="AP117:AP123">
    <cfRule type="expression" priority="4725">
      <formula>#REF!</formula>
    </cfRule>
  </conditionalFormatting>
  <conditionalFormatting sqref="AP6:AP16">
    <cfRule type="expression" dxfId="16556" priority="4715">
      <formula>IF(AP6="Validar","Rojo","Verde")</formula>
    </cfRule>
    <cfRule type="expression" priority="4717">
      <formula>#REF!</formula>
    </cfRule>
  </conditionalFormatting>
  <conditionalFormatting sqref="AP6:AP9">
    <cfRule type="colorScale" priority="4751">
      <colorScale>
        <cfvo type="min"/>
        <cfvo type="max"/>
        <color theme="0"/>
        <color theme="0"/>
      </colorScale>
    </cfRule>
    <cfRule type="expression" dxfId="16555" priority="4752">
      <formula>AO6&lt;0</formula>
    </cfRule>
  </conditionalFormatting>
  <conditionalFormatting sqref="AP10">
    <cfRule type="colorScale" priority="4719">
      <colorScale>
        <cfvo type="min"/>
        <cfvo type="max"/>
        <color theme="0"/>
        <color theme="0"/>
      </colorScale>
    </cfRule>
    <cfRule type="expression" dxfId="16554" priority="4720">
      <formula>AO10&lt;0</formula>
    </cfRule>
  </conditionalFormatting>
  <conditionalFormatting sqref="AP11:AP14">
    <cfRule type="colorScale" priority="4749">
      <colorScale>
        <cfvo type="min"/>
        <cfvo type="max"/>
        <color theme="0"/>
        <color theme="0"/>
      </colorScale>
    </cfRule>
    <cfRule type="expression" dxfId="16553" priority="4750">
      <formula>AO11&lt;0</formula>
    </cfRule>
  </conditionalFormatting>
  <conditionalFormatting sqref="AP15">
    <cfRule type="colorScale" priority="4716">
      <colorScale>
        <cfvo type="min"/>
        <cfvo type="max"/>
        <color theme="0"/>
        <color theme="0"/>
      </colorScale>
    </cfRule>
    <cfRule type="expression" dxfId="16552" priority="4718">
      <formula>AO15&lt;0</formula>
    </cfRule>
  </conditionalFormatting>
  <conditionalFormatting sqref="AP16">
    <cfRule type="colorScale" priority="4747">
      <colorScale>
        <cfvo type="min"/>
        <cfvo type="max"/>
        <color theme="0"/>
        <color theme="0"/>
      </colorScale>
    </cfRule>
    <cfRule type="expression" dxfId="16551" priority="4748">
      <formula>AO16&lt;0</formula>
    </cfRule>
  </conditionalFormatting>
  <conditionalFormatting sqref="AP18">
    <cfRule type="colorScale" priority="4712">
      <colorScale>
        <cfvo type="min"/>
        <cfvo type="max"/>
        <color theme="0"/>
        <color theme="0"/>
      </colorScale>
    </cfRule>
    <cfRule type="expression" dxfId="16550" priority="4714">
      <formula>AO18&lt;0</formula>
    </cfRule>
  </conditionalFormatting>
  <conditionalFormatting sqref="AP18:AP19">
    <cfRule type="expression" dxfId="16549" priority="4711">
      <formula>IF(AP18="Validar","Rojo","Verde")</formula>
    </cfRule>
    <cfRule type="expression" priority="4713">
      <formula>#REF!</formula>
    </cfRule>
  </conditionalFormatting>
  <conditionalFormatting sqref="AP19">
    <cfRule type="colorScale" priority="4745">
      <colorScale>
        <cfvo type="min"/>
        <cfvo type="max"/>
        <color theme="0"/>
        <color theme="0"/>
      </colorScale>
    </cfRule>
    <cfRule type="expression" dxfId="16548" priority="4746">
      <formula>AO19&lt;0</formula>
    </cfRule>
  </conditionalFormatting>
  <conditionalFormatting sqref="AP23">
    <cfRule type="colorScale" priority="4708">
      <colorScale>
        <cfvo type="min"/>
        <cfvo type="max"/>
        <color theme="0"/>
        <color theme="0"/>
      </colorScale>
    </cfRule>
    <cfRule type="expression" dxfId="16547" priority="4710">
      <formula>AO23&lt;0</formula>
    </cfRule>
  </conditionalFormatting>
  <conditionalFormatting sqref="AP23:AP24">
    <cfRule type="expression" dxfId="16546" priority="4707">
      <formula>IF(AP23="Validar","Rojo","Verde")</formula>
    </cfRule>
    <cfRule type="expression" priority="4709">
      <formula>#REF!</formula>
    </cfRule>
  </conditionalFormatting>
  <conditionalFormatting sqref="AP24">
    <cfRule type="colorScale" priority="4741">
      <colorScale>
        <cfvo type="min"/>
        <cfvo type="max"/>
        <color theme="0"/>
        <color theme="0"/>
      </colorScale>
    </cfRule>
    <cfRule type="expression" dxfId="16545" priority="4742">
      <formula>AO24&lt;0</formula>
    </cfRule>
  </conditionalFormatting>
  <conditionalFormatting sqref="AP26">
    <cfRule type="colorScale" priority="4704">
      <colorScale>
        <cfvo type="min"/>
        <cfvo type="max"/>
        <color theme="0"/>
        <color theme="0"/>
      </colorScale>
    </cfRule>
    <cfRule type="expression" dxfId="16544" priority="4706">
      <formula>AO26&lt;0</formula>
    </cfRule>
  </conditionalFormatting>
  <conditionalFormatting sqref="AP26:AP27">
    <cfRule type="expression" dxfId="16543" priority="4703">
      <formula>IF(AP26="Validar","Rojo","Verde")</formula>
    </cfRule>
    <cfRule type="expression" priority="4705">
      <formula>#REF!</formula>
    </cfRule>
  </conditionalFormatting>
  <conditionalFormatting sqref="AP27">
    <cfRule type="colorScale" priority="4739">
      <colorScale>
        <cfvo type="min"/>
        <cfvo type="max"/>
        <color theme="0"/>
        <color theme="0"/>
      </colorScale>
    </cfRule>
    <cfRule type="expression" dxfId="16542" priority="4740">
      <formula>AO27&lt;0</formula>
    </cfRule>
  </conditionalFormatting>
  <conditionalFormatting sqref="AP29">
    <cfRule type="colorScale" priority="4700">
      <colorScale>
        <cfvo type="min"/>
        <cfvo type="max"/>
        <color theme="0"/>
        <color theme="0"/>
      </colorScale>
    </cfRule>
    <cfRule type="expression" dxfId="16541" priority="4702">
      <formula>AO29&lt;0</formula>
    </cfRule>
  </conditionalFormatting>
  <conditionalFormatting sqref="AP29:AP30">
    <cfRule type="expression" dxfId="16540" priority="4699">
      <formula>IF(AP29="Validar","Rojo","Verde")</formula>
    </cfRule>
    <cfRule type="expression" priority="4701">
      <formula>#REF!</formula>
    </cfRule>
  </conditionalFormatting>
  <conditionalFormatting sqref="AP30">
    <cfRule type="colorScale" priority="4737">
      <colorScale>
        <cfvo type="min"/>
        <cfvo type="max"/>
        <color theme="0"/>
        <color theme="0"/>
      </colorScale>
    </cfRule>
    <cfRule type="expression" dxfId="16539" priority="4738">
      <formula>AO30&lt;0</formula>
    </cfRule>
  </conditionalFormatting>
  <conditionalFormatting sqref="AP39">
    <cfRule type="colorScale" priority="4696">
      <colorScale>
        <cfvo type="min"/>
        <cfvo type="max"/>
        <color theme="0"/>
        <color theme="0"/>
      </colorScale>
    </cfRule>
    <cfRule type="expression" dxfId="16538" priority="4698">
      <formula>AO39&lt;0</formula>
    </cfRule>
  </conditionalFormatting>
  <conditionalFormatting sqref="AP39:AP66">
    <cfRule type="expression" dxfId="16537" priority="4695">
      <formula>IF(AP39="Validar","Rojo","Verde")</formula>
    </cfRule>
    <cfRule type="expression" priority="4697">
      <formula>#REF!</formula>
    </cfRule>
  </conditionalFormatting>
  <conditionalFormatting sqref="AP40:AP66">
    <cfRule type="colorScale" priority="4735">
      <colorScale>
        <cfvo type="min"/>
        <cfvo type="max"/>
        <color theme="0"/>
        <color theme="0"/>
      </colorScale>
    </cfRule>
    <cfRule type="expression" dxfId="16536" priority="4736">
      <formula>AO40&lt;0</formula>
    </cfRule>
  </conditionalFormatting>
  <conditionalFormatting sqref="AP68">
    <cfRule type="colorScale" priority="4692">
      <colorScale>
        <cfvo type="min"/>
        <cfvo type="max"/>
        <color theme="0"/>
        <color theme="0"/>
      </colorScale>
    </cfRule>
    <cfRule type="expression" dxfId="16535" priority="4694">
      <formula>AO68&lt;0</formula>
    </cfRule>
  </conditionalFormatting>
  <conditionalFormatting sqref="AP68:AP81">
    <cfRule type="expression" dxfId="16534" priority="4691">
      <formula>IF(AP68="Validar","Rojo","Verde")</formula>
    </cfRule>
    <cfRule type="expression" priority="4693">
      <formula>#REF!</formula>
    </cfRule>
  </conditionalFormatting>
  <conditionalFormatting sqref="AP69:AP81">
    <cfRule type="colorScale" priority="4753">
      <colorScale>
        <cfvo type="min"/>
        <cfvo type="max"/>
        <color theme="0"/>
        <color theme="0"/>
      </colorScale>
    </cfRule>
    <cfRule type="expression" dxfId="16533" priority="4754">
      <formula>AO69&lt;0</formula>
    </cfRule>
  </conditionalFormatting>
  <conditionalFormatting sqref="AP83">
    <cfRule type="colorScale" priority="4675">
      <colorScale>
        <cfvo type="min"/>
        <cfvo type="max"/>
        <color theme="0"/>
        <color theme="0"/>
      </colorScale>
    </cfRule>
    <cfRule type="expression" dxfId="16532" priority="4677">
      <formula>AO83&lt;0</formula>
    </cfRule>
  </conditionalFormatting>
  <conditionalFormatting sqref="AP83:AP91">
    <cfRule type="expression" dxfId="16531" priority="4674">
      <formula>IF(AP83="Validar","Rojo","Verde")</formula>
    </cfRule>
    <cfRule type="expression" priority="4676">
      <formula>#REF!</formula>
    </cfRule>
  </conditionalFormatting>
  <conditionalFormatting sqref="AP84:AP91">
    <cfRule type="colorScale" priority="4733">
      <colorScale>
        <cfvo type="min"/>
        <cfvo type="max"/>
        <color theme="0"/>
        <color theme="0"/>
      </colorScale>
    </cfRule>
    <cfRule type="expression" dxfId="16530" priority="4734">
      <formula>AO84&lt;0</formula>
    </cfRule>
  </conditionalFormatting>
  <conditionalFormatting sqref="AP93">
    <cfRule type="colorScale" priority="4688">
      <colorScale>
        <cfvo type="min"/>
        <cfvo type="max"/>
        <color theme="0"/>
        <color theme="0"/>
      </colorScale>
    </cfRule>
    <cfRule type="expression" dxfId="16529" priority="4690">
      <formula>AO93&lt;0</formula>
    </cfRule>
  </conditionalFormatting>
  <conditionalFormatting sqref="AP93:AP102">
    <cfRule type="expression" dxfId="16528" priority="4687">
      <formula>IF(AP93="Validar","Rojo","Verde")</formula>
    </cfRule>
    <cfRule type="expression" priority="4689">
      <formula>#REF!</formula>
    </cfRule>
  </conditionalFormatting>
  <conditionalFormatting sqref="AP94:AP102">
    <cfRule type="colorScale" priority="4731">
      <colorScale>
        <cfvo type="min"/>
        <cfvo type="max"/>
        <color theme="0"/>
        <color theme="0"/>
      </colorScale>
    </cfRule>
    <cfRule type="expression" dxfId="16527" priority="4732">
      <formula>AO94&lt;0</formula>
    </cfRule>
  </conditionalFormatting>
  <conditionalFormatting sqref="AP104">
    <cfRule type="colorScale" priority="4684">
      <colorScale>
        <cfvo type="min"/>
        <cfvo type="max"/>
        <color theme="0"/>
        <color theme="0"/>
      </colorScale>
    </cfRule>
    <cfRule type="expression" dxfId="16526" priority="4686">
      <formula>AO104&lt;0</formula>
    </cfRule>
  </conditionalFormatting>
  <conditionalFormatting sqref="AP104:AP106">
    <cfRule type="expression" dxfId="16525" priority="4683">
      <formula>IF(AP104="Validar","Rojo","Verde")</formula>
    </cfRule>
    <cfRule type="expression" priority="4685">
      <formula>#REF!</formula>
    </cfRule>
  </conditionalFormatting>
  <conditionalFormatting sqref="AP105:AP106">
    <cfRule type="colorScale" priority="4729">
      <colorScale>
        <cfvo type="min"/>
        <cfvo type="max"/>
        <color theme="0"/>
        <color theme="0"/>
      </colorScale>
    </cfRule>
    <cfRule type="expression" dxfId="16524" priority="4730">
      <formula>AO105&lt;0</formula>
    </cfRule>
  </conditionalFormatting>
  <conditionalFormatting sqref="AP110">
    <cfRule type="colorScale" priority="4727">
      <colorScale>
        <cfvo type="min"/>
        <cfvo type="max"/>
        <color theme="0"/>
        <color theme="0"/>
      </colorScale>
    </cfRule>
    <cfRule type="expression" dxfId="16523" priority="4728">
      <formula>AO110&lt;0</formula>
    </cfRule>
  </conditionalFormatting>
  <conditionalFormatting sqref="AP110:AP111">
    <cfRule type="expression" priority="4669">
      <formula>#REF!</formula>
    </cfRule>
  </conditionalFormatting>
  <conditionalFormatting sqref="AP111">
    <cfRule type="colorScale" priority="4668">
      <colorScale>
        <cfvo type="min"/>
        <cfvo type="max"/>
        <color theme="0"/>
        <color theme="0"/>
      </colorScale>
    </cfRule>
    <cfRule type="expression" dxfId="16522" priority="4670">
      <formula>AO111&lt;0</formula>
    </cfRule>
  </conditionalFormatting>
  <conditionalFormatting sqref="AP117:AP123">
    <cfRule type="colorScale" priority="4724">
      <colorScale>
        <cfvo type="min"/>
        <cfvo type="max"/>
        <color theme="0"/>
        <color theme="0"/>
      </colorScale>
    </cfRule>
    <cfRule type="expression" dxfId="16521" priority="4726">
      <formula>AO117&lt;0</formula>
    </cfRule>
  </conditionalFormatting>
  <conditionalFormatting sqref="AP125">
    <cfRule type="colorScale" priority="4680">
      <colorScale>
        <cfvo type="min"/>
        <cfvo type="max"/>
        <color theme="0"/>
        <color theme="0"/>
      </colorScale>
    </cfRule>
    <cfRule type="expression" dxfId="16520" priority="4682">
      <formula>AO125&lt;0</formula>
    </cfRule>
  </conditionalFormatting>
  <conditionalFormatting sqref="AP125:AP134">
    <cfRule type="expression" dxfId="16519" priority="4679">
      <formula>IF(AP125="Validar","Rojo","Verde")</formula>
    </cfRule>
    <cfRule type="expression" priority="4681">
      <formula>#REF!</formula>
    </cfRule>
  </conditionalFormatting>
  <conditionalFormatting sqref="AP126:AP134">
    <cfRule type="colorScale" priority="4721">
      <colorScale>
        <cfvo type="min"/>
        <cfvo type="max"/>
        <color theme="0"/>
        <color theme="0"/>
      </colorScale>
    </cfRule>
    <cfRule type="expression" dxfId="16518" priority="4722">
      <formula>AO126&lt;0</formula>
    </cfRule>
  </conditionalFormatting>
  <conditionalFormatting sqref="BM117:BM123">
    <cfRule type="expression" dxfId="16517" priority="4634">
      <formula>IF(BM117="Validar","Rojo","Verde")</formula>
    </cfRule>
  </conditionalFormatting>
  <conditionalFormatting sqref="BM117:BM123">
    <cfRule type="expression" priority="4636">
      <formula>#REF!</formula>
    </cfRule>
  </conditionalFormatting>
  <conditionalFormatting sqref="BM6:BM16">
    <cfRule type="expression" dxfId="16516" priority="4626">
      <formula>IF(BM6="Validar","Rojo","Verde")</formula>
    </cfRule>
    <cfRule type="expression" priority="4628">
      <formula>#REF!</formula>
    </cfRule>
  </conditionalFormatting>
  <conditionalFormatting sqref="BM6:BM9">
    <cfRule type="colorScale" priority="4662">
      <colorScale>
        <cfvo type="min"/>
        <cfvo type="max"/>
        <color theme="0"/>
        <color theme="0"/>
      </colorScale>
    </cfRule>
    <cfRule type="expression" dxfId="16515" priority="4663">
      <formula>BL6&lt;0</formula>
    </cfRule>
  </conditionalFormatting>
  <conditionalFormatting sqref="BM10">
    <cfRule type="colorScale" priority="4630">
      <colorScale>
        <cfvo type="min"/>
        <cfvo type="max"/>
        <color theme="0"/>
        <color theme="0"/>
      </colorScale>
    </cfRule>
    <cfRule type="expression" dxfId="16514" priority="4631">
      <formula>BL10&lt;0</formula>
    </cfRule>
  </conditionalFormatting>
  <conditionalFormatting sqref="BM11:BM14">
    <cfRule type="colorScale" priority="4660">
      <colorScale>
        <cfvo type="min"/>
        <cfvo type="max"/>
        <color theme="0"/>
        <color theme="0"/>
      </colorScale>
    </cfRule>
    <cfRule type="expression" dxfId="16513" priority="4661">
      <formula>BL11&lt;0</formula>
    </cfRule>
  </conditionalFormatting>
  <conditionalFormatting sqref="BM15">
    <cfRule type="colorScale" priority="4627">
      <colorScale>
        <cfvo type="min"/>
        <cfvo type="max"/>
        <color theme="0"/>
        <color theme="0"/>
      </colorScale>
    </cfRule>
    <cfRule type="expression" dxfId="16512" priority="4629">
      <formula>BL15&lt;0</formula>
    </cfRule>
  </conditionalFormatting>
  <conditionalFormatting sqref="BM16">
    <cfRule type="colorScale" priority="4658">
      <colorScale>
        <cfvo type="min"/>
        <cfvo type="max"/>
        <color theme="0"/>
        <color theme="0"/>
      </colorScale>
    </cfRule>
    <cfRule type="expression" dxfId="16511" priority="4659">
      <formula>BL16&lt;0</formula>
    </cfRule>
  </conditionalFormatting>
  <conditionalFormatting sqref="BM18">
    <cfRule type="colorScale" priority="4623">
      <colorScale>
        <cfvo type="min"/>
        <cfvo type="max"/>
        <color theme="0"/>
        <color theme="0"/>
      </colorScale>
    </cfRule>
    <cfRule type="expression" dxfId="16510" priority="4625">
      <formula>BL18&lt;0</formula>
    </cfRule>
  </conditionalFormatting>
  <conditionalFormatting sqref="BM18:BM19">
    <cfRule type="expression" dxfId="16509" priority="4622">
      <formula>IF(BM18="Validar","Rojo","Verde")</formula>
    </cfRule>
    <cfRule type="expression" priority="4624">
      <formula>#REF!</formula>
    </cfRule>
  </conditionalFormatting>
  <conditionalFormatting sqref="BM19">
    <cfRule type="colorScale" priority="4656">
      <colorScale>
        <cfvo type="min"/>
        <cfvo type="max"/>
        <color theme="0"/>
        <color theme="0"/>
      </colorScale>
    </cfRule>
    <cfRule type="expression" dxfId="16508" priority="4657">
      <formula>BL19&lt;0</formula>
    </cfRule>
  </conditionalFormatting>
  <conditionalFormatting sqref="BM23">
    <cfRule type="colorScale" priority="4619">
      <colorScale>
        <cfvo type="min"/>
        <cfvo type="max"/>
        <color theme="0"/>
        <color theme="0"/>
      </colorScale>
    </cfRule>
    <cfRule type="expression" dxfId="16507" priority="4621">
      <formula>BL23&lt;0</formula>
    </cfRule>
  </conditionalFormatting>
  <conditionalFormatting sqref="BM23:BM24">
    <cfRule type="expression" dxfId="16506" priority="4618">
      <formula>IF(BM23="Validar","Rojo","Verde")</formula>
    </cfRule>
    <cfRule type="expression" priority="4620">
      <formula>#REF!</formula>
    </cfRule>
  </conditionalFormatting>
  <conditionalFormatting sqref="BM24">
    <cfRule type="colorScale" priority="4652">
      <colorScale>
        <cfvo type="min"/>
        <cfvo type="max"/>
        <color theme="0"/>
        <color theme="0"/>
      </colorScale>
    </cfRule>
    <cfRule type="expression" dxfId="16505" priority="4653">
      <formula>BL24&lt;0</formula>
    </cfRule>
  </conditionalFormatting>
  <conditionalFormatting sqref="BM26">
    <cfRule type="colorScale" priority="4615">
      <colorScale>
        <cfvo type="min"/>
        <cfvo type="max"/>
        <color theme="0"/>
        <color theme="0"/>
      </colorScale>
    </cfRule>
    <cfRule type="expression" dxfId="16504" priority="4617">
      <formula>BL26&lt;0</formula>
    </cfRule>
  </conditionalFormatting>
  <conditionalFormatting sqref="BM26:BM27">
    <cfRule type="expression" dxfId="16503" priority="4614">
      <formula>IF(BM26="Validar","Rojo","Verde")</formula>
    </cfRule>
    <cfRule type="expression" priority="4616">
      <formula>#REF!</formula>
    </cfRule>
  </conditionalFormatting>
  <conditionalFormatting sqref="BM27">
    <cfRule type="colorScale" priority="4650">
      <colorScale>
        <cfvo type="min"/>
        <cfvo type="max"/>
        <color theme="0"/>
        <color theme="0"/>
      </colorScale>
    </cfRule>
    <cfRule type="expression" dxfId="16502" priority="4651">
      <formula>BL27&lt;0</formula>
    </cfRule>
  </conditionalFormatting>
  <conditionalFormatting sqref="BM29">
    <cfRule type="colorScale" priority="4611">
      <colorScale>
        <cfvo type="min"/>
        <cfvo type="max"/>
        <color theme="0"/>
        <color theme="0"/>
      </colorScale>
    </cfRule>
    <cfRule type="expression" dxfId="16501" priority="4613">
      <formula>BL29&lt;0</formula>
    </cfRule>
  </conditionalFormatting>
  <conditionalFormatting sqref="BM29:BM30">
    <cfRule type="expression" dxfId="16500" priority="4610">
      <formula>IF(BM29="Validar","Rojo","Verde")</formula>
    </cfRule>
    <cfRule type="expression" priority="4612">
      <formula>#REF!</formula>
    </cfRule>
  </conditionalFormatting>
  <conditionalFormatting sqref="BM30">
    <cfRule type="colorScale" priority="4648">
      <colorScale>
        <cfvo type="min"/>
        <cfvo type="max"/>
        <color theme="0"/>
        <color theme="0"/>
      </colorScale>
    </cfRule>
    <cfRule type="expression" dxfId="16499" priority="4649">
      <formula>BL30&lt;0</formula>
    </cfRule>
  </conditionalFormatting>
  <conditionalFormatting sqref="BM39">
    <cfRule type="colorScale" priority="4607">
      <colorScale>
        <cfvo type="min"/>
        <cfvo type="max"/>
        <color theme="0"/>
        <color theme="0"/>
      </colorScale>
    </cfRule>
    <cfRule type="expression" dxfId="16498" priority="4609">
      <formula>BL39&lt;0</formula>
    </cfRule>
  </conditionalFormatting>
  <conditionalFormatting sqref="BM39:BM66">
    <cfRule type="expression" dxfId="16497" priority="4606">
      <formula>IF(BM39="Validar","Rojo","Verde")</formula>
    </cfRule>
    <cfRule type="expression" priority="4608">
      <formula>#REF!</formula>
    </cfRule>
  </conditionalFormatting>
  <conditionalFormatting sqref="BM40:BM66">
    <cfRule type="colorScale" priority="4646">
      <colorScale>
        <cfvo type="min"/>
        <cfvo type="max"/>
        <color theme="0"/>
        <color theme="0"/>
      </colorScale>
    </cfRule>
    <cfRule type="expression" dxfId="16496" priority="4647">
      <formula>BL40&lt;0</formula>
    </cfRule>
  </conditionalFormatting>
  <conditionalFormatting sqref="BM68">
    <cfRule type="colorScale" priority="4603">
      <colorScale>
        <cfvo type="min"/>
        <cfvo type="max"/>
        <color theme="0"/>
        <color theme="0"/>
      </colorScale>
    </cfRule>
    <cfRule type="expression" dxfId="16495" priority="4605">
      <formula>BL68&lt;0</formula>
    </cfRule>
  </conditionalFormatting>
  <conditionalFormatting sqref="BM68:BM81">
    <cfRule type="expression" dxfId="16494" priority="4602">
      <formula>IF(BM68="Validar","Rojo","Verde")</formula>
    </cfRule>
    <cfRule type="expression" priority="4604">
      <formula>#REF!</formula>
    </cfRule>
  </conditionalFormatting>
  <conditionalFormatting sqref="BM69:BM81">
    <cfRule type="colorScale" priority="4664">
      <colorScale>
        <cfvo type="min"/>
        <cfvo type="max"/>
        <color theme="0"/>
        <color theme="0"/>
      </colorScale>
    </cfRule>
    <cfRule type="expression" dxfId="16493" priority="4665">
      <formula>BL69&lt;0</formula>
    </cfRule>
  </conditionalFormatting>
  <conditionalFormatting sqref="BM83">
    <cfRule type="colorScale" priority="4586">
      <colorScale>
        <cfvo type="min"/>
        <cfvo type="max"/>
        <color theme="0"/>
        <color theme="0"/>
      </colorScale>
    </cfRule>
    <cfRule type="expression" dxfId="16492" priority="4588">
      <formula>BL83&lt;0</formula>
    </cfRule>
  </conditionalFormatting>
  <conditionalFormatting sqref="BM83:BM91">
    <cfRule type="expression" dxfId="16491" priority="4585">
      <formula>IF(BM83="Validar","Rojo","Verde")</formula>
    </cfRule>
    <cfRule type="expression" priority="4587">
      <formula>#REF!</formula>
    </cfRule>
  </conditionalFormatting>
  <conditionalFormatting sqref="BM84:BM91">
    <cfRule type="colorScale" priority="4644">
      <colorScale>
        <cfvo type="min"/>
        <cfvo type="max"/>
        <color theme="0"/>
        <color theme="0"/>
      </colorScale>
    </cfRule>
    <cfRule type="expression" dxfId="16490" priority="4645">
      <formula>BL84&lt;0</formula>
    </cfRule>
  </conditionalFormatting>
  <conditionalFormatting sqref="BM93">
    <cfRule type="colorScale" priority="4599">
      <colorScale>
        <cfvo type="min"/>
        <cfvo type="max"/>
        <color theme="0"/>
        <color theme="0"/>
      </colorScale>
    </cfRule>
    <cfRule type="expression" dxfId="16489" priority="4601">
      <formula>BL93&lt;0</formula>
    </cfRule>
  </conditionalFormatting>
  <conditionalFormatting sqref="BM93:BM102">
    <cfRule type="expression" dxfId="16488" priority="4598">
      <formula>IF(BM93="Validar","Rojo","Verde")</formula>
    </cfRule>
    <cfRule type="expression" priority="4600">
      <formula>#REF!</formula>
    </cfRule>
  </conditionalFormatting>
  <conditionalFormatting sqref="BM94:BM102">
    <cfRule type="colorScale" priority="4642">
      <colorScale>
        <cfvo type="min"/>
        <cfvo type="max"/>
        <color theme="0"/>
        <color theme="0"/>
      </colorScale>
    </cfRule>
    <cfRule type="expression" dxfId="16487" priority="4643">
      <formula>BL94&lt;0</formula>
    </cfRule>
  </conditionalFormatting>
  <conditionalFormatting sqref="BM104">
    <cfRule type="colorScale" priority="4595">
      <colorScale>
        <cfvo type="min"/>
        <cfvo type="max"/>
        <color theme="0"/>
        <color theme="0"/>
      </colorScale>
    </cfRule>
    <cfRule type="expression" dxfId="16486" priority="4597">
      <formula>BL104&lt;0</formula>
    </cfRule>
  </conditionalFormatting>
  <conditionalFormatting sqref="BM104:BM106">
    <cfRule type="expression" dxfId="16485" priority="4594">
      <formula>IF(BM104="Validar","Rojo","Verde")</formula>
    </cfRule>
    <cfRule type="expression" priority="4596">
      <formula>#REF!</formula>
    </cfRule>
  </conditionalFormatting>
  <conditionalFormatting sqref="BM105:BM106">
    <cfRule type="colorScale" priority="4640">
      <colorScale>
        <cfvo type="min"/>
        <cfvo type="max"/>
        <color theme="0"/>
        <color theme="0"/>
      </colorScale>
    </cfRule>
    <cfRule type="expression" dxfId="16484" priority="4641">
      <formula>BL105&lt;0</formula>
    </cfRule>
  </conditionalFormatting>
  <conditionalFormatting sqref="BM110">
    <cfRule type="colorScale" priority="4638">
      <colorScale>
        <cfvo type="min"/>
        <cfvo type="max"/>
        <color theme="0"/>
        <color theme="0"/>
      </colorScale>
    </cfRule>
    <cfRule type="expression" dxfId="16483" priority="4639">
      <formula>BL110&lt;0</formula>
    </cfRule>
  </conditionalFormatting>
  <conditionalFormatting sqref="BM110:BM111">
    <cfRule type="expression" priority="4580">
      <formula>#REF!</formula>
    </cfRule>
  </conditionalFormatting>
  <conditionalFormatting sqref="BM111">
    <cfRule type="colorScale" priority="4579">
      <colorScale>
        <cfvo type="min"/>
        <cfvo type="max"/>
        <color theme="0"/>
        <color theme="0"/>
      </colorScale>
    </cfRule>
    <cfRule type="expression" dxfId="16482" priority="4581">
      <formula>BL111&lt;0</formula>
    </cfRule>
  </conditionalFormatting>
  <conditionalFormatting sqref="BM117:BM123">
    <cfRule type="colorScale" priority="4635">
      <colorScale>
        <cfvo type="min"/>
        <cfvo type="max"/>
        <color theme="0"/>
        <color theme="0"/>
      </colorScale>
    </cfRule>
    <cfRule type="expression" dxfId="16481" priority="4637">
      <formula>BL117&lt;0</formula>
    </cfRule>
  </conditionalFormatting>
  <conditionalFormatting sqref="BM125">
    <cfRule type="colorScale" priority="4591">
      <colorScale>
        <cfvo type="min"/>
        <cfvo type="max"/>
        <color theme="0"/>
        <color theme="0"/>
      </colorScale>
    </cfRule>
    <cfRule type="expression" dxfId="16480" priority="4593">
      <formula>BL125&lt;0</formula>
    </cfRule>
  </conditionalFormatting>
  <conditionalFormatting sqref="BM125:BM134">
    <cfRule type="expression" dxfId="16479" priority="4590">
      <formula>IF(BM125="Validar","Rojo","Verde")</formula>
    </cfRule>
    <cfRule type="expression" priority="4592">
      <formula>#REF!</formula>
    </cfRule>
  </conditionalFormatting>
  <conditionalFormatting sqref="BM126:BM134">
    <cfRule type="colorScale" priority="4632">
      <colorScale>
        <cfvo type="min"/>
        <cfvo type="max"/>
        <color theme="0"/>
        <color theme="0"/>
      </colorScale>
    </cfRule>
    <cfRule type="expression" dxfId="16478" priority="4633">
      <formula>BL126&lt;0</formula>
    </cfRule>
  </conditionalFormatting>
  <conditionalFormatting sqref="BT110:BT111">
    <cfRule type="expression" dxfId="16477" priority="4489">
      <formula>IF(BT110="Validar","Rojo","Verde")</formula>
    </cfRule>
  </conditionalFormatting>
  <conditionalFormatting sqref="BT117:BT123">
    <cfRule type="expression" priority="4547">
      <formula>#REF!</formula>
    </cfRule>
  </conditionalFormatting>
  <conditionalFormatting sqref="BT6:BT16">
    <cfRule type="expression" dxfId="16476" priority="4537">
      <formula>IF(BT6="Validar","Rojo","Verde")</formula>
    </cfRule>
    <cfRule type="expression" priority="4539">
      <formula>#REF!</formula>
    </cfRule>
  </conditionalFormatting>
  <conditionalFormatting sqref="BT6:BT9">
    <cfRule type="colorScale" priority="4573">
      <colorScale>
        <cfvo type="min"/>
        <cfvo type="max"/>
        <color theme="0"/>
        <color theme="0"/>
      </colorScale>
    </cfRule>
    <cfRule type="expression" dxfId="16475" priority="4574">
      <formula>BS6&lt;0</formula>
    </cfRule>
  </conditionalFormatting>
  <conditionalFormatting sqref="BT10">
    <cfRule type="colorScale" priority="4541">
      <colorScale>
        <cfvo type="min"/>
        <cfvo type="max"/>
        <color theme="0"/>
        <color theme="0"/>
      </colorScale>
    </cfRule>
    <cfRule type="expression" dxfId="16474" priority="4542">
      <formula>BS10&lt;0</formula>
    </cfRule>
  </conditionalFormatting>
  <conditionalFormatting sqref="BT11:BT14">
    <cfRule type="colorScale" priority="4571">
      <colorScale>
        <cfvo type="min"/>
        <cfvo type="max"/>
        <color theme="0"/>
        <color theme="0"/>
      </colorScale>
    </cfRule>
    <cfRule type="expression" dxfId="16473" priority="4572">
      <formula>BS11&lt;0</formula>
    </cfRule>
  </conditionalFormatting>
  <conditionalFormatting sqref="BT15">
    <cfRule type="colorScale" priority="4538">
      <colorScale>
        <cfvo type="min"/>
        <cfvo type="max"/>
        <color theme="0"/>
        <color theme="0"/>
      </colorScale>
    </cfRule>
    <cfRule type="expression" dxfId="16472" priority="4540">
      <formula>BS15&lt;0</formula>
    </cfRule>
  </conditionalFormatting>
  <conditionalFormatting sqref="BT16">
    <cfRule type="colorScale" priority="4569">
      <colorScale>
        <cfvo type="min"/>
        <cfvo type="max"/>
        <color theme="0"/>
        <color theme="0"/>
      </colorScale>
    </cfRule>
    <cfRule type="expression" dxfId="16471" priority="4570">
      <formula>BS16&lt;0</formula>
    </cfRule>
  </conditionalFormatting>
  <conditionalFormatting sqref="BT18">
    <cfRule type="colorScale" priority="4534">
      <colorScale>
        <cfvo type="min"/>
        <cfvo type="max"/>
        <color theme="0"/>
        <color theme="0"/>
      </colorScale>
    </cfRule>
    <cfRule type="expression" dxfId="16470" priority="4536">
      <formula>BS18&lt;0</formula>
    </cfRule>
  </conditionalFormatting>
  <conditionalFormatting sqref="BT18:BT19">
    <cfRule type="expression" dxfId="16469" priority="4533">
      <formula>IF(BT18="Validar","Rojo","Verde")</formula>
    </cfRule>
    <cfRule type="expression" priority="4535">
      <formula>#REF!</formula>
    </cfRule>
  </conditionalFormatting>
  <conditionalFormatting sqref="BT19">
    <cfRule type="colorScale" priority="4567">
      <colorScale>
        <cfvo type="min"/>
        <cfvo type="max"/>
        <color theme="0"/>
        <color theme="0"/>
      </colorScale>
    </cfRule>
    <cfRule type="expression" dxfId="16468" priority="4568">
      <formula>BS19&lt;0</formula>
    </cfRule>
  </conditionalFormatting>
  <conditionalFormatting sqref="BT23">
    <cfRule type="colorScale" priority="4530">
      <colorScale>
        <cfvo type="min"/>
        <cfvo type="max"/>
        <color theme="0"/>
        <color theme="0"/>
      </colorScale>
    </cfRule>
    <cfRule type="expression" dxfId="16467" priority="4532">
      <formula>BS23&lt;0</formula>
    </cfRule>
  </conditionalFormatting>
  <conditionalFormatting sqref="BT23:BT24">
    <cfRule type="expression" dxfId="16466" priority="4529">
      <formula>IF(BT23="Validar","Rojo","Verde")</formula>
    </cfRule>
    <cfRule type="expression" priority="4531">
      <formula>#REF!</formula>
    </cfRule>
  </conditionalFormatting>
  <conditionalFormatting sqref="BT24">
    <cfRule type="colorScale" priority="4563">
      <colorScale>
        <cfvo type="min"/>
        <cfvo type="max"/>
        <color theme="0"/>
        <color theme="0"/>
      </colorScale>
    </cfRule>
    <cfRule type="expression" dxfId="16465" priority="4564">
      <formula>BS24&lt;0</formula>
    </cfRule>
  </conditionalFormatting>
  <conditionalFormatting sqref="BT26">
    <cfRule type="colorScale" priority="4526">
      <colorScale>
        <cfvo type="min"/>
        <cfvo type="max"/>
        <color theme="0"/>
        <color theme="0"/>
      </colorScale>
    </cfRule>
    <cfRule type="expression" dxfId="16464" priority="4528">
      <formula>BS26&lt;0</formula>
    </cfRule>
  </conditionalFormatting>
  <conditionalFormatting sqref="BT26:BT27">
    <cfRule type="expression" dxfId="16463" priority="4525">
      <formula>IF(BT26="Validar","Rojo","Verde")</formula>
    </cfRule>
    <cfRule type="expression" priority="4527">
      <formula>#REF!</formula>
    </cfRule>
  </conditionalFormatting>
  <conditionalFormatting sqref="BT27">
    <cfRule type="colorScale" priority="4561">
      <colorScale>
        <cfvo type="min"/>
        <cfvo type="max"/>
        <color theme="0"/>
        <color theme="0"/>
      </colorScale>
    </cfRule>
    <cfRule type="expression" dxfId="16462" priority="4562">
      <formula>BS27&lt;0</formula>
    </cfRule>
  </conditionalFormatting>
  <conditionalFormatting sqref="BT29">
    <cfRule type="colorScale" priority="4522">
      <colorScale>
        <cfvo type="min"/>
        <cfvo type="max"/>
        <color theme="0"/>
        <color theme="0"/>
      </colorScale>
    </cfRule>
    <cfRule type="expression" dxfId="16461" priority="4524">
      <formula>BS29&lt;0</formula>
    </cfRule>
  </conditionalFormatting>
  <conditionalFormatting sqref="BT29:BT30">
    <cfRule type="expression" dxfId="16460" priority="4521">
      <formula>IF(BT29="Validar","Rojo","Verde")</formula>
    </cfRule>
    <cfRule type="expression" priority="4523">
      <formula>#REF!</formula>
    </cfRule>
  </conditionalFormatting>
  <conditionalFormatting sqref="BT30">
    <cfRule type="colorScale" priority="4559">
      <colorScale>
        <cfvo type="min"/>
        <cfvo type="max"/>
        <color theme="0"/>
        <color theme="0"/>
      </colorScale>
    </cfRule>
    <cfRule type="expression" dxfId="16459" priority="4560">
      <formula>BS30&lt;0</formula>
    </cfRule>
  </conditionalFormatting>
  <conditionalFormatting sqref="BT39">
    <cfRule type="colorScale" priority="4518">
      <colorScale>
        <cfvo type="min"/>
        <cfvo type="max"/>
        <color theme="0"/>
        <color theme="0"/>
      </colorScale>
    </cfRule>
    <cfRule type="expression" dxfId="16458" priority="4520">
      <formula>BS39&lt;0</formula>
    </cfRule>
  </conditionalFormatting>
  <conditionalFormatting sqref="BT39:BT66">
    <cfRule type="expression" dxfId="16457" priority="4517">
      <formula>IF(BT39="Validar","Rojo","Verde")</formula>
    </cfRule>
    <cfRule type="expression" priority="4519">
      <formula>#REF!</formula>
    </cfRule>
  </conditionalFormatting>
  <conditionalFormatting sqref="BT40:BT66">
    <cfRule type="colorScale" priority="4557">
      <colorScale>
        <cfvo type="min"/>
        <cfvo type="max"/>
        <color theme="0"/>
        <color theme="0"/>
      </colorScale>
    </cfRule>
    <cfRule type="expression" dxfId="16456" priority="4558">
      <formula>BS40&lt;0</formula>
    </cfRule>
  </conditionalFormatting>
  <conditionalFormatting sqref="BT68">
    <cfRule type="colorScale" priority="4514">
      <colorScale>
        <cfvo type="min"/>
        <cfvo type="max"/>
        <color theme="0"/>
        <color theme="0"/>
      </colorScale>
    </cfRule>
    <cfRule type="expression" dxfId="16455" priority="4516">
      <formula>BS68&lt;0</formula>
    </cfRule>
  </conditionalFormatting>
  <conditionalFormatting sqref="BT68:BT81">
    <cfRule type="expression" dxfId="16454" priority="4513">
      <formula>IF(BT68="Validar","Rojo","Verde")</formula>
    </cfRule>
    <cfRule type="expression" priority="4515">
      <formula>#REF!</formula>
    </cfRule>
  </conditionalFormatting>
  <conditionalFormatting sqref="BT69:BT81">
    <cfRule type="colorScale" priority="4575">
      <colorScale>
        <cfvo type="min"/>
        <cfvo type="max"/>
        <color theme="0"/>
        <color theme="0"/>
      </colorScale>
    </cfRule>
    <cfRule type="expression" dxfId="16453" priority="4576">
      <formula>BS69&lt;0</formula>
    </cfRule>
  </conditionalFormatting>
  <conditionalFormatting sqref="BT83">
    <cfRule type="colorScale" priority="4497">
      <colorScale>
        <cfvo type="min"/>
        <cfvo type="max"/>
        <color theme="0"/>
        <color theme="0"/>
      </colorScale>
    </cfRule>
    <cfRule type="expression" dxfId="16452" priority="4499">
      <formula>BS83&lt;0</formula>
    </cfRule>
  </conditionalFormatting>
  <conditionalFormatting sqref="BT83:BT91">
    <cfRule type="expression" dxfId="16451" priority="4496">
      <formula>IF(BT83="Validar","Rojo","Verde")</formula>
    </cfRule>
    <cfRule type="expression" priority="4498">
      <formula>#REF!</formula>
    </cfRule>
  </conditionalFormatting>
  <conditionalFormatting sqref="BT84:BT91">
    <cfRule type="colorScale" priority="4555">
      <colorScale>
        <cfvo type="min"/>
        <cfvo type="max"/>
        <color theme="0"/>
        <color theme="0"/>
      </colorScale>
    </cfRule>
    <cfRule type="expression" dxfId="16450" priority="4556">
      <formula>BS84&lt;0</formula>
    </cfRule>
  </conditionalFormatting>
  <conditionalFormatting sqref="BT93">
    <cfRule type="colorScale" priority="4510">
      <colorScale>
        <cfvo type="min"/>
        <cfvo type="max"/>
        <color theme="0"/>
        <color theme="0"/>
      </colorScale>
    </cfRule>
    <cfRule type="expression" dxfId="16449" priority="4512">
      <formula>BS93&lt;0</formula>
    </cfRule>
  </conditionalFormatting>
  <conditionalFormatting sqref="BT93:BT102">
    <cfRule type="expression" dxfId="16448" priority="4509">
      <formula>IF(BT93="Validar","Rojo","Verde")</formula>
    </cfRule>
    <cfRule type="expression" priority="4511">
      <formula>#REF!</formula>
    </cfRule>
  </conditionalFormatting>
  <conditionalFormatting sqref="BT94:BT102">
    <cfRule type="colorScale" priority="4553">
      <colorScale>
        <cfvo type="min"/>
        <cfvo type="max"/>
        <color theme="0"/>
        <color theme="0"/>
      </colorScale>
    </cfRule>
    <cfRule type="expression" dxfId="16447" priority="4554">
      <formula>BS94&lt;0</formula>
    </cfRule>
  </conditionalFormatting>
  <conditionalFormatting sqref="BT104">
    <cfRule type="colorScale" priority="4506">
      <colorScale>
        <cfvo type="min"/>
        <cfvo type="max"/>
        <color theme="0"/>
        <color theme="0"/>
      </colorScale>
    </cfRule>
    <cfRule type="expression" dxfId="16446" priority="4508">
      <formula>BS104&lt;0</formula>
    </cfRule>
  </conditionalFormatting>
  <conditionalFormatting sqref="BT104:BT106">
    <cfRule type="expression" dxfId="16445" priority="4505">
      <formula>IF(BT104="Validar","Rojo","Verde")</formula>
    </cfRule>
    <cfRule type="expression" priority="4507">
      <formula>#REF!</formula>
    </cfRule>
  </conditionalFormatting>
  <conditionalFormatting sqref="BT105:BT106">
    <cfRule type="colorScale" priority="4551">
      <colorScale>
        <cfvo type="min"/>
        <cfvo type="max"/>
        <color theme="0"/>
        <color theme="0"/>
      </colorScale>
    </cfRule>
    <cfRule type="expression" dxfId="16444" priority="4552">
      <formula>BS105&lt;0</formula>
    </cfRule>
  </conditionalFormatting>
  <conditionalFormatting sqref="BT110">
    <cfRule type="colorScale" priority="4549">
      <colorScale>
        <cfvo type="min"/>
        <cfvo type="max"/>
        <color theme="0"/>
        <color theme="0"/>
      </colorScale>
    </cfRule>
    <cfRule type="expression" dxfId="16443" priority="4550">
      <formula>BS110&lt;0</formula>
    </cfRule>
  </conditionalFormatting>
  <conditionalFormatting sqref="BT110:BT111">
    <cfRule type="expression" priority="4491">
      <formula>#REF!</formula>
    </cfRule>
  </conditionalFormatting>
  <conditionalFormatting sqref="BT111">
    <cfRule type="colorScale" priority="4490">
      <colorScale>
        <cfvo type="min"/>
        <cfvo type="max"/>
        <color theme="0"/>
        <color theme="0"/>
      </colorScale>
    </cfRule>
    <cfRule type="expression" dxfId="16442" priority="4492">
      <formula>BS111&lt;0</formula>
    </cfRule>
  </conditionalFormatting>
  <conditionalFormatting sqref="BT117:BT123">
    <cfRule type="colorScale" priority="4546">
      <colorScale>
        <cfvo type="min"/>
        <cfvo type="max"/>
        <color theme="0"/>
        <color theme="0"/>
      </colorScale>
    </cfRule>
    <cfRule type="expression" dxfId="16441" priority="4548">
      <formula>BS117&lt;0</formula>
    </cfRule>
  </conditionalFormatting>
  <conditionalFormatting sqref="BT125">
    <cfRule type="colorScale" priority="4502">
      <colorScale>
        <cfvo type="min"/>
        <cfvo type="max"/>
        <color theme="0"/>
        <color theme="0"/>
      </colorScale>
    </cfRule>
    <cfRule type="expression" dxfId="16440" priority="4504">
      <formula>BS125&lt;0</formula>
    </cfRule>
  </conditionalFormatting>
  <conditionalFormatting sqref="BT125:BT134">
    <cfRule type="expression" dxfId="16439" priority="4501">
      <formula>IF(BT125="Validar","Rojo","Verde")</formula>
    </cfRule>
    <cfRule type="expression" priority="4503">
      <formula>#REF!</formula>
    </cfRule>
  </conditionalFormatting>
  <conditionalFormatting sqref="BT126:BT134">
    <cfRule type="colorScale" priority="4543">
      <colorScale>
        <cfvo type="min"/>
        <cfvo type="max"/>
        <color theme="0"/>
        <color theme="0"/>
      </colorScale>
    </cfRule>
    <cfRule type="expression" dxfId="16438" priority="4544">
      <formula>BS126&lt;0</formula>
    </cfRule>
  </conditionalFormatting>
  <conditionalFormatting sqref="CK110:CK111">
    <cfRule type="expression" dxfId="16437" priority="4400">
      <formula>IF(CK110="Validar","Rojo","Verde")</formula>
    </cfRule>
  </conditionalFormatting>
  <conditionalFormatting sqref="CK117:CK123">
    <cfRule type="expression" dxfId="16436" priority="4456">
      <formula>IF(CK117="Validar","Rojo","Verde")</formula>
    </cfRule>
  </conditionalFormatting>
  <conditionalFormatting sqref="CK117:CK123">
    <cfRule type="expression" priority="4458">
      <formula>#REF!</formula>
    </cfRule>
  </conditionalFormatting>
  <conditionalFormatting sqref="CK6:CK16">
    <cfRule type="expression" dxfId="16435" priority="4448">
      <formula>IF(CK6="Validar","Rojo","Verde")</formula>
    </cfRule>
    <cfRule type="expression" priority="4450">
      <formula>#REF!</formula>
    </cfRule>
  </conditionalFormatting>
  <conditionalFormatting sqref="CK6:CK9">
    <cfRule type="colorScale" priority="4484">
      <colorScale>
        <cfvo type="min"/>
        <cfvo type="max"/>
        <color theme="0"/>
        <color theme="0"/>
      </colorScale>
    </cfRule>
    <cfRule type="expression" dxfId="16434" priority="4485">
      <formula>CJ6&lt;0</formula>
    </cfRule>
  </conditionalFormatting>
  <conditionalFormatting sqref="CK10">
    <cfRule type="colorScale" priority="4452">
      <colorScale>
        <cfvo type="min"/>
        <cfvo type="max"/>
        <color theme="0"/>
        <color theme="0"/>
      </colorScale>
    </cfRule>
    <cfRule type="expression" dxfId="16433" priority="4453">
      <formula>CJ10&lt;0</formula>
    </cfRule>
  </conditionalFormatting>
  <conditionalFormatting sqref="CK11:CK14">
    <cfRule type="colorScale" priority="4482">
      <colorScale>
        <cfvo type="min"/>
        <cfvo type="max"/>
        <color theme="0"/>
        <color theme="0"/>
      </colorScale>
    </cfRule>
    <cfRule type="expression" dxfId="16432" priority="4483">
      <formula>CJ11&lt;0</formula>
    </cfRule>
  </conditionalFormatting>
  <conditionalFormatting sqref="CK15">
    <cfRule type="colorScale" priority="4449">
      <colorScale>
        <cfvo type="min"/>
        <cfvo type="max"/>
        <color theme="0"/>
        <color theme="0"/>
      </colorScale>
    </cfRule>
    <cfRule type="expression" dxfId="16431" priority="4451">
      <formula>CJ15&lt;0</formula>
    </cfRule>
  </conditionalFormatting>
  <conditionalFormatting sqref="CK16">
    <cfRule type="colorScale" priority="4480">
      <colorScale>
        <cfvo type="min"/>
        <cfvo type="max"/>
        <color theme="0"/>
        <color theme="0"/>
      </colorScale>
    </cfRule>
    <cfRule type="expression" dxfId="16430" priority="4481">
      <formula>CJ16&lt;0</formula>
    </cfRule>
  </conditionalFormatting>
  <conditionalFormatting sqref="CK18">
    <cfRule type="colorScale" priority="4445">
      <colorScale>
        <cfvo type="min"/>
        <cfvo type="max"/>
        <color theme="0"/>
        <color theme="0"/>
      </colorScale>
    </cfRule>
    <cfRule type="expression" dxfId="16429" priority="4447">
      <formula>CJ18&lt;0</formula>
    </cfRule>
  </conditionalFormatting>
  <conditionalFormatting sqref="CK18:CK19">
    <cfRule type="expression" dxfId="16428" priority="4444">
      <formula>IF(CK18="Validar","Rojo","Verde")</formula>
    </cfRule>
    <cfRule type="expression" priority="4446">
      <formula>#REF!</formula>
    </cfRule>
  </conditionalFormatting>
  <conditionalFormatting sqref="CK19">
    <cfRule type="colorScale" priority="4478">
      <colorScale>
        <cfvo type="min"/>
        <cfvo type="max"/>
        <color theme="0"/>
        <color theme="0"/>
      </colorScale>
    </cfRule>
    <cfRule type="expression" dxfId="16427" priority="4479">
      <formula>CJ19&lt;0</formula>
    </cfRule>
  </conditionalFormatting>
  <conditionalFormatting sqref="CK23">
    <cfRule type="colorScale" priority="4441">
      <colorScale>
        <cfvo type="min"/>
        <cfvo type="max"/>
        <color theme="0"/>
        <color theme="0"/>
      </colorScale>
    </cfRule>
    <cfRule type="expression" dxfId="16426" priority="4443">
      <formula>CJ23&lt;0</formula>
    </cfRule>
  </conditionalFormatting>
  <conditionalFormatting sqref="CK23:CK24">
    <cfRule type="expression" dxfId="16425" priority="4440">
      <formula>IF(CK23="Validar","Rojo","Verde")</formula>
    </cfRule>
    <cfRule type="expression" priority="4442">
      <formula>#REF!</formula>
    </cfRule>
  </conditionalFormatting>
  <conditionalFormatting sqref="CK24">
    <cfRule type="colorScale" priority="4474">
      <colorScale>
        <cfvo type="min"/>
        <cfvo type="max"/>
        <color theme="0"/>
        <color theme="0"/>
      </colorScale>
    </cfRule>
    <cfRule type="expression" dxfId="16424" priority="4475">
      <formula>CJ24&lt;0</formula>
    </cfRule>
  </conditionalFormatting>
  <conditionalFormatting sqref="CK26">
    <cfRule type="colorScale" priority="4437">
      <colorScale>
        <cfvo type="min"/>
        <cfvo type="max"/>
        <color theme="0"/>
        <color theme="0"/>
      </colorScale>
    </cfRule>
    <cfRule type="expression" dxfId="16423" priority="4439">
      <formula>CJ26&lt;0</formula>
    </cfRule>
  </conditionalFormatting>
  <conditionalFormatting sqref="CK26:CK27">
    <cfRule type="expression" dxfId="16422" priority="4436">
      <formula>IF(CK26="Validar","Rojo","Verde")</formula>
    </cfRule>
    <cfRule type="expression" priority="4438">
      <formula>#REF!</formula>
    </cfRule>
  </conditionalFormatting>
  <conditionalFormatting sqref="CK27">
    <cfRule type="colorScale" priority="4472">
      <colorScale>
        <cfvo type="min"/>
        <cfvo type="max"/>
        <color theme="0"/>
        <color theme="0"/>
      </colorScale>
    </cfRule>
    <cfRule type="expression" dxfId="16421" priority="4473">
      <formula>CJ27&lt;0</formula>
    </cfRule>
  </conditionalFormatting>
  <conditionalFormatting sqref="CK29">
    <cfRule type="colorScale" priority="4433">
      <colorScale>
        <cfvo type="min"/>
        <cfvo type="max"/>
        <color theme="0"/>
        <color theme="0"/>
      </colorScale>
    </cfRule>
    <cfRule type="expression" dxfId="16420" priority="4435">
      <formula>CJ29&lt;0</formula>
    </cfRule>
  </conditionalFormatting>
  <conditionalFormatting sqref="CK29:CK30">
    <cfRule type="expression" dxfId="16419" priority="4432">
      <formula>IF(CK29="Validar","Rojo","Verde")</formula>
    </cfRule>
    <cfRule type="expression" priority="4434">
      <formula>#REF!</formula>
    </cfRule>
  </conditionalFormatting>
  <conditionalFormatting sqref="CK30">
    <cfRule type="colorScale" priority="4470">
      <colorScale>
        <cfvo type="min"/>
        <cfvo type="max"/>
        <color theme="0"/>
        <color theme="0"/>
      </colorScale>
    </cfRule>
    <cfRule type="expression" dxfId="16418" priority="4471">
      <formula>CJ30&lt;0</formula>
    </cfRule>
  </conditionalFormatting>
  <conditionalFormatting sqref="CK39">
    <cfRule type="colorScale" priority="4429">
      <colorScale>
        <cfvo type="min"/>
        <cfvo type="max"/>
        <color theme="0"/>
        <color theme="0"/>
      </colorScale>
    </cfRule>
    <cfRule type="expression" dxfId="16417" priority="4431">
      <formula>CJ39&lt;0</formula>
    </cfRule>
  </conditionalFormatting>
  <conditionalFormatting sqref="CK39:CK66">
    <cfRule type="expression" dxfId="16416" priority="4428">
      <formula>IF(CK39="Validar","Rojo","Verde")</formula>
    </cfRule>
    <cfRule type="expression" priority="4430">
      <formula>#REF!</formula>
    </cfRule>
  </conditionalFormatting>
  <conditionalFormatting sqref="CK40:CK66">
    <cfRule type="colorScale" priority="4468">
      <colorScale>
        <cfvo type="min"/>
        <cfvo type="max"/>
        <color theme="0"/>
        <color theme="0"/>
      </colorScale>
    </cfRule>
    <cfRule type="expression" dxfId="16415" priority="4469">
      <formula>CJ40&lt;0</formula>
    </cfRule>
  </conditionalFormatting>
  <conditionalFormatting sqref="CK68">
    <cfRule type="colorScale" priority="4425">
      <colorScale>
        <cfvo type="min"/>
        <cfvo type="max"/>
        <color theme="0"/>
        <color theme="0"/>
      </colorScale>
    </cfRule>
    <cfRule type="expression" dxfId="16414" priority="4427">
      <formula>CJ68&lt;0</formula>
    </cfRule>
  </conditionalFormatting>
  <conditionalFormatting sqref="CK68:CK81">
    <cfRule type="expression" dxfId="16413" priority="4424">
      <formula>IF(CK68="Validar","Rojo","Verde")</formula>
    </cfRule>
    <cfRule type="expression" priority="4426">
      <formula>#REF!</formula>
    </cfRule>
  </conditionalFormatting>
  <conditionalFormatting sqref="CK69:CK81">
    <cfRule type="colorScale" priority="4486">
      <colorScale>
        <cfvo type="min"/>
        <cfvo type="max"/>
        <color theme="0"/>
        <color theme="0"/>
      </colorScale>
    </cfRule>
    <cfRule type="expression" dxfId="16412" priority="4487">
      <formula>CJ69&lt;0</formula>
    </cfRule>
  </conditionalFormatting>
  <conditionalFormatting sqref="CK83">
    <cfRule type="colorScale" priority="4408">
      <colorScale>
        <cfvo type="min"/>
        <cfvo type="max"/>
        <color theme="0"/>
        <color theme="0"/>
      </colorScale>
    </cfRule>
    <cfRule type="expression" dxfId="16411" priority="4410">
      <formula>CJ83&lt;0</formula>
    </cfRule>
  </conditionalFormatting>
  <conditionalFormatting sqref="CK83:CK91">
    <cfRule type="expression" dxfId="16410" priority="4407">
      <formula>IF(CK83="Validar","Rojo","Verde")</formula>
    </cfRule>
    <cfRule type="expression" priority="4409">
      <formula>#REF!</formula>
    </cfRule>
  </conditionalFormatting>
  <conditionalFormatting sqref="CK84:CK91">
    <cfRule type="colorScale" priority="4466">
      <colorScale>
        <cfvo type="min"/>
        <cfvo type="max"/>
        <color theme="0"/>
        <color theme="0"/>
      </colorScale>
    </cfRule>
    <cfRule type="expression" dxfId="16409" priority="4467">
      <formula>CJ84&lt;0</formula>
    </cfRule>
  </conditionalFormatting>
  <conditionalFormatting sqref="CK93">
    <cfRule type="colorScale" priority="4421">
      <colorScale>
        <cfvo type="min"/>
        <cfvo type="max"/>
        <color theme="0"/>
        <color theme="0"/>
      </colorScale>
    </cfRule>
    <cfRule type="expression" dxfId="16408" priority="4423">
      <formula>CJ93&lt;0</formula>
    </cfRule>
  </conditionalFormatting>
  <conditionalFormatting sqref="CK93:CK102">
    <cfRule type="expression" dxfId="16407" priority="4420">
      <formula>IF(CK93="Validar","Rojo","Verde")</formula>
    </cfRule>
    <cfRule type="expression" priority="4422">
      <formula>#REF!</formula>
    </cfRule>
  </conditionalFormatting>
  <conditionalFormatting sqref="CK94:CK102">
    <cfRule type="colorScale" priority="4464">
      <colorScale>
        <cfvo type="min"/>
        <cfvo type="max"/>
        <color theme="0"/>
        <color theme="0"/>
      </colorScale>
    </cfRule>
    <cfRule type="expression" dxfId="16406" priority="4465">
      <formula>CJ94&lt;0</formula>
    </cfRule>
  </conditionalFormatting>
  <conditionalFormatting sqref="CK104">
    <cfRule type="colorScale" priority="4417">
      <colorScale>
        <cfvo type="min"/>
        <cfvo type="max"/>
        <color theme="0"/>
        <color theme="0"/>
      </colorScale>
    </cfRule>
    <cfRule type="expression" dxfId="16405" priority="4419">
      <formula>CJ104&lt;0</formula>
    </cfRule>
  </conditionalFormatting>
  <conditionalFormatting sqref="CK104:CK106">
    <cfRule type="expression" dxfId="16404" priority="4416">
      <formula>IF(CK104="Validar","Rojo","Verde")</formula>
    </cfRule>
    <cfRule type="expression" priority="4418">
      <formula>#REF!</formula>
    </cfRule>
  </conditionalFormatting>
  <conditionalFormatting sqref="CK105:CK106">
    <cfRule type="colorScale" priority="4462">
      <colorScale>
        <cfvo type="min"/>
        <cfvo type="max"/>
        <color theme="0"/>
        <color theme="0"/>
      </colorScale>
    </cfRule>
    <cfRule type="expression" dxfId="16403" priority="4463">
      <formula>CJ105&lt;0</formula>
    </cfRule>
  </conditionalFormatting>
  <conditionalFormatting sqref="CK110">
    <cfRule type="colorScale" priority="4460">
      <colorScale>
        <cfvo type="min"/>
        <cfvo type="max"/>
        <color theme="0"/>
        <color theme="0"/>
      </colorScale>
    </cfRule>
    <cfRule type="expression" dxfId="16402" priority="4461">
      <formula>CJ110&lt;0</formula>
    </cfRule>
  </conditionalFormatting>
  <conditionalFormatting sqref="CK110:CK111">
    <cfRule type="expression" priority="4402">
      <formula>#REF!</formula>
    </cfRule>
  </conditionalFormatting>
  <conditionalFormatting sqref="CK111">
    <cfRule type="colorScale" priority="4401">
      <colorScale>
        <cfvo type="min"/>
        <cfvo type="max"/>
        <color theme="0"/>
        <color theme="0"/>
      </colorScale>
    </cfRule>
    <cfRule type="expression" dxfId="16401" priority="4403">
      <formula>CJ111&lt;0</formula>
    </cfRule>
  </conditionalFormatting>
  <conditionalFormatting sqref="CK117:CK123">
    <cfRule type="colorScale" priority="4457">
      <colorScale>
        <cfvo type="min"/>
        <cfvo type="max"/>
        <color theme="0"/>
        <color theme="0"/>
      </colorScale>
    </cfRule>
    <cfRule type="expression" dxfId="16400" priority="4459">
      <formula>CJ117&lt;0</formula>
    </cfRule>
  </conditionalFormatting>
  <conditionalFormatting sqref="CK125">
    <cfRule type="colorScale" priority="4413">
      <colorScale>
        <cfvo type="min"/>
        <cfvo type="max"/>
        <color theme="0"/>
        <color theme="0"/>
      </colorScale>
    </cfRule>
    <cfRule type="expression" dxfId="16399" priority="4415">
      <formula>CJ125&lt;0</formula>
    </cfRule>
  </conditionalFormatting>
  <conditionalFormatting sqref="CK125:CK134">
    <cfRule type="expression" dxfId="16398" priority="4412">
      <formula>IF(CK125="Validar","Rojo","Verde")</formula>
    </cfRule>
    <cfRule type="expression" priority="4414">
      <formula>#REF!</formula>
    </cfRule>
  </conditionalFormatting>
  <conditionalFormatting sqref="CK126:CK134">
    <cfRule type="colorScale" priority="4454">
      <colorScale>
        <cfvo type="min"/>
        <cfvo type="max"/>
        <color theme="0"/>
        <color theme="0"/>
      </colorScale>
    </cfRule>
    <cfRule type="expression" dxfId="16397" priority="4455">
      <formula>CJ126&lt;0</formula>
    </cfRule>
  </conditionalFormatting>
  <conditionalFormatting sqref="CR110:CR111">
    <cfRule type="expression" dxfId="16396" priority="4311">
      <formula>IF(CR110="Validar","Rojo","Verde")</formula>
    </cfRule>
  </conditionalFormatting>
  <conditionalFormatting sqref="CR117:CR123">
    <cfRule type="expression" dxfId="16395" priority="4367">
      <formula>IF(CR117="Validar","Rojo","Verde")</formula>
    </cfRule>
  </conditionalFormatting>
  <conditionalFormatting sqref="CR117:CR123">
    <cfRule type="expression" priority="4369">
      <formula>#REF!</formula>
    </cfRule>
  </conditionalFormatting>
  <conditionalFormatting sqref="CR6:CR16">
    <cfRule type="expression" dxfId="16394" priority="4359">
      <formula>IF(CR6="Validar","Rojo","Verde")</formula>
    </cfRule>
    <cfRule type="expression" priority="4361">
      <formula>#REF!</formula>
    </cfRule>
  </conditionalFormatting>
  <conditionalFormatting sqref="CR6:CR9">
    <cfRule type="colorScale" priority="4395">
      <colorScale>
        <cfvo type="min"/>
        <cfvo type="max"/>
        <color theme="0"/>
        <color theme="0"/>
      </colorScale>
    </cfRule>
    <cfRule type="expression" dxfId="16393" priority="4396">
      <formula>CQ6&lt;0</formula>
    </cfRule>
  </conditionalFormatting>
  <conditionalFormatting sqref="CR10">
    <cfRule type="colorScale" priority="4363">
      <colorScale>
        <cfvo type="min"/>
        <cfvo type="max"/>
        <color theme="0"/>
        <color theme="0"/>
      </colorScale>
    </cfRule>
    <cfRule type="expression" dxfId="16392" priority="4364">
      <formula>CQ10&lt;0</formula>
    </cfRule>
  </conditionalFormatting>
  <conditionalFormatting sqref="CR11:CR14">
    <cfRule type="colorScale" priority="4393">
      <colorScale>
        <cfvo type="min"/>
        <cfvo type="max"/>
        <color theme="0"/>
        <color theme="0"/>
      </colorScale>
    </cfRule>
    <cfRule type="expression" dxfId="16391" priority="4394">
      <formula>CQ11&lt;0</formula>
    </cfRule>
  </conditionalFormatting>
  <conditionalFormatting sqref="CR15">
    <cfRule type="colorScale" priority="4360">
      <colorScale>
        <cfvo type="min"/>
        <cfvo type="max"/>
        <color theme="0"/>
        <color theme="0"/>
      </colorScale>
    </cfRule>
    <cfRule type="expression" dxfId="16390" priority="4362">
      <formula>CQ15&lt;0</formula>
    </cfRule>
  </conditionalFormatting>
  <conditionalFormatting sqref="CR16">
    <cfRule type="colorScale" priority="4391">
      <colorScale>
        <cfvo type="min"/>
        <cfvo type="max"/>
        <color theme="0"/>
        <color theme="0"/>
      </colorScale>
    </cfRule>
    <cfRule type="expression" dxfId="16389" priority="4392">
      <formula>CQ16&lt;0</formula>
    </cfRule>
  </conditionalFormatting>
  <conditionalFormatting sqref="CR18">
    <cfRule type="colorScale" priority="4356">
      <colorScale>
        <cfvo type="min"/>
        <cfvo type="max"/>
        <color theme="0"/>
        <color theme="0"/>
      </colorScale>
    </cfRule>
    <cfRule type="expression" dxfId="16388" priority="4358">
      <formula>CQ18&lt;0</formula>
    </cfRule>
  </conditionalFormatting>
  <conditionalFormatting sqref="CR18:CR19">
    <cfRule type="expression" dxfId="16387" priority="4355">
      <formula>IF(CR18="Validar","Rojo","Verde")</formula>
    </cfRule>
    <cfRule type="expression" priority="4357">
      <formula>#REF!</formula>
    </cfRule>
  </conditionalFormatting>
  <conditionalFormatting sqref="CR19">
    <cfRule type="colorScale" priority="4389">
      <colorScale>
        <cfvo type="min"/>
        <cfvo type="max"/>
        <color theme="0"/>
        <color theme="0"/>
      </colorScale>
    </cfRule>
    <cfRule type="expression" dxfId="16386" priority="4390">
      <formula>CQ19&lt;0</formula>
    </cfRule>
  </conditionalFormatting>
  <conditionalFormatting sqref="CR23">
    <cfRule type="colorScale" priority="4352">
      <colorScale>
        <cfvo type="min"/>
        <cfvo type="max"/>
        <color theme="0"/>
        <color theme="0"/>
      </colorScale>
    </cfRule>
    <cfRule type="expression" dxfId="16385" priority="4354">
      <formula>CQ23&lt;0</formula>
    </cfRule>
  </conditionalFormatting>
  <conditionalFormatting sqref="CR23:CR24">
    <cfRule type="expression" dxfId="16384" priority="4351">
      <formula>IF(CR23="Validar","Rojo","Verde")</formula>
    </cfRule>
    <cfRule type="expression" priority="4353">
      <formula>#REF!</formula>
    </cfRule>
  </conditionalFormatting>
  <conditionalFormatting sqref="CR24">
    <cfRule type="colorScale" priority="4385">
      <colorScale>
        <cfvo type="min"/>
        <cfvo type="max"/>
        <color theme="0"/>
        <color theme="0"/>
      </colorScale>
    </cfRule>
    <cfRule type="expression" dxfId="16383" priority="4386">
      <formula>CQ24&lt;0</formula>
    </cfRule>
  </conditionalFormatting>
  <conditionalFormatting sqref="CR26">
    <cfRule type="colorScale" priority="4348">
      <colorScale>
        <cfvo type="min"/>
        <cfvo type="max"/>
        <color theme="0"/>
        <color theme="0"/>
      </colorScale>
    </cfRule>
    <cfRule type="expression" dxfId="16382" priority="4350">
      <formula>CQ26&lt;0</formula>
    </cfRule>
  </conditionalFormatting>
  <conditionalFormatting sqref="CR26:CR27">
    <cfRule type="expression" dxfId="16381" priority="4347">
      <formula>IF(CR26="Validar","Rojo","Verde")</formula>
    </cfRule>
    <cfRule type="expression" priority="4349">
      <formula>#REF!</formula>
    </cfRule>
  </conditionalFormatting>
  <conditionalFormatting sqref="CR27">
    <cfRule type="colorScale" priority="4383">
      <colorScale>
        <cfvo type="min"/>
        <cfvo type="max"/>
        <color theme="0"/>
        <color theme="0"/>
      </colorScale>
    </cfRule>
    <cfRule type="expression" dxfId="16380" priority="4384">
      <formula>CQ27&lt;0</formula>
    </cfRule>
  </conditionalFormatting>
  <conditionalFormatting sqref="CR29">
    <cfRule type="colorScale" priority="4344">
      <colorScale>
        <cfvo type="min"/>
        <cfvo type="max"/>
        <color theme="0"/>
        <color theme="0"/>
      </colorScale>
    </cfRule>
    <cfRule type="expression" dxfId="16379" priority="4346">
      <formula>CQ29&lt;0</formula>
    </cfRule>
  </conditionalFormatting>
  <conditionalFormatting sqref="CR29:CR30">
    <cfRule type="expression" dxfId="16378" priority="4343">
      <formula>IF(CR29="Validar","Rojo","Verde")</formula>
    </cfRule>
    <cfRule type="expression" priority="4345">
      <formula>#REF!</formula>
    </cfRule>
  </conditionalFormatting>
  <conditionalFormatting sqref="CR30">
    <cfRule type="colorScale" priority="4381">
      <colorScale>
        <cfvo type="min"/>
        <cfvo type="max"/>
        <color theme="0"/>
        <color theme="0"/>
      </colorScale>
    </cfRule>
    <cfRule type="expression" dxfId="16377" priority="4382">
      <formula>CQ30&lt;0</formula>
    </cfRule>
  </conditionalFormatting>
  <conditionalFormatting sqref="CR39">
    <cfRule type="colorScale" priority="4340">
      <colorScale>
        <cfvo type="min"/>
        <cfvo type="max"/>
        <color theme="0"/>
        <color theme="0"/>
      </colorScale>
    </cfRule>
    <cfRule type="expression" dxfId="16376" priority="4342">
      <formula>CQ39&lt;0</formula>
    </cfRule>
  </conditionalFormatting>
  <conditionalFormatting sqref="CR39:CR66">
    <cfRule type="expression" dxfId="16375" priority="4339">
      <formula>IF(CR39="Validar","Rojo","Verde")</formula>
    </cfRule>
    <cfRule type="expression" priority="4341">
      <formula>#REF!</formula>
    </cfRule>
  </conditionalFormatting>
  <conditionalFormatting sqref="CR40:CR66">
    <cfRule type="colorScale" priority="4379">
      <colorScale>
        <cfvo type="min"/>
        <cfvo type="max"/>
        <color theme="0"/>
        <color theme="0"/>
      </colorScale>
    </cfRule>
    <cfRule type="expression" dxfId="16374" priority="4380">
      <formula>CQ40&lt;0</formula>
    </cfRule>
  </conditionalFormatting>
  <conditionalFormatting sqref="CR68">
    <cfRule type="colorScale" priority="4336">
      <colorScale>
        <cfvo type="min"/>
        <cfvo type="max"/>
        <color theme="0"/>
        <color theme="0"/>
      </colorScale>
    </cfRule>
    <cfRule type="expression" dxfId="16373" priority="4338">
      <formula>CQ68&lt;0</formula>
    </cfRule>
  </conditionalFormatting>
  <conditionalFormatting sqref="CR68:CR81">
    <cfRule type="expression" dxfId="16372" priority="4335">
      <formula>IF(CR68="Validar","Rojo","Verde")</formula>
    </cfRule>
    <cfRule type="expression" priority="4337">
      <formula>#REF!</formula>
    </cfRule>
  </conditionalFormatting>
  <conditionalFormatting sqref="CR69:CR81">
    <cfRule type="colorScale" priority="4397">
      <colorScale>
        <cfvo type="min"/>
        <cfvo type="max"/>
        <color theme="0"/>
        <color theme="0"/>
      </colorScale>
    </cfRule>
    <cfRule type="expression" dxfId="16371" priority="4398">
      <formula>CQ69&lt;0</formula>
    </cfRule>
  </conditionalFormatting>
  <conditionalFormatting sqref="CR83">
    <cfRule type="colorScale" priority="4319">
      <colorScale>
        <cfvo type="min"/>
        <cfvo type="max"/>
        <color theme="0"/>
        <color theme="0"/>
      </colorScale>
    </cfRule>
    <cfRule type="expression" dxfId="16370" priority="4321">
      <formula>CQ83&lt;0</formula>
    </cfRule>
  </conditionalFormatting>
  <conditionalFormatting sqref="CR83:CR90">
    <cfRule type="expression" dxfId="16369" priority="4318">
      <formula>IF(CR83="Validar","Rojo","Verde")</formula>
    </cfRule>
    <cfRule type="expression" priority="4320">
      <formula>#REF!</formula>
    </cfRule>
  </conditionalFormatting>
  <conditionalFormatting sqref="CR84:CR90">
    <cfRule type="colorScale" priority="4377">
      <colorScale>
        <cfvo type="min"/>
        <cfvo type="max"/>
        <color theme="0"/>
        <color theme="0"/>
      </colorScale>
    </cfRule>
    <cfRule type="expression" dxfId="16368" priority="4378">
      <formula>CQ84&lt;0</formula>
    </cfRule>
  </conditionalFormatting>
  <conditionalFormatting sqref="CR93">
    <cfRule type="colorScale" priority="4332">
      <colorScale>
        <cfvo type="min"/>
        <cfvo type="max"/>
        <color theme="0"/>
        <color theme="0"/>
      </colorScale>
    </cfRule>
    <cfRule type="expression" dxfId="16367" priority="4334">
      <formula>CQ93&lt;0</formula>
    </cfRule>
  </conditionalFormatting>
  <conditionalFormatting sqref="CR93:CR102">
    <cfRule type="expression" dxfId="16366" priority="4331">
      <formula>IF(CR93="Validar","Rojo","Verde")</formula>
    </cfRule>
    <cfRule type="expression" priority="4333">
      <formula>#REF!</formula>
    </cfRule>
  </conditionalFormatting>
  <conditionalFormatting sqref="CR94:CR102">
    <cfRule type="colorScale" priority="4375">
      <colorScale>
        <cfvo type="min"/>
        <cfvo type="max"/>
        <color theme="0"/>
        <color theme="0"/>
      </colorScale>
    </cfRule>
    <cfRule type="expression" dxfId="16365" priority="4376">
      <formula>CQ94&lt;0</formula>
    </cfRule>
  </conditionalFormatting>
  <conditionalFormatting sqref="CR104">
    <cfRule type="colorScale" priority="4328">
      <colorScale>
        <cfvo type="min"/>
        <cfvo type="max"/>
        <color theme="0"/>
        <color theme="0"/>
      </colorScale>
    </cfRule>
    <cfRule type="expression" dxfId="16364" priority="4330">
      <formula>CQ104&lt;0</formula>
    </cfRule>
  </conditionalFormatting>
  <conditionalFormatting sqref="CR104:CR106">
    <cfRule type="expression" dxfId="16363" priority="4327">
      <formula>IF(CR104="Validar","Rojo","Verde")</formula>
    </cfRule>
    <cfRule type="expression" priority="4329">
      <formula>#REF!</formula>
    </cfRule>
  </conditionalFormatting>
  <conditionalFormatting sqref="CR105:CR106">
    <cfRule type="colorScale" priority="4373">
      <colorScale>
        <cfvo type="min"/>
        <cfvo type="max"/>
        <color theme="0"/>
        <color theme="0"/>
      </colorScale>
    </cfRule>
    <cfRule type="expression" dxfId="16362" priority="4374">
      <formula>CQ105&lt;0</formula>
    </cfRule>
  </conditionalFormatting>
  <conditionalFormatting sqref="CR110">
    <cfRule type="colorScale" priority="4371">
      <colorScale>
        <cfvo type="min"/>
        <cfvo type="max"/>
        <color theme="0"/>
        <color theme="0"/>
      </colorScale>
    </cfRule>
    <cfRule type="expression" dxfId="16361" priority="4372">
      <formula>CQ110&lt;0</formula>
    </cfRule>
  </conditionalFormatting>
  <conditionalFormatting sqref="CR110:CR111">
    <cfRule type="expression" priority="4313">
      <formula>#REF!</formula>
    </cfRule>
  </conditionalFormatting>
  <conditionalFormatting sqref="CR111">
    <cfRule type="colorScale" priority="4312">
      <colorScale>
        <cfvo type="min"/>
        <cfvo type="max"/>
        <color theme="0"/>
        <color theme="0"/>
      </colorScale>
    </cfRule>
    <cfRule type="expression" dxfId="16360" priority="4314">
      <formula>CQ111&lt;0</formula>
    </cfRule>
  </conditionalFormatting>
  <conditionalFormatting sqref="CR117:CR123">
    <cfRule type="colorScale" priority="4368">
      <colorScale>
        <cfvo type="min"/>
        <cfvo type="max"/>
        <color theme="0"/>
        <color theme="0"/>
      </colorScale>
    </cfRule>
    <cfRule type="expression" dxfId="16359" priority="4370">
      <formula>CQ117&lt;0</formula>
    </cfRule>
  </conditionalFormatting>
  <conditionalFormatting sqref="CR125">
    <cfRule type="colorScale" priority="4324">
      <colorScale>
        <cfvo type="min"/>
        <cfvo type="max"/>
        <color theme="0"/>
        <color theme="0"/>
      </colorScale>
    </cfRule>
    <cfRule type="expression" dxfId="16358" priority="4326">
      <formula>CQ125&lt;0</formula>
    </cfRule>
  </conditionalFormatting>
  <conditionalFormatting sqref="CR125:CR134">
    <cfRule type="expression" dxfId="16357" priority="4323">
      <formula>IF(CR125="Validar","Rojo","Verde")</formula>
    </cfRule>
    <cfRule type="expression" priority="4325">
      <formula>#REF!</formula>
    </cfRule>
  </conditionalFormatting>
  <conditionalFormatting sqref="CR126:CR134">
    <cfRule type="colorScale" priority="4365">
      <colorScale>
        <cfvo type="min"/>
        <cfvo type="max"/>
        <color theme="0"/>
        <color theme="0"/>
      </colorScale>
    </cfRule>
    <cfRule type="expression" dxfId="16356" priority="4366">
      <formula>CQ126&lt;0</formula>
    </cfRule>
  </conditionalFormatting>
  <conditionalFormatting sqref="BR117:BS123">
    <cfRule type="expression" dxfId="16355" priority="1668">
      <formula>IF(BR117="Validar","Rojo","Verde")</formula>
    </cfRule>
  </conditionalFormatting>
  <conditionalFormatting sqref="BO39:BO107">
    <cfRule type="expression" dxfId="16354" priority="1812">
      <formula>IF(BO39="Validar","Rojo","Verde")</formula>
    </cfRule>
  </conditionalFormatting>
  <conditionalFormatting sqref="AA69:AA82">
    <cfRule type="expression" dxfId="16353" priority="3346">
      <formula>IF(AA69="Validar","Rojo","Verde")</formula>
    </cfRule>
  </conditionalFormatting>
  <conditionalFormatting sqref="CR91">
    <cfRule type="expression" dxfId="16352" priority="4305">
      <formula>IF(CR91="Validar","Rojo","Verde")</formula>
    </cfRule>
    <cfRule type="expression" priority="4306">
      <formula>#REF!</formula>
    </cfRule>
  </conditionalFormatting>
  <conditionalFormatting sqref="CR91">
    <cfRule type="colorScale" priority="4308">
      <colorScale>
        <cfvo type="min"/>
        <cfvo type="max"/>
        <color theme="0"/>
        <color theme="0"/>
      </colorScale>
    </cfRule>
    <cfRule type="expression" dxfId="16351" priority="4309">
      <formula>CQ91&lt;0</formula>
    </cfRule>
  </conditionalFormatting>
  <conditionalFormatting sqref="C6">
    <cfRule type="colorScale" priority="4303">
      <colorScale>
        <cfvo type="min"/>
        <cfvo type="max"/>
        <color theme="0"/>
        <color theme="0"/>
      </colorScale>
    </cfRule>
    <cfRule type="expression" dxfId="16350" priority="4304">
      <formula>B6&lt;0</formula>
    </cfRule>
  </conditionalFormatting>
  <conditionalFormatting sqref="C6">
    <cfRule type="expression" dxfId="16349" priority="4301">
      <formula>IF(C6="Validar","Rojo","Verde")</formula>
    </cfRule>
    <cfRule type="expression" priority="4302">
      <formula>#REF!</formula>
    </cfRule>
  </conditionalFormatting>
  <conditionalFormatting sqref="C7:C8">
    <cfRule type="colorScale" priority="4299">
      <colorScale>
        <cfvo type="min"/>
        <cfvo type="max"/>
        <color theme="0"/>
        <color theme="0"/>
      </colorScale>
    </cfRule>
    <cfRule type="expression" dxfId="16348" priority="4300">
      <formula>B7&lt;0</formula>
    </cfRule>
  </conditionalFormatting>
  <conditionalFormatting sqref="C7:C8">
    <cfRule type="expression" dxfId="16347" priority="4297">
      <formula>IF(C7="Validar","Rojo","Verde")</formula>
    </cfRule>
    <cfRule type="expression" priority="4298">
      <formula>#REF!</formula>
    </cfRule>
  </conditionalFormatting>
  <conditionalFormatting sqref="F9">
    <cfRule type="colorScale" priority="4264">
      <colorScale>
        <cfvo type="min"/>
        <cfvo type="max"/>
        <color theme="0"/>
        <color theme="0"/>
      </colorScale>
    </cfRule>
    <cfRule type="expression" dxfId="16346" priority="4265">
      <formula>E9&lt;0</formula>
    </cfRule>
  </conditionalFormatting>
  <conditionalFormatting sqref="F9:F20">
    <cfRule type="expression" dxfId="16345" priority="4235">
      <formula>IF(F9="Validar","Rojo","Verde")</formula>
    </cfRule>
    <cfRule type="expression" priority="4237">
      <formula>#REF!</formula>
    </cfRule>
  </conditionalFormatting>
  <conditionalFormatting sqref="F10">
    <cfRule type="colorScale" priority="4241">
      <colorScale>
        <cfvo type="min"/>
        <cfvo type="max"/>
        <color theme="0"/>
        <color theme="0"/>
      </colorScale>
    </cfRule>
    <cfRule type="expression" dxfId="16344" priority="4242">
      <formula>E10&lt;0</formula>
    </cfRule>
  </conditionalFormatting>
  <conditionalFormatting sqref="F11:F14">
    <cfRule type="colorScale" priority="4262">
      <colorScale>
        <cfvo type="min"/>
        <cfvo type="max"/>
        <color theme="0"/>
        <color theme="0"/>
      </colorScale>
    </cfRule>
    <cfRule type="expression" dxfId="16343" priority="4263">
      <formula>E11&lt;0</formula>
    </cfRule>
  </conditionalFormatting>
  <conditionalFormatting sqref="F15">
    <cfRule type="colorScale" priority="4239">
      <colorScale>
        <cfvo type="min"/>
        <cfvo type="max"/>
        <color theme="0"/>
        <color theme="0"/>
      </colorScale>
    </cfRule>
    <cfRule type="expression" dxfId="16342" priority="4240">
      <formula>E15&lt;0</formula>
    </cfRule>
  </conditionalFormatting>
  <conditionalFormatting sqref="F16:F17">
    <cfRule type="colorScale" priority="4260">
      <colorScale>
        <cfvo type="min"/>
        <cfvo type="max"/>
        <color theme="0"/>
        <color theme="0"/>
      </colorScale>
    </cfRule>
    <cfRule type="expression" dxfId="16341" priority="4261">
      <formula>E16&lt;0</formula>
    </cfRule>
  </conditionalFormatting>
  <conditionalFormatting sqref="F18">
    <cfRule type="colorScale" priority="4236">
      <colorScale>
        <cfvo type="min"/>
        <cfvo type="max"/>
        <color theme="0"/>
        <color theme="0"/>
      </colorScale>
    </cfRule>
    <cfRule type="expression" dxfId="16340" priority="4238">
      <formula>E18&lt;0</formula>
    </cfRule>
  </conditionalFormatting>
  <conditionalFormatting sqref="F19:F20">
    <cfRule type="colorScale" priority="4258">
      <colorScale>
        <cfvo type="min"/>
        <cfvo type="max"/>
        <color theme="0"/>
        <color theme="0"/>
      </colorScale>
    </cfRule>
    <cfRule type="expression" dxfId="16339" priority="4259">
      <formula>E19&lt;0</formula>
    </cfRule>
  </conditionalFormatting>
  <conditionalFormatting sqref="F23">
    <cfRule type="colorScale" priority="4233">
      <colorScale>
        <cfvo type="min"/>
        <cfvo type="max"/>
        <color theme="0"/>
        <color theme="0"/>
      </colorScale>
    </cfRule>
    <cfRule type="expression" dxfId="16338" priority="4234">
      <formula>E23&lt;0</formula>
    </cfRule>
  </conditionalFormatting>
  <conditionalFormatting sqref="F23:F31">
    <cfRule type="expression" dxfId="16337" priority="4227">
      <formula>IF(F23="Validar","Rojo","Verde")</formula>
    </cfRule>
    <cfRule type="expression" priority="4229">
      <formula>#REF!</formula>
    </cfRule>
  </conditionalFormatting>
  <conditionalFormatting sqref="F24">
    <cfRule type="colorScale" priority="4256">
      <colorScale>
        <cfvo type="min"/>
        <cfvo type="max"/>
        <color theme="0"/>
        <color theme="0"/>
      </colorScale>
    </cfRule>
    <cfRule type="expression" dxfId="16336" priority="4257">
      <formula>E24&lt;0</formula>
    </cfRule>
  </conditionalFormatting>
  <conditionalFormatting sqref="F25">
    <cfRule type="colorScale" priority="4254">
      <colorScale>
        <cfvo type="min"/>
        <cfvo type="max"/>
        <color theme="0"/>
        <color theme="0"/>
      </colorScale>
    </cfRule>
    <cfRule type="expression" dxfId="16335" priority="4255">
      <formula>E25&lt;0</formula>
    </cfRule>
  </conditionalFormatting>
  <conditionalFormatting sqref="F26">
    <cfRule type="colorScale" priority="4231">
      <colorScale>
        <cfvo type="min"/>
        <cfvo type="max"/>
        <color theme="0"/>
        <color theme="0"/>
      </colorScale>
    </cfRule>
    <cfRule type="expression" dxfId="16334" priority="4232">
      <formula>E26&lt;0</formula>
    </cfRule>
  </conditionalFormatting>
  <conditionalFormatting sqref="F27">
    <cfRule type="colorScale" priority="4252">
      <colorScale>
        <cfvo type="min"/>
        <cfvo type="max"/>
        <color theme="0"/>
        <color theme="0"/>
      </colorScale>
    </cfRule>
    <cfRule type="expression" dxfId="16333" priority="4253">
      <formula>E27&lt;0</formula>
    </cfRule>
  </conditionalFormatting>
  <conditionalFormatting sqref="F28">
    <cfRule type="colorScale" priority="4250">
      <colorScale>
        <cfvo type="min"/>
        <cfvo type="max"/>
        <color theme="0"/>
        <color theme="0"/>
      </colorScale>
    </cfRule>
    <cfRule type="expression" dxfId="16332" priority="4251">
      <formula>E28&lt;0</formula>
    </cfRule>
  </conditionalFormatting>
  <conditionalFormatting sqref="F29">
    <cfRule type="colorScale" priority="4228">
      <colorScale>
        <cfvo type="min"/>
        <cfvo type="max"/>
        <color theme="0"/>
        <color theme="0"/>
      </colorScale>
    </cfRule>
    <cfRule type="expression" dxfId="16331" priority="4230">
      <formula>E29&lt;0</formula>
    </cfRule>
  </conditionalFormatting>
  <conditionalFormatting sqref="F30">
    <cfRule type="colorScale" priority="4248">
      <colorScale>
        <cfvo type="min"/>
        <cfvo type="max"/>
        <color theme="0"/>
        <color theme="0"/>
      </colorScale>
    </cfRule>
    <cfRule type="expression" dxfId="16330" priority="4249">
      <formula>E30&lt;0</formula>
    </cfRule>
  </conditionalFormatting>
  <conditionalFormatting sqref="F31">
    <cfRule type="colorScale" priority="4246">
      <colorScale>
        <cfvo type="min"/>
        <cfvo type="max"/>
        <color theme="0"/>
        <color theme="0"/>
      </colorScale>
    </cfRule>
    <cfRule type="expression" dxfId="16329" priority="4247">
      <formula>E31&lt;0</formula>
    </cfRule>
  </conditionalFormatting>
  <conditionalFormatting sqref="F39">
    <cfRule type="colorScale" priority="4224">
      <colorScale>
        <cfvo type="min"/>
        <cfvo type="max"/>
        <color theme="0"/>
        <color theme="0"/>
      </colorScale>
    </cfRule>
    <cfRule type="expression" priority="4225">
      <formula>#REF!</formula>
    </cfRule>
    <cfRule type="expression" dxfId="16328" priority="4226">
      <formula>E39&lt;0</formula>
    </cfRule>
  </conditionalFormatting>
  <conditionalFormatting sqref="F39:F107">
    <cfRule type="expression" dxfId="16327" priority="4162">
      <formula>IF(F39="Validar","Rojo","Verde")</formula>
    </cfRule>
  </conditionalFormatting>
  <conditionalFormatting sqref="F40:F67">
    <cfRule type="colorScale" priority="4243">
      <colorScale>
        <cfvo type="min"/>
        <cfvo type="max"/>
        <color theme="0"/>
        <color theme="0"/>
      </colorScale>
    </cfRule>
    <cfRule type="expression" priority="4244">
      <formula>$F$19</formula>
    </cfRule>
    <cfRule type="expression" dxfId="16326" priority="4245">
      <formula>E40&lt;0</formula>
    </cfRule>
  </conditionalFormatting>
  <conditionalFormatting sqref="F68">
    <cfRule type="colorScale" priority="4221">
      <colorScale>
        <cfvo type="min"/>
        <cfvo type="max"/>
        <color theme="0"/>
        <color theme="0"/>
      </colorScale>
    </cfRule>
    <cfRule type="expression" priority="4222">
      <formula>#REF!</formula>
    </cfRule>
    <cfRule type="expression" dxfId="16325" priority="4223">
      <formula>E68&lt;0</formula>
    </cfRule>
  </conditionalFormatting>
  <conditionalFormatting sqref="F69:F81">
    <cfRule type="colorScale" priority="4268">
      <colorScale>
        <cfvo type="min"/>
        <cfvo type="max"/>
        <color theme="0"/>
        <color theme="0"/>
      </colorScale>
    </cfRule>
    <cfRule type="expression" priority="4269">
      <formula>$F$19</formula>
    </cfRule>
    <cfRule type="expression" dxfId="16324" priority="4270">
      <formula>E69&lt;0</formula>
    </cfRule>
  </conditionalFormatting>
  <conditionalFormatting sqref="F82 F92 F103 F107">
    <cfRule type="expression" dxfId="16323" priority="4267">
      <formula>E82&lt;0</formula>
    </cfRule>
  </conditionalFormatting>
  <conditionalFormatting sqref="F83">
    <cfRule type="colorScale" priority="4163">
      <colorScale>
        <cfvo type="min"/>
        <cfvo type="max"/>
        <color theme="0"/>
        <color theme="0"/>
      </colorScale>
    </cfRule>
    <cfRule type="expression" priority="4164">
      <formula>#REF!</formula>
    </cfRule>
    <cfRule type="expression" dxfId="16322" priority="4165">
      <formula>E83&lt;0</formula>
    </cfRule>
  </conditionalFormatting>
  <conditionalFormatting sqref="F84:F91">
    <cfRule type="colorScale" priority="4271">
      <colorScale>
        <cfvo type="min"/>
        <cfvo type="max"/>
        <color theme="0"/>
        <color theme="0"/>
      </colorScale>
    </cfRule>
    <cfRule type="expression" priority="4272">
      <formula>$F$19</formula>
    </cfRule>
    <cfRule type="expression" dxfId="16321" priority="4273">
      <formula>E84&lt;0</formula>
    </cfRule>
  </conditionalFormatting>
  <conditionalFormatting sqref="F82 F92 F103 F107">
    <cfRule type="colorScale" priority="4266">
      <colorScale>
        <cfvo type="min"/>
        <cfvo type="max"/>
        <color theme="0"/>
        <color theme="0"/>
      </colorScale>
    </cfRule>
  </conditionalFormatting>
  <conditionalFormatting sqref="F93">
    <cfRule type="colorScale" priority="4218">
      <colorScale>
        <cfvo type="min"/>
        <cfvo type="max"/>
        <color theme="0"/>
        <color theme="0"/>
      </colorScale>
    </cfRule>
    <cfRule type="expression" priority="4219">
      <formula>#REF!</formula>
    </cfRule>
    <cfRule type="expression" dxfId="16320" priority="4220">
      <formula>E93&lt;0</formula>
    </cfRule>
  </conditionalFormatting>
  <conditionalFormatting sqref="F94:F102">
    <cfRule type="colorScale" priority="4274">
      <colorScale>
        <cfvo type="min"/>
        <cfvo type="max"/>
        <color theme="0"/>
        <color theme="0"/>
      </colorScale>
    </cfRule>
    <cfRule type="expression" priority="4275">
      <formula>$F$19</formula>
    </cfRule>
    <cfRule type="expression" dxfId="16319" priority="4276">
      <formula>E94&lt;0</formula>
    </cfRule>
  </conditionalFormatting>
  <conditionalFormatting sqref="F104">
    <cfRule type="colorScale" priority="4215">
      <colorScale>
        <cfvo type="min"/>
        <cfvo type="max"/>
        <color theme="0"/>
        <color theme="0"/>
      </colorScale>
    </cfRule>
    <cfRule type="expression" priority="4216">
      <formula>#REF!</formula>
    </cfRule>
    <cfRule type="expression" dxfId="16318" priority="4217">
      <formula>E104&lt;0</formula>
    </cfRule>
  </conditionalFormatting>
  <conditionalFormatting sqref="F105:F106">
    <cfRule type="colorScale" priority="4277">
      <colorScale>
        <cfvo type="min"/>
        <cfvo type="max"/>
        <color theme="0"/>
        <color theme="0"/>
      </colorScale>
    </cfRule>
    <cfRule type="expression" priority="4278">
      <formula>$F$19</formula>
    </cfRule>
    <cfRule type="expression" dxfId="16317" priority="4279">
      <formula>E105&lt;0</formula>
    </cfRule>
  </conditionalFormatting>
  <conditionalFormatting sqref="F110">
    <cfRule type="colorScale" priority="4280">
      <colorScale>
        <cfvo type="min"/>
        <cfvo type="max"/>
        <color theme="0"/>
        <color theme="0"/>
      </colorScale>
    </cfRule>
    <cfRule type="expression" dxfId="16316" priority="4281">
      <formula>E110&lt;0</formula>
    </cfRule>
  </conditionalFormatting>
  <conditionalFormatting sqref="F110:F111">
    <cfRule type="expression" priority="4160">
      <formula>$F$19</formula>
    </cfRule>
  </conditionalFormatting>
  <conditionalFormatting sqref="F111">
    <cfRule type="colorScale" priority="4159">
      <colorScale>
        <cfvo type="min"/>
        <cfvo type="max"/>
        <color theme="0"/>
        <color theme="0"/>
      </colorScale>
    </cfRule>
    <cfRule type="expression" dxfId="16315" priority="4161">
      <formula>E111&lt;0</formula>
    </cfRule>
  </conditionalFormatting>
  <conditionalFormatting sqref="F117:F123">
    <cfRule type="colorScale" priority="4285">
      <colorScale>
        <cfvo type="min"/>
        <cfvo type="max"/>
        <color theme="0"/>
        <color theme="0"/>
      </colorScale>
    </cfRule>
    <cfRule type="expression" priority="4286">
      <formula>$F$19</formula>
    </cfRule>
    <cfRule type="expression" dxfId="16314" priority="4287">
      <formula>E117&lt;0</formula>
    </cfRule>
  </conditionalFormatting>
  <conditionalFormatting sqref="F125">
    <cfRule type="colorScale" priority="4212">
      <colorScale>
        <cfvo type="min"/>
        <cfvo type="max"/>
        <color theme="0"/>
        <color theme="0"/>
      </colorScale>
    </cfRule>
    <cfRule type="expression" priority="4213">
      <formula>#REF!</formula>
    </cfRule>
    <cfRule type="expression" dxfId="16313" priority="4214">
      <formula>E125&lt;0</formula>
    </cfRule>
  </conditionalFormatting>
  <conditionalFormatting sqref="F125:F135">
    <cfRule type="expression" dxfId="16312" priority="4211">
      <formula>IF(F125="Validar","Rojo","Verde")</formula>
    </cfRule>
  </conditionalFormatting>
  <conditionalFormatting sqref="F126:F132">
    <cfRule type="colorScale" priority="4288">
      <colorScale>
        <cfvo type="min"/>
        <cfvo type="max"/>
        <color theme="0"/>
        <color theme="0"/>
      </colorScale>
    </cfRule>
    <cfRule type="expression" dxfId="16311" priority="4290">
      <formula>E126&lt;0</formula>
    </cfRule>
  </conditionalFormatting>
  <conditionalFormatting sqref="F126:F134">
    <cfRule type="expression" priority="4289">
      <formula>$F$19</formula>
    </cfRule>
  </conditionalFormatting>
  <conditionalFormatting sqref="F133:F134">
    <cfRule type="colorScale" priority="4291">
      <colorScale>
        <cfvo type="min"/>
        <cfvo type="max"/>
        <color theme="0"/>
        <color theme="0"/>
      </colorScale>
    </cfRule>
    <cfRule type="expression" dxfId="16310" priority="4292">
      <formula>E133&lt;0</formula>
    </cfRule>
  </conditionalFormatting>
  <conditionalFormatting sqref="F135">
    <cfRule type="colorScale" priority="4282">
      <colorScale>
        <cfvo type="min"/>
        <cfvo type="max"/>
        <color theme="0"/>
        <color theme="0"/>
      </colorScale>
    </cfRule>
    <cfRule type="expression" priority="4283">
      <formula>$F$23</formula>
    </cfRule>
    <cfRule type="expression" dxfId="16309" priority="4284">
      <formula>E135&lt;0</formula>
    </cfRule>
  </conditionalFormatting>
  <conditionalFormatting sqref="F110:G111">
    <cfRule type="expression" dxfId="16308" priority="4155">
      <formula>IF(F110="Validar","Rojo","Verde")</formula>
    </cfRule>
  </conditionalFormatting>
  <conditionalFormatting sqref="F117:G123">
    <cfRule type="expression" dxfId="16307" priority="4168">
      <formula>IF(F117="Validar","Rojo","Verde")</formula>
    </cfRule>
  </conditionalFormatting>
  <conditionalFormatting sqref="G40:G66">
    <cfRule type="colorScale" priority="4203">
      <colorScale>
        <cfvo type="min"/>
        <cfvo type="max"/>
        <color theme="0"/>
        <color theme="0"/>
      </colorScale>
    </cfRule>
    <cfRule type="expression" priority="4204">
      <formula>#REF!</formula>
    </cfRule>
    <cfRule type="expression" dxfId="16306" priority="4205">
      <formula>F40&lt;0</formula>
    </cfRule>
  </conditionalFormatting>
  <conditionalFormatting sqref="G40:G67">
    <cfRule type="expression" dxfId="16305" priority="4202">
      <formula>IF(G40="Validar","Rojo","Verde")</formula>
    </cfRule>
  </conditionalFormatting>
  <conditionalFormatting sqref="G67 F82:G82 F92:G92 F103:G103 F107:G107">
    <cfRule type="expression" priority="4207">
      <formula>$F$23</formula>
    </cfRule>
  </conditionalFormatting>
  <conditionalFormatting sqref="G67 G82 G92 G103 G107">
    <cfRule type="expression" dxfId="16304" priority="4208">
      <formula>F67&lt;0</formula>
    </cfRule>
  </conditionalFormatting>
  <conditionalFormatting sqref="G69">
    <cfRule type="colorScale" priority="4200">
      <colorScale>
        <cfvo type="min"/>
        <cfvo type="max"/>
        <color theme="0"/>
        <color theme="0"/>
      </colorScale>
    </cfRule>
    <cfRule type="expression" dxfId="16303" priority="4201">
      <formula>F69&lt;0</formula>
    </cfRule>
  </conditionalFormatting>
  <conditionalFormatting sqref="G69:G81">
    <cfRule type="expression" priority="4198">
      <formula>#REF!</formula>
    </cfRule>
  </conditionalFormatting>
  <conditionalFormatting sqref="G69:G82">
    <cfRule type="expression" dxfId="16302" priority="4196">
      <formula>IF(G69="Validar","Rojo","Verde")</formula>
    </cfRule>
  </conditionalFormatting>
  <conditionalFormatting sqref="G70:G78">
    <cfRule type="colorScale" priority="4197">
      <colorScale>
        <cfvo type="min"/>
        <cfvo type="max"/>
        <color theme="0"/>
        <color theme="0"/>
      </colorScale>
    </cfRule>
    <cfRule type="expression" dxfId="16301" priority="4199">
      <formula>F70&lt;0</formula>
    </cfRule>
  </conditionalFormatting>
  <conditionalFormatting sqref="G79:G81">
    <cfRule type="colorScale" priority="4209">
      <colorScale>
        <cfvo type="min"/>
        <cfvo type="max"/>
        <color theme="0"/>
        <color theme="0"/>
      </colorScale>
    </cfRule>
    <cfRule type="expression" dxfId="16300" priority="4210">
      <formula>F79&lt;0</formula>
    </cfRule>
  </conditionalFormatting>
  <conditionalFormatting sqref="G67 G82 G92 G103 G107">
    <cfRule type="colorScale" priority="4206">
      <colorScale>
        <cfvo type="min"/>
        <cfvo type="max"/>
        <color theme="0"/>
        <color theme="0"/>
      </colorScale>
    </cfRule>
  </conditionalFormatting>
  <conditionalFormatting sqref="G84">
    <cfRule type="colorScale" priority="4194">
      <colorScale>
        <cfvo type="min"/>
        <cfvo type="max"/>
        <color theme="0"/>
        <color theme="0"/>
      </colorScale>
    </cfRule>
    <cfRule type="expression" dxfId="16299" priority="4195">
      <formula>F84&lt;0</formula>
    </cfRule>
  </conditionalFormatting>
  <conditionalFormatting sqref="G84:G91">
    <cfRule type="expression" priority="4192">
      <formula>#REF!</formula>
    </cfRule>
  </conditionalFormatting>
  <conditionalFormatting sqref="G84:G92">
    <cfRule type="expression" dxfId="16298" priority="4190">
      <formula>IF(G84="Validar","Rojo","Verde")</formula>
    </cfRule>
  </conditionalFormatting>
  <conditionalFormatting sqref="G85:G91">
    <cfRule type="colorScale" priority="4191">
      <colorScale>
        <cfvo type="min"/>
        <cfvo type="max"/>
        <color theme="0"/>
        <color theme="0"/>
      </colorScale>
    </cfRule>
    <cfRule type="expression" dxfId="16297" priority="4193">
      <formula>F85&lt;0</formula>
    </cfRule>
  </conditionalFormatting>
  <conditionalFormatting sqref="G94">
    <cfRule type="colorScale" priority="4188">
      <colorScale>
        <cfvo type="min"/>
        <cfvo type="max"/>
        <color theme="0"/>
        <color theme="0"/>
      </colorScale>
    </cfRule>
    <cfRule type="expression" dxfId="16296" priority="4189">
      <formula>F94&lt;0</formula>
    </cfRule>
  </conditionalFormatting>
  <conditionalFormatting sqref="G94:G102">
    <cfRule type="expression" priority="4182">
      <formula>#REF!</formula>
    </cfRule>
  </conditionalFormatting>
  <conditionalFormatting sqref="G94:G103">
    <cfRule type="expression" dxfId="16295" priority="4180">
      <formula>IF(G94="Validar","Rojo","Verde")</formula>
    </cfRule>
  </conditionalFormatting>
  <conditionalFormatting sqref="G95:G100">
    <cfRule type="colorScale" priority="4186">
      <colorScale>
        <cfvo type="min"/>
        <cfvo type="max"/>
        <color theme="0"/>
        <color theme="0"/>
      </colorScale>
    </cfRule>
    <cfRule type="expression" dxfId="16294" priority="4187">
      <formula>F95&lt;0</formula>
    </cfRule>
  </conditionalFormatting>
  <conditionalFormatting sqref="G101">
    <cfRule type="colorScale" priority="4184">
      <colorScale>
        <cfvo type="min"/>
        <cfvo type="max"/>
        <color theme="0"/>
        <color theme="0"/>
      </colorScale>
    </cfRule>
    <cfRule type="expression" dxfId="16293" priority="4185">
      <formula>F101&lt;0</formula>
    </cfRule>
  </conditionalFormatting>
  <conditionalFormatting sqref="G102">
    <cfRule type="colorScale" priority="4181">
      <colorScale>
        <cfvo type="min"/>
        <cfvo type="max"/>
        <color theme="0"/>
        <color theme="0"/>
      </colorScale>
    </cfRule>
    <cfRule type="expression" dxfId="16292" priority="4183">
      <formula>F102&lt;0</formula>
    </cfRule>
  </conditionalFormatting>
  <conditionalFormatting sqref="G105">
    <cfRule type="colorScale" priority="4178">
      <colorScale>
        <cfvo type="min"/>
        <cfvo type="max"/>
        <color theme="0"/>
        <color theme="0"/>
      </colorScale>
    </cfRule>
    <cfRule type="expression" dxfId="16291" priority="4179">
      <formula>F105&lt;0</formula>
    </cfRule>
  </conditionalFormatting>
  <conditionalFormatting sqref="G105:G106">
    <cfRule type="expression" priority="4176">
      <formula>#REF!</formula>
    </cfRule>
  </conditionalFormatting>
  <conditionalFormatting sqref="G105:G107">
    <cfRule type="expression" dxfId="16290" priority="4174">
      <formula>IF(G105="Validar","Rojo","Verde")</formula>
    </cfRule>
  </conditionalFormatting>
  <conditionalFormatting sqref="G106">
    <cfRule type="colorScale" priority="4175">
      <colorScale>
        <cfvo type="min"/>
        <cfvo type="max"/>
        <color theme="0"/>
        <color theme="0"/>
      </colorScale>
    </cfRule>
    <cfRule type="expression" dxfId="16289" priority="4177">
      <formula>F106&lt;0</formula>
    </cfRule>
  </conditionalFormatting>
  <conditionalFormatting sqref="G110">
    <cfRule type="colorScale" priority="4166">
      <colorScale>
        <cfvo type="min"/>
        <cfvo type="max"/>
        <color theme="0"/>
        <color theme="0"/>
      </colorScale>
    </cfRule>
    <cfRule type="expression" dxfId="16288" priority="4167">
      <formula>F110&lt;0</formula>
    </cfRule>
  </conditionalFormatting>
  <conditionalFormatting sqref="G110:G111">
    <cfRule type="expression" priority="4157">
      <formula>#REF!</formula>
    </cfRule>
  </conditionalFormatting>
  <conditionalFormatting sqref="G111">
    <cfRule type="colorScale" priority="4156">
      <colorScale>
        <cfvo type="min"/>
        <cfvo type="max"/>
        <color theme="0"/>
        <color theme="0"/>
      </colorScale>
    </cfRule>
    <cfRule type="expression" dxfId="16287" priority="4158">
      <formula>F111&lt;0</formula>
    </cfRule>
  </conditionalFormatting>
  <conditionalFormatting sqref="G117">
    <cfRule type="colorScale" priority="4172">
      <colorScale>
        <cfvo type="min"/>
        <cfvo type="max"/>
        <color theme="0"/>
        <color theme="0"/>
      </colorScale>
    </cfRule>
    <cfRule type="expression" dxfId="16286" priority="4173">
      <formula>F117&lt;0</formula>
    </cfRule>
  </conditionalFormatting>
  <conditionalFormatting sqref="G117:G123">
    <cfRule type="expression" priority="4170">
      <formula>#REF!</formula>
    </cfRule>
  </conditionalFormatting>
  <conditionalFormatting sqref="G118:G123">
    <cfRule type="colorScale" priority="4169">
      <colorScale>
        <cfvo type="min"/>
        <cfvo type="max"/>
        <color theme="0"/>
        <color theme="0"/>
      </colorScale>
    </cfRule>
    <cfRule type="expression" dxfId="16285" priority="4171">
      <formula>F118&lt;0</formula>
    </cfRule>
  </conditionalFormatting>
  <conditionalFormatting sqref="G126:G135">
    <cfRule type="expression" dxfId="16284" priority="4293">
      <formula>IF(G126="Validar","Rojo","Verde")</formula>
    </cfRule>
    <cfRule type="colorScale" priority="4294">
      <colorScale>
        <cfvo type="min"/>
        <cfvo type="max"/>
        <color theme="0"/>
        <color theme="0"/>
      </colorScale>
    </cfRule>
    <cfRule type="expression" priority="4295">
      <formula>$F$23</formula>
    </cfRule>
    <cfRule type="expression" dxfId="16283" priority="4296">
      <formula>F126&lt;0</formula>
    </cfRule>
  </conditionalFormatting>
  <conditionalFormatting sqref="F6">
    <cfRule type="colorScale" priority="4153">
      <colorScale>
        <cfvo type="min"/>
        <cfvo type="max"/>
        <color theme="0"/>
        <color theme="0"/>
      </colorScale>
    </cfRule>
    <cfRule type="expression" dxfId="16282" priority="4154">
      <formula>E6&lt;0</formula>
    </cfRule>
  </conditionalFormatting>
  <conditionalFormatting sqref="F6">
    <cfRule type="expression" dxfId="16281" priority="4151">
      <formula>IF(F6="Validar","Rojo","Verde")</formula>
    </cfRule>
    <cfRule type="expression" priority="4152">
      <formula>#REF!</formula>
    </cfRule>
  </conditionalFormatting>
  <conditionalFormatting sqref="F7:F8">
    <cfRule type="colorScale" priority="4149">
      <colorScale>
        <cfvo type="min"/>
        <cfvo type="max"/>
        <color theme="0"/>
        <color theme="0"/>
      </colorScale>
    </cfRule>
    <cfRule type="expression" dxfId="16280" priority="4150">
      <formula>E7&lt;0</formula>
    </cfRule>
  </conditionalFormatting>
  <conditionalFormatting sqref="F7:F8">
    <cfRule type="expression" dxfId="16279" priority="4147">
      <formula>IF(F7="Validar","Rojo","Verde")</formula>
    </cfRule>
    <cfRule type="expression" priority="4148">
      <formula>#REF!</formula>
    </cfRule>
  </conditionalFormatting>
  <conditionalFormatting sqref="I9">
    <cfRule type="colorScale" priority="4114">
      <colorScale>
        <cfvo type="min"/>
        <cfvo type="max"/>
        <color theme="0"/>
        <color theme="0"/>
      </colorScale>
    </cfRule>
    <cfRule type="expression" dxfId="16278" priority="4115">
      <formula>H9&lt;0</formula>
    </cfRule>
  </conditionalFormatting>
  <conditionalFormatting sqref="I9:I20">
    <cfRule type="expression" dxfId="16277" priority="4085">
      <formula>IF(I9="Validar","Rojo","Verde")</formula>
    </cfRule>
    <cfRule type="expression" priority="4087">
      <formula>#REF!</formula>
    </cfRule>
  </conditionalFormatting>
  <conditionalFormatting sqref="I10">
    <cfRule type="colorScale" priority="4091">
      <colorScale>
        <cfvo type="min"/>
        <cfvo type="max"/>
        <color theme="0"/>
        <color theme="0"/>
      </colorScale>
    </cfRule>
    <cfRule type="expression" dxfId="16276" priority="4092">
      <formula>H10&lt;0</formula>
    </cfRule>
  </conditionalFormatting>
  <conditionalFormatting sqref="I11:I14">
    <cfRule type="colorScale" priority="4112">
      <colorScale>
        <cfvo type="min"/>
        <cfvo type="max"/>
        <color theme="0"/>
        <color theme="0"/>
      </colorScale>
    </cfRule>
    <cfRule type="expression" dxfId="16275" priority="4113">
      <formula>H11&lt;0</formula>
    </cfRule>
  </conditionalFormatting>
  <conditionalFormatting sqref="I15">
    <cfRule type="colorScale" priority="4089">
      <colorScale>
        <cfvo type="min"/>
        <cfvo type="max"/>
        <color theme="0"/>
        <color theme="0"/>
      </colorScale>
    </cfRule>
    <cfRule type="expression" dxfId="16274" priority="4090">
      <formula>H15&lt;0</formula>
    </cfRule>
  </conditionalFormatting>
  <conditionalFormatting sqref="I16:I17">
    <cfRule type="colorScale" priority="4110">
      <colorScale>
        <cfvo type="min"/>
        <cfvo type="max"/>
        <color theme="0"/>
        <color theme="0"/>
      </colorScale>
    </cfRule>
    <cfRule type="expression" dxfId="16273" priority="4111">
      <formula>H16&lt;0</formula>
    </cfRule>
  </conditionalFormatting>
  <conditionalFormatting sqref="I18">
    <cfRule type="colorScale" priority="4086">
      <colorScale>
        <cfvo type="min"/>
        <cfvo type="max"/>
        <color theme="0"/>
        <color theme="0"/>
      </colorScale>
    </cfRule>
    <cfRule type="expression" dxfId="16272" priority="4088">
      <formula>H18&lt;0</formula>
    </cfRule>
  </conditionalFormatting>
  <conditionalFormatting sqref="I19:I20">
    <cfRule type="colorScale" priority="4108">
      <colorScale>
        <cfvo type="min"/>
        <cfvo type="max"/>
        <color theme="0"/>
        <color theme="0"/>
      </colorScale>
    </cfRule>
    <cfRule type="expression" dxfId="16271" priority="4109">
      <formula>H19&lt;0</formula>
    </cfRule>
  </conditionalFormatting>
  <conditionalFormatting sqref="I23">
    <cfRule type="colorScale" priority="4083">
      <colorScale>
        <cfvo type="min"/>
        <cfvo type="max"/>
        <color theme="0"/>
        <color theme="0"/>
      </colorScale>
    </cfRule>
    <cfRule type="expression" dxfId="16270" priority="4084">
      <formula>H23&lt;0</formula>
    </cfRule>
  </conditionalFormatting>
  <conditionalFormatting sqref="I23:I31">
    <cfRule type="expression" dxfId="16269" priority="4077">
      <formula>IF(I23="Validar","Rojo","Verde")</formula>
    </cfRule>
    <cfRule type="expression" priority="4079">
      <formula>#REF!</formula>
    </cfRule>
  </conditionalFormatting>
  <conditionalFormatting sqref="I24">
    <cfRule type="colorScale" priority="4106">
      <colorScale>
        <cfvo type="min"/>
        <cfvo type="max"/>
        <color theme="0"/>
        <color theme="0"/>
      </colorScale>
    </cfRule>
    <cfRule type="expression" dxfId="16268" priority="4107">
      <formula>H24&lt;0</formula>
    </cfRule>
  </conditionalFormatting>
  <conditionalFormatting sqref="I25">
    <cfRule type="colorScale" priority="4104">
      <colorScale>
        <cfvo type="min"/>
        <cfvo type="max"/>
        <color theme="0"/>
        <color theme="0"/>
      </colorScale>
    </cfRule>
    <cfRule type="expression" dxfId="16267" priority="4105">
      <formula>H25&lt;0</formula>
    </cfRule>
  </conditionalFormatting>
  <conditionalFormatting sqref="I26">
    <cfRule type="colorScale" priority="4081">
      <colorScale>
        <cfvo type="min"/>
        <cfvo type="max"/>
        <color theme="0"/>
        <color theme="0"/>
      </colorScale>
    </cfRule>
    <cfRule type="expression" dxfId="16266" priority="4082">
      <formula>H26&lt;0</formula>
    </cfRule>
  </conditionalFormatting>
  <conditionalFormatting sqref="I27">
    <cfRule type="colorScale" priority="4102">
      <colorScale>
        <cfvo type="min"/>
        <cfvo type="max"/>
        <color theme="0"/>
        <color theme="0"/>
      </colorScale>
    </cfRule>
    <cfRule type="expression" dxfId="16265" priority="4103">
      <formula>H27&lt;0</formula>
    </cfRule>
  </conditionalFormatting>
  <conditionalFormatting sqref="I28">
    <cfRule type="colorScale" priority="4100">
      <colorScale>
        <cfvo type="min"/>
        <cfvo type="max"/>
        <color theme="0"/>
        <color theme="0"/>
      </colorScale>
    </cfRule>
    <cfRule type="expression" dxfId="16264" priority="4101">
      <formula>H28&lt;0</formula>
    </cfRule>
  </conditionalFormatting>
  <conditionalFormatting sqref="I29">
    <cfRule type="colorScale" priority="4078">
      <colorScale>
        <cfvo type="min"/>
        <cfvo type="max"/>
        <color theme="0"/>
        <color theme="0"/>
      </colorScale>
    </cfRule>
    <cfRule type="expression" dxfId="16263" priority="4080">
      <formula>H29&lt;0</formula>
    </cfRule>
  </conditionalFormatting>
  <conditionalFormatting sqref="I30">
    <cfRule type="colorScale" priority="4098">
      <colorScale>
        <cfvo type="min"/>
        <cfvo type="max"/>
        <color theme="0"/>
        <color theme="0"/>
      </colorScale>
    </cfRule>
    <cfRule type="expression" dxfId="16262" priority="4099">
      <formula>H30&lt;0</formula>
    </cfRule>
  </conditionalFormatting>
  <conditionalFormatting sqref="I31">
    <cfRule type="colorScale" priority="4096">
      <colorScale>
        <cfvo type="min"/>
        <cfvo type="max"/>
        <color theme="0"/>
        <color theme="0"/>
      </colorScale>
    </cfRule>
    <cfRule type="expression" dxfId="16261" priority="4097">
      <formula>H31&lt;0</formula>
    </cfRule>
  </conditionalFormatting>
  <conditionalFormatting sqref="I39">
    <cfRule type="colorScale" priority="4074">
      <colorScale>
        <cfvo type="min"/>
        <cfvo type="max"/>
        <color theme="0"/>
        <color theme="0"/>
      </colorScale>
    </cfRule>
    <cfRule type="expression" priority="4075">
      <formula>#REF!</formula>
    </cfRule>
    <cfRule type="expression" dxfId="16260" priority="4076">
      <formula>H39&lt;0</formula>
    </cfRule>
  </conditionalFormatting>
  <conditionalFormatting sqref="I39:I107">
    <cfRule type="expression" dxfId="16259" priority="4012">
      <formula>IF(I39="Validar","Rojo","Verde")</formula>
    </cfRule>
  </conditionalFormatting>
  <conditionalFormatting sqref="I40:I67">
    <cfRule type="colorScale" priority="4093">
      <colorScale>
        <cfvo type="min"/>
        <cfvo type="max"/>
        <color theme="0"/>
        <color theme="0"/>
      </colorScale>
    </cfRule>
    <cfRule type="expression" priority="4094">
      <formula>$F$19</formula>
    </cfRule>
    <cfRule type="expression" dxfId="16258" priority="4095">
      <formula>H40&lt;0</formula>
    </cfRule>
  </conditionalFormatting>
  <conditionalFormatting sqref="I68">
    <cfRule type="colorScale" priority="4071">
      <colorScale>
        <cfvo type="min"/>
        <cfvo type="max"/>
        <color theme="0"/>
        <color theme="0"/>
      </colorScale>
    </cfRule>
    <cfRule type="expression" priority="4072">
      <formula>#REF!</formula>
    </cfRule>
    <cfRule type="expression" dxfId="16257" priority="4073">
      <formula>H68&lt;0</formula>
    </cfRule>
  </conditionalFormatting>
  <conditionalFormatting sqref="I69:I81">
    <cfRule type="colorScale" priority="4118">
      <colorScale>
        <cfvo type="min"/>
        <cfvo type="max"/>
        <color theme="0"/>
        <color theme="0"/>
      </colorScale>
    </cfRule>
    <cfRule type="expression" priority="4119">
      <formula>$F$19</formula>
    </cfRule>
    <cfRule type="expression" dxfId="16256" priority="4120">
      <formula>H69&lt;0</formula>
    </cfRule>
  </conditionalFormatting>
  <conditionalFormatting sqref="I82 I92 I103 I107">
    <cfRule type="expression" dxfId="16255" priority="4117">
      <formula>H82&lt;0</formula>
    </cfRule>
  </conditionalFormatting>
  <conditionalFormatting sqref="I83">
    <cfRule type="colorScale" priority="4013">
      <colorScale>
        <cfvo type="min"/>
        <cfvo type="max"/>
        <color theme="0"/>
        <color theme="0"/>
      </colorScale>
    </cfRule>
    <cfRule type="expression" priority="4014">
      <formula>#REF!</formula>
    </cfRule>
    <cfRule type="expression" dxfId="16254" priority="4015">
      <formula>H83&lt;0</formula>
    </cfRule>
  </conditionalFormatting>
  <conditionalFormatting sqref="I84:I91">
    <cfRule type="colorScale" priority="4121">
      <colorScale>
        <cfvo type="min"/>
        <cfvo type="max"/>
        <color theme="0"/>
        <color theme="0"/>
      </colorScale>
    </cfRule>
    <cfRule type="expression" priority="4122">
      <formula>$F$19</formula>
    </cfRule>
    <cfRule type="expression" dxfId="16253" priority="4123">
      <formula>H84&lt;0</formula>
    </cfRule>
  </conditionalFormatting>
  <conditionalFormatting sqref="I82 I92 I103 I107">
    <cfRule type="colorScale" priority="4116">
      <colorScale>
        <cfvo type="min"/>
        <cfvo type="max"/>
        <color theme="0"/>
        <color theme="0"/>
      </colorScale>
    </cfRule>
  </conditionalFormatting>
  <conditionalFormatting sqref="I93">
    <cfRule type="colorScale" priority="4068">
      <colorScale>
        <cfvo type="min"/>
        <cfvo type="max"/>
        <color theme="0"/>
        <color theme="0"/>
      </colorScale>
    </cfRule>
    <cfRule type="expression" priority="4069">
      <formula>#REF!</formula>
    </cfRule>
    <cfRule type="expression" dxfId="16252" priority="4070">
      <formula>H93&lt;0</formula>
    </cfRule>
  </conditionalFormatting>
  <conditionalFormatting sqref="I94:I102">
    <cfRule type="colorScale" priority="4124">
      <colorScale>
        <cfvo type="min"/>
        <cfvo type="max"/>
        <color theme="0"/>
        <color theme="0"/>
      </colorScale>
    </cfRule>
    <cfRule type="expression" priority="4125">
      <formula>$F$19</formula>
    </cfRule>
    <cfRule type="expression" dxfId="16251" priority="4126">
      <formula>H94&lt;0</formula>
    </cfRule>
  </conditionalFormatting>
  <conditionalFormatting sqref="I104">
    <cfRule type="colorScale" priority="4065">
      <colorScale>
        <cfvo type="min"/>
        <cfvo type="max"/>
        <color theme="0"/>
        <color theme="0"/>
      </colorScale>
    </cfRule>
    <cfRule type="expression" priority="4066">
      <formula>#REF!</formula>
    </cfRule>
    <cfRule type="expression" dxfId="16250" priority="4067">
      <formula>H104&lt;0</formula>
    </cfRule>
  </conditionalFormatting>
  <conditionalFormatting sqref="I105:I106">
    <cfRule type="colorScale" priority="4127">
      <colorScale>
        <cfvo type="min"/>
        <cfvo type="max"/>
        <color theme="0"/>
        <color theme="0"/>
      </colorScale>
    </cfRule>
    <cfRule type="expression" priority="4128">
      <formula>$F$19</formula>
    </cfRule>
    <cfRule type="expression" dxfId="16249" priority="4129">
      <formula>H105&lt;0</formula>
    </cfRule>
  </conditionalFormatting>
  <conditionalFormatting sqref="I110">
    <cfRule type="colorScale" priority="4130">
      <colorScale>
        <cfvo type="min"/>
        <cfvo type="max"/>
        <color theme="0"/>
        <color theme="0"/>
      </colorScale>
    </cfRule>
    <cfRule type="expression" dxfId="16248" priority="4131">
      <formula>H110&lt;0</formula>
    </cfRule>
  </conditionalFormatting>
  <conditionalFormatting sqref="I110:I111">
    <cfRule type="expression" priority="4010">
      <formula>$F$19</formula>
    </cfRule>
  </conditionalFormatting>
  <conditionalFormatting sqref="I111">
    <cfRule type="colorScale" priority="4009">
      <colorScale>
        <cfvo type="min"/>
        <cfvo type="max"/>
        <color theme="0"/>
        <color theme="0"/>
      </colorScale>
    </cfRule>
    <cfRule type="expression" dxfId="16247" priority="4011">
      <formula>H111&lt;0</formula>
    </cfRule>
  </conditionalFormatting>
  <conditionalFormatting sqref="I117:I123">
    <cfRule type="colorScale" priority="4135">
      <colorScale>
        <cfvo type="min"/>
        <cfvo type="max"/>
        <color theme="0"/>
        <color theme="0"/>
      </colorScale>
    </cfRule>
    <cfRule type="expression" priority="4136">
      <formula>$F$19</formula>
    </cfRule>
    <cfRule type="expression" dxfId="16246" priority="4137">
      <formula>H117&lt;0</formula>
    </cfRule>
  </conditionalFormatting>
  <conditionalFormatting sqref="I125">
    <cfRule type="colorScale" priority="4062">
      <colorScale>
        <cfvo type="min"/>
        <cfvo type="max"/>
        <color theme="0"/>
        <color theme="0"/>
      </colorScale>
    </cfRule>
    <cfRule type="expression" priority="4063">
      <formula>#REF!</formula>
    </cfRule>
    <cfRule type="expression" dxfId="16245" priority="4064">
      <formula>H125&lt;0</formula>
    </cfRule>
  </conditionalFormatting>
  <conditionalFormatting sqref="I125:I135">
    <cfRule type="expression" dxfId="16244" priority="4061">
      <formula>IF(I125="Validar","Rojo","Verde")</formula>
    </cfRule>
  </conditionalFormatting>
  <conditionalFormatting sqref="I126:I132">
    <cfRule type="colorScale" priority="4138">
      <colorScale>
        <cfvo type="min"/>
        <cfvo type="max"/>
        <color theme="0"/>
        <color theme="0"/>
      </colorScale>
    </cfRule>
    <cfRule type="expression" dxfId="16243" priority="4140">
      <formula>H126&lt;0</formula>
    </cfRule>
  </conditionalFormatting>
  <conditionalFormatting sqref="I126:I134">
    <cfRule type="expression" priority="4139">
      <formula>$F$19</formula>
    </cfRule>
  </conditionalFormatting>
  <conditionalFormatting sqref="I133:I134">
    <cfRule type="colorScale" priority="4141">
      <colorScale>
        <cfvo type="min"/>
        <cfvo type="max"/>
        <color theme="0"/>
        <color theme="0"/>
      </colorScale>
    </cfRule>
    <cfRule type="expression" dxfId="16242" priority="4142">
      <formula>H133&lt;0</formula>
    </cfRule>
  </conditionalFormatting>
  <conditionalFormatting sqref="I135">
    <cfRule type="colorScale" priority="4132">
      <colorScale>
        <cfvo type="min"/>
        <cfvo type="max"/>
        <color theme="0"/>
        <color theme="0"/>
      </colorScale>
    </cfRule>
    <cfRule type="expression" priority="4133">
      <formula>$F$23</formula>
    </cfRule>
    <cfRule type="expression" dxfId="16241" priority="4134">
      <formula>H135&lt;0</formula>
    </cfRule>
  </conditionalFormatting>
  <conditionalFormatting sqref="I110:J111">
    <cfRule type="expression" dxfId="16240" priority="4005">
      <formula>IF(I110="Validar","Rojo","Verde")</formula>
    </cfRule>
  </conditionalFormatting>
  <conditionalFormatting sqref="I117:J123">
    <cfRule type="expression" dxfId="16239" priority="4018">
      <formula>IF(I117="Validar","Rojo","Verde")</formula>
    </cfRule>
  </conditionalFormatting>
  <conditionalFormatting sqref="J40:J66">
    <cfRule type="colorScale" priority="4053">
      <colorScale>
        <cfvo type="min"/>
        <cfvo type="max"/>
        <color theme="0"/>
        <color theme="0"/>
      </colorScale>
    </cfRule>
    <cfRule type="expression" priority="4054">
      <formula>#REF!</formula>
    </cfRule>
    <cfRule type="expression" dxfId="16238" priority="4055">
      <formula>I40&lt;0</formula>
    </cfRule>
  </conditionalFormatting>
  <conditionalFormatting sqref="J40:J67">
    <cfRule type="expression" dxfId="16237" priority="4052">
      <formula>IF(J40="Validar","Rojo","Verde")</formula>
    </cfRule>
  </conditionalFormatting>
  <conditionalFormatting sqref="J67 I82:J82 I92:J92 I103:J103 I107:J107">
    <cfRule type="expression" priority="4057">
      <formula>$F$23</formula>
    </cfRule>
  </conditionalFormatting>
  <conditionalFormatting sqref="J67 J82 J92 J103 J107">
    <cfRule type="expression" dxfId="16236" priority="4058">
      <formula>I67&lt;0</formula>
    </cfRule>
  </conditionalFormatting>
  <conditionalFormatting sqref="J69">
    <cfRule type="colorScale" priority="4050">
      <colorScale>
        <cfvo type="min"/>
        <cfvo type="max"/>
        <color theme="0"/>
        <color theme="0"/>
      </colorScale>
    </cfRule>
    <cfRule type="expression" dxfId="16235" priority="4051">
      <formula>I69&lt;0</formula>
    </cfRule>
  </conditionalFormatting>
  <conditionalFormatting sqref="J69:J81">
    <cfRule type="expression" priority="4048">
      <formula>#REF!</formula>
    </cfRule>
  </conditionalFormatting>
  <conditionalFormatting sqref="J69:J82">
    <cfRule type="expression" dxfId="16234" priority="4046">
      <formula>IF(J69="Validar","Rojo","Verde")</formula>
    </cfRule>
  </conditionalFormatting>
  <conditionalFormatting sqref="J70:J78">
    <cfRule type="colorScale" priority="4047">
      <colorScale>
        <cfvo type="min"/>
        <cfvo type="max"/>
        <color theme="0"/>
        <color theme="0"/>
      </colorScale>
    </cfRule>
    <cfRule type="expression" dxfId="16233" priority="4049">
      <formula>I70&lt;0</formula>
    </cfRule>
  </conditionalFormatting>
  <conditionalFormatting sqref="J79:J81">
    <cfRule type="colorScale" priority="4059">
      <colorScale>
        <cfvo type="min"/>
        <cfvo type="max"/>
        <color theme="0"/>
        <color theme="0"/>
      </colorScale>
    </cfRule>
    <cfRule type="expression" dxfId="16232" priority="4060">
      <formula>I79&lt;0</formula>
    </cfRule>
  </conditionalFormatting>
  <conditionalFormatting sqref="J67 J82 J92 J103 J107">
    <cfRule type="colorScale" priority="4056">
      <colorScale>
        <cfvo type="min"/>
        <cfvo type="max"/>
        <color theme="0"/>
        <color theme="0"/>
      </colorScale>
    </cfRule>
  </conditionalFormatting>
  <conditionalFormatting sqref="J84">
    <cfRule type="colorScale" priority="4044">
      <colorScale>
        <cfvo type="min"/>
        <cfvo type="max"/>
        <color theme="0"/>
        <color theme="0"/>
      </colorScale>
    </cfRule>
    <cfRule type="expression" dxfId="16231" priority="4045">
      <formula>I84&lt;0</formula>
    </cfRule>
  </conditionalFormatting>
  <conditionalFormatting sqref="J84:J91">
    <cfRule type="expression" priority="4042">
      <formula>#REF!</formula>
    </cfRule>
  </conditionalFormatting>
  <conditionalFormatting sqref="J84:J92">
    <cfRule type="expression" dxfId="16230" priority="4040">
      <formula>IF(J84="Validar","Rojo","Verde")</formula>
    </cfRule>
  </conditionalFormatting>
  <conditionalFormatting sqref="J85:J91">
    <cfRule type="colorScale" priority="4041">
      <colorScale>
        <cfvo type="min"/>
        <cfvo type="max"/>
        <color theme="0"/>
        <color theme="0"/>
      </colorScale>
    </cfRule>
    <cfRule type="expression" dxfId="16229" priority="4043">
      <formula>I85&lt;0</formula>
    </cfRule>
  </conditionalFormatting>
  <conditionalFormatting sqref="J94">
    <cfRule type="colorScale" priority="4038">
      <colorScale>
        <cfvo type="min"/>
        <cfvo type="max"/>
        <color theme="0"/>
        <color theme="0"/>
      </colorScale>
    </cfRule>
    <cfRule type="expression" dxfId="16228" priority="4039">
      <formula>I94&lt;0</formula>
    </cfRule>
  </conditionalFormatting>
  <conditionalFormatting sqref="J94:J102">
    <cfRule type="expression" priority="4032">
      <formula>#REF!</formula>
    </cfRule>
  </conditionalFormatting>
  <conditionalFormatting sqref="J95:J100">
    <cfRule type="colorScale" priority="4036">
      <colorScale>
        <cfvo type="min"/>
        <cfvo type="max"/>
        <color theme="0"/>
        <color theme="0"/>
      </colorScale>
    </cfRule>
    <cfRule type="expression" dxfId="16227" priority="4037">
      <formula>I95&lt;0</formula>
    </cfRule>
  </conditionalFormatting>
  <conditionalFormatting sqref="J101">
    <cfRule type="colorScale" priority="4034">
      <colorScale>
        <cfvo type="min"/>
        <cfvo type="max"/>
        <color theme="0"/>
        <color theme="0"/>
      </colorScale>
    </cfRule>
    <cfRule type="expression" dxfId="16226" priority="4035">
      <formula>I101&lt;0</formula>
    </cfRule>
  </conditionalFormatting>
  <conditionalFormatting sqref="J102">
    <cfRule type="colorScale" priority="4031">
      <colorScale>
        <cfvo type="min"/>
        <cfvo type="max"/>
        <color theme="0"/>
        <color theme="0"/>
      </colorScale>
    </cfRule>
    <cfRule type="expression" dxfId="16225" priority="4033">
      <formula>I102&lt;0</formula>
    </cfRule>
  </conditionalFormatting>
  <conditionalFormatting sqref="J105">
    <cfRule type="colorScale" priority="4028">
      <colorScale>
        <cfvo type="min"/>
        <cfvo type="max"/>
        <color theme="0"/>
        <color theme="0"/>
      </colorScale>
    </cfRule>
    <cfRule type="expression" dxfId="16224" priority="4029">
      <formula>I105&lt;0</formula>
    </cfRule>
  </conditionalFormatting>
  <conditionalFormatting sqref="J105:J106">
    <cfRule type="expression" priority="4026">
      <formula>#REF!</formula>
    </cfRule>
  </conditionalFormatting>
  <conditionalFormatting sqref="J105:J107">
    <cfRule type="expression" dxfId="16223" priority="4024">
      <formula>IF(J105="Validar","Rojo","Verde")</formula>
    </cfRule>
  </conditionalFormatting>
  <conditionalFormatting sqref="J106">
    <cfRule type="colorScale" priority="4025">
      <colorScale>
        <cfvo type="min"/>
        <cfvo type="max"/>
        <color theme="0"/>
        <color theme="0"/>
      </colorScale>
    </cfRule>
    <cfRule type="expression" dxfId="16222" priority="4027">
      <formula>I106&lt;0</formula>
    </cfRule>
  </conditionalFormatting>
  <conditionalFormatting sqref="J110">
    <cfRule type="colorScale" priority="4016">
      <colorScale>
        <cfvo type="min"/>
        <cfvo type="max"/>
        <color theme="0"/>
        <color theme="0"/>
      </colorScale>
    </cfRule>
    <cfRule type="expression" dxfId="16221" priority="4017">
      <formula>I110&lt;0</formula>
    </cfRule>
  </conditionalFormatting>
  <conditionalFormatting sqref="J110:J111">
    <cfRule type="expression" priority="4007">
      <formula>#REF!</formula>
    </cfRule>
  </conditionalFormatting>
  <conditionalFormatting sqref="J111">
    <cfRule type="colorScale" priority="4006">
      <colorScale>
        <cfvo type="min"/>
        <cfvo type="max"/>
        <color theme="0"/>
        <color theme="0"/>
      </colorScale>
    </cfRule>
    <cfRule type="expression" dxfId="16220" priority="4008">
      <formula>I111&lt;0</formula>
    </cfRule>
  </conditionalFormatting>
  <conditionalFormatting sqref="J117">
    <cfRule type="colorScale" priority="4022">
      <colorScale>
        <cfvo type="min"/>
        <cfvo type="max"/>
        <color theme="0"/>
        <color theme="0"/>
      </colorScale>
    </cfRule>
    <cfRule type="expression" dxfId="16219" priority="4023">
      <formula>I117&lt;0</formula>
    </cfRule>
  </conditionalFormatting>
  <conditionalFormatting sqref="J117:J123">
    <cfRule type="expression" priority="4020">
      <formula>#REF!</formula>
    </cfRule>
  </conditionalFormatting>
  <conditionalFormatting sqref="J118:J123">
    <cfRule type="colorScale" priority="4019">
      <colorScale>
        <cfvo type="min"/>
        <cfvo type="max"/>
        <color theme="0"/>
        <color theme="0"/>
      </colorScale>
    </cfRule>
    <cfRule type="expression" dxfId="16218" priority="4021">
      <formula>I118&lt;0</formula>
    </cfRule>
  </conditionalFormatting>
  <conditionalFormatting sqref="J126:J135">
    <cfRule type="expression" dxfId="16217" priority="4143">
      <formula>IF(J126="Validar","Rojo","Verde")</formula>
    </cfRule>
    <cfRule type="colorScale" priority="4144">
      <colorScale>
        <cfvo type="min"/>
        <cfvo type="max"/>
        <color theme="0"/>
        <color theme="0"/>
      </colorScale>
    </cfRule>
    <cfRule type="expression" priority="4145">
      <formula>$F$23</formula>
    </cfRule>
    <cfRule type="expression" dxfId="16216" priority="4146">
      <formula>I126&lt;0</formula>
    </cfRule>
  </conditionalFormatting>
  <conditionalFormatting sqref="I6">
    <cfRule type="colorScale" priority="4003">
      <colorScale>
        <cfvo type="min"/>
        <cfvo type="max"/>
        <color theme="0"/>
        <color theme="0"/>
      </colorScale>
    </cfRule>
    <cfRule type="expression" dxfId="16215" priority="4004">
      <formula>H6&lt;0</formula>
    </cfRule>
  </conditionalFormatting>
  <conditionalFormatting sqref="I6">
    <cfRule type="expression" dxfId="16214" priority="4001">
      <formula>IF(I6="Validar","Rojo","Verde")</formula>
    </cfRule>
    <cfRule type="expression" priority="4002">
      <formula>#REF!</formula>
    </cfRule>
  </conditionalFormatting>
  <conditionalFormatting sqref="I7:I8">
    <cfRule type="colorScale" priority="3999">
      <colorScale>
        <cfvo type="min"/>
        <cfvo type="max"/>
        <color theme="0"/>
        <color theme="0"/>
      </colorScale>
    </cfRule>
    <cfRule type="expression" dxfId="16213" priority="4000">
      <formula>H7&lt;0</formula>
    </cfRule>
  </conditionalFormatting>
  <conditionalFormatting sqref="I7:I8">
    <cfRule type="expression" dxfId="16212" priority="3997">
      <formula>IF(I7="Validar","Rojo","Verde")</formula>
    </cfRule>
    <cfRule type="expression" priority="3998">
      <formula>#REF!</formula>
    </cfRule>
  </conditionalFormatting>
  <conditionalFormatting sqref="P9">
    <cfRule type="colorScale" priority="3964">
      <colorScale>
        <cfvo type="min"/>
        <cfvo type="max"/>
        <color theme="0"/>
        <color theme="0"/>
      </colorScale>
    </cfRule>
    <cfRule type="expression" dxfId="16211" priority="3965">
      <formula>O9&lt;0</formula>
    </cfRule>
  </conditionalFormatting>
  <conditionalFormatting sqref="P9:P20">
    <cfRule type="expression" dxfId="16210" priority="3935">
      <formula>IF(P9="Validar","Rojo","Verde")</formula>
    </cfRule>
    <cfRule type="expression" priority="3937">
      <formula>#REF!</formula>
    </cfRule>
  </conditionalFormatting>
  <conditionalFormatting sqref="P10">
    <cfRule type="colorScale" priority="3941">
      <colorScale>
        <cfvo type="min"/>
        <cfvo type="max"/>
        <color theme="0"/>
        <color theme="0"/>
      </colorScale>
    </cfRule>
    <cfRule type="expression" dxfId="16209" priority="3942">
      <formula>O10&lt;0</formula>
    </cfRule>
  </conditionalFormatting>
  <conditionalFormatting sqref="P11:P14">
    <cfRule type="colorScale" priority="3962">
      <colorScale>
        <cfvo type="min"/>
        <cfvo type="max"/>
        <color theme="0"/>
        <color theme="0"/>
      </colorScale>
    </cfRule>
    <cfRule type="expression" dxfId="16208" priority="3963">
      <formula>O11&lt;0</formula>
    </cfRule>
  </conditionalFormatting>
  <conditionalFormatting sqref="P15">
    <cfRule type="colorScale" priority="3939">
      <colorScale>
        <cfvo type="min"/>
        <cfvo type="max"/>
        <color theme="0"/>
        <color theme="0"/>
      </colorScale>
    </cfRule>
    <cfRule type="expression" dxfId="16207" priority="3940">
      <formula>O15&lt;0</formula>
    </cfRule>
  </conditionalFormatting>
  <conditionalFormatting sqref="P16:P17">
    <cfRule type="colorScale" priority="3960">
      <colorScale>
        <cfvo type="min"/>
        <cfvo type="max"/>
        <color theme="0"/>
        <color theme="0"/>
      </colorScale>
    </cfRule>
    <cfRule type="expression" dxfId="16206" priority="3961">
      <formula>O16&lt;0</formula>
    </cfRule>
  </conditionalFormatting>
  <conditionalFormatting sqref="P18">
    <cfRule type="colorScale" priority="3936">
      <colorScale>
        <cfvo type="min"/>
        <cfvo type="max"/>
        <color theme="0"/>
        <color theme="0"/>
      </colorScale>
    </cfRule>
    <cfRule type="expression" dxfId="16205" priority="3938">
      <formula>O18&lt;0</formula>
    </cfRule>
  </conditionalFormatting>
  <conditionalFormatting sqref="P19:P20">
    <cfRule type="colorScale" priority="3958">
      <colorScale>
        <cfvo type="min"/>
        <cfvo type="max"/>
        <color theme="0"/>
        <color theme="0"/>
      </colorScale>
    </cfRule>
    <cfRule type="expression" dxfId="16204" priority="3959">
      <formula>O19&lt;0</formula>
    </cfRule>
  </conditionalFormatting>
  <conditionalFormatting sqref="P23">
    <cfRule type="colorScale" priority="3933">
      <colorScale>
        <cfvo type="min"/>
        <cfvo type="max"/>
        <color theme="0"/>
        <color theme="0"/>
      </colorScale>
    </cfRule>
    <cfRule type="expression" dxfId="16203" priority="3934">
      <formula>O23&lt;0</formula>
    </cfRule>
  </conditionalFormatting>
  <conditionalFormatting sqref="P23:P31">
    <cfRule type="expression" dxfId="16202" priority="3927">
      <formula>IF(P23="Validar","Rojo","Verde")</formula>
    </cfRule>
    <cfRule type="expression" priority="3929">
      <formula>#REF!</formula>
    </cfRule>
  </conditionalFormatting>
  <conditionalFormatting sqref="P24">
    <cfRule type="colorScale" priority="3956">
      <colorScale>
        <cfvo type="min"/>
        <cfvo type="max"/>
        <color theme="0"/>
        <color theme="0"/>
      </colorScale>
    </cfRule>
    <cfRule type="expression" dxfId="16201" priority="3957">
      <formula>O24&lt;0</formula>
    </cfRule>
  </conditionalFormatting>
  <conditionalFormatting sqref="P25">
    <cfRule type="colorScale" priority="3954">
      <colorScale>
        <cfvo type="min"/>
        <cfvo type="max"/>
        <color theme="0"/>
        <color theme="0"/>
      </colorScale>
    </cfRule>
    <cfRule type="expression" dxfId="16200" priority="3955">
      <formula>O25&lt;0</formula>
    </cfRule>
  </conditionalFormatting>
  <conditionalFormatting sqref="P26">
    <cfRule type="colorScale" priority="3931">
      <colorScale>
        <cfvo type="min"/>
        <cfvo type="max"/>
        <color theme="0"/>
        <color theme="0"/>
      </colorScale>
    </cfRule>
    <cfRule type="expression" dxfId="16199" priority="3932">
      <formula>O26&lt;0</formula>
    </cfRule>
  </conditionalFormatting>
  <conditionalFormatting sqref="P27">
    <cfRule type="colorScale" priority="3952">
      <colorScale>
        <cfvo type="min"/>
        <cfvo type="max"/>
        <color theme="0"/>
        <color theme="0"/>
      </colorScale>
    </cfRule>
    <cfRule type="expression" dxfId="16198" priority="3953">
      <formula>O27&lt;0</formula>
    </cfRule>
  </conditionalFormatting>
  <conditionalFormatting sqref="P28">
    <cfRule type="colorScale" priority="3950">
      <colorScale>
        <cfvo type="min"/>
        <cfvo type="max"/>
        <color theme="0"/>
        <color theme="0"/>
      </colorScale>
    </cfRule>
    <cfRule type="expression" dxfId="16197" priority="3951">
      <formula>O28&lt;0</formula>
    </cfRule>
  </conditionalFormatting>
  <conditionalFormatting sqref="P29">
    <cfRule type="colorScale" priority="3928">
      <colorScale>
        <cfvo type="min"/>
        <cfvo type="max"/>
        <color theme="0"/>
        <color theme="0"/>
      </colorScale>
    </cfRule>
    <cfRule type="expression" dxfId="16196" priority="3930">
      <formula>O29&lt;0</formula>
    </cfRule>
  </conditionalFormatting>
  <conditionalFormatting sqref="P30">
    <cfRule type="colorScale" priority="3948">
      <colorScale>
        <cfvo type="min"/>
        <cfvo type="max"/>
        <color theme="0"/>
        <color theme="0"/>
      </colorScale>
    </cfRule>
    <cfRule type="expression" dxfId="16195" priority="3949">
      <formula>O30&lt;0</formula>
    </cfRule>
  </conditionalFormatting>
  <conditionalFormatting sqref="P31">
    <cfRule type="colorScale" priority="3946">
      <colorScale>
        <cfvo type="min"/>
        <cfvo type="max"/>
        <color theme="0"/>
        <color theme="0"/>
      </colorScale>
    </cfRule>
    <cfRule type="expression" dxfId="16194" priority="3947">
      <formula>O31&lt;0</formula>
    </cfRule>
  </conditionalFormatting>
  <conditionalFormatting sqref="P39">
    <cfRule type="colorScale" priority="3924">
      <colorScale>
        <cfvo type="min"/>
        <cfvo type="max"/>
        <color theme="0"/>
        <color theme="0"/>
      </colorScale>
    </cfRule>
    <cfRule type="expression" priority="3925">
      <formula>#REF!</formula>
    </cfRule>
    <cfRule type="expression" dxfId="16193" priority="3926">
      <formula>O39&lt;0</formula>
    </cfRule>
  </conditionalFormatting>
  <conditionalFormatting sqref="P39:P107">
    <cfRule type="expression" dxfId="16192" priority="3862">
      <formula>IF(P39="Validar","Rojo","Verde")</formula>
    </cfRule>
  </conditionalFormatting>
  <conditionalFormatting sqref="P40:P67">
    <cfRule type="colorScale" priority="3943">
      <colorScale>
        <cfvo type="min"/>
        <cfvo type="max"/>
        <color theme="0"/>
        <color theme="0"/>
      </colorScale>
    </cfRule>
    <cfRule type="expression" priority="3944">
      <formula>$F$19</formula>
    </cfRule>
    <cfRule type="expression" dxfId="16191" priority="3945">
      <formula>O40&lt;0</formula>
    </cfRule>
  </conditionalFormatting>
  <conditionalFormatting sqref="P68">
    <cfRule type="colorScale" priority="3921">
      <colorScale>
        <cfvo type="min"/>
        <cfvo type="max"/>
        <color theme="0"/>
        <color theme="0"/>
      </colorScale>
    </cfRule>
    <cfRule type="expression" priority="3922">
      <formula>#REF!</formula>
    </cfRule>
    <cfRule type="expression" dxfId="16190" priority="3923">
      <formula>O68&lt;0</formula>
    </cfRule>
  </conditionalFormatting>
  <conditionalFormatting sqref="P69:P81">
    <cfRule type="colorScale" priority="3968">
      <colorScale>
        <cfvo type="min"/>
        <cfvo type="max"/>
        <color theme="0"/>
        <color theme="0"/>
      </colorScale>
    </cfRule>
    <cfRule type="expression" priority="3969">
      <formula>$F$19</formula>
    </cfRule>
    <cfRule type="expression" dxfId="16189" priority="3970">
      <formula>O69&lt;0</formula>
    </cfRule>
  </conditionalFormatting>
  <conditionalFormatting sqref="P82 P92 P103 P107">
    <cfRule type="expression" dxfId="16188" priority="3967">
      <formula>O82&lt;0</formula>
    </cfRule>
  </conditionalFormatting>
  <conditionalFormatting sqref="P83">
    <cfRule type="colorScale" priority="3863">
      <colorScale>
        <cfvo type="min"/>
        <cfvo type="max"/>
        <color theme="0"/>
        <color theme="0"/>
      </colorScale>
    </cfRule>
    <cfRule type="expression" priority="3864">
      <formula>#REF!</formula>
    </cfRule>
    <cfRule type="expression" dxfId="16187" priority="3865">
      <formula>O83&lt;0</formula>
    </cfRule>
  </conditionalFormatting>
  <conditionalFormatting sqref="P84:P91">
    <cfRule type="colorScale" priority="3971">
      <colorScale>
        <cfvo type="min"/>
        <cfvo type="max"/>
        <color theme="0"/>
        <color theme="0"/>
      </colorScale>
    </cfRule>
    <cfRule type="expression" priority="3972">
      <formula>$F$19</formula>
    </cfRule>
    <cfRule type="expression" dxfId="16186" priority="3973">
      <formula>O84&lt;0</formula>
    </cfRule>
  </conditionalFormatting>
  <conditionalFormatting sqref="P82 P92 P103 P107">
    <cfRule type="colorScale" priority="3966">
      <colorScale>
        <cfvo type="min"/>
        <cfvo type="max"/>
        <color theme="0"/>
        <color theme="0"/>
      </colorScale>
    </cfRule>
  </conditionalFormatting>
  <conditionalFormatting sqref="P93">
    <cfRule type="colorScale" priority="3918">
      <colorScale>
        <cfvo type="min"/>
        <cfvo type="max"/>
        <color theme="0"/>
        <color theme="0"/>
      </colorScale>
    </cfRule>
    <cfRule type="expression" priority="3919">
      <formula>#REF!</formula>
    </cfRule>
    <cfRule type="expression" dxfId="16185" priority="3920">
      <formula>O93&lt;0</formula>
    </cfRule>
  </conditionalFormatting>
  <conditionalFormatting sqref="P94:P102">
    <cfRule type="colorScale" priority="3974">
      <colorScale>
        <cfvo type="min"/>
        <cfvo type="max"/>
        <color theme="0"/>
        <color theme="0"/>
      </colorScale>
    </cfRule>
    <cfRule type="expression" priority="3975">
      <formula>$F$19</formula>
    </cfRule>
    <cfRule type="expression" dxfId="16184" priority="3976">
      <formula>O94&lt;0</formula>
    </cfRule>
  </conditionalFormatting>
  <conditionalFormatting sqref="P104">
    <cfRule type="colorScale" priority="3915">
      <colorScale>
        <cfvo type="min"/>
        <cfvo type="max"/>
        <color theme="0"/>
        <color theme="0"/>
      </colorScale>
    </cfRule>
    <cfRule type="expression" priority="3916">
      <formula>#REF!</formula>
    </cfRule>
    <cfRule type="expression" dxfId="16183" priority="3917">
      <formula>O104&lt;0</formula>
    </cfRule>
  </conditionalFormatting>
  <conditionalFormatting sqref="P105:P106">
    <cfRule type="colorScale" priority="3977">
      <colorScale>
        <cfvo type="min"/>
        <cfvo type="max"/>
        <color theme="0"/>
        <color theme="0"/>
      </colorScale>
    </cfRule>
    <cfRule type="expression" priority="3978">
      <formula>$F$19</formula>
    </cfRule>
    <cfRule type="expression" dxfId="16182" priority="3979">
      <formula>O105&lt;0</formula>
    </cfRule>
  </conditionalFormatting>
  <conditionalFormatting sqref="P110">
    <cfRule type="colorScale" priority="3980">
      <colorScale>
        <cfvo type="min"/>
        <cfvo type="max"/>
        <color theme="0"/>
        <color theme="0"/>
      </colorScale>
    </cfRule>
    <cfRule type="expression" dxfId="16181" priority="3981">
      <formula>O110&lt;0</formula>
    </cfRule>
  </conditionalFormatting>
  <conditionalFormatting sqref="P110:P111">
    <cfRule type="expression" priority="3860">
      <formula>$F$19</formula>
    </cfRule>
  </conditionalFormatting>
  <conditionalFormatting sqref="P111">
    <cfRule type="colorScale" priority="3859">
      <colorScale>
        <cfvo type="min"/>
        <cfvo type="max"/>
        <color theme="0"/>
        <color theme="0"/>
      </colorScale>
    </cfRule>
    <cfRule type="expression" dxfId="16180" priority="3861">
      <formula>O111&lt;0</formula>
    </cfRule>
  </conditionalFormatting>
  <conditionalFormatting sqref="P117:P123">
    <cfRule type="colorScale" priority="3985">
      <colorScale>
        <cfvo type="min"/>
        <cfvo type="max"/>
        <color theme="0"/>
        <color theme="0"/>
      </colorScale>
    </cfRule>
    <cfRule type="expression" priority="3986">
      <formula>$F$19</formula>
    </cfRule>
    <cfRule type="expression" dxfId="16179" priority="3987">
      <formula>O117&lt;0</formula>
    </cfRule>
  </conditionalFormatting>
  <conditionalFormatting sqref="P125">
    <cfRule type="colorScale" priority="3912">
      <colorScale>
        <cfvo type="min"/>
        <cfvo type="max"/>
        <color theme="0"/>
        <color theme="0"/>
      </colorScale>
    </cfRule>
    <cfRule type="expression" priority="3913">
      <formula>#REF!</formula>
    </cfRule>
    <cfRule type="expression" dxfId="16178" priority="3914">
      <formula>O125&lt;0</formula>
    </cfRule>
  </conditionalFormatting>
  <conditionalFormatting sqref="P125:P135">
    <cfRule type="expression" dxfId="16177" priority="3911">
      <formula>IF(P125="Validar","Rojo","Verde")</formula>
    </cfRule>
  </conditionalFormatting>
  <conditionalFormatting sqref="P126:P132">
    <cfRule type="colorScale" priority="3988">
      <colorScale>
        <cfvo type="min"/>
        <cfvo type="max"/>
        <color theme="0"/>
        <color theme="0"/>
      </colorScale>
    </cfRule>
    <cfRule type="expression" dxfId="16176" priority="3990">
      <formula>O126&lt;0</formula>
    </cfRule>
  </conditionalFormatting>
  <conditionalFormatting sqref="P126:P134">
    <cfRule type="expression" priority="3989">
      <formula>$F$19</formula>
    </cfRule>
  </conditionalFormatting>
  <conditionalFormatting sqref="P133:P134">
    <cfRule type="colorScale" priority="3991">
      <colorScale>
        <cfvo type="min"/>
        <cfvo type="max"/>
        <color theme="0"/>
        <color theme="0"/>
      </colorScale>
    </cfRule>
    <cfRule type="expression" dxfId="16175" priority="3992">
      <formula>O133&lt;0</formula>
    </cfRule>
  </conditionalFormatting>
  <conditionalFormatting sqref="P135">
    <cfRule type="colorScale" priority="3982">
      <colorScale>
        <cfvo type="min"/>
        <cfvo type="max"/>
        <color theme="0"/>
        <color theme="0"/>
      </colorScale>
    </cfRule>
    <cfRule type="expression" priority="3983">
      <formula>$F$23</formula>
    </cfRule>
    <cfRule type="expression" dxfId="16174" priority="3984">
      <formula>O135&lt;0</formula>
    </cfRule>
  </conditionalFormatting>
  <conditionalFormatting sqref="P110:Q111">
    <cfRule type="expression" dxfId="16173" priority="3855">
      <formula>IF(P110="Validar","Rojo","Verde")</formula>
    </cfRule>
  </conditionalFormatting>
  <conditionalFormatting sqref="P117:Q123">
    <cfRule type="expression" dxfId="16172" priority="3868">
      <formula>IF(P117="Validar","Rojo","Verde")</formula>
    </cfRule>
  </conditionalFormatting>
  <conditionalFormatting sqref="Q40:Q66">
    <cfRule type="colorScale" priority="3903">
      <colorScale>
        <cfvo type="min"/>
        <cfvo type="max"/>
        <color theme="0"/>
        <color theme="0"/>
      </colorScale>
    </cfRule>
    <cfRule type="expression" priority="3904">
      <formula>#REF!</formula>
    </cfRule>
    <cfRule type="expression" dxfId="16171" priority="3905">
      <formula>P40&lt;0</formula>
    </cfRule>
  </conditionalFormatting>
  <conditionalFormatting sqref="Q40:Q67">
    <cfRule type="expression" dxfId="16170" priority="3902">
      <formula>IF(Q40="Validar","Rojo","Verde")</formula>
    </cfRule>
  </conditionalFormatting>
  <conditionalFormatting sqref="Q67 P82:Q82 P92:Q92 P103:Q103 P107:Q107">
    <cfRule type="expression" priority="3907">
      <formula>$F$23</formula>
    </cfRule>
  </conditionalFormatting>
  <conditionalFormatting sqref="Q67 Q82 Q92 Q103 Q107">
    <cfRule type="expression" dxfId="16169" priority="3908">
      <formula>P67&lt;0</formula>
    </cfRule>
  </conditionalFormatting>
  <conditionalFormatting sqref="Q69">
    <cfRule type="colorScale" priority="3900">
      <colorScale>
        <cfvo type="min"/>
        <cfvo type="max"/>
        <color theme="0"/>
        <color theme="0"/>
      </colorScale>
    </cfRule>
    <cfRule type="expression" dxfId="16168" priority="3901">
      <formula>P69&lt;0</formula>
    </cfRule>
  </conditionalFormatting>
  <conditionalFormatting sqref="Q69:Q81">
    <cfRule type="expression" priority="3898">
      <formula>#REF!</formula>
    </cfRule>
  </conditionalFormatting>
  <conditionalFormatting sqref="Q69:Q82">
    <cfRule type="expression" dxfId="16167" priority="3896">
      <formula>IF(Q69="Validar","Rojo","Verde")</formula>
    </cfRule>
  </conditionalFormatting>
  <conditionalFormatting sqref="Q70:Q78">
    <cfRule type="colorScale" priority="3897">
      <colorScale>
        <cfvo type="min"/>
        <cfvo type="max"/>
        <color theme="0"/>
        <color theme="0"/>
      </colorScale>
    </cfRule>
    <cfRule type="expression" dxfId="16166" priority="3899">
      <formula>P70&lt;0</formula>
    </cfRule>
  </conditionalFormatting>
  <conditionalFormatting sqref="Q79:Q81">
    <cfRule type="colorScale" priority="3909">
      <colorScale>
        <cfvo type="min"/>
        <cfvo type="max"/>
        <color theme="0"/>
        <color theme="0"/>
      </colorScale>
    </cfRule>
    <cfRule type="expression" dxfId="16165" priority="3910">
      <formula>P79&lt;0</formula>
    </cfRule>
  </conditionalFormatting>
  <conditionalFormatting sqref="Q67 Q82 Q92 Q103 Q107">
    <cfRule type="colorScale" priority="3906">
      <colorScale>
        <cfvo type="min"/>
        <cfvo type="max"/>
        <color theme="0"/>
        <color theme="0"/>
      </colorScale>
    </cfRule>
  </conditionalFormatting>
  <conditionalFormatting sqref="Q84">
    <cfRule type="colorScale" priority="3894">
      <colorScale>
        <cfvo type="min"/>
        <cfvo type="max"/>
        <color theme="0"/>
        <color theme="0"/>
      </colorScale>
    </cfRule>
    <cfRule type="expression" dxfId="16164" priority="3895">
      <formula>P84&lt;0</formula>
    </cfRule>
  </conditionalFormatting>
  <conditionalFormatting sqref="Q84:Q91">
    <cfRule type="expression" priority="3892">
      <formula>#REF!</formula>
    </cfRule>
  </conditionalFormatting>
  <conditionalFormatting sqref="Q84:Q92">
    <cfRule type="expression" dxfId="16163" priority="3890">
      <formula>IF(Q84="Validar","Rojo","Verde")</formula>
    </cfRule>
  </conditionalFormatting>
  <conditionalFormatting sqref="Q85:Q91">
    <cfRule type="colorScale" priority="3891">
      <colorScale>
        <cfvo type="min"/>
        <cfvo type="max"/>
        <color theme="0"/>
        <color theme="0"/>
      </colorScale>
    </cfRule>
    <cfRule type="expression" dxfId="16162" priority="3893">
      <formula>P85&lt;0</formula>
    </cfRule>
  </conditionalFormatting>
  <conditionalFormatting sqref="Q94">
    <cfRule type="colorScale" priority="3888">
      <colorScale>
        <cfvo type="min"/>
        <cfvo type="max"/>
        <color theme="0"/>
        <color theme="0"/>
      </colorScale>
    </cfRule>
    <cfRule type="expression" dxfId="16161" priority="3889">
      <formula>P94&lt;0</formula>
    </cfRule>
  </conditionalFormatting>
  <conditionalFormatting sqref="Q94:Q102">
    <cfRule type="expression" priority="3882">
      <formula>#REF!</formula>
    </cfRule>
  </conditionalFormatting>
  <conditionalFormatting sqref="Q94:Q103">
    <cfRule type="expression" dxfId="16160" priority="3880">
      <formula>IF(Q94="Validar","Rojo","Verde")</formula>
    </cfRule>
  </conditionalFormatting>
  <conditionalFormatting sqref="Q95:Q100">
    <cfRule type="colorScale" priority="3886">
      <colorScale>
        <cfvo type="min"/>
        <cfvo type="max"/>
        <color theme="0"/>
        <color theme="0"/>
      </colorScale>
    </cfRule>
    <cfRule type="expression" dxfId="16159" priority="3887">
      <formula>P95&lt;0</formula>
    </cfRule>
  </conditionalFormatting>
  <conditionalFormatting sqref="Q101">
    <cfRule type="colorScale" priority="3884">
      <colorScale>
        <cfvo type="min"/>
        <cfvo type="max"/>
        <color theme="0"/>
        <color theme="0"/>
      </colorScale>
    </cfRule>
    <cfRule type="expression" dxfId="16158" priority="3885">
      <formula>P101&lt;0</formula>
    </cfRule>
  </conditionalFormatting>
  <conditionalFormatting sqref="Q102">
    <cfRule type="colorScale" priority="3881">
      <colorScale>
        <cfvo type="min"/>
        <cfvo type="max"/>
        <color theme="0"/>
        <color theme="0"/>
      </colorScale>
    </cfRule>
    <cfRule type="expression" dxfId="16157" priority="3883">
      <formula>P102&lt;0</formula>
    </cfRule>
  </conditionalFormatting>
  <conditionalFormatting sqref="Q105">
    <cfRule type="colorScale" priority="3878">
      <colorScale>
        <cfvo type="min"/>
        <cfvo type="max"/>
        <color theme="0"/>
        <color theme="0"/>
      </colorScale>
    </cfRule>
    <cfRule type="expression" dxfId="16156" priority="3879">
      <formula>P105&lt;0</formula>
    </cfRule>
  </conditionalFormatting>
  <conditionalFormatting sqref="Q105:Q106">
    <cfRule type="expression" priority="3876">
      <formula>#REF!</formula>
    </cfRule>
  </conditionalFormatting>
  <conditionalFormatting sqref="Q105:Q107">
    <cfRule type="expression" dxfId="16155" priority="3874">
      <formula>IF(Q105="Validar","Rojo","Verde")</formula>
    </cfRule>
  </conditionalFormatting>
  <conditionalFormatting sqref="Q106">
    <cfRule type="colorScale" priority="3875">
      <colorScale>
        <cfvo type="min"/>
        <cfvo type="max"/>
        <color theme="0"/>
        <color theme="0"/>
      </colorScale>
    </cfRule>
    <cfRule type="expression" dxfId="16154" priority="3877">
      <formula>P106&lt;0</formula>
    </cfRule>
  </conditionalFormatting>
  <conditionalFormatting sqref="Q110">
    <cfRule type="colorScale" priority="3866">
      <colorScale>
        <cfvo type="min"/>
        <cfvo type="max"/>
        <color theme="0"/>
        <color theme="0"/>
      </colorScale>
    </cfRule>
    <cfRule type="expression" dxfId="16153" priority="3867">
      <formula>P110&lt;0</formula>
    </cfRule>
  </conditionalFormatting>
  <conditionalFormatting sqref="Q110:Q111">
    <cfRule type="expression" priority="3857">
      <formula>#REF!</formula>
    </cfRule>
  </conditionalFormatting>
  <conditionalFormatting sqref="Q111">
    <cfRule type="colorScale" priority="3856">
      <colorScale>
        <cfvo type="min"/>
        <cfvo type="max"/>
        <color theme="0"/>
        <color theme="0"/>
      </colorScale>
    </cfRule>
    <cfRule type="expression" dxfId="16152" priority="3858">
      <formula>P111&lt;0</formula>
    </cfRule>
  </conditionalFormatting>
  <conditionalFormatting sqref="Q117">
    <cfRule type="colorScale" priority="3872">
      <colorScale>
        <cfvo type="min"/>
        <cfvo type="max"/>
        <color theme="0"/>
        <color theme="0"/>
      </colorScale>
    </cfRule>
    <cfRule type="expression" dxfId="16151" priority="3873">
      <formula>P117&lt;0</formula>
    </cfRule>
  </conditionalFormatting>
  <conditionalFormatting sqref="Q117:Q123">
    <cfRule type="expression" priority="3870">
      <formula>#REF!</formula>
    </cfRule>
  </conditionalFormatting>
  <conditionalFormatting sqref="Q118:Q123">
    <cfRule type="colorScale" priority="3869">
      <colorScale>
        <cfvo type="min"/>
        <cfvo type="max"/>
        <color theme="0"/>
        <color theme="0"/>
      </colorScale>
    </cfRule>
    <cfRule type="expression" dxfId="16150" priority="3871">
      <formula>P118&lt;0</formula>
    </cfRule>
  </conditionalFormatting>
  <conditionalFormatting sqref="Q126:Q135">
    <cfRule type="expression" dxfId="16149" priority="3993">
      <formula>IF(Q126="Validar","Rojo","Verde")</formula>
    </cfRule>
    <cfRule type="colorScale" priority="3994">
      <colorScale>
        <cfvo type="min"/>
        <cfvo type="max"/>
        <color theme="0"/>
        <color theme="0"/>
      </colorScale>
    </cfRule>
    <cfRule type="expression" priority="3995">
      <formula>$F$23</formula>
    </cfRule>
    <cfRule type="expression" dxfId="16148" priority="3996">
      <formula>P126&lt;0</formula>
    </cfRule>
  </conditionalFormatting>
  <conditionalFormatting sqref="P6">
    <cfRule type="colorScale" priority="3853">
      <colorScale>
        <cfvo type="min"/>
        <cfvo type="max"/>
        <color theme="0"/>
        <color theme="0"/>
      </colorScale>
    </cfRule>
    <cfRule type="expression" dxfId="16147" priority="3854">
      <formula>O6&lt;0</formula>
    </cfRule>
  </conditionalFormatting>
  <conditionalFormatting sqref="P6">
    <cfRule type="expression" dxfId="16146" priority="3851">
      <formula>IF(P6="Validar","Rojo","Verde")</formula>
    </cfRule>
    <cfRule type="expression" priority="3852">
      <formula>#REF!</formula>
    </cfRule>
  </conditionalFormatting>
  <conditionalFormatting sqref="P7:P8">
    <cfRule type="colorScale" priority="3849">
      <colorScale>
        <cfvo type="min"/>
        <cfvo type="max"/>
        <color theme="0"/>
        <color theme="0"/>
      </colorScale>
    </cfRule>
    <cfRule type="expression" dxfId="16145" priority="3850">
      <formula>O7&lt;0</formula>
    </cfRule>
  </conditionalFormatting>
  <conditionalFormatting sqref="P7:P8">
    <cfRule type="expression" dxfId="16144" priority="3847">
      <formula>IF(P7="Validar","Rojo","Verde")</formula>
    </cfRule>
    <cfRule type="expression" priority="3848">
      <formula>#REF!</formula>
    </cfRule>
  </conditionalFormatting>
  <conditionalFormatting sqref="M9">
    <cfRule type="colorScale" priority="3814">
      <colorScale>
        <cfvo type="min"/>
        <cfvo type="max"/>
        <color theme="0"/>
        <color theme="0"/>
      </colorScale>
    </cfRule>
    <cfRule type="expression" dxfId="16143" priority="3815">
      <formula>L9&lt;0</formula>
    </cfRule>
  </conditionalFormatting>
  <conditionalFormatting sqref="M9:M20">
    <cfRule type="expression" dxfId="16142" priority="3785">
      <formula>IF(M9="Validar","Rojo","Verde")</formula>
    </cfRule>
    <cfRule type="expression" priority="3787">
      <formula>#REF!</formula>
    </cfRule>
  </conditionalFormatting>
  <conditionalFormatting sqref="M10">
    <cfRule type="colorScale" priority="3791">
      <colorScale>
        <cfvo type="min"/>
        <cfvo type="max"/>
        <color theme="0"/>
        <color theme="0"/>
      </colorScale>
    </cfRule>
    <cfRule type="expression" dxfId="16141" priority="3792">
      <formula>L10&lt;0</formula>
    </cfRule>
  </conditionalFormatting>
  <conditionalFormatting sqref="M11:M14">
    <cfRule type="colorScale" priority="3812">
      <colorScale>
        <cfvo type="min"/>
        <cfvo type="max"/>
        <color theme="0"/>
        <color theme="0"/>
      </colorScale>
    </cfRule>
    <cfRule type="expression" dxfId="16140" priority="3813">
      <formula>L11&lt;0</formula>
    </cfRule>
  </conditionalFormatting>
  <conditionalFormatting sqref="M15">
    <cfRule type="colorScale" priority="3789">
      <colorScale>
        <cfvo type="min"/>
        <cfvo type="max"/>
        <color theme="0"/>
        <color theme="0"/>
      </colorScale>
    </cfRule>
    <cfRule type="expression" dxfId="16139" priority="3790">
      <formula>L15&lt;0</formula>
    </cfRule>
  </conditionalFormatting>
  <conditionalFormatting sqref="M16:M17">
    <cfRule type="colorScale" priority="3810">
      <colorScale>
        <cfvo type="min"/>
        <cfvo type="max"/>
        <color theme="0"/>
        <color theme="0"/>
      </colorScale>
    </cfRule>
    <cfRule type="expression" dxfId="16138" priority="3811">
      <formula>L16&lt;0</formula>
    </cfRule>
  </conditionalFormatting>
  <conditionalFormatting sqref="M18">
    <cfRule type="colorScale" priority="3786">
      <colorScale>
        <cfvo type="min"/>
        <cfvo type="max"/>
        <color theme="0"/>
        <color theme="0"/>
      </colorScale>
    </cfRule>
    <cfRule type="expression" dxfId="16137" priority="3788">
      <formula>L18&lt;0</formula>
    </cfRule>
  </conditionalFormatting>
  <conditionalFormatting sqref="M19:M20">
    <cfRule type="colorScale" priority="3808">
      <colorScale>
        <cfvo type="min"/>
        <cfvo type="max"/>
        <color theme="0"/>
        <color theme="0"/>
      </colorScale>
    </cfRule>
    <cfRule type="expression" dxfId="16136" priority="3809">
      <formula>L19&lt;0</formula>
    </cfRule>
  </conditionalFormatting>
  <conditionalFormatting sqref="M23">
    <cfRule type="colorScale" priority="3783">
      <colorScale>
        <cfvo type="min"/>
        <cfvo type="max"/>
        <color theme="0"/>
        <color theme="0"/>
      </colorScale>
    </cfRule>
    <cfRule type="expression" dxfId="16135" priority="3784">
      <formula>L23&lt;0</formula>
    </cfRule>
  </conditionalFormatting>
  <conditionalFormatting sqref="M23:M31">
    <cfRule type="expression" dxfId="16134" priority="3777">
      <formula>IF(M23="Validar","Rojo","Verde")</formula>
    </cfRule>
    <cfRule type="expression" priority="3779">
      <formula>#REF!</formula>
    </cfRule>
  </conditionalFormatting>
  <conditionalFormatting sqref="M24">
    <cfRule type="colorScale" priority="3806">
      <colorScale>
        <cfvo type="min"/>
        <cfvo type="max"/>
        <color theme="0"/>
        <color theme="0"/>
      </colorScale>
    </cfRule>
    <cfRule type="expression" dxfId="16133" priority="3807">
      <formula>L24&lt;0</formula>
    </cfRule>
  </conditionalFormatting>
  <conditionalFormatting sqref="M25">
    <cfRule type="colorScale" priority="3804">
      <colorScale>
        <cfvo type="min"/>
        <cfvo type="max"/>
        <color theme="0"/>
        <color theme="0"/>
      </colorScale>
    </cfRule>
    <cfRule type="expression" dxfId="16132" priority="3805">
      <formula>L25&lt;0</formula>
    </cfRule>
  </conditionalFormatting>
  <conditionalFormatting sqref="M26">
    <cfRule type="colorScale" priority="3781">
      <colorScale>
        <cfvo type="min"/>
        <cfvo type="max"/>
        <color theme="0"/>
        <color theme="0"/>
      </colorScale>
    </cfRule>
    <cfRule type="expression" dxfId="16131" priority="3782">
      <formula>L26&lt;0</formula>
    </cfRule>
  </conditionalFormatting>
  <conditionalFormatting sqref="M27">
    <cfRule type="colorScale" priority="3802">
      <colorScale>
        <cfvo type="min"/>
        <cfvo type="max"/>
        <color theme="0"/>
        <color theme="0"/>
      </colorScale>
    </cfRule>
    <cfRule type="expression" dxfId="16130" priority="3803">
      <formula>L27&lt;0</formula>
    </cfRule>
  </conditionalFormatting>
  <conditionalFormatting sqref="M28">
    <cfRule type="colorScale" priority="3800">
      <colorScale>
        <cfvo type="min"/>
        <cfvo type="max"/>
        <color theme="0"/>
        <color theme="0"/>
      </colorScale>
    </cfRule>
    <cfRule type="expression" dxfId="16129" priority="3801">
      <formula>L28&lt;0</formula>
    </cfRule>
  </conditionalFormatting>
  <conditionalFormatting sqref="M29">
    <cfRule type="colorScale" priority="3778">
      <colorScale>
        <cfvo type="min"/>
        <cfvo type="max"/>
        <color theme="0"/>
        <color theme="0"/>
      </colorScale>
    </cfRule>
    <cfRule type="expression" dxfId="16128" priority="3780">
      <formula>L29&lt;0</formula>
    </cfRule>
  </conditionalFormatting>
  <conditionalFormatting sqref="M30">
    <cfRule type="colorScale" priority="3798">
      <colorScale>
        <cfvo type="min"/>
        <cfvo type="max"/>
        <color theme="0"/>
        <color theme="0"/>
      </colorScale>
    </cfRule>
    <cfRule type="expression" dxfId="16127" priority="3799">
      <formula>L30&lt;0</formula>
    </cfRule>
  </conditionalFormatting>
  <conditionalFormatting sqref="M31">
    <cfRule type="colorScale" priority="3796">
      <colorScale>
        <cfvo type="min"/>
        <cfvo type="max"/>
        <color theme="0"/>
        <color theme="0"/>
      </colorScale>
    </cfRule>
    <cfRule type="expression" dxfId="16126" priority="3797">
      <formula>L31&lt;0</formula>
    </cfRule>
  </conditionalFormatting>
  <conditionalFormatting sqref="M39">
    <cfRule type="colorScale" priority="3774">
      <colorScale>
        <cfvo type="min"/>
        <cfvo type="max"/>
        <color theme="0"/>
        <color theme="0"/>
      </colorScale>
    </cfRule>
    <cfRule type="expression" priority="3775">
      <formula>#REF!</formula>
    </cfRule>
    <cfRule type="expression" dxfId="16125" priority="3776">
      <formula>L39&lt;0</formula>
    </cfRule>
  </conditionalFormatting>
  <conditionalFormatting sqref="M39:M107">
    <cfRule type="expression" dxfId="16124" priority="3712">
      <formula>IF(M39="Validar","Rojo","Verde")</formula>
    </cfRule>
  </conditionalFormatting>
  <conditionalFormatting sqref="M40:M67">
    <cfRule type="colorScale" priority="3793">
      <colorScale>
        <cfvo type="min"/>
        <cfvo type="max"/>
        <color theme="0"/>
        <color theme="0"/>
      </colorScale>
    </cfRule>
    <cfRule type="expression" priority="3794">
      <formula>$F$19</formula>
    </cfRule>
    <cfRule type="expression" dxfId="16123" priority="3795">
      <formula>L40&lt;0</formula>
    </cfRule>
  </conditionalFormatting>
  <conditionalFormatting sqref="M68">
    <cfRule type="colorScale" priority="3771">
      <colorScale>
        <cfvo type="min"/>
        <cfvo type="max"/>
        <color theme="0"/>
        <color theme="0"/>
      </colorScale>
    </cfRule>
    <cfRule type="expression" priority="3772">
      <formula>#REF!</formula>
    </cfRule>
    <cfRule type="expression" dxfId="16122" priority="3773">
      <formula>L68&lt;0</formula>
    </cfRule>
  </conditionalFormatting>
  <conditionalFormatting sqref="M69:M81">
    <cfRule type="colorScale" priority="3818">
      <colorScale>
        <cfvo type="min"/>
        <cfvo type="max"/>
        <color theme="0"/>
        <color theme="0"/>
      </colorScale>
    </cfRule>
    <cfRule type="expression" priority="3819">
      <formula>$F$19</formula>
    </cfRule>
    <cfRule type="expression" dxfId="16121" priority="3820">
      <formula>L69&lt;0</formula>
    </cfRule>
  </conditionalFormatting>
  <conditionalFormatting sqref="M82 M92 M103 M107">
    <cfRule type="expression" dxfId="16120" priority="3817">
      <formula>L82&lt;0</formula>
    </cfRule>
  </conditionalFormatting>
  <conditionalFormatting sqref="M83">
    <cfRule type="colorScale" priority="3713">
      <colorScale>
        <cfvo type="min"/>
        <cfvo type="max"/>
        <color theme="0"/>
        <color theme="0"/>
      </colorScale>
    </cfRule>
    <cfRule type="expression" priority="3714">
      <formula>#REF!</formula>
    </cfRule>
    <cfRule type="expression" dxfId="16119" priority="3715">
      <formula>L83&lt;0</formula>
    </cfRule>
  </conditionalFormatting>
  <conditionalFormatting sqref="M84:M91">
    <cfRule type="colorScale" priority="3821">
      <colorScale>
        <cfvo type="min"/>
        <cfvo type="max"/>
        <color theme="0"/>
        <color theme="0"/>
      </colorScale>
    </cfRule>
    <cfRule type="expression" priority="3822">
      <formula>$F$19</formula>
    </cfRule>
    <cfRule type="expression" dxfId="16118" priority="3823">
      <formula>L84&lt;0</formula>
    </cfRule>
  </conditionalFormatting>
  <conditionalFormatting sqref="M82 M92 M103 M107">
    <cfRule type="colorScale" priority="3816">
      <colorScale>
        <cfvo type="min"/>
        <cfvo type="max"/>
        <color theme="0"/>
        <color theme="0"/>
      </colorScale>
    </cfRule>
  </conditionalFormatting>
  <conditionalFormatting sqref="M93">
    <cfRule type="colorScale" priority="3768">
      <colorScale>
        <cfvo type="min"/>
        <cfvo type="max"/>
        <color theme="0"/>
        <color theme="0"/>
      </colorScale>
    </cfRule>
    <cfRule type="expression" priority="3769">
      <formula>#REF!</formula>
    </cfRule>
    <cfRule type="expression" dxfId="16117" priority="3770">
      <formula>L93&lt;0</formula>
    </cfRule>
  </conditionalFormatting>
  <conditionalFormatting sqref="M94:M102">
    <cfRule type="colorScale" priority="3824">
      <colorScale>
        <cfvo type="min"/>
        <cfvo type="max"/>
        <color theme="0"/>
        <color theme="0"/>
      </colorScale>
    </cfRule>
    <cfRule type="expression" priority="3825">
      <formula>$F$19</formula>
    </cfRule>
    <cfRule type="expression" dxfId="16116" priority="3826">
      <formula>L94&lt;0</formula>
    </cfRule>
  </conditionalFormatting>
  <conditionalFormatting sqref="M104">
    <cfRule type="colorScale" priority="3765">
      <colorScale>
        <cfvo type="min"/>
        <cfvo type="max"/>
        <color theme="0"/>
        <color theme="0"/>
      </colorScale>
    </cfRule>
    <cfRule type="expression" priority="3766">
      <formula>#REF!</formula>
    </cfRule>
    <cfRule type="expression" dxfId="16115" priority="3767">
      <formula>L104&lt;0</formula>
    </cfRule>
  </conditionalFormatting>
  <conditionalFormatting sqref="M105:M106">
    <cfRule type="colorScale" priority="3827">
      <colorScale>
        <cfvo type="min"/>
        <cfvo type="max"/>
        <color theme="0"/>
        <color theme="0"/>
      </colorScale>
    </cfRule>
    <cfRule type="expression" priority="3828">
      <formula>$F$19</formula>
    </cfRule>
    <cfRule type="expression" dxfId="16114" priority="3829">
      <formula>L105&lt;0</formula>
    </cfRule>
  </conditionalFormatting>
  <conditionalFormatting sqref="M110">
    <cfRule type="colorScale" priority="3830">
      <colorScale>
        <cfvo type="min"/>
        <cfvo type="max"/>
        <color theme="0"/>
        <color theme="0"/>
      </colorScale>
    </cfRule>
    <cfRule type="expression" dxfId="16113" priority="3831">
      <formula>L110&lt;0</formula>
    </cfRule>
  </conditionalFormatting>
  <conditionalFormatting sqref="M110:M111">
    <cfRule type="expression" priority="3710">
      <formula>$F$19</formula>
    </cfRule>
  </conditionalFormatting>
  <conditionalFormatting sqref="M111">
    <cfRule type="colorScale" priority="3709">
      <colorScale>
        <cfvo type="min"/>
        <cfvo type="max"/>
        <color theme="0"/>
        <color theme="0"/>
      </colorScale>
    </cfRule>
    <cfRule type="expression" dxfId="16112" priority="3711">
      <formula>L111&lt;0</formula>
    </cfRule>
  </conditionalFormatting>
  <conditionalFormatting sqref="M117:M123">
    <cfRule type="colorScale" priority="3835">
      <colorScale>
        <cfvo type="min"/>
        <cfvo type="max"/>
        <color theme="0"/>
        <color theme="0"/>
      </colorScale>
    </cfRule>
    <cfRule type="expression" priority="3836">
      <formula>$F$19</formula>
    </cfRule>
    <cfRule type="expression" dxfId="16111" priority="3837">
      <formula>L117&lt;0</formula>
    </cfRule>
  </conditionalFormatting>
  <conditionalFormatting sqref="M125">
    <cfRule type="colorScale" priority="3762">
      <colorScale>
        <cfvo type="min"/>
        <cfvo type="max"/>
        <color theme="0"/>
        <color theme="0"/>
      </colorScale>
    </cfRule>
    <cfRule type="expression" priority="3763">
      <formula>#REF!</formula>
    </cfRule>
    <cfRule type="expression" dxfId="16110" priority="3764">
      <formula>L125&lt;0</formula>
    </cfRule>
  </conditionalFormatting>
  <conditionalFormatting sqref="M125:M135">
    <cfRule type="expression" dxfId="16109" priority="3761">
      <formula>IF(M125="Validar","Rojo","Verde")</formula>
    </cfRule>
  </conditionalFormatting>
  <conditionalFormatting sqref="M126:M132">
    <cfRule type="colorScale" priority="3838">
      <colorScale>
        <cfvo type="min"/>
        <cfvo type="max"/>
        <color theme="0"/>
        <color theme="0"/>
      </colorScale>
    </cfRule>
    <cfRule type="expression" dxfId="16108" priority="3840">
      <formula>L126&lt;0</formula>
    </cfRule>
  </conditionalFormatting>
  <conditionalFormatting sqref="M126:M134">
    <cfRule type="expression" priority="3839">
      <formula>$F$19</formula>
    </cfRule>
  </conditionalFormatting>
  <conditionalFormatting sqref="M133:M134">
    <cfRule type="colorScale" priority="3841">
      <colorScale>
        <cfvo type="min"/>
        <cfvo type="max"/>
        <color theme="0"/>
        <color theme="0"/>
      </colorScale>
    </cfRule>
    <cfRule type="expression" dxfId="16107" priority="3842">
      <formula>L133&lt;0</formula>
    </cfRule>
  </conditionalFormatting>
  <conditionalFormatting sqref="M135">
    <cfRule type="colorScale" priority="3832">
      <colorScale>
        <cfvo type="min"/>
        <cfvo type="max"/>
        <color theme="0"/>
        <color theme="0"/>
      </colorScale>
    </cfRule>
    <cfRule type="expression" priority="3833">
      <formula>$F$23</formula>
    </cfRule>
    <cfRule type="expression" dxfId="16106" priority="3834">
      <formula>L135&lt;0</formula>
    </cfRule>
  </conditionalFormatting>
  <conditionalFormatting sqref="M110:N111">
    <cfRule type="expression" dxfId="16105" priority="3705">
      <formula>IF(M110="Validar","Rojo","Verde")</formula>
    </cfRule>
  </conditionalFormatting>
  <conditionalFormatting sqref="M117:N123">
    <cfRule type="expression" dxfId="16104" priority="3718">
      <formula>IF(M117="Validar","Rojo","Verde")</formula>
    </cfRule>
  </conditionalFormatting>
  <conditionalFormatting sqref="N40:N66">
    <cfRule type="colorScale" priority="3753">
      <colorScale>
        <cfvo type="min"/>
        <cfvo type="max"/>
        <color theme="0"/>
        <color theme="0"/>
      </colorScale>
    </cfRule>
    <cfRule type="expression" priority="3754">
      <formula>#REF!</formula>
    </cfRule>
    <cfRule type="expression" dxfId="16103" priority="3755">
      <formula>M40&lt;0</formula>
    </cfRule>
  </conditionalFormatting>
  <conditionalFormatting sqref="N40:N67">
    <cfRule type="expression" dxfId="16102" priority="3752">
      <formula>IF(N40="Validar","Rojo","Verde")</formula>
    </cfRule>
  </conditionalFormatting>
  <conditionalFormatting sqref="N67 M82:N82 M92:N92 M103:N103 M107:N107">
    <cfRule type="expression" priority="3757">
      <formula>$F$23</formula>
    </cfRule>
  </conditionalFormatting>
  <conditionalFormatting sqref="N67 N82 N92 N103 N107">
    <cfRule type="expression" dxfId="16101" priority="3758">
      <formula>M67&lt;0</formula>
    </cfRule>
  </conditionalFormatting>
  <conditionalFormatting sqref="N69">
    <cfRule type="colorScale" priority="3750">
      <colorScale>
        <cfvo type="min"/>
        <cfvo type="max"/>
        <color theme="0"/>
        <color theme="0"/>
      </colorScale>
    </cfRule>
    <cfRule type="expression" dxfId="16100" priority="3751">
      <formula>M69&lt;0</formula>
    </cfRule>
  </conditionalFormatting>
  <conditionalFormatting sqref="N69:N81">
    <cfRule type="expression" priority="3748">
      <formula>#REF!</formula>
    </cfRule>
  </conditionalFormatting>
  <conditionalFormatting sqref="N69:N82">
    <cfRule type="expression" dxfId="16099" priority="3746">
      <formula>IF(N69="Validar","Rojo","Verde")</formula>
    </cfRule>
  </conditionalFormatting>
  <conditionalFormatting sqref="N70:N78">
    <cfRule type="colorScale" priority="3747">
      <colorScale>
        <cfvo type="min"/>
        <cfvo type="max"/>
        <color theme="0"/>
        <color theme="0"/>
      </colorScale>
    </cfRule>
    <cfRule type="expression" dxfId="16098" priority="3749">
      <formula>M70&lt;0</formula>
    </cfRule>
  </conditionalFormatting>
  <conditionalFormatting sqref="N79:N81">
    <cfRule type="colorScale" priority="3759">
      <colorScale>
        <cfvo type="min"/>
        <cfvo type="max"/>
        <color theme="0"/>
        <color theme="0"/>
      </colorScale>
    </cfRule>
    <cfRule type="expression" dxfId="16097" priority="3760">
      <formula>M79&lt;0</formula>
    </cfRule>
  </conditionalFormatting>
  <conditionalFormatting sqref="N67 N82 N92 N103 N107">
    <cfRule type="colorScale" priority="3756">
      <colorScale>
        <cfvo type="min"/>
        <cfvo type="max"/>
        <color theme="0"/>
        <color theme="0"/>
      </colorScale>
    </cfRule>
  </conditionalFormatting>
  <conditionalFormatting sqref="N84">
    <cfRule type="colorScale" priority="3744">
      <colorScale>
        <cfvo type="min"/>
        <cfvo type="max"/>
        <color theme="0"/>
        <color theme="0"/>
      </colorScale>
    </cfRule>
    <cfRule type="expression" dxfId="16096" priority="3745">
      <formula>M84&lt;0</formula>
    </cfRule>
  </conditionalFormatting>
  <conditionalFormatting sqref="N84:N91">
    <cfRule type="expression" priority="3742">
      <formula>#REF!</formula>
    </cfRule>
  </conditionalFormatting>
  <conditionalFormatting sqref="N84:N92">
    <cfRule type="expression" dxfId="16095" priority="3740">
      <formula>IF(N84="Validar","Rojo","Verde")</formula>
    </cfRule>
  </conditionalFormatting>
  <conditionalFormatting sqref="N85:N91">
    <cfRule type="colorScale" priority="3741">
      <colorScale>
        <cfvo type="min"/>
        <cfvo type="max"/>
        <color theme="0"/>
        <color theme="0"/>
      </colorScale>
    </cfRule>
    <cfRule type="expression" dxfId="16094" priority="3743">
      <formula>M85&lt;0</formula>
    </cfRule>
  </conditionalFormatting>
  <conditionalFormatting sqref="N94">
    <cfRule type="colorScale" priority="3738">
      <colorScale>
        <cfvo type="min"/>
        <cfvo type="max"/>
        <color theme="0"/>
        <color theme="0"/>
      </colorScale>
    </cfRule>
    <cfRule type="expression" dxfId="16093" priority="3739">
      <formula>M94&lt;0</formula>
    </cfRule>
  </conditionalFormatting>
  <conditionalFormatting sqref="N94:N102">
    <cfRule type="expression" priority="3732">
      <formula>#REF!</formula>
    </cfRule>
  </conditionalFormatting>
  <conditionalFormatting sqref="N94:N103">
    <cfRule type="expression" dxfId="16092" priority="3730">
      <formula>IF(N94="Validar","Rojo","Verde")</formula>
    </cfRule>
  </conditionalFormatting>
  <conditionalFormatting sqref="N95:N100">
    <cfRule type="colorScale" priority="3736">
      <colorScale>
        <cfvo type="min"/>
        <cfvo type="max"/>
        <color theme="0"/>
        <color theme="0"/>
      </colorScale>
    </cfRule>
    <cfRule type="expression" dxfId="16091" priority="3737">
      <formula>M95&lt;0</formula>
    </cfRule>
  </conditionalFormatting>
  <conditionalFormatting sqref="N101">
    <cfRule type="colorScale" priority="3734">
      <colorScale>
        <cfvo type="min"/>
        <cfvo type="max"/>
        <color theme="0"/>
        <color theme="0"/>
      </colorScale>
    </cfRule>
    <cfRule type="expression" dxfId="16090" priority="3735">
      <formula>M101&lt;0</formula>
    </cfRule>
  </conditionalFormatting>
  <conditionalFormatting sqref="N102">
    <cfRule type="colorScale" priority="3731">
      <colorScale>
        <cfvo type="min"/>
        <cfvo type="max"/>
        <color theme="0"/>
        <color theme="0"/>
      </colorScale>
    </cfRule>
    <cfRule type="expression" dxfId="16089" priority="3733">
      <formula>M102&lt;0</formula>
    </cfRule>
  </conditionalFormatting>
  <conditionalFormatting sqref="N105">
    <cfRule type="colorScale" priority="3728">
      <colorScale>
        <cfvo type="min"/>
        <cfvo type="max"/>
        <color theme="0"/>
        <color theme="0"/>
      </colorScale>
    </cfRule>
    <cfRule type="expression" dxfId="16088" priority="3729">
      <formula>M105&lt;0</formula>
    </cfRule>
  </conditionalFormatting>
  <conditionalFormatting sqref="N105:N106">
    <cfRule type="expression" priority="3726">
      <formula>#REF!</formula>
    </cfRule>
  </conditionalFormatting>
  <conditionalFormatting sqref="N105:N107">
    <cfRule type="expression" dxfId="16087" priority="3724">
      <formula>IF(N105="Validar","Rojo","Verde")</formula>
    </cfRule>
  </conditionalFormatting>
  <conditionalFormatting sqref="N106">
    <cfRule type="colorScale" priority="3725">
      <colorScale>
        <cfvo type="min"/>
        <cfvo type="max"/>
        <color theme="0"/>
        <color theme="0"/>
      </colorScale>
    </cfRule>
    <cfRule type="expression" dxfId="16086" priority="3727">
      <formula>M106&lt;0</formula>
    </cfRule>
  </conditionalFormatting>
  <conditionalFormatting sqref="N110">
    <cfRule type="colorScale" priority="3716">
      <colorScale>
        <cfvo type="min"/>
        <cfvo type="max"/>
        <color theme="0"/>
        <color theme="0"/>
      </colorScale>
    </cfRule>
    <cfRule type="expression" dxfId="16085" priority="3717">
      <formula>M110&lt;0</formula>
    </cfRule>
  </conditionalFormatting>
  <conditionalFormatting sqref="N110:N111">
    <cfRule type="expression" priority="3707">
      <formula>#REF!</formula>
    </cfRule>
  </conditionalFormatting>
  <conditionalFormatting sqref="N111">
    <cfRule type="colorScale" priority="3706">
      <colorScale>
        <cfvo type="min"/>
        <cfvo type="max"/>
        <color theme="0"/>
        <color theme="0"/>
      </colorScale>
    </cfRule>
    <cfRule type="expression" dxfId="16084" priority="3708">
      <formula>M111&lt;0</formula>
    </cfRule>
  </conditionalFormatting>
  <conditionalFormatting sqref="N117">
    <cfRule type="colorScale" priority="3722">
      <colorScale>
        <cfvo type="min"/>
        <cfvo type="max"/>
        <color theme="0"/>
        <color theme="0"/>
      </colorScale>
    </cfRule>
    <cfRule type="expression" dxfId="16083" priority="3723">
      <formula>M117&lt;0</formula>
    </cfRule>
  </conditionalFormatting>
  <conditionalFormatting sqref="N117:N123">
    <cfRule type="expression" priority="3720">
      <formula>#REF!</formula>
    </cfRule>
  </conditionalFormatting>
  <conditionalFormatting sqref="N118:N123">
    <cfRule type="colorScale" priority="3719">
      <colorScale>
        <cfvo type="min"/>
        <cfvo type="max"/>
        <color theme="0"/>
        <color theme="0"/>
      </colorScale>
    </cfRule>
    <cfRule type="expression" dxfId="16082" priority="3721">
      <formula>M118&lt;0</formula>
    </cfRule>
  </conditionalFormatting>
  <conditionalFormatting sqref="N126:N135">
    <cfRule type="expression" dxfId="16081" priority="3843">
      <formula>IF(N126="Validar","Rojo","Verde")</formula>
    </cfRule>
    <cfRule type="colorScale" priority="3844">
      <colorScale>
        <cfvo type="min"/>
        <cfvo type="max"/>
        <color theme="0"/>
        <color theme="0"/>
      </colorScale>
    </cfRule>
    <cfRule type="expression" priority="3845">
      <formula>$F$23</formula>
    </cfRule>
    <cfRule type="expression" dxfId="16080" priority="3846">
      <formula>M126&lt;0</formula>
    </cfRule>
  </conditionalFormatting>
  <conditionalFormatting sqref="M6">
    <cfRule type="colorScale" priority="3703">
      <colorScale>
        <cfvo type="min"/>
        <cfvo type="max"/>
        <color theme="0"/>
        <color theme="0"/>
      </colorScale>
    </cfRule>
    <cfRule type="expression" dxfId="16079" priority="3704">
      <formula>L6&lt;0</formula>
    </cfRule>
  </conditionalFormatting>
  <conditionalFormatting sqref="M6">
    <cfRule type="expression" dxfId="16078" priority="3701">
      <formula>IF(M6="Validar","Rojo","Verde")</formula>
    </cfRule>
    <cfRule type="expression" priority="3702">
      <formula>#REF!</formula>
    </cfRule>
  </conditionalFormatting>
  <conditionalFormatting sqref="M7:M8">
    <cfRule type="colorScale" priority="3699">
      <colorScale>
        <cfvo type="min"/>
        <cfvo type="max"/>
        <color theme="0"/>
        <color theme="0"/>
      </colorScale>
    </cfRule>
    <cfRule type="expression" dxfId="16077" priority="3700">
      <formula>L7&lt;0</formula>
    </cfRule>
  </conditionalFormatting>
  <conditionalFormatting sqref="M7:M8">
    <cfRule type="expression" dxfId="16076" priority="3697">
      <formula>IF(M7="Validar","Rojo","Verde")</formula>
    </cfRule>
    <cfRule type="expression" priority="3698">
      <formula>#REF!</formula>
    </cfRule>
  </conditionalFormatting>
  <conditionalFormatting sqref="T9">
    <cfRule type="colorScale" priority="3664">
      <colorScale>
        <cfvo type="min"/>
        <cfvo type="max"/>
        <color theme="0"/>
        <color theme="0"/>
      </colorScale>
    </cfRule>
    <cfRule type="expression" dxfId="16075" priority="3665">
      <formula>S9&lt;0</formula>
    </cfRule>
  </conditionalFormatting>
  <conditionalFormatting sqref="T9:T20">
    <cfRule type="expression" dxfId="16074" priority="3635">
      <formula>IF(T9="Validar","Rojo","Verde")</formula>
    </cfRule>
    <cfRule type="expression" priority="3637">
      <formula>#REF!</formula>
    </cfRule>
  </conditionalFormatting>
  <conditionalFormatting sqref="T10">
    <cfRule type="colorScale" priority="3641">
      <colorScale>
        <cfvo type="min"/>
        <cfvo type="max"/>
        <color theme="0"/>
        <color theme="0"/>
      </colorScale>
    </cfRule>
    <cfRule type="expression" dxfId="16073" priority="3642">
      <formula>S10&lt;0</formula>
    </cfRule>
  </conditionalFormatting>
  <conditionalFormatting sqref="T11:T14">
    <cfRule type="colorScale" priority="3662">
      <colorScale>
        <cfvo type="min"/>
        <cfvo type="max"/>
        <color theme="0"/>
        <color theme="0"/>
      </colorScale>
    </cfRule>
    <cfRule type="expression" dxfId="16072" priority="3663">
      <formula>S11&lt;0</formula>
    </cfRule>
  </conditionalFormatting>
  <conditionalFormatting sqref="T15">
    <cfRule type="colorScale" priority="3639">
      <colorScale>
        <cfvo type="min"/>
        <cfvo type="max"/>
        <color theme="0"/>
        <color theme="0"/>
      </colorScale>
    </cfRule>
    <cfRule type="expression" dxfId="16071" priority="3640">
      <formula>S15&lt;0</formula>
    </cfRule>
  </conditionalFormatting>
  <conditionalFormatting sqref="T16:T17">
    <cfRule type="colorScale" priority="3660">
      <colorScale>
        <cfvo type="min"/>
        <cfvo type="max"/>
        <color theme="0"/>
        <color theme="0"/>
      </colorScale>
    </cfRule>
    <cfRule type="expression" dxfId="16070" priority="3661">
      <formula>S16&lt;0</formula>
    </cfRule>
  </conditionalFormatting>
  <conditionalFormatting sqref="T18">
    <cfRule type="colorScale" priority="3636">
      <colorScale>
        <cfvo type="min"/>
        <cfvo type="max"/>
        <color theme="0"/>
        <color theme="0"/>
      </colorScale>
    </cfRule>
    <cfRule type="expression" dxfId="16069" priority="3638">
      <formula>S18&lt;0</formula>
    </cfRule>
  </conditionalFormatting>
  <conditionalFormatting sqref="T19:T20">
    <cfRule type="colorScale" priority="3658">
      <colorScale>
        <cfvo type="min"/>
        <cfvo type="max"/>
        <color theme="0"/>
        <color theme="0"/>
      </colorScale>
    </cfRule>
    <cfRule type="expression" dxfId="16068" priority="3659">
      <formula>S19&lt;0</formula>
    </cfRule>
  </conditionalFormatting>
  <conditionalFormatting sqref="T23">
    <cfRule type="colorScale" priority="3633">
      <colorScale>
        <cfvo type="min"/>
        <cfvo type="max"/>
        <color theme="0"/>
        <color theme="0"/>
      </colorScale>
    </cfRule>
    <cfRule type="expression" dxfId="16067" priority="3634">
      <formula>S23&lt;0</formula>
    </cfRule>
  </conditionalFormatting>
  <conditionalFormatting sqref="T23:T31">
    <cfRule type="expression" dxfId="16066" priority="3627">
      <formula>IF(T23="Validar","Rojo","Verde")</formula>
    </cfRule>
    <cfRule type="expression" priority="3629">
      <formula>#REF!</formula>
    </cfRule>
  </conditionalFormatting>
  <conditionalFormatting sqref="T24">
    <cfRule type="colorScale" priority="3656">
      <colorScale>
        <cfvo type="min"/>
        <cfvo type="max"/>
        <color theme="0"/>
        <color theme="0"/>
      </colorScale>
    </cfRule>
    <cfRule type="expression" dxfId="16065" priority="3657">
      <formula>S24&lt;0</formula>
    </cfRule>
  </conditionalFormatting>
  <conditionalFormatting sqref="T25">
    <cfRule type="colorScale" priority="3654">
      <colorScale>
        <cfvo type="min"/>
        <cfvo type="max"/>
        <color theme="0"/>
        <color theme="0"/>
      </colorScale>
    </cfRule>
    <cfRule type="expression" dxfId="16064" priority="3655">
      <formula>S25&lt;0</formula>
    </cfRule>
  </conditionalFormatting>
  <conditionalFormatting sqref="T26">
    <cfRule type="colorScale" priority="3631">
      <colorScale>
        <cfvo type="min"/>
        <cfvo type="max"/>
        <color theme="0"/>
        <color theme="0"/>
      </colorScale>
    </cfRule>
    <cfRule type="expression" dxfId="16063" priority="3632">
      <formula>S26&lt;0</formula>
    </cfRule>
  </conditionalFormatting>
  <conditionalFormatting sqref="T27">
    <cfRule type="colorScale" priority="3652">
      <colorScale>
        <cfvo type="min"/>
        <cfvo type="max"/>
        <color theme="0"/>
        <color theme="0"/>
      </colorScale>
    </cfRule>
    <cfRule type="expression" dxfId="16062" priority="3653">
      <formula>S27&lt;0</formula>
    </cfRule>
  </conditionalFormatting>
  <conditionalFormatting sqref="T28">
    <cfRule type="colorScale" priority="3650">
      <colorScale>
        <cfvo type="min"/>
        <cfvo type="max"/>
        <color theme="0"/>
        <color theme="0"/>
      </colorScale>
    </cfRule>
    <cfRule type="expression" dxfId="16061" priority="3651">
      <formula>S28&lt;0</formula>
    </cfRule>
  </conditionalFormatting>
  <conditionalFormatting sqref="T29">
    <cfRule type="colorScale" priority="3628">
      <colorScale>
        <cfvo type="min"/>
        <cfvo type="max"/>
        <color theme="0"/>
        <color theme="0"/>
      </colorScale>
    </cfRule>
    <cfRule type="expression" dxfId="16060" priority="3630">
      <formula>S29&lt;0</formula>
    </cfRule>
  </conditionalFormatting>
  <conditionalFormatting sqref="T30">
    <cfRule type="colorScale" priority="3648">
      <colorScale>
        <cfvo type="min"/>
        <cfvo type="max"/>
        <color theme="0"/>
        <color theme="0"/>
      </colorScale>
    </cfRule>
    <cfRule type="expression" dxfId="16059" priority="3649">
      <formula>S30&lt;0</formula>
    </cfRule>
  </conditionalFormatting>
  <conditionalFormatting sqref="T31">
    <cfRule type="colorScale" priority="3646">
      <colorScale>
        <cfvo type="min"/>
        <cfvo type="max"/>
        <color theme="0"/>
        <color theme="0"/>
      </colorScale>
    </cfRule>
    <cfRule type="expression" dxfId="16058" priority="3647">
      <formula>S31&lt;0</formula>
    </cfRule>
  </conditionalFormatting>
  <conditionalFormatting sqref="T39">
    <cfRule type="colorScale" priority="3624">
      <colorScale>
        <cfvo type="min"/>
        <cfvo type="max"/>
        <color theme="0"/>
        <color theme="0"/>
      </colorScale>
    </cfRule>
    <cfRule type="expression" priority="3625">
      <formula>#REF!</formula>
    </cfRule>
    <cfRule type="expression" dxfId="16057" priority="3626">
      <formula>S39&lt;0</formula>
    </cfRule>
  </conditionalFormatting>
  <conditionalFormatting sqref="T39:T107">
    <cfRule type="expression" dxfId="16056" priority="3562">
      <formula>IF(T39="Validar","Rojo","Verde")</formula>
    </cfRule>
  </conditionalFormatting>
  <conditionalFormatting sqref="T40:T67">
    <cfRule type="colorScale" priority="3643">
      <colorScale>
        <cfvo type="min"/>
        <cfvo type="max"/>
        <color theme="0"/>
        <color theme="0"/>
      </colorScale>
    </cfRule>
    <cfRule type="expression" priority="3644">
      <formula>$F$19</formula>
    </cfRule>
    <cfRule type="expression" dxfId="16055" priority="3645">
      <formula>S40&lt;0</formula>
    </cfRule>
  </conditionalFormatting>
  <conditionalFormatting sqref="T68">
    <cfRule type="colorScale" priority="3621">
      <colorScale>
        <cfvo type="min"/>
        <cfvo type="max"/>
        <color theme="0"/>
        <color theme="0"/>
      </colorScale>
    </cfRule>
    <cfRule type="expression" priority="3622">
      <formula>#REF!</formula>
    </cfRule>
    <cfRule type="expression" dxfId="16054" priority="3623">
      <formula>S68&lt;0</formula>
    </cfRule>
  </conditionalFormatting>
  <conditionalFormatting sqref="T69:T81">
    <cfRule type="colorScale" priority="3668">
      <colorScale>
        <cfvo type="min"/>
        <cfvo type="max"/>
        <color theme="0"/>
        <color theme="0"/>
      </colorScale>
    </cfRule>
    <cfRule type="expression" priority="3669">
      <formula>$F$19</formula>
    </cfRule>
    <cfRule type="expression" dxfId="16053" priority="3670">
      <formula>S69&lt;0</formula>
    </cfRule>
  </conditionalFormatting>
  <conditionalFormatting sqref="T82 T92 T103 T107">
    <cfRule type="expression" dxfId="16052" priority="3667">
      <formula>S82&lt;0</formula>
    </cfRule>
  </conditionalFormatting>
  <conditionalFormatting sqref="T83">
    <cfRule type="colorScale" priority="3563">
      <colorScale>
        <cfvo type="min"/>
        <cfvo type="max"/>
        <color theme="0"/>
        <color theme="0"/>
      </colorScale>
    </cfRule>
    <cfRule type="expression" priority="3564">
      <formula>#REF!</formula>
    </cfRule>
    <cfRule type="expression" dxfId="16051" priority="3565">
      <formula>S83&lt;0</formula>
    </cfRule>
  </conditionalFormatting>
  <conditionalFormatting sqref="T84:T91">
    <cfRule type="colorScale" priority="3671">
      <colorScale>
        <cfvo type="min"/>
        <cfvo type="max"/>
        <color theme="0"/>
        <color theme="0"/>
      </colorScale>
    </cfRule>
    <cfRule type="expression" priority="3672">
      <formula>$F$19</formula>
    </cfRule>
    <cfRule type="expression" dxfId="16050" priority="3673">
      <formula>S84&lt;0</formula>
    </cfRule>
  </conditionalFormatting>
  <conditionalFormatting sqref="T82 T92 T103 T107">
    <cfRule type="colorScale" priority="3666">
      <colorScale>
        <cfvo type="min"/>
        <cfvo type="max"/>
        <color theme="0"/>
        <color theme="0"/>
      </colorScale>
    </cfRule>
  </conditionalFormatting>
  <conditionalFormatting sqref="T93">
    <cfRule type="colorScale" priority="3618">
      <colorScale>
        <cfvo type="min"/>
        <cfvo type="max"/>
        <color theme="0"/>
        <color theme="0"/>
      </colorScale>
    </cfRule>
    <cfRule type="expression" priority="3619">
      <formula>#REF!</formula>
    </cfRule>
    <cfRule type="expression" dxfId="16049" priority="3620">
      <formula>S93&lt;0</formula>
    </cfRule>
  </conditionalFormatting>
  <conditionalFormatting sqref="T94:T102">
    <cfRule type="colorScale" priority="3674">
      <colorScale>
        <cfvo type="min"/>
        <cfvo type="max"/>
        <color theme="0"/>
        <color theme="0"/>
      </colorScale>
    </cfRule>
    <cfRule type="expression" priority="3675">
      <formula>$F$19</formula>
    </cfRule>
    <cfRule type="expression" dxfId="16048" priority="3676">
      <formula>S94&lt;0</formula>
    </cfRule>
  </conditionalFormatting>
  <conditionalFormatting sqref="T104">
    <cfRule type="colorScale" priority="3615">
      <colorScale>
        <cfvo type="min"/>
        <cfvo type="max"/>
        <color theme="0"/>
        <color theme="0"/>
      </colorScale>
    </cfRule>
    <cfRule type="expression" priority="3616">
      <formula>#REF!</formula>
    </cfRule>
    <cfRule type="expression" dxfId="16047" priority="3617">
      <formula>S104&lt;0</formula>
    </cfRule>
  </conditionalFormatting>
  <conditionalFormatting sqref="T105:T106">
    <cfRule type="colorScale" priority="3677">
      <colorScale>
        <cfvo type="min"/>
        <cfvo type="max"/>
        <color theme="0"/>
        <color theme="0"/>
      </colorScale>
    </cfRule>
    <cfRule type="expression" priority="3678">
      <formula>$F$19</formula>
    </cfRule>
    <cfRule type="expression" dxfId="16046" priority="3679">
      <formula>S105&lt;0</formula>
    </cfRule>
  </conditionalFormatting>
  <conditionalFormatting sqref="T110">
    <cfRule type="colorScale" priority="3680">
      <colorScale>
        <cfvo type="min"/>
        <cfvo type="max"/>
        <color theme="0"/>
        <color theme="0"/>
      </colorScale>
    </cfRule>
    <cfRule type="expression" dxfId="16045" priority="3681">
      <formula>S110&lt;0</formula>
    </cfRule>
  </conditionalFormatting>
  <conditionalFormatting sqref="T110:T111">
    <cfRule type="expression" priority="3560">
      <formula>$F$19</formula>
    </cfRule>
  </conditionalFormatting>
  <conditionalFormatting sqref="T111">
    <cfRule type="colorScale" priority="3559">
      <colorScale>
        <cfvo type="min"/>
        <cfvo type="max"/>
        <color theme="0"/>
        <color theme="0"/>
      </colorScale>
    </cfRule>
    <cfRule type="expression" dxfId="16044" priority="3561">
      <formula>S111&lt;0</formula>
    </cfRule>
  </conditionalFormatting>
  <conditionalFormatting sqref="T117:T123">
    <cfRule type="colorScale" priority="3685">
      <colorScale>
        <cfvo type="min"/>
        <cfvo type="max"/>
        <color theme="0"/>
        <color theme="0"/>
      </colorScale>
    </cfRule>
    <cfRule type="expression" priority="3686">
      <formula>$F$19</formula>
    </cfRule>
    <cfRule type="expression" dxfId="16043" priority="3687">
      <formula>S117&lt;0</formula>
    </cfRule>
  </conditionalFormatting>
  <conditionalFormatting sqref="T125">
    <cfRule type="colorScale" priority="3612">
      <colorScale>
        <cfvo type="min"/>
        <cfvo type="max"/>
        <color theme="0"/>
        <color theme="0"/>
      </colorScale>
    </cfRule>
    <cfRule type="expression" priority="3613">
      <formula>#REF!</formula>
    </cfRule>
    <cfRule type="expression" dxfId="16042" priority="3614">
      <formula>S125&lt;0</formula>
    </cfRule>
  </conditionalFormatting>
  <conditionalFormatting sqref="T125:T135">
    <cfRule type="expression" dxfId="16041" priority="3611">
      <formula>IF(T125="Validar","Rojo","Verde")</formula>
    </cfRule>
  </conditionalFormatting>
  <conditionalFormatting sqref="T126:T132">
    <cfRule type="colorScale" priority="3688">
      <colorScale>
        <cfvo type="min"/>
        <cfvo type="max"/>
        <color theme="0"/>
        <color theme="0"/>
      </colorScale>
    </cfRule>
    <cfRule type="expression" dxfId="16040" priority="3690">
      <formula>S126&lt;0</formula>
    </cfRule>
  </conditionalFormatting>
  <conditionalFormatting sqref="T126:T134">
    <cfRule type="expression" priority="3689">
      <formula>$F$19</formula>
    </cfRule>
  </conditionalFormatting>
  <conditionalFormatting sqref="T133:T134">
    <cfRule type="colorScale" priority="3691">
      <colorScale>
        <cfvo type="min"/>
        <cfvo type="max"/>
        <color theme="0"/>
        <color theme="0"/>
      </colorScale>
    </cfRule>
    <cfRule type="expression" dxfId="16039" priority="3692">
      <formula>S133&lt;0</formula>
    </cfRule>
  </conditionalFormatting>
  <conditionalFormatting sqref="T135">
    <cfRule type="colorScale" priority="3682">
      <colorScale>
        <cfvo type="min"/>
        <cfvo type="max"/>
        <color theme="0"/>
        <color theme="0"/>
      </colorScale>
    </cfRule>
    <cfRule type="expression" priority="3683">
      <formula>$F$23</formula>
    </cfRule>
    <cfRule type="expression" dxfId="16038" priority="3684">
      <formula>S135&lt;0</formula>
    </cfRule>
  </conditionalFormatting>
  <conditionalFormatting sqref="T110:U111">
    <cfRule type="expression" dxfId="16037" priority="3555">
      <formula>IF(T110="Validar","Rojo","Verde")</formula>
    </cfRule>
  </conditionalFormatting>
  <conditionalFormatting sqref="T117:U123">
    <cfRule type="expression" dxfId="16036" priority="3568">
      <formula>IF(T117="Validar","Rojo","Verde")</formula>
    </cfRule>
  </conditionalFormatting>
  <conditionalFormatting sqref="U40:U66">
    <cfRule type="colorScale" priority="3603">
      <colorScale>
        <cfvo type="min"/>
        <cfvo type="max"/>
        <color theme="0"/>
        <color theme="0"/>
      </colorScale>
    </cfRule>
    <cfRule type="expression" priority="3604">
      <formula>#REF!</formula>
    </cfRule>
    <cfRule type="expression" dxfId="16035" priority="3605">
      <formula>T40&lt;0</formula>
    </cfRule>
  </conditionalFormatting>
  <conditionalFormatting sqref="U40:U67">
    <cfRule type="expression" dxfId="16034" priority="3602">
      <formula>IF(U40="Validar","Rojo","Verde")</formula>
    </cfRule>
  </conditionalFormatting>
  <conditionalFormatting sqref="U67 T82:U82 T92:U92 T103:U103 T107:U107">
    <cfRule type="expression" priority="3607">
      <formula>$F$23</formula>
    </cfRule>
  </conditionalFormatting>
  <conditionalFormatting sqref="U67 U82 U92 U103 U107">
    <cfRule type="expression" dxfId="16033" priority="3608">
      <formula>T67&lt;0</formula>
    </cfRule>
  </conditionalFormatting>
  <conditionalFormatting sqref="U69">
    <cfRule type="colorScale" priority="3600">
      <colorScale>
        <cfvo type="min"/>
        <cfvo type="max"/>
        <color theme="0"/>
        <color theme="0"/>
      </colorScale>
    </cfRule>
    <cfRule type="expression" dxfId="16032" priority="3601">
      <formula>T69&lt;0</formula>
    </cfRule>
  </conditionalFormatting>
  <conditionalFormatting sqref="U69:U81">
    <cfRule type="expression" priority="3598">
      <formula>#REF!</formula>
    </cfRule>
  </conditionalFormatting>
  <conditionalFormatting sqref="U69:U82">
    <cfRule type="expression" dxfId="16031" priority="3596">
      <formula>IF(U69="Validar","Rojo","Verde")</formula>
    </cfRule>
  </conditionalFormatting>
  <conditionalFormatting sqref="U70:U78">
    <cfRule type="colorScale" priority="3597">
      <colorScale>
        <cfvo type="min"/>
        <cfvo type="max"/>
        <color theme="0"/>
        <color theme="0"/>
      </colorScale>
    </cfRule>
    <cfRule type="expression" dxfId="16030" priority="3599">
      <formula>T70&lt;0</formula>
    </cfRule>
  </conditionalFormatting>
  <conditionalFormatting sqref="U79:U81">
    <cfRule type="colorScale" priority="3609">
      <colorScale>
        <cfvo type="min"/>
        <cfvo type="max"/>
        <color theme="0"/>
        <color theme="0"/>
      </colorScale>
    </cfRule>
    <cfRule type="expression" dxfId="16029" priority="3610">
      <formula>T79&lt;0</formula>
    </cfRule>
  </conditionalFormatting>
  <conditionalFormatting sqref="U67 U82 U92 U103 U107">
    <cfRule type="colorScale" priority="3606">
      <colorScale>
        <cfvo type="min"/>
        <cfvo type="max"/>
        <color theme="0"/>
        <color theme="0"/>
      </colorScale>
    </cfRule>
  </conditionalFormatting>
  <conditionalFormatting sqref="U84">
    <cfRule type="colorScale" priority="3594">
      <colorScale>
        <cfvo type="min"/>
        <cfvo type="max"/>
        <color theme="0"/>
        <color theme="0"/>
      </colorScale>
    </cfRule>
    <cfRule type="expression" dxfId="16028" priority="3595">
      <formula>T84&lt;0</formula>
    </cfRule>
  </conditionalFormatting>
  <conditionalFormatting sqref="U84:U91">
    <cfRule type="expression" priority="3592">
      <formula>#REF!</formula>
    </cfRule>
  </conditionalFormatting>
  <conditionalFormatting sqref="U84:U92">
    <cfRule type="expression" dxfId="16027" priority="3590">
      <formula>IF(U84="Validar","Rojo","Verde")</formula>
    </cfRule>
  </conditionalFormatting>
  <conditionalFormatting sqref="U85:U91">
    <cfRule type="colorScale" priority="3591">
      <colorScale>
        <cfvo type="min"/>
        <cfvo type="max"/>
        <color theme="0"/>
        <color theme="0"/>
      </colorScale>
    </cfRule>
    <cfRule type="expression" dxfId="16026" priority="3593">
      <formula>T85&lt;0</formula>
    </cfRule>
  </conditionalFormatting>
  <conditionalFormatting sqref="U94">
    <cfRule type="colorScale" priority="3588">
      <colorScale>
        <cfvo type="min"/>
        <cfvo type="max"/>
        <color theme="0"/>
        <color theme="0"/>
      </colorScale>
    </cfRule>
    <cfRule type="expression" dxfId="16025" priority="3589">
      <formula>T94&lt;0</formula>
    </cfRule>
  </conditionalFormatting>
  <conditionalFormatting sqref="U94:U102">
    <cfRule type="expression" priority="3582">
      <formula>#REF!</formula>
    </cfRule>
  </conditionalFormatting>
  <conditionalFormatting sqref="U94:U103">
    <cfRule type="expression" dxfId="16024" priority="3580">
      <formula>IF(U94="Validar","Rojo","Verde")</formula>
    </cfRule>
  </conditionalFormatting>
  <conditionalFormatting sqref="U95:U100">
    <cfRule type="colorScale" priority="3586">
      <colorScale>
        <cfvo type="min"/>
        <cfvo type="max"/>
        <color theme="0"/>
        <color theme="0"/>
      </colorScale>
    </cfRule>
    <cfRule type="expression" dxfId="16023" priority="3587">
      <formula>T95&lt;0</formula>
    </cfRule>
  </conditionalFormatting>
  <conditionalFormatting sqref="U101">
    <cfRule type="colorScale" priority="3584">
      <colorScale>
        <cfvo type="min"/>
        <cfvo type="max"/>
        <color theme="0"/>
        <color theme="0"/>
      </colorScale>
    </cfRule>
    <cfRule type="expression" dxfId="16022" priority="3585">
      <formula>T101&lt;0</formula>
    </cfRule>
  </conditionalFormatting>
  <conditionalFormatting sqref="U102">
    <cfRule type="colorScale" priority="3581">
      <colorScale>
        <cfvo type="min"/>
        <cfvo type="max"/>
        <color theme="0"/>
        <color theme="0"/>
      </colorScale>
    </cfRule>
    <cfRule type="expression" dxfId="16021" priority="3583">
      <formula>T102&lt;0</formula>
    </cfRule>
  </conditionalFormatting>
  <conditionalFormatting sqref="U105">
    <cfRule type="colorScale" priority="3578">
      <colorScale>
        <cfvo type="min"/>
        <cfvo type="max"/>
        <color theme="0"/>
        <color theme="0"/>
      </colorScale>
    </cfRule>
    <cfRule type="expression" dxfId="16020" priority="3579">
      <formula>T105&lt;0</formula>
    </cfRule>
  </conditionalFormatting>
  <conditionalFormatting sqref="U105:U106">
    <cfRule type="expression" priority="3576">
      <formula>#REF!</formula>
    </cfRule>
  </conditionalFormatting>
  <conditionalFormatting sqref="U105:U107">
    <cfRule type="expression" dxfId="16019" priority="3574">
      <formula>IF(U105="Validar","Rojo","Verde")</formula>
    </cfRule>
  </conditionalFormatting>
  <conditionalFormatting sqref="U106">
    <cfRule type="colorScale" priority="3575">
      <colorScale>
        <cfvo type="min"/>
        <cfvo type="max"/>
        <color theme="0"/>
        <color theme="0"/>
      </colorScale>
    </cfRule>
    <cfRule type="expression" dxfId="16018" priority="3577">
      <formula>T106&lt;0</formula>
    </cfRule>
  </conditionalFormatting>
  <conditionalFormatting sqref="U110">
    <cfRule type="colorScale" priority="3566">
      <colorScale>
        <cfvo type="min"/>
        <cfvo type="max"/>
        <color theme="0"/>
        <color theme="0"/>
      </colorScale>
    </cfRule>
    <cfRule type="expression" dxfId="16017" priority="3567">
      <formula>T110&lt;0</formula>
    </cfRule>
  </conditionalFormatting>
  <conditionalFormatting sqref="U110:U111">
    <cfRule type="expression" priority="3557">
      <formula>#REF!</formula>
    </cfRule>
  </conditionalFormatting>
  <conditionalFormatting sqref="U111">
    <cfRule type="colorScale" priority="3556">
      <colorScale>
        <cfvo type="min"/>
        <cfvo type="max"/>
        <color theme="0"/>
        <color theme="0"/>
      </colorScale>
    </cfRule>
    <cfRule type="expression" dxfId="16016" priority="3558">
      <formula>T111&lt;0</formula>
    </cfRule>
  </conditionalFormatting>
  <conditionalFormatting sqref="U117">
    <cfRule type="colorScale" priority="3572">
      <colorScale>
        <cfvo type="min"/>
        <cfvo type="max"/>
        <color theme="0"/>
        <color theme="0"/>
      </colorScale>
    </cfRule>
    <cfRule type="expression" dxfId="16015" priority="3573">
      <formula>T117&lt;0</formula>
    </cfRule>
  </conditionalFormatting>
  <conditionalFormatting sqref="U117:U123">
    <cfRule type="expression" priority="3570">
      <formula>#REF!</formula>
    </cfRule>
  </conditionalFormatting>
  <conditionalFormatting sqref="U118:U123">
    <cfRule type="colorScale" priority="3569">
      <colorScale>
        <cfvo type="min"/>
        <cfvo type="max"/>
        <color theme="0"/>
        <color theme="0"/>
      </colorScale>
    </cfRule>
    <cfRule type="expression" dxfId="16014" priority="3571">
      <formula>T118&lt;0</formula>
    </cfRule>
  </conditionalFormatting>
  <conditionalFormatting sqref="U126:U135">
    <cfRule type="expression" dxfId="16013" priority="3693">
      <formula>IF(U126="Validar","Rojo","Verde")</formula>
    </cfRule>
    <cfRule type="colorScale" priority="3694">
      <colorScale>
        <cfvo type="min"/>
        <cfvo type="max"/>
        <color theme="0"/>
        <color theme="0"/>
      </colorScale>
    </cfRule>
    <cfRule type="expression" priority="3695">
      <formula>$F$23</formula>
    </cfRule>
    <cfRule type="expression" dxfId="16012" priority="3696">
      <formula>T126&lt;0</formula>
    </cfRule>
  </conditionalFormatting>
  <conditionalFormatting sqref="T6">
    <cfRule type="colorScale" priority="3553">
      <colorScale>
        <cfvo type="min"/>
        <cfvo type="max"/>
        <color theme="0"/>
        <color theme="0"/>
      </colorScale>
    </cfRule>
    <cfRule type="expression" dxfId="16011" priority="3554">
      <formula>S6&lt;0</formula>
    </cfRule>
  </conditionalFormatting>
  <conditionalFormatting sqref="T6">
    <cfRule type="expression" dxfId="16010" priority="3551">
      <formula>IF(T6="Validar","Rojo","Verde")</formula>
    </cfRule>
    <cfRule type="expression" priority="3552">
      <formula>#REF!</formula>
    </cfRule>
  </conditionalFormatting>
  <conditionalFormatting sqref="T7:T8">
    <cfRule type="colorScale" priority="3549">
      <colorScale>
        <cfvo type="min"/>
        <cfvo type="max"/>
        <color theme="0"/>
        <color theme="0"/>
      </colorScale>
    </cfRule>
    <cfRule type="expression" dxfId="16009" priority="3550">
      <formula>S7&lt;0</formula>
    </cfRule>
  </conditionalFormatting>
  <conditionalFormatting sqref="T7:T8">
    <cfRule type="expression" dxfId="16008" priority="3547">
      <formula>IF(T7="Validar","Rojo","Verde")</formula>
    </cfRule>
    <cfRule type="expression" priority="3548">
      <formula>#REF!</formula>
    </cfRule>
  </conditionalFormatting>
  <conditionalFormatting sqref="W9">
    <cfRule type="colorScale" priority="3518">
      <colorScale>
        <cfvo type="min"/>
        <cfvo type="max"/>
        <color theme="0"/>
        <color theme="0"/>
      </colorScale>
    </cfRule>
    <cfRule type="expression" dxfId="16007" priority="3519">
      <formula>V9&lt;0</formula>
    </cfRule>
  </conditionalFormatting>
  <conditionalFormatting sqref="W9:W20">
    <cfRule type="expression" dxfId="16006" priority="3489">
      <formula>IF(W9="Validar","Rojo","Verde")</formula>
    </cfRule>
    <cfRule type="expression" priority="3491">
      <formula>#REF!</formula>
    </cfRule>
  </conditionalFormatting>
  <conditionalFormatting sqref="W10">
    <cfRule type="colorScale" priority="3495">
      <colorScale>
        <cfvo type="min"/>
        <cfvo type="max"/>
        <color theme="0"/>
        <color theme="0"/>
      </colorScale>
    </cfRule>
    <cfRule type="expression" dxfId="16005" priority="3496">
      <formula>V10&lt;0</formula>
    </cfRule>
  </conditionalFormatting>
  <conditionalFormatting sqref="W11:W14">
    <cfRule type="colorScale" priority="3516">
      <colorScale>
        <cfvo type="min"/>
        <cfvo type="max"/>
        <color theme="0"/>
        <color theme="0"/>
      </colorScale>
    </cfRule>
    <cfRule type="expression" dxfId="16004" priority="3517">
      <formula>V11&lt;0</formula>
    </cfRule>
  </conditionalFormatting>
  <conditionalFormatting sqref="W15">
    <cfRule type="colorScale" priority="3493">
      <colorScale>
        <cfvo type="min"/>
        <cfvo type="max"/>
        <color theme="0"/>
        <color theme="0"/>
      </colorScale>
    </cfRule>
    <cfRule type="expression" dxfId="16003" priority="3494">
      <formula>V15&lt;0</formula>
    </cfRule>
  </conditionalFormatting>
  <conditionalFormatting sqref="W16:W17">
    <cfRule type="colorScale" priority="3514">
      <colorScale>
        <cfvo type="min"/>
        <cfvo type="max"/>
        <color theme="0"/>
        <color theme="0"/>
      </colorScale>
    </cfRule>
    <cfRule type="expression" dxfId="16002" priority="3515">
      <formula>V16&lt;0</formula>
    </cfRule>
  </conditionalFormatting>
  <conditionalFormatting sqref="W18">
    <cfRule type="colorScale" priority="3490">
      <colorScale>
        <cfvo type="min"/>
        <cfvo type="max"/>
        <color theme="0"/>
        <color theme="0"/>
      </colorScale>
    </cfRule>
    <cfRule type="expression" dxfId="16001" priority="3492">
      <formula>V18&lt;0</formula>
    </cfRule>
  </conditionalFormatting>
  <conditionalFormatting sqref="W19:W20">
    <cfRule type="colorScale" priority="3512">
      <colorScale>
        <cfvo type="min"/>
        <cfvo type="max"/>
        <color theme="0"/>
        <color theme="0"/>
      </colorScale>
    </cfRule>
    <cfRule type="expression" dxfId="16000" priority="3513">
      <formula>V19&lt;0</formula>
    </cfRule>
  </conditionalFormatting>
  <conditionalFormatting sqref="W23">
    <cfRule type="colorScale" priority="3487">
      <colorScale>
        <cfvo type="min"/>
        <cfvo type="max"/>
        <color theme="0"/>
        <color theme="0"/>
      </colorScale>
    </cfRule>
    <cfRule type="expression" dxfId="15999" priority="3488">
      <formula>V23&lt;0</formula>
    </cfRule>
  </conditionalFormatting>
  <conditionalFormatting sqref="W23:W31">
    <cfRule type="expression" dxfId="15998" priority="3481">
      <formula>IF(W23="Validar","Rojo","Verde")</formula>
    </cfRule>
    <cfRule type="expression" priority="3483">
      <formula>#REF!</formula>
    </cfRule>
  </conditionalFormatting>
  <conditionalFormatting sqref="W24">
    <cfRule type="colorScale" priority="3510">
      <colorScale>
        <cfvo type="min"/>
        <cfvo type="max"/>
        <color theme="0"/>
        <color theme="0"/>
      </colorScale>
    </cfRule>
    <cfRule type="expression" dxfId="15997" priority="3511">
      <formula>V24&lt;0</formula>
    </cfRule>
  </conditionalFormatting>
  <conditionalFormatting sqref="W25">
    <cfRule type="colorScale" priority="3508">
      <colorScale>
        <cfvo type="min"/>
        <cfvo type="max"/>
        <color theme="0"/>
        <color theme="0"/>
      </colorScale>
    </cfRule>
    <cfRule type="expression" dxfId="15996" priority="3509">
      <formula>V25&lt;0</formula>
    </cfRule>
  </conditionalFormatting>
  <conditionalFormatting sqref="W26">
    <cfRule type="colorScale" priority="3485">
      <colorScale>
        <cfvo type="min"/>
        <cfvo type="max"/>
        <color theme="0"/>
        <color theme="0"/>
      </colorScale>
    </cfRule>
    <cfRule type="expression" dxfId="15995" priority="3486">
      <formula>V26&lt;0</formula>
    </cfRule>
  </conditionalFormatting>
  <conditionalFormatting sqref="W27">
    <cfRule type="colorScale" priority="3506">
      <colorScale>
        <cfvo type="min"/>
        <cfvo type="max"/>
        <color theme="0"/>
        <color theme="0"/>
      </colorScale>
    </cfRule>
    <cfRule type="expression" dxfId="15994" priority="3507">
      <formula>V27&lt;0</formula>
    </cfRule>
  </conditionalFormatting>
  <conditionalFormatting sqref="W28">
    <cfRule type="colorScale" priority="3504">
      <colorScale>
        <cfvo type="min"/>
        <cfvo type="max"/>
        <color theme="0"/>
        <color theme="0"/>
      </colorScale>
    </cfRule>
    <cfRule type="expression" dxfId="15993" priority="3505">
      <formula>V28&lt;0</formula>
    </cfRule>
  </conditionalFormatting>
  <conditionalFormatting sqref="W29">
    <cfRule type="colorScale" priority="3482">
      <colorScale>
        <cfvo type="min"/>
        <cfvo type="max"/>
        <color theme="0"/>
        <color theme="0"/>
      </colorScale>
    </cfRule>
    <cfRule type="expression" dxfId="15992" priority="3484">
      <formula>V29&lt;0</formula>
    </cfRule>
  </conditionalFormatting>
  <conditionalFormatting sqref="W30">
    <cfRule type="colorScale" priority="3502">
      <colorScale>
        <cfvo type="min"/>
        <cfvo type="max"/>
        <color theme="0"/>
        <color theme="0"/>
      </colorScale>
    </cfRule>
    <cfRule type="expression" dxfId="15991" priority="3503">
      <formula>V30&lt;0</formula>
    </cfRule>
  </conditionalFormatting>
  <conditionalFormatting sqref="W31">
    <cfRule type="colorScale" priority="3500">
      <colorScale>
        <cfvo type="min"/>
        <cfvo type="max"/>
        <color theme="0"/>
        <color theme="0"/>
      </colorScale>
    </cfRule>
    <cfRule type="expression" dxfId="15990" priority="3501">
      <formula>V31&lt;0</formula>
    </cfRule>
  </conditionalFormatting>
  <conditionalFormatting sqref="W39">
    <cfRule type="colorScale" priority="3478">
      <colorScale>
        <cfvo type="min"/>
        <cfvo type="max"/>
        <color theme="0"/>
        <color theme="0"/>
      </colorScale>
    </cfRule>
    <cfRule type="expression" priority="3479">
      <formula>#REF!</formula>
    </cfRule>
    <cfRule type="expression" dxfId="15989" priority="3480">
      <formula>V39&lt;0</formula>
    </cfRule>
  </conditionalFormatting>
  <conditionalFormatting sqref="W39:W107">
    <cfRule type="expression" dxfId="15988" priority="3459">
      <formula>IF(W39="Validar","Rojo","Verde")</formula>
    </cfRule>
  </conditionalFormatting>
  <conditionalFormatting sqref="W40:W67">
    <cfRule type="colorScale" priority="3497">
      <colorScale>
        <cfvo type="min"/>
        <cfvo type="max"/>
        <color theme="0"/>
        <color theme="0"/>
      </colorScale>
    </cfRule>
    <cfRule type="expression" priority="3498">
      <formula>$F$19</formula>
    </cfRule>
    <cfRule type="expression" dxfId="15987" priority="3499">
      <formula>V40&lt;0</formula>
    </cfRule>
  </conditionalFormatting>
  <conditionalFormatting sqref="W68">
    <cfRule type="colorScale" priority="3475">
      <colorScale>
        <cfvo type="min"/>
        <cfvo type="max"/>
        <color theme="0"/>
        <color theme="0"/>
      </colorScale>
    </cfRule>
    <cfRule type="expression" priority="3476">
      <formula>#REF!</formula>
    </cfRule>
    <cfRule type="expression" dxfId="15986" priority="3477">
      <formula>V68&lt;0</formula>
    </cfRule>
  </conditionalFormatting>
  <conditionalFormatting sqref="W69:W81">
    <cfRule type="colorScale" priority="3522">
      <colorScale>
        <cfvo type="min"/>
        <cfvo type="max"/>
        <color theme="0"/>
        <color theme="0"/>
      </colorScale>
    </cfRule>
    <cfRule type="expression" priority="3523">
      <formula>$F$19</formula>
    </cfRule>
    <cfRule type="expression" dxfId="15985" priority="3524">
      <formula>V69&lt;0</formula>
    </cfRule>
  </conditionalFormatting>
  <conditionalFormatting sqref="W82 W92 W103 W107">
    <cfRule type="expression" dxfId="15984" priority="3521">
      <formula>V82&lt;0</formula>
    </cfRule>
  </conditionalFormatting>
  <conditionalFormatting sqref="W83">
    <cfRule type="colorScale" priority="3460">
      <colorScale>
        <cfvo type="min"/>
        <cfvo type="max"/>
        <color theme="0"/>
        <color theme="0"/>
      </colorScale>
    </cfRule>
    <cfRule type="expression" priority="3461">
      <formula>#REF!</formula>
    </cfRule>
    <cfRule type="expression" dxfId="15983" priority="3462">
      <formula>V83&lt;0</formula>
    </cfRule>
  </conditionalFormatting>
  <conditionalFormatting sqref="W84:W91">
    <cfRule type="colorScale" priority="3525">
      <colorScale>
        <cfvo type="min"/>
        <cfvo type="max"/>
        <color theme="0"/>
        <color theme="0"/>
      </colorScale>
    </cfRule>
    <cfRule type="expression" priority="3526">
      <formula>$F$19</formula>
    </cfRule>
    <cfRule type="expression" dxfId="15982" priority="3527">
      <formula>V84&lt;0</formula>
    </cfRule>
  </conditionalFormatting>
  <conditionalFormatting sqref="W92 W82 W103 W107">
    <cfRule type="colorScale" priority="3520">
      <colorScale>
        <cfvo type="min"/>
        <cfvo type="max"/>
        <color theme="0"/>
        <color theme="0"/>
      </colorScale>
    </cfRule>
  </conditionalFormatting>
  <conditionalFormatting sqref="W93">
    <cfRule type="colorScale" priority="3472">
      <colorScale>
        <cfvo type="min"/>
        <cfvo type="max"/>
        <color theme="0"/>
        <color theme="0"/>
      </colorScale>
    </cfRule>
    <cfRule type="expression" priority="3473">
      <formula>#REF!</formula>
    </cfRule>
    <cfRule type="expression" dxfId="15981" priority="3474">
      <formula>V93&lt;0</formula>
    </cfRule>
  </conditionalFormatting>
  <conditionalFormatting sqref="W94:W102">
    <cfRule type="colorScale" priority="3528">
      <colorScale>
        <cfvo type="min"/>
        <cfvo type="max"/>
        <color theme="0"/>
        <color theme="0"/>
      </colorScale>
    </cfRule>
    <cfRule type="expression" priority="3529">
      <formula>$F$19</formula>
    </cfRule>
    <cfRule type="expression" dxfId="15980" priority="3530">
      <formula>V94&lt;0</formula>
    </cfRule>
  </conditionalFormatting>
  <conditionalFormatting sqref="W104">
    <cfRule type="colorScale" priority="3469">
      <colorScale>
        <cfvo type="min"/>
        <cfvo type="max"/>
        <color theme="0"/>
        <color theme="0"/>
      </colorScale>
    </cfRule>
    <cfRule type="expression" priority="3470">
      <formula>#REF!</formula>
    </cfRule>
    <cfRule type="expression" dxfId="15979" priority="3471">
      <formula>V104&lt;0</formula>
    </cfRule>
  </conditionalFormatting>
  <conditionalFormatting sqref="W105:W106">
    <cfRule type="colorScale" priority="3531">
      <colorScale>
        <cfvo type="min"/>
        <cfvo type="max"/>
        <color theme="0"/>
        <color theme="0"/>
      </colorScale>
    </cfRule>
    <cfRule type="expression" priority="3532">
      <formula>$F$19</formula>
    </cfRule>
    <cfRule type="expression" dxfId="15978" priority="3533">
      <formula>V105&lt;0</formula>
    </cfRule>
  </conditionalFormatting>
  <conditionalFormatting sqref="W110">
    <cfRule type="colorScale" priority="3534">
      <colorScale>
        <cfvo type="min"/>
        <cfvo type="max"/>
        <color theme="0"/>
        <color theme="0"/>
      </colorScale>
    </cfRule>
    <cfRule type="expression" dxfId="15977" priority="3535">
      <formula>V110&lt;0</formula>
    </cfRule>
  </conditionalFormatting>
  <conditionalFormatting sqref="W110:W111">
    <cfRule type="expression" priority="3457">
      <formula>$F$19</formula>
    </cfRule>
  </conditionalFormatting>
  <conditionalFormatting sqref="W111">
    <cfRule type="colorScale" priority="3456">
      <colorScale>
        <cfvo type="min"/>
        <cfvo type="max"/>
        <color theme="0"/>
        <color theme="0"/>
      </colorScale>
    </cfRule>
    <cfRule type="expression" dxfId="15976" priority="3458">
      <formula>V111&lt;0</formula>
    </cfRule>
  </conditionalFormatting>
  <conditionalFormatting sqref="W117:W123">
    <cfRule type="colorScale" priority="3539">
      <colorScale>
        <cfvo type="min"/>
        <cfvo type="max"/>
        <color theme="0"/>
        <color theme="0"/>
      </colorScale>
    </cfRule>
    <cfRule type="expression" priority="3540">
      <formula>$F$19</formula>
    </cfRule>
    <cfRule type="expression" dxfId="15975" priority="3541">
      <formula>V117&lt;0</formula>
    </cfRule>
  </conditionalFormatting>
  <conditionalFormatting sqref="W125">
    <cfRule type="colorScale" priority="3466">
      <colorScale>
        <cfvo type="min"/>
        <cfvo type="max"/>
        <color theme="0"/>
        <color theme="0"/>
      </colorScale>
    </cfRule>
    <cfRule type="expression" priority="3467">
      <formula>#REF!</formula>
    </cfRule>
    <cfRule type="expression" dxfId="15974" priority="3468">
      <formula>V125&lt;0</formula>
    </cfRule>
  </conditionalFormatting>
  <conditionalFormatting sqref="W125:W135">
    <cfRule type="expression" dxfId="15973" priority="3465">
      <formula>IF(W125="Validar","Rojo","Verde")</formula>
    </cfRule>
  </conditionalFormatting>
  <conditionalFormatting sqref="W126:W132">
    <cfRule type="colorScale" priority="3542">
      <colorScale>
        <cfvo type="min"/>
        <cfvo type="max"/>
        <color theme="0"/>
        <color theme="0"/>
      </colorScale>
    </cfRule>
    <cfRule type="expression" dxfId="15972" priority="3544">
      <formula>V126&lt;0</formula>
    </cfRule>
  </conditionalFormatting>
  <conditionalFormatting sqref="W126:W134">
    <cfRule type="expression" priority="3543">
      <formula>$F$19</formula>
    </cfRule>
  </conditionalFormatting>
  <conditionalFormatting sqref="W133:W134">
    <cfRule type="colorScale" priority="3545">
      <colorScale>
        <cfvo type="min"/>
        <cfvo type="max"/>
        <color theme="0"/>
        <color theme="0"/>
      </colorScale>
    </cfRule>
    <cfRule type="expression" dxfId="15971" priority="3546">
      <formula>V133&lt;0</formula>
    </cfRule>
  </conditionalFormatting>
  <conditionalFormatting sqref="W135">
    <cfRule type="colorScale" priority="3536">
      <colorScale>
        <cfvo type="min"/>
        <cfvo type="max"/>
        <color theme="0"/>
        <color theme="0"/>
      </colorScale>
    </cfRule>
    <cfRule type="expression" priority="3537">
      <formula>$F$23</formula>
    </cfRule>
    <cfRule type="expression" dxfId="15970" priority="3538">
      <formula>V135&lt;0</formula>
    </cfRule>
  </conditionalFormatting>
  <conditionalFormatting sqref="W110:W111">
    <cfRule type="expression" dxfId="15969" priority="3455">
      <formula>IF(W110="Validar","Rojo","Verde")</formula>
    </cfRule>
  </conditionalFormatting>
  <conditionalFormatting sqref="W117:W123">
    <cfRule type="expression" dxfId="15968" priority="3463">
      <formula>IF(W117="Validar","Rojo","Verde")</formula>
    </cfRule>
  </conditionalFormatting>
  <conditionalFormatting sqref="W82 W92 W103 W107">
    <cfRule type="expression" priority="3464">
      <formula>$F$23</formula>
    </cfRule>
  </conditionalFormatting>
  <conditionalFormatting sqref="W6">
    <cfRule type="colorScale" priority="3453">
      <colorScale>
        <cfvo type="min"/>
        <cfvo type="max"/>
        <color theme="0"/>
        <color theme="0"/>
      </colorScale>
    </cfRule>
    <cfRule type="expression" dxfId="15967" priority="3454">
      <formula>V6&lt;0</formula>
    </cfRule>
  </conditionalFormatting>
  <conditionalFormatting sqref="W6">
    <cfRule type="expression" dxfId="15966" priority="3451">
      <formula>IF(W6="Validar","Rojo","Verde")</formula>
    </cfRule>
    <cfRule type="expression" priority="3452">
      <formula>#REF!</formula>
    </cfRule>
  </conditionalFormatting>
  <conditionalFormatting sqref="W7:W8">
    <cfRule type="colorScale" priority="3449">
      <colorScale>
        <cfvo type="min"/>
        <cfvo type="max"/>
        <color theme="0"/>
        <color theme="0"/>
      </colorScale>
    </cfRule>
    <cfRule type="expression" dxfId="15965" priority="3450">
      <formula>V7&lt;0</formula>
    </cfRule>
  </conditionalFormatting>
  <conditionalFormatting sqref="W7:W8">
    <cfRule type="expression" dxfId="15964" priority="3447">
      <formula>IF(W7="Validar","Rojo","Verde")</formula>
    </cfRule>
    <cfRule type="expression" priority="3448">
      <formula>#REF!</formula>
    </cfRule>
  </conditionalFormatting>
  <conditionalFormatting sqref="Z9">
    <cfRule type="colorScale" priority="3414">
      <colorScale>
        <cfvo type="min"/>
        <cfvo type="max"/>
        <color theme="0"/>
        <color theme="0"/>
      </colorScale>
    </cfRule>
    <cfRule type="expression" dxfId="15963" priority="3415">
      <formula>Y9&lt;0</formula>
    </cfRule>
  </conditionalFormatting>
  <conditionalFormatting sqref="Z9:Z20">
    <cfRule type="expression" dxfId="15962" priority="3385">
      <formula>IF(Z9="Validar","Rojo","Verde")</formula>
    </cfRule>
    <cfRule type="expression" priority="3387">
      <formula>#REF!</formula>
    </cfRule>
  </conditionalFormatting>
  <conditionalFormatting sqref="Z10">
    <cfRule type="colorScale" priority="3391">
      <colorScale>
        <cfvo type="min"/>
        <cfvo type="max"/>
        <color theme="0"/>
        <color theme="0"/>
      </colorScale>
    </cfRule>
    <cfRule type="expression" dxfId="15961" priority="3392">
      <formula>Y10&lt;0</formula>
    </cfRule>
  </conditionalFormatting>
  <conditionalFormatting sqref="Z11:Z14">
    <cfRule type="colorScale" priority="3412">
      <colorScale>
        <cfvo type="min"/>
        <cfvo type="max"/>
        <color theme="0"/>
        <color theme="0"/>
      </colorScale>
    </cfRule>
    <cfRule type="expression" dxfId="15960" priority="3413">
      <formula>Y11&lt;0</formula>
    </cfRule>
  </conditionalFormatting>
  <conditionalFormatting sqref="Z15">
    <cfRule type="colorScale" priority="3389">
      <colorScale>
        <cfvo type="min"/>
        <cfvo type="max"/>
        <color theme="0"/>
        <color theme="0"/>
      </colorScale>
    </cfRule>
    <cfRule type="expression" dxfId="15959" priority="3390">
      <formula>Y15&lt;0</formula>
    </cfRule>
  </conditionalFormatting>
  <conditionalFormatting sqref="Z16:Z17">
    <cfRule type="colorScale" priority="3410">
      <colorScale>
        <cfvo type="min"/>
        <cfvo type="max"/>
        <color theme="0"/>
        <color theme="0"/>
      </colorScale>
    </cfRule>
    <cfRule type="expression" dxfId="15958" priority="3411">
      <formula>Y16&lt;0</formula>
    </cfRule>
  </conditionalFormatting>
  <conditionalFormatting sqref="Z18">
    <cfRule type="colorScale" priority="3386">
      <colorScale>
        <cfvo type="min"/>
        <cfvo type="max"/>
        <color theme="0"/>
        <color theme="0"/>
      </colorScale>
    </cfRule>
    <cfRule type="expression" dxfId="15957" priority="3388">
      <formula>Y18&lt;0</formula>
    </cfRule>
  </conditionalFormatting>
  <conditionalFormatting sqref="Z19:Z20">
    <cfRule type="colorScale" priority="3408">
      <colorScale>
        <cfvo type="min"/>
        <cfvo type="max"/>
        <color theme="0"/>
        <color theme="0"/>
      </colorScale>
    </cfRule>
    <cfRule type="expression" dxfId="15956" priority="3409">
      <formula>Y19&lt;0</formula>
    </cfRule>
  </conditionalFormatting>
  <conditionalFormatting sqref="Z23">
    <cfRule type="colorScale" priority="3383">
      <colorScale>
        <cfvo type="min"/>
        <cfvo type="max"/>
        <color theme="0"/>
        <color theme="0"/>
      </colorScale>
    </cfRule>
    <cfRule type="expression" dxfId="15955" priority="3384">
      <formula>Y23&lt;0</formula>
    </cfRule>
  </conditionalFormatting>
  <conditionalFormatting sqref="Z23:Z31">
    <cfRule type="expression" dxfId="15954" priority="3377">
      <formula>IF(Z23="Validar","Rojo","Verde")</formula>
    </cfRule>
    <cfRule type="expression" priority="3379">
      <formula>#REF!</formula>
    </cfRule>
  </conditionalFormatting>
  <conditionalFormatting sqref="Z24">
    <cfRule type="colorScale" priority="3406">
      <colorScale>
        <cfvo type="min"/>
        <cfvo type="max"/>
        <color theme="0"/>
        <color theme="0"/>
      </colorScale>
    </cfRule>
    <cfRule type="expression" dxfId="15953" priority="3407">
      <formula>Y24&lt;0</formula>
    </cfRule>
  </conditionalFormatting>
  <conditionalFormatting sqref="Z25">
    <cfRule type="colorScale" priority="3404">
      <colorScale>
        <cfvo type="min"/>
        <cfvo type="max"/>
        <color theme="0"/>
        <color theme="0"/>
      </colorScale>
    </cfRule>
    <cfRule type="expression" dxfId="15952" priority="3405">
      <formula>Y25&lt;0</formula>
    </cfRule>
  </conditionalFormatting>
  <conditionalFormatting sqref="Z26">
    <cfRule type="colorScale" priority="3381">
      <colorScale>
        <cfvo type="min"/>
        <cfvo type="max"/>
        <color theme="0"/>
        <color theme="0"/>
      </colorScale>
    </cfRule>
    <cfRule type="expression" dxfId="15951" priority="3382">
      <formula>Y26&lt;0</formula>
    </cfRule>
  </conditionalFormatting>
  <conditionalFormatting sqref="Z27">
    <cfRule type="colorScale" priority="3402">
      <colorScale>
        <cfvo type="min"/>
        <cfvo type="max"/>
        <color theme="0"/>
        <color theme="0"/>
      </colorScale>
    </cfRule>
    <cfRule type="expression" dxfId="15950" priority="3403">
      <formula>Y27&lt;0</formula>
    </cfRule>
  </conditionalFormatting>
  <conditionalFormatting sqref="Z28">
    <cfRule type="colorScale" priority="3400">
      <colorScale>
        <cfvo type="min"/>
        <cfvo type="max"/>
        <color theme="0"/>
        <color theme="0"/>
      </colorScale>
    </cfRule>
    <cfRule type="expression" dxfId="15949" priority="3401">
      <formula>Y28&lt;0</formula>
    </cfRule>
  </conditionalFormatting>
  <conditionalFormatting sqref="Z29">
    <cfRule type="colorScale" priority="3378">
      <colorScale>
        <cfvo type="min"/>
        <cfvo type="max"/>
        <color theme="0"/>
        <color theme="0"/>
      </colorScale>
    </cfRule>
    <cfRule type="expression" dxfId="15948" priority="3380">
      <formula>Y29&lt;0</formula>
    </cfRule>
  </conditionalFormatting>
  <conditionalFormatting sqref="Z30">
    <cfRule type="colorScale" priority="3398">
      <colorScale>
        <cfvo type="min"/>
        <cfvo type="max"/>
        <color theme="0"/>
        <color theme="0"/>
      </colorScale>
    </cfRule>
    <cfRule type="expression" dxfId="15947" priority="3399">
      <formula>Y30&lt;0</formula>
    </cfRule>
  </conditionalFormatting>
  <conditionalFormatting sqref="Z31">
    <cfRule type="colorScale" priority="3396">
      <colorScale>
        <cfvo type="min"/>
        <cfvo type="max"/>
        <color theme="0"/>
        <color theme="0"/>
      </colorScale>
    </cfRule>
    <cfRule type="expression" dxfId="15946" priority="3397">
      <formula>Y31&lt;0</formula>
    </cfRule>
  </conditionalFormatting>
  <conditionalFormatting sqref="Z39">
    <cfRule type="colorScale" priority="3374">
      <colorScale>
        <cfvo type="min"/>
        <cfvo type="max"/>
        <color theme="0"/>
        <color theme="0"/>
      </colorScale>
    </cfRule>
    <cfRule type="expression" priority="3375">
      <formula>#REF!</formula>
    </cfRule>
    <cfRule type="expression" dxfId="15945" priority="3376">
      <formula>Y39&lt;0</formula>
    </cfRule>
  </conditionalFormatting>
  <conditionalFormatting sqref="Z39:Z107">
    <cfRule type="expression" dxfId="15944" priority="3312">
      <formula>IF(Z39="Validar","Rojo","Verde")</formula>
    </cfRule>
  </conditionalFormatting>
  <conditionalFormatting sqref="Z40:Z67">
    <cfRule type="colorScale" priority="3393">
      <colorScale>
        <cfvo type="min"/>
        <cfvo type="max"/>
        <color theme="0"/>
        <color theme="0"/>
      </colorScale>
    </cfRule>
    <cfRule type="expression" priority="3394">
      <formula>$F$19</formula>
    </cfRule>
    <cfRule type="expression" dxfId="15943" priority="3395">
      <formula>Y40&lt;0</formula>
    </cfRule>
  </conditionalFormatting>
  <conditionalFormatting sqref="Z68">
    <cfRule type="colorScale" priority="3371">
      <colorScale>
        <cfvo type="min"/>
        <cfvo type="max"/>
        <color theme="0"/>
        <color theme="0"/>
      </colorScale>
    </cfRule>
    <cfRule type="expression" priority="3372">
      <formula>#REF!</formula>
    </cfRule>
    <cfRule type="expression" dxfId="15942" priority="3373">
      <formula>Y68&lt;0</formula>
    </cfRule>
  </conditionalFormatting>
  <conditionalFormatting sqref="Z69:Z81">
    <cfRule type="colorScale" priority="3418">
      <colorScale>
        <cfvo type="min"/>
        <cfvo type="max"/>
        <color theme="0"/>
        <color theme="0"/>
      </colorScale>
    </cfRule>
    <cfRule type="expression" priority="3419">
      <formula>$F$19</formula>
    </cfRule>
    <cfRule type="expression" dxfId="15941" priority="3420">
      <formula>Y69&lt;0</formula>
    </cfRule>
  </conditionalFormatting>
  <conditionalFormatting sqref="Z82 Z92 Z103 Z107">
    <cfRule type="expression" dxfId="15940" priority="3417">
      <formula>Y82&lt;0</formula>
    </cfRule>
  </conditionalFormatting>
  <conditionalFormatting sqref="Z83">
    <cfRule type="colorScale" priority="3313">
      <colorScale>
        <cfvo type="min"/>
        <cfvo type="max"/>
        <color theme="0"/>
        <color theme="0"/>
      </colorScale>
    </cfRule>
    <cfRule type="expression" priority="3314">
      <formula>#REF!</formula>
    </cfRule>
    <cfRule type="expression" dxfId="15939" priority="3315">
      <formula>Y83&lt;0</formula>
    </cfRule>
  </conditionalFormatting>
  <conditionalFormatting sqref="Z84:Z91">
    <cfRule type="colorScale" priority="3421">
      <colorScale>
        <cfvo type="min"/>
        <cfvo type="max"/>
        <color theme="0"/>
        <color theme="0"/>
      </colorScale>
    </cfRule>
    <cfRule type="expression" priority="3422">
      <formula>$F$19</formula>
    </cfRule>
    <cfRule type="expression" dxfId="15938" priority="3423">
      <formula>Y84&lt;0</formula>
    </cfRule>
  </conditionalFormatting>
  <conditionalFormatting sqref="Z92 Z82 Z103 Z107">
    <cfRule type="colorScale" priority="3416">
      <colorScale>
        <cfvo type="min"/>
        <cfvo type="max"/>
        <color theme="0"/>
        <color theme="0"/>
      </colorScale>
    </cfRule>
  </conditionalFormatting>
  <conditionalFormatting sqref="Z93">
    <cfRule type="colorScale" priority="3368">
      <colorScale>
        <cfvo type="min"/>
        <cfvo type="max"/>
        <color theme="0"/>
        <color theme="0"/>
      </colorScale>
    </cfRule>
    <cfRule type="expression" priority="3369">
      <formula>#REF!</formula>
    </cfRule>
    <cfRule type="expression" dxfId="15937" priority="3370">
      <formula>Y93&lt;0</formula>
    </cfRule>
  </conditionalFormatting>
  <conditionalFormatting sqref="Z94:Z102">
    <cfRule type="colorScale" priority="3424">
      <colorScale>
        <cfvo type="min"/>
        <cfvo type="max"/>
        <color theme="0"/>
        <color theme="0"/>
      </colorScale>
    </cfRule>
    <cfRule type="expression" priority="3425">
      <formula>$F$19</formula>
    </cfRule>
    <cfRule type="expression" dxfId="15936" priority="3426">
      <formula>Y94&lt;0</formula>
    </cfRule>
  </conditionalFormatting>
  <conditionalFormatting sqref="Z104">
    <cfRule type="colorScale" priority="3365">
      <colorScale>
        <cfvo type="min"/>
        <cfvo type="max"/>
        <color theme="0"/>
        <color theme="0"/>
      </colorScale>
    </cfRule>
    <cfRule type="expression" priority="3366">
      <formula>#REF!</formula>
    </cfRule>
    <cfRule type="expression" dxfId="15935" priority="3367">
      <formula>Y104&lt;0</formula>
    </cfRule>
  </conditionalFormatting>
  <conditionalFormatting sqref="Z105:Z106">
    <cfRule type="colorScale" priority="3427">
      <colorScale>
        <cfvo type="min"/>
        <cfvo type="max"/>
        <color theme="0"/>
        <color theme="0"/>
      </colorScale>
    </cfRule>
    <cfRule type="expression" priority="3428">
      <formula>$F$19</formula>
    </cfRule>
    <cfRule type="expression" dxfId="15934" priority="3429">
      <formula>Y105&lt;0</formula>
    </cfRule>
  </conditionalFormatting>
  <conditionalFormatting sqref="Z110">
    <cfRule type="colorScale" priority="3430">
      <colorScale>
        <cfvo type="min"/>
        <cfvo type="max"/>
        <color theme="0"/>
        <color theme="0"/>
      </colorScale>
    </cfRule>
    <cfRule type="expression" dxfId="15933" priority="3431">
      <formula>Y110&lt;0</formula>
    </cfRule>
  </conditionalFormatting>
  <conditionalFormatting sqref="Z110:Z111">
    <cfRule type="expression" priority="3310">
      <formula>$F$19</formula>
    </cfRule>
  </conditionalFormatting>
  <conditionalFormatting sqref="Z111">
    <cfRule type="colorScale" priority="3309">
      <colorScale>
        <cfvo type="min"/>
        <cfvo type="max"/>
        <color theme="0"/>
        <color theme="0"/>
      </colorScale>
    </cfRule>
    <cfRule type="expression" dxfId="15932" priority="3311">
      <formula>Y111&lt;0</formula>
    </cfRule>
  </conditionalFormatting>
  <conditionalFormatting sqref="Z117:Z123">
    <cfRule type="colorScale" priority="3435">
      <colorScale>
        <cfvo type="min"/>
        <cfvo type="max"/>
        <color theme="0"/>
        <color theme="0"/>
      </colorScale>
    </cfRule>
    <cfRule type="expression" priority="3436">
      <formula>$F$19</formula>
    </cfRule>
    <cfRule type="expression" dxfId="15931" priority="3437">
      <formula>Y117&lt;0</formula>
    </cfRule>
  </conditionalFormatting>
  <conditionalFormatting sqref="Z125">
    <cfRule type="colorScale" priority="3362">
      <colorScale>
        <cfvo type="min"/>
        <cfvo type="max"/>
        <color theme="0"/>
        <color theme="0"/>
      </colorScale>
    </cfRule>
    <cfRule type="expression" priority="3363">
      <formula>#REF!</formula>
    </cfRule>
    <cfRule type="expression" dxfId="15930" priority="3364">
      <formula>Y125&lt;0</formula>
    </cfRule>
  </conditionalFormatting>
  <conditionalFormatting sqref="Z125:Z135">
    <cfRule type="expression" dxfId="15929" priority="3361">
      <formula>IF(Z125="Validar","Rojo","Verde")</formula>
    </cfRule>
  </conditionalFormatting>
  <conditionalFormatting sqref="Z126:Z132">
    <cfRule type="colorScale" priority="3438">
      <colorScale>
        <cfvo type="min"/>
        <cfvo type="max"/>
        <color theme="0"/>
        <color theme="0"/>
      </colorScale>
    </cfRule>
    <cfRule type="expression" dxfId="15928" priority="3440">
      <formula>Y126&lt;0</formula>
    </cfRule>
  </conditionalFormatting>
  <conditionalFormatting sqref="Z126:Z134">
    <cfRule type="expression" priority="3439">
      <formula>$F$19</formula>
    </cfRule>
  </conditionalFormatting>
  <conditionalFormatting sqref="Z133:Z134">
    <cfRule type="colorScale" priority="3441">
      <colorScale>
        <cfvo type="min"/>
        <cfvo type="max"/>
        <color theme="0"/>
        <color theme="0"/>
      </colorScale>
    </cfRule>
    <cfRule type="expression" dxfId="15927" priority="3442">
      <formula>Y133&lt;0</formula>
    </cfRule>
  </conditionalFormatting>
  <conditionalFormatting sqref="Z135">
    <cfRule type="colorScale" priority="3432">
      <colorScale>
        <cfvo type="min"/>
        <cfvo type="max"/>
        <color theme="0"/>
        <color theme="0"/>
      </colorScale>
    </cfRule>
    <cfRule type="expression" priority="3433">
      <formula>$F$23</formula>
    </cfRule>
    <cfRule type="expression" dxfId="15926" priority="3434">
      <formula>Y135&lt;0</formula>
    </cfRule>
  </conditionalFormatting>
  <conditionalFormatting sqref="Z110:AA111">
    <cfRule type="expression" dxfId="15925" priority="3305">
      <formula>IF(Z110="Validar","Rojo","Verde")</formula>
    </cfRule>
  </conditionalFormatting>
  <conditionalFormatting sqref="Z117:AA123">
    <cfRule type="expression" dxfId="15924" priority="3318">
      <formula>IF(Z117="Validar","Rojo","Verde")</formula>
    </cfRule>
  </conditionalFormatting>
  <conditionalFormatting sqref="AA40:AA66">
    <cfRule type="colorScale" priority="3353">
      <colorScale>
        <cfvo type="min"/>
        <cfvo type="max"/>
        <color theme="0"/>
        <color theme="0"/>
      </colorScale>
    </cfRule>
    <cfRule type="expression" priority="3354">
      <formula>#REF!</formula>
    </cfRule>
    <cfRule type="expression" dxfId="15923" priority="3355">
      <formula>Z40&lt;0</formula>
    </cfRule>
  </conditionalFormatting>
  <conditionalFormatting sqref="AA40:AA67">
    <cfRule type="expression" dxfId="15922" priority="3352">
      <formula>IF(AA40="Validar","Rojo","Verde")</formula>
    </cfRule>
  </conditionalFormatting>
  <conditionalFormatting sqref="AA67 Z82:AA82 Z92:AA92 Z103:AA103 Z107:AA107">
    <cfRule type="expression" priority="3357">
      <formula>$F$23</formula>
    </cfRule>
  </conditionalFormatting>
  <conditionalFormatting sqref="AA67 AA82 AA92 AA103 AA107">
    <cfRule type="expression" dxfId="15921" priority="3358">
      <formula>Z67&lt;0</formula>
    </cfRule>
  </conditionalFormatting>
  <conditionalFormatting sqref="AA69">
    <cfRule type="colorScale" priority="3350">
      <colorScale>
        <cfvo type="min"/>
        <cfvo type="max"/>
        <color theme="0"/>
        <color theme="0"/>
      </colorScale>
    </cfRule>
    <cfRule type="expression" dxfId="15920" priority="3351">
      <formula>Z69&lt;0</formula>
    </cfRule>
  </conditionalFormatting>
  <conditionalFormatting sqref="AA69:AA81">
    <cfRule type="expression" priority="3348">
      <formula>#REF!</formula>
    </cfRule>
  </conditionalFormatting>
  <conditionalFormatting sqref="AA70:AA78">
    <cfRule type="colorScale" priority="3347">
      <colorScale>
        <cfvo type="min"/>
        <cfvo type="max"/>
        <color theme="0"/>
        <color theme="0"/>
      </colorScale>
    </cfRule>
    <cfRule type="expression" dxfId="15919" priority="3349">
      <formula>Z70&lt;0</formula>
    </cfRule>
  </conditionalFormatting>
  <conditionalFormatting sqref="AA79:AA81">
    <cfRule type="colorScale" priority="3359">
      <colorScale>
        <cfvo type="min"/>
        <cfvo type="max"/>
        <color theme="0"/>
        <color theme="0"/>
      </colorScale>
    </cfRule>
    <cfRule type="expression" dxfId="15918" priority="3360">
      <formula>Z79&lt;0</formula>
    </cfRule>
  </conditionalFormatting>
  <conditionalFormatting sqref="AA82 AA67 AA92 AA103 AA107">
    <cfRule type="colorScale" priority="3356">
      <colorScale>
        <cfvo type="min"/>
        <cfvo type="max"/>
        <color theme="0"/>
        <color theme="0"/>
      </colorScale>
    </cfRule>
  </conditionalFormatting>
  <conditionalFormatting sqref="AA84">
    <cfRule type="colorScale" priority="3344">
      <colorScale>
        <cfvo type="min"/>
        <cfvo type="max"/>
        <color theme="0"/>
        <color theme="0"/>
      </colorScale>
    </cfRule>
    <cfRule type="expression" dxfId="15917" priority="3345">
      <formula>Z84&lt;0</formula>
    </cfRule>
  </conditionalFormatting>
  <conditionalFormatting sqref="AA84:AA91">
    <cfRule type="expression" priority="3342">
      <formula>#REF!</formula>
    </cfRule>
  </conditionalFormatting>
  <conditionalFormatting sqref="AA84:AA92">
    <cfRule type="expression" dxfId="15916" priority="3340">
      <formula>IF(AA84="Validar","Rojo","Verde")</formula>
    </cfRule>
  </conditionalFormatting>
  <conditionalFormatting sqref="AA85:AA91">
    <cfRule type="colorScale" priority="3341">
      <colorScale>
        <cfvo type="min"/>
        <cfvo type="max"/>
        <color theme="0"/>
        <color theme="0"/>
      </colorScale>
    </cfRule>
    <cfRule type="expression" dxfId="15915" priority="3343">
      <formula>Z85&lt;0</formula>
    </cfRule>
  </conditionalFormatting>
  <conditionalFormatting sqref="AA94">
    <cfRule type="colorScale" priority="3338">
      <colorScale>
        <cfvo type="min"/>
        <cfvo type="max"/>
        <color theme="0"/>
        <color theme="0"/>
      </colorScale>
    </cfRule>
    <cfRule type="expression" dxfId="15914" priority="3339">
      <formula>Z94&lt;0</formula>
    </cfRule>
  </conditionalFormatting>
  <conditionalFormatting sqref="AA94:AA102">
    <cfRule type="expression" priority="3332">
      <formula>#REF!</formula>
    </cfRule>
  </conditionalFormatting>
  <conditionalFormatting sqref="AA94:AA103">
    <cfRule type="expression" dxfId="15913" priority="3330">
      <formula>IF(AA94="Validar","Rojo","Verde")</formula>
    </cfRule>
  </conditionalFormatting>
  <conditionalFormatting sqref="AA95:AA100">
    <cfRule type="colorScale" priority="3336">
      <colorScale>
        <cfvo type="min"/>
        <cfvo type="max"/>
        <color theme="0"/>
        <color theme="0"/>
      </colorScale>
    </cfRule>
    <cfRule type="expression" dxfId="15912" priority="3337">
      <formula>Z95&lt;0</formula>
    </cfRule>
  </conditionalFormatting>
  <conditionalFormatting sqref="AA101">
    <cfRule type="colorScale" priority="3334">
      <colorScale>
        <cfvo type="min"/>
        <cfvo type="max"/>
        <color theme="0"/>
        <color theme="0"/>
      </colorScale>
    </cfRule>
    <cfRule type="expression" dxfId="15911" priority="3335">
      <formula>Z101&lt;0</formula>
    </cfRule>
  </conditionalFormatting>
  <conditionalFormatting sqref="AA102">
    <cfRule type="colorScale" priority="3331">
      <colorScale>
        <cfvo type="min"/>
        <cfvo type="max"/>
        <color theme="0"/>
        <color theme="0"/>
      </colorScale>
    </cfRule>
    <cfRule type="expression" dxfId="15910" priority="3333">
      <formula>Z102&lt;0</formula>
    </cfRule>
  </conditionalFormatting>
  <conditionalFormatting sqref="AA105">
    <cfRule type="colorScale" priority="3328">
      <colorScale>
        <cfvo type="min"/>
        <cfvo type="max"/>
        <color theme="0"/>
        <color theme="0"/>
      </colorScale>
    </cfRule>
    <cfRule type="expression" dxfId="15909" priority="3329">
      <formula>Z105&lt;0</formula>
    </cfRule>
  </conditionalFormatting>
  <conditionalFormatting sqref="AA105:AA106">
    <cfRule type="expression" priority="3326">
      <formula>#REF!</formula>
    </cfRule>
  </conditionalFormatting>
  <conditionalFormatting sqref="AA105:AA107">
    <cfRule type="expression" dxfId="15908" priority="3324">
      <formula>IF(AA105="Validar","Rojo","Verde")</formula>
    </cfRule>
  </conditionalFormatting>
  <conditionalFormatting sqref="AA106">
    <cfRule type="colorScale" priority="3325">
      <colorScale>
        <cfvo type="min"/>
        <cfvo type="max"/>
        <color theme="0"/>
        <color theme="0"/>
      </colorScale>
    </cfRule>
    <cfRule type="expression" dxfId="15907" priority="3327">
      <formula>Z106&lt;0</formula>
    </cfRule>
  </conditionalFormatting>
  <conditionalFormatting sqref="AA110">
    <cfRule type="colorScale" priority="3316">
      <colorScale>
        <cfvo type="min"/>
        <cfvo type="max"/>
        <color theme="0"/>
        <color theme="0"/>
      </colorScale>
    </cfRule>
    <cfRule type="expression" dxfId="15906" priority="3317">
      <formula>Z110&lt;0</formula>
    </cfRule>
  </conditionalFormatting>
  <conditionalFormatting sqref="AA110:AA111">
    <cfRule type="expression" priority="3307">
      <formula>#REF!</formula>
    </cfRule>
  </conditionalFormatting>
  <conditionalFormatting sqref="AA111">
    <cfRule type="colorScale" priority="3306">
      <colorScale>
        <cfvo type="min"/>
        <cfvo type="max"/>
        <color theme="0"/>
        <color theme="0"/>
      </colorScale>
    </cfRule>
    <cfRule type="expression" dxfId="15905" priority="3308">
      <formula>Z111&lt;0</formula>
    </cfRule>
  </conditionalFormatting>
  <conditionalFormatting sqref="AA117">
    <cfRule type="colorScale" priority="3322">
      <colorScale>
        <cfvo type="min"/>
        <cfvo type="max"/>
        <color theme="0"/>
        <color theme="0"/>
      </colorScale>
    </cfRule>
    <cfRule type="expression" dxfId="15904" priority="3323">
      <formula>Z117&lt;0</formula>
    </cfRule>
  </conditionalFormatting>
  <conditionalFormatting sqref="AA117:AA123">
    <cfRule type="expression" priority="3320">
      <formula>#REF!</formula>
    </cfRule>
  </conditionalFormatting>
  <conditionalFormatting sqref="AA118:AA123">
    <cfRule type="colorScale" priority="3319">
      <colorScale>
        <cfvo type="min"/>
        <cfvo type="max"/>
        <color theme="0"/>
        <color theme="0"/>
      </colorScale>
    </cfRule>
    <cfRule type="expression" dxfId="15903" priority="3321">
      <formula>Z118&lt;0</formula>
    </cfRule>
  </conditionalFormatting>
  <conditionalFormatting sqref="AA126:AA135">
    <cfRule type="expression" dxfId="15902" priority="3443">
      <formula>IF(AA126="Validar","Rojo","Verde")</formula>
    </cfRule>
    <cfRule type="colorScale" priority="3444">
      <colorScale>
        <cfvo type="min"/>
        <cfvo type="max"/>
        <color theme="0"/>
        <color theme="0"/>
      </colorScale>
    </cfRule>
    <cfRule type="expression" priority="3445">
      <formula>$F$23</formula>
    </cfRule>
    <cfRule type="expression" dxfId="15901" priority="3446">
      <formula>Z126&lt;0</formula>
    </cfRule>
  </conditionalFormatting>
  <conditionalFormatting sqref="Z6">
    <cfRule type="colorScale" priority="3303">
      <colorScale>
        <cfvo type="min"/>
        <cfvo type="max"/>
        <color theme="0"/>
        <color theme="0"/>
      </colorScale>
    </cfRule>
    <cfRule type="expression" dxfId="15900" priority="3304">
      <formula>Y6&lt;0</formula>
    </cfRule>
  </conditionalFormatting>
  <conditionalFormatting sqref="Z6">
    <cfRule type="expression" dxfId="15899" priority="3301">
      <formula>IF(Z6="Validar","Rojo","Verde")</formula>
    </cfRule>
    <cfRule type="expression" priority="3302">
      <formula>#REF!</formula>
    </cfRule>
  </conditionalFormatting>
  <conditionalFormatting sqref="Z7:Z8">
    <cfRule type="colorScale" priority="3299">
      <colorScale>
        <cfvo type="min"/>
        <cfvo type="max"/>
        <color theme="0"/>
        <color theme="0"/>
      </colorScale>
    </cfRule>
    <cfRule type="expression" dxfId="15898" priority="3300">
      <formula>Y7&lt;0</formula>
    </cfRule>
  </conditionalFormatting>
  <conditionalFormatting sqref="Z7:Z8">
    <cfRule type="expression" dxfId="15897" priority="3297">
      <formula>IF(Z7="Validar","Rojo","Verde")</formula>
    </cfRule>
    <cfRule type="expression" priority="3298">
      <formula>#REF!</formula>
    </cfRule>
  </conditionalFormatting>
  <conditionalFormatting sqref="AD9">
    <cfRule type="colorScale" priority="3264">
      <colorScale>
        <cfvo type="min"/>
        <cfvo type="max"/>
        <color theme="0"/>
        <color theme="0"/>
      </colorScale>
    </cfRule>
    <cfRule type="expression" dxfId="15896" priority="3265">
      <formula>AC9&lt;0</formula>
    </cfRule>
  </conditionalFormatting>
  <conditionalFormatting sqref="AD9:AD20">
    <cfRule type="expression" dxfId="15895" priority="3235">
      <formula>IF(AD9="Validar","Rojo","Verde")</formula>
    </cfRule>
    <cfRule type="expression" priority="3237">
      <formula>#REF!</formula>
    </cfRule>
  </conditionalFormatting>
  <conditionalFormatting sqref="AD10">
    <cfRule type="colorScale" priority="3241">
      <colorScale>
        <cfvo type="min"/>
        <cfvo type="max"/>
        <color theme="0"/>
        <color theme="0"/>
      </colorScale>
    </cfRule>
    <cfRule type="expression" dxfId="15894" priority="3242">
      <formula>AC10&lt;0</formula>
    </cfRule>
  </conditionalFormatting>
  <conditionalFormatting sqref="AD11:AD14">
    <cfRule type="colorScale" priority="3262">
      <colorScale>
        <cfvo type="min"/>
        <cfvo type="max"/>
        <color theme="0"/>
        <color theme="0"/>
      </colorScale>
    </cfRule>
    <cfRule type="expression" dxfId="15893" priority="3263">
      <formula>AC11&lt;0</formula>
    </cfRule>
  </conditionalFormatting>
  <conditionalFormatting sqref="AD15">
    <cfRule type="colorScale" priority="3239">
      <colorScale>
        <cfvo type="min"/>
        <cfvo type="max"/>
        <color theme="0"/>
        <color theme="0"/>
      </colorScale>
    </cfRule>
    <cfRule type="expression" dxfId="15892" priority="3240">
      <formula>AC15&lt;0</formula>
    </cfRule>
  </conditionalFormatting>
  <conditionalFormatting sqref="AD16:AD17">
    <cfRule type="colorScale" priority="3260">
      <colorScale>
        <cfvo type="min"/>
        <cfvo type="max"/>
        <color theme="0"/>
        <color theme="0"/>
      </colorScale>
    </cfRule>
    <cfRule type="expression" dxfId="15891" priority="3261">
      <formula>AC16&lt;0</formula>
    </cfRule>
  </conditionalFormatting>
  <conditionalFormatting sqref="AD18">
    <cfRule type="colorScale" priority="3236">
      <colorScale>
        <cfvo type="min"/>
        <cfvo type="max"/>
        <color theme="0"/>
        <color theme="0"/>
      </colorScale>
    </cfRule>
    <cfRule type="expression" dxfId="15890" priority="3238">
      <formula>AC18&lt;0</formula>
    </cfRule>
  </conditionalFormatting>
  <conditionalFormatting sqref="AD19:AD20">
    <cfRule type="colorScale" priority="3258">
      <colorScale>
        <cfvo type="min"/>
        <cfvo type="max"/>
        <color theme="0"/>
        <color theme="0"/>
      </colorScale>
    </cfRule>
    <cfRule type="expression" dxfId="15889" priority="3259">
      <formula>AC19&lt;0</formula>
    </cfRule>
  </conditionalFormatting>
  <conditionalFormatting sqref="AD23">
    <cfRule type="colorScale" priority="3233">
      <colorScale>
        <cfvo type="min"/>
        <cfvo type="max"/>
        <color theme="0"/>
        <color theme="0"/>
      </colorScale>
    </cfRule>
    <cfRule type="expression" dxfId="15888" priority="3234">
      <formula>AC23&lt;0</formula>
    </cfRule>
  </conditionalFormatting>
  <conditionalFormatting sqref="AD23:AD31">
    <cfRule type="expression" dxfId="15887" priority="3227">
      <formula>IF(AD23="Validar","Rojo","Verde")</formula>
    </cfRule>
    <cfRule type="expression" priority="3229">
      <formula>#REF!</formula>
    </cfRule>
  </conditionalFormatting>
  <conditionalFormatting sqref="AD24">
    <cfRule type="colorScale" priority="3256">
      <colorScale>
        <cfvo type="min"/>
        <cfvo type="max"/>
        <color theme="0"/>
        <color theme="0"/>
      </colorScale>
    </cfRule>
    <cfRule type="expression" dxfId="15886" priority="3257">
      <formula>AC24&lt;0</formula>
    </cfRule>
  </conditionalFormatting>
  <conditionalFormatting sqref="AD25">
    <cfRule type="colorScale" priority="3254">
      <colorScale>
        <cfvo type="min"/>
        <cfvo type="max"/>
        <color theme="0"/>
        <color theme="0"/>
      </colorScale>
    </cfRule>
    <cfRule type="expression" dxfId="15885" priority="3255">
      <formula>AC25&lt;0</formula>
    </cfRule>
  </conditionalFormatting>
  <conditionalFormatting sqref="AD26">
    <cfRule type="colorScale" priority="3231">
      <colorScale>
        <cfvo type="min"/>
        <cfvo type="max"/>
        <color theme="0"/>
        <color theme="0"/>
      </colorScale>
    </cfRule>
    <cfRule type="expression" dxfId="15884" priority="3232">
      <formula>AC26&lt;0</formula>
    </cfRule>
  </conditionalFormatting>
  <conditionalFormatting sqref="AD27">
    <cfRule type="colorScale" priority="3252">
      <colorScale>
        <cfvo type="min"/>
        <cfvo type="max"/>
        <color theme="0"/>
        <color theme="0"/>
      </colorScale>
    </cfRule>
    <cfRule type="expression" dxfId="15883" priority="3253">
      <formula>AC27&lt;0</formula>
    </cfRule>
  </conditionalFormatting>
  <conditionalFormatting sqref="AD28">
    <cfRule type="colorScale" priority="3250">
      <colorScale>
        <cfvo type="min"/>
        <cfvo type="max"/>
        <color theme="0"/>
        <color theme="0"/>
      </colorScale>
    </cfRule>
    <cfRule type="expression" dxfId="15882" priority="3251">
      <formula>AC28&lt;0</formula>
    </cfRule>
  </conditionalFormatting>
  <conditionalFormatting sqref="AD29">
    <cfRule type="colorScale" priority="3228">
      <colorScale>
        <cfvo type="min"/>
        <cfvo type="max"/>
        <color theme="0"/>
        <color theme="0"/>
      </colorScale>
    </cfRule>
    <cfRule type="expression" dxfId="15881" priority="3230">
      <formula>AC29&lt;0</formula>
    </cfRule>
  </conditionalFormatting>
  <conditionalFormatting sqref="AD30">
    <cfRule type="colorScale" priority="3248">
      <colorScale>
        <cfvo type="min"/>
        <cfvo type="max"/>
        <color theme="0"/>
        <color theme="0"/>
      </colorScale>
    </cfRule>
    <cfRule type="expression" dxfId="15880" priority="3249">
      <formula>AC30&lt;0</formula>
    </cfRule>
  </conditionalFormatting>
  <conditionalFormatting sqref="AD31">
    <cfRule type="colorScale" priority="3246">
      <colorScale>
        <cfvo type="min"/>
        <cfvo type="max"/>
        <color theme="0"/>
        <color theme="0"/>
      </colorScale>
    </cfRule>
    <cfRule type="expression" dxfId="15879" priority="3247">
      <formula>AC31&lt;0</formula>
    </cfRule>
  </conditionalFormatting>
  <conditionalFormatting sqref="AD39">
    <cfRule type="colorScale" priority="3224">
      <colorScale>
        <cfvo type="min"/>
        <cfvo type="max"/>
        <color theme="0"/>
        <color theme="0"/>
      </colorScale>
    </cfRule>
    <cfRule type="expression" priority="3225">
      <formula>#REF!</formula>
    </cfRule>
    <cfRule type="expression" dxfId="15878" priority="3226">
      <formula>AC39&lt;0</formula>
    </cfRule>
  </conditionalFormatting>
  <conditionalFormatting sqref="AD39:AD107">
    <cfRule type="expression" dxfId="15877" priority="3162">
      <formula>IF(AD39="Validar","Rojo","Verde")</formula>
    </cfRule>
  </conditionalFormatting>
  <conditionalFormatting sqref="AD40:AD67">
    <cfRule type="colorScale" priority="3243">
      <colorScale>
        <cfvo type="min"/>
        <cfvo type="max"/>
        <color theme="0"/>
        <color theme="0"/>
      </colorScale>
    </cfRule>
    <cfRule type="expression" priority="3244">
      <formula>$F$19</formula>
    </cfRule>
    <cfRule type="expression" dxfId="15876" priority="3245">
      <formula>AC40&lt;0</formula>
    </cfRule>
  </conditionalFormatting>
  <conditionalFormatting sqref="AD68">
    <cfRule type="colorScale" priority="3221">
      <colorScale>
        <cfvo type="min"/>
        <cfvo type="max"/>
        <color theme="0"/>
        <color theme="0"/>
      </colorScale>
    </cfRule>
    <cfRule type="expression" priority="3222">
      <formula>#REF!</formula>
    </cfRule>
    <cfRule type="expression" dxfId="15875" priority="3223">
      <formula>AC68&lt;0</formula>
    </cfRule>
  </conditionalFormatting>
  <conditionalFormatting sqref="AD69:AD81">
    <cfRule type="colorScale" priority="3268">
      <colorScale>
        <cfvo type="min"/>
        <cfvo type="max"/>
        <color theme="0"/>
        <color theme="0"/>
      </colorScale>
    </cfRule>
    <cfRule type="expression" priority="3269">
      <formula>$F$19</formula>
    </cfRule>
    <cfRule type="expression" dxfId="15874" priority="3270">
      <formula>AC69&lt;0</formula>
    </cfRule>
  </conditionalFormatting>
  <conditionalFormatting sqref="AD82 AD92 AD103 AD107">
    <cfRule type="expression" dxfId="15873" priority="3267">
      <formula>AC82&lt;0</formula>
    </cfRule>
  </conditionalFormatting>
  <conditionalFormatting sqref="AD83">
    <cfRule type="colorScale" priority="3163">
      <colorScale>
        <cfvo type="min"/>
        <cfvo type="max"/>
        <color theme="0"/>
        <color theme="0"/>
      </colorScale>
    </cfRule>
    <cfRule type="expression" priority="3164">
      <formula>#REF!</formula>
    </cfRule>
    <cfRule type="expression" dxfId="15872" priority="3165">
      <formula>AC83&lt;0</formula>
    </cfRule>
  </conditionalFormatting>
  <conditionalFormatting sqref="AD84:AD91">
    <cfRule type="colorScale" priority="3271">
      <colorScale>
        <cfvo type="min"/>
        <cfvo type="max"/>
        <color theme="0"/>
        <color theme="0"/>
      </colorScale>
    </cfRule>
    <cfRule type="expression" priority="3272">
      <formula>$F$19</formula>
    </cfRule>
    <cfRule type="expression" dxfId="15871" priority="3273">
      <formula>AC84&lt;0</formula>
    </cfRule>
  </conditionalFormatting>
  <conditionalFormatting sqref="AD92 AD82 AD103 AD107">
    <cfRule type="colorScale" priority="3266">
      <colorScale>
        <cfvo type="min"/>
        <cfvo type="max"/>
        <color theme="0"/>
        <color theme="0"/>
      </colorScale>
    </cfRule>
  </conditionalFormatting>
  <conditionalFormatting sqref="AD93">
    <cfRule type="colorScale" priority="3218">
      <colorScale>
        <cfvo type="min"/>
        <cfvo type="max"/>
        <color theme="0"/>
        <color theme="0"/>
      </colorScale>
    </cfRule>
    <cfRule type="expression" priority="3219">
      <formula>#REF!</formula>
    </cfRule>
    <cfRule type="expression" dxfId="15870" priority="3220">
      <formula>AC93&lt;0</formula>
    </cfRule>
  </conditionalFormatting>
  <conditionalFormatting sqref="AD94:AD102">
    <cfRule type="colorScale" priority="3274">
      <colorScale>
        <cfvo type="min"/>
        <cfvo type="max"/>
        <color theme="0"/>
        <color theme="0"/>
      </colorScale>
    </cfRule>
    <cfRule type="expression" priority="3275">
      <formula>$F$19</formula>
    </cfRule>
    <cfRule type="expression" dxfId="15869" priority="3276">
      <formula>AC94&lt;0</formula>
    </cfRule>
  </conditionalFormatting>
  <conditionalFormatting sqref="AD104">
    <cfRule type="colorScale" priority="3215">
      <colorScale>
        <cfvo type="min"/>
        <cfvo type="max"/>
        <color theme="0"/>
        <color theme="0"/>
      </colorScale>
    </cfRule>
    <cfRule type="expression" priority="3216">
      <formula>#REF!</formula>
    </cfRule>
    <cfRule type="expression" dxfId="15868" priority="3217">
      <formula>AC104&lt;0</formula>
    </cfRule>
  </conditionalFormatting>
  <conditionalFormatting sqref="AD105:AD106">
    <cfRule type="colorScale" priority="3277">
      <colorScale>
        <cfvo type="min"/>
        <cfvo type="max"/>
        <color theme="0"/>
        <color theme="0"/>
      </colorScale>
    </cfRule>
    <cfRule type="expression" priority="3278">
      <formula>$F$19</formula>
    </cfRule>
    <cfRule type="expression" dxfId="15867" priority="3279">
      <formula>AC105&lt;0</formula>
    </cfRule>
  </conditionalFormatting>
  <conditionalFormatting sqref="AD110">
    <cfRule type="colorScale" priority="3280">
      <colorScale>
        <cfvo type="min"/>
        <cfvo type="max"/>
        <color theme="0"/>
        <color theme="0"/>
      </colorScale>
    </cfRule>
    <cfRule type="expression" dxfId="15866" priority="3281">
      <formula>AC110&lt;0</formula>
    </cfRule>
  </conditionalFormatting>
  <conditionalFormatting sqref="AD110:AD111">
    <cfRule type="expression" priority="3160">
      <formula>$F$19</formula>
    </cfRule>
  </conditionalFormatting>
  <conditionalFormatting sqref="AD111">
    <cfRule type="colorScale" priority="3159">
      <colorScale>
        <cfvo type="min"/>
        <cfvo type="max"/>
        <color theme="0"/>
        <color theme="0"/>
      </colorScale>
    </cfRule>
    <cfRule type="expression" dxfId="15865" priority="3161">
      <formula>AC111&lt;0</formula>
    </cfRule>
  </conditionalFormatting>
  <conditionalFormatting sqref="AD117:AD123">
    <cfRule type="colorScale" priority="3285">
      <colorScale>
        <cfvo type="min"/>
        <cfvo type="max"/>
        <color theme="0"/>
        <color theme="0"/>
      </colorScale>
    </cfRule>
    <cfRule type="expression" priority="3286">
      <formula>$F$19</formula>
    </cfRule>
    <cfRule type="expression" dxfId="15864" priority="3287">
      <formula>AC117&lt;0</formula>
    </cfRule>
  </conditionalFormatting>
  <conditionalFormatting sqref="AD125">
    <cfRule type="colorScale" priority="3212">
      <colorScale>
        <cfvo type="min"/>
        <cfvo type="max"/>
        <color theme="0"/>
        <color theme="0"/>
      </colorScale>
    </cfRule>
    <cfRule type="expression" priority="3213">
      <formula>#REF!</formula>
    </cfRule>
    <cfRule type="expression" dxfId="15863" priority="3214">
      <formula>AC125&lt;0</formula>
    </cfRule>
  </conditionalFormatting>
  <conditionalFormatting sqref="AD125:AD135">
    <cfRule type="expression" dxfId="15862" priority="3211">
      <formula>IF(AD125="Validar","Rojo","Verde")</formula>
    </cfRule>
  </conditionalFormatting>
  <conditionalFormatting sqref="AD126:AD132">
    <cfRule type="colorScale" priority="3288">
      <colorScale>
        <cfvo type="min"/>
        <cfvo type="max"/>
        <color theme="0"/>
        <color theme="0"/>
      </colorScale>
    </cfRule>
    <cfRule type="expression" dxfId="15861" priority="3290">
      <formula>AC126&lt;0</formula>
    </cfRule>
  </conditionalFormatting>
  <conditionalFormatting sqref="AD126:AD134">
    <cfRule type="expression" priority="3289">
      <formula>$F$19</formula>
    </cfRule>
  </conditionalFormatting>
  <conditionalFormatting sqref="AD133:AD134">
    <cfRule type="colorScale" priority="3291">
      <colorScale>
        <cfvo type="min"/>
        <cfvo type="max"/>
        <color theme="0"/>
        <color theme="0"/>
      </colorScale>
    </cfRule>
    <cfRule type="expression" dxfId="15860" priority="3292">
      <formula>AC133&lt;0</formula>
    </cfRule>
  </conditionalFormatting>
  <conditionalFormatting sqref="AD135">
    <cfRule type="colorScale" priority="3282">
      <colorScale>
        <cfvo type="min"/>
        <cfvo type="max"/>
        <color theme="0"/>
        <color theme="0"/>
      </colorScale>
    </cfRule>
    <cfRule type="expression" priority="3283">
      <formula>$F$23</formula>
    </cfRule>
    <cfRule type="expression" dxfId="15859" priority="3284">
      <formula>AC135&lt;0</formula>
    </cfRule>
  </conditionalFormatting>
  <conditionalFormatting sqref="AD110:AE111">
    <cfRule type="expression" dxfId="15858" priority="3155">
      <formula>IF(AD110="Validar","Rojo","Verde")</formula>
    </cfRule>
  </conditionalFormatting>
  <conditionalFormatting sqref="AD117:AE123">
    <cfRule type="expression" dxfId="15857" priority="3168">
      <formula>IF(AD117="Validar","Rojo","Verde")</formula>
    </cfRule>
  </conditionalFormatting>
  <conditionalFormatting sqref="AE40:AE66">
    <cfRule type="colorScale" priority="3203">
      <colorScale>
        <cfvo type="min"/>
        <cfvo type="max"/>
        <color theme="0"/>
        <color theme="0"/>
      </colorScale>
    </cfRule>
    <cfRule type="expression" priority="3204">
      <formula>#REF!</formula>
    </cfRule>
    <cfRule type="expression" dxfId="15856" priority="3205">
      <formula>AD40&lt;0</formula>
    </cfRule>
  </conditionalFormatting>
  <conditionalFormatting sqref="AE40:AE67">
    <cfRule type="expression" dxfId="15855" priority="3202">
      <formula>IF(AE40="Validar","Rojo","Verde")</formula>
    </cfRule>
  </conditionalFormatting>
  <conditionalFormatting sqref="AE67 AD82:AE82 AD92:AE92 AD103:AE103 AD107:AE107">
    <cfRule type="expression" priority="3207">
      <formula>$F$23</formula>
    </cfRule>
  </conditionalFormatting>
  <conditionalFormatting sqref="AE67 AE82 AE92 AE103 AE107">
    <cfRule type="expression" dxfId="15854" priority="3208">
      <formula>AD67&lt;0</formula>
    </cfRule>
  </conditionalFormatting>
  <conditionalFormatting sqref="AE69">
    <cfRule type="colorScale" priority="3200">
      <colorScale>
        <cfvo type="min"/>
        <cfvo type="max"/>
        <color theme="0"/>
        <color theme="0"/>
      </colorScale>
    </cfRule>
    <cfRule type="expression" dxfId="15853" priority="3201">
      <formula>AD69&lt;0</formula>
    </cfRule>
  </conditionalFormatting>
  <conditionalFormatting sqref="AE69:AE81">
    <cfRule type="expression" priority="3198">
      <formula>#REF!</formula>
    </cfRule>
  </conditionalFormatting>
  <conditionalFormatting sqref="AE69:AE82">
    <cfRule type="expression" dxfId="15852" priority="3196">
      <formula>IF(AE69="Validar","Rojo","Verde")</formula>
    </cfRule>
  </conditionalFormatting>
  <conditionalFormatting sqref="AE70:AE78">
    <cfRule type="colorScale" priority="3197">
      <colorScale>
        <cfvo type="min"/>
        <cfvo type="max"/>
        <color theme="0"/>
        <color theme="0"/>
      </colorScale>
    </cfRule>
    <cfRule type="expression" dxfId="15851" priority="3199">
      <formula>AD70&lt;0</formula>
    </cfRule>
  </conditionalFormatting>
  <conditionalFormatting sqref="AE79:AE81">
    <cfRule type="colorScale" priority="3209">
      <colorScale>
        <cfvo type="min"/>
        <cfvo type="max"/>
        <color theme="0"/>
        <color theme="0"/>
      </colorScale>
    </cfRule>
    <cfRule type="expression" dxfId="15850" priority="3210">
      <formula>AD79&lt;0</formula>
    </cfRule>
  </conditionalFormatting>
  <conditionalFormatting sqref="AE82 AE67 AE92 AE103 AE107">
    <cfRule type="colorScale" priority="3206">
      <colorScale>
        <cfvo type="min"/>
        <cfvo type="max"/>
        <color theme="0"/>
        <color theme="0"/>
      </colorScale>
    </cfRule>
  </conditionalFormatting>
  <conditionalFormatting sqref="AE84">
    <cfRule type="colorScale" priority="3194">
      <colorScale>
        <cfvo type="min"/>
        <cfvo type="max"/>
        <color theme="0"/>
        <color theme="0"/>
      </colorScale>
    </cfRule>
    <cfRule type="expression" dxfId="15849" priority="3195">
      <formula>AD84&lt;0</formula>
    </cfRule>
  </conditionalFormatting>
  <conditionalFormatting sqref="AE84:AE91">
    <cfRule type="expression" priority="3192">
      <formula>#REF!</formula>
    </cfRule>
  </conditionalFormatting>
  <conditionalFormatting sqref="AE84:AE92">
    <cfRule type="expression" dxfId="15848" priority="3190">
      <formula>IF(AE84="Validar","Rojo","Verde")</formula>
    </cfRule>
  </conditionalFormatting>
  <conditionalFormatting sqref="AE85:AE91">
    <cfRule type="colorScale" priority="3191">
      <colorScale>
        <cfvo type="min"/>
        <cfvo type="max"/>
        <color theme="0"/>
        <color theme="0"/>
      </colorScale>
    </cfRule>
    <cfRule type="expression" dxfId="15847" priority="3193">
      <formula>AD85&lt;0</formula>
    </cfRule>
  </conditionalFormatting>
  <conditionalFormatting sqref="AE94">
    <cfRule type="colorScale" priority="3188">
      <colorScale>
        <cfvo type="min"/>
        <cfvo type="max"/>
        <color theme="0"/>
        <color theme="0"/>
      </colorScale>
    </cfRule>
    <cfRule type="expression" dxfId="15846" priority="3189">
      <formula>AD94&lt;0</formula>
    </cfRule>
  </conditionalFormatting>
  <conditionalFormatting sqref="AE94:AE102">
    <cfRule type="expression" priority="3182">
      <formula>#REF!</formula>
    </cfRule>
  </conditionalFormatting>
  <conditionalFormatting sqref="AE94:AE103">
    <cfRule type="expression" dxfId="15845" priority="3180">
      <formula>IF(AE94="Validar","Rojo","Verde")</formula>
    </cfRule>
  </conditionalFormatting>
  <conditionalFormatting sqref="AE95:AE100">
    <cfRule type="colorScale" priority="3186">
      <colorScale>
        <cfvo type="min"/>
        <cfvo type="max"/>
        <color theme="0"/>
        <color theme="0"/>
      </colorScale>
    </cfRule>
    <cfRule type="expression" dxfId="15844" priority="3187">
      <formula>AD95&lt;0</formula>
    </cfRule>
  </conditionalFormatting>
  <conditionalFormatting sqref="AE101">
    <cfRule type="colorScale" priority="3184">
      <colorScale>
        <cfvo type="min"/>
        <cfvo type="max"/>
        <color theme="0"/>
        <color theme="0"/>
      </colorScale>
    </cfRule>
    <cfRule type="expression" dxfId="15843" priority="3185">
      <formula>AD101&lt;0</formula>
    </cfRule>
  </conditionalFormatting>
  <conditionalFormatting sqref="AE102">
    <cfRule type="colorScale" priority="3181">
      <colorScale>
        <cfvo type="min"/>
        <cfvo type="max"/>
        <color theme="0"/>
        <color theme="0"/>
      </colorScale>
    </cfRule>
    <cfRule type="expression" dxfId="15842" priority="3183">
      <formula>AD102&lt;0</formula>
    </cfRule>
  </conditionalFormatting>
  <conditionalFormatting sqref="AE105">
    <cfRule type="colorScale" priority="3178">
      <colorScale>
        <cfvo type="min"/>
        <cfvo type="max"/>
        <color theme="0"/>
        <color theme="0"/>
      </colorScale>
    </cfRule>
    <cfRule type="expression" dxfId="15841" priority="3179">
      <formula>AD105&lt;0</formula>
    </cfRule>
  </conditionalFormatting>
  <conditionalFormatting sqref="AE105:AE106">
    <cfRule type="expression" priority="3176">
      <formula>#REF!</formula>
    </cfRule>
  </conditionalFormatting>
  <conditionalFormatting sqref="AE105:AE107">
    <cfRule type="expression" dxfId="15840" priority="3174">
      <formula>IF(AE105="Validar","Rojo","Verde")</formula>
    </cfRule>
  </conditionalFormatting>
  <conditionalFormatting sqref="AE106">
    <cfRule type="colorScale" priority="3175">
      <colorScale>
        <cfvo type="min"/>
        <cfvo type="max"/>
        <color theme="0"/>
        <color theme="0"/>
      </colorScale>
    </cfRule>
    <cfRule type="expression" dxfId="15839" priority="3177">
      <formula>AD106&lt;0</formula>
    </cfRule>
  </conditionalFormatting>
  <conditionalFormatting sqref="AE110">
    <cfRule type="colorScale" priority="3166">
      <colorScale>
        <cfvo type="min"/>
        <cfvo type="max"/>
        <color theme="0"/>
        <color theme="0"/>
      </colorScale>
    </cfRule>
    <cfRule type="expression" dxfId="15838" priority="3167">
      <formula>AD110&lt;0</formula>
    </cfRule>
  </conditionalFormatting>
  <conditionalFormatting sqref="AE110:AE111">
    <cfRule type="expression" priority="3157">
      <formula>#REF!</formula>
    </cfRule>
  </conditionalFormatting>
  <conditionalFormatting sqref="AE111">
    <cfRule type="colorScale" priority="3156">
      <colorScale>
        <cfvo type="min"/>
        <cfvo type="max"/>
        <color theme="0"/>
        <color theme="0"/>
      </colorScale>
    </cfRule>
    <cfRule type="expression" dxfId="15837" priority="3158">
      <formula>AD111&lt;0</formula>
    </cfRule>
  </conditionalFormatting>
  <conditionalFormatting sqref="AE117">
    <cfRule type="colorScale" priority="3172">
      <colorScale>
        <cfvo type="min"/>
        <cfvo type="max"/>
        <color theme="0"/>
        <color theme="0"/>
      </colorScale>
    </cfRule>
    <cfRule type="expression" dxfId="15836" priority="3173">
      <formula>AD117&lt;0</formula>
    </cfRule>
  </conditionalFormatting>
  <conditionalFormatting sqref="AE117:AE123">
    <cfRule type="expression" priority="3170">
      <formula>#REF!</formula>
    </cfRule>
  </conditionalFormatting>
  <conditionalFormatting sqref="AE118:AE123">
    <cfRule type="colorScale" priority="3169">
      <colorScale>
        <cfvo type="min"/>
        <cfvo type="max"/>
        <color theme="0"/>
        <color theme="0"/>
      </colorScale>
    </cfRule>
    <cfRule type="expression" dxfId="15835" priority="3171">
      <formula>AD118&lt;0</formula>
    </cfRule>
  </conditionalFormatting>
  <conditionalFormatting sqref="AE126:AE135">
    <cfRule type="expression" dxfId="15834" priority="3293">
      <formula>IF(AE126="Validar","Rojo","Verde")</formula>
    </cfRule>
    <cfRule type="colorScale" priority="3294">
      <colorScale>
        <cfvo type="min"/>
        <cfvo type="max"/>
        <color theme="0"/>
        <color theme="0"/>
      </colorScale>
    </cfRule>
    <cfRule type="expression" priority="3295">
      <formula>$F$23</formula>
    </cfRule>
    <cfRule type="expression" dxfId="15833" priority="3296">
      <formula>AD126&lt;0</formula>
    </cfRule>
  </conditionalFormatting>
  <conditionalFormatting sqref="AD6">
    <cfRule type="colorScale" priority="3153">
      <colorScale>
        <cfvo type="min"/>
        <cfvo type="max"/>
        <color theme="0"/>
        <color theme="0"/>
      </colorScale>
    </cfRule>
    <cfRule type="expression" dxfId="15832" priority="3154">
      <formula>AC6&lt;0</formula>
    </cfRule>
  </conditionalFormatting>
  <conditionalFormatting sqref="AD6">
    <cfRule type="expression" dxfId="15831" priority="3151">
      <formula>IF(AD6="Validar","Rojo","Verde")</formula>
    </cfRule>
    <cfRule type="expression" priority="3152">
      <formula>#REF!</formula>
    </cfRule>
  </conditionalFormatting>
  <conditionalFormatting sqref="AD7:AD8">
    <cfRule type="colorScale" priority="3149">
      <colorScale>
        <cfvo type="min"/>
        <cfvo type="max"/>
        <color theme="0"/>
        <color theme="0"/>
      </colorScale>
    </cfRule>
    <cfRule type="expression" dxfId="15830" priority="3150">
      <formula>AC7&lt;0</formula>
    </cfRule>
  </conditionalFormatting>
  <conditionalFormatting sqref="AD7:AD8">
    <cfRule type="expression" dxfId="15829" priority="3147">
      <formula>IF(AD7="Validar","Rojo","Verde")</formula>
    </cfRule>
    <cfRule type="expression" priority="3148">
      <formula>#REF!</formula>
    </cfRule>
  </conditionalFormatting>
  <conditionalFormatting sqref="AG9">
    <cfRule type="colorScale" priority="3114">
      <colorScale>
        <cfvo type="min"/>
        <cfvo type="max"/>
        <color theme="0"/>
        <color theme="0"/>
      </colorScale>
    </cfRule>
    <cfRule type="expression" dxfId="15828" priority="3115">
      <formula>AF9&lt;0</formula>
    </cfRule>
  </conditionalFormatting>
  <conditionalFormatting sqref="AG9:AG20">
    <cfRule type="expression" dxfId="15827" priority="3085">
      <formula>IF(AG9="Validar","Rojo","Verde")</formula>
    </cfRule>
    <cfRule type="expression" priority="3087">
      <formula>#REF!</formula>
    </cfRule>
  </conditionalFormatting>
  <conditionalFormatting sqref="AG10">
    <cfRule type="colorScale" priority="3091">
      <colorScale>
        <cfvo type="min"/>
        <cfvo type="max"/>
        <color theme="0"/>
        <color theme="0"/>
      </colorScale>
    </cfRule>
    <cfRule type="expression" dxfId="15826" priority="3092">
      <formula>AF10&lt;0</formula>
    </cfRule>
  </conditionalFormatting>
  <conditionalFormatting sqref="AG11:AG14">
    <cfRule type="colorScale" priority="3112">
      <colorScale>
        <cfvo type="min"/>
        <cfvo type="max"/>
        <color theme="0"/>
        <color theme="0"/>
      </colorScale>
    </cfRule>
    <cfRule type="expression" dxfId="15825" priority="3113">
      <formula>AF11&lt;0</formula>
    </cfRule>
  </conditionalFormatting>
  <conditionalFormatting sqref="AG15">
    <cfRule type="colorScale" priority="3089">
      <colorScale>
        <cfvo type="min"/>
        <cfvo type="max"/>
        <color theme="0"/>
        <color theme="0"/>
      </colorScale>
    </cfRule>
    <cfRule type="expression" dxfId="15824" priority="3090">
      <formula>AF15&lt;0</formula>
    </cfRule>
  </conditionalFormatting>
  <conditionalFormatting sqref="AG16:AG17">
    <cfRule type="colorScale" priority="3110">
      <colorScale>
        <cfvo type="min"/>
        <cfvo type="max"/>
        <color theme="0"/>
        <color theme="0"/>
      </colorScale>
    </cfRule>
    <cfRule type="expression" dxfId="15823" priority="3111">
      <formula>AF16&lt;0</formula>
    </cfRule>
  </conditionalFormatting>
  <conditionalFormatting sqref="AG18">
    <cfRule type="colorScale" priority="3086">
      <colorScale>
        <cfvo type="min"/>
        <cfvo type="max"/>
        <color theme="0"/>
        <color theme="0"/>
      </colorScale>
    </cfRule>
    <cfRule type="expression" dxfId="15822" priority="3088">
      <formula>AF18&lt;0</formula>
    </cfRule>
  </conditionalFormatting>
  <conditionalFormatting sqref="AG19:AG20">
    <cfRule type="colorScale" priority="3108">
      <colorScale>
        <cfvo type="min"/>
        <cfvo type="max"/>
        <color theme="0"/>
        <color theme="0"/>
      </colorScale>
    </cfRule>
    <cfRule type="expression" dxfId="15821" priority="3109">
      <formula>AF19&lt;0</formula>
    </cfRule>
  </conditionalFormatting>
  <conditionalFormatting sqref="AG23">
    <cfRule type="colorScale" priority="3083">
      <colorScale>
        <cfvo type="min"/>
        <cfvo type="max"/>
        <color theme="0"/>
        <color theme="0"/>
      </colorScale>
    </cfRule>
    <cfRule type="expression" dxfId="15820" priority="3084">
      <formula>AF23&lt;0</formula>
    </cfRule>
  </conditionalFormatting>
  <conditionalFormatting sqref="AG23:AG31">
    <cfRule type="expression" dxfId="15819" priority="3077">
      <formula>IF(AG23="Validar","Rojo","Verde")</formula>
    </cfRule>
    <cfRule type="expression" priority="3079">
      <formula>#REF!</formula>
    </cfRule>
  </conditionalFormatting>
  <conditionalFormatting sqref="AG24">
    <cfRule type="colorScale" priority="3106">
      <colorScale>
        <cfvo type="min"/>
        <cfvo type="max"/>
        <color theme="0"/>
        <color theme="0"/>
      </colorScale>
    </cfRule>
    <cfRule type="expression" dxfId="15818" priority="3107">
      <formula>AF24&lt;0</formula>
    </cfRule>
  </conditionalFormatting>
  <conditionalFormatting sqref="AG25">
    <cfRule type="colorScale" priority="3104">
      <colorScale>
        <cfvo type="min"/>
        <cfvo type="max"/>
        <color theme="0"/>
        <color theme="0"/>
      </colorScale>
    </cfRule>
    <cfRule type="expression" dxfId="15817" priority="3105">
      <formula>AF25&lt;0</formula>
    </cfRule>
  </conditionalFormatting>
  <conditionalFormatting sqref="AG26">
    <cfRule type="colorScale" priority="3081">
      <colorScale>
        <cfvo type="min"/>
        <cfvo type="max"/>
        <color theme="0"/>
        <color theme="0"/>
      </colorScale>
    </cfRule>
    <cfRule type="expression" dxfId="15816" priority="3082">
      <formula>AF26&lt;0</formula>
    </cfRule>
  </conditionalFormatting>
  <conditionalFormatting sqref="AG27">
    <cfRule type="colorScale" priority="3102">
      <colorScale>
        <cfvo type="min"/>
        <cfvo type="max"/>
        <color theme="0"/>
        <color theme="0"/>
      </colorScale>
    </cfRule>
    <cfRule type="expression" dxfId="15815" priority="3103">
      <formula>AF27&lt;0</formula>
    </cfRule>
  </conditionalFormatting>
  <conditionalFormatting sqref="AG28">
    <cfRule type="colorScale" priority="3100">
      <colorScale>
        <cfvo type="min"/>
        <cfvo type="max"/>
        <color theme="0"/>
        <color theme="0"/>
      </colorScale>
    </cfRule>
    <cfRule type="expression" dxfId="15814" priority="3101">
      <formula>AF28&lt;0</formula>
    </cfRule>
  </conditionalFormatting>
  <conditionalFormatting sqref="AG29">
    <cfRule type="colorScale" priority="3078">
      <colorScale>
        <cfvo type="min"/>
        <cfvo type="max"/>
        <color theme="0"/>
        <color theme="0"/>
      </colorScale>
    </cfRule>
    <cfRule type="expression" dxfId="15813" priority="3080">
      <formula>AF29&lt;0</formula>
    </cfRule>
  </conditionalFormatting>
  <conditionalFormatting sqref="AG30">
    <cfRule type="colorScale" priority="3098">
      <colorScale>
        <cfvo type="min"/>
        <cfvo type="max"/>
        <color theme="0"/>
        <color theme="0"/>
      </colorScale>
    </cfRule>
    <cfRule type="expression" dxfId="15812" priority="3099">
      <formula>AF30&lt;0</formula>
    </cfRule>
  </conditionalFormatting>
  <conditionalFormatting sqref="AG31">
    <cfRule type="colorScale" priority="3096">
      <colorScale>
        <cfvo type="min"/>
        <cfvo type="max"/>
        <color theme="0"/>
        <color theme="0"/>
      </colorScale>
    </cfRule>
    <cfRule type="expression" dxfId="15811" priority="3097">
      <formula>AF31&lt;0</formula>
    </cfRule>
  </conditionalFormatting>
  <conditionalFormatting sqref="AG39">
    <cfRule type="colorScale" priority="3074">
      <colorScale>
        <cfvo type="min"/>
        <cfvo type="max"/>
        <color theme="0"/>
        <color theme="0"/>
      </colorScale>
    </cfRule>
    <cfRule type="expression" priority="3075">
      <formula>#REF!</formula>
    </cfRule>
    <cfRule type="expression" dxfId="15810" priority="3076">
      <formula>AF39&lt;0</formula>
    </cfRule>
  </conditionalFormatting>
  <conditionalFormatting sqref="AG39:AG107">
    <cfRule type="expression" dxfId="15809" priority="3012">
      <formula>IF(AG39="Validar","Rojo","Verde")</formula>
    </cfRule>
  </conditionalFormatting>
  <conditionalFormatting sqref="AG40:AG67">
    <cfRule type="colorScale" priority="3093">
      <colorScale>
        <cfvo type="min"/>
        <cfvo type="max"/>
        <color theme="0"/>
        <color theme="0"/>
      </colorScale>
    </cfRule>
    <cfRule type="expression" priority="3094">
      <formula>$F$19</formula>
    </cfRule>
    <cfRule type="expression" dxfId="15808" priority="3095">
      <formula>AF40&lt;0</formula>
    </cfRule>
  </conditionalFormatting>
  <conditionalFormatting sqref="AG68">
    <cfRule type="colorScale" priority="3071">
      <colorScale>
        <cfvo type="min"/>
        <cfvo type="max"/>
        <color theme="0"/>
        <color theme="0"/>
      </colorScale>
    </cfRule>
    <cfRule type="expression" priority="3072">
      <formula>#REF!</formula>
    </cfRule>
    <cfRule type="expression" dxfId="15807" priority="3073">
      <formula>AF68&lt;0</formula>
    </cfRule>
  </conditionalFormatting>
  <conditionalFormatting sqref="AG69:AG81">
    <cfRule type="colorScale" priority="3118">
      <colorScale>
        <cfvo type="min"/>
        <cfvo type="max"/>
        <color theme="0"/>
        <color theme="0"/>
      </colorScale>
    </cfRule>
    <cfRule type="expression" priority="3119">
      <formula>$F$19</formula>
    </cfRule>
    <cfRule type="expression" dxfId="15806" priority="3120">
      <formula>AF69&lt;0</formula>
    </cfRule>
  </conditionalFormatting>
  <conditionalFormatting sqref="AG82 AG92 AG103 AG107">
    <cfRule type="expression" dxfId="15805" priority="3117">
      <formula>AF82&lt;0</formula>
    </cfRule>
  </conditionalFormatting>
  <conditionalFormatting sqref="AG83">
    <cfRule type="colorScale" priority="3013">
      <colorScale>
        <cfvo type="min"/>
        <cfvo type="max"/>
        <color theme="0"/>
        <color theme="0"/>
      </colorScale>
    </cfRule>
    <cfRule type="expression" priority="3014">
      <formula>#REF!</formula>
    </cfRule>
    <cfRule type="expression" dxfId="15804" priority="3015">
      <formula>AF83&lt;0</formula>
    </cfRule>
  </conditionalFormatting>
  <conditionalFormatting sqref="AG84:AG91">
    <cfRule type="colorScale" priority="3121">
      <colorScale>
        <cfvo type="min"/>
        <cfvo type="max"/>
        <color theme="0"/>
        <color theme="0"/>
      </colorScale>
    </cfRule>
    <cfRule type="expression" priority="3122">
      <formula>$F$19</formula>
    </cfRule>
    <cfRule type="expression" dxfId="15803" priority="3123">
      <formula>AF84&lt;0</formula>
    </cfRule>
  </conditionalFormatting>
  <conditionalFormatting sqref="AG92 AG82 AG103 AG107">
    <cfRule type="colorScale" priority="3116">
      <colorScale>
        <cfvo type="min"/>
        <cfvo type="max"/>
        <color theme="0"/>
        <color theme="0"/>
      </colorScale>
    </cfRule>
  </conditionalFormatting>
  <conditionalFormatting sqref="AG93">
    <cfRule type="colorScale" priority="3068">
      <colorScale>
        <cfvo type="min"/>
        <cfvo type="max"/>
        <color theme="0"/>
        <color theme="0"/>
      </colorScale>
    </cfRule>
    <cfRule type="expression" priority="3069">
      <formula>#REF!</formula>
    </cfRule>
    <cfRule type="expression" dxfId="15802" priority="3070">
      <formula>AF93&lt;0</formula>
    </cfRule>
  </conditionalFormatting>
  <conditionalFormatting sqref="AG94:AG102">
    <cfRule type="colorScale" priority="3124">
      <colorScale>
        <cfvo type="min"/>
        <cfvo type="max"/>
        <color theme="0"/>
        <color theme="0"/>
      </colorScale>
    </cfRule>
    <cfRule type="expression" priority="3125">
      <formula>$F$19</formula>
    </cfRule>
    <cfRule type="expression" dxfId="15801" priority="3126">
      <formula>AF94&lt;0</formula>
    </cfRule>
  </conditionalFormatting>
  <conditionalFormatting sqref="AG104">
    <cfRule type="colorScale" priority="3065">
      <colorScale>
        <cfvo type="min"/>
        <cfvo type="max"/>
        <color theme="0"/>
        <color theme="0"/>
      </colorScale>
    </cfRule>
    <cfRule type="expression" priority="3066">
      <formula>#REF!</formula>
    </cfRule>
    <cfRule type="expression" dxfId="15800" priority="3067">
      <formula>AF104&lt;0</formula>
    </cfRule>
  </conditionalFormatting>
  <conditionalFormatting sqref="AG105:AG106">
    <cfRule type="colorScale" priority="3127">
      <colorScale>
        <cfvo type="min"/>
        <cfvo type="max"/>
        <color theme="0"/>
        <color theme="0"/>
      </colorScale>
    </cfRule>
    <cfRule type="expression" priority="3128">
      <formula>$F$19</formula>
    </cfRule>
    <cfRule type="expression" dxfId="15799" priority="3129">
      <formula>AF105&lt;0</formula>
    </cfRule>
  </conditionalFormatting>
  <conditionalFormatting sqref="AG110">
    <cfRule type="colorScale" priority="3130">
      <colorScale>
        <cfvo type="min"/>
        <cfvo type="max"/>
        <color theme="0"/>
        <color theme="0"/>
      </colorScale>
    </cfRule>
    <cfRule type="expression" dxfId="15798" priority="3131">
      <formula>AF110&lt;0</formula>
    </cfRule>
  </conditionalFormatting>
  <conditionalFormatting sqref="AG110:AG111">
    <cfRule type="expression" priority="3010">
      <formula>$F$19</formula>
    </cfRule>
  </conditionalFormatting>
  <conditionalFormatting sqref="AG111">
    <cfRule type="colorScale" priority="3009">
      <colorScale>
        <cfvo type="min"/>
        <cfvo type="max"/>
        <color theme="0"/>
        <color theme="0"/>
      </colorScale>
    </cfRule>
    <cfRule type="expression" dxfId="15797" priority="3011">
      <formula>AF111&lt;0</formula>
    </cfRule>
  </conditionalFormatting>
  <conditionalFormatting sqref="AG117:AG123">
    <cfRule type="colorScale" priority="3135">
      <colorScale>
        <cfvo type="min"/>
        <cfvo type="max"/>
        <color theme="0"/>
        <color theme="0"/>
      </colorScale>
    </cfRule>
    <cfRule type="expression" priority="3136">
      <formula>$F$19</formula>
    </cfRule>
    <cfRule type="expression" dxfId="15796" priority="3137">
      <formula>AF117&lt;0</formula>
    </cfRule>
  </conditionalFormatting>
  <conditionalFormatting sqref="AG125">
    <cfRule type="colorScale" priority="3062">
      <colorScale>
        <cfvo type="min"/>
        <cfvo type="max"/>
        <color theme="0"/>
        <color theme="0"/>
      </colorScale>
    </cfRule>
    <cfRule type="expression" priority="3063">
      <formula>#REF!</formula>
    </cfRule>
    <cfRule type="expression" dxfId="15795" priority="3064">
      <formula>AF125&lt;0</formula>
    </cfRule>
  </conditionalFormatting>
  <conditionalFormatting sqref="AG125:AG135">
    <cfRule type="expression" dxfId="15794" priority="3061">
      <formula>IF(AG125="Validar","Rojo","Verde")</formula>
    </cfRule>
  </conditionalFormatting>
  <conditionalFormatting sqref="AG126:AG132">
    <cfRule type="colorScale" priority="3138">
      <colorScale>
        <cfvo type="min"/>
        <cfvo type="max"/>
        <color theme="0"/>
        <color theme="0"/>
      </colorScale>
    </cfRule>
    <cfRule type="expression" dxfId="15793" priority="3140">
      <formula>AF126&lt;0</formula>
    </cfRule>
  </conditionalFormatting>
  <conditionalFormatting sqref="AG126:AG134">
    <cfRule type="expression" priority="3139">
      <formula>$F$19</formula>
    </cfRule>
  </conditionalFormatting>
  <conditionalFormatting sqref="AG133:AG134">
    <cfRule type="colorScale" priority="3141">
      <colorScale>
        <cfvo type="min"/>
        <cfvo type="max"/>
        <color theme="0"/>
        <color theme="0"/>
      </colorScale>
    </cfRule>
    <cfRule type="expression" dxfId="15792" priority="3142">
      <formula>AF133&lt;0</formula>
    </cfRule>
  </conditionalFormatting>
  <conditionalFormatting sqref="AG135">
    <cfRule type="colorScale" priority="3132">
      <colorScale>
        <cfvo type="min"/>
        <cfvo type="max"/>
        <color theme="0"/>
        <color theme="0"/>
      </colorScale>
    </cfRule>
    <cfRule type="expression" priority="3133">
      <formula>$F$23</formula>
    </cfRule>
    <cfRule type="expression" dxfId="15791" priority="3134">
      <formula>AF135&lt;0</formula>
    </cfRule>
  </conditionalFormatting>
  <conditionalFormatting sqref="AG110:AH111">
    <cfRule type="expression" dxfId="15790" priority="3005">
      <formula>IF(AG110="Validar","Rojo","Verde")</formula>
    </cfRule>
  </conditionalFormatting>
  <conditionalFormatting sqref="AG117:AH123">
    <cfRule type="expression" dxfId="15789" priority="3018">
      <formula>IF(AG117="Validar","Rojo","Verde")</formula>
    </cfRule>
  </conditionalFormatting>
  <conditionalFormatting sqref="AH40:AH66">
    <cfRule type="colorScale" priority="3053">
      <colorScale>
        <cfvo type="min"/>
        <cfvo type="max"/>
        <color theme="0"/>
        <color theme="0"/>
      </colorScale>
    </cfRule>
    <cfRule type="expression" priority="3054">
      <formula>#REF!</formula>
    </cfRule>
    <cfRule type="expression" dxfId="15788" priority="3055">
      <formula>AG40&lt;0</formula>
    </cfRule>
  </conditionalFormatting>
  <conditionalFormatting sqref="AH40:AH67">
    <cfRule type="expression" dxfId="15787" priority="3052">
      <formula>IF(AH40="Validar","Rojo","Verde")</formula>
    </cfRule>
  </conditionalFormatting>
  <conditionalFormatting sqref="AH67 AG82:AH82 AG92:AH92 AG103:AH103 AG107:AH107">
    <cfRule type="expression" priority="3057">
      <formula>$F$23</formula>
    </cfRule>
  </conditionalFormatting>
  <conditionalFormatting sqref="AH67 AH82 AH92 AH103 AH107">
    <cfRule type="expression" dxfId="15786" priority="3058">
      <formula>AG67&lt;0</formula>
    </cfRule>
  </conditionalFormatting>
  <conditionalFormatting sqref="AH69">
    <cfRule type="colorScale" priority="3050">
      <colorScale>
        <cfvo type="min"/>
        <cfvo type="max"/>
        <color theme="0"/>
        <color theme="0"/>
      </colorScale>
    </cfRule>
    <cfRule type="expression" dxfId="15785" priority="3051">
      <formula>AG69&lt;0</formula>
    </cfRule>
  </conditionalFormatting>
  <conditionalFormatting sqref="AH69:AH81">
    <cfRule type="expression" priority="3048">
      <formula>#REF!</formula>
    </cfRule>
  </conditionalFormatting>
  <conditionalFormatting sqref="AH69:AH82">
    <cfRule type="expression" dxfId="15784" priority="3046">
      <formula>IF(AH69="Validar","Rojo","Verde")</formula>
    </cfRule>
  </conditionalFormatting>
  <conditionalFormatting sqref="AH70:AH78">
    <cfRule type="colorScale" priority="3047">
      <colorScale>
        <cfvo type="min"/>
        <cfvo type="max"/>
        <color theme="0"/>
        <color theme="0"/>
      </colorScale>
    </cfRule>
    <cfRule type="expression" dxfId="15783" priority="3049">
      <formula>AG70&lt;0</formula>
    </cfRule>
  </conditionalFormatting>
  <conditionalFormatting sqref="AH79:AH81">
    <cfRule type="colorScale" priority="3059">
      <colorScale>
        <cfvo type="min"/>
        <cfvo type="max"/>
        <color theme="0"/>
        <color theme="0"/>
      </colorScale>
    </cfRule>
    <cfRule type="expression" dxfId="15782" priority="3060">
      <formula>AG79&lt;0</formula>
    </cfRule>
  </conditionalFormatting>
  <conditionalFormatting sqref="AH82 AH67 AH92 AH103 AH107">
    <cfRule type="colorScale" priority="3056">
      <colorScale>
        <cfvo type="min"/>
        <cfvo type="max"/>
        <color theme="0"/>
        <color theme="0"/>
      </colorScale>
    </cfRule>
  </conditionalFormatting>
  <conditionalFormatting sqref="AH84">
    <cfRule type="colorScale" priority="3044">
      <colorScale>
        <cfvo type="min"/>
        <cfvo type="max"/>
        <color theme="0"/>
        <color theme="0"/>
      </colorScale>
    </cfRule>
    <cfRule type="expression" dxfId="15781" priority="3045">
      <formula>AG84&lt;0</formula>
    </cfRule>
  </conditionalFormatting>
  <conditionalFormatting sqref="AH84:AH91">
    <cfRule type="expression" priority="3042">
      <formula>#REF!</formula>
    </cfRule>
  </conditionalFormatting>
  <conditionalFormatting sqref="AH84:AH92">
    <cfRule type="expression" dxfId="15780" priority="3040">
      <formula>IF(AH84="Validar","Rojo","Verde")</formula>
    </cfRule>
  </conditionalFormatting>
  <conditionalFormatting sqref="AH85:AH91">
    <cfRule type="colorScale" priority="3041">
      <colorScale>
        <cfvo type="min"/>
        <cfvo type="max"/>
        <color theme="0"/>
        <color theme="0"/>
      </colorScale>
    </cfRule>
    <cfRule type="expression" dxfId="15779" priority="3043">
      <formula>AG85&lt;0</formula>
    </cfRule>
  </conditionalFormatting>
  <conditionalFormatting sqref="AH94">
    <cfRule type="colorScale" priority="3038">
      <colorScale>
        <cfvo type="min"/>
        <cfvo type="max"/>
        <color theme="0"/>
        <color theme="0"/>
      </colorScale>
    </cfRule>
    <cfRule type="expression" dxfId="15778" priority="3039">
      <formula>AG94&lt;0</formula>
    </cfRule>
  </conditionalFormatting>
  <conditionalFormatting sqref="AH94:AH102">
    <cfRule type="expression" priority="3032">
      <formula>#REF!</formula>
    </cfRule>
  </conditionalFormatting>
  <conditionalFormatting sqref="AH94:AH103">
    <cfRule type="expression" dxfId="15777" priority="3030">
      <formula>IF(AH94="Validar","Rojo","Verde")</formula>
    </cfRule>
  </conditionalFormatting>
  <conditionalFormatting sqref="AH95:AH100">
    <cfRule type="colorScale" priority="3036">
      <colorScale>
        <cfvo type="min"/>
        <cfvo type="max"/>
        <color theme="0"/>
        <color theme="0"/>
      </colorScale>
    </cfRule>
    <cfRule type="expression" dxfId="15776" priority="3037">
      <formula>AG95&lt;0</formula>
    </cfRule>
  </conditionalFormatting>
  <conditionalFormatting sqref="AH101">
    <cfRule type="colorScale" priority="3034">
      <colorScale>
        <cfvo type="min"/>
        <cfvo type="max"/>
        <color theme="0"/>
        <color theme="0"/>
      </colorScale>
    </cfRule>
    <cfRule type="expression" dxfId="15775" priority="3035">
      <formula>AG101&lt;0</formula>
    </cfRule>
  </conditionalFormatting>
  <conditionalFormatting sqref="AH102">
    <cfRule type="colorScale" priority="3031">
      <colorScale>
        <cfvo type="min"/>
        <cfvo type="max"/>
        <color theme="0"/>
        <color theme="0"/>
      </colorScale>
    </cfRule>
    <cfRule type="expression" dxfId="15774" priority="3033">
      <formula>AG102&lt;0</formula>
    </cfRule>
  </conditionalFormatting>
  <conditionalFormatting sqref="AH105">
    <cfRule type="colorScale" priority="3028">
      <colorScale>
        <cfvo type="min"/>
        <cfvo type="max"/>
        <color theme="0"/>
        <color theme="0"/>
      </colorScale>
    </cfRule>
    <cfRule type="expression" dxfId="15773" priority="3029">
      <formula>AG105&lt;0</formula>
    </cfRule>
  </conditionalFormatting>
  <conditionalFormatting sqref="AH105:AH106">
    <cfRule type="expression" priority="3026">
      <formula>#REF!</formula>
    </cfRule>
  </conditionalFormatting>
  <conditionalFormatting sqref="AH105:AH107">
    <cfRule type="expression" dxfId="15772" priority="3024">
      <formula>IF(AH105="Validar","Rojo","Verde")</formula>
    </cfRule>
  </conditionalFormatting>
  <conditionalFormatting sqref="AH106">
    <cfRule type="colorScale" priority="3025">
      <colorScale>
        <cfvo type="min"/>
        <cfvo type="max"/>
        <color theme="0"/>
        <color theme="0"/>
      </colorScale>
    </cfRule>
    <cfRule type="expression" dxfId="15771" priority="3027">
      <formula>AG106&lt;0</formula>
    </cfRule>
  </conditionalFormatting>
  <conditionalFormatting sqref="AH110">
    <cfRule type="colorScale" priority="3016">
      <colorScale>
        <cfvo type="min"/>
        <cfvo type="max"/>
        <color theme="0"/>
        <color theme="0"/>
      </colorScale>
    </cfRule>
    <cfRule type="expression" dxfId="15770" priority="3017">
      <formula>AG110&lt;0</formula>
    </cfRule>
  </conditionalFormatting>
  <conditionalFormatting sqref="AH110:AH111">
    <cfRule type="expression" priority="3007">
      <formula>#REF!</formula>
    </cfRule>
  </conditionalFormatting>
  <conditionalFormatting sqref="AH111">
    <cfRule type="colorScale" priority="3006">
      <colorScale>
        <cfvo type="min"/>
        <cfvo type="max"/>
        <color theme="0"/>
        <color theme="0"/>
      </colorScale>
    </cfRule>
    <cfRule type="expression" dxfId="15769" priority="3008">
      <formula>AG111&lt;0</formula>
    </cfRule>
  </conditionalFormatting>
  <conditionalFormatting sqref="AH117">
    <cfRule type="colorScale" priority="3022">
      <colorScale>
        <cfvo type="min"/>
        <cfvo type="max"/>
        <color theme="0"/>
        <color theme="0"/>
      </colorScale>
    </cfRule>
    <cfRule type="expression" dxfId="15768" priority="3023">
      <formula>AG117&lt;0</formula>
    </cfRule>
  </conditionalFormatting>
  <conditionalFormatting sqref="AH117:AH123">
    <cfRule type="expression" priority="3020">
      <formula>#REF!</formula>
    </cfRule>
  </conditionalFormatting>
  <conditionalFormatting sqref="AH118:AH123">
    <cfRule type="colorScale" priority="3019">
      <colorScale>
        <cfvo type="min"/>
        <cfvo type="max"/>
        <color theme="0"/>
        <color theme="0"/>
      </colorScale>
    </cfRule>
    <cfRule type="expression" dxfId="15767" priority="3021">
      <formula>AG118&lt;0</formula>
    </cfRule>
  </conditionalFormatting>
  <conditionalFormatting sqref="AH126:AH135">
    <cfRule type="expression" dxfId="15766" priority="3143">
      <formula>IF(AH126="Validar","Rojo","Verde")</formula>
    </cfRule>
    <cfRule type="colorScale" priority="3144">
      <colorScale>
        <cfvo type="min"/>
        <cfvo type="max"/>
        <color theme="0"/>
        <color theme="0"/>
      </colorScale>
    </cfRule>
    <cfRule type="expression" priority="3145">
      <formula>$F$23</formula>
    </cfRule>
    <cfRule type="expression" dxfId="15765" priority="3146">
      <formula>AG126&lt;0</formula>
    </cfRule>
  </conditionalFormatting>
  <conditionalFormatting sqref="AG6">
    <cfRule type="colorScale" priority="3003">
      <colorScale>
        <cfvo type="min"/>
        <cfvo type="max"/>
        <color theme="0"/>
        <color theme="0"/>
      </colorScale>
    </cfRule>
    <cfRule type="expression" dxfId="15764" priority="3004">
      <formula>AF6&lt;0</formula>
    </cfRule>
  </conditionalFormatting>
  <conditionalFormatting sqref="AG6">
    <cfRule type="expression" dxfId="15763" priority="3001">
      <formula>IF(AG6="Validar","Rojo","Verde")</formula>
    </cfRule>
    <cfRule type="expression" priority="3002">
      <formula>#REF!</formula>
    </cfRule>
  </conditionalFormatting>
  <conditionalFormatting sqref="AG7:AG8">
    <cfRule type="colorScale" priority="2999">
      <colorScale>
        <cfvo type="min"/>
        <cfvo type="max"/>
        <color theme="0"/>
        <color theme="0"/>
      </colorScale>
    </cfRule>
    <cfRule type="expression" dxfId="15762" priority="3000">
      <formula>AF7&lt;0</formula>
    </cfRule>
  </conditionalFormatting>
  <conditionalFormatting sqref="AG7:AG8">
    <cfRule type="expression" dxfId="15761" priority="2997">
      <formula>IF(AG7="Validar","Rojo","Verde")</formula>
    </cfRule>
    <cfRule type="expression" priority="2998">
      <formula>#REF!</formula>
    </cfRule>
  </conditionalFormatting>
  <conditionalFormatting sqref="AK9">
    <cfRule type="colorScale" priority="2964">
      <colorScale>
        <cfvo type="min"/>
        <cfvo type="max"/>
        <color theme="0"/>
        <color theme="0"/>
      </colorScale>
    </cfRule>
    <cfRule type="expression" dxfId="15760" priority="2965">
      <formula>AJ9&lt;0</formula>
    </cfRule>
  </conditionalFormatting>
  <conditionalFormatting sqref="AK9:AK20">
    <cfRule type="expression" dxfId="15759" priority="2935">
      <formula>IF(AK9="Validar","Rojo","Verde")</formula>
    </cfRule>
    <cfRule type="expression" priority="2937">
      <formula>#REF!</formula>
    </cfRule>
  </conditionalFormatting>
  <conditionalFormatting sqref="AK10">
    <cfRule type="colorScale" priority="2941">
      <colorScale>
        <cfvo type="min"/>
        <cfvo type="max"/>
        <color theme="0"/>
        <color theme="0"/>
      </colorScale>
    </cfRule>
    <cfRule type="expression" dxfId="15758" priority="2942">
      <formula>AJ10&lt;0</formula>
    </cfRule>
  </conditionalFormatting>
  <conditionalFormatting sqref="AK11:AK14">
    <cfRule type="colorScale" priority="2962">
      <colorScale>
        <cfvo type="min"/>
        <cfvo type="max"/>
        <color theme="0"/>
        <color theme="0"/>
      </colorScale>
    </cfRule>
    <cfRule type="expression" dxfId="15757" priority="2963">
      <formula>AJ11&lt;0</formula>
    </cfRule>
  </conditionalFormatting>
  <conditionalFormatting sqref="AK15">
    <cfRule type="colorScale" priority="2939">
      <colorScale>
        <cfvo type="min"/>
        <cfvo type="max"/>
        <color theme="0"/>
        <color theme="0"/>
      </colorScale>
    </cfRule>
    <cfRule type="expression" dxfId="15756" priority="2940">
      <formula>AJ15&lt;0</formula>
    </cfRule>
  </conditionalFormatting>
  <conditionalFormatting sqref="AK16:AK17">
    <cfRule type="colorScale" priority="2960">
      <colorScale>
        <cfvo type="min"/>
        <cfvo type="max"/>
        <color theme="0"/>
        <color theme="0"/>
      </colorScale>
    </cfRule>
    <cfRule type="expression" dxfId="15755" priority="2961">
      <formula>AJ16&lt;0</formula>
    </cfRule>
  </conditionalFormatting>
  <conditionalFormatting sqref="AK18">
    <cfRule type="colorScale" priority="2936">
      <colorScale>
        <cfvo type="min"/>
        <cfvo type="max"/>
        <color theme="0"/>
        <color theme="0"/>
      </colorScale>
    </cfRule>
    <cfRule type="expression" dxfId="15754" priority="2938">
      <formula>AJ18&lt;0</formula>
    </cfRule>
  </conditionalFormatting>
  <conditionalFormatting sqref="AK19:AK20">
    <cfRule type="colorScale" priority="2958">
      <colorScale>
        <cfvo type="min"/>
        <cfvo type="max"/>
        <color theme="0"/>
        <color theme="0"/>
      </colorScale>
    </cfRule>
    <cfRule type="expression" dxfId="15753" priority="2959">
      <formula>AJ19&lt;0</formula>
    </cfRule>
  </conditionalFormatting>
  <conditionalFormatting sqref="AK23">
    <cfRule type="colorScale" priority="2933">
      <colorScale>
        <cfvo type="min"/>
        <cfvo type="max"/>
        <color theme="0"/>
        <color theme="0"/>
      </colorScale>
    </cfRule>
    <cfRule type="expression" dxfId="15752" priority="2934">
      <formula>AJ23&lt;0</formula>
    </cfRule>
  </conditionalFormatting>
  <conditionalFormatting sqref="AK23:AK31">
    <cfRule type="expression" dxfId="15751" priority="2927">
      <formula>IF(AK23="Validar","Rojo","Verde")</formula>
    </cfRule>
    <cfRule type="expression" priority="2929">
      <formula>#REF!</formula>
    </cfRule>
  </conditionalFormatting>
  <conditionalFormatting sqref="AK24">
    <cfRule type="colorScale" priority="2956">
      <colorScale>
        <cfvo type="min"/>
        <cfvo type="max"/>
        <color theme="0"/>
        <color theme="0"/>
      </colorScale>
    </cfRule>
    <cfRule type="expression" dxfId="15750" priority="2957">
      <formula>AJ24&lt;0</formula>
    </cfRule>
  </conditionalFormatting>
  <conditionalFormatting sqref="AK25">
    <cfRule type="colorScale" priority="2954">
      <colorScale>
        <cfvo type="min"/>
        <cfvo type="max"/>
        <color theme="0"/>
        <color theme="0"/>
      </colorScale>
    </cfRule>
    <cfRule type="expression" dxfId="15749" priority="2955">
      <formula>AJ25&lt;0</formula>
    </cfRule>
  </conditionalFormatting>
  <conditionalFormatting sqref="AK26">
    <cfRule type="colorScale" priority="2931">
      <colorScale>
        <cfvo type="min"/>
        <cfvo type="max"/>
        <color theme="0"/>
        <color theme="0"/>
      </colorScale>
    </cfRule>
    <cfRule type="expression" dxfId="15748" priority="2932">
      <formula>AJ26&lt;0</formula>
    </cfRule>
  </conditionalFormatting>
  <conditionalFormatting sqref="AK27">
    <cfRule type="colorScale" priority="2952">
      <colorScale>
        <cfvo type="min"/>
        <cfvo type="max"/>
        <color theme="0"/>
        <color theme="0"/>
      </colorScale>
    </cfRule>
    <cfRule type="expression" dxfId="15747" priority="2953">
      <formula>AJ27&lt;0</formula>
    </cfRule>
  </conditionalFormatting>
  <conditionalFormatting sqref="AK28">
    <cfRule type="colorScale" priority="2950">
      <colorScale>
        <cfvo type="min"/>
        <cfvo type="max"/>
        <color theme="0"/>
        <color theme="0"/>
      </colorScale>
    </cfRule>
    <cfRule type="expression" dxfId="15746" priority="2951">
      <formula>AJ28&lt;0</formula>
    </cfRule>
  </conditionalFormatting>
  <conditionalFormatting sqref="AK29">
    <cfRule type="colorScale" priority="2928">
      <colorScale>
        <cfvo type="min"/>
        <cfvo type="max"/>
        <color theme="0"/>
        <color theme="0"/>
      </colorScale>
    </cfRule>
    <cfRule type="expression" dxfId="15745" priority="2930">
      <formula>AJ29&lt;0</formula>
    </cfRule>
  </conditionalFormatting>
  <conditionalFormatting sqref="AK30">
    <cfRule type="colorScale" priority="2948">
      <colorScale>
        <cfvo type="min"/>
        <cfvo type="max"/>
        <color theme="0"/>
        <color theme="0"/>
      </colorScale>
    </cfRule>
    <cfRule type="expression" dxfId="15744" priority="2949">
      <formula>AJ30&lt;0</formula>
    </cfRule>
  </conditionalFormatting>
  <conditionalFormatting sqref="AK31">
    <cfRule type="colorScale" priority="2946">
      <colorScale>
        <cfvo type="min"/>
        <cfvo type="max"/>
        <color theme="0"/>
        <color theme="0"/>
      </colorScale>
    </cfRule>
    <cfRule type="expression" dxfId="15743" priority="2947">
      <formula>AJ31&lt;0</formula>
    </cfRule>
  </conditionalFormatting>
  <conditionalFormatting sqref="AK39">
    <cfRule type="colorScale" priority="2924">
      <colorScale>
        <cfvo type="min"/>
        <cfvo type="max"/>
        <color theme="0"/>
        <color theme="0"/>
      </colorScale>
    </cfRule>
    <cfRule type="expression" priority="2925">
      <formula>#REF!</formula>
    </cfRule>
    <cfRule type="expression" dxfId="15742" priority="2926">
      <formula>AJ39&lt;0</formula>
    </cfRule>
  </conditionalFormatting>
  <conditionalFormatting sqref="AK39:AK107">
    <cfRule type="expression" dxfId="15741" priority="2862">
      <formula>IF(AK39="Validar","Rojo","Verde")</formula>
    </cfRule>
  </conditionalFormatting>
  <conditionalFormatting sqref="AK40:AK67">
    <cfRule type="colorScale" priority="2943">
      <colorScale>
        <cfvo type="min"/>
        <cfvo type="max"/>
        <color theme="0"/>
        <color theme="0"/>
      </colorScale>
    </cfRule>
    <cfRule type="expression" priority="2944">
      <formula>$F$19</formula>
    </cfRule>
    <cfRule type="expression" dxfId="15740" priority="2945">
      <formula>AJ40&lt;0</formula>
    </cfRule>
  </conditionalFormatting>
  <conditionalFormatting sqref="AK68">
    <cfRule type="colorScale" priority="2921">
      <colorScale>
        <cfvo type="min"/>
        <cfvo type="max"/>
        <color theme="0"/>
        <color theme="0"/>
      </colorScale>
    </cfRule>
    <cfRule type="expression" priority="2922">
      <formula>#REF!</formula>
    </cfRule>
    <cfRule type="expression" dxfId="15739" priority="2923">
      <formula>AJ68&lt;0</formula>
    </cfRule>
  </conditionalFormatting>
  <conditionalFormatting sqref="AK69:AK81">
    <cfRule type="colorScale" priority="2968">
      <colorScale>
        <cfvo type="min"/>
        <cfvo type="max"/>
        <color theme="0"/>
        <color theme="0"/>
      </colorScale>
    </cfRule>
    <cfRule type="expression" priority="2969">
      <formula>$F$19</formula>
    </cfRule>
    <cfRule type="expression" dxfId="15738" priority="2970">
      <formula>AJ69&lt;0</formula>
    </cfRule>
  </conditionalFormatting>
  <conditionalFormatting sqref="AK82 AK92 AK103 AK107">
    <cfRule type="expression" dxfId="15737" priority="2967">
      <formula>AJ82&lt;0</formula>
    </cfRule>
  </conditionalFormatting>
  <conditionalFormatting sqref="AK83">
    <cfRule type="colorScale" priority="2863">
      <colorScale>
        <cfvo type="min"/>
        <cfvo type="max"/>
        <color theme="0"/>
        <color theme="0"/>
      </colorScale>
    </cfRule>
    <cfRule type="expression" priority="2864">
      <formula>#REF!</formula>
    </cfRule>
    <cfRule type="expression" dxfId="15736" priority="2865">
      <formula>AJ83&lt;0</formula>
    </cfRule>
  </conditionalFormatting>
  <conditionalFormatting sqref="AK84:AK91">
    <cfRule type="colorScale" priority="2971">
      <colorScale>
        <cfvo type="min"/>
        <cfvo type="max"/>
        <color theme="0"/>
        <color theme="0"/>
      </colorScale>
    </cfRule>
    <cfRule type="expression" priority="2972">
      <formula>$F$19</formula>
    </cfRule>
    <cfRule type="expression" dxfId="15735" priority="2973">
      <formula>AJ84&lt;0</formula>
    </cfRule>
  </conditionalFormatting>
  <conditionalFormatting sqref="AK92 AK82 AK103 AK107">
    <cfRule type="colorScale" priority="2966">
      <colorScale>
        <cfvo type="min"/>
        <cfvo type="max"/>
        <color theme="0"/>
        <color theme="0"/>
      </colorScale>
    </cfRule>
  </conditionalFormatting>
  <conditionalFormatting sqref="AK93">
    <cfRule type="colorScale" priority="2918">
      <colorScale>
        <cfvo type="min"/>
        <cfvo type="max"/>
        <color theme="0"/>
        <color theme="0"/>
      </colorScale>
    </cfRule>
    <cfRule type="expression" priority="2919">
      <formula>#REF!</formula>
    </cfRule>
    <cfRule type="expression" dxfId="15734" priority="2920">
      <formula>AJ93&lt;0</formula>
    </cfRule>
  </conditionalFormatting>
  <conditionalFormatting sqref="AK94:AK102">
    <cfRule type="colorScale" priority="2974">
      <colorScale>
        <cfvo type="min"/>
        <cfvo type="max"/>
        <color theme="0"/>
        <color theme="0"/>
      </colorScale>
    </cfRule>
    <cfRule type="expression" priority="2975">
      <formula>$F$19</formula>
    </cfRule>
    <cfRule type="expression" dxfId="15733" priority="2976">
      <formula>AJ94&lt;0</formula>
    </cfRule>
  </conditionalFormatting>
  <conditionalFormatting sqref="AK104">
    <cfRule type="colorScale" priority="2915">
      <colorScale>
        <cfvo type="min"/>
        <cfvo type="max"/>
        <color theme="0"/>
        <color theme="0"/>
      </colorScale>
    </cfRule>
    <cfRule type="expression" priority="2916">
      <formula>#REF!</formula>
    </cfRule>
    <cfRule type="expression" dxfId="15732" priority="2917">
      <formula>AJ104&lt;0</formula>
    </cfRule>
  </conditionalFormatting>
  <conditionalFormatting sqref="AK105:AK106">
    <cfRule type="colorScale" priority="2977">
      <colorScale>
        <cfvo type="min"/>
        <cfvo type="max"/>
        <color theme="0"/>
        <color theme="0"/>
      </colorScale>
    </cfRule>
    <cfRule type="expression" priority="2978">
      <formula>$F$19</formula>
    </cfRule>
    <cfRule type="expression" dxfId="15731" priority="2979">
      <formula>AJ105&lt;0</formula>
    </cfRule>
  </conditionalFormatting>
  <conditionalFormatting sqref="AK110">
    <cfRule type="colorScale" priority="2980">
      <colorScale>
        <cfvo type="min"/>
        <cfvo type="max"/>
        <color theme="0"/>
        <color theme="0"/>
      </colorScale>
    </cfRule>
    <cfRule type="expression" dxfId="15730" priority="2981">
      <formula>AJ110&lt;0</formula>
    </cfRule>
  </conditionalFormatting>
  <conditionalFormatting sqref="AK110:AK111">
    <cfRule type="expression" priority="2860">
      <formula>$F$19</formula>
    </cfRule>
  </conditionalFormatting>
  <conditionalFormatting sqref="AK111">
    <cfRule type="colorScale" priority="2859">
      <colorScale>
        <cfvo type="min"/>
        <cfvo type="max"/>
        <color theme="0"/>
        <color theme="0"/>
      </colorScale>
    </cfRule>
    <cfRule type="expression" dxfId="15729" priority="2861">
      <formula>AJ111&lt;0</formula>
    </cfRule>
  </conditionalFormatting>
  <conditionalFormatting sqref="AK117:AK123">
    <cfRule type="colorScale" priority="2985">
      <colorScale>
        <cfvo type="min"/>
        <cfvo type="max"/>
        <color theme="0"/>
        <color theme="0"/>
      </colorScale>
    </cfRule>
    <cfRule type="expression" priority="2986">
      <formula>$F$19</formula>
    </cfRule>
    <cfRule type="expression" dxfId="15728" priority="2987">
      <formula>AJ117&lt;0</formula>
    </cfRule>
  </conditionalFormatting>
  <conditionalFormatting sqref="AK125">
    <cfRule type="colorScale" priority="2912">
      <colorScale>
        <cfvo type="min"/>
        <cfvo type="max"/>
        <color theme="0"/>
        <color theme="0"/>
      </colorScale>
    </cfRule>
    <cfRule type="expression" priority="2913">
      <formula>#REF!</formula>
    </cfRule>
    <cfRule type="expression" dxfId="15727" priority="2914">
      <formula>AJ125&lt;0</formula>
    </cfRule>
  </conditionalFormatting>
  <conditionalFormatting sqref="AK125:AK135">
    <cfRule type="expression" dxfId="15726" priority="2911">
      <formula>IF(AK125="Validar","Rojo","Verde")</formula>
    </cfRule>
  </conditionalFormatting>
  <conditionalFormatting sqref="AK126:AK132">
    <cfRule type="colorScale" priority="2988">
      <colorScale>
        <cfvo type="min"/>
        <cfvo type="max"/>
        <color theme="0"/>
        <color theme="0"/>
      </colorScale>
    </cfRule>
    <cfRule type="expression" dxfId="15725" priority="2990">
      <formula>AJ126&lt;0</formula>
    </cfRule>
  </conditionalFormatting>
  <conditionalFormatting sqref="AK126:AK134">
    <cfRule type="expression" priority="2989">
      <formula>$F$19</formula>
    </cfRule>
  </conditionalFormatting>
  <conditionalFormatting sqref="AK133:AK134">
    <cfRule type="colorScale" priority="2991">
      <colorScale>
        <cfvo type="min"/>
        <cfvo type="max"/>
        <color theme="0"/>
        <color theme="0"/>
      </colorScale>
    </cfRule>
    <cfRule type="expression" dxfId="15724" priority="2992">
      <formula>AJ133&lt;0</formula>
    </cfRule>
  </conditionalFormatting>
  <conditionalFormatting sqref="AK135">
    <cfRule type="colorScale" priority="2982">
      <colorScale>
        <cfvo type="min"/>
        <cfvo type="max"/>
        <color theme="0"/>
        <color theme="0"/>
      </colorScale>
    </cfRule>
    <cfRule type="expression" priority="2983">
      <formula>$F$23</formula>
    </cfRule>
    <cfRule type="expression" dxfId="15723" priority="2984">
      <formula>AJ135&lt;0</formula>
    </cfRule>
  </conditionalFormatting>
  <conditionalFormatting sqref="AK110:AL111">
    <cfRule type="expression" dxfId="15722" priority="2855">
      <formula>IF(AK110="Validar","Rojo","Verde")</formula>
    </cfRule>
  </conditionalFormatting>
  <conditionalFormatting sqref="AK117:AL123">
    <cfRule type="expression" dxfId="15721" priority="2868">
      <formula>IF(AK117="Validar","Rojo","Verde")</formula>
    </cfRule>
  </conditionalFormatting>
  <conditionalFormatting sqref="AL40:AL66">
    <cfRule type="colorScale" priority="2903">
      <colorScale>
        <cfvo type="min"/>
        <cfvo type="max"/>
        <color theme="0"/>
        <color theme="0"/>
      </colorScale>
    </cfRule>
    <cfRule type="expression" priority="2904">
      <formula>#REF!</formula>
    </cfRule>
    <cfRule type="expression" dxfId="15720" priority="2905">
      <formula>AK40&lt;0</formula>
    </cfRule>
  </conditionalFormatting>
  <conditionalFormatting sqref="AL40:AL67">
    <cfRule type="expression" dxfId="15719" priority="2902">
      <formula>IF(AL40="Validar","Rojo","Verde")</formula>
    </cfRule>
  </conditionalFormatting>
  <conditionalFormatting sqref="AL67 AK82:AL82 AK92:AL92 AK103:AL103 AK107:AL107">
    <cfRule type="expression" priority="2907">
      <formula>$F$23</formula>
    </cfRule>
  </conditionalFormatting>
  <conditionalFormatting sqref="AL67 AL82 AL92 AL103 AL107">
    <cfRule type="expression" dxfId="15718" priority="2908">
      <formula>AK67&lt;0</formula>
    </cfRule>
  </conditionalFormatting>
  <conditionalFormatting sqref="AL69">
    <cfRule type="colorScale" priority="2900">
      <colorScale>
        <cfvo type="min"/>
        <cfvo type="max"/>
        <color theme="0"/>
        <color theme="0"/>
      </colorScale>
    </cfRule>
    <cfRule type="expression" dxfId="15717" priority="2901">
      <formula>AK69&lt;0</formula>
    </cfRule>
  </conditionalFormatting>
  <conditionalFormatting sqref="AL69:AL81">
    <cfRule type="expression" priority="2898">
      <formula>#REF!</formula>
    </cfRule>
  </conditionalFormatting>
  <conditionalFormatting sqref="AL69:AL82">
    <cfRule type="expression" dxfId="15716" priority="2896">
      <formula>IF(AL69="Validar","Rojo","Verde")</formula>
    </cfRule>
  </conditionalFormatting>
  <conditionalFormatting sqref="AL70:AL78">
    <cfRule type="colorScale" priority="2897">
      <colorScale>
        <cfvo type="min"/>
        <cfvo type="max"/>
        <color theme="0"/>
        <color theme="0"/>
      </colorScale>
    </cfRule>
    <cfRule type="expression" dxfId="15715" priority="2899">
      <formula>AK70&lt;0</formula>
    </cfRule>
  </conditionalFormatting>
  <conditionalFormatting sqref="AL79:AL81">
    <cfRule type="colorScale" priority="2909">
      <colorScale>
        <cfvo type="min"/>
        <cfvo type="max"/>
        <color theme="0"/>
        <color theme="0"/>
      </colorScale>
    </cfRule>
    <cfRule type="expression" dxfId="15714" priority="2910">
      <formula>AK79&lt;0</formula>
    </cfRule>
  </conditionalFormatting>
  <conditionalFormatting sqref="AL82 AL67 AL92 AL103 AL107">
    <cfRule type="colorScale" priority="2906">
      <colorScale>
        <cfvo type="min"/>
        <cfvo type="max"/>
        <color theme="0"/>
        <color theme="0"/>
      </colorScale>
    </cfRule>
  </conditionalFormatting>
  <conditionalFormatting sqref="AL84">
    <cfRule type="colorScale" priority="2894">
      <colorScale>
        <cfvo type="min"/>
        <cfvo type="max"/>
        <color theme="0"/>
        <color theme="0"/>
      </colorScale>
    </cfRule>
    <cfRule type="expression" dxfId="15713" priority="2895">
      <formula>AK84&lt;0</formula>
    </cfRule>
  </conditionalFormatting>
  <conditionalFormatting sqref="AL84:AL91">
    <cfRule type="expression" priority="2892">
      <formula>#REF!</formula>
    </cfRule>
  </conditionalFormatting>
  <conditionalFormatting sqref="AL84:AL92">
    <cfRule type="expression" dxfId="15712" priority="2890">
      <formula>IF(AL84="Validar","Rojo","Verde")</formula>
    </cfRule>
  </conditionalFormatting>
  <conditionalFormatting sqref="AL85:AL91">
    <cfRule type="colorScale" priority="2891">
      <colorScale>
        <cfvo type="min"/>
        <cfvo type="max"/>
        <color theme="0"/>
        <color theme="0"/>
      </colorScale>
    </cfRule>
    <cfRule type="expression" dxfId="15711" priority="2893">
      <formula>AK85&lt;0</formula>
    </cfRule>
  </conditionalFormatting>
  <conditionalFormatting sqref="AL94">
    <cfRule type="colorScale" priority="2888">
      <colorScale>
        <cfvo type="min"/>
        <cfvo type="max"/>
        <color theme="0"/>
        <color theme="0"/>
      </colorScale>
    </cfRule>
    <cfRule type="expression" dxfId="15710" priority="2889">
      <formula>AK94&lt;0</formula>
    </cfRule>
  </conditionalFormatting>
  <conditionalFormatting sqref="AL94:AL102">
    <cfRule type="expression" priority="2882">
      <formula>#REF!</formula>
    </cfRule>
  </conditionalFormatting>
  <conditionalFormatting sqref="AL94:AL103">
    <cfRule type="expression" dxfId="15709" priority="2880">
      <formula>IF(AL94="Validar","Rojo","Verde")</formula>
    </cfRule>
  </conditionalFormatting>
  <conditionalFormatting sqref="AL95:AL100">
    <cfRule type="colorScale" priority="2886">
      <colorScale>
        <cfvo type="min"/>
        <cfvo type="max"/>
        <color theme="0"/>
        <color theme="0"/>
      </colorScale>
    </cfRule>
    <cfRule type="expression" dxfId="15708" priority="2887">
      <formula>AK95&lt;0</formula>
    </cfRule>
  </conditionalFormatting>
  <conditionalFormatting sqref="AL101">
    <cfRule type="colorScale" priority="2884">
      <colorScale>
        <cfvo type="min"/>
        <cfvo type="max"/>
        <color theme="0"/>
        <color theme="0"/>
      </colorScale>
    </cfRule>
    <cfRule type="expression" dxfId="15707" priority="2885">
      <formula>AK101&lt;0</formula>
    </cfRule>
  </conditionalFormatting>
  <conditionalFormatting sqref="AL102">
    <cfRule type="colorScale" priority="2881">
      <colorScale>
        <cfvo type="min"/>
        <cfvo type="max"/>
        <color theme="0"/>
        <color theme="0"/>
      </colorScale>
    </cfRule>
    <cfRule type="expression" dxfId="15706" priority="2883">
      <formula>AK102&lt;0</formula>
    </cfRule>
  </conditionalFormatting>
  <conditionalFormatting sqref="AL105">
    <cfRule type="colorScale" priority="2878">
      <colorScale>
        <cfvo type="min"/>
        <cfvo type="max"/>
        <color theme="0"/>
        <color theme="0"/>
      </colorScale>
    </cfRule>
    <cfRule type="expression" dxfId="15705" priority="2879">
      <formula>AK105&lt;0</formula>
    </cfRule>
  </conditionalFormatting>
  <conditionalFormatting sqref="AL105:AL106">
    <cfRule type="expression" priority="2876">
      <formula>#REF!</formula>
    </cfRule>
  </conditionalFormatting>
  <conditionalFormatting sqref="AL105:AL107">
    <cfRule type="expression" dxfId="15704" priority="2874">
      <formula>IF(AL105="Validar","Rojo","Verde")</formula>
    </cfRule>
  </conditionalFormatting>
  <conditionalFormatting sqref="AL106">
    <cfRule type="colorScale" priority="2875">
      <colorScale>
        <cfvo type="min"/>
        <cfvo type="max"/>
        <color theme="0"/>
        <color theme="0"/>
      </colorScale>
    </cfRule>
    <cfRule type="expression" dxfId="15703" priority="2877">
      <formula>AK106&lt;0</formula>
    </cfRule>
  </conditionalFormatting>
  <conditionalFormatting sqref="AL110">
    <cfRule type="colorScale" priority="2866">
      <colorScale>
        <cfvo type="min"/>
        <cfvo type="max"/>
        <color theme="0"/>
        <color theme="0"/>
      </colorScale>
    </cfRule>
    <cfRule type="expression" dxfId="15702" priority="2867">
      <formula>AK110&lt;0</formula>
    </cfRule>
  </conditionalFormatting>
  <conditionalFormatting sqref="AL110:AL111">
    <cfRule type="expression" priority="2857">
      <formula>#REF!</formula>
    </cfRule>
  </conditionalFormatting>
  <conditionalFormatting sqref="AL111">
    <cfRule type="colorScale" priority="2856">
      <colorScale>
        <cfvo type="min"/>
        <cfvo type="max"/>
        <color theme="0"/>
        <color theme="0"/>
      </colorScale>
    </cfRule>
    <cfRule type="expression" dxfId="15701" priority="2858">
      <formula>AK111&lt;0</formula>
    </cfRule>
  </conditionalFormatting>
  <conditionalFormatting sqref="AL117">
    <cfRule type="colorScale" priority="2872">
      <colorScale>
        <cfvo type="min"/>
        <cfvo type="max"/>
        <color theme="0"/>
        <color theme="0"/>
      </colorScale>
    </cfRule>
    <cfRule type="expression" dxfId="15700" priority="2873">
      <formula>AK117&lt;0</formula>
    </cfRule>
  </conditionalFormatting>
  <conditionalFormatting sqref="AL117:AL123">
    <cfRule type="expression" priority="2870">
      <formula>#REF!</formula>
    </cfRule>
  </conditionalFormatting>
  <conditionalFormatting sqref="AL118:AL123">
    <cfRule type="colorScale" priority="2869">
      <colorScale>
        <cfvo type="min"/>
        <cfvo type="max"/>
        <color theme="0"/>
        <color theme="0"/>
      </colorScale>
    </cfRule>
    <cfRule type="expression" dxfId="15699" priority="2871">
      <formula>AK118&lt;0</formula>
    </cfRule>
  </conditionalFormatting>
  <conditionalFormatting sqref="AL126:AL135">
    <cfRule type="expression" dxfId="15698" priority="2993">
      <formula>IF(AL126="Validar","Rojo","Verde")</formula>
    </cfRule>
    <cfRule type="colorScale" priority="2994">
      <colorScale>
        <cfvo type="min"/>
        <cfvo type="max"/>
        <color theme="0"/>
        <color theme="0"/>
      </colorScale>
    </cfRule>
    <cfRule type="expression" priority="2995">
      <formula>$F$23</formula>
    </cfRule>
    <cfRule type="expression" dxfId="15697" priority="2996">
      <formula>AK126&lt;0</formula>
    </cfRule>
  </conditionalFormatting>
  <conditionalFormatting sqref="AK6">
    <cfRule type="colorScale" priority="2853">
      <colorScale>
        <cfvo type="min"/>
        <cfvo type="max"/>
        <color theme="0"/>
        <color theme="0"/>
      </colorScale>
    </cfRule>
    <cfRule type="expression" dxfId="15696" priority="2854">
      <formula>AJ6&lt;0</formula>
    </cfRule>
  </conditionalFormatting>
  <conditionalFormatting sqref="AK6">
    <cfRule type="expression" dxfId="15695" priority="2851">
      <formula>IF(AK6="Validar","Rojo","Verde")</formula>
    </cfRule>
    <cfRule type="expression" priority="2852">
      <formula>#REF!</formula>
    </cfRule>
  </conditionalFormatting>
  <conditionalFormatting sqref="AK7:AK8">
    <cfRule type="colorScale" priority="2849">
      <colorScale>
        <cfvo type="min"/>
        <cfvo type="max"/>
        <color theme="0"/>
        <color theme="0"/>
      </colorScale>
    </cfRule>
    <cfRule type="expression" dxfId="15694" priority="2850">
      <formula>AJ7&lt;0</formula>
    </cfRule>
  </conditionalFormatting>
  <conditionalFormatting sqref="AK7:AK8">
    <cfRule type="expression" dxfId="15693" priority="2847">
      <formula>IF(AK7="Validar","Rojo","Verde")</formula>
    </cfRule>
    <cfRule type="expression" priority="2848">
      <formula>#REF!</formula>
    </cfRule>
  </conditionalFormatting>
  <conditionalFormatting sqref="AN9">
    <cfRule type="colorScale" priority="2814">
      <colorScale>
        <cfvo type="min"/>
        <cfvo type="max"/>
        <color theme="0"/>
        <color theme="0"/>
      </colorScale>
    </cfRule>
    <cfRule type="expression" dxfId="15692" priority="2815">
      <formula>AM9&lt;0</formula>
    </cfRule>
  </conditionalFormatting>
  <conditionalFormatting sqref="AN9:AN20">
    <cfRule type="expression" dxfId="15691" priority="2785">
      <formula>IF(AN9="Validar","Rojo","Verde")</formula>
    </cfRule>
    <cfRule type="expression" priority="2787">
      <formula>#REF!</formula>
    </cfRule>
  </conditionalFormatting>
  <conditionalFormatting sqref="AN10">
    <cfRule type="colorScale" priority="2791">
      <colorScale>
        <cfvo type="min"/>
        <cfvo type="max"/>
        <color theme="0"/>
        <color theme="0"/>
      </colorScale>
    </cfRule>
    <cfRule type="expression" dxfId="15690" priority="2792">
      <formula>AM10&lt;0</formula>
    </cfRule>
  </conditionalFormatting>
  <conditionalFormatting sqref="AN11:AN14">
    <cfRule type="colorScale" priority="2812">
      <colorScale>
        <cfvo type="min"/>
        <cfvo type="max"/>
        <color theme="0"/>
        <color theme="0"/>
      </colorScale>
    </cfRule>
    <cfRule type="expression" dxfId="15689" priority="2813">
      <formula>AM11&lt;0</formula>
    </cfRule>
  </conditionalFormatting>
  <conditionalFormatting sqref="AN15">
    <cfRule type="colorScale" priority="2789">
      <colorScale>
        <cfvo type="min"/>
        <cfvo type="max"/>
        <color theme="0"/>
        <color theme="0"/>
      </colorScale>
    </cfRule>
    <cfRule type="expression" dxfId="15688" priority="2790">
      <formula>AM15&lt;0</formula>
    </cfRule>
  </conditionalFormatting>
  <conditionalFormatting sqref="AN16:AN17">
    <cfRule type="colorScale" priority="2810">
      <colorScale>
        <cfvo type="min"/>
        <cfvo type="max"/>
        <color theme="0"/>
        <color theme="0"/>
      </colorScale>
    </cfRule>
    <cfRule type="expression" dxfId="15687" priority="2811">
      <formula>AM16&lt;0</formula>
    </cfRule>
  </conditionalFormatting>
  <conditionalFormatting sqref="AN18">
    <cfRule type="colorScale" priority="2786">
      <colorScale>
        <cfvo type="min"/>
        <cfvo type="max"/>
        <color theme="0"/>
        <color theme="0"/>
      </colorScale>
    </cfRule>
    <cfRule type="expression" dxfId="15686" priority="2788">
      <formula>AM18&lt;0</formula>
    </cfRule>
  </conditionalFormatting>
  <conditionalFormatting sqref="AN19:AN20">
    <cfRule type="colorScale" priority="2808">
      <colorScale>
        <cfvo type="min"/>
        <cfvo type="max"/>
        <color theme="0"/>
        <color theme="0"/>
      </colorScale>
    </cfRule>
    <cfRule type="expression" dxfId="15685" priority="2809">
      <formula>AM19&lt;0</formula>
    </cfRule>
  </conditionalFormatting>
  <conditionalFormatting sqref="AN23">
    <cfRule type="colorScale" priority="2783">
      <colorScale>
        <cfvo type="min"/>
        <cfvo type="max"/>
        <color theme="0"/>
        <color theme="0"/>
      </colorScale>
    </cfRule>
    <cfRule type="expression" dxfId="15684" priority="2784">
      <formula>AM23&lt;0</formula>
    </cfRule>
  </conditionalFormatting>
  <conditionalFormatting sqref="AN23:AN31">
    <cfRule type="expression" dxfId="15683" priority="2777">
      <formula>IF(AN23="Validar","Rojo","Verde")</formula>
    </cfRule>
    <cfRule type="expression" priority="2779">
      <formula>#REF!</formula>
    </cfRule>
  </conditionalFormatting>
  <conditionalFormatting sqref="AN24">
    <cfRule type="colorScale" priority="2806">
      <colorScale>
        <cfvo type="min"/>
        <cfvo type="max"/>
        <color theme="0"/>
        <color theme="0"/>
      </colorScale>
    </cfRule>
    <cfRule type="expression" dxfId="15682" priority="2807">
      <formula>AM24&lt;0</formula>
    </cfRule>
  </conditionalFormatting>
  <conditionalFormatting sqref="AN25">
    <cfRule type="colorScale" priority="2804">
      <colorScale>
        <cfvo type="min"/>
        <cfvo type="max"/>
        <color theme="0"/>
        <color theme="0"/>
      </colorScale>
    </cfRule>
    <cfRule type="expression" dxfId="15681" priority="2805">
      <formula>AM25&lt;0</formula>
    </cfRule>
  </conditionalFormatting>
  <conditionalFormatting sqref="AN26">
    <cfRule type="colorScale" priority="2781">
      <colorScale>
        <cfvo type="min"/>
        <cfvo type="max"/>
        <color theme="0"/>
        <color theme="0"/>
      </colorScale>
    </cfRule>
    <cfRule type="expression" dxfId="15680" priority="2782">
      <formula>AM26&lt;0</formula>
    </cfRule>
  </conditionalFormatting>
  <conditionalFormatting sqref="AN27">
    <cfRule type="colorScale" priority="2802">
      <colorScale>
        <cfvo type="min"/>
        <cfvo type="max"/>
        <color theme="0"/>
        <color theme="0"/>
      </colorScale>
    </cfRule>
    <cfRule type="expression" dxfId="15679" priority="2803">
      <formula>AM27&lt;0</formula>
    </cfRule>
  </conditionalFormatting>
  <conditionalFormatting sqref="AN28">
    <cfRule type="colorScale" priority="2800">
      <colorScale>
        <cfvo type="min"/>
        <cfvo type="max"/>
        <color theme="0"/>
        <color theme="0"/>
      </colorScale>
    </cfRule>
    <cfRule type="expression" dxfId="15678" priority="2801">
      <formula>AM28&lt;0</formula>
    </cfRule>
  </conditionalFormatting>
  <conditionalFormatting sqref="AN29">
    <cfRule type="colorScale" priority="2778">
      <colorScale>
        <cfvo type="min"/>
        <cfvo type="max"/>
        <color theme="0"/>
        <color theme="0"/>
      </colorScale>
    </cfRule>
    <cfRule type="expression" dxfId="15677" priority="2780">
      <formula>AM29&lt;0</formula>
    </cfRule>
  </conditionalFormatting>
  <conditionalFormatting sqref="AN30">
    <cfRule type="colorScale" priority="2798">
      <colorScale>
        <cfvo type="min"/>
        <cfvo type="max"/>
        <color theme="0"/>
        <color theme="0"/>
      </colorScale>
    </cfRule>
    <cfRule type="expression" dxfId="15676" priority="2799">
      <formula>AM30&lt;0</formula>
    </cfRule>
  </conditionalFormatting>
  <conditionalFormatting sqref="AN31">
    <cfRule type="colorScale" priority="2796">
      <colorScale>
        <cfvo type="min"/>
        <cfvo type="max"/>
        <color theme="0"/>
        <color theme="0"/>
      </colorScale>
    </cfRule>
    <cfRule type="expression" dxfId="15675" priority="2797">
      <formula>AM31&lt;0</formula>
    </cfRule>
  </conditionalFormatting>
  <conditionalFormatting sqref="AN39">
    <cfRule type="colorScale" priority="2774">
      <colorScale>
        <cfvo type="min"/>
        <cfvo type="max"/>
        <color theme="0"/>
        <color theme="0"/>
      </colorScale>
    </cfRule>
    <cfRule type="expression" priority="2775">
      <formula>#REF!</formula>
    </cfRule>
    <cfRule type="expression" dxfId="15674" priority="2776">
      <formula>AM39&lt;0</formula>
    </cfRule>
  </conditionalFormatting>
  <conditionalFormatting sqref="AN39:AN107">
    <cfRule type="expression" dxfId="15673" priority="2712">
      <formula>IF(AN39="Validar","Rojo","Verde")</formula>
    </cfRule>
  </conditionalFormatting>
  <conditionalFormatting sqref="AN40:AN67">
    <cfRule type="colorScale" priority="2793">
      <colorScale>
        <cfvo type="min"/>
        <cfvo type="max"/>
        <color theme="0"/>
        <color theme="0"/>
      </colorScale>
    </cfRule>
    <cfRule type="expression" priority="2794">
      <formula>$F$19</formula>
    </cfRule>
    <cfRule type="expression" dxfId="15672" priority="2795">
      <formula>AM40&lt;0</formula>
    </cfRule>
  </conditionalFormatting>
  <conditionalFormatting sqref="AN68">
    <cfRule type="colorScale" priority="2771">
      <colorScale>
        <cfvo type="min"/>
        <cfvo type="max"/>
        <color theme="0"/>
        <color theme="0"/>
      </colorScale>
    </cfRule>
    <cfRule type="expression" priority="2772">
      <formula>#REF!</formula>
    </cfRule>
    <cfRule type="expression" dxfId="15671" priority="2773">
      <formula>AM68&lt;0</formula>
    </cfRule>
  </conditionalFormatting>
  <conditionalFormatting sqref="AN69:AN81">
    <cfRule type="colorScale" priority="2818">
      <colorScale>
        <cfvo type="min"/>
        <cfvo type="max"/>
        <color theme="0"/>
        <color theme="0"/>
      </colorScale>
    </cfRule>
    <cfRule type="expression" priority="2819">
      <formula>$F$19</formula>
    </cfRule>
    <cfRule type="expression" dxfId="15670" priority="2820">
      <formula>AM69&lt;0</formula>
    </cfRule>
  </conditionalFormatting>
  <conditionalFormatting sqref="AN82 AN92 AN103 AN107">
    <cfRule type="expression" dxfId="15669" priority="2817">
      <formula>AM82&lt;0</formula>
    </cfRule>
  </conditionalFormatting>
  <conditionalFormatting sqref="AN83">
    <cfRule type="colorScale" priority="2713">
      <colorScale>
        <cfvo type="min"/>
        <cfvo type="max"/>
        <color theme="0"/>
        <color theme="0"/>
      </colorScale>
    </cfRule>
    <cfRule type="expression" priority="2714">
      <formula>#REF!</formula>
    </cfRule>
    <cfRule type="expression" dxfId="15668" priority="2715">
      <formula>AM83&lt;0</formula>
    </cfRule>
  </conditionalFormatting>
  <conditionalFormatting sqref="AN84:AN91">
    <cfRule type="colorScale" priority="2821">
      <colorScale>
        <cfvo type="min"/>
        <cfvo type="max"/>
        <color theme="0"/>
        <color theme="0"/>
      </colorScale>
    </cfRule>
    <cfRule type="expression" priority="2822">
      <formula>$F$19</formula>
    </cfRule>
    <cfRule type="expression" dxfId="15667" priority="2823">
      <formula>AM84&lt;0</formula>
    </cfRule>
  </conditionalFormatting>
  <conditionalFormatting sqref="AN92 AN82 AN103 AN107">
    <cfRule type="colorScale" priority="2816">
      <colorScale>
        <cfvo type="min"/>
        <cfvo type="max"/>
        <color theme="0"/>
        <color theme="0"/>
      </colorScale>
    </cfRule>
  </conditionalFormatting>
  <conditionalFormatting sqref="AN93">
    <cfRule type="colorScale" priority="2768">
      <colorScale>
        <cfvo type="min"/>
        <cfvo type="max"/>
        <color theme="0"/>
        <color theme="0"/>
      </colorScale>
    </cfRule>
    <cfRule type="expression" priority="2769">
      <formula>#REF!</formula>
    </cfRule>
    <cfRule type="expression" dxfId="15666" priority="2770">
      <formula>AM93&lt;0</formula>
    </cfRule>
  </conditionalFormatting>
  <conditionalFormatting sqref="AN94:AN102">
    <cfRule type="colorScale" priority="2824">
      <colorScale>
        <cfvo type="min"/>
        <cfvo type="max"/>
        <color theme="0"/>
        <color theme="0"/>
      </colorScale>
    </cfRule>
    <cfRule type="expression" priority="2825">
      <formula>$F$19</formula>
    </cfRule>
    <cfRule type="expression" dxfId="15665" priority="2826">
      <formula>AM94&lt;0</formula>
    </cfRule>
  </conditionalFormatting>
  <conditionalFormatting sqref="AN104">
    <cfRule type="colorScale" priority="2765">
      <colorScale>
        <cfvo type="min"/>
        <cfvo type="max"/>
        <color theme="0"/>
        <color theme="0"/>
      </colorScale>
    </cfRule>
    <cfRule type="expression" priority="2766">
      <formula>#REF!</formula>
    </cfRule>
    <cfRule type="expression" dxfId="15664" priority="2767">
      <formula>AM104&lt;0</formula>
    </cfRule>
  </conditionalFormatting>
  <conditionalFormatting sqref="AN105:AN106">
    <cfRule type="colorScale" priority="2827">
      <colorScale>
        <cfvo type="min"/>
        <cfvo type="max"/>
        <color theme="0"/>
        <color theme="0"/>
      </colorScale>
    </cfRule>
    <cfRule type="expression" priority="2828">
      <formula>$F$19</formula>
    </cfRule>
    <cfRule type="expression" dxfId="15663" priority="2829">
      <formula>AM105&lt;0</formula>
    </cfRule>
  </conditionalFormatting>
  <conditionalFormatting sqref="AN110">
    <cfRule type="colorScale" priority="2830">
      <colorScale>
        <cfvo type="min"/>
        <cfvo type="max"/>
        <color theme="0"/>
        <color theme="0"/>
      </colorScale>
    </cfRule>
    <cfRule type="expression" dxfId="15662" priority="2831">
      <formula>AM110&lt;0</formula>
    </cfRule>
  </conditionalFormatting>
  <conditionalFormatting sqref="AN110:AN111">
    <cfRule type="expression" priority="2710">
      <formula>$F$19</formula>
    </cfRule>
  </conditionalFormatting>
  <conditionalFormatting sqref="AN111">
    <cfRule type="colorScale" priority="2709">
      <colorScale>
        <cfvo type="min"/>
        <cfvo type="max"/>
        <color theme="0"/>
        <color theme="0"/>
      </colorScale>
    </cfRule>
    <cfRule type="expression" dxfId="15661" priority="2711">
      <formula>AM111&lt;0</formula>
    </cfRule>
  </conditionalFormatting>
  <conditionalFormatting sqref="AN117:AN123">
    <cfRule type="colorScale" priority="2835">
      <colorScale>
        <cfvo type="min"/>
        <cfvo type="max"/>
        <color theme="0"/>
        <color theme="0"/>
      </colorScale>
    </cfRule>
    <cfRule type="expression" priority="2836">
      <formula>$F$19</formula>
    </cfRule>
    <cfRule type="expression" dxfId="15660" priority="2837">
      <formula>AM117&lt;0</formula>
    </cfRule>
  </conditionalFormatting>
  <conditionalFormatting sqref="AN125">
    <cfRule type="colorScale" priority="2762">
      <colorScale>
        <cfvo type="min"/>
        <cfvo type="max"/>
        <color theme="0"/>
        <color theme="0"/>
      </colorScale>
    </cfRule>
    <cfRule type="expression" priority="2763">
      <formula>#REF!</formula>
    </cfRule>
    <cfRule type="expression" dxfId="15659" priority="2764">
      <formula>AM125&lt;0</formula>
    </cfRule>
  </conditionalFormatting>
  <conditionalFormatting sqref="AN125:AN135">
    <cfRule type="expression" dxfId="15658" priority="2761">
      <formula>IF(AN125="Validar","Rojo","Verde")</formula>
    </cfRule>
  </conditionalFormatting>
  <conditionalFormatting sqref="AN126:AN132">
    <cfRule type="colorScale" priority="2838">
      <colorScale>
        <cfvo type="min"/>
        <cfvo type="max"/>
        <color theme="0"/>
        <color theme="0"/>
      </colorScale>
    </cfRule>
    <cfRule type="expression" dxfId="15657" priority="2840">
      <formula>AM126&lt;0</formula>
    </cfRule>
  </conditionalFormatting>
  <conditionalFormatting sqref="AN126:AN134">
    <cfRule type="expression" priority="2839">
      <formula>$F$19</formula>
    </cfRule>
  </conditionalFormatting>
  <conditionalFormatting sqref="AN133:AN134">
    <cfRule type="colorScale" priority="2841">
      <colorScale>
        <cfvo type="min"/>
        <cfvo type="max"/>
        <color theme="0"/>
        <color theme="0"/>
      </colorScale>
    </cfRule>
    <cfRule type="expression" dxfId="15656" priority="2842">
      <formula>AM133&lt;0</formula>
    </cfRule>
  </conditionalFormatting>
  <conditionalFormatting sqref="AN135">
    <cfRule type="colorScale" priority="2832">
      <colorScale>
        <cfvo type="min"/>
        <cfvo type="max"/>
        <color theme="0"/>
        <color theme="0"/>
      </colorScale>
    </cfRule>
    <cfRule type="expression" priority="2833">
      <formula>$F$23</formula>
    </cfRule>
    <cfRule type="expression" dxfId="15655" priority="2834">
      <formula>AM135&lt;0</formula>
    </cfRule>
  </conditionalFormatting>
  <conditionalFormatting sqref="AN110:AO111">
    <cfRule type="expression" dxfId="15654" priority="2705">
      <formula>IF(AN110="Validar","Rojo","Verde")</formula>
    </cfRule>
  </conditionalFormatting>
  <conditionalFormatting sqref="AN117:AO123">
    <cfRule type="expression" dxfId="15653" priority="2718">
      <formula>IF(AN117="Validar","Rojo","Verde")</formula>
    </cfRule>
  </conditionalFormatting>
  <conditionalFormatting sqref="AO40:AO66">
    <cfRule type="colorScale" priority="2753">
      <colorScale>
        <cfvo type="min"/>
        <cfvo type="max"/>
        <color theme="0"/>
        <color theme="0"/>
      </colorScale>
    </cfRule>
    <cfRule type="expression" priority="2754">
      <formula>#REF!</formula>
    </cfRule>
    <cfRule type="expression" dxfId="15652" priority="2755">
      <formula>AN40&lt;0</formula>
    </cfRule>
  </conditionalFormatting>
  <conditionalFormatting sqref="AO40:AO67">
    <cfRule type="expression" dxfId="15651" priority="2752">
      <formula>IF(AO40="Validar","Rojo","Verde")</formula>
    </cfRule>
  </conditionalFormatting>
  <conditionalFormatting sqref="AO67 AN82:AO82 AN92:AO92 AN103:AO103 AN107:AO107">
    <cfRule type="expression" priority="2757">
      <formula>$F$23</formula>
    </cfRule>
  </conditionalFormatting>
  <conditionalFormatting sqref="AO67 AO82 AO92 AO103 AO107">
    <cfRule type="expression" dxfId="15650" priority="2758">
      <formula>AN67&lt;0</formula>
    </cfRule>
  </conditionalFormatting>
  <conditionalFormatting sqref="AO69">
    <cfRule type="colorScale" priority="2750">
      <colorScale>
        <cfvo type="min"/>
        <cfvo type="max"/>
        <color theme="0"/>
        <color theme="0"/>
      </colorScale>
    </cfRule>
    <cfRule type="expression" dxfId="15649" priority="2751">
      <formula>AN69&lt;0</formula>
    </cfRule>
  </conditionalFormatting>
  <conditionalFormatting sqref="AO69:AO81">
    <cfRule type="expression" priority="2748">
      <formula>#REF!</formula>
    </cfRule>
  </conditionalFormatting>
  <conditionalFormatting sqref="AO69:AO82">
    <cfRule type="expression" dxfId="15648" priority="2746">
      <formula>IF(AO69="Validar","Rojo","Verde")</formula>
    </cfRule>
  </conditionalFormatting>
  <conditionalFormatting sqref="AO70:AO78">
    <cfRule type="colorScale" priority="2747">
      <colorScale>
        <cfvo type="min"/>
        <cfvo type="max"/>
        <color theme="0"/>
        <color theme="0"/>
      </colorScale>
    </cfRule>
    <cfRule type="expression" dxfId="15647" priority="2749">
      <formula>AN70&lt;0</formula>
    </cfRule>
  </conditionalFormatting>
  <conditionalFormatting sqref="AO79:AO81">
    <cfRule type="colorScale" priority="2759">
      <colorScale>
        <cfvo type="min"/>
        <cfvo type="max"/>
        <color theme="0"/>
        <color theme="0"/>
      </colorScale>
    </cfRule>
    <cfRule type="expression" dxfId="15646" priority="2760">
      <formula>AN79&lt;0</formula>
    </cfRule>
  </conditionalFormatting>
  <conditionalFormatting sqref="AO82 AO67 AO92 AO103 AO107">
    <cfRule type="colorScale" priority="2756">
      <colorScale>
        <cfvo type="min"/>
        <cfvo type="max"/>
        <color theme="0"/>
        <color theme="0"/>
      </colorScale>
    </cfRule>
  </conditionalFormatting>
  <conditionalFormatting sqref="AO84">
    <cfRule type="colorScale" priority="2744">
      <colorScale>
        <cfvo type="min"/>
        <cfvo type="max"/>
        <color theme="0"/>
        <color theme="0"/>
      </colorScale>
    </cfRule>
    <cfRule type="expression" dxfId="15645" priority="2745">
      <formula>AN84&lt;0</formula>
    </cfRule>
  </conditionalFormatting>
  <conditionalFormatting sqref="AO84:AO91">
    <cfRule type="expression" priority="2742">
      <formula>#REF!</formula>
    </cfRule>
  </conditionalFormatting>
  <conditionalFormatting sqref="AO84:AO92">
    <cfRule type="expression" dxfId="15644" priority="2740">
      <formula>IF(AO84="Validar","Rojo","Verde")</formula>
    </cfRule>
  </conditionalFormatting>
  <conditionalFormatting sqref="AO85:AO91">
    <cfRule type="colorScale" priority="2741">
      <colorScale>
        <cfvo type="min"/>
        <cfvo type="max"/>
        <color theme="0"/>
        <color theme="0"/>
      </colorScale>
    </cfRule>
    <cfRule type="expression" dxfId="15643" priority="2743">
      <formula>AN85&lt;0</formula>
    </cfRule>
  </conditionalFormatting>
  <conditionalFormatting sqref="AO94">
    <cfRule type="colorScale" priority="2738">
      <colorScale>
        <cfvo type="min"/>
        <cfvo type="max"/>
        <color theme="0"/>
        <color theme="0"/>
      </colorScale>
    </cfRule>
    <cfRule type="expression" dxfId="15642" priority="2739">
      <formula>AN94&lt;0</formula>
    </cfRule>
  </conditionalFormatting>
  <conditionalFormatting sqref="AO94:AO102">
    <cfRule type="expression" priority="2732">
      <formula>#REF!</formula>
    </cfRule>
  </conditionalFormatting>
  <conditionalFormatting sqref="AO94:AO103">
    <cfRule type="expression" dxfId="15641" priority="2730">
      <formula>IF(AO94="Validar","Rojo","Verde")</formula>
    </cfRule>
  </conditionalFormatting>
  <conditionalFormatting sqref="AO95:AO100">
    <cfRule type="colorScale" priority="2736">
      <colorScale>
        <cfvo type="min"/>
        <cfvo type="max"/>
        <color theme="0"/>
        <color theme="0"/>
      </colorScale>
    </cfRule>
    <cfRule type="expression" dxfId="15640" priority="2737">
      <formula>AN95&lt;0</formula>
    </cfRule>
  </conditionalFormatting>
  <conditionalFormatting sqref="AO101">
    <cfRule type="colorScale" priority="2734">
      <colorScale>
        <cfvo type="min"/>
        <cfvo type="max"/>
        <color theme="0"/>
        <color theme="0"/>
      </colorScale>
    </cfRule>
    <cfRule type="expression" dxfId="15639" priority="2735">
      <formula>AN101&lt;0</formula>
    </cfRule>
  </conditionalFormatting>
  <conditionalFormatting sqref="AO102">
    <cfRule type="colorScale" priority="2731">
      <colorScale>
        <cfvo type="min"/>
        <cfvo type="max"/>
        <color theme="0"/>
        <color theme="0"/>
      </colorScale>
    </cfRule>
    <cfRule type="expression" dxfId="15638" priority="2733">
      <formula>AN102&lt;0</formula>
    </cfRule>
  </conditionalFormatting>
  <conditionalFormatting sqref="AO105">
    <cfRule type="colorScale" priority="2728">
      <colorScale>
        <cfvo type="min"/>
        <cfvo type="max"/>
        <color theme="0"/>
        <color theme="0"/>
      </colorScale>
    </cfRule>
    <cfRule type="expression" dxfId="15637" priority="2729">
      <formula>AN105&lt;0</formula>
    </cfRule>
  </conditionalFormatting>
  <conditionalFormatting sqref="AO105:AO106">
    <cfRule type="expression" priority="2726">
      <formula>#REF!</formula>
    </cfRule>
  </conditionalFormatting>
  <conditionalFormatting sqref="AO105:AO107">
    <cfRule type="expression" dxfId="15636" priority="2724">
      <formula>IF(AO105="Validar","Rojo","Verde")</formula>
    </cfRule>
  </conditionalFormatting>
  <conditionalFormatting sqref="AO106">
    <cfRule type="colorScale" priority="2725">
      <colorScale>
        <cfvo type="min"/>
        <cfvo type="max"/>
        <color theme="0"/>
        <color theme="0"/>
      </colorScale>
    </cfRule>
    <cfRule type="expression" dxfId="15635" priority="2727">
      <formula>AN106&lt;0</formula>
    </cfRule>
  </conditionalFormatting>
  <conditionalFormatting sqref="AO110">
    <cfRule type="colorScale" priority="2716">
      <colorScale>
        <cfvo type="min"/>
        <cfvo type="max"/>
        <color theme="0"/>
        <color theme="0"/>
      </colorScale>
    </cfRule>
    <cfRule type="expression" dxfId="15634" priority="2717">
      <formula>AN110&lt;0</formula>
    </cfRule>
  </conditionalFormatting>
  <conditionalFormatting sqref="AO110:AO111">
    <cfRule type="expression" priority="2707">
      <formula>#REF!</formula>
    </cfRule>
  </conditionalFormatting>
  <conditionalFormatting sqref="AO111">
    <cfRule type="colorScale" priority="2706">
      <colorScale>
        <cfvo type="min"/>
        <cfvo type="max"/>
        <color theme="0"/>
        <color theme="0"/>
      </colorScale>
    </cfRule>
    <cfRule type="expression" dxfId="15633" priority="2708">
      <formula>AN111&lt;0</formula>
    </cfRule>
  </conditionalFormatting>
  <conditionalFormatting sqref="AO117">
    <cfRule type="colorScale" priority="2722">
      <colorScale>
        <cfvo type="min"/>
        <cfvo type="max"/>
        <color theme="0"/>
        <color theme="0"/>
      </colorScale>
    </cfRule>
    <cfRule type="expression" dxfId="15632" priority="2723">
      <formula>AN117&lt;0</formula>
    </cfRule>
  </conditionalFormatting>
  <conditionalFormatting sqref="AO117:AO123">
    <cfRule type="expression" priority="2720">
      <formula>#REF!</formula>
    </cfRule>
  </conditionalFormatting>
  <conditionalFormatting sqref="AO118:AO123">
    <cfRule type="colorScale" priority="2719">
      <colorScale>
        <cfvo type="min"/>
        <cfvo type="max"/>
        <color theme="0"/>
        <color theme="0"/>
      </colorScale>
    </cfRule>
    <cfRule type="expression" dxfId="15631" priority="2721">
      <formula>AN118&lt;0</formula>
    </cfRule>
  </conditionalFormatting>
  <conditionalFormatting sqref="AO126:AO135">
    <cfRule type="expression" dxfId="15630" priority="2843">
      <formula>IF(AO126="Validar","Rojo","Verde")</formula>
    </cfRule>
    <cfRule type="colorScale" priority="2844">
      <colorScale>
        <cfvo type="min"/>
        <cfvo type="max"/>
        <color theme="0"/>
        <color theme="0"/>
      </colorScale>
    </cfRule>
    <cfRule type="expression" priority="2845">
      <formula>$F$23</formula>
    </cfRule>
    <cfRule type="expression" dxfId="15629" priority="2846">
      <formula>AN126&lt;0</formula>
    </cfRule>
  </conditionalFormatting>
  <conditionalFormatting sqref="AN6">
    <cfRule type="colorScale" priority="2703">
      <colorScale>
        <cfvo type="min"/>
        <cfvo type="max"/>
        <color theme="0"/>
        <color theme="0"/>
      </colorScale>
    </cfRule>
    <cfRule type="expression" dxfId="15628" priority="2704">
      <formula>AM6&lt;0</formula>
    </cfRule>
  </conditionalFormatting>
  <conditionalFormatting sqref="AN6">
    <cfRule type="expression" dxfId="15627" priority="2701">
      <formula>IF(AN6="Validar","Rojo","Verde")</formula>
    </cfRule>
    <cfRule type="expression" priority="2702">
      <formula>#REF!</formula>
    </cfRule>
  </conditionalFormatting>
  <conditionalFormatting sqref="AN7:AN8">
    <cfRule type="colorScale" priority="2699">
      <colorScale>
        <cfvo type="min"/>
        <cfvo type="max"/>
        <color theme="0"/>
        <color theme="0"/>
      </colorScale>
    </cfRule>
    <cfRule type="expression" dxfId="15626" priority="2700">
      <formula>AM7&lt;0</formula>
    </cfRule>
  </conditionalFormatting>
  <conditionalFormatting sqref="AN7:AN8">
    <cfRule type="expression" dxfId="15625" priority="2697">
      <formula>IF(AN7="Validar","Rojo","Verde")</formula>
    </cfRule>
    <cfRule type="expression" priority="2698">
      <formula>#REF!</formula>
    </cfRule>
  </conditionalFormatting>
  <conditionalFormatting sqref="AR9">
    <cfRule type="colorScale" priority="2664">
      <colorScale>
        <cfvo type="min"/>
        <cfvo type="max"/>
        <color theme="0"/>
        <color theme="0"/>
      </colorScale>
    </cfRule>
    <cfRule type="expression" dxfId="15624" priority="2665">
      <formula>AQ9&lt;0</formula>
    </cfRule>
  </conditionalFormatting>
  <conditionalFormatting sqref="AR9:AR20">
    <cfRule type="expression" dxfId="15623" priority="2635">
      <formula>IF(AR9="Validar","Rojo","Verde")</formula>
    </cfRule>
    <cfRule type="expression" priority="2637">
      <formula>#REF!</formula>
    </cfRule>
  </conditionalFormatting>
  <conditionalFormatting sqref="AR10">
    <cfRule type="colorScale" priority="2641">
      <colorScale>
        <cfvo type="min"/>
        <cfvo type="max"/>
        <color theme="0"/>
        <color theme="0"/>
      </colorScale>
    </cfRule>
    <cfRule type="expression" dxfId="15622" priority="2642">
      <formula>AQ10&lt;0</formula>
    </cfRule>
  </conditionalFormatting>
  <conditionalFormatting sqref="AR11:AR14">
    <cfRule type="colorScale" priority="2662">
      <colorScale>
        <cfvo type="min"/>
        <cfvo type="max"/>
        <color theme="0"/>
        <color theme="0"/>
      </colorScale>
    </cfRule>
    <cfRule type="expression" dxfId="15621" priority="2663">
      <formula>AQ11&lt;0</formula>
    </cfRule>
  </conditionalFormatting>
  <conditionalFormatting sqref="AR15">
    <cfRule type="colorScale" priority="2639">
      <colorScale>
        <cfvo type="min"/>
        <cfvo type="max"/>
        <color theme="0"/>
        <color theme="0"/>
      </colorScale>
    </cfRule>
    <cfRule type="expression" dxfId="15620" priority="2640">
      <formula>AQ15&lt;0</formula>
    </cfRule>
  </conditionalFormatting>
  <conditionalFormatting sqref="AR16:AR17">
    <cfRule type="colorScale" priority="2660">
      <colorScale>
        <cfvo type="min"/>
        <cfvo type="max"/>
        <color theme="0"/>
        <color theme="0"/>
      </colorScale>
    </cfRule>
    <cfRule type="expression" dxfId="15619" priority="2661">
      <formula>AQ16&lt;0</formula>
    </cfRule>
  </conditionalFormatting>
  <conditionalFormatting sqref="AR18">
    <cfRule type="colorScale" priority="2636">
      <colorScale>
        <cfvo type="min"/>
        <cfvo type="max"/>
        <color theme="0"/>
        <color theme="0"/>
      </colorScale>
    </cfRule>
    <cfRule type="expression" dxfId="15618" priority="2638">
      <formula>AQ18&lt;0</formula>
    </cfRule>
  </conditionalFormatting>
  <conditionalFormatting sqref="AR19:AR20">
    <cfRule type="colorScale" priority="2658">
      <colorScale>
        <cfvo type="min"/>
        <cfvo type="max"/>
        <color theme="0"/>
        <color theme="0"/>
      </colorScale>
    </cfRule>
    <cfRule type="expression" dxfId="15617" priority="2659">
      <formula>AQ19&lt;0</formula>
    </cfRule>
  </conditionalFormatting>
  <conditionalFormatting sqref="AR23">
    <cfRule type="colorScale" priority="2633">
      <colorScale>
        <cfvo type="min"/>
        <cfvo type="max"/>
        <color theme="0"/>
        <color theme="0"/>
      </colorScale>
    </cfRule>
    <cfRule type="expression" dxfId="15616" priority="2634">
      <formula>AQ23&lt;0</formula>
    </cfRule>
  </conditionalFormatting>
  <conditionalFormatting sqref="AR23:AR31">
    <cfRule type="expression" dxfId="15615" priority="2627">
      <formula>IF(AR23="Validar","Rojo","Verde")</formula>
    </cfRule>
    <cfRule type="expression" priority="2629">
      <formula>#REF!</formula>
    </cfRule>
  </conditionalFormatting>
  <conditionalFormatting sqref="AR24">
    <cfRule type="colorScale" priority="2656">
      <colorScale>
        <cfvo type="min"/>
        <cfvo type="max"/>
        <color theme="0"/>
        <color theme="0"/>
      </colorScale>
    </cfRule>
    <cfRule type="expression" dxfId="15614" priority="2657">
      <formula>AQ24&lt;0</formula>
    </cfRule>
  </conditionalFormatting>
  <conditionalFormatting sqref="AR25">
    <cfRule type="colorScale" priority="2654">
      <colorScale>
        <cfvo type="min"/>
        <cfvo type="max"/>
        <color theme="0"/>
        <color theme="0"/>
      </colorScale>
    </cfRule>
    <cfRule type="expression" dxfId="15613" priority="2655">
      <formula>AQ25&lt;0</formula>
    </cfRule>
  </conditionalFormatting>
  <conditionalFormatting sqref="AR26">
    <cfRule type="colorScale" priority="2631">
      <colorScale>
        <cfvo type="min"/>
        <cfvo type="max"/>
        <color theme="0"/>
        <color theme="0"/>
      </colorScale>
    </cfRule>
    <cfRule type="expression" dxfId="15612" priority="2632">
      <formula>AQ26&lt;0</formula>
    </cfRule>
  </conditionalFormatting>
  <conditionalFormatting sqref="AR27">
    <cfRule type="colorScale" priority="2652">
      <colorScale>
        <cfvo type="min"/>
        <cfvo type="max"/>
        <color theme="0"/>
        <color theme="0"/>
      </colorScale>
    </cfRule>
    <cfRule type="expression" dxfId="15611" priority="2653">
      <formula>AQ27&lt;0</formula>
    </cfRule>
  </conditionalFormatting>
  <conditionalFormatting sqref="AR28">
    <cfRule type="colorScale" priority="2650">
      <colorScale>
        <cfvo type="min"/>
        <cfvo type="max"/>
        <color theme="0"/>
        <color theme="0"/>
      </colorScale>
    </cfRule>
    <cfRule type="expression" dxfId="15610" priority="2651">
      <formula>AQ28&lt;0</formula>
    </cfRule>
  </conditionalFormatting>
  <conditionalFormatting sqref="AR29">
    <cfRule type="colorScale" priority="2628">
      <colorScale>
        <cfvo type="min"/>
        <cfvo type="max"/>
        <color theme="0"/>
        <color theme="0"/>
      </colorScale>
    </cfRule>
    <cfRule type="expression" dxfId="15609" priority="2630">
      <formula>AQ29&lt;0</formula>
    </cfRule>
  </conditionalFormatting>
  <conditionalFormatting sqref="AR30">
    <cfRule type="colorScale" priority="2648">
      <colorScale>
        <cfvo type="min"/>
        <cfvo type="max"/>
        <color theme="0"/>
        <color theme="0"/>
      </colorScale>
    </cfRule>
    <cfRule type="expression" dxfId="15608" priority="2649">
      <formula>AQ30&lt;0</formula>
    </cfRule>
  </conditionalFormatting>
  <conditionalFormatting sqref="AR31">
    <cfRule type="colorScale" priority="2646">
      <colorScale>
        <cfvo type="min"/>
        <cfvo type="max"/>
        <color theme="0"/>
        <color theme="0"/>
      </colorScale>
    </cfRule>
    <cfRule type="expression" dxfId="15607" priority="2647">
      <formula>AQ31&lt;0</formula>
    </cfRule>
  </conditionalFormatting>
  <conditionalFormatting sqref="AR39">
    <cfRule type="colorScale" priority="2624">
      <colorScale>
        <cfvo type="min"/>
        <cfvo type="max"/>
        <color theme="0"/>
        <color theme="0"/>
      </colorScale>
    </cfRule>
    <cfRule type="expression" priority="2625">
      <formula>#REF!</formula>
    </cfRule>
    <cfRule type="expression" dxfId="15606" priority="2626">
      <formula>AQ39&lt;0</formula>
    </cfRule>
  </conditionalFormatting>
  <conditionalFormatting sqref="AR39:AR107">
    <cfRule type="expression" dxfId="15605" priority="2562">
      <formula>IF(AR39="Validar","Rojo","Verde")</formula>
    </cfRule>
  </conditionalFormatting>
  <conditionalFormatting sqref="AR40:AR67">
    <cfRule type="colorScale" priority="2643">
      <colorScale>
        <cfvo type="min"/>
        <cfvo type="max"/>
        <color theme="0"/>
        <color theme="0"/>
      </colorScale>
    </cfRule>
    <cfRule type="expression" priority="2644">
      <formula>$F$19</formula>
    </cfRule>
    <cfRule type="expression" dxfId="15604" priority="2645">
      <formula>AQ40&lt;0</formula>
    </cfRule>
  </conditionalFormatting>
  <conditionalFormatting sqref="AR68">
    <cfRule type="colorScale" priority="2621">
      <colorScale>
        <cfvo type="min"/>
        <cfvo type="max"/>
        <color theme="0"/>
        <color theme="0"/>
      </colorScale>
    </cfRule>
    <cfRule type="expression" priority="2622">
      <formula>#REF!</formula>
    </cfRule>
    <cfRule type="expression" dxfId="15603" priority="2623">
      <formula>AQ68&lt;0</formula>
    </cfRule>
  </conditionalFormatting>
  <conditionalFormatting sqref="AR69:AR81">
    <cfRule type="colorScale" priority="2668">
      <colorScale>
        <cfvo type="min"/>
        <cfvo type="max"/>
        <color theme="0"/>
        <color theme="0"/>
      </colorScale>
    </cfRule>
    <cfRule type="expression" priority="2669">
      <formula>$F$19</formula>
    </cfRule>
    <cfRule type="expression" dxfId="15602" priority="2670">
      <formula>AQ69&lt;0</formula>
    </cfRule>
  </conditionalFormatting>
  <conditionalFormatting sqref="AR82 AR92 AR103 AR107">
    <cfRule type="expression" dxfId="15601" priority="2667">
      <formula>AQ82&lt;0</formula>
    </cfRule>
  </conditionalFormatting>
  <conditionalFormatting sqref="AR83">
    <cfRule type="colorScale" priority="2563">
      <colorScale>
        <cfvo type="min"/>
        <cfvo type="max"/>
        <color theme="0"/>
        <color theme="0"/>
      </colorScale>
    </cfRule>
    <cfRule type="expression" priority="2564">
      <formula>#REF!</formula>
    </cfRule>
    <cfRule type="expression" dxfId="15600" priority="2565">
      <formula>AQ83&lt;0</formula>
    </cfRule>
  </conditionalFormatting>
  <conditionalFormatting sqref="AR84:AR91">
    <cfRule type="colorScale" priority="2671">
      <colorScale>
        <cfvo type="min"/>
        <cfvo type="max"/>
        <color theme="0"/>
        <color theme="0"/>
      </colorScale>
    </cfRule>
    <cfRule type="expression" priority="2672">
      <formula>$F$19</formula>
    </cfRule>
    <cfRule type="expression" dxfId="15599" priority="2673">
      <formula>AQ84&lt;0</formula>
    </cfRule>
  </conditionalFormatting>
  <conditionalFormatting sqref="AR92 AR82 AR103 AR107">
    <cfRule type="colorScale" priority="2666">
      <colorScale>
        <cfvo type="min"/>
        <cfvo type="max"/>
        <color theme="0"/>
        <color theme="0"/>
      </colorScale>
    </cfRule>
  </conditionalFormatting>
  <conditionalFormatting sqref="AR93">
    <cfRule type="colorScale" priority="2618">
      <colorScale>
        <cfvo type="min"/>
        <cfvo type="max"/>
        <color theme="0"/>
        <color theme="0"/>
      </colorScale>
    </cfRule>
    <cfRule type="expression" priority="2619">
      <formula>#REF!</formula>
    </cfRule>
    <cfRule type="expression" dxfId="15598" priority="2620">
      <formula>AQ93&lt;0</formula>
    </cfRule>
  </conditionalFormatting>
  <conditionalFormatting sqref="AR94:AR102">
    <cfRule type="colorScale" priority="2674">
      <colorScale>
        <cfvo type="min"/>
        <cfvo type="max"/>
        <color theme="0"/>
        <color theme="0"/>
      </colorScale>
    </cfRule>
    <cfRule type="expression" priority="2675">
      <formula>$F$19</formula>
    </cfRule>
    <cfRule type="expression" dxfId="15597" priority="2676">
      <formula>AQ94&lt;0</formula>
    </cfRule>
  </conditionalFormatting>
  <conditionalFormatting sqref="AR104">
    <cfRule type="colorScale" priority="2615">
      <colorScale>
        <cfvo type="min"/>
        <cfvo type="max"/>
        <color theme="0"/>
        <color theme="0"/>
      </colorScale>
    </cfRule>
    <cfRule type="expression" priority="2616">
      <formula>#REF!</formula>
    </cfRule>
    <cfRule type="expression" dxfId="15596" priority="2617">
      <formula>AQ104&lt;0</formula>
    </cfRule>
  </conditionalFormatting>
  <conditionalFormatting sqref="AR105:AR106">
    <cfRule type="colorScale" priority="2677">
      <colorScale>
        <cfvo type="min"/>
        <cfvo type="max"/>
        <color theme="0"/>
        <color theme="0"/>
      </colorScale>
    </cfRule>
    <cfRule type="expression" priority="2678">
      <formula>$F$19</formula>
    </cfRule>
    <cfRule type="expression" dxfId="15595" priority="2679">
      <formula>AQ105&lt;0</formula>
    </cfRule>
  </conditionalFormatting>
  <conditionalFormatting sqref="AR110">
    <cfRule type="colorScale" priority="2680">
      <colorScale>
        <cfvo type="min"/>
        <cfvo type="max"/>
        <color theme="0"/>
        <color theme="0"/>
      </colorScale>
    </cfRule>
    <cfRule type="expression" dxfId="15594" priority="2681">
      <formula>AQ110&lt;0</formula>
    </cfRule>
  </conditionalFormatting>
  <conditionalFormatting sqref="AR110:AR111">
    <cfRule type="expression" priority="2560">
      <formula>$F$19</formula>
    </cfRule>
  </conditionalFormatting>
  <conditionalFormatting sqref="AR111">
    <cfRule type="colorScale" priority="2559">
      <colorScale>
        <cfvo type="min"/>
        <cfvo type="max"/>
        <color theme="0"/>
        <color theme="0"/>
      </colorScale>
    </cfRule>
    <cfRule type="expression" dxfId="15593" priority="2561">
      <formula>AQ111&lt;0</formula>
    </cfRule>
  </conditionalFormatting>
  <conditionalFormatting sqref="AR117:AR123">
    <cfRule type="colorScale" priority="2685">
      <colorScale>
        <cfvo type="min"/>
        <cfvo type="max"/>
        <color theme="0"/>
        <color theme="0"/>
      </colorScale>
    </cfRule>
    <cfRule type="expression" priority="2686">
      <formula>$F$19</formula>
    </cfRule>
    <cfRule type="expression" dxfId="15592" priority="2687">
      <formula>AQ117&lt;0</formula>
    </cfRule>
  </conditionalFormatting>
  <conditionalFormatting sqref="AR125">
    <cfRule type="colorScale" priority="2612">
      <colorScale>
        <cfvo type="min"/>
        <cfvo type="max"/>
        <color theme="0"/>
        <color theme="0"/>
      </colorScale>
    </cfRule>
    <cfRule type="expression" priority="2613">
      <formula>#REF!</formula>
    </cfRule>
    <cfRule type="expression" dxfId="15591" priority="2614">
      <formula>AQ125&lt;0</formula>
    </cfRule>
  </conditionalFormatting>
  <conditionalFormatting sqref="AR125:AR135">
    <cfRule type="expression" dxfId="15590" priority="2611">
      <formula>IF(AR125="Validar","Rojo","Verde")</formula>
    </cfRule>
  </conditionalFormatting>
  <conditionalFormatting sqref="AR126:AR132">
    <cfRule type="colorScale" priority="2688">
      <colorScale>
        <cfvo type="min"/>
        <cfvo type="max"/>
        <color theme="0"/>
        <color theme="0"/>
      </colorScale>
    </cfRule>
    <cfRule type="expression" dxfId="15589" priority="2690">
      <formula>AQ126&lt;0</formula>
    </cfRule>
  </conditionalFormatting>
  <conditionalFormatting sqref="AR126:AR134">
    <cfRule type="expression" priority="2689">
      <formula>$F$19</formula>
    </cfRule>
  </conditionalFormatting>
  <conditionalFormatting sqref="AR133:AR134">
    <cfRule type="colorScale" priority="2691">
      <colorScale>
        <cfvo type="min"/>
        <cfvo type="max"/>
        <color theme="0"/>
        <color theme="0"/>
      </colorScale>
    </cfRule>
    <cfRule type="expression" dxfId="15588" priority="2692">
      <formula>AQ133&lt;0</formula>
    </cfRule>
  </conditionalFormatting>
  <conditionalFormatting sqref="AR135">
    <cfRule type="colorScale" priority="2682">
      <colorScale>
        <cfvo type="min"/>
        <cfvo type="max"/>
        <color theme="0"/>
        <color theme="0"/>
      </colorScale>
    </cfRule>
    <cfRule type="expression" priority="2683">
      <formula>$F$23</formula>
    </cfRule>
    <cfRule type="expression" dxfId="15587" priority="2684">
      <formula>AQ135&lt;0</formula>
    </cfRule>
  </conditionalFormatting>
  <conditionalFormatting sqref="AR110:AS111">
    <cfRule type="expression" dxfId="15586" priority="2555">
      <formula>IF(AR110="Validar","Rojo","Verde")</formula>
    </cfRule>
  </conditionalFormatting>
  <conditionalFormatting sqref="AR117:AS123">
    <cfRule type="expression" dxfId="15585" priority="2568">
      <formula>IF(AR117="Validar","Rojo","Verde")</formula>
    </cfRule>
  </conditionalFormatting>
  <conditionalFormatting sqref="AS40:AS66">
    <cfRule type="colorScale" priority="2603">
      <colorScale>
        <cfvo type="min"/>
        <cfvo type="max"/>
        <color theme="0"/>
        <color theme="0"/>
      </colorScale>
    </cfRule>
    <cfRule type="expression" priority="2604">
      <formula>#REF!</formula>
    </cfRule>
    <cfRule type="expression" dxfId="15584" priority="2605">
      <formula>AR40&lt;0</formula>
    </cfRule>
  </conditionalFormatting>
  <conditionalFormatting sqref="AS40:AS67">
    <cfRule type="expression" dxfId="15583" priority="2602">
      <formula>IF(AS40="Validar","Rojo","Verde")</formula>
    </cfRule>
  </conditionalFormatting>
  <conditionalFormatting sqref="AS67 AR82:AS82 AR92:AS92 AR103:AS103 AR107:AS107">
    <cfRule type="expression" priority="2607">
      <formula>$F$23</formula>
    </cfRule>
  </conditionalFormatting>
  <conditionalFormatting sqref="AS67 AS82 AS92 AS103 AS107">
    <cfRule type="expression" dxfId="15582" priority="2608">
      <formula>AR67&lt;0</formula>
    </cfRule>
  </conditionalFormatting>
  <conditionalFormatting sqref="AS69">
    <cfRule type="colorScale" priority="2600">
      <colorScale>
        <cfvo type="min"/>
        <cfvo type="max"/>
        <color theme="0"/>
        <color theme="0"/>
      </colorScale>
    </cfRule>
    <cfRule type="expression" dxfId="15581" priority="2601">
      <formula>AR69&lt;0</formula>
    </cfRule>
  </conditionalFormatting>
  <conditionalFormatting sqref="AS69:AS81">
    <cfRule type="expression" priority="2598">
      <formula>#REF!</formula>
    </cfRule>
  </conditionalFormatting>
  <conditionalFormatting sqref="AS69:AS82">
    <cfRule type="expression" dxfId="15580" priority="2596">
      <formula>IF(AS69="Validar","Rojo","Verde")</formula>
    </cfRule>
  </conditionalFormatting>
  <conditionalFormatting sqref="AS70:AS78">
    <cfRule type="colorScale" priority="2597">
      <colorScale>
        <cfvo type="min"/>
        <cfvo type="max"/>
        <color theme="0"/>
        <color theme="0"/>
      </colorScale>
    </cfRule>
    <cfRule type="expression" dxfId="15579" priority="2599">
      <formula>AR70&lt;0</formula>
    </cfRule>
  </conditionalFormatting>
  <conditionalFormatting sqref="AS79:AS81">
    <cfRule type="colorScale" priority="2609">
      <colorScale>
        <cfvo type="min"/>
        <cfvo type="max"/>
        <color theme="0"/>
        <color theme="0"/>
      </colorScale>
    </cfRule>
    <cfRule type="expression" dxfId="15578" priority="2610">
      <formula>AR79&lt;0</formula>
    </cfRule>
  </conditionalFormatting>
  <conditionalFormatting sqref="AS82 AS67 AS92 AS103 AS107">
    <cfRule type="colorScale" priority="2606">
      <colorScale>
        <cfvo type="min"/>
        <cfvo type="max"/>
        <color theme="0"/>
        <color theme="0"/>
      </colorScale>
    </cfRule>
  </conditionalFormatting>
  <conditionalFormatting sqref="AS84">
    <cfRule type="colorScale" priority="2594">
      <colorScale>
        <cfvo type="min"/>
        <cfvo type="max"/>
        <color theme="0"/>
        <color theme="0"/>
      </colorScale>
    </cfRule>
    <cfRule type="expression" dxfId="15577" priority="2595">
      <formula>AR84&lt;0</formula>
    </cfRule>
  </conditionalFormatting>
  <conditionalFormatting sqref="AS84:AS91">
    <cfRule type="expression" priority="2592">
      <formula>#REF!</formula>
    </cfRule>
  </conditionalFormatting>
  <conditionalFormatting sqref="AS84:AS92">
    <cfRule type="expression" dxfId="15576" priority="2590">
      <formula>IF(AS84="Validar","Rojo","Verde")</formula>
    </cfRule>
  </conditionalFormatting>
  <conditionalFormatting sqref="AS85:AS91">
    <cfRule type="colorScale" priority="2591">
      <colorScale>
        <cfvo type="min"/>
        <cfvo type="max"/>
        <color theme="0"/>
        <color theme="0"/>
      </colorScale>
    </cfRule>
    <cfRule type="expression" dxfId="15575" priority="2593">
      <formula>AR85&lt;0</formula>
    </cfRule>
  </conditionalFormatting>
  <conditionalFormatting sqref="AS94">
    <cfRule type="colorScale" priority="2588">
      <colorScale>
        <cfvo type="min"/>
        <cfvo type="max"/>
        <color theme="0"/>
        <color theme="0"/>
      </colorScale>
    </cfRule>
    <cfRule type="expression" dxfId="15574" priority="2589">
      <formula>AR94&lt;0</formula>
    </cfRule>
  </conditionalFormatting>
  <conditionalFormatting sqref="AS94:AS102">
    <cfRule type="expression" priority="2582">
      <formula>#REF!</formula>
    </cfRule>
  </conditionalFormatting>
  <conditionalFormatting sqref="AS94:AS103">
    <cfRule type="expression" dxfId="15573" priority="2580">
      <formula>IF(AS94="Validar","Rojo","Verde")</formula>
    </cfRule>
  </conditionalFormatting>
  <conditionalFormatting sqref="AS95:AS100">
    <cfRule type="colorScale" priority="2586">
      <colorScale>
        <cfvo type="min"/>
        <cfvo type="max"/>
        <color theme="0"/>
        <color theme="0"/>
      </colorScale>
    </cfRule>
    <cfRule type="expression" dxfId="15572" priority="2587">
      <formula>AR95&lt;0</formula>
    </cfRule>
  </conditionalFormatting>
  <conditionalFormatting sqref="AS101">
    <cfRule type="colorScale" priority="2584">
      <colorScale>
        <cfvo type="min"/>
        <cfvo type="max"/>
        <color theme="0"/>
        <color theme="0"/>
      </colorScale>
    </cfRule>
    <cfRule type="expression" dxfId="15571" priority="2585">
      <formula>AR101&lt;0</formula>
    </cfRule>
  </conditionalFormatting>
  <conditionalFormatting sqref="AS102">
    <cfRule type="colorScale" priority="2581">
      <colorScale>
        <cfvo type="min"/>
        <cfvo type="max"/>
        <color theme="0"/>
        <color theme="0"/>
      </colorScale>
    </cfRule>
    <cfRule type="expression" dxfId="15570" priority="2583">
      <formula>AR102&lt;0</formula>
    </cfRule>
  </conditionalFormatting>
  <conditionalFormatting sqref="AS105">
    <cfRule type="colorScale" priority="2578">
      <colorScale>
        <cfvo type="min"/>
        <cfvo type="max"/>
        <color theme="0"/>
        <color theme="0"/>
      </colorScale>
    </cfRule>
    <cfRule type="expression" dxfId="15569" priority="2579">
      <formula>AR105&lt;0</formula>
    </cfRule>
  </conditionalFormatting>
  <conditionalFormatting sqref="AS105:AS106">
    <cfRule type="expression" priority="2576">
      <formula>#REF!</formula>
    </cfRule>
  </conditionalFormatting>
  <conditionalFormatting sqref="AS105:AS107">
    <cfRule type="expression" dxfId="15568" priority="2574">
      <formula>IF(AS105="Validar","Rojo","Verde")</formula>
    </cfRule>
  </conditionalFormatting>
  <conditionalFormatting sqref="AS106">
    <cfRule type="colorScale" priority="2575">
      <colorScale>
        <cfvo type="min"/>
        <cfvo type="max"/>
        <color theme="0"/>
        <color theme="0"/>
      </colorScale>
    </cfRule>
    <cfRule type="expression" dxfId="15567" priority="2577">
      <formula>AR106&lt;0</formula>
    </cfRule>
  </conditionalFormatting>
  <conditionalFormatting sqref="AS110">
    <cfRule type="colorScale" priority="2566">
      <colorScale>
        <cfvo type="min"/>
        <cfvo type="max"/>
        <color theme="0"/>
        <color theme="0"/>
      </colorScale>
    </cfRule>
    <cfRule type="expression" dxfId="15566" priority="2567">
      <formula>AR110&lt;0</formula>
    </cfRule>
  </conditionalFormatting>
  <conditionalFormatting sqref="AS110:AS111">
    <cfRule type="expression" priority="2557">
      <formula>#REF!</formula>
    </cfRule>
  </conditionalFormatting>
  <conditionalFormatting sqref="AS111">
    <cfRule type="colorScale" priority="2556">
      <colorScale>
        <cfvo type="min"/>
        <cfvo type="max"/>
        <color theme="0"/>
        <color theme="0"/>
      </colorScale>
    </cfRule>
    <cfRule type="expression" dxfId="15565" priority="2558">
      <formula>AR111&lt;0</formula>
    </cfRule>
  </conditionalFormatting>
  <conditionalFormatting sqref="AS117">
    <cfRule type="colorScale" priority="2572">
      <colorScale>
        <cfvo type="min"/>
        <cfvo type="max"/>
        <color theme="0"/>
        <color theme="0"/>
      </colorScale>
    </cfRule>
    <cfRule type="expression" dxfId="15564" priority="2573">
      <formula>AR117&lt;0</formula>
    </cfRule>
  </conditionalFormatting>
  <conditionalFormatting sqref="AS117:AS123">
    <cfRule type="expression" priority="2570">
      <formula>#REF!</formula>
    </cfRule>
  </conditionalFormatting>
  <conditionalFormatting sqref="AS118:AS123">
    <cfRule type="colorScale" priority="2569">
      <colorScale>
        <cfvo type="min"/>
        <cfvo type="max"/>
        <color theme="0"/>
        <color theme="0"/>
      </colorScale>
    </cfRule>
    <cfRule type="expression" dxfId="15563" priority="2571">
      <formula>AR118&lt;0</formula>
    </cfRule>
  </conditionalFormatting>
  <conditionalFormatting sqref="AS126:AS135">
    <cfRule type="expression" dxfId="15562" priority="2693">
      <formula>IF(AS126="Validar","Rojo","Verde")</formula>
    </cfRule>
    <cfRule type="colorScale" priority="2694">
      <colorScale>
        <cfvo type="min"/>
        <cfvo type="max"/>
        <color theme="0"/>
        <color theme="0"/>
      </colorScale>
    </cfRule>
    <cfRule type="expression" priority="2695">
      <formula>$F$23</formula>
    </cfRule>
    <cfRule type="expression" dxfId="15561" priority="2696">
      <formula>AR126&lt;0</formula>
    </cfRule>
  </conditionalFormatting>
  <conditionalFormatting sqref="AR6">
    <cfRule type="colorScale" priority="2553">
      <colorScale>
        <cfvo type="min"/>
        <cfvo type="max"/>
        <color theme="0"/>
        <color theme="0"/>
      </colorScale>
    </cfRule>
    <cfRule type="expression" dxfId="15560" priority="2554">
      <formula>AQ6&lt;0</formula>
    </cfRule>
  </conditionalFormatting>
  <conditionalFormatting sqref="AR6">
    <cfRule type="expression" dxfId="15559" priority="2551">
      <formula>IF(AR6="Validar","Rojo","Verde")</formula>
    </cfRule>
    <cfRule type="expression" priority="2552">
      <formula>#REF!</formula>
    </cfRule>
  </conditionalFormatting>
  <conditionalFormatting sqref="AR7:AR8">
    <cfRule type="colorScale" priority="2549">
      <colorScale>
        <cfvo type="min"/>
        <cfvo type="max"/>
        <color theme="0"/>
        <color theme="0"/>
      </colorScale>
    </cfRule>
    <cfRule type="expression" dxfId="15558" priority="2550">
      <formula>AQ7&lt;0</formula>
    </cfRule>
  </conditionalFormatting>
  <conditionalFormatting sqref="AR7:AR8">
    <cfRule type="expression" dxfId="15557" priority="2547">
      <formula>IF(AR7="Validar","Rojo","Verde")</formula>
    </cfRule>
    <cfRule type="expression" priority="2548">
      <formula>#REF!</formula>
    </cfRule>
  </conditionalFormatting>
  <conditionalFormatting sqref="AX9">
    <cfRule type="colorScale" priority="2514">
      <colorScale>
        <cfvo type="min"/>
        <cfvo type="max"/>
        <color theme="0"/>
        <color theme="0"/>
      </colorScale>
    </cfRule>
    <cfRule type="expression" dxfId="15556" priority="2515">
      <formula>AW9&lt;0</formula>
    </cfRule>
  </conditionalFormatting>
  <conditionalFormatting sqref="AX9:AX20">
    <cfRule type="expression" dxfId="15555" priority="2485">
      <formula>IF(AX9="Validar","Rojo","Verde")</formula>
    </cfRule>
    <cfRule type="expression" priority="2487">
      <formula>#REF!</formula>
    </cfRule>
  </conditionalFormatting>
  <conditionalFormatting sqref="AX10">
    <cfRule type="colorScale" priority="2491">
      <colorScale>
        <cfvo type="min"/>
        <cfvo type="max"/>
        <color theme="0"/>
        <color theme="0"/>
      </colorScale>
    </cfRule>
    <cfRule type="expression" dxfId="15554" priority="2492">
      <formula>AW10&lt;0</formula>
    </cfRule>
  </conditionalFormatting>
  <conditionalFormatting sqref="AX11:AX14">
    <cfRule type="colorScale" priority="2512">
      <colorScale>
        <cfvo type="min"/>
        <cfvo type="max"/>
        <color theme="0"/>
        <color theme="0"/>
      </colorScale>
    </cfRule>
    <cfRule type="expression" dxfId="15553" priority="2513">
      <formula>AW11&lt;0</formula>
    </cfRule>
  </conditionalFormatting>
  <conditionalFormatting sqref="AX15">
    <cfRule type="colorScale" priority="2489">
      <colorScale>
        <cfvo type="min"/>
        <cfvo type="max"/>
        <color theme="0"/>
        <color theme="0"/>
      </colorScale>
    </cfRule>
    <cfRule type="expression" dxfId="15552" priority="2490">
      <formula>AW15&lt;0</formula>
    </cfRule>
  </conditionalFormatting>
  <conditionalFormatting sqref="AX16:AX17">
    <cfRule type="colorScale" priority="2510">
      <colorScale>
        <cfvo type="min"/>
        <cfvo type="max"/>
        <color theme="0"/>
        <color theme="0"/>
      </colorScale>
    </cfRule>
    <cfRule type="expression" dxfId="15551" priority="2511">
      <formula>AW16&lt;0</formula>
    </cfRule>
  </conditionalFormatting>
  <conditionalFormatting sqref="AX18">
    <cfRule type="colorScale" priority="2486">
      <colorScale>
        <cfvo type="min"/>
        <cfvo type="max"/>
        <color theme="0"/>
        <color theme="0"/>
      </colorScale>
    </cfRule>
    <cfRule type="expression" dxfId="15550" priority="2488">
      <formula>AW18&lt;0</formula>
    </cfRule>
  </conditionalFormatting>
  <conditionalFormatting sqref="AX19:AX20">
    <cfRule type="colorScale" priority="2508">
      <colorScale>
        <cfvo type="min"/>
        <cfvo type="max"/>
        <color theme="0"/>
        <color theme="0"/>
      </colorScale>
    </cfRule>
    <cfRule type="expression" dxfId="15549" priority="2509">
      <formula>AW19&lt;0</formula>
    </cfRule>
  </conditionalFormatting>
  <conditionalFormatting sqref="AX23">
    <cfRule type="colorScale" priority="2483">
      <colorScale>
        <cfvo type="min"/>
        <cfvo type="max"/>
        <color theme="0"/>
        <color theme="0"/>
      </colorScale>
    </cfRule>
    <cfRule type="expression" dxfId="15548" priority="2484">
      <formula>AW23&lt;0</formula>
    </cfRule>
  </conditionalFormatting>
  <conditionalFormatting sqref="AX23:AX31">
    <cfRule type="expression" dxfId="15547" priority="2477">
      <formula>IF(AX23="Validar","Rojo","Verde")</formula>
    </cfRule>
    <cfRule type="expression" priority="2479">
      <formula>#REF!</formula>
    </cfRule>
  </conditionalFormatting>
  <conditionalFormatting sqref="AX24">
    <cfRule type="colorScale" priority="2506">
      <colorScale>
        <cfvo type="min"/>
        <cfvo type="max"/>
        <color theme="0"/>
        <color theme="0"/>
      </colorScale>
    </cfRule>
    <cfRule type="expression" dxfId="15546" priority="2507">
      <formula>AW24&lt;0</formula>
    </cfRule>
  </conditionalFormatting>
  <conditionalFormatting sqref="AX25">
    <cfRule type="colorScale" priority="2504">
      <colorScale>
        <cfvo type="min"/>
        <cfvo type="max"/>
        <color theme="0"/>
        <color theme="0"/>
      </colorScale>
    </cfRule>
    <cfRule type="expression" dxfId="15545" priority="2505">
      <formula>AW25&lt;0</formula>
    </cfRule>
  </conditionalFormatting>
  <conditionalFormatting sqref="AX26">
    <cfRule type="colorScale" priority="2481">
      <colorScale>
        <cfvo type="min"/>
        <cfvo type="max"/>
        <color theme="0"/>
        <color theme="0"/>
      </colorScale>
    </cfRule>
    <cfRule type="expression" dxfId="15544" priority="2482">
      <formula>AW26&lt;0</formula>
    </cfRule>
  </conditionalFormatting>
  <conditionalFormatting sqref="AX27">
    <cfRule type="colorScale" priority="2502">
      <colorScale>
        <cfvo type="min"/>
        <cfvo type="max"/>
        <color theme="0"/>
        <color theme="0"/>
      </colorScale>
    </cfRule>
    <cfRule type="expression" dxfId="15543" priority="2503">
      <formula>AW27&lt;0</formula>
    </cfRule>
  </conditionalFormatting>
  <conditionalFormatting sqref="AX28">
    <cfRule type="colorScale" priority="2500">
      <colorScale>
        <cfvo type="min"/>
        <cfvo type="max"/>
        <color theme="0"/>
        <color theme="0"/>
      </colorScale>
    </cfRule>
    <cfRule type="expression" dxfId="15542" priority="2501">
      <formula>AW28&lt;0</formula>
    </cfRule>
  </conditionalFormatting>
  <conditionalFormatting sqref="AX29">
    <cfRule type="colorScale" priority="2478">
      <colorScale>
        <cfvo type="min"/>
        <cfvo type="max"/>
        <color theme="0"/>
        <color theme="0"/>
      </colorScale>
    </cfRule>
    <cfRule type="expression" dxfId="15541" priority="2480">
      <formula>AW29&lt;0</formula>
    </cfRule>
  </conditionalFormatting>
  <conditionalFormatting sqref="AX30">
    <cfRule type="colorScale" priority="2498">
      <colorScale>
        <cfvo type="min"/>
        <cfvo type="max"/>
        <color theme="0"/>
        <color theme="0"/>
      </colorScale>
    </cfRule>
    <cfRule type="expression" dxfId="15540" priority="2499">
      <formula>AW30&lt;0</formula>
    </cfRule>
  </conditionalFormatting>
  <conditionalFormatting sqref="AX31">
    <cfRule type="colorScale" priority="2496">
      <colorScale>
        <cfvo type="min"/>
        <cfvo type="max"/>
        <color theme="0"/>
        <color theme="0"/>
      </colorScale>
    </cfRule>
    <cfRule type="expression" dxfId="15539" priority="2497">
      <formula>AW31&lt;0</formula>
    </cfRule>
  </conditionalFormatting>
  <conditionalFormatting sqref="AX39">
    <cfRule type="colorScale" priority="2474">
      <colorScale>
        <cfvo type="min"/>
        <cfvo type="max"/>
        <color theme="0"/>
        <color theme="0"/>
      </colorScale>
    </cfRule>
    <cfRule type="expression" priority="2475">
      <formula>#REF!</formula>
    </cfRule>
    <cfRule type="expression" dxfId="15538" priority="2476">
      <formula>AW39&lt;0</formula>
    </cfRule>
  </conditionalFormatting>
  <conditionalFormatting sqref="AX39:AX107">
    <cfRule type="expression" dxfId="15537" priority="2412">
      <formula>IF(AX39="Validar","Rojo","Verde")</formula>
    </cfRule>
  </conditionalFormatting>
  <conditionalFormatting sqref="AX40:AX67">
    <cfRule type="colorScale" priority="2493">
      <colorScale>
        <cfvo type="min"/>
        <cfvo type="max"/>
        <color theme="0"/>
        <color theme="0"/>
      </colorScale>
    </cfRule>
    <cfRule type="expression" priority="2494">
      <formula>$F$19</formula>
    </cfRule>
    <cfRule type="expression" dxfId="15536" priority="2495">
      <formula>AW40&lt;0</formula>
    </cfRule>
  </conditionalFormatting>
  <conditionalFormatting sqref="AX68">
    <cfRule type="colorScale" priority="2471">
      <colorScale>
        <cfvo type="min"/>
        <cfvo type="max"/>
        <color theme="0"/>
        <color theme="0"/>
      </colorScale>
    </cfRule>
    <cfRule type="expression" priority="2472">
      <formula>#REF!</formula>
    </cfRule>
    <cfRule type="expression" dxfId="15535" priority="2473">
      <formula>AW68&lt;0</formula>
    </cfRule>
  </conditionalFormatting>
  <conditionalFormatting sqref="AX69:AX81">
    <cfRule type="colorScale" priority="2518">
      <colorScale>
        <cfvo type="min"/>
        <cfvo type="max"/>
        <color theme="0"/>
        <color theme="0"/>
      </colorScale>
    </cfRule>
    <cfRule type="expression" priority="2519">
      <formula>$F$19</formula>
    </cfRule>
    <cfRule type="expression" dxfId="15534" priority="2520">
      <formula>AW69&lt;0</formula>
    </cfRule>
  </conditionalFormatting>
  <conditionalFormatting sqref="AX82 AX92 AX103 AX107">
    <cfRule type="expression" dxfId="15533" priority="2517">
      <formula>AW82&lt;0</formula>
    </cfRule>
  </conditionalFormatting>
  <conditionalFormatting sqref="AX83">
    <cfRule type="colorScale" priority="2413">
      <colorScale>
        <cfvo type="min"/>
        <cfvo type="max"/>
        <color theme="0"/>
        <color theme="0"/>
      </colorScale>
    </cfRule>
    <cfRule type="expression" priority="2414">
      <formula>#REF!</formula>
    </cfRule>
    <cfRule type="expression" dxfId="15532" priority="2415">
      <formula>AW83&lt;0</formula>
    </cfRule>
  </conditionalFormatting>
  <conditionalFormatting sqref="AX84:AX91">
    <cfRule type="colorScale" priority="2521">
      <colorScale>
        <cfvo type="min"/>
        <cfvo type="max"/>
        <color theme="0"/>
        <color theme="0"/>
      </colorScale>
    </cfRule>
    <cfRule type="expression" priority="2522">
      <formula>$F$19</formula>
    </cfRule>
    <cfRule type="expression" dxfId="15531" priority="2523">
      <formula>AW84&lt;0</formula>
    </cfRule>
  </conditionalFormatting>
  <conditionalFormatting sqref="AX92 AX82 AX103 AX107">
    <cfRule type="colorScale" priority="2516">
      <colorScale>
        <cfvo type="min"/>
        <cfvo type="max"/>
        <color theme="0"/>
        <color theme="0"/>
      </colorScale>
    </cfRule>
  </conditionalFormatting>
  <conditionalFormatting sqref="AX93">
    <cfRule type="colorScale" priority="2468">
      <colorScale>
        <cfvo type="min"/>
        <cfvo type="max"/>
        <color theme="0"/>
        <color theme="0"/>
      </colorScale>
    </cfRule>
    <cfRule type="expression" priority="2469">
      <formula>#REF!</formula>
    </cfRule>
    <cfRule type="expression" dxfId="15530" priority="2470">
      <formula>AW93&lt;0</formula>
    </cfRule>
  </conditionalFormatting>
  <conditionalFormatting sqref="AX94:AX102">
    <cfRule type="colorScale" priority="2524">
      <colorScale>
        <cfvo type="min"/>
        <cfvo type="max"/>
        <color theme="0"/>
        <color theme="0"/>
      </colorScale>
    </cfRule>
    <cfRule type="expression" priority="2525">
      <formula>$F$19</formula>
    </cfRule>
    <cfRule type="expression" dxfId="15529" priority="2526">
      <formula>AW94&lt;0</formula>
    </cfRule>
  </conditionalFormatting>
  <conditionalFormatting sqref="AX104">
    <cfRule type="colorScale" priority="2465">
      <colorScale>
        <cfvo type="min"/>
        <cfvo type="max"/>
        <color theme="0"/>
        <color theme="0"/>
      </colorScale>
    </cfRule>
    <cfRule type="expression" priority="2466">
      <formula>#REF!</formula>
    </cfRule>
    <cfRule type="expression" dxfId="15528" priority="2467">
      <formula>AW104&lt;0</formula>
    </cfRule>
  </conditionalFormatting>
  <conditionalFormatting sqref="AX105:AX106">
    <cfRule type="colorScale" priority="2527">
      <colorScale>
        <cfvo type="min"/>
        <cfvo type="max"/>
        <color theme="0"/>
        <color theme="0"/>
      </colorScale>
    </cfRule>
    <cfRule type="expression" priority="2528">
      <formula>$F$19</formula>
    </cfRule>
    <cfRule type="expression" dxfId="15527" priority="2529">
      <formula>AW105&lt;0</formula>
    </cfRule>
  </conditionalFormatting>
  <conditionalFormatting sqref="AX110">
    <cfRule type="colorScale" priority="2530">
      <colorScale>
        <cfvo type="min"/>
        <cfvo type="max"/>
        <color theme="0"/>
        <color theme="0"/>
      </colorScale>
    </cfRule>
    <cfRule type="expression" dxfId="15526" priority="2531">
      <formula>AW110&lt;0</formula>
    </cfRule>
  </conditionalFormatting>
  <conditionalFormatting sqref="AX110:AX111">
    <cfRule type="expression" priority="2410">
      <formula>$F$19</formula>
    </cfRule>
  </conditionalFormatting>
  <conditionalFormatting sqref="AX111">
    <cfRule type="colorScale" priority="2409">
      <colorScale>
        <cfvo type="min"/>
        <cfvo type="max"/>
        <color theme="0"/>
        <color theme="0"/>
      </colorScale>
    </cfRule>
    <cfRule type="expression" dxfId="15525" priority="2411">
      <formula>AW111&lt;0</formula>
    </cfRule>
  </conditionalFormatting>
  <conditionalFormatting sqref="AX117:AX123">
    <cfRule type="colorScale" priority="2535">
      <colorScale>
        <cfvo type="min"/>
        <cfvo type="max"/>
        <color theme="0"/>
        <color theme="0"/>
      </colorScale>
    </cfRule>
    <cfRule type="expression" priority="2536">
      <formula>$F$19</formula>
    </cfRule>
    <cfRule type="expression" dxfId="15524" priority="2537">
      <formula>AW117&lt;0</formula>
    </cfRule>
  </conditionalFormatting>
  <conditionalFormatting sqref="AX125">
    <cfRule type="colorScale" priority="2462">
      <colorScale>
        <cfvo type="min"/>
        <cfvo type="max"/>
        <color theme="0"/>
        <color theme="0"/>
      </colorScale>
    </cfRule>
    <cfRule type="expression" priority="2463">
      <formula>#REF!</formula>
    </cfRule>
    <cfRule type="expression" dxfId="15523" priority="2464">
      <formula>AW125&lt;0</formula>
    </cfRule>
  </conditionalFormatting>
  <conditionalFormatting sqref="AX125:AX135">
    <cfRule type="expression" dxfId="15522" priority="2461">
      <formula>IF(AX125="Validar","Rojo","Verde")</formula>
    </cfRule>
  </conditionalFormatting>
  <conditionalFormatting sqref="AX126:AX132">
    <cfRule type="colorScale" priority="2538">
      <colorScale>
        <cfvo type="min"/>
        <cfvo type="max"/>
        <color theme="0"/>
        <color theme="0"/>
      </colorScale>
    </cfRule>
    <cfRule type="expression" dxfId="15521" priority="2540">
      <formula>AW126&lt;0</formula>
    </cfRule>
  </conditionalFormatting>
  <conditionalFormatting sqref="AX126:AX134">
    <cfRule type="expression" priority="2539">
      <formula>$F$19</formula>
    </cfRule>
  </conditionalFormatting>
  <conditionalFormatting sqref="AX133:AX134">
    <cfRule type="colorScale" priority="2541">
      <colorScale>
        <cfvo type="min"/>
        <cfvo type="max"/>
        <color theme="0"/>
        <color theme="0"/>
      </colorScale>
    </cfRule>
    <cfRule type="expression" dxfId="15520" priority="2542">
      <formula>AW133&lt;0</formula>
    </cfRule>
  </conditionalFormatting>
  <conditionalFormatting sqref="AX135">
    <cfRule type="colorScale" priority="2532">
      <colorScale>
        <cfvo type="min"/>
        <cfvo type="max"/>
        <color theme="0"/>
        <color theme="0"/>
      </colorScale>
    </cfRule>
    <cfRule type="expression" priority="2533">
      <formula>$F$23</formula>
    </cfRule>
    <cfRule type="expression" dxfId="15519" priority="2534">
      <formula>AW135&lt;0</formula>
    </cfRule>
  </conditionalFormatting>
  <conditionalFormatting sqref="AX110:AY111">
    <cfRule type="expression" dxfId="15518" priority="2405">
      <formula>IF(AX110="Validar","Rojo","Verde")</formula>
    </cfRule>
  </conditionalFormatting>
  <conditionalFormatting sqref="AX117:AY123">
    <cfRule type="expression" dxfId="15517" priority="2418">
      <formula>IF(AX117="Validar","Rojo","Verde")</formula>
    </cfRule>
  </conditionalFormatting>
  <conditionalFormatting sqref="AY40:AY66">
    <cfRule type="colorScale" priority="2453">
      <colorScale>
        <cfvo type="min"/>
        <cfvo type="max"/>
        <color theme="0"/>
        <color theme="0"/>
      </colorScale>
    </cfRule>
    <cfRule type="expression" priority="2454">
      <formula>#REF!</formula>
    </cfRule>
    <cfRule type="expression" dxfId="15516" priority="2455">
      <formula>AX40&lt;0</formula>
    </cfRule>
  </conditionalFormatting>
  <conditionalFormatting sqref="AY40:AY67">
    <cfRule type="expression" dxfId="15515" priority="2452">
      <formula>IF(AY40="Validar","Rojo","Verde")</formula>
    </cfRule>
  </conditionalFormatting>
  <conditionalFormatting sqref="AY67 AX82:AY82 AX92:AY92 AX103:AY103 AX107:AY107">
    <cfRule type="expression" priority="2457">
      <formula>$F$23</formula>
    </cfRule>
  </conditionalFormatting>
  <conditionalFormatting sqref="AY67 AY82 AY92 AY103 AY107">
    <cfRule type="expression" dxfId="15514" priority="2458">
      <formula>AX67&lt;0</formula>
    </cfRule>
  </conditionalFormatting>
  <conditionalFormatting sqref="AY69">
    <cfRule type="colorScale" priority="2450">
      <colorScale>
        <cfvo type="min"/>
        <cfvo type="max"/>
        <color theme="0"/>
        <color theme="0"/>
      </colorScale>
    </cfRule>
    <cfRule type="expression" dxfId="15513" priority="2451">
      <formula>AX69&lt;0</formula>
    </cfRule>
  </conditionalFormatting>
  <conditionalFormatting sqref="AY69:AY81">
    <cfRule type="expression" priority="2448">
      <formula>#REF!</formula>
    </cfRule>
  </conditionalFormatting>
  <conditionalFormatting sqref="AY69:AY82">
    <cfRule type="expression" dxfId="15512" priority="2446">
      <formula>IF(AY69="Validar","Rojo","Verde")</formula>
    </cfRule>
  </conditionalFormatting>
  <conditionalFormatting sqref="AY70:AY78">
    <cfRule type="colorScale" priority="2447">
      <colorScale>
        <cfvo type="min"/>
        <cfvo type="max"/>
        <color theme="0"/>
        <color theme="0"/>
      </colorScale>
    </cfRule>
    <cfRule type="expression" dxfId="15511" priority="2449">
      <formula>AX70&lt;0</formula>
    </cfRule>
  </conditionalFormatting>
  <conditionalFormatting sqref="AY79:AY81">
    <cfRule type="colorScale" priority="2459">
      <colorScale>
        <cfvo type="min"/>
        <cfvo type="max"/>
        <color theme="0"/>
        <color theme="0"/>
      </colorScale>
    </cfRule>
    <cfRule type="expression" dxfId="15510" priority="2460">
      <formula>AX79&lt;0</formula>
    </cfRule>
  </conditionalFormatting>
  <conditionalFormatting sqref="AY67 AY82 AY92 AY103 AY107">
    <cfRule type="colorScale" priority="2456">
      <colorScale>
        <cfvo type="min"/>
        <cfvo type="max"/>
        <color theme="0"/>
        <color theme="0"/>
      </colorScale>
    </cfRule>
  </conditionalFormatting>
  <conditionalFormatting sqref="AY84">
    <cfRule type="colorScale" priority="2444">
      <colorScale>
        <cfvo type="min"/>
        <cfvo type="max"/>
        <color theme="0"/>
        <color theme="0"/>
      </colorScale>
    </cfRule>
    <cfRule type="expression" dxfId="15509" priority="2445">
      <formula>AX84&lt;0</formula>
    </cfRule>
  </conditionalFormatting>
  <conditionalFormatting sqref="AY84:AY91">
    <cfRule type="expression" priority="2442">
      <formula>#REF!</formula>
    </cfRule>
  </conditionalFormatting>
  <conditionalFormatting sqref="AY84:AY92">
    <cfRule type="expression" dxfId="15508" priority="2440">
      <formula>IF(AY84="Validar","Rojo","Verde")</formula>
    </cfRule>
  </conditionalFormatting>
  <conditionalFormatting sqref="AY85:AY91">
    <cfRule type="colorScale" priority="2441">
      <colorScale>
        <cfvo type="min"/>
        <cfvo type="max"/>
        <color theme="0"/>
        <color theme="0"/>
      </colorScale>
    </cfRule>
    <cfRule type="expression" dxfId="15507" priority="2443">
      <formula>AX85&lt;0</formula>
    </cfRule>
  </conditionalFormatting>
  <conditionalFormatting sqref="AY94">
    <cfRule type="colorScale" priority="2438">
      <colorScale>
        <cfvo type="min"/>
        <cfvo type="max"/>
        <color theme="0"/>
        <color theme="0"/>
      </colorScale>
    </cfRule>
    <cfRule type="expression" dxfId="15506" priority="2439">
      <formula>AX94&lt;0</formula>
    </cfRule>
  </conditionalFormatting>
  <conditionalFormatting sqref="AY94:AY102">
    <cfRule type="expression" priority="2432">
      <formula>#REF!</formula>
    </cfRule>
  </conditionalFormatting>
  <conditionalFormatting sqref="AY94:AY103">
    <cfRule type="expression" dxfId="15505" priority="2430">
      <formula>IF(AY94="Validar","Rojo","Verde")</formula>
    </cfRule>
  </conditionalFormatting>
  <conditionalFormatting sqref="AY95:AY100">
    <cfRule type="colorScale" priority="2436">
      <colorScale>
        <cfvo type="min"/>
        <cfvo type="max"/>
        <color theme="0"/>
        <color theme="0"/>
      </colorScale>
    </cfRule>
    <cfRule type="expression" dxfId="15504" priority="2437">
      <formula>AX95&lt;0</formula>
    </cfRule>
  </conditionalFormatting>
  <conditionalFormatting sqref="AY101">
    <cfRule type="colorScale" priority="2434">
      <colorScale>
        <cfvo type="min"/>
        <cfvo type="max"/>
        <color theme="0"/>
        <color theme="0"/>
      </colorScale>
    </cfRule>
    <cfRule type="expression" dxfId="15503" priority="2435">
      <formula>AX101&lt;0</formula>
    </cfRule>
  </conditionalFormatting>
  <conditionalFormatting sqref="AY102">
    <cfRule type="colorScale" priority="2431">
      <colorScale>
        <cfvo type="min"/>
        <cfvo type="max"/>
        <color theme="0"/>
        <color theme="0"/>
      </colorScale>
    </cfRule>
    <cfRule type="expression" dxfId="15502" priority="2433">
      <formula>AX102&lt;0</formula>
    </cfRule>
  </conditionalFormatting>
  <conditionalFormatting sqref="AY105">
    <cfRule type="colorScale" priority="2428">
      <colorScale>
        <cfvo type="min"/>
        <cfvo type="max"/>
        <color theme="0"/>
        <color theme="0"/>
      </colorScale>
    </cfRule>
    <cfRule type="expression" dxfId="15501" priority="2429">
      <formula>AX105&lt;0</formula>
    </cfRule>
  </conditionalFormatting>
  <conditionalFormatting sqref="AY105:AY106">
    <cfRule type="expression" priority="2426">
      <formula>#REF!</formula>
    </cfRule>
  </conditionalFormatting>
  <conditionalFormatting sqref="AY105:AY107">
    <cfRule type="expression" dxfId="15500" priority="2424">
      <formula>IF(AY105="Validar","Rojo","Verde")</formula>
    </cfRule>
  </conditionalFormatting>
  <conditionalFormatting sqref="AY106">
    <cfRule type="colorScale" priority="2425">
      <colorScale>
        <cfvo type="min"/>
        <cfvo type="max"/>
        <color theme="0"/>
        <color theme="0"/>
      </colorScale>
    </cfRule>
    <cfRule type="expression" dxfId="15499" priority="2427">
      <formula>AX106&lt;0</formula>
    </cfRule>
  </conditionalFormatting>
  <conditionalFormatting sqref="AY110">
    <cfRule type="colorScale" priority="2416">
      <colorScale>
        <cfvo type="min"/>
        <cfvo type="max"/>
        <color theme="0"/>
        <color theme="0"/>
      </colorScale>
    </cfRule>
    <cfRule type="expression" dxfId="15498" priority="2417">
      <formula>AX110&lt;0</formula>
    </cfRule>
  </conditionalFormatting>
  <conditionalFormatting sqref="AY110:AY111">
    <cfRule type="expression" priority="2407">
      <formula>#REF!</formula>
    </cfRule>
  </conditionalFormatting>
  <conditionalFormatting sqref="AY111">
    <cfRule type="colorScale" priority="2406">
      <colorScale>
        <cfvo type="min"/>
        <cfvo type="max"/>
        <color theme="0"/>
        <color theme="0"/>
      </colorScale>
    </cfRule>
    <cfRule type="expression" dxfId="15497" priority="2408">
      <formula>AX111&lt;0</formula>
    </cfRule>
  </conditionalFormatting>
  <conditionalFormatting sqref="AY117">
    <cfRule type="colorScale" priority="2422">
      <colorScale>
        <cfvo type="min"/>
        <cfvo type="max"/>
        <color theme="0"/>
        <color theme="0"/>
      </colorScale>
    </cfRule>
    <cfRule type="expression" dxfId="15496" priority="2423">
      <formula>AX117&lt;0</formula>
    </cfRule>
  </conditionalFormatting>
  <conditionalFormatting sqref="AY117:AY123">
    <cfRule type="expression" priority="2420">
      <formula>#REF!</formula>
    </cfRule>
  </conditionalFormatting>
  <conditionalFormatting sqref="AY118:AY123">
    <cfRule type="colorScale" priority="2419">
      <colorScale>
        <cfvo type="min"/>
        <cfvo type="max"/>
        <color theme="0"/>
        <color theme="0"/>
      </colorScale>
    </cfRule>
    <cfRule type="expression" dxfId="15495" priority="2421">
      <formula>AX118&lt;0</formula>
    </cfRule>
  </conditionalFormatting>
  <conditionalFormatting sqref="AY126:AY135">
    <cfRule type="expression" dxfId="15494" priority="2543">
      <formula>IF(AY126="Validar","Rojo","Verde")</formula>
    </cfRule>
    <cfRule type="colorScale" priority="2544">
      <colorScale>
        <cfvo type="min"/>
        <cfvo type="max"/>
        <color theme="0"/>
        <color theme="0"/>
      </colorScale>
    </cfRule>
    <cfRule type="expression" priority="2545">
      <formula>$F$23</formula>
    </cfRule>
    <cfRule type="expression" dxfId="15493" priority="2546">
      <formula>AX126&lt;0</formula>
    </cfRule>
  </conditionalFormatting>
  <conditionalFormatting sqref="AX6">
    <cfRule type="colorScale" priority="2403">
      <colorScale>
        <cfvo type="min"/>
        <cfvo type="max"/>
        <color theme="0"/>
        <color theme="0"/>
      </colorScale>
    </cfRule>
    <cfRule type="expression" dxfId="15492" priority="2404">
      <formula>AW6&lt;0</formula>
    </cfRule>
  </conditionalFormatting>
  <conditionalFormatting sqref="AX6">
    <cfRule type="expression" dxfId="15491" priority="2401">
      <formula>IF(AX6="Validar","Rojo","Verde")</formula>
    </cfRule>
    <cfRule type="expression" priority="2402">
      <formula>#REF!</formula>
    </cfRule>
  </conditionalFormatting>
  <conditionalFormatting sqref="AX7:AX8">
    <cfRule type="colorScale" priority="2399">
      <colorScale>
        <cfvo type="min"/>
        <cfvo type="max"/>
        <color theme="0"/>
        <color theme="0"/>
      </colorScale>
    </cfRule>
    <cfRule type="expression" dxfId="15490" priority="2400">
      <formula>AW7&lt;0</formula>
    </cfRule>
  </conditionalFormatting>
  <conditionalFormatting sqref="AX7:AX8">
    <cfRule type="expression" dxfId="15489" priority="2397">
      <formula>IF(AX7="Validar","Rojo","Verde")</formula>
    </cfRule>
    <cfRule type="expression" priority="2398">
      <formula>#REF!</formula>
    </cfRule>
  </conditionalFormatting>
  <conditionalFormatting sqref="BD9">
    <cfRule type="colorScale" priority="2364">
      <colorScale>
        <cfvo type="min"/>
        <cfvo type="max"/>
        <color theme="0"/>
        <color theme="0"/>
      </colorScale>
    </cfRule>
    <cfRule type="expression" dxfId="15488" priority="2365">
      <formula>BC9&lt;0</formula>
    </cfRule>
  </conditionalFormatting>
  <conditionalFormatting sqref="BD9:BD20">
    <cfRule type="expression" dxfId="15487" priority="2335">
      <formula>IF(BD9="Validar","Rojo","Verde")</formula>
    </cfRule>
    <cfRule type="expression" priority="2337">
      <formula>#REF!</formula>
    </cfRule>
  </conditionalFormatting>
  <conditionalFormatting sqref="BD10">
    <cfRule type="colorScale" priority="2341">
      <colorScale>
        <cfvo type="min"/>
        <cfvo type="max"/>
        <color theme="0"/>
        <color theme="0"/>
      </colorScale>
    </cfRule>
    <cfRule type="expression" dxfId="15486" priority="2342">
      <formula>BC10&lt;0</formula>
    </cfRule>
  </conditionalFormatting>
  <conditionalFormatting sqref="BD11:BD14">
    <cfRule type="colorScale" priority="2362">
      <colorScale>
        <cfvo type="min"/>
        <cfvo type="max"/>
        <color theme="0"/>
        <color theme="0"/>
      </colorScale>
    </cfRule>
    <cfRule type="expression" dxfId="15485" priority="2363">
      <formula>BC11&lt;0</formula>
    </cfRule>
  </conditionalFormatting>
  <conditionalFormatting sqref="BD15">
    <cfRule type="colorScale" priority="2339">
      <colorScale>
        <cfvo type="min"/>
        <cfvo type="max"/>
        <color theme="0"/>
        <color theme="0"/>
      </colorScale>
    </cfRule>
    <cfRule type="expression" dxfId="15484" priority="2340">
      <formula>BC15&lt;0</formula>
    </cfRule>
  </conditionalFormatting>
  <conditionalFormatting sqref="BD16:BD17">
    <cfRule type="colorScale" priority="2360">
      <colorScale>
        <cfvo type="min"/>
        <cfvo type="max"/>
        <color theme="0"/>
        <color theme="0"/>
      </colorScale>
    </cfRule>
    <cfRule type="expression" dxfId="15483" priority="2361">
      <formula>BC16&lt;0</formula>
    </cfRule>
  </conditionalFormatting>
  <conditionalFormatting sqref="BD18">
    <cfRule type="colorScale" priority="2336">
      <colorScale>
        <cfvo type="min"/>
        <cfvo type="max"/>
        <color theme="0"/>
        <color theme="0"/>
      </colorScale>
    </cfRule>
    <cfRule type="expression" dxfId="15482" priority="2338">
      <formula>BC18&lt;0</formula>
    </cfRule>
  </conditionalFormatting>
  <conditionalFormatting sqref="BD19:BD20">
    <cfRule type="colorScale" priority="2358">
      <colorScale>
        <cfvo type="min"/>
        <cfvo type="max"/>
        <color theme="0"/>
        <color theme="0"/>
      </colorScale>
    </cfRule>
    <cfRule type="expression" dxfId="15481" priority="2359">
      <formula>BC19&lt;0</formula>
    </cfRule>
  </conditionalFormatting>
  <conditionalFormatting sqref="BD23">
    <cfRule type="colorScale" priority="2333">
      <colorScale>
        <cfvo type="min"/>
        <cfvo type="max"/>
        <color theme="0"/>
        <color theme="0"/>
      </colorScale>
    </cfRule>
    <cfRule type="expression" dxfId="15480" priority="2334">
      <formula>BC23&lt;0</formula>
    </cfRule>
  </conditionalFormatting>
  <conditionalFormatting sqref="BD23:BD31">
    <cfRule type="expression" dxfId="15479" priority="2327">
      <formula>IF(BD23="Validar","Rojo","Verde")</formula>
    </cfRule>
    <cfRule type="expression" priority="2329">
      <formula>#REF!</formula>
    </cfRule>
  </conditionalFormatting>
  <conditionalFormatting sqref="BD24">
    <cfRule type="colorScale" priority="2356">
      <colorScale>
        <cfvo type="min"/>
        <cfvo type="max"/>
        <color theme="0"/>
        <color theme="0"/>
      </colorScale>
    </cfRule>
    <cfRule type="expression" dxfId="15478" priority="2357">
      <formula>BC24&lt;0</formula>
    </cfRule>
  </conditionalFormatting>
  <conditionalFormatting sqref="BD25">
    <cfRule type="colorScale" priority="2354">
      <colorScale>
        <cfvo type="min"/>
        <cfvo type="max"/>
        <color theme="0"/>
        <color theme="0"/>
      </colorScale>
    </cfRule>
    <cfRule type="expression" dxfId="15477" priority="2355">
      <formula>BC25&lt;0</formula>
    </cfRule>
  </conditionalFormatting>
  <conditionalFormatting sqref="BD26">
    <cfRule type="colorScale" priority="2331">
      <colorScale>
        <cfvo type="min"/>
        <cfvo type="max"/>
        <color theme="0"/>
        <color theme="0"/>
      </colorScale>
    </cfRule>
    <cfRule type="expression" dxfId="15476" priority="2332">
      <formula>BC26&lt;0</formula>
    </cfRule>
  </conditionalFormatting>
  <conditionalFormatting sqref="BD27">
    <cfRule type="colorScale" priority="2352">
      <colorScale>
        <cfvo type="min"/>
        <cfvo type="max"/>
        <color theme="0"/>
        <color theme="0"/>
      </colorScale>
    </cfRule>
    <cfRule type="expression" dxfId="15475" priority="2353">
      <formula>BC27&lt;0</formula>
    </cfRule>
  </conditionalFormatting>
  <conditionalFormatting sqref="BD28">
    <cfRule type="colorScale" priority="2350">
      <colorScale>
        <cfvo type="min"/>
        <cfvo type="max"/>
        <color theme="0"/>
        <color theme="0"/>
      </colorScale>
    </cfRule>
    <cfRule type="expression" dxfId="15474" priority="2351">
      <formula>BC28&lt;0</formula>
    </cfRule>
  </conditionalFormatting>
  <conditionalFormatting sqref="BD29">
    <cfRule type="colorScale" priority="2328">
      <colorScale>
        <cfvo type="min"/>
        <cfvo type="max"/>
        <color theme="0"/>
        <color theme="0"/>
      </colorScale>
    </cfRule>
    <cfRule type="expression" dxfId="15473" priority="2330">
      <formula>BC29&lt;0</formula>
    </cfRule>
  </conditionalFormatting>
  <conditionalFormatting sqref="BD30">
    <cfRule type="colorScale" priority="2348">
      <colorScale>
        <cfvo type="min"/>
        <cfvo type="max"/>
        <color theme="0"/>
        <color theme="0"/>
      </colorScale>
    </cfRule>
    <cfRule type="expression" dxfId="15472" priority="2349">
      <formula>BC30&lt;0</formula>
    </cfRule>
  </conditionalFormatting>
  <conditionalFormatting sqref="BD31">
    <cfRule type="colorScale" priority="2346">
      <colorScale>
        <cfvo type="min"/>
        <cfvo type="max"/>
        <color theme="0"/>
        <color theme="0"/>
      </colorScale>
    </cfRule>
    <cfRule type="expression" dxfId="15471" priority="2347">
      <formula>BC31&lt;0</formula>
    </cfRule>
  </conditionalFormatting>
  <conditionalFormatting sqref="BD39">
    <cfRule type="colorScale" priority="2324">
      <colorScale>
        <cfvo type="min"/>
        <cfvo type="max"/>
        <color theme="0"/>
        <color theme="0"/>
      </colorScale>
    </cfRule>
    <cfRule type="expression" priority="2325">
      <formula>#REF!</formula>
    </cfRule>
    <cfRule type="expression" dxfId="15470" priority="2326">
      <formula>BC39&lt;0</formula>
    </cfRule>
  </conditionalFormatting>
  <conditionalFormatting sqref="BD39:BD107">
    <cfRule type="expression" dxfId="15469" priority="2262">
      <formula>IF(BD39="Validar","Rojo","Verde")</formula>
    </cfRule>
  </conditionalFormatting>
  <conditionalFormatting sqref="BD40:BD67">
    <cfRule type="colorScale" priority="2343">
      <colorScale>
        <cfvo type="min"/>
        <cfvo type="max"/>
        <color theme="0"/>
        <color theme="0"/>
      </colorScale>
    </cfRule>
    <cfRule type="expression" priority="2344">
      <formula>$F$19</formula>
    </cfRule>
    <cfRule type="expression" dxfId="15468" priority="2345">
      <formula>BC40&lt;0</formula>
    </cfRule>
  </conditionalFormatting>
  <conditionalFormatting sqref="BD68">
    <cfRule type="colorScale" priority="2321">
      <colorScale>
        <cfvo type="min"/>
        <cfvo type="max"/>
        <color theme="0"/>
        <color theme="0"/>
      </colorScale>
    </cfRule>
    <cfRule type="expression" priority="2322">
      <formula>#REF!</formula>
    </cfRule>
    <cfRule type="expression" dxfId="15467" priority="2323">
      <formula>BC68&lt;0</formula>
    </cfRule>
  </conditionalFormatting>
  <conditionalFormatting sqref="BD69:BD81">
    <cfRule type="colorScale" priority="2368">
      <colorScale>
        <cfvo type="min"/>
        <cfvo type="max"/>
        <color theme="0"/>
        <color theme="0"/>
      </colorScale>
    </cfRule>
    <cfRule type="expression" priority="2369">
      <formula>$F$19</formula>
    </cfRule>
    <cfRule type="expression" dxfId="15466" priority="2370">
      <formula>BC69&lt;0</formula>
    </cfRule>
  </conditionalFormatting>
  <conditionalFormatting sqref="BD82 BD92 BD103 BD107">
    <cfRule type="expression" dxfId="15465" priority="2367">
      <formula>BC82&lt;0</formula>
    </cfRule>
  </conditionalFormatting>
  <conditionalFormatting sqref="BD83">
    <cfRule type="colorScale" priority="2263">
      <colorScale>
        <cfvo type="min"/>
        <cfvo type="max"/>
        <color theme="0"/>
        <color theme="0"/>
      </colorScale>
    </cfRule>
    <cfRule type="expression" priority="2264">
      <formula>#REF!</formula>
    </cfRule>
    <cfRule type="expression" dxfId="15464" priority="2265">
      <formula>BC83&lt;0</formula>
    </cfRule>
  </conditionalFormatting>
  <conditionalFormatting sqref="BD84:BD91">
    <cfRule type="colorScale" priority="2371">
      <colorScale>
        <cfvo type="min"/>
        <cfvo type="max"/>
        <color theme="0"/>
        <color theme="0"/>
      </colorScale>
    </cfRule>
    <cfRule type="expression" priority="2372">
      <formula>$F$19</formula>
    </cfRule>
    <cfRule type="expression" dxfId="15463" priority="2373">
      <formula>BC84&lt;0</formula>
    </cfRule>
  </conditionalFormatting>
  <conditionalFormatting sqref="BD82 BD92 BD103 BD107">
    <cfRule type="colorScale" priority="2366">
      <colorScale>
        <cfvo type="min"/>
        <cfvo type="max"/>
        <color theme="0"/>
        <color theme="0"/>
      </colorScale>
    </cfRule>
  </conditionalFormatting>
  <conditionalFormatting sqref="BD93">
    <cfRule type="colorScale" priority="2318">
      <colorScale>
        <cfvo type="min"/>
        <cfvo type="max"/>
        <color theme="0"/>
        <color theme="0"/>
      </colorScale>
    </cfRule>
    <cfRule type="expression" priority="2319">
      <formula>#REF!</formula>
    </cfRule>
    <cfRule type="expression" dxfId="15462" priority="2320">
      <formula>BC93&lt;0</formula>
    </cfRule>
  </conditionalFormatting>
  <conditionalFormatting sqref="BD94:BD102">
    <cfRule type="colorScale" priority="2374">
      <colorScale>
        <cfvo type="min"/>
        <cfvo type="max"/>
        <color theme="0"/>
        <color theme="0"/>
      </colorScale>
    </cfRule>
    <cfRule type="expression" priority="2375">
      <formula>$F$19</formula>
    </cfRule>
    <cfRule type="expression" dxfId="15461" priority="2376">
      <formula>BC94&lt;0</formula>
    </cfRule>
  </conditionalFormatting>
  <conditionalFormatting sqref="BD104">
    <cfRule type="colorScale" priority="2315">
      <colorScale>
        <cfvo type="min"/>
        <cfvo type="max"/>
        <color theme="0"/>
        <color theme="0"/>
      </colorScale>
    </cfRule>
    <cfRule type="expression" priority="2316">
      <formula>#REF!</formula>
    </cfRule>
    <cfRule type="expression" dxfId="15460" priority="2317">
      <formula>BC104&lt;0</formula>
    </cfRule>
  </conditionalFormatting>
  <conditionalFormatting sqref="BD105:BD106">
    <cfRule type="colorScale" priority="2377">
      <colorScale>
        <cfvo type="min"/>
        <cfvo type="max"/>
        <color theme="0"/>
        <color theme="0"/>
      </colorScale>
    </cfRule>
    <cfRule type="expression" priority="2378">
      <formula>$F$19</formula>
    </cfRule>
    <cfRule type="expression" dxfId="15459" priority="2379">
      <formula>BC105&lt;0</formula>
    </cfRule>
  </conditionalFormatting>
  <conditionalFormatting sqref="BD110">
    <cfRule type="colorScale" priority="2380">
      <colorScale>
        <cfvo type="min"/>
        <cfvo type="max"/>
        <color theme="0"/>
        <color theme="0"/>
      </colorScale>
    </cfRule>
    <cfRule type="expression" dxfId="15458" priority="2381">
      <formula>BC110&lt;0</formula>
    </cfRule>
  </conditionalFormatting>
  <conditionalFormatting sqref="BD110:BD111">
    <cfRule type="expression" priority="2260">
      <formula>$F$19</formula>
    </cfRule>
  </conditionalFormatting>
  <conditionalFormatting sqref="BD111">
    <cfRule type="colorScale" priority="2259">
      <colorScale>
        <cfvo type="min"/>
        <cfvo type="max"/>
        <color theme="0"/>
        <color theme="0"/>
      </colorScale>
    </cfRule>
    <cfRule type="expression" dxfId="15457" priority="2261">
      <formula>BC111&lt;0</formula>
    </cfRule>
  </conditionalFormatting>
  <conditionalFormatting sqref="BD117:BD123">
    <cfRule type="colorScale" priority="2385">
      <colorScale>
        <cfvo type="min"/>
        <cfvo type="max"/>
        <color theme="0"/>
        <color theme="0"/>
      </colorScale>
    </cfRule>
    <cfRule type="expression" priority="2386">
      <formula>$F$19</formula>
    </cfRule>
    <cfRule type="expression" dxfId="15456" priority="2387">
      <formula>BC117&lt;0</formula>
    </cfRule>
  </conditionalFormatting>
  <conditionalFormatting sqref="BD125">
    <cfRule type="colorScale" priority="2312">
      <colorScale>
        <cfvo type="min"/>
        <cfvo type="max"/>
        <color theme="0"/>
        <color theme="0"/>
      </colorScale>
    </cfRule>
    <cfRule type="expression" priority="2313">
      <formula>#REF!</formula>
    </cfRule>
    <cfRule type="expression" dxfId="15455" priority="2314">
      <formula>BC125&lt;0</formula>
    </cfRule>
  </conditionalFormatting>
  <conditionalFormatting sqref="BD125:BD135">
    <cfRule type="expression" dxfId="15454" priority="2311">
      <formula>IF(BD125="Validar","Rojo","Verde")</formula>
    </cfRule>
  </conditionalFormatting>
  <conditionalFormatting sqref="BD126:BD132">
    <cfRule type="colorScale" priority="2388">
      <colorScale>
        <cfvo type="min"/>
        <cfvo type="max"/>
        <color theme="0"/>
        <color theme="0"/>
      </colorScale>
    </cfRule>
    <cfRule type="expression" dxfId="15453" priority="2390">
      <formula>BC126&lt;0</formula>
    </cfRule>
  </conditionalFormatting>
  <conditionalFormatting sqref="BD126:BD134">
    <cfRule type="expression" priority="2389">
      <formula>$F$19</formula>
    </cfRule>
  </conditionalFormatting>
  <conditionalFormatting sqref="BD133:BD134">
    <cfRule type="colorScale" priority="2391">
      <colorScale>
        <cfvo type="min"/>
        <cfvo type="max"/>
        <color theme="0"/>
        <color theme="0"/>
      </colorScale>
    </cfRule>
    <cfRule type="expression" dxfId="15452" priority="2392">
      <formula>BC133&lt;0</formula>
    </cfRule>
  </conditionalFormatting>
  <conditionalFormatting sqref="BD135">
    <cfRule type="colorScale" priority="2382">
      <colorScale>
        <cfvo type="min"/>
        <cfvo type="max"/>
        <color theme="0"/>
        <color theme="0"/>
      </colorScale>
    </cfRule>
    <cfRule type="expression" priority="2383">
      <formula>$F$23</formula>
    </cfRule>
    <cfRule type="expression" dxfId="15451" priority="2384">
      <formula>BC135&lt;0</formula>
    </cfRule>
  </conditionalFormatting>
  <conditionalFormatting sqref="BD110:BE111">
    <cfRule type="expression" dxfId="15450" priority="2255">
      <formula>IF(BD110="Validar","Rojo","Verde")</formula>
    </cfRule>
  </conditionalFormatting>
  <conditionalFormatting sqref="BD117:BE123">
    <cfRule type="expression" dxfId="15449" priority="2268">
      <formula>IF(BD117="Validar","Rojo","Verde")</formula>
    </cfRule>
  </conditionalFormatting>
  <conditionalFormatting sqref="BE40:BE66">
    <cfRule type="colorScale" priority="2303">
      <colorScale>
        <cfvo type="min"/>
        <cfvo type="max"/>
        <color theme="0"/>
        <color theme="0"/>
      </colorScale>
    </cfRule>
    <cfRule type="expression" priority="2304">
      <formula>#REF!</formula>
    </cfRule>
    <cfRule type="expression" dxfId="15448" priority="2305">
      <formula>BD40&lt;0</formula>
    </cfRule>
  </conditionalFormatting>
  <conditionalFormatting sqref="BE40:BE67">
    <cfRule type="expression" dxfId="15447" priority="2302">
      <formula>IF(BE40="Validar","Rojo","Verde")</formula>
    </cfRule>
  </conditionalFormatting>
  <conditionalFormatting sqref="BE67 BD82:BE82 BD92:BE92 BD103:BE103 BD107:BE107">
    <cfRule type="expression" priority="2307">
      <formula>$F$23</formula>
    </cfRule>
  </conditionalFormatting>
  <conditionalFormatting sqref="BE67 BE82 BE92 BE103 BE107">
    <cfRule type="expression" dxfId="15446" priority="2308">
      <formula>BD67&lt;0</formula>
    </cfRule>
  </conditionalFormatting>
  <conditionalFormatting sqref="BE69">
    <cfRule type="colorScale" priority="2300">
      <colorScale>
        <cfvo type="min"/>
        <cfvo type="max"/>
        <color theme="0"/>
        <color theme="0"/>
      </colorScale>
    </cfRule>
    <cfRule type="expression" dxfId="15445" priority="2301">
      <formula>BD69&lt;0</formula>
    </cfRule>
  </conditionalFormatting>
  <conditionalFormatting sqref="BE69:BE81">
    <cfRule type="expression" priority="2298">
      <formula>#REF!</formula>
    </cfRule>
  </conditionalFormatting>
  <conditionalFormatting sqref="BE69:BE82">
    <cfRule type="expression" dxfId="15444" priority="2296">
      <formula>IF(BE69="Validar","Rojo","Verde")</formula>
    </cfRule>
  </conditionalFormatting>
  <conditionalFormatting sqref="BE70:BE78">
    <cfRule type="colorScale" priority="2297">
      <colorScale>
        <cfvo type="min"/>
        <cfvo type="max"/>
        <color theme="0"/>
        <color theme="0"/>
      </colorScale>
    </cfRule>
    <cfRule type="expression" dxfId="15443" priority="2299">
      <formula>BD70&lt;0</formula>
    </cfRule>
  </conditionalFormatting>
  <conditionalFormatting sqref="BE79:BE81">
    <cfRule type="colorScale" priority="2309">
      <colorScale>
        <cfvo type="min"/>
        <cfvo type="max"/>
        <color theme="0"/>
        <color theme="0"/>
      </colorScale>
    </cfRule>
    <cfRule type="expression" dxfId="15442" priority="2310">
      <formula>BD79&lt;0</formula>
    </cfRule>
  </conditionalFormatting>
  <conditionalFormatting sqref="BE67 BE82 BE92 BE103 BE107">
    <cfRule type="colorScale" priority="2306">
      <colorScale>
        <cfvo type="min"/>
        <cfvo type="max"/>
        <color theme="0"/>
        <color theme="0"/>
      </colorScale>
    </cfRule>
  </conditionalFormatting>
  <conditionalFormatting sqref="BE84">
    <cfRule type="colorScale" priority="2294">
      <colorScale>
        <cfvo type="min"/>
        <cfvo type="max"/>
        <color theme="0"/>
        <color theme="0"/>
      </colorScale>
    </cfRule>
    <cfRule type="expression" dxfId="15441" priority="2295">
      <formula>BD84&lt;0</formula>
    </cfRule>
  </conditionalFormatting>
  <conditionalFormatting sqref="BE84:BE91">
    <cfRule type="expression" priority="2292">
      <formula>#REF!</formula>
    </cfRule>
  </conditionalFormatting>
  <conditionalFormatting sqref="BE84:BE92">
    <cfRule type="expression" dxfId="15440" priority="2290">
      <formula>IF(BE84="Validar","Rojo","Verde")</formula>
    </cfRule>
  </conditionalFormatting>
  <conditionalFormatting sqref="BE85:BE91">
    <cfRule type="colorScale" priority="2291">
      <colorScale>
        <cfvo type="min"/>
        <cfvo type="max"/>
        <color theme="0"/>
        <color theme="0"/>
      </colorScale>
    </cfRule>
    <cfRule type="expression" dxfId="15439" priority="2293">
      <formula>BD85&lt;0</formula>
    </cfRule>
  </conditionalFormatting>
  <conditionalFormatting sqref="BE94">
    <cfRule type="colorScale" priority="2288">
      <colorScale>
        <cfvo type="min"/>
        <cfvo type="max"/>
        <color theme="0"/>
        <color theme="0"/>
      </colorScale>
    </cfRule>
    <cfRule type="expression" dxfId="15438" priority="2289">
      <formula>BD94&lt;0</formula>
    </cfRule>
  </conditionalFormatting>
  <conditionalFormatting sqref="BE94:BE102">
    <cfRule type="expression" priority="2282">
      <formula>#REF!</formula>
    </cfRule>
  </conditionalFormatting>
  <conditionalFormatting sqref="BE94:BE103">
    <cfRule type="expression" dxfId="15437" priority="2280">
      <formula>IF(BE94="Validar","Rojo","Verde")</formula>
    </cfRule>
  </conditionalFormatting>
  <conditionalFormatting sqref="BE95:BE100">
    <cfRule type="colorScale" priority="2286">
      <colorScale>
        <cfvo type="min"/>
        <cfvo type="max"/>
        <color theme="0"/>
        <color theme="0"/>
      </colorScale>
    </cfRule>
    <cfRule type="expression" dxfId="15436" priority="2287">
      <formula>BD95&lt;0</formula>
    </cfRule>
  </conditionalFormatting>
  <conditionalFormatting sqref="BE101">
    <cfRule type="colorScale" priority="2284">
      <colorScale>
        <cfvo type="min"/>
        <cfvo type="max"/>
        <color theme="0"/>
        <color theme="0"/>
      </colorScale>
    </cfRule>
    <cfRule type="expression" dxfId="15435" priority="2285">
      <formula>BD101&lt;0</formula>
    </cfRule>
  </conditionalFormatting>
  <conditionalFormatting sqref="BE102">
    <cfRule type="colorScale" priority="2281">
      <colorScale>
        <cfvo type="min"/>
        <cfvo type="max"/>
        <color theme="0"/>
        <color theme="0"/>
      </colorScale>
    </cfRule>
    <cfRule type="expression" dxfId="15434" priority="2283">
      <formula>BD102&lt;0</formula>
    </cfRule>
  </conditionalFormatting>
  <conditionalFormatting sqref="BE105">
    <cfRule type="colorScale" priority="2278">
      <colorScale>
        <cfvo type="min"/>
        <cfvo type="max"/>
        <color theme="0"/>
        <color theme="0"/>
      </colorScale>
    </cfRule>
    <cfRule type="expression" dxfId="15433" priority="2279">
      <formula>BD105&lt;0</formula>
    </cfRule>
  </conditionalFormatting>
  <conditionalFormatting sqref="BE105:BE106">
    <cfRule type="expression" priority="2276">
      <formula>#REF!</formula>
    </cfRule>
  </conditionalFormatting>
  <conditionalFormatting sqref="BE105:BE107">
    <cfRule type="expression" dxfId="15432" priority="2274">
      <formula>IF(BE105="Validar","Rojo","Verde")</formula>
    </cfRule>
  </conditionalFormatting>
  <conditionalFormatting sqref="BE106">
    <cfRule type="colorScale" priority="2275">
      <colorScale>
        <cfvo type="min"/>
        <cfvo type="max"/>
        <color theme="0"/>
        <color theme="0"/>
      </colorScale>
    </cfRule>
    <cfRule type="expression" dxfId="15431" priority="2277">
      <formula>BD106&lt;0</formula>
    </cfRule>
  </conditionalFormatting>
  <conditionalFormatting sqref="BE110">
    <cfRule type="colorScale" priority="2266">
      <colorScale>
        <cfvo type="min"/>
        <cfvo type="max"/>
        <color theme="0"/>
        <color theme="0"/>
      </colorScale>
    </cfRule>
    <cfRule type="expression" dxfId="15430" priority="2267">
      <formula>BD110&lt;0</formula>
    </cfRule>
  </conditionalFormatting>
  <conditionalFormatting sqref="BE110:BE111">
    <cfRule type="expression" priority="2257">
      <formula>#REF!</formula>
    </cfRule>
  </conditionalFormatting>
  <conditionalFormatting sqref="BE111">
    <cfRule type="colorScale" priority="2256">
      <colorScale>
        <cfvo type="min"/>
        <cfvo type="max"/>
        <color theme="0"/>
        <color theme="0"/>
      </colorScale>
    </cfRule>
    <cfRule type="expression" dxfId="15429" priority="2258">
      <formula>BD111&lt;0</formula>
    </cfRule>
  </conditionalFormatting>
  <conditionalFormatting sqref="BE117">
    <cfRule type="colorScale" priority="2272">
      <colorScale>
        <cfvo type="min"/>
        <cfvo type="max"/>
        <color theme="0"/>
        <color theme="0"/>
      </colorScale>
    </cfRule>
    <cfRule type="expression" dxfId="15428" priority="2273">
      <formula>BD117&lt;0</formula>
    </cfRule>
  </conditionalFormatting>
  <conditionalFormatting sqref="BE117:BE123">
    <cfRule type="expression" priority="2270">
      <formula>#REF!</formula>
    </cfRule>
  </conditionalFormatting>
  <conditionalFormatting sqref="BE118:BE123">
    <cfRule type="colorScale" priority="2269">
      <colorScale>
        <cfvo type="min"/>
        <cfvo type="max"/>
        <color theme="0"/>
        <color theme="0"/>
      </colorScale>
    </cfRule>
    <cfRule type="expression" dxfId="15427" priority="2271">
      <formula>BD118&lt;0</formula>
    </cfRule>
  </conditionalFormatting>
  <conditionalFormatting sqref="BE126:BE135">
    <cfRule type="expression" dxfId="15426" priority="2393">
      <formula>IF(BE126="Validar","Rojo","Verde")</formula>
    </cfRule>
    <cfRule type="colorScale" priority="2394">
      <colorScale>
        <cfvo type="min"/>
        <cfvo type="max"/>
        <color theme="0"/>
        <color theme="0"/>
      </colorScale>
    </cfRule>
    <cfRule type="expression" priority="2395">
      <formula>$F$23</formula>
    </cfRule>
    <cfRule type="expression" dxfId="15425" priority="2396">
      <formula>BD126&lt;0</formula>
    </cfRule>
  </conditionalFormatting>
  <conditionalFormatting sqref="BD6">
    <cfRule type="colorScale" priority="2253">
      <colorScale>
        <cfvo type="min"/>
        <cfvo type="max"/>
        <color theme="0"/>
        <color theme="0"/>
      </colorScale>
    </cfRule>
    <cfRule type="expression" dxfId="15424" priority="2254">
      <formula>BC6&lt;0</formula>
    </cfRule>
  </conditionalFormatting>
  <conditionalFormatting sqref="BD6">
    <cfRule type="expression" dxfId="15423" priority="2251">
      <formula>IF(BD6="Validar","Rojo","Verde")</formula>
    </cfRule>
    <cfRule type="expression" priority="2252">
      <formula>#REF!</formula>
    </cfRule>
  </conditionalFormatting>
  <conditionalFormatting sqref="BD7:BD8">
    <cfRule type="colorScale" priority="2249">
      <colorScale>
        <cfvo type="min"/>
        <cfvo type="max"/>
        <color theme="0"/>
        <color theme="0"/>
      </colorScale>
    </cfRule>
    <cfRule type="expression" dxfId="15422" priority="2250">
      <formula>BC7&lt;0</formula>
    </cfRule>
  </conditionalFormatting>
  <conditionalFormatting sqref="BD7:BD8">
    <cfRule type="expression" dxfId="15421" priority="2247">
      <formula>IF(BD7="Validar","Rojo","Verde")</formula>
    </cfRule>
    <cfRule type="expression" priority="2248">
      <formula>#REF!</formula>
    </cfRule>
  </conditionalFormatting>
  <conditionalFormatting sqref="BH9">
    <cfRule type="colorScale" priority="2214">
      <colorScale>
        <cfvo type="min"/>
        <cfvo type="max"/>
        <color theme="0"/>
        <color theme="0"/>
      </colorScale>
    </cfRule>
    <cfRule type="expression" dxfId="15420" priority="2215">
      <formula>BG9&lt;0</formula>
    </cfRule>
  </conditionalFormatting>
  <conditionalFormatting sqref="BH9:BH20">
    <cfRule type="expression" dxfId="15419" priority="2185">
      <formula>IF(BH9="Validar","Rojo","Verde")</formula>
    </cfRule>
    <cfRule type="expression" priority="2187">
      <formula>#REF!</formula>
    </cfRule>
  </conditionalFormatting>
  <conditionalFormatting sqref="BH10">
    <cfRule type="colorScale" priority="2191">
      <colorScale>
        <cfvo type="min"/>
        <cfvo type="max"/>
        <color theme="0"/>
        <color theme="0"/>
      </colorScale>
    </cfRule>
    <cfRule type="expression" dxfId="15418" priority="2192">
      <formula>BG10&lt;0</formula>
    </cfRule>
  </conditionalFormatting>
  <conditionalFormatting sqref="BH11:BH14">
    <cfRule type="colorScale" priority="2212">
      <colorScale>
        <cfvo type="min"/>
        <cfvo type="max"/>
        <color theme="0"/>
        <color theme="0"/>
      </colorScale>
    </cfRule>
    <cfRule type="expression" dxfId="15417" priority="2213">
      <formula>BG11&lt;0</formula>
    </cfRule>
  </conditionalFormatting>
  <conditionalFormatting sqref="BH15">
    <cfRule type="colorScale" priority="2189">
      <colorScale>
        <cfvo type="min"/>
        <cfvo type="max"/>
        <color theme="0"/>
        <color theme="0"/>
      </colorScale>
    </cfRule>
    <cfRule type="expression" dxfId="15416" priority="2190">
      <formula>BG15&lt;0</formula>
    </cfRule>
  </conditionalFormatting>
  <conditionalFormatting sqref="BH16:BH17">
    <cfRule type="colorScale" priority="2210">
      <colorScale>
        <cfvo type="min"/>
        <cfvo type="max"/>
        <color theme="0"/>
        <color theme="0"/>
      </colorScale>
    </cfRule>
    <cfRule type="expression" dxfId="15415" priority="2211">
      <formula>BG16&lt;0</formula>
    </cfRule>
  </conditionalFormatting>
  <conditionalFormatting sqref="BH18">
    <cfRule type="colorScale" priority="2186">
      <colorScale>
        <cfvo type="min"/>
        <cfvo type="max"/>
        <color theme="0"/>
        <color theme="0"/>
      </colorScale>
    </cfRule>
    <cfRule type="expression" dxfId="15414" priority="2188">
      <formula>BG18&lt;0</formula>
    </cfRule>
  </conditionalFormatting>
  <conditionalFormatting sqref="BH19:BH20">
    <cfRule type="colorScale" priority="2208">
      <colorScale>
        <cfvo type="min"/>
        <cfvo type="max"/>
        <color theme="0"/>
        <color theme="0"/>
      </colorScale>
    </cfRule>
    <cfRule type="expression" dxfId="15413" priority="2209">
      <formula>BG19&lt;0</formula>
    </cfRule>
  </conditionalFormatting>
  <conditionalFormatting sqref="BH23">
    <cfRule type="colorScale" priority="2183">
      <colorScale>
        <cfvo type="min"/>
        <cfvo type="max"/>
        <color theme="0"/>
        <color theme="0"/>
      </colorScale>
    </cfRule>
    <cfRule type="expression" dxfId="15412" priority="2184">
      <formula>BG23&lt;0</formula>
    </cfRule>
  </conditionalFormatting>
  <conditionalFormatting sqref="BH23:BH31">
    <cfRule type="expression" dxfId="15411" priority="2177">
      <formula>IF(BH23="Validar","Rojo","Verde")</formula>
    </cfRule>
    <cfRule type="expression" priority="2179">
      <formula>#REF!</formula>
    </cfRule>
  </conditionalFormatting>
  <conditionalFormatting sqref="BH24">
    <cfRule type="colorScale" priority="2206">
      <colorScale>
        <cfvo type="min"/>
        <cfvo type="max"/>
        <color theme="0"/>
        <color theme="0"/>
      </colorScale>
    </cfRule>
    <cfRule type="expression" dxfId="15410" priority="2207">
      <formula>BG24&lt;0</formula>
    </cfRule>
  </conditionalFormatting>
  <conditionalFormatting sqref="BH25">
    <cfRule type="colorScale" priority="2204">
      <colorScale>
        <cfvo type="min"/>
        <cfvo type="max"/>
        <color theme="0"/>
        <color theme="0"/>
      </colorScale>
    </cfRule>
    <cfRule type="expression" dxfId="15409" priority="2205">
      <formula>BG25&lt;0</formula>
    </cfRule>
  </conditionalFormatting>
  <conditionalFormatting sqref="BH26">
    <cfRule type="colorScale" priority="2181">
      <colorScale>
        <cfvo type="min"/>
        <cfvo type="max"/>
        <color theme="0"/>
        <color theme="0"/>
      </colorScale>
    </cfRule>
    <cfRule type="expression" dxfId="15408" priority="2182">
      <formula>BG26&lt;0</formula>
    </cfRule>
  </conditionalFormatting>
  <conditionalFormatting sqref="BH27">
    <cfRule type="colorScale" priority="2202">
      <colorScale>
        <cfvo type="min"/>
        <cfvo type="max"/>
        <color theme="0"/>
        <color theme="0"/>
      </colorScale>
    </cfRule>
    <cfRule type="expression" dxfId="15407" priority="2203">
      <formula>BG27&lt;0</formula>
    </cfRule>
  </conditionalFormatting>
  <conditionalFormatting sqref="BH28">
    <cfRule type="colorScale" priority="2200">
      <colorScale>
        <cfvo type="min"/>
        <cfvo type="max"/>
        <color theme="0"/>
        <color theme="0"/>
      </colorScale>
    </cfRule>
    <cfRule type="expression" dxfId="15406" priority="2201">
      <formula>BG28&lt;0</formula>
    </cfRule>
  </conditionalFormatting>
  <conditionalFormatting sqref="BH29">
    <cfRule type="colorScale" priority="2178">
      <colorScale>
        <cfvo type="min"/>
        <cfvo type="max"/>
        <color theme="0"/>
        <color theme="0"/>
      </colorScale>
    </cfRule>
    <cfRule type="expression" dxfId="15405" priority="2180">
      <formula>BG29&lt;0</formula>
    </cfRule>
  </conditionalFormatting>
  <conditionalFormatting sqref="BH30">
    <cfRule type="colorScale" priority="2198">
      <colorScale>
        <cfvo type="min"/>
        <cfvo type="max"/>
        <color theme="0"/>
        <color theme="0"/>
      </colorScale>
    </cfRule>
    <cfRule type="expression" dxfId="15404" priority="2199">
      <formula>BG30&lt;0</formula>
    </cfRule>
  </conditionalFormatting>
  <conditionalFormatting sqref="BH31">
    <cfRule type="colorScale" priority="2196">
      <colorScale>
        <cfvo type="min"/>
        <cfvo type="max"/>
        <color theme="0"/>
        <color theme="0"/>
      </colorScale>
    </cfRule>
    <cfRule type="expression" dxfId="15403" priority="2197">
      <formula>BG31&lt;0</formula>
    </cfRule>
  </conditionalFormatting>
  <conditionalFormatting sqref="BH39">
    <cfRule type="colorScale" priority="2174">
      <colorScale>
        <cfvo type="min"/>
        <cfvo type="max"/>
        <color theme="0"/>
        <color theme="0"/>
      </colorScale>
    </cfRule>
    <cfRule type="expression" priority="2175">
      <formula>#REF!</formula>
    </cfRule>
    <cfRule type="expression" dxfId="15402" priority="2176">
      <formula>BG39&lt;0</formula>
    </cfRule>
  </conditionalFormatting>
  <conditionalFormatting sqref="BH39:BH107">
    <cfRule type="expression" dxfId="15401" priority="2112">
      <formula>IF(BH39="Validar","Rojo","Verde")</formula>
    </cfRule>
  </conditionalFormatting>
  <conditionalFormatting sqref="BH40:BH67">
    <cfRule type="colorScale" priority="2193">
      <colorScale>
        <cfvo type="min"/>
        <cfvo type="max"/>
        <color theme="0"/>
        <color theme="0"/>
      </colorScale>
    </cfRule>
    <cfRule type="expression" priority="2194">
      <formula>$F$19</formula>
    </cfRule>
    <cfRule type="expression" dxfId="15400" priority="2195">
      <formula>BG40&lt;0</formula>
    </cfRule>
  </conditionalFormatting>
  <conditionalFormatting sqref="BH68">
    <cfRule type="colorScale" priority="2171">
      <colorScale>
        <cfvo type="min"/>
        <cfvo type="max"/>
        <color theme="0"/>
        <color theme="0"/>
      </colorScale>
    </cfRule>
    <cfRule type="expression" priority="2172">
      <formula>#REF!</formula>
    </cfRule>
    <cfRule type="expression" dxfId="15399" priority="2173">
      <formula>BG68&lt;0</formula>
    </cfRule>
  </conditionalFormatting>
  <conditionalFormatting sqref="BH69:BH81">
    <cfRule type="colorScale" priority="2218">
      <colorScale>
        <cfvo type="min"/>
        <cfvo type="max"/>
        <color theme="0"/>
        <color theme="0"/>
      </colorScale>
    </cfRule>
    <cfRule type="expression" priority="2219">
      <formula>$F$19</formula>
    </cfRule>
    <cfRule type="expression" dxfId="15398" priority="2220">
      <formula>BG69&lt;0</formula>
    </cfRule>
  </conditionalFormatting>
  <conditionalFormatting sqref="BH82 BH92 BH103 BH107">
    <cfRule type="expression" dxfId="15397" priority="2217">
      <formula>BG82&lt;0</formula>
    </cfRule>
  </conditionalFormatting>
  <conditionalFormatting sqref="BH83">
    <cfRule type="colorScale" priority="2113">
      <colorScale>
        <cfvo type="min"/>
        <cfvo type="max"/>
        <color theme="0"/>
        <color theme="0"/>
      </colorScale>
    </cfRule>
    <cfRule type="expression" priority="2114">
      <formula>#REF!</formula>
    </cfRule>
    <cfRule type="expression" dxfId="15396" priority="2115">
      <formula>BG83&lt;0</formula>
    </cfRule>
  </conditionalFormatting>
  <conditionalFormatting sqref="BH84:BH91">
    <cfRule type="colorScale" priority="2221">
      <colorScale>
        <cfvo type="min"/>
        <cfvo type="max"/>
        <color theme="0"/>
        <color theme="0"/>
      </colorScale>
    </cfRule>
    <cfRule type="expression" priority="2222">
      <formula>$F$19</formula>
    </cfRule>
    <cfRule type="expression" dxfId="15395" priority="2223">
      <formula>BG84&lt;0</formula>
    </cfRule>
  </conditionalFormatting>
  <conditionalFormatting sqref="BH92 BH82 BH103 BH107">
    <cfRule type="colorScale" priority="2216">
      <colorScale>
        <cfvo type="min"/>
        <cfvo type="max"/>
        <color theme="0"/>
        <color theme="0"/>
      </colorScale>
    </cfRule>
  </conditionalFormatting>
  <conditionalFormatting sqref="BH93">
    <cfRule type="colorScale" priority="2168">
      <colorScale>
        <cfvo type="min"/>
        <cfvo type="max"/>
        <color theme="0"/>
        <color theme="0"/>
      </colorScale>
    </cfRule>
    <cfRule type="expression" priority="2169">
      <formula>#REF!</formula>
    </cfRule>
    <cfRule type="expression" dxfId="15394" priority="2170">
      <formula>BG93&lt;0</formula>
    </cfRule>
  </conditionalFormatting>
  <conditionalFormatting sqref="BH94:BH102">
    <cfRule type="colorScale" priority="2224">
      <colorScale>
        <cfvo type="min"/>
        <cfvo type="max"/>
        <color theme="0"/>
        <color theme="0"/>
      </colorScale>
    </cfRule>
    <cfRule type="expression" priority="2225">
      <formula>$F$19</formula>
    </cfRule>
    <cfRule type="expression" dxfId="15393" priority="2226">
      <formula>BG94&lt;0</formula>
    </cfRule>
  </conditionalFormatting>
  <conditionalFormatting sqref="BH104">
    <cfRule type="colorScale" priority="2165">
      <colorScale>
        <cfvo type="min"/>
        <cfvo type="max"/>
        <color theme="0"/>
        <color theme="0"/>
      </colorScale>
    </cfRule>
    <cfRule type="expression" priority="2166">
      <formula>#REF!</formula>
    </cfRule>
    <cfRule type="expression" dxfId="15392" priority="2167">
      <formula>BG104&lt;0</formula>
    </cfRule>
  </conditionalFormatting>
  <conditionalFormatting sqref="BH105:BH106">
    <cfRule type="colorScale" priority="2227">
      <colorScale>
        <cfvo type="min"/>
        <cfvo type="max"/>
        <color theme="0"/>
        <color theme="0"/>
      </colorScale>
    </cfRule>
    <cfRule type="expression" priority="2228">
      <formula>$F$19</formula>
    </cfRule>
    <cfRule type="expression" dxfId="15391" priority="2229">
      <formula>BG105&lt;0</formula>
    </cfRule>
  </conditionalFormatting>
  <conditionalFormatting sqref="BH110">
    <cfRule type="colorScale" priority="2230">
      <colorScale>
        <cfvo type="min"/>
        <cfvo type="max"/>
        <color theme="0"/>
        <color theme="0"/>
      </colorScale>
    </cfRule>
    <cfRule type="expression" dxfId="15390" priority="2231">
      <formula>BG110&lt;0</formula>
    </cfRule>
  </conditionalFormatting>
  <conditionalFormatting sqref="BH110:BH111">
    <cfRule type="expression" priority="2110">
      <formula>$F$19</formula>
    </cfRule>
  </conditionalFormatting>
  <conditionalFormatting sqref="BH111">
    <cfRule type="colorScale" priority="2109">
      <colorScale>
        <cfvo type="min"/>
        <cfvo type="max"/>
        <color theme="0"/>
        <color theme="0"/>
      </colorScale>
    </cfRule>
    <cfRule type="expression" dxfId="15389" priority="2111">
      <formula>BG111&lt;0</formula>
    </cfRule>
  </conditionalFormatting>
  <conditionalFormatting sqref="BH117:BH123">
    <cfRule type="colorScale" priority="2235">
      <colorScale>
        <cfvo type="min"/>
        <cfvo type="max"/>
        <color theme="0"/>
        <color theme="0"/>
      </colorScale>
    </cfRule>
    <cfRule type="expression" priority="2236">
      <formula>$F$19</formula>
    </cfRule>
    <cfRule type="expression" dxfId="15388" priority="2237">
      <formula>BG117&lt;0</formula>
    </cfRule>
  </conditionalFormatting>
  <conditionalFormatting sqref="BH125">
    <cfRule type="colorScale" priority="2162">
      <colorScale>
        <cfvo type="min"/>
        <cfvo type="max"/>
        <color theme="0"/>
        <color theme="0"/>
      </colorScale>
    </cfRule>
    <cfRule type="expression" priority="2163">
      <formula>#REF!</formula>
    </cfRule>
    <cfRule type="expression" dxfId="15387" priority="2164">
      <formula>BG125&lt;0</formula>
    </cfRule>
  </conditionalFormatting>
  <conditionalFormatting sqref="BH125:BH135">
    <cfRule type="expression" dxfId="15386" priority="2161">
      <formula>IF(BH125="Validar","Rojo","Verde")</formula>
    </cfRule>
  </conditionalFormatting>
  <conditionalFormatting sqref="BH126:BH132">
    <cfRule type="colorScale" priority="2238">
      <colorScale>
        <cfvo type="min"/>
        <cfvo type="max"/>
        <color theme="0"/>
        <color theme="0"/>
      </colorScale>
    </cfRule>
    <cfRule type="expression" dxfId="15385" priority="2240">
      <formula>BG126&lt;0</formula>
    </cfRule>
  </conditionalFormatting>
  <conditionalFormatting sqref="BH126:BH134">
    <cfRule type="expression" priority="2239">
      <formula>$F$19</formula>
    </cfRule>
  </conditionalFormatting>
  <conditionalFormatting sqref="BH133:BH134">
    <cfRule type="colorScale" priority="2241">
      <colorScale>
        <cfvo type="min"/>
        <cfvo type="max"/>
        <color theme="0"/>
        <color theme="0"/>
      </colorScale>
    </cfRule>
    <cfRule type="expression" dxfId="15384" priority="2242">
      <formula>BG133&lt;0</formula>
    </cfRule>
  </conditionalFormatting>
  <conditionalFormatting sqref="BH135">
    <cfRule type="colorScale" priority="2232">
      <colorScale>
        <cfvo type="min"/>
        <cfvo type="max"/>
        <color theme="0"/>
        <color theme="0"/>
      </colorScale>
    </cfRule>
    <cfRule type="expression" priority="2233">
      <formula>$F$23</formula>
    </cfRule>
    <cfRule type="expression" dxfId="15383" priority="2234">
      <formula>BG135&lt;0</formula>
    </cfRule>
  </conditionalFormatting>
  <conditionalFormatting sqref="BH110:BI111">
    <cfRule type="expression" dxfId="15382" priority="2105">
      <formula>IF(BH110="Validar","Rojo","Verde")</formula>
    </cfRule>
  </conditionalFormatting>
  <conditionalFormatting sqref="BH117:BI123">
    <cfRule type="expression" dxfId="15381" priority="2118">
      <formula>IF(BH117="Validar","Rojo","Verde")</formula>
    </cfRule>
  </conditionalFormatting>
  <conditionalFormatting sqref="BI40:BI66">
    <cfRule type="colorScale" priority="2153">
      <colorScale>
        <cfvo type="min"/>
        <cfvo type="max"/>
        <color theme="0"/>
        <color theme="0"/>
      </colorScale>
    </cfRule>
    <cfRule type="expression" priority="2154">
      <formula>#REF!</formula>
    </cfRule>
    <cfRule type="expression" dxfId="15380" priority="2155">
      <formula>BH40&lt;0</formula>
    </cfRule>
  </conditionalFormatting>
  <conditionalFormatting sqref="BI40:BI67">
    <cfRule type="expression" dxfId="15379" priority="2152">
      <formula>IF(BI40="Validar","Rojo","Verde")</formula>
    </cfRule>
  </conditionalFormatting>
  <conditionalFormatting sqref="BI67 BH82:BI82 BH92:BI92 BH103:BI103 BH107:BI107">
    <cfRule type="expression" priority="2157">
      <formula>$F$23</formula>
    </cfRule>
  </conditionalFormatting>
  <conditionalFormatting sqref="BI67 BI82 BI92 BI103 BI107">
    <cfRule type="expression" dxfId="15378" priority="2158">
      <formula>BH67&lt;0</formula>
    </cfRule>
  </conditionalFormatting>
  <conditionalFormatting sqref="BI69">
    <cfRule type="colorScale" priority="2150">
      <colorScale>
        <cfvo type="min"/>
        <cfvo type="max"/>
        <color theme="0"/>
        <color theme="0"/>
      </colorScale>
    </cfRule>
    <cfRule type="expression" dxfId="15377" priority="2151">
      <formula>BH69&lt;0</formula>
    </cfRule>
  </conditionalFormatting>
  <conditionalFormatting sqref="BI69:BI81">
    <cfRule type="expression" priority="2148">
      <formula>#REF!</formula>
    </cfRule>
  </conditionalFormatting>
  <conditionalFormatting sqref="BI69:BI82">
    <cfRule type="expression" dxfId="15376" priority="2146">
      <formula>IF(BI69="Validar","Rojo","Verde")</formula>
    </cfRule>
  </conditionalFormatting>
  <conditionalFormatting sqref="BI70:BI78">
    <cfRule type="colorScale" priority="2147">
      <colorScale>
        <cfvo type="min"/>
        <cfvo type="max"/>
        <color theme="0"/>
        <color theme="0"/>
      </colorScale>
    </cfRule>
    <cfRule type="expression" dxfId="15375" priority="2149">
      <formula>BH70&lt;0</formula>
    </cfRule>
  </conditionalFormatting>
  <conditionalFormatting sqref="BI79:BI81">
    <cfRule type="colorScale" priority="2159">
      <colorScale>
        <cfvo type="min"/>
        <cfvo type="max"/>
        <color theme="0"/>
        <color theme="0"/>
      </colorScale>
    </cfRule>
    <cfRule type="expression" dxfId="15374" priority="2160">
      <formula>BH79&lt;0</formula>
    </cfRule>
  </conditionalFormatting>
  <conditionalFormatting sqref="BI82 BI67 BI92 BI103 BI107">
    <cfRule type="colorScale" priority="2156">
      <colorScale>
        <cfvo type="min"/>
        <cfvo type="max"/>
        <color theme="0"/>
        <color theme="0"/>
      </colorScale>
    </cfRule>
  </conditionalFormatting>
  <conditionalFormatting sqref="BI84">
    <cfRule type="colorScale" priority="2144">
      <colorScale>
        <cfvo type="min"/>
        <cfvo type="max"/>
        <color theme="0"/>
        <color theme="0"/>
      </colorScale>
    </cfRule>
    <cfRule type="expression" dxfId="15373" priority="2145">
      <formula>BH84&lt;0</formula>
    </cfRule>
  </conditionalFormatting>
  <conditionalFormatting sqref="BI84:BI91">
    <cfRule type="expression" priority="2142">
      <formula>#REF!</formula>
    </cfRule>
  </conditionalFormatting>
  <conditionalFormatting sqref="BI84:BI92">
    <cfRule type="expression" dxfId="15372" priority="2140">
      <formula>IF(BI84="Validar","Rojo","Verde")</formula>
    </cfRule>
  </conditionalFormatting>
  <conditionalFormatting sqref="BI85:BI91">
    <cfRule type="colorScale" priority="2141">
      <colorScale>
        <cfvo type="min"/>
        <cfvo type="max"/>
        <color theme="0"/>
        <color theme="0"/>
      </colorScale>
    </cfRule>
    <cfRule type="expression" dxfId="15371" priority="2143">
      <formula>BH85&lt;0</formula>
    </cfRule>
  </conditionalFormatting>
  <conditionalFormatting sqref="BI94">
    <cfRule type="colorScale" priority="2138">
      <colorScale>
        <cfvo type="min"/>
        <cfvo type="max"/>
        <color theme="0"/>
        <color theme="0"/>
      </colorScale>
    </cfRule>
    <cfRule type="expression" dxfId="15370" priority="2139">
      <formula>BH94&lt;0</formula>
    </cfRule>
  </conditionalFormatting>
  <conditionalFormatting sqref="BI94:BI102">
    <cfRule type="expression" priority="2132">
      <formula>#REF!</formula>
    </cfRule>
  </conditionalFormatting>
  <conditionalFormatting sqref="BI94:BI103">
    <cfRule type="expression" dxfId="15369" priority="2130">
      <formula>IF(BI94="Validar","Rojo","Verde")</formula>
    </cfRule>
  </conditionalFormatting>
  <conditionalFormatting sqref="BI95:BI100">
    <cfRule type="colorScale" priority="2136">
      <colorScale>
        <cfvo type="min"/>
        <cfvo type="max"/>
        <color theme="0"/>
        <color theme="0"/>
      </colorScale>
    </cfRule>
    <cfRule type="expression" dxfId="15368" priority="2137">
      <formula>BH95&lt;0</formula>
    </cfRule>
  </conditionalFormatting>
  <conditionalFormatting sqref="BI101">
    <cfRule type="colorScale" priority="2134">
      <colorScale>
        <cfvo type="min"/>
        <cfvo type="max"/>
        <color theme="0"/>
        <color theme="0"/>
      </colorScale>
    </cfRule>
    <cfRule type="expression" dxfId="15367" priority="2135">
      <formula>BH101&lt;0</formula>
    </cfRule>
  </conditionalFormatting>
  <conditionalFormatting sqref="BI102">
    <cfRule type="colorScale" priority="2131">
      <colorScale>
        <cfvo type="min"/>
        <cfvo type="max"/>
        <color theme="0"/>
        <color theme="0"/>
      </colorScale>
    </cfRule>
    <cfRule type="expression" dxfId="15366" priority="2133">
      <formula>BH102&lt;0</formula>
    </cfRule>
  </conditionalFormatting>
  <conditionalFormatting sqref="BI105">
    <cfRule type="colorScale" priority="2128">
      <colorScale>
        <cfvo type="min"/>
        <cfvo type="max"/>
        <color theme="0"/>
        <color theme="0"/>
      </colorScale>
    </cfRule>
    <cfRule type="expression" dxfId="15365" priority="2129">
      <formula>BH105&lt;0</formula>
    </cfRule>
  </conditionalFormatting>
  <conditionalFormatting sqref="BI105:BI106">
    <cfRule type="expression" priority="2126">
      <formula>#REF!</formula>
    </cfRule>
  </conditionalFormatting>
  <conditionalFormatting sqref="BI105:BI107">
    <cfRule type="expression" dxfId="15364" priority="2124">
      <formula>IF(BI105="Validar","Rojo","Verde")</formula>
    </cfRule>
  </conditionalFormatting>
  <conditionalFormatting sqref="BI106">
    <cfRule type="colorScale" priority="2125">
      <colorScale>
        <cfvo type="min"/>
        <cfvo type="max"/>
        <color theme="0"/>
        <color theme="0"/>
      </colorScale>
    </cfRule>
    <cfRule type="expression" dxfId="15363" priority="2127">
      <formula>BH106&lt;0</formula>
    </cfRule>
  </conditionalFormatting>
  <conditionalFormatting sqref="BI110">
    <cfRule type="colorScale" priority="2116">
      <colorScale>
        <cfvo type="min"/>
        <cfvo type="max"/>
        <color theme="0"/>
        <color theme="0"/>
      </colorScale>
    </cfRule>
    <cfRule type="expression" dxfId="15362" priority="2117">
      <formula>BH110&lt;0</formula>
    </cfRule>
  </conditionalFormatting>
  <conditionalFormatting sqref="BI110:BI111">
    <cfRule type="expression" priority="2107">
      <formula>#REF!</formula>
    </cfRule>
  </conditionalFormatting>
  <conditionalFormatting sqref="BI111">
    <cfRule type="colorScale" priority="2106">
      <colorScale>
        <cfvo type="min"/>
        <cfvo type="max"/>
        <color theme="0"/>
        <color theme="0"/>
      </colorScale>
    </cfRule>
    <cfRule type="expression" dxfId="15361" priority="2108">
      <formula>BH111&lt;0</formula>
    </cfRule>
  </conditionalFormatting>
  <conditionalFormatting sqref="BI117">
    <cfRule type="colorScale" priority="2122">
      <colorScale>
        <cfvo type="min"/>
        <cfvo type="max"/>
        <color theme="0"/>
        <color theme="0"/>
      </colorScale>
    </cfRule>
    <cfRule type="expression" dxfId="15360" priority="2123">
      <formula>BH117&lt;0</formula>
    </cfRule>
  </conditionalFormatting>
  <conditionalFormatting sqref="BI117:BI123">
    <cfRule type="expression" priority="2120">
      <formula>#REF!</formula>
    </cfRule>
  </conditionalFormatting>
  <conditionalFormatting sqref="BI118:BI123">
    <cfRule type="colorScale" priority="2119">
      <colorScale>
        <cfvo type="min"/>
        <cfvo type="max"/>
        <color theme="0"/>
        <color theme="0"/>
      </colorScale>
    </cfRule>
    <cfRule type="expression" dxfId="15359" priority="2121">
      <formula>BH118&lt;0</formula>
    </cfRule>
  </conditionalFormatting>
  <conditionalFormatting sqref="BI126:BI135">
    <cfRule type="expression" dxfId="15358" priority="2243">
      <formula>IF(BI126="Validar","Rojo","Verde")</formula>
    </cfRule>
    <cfRule type="colorScale" priority="2244">
      <colorScale>
        <cfvo type="min"/>
        <cfvo type="max"/>
        <color theme="0"/>
        <color theme="0"/>
      </colorScale>
    </cfRule>
    <cfRule type="expression" priority="2245">
      <formula>$F$23</formula>
    </cfRule>
    <cfRule type="expression" dxfId="15357" priority="2246">
      <formula>BH126&lt;0</formula>
    </cfRule>
  </conditionalFormatting>
  <conditionalFormatting sqref="BH6">
    <cfRule type="colorScale" priority="2103">
      <colorScale>
        <cfvo type="min"/>
        <cfvo type="max"/>
        <color theme="0"/>
        <color theme="0"/>
      </colorScale>
    </cfRule>
    <cfRule type="expression" dxfId="15356" priority="2104">
      <formula>BG6&lt;0</formula>
    </cfRule>
  </conditionalFormatting>
  <conditionalFormatting sqref="BH6">
    <cfRule type="expression" dxfId="15355" priority="2101">
      <formula>IF(BH6="Validar","Rojo","Verde")</formula>
    </cfRule>
    <cfRule type="expression" priority="2102">
      <formula>#REF!</formula>
    </cfRule>
  </conditionalFormatting>
  <conditionalFormatting sqref="BH7:BH8">
    <cfRule type="colorScale" priority="2099">
      <colorScale>
        <cfvo type="min"/>
        <cfvo type="max"/>
        <color theme="0"/>
        <color theme="0"/>
      </colorScale>
    </cfRule>
    <cfRule type="expression" dxfId="15354" priority="2100">
      <formula>BG7&lt;0</formula>
    </cfRule>
  </conditionalFormatting>
  <conditionalFormatting sqref="BH7:BH8">
    <cfRule type="expression" dxfId="15353" priority="2097">
      <formula>IF(BH7="Validar","Rojo","Verde")</formula>
    </cfRule>
    <cfRule type="expression" priority="2098">
      <formula>#REF!</formula>
    </cfRule>
  </conditionalFormatting>
  <conditionalFormatting sqref="BK9">
    <cfRule type="colorScale" priority="2064">
      <colorScale>
        <cfvo type="min"/>
        <cfvo type="max"/>
        <color theme="0"/>
        <color theme="0"/>
      </colorScale>
    </cfRule>
    <cfRule type="expression" dxfId="15352" priority="2065">
      <formula>BJ9&lt;0</formula>
    </cfRule>
  </conditionalFormatting>
  <conditionalFormatting sqref="BK9:BK20">
    <cfRule type="expression" dxfId="15351" priority="2035">
      <formula>IF(BK9="Validar","Rojo","Verde")</formula>
    </cfRule>
    <cfRule type="expression" priority="2037">
      <formula>#REF!</formula>
    </cfRule>
  </conditionalFormatting>
  <conditionalFormatting sqref="BK10">
    <cfRule type="colorScale" priority="2041">
      <colorScale>
        <cfvo type="min"/>
        <cfvo type="max"/>
        <color theme="0"/>
        <color theme="0"/>
      </colorScale>
    </cfRule>
    <cfRule type="expression" dxfId="15350" priority="2042">
      <formula>BJ10&lt;0</formula>
    </cfRule>
  </conditionalFormatting>
  <conditionalFormatting sqref="BK11:BK14">
    <cfRule type="colorScale" priority="2062">
      <colorScale>
        <cfvo type="min"/>
        <cfvo type="max"/>
        <color theme="0"/>
        <color theme="0"/>
      </colorScale>
    </cfRule>
    <cfRule type="expression" dxfId="15349" priority="2063">
      <formula>BJ11&lt;0</formula>
    </cfRule>
  </conditionalFormatting>
  <conditionalFormatting sqref="BK15">
    <cfRule type="colorScale" priority="2039">
      <colorScale>
        <cfvo type="min"/>
        <cfvo type="max"/>
        <color theme="0"/>
        <color theme="0"/>
      </colorScale>
    </cfRule>
    <cfRule type="expression" dxfId="15348" priority="2040">
      <formula>BJ15&lt;0</formula>
    </cfRule>
  </conditionalFormatting>
  <conditionalFormatting sqref="BK16:BK17">
    <cfRule type="colorScale" priority="2060">
      <colorScale>
        <cfvo type="min"/>
        <cfvo type="max"/>
        <color theme="0"/>
        <color theme="0"/>
      </colorScale>
    </cfRule>
    <cfRule type="expression" dxfId="15347" priority="2061">
      <formula>BJ16&lt;0</formula>
    </cfRule>
  </conditionalFormatting>
  <conditionalFormatting sqref="BK18">
    <cfRule type="colorScale" priority="2036">
      <colorScale>
        <cfvo type="min"/>
        <cfvo type="max"/>
        <color theme="0"/>
        <color theme="0"/>
      </colorScale>
    </cfRule>
    <cfRule type="expression" dxfId="15346" priority="2038">
      <formula>BJ18&lt;0</formula>
    </cfRule>
  </conditionalFormatting>
  <conditionalFormatting sqref="BK19:BK20">
    <cfRule type="colorScale" priority="2058">
      <colorScale>
        <cfvo type="min"/>
        <cfvo type="max"/>
        <color theme="0"/>
        <color theme="0"/>
      </colorScale>
    </cfRule>
    <cfRule type="expression" dxfId="15345" priority="2059">
      <formula>BJ19&lt;0</formula>
    </cfRule>
  </conditionalFormatting>
  <conditionalFormatting sqref="BK23">
    <cfRule type="colorScale" priority="2033">
      <colorScale>
        <cfvo type="min"/>
        <cfvo type="max"/>
        <color theme="0"/>
        <color theme="0"/>
      </colorScale>
    </cfRule>
    <cfRule type="expression" dxfId="15344" priority="2034">
      <formula>BJ23&lt;0</formula>
    </cfRule>
  </conditionalFormatting>
  <conditionalFormatting sqref="BK23:BK31">
    <cfRule type="expression" dxfId="15343" priority="2027">
      <formula>IF(BK23="Validar","Rojo","Verde")</formula>
    </cfRule>
    <cfRule type="expression" priority="2029">
      <formula>#REF!</formula>
    </cfRule>
  </conditionalFormatting>
  <conditionalFormatting sqref="BK24">
    <cfRule type="colorScale" priority="2056">
      <colorScale>
        <cfvo type="min"/>
        <cfvo type="max"/>
        <color theme="0"/>
        <color theme="0"/>
      </colorScale>
    </cfRule>
    <cfRule type="expression" dxfId="15342" priority="2057">
      <formula>BJ24&lt;0</formula>
    </cfRule>
  </conditionalFormatting>
  <conditionalFormatting sqref="BK25">
    <cfRule type="colorScale" priority="2054">
      <colorScale>
        <cfvo type="min"/>
        <cfvo type="max"/>
        <color theme="0"/>
        <color theme="0"/>
      </colorScale>
    </cfRule>
    <cfRule type="expression" dxfId="15341" priority="2055">
      <formula>BJ25&lt;0</formula>
    </cfRule>
  </conditionalFormatting>
  <conditionalFormatting sqref="BK26">
    <cfRule type="colorScale" priority="2031">
      <colorScale>
        <cfvo type="min"/>
        <cfvo type="max"/>
        <color theme="0"/>
        <color theme="0"/>
      </colorScale>
    </cfRule>
    <cfRule type="expression" dxfId="15340" priority="2032">
      <formula>BJ26&lt;0</formula>
    </cfRule>
  </conditionalFormatting>
  <conditionalFormatting sqref="BK27">
    <cfRule type="colorScale" priority="2052">
      <colorScale>
        <cfvo type="min"/>
        <cfvo type="max"/>
        <color theme="0"/>
        <color theme="0"/>
      </colorScale>
    </cfRule>
    <cfRule type="expression" dxfId="15339" priority="2053">
      <formula>BJ27&lt;0</formula>
    </cfRule>
  </conditionalFormatting>
  <conditionalFormatting sqref="BK28">
    <cfRule type="colorScale" priority="2050">
      <colorScale>
        <cfvo type="min"/>
        <cfvo type="max"/>
        <color theme="0"/>
        <color theme="0"/>
      </colorScale>
    </cfRule>
    <cfRule type="expression" dxfId="15338" priority="2051">
      <formula>BJ28&lt;0</formula>
    </cfRule>
  </conditionalFormatting>
  <conditionalFormatting sqref="BK29">
    <cfRule type="colorScale" priority="2028">
      <colorScale>
        <cfvo type="min"/>
        <cfvo type="max"/>
        <color theme="0"/>
        <color theme="0"/>
      </colorScale>
    </cfRule>
    <cfRule type="expression" dxfId="15337" priority="2030">
      <formula>BJ29&lt;0</formula>
    </cfRule>
  </conditionalFormatting>
  <conditionalFormatting sqref="BK30">
    <cfRule type="colorScale" priority="2048">
      <colorScale>
        <cfvo type="min"/>
        <cfvo type="max"/>
        <color theme="0"/>
        <color theme="0"/>
      </colorScale>
    </cfRule>
    <cfRule type="expression" dxfId="15336" priority="2049">
      <formula>BJ30&lt;0</formula>
    </cfRule>
  </conditionalFormatting>
  <conditionalFormatting sqref="BK31">
    <cfRule type="colorScale" priority="2046">
      <colorScale>
        <cfvo type="min"/>
        <cfvo type="max"/>
        <color theme="0"/>
        <color theme="0"/>
      </colorScale>
    </cfRule>
    <cfRule type="expression" dxfId="15335" priority="2047">
      <formula>BJ31&lt;0</formula>
    </cfRule>
  </conditionalFormatting>
  <conditionalFormatting sqref="BK39">
    <cfRule type="colorScale" priority="2024">
      <colorScale>
        <cfvo type="min"/>
        <cfvo type="max"/>
        <color theme="0"/>
        <color theme="0"/>
      </colorScale>
    </cfRule>
    <cfRule type="expression" priority="2025">
      <formula>#REF!</formula>
    </cfRule>
    <cfRule type="expression" dxfId="15334" priority="2026">
      <formula>BJ39&lt;0</formula>
    </cfRule>
  </conditionalFormatting>
  <conditionalFormatting sqref="BK39:BK107">
    <cfRule type="expression" dxfId="15333" priority="1962">
      <formula>IF(BK39="Validar","Rojo","Verde")</formula>
    </cfRule>
  </conditionalFormatting>
  <conditionalFormatting sqref="BK40:BK67">
    <cfRule type="colorScale" priority="2043">
      <colorScale>
        <cfvo type="min"/>
        <cfvo type="max"/>
        <color theme="0"/>
        <color theme="0"/>
      </colorScale>
    </cfRule>
    <cfRule type="expression" priority="2044">
      <formula>$F$19</formula>
    </cfRule>
    <cfRule type="expression" dxfId="15332" priority="2045">
      <formula>BJ40&lt;0</formula>
    </cfRule>
  </conditionalFormatting>
  <conditionalFormatting sqref="BK68">
    <cfRule type="colorScale" priority="2021">
      <colorScale>
        <cfvo type="min"/>
        <cfvo type="max"/>
        <color theme="0"/>
        <color theme="0"/>
      </colorScale>
    </cfRule>
    <cfRule type="expression" priority="2022">
      <formula>#REF!</formula>
    </cfRule>
    <cfRule type="expression" dxfId="15331" priority="2023">
      <formula>BJ68&lt;0</formula>
    </cfRule>
  </conditionalFormatting>
  <conditionalFormatting sqref="BK69:BK81">
    <cfRule type="colorScale" priority="2068">
      <colorScale>
        <cfvo type="min"/>
        <cfvo type="max"/>
        <color theme="0"/>
        <color theme="0"/>
      </colorScale>
    </cfRule>
    <cfRule type="expression" priority="2069">
      <formula>$F$19</formula>
    </cfRule>
    <cfRule type="expression" dxfId="15330" priority="2070">
      <formula>BJ69&lt;0</formula>
    </cfRule>
  </conditionalFormatting>
  <conditionalFormatting sqref="BK82 BK92 BK103 BK107">
    <cfRule type="expression" dxfId="15329" priority="2067">
      <formula>BJ82&lt;0</formula>
    </cfRule>
  </conditionalFormatting>
  <conditionalFormatting sqref="BK83">
    <cfRule type="colorScale" priority="1963">
      <colorScale>
        <cfvo type="min"/>
        <cfvo type="max"/>
        <color theme="0"/>
        <color theme="0"/>
      </colorScale>
    </cfRule>
    <cfRule type="expression" priority="1964">
      <formula>#REF!</formula>
    </cfRule>
    <cfRule type="expression" dxfId="15328" priority="1965">
      <formula>BJ83&lt;0</formula>
    </cfRule>
  </conditionalFormatting>
  <conditionalFormatting sqref="BK84:BK91">
    <cfRule type="colorScale" priority="2071">
      <colorScale>
        <cfvo type="min"/>
        <cfvo type="max"/>
        <color theme="0"/>
        <color theme="0"/>
      </colorScale>
    </cfRule>
    <cfRule type="expression" priority="2072">
      <formula>$F$19</formula>
    </cfRule>
    <cfRule type="expression" dxfId="15327" priority="2073">
      <formula>BJ84&lt;0</formula>
    </cfRule>
  </conditionalFormatting>
  <conditionalFormatting sqref="BK92 BK82 BK103 BK107">
    <cfRule type="colorScale" priority="2066">
      <colorScale>
        <cfvo type="min"/>
        <cfvo type="max"/>
        <color theme="0"/>
        <color theme="0"/>
      </colorScale>
    </cfRule>
  </conditionalFormatting>
  <conditionalFormatting sqref="BK93">
    <cfRule type="colorScale" priority="2018">
      <colorScale>
        <cfvo type="min"/>
        <cfvo type="max"/>
        <color theme="0"/>
        <color theme="0"/>
      </colorScale>
    </cfRule>
    <cfRule type="expression" priority="2019">
      <formula>#REF!</formula>
    </cfRule>
    <cfRule type="expression" dxfId="15326" priority="2020">
      <formula>BJ93&lt;0</formula>
    </cfRule>
  </conditionalFormatting>
  <conditionalFormatting sqref="BK94:BK102">
    <cfRule type="colorScale" priority="2074">
      <colorScale>
        <cfvo type="min"/>
        <cfvo type="max"/>
        <color theme="0"/>
        <color theme="0"/>
      </colorScale>
    </cfRule>
    <cfRule type="expression" priority="2075">
      <formula>$F$19</formula>
    </cfRule>
    <cfRule type="expression" dxfId="15325" priority="2076">
      <formula>BJ94&lt;0</formula>
    </cfRule>
  </conditionalFormatting>
  <conditionalFormatting sqref="BK104">
    <cfRule type="colorScale" priority="2015">
      <colorScale>
        <cfvo type="min"/>
        <cfvo type="max"/>
        <color theme="0"/>
        <color theme="0"/>
      </colorScale>
    </cfRule>
    <cfRule type="expression" priority="2016">
      <formula>#REF!</formula>
    </cfRule>
    <cfRule type="expression" dxfId="15324" priority="2017">
      <formula>BJ104&lt;0</formula>
    </cfRule>
  </conditionalFormatting>
  <conditionalFormatting sqref="BK105:BK106">
    <cfRule type="colorScale" priority="2077">
      <colorScale>
        <cfvo type="min"/>
        <cfvo type="max"/>
        <color theme="0"/>
        <color theme="0"/>
      </colorScale>
    </cfRule>
    <cfRule type="expression" priority="2078">
      <formula>$F$19</formula>
    </cfRule>
    <cfRule type="expression" dxfId="15323" priority="2079">
      <formula>BJ105&lt;0</formula>
    </cfRule>
  </conditionalFormatting>
  <conditionalFormatting sqref="BK110">
    <cfRule type="colorScale" priority="2080">
      <colorScale>
        <cfvo type="min"/>
        <cfvo type="max"/>
        <color theme="0"/>
        <color theme="0"/>
      </colorScale>
    </cfRule>
    <cfRule type="expression" dxfId="15322" priority="2081">
      <formula>BJ110&lt;0</formula>
    </cfRule>
  </conditionalFormatting>
  <conditionalFormatting sqref="BK110:BK111">
    <cfRule type="expression" priority="1960">
      <formula>$F$19</formula>
    </cfRule>
  </conditionalFormatting>
  <conditionalFormatting sqref="BK111">
    <cfRule type="colorScale" priority="1959">
      <colorScale>
        <cfvo type="min"/>
        <cfvo type="max"/>
        <color theme="0"/>
        <color theme="0"/>
      </colorScale>
    </cfRule>
    <cfRule type="expression" dxfId="15321" priority="1961">
      <formula>BJ111&lt;0</formula>
    </cfRule>
  </conditionalFormatting>
  <conditionalFormatting sqref="BK117:BK123">
    <cfRule type="colorScale" priority="2085">
      <colorScale>
        <cfvo type="min"/>
        <cfvo type="max"/>
        <color theme="0"/>
        <color theme="0"/>
      </colorScale>
    </cfRule>
    <cfRule type="expression" priority="2086">
      <formula>$F$19</formula>
    </cfRule>
    <cfRule type="expression" dxfId="15320" priority="2087">
      <formula>BJ117&lt;0</formula>
    </cfRule>
  </conditionalFormatting>
  <conditionalFormatting sqref="BK125">
    <cfRule type="colorScale" priority="2012">
      <colorScale>
        <cfvo type="min"/>
        <cfvo type="max"/>
        <color theme="0"/>
        <color theme="0"/>
      </colorScale>
    </cfRule>
    <cfRule type="expression" priority="2013">
      <formula>#REF!</formula>
    </cfRule>
    <cfRule type="expression" dxfId="15319" priority="2014">
      <formula>BJ125&lt;0</formula>
    </cfRule>
  </conditionalFormatting>
  <conditionalFormatting sqref="BK125:BK135">
    <cfRule type="expression" dxfId="15318" priority="2011">
      <formula>IF(BK125="Validar","Rojo","Verde")</formula>
    </cfRule>
  </conditionalFormatting>
  <conditionalFormatting sqref="BK126:BK132">
    <cfRule type="colorScale" priority="2088">
      <colorScale>
        <cfvo type="min"/>
        <cfvo type="max"/>
        <color theme="0"/>
        <color theme="0"/>
      </colorScale>
    </cfRule>
    <cfRule type="expression" dxfId="15317" priority="2090">
      <formula>BJ126&lt;0</formula>
    </cfRule>
  </conditionalFormatting>
  <conditionalFormatting sqref="BK126:BK134">
    <cfRule type="expression" priority="2089">
      <formula>$F$19</formula>
    </cfRule>
  </conditionalFormatting>
  <conditionalFormatting sqref="BK133:BK134">
    <cfRule type="colorScale" priority="2091">
      <colorScale>
        <cfvo type="min"/>
        <cfvo type="max"/>
        <color theme="0"/>
        <color theme="0"/>
      </colorScale>
    </cfRule>
    <cfRule type="expression" dxfId="15316" priority="2092">
      <formula>BJ133&lt;0</formula>
    </cfRule>
  </conditionalFormatting>
  <conditionalFormatting sqref="BK135">
    <cfRule type="colorScale" priority="2082">
      <colorScale>
        <cfvo type="min"/>
        <cfvo type="max"/>
        <color theme="0"/>
        <color theme="0"/>
      </colorScale>
    </cfRule>
    <cfRule type="expression" priority="2083">
      <formula>$F$23</formula>
    </cfRule>
    <cfRule type="expression" dxfId="15315" priority="2084">
      <formula>BJ135&lt;0</formula>
    </cfRule>
  </conditionalFormatting>
  <conditionalFormatting sqref="BK110:BL111">
    <cfRule type="expression" dxfId="15314" priority="1955">
      <formula>IF(BK110="Validar","Rojo","Verde")</formula>
    </cfRule>
  </conditionalFormatting>
  <conditionalFormatting sqref="BK117:BL123">
    <cfRule type="expression" dxfId="15313" priority="1968">
      <formula>IF(BK117="Validar","Rojo","Verde")</formula>
    </cfRule>
  </conditionalFormatting>
  <conditionalFormatting sqref="BL40:BL66">
    <cfRule type="colorScale" priority="2003">
      <colorScale>
        <cfvo type="min"/>
        <cfvo type="max"/>
        <color theme="0"/>
        <color theme="0"/>
      </colorScale>
    </cfRule>
    <cfRule type="expression" priority="2004">
      <formula>#REF!</formula>
    </cfRule>
    <cfRule type="expression" dxfId="15312" priority="2005">
      <formula>BK40&lt;0</formula>
    </cfRule>
  </conditionalFormatting>
  <conditionalFormatting sqref="BL40:BL67">
    <cfRule type="expression" dxfId="15311" priority="2002">
      <formula>IF(BL40="Validar","Rojo","Verde")</formula>
    </cfRule>
  </conditionalFormatting>
  <conditionalFormatting sqref="BL67 BK82:BL82 BK92:BL92 BK103:BL103 BK107:BL107">
    <cfRule type="expression" priority="2007">
      <formula>$F$23</formula>
    </cfRule>
  </conditionalFormatting>
  <conditionalFormatting sqref="BL67 BL82 BL92 BL103 BL107">
    <cfRule type="expression" dxfId="15310" priority="2008">
      <formula>BK67&lt;0</formula>
    </cfRule>
  </conditionalFormatting>
  <conditionalFormatting sqref="BL69">
    <cfRule type="colorScale" priority="2000">
      <colorScale>
        <cfvo type="min"/>
        <cfvo type="max"/>
        <color theme="0"/>
        <color theme="0"/>
      </colorScale>
    </cfRule>
    <cfRule type="expression" dxfId="15309" priority="2001">
      <formula>BK69&lt;0</formula>
    </cfRule>
  </conditionalFormatting>
  <conditionalFormatting sqref="BL69:BL81">
    <cfRule type="expression" priority="1998">
      <formula>#REF!</formula>
    </cfRule>
  </conditionalFormatting>
  <conditionalFormatting sqref="BL69:BL82">
    <cfRule type="expression" dxfId="15308" priority="1996">
      <formula>IF(BL69="Validar","Rojo","Verde")</formula>
    </cfRule>
  </conditionalFormatting>
  <conditionalFormatting sqref="BL70:BL78">
    <cfRule type="colorScale" priority="1997">
      <colorScale>
        <cfvo type="min"/>
        <cfvo type="max"/>
        <color theme="0"/>
        <color theme="0"/>
      </colorScale>
    </cfRule>
    <cfRule type="expression" dxfId="15307" priority="1999">
      <formula>BK70&lt;0</formula>
    </cfRule>
  </conditionalFormatting>
  <conditionalFormatting sqref="BL79:BL81">
    <cfRule type="colorScale" priority="2009">
      <colorScale>
        <cfvo type="min"/>
        <cfvo type="max"/>
        <color theme="0"/>
        <color theme="0"/>
      </colorScale>
    </cfRule>
    <cfRule type="expression" dxfId="15306" priority="2010">
      <formula>BK79&lt;0</formula>
    </cfRule>
  </conditionalFormatting>
  <conditionalFormatting sqref="BL82 BL67 BL92 BL103 BL107">
    <cfRule type="colorScale" priority="2006">
      <colorScale>
        <cfvo type="min"/>
        <cfvo type="max"/>
        <color theme="0"/>
        <color theme="0"/>
      </colorScale>
    </cfRule>
  </conditionalFormatting>
  <conditionalFormatting sqref="BL84">
    <cfRule type="colorScale" priority="1994">
      <colorScale>
        <cfvo type="min"/>
        <cfvo type="max"/>
        <color theme="0"/>
        <color theme="0"/>
      </colorScale>
    </cfRule>
    <cfRule type="expression" dxfId="15305" priority="1995">
      <formula>BK84&lt;0</formula>
    </cfRule>
  </conditionalFormatting>
  <conditionalFormatting sqref="BL84:BL91">
    <cfRule type="expression" priority="1992">
      <formula>#REF!</formula>
    </cfRule>
  </conditionalFormatting>
  <conditionalFormatting sqref="BL84:BL92">
    <cfRule type="expression" dxfId="15304" priority="1990">
      <formula>IF(BL84="Validar","Rojo","Verde")</formula>
    </cfRule>
  </conditionalFormatting>
  <conditionalFormatting sqref="BL85:BL91">
    <cfRule type="colorScale" priority="1991">
      <colorScale>
        <cfvo type="min"/>
        <cfvo type="max"/>
        <color theme="0"/>
        <color theme="0"/>
      </colorScale>
    </cfRule>
    <cfRule type="expression" dxfId="15303" priority="1993">
      <formula>BK85&lt;0</formula>
    </cfRule>
  </conditionalFormatting>
  <conditionalFormatting sqref="BL94">
    <cfRule type="colorScale" priority="1988">
      <colorScale>
        <cfvo type="min"/>
        <cfvo type="max"/>
        <color theme="0"/>
        <color theme="0"/>
      </colorScale>
    </cfRule>
    <cfRule type="expression" dxfId="15302" priority="1989">
      <formula>BK94&lt;0</formula>
    </cfRule>
  </conditionalFormatting>
  <conditionalFormatting sqref="BL94:BL102">
    <cfRule type="expression" priority="1982">
      <formula>#REF!</formula>
    </cfRule>
  </conditionalFormatting>
  <conditionalFormatting sqref="BL94:BL103">
    <cfRule type="expression" dxfId="15301" priority="1980">
      <formula>IF(BL94="Validar","Rojo","Verde")</formula>
    </cfRule>
  </conditionalFormatting>
  <conditionalFormatting sqref="BL95:BL100">
    <cfRule type="colorScale" priority="1986">
      <colorScale>
        <cfvo type="min"/>
        <cfvo type="max"/>
        <color theme="0"/>
        <color theme="0"/>
      </colorScale>
    </cfRule>
    <cfRule type="expression" dxfId="15300" priority="1987">
      <formula>BK95&lt;0</formula>
    </cfRule>
  </conditionalFormatting>
  <conditionalFormatting sqref="BL101">
    <cfRule type="colorScale" priority="1984">
      <colorScale>
        <cfvo type="min"/>
        <cfvo type="max"/>
        <color theme="0"/>
        <color theme="0"/>
      </colorScale>
    </cfRule>
    <cfRule type="expression" dxfId="15299" priority="1985">
      <formula>BK101&lt;0</formula>
    </cfRule>
  </conditionalFormatting>
  <conditionalFormatting sqref="BL102">
    <cfRule type="colorScale" priority="1981">
      <colorScale>
        <cfvo type="min"/>
        <cfvo type="max"/>
        <color theme="0"/>
        <color theme="0"/>
      </colorScale>
    </cfRule>
    <cfRule type="expression" dxfId="15298" priority="1983">
      <formula>BK102&lt;0</formula>
    </cfRule>
  </conditionalFormatting>
  <conditionalFormatting sqref="BL105">
    <cfRule type="colorScale" priority="1978">
      <colorScale>
        <cfvo type="min"/>
        <cfvo type="max"/>
        <color theme="0"/>
        <color theme="0"/>
      </colorScale>
    </cfRule>
    <cfRule type="expression" dxfId="15297" priority="1979">
      <formula>BK105&lt;0</formula>
    </cfRule>
  </conditionalFormatting>
  <conditionalFormatting sqref="BL105:BL106">
    <cfRule type="expression" priority="1976">
      <formula>#REF!</formula>
    </cfRule>
  </conditionalFormatting>
  <conditionalFormatting sqref="BL105:BL107">
    <cfRule type="expression" dxfId="15296" priority="1974">
      <formula>IF(BL105="Validar","Rojo","Verde")</formula>
    </cfRule>
  </conditionalFormatting>
  <conditionalFormatting sqref="BL106">
    <cfRule type="colorScale" priority="1975">
      <colorScale>
        <cfvo type="min"/>
        <cfvo type="max"/>
        <color theme="0"/>
        <color theme="0"/>
      </colorScale>
    </cfRule>
    <cfRule type="expression" dxfId="15295" priority="1977">
      <formula>BK106&lt;0</formula>
    </cfRule>
  </conditionalFormatting>
  <conditionalFormatting sqref="BL110">
    <cfRule type="colorScale" priority="1966">
      <colorScale>
        <cfvo type="min"/>
        <cfvo type="max"/>
        <color theme="0"/>
        <color theme="0"/>
      </colorScale>
    </cfRule>
    <cfRule type="expression" dxfId="15294" priority="1967">
      <formula>BK110&lt;0</formula>
    </cfRule>
  </conditionalFormatting>
  <conditionalFormatting sqref="BL110:BL111">
    <cfRule type="expression" priority="1957">
      <formula>#REF!</formula>
    </cfRule>
  </conditionalFormatting>
  <conditionalFormatting sqref="BL111">
    <cfRule type="colorScale" priority="1956">
      <colorScale>
        <cfvo type="min"/>
        <cfvo type="max"/>
        <color theme="0"/>
        <color theme="0"/>
      </colorScale>
    </cfRule>
    <cfRule type="expression" dxfId="15293" priority="1958">
      <formula>BK111&lt;0</formula>
    </cfRule>
  </conditionalFormatting>
  <conditionalFormatting sqref="BL117">
    <cfRule type="colorScale" priority="1972">
      <colorScale>
        <cfvo type="min"/>
        <cfvo type="max"/>
        <color theme="0"/>
        <color theme="0"/>
      </colorScale>
    </cfRule>
    <cfRule type="expression" dxfId="15292" priority="1973">
      <formula>BK117&lt;0</formula>
    </cfRule>
  </conditionalFormatting>
  <conditionalFormatting sqref="BL117:BL123">
    <cfRule type="expression" priority="1970">
      <formula>#REF!</formula>
    </cfRule>
  </conditionalFormatting>
  <conditionalFormatting sqref="BL118:BL123">
    <cfRule type="colorScale" priority="1969">
      <colorScale>
        <cfvo type="min"/>
        <cfvo type="max"/>
        <color theme="0"/>
        <color theme="0"/>
      </colorScale>
    </cfRule>
    <cfRule type="expression" dxfId="15291" priority="1971">
      <formula>BK118&lt;0</formula>
    </cfRule>
  </conditionalFormatting>
  <conditionalFormatting sqref="BL126:BL135">
    <cfRule type="expression" dxfId="15290" priority="2093">
      <formula>IF(BL126="Validar","Rojo","Verde")</formula>
    </cfRule>
    <cfRule type="colorScale" priority="2094">
      <colorScale>
        <cfvo type="min"/>
        <cfvo type="max"/>
        <color theme="0"/>
        <color theme="0"/>
      </colorScale>
    </cfRule>
    <cfRule type="expression" priority="2095">
      <formula>$F$23</formula>
    </cfRule>
    <cfRule type="expression" dxfId="15289" priority="2096">
      <formula>BK126&lt;0</formula>
    </cfRule>
  </conditionalFormatting>
  <conditionalFormatting sqref="BK6">
    <cfRule type="colorScale" priority="1953">
      <colorScale>
        <cfvo type="min"/>
        <cfvo type="max"/>
        <color theme="0"/>
        <color theme="0"/>
      </colorScale>
    </cfRule>
    <cfRule type="expression" dxfId="15288" priority="1954">
      <formula>BJ6&lt;0</formula>
    </cfRule>
  </conditionalFormatting>
  <conditionalFormatting sqref="BK6">
    <cfRule type="expression" dxfId="15287" priority="1951">
      <formula>IF(BK6="Validar","Rojo","Verde")</formula>
    </cfRule>
    <cfRule type="expression" priority="1952">
      <formula>#REF!</formula>
    </cfRule>
  </conditionalFormatting>
  <conditionalFormatting sqref="BK7:BK8">
    <cfRule type="colorScale" priority="1949">
      <colorScale>
        <cfvo type="min"/>
        <cfvo type="max"/>
        <color theme="0"/>
        <color theme="0"/>
      </colorScale>
    </cfRule>
    <cfRule type="expression" dxfId="15286" priority="1950">
      <formula>BJ7&lt;0</formula>
    </cfRule>
  </conditionalFormatting>
  <conditionalFormatting sqref="BK7:BK8">
    <cfRule type="expression" dxfId="15285" priority="1947">
      <formula>IF(BK7="Validar","Rojo","Verde")</formula>
    </cfRule>
    <cfRule type="expression" priority="1948">
      <formula>#REF!</formula>
    </cfRule>
  </conditionalFormatting>
  <conditionalFormatting sqref="BO9">
    <cfRule type="colorScale" priority="1914">
      <colorScale>
        <cfvo type="min"/>
        <cfvo type="max"/>
        <color theme="0"/>
        <color theme="0"/>
      </colorScale>
    </cfRule>
    <cfRule type="expression" dxfId="15284" priority="1915">
      <formula>BN9&lt;0</formula>
    </cfRule>
  </conditionalFormatting>
  <conditionalFormatting sqref="BO9:BO20">
    <cfRule type="expression" dxfId="15283" priority="1885">
      <formula>IF(BO9="Validar","Rojo","Verde")</formula>
    </cfRule>
    <cfRule type="expression" priority="1887">
      <formula>#REF!</formula>
    </cfRule>
  </conditionalFormatting>
  <conditionalFormatting sqref="BO10">
    <cfRule type="colorScale" priority="1891">
      <colorScale>
        <cfvo type="min"/>
        <cfvo type="max"/>
        <color theme="0"/>
        <color theme="0"/>
      </colorScale>
    </cfRule>
    <cfRule type="expression" dxfId="15282" priority="1892">
      <formula>BN10&lt;0</formula>
    </cfRule>
  </conditionalFormatting>
  <conditionalFormatting sqref="BO11:BO14">
    <cfRule type="colorScale" priority="1912">
      <colorScale>
        <cfvo type="min"/>
        <cfvo type="max"/>
        <color theme="0"/>
        <color theme="0"/>
      </colorScale>
    </cfRule>
    <cfRule type="expression" dxfId="15281" priority="1913">
      <formula>BN11&lt;0</formula>
    </cfRule>
  </conditionalFormatting>
  <conditionalFormatting sqref="BO15">
    <cfRule type="colorScale" priority="1889">
      <colorScale>
        <cfvo type="min"/>
        <cfvo type="max"/>
        <color theme="0"/>
        <color theme="0"/>
      </colorScale>
    </cfRule>
    <cfRule type="expression" dxfId="15280" priority="1890">
      <formula>BN15&lt;0</formula>
    </cfRule>
  </conditionalFormatting>
  <conditionalFormatting sqref="BO16:BO17">
    <cfRule type="colorScale" priority="1910">
      <colorScale>
        <cfvo type="min"/>
        <cfvo type="max"/>
        <color theme="0"/>
        <color theme="0"/>
      </colorScale>
    </cfRule>
    <cfRule type="expression" dxfId="15279" priority="1911">
      <formula>BN16&lt;0</formula>
    </cfRule>
  </conditionalFormatting>
  <conditionalFormatting sqref="BO18">
    <cfRule type="colorScale" priority="1886">
      <colorScale>
        <cfvo type="min"/>
        <cfvo type="max"/>
        <color theme="0"/>
        <color theme="0"/>
      </colorScale>
    </cfRule>
    <cfRule type="expression" dxfId="15278" priority="1888">
      <formula>BN18&lt;0</formula>
    </cfRule>
  </conditionalFormatting>
  <conditionalFormatting sqref="BO19:BO20">
    <cfRule type="colorScale" priority="1908">
      <colorScale>
        <cfvo type="min"/>
        <cfvo type="max"/>
        <color theme="0"/>
        <color theme="0"/>
      </colorScale>
    </cfRule>
    <cfRule type="expression" dxfId="15277" priority="1909">
      <formula>BN19&lt;0</formula>
    </cfRule>
  </conditionalFormatting>
  <conditionalFormatting sqref="BO23">
    <cfRule type="colorScale" priority="1883">
      <colorScale>
        <cfvo type="min"/>
        <cfvo type="max"/>
        <color theme="0"/>
        <color theme="0"/>
      </colorScale>
    </cfRule>
    <cfRule type="expression" dxfId="15276" priority="1884">
      <formula>BN23&lt;0</formula>
    </cfRule>
  </conditionalFormatting>
  <conditionalFormatting sqref="BO23:BO31">
    <cfRule type="expression" dxfId="15275" priority="1877">
      <formula>IF(BO23="Validar","Rojo","Verde")</formula>
    </cfRule>
    <cfRule type="expression" priority="1879">
      <formula>#REF!</formula>
    </cfRule>
  </conditionalFormatting>
  <conditionalFormatting sqref="BO24">
    <cfRule type="colorScale" priority="1906">
      <colorScale>
        <cfvo type="min"/>
        <cfvo type="max"/>
        <color theme="0"/>
        <color theme="0"/>
      </colorScale>
    </cfRule>
    <cfRule type="expression" dxfId="15274" priority="1907">
      <formula>BN24&lt;0</formula>
    </cfRule>
  </conditionalFormatting>
  <conditionalFormatting sqref="BO25">
    <cfRule type="colorScale" priority="1904">
      <colorScale>
        <cfvo type="min"/>
        <cfvo type="max"/>
        <color theme="0"/>
        <color theme="0"/>
      </colorScale>
    </cfRule>
    <cfRule type="expression" dxfId="15273" priority="1905">
      <formula>BN25&lt;0</formula>
    </cfRule>
  </conditionalFormatting>
  <conditionalFormatting sqref="BO26">
    <cfRule type="colorScale" priority="1881">
      <colorScale>
        <cfvo type="min"/>
        <cfvo type="max"/>
        <color theme="0"/>
        <color theme="0"/>
      </colorScale>
    </cfRule>
    <cfRule type="expression" dxfId="15272" priority="1882">
      <formula>BN26&lt;0</formula>
    </cfRule>
  </conditionalFormatting>
  <conditionalFormatting sqref="BO27">
    <cfRule type="colorScale" priority="1902">
      <colorScale>
        <cfvo type="min"/>
        <cfvo type="max"/>
        <color theme="0"/>
        <color theme="0"/>
      </colorScale>
    </cfRule>
    <cfRule type="expression" dxfId="15271" priority="1903">
      <formula>BN27&lt;0</formula>
    </cfRule>
  </conditionalFormatting>
  <conditionalFormatting sqref="BO28">
    <cfRule type="colorScale" priority="1900">
      <colorScale>
        <cfvo type="min"/>
        <cfvo type="max"/>
        <color theme="0"/>
        <color theme="0"/>
      </colorScale>
    </cfRule>
    <cfRule type="expression" dxfId="15270" priority="1901">
      <formula>BN28&lt;0</formula>
    </cfRule>
  </conditionalFormatting>
  <conditionalFormatting sqref="BO29">
    <cfRule type="colorScale" priority="1878">
      <colorScale>
        <cfvo type="min"/>
        <cfvo type="max"/>
        <color theme="0"/>
        <color theme="0"/>
      </colorScale>
    </cfRule>
    <cfRule type="expression" dxfId="15269" priority="1880">
      <formula>BN29&lt;0</formula>
    </cfRule>
  </conditionalFormatting>
  <conditionalFormatting sqref="BO30">
    <cfRule type="colorScale" priority="1898">
      <colorScale>
        <cfvo type="min"/>
        <cfvo type="max"/>
        <color theme="0"/>
        <color theme="0"/>
      </colorScale>
    </cfRule>
    <cfRule type="expression" dxfId="15268" priority="1899">
      <formula>BN30&lt;0</formula>
    </cfRule>
  </conditionalFormatting>
  <conditionalFormatting sqref="BO31">
    <cfRule type="colorScale" priority="1896">
      <colorScale>
        <cfvo type="min"/>
        <cfvo type="max"/>
        <color theme="0"/>
        <color theme="0"/>
      </colorScale>
    </cfRule>
    <cfRule type="expression" dxfId="15267" priority="1897">
      <formula>BN31&lt;0</formula>
    </cfRule>
  </conditionalFormatting>
  <conditionalFormatting sqref="BO39">
    <cfRule type="colorScale" priority="1874">
      <colorScale>
        <cfvo type="min"/>
        <cfvo type="max"/>
        <color theme="0"/>
        <color theme="0"/>
      </colorScale>
    </cfRule>
    <cfRule type="expression" priority="1875">
      <formula>#REF!</formula>
    </cfRule>
    <cfRule type="expression" dxfId="15266" priority="1876">
      <formula>BN39&lt;0</formula>
    </cfRule>
  </conditionalFormatting>
  <conditionalFormatting sqref="BO40:BO67">
    <cfRule type="colorScale" priority="1893">
      <colorScale>
        <cfvo type="min"/>
        <cfvo type="max"/>
        <color theme="0"/>
        <color theme="0"/>
      </colorScale>
    </cfRule>
    <cfRule type="expression" priority="1894">
      <formula>$F$19</formula>
    </cfRule>
    <cfRule type="expression" dxfId="15265" priority="1895">
      <formula>BN40&lt;0</formula>
    </cfRule>
  </conditionalFormatting>
  <conditionalFormatting sqref="BO68">
    <cfRule type="colorScale" priority="1871">
      <colorScale>
        <cfvo type="min"/>
        <cfvo type="max"/>
        <color theme="0"/>
        <color theme="0"/>
      </colorScale>
    </cfRule>
    <cfRule type="expression" priority="1872">
      <formula>#REF!</formula>
    </cfRule>
    <cfRule type="expression" dxfId="15264" priority="1873">
      <formula>BN68&lt;0</formula>
    </cfRule>
  </conditionalFormatting>
  <conditionalFormatting sqref="BO69:BO81">
    <cfRule type="colorScale" priority="1918">
      <colorScale>
        <cfvo type="min"/>
        <cfvo type="max"/>
        <color theme="0"/>
        <color theme="0"/>
      </colorScale>
    </cfRule>
    <cfRule type="expression" priority="1919">
      <formula>$F$19</formula>
    </cfRule>
    <cfRule type="expression" dxfId="15263" priority="1920">
      <formula>BN69&lt;0</formula>
    </cfRule>
  </conditionalFormatting>
  <conditionalFormatting sqref="BO82 BO92 BO103 BO107">
    <cfRule type="expression" dxfId="15262" priority="1917">
      <formula>BN82&lt;0</formula>
    </cfRule>
  </conditionalFormatting>
  <conditionalFormatting sqref="BO83">
    <cfRule type="colorScale" priority="1813">
      <colorScale>
        <cfvo type="min"/>
        <cfvo type="max"/>
        <color theme="0"/>
        <color theme="0"/>
      </colorScale>
    </cfRule>
    <cfRule type="expression" priority="1814">
      <formula>#REF!</formula>
    </cfRule>
    <cfRule type="expression" dxfId="15261" priority="1815">
      <formula>BN83&lt;0</formula>
    </cfRule>
  </conditionalFormatting>
  <conditionalFormatting sqref="BO84:BO91">
    <cfRule type="colorScale" priority="1921">
      <colorScale>
        <cfvo type="min"/>
        <cfvo type="max"/>
        <color theme="0"/>
        <color theme="0"/>
      </colorScale>
    </cfRule>
    <cfRule type="expression" priority="1922">
      <formula>$F$19</formula>
    </cfRule>
    <cfRule type="expression" dxfId="15260" priority="1923">
      <formula>BN84&lt;0</formula>
    </cfRule>
  </conditionalFormatting>
  <conditionalFormatting sqref="BO92 BO82 BO103 BO107">
    <cfRule type="colorScale" priority="1916">
      <colorScale>
        <cfvo type="min"/>
        <cfvo type="max"/>
        <color theme="0"/>
        <color theme="0"/>
      </colorScale>
    </cfRule>
  </conditionalFormatting>
  <conditionalFormatting sqref="BO93">
    <cfRule type="colorScale" priority="1868">
      <colorScale>
        <cfvo type="min"/>
        <cfvo type="max"/>
        <color theme="0"/>
        <color theme="0"/>
      </colorScale>
    </cfRule>
    <cfRule type="expression" priority="1869">
      <formula>#REF!</formula>
    </cfRule>
    <cfRule type="expression" dxfId="15259" priority="1870">
      <formula>BN93&lt;0</formula>
    </cfRule>
  </conditionalFormatting>
  <conditionalFormatting sqref="BO94:BO102">
    <cfRule type="colorScale" priority="1924">
      <colorScale>
        <cfvo type="min"/>
        <cfvo type="max"/>
        <color theme="0"/>
        <color theme="0"/>
      </colorScale>
    </cfRule>
    <cfRule type="expression" priority="1925">
      <formula>$F$19</formula>
    </cfRule>
    <cfRule type="expression" dxfId="15258" priority="1926">
      <formula>BN94&lt;0</formula>
    </cfRule>
  </conditionalFormatting>
  <conditionalFormatting sqref="BO104">
    <cfRule type="colorScale" priority="1865">
      <colorScale>
        <cfvo type="min"/>
        <cfvo type="max"/>
        <color theme="0"/>
        <color theme="0"/>
      </colorScale>
    </cfRule>
    <cfRule type="expression" priority="1866">
      <formula>#REF!</formula>
    </cfRule>
    <cfRule type="expression" dxfId="15257" priority="1867">
      <formula>BN104&lt;0</formula>
    </cfRule>
  </conditionalFormatting>
  <conditionalFormatting sqref="BO105:BO106">
    <cfRule type="colorScale" priority="1927">
      <colorScale>
        <cfvo type="min"/>
        <cfvo type="max"/>
        <color theme="0"/>
        <color theme="0"/>
      </colorScale>
    </cfRule>
    <cfRule type="expression" priority="1928">
      <formula>$F$19</formula>
    </cfRule>
    <cfRule type="expression" dxfId="15256" priority="1929">
      <formula>BN105&lt;0</formula>
    </cfRule>
  </conditionalFormatting>
  <conditionalFormatting sqref="BO110">
    <cfRule type="colorScale" priority="1930">
      <colorScale>
        <cfvo type="min"/>
        <cfvo type="max"/>
        <color theme="0"/>
        <color theme="0"/>
      </colorScale>
    </cfRule>
    <cfRule type="expression" dxfId="15255" priority="1931">
      <formula>BN110&lt;0</formula>
    </cfRule>
  </conditionalFormatting>
  <conditionalFormatting sqref="BO110:BO111">
    <cfRule type="expression" priority="1810">
      <formula>$F$19</formula>
    </cfRule>
  </conditionalFormatting>
  <conditionalFormatting sqref="BO111">
    <cfRule type="colorScale" priority="1809">
      <colorScale>
        <cfvo type="min"/>
        <cfvo type="max"/>
        <color theme="0"/>
        <color theme="0"/>
      </colorScale>
    </cfRule>
    <cfRule type="expression" dxfId="15254" priority="1811">
      <formula>BN111&lt;0</formula>
    </cfRule>
  </conditionalFormatting>
  <conditionalFormatting sqref="BO117:BO123">
    <cfRule type="colorScale" priority="1935">
      <colorScale>
        <cfvo type="min"/>
        <cfvo type="max"/>
        <color theme="0"/>
        <color theme="0"/>
      </colorScale>
    </cfRule>
    <cfRule type="expression" priority="1936">
      <formula>$F$19</formula>
    </cfRule>
    <cfRule type="expression" dxfId="15253" priority="1937">
      <formula>BN117&lt;0</formula>
    </cfRule>
  </conditionalFormatting>
  <conditionalFormatting sqref="BO125">
    <cfRule type="colorScale" priority="1862">
      <colorScale>
        <cfvo type="min"/>
        <cfvo type="max"/>
        <color theme="0"/>
        <color theme="0"/>
      </colorScale>
    </cfRule>
    <cfRule type="expression" priority="1863">
      <formula>#REF!</formula>
    </cfRule>
    <cfRule type="expression" dxfId="15252" priority="1864">
      <formula>BN125&lt;0</formula>
    </cfRule>
  </conditionalFormatting>
  <conditionalFormatting sqref="BO125:BO135">
    <cfRule type="expression" dxfId="15251" priority="1861">
      <formula>IF(BO125="Validar","Rojo","Verde")</formula>
    </cfRule>
  </conditionalFormatting>
  <conditionalFormatting sqref="BO126:BO132">
    <cfRule type="colorScale" priority="1938">
      <colorScale>
        <cfvo type="min"/>
        <cfvo type="max"/>
        <color theme="0"/>
        <color theme="0"/>
      </colorScale>
    </cfRule>
    <cfRule type="expression" dxfId="15250" priority="1940">
      <formula>BN126&lt;0</formula>
    </cfRule>
  </conditionalFormatting>
  <conditionalFormatting sqref="BO126:BO134">
    <cfRule type="expression" priority="1939">
      <formula>$F$19</formula>
    </cfRule>
  </conditionalFormatting>
  <conditionalFormatting sqref="BO133:BO134">
    <cfRule type="colorScale" priority="1941">
      <colorScale>
        <cfvo type="min"/>
        <cfvo type="max"/>
        <color theme="0"/>
        <color theme="0"/>
      </colorScale>
    </cfRule>
    <cfRule type="expression" dxfId="15249" priority="1942">
      <formula>BN133&lt;0</formula>
    </cfRule>
  </conditionalFormatting>
  <conditionalFormatting sqref="BO135">
    <cfRule type="colorScale" priority="1932">
      <colorScale>
        <cfvo type="min"/>
        <cfvo type="max"/>
        <color theme="0"/>
        <color theme="0"/>
      </colorScale>
    </cfRule>
    <cfRule type="expression" priority="1933">
      <formula>$F$23</formula>
    </cfRule>
    <cfRule type="expression" dxfId="15248" priority="1934">
      <formula>BN135&lt;0</formula>
    </cfRule>
  </conditionalFormatting>
  <conditionalFormatting sqref="BO110:BP111">
    <cfRule type="expression" dxfId="15247" priority="1805">
      <formula>IF(BO110="Validar","Rojo","Verde")</formula>
    </cfRule>
  </conditionalFormatting>
  <conditionalFormatting sqref="BO117:BP123">
    <cfRule type="expression" dxfId="15246" priority="1818">
      <formula>IF(BO117="Validar","Rojo","Verde")</formula>
    </cfRule>
  </conditionalFormatting>
  <conditionalFormatting sqref="BP40:BP66">
    <cfRule type="colorScale" priority="1853">
      <colorScale>
        <cfvo type="min"/>
        <cfvo type="max"/>
        <color theme="0"/>
        <color theme="0"/>
      </colorScale>
    </cfRule>
    <cfRule type="expression" priority="1854">
      <formula>#REF!</formula>
    </cfRule>
    <cfRule type="expression" dxfId="15245" priority="1855">
      <formula>BO40&lt;0</formula>
    </cfRule>
  </conditionalFormatting>
  <conditionalFormatting sqref="BP40:BP67">
    <cfRule type="expression" dxfId="15244" priority="1852">
      <formula>IF(BP40="Validar","Rojo","Verde")</formula>
    </cfRule>
  </conditionalFormatting>
  <conditionalFormatting sqref="BP67 BO82:BP82 BO92:BP92 BO103:BP103 BO107:BP107">
    <cfRule type="expression" priority="1857">
      <formula>$F$23</formula>
    </cfRule>
  </conditionalFormatting>
  <conditionalFormatting sqref="BP67 BP82 BP92 BP103 BP107">
    <cfRule type="expression" dxfId="15243" priority="1858">
      <formula>BO67&lt;0</formula>
    </cfRule>
  </conditionalFormatting>
  <conditionalFormatting sqref="BP69">
    <cfRule type="colorScale" priority="1850">
      <colorScale>
        <cfvo type="min"/>
        <cfvo type="max"/>
        <color theme="0"/>
        <color theme="0"/>
      </colorScale>
    </cfRule>
    <cfRule type="expression" dxfId="15242" priority="1851">
      <formula>BO69&lt;0</formula>
    </cfRule>
  </conditionalFormatting>
  <conditionalFormatting sqref="BP69:BP81">
    <cfRule type="expression" priority="1848">
      <formula>#REF!</formula>
    </cfRule>
  </conditionalFormatting>
  <conditionalFormatting sqref="BP69:BP82">
    <cfRule type="expression" dxfId="15241" priority="1846">
      <formula>IF(BP69="Validar","Rojo","Verde")</formula>
    </cfRule>
  </conditionalFormatting>
  <conditionalFormatting sqref="BP70:BP78">
    <cfRule type="colorScale" priority="1847">
      <colorScale>
        <cfvo type="min"/>
        <cfvo type="max"/>
        <color theme="0"/>
        <color theme="0"/>
      </colorScale>
    </cfRule>
    <cfRule type="expression" dxfId="15240" priority="1849">
      <formula>BO70&lt;0</formula>
    </cfRule>
  </conditionalFormatting>
  <conditionalFormatting sqref="BP79:BP81">
    <cfRule type="colorScale" priority="1859">
      <colorScale>
        <cfvo type="min"/>
        <cfvo type="max"/>
        <color theme="0"/>
        <color theme="0"/>
      </colorScale>
    </cfRule>
    <cfRule type="expression" dxfId="15239" priority="1860">
      <formula>BO79&lt;0</formula>
    </cfRule>
  </conditionalFormatting>
  <conditionalFormatting sqref="BP82 BP67 BP92 BP103 BP107">
    <cfRule type="colorScale" priority="1856">
      <colorScale>
        <cfvo type="min"/>
        <cfvo type="max"/>
        <color theme="0"/>
        <color theme="0"/>
      </colorScale>
    </cfRule>
  </conditionalFormatting>
  <conditionalFormatting sqref="BP84">
    <cfRule type="colorScale" priority="1844">
      <colorScale>
        <cfvo type="min"/>
        <cfvo type="max"/>
        <color theme="0"/>
        <color theme="0"/>
      </colorScale>
    </cfRule>
    <cfRule type="expression" dxfId="15238" priority="1845">
      <formula>BO84&lt;0</formula>
    </cfRule>
  </conditionalFormatting>
  <conditionalFormatting sqref="BP84:BP91">
    <cfRule type="expression" priority="1842">
      <formula>#REF!</formula>
    </cfRule>
  </conditionalFormatting>
  <conditionalFormatting sqref="BP84:BP92">
    <cfRule type="expression" dxfId="15237" priority="1840">
      <formula>IF(BP84="Validar","Rojo","Verde")</formula>
    </cfRule>
  </conditionalFormatting>
  <conditionalFormatting sqref="BP85:BP91">
    <cfRule type="colorScale" priority="1841">
      <colorScale>
        <cfvo type="min"/>
        <cfvo type="max"/>
        <color theme="0"/>
        <color theme="0"/>
      </colorScale>
    </cfRule>
    <cfRule type="expression" dxfId="15236" priority="1843">
      <formula>BO85&lt;0</formula>
    </cfRule>
  </conditionalFormatting>
  <conditionalFormatting sqref="BP94">
    <cfRule type="colorScale" priority="1838">
      <colorScale>
        <cfvo type="min"/>
        <cfvo type="max"/>
        <color theme="0"/>
        <color theme="0"/>
      </colorScale>
    </cfRule>
    <cfRule type="expression" dxfId="15235" priority="1839">
      <formula>BO94&lt;0</formula>
    </cfRule>
  </conditionalFormatting>
  <conditionalFormatting sqref="BP94:BP102">
    <cfRule type="expression" priority="1832">
      <formula>#REF!</formula>
    </cfRule>
  </conditionalFormatting>
  <conditionalFormatting sqref="BP94:BP103">
    <cfRule type="expression" dxfId="15234" priority="1830">
      <formula>IF(BP94="Validar","Rojo","Verde")</formula>
    </cfRule>
  </conditionalFormatting>
  <conditionalFormatting sqref="BP95:BP100">
    <cfRule type="colorScale" priority="1836">
      <colorScale>
        <cfvo type="min"/>
        <cfvo type="max"/>
        <color theme="0"/>
        <color theme="0"/>
      </colorScale>
    </cfRule>
    <cfRule type="expression" dxfId="15233" priority="1837">
      <formula>BO95&lt;0</formula>
    </cfRule>
  </conditionalFormatting>
  <conditionalFormatting sqref="BP101">
    <cfRule type="colorScale" priority="1834">
      <colorScale>
        <cfvo type="min"/>
        <cfvo type="max"/>
        <color theme="0"/>
        <color theme="0"/>
      </colorScale>
    </cfRule>
    <cfRule type="expression" dxfId="15232" priority="1835">
      <formula>BO101&lt;0</formula>
    </cfRule>
  </conditionalFormatting>
  <conditionalFormatting sqref="BP102">
    <cfRule type="colorScale" priority="1831">
      <colorScale>
        <cfvo type="min"/>
        <cfvo type="max"/>
        <color theme="0"/>
        <color theme="0"/>
      </colorScale>
    </cfRule>
    <cfRule type="expression" dxfId="15231" priority="1833">
      <formula>BO102&lt;0</formula>
    </cfRule>
  </conditionalFormatting>
  <conditionalFormatting sqref="BP105">
    <cfRule type="colorScale" priority="1828">
      <colorScale>
        <cfvo type="min"/>
        <cfvo type="max"/>
        <color theme="0"/>
        <color theme="0"/>
      </colorScale>
    </cfRule>
    <cfRule type="expression" dxfId="15230" priority="1829">
      <formula>BO105&lt;0</formula>
    </cfRule>
  </conditionalFormatting>
  <conditionalFormatting sqref="BP105:BP106">
    <cfRule type="expression" priority="1826">
      <formula>#REF!</formula>
    </cfRule>
  </conditionalFormatting>
  <conditionalFormatting sqref="BP105:BP107">
    <cfRule type="expression" dxfId="15229" priority="1824">
      <formula>IF(BP105="Validar","Rojo","Verde")</formula>
    </cfRule>
  </conditionalFormatting>
  <conditionalFormatting sqref="BP106">
    <cfRule type="colorScale" priority="1825">
      <colorScale>
        <cfvo type="min"/>
        <cfvo type="max"/>
        <color theme="0"/>
        <color theme="0"/>
      </colorScale>
    </cfRule>
    <cfRule type="expression" dxfId="15228" priority="1827">
      <formula>BO106&lt;0</formula>
    </cfRule>
  </conditionalFormatting>
  <conditionalFormatting sqref="BP110">
    <cfRule type="colorScale" priority="1816">
      <colorScale>
        <cfvo type="min"/>
        <cfvo type="max"/>
        <color theme="0"/>
        <color theme="0"/>
      </colorScale>
    </cfRule>
    <cfRule type="expression" dxfId="15227" priority="1817">
      <formula>BO110&lt;0</formula>
    </cfRule>
  </conditionalFormatting>
  <conditionalFormatting sqref="BP110:BP111">
    <cfRule type="expression" priority="1807">
      <formula>#REF!</formula>
    </cfRule>
  </conditionalFormatting>
  <conditionalFormatting sqref="BP111">
    <cfRule type="colorScale" priority="1806">
      <colorScale>
        <cfvo type="min"/>
        <cfvo type="max"/>
        <color theme="0"/>
        <color theme="0"/>
      </colorScale>
    </cfRule>
    <cfRule type="expression" dxfId="15226" priority="1808">
      <formula>BO111&lt;0</formula>
    </cfRule>
  </conditionalFormatting>
  <conditionalFormatting sqref="BP117">
    <cfRule type="colorScale" priority="1822">
      <colorScale>
        <cfvo type="min"/>
        <cfvo type="max"/>
        <color theme="0"/>
        <color theme="0"/>
      </colorScale>
    </cfRule>
    <cfRule type="expression" dxfId="15225" priority="1823">
      <formula>BO117&lt;0</formula>
    </cfRule>
  </conditionalFormatting>
  <conditionalFormatting sqref="BP117:BP123">
    <cfRule type="expression" priority="1820">
      <formula>#REF!</formula>
    </cfRule>
  </conditionalFormatting>
  <conditionalFormatting sqref="BP118:BP123">
    <cfRule type="colorScale" priority="1819">
      <colorScale>
        <cfvo type="min"/>
        <cfvo type="max"/>
        <color theme="0"/>
        <color theme="0"/>
      </colorScale>
    </cfRule>
    <cfRule type="expression" dxfId="15224" priority="1821">
      <formula>BO118&lt;0</formula>
    </cfRule>
  </conditionalFormatting>
  <conditionalFormatting sqref="BP126:BP135">
    <cfRule type="expression" dxfId="15223" priority="1943">
      <formula>IF(BP126="Validar","Rojo","Verde")</formula>
    </cfRule>
    <cfRule type="colorScale" priority="1944">
      <colorScale>
        <cfvo type="min"/>
        <cfvo type="max"/>
        <color theme="0"/>
        <color theme="0"/>
      </colorScale>
    </cfRule>
    <cfRule type="expression" priority="1945">
      <formula>$F$23</formula>
    </cfRule>
    <cfRule type="expression" dxfId="15222" priority="1946">
      <formula>BO126&lt;0</formula>
    </cfRule>
  </conditionalFormatting>
  <conditionalFormatting sqref="BO6">
    <cfRule type="colorScale" priority="1803">
      <colorScale>
        <cfvo type="min"/>
        <cfvo type="max"/>
        <color theme="0"/>
        <color theme="0"/>
      </colorScale>
    </cfRule>
    <cfRule type="expression" dxfId="15221" priority="1804">
      <formula>BN6&lt;0</formula>
    </cfRule>
  </conditionalFormatting>
  <conditionalFormatting sqref="BO6">
    <cfRule type="expression" dxfId="15220" priority="1801">
      <formula>IF(BO6="Validar","Rojo","Verde")</formula>
    </cfRule>
    <cfRule type="expression" priority="1802">
      <formula>#REF!</formula>
    </cfRule>
  </conditionalFormatting>
  <conditionalFormatting sqref="BO7:BO8">
    <cfRule type="colorScale" priority="1799">
      <colorScale>
        <cfvo type="min"/>
        <cfvo type="max"/>
        <color theme="0"/>
        <color theme="0"/>
      </colorScale>
    </cfRule>
    <cfRule type="expression" dxfId="15219" priority="1800">
      <formula>BN7&lt;0</formula>
    </cfRule>
  </conditionalFormatting>
  <conditionalFormatting sqref="BO7:BO8">
    <cfRule type="expression" dxfId="15218" priority="1797">
      <formula>IF(BO7="Validar","Rojo","Verde")</formula>
    </cfRule>
    <cfRule type="expression" priority="1798">
      <formula>#REF!</formula>
    </cfRule>
  </conditionalFormatting>
  <conditionalFormatting sqref="BR9">
    <cfRule type="colorScale" priority="1764">
      <colorScale>
        <cfvo type="min"/>
        <cfvo type="max"/>
        <color theme="0"/>
        <color theme="0"/>
      </colorScale>
    </cfRule>
    <cfRule type="expression" dxfId="15217" priority="1765">
      <formula>BQ9&lt;0</formula>
    </cfRule>
  </conditionalFormatting>
  <conditionalFormatting sqref="BR9:BR20">
    <cfRule type="expression" dxfId="15216" priority="1735">
      <formula>IF(BR9="Validar","Rojo","Verde")</formula>
    </cfRule>
    <cfRule type="expression" priority="1737">
      <formula>#REF!</formula>
    </cfRule>
  </conditionalFormatting>
  <conditionalFormatting sqref="BR10">
    <cfRule type="colorScale" priority="1741">
      <colorScale>
        <cfvo type="min"/>
        <cfvo type="max"/>
        <color theme="0"/>
        <color theme="0"/>
      </colorScale>
    </cfRule>
    <cfRule type="expression" dxfId="15215" priority="1742">
      <formula>BQ10&lt;0</formula>
    </cfRule>
  </conditionalFormatting>
  <conditionalFormatting sqref="BR11:BR14">
    <cfRule type="colorScale" priority="1762">
      <colorScale>
        <cfvo type="min"/>
        <cfvo type="max"/>
        <color theme="0"/>
        <color theme="0"/>
      </colorScale>
    </cfRule>
    <cfRule type="expression" dxfId="15214" priority="1763">
      <formula>BQ11&lt;0</formula>
    </cfRule>
  </conditionalFormatting>
  <conditionalFormatting sqref="BR15">
    <cfRule type="colorScale" priority="1739">
      <colorScale>
        <cfvo type="min"/>
        <cfvo type="max"/>
        <color theme="0"/>
        <color theme="0"/>
      </colorScale>
    </cfRule>
    <cfRule type="expression" dxfId="15213" priority="1740">
      <formula>BQ15&lt;0</formula>
    </cfRule>
  </conditionalFormatting>
  <conditionalFormatting sqref="BR16:BR17">
    <cfRule type="colorScale" priority="1760">
      <colorScale>
        <cfvo type="min"/>
        <cfvo type="max"/>
        <color theme="0"/>
        <color theme="0"/>
      </colorScale>
    </cfRule>
    <cfRule type="expression" dxfId="15212" priority="1761">
      <formula>BQ16&lt;0</formula>
    </cfRule>
  </conditionalFormatting>
  <conditionalFormatting sqref="BR18">
    <cfRule type="colorScale" priority="1736">
      <colorScale>
        <cfvo type="min"/>
        <cfvo type="max"/>
        <color theme="0"/>
        <color theme="0"/>
      </colorScale>
    </cfRule>
    <cfRule type="expression" dxfId="15211" priority="1738">
      <formula>BQ18&lt;0</formula>
    </cfRule>
  </conditionalFormatting>
  <conditionalFormatting sqref="BR19:BR20">
    <cfRule type="colorScale" priority="1758">
      <colorScale>
        <cfvo type="min"/>
        <cfvo type="max"/>
        <color theme="0"/>
        <color theme="0"/>
      </colorScale>
    </cfRule>
    <cfRule type="expression" dxfId="15210" priority="1759">
      <formula>BQ19&lt;0</formula>
    </cfRule>
  </conditionalFormatting>
  <conditionalFormatting sqref="BR23">
    <cfRule type="colorScale" priority="1733">
      <colorScale>
        <cfvo type="min"/>
        <cfvo type="max"/>
        <color theme="0"/>
        <color theme="0"/>
      </colorScale>
    </cfRule>
    <cfRule type="expression" dxfId="15209" priority="1734">
      <formula>BQ23&lt;0</formula>
    </cfRule>
  </conditionalFormatting>
  <conditionalFormatting sqref="BR23:BR31">
    <cfRule type="expression" dxfId="15208" priority="1727">
      <formula>IF(BR23="Validar","Rojo","Verde")</formula>
    </cfRule>
    <cfRule type="expression" priority="1729">
      <formula>#REF!</formula>
    </cfRule>
  </conditionalFormatting>
  <conditionalFormatting sqref="BR24">
    <cfRule type="colorScale" priority="1756">
      <colorScale>
        <cfvo type="min"/>
        <cfvo type="max"/>
        <color theme="0"/>
        <color theme="0"/>
      </colorScale>
    </cfRule>
    <cfRule type="expression" dxfId="15207" priority="1757">
      <formula>BQ24&lt;0</formula>
    </cfRule>
  </conditionalFormatting>
  <conditionalFormatting sqref="BR25">
    <cfRule type="colorScale" priority="1754">
      <colorScale>
        <cfvo type="min"/>
        <cfvo type="max"/>
        <color theme="0"/>
        <color theme="0"/>
      </colorScale>
    </cfRule>
    <cfRule type="expression" dxfId="15206" priority="1755">
      <formula>BQ25&lt;0</formula>
    </cfRule>
  </conditionalFormatting>
  <conditionalFormatting sqref="BR26">
    <cfRule type="colorScale" priority="1731">
      <colorScale>
        <cfvo type="min"/>
        <cfvo type="max"/>
        <color theme="0"/>
        <color theme="0"/>
      </colorScale>
    </cfRule>
    <cfRule type="expression" dxfId="15205" priority="1732">
      <formula>BQ26&lt;0</formula>
    </cfRule>
  </conditionalFormatting>
  <conditionalFormatting sqref="BR27">
    <cfRule type="colorScale" priority="1752">
      <colorScale>
        <cfvo type="min"/>
        <cfvo type="max"/>
        <color theme="0"/>
        <color theme="0"/>
      </colorScale>
    </cfRule>
    <cfRule type="expression" dxfId="15204" priority="1753">
      <formula>BQ27&lt;0</formula>
    </cfRule>
  </conditionalFormatting>
  <conditionalFormatting sqref="BR28">
    <cfRule type="colorScale" priority="1750">
      <colorScale>
        <cfvo type="min"/>
        <cfvo type="max"/>
        <color theme="0"/>
        <color theme="0"/>
      </colorScale>
    </cfRule>
    <cfRule type="expression" dxfId="15203" priority="1751">
      <formula>BQ28&lt;0</formula>
    </cfRule>
  </conditionalFormatting>
  <conditionalFormatting sqref="BR29">
    <cfRule type="colorScale" priority="1728">
      <colorScale>
        <cfvo type="min"/>
        <cfvo type="max"/>
        <color theme="0"/>
        <color theme="0"/>
      </colorScale>
    </cfRule>
    <cfRule type="expression" dxfId="15202" priority="1730">
      <formula>BQ29&lt;0</formula>
    </cfRule>
  </conditionalFormatting>
  <conditionalFormatting sqref="BR30">
    <cfRule type="colorScale" priority="1748">
      <colorScale>
        <cfvo type="min"/>
        <cfvo type="max"/>
        <color theme="0"/>
        <color theme="0"/>
      </colorScale>
    </cfRule>
    <cfRule type="expression" dxfId="15201" priority="1749">
      <formula>BQ30&lt;0</formula>
    </cfRule>
  </conditionalFormatting>
  <conditionalFormatting sqref="BR31">
    <cfRule type="colorScale" priority="1746">
      <colorScale>
        <cfvo type="min"/>
        <cfvo type="max"/>
        <color theme="0"/>
        <color theme="0"/>
      </colorScale>
    </cfRule>
    <cfRule type="expression" dxfId="15200" priority="1747">
      <formula>BQ31&lt;0</formula>
    </cfRule>
  </conditionalFormatting>
  <conditionalFormatting sqref="BR39">
    <cfRule type="colorScale" priority="1724">
      <colorScale>
        <cfvo type="min"/>
        <cfvo type="max"/>
        <color theme="0"/>
        <color theme="0"/>
      </colorScale>
    </cfRule>
    <cfRule type="expression" priority="1725">
      <formula>#REF!</formula>
    </cfRule>
    <cfRule type="expression" dxfId="15199" priority="1726">
      <formula>BQ39&lt;0</formula>
    </cfRule>
  </conditionalFormatting>
  <conditionalFormatting sqref="BR39:BR107">
    <cfRule type="expression" dxfId="15198" priority="1662">
      <formula>IF(BR39="Validar","Rojo","Verde")</formula>
    </cfRule>
  </conditionalFormatting>
  <conditionalFormatting sqref="BR40:BR67">
    <cfRule type="colorScale" priority="1743">
      <colorScale>
        <cfvo type="min"/>
        <cfvo type="max"/>
        <color theme="0"/>
        <color theme="0"/>
      </colorScale>
    </cfRule>
    <cfRule type="expression" priority="1744">
      <formula>$F$19</formula>
    </cfRule>
    <cfRule type="expression" dxfId="15197" priority="1745">
      <formula>BQ40&lt;0</formula>
    </cfRule>
  </conditionalFormatting>
  <conditionalFormatting sqref="BR68">
    <cfRule type="colorScale" priority="1721">
      <colorScale>
        <cfvo type="min"/>
        <cfvo type="max"/>
        <color theme="0"/>
        <color theme="0"/>
      </colorScale>
    </cfRule>
    <cfRule type="expression" priority="1722">
      <formula>#REF!</formula>
    </cfRule>
    <cfRule type="expression" dxfId="15196" priority="1723">
      <formula>BQ68&lt;0</formula>
    </cfRule>
  </conditionalFormatting>
  <conditionalFormatting sqref="BR69:BR81">
    <cfRule type="colorScale" priority="1768">
      <colorScale>
        <cfvo type="min"/>
        <cfvo type="max"/>
        <color theme="0"/>
        <color theme="0"/>
      </colorScale>
    </cfRule>
    <cfRule type="expression" priority="1769">
      <formula>$F$19</formula>
    </cfRule>
    <cfRule type="expression" dxfId="15195" priority="1770">
      <formula>BQ69&lt;0</formula>
    </cfRule>
  </conditionalFormatting>
  <conditionalFormatting sqref="BR82 BR92 BR103 BR107">
    <cfRule type="expression" dxfId="15194" priority="1767">
      <formula>BQ82&lt;0</formula>
    </cfRule>
  </conditionalFormatting>
  <conditionalFormatting sqref="BR83">
    <cfRule type="colorScale" priority="1663">
      <colorScale>
        <cfvo type="min"/>
        <cfvo type="max"/>
        <color theme="0"/>
        <color theme="0"/>
      </colorScale>
    </cfRule>
    <cfRule type="expression" priority="1664">
      <formula>#REF!</formula>
    </cfRule>
    <cfRule type="expression" dxfId="15193" priority="1665">
      <formula>BQ83&lt;0</formula>
    </cfRule>
  </conditionalFormatting>
  <conditionalFormatting sqref="BR84:BR91">
    <cfRule type="colorScale" priority="1771">
      <colorScale>
        <cfvo type="min"/>
        <cfvo type="max"/>
        <color theme="0"/>
        <color theme="0"/>
      </colorScale>
    </cfRule>
    <cfRule type="expression" priority="1772">
      <formula>$F$19</formula>
    </cfRule>
    <cfRule type="expression" dxfId="15192" priority="1773">
      <formula>BQ84&lt;0</formula>
    </cfRule>
  </conditionalFormatting>
  <conditionalFormatting sqref="BR92 BR82 BR103 BR107">
    <cfRule type="colorScale" priority="1766">
      <colorScale>
        <cfvo type="min"/>
        <cfvo type="max"/>
        <color theme="0"/>
        <color theme="0"/>
      </colorScale>
    </cfRule>
  </conditionalFormatting>
  <conditionalFormatting sqref="BR93">
    <cfRule type="colorScale" priority="1718">
      <colorScale>
        <cfvo type="min"/>
        <cfvo type="max"/>
        <color theme="0"/>
        <color theme="0"/>
      </colorScale>
    </cfRule>
    <cfRule type="expression" priority="1719">
      <formula>#REF!</formula>
    </cfRule>
    <cfRule type="expression" dxfId="15191" priority="1720">
      <formula>BQ93&lt;0</formula>
    </cfRule>
  </conditionalFormatting>
  <conditionalFormatting sqref="BR94:BR102">
    <cfRule type="colorScale" priority="1774">
      <colorScale>
        <cfvo type="min"/>
        <cfvo type="max"/>
        <color theme="0"/>
        <color theme="0"/>
      </colorScale>
    </cfRule>
    <cfRule type="expression" priority="1775">
      <formula>$F$19</formula>
    </cfRule>
    <cfRule type="expression" dxfId="15190" priority="1776">
      <formula>BQ94&lt;0</formula>
    </cfRule>
  </conditionalFormatting>
  <conditionalFormatting sqref="BR104">
    <cfRule type="colorScale" priority="1715">
      <colorScale>
        <cfvo type="min"/>
        <cfvo type="max"/>
        <color theme="0"/>
        <color theme="0"/>
      </colorScale>
    </cfRule>
    <cfRule type="expression" priority="1716">
      <formula>#REF!</formula>
    </cfRule>
    <cfRule type="expression" dxfId="15189" priority="1717">
      <formula>BQ104&lt;0</formula>
    </cfRule>
  </conditionalFormatting>
  <conditionalFormatting sqref="BR105:BR106">
    <cfRule type="colorScale" priority="1777">
      <colorScale>
        <cfvo type="min"/>
        <cfvo type="max"/>
        <color theme="0"/>
        <color theme="0"/>
      </colorScale>
    </cfRule>
    <cfRule type="expression" priority="1778">
      <formula>$F$19</formula>
    </cfRule>
    <cfRule type="expression" dxfId="15188" priority="1779">
      <formula>BQ105&lt;0</formula>
    </cfRule>
  </conditionalFormatting>
  <conditionalFormatting sqref="BR110">
    <cfRule type="colorScale" priority="1780">
      <colorScale>
        <cfvo type="min"/>
        <cfvo type="max"/>
        <color theme="0"/>
        <color theme="0"/>
      </colorScale>
    </cfRule>
    <cfRule type="expression" dxfId="15187" priority="1781">
      <formula>BQ110&lt;0</formula>
    </cfRule>
  </conditionalFormatting>
  <conditionalFormatting sqref="BR110:BR111">
    <cfRule type="expression" priority="1660">
      <formula>$F$19</formula>
    </cfRule>
  </conditionalFormatting>
  <conditionalFormatting sqref="BR111">
    <cfRule type="colorScale" priority="1659">
      <colorScale>
        <cfvo type="min"/>
        <cfvo type="max"/>
        <color theme="0"/>
        <color theme="0"/>
      </colorScale>
    </cfRule>
    <cfRule type="expression" dxfId="15186" priority="1661">
      <formula>BQ111&lt;0</formula>
    </cfRule>
  </conditionalFormatting>
  <conditionalFormatting sqref="BR117:BR123">
    <cfRule type="colorScale" priority="1785">
      <colorScale>
        <cfvo type="min"/>
        <cfvo type="max"/>
        <color theme="0"/>
        <color theme="0"/>
      </colorScale>
    </cfRule>
    <cfRule type="expression" priority="1786">
      <formula>$F$19</formula>
    </cfRule>
    <cfRule type="expression" dxfId="15185" priority="1787">
      <formula>BQ117&lt;0</formula>
    </cfRule>
  </conditionalFormatting>
  <conditionalFormatting sqref="BR125">
    <cfRule type="colorScale" priority="1712">
      <colorScale>
        <cfvo type="min"/>
        <cfvo type="max"/>
        <color theme="0"/>
        <color theme="0"/>
      </colorScale>
    </cfRule>
    <cfRule type="expression" priority="1713">
      <formula>#REF!</formula>
    </cfRule>
    <cfRule type="expression" dxfId="15184" priority="1714">
      <formula>BQ125&lt;0</formula>
    </cfRule>
  </conditionalFormatting>
  <conditionalFormatting sqref="BR125:BR135">
    <cfRule type="expression" dxfId="15183" priority="1711">
      <formula>IF(BR125="Validar","Rojo","Verde")</formula>
    </cfRule>
  </conditionalFormatting>
  <conditionalFormatting sqref="BR126:BR132">
    <cfRule type="colorScale" priority="1788">
      <colorScale>
        <cfvo type="min"/>
        <cfvo type="max"/>
        <color theme="0"/>
        <color theme="0"/>
      </colorScale>
    </cfRule>
    <cfRule type="expression" dxfId="15182" priority="1790">
      <formula>BQ126&lt;0</formula>
    </cfRule>
  </conditionalFormatting>
  <conditionalFormatting sqref="BR126:BR134">
    <cfRule type="expression" priority="1789">
      <formula>$F$19</formula>
    </cfRule>
  </conditionalFormatting>
  <conditionalFormatting sqref="BR133:BR134">
    <cfRule type="colorScale" priority="1791">
      <colorScale>
        <cfvo type="min"/>
        <cfvo type="max"/>
        <color theme="0"/>
        <color theme="0"/>
      </colorScale>
    </cfRule>
    <cfRule type="expression" dxfId="15181" priority="1792">
      <formula>BQ133&lt;0</formula>
    </cfRule>
  </conditionalFormatting>
  <conditionalFormatting sqref="BR135">
    <cfRule type="colorScale" priority="1782">
      <colorScale>
        <cfvo type="min"/>
        <cfvo type="max"/>
        <color theme="0"/>
        <color theme="0"/>
      </colorScale>
    </cfRule>
    <cfRule type="expression" priority="1783">
      <formula>$F$23</formula>
    </cfRule>
    <cfRule type="expression" dxfId="15180" priority="1784">
      <formula>BQ135&lt;0</formula>
    </cfRule>
  </conditionalFormatting>
  <conditionalFormatting sqref="BR110:BS111">
    <cfRule type="expression" dxfId="15179" priority="1655">
      <formula>IF(BR110="Validar","Rojo","Verde")</formula>
    </cfRule>
  </conditionalFormatting>
  <conditionalFormatting sqref="BS40:BS66">
    <cfRule type="colorScale" priority="1703">
      <colorScale>
        <cfvo type="min"/>
        <cfvo type="max"/>
        <color theme="0"/>
        <color theme="0"/>
      </colorScale>
    </cfRule>
    <cfRule type="expression" priority="1704">
      <formula>#REF!</formula>
    </cfRule>
    <cfRule type="expression" dxfId="15178" priority="1705">
      <formula>BR40&lt;0</formula>
    </cfRule>
  </conditionalFormatting>
  <conditionalFormatting sqref="BS40:BS67">
    <cfRule type="expression" dxfId="15177" priority="1702">
      <formula>IF(BS40="Validar","Rojo","Verde")</formula>
    </cfRule>
  </conditionalFormatting>
  <conditionalFormatting sqref="BS67 BR82:BS82 BR92:BS92 BR103:BS103 BR107:BS107">
    <cfRule type="expression" priority="1707">
      <formula>$F$23</formula>
    </cfRule>
  </conditionalFormatting>
  <conditionalFormatting sqref="BS67 BS82 BS92 BS103 BS107">
    <cfRule type="expression" dxfId="15176" priority="1708">
      <formula>BR67&lt;0</formula>
    </cfRule>
  </conditionalFormatting>
  <conditionalFormatting sqref="BS69">
    <cfRule type="colorScale" priority="1700">
      <colorScale>
        <cfvo type="min"/>
        <cfvo type="max"/>
        <color theme="0"/>
        <color theme="0"/>
      </colorScale>
    </cfRule>
    <cfRule type="expression" dxfId="15175" priority="1701">
      <formula>BR69&lt;0</formula>
    </cfRule>
  </conditionalFormatting>
  <conditionalFormatting sqref="BS69:BS81">
    <cfRule type="expression" priority="1698">
      <formula>#REF!</formula>
    </cfRule>
  </conditionalFormatting>
  <conditionalFormatting sqref="BS69:BS82">
    <cfRule type="expression" dxfId="15174" priority="1696">
      <formula>IF(BS69="Validar","Rojo","Verde")</formula>
    </cfRule>
  </conditionalFormatting>
  <conditionalFormatting sqref="BS70:BS78">
    <cfRule type="colorScale" priority="1697">
      <colorScale>
        <cfvo type="min"/>
        <cfvo type="max"/>
        <color theme="0"/>
        <color theme="0"/>
      </colorScale>
    </cfRule>
    <cfRule type="expression" dxfId="15173" priority="1699">
      <formula>BR70&lt;0</formula>
    </cfRule>
  </conditionalFormatting>
  <conditionalFormatting sqref="BS79:BS81">
    <cfRule type="colorScale" priority="1709">
      <colorScale>
        <cfvo type="min"/>
        <cfvo type="max"/>
        <color theme="0"/>
        <color theme="0"/>
      </colorScale>
    </cfRule>
    <cfRule type="expression" dxfId="15172" priority="1710">
      <formula>BR79&lt;0</formula>
    </cfRule>
  </conditionalFormatting>
  <conditionalFormatting sqref="BS82 BS67 BS92 BS103 BS107">
    <cfRule type="colorScale" priority="1706">
      <colorScale>
        <cfvo type="min"/>
        <cfvo type="max"/>
        <color theme="0"/>
        <color theme="0"/>
      </colorScale>
    </cfRule>
  </conditionalFormatting>
  <conditionalFormatting sqref="BS84">
    <cfRule type="colorScale" priority="1694">
      <colorScale>
        <cfvo type="min"/>
        <cfvo type="max"/>
        <color theme="0"/>
        <color theme="0"/>
      </colorScale>
    </cfRule>
    <cfRule type="expression" dxfId="15171" priority="1695">
      <formula>BR84&lt;0</formula>
    </cfRule>
  </conditionalFormatting>
  <conditionalFormatting sqref="BS84:BS91">
    <cfRule type="expression" priority="1692">
      <formula>#REF!</formula>
    </cfRule>
  </conditionalFormatting>
  <conditionalFormatting sqref="BS84:BS92">
    <cfRule type="expression" dxfId="15170" priority="1690">
      <formula>IF(BS84="Validar","Rojo","Verde")</formula>
    </cfRule>
  </conditionalFormatting>
  <conditionalFormatting sqref="BS85:BS91">
    <cfRule type="colorScale" priority="1691">
      <colorScale>
        <cfvo type="min"/>
        <cfvo type="max"/>
        <color theme="0"/>
        <color theme="0"/>
      </colorScale>
    </cfRule>
    <cfRule type="expression" dxfId="15169" priority="1693">
      <formula>BR85&lt;0</formula>
    </cfRule>
  </conditionalFormatting>
  <conditionalFormatting sqref="BS94">
    <cfRule type="colorScale" priority="1688">
      <colorScale>
        <cfvo type="min"/>
        <cfvo type="max"/>
        <color theme="0"/>
        <color theme="0"/>
      </colorScale>
    </cfRule>
    <cfRule type="expression" dxfId="15168" priority="1689">
      <formula>BR94&lt;0</formula>
    </cfRule>
  </conditionalFormatting>
  <conditionalFormatting sqref="BS94:BS102">
    <cfRule type="expression" priority="1682">
      <formula>#REF!</formula>
    </cfRule>
  </conditionalFormatting>
  <conditionalFormatting sqref="BS94:BS103">
    <cfRule type="expression" dxfId="15167" priority="1680">
      <formula>IF(BS94="Validar","Rojo","Verde")</formula>
    </cfRule>
  </conditionalFormatting>
  <conditionalFormatting sqref="BS95:BS100">
    <cfRule type="colorScale" priority="1686">
      <colorScale>
        <cfvo type="min"/>
        <cfvo type="max"/>
        <color theme="0"/>
        <color theme="0"/>
      </colorScale>
    </cfRule>
    <cfRule type="expression" dxfId="15166" priority="1687">
      <formula>BR95&lt;0</formula>
    </cfRule>
  </conditionalFormatting>
  <conditionalFormatting sqref="BS101">
    <cfRule type="colorScale" priority="1684">
      <colorScale>
        <cfvo type="min"/>
        <cfvo type="max"/>
        <color theme="0"/>
        <color theme="0"/>
      </colorScale>
    </cfRule>
    <cfRule type="expression" dxfId="15165" priority="1685">
      <formula>BR101&lt;0</formula>
    </cfRule>
  </conditionalFormatting>
  <conditionalFormatting sqref="BS102">
    <cfRule type="colorScale" priority="1681">
      <colorScale>
        <cfvo type="min"/>
        <cfvo type="max"/>
        <color theme="0"/>
        <color theme="0"/>
      </colorScale>
    </cfRule>
    <cfRule type="expression" dxfId="15164" priority="1683">
      <formula>BR102&lt;0</formula>
    </cfRule>
  </conditionalFormatting>
  <conditionalFormatting sqref="BS105">
    <cfRule type="colorScale" priority="1678">
      <colorScale>
        <cfvo type="min"/>
        <cfvo type="max"/>
        <color theme="0"/>
        <color theme="0"/>
      </colorScale>
    </cfRule>
    <cfRule type="expression" dxfId="15163" priority="1679">
      <formula>BR105&lt;0</formula>
    </cfRule>
  </conditionalFormatting>
  <conditionalFormatting sqref="BS105:BS106">
    <cfRule type="expression" priority="1676">
      <formula>#REF!</formula>
    </cfRule>
  </conditionalFormatting>
  <conditionalFormatting sqref="BS105:BS107">
    <cfRule type="expression" dxfId="15162" priority="1674">
      <formula>IF(BS105="Validar","Rojo","Verde")</formula>
    </cfRule>
  </conditionalFormatting>
  <conditionalFormatting sqref="BS106">
    <cfRule type="colorScale" priority="1675">
      <colorScale>
        <cfvo type="min"/>
        <cfvo type="max"/>
        <color theme="0"/>
        <color theme="0"/>
      </colorScale>
    </cfRule>
    <cfRule type="expression" dxfId="15161" priority="1677">
      <formula>BR106&lt;0</formula>
    </cfRule>
  </conditionalFormatting>
  <conditionalFormatting sqref="BS110">
    <cfRule type="colorScale" priority="1666">
      <colorScale>
        <cfvo type="min"/>
        <cfvo type="max"/>
        <color theme="0"/>
        <color theme="0"/>
      </colorScale>
    </cfRule>
    <cfRule type="expression" dxfId="15160" priority="1667">
      <formula>BR110&lt;0</formula>
    </cfRule>
  </conditionalFormatting>
  <conditionalFormatting sqref="BS110:BS111">
    <cfRule type="expression" priority="1657">
      <formula>#REF!</formula>
    </cfRule>
  </conditionalFormatting>
  <conditionalFormatting sqref="BS111">
    <cfRule type="colorScale" priority="1656">
      <colorScale>
        <cfvo type="min"/>
        <cfvo type="max"/>
        <color theme="0"/>
        <color theme="0"/>
      </colorScale>
    </cfRule>
    <cfRule type="expression" dxfId="15159" priority="1658">
      <formula>BR111&lt;0</formula>
    </cfRule>
  </conditionalFormatting>
  <conditionalFormatting sqref="BS117">
    <cfRule type="colorScale" priority="1672">
      <colorScale>
        <cfvo type="min"/>
        <cfvo type="max"/>
        <color theme="0"/>
        <color theme="0"/>
      </colorScale>
    </cfRule>
    <cfRule type="expression" dxfId="15158" priority="1673">
      <formula>BR117&lt;0</formula>
    </cfRule>
  </conditionalFormatting>
  <conditionalFormatting sqref="BS117:BS123">
    <cfRule type="expression" priority="1670">
      <formula>#REF!</formula>
    </cfRule>
  </conditionalFormatting>
  <conditionalFormatting sqref="BS118:BS123">
    <cfRule type="colorScale" priority="1669">
      <colorScale>
        <cfvo type="min"/>
        <cfvo type="max"/>
        <color theme="0"/>
        <color theme="0"/>
      </colorScale>
    </cfRule>
    <cfRule type="expression" dxfId="15157" priority="1671">
      <formula>BR118&lt;0</formula>
    </cfRule>
  </conditionalFormatting>
  <conditionalFormatting sqref="BS126:BS135">
    <cfRule type="expression" dxfId="15156" priority="1793">
      <formula>IF(BS126="Validar","Rojo","Verde")</formula>
    </cfRule>
    <cfRule type="colorScale" priority="1794">
      <colorScale>
        <cfvo type="min"/>
        <cfvo type="max"/>
        <color theme="0"/>
        <color theme="0"/>
      </colorScale>
    </cfRule>
    <cfRule type="expression" priority="1795">
      <formula>$F$23</formula>
    </cfRule>
    <cfRule type="expression" dxfId="15155" priority="1796">
      <formula>BR126&lt;0</formula>
    </cfRule>
  </conditionalFormatting>
  <conditionalFormatting sqref="BR6">
    <cfRule type="colorScale" priority="1653">
      <colorScale>
        <cfvo type="min"/>
        <cfvo type="max"/>
        <color theme="0"/>
        <color theme="0"/>
      </colorScale>
    </cfRule>
    <cfRule type="expression" dxfId="15154" priority="1654">
      <formula>BQ6&lt;0</formula>
    </cfRule>
  </conditionalFormatting>
  <conditionalFormatting sqref="BR6">
    <cfRule type="expression" dxfId="15153" priority="1651">
      <formula>IF(BR6="Validar","Rojo","Verde")</formula>
    </cfRule>
    <cfRule type="expression" priority="1652">
      <formula>#REF!</formula>
    </cfRule>
  </conditionalFormatting>
  <conditionalFormatting sqref="BR7:BR8">
    <cfRule type="colorScale" priority="1649">
      <colorScale>
        <cfvo type="min"/>
        <cfvo type="max"/>
        <color theme="0"/>
        <color theme="0"/>
      </colorScale>
    </cfRule>
    <cfRule type="expression" dxfId="15152" priority="1650">
      <formula>BQ7&lt;0</formula>
    </cfRule>
  </conditionalFormatting>
  <conditionalFormatting sqref="BR7:BR8">
    <cfRule type="expression" dxfId="15151" priority="1647">
      <formula>IF(BR7="Validar","Rojo","Verde")</formula>
    </cfRule>
    <cfRule type="expression" priority="1648">
      <formula>#REF!</formula>
    </cfRule>
  </conditionalFormatting>
  <conditionalFormatting sqref="BV9">
    <cfRule type="colorScale" priority="1614">
      <colorScale>
        <cfvo type="min"/>
        <cfvo type="max"/>
        <color theme="0"/>
        <color theme="0"/>
      </colorScale>
    </cfRule>
    <cfRule type="expression" dxfId="15150" priority="1615">
      <formula>BU9&lt;0</formula>
    </cfRule>
  </conditionalFormatting>
  <conditionalFormatting sqref="BV9:BV20">
    <cfRule type="expression" dxfId="15149" priority="1585">
      <formula>IF(BV9="Validar","Rojo","Verde")</formula>
    </cfRule>
    <cfRule type="expression" priority="1587">
      <formula>#REF!</formula>
    </cfRule>
  </conditionalFormatting>
  <conditionalFormatting sqref="BV10">
    <cfRule type="colorScale" priority="1591">
      <colorScale>
        <cfvo type="min"/>
        <cfvo type="max"/>
        <color theme="0"/>
        <color theme="0"/>
      </colorScale>
    </cfRule>
    <cfRule type="expression" dxfId="15148" priority="1592">
      <formula>BU10&lt;0</formula>
    </cfRule>
  </conditionalFormatting>
  <conditionalFormatting sqref="BV11:BV14">
    <cfRule type="colorScale" priority="1612">
      <colorScale>
        <cfvo type="min"/>
        <cfvo type="max"/>
        <color theme="0"/>
        <color theme="0"/>
      </colorScale>
    </cfRule>
    <cfRule type="expression" dxfId="15147" priority="1613">
      <formula>BU11&lt;0</formula>
    </cfRule>
  </conditionalFormatting>
  <conditionalFormatting sqref="BV15">
    <cfRule type="colorScale" priority="1589">
      <colorScale>
        <cfvo type="min"/>
        <cfvo type="max"/>
        <color theme="0"/>
        <color theme="0"/>
      </colorScale>
    </cfRule>
    <cfRule type="expression" dxfId="15146" priority="1590">
      <formula>BU15&lt;0</formula>
    </cfRule>
  </conditionalFormatting>
  <conditionalFormatting sqref="BV16:BV17">
    <cfRule type="colorScale" priority="1610">
      <colorScale>
        <cfvo type="min"/>
        <cfvo type="max"/>
        <color theme="0"/>
        <color theme="0"/>
      </colorScale>
    </cfRule>
    <cfRule type="expression" dxfId="15145" priority="1611">
      <formula>BU16&lt;0</formula>
    </cfRule>
  </conditionalFormatting>
  <conditionalFormatting sqref="BV18">
    <cfRule type="colorScale" priority="1586">
      <colorScale>
        <cfvo type="min"/>
        <cfvo type="max"/>
        <color theme="0"/>
        <color theme="0"/>
      </colorScale>
    </cfRule>
    <cfRule type="expression" dxfId="15144" priority="1588">
      <formula>BU18&lt;0</formula>
    </cfRule>
  </conditionalFormatting>
  <conditionalFormatting sqref="BV19:BV20">
    <cfRule type="colorScale" priority="1608">
      <colorScale>
        <cfvo type="min"/>
        <cfvo type="max"/>
        <color theme="0"/>
        <color theme="0"/>
      </colorScale>
    </cfRule>
    <cfRule type="expression" dxfId="15143" priority="1609">
      <formula>BU19&lt;0</formula>
    </cfRule>
  </conditionalFormatting>
  <conditionalFormatting sqref="BV23">
    <cfRule type="colorScale" priority="1583">
      <colorScale>
        <cfvo type="min"/>
        <cfvo type="max"/>
        <color theme="0"/>
        <color theme="0"/>
      </colorScale>
    </cfRule>
    <cfRule type="expression" dxfId="15142" priority="1584">
      <formula>BU23&lt;0</formula>
    </cfRule>
  </conditionalFormatting>
  <conditionalFormatting sqref="BV23:BV31">
    <cfRule type="expression" dxfId="15141" priority="1577">
      <formula>IF(BV23="Validar","Rojo","Verde")</formula>
    </cfRule>
    <cfRule type="expression" priority="1579">
      <formula>#REF!</formula>
    </cfRule>
  </conditionalFormatting>
  <conditionalFormatting sqref="BV24">
    <cfRule type="colorScale" priority="1606">
      <colorScale>
        <cfvo type="min"/>
        <cfvo type="max"/>
        <color theme="0"/>
        <color theme="0"/>
      </colorScale>
    </cfRule>
    <cfRule type="expression" dxfId="15140" priority="1607">
      <formula>BU24&lt;0</formula>
    </cfRule>
  </conditionalFormatting>
  <conditionalFormatting sqref="BV25">
    <cfRule type="colorScale" priority="1604">
      <colorScale>
        <cfvo type="min"/>
        <cfvo type="max"/>
        <color theme="0"/>
        <color theme="0"/>
      </colorScale>
    </cfRule>
    <cfRule type="expression" dxfId="15139" priority="1605">
      <formula>BU25&lt;0</formula>
    </cfRule>
  </conditionalFormatting>
  <conditionalFormatting sqref="BV26">
    <cfRule type="colorScale" priority="1581">
      <colorScale>
        <cfvo type="min"/>
        <cfvo type="max"/>
        <color theme="0"/>
        <color theme="0"/>
      </colorScale>
    </cfRule>
    <cfRule type="expression" dxfId="15138" priority="1582">
      <formula>BU26&lt;0</formula>
    </cfRule>
  </conditionalFormatting>
  <conditionalFormatting sqref="BV27">
    <cfRule type="colorScale" priority="1602">
      <colorScale>
        <cfvo type="min"/>
        <cfvo type="max"/>
        <color theme="0"/>
        <color theme="0"/>
      </colorScale>
    </cfRule>
    <cfRule type="expression" dxfId="15137" priority="1603">
      <formula>BU27&lt;0</formula>
    </cfRule>
  </conditionalFormatting>
  <conditionalFormatting sqref="BV28">
    <cfRule type="colorScale" priority="1600">
      <colorScale>
        <cfvo type="min"/>
        <cfvo type="max"/>
        <color theme="0"/>
        <color theme="0"/>
      </colorScale>
    </cfRule>
    <cfRule type="expression" dxfId="15136" priority="1601">
      <formula>BU28&lt;0</formula>
    </cfRule>
  </conditionalFormatting>
  <conditionalFormatting sqref="BV29">
    <cfRule type="colorScale" priority="1578">
      <colorScale>
        <cfvo type="min"/>
        <cfvo type="max"/>
        <color theme="0"/>
        <color theme="0"/>
      </colorScale>
    </cfRule>
    <cfRule type="expression" dxfId="15135" priority="1580">
      <formula>BU29&lt;0</formula>
    </cfRule>
  </conditionalFormatting>
  <conditionalFormatting sqref="BV30">
    <cfRule type="colorScale" priority="1598">
      <colorScale>
        <cfvo type="min"/>
        <cfvo type="max"/>
        <color theme="0"/>
        <color theme="0"/>
      </colorScale>
    </cfRule>
    <cfRule type="expression" dxfId="15134" priority="1599">
      <formula>BU30&lt;0</formula>
    </cfRule>
  </conditionalFormatting>
  <conditionalFormatting sqref="BV31">
    <cfRule type="colorScale" priority="1596">
      <colorScale>
        <cfvo type="min"/>
        <cfvo type="max"/>
        <color theme="0"/>
        <color theme="0"/>
      </colorScale>
    </cfRule>
    <cfRule type="expression" dxfId="15133" priority="1597">
      <formula>BU31&lt;0</formula>
    </cfRule>
  </conditionalFormatting>
  <conditionalFormatting sqref="BV39">
    <cfRule type="colorScale" priority="1574">
      <colorScale>
        <cfvo type="min"/>
        <cfvo type="max"/>
        <color theme="0"/>
        <color theme="0"/>
      </colorScale>
    </cfRule>
    <cfRule type="expression" priority="1575">
      <formula>#REF!</formula>
    </cfRule>
    <cfRule type="expression" dxfId="15132" priority="1576">
      <formula>BU39&lt;0</formula>
    </cfRule>
  </conditionalFormatting>
  <conditionalFormatting sqref="BV39:BV107">
    <cfRule type="expression" dxfId="15131" priority="1512">
      <formula>IF(BV39="Validar","Rojo","Verde")</formula>
    </cfRule>
  </conditionalFormatting>
  <conditionalFormatting sqref="BV40:BV67">
    <cfRule type="colorScale" priority="1593">
      <colorScale>
        <cfvo type="min"/>
        <cfvo type="max"/>
        <color theme="0"/>
        <color theme="0"/>
      </colorScale>
    </cfRule>
    <cfRule type="expression" priority="1594">
      <formula>$F$19</formula>
    </cfRule>
    <cfRule type="expression" dxfId="15130" priority="1595">
      <formula>BU40&lt;0</formula>
    </cfRule>
  </conditionalFormatting>
  <conditionalFormatting sqref="BV68">
    <cfRule type="colorScale" priority="1571">
      <colorScale>
        <cfvo type="min"/>
        <cfvo type="max"/>
        <color theme="0"/>
        <color theme="0"/>
      </colorScale>
    </cfRule>
    <cfRule type="expression" priority="1572">
      <formula>#REF!</formula>
    </cfRule>
    <cfRule type="expression" dxfId="15129" priority="1573">
      <formula>BU68&lt;0</formula>
    </cfRule>
  </conditionalFormatting>
  <conditionalFormatting sqref="BV69:BV81">
    <cfRule type="colorScale" priority="1618">
      <colorScale>
        <cfvo type="min"/>
        <cfvo type="max"/>
        <color theme="0"/>
        <color theme="0"/>
      </colorScale>
    </cfRule>
    <cfRule type="expression" priority="1619">
      <formula>$F$19</formula>
    </cfRule>
    <cfRule type="expression" dxfId="15128" priority="1620">
      <formula>BU69&lt;0</formula>
    </cfRule>
  </conditionalFormatting>
  <conditionalFormatting sqref="BV82 BV92 BV103 BV107">
    <cfRule type="expression" dxfId="15127" priority="1617">
      <formula>BU82&lt;0</formula>
    </cfRule>
  </conditionalFormatting>
  <conditionalFormatting sqref="BV83">
    <cfRule type="colorScale" priority="1513">
      <colorScale>
        <cfvo type="min"/>
        <cfvo type="max"/>
        <color theme="0"/>
        <color theme="0"/>
      </colorScale>
    </cfRule>
    <cfRule type="expression" priority="1514">
      <formula>#REF!</formula>
    </cfRule>
    <cfRule type="expression" dxfId="15126" priority="1515">
      <formula>BU83&lt;0</formula>
    </cfRule>
  </conditionalFormatting>
  <conditionalFormatting sqref="BV84:BV91">
    <cfRule type="colorScale" priority="1621">
      <colorScale>
        <cfvo type="min"/>
        <cfvo type="max"/>
        <color theme="0"/>
        <color theme="0"/>
      </colorScale>
    </cfRule>
    <cfRule type="expression" priority="1622">
      <formula>$F$19</formula>
    </cfRule>
    <cfRule type="expression" dxfId="15125" priority="1623">
      <formula>BU84&lt;0</formula>
    </cfRule>
  </conditionalFormatting>
  <conditionalFormatting sqref="BV92 BV82 BV103 BV107">
    <cfRule type="colorScale" priority="1616">
      <colorScale>
        <cfvo type="min"/>
        <cfvo type="max"/>
        <color theme="0"/>
        <color theme="0"/>
      </colorScale>
    </cfRule>
  </conditionalFormatting>
  <conditionalFormatting sqref="BV93">
    <cfRule type="colorScale" priority="1568">
      <colorScale>
        <cfvo type="min"/>
        <cfvo type="max"/>
        <color theme="0"/>
        <color theme="0"/>
      </colorScale>
    </cfRule>
    <cfRule type="expression" priority="1569">
      <formula>#REF!</formula>
    </cfRule>
    <cfRule type="expression" dxfId="15124" priority="1570">
      <formula>BU93&lt;0</formula>
    </cfRule>
  </conditionalFormatting>
  <conditionalFormatting sqref="BV94:BV102">
    <cfRule type="colorScale" priority="1624">
      <colorScale>
        <cfvo type="min"/>
        <cfvo type="max"/>
        <color theme="0"/>
        <color theme="0"/>
      </colorScale>
    </cfRule>
    <cfRule type="expression" priority="1625">
      <formula>$F$19</formula>
    </cfRule>
    <cfRule type="expression" dxfId="15123" priority="1626">
      <formula>BU94&lt;0</formula>
    </cfRule>
  </conditionalFormatting>
  <conditionalFormatting sqref="BV104">
    <cfRule type="colorScale" priority="1565">
      <colorScale>
        <cfvo type="min"/>
        <cfvo type="max"/>
        <color theme="0"/>
        <color theme="0"/>
      </colorScale>
    </cfRule>
    <cfRule type="expression" priority="1566">
      <formula>#REF!</formula>
    </cfRule>
    <cfRule type="expression" dxfId="15122" priority="1567">
      <formula>BU104&lt;0</formula>
    </cfRule>
  </conditionalFormatting>
  <conditionalFormatting sqref="BV105:BV106">
    <cfRule type="colorScale" priority="1627">
      <colorScale>
        <cfvo type="min"/>
        <cfvo type="max"/>
        <color theme="0"/>
        <color theme="0"/>
      </colorScale>
    </cfRule>
    <cfRule type="expression" priority="1628">
      <formula>$F$19</formula>
    </cfRule>
    <cfRule type="expression" dxfId="15121" priority="1629">
      <formula>BU105&lt;0</formula>
    </cfRule>
  </conditionalFormatting>
  <conditionalFormatting sqref="BV110">
    <cfRule type="colorScale" priority="1630">
      <colorScale>
        <cfvo type="min"/>
        <cfvo type="max"/>
        <color theme="0"/>
        <color theme="0"/>
      </colorScale>
    </cfRule>
    <cfRule type="expression" dxfId="15120" priority="1631">
      <formula>BU110&lt;0</formula>
    </cfRule>
  </conditionalFormatting>
  <conditionalFormatting sqref="BV110:BV111">
    <cfRule type="expression" priority="1510">
      <formula>$F$19</formula>
    </cfRule>
  </conditionalFormatting>
  <conditionalFormatting sqref="BV111">
    <cfRule type="colorScale" priority="1509">
      <colorScale>
        <cfvo type="min"/>
        <cfvo type="max"/>
        <color theme="0"/>
        <color theme="0"/>
      </colorScale>
    </cfRule>
    <cfRule type="expression" dxfId="15119" priority="1511">
      <formula>BU111&lt;0</formula>
    </cfRule>
  </conditionalFormatting>
  <conditionalFormatting sqref="BV117:BV123">
    <cfRule type="colorScale" priority="1635">
      <colorScale>
        <cfvo type="min"/>
        <cfvo type="max"/>
        <color theme="0"/>
        <color theme="0"/>
      </colorScale>
    </cfRule>
    <cfRule type="expression" priority="1636">
      <formula>$F$19</formula>
    </cfRule>
    <cfRule type="expression" dxfId="15118" priority="1637">
      <formula>BU117&lt;0</formula>
    </cfRule>
  </conditionalFormatting>
  <conditionalFormatting sqref="BV125">
    <cfRule type="colorScale" priority="1562">
      <colorScale>
        <cfvo type="min"/>
        <cfvo type="max"/>
        <color theme="0"/>
        <color theme="0"/>
      </colorScale>
    </cfRule>
    <cfRule type="expression" priority="1563">
      <formula>#REF!</formula>
    </cfRule>
    <cfRule type="expression" dxfId="15117" priority="1564">
      <formula>BU125&lt;0</formula>
    </cfRule>
  </conditionalFormatting>
  <conditionalFormatting sqref="BV125:BV135">
    <cfRule type="expression" dxfId="15116" priority="1561">
      <formula>IF(BV125="Validar","Rojo","Verde")</formula>
    </cfRule>
  </conditionalFormatting>
  <conditionalFormatting sqref="BV126:BV132">
    <cfRule type="colorScale" priority="1638">
      <colorScale>
        <cfvo type="min"/>
        <cfvo type="max"/>
        <color theme="0"/>
        <color theme="0"/>
      </colorScale>
    </cfRule>
    <cfRule type="expression" dxfId="15115" priority="1640">
      <formula>BU126&lt;0</formula>
    </cfRule>
  </conditionalFormatting>
  <conditionalFormatting sqref="BV126:BV134">
    <cfRule type="expression" priority="1639">
      <formula>$F$19</formula>
    </cfRule>
  </conditionalFormatting>
  <conditionalFormatting sqref="BV133:BV134">
    <cfRule type="colorScale" priority="1641">
      <colorScale>
        <cfvo type="min"/>
        <cfvo type="max"/>
        <color theme="0"/>
        <color theme="0"/>
      </colorScale>
    </cfRule>
    <cfRule type="expression" dxfId="15114" priority="1642">
      <formula>BU133&lt;0</formula>
    </cfRule>
  </conditionalFormatting>
  <conditionalFormatting sqref="BV135">
    <cfRule type="colorScale" priority="1632">
      <colorScale>
        <cfvo type="min"/>
        <cfvo type="max"/>
        <color theme="0"/>
        <color theme="0"/>
      </colorScale>
    </cfRule>
    <cfRule type="expression" priority="1633">
      <formula>$F$23</formula>
    </cfRule>
    <cfRule type="expression" dxfId="15113" priority="1634">
      <formula>BU135&lt;0</formula>
    </cfRule>
  </conditionalFormatting>
  <conditionalFormatting sqref="BV110:BW111">
    <cfRule type="expression" dxfId="15112" priority="1505">
      <formula>IF(BV110="Validar","Rojo","Verde")</formula>
    </cfRule>
  </conditionalFormatting>
  <conditionalFormatting sqref="BV117:BW123">
    <cfRule type="expression" dxfId="15111" priority="1518">
      <formula>IF(BV117="Validar","Rojo","Verde")</formula>
    </cfRule>
  </conditionalFormatting>
  <conditionalFormatting sqref="BW40:BW66">
    <cfRule type="colorScale" priority="1553">
      <colorScale>
        <cfvo type="min"/>
        <cfvo type="max"/>
        <color theme="0"/>
        <color theme="0"/>
      </colorScale>
    </cfRule>
    <cfRule type="expression" priority="1554">
      <formula>#REF!</formula>
    </cfRule>
    <cfRule type="expression" dxfId="15110" priority="1555">
      <formula>BV40&lt;0</formula>
    </cfRule>
  </conditionalFormatting>
  <conditionalFormatting sqref="BW40:BW67">
    <cfRule type="expression" dxfId="15109" priority="1552">
      <formula>IF(BW40="Validar","Rojo","Verde")</formula>
    </cfRule>
  </conditionalFormatting>
  <conditionalFormatting sqref="BW67 BV82:BW82 BV92:BW92 BV103:BW103 BV107:BW107">
    <cfRule type="expression" priority="1557">
      <formula>$F$23</formula>
    </cfRule>
  </conditionalFormatting>
  <conditionalFormatting sqref="BW67 BW82 BW92 BW103 BW107">
    <cfRule type="expression" dxfId="15108" priority="1558">
      <formula>BV67&lt;0</formula>
    </cfRule>
  </conditionalFormatting>
  <conditionalFormatting sqref="BW69">
    <cfRule type="colorScale" priority="1550">
      <colorScale>
        <cfvo type="min"/>
        <cfvo type="max"/>
        <color theme="0"/>
        <color theme="0"/>
      </colorScale>
    </cfRule>
    <cfRule type="expression" dxfId="15107" priority="1551">
      <formula>BV69&lt;0</formula>
    </cfRule>
  </conditionalFormatting>
  <conditionalFormatting sqref="BW69:BW81">
    <cfRule type="expression" priority="1548">
      <formula>#REF!</formula>
    </cfRule>
  </conditionalFormatting>
  <conditionalFormatting sqref="BW69:BW82">
    <cfRule type="expression" dxfId="15106" priority="1546">
      <formula>IF(BW69="Validar","Rojo","Verde")</formula>
    </cfRule>
  </conditionalFormatting>
  <conditionalFormatting sqref="BW70:BW78">
    <cfRule type="colorScale" priority="1547">
      <colorScale>
        <cfvo type="min"/>
        <cfvo type="max"/>
        <color theme="0"/>
        <color theme="0"/>
      </colorScale>
    </cfRule>
    <cfRule type="expression" dxfId="15105" priority="1549">
      <formula>BV70&lt;0</formula>
    </cfRule>
  </conditionalFormatting>
  <conditionalFormatting sqref="BW79:BW81">
    <cfRule type="colorScale" priority="1559">
      <colorScale>
        <cfvo type="min"/>
        <cfvo type="max"/>
        <color theme="0"/>
        <color theme="0"/>
      </colorScale>
    </cfRule>
    <cfRule type="expression" dxfId="15104" priority="1560">
      <formula>BV79&lt;0</formula>
    </cfRule>
  </conditionalFormatting>
  <conditionalFormatting sqref="BW82 BW67 BW92 BW103 BW107">
    <cfRule type="colorScale" priority="1556">
      <colorScale>
        <cfvo type="min"/>
        <cfvo type="max"/>
        <color theme="0"/>
        <color theme="0"/>
      </colorScale>
    </cfRule>
  </conditionalFormatting>
  <conditionalFormatting sqref="BW84">
    <cfRule type="colorScale" priority="1544">
      <colorScale>
        <cfvo type="min"/>
        <cfvo type="max"/>
        <color theme="0"/>
        <color theme="0"/>
      </colorScale>
    </cfRule>
    <cfRule type="expression" dxfId="15103" priority="1545">
      <formula>BV84&lt;0</formula>
    </cfRule>
  </conditionalFormatting>
  <conditionalFormatting sqref="BW84:BW91">
    <cfRule type="expression" priority="1542">
      <formula>#REF!</formula>
    </cfRule>
  </conditionalFormatting>
  <conditionalFormatting sqref="BW84:BW92">
    <cfRule type="expression" dxfId="15102" priority="1540">
      <formula>IF(BW84="Validar","Rojo","Verde")</formula>
    </cfRule>
  </conditionalFormatting>
  <conditionalFormatting sqref="BW85:BW91">
    <cfRule type="colorScale" priority="1541">
      <colorScale>
        <cfvo type="min"/>
        <cfvo type="max"/>
        <color theme="0"/>
        <color theme="0"/>
      </colorScale>
    </cfRule>
    <cfRule type="expression" dxfId="15101" priority="1543">
      <formula>BV85&lt;0</formula>
    </cfRule>
  </conditionalFormatting>
  <conditionalFormatting sqref="BW94">
    <cfRule type="colorScale" priority="1538">
      <colorScale>
        <cfvo type="min"/>
        <cfvo type="max"/>
        <color theme="0"/>
        <color theme="0"/>
      </colorScale>
    </cfRule>
    <cfRule type="expression" dxfId="15100" priority="1539">
      <formula>BV94&lt;0</formula>
    </cfRule>
  </conditionalFormatting>
  <conditionalFormatting sqref="BW94:BW102">
    <cfRule type="expression" priority="1532">
      <formula>#REF!</formula>
    </cfRule>
  </conditionalFormatting>
  <conditionalFormatting sqref="BW94:BW103">
    <cfRule type="expression" dxfId="15099" priority="1530">
      <formula>IF(BW94="Validar","Rojo","Verde")</formula>
    </cfRule>
  </conditionalFormatting>
  <conditionalFormatting sqref="BW95:BW100">
    <cfRule type="colorScale" priority="1536">
      <colorScale>
        <cfvo type="min"/>
        <cfvo type="max"/>
        <color theme="0"/>
        <color theme="0"/>
      </colorScale>
    </cfRule>
    <cfRule type="expression" dxfId="15098" priority="1537">
      <formula>BV95&lt;0</formula>
    </cfRule>
  </conditionalFormatting>
  <conditionalFormatting sqref="BW101">
    <cfRule type="colorScale" priority="1534">
      <colorScale>
        <cfvo type="min"/>
        <cfvo type="max"/>
        <color theme="0"/>
        <color theme="0"/>
      </colorScale>
    </cfRule>
    <cfRule type="expression" dxfId="15097" priority="1535">
      <formula>BV101&lt;0</formula>
    </cfRule>
  </conditionalFormatting>
  <conditionalFormatting sqref="BW102">
    <cfRule type="colorScale" priority="1531">
      <colorScale>
        <cfvo type="min"/>
        <cfvo type="max"/>
        <color theme="0"/>
        <color theme="0"/>
      </colorScale>
    </cfRule>
    <cfRule type="expression" dxfId="15096" priority="1533">
      <formula>BV102&lt;0</formula>
    </cfRule>
  </conditionalFormatting>
  <conditionalFormatting sqref="BW105">
    <cfRule type="colorScale" priority="1528">
      <colorScale>
        <cfvo type="min"/>
        <cfvo type="max"/>
        <color theme="0"/>
        <color theme="0"/>
      </colorScale>
    </cfRule>
    <cfRule type="expression" dxfId="15095" priority="1529">
      <formula>BV105&lt;0</formula>
    </cfRule>
  </conditionalFormatting>
  <conditionalFormatting sqref="BW105:BW106">
    <cfRule type="expression" priority="1526">
      <formula>#REF!</formula>
    </cfRule>
  </conditionalFormatting>
  <conditionalFormatting sqref="BW105:BW107">
    <cfRule type="expression" dxfId="15094" priority="1524">
      <formula>IF(BW105="Validar","Rojo","Verde")</formula>
    </cfRule>
  </conditionalFormatting>
  <conditionalFormatting sqref="BW106">
    <cfRule type="colorScale" priority="1525">
      <colorScale>
        <cfvo type="min"/>
        <cfvo type="max"/>
        <color theme="0"/>
        <color theme="0"/>
      </colorScale>
    </cfRule>
    <cfRule type="expression" dxfId="15093" priority="1527">
      <formula>BV106&lt;0</formula>
    </cfRule>
  </conditionalFormatting>
  <conditionalFormatting sqref="BW110">
    <cfRule type="colorScale" priority="1516">
      <colorScale>
        <cfvo type="min"/>
        <cfvo type="max"/>
        <color theme="0"/>
        <color theme="0"/>
      </colorScale>
    </cfRule>
    <cfRule type="expression" dxfId="15092" priority="1517">
      <formula>BV110&lt;0</formula>
    </cfRule>
  </conditionalFormatting>
  <conditionalFormatting sqref="BW110:BW111">
    <cfRule type="expression" priority="1507">
      <formula>#REF!</formula>
    </cfRule>
  </conditionalFormatting>
  <conditionalFormatting sqref="BW111">
    <cfRule type="colorScale" priority="1506">
      <colorScale>
        <cfvo type="min"/>
        <cfvo type="max"/>
        <color theme="0"/>
        <color theme="0"/>
      </colorScale>
    </cfRule>
    <cfRule type="expression" dxfId="15091" priority="1508">
      <formula>BV111&lt;0</formula>
    </cfRule>
  </conditionalFormatting>
  <conditionalFormatting sqref="BW117">
    <cfRule type="colorScale" priority="1522">
      <colorScale>
        <cfvo type="min"/>
        <cfvo type="max"/>
        <color theme="0"/>
        <color theme="0"/>
      </colorScale>
    </cfRule>
    <cfRule type="expression" dxfId="15090" priority="1523">
      <formula>BV117&lt;0</formula>
    </cfRule>
  </conditionalFormatting>
  <conditionalFormatting sqref="BW117:BW123">
    <cfRule type="expression" priority="1520">
      <formula>#REF!</formula>
    </cfRule>
  </conditionalFormatting>
  <conditionalFormatting sqref="BW118:BW123">
    <cfRule type="colorScale" priority="1519">
      <colorScale>
        <cfvo type="min"/>
        <cfvo type="max"/>
        <color theme="0"/>
        <color theme="0"/>
      </colorScale>
    </cfRule>
    <cfRule type="expression" dxfId="15089" priority="1521">
      <formula>BV118&lt;0</formula>
    </cfRule>
  </conditionalFormatting>
  <conditionalFormatting sqref="BW126:BW135">
    <cfRule type="expression" dxfId="15088" priority="1643">
      <formula>IF(BW126="Validar","Rojo","Verde")</formula>
    </cfRule>
    <cfRule type="colorScale" priority="1644">
      <colorScale>
        <cfvo type="min"/>
        <cfvo type="max"/>
        <color theme="0"/>
        <color theme="0"/>
      </colorScale>
    </cfRule>
    <cfRule type="expression" priority="1645">
      <formula>$F$23</formula>
    </cfRule>
    <cfRule type="expression" dxfId="15087" priority="1646">
      <formula>BV126&lt;0</formula>
    </cfRule>
  </conditionalFormatting>
  <conditionalFormatting sqref="BV6">
    <cfRule type="colorScale" priority="1503">
      <colorScale>
        <cfvo type="min"/>
        <cfvo type="max"/>
        <color theme="0"/>
        <color theme="0"/>
      </colorScale>
    </cfRule>
    <cfRule type="expression" dxfId="15086" priority="1504">
      <formula>BU6&lt;0</formula>
    </cfRule>
  </conditionalFormatting>
  <conditionalFormatting sqref="BV6">
    <cfRule type="expression" dxfId="15085" priority="1501">
      <formula>IF(BV6="Validar","Rojo","Verde")</formula>
    </cfRule>
    <cfRule type="expression" priority="1502">
      <formula>#REF!</formula>
    </cfRule>
  </conditionalFormatting>
  <conditionalFormatting sqref="BV7:BV8">
    <cfRule type="colorScale" priority="1499">
      <colorScale>
        <cfvo type="min"/>
        <cfvo type="max"/>
        <color theme="0"/>
        <color theme="0"/>
      </colorScale>
    </cfRule>
    <cfRule type="expression" dxfId="15084" priority="1500">
      <formula>BU7&lt;0</formula>
    </cfRule>
  </conditionalFormatting>
  <conditionalFormatting sqref="BV7:BV8">
    <cfRule type="expression" dxfId="15083" priority="1497">
      <formula>IF(BV7="Validar","Rojo","Verde")</formula>
    </cfRule>
    <cfRule type="expression" priority="1498">
      <formula>#REF!</formula>
    </cfRule>
  </conditionalFormatting>
  <conditionalFormatting sqref="CB9">
    <cfRule type="colorScale" priority="1464">
      <colorScale>
        <cfvo type="min"/>
        <cfvo type="max"/>
        <color theme="0"/>
        <color theme="0"/>
      </colorScale>
    </cfRule>
    <cfRule type="expression" dxfId="15082" priority="1465">
      <formula>CA9&lt;0</formula>
    </cfRule>
  </conditionalFormatting>
  <conditionalFormatting sqref="CB9:CB20">
    <cfRule type="expression" dxfId="15081" priority="1435">
      <formula>IF(CB9="Validar","Rojo","Verde")</formula>
    </cfRule>
    <cfRule type="expression" priority="1437">
      <formula>#REF!</formula>
    </cfRule>
  </conditionalFormatting>
  <conditionalFormatting sqref="CB10">
    <cfRule type="colorScale" priority="1441">
      <colorScale>
        <cfvo type="min"/>
        <cfvo type="max"/>
        <color theme="0"/>
        <color theme="0"/>
      </colorScale>
    </cfRule>
    <cfRule type="expression" dxfId="15080" priority="1442">
      <formula>CA10&lt;0</formula>
    </cfRule>
  </conditionalFormatting>
  <conditionalFormatting sqref="CB11:CB14">
    <cfRule type="colorScale" priority="1462">
      <colorScale>
        <cfvo type="min"/>
        <cfvo type="max"/>
        <color theme="0"/>
        <color theme="0"/>
      </colorScale>
    </cfRule>
    <cfRule type="expression" dxfId="15079" priority="1463">
      <formula>CA11&lt;0</formula>
    </cfRule>
  </conditionalFormatting>
  <conditionalFormatting sqref="CB15">
    <cfRule type="colorScale" priority="1439">
      <colorScale>
        <cfvo type="min"/>
        <cfvo type="max"/>
        <color theme="0"/>
        <color theme="0"/>
      </colorScale>
    </cfRule>
    <cfRule type="expression" dxfId="15078" priority="1440">
      <formula>CA15&lt;0</formula>
    </cfRule>
  </conditionalFormatting>
  <conditionalFormatting sqref="CB16:CB17">
    <cfRule type="colorScale" priority="1460">
      <colorScale>
        <cfvo type="min"/>
        <cfvo type="max"/>
        <color theme="0"/>
        <color theme="0"/>
      </colorScale>
    </cfRule>
    <cfRule type="expression" dxfId="15077" priority="1461">
      <formula>CA16&lt;0</formula>
    </cfRule>
  </conditionalFormatting>
  <conditionalFormatting sqref="CB18">
    <cfRule type="colorScale" priority="1436">
      <colorScale>
        <cfvo type="min"/>
        <cfvo type="max"/>
        <color theme="0"/>
        <color theme="0"/>
      </colorScale>
    </cfRule>
    <cfRule type="expression" dxfId="15076" priority="1438">
      <formula>CA18&lt;0</formula>
    </cfRule>
  </conditionalFormatting>
  <conditionalFormatting sqref="CB19:CB20">
    <cfRule type="colorScale" priority="1458">
      <colorScale>
        <cfvo type="min"/>
        <cfvo type="max"/>
        <color theme="0"/>
        <color theme="0"/>
      </colorScale>
    </cfRule>
    <cfRule type="expression" dxfId="15075" priority="1459">
      <formula>CA19&lt;0</formula>
    </cfRule>
  </conditionalFormatting>
  <conditionalFormatting sqref="CB23">
    <cfRule type="colorScale" priority="1433">
      <colorScale>
        <cfvo type="min"/>
        <cfvo type="max"/>
        <color theme="0"/>
        <color theme="0"/>
      </colorScale>
    </cfRule>
    <cfRule type="expression" dxfId="15074" priority="1434">
      <formula>CA23&lt;0</formula>
    </cfRule>
  </conditionalFormatting>
  <conditionalFormatting sqref="CB23:CB31">
    <cfRule type="expression" dxfId="15073" priority="1427">
      <formula>IF(CB23="Validar","Rojo","Verde")</formula>
    </cfRule>
    <cfRule type="expression" priority="1429">
      <formula>#REF!</formula>
    </cfRule>
  </conditionalFormatting>
  <conditionalFormatting sqref="CB24">
    <cfRule type="colorScale" priority="1456">
      <colorScale>
        <cfvo type="min"/>
        <cfvo type="max"/>
        <color theme="0"/>
        <color theme="0"/>
      </colorScale>
    </cfRule>
    <cfRule type="expression" dxfId="15072" priority="1457">
      <formula>CA24&lt;0</formula>
    </cfRule>
  </conditionalFormatting>
  <conditionalFormatting sqref="CB25">
    <cfRule type="colorScale" priority="1454">
      <colorScale>
        <cfvo type="min"/>
        <cfvo type="max"/>
        <color theme="0"/>
        <color theme="0"/>
      </colorScale>
    </cfRule>
    <cfRule type="expression" dxfId="15071" priority="1455">
      <formula>CA25&lt;0</formula>
    </cfRule>
  </conditionalFormatting>
  <conditionalFormatting sqref="CB26">
    <cfRule type="colorScale" priority="1431">
      <colorScale>
        <cfvo type="min"/>
        <cfvo type="max"/>
        <color theme="0"/>
        <color theme="0"/>
      </colorScale>
    </cfRule>
    <cfRule type="expression" dxfId="15070" priority="1432">
      <formula>CA26&lt;0</formula>
    </cfRule>
  </conditionalFormatting>
  <conditionalFormatting sqref="CB27">
    <cfRule type="colorScale" priority="1452">
      <colorScale>
        <cfvo type="min"/>
        <cfvo type="max"/>
        <color theme="0"/>
        <color theme="0"/>
      </colorScale>
    </cfRule>
    <cfRule type="expression" dxfId="15069" priority="1453">
      <formula>CA27&lt;0</formula>
    </cfRule>
  </conditionalFormatting>
  <conditionalFormatting sqref="CB28">
    <cfRule type="colorScale" priority="1450">
      <colorScale>
        <cfvo type="min"/>
        <cfvo type="max"/>
        <color theme="0"/>
        <color theme="0"/>
      </colorScale>
    </cfRule>
    <cfRule type="expression" dxfId="15068" priority="1451">
      <formula>CA28&lt;0</formula>
    </cfRule>
  </conditionalFormatting>
  <conditionalFormatting sqref="CB29">
    <cfRule type="colorScale" priority="1428">
      <colorScale>
        <cfvo type="min"/>
        <cfvo type="max"/>
        <color theme="0"/>
        <color theme="0"/>
      </colorScale>
    </cfRule>
    <cfRule type="expression" dxfId="15067" priority="1430">
      <formula>CA29&lt;0</formula>
    </cfRule>
  </conditionalFormatting>
  <conditionalFormatting sqref="CB30">
    <cfRule type="colorScale" priority="1448">
      <colorScale>
        <cfvo type="min"/>
        <cfvo type="max"/>
        <color theme="0"/>
        <color theme="0"/>
      </colorScale>
    </cfRule>
    <cfRule type="expression" dxfId="15066" priority="1449">
      <formula>CA30&lt;0</formula>
    </cfRule>
  </conditionalFormatting>
  <conditionalFormatting sqref="CB31">
    <cfRule type="colorScale" priority="1446">
      <colorScale>
        <cfvo type="min"/>
        <cfvo type="max"/>
        <color theme="0"/>
        <color theme="0"/>
      </colorScale>
    </cfRule>
    <cfRule type="expression" dxfId="15065" priority="1447">
      <formula>CA31&lt;0</formula>
    </cfRule>
  </conditionalFormatting>
  <conditionalFormatting sqref="CB39">
    <cfRule type="colorScale" priority="1424">
      <colorScale>
        <cfvo type="min"/>
        <cfvo type="max"/>
        <color theme="0"/>
        <color theme="0"/>
      </colorScale>
    </cfRule>
    <cfRule type="expression" priority="1425">
      <formula>#REF!</formula>
    </cfRule>
    <cfRule type="expression" dxfId="15064" priority="1426">
      <formula>CA39&lt;0</formula>
    </cfRule>
  </conditionalFormatting>
  <conditionalFormatting sqref="CB39:CB107">
    <cfRule type="expression" dxfId="15063" priority="1362">
      <formula>IF(CB39="Validar","Rojo","Verde")</formula>
    </cfRule>
  </conditionalFormatting>
  <conditionalFormatting sqref="CB40:CB67">
    <cfRule type="colorScale" priority="1443">
      <colorScale>
        <cfvo type="min"/>
        <cfvo type="max"/>
        <color theme="0"/>
        <color theme="0"/>
      </colorScale>
    </cfRule>
    <cfRule type="expression" priority="1444">
      <formula>$F$19</formula>
    </cfRule>
    <cfRule type="expression" dxfId="15062" priority="1445">
      <formula>CA40&lt;0</formula>
    </cfRule>
  </conditionalFormatting>
  <conditionalFormatting sqref="CB68">
    <cfRule type="colorScale" priority="1421">
      <colorScale>
        <cfvo type="min"/>
        <cfvo type="max"/>
        <color theme="0"/>
        <color theme="0"/>
      </colorScale>
    </cfRule>
    <cfRule type="expression" priority="1422">
      <formula>#REF!</formula>
    </cfRule>
    <cfRule type="expression" dxfId="15061" priority="1423">
      <formula>CA68&lt;0</formula>
    </cfRule>
  </conditionalFormatting>
  <conditionalFormatting sqref="CB69:CB81">
    <cfRule type="colorScale" priority="1468">
      <colorScale>
        <cfvo type="min"/>
        <cfvo type="max"/>
        <color theme="0"/>
        <color theme="0"/>
      </colorScale>
    </cfRule>
    <cfRule type="expression" priority="1469">
      <formula>$F$19</formula>
    </cfRule>
    <cfRule type="expression" dxfId="15060" priority="1470">
      <formula>CA69&lt;0</formula>
    </cfRule>
  </conditionalFormatting>
  <conditionalFormatting sqref="CB82 CB92 CB103 CB107">
    <cfRule type="expression" dxfId="15059" priority="1467">
      <formula>CA82&lt;0</formula>
    </cfRule>
  </conditionalFormatting>
  <conditionalFormatting sqref="CB83">
    <cfRule type="colorScale" priority="1363">
      <colorScale>
        <cfvo type="min"/>
        <cfvo type="max"/>
        <color theme="0"/>
        <color theme="0"/>
      </colorScale>
    </cfRule>
    <cfRule type="expression" priority="1364">
      <formula>#REF!</formula>
    </cfRule>
    <cfRule type="expression" dxfId="15058" priority="1365">
      <formula>CA83&lt;0</formula>
    </cfRule>
  </conditionalFormatting>
  <conditionalFormatting sqref="CB84:CB91">
    <cfRule type="colorScale" priority="1471">
      <colorScale>
        <cfvo type="min"/>
        <cfvo type="max"/>
        <color theme="0"/>
        <color theme="0"/>
      </colorScale>
    </cfRule>
    <cfRule type="expression" priority="1472">
      <formula>$F$19</formula>
    </cfRule>
    <cfRule type="expression" dxfId="15057" priority="1473">
      <formula>CA84&lt;0</formula>
    </cfRule>
  </conditionalFormatting>
  <conditionalFormatting sqref="CB82 CB92 CB103 CB107">
    <cfRule type="colorScale" priority="1466">
      <colorScale>
        <cfvo type="min"/>
        <cfvo type="max"/>
        <color theme="0"/>
        <color theme="0"/>
      </colorScale>
    </cfRule>
  </conditionalFormatting>
  <conditionalFormatting sqref="CB93">
    <cfRule type="colorScale" priority="1418">
      <colorScale>
        <cfvo type="min"/>
        <cfvo type="max"/>
        <color theme="0"/>
        <color theme="0"/>
      </colorScale>
    </cfRule>
    <cfRule type="expression" priority="1419">
      <formula>#REF!</formula>
    </cfRule>
    <cfRule type="expression" dxfId="15056" priority="1420">
      <formula>CA93&lt;0</formula>
    </cfRule>
  </conditionalFormatting>
  <conditionalFormatting sqref="CB94:CB102">
    <cfRule type="colorScale" priority="1474">
      <colorScale>
        <cfvo type="min"/>
        <cfvo type="max"/>
        <color theme="0"/>
        <color theme="0"/>
      </colorScale>
    </cfRule>
    <cfRule type="expression" priority="1475">
      <formula>$F$19</formula>
    </cfRule>
    <cfRule type="expression" dxfId="15055" priority="1476">
      <formula>CA94&lt;0</formula>
    </cfRule>
  </conditionalFormatting>
  <conditionalFormatting sqref="CB104">
    <cfRule type="colorScale" priority="1415">
      <colorScale>
        <cfvo type="min"/>
        <cfvo type="max"/>
        <color theme="0"/>
        <color theme="0"/>
      </colorScale>
    </cfRule>
    <cfRule type="expression" priority="1416">
      <formula>#REF!</formula>
    </cfRule>
    <cfRule type="expression" dxfId="15054" priority="1417">
      <formula>CA104&lt;0</formula>
    </cfRule>
  </conditionalFormatting>
  <conditionalFormatting sqref="CB105:CB106">
    <cfRule type="colorScale" priority="1477">
      <colorScale>
        <cfvo type="min"/>
        <cfvo type="max"/>
        <color theme="0"/>
        <color theme="0"/>
      </colorScale>
    </cfRule>
    <cfRule type="expression" priority="1478">
      <formula>$F$19</formula>
    </cfRule>
    <cfRule type="expression" dxfId="15053" priority="1479">
      <formula>CA105&lt;0</formula>
    </cfRule>
  </conditionalFormatting>
  <conditionalFormatting sqref="CB110">
    <cfRule type="colorScale" priority="1480">
      <colorScale>
        <cfvo type="min"/>
        <cfvo type="max"/>
        <color theme="0"/>
        <color theme="0"/>
      </colorScale>
    </cfRule>
    <cfRule type="expression" dxfId="15052" priority="1481">
      <formula>CA110&lt;0</formula>
    </cfRule>
  </conditionalFormatting>
  <conditionalFormatting sqref="CB110:CB111">
    <cfRule type="expression" priority="1360">
      <formula>$F$19</formula>
    </cfRule>
  </conditionalFormatting>
  <conditionalFormatting sqref="CB111">
    <cfRule type="colorScale" priority="1359">
      <colorScale>
        <cfvo type="min"/>
        <cfvo type="max"/>
        <color theme="0"/>
        <color theme="0"/>
      </colorScale>
    </cfRule>
    <cfRule type="expression" dxfId="15051" priority="1361">
      <formula>CA111&lt;0</formula>
    </cfRule>
  </conditionalFormatting>
  <conditionalFormatting sqref="CB117:CB123">
    <cfRule type="colorScale" priority="1485">
      <colorScale>
        <cfvo type="min"/>
        <cfvo type="max"/>
        <color theme="0"/>
        <color theme="0"/>
      </colorScale>
    </cfRule>
    <cfRule type="expression" priority="1486">
      <formula>$F$19</formula>
    </cfRule>
    <cfRule type="expression" dxfId="15050" priority="1487">
      <formula>CA117&lt;0</formula>
    </cfRule>
  </conditionalFormatting>
  <conditionalFormatting sqref="CB125">
    <cfRule type="colorScale" priority="1412">
      <colorScale>
        <cfvo type="min"/>
        <cfvo type="max"/>
        <color theme="0"/>
        <color theme="0"/>
      </colorScale>
    </cfRule>
    <cfRule type="expression" priority="1413">
      <formula>#REF!</formula>
    </cfRule>
    <cfRule type="expression" dxfId="15049" priority="1414">
      <formula>CA125&lt;0</formula>
    </cfRule>
  </conditionalFormatting>
  <conditionalFormatting sqref="CB125:CB135">
    <cfRule type="expression" dxfId="15048" priority="1411">
      <formula>IF(CB125="Validar","Rojo","Verde")</formula>
    </cfRule>
  </conditionalFormatting>
  <conditionalFormatting sqref="CB126:CB132">
    <cfRule type="colorScale" priority="1488">
      <colorScale>
        <cfvo type="min"/>
        <cfvo type="max"/>
        <color theme="0"/>
        <color theme="0"/>
      </colorScale>
    </cfRule>
    <cfRule type="expression" dxfId="15047" priority="1490">
      <formula>CA126&lt;0</formula>
    </cfRule>
  </conditionalFormatting>
  <conditionalFormatting sqref="CB126:CB134">
    <cfRule type="expression" priority="1489">
      <formula>$F$19</formula>
    </cfRule>
  </conditionalFormatting>
  <conditionalFormatting sqref="CB133:CB134">
    <cfRule type="colorScale" priority="1491">
      <colorScale>
        <cfvo type="min"/>
        <cfvo type="max"/>
        <color theme="0"/>
        <color theme="0"/>
      </colorScale>
    </cfRule>
    <cfRule type="expression" dxfId="15046" priority="1492">
      <formula>CA133&lt;0</formula>
    </cfRule>
  </conditionalFormatting>
  <conditionalFormatting sqref="CB135">
    <cfRule type="colorScale" priority="1482">
      <colorScale>
        <cfvo type="min"/>
        <cfvo type="max"/>
        <color theme="0"/>
        <color theme="0"/>
      </colorScale>
    </cfRule>
    <cfRule type="expression" priority="1483">
      <formula>$F$23</formula>
    </cfRule>
    <cfRule type="expression" dxfId="15045" priority="1484">
      <formula>CA135&lt;0</formula>
    </cfRule>
  </conditionalFormatting>
  <conditionalFormatting sqref="CB110:CC111">
    <cfRule type="expression" dxfId="15044" priority="1355">
      <formula>IF(CB110="Validar","Rojo","Verde")</formula>
    </cfRule>
  </conditionalFormatting>
  <conditionalFormatting sqref="CB117:CC123">
    <cfRule type="expression" dxfId="15043" priority="1368">
      <formula>IF(CB117="Validar","Rojo","Verde")</formula>
    </cfRule>
  </conditionalFormatting>
  <conditionalFormatting sqref="CC40:CC66">
    <cfRule type="colorScale" priority="1403">
      <colorScale>
        <cfvo type="min"/>
        <cfvo type="max"/>
        <color theme="0"/>
        <color theme="0"/>
      </colorScale>
    </cfRule>
    <cfRule type="expression" priority="1404">
      <formula>#REF!</formula>
    </cfRule>
    <cfRule type="expression" dxfId="15042" priority="1405">
      <formula>CB40&lt;0</formula>
    </cfRule>
  </conditionalFormatting>
  <conditionalFormatting sqref="CC40:CC67">
    <cfRule type="expression" dxfId="15041" priority="1402">
      <formula>IF(CC40="Validar","Rojo","Verde")</formula>
    </cfRule>
  </conditionalFormatting>
  <conditionalFormatting sqref="CC67 CB82:CC82 CB92:CC92 CB103:CC103 CB107:CC107">
    <cfRule type="expression" priority="1407">
      <formula>$F$23</formula>
    </cfRule>
  </conditionalFormatting>
  <conditionalFormatting sqref="CC67 CC82 CC92 CC103 CC107">
    <cfRule type="expression" dxfId="15040" priority="1408">
      <formula>CB67&lt;0</formula>
    </cfRule>
  </conditionalFormatting>
  <conditionalFormatting sqref="CC69">
    <cfRule type="colorScale" priority="1400">
      <colorScale>
        <cfvo type="min"/>
        <cfvo type="max"/>
        <color theme="0"/>
        <color theme="0"/>
      </colorScale>
    </cfRule>
    <cfRule type="expression" dxfId="15039" priority="1401">
      <formula>CB69&lt;0</formula>
    </cfRule>
  </conditionalFormatting>
  <conditionalFormatting sqref="CC69:CC81">
    <cfRule type="expression" priority="1398">
      <formula>#REF!</formula>
    </cfRule>
  </conditionalFormatting>
  <conditionalFormatting sqref="CC69:CC82">
    <cfRule type="expression" dxfId="15038" priority="1396">
      <formula>IF(CC69="Validar","Rojo","Verde")</formula>
    </cfRule>
  </conditionalFormatting>
  <conditionalFormatting sqref="CC70:CC78">
    <cfRule type="colorScale" priority="1397">
      <colorScale>
        <cfvo type="min"/>
        <cfvo type="max"/>
        <color theme="0"/>
        <color theme="0"/>
      </colorScale>
    </cfRule>
    <cfRule type="expression" dxfId="15037" priority="1399">
      <formula>CB70&lt;0</formula>
    </cfRule>
  </conditionalFormatting>
  <conditionalFormatting sqref="CC79:CC81">
    <cfRule type="colorScale" priority="1409">
      <colorScale>
        <cfvo type="min"/>
        <cfvo type="max"/>
        <color theme="0"/>
        <color theme="0"/>
      </colorScale>
    </cfRule>
    <cfRule type="expression" dxfId="15036" priority="1410">
      <formula>CB79&lt;0</formula>
    </cfRule>
  </conditionalFormatting>
  <conditionalFormatting sqref="CC67 CC82 CC92 CC103 CC107">
    <cfRule type="colorScale" priority="1406">
      <colorScale>
        <cfvo type="min"/>
        <cfvo type="max"/>
        <color theme="0"/>
        <color theme="0"/>
      </colorScale>
    </cfRule>
  </conditionalFormatting>
  <conditionalFormatting sqref="CC84">
    <cfRule type="colorScale" priority="1394">
      <colorScale>
        <cfvo type="min"/>
        <cfvo type="max"/>
        <color theme="0"/>
        <color theme="0"/>
      </colorScale>
    </cfRule>
    <cfRule type="expression" dxfId="15035" priority="1395">
      <formula>CB84&lt;0</formula>
    </cfRule>
  </conditionalFormatting>
  <conditionalFormatting sqref="CC84:CC91">
    <cfRule type="expression" priority="1392">
      <formula>#REF!</formula>
    </cfRule>
  </conditionalFormatting>
  <conditionalFormatting sqref="CC84:CC92">
    <cfRule type="expression" dxfId="15034" priority="1390">
      <formula>IF(CC84="Validar","Rojo","Verde")</formula>
    </cfRule>
  </conditionalFormatting>
  <conditionalFormatting sqref="CC85:CC91">
    <cfRule type="colorScale" priority="1391">
      <colorScale>
        <cfvo type="min"/>
        <cfvo type="max"/>
        <color theme="0"/>
        <color theme="0"/>
      </colorScale>
    </cfRule>
    <cfRule type="expression" dxfId="15033" priority="1393">
      <formula>CB85&lt;0</formula>
    </cfRule>
  </conditionalFormatting>
  <conditionalFormatting sqref="CC94">
    <cfRule type="colorScale" priority="1388">
      <colorScale>
        <cfvo type="min"/>
        <cfvo type="max"/>
        <color theme="0"/>
        <color theme="0"/>
      </colorScale>
    </cfRule>
    <cfRule type="expression" dxfId="15032" priority="1389">
      <formula>CB94&lt;0</formula>
    </cfRule>
  </conditionalFormatting>
  <conditionalFormatting sqref="CC94:CC102">
    <cfRule type="expression" priority="1382">
      <formula>#REF!</formula>
    </cfRule>
  </conditionalFormatting>
  <conditionalFormatting sqref="CC94:CC103">
    <cfRule type="expression" dxfId="15031" priority="1380">
      <formula>IF(CC94="Validar","Rojo","Verde")</formula>
    </cfRule>
  </conditionalFormatting>
  <conditionalFormatting sqref="CC95:CC100">
    <cfRule type="colorScale" priority="1386">
      <colorScale>
        <cfvo type="min"/>
        <cfvo type="max"/>
        <color theme="0"/>
        <color theme="0"/>
      </colorScale>
    </cfRule>
    <cfRule type="expression" dxfId="15030" priority="1387">
      <formula>CB95&lt;0</formula>
    </cfRule>
  </conditionalFormatting>
  <conditionalFormatting sqref="CC101">
    <cfRule type="colorScale" priority="1384">
      <colorScale>
        <cfvo type="min"/>
        <cfvo type="max"/>
        <color theme="0"/>
        <color theme="0"/>
      </colorScale>
    </cfRule>
    <cfRule type="expression" dxfId="15029" priority="1385">
      <formula>CB101&lt;0</formula>
    </cfRule>
  </conditionalFormatting>
  <conditionalFormatting sqref="CC102">
    <cfRule type="colorScale" priority="1381">
      <colorScale>
        <cfvo type="min"/>
        <cfvo type="max"/>
        <color theme="0"/>
        <color theme="0"/>
      </colorScale>
    </cfRule>
    <cfRule type="expression" dxfId="15028" priority="1383">
      <formula>CB102&lt;0</formula>
    </cfRule>
  </conditionalFormatting>
  <conditionalFormatting sqref="CC105">
    <cfRule type="colorScale" priority="1378">
      <colorScale>
        <cfvo type="min"/>
        <cfvo type="max"/>
        <color theme="0"/>
        <color theme="0"/>
      </colorScale>
    </cfRule>
    <cfRule type="expression" dxfId="15027" priority="1379">
      <formula>CB105&lt;0</formula>
    </cfRule>
  </conditionalFormatting>
  <conditionalFormatting sqref="CC105:CC106">
    <cfRule type="expression" priority="1376">
      <formula>#REF!</formula>
    </cfRule>
  </conditionalFormatting>
  <conditionalFormatting sqref="CC105:CC107">
    <cfRule type="expression" dxfId="15026" priority="1374">
      <formula>IF(CC105="Validar","Rojo","Verde")</formula>
    </cfRule>
  </conditionalFormatting>
  <conditionalFormatting sqref="CC106">
    <cfRule type="colorScale" priority="1375">
      <colorScale>
        <cfvo type="min"/>
        <cfvo type="max"/>
        <color theme="0"/>
        <color theme="0"/>
      </colorScale>
    </cfRule>
    <cfRule type="expression" dxfId="15025" priority="1377">
      <formula>CB106&lt;0</formula>
    </cfRule>
  </conditionalFormatting>
  <conditionalFormatting sqref="CC110">
    <cfRule type="colorScale" priority="1366">
      <colorScale>
        <cfvo type="min"/>
        <cfvo type="max"/>
        <color theme="0"/>
        <color theme="0"/>
      </colorScale>
    </cfRule>
    <cfRule type="expression" dxfId="15024" priority="1367">
      <formula>CB110&lt;0</formula>
    </cfRule>
  </conditionalFormatting>
  <conditionalFormatting sqref="CC110:CC111">
    <cfRule type="expression" priority="1357">
      <formula>#REF!</formula>
    </cfRule>
  </conditionalFormatting>
  <conditionalFormatting sqref="CC111">
    <cfRule type="colorScale" priority="1356">
      <colorScale>
        <cfvo type="min"/>
        <cfvo type="max"/>
        <color theme="0"/>
        <color theme="0"/>
      </colorScale>
    </cfRule>
    <cfRule type="expression" dxfId="15023" priority="1358">
      <formula>CB111&lt;0</formula>
    </cfRule>
  </conditionalFormatting>
  <conditionalFormatting sqref="CC117">
    <cfRule type="colorScale" priority="1372">
      <colorScale>
        <cfvo type="min"/>
        <cfvo type="max"/>
        <color theme="0"/>
        <color theme="0"/>
      </colorScale>
    </cfRule>
    <cfRule type="expression" dxfId="15022" priority="1373">
      <formula>CB117&lt;0</formula>
    </cfRule>
  </conditionalFormatting>
  <conditionalFormatting sqref="CC117:CC123">
    <cfRule type="expression" priority="1370">
      <formula>#REF!</formula>
    </cfRule>
  </conditionalFormatting>
  <conditionalFormatting sqref="CC118:CC123">
    <cfRule type="colorScale" priority="1369">
      <colorScale>
        <cfvo type="min"/>
        <cfvo type="max"/>
        <color theme="0"/>
        <color theme="0"/>
      </colorScale>
    </cfRule>
    <cfRule type="expression" dxfId="15021" priority="1371">
      <formula>CB118&lt;0</formula>
    </cfRule>
  </conditionalFormatting>
  <conditionalFormatting sqref="CC126:CC135">
    <cfRule type="expression" dxfId="15020" priority="1493">
      <formula>IF(CC126="Validar","Rojo","Verde")</formula>
    </cfRule>
    <cfRule type="colorScale" priority="1494">
      <colorScale>
        <cfvo type="min"/>
        <cfvo type="max"/>
        <color theme="0"/>
        <color theme="0"/>
      </colorScale>
    </cfRule>
    <cfRule type="expression" priority="1495">
      <formula>$F$23</formula>
    </cfRule>
    <cfRule type="expression" dxfId="15019" priority="1496">
      <formula>CB126&lt;0</formula>
    </cfRule>
  </conditionalFormatting>
  <conditionalFormatting sqref="CB6">
    <cfRule type="colorScale" priority="1353">
      <colorScale>
        <cfvo type="min"/>
        <cfvo type="max"/>
        <color theme="0"/>
        <color theme="0"/>
      </colorScale>
    </cfRule>
    <cfRule type="expression" dxfId="15018" priority="1354">
      <formula>CA6&lt;0</formula>
    </cfRule>
  </conditionalFormatting>
  <conditionalFormatting sqref="CB6">
    <cfRule type="expression" dxfId="15017" priority="1351">
      <formula>IF(CB6="Validar","Rojo","Verde")</formula>
    </cfRule>
    <cfRule type="expression" priority="1352">
      <formula>#REF!</formula>
    </cfRule>
  </conditionalFormatting>
  <conditionalFormatting sqref="CB7:CB8">
    <cfRule type="colorScale" priority="1349">
      <colorScale>
        <cfvo type="min"/>
        <cfvo type="max"/>
        <color theme="0"/>
        <color theme="0"/>
      </colorScale>
    </cfRule>
    <cfRule type="expression" dxfId="15016" priority="1350">
      <formula>CA7&lt;0</formula>
    </cfRule>
  </conditionalFormatting>
  <conditionalFormatting sqref="CB7:CB8">
    <cfRule type="expression" dxfId="15015" priority="1347">
      <formula>IF(CB7="Validar","Rojo","Verde")</formula>
    </cfRule>
    <cfRule type="expression" priority="1348">
      <formula>#REF!</formula>
    </cfRule>
  </conditionalFormatting>
  <conditionalFormatting sqref="CF9">
    <cfRule type="colorScale" priority="1314">
      <colorScale>
        <cfvo type="min"/>
        <cfvo type="max"/>
        <color theme="0"/>
        <color theme="0"/>
      </colorScale>
    </cfRule>
    <cfRule type="expression" dxfId="15014" priority="1315">
      <formula>CE9&lt;0</formula>
    </cfRule>
  </conditionalFormatting>
  <conditionalFormatting sqref="CF9:CF20">
    <cfRule type="expression" dxfId="15013" priority="1285">
      <formula>IF(CF9="Validar","Rojo","Verde")</formula>
    </cfRule>
    <cfRule type="expression" priority="1287">
      <formula>#REF!</formula>
    </cfRule>
  </conditionalFormatting>
  <conditionalFormatting sqref="CF10">
    <cfRule type="colorScale" priority="1291">
      <colorScale>
        <cfvo type="min"/>
        <cfvo type="max"/>
        <color theme="0"/>
        <color theme="0"/>
      </colorScale>
    </cfRule>
    <cfRule type="expression" dxfId="15012" priority="1292">
      <formula>CE10&lt;0</formula>
    </cfRule>
  </conditionalFormatting>
  <conditionalFormatting sqref="CF11:CF14">
    <cfRule type="colorScale" priority="1312">
      <colorScale>
        <cfvo type="min"/>
        <cfvo type="max"/>
        <color theme="0"/>
        <color theme="0"/>
      </colorScale>
    </cfRule>
    <cfRule type="expression" dxfId="15011" priority="1313">
      <formula>CE11&lt;0</formula>
    </cfRule>
  </conditionalFormatting>
  <conditionalFormatting sqref="CF15">
    <cfRule type="colorScale" priority="1289">
      <colorScale>
        <cfvo type="min"/>
        <cfvo type="max"/>
        <color theme="0"/>
        <color theme="0"/>
      </colorScale>
    </cfRule>
    <cfRule type="expression" dxfId="15010" priority="1290">
      <formula>CE15&lt;0</formula>
    </cfRule>
  </conditionalFormatting>
  <conditionalFormatting sqref="CF16:CF17">
    <cfRule type="colorScale" priority="1310">
      <colorScale>
        <cfvo type="min"/>
        <cfvo type="max"/>
        <color theme="0"/>
        <color theme="0"/>
      </colorScale>
    </cfRule>
    <cfRule type="expression" dxfId="15009" priority="1311">
      <formula>CE16&lt;0</formula>
    </cfRule>
  </conditionalFormatting>
  <conditionalFormatting sqref="CF18">
    <cfRule type="colorScale" priority="1286">
      <colorScale>
        <cfvo type="min"/>
        <cfvo type="max"/>
        <color theme="0"/>
        <color theme="0"/>
      </colorScale>
    </cfRule>
    <cfRule type="expression" dxfId="15008" priority="1288">
      <formula>CE18&lt;0</formula>
    </cfRule>
  </conditionalFormatting>
  <conditionalFormatting sqref="CF19:CF20">
    <cfRule type="colorScale" priority="1308">
      <colorScale>
        <cfvo type="min"/>
        <cfvo type="max"/>
        <color theme="0"/>
        <color theme="0"/>
      </colorScale>
    </cfRule>
    <cfRule type="expression" dxfId="15007" priority="1309">
      <formula>CE19&lt;0</formula>
    </cfRule>
  </conditionalFormatting>
  <conditionalFormatting sqref="CF23">
    <cfRule type="colorScale" priority="1283">
      <colorScale>
        <cfvo type="min"/>
        <cfvo type="max"/>
        <color theme="0"/>
        <color theme="0"/>
      </colorScale>
    </cfRule>
    <cfRule type="expression" dxfId="15006" priority="1284">
      <formula>CE23&lt;0</formula>
    </cfRule>
  </conditionalFormatting>
  <conditionalFormatting sqref="CF23:CF31">
    <cfRule type="expression" dxfId="15005" priority="1277">
      <formula>IF(CF23="Validar","Rojo","Verde")</formula>
    </cfRule>
    <cfRule type="expression" priority="1279">
      <formula>#REF!</formula>
    </cfRule>
  </conditionalFormatting>
  <conditionalFormatting sqref="CF24">
    <cfRule type="colorScale" priority="1306">
      <colorScale>
        <cfvo type="min"/>
        <cfvo type="max"/>
        <color theme="0"/>
        <color theme="0"/>
      </colorScale>
    </cfRule>
    <cfRule type="expression" dxfId="15004" priority="1307">
      <formula>CE24&lt;0</formula>
    </cfRule>
  </conditionalFormatting>
  <conditionalFormatting sqref="CF25">
    <cfRule type="colorScale" priority="1304">
      <colorScale>
        <cfvo type="min"/>
        <cfvo type="max"/>
        <color theme="0"/>
        <color theme="0"/>
      </colorScale>
    </cfRule>
    <cfRule type="expression" dxfId="15003" priority="1305">
      <formula>CE25&lt;0</formula>
    </cfRule>
  </conditionalFormatting>
  <conditionalFormatting sqref="CF26">
    <cfRule type="colorScale" priority="1281">
      <colorScale>
        <cfvo type="min"/>
        <cfvo type="max"/>
        <color theme="0"/>
        <color theme="0"/>
      </colorScale>
    </cfRule>
    <cfRule type="expression" dxfId="15002" priority="1282">
      <formula>CE26&lt;0</formula>
    </cfRule>
  </conditionalFormatting>
  <conditionalFormatting sqref="CF27">
    <cfRule type="colorScale" priority="1302">
      <colorScale>
        <cfvo type="min"/>
        <cfvo type="max"/>
        <color theme="0"/>
        <color theme="0"/>
      </colorScale>
    </cfRule>
    <cfRule type="expression" dxfId="15001" priority="1303">
      <formula>CE27&lt;0</formula>
    </cfRule>
  </conditionalFormatting>
  <conditionalFormatting sqref="CF28">
    <cfRule type="colorScale" priority="1300">
      <colorScale>
        <cfvo type="min"/>
        <cfvo type="max"/>
        <color theme="0"/>
        <color theme="0"/>
      </colorScale>
    </cfRule>
    <cfRule type="expression" dxfId="15000" priority="1301">
      <formula>CE28&lt;0</formula>
    </cfRule>
  </conditionalFormatting>
  <conditionalFormatting sqref="CF29">
    <cfRule type="colorScale" priority="1278">
      <colorScale>
        <cfvo type="min"/>
        <cfvo type="max"/>
        <color theme="0"/>
        <color theme="0"/>
      </colorScale>
    </cfRule>
    <cfRule type="expression" dxfId="14999" priority="1280">
      <formula>CE29&lt;0</formula>
    </cfRule>
  </conditionalFormatting>
  <conditionalFormatting sqref="CF30">
    <cfRule type="colorScale" priority="1298">
      <colorScale>
        <cfvo type="min"/>
        <cfvo type="max"/>
        <color theme="0"/>
        <color theme="0"/>
      </colorScale>
    </cfRule>
    <cfRule type="expression" dxfId="14998" priority="1299">
      <formula>CE30&lt;0</formula>
    </cfRule>
  </conditionalFormatting>
  <conditionalFormatting sqref="CF31">
    <cfRule type="colorScale" priority="1296">
      <colorScale>
        <cfvo type="min"/>
        <cfvo type="max"/>
        <color theme="0"/>
        <color theme="0"/>
      </colorScale>
    </cfRule>
    <cfRule type="expression" dxfId="14997" priority="1297">
      <formula>CE31&lt;0</formula>
    </cfRule>
  </conditionalFormatting>
  <conditionalFormatting sqref="CF39">
    <cfRule type="colorScale" priority="1274">
      <colorScale>
        <cfvo type="min"/>
        <cfvo type="max"/>
        <color theme="0"/>
        <color theme="0"/>
      </colorScale>
    </cfRule>
    <cfRule type="expression" priority="1275">
      <formula>#REF!</formula>
    </cfRule>
    <cfRule type="expression" dxfId="14996" priority="1276">
      <formula>CE39&lt;0</formula>
    </cfRule>
  </conditionalFormatting>
  <conditionalFormatting sqref="CF39:CF107">
    <cfRule type="expression" dxfId="14995" priority="1212">
      <formula>IF(CF39="Validar","Rojo","Verde")</formula>
    </cfRule>
  </conditionalFormatting>
  <conditionalFormatting sqref="CF40:CF67">
    <cfRule type="colorScale" priority="1293">
      <colorScale>
        <cfvo type="min"/>
        <cfvo type="max"/>
        <color theme="0"/>
        <color theme="0"/>
      </colorScale>
    </cfRule>
    <cfRule type="expression" priority="1294">
      <formula>$F$19</formula>
    </cfRule>
    <cfRule type="expression" dxfId="14994" priority="1295">
      <formula>CE40&lt;0</formula>
    </cfRule>
  </conditionalFormatting>
  <conditionalFormatting sqref="CF68">
    <cfRule type="colorScale" priority="1271">
      <colorScale>
        <cfvo type="min"/>
        <cfvo type="max"/>
        <color theme="0"/>
        <color theme="0"/>
      </colorScale>
    </cfRule>
    <cfRule type="expression" priority="1272">
      <formula>#REF!</formula>
    </cfRule>
    <cfRule type="expression" dxfId="14993" priority="1273">
      <formula>CE68&lt;0</formula>
    </cfRule>
  </conditionalFormatting>
  <conditionalFormatting sqref="CF69:CF81">
    <cfRule type="colorScale" priority="1318">
      <colorScale>
        <cfvo type="min"/>
        <cfvo type="max"/>
        <color theme="0"/>
        <color theme="0"/>
      </colorScale>
    </cfRule>
    <cfRule type="expression" priority="1319">
      <formula>$F$19</formula>
    </cfRule>
    <cfRule type="expression" dxfId="14992" priority="1320">
      <formula>CE69&lt;0</formula>
    </cfRule>
  </conditionalFormatting>
  <conditionalFormatting sqref="CF82 CF92 CF103 CF107">
    <cfRule type="expression" dxfId="14991" priority="1317">
      <formula>CE82&lt;0</formula>
    </cfRule>
  </conditionalFormatting>
  <conditionalFormatting sqref="CF83">
    <cfRule type="colorScale" priority="1213">
      <colorScale>
        <cfvo type="min"/>
        <cfvo type="max"/>
        <color theme="0"/>
        <color theme="0"/>
      </colorScale>
    </cfRule>
    <cfRule type="expression" priority="1214">
      <formula>#REF!</formula>
    </cfRule>
    <cfRule type="expression" dxfId="14990" priority="1215">
      <formula>CE83&lt;0</formula>
    </cfRule>
  </conditionalFormatting>
  <conditionalFormatting sqref="CF84:CF91">
    <cfRule type="colorScale" priority="1321">
      <colorScale>
        <cfvo type="min"/>
        <cfvo type="max"/>
        <color theme="0"/>
        <color theme="0"/>
      </colorScale>
    </cfRule>
    <cfRule type="expression" priority="1322">
      <formula>$F$19</formula>
    </cfRule>
    <cfRule type="expression" dxfId="14989" priority="1323">
      <formula>CE84&lt;0</formula>
    </cfRule>
  </conditionalFormatting>
  <conditionalFormatting sqref="CF92 CF82 CF103 CF107">
    <cfRule type="colorScale" priority="1316">
      <colorScale>
        <cfvo type="min"/>
        <cfvo type="max"/>
        <color theme="0"/>
        <color theme="0"/>
      </colorScale>
    </cfRule>
  </conditionalFormatting>
  <conditionalFormatting sqref="CF93">
    <cfRule type="colorScale" priority="1268">
      <colorScale>
        <cfvo type="min"/>
        <cfvo type="max"/>
        <color theme="0"/>
        <color theme="0"/>
      </colorScale>
    </cfRule>
    <cfRule type="expression" priority="1269">
      <formula>#REF!</formula>
    </cfRule>
    <cfRule type="expression" dxfId="14988" priority="1270">
      <formula>CE93&lt;0</formula>
    </cfRule>
  </conditionalFormatting>
  <conditionalFormatting sqref="CF94:CF102">
    <cfRule type="colorScale" priority="1324">
      <colorScale>
        <cfvo type="min"/>
        <cfvo type="max"/>
        <color theme="0"/>
        <color theme="0"/>
      </colorScale>
    </cfRule>
    <cfRule type="expression" priority="1325">
      <formula>$F$19</formula>
    </cfRule>
    <cfRule type="expression" dxfId="14987" priority="1326">
      <formula>CE94&lt;0</formula>
    </cfRule>
  </conditionalFormatting>
  <conditionalFormatting sqref="CF104">
    <cfRule type="colorScale" priority="1265">
      <colorScale>
        <cfvo type="min"/>
        <cfvo type="max"/>
        <color theme="0"/>
        <color theme="0"/>
      </colorScale>
    </cfRule>
    <cfRule type="expression" priority="1266">
      <formula>#REF!</formula>
    </cfRule>
    <cfRule type="expression" dxfId="14986" priority="1267">
      <formula>CE104&lt;0</formula>
    </cfRule>
  </conditionalFormatting>
  <conditionalFormatting sqref="CF105:CF106">
    <cfRule type="colorScale" priority="1327">
      <colorScale>
        <cfvo type="min"/>
        <cfvo type="max"/>
        <color theme="0"/>
        <color theme="0"/>
      </colorScale>
    </cfRule>
    <cfRule type="expression" priority="1328">
      <formula>$F$19</formula>
    </cfRule>
    <cfRule type="expression" dxfId="14985" priority="1329">
      <formula>CE105&lt;0</formula>
    </cfRule>
  </conditionalFormatting>
  <conditionalFormatting sqref="CF110">
    <cfRule type="colorScale" priority="1330">
      <colorScale>
        <cfvo type="min"/>
        <cfvo type="max"/>
        <color theme="0"/>
        <color theme="0"/>
      </colorScale>
    </cfRule>
    <cfRule type="expression" dxfId="14984" priority="1331">
      <formula>CE110&lt;0</formula>
    </cfRule>
  </conditionalFormatting>
  <conditionalFormatting sqref="CF110:CF111">
    <cfRule type="expression" priority="1210">
      <formula>$F$19</formula>
    </cfRule>
  </conditionalFormatting>
  <conditionalFormatting sqref="CF111">
    <cfRule type="colorScale" priority="1209">
      <colorScale>
        <cfvo type="min"/>
        <cfvo type="max"/>
        <color theme="0"/>
        <color theme="0"/>
      </colorScale>
    </cfRule>
    <cfRule type="expression" dxfId="14983" priority="1211">
      <formula>CE111&lt;0</formula>
    </cfRule>
  </conditionalFormatting>
  <conditionalFormatting sqref="CF117:CF123">
    <cfRule type="colorScale" priority="1335">
      <colorScale>
        <cfvo type="min"/>
        <cfvo type="max"/>
        <color theme="0"/>
        <color theme="0"/>
      </colorScale>
    </cfRule>
    <cfRule type="expression" priority="1336">
      <formula>$F$19</formula>
    </cfRule>
    <cfRule type="expression" dxfId="14982" priority="1337">
      <formula>CE117&lt;0</formula>
    </cfRule>
  </conditionalFormatting>
  <conditionalFormatting sqref="CF125">
    <cfRule type="colorScale" priority="1262">
      <colorScale>
        <cfvo type="min"/>
        <cfvo type="max"/>
        <color theme="0"/>
        <color theme="0"/>
      </colorScale>
    </cfRule>
    <cfRule type="expression" priority="1263">
      <formula>#REF!</formula>
    </cfRule>
    <cfRule type="expression" dxfId="14981" priority="1264">
      <formula>CE125&lt;0</formula>
    </cfRule>
  </conditionalFormatting>
  <conditionalFormatting sqref="CF125:CF135">
    <cfRule type="expression" dxfId="14980" priority="1261">
      <formula>IF(CF125="Validar","Rojo","Verde")</formula>
    </cfRule>
  </conditionalFormatting>
  <conditionalFormatting sqref="CF126:CF132">
    <cfRule type="colorScale" priority="1338">
      <colorScale>
        <cfvo type="min"/>
        <cfvo type="max"/>
        <color theme="0"/>
        <color theme="0"/>
      </colorScale>
    </cfRule>
    <cfRule type="expression" dxfId="14979" priority="1340">
      <formula>CE126&lt;0</formula>
    </cfRule>
  </conditionalFormatting>
  <conditionalFormatting sqref="CF126:CF134">
    <cfRule type="expression" priority="1339">
      <formula>$F$19</formula>
    </cfRule>
  </conditionalFormatting>
  <conditionalFormatting sqref="CF133:CF134">
    <cfRule type="colorScale" priority="1341">
      <colorScale>
        <cfvo type="min"/>
        <cfvo type="max"/>
        <color theme="0"/>
        <color theme="0"/>
      </colorScale>
    </cfRule>
    <cfRule type="expression" dxfId="14978" priority="1342">
      <formula>CE133&lt;0</formula>
    </cfRule>
  </conditionalFormatting>
  <conditionalFormatting sqref="CF135">
    <cfRule type="colorScale" priority="1332">
      <colorScale>
        <cfvo type="min"/>
        <cfvo type="max"/>
        <color theme="0"/>
        <color theme="0"/>
      </colorScale>
    </cfRule>
    <cfRule type="expression" priority="1333">
      <formula>$F$23</formula>
    </cfRule>
    <cfRule type="expression" dxfId="14977" priority="1334">
      <formula>CE135&lt;0</formula>
    </cfRule>
  </conditionalFormatting>
  <conditionalFormatting sqref="CF110:CG111">
    <cfRule type="expression" dxfId="14976" priority="1205">
      <formula>IF(CF110="Validar","Rojo","Verde")</formula>
    </cfRule>
  </conditionalFormatting>
  <conditionalFormatting sqref="CF117:CG123">
    <cfRule type="expression" dxfId="14975" priority="1218">
      <formula>IF(CF117="Validar","Rojo","Verde")</formula>
    </cfRule>
  </conditionalFormatting>
  <conditionalFormatting sqref="CG40:CG66">
    <cfRule type="colorScale" priority="1253">
      <colorScale>
        <cfvo type="min"/>
        <cfvo type="max"/>
        <color theme="0"/>
        <color theme="0"/>
      </colorScale>
    </cfRule>
    <cfRule type="expression" priority="1254">
      <formula>#REF!</formula>
    </cfRule>
    <cfRule type="expression" dxfId="14974" priority="1255">
      <formula>CF40&lt;0</formula>
    </cfRule>
  </conditionalFormatting>
  <conditionalFormatting sqref="CG40:CG67">
    <cfRule type="expression" dxfId="14973" priority="1252">
      <formula>IF(CG40="Validar","Rojo","Verde")</formula>
    </cfRule>
  </conditionalFormatting>
  <conditionalFormatting sqref="CG67 CF82:CG82 CF92:CG92 CF103:CG103 CF107:CG107">
    <cfRule type="expression" priority="1257">
      <formula>$F$23</formula>
    </cfRule>
  </conditionalFormatting>
  <conditionalFormatting sqref="CG67 CG82 CG92 CG103 CG107">
    <cfRule type="expression" dxfId="14972" priority="1258">
      <formula>CF67&lt;0</formula>
    </cfRule>
  </conditionalFormatting>
  <conditionalFormatting sqref="CG69">
    <cfRule type="colorScale" priority="1250">
      <colorScale>
        <cfvo type="min"/>
        <cfvo type="max"/>
        <color theme="0"/>
        <color theme="0"/>
      </colorScale>
    </cfRule>
    <cfRule type="expression" dxfId="14971" priority="1251">
      <formula>CF69&lt;0</formula>
    </cfRule>
  </conditionalFormatting>
  <conditionalFormatting sqref="CG69:CG81">
    <cfRule type="expression" priority="1248">
      <formula>#REF!</formula>
    </cfRule>
  </conditionalFormatting>
  <conditionalFormatting sqref="CG69:CG82">
    <cfRule type="expression" dxfId="14970" priority="1246">
      <formula>IF(CG69="Validar","Rojo","Verde")</formula>
    </cfRule>
  </conditionalFormatting>
  <conditionalFormatting sqref="CG70:CG78">
    <cfRule type="colorScale" priority="1247">
      <colorScale>
        <cfvo type="min"/>
        <cfvo type="max"/>
        <color theme="0"/>
        <color theme="0"/>
      </colorScale>
    </cfRule>
    <cfRule type="expression" dxfId="14969" priority="1249">
      <formula>CF70&lt;0</formula>
    </cfRule>
  </conditionalFormatting>
  <conditionalFormatting sqref="CG79:CG81">
    <cfRule type="colorScale" priority="1259">
      <colorScale>
        <cfvo type="min"/>
        <cfvo type="max"/>
        <color theme="0"/>
        <color theme="0"/>
      </colorScale>
    </cfRule>
    <cfRule type="expression" dxfId="14968" priority="1260">
      <formula>CF79&lt;0</formula>
    </cfRule>
  </conditionalFormatting>
  <conditionalFormatting sqref="CG82 CG67 CG92 CG103 CG107">
    <cfRule type="colorScale" priority="1256">
      <colorScale>
        <cfvo type="min"/>
        <cfvo type="max"/>
        <color theme="0"/>
        <color theme="0"/>
      </colorScale>
    </cfRule>
  </conditionalFormatting>
  <conditionalFormatting sqref="CG84">
    <cfRule type="colorScale" priority="1244">
      <colorScale>
        <cfvo type="min"/>
        <cfvo type="max"/>
        <color theme="0"/>
        <color theme="0"/>
      </colorScale>
    </cfRule>
    <cfRule type="expression" dxfId="14967" priority="1245">
      <formula>CF84&lt;0</formula>
    </cfRule>
  </conditionalFormatting>
  <conditionalFormatting sqref="CG84:CG91">
    <cfRule type="expression" priority="1242">
      <formula>#REF!</formula>
    </cfRule>
  </conditionalFormatting>
  <conditionalFormatting sqref="CG84:CG92">
    <cfRule type="expression" dxfId="14966" priority="1240">
      <formula>IF(CG84="Validar","Rojo","Verde")</formula>
    </cfRule>
  </conditionalFormatting>
  <conditionalFormatting sqref="CG85:CG91">
    <cfRule type="colorScale" priority="1241">
      <colorScale>
        <cfvo type="min"/>
        <cfvo type="max"/>
        <color theme="0"/>
        <color theme="0"/>
      </colorScale>
    </cfRule>
    <cfRule type="expression" dxfId="14965" priority="1243">
      <formula>CF85&lt;0</formula>
    </cfRule>
  </conditionalFormatting>
  <conditionalFormatting sqref="CG94">
    <cfRule type="colorScale" priority="1238">
      <colorScale>
        <cfvo type="min"/>
        <cfvo type="max"/>
        <color theme="0"/>
        <color theme="0"/>
      </colorScale>
    </cfRule>
    <cfRule type="expression" dxfId="14964" priority="1239">
      <formula>CF94&lt;0</formula>
    </cfRule>
  </conditionalFormatting>
  <conditionalFormatting sqref="CG94:CG102">
    <cfRule type="expression" priority="1232">
      <formula>#REF!</formula>
    </cfRule>
  </conditionalFormatting>
  <conditionalFormatting sqref="CG94:CG103">
    <cfRule type="expression" dxfId="14963" priority="1230">
      <formula>IF(CG94="Validar","Rojo","Verde")</formula>
    </cfRule>
  </conditionalFormatting>
  <conditionalFormatting sqref="CG95:CG100">
    <cfRule type="colorScale" priority="1236">
      <colorScale>
        <cfvo type="min"/>
        <cfvo type="max"/>
        <color theme="0"/>
        <color theme="0"/>
      </colorScale>
    </cfRule>
    <cfRule type="expression" dxfId="14962" priority="1237">
      <formula>CF95&lt;0</formula>
    </cfRule>
  </conditionalFormatting>
  <conditionalFormatting sqref="CG101">
    <cfRule type="colorScale" priority="1234">
      <colorScale>
        <cfvo type="min"/>
        <cfvo type="max"/>
        <color theme="0"/>
        <color theme="0"/>
      </colorScale>
    </cfRule>
    <cfRule type="expression" dxfId="14961" priority="1235">
      <formula>CF101&lt;0</formula>
    </cfRule>
  </conditionalFormatting>
  <conditionalFormatting sqref="CG102">
    <cfRule type="colorScale" priority="1231">
      <colorScale>
        <cfvo type="min"/>
        <cfvo type="max"/>
        <color theme="0"/>
        <color theme="0"/>
      </colorScale>
    </cfRule>
    <cfRule type="expression" dxfId="14960" priority="1233">
      <formula>CF102&lt;0</formula>
    </cfRule>
  </conditionalFormatting>
  <conditionalFormatting sqref="CG105">
    <cfRule type="colorScale" priority="1228">
      <colorScale>
        <cfvo type="min"/>
        <cfvo type="max"/>
        <color theme="0"/>
        <color theme="0"/>
      </colorScale>
    </cfRule>
    <cfRule type="expression" dxfId="14959" priority="1229">
      <formula>CF105&lt;0</formula>
    </cfRule>
  </conditionalFormatting>
  <conditionalFormatting sqref="CG105:CG106">
    <cfRule type="expression" priority="1226">
      <formula>#REF!</formula>
    </cfRule>
  </conditionalFormatting>
  <conditionalFormatting sqref="CG105:CG107">
    <cfRule type="expression" dxfId="14958" priority="1224">
      <formula>IF(CG105="Validar","Rojo","Verde")</formula>
    </cfRule>
  </conditionalFormatting>
  <conditionalFormatting sqref="CG106">
    <cfRule type="colorScale" priority="1225">
      <colorScale>
        <cfvo type="min"/>
        <cfvo type="max"/>
        <color theme="0"/>
        <color theme="0"/>
      </colorScale>
    </cfRule>
    <cfRule type="expression" dxfId="14957" priority="1227">
      <formula>CF106&lt;0</formula>
    </cfRule>
  </conditionalFormatting>
  <conditionalFormatting sqref="CG110">
    <cfRule type="colorScale" priority="1216">
      <colorScale>
        <cfvo type="min"/>
        <cfvo type="max"/>
        <color theme="0"/>
        <color theme="0"/>
      </colorScale>
    </cfRule>
    <cfRule type="expression" dxfId="14956" priority="1217">
      <formula>CF110&lt;0</formula>
    </cfRule>
  </conditionalFormatting>
  <conditionalFormatting sqref="CG110:CG111">
    <cfRule type="expression" priority="1207">
      <formula>#REF!</formula>
    </cfRule>
  </conditionalFormatting>
  <conditionalFormatting sqref="CG111">
    <cfRule type="colorScale" priority="1206">
      <colorScale>
        <cfvo type="min"/>
        <cfvo type="max"/>
        <color theme="0"/>
        <color theme="0"/>
      </colorScale>
    </cfRule>
    <cfRule type="expression" dxfId="14955" priority="1208">
      <formula>CF111&lt;0</formula>
    </cfRule>
  </conditionalFormatting>
  <conditionalFormatting sqref="CG117">
    <cfRule type="colorScale" priority="1222">
      <colorScale>
        <cfvo type="min"/>
        <cfvo type="max"/>
        <color theme="0"/>
        <color theme="0"/>
      </colorScale>
    </cfRule>
    <cfRule type="expression" dxfId="14954" priority="1223">
      <formula>CF117&lt;0</formula>
    </cfRule>
  </conditionalFormatting>
  <conditionalFormatting sqref="CG117:CG123">
    <cfRule type="expression" priority="1220">
      <formula>#REF!</formula>
    </cfRule>
  </conditionalFormatting>
  <conditionalFormatting sqref="CG118:CG123">
    <cfRule type="colorScale" priority="1219">
      <colorScale>
        <cfvo type="min"/>
        <cfvo type="max"/>
        <color theme="0"/>
        <color theme="0"/>
      </colorScale>
    </cfRule>
    <cfRule type="expression" dxfId="14953" priority="1221">
      <formula>CF118&lt;0</formula>
    </cfRule>
  </conditionalFormatting>
  <conditionalFormatting sqref="CG126:CG135">
    <cfRule type="expression" dxfId="14952" priority="1343">
      <formula>IF(CG126="Validar","Rojo","Verde")</formula>
    </cfRule>
    <cfRule type="colorScale" priority="1344">
      <colorScale>
        <cfvo type="min"/>
        <cfvo type="max"/>
        <color theme="0"/>
        <color theme="0"/>
      </colorScale>
    </cfRule>
    <cfRule type="expression" priority="1345">
      <formula>$F$23</formula>
    </cfRule>
    <cfRule type="expression" dxfId="14951" priority="1346">
      <formula>CF126&lt;0</formula>
    </cfRule>
  </conditionalFormatting>
  <conditionalFormatting sqref="CF6">
    <cfRule type="colorScale" priority="1203">
      <colorScale>
        <cfvo type="min"/>
        <cfvo type="max"/>
        <color theme="0"/>
        <color theme="0"/>
      </colorScale>
    </cfRule>
    <cfRule type="expression" dxfId="14950" priority="1204">
      <formula>CE6&lt;0</formula>
    </cfRule>
  </conditionalFormatting>
  <conditionalFormatting sqref="CF6">
    <cfRule type="expression" dxfId="14949" priority="1201">
      <formula>IF(CF6="Validar","Rojo","Verde")</formula>
    </cfRule>
    <cfRule type="expression" priority="1202">
      <formula>#REF!</formula>
    </cfRule>
  </conditionalFormatting>
  <conditionalFormatting sqref="CF7:CF8">
    <cfRule type="colorScale" priority="1199">
      <colorScale>
        <cfvo type="min"/>
        <cfvo type="max"/>
        <color theme="0"/>
        <color theme="0"/>
      </colorScale>
    </cfRule>
    <cfRule type="expression" dxfId="14948" priority="1200">
      <formula>CE7&lt;0</formula>
    </cfRule>
  </conditionalFormatting>
  <conditionalFormatting sqref="CF7:CF8">
    <cfRule type="expression" dxfId="14947" priority="1197">
      <formula>IF(CF7="Validar","Rojo","Verde")</formula>
    </cfRule>
    <cfRule type="expression" priority="1198">
      <formula>#REF!</formula>
    </cfRule>
  </conditionalFormatting>
  <conditionalFormatting sqref="CI9">
    <cfRule type="colorScale" priority="1164">
      <colorScale>
        <cfvo type="min"/>
        <cfvo type="max"/>
        <color theme="0"/>
        <color theme="0"/>
      </colorScale>
    </cfRule>
    <cfRule type="expression" dxfId="14946" priority="1165">
      <formula>CH9&lt;0</formula>
    </cfRule>
  </conditionalFormatting>
  <conditionalFormatting sqref="CI9:CI20">
    <cfRule type="expression" dxfId="14945" priority="1135">
      <formula>IF(CI9="Validar","Rojo","Verde")</formula>
    </cfRule>
    <cfRule type="expression" priority="1137">
      <formula>#REF!</formula>
    </cfRule>
  </conditionalFormatting>
  <conditionalFormatting sqref="CI10">
    <cfRule type="colorScale" priority="1141">
      <colorScale>
        <cfvo type="min"/>
        <cfvo type="max"/>
        <color theme="0"/>
        <color theme="0"/>
      </colorScale>
    </cfRule>
    <cfRule type="expression" dxfId="14944" priority="1142">
      <formula>CH10&lt;0</formula>
    </cfRule>
  </conditionalFormatting>
  <conditionalFormatting sqref="CI11:CI14">
    <cfRule type="colorScale" priority="1162">
      <colorScale>
        <cfvo type="min"/>
        <cfvo type="max"/>
        <color theme="0"/>
        <color theme="0"/>
      </colorScale>
    </cfRule>
    <cfRule type="expression" dxfId="14943" priority="1163">
      <formula>CH11&lt;0</formula>
    </cfRule>
  </conditionalFormatting>
  <conditionalFormatting sqref="CI15">
    <cfRule type="colorScale" priority="1139">
      <colorScale>
        <cfvo type="min"/>
        <cfvo type="max"/>
        <color theme="0"/>
        <color theme="0"/>
      </colorScale>
    </cfRule>
    <cfRule type="expression" dxfId="14942" priority="1140">
      <formula>CH15&lt;0</formula>
    </cfRule>
  </conditionalFormatting>
  <conditionalFormatting sqref="CI16:CI17">
    <cfRule type="colorScale" priority="1160">
      <colorScale>
        <cfvo type="min"/>
        <cfvo type="max"/>
        <color theme="0"/>
        <color theme="0"/>
      </colorScale>
    </cfRule>
    <cfRule type="expression" dxfId="14941" priority="1161">
      <formula>CH16&lt;0</formula>
    </cfRule>
  </conditionalFormatting>
  <conditionalFormatting sqref="CI18">
    <cfRule type="colorScale" priority="1136">
      <colorScale>
        <cfvo type="min"/>
        <cfvo type="max"/>
        <color theme="0"/>
        <color theme="0"/>
      </colorScale>
    </cfRule>
    <cfRule type="expression" dxfId="14940" priority="1138">
      <formula>CH18&lt;0</formula>
    </cfRule>
  </conditionalFormatting>
  <conditionalFormatting sqref="CI19:CI20">
    <cfRule type="colorScale" priority="1158">
      <colorScale>
        <cfvo type="min"/>
        <cfvo type="max"/>
        <color theme="0"/>
        <color theme="0"/>
      </colorScale>
    </cfRule>
    <cfRule type="expression" dxfId="14939" priority="1159">
      <formula>CH19&lt;0</formula>
    </cfRule>
  </conditionalFormatting>
  <conditionalFormatting sqref="CI23">
    <cfRule type="colorScale" priority="1133">
      <colorScale>
        <cfvo type="min"/>
        <cfvo type="max"/>
        <color theme="0"/>
        <color theme="0"/>
      </colorScale>
    </cfRule>
    <cfRule type="expression" dxfId="14938" priority="1134">
      <formula>CH23&lt;0</formula>
    </cfRule>
  </conditionalFormatting>
  <conditionalFormatting sqref="CI23:CI31">
    <cfRule type="expression" dxfId="14937" priority="1127">
      <formula>IF(CI23="Validar","Rojo","Verde")</formula>
    </cfRule>
    <cfRule type="expression" priority="1129">
      <formula>#REF!</formula>
    </cfRule>
  </conditionalFormatting>
  <conditionalFormatting sqref="CI24">
    <cfRule type="colorScale" priority="1156">
      <colorScale>
        <cfvo type="min"/>
        <cfvo type="max"/>
        <color theme="0"/>
        <color theme="0"/>
      </colorScale>
    </cfRule>
    <cfRule type="expression" dxfId="14936" priority="1157">
      <formula>CH24&lt;0</formula>
    </cfRule>
  </conditionalFormatting>
  <conditionalFormatting sqref="CI25">
    <cfRule type="colorScale" priority="1154">
      <colorScale>
        <cfvo type="min"/>
        <cfvo type="max"/>
        <color theme="0"/>
        <color theme="0"/>
      </colorScale>
    </cfRule>
    <cfRule type="expression" dxfId="14935" priority="1155">
      <formula>CH25&lt;0</formula>
    </cfRule>
  </conditionalFormatting>
  <conditionalFormatting sqref="CI26">
    <cfRule type="colorScale" priority="1131">
      <colorScale>
        <cfvo type="min"/>
        <cfvo type="max"/>
        <color theme="0"/>
        <color theme="0"/>
      </colorScale>
    </cfRule>
    <cfRule type="expression" dxfId="14934" priority="1132">
      <formula>CH26&lt;0</formula>
    </cfRule>
  </conditionalFormatting>
  <conditionalFormatting sqref="CI27">
    <cfRule type="colorScale" priority="1152">
      <colorScale>
        <cfvo type="min"/>
        <cfvo type="max"/>
        <color theme="0"/>
        <color theme="0"/>
      </colorScale>
    </cfRule>
    <cfRule type="expression" dxfId="14933" priority="1153">
      <formula>CH27&lt;0</formula>
    </cfRule>
  </conditionalFormatting>
  <conditionalFormatting sqref="CI28">
    <cfRule type="colorScale" priority="1150">
      <colorScale>
        <cfvo type="min"/>
        <cfvo type="max"/>
        <color theme="0"/>
        <color theme="0"/>
      </colorScale>
    </cfRule>
    <cfRule type="expression" dxfId="14932" priority="1151">
      <formula>CH28&lt;0</formula>
    </cfRule>
  </conditionalFormatting>
  <conditionalFormatting sqref="CI29">
    <cfRule type="colorScale" priority="1128">
      <colorScale>
        <cfvo type="min"/>
        <cfvo type="max"/>
        <color theme="0"/>
        <color theme="0"/>
      </colorScale>
    </cfRule>
    <cfRule type="expression" dxfId="14931" priority="1130">
      <formula>CH29&lt;0</formula>
    </cfRule>
  </conditionalFormatting>
  <conditionalFormatting sqref="CI30">
    <cfRule type="colorScale" priority="1148">
      <colorScale>
        <cfvo type="min"/>
        <cfvo type="max"/>
        <color theme="0"/>
        <color theme="0"/>
      </colorScale>
    </cfRule>
    <cfRule type="expression" dxfId="14930" priority="1149">
      <formula>CH30&lt;0</formula>
    </cfRule>
  </conditionalFormatting>
  <conditionalFormatting sqref="CI31">
    <cfRule type="colorScale" priority="1146">
      <colorScale>
        <cfvo type="min"/>
        <cfvo type="max"/>
        <color theme="0"/>
        <color theme="0"/>
      </colorScale>
    </cfRule>
    <cfRule type="expression" dxfId="14929" priority="1147">
      <formula>CH31&lt;0</formula>
    </cfRule>
  </conditionalFormatting>
  <conditionalFormatting sqref="CI39">
    <cfRule type="colorScale" priority="1124">
      <colorScale>
        <cfvo type="min"/>
        <cfvo type="max"/>
        <color theme="0"/>
        <color theme="0"/>
      </colorScale>
    </cfRule>
    <cfRule type="expression" priority="1125">
      <formula>#REF!</formula>
    </cfRule>
    <cfRule type="expression" dxfId="14928" priority="1126">
      <formula>CH39&lt;0</formula>
    </cfRule>
  </conditionalFormatting>
  <conditionalFormatting sqref="CI39:CI107">
    <cfRule type="expression" dxfId="14927" priority="1062">
      <formula>IF(CI39="Validar","Rojo","Verde")</formula>
    </cfRule>
  </conditionalFormatting>
  <conditionalFormatting sqref="CI40:CI67">
    <cfRule type="colorScale" priority="1143">
      <colorScale>
        <cfvo type="min"/>
        <cfvo type="max"/>
        <color theme="0"/>
        <color theme="0"/>
      </colorScale>
    </cfRule>
    <cfRule type="expression" priority="1144">
      <formula>$F$19</formula>
    </cfRule>
    <cfRule type="expression" dxfId="14926" priority="1145">
      <formula>CH40&lt;0</formula>
    </cfRule>
  </conditionalFormatting>
  <conditionalFormatting sqref="CI68">
    <cfRule type="colorScale" priority="1121">
      <colorScale>
        <cfvo type="min"/>
        <cfvo type="max"/>
        <color theme="0"/>
        <color theme="0"/>
      </colorScale>
    </cfRule>
    <cfRule type="expression" priority="1122">
      <formula>#REF!</formula>
    </cfRule>
    <cfRule type="expression" dxfId="14925" priority="1123">
      <formula>CH68&lt;0</formula>
    </cfRule>
  </conditionalFormatting>
  <conditionalFormatting sqref="CI69:CI81">
    <cfRule type="colorScale" priority="1168">
      <colorScale>
        <cfvo type="min"/>
        <cfvo type="max"/>
        <color theme="0"/>
        <color theme="0"/>
      </colorScale>
    </cfRule>
    <cfRule type="expression" priority="1169">
      <formula>$F$19</formula>
    </cfRule>
    <cfRule type="expression" dxfId="14924" priority="1170">
      <formula>CH69&lt;0</formula>
    </cfRule>
  </conditionalFormatting>
  <conditionalFormatting sqref="CI82 CI92 CI103 CI107">
    <cfRule type="expression" dxfId="14923" priority="1167">
      <formula>CH82&lt;0</formula>
    </cfRule>
  </conditionalFormatting>
  <conditionalFormatting sqref="CI83">
    <cfRule type="colorScale" priority="1063">
      <colorScale>
        <cfvo type="min"/>
        <cfvo type="max"/>
        <color theme="0"/>
        <color theme="0"/>
      </colorScale>
    </cfRule>
    <cfRule type="expression" priority="1064">
      <formula>#REF!</formula>
    </cfRule>
    <cfRule type="expression" dxfId="14922" priority="1065">
      <formula>CH83&lt;0</formula>
    </cfRule>
  </conditionalFormatting>
  <conditionalFormatting sqref="CI84:CI91">
    <cfRule type="colorScale" priority="1171">
      <colorScale>
        <cfvo type="min"/>
        <cfvo type="max"/>
        <color theme="0"/>
        <color theme="0"/>
      </colorScale>
    </cfRule>
    <cfRule type="expression" priority="1172">
      <formula>$F$19</formula>
    </cfRule>
    <cfRule type="expression" dxfId="14921" priority="1173">
      <formula>CH84&lt;0</formula>
    </cfRule>
  </conditionalFormatting>
  <conditionalFormatting sqref="CI82 CI92 CI103 CI107">
    <cfRule type="colorScale" priority="1166">
      <colorScale>
        <cfvo type="min"/>
        <cfvo type="max"/>
        <color theme="0"/>
        <color theme="0"/>
      </colorScale>
    </cfRule>
  </conditionalFormatting>
  <conditionalFormatting sqref="CI93">
    <cfRule type="colorScale" priority="1118">
      <colorScale>
        <cfvo type="min"/>
        <cfvo type="max"/>
        <color theme="0"/>
        <color theme="0"/>
      </colorScale>
    </cfRule>
    <cfRule type="expression" priority="1119">
      <formula>#REF!</formula>
    </cfRule>
    <cfRule type="expression" dxfId="14920" priority="1120">
      <formula>CH93&lt;0</formula>
    </cfRule>
  </conditionalFormatting>
  <conditionalFormatting sqref="CI94:CI102">
    <cfRule type="colorScale" priority="1174">
      <colorScale>
        <cfvo type="min"/>
        <cfvo type="max"/>
        <color theme="0"/>
        <color theme="0"/>
      </colorScale>
    </cfRule>
    <cfRule type="expression" priority="1175">
      <formula>$F$19</formula>
    </cfRule>
    <cfRule type="expression" dxfId="14919" priority="1176">
      <formula>CH94&lt;0</formula>
    </cfRule>
  </conditionalFormatting>
  <conditionalFormatting sqref="CI104">
    <cfRule type="colorScale" priority="1115">
      <colorScale>
        <cfvo type="min"/>
        <cfvo type="max"/>
        <color theme="0"/>
        <color theme="0"/>
      </colorScale>
    </cfRule>
    <cfRule type="expression" priority="1116">
      <formula>#REF!</formula>
    </cfRule>
    <cfRule type="expression" dxfId="14918" priority="1117">
      <formula>CH104&lt;0</formula>
    </cfRule>
  </conditionalFormatting>
  <conditionalFormatting sqref="CI105:CI106">
    <cfRule type="colorScale" priority="1177">
      <colorScale>
        <cfvo type="min"/>
        <cfvo type="max"/>
        <color theme="0"/>
        <color theme="0"/>
      </colorScale>
    </cfRule>
    <cfRule type="expression" priority="1178">
      <formula>$F$19</formula>
    </cfRule>
    <cfRule type="expression" dxfId="14917" priority="1179">
      <formula>CH105&lt;0</formula>
    </cfRule>
  </conditionalFormatting>
  <conditionalFormatting sqref="CI110">
    <cfRule type="colorScale" priority="1180">
      <colorScale>
        <cfvo type="min"/>
        <cfvo type="max"/>
        <color theme="0"/>
        <color theme="0"/>
      </colorScale>
    </cfRule>
    <cfRule type="expression" dxfId="14916" priority="1181">
      <formula>CH110&lt;0</formula>
    </cfRule>
  </conditionalFormatting>
  <conditionalFormatting sqref="CI110:CI111">
    <cfRule type="expression" priority="1060">
      <formula>$F$19</formula>
    </cfRule>
  </conditionalFormatting>
  <conditionalFormatting sqref="CI111">
    <cfRule type="colorScale" priority="1059">
      <colorScale>
        <cfvo type="min"/>
        <cfvo type="max"/>
        <color theme="0"/>
        <color theme="0"/>
      </colorScale>
    </cfRule>
    <cfRule type="expression" dxfId="14915" priority="1061">
      <formula>CH111&lt;0</formula>
    </cfRule>
  </conditionalFormatting>
  <conditionalFormatting sqref="CI117:CI123">
    <cfRule type="colorScale" priority="1185">
      <colorScale>
        <cfvo type="min"/>
        <cfvo type="max"/>
        <color theme="0"/>
        <color theme="0"/>
      </colorScale>
    </cfRule>
    <cfRule type="expression" priority="1186">
      <formula>$F$19</formula>
    </cfRule>
    <cfRule type="expression" dxfId="14914" priority="1187">
      <formula>CH117&lt;0</formula>
    </cfRule>
  </conditionalFormatting>
  <conditionalFormatting sqref="CI125">
    <cfRule type="colorScale" priority="1112">
      <colorScale>
        <cfvo type="min"/>
        <cfvo type="max"/>
        <color theme="0"/>
        <color theme="0"/>
      </colorScale>
    </cfRule>
    <cfRule type="expression" priority="1113">
      <formula>#REF!</formula>
    </cfRule>
    <cfRule type="expression" dxfId="14913" priority="1114">
      <formula>CH125&lt;0</formula>
    </cfRule>
  </conditionalFormatting>
  <conditionalFormatting sqref="CI125:CI135">
    <cfRule type="expression" dxfId="14912" priority="1111">
      <formula>IF(CI125="Validar","Rojo","Verde")</formula>
    </cfRule>
  </conditionalFormatting>
  <conditionalFormatting sqref="CI126:CI132">
    <cfRule type="colorScale" priority="1188">
      <colorScale>
        <cfvo type="min"/>
        <cfvo type="max"/>
        <color theme="0"/>
        <color theme="0"/>
      </colorScale>
    </cfRule>
    <cfRule type="expression" dxfId="14911" priority="1190">
      <formula>CH126&lt;0</formula>
    </cfRule>
  </conditionalFormatting>
  <conditionalFormatting sqref="CI126:CI134">
    <cfRule type="expression" priority="1189">
      <formula>$F$19</formula>
    </cfRule>
  </conditionalFormatting>
  <conditionalFormatting sqref="CI133:CI134">
    <cfRule type="colorScale" priority="1191">
      <colorScale>
        <cfvo type="min"/>
        <cfvo type="max"/>
        <color theme="0"/>
        <color theme="0"/>
      </colorScale>
    </cfRule>
    <cfRule type="expression" dxfId="14910" priority="1192">
      <formula>CH133&lt;0</formula>
    </cfRule>
  </conditionalFormatting>
  <conditionalFormatting sqref="CI135">
    <cfRule type="colorScale" priority="1182">
      <colorScale>
        <cfvo type="min"/>
        <cfvo type="max"/>
        <color theme="0"/>
        <color theme="0"/>
      </colorScale>
    </cfRule>
    <cfRule type="expression" priority="1183">
      <formula>$F$23</formula>
    </cfRule>
    <cfRule type="expression" dxfId="14909" priority="1184">
      <formula>CH135&lt;0</formula>
    </cfRule>
  </conditionalFormatting>
  <conditionalFormatting sqref="CI110:CJ111">
    <cfRule type="expression" dxfId="14908" priority="1055">
      <formula>IF(CI110="Validar","Rojo","Verde")</formula>
    </cfRule>
  </conditionalFormatting>
  <conditionalFormatting sqref="CI117:CJ123">
    <cfRule type="expression" dxfId="14907" priority="1068">
      <formula>IF(CI117="Validar","Rojo","Verde")</formula>
    </cfRule>
  </conditionalFormatting>
  <conditionalFormatting sqref="CJ40:CJ66">
    <cfRule type="colorScale" priority="1103">
      <colorScale>
        <cfvo type="min"/>
        <cfvo type="max"/>
        <color theme="0"/>
        <color theme="0"/>
      </colorScale>
    </cfRule>
    <cfRule type="expression" priority="1104">
      <formula>#REF!</formula>
    </cfRule>
    <cfRule type="expression" dxfId="14906" priority="1105">
      <formula>CI40&lt;0</formula>
    </cfRule>
  </conditionalFormatting>
  <conditionalFormatting sqref="CJ40:CJ67">
    <cfRule type="expression" dxfId="14905" priority="1102">
      <formula>IF(CJ40="Validar","Rojo","Verde")</formula>
    </cfRule>
  </conditionalFormatting>
  <conditionalFormatting sqref="CJ67 CI82:CJ82 CI92:CJ92 CI103:CJ103 CI107:CJ107">
    <cfRule type="expression" priority="1107">
      <formula>$F$23</formula>
    </cfRule>
  </conditionalFormatting>
  <conditionalFormatting sqref="CJ67 CJ82 CJ92 CJ103 CJ107">
    <cfRule type="expression" dxfId="14904" priority="1108">
      <formula>CI67&lt;0</formula>
    </cfRule>
  </conditionalFormatting>
  <conditionalFormatting sqref="CJ69">
    <cfRule type="colorScale" priority="1100">
      <colorScale>
        <cfvo type="min"/>
        <cfvo type="max"/>
        <color theme="0"/>
        <color theme="0"/>
      </colorScale>
    </cfRule>
    <cfRule type="expression" dxfId="14903" priority="1101">
      <formula>CI69&lt;0</formula>
    </cfRule>
  </conditionalFormatting>
  <conditionalFormatting sqref="CJ69:CJ81">
    <cfRule type="expression" priority="1098">
      <formula>#REF!</formula>
    </cfRule>
  </conditionalFormatting>
  <conditionalFormatting sqref="CJ69:CJ82">
    <cfRule type="expression" dxfId="14902" priority="1096">
      <formula>IF(CJ69="Validar","Rojo","Verde")</formula>
    </cfRule>
  </conditionalFormatting>
  <conditionalFormatting sqref="CJ70:CJ78">
    <cfRule type="colorScale" priority="1097">
      <colorScale>
        <cfvo type="min"/>
        <cfvo type="max"/>
        <color theme="0"/>
        <color theme="0"/>
      </colorScale>
    </cfRule>
    <cfRule type="expression" dxfId="14901" priority="1099">
      <formula>CI70&lt;0</formula>
    </cfRule>
  </conditionalFormatting>
  <conditionalFormatting sqref="CJ79:CJ81">
    <cfRule type="colorScale" priority="1109">
      <colorScale>
        <cfvo type="min"/>
        <cfvo type="max"/>
        <color theme="0"/>
        <color theme="0"/>
      </colorScale>
    </cfRule>
    <cfRule type="expression" dxfId="14900" priority="1110">
      <formula>CI79&lt;0</formula>
    </cfRule>
  </conditionalFormatting>
  <conditionalFormatting sqref="CJ67 CJ82 CJ92 CJ103 CJ107">
    <cfRule type="colorScale" priority="1106">
      <colorScale>
        <cfvo type="min"/>
        <cfvo type="max"/>
        <color theme="0"/>
        <color theme="0"/>
      </colorScale>
    </cfRule>
  </conditionalFormatting>
  <conditionalFormatting sqref="CJ84">
    <cfRule type="colorScale" priority="1094">
      <colorScale>
        <cfvo type="min"/>
        <cfvo type="max"/>
        <color theme="0"/>
        <color theme="0"/>
      </colorScale>
    </cfRule>
    <cfRule type="expression" dxfId="14899" priority="1095">
      <formula>CI84&lt;0</formula>
    </cfRule>
  </conditionalFormatting>
  <conditionalFormatting sqref="CJ84:CJ91">
    <cfRule type="expression" priority="1092">
      <formula>#REF!</formula>
    </cfRule>
  </conditionalFormatting>
  <conditionalFormatting sqref="CJ84:CJ92">
    <cfRule type="expression" dxfId="14898" priority="1090">
      <formula>IF(CJ84="Validar","Rojo","Verde")</formula>
    </cfRule>
  </conditionalFormatting>
  <conditionalFormatting sqref="CJ85:CJ91">
    <cfRule type="colorScale" priority="1091">
      <colorScale>
        <cfvo type="min"/>
        <cfvo type="max"/>
        <color theme="0"/>
        <color theme="0"/>
      </colorScale>
    </cfRule>
    <cfRule type="expression" dxfId="14897" priority="1093">
      <formula>CI85&lt;0</formula>
    </cfRule>
  </conditionalFormatting>
  <conditionalFormatting sqref="CJ94">
    <cfRule type="colorScale" priority="1088">
      <colorScale>
        <cfvo type="min"/>
        <cfvo type="max"/>
        <color theme="0"/>
        <color theme="0"/>
      </colorScale>
    </cfRule>
    <cfRule type="expression" dxfId="14896" priority="1089">
      <formula>CI94&lt;0</formula>
    </cfRule>
  </conditionalFormatting>
  <conditionalFormatting sqref="CJ94:CJ102">
    <cfRule type="expression" priority="1082">
      <formula>#REF!</formula>
    </cfRule>
  </conditionalFormatting>
  <conditionalFormatting sqref="CJ94:CJ103">
    <cfRule type="expression" dxfId="14895" priority="1080">
      <formula>IF(CJ94="Validar","Rojo","Verde")</formula>
    </cfRule>
  </conditionalFormatting>
  <conditionalFormatting sqref="CJ95:CJ100">
    <cfRule type="colorScale" priority="1086">
      <colorScale>
        <cfvo type="min"/>
        <cfvo type="max"/>
        <color theme="0"/>
        <color theme="0"/>
      </colorScale>
    </cfRule>
    <cfRule type="expression" dxfId="14894" priority="1087">
      <formula>CI95&lt;0</formula>
    </cfRule>
  </conditionalFormatting>
  <conditionalFormatting sqref="CJ101">
    <cfRule type="colorScale" priority="1084">
      <colorScale>
        <cfvo type="min"/>
        <cfvo type="max"/>
        <color theme="0"/>
        <color theme="0"/>
      </colorScale>
    </cfRule>
    <cfRule type="expression" dxfId="14893" priority="1085">
      <formula>CI101&lt;0</formula>
    </cfRule>
  </conditionalFormatting>
  <conditionalFormatting sqref="CJ102">
    <cfRule type="colorScale" priority="1081">
      <colorScale>
        <cfvo type="min"/>
        <cfvo type="max"/>
        <color theme="0"/>
        <color theme="0"/>
      </colorScale>
    </cfRule>
    <cfRule type="expression" dxfId="14892" priority="1083">
      <formula>CI102&lt;0</formula>
    </cfRule>
  </conditionalFormatting>
  <conditionalFormatting sqref="CJ105">
    <cfRule type="colorScale" priority="1078">
      <colorScale>
        <cfvo type="min"/>
        <cfvo type="max"/>
        <color theme="0"/>
        <color theme="0"/>
      </colorScale>
    </cfRule>
    <cfRule type="expression" dxfId="14891" priority="1079">
      <formula>CI105&lt;0</formula>
    </cfRule>
  </conditionalFormatting>
  <conditionalFormatting sqref="CJ105:CJ106">
    <cfRule type="expression" priority="1076">
      <formula>#REF!</formula>
    </cfRule>
  </conditionalFormatting>
  <conditionalFormatting sqref="CJ105:CJ107">
    <cfRule type="expression" dxfId="14890" priority="1074">
      <formula>IF(CJ105="Validar","Rojo","Verde")</formula>
    </cfRule>
  </conditionalFormatting>
  <conditionalFormatting sqref="CJ106">
    <cfRule type="colorScale" priority="1075">
      <colorScale>
        <cfvo type="min"/>
        <cfvo type="max"/>
        <color theme="0"/>
        <color theme="0"/>
      </colorScale>
    </cfRule>
    <cfRule type="expression" dxfId="14889" priority="1077">
      <formula>CI106&lt;0</formula>
    </cfRule>
  </conditionalFormatting>
  <conditionalFormatting sqref="CJ110">
    <cfRule type="colorScale" priority="1066">
      <colorScale>
        <cfvo type="min"/>
        <cfvo type="max"/>
        <color theme="0"/>
        <color theme="0"/>
      </colorScale>
    </cfRule>
    <cfRule type="expression" dxfId="14888" priority="1067">
      <formula>CI110&lt;0</formula>
    </cfRule>
  </conditionalFormatting>
  <conditionalFormatting sqref="CJ110:CJ111">
    <cfRule type="expression" priority="1057">
      <formula>#REF!</formula>
    </cfRule>
  </conditionalFormatting>
  <conditionalFormatting sqref="CJ111">
    <cfRule type="colorScale" priority="1056">
      <colorScale>
        <cfvo type="min"/>
        <cfvo type="max"/>
        <color theme="0"/>
        <color theme="0"/>
      </colorScale>
    </cfRule>
    <cfRule type="expression" dxfId="14887" priority="1058">
      <formula>CI111&lt;0</formula>
    </cfRule>
  </conditionalFormatting>
  <conditionalFormatting sqref="CJ117">
    <cfRule type="colorScale" priority="1072">
      <colorScale>
        <cfvo type="min"/>
        <cfvo type="max"/>
        <color theme="0"/>
        <color theme="0"/>
      </colorScale>
    </cfRule>
    <cfRule type="expression" dxfId="14886" priority="1073">
      <formula>CI117&lt;0</formula>
    </cfRule>
  </conditionalFormatting>
  <conditionalFormatting sqref="CJ117:CJ123">
    <cfRule type="expression" priority="1070">
      <formula>#REF!</formula>
    </cfRule>
  </conditionalFormatting>
  <conditionalFormatting sqref="CJ118:CJ123">
    <cfRule type="colorScale" priority="1069">
      <colorScale>
        <cfvo type="min"/>
        <cfvo type="max"/>
        <color theme="0"/>
        <color theme="0"/>
      </colorScale>
    </cfRule>
    <cfRule type="expression" dxfId="14885" priority="1071">
      <formula>CI118&lt;0</formula>
    </cfRule>
  </conditionalFormatting>
  <conditionalFormatting sqref="CJ126:CJ135">
    <cfRule type="expression" dxfId="14884" priority="1193">
      <formula>IF(CJ126="Validar","Rojo","Verde")</formula>
    </cfRule>
    <cfRule type="colorScale" priority="1194">
      <colorScale>
        <cfvo type="min"/>
        <cfvo type="max"/>
        <color theme="0"/>
        <color theme="0"/>
      </colorScale>
    </cfRule>
    <cfRule type="expression" priority="1195">
      <formula>$F$23</formula>
    </cfRule>
    <cfRule type="expression" dxfId="14883" priority="1196">
      <formula>CI126&lt;0</formula>
    </cfRule>
  </conditionalFormatting>
  <conditionalFormatting sqref="CI6">
    <cfRule type="colorScale" priority="1053">
      <colorScale>
        <cfvo type="min"/>
        <cfvo type="max"/>
        <color theme="0"/>
        <color theme="0"/>
      </colorScale>
    </cfRule>
    <cfRule type="expression" dxfId="14882" priority="1054">
      <formula>CH6&lt;0</formula>
    </cfRule>
  </conditionalFormatting>
  <conditionalFormatting sqref="CI6">
    <cfRule type="expression" dxfId="14881" priority="1051">
      <formula>IF(CI6="Validar","Rojo","Verde")</formula>
    </cfRule>
    <cfRule type="expression" priority="1052">
      <formula>#REF!</formula>
    </cfRule>
  </conditionalFormatting>
  <conditionalFormatting sqref="CI7:CI8">
    <cfRule type="colorScale" priority="1049">
      <colorScale>
        <cfvo type="min"/>
        <cfvo type="max"/>
        <color theme="0"/>
        <color theme="0"/>
      </colorScale>
    </cfRule>
    <cfRule type="expression" dxfId="14880" priority="1050">
      <formula>CH7&lt;0</formula>
    </cfRule>
  </conditionalFormatting>
  <conditionalFormatting sqref="CI7:CI8">
    <cfRule type="expression" dxfId="14879" priority="1047">
      <formula>IF(CI7="Validar","Rojo","Verde")</formula>
    </cfRule>
    <cfRule type="expression" priority="1048">
      <formula>#REF!</formula>
    </cfRule>
  </conditionalFormatting>
  <conditionalFormatting sqref="CM9">
    <cfRule type="colorScale" priority="1014">
      <colorScale>
        <cfvo type="min"/>
        <cfvo type="max"/>
        <color theme="0"/>
        <color theme="0"/>
      </colorScale>
    </cfRule>
    <cfRule type="expression" dxfId="14878" priority="1015">
      <formula>CL9&lt;0</formula>
    </cfRule>
  </conditionalFormatting>
  <conditionalFormatting sqref="CM9:CM20">
    <cfRule type="expression" dxfId="14877" priority="985">
      <formula>IF(CM9="Validar","Rojo","Verde")</formula>
    </cfRule>
    <cfRule type="expression" priority="987">
      <formula>#REF!</formula>
    </cfRule>
  </conditionalFormatting>
  <conditionalFormatting sqref="CM10">
    <cfRule type="colorScale" priority="991">
      <colorScale>
        <cfvo type="min"/>
        <cfvo type="max"/>
        <color theme="0"/>
        <color theme="0"/>
      </colorScale>
    </cfRule>
    <cfRule type="expression" dxfId="14876" priority="992">
      <formula>CL10&lt;0</formula>
    </cfRule>
  </conditionalFormatting>
  <conditionalFormatting sqref="CM11:CM14">
    <cfRule type="colorScale" priority="1012">
      <colorScale>
        <cfvo type="min"/>
        <cfvo type="max"/>
        <color theme="0"/>
        <color theme="0"/>
      </colorScale>
    </cfRule>
    <cfRule type="expression" dxfId="14875" priority="1013">
      <formula>CL11&lt;0</formula>
    </cfRule>
  </conditionalFormatting>
  <conditionalFormatting sqref="CM15">
    <cfRule type="colorScale" priority="989">
      <colorScale>
        <cfvo type="min"/>
        <cfvo type="max"/>
        <color theme="0"/>
        <color theme="0"/>
      </colorScale>
    </cfRule>
    <cfRule type="expression" dxfId="14874" priority="990">
      <formula>CL15&lt;0</formula>
    </cfRule>
  </conditionalFormatting>
  <conditionalFormatting sqref="CM16:CM17">
    <cfRule type="colorScale" priority="1010">
      <colorScale>
        <cfvo type="min"/>
        <cfvo type="max"/>
        <color theme="0"/>
        <color theme="0"/>
      </colorScale>
    </cfRule>
    <cfRule type="expression" dxfId="14873" priority="1011">
      <formula>CL16&lt;0</formula>
    </cfRule>
  </conditionalFormatting>
  <conditionalFormatting sqref="CM18">
    <cfRule type="colorScale" priority="986">
      <colorScale>
        <cfvo type="min"/>
        <cfvo type="max"/>
        <color theme="0"/>
        <color theme="0"/>
      </colorScale>
    </cfRule>
    <cfRule type="expression" dxfId="14872" priority="988">
      <formula>CL18&lt;0</formula>
    </cfRule>
  </conditionalFormatting>
  <conditionalFormatting sqref="CM19:CM20">
    <cfRule type="colorScale" priority="1008">
      <colorScale>
        <cfvo type="min"/>
        <cfvo type="max"/>
        <color theme="0"/>
        <color theme="0"/>
      </colorScale>
    </cfRule>
    <cfRule type="expression" dxfId="14871" priority="1009">
      <formula>CL19&lt;0</formula>
    </cfRule>
  </conditionalFormatting>
  <conditionalFormatting sqref="CM23">
    <cfRule type="colorScale" priority="983">
      <colorScale>
        <cfvo type="min"/>
        <cfvo type="max"/>
        <color theme="0"/>
        <color theme="0"/>
      </colorScale>
    </cfRule>
    <cfRule type="expression" dxfId="14870" priority="984">
      <formula>CL23&lt;0</formula>
    </cfRule>
  </conditionalFormatting>
  <conditionalFormatting sqref="CM23:CM31">
    <cfRule type="expression" dxfId="14869" priority="977">
      <formula>IF(CM23="Validar","Rojo","Verde")</formula>
    </cfRule>
    <cfRule type="expression" priority="979">
      <formula>#REF!</formula>
    </cfRule>
  </conditionalFormatting>
  <conditionalFormatting sqref="CM24">
    <cfRule type="colorScale" priority="1006">
      <colorScale>
        <cfvo type="min"/>
        <cfvo type="max"/>
        <color theme="0"/>
        <color theme="0"/>
      </colorScale>
    </cfRule>
    <cfRule type="expression" dxfId="14868" priority="1007">
      <formula>CL24&lt;0</formula>
    </cfRule>
  </conditionalFormatting>
  <conditionalFormatting sqref="CM25">
    <cfRule type="colorScale" priority="1004">
      <colorScale>
        <cfvo type="min"/>
        <cfvo type="max"/>
        <color theme="0"/>
        <color theme="0"/>
      </colorScale>
    </cfRule>
    <cfRule type="expression" dxfId="14867" priority="1005">
      <formula>CL25&lt;0</formula>
    </cfRule>
  </conditionalFormatting>
  <conditionalFormatting sqref="CM26">
    <cfRule type="colorScale" priority="981">
      <colorScale>
        <cfvo type="min"/>
        <cfvo type="max"/>
        <color theme="0"/>
        <color theme="0"/>
      </colorScale>
    </cfRule>
    <cfRule type="expression" dxfId="14866" priority="982">
      <formula>CL26&lt;0</formula>
    </cfRule>
  </conditionalFormatting>
  <conditionalFormatting sqref="CM27">
    <cfRule type="colorScale" priority="1002">
      <colorScale>
        <cfvo type="min"/>
        <cfvo type="max"/>
        <color theme="0"/>
        <color theme="0"/>
      </colorScale>
    </cfRule>
    <cfRule type="expression" dxfId="14865" priority="1003">
      <formula>CL27&lt;0</formula>
    </cfRule>
  </conditionalFormatting>
  <conditionalFormatting sqref="CM28">
    <cfRule type="colorScale" priority="1000">
      <colorScale>
        <cfvo type="min"/>
        <cfvo type="max"/>
        <color theme="0"/>
        <color theme="0"/>
      </colorScale>
    </cfRule>
    <cfRule type="expression" dxfId="14864" priority="1001">
      <formula>CL28&lt;0</formula>
    </cfRule>
  </conditionalFormatting>
  <conditionalFormatting sqref="CM29">
    <cfRule type="colorScale" priority="978">
      <colorScale>
        <cfvo type="min"/>
        <cfvo type="max"/>
        <color theme="0"/>
        <color theme="0"/>
      </colorScale>
    </cfRule>
    <cfRule type="expression" dxfId="14863" priority="980">
      <formula>CL29&lt;0</formula>
    </cfRule>
  </conditionalFormatting>
  <conditionalFormatting sqref="CM30">
    <cfRule type="colorScale" priority="998">
      <colorScale>
        <cfvo type="min"/>
        <cfvo type="max"/>
        <color theme="0"/>
        <color theme="0"/>
      </colorScale>
    </cfRule>
    <cfRule type="expression" dxfId="14862" priority="999">
      <formula>CL30&lt;0</formula>
    </cfRule>
  </conditionalFormatting>
  <conditionalFormatting sqref="CM31">
    <cfRule type="colorScale" priority="996">
      <colorScale>
        <cfvo type="min"/>
        <cfvo type="max"/>
        <color theme="0"/>
        <color theme="0"/>
      </colorScale>
    </cfRule>
    <cfRule type="expression" dxfId="14861" priority="997">
      <formula>CL31&lt;0</formula>
    </cfRule>
  </conditionalFormatting>
  <conditionalFormatting sqref="CM39">
    <cfRule type="colorScale" priority="974">
      <colorScale>
        <cfvo type="min"/>
        <cfvo type="max"/>
        <color theme="0"/>
        <color theme="0"/>
      </colorScale>
    </cfRule>
    <cfRule type="expression" priority="975">
      <formula>#REF!</formula>
    </cfRule>
    <cfRule type="expression" dxfId="14860" priority="976">
      <formula>CL39&lt;0</formula>
    </cfRule>
  </conditionalFormatting>
  <conditionalFormatting sqref="CM39:CM107">
    <cfRule type="expression" dxfId="14859" priority="912">
      <formula>IF(CM39="Validar","Rojo","Verde")</formula>
    </cfRule>
  </conditionalFormatting>
  <conditionalFormatting sqref="CM40:CM67">
    <cfRule type="colorScale" priority="993">
      <colorScale>
        <cfvo type="min"/>
        <cfvo type="max"/>
        <color theme="0"/>
        <color theme="0"/>
      </colorScale>
    </cfRule>
    <cfRule type="expression" priority="994">
      <formula>$F$19</formula>
    </cfRule>
    <cfRule type="expression" dxfId="14858" priority="995">
      <formula>CL40&lt;0</formula>
    </cfRule>
  </conditionalFormatting>
  <conditionalFormatting sqref="CM68">
    <cfRule type="colorScale" priority="971">
      <colorScale>
        <cfvo type="min"/>
        <cfvo type="max"/>
        <color theme="0"/>
        <color theme="0"/>
      </colorScale>
    </cfRule>
    <cfRule type="expression" priority="972">
      <formula>#REF!</formula>
    </cfRule>
    <cfRule type="expression" dxfId="14857" priority="973">
      <formula>CL68&lt;0</formula>
    </cfRule>
  </conditionalFormatting>
  <conditionalFormatting sqref="CM69:CM81">
    <cfRule type="colorScale" priority="1018">
      <colorScale>
        <cfvo type="min"/>
        <cfvo type="max"/>
        <color theme="0"/>
        <color theme="0"/>
      </colorScale>
    </cfRule>
    <cfRule type="expression" priority="1019">
      <formula>$F$19</formula>
    </cfRule>
    <cfRule type="expression" dxfId="14856" priority="1020">
      <formula>CL69&lt;0</formula>
    </cfRule>
  </conditionalFormatting>
  <conditionalFormatting sqref="CM82 CM92 CM103 CM107">
    <cfRule type="expression" dxfId="14855" priority="1017">
      <formula>CL82&lt;0</formula>
    </cfRule>
  </conditionalFormatting>
  <conditionalFormatting sqref="CM83">
    <cfRule type="colorScale" priority="913">
      <colorScale>
        <cfvo type="min"/>
        <cfvo type="max"/>
        <color theme="0"/>
        <color theme="0"/>
      </colorScale>
    </cfRule>
    <cfRule type="expression" priority="914">
      <formula>#REF!</formula>
    </cfRule>
    <cfRule type="expression" dxfId="14854" priority="915">
      <formula>CL83&lt;0</formula>
    </cfRule>
  </conditionalFormatting>
  <conditionalFormatting sqref="CM84:CM91">
    <cfRule type="colorScale" priority="1021">
      <colorScale>
        <cfvo type="min"/>
        <cfvo type="max"/>
        <color theme="0"/>
        <color theme="0"/>
      </colorScale>
    </cfRule>
    <cfRule type="expression" priority="1022">
      <formula>$F$19</formula>
    </cfRule>
    <cfRule type="expression" dxfId="14853" priority="1023">
      <formula>CL84&lt;0</formula>
    </cfRule>
  </conditionalFormatting>
  <conditionalFormatting sqref="CM92 CM82 CM103 CM107">
    <cfRule type="colorScale" priority="1016">
      <colorScale>
        <cfvo type="min"/>
        <cfvo type="max"/>
        <color theme="0"/>
        <color theme="0"/>
      </colorScale>
    </cfRule>
  </conditionalFormatting>
  <conditionalFormatting sqref="CM93">
    <cfRule type="colorScale" priority="968">
      <colorScale>
        <cfvo type="min"/>
        <cfvo type="max"/>
        <color theme="0"/>
        <color theme="0"/>
      </colorScale>
    </cfRule>
    <cfRule type="expression" priority="969">
      <formula>#REF!</formula>
    </cfRule>
    <cfRule type="expression" dxfId="14852" priority="970">
      <formula>CL93&lt;0</formula>
    </cfRule>
  </conditionalFormatting>
  <conditionalFormatting sqref="CM94:CM102">
    <cfRule type="colorScale" priority="1024">
      <colorScale>
        <cfvo type="min"/>
        <cfvo type="max"/>
        <color theme="0"/>
        <color theme="0"/>
      </colorScale>
    </cfRule>
    <cfRule type="expression" priority="1025">
      <formula>$F$19</formula>
    </cfRule>
    <cfRule type="expression" dxfId="14851" priority="1026">
      <formula>CL94&lt;0</formula>
    </cfRule>
  </conditionalFormatting>
  <conditionalFormatting sqref="CM104">
    <cfRule type="colorScale" priority="965">
      <colorScale>
        <cfvo type="min"/>
        <cfvo type="max"/>
        <color theme="0"/>
        <color theme="0"/>
      </colorScale>
    </cfRule>
    <cfRule type="expression" priority="966">
      <formula>#REF!</formula>
    </cfRule>
    <cfRule type="expression" dxfId="14850" priority="967">
      <formula>CL104&lt;0</formula>
    </cfRule>
  </conditionalFormatting>
  <conditionalFormatting sqref="CM105:CM106">
    <cfRule type="colorScale" priority="1027">
      <colorScale>
        <cfvo type="min"/>
        <cfvo type="max"/>
        <color theme="0"/>
        <color theme="0"/>
      </colorScale>
    </cfRule>
    <cfRule type="expression" priority="1028">
      <formula>$F$19</formula>
    </cfRule>
    <cfRule type="expression" dxfId="14849" priority="1029">
      <formula>CL105&lt;0</formula>
    </cfRule>
  </conditionalFormatting>
  <conditionalFormatting sqref="CM110">
    <cfRule type="colorScale" priority="1030">
      <colorScale>
        <cfvo type="min"/>
        <cfvo type="max"/>
        <color theme="0"/>
        <color theme="0"/>
      </colorScale>
    </cfRule>
    <cfRule type="expression" dxfId="14848" priority="1031">
      <formula>CL110&lt;0</formula>
    </cfRule>
  </conditionalFormatting>
  <conditionalFormatting sqref="CM110:CM111">
    <cfRule type="expression" priority="910">
      <formula>$F$19</formula>
    </cfRule>
  </conditionalFormatting>
  <conditionalFormatting sqref="CM111">
    <cfRule type="colorScale" priority="909">
      <colorScale>
        <cfvo type="min"/>
        <cfvo type="max"/>
        <color theme="0"/>
        <color theme="0"/>
      </colorScale>
    </cfRule>
    <cfRule type="expression" dxfId="14847" priority="911">
      <formula>CL111&lt;0</formula>
    </cfRule>
  </conditionalFormatting>
  <conditionalFormatting sqref="CM117:CM123">
    <cfRule type="colorScale" priority="1035">
      <colorScale>
        <cfvo type="min"/>
        <cfvo type="max"/>
        <color theme="0"/>
        <color theme="0"/>
      </colorScale>
    </cfRule>
    <cfRule type="expression" priority="1036">
      <formula>$F$19</formula>
    </cfRule>
    <cfRule type="expression" dxfId="14846" priority="1037">
      <formula>CL117&lt;0</formula>
    </cfRule>
  </conditionalFormatting>
  <conditionalFormatting sqref="CM125">
    <cfRule type="colorScale" priority="962">
      <colorScale>
        <cfvo type="min"/>
        <cfvo type="max"/>
        <color theme="0"/>
        <color theme="0"/>
      </colorScale>
    </cfRule>
    <cfRule type="expression" priority="963">
      <formula>#REF!</formula>
    </cfRule>
    <cfRule type="expression" dxfId="14845" priority="964">
      <formula>CL125&lt;0</formula>
    </cfRule>
  </conditionalFormatting>
  <conditionalFormatting sqref="CM125:CM135">
    <cfRule type="expression" dxfId="14844" priority="961">
      <formula>IF(CM125="Validar","Rojo","Verde")</formula>
    </cfRule>
  </conditionalFormatting>
  <conditionalFormatting sqref="CM126:CM132">
    <cfRule type="colorScale" priority="1038">
      <colorScale>
        <cfvo type="min"/>
        <cfvo type="max"/>
        <color theme="0"/>
        <color theme="0"/>
      </colorScale>
    </cfRule>
    <cfRule type="expression" dxfId="14843" priority="1040">
      <formula>CL126&lt;0</formula>
    </cfRule>
  </conditionalFormatting>
  <conditionalFormatting sqref="CM126:CM134">
    <cfRule type="expression" priority="1039">
      <formula>$F$19</formula>
    </cfRule>
  </conditionalFormatting>
  <conditionalFormatting sqref="CM133:CM134">
    <cfRule type="colorScale" priority="1041">
      <colorScale>
        <cfvo type="min"/>
        <cfvo type="max"/>
        <color theme="0"/>
        <color theme="0"/>
      </colorScale>
    </cfRule>
    <cfRule type="expression" dxfId="14842" priority="1042">
      <formula>CL133&lt;0</formula>
    </cfRule>
  </conditionalFormatting>
  <conditionalFormatting sqref="CM135">
    <cfRule type="colorScale" priority="1032">
      <colorScale>
        <cfvo type="min"/>
        <cfvo type="max"/>
        <color theme="0"/>
        <color theme="0"/>
      </colorScale>
    </cfRule>
    <cfRule type="expression" priority="1033">
      <formula>$F$23</formula>
    </cfRule>
    <cfRule type="expression" dxfId="14841" priority="1034">
      <formula>CL135&lt;0</formula>
    </cfRule>
  </conditionalFormatting>
  <conditionalFormatting sqref="CM110:CN111">
    <cfRule type="expression" dxfId="14840" priority="905">
      <formula>IF(CM110="Validar","Rojo","Verde")</formula>
    </cfRule>
  </conditionalFormatting>
  <conditionalFormatting sqref="CM117:CN123">
    <cfRule type="expression" dxfId="14839" priority="918">
      <formula>IF(CM117="Validar","Rojo","Verde")</formula>
    </cfRule>
  </conditionalFormatting>
  <conditionalFormatting sqref="CN40:CN66">
    <cfRule type="colorScale" priority="953">
      <colorScale>
        <cfvo type="min"/>
        <cfvo type="max"/>
        <color theme="0"/>
        <color theme="0"/>
      </colorScale>
    </cfRule>
    <cfRule type="expression" priority="954">
      <formula>#REF!</formula>
    </cfRule>
    <cfRule type="expression" dxfId="14838" priority="955">
      <formula>CM40&lt;0</formula>
    </cfRule>
  </conditionalFormatting>
  <conditionalFormatting sqref="CN40:CN67">
    <cfRule type="expression" dxfId="14837" priority="952">
      <formula>IF(CN40="Validar","Rojo","Verde")</formula>
    </cfRule>
  </conditionalFormatting>
  <conditionalFormatting sqref="CN67 CM82:CN82 CM92:CN92 CM103:CN103 CM107:CN107">
    <cfRule type="expression" priority="957">
      <formula>$F$23</formula>
    </cfRule>
  </conditionalFormatting>
  <conditionalFormatting sqref="CN67 CN82 CN92 CN103 CN107">
    <cfRule type="expression" dxfId="14836" priority="958">
      <formula>CM67&lt;0</formula>
    </cfRule>
  </conditionalFormatting>
  <conditionalFormatting sqref="CN69">
    <cfRule type="colorScale" priority="950">
      <colorScale>
        <cfvo type="min"/>
        <cfvo type="max"/>
        <color theme="0"/>
        <color theme="0"/>
      </colorScale>
    </cfRule>
    <cfRule type="expression" dxfId="14835" priority="951">
      <formula>CM69&lt;0</formula>
    </cfRule>
  </conditionalFormatting>
  <conditionalFormatting sqref="CN69:CN81">
    <cfRule type="expression" priority="948">
      <formula>#REF!</formula>
    </cfRule>
  </conditionalFormatting>
  <conditionalFormatting sqref="CN69:CN82">
    <cfRule type="expression" dxfId="14834" priority="946">
      <formula>IF(CN69="Validar","Rojo","Verde")</formula>
    </cfRule>
  </conditionalFormatting>
  <conditionalFormatting sqref="CN70:CN78">
    <cfRule type="colorScale" priority="947">
      <colorScale>
        <cfvo type="min"/>
        <cfvo type="max"/>
        <color theme="0"/>
        <color theme="0"/>
      </colorScale>
    </cfRule>
    <cfRule type="expression" dxfId="14833" priority="949">
      <formula>CM70&lt;0</formula>
    </cfRule>
  </conditionalFormatting>
  <conditionalFormatting sqref="CN79:CN81">
    <cfRule type="colorScale" priority="959">
      <colorScale>
        <cfvo type="min"/>
        <cfvo type="max"/>
        <color theme="0"/>
        <color theme="0"/>
      </colorScale>
    </cfRule>
    <cfRule type="expression" dxfId="14832" priority="960">
      <formula>CM79&lt;0</formula>
    </cfRule>
  </conditionalFormatting>
  <conditionalFormatting sqref="CN67 CN82 CN92 CN103 CN107">
    <cfRule type="colorScale" priority="956">
      <colorScale>
        <cfvo type="min"/>
        <cfvo type="max"/>
        <color theme="0"/>
        <color theme="0"/>
      </colorScale>
    </cfRule>
  </conditionalFormatting>
  <conditionalFormatting sqref="CN84">
    <cfRule type="colorScale" priority="944">
      <colorScale>
        <cfvo type="min"/>
        <cfvo type="max"/>
        <color theme="0"/>
        <color theme="0"/>
      </colorScale>
    </cfRule>
    <cfRule type="expression" dxfId="14831" priority="945">
      <formula>CM84&lt;0</formula>
    </cfRule>
  </conditionalFormatting>
  <conditionalFormatting sqref="CN84:CN91">
    <cfRule type="expression" priority="942">
      <formula>#REF!</formula>
    </cfRule>
  </conditionalFormatting>
  <conditionalFormatting sqref="CN84:CN92">
    <cfRule type="expression" dxfId="14830" priority="940">
      <formula>IF(CN84="Validar","Rojo","Verde")</formula>
    </cfRule>
  </conditionalFormatting>
  <conditionalFormatting sqref="CN85:CN91">
    <cfRule type="colorScale" priority="941">
      <colorScale>
        <cfvo type="min"/>
        <cfvo type="max"/>
        <color theme="0"/>
        <color theme="0"/>
      </colorScale>
    </cfRule>
    <cfRule type="expression" dxfId="14829" priority="943">
      <formula>CM85&lt;0</formula>
    </cfRule>
  </conditionalFormatting>
  <conditionalFormatting sqref="CN94">
    <cfRule type="colorScale" priority="938">
      <colorScale>
        <cfvo type="min"/>
        <cfvo type="max"/>
        <color theme="0"/>
        <color theme="0"/>
      </colorScale>
    </cfRule>
    <cfRule type="expression" dxfId="14828" priority="939">
      <formula>CM94&lt;0</formula>
    </cfRule>
  </conditionalFormatting>
  <conditionalFormatting sqref="CN94:CN102">
    <cfRule type="expression" priority="932">
      <formula>#REF!</formula>
    </cfRule>
  </conditionalFormatting>
  <conditionalFormatting sqref="CN94:CN103">
    <cfRule type="expression" dxfId="14827" priority="930">
      <formula>IF(CN94="Validar","Rojo","Verde")</formula>
    </cfRule>
  </conditionalFormatting>
  <conditionalFormatting sqref="CN95:CN100">
    <cfRule type="colorScale" priority="936">
      <colorScale>
        <cfvo type="min"/>
        <cfvo type="max"/>
        <color theme="0"/>
        <color theme="0"/>
      </colorScale>
    </cfRule>
    <cfRule type="expression" dxfId="14826" priority="937">
      <formula>CM95&lt;0</formula>
    </cfRule>
  </conditionalFormatting>
  <conditionalFormatting sqref="CN101">
    <cfRule type="colorScale" priority="934">
      <colorScale>
        <cfvo type="min"/>
        <cfvo type="max"/>
        <color theme="0"/>
        <color theme="0"/>
      </colorScale>
    </cfRule>
    <cfRule type="expression" dxfId="14825" priority="935">
      <formula>CM101&lt;0</formula>
    </cfRule>
  </conditionalFormatting>
  <conditionalFormatting sqref="CN102">
    <cfRule type="colorScale" priority="931">
      <colorScale>
        <cfvo type="min"/>
        <cfvo type="max"/>
        <color theme="0"/>
        <color theme="0"/>
      </colorScale>
    </cfRule>
    <cfRule type="expression" dxfId="14824" priority="933">
      <formula>CM102&lt;0</formula>
    </cfRule>
  </conditionalFormatting>
  <conditionalFormatting sqref="CN105">
    <cfRule type="colorScale" priority="928">
      <colorScale>
        <cfvo type="min"/>
        <cfvo type="max"/>
        <color theme="0"/>
        <color theme="0"/>
      </colorScale>
    </cfRule>
    <cfRule type="expression" dxfId="14823" priority="929">
      <formula>CM105&lt;0</formula>
    </cfRule>
  </conditionalFormatting>
  <conditionalFormatting sqref="CN105:CN106">
    <cfRule type="expression" priority="926">
      <formula>#REF!</formula>
    </cfRule>
  </conditionalFormatting>
  <conditionalFormatting sqref="CN105:CN107">
    <cfRule type="expression" dxfId="14822" priority="924">
      <formula>IF(CN105="Validar","Rojo","Verde")</formula>
    </cfRule>
  </conditionalFormatting>
  <conditionalFormatting sqref="CN106">
    <cfRule type="colorScale" priority="925">
      <colorScale>
        <cfvo type="min"/>
        <cfvo type="max"/>
        <color theme="0"/>
        <color theme="0"/>
      </colorScale>
    </cfRule>
    <cfRule type="expression" dxfId="14821" priority="927">
      <formula>CM106&lt;0</formula>
    </cfRule>
  </conditionalFormatting>
  <conditionalFormatting sqref="CN110">
    <cfRule type="colorScale" priority="916">
      <colorScale>
        <cfvo type="min"/>
        <cfvo type="max"/>
        <color theme="0"/>
        <color theme="0"/>
      </colorScale>
    </cfRule>
    <cfRule type="expression" dxfId="14820" priority="917">
      <formula>CM110&lt;0</formula>
    </cfRule>
  </conditionalFormatting>
  <conditionalFormatting sqref="CN110:CN111">
    <cfRule type="expression" priority="907">
      <formula>#REF!</formula>
    </cfRule>
  </conditionalFormatting>
  <conditionalFormatting sqref="CN111">
    <cfRule type="colorScale" priority="906">
      <colorScale>
        <cfvo type="min"/>
        <cfvo type="max"/>
        <color theme="0"/>
        <color theme="0"/>
      </colorScale>
    </cfRule>
    <cfRule type="expression" dxfId="14819" priority="908">
      <formula>CM111&lt;0</formula>
    </cfRule>
  </conditionalFormatting>
  <conditionalFormatting sqref="CN117">
    <cfRule type="colorScale" priority="922">
      <colorScale>
        <cfvo type="min"/>
        <cfvo type="max"/>
        <color theme="0"/>
        <color theme="0"/>
      </colorScale>
    </cfRule>
    <cfRule type="expression" dxfId="14818" priority="923">
      <formula>CM117&lt;0</formula>
    </cfRule>
  </conditionalFormatting>
  <conditionalFormatting sqref="CN117:CN123">
    <cfRule type="expression" priority="920">
      <formula>#REF!</formula>
    </cfRule>
  </conditionalFormatting>
  <conditionalFormatting sqref="CN118:CN123">
    <cfRule type="colorScale" priority="919">
      <colorScale>
        <cfvo type="min"/>
        <cfvo type="max"/>
        <color theme="0"/>
        <color theme="0"/>
      </colorScale>
    </cfRule>
    <cfRule type="expression" dxfId="14817" priority="921">
      <formula>CM118&lt;0</formula>
    </cfRule>
  </conditionalFormatting>
  <conditionalFormatting sqref="CN126:CN135">
    <cfRule type="expression" dxfId="14816" priority="1043">
      <formula>IF(CN126="Validar","Rojo","Verde")</formula>
    </cfRule>
    <cfRule type="colorScale" priority="1044">
      <colorScale>
        <cfvo type="min"/>
        <cfvo type="max"/>
        <color theme="0"/>
        <color theme="0"/>
      </colorScale>
    </cfRule>
    <cfRule type="expression" priority="1045">
      <formula>$F$23</formula>
    </cfRule>
    <cfRule type="expression" dxfId="14815" priority="1046">
      <formula>CM126&lt;0</formula>
    </cfRule>
  </conditionalFormatting>
  <conditionalFormatting sqref="CM6">
    <cfRule type="colorScale" priority="903">
      <colorScale>
        <cfvo type="min"/>
        <cfvo type="max"/>
        <color theme="0"/>
        <color theme="0"/>
      </colorScale>
    </cfRule>
    <cfRule type="expression" dxfId="14814" priority="904">
      <formula>CL6&lt;0</formula>
    </cfRule>
  </conditionalFormatting>
  <conditionalFormatting sqref="CM6">
    <cfRule type="expression" dxfId="14813" priority="901">
      <formula>IF(CM6="Validar","Rojo","Verde")</formula>
    </cfRule>
    <cfRule type="expression" priority="902">
      <formula>#REF!</formula>
    </cfRule>
  </conditionalFormatting>
  <conditionalFormatting sqref="CM7:CM8">
    <cfRule type="colorScale" priority="899">
      <colorScale>
        <cfvo type="min"/>
        <cfvo type="max"/>
        <color theme="0"/>
        <color theme="0"/>
      </colorScale>
    </cfRule>
    <cfRule type="expression" dxfId="14812" priority="900">
      <formula>CL7&lt;0</formula>
    </cfRule>
  </conditionalFormatting>
  <conditionalFormatting sqref="CM7:CM8">
    <cfRule type="expression" dxfId="14811" priority="897">
      <formula>IF(CM7="Validar","Rojo","Verde")</formula>
    </cfRule>
    <cfRule type="expression" priority="898">
      <formula>#REF!</formula>
    </cfRule>
  </conditionalFormatting>
  <conditionalFormatting sqref="CP9">
    <cfRule type="colorScale" priority="864">
      <colorScale>
        <cfvo type="min"/>
        <cfvo type="max"/>
        <color theme="0"/>
        <color theme="0"/>
      </colorScale>
    </cfRule>
    <cfRule type="expression" dxfId="14810" priority="865">
      <formula>CO9&lt;0</formula>
    </cfRule>
  </conditionalFormatting>
  <conditionalFormatting sqref="CP9:CP20">
    <cfRule type="expression" dxfId="14809" priority="835">
      <formula>IF(CP9="Validar","Rojo","Verde")</formula>
    </cfRule>
    <cfRule type="expression" priority="837">
      <formula>#REF!</formula>
    </cfRule>
  </conditionalFormatting>
  <conditionalFormatting sqref="CP10">
    <cfRule type="colorScale" priority="841">
      <colorScale>
        <cfvo type="min"/>
        <cfvo type="max"/>
        <color theme="0"/>
        <color theme="0"/>
      </colorScale>
    </cfRule>
    <cfRule type="expression" dxfId="14808" priority="842">
      <formula>CO10&lt;0</formula>
    </cfRule>
  </conditionalFormatting>
  <conditionalFormatting sqref="CP11:CP14">
    <cfRule type="colorScale" priority="862">
      <colorScale>
        <cfvo type="min"/>
        <cfvo type="max"/>
        <color theme="0"/>
        <color theme="0"/>
      </colorScale>
    </cfRule>
    <cfRule type="expression" dxfId="14807" priority="863">
      <formula>CO11&lt;0</formula>
    </cfRule>
  </conditionalFormatting>
  <conditionalFormatting sqref="CP15">
    <cfRule type="colorScale" priority="839">
      <colorScale>
        <cfvo type="min"/>
        <cfvo type="max"/>
        <color theme="0"/>
        <color theme="0"/>
      </colorScale>
    </cfRule>
    <cfRule type="expression" dxfId="14806" priority="840">
      <formula>CO15&lt;0</formula>
    </cfRule>
  </conditionalFormatting>
  <conditionalFormatting sqref="CP16:CP17">
    <cfRule type="colorScale" priority="860">
      <colorScale>
        <cfvo type="min"/>
        <cfvo type="max"/>
        <color theme="0"/>
        <color theme="0"/>
      </colorScale>
    </cfRule>
    <cfRule type="expression" dxfId="14805" priority="861">
      <formula>CO16&lt;0</formula>
    </cfRule>
  </conditionalFormatting>
  <conditionalFormatting sqref="CP18">
    <cfRule type="colorScale" priority="836">
      <colorScale>
        <cfvo type="min"/>
        <cfvo type="max"/>
        <color theme="0"/>
        <color theme="0"/>
      </colorScale>
    </cfRule>
    <cfRule type="expression" dxfId="14804" priority="838">
      <formula>CO18&lt;0</formula>
    </cfRule>
  </conditionalFormatting>
  <conditionalFormatting sqref="CP19:CP20">
    <cfRule type="colorScale" priority="858">
      <colorScale>
        <cfvo type="min"/>
        <cfvo type="max"/>
        <color theme="0"/>
        <color theme="0"/>
      </colorScale>
    </cfRule>
    <cfRule type="expression" dxfId="14803" priority="859">
      <formula>CO19&lt;0</formula>
    </cfRule>
  </conditionalFormatting>
  <conditionalFormatting sqref="CP23">
    <cfRule type="colorScale" priority="833">
      <colorScale>
        <cfvo type="min"/>
        <cfvo type="max"/>
        <color theme="0"/>
        <color theme="0"/>
      </colorScale>
    </cfRule>
    <cfRule type="expression" dxfId="14802" priority="834">
      <formula>CO23&lt;0</formula>
    </cfRule>
  </conditionalFormatting>
  <conditionalFormatting sqref="CP23:CP31">
    <cfRule type="expression" dxfId="14801" priority="827">
      <formula>IF(CP23="Validar","Rojo","Verde")</formula>
    </cfRule>
    <cfRule type="expression" priority="829">
      <formula>#REF!</formula>
    </cfRule>
  </conditionalFormatting>
  <conditionalFormatting sqref="CP24">
    <cfRule type="colorScale" priority="856">
      <colorScale>
        <cfvo type="min"/>
        <cfvo type="max"/>
        <color theme="0"/>
        <color theme="0"/>
      </colorScale>
    </cfRule>
    <cfRule type="expression" dxfId="14800" priority="857">
      <formula>CO24&lt;0</formula>
    </cfRule>
  </conditionalFormatting>
  <conditionalFormatting sqref="CP25">
    <cfRule type="colorScale" priority="854">
      <colorScale>
        <cfvo type="min"/>
        <cfvo type="max"/>
        <color theme="0"/>
        <color theme="0"/>
      </colorScale>
    </cfRule>
    <cfRule type="expression" dxfId="14799" priority="855">
      <formula>CO25&lt;0</formula>
    </cfRule>
  </conditionalFormatting>
  <conditionalFormatting sqref="CP26">
    <cfRule type="colorScale" priority="831">
      <colorScale>
        <cfvo type="min"/>
        <cfvo type="max"/>
        <color theme="0"/>
        <color theme="0"/>
      </colorScale>
    </cfRule>
    <cfRule type="expression" dxfId="14798" priority="832">
      <formula>CO26&lt;0</formula>
    </cfRule>
  </conditionalFormatting>
  <conditionalFormatting sqref="CP27">
    <cfRule type="colorScale" priority="852">
      <colorScale>
        <cfvo type="min"/>
        <cfvo type="max"/>
        <color theme="0"/>
        <color theme="0"/>
      </colorScale>
    </cfRule>
    <cfRule type="expression" dxfId="14797" priority="853">
      <formula>CO27&lt;0</formula>
    </cfRule>
  </conditionalFormatting>
  <conditionalFormatting sqref="CP28">
    <cfRule type="colorScale" priority="850">
      <colorScale>
        <cfvo type="min"/>
        <cfvo type="max"/>
        <color theme="0"/>
        <color theme="0"/>
      </colorScale>
    </cfRule>
    <cfRule type="expression" dxfId="14796" priority="851">
      <formula>CO28&lt;0</formula>
    </cfRule>
  </conditionalFormatting>
  <conditionalFormatting sqref="CP29">
    <cfRule type="colorScale" priority="828">
      <colorScale>
        <cfvo type="min"/>
        <cfvo type="max"/>
        <color theme="0"/>
        <color theme="0"/>
      </colorScale>
    </cfRule>
    <cfRule type="expression" dxfId="14795" priority="830">
      <formula>CO29&lt;0</formula>
    </cfRule>
  </conditionalFormatting>
  <conditionalFormatting sqref="CP30">
    <cfRule type="colorScale" priority="848">
      <colorScale>
        <cfvo type="min"/>
        <cfvo type="max"/>
        <color theme="0"/>
        <color theme="0"/>
      </colorScale>
    </cfRule>
    <cfRule type="expression" dxfId="14794" priority="849">
      <formula>CO30&lt;0</formula>
    </cfRule>
  </conditionalFormatting>
  <conditionalFormatting sqref="CP31">
    <cfRule type="colorScale" priority="846">
      <colorScale>
        <cfvo type="min"/>
        <cfvo type="max"/>
        <color theme="0"/>
        <color theme="0"/>
      </colorScale>
    </cfRule>
    <cfRule type="expression" dxfId="14793" priority="847">
      <formula>CO31&lt;0</formula>
    </cfRule>
  </conditionalFormatting>
  <conditionalFormatting sqref="CP39">
    <cfRule type="colorScale" priority="824">
      <colorScale>
        <cfvo type="min"/>
        <cfvo type="max"/>
        <color theme="0"/>
        <color theme="0"/>
      </colorScale>
    </cfRule>
    <cfRule type="expression" priority="825">
      <formula>#REF!</formula>
    </cfRule>
    <cfRule type="expression" dxfId="14792" priority="826">
      <formula>CO39&lt;0</formula>
    </cfRule>
  </conditionalFormatting>
  <conditionalFormatting sqref="CP39:CP107">
    <cfRule type="expression" dxfId="14791" priority="762">
      <formula>IF(CP39="Validar","Rojo","Verde")</formula>
    </cfRule>
  </conditionalFormatting>
  <conditionalFormatting sqref="CP40:CP67">
    <cfRule type="colorScale" priority="843">
      <colorScale>
        <cfvo type="min"/>
        <cfvo type="max"/>
        <color theme="0"/>
        <color theme="0"/>
      </colorScale>
    </cfRule>
    <cfRule type="expression" priority="844">
      <formula>$F$19</formula>
    </cfRule>
    <cfRule type="expression" dxfId="14790" priority="845">
      <formula>CO40&lt;0</formula>
    </cfRule>
  </conditionalFormatting>
  <conditionalFormatting sqref="CP68">
    <cfRule type="colorScale" priority="821">
      <colorScale>
        <cfvo type="min"/>
        <cfvo type="max"/>
        <color theme="0"/>
        <color theme="0"/>
      </colorScale>
    </cfRule>
    <cfRule type="expression" priority="822">
      <formula>#REF!</formula>
    </cfRule>
    <cfRule type="expression" dxfId="14789" priority="823">
      <formula>CO68&lt;0</formula>
    </cfRule>
  </conditionalFormatting>
  <conditionalFormatting sqref="CP69:CP81">
    <cfRule type="colorScale" priority="868">
      <colorScale>
        <cfvo type="min"/>
        <cfvo type="max"/>
        <color theme="0"/>
        <color theme="0"/>
      </colorScale>
    </cfRule>
    <cfRule type="expression" priority="869">
      <formula>$F$19</formula>
    </cfRule>
    <cfRule type="expression" dxfId="14788" priority="870">
      <formula>CO69&lt;0</formula>
    </cfRule>
  </conditionalFormatting>
  <conditionalFormatting sqref="CP82 CP92 CP103 CP107">
    <cfRule type="expression" dxfId="14787" priority="867">
      <formula>CO82&lt;0</formula>
    </cfRule>
  </conditionalFormatting>
  <conditionalFormatting sqref="CP83">
    <cfRule type="colorScale" priority="763">
      <colorScale>
        <cfvo type="min"/>
        <cfvo type="max"/>
        <color theme="0"/>
        <color theme="0"/>
      </colorScale>
    </cfRule>
    <cfRule type="expression" priority="764">
      <formula>#REF!</formula>
    </cfRule>
    <cfRule type="expression" dxfId="14786" priority="765">
      <formula>CO83&lt;0</formula>
    </cfRule>
  </conditionalFormatting>
  <conditionalFormatting sqref="CP84:CP91">
    <cfRule type="colorScale" priority="871">
      <colorScale>
        <cfvo type="min"/>
        <cfvo type="max"/>
        <color theme="0"/>
        <color theme="0"/>
      </colorScale>
    </cfRule>
    <cfRule type="expression" priority="872">
      <formula>$F$19</formula>
    </cfRule>
    <cfRule type="expression" dxfId="14785" priority="873">
      <formula>CO84&lt;0</formula>
    </cfRule>
  </conditionalFormatting>
  <conditionalFormatting sqref="CP92 CP82 CP103 CP107">
    <cfRule type="colorScale" priority="866">
      <colorScale>
        <cfvo type="min"/>
        <cfvo type="max"/>
        <color theme="0"/>
        <color theme="0"/>
      </colorScale>
    </cfRule>
  </conditionalFormatting>
  <conditionalFormatting sqref="CP93">
    <cfRule type="colorScale" priority="818">
      <colorScale>
        <cfvo type="min"/>
        <cfvo type="max"/>
        <color theme="0"/>
        <color theme="0"/>
      </colorScale>
    </cfRule>
    <cfRule type="expression" priority="819">
      <formula>#REF!</formula>
    </cfRule>
    <cfRule type="expression" dxfId="14784" priority="820">
      <formula>CO93&lt;0</formula>
    </cfRule>
  </conditionalFormatting>
  <conditionalFormatting sqref="CP94:CP102">
    <cfRule type="colorScale" priority="874">
      <colorScale>
        <cfvo type="min"/>
        <cfvo type="max"/>
        <color theme="0"/>
        <color theme="0"/>
      </colorScale>
    </cfRule>
    <cfRule type="expression" priority="875">
      <formula>$F$19</formula>
    </cfRule>
    <cfRule type="expression" dxfId="14783" priority="876">
      <formula>CO94&lt;0</formula>
    </cfRule>
  </conditionalFormatting>
  <conditionalFormatting sqref="CP104">
    <cfRule type="colorScale" priority="815">
      <colorScale>
        <cfvo type="min"/>
        <cfvo type="max"/>
        <color theme="0"/>
        <color theme="0"/>
      </colorScale>
    </cfRule>
    <cfRule type="expression" priority="816">
      <formula>#REF!</formula>
    </cfRule>
    <cfRule type="expression" dxfId="14782" priority="817">
      <formula>CO104&lt;0</formula>
    </cfRule>
  </conditionalFormatting>
  <conditionalFormatting sqref="CP105:CP106">
    <cfRule type="colorScale" priority="877">
      <colorScale>
        <cfvo type="min"/>
        <cfvo type="max"/>
        <color theme="0"/>
        <color theme="0"/>
      </colorScale>
    </cfRule>
    <cfRule type="expression" priority="878">
      <formula>$F$19</formula>
    </cfRule>
    <cfRule type="expression" dxfId="14781" priority="879">
      <formula>CO105&lt;0</formula>
    </cfRule>
  </conditionalFormatting>
  <conditionalFormatting sqref="CP110">
    <cfRule type="colorScale" priority="880">
      <colorScale>
        <cfvo type="min"/>
        <cfvo type="max"/>
        <color theme="0"/>
        <color theme="0"/>
      </colorScale>
    </cfRule>
    <cfRule type="expression" dxfId="14780" priority="881">
      <formula>CO110&lt;0</formula>
    </cfRule>
  </conditionalFormatting>
  <conditionalFormatting sqref="CP110:CP111">
    <cfRule type="expression" priority="760">
      <formula>$F$19</formula>
    </cfRule>
  </conditionalFormatting>
  <conditionalFormatting sqref="CP111">
    <cfRule type="colorScale" priority="759">
      <colorScale>
        <cfvo type="min"/>
        <cfvo type="max"/>
        <color theme="0"/>
        <color theme="0"/>
      </colorScale>
    </cfRule>
    <cfRule type="expression" dxfId="14779" priority="761">
      <formula>CO111&lt;0</formula>
    </cfRule>
  </conditionalFormatting>
  <conditionalFormatting sqref="CP117:CP123">
    <cfRule type="colorScale" priority="885">
      <colorScale>
        <cfvo type="min"/>
        <cfvo type="max"/>
        <color theme="0"/>
        <color theme="0"/>
      </colorScale>
    </cfRule>
    <cfRule type="expression" priority="886">
      <formula>$F$19</formula>
    </cfRule>
    <cfRule type="expression" dxfId="14778" priority="887">
      <formula>CO117&lt;0</formula>
    </cfRule>
  </conditionalFormatting>
  <conditionalFormatting sqref="CP125">
    <cfRule type="colorScale" priority="812">
      <colorScale>
        <cfvo type="min"/>
        <cfvo type="max"/>
        <color theme="0"/>
        <color theme="0"/>
      </colorScale>
    </cfRule>
    <cfRule type="expression" priority="813">
      <formula>#REF!</formula>
    </cfRule>
    <cfRule type="expression" dxfId="14777" priority="814">
      <formula>CO125&lt;0</formula>
    </cfRule>
  </conditionalFormatting>
  <conditionalFormatting sqref="CP125:CP135">
    <cfRule type="expression" dxfId="14776" priority="811">
      <formula>IF(CP125="Validar","Rojo","Verde")</formula>
    </cfRule>
  </conditionalFormatting>
  <conditionalFormatting sqref="CP126:CP132">
    <cfRule type="colorScale" priority="888">
      <colorScale>
        <cfvo type="min"/>
        <cfvo type="max"/>
        <color theme="0"/>
        <color theme="0"/>
      </colorScale>
    </cfRule>
    <cfRule type="expression" dxfId="14775" priority="890">
      <formula>CO126&lt;0</formula>
    </cfRule>
  </conditionalFormatting>
  <conditionalFormatting sqref="CP126:CP134">
    <cfRule type="expression" priority="889">
      <formula>$F$19</formula>
    </cfRule>
  </conditionalFormatting>
  <conditionalFormatting sqref="CP133:CP134">
    <cfRule type="colorScale" priority="891">
      <colorScale>
        <cfvo type="min"/>
        <cfvo type="max"/>
        <color theme="0"/>
        <color theme="0"/>
      </colorScale>
    </cfRule>
    <cfRule type="expression" dxfId="14774" priority="892">
      <formula>CO133&lt;0</formula>
    </cfRule>
  </conditionalFormatting>
  <conditionalFormatting sqref="CP135">
    <cfRule type="colorScale" priority="882">
      <colorScale>
        <cfvo type="min"/>
        <cfvo type="max"/>
        <color theme="0"/>
        <color theme="0"/>
      </colorScale>
    </cfRule>
    <cfRule type="expression" priority="883">
      <formula>$F$23</formula>
    </cfRule>
    <cfRule type="expression" dxfId="14773" priority="884">
      <formula>CO135&lt;0</formula>
    </cfRule>
  </conditionalFormatting>
  <conditionalFormatting sqref="CP110:CQ111">
    <cfRule type="expression" dxfId="14772" priority="755">
      <formula>IF(CP110="Validar","Rojo","Verde")</formula>
    </cfRule>
  </conditionalFormatting>
  <conditionalFormatting sqref="CP117:CQ123">
    <cfRule type="expression" dxfId="14771" priority="768">
      <formula>IF(CP117="Validar","Rojo","Verde")</formula>
    </cfRule>
  </conditionalFormatting>
  <conditionalFormatting sqref="CQ40:CQ66">
    <cfRule type="colorScale" priority="803">
      <colorScale>
        <cfvo type="min"/>
        <cfvo type="max"/>
        <color theme="0"/>
        <color theme="0"/>
      </colorScale>
    </cfRule>
    <cfRule type="expression" priority="804">
      <formula>#REF!</formula>
    </cfRule>
    <cfRule type="expression" dxfId="14770" priority="805">
      <formula>CP40&lt;0</formula>
    </cfRule>
  </conditionalFormatting>
  <conditionalFormatting sqref="CQ40:CQ67">
    <cfRule type="expression" dxfId="14769" priority="802">
      <formula>IF(CQ40="Validar","Rojo","Verde")</formula>
    </cfRule>
  </conditionalFormatting>
  <conditionalFormatting sqref="CQ67 CP82:CQ82 CP92:CQ92 CP103:CQ103 CP107:CQ107">
    <cfRule type="expression" priority="807">
      <formula>$F$23</formula>
    </cfRule>
  </conditionalFormatting>
  <conditionalFormatting sqref="CQ67 CQ82 CQ92 CQ103 CQ107">
    <cfRule type="expression" dxfId="14768" priority="808">
      <formula>CP67&lt;0</formula>
    </cfRule>
  </conditionalFormatting>
  <conditionalFormatting sqref="CQ69">
    <cfRule type="colorScale" priority="800">
      <colorScale>
        <cfvo type="min"/>
        <cfvo type="max"/>
        <color theme="0"/>
        <color theme="0"/>
      </colorScale>
    </cfRule>
    <cfRule type="expression" dxfId="14767" priority="801">
      <formula>CP69&lt;0</formula>
    </cfRule>
  </conditionalFormatting>
  <conditionalFormatting sqref="CQ69:CQ81">
    <cfRule type="expression" priority="798">
      <formula>#REF!</formula>
    </cfRule>
  </conditionalFormatting>
  <conditionalFormatting sqref="CQ69:CQ82">
    <cfRule type="expression" dxfId="14766" priority="796">
      <formula>IF(CQ69="Validar","Rojo","Verde")</formula>
    </cfRule>
  </conditionalFormatting>
  <conditionalFormatting sqref="CQ70:CQ78">
    <cfRule type="colorScale" priority="797">
      <colorScale>
        <cfvo type="min"/>
        <cfvo type="max"/>
        <color theme="0"/>
        <color theme="0"/>
      </colorScale>
    </cfRule>
    <cfRule type="expression" dxfId="14765" priority="799">
      <formula>CP70&lt;0</formula>
    </cfRule>
  </conditionalFormatting>
  <conditionalFormatting sqref="CQ79:CQ81">
    <cfRule type="colorScale" priority="809">
      <colorScale>
        <cfvo type="min"/>
        <cfvo type="max"/>
        <color theme="0"/>
        <color theme="0"/>
      </colorScale>
    </cfRule>
    <cfRule type="expression" dxfId="14764" priority="810">
      <formula>CP79&lt;0</formula>
    </cfRule>
  </conditionalFormatting>
  <conditionalFormatting sqref="CQ67 CQ82 CQ92 CQ103 CQ107">
    <cfRule type="colorScale" priority="806">
      <colorScale>
        <cfvo type="min"/>
        <cfvo type="max"/>
        <color theme="0"/>
        <color theme="0"/>
      </colorScale>
    </cfRule>
  </conditionalFormatting>
  <conditionalFormatting sqref="CQ84">
    <cfRule type="colorScale" priority="794">
      <colorScale>
        <cfvo type="min"/>
        <cfvo type="max"/>
        <color theme="0"/>
        <color theme="0"/>
      </colorScale>
    </cfRule>
    <cfRule type="expression" dxfId="14763" priority="795">
      <formula>CP84&lt;0</formula>
    </cfRule>
  </conditionalFormatting>
  <conditionalFormatting sqref="CQ84:CQ91">
    <cfRule type="expression" priority="792">
      <formula>#REF!</formula>
    </cfRule>
  </conditionalFormatting>
  <conditionalFormatting sqref="CQ84:CQ92">
    <cfRule type="expression" dxfId="14762" priority="790">
      <formula>IF(CQ84="Validar","Rojo","Verde")</formula>
    </cfRule>
  </conditionalFormatting>
  <conditionalFormatting sqref="CQ85:CQ91">
    <cfRule type="colorScale" priority="791">
      <colorScale>
        <cfvo type="min"/>
        <cfvo type="max"/>
        <color theme="0"/>
        <color theme="0"/>
      </colorScale>
    </cfRule>
    <cfRule type="expression" dxfId="14761" priority="793">
      <formula>CP85&lt;0</formula>
    </cfRule>
  </conditionalFormatting>
  <conditionalFormatting sqref="CQ94">
    <cfRule type="colorScale" priority="788">
      <colorScale>
        <cfvo type="min"/>
        <cfvo type="max"/>
        <color theme="0"/>
        <color theme="0"/>
      </colorScale>
    </cfRule>
    <cfRule type="expression" dxfId="14760" priority="789">
      <formula>CP94&lt;0</formula>
    </cfRule>
  </conditionalFormatting>
  <conditionalFormatting sqref="CQ94:CQ102">
    <cfRule type="expression" priority="782">
      <formula>#REF!</formula>
    </cfRule>
  </conditionalFormatting>
  <conditionalFormatting sqref="CQ94:CQ103">
    <cfRule type="expression" dxfId="14759" priority="780">
      <formula>IF(CQ94="Validar","Rojo","Verde")</formula>
    </cfRule>
  </conditionalFormatting>
  <conditionalFormatting sqref="CQ95:CQ100">
    <cfRule type="colorScale" priority="786">
      <colorScale>
        <cfvo type="min"/>
        <cfvo type="max"/>
        <color theme="0"/>
        <color theme="0"/>
      </colorScale>
    </cfRule>
    <cfRule type="expression" dxfId="14758" priority="787">
      <formula>CP95&lt;0</formula>
    </cfRule>
  </conditionalFormatting>
  <conditionalFormatting sqref="CQ101">
    <cfRule type="colorScale" priority="784">
      <colorScale>
        <cfvo type="min"/>
        <cfvo type="max"/>
        <color theme="0"/>
        <color theme="0"/>
      </colorScale>
    </cfRule>
    <cfRule type="expression" dxfId="14757" priority="785">
      <formula>CP101&lt;0</formula>
    </cfRule>
  </conditionalFormatting>
  <conditionalFormatting sqref="CQ102">
    <cfRule type="colorScale" priority="781">
      <colorScale>
        <cfvo type="min"/>
        <cfvo type="max"/>
        <color theme="0"/>
        <color theme="0"/>
      </colorScale>
    </cfRule>
    <cfRule type="expression" dxfId="14756" priority="783">
      <formula>CP102&lt;0</formula>
    </cfRule>
  </conditionalFormatting>
  <conditionalFormatting sqref="CQ105">
    <cfRule type="colorScale" priority="778">
      <colorScale>
        <cfvo type="min"/>
        <cfvo type="max"/>
        <color theme="0"/>
        <color theme="0"/>
      </colorScale>
    </cfRule>
    <cfRule type="expression" dxfId="14755" priority="779">
      <formula>CP105&lt;0</formula>
    </cfRule>
  </conditionalFormatting>
  <conditionalFormatting sqref="CQ105:CQ106">
    <cfRule type="expression" priority="776">
      <formula>#REF!</formula>
    </cfRule>
  </conditionalFormatting>
  <conditionalFormatting sqref="CQ105:CQ107">
    <cfRule type="expression" dxfId="14754" priority="774">
      <formula>IF(CQ105="Validar","Rojo","Verde")</formula>
    </cfRule>
  </conditionalFormatting>
  <conditionalFormatting sqref="CQ106">
    <cfRule type="colorScale" priority="775">
      <colorScale>
        <cfvo type="min"/>
        <cfvo type="max"/>
        <color theme="0"/>
        <color theme="0"/>
      </colorScale>
    </cfRule>
    <cfRule type="expression" dxfId="14753" priority="777">
      <formula>CP106&lt;0</formula>
    </cfRule>
  </conditionalFormatting>
  <conditionalFormatting sqref="CQ110">
    <cfRule type="colorScale" priority="766">
      <colorScale>
        <cfvo type="min"/>
        <cfvo type="max"/>
        <color theme="0"/>
        <color theme="0"/>
      </colorScale>
    </cfRule>
    <cfRule type="expression" dxfId="14752" priority="767">
      <formula>CP110&lt;0</formula>
    </cfRule>
  </conditionalFormatting>
  <conditionalFormatting sqref="CQ110:CQ111">
    <cfRule type="expression" priority="757">
      <formula>#REF!</formula>
    </cfRule>
  </conditionalFormatting>
  <conditionalFormatting sqref="CQ111">
    <cfRule type="colorScale" priority="756">
      <colorScale>
        <cfvo type="min"/>
        <cfvo type="max"/>
        <color theme="0"/>
        <color theme="0"/>
      </colorScale>
    </cfRule>
    <cfRule type="expression" dxfId="14751" priority="758">
      <formula>CP111&lt;0</formula>
    </cfRule>
  </conditionalFormatting>
  <conditionalFormatting sqref="CQ117">
    <cfRule type="colorScale" priority="772">
      <colorScale>
        <cfvo type="min"/>
        <cfvo type="max"/>
        <color theme="0"/>
        <color theme="0"/>
      </colorScale>
    </cfRule>
    <cfRule type="expression" dxfId="14750" priority="773">
      <formula>CP117&lt;0</formula>
    </cfRule>
  </conditionalFormatting>
  <conditionalFormatting sqref="CQ117:CQ123">
    <cfRule type="expression" priority="770">
      <formula>#REF!</formula>
    </cfRule>
  </conditionalFormatting>
  <conditionalFormatting sqref="CQ118:CQ123">
    <cfRule type="colorScale" priority="769">
      <colorScale>
        <cfvo type="min"/>
        <cfvo type="max"/>
        <color theme="0"/>
        <color theme="0"/>
      </colorScale>
    </cfRule>
    <cfRule type="expression" dxfId="14749" priority="771">
      <formula>CP118&lt;0</formula>
    </cfRule>
  </conditionalFormatting>
  <conditionalFormatting sqref="CQ126:CQ135">
    <cfRule type="expression" dxfId="14748" priority="893">
      <formula>IF(CQ126="Validar","Rojo","Verde")</formula>
    </cfRule>
    <cfRule type="colorScale" priority="894">
      <colorScale>
        <cfvo type="min"/>
        <cfvo type="max"/>
        <color theme="0"/>
        <color theme="0"/>
      </colorScale>
    </cfRule>
    <cfRule type="expression" priority="895">
      <formula>$F$23</formula>
    </cfRule>
    <cfRule type="expression" dxfId="14747" priority="896">
      <formula>CP126&lt;0</formula>
    </cfRule>
  </conditionalFormatting>
  <conditionalFormatting sqref="CP6">
    <cfRule type="colorScale" priority="753">
      <colorScale>
        <cfvo type="min"/>
        <cfvo type="max"/>
        <color theme="0"/>
        <color theme="0"/>
      </colorScale>
    </cfRule>
    <cfRule type="expression" dxfId="14746" priority="754">
      <formula>CO6&lt;0</formula>
    </cfRule>
  </conditionalFormatting>
  <conditionalFormatting sqref="CP6">
    <cfRule type="expression" dxfId="14745" priority="751">
      <formula>IF(CP6="Validar","Rojo","Verde")</formula>
    </cfRule>
    <cfRule type="expression" priority="752">
      <formula>#REF!</formula>
    </cfRule>
  </conditionalFormatting>
  <conditionalFormatting sqref="CP7:CP8">
    <cfRule type="colorScale" priority="749">
      <colorScale>
        <cfvo type="min"/>
        <cfvo type="max"/>
        <color theme="0"/>
        <color theme="0"/>
      </colorScale>
    </cfRule>
    <cfRule type="expression" dxfId="14744" priority="750">
      <formula>CO7&lt;0</formula>
    </cfRule>
  </conditionalFormatting>
  <conditionalFormatting sqref="CP7:CP8">
    <cfRule type="expression" dxfId="14743" priority="747">
      <formula>IF(CP7="Validar","Rojo","Verde")</formula>
    </cfRule>
    <cfRule type="expression" priority="748">
      <formula>#REF!</formula>
    </cfRule>
  </conditionalFormatting>
  <conditionalFormatting sqref="CT9">
    <cfRule type="colorScale" priority="714">
      <colorScale>
        <cfvo type="min"/>
        <cfvo type="max"/>
        <color theme="0"/>
        <color theme="0"/>
      </colorScale>
    </cfRule>
    <cfRule type="expression" dxfId="14742" priority="715">
      <formula>CS9&lt;0</formula>
    </cfRule>
  </conditionalFormatting>
  <conditionalFormatting sqref="CT9:CT20">
    <cfRule type="expression" dxfId="14741" priority="685">
      <formula>IF(CT9="Validar","Rojo","Verde")</formula>
    </cfRule>
    <cfRule type="expression" priority="687">
      <formula>#REF!</formula>
    </cfRule>
  </conditionalFormatting>
  <conditionalFormatting sqref="CT10">
    <cfRule type="colorScale" priority="691">
      <colorScale>
        <cfvo type="min"/>
        <cfvo type="max"/>
        <color theme="0"/>
        <color theme="0"/>
      </colorScale>
    </cfRule>
    <cfRule type="expression" dxfId="14740" priority="692">
      <formula>CS10&lt;0</formula>
    </cfRule>
  </conditionalFormatting>
  <conditionalFormatting sqref="CT11:CT14">
    <cfRule type="colorScale" priority="712">
      <colorScale>
        <cfvo type="min"/>
        <cfvo type="max"/>
        <color theme="0"/>
        <color theme="0"/>
      </colorScale>
    </cfRule>
    <cfRule type="expression" dxfId="14739" priority="713">
      <formula>CS11&lt;0</formula>
    </cfRule>
  </conditionalFormatting>
  <conditionalFormatting sqref="CT15">
    <cfRule type="colorScale" priority="689">
      <colorScale>
        <cfvo type="min"/>
        <cfvo type="max"/>
        <color theme="0"/>
        <color theme="0"/>
      </colorScale>
    </cfRule>
    <cfRule type="expression" dxfId="14738" priority="690">
      <formula>CS15&lt;0</formula>
    </cfRule>
  </conditionalFormatting>
  <conditionalFormatting sqref="CT16:CT17">
    <cfRule type="colorScale" priority="710">
      <colorScale>
        <cfvo type="min"/>
        <cfvo type="max"/>
        <color theme="0"/>
        <color theme="0"/>
      </colorScale>
    </cfRule>
    <cfRule type="expression" dxfId="14737" priority="711">
      <formula>CS16&lt;0</formula>
    </cfRule>
  </conditionalFormatting>
  <conditionalFormatting sqref="CT18">
    <cfRule type="colorScale" priority="686">
      <colorScale>
        <cfvo type="min"/>
        <cfvo type="max"/>
        <color theme="0"/>
        <color theme="0"/>
      </colorScale>
    </cfRule>
    <cfRule type="expression" dxfId="14736" priority="688">
      <formula>CS18&lt;0</formula>
    </cfRule>
  </conditionalFormatting>
  <conditionalFormatting sqref="CT19:CT20">
    <cfRule type="colorScale" priority="708">
      <colorScale>
        <cfvo type="min"/>
        <cfvo type="max"/>
        <color theme="0"/>
        <color theme="0"/>
      </colorScale>
    </cfRule>
    <cfRule type="expression" dxfId="14735" priority="709">
      <formula>CS19&lt;0</formula>
    </cfRule>
  </conditionalFormatting>
  <conditionalFormatting sqref="CT23">
    <cfRule type="colorScale" priority="683">
      <colorScale>
        <cfvo type="min"/>
        <cfvo type="max"/>
        <color theme="0"/>
        <color theme="0"/>
      </colorScale>
    </cfRule>
    <cfRule type="expression" dxfId="14734" priority="684">
      <formula>CS23&lt;0</formula>
    </cfRule>
  </conditionalFormatting>
  <conditionalFormatting sqref="CT23:CT31">
    <cfRule type="expression" dxfId="14733" priority="677">
      <formula>IF(CT23="Validar","Rojo","Verde")</formula>
    </cfRule>
    <cfRule type="expression" priority="679">
      <formula>#REF!</formula>
    </cfRule>
  </conditionalFormatting>
  <conditionalFormatting sqref="CT24">
    <cfRule type="colorScale" priority="706">
      <colorScale>
        <cfvo type="min"/>
        <cfvo type="max"/>
        <color theme="0"/>
        <color theme="0"/>
      </colorScale>
    </cfRule>
    <cfRule type="expression" dxfId="14732" priority="707">
      <formula>CS24&lt;0</formula>
    </cfRule>
  </conditionalFormatting>
  <conditionalFormatting sqref="CT25">
    <cfRule type="colorScale" priority="704">
      <colorScale>
        <cfvo type="min"/>
        <cfvo type="max"/>
        <color theme="0"/>
        <color theme="0"/>
      </colorScale>
    </cfRule>
    <cfRule type="expression" dxfId="14731" priority="705">
      <formula>CS25&lt;0</formula>
    </cfRule>
  </conditionalFormatting>
  <conditionalFormatting sqref="CT26">
    <cfRule type="colorScale" priority="681">
      <colorScale>
        <cfvo type="min"/>
        <cfvo type="max"/>
        <color theme="0"/>
        <color theme="0"/>
      </colorScale>
    </cfRule>
    <cfRule type="expression" dxfId="14730" priority="682">
      <formula>CS26&lt;0</formula>
    </cfRule>
  </conditionalFormatting>
  <conditionalFormatting sqref="CT27">
    <cfRule type="colorScale" priority="702">
      <colorScale>
        <cfvo type="min"/>
        <cfvo type="max"/>
        <color theme="0"/>
        <color theme="0"/>
      </colorScale>
    </cfRule>
    <cfRule type="expression" dxfId="14729" priority="703">
      <formula>CS27&lt;0</formula>
    </cfRule>
  </conditionalFormatting>
  <conditionalFormatting sqref="CT28">
    <cfRule type="colorScale" priority="700">
      <colorScale>
        <cfvo type="min"/>
        <cfvo type="max"/>
        <color theme="0"/>
        <color theme="0"/>
      </colorScale>
    </cfRule>
    <cfRule type="expression" dxfId="14728" priority="701">
      <formula>CS28&lt;0</formula>
    </cfRule>
  </conditionalFormatting>
  <conditionalFormatting sqref="CT29">
    <cfRule type="colorScale" priority="678">
      <colorScale>
        <cfvo type="min"/>
        <cfvo type="max"/>
        <color theme="0"/>
        <color theme="0"/>
      </colorScale>
    </cfRule>
    <cfRule type="expression" dxfId="14727" priority="680">
      <formula>CS29&lt;0</formula>
    </cfRule>
  </conditionalFormatting>
  <conditionalFormatting sqref="CT30">
    <cfRule type="colorScale" priority="698">
      <colorScale>
        <cfvo type="min"/>
        <cfvo type="max"/>
        <color theme="0"/>
        <color theme="0"/>
      </colorScale>
    </cfRule>
    <cfRule type="expression" dxfId="14726" priority="699">
      <formula>CS30&lt;0</formula>
    </cfRule>
  </conditionalFormatting>
  <conditionalFormatting sqref="CT31">
    <cfRule type="colorScale" priority="696">
      <colorScale>
        <cfvo type="min"/>
        <cfvo type="max"/>
        <color theme="0"/>
        <color theme="0"/>
      </colorScale>
    </cfRule>
    <cfRule type="expression" dxfId="14725" priority="697">
      <formula>CS31&lt;0</formula>
    </cfRule>
  </conditionalFormatting>
  <conditionalFormatting sqref="CT39">
    <cfRule type="colorScale" priority="674">
      <colorScale>
        <cfvo type="min"/>
        <cfvo type="max"/>
        <color theme="0"/>
        <color theme="0"/>
      </colorScale>
    </cfRule>
    <cfRule type="expression" priority="675">
      <formula>#REF!</formula>
    </cfRule>
    <cfRule type="expression" dxfId="14724" priority="676">
      <formula>CS39&lt;0</formula>
    </cfRule>
  </conditionalFormatting>
  <conditionalFormatting sqref="CT39:CT107">
    <cfRule type="expression" dxfId="14723" priority="612">
      <formula>IF(CT39="Validar","Rojo","Verde")</formula>
    </cfRule>
  </conditionalFormatting>
  <conditionalFormatting sqref="CT40:CT67">
    <cfRule type="colorScale" priority="693">
      <colorScale>
        <cfvo type="min"/>
        <cfvo type="max"/>
        <color theme="0"/>
        <color theme="0"/>
      </colorScale>
    </cfRule>
    <cfRule type="expression" priority="694">
      <formula>$F$19</formula>
    </cfRule>
    <cfRule type="expression" dxfId="14722" priority="695">
      <formula>CS40&lt;0</formula>
    </cfRule>
  </conditionalFormatting>
  <conditionalFormatting sqref="CT68">
    <cfRule type="colorScale" priority="671">
      <colorScale>
        <cfvo type="min"/>
        <cfvo type="max"/>
        <color theme="0"/>
        <color theme="0"/>
      </colorScale>
    </cfRule>
    <cfRule type="expression" priority="672">
      <formula>#REF!</formula>
    </cfRule>
    <cfRule type="expression" dxfId="14721" priority="673">
      <formula>CS68&lt;0</formula>
    </cfRule>
  </conditionalFormatting>
  <conditionalFormatting sqref="CT69:CT81">
    <cfRule type="colorScale" priority="718">
      <colorScale>
        <cfvo type="min"/>
        <cfvo type="max"/>
        <color theme="0"/>
        <color theme="0"/>
      </colorScale>
    </cfRule>
    <cfRule type="expression" priority="719">
      <formula>$F$19</formula>
    </cfRule>
    <cfRule type="expression" dxfId="14720" priority="720">
      <formula>CS69&lt;0</formula>
    </cfRule>
  </conditionalFormatting>
  <conditionalFormatting sqref="CT82 CT92 CT103 CT107">
    <cfRule type="expression" dxfId="14719" priority="717">
      <formula>CS82&lt;0</formula>
    </cfRule>
  </conditionalFormatting>
  <conditionalFormatting sqref="CT83">
    <cfRule type="colorScale" priority="613">
      <colorScale>
        <cfvo type="min"/>
        <cfvo type="max"/>
        <color theme="0"/>
        <color theme="0"/>
      </colorScale>
    </cfRule>
    <cfRule type="expression" priority="614">
      <formula>#REF!</formula>
    </cfRule>
    <cfRule type="expression" dxfId="14718" priority="615">
      <formula>CS83&lt;0</formula>
    </cfRule>
  </conditionalFormatting>
  <conditionalFormatting sqref="CT84:CT91">
    <cfRule type="colorScale" priority="721">
      <colorScale>
        <cfvo type="min"/>
        <cfvo type="max"/>
        <color theme="0"/>
        <color theme="0"/>
      </colorScale>
    </cfRule>
    <cfRule type="expression" priority="722">
      <formula>$F$19</formula>
    </cfRule>
    <cfRule type="expression" dxfId="14717" priority="723">
      <formula>CS84&lt;0</formula>
    </cfRule>
  </conditionalFormatting>
  <conditionalFormatting sqref="CT92 CT82 CT103 CT107">
    <cfRule type="colorScale" priority="716">
      <colorScale>
        <cfvo type="min"/>
        <cfvo type="max"/>
        <color theme="0"/>
        <color theme="0"/>
      </colorScale>
    </cfRule>
  </conditionalFormatting>
  <conditionalFormatting sqref="CT93">
    <cfRule type="colorScale" priority="668">
      <colorScale>
        <cfvo type="min"/>
        <cfvo type="max"/>
        <color theme="0"/>
        <color theme="0"/>
      </colorScale>
    </cfRule>
    <cfRule type="expression" priority="669">
      <formula>#REF!</formula>
    </cfRule>
    <cfRule type="expression" dxfId="14716" priority="670">
      <formula>CS93&lt;0</formula>
    </cfRule>
  </conditionalFormatting>
  <conditionalFormatting sqref="CT94:CT102">
    <cfRule type="colorScale" priority="724">
      <colorScale>
        <cfvo type="min"/>
        <cfvo type="max"/>
        <color theme="0"/>
        <color theme="0"/>
      </colorScale>
    </cfRule>
    <cfRule type="expression" priority="725">
      <formula>$F$19</formula>
    </cfRule>
    <cfRule type="expression" dxfId="14715" priority="726">
      <formula>CS94&lt;0</formula>
    </cfRule>
  </conditionalFormatting>
  <conditionalFormatting sqref="CT104">
    <cfRule type="colorScale" priority="665">
      <colorScale>
        <cfvo type="min"/>
        <cfvo type="max"/>
        <color theme="0"/>
        <color theme="0"/>
      </colorScale>
    </cfRule>
    <cfRule type="expression" priority="666">
      <formula>#REF!</formula>
    </cfRule>
    <cfRule type="expression" dxfId="14714" priority="667">
      <formula>CS104&lt;0</formula>
    </cfRule>
  </conditionalFormatting>
  <conditionalFormatting sqref="CT105:CT106">
    <cfRule type="colorScale" priority="727">
      <colorScale>
        <cfvo type="min"/>
        <cfvo type="max"/>
        <color theme="0"/>
        <color theme="0"/>
      </colorScale>
    </cfRule>
    <cfRule type="expression" priority="728">
      <formula>$F$19</formula>
    </cfRule>
    <cfRule type="expression" dxfId="14713" priority="729">
      <formula>CS105&lt;0</formula>
    </cfRule>
  </conditionalFormatting>
  <conditionalFormatting sqref="CT110">
    <cfRule type="colorScale" priority="730">
      <colorScale>
        <cfvo type="min"/>
        <cfvo type="max"/>
        <color theme="0"/>
        <color theme="0"/>
      </colorScale>
    </cfRule>
    <cfRule type="expression" dxfId="14712" priority="731">
      <formula>CS110&lt;0</formula>
    </cfRule>
  </conditionalFormatting>
  <conditionalFormatting sqref="CT110:CT111">
    <cfRule type="expression" priority="610">
      <formula>$F$19</formula>
    </cfRule>
  </conditionalFormatting>
  <conditionalFormatting sqref="CT111">
    <cfRule type="colorScale" priority="609">
      <colorScale>
        <cfvo type="min"/>
        <cfvo type="max"/>
        <color theme="0"/>
        <color theme="0"/>
      </colorScale>
    </cfRule>
    <cfRule type="expression" dxfId="14711" priority="611">
      <formula>CS111&lt;0</formula>
    </cfRule>
  </conditionalFormatting>
  <conditionalFormatting sqref="CT117:CT123">
    <cfRule type="colorScale" priority="735">
      <colorScale>
        <cfvo type="min"/>
        <cfvo type="max"/>
        <color theme="0"/>
        <color theme="0"/>
      </colorScale>
    </cfRule>
    <cfRule type="expression" priority="736">
      <formula>$F$19</formula>
    </cfRule>
    <cfRule type="expression" dxfId="14710" priority="737">
      <formula>CS117&lt;0</formula>
    </cfRule>
  </conditionalFormatting>
  <conditionalFormatting sqref="CT125">
    <cfRule type="colorScale" priority="662">
      <colorScale>
        <cfvo type="min"/>
        <cfvo type="max"/>
        <color theme="0"/>
        <color theme="0"/>
      </colorScale>
    </cfRule>
    <cfRule type="expression" priority="663">
      <formula>#REF!</formula>
    </cfRule>
    <cfRule type="expression" dxfId="14709" priority="664">
      <formula>CS125&lt;0</formula>
    </cfRule>
  </conditionalFormatting>
  <conditionalFormatting sqref="CT125:CT135">
    <cfRule type="expression" dxfId="14708" priority="661">
      <formula>IF(CT125="Validar","Rojo","Verde")</formula>
    </cfRule>
  </conditionalFormatting>
  <conditionalFormatting sqref="CT126:CT132">
    <cfRule type="colorScale" priority="738">
      <colorScale>
        <cfvo type="min"/>
        <cfvo type="max"/>
        <color theme="0"/>
        <color theme="0"/>
      </colorScale>
    </cfRule>
    <cfRule type="expression" dxfId="14707" priority="740">
      <formula>CS126&lt;0</formula>
    </cfRule>
  </conditionalFormatting>
  <conditionalFormatting sqref="CT126:CT134">
    <cfRule type="expression" priority="739">
      <formula>$F$19</formula>
    </cfRule>
  </conditionalFormatting>
  <conditionalFormatting sqref="CT133:CT134">
    <cfRule type="colorScale" priority="741">
      <colorScale>
        <cfvo type="min"/>
        <cfvo type="max"/>
        <color theme="0"/>
        <color theme="0"/>
      </colorScale>
    </cfRule>
    <cfRule type="expression" dxfId="14706" priority="742">
      <formula>CS133&lt;0</formula>
    </cfRule>
  </conditionalFormatting>
  <conditionalFormatting sqref="CT135">
    <cfRule type="colorScale" priority="732">
      <colorScale>
        <cfvo type="min"/>
        <cfvo type="max"/>
        <color theme="0"/>
        <color theme="0"/>
      </colorScale>
    </cfRule>
    <cfRule type="expression" priority="733">
      <formula>$F$23</formula>
    </cfRule>
    <cfRule type="expression" dxfId="14705" priority="734">
      <formula>CS135&lt;0</formula>
    </cfRule>
  </conditionalFormatting>
  <conditionalFormatting sqref="CT110:CU111">
    <cfRule type="expression" dxfId="14704" priority="605">
      <formula>IF(CT110="Validar","Rojo","Verde")</formula>
    </cfRule>
  </conditionalFormatting>
  <conditionalFormatting sqref="CT117:CU123">
    <cfRule type="expression" dxfId="14703" priority="618">
      <formula>IF(CT117="Validar","Rojo","Verde")</formula>
    </cfRule>
  </conditionalFormatting>
  <conditionalFormatting sqref="CU40:CU66">
    <cfRule type="colorScale" priority="653">
      <colorScale>
        <cfvo type="min"/>
        <cfvo type="max"/>
        <color theme="0"/>
        <color theme="0"/>
      </colorScale>
    </cfRule>
    <cfRule type="expression" priority="654">
      <formula>#REF!</formula>
    </cfRule>
    <cfRule type="expression" dxfId="14702" priority="655">
      <formula>CT40&lt;0</formula>
    </cfRule>
  </conditionalFormatting>
  <conditionalFormatting sqref="CU40:CU67">
    <cfRule type="expression" dxfId="14701" priority="652">
      <formula>IF(CU40="Validar","Rojo","Verde")</formula>
    </cfRule>
  </conditionalFormatting>
  <conditionalFormatting sqref="CU67 CT82:CU82 CT92:CU92 CT103:CU103 CT107:CU107">
    <cfRule type="expression" priority="657">
      <formula>$F$23</formula>
    </cfRule>
  </conditionalFormatting>
  <conditionalFormatting sqref="CU67 CU82 CU92 CU103 CU107">
    <cfRule type="expression" dxfId="14700" priority="658">
      <formula>CT67&lt;0</formula>
    </cfRule>
  </conditionalFormatting>
  <conditionalFormatting sqref="CU69">
    <cfRule type="colorScale" priority="650">
      <colorScale>
        <cfvo type="min"/>
        <cfvo type="max"/>
        <color theme="0"/>
        <color theme="0"/>
      </colorScale>
    </cfRule>
    <cfRule type="expression" dxfId="14699" priority="651">
      <formula>CT69&lt;0</formula>
    </cfRule>
  </conditionalFormatting>
  <conditionalFormatting sqref="CU69:CU81">
    <cfRule type="expression" priority="648">
      <formula>#REF!</formula>
    </cfRule>
  </conditionalFormatting>
  <conditionalFormatting sqref="CU69:CU82">
    <cfRule type="expression" dxfId="14698" priority="646">
      <formula>IF(CU69="Validar","Rojo","Verde")</formula>
    </cfRule>
  </conditionalFormatting>
  <conditionalFormatting sqref="CU70:CU78">
    <cfRule type="colorScale" priority="647">
      <colorScale>
        <cfvo type="min"/>
        <cfvo type="max"/>
        <color theme="0"/>
        <color theme="0"/>
      </colorScale>
    </cfRule>
    <cfRule type="expression" dxfId="14697" priority="649">
      <formula>CT70&lt;0</formula>
    </cfRule>
  </conditionalFormatting>
  <conditionalFormatting sqref="CU79:CU81">
    <cfRule type="colorScale" priority="659">
      <colorScale>
        <cfvo type="min"/>
        <cfvo type="max"/>
        <color theme="0"/>
        <color theme="0"/>
      </colorScale>
    </cfRule>
    <cfRule type="expression" dxfId="14696" priority="660">
      <formula>CT79&lt;0</formula>
    </cfRule>
  </conditionalFormatting>
  <conditionalFormatting sqref="CU82 CU67 CU92 CU103 CU107">
    <cfRule type="colorScale" priority="656">
      <colorScale>
        <cfvo type="min"/>
        <cfvo type="max"/>
        <color theme="0"/>
        <color theme="0"/>
      </colorScale>
    </cfRule>
  </conditionalFormatting>
  <conditionalFormatting sqref="CU84">
    <cfRule type="colorScale" priority="644">
      <colorScale>
        <cfvo type="min"/>
        <cfvo type="max"/>
        <color theme="0"/>
        <color theme="0"/>
      </colorScale>
    </cfRule>
    <cfRule type="expression" dxfId="14695" priority="645">
      <formula>CT84&lt;0</formula>
    </cfRule>
  </conditionalFormatting>
  <conditionalFormatting sqref="CU84:CU91">
    <cfRule type="expression" priority="642">
      <formula>#REF!</formula>
    </cfRule>
  </conditionalFormatting>
  <conditionalFormatting sqref="CU84:CU92">
    <cfRule type="expression" dxfId="14694" priority="640">
      <formula>IF(CU84="Validar","Rojo","Verde")</formula>
    </cfRule>
  </conditionalFormatting>
  <conditionalFormatting sqref="CU85:CU91">
    <cfRule type="colorScale" priority="641">
      <colorScale>
        <cfvo type="min"/>
        <cfvo type="max"/>
        <color theme="0"/>
        <color theme="0"/>
      </colorScale>
    </cfRule>
    <cfRule type="expression" dxfId="14693" priority="643">
      <formula>CT85&lt;0</formula>
    </cfRule>
  </conditionalFormatting>
  <conditionalFormatting sqref="CU94">
    <cfRule type="colorScale" priority="638">
      <colorScale>
        <cfvo type="min"/>
        <cfvo type="max"/>
        <color theme="0"/>
        <color theme="0"/>
      </colorScale>
    </cfRule>
    <cfRule type="expression" dxfId="14692" priority="639">
      <formula>CT94&lt;0</formula>
    </cfRule>
  </conditionalFormatting>
  <conditionalFormatting sqref="CU94:CU102">
    <cfRule type="expression" priority="632">
      <formula>#REF!</formula>
    </cfRule>
  </conditionalFormatting>
  <conditionalFormatting sqref="CU94:CU103">
    <cfRule type="expression" dxfId="14691" priority="630">
      <formula>IF(CU94="Validar","Rojo","Verde")</formula>
    </cfRule>
  </conditionalFormatting>
  <conditionalFormatting sqref="CU95:CU100">
    <cfRule type="colorScale" priority="636">
      <colorScale>
        <cfvo type="min"/>
        <cfvo type="max"/>
        <color theme="0"/>
        <color theme="0"/>
      </colorScale>
    </cfRule>
    <cfRule type="expression" dxfId="14690" priority="637">
      <formula>CT95&lt;0</formula>
    </cfRule>
  </conditionalFormatting>
  <conditionalFormatting sqref="CU101">
    <cfRule type="colorScale" priority="634">
      <colorScale>
        <cfvo type="min"/>
        <cfvo type="max"/>
        <color theme="0"/>
        <color theme="0"/>
      </colorScale>
    </cfRule>
    <cfRule type="expression" dxfId="14689" priority="635">
      <formula>CT101&lt;0</formula>
    </cfRule>
  </conditionalFormatting>
  <conditionalFormatting sqref="CU102">
    <cfRule type="colorScale" priority="631">
      <colorScale>
        <cfvo type="min"/>
        <cfvo type="max"/>
        <color theme="0"/>
        <color theme="0"/>
      </colorScale>
    </cfRule>
    <cfRule type="expression" dxfId="14688" priority="633">
      <formula>CT102&lt;0</formula>
    </cfRule>
  </conditionalFormatting>
  <conditionalFormatting sqref="CU105">
    <cfRule type="colorScale" priority="628">
      <colorScale>
        <cfvo type="min"/>
        <cfvo type="max"/>
        <color theme="0"/>
        <color theme="0"/>
      </colorScale>
    </cfRule>
    <cfRule type="expression" dxfId="14687" priority="629">
      <formula>CT105&lt;0</formula>
    </cfRule>
  </conditionalFormatting>
  <conditionalFormatting sqref="CU105:CU106">
    <cfRule type="expression" priority="626">
      <formula>#REF!</formula>
    </cfRule>
  </conditionalFormatting>
  <conditionalFormatting sqref="CU105:CU107">
    <cfRule type="expression" dxfId="14686" priority="624">
      <formula>IF(CU105="Validar","Rojo","Verde")</formula>
    </cfRule>
  </conditionalFormatting>
  <conditionalFormatting sqref="CU106">
    <cfRule type="colorScale" priority="625">
      <colorScale>
        <cfvo type="min"/>
        <cfvo type="max"/>
        <color theme="0"/>
        <color theme="0"/>
      </colorScale>
    </cfRule>
    <cfRule type="expression" dxfId="14685" priority="627">
      <formula>CT106&lt;0</formula>
    </cfRule>
  </conditionalFormatting>
  <conditionalFormatting sqref="CU110">
    <cfRule type="colorScale" priority="616">
      <colorScale>
        <cfvo type="min"/>
        <cfvo type="max"/>
        <color theme="0"/>
        <color theme="0"/>
      </colorScale>
    </cfRule>
    <cfRule type="expression" dxfId="14684" priority="617">
      <formula>CT110&lt;0</formula>
    </cfRule>
  </conditionalFormatting>
  <conditionalFormatting sqref="CU110:CU111">
    <cfRule type="expression" priority="607">
      <formula>#REF!</formula>
    </cfRule>
  </conditionalFormatting>
  <conditionalFormatting sqref="CU111">
    <cfRule type="colorScale" priority="606">
      <colorScale>
        <cfvo type="min"/>
        <cfvo type="max"/>
        <color theme="0"/>
        <color theme="0"/>
      </colorScale>
    </cfRule>
    <cfRule type="expression" dxfId="14683" priority="608">
      <formula>CT111&lt;0</formula>
    </cfRule>
  </conditionalFormatting>
  <conditionalFormatting sqref="CU117">
    <cfRule type="colorScale" priority="622">
      <colorScale>
        <cfvo type="min"/>
        <cfvo type="max"/>
        <color theme="0"/>
        <color theme="0"/>
      </colorScale>
    </cfRule>
    <cfRule type="expression" dxfId="14682" priority="623">
      <formula>CT117&lt;0</formula>
    </cfRule>
  </conditionalFormatting>
  <conditionalFormatting sqref="CU117:CU123">
    <cfRule type="expression" priority="620">
      <formula>#REF!</formula>
    </cfRule>
  </conditionalFormatting>
  <conditionalFormatting sqref="CU118:CU123">
    <cfRule type="colorScale" priority="619">
      <colorScale>
        <cfvo type="min"/>
        <cfvo type="max"/>
        <color theme="0"/>
        <color theme="0"/>
      </colorScale>
    </cfRule>
    <cfRule type="expression" dxfId="14681" priority="621">
      <formula>CT118&lt;0</formula>
    </cfRule>
  </conditionalFormatting>
  <conditionalFormatting sqref="CU126:CU135">
    <cfRule type="expression" dxfId="14680" priority="743">
      <formula>IF(CU126="Validar","Rojo","Verde")</formula>
    </cfRule>
    <cfRule type="colorScale" priority="744">
      <colorScale>
        <cfvo type="min"/>
        <cfvo type="max"/>
        <color theme="0"/>
        <color theme="0"/>
      </colorScale>
    </cfRule>
    <cfRule type="expression" priority="745">
      <formula>$F$23</formula>
    </cfRule>
    <cfRule type="expression" dxfId="14679" priority="746">
      <formula>CT126&lt;0</formula>
    </cfRule>
  </conditionalFormatting>
  <conditionalFormatting sqref="CT6">
    <cfRule type="colorScale" priority="603">
      <colorScale>
        <cfvo type="min"/>
        <cfvo type="max"/>
        <color theme="0"/>
        <color theme="0"/>
      </colorScale>
    </cfRule>
    <cfRule type="expression" dxfId="14678" priority="604">
      <formula>CS6&lt;0</formula>
    </cfRule>
  </conditionalFormatting>
  <conditionalFormatting sqref="CT6">
    <cfRule type="expression" dxfId="14677" priority="601">
      <formula>IF(CT6="Validar","Rojo","Verde")</formula>
    </cfRule>
    <cfRule type="expression" priority="602">
      <formula>#REF!</formula>
    </cfRule>
  </conditionalFormatting>
  <conditionalFormatting sqref="CT7:CT8">
    <cfRule type="colorScale" priority="599">
      <colorScale>
        <cfvo type="min"/>
        <cfvo type="max"/>
        <color theme="0"/>
        <color theme="0"/>
      </colorScale>
    </cfRule>
    <cfRule type="expression" dxfId="14676" priority="600">
      <formula>CS7&lt;0</formula>
    </cfRule>
  </conditionalFormatting>
  <conditionalFormatting sqref="CT7:CT8">
    <cfRule type="expression" dxfId="14675" priority="597">
      <formula>IF(CT7="Validar","Rojo","Verde")</formula>
    </cfRule>
    <cfRule type="expression" priority="598">
      <formula>#REF!</formula>
    </cfRule>
  </conditionalFormatting>
  <conditionalFormatting sqref="CW9">
    <cfRule type="colorScale" priority="568">
      <colorScale>
        <cfvo type="min"/>
        <cfvo type="max"/>
        <color theme="0"/>
        <color theme="0"/>
      </colorScale>
    </cfRule>
    <cfRule type="expression" dxfId="14674" priority="569">
      <formula>CV9&lt;0</formula>
    </cfRule>
  </conditionalFormatting>
  <conditionalFormatting sqref="CW9:CW20">
    <cfRule type="expression" dxfId="14673" priority="539">
      <formula>IF(CW9="Validar","Rojo","Verde")</formula>
    </cfRule>
    <cfRule type="expression" priority="541">
      <formula>#REF!</formula>
    </cfRule>
  </conditionalFormatting>
  <conditionalFormatting sqref="CW10">
    <cfRule type="colorScale" priority="545">
      <colorScale>
        <cfvo type="min"/>
        <cfvo type="max"/>
        <color theme="0"/>
        <color theme="0"/>
      </colorScale>
    </cfRule>
    <cfRule type="expression" dxfId="14672" priority="546">
      <formula>CV10&lt;0</formula>
    </cfRule>
  </conditionalFormatting>
  <conditionalFormatting sqref="CW11:CW14">
    <cfRule type="colorScale" priority="566">
      <colorScale>
        <cfvo type="min"/>
        <cfvo type="max"/>
        <color theme="0"/>
        <color theme="0"/>
      </colorScale>
    </cfRule>
    <cfRule type="expression" dxfId="14671" priority="567">
      <formula>CV11&lt;0</formula>
    </cfRule>
  </conditionalFormatting>
  <conditionalFormatting sqref="CW15">
    <cfRule type="colorScale" priority="543">
      <colorScale>
        <cfvo type="min"/>
        <cfvo type="max"/>
        <color theme="0"/>
        <color theme="0"/>
      </colorScale>
    </cfRule>
    <cfRule type="expression" dxfId="14670" priority="544">
      <formula>CV15&lt;0</formula>
    </cfRule>
  </conditionalFormatting>
  <conditionalFormatting sqref="CW16:CW17">
    <cfRule type="colorScale" priority="564">
      <colorScale>
        <cfvo type="min"/>
        <cfvo type="max"/>
        <color theme="0"/>
        <color theme="0"/>
      </colorScale>
    </cfRule>
    <cfRule type="expression" dxfId="14669" priority="565">
      <formula>CV16&lt;0</formula>
    </cfRule>
  </conditionalFormatting>
  <conditionalFormatting sqref="CW18">
    <cfRule type="colorScale" priority="540">
      <colorScale>
        <cfvo type="min"/>
        <cfvo type="max"/>
        <color theme="0"/>
        <color theme="0"/>
      </colorScale>
    </cfRule>
    <cfRule type="expression" dxfId="14668" priority="542">
      <formula>CV18&lt;0</formula>
    </cfRule>
  </conditionalFormatting>
  <conditionalFormatting sqref="CW19:CW20">
    <cfRule type="colorScale" priority="562">
      <colorScale>
        <cfvo type="min"/>
        <cfvo type="max"/>
        <color theme="0"/>
        <color theme="0"/>
      </colorScale>
    </cfRule>
    <cfRule type="expression" dxfId="14667" priority="563">
      <formula>CV19&lt;0</formula>
    </cfRule>
  </conditionalFormatting>
  <conditionalFormatting sqref="CW23">
    <cfRule type="colorScale" priority="537">
      <colorScale>
        <cfvo type="min"/>
        <cfvo type="max"/>
        <color theme="0"/>
        <color theme="0"/>
      </colorScale>
    </cfRule>
    <cfRule type="expression" dxfId="14666" priority="538">
      <formula>CV23&lt;0</formula>
    </cfRule>
  </conditionalFormatting>
  <conditionalFormatting sqref="CW23:CW31">
    <cfRule type="expression" dxfId="14665" priority="531">
      <formula>IF(CW23="Validar","Rojo","Verde")</formula>
    </cfRule>
    <cfRule type="expression" priority="533">
      <formula>#REF!</formula>
    </cfRule>
  </conditionalFormatting>
  <conditionalFormatting sqref="CW24">
    <cfRule type="colorScale" priority="560">
      <colorScale>
        <cfvo type="min"/>
        <cfvo type="max"/>
        <color theme="0"/>
        <color theme="0"/>
      </colorScale>
    </cfRule>
    <cfRule type="expression" dxfId="14664" priority="561">
      <formula>CV24&lt;0</formula>
    </cfRule>
  </conditionalFormatting>
  <conditionalFormatting sqref="CW25">
    <cfRule type="colorScale" priority="558">
      <colorScale>
        <cfvo type="min"/>
        <cfvo type="max"/>
        <color theme="0"/>
        <color theme="0"/>
      </colorScale>
    </cfRule>
    <cfRule type="expression" dxfId="14663" priority="559">
      <formula>CV25&lt;0</formula>
    </cfRule>
  </conditionalFormatting>
  <conditionalFormatting sqref="CW26">
    <cfRule type="colorScale" priority="535">
      <colorScale>
        <cfvo type="min"/>
        <cfvo type="max"/>
        <color theme="0"/>
        <color theme="0"/>
      </colorScale>
    </cfRule>
    <cfRule type="expression" dxfId="14662" priority="536">
      <formula>CV26&lt;0</formula>
    </cfRule>
  </conditionalFormatting>
  <conditionalFormatting sqref="CW27">
    <cfRule type="colorScale" priority="556">
      <colorScale>
        <cfvo type="min"/>
        <cfvo type="max"/>
        <color theme="0"/>
        <color theme="0"/>
      </colorScale>
    </cfRule>
    <cfRule type="expression" dxfId="14661" priority="557">
      <formula>CV27&lt;0</formula>
    </cfRule>
  </conditionalFormatting>
  <conditionalFormatting sqref="CW28">
    <cfRule type="colorScale" priority="554">
      <colorScale>
        <cfvo type="min"/>
        <cfvo type="max"/>
        <color theme="0"/>
        <color theme="0"/>
      </colorScale>
    </cfRule>
    <cfRule type="expression" dxfId="14660" priority="555">
      <formula>CV28&lt;0</formula>
    </cfRule>
  </conditionalFormatting>
  <conditionalFormatting sqref="CW29">
    <cfRule type="colorScale" priority="532">
      <colorScale>
        <cfvo type="min"/>
        <cfvo type="max"/>
        <color theme="0"/>
        <color theme="0"/>
      </colorScale>
    </cfRule>
    <cfRule type="expression" dxfId="14659" priority="534">
      <formula>CV29&lt;0</formula>
    </cfRule>
  </conditionalFormatting>
  <conditionalFormatting sqref="CW30">
    <cfRule type="colorScale" priority="552">
      <colorScale>
        <cfvo type="min"/>
        <cfvo type="max"/>
        <color theme="0"/>
        <color theme="0"/>
      </colorScale>
    </cfRule>
    <cfRule type="expression" dxfId="14658" priority="553">
      <formula>CV30&lt;0</formula>
    </cfRule>
  </conditionalFormatting>
  <conditionalFormatting sqref="CW31">
    <cfRule type="colorScale" priority="550">
      <colorScale>
        <cfvo type="min"/>
        <cfvo type="max"/>
        <color theme="0"/>
        <color theme="0"/>
      </colorScale>
    </cfRule>
    <cfRule type="expression" dxfId="14657" priority="551">
      <formula>CV31&lt;0</formula>
    </cfRule>
  </conditionalFormatting>
  <conditionalFormatting sqref="CW39">
    <cfRule type="colorScale" priority="528">
      <colorScale>
        <cfvo type="min"/>
        <cfvo type="max"/>
        <color theme="0"/>
        <color theme="0"/>
      </colorScale>
    </cfRule>
    <cfRule type="expression" priority="529">
      <formula>#REF!</formula>
    </cfRule>
    <cfRule type="expression" dxfId="14656" priority="530">
      <formula>CV39&lt;0</formula>
    </cfRule>
  </conditionalFormatting>
  <conditionalFormatting sqref="CW39:CW107">
    <cfRule type="expression" dxfId="14655" priority="509">
      <formula>IF(CW39="Validar","Rojo","Verde")</formula>
    </cfRule>
  </conditionalFormatting>
  <conditionalFormatting sqref="CW40:CW67">
    <cfRule type="colorScale" priority="547">
      <colorScale>
        <cfvo type="min"/>
        <cfvo type="max"/>
        <color theme="0"/>
        <color theme="0"/>
      </colorScale>
    </cfRule>
    <cfRule type="expression" priority="548">
      <formula>$F$19</formula>
    </cfRule>
    <cfRule type="expression" dxfId="14654" priority="549">
      <formula>CV40&lt;0</formula>
    </cfRule>
  </conditionalFormatting>
  <conditionalFormatting sqref="CW68">
    <cfRule type="colorScale" priority="525">
      <colorScale>
        <cfvo type="min"/>
        <cfvo type="max"/>
        <color theme="0"/>
        <color theme="0"/>
      </colorScale>
    </cfRule>
    <cfRule type="expression" priority="526">
      <formula>#REF!</formula>
    </cfRule>
    <cfRule type="expression" dxfId="14653" priority="527">
      <formula>CV68&lt;0</formula>
    </cfRule>
  </conditionalFormatting>
  <conditionalFormatting sqref="CW69:CW81">
    <cfRule type="colorScale" priority="572">
      <colorScale>
        <cfvo type="min"/>
        <cfvo type="max"/>
        <color theme="0"/>
        <color theme="0"/>
      </colorScale>
    </cfRule>
    <cfRule type="expression" priority="573">
      <formula>$F$19</formula>
    </cfRule>
    <cfRule type="expression" dxfId="14652" priority="574">
      <formula>CV69&lt;0</formula>
    </cfRule>
  </conditionalFormatting>
  <conditionalFormatting sqref="CW82 CW92 CW103 CW107">
    <cfRule type="expression" dxfId="14651" priority="571">
      <formula>CV82&lt;0</formula>
    </cfRule>
  </conditionalFormatting>
  <conditionalFormatting sqref="CW83">
    <cfRule type="colorScale" priority="510">
      <colorScale>
        <cfvo type="min"/>
        <cfvo type="max"/>
        <color theme="0"/>
        <color theme="0"/>
      </colorScale>
    </cfRule>
    <cfRule type="expression" priority="511">
      <formula>#REF!</formula>
    </cfRule>
    <cfRule type="expression" dxfId="14650" priority="512">
      <formula>CV83&lt;0</formula>
    </cfRule>
  </conditionalFormatting>
  <conditionalFormatting sqref="CW84:CW91">
    <cfRule type="colorScale" priority="575">
      <colorScale>
        <cfvo type="min"/>
        <cfvo type="max"/>
        <color theme="0"/>
        <color theme="0"/>
      </colorScale>
    </cfRule>
    <cfRule type="expression" priority="576">
      <formula>$F$19</formula>
    </cfRule>
    <cfRule type="expression" dxfId="14649" priority="577">
      <formula>CV84&lt;0</formula>
    </cfRule>
  </conditionalFormatting>
  <conditionalFormatting sqref="CW92 CW82 CW103 CW107">
    <cfRule type="colorScale" priority="570">
      <colorScale>
        <cfvo type="min"/>
        <cfvo type="max"/>
        <color theme="0"/>
        <color theme="0"/>
      </colorScale>
    </cfRule>
  </conditionalFormatting>
  <conditionalFormatting sqref="CW93">
    <cfRule type="colorScale" priority="522">
      <colorScale>
        <cfvo type="min"/>
        <cfvo type="max"/>
        <color theme="0"/>
        <color theme="0"/>
      </colorScale>
    </cfRule>
    <cfRule type="expression" priority="523">
      <formula>#REF!</formula>
    </cfRule>
    <cfRule type="expression" dxfId="14648" priority="524">
      <formula>CV93&lt;0</formula>
    </cfRule>
  </conditionalFormatting>
  <conditionalFormatting sqref="CW94:CW102">
    <cfRule type="colorScale" priority="578">
      <colorScale>
        <cfvo type="min"/>
        <cfvo type="max"/>
        <color theme="0"/>
        <color theme="0"/>
      </colorScale>
    </cfRule>
    <cfRule type="expression" priority="579">
      <formula>$F$19</formula>
    </cfRule>
    <cfRule type="expression" dxfId="14647" priority="580">
      <formula>CV94&lt;0</formula>
    </cfRule>
  </conditionalFormatting>
  <conditionalFormatting sqref="CW104">
    <cfRule type="colorScale" priority="519">
      <colorScale>
        <cfvo type="min"/>
        <cfvo type="max"/>
        <color theme="0"/>
        <color theme="0"/>
      </colorScale>
    </cfRule>
    <cfRule type="expression" priority="520">
      <formula>#REF!</formula>
    </cfRule>
    <cfRule type="expression" dxfId="14646" priority="521">
      <formula>CV104&lt;0</formula>
    </cfRule>
  </conditionalFormatting>
  <conditionalFormatting sqref="CW105:CW106">
    <cfRule type="colorScale" priority="581">
      <colorScale>
        <cfvo type="min"/>
        <cfvo type="max"/>
        <color theme="0"/>
        <color theme="0"/>
      </colorScale>
    </cfRule>
    <cfRule type="expression" priority="582">
      <formula>$F$19</formula>
    </cfRule>
    <cfRule type="expression" dxfId="14645" priority="583">
      <formula>CV105&lt;0</formula>
    </cfRule>
  </conditionalFormatting>
  <conditionalFormatting sqref="CW110">
    <cfRule type="colorScale" priority="584">
      <colorScale>
        <cfvo type="min"/>
        <cfvo type="max"/>
        <color theme="0"/>
        <color theme="0"/>
      </colorScale>
    </cfRule>
    <cfRule type="expression" dxfId="14644" priority="585">
      <formula>CV110&lt;0</formula>
    </cfRule>
  </conditionalFormatting>
  <conditionalFormatting sqref="CW110:CW111">
    <cfRule type="expression" priority="507">
      <formula>$F$19</formula>
    </cfRule>
  </conditionalFormatting>
  <conditionalFormatting sqref="CW111">
    <cfRule type="colorScale" priority="506">
      <colorScale>
        <cfvo type="min"/>
        <cfvo type="max"/>
        <color theme="0"/>
        <color theme="0"/>
      </colorScale>
    </cfRule>
    <cfRule type="expression" dxfId="14643" priority="508">
      <formula>CV111&lt;0</formula>
    </cfRule>
  </conditionalFormatting>
  <conditionalFormatting sqref="CW117:CW123">
    <cfRule type="colorScale" priority="589">
      <colorScale>
        <cfvo type="min"/>
        <cfvo type="max"/>
        <color theme="0"/>
        <color theme="0"/>
      </colorScale>
    </cfRule>
    <cfRule type="expression" priority="590">
      <formula>$F$19</formula>
    </cfRule>
    <cfRule type="expression" dxfId="14642" priority="591">
      <formula>CV117&lt;0</formula>
    </cfRule>
  </conditionalFormatting>
  <conditionalFormatting sqref="CW125">
    <cfRule type="colorScale" priority="516">
      <colorScale>
        <cfvo type="min"/>
        <cfvo type="max"/>
        <color theme="0"/>
        <color theme="0"/>
      </colorScale>
    </cfRule>
    <cfRule type="expression" priority="517">
      <formula>#REF!</formula>
    </cfRule>
    <cfRule type="expression" dxfId="14641" priority="518">
      <formula>CV125&lt;0</formula>
    </cfRule>
  </conditionalFormatting>
  <conditionalFormatting sqref="CW125:CW135">
    <cfRule type="expression" dxfId="14640" priority="515">
      <formula>IF(CW125="Validar","Rojo","Verde")</formula>
    </cfRule>
  </conditionalFormatting>
  <conditionalFormatting sqref="CW126:CW132">
    <cfRule type="colorScale" priority="592">
      <colorScale>
        <cfvo type="min"/>
        <cfvo type="max"/>
        <color theme="0"/>
        <color theme="0"/>
      </colorScale>
    </cfRule>
    <cfRule type="expression" dxfId="14639" priority="594">
      <formula>CV126&lt;0</formula>
    </cfRule>
  </conditionalFormatting>
  <conditionalFormatting sqref="CW126:CW134">
    <cfRule type="expression" priority="593">
      <formula>$F$19</formula>
    </cfRule>
  </conditionalFormatting>
  <conditionalFormatting sqref="CW133:CW134">
    <cfRule type="colorScale" priority="595">
      <colorScale>
        <cfvo type="min"/>
        <cfvo type="max"/>
        <color theme="0"/>
        <color theme="0"/>
      </colorScale>
    </cfRule>
    <cfRule type="expression" dxfId="14638" priority="596">
      <formula>CV133&lt;0</formula>
    </cfRule>
  </conditionalFormatting>
  <conditionalFormatting sqref="CW135">
    <cfRule type="colorScale" priority="586">
      <colorScale>
        <cfvo type="min"/>
        <cfvo type="max"/>
        <color theme="0"/>
        <color theme="0"/>
      </colorScale>
    </cfRule>
    <cfRule type="expression" priority="587">
      <formula>$F$23</formula>
    </cfRule>
    <cfRule type="expression" dxfId="14637" priority="588">
      <formula>CV135&lt;0</formula>
    </cfRule>
  </conditionalFormatting>
  <conditionalFormatting sqref="CW110:CW111">
    <cfRule type="expression" dxfId="14636" priority="505">
      <formula>IF(CW110="Validar","Rojo","Verde")</formula>
    </cfRule>
  </conditionalFormatting>
  <conditionalFormatting sqref="CW117:CW123">
    <cfRule type="expression" dxfId="14635" priority="513">
      <formula>IF(CW117="Validar","Rojo","Verde")</formula>
    </cfRule>
  </conditionalFormatting>
  <conditionalFormatting sqref="CW82 CW92 CW103 CW107">
    <cfRule type="expression" priority="514">
      <formula>$F$23</formula>
    </cfRule>
  </conditionalFormatting>
  <conditionalFormatting sqref="CW6">
    <cfRule type="colorScale" priority="503">
      <colorScale>
        <cfvo type="min"/>
        <cfvo type="max"/>
        <color theme="0"/>
        <color theme="0"/>
      </colorScale>
    </cfRule>
    <cfRule type="expression" dxfId="14634" priority="504">
      <formula>CV6&lt;0</formula>
    </cfRule>
  </conditionalFormatting>
  <conditionalFormatting sqref="CW6">
    <cfRule type="expression" dxfId="14633" priority="501">
      <formula>IF(CW6="Validar","Rojo","Verde")</formula>
    </cfRule>
    <cfRule type="expression" priority="502">
      <formula>#REF!</formula>
    </cfRule>
  </conditionalFormatting>
  <conditionalFormatting sqref="CW7:CW8">
    <cfRule type="colorScale" priority="499">
      <colorScale>
        <cfvo type="min"/>
        <cfvo type="max"/>
        <color theme="0"/>
        <color theme="0"/>
      </colorScale>
    </cfRule>
    <cfRule type="expression" dxfId="14632" priority="500">
      <formula>CV7&lt;0</formula>
    </cfRule>
  </conditionalFormatting>
  <conditionalFormatting sqref="CW7:CW8">
    <cfRule type="expression" dxfId="14631" priority="497">
      <formula>IF(CW7="Validar","Rojo","Verde")</formula>
    </cfRule>
    <cfRule type="expression" priority="498">
      <formula>#REF!</formula>
    </cfRule>
  </conditionalFormatting>
  <conditionalFormatting sqref="AU9">
    <cfRule type="colorScale" priority="468">
      <colorScale>
        <cfvo type="min"/>
        <cfvo type="max"/>
        <color theme="0"/>
        <color theme="0"/>
      </colorScale>
    </cfRule>
    <cfRule type="expression" dxfId="14630" priority="469">
      <formula>AT9&lt;0</formula>
    </cfRule>
  </conditionalFormatting>
  <conditionalFormatting sqref="AU9:AU20">
    <cfRule type="expression" dxfId="14629" priority="439">
      <formula>IF(AU9="Validar","Rojo","Verde")</formula>
    </cfRule>
    <cfRule type="expression" priority="441">
      <formula>#REF!</formula>
    </cfRule>
  </conditionalFormatting>
  <conditionalFormatting sqref="AU10">
    <cfRule type="colorScale" priority="445">
      <colorScale>
        <cfvo type="min"/>
        <cfvo type="max"/>
        <color theme="0"/>
        <color theme="0"/>
      </colorScale>
    </cfRule>
    <cfRule type="expression" dxfId="14628" priority="446">
      <formula>AT10&lt;0</formula>
    </cfRule>
  </conditionalFormatting>
  <conditionalFormatting sqref="AU11:AU14">
    <cfRule type="colorScale" priority="466">
      <colorScale>
        <cfvo type="min"/>
        <cfvo type="max"/>
        <color theme="0"/>
        <color theme="0"/>
      </colorScale>
    </cfRule>
    <cfRule type="expression" dxfId="14627" priority="467">
      <formula>AT11&lt;0</formula>
    </cfRule>
  </conditionalFormatting>
  <conditionalFormatting sqref="AU15">
    <cfRule type="colorScale" priority="443">
      <colorScale>
        <cfvo type="min"/>
        <cfvo type="max"/>
        <color theme="0"/>
        <color theme="0"/>
      </colorScale>
    </cfRule>
    <cfRule type="expression" dxfId="14626" priority="444">
      <formula>AT15&lt;0</formula>
    </cfRule>
  </conditionalFormatting>
  <conditionalFormatting sqref="AU16:AU17">
    <cfRule type="colorScale" priority="464">
      <colorScale>
        <cfvo type="min"/>
        <cfvo type="max"/>
        <color theme="0"/>
        <color theme="0"/>
      </colorScale>
    </cfRule>
    <cfRule type="expression" dxfId="14625" priority="465">
      <formula>AT16&lt;0</formula>
    </cfRule>
  </conditionalFormatting>
  <conditionalFormatting sqref="AU18">
    <cfRule type="colorScale" priority="440">
      <colorScale>
        <cfvo type="min"/>
        <cfvo type="max"/>
        <color theme="0"/>
        <color theme="0"/>
      </colorScale>
    </cfRule>
    <cfRule type="expression" dxfId="14624" priority="442">
      <formula>AT18&lt;0</formula>
    </cfRule>
  </conditionalFormatting>
  <conditionalFormatting sqref="AU19:AU20">
    <cfRule type="colorScale" priority="462">
      <colorScale>
        <cfvo type="min"/>
        <cfvo type="max"/>
        <color theme="0"/>
        <color theme="0"/>
      </colorScale>
    </cfRule>
    <cfRule type="expression" dxfId="14623" priority="463">
      <formula>AT19&lt;0</formula>
    </cfRule>
  </conditionalFormatting>
  <conditionalFormatting sqref="AU23">
    <cfRule type="colorScale" priority="437">
      <colorScale>
        <cfvo type="min"/>
        <cfvo type="max"/>
        <color theme="0"/>
        <color theme="0"/>
      </colorScale>
    </cfRule>
    <cfRule type="expression" dxfId="14622" priority="438">
      <formula>AT23&lt;0</formula>
    </cfRule>
  </conditionalFormatting>
  <conditionalFormatting sqref="AU23:AU31">
    <cfRule type="expression" dxfId="14621" priority="431">
      <formula>IF(AU23="Validar","Rojo","Verde")</formula>
    </cfRule>
    <cfRule type="expression" priority="433">
      <formula>#REF!</formula>
    </cfRule>
  </conditionalFormatting>
  <conditionalFormatting sqref="AU24">
    <cfRule type="colorScale" priority="460">
      <colorScale>
        <cfvo type="min"/>
        <cfvo type="max"/>
        <color theme="0"/>
        <color theme="0"/>
      </colorScale>
    </cfRule>
    <cfRule type="expression" dxfId="14620" priority="461">
      <formula>AT24&lt;0</formula>
    </cfRule>
  </conditionalFormatting>
  <conditionalFormatting sqref="AU25">
    <cfRule type="colorScale" priority="458">
      <colorScale>
        <cfvo type="min"/>
        <cfvo type="max"/>
        <color theme="0"/>
        <color theme="0"/>
      </colorScale>
    </cfRule>
    <cfRule type="expression" dxfId="14619" priority="459">
      <formula>AT25&lt;0</formula>
    </cfRule>
  </conditionalFormatting>
  <conditionalFormatting sqref="AU26">
    <cfRule type="colorScale" priority="435">
      <colorScale>
        <cfvo type="min"/>
        <cfvo type="max"/>
        <color theme="0"/>
        <color theme="0"/>
      </colorScale>
    </cfRule>
    <cfRule type="expression" dxfId="14618" priority="436">
      <formula>AT26&lt;0</formula>
    </cfRule>
  </conditionalFormatting>
  <conditionalFormatting sqref="AU27">
    <cfRule type="colorScale" priority="456">
      <colorScale>
        <cfvo type="min"/>
        <cfvo type="max"/>
        <color theme="0"/>
        <color theme="0"/>
      </colorScale>
    </cfRule>
    <cfRule type="expression" dxfId="14617" priority="457">
      <formula>AT27&lt;0</formula>
    </cfRule>
  </conditionalFormatting>
  <conditionalFormatting sqref="AU28">
    <cfRule type="colorScale" priority="454">
      <colorScale>
        <cfvo type="min"/>
        <cfvo type="max"/>
        <color theme="0"/>
        <color theme="0"/>
      </colorScale>
    </cfRule>
    <cfRule type="expression" dxfId="14616" priority="455">
      <formula>AT28&lt;0</formula>
    </cfRule>
  </conditionalFormatting>
  <conditionalFormatting sqref="AU29">
    <cfRule type="colorScale" priority="432">
      <colorScale>
        <cfvo type="min"/>
        <cfvo type="max"/>
        <color theme="0"/>
        <color theme="0"/>
      </colorScale>
    </cfRule>
    <cfRule type="expression" dxfId="14615" priority="434">
      <formula>AT29&lt;0</formula>
    </cfRule>
  </conditionalFormatting>
  <conditionalFormatting sqref="AU30">
    <cfRule type="colorScale" priority="452">
      <colorScale>
        <cfvo type="min"/>
        <cfvo type="max"/>
        <color theme="0"/>
        <color theme="0"/>
      </colorScale>
    </cfRule>
    <cfRule type="expression" dxfId="14614" priority="453">
      <formula>AT30&lt;0</formula>
    </cfRule>
  </conditionalFormatting>
  <conditionalFormatting sqref="AU31">
    <cfRule type="colorScale" priority="450">
      <colorScale>
        <cfvo type="min"/>
        <cfvo type="max"/>
        <color theme="0"/>
        <color theme="0"/>
      </colorScale>
    </cfRule>
    <cfRule type="expression" dxfId="14613" priority="451">
      <formula>AT31&lt;0</formula>
    </cfRule>
  </conditionalFormatting>
  <conditionalFormatting sqref="AU39">
    <cfRule type="colorScale" priority="428">
      <colorScale>
        <cfvo type="min"/>
        <cfvo type="max"/>
        <color theme="0"/>
        <color theme="0"/>
      </colorScale>
    </cfRule>
    <cfRule type="expression" priority="429">
      <formula>#REF!</formula>
    </cfRule>
    <cfRule type="expression" dxfId="14612" priority="430">
      <formula>AT39&lt;0</formula>
    </cfRule>
  </conditionalFormatting>
  <conditionalFormatting sqref="AU39:AU107">
    <cfRule type="expression" dxfId="14611" priority="409">
      <formula>IF(AU39="Validar","Rojo","Verde")</formula>
    </cfRule>
  </conditionalFormatting>
  <conditionalFormatting sqref="AU40:AU67">
    <cfRule type="colorScale" priority="447">
      <colorScale>
        <cfvo type="min"/>
        <cfvo type="max"/>
        <color theme="0"/>
        <color theme="0"/>
      </colorScale>
    </cfRule>
    <cfRule type="expression" priority="448">
      <formula>$F$19</formula>
    </cfRule>
    <cfRule type="expression" dxfId="14610" priority="449">
      <formula>AT40&lt;0</formula>
    </cfRule>
  </conditionalFormatting>
  <conditionalFormatting sqref="AU68">
    <cfRule type="colorScale" priority="425">
      <colorScale>
        <cfvo type="min"/>
        <cfvo type="max"/>
        <color theme="0"/>
        <color theme="0"/>
      </colorScale>
    </cfRule>
    <cfRule type="expression" priority="426">
      <formula>#REF!</formula>
    </cfRule>
    <cfRule type="expression" dxfId="14609" priority="427">
      <formula>AT68&lt;0</formula>
    </cfRule>
  </conditionalFormatting>
  <conditionalFormatting sqref="AU69:AU81">
    <cfRule type="colorScale" priority="472">
      <colorScale>
        <cfvo type="min"/>
        <cfvo type="max"/>
        <color theme="0"/>
        <color theme="0"/>
      </colorScale>
    </cfRule>
    <cfRule type="expression" priority="473">
      <formula>$F$19</formula>
    </cfRule>
    <cfRule type="expression" dxfId="14608" priority="474">
      <formula>AT69&lt;0</formula>
    </cfRule>
  </conditionalFormatting>
  <conditionalFormatting sqref="AU82 AU92 AU103 AU107">
    <cfRule type="expression" dxfId="14607" priority="471">
      <formula>AT82&lt;0</formula>
    </cfRule>
  </conditionalFormatting>
  <conditionalFormatting sqref="AU83">
    <cfRule type="colorScale" priority="410">
      <colorScale>
        <cfvo type="min"/>
        <cfvo type="max"/>
        <color theme="0"/>
        <color theme="0"/>
      </colorScale>
    </cfRule>
    <cfRule type="expression" priority="411">
      <formula>#REF!</formula>
    </cfRule>
    <cfRule type="expression" dxfId="14606" priority="412">
      <formula>AT83&lt;0</formula>
    </cfRule>
  </conditionalFormatting>
  <conditionalFormatting sqref="AU84:AU91">
    <cfRule type="colorScale" priority="475">
      <colorScale>
        <cfvo type="min"/>
        <cfvo type="max"/>
        <color theme="0"/>
        <color theme="0"/>
      </colorScale>
    </cfRule>
    <cfRule type="expression" priority="476">
      <formula>$F$19</formula>
    </cfRule>
    <cfRule type="expression" dxfId="14605" priority="477">
      <formula>AT84&lt;0</formula>
    </cfRule>
  </conditionalFormatting>
  <conditionalFormatting sqref="AU92 AU82 AU103 AU107">
    <cfRule type="colorScale" priority="470">
      <colorScale>
        <cfvo type="min"/>
        <cfvo type="max"/>
        <color theme="0"/>
        <color theme="0"/>
      </colorScale>
    </cfRule>
  </conditionalFormatting>
  <conditionalFormatting sqref="AU93">
    <cfRule type="colorScale" priority="422">
      <colorScale>
        <cfvo type="min"/>
        <cfvo type="max"/>
        <color theme="0"/>
        <color theme="0"/>
      </colorScale>
    </cfRule>
    <cfRule type="expression" priority="423">
      <formula>#REF!</formula>
    </cfRule>
    <cfRule type="expression" dxfId="14604" priority="424">
      <formula>AT93&lt;0</formula>
    </cfRule>
  </conditionalFormatting>
  <conditionalFormatting sqref="AU94:AU102">
    <cfRule type="colorScale" priority="478">
      <colorScale>
        <cfvo type="min"/>
        <cfvo type="max"/>
        <color theme="0"/>
        <color theme="0"/>
      </colorScale>
    </cfRule>
    <cfRule type="expression" priority="479">
      <formula>$F$19</formula>
    </cfRule>
    <cfRule type="expression" dxfId="14603" priority="480">
      <formula>AT94&lt;0</formula>
    </cfRule>
  </conditionalFormatting>
  <conditionalFormatting sqref="AU104">
    <cfRule type="colorScale" priority="419">
      <colorScale>
        <cfvo type="min"/>
        <cfvo type="max"/>
        <color theme="0"/>
        <color theme="0"/>
      </colorScale>
    </cfRule>
    <cfRule type="expression" priority="420">
      <formula>#REF!</formula>
    </cfRule>
    <cfRule type="expression" dxfId="14602" priority="421">
      <formula>AT104&lt;0</formula>
    </cfRule>
  </conditionalFormatting>
  <conditionalFormatting sqref="AU105:AU106">
    <cfRule type="colorScale" priority="481">
      <colorScale>
        <cfvo type="min"/>
        <cfvo type="max"/>
        <color theme="0"/>
        <color theme="0"/>
      </colorScale>
    </cfRule>
    <cfRule type="expression" priority="482">
      <formula>$F$19</formula>
    </cfRule>
    <cfRule type="expression" dxfId="14601" priority="483">
      <formula>AT105&lt;0</formula>
    </cfRule>
  </conditionalFormatting>
  <conditionalFormatting sqref="AU110">
    <cfRule type="colorScale" priority="484">
      <colorScale>
        <cfvo type="min"/>
        <cfvo type="max"/>
        <color theme="0"/>
        <color theme="0"/>
      </colorScale>
    </cfRule>
    <cfRule type="expression" dxfId="14600" priority="485">
      <formula>AT110&lt;0</formula>
    </cfRule>
  </conditionalFormatting>
  <conditionalFormatting sqref="AU110:AU111">
    <cfRule type="expression" priority="407">
      <formula>$F$19</formula>
    </cfRule>
  </conditionalFormatting>
  <conditionalFormatting sqref="AU111">
    <cfRule type="colorScale" priority="406">
      <colorScale>
        <cfvo type="min"/>
        <cfvo type="max"/>
        <color theme="0"/>
        <color theme="0"/>
      </colorScale>
    </cfRule>
    <cfRule type="expression" dxfId="14599" priority="408">
      <formula>AT111&lt;0</formula>
    </cfRule>
  </conditionalFormatting>
  <conditionalFormatting sqref="AU117:AU123">
    <cfRule type="colorScale" priority="489">
      <colorScale>
        <cfvo type="min"/>
        <cfvo type="max"/>
        <color theme="0"/>
        <color theme="0"/>
      </colorScale>
    </cfRule>
    <cfRule type="expression" priority="490">
      <formula>$F$19</formula>
    </cfRule>
    <cfRule type="expression" dxfId="14598" priority="491">
      <formula>AT117&lt;0</formula>
    </cfRule>
  </conditionalFormatting>
  <conditionalFormatting sqref="AU125">
    <cfRule type="colorScale" priority="416">
      <colorScale>
        <cfvo type="min"/>
        <cfvo type="max"/>
        <color theme="0"/>
        <color theme="0"/>
      </colorScale>
    </cfRule>
    <cfRule type="expression" priority="417">
      <formula>#REF!</formula>
    </cfRule>
    <cfRule type="expression" dxfId="14597" priority="418">
      <formula>AT125&lt;0</formula>
    </cfRule>
  </conditionalFormatting>
  <conditionalFormatting sqref="AU125:AU135">
    <cfRule type="expression" dxfId="14596" priority="415">
      <formula>IF(AU125="Validar","Rojo","Verde")</formula>
    </cfRule>
  </conditionalFormatting>
  <conditionalFormatting sqref="AU126:AU132">
    <cfRule type="colorScale" priority="492">
      <colorScale>
        <cfvo type="min"/>
        <cfvo type="max"/>
        <color theme="0"/>
        <color theme="0"/>
      </colorScale>
    </cfRule>
    <cfRule type="expression" dxfId="14595" priority="494">
      <formula>AT126&lt;0</formula>
    </cfRule>
  </conditionalFormatting>
  <conditionalFormatting sqref="AU126:AU134">
    <cfRule type="expression" priority="493">
      <formula>$F$19</formula>
    </cfRule>
  </conditionalFormatting>
  <conditionalFormatting sqref="AU133:AU134">
    <cfRule type="colorScale" priority="495">
      <colorScale>
        <cfvo type="min"/>
        <cfvo type="max"/>
        <color theme="0"/>
        <color theme="0"/>
      </colorScale>
    </cfRule>
    <cfRule type="expression" dxfId="14594" priority="496">
      <formula>AT133&lt;0</formula>
    </cfRule>
  </conditionalFormatting>
  <conditionalFormatting sqref="AU135">
    <cfRule type="colorScale" priority="486">
      <colorScale>
        <cfvo type="min"/>
        <cfvo type="max"/>
        <color theme="0"/>
        <color theme="0"/>
      </colorScale>
    </cfRule>
    <cfRule type="expression" priority="487">
      <formula>$F$23</formula>
    </cfRule>
    <cfRule type="expression" dxfId="14593" priority="488">
      <formula>AT135&lt;0</formula>
    </cfRule>
  </conditionalFormatting>
  <conditionalFormatting sqref="AU110:AU111">
    <cfRule type="expression" dxfId="14592" priority="405">
      <formula>IF(AU110="Validar","Rojo","Verde")</formula>
    </cfRule>
  </conditionalFormatting>
  <conditionalFormatting sqref="AU117:AU123">
    <cfRule type="expression" dxfId="14591" priority="413">
      <formula>IF(AU117="Validar","Rojo","Verde")</formula>
    </cfRule>
  </conditionalFormatting>
  <conditionalFormatting sqref="AU82 AU92 AU103 AU107">
    <cfRule type="expression" priority="414">
      <formula>$F$23</formula>
    </cfRule>
  </conditionalFormatting>
  <conditionalFormatting sqref="AU6">
    <cfRule type="colorScale" priority="403">
      <colorScale>
        <cfvo type="min"/>
        <cfvo type="max"/>
        <color theme="0"/>
        <color theme="0"/>
      </colorScale>
    </cfRule>
    <cfRule type="expression" dxfId="14590" priority="404">
      <formula>AT6&lt;0</formula>
    </cfRule>
  </conditionalFormatting>
  <conditionalFormatting sqref="AU6">
    <cfRule type="expression" dxfId="14589" priority="401">
      <formula>IF(AU6="Validar","Rojo","Verde")</formula>
    </cfRule>
    <cfRule type="expression" priority="402">
      <formula>#REF!</formula>
    </cfRule>
  </conditionalFormatting>
  <conditionalFormatting sqref="AU7:AU8">
    <cfRule type="colorScale" priority="399">
      <colorScale>
        <cfvo type="min"/>
        <cfvo type="max"/>
        <color theme="0"/>
        <color theme="0"/>
      </colorScale>
    </cfRule>
    <cfRule type="expression" dxfId="14588" priority="400">
      <formula>AT7&lt;0</formula>
    </cfRule>
  </conditionalFormatting>
  <conditionalFormatting sqref="AU7:AU8">
    <cfRule type="expression" dxfId="14587" priority="397">
      <formula>IF(AU7="Validar","Rojo","Verde")</formula>
    </cfRule>
    <cfRule type="expression" priority="398">
      <formula>#REF!</formula>
    </cfRule>
  </conditionalFormatting>
  <conditionalFormatting sqref="BA9">
    <cfRule type="colorScale" priority="368">
      <colorScale>
        <cfvo type="min"/>
        <cfvo type="max"/>
        <color theme="0"/>
        <color theme="0"/>
      </colorScale>
    </cfRule>
    <cfRule type="expression" dxfId="14586" priority="369">
      <formula>AZ9&lt;0</formula>
    </cfRule>
  </conditionalFormatting>
  <conditionalFormatting sqref="BA9:BA20">
    <cfRule type="expression" dxfId="14585" priority="339">
      <formula>IF(BA9="Validar","Rojo","Verde")</formula>
    </cfRule>
    <cfRule type="expression" priority="341">
      <formula>#REF!</formula>
    </cfRule>
  </conditionalFormatting>
  <conditionalFormatting sqref="BA10">
    <cfRule type="colorScale" priority="345">
      <colorScale>
        <cfvo type="min"/>
        <cfvo type="max"/>
        <color theme="0"/>
        <color theme="0"/>
      </colorScale>
    </cfRule>
    <cfRule type="expression" dxfId="14584" priority="346">
      <formula>AZ10&lt;0</formula>
    </cfRule>
  </conditionalFormatting>
  <conditionalFormatting sqref="BA11:BA14">
    <cfRule type="colorScale" priority="366">
      <colorScale>
        <cfvo type="min"/>
        <cfvo type="max"/>
        <color theme="0"/>
        <color theme="0"/>
      </colorScale>
    </cfRule>
    <cfRule type="expression" dxfId="14583" priority="367">
      <formula>AZ11&lt;0</formula>
    </cfRule>
  </conditionalFormatting>
  <conditionalFormatting sqref="BA15">
    <cfRule type="colorScale" priority="343">
      <colorScale>
        <cfvo type="min"/>
        <cfvo type="max"/>
        <color theme="0"/>
        <color theme="0"/>
      </colorScale>
    </cfRule>
    <cfRule type="expression" dxfId="14582" priority="344">
      <formula>AZ15&lt;0</formula>
    </cfRule>
  </conditionalFormatting>
  <conditionalFormatting sqref="BA16:BA17">
    <cfRule type="colorScale" priority="364">
      <colorScale>
        <cfvo type="min"/>
        <cfvo type="max"/>
        <color theme="0"/>
        <color theme="0"/>
      </colorScale>
    </cfRule>
    <cfRule type="expression" dxfId="14581" priority="365">
      <formula>AZ16&lt;0</formula>
    </cfRule>
  </conditionalFormatting>
  <conditionalFormatting sqref="BA18">
    <cfRule type="colorScale" priority="340">
      <colorScale>
        <cfvo type="min"/>
        <cfvo type="max"/>
        <color theme="0"/>
        <color theme="0"/>
      </colorScale>
    </cfRule>
    <cfRule type="expression" dxfId="14580" priority="342">
      <formula>AZ18&lt;0</formula>
    </cfRule>
  </conditionalFormatting>
  <conditionalFormatting sqref="BA19:BA20">
    <cfRule type="colorScale" priority="362">
      <colorScale>
        <cfvo type="min"/>
        <cfvo type="max"/>
        <color theme="0"/>
        <color theme="0"/>
      </colorScale>
    </cfRule>
    <cfRule type="expression" dxfId="14579" priority="363">
      <formula>AZ19&lt;0</formula>
    </cfRule>
  </conditionalFormatting>
  <conditionalFormatting sqref="BA23">
    <cfRule type="colorScale" priority="337">
      <colorScale>
        <cfvo type="min"/>
        <cfvo type="max"/>
        <color theme="0"/>
        <color theme="0"/>
      </colorScale>
    </cfRule>
    <cfRule type="expression" dxfId="14578" priority="338">
      <formula>AZ23&lt;0</formula>
    </cfRule>
  </conditionalFormatting>
  <conditionalFormatting sqref="BA23:BA31">
    <cfRule type="expression" dxfId="14577" priority="331">
      <formula>IF(BA23="Validar","Rojo","Verde")</formula>
    </cfRule>
    <cfRule type="expression" priority="333">
      <formula>#REF!</formula>
    </cfRule>
  </conditionalFormatting>
  <conditionalFormatting sqref="BA24">
    <cfRule type="colorScale" priority="360">
      <colorScale>
        <cfvo type="min"/>
        <cfvo type="max"/>
        <color theme="0"/>
        <color theme="0"/>
      </colorScale>
    </cfRule>
    <cfRule type="expression" dxfId="14576" priority="361">
      <formula>AZ24&lt;0</formula>
    </cfRule>
  </conditionalFormatting>
  <conditionalFormatting sqref="BA25">
    <cfRule type="colorScale" priority="358">
      <colorScale>
        <cfvo type="min"/>
        <cfvo type="max"/>
        <color theme="0"/>
        <color theme="0"/>
      </colorScale>
    </cfRule>
    <cfRule type="expression" dxfId="14575" priority="359">
      <formula>AZ25&lt;0</formula>
    </cfRule>
  </conditionalFormatting>
  <conditionalFormatting sqref="BA26">
    <cfRule type="colorScale" priority="335">
      <colorScale>
        <cfvo type="min"/>
        <cfvo type="max"/>
        <color theme="0"/>
        <color theme="0"/>
      </colorScale>
    </cfRule>
    <cfRule type="expression" dxfId="14574" priority="336">
      <formula>AZ26&lt;0</formula>
    </cfRule>
  </conditionalFormatting>
  <conditionalFormatting sqref="BA27">
    <cfRule type="colorScale" priority="356">
      <colorScale>
        <cfvo type="min"/>
        <cfvo type="max"/>
        <color theme="0"/>
        <color theme="0"/>
      </colorScale>
    </cfRule>
    <cfRule type="expression" dxfId="14573" priority="357">
      <formula>AZ27&lt;0</formula>
    </cfRule>
  </conditionalFormatting>
  <conditionalFormatting sqref="BA28">
    <cfRule type="colorScale" priority="354">
      <colorScale>
        <cfvo type="min"/>
        <cfvo type="max"/>
        <color theme="0"/>
        <color theme="0"/>
      </colorScale>
    </cfRule>
    <cfRule type="expression" dxfId="14572" priority="355">
      <formula>AZ28&lt;0</formula>
    </cfRule>
  </conditionalFormatting>
  <conditionalFormatting sqref="BA29">
    <cfRule type="colorScale" priority="332">
      <colorScale>
        <cfvo type="min"/>
        <cfvo type="max"/>
        <color theme="0"/>
        <color theme="0"/>
      </colorScale>
    </cfRule>
    <cfRule type="expression" dxfId="14571" priority="334">
      <formula>AZ29&lt;0</formula>
    </cfRule>
  </conditionalFormatting>
  <conditionalFormatting sqref="BA30">
    <cfRule type="colorScale" priority="352">
      <colorScale>
        <cfvo type="min"/>
        <cfvo type="max"/>
        <color theme="0"/>
        <color theme="0"/>
      </colorScale>
    </cfRule>
    <cfRule type="expression" dxfId="14570" priority="353">
      <formula>AZ30&lt;0</formula>
    </cfRule>
  </conditionalFormatting>
  <conditionalFormatting sqref="BA31">
    <cfRule type="colorScale" priority="350">
      <colorScale>
        <cfvo type="min"/>
        <cfvo type="max"/>
        <color theme="0"/>
        <color theme="0"/>
      </colorScale>
    </cfRule>
    <cfRule type="expression" dxfId="14569" priority="351">
      <formula>AZ31&lt;0</formula>
    </cfRule>
  </conditionalFormatting>
  <conditionalFormatting sqref="BA39">
    <cfRule type="colorScale" priority="328">
      <colorScale>
        <cfvo type="min"/>
        <cfvo type="max"/>
        <color theme="0"/>
        <color theme="0"/>
      </colorScale>
    </cfRule>
    <cfRule type="expression" priority="329">
      <formula>#REF!</formula>
    </cfRule>
    <cfRule type="expression" dxfId="14568" priority="330">
      <formula>AZ39&lt;0</formula>
    </cfRule>
  </conditionalFormatting>
  <conditionalFormatting sqref="BA39:BA107">
    <cfRule type="expression" dxfId="14567" priority="309">
      <formula>IF(BA39="Validar","Rojo","Verde")</formula>
    </cfRule>
  </conditionalFormatting>
  <conditionalFormatting sqref="BA40:BA67">
    <cfRule type="colorScale" priority="347">
      <colorScale>
        <cfvo type="min"/>
        <cfvo type="max"/>
        <color theme="0"/>
        <color theme="0"/>
      </colorScale>
    </cfRule>
    <cfRule type="expression" priority="348">
      <formula>$F$19</formula>
    </cfRule>
    <cfRule type="expression" dxfId="14566" priority="349">
      <formula>AZ40&lt;0</formula>
    </cfRule>
  </conditionalFormatting>
  <conditionalFormatting sqref="BA68">
    <cfRule type="colorScale" priority="325">
      <colorScale>
        <cfvo type="min"/>
        <cfvo type="max"/>
        <color theme="0"/>
        <color theme="0"/>
      </colorScale>
    </cfRule>
    <cfRule type="expression" priority="326">
      <formula>#REF!</formula>
    </cfRule>
    <cfRule type="expression" dxfId="14565" priority="327">
      <formula>AZ68&lt;0</formula>
    </cfRule>
  </conditionalFormatting>
  <conditionalFormatting sqref="BA69:BA81">
    <cfRule type="colorScale" priority="372">
      <colorScale>
        <cfvo type="min"/>
        <cfvo type="max"/>
        <color theme="0"/>
        <color theme="0"/>
      </colorScale>
    </cfRule>
    <cfRule type="expression" priority="373">
      <formula>$F$19</formula>
    </cfRule>
    <cfRule type="expression" dxfId="14564" priority="374">
      <formula>AZ69&lt;0</formula>
    </cfRule>
  </conditionalFormatting>
  <conditionalFormatting sqref="BA82 BA92 BA103 BA107">
    <cfRule type="expression" dxfId="14563" priority="371">
      <formula>AZ82&lt;0</formula>
    </cfRule>
  </conditionalFormatting>
  <conditionalFormatting sqref="BA83">
    <cfRule type="colorScale" priority="310">
      <colorScale>
        <cfvo type="min"/>
        <cfvo type="max"/>
        <color theme="0"/>
        <color theme="0"/>
      </colorScale>
    </cfRule>
    <cfRule type="expression" priority="311">
      <formula>#REF!</formula>
    </cfRule>
    <cfRule type="expression" dxfId="14562" priority="312">
      <formula>AZ83&lt;0</formula>
    </cfRule>
  </conditionalFormatting>
  <conditionalFormatting sqref="BA84:BA91">
    <cfRule type="colorScale" priority="375">
      <colorScale>
        <cfvo type="min"/>
        <cfvo type="max"/>
        <color theme="0"/>
        <color theme="0"/>
      </colorScale>
    </cfRule>
    <cfRule type="expression" priority="376">
      <formula>$F$19</formula>
    </cfRule>
    <cfRule type="expression" dxfId="14561" priority="377">
      <formula>AZ84&lt;0</formula>
    </cfRule>
  </conditionalFormatting>
  <conditionalFormatting sqref="BA92 BA82 BA103 BA107">
    <cfRule type="colorScale" priority="370">
      <colorScale>
        <cfvo type="min"/>
        <cfvo type="max"/>
        <color theme="0"/>
        <color theme="0"/>
      </colorScale>
    </cfRule>
  </conditionalFormatting>
  <conditionalFormatting sqref="BA93">
    <cfRule type="colorScale" priority="322">
      <colorScale>
        <cfvo type="min"/>
        <cfvo type="max"/>
        <color theme="0"/>
        <color theme="0"/>
      </colorScale>
    </cfRule>
    <cfRule type="expression" priority="323">
      <formula>#REF!</formula>
    </cfRule>
    <cfRule type="expression" dxfId="14560" priority="324">
      <formula>AZ93&lt;0</formula>
    </cfRule>
  </conditionalFormatting>
  <conditionalFormatting sqref="BA94:BA102">
    <cfRule type="colorScale" priority="378">
      <colorScale>
        <cfvo type="min"/>
        <cfvo type="max"/>
        <color theme="0"/>
        <color theme="0"/>
      </colorScale>
    </cfRule>
    <cfRule type="expression" priority="379">
      <formula>$F$19</formula>
    </cfRule>
    <cfRule type="expression" dxfId="14559" priority="380">
      <formula>AZ94&lt;0</formula>
    </cfRule>
  </conditionalFormatting>
  <conditionalFormatting sqref="BA104">
    <cfRule type="colorScale" priority="319">
      <colorScale>
        <cfvo type="min"/>
        <cfvo type="max"/>
        <color theme="0"/>
        <color theme="0"/>
      </colorScale>
    </cfRule>
    <cfRule type="expression" priority="320">
      <formula>#REF!</formula>
    </cfRule>
    <cfRule type="expression" dxfId="14558" priority="321">
      <formula>AZ104&lt;0</formula>
    </cfRule>
  </conditionalFormatting>
  <conditionalFormatting sqref="BA105:BA106">
    <cfRule type="colorScale" priority="381">
      <colorScale>
        <cfvo type="min"/>
        <cfvo type="max"/>
        <color theme="0"/>
        <color theme="0"/>
      </colorScale>
    </cfRule>
    <cfRule type="expression" priority="382">
      <formula>$F$19</formula>
    </cfRule>
    <cfRule type="expression" dxfId="14557" priority="383">
      <formula>AZ105&lt;0</formula>
    </cfRule>
  </conditionalFormatting>
  <conditionalFormatting sqref="BA110">
    <cfRule type="colorScale" priority="384">
      <colorScale>
        <cfvo type="min"/>
        <cfvo type="max"/>
        <color theme="0"/>
        <color theme="0"/>
      </colorScale>
    </cfRule>
    <cfRule type="expression" dxfId="14556" priority="385">
      <formula>AZ110&lt;0</formula>
    </cfRule>
  </conditionalFormatting>
  <conditionalFormatting sqref="BA110:BA111">
    <cfRule type="expression" priority="307">
      <formula>$F$19</formula>
    </cfRule>
  </conditionalFormatting>
  <conditionalFormatting sqref="BA111">
    <cfRule type="colorScale" priority="306">
      <colorScale>
        <cfvo type="min"/>
        <cfvo type="max"/>
        <color theme="0"/>
        <color theme="0"/>
      </colorScale>
    </cfRule>
    <cfRule type="expression" dxfId="14555" priority="308">
      <formula>AZ111&lt;0</formula>
    </cfRule>
  </conditionalFormatting>
  <conditionalFormatting sqref="BA117:BA123">
    <cfRule type="colorScale" priority="389">
      <colorScale>
        <cfvo type="min"/>
        <cfvo type="max"/>
        <color theme="0"/>
        <color theme="0"/>
      </colorScale>
    </cfRule>
    <cfRule type="expression" priority="390">
      <formula>$F$19</formula>
    </cfRule>
    <cfRule type="expression" dxfId="14554" priority="391">
      <formula>AZ117&lt;0</formula>
    </cfRule>
  </conditionalFormatting>
  <conditionalFormatting sqref="BA125">
    <cfRule type="colorScale" priority="316">
      <colorScale>
        <cfvo type="min"/>
        <cfvo type="max"/>
        <color theme="0"/>
        <color theme="0"/>
      </colorScale>
    </cfRule>
    <cfRule type="expression" priority="317">
      <formula>#REF!</formula>
    </cfRule>
    <cfRule type="expression" dxfId="14553" priority="318">
      <formula>AZ125&lt;0</formula>
    </cfRule>
  </conditionalFormatting>
  <conditionalFormatting sqref="BA125:BA135">
    <cfRule type="expression" dxfId="14552" priority="315">
      <formula>IF(BA125="Validar","Rojo","Verde")</formula>
    </cfRule>
  </conditionalFormatting>
  <conditionalFormatting sqref="BA126:BA132">
    <cfRule type="colorScale" priority="392">
      <colorScale>
        <cfvo type="min"/>
        <cfvo type="max"/>
        <color theme="0"/>
        <color theme="0"/>
      </colorScale>
    </cfRule>
    <cfRule type="expression" dxfId="14551" priority="394">
      <formula>AZ126&lt;0</formula>
    </cfRule>
  </conditionalFormatting>
  <conditionalFormatting sqref="BA126:BA134">
    <cfRule type="expression" priority="393">
      <formula>$F$19</formula>
    </cfRule>
  </conditionalFormatting>
  <conditionalFormatting sqref="BA133:BA134">
    <cfRule type="colorScale" priority="395">
      <colorScale>
        <cfvo type="min"/>
        <cfvo type="max"/>
        <color theme="0"/>
        <color theme="0"/>
      </colorScale>
    </cfRule>
    <cfRule type="expression" dxfId="14550" priority="396">
      <formula>AZ133&lt;0</formula>
    </cfRule>
  </conditionalFormatting>
  <conditionalFormatting sqref="BA135">
    <cfRule type="colorScale" priority="386">
      <colorScale>
        <cfvo type="min"/>
        <cfvo type="max"/>
        <color theme="0"/>
        <color theme="0"/>
      </colorScale>
    </cfRule>
    <cfRule type="expression" priority="387">
      <formula>$F$23</formula>
    </cfRule>
    <cfRule type="expression" dxfId="14549" priority="388">
      <formula>AZ135&lt;0</formula>
    </cfRule>
  </conditionalFormatting>
  <conditionalFormatting sqref="BA110:BA111">
    <cfRule type="expression" dxfId="14548" priority="305">
      <formula>IF(BA110="Validar","Rojo","Verde")</formula>
    </cfRule>
  </conditionalFormatting>
  <conditionalFormatting sqref="BA117:BA123">
    <cfRule type="expression" dxfId="14547" priority="313">
      <formula>IF(BA117="Validar","Rojo","Verde")</formula>
    </cfRule>
  </conditionalFormatting>
  <conditionalFormatting sqref="BA82 BA92 BA103 BA107">
    <cfRule type="expression" priority="314">
      <formula>$F$23</formula>
    </cfRule>
  </conditionalFormatting>
  <conditionalFormatting sqref="BA6">
    <cfRule type="colorScale" priority="303">
      <colorScale>
        <cfvo type="min"/>
        <cfvo type="max"/>
        <color theme="0"/>
        <color theme="0"/>
      </colorScale>
    </cfRule>
    <cfRule type="expression" dxfId="14546" priority="304">
      <formula>AZ6&lt;0</formula>
    </cfRule>
  </conditionalFormatting>
  <conditionalFormatting sqref="BA6">
    <cfRule type="expression" dxfId="14545" priority="301">
      <formula>IF(BA6="Validar","Rojo","Verde")</formula>
    </cfRule>
    <cfRule type="expression" priority="302">
      <formula>#REF!</formula>
    </cfRule>
  </conditionalFormatting>
  <conditionalFormatting sqref="BA7:BA8">
    <cfRule type="colorScale" priority="299">
      <colorScale>
        <cfvo type="min"/>
        <cfvo type="max"/>
        <color theme="0"/>
        <color theme="0"/>
      </colorScale>
    </cfRule>
    <cfRule type="expression" dxfId="14544" priority="300">
      <formula>AZ7&lt;0</formula>
    </cfRule>
  </conditionalFormatting>
  <conditionalFormatting sqref="BA7:BA8">
    <cfRule type="expression" dxfId="14543" priority="297">
      <formula>IF(BA7="Validar","Rojo","Verde")</formula>
    </cfRule>
    <cfRule type="expression" priority="298">
      <formula>#REF!</formula>
    </cfRule>
  </conditionalFormatting>
  <conditionalFormatting sqref="BY9">
    <cfRule type="colorScale" priority="268">
      <colorScale>
        <cfvo type="min"/>
        <cfvo type="max"/>
        <color theme="0"/>
        <color theme="0"/>
      </colorScale>
    </cfRule>
    <cfRule type="expression" dxfId="14542" priority="269">
      <formula>BX9&lt;0</formula>
    </cfRule>
  </conditionalFormatting>
  <conditionalFormatting sqref="BY9:BY20">
    <cfRule type="expression" dxfId="14541" priority="239">
      <formula>IF(BY9="Validar","Rojo","Verde")</formula>
    </cfRule>
    <cfRule type="expression" priority="241">
      <formula>#REF!</formula>
    </cfRule>
  </conditionalFormatting>
  <conditionalFormatting sqref="BY10">
    <cfRule type="colorScale" priority="245">
      <colorScale>
        <cfvo type="min"/>
        <cfvo type="max"/>
        <color theme="0"/>
        <color theme="0"/>
      </colorScale>
    </cfRule>
    <cfRule type="expression" dxfId="14540" priority="246">
      <formula>BX10&lt;0</formula>
    </cfRule>
  </conditionalFormatting>
  <conditionalFormatting sqref="BY11:BY14">
    <cfRule type="colorScale" priority="266">
      <colorScale>
        <cfvo type="min"/>
        <cfvo type="max"/>
        <color theme="0"/>
        <color theme="0"/>
      </colorScale>
    </cfRule>
    <cfRule type="expression" dxfId="14539" priority="267">
      <formula>BX11&lt;0</formula>
    </cfRule>
  </conditionalFormatting>
  <conditionalFormatting sqref="BY15">
    <cfRule type="colorScale" priority="243">
      <colorScale>
        <cfvo type="min"/>
        <cfvo type="max"/>
        <color theme="0"/>
        <color theme="0"/>
      </colorScale>
    </cfRule>
    <cfRule type="expression" dxfId="14538" priority="244">
      <formula>BX15&lt;0</formula>
    </cfRule>
  </conditionalFormatting>
  <conditionalFormatting sqref="BY16:BY17">
    <cfRule type="colorScale" priority="264">
      <colorScale>
        <cfvo type="min"/>
        <cfvo type="max"/>
        <color theme="0"/>
        <color theme="0"/>
      </colorScale>
    </cfRule>
    <cfRule type="expression" dxfId="14537" priority="265">
      <formula>BX16&lt;0</formula>
    </cfRule>
  </conditionalFormatting>
  <conditionalFormatting sqref="BY18">
    <cfRule type="colorScale" priority="240">
      <colorScale>
        <cfvo type="min"/>
        <cfvo type="max"/>
        <color theme="0"/>
        <color theme="0"/>
      </colorScale>
    </cfRule>
    <cfRule type="expression" dxfId="14536" priority="242">
      <formula>BX18&lt;0</formula>
    </cfRule>
  </conditionalFormatting>
  <conditionalFormatting sqref="BY19:BY20">
    <cfRule type="colorScale" priority="262">
      <colorScale>
        <cfvo type="min"/>
        <cfvo type="max"/>
        <color theme="0"/>
        <color theme="0"/>
      </colorScale>
    </cfRule>
    <cfRule type="expression" dxfId="14535" priority="263">
      <formula>BX19&lt;0</formula>
    </cfRule>
  </conditionalFormatting>
  <conditionalFormatting sqref="BY23">
    <cfRule type="colorScale" priority="237">
      <colorScale>
        <cfvo type="min"/>
        <cfvo type="max"/>
        <color theme="0"/>
        <color theme="0"/>
      </colorScale>
    </cfRule>
    <cfRule type="expression" dxfId="14534" priority="238">
      <formula>BX23&lt;0</formula>
    </cfRule>
  </conditionalFormatting>
  <conditionalFormatting sqref="BY23:BY31">
    <cfRule type="expression" dxfId="14533" priority="231">
      <formula>IF(BY23="Validar","Rojo","Verde")</formula>
    </cfRule>
    <cfRule type="expression" priority="233">
      <formula>#REF!</formula>
    </cfRule>
  </conditionalFormatting>
  <conditionalFormatting sqref="BY24">
    <cfRule type="colorScale" priority="260">
      <colorScale>
        <cfvo type="min"/>
        <cfvo type="max"/>
        <color theme="0"/>
        <color theme="0"/>
      </colorScale>
    </cfRule>
    <cfRule type="expression" dxfId="14532" priority="261">
      <formula>BX24&lt;0</formula>
    </cfRule>
  </conditionalFormatting>
  <conditionalFormatting sqref="BY25">
    <cfRule type="colorScale" priority="258">
      <colorScale>
        <cfvo type="min"/>
        <cfvo type="max"/>
        <color theme="0"/>
        <color theme="0"/>
      </colorScale>
    </cfRule>
    <cfRule type="expression" dxfId="14531" priority="259">
      <formula>BX25&lt;0</formula>
    </cfRule>
  </conditionalFormatting>
  <conditionalFormatting sqref="BY26">
    <cfRule type="colorScale" priority="235">
      <colorScale>
        <cfvo type="min"/>
        <cfvo type="max"/>
        <color theme="0"/>
        <color theme="0"/>
      </colorScale>
    </cfRule>
    <cfRule type="expression" dxfId="14530" priority="236">
      <formula>BX26&lt;0</formula>
    </cfRule>
  </conditionalFormatting>
  <conditionalFormatting sqref="BY27">
    <cfRule type="colorScale" priority="256">
      <colorScale>
        <cfvo type="min"/>
        <cfvo type="max"/>
        <color theme="0"/>
        <color theme="0"/>
      </colorScale>
    </cfRule>
    <cfRule type="expression" dxfId="14529" priority="257">
      <formula>BX27&lt;0</formula>
    </cfRule>
  </conditionalFormatting>
  <conditionalFormatting sqref="BY28">
    <cfRule type="colorScale" priority="254">
      <colorScale>
        <cfvo type="min"/>
        <cfvo type="max"/>
        <color theme="0"/>
        <color theme="0"/>
      </colorScale>
    </cfRule>
    <cfRule type="expression" dxfId="14528" priority="255">
      <formula>BX28&lt;0</formula>
    </cfRule>
  </conditionalFormatting>
  <conditionalFormatting sqref="BY29">
    <cfRule type="colorScale" priority="232">
      <colorScale>
        <cfvo type="min"/>
        <cfvo type="max"/>
        <color theme="0"/>
        <color theme="0"/>
      </colorScale>
    </cfRule>
    <cfRule type="expression" dxfId="14527" priority="234">
      <formula>BX29&lt;0</formula>
    </cfRule>
  </conditionalFormatting>
  <conditionalFormatting sqref="BY30">
    <cfRule type="colorScale" priority="252">
      <colorScale>
        <cfvo type="min"/>
        <cfvo type="max"/>
        <color theme="0"/>
        <color theme="0"/>
      </colorScale>
    </cfRule>
    <cfRule type="expression" dxfId="14526" priority="253">
      <formula>BX30&lt;0</formula>
    </cfRule>
  </conditionalFormatting>
  <conditionalFormatting sqref="BY31">
    <cfRule type="colorScale" priority="250">
      <colorScale>
        <cfvo type="min"/>
        <cfvo type="max"/>
        <color theme="0"/>
        <color theme="0"/>
      </colorScale>
    </cfRule>
    <cfRule type="expression" dxfId="14525" priority="251">
      <formula>BX31&lt;0</formula>
    </cfRule>
  </conditionalFormatting>
  <conditionalFormatting sqref="BY39">
    <cfRule type="colorScale" priority="228">
      <colorScale>
        <cfvo type="min"/>
        <cfvo type="max"/>
        <color theme="0"/>
        <color theme="0"/>
      </colorScale>
    </cfRule>
    <cfRule type="expression" priority="229">
      <formula>#REF!</formula>
    </cfRule>
    <cfRule type="expression" dxfId="14524" priority="230">
      <formula>BX39&lt;0</formula>
    </cfRule>
  </conditionalFormatting>
  <conditionalFormatting sqref="BY39:BY107">
    <cfRule type="expression" dxfId="14523" priority="209">
      <formula>IF(BY39="Validar","Rojo","Verde")</formula>
    </cfRule>
  </conditionalFormatting>
  <conditionalFormatting sqref="BY40:BY67">
    <cfRule type="colorScale" priority="247">
      <colorScale>
        <cfvo type="min"/>
        <cfvo type="max"/>
        <color theme="0"/>
        <color theme="0"/>
      </colorScale>
    </cfRule>
    <cfRule type="expression" priority="248">
      <formula>$F$19</formula>
    </cfRule>
    <cfRule type="expression" dxfId="14522" priority="249">
      <formula>BX40&lt;0</formula>
    </cfRule>
  </conditionalFormatting>
  <conditionalFormatting sqref="BY68">
    <cfRule type="colorScale" priority="225">
      <colorScale>
        <cfvo type="min"/>
        <cfvo type="max"/>
        <color theme="0"/>
        <color theme="0"/>
      </colorScale>
    </cfRule>
    <cfRule type="expression" priority="226">
      <formula>#REF!</formula>
    </cfRule>
    <cfRule type="expression" dxfId="14521" priority="227">
      <formula>BX68&lt;0</formula>
    </cfRule>
  </conditionalFormatting>
  <conditionalFormatting sqref="BY69:BY81">
    <cfRule type="colorScale" priority="272">
      <colorScale>
        <cfvo type="min"/>
        <cfvo type="max"/>
        <color theme="0"/>
        <color theme="0"/>
      </colorScale>
    </cfRule>
    <cfRule type="expression" priority="273">
      <formula>$F$19</formula>
    </cfRule>
    <cfRule type="expression" dxfId="14520" priority="274">
      <formula>BX69&lt;0</formula>
    </cfRule>
  </conditionalFormatting>
  <conditionalFormatting sqref="BY82 BY92 BY103 BY107">
    <cfRule type="expression" dxfId="14519" priority="271">
      <formula>BX82&lt;0</formula>
    </cfRule>
  </conditionalFormatting>
  <conditionalFormatting sqref="BY83">
    <cfRule type="colorScale" priority="210">
      <colorScale>
        <cfvo type="min"/>
        <cfvo type="max"/>
        <color theme="0"/>
        <color theme="0"/>
      </colorScale>
    </cfRule>
    <cfRule type="expression" priority="211">
      <formula>#REF!</formula>
    </cfRule>
    <cfRule type="expression" dxfId="14518" priority="212">
      <formula>BX83&lt;0</formula>
    </cfRule>
  </conditionalFormatting>
  <conditionalFormatting sqref="BY84:BY91">
    <cfRule type="colorScale" priority="275">
      <colorScale>
        <cfvo type="min"/>
        <cfvo type="max"/>
        <color theme="0"/>
        <color theme="0"/>
      </colorScale>
    </cfRule>
    <cfRule type="expression" priority="276">
      <formula>$F$19</formula>
    </cfRule>
    <cfRule type="expression" dxfId="14517" priority="277">
      <formula>BX84&lt;0</formula>
    </cfRule>
  </conditionalFormatting>
  <conditionalFormatting sqref="BY82 BY92 BY103 BY107">
    <cfRule type="colorScale" priority="270">
      <colorScale>
        <cfvo type="min"/>
        <cfvo type="max"/>
        <color theme="0"/>
        <color theme="0"/>
      </colorScale>
    </cfRule>
  </conditionalFormatting>
  <conditionalFormatting sqref="BY93">
    <cfRule type="colorScale" priority="222">
      <colorScale>
        <cfvo type="min"/>
        <cfvo type="max"/>
        <color theme="0"/>
        <color theme="0"/>
      </colorScale>
    </cfRule>
    <cfRule type="expression" priority="223">
      <formula>#REF!</formula>
    </cfRule>
    <cfRule type="expression" dxfId="14516" priority="224">
      <formula>BX93&lt;0</formula>
    </cfRule>
  </conditionalFormatting>
  <conditionalFormatting sqref="BY94:BY102">
    <cfRule type="colorScale" priority="278">
      <colorScale>
        <cfvo type="min"/>
        <cfvo type="max"/>
        <color theme="0"/>
        <color theme="0"/>
      </colorScale>
    </cfRule>
    <cfRule type="expression" priority="279">
      <formula>$F$19</formula>
    </cfRule>
    <cfRule type="expression" dxfId="14515" priority="280">
      <formula>BX94&lt;0</formula>
    </cfRule>
  </conditionalFormatting>
  <conditionalFormatting sqref="BY104">
    <cfRule type="colorScale" priority="219">
      <colorScale>
        <cfvo type="min"/>
        <cfvo type="max"/>
        <color theme="0"/>
        <color theme="0"/>
      </colorScale>
    </cfRule>
    <cfRule type="expression" priority="220">
      <formula>#REF!</formula>
    </cfRule>
    <cfRule type="expression" dxfId="14514" priority="221">
      <formula>BX104&lt;0</formula>
    </cfRule>
  </conditionalFormatting>
  <conditionalFormatting sqref="BY105:BY106">
    <cfRule type="colorScale" priority="281">
      <colorScale>
        <cfvo type="min"/>
        <cfvo type="max"/>
        <color theme="0"/>
        <color theme="0"/>
      </colorScale>
    </cfRule>
    <cfRule type="expression" priority="282">
      <formula>$F$19</formula>
    </cfRule>
    <cfRule type="expression" dxfId="14513" priority="283">
      <formula>BX105&lt;0</formula>
    </cfRule>
  </conditionalFormatting>
  <conditionalFormatting sqref="BY110">
    <cfRule type="colorScale" priority="284">
      <colorScale>
        <cfvo type="min"/>
        <cfvo type="max"/>
        <color theme="0"/>
        <color theme="0"/>
      </colorScale>
    </cfRule>
    <cfRule type="expression" dxfId="14512" priority="285">
      <formula>BX110&lt;0</formula>
    </cfRule>
  </conditionalFormatting>
  <conditionalFormatting sqref="BY110:BY111">
    <cfRule type="expression" priority="207">
      <formula>$F$19</formula>
    </cfRule>
  </conditionalFormatting>
  <conditionalFormatting sqref="BY111">
    <cfRule type="colorScale" priority="206">
      <colorScale>
        <cfvo type="min"/>
        <cfvo type="max"/>
        <color theme="0"/>
        <color theme="0"/>
      </colorScale>
    </cfRule>
    <cfRule type="expression" dxfId="14511" priority="208">
      <formula>BX111&lt;0</formula>
    </cfRule>
  </conditionalFormatting>
  <conditionalFormatting sqref="BY117:BY123">
    <cfRule type="colorScale" priority="289">
      <colorScale>
        <cfvo type="min"/>
        <cfvo type="max"/>
        <color theme="0"/>
        <color theme="0"/>
      </colorScale>
    </cfRule>
    <cfRule type="expression" priority="290">
      <formula>$F$19</formula>
    </cfRule>
    <cfRule type="expression" dxfId="14510" priority="291">
      <formula>BX117&lt;0</formula>
    </cfRule>
  </conditionalFormatting>
  <conditionalFormatting sqref="BY125">
    <cfRule type="colorScale" priority="216">
      <colorScale>
        <cfvo type="min"/>
        <cfvo type="max"/>
        <color theme="0"/>
        <color theme="0"/>
      </colorScale>
    </cfRule>
    <cfRule type="expression" priority="217">
      <formula>#REF!</formula>
    </cfRule>
    <cfRule type="expression" dxfId="14509" priority="218">
      <formula>BX125&lt;0</formula>
    </cfRule>
  </conditionalFormatting>
  <conditionalFormatting sqref="BY125:BY135">
    <cfRule type="expression" dxfId="14508" priority="215">
      <formula>IF(BY125="Validar","Rojo","Verde")</formula>
    </cfRule>
  </conditionalFormatting>
  <conditionalFormatting sqref="BY126:BY132">
    <cfRule type="colorScale" priority="292">
      <colorScale>
        <cfvo type="min"/>
        <cfvo type="max"/>
        <color theme="0"/>
        <color theme="0"/>
      </colorScale>
    </cfRule>
    <cfRule type="expression" dxfId="14507" priority="294">
      <formula>BX126&lt;0</formula>
    </cfRule>
  </conditionalFormatting>
  <conditionalFormatting sqref="BY126:BY134">
    <cfRule type="expression" priority="293">
      <formula>$F$19</formula>
    </cfRule>
  </conditionalFormatting>
  <conditionalFormatting sqref="BY133:BY134">
    <cfRule type="colorScale" priority="295">
      <colorScale>
        <cfvo type="min"/>
        <cfvo type="max"/>
        <color theme="0"/>
        <color theme="0"/>
      </colorScale>
    </cfRule>
    <cfRule type="expression" dxfId="14506" priority="296">
      <formula>BX133&lt;0</formula>
    </cfRule>
  </conditionalFormatting>
  <conditionalFormatting sqref="BY135">
    <cfRule type="colorScale" priority="286">
      <colorScale>
        <cfvo type="min"/>
        <cfvo type="max"/>
        <color theme="0"/>
        <color theme="0"/>
      </colorScale>
    </cfRule>
    <cfRule type="expression" priority="287">
      <formula>$F$23</formula>
    </cfRule>
    <cfRule type="expression" dxfId="14505" priority="288">
      <formula>BX135&lt;0</formula>
    </cfRule>
  </conditionalFormatting>
  <conditionalFormatting sqref="BY110:BY111">
    <cfRule type="expression" dxfId="14504" priority="205">
      <formula>IF(BY110="Validar","Rojo","Verde")</formula>
    </cfRule>
  </conditionalFormatting>
  <conditionalFormatting sqref="BY117:BY123">
    <cfRule type="expression" dxfId="14503" priority="213">
      <formula>IF(BY117="Validar","Rojo","Verde")</formula>
    </cfRule>
  </conditionalFormatting>
  <conditionalFormatting sqref="BY82 BY92 BY103 BY107">
    <cfRule type="expression" priority="214">
      <formula>$F$23</formula>
    </cfRule>
  </conditionalFormatting>
  <conditionalFormatting sqref="BY6">
    <cfRule type="colorScale" priority="203">
      <colorScale>
        <cfvo type="min"/>
        <cfvo type="max"/>
        <color theme="0"/>
        <color theme="0"/>
      </colorScale>
    </cfRule>
    <cfRule type="expression" dxfId="14502" priority="204">
      <formula>BX6&lt;0</formula>
    </cfRule>
  </conditionalFormatting>
  <conditionalFormatting sqref="BY6">
    <cfRule type="expression" dxfId="14501" priority="201">
      <formula>IF(BY6="Validar","Rojo","Verde")</formula>
    </cfRule>
    <cfRule type="expression" priority="202">
      <formula>#REF!</formula>
    </cfRule>
  </conditionalFormatting>
  <conditionalFormatting sqref="BY7:BY8">
    <cfRule type="colorScale" priority="199">
      <colorScale>
        <cfvo type="min"/>
        <cfvo type="max"/>
        <color theme="0"/>
        <color theme="0"/>
      </colorScale>
    </cfRule>
    <cfRule type="expression" dxfId="14500" priority="200">
      <formula>BX7&lt;0</formula>
    </cfRule>
  </conditionalFormatting>
  <conditionalFormatting sqref="BY7:BY8">
    <cfRule type="expression" dxfId="14499" priority="197">
      <formula>IF(BY7="Validar","Rojo","Verde")</formula>
    </cfRule>
    <cfRule type="expression" priority="198">
      <formula>#REF!</formula>
    </cfRule>
  </conditionalFormatting>
  <conditionalFormatting sqref="C5">
    <cfRule type="colorScale" priority="195">
      <colorScale>
        <cfvo type="min"/>
        <cfvo type="max"/>
        <color theme="0"/>
        <color theme="0"/>
      </colorScale>
    </cfRule>
    <cfRule type="expression" dxfId="14498" priority="196">
      <formula>B5&lt;0</formula>
    </cfRule>
  </conditionalFormatting>
  <conditionalFormatting sqref="C5">
    <cfRule type="expression" dxfId="14497" priority="193">
      <formula>IF(C5="Validar","Rojo","Verde")</formula>
    </cfRule>
    <cfRule type="expression" priority="194">
      <formula>#REF!</formula>
    </cfRule>
  </conditionalFormatting>
  <conditionalFormatting sqref="R5">
    <cfRule type="colorScale" priority="191">
      <colorScale>
        <cfvo type="min"/>
        <cfvo type="max"/>
        <color theme="0"/>
        <color theme="0"/>
      </colorScale>
    </cfRule>
    <cfRule type="expression" dxfId="14496" priority="192">
      <formula>Q5&lt;0</formula>
    </cfRule>
  </conditionalFormatting>
  <conditionalFormatting sqref="R5">
    <cfRule type="expression" dxfId="14495" priority="189">
      <formula>IF(R5="Validar","Rojo","Verde")</formula>
    </cfRule>
    <cfRule type="expression" priority="190">
      <formula>#REF!</formula>
    </cfRule>
  </conditionalFormatting>
  <conditionalFormatting sqref="X5">
    <cfRule type="colorScale" priority="180">
      <colorScale>
        <cfvo type="min"/>
        <cfvo type="max"/>
        <color theme="0"/>
        <color theme="0"/>
      </colorScale>
    </cfRule>
    <cfRule type="expression" dxfId="14494" priority="181">
      <formula>W5&lt;0</formula>
    </cfRule>
  </conditionalFormatting>
  <conditionalFormatting sqref="X5">
    <cfRule type="expression" dxfId="14493" priority="178">
      <formula>IF(X5="Validar","Rojo","Verde")</formula>
    </cfRule>
    <cfRule type="expression" priority="179">
      <formula>#REF!</formula>
    </cfRule>
  </conditionalFormatting>
  <conditionalFormatting sqref="AB5">
    <cfRule type="colorScale" priority="185">
      <colorScale>
        <cfvo type="min"/>
        <cfvo type="max"/>
        <color theme="0"/>
        <color theme="0"/>
      </colorScale>
    </cfRule>
    <cfRule type="expression" dxfId="14492" priority="186">
      <formula>AA5&lt;0</formula>
    </cfRule>
  </conditionalFormatting>
  <conditionalFormatting sqref="AB5">
    <cfRule type="expression" dxfId="14491" priority="183">
      <formula>IF(AB5="Validar","Rojo","Verde")</formula>
    </cfRule>
    <cfRule type="expression" priority="184">
      <formula>#REF!</formula>
    </cfRule>
  </conditionalFormatting>
  <conditionalFormatting sqref="AV5">
    <cfRule type="colorScale" priority="175">
      <colorScale>
        <cfvo type="min"/>
        <cfvo type="max"/>
        <color theme="0"/>
        <color theme="0"/>
      </colorScale>
    </cfRule>
    <cfRule type="expression" dxfId="14490" priority="176">
      <formula>AU5&lt;0</formula>
    </cfRule>
  </conditionalFormatting>
  <conditionalFormatting sqref="AV5">
    <cfRule type="expression" dxfId="14489" priority="173">
      <formula>IF(AV5="Validar","Rojo","Verde")</formula>
    </cfRule>
    <cfRule type="expression" priority="174">
      <formula>#REF!</formula>
    </cfRule>
  </conditionalFormatting>
  <conditionalFormatting sqref="BB5">
    <cfRule type="colorScale" priority="170">
      <colorScale>
        <cfvo type="min"/>
        <cfvo type="max"/>
        <color theme="0"/>
        <color theme="0"/>
      </colorScale>
    </cfRule>
    <cfRule type="expression" dxfId="14488" priority="171">
      <formula>BA5&lt;0</formula>
    </cfRule>
  </conditionalFormatting>
  <conditionalFormatting sqref="BB5">
    <cfRule type="expression" dxfId="14487" priority="168">
      <formula>IF(BB5="Validar","Rojo","Verde")</formula>
    </cfRule>
    <cfRule type="expression" priority="169">
      <formula>#REF!</formula>
    </cfRule>
  </conditionalFormatting>
  <conditionalFormatting sqref="BF5">
    <cfRule type="colorScale" priority="165">
      <colorScale>
        <cfvo type="min"/>
        <cfvo type="max"/>
        <color theme="0"/>
        <color theme="0"/>
      </colorScale>
    </cfRule>
    <cfRule type="expression" dxfId="14486" priority="166">
      <formula>BE5&lt;0</formula>
    </cfRule>
  </conditionalFormatting>
  <conditionalFormatting sqref="BF5">
    <cfRule type="expression" dxfId="14485" priority="163">
      <formula>IF(BF5="Validar","Rojo","Verde")</formula>
    </cfRule>
    <cfRule type="expression" priority="164">
      <formula>#REF!</formula>
    </cfRule>
  </conditionalFormatting>
  <conditionalFormatting sqref="BZ5">
    <cfRule type="colorScale" priority="160">
      <colorScale>
        <cfvo type="min"/>
        <cfvo type="max"/>
        <color theme="0"/>
        <color theme="0"/>
      </colorScale>
    </cfRule>
    <cfRule type="expression" dxfId="14484" priority="161">
      <formula>BY5&lt;0</formula>
    </cfRule>
  </conditionalFormatting>
  <conditionalFormatting sqref="BZ5">
    <cfRule type="expression" dxfId="14483" priority="158">
      <formula>IF(BZ5="Validar","Rojo","Verde")</formula>
    </cfRule>
    <cfRule type="expression" priority="159">
      <formula>#REF!</formula>
    </cfRule>
  </conditionalFormatting>
  <conditionalFormatting sqref="CX5">
    <cfRule type="colorScale" priority="155">
      <colorScale>
        <cfvo type="min"/>
        <cfvo type="max"/>
        <color theme="0"/>
        <color theme="0"/>
      </colorScale>
    </cfRule>
    <cfRule type="expression" dxfId="14482" priority="156">
      <formula>CW5&lt;0</formula>
    </cfRule>
  </conditionalFormatting>
  <conditionalFormatting sqref="CX5">
    <cfRule type="expression" dxfId="14481" priority="153">
      <formula>IF(CX5="Validar","Rojo","Verde")</formula>
    </cfRule>
    <cfRule type="expression" priority="154">
      <formula>#REF!</formula>
    </cfRule>
  </conditionalFormatting>
  <conditionalFormatting sqref="CD5">
    <cfRule type="colorScale" priority="150">
      <colorScale>
        <cfvo type="min"/>
        <cfvo type="max"/>
        <color theme="0"/>
        <color theme="0"/>
      </colorScale>
    </cfRule>
    <cfRule type="expression" dxfId="14480" priority="151">
      <formula>CC5&lt;0</formula>
    </cfRule>
  </conditionalFormatting>
  <conditionalFormatting sqref="CD5">
    <cfRule type="expression" dxfId="14479" priority="148">
      <formula>IF(CD5="Validar","Rojo","Verde")</formula>
    </cfRule>
    <cfRule type="expression" priority="149">
      <formula>#REF!</formula>
    </cfRule>
  </conditionalFormatting>
  <conditionalFormatting sqref="AI5">
    <cfRule type="colorScale" priority="145">
      <colorScale>
        <cfvo type="min"/>
        <cfvo type="max"/>
        <color theme="0"/>
        <color theme="0"/>
      </colorScale>
    </cfRule>
    <cfRule type="expression" dxfId="14478" priority="146">
      <formula>AH5&lt;0</formula>
    </cfRule>
  </conditionalFormatting>
  <conditionalFormatting sqref="AI5">
    <cfRule type="expression" dxfId="14477" priority="143">
      <formula>IF(AI5="Validar","Rojo","Verde")</formula>
    </cfRule>
    <cfRule type="expression" priority="144">
      <formula>#REF!</formula>
    </cfRule>
  </conditionalFormatting>
  <conditionalFormatting sqref="AP5">
    <cfRule type="colorScale" priority="140">
      <colorScale>
        <cfvo type="min"/>
        <cfvo type="max"/>
        <color theme="0"/>
        <color theme="0"/>
      </colorScale>
    </cfRule>
    <cfRule type="expression" dxfId="14476" priority="141">
      <formula>AO5&lt;0</formula>
    </cfRule>
  </conditionalFormatting>
  <conditionalFormatting sqref="AP5">
    <cfRule type="expression" dxfId="14475" priority="138">
      <formula>IF(AP5="Validar","Rojo","Verde")</formula>
    </cfRule>
    <cfRule type="expression" priority="139">
      <formula>#REF!</formula>
    </cfRule>
  </conditionalFormatting>
  <conditionalFormatting sqref="BM5">
    <cfRule type="colorScale" priority="135">
      <colorScale>
        <cfvo type="min"/>
        <cfvo type="max"/>
        <color theme="0"/>
        <color theme="0"/>
      </colorScale>
    </cfRule>
    <cfRule type="expression" dxfId="14474" priority="136">
      <formula>BL5&lt;0</formula>
    </cfRule>
  </conditionalFormatting>
  <conditionalFormatting sqref="BM5">
    <cfRule type="expression" dxfId="14473" priority="133">
      <formula>IF(BM5="Validar","Rojo","Verde")</formula>
    </cfRule>
    <cfRule type="expression" priority="134">
      <formula>#REF!</formula>
    </cfRule>
  </conditionalFormatting>
  <conditionalFormatting sqref="BT5">
    <cfRule type="colorScale" priority="130">
      <colorScale>
        <cfvo type="min"/>
        <cfvo type="max"/>
        <color theme="0"/>
        <color theme="0"/>
      </colorScale>
    </cfRule>
    <cfRule type="expression" dxfId="14472" priority="131">
      <formula>BS5&lt;0</formula>
    </cfRule>
  </conditionalFormatting>
  <conditionalFormatting sqref="BT5">
    <cfRule type="expression" dxfId="14471" priority="128">
      <formula>IF(BT5="Validar","Rojo","Verde")</formula>
    </cfRule>
    <cfRule type="expression" priority="129">
      <formula>#REF!</formula>
    </cfRule>
  </conditionalFormatting>
  <conditionalFormatting sqref="CK5">
    <cfRule type="colorScale" priority="125">
      <colorScale>
        <cfvo type="min"/>
        <cfvo type="max"/>
        <color theme="0"/>
        <color theme="0"/>
      </colorScale>
    </cfRule>
    <cfRule type="expression" dxfId="14470" priority="126">
      <formula>CJ5&lt;0</formula>
    </cfRule>
  </conditionalFormatting>
  <conditionalFormatting sqref="CK5">
    <cfRule type="expression" dxfId="14469" priority="123">
      <formula>IF(CK5="Validar","Rojo","Verde")</formula>
    </cfRule>
    <cfRule type="expression" priority="124">
      <formula>#REF!</formula>
    </cfRule>
  </conditionalFormatting>
  <conditionalFormatting sqref="CR5">
    <cfRule type="colorScale" priority="120">
      <colorScale>
        <cfvo type="min"/>
        <cfvo type="max"/>
        <color theme="0"/>
        <color theme="0"/>
      </colorScale>
    </cfRule>
    <cfRule type="expression" dxfId="14468" priority="121">
      <formula>CQ5&lt;0</formula>
    </cfRule>
  </conditionalFormatting>
  <conditionalFormatting sqref="CR5">
    <cfRule type="expression" dxfId="14467" priority="118">
      <formula>IF(CR5="Validar","Rojo","Verde")</formula>
    </cfRule>
    <cfRule type="expression" priority="119">
      <formula>#REF!</formula>
    </cfRule>
  </conditionalFormatting>
  <conditionalFormatting sqref="F5">
    <cfRule type="colorScale" priority="115">
      <colorScale>
        <cfvo type="min"/>
        <cfvo type="max"/>
        <color theme="0"/>
        <color theme="0"/>
      </colorScale>
    </cfRule>
    <cfRule type="expression" dxfId="14466" priority="116">
      <formula>E5&lt;0</formula>
    </cfRule>
  </conditionalFormatting>
  <conditionalFormatting sqref="F5">
    <cfRule type="expression" dxfId="14465" priority="113">
      <formula>IF(F5="Validar","Rojo","Verde")</formula>
    </cfRule>
    <cfRule type="expression" priority="114">
      <formula>#REF!</formula>
    </cfRule>
  </conditionalFormatting>
  <conditionalFormatting sqref="I5">
    <cfRule type="colorScale" priority="111">
      <colorScale>
        <cfvo type="min"/>
        <cfvo type="max"/>
        <color theme="0"/>
        <color theme="0"/>
      </colorScale>
    </cfRule>
    <cfRule type="expression" dxfId="14464" priority="112">
      <formula>H5&lt;0</formula>
    </cfRule>
  </conditionalFormatting>
  <conditionalFormatting sqref="I5">
    <cfRule type="expression" dxfId="14463" priority="109">
      <formula>IF(I5="Validar","Rojo","Verde")</formula>
    </cfRule>
    <cfRule type="expression" priority="110">
      <formula>#REF!</formula>
    </cfRule>
  </conditionalFormatting>
  <conditionalFormatting sqref="P5">
    <cfRule type="colorScale" priority="107">
      <colorScale>
        <cfvo type="min"/>
        <cfvo type="max"/>
        <color theme="0"/>
        <color theme="0"/>
      </colorScale>
    </cfRule>
    <cfRule type="expression" dxfId="14462" priority="108">
      <formula>O5&lt;0</formula>
    </cfRule>
  </conditionalFormatting>
  <conditionalFormatting sqref="P5">
    <cfRule type="expression" dxfId="14461" priority="105">
      <formula>IF(P5="Validar","Rojo","Verde")</formula>
    </cfRule>
    <cfRule type="expression" priority="106">
      <formula>#REF!</formula>
    </cfRule>
  </conditionalFormatting>
  <conditionalFormatting sqref="M5">
    <cfRule type="colorScale" priority="103">
      <colorScale>
        <cfvo type="min"/>
        <cfvo type="max"/>
        <color theme="0"/>
        <color theme="0"/>
      </colorScale>
    </cfRule>
    <cfRule type="expression" dxfId="14460" priority="104">
      <formula>L5&lt;0</formula>
    </cfRule>
  </conditionalFormatting>
  <conditionalFormatting sqref="M5">
    <cfRule type="expression" dxfId="14459" priority="101">
      <formula>IF(M5="Validar","Rojo","Verde")</formula>
    </cfRule>
    <cfRule type="expression" priority="102">
      <formula>#REF!</formula>
    </cfRule>
  </conditionalFormatting>
  <conditionalFormatting sqref="T5">
    <cfRule type="colorScale" priority="99">
      <colorScale>
        <cfvo type="min"/>
        <cfvo type="max"/>
        <color theme="0"/>
        <color theme="0"/>
      </colorScale>
    </cfRule>
    <cfRule type="expression" dxfId="14458" priority="100">
      <formula>S5&lt;0</formula>
    </cfRule>
  </conditionalFormatting>
  <conditionalFormatting sqref="T5">
    <cfRule type="expression" dxfId="14457" priority="97">
      <formula>IF(T5="Validar","Rojo","Verde")</formula>
    </cfRule>
    <cfRule type="expression" priority="98">
      <formula>#REF!</formula>
    </cfRule>
  </conditionalFormatting>
  <conditionalFormatting sqref="W5">
    <cfRule type="colorScale" priority="95">
      <colorScale>
        <cfvo type="min"/>
        <cfvo type="max"/>
        <color theme="0"/>
        <color theme="0"/>
      </colorScale>
    </cfRule>
    <cfRule type="expression" dxfId="14456" priority="96">
      <formula>V5&lt;0</formula>
    </cfRule>
  </conditionalFormatting>
  <conditionalFormatting sqref="W5">
    <cfRule type="expression" dxfId="14455" priority="93">
      <formula>IF(W5="Validar","Rojo","Verde")</formula>
    </cfRule>
    <cfRule type="expression" priority="94">
      <formula>#REF!</formula>
    </cfRule>
  </conditionalFormatting>
  <conditionalFormatting sqref="Z5">
    <cfRule type="colorScale" priority="91">
      <colorScale>
        <cfvo type="min"/>
        <cfvo type="max"/>
        <color theme="0"/>
        <color theme="0"/>
      </colorScale>
    </cfRule>
    <cfRule type="expression" dxfId="14454" priority="92">
      <formula>Y5&lt;0</formula>
    </cfRule>
  </conditionalFormatting>
  <conditionalFormatting sqref="Z5">
    <cfRule type="expression" dxfId="14453" priority="89">
      <formula>IF(Z5="Validar","Rojo","Verde")</formula>
    </cfRule>
    <cfRule type="expression" priority="90">
      <formula>#REF!</formula>
    </cfRule>
  </conditionalFormatting>
  <conditionalFormatting sqref="AD5">
    <cfRule type="colorScale" priority="87">
      <colorScale>
        <cfvo type="min"/>
        <cfvo type="max"/>
        <color theme="0"/>
        <color theme="0"/>
      </colorScale>
    </cfRule>
    <cfRule type="expression" dxfId="14452" priority="88">
      <formula>AC5&lt;0</formula>
    </cfRule>
  </conditionalFormatting>
  <conditionalFormatting sqref="AD5">
    <cfRule type="expression" dxfId="14451" priority="85">
      <formula>IF(AD5="Validar","Rojo","Verde")</formula>
    </cfRule>
    <cfRule type="expression" priority="86">
      <formula>#REF!</formula>
    </cfRule>
  </conditionalFormatting>
  <conditionalFormatting sqref="AG5">
    <cfRule type="colorScale" priority="83">
      <colorScale>
        <cfvo type="min"/>
        <cfvo type="max"/>
        <color theme="0"/>
        <color theme="0"/>
      </colorScale>
    </cfRule>
    <cfRule type="expression" dxfId="14450" priority="84">
      <formula>AF5&lt;0</formula>
    </cfRule>
  </conditionalFormatting>
  <conditionalFormatting sqref="AG5">
    <cfRule type="expression" dxfId="14449" priority="81">
      <formula>IF(AG5="Validar","Rojo","Verde")</formula>
    </cfRule>
    <cfRule type="expression" priority="82">
      <formula>#REF!</formula>
    </cfRule>
  </conditionalFormatting>
  <conditionalFormatting sqref="AK5">
    <cfRule type="colorScale" priority="79">
      <colorScale>
        <cfvo type="min"/>
        <cfvo type="max"/>
        <color theme="0"/>
        <color theme="0"/>
      </colorScale>
    </cfRule>
    <cfRule type="expression" dxfId="14448" priority="80">
      <formula>AJ5&lt;0</formula>
    </cfRule>
  </conditionalFormatting>
  <conditionalFormatting sqref="AK5">
    <cfRule type="expression" dxfId="14447" priority="77">
      <formula>IF(AK5="Validar","Rojo","Verde")</formula>
    </cfRule>
    <cfRule type="expression" priority="78">
      <formula>#REF!</formula>
    </cfRule>
  </conditionalFormatting>
  <conditionalFormatting sqref="AN5">
    <cfRule type="colorScale" priority="75">
      <colorScale>
        <cfvo type="min"/>
        <cfvo type="max"/>
        <color theme="0"/>
        <color theme="0"/>
      </colorScale>
    </cfRule>
    <cfRule type="expression" dxfId="14446" priority="76">
      <formula>AM5&lt;0</formula>
    </cfRule>
  </conditionalFormatting>
  <conditionalFormatting sqref="AN5">
    <cfRule type="expression" dxfId="14445" priority="73">
      <formula>IF(AN5="Validar","Rojo","Verde")</formula>
    </cfRule>
    <cfRule type="expression" priority="74">
      <formula>#REF!</formula>
    </cfRule>
  </conditionalFormatting>
  <conditionalFormatting sqref="AR5">
    <cfRule type="colorScale" priority="71">
      <colorScale>
        <cfvo type="min"/>
        <cfvo type="max"/>
        <color theme="0"/>
        <color theme="0"/>
      </colorScale>
    </cfRule>
    <cfRule type="expression" dxfId="14444" priority="72">
      <formula>AQ5&lt;0</formula>
    </cfRule>
  </conditionalFormatting>
  <conditionalFormatting sqref="AR5">
    <cfRule type="expression" dxfId="14443" priority="69">
      <formula>IF(AR5="Validar","Rojo","Verde")</formula>
    </cfRule>
    <cfRule type="expression" priority="70">
      <formula>#REF!</formula>
    </cfRule>
  </conditionalFormatting>
  <conditionalFormatting sqref="AX5">
    <cfRule type="colorScale" priority="67">
      <colorScale>
        <cfvo type="min"/>
        <cfvo type="max"/>
        <color theme="0"/>
        <color theme="0"/>
      </colorScale>
    </cfRule>
    <cfRule type="expression" dxfId="14442" priority="68">
      <formula>AW5&lt;0</formula>
    </cfRule>
  </conditionalFormatting>
  <conditionalFormatting sqref="AX5">
    <cfRule type="expression" dxfId="14441" priority="65">
      <formula>IF(AX5="Validar","Rojo","Verde")</formula>
    </cfRule>
    <cfRule type="expression" priority="66">
      <formula>#REF!</formula>
    </cfRule>
  </conditionalFormatting>
  <conditionalFormatting sqref="BD5">
    <cfRule type="colorScale" priority="63">
      <colorScale>
        <cfvo type="min"/>
        <cfvo type="max"/>
        <color theme="0"/>
        <color theme="0"/>
      </colorScale>
    </cfRule>
    <cfRule type="expression" dxfId="14440" priority="64">
      <formula>BC5&lt;0</formula>
    </cfRule>
  </conditionalFormatting>
  <conditionalFormatting sqref="BD5">
    <cfRule type="expression" dxfId="14439" priority="61">
      <formula>IF(BD5="Validar","Rojo","Verde")</formula>
    </cfRule>
    <cfRule type="expression" priority="62">
      <formula>#REF!</formula>
    </cfRule>
  </conditionalFormatting>
  <conditionalFormatting sqref="BH5">
    <cfRule type="colorScale" priority="59">
      <colorScale>
        <cfvo type="min"/>
        <cfvo type="max"/>
        <color theme="0"/>
        <color theme="0"/>
      </colorScale>
    </cfRule>
    <cfRule type="expression" dxfId="14438" priority="60">
      <formula>BG5&lt;0</formula>
    </cfRule>
  </conditionalFormatting>
  <conditionalFormatting sqref="BH5">
    <cfRule type="expression" dxfId="14437" priority="57">
      <formula>IF(BH5="Validar","Rojo","Verde")</formula>
    </cfRule>
    <cfRule type="expression" priority="58">
      <formula>#REF!</formula>
    </cfRule>
  </conditionalFormatting>
  <conditionalFormatting sqref="BK5">
    <cfRule type="colorScale" priority="55">
      <colorScale>
        <cfvo type="min"/>
        <cfvo type="max"/>
        <color theme="0"/>
        <color theme="0"/>
      </colorScale>
    </cfRule>
    <cfRule type="expression" dxfId="14436" priority="56">
      <formula>BJ5&lt;0</formula>
    </cfRule>
  </conditionalFormatting>
  <conditionalFormatting sqref="BK5">
    <cfRule type="expression" dxfId="14435" priority="53">
      <formula>IF(BK5="Validar","Rojo","Verde")</formula>
    </cfRule>
    <cfRule type="expression" priority="54">
      <formula>#REF!</formula>
    </cfRule>
  </conditionalFormatting>
  <conditionalFormatting sqref="BO5">
    <cfRule type="colorScale" priority="51">
      <colorScale>
        <cfvo type="min"/>
        <cfvo type="max"/>
        <color theme="0"/>
        <color theme="0"/>
      </colorScale>
    </cfRule>
    <cfRule type="expression" dxfId="14434" priority="52">
      <formula>BN5&lt;0</formula>
    </cfRule>
  </conditionalFormatting>
  <conditionalFormatting sqref="BO5">
    <cfRule type="expression" dxfId="14433" priority="49">
      <formula>IF(BO5="Validar","Rojo","Verde")</formula>
    </cfRule>
    <cfRule type="expression" priority="50">
      <formula>#REF!</formula>
    </cfRule>
  </conditionalFormatting>
  <conditionalFormatting sqref="BR5">
    <cfRule type="colorScale" priority="47">
      <colorScale>
        <cfvo type="min"/>
        <cfvo type="max"/>
        <color theme="0"/>
        <color theme="0"/>
      </colorScale>
    </cfRule>
    <cfRule type="expression" dxfId="14432" priority="48">
      <formula>BQ5&lt;0</formula>
    </cfRule>
  </conditionalFormatting>
  <conditionalFormatting sqref="BR5">
    <cfRule type="expression" dxfId="14431" priority="45">
      <formula>IF(BR5="Validar","Rojo","Verde")</formula>
    </cfRule>
    <cfRule type="expression" priority="46">
      <formula>#REF!</formula>
    </cfRule>
  </conditionalFormatting>
  <conditionalFormatting sqref="BV5">
    <cfRule type="colorScale" priority="43">
      <colorScale>
        <cfvo type="min"/>
        <cfvo type="max"/>
        <color theme="0"/>
        <color theme="0"/>
      </colorScale>
    </cfRule>
    <cfRule type="expression" dxfId="14430" priority="44">
      <formula>BU5&lt;0</formula>
    </cfRule>
  </conditionalFormatting>
  <conditionalFormatting sqref="BV5">
    <cfRule type="expression" dxfId="14429" priority="41">
      <formula>IF(BV5="Validar","Rojo","Verde")</formula>
    </cfRule>
    <cfRule type="expression" priority="42">
      <formula>#REF!</formula>
    </cfRule>
  </conditionalFormatting>
  <conditionalFormatting sqref="CB5">
    <cfRule type="colorScale" priority="39">
      <colorScale>
        <cfvo type="min"/>
        <cfvo type="max"/>
        <color theme="0"/>
        <color theme="0"/>
      </colorScale>
    </cfRule>
    <cfRule type="expression" dxfId="14428" priority="40">
      <formula>CA5&lt;0</formula>
    </cfRule>
  </conditionalFormatting>
  <conditionalFormatting sqref="CB5">
    <cfRule type="expression" dxfId="14427" priority="37">
      <formula>IF(CB5="Validar","Rojo","Verde")</formula>
    </cfRule>
    <cfRule type="expression" priority="38">
      <formula>#REF!</formula>
    </cfRule>
  </conditionalFormatting>
  <conditionalFormatting sqref="CF5">
    <cfRule type="colorScale" priority="35">
      <colorScale>
        <cfvo type="min"/>
        <cfvo type="max"/>
        <color theme="0"/>
        <color theme="0"/>
      </colorScale>
    </cfRule>
    <cfRule type="expression" dxfId="14426" priority="36">
      <formula>CE5&lt;0</formula>
    </cfRule>
  </conditionalFormatting>
  <conditionalFormatting sqref="CF5">
    <cfRule type="expression" dxfId="14425" priority="33">
      <formula>IF(CF5="Validar","Rojo","Verde")</formula>
    </cfRule>
    <cfRule type="expression" priority="34">
      <formula>#REF!</formula>
    </cfRule>
  </conditionalFormatting>
  <conditionalFormatting sqref="CI5">
    <cfRule type="colorScale" priority="31">
      <colorScale>
        <cfvo type="min"/>
        <cfvo type="max"/>
        <color theme="0"/>
        <color theme="0"/>
      </colorScale>
    </cfRule>
    <cfRule type="expression" dxfId="14424" priority="32">
      <formula>CH5&lt;0</formula>
    </cfRule>
  </conditionalFormatting>
  <conditionalFormatting sqref="CI5">
    <cfRule type="expression" dxfId="14423" priority="29">
      <formula>IF(CI5="Validar","Rojo","Verde")</formula>
    </cfRule>
    <cfRule type="expression" priority="30">
      <formula>#REF!</formula>
    </cfRule>
  </conditionalFormatting>
  <conditionalFormatting sqref="CM5">
    <cfRule type="colorScale" priority="27">
      <colorScale>
        <cfvo type="min"/>
        <cfvo type="max"/>
        <color theme="0"/>
        <color theme="0"/>
      </colorScale>
    </cfRule>
    <cfRule type="expression" dxfId="14422" priority="28">
      <formula>CL5&lt;0</formula>
    </cfRule>
  </conditionalFormatting>
  <conditionalFormatting sqref="CM5">
    <cfRule type="expression" dxfId="14421" priority="25">
      <formula>IF(CM5="Validar","Rojo","Verde")</formula>
    </cfRule>
    <cfRule type="expression" priority="26">
      <formula>#REF!</formula>
    </cfRule>
  </conditionalFormatting>
  <conditionalFormatting sqref="CP5">
    <cfRule type="colorScale" priority="23">
      <colorScale>
        <cfvo type="min"/>
        <cfvo type="max"/>
        <color theme="0"/>
        <color theme="0"/>
      </colorScale>
    </cfRule>
    <cfRule type="expression" dxfId="14420" priority="24">
      <formula>CO5&lt;0</formula>
    </cfRule>
  </conditionalFormatting>
  <conditionalFormatting sqref="CP5">
    <cfRule type="expression" dxfId="14419" priority="21">
      <formula>IF(CP5="Validar","Rojo","Verde")</formula>
    </cfRule>
    <cfRule type="expression" priority="22">
      <formula>#REF!</formula>
    </cfRule>
  </conditionalFormatting>
  <conditionalFormatting sqref="CT5">
    <cfRule type="colorScale" priority="19">
      <colorScale>
        <cfvo type="min"/>
        <cfvo type="max"/>
        <color theme="0"/>
        <color theme="0"/>
      </colorScale>
    </cfRule>
    <cfRule type="expression" dxfId="14418" priority="20">
      <formula>CS5&lt;0</formula>
    </cfRule>
  </conditionalFormatting>
  <conditionalFormatting sqref="CT5">
    <cfRule type="expression" dxfId="14417" priority="17">
      <formula>IF(CT5="Validar","Rojo","Verde")</formula>
    </cfRule>
    <cfRule type="expression" priority="18">
      <formula>#REF!</formula>
    </cfRule>
  </conditionalFormatting>
  <conditionalFormatting sqref="CW5">
    <cfRule type="colorScale" priority="15">
      <colorScale>
        <cfvo type="min"/>
        <cfvo type="max"/>
        <color theme="0"/>
        <color theme="0"/>
      </colorScale>
    </cfRule>
    <cfRule type="expression" dxfId="14416" priority="16">
      <formula>CV5&lt;0</formula>
    </cfRule>
  </conditionalFormatting>
  <conditionalFormatting sqref="CW5">
    <cfRule type="expression" dxfId="14415" priority="13">
      <formula>IF(CW5="Validar","Rojo","Verde")</formula>
    </cfRule>
    <cfRule type="expression" priority="14">
      <formula>#REF!</formula>
    </cfRule>
  </conditionalFormatting>
  <conditionalFormatting sqref="AU5">
    <cfRule type="colorScale" priority="11">
      <colorScale>
        <cfvo type="min"/>
        <cfvo type="max"/>
        <color theme="0"/>
        <color theme="0"/>
      </colorScale>
    </cfRule>
    <cfRule type="expression" dxfId="14414" priority="12">
      <formula>AT5&lt;0</formula>
    </cfRule>
  </conditionalFormatting>
  <conditionalFormatting sqref="AU5">
    <cfRule type="expression" dxfId="14413" priority="9">
      <formula>IF(AU5="Validar","Rojo","Verde")</formula>
    </cfRule>
    <cfRule type="expression" priority="10">
      <formula>#REF!</formula>
    </cfRule>
  </conditionalFormatting>
  <conditionalFormatting sqref="BA5">
    <cfRule type="colorScale" priority="7">
      <colorScale>
        <cfvo type="min"/>
        <cfvo type="max"/>
        <color theme="0"/>
        <color theme="0"/>
      </colorScale>
    </cfRule>
    <cfRule type="expression" dxfId="14412" priority="8">
      <formula>AZ5&lt;0</formula>
    </cfRule>
  </conditionalFormatting>
  <conditionalFormatting sqref="BA5">
    <cfRule type="expression" dxfId="14411" priority="5">
      <formula>IF(BA5="Validar","Rojo","Verde")</formula>
    </cfRule>
    <cfRule type="expression" priority="6">
      <formula>#REF!</formula>
    </cfRule>
  </conditionalFormatting>
  <conditionalFormatting sqref="BY5">
    <cfRule type="colorScale" priority="3">
      <colorScale>
        <cfvo type="min"/>
        <cfvo type="max"/>
        <color theme="0"/>
        <color theme="0"/>
      </colorScale>
    </cfRule>
    <cfRule type="expression" dxfId="14410" priority="4">
      <formula>BX5&lt;0</formula>
    </cfRule>
  </conditionalFormatting>
  <conditionalFormatting sqref="BY5">
    <cfRule type="expression" dxfId="14409" priority="1">
      <formula>IF(BY5="Validar","Rojo","Verde")</formula>
    </cfRule>
    <cfRule type="expression" priority="2">
      <formula>#REF!</formula>
    </cfRule>
  </conditionalFormatting>
  <pageMargins left="0.7" right="0.7" top="0.75" bottom="0.75" header="0.3" footer="0.3"/>
  <pageSetup paperSize="9" orientation="portrait" r:id="rId1"/>
  <headerFooter>
    <oddHeader>&amp;LElaborado por:&amp;CCarmen Eugenia Quintero Q.</oddHeader>
  </headerFooter>
  <legacyDrawing r:id="rId2"/>
  <extLst>
    <ext xmlns:x14="http://schemas.microsoft.com/office/spreadsheetml/2009/9/main" uri="{78C0D931-6437-407d-A8EE-F0AAD7539E65}">
      <x14:conditionalFormattings>
        <x14:conditionalFormatting xmlns:xm="http://schemas.microsoft.com/office/excel/2006/main">
          <x14:cfRule type="iconSet" priority="5593" id="{B6FB8B3F-2C57-4752-801F-098B0995624E}">
            <x14:iconSet iconSet="3Triangles">
              <x14:cfvo type="percent">
                <xm:f>0</xm:f>
              </x14:cfvo>
              <x14:cfvo type="percent">
                <xm:f>0</xm:f>
              </x14:cfvo>
              <x14:cfvo type="percent">
                <xm:f>1</xm:f>
              </x14:cfvo>
            </x14:iconSet>
          </x14:cfRule>
          <xm:sqref>K3</xm:sqref>
        </x14:conditionalFormatting>
        <x14:conditionalFormatting xmlns:xm="http://schemas.microsoft.com/office/excel/2006/main">
          <x14:cfRule type="iconSet" priority="5592" id="{802DE300-4B7E-4604-AFA2-8BCD51F44C95}">
            <x14:iconSet iconSet="3Triangles">
              <x14:cfvo type="percent">
                <xm:f>0</xm:f>
              </x14:cfvo>
              <x14:cfvo type="num">
                <xm:f>0</xm:f>
              </x14:cfvo>
              <x14:cfvo type="num" gte="0">
                <xm:f>0</xm:f>
              </x14:cfvo>
            </x14:iconSet>
          </x14:cfRule>
          <xm:sqref>K4 K110 K113:K139 K84:K108 K6:K82</xm:sqref>
        </x14:conditionalFormatting>
        <x14:conditionalFormatting xmlns:xm="http://schemas.microsoft.com/office/excel/2006/main">
          <x14:cfRule type="iconSet" priority="5582" id="{7D9A6747-A67B-42EA-B51B-D6CFBBEAD35D}">
            <x14:iconSet iconSet="3Triangles">
              <x14:cfvo type="percent">
                <xm:f>0</xm:f>
              </x14:cfvo>
              <x14:cfvo type="num">
                <xm:f>0</xm:f>
              </x14:cfvo>
              <x14:cfvo type="num" gte="0">
                <xm:f>0</xm:f>
              </x14:cfvo>
            </x14:iconSet>
          </x14:cfRule>
          <xm:sqref>K83</xm:sqref>
        </x14:conditionalFormatting>
        <x14:conditionalFormatting xmlns:xm="http://schemas.microsoft.com/office/excel/2006/main">
          <x14:cfRule type="iconSet" priority="5576" id="{E404845A-0A5D-444E-8CAD-04AF701BEE01}">
            <x14:iconSet iconSet="3Triangles">
              <x14:cfvo type="percent">
                <xm:f>0</xm:f>
              </x14:cfvo>
              <x14:cfvo type="num">
                <xm:f>0</xm:f>
              </x14:cfvo>
              <x14:cfvo type="num" gte="0">
                <xm:f>0</xm:f>
              </x14:cfvo>
            </x14:iconSet>
          </x14:cfRule>
          <xm:sqref>K109</xm:sqref>
        </x14:conditionalFormatting>
        <x14:conditionalFormatting xmlns:xm="http://schemas.microsoft.com/office/excel/2006/main">
          <x14:cfRule type="iconSet" priority="5561" id="{06B43BCA-0E5C-4CEE-B30C-FD9BC3035ACB}">
            <x14:iconSet iconSet="3Triangles">
              <x14:cfvo type="percent">
                <xm:f>0</xm:f>
              </x14:cfvo>
              <x14:cfvo type="num">
                <xm:f>0</xm:f>
              </x14:cfvo>
              <x14:cfvo type="num" gte="0">
                <xm:f>0</xm:f>
              </x14:cfvo>
            </x14:iconSet>
          </x14:cfRule>
          <xm:sqref>K111</xm:sqref>
        </x14:conditionalFormatting>
        <x14:conditionalFormatting xmlns:xm="http://schemas.microsoft.com/office/excel/2006/main">
          <x14:cfRule type="iconSet" priority="5574" id="{AC1AB458-F258-48F0-AFB4-CF9E11CC4594}">
            <x14:iconSet iconSet="3Triangles">
              <x14:cfvo type="percent">
                <xm:f>0</xm:f>
              </x14:cfvo>
              <x14:cfvo type="num">
                <xm:f>0</xm:f>
              </x14:cfvo>
              <x14:cfvo type="num" gte="0">
                <xm:f>0</xm:f>
              </x14:cfvo>
            </x14:iconSet>
          </x14:cfRule>
          <xm:sqref>K112</xm:sqref>
        </x14:conditionalFormatting>
        <x14:conditionalFormatting xmlns:xm="http://schemas.microsoft.com/office/excel/2006/main">
          <x14:cfRule type="iconSet" priority="5591" id="{37A371F1-7DDC-441B-BF7E-1403A6922173}">
            <x14:iconSet iconSet="3Triangles">
              <x14:cfvo type="percent">
                <xm:f>0</xm:f>
              </x14:cfvo>
              <x14:cfvo type="num">
                <xm:f>0</xm:f>
              </x14:cfvo>
              <x14:cfvo type="num" gte="0">
                <xm:f>0</xm:f>
              </x14:cfvo>
            </x14:iconSet>
          </x14:cfRule>
          <xm:sqref>R4 R110 R113:R139 R84:R108 R6:R82</xm:sqref>
        </x14:conditionalFormatting>
        <x14:conditionalFormatting xmlns:xm="http://schemas.microsoft.com/office/excel/2006/main">
          <x14:cfRule type="iconSet" priority="5577" id="{E38FEABC-4C16-47C4-857C-766A0970E1B6}">
            <x14:iconSet iconSet="3Triangles">
              <x14:cfvo type="percent">
                <xm:f>0</xm:f>
              </x14:cfvo>
              <x14:cfvo type="num">
                <xm:f>0</xm:f>
              </x14:cfvo>
              <x14:cfvo type="num" gte="0">
                <xm:f>0</xm:f>
              </x14:cfvo>
            </x14:iconSet>
          </x14:cfRule>
          <xm:sqref>R83</xm:sqref>
        </x14:conditionalFormatting>
        <x14:conditionalFormatting xmlns:xm="http://schemas.microsoft.com/office/excel/2006/main">
          <x14:cfRule type="iconSet" priority="5575" id="{09D6B33F-2256-45FF-AE3B-11B988A4545D}">
            <x14:iconSet iconSet="3Triangles">
              <x14:cfvo type="percent">
                <xm:f>0</xm:f>
              </x14:cfvo>
              <x14:cfvo type="num">
                <xm:f>0</xm:f>
              </x14:cfvo>
              <x14:cfvo type="num" gte="0">
                <xm:f>0</xm:f>
              </x14:cfvo>
            </x14:iconSet>
          </x14:cfRule>
          <xm:sqref>R109</xm:sqref>
        </x14:conditionalFormatting>
        <x14:conditionalFormatting xmlns:xm="http://schemas.microsoft.com/office/excel/2006/main">
          <x14:cfRule type="iconSet" priority="5556" id="{68CE7C75-0F0F-46C8-9F1E-C515BC0ACF66}">
            <x14:iconSet iconSet="3Triangles">
              <x14:cfvo type="percent">
                <xm:f>0</xm:f>
              </x14:cfvo>
              <x14:cfvo type="num">
                <xm:f>0</xm:f>
              </x14:cfvo>
              <x14:cfvo type="num" gte="0">
                <xm:f>0</xm:f>
              </x14:cfvo>
            </x14:iconSet>
          </x14:cfRule>
          <xm:sqref>R111</xm:sqref>
        </x14:conditionalFormatting>
        <x14:conditionalFormatting xmlns:xm="http://schemas.microsoft.com/office/excel/2006/main">
          <x14:cfRule type="iconSet" priority="5573" id="{DE52B467-93FF-433D-A052-4B82FFF74AE5}">
            <x14:iconSet iconSet="3Triangles">
              <x14:cfvo type="percent">
                <xm:f>0</xm:f>
              </x14:cfvo>
              <x14:cfvo type="num">
                <xm:f>0</xm:f>
              </x14:cfvo>
              <x14:cfvo type="num" gte="0">
                <xm:f>0</xm:f>
              </x14:cfvo>
            </x14:iconSet>
          </x14:cfRule>
          <xm:sqref>R112</xm:sqref>
        </x14:conditionalFormatting>
        <x14:conditionalFormatting xmlns:xm="http://schemas.microsoft.com/office/excel/2006/main">
          <x14:cfRule type="iconSet" priority="5390" id="{26145F04-20E4-43E9-8194-949E0BA83CB9}">
            <x14:iconSet iconSet="3Triangles">
              <x14:cfvo type="percent">
                <xm:f>0</xm:f>
              </x14:cfvo>
              <x14:cfvo type="num">
                <xm:f>0</xm:f>
              </x14:cfvo>
              <x14:cfvo type="num" gte="0">
                <xm:f>0</xm:f>
              </x14:cfvo>
            </x14:iconSet>
          </x14:cfRule>
          <xm:sqref>X4 X110 X113:X139 X84:X108 X6:X82</xm:sqref>
        </x14:conditionalFormatting>
        <x14:conditionalFormatting xmlns:xm="http://schemas.microsoft.com/office/excel/2006/main">
          <x14:cfRule type="iconSet" priority="5385" id="{A4C2D7C1-1FF1-485D-A499-4EB15F8BC85F}">
            <x14:iconSet iconSet="3Triangles">
              <x14:cfvo type="percent">
                <xm:f>0</xm:f>
              </x14:cfvo>
              <x14:cfvo type="num">
                <xm:f>0</xm:f>
              </x14:cfvo>
              <x14:cfvo type="num" gte="0">
                <xm:f>0</xm:f>
              </x14:cfvo>
            </x14:iconSet>
          </x14:cfRule>
          <xm:sqref>X83</xm:sqref>
        </x14:conditionalFormatting>
        <x14:conditionalFormatting xmlns:xm="http://schemas.microsoft.com/office/excel/2006/main">
          <x14:cfRule type="iconSet" priority="5384" id="{9484DE3C-01B0-4F95-9BEF-C53D1E0BCD97}">
            <x14:iconSet iconSet="3Triangles">
              <x14:cfvo type="percent">
                <xm:f>0</xm:f>
              </x14:cfvo>
              <x14:cfvo type="num">
                <xm:f>0</xm:f>
              </x14:cfvo>
              <x14:cfvo type="num" gte="0">
                <xm:f>0</xm:f>
              </x14:cfvo>
            </x14:iconSet>
          </x14:cfRule>
          <xm:sqref>X109</xm:sqref>
        </x14:conditionalFormatting>
        <x14:conditionalFormatting xmlns:xm="http://schemas.microsoft.com/office/excel/2006/main">
          <x14:cfRule type="iconSet" priority="5378" id="{40B44C9C-81A0-4632-B343-FAB76476511F}">
            <x14:iconSet iconSet="3Triangles">
              <x14:cfvo type="percent">
                <xm:f>0</xm:f>
              </x14:cfvo>
              <x14:cfvo type="num">
                <xm:f>0</xm:f>
              </x14:cfvo>
              <x14:cfvo type="num" gte="0">
                <xm:f>0</xm:f>
              </x14:cfvo>
            </x14:iconSet>
          </x14:cfRule>
          <xm:sqref>X111</xm:sqref>
        </x14:conditionalFormatting>
        <x14:conditionalFormatting xmlns:xm="http://schemas.microsoft.com/office/excel/2006/main">
          <x14:cfRule type="iconSet" priority="5383" id="{68C3738B-7B60-4126-A9F9-573DB6E29AD8}">
            <x14:iconSet iconSet="3Triangles">
              <x14:cfvo type="percent">
                <xm:f>0</xm:f>
              </x14:cfvo>
              <x14:cfvo type="num">
                <xm:f>0</xm:f>
              </x14:cfvo>
              <x14:cfvo type="num" gte="0">
                <xm:f>0</xm:f>
              </x14:cfvo>
            </x14:iconSet>
          </x14:cfRule>
          <xm:sqref>X112</xm:sqref>
        </x14:conditionalFormatting>
        <x14:conditionalFormatting xmlns:xm="http://schemas.microsoft.com/office/excel/2006/main">
          <x14:cfRule type="iconSet" priority="5479" id="{14F7A6B5-18CE-4B74-9B74-6D0FA61271BB}">
            <x14:iconSet iconSet="3Triangles">
              <x14:cfvo type="percent">
                <xm:f>0</xm:f>
              </x14:cfvo>
              <x14:cfvo type="num">
                <xm:f>0</xm:f>
              </x14:cfvo>
              <x14:cfvo type="num" gte="0">
                <xm:f>0</xm:f>
              </x14:cfvo>
            </x14:iconSet>
          </x14:cfRule>
          <xm:sqref>AB4 AB110 AB113:AB139 AB84:AB108 AB6:AB82</xm:sqref>
        </x14:conditionalFormatting>
        <x14:conditionalFormatting xmlns:xm="http://schemas.microsoft.com/office/excel/2006/main">
          <x14:cfRule type="iconSet" priority="5474" id="{8DF7E3EE-E015-4D79-A0D4-491489E68FC8}">
            <x14:iconSet iconSet="3Triangles">
              <x14:cfvo type="percent">
                <xm:f>0</xm:f>
              </x14:cfvo>
              <x14:cfvo type="num">
                <xm:f>0</xm:f>
              </x14:cfvo>
              <x14:cfvo type="num" gte="0">
                <xm:f>0</xm:f>
              </x14:cfvo>
            </x14:iconSet>
          </x14:cfRule>
          <xm:sqref>AB83</xm:sqref>
        </x14:conditionalFormatting>
        <x14:conditionalFormatting xmlns:xm="http://schemas.microsoft.com/office/excel/2006/main">
          <x14:cfRule type="iconSet" priority="5473" id="{6D6AE3B7-EAFC-402F-9415-D9976398E792}">
            <x14:iconSet iconSet="3Triangles">
              <x14:cfvo type="percent">
                <xm:f>0</xm:f>
              </x14:cfvo>
              <x14:cfvo type="num">
                <xm:f>0</xm:f>
              </x14:cfvo>
              <x14:cfvo type="num" gte="0">
                <xm:f>0</xm:f>
              </x14:cfvo>
            </x14:iconSet>
          </x14:cfRule>
          <xm:sqref>AB109</xm:sqref>
        </x14:conditionalFormatting>
        <x14:conditionalFormatting xmlns:xm="http://schemas.microsoft.com/office/excel/2006/main">
          <x14:cfRule type="iconSet" priority="5467" id="{2B4225C8-D2D4-4624-8FD1-87C328308D64}">
            <x14:iconSet iconSet="3Triangles">
              <x14:cfvo type="percent">
                <xm:f>0</xm:f>
              </x14:cfvo>
              <x14:cfvo type="num">
                <xm:f>0</xm:f>
              </x14:cfvo>
              <x14:cfvo type="num" gte="0">
                <xm:f>0</xm:f>
              </x14:cfvo>
            </x14:iconSet>
          </x14:cfRule>
          <xm:sqref>AB111</xm:sqref>
        </x14:conditionalFormatting>
        <x14:conditionalFormatting xmlns:xm="http://schemas.microsoft.com/office/excel/2006/main">
          <x14:cfRule type="iconSet" priority="5472" id="{8A229B6F-B91B-45EE-8EF4-DC2B87187EAF}">
            <x14:iconSet iconSet="3Triangles">
              <x14:cfvo type="percent">
                <xm:f>0</xm:f>
              </x14:cfvo>
              <x14:cfvo type="num">
                <xm:f>0</xm:f>
              </x14:cfvo>
              <x14:cfvo type="num" gte="0">
                <xm:f>0</xm:f>
              </x14:cfvo>
            </x14:iconSet>
          </x14:cfRule>
          <xm:sqref>AB112</xm:sqref>
        </x14:conditionalFormatting>
        <x14:conditionalFormatting xmlns:xm="http://schemas.microsoft.com/office/excel/2006/main">
          <x14:cfRule type="iconSet" priority="5301" id="{5D72B18F-464A-4ECC-8D4E-11CABD396A19}">
            <x14:iconSet iconSet="3Triangles">
              <x14:cfvo type="percent">
                <xm:f>0</xm:f>
              </x14:cfvo>
              <x14:cfvo type="num">
                <xm:f>0</xm:f>
              </x14:cfvo>
              <x14:cfvo type="num" gte="0">
                <xm:f>0</xm:f>
              </x14:cfvo>
            </x14:iconSet>
          </x14:cfRule>
          <xm:sqref>AV4 AV110 AV113:AV139 AV84:AV108 AV6:AV82</xm:sqref>
        </x14:conditionalFormatting>
        <x14:conditionalFormatting xmlns:xm="http://schemas.microsoft.com/office/excel/2006/main">
          <x14:cfRule type="iconSet" priority="5296" id="{009C78D4-6872-402A-B9D6-B29FB0051DBC}">
            <x14:iconSet iconSet="3Triangles">
              <x14:cfvo type="percent">
                <xm:f>0</xm:f>
              </x14:cfvo>
              <x14:cfvo type="num">
                <xm:f>0</xm:f>
              </x14:cfvo>
              <x14:cfvo type="num" gte="0">
                <xm:f>0</xm:f>
              </x14:cfvo>
            </x14:iconSet>
          </x14:cfRule>
          <xm:sqref>AV83</xm:sqref>
        </x14:conditionalFormatting>
        <x14:conditionalFormatting xmlns:xm="http://schemas.microsoft.com/office/excel/2006/main">
          <x14:cfRule type="iconSet" priority="5295" id="{8EB1B32D-79F8-4524-938B-C10B21917A29}">
            <x14:iconSet iconSet="3Triangles">
              <x14:cfvo type="percent">
                <xm:f>0</xm:f>
              </x14:cfvo>
              <x14:cfvo type="num">
                <xm:f>0</xm:f>
              </x14:cfvo>
              <x14:cfvo type="num" gte="0">
                <xm:f>0</xm:f>
              </x14:cfvo>
            </x14:iconSet>
          </x14:cfRule>
          <xm:sqref>AV109</xm:sqref>
        </x14:conditionalFormatting>
        <x14:conditionalFormatting xmlns:xm="http://schemas.microsoft.com/office/excel/2006/main">
          <x14:cfRule type="iconSet" priority="5289" id="{925885D2-DE4A-4FCB-B7B7-E964F606FA64}">
            <x14:iconSet iconSet="3Triangles">
              <x14:cfvo type="percent">
                <xm:f>0</xm:f>
              </x14:cfvo>
              <x14:cfvo type="num">
                <xm:f>0</xm:f>
              </x14:cfvo>
              <x14:cfvo type="num" gte="0">
                <xm:f>0</xm:f>
              </x14:cfvo>
            </x14:iconSet>
          </x14:cfRule>
          <xm:sqref>AV111</xm:sqref>
        </x14:conditionalFormatting>
        <x14:conditionalFormatting xmlns:xm="http://schemas.microsoft.com/office/excel/2006/main">
          <x14:cfRule type="iconSet" priority="5294" id="{49B110C3-8370-40C4-BE31-35D4FAF1FB87}">
            <x14:iconSet iconSet="3Triangles">
              <x14:cfvo type="percent">
                <xm:f>0</xm:f>
              </x14:cfvo>
              <x14:cfvo type="num">
                <xm:f>0</xm:f>
              </x14:cfvo>
              <x14:cfvo type="num" gte="0">
                <xm:f>0</xm:f>
              </x14:cfvo>
            </x14:iconSet>
          </x14:cfRule>
          <xm:sqref>AV112</xm:sqref>
        </x14:conditionalFormatting>
        <x14:conditionalFormatting xmlns:xm="http://schemas.microsoft.com/office/excel/2006/main">
          <x14:cfRule type="iconSet" priority="5212" id="{F0BC47EF-AD3A-42AC-9199-411008372CCD}">
            <x14:iconSet iconSet="3Triangles">
              <x14:cfvo type="percent">
                <xm:f>0</xm:f>
              </x14:cfvo>
              <x14:cfvo type="num">
                <xm:f>0</xm:f>
              </x14:cfvo>
              <x14:cfvo type="num" gte="0">
                <xm:f>0</xm:f>
              </x14:cfvo>
            </x14:iconSet>
          </x14:cfRule>
          <xm:sqref>BB4 BB110 BB113:BB139 BB84:BB108 BB6:BB82</xm:sqref>
        </x14:conditionalFormatting>
        <x14:conditionalFormatting xmlns:xm="http://schemas.microsoft.com/office/excel/2006/main">
          <x14:cfRule type="iconSet" priority="5207" id="{979A5380-9BE4-49E2-8D29-CDF3A81C8522}">
            <x14:iconSet iconSet="3Triangles">
              <x14:cfvo type="percent">
                <xm:f>0</xm:f>
              </x14:cfvo>
              <x14:cfvo type="num">
                <xm:f>0</xm:f>
              </x14:cfvo>
              <x14:cfvo type="num" gte="0">
                <xm:f>0</xm:f>
              </x14:cfvo>
            </x14:iconSet>
          </x14:cfRule>
          <xm:sqref>BB83</xm:sqref>
        </x14:conditionalFormatting>
        <x14:conditionalFormatting xmlns:xm="http://schemas.microsoft.com/office/excel/2006/main">
          <x14:cfRule type="iconSet" priority="5206" id="{3ABFB3DF-57DB-4F95-B0A1-DA47E904C30F}">
            <x14:iconSet iconSet="3Triangles">
              <x14:cfvo type="percent">
                <xm:f>0</xm:f>
              </x14:cfvo>
              <x14:cfvo type="num">
                <xm:f>0</xm:f>
              </x14:cfvo>
              <x14:cfvo type="num" gte="0">
                <xm:f>0</xm:f>
              </x14:cfvo>
            </x14:iconSet>
          </x14:cfRule>
          <xm:sqref>BB109</xm:sqref>
        </x14:conditionalFormatting>
        <x14:conditionalFormatting xmlns:xm="http://schemas.microsoft.com/office/excel/2006/main">
          <x14:cfRule type="iconSet" priority="5200" id="{FFE6B3E9-8A5C-4C0D-BB09-9A3798DCF4D5}">
            <x14:iconSet iconSet="3Triangles">
              <x14:cfvo type="percent">
                <xm:f>0</xm:f>
              </x14:cfvo>
              <x14:cfvo type="num">
                <xm:f>0</xm:f>
              </x14:cfvo>
              <x14:cfvo type="num" gte="0">
                <xm:f>0</xm:f>
              </x14:cfvo>
            </x14:iconSet>
          </x14:cfRule>
          <xm:sqref>BB111</xm:sqref>
        </x14:conditionalFormatting>
        <x14:conditionalFormatting xmlns:xm="http://schemas.microsoft.com/office/excel/2006/main">
          <x14:cfRule type="iconSet" priority="5205" id="{67488372-6F0B-4852-A4F4-4831B613833E}">
            <x14:iconSet iconSet="3Triangles">
              <x14:cfvo type="percent">
                <xm:f>0</xm:f>
              </x14:cfvo>
              <x14:cfvo type="num">
                <xm:f>0</xm:f>
              </x14:cfvo>
              <x14:cfvo type="num" gte="0">
                <xm:f>0</xm:f>
              </x14:cfvo>
            </x14:iconSet>
          </x14:cfRule>
          <xm:sqref>BB112</xm:sqref>
        </x14:conditionalFormatting>
        <x14:conditionalFormatting xmlns:xm="http://schemas.microsoft.com/office/excel/2006/main">
          <x14:cfRule type="iconSet" priority="5123" id="{1CC4C710-2449-4C97-9A59-6619AC0F353C}">
            <x14:iconSet iconSet="3Triangles">
              <x14:cfvo type="percent">
                <xm:f>0</xm:f>
              </x14:cfvo>
              <x14:cfvo type="num">
                <xm:f>0</xm:f>
              </x14:cfvo>
              <x14:cfvo type="num" gte="0">
                <xm:f>0</xm:f>
              </x14:cfvo>
            </x14:iconSet>
          </x14:cfRule>
          <xm:sqref>BF4 BF110 BF113:BF139 BF84:BF108 BF6:BF82</xm:sqref>
        </x14:conditionalFormatting>
        <x14:conditionalFormatting xmlns:xm="http://schemas.microsoft.com/office/excel/2006/main">
          <x14:cfRule type="iconSet" priority="5118" id="{F8FC9D5B-3338-4709-91CC-D1E6548C9D9D}">
            <x14:iconSet iconSet="3Triangles">
              <x14:cfvo type="percent">
                <xm:f>0</xm:f>
              </x14:cfvo>
              <x14:cfvo type="num">
                <xm:f>0</xm:f>
              </x14:cfvo>
              <x14:cfvo type="num" gte="0">
                <xm:f>0</xm:f>
              </x14:cfvo>
            </x14:iconSet>
          </x14:cfRule>
          <xm:sqref>BF83</xm:sqref>
        </x14:conditionalFormatting>
        <x14:conditionalFormatting xmlns:xm="http://schemas.microsoft.com/office/excel/2006/main">
          <x14:cfRule type="iconSet" priority="5117" id="{14C4B2FF-FAAC-4FF6-AAA9-FEB573F415D2}">
            <x14:iconSet iconSet="3Triangles">
              <x14:cfvo type="percent">
                <xm:f>0</xm:f>
              </x14:cfvo>
              <x14:cfvo type="num">
                <xm:f>0</xm:f>
              </x14:cfvo>
              <x14:cfvo type="num" gte="0">
                <xm:f>0</xm:f>
              </x14:cfvo>
            </x14:iconSet>
          </x14:cfRule>
          <xm:sqref>BF109</xm:sqref>
        </x14:conditionalFormatting>
        <x14:conditionalFormatting xmlns:xm="http://schemas.microsoft.com/office/excel/2006/main">
          <x14:cfRule type="iconSet" priority="5111" id="{E812700D-2FE3-4641-AE17-9DF23EA743C0}">
            <x14:iconSet iconSet="3Triangles">
              <x14:cfvo type="percent">
                <xm:f>0</xm:f>
              </x14:cfvo>
              <x14:cfvo type="num">
                <xm:f>0</xm:f>
              </x14:cfvo>
              <x14:cfvo type="num" gte="0">
                <xm:f>0</xm:f>
              </x14:cfvo>
            </x14:iconSet>
          </x14:cfRule>
          <xm:sqref>BF111</xm:sqref>
        </x14:conditionalFormatting>
        <x14:conditionalFormatting xmlns:xm="http://schemas.microsoft.com/office/excel/2006/main">
          <x14:cfRule type="iconSet" priority="5116" id="{8BB557D9-299E-486C-9317-8C69E837F6CB}">
            <x14:iconSet iconSet="3Triangles">
              <x14:cfvo type="percent">
                <xm:f>0</xm:f>
              </x14:cfvo>
              <x14:cfvo type="num">
                <xm:f>0</xm:f>
              </x14:cfvo>
              <x14:cfvo type="num" gte="0">
                <xm:f>0</xm:f>
              </x14:cfvo>
            </x14:iconSet>
          </x14:cfRule>
          <xm:sqref>BF112</xm:sqref>
        </x14:conditionalFormatting>
        <x14:conditionalFormatting xmlns:xm="http://schemas.microsoft.com/office/excel/2006/main">
          <x14:cfRule type="iconSet" priority="5034" id="{F37489BE-BB71-47CA-8BB5-C8D0D11DE9CB}">
            <x14:iconSet iconSet="3Triangles">
              <x14:cfvo type="percent">
                <xm:f>0</xm:f>
              </x14:cfvo>
              <x14:cfvo type="num">
                <xm:f>0</xm:f>
              </x14:cfvo>
              <x14:cfvo type="num" gte="0">
                <xm:f>0</xm:f>
              </x14:cfvo>
            </x14:iconSet>
          </x14:cfRule>
          <xm:sqref>BZ4 BZ110 BZ113:BZ139 BZ84:BZ108 BZ6:BZ82</xm:sqref>
        </x14:conditionalFormatting>
        <x14:conditionalFormatting xmlns:xm="http://schemas.microsoft.com/office/excel/2006/main">
          <x14:cfRule type="iconSet" priority="5029" id="{9395F6CD-0362-495D-B5F8-FF18B6DADB93}">
            <x14:iconSet iconSet="3Triangles">
              <x14:cfvo type="percent">
                <xm:f>0</xm:f>
              </x14:cfvo>
              <x14:cfvo type="num">
                <xm:f>0</xm:f>
              </x14:cfvo>
              <x14:cfvo type="num" gte="0">
                <xm:f>0</xm:f>
              </x14:cfvo>
            </x14:iconSet>
          </x14:cfRule>
          <xm:sqref>BZ83</xm:sqref>
        </x14:conditionalFormatting>
        <x14:conditionalFormatting xmlns:xm="http://schemas.microsoft.com/office/excel/2006/main">
          <x14:cfRule type="iconSet" priority="5028" id="{B3814A66-07DC-4689-9A16-A4DDBB2043FB}">
            <x14:iconSet iconSet="3Triangles">
              <x14:cfvo type="percent">
                <xm:f>0</xm:f>
              </x14:cfvo>
              <x14:cfvo type="num">
                <xm:f>0</xm:f>
              </x14:cfvo>
              <x14:cfvo type="num" gte="0">
                <xm:f>0</xm:f>
              </x14:cfvo>
            </x14:iconSet>
          </x14:cfRule>
          <xm:sqref>BZ109</xm:sqref>
        </x14:conditionalFormatting>
        <x14:conditionalFormatting xmlns:xm="http://schemas.microsoft.com/office/excel/2006/main">
          <x14:cfRule type="iconSet" priority="5022" id="{D5879069-F22A-431C-B291-8B594DE64D6B}">
            <x14:iconSet iconSet="3Triangles">
              <x14:cfvo type="percent">
                <xm:f>0</xm:f>
              </x14:cfvo>
              <x14:cfvo type="num">
                <xm:f>0</xm:f>
              </x14:cfvo>
              <x14:cfvo type="num" gte="0">
                <xm:f>0</xm:f>
              </x14:cfvo>
            </x14:iconSet>
          </x14:cfRule>
          <xm:sqref>BZ111</xm:sqref>
        </x14:conditionalFormatting>
        <x14:conditionalFormatting xmlns:xm="http://schemas.microsoft.com/office/excel/2006/main">
          <x14:cfRule type="iconSet" priority="5027" id="{022E2D2F-536F-433B-952F-99C1C3125CE5}">
            <x14:iconSet iconSet="3Triangles">
              <x14:cfvo type="percent">
                <xm:f>0</xm:f>
              </x14:cfvo>
              <x14:cfvo type="num">
                <xm:f>0</xm:f>
              </x14:cfvo>
              <x14:cfvo type="num" gte="0">
                <xm:f>0</xm:f>
              </x14:cfvo>
            </x14:iconSet>
          </x14:cfRule>
          <xm:sqref>BZ112</xm:sqref>
        </x14:conditionalFormatting>
        <x14:conditionalFormatting xmlns:xm="http://schemas.microsoft.com/office/excel/2006/main">
          <x14:cfRule type="iconSet" priority="4945" id="{CBA1912A-12CC-47FD-B715-A6074DC6C943}">
            <x14:iconSet iconSet="3Triangles">
              <x14:cfvo type="percent">
                <xm:f>0</xm:f>
              </x14:cfvo>
              <x14:cfvo type="num">
                <xm:f>0</xm:f>
              </x14:cfvo>
              <x14:cfvo type="num" gte="0">
                <xm:f>0</xm:f>
              </x14:cfvo>
            </x14:iconSet>
          </x14:cfRule>
          <xm:sqref>CX4 CX110 CX113:CX139 CX84:CX108 CX6:CX82</xm:sqref>
        </x14:conditionalFormatting>
        <x14:conditionalFormatting xmlns:xm="http://schemas.microsoft.com/office/excel/2006/main">
          <x14:cfRule type="iconSet" priority="4940" id="{90FAB4E1-2072-4DCA-AECD-0FA6FD056190}">
            <x14:iconSet iconSet="3Triangles">
              <x14:cfvo type="percent">
                <xm:f>0</xm:f>
              </x14:cfvo>
              <x14:cfvo type="num">
                <xm:f>0</xm:f>
              </x14:cfvo>
              <x14:cfvo type="num" gte="0">
                <xm:f>0</xm:f>
              </x14:cfvo>
            </x14:iconSet>
          </x14:cfRule>
          <xm:sqref>CX83</xm:sqref>
        </x14:conditionalFormatting>
        <x14:conditionalFormatting xmlns:xm="http://schemas.microsoft.com/office/excel/2006/main">
          <x14:cfRule type="iconSet" priority="4939" id="{BD2E3A13-A76A-442E-8F25-B1AF621B3CEF}">
            <x14:iconSet iconSet="3Triangles">
              <x14:cfvo type="percent">
                <xm:f>0</xm:f>
              </x14:cfvo>
              <x14:cfvo type="num">
                <xm:f>0</xm:f>
              </x14:cfvo>
              <x14:cfvo type="num" gte="0">
                <xm:f>0</xm:f>
              </x14:cfvo>
            </x14:iconSet>
          </x14:cfRule>
          <xm:sqref>CX109</xm:sqref>
        </x14:conditionalFormatting>
        <x14:conditionalFormatting xmlns:xm="http://schemas.microsoft.com/office/excel/2006/main">
          <x14:cfRule type="iconSet" priority="4933" id="{713ECCC5-1C85-4048-9AA5-036B02644964}">
            <x14:iconSet iconSet="3Triangles">
              <x14:cfvo type="percent">
                <xm:f>0</xm:f>
              </x14:cfvo>
              <x14:cfvo type="num">
                <xm:f>0</xm:f>
              </x14:cfvo>
              <x14:cfvo type="num" gte="0">
                <xm:f>0</xm:f>
              </x14:cfvo>
            </x14:iconSet>
          </x14:cfRule>
          <xm:sqref>CX111</xm:sqref>
        </x14:conditionalFormatting>
        <x14:conditionalFormatting xmlns:xm="http://schemas.microsoft.com/office/excel/2006/main">
          <x14:cfRule type="iconSet" priority="4938" id="{D6D2010F-14E7-4E93-88AF-01DFF5A2492A}">
            <x14:iconSet iconSet="3Triangles">
              <x14:cfvo type="percent">
                <xm:f>0</xm:f>
              </x14:cfvo>
              <x14:cfvo type="num">
                <xm:f>0</xm:f>
              </x14:cfvo>
              <x14:cfvo type="num" gte="0">
                <xm:f>0</xm:f>
              </x14:cfvo>
            </x14:iconSet>
          </x14:cfRule>
          <xm:sqref>CX112</xm:sqref>
        </x14:conditionalFormatting>
        <x14:conditionalFormatting xmlns:xm="http://schemas.microsoft.com/office/excel/2006/main">
          <x14:cfRule type="iconSet" priority="4856" id="{66B56870-17F3-415B-B3A2-DA67B78A29A2}">
            <x14:iconSet iconSet="3Triangles">
              <x14:cfvo type="percent">
                <xm:f>0</xm:f>
              </x14:cfvo>
              <x14:cfvo type="num">
                <xm:f>0</xm:f>
              </x14:cfvo>
              <x14:cfvo type="num" gte="0">
                <xm:f>0</xm:f>
              </x14:cfvo>
            </x14:iconSet>
          </x14:cfRule>
          <xm:sqref>CD4 CD110 CD113:CD139 CD84:CD108 CD6:CD82</xm:sqref>
        </x14:conditionalFormatting>
        <x14:conditionalFormatting xmlns:xm="http://schemas.microsoft.com/office/excel/2006/main">
          <x14:cfRule type="iconSet" priority="4851" id="{2C431557-E879-42EF-BCB0-DBDC76E3CBC4}">
            <x14:iconSet iconSet="3Triangles">
              <x14:cfvo type="percent">
                <xm:f>0</xm:f>
              </x14:cfvo>
              <x14:cfvo type="num">
                <xm:f>0</xm:f>
              </x14:cfvo>
              <x14:cfvo type="num" gte="0">
                <xm:f>0</xm:f>
              </x14:cfvo>
            </x14:iconSet>
          </x14:cfRule>
          <xm:sqref>CD83</xm:sqref>
        </x14:conditionalFormatting>
        <x14:conditionalFormatting xmlns:xm="http://schemas.microsoft.com/office/excel/2006/main">
          <x14:cfRule type="iconSet" priority="4850" id="{113AC28F-1E33-464B-9FA2-DE609E190903}">
            <x14:iconSet iconSet="3Triangles">
              <x14:cfvo type="percent">
                <xm:f>0</xm:f>
              </x14:cfvo>
              <x14:cfvo type="num">
                <xm:f>0</xm:f>
              </x14:cfvo>
              <x14:cfvo type="num" gte="0">
                <xm:f>0</xm:f>
              </x14:cfvo>
            </x14:iconSet>
          </x14:cfRule>
          <xm:sqref>CD109</xm:sqref>
        </x14:conditionalFormatting>
        <x14:conditionalFormatting xmlns:xm="http://schemas.microsoft.com/office/excel/2006/main">
          <x14:cfRule type="iconSet" priority="4844" id="{23D95B3D-9903-4F63-BD3E-AE3A0840AE8A}">
            <x14:iconSet iconSet="3Triangles">
              <x14:cfvo type="percent">
                <xm:f>0</xm:f>
              </x14:cfvo>
              <x14:cfvo type="num">
                <xm:f>0</xm:f>
              </x14:cfvo>
              <x14:cfvo type="num" gte="0">
                <xm:f>0</xm:f>
              </x14:cfvo>
            </x14:iconSet>
          </x14:cfRule>
          <xm:sqref>CD111</xm:sqref>
        </x14:conditionalFormatting>
        <x14:conditionalFormatting xmlns:xm="http://schemas.microsoft.com/office/excel/2006/main">
          <x14:cfRule type="iconSet" priority="4849" id="{CE033F4B-5C9C-402C-8B15-66E2BA0BF694}">
            <x14:iconSet iconSet="3Triangles">
              <x14:cfvo type="percent">
                <xm:f>0</xm:f>
              </x14:cfvo>
              <x14:cfvo type="num">
                <xm:f>0</xm:f>
              </x14:cfvo>
              <x14:cfvo type="num" gte="0">
                <xm:f>0</xm:f>
              </x14:cfvo>
            </x14:iconSet>
          </x14:cfRule>
          <xm:sqref>CD112</xm:sqref>
        </x14:conditionalFormatting>
        <x14:conditionalFormatting xmlns:xm="http://schemas.microsoft.com/office/excel/2006/main">
          <x14:cfRule type="iconSet" priority="4767" id="{AD51985F-1B90-480E-8D20-503F3766DAEA}">
            <x14:iconSet iconSet="3Triangles">
              <x14:cfvo type="percent">
                <xm:f>0</xm:f>
              </x14:cfvo>
              <x14:cfvo type="num">
                <xm:f>0</xm:f>
              </x14:cfvo>
              <x14:cfvo type="num" gte="0">
                <xm:f>0</xm:f>
              </x14:cfvo>
            </x14:iconSet>
          </x14:cfRule>
          <xm:sqref>AI4 AI110 AI113:AI139 AI84:AI108 AI6:AI82</xm:sqref>
        </x14:conditionalFormatting>
        <x14:conditionalFormatting xmlns:xm="http://schemas.microsoft.com/office/excel/2006/main">
          <x14:cfRule type="iconSet" priority="4762" id="{5390D52A-AC55-40F3-979F-C95EBE666988}">
            <x14:iconSet iconSet="3Triangles">
              <x14:cfvo type="percent">
                <xm:f>0</xm:f>
              </x14:cfvo>
              <x14:cfvo type="num">
                <xm:f>0</xm:f>
              </x14:cfvo>
              <x14:cfvo type="num" gte="0">
                <xm:f>0</xm:f>
              </x14:cfvo>
            </x14:iconSet>
          </x14:cfRule>
          <xm:sqref>AI83</xm:sqref>
        </x14:conditionalFormatting>
        <x14:conditionalFormatting xmlns:xm="http://schemas.microsoft.com/office/excel/2006/main">
          <x14:cfRule type="iconSet" priority="4761" id="{4CD0B458-FB54-485F-9960-0B9044D4645F}">
            <x14:iconSet iconSet="3Triangles">
              <x14:cfvo type="percent">
                <xm:f>0</xm:f>
              </x14:cfvo>
              <x14:cfvo type="num">
                <xm:f>0</xm:f>
              </x14:cfvo>
              <x14:cfvo type="num" gte="0">
                <xm:f>0</xm:f>
              </x14:cfvo>
            </x14:iconSet>
          </x14:cfRule>
          <xm:sqref>AI109</xm:sqref>
        </x14:conditionalFormatting>
        <x14:conditionalFormatting xmlns:xm="http://schemas.microsoft.com/office/excel/2006/main">
          <x14:cfRule type="iconSet" priority="4755" id="{CB364D05-B9AE-4D3F-9604-B25732FF7DAE}">
            <x14:iconSet iconSet="3Triangles">
              <x14:cfvo type="percent">
                <xm:f>0</xm:f>
              </x14:cfvo>
              <x14:cfvo type="num">
                <xm:f>0</xm:f>
              </x14:cfvo>
              <x14:cfvo type="num" gte="0">
                <xm:f>0</xm:f>
              </x14:cfvo>
            </x14:iconSet>
          </x14:cfRule>
          <xm:sqref>AI111</xm:sqref>
        </x14:conditionalFormatting>
        <x14:conditionalFormatting xmlns:xm="http://schemas.microsoft.com/office/excel/2006/main">
          <x14:cfRule type="iconSet" priority="4760" id="{806C14DB-2C1E-46C1-8E9C-807FFA67CCB4}">
            <x14:iconSet iconSet="3Triangles">
              <x14:cfvo type="percent">
                <xm:f>0</xm:f>
              </x14:cfvo>
              <x14:cfvo type="num">
                <xm:f>0</xm:f>
              </x14:cfvo>
              <x14:cfvo type="num" gte="0">
                <xm:f>0</xm:f>
              </x14:cfvo>
            </x14:iconSet>
          </x14:cfRule>
          <xm:sqref>AI112</xm:sqref>
        </x14:conditionalFormatting>
        <x14:conditionalFormatting xmlns:xm="http://schemas.microsoft.com/office/excel/2006/main">
          <x14:cfRule type="iconSet" priority="4678" id="{911F64DF-E175-4F90-A355-381B64E1AE18}">
            <x14:iconSet iconSet="3Triangles">
              <x14:cfvo type="percent">
                <xm:f>0</xm:f>
              </x14:cfvo>
              <x14:cfvo type="num">
                <xm:f>0</xm:f>
              </x14:cfvo>
              <x14:cfvo type="num" gte="0">
                <xm:f>0</xm:f>
              </x14:cfvo>
            </x14:iconSet>
          </x14:cfRule>
          <xm:sqref>AP4 AP110 AP113:AP139 AP84:AP108 AP6:AP82</xm:sqref>
        </x14:conditionalFormatting>
        <x14:conditionalFormatting xmlns:xm="http://schemas.microsoft.com/office/excel/2006/main">
          <x14:cfRule type="iconSet" priority="4673" id="{5BE69F88-CD94-4D25-9464-99DAC2C2648A}">
            <x14:iconSet iconSet="3Triangles">
              <x14:cfvo type="percent">
                <xm:f>0</xm:f>
              </x14:cfvo>
              <x14:cfvo type="num">
                <xm:f>0</xm:f>
              </x14:cfvo>
              <x14:cfvo type="num" gte="0">
                <xm:f>0</xm:f>
              </x14:cfvo>
            </x14:iconSet>
          </x14:cfRule>
          <xm:sqref>AP83</xm:sqref>
        </x14:conditionalFormatting>
        <x14:conditionalFormatting xmlns:xm="http://schemas.microsoft.com/office/excel/2006/main">
          <x14:cfRule type="iconSet" priority="4672" id="{3BD88C66-0E7A-409F-9A62-4ED95A3EDB99}">
            <x14:iconSet iconSet="3Triangles">
              <x14:cfvo type="percent">
                <xm:f>0</xm:f>
              </x14:cfvo>
              <x14:cfvo type="num">
                <xm:f>0</xm:f>
              </x14:cfvo>
              <x14:cfvo type="num" gte="0">
                <xm:f>0</xm:f>
              </x14:cfvo>
            </x14:iconSet>
          </x14:cfRule>
          <xm:sqref>AP109</xm:sqref>
        </x14:conditionalFormatting>
        <x14:conditionalFormatting xmlns:xm="http://schemas.microsoft.com/office/excel/2006/main">
          <x14:cfRule type="iconSet" priority="4666" id="{724AB9E7-6CEC-4F70-AD7D-3673DAEBC354}">
            <x14:iconSet iconSet="3Triangles">
              <x14:cfvo type="percent">
                <xm:f>0</xm:f>
              </x14:cfvo>
              <x14:cfvo type="num">
                <xm:f>0</xm:f>
              </x14:cfvo>
              <x14:cfvo type="num" gte="0">
                <xm:f>0</xm:f>
              </x14:cfvo>
            </x14:iconSet>
          </x14:cfRule>
          <xm:sqref>AP111</xm:sqref>
        </x14:conditionalFormatting>
        <x14:conditionalFormatting xmlns:xm="http://schemas.microsoft.com/office/excel/2006/main">
          <x14:cfRule type="iconSet" priority="4671" id="{6E5D1B7C-EFD5-46CA-AAFA-A39F5798FD3A}">
            <x14:iconSet iconSet="3Triangles">
              <x14:cfvo type="percent">
                <xm:f>0</xm:f>
              </x14:cfvo>
              <x14:cfvo type="num">
                <xm:f>0</xm:f>
              </x14:cfvo>
              <x14:cfvo type="num" gte="0">
                <xm:f>0</xm:f>
              </x14:cfvo>
            </x14:iconSet>
          </x14:cfRule>
          <xm:sqref>AP112</xm:sqref>
        </x14:conditionalFormatting>
        <x14:conditionalFormatting xmlns:xm="http://schemas.microsoft.com/office/excel/2006/main">
          <x14:cfRule type="iconSet" priority="4589" id="{2778654A-8E0D-445D-A8F8-A0105D2B8AA1}">
            <x14:iconSet iconSet="3Triangles">
              <x14:cfvo type="percent">
                <xm:f>0</xm:f>
              </x14:cfvo>
              <x14:cfvo type="num">
                <xm:f>0</xm:f>
              </x14:cfvo>
              <x14:cfvo type="num" gte="0">
                <xm:f>0</xm:f>
              </x14:cfvo>
            </x14:iconSet>
          </x14:cfRule>
          <xm:sqref>BM4 BM110 BM113:BM139 BM84:BM108 BM6:BM82</xm:sqref>
        </x14:conditionalFormatting>
        <x14:conditionalFormatting xmlns:xm="http://schemas.microsoft.com/office/excel/2006/main">
          <x14:cfRule type="iconSet" priority="4584" id="{6B28BE91-750C-4D22-92FD-BE982214DA58}">
            <x14:iconSet iconSet="3Triangles">
              <x14:cfvo type="percent">
                <xm:f>0</xm:f>
              </x14:cfvo>
              <x14:cfvo type="num">
                <xm:f>0</xm:f>
              </x14:cfvo>
              <x14:cfvo type="num" gte="0">
                <xm:f>0</xm:f>
              </x14:cfvo>
            </x14:iconSet>
          </x14:cfRule>
          <xm:sqref>BM83</xm:sqref>
        </x14:conditionalFormatting>
        <x14:conditionalFormatting xmlns:xm="http://schemas.microsoft.com/office/excel/2006/main">
          <x14:cfRule type="iconSet" priority="4583" id="{4FFC8BEA-9DC8-42BD-9358-9ACC6C1C1BE4}">
            <x14:iconSet iconSet="3Triangles">
              <x14:cfvo type="percent">
                <xm:f>0</xm:f>
              </x14:cfvo>
              <x14:cfvo type="num">
                <xm:f>0</xm:f>
              </x14:cfvo>
              <x14:cfvo type="num" gte="0">
                <xm:f>0</xm:f>
              </x14:cfvo>
            </x14:iconSet>
          </x14:cfRule>
          <xm:sqref>BM109</xm:sqref>
        </x14:conditionalFormatting>
        <x14:conditionalFormatting xmlns:xm="http://schemas.microsoft.com/office/excel/2006/main">
          <x14:cfRule type="iconSet" priority="4577" id="{0DC925CC-230A-4776-A62F-3C42A832B915}">
            <x14:iconSet iconSet="3Triangles">
              <x14:cfvo type="percent">
                <xm:f>0</xm:f>
              </x14:cfvo>
              <x14:cfvo type="num">
                <xm:f>0</xm:f>
              </x14:cfvo>
              <x14:cfvo type="num" gte="0">
                <xm:f>0</xm:f>
              </x14:cfvo>
            </x14:iconSet>
          </x14:cfRule>
          <xm:sqref>BM111</xm:sqref>
        </x14:conditionalFormatting>
        <x14:conditionalFormatting xmlns:xm="http://schemas.microsoft.com/office/excel/2006/main">
          <x14:cfRule type="iconSet" priority="4582" id="{68A144E0-7D92-4DAE-8323-8A467BB9CE3F}">
            <x14:iconSet iconSet="3Triangles">
              <x14:cfvo type="percent">
                <xm:f>0</xm:f>
              </x14:cfvo>
              <x14:cfvo type="num">
                <xm:f>0</xm:f>
              </x14:cfvo>
              <x14:cfvo type="num" gte="0">
                <xm:f>0</xm:f>
              </x14:cfvo>
            </x14:iconSet>
          </x14:cfRule>
          <xm:sqref>BM112</xm:sqref>
        </x14:conditionalFormatting>
        <x14:conditionalFormatting xmlns:xm="http://schemas.microsoft.com/office/excel/2006/main">
          <x14:cfRule type="iconSet" priority="4500" id="{D703B6F4-6C0D-4D11-B8EE-481C0C7E89BD}">
            <x14:iconSet iconSet="3Triangles">
              <x14:cfvo type="percent">
                <xm:f>0</xm:f>
              </x14:cfvo>
              <x14:cfvo type="num">
                <xm:f>0</xm:f>
              </x14:cfvo>
              <x14:cfvo type="num" gte="0">
                <xm:f>0</xm:f>
              </x14:cfvo>
            </x14:iconSet>
          </x14:cfRule>
          <xm:sqref>BT4 BT110 BT113:BT139 BT84:BT108 BT6:BT82</xm:sqref>
        </x14:conditionalFormatting>
        <x14:conditionalFormatting xmlns:xm="http://schemas.microsoft.com/office/excel/2006/main">
          <x14:cfRule type="iconSet" priority="4495" id="{8F2146B2-4542-460D-B5E0-D64649411D0B}">
            <x14:iconSet iconSet="3Triangles">
              <x14:cfvo type="percent">
                <xm:f>0</xm:f>
              </x14:cfvo>
              <x14:cfvo type="num">
                <xm:f>0</xm:f>
              </x14:cfvo>
              <x14:cfvo type="num" gte="0">
                <xm:f>0</xm:f>
              </x14:cfvo>
            </x14:iconSet>
          </x14:cfRule>
          <xm:sqref>BT83</xm:sqref>
        </x14:conditionalFormatting>
        <x14:conditionalFormatting xmlns:xm="http://schemas.microsoft.com/office/excel/2006/main">
          <x14:cfRule type="iconSet" priority="4494" id="{D78EC36E-CDA0-4137-8D01-CAA1E7335D4F}">
            <x14:iconSet iconSet="3Triangles">
              <x14:cfvo type="percent">
                <xm:f>0</xm:f>
              </x14:cfvo>
              <x14:cfvo type="num">
                <xm:f>0</xm:f>
              </x14:cfvo>
              <x14:cfvo type="num" gte="0">
                <xm:f>0</xm:f>
              </x14:cfvo>
            </x14:iconSet>
          </x14:cfRule>
          <xm:sqref>BT109</xm:sqref>
        </x14:conditionalFormatting>
        <x14:conditionalFormatting xmlns:xm="http://schemas.microsoft.com/office/excel/2006/main">
          <x14:cfRule type="iconSet" priority="4488" id="{A2FD3078-17FF-4924-ADBE-E1184B39BC3F}">
            <x14:iconSet iconSet="3Triangles">
              <x14:cfvo type="percent">
                <xm:f>0</xm:f>
              </x14:cfvo>
              <x14:cfvo type="num">
                <xm:f>0</xm:f>
              </x14:cfvo>
              <x14:cfvo type="num" gte="0">
                <xm:f>0</xm:f>
              </x14:cfvo>
            </x14:iconSet>
          </x14:cfRule>
          <xm:sqref>BT111</xm:sqref>
        </x14:conditionalFormatting>
        <x14:conditionalFormatting xmlns:xm="http://schemas.microsoft.com/office/excel/2006/main">
          <x14:cfRule type="iconSet" priority="4493" id="{52FB3CCF-C15A-4B11-963B-3A05BA9030C6}">
            <x14:iconSet iconSet="3Triangles">
              <x14:cfvo type="percent">
                <xm:f>0</xm:f>
              </x14:cfvo>
              <x14:cfvo type="num">
                <xm:f>0</xm:f>
              </x14:cfvo>
              <x14:cfvo type="num" gte="0">
                <xm:f>0</xm:f>
              </x14:cfvo>
            </x14:iconSet>
          </x14:cfRule>
          <xm:sqref>BT112</xm:sqref>
        </x14:conditionalFormatting>
        <x14:conditionalFormatting xmlns:xm="http://schemas.microsoft.com/office/excel/2006/main">
          <x14:cfRule type="iconSet" priority="4411" id="{5ECFBEF6-5424-4045-B4D1-2EEF83DF5CCD}">
            <x14:iconSet iconSet="3Triangles">
              <x14:cfvo type="percent">
                <xm:f>0</xm:f>
              </x14:cfvo>
              <x14:cfvo type="num">
                <xm:f>0</xm:f>
              </x14:cfvo>
              <x14:cfvo type="num" gte="0">
                <xm:f>0</xm:f>
              </x14:cfvo>
            </x14:iconSet>
          </x14:cfRule>
          <xm:sqref>CK4 CK110 CK113:CK139 CK84:CK108 CK6:CK82</xm:sqref>
        </x14:conditionalFormatting>
        <x14:conditionalFormatting xmlns:xm="http://schemas.microsoft.com/office/excel/2006/main">
          <x14:cfRule type="iconSet" priority="4406" id="{2C1CB5BF-F543-448E-B70C-2DBE359F56E4}">
            <x14:iconSet iconSet="3Triangles">
              <x14:cfvo type="percent">
                <xm:f>0</xm:f>
              </x14:cfvo>
              <x14:cfvo type="num">
                <xm:f>0</xm:f>
              </x14:cfvo>
              <x14:cfvo type="num" gte="0">
                <xm:f>0</xm:f>
              </x14:cfvo>
            </x14:iconSet>
          </x14:cfRule>
          <xm:sqref>CK83</xm:sqref>
        </x14:conditionalFormatting>
        <x14:conditionalFormatting xmlns:xm="http://schemas.microsoft.com/office/excel/2006/main">
          <x14:cfRule type="iconSet" priority="4405" id="{5320CC75-D41C-45A9-B834-8F968BFA7B7E}">
            <x14:iconSet iconSet="3Triangles">
              <x14:cfvo type="percent">
                <xm:f>0</xm:f>
              </x14:cfvo>
              <x14:cfvo type="num">
                <xm:f>0</xm:f>
              </x14:cfvo>
              <x14:cfvo type="num" gte="0">
                <xm:f>0</xm:f>
              </x14:cfvo>
            </x14:iconSet>
          </x14:cfRule>
          <xm:sqref>CK109</xm:sqref>
        </x14:conditionalFormatting>
        <x14:conditionalFormatting xmlns:xm="http://schemas.microsoft.com/office/excel/2006/main">
          <x14:cfRule type="iconSet" priority="4399" id="{C63912E2-7923-41F0-B8AC-1B239FA56936}">
            <x14:iconSet iconSet="3Triangles">
              <x14:cfvo type="percent">
                <xm:f>0</xm:f>
              </x14:cfvo>
              <x14:cfvo type="num">
                <xm:f>0</xm:f>
              </x14:cfvo>
              <x14:cfvo type="num" gte="0">
                <xm:f>0</xm:f>
              </x14:cfvo>
            </x14:iconSet>
          </x14:cfRule>
          <xm:sqref>CK111</xm:sqref>
        </x14:conditionalFormatting>
        <x14:conditionalFormatting xmlns:xm="http://schemas.microsoft.com/office/excel/2006/main">
          <x14:cfRule type="iconSet" priority="4404" id="{5B946E3C-BAFC-497B-9217-3207BD2B4204}">
            <x14:iconSet iconSet="3Triangles">
              <x14:cfvo type="percent">
                <xm:f>0</xm:f>
              </x14:cfvo>
              <x14:cfvo type="num">
                <xm:f>0</xm:f>
              </x14:cfvo>
              <x14:cfvo type="num" gte="0">
                <xm:f>0</xm:f>
              </x14:cfvo>
            </x14:iconSet>
          </x14:cfRule>
          <xm:sqref>CK112</xm:sqref>
        </x14:conditionalFormatting>
        <x14:conditionalFormatting xmlns:xm="http://schemas.microsoft.com/office/excel/2006/main">
          <x14:cfRule type="iconSet" priority="4322" id="{EE2EB281-DFFF-401D-81A0-D3AE65F84A70}">
            <x14:iconSet iconSet="3Triangles">
              <x14:cfvo type="percent">
                <xm:f>0</xm:f>
              </x14:cfvo>
              <x14:cfvo type="num">
                <xm:f>0</xm:f>
              </x14:cfvo>
              <x14:cfvo type="num" gte="0">
                <xm:f>0</xm:f>
              </x14:cfvo>
            </x14:iconSet>
          </x14:cfRule>
          <xm:sqref>CR4 CR84:CR90 CR110 CR113:CR139 CR92:CR108 CR6:CR82</xm:sqref>
        </x14:conditionalFormatting>
        <x14:conditionalFormatting xmlns:xm="http://schemas.microsoft.com/office/excel/2006/main">
          <x14:cfRule type="iconSet" priority="4317" id="{A31C31C5-3F6C-4171-A54A-4F3A1FAE2AB9}">
            <x14:iconSet iconSet="3Triangles">
              <x14:cfvo type="percent">
                <xm:f>0</xm:f>
              </x14:cfvo>
              <x14:cfvo type="num">
                <xm:f>0</xm:f>
              </x14:cfvo>
              <x14:cfvo type="num" gte="0">
                <xm:f>0</xm:f>
              </x14:cfvo>
            </x14:iconSet>
          </x14:cfRule>
          <xm:sqref>CR83</xm:sqref>
        </x14:conditionalFormatting>
        <x14:conditionalFormatting xmlns:xm="http://schemas.microsoft.com/office/excel/2006/main">
          <x14:cfRule type="iconSet" priority="4316" id="{AB89439C-585A-4330-8326-5E9B7C792A52}">
            <x14:iconSet iconSet="3Triangles">
              <x14:cfvo type="percent">
                <xm:f>0</xm:f>
              </x14:cfvo>
              <x14:cfvo type="num">
                <xm:f>0</xm:f>
              </x14:cfvo>
              <x14:cfvo type="num" gte="0">
                <xm:f>0</xm:f>
              </x14:cfvo>
            </x14:iconSet>
          </x14:cfRule>
          <xm:sqref>CR109</xm:sqref>
        </x14:conditionalFormatting>
        <x14:conditionalFormatting xmlns:xm="http://schemas.microsoft.com/office/excel/2006/main">
          <x14:cfRule type="iconSet" priority="4310" id="{DEBD39EF-8076-423F-9985-7C724F34FE26}">
            <x14:iconSet iconSet="3Triangles">
              <x14:cfvo type="percent">
                <xm:f>0</xm:f>
              </x14:cfvo>
              <x14:cfvo type="num">
                <xm:f>0</xm:f>
              </x14:cfvo>
              <x14:cfvo type="num" gte="0">
                <xm:f>0</xm:f>
              </x14:cfvo>
            </x14:iconSet>
          </x14:cfRule>
          <xm:sqref>CR111</xm:sqref>
        </x14:conditionalFormatting>
        <x14:conditionalFormatting xmlns:xm="http://schemas.microsoft.com/office/excel/2006/main">
          <x14:cfRule type="iconSet" priority="4315" id="{F59CDC0A-6893-4C52-BFAC-02EAD18E6E3A}">
            <x14:iconSet iconSet="3Triangles">
              <x14:cfvo type="percent">
                <xm:f>0</xm:f>
              </x14:cfvo>
              <x14:cfvo type="num">
                <xm:f>0</xm:f>
              </x14:cfvo>
              <x14:cfvo type="num" gte="0">
                <xm:f>0</xm:f>
              </x14:cfvo>
            </x14:iconSet>
          </x14:cfRule>
          <xm:sqref>CR112</xm:sqref>
        </x14:conditionalFormatting>
        <x14:conditionalFormatting xmlns:xm="http://schemas.microsoft.com/office/excel/2006/main">
          <x14:cfRule type="iconSet" priority="4307" id="{A616718D-3746-442A-B893-02ABEF04E73C}">
            <x14:iconSet iconSet="3Triangles">
              <x14:cfvo type="percent">
                <xm:f>0</xm:f>
              </x14:cfvo>
              <x14:cfvo type="num">
                <xm:f>0</xm:f>
              </x14:cfvo>
              <x14:cfvo type="num" gte="0">
                <xm:f>0</xm:f>
              </x14:cfvo>
            </x14:iconSet>
          </x14:cfRule>
          <xm:sqref>CR91</xm:sqref>
        </x14:conditionalFormatting>
        <x14:conditionalFormatting xmlns:xm="http://schemas.microsoft.com/office/excel/2006/main">
          <x14:cfRule type="iconSet" priority="188" id="{3B4524CA-07DC-4C69-8205-BBC3AC50A283}">
            <x14:iconSet iconSet="3Triangles">
              <x14:cfvo type="percent">
                <xm:f>0</xm:f>
              </x14:cfvo>
              <x14:cfvo type="num">
                <xm:f>0</xm:f>
              </x14:cfvo>
              <x14:cfvo type="num" gte="0">
                <xm:f>0</xm:f>
              </x14:cfvo>
            </x14:iconSet>
          </x14:cfRule>
          <xm:sqref>K5</xm:sqref>
        </x14:conditionalFormatting>
        <x14:conditionalFormatting xmlns:xm="http://schemas.microsoft.com/office/excel/2006/main">
          <x14:cfRule type="iconSet" priority="187" id="{C32844EE-50CC-4624-A340-A0FD10D8C527}">
            <x14:iconSet iconSet="3Triangles">
              <x14:cfvo type="percent">
                <xm:f>0</xm:f>
              </x14:cfvo>
              <x14:cfvo type="num">
                <xm:f>0</xm:f>
              </x14:cfvo>
              <x14:cfvo type="num" gte="0">
                <xm:f>0</xm:f>
              </x14:cfvo>
            </x14:iconSet>
          </x14:cfRule>
          <xm:sqref>R5</xm:sqref>
        </x14:conditionalFormatting>
        <x14:conditionalFormatting xmlns:xm="http://schemas.microsoft.com/office/excel/2006/main">
          <x14:cfRule type="iconSet" priority="177" id="{5947C2BF-3A18-4EF6-8B05-3F0DF12C1903}">
            <x14:iconSet iconSet="3Triangles">
              <x14:cfvo type="percent">
                <xm:f>0</xm:f>
              </x14:cfvo>
              <x14:cfvo type="num">
                <xm:f>0</xm:f>
              </x14:cfvo>
              <x14:cfvo type="num" gte="0">
                <xm:f>0</xm:f>
              </x14:cfvo>
            </x14:iconSet>
          </x14:cfRule>
          <xm:sqref>X5</xm:sqref>
        </x14:conditionalFormatting>
        <x14:conditionalFormatting xmlns:xm="http://schemas.microsoft.com/office/excel/2006/main">
          <x14:cfRule type="iconSet" priority="182" id="{3E4BFEB3-5CA5-4A1E-9D0B-89BC0B47FA57}">
            <x14:iconSet iconSet="3Triangles">
              <x14:cfvo type="percent">
                <xm:f>0</xm:f>
              </x14:cfvo>
              <x14:cfvo type="num">
                <xm:f>0</xm:f>
              </x14:cfvo>
              <x14:cfvo type="num" gte="0">
                <xm:f>0</xm:f>
              </x14:cfvo>
            </x14:iconSet>
          </x14:cfRule>
          <xm:sqref>AB5</xm:sqref>
        </x14:conditionalFormatting>
        <x14:conditionalFormatting xmlns:xm="http://schemas.microsoft.com/office/excel/2006/main">
          <x14:cfRule type="iconSet" priority="172" id="{F3B98663-1AA8-49DA-B0C7-D92DCF46FC30}">
            <x14:iconSet iconSet="3Triangles">
              <x14:cfvo type="percent">
                <xm:f>0</xm:f>
              </x14:cfvo>
              <x14:cfvo type="num">
                <xm:f>0</xm:f>
              </x14:cfvo>
              <x14:cfvo type="num" gte="0">
                <xm:f>0</xm:f>
              </x14:cfvo>
            </x14:iconSet>
          </x14:cfRule>
          <xm:sqref>AV5</xm:sqref>
        </x14:conditionalFormatting>
        <x14:conditionalFormatting xmlns:xm="http://schemas.microsoft.com/office/excel/2006/main">
          <x14:cfRule type="iconSet" priority="167" id="{BA6D1F43-E669-49A5-BBD3-42015F7630F3}">
            <x14:iconSet iconSet="3Triangles">
              <x14:cfvo type="percent">
                <xm:f>0</xm:f>
              </x14:cfvo>
              <x14:cfvo type="num">
                <xm:f>0</xm:f>
              </x14:cfvo>
              <x14:cfvo type="num" gte="0">
                <xm:f>0</xm:f>
              </x14:cfvo>
            </x14:iconSet>
          </x14:cfRule>
          <xm:sqref>BB5</xm:sqref>
        </x14:conditionalFormatting>
        <x14:conditionalFormatting xmlns:xm="http://schemas.microsoft.com/office/excel/2006/main">
          <x14:cfRule type="iconSet" priority="162" id="{69A0E895-DEFC-4906-A974-C09BE2A16069}">
            <x14:iconSet iconSet="3Triangles">
              <x14:cfvo type="percent">
                <xm:f>0</xm:f>
              </x14:cfvo>
              <x14:cfvo type="num">
                <xm:f>0</xm:f>
              </x14:cfvo>
              <x14:cfvo type="num" gte="0">
                <xm:f>0</xm:f>
              </x14:cfvo>
            </x14:iconSet>
          </x14:cfRule>
          <xm:sqref>BF5</xm:sqref>
        </x14:conditionalFormatting>
        <x14:conditionalFormatting xmlns:xm="http://schemas.microsoft.com/office/excel/2006/main">
          <x14:cfRule type="iconSet" priority="157" id="{B6AFD38E-4500-4806-BCBD-3B996F9FCECC}">
            <x14:iconSet iconSet="3Triangles">
              <x14:cfvo type="percent">
                <xm:f>0</xm:f>
              </x14:cfvo>
              <x14:cfvo type="num">
                <xm:f>0</xm:f>
              </x14:cfvo>
              <x14:cfvo type="num" gte="0">
                <xm:f>0</xm:f>
              </x14:cfvo>
            </x14:iconSet>
          </x14:cfRule>
          <xm:sqref>BZ5</xm:sqref>
        </x14:conditionalFormatting>
        <x14:conditionalFormatting xmlns:xm="http://schemas.microsoft.com/office/excel/2006/main">
          <x14:cfRule type="iconSet" priority="152" id="{153EF907-8E44-4DD3-9AAC-56203A576187}">
            <x14:iconSet iconSet="3Triangles">
              <x14:cfvo type="percent">
                <xm:f>0</xm:f>
              </x14:cfvo>
              <x14:cfvo type="num">
                <xm:f>0</xm:f>
              </x14:cfvo>
              <x14:cfvo type="num" gte="0">
                <xm:f>0</xm:f>
              </x14:cfvo>
            </x14:iconSet>
          </x14:cfRule>
          <xm:sqref>CX5</xm:sqref>
        </x14:conditionalFormatting>
        <x14:conditionalFormatting xmlns:xm="http://schemas.microsoft.com/office/excel/2006/main">
          <x14:cfRule type="iconSet" priority="147" id="{574AD28D-2A58-4E91-BD13-14494DAC3B0E}">
            <x14:iconSet iconSet="3Triangles">
              <x14:cfvo type="percent">
                <xm:f>0</xm:f>
              </x14:cfvo>
              <x14:cfvo type="num">
                <xm:f>0</xm:f>
              </x14:cfvo>
              <x14:cfvo type="num" gte="0">
                <xm:f>0</xm:f>
              </x14:cfvo>
            </x14:iconSet>
          </x14:cfRule>
          <xm:sqref>CD5</xm:sqref>
        </x14:conditionalFormatting>
        <x14:conditionalFormatting xmlns:xm="http://schemas.microsoft.com/office/excel/2006/main">
          <x14:cfRule type="iconSet" priority="142" id="{D3E692A3-FA15-41F2-841F-A7BD40E0C537}">
            <x14:iconSet iconSet="3Triangles">
              <x14:cfvo type="percent">
                <xm:f>0</xm:f>
              </x14:cfvo>
              <x14:cfvo type="num">
                <xm:f>0</xm:f>
              </x14:cfvo>
              <x14:cfvo type="num" gte="0">
                <xm:f>0</xm:f>
              </x14:cfvo>
            </x14:iconSet>
          </x14:cfRule>
          <xm:sqref>AI5</xm:sqref>
        </x14:conditionalFormatting>
        <x14:conditionalFormatting xmlns:xm="http://schemas.microsoft.com/office/excel/2006/main">
          <x14:cfRule type="iconSet" priority="137" id="{521C6F92-FA7C-472C-921C-371FAAD75AA3}">
            <x14:iconSet iconSet="3Triangles">
              <x14:cfvo type="percent">
                <xm:f>0</xm:f>
              </x14:cfvo>
              <x14:cfvo type="num">
                <xm:f>0</xm:f>
              </x14:cfvo>
              <x14:cfvo type="num" gte="0">
                <xm:f>0</xm:f>
              </x14:cfvo>
            </x14:iconSet>
          </x14:cfRule>
          <xm:sqref>AP5</xm:sqref>
        </x14:conditionalFormatting>
        <x14:conditionalFormatting xmlns:xm="http://schemas.microsoft.com/office/excel/2006/main">
          <x14:cfRule type="iconSet" priority="132" id="{05FB83D7-8710-4C01-9D1D-15FC6C0DAED6}">
            <x14:iconSet iconSet="3Triangles">
              <x14:cfvo type="percent">
                <xm:f>0</xm:f>
              </x14:cfvo>
              <x14:cfvo type="num">
                <xm:f>0</xm:f>
              </x14:cfvo>
              <x14:cfvo type="num" gte="0">
                <xm:f>0</xm:f>
              </x14:cfvo>
            </x14:iconSet>
          </x14:cfRule>
          <xm:sqref>BM5</xm:sqref>
        </x14:conditionalFormatting>
        <x14:conditionalFormatting xmlns:xm="http://schemas.microsoft.com/office/excel/2006/main">
          <x14:cfRule type="iconSet" priority="127" id="{9424F19F-A12B-4F11-B102-75F383A306E5}">
            <x14:iconSet iconSet="3Triangles">
              <x14:cfvo type="percent">
                <xm:f>0</xm:f>
              </x14:cfvo>
              <x14:cfvo type="num">
                <xm:f>0</xm:f>
              </x14:cfvo>
              <x14:cfvo type="num" gte="0">
                <xm:f>0</xm:f>
              </x14:cfvo>
            </x14:iconSet>
          </x14:cfRule>
          <xm:sqref>BT5</xm:sqref>
        </x14:conditionalFormatting>
        <x14:conditionalFormatting xmlns:xm="http://schemas.microsoft.com/office/excel/2006/main">
          <x14:cfRule type="iconSet" priority="122" id="{D60B9772-55BF-4227-A7F7-818F8D423FC2}">
            <x14:iconSet iconSet="3Triangles">
              <x14:cfvo type="percent">
                <xm:f>0</xm:f>
              </x14:cfvo>
              <x14:cfvo type="num">
                <xm:f>0</xm:f>
              </x14:cfvo>
              <x14:cfvo type="num" gte="0">
                <xm:f>0</xm:f>
              </x14:cfvo>
            </x14:iconSet>
          </x14:cfRule>
          <xm:sqref>CK5</xm:sqref>
        </x14:conditionalFormatting>
        <x14:conditionalFormatting xmlns:xm="http://schemas.microsoft.com/office/excel/2006/main">
          <x14:cfRule type="iconSet" priority="117" id="{BE98DBB8-0008-4F78-9D66-8A3316765D1F}">
            <x14:iconSet iconSet="3Triangles">
              <x14:cfvo type="percent">
                <xm:f>0</xm:f>
              </x14:cfvo>
              <x14:cfvo type="num">
                <xm:f>0</xm:f>
              </x14:cfvo>
              <x14:cfvo type="num" gte="0">
                <xm:f>0</xm:f>
              </x14:cfvo>
            </x14:iconSet>
          </x14:cfRule>
          <xm:sqref>CR5</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0B0F0"/>
  </sheetPr>
  <dimension ref="A1:EB314"/>
  <sheetViews>
    <sheetView showGridLines="0" zoomScale="70" zoomScaleNormal="70" workbookViewId="0">
      <pane xSplit="1" ySplit="3" topLeftCell="B137" activePane="bottomRight" state="frozen"/>
      <selection activeCell="E217" sqref="E217"/>
      <selection pane="topRight" activeCell="E217" sqref="E217"/>
      <selection pane="bottomLeft" activeCell="E217" sqref="E217"/>
      <selection pane="bottomRight" activeCell="P156" sqref="P156"/>
    </sheetView>
  </sheetViews>
  <sheetFormatPr baseColWidth="10" defaultRowHeight="14.4" outlineLevelRow="2" x14ac:dyDescent="0.3"/>
  <cols>
    <col min="1" max="1" width="74.5546875" style="4" bestFit="1" customWidth="1"/>
    <col min="2" max="2" width="14.21875" style="130" customWidth="1"/>
    <col min="3" max="3" width="12.77734375" style="130" bestFit="1" customWidth="1"/>
    <col min="4" max="4" width="12.88671875" style="130" customWidth="1"/>
    <col min="5" max="5" width="12.44140625" style="130" customWidth="1"/>
    <col min="6" max="6" width="12.21875" style="130" customWidth="1"/>
    <col min="7" max="7" width="13.44140625" style="130" customWidth="1"/>
    <col min="8" max="10" width="13.21875" style="130" customWidth="1"/>
    <col min="11" max="11" width="12.5546875" style="130" customWidth="1"/>
    <col min="12" max="12" width="13.21875" style="130" customWidth="1"/>
    <col min="13" max="13" width="13.33203125" style="130" customWidth="1"/>
    <col min="14" max="14" width="13.6640625" style="130" customWidth="1"/>
    <col min="15" max="15" width="13.77734375" style="130" customWidth="1"/>
    <col min="16" max="17" width="11.5546875" style="4"/>
    <col min="18" max="18" width="12.33203125" style="4" customWidth="1"/>
    <col min="19" max="19" width="11.5546875" style="4"/>
    <col min="20" max="20" width="12.33203125" style="4" customWidth="1"/>
    <col min="21" max="25" width="11.5546875" style="4"/>
    <col min="26" max="26" width="11.6640625" style="4" customWidth="1"/>
    <col min="27" max="141" width="11.5546875" style="4"/>
    <col min="142" max="142" width="39.33203125" style="4" customWidth="1"/>
    <col min="143" max="397" width="11.5546875" style="4"/>
    <col min="398" max="398" width="39.33203125" style="4" customWidth="1"/>
    <col min="399" max="653" width="11.5546875" style="4"/>
    <col min="654" max="654" width="39.33203125" style="4" customWidth="1"/>
    <col min="655" max="909" width="11.5546875" style="4"/>
    <col min="910" max="910" width="39.33203125" style="4" customWidth="1"/>
    <col min="911" max="1165" width="11.5546875" style="4"/>
    <col min="1166" max="1166" width="39.33203125" style="4" customWidth="1"/>
    <col min="1167" max="1421" width="11.5546875" style="4"/>
    <col min="1422" max="1422" width="39.33203125" style="4" customWidth="1"/>
    <col min="1423" max="1677" width="11.5546875" style="4"/>
    <col min="1678" max="1678" width="39.33203125" style="4" customWidth="1"/>
    <col min="1679" max="1933" width="11.5546875" style="4"/>
    <col min="1934" max="1934" width="39.33203125" style="4" customWidth="1"/>
    <col min="1935" max="2189" width="11.5546875" style="4"/>
    <col min="2190" max="2190" width="39.33203125" style="4" customWidth="1"/>
    <col min="2191" max="2445" width="11.5546875" style="4"/>
    <col min="2446" max="2446" width="39.33203125" style="4" customWidth="1"/>
    <col min="2447" max="2701" width="11.5546875" style="4"/>
    <col min="2702" max="2702" width="39.33203125" style="4" customWidth="1"/>
    <col min="2703" max="2957" width="11.5546875" style="4"/>
    <col min="2958" max="2958" width="39.33203125" style="4" customWidth="1"/>
    <col min="2959" max="3213" width="11.5546875" style="4"/>
    <col min="3214" max="3214" width="39.33203125" style="4" customWidth="1"/>
    <col min="3215" max="3469" width="11.5546875" style="4"/>
    <col min="3470" max="3470" width="39.33203125" style="4" customWidth="1"/>
    <col min="3471" max="3725" width="11.5546875" style="4"/>
    <col min="3726" max="3726" width="39.33203125" style="4" customWidth="1"/>
    <col min="3727" max="3981" width="11.5546875" style="4"/>
    <col min="3982" max="3982" width="39.33203125" style="4" customWidth="1"/>
    <col min="3983" max="4237" width="11.5546875" style="4"/>
    <col min="4238" max="4238" width="39.33203125" style="4" customWidth="1"/>
    <col min="4239" max="4493" width="11.5546875" style="4"/>
    <col min="4494" max="4494" width="39.33203125" style="4" customWidth="1"/>
    <col min="4495" max="4749" width="11.5546875" style="4"/>
    <col min="4750" max="4750" width="39.33203125" style="4" customWidth="1"/>
    <col min="4751" max="5005" width="11.5546875" style="4"/>
    <col min="5006" max="5006" width="39.33203125" style="4" customWidth="1"/>
    <col min="5007" max="5261" width="11.5546875" style="4"/>
    <col min="5262" max="5262" width="39.33203125" style="4" customWidth="1"/>
    <col min="5263" max="5517" width="11.5546875" style="4"/>
    <col min="5518" max="5518" width="39.33203125" style="4" customWidth="1"/>
    <col min="5519" max="5773" width="11.5546875" style="4"/>
    <col min="5774" max="5774" width="39.33203125" style="4" customWidth="1"/>
    <col min="5775" max="6029" width="11.5546875" style="4"/>
    <col min="6030" max="6030" width="39.33203125" style="4" customWidth="1"/>
    <col min="6031" max="6285" width="11.5546875" style="4"/>
    <col min="6286" max="6286" width="39.33203125" style="4" customWidth="1"/>
    <col min="6287" max="6541" width="11.5546875" style="4"/>
    <col min="6542" max="6542" width="39.33203125" style="4" customWidth="1"/>
    <col min="6543" max="6797" width="11.5546875" style="4"/>
    <col min="6798" max="6798" width="39.33203125" style="4" customWidth="1"/>
    <col min="6799" max="7053" width="11.5546875" style="4"/>
    <col min="7054" max="7054" width="39.33203125" style="4" customWidth="1"/>
    <col min="7055" max="7309" width="11.5546875" style="4"/>
    <col min="7310" max="7310" width="39.33203125" style="4" customWidth="1"/>
    <col min="7311" max="7565" width="11.5546875" style="4"/>
    <col min="7566" max="7566" width="39.33203125" style="4" customWidth="1"/>
    <col min="7567" max="7821" width="11.5546875" style="4"/>
    <col min="7822" max="7822" width="39.33203125" style="4" customWidth="1"/>
    <col min="7823" max="8077" width="11.5546875" style="4"/>
    <col min="8078" max="8078" width="39.33203125" style="4" customWidth="1"/>
    <col min="8079" max="8333" width="11.5546875" style="4"/>
    <col min="8334" max="8334" width="39.33203125" style="4" customWidth="1"/>
    <col min="8335" max="8589" width="11.5546875" style="4"/>
    <col min="8590" max="8590" width="39.33203125" style="4" customWidth="1"/>
    <col min="8591" max="8845" width="11.5546875" style="4"/>
    <col min="8846" max="8846" width="39.33203125" style="4" customWidth="1"/>
    <col min="8847" max="9101" width="11.5546875" style="4"/>
    <col min="9102" max="9102" width="39.33203125" style="4" customWidth="1"/>
    <col min="9103" max="9357" width="11.5546875" style="4"/>
    <col min="9358" max="9358" width="39.33203125" style="4" customWidth="1"/>
    <col min="9359" max="9613" width="11.5546875" style="4"/>
    <col min="9614" max="9614" width="39.33203125" style="4" customWidth="1"/>
    <col min="9615" max="9869" width="11.5546875" style="4"/>
    <col min="9870" max="9870" width="39.33203125" style="4" customWidth="1"/>
    <col min="9871" max="10125" width="11.5546875" style="4"/>
    <col min="10126" max="10126" width="39.33203125" style="4" customWidth="1"/>
    <col min="10127" max="10381" width="11.5546875" style="4"/>
    <col min="10382" max="10382" width="39.33203125" style="4" customWidth="1"/>
    <col min="10383" max="10637" width="11.5546875" style="4"/>
    <col min="10638" max="10638" width="39.33203125" style="4" customWidth="1"/>
    <col min="10639" max="10893" width="11.5546875" style="4"/>
    <col min="10894" max="10894" width="39.33203125" style="4" customWidth="1"/>
    <col min="10895" max="11149" width="11.5546875" style="4"/>
    <col min="11150" max="11150" width="39.33203125" style="4" customWidth="1"/>
    <col min="11151" max="11405" width="11.5546875" style="4"/>
    <col min="11406" max="11406" width="39.33203125" style="4" customWidth="1"/>
    <col min="11407" max="11661" width="11.5546875" style="4"/>
    <col min="11662" max="11662" width="39.33203125" style="4" customWidth="1"/>
    <col min="11663" max="11917" width="11.5546875" style="4"/>
    <col min="11918" max="11918" width="39.33203125" style="4" customWidth="1"/>
    <col min="11919" max="12173" width="11.5546875" style="4"/>
    <col min="12174" max="12174" width="39.33203125" style="4" customWidth="1"/>
    <col min="12175" max="12429" width="11.5546875" style="4"/>
    <col min="12430" max="12430" width="39.33203125" style="4" customWidth="1"/>
    <col min="12431" max="12685" width="11.5546875" style="4"/>
    <col min="12686" max="12686" width="39.33203125" style="4" customWidth="1"/>
    <col min="12687" max="12941" width="11.5546875" style="4"/>
    <col min="12942" max="12942" width="39.33203125" style="4" customWidth="1"/>
    <col min="12943" max="13197" width="11.5546875" style="4"/>
    <col min="13198" max="13198" width="39.33203125" style="4" customWidth="1"/>
    <col min="13199" max="13453" width="11.5546875" style="4"/>
    <col min="13454" max="13454" width="39.33203125" style="4" customWidth="1"/>
    <col min="13455" max="13709" width="11.5546875" style="4"/>
    <col min="13710" max="13710" width="39.33203125" style="4" customWidth="1"/>
    <col min="13711" max="13965" width="11.5546875" style="4"/>
    <col min="13966" max="13966" width="39.33203125" style="4" customWidth="1"/>
    <col min="13967" max="14221" width="11.5546875" style="4"/>
    <col min="14222" max="14222" width="39.33203125" style="4" customWidth="1"/>
    <col min="14223" max="14477" width="11.5546875" style="4"/>
    <col min="14478" max="14478" width="39.33203125" style="4" customWidth="1"/>
    <col min="14479" max="14733" width="11.5546875" style="4"/>
    <col min="14734" max="14734" width="39.33203125" style="4" customWidth="1"/>
    <col min="14735" max="14989" width="11.5546875" style="4"/>
    <col min="14990" max="14990" width="39.33203125" style="4" customWidth="1"/>
    <col min="14991" max="15245" width="11.5546875" style="4"/>
    <col min="15246" max="15246" width="39.33203125" style="4" customWidth="1"/>
    <col min="15247" max="15471" width="11.5546875" style="4"/>
    <col min="15472" max="16384" width="11.44140625" style="4" customWidth="1"/>
  </cols>
  <sheetData>
    <row r="1" spans="1:27" s="3" customFormat="1" x14ac:dyDescent="0.3">
      <c r="B1" s="118"/>
      <c r="C1" s="118"/>
      <c r="D1" s="118"/>
      <c r="E1" s="118"/>
      <c r="F1" s="118"/>
      <c r="G1" s="118"/>
      <c r="H1" s="118"/>
      <c r="I1" s="118"/>
      <c r="J1" s="118"/>
      <c r="K1" s="118"/>
      <c r="L1" s="118"/>
      <c r="M1" s="118"/>
      <c r="N1" s="118"/>
      <c r="O1" s="118"/>
    </row>
    <row r="2" spans="1:27" s="3" customFormat="1" ht="28.2" customHeight="1" x14ac:dyDescent="0.3">
      <c r="A2" s="197" t="s">
        <v>38</v>
      </c>
      <c r="B2" s="220"/>
      <c r="C2" s="316"/>
      <c r="D2" s="316"/>
      <c r="E2" s="316"/>
      <c r="F2" s="316"/>
      <c r="G2" s="316"/>
      <c r="H2" s="316"/>
      <c r="I2" s="316"/>
      <c r="J2" s="316"/>
      <c r="K2" s="316"/>
      <c r="L2" s="316"/>
      <c r="M2" s="316"/>
      <c r="N2" s="316"/>
      <c r="O2" s="317"/>
      <c r="P2" s="3">
        <f>+D6*(100%-Q6)</f>
        <v>31898.147162618003</v>
      </c>
      <c r="Q2" s="3">
        <f>+D6*Q6</f>
        <v>7068.5608298300831</v>
      </c>
      <c r="R2" s="313">
        <f>1+(TASAS!C9)</f>
        <v>1.4224539380441383</v>
      </c>
      <c r="S2" s="3">
        <f>+P2/1.4225</f>
        <v>22424.005035232338</v>
      </c>
    </row>
    <row r="3" spans="1:27" s="8" customFormat="1" ht="24" customHeight="1" x14ac:dyDescent="0.3">
      <c r="A3" s="198" t="s">
        <v>33</v>
      </c>
      <c r="B3" s="221">
        <f ca="1">IF(ISBLANK(A2),"",YEAR(TODAY())-1)</f>
        <v>2025</v>
      </c>
      <c r="C3" s="121" t="s">
        <v>119</v>
      </c>
      <c r="D3" s="121" t="s">
        <v>120</v>
      </c>
      <c r="E3" s="121" t="s">
        <v>122</v>
      </c>
      <c r="F3" s="121" t="s">
        <v>210</v>
      </c>
      <c r="G3" s="121" t="s">
        <v>218</v>
      </c>
      <c r="H3" s="121" t="s">
        <v>219</v>
      </c>
      <c r="I3" s="121" t="s">
        <v>229</v>
      </c>
      <c r="J3" s="121" t="s">
        <v>230</v>
      </c>
      <c r="K3" s="121" t="s">
        <v>231</v>
      </c>
      <c r="L3" s="121" t="s">
        <v>232</v>
      </c>
      <c r="M3" s="121" t="s">
        <v>233</v>
      </c>
      <c r="N3" s="121" t="s">
        <v>234</v>
      </c>
      <c r="O3" s="273" t="s">
        <v>235</v>
      </c>
      <c r="P3" s="121" t="s">
        <v>819</v>
      </c>
      <c r="Q3" s="121" t="s">
        <v>820</v>
      </c>
      <c r="R3" s="121" t="s">
        <v>821</v>
      </c>
      <c r="S3" s="121" t="s">
        <v>822</v>
      </c>
      <c r="T3" s="121" t="s">
        <v>823</v>
      </c>
      <c r="U3" s="121" t="s">
        <v>824</v>
      </c>
      <c r="V3" s="121" t="s">
        <v>825</v>
      </c>
      <c r="W3" s="121" t="s">
        <v>826</v>
      </c>
      <c r="X3" s="121" t="s">
        <v>827</v>
      </c>
      <c r="Y3" s="121" t="s">
        <v>828</v>
      </c>
      <c r="Z3" s="121" t="s">
        <v>829</v>
      </c>
      <c r="AA3" s="121" t="s">
        <v>830</v>
      </c>
    </row>
    <row r="4" spans="1:27" s="185" customFormat="1" ht="18" customHeight="1" x14ac:dyDescent="0.35">
      <c r="A4" s="200" t="s">
        <v>37</v>
      </c>
      <c r="B4" s="184">
        <f t="shared" ref="B4:O4" si="0">+B5+B18</f>
        <v>0</v>
      </c>
      <c r="C4" s="184">
        <f t="shared" si="0"/>
        <v>34405.259118830945</v>
      </c>
      <c r="D4" s="184">
        <f t="shared" si="0"/>
        <v>39073.319528993525</v>
      </c>
      <c r="E4" s="184">
        <f t="shared" si="0"/>
        <v>67034.898821518087</v>
      </c>
      <c r="F4" s="184">
        <f t="shared" si="0"/>
        <v>55511.397741533452</v>
      </c>
      <c r="G4" s="184">
        <f t="shared" si="0"/>
        <v>62098.889744625078</v>
      </c>
      <c r="H4" s="184">
        <f t="shared" si="0"/>
        <v>67455.44407312962</v>
      </c>
      <c r="I4" s="184">
        <f t="shared" si="0"/>
        <v>0</v>
      </c>
      <c r="J4" s="184">
        <f t="shared" si="0"/>
        <v>0</v>
      </c>
      <c r="K4" s="184">
        <f t="shared" si="0"/>
        <v>0</v>
      </c>
      <c r="L4" s="184">
        <f t="shared" si="0"/>
        <v>0</v>
      </c>
      <c r="M4" s="184">
        <f t="shared" si="0"/>
        <v>0</v>
      </c>
      <c r="N4" s="184">
        <f t="shared" si="0"/>
        <v>0</v>
      </c>
      <c r="O4" s="201">
        <f t="shared" si="0"/>
        <v>325579.20902863075</v>
      </c>
    </row>
    <row r="5" spans="1:27" s="187" customFormat="1" ht="15.6" outlineLevel="1" x14ac:dyDescent="0.3">
      <c r="A5" s="224" t="s">
        <v>236</v>
      </c>
      <c r="B5" s="186">
        <f>+B6+B10+B11+B12+B13+B14+B15+B7+B8+B9</f>
        <v>0</v>
      </c>
      <c r="C5" s="186">
        <f t="shared" ref="C5:I5" si="1">+C6+C10+C11+C12+C13+C14+C15+C7+C8+C9</f>
        <v>34399.084975077123</v>
      </c>
      <c r="D5" s="186">
        <f t="shared" si="1"/>
        <v>38966.707992448086</v>
      </c>
      <c r="E5" s="186">
        <f t="shared" si="1"/>
        <v>49098.055680472724</v>
      </c>
      <c r="F5" s="186">
        <f t="shared" si="1"/>
        <v>54897.656423977984</v>
      </c>
      <c r="G5" s="186">
        <f t="shared" si="1"/>
        <v>61953.51597232584</v>
      </c>
      <c r="H5" s="186">
        <f t="shared" si="1"/>
        <v>55867.81207411678</v>
      </c>
      <c r="I5" s="186">
        <f t="shared" si="1"/>
        <v>0</v>
      </c>
      <c r="J5" s="186">
        <f t="shared" ref="J5:N5" si="2">+J6+J10+J11+J12+J13+J14+J15+J7+J8+J9</f>
        <v>0</v>
      </c>
      <c r="K5" s="186">
        <f t="shared" si="2"/>
        <v>0</v>
      </c>
      <c r="L5" s="186">
        <f t="shared" si="2"/>
        <v>0</v>
      </c>
      <c r="M5" s="186">
        <f t="shared" si="2"/>
        <v>0</v>
      </c>
      <c r="N5" s="186">
        <f t="shared" si="2"/>
        <v>0</v>
      </c>
      <c r="O5" s="210">
        <f>+SUM(C5:N5)</f>
        <v>295182.83311841858</v>
      </c>
    </row>
    <row r="6" spans="1:27" outlineLevel="1" x14ac:dyDescent="0.3">
      <c r="A6" s="202" t="s">
        <v>237</v>
      </c>
      <c r="B6" s="131"/>
      <c r="C6" s="131">
        <f>+('[1]N EERR RODEO'!C6*P6)+((('[1]N EERR RODEO'!C6*(100%-P6))/(1+TASAS!$B$9)))</f>
        <v>34399.084975077123</v>
      </c>
      <c r="D6" s="131">
        <f>+('[1]N EERR RODEO'!D6*Q6)+((('[1]N EERR RODEO'!D6*(100%-Q6))/(1+TASAS!$C$9)))</f>
        <v>38966.707992448086</v>
      </c>
      <c r="E6" s="131">
        <f>+('[1]N EERR RODEO'!E6*R6)+((('[1]N EERR RODEO'!E6*(100%-R6))/(1+TASAS!$D$9)))</f>
        <v>49098.055680472724</v>
      </c>
      <c r="F6" s="131">
        <f>+('[1]N EERR RODEO'!F6*S6)+((('[1]N EERR RODEO'!F6*(100%-S6))/(1+TASAS!$E$9)))</f>
        <v>54897.656423977984</v>
      </c>
      <c r="G6" s="131">
        <f>+('[1]N EERR RODEO'!G6*T6)+((('[1]N EERR RODEO'!G6*(100%-T6))/(1+TASAS!$F$9)))</f>
        <v>61957.572631900621</v>
      </c>
      <c r="H6" s="131">
        <f>+('[1]N EERR RODEO'!H6*U6)+((('[1]N EERR RODEO'!H6*(100%-U6))/(1+TASAS!$G$9)))</f>
        <v>55867.81207411678</v>
      </c>
      <c r="I6" s="131">
        <f>+('[1]N EERR RODEO'!I6*V6)+((('[1]N EERR RODEO'!I6*(100%-V6))/(1+TASAS!$H$9)))</f>
        <v>0</v>
      </c>
      <c r="J6" s="131">
        <f>+('[1]N EERR RODEO'!J6*W6)+((('[1]N EERR RODEO'!J6*(100%-W6))/(1+TASAS!$I$9)))</f>
        <v>0</v>
      </c>
      <c r="K6" s="131">
        <f>+('[1]N EERR RODEO'!K6*X6)+((('[1]N EERR RODEO'!K6*(100%-X6))/(1+TASAS!$J$9)))</f>
        <v>0</v>
      </c>
      <c r="L6" s="131">
        <f>+('[1]N EERR RODEO'!L6*Y6)+((('[1]N EERR RODEO'!L6*(100%-Y6))/(1+TASAS!$K$9)))</f>
        <v>0</v>
      </c>
      <c r="M6" s="131">
        <f>+('[1]N EERR RODEO'!M6*Z6)+((('[1]N EERR RODEO'!M6*(100%-Z6))/(1+TASAS!$L$9)))</f>
        <v>0</v>
      </c>
      <c r="N6" s="131">
        <f>+('[1]N EERR RODEO'!N6*AA6)+((('[1]N EERR RODEO'!N6*(100%-AA6))/(1+TASAS!$M$9)))</f>
        <v>0</v>
      </c>
      <c r="O6" s="194">
        <f t="shared" ref="O6:O94" si="3">+SUM(C6:N6)</f>
        <v>295186.88977799332</v>
      </c>
      <c r="P6" s="311">
        <v>0.2535</v>
      </c>
      <c r="Q6" s="311">
        <v>0.18140000000000001</v>
      </c>
      <c r="R6" s="311">
        <v>0.2064</v>
      </c>
      <c r="S6" s="311">
        <v>0.2069</v>
      </c>
      <c r="T6" s="311">
        <v>0.20300000000000001</v>
      </c>
      <c r="U6" s="311">
        <v>0.1893</v>
      </c>
      <c r="V6" s="303"/>
      <c r="W6" s="303"/>
      <c r="X6" s="303"/>
      <c r="Y6" s="303"/>
      <c r="Z6" s="303"/>
      <c r="AA6" s="303"/>
    </row>
    <row r="7" spans="1:27" outlineLevel="1" x14ac:dyDescent="0.3">
      <c r="A7" s="202" t="s">
        <v>238</v>
      </c>
      <c r="B7" s="131"/>
      <c r="C7" s="131">
        <f>+('[1]N EERR RODEO'!C7*P7)+((('[1]N EERR RODEO'!C7*(100%-P7))/(1+TASAS!$B$9)))</f>
        <v>0</v>
      </c>
      <c r="D7" s="131">
        <f>+('[1]N EERR RODEO'!D7*Q7)+((('[1]N EERR RODEO'!D7*(100%-Q7))/(1+TASAS!$C$9)))</f>
        <v>0</v>
      </c>
      <c r="E7" s="131">
        <f>+('[1]N EERR RODEO'!E7*R7)+((('[1]N EERR RODEO'!E7*(100%-R7))/(1+TASAS!$D$9)))</f>
        <v>0</v>
      </c>
      <c r="F7" s="131">
        <f>+('[1]N EERR RODEO'!F7*S7)+((('[1]N EERR RODEO'!F7*(100%-S7))/(1+TASAS!$E$9)))</f>
        <v>0</v>
      </c>
      <c r="G7" s="131">
        <f>+('[1]N EERR RODEO'!G7*T7)+((('[1]N EERR RODEO'!G7*(100%-T7))/(1+TASAS!$F$9)))</f>
        <v>0</v>
      </c>
      <c r="H7" s="131">
        <f>+('[1]N EERR RODEO'!H7*U7)+((('[1]N EERR RODEO'!H7*(100%-U7))/(1+TASAS!$G$9)))</f>
        <v>0</v>
      </c>
      <c r="I7" s="131">
        <f>+('[1]N EERR RODEO'!I7*V7)+((('[1]N EERR RODEO'!I7*(100%-V7))/(1+TASAS!$H$9)))</f>
        <v>0</v>
      </c>
      <c r="J7" s="131">
        <f>+('[1]N EERR RODEO'!J7*W7)+((('[1]N EERR RODEO'!J7*(100%-W7))/(1+TASAS!$I$9)))</f>
        <v>0</v>
      </c>
      <c r="K7" s="131">
        <f>+('[1]N EERR RODEO'!K7*X7)+((('[1]N EERR RODEO'!K7*(100%-X7))/(1+TASAS!$J$9)))</f>
        <v>0</v>
      </c>
      <c r="L7" s="131">
        <f>+('[1]N EERR RODEO'!L7*Y7)+((('[1]N EERR RODEO'!L7*(100%-Y7))/(1+TASAS!$K$9)))</f>
        <v>0</v>
      </c>
      <c r="M7" s="131">
        <f>+('[1]N EERR RODEO'!M7*Z7)+((('[1]N EERR RODEO'!M7*(100%-Z7))/(1+TASAS!$L$9)))</f>
        <v>0</v>
      </c>
      <c r="N7" s="131">
        <f>+('[1]N EERR RODEO'!N7*AA7)+((('[1]N EERR RODEO'!N7*(100%-AA7))/(1+TASAS!$M$9)))</f>
        <v>0</v>
      </c>
      <c r="O7" s="194">
        <f t="shared" si="3"/>
        <v>0</v>
      </c>
      <c r="P7" s="311">
        <v>0.2535</v>
      </c>
      <c r="Q7" s="311">
        <v>0.18140000000000001</v>
      </c>
      <c r="R7" s="311">
        <v>0.2064</v>
      </c>
      <c r="S7" s="311">
        <v>0.2069</v>
      </c>
      <c r="T7" s="311">
        <v>0.20300000000000001</v>
      </c>
      <c r="U7" s="311">
        <v>0.1893</v>
      </c>
      <c r="V7" s="303"/>
      <c r="W7" s="303"/>
      <c r="X7" s="303"/>
      <c r="Y7" s="303"/>
      <c r="Z7" s="303"/>
      <c r="AA7" s="303"/>
    </row>
    <row r="8" spans="1:27" outlineLevel="1" x14ac:dyDescent="0.3">
      <c r="A8" s="202" t="s">
        <v>53</v>
      </c>
      <c r="B8" s="131"/>
      <c r="C8" s="131">
        <f>+('[1]N EERR RODEO'!C8*P8)+((('[1]N EERR RODEO'!C8*(100%-P8))/(1+TASAS!$B$9)))</f>
        <v>0</v>
      </c>
      <c r="D8" s="131">
        <f>+('[1]N EERR RODEO'!D8*Q8)+((('[1]N EERR RODEO'!D8*(100%-Q8))/(1+TASAS!$C$9)))</f>
        <v>0</v>
      </c>
      <c r="E8" s="131">
        <f>+('[1]N EERR RODEO'!E8*R8)+((('[1]N EERR RODEO'!E8*(100%-R8))/(1+TASAS!$D$9)))</f>
        <v>0</v>
      </c>
      <c r="F8" s="131">
        <f>+('[1]N EERR RODEO'!F8*S8)+((('[1]N EERR RODEO'!F8*(100%-S8))/(1+TASAS!$E$9)))</f>
        <v>0</v>
      </c>
      <c r="G8" s="131">
        <f>+('[1]N EERR RODEO'!G8*T8)+((('[1]N EERR RODEO'!G8*(100%-T8))/(1+TASAS!$F$9)))</f>
        <v>0</v>
      </c>
      <c r="H8" s="131">
        <f>+('[1]N EERR RODEO'!H8*U8)+((('[1]N EERR RODEO'!H8*(100%-U8))/(1+TASAS!$G$9)))</f>
        <v>0</v>
      </c>
      <c r="I8" s="131">
        <f>+('[1]N EERR RODEO'!I8*V8)+((('[1]N EERR RODEO'!I8*(100%-V8))/(1+TASAS!$H$9)))</f>
        <v>0</v>
      </c>
      <c r="J8" s="131">
        <f>+('[1]N EERR RODEO'!J8*W8)+((('[1]N EERR RODEO'!J8*(100%-W8))/(1+TASAS!$I$9)))</f>
        <v>0</v>
      </c>
      <c r="K8" s="131">
        <f>+('[1]N EERR RODEO'!K8*X8)+((('[1]N EERR RODEO'!K8*(100%-X8))/(1+TASAS!$J$9)))</f>
        <v>0</v>
      </c>
      <c r="L8" s="131">
        <f>+('[1]N EERR RODEO'!L8*Y8)+((('[1]N EERR RODEO'!L8*(100%-Y8))/(1+TASAS!$K$9)))</f>
        <v>0</v>
      </c>
      <c r="M8" s="131">
        <f>+('[1]N EERR RODEO'!M8*Z8)+((('[1]N EERR RODEO'!M8*(100%-Z8))/(1+TASAS!$L$9)))</f>
        <v>0</v>
      </c>
      <c r="N8" s="131">
        <f>+('[1]N EERR RODEO'!N8*AA8)+((('[1]N EERR RODEO'!N8*(100%-AA8))/(1+TASAS!$M$9)))</f>
        <v>0</v>
      </c>
      <c r="O8" s="194">
        <f t="shared" si="3"/>
        <v>0</v>
      </c>
      <c r="P8" s="311">
        <v>0.2535</v>
      </c>
      <c r="Q8" s="311">
        <v>0.18140000000000001</v>
      </c>
      <c r="R8" s="311">
        <v>0.2064</v>
      </c>
      <c r="S8" s="311">
        <v>0.2069</v>
      </c>
      <c r="T8" s="311">
        <v>0.20300000000000001</v>
      </c>
      <c r="U8" s="311">
        <v>0.1893</v>
      </c>
      <c r="V8" s="303"/>
      <c r="W8" s="303"/>
      <c r="X8" s="303"/>
      <c r="Y8" s="303"/>
      <c r="Z8" s="303"/>
      <c r="AA8" s="303"/>
    </row>
    <row r="9" spans="1:27" outlineLevel="1" x14ac:dyDescent="0.3">
      <c r="A9" s="202" t="s">
        <v>239</v>
      </c>
      <c r="B9" s="131"/>
      <c r="C9" s="131">
        <f>+('[1]N EERR RODEO'!C9*P9)+((('[1]N EERR RODEO'!C9*(100%-P9))/(1+TASAS!$B$9)))</f>
        <v>0</v>
      </c>
      <c r="D9" s="131">
        <f>+('[1]N EERR RODEO'!D9*Q9)+((('[1]N EERR RODEO'!D9*(100%-Q9))/(1+TASAS!$C$9)))</f>
        <v>0</v>
      </c>
      <c r="E9" s="131">
        <f>+('[1]N EERR RODEO'!E9*R9)+((('[1]N EERR RODEO'!E9*(100%-R9))/(1+TASAS!$D$9)))</f>
        <v>0</v>
      </c>
      <c r="F9" s="131">
        <f>+('[1]N EERR RODEO'!F9*S9)+((('[1]N EERR RODEO'!F9*(100%-S9))/(1+TASAS!$E$9)))</f>
        <v>0</v>
      </c>
      <c r="G9" s="131">
        <f>+('[1]N EERR RODEO'!G9*T9)+((('[1]N EERR RODEO'!G9*(100%-T9))/(1+TASAS!$F$9)))</f>
        <v>-4.0566595747792009</v>
      </c>
      <c r="H9" s="131">
        <f>+('[1]N EERR RODEO'!H9*U9)+((('[1]N EERR RODEO'!H9*(100%-U9))/(1+TASAS!$G$9)))</f>
        <v>0</v>
      </c>
      <c r="I9" s="131">
        <f>+('[1]N EERR RODEO'!I9*V9)+((('[1]N EERR RODEO'!I9*(100%-V9))/(1+TASAS!$H$9)))</f>
        <v>0</v>
      </c>
      <c r="J9" s="131">
        <f>+('[1]N EERR RODEO'!J9*W9)+((('[1]N EERR RODEO'!J9*(100%-W9))/(1+TASAS!$I$9)))</f>
        <v>0</v>
      </c>
      <c r="K9" s="131">
        <f>+('[1]N EERR RODEO'!K9*X9)+((('[1]N EERR RODEO'!K9*(100%-X9))/(1+TASAS!$J$9)))</f>
        <v>0</v>
      </c>
      <c r="L9" s="131">
        <f>+('[1]N EERR RODEO'!L9*Y9)+((('[1]N EERR RODEO'!L9*(100%-Y9))/(1+TASAS!$K$9)))</f>
        <v>0</v>
      </c>
      <c r="M9" s="131">
        <f>+('[1]N EERR RODEO'!M9*Z9)+((('[1]N EERR RODEO'!M9*(100%-Z9))/(1+TASAS!$L$9)))</f>
        <v>0</v>
      </c>
      <c r="N9" s="131">
        <f>+('[1]N EERR RODEO'!N9*AA9)+((('[1]N EERR RODEO'!N9*(100%-AA9))/(1+TASAS!$M$9)))</f>
        <v>0</v>
      </c>
      <c r="O9" s="194">
        <f t="shared" si="3"/>
        <v>-4.0566595747792009</v>
      </c>
      <c r="P9" s="311">
        <v>0.2535</v>
      </c>
      <c r="Q9" s="311">
        <v>0.18140000000000001</v>
      </c>
      <c r="R9" s="311">
        <v>0.2064</v>
      </c>
      <c r="S9" s="311">
        <v>0.2069</v>
      </c>
      <c r="T9" s="311">
        <v>0.20300000000000001</v>
      </c>
      <c r="U9" s="311">
        <v>0.1893</v>
      </c>
      <c r="V9" s="303"/>
      <c r="W9" s="303"/>
      <c r="X9" s="303"/>
      <c r="Y9" s="303"/>
      <c r="Z9" s="303"/>
      <c r="AA9" s="303"/>
    </row>
    <row r="10" spans="1:27" outlineLevel="1" x14ac:dyDescent="0.3">
      <c r="A10" s="202" t="s">
        <v>40</v>
      </c>
      <c r="B10" s="131"/>
      <c r="C10" s="131">
        <f>+('[1]N EERR RODEO'!C10*P10)+((('[1]N EERR RODEO'!C10*(100%-P10))/(1+TASAS!$B$9)))</f>
        <v>0</v>
      </c>
      <c r="D10" s="131">
        <f>+('[1]N EERR RODEO'!D10*Q10)+((('[1]N EERR RODEO'!D10*(100%-Q10))/(1+TASAS!$C$9)))</f>
        <v>0</v>
      </c>
      <c r="E10" s="131">
        <f>+('[1]N EERR RODEO'!E10*R10)+((('[1]N EERR RODEO'!E10*(100%-R10))/(1+TASAS!$D$9)))</f>
        <v>0</v>
      </c>
      <c r="F10" s="131">
        <f>+('[1]N EERR RODEO'!F10*S10)+((('[1]N EERR RODEO'!F10*(100%-S10))/(1+TASAS!$E$9)))</f>
        <v>0</v>
      </c>
      <c r="G10" s="131">
        <f>+('[1]N EERR RODEO'!G10*T10)+((('[1]N EERR RODEO'!G10*(100%-T10))/(1+TASAS!$F$9)))</f>
        <v>0</v>
      </c>
      <c r="H10" s="131">
        <f>+('[1]N EERR RODEO'!H10*U10)+((('[1]N EERR RODEO'!H10*(100%-U10))/(1+TASAS!$G$9)))</f>
        <v>0</v>
      </c>
      <c r="I10" s="131">
        <f>+('[1]N EERR RODEO'!I10*V10)+((('[1]N EERR RODEO'!I10*(100%-V10))/(1+TASAS!$H$9)))</f>
        <v>0</v>
      </c>
      <c r="J10" s="131">
        <f>+('[1]N EERR RODEO'!J10*W10)+((('[1]N EERR RODEO'!J10*(100%-W10))/(1+TASAS!$I$9)))</f>
        <v>0</v>
      </c>
      <c r="K10" s="131">
        <f>+('[1]N EERR RODEO'!K10*X10)+((('[1]N EERR RODEO'!K10*(100%-X10))/(1+TASAS!$J$9)))</f>
        <v>0</v>
      </c>
      <c r="L10" s="131">
        <f>+('[1]N EERR RODEO'!L10*Y10)+((('[1]N EERR RODEO'!L10*(100%-Y10))/(1+TASAS!$K$9)))</f>
        <v>0</v>
      </c>
      <c r="M10" s="131">
        <f>+('[1]N EERR RODEO'!M10*Z10)+((('[1]N EERR RODEO'!M10*(100%-Z10))/(1+TASAS!$L$9)))</f>
        <v>0</v>
      </c>
      <c r="N10" s="131">
        <f>+('[1]N EERR RODEO'!N10*AA10)+((('[1]N EERR RODEO'!N10*(100%-AA10))/(1+TASAS!$M$9)))</f>
        <v>0</v>
      </c>
      <c r="O10" s="194">
        <f t="shared" si="3"/>
        <v>0</v>
      </c>
      <c r="P10" s="311">
        <v>0</v>
      </c>
      <c r="Q10" s="311">
        <v>0</v>
      </c>
      <c r="R10" s="311">
        <v>0</v>
      </c>
      <c r="S10" s="311">
        <v>0</v>
      </c>
      <c r="T10" s="311">
        <v>0</v>
      </c>
      <c r="U10" s="311">
        <v>0</v>
      </c>
      <c r="V10" s="303"/>
      <c r="W10" s="303"/>
      <c r="X10" s="303"/>
      <c r="Y10" s="303"/>
      <c r="Z10" s="303"/>
      <c r="AA10" s="303"/>
    </row>
    <row r="11" spans="1:27" outlineLevel="1" x14ac:dyDescent="0.3">
      <c r="A11" s="202" t="s">
        <v>240</v>
      </c>
      <c r="B11" s="131"/>
      <c r="C11" s="131">
        <f>+('[1]N EERR RODEO'!C11*P11)+((('[1]N EERR RODEO'!C11*(100%-P11))/(1+TASAS!$B$9)))</f>
        <v>0</v>
      </c>
      <c r="D11" s="131">
        <f>+('[1]N EERR RODEO'!D11*Q11)+((('[1]N EERR RODEO'!D11*(100%-Q11))/(1+TASAS!$C$9)))</f>
        <v>0</v>
      </c>
      <c r="E11" s="131">
        <f>+('[1]N EERR RODEO'!E11*R11)+((('[1]N EERR RODEO'!E11*(100%-R11))/(1+TASAS!$D$9)))</f>
        <v>0</v>
      </c>
      <c r="F11" s="131">
        <f>+('[1]N EERR RODEO'!F11*S11)+((('[1]N EERR RODEO'!F11*(100%-S11))/(1+TASAS!$E$9)))</f>
        <v>0</v>
      </c>
      <c r="G11" s="131">
        <f>+('[1]N EERR RODEO'!G11*T11)+((('[1]N EERR RODEO'!G11*(100%-T11))/(1+TASAS!$F$9)))</f>
        <v>0</v>
      </c>
      <c r="H11" s="131">
        <f>+('[1]N EERR RODEO'!H11*U11)+((('[1]N EERR RODEO'!H11*(100%-U11))/(1+TASAS!$G$9)))</f>
        <v>0</v>
      </c>
      <c r="I11" s="131">
        <f>+('[1]N EERR RODEO'!I11*V11)+((('[1]N EERR RODEO'!I11*(100%-V11))/(1+TASAS!$H$9)))</f>
        <v>0</v>
      </c>
      <c r="J11" s="131">
        <f>+('[1]N EERR RODEO'!J11*W11)+((('[1]N EERR RODEO'!J11*(100%-W11))/(1+TASAS!$I$9)))</f>
        <v>0</v>
      </c>
      <c r="K11" s="131">
        <f>+('[1]N EERR RODEO'!K11*X11)+((('[1]N EERR RODEO'!K11*(100%-X11))/(1+TASAS!$J$9)))</f>
        <v>0</v>
      </c>
      <c r="L11" s="131">
        <f>+('[1]N EERR RODEO'!L11*Y11)+((('[1]N EERR RODEO'!L11*(100%-Y11))/(1+TASAS!$K$9)))</f>
        <v>0</v>
      </c>
      <c r="M11" s="131">
        <f>+('[1]N EERR RODEO'!M11*Z11)+((('[1]N EERR RODEO'!M11*(100%-Z11))/(1+TASAS!$L$9)))</f>
        <v>0</v>
      </c>
      <c r="N11" s="131">
        <f>+('[1]N EERR RODEO'!N11*AA11)+((('[1]N EERR RODEO'!N11*(100%-AA11))/(1+TASAS!$M$9)))</f>
        <v>0</v>
      </c>
      <c r="O11" s="194">
        <f t="shared" si="3"/>
        <v>0</v>
      </c>
      <c r="P11" s="311">
        <v>0.2535</v>
      </c>
      <c r="Q11" s="311">
        <v>0.18140000000000001</v>
      </c>
      <c r="R11" s="311">
        <v>0.2064</v>
      </c>
      <c r="S11" s="311">
        <v>0.2069</v>
      </c>
      <c r="T11" s="311">
        <v>0.20300000000000001</v>
      </c>
      <c r="U11" s="311">
        <v>0.1893</v>
      </c>
      <c r="V11" s="303"/>
      <c r="W11" s="303"/>
      <c r="X11" s="303"/>
      <c r="Y11" s="303"/>
      <c r="Z11" s="303"/>
      <c r="AA11" s="303"/>
    </row>
    <row r="12" spans="1:27" outlineLevel="1" x14ac:dyDescent="0.3">
      <c r="A12" s="202" t="s">
        <v>241</v>
      </c>
      <c r="B12" s="131"/>
      <c r="C12" s="131">
        <f>+('[1]N EERR RODEO'!C12*P12)+((('[1]N EERR RODEO'!C12*(100%-P12))/(1+TASAS!$B$9)))</f>
        <v>0</v>
      </c>
      <c r="D12" s="131">
        <f>+('[1]N EERR RODEO'!D12*Q12)+((('[1]N EERR RODEO'!D12*(100%-Q12))/(1+TASAS!$C$9)))</f>
        <v>0</v>
      </c>
      <c r="E12" s="131">
        <f>+('[1]N EERR RODEO'!E12*R12)+((('[1]N EERR RODEO'!E12*(100%-R12))/(1+TASAS!$D$9)))</f>
        <v>0</v>
      </c>
      <c r="F12" s="131">
        <f>+('[1]N EERR RODEO'!F12*S12)+((('[1]N EERR RODEO'!F12*(100%-S12))/(1+TASAS!$E$9)))</f>
        <v>0</v>
      </c>
      <c r="G12" s="131">
        <f>+('[1]N EERR RODEO'!G12*T12)+((('[1]N EERR RODEO'!G12*(100%-T12))/(1+TASAS!$F$9)))</f>
        <v>0</v>
      </c>
      <c r="H12" s="131">
        <f>+('[1]N EERR RODEO'!H12*U12)+((('[1]N EERR RODEO'!H12*(100%-U12))/(1+TASAS!$G$9)))</f>
        <v>0</v>
      </c>
      <c r="I12" s="131">
        <f>+('[1]N EERR RODEO'!I12*V12)+((('[1]N EERR RODEO'!I12*(100%-V12))/(1+TASAS!$H$9)))</f>
        <v>0</v>
      </c>
      <c r="J12" s="131">
        <f>+('[1]N EERR RODEO'!J12*W12)+((('[1]N EERR RODEO'!J12*(100%-W12))/(1+TASAS!$I$9)))</f>
        <v>0</v>
      </c>
      <c r="K12" s="131">
        <f>+('[1]N EERR RODEO'!K12*X12)+((('[1]N EERR RODEO'!K12*(100%-X12))/(1+TASAS!$J$9)))</f>
        <v>0</v>
      </c>
      <c r="L12" s="131">
        <f>+('[1]N EERR RODEO'!L12*Y12)+((('[1]N EERR RODEO'!L12*(100%-Y12))/(1+TASAS!$K$9)))</f>
        <v>0</v>
      </c>
      <c r="M12" s="131">
        <f>+('[1]N EERR RODEO'!M12*Z12)+((('[1]N EERR RODEO'!M12*(100%-Z12))/(1+TASAS!$L$9)))</f>
        <v>0</v>
      </c>
      <c r="N12" s="131">
        <f>+('[1]N EERR RODEO'!N12*AA12)+((('[1]N EERR RODEO'!N12*(100%-AA12))/(1+TASAS!$M$9)))</f>
        <v>0</v>
      </c>
      <c r="O12" s="194">
        <f t="shared" si="3"/>
        <v>0</v>
      </c>
      <c r="P12" s="311">
        <v>0.2535</v>
      </c>
      <c r="Q12" s="311">
        <v>0.18140000000000001</v>
      </c>
      <c r="R12" s="311">
        <v>0.2064</v>
      </c>
      <c r="S12" s="311">
        <v>0.2069</v>
      </c>
      <c r="T12" s="311">
        <v>0.20300000000000001</v>
      </c>
      <c r="U12" s="311">
        <v>0.1893</v>
      </c>
      <c r="V12" s="303"/>
      <c r="W12" s="303"/>
      <c r="X12" s="303"/>
      <c r="Y12" s="303"/>
      <c r="Z12" s="303"/>
      <c r="AA12" s="303"/>
    </row>
    <row r="13" spans="1:27" outlineLevel="1" x14ac:dyDescent="0.3">
      <c r="A13" s="202" t="s">
        <v>242</v>
      </c>
      <c r="B13" s="131"/>
      <c r="C13" s="131">
        <f>+('[1]N EERR RODEO'!C13*P13)+((('[1]N EERR RODEO'!C13*(100%-P13))/(1+TASAS!$B$9)))</f>
        <v>0</v>
      </c>
      <c r="D13" s="131">
        <f>+('[1]N EERR RODEO'!D13*Q13)+((('[1]N EERR RODEO'!D13*(100%-Q13))/(1+TASAS!$C$9)))</f>
        <v>0</v>
      </c>
      <c r="E13" s="131">
        <f>+('[1]N EERR RODEO'!E13*R13)+((('[1]N EERR RODEO'!E13*(100%-R13))/(1+TASAS!$D$9)))</f>
        <v>0</v>
      </c>
      <c r="F13" s="131">
        <f>+('[1]N EERR RODEO'!F13*S13)+((('[1]N EERR RODEO'!F13*(100%-S13))/(1+TASAS!$E$9)))</f>
        <v>0</v>
      </c>
      <c r="G13" s="131">
        <f>+('[1]N EERR RODEO'!G13*T13)+((('[1]N EERR RODEO'!G13*(100%-T13))/(1+TASAS!$F$9)))</f>
        <v>0</v>
      </c>
      <c r="H13" s="131">
        <f>+('[1]N EERR RODEO'!H13*U13)+((('[1]N EERR RODEO'!H13*(100%-U13))/(1+TASAS!$G$9)))</f>
        <v>0</v>
      </c>
      <c r="I13" s="131">
        <f>+('[1]N EERR RODEO'!I13*V13)+((('[1]N EERR RODEO'!I13*(100%-V13))/(1+TASAS!$H$9)))</f>
        <v>0</v>
      </c>
      <c r="J13" s="131">
        <f>+('[1]N EERR RODEO'!J13*W13)+((('[1]N EERR RODEO'!J13*(100%-W13))/(1+TASAS!$I$9)))</f>
        <v>0</v>
      </c>
      <c r="K13" s="131">
        <f>+('[1]N EERR RODEO'!K13*X13)+((('[1]N EERR RODEO'!K13*(100%-X13))/(1+TASAS!$J$9)))</f>
        <v>0</v>
      </c>
      <c r="L13" s="131">
        <f>+('[1]N EERR RODEO'!L13*Y13)+((('[1]N EERR RODEO'!L13*(100%-Y13))/(1+TASAS!$K$9)))</f>
        <v>0</v>
      </c>
      <c r="M13" s="131">
        <f>+('[1]N EERR RODEO'!M13*Z13)+((('[1]N EERR RODEO'!M13*(100%-Z13))/(1+TASAS!$L$9)))</f>
        <v>0</v>
      </c>
      <c r="N13" s="131">
        <f>+('[1]N EERR RODEO'!N13*AA13)+((('[1]N EERR RODEO'!N13*(100%-AA13))/(1+TASAS!$M$9)))</f>
        <v>0</v>
      </c>
      <c r="O13" s="194">
        <f t="shared" si="3"/>
        <v>0</v>
      </c>
      <c r="P13" s="311">
        <v>0.2535</v>
      </c>
      <c r="Q13" s="311">
        <v>0.18140000000000001</v>
      </c>
      <c r="R13" s="311">
        <v>0.2064</v>
      </c>
      <c r="S13" s="311">
        <v>0.2069</v>
      </c>
      <c r="T13" s="311">
        <v>0.20300000000000001</v>
      </c>
      <c r="U13" s="311">
        <v>0.1893</v>
      </c>
      <c r="V13" s="303"/>
      <c r="W13" s="303"/>
      <c r="X13" s="303"/>
      <c r="Y13" s="303"/>
      <c r="Z13" s="303"/>
      <c r="AA13" s="303"/>
    </row>
    <row r="14" spans="1:27" outlineLevel="1" x14ac:dyDescent="0.3">
      <c r="A14" s="202" t="s">
        <v>45</v>
      </c>
      <c r="B14" s="131"/>
      <c r="C14" s="131">
        <f>+('[1]N EERR RODEO'!C14*P14)+((('[1]N EERR RODEO'!C14*(100%-P14))/(1+TASAS!$B$9)))</f>
        <v>0</v>
      </c>
      <c r="D14" s="131">
        <f>+('[1]N EERR RODEO'!D14*Q14)+((('[1]N EERR RODEO'!D14*(100%-Q14))/(1+TASAS!$C$9)))</f>
        <v>0</v>
      </c>
      <c r="E14" s="131">
        <f>+('[1]N EERR RODEO'!E14*R14)+((('[1]N EERR RODEO'!E14*(100%-R14))/(1+TASAS!$D$9)))</f>
        <v>0</v>
      </c>
      <c r="F14" s="131">
        <f>+('[1]N EERR RODEO'!F14*S14)+((('[1]N EERR RODEO'!F14*(100%-S14))/(1+TASAS!$E$9)))</f>
        <v>0</v>
      </c>
      <c r="G14" s="131">
        <f>+('[1]N EERR RODEO'!G14*T14)+((('[1]N EERR RODEO'!G14*(100%-T14))/(1+TASAS!$F$9)))</f>
        <v>0</v>
      </c>
      <c r="H14" s="131">
        <f>+('[1]N EERR RODEO'!H14*U14)+((('[1]N EERR RODEO'!H14*(100%-U14))/(1+TASAS!$G$9)))</f>
        <v>0</v>
      </c>
      <c r="I14" s="131">
        <f>+('[1]N EERR RODEO'!I14*V14)+((('[1]N EERR RODEO'!I14*(100%-V14))/(1+TASAS!$H$9)))</f>
        <v>0</v>
      </c>
      <c r="J14" s="131">
        <f>+('[1]N EERR RODEO'!J14*W14)+((('[1]N EERR RODEO'!J14*(100%-W14))/(1+TASAS!$I$9)))</f>
        <v>0</v>
      </c>
      <c r="K14" s="131">
        <f>+('[1]N EERR RODEO'!K14*X14)+((('[1]N EERR RODEO'!K14*(100%-X14))/(1+TASAS!$J$9)))</f>
        <v>0</v>
      </c>
      <c r="L14" s="131">
        <f>+('[1]N EERR RODEO'!L14*Y14)+((('[1]N EERR RODEO'!L14*(100%-Y14))/(1+TASAS!$K$9)))</f>
        <v>0</v>
      </c>
      <c r="M14" s="131">
        <f>+('[1]N EERR RODEO'!M14*Z14)+((('[1]N EERR RODEO'!M14*(100%-Z14))/(1+TASAS!$L$9)))</f>
        <v>0</v>
      </c>
      <c r="N14" s="131">
        <f>+('[1]N EERR RODEO'!N14*AA14)+((('[1]N EERR RODEO'!N14*(100%-AA14))/(1+TASAS!$M$9)))</f>
        <v>0</v>
      </c>
      <c r="O14" s="194">
        <f t="shared" si="3"/>
        <v>0</v>
      </c>
      <c r="P14" s="311">
        <v>0.2535</v>
      </c>
      <c r="Q14" s="311">
        <v>0.18140000000000001</v>
      </c>
      <c r="R14" s="311">
        <v>0.2064</v>
      </c>
      <c r="S14" s="311">
        <v>0.2069</v>
      </c>
      <c r="T14" s="311">
        <v>0.20300000000000001</v>
      </c>
      <c r="U14" s="311">
        <v>0.1893</v>
      </c>
      <c r="V14" s="303"/>
      <c r="W14" s="303"/>
      <c r="X14" s="303"/>
      <c r="Y14" s="303"/>
      <c r="Z14" s="303"/>
      <c r="AA14" s="303"/>
    </row>
    <row r="15" spans="1:27" s="3" customFormat="1" outlineLevel="1" x14ac:dyDescent="0.3">
      <c r="A15" s="202" t="s">
        <v>243</v>
      </c>
      <c r="B15" s="133"/>
      <c r="C15" s="131">
        <f>+('[1]N EERR RODEO'!C15*P15)+((('[1]N EERR RODEO'!C15*(100%-P15))/(1+TASAS!$B$9)))</f>
        <v>0</v>
      </c>
      <c r="D15" s="131">
        <f>+('[1]N EERR RODEO'!D15*Q15)+((('[1]N EERR RODEO'!D15*(100%-Q15))/(1+TASAS!$C$9)))</f>
        <v>0</v>
      </c>
      <c r="E15" s="131">
        <f>+('[1]N EERR RODEO'!E15*R15)+((('[1]N EERR RODEO'!E15*(100%-R15))/(1+TASAS!$D$9)))</f>
        <v>0</v>
      </c>
      <c r="F15" s="131">
        <f>+('[1]N EERR RODEO'!F15*S15)+((('[1]N EERR RODEO'!F15*(100%-S15))/(1+TASAS!$E$9)))</f>
        <v>0</v>
      </c>
      <c r="G15" s="131">
        <f>+('[1]N EERR RODEO'!G15*T15)+((('[1]N EERR RODEO'!G15*(100%-T15))/(1+TASAS!$F$9)))</f>
        <v>0</v>
      </c>
      <c r="H15" s="131">
        <f>+('[1]N EERR RODEO'!H15*U15)+((('[1]N EERR RODEO'!H15*(100%-U15))/(1+TASAS!$G$9)))</f>
        <v>0</v>
      </c>
      <c r="I15" s="131">
        <f>+('[1]N EERR RODEO'!I15*V15)+((('[1]N EERR RODEO'!I15*(100%-V15))/(1+TASAS!$H$9)))</f>
        <v>0</v>
      </c>
      <c r="J15" s="131">
        <f>+('[1]N EERR RODEO'!J15*W15)+((('[1]N EERR RODEO'!J15*(100%-W15))/(1+TASAS!$I$9)))</f>
        <v>0</v>
      </c>
      <c r="K15" s="131">
        <f>+('[1]N EERR RODEO'!K15*X15)+((('[1]N EERR RODEO'!K15*(100%-X15))/(1+TASAS!$J$9)))</f>
        <v>0</v>
      </c>
      <c r="L15" s="131">
        <f>+('[1]N EERR RODEO'!L15*Y15)+((('[1]N EERR RODEO'!L15*(100%-Y15))/(1+TASAS!$K$9)))</f>
        <v>0</v>
      </c>
      <c r="M15" s="131">
        <f>+('[1]N EERR RODEO'!M15*Z15)+((('[1]N EERR RODEO'!M15*(100%-Z15))/(1+TASAS!$L$9)))</f>
        <v>0</v>
      </c>
      <c r="N15" s="131">
        <f>+('[1]N EERR RODEO'!N15*AA15)+((('[1]N EERR RODEO'!N15*(100%-AA15))/(1+TASAS!$M$9)))</f>
        <v>0</v>
      </c>
      <c r="O15" s="194">
        <f t="shared" si="3"/>
        <v>0</v>
      </c>
      <c r="P15" s="311">
        <v>0.2535</v>
      </c>
      <c r="Q15" s="311">
        <v>0.18140000000000001</v>
      </c>
      <c r="R15" s="311">
        <v>0.2064</v>
      </c>
      <c r="S15" s="311">
        <v>0.2069</v>
      </c>
      <c r="T15" s="311">
        <v>0.20300000000000001</v>
      </c>
      <c r="U15" s="311">
        <v>0.1893</v>
      </c>
      <c r="V15" s="304"/>
      <c r="W15" s="304"/>
      <c r="X15" s="304"/>
      <c r="Y15" s="304"/>
      <c r="Z15" s="304"/>
      <c r="AA15" s="304"/>
    </row>
    <row r="16" spans="1:27" s="3" customFormat="1" outlineLevel="1" x14ac:dyDescent="0.3">
      <c r="A16" s="202"/>
      <c r="B16" s="133"/>
      <c r="C16" s="133"/>
      <c r="D16" s="133"/>
      <c r="E16" s="133"/>
      <c r="F16" s="133"/>
      <c r="G16" s="133"/>
      <c r="H16" s="133"/>
      <c r="I16" s="133"/>
      <c r="J16" s="133"/>
      <c r="K16" s="133"/>
      <c r="L16" s="133"/>
      <c r="M16" s="133"/>
      <c r="N16" s="133"/>
      <c r="O16" s="194">
        <f t="shared" si="3"/>
        <v>0</v>
      </c>
      <c r="P16" s="311"/>
      <c r="Q16" s="311"/>
      <c r="R16" s="311"/>
      <c r="S16" s="311"/>
      <c r="T16" s="311"/>
      <c r="U16" s="311"/>
      <c r="V16" s="304"/>
      <c r="W16" s="304"/>
      <c r="X16" s="304"/>
      <c r="Y16" s="304"/>
      <c r="Z16" s="304"/>
      <c r="AA16" s="304"/>
    </row>
    <row r="17" spans="1:27" s="3" customFormat="1" outlineLevel="1" x14ac:dyDescent="0.3">
      <c r="A17" s="202"/>
      <c r="B17" s="133"/>
      <c r="C17" s="133"/>
      <c r="D17" s="133"/>
      <c r="E17" s="133"/>
      <c r="F17" s="133"/>
      <c r="G17" s="133"/>
      <c r="H17" s="133"/>
      <c r="I17" s="133"/>
      <c r="J17" s="133"/>
      <c r="K17" s="133"/>
      <c r="L17" s="133"/>
      <c r="M17" s="133"/>
      <c r="N17" s="133"/>
      <c r="O17" s="194">
        <f t="shared" si="3"/>
        <v>0</v>
      </c>
      <c r="P17" s="304"/>
      <c r="Q17" s="303"/>
      <c r="R17" s="304"/>
      <c r="S17" s="304"/>
      <c r="T17" s="304"/>
      <c r="U17" s="304"/>
      <c r="V17" s="304"/>
      <c r="W17" s="304"/>
      <c r="X17" s="304"/>
      <c r="Y17" s="304"/>
      <c r="Z17" s="304"/>
      <c r="AA17" s="304"/>
    </row>
    <row r="18" spans="1:27" s="187" customFormat="1" ht="15.6" outlineLevel="1" x14ac:dyDescent="0.3">
      <c r="A18" s="224" t="s">
        <v>244</v>
      </c>
      <c r="B18" s="186">
        <f>SUM(B19:B28)</f>
        <v>0</v>
      </c>
      <c r="C18" s="186">
        <f t="shared" ref="C18:J18" si="4">SUM(C19:C28)</f>
        <v>6.17414375381881</v>
      </c>
      <c r="D18" s="186">
        <f t="shared" si="4"/>
        <v>106.61153654544162</v>
      </c>
      <c r="E18" s="186">
        <f t="shared" si="4"/>
        <v>17936.843141045356</v>
      </c>
      <c r="F18" s="186">
        <f t="shared" si="4"/>
        <v>613.74131755546898</v>
      </c>
      <c r="G18" s="186">
        <f t="shared" si="4"/>
        <v>145.37377229923379</v>
      </c>
      <c r="H18" s="186">
        <f t="shared" si="4"/>
        <v>11587.631999012834</v>
      </c>
      <c r="I18" s="186">
        <f t="shared" si="4"/>
        <v>0</v>
      </c>
      <c r="J18" s="186">
        <f t="shared" si="4"/>
        <v>0</v>
      </c>
      <c r="K18" s="186">
        <f t="shared" ref="K18:O18" si="5">SUM(K19:K28)</f>
        <v>0</v>
      </c>
      <c r="L18" s="186">
        <f t="shared" si="5"/>
        <v>0</v>
      </c>
      <c r="M18" s="186">
        <f t="shared" si="5"/>
        <v>0</v>
      </c>
      <c r="N18" s="186">
        <f t="shared" si="5"/>
        <v>0</v>
      </c>
      <c r="O18" s="210">
        <f t="shared" si="5"/>
        <v>30396.375910212158</v>
      </c>
      <c r="P18" s="305"/>
      <c r="Q18" s="305"/>
      <c r="R18" s="305"/>
      <c r="S18" s="305"/>
      <c r="T18" s="305"/>
      <c r="U18" s="305"/>
      <c r="V18" s="305"/>
      <c r="W18" s="305"/>
      <c r="X18" s="305"/>
      <c r="Y18" s="305"/>
      <c r="Z18" s="305"/>
      <c r="AA18" s="305"/>
    </row>
    <row r="19" spans="1:27" s="3" customFormat="1" outlineLevel="1" x14ac:dyDescent="0.3">
      <c r="A19" s="202" t="s">
        <v>104</v>
      </c>
      <c r="B19" s="131"/>
      <c r="C19" s="131">
        <f>+('[1]N EERR RODEO'!C19*P19)+((('[1]N EERR RODEO'!C19*(100%-P19))/(1+TASAS!$B$9)))</f>
        <v>0</v>
      </c>
      <c r="D19" s="131">
        <f>+('[1]N EERR RODEO'!D19*Q19)+((('[1]N EERR RODEO'!D19*(100%-Q19))/(1+TASAS!$C$9)))</f>
        <v>0</v>
      </c>
      <c r="E19" s="131">
        <f>+('[1]N EERR RODEO'!E19*R19)+((('[1]N EERR RODEO'!E19*(100%-R19))/(1+TASAS!$D$9)))</f>
        <v>0</v>
      </c>
      <c r="F19" s="131">
        <f>+('[1]N EERR RODEO'!F19*S19)+((('[1]N EERR RODEO'!F19*(100%-S19))/(1+TASAS!$E$9)))</f>
        <v>0</v>
      </c>
      <c r="G19" s="131">
        <f>+('[1]N EERR RODEO'!G19*T19)+((('[1]N EERR RODEO'!G19*(100%-T19))/(1+TASAS!$F$9)))</f>
        <v>0</v>
      </c>
      <c r="H19" s="131">
        <f>+('[1]N EERR RODEO'!H19*U19)+((('[1]N EERR RODEO'!H19*(100%-U19))/(1+TASAS!$G$9)))</f>
        <v>0</v>
      </c>
      <c r="I19" s="131">
        <f>+('[1]N EERR RODEO'!I19*V19)+((('[1]N EERR RODEO'!I19*(100%-V19))/(1+TASAS!$H$9)))</f>
        <v>0</v>
      </c>
      <c r="J19" s="131">
        <f>+('[1]N EERR RODEO'!J19*W19)+((('[1]N EERR RODEO'!J19*(100%-W19))/(1+TASAS!$I$9)))</f>
        <v>0</v>
      </c>
      <c r="K19" s="131">
        <f>+('[1]N EERR RODEO'!K19*X19)+((('[1]N EERR RODEO'!K19*(100%-X19))/(1+TASAS!$J$9)))</f>
        <v>0</v>
      </c>
      <c r="L19" s="131">
        <f>+('[1]N EERR RODEO'!L19*Y19)+((('[1]N EERR RODEO'!L19*(100%-Y19))/(1+TASAS!$K$9)))</f>
        <v>0</v>
      </c>
      <c r="M19" s="131">
        <f>+('[1]N EERR RODEO'!M19*Z19)+((('[1]N EERR RODEO'!M19*(100%-Z19))/(1+TASAS!$L$9)))</f>
        <v>0</v>
      </c>
      <c r="N19" s="131">
        <f>+('[1]N EERR RODEO'!N19*AA19)+((('[1]N EERR RODEO'!N19*(100%-AA19))/(1+TASAS!$M$9)))</f>
        <v>0</v>
      </c>
      <c r="O19" s="194">
        <f>+SUM(C19:N19)</f>
        <v>0</v>
      </c>
      <c r="P19" s="303">
        <v>1</v>
      </c>
      <c r="Q19" s="303">
        <v>1</v>
      </c>
      <c r="R19" s="303">
        <v>1</v>
      </c>
      <c r="S19" s="303">
        <v>1</v>
      </c>
      <c r="T19" s="303">
        <v>1</v>
      </c>
      <c r="U19" s="303">
        <v>1</v>
      </c>
      <c r="V19" s="303">
        <v>1</v>
      </c>
      <c r="W19" s="303">
        <v>1</v>
      </c>
      <c r="X19" s="303">
        <v>1</v>
      </c>
      <c r="Y19" s="303">
        <v>1</v>
      </c>
      <c r="Z19" s="303">
        <v>1</v>
      </c>
      <c r="AA19" s="303">
        <v>1</v>
      </c>
    </row>
    <row r="20" spans="1:27" s="3" customFormat="1" outlineLevel="1" x14ac:dyDescent="0.3">
      <c r="A20" s="202" t="s">
        <v>105</v>
      </c>
      <c r="B20" s="131"/>
      <c r="C20" s="131">
        <f>+('[1]N EERR RODEO'!C20*P20)+((('[1]N EERR RODEO'!C20*(100%-P20))/(1+TASAS!$B$9)))</f>
        <v>3.1088337128997029E-2</v>
      </c>
      <c r="D20" s="131">
        <f>+('[1]N EERR RODEO'!D20*Q20)+((('[1]N EERR RODEO'!D20*(100%-Q20))/(1+TASAS!$C$9)))</f>
        <v>0</v>
      </c>
      <c r="E20" s="131">
        <f>+('[1]N EERR RODEO'!E20*R20)+((('[1]N EERR RODEO'!E20*(100%-R20))/(1+TASAS!$D$9)))</f>
        <v>3.524990338278558E-2</v>
      </c>
      <c r="F20" s="131">
        <f>+('[1]N EERR RODEO'!F20*S20)+((('[1]N EERR RODEO'!F20*(100%-S20))/(1+TASAS!$E$9)))</f>
        <v>2.2445465161541452E-2</v>
      </c>
      <c r="G20" s="131">
        <f>+('[1]N EERR RODEO'!G20*T20)+((('[1]N EERR RODEO'!G20*(100%-T20))/(1+TASAS!$F$9)))</f>
        <v>3.8163859156577183E-2</v>
      </c>
      <c r="H20" s="131">
        <f>+('[1]N EERR RODEO'!H20*U20)+((('[1]N EERR RODEO'!H20*(100%-U20))/(1+TASAS!$G$9)))</f>
        <v>1.5922460073834667E-2</v>
      </c>
      <c r="I20" s="131">
        <f>+('[1]N EERR RODEO'!I20*V20)+((('[1]N EERR RODEO'!I20*(100%-V20))/(1+TASAS!$H$9)))</f>
        <v>0</v>
      </c>
      <c r="J20" s="131">
        <f>+('[1]N EERR RODEO'!J20*W20)+((('[1]N EERR RODEO'!J20*(100%-W20))/(1+TASAS!$I$9)))</f>
        <v>0</v>
      </c>
      <c r="K20" s="131">
        <f>+('[1]N EERR RODEO'!K20*X20)+((('[1]N EERR RODEO'!K20*(100%-X20))/(1+TASAS!$J$9)))</f>
        <v>0</v>
      </c>
      <c r="L20" s="131">
        <f>+('[1]N EERR RODEO'!L20*Y20)+((('[1]N EERR RODEO'!L20*(100%-Y20))/(1+TASAS!$K$9)))</f>
        <v>0</v>
      </c>
      <c r="M20" s="131">
        <f>+('[1]N EERR RODEO'!M20*Z20)+((('[1]N EERR RODEO'!M20*(100%-Z20))/(1+TASAS!$L$9)))</f>
        <v>0</v>
      </c>
      <c r="N20" s="131">
        <f>+('[1]N EERR RODEO'!N20*AA20)+((('[1]N EERR RODEO'!N20*(100%-AA20))/(1+TASAS!$M$9)))</f>
        <v>0</v>
      </c>
      <c r="O20" s="194">
        <f t="shared" ref="O20:O28" si="6">+SUM(C20:N20)</f>
        <v>0.1428700249037359</v>
      </c>
      <c r="P20" s="303">
        <v>0</v>
      </c>
      <c r="Q20" s="303">
        <v>0</v>
      </c>
      <c r="R20" s="303">
        <v>0</v>
      </c>
      <c r="S20" s="303">
        <v>0</v>
      </c>
      <c r="T20" s="303">
        <v>0</v>
      </c>
      <c r="U20" s="303">
        <v>0</v>
      </c>
      <c r="V20" s="303">
        <v>0</v>
      </c>
      <c r="W20" s="303">
        <v>0</v>
      </c>
      <c r="X20" s="303">
        <v>0</v>
      </c>
      <c r="Y20" s="303">
        <v>0</v>
      </c>
      <c r="Z20" s="303">
        <v>0</v>
      </c>
      <c r="AA20" s="303">
        <v>0</v>
      </c>
    </row>
    <row r="21" spans="1:27" s="3" customFormat="1" outlineLevel="1" x14ac:dyDescent="0.3">
      <c r="A21" s="202" t="s">
        <v>106</v>
      </c>
      <c r="B21" s="131"/>
      <c r="C21" s="131">
        <f>+('[1]N EERR RODEO'!C21*P21)+((('[1]N EERR RODEO'!C21*(100%-P21))/(1+TASAS!$B$9)))</f>
        <v>2.7917326741839332</v>
      </c>
      <c r="D21" s="131">
        <f>+('[1]N EERR RODEO'!D21*Q21)+((('[1]N EERR RODEO'!D21*(100%-Q21))/(1+TASAS!$C$9)))</f>
        <v>1.8981282470998508</v>
      </c>
      <c r="E21" s="131">
        <f>+('[1]N EERR RODEO'!E21*R21)+((('[1]N EERR RODEO'!E21*(100%-R21))/(1+TASAS!$D$9)))</f>
        <v>0.66974816427292594</v>
      </c>
      <c r="F21" s="131">
        <f>+('[1]N EERR RODEO'!F21*S21)+((('[1]N EERR RODEO'!F21*(100%-S21))/(1+TASAS!$E$9)))</f>
        <v>10.130386609575709</v>
      </c>
      <c r="G21" s="131">
        <f>+('[1]N EERR RODEO'!G21*T21)+((('[1]N EERR RODEO'!G21*(100%-T21))/(1+TASAS!$F$9)))</f>
        <v>0</v>
      </c>
      <c r="H21" s="131">
        <f>+('[1]N EERR RODEO'!H21*U21)+((('[1]N EERR RODEO'!H21*(100%-U21))/(1+TASAS!$G$9)))</f>
        <v>0</v>
      </c>
      <c r="I21" s="131">
        <f>+('[1]N EERR RODEO'!I21*V21)+((('[1]N EERR RODEO'!I21*(100%-V21))/(1+TASAS!$H$9)))</f>
        <v>0</v>
      </c>
      <c r="J21" s="131">
        <f>+('[1]N EERR RODEO'!J21*W21)+((('[1]N EERR RODEO'!J21*(100%-W21))/(1+TASAS!$I$9)))</f>
        <v>0</v>
      </c>
      <c r="K21" s="131">
        <f>+('[1]N EERR RODEO'!K21*X21)+((('[1]N EERR RODEO'!K21*(100%-X21))/(1+TASAS!$J$9)))</f>
        <v>0</v>
      </c>
      <c r="L21" s="131">
        <f>+('[1]N EERR RODEO'!L21*Y21)+((('[1]N EERR RODEO'!L21*(100%-Y21))/(1+TASAS!$K$9)))</f>
        <v>0</v>
      </c>
      <c r="M21" s="131">
        <f>+('[1]N EERR RODEO'!M21*Z21)+((('[1]N EERR RODEO'!M21*(100%-Z21))/(1+TASAS!$L$9)))</f>
        <v>0</v>
      </c>
      <c r="N21" s="131">
        <f>+('[1]N EERR RODEO'!N21*AA21)+((('[1]N EERR RODEO'!N21*(100%-AA21))/(1+TASAS!$M$9)))</f>
        <v>0</v>
      </c>
      <c r="O21" s="194">
        <f t="shared" si="6"/>
        <v>15.489995695132418</v>
      </c>
      <c r="P21" s="303">
        <v>0</v>
      </c>
      <c r="Q21" s="303">
        <v>0</v>
      </c>
      <c r="R21" s="303">
        <v>0</v>
      </c>
      <c r="S21" s="303">
        <v>0</v>
      </c>
      <c r="T21" s="303">
        <v>0</v>
      </c>
      <c r="U21" s="303">
        <v>0</v>
      </c>
      <c r="V21" s="303">
        <v>0</v>
      </c>
      <c r="W21" s="303">
        <v>0</v>
      </c>
      <c r="X21" s="303">
        <v>0</v>
      </c>
      <c r="Y21" s="303">
        <v>0</v>
      </c>
      <c r="Z21" s="303">
        <v>0</v>
      </c>
      <c r="AA21" s="303">
        <v>0</v>
      </c>
    </row>
    <row r="22" spans="1:27" s="3" customFormat="1" outlineLevel="1" x14ac:dyDescent="0.3">
      <c r="A22" s="202" t="s">
        <v>107</v>
      </c>
      <c r="B22" s="131"/>
      <c r="C22" s="131">
        <f>+('[1]N EERR RODEO'!C22*P22)+((('[1]N EERR RODEO'!C22*(100%-P22))/(1+TASAS!$B$9)))</f>
        <v>0</v>
      </c>
      <c r="D22" s="131">
        <f>+('[1]N EERR RODEO'!D22*Q22)+((('[1]N EERR RODEO'!D22*(100%-Q22))/(1+TASAS!$C$9)))</f>
        <v>19.037523307949613</v>
      </c>
      <c r="E22" s="131">
        <f>+('[1]N EERR RODEO'!E22*R22)+((('[1]N EERR RODEO'!E22*(100%-R22))/(1+TASAS!$D$9)))</f>
        <v>0</v>
      </c>
      <c r="F22" s="131">
        <f>+('[1]N EERR RODEO'!F22*S22)+((('[1]N EERR RODEO'!F22*(100%-S22))/(1+TASAS!$E$9)))</f>
        <v>0</v>
      </c>
      <c r="G22" s="131">
        <f>+('[1]N EERR RODEO'!G22*T22)+((('[1]N EERR RODEO'!G22*(100%-T22))/(1+TASAS!$F$9)))</f>
        <v>0</v>
      </c>
      <c r="H22" s="131">
        <f>+('[1]N EERR RODEO'!H22*U22)+((('[1]N EERR RODEO'!H22*(100%-U22))/(1+TASAS!$G$9)))</f>
        <v>0</v>
      </c>
      <c r="I22" s="131">
        <f>+('[1]N EERR RODEO'!I22*V22)+((('[1]N EERR RODEO'!I22*(100%-V22))/(1+TASAS!$H$9)))</f>
        <v>0</v>
      </c>
      <c r="J22" s="131">
        <f>+('[1]N EERR RODEO'!J22*W22)+((('[1]N EERR RODEO'!J22*(100%-W22))/(1+TASAS!$I$9)))</f>
        <v>0</v>
      </c>
      <c r="K22" s="131">
        <f>+('[1]N EERR RODEO'!K22*X22)+((('[1]N EERR RODEO'!K22*(100%-X22))/(1+TASAS!$J$9)))</f>
        <v>0</v>
      </c>
      <c r="L22" s="131">
        <f>+('[1]N EERR RODEO'!L22*Y22)+((('[1]N EERR RODEO'!L22*(100%-Y22))/(1+TASAS!$K$9)))</f>
        <v>0</v>
      </c>
      <c r="M22" s="131">
        <f>+('[1]N EERR RODEO'!M22*Z22)+((('[1]N EERR RODEO'!M22*(100%-Z22))/(1+TASAS!$L$9)))</f>
        <v>0</v>
      </c>
      <c r="N22" s="131">
        <f>+('[1]N EERR RODEO'!N22*AA22)+((('[1]N EERR RODEO'!N22*(100%-AA22))/(1+TASAS!$M$9)))</f>
        <v>0</v>
      </c>
      <c r="O22" s="194">
        <f t="shared" si="6"/>
        <v>19.037523307949613</v>
      </c>
      <c r="P22" s="303">
        <v>0</v>
      </c>
      <c r="Q22" s="303">
        <v>0</v>
      </c>
      <c r="R22" s="303">
        <v>0</v>
      </c>
      <c r="S22" s="303">
        <v>0</v>
      </c>
      <c r="T22" s="303">
        <v>0</v>
      </c>
      <c r="U22" s="303">
        <v>0</v>
      </c>
      <c r="V22" s="303">
        <v>0</v>
      </c>
      <c r="W22" s="303">
        <v>0</v>
      </c>
      <c r="X22" s="303">
        <v>0</v>
      </c>
      <c r="Y22" s="303">
        <v>0</v>
      </c>
      <c r="Z22" s="303">
        <v>0</v>
      </c>
      <c r="AA22" s="303">
        <v>0</v>
      </c>
    </row>
    <row r="23" spans="1:27" s="3" customFormat="1" outlineLevel="1" x14ac:dyDescent="0.3">
      <c r="A23" s="202" t="s">
        <v>108</v>
      </c>
      <c r="B23" s="131"/>
      <c r="C23" s="131">
        <f>+('[1]N EERR RODEO'!C23*P23)+((('[1]N EERR RODEO'!C23*(100%-P23))/(1+TASAS!$B$9)))</f>
        <v>2.9720450295321159</v>
      </c>
      <c r="D23" s="131">
        <f>+('[1]N EERR RODEO'!D23*Q23)+((('[1]N EERR RODEO'!D23*(100%-Q23))/(1+TASAS!$C$9)))</f>
        <v>9.0618048537470663</v>
      </c>
      <c r="E23" s="131">
        <f>+('[1]N EERR RODEO'!E23*R23)+((('[1]N EERR RODEO'!E23*(100%-R23))/(1+TASAS!$D$9)))</f>
        <v>2.4956931595012186</v>
      </c>
      <c r="F23" s="131">
        <f>+('[1]N EERR RODEO'!F23*S23)+((('[1]N EERR RODEO'!F23*(100%-S23))/(1+TASAS!$E$9)))</f>
        <v>1.765709926041261</v>
      </c>
      <c r="G23" s="131">
        <f>+('[1]N EERR RODEO'!G23*T23)+((('[1]N EERR RODEO'!G23*(100%-T23))/(1+TASAS!$F$9)))</f>
        <v>11.090417470901327</v>
      </c>
      <c r="H23" s="131">
        <f>+('[1]N EERR RODEO'!H23*U23)+((('[1]N EERR RODEO'!H23*(100%-U23))/(1+TASAS!$G$9)))</f>
        <v>27.736925448619992</v>
      </c>
      <c r="I23" s="131">
        <f>+('[1]N EERR RODEO'!I23*V23)+((('[1]N EERR RODEO'!I23*(100%-V23))/(1+TASAS!$H$9)))</f>
        <v>0</v>
      </c>
      <c r="J23" s="131">
        <f>+('[1]N EERR RODEO'!J23*W23)+((('[1]N EERR RODEO'!J23*(100%-W23))/(1+TASAS!$I$9)))</f>
        <v>0</v>
      </c>
      <c r="K23" s="131">
        <f>+('[1]N EERR RODEO'!K23*X23)+((('[1]N EERR RODEO'!K23*(100%-X23))/(1+TASAS!$J$9)))</f>
        <v>0</v>
      </c>
      <c r="L23" s="131">
        <f>+('[1]N EERR RODEO'!L23*Y23)+((('[1]N EERR RODEO'!L23*(100%-Y23))/(1+TASAS!$K$9)))</f>
        <v>0</v>
      </c>
      <c r="M23" s="131">
        <f>+('[1]N EERR RODEO'!M23*Z23)+((('[1]N EERR RODEO'!M23*(100%-Z23))/(1+TASAS!$L$9)))</f>
        <v>0</v>
      </c>
      <c r="N23" s="131">
        <f>+('[1]N EERR RODEO'!N23*AA23)+((('[1]N EERR RODEO'!N23*(100%-AA23))/(1+TASAS!$M$9)))</f>
        <v>0</v>
      </c>
      <c r="O23" s="194">
        <f t="shared" si="6"/>
        <v>55.122595888342978</v>
      </c>
      <c r="P23" s="303">
        <v>0</v>
      </c>
      <c r="Q23" s="303">
        <v>0</v>
      </c>
      <c r="R23" s="303">
        <v>0</v>
      </c>
      <c r="S23" s="303">
        <v>0</v>
      </c>
      <c r="T23" s="303">
        <v>0</v>
      </c>
      <c r="U23" s="303">
        <v>0</v>
      </c>
      <c r="V23" s="303">
        <v>0</v>
      </c>
      <c r="W23" s="303">
        <v>0</v>
      </c>
      <c r="X23" s="303">
        <v>0</v>
      </c>
      <c r="Y23" s="303">
        <v>0</v>
      </c>
      <c r="Z23" s="303">
        <v>0</v>
      </c>
      <c r="AA23" s="303">
        <v>0</v>
      </c>
    </row>
    <row r="24" spans="1:27" s="3" customFormat="1" outlineLevel="1" x14ac:dyDescent="0.3">
      <c r="A24" s="202" t="s">
        <v>109</v>
      </c>
      <c r="B24" s="131"/>
      <c r="C24" s="131">
        <f>+('[1]N EERR RODEO'!C24*P24)+((('[1]N EERR RODEO'!C24*(100%-P24))/(1+TASAS!$B$9)))</f>
        <v>0</v>
      </c>
      <c r="D24" s="131">
        <f>+('[1]N EERR RODEO'!D24*Q24)+((('[1]N EERR RODEO'!D24*(100%-Q24))/(1+TASAS!$C$9)))</f>
        <v>0</v>
      </c>
      <c r="E24" s="131">
        <f>+('[1]N EERR RODEO'!E24*R24)+((('[1]N EERR RODEO'!E24*(100%-R24))/(1+TASAS!$D$9)))</f>
        <v>0</v>
      </c>
      <c r="F24" s="131">
        <f>+('[1]N EERR RODEO'!F24*S24)+((('[1]N EERR RODEO'!F24*(100%-S24))/(1+TASAS!$E$9)))</f>
        <v>0</v>
      </c>
      <c r="G24" s="131">
        <f>+('[1]N EERR RODEO'!G24*T24)+((('[1]N EERR RODEO'!G24*(100%-T24))/(1+TASAS!$F$9)))</f>
        <v>0</v>
      </c>
      <c r="H24" s="131">
        <f>+('[1]N EERR RODEO'!H24*U24)+((('[1]N EERR RODEO'!H24*(100%-U24))/(1+TASAS!$G$9)))</f>
        <v>0</v>
      </c>
      <c r="I24" s="131">
        <f>+('[1]N EERR RODEO'!I24*V24)+((('[1]N EERR RODEO'!I24*(100%-V24))/(1+TASAS!$H$9)))</f>
        <v>0</v>
      </c>
      <c r="J24" s="131">
        <f>+('[1]N EERR RODEO'!J24*W24)+((('[1]N EERR RODEO'!J24*(100%-W24))/(1+TASAS!$I$9)))</f>
        <v>0</v>
      </c>
      <c r="K24" s="131">
        <f>+('[1]N EERR RODEO'!K24*X24)+((('[1]N EERR RODEO'!K24*(100%-X24))/(1+TASAS!$J$9)))</f>
        <v>0</v>
      </c>
      <c r="L24" s="131">
        <f>+('[1]N EERR RODEO'!L24*Y24)+((('[1]N EERR RODEO'!L24*(100%-Y24))/(1+TASAS!$K$9)))</f>
        <v>0</v>
      </c>
      <c r="M24" s="131">
        <f>+('[1]N EERR RODEO'!M24*Z24)+((('[1]N EERR RODEO'!M24*(100%-Z24))/(1+TASAS!$L$9)))</f>
        <v>0</v>
      </c>
      <c r="N24" s="131">
        <f>+('[1]N EERR RODEO'!N24*AA24)+((('[1]N EERR RODEO'!N24*(100%-AA24))/(1+TASAS!$M$9)))</f>
        <v>0</v>
      </c>
      <c r="O24" s="194">
        <f t="shared" si="6"/>
        <v>0</v>
      </c>
      <c r="P24" s="303">
        <v>1</v>
      </c>
      <c r="Q24" s="303">
        <v>1</v>
      </c>
      <c r="R24" s="303">
        <v>1</v>
      </c>
      <c r="S24" s="303">
        <v>1</v>
      </c>
      <c r="T24" s="303">
        <v>1</v>
      </c>
      <c r="U24" s="303">
        <v>1</v>
      </c>
      <c r="V24" s="303">
        <v>1</v>
      </c>
      <c r="W24" s="303">
        <v>1</v>
      </c>
      <c r="X24" s="303">
        <v>1</v>
      </c>
      <c r="Y24" s="303">
        <v>1</v>
      </c>
      <c r="Z24" s="303">
        <v>1</v>
      </c>
      <c r="AA24" s="303">
        <v>1</v>
      </c>
    </row>
    <row r="25" spans="1:27" s="3" customFormat="1" outlineLevel="1" x14ac:dyDescent="0.3">
      <c r="A25" s="202" t="s">
        <v>110</v>
      </c>
      <c r="B25" s="131"/>
      <c r="C25" s="131">
        <f>+('[1]N EERR RODEO'!C25*P25)+((('[1]N EERR RODEO'!C25*(100%-P25))/(1+TASAS!$B$9)))</f>
        <v>0</v>
      </c>
      <c r="D25" s="131">
        <f>+('[1]N EERR RODEO'!D25*Q25)+((('[1]N EERR RODEO'!D25*(100%-Q25))/(1+TASAS!$C$9)))</f>
        <v>0</v>
      </c>
      <c r="E25" s="131">
        <f>+('[1]N EERR RODEO'!E25*R25)+((('[1]N EERR RODEO'!E25*(100%-R25))/(1+TASAS!$D$9)))</f>
        <v>0</v>
      </c>
      <c r="F25" s="131">
        <f>+('[1]N EERR RODEO'!F25*S25)+((('[1]N EERR RODEO'!F25*(100%-S25))/(1+TASAS!$E$9)))</f>
        <v>0</v>
      </c>
      <c r="G25" s="131">
        <f>+('[1]N EERR RODEO'!G25*T25)+((('[1]N EERR RODEO'!G25*(100%-T25))/(1+TASAS!$F$9)))</f>
        <v>0</v>
      </c>
      <c r="H25" s="131">
        <f>+('[1]N EERR RODEO'!H25*U25)+((('[1]N EERR RODEO'!H25*(100%-U25))/(1+TASAS!$G$9)))</f>
        <v>0</v>
      </c>
      <c r="I25" s="131">
        <f>+('[1]N EERR RODEO'!I25*V25)+((('[1]N EERR RODEO'!I25*(100%-V25))/(1+TASAS!$H$9)))</f>
        <v>0</v>
      </c>
      <c r="J25" s="131">
        <f>+('[1]N EERR RODEO'!J25*W25)+((('[1]N EERR RODEO'!J25*(100%-W25))/(1+TASAS!$I$9)))</f>
        <v>0</v>
      </c>
      <c r="K25" s="131">
        <f>+('[1]N EERR RODEO'!K25*X25)+((('[1]N EERR RODEO'!K25*(100%-X25))/(1+TASAS!$J$9)))</f>
        <v>0</v>
      </c>
      <c r="L25" s="131">
        <f>+('[1]N EERR RODEO'!L25*Y25)+((('[1]N EERR RODEO'!L25*(100%-Y25))/(1+TASAS!$K$9)))</f>
        <v>0</v>
      </c>
      <c r="M25" s="131">
        <f>+('[1]N EERR RODEO'!M25*Z25)+((('[1]N EERR RODEO'!M25*(100%-Z25))/(1+TASAS!$L$9)))</f>
        <v>0</v>
      </c>
      <c r="N25" s="131">
        <f>+('[1]N EERR RODEO'!N25*AA25)+((('[1]N EERR RODEO'!N25*(100%-AA25))/(1+TASAS!$M$9)))</f>
        <v>0</v>
      </c>
      <c r="O25" s="194">
        <f t="shared" si="6"/>
        <v>0</v>
      </c>
      <c r="P25" s="303">
        <v>1</v>
      </c>
      <c r="Q25" s="303">
        <v>1</v>
      </c>
      <c r="R25" s="303">
        <v>1</v>
      </c>
      <c r="S25" s="303">
        <v>1</v>
      </c>
      <c r="T25" s="303">
        <v>1</v>
      </c>
      <c r="U25" s="303">
        <v>1</v>
      </c>
      <c r="V25" s="303">
        <v>1</v>
      </c>
      <c r="W25" s="303">
        <v>1</v>
      </c>
      <c r="X25" s="303">
        <v>1</v>
      </c>
      <c r="Y25" s="303">
        <v>1</v>
      </c>
      <c r="Z25" s="303">
        <v>1</v>
      </c>
      <c r="AA25" s="303">
        <v>1</v>
      </c>
    </row>
    <row r="26" spans="1:27" s="3" customFormat="1" outlineLevel="1" x14ac:dyDescent="0.3">
      <c r="A26" s="202" t="s">
        <v>111</v>
      </c>
      <c r="B26" s="131"/>
      <c r="C26" s="131"/>
      <c r="D26" s="131"/>
      <c r="E26" s="131">
        <v>17878.849999999999</v>
      </c>
      <c r="F26" s="131"/>
      <c r="G26" s="131"/>
      <c r="H26" s="131">
        <v>11556.83</v>
      </c>
      <c r="I26" s="131">
        <f>+('[1]N EERR RODEO'!I26*V26)+((('[1]N EERR RODEO'!I26*(100%-V26))/(1+TASAS!$H$9)))</f>
        <v>0</v>
      </c>
      <c r="J26" s="131">
        <f>+('[1]N EERR RODEO'!J26*W26)+((('[1]N EERR RODEO'!J26*(100%-W26))/(1+TASAS!$I$9)))</f>
        <v>0</v>
      </c>
      <c r="K26" s="131">
        <f>+('[1]N EERR RODEO'!K26*X26)+((('[1]N EERR RODEO'!K26*(100%-X26))/(1+TASAS!$J$9)))</f>
        <v>0</v>
      </c>
      <c r="L26" s="131">
        <f>+('[1]N EERR RODEO'!L26*Y26)+((('[1]N EERR RODEO'!L26*(100%-Y26))/(1+TASAS!$K$9)))</f>
        <v>0</v>
      </c>
      <c r="M26" s="131">
        <f>+('[1]N EERR RODEO'!M26*Z26)+((('[1]N EERR RODEO'!M26*(100%-Z26))/(1+TASAS!$L$9)))</f>
        <v>0</v>
      </c>
      <c r="N26" s="131">
        <f>+('[1]N EERR RODEO'!N26*AA26)+((('[1]N EERR RODEO'!N26*(100%-AA26))/(1+TASAS!$M$9)))</f>
        <v>0</v>
      </c>
      <c r="O26" s="194">
        <f t="shared" si="6"/>
        <v>29435.68</v>
      </c>
      <c r="P26" s="303">
        <v>0</v>
      </c>
      <c r="Q26" s="303">
        <v>0</v>
      </c>
      <c r="R26" s="303">
        <v>0</v>
      </c>
      <c r="S26" s="303">
        <v>0</v>
      </c>
      <c r="T26" s="303">
        <v>0</v>
      </c>
      <c r="U26" s="303">
        <v>0</v>
      </c>
      <c r="V26" s="303">
        <v>0</v>
      </c>
      <c r="W26" s="303">
        <v>0</v>
      </c>
      <c r="X26" s="303">
        <v>0</v>
      </c>
      <c r="Y26" s="303">
        <v>0</v>
      </c>
      <c r="Z26" s="303">
        <v>0</v>
      </c>
      <c r="AA26" s="303">
        <v>0</v>
      </c>
    </row>
    <row r="27" spans="1:27" s="3" customFormat="1" outlineLevel="1" x14ac:dyDescent="0.3">
      <c r="A27" s="202" t="s">
        <v>112</v>
      </c>
      <c r="B27" s="133"/>
      <c r="C27" s="131">
        <f>+('[1]N EERR RODEO'!C27*P27)+((('[1]N EERR RODEO'!C27*(100%-P27))/(1+TASAS!$B$9)))</f>
        <v>0.37927771297376373</v>
      </c>
      <c r="D27" s="131">
        <f>+('[1]N EERR RODEO'!D27*Q27)+((('[1]N EERR RODEO'!D27*(100%-Q27))/(1+TASAS!$C$9)))</f>
        <v>76.614080136645086</v>
      </c>
      <c r="E27" s="131">
        <f>+('[1]N EERR RODEO'!E27*R27)+((('[1]N EERR RODEO'!E27*(100%-R27))/(1+TASAS!$D$9)))</f>
        <v>54.792449818201895</v>
      </c>
      <c r="F27" s="131">
        <f>+('[1]N EERR RODEO'!F27*S27)+((('[1]N EERR RODEO'!F27*(100%-S27))/(1+TASAS!$E$9)))</f>
        <v>601.82277555469045</v>
      </c>
      <c r="G27" s="131">
        <f>+('[1]N EERR RODEO'!G27*T27)+((('[1]N EERR RODEO'!G27*(100%-T27))/(1+TASAS!$F$9)))</f>
        <v>134.24519096917589</v>
      </c>
      <c r="H27" s="131">
        <f>+('[1]N EERR RODEO'!H27*U27)+((('[1]N EERR RODEO'!H27*(100%-U27))/(1+TASAS!$G$9)))</f>
        <v>3.0491511041393387</v>
      </c>
      <c r="I27" s="131">
        <f>+('[1]N EERR RODEO'!I27*V27)+((('[1]N EERR RODEO'!I27*(100%-V27))/(1+TASAS!$H$9)))</f>
        <v>0</v>
      </c>
      <c r="J27" s="131">
        <f>+('[1]N EERR RODEO'!J27*W27)+((('[1]N EERR RODEO'!J27*(100%-W27))/(1+TASAS!$I$9)))</f>
        <v>0</v>
      </c>
      <c r="K27" s="131">
        <f>+('[1]N EERR RODEO'!K27*X27)+((('[1]N EERR RODEO'!K27*(100%-X27))/(1+TASAS!$J$9)))</f>
        <v>0</v>
      </c>
      <c r="L27" s="131">
        <f>+('[1]N EERR RODEO'!L27*Y27)+((('[1]N EERR RODEO'!L27*(100%-Y27))/(1+TASAS!$K$9)))</f>
        <v>0</v>
      </c>
      <c r="M27" s="131">
        <f>+('[1]N EERR RODEO'!M27*Z27)+((('[1]N EERR RODEO'!M27*(100%-Z27))/(1+TASAS!$L$9)))</f>
        <v>0</v>
      </c>
      <c r="N27" s="131">
        <f>+('[1]N EERR RODEO'!N27*AA27)+((('[1]N EERR RODEO'!N27*(100%-AA27))/(1+TASAS!$M$9)))</f>
        <v>0</v>
      </c>
      <c r="O27" s="194">
        <f t="shared" si="6"/>
        <v>870.90292529582644</v>
      </c>
      <c r="P27" s="303">
        <v>0</v>
      </c>
      <c r="Q27" s="303">
        <v>0</v>
      </c>
      <c r="R27" s="303">
        <v>0</v>
      </c>
      <c r="S27" s="303">
        <v>0</v>
      </c>
      <c r="T27" s="303">
        <v>0</v>
      </c>
      <c r="U27" s="303">
        <v>0</v>
      </c>
      <c r="V27" s="303">
        <v>0</v>
      </c>
      <c r="W27" s="303">
        <v>0</v>
      </c>
      <c r="X27" s="303">
        <v>0</v>
      </c>
      <c r="Y27" s="303">
        <v>0</v>
      </c>
      <c r="Z27" s="303">
        <v>0</v>
      </c>
      <c r="AA27" s="303">
        <v>0</v>
      </c>
    </row>
    <row r="28" spans="1:27" ht="15.6" customHeight="1" x14ac:dyDescent="0.3">
      <c r="A28" s="203"/>
      <c r="B28" s="131"/>
      <c r="C28" s="131"/>
      <c r="D28" s="131"/>
      <c r="E28" s="131"/>
      <c r="F28" s="131"/>
      <c r="G28" s="131"/>
      <c r="H28" s="131"/>
      <c r="I28" s="131"/>
      <c r="J28" s="131"/>
      <c r="K28" s="131"/>
      <c r="L28" s="131"/>
      <c r="M28" s="131"/>
      <c r="N28" s="131"/>
      <c r="O28" s="194">
        <f t="shared" si="6"/>
        <v>0</v>
      </c>
      <c r="P28" s="303"/>
      <c r="Q28" s="303"/>
      <c r="R28" s="303"/>
      <c r="S28" s="303"/>
      <c r="T28" s="303"/>
      <c r="U28" s="303"/>
      <c r="V28" s="303"/>
      <c r="W28" s="303"/>
      <c r="X28" s="303"/>
      <c r="Y28" s="303"/>
      <c r="Z28" s="303"/>
      <c r="AA28" s="303"/>
    </row>
    <row r="29" spans="1:27" s="28" customFormat="1" ht="18" customHeight="1" x14ac:dyDescent="0.3">
      <c r="A29" s="200" t="s">
        <v>47</v>
      </c>
      <c r="B29" s="184">
        <f>+SUM(B30:B33)</f>
        <v>0</v>
      </c>
      <c r="C29" s="184">
        <f t="shared" ref="C29:I29" si="7">+SUM(C30:C33)</f>
        <v>20670.849999999999</v>
      </c>
      <c r="D29" s="184">
        <f t="shared" si="7"/>
        <v>24313.03</v>
      </c>
      <c r="E29" s="184">
        <f t="shared" si="7"/>
        <v>19883.02</v>
      </c>
      <c r="F29" s="184">
        <f t="shared" si="7"/>
        <v>34256.07</v>
      </c>
      <c r="G29" s="184">
        <f t="shared" si="7"/>
        <v>35158</v>
      </c>
      <c r="H29" s="184">
        <f t="shared" si="7"/>
        <v>28890.240000000002</v>
      </c>
      <c r="I29" s="184">
        <f t="shared" si="7"/>
        <v>0</v>
      </c>
      <c r="J29" s="184">
        <f t="shared" ref="J29:O29" si="8">+SUM(J30:J33)</f>
        <v>0</v>
      </c>
      <c r="K29" s="184">
        <f t="shared" si="8"/>
        <v>0</v>
      </c>
      <c r="L29" s="184">
        <f t="shared" si="8"/>
        <v>0</v>
      </c>
      <c r="M29" s="184">
        <f t="shared" si="8"/>
        <v>0</v>
      </c>
      <c r="N29" s="184">
        <f t="shared" si="8"/>
        <v>0</v>
      </c>
      <c r="O29" s="201">
        <f t="shared" si="8"/>
        <v>163171.21</v>
      </c>
      <c r="P29" s="306"/>
      <c r="Q29" s="306"/>
      <c r="R29" s="306"/>
      <c r="S29" s="306"/>
      <c r="T29" s="306"/>
      <c r="U29" s="306"/>
      <c r="V29" s="306"/>
      <c r="W29" s="306"/>
      <c r="X29" s="306"/>
      <c r="Y29" s="306"/>
      <c r="Z29" s="306"/>
      <c r="AA29" s="306"/>
    </row>
    <row r="30" spans="1:27" outlineLevel="1" x14ac:dyDescent="0.3">
      <c r="A30" s="202" t="s">
        <v>245</v>
      </c>
      <c r="B30" s="131"/>
      <c r="C30" s="131">
        <f>+('[1]N EERR RODEO'!C30*P30)+((('[1]N EERR RODEO'!C30*(100%-P30))/(1+TASAS!$B$9)))</f>
        <v>20670.849999999999</v>
      </c>
      <c r="D30" s="131">
        <f>+('[1]N EERR RODEO'!D30*Q30)+((('[1]N EERR RODEO'!D30*(100%-Q30))/(1+TASAS!$C$9)))</f>
        <v>24313.03</v>
      </c>
      <c r="E30" s="131">
        <f>+('[1]N EERR RODEO'!E30*R30)+((('[1]N EERR RODEO'!E30*(100%-R30))/(1+TASAS!$D$9)))</f>
        <v>19883.02</v>
      </c>
      <c r="F30" s="131">
        <f>+('[1]N EERR RODEO'!F30*S30)+((('[1]N EERR RODEO'!F30*(100%-S30))/(1+TASAS!$E$9)))</f>
        <v>34256.07</v>
      </c>
      <c r="G30" s="131">
        <f>+('[1]N EERR RODEO'!G30*T30)+((('[1]N EERR RODEO'!G30*(100%-T30))/(1+TASAS!$F$9)))</f>
        <v>35158</v>
      </c>
      <c r="H30" s="131">
        <f>+('[1]N EERR RODEO'!H30*U30)+((('[1]N EERR RODEO'!H30*(100%-U30))/(1+TASAS!$G$9)))</f>
        <v>28890.240000000002</v>
      </c>
      <c r="I30" s="131">
        <f>+('[1]N EERR RODEO'!I30*V30)+((('[1]N EERR RODEO'!I30*(100%-V30))/(1+TASAS!$H$9)))</f>
        <v>0</v>
      </c>
      <c r="J30" s="131">
        <f>+('[1]N EERR RODEO'!J30*W30)+((('[1]N EERR RODEO'!J30*(100%-W30))/(1+TASAS!$I$9)))</f>
        <v>0</v>
      </c>
      <c r="K30" s="131">
        <f>+('[1]N EERR RODEO'!K30*X30)+((('[1]N EERR RODEO'!K30*(100%-X30))/(1+TASAS!$J$9)))</f>
        <v>0</v>
      </c>
      <c r="L30" s="131">
        <f>+('[1]N EERR RODEO'!L30*Y30)+((('[1]N EERR RODEO'!L30*(100%-Y30))/(1+TASAS!$K$9)))</f>
        <v>0</v>
      </c>
      <c r="M30" s="131">
        <f>+('[1]N EERR RODEO'!M30*Z30)+((('[1]N EERR RODEO'!M30*(100%-Z30))/(1+TASAS!$L$9)))</f>
        <v>0</v>
      </c>
      <c r="N30" s="131">
        <f>+('[1]N EERR RODEO'!N30*AA30)+((('[1]N EERR RODEO'!N30*(100%-AA30))/(1+TASAS!$M$9)))</f>
        <v>0</v>
      </c>
      <c r="O30" s="194">
        <f t="shared" si="3"/>
        <v>163171.21</v>
      </c>
      <c r="P30" s="303">
        <v>1</v>
      </c>
      <c r="Q30" s="303">
        <v>1</v>
      </c>
      <c r="R30" s="303">
        <v>1</v>
      </c>
      <c r="S30" s="303">
        <v>1</v>
      </c>
      <c r="T30" s="303">
        <v>1</v>
      </c>
      <c r="U30" s="303">
        <v>1</v>
      </c>
      <c r="V30" s="303">
        <v>1</v>
      </c>
      <c r="W30" s="303">
        <v>1</v>
      </c>
      <c r="X30" s="303">
        <v>1</v>
      </c>
      <c r="Y30" s="303">
        <v>1</v>
      </c>
      <c r="Z30" s="303">
        <v>1</v>
      </c>
      <c r="AA30" s="303">
        <v>1</v>
      </c>
    </row>
    <row r="31" spans="1:27" outlineLevel="1" x14ac:dyDescent="0.3">
      <c r="A31" s="202" t="s">
        <v>246</v>
      </c>
      <c r="B31" s="131"/>
      <c r="C31" s="131">
        <f>+('[1]N EERR RODEO'!C31*P31)+((('[1]N EERR RODEO'!C31*(100%-P31))/(1+TASAS!$B$9)))</f>
        <v>0</v>
      </c>
      <c r="D31" s="131">
        <f>+('[1]N EERR RODEO'!D31*Q31)+((('[1]N EERR RODEO'!D31*(100%-Q31))/(1+TASAS!$C$9)))</f>
        <v>0</v>
      </c>
      <c r="E31" s="131">
        <f>+('[1]N EERR RODEO'!E31*R31)+((('[1]N EERR RODEO'!E31*(100%-R31))/(1+TASAS!$D$9)))</f>
        <v>0</v>
      </c>
      <c r="F31" s="131">
        <f>+('[1]N EERR RODEO'!F31*S31)+((('[1]N EERR RODEO'!F31*(100%-S31))/(1+TASAS!$E$9)))</f>
        <v>0</v>
      </c>
      <c r="G31" s="131">
        <f>+('[1]N EERR RODEO'!G31*T31)+((('[1]N EERR RODEO'!G31*(100%-T31))/(1+TASAS!$F$9)))</f>
        <v>0</v>
      </c>
      <c r="H31" s="131">
        <f>+('[1]N EERR RODEO'!H31*U31)+((('[1]N EERR RODEO'!H31*(100%-U31))/(1+TASAS!$G$9)))</f>
        <v>0</v>
      </c>
      <c r="I31" s="131">
        <f>+('[1]N EERR RODEO'!I31*V31)+((('[1]N EERR RODEO'!I31*(100%-V31))/(1+TASAS!$H$9)))</f>
        <v>0</v>
      </c>
      <c r="J31" s="131">
        <f>+('[1]N EERR RODEO'!J31*W31)+((('[1]N EERR RODEO'!J31*(100%-W31))/(1+TASAS!$I$9)))</f>
        <v>0</v>
      </c>
      <c r="K31" s="131">
        <f>+('[1]N EERR RODEO'!K31*X31)+((('[1]N EERR RODEO'!K31*(100%-X31))/(1+TASAS!$J$9)))</f>
        <v>0</v>
      </c>
      <c r="L31" s="131">
        <f>+('[1]N EERR RODEO'!L31*Y31)+((('[1]N EERR RODEO'!L31*(100%-Y31))/(1+TASAS!$K$9)))</f>
        <v>0</v>
      </c>
      <c r="M31" s="131">
        <f>+('[1]N EERR RODEO'!M31*Z31)+((('[1]N EERR RODEO'!M31*(100%-Z31))/(1+TASAS!$L$9)))</f>
        <v>0</v>
      </c>
      <c r="N31" s="131">
        <f>+('[1]N EERR RODEO'!N31*AA31)+((('[1]N EERR RODEO'!N31*(100%-AA31))/(1+TASAS!$M$9)))</f>
        <v>0</v>
      </c>
      <c r="O31" s="194">
        <f t="shared" si="3"/>
        <v>0</v>
      </c>
      <c r="P31" s="303">
        <v>0</v>
      </c>
      <c r="Q31" s="303">
        <v>0</v>
      </c>
      <c r="R31" s="303">
        <v>0</v>
      </c>
      <c r="S31" s="303">
        <v>0</v>
      </c>
      <c r="T31" s="303">
        <v>0</v>
      </c>
      <c r="U31" s="303">
        <v>0</v>
      </c>
      <c r="V31" s="303">
        <v>0</v>
      </c>
      <c r="W31" s="303">
        <v>0</v>
      </c>
      <c r="X31" s="303">
        <v>0</v>
      </c>
      <c r="Y31" s="303">
        <v>0</v>
      </c>
      <c r="Z31" s="303">
        <v>0</v>
      </c>
      <c r="AA31" s="303">
        <v>0</v>
      </c>
    </row>
    <row r="32" spans="1:27" s="3" customFormat="1" outlineLevel="1" x14ac:dyDescent="0.3">
      <c r="A32" s="202" t="s">
        <v>247</v>
      </c>
      <c r="B32" s="133"/>
      <c r="C32" s="131">
        <f>+('[1]N EERR RODEO'!C32*P32)+((('[1]N EERR RODEO'!C32*(100%-P32))/(1+TASAS!$B$9)))</f>
        <v>0</v>
      </c>
      <c r="D32" s="131">
        <f>+('[1]N EERR RODEO'!D32*Q32)+((('[1]N EERR RODEO'!D32*(100%-Q32))/(1+TASAS!$C$9)))</f>
        <v>0</v>
      </c>
      <c r="E32" s="131">
        <f>+('[1]N EERR RODEO'!E32*R32)+((('[1]N EERR RODEO'!E32*(100%-R32))/(1+TASAS!$D$9)))</f>
        <v>0</v>
      </c>
      <c r="F32" s="131">
        <f>+('[1]N EERR RODEO'!F32*S32)+((('[1]N EERR RODEO'!F32*(100%-S32))/(1+TASAS!$E$9)))</f>
        <v>0</v>
      </c>
      <c r="G32" s="131">
        <f>+('[1]N EERR RODEO'!G32*T32)+((('[1]N EERR RODEO'!G32*(100%-T32))/(1+TASAS!$F$9)))</f>
        <v>0</v>
      </c>
      <c r="H32" s="131">
        <f>+('[1]N EERR RODEO'!H32*U32)+((('[1]N EERR RODEO'!H32*(100%-U32))/(1+TASAS!$G$9)))</f>
        <v>0</v>
      </c>
      <c r="I32" s="131">
        <f>+('[1]N EERR RODEO'!I32*V32)+((('[1]N EERR RODEO'!I32*(100%-V32))/(1+TASAS!$H$9)))</f>
        <v>0</v>
      </c>
      <c r="J32" s="131">
        <f>+('[1]N EERR RODEO'!J32*W32)+((('[1]N EERR RODEO'!J32*(100%-W32))/(1+TASAS!$I$9)))</f>
        <v>0</v>
      </c>
      <c r="K32" s="131">
        <f>+('[1]N EERR RODEO'!K32*X32)+((('[1]N EERR RODEO'!K32*(100%-X32))/(1+TASAS!$J$9)))</f>
        <v>0</v>
      </c>
      <c r="L32" s="131">
        <f>+('[1]N EERR RODEO'!L32*Y32)+((('[1]N EERR RODEO'!L32*(100%-Y32))/(1+TASAS!$K$9)))</f>
        <v>0</v>
      </c>
      <c r="M32" s="131">
        <f>+('[1]N EERR RODEO'!M32*Z32)+((('[1]N EERR RODEO'!M32*(100%-Z32))/(1+TASAS!$L$9)))</f>
        <v>0</v>
      </c>
      <c r="N32" s="131">
        <f>+('[1]N EERR RODEO'!N32*AA32)+((('[1]N EERR RODEO'!N32*(100%-AA32))/(1+TASAS!$M$9)))</f>
        <v>0</v>
      </c>
      <c r="O32" s="194">
        <f t="shared" si="3"/>
        <v>0</v>
      </c>
      <c r="P32" s="303">
        <v>1</v>
      </c>
      <c r="Q32" s="303">
        <v>1</v>
      </c>
      <c r="R32" s="303">
        <v>1</v>
      </c>
      <c r="S32" s="303">
        <v>1</v>
      </c>
      <c r="T32" s="303">
        <v>1</v>
      </c>
      <c r="U32" s="303">
        <v>1</v>
      </c>
      <c r="V32" s="303">
        <v>1</v>
      </c>
      <c r="W32" s="303">
        <v>1</v>
      </c>
      <c r="X32" s="303">
        <v>1</v>
      </c>
      <c r="Y32" s="303">
        <v>1</v>
      </c>
      <c r="Z32" s="303">
        <v>1</v>
      </c>
      <c r="AA32" s="303">
        <v>1</v>
      </c>
    </row>
    <row r="33" spans="1:27" s="6" customFormat="1" ht="14.4" customHeight="1" x14ac:dyDescent="0.3">
      <c r="A33" s="204"/>
      <c r="B33" s="136"/>
      <c r="C33" s="136"/>
      <c r="D33" s="136"/>
      <c r="E33" s="136"/>
      <c r="F33" s="131"/>
      <c r="G33" s="136">
        <v>0</v>
      </c>
      <c r="H33" s="136">
        <v>0</v>
      </c>
      <c r="I33" s="136"/>
      <c r="J33" s="136"/>
      <c r="K33" s="136"/>
      <c r="L33" s="136"/>
      <c r="M33" s="136"/>
      <c r="N33" s="136"/>
      <c r="O33" s="194">
        <f t="shared" si="3"/>
        <v>0</v>
      </c>
      <c r="P33" s="307"/>
      <c r="Q33" s="307"/>
      <c r="R33" s="307"/>
      <c r="S33" s="307"/>
      <c r="T33" s="307"/>
      <c r="U33" s="307"/>
      <c r="V33" s="307"/>
      <c r="W33" s="307"/>
      <c r="X33" s="307"/>
      <c r="Y33" s="307"/>
      <c r="Z33" s="307"/>
      <c r="AA33" s="307"/>
    </row>
    <row r="34" spans="1:27" s="182" customFormat="1" ht="18.600000000000001" thickBot="1" x14ac:dyDescent="0.4">
      <c r="A34" s="218" t="s">
        <v>59</v>
      </c>
      <c r="B34" s="181">
        <f>+B4-B29</f>
        <v>0</v>
      </c>
      <c r="C34" s="181">
        <f t="shared" ref="C34:N34" si="9">+C4-C29</f>
        <v>13734.409118830947</v>
      </c>
      <c r="D34" s="181">
        <f t="shared" si="9"/>
        <v>14760.289528993526</v>
      </c>
      <c r="E34" s="181">
        <f t="shared" si="9"/>
        <v>47151.878821518083</v>
      </c>
      <c r="F34" s="181">
        <f t="shared" si="9"/>
        <v>21255.327741533452</v>
      </c>
      <c r="G34" s="181">
        <f t="shared" si="9"/>
        <v>26940.889744625078</v>
      </c>
      <c r="H34" s="181">
        <f t="shared" si="9"/>
        <v>38565.204073129615</v>
      </c>
      <c r="I34" s="181">
        <f t="shared" si="9"/>
        <v>0</v>
      </c>
      <c r="J34" s="181">
        <f t="shared" si="9"/>
        <v>0</v>
      </c>
      <c r="K34" s="181">
        <f t="shared" si="9"/>
        <v>0</v>
      </c>
      <c r="L34" s="181">
        <f t="shared" si="9"/>
        <v>0</v>
      </c>
      <c r="M34" s="181">
        <f t="shared" si="9"/>
        <v>0</v>
      </c>
      <c r="N34" s="181">
        <f t="shared" si="9"/>
        <v>0</v>
      </c>
      <c r="O34" s="219">
        <f t="shared" ref="O34" si="10">+O4-O29</f>
        <v>162407.99902863076</v>
      </c>
      <c r="P34" s="308"/>
      <c r="Q34" s="308"/>
      <c r="R34" s="308"/>
      <c r="S34" s="308"/>
      <c r="T34" s="308"/>
      <c r="U34" s="308"/>
      <c r="V34" s="308"/>
      <c r="W34" s="308"/>
      <c r="X34" s="308"/>
      <c r="Y34" s="308"/>
      <c r="Z34" s="308"/>
      <c r="AA34" s="308"/>
    </row>
    <row r="35" spans="1:27" s="3" customFormat="1" ht="15" thickTop="1" x14ac:dyDescent="0.3">
      <c r="A35" s="205"/>
      <c r="B35" s="133"/>
      <c r="C35" s="133"/>
      <c r="D35" s="133"/>
      <c r="E35" s="133"/>
      <c r="F35" s="133"/>
      <c r="G35" s="133"/>
      <c r="H35" s="133"/>
      <c r="I35" s="133"/>
      <c r="J35" s="133"/>
      <c r="K35" s="133"/>
      <c r="L35" s="133"/>
      <c r="M35" s="133"/>
      <c r="N35" s="133"/>
      <c r="O35" s="206">
        <f t="shared" si="3"/>
        <v>0</v>
      </c>
      <c r="P35" s="304"/>
      <c r="Q35" s="304"/>
      <c r="R35" s="304"/>
      <c r="S35" s="304"/>
      <c r="T35" s="304"/>
      <c r="U35" s="304"/>
      <c r="V35" s="304"/>
      <c r="W35" s="304"/>
      <c r="X35" s="304"/>
      <c r="Y35" s="304"/>
      <c r="Z35" s="304"/>
      <c r="AA35" s="304"/>
    </row>
    <row r="36" spans="1:27" s="190" customFormat="1" ht="18" x14ac:dyDescent="0.35">
      <c r="A36" s="200" t="s">
        <v>248</v>
      </c>
      <c r="B36" s="184">
        <f>+B37+B193</f>
        <v>0</v>
      </c>
      <c r="C36" s="184">
        <f t="shared" ref="C36:I36" si="11">+C37+C193</f>
        <v>9979.0827943490895</v>
      </c>
      <c r="D36" s="184">
        <f t="shared" si="11"/>
        <v>8085.7871404170537</v>
      </c>
      <c r="E36" s="184">
        <f t="shared" si="11"/>
        <v>11896.536367823708</v>
      </c>
      <c r="F36" s="184">
        <f t="shared" si="11"/>
        <v>13388.080095601401</v>
      </c>
      <c r="G36" s="184">
        <f t="shared" si="11"/>
        <v>14507.575681113647</v>
      </c>
      <c r="H36" s="184">
        <f t="shared" si="11"/>
        <v>14036.616813817625</v>
      </c>
      <c r="I36" s="184">
        <f t="shared" si="11"/>
        <v>0</v>
      </c>
      <c r="J36" s="184">
        <f t="shared" ref="J36:L36" si="12">+J37+J193</f>
        <v>0</v>
      </c>
      <c r="K36" s="184">
        <f t="shared" si="12"/>
        <v>0</v>
      </c>
      <c r="L36" s="184">
        <f t="shared" si="12"/>
        <v>0</v>
      </c>
      <c r="M36" s="184">
        <f t="shared" ref="M36:O36" si="13">+M37+M193</f>
        <v>0</v>
      </c>
      <c r="N36" s="184">
        <f t="shared" si="13"/>
        <v>0</v>
      </c>
      <c r="O36" s="201">
        <f t="shared" si="13"/>
        <v>71893.678893122516</v>
      </c>
      <c r="P36" s="309"/>
      <c r="Q36" s="309"/>
      <c r="R36" s="309"/>
      <c r="S36" s="309"/>
      <c r="T36" s="309"/>
      <c r="U36" s="309"/>
      <c r="V36" s="309"/>
      <c r="W36" s="309"/>
      <c r="X36" s="309"/>
      <c r="Y36" s="309"/>
      <c r="Z36" s="309"/>
      <c r="AA36" s="309"/>
    </row>
    <row r="37" spans="1:27" s="188" customFormat="1" ht="17.399999999999999" x14ac:dyDescent="0.35">
      <c r="A37" s="207" t="s">
        <v>101</v>
      </c>
      <c r="B37" s="189">
        <f>+B38+B95+B139+B172+B188</f>
        <v>0</v>
      </c>
      <c r="C37" s="189">
        <f t="shared" ref="C37:N37" si="14">+C38+C95+C139+C172+C188</f>
        <v>9965.6277620396595</v>
      </c>
      <c r="D37" s="189">
        <f t="shared" si="14"/>
        <v>8071.9589246317</v>
      </c>
      <c r="E37" s="189">
        <f t="shared" si="14"/>
        <v>11870.190590035414</v>
      </c>
      <c r="F37" s="189">
        <f t="shared" si="14"/>
        <v>13354.292188711561</v>
      </c>
      <c r="G37" s="189">
        <f t="shared" si="14"/>
        <v>14480.158764695561</v>
      </c>
      <c r="H37" s="189">
        <f t="shared" si="14"/>
        <v>13988.371759793907</v>
      </c>
      <c r="I37" s="189">
        <f t="shared" si="14"/>
        <v>0</v>
      </c>
      <c r="J37" s="189">
        <f t="shared" si="14"/>
        <v>0</v>
      </c>
      <c r="K37" s="189">
        <f t="shared" si="14"/>
        <v>0</v>
      </c>
      <c r="L37" s="189">
        <f t="shared" si="14"/>
        <v>0</v>
      </c>
      <c r="M37" s="189">
        <f t="shared" si="14"/>
        <v>0</v>
      </c>
      <c r="N37" s="189">
        <f t="shared" si="14"/>
        <v>0</v>
      </c>
      <c r="O37" s="208">
        <f t="shared" ref="O37" si="15">+O38+O95+O139+O172+O188</f>
        <v>71730.599989907802</v>
      </c>
      <c r="P37" s="310"/>
      <c r="Q37" s="310"/>
      <c r="R37" s="310"/>
      <c r="S37" s="310"/>
      <c r="T37" s="310"/>
      <c r="U37" s="310"/>
      <c r="V37" s="310"/>
      <c r="W37" s="310"/>
      <c r="X37" s="310"/>
      <c r="Y37" s="310"/>
      <c r="Z37" s="310"/>
      <c r="AA37" s="310"/>
    </row>
    <row r="38" spans="1:27" s="187" customFormat="1" ht="15.6" x14ac:dyDescent="0.3">
      <c r="A38" s="209" t="s">
        <v>60</v>
      </c>
      <c r="B38" s="186">
        <f>+SUM(B39:B94)</f>
        <v>0</v>
      </c>
      <c r="C38" s="186">
        <f t="shared" ref="C38:H38" si="16">+SUM(C39:C94)</f>
        <v>4830.2987531707686</v>
      </c>
      <c r="D38" s="186">
        <f t="shared" si="16"/>
        <v>5033.0295188954542</v>
      </c>
      <c r="E38" s="186">
        <f t="shared" si="16"/>
        <v>5350.1868663685354</v>
      </c>
      <c r="F38" s="186">
        <f t="shared" si="16"/>
        <v>6263.4498657843524</v>
      </c>
      <c r="G38" s="186">
        <f t="shared" si="16"/>
        <v>7184.8140771772833</v>
      </c>
      <c r="H38" s="186">
        <f t="shared" si="16"/>
        <v>7478.4222908355732</v>
      </c>
      <c r="I38" s="186">
        <f t="shared" ref="I38:L38" si="17">+SUM(I39:I94)</f>
        <v>0</v>
      </c>
      <c r="J38" s="186">
        <f t="shared" si="17"/>
        <v>0</v>
      </c>
      <c r="K38" s="186">
        <f t="shared" si="17"/>
        <v>0</v>
      </c>
      <c r="L38" s="186">
        <f t="shared" si="17"/>
        <v>0</v>
      </c>
      <c r="M38" s="186">
        <f t="shared" ref="M38:O38" si="18">+SUM(M39:M94)</f>
        <v>0</v>
      </c>
      <c r="N38" s="186">
        <f t="shared" si="18"/>
        <v>0</v>
      </c>
      <c r="O38" s="210">
        <f t="shared" si="18"/>
        <v>36140.201372231968</v>
      </c>
      <c r="P38" s="305"/>
      <c r="Q38" s="305"/>
      <c r="R38" s="305"/>
      <c r="S38" s="305"/>
      <c r="T38" s="305"/>
      <c r="U38" s="305"/>
      <c r="V38" s="305"/>
      <c r="W38" s="305"/>
      <c r="X38" s="305"/>
      <c r="Y38" s="305"/>
      <c r="Z38" s="305"/>
      <c r="AA38" s="305"/>
    </row>
    <row r="39" spans="1:27" outlineLevel="1" x14ac:dyDescent="0.3">
      <c r="A39" s="203" t="s">
        <v>61</v>
      </c>
      <c r="B39" s="131"/>
      <c r="C39" s="131">
        <f>+('[1]N EERR RODEO'!C39*P39)+((('[1]N EERR RODEO'!C39*(100%-P39))/(1+TASAS!$B$9)))</f>
        <v>56.835697939232361</v>
      </c>
      <c r="D39" s="131">
        <f>+('[1]N EERR RODEO'!D39*Q39)+((('[1]N EERR RODEO'!D39*(100%-Q39))/(1+TASAS!$C$9)))</f>
        <v>66.476669276208114</v>
      </c>
      <c r="E39" s="131">
        <f>+('[1]N EERR RODEO'!E39*R39)+((('[1]N EERR RODEO'!E39*(100%-R39))/(1+TASAS!$D$9)))</f>
        <v>62.773027944064559</v>
      </c>
      <c r="F39" s="131">
        <f>+('[1]N EERR RODEO'!F39*S39)+((('[1]N EERR RODEO'!F39*(100%-S39))/(1+TASAS!$E$9)))</f>
        <v>69.827842117555463</v>
      </c>
      <c r="G39" s="131">
        <f>+('[1]N EERR RODEO'!G39*T39)+((('[1]N EERR RODEO'!G39*(100%-T39))/(1+TASAS!$F$9)))</f>
        <v>70.343625197403057</v>
      </c>
      <c r="H39" s="131">
        <f>+('[1]N EERR RODEO'!H39*U39)+((('[1]N EERR RODEO'!H39*(100%-U39))/(1+TASAS!$G$9)))</f>
        <v>72.096899214323372</v>
      </c>
      <c r="I39" s="131">
        <f>+('[1]N EERR RODEO'!I39*V39)+((('[1]N EERR RODEO'!I39*(100%-V39))/(1+TASAS!$H$9)))</f>
        <v>0</v>
      </c>
      <c r="J39" s="131">
        <f>+('[1]N EERR RODEO'!J39*W39)+((('[1]N EERR RODEO'!J39*(100%-W39))/(1+TASAS!$I$9)))</f>
        <v>0</v>
      </c>
      <c r="K39" s="131">
        <f>+('[1]N EERR RODEO'!K39*X39)+((('[1]N EERR RODEO'!K39*(100%-X39))/(1+TASAS!$J$9)))</f>
        <v>0</v>
      </c>
      <c r="L39" s="131">
        <f>+('[1]N EERR RODEO'!L39*Y39)+((('[1]N EERR RODEO'!L39*(100%-Y39))/(1+TASAS!$K$9)))</f>
        <v>0</v>
      </c>
      <c r="M39" s="131">
        <f>+('[1]N EERR RODEO'!M39*Z39)+((('[1]N EERR RODEO'!M39*(100%-Z39))/(1+TASAS!$L$9)))</f>
        <v>0</v>
      </c>
      <c r="N39" s="131">
        <f>+('[1]N EERR RODEO'!N39*AA39)+((('[1]N EERR RODEO'!N39*(100%-AA39))/(1+TASAS!$M$9)))</f>
        <v>0</v>
      </c>
      <c r="O39" s="194">
        <f t="shared" si="3"/>
        <v>398.3537616887869</v>
      </c>
      <c r="P39" s="303">
        <v>0</v>
      </c>
      <c r="Q39" s="303">
        <v>0</v>
      </c>
      <c r="R39" s="303">
        <v>0</v>
      </c>
      <c r="S39" s="303">
        <v>0</v>
      </c>
      <c r="T39" s="303">
        <v>0</v>
      </c>
      <c r="U39" s="303">
        <v>0</v>
      </c>
      <c r="V39" s="303">
        <v>0</v>
      </c>
      <c r="W39" s="303">
        <v>0</v>
      </c>
      <c r="X39" s="303">
        <v>0</v>
      </c>
      <c r="Y39" s="303">
        <v>0</v>
      </c>
      <c r="Z39" s="303">
        <v>0</v>
      </c>
      <c r="AA39" s="303">
        <v>0</v>
      </c>
    </row>
    <row r="40" spans="1:27" outlineLevel="1" x14ac:dyDescent="0.3">
      <c r="A40" s="203" t="s">
        <v>3</v>
      </c>
      <c r="B40" s="131"/>
      <c r="C40" s="131">
        <f>+('[1]N EERR RODEO'!C40*P40)+((('[1]N EERR RODEO'!C40*(100%-P40))/(1+TASAS!$B$9)))</f>
        <v>13.430161639726716</v>
      </c>
      <c r="D40" s="131">
        <f>+('[1]N EERR RODEO'!D40*Q40)+((('[1]N EERR RODEO'!D40*(100%-Q40))/(1+TASAS!$C$9)))</f>
        <v>0</v>
      </c>
      <c r="E40" s="131">
        <f>+('[1]N EERR RODEO'!E40*R40)+((('[1]N EERR RODEO'!E40*(100%-R40))/(1+TASAS!$D$9)))</f>
        <v>0</v>
      </c>
      <c r="F40" s="131">
        <f>+('[1]N EERR RODEO'!F40*S40)+((('[1]N EERR RODEO'!F40*(100%-S40))/(1+TASAS!$E$9)))</f>
        <v>0</v>
      </c>
      <c r="G40" s="131">
        <f>+('[1]N EERR RODEO'!G40*T40)+((('[1]N EERR RODEO'!G40*(100%-T40))/(1+TASAS!$F$9)))</f>
        <v>0</v>
      </c>
      <c r="H40" s="131">
        <f>+('[1]N EERR RODEO'!H40*U40)+((('[1]N EERR RODEO'!H40*(100%-U40))/(1+TASAS!$G$9)))</f>
        <v>0</v>
      </c>
      <c r="I40" s="131">
        <f>+('[1]N EERR RODEO'!I40*V40)+((('[1]N EERR RODEO'!I40*(100%-V40))/(1+TASAS!$H$9)))</f>
        <v>0</v>
      </c>
      <c r="J40" s="131">
        <f>+('[1]N EERR RODEO'!J40*W40)+((('[1]N EERR RODEO'!J40*(100%-W40))/(1+TASAS!$I$9)))</f>
        <v>0</v>
      </c>
      <c r="K40" s="131">
        <f>+('[1]N EERR RODEO'!K40*X40)+((('[1]N EERR RODEO'!K40*(100%-X40))/(1+TASAS!$J$9)))</f>
        <v>0</v>
      </c>
      <c r="L40" s="131">
        <f>+('[1]N EERR RODEO'!L40*Y40)+((('[1]N EERR RODEO'!L40*(100%-Y40))/(1+TASAS!$K$9)))</f>
        <v>0</v>
      </c>
      <c r="M40" s="131">
        <f>+('[1]N EERR RODEO'!M40*Z40)+((('[1]N EERR RODEO'!M40*(100%-Z40))/(1+TASAS!$L$9)))</f>
        <v>0</v>
      </c>
      <c r="N40" s="131">
        <f>+('[1]N EERR RODEO'!N40*AA40)+((('[1]N EERR RODEO'!N40*(100%-AA40))/(1+TASAS!$M$9)))</f>
        <v>0</v>
      </c>
      <c r="O40" s="194">
        <f t="shared" si="3"/>
        <v>13.430161639726716</v>
      </c>
      <c r="P40" s="303">
        <v>0</v>
      </c>
      <c r="Q40" s="303">
        <v>0</v>
      </c>
      <c r="R40" s="303">
        <v>0</v>
      </c>
      <c r="S40" s="303">
        <v>0</v>
      </c>
      <c r="T40" s="303">
        <v>0</v>
      </c>
      <c r="U40" s="303">
        <v>0</v>
      </c>
      <c r="V40" s="303">
        <v>0</v>
      </c>
      <c r="W40" s="303">
        <v>0</v>
      </c>
      <c r="X40" s="303">
        <v>0</v>
      </c>
      <c r="Y40" s="303">
        <v>0</v>
      </c>
      <c r="Z40" s="303">
        <v>0</v>
      </c>
      <c r="AA40" s="303">
        <v>0</v>
      </c>
    </row>
    <row r="41" spans="1:27" outlineLevel="1" x14ac:dyDescent="0.3">
      <c r="A41" s="203" t="s">
        <v>4</v>
      </c>
      <c r="B41" s="131"/>
      <c r="C41" s="131">
        <f>+('[1]N EERR RODEO'!C41*P41)+((('[1]N EERR RODEO'!C41*(100%-P41))/(1+TASAS!$B$9)))</f>
        <v>908.2395515562223</v>
      </c>
      <c r="D41" s="131">
        <f>+('[1]N EERR RODEO'!D41*Q41)+((('[1]N EERR RODEO'!D41*(100%-Q41))/(1+TASAS!$C$9)))</f>
        <v>1036.9334011814108</v>
      </c>
      <c r="E41" s="131">
        <f>+('[1]N EERR RODEO'!E41*R41)+((('[1]N EERR RODEO'!E41*(100%-R41))/(1+TASAS!$D$9)))</f>
        <v>1030.9327742943001</v>
      </c>
      <c r="F41" s="131">
        <f>+('[1]N EERR RODEO'!F41*S41)+((('[1]N EERR RODEO'!F41*(100%-S41))/(1+TASAS!$E$9)))</f>
        <v>1077.3673641105488</v>
      </c>
      <c r="G41" s="131">
        <f>+('[1]N EERR RODEO'!G41*T41)+((('[1]N EERR RODEO'!G41*(100%-T41))/(1+TASAS!$F$9)))</f>
        <v>2259.3157276130314</v>
      </c>
      <c r="H41" s="131">
        <f>+('[1]N EERR RODEO'!H41*U41)+((('[1]N EERR RODEO'!H41*(100%-U41))/(1+TASAS!$G$9)))</f>
        <v>1751.4706081218133</v>
      </c>
      <c r="I41" s="131">
        <f>+('[1]N EERR RODEO'!I41*V41)+((('[1]N EERR RODEO'!I41*(100%-V41))/(1+TASAS!$H$9)))</f>
        <v>0</v>
      </c>
      <c r="J41" s="131">
        <f>+('[1]N EERR RODEO'!J41*W41)+((('[1]N EERR RODEO'!J41*(100%-W41))/(1+TASAS!$I$9)))</f>
        <v>0</v>
      </c>
      <c r="K41" s="131">
        <f>+('[1]N EERR RODEO'!K41*X41)+((('[1]N EERR RODEO'!K41*(100%-X41))/(1+TASAS!$J$9)))</f>
        <v>0</v>
      </c>
      <c r="L41" s="131">
        <f>+('[1]N EERR RODEO'!L41*Y41)+((('[1]N EERR RODEO'!L41*(100%-Y41))/(1+TASAS!$K$9)))</f>
        <v>0</v>
      </c>
      <c r="M41" s="131">
        <f>+('[1]N EERR RODEO'!M41*Z41)+((('[1]N EERR RODEO'!M41*(100%-Z41))/(1+TASAS!$L$9)))</f>
        <v>0</v>
      </c>
      <c r="N41" s="131">
        <f>+('[1]N EERR RODEO'!N41*AA41)+((('[1]N EERR RODEO'!N41*(100%-AA41))/(1+TASAS!$M$9)))</f>
        <v>0</v>
      </c>
      <c r="O41" s="194">
        <f t="shared" si="3"/>
        <v>8064.2594268773264</v>
      </c>
      <c r="P41" s="303">
        <v>0</v>
      </c>
      <c r="Q41" s="303">
        <v>0</v>
      </c>
      <c r="R41" s="303">
        <v>0</v>
      </c>
      <c r="S41" s="303">
        <v>0</v>
      </c>
      <c r="T41" s="303">
        <v>0</v>
      </c>
      <c r="U41" s="303">
        <v>0</v>
      </c>
      <c r="V41" s="303">
        <v>0</v>
      </c>
      <c r="W41" s="303">
        <v>0</v>
      </c>
      <c r="X41" s="303">
        <v>0</v>
      </c>
      <c r="Y41" s="303">
        <v>0</v>
      </c>
      <c r="Z41" s="303">
        <v>0</v>
      </c>
      <c r="AA41" s="303">
        <v>0</v>
      </c>
    </row>
    <row r="42" spans="1:27" outlineLevel="1" x14ac:dyDescent="0.3">
      <c r="A42" s="203" t="s">
        <v>5</v>
      </c>
      <c r="B42" s="131"/>
      <c r="C42" s="131">
        <f>+('[1]N EERR RODEO'!C42*P42)+((('[1]N EERR RODEO'!C42*(100%-P42))/(1+TASAS!$B$9)))</f>
        <v>1168.6789870206819</v>
      </c>
      <c r="D42" s="131">
        <f>+('[1]N EERR RODEO'!D42*Q42)+((('[1]N EERR RODEO'!D42*(100%-Q42))/(1+TASAS!$C$9)))</f>
        <v>1375.2009451284607</v>
      </c>
      <c r="E42" s="131">
        <f>+('[1]N EERR RODEO'!E42*R42)+((('[1]N EERR RODEO'!E42*(100%-R42))/(1+TASAS!$D$9)))</f>
        <v>1515.1254471602426</v>
      </c>
      <c r="F42" s="131">
        <f>+('[1]N EERR RODEO'!F42*S42)+((('[1]N EERR RODEO'!F42*(100%-S42))/(1+TASAS!$E$9)))</f>
        <v>1775.0098304398596</v>
      </c>
      <c r="G42" s="131">
        <f>+('[1]N EERR RODEO'!G42*T42)+((('[1]N EERR RODEO'!G42*(100%-T42))/(1+TASAS!$F$9)))</f>
        <v>1765.8722942621514</v>
      </c>
      <c r="H42" s="131">
        <f>+('[1]N EERR RODEO'!H42*U42)+((('[1]N EERR RODEO'!H42*(100%-U42))/(1+TASAS!$G$9)))</f>
        <v>1848.2791653707279</v>
      </c>
      <c r="I42" s="131">
        <f>+('[1]N EERR RODEO'!I42*V42)+((('[1]N EERR RODEO'!I42*(100%-V42))/(1+TASAS!$H$9)))</f>
        <v>0</v>
      </c>
      <c r="J42" s="131">
        <f>+('[1]N EERR RODEO'!J42*W42)+((('[1]N EERR RODEO'!J42*(100%-W42))/(1+TASAS!$I$9)))</f>
        <v>0</v>
      </c>
      <c r="K42" s="131">
        <f>+('[1]N EERR RODEO'!K42*X42)+((('[1]N EERR RODEO'!K42*(100%-X42))/(1+TASAS!$J$9)))</f>
        <v>0</v>
      </c>
      <c r="L42" s="131">
        <f>+('[1]N EERR RODEO'!L42*Y42)+((('[1]N EERR RODEO'!L42*(100%-Y42))/(1+TASAS!$K$9)))</f>
        <v>0</v>
      </c>
      <c r="M42" s="131">
        <f>+('[1]N EERR RODEO'!M42*Z42)+((('[1]N EERR RODEO'!M42*(100%-Z42))/(1+TASAS!$L$9)))</f>
        <v>0</v>
      </c>
      <c r="N42" s="131">
        <f>+('[1]N EERR RODEO'!N42*AA42)+((('[1]N EERR RODEO'!N42*(100%-AA42))/(1+TASAS!$M$9)))</f>
        <v>0</v>
      </c>
      <c r="O42" s="194">
        <f t="shared" si="3"/>
        <v>9448.1666693821244</v>
      </c>
      <c r="P42" s="303">
        <v>0</v>
      </c>
      <c r="Q42" s="303">
        <v>0</v>
      </c>
      <c r="R42" s="303">
        <v>0</v>
      </c>
      <c r="S42" s="303">
        <v>0</v>
      </c>
      <c r="T42" s="303">
        <v>0</v>
      </c>
      <c r="U42" s="303">
        <v>0</v>
      </c>
      <c r="V42" s="303">
        <v>0</v>
      </c>
      <c r="W42" s="303">
        <v>0</v>
      </c>
      <c r="X42" s="303">
        <v>0</v>
      </c>
      <c r="Y42" s="303">
        <v>0</v>
      </c>
      <c r="Z42" s="303">
        <v>0</v>
      </c>
      <c r="AA42" s="303">
        <v>0</v>
      </c>
    </row>
    <row r="43" spans="1:27" outlineLevel="1" x14ac:dyDescent="0.3">
      <c r="A43" s="203" t="s">
        <v>249</v>
      </c>
      <c r="B43" s="131"/>
      <c r="C43" s="131">
        <f>+('[1]N EERR RODEO'!C43*P43)+((('[1]N EERR RODEO'!C43*(100%-P43))/(1+TASAS!$B$9)))</f>
        <v>965.72</v>
      </c>
      <c r="D43" s="131">
        <f>+('[1]N EERR RODEO'!D43*Q43)+((('[1]N EERR RODEO'!D43*(100%-Q43))/(1+TASAS!$C$9)))</f>
        <v>1362.08</v>
      </c>
      <c r="E43" s="131">
        <f>+('[1]N EERR RODEO'!E43*R43)+((('[1]N EERR RODEO'!E43*(100%-R43))/(1+TASAS!$D$9)))</f>
        <v>1434.12</v>
      </c>
      <c r="F43" s="131">
        <f>+('[1]N EERR RODEO'!F43*S43)+((('[1]N EERR RODEO'!F43*(100%-S43))/(1+TASAS!$E$9)))</f>
        <v>1492.15</v>
      </c>
      <c r="G43" s="131">
        <f>+('[1]N EERR RODEO'!G43*T43)+((('[1]N EERR RODEO'!G43*(100%-T43))/(1+TASAS!$F$9)))</f>
        <v>1708.14</v>
      </c>
      <c r="H43" s="131">
        <f>+('[1]N EERR RODEO'!H43*U43)+((('[1]N EERR RODEO'!H43*(100%-U43))/(1+TASAS!$G$9)))</f>
        <v>1762.49</v>
      </c>
      <c r="I43" s="131">
        <f>+('[1]N EERR RODEO'!I43*V43)+((('[1]N EERR RODEO'!I43*(100%-V43))/(1+TASAS!$H$9)))</f>
        <v>0</v>
      </c>
      <c r="J43" s="131">
        <f>+('[1]N EERR RODEO'!J43*W43)+((('[1]N EERR RODEO'!J43*(100%-W43))/(1+TASAS!$I$9)))</f>
        <v>0</v>
      </c>
      <c r="K43" s="131">
        <f>+('[1]N EERR RODEO'!K43*X43)+((('[1]N EERR RODEO'!K43*(100%-X43))/(1+TASAS!$J$9)))</f>
        <v>0</v>
      </c>
      <c r="L43" s="131">
        <f>+('[1]N EERR RODEO'!L43*Y43)+((('[1]N EERR RODEO'!L43*(100%-Y43))/(1+TASAS!$K$9)))</f>
        <v>0</v>
      </c>
      <c r="M43" s="131">
        <f>+('[1]N EERR RODEO'!M43*Z43)+((('[1]N EERR RODEO'!M43*(100%-Z43))/(1+TASAS!$L$9)))</f>
        <v>0</v>
      </c>
      <c r="N43" s="131">
        <f>+('[1]N EERR RODEO'!N43*AA43)+((('[1]N EERR RODEO'!N43*(100%-AA43))/(1+TASAS!$M$9)))</f>
        <v>0</v>
      </c>
      <c r="O43" s="194">
        <f t="shared" si="3"/>
        <v>8724.7000000000007</v>
      </c>
      <c r="P43" s="303">
        <v>1</v>
      </c>
      <c r="Q43" s="303">
        <v>1</v>
      </c>
      <c r="R43" s="303">
        <v>1</v>
      </c>
      <c r="S43" s="303">
        <v>1</v>
      </c>
      <c r="T43" s="303">
        <v>1</v>
      </c>
      <c r="U43" s="303">
        <v>1</v>
      </c>
      <c r="V43" s="303">
        <v>1</v>
      </c>
      <c r="W43" s="303">
        <v>1</v>
      </c>
      <c r="X43" s="303">
        <v>1</v>
      </c>
      <c r="Y43" s="303">
        <v>1</v>
      </c>
      <c r="Z43" s="303">
        <v>1</v>
      </c>
      <c r="AA43" s="303">
        <v>1</v>
      </c>
    </row>
    <row r="44" spans="1:27" outlineLevel="1" x14ac:dyDescent="0.3">
      <c r="A44" s="203" t="s">
        <v>7</v>
      </c>
      <c r="B44" s="131"/>
      <c r="C44" s="131">
        <f>+('[1]N EERR RODEO'!C44*P44)+((('[1]N EERR RODEO'!C44*(100%-P44))/(1+TASAS!$B$9)))</f>
        <v>75.855542594752748</v>
      </c>
      <c r="D44" s="131">
        <f>+('[1]N EERR RODEO'!D44*Q44)+((('[1]N EERR RODEO'!D44*(100%-Q44))/(1+TASAS!$C$9)))</f>
        <v>83.735576115578965</v>
      </c>
      <c r="E44" s="131">
        <f>+('[1]N EERR RODEO'!E44*R44)+((('[1]N EERR RODEO'!E44*(100%-R44))/(1+TASAS!$D$9)))</f>
        <v>86.009764253996806</v>
      </c>
      <c r="F44" s="131">
        <f>+('[1]N EERR RODEO'!F44*S44)+((('[1]N EERR RODEO'!F44*(100%-S44))/(1+TASAS!$E$9)))</f>
        <v>91.278224990268583</v>
      </c>
      <c r="G44" s="131">
        <f>+('[1]N EERR RODEO'!G44*T44)+((('[1]N EERR RODEO'!G44*(100%-T44))/(1+TASAS!$F$9)))</f>
        <v>93.11981634204831</v>
      </c>
      <c r="H44" s="131">
        <f>+('[1]N EERR RODEO'!H44*U44)+((('[1]N EERR RODEO'!H44*(100%-U44))/(1+TASAS!$G$9)))</f>
        <v>97.127006450391463</v>
      </c>
      <c r="I44" s="131">
        <f>+('[1]N EERR RODEO'!I44*V44)+((('[1]N EERR RODEO'!I44*(100%-V44))/(1+TASAS!$H$9)))</f>
        <v>0</v>
      </c>
      <c r="J44" s="131">
        <f>+('[1]N EERR RODEO'!J44*W44)+((('[1]N EERR RODEO'!J44*(100%-W44))/(1+TASAS!$I$9)))</f>
        <v>0</v>
      </c>
      <c r="K44" s="131">
        <f>+('[1]N EERR RODEO'!K44*X44)+((('[1]N EERR RODEO'!K44*(100%-X44))/(1+TASAS!$J$9)))</f>
        <v>0</v>
      </c>
      <c r="L44" s="131">
        <f>+('[1]N EERR RODEO'!L44*Y44)+((('[1]N EERR RODEO'!L44*(100%-Y44))/(1+TASAS!$K$9)))</f>
        <v>0</v>
      </c>
      <c r="M44" s="131">
        <f>+('[1]N EERR RODEO'!M44*Z44)+((('[1]N EERR RODEO'!M44*(100%-Z44))/(1+TASAS!$L$9)))</f>
        <v>0</v>
      </c>
      <c r="N44" s="131">
        <f>+('[1]N EERR RODEO'!N44*AA44)+((('[1]N EERR RODEO'!N44*(100%-AA44))/(1+TASAS!$M$9)))</f>
        <v>0</v>
      </c>
      <c r="O44" s="194">
        <f t="shared" si="3"/>
        <v>527.12593074703693</v>
      </c>
      <c r="P44" s="303">
        <v>0</v>
      </c>
      <c r="Q44" s="303">
        <v>0</v>
      </c>
      <c r="R44" s="303">
        <v>0</v>
      </c>
      <c r="S44" s="303">
        <v>0</v>
      </c>
      <c r="T44" s="303">
        <v>0</v>
      </c>
      <c r="U44" s="303">
        <v>0</v>
      </c>
      <c r="V44" s="303">
        <v>0</v>
      </c>
      <c r="W44" s="303">
        <v>0</v>
      </c>
      <c r="X44" s="303">
        <v>0</v>
      </c>
      <c r="Y44" s="303">
        <v>0</v>
      </c>
      <c r="Z44" s="303">
        <v>0</v>
      </c>
      <c r="AA44" s="303">
        <v>0</v>
      </c>
    </row>
    <row r="45" spans="1:27" outlineLevel="1" x14ac:dyDescent="0.3">
      <c r="A45" s="203" t="s">
        <v>8</v>
      </c>
      <c r="B45" s="131"/>
      <c r="C45" s="131">
        <f>+('[1]N EERR RODEO'!C45*P45)+((('[1]N EERR RODEO'!C45*(100%-P45))/(1+TASAS!$B$9)))</f>
        <v>21.730747653168923</v>
      </c>
      <c r="D45" s="131">
        <f>+('[1]N EERR RODEO'!D45*Q45)+((('[1]N EERR RODEO'!D45*(100%-Q45))/(1+TASAS!$C$9)))</f>
        <v>0</v>
      </c>
      <c r="E45" s="131">
        <f>+('[1]N EERR RODEO'!E45*R45)+((('[1]N EERR RODEO'!E45*(100%-R45))/(1+TASAS!$D$9)))</f>
        <v>0</v>
      </c>
      <c r="F45" s="131">
        <f>+('[1]N EERR RODEO'!F45*S45)+((('[1]N EERR RODEO'!F45*(100%-S45))/(1+TASAS!$E$9)))</f>
        <v>19.901645776566756</v>
      </c>
      <c r="G45" s="131">
        <f>+('[1]N EERR RODEO'!G45*T45)+((('[1]N EERR RODEO'!G45*(100%-T45))/(1+TASAS!$F$9)))</f>
        <v>0.70984778031233553</v>
      </c>
      <c r="H45" s="131">
        <f>+('[1]N EERR RODEO'!H45*U45)+((('[1]N EERR RODEO'!H45*(100%-U45))/(1+TASAS!$G$9)))</f>
        <v>0.6607820930641386</v>
      </c>
      <c r="I45" s="131">
        <f>+('[1]N EERR RODEO'!I45*V45)+((('[1]N EERR RODEO'!I45*(100%-V45))/(1+TASAS!$H$9)))</f>
        <v>0</v>
      </c>
      <c r="J45" s="131">
        <f>+('[1]N EERR RODEO'!J45*W45)+((('[1]N EERR RODEO'!J45*(100%-W45))/(1+TASAS!$I$9)))</f>
        <v>0</v>
      </c>
      <c r="K45" s="131">
        <f>+('[1]N EERR RODEO'!K45*X45)+((('[1]N EERR RODEO'!K45*(100%-X45))/(1+TASAS!$J$9)))</f>
        <v>0</v>
      </c>
      <c r="L45" s="131">
        <f>+('[1]N EERR RODEO'!L45*Y45)+((('[1]N EERR RODEO'!L45*(100%-Y45))/(1+TASAS!$K$9)))</f>
        <v>0</v>
      </c>
      <c r="M45" s="131">
        <f>+('[1]N EERR RODEO'!M45*Z45)+((('[1]N EERR RODEO'!M45*(100%-Z45))/(1+TASAS!$L$9)))</f>
        <v>0</v>
      </c>
      <c r="N45" s="131">
        <f>+('[1]N EERR RODEO'!N45*AA45)+((('[1]N EERR RODEO'!N45*(100%-AA45))/(1+TASAS!$M$9)))</f>
        <v>0</v>
      </c>
      <c r="O45" s="194">
        <f t="shared" si="3"/>
        <v>43.003023303112151</v>
      </c>
      <c r="P45" s="303">
        <v>0</v>
      </c>
      <c r="Q45" s="303">
        <v>0</v>
      </c>
      <c r="R45" s="303">
        <v>0</v>
      </c>
      <c r="S45" s="303">
        <v>0</v>
      </c>
      <c r="T45" s="303">
        <v>0</v>
      </c>
      <c r="U45" s="303">
        <v>0</v>
      </c>
      <c r="V45" s="303">
        <v>0</v>
      </c>
      <c r="W45" s="303">
        <v>0</v>
      </c>
      <c r="X45" s="303">
        <v>0</v>
      </c>
      <c r="Y45" s="303">
        <v>0</v>
      </c>
      <c r="Z45" s="303">
        <v>0</v>
      </c>
      <c r="AA45" s="303">
        <v>0</v>
      </c>
    </row>
    <row r="46" spans="1:27" outlineLevel="1" x14ac:dyDescent="0.3">
      <c r="A46" s="203" t="s">
        <v>9</v>
      </c>
      <c r="B46" s="131"/>
      <c r="C46" s="131">
        <f>+('[1]N EERR RODEO'!C46*P46)+((('[1]N EERR RODEO'!C46*(100%-P46))/(1+TASAS!$B$9)))</f>
        <v>61.455424836601324</v>
      </c>
      <c r="D46" s="131">
        <f>+('[1]N EERR RODEO'!D46*Q46)+((('[1]N EERR RODEO'!D46*(100%-Q46))/(1+TASAS!$C$9)))</f>
        <v>0</v>
      </c>
      <c r="E46" s="131">
        <f>+('[1]N EERR RODEO'!E46*R46)+((('[1]N EERR RODEO'!E46*(100%-R46))/(1+TASAS!$D$9)))</f>
        <v>0</v>
      </c>
      <c r="F46" s="131">
        <f>+('[1]N EERR RODEO'!F46*S46)+((('[1]N EERR RODEO'!F46*(100%-S46))/(1+TASAS!$E$9)))</f>
        <v>41.479219618528603</v>
      </c>
      <c r="G46" s="131">
        <f>+('[1]N EERR RODEO'!G46*T46)+((('[1]N EERR RODEO'!G46*(100%-T46))/(1+TASAS!$F$9)))</f>
        <v>0</v>
      </c>
      <c r="H46" s="131">
        <f>+('[1]N EERR RODEO'!H46*U46)+((('[1]N EERR RODEO'!H46*(100%-U46))/(1+TASAS!$G$9)))</f>
        <v>0</v>
      </c>
      <c r="I46" s="131">
        <f>+('[1]N EERR RODEO'!I46*V46)+((('[1]N EERR RODEO'!I46*(100%-V46))/(1+TASAS!$H$9)))</f>
        <v>0</v>
      </c>
      <c r="J46" s="131">
        <f>+('[1]N EERR RODEO'!J46*W46)+((('[1]N EERR RODEO'!J46*(100%-W46))/(1+TASAS!$I$9)))</f>
        <v>0</v>
      </c>
      <c r="K46" s="131">
        <f>+('[1]N EERR RODEO'!K46*X46)+((('[1]N EERR RODEO'!K46*(100%-X46))/(1+TASAS!$J$9)))</f>
        <v>0</v>
      </c>
      <c r="L46" s="131">
        <f>+('[1]N EERR RODEO'!L46*Y46)+((('[1]N EERR RODEO'!L46*(100%-Y46))/(1+TASAS!$K$9)))</f>
        <v>0</v>
      </c>
      <c r="M46" s="131">
        <f>+('[1]N EERR RODEO'!M46*Z46)+((('[1]N EERR RODEO'!M46*(100%-Z46))/(1+TASAS!$L$9)))</f>
        <v>0</v>
      </c>
      <c r="N46" s="131">
        <f>+('[1]N EERR RODEO'!N46*AA46)+((('[1]N EERR RODEO'!N46*(100%-AA46))/(1+TASAS!$M$9)))</f>
        <v>0</v>
      </c>
      <c r="O46" s="194">
        <f t="shared" si="3"/>
        <v>102.93464445512993</v>
      </c>
      <c r="P46" s="303">
        <v>0</v>
      </c>
      <c r="Q46" s="303">
        <v>0</v>
      </c>
      <c r="R46" s="303">
        <v>0</v>
      </c>
      <c r="S46" s="303">
        <v>0</v>
      </c>
      <c r="T46" s="303">
        <v>0</v>
      </c>
      <c r="U46" s="303">
        <v>0</v>
      </c>
      <c r="V46" s="303">
        <v>0</v>
      </c>
      <c r="W46" s="303">
        <v>0</v>
      </c>
      <c r="X46" s="303">
        <v>0</v>
      </c>
      <c r="Y46" s="303">
        <v>0</v>
      </c>
      <c r="Z46" s="303">
        <v>0</v>
      </c>
      <c r="AA46" s="303">
        <v>0</v>
      </c>
    </row>
    <row r="47" spans="1:27" outlineLevel="1" x14ac:dyDescent="0.3">
      <c r="A47" s="203" t="s">
        <v>10</v>
      </c>
      <c r="B47" s="131"/>
      <c r="C47" s="131">
        <f>+('[1]N EERR RODEO'!C47*P47)+((('[1]N EERR RODEO'!C47*(100%-P47))/(1+TASAS!$B$9)))</f>
        <v>71.440998722435168</v>
      </c>
      <c r="D47" s="131">
        <f>+('[1]N EERR RODEO'!D47*Q47)+((('[1]N EERR RODEO'!D47*(100%-Q47))/(1+TASAS!$C$9)))</f>
        <v>14.763219699665505</v>
      </c>
      <c r="E47" s="131">
        <f>+('[1]N EERR RODEO'!E47*R47)+((('[1]N EERR RODEO'!E47*(100%-R47))/(1+TASAS!$D$9)))</f>
        <v>16.214955556081364</v>
      </c>
      <c r="F47" s="131">
        <f>+('[1]N EERR RODEO'!F47*S47)+((('[1]N EERR RODEO'!F47*(100%-S47))/(1+TASAS!$E$9)))</f>
        <v>63.932166601790577</v>
      </c>
      <c r="G47" s="131">
        <f>+('[1]N EERR RODEO'!G47*T47)+((('[1]N EERR RODEO'!G47*(100%-T47))/(1+TASAS!$F$9)))</f>
        <v>16.79209802889396</v>
      </c>
      <c r="H47" s="131">
        <f>+('[1]N EERR RODEO'!H47*U47)+((('[1]N EERR RODEO'!H47*(100%-U47))/(1+TASAS!$G$9)))</f>
        <v>17.514706081218133</v>
      </c>
      <c r="I47" s="131">
        <f>+('[1]N EERR RODEO'!I47*V47)+((('[1]N EERR RODEO'!I47*(100%-V47))/(1+TASAS!$H$9)))</f>
        <v>0</v>
      </c>
      <c r="J47" s="131">
        <f>+('[1]N EERR RODEO'!J47*W47)+((('[1]N EERR RODEO'!J47*(100%-W47))/(1+TASAS!$I$9)))</f>
        <v>0</v>
      </c>
      <c r="K47" s="131">
        <f>+('[1]N EERR RODEO'!K47*X47)+((('[1]N EERR RODEO'!K47*(100%-X47))/(1+TASAS!$J$9)))</f>
        <v>0</v>
      </c>
      <c r="L47" s="131">
        <f>+('[1]N EERR RODEO'!L47*Y47)+((('[1]N EERR RODEO'!L47*(100%-Y47))/(1+TASAS!$K$9)))</f>
        <v>0</v>
      </c>
      <c r="M47" s="131">
        <f>+('[1]N EERR RODEO'!M47*Z47)+((('[1]N EERR RODEO'!M47*(100%-Z47))/(1+TASAS!$L$9)))</f>
        <v>0</v>
      </c>
      <c r="N47" s="131">
        <f>+('[1]N EERR RODEO'!N47*AA47)+((('[1]N EERR RODEO'!N47*(100%-AA47))/(1+TASAS!$M$9)))</f>
        <v>0</v>
      </c>
      <c r="O47" s="194">
        <f t="shared" si="3"/>
        <v>200.6581446900847</v>
      </c>
      <c r="P47" s="303">
        <v>0</v>
      </c>
      <c r="Q47" s="303">
        <v>0</v>
      </c>
      <c r="R47" s="303">
        <v>0</v>
      </c>
      <c r="S47" s="303">
        <v>0</v>
      </c>
      <c r="T47" s="303">
        <v>0</v>
      </c>
      <c r="U47" s="303">
        <v>0</v>
      </c>
      <c r="V47" s="303">
        <v>0</v>
      </c>
      <c r="W47" s="303">
        <v>0</v>
      </c>
      <c r="X47" s="303">
        <v>0</v>
      </c>
      <c r="Y47" s="303">
        <v>0</v>
      </c>
      <c r="Z47" s="303">
        <v>0</v>
      </c>
      <c r="AA47" s="303">
        <v>0</v>
      </c>
    </row>
    <row r="48" spans="1:27" outlineLevel="1" x14ac:dyDescent="0.3">
      <c r="A48" s="203" t="s">
        <v>11</v>
      </c>
      <c r="B48" s="131"/>
      <c r="C48" s="131">
        <f>+('[1]N EERR RODEO'!C48*P48)+((('[1]N EERR RODEO'!C48*(100%-P48))/(1+TASAS!$B$9)))</f>
        <v>0</v>
      </c>
      <c r="D48" s="131">
        <f>+('[1]N EERR RODEO'!D48*Q48)+((('[1]N EERR RODEO'!D48*(100%-Q48))/(1+TASAS!$C$9)))</f>
        <v>0</v>
      </c>
      <c r="E48" s="131">
        <f>+('[1]N EERR RODEO'!E48*R48)+((('[1]N EERR RODEO'!E48*(100%-R48))/(1+TASAS!$D$9)))</f>
        <v>0</v>
      </c>
      <c r="F48" s="131">
        <f>+('[1]N EERR RODEO'!F48*S48)+((('[1]N EERR RODEO'!F48*(100%-S48))/(1+TASAS!$E$9)))</f>
        <v>0</v>
      </c>
      <c r="G48" s="131">
        <f>+('[1]N EERR RODEO'!G48*T48)+((('[1]N EERR RODEO'!G48*(100%-T48))/(1+TASAS!$F$9)))</f>
        <v>0</v>
      </c>
      <c r="H48" s="131">
        <f>+('[1]N EERR RODEO'!H48*U48)+((('[1]N EERR RODEO'!H48*(100%-U48))/(1+TASAS!$G$9)))</f>
        <v>0</v>
      </c>
      <c r="I48" s="131">
        <f>+('[1]N EERR RODEO'!I48*V48)+((('[1]N EERR RODEO'!I48*(100%-V48))/(1+TASAS!$H$9)))</f>
        <v>0</v>
      </c>
      <c r="J48" s="131">
        <f>+('[1]N EERR RODEO'!J48*W48)+((('[1]N EERR RODEO'!J48*(100%-W48))/(1+TASAS!$I$9)))</f>
        <v>0</v>
      </c>
      <c r="K48" s="131">
        <f>+('[1]N EERR RODEO'!K48*X48)+((('[1]N EERR RODEO'!K48*(100%-X48))/(1+TASAS!$J$9)))</f>
        <v>0</v>
      </c>
      <c r="L48" s="131">
        <f>+('[1]N EERR RODEO'!L48*Y48)+((('[1]N EERR RODEO'!L48*(100%-Y48))/(1+TASAS!$K$9)))</f>
        <v>0</v>
      </c>
      <c r="M48" s="131">
        <f>+('[1]N EERR RODEO'!M48*Z48)+((('[1]N EERR RODEO'!M48*(100%-Z48))/(1+TASAS!$L$9)))</f>
        <v>0</v>
      </c>
      <c r="N48" s="131">
        <f>+('[1]N EERR RODEO'!N48*AA48)+((('[1]N EERR RODEO'!N48*(100%-AA48))/(1+TASAS!$M$9)))</f>
        <v>0</v>
      </c>
      <c r="O48" s="194">
        <f t="shared" si="3"/>
        <v>0</v>
      </c>
      <c r="P48" s="303">
        <v>0</v>
      </c>
      <c r="Q48" s="303">
        <v>0</v>
      </c>
      <c r="R48" s="303">
        <v>0</v>
      </c>
      <c r="S48" s="303">
        <v>0</v>
      </c>
      <c r="T48" s="303">
        <v>0</v>
      </c>
      <c r="U48" s="303">
        <v>0</v>
      </c>
      <c r="V48" s="303">
        <v>0</v>
      </c>
      <c r="W48" s="303">
        <v>0</v>
      </c>
      <c r="X48" s="303">
        <v>0</v>
      </c>
      <c r="Y48" s="303">
        <v>0</v>
      </c>
      <c r="Z48" s="303">
        <v>0</v>
      </c>
      <c r="AA48" s="303">
        <v>0</v>
      </c>
    </row>
    <row r="49" spans="1:27" outlineLevel="1" x14ac:dyDescent="0.3">
      <c r="A49" s="203" t="s">
        <v>12</v>
      </c>
      <c r="B49" s="131"/>
      <c r="C49" s="131">
        <f>+('[1]N EERR RODEO'!C49*P49)+((('[1]N EERR RODEO'!C49*(100%-P49))/(1+TASAS!$B$9)))</f>
        <v>0</v>
      </c>
      <c r="D49" s="131">
        <f>+('[1]N EERR RODEO'!D49*Q49)+((('[1]N EERR RODEO'!D49*(100%-Q49))/(1+TASAS!$C$9)))</f>
        <v>0</v>
      </c>
      <c r="E49" s="131">
        <f>+('[1]N EERR RODEO'!E49*R49)+((('[1]N EERR RODEO'!E49*(100%-R49))/(1+TASAS!$D$9)))</f>
        <v>0</v>
      </c>
      <c r="F49" s="131">
        <f>+('[1]N EERR RODEO'!F49*S49)+((('[1]N EERR RODEO'!F49*(100%-S49))/(1+TASAS!$E$9)))</f>
        <v>0</v>
      </c>
      <c r="G49" s="131">
        <f>+('[1]N EERR RODEO'!G49*T49)+((('[1]N EERR RODEO'!G49*(100%-T49))/(1+TASAS!$F$9)))</f>
        <v>0</v>
      </c>
      <c r="H49" s="131">
        <f>+('[1]N EERR RODEO'!H49*U49)+((('[1]N EERR RODEO'!H49*(100%-U49))/(1+TASAS!$G$9)))</f>
        <v>0</v>
      </c>
      <c r="I49" s="131">
        <f>+('[1]N EERR RODEO'!I49*V49)+((('[1]N EERR RODEO'!I49*(100%-V49))/(1+TASAS!$H$9)))</f>
        <v>0</v>
      </c>
      <c r="J49" s="131">
        <f>+('[1]N EERR RODEO'!J49*W49)+((('[1]N EERR RODEO'!J49*(100%-W49))/(1+TASAS!$I$9)))</f>
        <v>0</v>
      </c>
      <c r="K49" s="131">
        <f>+('[1]N EERR RODEO'!K49*X49)+((('[1]N EERR RODEO'!K49*(100%-X49))/(1+TASAS!$J$9)))</f>
        <v>0</v>
      </c>
      <c r="L49" s="131">
        <f>+('[1]N EERR RODEO'!L49*Y49)+((('[1]N EERR RODEO'!L49*(100%-Y49))/(1+TASAS!$K$9)))</f>
        <v>0</v>
      </c>
      <c r="M49" s="131">
        <f>+('[1]N EERR RODEO'!M49*Z49)+((('[1]N EERR RODEO'!M49*(100%-Z49))/(1+TASAS!$L$9)))</f>
        <v>0</v>
      </c>
      <c r="N49" s="131">
        <f>+('[1]N EERR RODEO'!N49*AA49)+((('[1]N EERR RODEO'!N49*(100%-AA49))/(1+TASAS!$M$9)))</f>
        <v>0</v>
      </c>
      <c r="O49" s="194">
        <f t="shared" si="3"/>
        <v>0</v>
      </c>
      <c r="P49" s="303">
        <v>0</v>
      </c>
      <c r="Q49" s="303">
        <v>0</v>
      </c>
      <c r="R49" s="303">
        <v>0</v>
      </c>
      <c r="S49" s="303">
        <v>0</v>
      </c>
      <c r="T49" s="303">
        <v>0</v>
      </c>
      <c r="U49" s="303">
        <v>0</v>
      </c>
      <c r="V49" s="303">
        <v>0</v>
      </c>
      <c r="W49" s="303">
        <v>0</v>
      </c>
      <c r="X49" s="303">
        <v>0</v>
      </c>
      <c r="Y49" s="303">
        <v>0</v>
      </c>
      <c r="Z49" s="303">
        <v>0</v>
      </c>
      <c r="AA49" s="303">
        <v>0</v>
      </c>
    </row>
    <row r="50" spans="1:27" outlineLevel="1" x14ac:dyDescent="0.3">
      <c r="A50" s="203" t="s">
        <v>13</v>
      </c>
      <c r="B50" s="131"/>
      <c r="C50" s="131">
        <f>+('[1]N EERR RODEO'!C50*P50)+((('[1]N EERR RODEO'!C50*(100%-P50))/(1+TASAS!$B$9)))</f>
        <v>0</v>
      </c>
      <c r="D50" s="131">
        <f>+('[1]N EERR RODEO'!D50*Q50)+((('[1]N EERR RODEO'!D50*(100%-Q50))/(1+TASAS!$C$9)))</f>
        <v>0</v>
      </c>
      <c r="E50" s="131">
        <f>+('[1]N EERR RODEO'!E50*R50)+((('[1]N EERR RODEO'!E50*(100%-R50))/(1+TASAS!$D$9)))</f>
        <v>0</v>
      </c>
      <c r="F50" s="131">
        <f>+('[1]N EERR RODEO'!F50*S50)+((('[1]N EERR RODEO'!F50*(100%-S50))/(1+TASAS!$E$9)))</f>
        <v>0</v>
      </c>
      <c r="G50" s="131">
        <f>+('[1]N EERR RODEO'!G50*T50)+((('[1]N EERR RODEO'!G50*(100%-T50))/(1+TASAS!$F$9)))</f>
        <v>0</v>
      </c>
      <c r="H50" s="131">
        <f>+('[1]N EERR RODEO'!H50*U50)+((('[1]N EERR RODEO'!H50*(100%-U50))/(1+TASAS!$G$9)))</f>
        <v>0</v>
      </c>
      <c r="I50" s="131">
        <f>+('[1]N EERR RODEO'!I50*V50)+((('[1]N EERR RODEO'!I50*(100%-V50))/(1+TASAS!$H$9)))</f>
        <v>0</v>
      </c>
      <c r="J50" s="131">
        <f>+('[1]N EERR RODEO'!J50*W50)+((('[1]N EERR RODEO'!J50*(100%-W50))/(1+TASAS!$I$9)))</f>
        <v>0</v>
      </c>
      <c r="K50" s="131">
        <f>+('[1]N EERR RODEO'!K50*X50)+((('[1]N EERR RODEO'!K50*(100%-X50))/(1+TASAS!$J$9)))</f>
        <v>0</v>
      </c>
      <c r="L50" s="131">
        <f>+('[1]N EERR RODEO'!L50*Y50)+((('[1]N EERR RODEO'!L50*(100%-Y50))/(1+TASAS!$K$9)))</f>
        <v>0</v>
      </c>
      <c r="M50" s="131">
        <f>+('[1]N EERR RODEO'!M50*Z50)+((('[1]N EERR RODEO'!M50*(100%-Z50))/(1+TASAS!$L$9)))</f>
        <v>0</v>
      </c>
      <c r="N50" s="131">
        <f>+('[1]N EERR RODEO'!N50*AA50)+((('[1]N EERR RODEO'!N50*(100%-AA50))/(1+TASAS!$M$9)))</f>
        <v>0</v>
      </c>
      <c r="O50" s="194">
        <f t="shared" si="3"/>
        <v>0</v>
      </c>
      <c r="P50" s="303">
        <v>0</v>
      </c>
      <c r="Q50" s="303">
        <v>0</v>
      </c>
      <c r="R50" s="303">
        <v>0</v>
      </c>
      <c r="S50" s="303">
        <v>0</v>
      </c>
      <c r="T50" s="303">
        <v>0</v>
      </c>
      <c r="U50" s="303">
        <v>0</v>
      </c>
      <c r="V50" s="303">
        <v>0</v>
      </c>
      <c r="W50" s="303">
        <v>0</v>
      </c>
      <c r="X50" s="303">
        <v>0</v>
      </c>
      <c r="Y50" s="303">
        <v>0</v>
      </c>
      <c r="Z50" s="303">
        <v>0</v>
      </c>
      <c r="AA50" s="303">
        <v>0</v>
      </c>
    </row>
    <row r="51" spans="1:27" outlineLevel="1" x14ac:dyDescent="0.3">
      <c r="A51" s="203" t="s">
        <v>14</v>
      </c>
      <c r="B51" s="131"/>
      <c r="C51" s="131">
        <f>+('[1]N EERR RODEO'!C51*P51)+((('[1]N EERR RODEO'!C51*(100%-P51))/(1+TASAS!$B$9)))</f>
        <v>0</v>
      </c>
      <c r="D51" s="131">
        <f>+('[1]N EERR RODEO'!D51*Q51)+((('[1]N EERR RODEO'!D51*(100%-Q51))/(1+TASAS!$C$9)))</f>
        <v>0</v>
      </c>
      <c r="E51" s="131">
        <f>+('[1]N EERR RODEO'!E51*R51)+((('[1]N EERR RODEO'!E51*(100%-R51))/(1+TASAS!$D$9)))</f>
        <v>0</v>
      </c>
      <c r="F51" s="131">
        <f>+('[1]N EERR RODEO'!F51*S51)+((('[1]N EERR RODEO'!F51*(100%-S51))/(1+TASAS!$E$9)))</f>
        <v>0</v>
      </c>
      <c r="G51" s="131">
        <f>+('[1]N EERR RODEO'!G51*T51)+((('[1]N EERR RODEO'!G51*(100%-T51))/(1+TASAS!$F$9)))</f>
        <v>0</v>
      </c>
      <c r="H51" s="131">
        <f>+('[1]N EERR RODEO'!H51*U51)+((('[1]N EERR RODEO'!H51*(100%-U51))/(1+TASAS!$G$9)))</f>
        <v>0</v>
      </c>
      <c r="I51" s="131">
        <f>+('[1]N EERR RODEO'!I51*V51)+((('[1]N EERR RODEO'!I51*(100%-V51))/(1+TASAS!$H$9)))</f>
        <v>0</v>
      </c>
      <c r="J51" s="131">
        <f>+('[1]N EERR RODEO'!J51*W51)+((('[1]N EERR RODEO'!J51*(100%-W51))/(1+TASAS!$I$9)))</f>
        <v>0</v>
      </c>
      <c r="K51" s="131">
        <f>+('[1]N EERR RODEO'!K51*X51)+((('[1]N EERR RODEO'!K51*(100%-X51))/(1+TASAS!$J$9)))</f>
        <v>0</v>
      </c>
      <c r="L51" s="131">
        <f>+('[1]N EERR RODEO'!L51*Y51)+((('[1]N EERR RODEO'!L51*(100%-Y51))/(1+TASAS!$K$9)))</f>
        <v>0</v>
      </c>
      <c r="M51" s="131">
        <f>+('[1]N EERR RODEO'!M51*Z51)+((('[1]N EERR RODEO'!M51*(100%-Z51))/(1+TASAS!$L$9)))</f>
        <v>0</v>
      </c>
      <c r="N51" s="131">
        <f>+('[1]N EERR RODEO'!N51*AA51)+((('[1]N EERR RODEO'!N51*(100%-AA51))/(1+TASAS!$M$9)))</f>
        <v>0</v>
      </c>
      <c r="O51" s="194">
        <f t="shared" si="3"/>
        <v>0</v>
      </c>
      <c r="P51" s="303">
        <v>0</v>
      </c>
      <c r="Q51" s="303">
        <v>0</v>
      </c>
      <c r="R51" s="303">
        <v>0</v>
      </c>
      <c r="S51" s="303">
        <v>0</v>
      </c>
      <c r="T51" s="303">
        <v>0</v>
      </c>
      <c r="U51" s="303">
        <v>0</v>
      </c>
      <c r="V51" s="303">
        <v>0</v>
      </c>
      <c r="W51" s="303">
        <v>0</v>
      </c>
      <c r="X51" s="303">
        <v>0</v>
      </c>
      <c r="Y51" s="303">
        <v>0</v>
      </c>
      <c r="Z51" s="303">
        <v>0</v>
      </c>
      <c r="AA51" s="303">
        <v>0</v>
      </c>
    </row>
    <row r="52" spans="1:27" outlineLevel="1" x14ac:dyDescent="0.3">
      <c r="A52" s="203" t="s">
        <v>15</v>
      </c>
      <c r="B52" s="131"/>
      <c r="C52" s="131">
        <f>+('[1]N EERR RODEO'!C52*P52)+((('[1]N EERR RODEO'!C52*(100%-P52))/(1+TASAS!$B$9)))</f>
        <v>0</v>
      </c>
      <c r="D52" s="131">
        <f>+('[1]N EERR RODEO'!D52*Q52)+((('[1]N EERR RODEO'!D52*(100%-Q52))/(1+TASAS!$C$9)))</f>
        <v>0</v>
      </c>
      <c r="E52" s="131">
        <f>+('[1]N EERR RODEO'!E52*R52)+((('[1]N EERR RODEO'!E52*(100%-R52))/(1+TASAS!$D$9)))</f>
        <v>0</v>
      </c>
      <c r="F52" s="131">
        <f>+('[1]N EERR RODEO'!F52*S52)+((('[1]N EERR RODEO'!F52*(100%-S52))/(1+TASAS!$E$9)))</f>
        <v>0</v>
      </c>
      <c r="G52" s="131">
        <f>+('[1]N EERR RODEO'!G52*T52)+((('[1]N EERR RODEO'!G52*(100%-T52))/(1+TASAS!$F$9)))</f>
        <v>0</v>
      </c>
      <c r="H52" s="131">
        <f>+('[1]N EERR RODEO'!H52*U52)+((('[1]N EERR RODEO'!H52*(100%-U52))/(1+TASAS!$G$9)))</f>
        <v>0</v>
      </c>
      <c r="I52" s="131">
        <f>+('[1]N EERR RODEO'!I52*V52)+((('[1]N EERR RODEO'!I52*(100%-V52))/(1+TASAS!$H$9)))</f>
        <v>0</v>
      </c>
      <c r="J52" s="131">
        <f>+('[1]N EERR RODEO'!J52*W52)+((('[1]N EERR RODEO'!J52*(100%-W52))/(1+TASAS!$I$9)))</f>
        <v>0</v>
      </c>
      <c r="K52" s="131">
        <f>+('[1]N EERR RODEO'!K52*X52)+((('[1]N EERR RODEO'!K52*(100%-X52))/(1+TASAS!$J$9)))</f>
        <v>0</v>
      </c>
      <c r="L52" s="131">
        <f>+('[1]N EERR RODEO'!L52*Y52)+((('[1]N EERR RODEO'!L52*(100%-Y52))/(1+TASAS!$K$9)))</f>
        <v>0</v>
      </c>
      <c r="M52" s="131">
        <f>+('[1]N EERR RODEO'!M52*Z52)+((('[1]N EERR RODEO'!M52*(100%-Z52))/(1+TASAS!$L$9)))</f>
        <v>0</v>
      </c>
      <c r="N52" s="131">
        <f>+('[1]N EERR RODEO'!N52*AA52)+((('[1]N EERR RODEO'!N52*(100%-AA52))/(1+TASAS!$M$9)))</f>
        <v>0</v>
      </c>
      <c r="O52" s="194">
        <f t="shared" si="3"/>
        <v>0</v>
      </c>
      <c r="P52" s="303">
        <v>0</v>
      </c>
      <c r="Q52" s="303">
        <v>0</v>
      </c>
      <c r="R52" s="303">
        <v>0</v>
      </c>
      <c r="S52" s="303">
        <v>0</v>
      </c>
      <c r="T52" s="303">
        <v>0</v>
      </c>
      <c r="U52" s="303">
        <v>0</v>
      </c>
      <c r="V52" s="303">
        <v>0</v>
      </c>
      <c r="W52" s="303">
        <v>0</v>
      </c>
      <c r="X52" s="303">
        <v>0</v>
      </c>
      <c r="Y52" s="303">
        <v>0</v>
      </c>
      <c r="Z52" s="303">
        <v>0</v>
      </c>
      <c r="AA52" s="303">
        <v>0</v>
      </c>
    </row>
    <row r="53" spans="1:27" outlineLevel="1" x14ac:dyDescent="0.3">
      <c r="A53" s="203" t="s">
        <v>16</v>
      </c>
      <c r="B53" s="131"/>
      <c r="C53" s="131">
        <f>+('[1]N EERR RODEO'!C53*P53)+((('[1]N EERR RODEO'!C53*(100%-P53))/(1+TASAS!$B$9)))</f>
        <v>0</v>
      </c>
      <c r="D53" s="131">
        <f>+('[1]N EERR RODEO'!D53*Q53)+((('[1]N EERR RODEO'!D53*(100%-Q53))/(1+TASAS!$C$9)))</f>
        <v>0</v>
      </c>
      <c r="E53" s="131">
        <f>+('[1]N EERR RODEO'!E53*R53)+((('[1]N EERR RODEO'!E53*(100%-R53))/(1+TASAS!$D$9)))</f>
        <v>0</v>
      </c>
      <c r="F53" s="131">
        <f>+('[1]N EERR RODEO'!F53*S53)+((('[1]N EERR RODEO'!F53*(100%-S53))/(1+TASAS!$E$9)))</f>
        <v>0</v>
      </c>
      <c r="G53" s="131">
        <f>+('[1]N EERR RODEO'!G53*T53)+((('[1]N EERR RODEO'!G53*(100%-T53))/(1+TASAS!$F$9)))</f>
        <v>0</v>
      </c>
      <c r="H53" s="131">
        <f>+('[1]N EERR RODEO'!H53*U53)+((('[1]N EERR RODEO'!H53*(100%-U53))/(1+TASAS!$G$9)))</f>
        <v>0</v>
      </c>
      <c r="I53" s="131">
        <f>+('[1]N EERR RODEO'!I53*V53)+((('[1]N EERR RODEO'!I53*(100%-V53))/(1+TASAS!$H$9)))</f>
        <v>0</v>
      </c>
      <c r="J53" s="131">
        <f>+('[1]N EERR RODEO'!J53*W53)+((('[1]N EERR RODEO'!J53*(100%-W53))/(1+TASAS!$I$9)))</f>
        <v>0</v>
      </c>
      <c r="K53" s="131">
        <f>+('[1]N EERR RODEO'!K53*X53)+((('[1]N EERR RODEO'!K53*(100%-X53))/(1+TASAS!$J$9)))</f>
        <v>0</v>
      </c>
      <c r="L53" s="131">
        <f>+('[1]N EERR RODEO'!L53*Y53)+((('[1]N EERR RODEO'!L53*(100%-Y53))/(1+TASAS!$K$9)))</f>
        <v>0</v>
      </c>
      <c r="M53" s="131">
        <f>+('[1]N EERR RODEO'!M53*Z53)+((('[1]N EERR RODEO'!M53*(100%-Z53))/(1+TASAS!$L$9)))</f>
        <v>0</v>
      </c>
      <c r="N53" s="131">
        <f>+('[1]N EERR RODEO'!N53*AA53)+((('[1]N EERR RODEO'!N53*(100%-AA53))/(1+TASAS!$M$9)))</f>
        <v>0</v>
      </c>
      <c r="O53" s="194">
        <f t="shared" si="3"/>
        <v>0</v>
      </c>
      <c r="P53" s="303">
        <v>0</v>
      </c>
      <c r="Q53" s="303">
        <v>0</v>
      </c>
      <c r="R53" s="303">
        <v>0</v>
      </c>
      <c r="S53" s="303">
        <v>0</v>
      </c>
      <c r="T53" s="303">
        <v>0</v>
      </c>
      <c r="U53" s="303">
        <v>0</v>
      </c>
      <c r="V53" s="303">
        <v>0</v>
      </c>
      <c r="W53" s="303">
        <v>0</v>
      </c>
      <c r="X53" s="303">
        <v>0</v>
      </c>
      <c r="Y53" s="303">
        <v>0</v>
      </c>
      <c r="Z53" s="303">
        <v>0</v>
      </c>
      <c r="AA53" s="303">
        <v>0</v>
      </c>
    </row>
    <row r="54" spans="1:27" outlineLevel="1" x14ac:dyDescent="0.3">
      <c r="A54" s="203" t="s">
        <v>17</v>
      </c>
      <c r="B54" s="131"/>
      <c r="C54" s="131">
        <f>+('[1]N EERR RODEO'!C54*P54)+((('[1]N EERR RODEO'!C54*(100%-P54))/(1+TASAS!$B$9)))</f>
        <v>0</v>
      </c>
      <c r="D54" s="131">
        <f>+('[1]N EERR RODEO'!D54*Q54)+((('[1]N EERR RODEO'!D54*(100%-Q54))/(1+TASAS!$C$9)))</f>
        <v>0</v>
      </c>
      <c r="E54" s="131">
        <f>+('[1]N EERR RODEO'!E54*R54)+((('[1]N EERR RODEO'!E54*(100%-R54))/(1+TASAS!$D$9)))</f>
        <v>0</v>
      </c>
      <c r="F54" s="131">
        <f>+('[1]N EERR RODEO'!F54*S54)+((('[1]N EERR RODEO'!F54*(100%-S54))/(1+TASAS!$E$9)))</f>
        <v>0</v>
      </c>
      <c r="G54" s="131">
        <f>+('[1]N EERR RODEO'!G54*T54)+((('[1]N EERR RODEO'!G54*(100%-T54))/(1+TASAS!$F$9)))</f>
        <v>0</v>
      </c>
      <c r="H54" s="131">
        <f>+('[1]N EERR RODEO'!H54*U54)+((('[1]N EERR RODEO'!H54*(100%-U54))/(1+TASAS!$G$9)))</f>
        <v>0</v>
      </c>
      <c r="I54" s="131">
        <f>+('[1]N EERR RODEO'!I54*V54)+((('[1]N EERR RODEO'!I54*(100%-V54))/(1+TASAS!$H$9)))</f>
        <v>0</v>
      </c>
      <c r="J54" s="131">
        <f>+('[1]N EERR RODEO'!J54*W54)+((('[1]N EERR RODEO'!J54*(100%-W54))/(1+TASAS!$I$9)))</f>
        <v>0</v>
      </c>
      <c r="K54" s="131">
        <f>+('[1]N EERR RODEO'!K54*X54)+((('[1]N EERR RODEO'!K54*(100%-X54))/(1+TASAS!$J$9)))</f>
        <v>0</v>
      </c>
      <c r="L54" s="131">
        <f>+('[1]N EERR RODEO'!L54*Y54)+((('[1]N EERR RODEO'!L54*(100%-Y54))/(1+TASAS!$K$9)))</f>
        <v>0</v>
      </c>
      <c r="M54" s="131">
        <f>+('[1]N EERR RODEO'!M54*Z54)+((('[1]N EERR RODEO'!M54*(100%-Z54))/(1+TASAS!$L$9)))</f>
        <v>0</v>
      </c>
      <c r="N54" s="131">
        <f>+('[1]N EERR RODEO'!N54*AA54)+((('[1]N EERR RODEO'!N54*(100%-AA54))/(1+TASAS!$M$9)))</f>
        <v>0</v>
      </c>
      <c r="O54" s="194">
        <f t="shared" si="3"/>
        <v>0</v>
      </c>
      <c r="P54" s="303">
        <v>1</v>
      </c>
      <c r="Q54" s="303">
        <v>1</v>
      </c>
      <c r="R54" s="303">
        <v>1</v>
      </c>
      <c r="S54" s="303">
        <v>1</v>
      </c>
      <c r="T54" s="303">
        <v>1</v>
      </c>
      <c r="U54" s="303">
        <v>1</v>
      </c>
      <c r="V54" s="303">
        <v>1</v>
      </c>
      <c r="W54" s="303">
        <v>1</v>
      </c>
      <c r="X54" s="303">
        <v>1</v>
      </c>
      <c r="Y54" s="303">
        <v>1</v>
      </c>
      <c r="Z54" s="303">
        <v>1</v>
      </c>
      <c r="AA54" s="303">
        <v>1</v>
      </c>
    </row>
    <row r="55" spans="1:27" outlineLevel="1" x14ac:dyDescent="0.3">
      <c r="A55" s="203" t="s">
        <v>18</v>
      </c>
      <c r="B55" s="131"/>
      <c r="C55" s="131">
        <f>+('[1]N EERR RODEO'!C55*P55)+((('[1]N EERR RODEO'!C55*(100%-P55))/(1+TASAS!$B$9)))</f>
        <v>0</v>
      </c>
      <c r="D55" s="131">
        <f>+('[1]N EERR RODEO'!D55*Q55)+((('[1]N EERR RODEO'!D55*(100%-Q55))/(1+TASAS!$C$9)))</f>
        <v>0</v>
      </c>
      <c r="E55" s="131">
        <f>+('[1]N EERR RODEO'!E55*R55)+((('[1]N EERR RODEO'!E55*(100%-R55))/(1+TASAS!$D$9)))</f>
        <v>0</v>
      </c>
      <c r="F55" s="131">
        <f>+('[1]N EERR RODEO'!F55*S55)+((('[1]N EERR RODEO'!F55*(100%-S55))/(1+TASAS!$E$9)))</f>
        <v>0</v>
      </c>
      <c r="G55" s="131">
        <f>+('[1]N EERR RODEO'!G55*T55)+((('[1]N EERR RODEO'!G55*(100%-T55))/(1+TASAS!$F$9)))</f>
        <v>0</v>
      </c>
      <c r="H55" s="131">
        <f>+('[1]N EERR RODEO'!H55*U55)+((('[1]N EERR RODEO'!H55*(100%-U55))/(1+TASAS!$G$9)))</f>
        <v>0</v>
      </c>
      <c r="I55" s="131">
        <f>+('[1]N EERR RODEO'!I55*V55)+((('[1]N EERR RODEO'!I55*(100%-V55))/(1+TASAS!$H$9)))</f>
        <v>0</v>
      </c>
      <c r="J55" s="131">
        <f>+('[1]N EERR RODEO'!J55*W55)+((('[1]N EERR RODEO'!J55*(100%-W55))/(1+TASAS!$I$9)))</f>
        <v>0</v>
      </c>
      <c r="K55" s="131">
        <f>+('[1]N EERR RODEO'!K55*X55)+((('[1]N EERR RODEO'!K55*(100%-X55))/(1+TASAS!$J$9)))</f>
        <v>0</v>
      </c>
      <c r="L55" s="131">
        <f>+('[1]N EERR RODEO'!L55*Y55)+((('[1]N EERR RODEO'!L55*(100%-Y55))/(1+TASAS!$K$9)))</f>
        <v>0</v>
      </c>
      <c r="M55" s="131">
        <f>+('[1]N EERR RODEO'!M55*Z55)+((('[1]N EERR RODEO'!M55*(100%-Z55))/(1+TASAS!$L$9)))</f>
        <v>0</v>
      </c>
      <c r="N55" s="131">
        <f>+('[1]N EERR RODEO'!N55*AA55)+((('[1]N EERR RODEO'!N55*(100%-AA55))/(1+TASAS!$M$9)))</f>
        <v>0</v>
      </c>
      <c r="O55" s="194">
        <f t="shared" si="3"/>
        <v>0</v>
      </c>
      <c r="P55" s="303">
        <v>0</v>
      </c>
      <c r="Q55" s="303">
        <v>0</v>
      </c>
      <c r="R55" s="303">
        <v>0</v>
      </c>
      <c r="S55" s="303">
        <v>0</v>
      </c>
      <c r="T55" s="303">
        <v>0</v>
      </c>
      <c r="U55" s="303">
        <v>0</v>
      </c>
      <c r="V55" s="303">
        <v>0</v>
      </c>
      <c r="W55" s="303">
        <v>0</v>
      </c>
      <c r="X55" s="303">
        <v>0</v>
      </c>
      <c r="Y55" s="303">
        <v>0</v>
      </c>
      <c r="Z55" s="303">
        <v>0</v>
      </c>
      <c r="AA55" s="303">
        <v>0</v>
      </c>
    </row>
    <row r="56" spans="1:27" outlineLevel="1" x14ac:dyDescent="0.3">
      <c r="A56" s="203" t="s">
        <v>19</v>
      </c>
      <c r="B56" s="131"/>
      <c r="C56" s="131">
        <f>+('[1]N EERR RODEO'!C56*P56)+((('[1]N EERR RODEO'!C56*(100%-P56))/(1+TASAS!$B$9)))</f>
        <v>0</v>
      </c>
      <c r="D56" s="131">
        <f>+('[1]N EERR RODEO'!D56*Q56)+((('[1]N EERR RODEO'!D56*(100%-Q56))/(1+TASAS!$C$9)))</f>
        <v>0</v>
      </c>
      <c r="E56" s="131">
        <f>+('[1]N EERR RODEO'!E56*R56)+((('[1]N EERR RODEO'!E56*(100%-R56))/(1+TASAS!$D$9)))</f>
        <v>0</v>
      </c>
      <c r="F56" s="131">
        <f>+('[1]N EERR RODEO'!F56*S56)+((('[1]N EERR RODEO'!F56*(100%-S56))/(1+TASAS!$E$9)))</f>
        <v>0</v>
      </c>
      <c r="G56" s="131">
        <f>+('[1]N EERR RODEO'!G56*T56)+((('[1]N EERR RODEO'!G56*(100%-T56))/(1+TASAS!$F$9)))</f>
        <v>0</v>
      </c>
      <c r="H56" s="131">
        <f>+('[1]N EERR RODEO'!H56*U56)+((('[1]N EERR RODEO'!H56*(100%-U56))/(1+TASAS!$G$9)))</f>
        <v>0</v>
      </c>
      <c r="I56" s="131">
        <f>+('[1]N EERR RODEO'!I56*V56)+((('[1]N EERR RODEO'!I56*(100%-V56))/(1+TASAS!$H$9)))</f>
        <v>0</v>
      </c>
      <c r="J56" s="131">
        <f>+('[1]N EERR RODEO'!J56*W56)+((('[1]N EERR RODEO'!J56*(100%-W56))/(1+TASAS!$I$9)))</f>
        <v>0</v>
      </c>
      <c r="K56" s="131">
        <f>+('[1]N EERR RODEO'!K56*X56)+((('[1]N EERR RODEO'!K56*(100%-X56))/(1+TASAS!$J$9)))</f>
        <v>0</v>
      </c>
      <c r="L56" s="131">
        <f>+('[1]N EERR RODEO'!L56*Y56)+((('[1]N EERR RODEO'!L56*(100%-Y56))/(1+TASAS!$K$9)))</f>
        <v>0</v>
      </c>
      <c r="M56" s="131">
        <f>+('[1]N EERR RODEO'!M56*Z56)+((('[1]N EERR RODEO'!M56*(100%-Z56))/(1+TASAS!$L$9)))</f>
        <v>0</v>
      </c>
      <c r="N56" s="131">
        <f>+('[1]N EERR RODEO'!N56*AA56)+((('[1]N EERR RODEO'!N56*(100%-AA56))/(1+TASAS!$M$9)))</f>
        <v>0</v>
      </c>
      <c r="O56" s="194">
        <f t="shared" si="3"/>
        <v>0</v>
      </c>
      <c r="P56" s="303">
        <v>0</v>
      </c>
      <c r="Q56" s="303">
        <v>0</v>
      </c>
      <c r="R56" s="303">
        <v>0</v>
      </c>
      <c r="S56" s="303">
        <v>0</v>
      </c>
      <c r="T56" s="303">
        <v>0</v>
      </c>
      <c r="U56" s="303">
        <v>0</v>
      </c>
      <c r="V56" s="303">
        <v>0</v>
      </c>
      <c r="W56" s="303">
        <v>0</v>
      </c>
      <c r="X56" s="303">
        <v>0</v>
      </c>
      <c r="Y56" s="303">
        <v>0</v>
      </c>
      <c r="Z56" s="303">
        <v>0</v>
      </c>
      <c r="AA56" s="303">
        <v>0</v>
      </c>
    </row>
    <row r="57" spans="1:27" outlineLevel="1" x14ac:dyDescent="0.3">
      <c r="A57" s="203" t="s">
        <v>20</v>
      </c>
      <c r="B57" s="131"/>
      <c r="C57" s="131">
        <f>+('[1]N EERR RODEO'!C57*P57)+((('[1]N EERR RODEO'!C57*(100%-P57))/(1+TASAS!$B$9)))</f>
        <v>0</v>
      </c>
      <c r="D57" s="131">
        <f>+('[1]N EERR RODEO'!D57*Q57)+((('[1]N EERR RODEO'!D57*(100%-Q57))/(1+TASAS!$C$9)))</f>
        <v>0</v>
      </c>
      <c r="E57" s="131">
        <f>+('[1]N EERR RODEO'!E57*R57)+((('[1]N EERR RODEO'!E57*(100%-R57))/(1+TASAS!$D$9)))</f>
        <v>0</v>
      </c>
      <c r="F57" s="131">
        <f>+('[1]N EERR RODEO'!F57*S57)+((('[1]N EERR RODEO'!F57*(100%-S57))/(1+TASAS!$E$9)))</f>
        <v>0</v>
      </c>
      <c r="G57" s="131">
        <f>+('[1]N EERR RODEO'!G57*T57)+((('[1]N EERR RODEO'!G57*(100%-T57))/(1+TASAS!$F$9)))</f>
        <v>0</v>
      </c>
      <c r="H57" s="131">
        <f>+('[1]N EERR RODEO'!H57*U57)+((('[1]N EERR RODEO'!H57*(100%-U57))/(1+TASAS!$G$9)))</f>
        <v>0</v>
      </c>
      <c r="I57" s="131">
        <f>+('[1]N EERR RODEO'!I57*V57)+((('[1]N EERR RODEO'!I57*(100%-V57))/(1+TASAS!$H$9)))</f>
        <v>0</v>
      </c>
      <c r="J57" s="131">
        <f>+('[1]N EERR RODEO'!J57*W57)+((('[1]N EERR RODEO'!J57*(100%-W57))/(1+TASAS!$I$9)))</f>
        <v>0</v>
      </c>
      <c r="K57" s="131">
        <f>+('[1]N EERR RODEO'!K57*X57)+((('[1]N EERR RODEO'!K57*(100%-X57))/(1+TASAS!$J$9)))</f>
        <v>0</v>
      </c>
      <c r="L57" s="131">
        <f>+('[1]N EERR RODEO'!L57*Y57)+((('[1]N EERR RODEO'!L57*(100%-Y57))/(1+TASAS!$K$9)))</f>
        <v>0</v>
      </c>
      <c r="M57" s="131">
        <f>+('[1]N EERR RODEO'!M57*Z57)+((('[1]N EERR RODEO'!M57*(100%-Z57))/(1+TASAS!$L$9)))</f>
        <v>0</v>
      </c>
      <c r="N57" s="131">
        <f>+('[1]N EERR RODEO'!N57*AA57)+((('[1]N EERR RODEO'!N57*(100%-AA57))/(1+TASAS!$M$9)))</f>
        <v>0</v>
      </c>
      <c r="O57" s="194">
        <f t="shared" si="3"/>
        <v>0</v>
      </c>
      <c r="P57" s="303">
        <v>0</v>
      </c>
      <c r="Q57" s="303">
        <v>0</v>
      </c>
      <c r="R57" s="303">
        <v>0</v>
      </c>
      <c r="S57" s="303">
        <v>0</v>
      </c>
      <c r="T57" s="303">
        <v>0</v>
      </c>
      <c r="U57" s="303">
        <v>0</v>
      </c>
      <c r="V57" s="303">
        <v>0</v>
      </c>
      <c r="W57" s="303">
        <v>0</v>
      </c>
      <c r="X57" s="303">
        <v>0</v>
      </c>
      <c r="Y57" s="303">
        <v>0</v>
      </c>
      <c r="Z57" s="303">
        <v>0</v>
      </c>
      <c r="AA57" s="303">
        <v>0</v>
      </c>
    </row>
    <row r="58" spans="1:27" outlineLevel="1" x14ac:dyDescent="0.3">
      <c r="A58" s="203" t="s">
        <v>21</v>
      </c>
      <c r="B58" s="131"/>
      <c r="C58" s="131">
        <f>+('[1]N EERR RODEO'!C58*P58)+((('[1]N EERR RODEO'!C58*(100%-P58))/(1+TASAS!$B$9)))</f>
        <v>3.7306004554796428E-2</v>
      </c>
      <c r="D58" s="131">
        <f>+('[1]N EERR RODEO'!D58*Q58)+((('[1]N EERR RODEO'!D58*(100%-Q58))/(1+TASAS!$C$9)))</f>
        <v>0</v>
      </c>
      <c r="E58" s="131">
        <f>+('[1]N EERR RODEO'!E58*R58)+((('[1]N EERR RODEO'!E58*(100%-R58))/(1+TASAS!$D$9)))</f>
        <v>5.4073351789193076</v>
      </c>
      <c r="F58" s="131">
        <f>+('[1]N EERR RODEO'!F58*S58)+((('[1]N EERR RODEO'!F58*(100%-S58))/(1+TASAS!$E$9)))</f>
        <v>9.4495408330089532</v>
      </c>
      <c r="G58" s="131">
        <f>+('[1]N EERR RODEO'!G58*T58)+((('[1]N EERR RODEO'!G58*(100%-T58))/(1+TASAS!$F$9)))</f>
        <v>8.3960490144469796E-2</v>
      </c>
      <c r="H58" s="131">
        <f>+('[1]N EERR RODEO'!H58*U58)+((('[1]N EERR RODEO'!H58*(100%-U58))/(1+TASAS!$G$9)))</f>
        <v>5.1986832141070183</v>
      </c>
      <c r="I58" s="131">
        <f>+('[1]N EERR RODEO'!I58*V58)+((('[1]N EERR RODEO'!I58*(100%-V58))/(1+TASAS!$H$9)))</f>
        <v>0</v>
      </c>
      <c r="J58" s="131">
        <f>+('[1]N EERR RODEO'!J58*W58)+((('[1]N EERR RODEO'!J58*(100%-W58))/(1+TASAS!$I$9)))</f>
        <v>0</v>
      </c>
      <c r="K58" s="131">
        <f>+('[1]N EERR RODEO'!K58*X58)+((('[1]N EERR RODEO'!K58*(100%-X58))/(1+TASAS!$J$9)))</f>
        <v>0</v>
      </c>
      <c r="L58" s="131">
        <f>+('[1]N EERR RODEO'!L58*Y58)+((('[1]N EERR RODEO'!L58*(100%-Y58))/(1+TASAS!$K$9)))</f>
        <v>0</v>
      </c>
      <c r="M58" s="131">
        <f>+('[1]N EERR RODEO'!M58*Z58)+((('[1]N EERR RODEO'!M58*(100%-Z58))/(1+TASAS!$L$9)))</f>
        <v>0</v>
      </c>
      <c r="N58" s="131">
        <f>+('[1]N EERR RODEO'!N58*AA58)+((('[1]N EERR RODEO'!N58*(100%-AA58))/(1+TASAS!$M$9)))</f>
        <v>0</v>
      </c>
      <c r="O58" s="194">
        <f t="shared" si="3"/>
        <v>20.176825720734545</v>
      </c>
      <c r="P58" s="303">
        <v>0</v>
      </c>
      <c r="Q58" s="303">
        <v>0</v>
      </c>
      <c r="R58" s="303">
        <v>0</v>
      </c>
      <c r="S58" s="303">
        <v>0</v>
      </c>
      <c r="T58" s="303">
        <v>0</v>
      </c>
      <c r="U58" s="303">
        <v>0</v>
      </c>
      <c r="V58" s="303">
        <v>0</v>
      </c>
      <c r="W58" s="303">
        <v>0</v>
      </c>
      <c r="X58" s="303">
        <v>0</v>
      </c>
      <c r="Y58" s="303">
        <v>0</v>
      </c>
      <c r="Z58" s="303">
        <v>0</v>
      </c>
      <c r="AA58" s="303">
        <v>0</v>
      </c>
    </row>
    <row r="59" spans="1:27" outlineLevel="1" x14ac:dyDescent="0.3">
      <c r="A59" s="203" t="s">
        <v>250</v>
      </c>
      <c r="B59" s="131"/>
      <c r="C59" s="131">
        <f>+('[1]N EERR RODEO'!C59*P59)+((('[1]N EERR RODEO'!C59*(100%-P59))/(1+TASAS!$B$9)))</f>
        <v>0</v>
      </c>
      <c r="D59" s="131">
        <f>+('[1]N EERR RODEO'!D59*Q59)+((('[1]N EERR RODEO'!D59*(100%-Q59))/(1+TASAS!$C$9)))</f>
        <v>0</v>
      </c>
      <c r="E59" s="131">
        <f>+('[1]N EERR RODEO'!E59*R59)+((('[1]N EERR RODEO'!E59*(100%-R59))/(1+TASAS!$D$9)))</f>
        <v>19.845695604508279</v>
      </c>
      <c r="F59" s="131">
        <f>+('[1]N EERR RODEO'!F59*S59)+((('[1]N EERR RODEO'!F59*(100%-S59))/(1+TASAS!$E$9)))</f>
        <v>105.82288641494745</v>
      </c>
      <c r="G59" s="131">
        <f>+('[1]N EERR RODEO'!G59*T59)+((('[1]N EERR RODEO'!G59*(100%-T59))/(1+TASAS!$F$9)))</f>
        <v>18.364449026144939</v>
      </c>
      <c r="H59" s="131">
        <f>+('[1]N EERR RODEO'!H59*U59)+((('[1]N EERR RODEO'!H59*(100%-U59))/(1+TASAS!$G$9)))</f>
        <v>91.554145424549333</v>
      </c>
      <c r="I59" s="131">
        <f>+('[1]N EERR RODEO'!I59*V59)+((('[1]N EERR RODEO'!I59*(100%-V59))/(1+TASAS!$H$9)))</f>
        <v>0</v>
      </c>
      <c r="J59" s="131">
        <f>+('[1]N EERR RODEO'!J59*W59)+((('[1]N EERR RODEO'!J59*(100%-W59))/(1+TASAS!$I$9)))</f>
        <v>0</v>
      </c>
      <c r="K59" s="131">
        <f>+('[1]N EERR RODEO'!K59*X59)+((('[1]N EERR RODEO'!K59*(100%-X59))/(1+TASAS!$J$9)))</f>
        <v>0</v>
      </c>
      <c r="L59" s="131">
        <f>+('[1]N EERR RODEO'!L59*Y59)+((('[1]N EERR RODEO'!L59*(100%-Y59))/(1+TASAS!$K$9)))</f>
        <v>0</v>
      </c>
      <c r="M59" s="131">
        <f>+('[1]N EERR RODEO'!M59*Z59)+((('[1]N EERR RODEO'!M59*(100%-Z59))/(1+TASAS!$L$9)))</f>
        <v>0</v>
      </c>
      <c r="N59" s="131">
        <f>+('[1]N EERR RODEO'!N59*AA59)+((('[1]N EERR RODEO'!N59*(100%-AA59))/(1+TASAS!$M$9)))</f>
        <v>0</v>
      </c>
      <c r="O59" s="194">
        <f t="shared" si="3"/>
        <v>235.58717647014998</v>
      </c>
      <c r="P59" s="303">
        <v>0</v>
      </c>
      <c r="Q59" s="303">
        <v>0</v>
      </c>
      <c r="R59" s="303">
        <v>0</v>
      </c>
      <c r="S59" s="303">
        <v>0</v>
      </c>
      <c r="T59" s="303">
        <v>0</v>
      </c>
      <c r="U59" s="303">
        <v>0</v>
      </c>
      <c r="V59" s="303">
        <v>0</v>
      </c>
      <c r="W59" s="303">
        <v>0</v>
      </c>
      <c r="X59" s="303">
        <v>0</v>
      </c>
      <c r="Y59" s="303">
        <v>0</v>
      </c>
      <c r="Z59" s="303">
        <v>0</v>
      </c>
      <c r="AA59" s="303">
        <v>0</v>
      </c>
    </row>
    <row r="60" spans="1:27" outlineLevel="1" x14ac:dyDescent="0.3">
      <c r="A60" s="203" t="s">
        <v>251</v>
      </c>
      <c r="B60" s="131"/>
      <c r="C60" s="131">
        <f>+('[1]N EERR RODEO'!C60*P60)+((('[1]N EERR RODEO'!C60*(100%-P60))/(1+TASAS!$B$9)))</f>
        <v>0</v>
      </c>
      <c r="D60" s="131">
        <f>+('[1]N EERR RODEO'!D60*Q60)+((('[1]N EERR RODEO'!D60*(100%-Q60))/(1+TASAS!$C$9)))</f>
        <v>0</v>
      </c>
      <c r="E60" s="131">
        <f>+('[1]N EERR RODEO'!E60*R60)+((('[1]N EERR RODEO'!E60*(100%-R60))/(1+TASAS!$D$9)))</f>
        <v>0</v>
      </c>
      <c r="F60" s="131">
        <f>+('[1]N EERR RODEO'!F60*S60)+((('[1]N EERR RODEO'!F60*(100%-S60))/(1+TASAS!$E$9)))</f>
        <v>0</v>
      </c>
      <c r="G60" s="131">
        <f>+('[1]N EERR RODEO'!G60*T60)+((('[1]N EERR RODEO'!G60*(100%-T60))/(1+TASAS!$F$9)))</f>
        <v>0</v>
      </c>
      <c r="H60" s="131">
        <f>+('[1]N EERR RODEO'!H60*U60)+((('[1]N EERR RODEO'!H60*(100%-U60))/(1+TASAS!$G$9)))</f>
        <v>0</v>
      </c>
      <c r="I60" s="131">
        <f>+('[1]N EERR RODEO'!I60*V60)+((('[1]N EERR RODEO'!I60*(100%-V60))/(1+TASAS!$H$9)))</f>
        <v>0</v>
      </c>
      <c r="J60" s="131">
        <f>+('[1]N EERR RODEO'!J60*W60)+((('[1]N EERR RODEO'!J60*(100%-W60))/(1+TASAS!$I$9)))</f>
        <v>0</v>
      </c>
      <c r="K60" s="131">
        <f>+('[1]N EERR RODEO'!K60*X60)+((('[1]N EERR RODEO'!K60*(100%-X60))/(1+TASAS!$J$9)))</f>
        <v>0</v>
      </c>
      <c r="L60" s="131">
        <f>+('[1]N EERR RODEO'!L60*Y60)+((('[1]N EERR RODEO'!L60*(100%-Y60))/(1+TASAS!$K$9)))</f>
        <v>0</v>
      </c>
      <c r="M60" s="131">
        <f>+('[1]N EERR RODEO'!M60*Z60)+((('[1]N EERR RODEO'!M60*(100%-Z60))/(1+TASAS!$L$9)))</f>
        <v>0</v>
      </c>
      <c r="N60" s="131">
        <f>+('[1]N EERR RODEO'!N60*AA60)+((('[1]N EERR RODEO'!N60*(100%-AA60))/(1+TASAS!$M$9)))</f>
        <v>0</v>
      </c>
      <c r="O60" s="194">
        <f t="shared" si="3"/>
        <v>0</v>
      </c>
      <c r="P60" s="303">
        <v>0</v>
      </c>
      <c r="Q60" s="303">
        <v>0</v>
      </c>
      <c r="R60" s="303">
        <v>0</v>
      </c>
      <c r="S60" s="303">
        <v>0</v>
      </c>
      <c r="T60" s="303">
        <v>0</v>
      </c>
      <c r="U60" s="303">
        <v>0</v>
      </c>
      <c r="V60" s="303">
        <v>0</v>
      </c>
      <c r="W60" s="303">
        <v>0</v>
      </c>
      <c r="X60" s="303">
        <v>0</v>
      </c>
      <c r="Y60" s="303">
        <v>0</v>
      </c>
      <c r="Z60" s="303">
        <v>0</v>
      </c>
      <c r="AA60" s="303">
        <v>0</v>
      </c>
    </row>
    <row r="61" spans="1:27" outlineLevel="1" x14ac:dyDescent="0.3">
      <c r="A61" s="203" t="s">
        <v>252</v>
      </c>
      <c r="B61" s="131"/>
      <c r="C61" s="131">
        <f>+('[1]N EERR RODEO'!C61*P61)+((('[1]N EERR RODEO'!C61*(100%-P61))/(1+TASAS!$B$9)))</f>
        <v>0</v>
      </c>
      <c r="D61" s="131">
        <f>+('[1]N EERR RODEO'!D61*Q61)+((('[1]N EERR RODEO'!D61*(100%-Q61))/(1+TASAS!$C$9)))</f>
        <v>0</v>
      </c>
      <c r="E61" s="131">
        <f>+('[1]N EERR RODEO'!E61*R61)+((('[1]N EERR RODEO'!E61*(100%-R61))/(1+TASAS!$D$9)))</f>
        <v>0</v>
      </c>
      <c r="F61" s="131">
        <f>+('[1]N EERR RODEO'!F61*S61)+((('[1]N EERR RODEO'!F61*(100%-S61))/(1+TASAS!$E$9)))</f>
        <v>0</v>
      </c>
      <c r="G61" s="131">
        <f>+('[1]N EERR RODEO'!G61*T61)+((('[1]N EERR RODEO'!G61*(100%-T61))/(1+TASAS!$F$9)))</f>
        <v>0</v>
      </c>
      <c r="H61" s="131">
        <f>+('[1]N EERR RODEO'!H61*U61)+((('[1]N EERR RODEO'!H61*(100%-U61))/(1+TASAS!$G$9)))</f>
        <v>0</v>
      </c>
      <c r="I61" s="131">
        <f>+('[1]N EERR RODEO'!I61*V61)+((('[1]N EERR RODEO'!I61*(100%-V61))/(1+TASAS!$H$9)))</f>
        <v>0</v>
      </c>
      <c r="J61" s="131">
        <f>+('[1]N EERR RODEO'!J61*W61)+((('[1]N EERR RODEO'!J61*(100%-W61))/(1+TASAS!$I$9)))</f>
        <v>0</v>
      </c>
      <c r="K61" s="131">
        <f>+('[1]N EERR RODEO'!K61*X61)+((('[1]N EERR RODEO'!K61*(100%-X61))/(1+TASAS!$J$9)))</f>
        <v>0</v>
      </c>
      <c r="L61" s="131">
        <f>+('[1]N EERR RODEO'!L61*Y61)+((('[1]N EERR RODEO'!L61*(100%-Y61))/(1+TASAS!$K$9)))</f>
        <v>0</v>
      </c>
      <c r="M61" s="131">
        <f>+('[1]N EERR RODEO'!M61*Z61)+((('[1]N EERR RODEO'!M61*(100%-Z61))/(1+TASAS!$L$9)))</f>
        <v>0</v>
      </c>
      <c r="N61" s="131">
        <f>+('[1]N EERR RODEO'!N61*AA61)+((('[1]N EERR RODEO'!N61*(100%-AA61))/(1+TASAS!$M$9)))</f>
        <v>0</v>
      </c>
      <c r="O61" s="194">
        <f t="shared" si="3"/>
        <v>0</v>
      </c>
      <c r="P61" s="303">
        <v>0</v>
      </c>
      <c r="Q61" s="303">
        <v>0</v>
      </c>
      <c r="R61" s="303">
        <v>0</v>
      </c>
      <c r="S61" s="303">
        <v>0</v>
      </c>
      <c r="T61" s="303">
        <v>0</v>
      </c>
      <c r="U61" s="303">
        <v>0</v>
      </c>
      <c r="V61" s="303">
        <v>0</v>
      </c>
      <c r="W61" s="303">
        <v>0</v>
      </c>
      <c r="X61" s="303">
        <v>0</v>
      </c>
      <c r="Y61" s="303">
        <v>0</v>
      </c>
      <c r="Z61" s="303">
        <v>0</v>
      </c>
      <c r="AA61" s="303">
        <v>0</v>
      </c>
    </row>
    <row r="62" spans="1:27" outlineLevel="1" x14ac:dyDescent="0.3">
      <c r="A62" s="203" t="s">
        <v>253</v>
      </c>
      <c r="B62" s="131"/>
      <c r="C62" s="131">
        <f>+('[1]N EERR RODEO'!C62*P62)+((('[1]N EERR RODEO'!C62*(100%-P62))/(1+TASAS!$B$9)))</f>
        <v>0</v>
      </c>
      <c r="D62" s="131">
        <f>+('[1]N EERR RODEO'!D62*Q62)+((('[1]N EERR RODEO'!D62*(100%-Q62))/(1+TASAS!$C$9)))</f>
        <v>0</v>
      </c>
      <c r="E62" s="131">
        <f>+('[1]N EERR RODEO'!E62*R62)+((('[1]N EERR RODEO'!E62*(100%-R62))/(1+TASAS!$D$9)))</f>
        <v>0</v>
      </c>
      <c r="F62" s="131">
        <f>+('[1]N EERR RODEO'!F62*S62)+((('[1]N EERR RODEO'!F62*(100%-S62))/(1+TASAS!$E$9)))</f>
        <v>0</v>
      </c>
      <c r="G62" s="131">
        <f>+('[1]N EERR RODEO'!G62*T62)+((('[1]N EERR RODEO'!G62*(100%-T62))/(1+TASAS!$F$9)))</f>
        <v>177.08793925834942</v>
      </c>
      <c r="H62" s="131">
        <f>+('[1]N EERR RODEO'!H62*U62)+((('[1]N EERR RODEO'!H62*(100%-U62))/(1+TASAS!$G$9)))</f>
        <v>632.53564889315589</v>
      </c>
      <c r="I62" s="131">
        <f>+('[1]N EERR RODEO'!I62*V62)+((('[1]N EERR RODEO'!I62*(100%-V62))/(1+TASAS!$H$9)))</f>
        <v>0</v>
      </c>
      <c r="J62" s="131">
        <f>+('[1]N EERR RODEO'!J62*W62)+((('[1]N EERR RODEO'!J62*(100%-W62))/(1+TASAS!$I$9)))</f>
        <v>0</v>
      </c>
      <c r="K62" s="131">
        <f>+('[1]N EERR RODEO'!K62*X62)+((('[1]N EERR RODEO'!K62*(100%-X62))/(1+TASAS!$J$9)))</f>
        <v>0</v>
      </c>
      <c r="L62" s="131">
        <f>+('[1]N EERR RODEO'!L62*Y62)+((('[1]N EERR RODEO'!L62*(100%-Y62))/(1+TASAS!$K$9)))</f>
        <v>0</v>
      </c>
      <c r="M62" s="131">
        <f>+('[1]N EERR RODEO'!M62*Z62)+((('[1]N EERR RODEO'!M62*(100%-Z62))/(1+TASAS!$L$9)))</f>
        <v>0</v>
      </c>
      <c r="N62" s="131">
        <f>+('[1]N EERR RODEO'!N62*AA62)+((('[1]N EERR RODEO'!N62*(100%-AA62))/(1+TASAS!$M$9)))</f>
        <v>0</v>
      </c>
      <c r="O62" s="194">
        <f t="shared" si="3"/>
        <v>809.62358815150537</v>
      </c>
      <c r="P62" s="303">
        <v>0</v>
      </c>
      <c r="Q62" s="303">
        <v>0</v>
      </c>
      <c r="R62" s="303">
        <v>0</v>
      </c>
      <c r="S62" s="303">
        <v>0</v>
      </c>
      <c r="T62" s="303">
        <v>0</v>
      </c>
      <c r="U62" s="303">
        <v>0</v>
      </c>
      <c r="V62" s="303">
        <v>0</v>
      </c>
      <c r="W62" s="303">
        <v>0</v>
      </c>
      <c r="X62" s="303">
        <v>0</v>
      </c>
      <c r="Y62" s="303">
        <v>0</v>
      </c>
      <c r="Z62" s="303">
        <v>0</v>
      </c>
      <c r="AA62" s="303">
        <v>0</v>
      </c>
    </row>
    <row r="63" spans="1:27" outlineLevel="1" x14ac:dyDescent="0.3">
      <c r="A63" s="203" t="s">
        <v>254</v>
      </c>
      <c r="B63" s="131"/>
      <c r="C63" s="131">
        <f>+('[1]N EERR RODEO'!C63*P63)+((('[1]N EERR RODEO'!C63*(100%-P63))/(1+TASAS!$B$9)))</f>
        <v>0</v>
      </c>
      <c r="D63" s="131">
        <f>+('[1]N EERR RODEO'!D63*Q63)+((('[1]N EERR RODEO'!D63*(100%-Q63))/(1+TASAS!$C$9)))</f>
        <v>0</v>
      </c>
      <c r="E63" s="131">
        <f>+('[1]N EERR RODEO'!E63*R63)+((('[1]N EERR RODEO'!E63*(100%-R63))/(1+TASAS!$D$9)))</f>
        <v>0</v>
      </c>
      <c r="F63" s="131">
        <f>+('[1]N EERR RODEO'!F63*S63)+((('[1]N EERR RODEO'!F63*(100%-S63))/(1+TASAS!$E$9)))</f>
        <v>0</v>
      </c>
      <c r="G63" s="131">
        <f>+('[1]N EERR RODEO'!G63*T63)+((('[1]N EERR RODEO'!G63*(100%-T63))/(1+TASAS!$F$9)))</f>
        <v>129.75712113236241</v>
      </c>
      <c r="H63" s="131">
        <f>+('[1]N EERR RODEO'!H63*U63)+((('[1]N EERR RODEO'!H63*(100%-U63))/(1+TASAS!$G$9)))</f>
        <v>0</v>
      </c>
      <c r="I63" s="131">
        <f>+('[1]N EERR RODEO'!I63*V63)+((('[1]N EERR RODEO'!I63*(100%-V63))/(1+TASAS!$H$9)))</f>
        <v>0</v>
      </c>
      <c r="J63" s="131">
        <f>+('[1]N EERR RODEO'!J63*W63)+((('[1]N EERR RODEO'!J63*(100%-W63))/(1+TASAS!$I$9)))</f>
        <v>0</v>
      </c>
      <c r="K63" s="131">
        <f>+('[1]N EERR RODEO'!K63*X63)+((('[1]N EERR RODEO'!K63*(100%-X63))/(1+TASAS!$J$9)))</f>
        <v>0</v>
      </c>
      <c r="L63" s="131">
        <f>+('[1]N EERR RODEO'!L63*Y63)+((('[1]N EERR RODEO'!L63*(100%-Y63))/(1+TASAS!$K$9)))</f>
        <v>0</v>
      </c>
      <c r="M63" s="131">
        <f>+('[1]N EERR RODEO'!M63*Z63)+((('[1]N EERR RODEO'!M63*(100%-Z63))/(1+TASAS!$L$9)))</f>
        <v>0</v>
      </c>
      <c r="N63" s="131">
        <f>+('[1]N EERR RODEO'!N63*AA63)+((('[1]N EERR RODEO'!N63*(100%-AA63))/(1+TASAS!$M$9)))</f>
        <v>0</v>
      </c>
      <c r="O63" s="194">
        <f t="shared" si="3"/>
        <v>129.75712113236241</v>
      </c>
      <c r="P63" s="303">
        <v>0</v>
      </c>
      <c r="Q63" s="303">
        <v>0</v>
      </c>
      <c r="R63" s="303">
        <v>0</v>
      </c>
      <c r="S63" s="303">
        <v>0</v>
      </c>
      <c r="T63" s="303">
        <v>0</v>
      </c>
      <c r="U63" s="303">
        <v>0</v>
      </c>
      <c r="V63" s="303">
        <v>0</v>
      </c>
      <c r="W63" s="303">
        <v>0</v>
      </c>
      <c r="X63" s="303">
        <v>0</v>
      </c>
      <c r="Y63" s="303">
        <v>0</v>
      </c>
      <c r="Z63" s="303">
        <v>0</v>
      </c>
      <c r="AA63" s="303">
        <v>0</v>
      </c>
    </row>
    <row r="64" spans="1:27" outlineLevel="1" x14ac:dyDescent="0.3">
      <c r="A64" s="203" t="s">
        <v>255</v>
      </c>
      <c r="B64" s="131"/>
      <c r="C64" s="131">
        <f>+('[1]N EERR RODEO'!C64*P64)+((('[1]N EERR RODEO'!C64*(100%-P64))/(1+TASAS!$B$9)))</f>
        <v>0</v>
      </c>
      <c r="D64" s="131">
        <f>+('[1]N EERR RODEO'!D64*Q64)+((('[1]N EERR RODEO'!D64*(100%-Q64))/(1+TASAS!$C$9)))</f>
        <v>0</v>
      </c>
      <c r="E64" s="131">
        <f>+('[1]N EERR RODEO'!E64*R64)+((('[1]N EERR RODEO'!E64*(100%-R64))/(1+TASAS!$D$9)))</f>
        <v>0</v>
      </c>
      <c r="F64" s="131">
        <f>+('[1]N EERR RODEO'!F64*S64)+((('[1]N EERR RODEO'!F64*(100%-S64))/(1+TASAS!$E$9)))</f>
        <v>0</v>
      </c>
      <c r="G64" s="131">
        <f>+('[1]N EERR RODEO'!G64*T64)+((('[1]N EERR RODEO'!G64*(100%-T64))/(1+TASAS!$F$9)))</f>
        <v>0</v>
      </c>
      <c r="H64" s="131">
        <f>+('[1]N EERR RODEO'!H64*U64)+((('[1]N EERR RODEO'!H64*(100%-U64))/(1+TASAS!$G$9)))</f>
        <v>0</v>
      </c>
      <c r="I64" s="131">
        <f>+('[1]N EERR RODEO'!I64*V64)+((('[1]N EERR RODEO'!I64*(100%-V64))/(1+TASAS!$H$9)))</f>
        <v>0</v>
      </c>
      <c r="J64" s="131">
        <f>+('[1]N EERR RODEO'!J64*W64)+((('[1]N EERR RODEO'!J64*(100%-W64))/(1+TASAS!$I$9)))</f>
        <v>0</v>
      </c>
      <c r="K64" s="131">
        <f>+('[1]N EERR RODEO'!K64*X64)+((('[1]N EERR RODEO'!K64*(100%-X64))/(1+TASAS!$J$9)))</f>
        <v>0</v>
      </c>
      <c r="L64" s="131">
        <f>+('[1]N EERR RODEO'!L64*Y64)+((('[1]N EERR RODEO'!L64*(100%-Y64))/(1+TASAS!$K$9)))</f>
        <v>0</v>
      </c>
      <c r="M64" s="131">
        <f>+('[1]N EERR RODEO'!M64*Z64)+((('[1]N EERR RODEO'!M64*(100%-Z64))/(1+TASAS!$L$9)))</f>
        <v>0</v>
      </c>
      <c r="N64" s="131">
        <f>+('[1]N EERR RODEO'!N64*AA64)+((('[1]N EERR RODEO'!N64*(100%-AA64))/(1+TASAS!$M$9)))</f>
        <v>0</v>
      </c>
      <c r="O64" s="194">
        <f t="shared" si="3"/>
        <v>0</v>
      </c>
      <c r="P64" s="303">
        <v>0</v>
      </c>
      <c r="Q64" s="303">
        <v>0</v>
      </c>
      <c r="R64" s="303">
        <v>0</v>
      </c>
      <c r="S64" s="303">
        <v>0</v>
      </c>
      <c r="T64" s="303">
        <v>0</v>
      </c>
      <c r="U64" s="303">
        <v>0</v>
      </c>
      <c r="V64" s="303">
        <v>0</v>
      </c>
      <c r="W64" s="303">
        <v>0</v>
      </c>
      <c r="X64" s="303">
        <v>0</v>
      </c>
      <c r="Y64" s="303">
        <v>0</v>
      </c>
      <c r="Z64" s="303">
        <v>0</v>
      </c>
      <c r="AA64" s="303">
        <v>0</v>
      </c>
    </row>
    <row r="65" spans="1:27" outlineLevel="1" x14ac:dyDescent="0.3">
      <c r="A65" s="203" t="s">
        <v>256</v>
      </c>
      <c r="B65" s="131"/>
      <c r="C65" s="131">
        <f>+('[1]N EERR RODEO'!C65*P65)+((('[1]N EERR RODEO'!C65*(100%-P65))/(1+TASAS!$B$9)))</f>
        <v>0</v>
      </c>
      <c r="D65" s="131">
        <f>+('[1]N EERR RODEO'!D65*Q65)+((('[1]N EERR RODEO'!D65*(100%-Q65))/(1+TASAS!$C$9)))</f>
        <v>0</v>
      </c>
      <c r="E65" s="131">
        <f>+('[1]N EERR RODEO'!E65*R65)+((('[1]N EERR RODEO'!E65*(100%-R65))/(1+TASAS!$D$9)))</f>
        <v>0</v>
      </c>
      <c r="F65" s="131">
        <f>+('[1]N EERR RODEO'!F65*S65)+((('[1]N EERR RODEO'!F65*(100%-S65))/(1+TASAS!$E$9)))</f>
        <v>0</v>
      </c>
      <c r="G65" s="131">
        <f>+('[1]N EERR RODEO'!G65*T65)+((('[1]N EERR RODEO'!G65*(100%-T65))/(1+TASAS!$F$9)))</f>
        <v>0</v>
      </c>
      <c r="H65" s="131">
        <f>+('[1]N EERR RODEO'!H65*U65)+((('[1]N EERR RODEO'!H65*(100%-U65))/(1+TASAS!$G$9)))</f>
        <v>0</v>
      </c>
      <c r="I65" s="131">
        <f>+('[1]N EERR RODEO'!I65*V65)+((('[1]N EERR RODEO'!I65*(100%-V65))/(1+TASAS!$H$9)))</f>
        <v>0</v>
      </c>
      <c r="J65" s="131">
        <f>+('[1]N EERR RODEO'!J65*W65)+((('[1]N EERR RODEO'!J65*(100%-W65))/(1+TASAS!$I$9)))</f>
        <v>0</v>
      </c>
      <c r="K65" s="131">
        <f>+('[1]N EERR RODEO'!K65*X65)+((('[1]N EERR RODEO'!K65*(100%-X65))/(1+TASAS!$J$9)))</f>
        <v>0</v>
      </c>
      <c r="L65" s="131">
        <f>+('[1]N EERR RODEO'!L65*Y65)+((('[1]N EERR RODEO'!L65*(100%-Y65))/(1+TASAS!$K$9)))</f>
        <v>0</v>
      </c>
      <c r="M65" s="131">
        <f>+('[1]N EERR RODEO'!M65*Z65)+((('[1]N EERR RODEO'!M65*(100%-Z65))/(1+TASAS!$L$9)))</f>
        <v>0</v>
      </c>
      <c r="N65" s="131">
        <f>+('[1]N EERR RODEO'!N65*AA65)+((('[1]N EERR RODEO'!N65*(100%-AA65))/(1+TASAS!$M$9)))</f>
        <v>0</v>
      </c>
      <c r="O65" s="194">
        <f t="shared" si="3"/>
        <v>0</v>
      </c>
      <c r="P65" s="303">
        <v>0</v>
      </c>
      <c r="Q65" s="303">
        <v>0</v>
      </c>
      <c r="R65" s="303">
        <v>0</v>
      </c>
      <c r="S65" s="303">
        <v>0</v>
      </c>
      <c r="T65" s="303">
        <v>0</v>
      </c>
      <c r="U65" s="303">
        <v>0</v>
      </c>
      <c r="V65" s="303">
        <v>0</v>
      </c>
      <c r="W65" s="303">
        <v>0</v>
      </c>
      <c r="X65" s="303">
        <v>0</v>
      </c>
      <c r="Y65" s="303">
        <v>0</v>
      </c>
      <c r="Z65" s="303">
        <v>0</v>
      </c>
      <c r="AA65" s="303">
        <v>0</v>
      </c>
    </row>
    <row r="66" spans="1:27" outlineLevel="1" x14ac:dyDescent="0.3">
      <c r="A66" s="203" t="s">
        <v>257</v>
      </c>
      <c r="B66" s="131"/>
      <c r="C66" s="131">
        <f>+('[1]N EERR RODEO'!C66*P66)+((('[1]N EERR RODEO'!C66*(100%-P66))/(1+TASAS!$B$9)))</f>
        <v>0</v>
      </c>
      <c r="D66" s="131">
        <f>+('[1]N EERR RODEO'!D66*Q66)+((('[1]N EERR RODEO'!D66*(100%-Q66))/(1+TASAS!$C$9)))</f>
        <v>0</v>
      </c>
      <c r="E66" s="131">
        <f>+('[1]N EERR RODEO'!E66*R66)+((('[1]N EERR RODEO'!E66*(100%-R66))/(1+TASAS!$D$9)))</f>
        <v>0</v>
      </c>
      <c r="F66" s="131">
        <f>+('[1]N EERR RODEO'!F66*S66)+((('[1]N EERR RODEO'!F66*(100%-S66))/(1+TASAS!$E$9)))</f>
        <v>0</v>
      </c>
      <c r="G66" s="131">
        <f>+('[1]N EERR RODEO'!G66*T66)+((('[1]N EERR RODEO'!G66*(100%-T66))/(1+TASAS!$F$9)))</f>
        <v>0</v>
      </c>
      <c r="H66" s="131">
        <f>+('[1]N EERR RODEO'!H66*U66)+((('[1]N EERR RODEO'!H66*(100%-U66))/(1+TASAS!$G$9)))</f>
        <v>0</v>
      </c>
      <c r="I66" s="131">
        <f>+('[1]N EERR RODEO'!I66*V66)+((('[1]N EERR RODEO'!I66*(100%-V66))/(1+TASAS!$H$9)))</f>
        <v>0</v>
      </c>
      <c r="J66" s="131">
        <f>+('[1]N EERR RODEO'!J66*W66)+((('[1]N EERR RODEO'!J66*(100%-W66))/(1+TASAS!$I$9)))</f>
        <v>0</v>
      </c>
      <c r="K66" s="131">
        <f>+('[1]N EERR RODEO'!K66*X66)+((('[1]N EERR RODEO'!K66*(100%-X66))/(1+TASAS!$J$9)))</f>
        <v>0</v>
      </c>
      <c r="L66" s="131">
        <f>+('[1]N EERR RODEO'!L66*Y66)+((('[1]N EERR RODEO'!L66*(100%-Y66))/(1+TASAS!$K$9)))</f>
        <v>0</v>
      </c>
      <c r="M66" s="131">
        <f>+('[1]N EERR RODEO'!M66*Z66)+((('[1]N EERR RODEO'!M66*(100%-Z66))/(1+TASAS!$L$9)))</f>
        <v>0</v>
      </c>
      <c r="N66" s="131">
        <f>+('[1]N EERR RODEO'!N66*AA66)+((('[1]N EERR RODEO'!N66*(100%-AA66))/(1+TASAS!$M$9)))</f>
        <v>0</v>
      </c>
      <c r="O66" s="194">
        <f t="shared" si="3"/>
        <v>0</v>
      </c>
      <c r="P66" s="303">
        <v>1</v>
      </c>
      <c r="Q66" s="303">
        <v>1</v>
      </c>
      <c r="R66" s="303">
        <v>1</v>
      </c>
      <c r="S66" s="303">
        <v>1</v>
      </c>
      <c r="T66" s="303">
        <v>1</v>
      </c>
      <c r="U66" s="303">
        <v>1</v>
      </c>
      <c r="V66" s="303">
        <v>1</v>
      </c>
      <c r="W66" s="303">
        <v>1</v>
      </c>
      <c r="X66" s="303">
        <v>1</v>
      </c>
      <c r="Y66" s="303">
        <v>1</v>
      </c>
      <c r="Z66" s="303">
        <v>1</v>
      </c>
      <c r="AA66" s="303">
        <v>1</v>
      </c>
    </row>
    <row r="67" spans="1:27" outlineLevel="1" x14ac:dyDescent="0.3">
      <c r="A67" s="203" t="s">
        <v>258</v>
      </c>
      <c r="B67" s="131"/>
      <c r="C67" s="131">
        <f>+('[1]N EERR RODEO'!C67*P67)+((('[1]N EERR RODEO'!C67*(100%-P67))/(1+TASAS!$B$9)))</f>
        <v>0</v>
      </c>
      <c r="D67" s="131">
        <f>+('[1]N EERR RODEO'!D67*Q67)+((('[1]N EERR RODEO'!D67*(100%-Q67))/(1+TASAS!$C$9)))</f>
        <v>0</v>
      </c>
      <c r="E67" s="131">
        <f>+('[1]N EERR RODEO'!E67*R67)+((('[1]N EERR RODEO'!E67*(100%-R67))/(1+TASAS!$D$9)))</f>
        <v>0</v>
      </c>
      <c r="F67" s="131">
        <f>+('[1]N EERR RODEO'!F67*S67)+((('[1]N EERR RODEO'!F67*(100%-S67))/(1+TASAS!$E$9)))</f>
        <v>0</v>
      </c>
      <c r="G67" s="131">
        <f>+('[1]N EERR RODEO'!G67*T67)+((('[1]N EERR RODEO'!G67*(100%-T67))/(1+TASAS!$F$9)))</f>
        <v>0</v>
      </c>
      <c r="H67" s="131">
        <f>+('[1]N EERR RODEO'!H67*U67)+((('[1]N EERR RODEO'!H67*(100%-U67))/(1+TASAS!$G$9)))</f>
        <v>0</v>
      </c>
      <c r="I67" s="131">
        <f>+('[1]N EERR RODEO'!I67*V67)+((('[1]N EERR RODEO'!I67*(100%-V67))/(1+TASAS!$H$9)))</f>
        <v>0</v>
      </c>
      <c r="J67" s="131">
        <f>+('[1]N EERR RODEO'!J67*W67)+((('[1]N EERR RODEO'!J67*(100%-W67))/(1+TASAS!$I$9)))</f>
        <v>0</v>
      </c>
      <c r="K67" s="131">
        <f>+('[1]N EERR RODEO'!K67*X67)+((('[1]N EERR RODEO'!K67*(100%-X67))/(1+TASAS!$J$9)))</f>
        <v>0</v>
      </c>
      <c r="L67" s="131">
        <f>+('[1]N EERR RODEO'!L67*Y67)+((('[1]N EERR RODEO'!L67*(100%-Y67))/(1+TASAS!$K$9)))</f>
        <v>0</v>
      </c>
      <c r="M67" s="131">
        <f>+('[1]N EERR RODEO'!M67*Z67)+((('[1]N EERR RODEO'!M67*(100%-Z67))/(1+TASAS!$L$9)))</f>
        <v>0</v>
      </c>
      <c r="N67" s="131">
        <f>+('[1]N EERR RODEO'!N67*AA67)+((('[1]N EERR RODEO'!N67*(100%-AA67))/(1+TASAS!$M$9)))</f>
        <v>0</v>
      </c>
      <c r="O67" s="194">
        <f t="shared" si="3"/>
        <v>0</v>
      </c>
      <c r="P67" s="303">
        <v>0</v>
      </c>
      <c r="Q67" s="303">
        <v>0</v>
      </c>
      <c r="R67" s="303">
        <v>0</v>
      </c>
      <c r="S67" s="303">
        <v>0</v>
      </c>
      <c r="T67" s="303">
        <v>0</v>
      </c>
      <c r="U67" s="303">
        <v>0</v>
      </c>
      <c r="V67" s="303">
        <v>0</v>
      </c>
      <c r="W67" s="303">
        <v>0</v>
      </c>
      <c r="X67" s="303">
        <v>0</v>
      </c>
      <c r="Y67" s="303">
        <v>0</v>
      </c>
      <c r="Z67" s="303">
        <v>0</v>
      </c>
      <c r="AA67" s="303">
        <v>0</v>
      </c>
    </row>
    <row r="68" spans="1:27" outlineLevel="1" x14ac:dyDescent="0.3">
      <c r="A68" s="203" t="s">
        <v>259</v>
      </c>
      <c r="B68" s="131"/>
      <c r="C68" s="131">
        <f>+('[1]N EERR RODEO'!C68*P68)+((('[1]N EERR RODEO'!C68*(100%-P68))/(1+TASAS!$B$9)))</f>
        <v>0</v>
      </c>
      <c r="D68" s="131">
        <f>+('[1]N EERR RODEO'!D68*Q68)+((('[1]N EERR RODEO'!D68*(100%-Q68))/(1+TASAS!$C$9)))</f>
        <v>0</v>
      </c>
      <c r="E68" s="131">
        <f>+('[1]N EERR RODEO'!E68*R68)+((('[1]N EERR RODEO'!E68*(100%-R68))/(1+TASAS!$D$9)))</f>
        <v>0</v>
      </c>
      <c r="F68" s="131">
        <f>+('[1]N EERR RODEO'!F68*S68)+((('[1]N EERR RODEO'!F68*(100%-S68))/(1+TASAS!$E$9)))</f>
        <v>0</v>
      </c>
      <c r="G68" s="131">
        <f>+('[1]N EERR RODEO'!G68*T68)+((('[1]N EERR RODEO'!G68*(100%-T68))/(1+TASAS!$F$9)))</f>
        <v>0</v>
      </c>
      <c r="H68" s="131">
        <f>+('[1]N EERR RODEO'!H68*U68)+((('[1]N EERR RODEO'!H68*(100%-U68))/(1+TASAS!$G$9)))</f>
        <v>0</v>
      </c>
      <c r="I68" s="131">
        <f>+('[1]N EERR RODEO'!I68*V68)+((('[1]N EERR RODEO'!I68*(100%-V68))/(1+TASAS!$H$9)))</f>
        <v>0</v>
      </c>
      <c r="J68" s="131">
        <f>+('[1]N EERR RODEO'!J68*W68)+((('[1]N EERR RODEO'!J68*(100%-W68))/(1+TASAS!$I$9)))</f>
        <v>0</v>
      </c>
      <c r="K68" s="131">
        <f>+('[1]N EERR RODEO'!K68*X68)+((('[1]N EERR RODEO'!K68*(100%-X68))/(1+TASAS!$J$9)))</f>
        <v>0</v>
      </c>
      <c r="L68" s="131">
        <f>+('[1]N EERR RODEO'!L68*Y68)+((('[1]N EERR RODEO'!L68*(100%-Y68))/(1+TASAS!$K$9)))</f>
        <v>0</v>
      </c>
      <c r="M68" s="131">
        <f>+('[1]N EERR RODEO'!M68*Z68)+((('[1]N EERR RODEO'!M68*(100%-Z68))/(1+TASAS!$L$9)))</f>
        <v>0</v>
      </c>
      <c r="N68" s="131">
        <f>+('[1]N EERR RODEO'!N68*AA68)+((('[1]N EERR RODEO'!N68*(100%-AA68))/(1+TASAS!$M$9)))</f>
        <v>0</v>
      </c>
      <c r="O68" s="194">
        <f t="shared" si="3"/>
        <v>0</v>
      </c>
      <c r="P68" s="303">
        <v>0</v>
      </c>
      <c r="Q68" s="303">
        <v>0</v>
      </c>
      <c r="R68" s="303">
        <v>0</v>
      </c>
      <c r="S68" s="303">
        <v>0</v>
      </c>
      <c r="T68" s="303">
        <v>0</v>
      </c>
      <c r="U68" s="303">
        <v>0</v>
      </c>
      <c r="V68" s="303">
        <v>0</v>
      </c>
      <c r="W68" s="303">
        <v>0</v>
      </c>
      <c r="X68" s="303">
        <v>0</v>
      </c>
      <c r="Y68" s="303">
        <v>0</v>
      </c>
      <c r="Z68" s="303">
        <v>0</v>
      </c>
      <c r="AA68" s="303">
        <v>0</v>
      </c>
    </row>
    <row r="69" spans="1:27" outlineLevel="1" x14ac:dyDescent="0.3">
      <c r="A69" s="203" t="s">
        <v>260</v>
      </c>
      <c r="B69" s="131"/>
      <c r="C69" s="131">
        <f>+('[1]N EERR RODEO'!C69*P69)+((('[1]N EERR RODEO'!C69*(100%-P69))/(1+TASAS!$B$9)))</f>
        <v>0</v>
      </c>
      <c r="D69" s="131">
        <f>+('[1]N EERR RODEO'!D69*Q69)+((('[1]N EERR RODEO'!D69*(100%-Q69))/(1+TASAS!$C$9)))</f>
        <v>0</v>
      </c>
      <c r="E69" s="131">
        <f>+('[1]N EERR RODEO'!E69*R69)+((('[1]N EERR RODEO'!E69*(100%-R69))/(1+TASAS!$D$9)))</f>
        <v>0</v>
      </c>
      <c r="F69" s="131">
        <f>+('[1]N EERR RODEO'!F69*S69)+((('[1]N EERR RODEO'!F69*(100%-S69))/(1+TASAS!$E$9)))</f>
        <v>0</v>
      </c>
      <c r="G69" s="131">
        <f>+('[1]N EERR RODEO'!G69*T69)+((('[1]N EERR RODEO'!G69*(100%-T69))/(1+TASAS!$F$9)))</f>
        <v>0</v>
      </c>
      <c r="H69" s="131">
        <f>+('[1]N EERR RODEO'!H69*U69)+((('[1]N EERR RODEO'!H69*(100%-U69))/(1+TASAS!$G$9)))</f>
        <v>0</v>
      </c>
      <c r="I69" s="131">
        <f>+('[1]N EERR RODEO'!I69*V69)+((('[1]N EERR RODEO'!I69*(100%-V69))/(1+TASAS!$H$9)))</f>
        <v>0</v>
      </c>
      <c r="J69" s="131">
        <f>+('[1]N EERR RODEO'!J69*W69)+((('[1]N EERR RODEO'!J69*(100%-W69))/(1+TASAS!$I$9)))</f>
        <v>0</v>
      </c>
      <c r="K69" s="131">
        <f>+('[1]N EERR RODEO'!K69*X69)+((('[1]N EERR RODEO'!K69*(100%-X69))/(1+TASAS!$J$9)))</f>
        <v>0</v>
      </c>
      <c r="L69" s="131">
        <f>+('[1]N EERR RODEO'!L69*Y69)+((('[1]N EERR RODEO'!L69*(100%-Y69))/(1+TASAS!$K$9)))</f>
        <v>0</v>
      </c>
      <c r="M69" s="131">
        <f>+('[1]N EERR RODEO'!M69*Z69)+((('[1]N EERR RODEO'!M69*(100%-Z69))/(1+TASAS!$L$9)))</f>
        <v>0</v>
      </c>
      <c r="N69" s="131">
        <f>+('[1]N EERR RODEO'!N69*AA69)+((('[1]N EERR RODEO'!N69*(100%-AA69))/(1+TASAS!$M$9)))</f>
        <v>0</v>
      </c>
      <c r="O69" s="194">
        <f t="shared" si="3"/>
        <v>0</v>
      </c>
      <c r="P69" s="303">
        <v>0</v>
      </c>
      <c r="Q69" s="303">
        <v>0</v>
      </c>
      <c r="R69" s="303">
        <v>0</v>
      </c>
      <c r="S69" s="303">
        <v>0</v>
      </c>
      <c r="T69" s="303">
        <v>0</v>
      </c>
      <c r="U69" s="303">
        <v>0</v>
      </c>
      <c r="V69" s="303">
        <v>0</v>
      </c>
      <c r="W69" s="303">
        <v>0</v>
      </c>
      <c r="X69" s="303">
        <v>0</v>
      </c>
      <c r="Y69" s="303">
        <v>0</v>
      </c>
      <c r="Z69" s="303">
        <v>0</v>
      </c>
      <c r="AA69" s="303">
        <v>0</v>
      </c>
    </row>
    <row r="70" spans="1:27" outlineLevel="1" x14ac:dyDescent="0.3">
      <c r="A70" s="203" t="s">
        <v>261</v>
      </c>
      <c r="B70" s="131"/>
      <c r="C70" s="131">
        <f>+('[1]N EERR RODEO'!C70*P70)+((('[1]N EERR RODEO'!C70*(100%-P70))/(1+TASAS!$B$9)))</f>
        <v>0</v>
      </c>
      <c r="D70" s="131">
        <f>+('[1]N EERR RODEO'!D70*Q70)+((('[1]N EERR RODEO'!D70*(100%-Q70))/(1+TASAS!$C$9)))</f>
        <v>0</v>
      </c>
      <c r="E70" s="131">
        <f>+('[1]N EERR RODEO'!E70*R70)+((('[1]N EERR RODEO'!E70*(100%-R70))/(1+TASAS!$D$9)))</f>
        <v>0</v>
      </c>
      <c r="F70" s="131">
        <f>+('[1]N EERR RODEO'!F70*S70)+((('[1]N EERR RODEO'!F70*(100%-S70))/(1+TASAS!$E$9)))</f>
        <v>0</v>
      </c>
      <c r="G70" s="131">
        <f>+('[1]N EERR RODEO'!G70*T70)+((('[1]N EERR RODEO'!G70*(100%-T70))/(1+TASAS!$F$9)))</f>
        <v>0</v>
      </c>
      <c r="H70" s="131">
        <f>+('[1]N EERR RODEO'!H70*U70)+((('[1]N EERR RODEO'!H70*(100%-U70))/(1+TASAS!$G$9)))</f>
        <v>0</v>
      </c>
      <c r="I70" s="131">
        <f>+('[1]N EERR RODEO'!I70*V70)+((('[1]N EERR RODEO'!I70*(100%-V70))/(1+TASAS!$H$9)))</f>
        <v>0</v>
      </c>
      <c r="J70" s="131">
        <f>+('[1]N EERR RODEO'!J70*W70)+((('[1]N EERR RODEO'!J70*(100%-W70))/(1+TASAS!$I$9)))</f>
        <v>0</v>
      </c>
      <c r="K70" s="131">
        <f>+('[1]N EERR RODEO'!K70*X70)+((('[1]N EERR RODEO'!K70*(100%-X70))/(1+TASAS!$J$9)))</f>
        <v>0</v>
      </c>
      <c r="L70" s="131">
        <f>+('[1]N EERR RODEO'!L70*Y70)+((('[1]N EERR RODEO'!L70*(100%-Y70))/(1+TASAS!$K$9)))</f>
        <v>0</v>
      </c>
      <c r="M70" s="131">
        <f>+('[1]N EERR RODEO'!M70*Z70)+((('[1]N EERR RODEO'!M70*(100%-Z70))/(1+TASAS!$L$9)))</f>
        <v>0</v>
      </c>
      <c r="N70" s="131">
        <f>+('[1]N EERR RODEO'!N70*AA70)+((('[1]N EERR RODEO'!N70*(100%-AA70))/(1+TASAS!$M$9)))</f>
        <v>0</v>
      </c>
      <c r="O70" s="194">
        <f t="shared" si="3"/>
        <v>0</v>
      </c>
      <c r="P70" s="303">
        <v>0</v>
      </c>
      <c r="Q70" s="303">
        <v>0</v>
      </c>
      <c r="R70" s="303">
        <v>0</v>
      </c>
      <c r="S70" s="303">
        <v>0</v>
      </c>
      <c r="T70" s="303">
        <v>0</v>
      </c>
      <c r="U70" s="303">
        <v>0</v>
      </c>
      <c r="V70" s="303">
        <v>0</v>
      </c>
      <c r="W70" s="303">
        <v>0</v>
      </c>
      <c r="X70" s="303">
        <v>0</v>
      </c>
      <c r="Y70" s="303">
        <v>0</v>
      </c>
      <c r="Z70" s="303">
        <v>0</v>
      </c>
      <c r="AA70" s="303">
        <v>0</v>
      </c>
    </row>
    <row r="71" spans="1:27" outlineLevel="1" x14ac:dyDescent="0.3">
      <c r="A71" s="203" t="s">
        <v>262</v>
      </c>
      <c r="B71" s="131"/>
      <c r="C71" s="131">
        <f>+('[1]N EERR RODEO'!C71*P71)+((('[1]N EERR RODEO'!C71*(100%-P71))/(1+TASAS!$B$9)))</f>
        <v>0</v>
      </c>
      <c r="D71" s="131">
        <f>+('[1]N EERR RODEO'!D71*Q71)+((('[1]N EERR RODEO'!D71*(100%-Q71))/(1+TASAS!$C$9)))</f>
        <v>0</v>
      </c>
      <c r="E71" s="131">
        <f>+('[1]N EERR RODEO'!E71*R71)+((('[1]N EERR RODEO'!E71*(100%-R71))/(1+TASAS!$D$9)))</f>
        <v>0</v>
      </c>
      <c r="F71" s="131">
        <f>+('[1]N EERR RODEO'!F71*S71)+((('[1]N EERR RODEO'!F71*(100%-S71))/(1+TASAS!$E$9)))</f>
        <v>0</v>
      </c>
      <c r="G71" s="131">
        <f>+('[1]N EERR RODEO'!G71*T71)+((('[1]N EERR RODEO'!G71*(100%-T71))/(1+TASAS!$F$9)))</f>
        <v>0</v>
      </c>
      <c r="H71" s="131">
        <f>+('[1]N EERR RODEO'!H71*U71)+((('[1]N EERR RODEO'!H71*(100%-U71))/(1+TASAS!$G$9)))</f>
        <v>0</v>
      </c>
      <c r="I71" s="131">
        <f>+('[1]N EERR RODEO'!I71*V71)+((('[1]N EERR RODEO'!I71*(100%-V71))/(1+TASAS!$H$9)))</f>
        <v>0</v>
      </c>
      <c r="J71" s="131">
        <f>+('[1]N EERR RODEO'!J71*W71)+((('[1]N EERR RODEO'!J71*(100%-W71))/(1+TASAS!$I$9)))</f>
        <v>0</v>
      </c>
      <c r="K71" s="131">
        <f>+('[1]N EERR RODEO'!K71*X71)+((('[1]N EERR RODEO'!K71*(100%-X71))/(1+TASAS!$J$9)))</f>
        <v>0</v>
      </c>
      <c r="L71" s="131">
        <f>+('[1]N EERR RODEO'!L71*Y71)+((('[1]N EERR RODEO'!L71*(100%-Y71))/(1+TASAS!$K$9)))</f>
        <v>0</v>
      </c>
      <c r="M71" s="131">
        <f>+('[1]N EERR RODEO'!M71*Z71)+((('[1]N EERR RODEO'!M71*(100%-Z71))/(1+TASAS!$L$9)))</f>
        <v>0</v>
      </c>
      <c r="N71" s="131">
        <f>+('[1]N EERR RODEO'!N71*AA71)+((('[1]N EERR RODEO'!N71*(100%-AA71))/(1+TASAS!$M$9)))</f>
        <v>0</v>
      </c>
      <c r="O71" s="194">
        <f t="shared" si="3"/>
        <v>0</v>
      </c>
      <c r="P71" s="303">
        <v>0</v>
      </c>
      <c r="Q71" s="303">
        <v>0</v>
      </c>
      <c r="R71" s="303">
        <v>0</v>
      </c>
      <c r="S71" s="303">
        <v>0</v>
      </c>
      <c r="T71" s="303">
        <v>0</v>
      </c>
      <c r="U71" s="303">
        <v>0</v>
      </c>
      <c r="V71" s="303">
        <v>0</v>
      </c>
      <c r="W71" s="303">
        <v>0</v>
      </c>
      <c r="X71" s="303">
        <v>0</v>
      </c>
      <c r="Y71" s="303">
        <v>0</v>
      </c>
      <c r="Z71" s="303">
        <v>0</v>
      </c>
      <c r="AA71" s="303">
        <v>0</v>
      </c>
    </row>
    <row r="72" spans="1:27" outlineLevel="1" x14ac:dyDescent="0.3">
      <c r="A72" s="203" t="s">
        <v>263</v>
      </c>
      <c r="B72" s="131"/>
      <c r="C72" s="131">
        <f>+('[1]N EERR RODEO'!C72*P72)+((('[1]N EERR RODEO'!C72*(100%-P72))/(1+TASAS!$B$9)))</f>
        <v>0</v>
      </c>
      <c r="D72" s="131">
        <f>+('[1]N EERR RODEO'!D72*Q72)+((('[1]N EERR RODEO'!D72*(100%-Q72))/(1+TASAS!$C$9)))</f>
        <v>0</v>
      </c>
      <c r="E72" s="131">
        <f>+('[1]N EERR RODEO'!E72*R72)+((('[1]N EERR RODEO'!E72*(100%-R72))/(1+TASAS!$D$9)))</f>
        <v>0</v>
      </c>
      <c r="F72" s="131">
        <f>+('[1]N EERR RODEO'!F72*S72)+((('[1]N EERR RODEO'!F72*(100%-S72))/(1+TASAS!$E$9)))</f>
        <v>0</v>
      </c>
      <c r="G72" s="131">
        <f>+('[1]N EERR RODEO'!G72*T72)+((('[1]N EERR RODEO'!G72*(100%-T72))/(1+TASAS!$F$9)))</f>
        <v>0</v>
      </c>
      <c r="H72" s="131">
        <f>+('[1]N EERR RODEO'!H72*U72)+((('[1]N EERR RODEO'!H72*(100%-U72))/(1+TASAS!$G$9)))</f>
        <v>0</v>
      </c>
      <c r="I72" s="131">
        <f>+('[1]N EERR RODEO'!I72*V72)+((('[1]N EERR RODEO'!I72*(100%-V72))/(1+TASAS!$H$9)))</f>
        <v>0</v>
      </c>
      <c r="J72" s="131">
        <f>+('[1]N EERR RODEO'!J72*W72)+((('[1]N EERR RODEO'!J72*(100%-W72))/(1+TASAS!$I$9)))</f>
        <v>0</v>
      </c>
      <c r="K72" s="131">
        <f>+('[1]N EERR RODEO'!K72*X72)+((('[1]N EERR RODEO'!K72*(100%-X72))/(1+TASAS!$J$9)))</f>
        <v>0</v>
      </c>
      <c r="L72" s="131">
        <f>+('[1]N EERR RODEO'!L72*Y72)+((('[1]N EERR RODEO'!L72*(100%-Y72))/(1+TASAS!$K$9)))</f>
        <v>0</v>
      </c>
      <c r="M72" s="131">
        <f>+('[1]N EERR RODEO'!M72*Z72)+((('[1]N EERR RODEO'!M72*(100%-Z72))/(1+TASAS!$L$9)))</f>
        <v>0</v>
      </c>
      <c r="N72" s="131">
        <f>+('[1]N EERR RODEO'!N72*AA72)+((('[1]N EERR RODEO'!N72*(100%-AA72))/(1+TASAS!$M$9)))</f>
        <v>0</v>
      </c>
      <c r="O72" s="194">
        <f t="shared" si="3"/>
        <v>0</v>
      </c>
      <c r="P72" s="303">
        <v>0</v>
      </c>
      <c r="Q72" s="303">
        <v>0</v>
      </c>
      <c r="R72" s="303">
        <v>0</v>
      </c>
      <c r="S72" s="303">
        <v>0</v>
      </c>
      <c r="T72" s="303">
        <v>0</v>
      </c>
      <c r="U72" s="303">
        <v>0</v>
      </c>
      <c r="V72" s="303">
        <v>0</v>
      </c>
      <c r="W72" s="303">
        <v>0</v>
      </c>
      <c r="X72" s="303">
        <v>0</v>
      </c>
      <c r="Y72" s="303">
        <v>0</v>
      </c>
      <c r="Z72" s="303">
        <v>0</v>
      </c>
      <c r="AA72" s="303">
        <v>0</v>
      </c>
    </row>
    <row r="73" spans="1:27" outlineLevel="1" x14ac:dyDescent="0.3">
      <c r="A73" s="203" t="s">
        <v>264</v>
      </c>
      <c r="B73" s="131"/>
      <c r="C73" s="131">
        <f>+('[1]N EERR RODEO'!C73*P73)+((('[1]N EERR RODEO'!C73*(100%-P73))/(1+TASAS!$B$9)))</f>
        <v>537.59817863689398</v>
      </c>
      <c r="D73" s="131">
        <f>+('[1]N EERR RODEO'!D73*Q73)+((('[1]N EERR RODEO'!D73*(100%-Q73))/(1+TASAS!$C$9)))</f>
        <v>247.55107394491498</v>
      </c>
      <c r="E73" s="131">
        <f>+('[1]N EERR RODEO'!E73*R73)+((('[1]N EERR RODEO'!E73*(100%-R73))/(1+TASAS!$D$9)))</f>
        <v>279.52468384481307</v>
      </c>
      <c r="F73" s="131">
        <f>+('[1]N EERR RODEO'!F73*S73)+((('[1]N EERR RODEO'!F73*(100%-S73))/(1+TASAS!$E$9)))</f>
        <v>336.71938653172441</v>
      </c>
      <c r="G73" s="131">
        <f>+('[1]N EERR RODEO'!G73*T73)+((('[1]N EERR RODEO'!G73*(100%-T73))/(1+TASAS!$F$9)))</f>
        <v>207.40530897233435</v>
      </c>
      <c r="H73" s="131">
        <f>+('[1]N EERR RODEO'!H73*U73)+((('[1]N EERR RODEO'!H73*(100%-U73))/(1+TASAS!$G$9)))</f>
        <v>361.43188244601004</v>
      </c>
      <c r="I73" s="131">
        <f>+('[1]N EERR RODEO'!I73*V73)+((('[1]N EERR RODEO'!I73*(100%-V73))/(1+TASAS!$H$9)))</f>
        <v>0</v>
      </c>
      <c r="J73" s="131">
        <f>+('[1]N EERR RODEO'!J73*W73)+((('[1]N EERR RODEO'!J73*(100%-W73))/(1+TASAS!$I$9)))</f>
        <v>0</v>
      </c>
      <c r="K73" s="131">
        <f>+('[1]N EERR RODEO'!K73*X73)+((('[1]N EERR RODEO'!K73*(100%-X73))/(1+TASAS!$J$9)))</f>
        <v>0</v>
      </c>
      <c r="L73" s="131">
        <f>+('[1]N EERR RODEO'!L73*Y73)+((('[1]N EERR RODEO'!L73*(100%-Y73))/(1+TASAS!$K$9)))</f>
        <v>0</v>
      </c>
      <c r="M73" s="131">
        <f>+('[1]N EERR RODEO'!M73*Z73)+((('[1]N EERR RODEO'!M73*(100%-Z73))/(1+TASAS!$L$9)))</f>
        <v>0</v>
      </c>
      <c r="N73" s="131">
        <f>+('[1]N EERR RODEO'!N73*AA73)+((('[1]N EERR RODEO'!N73*(100%-AA73))/(1+TASAS!$M$9)))</f>
        <v>0</v>
      </c>
      <c r="O73" s="194">
        <f t="shared" si="3"/>
        <v>1970.2305143766907</v>
      </c>
      <c r="P73" s="303">
        <v>0</v>
      </c>
      <c r="Q73" s="303">
        <v>0</v>
      </c>
      <c r="R73" s="303">
        <v>0</v>
      </c>
      <c r="S73" s="303">
        <v>0</v>
      </c>
      <c r="T73" s="303">
        <v>0</v>
      </c>
      <c r="U73" s="303">
        <v>0</v>
      </c>
      <c r="V73" s="303">
        <v>0</v>
      </c>
      <c r="W73" s="303">
        <v>0</v>
      </c>
      <c r="X73" s="303">
        <v>0</v>
      </c>
      <c r="Y73" s="303">
        <v>0</v>
      </c>
      <c r="Z73" s="303">
        <v>0</v>
      </c>
      <c r="AA73" s="303">
        <v>0</v>
      </c>
    </row>
    <row r="74" spans="1:27" outlineLevel="1" x14ac:dyDescent="0.3">
      <c r="A74" s="203" t="s">
        <v>265</v>
      </c>
      <c r="B74" s="131"/>
      <c r="C74" s="131">
        <f>+('[1]N EERR RODEO'!C74*P74)+((('[1]N EERR RODEO'!C74*(100%-P74))/(1+TASAS!$B$9)))</f>
        <v>0</v>
      </c>
      <c r="D74" s="131">
        <f>+('[1]N EERR RODEO'!D74*Q74)+((('[1]N EERR RODEO'!D74*(100%-Q74))/(1+TASAS!$C$9)))</f>
        <v>64.086433705786064</v>
      </c>
      <c r="E74" s="131">
        <f>+('[1]N EERR RODEO'!E74*R74)+((('[1]N EERR RODEO'!E74*(100%-R74))/(1+TASAS!$D$9)))</f>
        <v>0</v>
      </c>
      <c r="F74" s="131">
        <f>+('[1]N EERR RODEO'!F74*S74)+((('[1]N EERR RODEO'!F74*(100%-S74))/(1+TASAS!$E$9)))</f>
        <v>0</v>
      </c>
      <c r="G74" s="131">
        <f>+('[1]N EERR RODEO'!G74*T74)+((('[1]N EERR RODEO'!G74*(100%-T74))/(1+TASAS!$F$9)))</f>
        <v>0</v>
      </c>
      <c r="H74" s="131">
        <f>+('[1]N EERR RODEO'!H74*U74)+((('[1]N EERR RODEO'!H74*(100%-U74))/(1+TASAS!$G$9)))</f>
        <v>0</v>
      </c>
      <c r="I74" s="131">
        <f>+('[1]N EERR RODEO'!I74*V74)+((('[1]N EERR RODEO'!I74*(100%-V74))/(1+TASAS!$H$9)))</f>
        <v>0</v>
      </c>
      <c r="J74" s="131">
        <f>+('[1]N EERR RODEO'!J74*W74)+((('[1]N EERR RODEO'!J74*(100%-W74))/(1+TASAS!$I$9)))</f>
        <v>0</v>
      </c>
      <c r="K74" s="131">
        <f>+('[1]N EERR RODEO'!K74*X74)+((('[1]N EERR RODEO'!K74*(100%-X74))/(1+TASAS!$J$9)))</f>
        <v>0</v>
      </c>
      <c r="L74" s="131">
        <f>+('[1]N EERR RODEO'!L74*Y74)+((('[1]N EERR RODEO'!L74*(100%-Y74))/(1+TASAS!$K$9)))</f>
        <v>0</v>
      </c>
      <c r="M74" s="131">
        <f>+('[1]N EERR RODEO'!M74*Z74)+((('[1]N EERR RODEO'!M74*(100%-Z74))/(1+TASAS!$L$9)))</f>
        <v>0</v>
      </c>
      <c r="N74" s="131">
        <f>+('[1]N EERR RODEO'!N74*AA74)+((('[1]N EERR RODEO'!N74*(100%-AA74))/(1+TASAS!$M$9)))</f>
        <v>0</v>
      </c>
      <c r="O74" s="194">
        <f t="shared" si="3"/>
        <v>64.086433705786064</v>
      </c>
      <c r="P74" s="303">
        <v>0</v>
      </c>
      <c r="Q74" s="303">
        <v>0</v>
      </c>
      <c r="R74" s="303">
        <v>0</v>
      </c>
      <c r="S74" s="303">
        <v>0</v>
      </c>
      <c r="T74" s="303">
        <v>0</v>
      </c>
      <c r="U74" s="303">
        <v>0</v>
      </c>
      <c r="V74" s="303">
        <v>0</v>
      </c>
      <c r="W74" s="303">
        <v>0</v>
      </c>
      <c r="X74" s="303">
        <v>0</v>
      </c>
      <c r="Y74" s="303">
        <v>0</v>
      </c>
      <c r="Z74" s="303">
        <v>0</v>
      </c>
      <c r="AA74" s="303">
        <v>0</v>
      </c>
    </row>
    <row r="75" spans="1:27" outlineLevel="1" x14ac:dyDescent="0.3">
      <c r="A75" s="203" t="s">
        <v>266</v>
      </c>
      <c r="B75" s="131"/>
      <c r="C75" s="131">
        <f>+('[1]N EERR RODEO'!C75*P75)+((('[1]N EERR RODEO'!C75*(100%-P75))/(1+TASAS!$B$9)))</f>
        <v>0</v>
      </c>
      <c r="D75" s="131">
        <f>+('[1]N EERR RODEO'!D75*Q75)+((('[1]N EERR RODEO'!D75*(100%-Q75))/(1+TASAS!$C$9)))</f>
        <v>0</v>
      </c>
      <c r="E75" s="131">
        <f>+('[1]N EERR RODEO'!E75*R75)+((('[1]N EERR RODEO'!E75*(100%-R75))/(1+TASAS!$D$9)))</f>
        <v>0</v>
      </c>
      <c r="F75" s="131">
        <f>+('[1]N EERR RODEO'!F75*S75)+((('[1]N EERR RODEO'!F75*(100%-S75))/(1+TASAS!$E$9)))</f>
        <v>0</v>
      </c>
      <c r="G75" s="131">
        <f>+('[1]N EERR RODEO'!G75*T75)+((('[1]N EERR RODEO'!G75*(100%-T75))/(1+TASAS!$F$9)))</f>
        <v>0</v>
      </c>
      <c r="H75" s="131">
        <f>+('[1]N EERR RODEO'!H75*U75)+((('[1]N EERR RODEO'!H75*(100%-U75))/(1+TASAS!$G$9)))</f>
        <v>0</v>
      </c>
      <c r="I75" s="131">
        <f>+('[1]N EERR RODEO'!I75*V75)+((('[1]N EERR RODEO'!I75*(100%-V75))/(1+TASAS!$H$9)))</f>
        <v>0</v>
      </c>
      <c r="J75" s="131">
        <f>+('[1]N EERR RODEO'!J75*W75)+((('[1]N EERR RODEO'!J75*(100%-W75))/(1+TASAS!$I$9)))</f>
        <v>0</v>
      </c>
      <c r="K75" s="131">
        <f>+('[1]N EERR RODEO'!K75*X75)+((('[1]N EERR RODEO'!K75*(100%-X75))/(1+TASAS!$J$9)))</f>
        <v>0</v>
      </c>
      <c r="L75" s="131">
        <f>+('[1]N EERR RODEO'!L75*Y75)+((('[1]N EERR RODEO'!L75*(100%-Y75))/(1+TASAS!$K$9)))</f>
        <v>0</v>
      </c>
      <c r="M75" s="131">
        <f>+('[1]N EERR RODEO'!M75*Z75)+((('[1]N EERR RODEO'!M75*(100%-Z75))/(1+TASAS!$L$9)))</f>
        <v>0</v>
      </c>
      <c r="N75" s="131">
        <f>+('[1]N EERR RODEO'!N75*AA75)+((('[1]N EERR RODEO'!N75*(100%-AA75))/(1+TASAS!$M$9)))</f>
        <v>0</v>
      </c>
      <c r="O75" s="194">
        <f t="shared" si="3"/>
        <v>0</v>
      </c>
      <c r="P75" s="303">
        <v>0</v>
      </c>
      <c r="Q75" s="303">
        <v>0</v>
      </c>
      <c r="R75" s="303">
        <v>0</v>
      </c>
      <c r="S75" s="303">
        <v>0</v>
      </c>
      <c r="T75" s="303">
        <v>0</v>
      </c>
      <c r="U75" s="303">
        <v>0</v>
      </c>
      <c r="V75" s="303">
        <v>0</v>
      </c>
      <c r="W75" s="303">
        <v>0</v>
      </c>
      <c r="X75" s="303">
        <v>0</v>
      </c>
      <c r="Y75" s="303">
        <v>0</v>
      </c>
      <c r="Z75" s="303">
        <v>0</v>
      </c>
      <c r="AA75" s="303">
        <v>0</v>
      </c>
    </row>
    <row r="76" spans="1:27" outlineLevel="1" x14ac:dyDescent="0.3">
      <c r="A76" s="203" t="s">
        <v>267</v>
      </c>
      <c r="B76" s="131"/>
      <c r="C76" s="131">
        <f>+('[1]N EERR RODEO'!C76*P76)+((('[1]N EERR RODEO'!C76*(100%-P76))/(1+TASAS!$B$9)))</f>
        <v>69.320774130237567</v>
      </c>
      <c r="D76" s="131">
        <f>+('[1]N EERR RODEO'!D76*Q76)+((('[1]N EERR RODEO'!D76*(100%-Q76))/(1+TASAS!$C$9)))</f>
        <v>56.2900476834389</v>
      </c>
      <c r="E76" s="131">
        <f>+('[1]N EERR RODEO'!E76*R76)+((('[1]N EERR RODEO'!E76*(100%-R76))/(1+TASAS!$D$9)))</f>
        <v>75.864842060431116</v>
      </c>
      <c r="F76" s="131">
        <f>+('[1]N EERR RODEO'!F76*S76)+((('[1]N EERR RODEO'!F76*(100%-S76))/(1+TASAS!$E$9)))</f>
        <v>100.78762039704165</v>
      </c>
      <c r="G76" s="131">
        <f>+('[1]N EERR RODEO'!G76*T76)+((('[1]N EERR RODEO'!G76*(100%-T76))/(1+TASAS!$F$9)))</f>
        <v>124.04017503070713</v>
      </c>
      <c r="H76" s="131">
        <f>+('[1]N EERR RODEO'!H76*U76)+((('[1]N EERR RODEO'!H76*(100%-U76))/(1+TASAS!$G$9)))</f>
        <v>150.62647229847593</v>
      </c>
      <c r="I76" s="131">
        <f>+('[1]N EERR RODEO'!I76*V76)+((('[1]N EERR RODEO'!I76*(100%-V76))/(1+TASAS!$H$9)))</f>
        <v>0</v>
      </c>
      <c r="J76" s="131">
        <f>+('[1]N EERR RODEO'!J76*W76)+((('[1]N EERR RODEO'!J76*(100%-W76))/(1+TASAS!$I$9)))</f>
        <v>0</v>
      </c>
      <c r="K76" s="131">
        <f>+('[1]N EERR RODEO'!K76*X76)+((('[1]N EERR RODEO'!K76*(100%-X76))/(1+TASAS!$J$9)))</f>
        <v>0</v>
      </c>
      <c r="L76" s="131">
        <f>+('[1]N EERR RODEO'!L76*Y76)+((('[1]N EERR RODEO'!L76*(100%-Y76))/(1+TASAS!$K$9)))</f>
        <v>0</v>
      </c>
      <c r="M76" s="131">
        <f>+('[1]N EERR RODEO'!M76*Z76)+((('[1]N EERR RODEO'!M76*(100%-Z76))/(1+TASAS!$L$9)))</f>
        <v>0</v>
      </c>
      <c r="N76" s="131">
        <f>+('[1]N EERR RODEO'!N76*AA76)+((('[1]N EERR RODEO'!N76*(100%-AA76))/(1+TASAS!$M$9)))</f>
        <v>0</v>
      </c>
      <c r="O76" s="194">
        <f t="shared" si="3"/>
        <v>576.92993160033234</v>
      </c>
      <c r="P76" s="303">
        <v>0</v>
      </c>
      <c r="Q76" s="303">
        <v>0</v>
      </c>
      <c r="R76" s="303">
        <v>0</v>
      </c>
      <c r="S76" s="303">
        <v>0</v>
      </c>
      <c r="T76" s="303">
        <v>0</v>
      </c>
      <c r="U76" s="303">
        <v>0</v>
      </c>
      <c r="V76" s="303">
        <v>0</v>
      </c>
      <c r="W76" s="303">
        <v>0</v>
      </c>
      <c r="X76" s="303">
        <v>0</v>
      </c>
      <c r="Y76" s="303">
        <v>0</v>
      </c>
      <c r="Z76" s="303">
        <v>0</v>
      </c>
      <c r="AA76" s="303">
        <v>0</v>
      </c>
    </row>
    <row r="77" spans="1:27" outlineLevel="1" x14ac:dyDescent="0.3">
      <c r="A77" s="203" t="s">
        <v>268</v>
      </c>
      <c r="B77" s="131"/>
      <c r="C77" s="131">
        <f>+('[1]N EERR RODEO'!C77*P77)+((('[1]N EERR RODEO'!C77*(100%-P77))/(1+TASAS!$B$9)))</f>
        <v>0</v>
      </c>
      <c r="D77" s="131">
        <f>+('[1]N EERR RODEO'!D77*Q77)+((('[1]N EERR RODEO'!D77*(100%-Q77))/(1+TASAS!$C$9)))</f>
        <v>0</v>
      </c>
      <c r="E77" s="131">
        <f>+('[1]N EERR RODEO'!E77*R77)+((('[1]N EERR RODEO'!E77*(100%-R77))/(1+TASAS!$D$9)))</f>
        <v>9.9404727539455315</v>
      </c>
      <c r="F77" s="131">
        <f>+('[1]N EERR RODEO'!F77*S77)+((('[1]N EERR RODEO'!F77*(100%-S77))/(1+TASAS!$E$9)))</f>
        <v>0</v>
      </c>
      <c r="G77" s="131">
        <f>+('[1]N EERR RODEO'!G77*T77)+((('[1]N EERR RODEO'!G77*(100%-T77))/(1+TASAS!$F$9)))</f>
        <v>141.25970828215478</v>
      </c>
      <c r="H77" s="131">
        <f>+('[1]N EERR RODEO'!H77*U77)+((('[1]N EERR RODEO'!H77*(100%-U77))/(1+TASAS!$G$9)))</f>
        <v>0</v>
      </c>
      <c r="I77" s="131">
        <f>+('[1]N EERR RODEO'!I77*V77)+((('[1]N EERR RODEO'!I77*(100%-V77))/(1+TASAS!$H$9)))</f>
        <v>0</v>
      </c>
      <c r="J77" s="131">
        <f>+('[1]N EERR RODEO'!J77*W77)+((('[1]N EERR RODEO'!J77*(100%-W77))/(1+TASAS!$I$9)))</f>
        <v>0</v>
      </c>
      <c r="K77" s="131">
        <f>+('[1]N EERR RODEO'!K77*X77)+((('[1]N EERR RODEO'!K77*(100%-X77))/(1+TASAS!$J$9)))</f>
        <v>0</v>
      </c>
      <c r="L77" s="131">
        <f>+('[1]N EERR RODEO'!L77*Y77)+((('[1]N EERR RODEO'!L77*(100%-Y77))/(1+TASAS!$K$9)))</f>
        <v>0</v>
      </c>
      <c r="M77" s="131">
        <f>+('[1]N EERR RODEO'!M77*Z77)+((('[1]N EERR RODEO'!M77*(100%-Z77))/(1+TASAS!$L$9)))</f>
        <v>0</v>
      </c>
      <c r="N77" s="131">
        <f>+('[1]N EERR RODEO'!N77*AA77)+((('[1]N EERR RODEO'!N77*(100%-AA77))/(1+TASAS!$M$9)))</f>
        <v>0</v>
      </c>
      <c r="O77" s="194">
        <f t="shared" si="3"/>
        <v>151.2001810361003</v>
      </c>
      <c r="P77" s="303">
        <v>0</v>
      </c>
      <c r="Q77" s="303">
        <v>0</v>
      </c>
      <c r="R77" s="303">
        <v>0</v>
      </c>
      <c r="S77" s="303">
        <v>0</v>
      </c>
      <c r="T77" s="303">
        <v>0</v>
      </c>
      <c r="U77" s="303">
        <v>0</v>
      </c>
      <c r="V77" s="303">
        <v>0</v>
      </c>
      <c r="W77" s="303">
        <v>0</v>
      </c>
      <c r="X77" s="303">
        <v>0</v>
      </c>
      <c r="Y77" s="303">
        <v>0</v>
      </c>
      <c r="Z77" s="303">
        <v>0</v>
      </c>
      <c r="AA77" s="303">
        <v>0</v>
      </c>
    </row>
    <row r="78" spans="1:27" outlineLevel="1" x14ac:dyDescent="0.3">
      <c r="A78" s="203" t="s">
        <v>269</v>
      </c>
      <c r="B78" s="131"/>
      <c r="C78" s="131">
        <f>+('[1]N EERR RODEO'!C78*P78)+((('[1]N EERR RODEO'!C78*(100%-P78))/(1+TASAS!$B$9)))</f>
        <v>0</v>
      </c>
      <c r="D78" s="131">
        <f>+('[1]N EERR RODEO'!D78*Q78)+((('[1]N EERR RODEO'!D78*(100%-Q78))/(1+TASAS!$C$9)))</f>
        <v>0</v>
      </c>
      <c r="E78" s="131">
        <f>+('[1]N EERR RODEO'!E78*R78)+((('[1]N EERR RODEO'!E78*(100%-R78))/(1+TASAS!$D$9)))</f>
        <v>0</v>
      </c>
      <c r="F78" s="131">
        <f>+('[1]N EERR RODEO'!F78*S78)+((('[1]N EERR RODEO'!F78*(100%-S78))/(1+TASAS!$E$9)))</f>
        <v>0</v>
      </c>
      <c r="G78" s="131">
        <f>+('[1]N EERR RODEO'!G78*T78)+((('[1]N EERR RODEO'!G78*(100%-T78))/(1+TASAS!$F$9)))</f>
        <v>0</v>
      </c>
      <c r="H78" s="131">
        <f>+('[1]N EERR RODEO'!H78*U78)+((('[1]N EERR RODEO'!H78*(100%-U78))/(1+TASAS!$G$9)))</f>
        <v>0</v>
      </c>
      <c r="I78" s="131">
        <f>+('[1]N EERR RODEO'!I78*V78)+((('[1]N EERR RODEO'!I78*(100%-V78))/(1+TASAS!$H$9)))</f>
        <v>0</v>
      </c>
      <c r="J78" s="131">
        <f>+('[1]N EERR RODEO'!J78*W78)+((('[1]N EERR RODEO'!J78*(100%-W78))/(1+TASAS!$I$9)))</f>
        <v>0</v>
      </c>
      <c r="K78" s="131">
        <f>+('[1]N EERR RODEO'!K78*X78)+((('[1]N EERR RODEO'!K78*(100%-X78))/(1+TASAS!$J$9)))</f>
        <v>0</v>
      </c>
      <c r="L78" s="131">
        <f>+('[1]N EERR RODEO'!L78*Y78)+((('[1]N EERR RODEO'!L78*(100%-Y78))/(1+TASAS!$K$9)))</f>
        <v>0</v>
      </c>
      <c r="M78" s="131">
        <f>+('[1]N EERR RODEO'!M78*Z78)+((('[1]N EERR RODEO'!M78*(100%-Z78))/(1+TASAS!$L$9)))</f>
        <v>0</v>
      </c>
      <c r="N78" s="131">
        <f>+('[1]N EERR RODEO'!N78*AA78)+((('[1]N EERR RODEO'!N78*(100%-AA78))/(1+TASAS!$M$9)))</f>
        <v>0</v>
      </c>
      <c r="O78" s="194">
        <f t="shared" si="3"/>
        <v>0</v>
      </c>
      <c r="P78" s="303">
        <v>1</v>
      </c>
      <c r="Q78" s="303">
        <v>1</v>
      </c>
      <c r="R78" s="303">
        <v>1</v>
      </c>
      <c r="S78" s="303">
        <v>1</v>
      </c>
      <c r="T78" s="303">
        <v>1</v>
      </c>
      <c r="U78" s="303">
        <v>1</v>
      </c>
      <c r="V78" s="303">
        <v>1</v>
      </c>
      <c r="W78" s="303">
        <v>1</v>
      </c>
      <c r="X78" s="303">
        <v>1</v>
      </c>
      <c r="Y78" s="303">
        <v>1</v>
      </c>
      <c r="Z78" s="303">
        <v>1</v>
      </c>
      <c r="AA78" s="303">
        <v>1</v>
      </c>
    </row>
    <row r="79" spans="1:27" outlineLevel="1" x14ac:dyDescent="0.3">
      <c r="A79" s="203" t="s">
        <v>270</v>
      </c>
      <c r="B79" s="131"/>
      <c r="C79" s="131">
        <f>+('[1]N EERR RODEO'!C79*P79)+((('[1]N EERR RODEO'!C79*(100%-P79))/(1+TASAS!$B$9)))</f>
        <v>0</v>
      </c>
      <c r="D79" s="131">
        <f>+('[1]N EERR RODEO'!D79*Q79)+((('[1]N EERR RODEO'!D79*(100%-Q79))/(1+TASAS!$C$9)))</f>
        <v>0</v>
      </c>
      <c r="E79" s="131">
        <f>+('[1]N EERR RODEO'!E79*R79)+((('[1]N EERR RODEO'!E79*(100%-R79))/(1+TASAS!$D$9)))</f>
        <v>0</v>
      </c>
      <c r="F79" s="131">
        <f>+('[1]N EERR RODEO'!F79*S79)+((('[1]N EERR RODEO'!F79*(100%-S79))/(1+TASAS!$E$9)))</f>
        <v>0</v>
      </c>
      <c r="G79" s="131">
        <f>+('[1]N EERR RODEO'!G79*T79)+((('[1]N EERR RODEO'!G79*(100%-T79))/(1+TASAS!$F$9)))</f>
        <v>0</v>
      </c>
      <c r="H79" s="131">
        <f>+('[1]N EERR RODEO'!H79*U79)+((('[1]N EERR RODEO'!H79*(100%-U79))/(1+TASAS!$G$9)))</f>
        <v>0</v>
      </c>
      <c r="I79" s="131">
        <f>+('[1]N EERR RODEO'!I79*V79)+((('[1]N EERR RODEO'!I79*(100%-V79))/(1+TASAS!$H$9)))</f>
        <v>0</v>
      </c>
      <c r="J79" s="131">
        <f>+('[1]N EERR RODEO'!J79*W79)+((('[1]N EERR RODEO'!J79*(100%-W79))/(1+TASAS!$I$9)))</f>
        <v>0</v>
      </c>
      <c r="K79" s="131">
        <f>+('[1]N EERR RODEO'!K79*X79)+((('[1]N EERR RODEO'!K79*(100%-X79))/(1+TASAS!$J$9)))</f>
        <v>0</v>
      </c>
      <c r="L79" s="131">
        <f>+('[1]N EERR RODEO'!L79*Y79)+((('[1]N EERR RODEO'!L79*(100%-Y79))/(1+TASAS!$K$9)))</f>
        <v>0</v>
      </c>
      <c r="M79" s="131">
        <f>+('[1]N EERR RODEO'!M79*Z79)+((('[1]N EERR RODEO'!M79*(100%-Z79))/(1+TASAS!$L$9)))</f>
        <v>0</v>
      </c>
      <c r="N79" s="131">
        <f>+('[1]N EERR RODEO'!N79*AA79)+((('[1]N EERR RODEO'!N79*(100%-AA79))/(1+TASAS!$M$9)))</f>
        <v>0</v>
      </c>
      <c r="O79" s="194">
        <f t="shared" si="3"/>
        <v>0</v>
      </c>
      <c r="P79" s="303">
        <v>1</v>
      </c>
      <c r="Q79" s="303">
        <v>1</v>
      </c>
      <c r="R79" s="303">
        <v>1</v>
      </c>
      <c r="S79" s="303">
        <v>1</v>
      </c>
      <c r="T79" s="303">
        <v>1</v>
      </c>
      <c r="U79" s="303">
        <v>1</v>
      </c>
      <c r="V79" s="303">
        <v>1</v>
      </c>
      <c r="W79" s="303">
        <v>1</v>
      </c>
      <c r="X79" s="303">
        <v>1</v>
      </c>
      <c r="Y79" s="303">
        <v>1</v>
      </c>
      <c r="Z79" s="303">
        <v>1</v>
      </c>
      <c r="AA79" s="303">
        <v>1</v>
      </c>
    </row>
    <row r="80" spans="1:27" outlineLevel="1" x14ac:dyDescent="0.3">
      <c r="A80" s="203" t="s">
        <v>271</v>
      </c>
      <c r="B80" s="131"/>
      <c r="C80" s="131">
        <f>+('[1]N EERR RODEO'!C80*P80)+((('[1]N EERR RODEO'!C80*(100%-P80))/(1+TASAS!$B$9)))</f>
        <v>0</v>
      </c>
      <c r="D80" s="131">
        <f>+('[1]N EERR RODEO'!D80*Q80)+((('[1]N EERR RODEO'!D80*(100%-Q80))/(1+TASAS!$C$9)))</f>
        <v>0</v>
      </c>
      <c r="E80" s="131">
        <f>+('[1]N EERR RODEO'!E80*R80)+((('[1]N EERR RODEO'!E80*(100%-R80))/(1+TASAS!$D$9)))</f>
        <v>0</v>
      </c>
      <c r="F80" s="131">
        <f>+('[1]N EERR RODEO'!F80*S80)+((('[1]N EERR RODEO'!F80*(100%-S80))/(1+TASAS!$E$9)))</f>
        <v>0</v>
      </c>
      <c r="G80" s="131">
        <f>+('[1]N EERR RODEO'!G80*T80)+((('[1]N EERR RODEO'!G80*(100%-T80))/(1+TASAS!$F$9)))</f>
        <v>0</v>
      </c>
      <c r="H80" s="131">
        <f>+('[1]N EERR RODEO'!H80*U80)+((('[1]N EERR RODEO'!H80*(100%-U80))/(1+TASAS!$G$9)))</f>
        <v>0</v>
      </c>
      <c r="I80" s="131">
        <f>+('[1]N EERR RODEO'!I80*V80)+((('[1]N EERR RODEO'!I80*(100%-V80))/(1+TASAS!$H$9)))</f>
        <v>0</v>
      </c>
      <c r="J80" s="131">
        <f>+('[1]N EERR RODEO'!J80*W80)+((('[1]N EERR RODEO'!J80*(100%-W80))/(1+TASAS!$I$9)))</f>
        <v>0</v>
      </c>
      <c r="K80" s="131">
        <f>+('[1]N EERR RODEO'!K80*X80)+((('[1]N EERR RODEO'!K80*(100%-X80))/(1+TASAS!$J$9)))</f>
        <v>0</v>
      </c>
      <c r="L80" s="131">
        <f>+('[1]N EERR RODEO'!L80*Y80)+((('[1]N EERR RODEO'!L80*(100%-Y80))/(1+TASAS!$K$9)))</f>
        <v>0</v>
      </c>
      <c r="M80" s="131">
        <f>+('[1]N EERR RODEO'!M80*Z80)+((('[1]N EERR RODEO'!M80*(100%-Z80))/(1+TASAS!$L$9)))</f>
        <v>0</v>
      </c>
      <c r="N80" s="131">
        <f>+('[1]N EERR RODEO'!N80*AA80)+((('[1]N EERR RODEO'!N80*(100%-AA80))/(1+TASAS!$M$9)))</f>
        <v>0</v>
      </c>
      <c r="O80" s="194">
        <f t="shared" si="3"/>
        <v>0</v>
      </c>
      <c r="P80" s="303">
        <v>1</v>
      </c>
      <c r="Q80" s="303">
        <v>1</v>
      </c>
      <c r="R80" s="303">
        <v>1</v>
      </c>
      <c r="S80" s="303">
        <v>1</v>
      </c>
      <c r="T80" s="303">
        <v>1</v>
      </c>
      <c r="U80" s="303">
        <v>1</v>
      </c>
      <c r="V80" s="303">
        <v>1</v>
      </c>
      <c r="W80" s="303">
        <v>1</v>
      </c>
      <c r="X80" s="303">
        <v>1</v>
      </c>
      <c r="Y80" s="303">
        <v>1</v>
      </c>
      <c r="Z80" s="303">
        <v>1</v>
      </c>
      <c r="AA80" s="303">
        <v>1</v>
      </c>
    </row>
    <row r="81" spans="1:27" outlineLevel="1" x14ac:dyDescent="0.3">
      <c r="A81" s="203" t="s">
        <v>272</v>
      </c>
      <c r="B81" s="131"/>
      <c r="C81" s="131">
        <f>+('[1]N EERR RODEO'!C81*P81)+((('[1]N EERR RODEO'!C81*(100%-P81))/(1+TASAS!$B$9)))</f>
        <v>0</v>
      </c>
      <c r="D81" s="131">
        <f>+('[1]N EERR RODEO'!D81*Q81)+((('[1]N EERR RODEO'!D81*(100%-Q81))/(1+TASAS!$C$9)))</f>
        <v>0</v>
      </c>
      <c r="E81" s="131">
        <f>+('[1]N EERR RODEO'!E81*R81)+((('[1]N EERR RODEO'!E81*(100%-R81))/(1+TASAS!$D$9)))</f>
        <v>0</v>
      </c>
      <c r="F81" s="131">
        <f>+('[1]N EERR RODEO'!F81*S81)+((('[1]N EERR RODEO'!F81*(100%-S81))/(1+TASAS!$E$9)))</f>
        <v>0</v>
      </c>
      <c r="G81" s="131">
        <f>+('[1]N EERR RODEO'!G81*T81)+((('[1]N EERR RODEO'!G81*(100%-T81))/(1+TASAS!$F$9)))</f>
        <v>0</v>
      </c>
      <c r="H81" s="131">
        <f>+('[1]N EERR RODEO'!H81*U81)+((('[1]N EERR RODEO'!H81*(100%-U81))/(1+TASAS!$G$9)))</f>
        <v>0</v>
      </c>
      <c r="I81" s="131">
        <f>+('[1]N EERR RODEO'!I81*V81)+((('[1]N EERR RODEO'!I81*(100%-V81))/(1+TASAS!$H$9)))</f>
        <v>0</v>
      </c>
      <c r="J81" s="131">
        <f>+('[1]N EERR RODEO'!J81*W81)+((('[1]N EERR RODEO'!J81*(100%-W81))/(1+TASAS!$I$9)))</f>
        <v>0</v>
      </c>
      <c r="K81" s="131">
        <f>+('[1]N EERR RODEO'!K81*X81)+((('[1]N EERR RODEO'!K81*(100%-X81))/(1+TASAS!$J$9)))</f>
        <v>0</v>
      </c>
      <c r="L81" s="131">
        <f>+('[1]N EERR RODEO'!L81*Y81)+((('[1]N EERR RODEO'!L81*(100%-Y81))/(1+TASAS!$K$9)))</f>
        <v>0</v>
      </c>
      <c r="M81" s="131">
        <f>+('[1]N EERR RODEO'!M81*Z81)+((('[1]N EERR RODEO'!M81*(100%-Z81))/(1+TASAS!$L$9)))</f>
        <v>0</v>
      </c>
      <c r="N81" s="131">
        <f>+('[1]N EERR RODEO'!N81*AA81)+((('[1]N EERR RODEO'!N81*(100%-AA81))/(1+TASAS!$M$9)))</f>
        <v>0</v>
      </c>
      <c r="O81" s="194">
        <f t="shared" si="3"/>
        <v>0</v>
      </c>
      <c r="P81" s="303">
        <v>1</v>
      </c>
      <c r="Q81" s="303">
        <v>1</v>
      </c>
      <c r="R81" s="303">
        <v>1</v>
      </c>
      <c r="S81" s="303">
        <v>1</v>
      </c>
      <c r="T81" s="303">
        <v>1</v>
      </c>
      <c r="U81" s="303">
        <v>1</v>
      </c>
      <c r="V81" s="303">
        <v>1</v>
      </c>
      <c r="W81" s="303">
        <v>1</v>
      </c>
      <c r="X81" s="303">
        <v>1</v>
      </c>
      <c r="Y81" s="303">
        <v>1</v>
      </c>
      <c r="Z81" s="303">
        <v>1</v>
      </c>
      <c r="AA81" s="303">
        <v>1</v>
      </c>
    </row>
    <row r="82" spans="1:27" outlineLevel="1" x14ac:dyDescent="0.3">
      <c r="A82" s="203" t="s">
        <v>273</v>
      </c>
      <c r="B82" s="131"/>
      <c r="C82" s="131">
        <f>+('[1]N EERR RODEO'!C82*P82)+((('[1]N EERR RODEO'!C82*(100%-P82))/(1+TASAS!$B$9)))</f>
        <v>0</v>
      </c>
      <c r="D82" s="131">
        <f>+('[1]N EERR RODEO'!D82*Q82)+((('[1]N EERR RODEO'!D82*(100%-Q82))/(1+TASAS!$C$9)))</f>
        <v>0</v>
      </c>
      <c r="E82" s="131">
        <f>+('[1]N EERR RODEO'!E82*R82)+((('[1]N EERR RODEO'!E82*(100%-R82))/(1+TASAS!$D$9)))</f>
        <v>0</v>
      </c>
      <c r="F82" s="131">
        <f>+('[1]N EERR RODEO'!F82*S82)+((('[1]N EERR RODEO'!F82*(100%-S82))/(1+TASAS!$E$9)))</f>
        <v>0</v>
      </c>
      <c r="G82" s="131">
        <f>+('[1]N EERR RODEO'!G82*T82)+((('[1]N EERR RODEO'!G82*(100%-T82))/(1+TASAS!$F$9)))</f>
        <v>0</v>
      </c>
      <c r="H82" s="131">
        <f>+('[1]N EERR RODEO'!H82*U82)+((('[1]N EERR RODEO'!H82*(100%-U82))/(1+TASAS!$G$9)))</f>
        <v>0</v>
      </c>
      <c r="I82" s="131">
        <f>+('[1]N EERR RODEO'!I82*V82)+((('[1]N EERR RODEO'!I82*(100%-V82))/(1+TASAS!$H$9)))</f>
        <v>0</v>
      </c>
      <c r="J82" s="131">
        <f>+('[1]N EERR RODEO'!J82*W82)+((('[1]N EERR RODEO'!J82*(100%-W82))/(1+TASAS!$I$9)))</f>
        <v>0</v>
      </c>
      <c r="K82" s="131">
        <f>+('[1]N EERR RODEO'!K82*X82)+((('[1]N EERR RODEO'!K82*(100%-X82))/(1+TASAS!$J$9)))</f>
        <v>0</v>
      </c>
      <c r="L82" s="131">
        <f>+('[1]N EERR RODEO'!L82*Y82)+((('[1]N EERR RODEO'!L82*(100%-Y82))/(1+TASAS!$K$9)))</f>
        <v>0</v>
      </c>
      <c r="M82" s="131">
        <f>+('[1]N EERR RODEO'!M82*Z82)+((('[1]N EERR RODEO'!M82*(100%-Z82))/(1+TASAS!$L$9)))</f>
        <v>0</v>
      </c>
      <c r="N82" s="131">
        <f>+('[1]N EERR RODEO'!N82*AA82)+((('[1]N EERR RODEO'!N82*(100%-AA82))/(1+TASAS!$M$9)))</f>
        <v>0</v>
      </c>
      <c r="O82" s="194">
        <f t="shared" si="3"/>
        <v>0</v>
      </c>
      <c r="P82" s="303">
        <v>1</v>
      </c>
      <c r="Q82" s="303">
        <v>1</v>
      </c>
      <c r="R82" s="303">
        <v>1</v>
      </c>
      <c r="S82" s="303">
        <v>1</v>
      </c>
      <c r="T82" s="303">
        <v>1</v>
      </c>
      <c r="U82" s="303">
        <v>1</v>
      </c>
      <c r="V82" s="303">
        <v>1</v>
      </c>
      <c r="W82" s="303">
        <v>1</v>
      </c>
      <c r="X82" s="303">
        <v>1</v>
      </c>
      <c r="Y82" s="303">
        <v>1</v>
      </c>
      <c r="Z82" s="303">
        <v>1</v>
      </c>
      <c r="AA82" s="303">
        <v>1</v>
      </c>
    </row>
    <row r="83" spans="1:27" outlineLevel="1" x14ac:dyDescent="0.3">
      <c r="A83" s="203" t="s">
        <v>274</v>
      </c>
      <c r="B83" s="131"/>
      <c r="C83" s="131">
        <f>+('[1]N EERR RODEO'!C83*P83)+((('[1]N EERR RODEO'!C83*(100%-P83))/(1+TASAS!$B$9)))</f>
        <v>0</v>
      </c>
      <c r="D83" s="131">
        <f>+('[1]N EERR RODEO'!D83*Q83)+((('[1]N EERR RODEO'!D83*(100%-Q83))/(1+TASAS!$C$9)))</f>
        <v>0</v>
      </c>
      <c r="E83" s="131">
        <f>+('[1]N EERR RODEO'!E83*R83)+((('[1]N EERR RODEO'!E83*(100%-R83))/(1+TASAS!$D$9)))</f>
        <v>0</v>
      </c>
      <c r="F83" s="131">
        <f>+('[1]N EERR RODEO'!F83*S83)+((('[1]N EERR RODEO'!F83*(100%-S83))/(1+TASAS!$E$9)))</f>
        <v>0</v>
      </c>
      <c r="G83" s="131">
        <f>+('[1]N EERR RODEO'!G83*T83)+((('[1]N EERR RODEO'!G83*(100%-T83))/(1+TASAS!$F$9)))</f>
        <v>0</v>
      </c>
      <c r="H83" s="131">
        <f>+('[1]N EERR RODEO'!H83*U83)+((('[1]N EERR RODEO'!H83*(100%-U83))/(1+TASAS!$G$9)))</f>
        <v>0</v>
      </c>
      <c r="I83" s="131">
        <f>+('[1]N EERR RODEO'!I83*V83)+((('[1]N EERR RODEO'!I83*(100%-V83))/(1+TASAS!$H$9)))</f>
        <v>0</v>
      </c>
      <c r="J83" s="131">
        <f>+('[1]N EERR RODEO'!J83*W83)+((('[1]N EERR RODEO'!J83*(100%-W83))/(1+TASAS!$I$9)))</f>
        <v>0</v>
      </c>
      <c r="K83" s="131">
        <f>+('[1]N EERR RODEO'!K83*X83)+((('[1]N EERR RODEO'!K83*(100%-X83))/(1+TASAS!$J$9)))</f>
        <v>0</v>
      </c>
      <c r="L83" s="131">
        <f>+('[1]N EERR RODEO'!L83*Y83)+((('[1]N EERR RODEO'!L83*(100%-Y83))/(1+TASAS!$K$9)))</f>
        <v>0</v>
      </c>
      <c r="M83" s="131">
        <f>+('[1]N EERR RODEO'!M83*Z83)+((('[1]N EERR RODEO'!M83*(100%-Z83))/(1+TASAS!$L$9)))</f>
        <v>0</v>
      </c>
      <c r="N83" s="131">
        <f>+('[1]N EERR RODEO'!N83*AA83)+((('[1]N EERR RODEO'!N83*(100%-AA83))/(1+TASAS!$M$9)))</f>
        <v>0</v>
      </c>
      <c r="O83" s="194">
        <f t="shared" si="3"/>
        <v>0</v>
      </c>
      <c r="P83" s="303">
        <v>1</v>
      </c>
      <c r="Q83" s="303">
        <v>1</v>
      </c>
      <c r="R83" s="303">
        <v>1</v>
      </c>
      <c r="S83" s="303">
        <v>1</v>
      </c>
      <c r="T83" s="303">
        <v>1</v>
      </c>
      <c r="U83" s="303">
        <v>1</v>
      </c>
      <c r="V83" s="303">
        <v>1</v>
      </c>
      <c r="W83" s="303">
        <v>1</v>
      </c>
      <c r="X83" s="303">
        <v>1</v>
      </c>
      <c r="Y83" s="303">
        <v>1</v>
      </c>
      <c r="Z83" s="303">
        <v>1</v>
      </c>
      <c r="AA83" s="303">
        <v>1</v>
      </c>
    </row>
    <row r="84" spans="1:27" outlineLevel="1" x14ac:dyDescent="0.3">
      <c r="A84" s="203" t="s">
        <v>275</v>
      </c>
      <c r="B84" s="131"/>
      <c r="C84" s="131">
        <f>+('[1]N EERR RODEO'!C84*P84)+((('[1]N EERR RODEO'!C84*(100%-P84))/(1+TASAS!$B$9)))</f>
        <v>0</v>
      </c>
      <c r="D84" s="131">
        <f>+('[1]N EERR RODEO'!D84*Q84)+((('[1]N EERR RODEO'!D84*(100%-Q84))/(1+TASAS!$C$9)))</f>
        <v>0</v>
      </c>
      <c r="E84" s="131">
        <f>+('[1]N EERR RODEO'!E84*R84)+((('[1]N EERR RODEO'!E84*(100%-R84))/(1+TASAS!$D$9)))</f>
        <v>0</v>
      </c>
      <c r="F84" s="131">
        <f>+('[1]N EERR RODEO'!F84*S84)+((('[1]N EERR RODEO'!F84*(100%-S84))/(1+TASAS!$E$9)))</f>
        <v>0</v>
      </c>
      <c r="G84" s="131">
        <f>+('[1]N EERR RODEO'!G84*T84)+((('[1]N EERR RODEO'!G84*(100%-T84))/(1+TASAS!$F$9)))</f>
        <v>0</v>
      </c>
      <c r="H84" s="131">
        <f>+('[1]N EERR RODEO'!H84*U84)+((('[1]N EERR RODEO'!H84*(100%-U84))/(1+TASAS!$G$9)))</f>
        <v>0</v>
      </c>
      <c r="I84" s="131">
        <f>+('[1]N EERR RODEO'!I84*V84)+((('[1]N EERR RODEO'!I84*(100%-V84))/(1+TASAS!$H$9)))</f>
        <v>0</v>
      </c>
      <c r="J84" s="131">
        <f>+('[1]N EERR RODEO'!J84*W84)+((('[1]N EERR RODEO'!J84*(100%-W84))/(1+TASAS!$I$9)))</f>
        <v>0</v>
      </c>
      <c r="K84" s="131">
        <f>+('[1]N EERR RODEO'!K84*X84)+((('[1]N EERR RODEO'!K84*(100%-X84))/(1+TASAS!$J$9)))</f>
        <v>0</v>
      </c>
      <c r="L84" s="131">
        <f>+('[1]N EERR RODEO'!L84*Y84)+((('[1]N EERR RODEO'!L84*(100%-Y84))/(1+TASAS!$K$9)))</f>
        <v>0</v>
      </c>
      <c r="M84" s="131">
        <f>+('[1]N EERR RODEO'!M84*Z84)+((('[1]N EERR RODEO'!M84*(100%-Z84))/(1+TASAS!$L$9)))</f>
        <v>0</v>
      </c>
      <c r="N84" s="131">
        <f>+('[1]N EERR RODEO'!N84*AA84)+((('[1]N EERR RODEO'!N84*(100%-AA84))/(1+TASAS!$M$9)))</f>
        <v>0</v>
      </c>
      <c r="O84" s="194">
        <f t="shared" si="3"/>
        <v>0</v>
      </c>
      <c r="P84" s="303">
        <v>1</v>
      </c>
      <c r="Q84" s="303">
        <v>1</v>
      </c>
      <c r="R84" s="303">
        <v>1</v>
      </c>
      <c r="S84" s="303">
        <v>1</v>
      </c>
      <c r="T84" s="303">
        <v>1</v>
      </c>
      <c r="U84" s="303">
        <v>1</v>
      </c>
      <c r="V84" s="303">
        <v>1</v>
      </c>
      <c r="W84" s="303">
        <v>1</v>
      </c>
      <c r="X84" s="303">
        <v>1</v>
      </c>
      <c r="Y84" s="303">
        <v>1</v>
      </c>
      <c r="Z84" s="303">
        <v>1</v>
      </c>
      <c r="AA84" s="303">
        <v>1</v>
      </c>
    </row>
    <row r="85" spans="1:27" outlineLevel="1" x14ac:dyDescent="0.3">
      <c r="A85" s="203" t="s">
        <v>276</v>
      </c>
      <c r="B85" s="131"/>
      <c r="C85" s="131">
        <f>+('[1]N EERR RODEO'!C85*P85)+((('[1]N EERR RODEO'!C85*(100%-P85))/(1+TASAS!$B$9)))</f>
        <v>0</v>
      </c>
      <c r="D85" s="131">
        <f>+('[1]N EERR RODEO'!D85*Q85)+((('[1]N EERR RODEO'!D85*(100%-Q85))/(1+TASAS!$C$9)))</f>
        <v>0</v>
      </c>
      <c r="E85" s="131">
        <f>+('[1]N EERR RODEO'!E85*R85)+((('[1]N EERR RODEO'!E85*(100%-R85))/(1+TASAS!$D$9)))</f>
        <v>0</v>
      </c>
      <c r="F85" s="131">
        <f>+('[1]N EERR RODEO'!F85*S85)+((('[1]N EERR RODEO'!F85*(100%-S85))/(1+TASAS!$E$9)))</f>
        <v>0</v>
      </c>
      <c r="G85" s="131">
        <f>+('[1]N EERR RODEO'!G85*T85)+((('[1]N EERR RODEO'!G85*(100%-T85))/(1+TASAS!$F$9)))</f>
        <v>0</v>
      </c>
      <c r="H85" s="131">
        <f>+('[1]N EERR RODEO'!H85*U85)+((('[1]N EERR RODEO'!H85*(100%-U85))/(1+TASAS!$G$9)))</f>
        <v>0</v>
      </c>
      <c r="I85" s="131">
        <f>+('[1]N EERR RODEO'!I85*V85)+((('[1]N EERR RODEO'!I85*(100%-V85))/(1+TASAS!$H$9)))</f>
        <v>0</v>
      </c>
      <c r="J85" s="131">
        <f>+('[1]N EERR RODEO'!J85*W85)+((('[1]N EERR RODEO'!J85*(100%-W85))/(1+TASAS!$I$9)))</f>
        <v>0</v>
      </c>
      <c r="K85" s="131">
        <f>+('[1]N EERR RODEO'!K85*X85)+((('[1]N EERR RODEO'!K85*(100%-X85))/(1+TASAS!$J$9)))</f>
        <v>0</v>
      </c>
      <c r="L85" s="131">
        <f>+('[1]N EERR RODEO'!L85*Y85)+((('[1]N EERR RODEO'!L85*(100%-Y85))/(1+TASAS!$K$9)))</f>
        <v>0</v>
      </c>
      <c r="M85" s="131">
        <f>+('[1]N EERR RODEO'!M85*Z85)+((('[1]N EERR RODEO'!M85*(100%-Z85))/(1+TASAS!$L$9)))</f>
        <v>0</v>
      </c>
      <c r="N85" s="131">
        <f>+('[1]N EERR RODEO'!N85*AA85)+((('[1]N EERR RODEO'!N85*(100%-AA85))/(1+TASAS!$M$9)))</f>
        <v>0</v>
      </c>
      <c r="O85" s="194">
        <f t="shared" si="3"/>
        <v>0</v>
      </c>
      <c r="P85" s="303">
        <v>1</v>
      </c>
      <c r="Q85" s="303">
        <v>1</v>
      </c>
      <c r="R85" s="303">
        <v>1</v>
      </c>
      <c r="S85" s="303">
        <v>1</v>
      </c>
      <c r="T85" s="303">
        <v>1</v>
      </c>
      <c r="U85" s="303">
        <v>1</v>
      </c>
      <c r="V85" s="303">
        <v>1</v>
      </c>
      <c r="W85" s="303">
        <v>1</v>
      </c>
      <c r="X85" s="303">
        <v>1</v>
      </c>
      <c r="Y85" s="303">
        <v>1</v>
      </c>
      <c r="Z85" s="303">
        <v>1</v>
      </c>
      <c r="AA85" s="303">
        <v>1</v>
      </c>
    </row>
    <row r="86" spans="1:27" outlineLevel="1" x14ac:dyDescent="0.3">
      <c r="A86" s="203" t="s">
        <v>277</v>
      </c>
      <c r="B86" s="131"/>
      <c r="C86" s="131">
        <f>+('[1]N EERR RODEO'!C86*P86)+((('[1]N EERR RODEO'!C86*(100%-P86))/(1+TASAS!$B$9)))</f>
        <v>0</v>
      </c>
      <c r="D86" s="131">
        <f>+('[1]N EERR RODEO'!D86*Q86)+((('[1]N EERR RODEO'!D86*(100%-Q86))/(1+TASAS!$C$9)))</f>
        <v>157.94999999999999</v>
      </c>
      <c r="E86" s="131">
        <f>+('[1]N EERR RODEO'!E86*R86)+((('[1]N EERR RODEO'!E86*(100%-R86))/(1+TASAS!$D$9)))</f>
        <v>0</v>
      </c>
      <c r="F86" s="131">
        <f>+('[1]N EERR RODEO'!F86*S86)+((('[1]N EERR RODEO'!F86*(100%-S86))/(1+TASAS!$E$9)))</f>
        <v>0</v>
      </c>
      <c r="G86" s="131">
        <f>+('[1]N EERR RODEO'!G86*T86)+((('[1]N EERR RODEO'!G86*(100%-T86))/(1+TASAS!$F$9)))</f>
        <v>0</v>
      </c>
      <c r="H86" s="131">
        <f>+('[1]N EERR RODEO'!H86*U86)+((('[1]N EERR RODEO'!H86*(100%-U86))/(1+TASAS!$G$9)))</f>
        <v>0</v>
      </c>
      <c r="I86" s="131">
        <f>+('[1]N EERR RODEO'!I86*V86)+((('[1]N EERR RODEO'!I86*(100%-V86))/(1+TASAS!$H$9)))</f>
        <v>0</v>
      </c>
      <c r="J86" s="131">
        <f>+('[1]N EERR RODEO'!J86*W86)+((('[1]N EERR RODEO'!J86*(100%-W86))/(1+TASAS!$I$9)))</f>
        <v>0</v>
      </c>
      <c r="K86" s="131">
        <f>+('[1]N EERR RODEO'!K86*X86)+((('[1]N EERR RODEO'!K86*(100%-X86))/(1+TASAS!$J$9)))</f>
        <v>0</v>
      </c>
      <c r="L86" s="131">
        <f>+('[1]N EERR RODEO'!L86*Y86)+((('[1]N EERR RODEO'!L86*(100%-Y86))/(1+TASAS!$K$9)))</f>
        <v>0</v>
      </c>
      <c r="M86" s="131">
        <f>+('[1]N EERR RODEO'!M86*Z86)+((('[1]N EERR RODEO'!M86*(100%-Z86))/(1+TASAS!$L$9)))</f>
        <v>0</v>
      </c>
      <c r="N86" s="131">
        <f>+('[1]N EERR RODEO'!N86*AA86)+((('[1]N EERR RODEO'!N86*(100%-AA86))/(1+TASAS!$M$9)))</f>
        <v>0</v>
      </c>
      <c r="O86" s="194">
        <f t="shared" si="3"/>
        <v>157.94999999999999</v>
      </c>
      <c r="P86" s="303">
        <v>1</v>
      </c>
      <c r="Q86" s="303">
        <v>1</v>
      </c>
      <c r="R86" s="303">
        <v>1</v>
      </c>
      <c r="S86" s="303">
        <v>1</v>
      </c>
      <c r="T86" s="303">
        <v>1</v>
      </c>
      <c r="U86" s="303">
        <v>1</v>
      </c>
      <c r="V86" s="303">
        <v>1</v>
      </c>
      <c r="W86" s="303">
        <v>1</v>
      </c>
      <c r="X86" s="303">
        <v>1</v>
      </c>
      <c r="Y86" s="303">
        <v>1</v>
      </c>
      <c r="Z86" s="303">
        <v>1</v>
      </c>
      <c r="AA86" s="303">
        <v>1</v>
      </c>
    </row>
    <row r="87" spans="1:27" outlineLevel="1" x14ac:dyDescent="0.3">
      <c r="A87" s="203" t="s">
        <v>278</v>
      </c>
      <c r="B87" s="131"/>
      <c r="C87" s="131">
        <f>+('[1]N EERR RODEO'!C87*P87)+((('[1]N EERR RODEO'!C87*(100%-P87))/(1+TASAS!$B$9)))</f>
        <v>0</v>
      </c>
      <c r="D87" s="131">
        <f>+('[1]N EERR RODEO'!D87*Q87)+((('[1]N EERR RODEO'!D87*(100%-Q87))/(1+TASAS!$C$9)))</f>
        <v>0</v>
      </c>
      <c r="E87" s="131">
        <f>+('[1]N EERR RODEO'!E87*R87)+((('[1]N EERR RODEO'!E87*(100%-R87))/(1+TASAS!$D$9)))</f>
        <v>0</v>
      </c>
      <c r="F87" s="131">
        <f>+('[1]N EERR RODEO'!F87*S87)+((('[1]N EERR RODEO'!F87*(100%-S87))/(1+TASAS!$E$9)))</f>
        <v>0</v>
      </c>
      <c r="G87" s="131">
        <f>+('[1]N EERR RODEO'!G87*T87)+((('[1]N EERR RODEO'!G87*(100%-T87))/(1+TASAS!$F$9)))</f>
        <v>0</v>
      </c>
      <c r="H87" s="131">
        <f>+('[1]N EERR RODEO'!H87*U87)+((('[1]N EERR RODEO'!H87*(100%-U87))/(1+TASAS!$G$9)))</f>
        <v>0</v>
      </c>
      <c r="I87" s="131">
        <f>+('[1]N EERR RODEO'!I87*V87)+((('[1]N EERR RODEO'!I87*(100%-V87))/(1+TASAS!$H$9)))</f>
        <v>0</v>
      </c>
      <c r="J87" s="131">
        <f>+('[1]N EERR RODEO'!J87*W87)+((('[1]N EERR RODEO'!J87*(100%-W87))/(1+TASAS!$I$9)))</f>
        <v>0</v>
      </c>
      <c r="K87" s="131">
        <f>+('[1]N EERR RODEO'!K87*X87)+((('[1]N EERR RODEO'!K87*(100%-X87))/(1+TASAS!$J$9)))</f>
        <v>0</v>
      </c>
      <c r="L87" s="131">
        <f>+('[1]N EERR RODEO'!L87*Y87)+((('[1]N EERR RODEO'!L87*(100%-Y87))/(1+TASAS!$K$9)))</f>
        <v>0</v>
      </c>
      <c r="M87" s="131">
        <f>+('[1]N EERR RODEO'!M87*Z87)+((('[1]N EERR RODEO'!M87*(100%-Z87))/(1+TASAS!$L$9)))</f>
        <v>0</v>
      </c>
      <c r="N87" s="131">
        <f>+('[1]N EERR RODEO'!N87*AA87)+((('[1]N EERR RODEO'!N87*(100%-AA87))/(1+TASAS!$M$9)))</f>
        <v>0</v>
      </c>
      <c r="O87" s="194">
        <f t="shared" si="3"/>
        <v>0</v>
      </c>
      <c r="P87" s="303">
        <v>1</v>
      </c>
      <c r="Q87" s="303">
        <v>1</v>
      </c>
      <c r="R87" s="303">
        <v>1</v>
      </c>
      <c r="S87" s="303">
        <v>1</v>
      </c>
      <c r="T87" s="303">
        <v>1</v>
      </c>
      <c r="U87" s="303">
        <v>1</v>
      </c>
      <c r="V87" s="303">
        <v>1</v>
      </c>
      <c r="W87" s="303">
        <v>1</v>
      </c>
      <c r="X87" s="303">
        <v>1</v>
      </c>
      <c r="Y87" s="303">
        <v>1</v>
      </c>
      <c r="Z87" s="303">
        <v>1</v>
      </c>
      <c r="AA87" s="303">
        <v>1</v>
      </c>
    </row>
    <row r="88" spans="1:27" outlineLevel="1" x14ac:dyDescent="0.3">
      <c r="A88" s="203" t="s">
        <v>279</v>
      </c>
      <c r="B88" s="131"/>
      <c r="C88" s="131">
        <f>+('[1]N EERR RODEO'!C88*P88)+((('[1]N EERR RODEO'!C88*(100%-P88))/(1+TASAS!$B$9)))</f>
        <v>481.29720009628039</v>
      </c>
      <c r="D88" s="131">
        <f>+('[1]N EERR RODEO'!D88*Q88)+((('[1]N EERR RODEO'!D88*(100%-Q88))/(1+TASAS!$C$9)))</f>
        <v>492.75409294712125</v>
      </c>
      <c r="E88" s="131">
        <f>+('[1]N EERR RODEO'!E88*R88)+((('[1]N EERR RODEO'!E88*(100%-R88))/(1+TASAS!$D$9)))</f>
        <v>802.54160029655566</v>
      </c>
      <c r="F88" s="131">
        <f>+('[1]N EERR RODEO'!F88*S88)+((('[1]N EERR RODEO'!F88*(100%-S88))/(1+TASAS!$E$9)))</f>
        <v>1079.7241379525108</v>
      </c>
      <c r="G88" s="131">
        <f>+('[1]N EERR RODEO'!G88*T88)+((('[1]N EERR RODEO'!G88*(100%-T88))/(1+TASAS!$F$9)))</f>
        <v>423.73332821547638</v>
      </c>
      <c r="H88" s="131">
        <f>+('[1]N EERR RODEO'!H88*U88)+((('[1]N EERR RODEO'!H88*(100%-U88))/(1+TASAS!$G$9)))</f>
        <v>466.71118845420483</v>
      </c>
      <c r="I88" s="131">
        <f>+('[1]N EERR RODEO'!I88*V88)+((('[1]N EERR RODEO'!I88*(100%-V88))/(1+TASAS!$H$9)))</f>
        <v>0</v>
      </c>
      <c r="J88" s="131">
        <f>+('[1]N EERR RODEO'!J88*W88)+((('[1]N EERR RODEO'!J88*(100%-W88))/(1+TASAS!$I$9)))</f>
        <v>0</v>
      </c>
      <c r="K88" s="131">
        <f>+('[1]N EERR RODEO'!K88*X88)+((('[1]N EERR RODEO'!K88*(100%-X88))/(1+TASAS!$J$9)))</f>
        <v>0</v>
      </c>
      <c r="L88" s="131">
        <f>+('[1]N EERR RODEO'!L88*Y88)+((('[1]N EERR RODEO'!L88*(100%-Y88))/(1+TASAS!$K$9)))</f>
        <v>0</v>
      </c>
      <c r="M88" s="131">
        <f>+('[1]N EERR RODEO'!M88*Z88)+((('[1]N EERR RODEO'!M88*(100%-Z88))/(1+TASAS!$L$9)))</f>
        <v>0</v>
      </c>
      <c r="N88" s="131">
        <f>+('[1]N EERR RODEO'!N88*AA88)+((('[1]N EERR RODEO'!N88*(100%-AA88))/(1+TASAS!$M$9)))</f>
        <v>0</v>
      </c>
      <c r="O88" s="194">
        <f t="shared" si="3"/>
        <v>3746.7615479621491</v>
      </c>
      <c r="P88" s="303">
        <v>0</v>
      </c>
      <c r="Q88" s="303">
        <v>0</v>
      </c>
      <c r="R88" s="303">
        <v>0</v>
      </c>
      <c r="S88" s="303">
        <v>0</v>
      </c>
      <c r="T88" s="303">
        <v>0</v>
      </c>
      <c r="U88" s="303">
        <v>0</v>
      </c>
      <c r="V88" s="303">
        <v>0</v>
      </c>
      <c r="W88" s="303">
        <v>0</v>
      </c>
      <c r="X88" s="303">
        <v>0</v>
      </c>
      <c r="Y88" s="303">
        <v>0</v>
      </c>
      <c r="Z88" s="303">
        <v>0</v>
      </c>
      <c r="AA88" s="303">
        <v>0</v>
      </c>
    </row>
    <row r="89" spans="1:27" outlineLevel="1" x14ac:dyDescent="0.3">
      <c r="A89" s="203" t="s">
        <v>280</v>
      </c>
      <c r="B89" s="131"/>
      <c r="C89" s="131">
        <f>+('[1]N EERR RODEO'!C89*P89)+((('[1]N EERR RODEO'!C89*(100%-P89))/(1+TASAS!$B$9)))</f>
        <v>398.65818233998044</v>
      </c>
      <c r="D89" s="131">
        <f>+('[1]N EERR RODEO'!D89*Q89)+((('[1]N EERR RODEO'!D89*(100%-Q89))/(1+TASAS!$C$9)))</f>
        <v>75.208059212867425</v>
      </c>
      <c r="E89" s="131">
        <f>+('[1]N EERR RODEO'!E89*R89)+((('[1]N EERR RODEO'!E89*(100%-R89))/(1+TASAS!$D$9)))</f>
        <v>0</v>
      </c>
      <c r="F89" s="131">
        <f>+('[1]N EERR RODEO'!F89*S89)+((('[1]N EERR RODEO'!F89*(100%-S89))/(1+TASAS!$E$9)))</f>
        <v>0</v>
      </c>
      <c r="G89" s="131">
        <f>+('[1]N EERR RODEO'!G89*T89)+((('[1]N EERR RODEO'!G89*(100%-T89))/(1+TASAS!$F$9)))</f>
        <v>48.788677545768266</v>
      </c>
      <c r="H89" s="131">
        <f>+('[1]N EERR RODEO'!H89*U89)+((('[1]N EERR RODEO'!H89*(100%-U89))/(1+TASAS!$G$9)))</f>
        <v>220.72510277353305</v>
      </c>
      <c r="I89" s="131">
        <f>+('[1]N EERR RODEO'!I89*V89)+((('[1]N EERR RODEO'!I89*(100%-V89))/(1+TASAS!$H$9)))</f>
        <v>0</v>
      </c>
      <c r="J89" s="131">
        <f>+('[1]N EERR RODEO'!J89*W89)+((('[1]N EERR RODEO'!J89*(100%-W89))/(1+TASAS!$I$9)))</f>
        <v>0</v>
      </c>
      <c r="K89" s="131">
        <f>+('[1]N EERR RODEO'!K89*X89)+((('[1]N EERR RODEO'!K89*(100%-X89))/(1+TASAS!$J$9)))</f>
        <v>0</v>
      </c>
      <c r="L89" s="131">
        <f>+('[1]N EERR RODEO'!L89*Y89)+((('[1]N EERR RODEO'!L89*(100%-Y89))/(1+TASAS!$K$9)))</f>
        <v>0</v>
      </c>
      <c r="M89" s="131">
        <f>+('[1]N EERR RODEO'!M89*Z89)+((('[1]N EERR RODEO'!M89*(100%-Z89))/(1+TASAS!$L$9)))</f>
        <v>0</v>
      </c>
      <c r="N89" s="131">
        <f>+('[1]N EERR RODEO'!N89*AA89)+((('[1]N EERR RODEO'!N89*(100%-AA89))/(1+TASAS!$M$9)))</f>
        <v>0</v>
      </c>
      <c r="O89" s="194">
        <f t="shared" si="3"/>
        <v>743.3800218721492</v>
      </c>
      <c r="P89" s="303">
        <v>0</v>
      </c>
      <c r="Q89" s="303">
        <v>0</v>
      </c>
      <c r="R89" s="303">
        <v>0</v>
      </c>
      <c r="S89" s="303">
        <v>0</v>
      </c>
      <c r="T89" s="303">
        <v>0</v>
      </c>
      <c r="U89" s="303">
        <v>0</v>
      </c>
      <c r="V89" s="303">
        <v>0</v>
      </c>
      <c r="W89" s="303">
        <v>0</v>
      </c>
      <c r="X89" s="303">
        <v>0</v>
      </c>
      <c r="Y89" s="303">
        <v>0</v>
      </c>
      <c r="Z89" s="303">
        <v>0</v>
      </c>
      <c r="AA89" s="303">
        <v>0</v>
      </c>
    </row>
    <row r="90" spans="1:27" outlineLevel="1" x14ac:dyDescent="0.3">
      <c r="A90" s="203" t="s">
        <v>281</v>
      </c>
      <c r="B90" s="131"/>
      <c r="C90" s="131">
        <f>+('[1]N EERR RODEO'!C90*P90)+((('[1]N EERR RODEO'!C90*(100%-P90))/(1+TASAS!$B$9)))</f>
        <v>0</v>
      </c>
      <c r="D90" s="131">
        <f>+('[1]N EERR RODEO'!D90*Q90)+((('[1]N EERR RODEO'!D90*(100%-Q90))/(1+TASAS!$C$9)))</f>
        <v>0</v>
      </c>
      <c r="E90" s="131">
        <f>+('[1]N EERR RODEO'!E90*R90)+((('[1]N EERR RODEO'!E90*(100%-R90))/(1+TASAS!$D$9)))</f>
        <v>11.886267420675296</v>
      </c>
      <c r="F90" s="131">
        <f>+('[1]N EERR RODEO'!F90*S90)+((('[1]N EERR RODEO'!F90*(100%-S90))/(1+TASAS!$E$9)))</f>
        <v>0</v>
      </c>
      <c r="G90" s="131">
        <f>+('[1]N EERR RODEO'!G90*T90)+((('[1]N EERR RODEO'!G90*(100%-T90))/(1+TASAS!$F$9)))</f>
        <v>0</v>
      </c>
      <c r="H90" s="131">
        <f>+('[1]N EERR RODEO'!H90*U90)+((('[1]N EERR RODEO'!H90*(100%-U90))/(1+TASAS!$G$9)))</f>
        <v>0</v>
      </c>
      <c r="I90" s="131">
        <f>+('[1]N EERR RODEO'!I90*V90)+((('[1]N EERR RODEO'!I90*(100%-V90))/(1+TASAS!$H$9)))</f>
        <v>0</v>
      </c>
      <c r="J90" s="131">
        <f>+('[1]N EERR RODEO'!J90*W90)+((('[1]N EERR RODEO'!J90*(100%-W90))/(1+TASAS!$I$9)))</f>
        <v>0</v>
      </c>
      <c r="K90" s="131">
        <f>+('[1]N EERR RODEO'!K90*X90)+((('[1]N EERR RODEO'!K90*(100%-X90))/(1+TASAS!$J$9)))</f>
        <v>0</v>
      </c>
      <c r="L90" s="131">
        <f>+('[1]N EERR RODEO'!L90*Y90)+((('[1]N EERR RODEO'!L90*(100%-Y90))/(1+TASAS!$K$9)))</f>
        <v>0</v>
      </c>
      <c r="M90" s="131">
        <f>+('[1]N EERR RODEO'!M90*Z90)+((('[1]N EERR RODEO'!M90*(100%-Z90))/(1+TASAS!$L$9)))</f>
        <v>0</v>
      </c>
      <c r="N90" s="131">
        <f>+('[1]N EERR RODEO'!N90*AA90)+((('[1]N EERR RODEO'!N90*(100%-AA90))/(1+TASAS!$M$9)))</f>
        <v>0</v>
      </c>
      <c r="O90" s="194">
        <f t="shared" si="3"/>
        <v>11.886267420675296</v>
      </c>
      <c r="P90" s="303">
        <v>0</v>
      </c>
      <c r="Q90" s="303">
        <v>0</v>
      </c>
      <c r="R90" s="303">
        <v>0</v>
      </c>
      <c r="S90" s="303">
        <v>0</v>
      </c>
      <c r="T90" s="303">
        <v>0</v>
      </c>
      <c r="U90" s="303">
        <v>0</v>
      </c>
      <c r="V90" s="303">
        <v>0</v>
      </c>
      <c r="W90" s="303">
        <v>0</v>
      </c>
      <c r="X90" s="303">
        <v>0</v>
      </c>
      <c r="Y90" s="303">
        <v>0</v>
      </c>
      <c r="Z90" s="303">
        <v>0</v>
      </c>
      <c r="AA90" s="303">
        <v>0</v>
      </c>
    </row>
    <row r="91" spans="1:27" outlineLevel="1" x14ac:dyDescent="0.3">
      <c r="A91" s="203" t="s">
        <v>282</v>
      </c>
      <c r="B91" s="131"/>
      <c r="C91" s="131">
        <f>+('[1]N EERR RODEO'!C91*P91)+((('[1]N EERR RODEO'!C91*(100%-P91))/(1+TASAS!$B$9)))</f>
        <v>0</v>
      </c>
      <c r="D91" s="131">
        <f>+('[1]N EERR RODEO'!D91*Q91)+((('[1]N EERR RODEO'!D91*(100%-Q91))/(1+TASAS!$C$9)))</f>
        <v>0</v>
      </c>
      <c r="E91" s="131">
        <f>+('[1]N EERR RODEO'!E91*R91)+((('[1]N EERR RODEO'!E91*(100%-R91))/(1+TASAS!$D$9)))</f>
        <v>0</v>
      </c>
      <c r="F91" s="131">
        <f>+('[1]N EERR RODEO'!F91*S91)+((('[1]N EERR RODEO'!F91*(100%-S91))/(1+TASAS!$E$9)))</f>
        <v>0</v>
      </c>
      <c r="G91" s="131">
        <f>+('[1]N EERR RODEO'!G91*T91)+((('[1]N EERR RODEO'!G91*(100%-T91))/(1+TASAS!$F$9)))</f>
        <v>0</v>
      </c>
      <c r="H91" s="131">
        <f>+('[1]N EERR RODEO'!H91*U91)+((('[1]N EERR RODEO'!H91*(100%-U91))/(1+TASAS!$G$9)))</f>
        <v>0</v>
      </c>
      <c r="I91" s="131">
        <f>+('[1]N EERR RODEO'!I91*V91)+((('[1]N EERR RODEO'!I91*(100%-V91))/(1+TASAS!$H$9)))</f>
        <v>0</v>
      </c>
      <c r="J91" s="131">
        <f>+('[1]N EERR RODEO'!J91*W91)+((('[1]N EERR RODEO'!J91*(100%-W91))/(1+TASAS!$I$9)))</f>
        <v>0</v>
      </c>
      <c r="K91" s="131">
        <f>+('[1]N EERR RODEO'!K91*X91)+((('[1]N EERR RODEO'!K91*(100%-X91))/(1+TASAS!$J$9)))</f>
        <v>0</v>
      </c>
      <c r="L91" s="131">
        <f>+('[1]N EERR RODEO'!L91*Y91)+((('[1]N EERR RODEO'!L91*(100%-Y91))/(1+TASAS!$K$9)))</f>
        <v>0</v>
      </c>
      <c r="M91" s="131">
        <f>+('[1]N EERR RODEO'!M91*Z91)+((('[1]N EERR RODEO'!M91*(100%-Z91))/(1+TASAS!$L$9)))</f>
        <v>0</v>
      </c>
      <c r="N91" s="131">
        <f>+('[1]N EERR RODEO'!N91*AA91)+((('[1]N EERR RODEO'!N91*(100%-AA91))/(1+TASAS!$M$9)))</f>
        <v>0</v>
      </c>
      <c r="O91" s="194">
        <f t="shared" si="3"/>
        <v>0</v>
      </c>
      <c r="P91" s="303">
        <v>1</v>
      </c>
      <c r="Q91" s="303">
        <v>1</v>
      </c>
      <c r="R91" s="303">
        <v>1</v>
      </c>
      <c r="S91" s="303">
        <v>1</v>
      </c>
      <c r="T91" s="303">
        <v>1</v>
      </c>
      <c r="U91" s="303">
        <v>1</v>
      </c>
      <c r="V91" s="303">
        <v>1</v>
      </c>
      <c r="W91" s="303">
        <v>1</v>
      </c>
      <c r="X91" s="303">
        <v>1</v>
      </c>
      <c r="Y91" s="303">
        <v>1</v>
      </c>
      <c r="Z91" s="303">
        <v>1</v>
      </c>
      <c r="AA91" s="303">
        <v>1</v>
      </c>
    </row>
    <row r="92" spans="1:27" outlineLevel="1" x14ac:dyDescent="0.3">
      <c r="A92" s="203" t="s">
        <v>283</v>
      </c>
      <c r="B92" s="131"/>
      <c r="C92" s="131">
        <f>+('[1]N EERR RODEO'!C92*P92)+((('[1]N EERR RODEO'!C92*(100%-P92))/(1+TASAS!$B$9)))</f>
        <v>0</v>
      </c>
      <c r="D92" s="131">
        <f>+('[1]N EERR RODEO'!D92*Q92)+((('[1]N EERR RODEO'!D92*(100%-Q92))/(1+TASAS!$C$9)))</f>
        <v>0</v>
      </c>
      <c r="E92" s="131">
        <f>+('[1]N EERR RODEO'!E92*R92)+((('[1]N EERR RODEO'!E92*(100%-R92))/(1+TASAS!$D$9)))</f>
        <v>0</v>
      </c>
      <c r="F92" s="131">
        <f>+('[1]N EERR RODEO'!F92*S92)+((('[1]N EERR RODEO'!F92*(100%-S92))/(1+TASAS!$E$9)))</f>
        <v>0</v>
      </c>
      <c r="G92" s="131">
        <f>+('[1]N EERR RODEO'!G92*T92)+((('[1]N EERR RODEO'!G92*(100%-T92))/(1+TASAS!$F$9)))</f>
        <v>0</v>
      </c>
      <c r="H92" s="131">
        <f>+('[1]N EERR RODEO'!H92*U92)+((('[1]N EERR RODEO'!H92*(100%-U92))/(1+TASAS!$G$9)))</f>
        <v>0</v>
      </c>
      <c r="I92" s="131">
        <f>+('[1]N EERR RODEO'!I92*V92)+((('[1]N EERR RODEO'!I92*(100%-V92))/(1+TASAS!$H$9)))</f>
        <v>0</v>
      </c>
      <c r="J92" s="131">
        <f>+('[1]N EERR RODEO'!J92*W92)+((('[1]N EERR RODEO'!J92*(100%-W92))/(1+TASAS!$I$9)))</f>
        <v>0</v>
      </c>
      <c r="K92" s="131">
        <f>+('[1]N EERR RODEO'!K92*X92)+((('[1]N EERR RODEO'!K92*(100%-X92))/(1+TASAS!$J$9)))</f>
        <v>0</v>
      </c>
      <c r="L92" s="131">
        <f>+('[1]N EERR RODEO'!L92*Y92)+((('[1]N EERR RODEO'!L92*(100%-Y92))/(1+TASAS!$K$9)))</f>
        <v>0</v>
      </c>
      <c r="M92" s="131">
        <f>+('[1]N EERR RODEO'!M92*Z92)+((('[1]N EERR RODEO'!M92*(100%-Z92))/(1+TASAS!$L$9)))</f>
        <v>0</v>
      </c>
      <c r="N92" s="131">
        <f>+('[1]N EERR RODEO'!N92*AA92)+((('[1]N EERR RODEO'!N92*(100%-AA92))/(1+TASAS!$M$9)))</f>
        <v>0</v>
      </c>
      <c r="O92" s="194">
        <f t="shared" si="3"/>
        <v>0</v>
      </c>
      <c r="P92" s="303">
        <v>1</v>
      </c>
      <c r="Q92" s="303">
        <v>1</v>
      </c>
      <c r="R92" s="303">
        <v>1</v>
      </c>
      <c r="S92" s="303">
        <v>1</v>
      </c>
      <c r="T92" s="303">
        <v>1</v>
      </c>
      <c r="U92" s="303">
        <v>1</v>
      </c>
      <c r="V92" s="303">
        <v>1</v>
      </c>
      <c r="W92" s="303">
        <v>1</v>
      </c>
      <c r="X92" s="303">
        <v>1</v>
      </c>
      <c r="Y92" s="303">
        <v>1</v>
      </c>
      <c r="Z92" s="303">
        <v>1</v>
      </c>
      <c r="AA92" s="303">
        <v>1</v>
      </c>
    </row>
    <row r="93" spans="1:27" outlineLevel="1" x14ac:dyDescent="0.3">
      <c r="A93" s="203"/>
      <c r="B93" s="131"/>
      <c r="C93" s="131">
        <f>+('[1]N EERR RODEO'!C93*P93)+((('[1]N EERR RODEO'!C93*(100%-P93))/(1+TASAS!$B$9)))</f>
        <v>0</v>
      </c>
      <c r="D93" s="131">
        <f>+('[1]N EERR RODEO'!D93*Q93)+((('[1]N EERR RODEO'!D93*(100%-Q93))/(1+TASAS!$C$9)))</f>
        <v>0</v>
      </c>
      <c r="E93" s="131">
        <f>+('[1]N EERR RODEO'!E93*R93)+((('[1]N EERR RODEO'!E93*(100%-R93))/(1+TASAS!$D$9)))</f>
        <v>0</v>
      </c>
      <c r="F93" s="131">
        <f>+('[1]N EERR RODEO'!F93*S93)+((('[1]N EERR RODEO'!F93*(100%-S93))/(1+TASAS!$E$9)))</f>
        <v>0</v>
      </c>
      <c r="G93" s="131">
        <f>+('[1]N EERR RODEO'!G93*T93)+((('[1]N EERR RODEO'!G93*(100%-T93))/(1+TASAS!$F$9)))</f>
        <v>0</v>
      </c>
      <c r="H93" s="131">
        <f>+('[1]N EERR RODEO'!H93*U93)+((('[1]N EERR RODEO'!H93*(100%-U93))/(1+TASAS!$G$9)))</f>
        <v>0</v>
      </c>
      <c r="I93" s="131">
        <f>+('[1]N EERR RODEO'!I93*V93)+((('[1]N EERR RODEO'!I93*(100%-V93))/(1+TASAS!$H$9)))</f>
        <v>0</v>
      </c>
      <c r="J93" s="131">
        <f>+('[1]N EERR RODEO'!J93*W93)+((('[1]N EERR RODEO'!J93*(100%-W93))/(1+TASAS!$I$9)))</f>
        <v>0</v>
      </c>
      <c r="K93" s="131">
        <f>+('[1]N EERR RODEO'!K93*X93)+((('[1]N EERR RODEO'!K93*(100%-X93))/(1+TASAS!$J$9)))</f>
        <v>0</v>
      </c>
      <c r="L93" s="131">
        <f>+('[1]N EERR RODEO'!L93*Y93)+((('[1]N EERR RODEO'!L93*(100%-Y93))/(1+TASAS!$K$9)))</f>
        <v>0</v>
      </c>
      <c r="M93" s="131">
        <f>+('[1]N EERR RODEO'!M93*Z93)+((('[1]N EERR RODEO'!M93*(100%-Z93))/(1+TASAS!$L$9)))</f>
        <v>0</v>
      </c>
      <c r="N93" s="131">
        <f>+('[1]N EERR RODEO'!N93*AA93)+((('[1]N EERR RODEO'!N93*(100%-AA93))/(1+TASAS!$M$9)))</f>
        <v>0</v>
      </c>
      <c r="O93" s="194">
        <f t="shared" si="3"/>
        <v>0</v>
      </c>
      <c r="P93" s="303"/>
      <c r="Q93" s="303"/>
      <c r="R93" s="303"/>
      <c r="S93" s="303"/>
      <c r="T93" s="303"/>
      <c r="U93" s="303"/>
      <c r="V93" s="303"/>
      <c r="W93" s="303"/>
      <c r="X93" s="303"/>
      <c r="Y93" s="303"/>
      <c r="Z93" s="303"/>
      <c r="AA93" s="303"/>
    </row>
    <row r="94" spans="1:27" outlineLevel="1" x14ac:dyDescent="0.3">
      <c r="A94" s="203"/>
      <c r="B94" s="131"/>
      <c r="C94" s="131"/>
      <c r="D94" s="131"/>
      <c r="E94" s="131"/>
      <c r="F94" s="131"/>
      <c r="G94" s="131"/>
      <c r="H94" s="131"/>
      <c r="I94" s="131"/>
      <c r="J94" s="131"/>
      <c r="K94" s="131"/>
      <c r="L94" s="131"/>
      <c r="M94" s="131"/>
      <c r="N94" s="131"/>
      <c r="O94" s="194">
        <f t="shared" si="3"/>
        <v>0</v>
      </c>
      <c r="P94" s="303"/>
      <c r="Q94" s="303"/>
      <c r="R94" s="303"/>
      <c r="S94" s="303"/>
      <c r="T94" s="303"/>
      <c r="U94" s="303"/>
      <c r="V94" s="303"/>
      <c r="W94" s="303"/>
      <c r="X94" s="303"/>
      <c r="Y94" s="303"/>
      <c r="Z94" s="303"/>
      <c r="AA94" s="303"/>
    </row>
    <row r="95" spans="1:27" s="187" customFormat="1" ht="15.6" x14ac:dyDescent="0.3">
      <c r="A95" s="209" t="s">
        <v>62</v>
      </c>
      <c r="B95" s="186">
        <f>SUM(B96:B138)</f>
        <v>0</v>
      </c>
      <c r="C95" s="186">
        <f t="shared" ref="C95:N95" si="19">SUM(C96:C138)</f>
        <v>1665.317563369068</v>
      </c>
      <c r="D95" s="186">
        <f t="shared" si="19"/>
        <v>1900.9044943420395</v>
      </c>
      <c r="E95" s="186">
        <f t="shared" si="19"/>
        <v>2352.0172067766134</v>
      </c>
      <c r="F95" s="186">
        <f t="shared" si="19"/>
        <v>2166.1105577267422</v>
      </c>
      <c r="G95" s="186">
        <f t="shared" si="19"/>
        <v>2327.9916072995261</v>
      </c>
      <c r="H95" s="186">
        <f t="shared" si="19"/>
        <v>2601.4524395867411</v>
      </c>
      <c r="I95" s="186">
        <f t="shared" si="19"/>
        <v>0</v>
      </c>
      <c r="J95" s="186">
        <f t="shared" si="19"/>
        <v>0</v>
      </c>
      <c r="K95" s="186">
        <f t="shared" si="19"/>
        <v>0</v>
      </c>
      <c r="L95" s="186">
        <f t="shared" si="19"/>
        <v>0</v>
      </c>
      <c r="M95" s="186">
        <f t="shared" si="19"/>
        <v>0</v>
      </c>
      <c r="N95" s="186">
        <f t="shared" si="19"/>
        <v>0</v>
      </c>
      <c r="O95" s="210">
        <f t="shared" ref="O95" si="20">SUM(O96:O138)</f>
        <v>13013.793869100729</v>
      </c>
      <c r="P95" s="305"/>
      <c r="Q95" s="305"/>
      <c r="R95" s="305"/>
      <c r="S95" s="305"/>
      <c r="T95" s="305"/>
      <c r="U95" s="305"/>
      <c r="V95" s="305"/>
      <c r="W95" s="305"/>
      <c r="X95" s="305"/>
      <c r="Y95" s="305"/>
      <c r="Z95" s="305"/>
      <c r="AA95" s="305"/>
    </row>
    <row r="96" spans="1:27" outlineLevel="1" x14ac:dyDescent="0.3">
      <c r="A96" s="203" t="s">
        <v>284</v>
      </c>
      <c r="B96" s="131"/>
      <c r="C96" s="131">
        <f>+('[1]N EERR RODEO'!C96*P96)+((('[1]N EERR RODEO'!C96*(100%-P96))/(1+TASAS!$B$9)))</f>
        <v>127.77306560017777</v>
      </c>
      <c r="D96" s="131">
        <f>+('[1]N EERR RODEO'!D96*Q96)+((('[1]N EERR RODEO'!D96*(100%-Q96))/(1+TASAS!$C$9)))</f>
        <v>160.2160842644652</v>
      </c>
      <c r="E96" s="131">
        <f>+('[1]N EERR RODEO'!E96*R96)+((('[1]N EERR RODEO'!E96*(100%-R96))/(1+TASAS!$D$9)))</f>
        <v>126.61765295096579</v>
      </c>
      <c r="F96" s="131">
        <f>+('[1]N EERR RODEO'!F96*S96)+((('[1]N EERR RODEO'!F96*(100%-S96))/(1+TASAS!$E$9)))</f>
        <v>216.68103884780069</v>
      </c>
      <c r="G96" s="131">
        <f>+('[1]N EERR RODEO'!G96*T96)+((('[1]N EERR RODEO'!G96*(100%-T96))/(1+TASAS!$F$9)))</f>
        <v>914.00152848452956</v>
      </c>
      <c r="H96" s="131">
        <f>+('[1]N EERR RODEO'!H96*U96)+((('[1]N EERR RODEO'!H96*(100%-U96))/(1+TASAS!$G$9)))</f>
        <v>1585.749643673342</v>
      </c>
      <c r="I96" s="131">
        <f>+('[1]N EERR RODEO'!I96*V96)+((('[1]N EERR RODEO'!I96*(100%-V96))/(1+TASAS!$H$9)))</f>
        <v>0</v>
      </c>
      <c r="J96" s="131">
        <f>+('[1]N EERR RODEO'!J96*W96)+((('[1]N EERR RODEO'!J96*(100%-W96))/(1+TASAS!$I$9)))</f>
        <v>0</v>
      </c>
      <c r="K96" s="131">
        <f>+('[1]N EERR RODEO'!K96*X96)+((('[1]N EERR RODEO'!K96*(100%-X96))/(1+TASAS!$J$9)))</f>
        <v>0</v>
      </c>
      <c r="L96" s="131">
        <f>+('[1]N EERR RODEO'!L96*Y96)+((('[1]N EERR RODEO'!L96*(100%-Y96))/(1+TASAS!$K$9)))</f>
        <v>0</v>
      </c>
      <c r="M96" s="131">
        <f>+('[1]N EERR RODEO'!M96*Z96)+((('[1]N EERR RODEO'!M96*(100%-Z96))/(1+TASAS!$L$9)))</f>
        <v>0</v>
      </c>
      <c r="N96" s="131">
        <f>+('[1]N EERR RODEO'!N96*AA96)+((('[1]N EERR RODEO'!N96*(100%-AA96))/(1+TASAS!$M$9)))</f>
        <v>0</v>
      </c>
      <c r="O96" s="194">
        <f t="shared" ref="O96:O205" si="21">+SUM(C96:N96)</f>
        <v>3131.0390138212811</v>
      </c>
      <c r="P96" s="303">
        <v>0</v>
      </c>
      <c r="Q96" s="303">
        <v>0</v>
      </c>
      <c r="R96" s="303">
        <v>0</v>
      </c>
      <c r="S96" s="303">
        <v>0</v>
      </c>
      <c r="T96" s="303">
        <v>0</v>
      </c>
      <c r="U96" s="303">
        <v>0</v>
      </c>
      <c r="V96" s="303">
        <v>0</v>
      </c>
      <c r="W96" s="303">
        <v>0</v>
      </c>
      <c r="X96" s="303">
        <v>0</v>
      </c>
      <c r="Y96" s="303">
        <v>0</v>
      </c>
      <c r="Z96" s="303">
        <v>0</v>
      </c>
      <c r="AA96" s="303">
        <v>0</v>
      </c>
    </row>
    <row r="97" spans="1:27" outlineLevel="1" x14ac:dyDescent="0.3">
      <c r="A97" s="203" t="s">
        <v>285</v>
      </c>
      <c r="B97" s="131"/>
      <c r="C97" s="131">
        <f>+('[1]N EERR RODEO'!C97*P97)+((('[1]N EERR RODEO'!C97*(100%-P97))/(1+TASAS!$B$9)))</f>
        <v>0</v>
      </c>
      <c r="D97" s="131">
        <f>+('[1]N EERR RODEO'!D97*Q97)+((('[1]N EERR RODEO'!D97*(100%-Q97))/(1+TASAS!$C$9)))</f>
        <v>0</v>
      </c>
      <c r="E97" s="131">
        <f>+('[1]N EERR RODEO'!E97*R97)+((('[1]N EERR RODEO'!E97*(100%-R97))/(1+TASAS!$D$9)))</f>
        <v>0</v>
      </c>
      <c r="F97" s="131">
        <f>+('[1]N EERR RODEO'!F97*S97)+((('[1]N EERR RODEO'!F97*(100%-S97))/(1+TASAS!$E$9)))</f>
        <v>0</v>
      </c>
      <c r="G97" s="131">
        <f>+('[1]N EERR RODEO'!G97*T97)+((('[1]N EERR RODEO'!G97*(100%-T97))/(1+TASAS!$F$9)))</f>
        <v>0</v>
      </c>
      <c r="H97" s="131">
        <f>+('[1]N EERR RODEO'!H97*U97)+((('[1]N EERR RODEO'!H97*(100%-U97))/(1+TASAS!$G$9)))</f>
        <v>0</v>
      </c>
      <c r="I97" s="131">
        <f>+('[1]N EERR RODEO'!I97*V97)+((('[1]N EERR RODEO'!I97*(100%-V97))/(1+TASAS!$H$9)))</f>
        <v>0</v>
      </c>
      <c r="J97" s="131">
        <f>+('[1]N EERR RODEO'!J97*W97)+((('[1]N EERR RODEO'!J97*(100%-W97))/(1+TASAS!$I$9)))</f>
        <v>0</v>
      </c>
      <c r="K97" s="131">
        <f>+('[1]N EERR RODEO'!K97*X97)+((('[1]N EERR RODEO'!K97*(100%-X97))/(1+TASAS!$J$9)))</f>
        <v>0</v>
      </c>
      <c r="L97" s="131">
        <f>+('[1]N EERR RODEO'!L97*Y97)+((('[1]N EERR RODEO'!L97*(100%-Y97))/(1+TASAS!$K$9)))</f>
        <v>0</v>
      </c>
      <c r="M97" s="131">
        <f>+('[1]N EERR RODEO'!M97*Z97)+((('[1]N EERR RODEO'!M97*(100%-Z97))/(1+TASAS!$L$9)))</f>
        <v>0</v>
      </c>
      <c r="N97" s="131">
        <f>+('[1]N EERR RODEO'!N97*AA97)+((('[1]N EERR RODEO'!N97*(100%-AA97))/(1+TASAS!$M$9)))</f>
        <v>0</v>
      </c>
      <c r="O97" s="194">
        <f t="shared" si="21"/>
        <v>0</v>
      </c>
      <c r="P97" s="303">
        <v>0</v>
      </c>
      <c r="Q97" s="303">
        <v>0</v>
      </c>
      <c r="R97" s="303">
        <v>0</v>
      </c>
      <c r="S97" s="303">
        <v>0</v>
      </c>
      <c r="T97" s="303">
        <v>0</v>
      </c>
      <c r="U97" s="303">
        <v>0</v>
      </c>
      <c r="V97" s="303">
        <v>0</v>
      </c>
      <c r="W97" s="303">
        <v>0</v>
      </c>
      <c r="X97" s="303">
        <v>0</v>
      </c>
      <c r="Y97" s="303">
        <v>0</v>
      </c>
      <c r="Z97" s="303">
        <v>0</v>
      </c>
      <c r="AA97" s="303">
        <v>0</v>
      </c>
    </row>
    <row r="98" spans="1:27" outlineLevel="1" x14ac:dyDescent="0.3">
      <c r="A98" s="203" t="s">
        <v>286</v>
      </c>
      <c r="B98" s="131"/>
      <c r="C98" s="131">
        <f>+('[1]N EERR RODEO'!C98*P98)+((('[1]N EERR RODEO'!C98*(100%-P98))/(1+TASAS!$B$9)))</f>
        <v>0</v>
      </c>
      <c r="D98" s="131">
        <f>+('[1]N EERR RODEO'!D98*Q98)+((('[1]N EERR RODEO'!D98*(100%-Q98))/(1+TASAS!$C$9)))</f>
        <v>0</v>
      </c>
      <c r="E98" s="131">
        <f>+('[1]N EERR RODEO'!E98*R98)+((('[1]N EERR RODEO'!E98*(100%-R98))/(1+TASAS!$D$9)))</f>
        <v>0</v>
      </c>
      <c r="F98" s="131">
        <f>+('[1]N EERR RODEO'!F98*S98)+((('[1]N EERR RODEO'!F98*(100%-S98))/(1+TASAS!$E$9)))</f>
        <v>0</v>
      </c>
      <c r="G98" s="131">
        <f>+('[1]N EERR RODEO'!G98*T98)+((('[1]N EERR RODEO'!G98*(100%-T98))/(1+TASAS!$F$9)))</f>
        <v>0</v>
      </c>
      <c r="H98" s="131">
        <f>+('[1]N EERR RODEO'!H98*U98)+((('[1]N EERR RODEO'!H98*(100%-U98))/(1+TASAS!$G$9)))</f>
        <v>0</v>
      </c>
      <c r="I98" s="131">
        <f>+('[1]N EERR RODEO'!I98*V98)+((('[1]N EERR RODEO'!I98*(100%-V98))/(1+TASAS!$H$9)))</f>
        <v>0</v>
      </c>
      <c r="J98" s="131">
        <f>+('[1]N EERR RODEO'!J98*W98)+((('[1]N EERR RODEO'!J98*(100%-W98))/(1+TASAS!$I$9)))</f>
        <v>0</v>
      </c>
      <c r="K98" s="131">
        <f>+('[1]N EERR RODEO'!K98*X98)+((('[1]N EERR RODEO'!K98*(100%-X98))/(1+TASAS!$J$9)))</f>
        <v>0</v>
      </c>
      <c r="L98" s="131">
        <f>+('[1]N EERR RODEO'!L98*Y98)+((('[1]N EERR RODEO'!L98*(100%-Y98))/(1+TASAS!$K$9)))</f>
        <v>0</v>
      </c>
      <c r="M98" s="131">
        <f>+('[1]N EERR RODEO'!M98*Z98)+((('[1]N EERR RODEO'!M98*(100%-Z98))/(1+TASAS!$L$9)))</f>
        <v>0</v>
      </c>
      <c r="N98" s="131">
        <f>+('[1]N EERR RODEO'!N98*AA98)+((('[1]N EERR RODEO'!N98*(100%-AA98))/(1+TASAS!$M$9)))</f>
        <v>0</v>
      </c>
      <c r="O98" s="194">
        <f t="shared" si="21"/>
        <v>0</v>
      </c>
      <c r="P98" s="303">
        <v>0</v>
      </c>
      <c r="Q98" s="303">
        <v>0</v>
      </c>
      <c r="R98" s="303">
        <v>0</v>
      </c>
      <c r="S98" s="303">
        <v>0</v>
      </c>
      <c r="T98" s="303">
        <v>0</v>
      </c>
      <c r="U98" s="303">
        <v>0</v>
      </c>
      <c r="V98" s="303">
        <v>0</v>
      </c>
      <c r="W98" s="303">
        <v>0</v>
      </c>
      <c r="X98" s="303">
        <v>0</v>
      </c>
      <c r="Y98" s="303">
        <v>0</v>
      </c>
      <c r="Z98" s="303">
        <v>0</v>
      </c>
      <c r="AA98" s="303">
        <v>0</v>
      </c>
    </row>
    <row r="99" spans="1:27" outlineLevel="1" x14ac:dyDescent="0.3">
      <c r="A99" s="203" t="s">
        <v>287</v>
      </c>
      <c r="B99" s="131"/>
      <c r="C99" s="131">
        <f>+('[1]N EERR RODEO'!C99*P99)+((('[1]N EERR RODEO'!C99*(100%-P99))/(1+TASAS!$B$9)))</f>
        <v>906.5</v>
      </c>
      <c r="D99" s="131">
        <f>+('[1]N EERR RODEO'!D99*Q99)+((('[1]N EERR RODEO'!D99*(100%-Q99))/(1+TASAS!$C$9)))</f>
        <v>1276.3499999999999</v>
      </c>
      <c r="E99" s="131">
        <f>+('[1]N EERR RODEO'!E99*R99)+((('[1]N EERR RODEO'!E99*(100%-R99))/(1+TASAS!$D$9)))</f>
        <v>1364.66</v>
      </c>
      <c r="F99" s="131">
        <f>+('[1]N EERR RODEO'!F99*S99)+((('[1]N EERR RODEO'!F99*(100%-S99))/(1+TASAS!$E$9)))</f>
        <v>1215.8900000000001</v>
      </c>
      <c r="G99" s="131">
        <f>+('[1]N EERR RODEO'!G99*T99)+((('[1]N EERR RODEO'!G99*(100%-T99))/(1+TASAS!$F$9)))</f>
        <v>715.15</v>
      </c>
      <c r="H99" s="131">
        <f>+('[1]N EERR RODEO'!H99*U99)+((('[1]N EERR RODEO'!H99*(100%-U99))/(1+TASAS!$G$9)))</f>
        <v>99.36</v>
      </c>
      <c r="I99" s="131">
        <f>+('[1]N EERR RODEO'!I99*V99)+((('[1]N EERR RODEO'!I99*(100%-V99))/(1+TASAS!$H$9)))</f>
        <v>0</v>
      </c>
      <c r="J99" s="131">
        <f>+('[1]N EERR RODEO'!J99*W99)+((('[1]N EERR RODEO'!J99*(100%-W99))/(1+TASAS!$I$9)))</f>
        <v>0</v>
      </c>
      <c r="K99" s="131">
        <f>+('[1]N EERR RODEO'!K99*X99)+((('[1]N EERR RODEO'!K99*(100%-X99))/(1+TASAS!$J$9)))</f>
        <v>0</v>
      </c>
      <c r="L99" s="131">
        <f>+('[1]N EERR RODEO'!L99*Y99)+((('[1]N EERR RODEO'!L99*(100%-Y99))/(1+TASAS!$K$9)))</f>
        <v>0</v>
      </c>
      <c r="M99" s="131">
        <f>+('[1]N EERR RODEO'!M99*Z99)+((('[1]N EERR RODEO'!M99*(100%-Z99))/(1+TASAS!$L$9)))</f>
        <v>0</v>
      </c>
      <c r="N99" s="131">
        <f>+('[1]N EERR RODEO'!N99*AA99)+((('[1]N EERR RODEO'!N99*(100%-AA99))/(1+TASAS!$M$9)))</f>
        <v>0</v>
      </c>
      <c r="O99" s="194">
        <f t="shared" si="21"/>
        <v>5577.91</v>
      </c>
      <c r="P99" s="303">
        <v>1</v>
      </c>
      <c r="Q99" s="303">
        <v>1</v>
      </c>
      <c r="R99" s="303">
        <v>1</v>
      </c>
      <c r="S99" s="303">
        <v>1</v>
      </c>
      <c r="T99" s="303">
        <v>1</v>
      </c>
      <c r="U99" s="303">
        <v>1</v>
      </c>
      <c r="V99" s="303">
        <v>1</v>
      </c>
      <c r="W99" s="303">
        <v>1</v>
      </c>
      <c r="X99" s="303">
        <v>1</v>
      </c>
      <c r="Y99" s="303">
        <v>1</v>
      </c>
      <c r="Z99" s="303">
        <v>1</v>
      </c>
      <c r="AA99" s="303">
        <v>1</v>
      </c>
    </row>
    <row r="100" spans="1:27" outlineLevel="1" x14ac:dyDescent="0.3">
      <c r="A100" s="203" t="s">
        <v>288</v>
      </c>
      <c r="B100" s="131"/>
      <c r="C100" s="131">
        <f>+('[1]N EERR RODEO'!C100*P100)+((('[1]N EERR RODEO'!C100*(100%-P100))/(1+TASAS!$B$9)))</f>
        <v>0</v>
      </c>
      <c r="D100" s="131">
        <f>+('[1]N EERR RODEO'!D100*Q100)+((('[1]N EERR RODEO'!D100*(100%-Q100))/(1+TASAS!$C$9)))</f>
        <v>0</v>
      </c>
      <c r="E100" s="131">
        <f>+('[1]N EERR RODEO'!E100*R100)+((('[1]N EERR RODEO'!E100*(100%-R100))/(1+TASAS!$D$9)))</f>
        <v>0</v>
      </c>
      <c r="F100" s="131">
        <f>+('[1]N EERR RODEO'!F100*S100)+((('[1]N EERR RODEO'!F100*(100%-S100))/(1+TASAS!$E$9)))</f>
        <v>0</v>
      </c>
      <c r="G100" s="131">
        <f>+('[1]N EERR RODEO'!G100*T100)+((('[1]N EERR RODEO'!G100*(100%-T100))/(1+TASAS!$F$9)))</f>
        <v>0</v>
      </c>
      <c r="H100" s="131">
        <f>+('[1]N EERR RODEO'!H100*U100)+((('[1]N EERR RODEO'!H100*(100%-U100))/(1+TASAS!$G$9)))</f>
        <v>0</v>
      </c>
      <c r="I100" s="131">
        <f>+('[1]N EERR RODEO'!I100*V100)+((('[1]N EERR RODEO'!I100*(100%-V100))/(1+TASAS!$H$9)))</f>
        <v>0</v>
      </c>
      <c r="J100" s="131">
        <f>+('[1]N EERR RODEO'!J100*W100)+((('[1]N EERR RODEO'!J100*(100%-W100))/(1+TASAS!$I$9)))</f>
        <v>0</v>
      </c>
      <c r="K100" s="131">
        <f>+('[1]N EERR RODEO'!K100*X100)+((('[1]N EERR RODEO'!K100*(100%-X100))/(1+TASAS!$J$9)))</f>
        <v>0</v>
      </c>
      <c r="L100" s="131">
        <f>+('[1]N EERR RODEO'!L100*Y100)+((('[1]N EERR RODEO'!L100*(100%-Y100))/(1+TASAS!$K$9)))</f>
        <v>0</v>
      </c>
      <c r="M100" s="131">
        <f>+('[1]N EERR RODEO'!M100*Z100)+((('[1]N EERR RODEO'!M100*(100%-Z100))/(1+TASAS!$L$9)))</f>
        <v>0</v>
      </c>
      <c r="N100" s="131">
        <f>+('[1]N EERR RODEO'!N100*AA100)+((('[1]N EERR RODEO'!N100*(100%-AA100))/(1+TASAS!$M$9)))</f>
        <v>0</v>
      </c>
      <c r="O100" s="194">
        <f t="shared" si="21"/>
        <v>0</v>
      </c>
      <c r="P100" s="303">
        <v>1</v>
      </c>
      <c r="Q100" s="303">
        <v>1</v>
      </c>
      <c r="R100" s="303">
        <v>1</v>
      </c>
      <c r="S100" s="303">
        <v>1</v>
      </c>
      <c r="T100" s="303">
        <v>1</v>
      </c>
      <c r="U100" s="303">
        <v>1</v>
      </c>
      <c r="V100" s="303">
        <v>1</v>
      </c>
      <c r="W100" s="303">
        <v>1</v>
      </c>
      <c r="X100" s="303">
        <v>1</v>
      </c>
      <c r="Y100" s="303">
        <v>1</v>
      </c>
      <c r="Z100" s="303">
        <v>1</v>
      </c>
      <c r="AA100" s="303">
        <v>1</v>
      </c>
    </row>
    <row r="101" spans="1:27" outlineLevel="1" x14ac:dyDescent="0.3">
      <c r="A101" s="203" t="s">
        <v>289</v>
      </c>
      <c r="B101" s="131"/>
      <c r="C101" s="131">
        <f>+('[1]N EERR RODEO'!C101*P101)+((('[1]N EERR RODEO'!C101*(100%-P101))/(1+TASAS!$B$9)))</f>
        <v>149.22401821918572</v>
      </c>
      <c r="D101" s="131">
        <f>+('[1]N EERR RODEO'!D101*Q101)+((('[1]N EERR RODEO'!D101*(100%-Q101))/(1+TASAS!$C$9)))</f>
        <v>224.96334780442675</v>
      </c>
      <c r="E101" s="131">
        <f>+('[1]N EERR RODEO'!E101*R101)+((('[1]N EERR RODEO'!E101*(100%-R101))/(1+TASAS!$D$9)))</f>
        <v>224.59828439375656</v>
      </c>
      <c r="F101" s="131">
        <f>+('[1]N EERR RODEO'!F101*S101)+((('[1]N EERR RODEO'!F101*(100%-S101))/(1+TASAS!$E$9)))</f>
        <v>265.29043456597896</v>
      </c>
      <c r="G101" s="131">
        <f>+('[1]N EERR RODEO'!G101*T101)+((('[1]N EERR RODEO'!G101*(100%-T101))/(1+TASAS!$F$9)))</f>
        <v>223.83103395332515</v>
      </c>
      <c r="H101" s="131">
        <f>+('[1]N EERR RODEO'!H101*U101)+((('[1]N EERR RODEO'!H101*(100%-U101))/(1+TASAS!$G$9)))</f>
        <v>244.13908031210696</v>
      </c>
      <c r="I101" s="131">
        <f>+('[1]N EERR RODEO'!I101*V101)+((('[1]N EERR RODEO'!I101*(100%-V101))/(1+TASAS!$H$9)))</f>
        <v>0</v>
      </c>
      <c r="J101" s="131">
        <f>+('[1]N EERR RODEO'!J101*W101)+((('[1]N EERR RODEO'!J101*(100%-W101))/(1+TASAS!$I$9)))</f>
        <v>0</v>
      </c>
      <c r="K101" s="131">
        <f>+('[1]N EERR RODEO'!K101*X101)+((('[1]N EERR RODEO'!K101*(100%-X101))/(1+TASAS!$J$9)))</f>
        <v>0</v>
      </c>
      <c r="L101" s="131">
        <f>+('[1]N EERR RODEO'!L101*Y101)+((('[1]N EERR RODEO'!L101*(100%-Y101))/(1+TASAS!$K$9)))</f>
        <v>0</v>
      </c>
      <c r="M101" s="131">
        <f>+('[1]N EERR RODEO'!M101*Z101)+((('[1]N EERR RODEO'!M101*(100%-Z101))/(1+TASAS!$L$9)))</f>
        <v>0</v>
      </c>
      <c r="N101" s="131">
        <f>+('[1]N EERR RODEO'!N101*AA101)+((('[1]N EERR RODEO'!N101*(100%-AA101))/(1+TASAS!$M$9)))</f>
        <v>0</v>
      </c>
      <c r="O101" s="194">
        <f t="shared" si="21"/>
        <v>1332.0461992487801</v>
      </c>
      <c r="P101" s="303">
        <v>0</v>
      </c>
      <c r="Q101" s="303">
        <v>0</v>
      </c>
      <c r="R101" s="303">
        <v>0</v>
      </c>
      <c r="S101" s="303">
        <v>0</v>
      </c>
      <c r="T101" s="303">
        <v>0</v>
      </c>
      <c r="U101" s="303">
        <v>0</v>
      </c>
      <c r="V101" s="303">
        <v>0</v>
      </c>
      <c r="W101" s="303">
        <v>0</v>
      </c>
      <c r="X101" s="303">
        <v>0</v>
      </c>
      <c r="Y101" s="303">
        <v>0</v>
      </c>
      <c r="Z101" s="303">
        <v>0</v>
      </c>
      <c r="AA101" s="303">
        <v>0</v>
      </c>
    </row>
    <row r="102" spans="1:27" outlineLevel="1" x14ac:dyDescent="0.3">
      <c r="A102" s="203" t="s">
        <v>290</v>
      </c>
      <c r="B102" s="131"/>
      <c r="C102" s="131">
        <f>+('[1]N EERR RODEO'!C102*P102)+((('[1]N EERR RODEO'!C102*(100%-P102))/(1+TASAS!$B$9)))</f>
        <v>0</v>
      </c>
      <c r="D102" s="131">
        <f>+('[1]N EERR RODEO'!D102*Q102)+((('[1]N EERR RODEO'!D102*(100%-Q102))/(1+TASAS!$C$9)))</f>
        <v>0</v>
      </c>
      <c r="E102" s="131">
        <f>+('[1]N EERR RODEO'!E102*R102)+((('[1]N EERR RODEO'!E102*(100%-R102))/(1+TASAS!$D$9)))</f>
        <v>0</v>
      </c>
      <c r="F102" s="131">
        <f>+('[1]N EERR RODEO'!F102*S102)+((('[1]N EERR RODEO'!F102*(100%-S102))/(1+TASAS!$E$9)))</f>
        <v>0</v>
      </c>
      <c r="G102" s="131">
        <f>+('[1]N EERR RODEO'!G102*T102)+((('[1]N EERR RODEO'!G102*(100%-T102))/(1+TASAS!$F$9)))</f>
        <v>0</v>
      </c>
      <c r="H102" s="131">
        <f>+('[1]N EERR RODEO'!H102*U102)+((('[1]N EERR RODEO'!H102*(100%-U102))/(1+TASAS!$G$9)))</f>
        <v>0</v>
      </c>
      <c r="I102" s="131">
        <f>+('[1]N EERR RODEO'!I102*V102)+((('[1]N EERR RODEO'!I102*(100%-V102))/(1+TASAS!$H$9)))</f>
        <v>0</v>
      </c>
      <c r="J102" s="131">
        <f>+('[1]N EERR RODEO'!J102*W102)+((('[1]N EERR RODEO'!J102*(100%-W102))/(1+TASAS!$I$9)))</f>
        <v>0</v>
      </c>
      <c r="K102" s="131">
        <f>+('[1]N EERR RODEO'!K102*X102)+((('[1]N EERR RODEO'!K102*(100%-X102))/(1+TASAS!$J$9)))</f>
        <v>0</v>
      </c>
      <c r="L102" s="131">
        <f>+('[1]N EERR RODEO'!L102*Y102)+((('[1]N EERR RODEO'!L102*(100%-Y102))/(1+TASAS!$K$9)))</f>
        <v>0</v>
      </c>
      <c r="M102" s="131">
        <f>+('[1]N EERR RODEO'!M102*Z102)+((('[1]N EERR RODEO'!M102*(100%-Z102))/(1+TASAS!$L$9)))</f>
        <v>0</v>
      </c>
      <c r="N102" s="131">
        <f>+('[1]N EERR RODEO'!N102*AA102)+((('[1]N EERR RODEO'!N102*(100%-AA102))/(1+TASAS!$M$9)))</f>
        <v>0</v>
      </c>
      <c r="O102" s="194">
        <f t="shared" si="21"/>
        <v>0</v>
      </c>
      <c r="P102" s="303">
        <v>0</v>
      </c>
      <c r="Q102" s="303">
        <v>0</v>
      </c>
      <c r="R102" s="303">
        <v>0</v>
      </c>
      <c r="S102" s="303">
        <v>0</v>
      </c>
      <c r="T102" s="303">
        <v>0</v>
      </c>
      <c r="U102" s="303">
        <v>0</v>
      </c>
      <c r="V102" s="303">
        <v>0</v>
      </c>
      <c r="W102" s="303">
        <v>0</v>
      </c>
      <c r="X102" s="303">
        <v>0</v>
      </c>
      <c r="Y102" s="303">
        <v>0</v>
      </c>
      <c r="Z102" s="303">
        <v>0</v>
      </c>
      <c r="AA102" s="303">
        <v>0</v>
      </c>
    </row>
    <row r="103" spans="1:27" outlineLevel="1" x14ac:dyDescent="0.3">
      <c r="A103" s="203" t="s">
        <v>291</v>
      </c>
      <c r="B103" s="131"/>
      <c r="C103" s="131">
        <f>+('[1]N EERR RODEO'!C103*P103)+((('[1]N EERR RODEO'!C103*(100%-P103))/(1+TASAS!$B$9)))</f>
        <v>0</v>
      </c>
      <c r="D103" s="131">
        <f>+('[1]N EERR RODEO'!D103*Q103)+((('[1]N EERR RODEO'!D103*(100%-Q103))/(1+TASAS!$C$9)))</f>
        <v>0</v>
      </c>
      <c r="E103" s="131">
        <f>+('[1]N EERR RODEO'!E103*R103)+((('[1]N EERR RODEO'!E103*(100%-R103))/(1+TASAS!$D$9)))</f>
        <v>22.425988532128184</v>
      </c>
      <c r="F103" s="131">
        <f>+('[1]N EERR RODEO'!F103*S103)+((('[1]N EERR RODEO'!F103*(100%-S103))/(1+TASAS!$E$9)))</f>
        <v>13.586988244453094</v>
      </c>
      <c r="G103" s="131">
        <f>+('[1]N EERR RODEO'!G103*T103)+((('[1]N EERR RODEO'!G103*(100%-T103))/(1+TASAS!$F$9)))</f>
        <v>11.456790518804469</v>
      </c>
      <c r="H103" s="131">
        <f>+('[1]N EERR RODEO'!H103*U103)+((('[1]N EERR RODEO'!H103*(100%-U103))/(1+TASAS!$G$9)))</f>
        <v>14.720314338260147</v>
      </c>
      <c r="I103" s="131">
        <f>+('[1]N EERR RODEO'!I103*V103)+((('[1]N EERR RODEO'!I103*(100%-V103))/(1+TASAS!$H$9)))</f>
        <v>0</v>
      </c>
      <c r="J103" s="131">
        <f>+('[1]N EERR RODEO'!J103*W103)+((('[1]N EERR RODEO'!J103*(100%-W103))/(1+TASAS!$I$9)))</f>
        <v>0</v>
      </c>
      <c r="K103" s="131">
        <f>+('[1]N EERR RODEO'!K103*X103)+((('[1]N EERR RODEO'!K103*(100%-X103))/(1+TASAS!$J$9)))</f>
        <v>0</v>
      </c>
      <c r="L103" s="131">
        <f>+('[1]N EERR RODEO'!L103*Y103)+((('[1]N EERR RODEO'!L103*(100%-Y103))/(1+TASAS!$K$9)))</f>
        <v>0</v>
      </c>
      <c r="M103" s="131">
        <f>+('[1]N EERR RODEO'!M103*Z103)+((('[1]N EERR RODEO'!M103*(100%-Z103))/(1+TASAS!$L$9)))</f>
        <v>0</v>
      </c>
      <c r="N103" s="131">
        <f>+('[1]N EERR RODEO'!N103*AA103)+((('[1]N EERR RODEO'!N103*(100%-AA103))/(1+TASAS!$M$9)))</f>
        <v>0</v>
      </c>
      <c r="O103" s="194">
        <f t="shared" si="21"/>
        <v>62.190081633645889</v>
      </c>
      <c r="P103" s="303">
        <v>0</v>
      </c>
      <c r="Q103" s="303">
        <v>0</v>
      </c>
      <c r="R103" s="303">
        <v>0</v>
      </c>
      <c r="S103" s="303">
        <v>0</v>
      </c>
      <c r="T103" s="303">
        <v>0</v>
      </c>
      <c r="U103" s="303">
        <v>0</v>
      </c>
      <c r="V103" s="303">
        <v>0</v>
      </c>
      <c r="W103" s="303">
        <v>0</v>
      </c>
      <c r="X103" s="303">
        <v>0</v>
      </c>
      <c r="Y103" s="303">
        <v>0</v>
      </c>
      <c r="Z103" s="303">
        <v>0</v>
      </c>
      <c r="AA103" s="303">
        <v>0</v>
      </c>
    </row>
    <row r="104" spans="1:27" outlineLevel="1" x14ac:dyDescent="0.3">
      <c r="A104" s="203" t="s">
        <v>292</v>
      </c>
      <c r="B104" s="131"/>
      <c r="C104" s="131">
        <f>+('[1]N EERR RODEO'!C104*P104)+((('[1]N EERR RODEO'!C104*(100%-P104))/(1+TASAS!$B$9)))</f>
        <v>0</v>
      </c>
      <c r="D104" s="131">
        <f>+('[1]N EERR RODEO'!D104*Q104)+((('[1]N EERR RODEO'!D104*(100%-Q104))/(1+TASAS!$C$9)))</f>
        <v>0</v>
      </c>
      <c r="E104" s="131">
        <f>+('[1]N EERR RODEO'!E104*R104)+((('[1]N EERR RODEO'!E104*(100%-R104))/(1+TASAS!$D$9)))</f>
        <v>0</v>
      </c>
      <c r="F104" s="131">
        <f>+('[1]N EERR RODEO'!F104*S104)+((('[1]N EERR RODEO'!F104*(100%-S104))/(1+TASAS!$E$9)))</f>
        <v>0</v>
      </c>
      <c r="G104" s="131">
        <f>+('[1]N EERR RODEO'!G104*T104)+((('[1]N EERR RODEO'!G104*(100%-T104))/(1+TASAS!$F$9)))</f>
        <v>0</v>
      </c>
      <c r="H104" s="131">
        <f>+('[1]N EERR RODEO'!H104*U104)+((('[1]N EERR RODEO'!H104*(100%-U104))/(1+TASAS!$G$9)))</f>
        <v>0</v>
      </c>
      <c r="I104" s="131">
        <f>+('[1]N EERR RODEO'!I104*V104)+((('[1]N EERR RODEO'!I104*(100%-V104))/(1+TASAS!$H$9)))</f>
        <v>0</v>
      </c>
      <c r="J104" s="131">
        <f>+('[1]N EERR RODEO'!J104*W104)+((('[1]N EERR RODEO'!J104*(100%-W104))/(1+TASAS!$I$9)))</f>
        <v>0</v>
      </c>
      <c r="K104" s="131">
        <f>+('[1]N EERR RODEO'!K104*X104)+((('[1]N EERR RODEO'!K104*(100%-X104))/(1+TASAS!$J$9)))</f>
        <v>0</v>
      </c>
      <c r="L104" s="131">
        <f>+('[1]N EERR RODEO'!L104*Y104)+((('[1]N EERR RODEO'!L104*(100%-Y104))/(1+TASAS!$K$9)))</f>
        <v>0</v>
      </c>
      <c r="M104" s="131">
        <f>+('[1]N EERR RODEO'!M104*Z104)+((('[1]N EERR RODEO'!M104*(100%-Z104))/(1+TASAS!$L$9)))</f>
        <v>0</v>
      </c>
      <c r="N104" s="131">
        <f>+('[1]N EERR RODEO'!N104*AA104)+((('[1]N EERR RODEO'!N104*(100%-AA104))/(1+TASAS!$M$9)))</f>
        <v>0</v>
      </c>
      <c r="O104" s="194">
        <f t="shared" si="21"/>
        <v>0</v>
      </c>
      <c r="P104" s="303">
        <v>0</v>
      </c>
      <c r="Q104" s="303">
        <v>0</v>
      </c>
      <c r="R104" s="303">
        <v>0</v>
      </c>
      <c r="S104" s="303">
        <v>0</v>
      </c>
      <c r="T104" s="303">
        <v>0</v>
      </c>
      <c r="U104" s="303">
        <v>0</v>
      </c>
      <c r="V104" s="303">
        <v>0</v>
      </c>
      <c r="W104" s="303">
        <v>0</v>
      </c>
      <c r="X104" s="303">
        <v>0</v>
      </c>
      <c r="Y104" s="303">
        <v>0</v>
      </c>
      <c r="Z104" s="303">
        <v>0</v>
      </c>
      <c r="AA104" s="303">
        <v>0</v>
      </c>
    </row>
    <row r="105" spans="1:27" outlineLevel="1" x14ac:dyDescent="0.3">
      <c r="A105" s="203" t="s">
        <v>293</v>
      </c>
      <c r="B105" s="131"/>
      <c r="C105" s="131">
        <f>+('[1]N EERR RODEO'!C105*P105)+((('[1]N EERR RODEO'!C105*(100%-P105))/(1+TASAS!$B$9)))</f>
        <v>0</v>
      </c>
      <c r="D105" s="131">
        <f>+('[1]N EERR RODEO'!D105*Q105)+((('[1]N EERR RODEO'!D105*(100%-Q105))/(1+TASAS!$C$9)))</f>
        <v>0</v>
      </c>
      <c r="E105" s="131">
        <f>+('[1]N EERR RODEO'!E105*R105)+((('[1]N EERR RODEO'!E105*(100%-R105))/(1+TASAS!$D$9)))</f>
        <v>89.52</v>
      </c>
      <c r="F105" s="131">
        <f>+('[1]N EERR RODEO'!F105*S105)+((('[1]N EERR RODEO'!F105*(100%-S105))/(1+TASAS!$E$9)))</f>
        <v>85.93</v>
      </c>
      <c r="G105" s="131">
        <f>+('[1]N EERR RODEO'!G105*T105)+((('[1]N EERR RODEO'!G105*(100%-T105))/(1+TASAS!$F$9)))</f>
        <v>59.73</v>
      </c>
      <c r="H105" s="131">
        <f>+('[1]N EERR RODEO'!H105*U105)+((('[1]N EERR RODEO'!H105*(100%-U105))/(1+TASAS!$G$9)))</f>
        <v>0</v>
      </c>
      <c r="I105" s="131">
        <f>+('[1]N EERR RODEO'!I105*V105)+((('[1]N EERR RODEO'!I105*(100%-V105))/(1+TASAS!$H$9)))</f>
        <v>0</v>
      </c>
      <c r="J105" s="131">
        <f>+('[1]N EERR RODEO'!J105*W105)+((('[1]N EERR RODEO'!J105*(100%-W105))/(1+TASAS!$I$9)))</f>
        <v>0</v>
      </c>
      <c r="K105" s="131">
        <f>+('[1]N EERR RODEO'!K105*X105)+((('[1]N EERR RODEO'!K105*(100%-X105))/(1+TASAS!$J$9)))</f>
        <v>0</v>
      </c>
      <c r="L105" s="131">
        <f>+('[1]N EERR RODEO'!L105*Y105)+((('[1]N EERR RODEO'!L105*(100%-Y105))/(1+TASAS!$K$9)))</f>
        <v>0</v>
      </c>
      <c r="M105" s="131">
        <f>+('[1]N EERR RODEO'!M105*Z105)+((('[1]N EERR RODEO'!M105*(100%-Z105))/(1+TASAS!$L$9)))</f>
        <v>0</v>
      </c>
      <c r="N105" s="131">
        <f>+('[1]N EERR RODEO'!N105*AA105)+((('[1]N EERR RODEO'!N105*(100%-AA105))/(1+TASAS!$M$9)))</f>
        <v>0</v>
      </c>
      <c r="O105" s="194">
        <f t="shared" si="21"/>
        <v>235.17999999999998</v>
      </c>
      <c r="P105" s="303">
        <v>1</v>
      </c>
      <c r="Q105" s="303">
        <v>1</v>
      </c>
      <c r="R105" s="303">
        <v>1</v>
      </c>
      <c r="S105" s="303">
        <v>1</v>
      </c>
      <c r="T105" s="303">
        <v>1</v>
      </c>
      <c r="U105" s="303">
        <v>1</v>
      </c>
      <c r="V105" s="303">
        <v>1</v>
      </c>
      <c r="W105" s="303">
        <v>1</v>
      </c>
      <c r="X105" s="303">
        <v>1</v>
      </c>
      <c r="Y105" s="303">
        <v>1</v>
      </c>
      <c r="Z105" s="303">
        <v>1</v>
      </c>
      <c r="AA105" s="303">
        <v>1</v>
      </c>
    </row>
    <row r="106" spans="1:27" outlineLevel="1" x14ac:dyDescent="0.3">
      <c r="A106" s="203" t="s">
        <v>294</v>
      </c>
      <c r="B106" s="131"/>
      <c r="C106" s="131">
        <f>+('[1]N EERR RODEO'!C106*P106)+((('[1]N EERR RODEO'!C106*(100%-P106))/(1+TASAS!$B$9)))</f>
        <v>0</v>
      </c>
      <c r="D106" s="131">
        <f>+('[1]N EERR RODEO'!D106*Q106)+((('[1]N EERR RODEO'!D106*(100%-Q106))/(1+TASAS!$C$9)))</f>
        <v>0</v>
      </c>
      <c r="E106" s="131">
        <f>+('[1]N EERR RODEO'!E106*R106)+((('[1]N EERR RODEO'!E106*(100%-R106))/(1+TASAS!$D$9)))</f>
        <v>0</v>
      </c>
      <c r="F106" s="131">
        <f>+('[1]N EERR RODEO'!F106*S106)+((('[1]N EERR RODEO'!F106*(100%-S106))/(1+TASAS!$E$9)))</f>
        <v>0</v>
      </c>
      <c r="G106" s="131">
        <f>+('[1]N EERR RODEO'!G106*T106)+((('[1]N EERR RODEO'!G106*(100%-T106))/(1+TASAS!$F$9)))</f>
        <v>0</v>
      </c>
      <c r="H106" s="131">
        <f>+('[1]N EERR RODEO'!H106*U106)+((('[1]N EERR RODEO'!H106*(100%-U106))/(1+TASAS!$G$9)))</f>
        <v>0</v>
      </c>
      <c r="I106" s="131">
        <f>+('[1]N EERR RODEO'!I106*V106)+((('[1]N EERR RODEO'!I106*(100%-V106))/(1+TASAS!$H$9)))</f>
        <v>0</v>
      </c>
      <c r="J106" s="131">
        <f>+('[1]N EERR RODEO'!J106*W106)+((('[1]N EERR RODEO'!J106*(100%-W106))/(1+TASAS!$I$9)))</f>
        <v>0</v>
      </c>
      <c r="K106" s="131">
        <f>+('[1]N EERR RODEO'!K106*X106)+((('[1]N EERR RODEO'!K106*(100%-X106))/(1+TASAS!$J$9)))</f>
        <v>0</v>
      </c>
      <c r="L106" s="131">
        <f>+('[1]N EERR RODEO'!L106*Y106)+((('[1]N EERR RODEO'!L106*(100%-Y106))/(1+TASAS!$K$9)))</f>
        <v>0</v>
      </c>
      <c r="M106" s="131">
        <f>+('[1]N EERR RODEO'!M106*Z106)+((('[1]N EERR RODEO'!M106*(100%-Z106))/(1+TASAS!$L$9)))</f>
        <v>0</v>
      </c>
      <c r="N106" s="131">
        <f>+('[1]N EERR RODEO'!N106*AA106)+((('[1]N EERR RODEO'!N106*(100%-AA106))/(1+TASAS!$M$9)))</f>
        <v>0</v>
      </c>
      <c r="O106" s="194">
        <f t="shared" si="21"/>
        <v>0</v>
      </c>
      <c r="P106" s="303">
        <v>1</v>
      </c>
      <c r="Q106" s="303">
        <v>1</v>
      </c>
      <c r="R106" s="303">
        <v>1</v>
      </c>
      <c r="S106" s="303">
        <v>1</v>
      </c>
      <c r="T106" s="303">
        <v>1</v>
      </c>
      <c r="U106" s="303">
        <v>1</v>
      </c>
      <c r="V106" s="303">
        <v>1</v>
      </c>
      <c r="W106" s="303">
        <v>1</v>
      </c>
      <c r="X106" s="303">
        <v>1</v>
      </c>
      <c r="Y106" s="303">
        <v>1</v>
      </c>
      <c r="Z106" s="303">
        <v>1</v>
      </c>
      <c r="AA106" s="303">
        <v>1</v>
      </c>
    </row>
    <row r="107" spans="1:27" outlineLevel="1" x14ac:dyDescent="0.3">
      <c r="A107" s="203" t="s">
        <v>295</v>
      </c>
      <c r="B107" s="131"/>
      <c r="C107" s="131">
        <f>+('[1]N EERR RODEO'!C107*P107)+((('[1]N EERR RODEO'!C107*(100%-P107))/(1+TASAS!$B$9)))</f>
        <v>0</v>
      </c>
      <c r="D107" s="131">
        <f>+('[1]N EERR RODEO'!D107*Q107)+((('[1]N EERR RODEO'!D107*(100%-Q107))/(1+TASAS!$C$9)))</f>
        <v>0</v>
      </c>
      <c r="E107" s="131">
        <f>+('[1]N EERR RODEO'!E107*R107)+((('[1]N EERR RODEO'!E107*(100%-R107))/(1+TASAS!$D$9)))</f>
        <v>0</v>
      </c>
      <c r="F107" s="131">
        <f>+('[1]N EERR RODEO'!F107*S107)+((('[1]N EERR RODEO'!F107*(100%-S107))/(1+TASAS!$E$9)))</f>
        <v>0</v>
      </c>
      <c r="G107" s="131">
        <f>+('[1]N EERR RODEO'!G107*T107)+((('[1]N EERR RODEO'!G107*(100%-T107))/(1+TASAS!$F$9)))</f>
        <v>0</v>
      </c>
      <c r="H107" s="131">
        <f>+('[1]N EERR RODEO'!H107*U107)+((('[1]N EERR RODEO'!H107*(100%-U107))/(1+TASAS!$G$9)))</f>
        <v>0</v>
      </c>
      <c r="I107" s="131">
        <f>+('[1]N EERR RODEO'!I107*V107)+((('[1]N EERR RODEO'!I107*(100%-V107))/(1+TASAS!$H$9)))</f>
        <v>0</v>
      </c>
      <c r="J107" s="131">
        <f>+('[1]N EERR RODEO'!J107*W107)+((('[1]N EERR RODEO'!J107*(100%-W107))/(1+TASAS!$I$9)))</f>
        <v>0</v>
      </c>
      <c r="K107" s="131">
        <f>+('[1]N EERR RODEO'!K107*X107)+((('[1]N EERR RODEO'!K107*(100%-X107))/(1+TASAS!$J$9)))</f>
        <v>0</v>
      </c>
      <c r="L107" s="131">
        <f>+('[1]N EERR RODEO'!L107*Y107)+((('[1]N EERR RODEO'!L107*(100%-Y107))/(1+TASAS!$K$9)))</f>
        <v>0</v>
      </c>
      <c r="M107" s="131">
        <f>+('[1]N EERR RODEO'!M107*Z107)+((('[1]N EERR RODEO'!M107*(100%-Z107))/(1+TASAS!$L$9)))</f>
        <v>0</v>
      </c>
      <c r="N107" s="131">
        <f>+('[1]N EERR RODEO'!N107*AA107)+((('[1]N EERR RODEO'!N107*(100%-AA107))/(1+TASAS!$M$9)))</f>
        <v>0</v>
      </c>
      <c r="O107" s="194">
        <f t="shared" si="21"/>
        <v>0</v>
      </c>
      <c r="P107" s="303">
        <v>0</v>
      </c>
      <c r="Q107" s="303">
        <v>0</v>
      </c>
      <c r="R107" s="303">
        <v>0</v>
      </c>
      <c r="S107" s="303">
        <v>0</v>
      </c>
      <c r="T107" s="303">
        <v>0</v>
      </c>
      <c r="U107" s="303">
        <v>0</v>
      </c>
      <c r="V107" s="303">
        <v>0</v>
      </c>
      <c r="W107" s="303">
        <v>0</v>
      </c>
      <c r="X107" s="303">
        <v>0</v>
      </c>
      <c r="Y107" s="303">
        <v>0</v>
      </c>
      <c r="Z107" s="303">
        <v>0</v>
      </c>
      <c r="AA107" s="303">
        <v>0</v>
      </c>
    </row>
    <row r="108" spans="1:27" outlineLevel="1" x14ac:dyDescent="0.3">
      <c r="A108" s="203" t="s">
        <v>296</v>
      </c>
      <c r="B108" s="131"/>
      <c r="C108" s="131">
        <f>+('[1]N EERR RODEO'!C108*P108)+((('[1]N EERR RODEO'!C108*(100%-P108))/(1+TASAS!$B$9)))</f>
        <v>5</v>
      </c>
      <c r="D108" s="131">
        <f>+('[1]N EERR RODEO'!D108*Q108)+((('[1]N EERR RODEO'!D108*(100%-Q108))/(1+TASAS!$C$9)))</f>
        <v>0</v>
      </c>
      <c r="E108" s="131">
        <f>+('[1]N EERR RODEO'!E108*R108)+((('[1]N EERR RODEO'!E108*(100%-R108))/(1+TASAS!$D$9)))</f>
        <v>0</v>
      </c>
      <c r="F108" s="131">
        <f>+('[1]N EERR RODEO'!F108*S108)+((('[1]N EERR RODEO'!F108*(100%-S108))/(1+TASAS!$E$9)))</f>
        <v>0</v>
      </c>
      <c r="G108" s="131">
        <f>+('[1]N EERR RODEO'!G108*T108)+((('[1]N EERR RODEO'!G108*(100%-T108))/(1+TASAS!$F$9)))</f>
        <v>0</v>
      </c>
      <c r="H108" s="131">
        <f>+('[1]N EERR RODEO'!H108*U108)+((('[1]N EERR RODEO'!H108*(100%-U108))/(1+TASAS!$G$9)))</f>
        <v>136</v>
      </c>
      <c r="I108" s="131">
        <f>+('[1]N EERR RODEO'!I108*V108)+((('[1]N EERR RODEO'!I108*(100%-V108))/(1+TASAS!$H$9)))</f>
        <v>0</v>
      </c>
      <c r="J108" s="131">
        <f>+('[1]N EERR RODEO'!J108*W108)+((('[1]N EERR RODEO'!J108*(100%-W108))/(1+TASAS!$I$9)))</f>
        <v>0</v>
      </c>
      <c r="K108" s="131">
        <f>+('[1]N EERR RODEO'!K108*X108)+((('[1]N EERR RODEO'!K108*(100%-X108))/(1+TASAS!$J$9)))</f>
        <v>0</v>
      </c>
      <c r="L108" s="131">
        <f>+('[1]N EERR RODEO'!L108*Y108)+((('[1]N EERR RODEO'!L108*(100%-Y108))/(1+TASAS!$K$9)))</f>
        <v>0</v>
      </c>
      <c r="M108" s="131">
        <f>+('[1]N EERR RODEO'!M108*Z108)+((('[1]N EERR RODEO'!M108*(100%-Z108))/(1+TASAS!$L$9)))</f>
        <v>0</v>
      </c>
      <c r="N108" s="131">
        <f>+('[1]N EERR RODEO'!N108*AA108)+((('[1]N EERR RODEO'!N108*(100%-AA108))/(1+TASAS!$M$9)))</f>
        <v>0</v>
      </c>
      <c r="O108" s="194">
        <f t="shared" si="21"/>
        <v>141</v>
      </c>
      <c r="P108" s="303">
        <v>1</v>
      </c>
      <c r="Q108" s="303">
        <v>1</v>
      </c>
      <c r="R108" s="303">
        <v>1</v>
      </c>
      <c r="S108" s="303">
        <v>1</v>
      </c>
      <c r="T108" s="303">
        <v>1</v>
      </c>
      <c r="U108" s="303">
        <v>1</v>
      </c>
      <c r="V108" s="303">
        <v>1</v>
      </c>
      <c r="W108" s="303">
        <v>1</v>
      </c>
      <c r="X108" s="303">
        <v>1</v>
      </c>
      <c r="Y108" s="303">
        <v>1</v>
      </c>
      <c r="Z108" s="303">
        <v>1</v>
      </c>
      <c r="AA108" s="303">
        <v>1</v>
      </c>
    </row>
    <row r="109" spans="1:27" outlineLevel="1" x14ac:dyDescent="0.3">
      <c r="A109" s="203" t="s">
        <v>297</v>
      </c>
      <c r="B109" s="131"/>
      <c r="C109" s="131">
        <f>+('[1]N EERR RODEO'!C109*P109)+((('[1]N EERR RODEO'!C109*(100%-P109))/(1+TASAS!$B$9)))</f>
        <v>0</v>
      </c>
      <c r="D109" s="131">
        <f>+('[1]N EERR RODEO'!D109*Q109)+((('[1]N EERR RODEO'!D109*(100%-Q109))/(1+TASAS!$C$9)))</f>
        <v>0</v>
      </c>
      <c r="E109" s="131">
        <f>+('[1]N EERR RODEO'!E109*R109)+((('[1]N EERR RODEO'!E109*(100%-R109))/(1+TASAS!$D$9)))</f>
        <v>17.25130271553526</v>
      </c>
      <c r="F109" s="131">
        <f>+('[1]N EERR RODEO'!F109*S109)+((('[1]N EERR RODEO'!F109*(100%-S109))/(1+TASAS!$E$9)))</f>
        <v>9.9283774231218356</v>
      </c>
      <c r="G109" s="131">
        <f>+('[1]N EERR RODEO'!G109*T109)+((('[1]N EERR RODEO'!G109*(100%-T109))/(1+TASAS!$F$9)))</f>
        <v>8.5945010820611802</v>
      </c>
      <c r="H109" s="131">
        <f>+('[1]N EERR RODEO'!H109*U109)+((('[1]N EERR RODEO'!H109*(100%-U109))/(1+TASAS!$G$9)))</f>
        <v>10.516784878767798</v>
      </c>
      <c r="I109" s="131">
        <f>+('[1]N EERR RODEO'!I109*V109)+((('[1]N EERR RODEO'!I109*(100%-V109))/(1+TASAS!$H$9)))</f>
        <v>0</v>
      </c>
      <c r="J109" s="131">
        <f>+('[1]N EERR RODEO'!J109*W109)+((('[1]N EERR RODEO'!J109*(100%-W109))/(1+TASAS!$I$9)))</f>
        <v>0</v>
      </c>
      <c r="K109" s="131">
        <f>+('[1]N EERR RODEO'!K109*X109)+((('[1]N EERR RODEO'!K109*(100%-X109))/(1+TASAS!$J$9)))</f>
        <v>0</v>
      </c>
      <c r="L109" s="131">
        <f>+('[1]N EERR RODEO'!L109*Y109)+((('[1]N EERR RODEO'!L109*(100%-Y109))/(1+TASAS!$K$9)))</f>
        <v>0</v>
      </c>
      <c r="M109" s="131">
        <f>+('[1]N EERR RODEO'!M109*Z109)+((('[1]N EERR RODEO'!M109*(100%-Z109))/(1+TASAS!$L$9)))</f>
        <v>0</v>
      </c>
      <c r="N109" s="131">
        <f>+('[1]N EERR RODEO'!N109*AA109)+((('[1]N EERR RODEO'!N109*(100%-AA109))/(1+TASAS!$M$9)))</f>
        <v>0</v>
      </c>
      <c r="O109" s="194">
        <f t="shared" si="21"/>
        <v>46.29096609948607</v>
      </c>
      <c r="P109" s="303">
        <v>0</v>
      </c>
      <c r="Q109" s="303">
        <v>0</v>
      </c>
      <c r="R109" s="303">
        <v>0</v>
      </c>
      <c r="S109" s="303">
        <v>0</v>
      </c>
      <c r="T109" s="303">
        <v>0</v>
      </c>
      <c r="U109" s="303">
        <v>0</v>
      </c>
      <c r="V109" s="303">
        <v>0</v>
      </c>
      <c r="W109" s="303">
        <v>0</v>
      </c>
      <c r="X109" s="303">
        <v>0</v>
      </c>
      <c r="Y109" s="303">
        <v>0</v>
      </c>
      <c r="Z109" s="303">
        <v>0</v>
      </c>
      <c r="AA109" s="303">
        <v>0</v>
      </c>
    </row>
    <row r="110" spans="1:27" outlineLevel="1" x14ac:dyDescent="0.3">
      <c r="A110" s="203" t="s">
        <v>298</v>
      </c>
      <c r="B110" s="131"/>
      <c r="C110" s="131">
        <f>+('[1]N EERR RODEO'!C110*P110)+((('[1]N EERR RODEO'!C110*(100%-P110))/(1+TASAS!$B$9)))</f>
        <v>0</v>
      </c>
      <c r="D110" s="131">
        <f>+('[1]N EERR RODEO'!D110*Q110)+((('[1]N EERR RODEO'!D110*(100%-Q110))/(1+TASAS!$C$9)))</f>
        <v>0</v>
      </c>
      <c r="E110" s="131">
        <f>+('[1]N EERR RODEO'!E110*R110)+((('[1]N EERR RODEO'!E110*(100%-R110))/(1+TASAS!$D$9)))</f>
        <v>0</v>
      </c>
      <c r="F110" s="131">
        <f>+('[1]N EERR RODEO'!F110*S110)+((('[1]N EERR RODEO'!F110*(100%-S110))/(1+TASAS!$E$9)))</f>
        <v>0</v>
      </c>
      <c r="G110" s="131">
        <f>+('[1]N EERR RODEO'!G110*T110)+((('[1]N EERR RODEO'!G110*(100%-T110))/(1+TASAS!$F$9)))</f>
        <v>0</v>
      </c>
      <c r="H110" s="131">
        <f>+('[1]N EERR RODEO'!H110*U110)+((('[1]N EERR RODEO'!H110*(100%-U110))/(1+TASAS!$G$9)))</f>
        <v>0</v>
      </c>
      <c r="I110" s="131">
        <f>+('[1]N EERR RODEO'!I110*V110)+((('[1]N EERR RODEO'!I110*(100%-V110))/(1+TASAS!$H$9)))</f>
        <v>0</v>
      </c>
      <c r="J110" s="131">
        <f>+('[1]N EERR RODEO'!J110*W110)+((('[1]N EERR RODEO'!J110*(100%-W110))/(1+TASAS!$I$9)))</f>
        <v>0</v>
      </c>
      <c r="K110" s="131">
        <f>+('[1]N EERR RODEO'!K110*X110)+((('[1]N EERR RODEO'!K110*(100%-X110))/(1+TASAS!$J$9)))</f>
        <v>0</v>
      </c>
      <c r="L110" s="131">
        <f>+('[1]N EERR RODEO'!L110*Y110)+((('[1]N EERR RODEO'!L110*(100%-Y110))/(1+TASAS!$K$9)))</f>
        <v>0</v>
      </c>
      <c r="M110" s="131">
        <f>+('[1]N EERR RODEO'!M110*Z110)+((('[1]N EERR RODEO'!M110*(100%-Z110))/(1+TASAS!$L$9)))</f>
        <v>0</v>
      </c>
      <c r="N110" s="131">
        <f>+('[1]N EERR RODEO'!N110*AA110)+((('[1]N EERR RODEO'!N110*(100%-AA110))/(1+TASAS!$M$9)))</f>
        <v>0</v>
      </c>
      <c r="O110" s="194">
        <f t="shared" si="21"/>
        <v>0</v>
      </c>
      <c r="P110" s="303">
        <v>0</v>
      </c>
      <c r="Q110" s="303">
        <v>0</v>
      </c>
      <c r="R110" s="303">
        <v>0</v>
      </c>
      <c r="S110" s="303">
        <v>0</v>
      </c>
      <c r="T110" s="303">
        <v>0</v>
      </c>
      <c r="U110" s="303">
        <v>0</v>
      </c>
      <c r="V110" s="303">
        <v>0</v>
      </c>
      <c r="W110" s="303">
        <v>0</v>
      </c>
      <c r="X110" s="303">
        <v>0</v>
      </c>
      <c r="Y110" s="303">
        <v>0</v>
      </c>
      <c r="Z110" s="303">
        <v>0</v>
      </c>
      <c r="AA110" s="303">
        <v>0</v>
      </c>
    </row>
    <row r="111" spans="1:27" outlineLevel="1" x14ac:dyDescent="0.3">
      <c r="A111" s="203" t="s">
        <v>299</v>
      </c>
      <c r="B111" s="131"/>
      <c r="C111" s="131">
        <f>+('[1]N EERR RODEO'!C111*P111)+((('[1]N EERR RODEO'!C111*(100%-P111))/(1+TASAS!$B$9)))</f>
        <v>0</v>
      </c>
      <c r="D111" s="131">
        <f>+('[1]N EERR RODEO'!D111*Q111)+((('[1]N EERR RODEO'!D111*(100%-Q111))/(1+TASAS!$C$9)))</f>
        <v>0</v>
      </c>
      <c r="E111" s="131">
        <f>+('[1]N EERR RODEO'!E111*R111)+((('[1]N EERR RODEO'!E111*(100%-R111))/(1+TASAS!$D$9)))</f>
        <v>68.87</v>
      </c>
      <c r="F111" s="131">
        <f>+('[1]N EERR RODEO'!F111*S111)+((('[1]N EERR RODEO'!F111*(100%-S111))/(1+TASAS!$E$9)))</f>
        <v>31.07</v>
      </c>
      <c r="G111" s="131">
        <f>+('[1]N EERR RODEO'!G111*T111)+((('[1]N EERR RODEO'!G111*(100%-T111))/(1+TASAS!$F$9)))</f>
        <v>30.74</v>
      </c>
      <c r="H111" s="131">
        <f>+('[1]N EERR RODEO'!H111*U111)+((('[1]N EERR RODEO'!H111*(100%-U111))/(1+TASAS!$G$9)))</f>
        <v>33.46</v>
      </c>
      <c r="I111" s="131">
        <f>+('[1]N EERR RODEO'!I111*V111)+((('[1]N EERR RODEO'!I111*(100%-V111))/(1+TASAS!$H$9)))</f>
        <v>0</v>
      </c>
      <c r="J111" s="131">
        <f>+('[1]N EERR RODEO'!J111*W111)+((('[1]N EERR RODEO'!J111*(100%-W111))/(1+TASAS!$I$9)))</f>
        <v>0</v>
      </c>
      <c r="K111" s="131">
        <f>+('[1]N EERR RODEO'!K111*X111)+((('[1]N EERR RODEO'!K111*(100%-X111))/(1+TASAS!$J$9)))</f>
        <v>0</v>
      </c>
      <c r="L111" s="131">
        <f>+('[1]N EERR RODEO'!L111*Y111)+((('[1]N EERR RODEO'!L111*(100%-Y111))/(1+TASAS!$K$9)))</f>
        <v>0</v>
      </c>
      <c r="M111" s="131">
        <f>+('[1]N EERR RODEO'!M111*Z111)+((('[1]N EERR RODEO'!M111*(100%-Z111))/(1+TASAS!$L$9)))</f>
        <v>0</v>
      </c>
      <c r="N111" s="131">
        <f>+('[1]N EERR RODEO'!N111*AA111)+((('[1]N EERR RODEO'!N111*(100%-AA111))/(1+TASAS!$M$9)))</f>
        <v>0</v>
      </c>
      <c r="O111" s="194">
        <f t="shared" si="21"/>
        <v>164.14000000000001</v>
      </c>
      <c r="P111" s="303">
        <v>1</v>
      </c>
      <c r="Q111" s="303">
        <v>1</v>
      </c>
      <c r="R111" s="303">
        <v>1</v>
      </c>
      <c r="S111" s="303">
        <v>1</v>
      </c>
      <c r="T111" s="303">
        <v>1</v>
      </c>
      <c r="U111" s="303">
        <v>1</v>
      </c>
      <c r="V111" s="303">
        <v>1</v>
      </c>
      <c r="W111" s="303">
        <v>1</v>
      </c>
      <c r="X111" s="303">
        <v>1</v>
      </c>
      <c r="Y111" s="303">
        <v>1</v>
      </c>
      <c r="Z111" s="303">
        <v>1</v>
      </c>
      <c r="AA111" s="303">
        <v>1</v>
      </c>
    </row>
    <row r="112" spans="1:27" outlineLevel="1" x14ac:dyDescent="0.3">
      <c r="A112" s="203" t="s">
        <v>300</v>
      </c>
      <c r="B112" s="131"/>
      <c r="C112" s="131">
        <f>+('[1]N EERR RODEO'!C112*P112)+((('[1]N EERR RODEO'!C112*(100%-P112))/(1+TASAS!$B$9)))</f>
        <v>0</v>
      </c>
      <c r="D112" s="131">
        <f>+('[1]N EERR RODEO'!D112*Q112)+((('[1]N EERR RODEO'!D112*(100%-Q112))/(1+TASAS!$C$9)))</f>
        <v>0</v>
      </c>
      <c r="E112" s="131">
        <f>+('[1]N EERR RODEO'!E112*R112)+((('[1]N EERR RODEO'!E112*(100%-R112))/(1+TASAS!$D$9)))</f>
        <v>0</v>
      </c>
      <c r="F112" s="131">
        <f>+('[1]N EERR RODEO'!F112*S112)+((('[1]N EERR RODEO'!F112*(100%-S112))/(1+TASAS!$E$9)))</f>
        <v>0</v>
      </c>
      <c r="G112" s="131">
        <f>+('[1]N EERR RODEO'!G112*T112)+((('[1]N EERR RODEO'!G112*(100%-T112))/(1+TASAS!$F$9)))</f>
        <v>0</v>
      </c>
      <c r="H112" s="131">
        <f>+('[1]N EERR RODEO'!H112*U112)+((('[1]N EERR RODEO'!H112*(100%-U112))/(1+TASAS!$G$9)))</f>
        <v>0</v>
      </c>
      <c r="I112" s="131">
        <f>+('[1]N EERR RODEO'!I112*V112)+((('[1]N EERR RODEO'!I112*(100%-V112))/(1+TASAS!$H$9)))</f>
        <v>0</v>
      </c>
      <c r="J112" s="131">
        <f>+('[1]N EERR RODEO'!J112*W112)+((('[1]N EERR RODEO'!J112*(100%-W112))/(1+TASAS!$I$9)))</f>
        <v>0</v>
      </c>
      <c r="K112" s="131">
        <f>+('[1]N EERR RODEO'!K112*X112)+((('[1]N EERR RODEO'!K112*(100%-X112))/(1+TASAS!$J$9)))</f>
        <v>0</v>
      </c>
      <c r="L112" s="131">
        <f>+('[1]N EERR RODEO'!L112*Y112)+((('[1]N EERR RODEO'!L112*(100%-Y112))/(1+TASAS!$K$9)))</f>
        <v>0</v>
      </c>
      <c r="M112" s="131">
        <f>+('[1]N EERR RODEO'!M112*Z112)+((('[1]N EERR RODEO'!M112*(100%-Z112))/(1+TASAS!$L$9)))</f>
        <v>0</v>
      </c>
      <c r="N112" s="131">
        <f>+('[1]N EERR RODEO'!N112*AA112)+((('[1]N EERR RODEO'!N112*(100%-AA112))/(1+TASAS!$M$9)))</f>
        <v>0</v>
      </c>
      <c r="O112" s="194">
        <f t="shared" si="21"/>
        <v>0</v>
      </c>
      <c r="P112" s="303">
        <v>1</v>
      </c>
      <c r="Q112" s="303">
        <v>1</v>
      </c>
      <c r="R112" s="303">
        <v>1</v>
      </c>
      <c r="S112" s="303">
        <v>1</v>
      </c>
      <c r="T112" s="303">
        <v>1</v>
      </c>
      <c r="U112" s="303">
        <v>1</v>
      </c>
      <c r="V112" s="303">
        <v>1</v>
      </c>
      <c r="W112" s="303">
        <v>1</v>
      </c>
      <c r="X112" s="303">
        <v>1</v>
      </c>
      <c r="Y112" s="303">
        <v>1</v>
      </c>
      <c r="Z112" s="303">
        <v>1</v>
      </c>
      <c r="AA112" s="303">
        <v>1</v>
      </c>
    </row>
    <row r="113" spans="1:27" outlineLevel="1" x14ac:dyDescent="0.3">
      <c r="A113" s="203" t="s">
        <v>301</v>
      </c>
      <c r="B113" s="131"/>
      <c r="C113" s="131">
        <f>+('[1]N EERR RODEO'!C113*P113)+((('[1]N EERR RODEO'!C113*(100%-P113))/(1+TASAS!$B$9)))</f>
        <v>0</v>
      </c>
      <c r="D113" s="131">
        <f>+('[1]N EERR RODEO'!D113*Q113)+((('[1]N EERR RODEO'!D113*(100%-Q113))/(1+TASAS!$C$9)))</f>
        <v>0</v>
      </c>
      <c r="E113" s="131">
        <f>+('[1]N EERR RODEO'!E113*R113)+((('[1]N EERR RODEO'!E113*(100%-R113))/(1+TASAS!$D$9)))</f>
        <v>0</v>
      </c>
      <c r="F113" s="131">
        <f>+('[1]N EERR RODEO'!F113*S113)+((('[1]N EERR RODEO'!F113*(100%-S113))/(1+TASAS!$E$9)))</f>
        <v>0</v>
      </c>
      <c r="G113" s="131">
        <f>+('[1]N EERR RODEO'!G113*T113)+((('[1]N EERR RODEO'!G113*(100%-T113))/(1+TASAS!$F$9)))</f>
        <v>0</v>
      </c>
      <c r="H113" s="131">
        <f>+('[1]N EERR RODEO'!H113*U113)+((('[1]N EERR RODEO'!H113*(100%-U113))/(1+TASAS!$G$9)))</f>
        <v>0</v>
      </c>
      <c r="I113" s="131">
        <f>+('[1]N EERR RODEO'!I113*V113)+((('[1]N EERR RODEO'!I113*(100%-V113))/(1+TASAS!$H$9)))</f>
        <v>0</v>
      </c>
      <c r="J113" s="131">
        <f>+('[1]N EERR RODEO'!J113*W113)+((('[1]N EERR RODEO'!J113*(100%-W113))/(1+TASAS!$I$9)))</f>
        <v>0</v>
      </c>
      <c r="K113" s="131">
        <f>+('[1]N EERR RODEO'!K113*X113)+((('[1]N EERR RODEO'!K113*(100%-X113))/(1+TASAS!$J$9)))</f>
        <v>0</v>
      </c>
      <c r="L113" s="131">
        <f>+('[1]N EERR RODEO'!L113*Y113)+((('[1]N EERR RODEO'!L113*(100%-Y113))/(1+TASAS!$K$9)))</f>
        <v>0</v>
      </c>
      <c r="M113" s="131">
        <f>+('[1]N EERR RODEO'!M113*Z113)+((('[1]N EERR RODEO'!M113*(100%-Z113))/(1+TASAS!$L$9)))</f>
        <v>0</v>
      </c>
      <c r="N113" s="131">
        <f>+('[1]N EERR RODEO'!N113*AA113)+((('[1]N EERR RODEO'!N113*(100%-AA113))/(1+TASAS!$M$9)))</f>
        <v>0</v>
      </c>
      <c r="O113" s="194">
        <f t="shared" si="21"/>
        <v>0</v>
      </c>
      <c r="P113" s="303">
        <v>0</v>
      </c>
      <c r="Q113" s="303">
        <v>0</v>
      </c>
      <c r="R113" s="303">
        <v>0</v>
      </c>
      <c r="S113" s="303">
        <v>0</v>
      </c>
      <c r="T113" s="303">
        <v>0</v>
      </c>
      <c r="U113" s="303">
        <v>0</v>
      </c>
      <c r="V113" s="303">
        <v>0</v>
      </c>
      <c r="W113" s="303">
        <v>0</v>
      </c>
      <c r="X113" s="303">
        <v>0</v>
      </c>
      <c r="Y113" s="303">
        <v>0</v>
      </c>
      <c r="Z113" s="303">
        <v>0</v>
      </c>
      <c r="AA113" s="303">
        <v>0</v>
      </c>
    </row>
    <row r="114" spans="1:27" outlineLevel="1" x14ac:dyDescent="0.3">
      <c r="A114" s="203" t="s">
        <v>302</v>
      </c>
      <c r="B114" s="131"/>
      <c r="C114" s="131">
        <f>+('[1]N EERR RODEO'!C114*P114)+((('[1]N EERR RODEO'!C114*(100%-P114))/(1+TASAS!$B$9)))</f>
        <v>0</v>
      </c>
      <c r="D114" s="131">
        <f>+('[1]N EERR RODEO'!D114*Q114)+((('[1]N EERR RODEO'!D114*(100%-Q114))/(1+TASAS!$C$9)))</f>
        <v>0</v>
      </c>
      <c r="E114" s="131">
        <f>+('[1]N EERR RODEO'!E114*R114)+((('[1]N EERR RODEO'!E114*(100%-R114))/(1+TASAS!$D$9)))</f>
        <v>0</v>
      </c>
      <c r="F114" s="131">
        <f>+('[1]N EERR RODEO'!F114*S114)+((('[1]N EERR RODEO'!F114*(100%-S114))/(1+TASAS!$E$9)))</f>
        <v>0</v>
      </c>
      <c r="G114" s="131">
        <f>+('[1]N EERR RODEO'!G114*T114)+((('[1]N EERR RODEO'!G114*(100%-T114))/(1+TASAS!$F$9)))</f>
        <v>0</v>
      </c>
      <c r="H114" s="131">
        <f>+('[1]N EERR RODEO'!H114*U114)+((('[1]N EERR RODEO'!H114*(100%-U114))/(1+TASAS!$G$9)))</f>
        <v>0</v>
      </c>
      <c r="I114" s="131">
        <f>+('[1]N EERR RODEO'!I114*V114)+((('[1]N EERR RODEO'!I114*(100%-V114))/(1+TASAS!$H$9)))</f>
        <v>0</v>
      </c>
      <c r="J114" s="131">
        <f>+('[1]N EERR RODEO'!J114*W114)+((('[1]N EERR RODEO'!J114*(100%-W114))/(1+TASAS!$I$9)))</f>
        <v>0</v>
      </c>
      <c r="K114" s="131">
        <f>+('[1]N EERR RODEO'!K114*X114)+((('[1]N EERR RODEO'!K114*(100%-X114))/(1+TASAS!$J$9)))</f>
        <v>0</v>
      </c>
      <c r="L114" s="131">
        <f>+('[1]N EERR RODEO'!L114*Y114)+((('[1]N EERR RODEO'!L114*(100%-Y114))/(1+TASAS!$K$9)))</f>
        <v>0</v>
      </c>
      <c r="M114" s="131">
        <f>+('[1]N EERR RODEO'!M114*Z114)+((('[1]N EERR RODEO'!M114*(100%-Z114))/(1+TASAS!$L$9)))</f>
        <v>0</v>
      </c>
      <c r="N114" s="131">
        <f>+('[1]N EERR RODEO'!N114*AA114)+((('[1]N EERR RODEO'!N114*(100%-AA114))/(1+TASAS!$M$9)))</f>
        <v>0</v>
      </c>
      <c r="O114" s="194">
        <f t="shared" si="21"/>
        <v>0</v>
      </c>
      <c r="P114" s="303">
        <v>0</v>
      </c>
      <c r="Q114" s="303">
        <v>0</v>
      </c>
      <c r="R114" s="303">
        <v>0</v>
      </c>
      <c r="S114" s="303">
        <v>0</v>
      </c>
      <c r="T114" s="303">
        <v>0</v>
      </c>
      <c r="U114" s="303">
        <v>0</v>
      </c>
      <c r="V114" s="303">
        <v>0</v>
      </c>
      <c r="W114" s="303">
        <v>0</v>
      </c>
      <c r="X114" s="303">
        <v>0</v>
      </c>
      <c r="Y114" s="303">
        <v>0</v>
      </c>
      <c r="Z114" s="303">
        <v>0</v>
      </c>
      <c r="AA114" s="303">
        <v>0</v>
      </c>
    </row>
    <row r="115" spans="1:27" outlineLevel="1" x14ac:dyDescent="0.3">
      <c r="A115" s="203" t="s">
        <v>303</v>
      </c>
      <c r="B115" s="131"/>
      <c r="C115" s="131">
        <f>+('[1]N EERR RODEO'!C115*P115)+((('[1]N EERR RODEO'!C115*(100%-P115))/(1+TASAS!$B$9)))</f>
        <v>0</v>
      </c>
      <c r="D115" s="131">
        <f>+('[1]N EERR RODEO'!D115*Q115)+((('[1]N EERR RODEO'!D115*(100%-Q115))/(1+TASAS!$C$9)))</f>
        <v>0</v>
      </c>
      <c r="E115" s="131">
        <f>+('[1]N EERR RODEO'!E115*R115)+((('[1]N EERR RODEO'!E115*(100%-R115))/(1+TASAS!$D$9)))</f>
        <v>0</v>
      </c>
      <c r="F115" s="131">
        <f>+('[1]N EERR RODEO'!F115*S115)+((('[1]N EERR RODEO'!F115*(100%-S115))/(1+TASAS!$E$9)))</f>
        <v>0</v>
      </c>
      <c r="G115" s="131">
        <f>+('[1]N EERR RODEO'!G115*T115)+((('[1]N EERR RODEO'!G115*(100%-T115))/(1+TASAS!$F$9)))</f>
        <v>0</v>
      </c>
      <c r="H115" s="131">
        <f>+('[1]N EERR RODEO'!H115*U115)+((('[1]N EERR RODEO'!H115*(100%-U115))/(1+TASAS!$G$9)))</f>
        <v>0</v>
      </c>
      <c r="I115" s="131">
        <f>+('[1]N EERR RODEO'!I115*V115)+((('[1]N EERR RODEO'!I115*(100%-V115))/(1+TASAS!$H$9)))</f>
        <v>0</v>
      </c>
      <c r="J115" s="131">
        <f>+('[1]N EERR RODEO'!J115*W115)+((('[1]N EERR RODEO'!J115*(100%-W115))/(1+TASAS!$I$9)))</f>
        <v>0</v>
      </c>
      <c r="K115" s="131">
        <f>+('[1]N EERR RODEO'!K115*X115)+((('[1]N EERR RODEO'!K115*(100%-X115))/(1+TASAS!$J$9)))</f>
        <v>0</v>
      </c>
      <c r="L115" s="131">
        <f>+('[1]N EERR RODEO'!L115*Y115)+((('[1]N EERR RODEO'!L115*(100%-Y115))/(1+TASAS!$K$9)))</f>
        <v>0</v>
      </c>
      <c r="M115" s="131">
        <f>+('[1]N EERR RODEO'!M115*Z115)+((('[1]N EERR RODEO'!M115*(100%-Z115))/(1+TASAS!$L$9)))</f>
        <v>0</v>
      </c>
      <c r="N115" s="131">
        <f>+('[1]N EERR RODEO'!N115*AA115)+((('[1]N EERR RODEO'!N115*(100%-AA115))/(1+TASAS!$M$9)))</f>
        <v>0</v>
      </c>
      <c r="O115" s="194">
        <f t="shared" si="21"/>
        <v>0</v>
      </c>
      <c r="P115" s="303">
        <v>1</v>
      </c>
      <c r="Q115" s="303">
        <v>1</v>
      </c>
      <c r="R115" s="303">
        <v>1</v>
      </c>
      <c r="S115" s="303">
        <v>1</v>
      </c>
      <c r="T115" s="303">
        <v>1</v>
      </c>
      <c r="U115" s="303">
        <v>1</v>
      </c>
      <c r="V115" s="303">
        <v>1</v>
      </c>
      <c r="W115" s="303">
        <v>1</v>
      </c>
      <c r="X115" s="303">
        <v>1</v>
      </c>
      <c r="Y115" s="303">
        <v>1</v>
      </c>
      <c r="Z115" s="303">
        <v>1</v>
      </c>
      <c r="AA115" s="303">
        <v>1</v>
      </c>
    </row>
    <row r="116" spans="1:27" outlineLevel="1" x14ac:dyDescent="0.3">
      <c r="A116" s="203" t="s">
        <v>304</v>
      </c>
      <c r="B116" s="131"/>
      <c r="C116" s="131">
        <f>+('[1]N EERR RODEO'!C116*P116)+((('[1]N EERR RODEO'!C116*(100%-P116))/(1+TASAS!$B$9)))</f>
        <v>0</v>
      </c>
      <c r="D116" s="131">
        <f>+('[1]N EERR RODEO'!D116*Q116)+((('[1]N EERR RODEO'!D116*(100%-Q116))/(1+TASAS!$C$9)))</f>
        <v>0</v>
      </c>
      <c r="E116" s="131">
        <f>+('[1]N EERR RODEO'!E116*R116)+((('[1]N EERR RODEO'!E116*(100%-R116))/(1+TASAS!$D$9)))</f>
        <v>0</v>
      </c>
      <c r="F116" s="131">
        <f>+('[1]N EERR RODEO'!F116*S116)+((('[1]N EERR RODEO'!F116*(100%-S116))/(1+TASAS!$E$9)))</f>
        <v>0</v>
      </c>
      <c r="G116" s="131">
        <f>+('[1]N EERR RODEO'!G116*T116)+((('[1]N EERR RODEO'!G116*(100%-T116))/(1+TASAS!$F$9)))</f>
        <v>0</v>
      </c>
      <c r="H116" s="131">
        <f>+('[1]N EERR RODEO'!H116*U116)+((('[1]N EERR RODEO'!H116*(100%-U116))/(1+TASAS!$G$9)))</f>
        <v>0</v>
      </c>
      <c r="I116" s="131">
        <f>+('[1]N EERR RODEO'!I116*V116)+((('[1]N EERR RODEO'!I116*(100%-V116))/(1+TASAS!$H$9)))</f>
        <v>0</v>
      </c>
      <c r="J116" s="131">
        <f>+('[1]N EERR RODEO'!J116*W116)+((('[1]N EERR RODEO'!J116*(100%-W116))/(1+TASAS!$I$9)))</f>
        <v>0</v>
      </c>
      <c r="K116" s="131">
        <f>+('[1]N EERR RODEO'!K116*X116)+((('[1]N EERR RODEO'!K116*(100%-X116))/(1+TASAS!$J$9)))</f>
        <v>0</v>
      </c>
      <c r="L116" s="131">
        <f>+('[1]N EERR RODEO'!L116*Y116)+((('[1]N EERR RODEO'!L116*(100%-Y116))/(1+TASAS!$K$9)))</f>
        <v>0</v>
      </c>
      <c r="M116" s="131">
        <f>+('[1]N EERR RODEO'!M116*Z116)+((('[1]N EERR RODEO'!M116*(100%-Z116))/(1+TASAS!$L$9)))</f>
        <v>0</v>
      </c>
      <c r="N116" s="131">
        <f>+('[1]N EERR RODEO'!N116*AA116)+((('[1]N EERR RODEO'!N116*(100%-AA116))/(1+TASAS!$M$9)))</f>
        <v>0</v>
      </c>
      <c r="O116" s="194">
        <f t="shared" si="21"/>
        <v>0</v>
      </c>
      <c r="P116" s="303">
        <v>1</v>
      </c>
      <c r="Q116" s="303">
        <v>1</v>
      </c>
      <c r="R116" s="303">
        <v>1</v>
      </c>
      <c r="S116" s="303">
        <v>1</v>
      </c>
      <c r="T116" s="303">
        <v>1</v>
      </c>
      <c r="U116" s="303">
        <v>1</v>
      </c>
      <c r="V116" s="303">
        <v>1</v>
      </c>
      <c r="W116" s="303">
        <v>1</v>
      </c>
      <c r="X116" s="303">
        <v>1</v>
      </c>
      <c r="Y116" s="303">
        <v>1</v>
      </c>
      <c r="Z116" s="303">
        <v>1</v>
      </c>
      <c r="AA116" s="303">
        <v>1</v>
      </c>
    </row>
    <row r="117" spans="1:27" outlineLevel="1" x14ac:dyDescent="0.3">
      <c r="A117" s="203" t="s">
        <v>305</v>
      </c>
      <c r="B117" s="131"/>
      <c r="C117" s="131">
        <f>+('[1]N EERR RODEO'!C117*P117)+((('[1]N EERR RODEO'!C117*(100%-P117))/(1+TASAS!$B$9)))</f>
        <v>0</v>
      </c>
      <c r="D117" s="131">
        <f>+('[1]N EERR RODEO'!D117*Q117)+((('[1]N EERR RODEO'!D117*(100%-Q117))/(1+TASAS!$C$9)))</f>
        <v>0</v>
      </c>
      <c r="E117" s="131">
        <f>+('[1]N EERR RODEO'!E117*R117)+((('[1]N EERR RODEO'!E117*(100%-R117))/(1+TASAS!$D$9)))</f>
        <v>0</v>
      </c>
      <c r="F117" s="131">
        <f>+('[1]N EERR RODEO'!F117*S117)+((('[1]N EERR RODEO'!F117*(100%-S117))/(1+TASAS!$E$9)))</f>
        <v>0</v>
      </c>
      <c r="G117" s="131">
        <f>+('[1]N EERR RODEO'!G117*T117)+((('[1]N EERR RODEO'!G117*(100%-T117))/(1+TASAS!$F$9)))</f>
        <v>0</v>
      </c>
      <c r="H117" s="131">
        <f>+('[1]N EERR RODEO'!H117*U117)+((('[1]N EERR RODEO'!H117*(100%-U117))/(1+TASAS!$G$9)))</f>
        <v>0</v>
      </c>
      <c r="I117" s="131">
        <f>+('[1]N EERR RODEO'!I117*V117)+((('[1]N EERR RODEO'!I117*(100%-V117))/(1+TASAS!$H$9)))</f>
        <v>0</v>
      </c>
      <c r="J117" s="131">
        <f>+('[1]N EERR RODEO'!J117*W117)+((('[1]N EERR RODEO'!J117*(100%-W117))/(1+TASAS!$I$9)))</f>
        <v>0</v>
      </c>
      <c r="K117" s="131">
        <f>+('[1]N EERR RODEO'!K117*X117)+((('[1]N EERR RODEO'!K117*(100%-X117))/(1+TASAS!$J$9)))</f>
        <v>0</v>
      </c>
      <c r="L117" s="131">
        <f>+('[1]N EERR RODEO'!L117*Y117)+((('[1]N EERR RODEO'!L117*(100%-Y117))/(1+TASAS!$K$9)))</f>
        <v>0</v>
      </c>
      <c r="M117" s="131">
        <f>+('[1]N EERR RODEO'!M117*Z117)+((('[1]N EERR RODEO'!M117*(100%-Z117))/(1+TASAS!$L$9)))</f>
        <v>0</v>
      </c>
      <c r="N117" s="131">
        <f>+('[1]N EERR RODEO'!N117*AA117)+((('[1]N EERR RODEO'!N117*(100%-AA117))/(1+TASAS!$M$9)))</f>
        <v>0</v>
      </c>
      <c r="O117" s="194">
        <f t="shared" si="21"/>
        <v>0</v>
      </c>
      <c r="P117" s="303">
        <v>0</v>
      </c>
      <c r="Q117" s="303">
        <v>0</v>
      </c>
      <c r="R117" s="303">
        <v>0</v>
      </c>
      <c r="S117" s="303">
        <v>0</v>
      </c>
      <c r="T117" s="303">
        <v>0</v>
      </c>
      <c r="U117" s="303">
        <v>0</v>
      </c>
      <c r="V117" s="303">
        <v>0</v>
      </c>
      <c r="W117" s="303">
        <v>0</v>
      </c>
      <c r="X117" s="303">
        <v>0</v>
      </c>
      <c r="Y117" s="303">
        <v>0</v>
      </c>
      <c r="Z117" s="303">
        <v>0</v>
      </c>
      <c r="AA117" s="303">
        <v>0</v>
      </c>
    </row>
    <row r="118" spans="1:27" outlineLevel="1" x14ac:dyDescent="0.3">
      <c r="A118" s="203" t="s">
        <v>306</v>
      </c>
      <c r="B118" s="131"/>
      <c r="C118" s="131">
        <f>+('[1]N EERR RODEO'!C118*P118)+((('[1]N EERR RODEO'!C118*(100%-P118))/(1+TASAS!$B$9)))</f>
        <v>0</v>
      </c>
      <c r="D118" s="131">
        <f>+('[1]N EERR RODEO'!D118*Q118)+((('[1]N EERR RODEO'!D118*(100%-Q118))/(1+TASAS!$C$9)))</f>
        <v>0</v>
      </c>
      <c r="E118" s="131">
        <f>+('[1]N EERR RODEO'!E118*R118)+((('[1]N EERR RODEO'!E118*(100%-R118))/(1+TASAS!$D$9)))</f>
        <v>0</v>
      </c>
      <c r="F118" s="131">
        <f>+('[1]N EERR RODEO'!F118*S118)+((('[1]N EERR RODEO'!F118*(100%-S118))/(1+TASAS!$E$9)))</f>
        <v>0</v>
      </c>
      <c r="G118" s="131">
        <f>+('[1]N EERR RODEO'!G118*T118)+((('[1]N EERR RODEO'!G118*(100%-T118))/(1+TASAS!$F$9)))</f>
        <v>0</v>
      </c>
      <c r="H118" s="131">
        <f>+('[1]N EERR RODEO'!H118*U118)+((('[1]N EERR RODEO'!H118*(100%-U118))/(1+TASAS!$G$9)))</f>
        <v>0</v>
      </c>
      <c r="I118" s="131">
        <f>+('[1]N EERR RODEO'!I118*V118)+((('[1]N EERR RODEO'!I118*(100%-V118))/(1+TASAS!$H$9)))</f>
        <v>0</v>
      </c>
      <c r="J118" s="131">
        <f>+('[1]N EERR RODEO'!J118*W118)+((('[1]N EERR RODEO'!J118*(100%-W118))/(1+TASAS!$I$9)))</f>
        <v>0</v>
      </c>
      <c r="K118" s="131">
        <f>+('[1]N EERR RODEO'!K118*X118)+((('[1]N EERR RODEO'!K118*(100%-X118))/(1+TASAS!$J$9)))</f>
        <v>0</v>
      </c>
      <c r="L118" s="131">
        <f>+('[1]N EERR RODEO'!L118*Y118)+((('[1]N EERR RODEO'!L118*(100%-Y118))/(1+TASAS!$K$9)))</f>
        <v>0</v>
      </c>
      <c r="M118" s="131">
        <f>+('[1]N EERR RODEO'!M118*Z118)+((('[1]N EERR RODEO'!M118*(100%-Z118))/(1+TASAS!$L$9)))</f>
        <v>0</v>
      </c>
      <c r="N118" s="131">
        <f>+('[1]N EERR RODEO'!N118*AA118)+((('[1]N EERR RODEO'!N118*(100%-AA118))/(1+TASAS!$M$9)))</f>
        <v>0</v>
      </c>
      <c r="O118" s="194">
        <f t="shared" si="21"/>
        <v>0</v>
      </c>
      <c r="P118" s="303">
        <v>0</v>
      </c>
      <c r="Q118" s="303">
        <v>0</v>
      </c>
      <c r="R118" s="303">
        <v>0</v>
      </c>
      <c r="S118" s="303">
        <v>0</v>
      </c>
      <c r="T118" s="303">
        <v>0</v>
      </c>
      <c r="U118" s="303">
        <v>0</v>
      </c>
      <c r="V118" s="303">
        <v>0</v>
      </c>
      <c r="W118" s="303">
        <v>0</v>
      </c>
      <c r="X118" s="303">
        <v>0</v>
      </c>
      <c r="Y118" s="303">
        <v>0</v>
      </c>
      <c r="Z118" s="303">
        <v>0</v>
      </c>
      <c r="AA118" s="303">
        <v>0</v>
      </c>
    </row>
    <row r="119" spans="1:27" outlineLevel="1" x14ac:dyDescent="0.3">
      <c r="A119" s="203" t="s">
        <v>307</v>
      </c>
      <c r="B119" s="131"/>
      <c r="C119" s="131">
        <f>+('[1]N EERR RODEO'!C119*P119)+((('[1]N EERR RODEO'!C119*(100%-P119))/(1+TASAS!$B$9)))</f>
        <v>0</v>
      </c>
      <c r="D119" s="131">
        <f>+('[1]N EERR RODEO'!D119*Q119)+((('[1]N EERR RODEO'!D119*(100%-Q119))/(1+TASAS!$C$9)))</f>
        <v>0</v>
      </c>
      <c r="E119" s="131">
        <f>+('[1]N EERR RODEO'!E119*R119)+((('[1]N EERR RODEO'!E119*(100%-R119))/(1+TASAS!$D$9)))</f>
        <v>0</v>
      </c>
      <c r="F119" s="131">
        <f>+('[1]N EERR RODEO'!F119*S119)+((('[1]N EERR RODEO'!F119*(100%-S119))/(1+TASAS!$E$9)))</f>
        <v>0</v>
      </c>
      <c r="G119" s="131">
        <f>+('[1]N EERR RODEO'!G119*T119)+((('[1]N EERR RODEO'!G119*(100%-T119))/(1+TASAS!$F$9)))</f>
        <v>0</v>
      </c>
      <c r="H119" s="131">
        <f>+('[1]N EERR RODEO'!H119*U119)+((('[1]N EERR RODEO'!H119*(100%-U119))/(1+TASAS!$G$9)))</f>
        <v>0</v>
      </c>
      <c r="I119" s="131">
        <f>+('[1]N EERR RODEO'!I119*V119)+((('[1]N EERR RODEO'!I119*(100%-V119))/(1+TASAS!$H$9)))</f>
        <v>0</v>
      </c>
      <c r="J119" s="131">
        <f>+('[1]N EERR RODEO'!J119*W119)+((('[1]N EERR RODEO'!J119*(100%-W119))/(1+TASAS!$I$9)))</f>
        <v>0</v>
      </c>
      <c r="K119" s="131">
        <f>+('[1]N EERR RODEO'!K119*X119)+((('[1]N EERR RODEO'!K119*(100%-X119))/(1+TASAS!$J$9)))</f>
        <v>0</v>
      </c>
      <c r="L119" s="131">
        <f>+('[1]N EERR RODEO'!L119*Y119)+((('[1]N EERR RODEO'!L119*(100%-Y119))/(1+TASAS!$K$9)))</f>
        <v>0</v>
      </c>
      <c r="M119" s="131">
        <f>+('[1]N EERR RODEO'!M119*Z119)+((('[1]N EERR RODEO'!M119*(100%-Z119))/(1+TASAS!$L$9)))</f>
        <v>0</v>
      </c>
      <c r="N119" s="131">
        <f>+('[1]N EERR RODEO'!N119*AA119)+((('[1]N EERR RODEO'!N119*(100%-AA119))/(1+TASAS!$M$9)))</f>
        <v>0</v>
      </c>
      <c r="O119" s="194">
        <f t="shared" si="21"/>
        <v>0</v>
      </c>
      <c r="P119" s="303">
        <v>1</v>
      </c>
      <c r="Q119" s="303">
        <v>1</v>
      </c>
      <c r="R119" s="303">
        <v>1</v>
      </c>
      <c r="S119" s="303">
        <v>1</v>
      </c>
      <c r="T119" s="303">
        <v>1</v>
      </c>
      <c r="U119" s="303">
        <v>1</v>
      </c>
      <c r="V119" s="303">
        <v>1</v>
      </c>
      <c r="W119" s="303">
        <v>1</v>
      </c>
      <c r="X119" s="303">
        <v>1</v>
      </c>
      <c r="Y119" s="303">
        <v>1</v>
      </c>
      <c r="Z119" s="303">
        <v>1</v>
      </c>
      <c r="AA119" s="303">
        <v>1</v>
      </c>
    </row>
    <row r="120" spans="1:27" outlineLevel="1" x14ac:dyDescent="0.3">
      <c r="A120" s="203" t="s">
        <v>308</v>
      </c>
      <c r="B120" s="131"/>
      <c r="C120" s="131">
        <f>+('[1]N EERR RODEO'!C120*P120)+((('[1]N EERR RODEO'!C120*(100%-P120))/(1+TASAS!$B$9)))</f>
        <v>0</v>
      </c>
      <c r="D120" s="131">
        <f>+('[1]N EERR RODEO'!D120*Q120)+((('[1]N EERR RODEO'!D120*(100%-Q120))/(1+TASAS!$C$9)))</f>
        <v>0</v>
      </c>
      <c r="E120" s="131">
        <f>+('[1]N EERR RODEO'!E120*R120)+((('[1]N EERR RODEO'!E120*(100%-R120))/(1+TASAS!$D$9)))</f>
        <v>0</v>
      </c>
      <c r="F120" s="131">
        <f>+('[1]N EERR RODEO'!F120*S120)+((('[1]N EERR RODEO'!F120*(100%-S120))/(1+TASAS!$E$9)))</f>
        <v>0</v>
      </c>
      <c r="G120" s="131">
        <f>+('[1]N EERR RODEO'!G120*T120)+((('[1]N EERR RODEO'!G120*(100%-T120))/(1+TASAS!$F$9)))</f>
        <v>0</v>
      </c>
      <c r="H120" s="131">
        <f>+('[1]N EERR RODEO'!H120*U120)+((('[1]N EERR RODEO'!H120*(100%-U120))/(1+TASAS!$G$9)))</f>
        <v>0</v>
      </c>
      <c r="I120" s="131">
        <f>+('[1]N EERR RODEO'!I120*V120)+((('[1]N EERR RODEO'!I120*(100%-V120))/(1+TASAS!$H$9)))</f>
        <v>0</v>
      </c>
      <c r="J120" s="131">
        <f>+('[1]N EERR RODEO'!J120*W120)+((('[1]N EERR RODEO'!J120*(100%-W120))/(1+TASAS!$I$9)))</f>
        <v>0</v>
      </c>
      <c r="K120" s="131">
        <f>+('[1]N EERR RODEO'!K120*X120)+((('[1]N EERR RODEO'!K120*(100%-X120))/(1+TASAS!$J$9)))</f>
        <v>0</v>
      </c>
      <c r="L120" s="131">
        <f>+('[1]N EERR RODEO'!L120*Y120)+((('[1]N EERR RODEO'!L120*(100%-Y120))/(1+TASAS!$K$9)))</f>
        <v>0</v>
      </c>
      <c r="M120" s="131">
        <f>+('[1]N EERR RODEO'!M120*Z120)+((('[1]N EERR RODEO'!M120*(100%-Z120))/(1+TASAS!$L$9)))</f>
        <v>0</v>
      </c>
      <c r="N120" s="131">
        <f>+('[1]N EERR RODEO'!N120*AA120)+((('[1]N EERR RODEO'!N120*(100%-AA120))/(1+TASAS!$M$9)))</f>
        <v>0</v>
      </c>
      <c r="O120" s="194">
        <f t="shared" si="21"/>
        <v>0</v>
      </c>
      <c r="P120" s="303">
        <v>1</v>
      </c>
      <c r="Q120" s="303">
        <v>1</v>
      </c>
      <c r="R120" s="303">
        <v>1</v>
      </c>
      <c r="S120" s="303">
        <v>1</v>
      </c>
      <c r="T120" s="303">
        <v>1</v>
      </c>
      <c r="U120" s="303">
        <v>1</v>
      </c>
      <c r="V120" s="303">
        <v>1</v>
      </c>
      <c r="W120" s="303">
        <v>1</v>
      </c>
      <c r="X120" s="303">
        <v>1</v>
      </c>
      <c r="Y120" s="303">
        <v>1</v>
      </c>
      <c r="Z120" s="303">
        <v>1</v>
      </c>
      <c r="AA120" s="303">
        <v>1</v>
      </c>
    </row>
    <row r="121" spans="1:27" outlineLevel="1" x14ac:dyDescent="0.3">
      <c r="A121" s="203" t="s">
        <v>309</v>
      </c>
      <c r="B121" s="131"/>
      <c r="C121" s="131">
        <f>+('[1]N EERR RODEO'!C121*P121)+((('[1]N EERR RODEO'!C121*(100%-P121))/(1+TASAS!$B$9)))</f>
        <v>0</v>
      </c>
      <c r="D121" s="131">
        <f>+('[1]N EERR RODEO'!D121*Q121)+((('[1]N EERR RODEO'!D121*(100%-Q121))/(1+TASAS!$C$9)))</f>
        <v>0</v>
      </c>
      <c r="E121" s="131">
        <f>+('[1]N EERR RODEO'!E121*R121)+((('[1]N EERR RODEO'!E121*(100%-R121))/(1+TASAS!$D$9)))</f>
        <v>0</v>
      </c>
      <c r="F121" s="131">
        <f>+('[1]N EERR RODEO'!F121*S121)+((('[1]N EERR RODEO'!F121*(100%-S121))/(1+TASAS!$E$9)))</f>
        <v>0</v>
      </c>
      <c r="G121" s="131">
        <f>+('[1]N EERR RODEO'!G121*T121)+((('[1]N EERR RODEO'!G121*(100%-T121))/(1+TASAS!$F$9)))</f>
        <v>0</v>
      </c>
      <c r="H121" s="131">
        <f>+('[1]N EERR RODEO'!H121*U121)+((('[1]N EERR RODEO'!H121*(100%-U121))/(1+TASAS!$G$9)))</f>
        <v>0</v>
      </c>
      <c r="I121" s="131">
        <f>+('[1]N EERR RODEO'!I121*V121)+((('[1]N EERR RODEO'!I121*(100%-V121))/(1+TASAS!$H$9)))</f>
        <v>0</v>
      </c>
      <c r="J121" s="131">
        <f>+('[1]N EERR RODEO'!J121*W121)+((('[1]N EERR RODEO'!J121*(100%-W121))/(1+TASAS!$I$9)))</f>
        <v>0</v>
      </c>
      <c r="K121" s="131">
        <f>+('[1]N EERR RODEO'!K121*X121)+((('[1]N EERR RODEO'!K121*(100%-X121))/(1+TASAS!$J$9)))</f>
        <v>0</v>
      </c>
      <c r="L121" s="131">
        <f>+('[1]N EERR RODEO'!L121*Y121)+((('[1]N EERR RODEO'!L121*(100%-Y121))/(1+TASAS!$K$9)))</f>
        <v>0</v>
      </c>
      <c r="M121" s="131">
        <f>+('[1]N EERR RODEO'!M121*Z121)+((('[1]N EERR RODEO'!M121*(100%-Z121))/(1+TASAS!$L$9)))</f>
        <v>0</v>
      </c>
      <c r="N121" s="131">
        <f>+('[1]N EERR RODEO'!N121*AA121)+((('[1]N EERR RODEO'!N121*(100%-AA121))/(1+TASAS!$M$9)))</f>
        <v>0</v>
      </c>
      <c r="O121" s="194">
        <f t="shared" si="21"/>
        <v>0</v>
      </c>
      <c r="P121" s="303">
        <v>0</v>
      </c>
      <c r="Q121" s="303">
        <v>0</v>
      </c>
      <c r="R121" s="303">
        <v>0</v>
      </c>
      <c r="S121" s="303">
        <v>0</v>
      </c>
      <c r="T121" s="303">
        <v>0</v>
      </c>
      <c r="U121" s="303">
        <v>0</v>
      </c>
      <c r="V121" s="303">
        <v>0</v>
      </c>
      <c r="W121" s="303">
        <v>0</v>
      </c>
      <c r="X121" s="303">
        <v>0</v>
      </c>
      <c r="Y121" s="303">
        <v>0</v>
      </c>
      <c r="Z121" s="303">
        <v>0</v>
      </c>
      <c r="AA121" s="303">
        <v>0</v>
      </c>
    </row>
    <row r="122" spans="1:27" outlineLevel="1" x14ac:dyDescent="0.3">
      <c r="A122" s="203" t="s">
        <v>310</v>
      </c>
      <c r="B122" s="131"/>
      <c r="C122" s="131">
        <f>+('[1]N EERR RODEO'!C122*P122)+((('[1]N EERR RODEO'!C122*(100%-P122))/(1+TASAS!$B$9)))</f>
        <v>0</v>
      </c>
      <c r="D122" s="131">
        <f>+('[1]N EERR RODEO'!D122*Q122)+((('[1]N EERR RODEO'!D122*(100%-Q122))/(1+TASAS!$C$9)))</f>
        <v>0</v>
      </c>
      <c r="E122" s="131">
        <f>+('[1]N EERR RODEO'!E122*R122)+((('[1]N EERR RODEO'!E122*(100%-R122))/(1+TASAS!$D$9)))</f>
        <v>0</v>
      </c>
      <c r="F122" s="131">
        <f>+('[1]N EERR RODEO'!F122*S122)+((('[1]N EERR RODEO'!F122*(100%-S122))/(1+TASAS!$E$9)))</f>
        <v>0</v>
      </c>
      <c r="G122" s="131">
        <f>+('[1]N EERR RODEO'!G122*T122)+((('[1]N EERR RODEO'!G122*(100%-T122))/(1+TASAS!$F$9)))</f>
        <v>0</v>
      </c>
      <c r="H122" s="131">
        <f>+('[1]N EERR RODEO'!H122*U122)+((('[1]N EERR RODEO'!H122*(100%-U122))/(1+TASAS!$G$9)))</f>
        <v>0</v>
      </c>
      <c r="I122" s="131">
        <f>+('[1]N EERR RODEO'!I122*V122)+((('[1]N EERR RODEO'!I122*(100%-V122))/(1+TASAS!$H$9)))</f>
        <v>0</v>
      </c>
      <c r="J122" s="131">
        <f>+('[1]N EERR RODEO'!J122*W122)+((('[1]N EERR RODEO'!J122*(100%-W122))/(1+TASAS!$I$9)))</f>
        <v>0</v>
      </c>
      <c r="K122" s="131">
        <f>+('[1]N EERR RODEO'!K122*X122)+((('[1]N EERR RODEO'!K122*(100%-X122))/(1+TASAS!$J$9)))</f>
        <v>0</v>
      </c>
      <c r="L122" s="131">
        <f>+('[1]N EERR RODEO'!L122*Y122)+((('[1]N EERR RODEO'!L122*(100%-Y122))/(1+TASAS!$K$9)))</f>
        <v>0</v>
      </c>
      <c r="M122" s="131">
        <f>+('[1]N EERR RODEO'!M122*Z122)+((('[1]N EERR RODEO'!M122*(100%-Z122))/(1+TASAS!$L$9)))</f>
        <v>0</v>
      </c>
      <c r="N122" s="131">
        <f>+('[1]N EERR RODEO'!N122*AA122)+((('[1]N EERR RODEO'!N122*(100%-AA122))/(1+TASAS!$M$9)))</f>
        <v>0</v>
      </c>
      <c r="O122" s="194">
        <f t="shared" si="21"/>
        <v>0</v>
      </c>
      <c r="P122" s="303">
        <v>0</v>
      </c>
      <c r="Q122" s="303">
        <v>0</v>
      </c>
      <c r="R122" s="303">
        <v>0</v>
      </c>
      <c r="S122" s="303">
        <v>0</v>
      </c>
      <c r="T122" s="303">
        <v>0</v>
      </c>
      <c r="U122" s="303">
        <v>0</v>
      </c>
      <c r="V122" s="303">
        <v>0</v>
      </c>
      <c r="W122" s="303">
        <v>0</v>
      </c>
      <c r="X122" s="303">
        <v>0</v>
      </c>
      <c r="Y122" s="303">
        <v>0</v>
      </c>
      <c r="Z122" s="303">
        <v>0</v>
      </c>
      <c r="AA122" s="303">
        <v>0</v>
      </c>
    </row>
    <row r="123" spans="1:27" outlineLevel="1" x14ac:dyDescent="0.3">
      <c r="A123" s="203" t="s">
        <v>311</v>
      </c>
      <c r="B123" s="131"/>
      <c r="C123" s="131">
        <f>+('[1]N EERR RODEO'!C123*P123)+((('[1]N EERR RODEO'!C123*(100%-P123))/(1+TASAS!$B$9)))</f>
        <v>0</v>
      </c>
      <c r="D123" s="131">
        <f>+('[1]N EERR RODEO'!D123*Q123)+((('[1]N EERR RODEO'!D123*(100%-Q123))/(1+TASAS!$C$9)))</f>
        <v>0</v>
      </c>
      <c r="E123" s="131">
        <f>+('[1]N EERR RODEO'!E123*R123)+((('[1]N EERR RODEO'!E123*(100%-R123))/(1+TASAS!$D$9)))</f>
        <v>0</v>
      </c>
      <c r="F123" s="131">
        <f>+('[1]N EERR RODEO'!F123*S123)+((('[1]N EERR RODEO'!F123*(100%-S123))/(1+TASAS!$E$9)))</f>
        <v>0</v>
      </c>
      <c r="G123" s="131">
        <f>+('[1]N EERR RODEO'!G123*T123)+((('[1]N EERR RODEO'!G123*(100%-T123))/(1+TASAS!$F$9)))</f>
        <v>0</v>
      </c>
      <c r="H123" s="131">
        <f>+('[1]N EERR RODEO'!H123*U123)+((('[1]N EERR RODEO'!H123*(100%-U123))/(1+TASAS!$G$9)))</f>
        <v>0</v>
      </c>
      <c r="I123" s="131">
        <f>+('[1]N EERR RODEO'!I123*V123)+((('[1]N EERR RODEO'!I123*(100%-V123))/(1+TASAS!$H$9)))</f>
        <v>0</v>
      </c>
      <c r="J123" s="131">
        <f>+('[1]N EERR RODEO'!J123*W123)+((('[1]N EERR RODEO'!J123*(100%-W123))/(1+TASAS!$I$9)))</f>
        <v>0</v>
      </c>
      <c r="K123" s="131">
        <f>+('[1]N EERR RODEO'!K123*X123)+((('[1]N EERR RODEO'!K123*(100%-X123))/(1+TASAS!$J$9)))</f>
        <v>0</v>
      </c>
      <c r="L123" s="131">
        <f>+('[1]N EERR RODEO'!L123*Y123)+((('[1]N EERR RODEO'!L123*(100%-Y123))/(1+TASAS!$K$9)))</f>
        <v>0</v>
      </c>
      <c r="M123" s="131">
        <f>+('[1]N EERR RODEO'!M123*Z123)+((('[1]N EERR RODEO'!M123*(100%-Z123))/(1+TASAS!$L$9)))</f>
        <v>0</v>
      </c>
      <c r="N123" s="131">
        <f>+('[1]N EERR RODEO'!N123*AA123)+((('[1]N EERR RODEO'!N123*(100%-AA123))/(1+TASAS!$M$9)))</f>
        <v>0</v>
      </c>
      <c r="O123" s="194">
        <f t="shared" si="21"/>
        <v>0</v>
      </c>
      <c r="P123" s="303">
        <v>1</v>
      </c>
      <c r="Q123" s="303">
        <v>1</v>
      </c>
      <c r="R123" s="303">
        <v>1</v>
      </c>
      <c r="S123" s="303">
        <v>1</v>
      </c>
      <c r="T123" s="303">
        <v>1</v>
      </c>
      <c r="U123" s="303">
        <v>1</v>
      </c>
      <c r="V123" s="303">
        <v>1</v>
      </c>
      <c r="W123" s="303">
        <v>1</v>
      </c>
      <c r="X123" s="303">
        <v>1</v>
      </c>
      <c r="Y123" s="303">
        <v>1</v>
      </c>
      <c r="Z123" s="303">
        <v>1</v>
      </c>
      <c r="AA123" s="303">
        <v>1</v>
      </c>
    </row>
    <row r="124" spans="1:27" outlineLevel="1" x14ac:dyDescent="0.3">
      <c r="A124" s="203" t="s">
        <v>312</v>
      </c>
      <c r="B124" s="131"/>
      <c r="C124" s="131">
        <f>+('[1]N EERR RODEO'!C124*P124)+((('[1]N EERR RODEO'!C124*(100%-P124))/(1+TASAS!$B$9)))</f>
        <v>0</v>
      </c>
      <c r="D124" s="131">
        <f>+('[1]N EERR RODEO'!D124*Q124)+((('[1]N EERR RODEO'!D124*(100%-Q124))/(1+TASAS!$C$9)))</f>
        <v>0</v>
      </c>
      <c r="E124" s="131">
        <f>+('[1]N EERR RODEO'!E124*R124)+((('[1]N EERR RODEO'!E124*(100%-R124))/(1+TASAS!$D$9)))</f>
        <v>0</v>
      </c>
      <c r="F124" s="131">
        <f>+('[1]N EERR RODEO'!F124*S124)+((('[1]N EERR RODEO'!F124*(100%-S124))/(1+TASAS!$E$9)))</f>
        <v>0</v>
      </c>
      <c r="G124" s="131">
        <f>+('[1]N EERR RODEO'!G124*T124)+((('[1]N EERR RODEO'!G124*(100%-T124))/(1+TASAS!$F$9)))</f>
        <v>0</v>
      </c>
      <c r="H124" s="131">
        <f>+('[1]N EERR RODEO'!H124*U124)+((('[1]N EERR RODEO'!H124*(100%-U124))/(1+TASAS!$G$9)))</f>
        <v>0</v>
      </c>
      <c r="I124" s="131">
        <f>+('[1]N EERR RODEO'!I124*V124)+((('[1]N EERR RODEO'!I124*(100%-V124))/(1+TASAS!$H$9)))</f>
        <v>0</v>
      </c>
      <c r="J124" s="131">
        <f>+('[1]N EERR RODEO'!J124*W124)+((('[1]N EERR RODEO'!J124*(100%-W124))/(1+TASAS!$I$9)))</f>
        <v>0</v>
      </c>
      <c r="K124" s="131">
        <f>+('[1]N EERR RODEO'!K124*X124)+((('[1]N EERR RODEO'!K124*(100%-X124))/(1+TASAS!$J$9)))</f>
        <v>0</v>
      </c>
      <c r="L124" s="131">
        <f>+('[1]N EERR RODEO'!L124*Y124)+((('[1]N EERR RODEO'!L124*(100%-Y124))/(1+TASAS!$K$9)))</f>
        <v>0</v>
      </c>
      <c r="M124" s="131">
        <f>+('[1]N EERR RODEO'!M124*Z124)+((('[1]N EERR RODEO'!M124*(100%-Z124))/(1+TASAS!$L$9)))</f>
        <v>0</v>
      </c>
      <c r="N124" s="131">
        <f>+('[1]N EERR RODEO'!N124*AA124)+((('[1]N EERR RODEO'!N124*(100%-AA124))/(1+TASAS!$M$9)))</f>
        <v>0</v>
      </c>
      <c r="O124" s="194">
        <f t="shared" si="21"/>
        <v>0</v>
      </c>
      <c r="P124" s="303">
        <v>1</v>
      </c>
      <c r="Q124" s="303">
        <v>1</v>
      </c>
      <c r="R124" s="303">
        <v>1</v>
      </c>
      <c r="S124" s="303">
        <v>1</v>
      </c>
      <c r="T124" s="303">
        <v>1</v>
      </c>
      <c r="U124" s="303">
        <v>1</v>
      </c>
      <c r="V124" s="303">
        <v>1</v>
      </c>
      <c r="W124" s="303">
        <v>1</v>
      </c>
      <c r="X124" s="303">
        <v>1</v>
      </c>
      <c r="Y124" s="303">
        <v>1</v>
      </c>
      <c r="Z124" s="303">
        <v>1</v>
      </c>
      <c r="AA124" s="303">
        <v>1</v>
      </c>
    </row>
    <row r="125" spans="1:27" outlineLevel="1" x14ac:dyDescent="0.3">
      <c r="A125" s="203" t="s">
        <v>313</v>
      </c>
      <c r="B125" s="131"/>
      <c r="C125" s="131">
        <f>+('[1]N EERR RODEO'!C125*P125)+((('[1]N EERR RODEO'!C125*(100%-P125))/(1+TASAS!$B$9)))</f>
        <v>0.92021477901831195</v>
      </c>
      <c r="D125" s="131">
        <f>+('[1]N EERR RODEO'!D125*Q125)+((('[1]N EERR RODEO'!D125*(100%-Q125))/(1+TASAS!$C$9)))</f>
        <v>0.6819201480321686</v>
      </c>
      <c r="E125" s="131">
        <f>+('[1]N EERR RODEO'!E125*R125)+((('[1]N EERR RODEO'!E125*(100%-R125))/(1+TASAS!$D$9)))</f>
        <v>0.79664781645095395</v>
      </c>
      <c r="F125" s="131">
        <f>+('[1]N EERR RODEO'!F125*S125)+((('[1]N EERR RODEO'!F125*(100%-S125))/(1+TASAS!$E$9)))</f>
        <v>0.95019135850525493</v>
      </c>
      <c r="G125" s="131">
        <f>+('[1]N EERR RODEO'!G125*T125)+((('[1]N EERR RODEO'!G125*(100%-T125))/(1+TASAS!$F$9)))</f>
        <v>0.74801163946891269</v>
      </c>
      <c r="H125" s="131">
        <f>+('[1]N EERR RODEO'!H125*U125)+((('[1]N EERR RODEO'!H125*(100%-U125))/(1+TASAS!$G$9)))</f>
        <v>0.67670455313797329</v>
      </c>
      <c r="I125" s="131">
        <f>+('[1]N EERR RODEO'!I125*V125)+((('[1]N EERR RODEO'!I125*(100%-V125))/(1+TASAS!$H$9)))</f>
        <v>0</v>
      </c>
      <c r="J125" s="131">
        <f>+('[1]N EERR RODEO'!J125*W125)+((('[1]N EERR RODEO'!J125*(100%-W125))/(1+TASAS!$I$9)))</f>
        <v>0</v>
      </c>
      <c r="K125" s="131">
        <f>+('[1]N EERR RODEO'!K125*X125)+((('[1]N EERR RODEO'!K125*(100%-X125))/(1+TASAS!$J$9)))</f>
        <v>0</v>
      </c>
      <c r="L125" s="131">
        <f>+('[1]N EERR RODEO'!L125*Y125)+((('[1]N EERR RODEO'!L125*(100%-Y125))/(1+TASAS!$K$9)))</f>
        <v>0</v>
      </c>
      <c r="M125" s="131">
        <f>+('[1]N EERR RODEO'!M125*Z125)+((('[1]N EERR RODEO'!M125*(100%-Z125))/(1+TASAS!$L$9)))</f>
        <v>0</v>
      </c>
      <c r="N125" s="131">
        <f>+('[1]N EERR RODEO'!N125*AA125)+((('[1]N EERR RODEO'!N125*(100%-AA125))/(1+TASAS!$M$9)))</f>
        <v>0</v>
      </c>
      <c r="O125" s="194">
        <f t="shared" si="21"/>
        <v>4.7736902946135755</v>
      </c>
      <c r="P125" s="303">
        <v>0</v>
      </c>
      <c r="Q125" s="303">
        <v>0</v>
      </c>
      <c r="R125" s="303">
        <v>0</v>
      </c>
      <c r="S125" s="303">
        <v>0</v>
      </c>
      <c r="T125" s="303">
        <v>0</v>
      </c>
      <c r="U125" s="303">
        <v>0</v>
      </c>
      <c r="V125" s="303">
        <v>0</v>
      </c>
      <c r="W125" s="303">
        <v>0</v>
      </c>
      <c r="X125" s="303">
        <v>0</v>
      </c>
      <c r="Y125" s="303">
        <v>0</v>
      </c>
      <c r="Z125" s="303">
        <v>0</v>
      </c>
      <c r="AA125" s="303">
        <v>0</v>
      </c>
    </row>
    <row r="126" spans="1:27" outlineLevel="1" x14ac:dyDescent="0.3">
      <c r="A126" s="203" t="s">
        <v>314</v>
      </c>
      <c r="B126" s="131"/>
      <c r="C126" s="131">
        <f>+('[1]N EERR RODEO'!C126*P126)+((('[1]N EERR RODEO'!C126*(100%-P126))/(1+TASAS!$B$9)))</f>
        <v>0.36684237812216491</v>
      </c>
      <c r="D126" s="131">
        <f>+('[1]N EERR RODEO'!D126*Q126)+((('[1]N EERR RODEO'!D126*(100%-Q126))/(1+TASAS!$C$9)))</f>
        <v>0.27417408013664513</v>
      </c>
      <c r="E126" s="131">
        <f>+('[1]N EERR RODEO'!E126*R126)+((('[1]N EERR RODEO'!E126*(100%-R126))/(1+TASAS!$D$9)))</f>
        <v>0.31724913044507019</v>
      </c>
      <c r="F126" s="131">
        <f>+('[1]N EERR RODEO'!F126*S126)+((('[1]N EERR RODEO'!F126*(100%-S126))/(1+TASAS!$E$9)))</f>
        <v>0.38157290774620473</v>
      </c>
      <c r="G126" s="131">
        <f>+('[1]N EERR RODEO'!G126*T126)+((('[1]N EERR RODEO'!G126*(100%-T126))/(1+TASAS!$F$9)))</f>
        <v>0.29767810142130202</v>
      </c>
      <c r="H126" s="131">
        <f>+('[1]N EERR RODEO'!H126*U126)+((('[1]N EERR RODEO'!H126*(100%-U126))/(1+TASAS!$G$9)))</f>
        <v>0.27068182125518936</v>
      </c>
      <c r="I126" s="131">
        <f>+('[1]N EERR RODEO'!I126*V126)+((('[1]N EERR RODEO'!I126*(100%-V126))/(1+TASAS!$H$9)))</f>
        <v>0</v>
      </c>
      <c r="J126" s="131">
        <f>+('[1]N EERR RODEO'!J126*W126)+((('[1]N EERR RODEO'!J126*(100%-W126))/(1+TASAS!$I$9)))</f>
        <v>0</v>
      </c>
      <c r="K126" s="131">
        <f>+('[1]N EERR RODEO'!K126*X126)+((('[1]N EERR RODEO'!K126*(100%-X126))/(1+TASAS!$J$9)))</f>
        <v>0</v>
      </c>
      <c r="L126" s="131">
        <f>+('[1]N EERR RODEO'!L126*Y126)+((('[1]N EERR RODEO'!L126*(100%-Y126))/(1+TASAS!$K$9)))</f>
        <v>0</v>
      </c>
      <c r="M126" s="131">
        <f>+('[1]N EERR RODEO'!M126*Z126)+((('[1]N EERR RODEO'!M126*(100%-Z126))/(1+TASAS!$L$9)))</f>
        <v>0</v>
      </c>
      <c r="N126" s="131">
        <f>+('[1]N EERR RODEO'!N126*AA126)+((('[1]N EERR RODEO'!N126*(100%-AA126))/(1+TASAS!$M$9)))</f>
        <v>0</v>
      </c>
      <c r="O126" s="194">
        <f t="shared" si="21"/>
        <v>1.9081984191265762</v>
      </c>
      <c r="P126" s="303">
        <v>0</v>
      </c>
      <c r="Q126" s="303">
        <v>0</v>
      </c>
      <c r="R126" s="303">
        <v>0</v>
      </c>
      <c r="S126" s="303">
        <v>0</v>
      </c>
      <c r="T126" s="303">
        <v>0</v>
      </c>
      <c r="U126" s="303">
        <v>0</v>
      </c>
      <c r="V126" s="303">
        <v>0</v>
      </c>
      <c r="W126" s="303">
        <v>0</v>
      </c>
      <c r="X126" s="303">
        <v>0</v>
      </c>
      <c r="Y126" s="303">
        <v>0</v>
      </c>
      <c r="Z126" s="303">
        <v>0</v>
      </c>
      <c r="AA126" s="303">
        <v>0</v>
      </c>
    </row>
    <row r="127" spans="1:27" outlineLevel="1" x14ac:dyDescent="0.3">
      <c r="A127" s="203" t="s">
        <v>315</v>
      </c>
      <c r="B127" s="131"/>
      <c r="C127" s="131">
        <f>+('[1]N EERR RODEO'!C127*P127)+((('[1]N EERR RODEO'!C127*(100%-P127))/(1+TASAS!$B$9)))</f>
        <v>3.3513227425058791</v>
      </c>
      <c r="D127" s="131">
        <f>+('[1]N EERR RODEO'!D127*Q127)+((('[1]N EERR RODEO'!D127*(100%-Q127))/(1+TASAS!$C$9)))</f>
        <v>3.0862159276919794</v>
      </c>
      <c r="E127" s="131">
        <f>+('[1]N EERR RODEO'!E127*R127)+((('[1]N EERR RODEO'!E127*(100%-R127))/(1+TASAS!$D$9)))</f>
        <v>3.4474405508364292</v>
      </c>
      <c r="F127" s="131">
        <f>+('[1]N EERR RODEO'!F127*S127)+((('[1]N EERR RODEO'!F127*(100%-S127))/(1+TASAS!$E$9)))</f>
        <v>3.3892652393927598</v>
      </c>
      <c r="G127" s="131">
        <f>+('[1]N EERR RODEO'!G127*T127)+((('[1]N EERR RODEO'!G127*(100%-T127))/(1+TASAS!$F$9)))</f>
        <v>3.6637304790314089</v>
      </c>
      <c r="H127" s="131">
        <f>+('[1]N EERR RODEO'!H127*U127)+((('[1]N EERR RODEO'!H127*(100%-U127))/(1+TASAS!$G$9)))</f>
        <v>3.1128409444346774</v>
      </c>
      <c r="I127" s="131">
        <f>+('[1]N EERR RODEO'!I127*V127)+((('[1]N EERR RODEO'!I127*(100%-V127))/(1+TASAS!$H$9)))</f>
        <v>0</v>
      </c>
      <c r="J127" s="131">
        <f>+('[1]N EERR RODEO'!J127*W127)+((('[1]N EERR RODEO'!J127*(100%-W127))/(1+TASAS!$I$9)))</f>
        <v>0</v>
      </c>
      <c r="K127" s="131">
        <f>+('[1]N EERR RODEO'!K127*X127)+((('[1]N EERR RODEO'!K127*(100%-X127))/(1+TASAS!$J$9)))</f>
        <v>0</v>
      </c>
      <c r="L127" s="131">
        <f>+('[1]N EERR RODEO'!L127*Y127)+((('[1]N EERR RODEO'!L127*(100%-Y127))/(1+TASAS!$K$9)))</f>
        <v>0</v>
      </c>
      <c r="M127" s="131">
        <f>+('[1]N EERR RODEO'!M127*Z127)+((('[1]N EERR RODEO'!M127*(100%-Z127))/(1+TASAS!$L$9)))</f>
        <v>0</v>
      </c>
      <c r="N127" s="131">
        <f>+('[1]N EERR RODEO'!N127*AA127)+((('[1]N EERR RODEO'!N127*(100%-AA127))/(1+TASAS!$M$9)))</f>
        <v>0</v>
      </c>
      <c r="O127" s="194">
        <f t="shared" si="21"/>
        <v>20.050815883893133</v>
      </c>
      <c r="P127" s="303">
        <v>0</v>
      </c>
      <c r="Q127" s="303">
        <v>0</v>
      </c>
      <c r="R127" s="303">
        <v>0</v>
      </c>
      <c r="S127" s="303">
        <v>0</v>
      </c>
      <c r="T127" s="303">
        <v>0</v>
      </c>
      <c r="U127" s="303">
        <v>0</v>
      </c>
      <c r="V127" s="303">
        <v>0</v>
      </c>
      <c r="W127" s="303">
        <v>0</v>
      </c>
      <c r="X127" s="303">
        <v>0</v>
      </c>
      <c r="Y127" s="303">
        <v>0</v>
      </c>
      <c r="Z127" s="303">
        <v>0</v>
      </c>
      <c r="AA127" s="303">
        <v>0</v>
      </c>
    </row>
    <row r="128" spans="1:27" outlineLevel="1" x14ac:dyDescent="0.3">
      <c r="A128" s="203" t="s">
        <v>316</v>
      </c>
      <c r="B128" s="131"/>
      <c r="C128" s="131">
        <f>+('[1]N EERR RODEO'!C128*P128)+((('[1]N EERR RODEO'!C128*(100%-P128))/(1+TASAS!$B$9)))</f>
        <v>7.1938412116499117</v>
      </c>
      <c r="D128" s="131">
        <f>+('[1]N EERR RODEO'!D128*Q128)+((('[1]N EERR RODEO'!D128*(100%-Q128))/(1+TASAS!$C$9)))</f>
        <v>0</v>
      </c>
      <c r="E128" s="131">
        <f>+('[1]N EERR RODEO'!E128*R128)+((('[1]N EERR RODEO'!E128*(100%-R128))/(1+TASAS!$D$9)))</f>
        <v>0</v>
      </c>
      <c r="F128" s="131">
        <f>+('[1]N EERR RODEO'!F128*S128)+((('[1]N EERR RODEO'!F128*(100%-S128))/(1+TASAS!$E$9)))</f>
        <v>8.9407769560140125</v>
      </c>
      <c r="G128" s="131">
        <f>+('[1]N EERR RODEO'!G128*T128)+((('[1]N EERR RODEO'!G128*(100%-T128))/(1+TASAS!$F$9)))</f>
        <v>0</v>
      </c>
      <c r="H128" s="131">
        <f>+('[1]N EERR RODEO'!H128*U128)+((('[1]N EERR RODEO'!H128*(100%-U128))/(1+TASAS!$G$9)))</f>
        <v>0</v>
      </c>
      <c r="I128" s="131">
        <f>+('[1]N EERR RODEO'!I128*V128)+((('[1]N EERR RODEO'!I128*(100%-V128))/(1+TASAS!$H$9)))</f>
        <v>0</v>
      </c>
      <c r="J128" s="131">
        <f>+('[1]N EERR RODEO'!J128*W128)+((('[1]N EERR RODEO'!J128*(100%-W128))/(1+TASAS!$I$9)))</f>
        <v>0</v>
      </c>
      <c r="K128" s="131">
        <f>+('[1]N EERR RODEO'!K128*X128)+((('[1]N EERR RODEO'!K128*(100%-X128))/(1+TASAS!$J$9)))</f>
        <v>0</v>
      </c>
      <c r="L128" s="131">
        <f>+('[1]N EERR RODEO'!L128*Y128)+((('[1]N EERR RODEO'!L128*(100%-Y128))/(1+TASAS!$K$9)))</f>
        <v>0</v>
      </c>
      <c r="M128" s="131">
        <f>+('[1]N EERR RODEO'!M128*Z128)+((('[1]N EERR RODEO'!M128*(100%-Z128))/(1+TASAS!$L$9)))</f>
        <v>0</v>
      </c>
      <c r="N128" s="131">
        <f>+('[1]N EERR RODEO'!N128*AA128)+((('[1]N EERR RODEO'!N128*(100%-AA128))/(1+TASAS!$M$9)))</f>
        <v>0</v>
      </c>
      <c r="O128" s="194">
        <f t="shared" si="21"/>
        <v>16.134618167663923</v>
      </c>
      <c r="P128" s="303">
        <v>0</v>
      </c>
      <c r="Q128" s="303">
        <v>0</v>
      </c>
      <c r="R128" s="303">
        <v>0</v>
      </c>
      <c r="S128" s="303">
        <v>0</v>
      </c>
      <c r="T128" s="303">
        <v>0</v>
      </c>
      <c r="U128" s="303">
        <v>0</v>
      </c>
      <c r="V128" s="303">
        <v>0</v>
      </c>
      <c r="W128" s="303">
        <v>0</v>
      </c>
      <c r="X128" s="303">
        <v>0</v>
      </c>
      <c r="Y128" s="303">
        <v>0</v>
      </c>
      <c r="Z128" s="303">
        <v>0</v>
      </c>
      <c r="AA128" s="303">
        <v>0</v>
      </c>
    </row>
    <row r="129" spans="1:27" outlineLevel="1" x14ac:dyDescent="0.3">
      <c r="A129" s="203" t="s">
        <v>317</v>
      </c>
      <c r="B129" s="131"/>
      <c r="C129" s="131">
        <f>+('[1]N EERR RODEO'!C129*P129)+((('[1]N EERR RODEO'!C129*(100%-P129))/(1+TASAS!$B$9)))</f>
        <v>0</v>
      </c>
      <c r="D129" s="131">
        <f>+('[1]N EERR RODEO'!D129*Q129)+((('[1]N EERR RODEO'!D129*(100%-Q129))/(1+TASAS!$C$9)))</f>
        <v>0</v>
      </c>
      <c r="E129" s="131">
        <f>+('[1]N EERR RODEO'!E129*R129)+((('[1]N EERR RODEO'!E129*(100%-R129))/(1+TASAS!$D$9)))</f>
        <v>0</v>
      </c>
      <c r="F129" s="131">
        <f>+('[1]N EERR RODEO'!F129*S129)+((('[1]N EERR RODEO'!F129*(100%-S129))/(1+TASAS!$E$9)))</f>
        <v>0</v>
      </c>
      <c r="G129" s="131">
        <f>+('[1]N EERR RODEO'!G129*T129)+((('[1]N EERR RODEO'!G129*(100%-T129))/(1+TASAS!$F$9)))</f>
        <v>0</v>
      </c>
      <c r="H129" s="131">
        <f>+('[1]N EERR RODEO'!H129*U129)+((('[1]N EERR RODEO'!H129*(100%-U129))/(1+TASAS!$G$9)))</f>
        <v>0</v>
      </c>
      <c r="I129" s="131">
        <f>+('[1]N EERR RODEO'!I129*V129)+((('[1]N EERR RODEO'!I129*(100%-V129))/(1+TASAS!$H$9)))</f>
        <v>0</v>
      </c>
      <c r="J129" s="131">
        <f>+('[1]N EERR RODEO'!J129*W129)+((('[1]N EERR RODEO'!J129*(100%-W129))/(1+TASAS!$I$9)))</f>
        <v>0</v>
      </c>
      <c r="K129" s="131">
        <f>+('[1]N EERR RODEO'!K129*X129)+((('[1]N EERR RODEO'!K129*(100%-X129))/(1+TASAS!$J$9)))</f>
        <v>0</v>
      </c>
      <c r="L129" s="131">
        <f>+('[1]N EERR RODEO'!L129*Y129)+((('[1]N EERR RODEO'!L129*(100%-Y129))/(1+TASAS!$K$9)))</f>
        <v>0</v>
      </c>
      <c r="M129" s="131">
        <f>+('[1]N EERR RODEO'!M129*Z129)+((('[1]N EERR RODEO'!M129*(100%-Z129))/(1+TASAS!$L$9)))</f>
        <v>0</v>
      </c>
      <c r="N129" s="131">
        <f>+('[1]N EERR RODEO'!N129*AA129)+((('[1]N EERR RODEO'!N129*(100%-AA129))/(1+TASAS!$M$9)))</f>
        <v>0</v>
      </c>
      <c r="O129" s="194">
        <f t="shared" si="21"/>
        <v>0</v>
      </c>
      <c r="P129" s="303">
        <v>0</v>
      </c>
      <c r="Q129" s="303">
        <v>0</v>
      </c>
      <c r="R129" s="303">
        <v>0</v>
      </c>
      <c r="S129" s="303">
        <v>0</v>
      </c>
      <c r="T129" s="303">
        <v>0</v>
      </c>
      <c r="U129" s="303">
        <v>0</v>
      </c>
      <c r="V129" s="303">
        <v>0</v>
      </c>
      <c r="W129" s="303">
        <v>0</v>
      </c>
      <c r="X129" s="303">
        <v>0</v>
      </c>
      <c r="Y129" s="303">
        <v>0</v>
      </c>
      <c r="Z129" s="303">
        <v>0</v>
      </c>
      <c r="AA129" s="303">
        <v>0</v>
      </c>
    </row>
    <row r="130" spans="1:27" outlineLevel="1" x14ac:dyDescent="0.3">
      <c r="A130" s="203" t="s">
        <v>318</v>
      </c>
      <c r="B130" s="131"/>
      <c r="C130" s="131">
        <f>+('[1]N EERR RODEO'!C130*P130)+((('[1]N EERR RODEO'!C130*(100%-P130))/(1+TASAS!$B$9)))</f>
        <v>61.368377492640136</v>
      </c>
      <c r="D130" s="131">
        <f>+('[1]N EERR RODEO'!D130*Q130)+((('[1]N EERR RODEO'!D130*(100%-Q130))/(1+TASAS!$C$9)))</f>
        <v>0</v>
      </c>
      <c r="E130" s="131">
        <f>+('[1]N EERR RODEO'!E130*R130)+((('[1]N EERR RODEO'!E130*(100%-R130))/(1+TASAS!$D$9)))</f>
        <v>89.464254785509794</v>
      </c>
      <c r="F130" s="131">
        <f>+('[1]N EERR RODEO'!F130*S130)+((('[1]N EERR RODEO'!F130*(100%-S130))/(1+TASAS!$E$9)))</f>
        <v>0</v>
      </c>
      <c r="G130" s="131">
        <f>+('[1]N EERR RODEO'!G130*T130)+((('[1]N EERR RODEO'!G130*(100%-T130))/(1+TASAS!$F$9)))</f>
        <v>0</v>
      </c>
      <c r="H130" s="131">
        <f>+('[1]N EERR RODEO'!H130*U130)+((('[1]N EERR RODEO'!H130*(100%-U130))/(1+TASAS!$G$9)))</f>
        <v>101.02800916848096</v>
      </c>
      <c r="I130" s="131">
        <f>+('[1]N EERR RODEO'!I130*V130)+((('[1]N EERR RODEO'!I130*(100%-V130))/(1+TASAS!$H$9)))</f>
        <v>0</v>
      </c>
      <c r="J130" s="131">
        <f>+('[1]N EERR RODEO'!J130*W130)+((('[1]N EERR RODEO'!J130*(100%-W130))/(1+TASAS!$I$9)))</f>
        <v>0</v>
      </c>
      <c r="K130" s="131">
        <f>+('[1]N EERR RODEO'!K130*X130)+((('[1]N EERR RODEO'!K130*(100%-X130))/(1+TASAS!$J$9)))</f>
        <v>0</v>
      </c>
      <c r="L130" s="131">
        <f>+('[1]N EERR RODEO'!L130*Y130)+((('[1]N EERR RODEO'!L130*(100%-Y130))/(1+TASAS!$K$9)))</f>
        <v>0</v>
      </c>
      <c r="M130" s="131">
        <f>+('[1]N EERR RODEO'!M130*Z130)+((('[1]N EERR RODEO'!M130*(100%-Z130))/(1+TASAS!$L$9)))</f>
        <v>0</v>
      </c>
      <c r="N130" s="131">
        <f>+('[1]N EERR RODEO'!N130*AA130)+((('[1]N EERR RODEO'!N130*(100%-AA130))/(1+TASAS!$M$9)))</f>
        <v>0</v>
      </c>
      <c r="O130" s="194">
        <f t="shared" si="21"/>
        <v>251.86064144663089</v>
      </c>
      <c r="P130" s="303">
        <v>0</v>
      </c>
      <c r="Q130" s="303">
        <v>0</v>
      </c>
      <c r="R130" s="303">
        <v>0</v>
      </c>
      <c r="S130" s="303">
        <v>0</v>
      </c>
      <c r="T130" s="303">
        <v>0</v>
      </c>
      <c r="U130" s="303">
        <v>0</v>
      </c>
      <c r="V130" s="303">
        <v>0</v>
      </c>
      <c r="W130" s="303">
        <v>0</v>
      </c>
      <c r="X130" s="303">
        <v>0</v>
      </c>
      <c r="Y130" s="303">
        <v>0</v>
      </c>
      <c r="Z130" s="303">
        <v>0</v>
      </c>
      <c r="AA130" s="303">
        <v>0</v>
      </c>
    </row>
    <row r="131" spans="1:27" outlineLevel="1" x14ac:dyDescent="0.3">
      <c r="A131" s="203" t="s">
        <v>319</v>
      </c>
      <c r="B131" s="131"/>
      <c r="C131" s="131">
        <f>+('[1]N EERR RODEO'!C131*P131)+((('[1]N EERR RODEO'!C131*(100%-P131))/(1+TASAS!$B$9)))</f>
        <v>7.9710496398748383</v>
      </c>
      <c r="D131" s="131">
        <f>+('[1]N EERR RODEO'!D131*Q131)+((('[1]N EERR RODEO'!D131*(100%-Q131))/(1+TASAS!$C$9)))</f>
        <v>47.628958792968476</v>
      </c>
      <c r="E131" s="131">
        <f>+('[1]N EERR RODEO'!E131*R131)+((('[1]N EERR RODEO'!E131*(100%-R131))/(1+TASAS!$D$9)))</f>
        <v>63.449826089014039</v>
      </c>
      <c r="F131" s="131">
        <f>+('[1]N EERR RODEO'!F131*S131)+((('[1]N EERR RODEO'!F131*(100%-S131))/(1+TASAS!$E$9)))</f>
        <v>75.401799299338265</v>
      </c>
      <c r="G131" s="131">
        <f>+('[1]N EERR RODEO'!G131*T131)+((('[1]N EERR RODEO'!G131*(100%-T131))/(1+TASAS!$F$9)))</f>
        <v>111.72851406679534</v>
      </c>
      <c r="H131" s="131">
        <f>+('[1]N EERR RODEO'!H131*U131)+((('[1]N EERR RODEO'!H131*(100%-U131))/(1+TASAS!$G$9)))</f>
        <v>78.02005436178986</v>
      </c>
      <c r="I131" s="131">
        <f>+('[1]N EERR RODEO'!I131*V131)+((('[1]N EERR RODEO'!I131*(100%-V131))/(1+TASAS!$H$9)))</f>
        <v>0</v>
      </c>
      <c r="J131" s="131">
        <f>+('[1]N EERR RODEO'!J131*W131)+((('[1]N EERR RODEO'!J131*(100%-W131))/(1+TASAS!$I$9)))</f>
        <v>0</v>
      </c>
      <c r="K131" s="131">
        <f>+('[1]N EERR RODEO'!K131*X131)+((('[1]N EERR RODEO'!K131*(100%-X131))/(1+TASAS!$J$9)))</f>
        <v>0</v>
      </c>
      <c r="L131" s="131">
        <f>+('[1]N EERR RODEO'!L131*Y131)+((('[1]N EERR RODEO'!L131*(100%-Y131))/(1+TASAS!$K$9)))</f>
        <v>0</v>
      </c>
      <c r="M131" s="131">
        <f>+('[1]N EERR RODEO'!M131*Z131)+((('[1]N EERR RODEO'!M131*(100%-Z131))/(1+TASAS!$L$9)))</f>
        <v>0</v>
      </c>
      <c r="N131" s="131">
        <f>+('[1]N EERR RODEO'!N131*AA131)+((('[1]N EERR RODEO'!N131*(100%-AA131))/(1+TASAS!$M$9)))</f>
        <v>0</v>
      </c>
      <c r="O131" s="194">
        <f t="shared" si="21"/>
        <v>384.20020224978083</v>
      </c>
      <c r="P131" s="303">
        <v>0</v>
      </c>
      <c r="Q131" s="303">
        <v>0</v>
      </c>
      <c r="R131" s="303">
        <v>0</v>
      </c>
      <c r="S131" s="303">
        <v>0</v>
      </c>
      <c r="T131" s="303">
        <v>0</v>
      </c>
      <c r="U131" s="303">
        <v>0</v>
      </c>
      <c r="V131" s="303">
        <v>0</v>
      </c>
      <c r="W131" s="303">
        <v>0</v>
      </c>
      <c r="X131" s="303">
        <v>0</v>
      </c>
      <c r="Y131" s="303">
        <v>0</v>
      </c>
      <c r="Z131" s="303">
        <v>0</v>
      </c>
      <c r="AA131" s="303">
        <v>0</v>
      </c>
    </row>
    <row r="132" spans="1:27" outlineLevel="1" x14ac:dyDescent="0.3">
      <c r="A132" s="203" t="s">
        <v>320</v>
      </c>
      <c r="B132" s="131"/>
      <c r="C132" s="131">
        <f>+('[1]N EERR RODEO'!C132*P132)+((('[1]N EERR RODEO'!C132*(100%-P132))/(1+TASAS!$B$9)))</f>
        <v>0</v>
      </c>
      <c r="D132" s="131">
        <f>+('[1]N EERR RODEO'!D132*Q132)+((('[1]N EERR RODEO'!D132*(100%-Q132))/(1+TASAS!$C$9)))</f>
        <v>0</v>
      </c>
      <c r="E132" s="131">
        <f>+('[1]N EERR RODEO'!E132*R132)+((('[1]N EERR RODEO'!E132*(100%-R132))/(1+TASAS!$D$9)))</f>
        <v>0</v>
      </c>
      <c r="F132" s="131">
        <f>+('[1]N EERR RODEO'!F132*S132)+((('[1]N EERR RODEO'!F132*(100%-S132))/(1+TASAS!$E$9)))</f>
        <v>0</v>
      </c>
      <c r="G132" s="131">
        <f>+('[1]N EERR RODEO'!G132*T132)+((('[1]N EERR RODEO'!G132*(100%-T132))/(1+TASAS!$F$9)))</f>
        <v>0</v>
      </c>
      <c r="H132" s="131">
        <f>+('[1]N EERR RODEO'!H132*U132)+((('[1]N EERR RODEO'!H132*(100%-U132))/(1+TASAS!$G$9)))</f>
        <v>0</v>
      </c>
      <c r="I132" s="131">
        <f>+('[1]N EERR RODEO'!I132*V132)+((('[1]N EERR RODEO'!I132*(100%-V132))/(1+TASAS!$H$9)))</f>
        <v>0</v>
      </c>
      <c r="J132" s="131">
        <f>+('[1]N EERR RODEO'!J132*W132)+((('[1]N EERR RODEO'!J132*(100%-W132))/(1+TASAS!$I$9)))</f>
        <v>0</v>
      </c>
      <c r="K132" s="131">
        <f>+('[1]N EERR RODEO'!K132*X132)+((('[1]N EERR RODEO'!K132*(100%-X132))/(1+TASAS!$J$9)))</f>
        <v>0</v>
      </c>
      <c r="L132" s="131">
        <f>+('[1]N EERR RODEO'!L132*Y132)+((('[1]N EERR RODEO'!L132*(100%-Y132))/(1+TASAS!$K$9)))</f>
        <v>0</v>
      </c>
      <c r="M132" s="131">
        <f>+('[1]N EERR RODEO'!M132*Z132)+((('[1]N EERR RODEO'!M132*(100%-Z132))/(1+TASAS!$L$9)))</f>
        <v>0</v>
      </c>
      <c r="N132" s="131">
        <f>+('[1]N EERR RODEO'!N132*AA132)+((('[1]N EERR RODEO'!N132*(100%-AA132))/(1+TASAS!$M$9)))</f>
        <v>0</v>
      </c>
      <c r="O132" s="194">
        <f t="shared" si="21"/>
        <v>0</v>
      </c>
      <c r="P132" s="303">
        <v>0</v>
      </c>
      <c r="Q132" s="303">
        <v>0</v>
      </c>
      <c r="R132" s="303">
        <v>0</v>
      </c>
      <c r="S132" s="303">
        <v>0</v>
      </c>
      <c r="T132" s="303">
        <v>0</v>
      </c>
      <c r="U132" s="303">
        <v>0</v>
      </c>
      <c r="V132" s="303">
        <v>0</v>
      </c>
      <c r="W132" s="303">
        <v>0</v>
      </c>
      <c r="X132" s="303">
        <v>0</v>
      </c>
      <c r="Y132" s="303">
        <v>0</v>
      </c>
      <c r="Z132" s="303">
        <v>0</v>
      </c>
      <c r="AA132" s="303">
        <v>0</v>
      </c>
    </row>
    <row r="133" spans="1:27" outlineLevel="1" x14ac:dyDescent="0.3">
      <c r="A133" s="203" t="s">
        <v>321</v>
      </c>
      <c r="B133" s="131"/>
      <c r="C133" s="131">
        <f>+('[1]N EERR RODEO'!C133*P133)+((('[1]N EERR RODEO'!C133*(100%-P133))/(1+TASAS!$B$9)))</f>
        <v>245.49216297283792</v>
      </c>
      <c r="D133" s="131">
        <f>+('[1]N EERR RODEO'!D133*Q133)+((('[1]N EERR RODEO'!D133*(100%-Q133))/(1+TASAS!$C$9)))</f>
        <v>29.526439399331011</v>
      </c>
      <c r="E133" s="131">
        <f>+('[1]N EERR RODEO'!E133*R133)+((('[1]N EERR RODEO'!E133*(100%-R133))/(1+TASAS!$D$9)))</f>
        <v>17.483952077861645</v>
      </c>
      <c r="F133" s="131">
        <f>+('[1]N EERR RODEO'!F133*S133)+((('[1]N EERR RODEO'!F133*(100%-S133))/(1+TASAS!$E$9)))</f>
        <v>62.847302452316072</v>
      </c>
      <c r="G133" s="131">
        <f>+('[1]N EERR RODEO'!G133*T133)+((('[1]N EERR RODEO'!G133*(100%-T133))/(1+TASAS!$F$9)))</f>
        <v>42.346618120138032</v>
      </c>
      <c r="H133" s="131">
        <f>+('[1]N EERR RODEO'!H133*U133)+((('[1]N EERR RODEO'!H133*(100%-U133))/(1+TASAS!$G$9)))</f>
        <v>27.6971192984354</v>
      </c>
      <c r="I133" s="131">
        <f>+('[1]N EERR RODEO'!I133*V133)+((('[1]N EERR RODEO'!I133*(100%-V133))/(1+TASAS!$H$9)))</f>
        <v>0</v>
      </c>
      <c r="J133" s="131">
        <f>+('[1]N EERR RODEO'!J133*W133)+((('[1]N EERR RODEO'!J133*(100%-W133))/(1+TASAS!$I$9)))</f>
        <v>0</v>
      </c>
      <c r="K133" s="131">
        <f>+('[1]N EERR RODEO'!K133*X133)+((('[1]N EERR RODEO'!K133*(100%-X133))/(1+TASAS!$J$9)))</f>
        <v>0</v>
      </c>
      <c r="L133" s="131">
        <f>+('[1]N EERR RODEO'!L133*Y133)+((('[1]N EERR RODEO'!L133*(100%-Y133))/(1+TASAS!$K$9)))</f>
        <v>0</v>
      </c>
      <c r="M133" s="131">
        <f>+('[1]N EERR RODEO'!M133*Z133)+((('[1]N EERR RODEO'!M133*(100%-Z133))/(1+TASAS!$L$9)))</f>
        <v>0</v>
      </c>
      <c r="N133" s="131">
        <f>+('[1]N EERR RODEO'!N133*AA133)+((('[1]N EERR RODEO'!N133*(100%-AA133))/(1+TASAS!$M$9)))</f>
        <v>0</v>
      </c>
      <c r="O133" s="194">
        <f t="shared" si="21"/>
        <v>425.39359432092004</v>
      </c>
      <c r="P133" s="303">
        <v>0</v>
      </c>
      <c r="Q133" s="303">
        <v>0</v>
      </c>
      <c r="R133" s="303">
        <v>0</v>
      </c>
      <c r="S133" s="303">
        <v>0</v>
      </c>
      <c r="T133" s="303">
        <v>0</v>
      </c>
      <c r="U133" s="303">
        <v>0</v>
      </c>
      <c r="V133" s="303">
        <v>0</v>
      </c>
      <c r="W133" s="303">
        <v>0</v>
      </c>
      <c r="X133" s="303">
        <v>0</v>
      </c>
      <c r="Y133" s="303">
        <v>0</v>
      </c>
      <c r="Z133" s="303">
        <v>0</v>
      </c>
      <c r="AA133" s="303">
        <v>0</v>
      </c>
    </row>
    <row r="134" spans="1:27" outlineLevel="1" x14ac:dyDescent="0.3">
      <c r="A134" s="203" t="s">
        <v>322</v>
      </c>
      <c r="B134" s="131"/>
      <c r="C134" s="131">
        <f>+('[1]N EERR RODEO'!C134*P134)+((('[1]N EERR RODEO'!C134*(100%-P134))/(1+TASAS!$B$9)))</f>
        <v>0</v>
      </c>
      <c r="D134" s="131">
        <f>+('[1]N EERR RODEO'!D134*Q134)+((('[1]N EERR RODEO'!D134*(100%-Q134))/(1+TASAS!$C$9)))</f>
        <v>0</v>
      </c>
      <c r="E134" s="131">
        <f>+('[1]N EERR RODEO'!E134*R134)+((('[1]N EERR RODEO'!E134*(100%-R134))/(1+TASAS!$D$9)))</f>
        <v>120</v>
      </c>
      <c r="F134" s="131">
        <f>+('[1]N EERR RODEO'!F134*S134)+((('[1]N EERR RODEO'!F134*(100%-S134))/(1+TASAS!$E$9)))</f>
        <v>0</v>
      </c>
      <c r="G134" s="131">
        <f>+('[1]N EERR RODEO'!G134*T134)+((('[1]N EERR RODEO'!G134*(100%-T134))/(1+TASAS!$F$9)))</f>
        <v>0</v>
      </c>
      <c r="H134" s="131">
        <f>+('[1]N EERR RODEO'!H134*U134)+((('[1]N EERR RODEO'!H134*(100%-U134))/(1+TASAS!$G$9)))</f>
        <v>0</v>
      </c>
      <c r="I134" s="131">
        <f>+('[1]N EERR RODEO'!I134*V134)+((('[1]N EERR RODEO'!I134*(100%-V134))/(1+TASAS!$H$9)))</f>
        <v>0</v>
      </c>
      <c r="J134" s="131">
        <f>+('[1]N EERR RODEO'!J134*W134)+((('[1]N EERR RODEO'!J134*(100%-W134))/(1+TASAS!$I$9)))</f>
        <v>0</v>
      </c>
      <c r="K134" s="131">
        <f>+('[1]N EERR RODEO'!K134*X134)+((('[1]N EERR RODEO'!K134*(100%-X134))/(1+TASAS!$J$9)))</f>
        <v>0</v>
      </c>
      <c r="L134" s="131">
        <f>+('[1]N EERR RODEO'!L134*Y134)+((('[1]N EERR RODEO'!L134*(100%-Y134))/(1+TASAS!$K$9)))</f>
        <v>0</v>
      </c>
      <c r="M134" s="131">
        <f>+('[1]N EERR RODEO'!M134*Z134)+((('[1]N EERR RODEO'!M134*(100%-Z134))/(1+TASAS!$L$9)))</f>
        <v>0</v>
      </c>
      <c r="N134" s="131">
        <f>+('[1]N EERR RODEO'!N134*AA134)+((('[1]N EERR RODEO'!N134*(100%-AA134))/(1+TASAS!$M$9)))</f>
        <v>0</v>
      </c>
      <c r="O134" s="194">
        <f t="shared" si="21"/>
        <v>120</v>
      </c>
      <c r="P134" s="303">
        <v>1</v>
      </c>
      <c r="Q134" s="303">
        <v>1</v>
      </c>
      <c r="R134" s="303">
        <v>1</v>
      </c>
      <c r="S134" s="303">
        <v>1</v>
      </c>
      <c r="T134" s="303">
        <v>1</v>
      </c>
      <c r="U134" s="303">
        <v>1</v>
      </c>
      <c r="V134" s="303">
        <v>1</v>
      </c>
      <c r="W134" s="303">
        <v>1</v>
      </c>
      <c r="X134" s="303">
        <v>1</v>
      </c>
      <c r="Y134" s="303">
        <v>1</v>
      </c>
      <c r="Z134" s="303">
        <v>1</v>
      </c>
      <c r="AA134" s="303">
        <v>1</v>
      </c>
    </row>
    <row r="135" spans="1:27" outlineLevel="1" x14ac:dyDescent="0.3">
      <c r="A135" s="203" t="s">
        <v>323</v>
      </c>
      <c r="B135" s="131"/>
      <c r="C135" s="131">
        <f>+('[1]N EERR RODEO'!C135*P135)+((('[1]N EERR RODEO'!C135*(100%-P135))/(1+TASAS!$B$9)))</f>
        <v>0</v>
      </c>
      <c r="D135" s="131">
        <f>+('[1]N EERR RODEO'!D135*Q135)+((('[1]N EERR RODEO'!D135*(100%-Q135))/(1+TASAS!$C$9)))</f>
        <v>0</v>
      </c>
      <c r="E135" s="131">
        <f>+('[1]N EERR RODEO'!E135*R135)+((('[1]N EERR RODEO'!E135*(100%-R135))/(1+TASAS!$D$9)))</f>
        <v>0</v>
      </c>
      <c r="F135" s="131">
        <f>+('[1]N EERR RODEO'!F135*S135)+((('[1]N EERR RODEO'!F135*(100%-S135))/(1+TASAS!$E$9)))</f>
        <v>0</v>
      </c>
      <c r="G135" s="131">
        <f>+('[1]N EERR RODEO'!G135*T135)+((('[1]N EERR RODEO'!G135*(100%-T135))/(1+TASAS!$F$9)))</f>
        <v>0</v>
      </c>
      <c r="H135" s="131">
        <f>+('[1]N EERR RODEO'!H135*U135)+((('[1]N EERR RODEO'!H135*(100%-U135))/(1+TASAS!$G$9)))</f>
        <v>0</v>
      </c>
      <c r="I135" s="131">
        <f>+('[1]N EERR RODEO'!I135*V135)+((('[1]N EERR RODEO'!I135*(100%-V135))/(1+TASAS!$H$9)))</f>
        <v>0</v>
      </c>
      <c r="J135" s="131">
        <f>+('[1]N EERR RODEO'!J135*W135)+((('[1]N EERR RODEO'!J135*(100%-W135))/(1+TASAS!$I$9)))</f>
        <v>0</v>
      </c>
      <c r="K135" s="131">
        <f>+('[1]N EERR RODEO'!K135*X135)+((('[1]N EERR RODEO'!K135*(100%-X135))/(1+TASAS!$J$9)))</f>
        <v>0</v>
      </c>
      <c r="L135" s="131">
        <f>+('[1]N EERR RODEO'!L135*Y135)+((('[1]N EERR RODEO'!L135*(100%-Y135))/(1+TASAS!$K$9)))</f>
        <v>0</v>
      </c>
      <c r="M135" s="131">
        <f>+('[1]N EERR RODEO'!M135*Z135)+((('[1]N EERR RODEO'!M135*(100%-Z135))/(1+TASAS!$L$9)))</f>
        <v>0</v>
      </c>
      <c r="N135" s="131">
        <f>+('[1]N EERR RODEO'!N135*AA135)+((('[1]N EERR RODEO'!N135*(100%-AA135))/(1+TASAS!$M$9)))</f>
        <v>0</v>
      </c>
      <c r="O135" s="194">
        <f t="shared" si="21"/>
        <v>0</v>
      </c>
      <c r="P135" s="303">
        <v>0</v>
      </c>
      <c r="Q135" s="303">
        <v>0</v>
      </c>
      <c r="R135" s="303">
        <v>0</v>
      </c>
      <c r="S135" s="303">
        <v>0</v>
      </c>
      <c r="T135" s="303">
        <v>0</v>
      </c>
      <c r="U135" s="303">
        <v>0</v>
      </c>
      <c r="V135" s="303">
        <v>0</v>
      </c>
      <c r="W135" s="303">
        <v>0</v>
      </c>
      <c r="X135" s="303">
        <v>0</v>
      </c>
      <c r="Y135" s="303">
        <v>0</v>
      </c>
      <c r="Z135" s="303">
        <v>0</v>
      </c>
      <c r="AA135" s="303">
        <v>0</v>
      </c>
    </row>
    <row r="136" spans="1:27" outlineLevel="1" x14ac:dyDescent="0.3">
      <c r="A136" s="203" t="s">
        <v>324</v>
      </c>
      <c r="B136" s="131"/>
      <c r="C136" s="131">
        <f>+('[1]N EERR RODEO'!C136*P136)+((('[1]N EERR RODEO'!C136*(100%-P136))/(1+TASAS!$B$9)))</f>
        <v>150.15666833305565</v>
      </c>
      <c r="D136" s="131">
        <f>+('[1]N EERR RODEO'!D136*Q136)+((('[1]N EERR RODEO'!D136*(100%-Q136))/(1+TASAS!$C$9)))</f>
        <v>158.17735392498756</v>
      </c>
      <c r="E136" s="131">
        <f>+('[1]N EERR RODEO'!E136*R136)+((('[1]N EERR RODEO'!E136*(100%-R136))/(1+TASAS!$D$9)))</f>
        <v>143.11460773410943</v>
      </c>
      <c r="F136" s="131">
        <f>+('[1]N EERR RODEO'!F136*S136)+((('[1]N EERR RODEO'!F136*(100%-S136))/(1+TASAS!$E$9)))</f>
        <v>175.82281043207473</v>
      </c>
      <c r="G136" s="131">
        <f>+('[1]N EERR RODEO'!G136*T136)+((('[1]N EERR RODEO'!G136*(100%-T136))/(1+TASAS!$F$9)))</f>
        <v>205.70320085395099</v>
      </c>
      <c r="H136" s="131">
        <f>+('[1]N EERR RODEO'!H136*U136)+((('[1]N EERR RODEO'!H136*(100%-U136))/(1+TASAS!$G$9)))</f>
        <v>266.70120623673063</v>
      </c>
      <c r="I136" s="131">
        <f>+('[1]N EERR RODEO'!I136*V136)+((('[1]N EERR RODEO'!I136*(100%-V136))/(1+TASAS!$H$9)))</f>
        <v>0</v>
      </c>
      <c r="J136" s="131">
        <f>+('[1]N EERR RODEO'!J136*W136)+((('[1]N EERR RODEO'!J136*(100%-W136))/(1+TASAS!$I$9)))</f>
        <v>0</v>
      </c>
      <c r="K136" s="131">
        <f>+('[1]N EERR RODEO'!K136*X136)+((('[1]N EERR RODEO'!K136*(100%-X136))/(1+TASAS!$J$9)))</f>
        <v>0</v>
      </c>
      <c r="L136" s="131">
        <f>+('[1]N EERR RODEO'!L136*Y136)+((('[1]N EERR RODEO'!L136*(100%-Y136))/(1+TASAS!$K$9)))</f>
        <v>0</v>
      </c>
      <c r="M136" s="131">
        <f>+('[1]N EERR RODEO'!M136*Z136)+((('[1]N EERR RODEO'!M136*(100%-Z136))/(1+TASAS!$L$9)))</f>
        <v>0</v>
      </c>
      <c r="N136" s="131">
        <f>+('[1]N EERR RODEO'!N136*AA136)+((('[1]N EERR RODEO'!N136*(100%-AA136))/(1+TASAS!$M$9)))</f>
        <v>0</v>
      </c>
      <c r="O136" s="194">
        <f t="shared" si="21"/>
        <v>1099.675847514909</v>
      </c>
      <c r="P136" s="303">
        <v>0</v>
      </c>
      <c r="Q136" s="303">
        <v>0</v>
      </c>
      <c r="R136" s="303">
        <v>0</v>
      </c>
      <c r="S136" s="303">
        <v>0</v>
      </c>
      <c r="T136" s="303">
        <v>0</v>
      </c>
      <c r="U136" s="303">
        <v>0</v>
      </c>
      <c r="V136" s="303">
        <v>0</v>
      </c>
      <c r="W136" s="303">
        <v>0</v>
      </c>
      <c r="X136" s="303">
        <v>0</v>
      </c>
      <c r="Y136" s="303">
        <v>0</v>
      </c>
      <c r="Z136" s="303">
        <v>0</v>
      </c>
      <c r="AA136" s="303">
        <v>0</v>
      </c>
    </row>
    <row r="137" spans="1:27" outlineLevel="1" x14ac:dyDescent="0.3">
      <c r="A137" s="203"/>
      <c r="B137" s="131"/>
      <c r="C137" s="131">
        <f>+('[1]N EERR RODEO'!C137*P137)+((('[1]N EERR RODEO'!C137*(100%-P137))/(1+TASAS!$B$9)))</f>
        <v>0</v>
      </c>
      <c r="D137" s="131">
        <f>+('[1]N EERR RODEO'!D137*Q137)+((('[1]N EERR RODEO'!D137*(100%-Q137))/(1+TASAS!$C$9)))</f>
        <v>0</v>
      </c>
      <c r="E137" s="131">
        <f>+('[1]N EERR RODEO'!E137*R137)+((('[1]N EERR RODEO'!E137*(100%-R137))/(1+TASAS!$D$9)))</f>
        <v>0</v>
      </c>
      <c r="F137" s="131">
        <f>+('[1]N EERR RODEO'!F137*S137)+((('[1]N EERR RODEO'!F137*(100%-S137))/(1+TASAS!$E$9)))</f>
        <v>0</v>
      </c>
      <c r="G137" s="131">
        <f>+('[1]N EERR RODEO'!G137*T137)+((('[1]N EERR RODEO'!G137*(100%-T137))/(1+TASAS!$F$9)))</f>
        <v>0</v>
      </c>
      <c r="H137" s="131">
        <f>+('[1]N EERR RODEO'!H137*U137)+((('[1]N EERR RODEO'!H137*(100%-U137))/(1+TASAS!$G$9)))</f>
        <v>0</v>
      </c>
      <c r="I137" s="131">
        <f>+('[1]N EERR RODEO'!I137*V137)+((('[1]N EERR RODEO'!I137*(100%-V137))/(1+TASAS!$H$9)))</f>
        <v>0</v>
      </c>
      <c r="J137" s="131">
        <f>+('[1]N EERR RODEO'!J137*W137)+((('[1]N EERR RODEO'!J137*(100%-W137))/(1+TASAS!$I$9)))</f>
        <v>0</v>
      </c>
      <c r="K137" s="131">
        <f>+('[1]N EERR RODEO'!K137*X137)+((('[1]N EERR RODEO'!K137*(100%-X137))/(1+TASAS!$J$9)))</f>
        <v>0</v>
      </c>
      <c r="L137" s="131">
        <f>+('[1]N EERR RODEO'!L137*Y137)+((('[1]N EERR RODEO'!L137*(100%-Y137))/(1+TASAS!$K$9)))</f>
        <v>0</v>
      </c>
      <c r="M137" s="131">
        <f>+('[1]N EERR RODEO'!M137*Z137)+((('[1]N EERR RODEO'!M137*(100%-Z137))/(1+TASAS!$L$9)))</f>
        <v>0</v>
      </c>
      <c r="N137" s="131">
        <f>+('[1]N EERR RODEO'!N137*AA137)+((('[1]N EERR RODEO'!N137*(100%-AA137))/(1+TASAS!$M$9)))</f>
        <v>0</v>
      </c>
      <c r="O137" s="194">
        <f t="shared" si="21"/>
        <v>0</v>
      </c>
      <c r="P137" s="303"/>
      <c r="Q137" s="303"/>
      <c r="R137" s="303"/>
      <c r="S137" s="303"/>
      <c r="T137" s="303"/>
      <c r="U137" s="303"/>
      <c r="V137" s="303"/>
      <c r="W137" s="303"/>
      <c r="X137" s="303"/>
      <c r="Y137" s="303"/>
      <c r="Z137" s="303"/>
      <c r="AA137" s="303"/>
    </row>
    <row r="138" spans="1:27" outlineLevel="1" x14ac:dyDescent="0.3">
      <c r="A138" s="203"/>
      <c r="B138" s="131"/>
      <c r="C138" s="131">
        <f>+('[1]N EERR RODEO'!C138*P138)+((('[1]N EERR RODEO'!C138*(100%-P138))/(1+TASAS!$B$9)))</f>
        <v>0</v>
      </c>
      <c r="D138" s="131">
        <f>+('[1]N EERR RODEO'!D138*Q138)+((('[1]N EERR RODEO'!D138*(100%-Q138))/(1+TASAS!$C$9)))</f>
        <v>0</v>
      </c>
      <c r="E138" s="131">
        <f>+('[1]N EERR RODEO'!E138*R138)+((('[1]N EERR RODEO'!E138*(100%-R138))/(1+TASAS!$D$9)))</f>
        <v>0</v>
      </c>
      <c r="F138" s="131">
        <f>+('[1]N EERR RODEO'!F138*S138)+((('[1]N EERR RODEO'!F138*(100%-S138))/(1+TASAS!$E$9)))</f>
        <v>0</v>
      </c>
      <c r="G138" s="131">
        <f>+('[1]N EERR RODEO'!G138*T138)+((('[1]N EERR RODEO'!G138*(100%-T138))/(1+TASAS!$F$9)))</f>
        <v>0</v>
      </c>
      <c r="H138" s="131">
        <f>+('[1]N EERR RODEO'!H138*U138)+((('[1]N EERR RODEO'!H138*(100%-U138))/(1+TASAS!$G$9)))</f>
        <v>0</v>
      </c>
      <c r="I138" s="131">
        <f>+('[1]N EERR RODEO'!I138*V138)+((('[1]N EERR RODEO'!I138*(100%-V138))/(1+TASAS!$H$9)))</f>
        <v>0</v>
      </c>
      <c r="J138" s="131">
        <f>+('[1]N EERR RODEO'!J138*W138)+((('[1]N EERR RODEO'!J138*(100%-W138))/(1+TASAS!$I$9)))</f>
        <v>0</v>
      </c>
      <c r="K138" s="131">
        <f>+('[1]N EERR RODEO'!K138*X138)+((('[1]N EERR RODEO'!K138*(100%-X138))/(1+TASAS!$J$9)))</f>
        <v>0</v>
      </c>
      <c r="L138" s="131">
        <f>+('[1]N EERR RODEO'!L138*Y138)+((('[1]N EERR RODEO'!L138*(100%-Y138))/(1+TASAS!$K$9)))</f>
        <v>0</v>
      </c>
      <c r="M138" s="131">
        <f>+('[1]N EERR RODEO'!M138*Z138)+((('[1]N EERR RODEO'!M138*(100%-Z138))/(1+TASAS!$L$9)))</f>
        <v>0</v>
      </c>
      <c r="N138" s="131">
        <f>+('[1]N EERR RODEO'!N138*AA138)+((('[1]N EERR RODEO'!N138*(100%-AA138))/(1+TASAS!$M$9)))</f>
        <v>0</v>
      </c>
      <c r="O138" s="194">
        <f t="shared" si="21"/>
        <v>0</v>
      </c>
      <c r="P138" s="303"/>
      <c r="Q138" s="303"/>
      <c r="R138" s="303"/>
      <c r="S138" s="303"/>
      <c r="T138" s="303"/>
      <c r="U138" s="303"/>
      <c r="V138" s="303"/>
      <c r="W138" s="303"/>
      <c r="X138" s="303"/>
      <c r="Y138" s="303"/>
      <c r="Z138" s="303"/>
      <c r="AA138" s="303"/>
    </row>
    <row r="139" spans="1:27" s="187" customFormat="1" ht="15.6" x14ac:dyDescent="0.3">
      <c r="A139" s="209" t="s">
        <v>75</v>
      </c>
      <c r="B139" s="186">
        <f>SUM(B140:B171)</f>
        <v>0</v>
      </c>
      <c r="C139" s="186">
        <f t="shared" ref="C139:N139" si="22">SUM(C140:C171)</f>
        <v>3337.6</v>
      </c>
      <c r="D139" s="186">
        <f t="shared" si="22"/>
        <v>1092.568254928475</v>
      </c>
      <c r="E139" s="186">
        <f t="shared" si="22"/>
        <v>4093.1439220279362</v>
      </c>
      <c r="F139" s="186">
        <f t="shared" si="22"/>
        <v>4828.1264831451927</v>
      </c>
      <c r="G139" s="186">
        <f t="shared" si="22"/>
        <v>4476.9398572849041</v>
      </c>
      <c r="H139" s="186">
        <f t="shared" si="22"/>
        <v>3854.249207900039</v>
      </c>
      <c r="I139" s="186">
        <f t="shared" si="22"/>
        <v>0</v>
      </c>
      <c r="J139" s="186">
        <f t="shared" si="22"/>
        <v>0</v>
      </c>
      <c r="K139" s="186">
        <f t="shared" si="22"/>
        <v>0</v>
      </c>
      <c r="L139" s="186">
        <f t="shared" si="22"/>
        <v>0</v>
      </c>
      <c r="M139" s="186">
        <f t="shared" si="22"/>
        <v>0</v>
      </c>
      <c r="N139" s="186">
        <f t="shared" si="22"/>
        <v>0</v>
      </c>
      <c r="O139" s="210">
        <f t="shared" ref="O139" si="23">SUM(O140:O171)</f>
        <v>21682.627725286548</v>
      </c>
      <c r="P139" s="305"/>
      <c r="Q139" s="305"/>
      <c r="R139" s="305"/>
      <c r="S139" s="305"/>
      <c r="T139" s="305"/>
      <c r="U139" s="305"/>
      <c r="V139" s="305"/>
      <c r="W139" s="305"/>
      <c r="X139" s="305"/>
      <c r="Y139" s="305"/>
      <c r="Z139" s="305"/>
      <c r="AA139" s="305"/>
    </row>
    <row r="140" spans="1:27" outlineLevel="2" x14ac:dyDescent="0.3">
      <c r="A140" s="203" t="s">
        <v>325</v>
      </c>
      <c r="B140" s="131"/>
      <c r="C140" s="131">
        <f>+('[1]N EERR RODEO'!C140*P140)+((('[1]N EERR RODEO'!C140*(100%-P140))/(1+TASAS!$B$9)))</f>
        <v>0</v>
      </c>
      <c r="D140" s="131">
        <f>+('[1]N EERR RODEO'!D140*Q140)+((('[1]N EERR RODEO'!D140*(100%-Q140))/(1+TASAS!$C$9)))</f>
        <v>0</v>
      </c>
      <c r="E140" s="131">
        <f>+('[1]N EERR RODEO'!E140*R140)+((('[1]N EERR RODEO'!E140*(100%-R140))/(1+TASAS!$D$9)))</f>
        <v>0</v>
      </c>
      <c r="F140" s="131">
        <f>+('[1]N EERR RODEO'!F140*S140)+((('[1]N EERR RODEO'!F140*(100%-S140))/(1+TASAS!$E$9)))</f>
        <v>0</v>
      </c>
      <c r="G140" s="131">
        <f>+('[1]N EERR RODEO'!G140*T140)+((('[1]N EERR RODEO'!G140*(100%-T140))/(1+TASAS!$F$9)))</f>
        <v>0</v>
      </c>
      <c r="H140" s="131">
        <f>+('[1]N EERR RODEO'!H140*U140)+((('[1]N EERR RODEO'!H140*(100%-U140))/(1+TASAS!$G$9)))</f>
        <v>0</v>
      </c>
      <c r="I140" s="131">
        <f>+('[1]N EERR RODEO'!I140*V140)+((('[1]N EERR RODEO'!I140*(100%-V140))/(1+TASAS!$H$9)))</f>
        <v>0</v>
      </c>
      <c r="J140" s="131">
        <f>+('[1]N EERR RODEO'!J140*W140)+((('[1]N EERR RODEO'!J140*(100%-W140))/(1+TASAS!$I$9)))</f>
        <v>0</v>
      </c>
      <c r="K140" s="131">
        <f>+('[1]N EERR RODEO'!K140*X140)+((('[1]N EERR RODEO'!K140*(100%-X140))/(1+TASAS!$J$9)))</f>
        <v>0</v>
      </c>
      <c r="L140" s="131">
        <f>+('[1]N EERR RODEO'!L140*Y140)+((('[1]N EERR RODEO'!L140*(100%-Y140))/(1+TASAS!$K$9)))</f>
        <v>0</v>
      </c>
      <c r="M140" s="131">
        <f>+('[1]N EERR RODEO'!M140*Z140)+((('[1]N EERR RODEO'!M140*(100%-Z140))/(1+TASAS!$L$9)))</f>
        <v>0</v>
      </c>
      <c r="N140" s="131">
        <f>+('[1]N EERR RODEO'!N140*AA140)+((('[1]N EERR RODEO'!N140*(100%-AA140))/(1+TASAS!$M$9)))</f>
        <v>0</v>
      </c>
      <c r="O140" s="194">
        <f t="shared" si="21"/>
        <v>0</v>
      </c>
      <c r="P140" s="303">
        <v>0</v>
      </c>
      <c r="Q140" s="303">
        <v>0</v>
      </c>
      <c r="R140" s="303">
        <v>0</v>
      </c>
      <c r="S140" s="303">
        <v>0</v>
      </c>
      <c r="T140" s="303">
        <v>0</v>
      </c>
      <c r="U140" s="303">
        <v>0</v>
      </c>
      <c r="V140" s="303">
        <v>0</v>
      </c>
      <c r="W140" s="303">
        <v>0</v>
      </c>
      <c r="X140" s="303">
        <v>0</v>
      </c>
      <c r="Y140" s="303">
        <v>0</v>
      </c>
      <c r="Z140" s="303">
        <v>0</v>
      </c>
      <c r="AA140" s="303">
        <v>0</v>
      </c>
    </row>
    <row r="141" spans="1:27" outlineLevel="2" x14ac:dyDescent="0.3">
      <c r="A141" s="203" t="s">
        <v>326</v>
      </c>
      <c r="B141" s="131"/>
      <c r="C141" s="131">
        <f>+('[1]N EERR RODEO'!C141*P141)+((('[1]N EERR RODEO'!C141*(100%-P141))/(1+TASAS!$B$9)))</f>
        <v>0</v>
      </c>
      <c r="D141" s="131">
        <f>+('[1]N EERR RODEO'!D141*Q141)+((('[1]N EERR RODEO'!D141*(100%-Q141))/(1+TASAS!$C$9)))</f>
        <v>0</v>
      </c>
      <c r="E141" s="131">
        <f>+('[1]N EERR RODEO'!E141*R141)+((('[1]N EERR RODEO'!E141*(100%-R141))/(1+TASAS!$D$9)))</f>
        <v>0</v>
      </c>
      <c r="F141" s="131">
        <f>+('[1]N EERR RODEO'!F141*S141)+((('[1]N EERR RODEO'!F141*(100%-S141))/(1+TASAS!$E$9)))</f>
        <v>0</v>
      </c>
      <c r="G141" s="131">
        <f>+('[1]N EERR RODEO'!G141*T141)+((('[1]N EERR RODEO'!G141*(100%-T141))/(1+TASAS!$F$9)))</f>
        <v>0</v>
      </c>
      <c r="H141" s="131">
        <f>+('[1]N EERR RODEO'!H141*U141)+((('[1]N EERR RODEO'!H141*(100%-U141))/(1+TASAS!$G$9)))</f>
        <v>0</v>
      </c>
      <c r="I141" s="131">
        <f>+('[1]N EERR RODEO'!I141*V141)+((('[1]N EERR RODEO'!I141*(100%-V141))/(1+TASAS!$H$9)))</f>
        <v>0</v>
      </c>
      <c r="J141" s="131">
        <f>+('[1]N EERR RODEO'!J141*W141)+((('[1]N EERR RODEO'!J141*(100%-W141))/(1+TASAS!$I$9)))</f>
        <v>0</v>
      </c>
      <c r="K141" s="131">
        <f>+('[1]N EERR RODEO'!K141*X141)+((('[1]N EERR RODEO'!K141*(100%-X141))/(1+TASAS!$J$9)))</f>
        <v>0</v>
      </c>
      <c r="L141" s="131">
        <f>+('[1]N EERR RODEO'!L141*Y141)+((('[1]N EERR RODEO'!L141*(100%-Y141))/(1+TASAS!$K$9)))</f>
        <v>0</v>
      </c>
      <c r="M141" s="131">
        <f>+('[1]N EERR RODEO'!M141*Z141)+((('[1]N EERR RODEO'!M141*(100%-Z141))/(1+TASAS!$L$9)))</f>
        <v>0</v>
      </c>
      <c r="N141" s="131">
        <f>+('[1]N EERR RODEO'!N141*AA141)+((('[1]N EERR RODEO'!N141*(100%-AA141))/(1+TASAS!$M$9)))</f>
        <v>0</v>
      </c>
      <c r="O141" s="194">
        <f t="shared" si="21"/>
        <v>0</v>
      </c>
      <c r="P141" s="303">
        <v>0</v>
      </c>
      <c r="Q141" s="303">
        <v>0</v>
      </c>
      <c r="R141" s="303">
        <v>0</v>
      </c>
      <c r="S141" s="303">
        <v>0</v>
      </c>
      <c r="T141" s="303">
        <v>0</v>
      </c>
      <c r="U141" s="303">
        <v>0</v>
      </c>
      <c r="V141" s="303">
        <v>0</v>
      </c>
      <c r="W141" s="303">
        <v>0</v>
      </c>
      <c r="X141" s="303">
        <v>0</v>
      </c>
      <c r="Y141" s="303">
        <v>0</v>
      </c>
      <c r="Z141" s="303">
        <v>0</v>
      </c>
      <c r="AA141" s="303">
        <v>0</v>
      </c>
    </row>
    <row r="142" spans="1:27" outlineLevel="2" x14ac:dyDescent="0.3">
      <c r="A142" s="203" t="s">
        <v>327</v>
      </c>
      <c r="B142" s="131"/>
      <c r="C142" s="131">
        <f>+('[1]N EERR RODEO'!C142*P142)+((('[1]N EERR RODEO'!C142*(100%-P142))/(1+TASAS!$B$9)))</f>
        <v>0</v>
      </c>
      <c r="D142" s="131">
        <f>+('[1]N EERR RODEO'!D142*Q142)+((('[1]N EERR RODEO'!D142*(100%-Q142))/(1+TASAS!$C$9)))</f>
        <v>0</v>
      </c>
      <c r="E142" s="131">
        <f>+('[1]N EERR RODEO'!E142*R142)+((('[1]N EERR RODEO'!E142*(100%-R142))/(1+TASAS!$D$9)))</f>
        <v>0</v>
      </c>
      <c r="F142" s="131">
        <f>+('[1]N EERR RODEO'!F142*S142)+((('[1]N EERR RODEO'!F142*(100%-S142))/(1+TASAS!$E$9)))</f>
        <v>0</v>
      </c>
      <c r="G142" s="131">
        <f>+('[1]N EERR RODEO'!G142*T142)+((('[1]N EERR RODEO'!G142*(100%-T142))/(1+TASAS!$F$9)))</f>
        <v>0</v>
      </c>
      <c r="H142" s="131">
        <f>+('[1]N EERR RODEO'!H142*U142)+((('[1]N EERR RODEO'!H142*(100%-U142))/(1+TASAS!$G$9)))</f>
        <v>0</v>
      </c>
      <c r="I142" s="131">
        <f>+('[1]N EERR RODEO'!I142*V142)+((('[1]N EERR RODEO'!I142*(100%-V142))/(1+TASAS!$H$9)))</f>
        <v>0</v>
      </c>
      <c r="J142" s="131">
        <f>+('[1]N EERR RODEO'!J142*W142)+((('[1]N EERR RODEO'!J142*(100%-W142))/(1+TASAS!$I$9)))</f>
        <v>0</v>
      </c>
      <c r="K142" s="131">
        <f>+('[1]N EERR RODEO'!K142*X142)+((('[1]N EERR RODEO'!K142*(100%-X142))/(1+TASAS!$J$9)))</f>
        <v>0</v>
      </c>
      <c r="L142" s="131">
        <f>+('[1]N EERR RODEO'!L142*Y142)+((('[1]N EERR RODEO'!L142*(100%-Y142))/(1+TASAS!$K$9)))</f>
        <v>0</v>
      </c>
      <c r="M142" s="131">
        <f>+('[1]N EERR RODEO'!M142*Z142)+((('[1]N EERR RODEO'!M142*(100%-Z142))/(1+TASAS!$L$9)))</f>
        <v>0</v>
      </c>
      <c r="N142" s="131">
        <f>+('[1]N EERR RODEO'!N142*AA142)+((('[1]N EERR RODEO'!N142*(100%-AA142))/(1+TASAS!$M$9)))</f>
        <v>0</v>
      </c>
      <c r="O142" s="194">
        <f t="shared" si="21"/>
        <v>0</v>
      </c>
      <c r="P142" s="303">
        <v>1</v>
      </c>
      <c r="Q142" s="303">
        <v>1</v>
      </c>
      <c r="R142" s="303">
        <v>1</v>
      </c>
      <c r="S142" s="303">
        <v>1</v>
      </c>
      <c r="T142" s="303">
        <v>1</v>
      </c>
      <c r="U142" s="303">
        <v>1</v>
      </c>
      <c r="V142" s="303">
        <v>1</v>
      </c>
      <c r="W142" s="303">
        <v>1</v>
      </c>
      <c r="X142" s="303">
        <v>1</v>
      </c>
      <c r="Y142" s="303">
        <v>1</v>
      </c>
      <c r="Z142" s="303">
        <v>1</v>
      </c>
      <c r="AA142" s="303">
        <v>1</v>
      </c>
    </row>
    <row r="143" spans="1:27" outlineLevel="2" x14ac:dyDescent="0.3">
      <c r="A143" s="203" t="s">
        <v>328</v>
      </c>
      <c r="B143" s="131"/>
      <c r="C143" s="131">
        <f>+('[1]N EERR RODEO'!C143*P143)+((('[1]N EERR RODEO'!C143*(100%-P143))/(1+TASAS!$B$9)))</f>
        <v>0</v>
      </c>
      <c r="D143" s="131">
        <f>+('[1]N EERR RODEO'!D143*Q143)+((('[1]N EERR RODEO'!D143*(100%-Q143))/(1+TASAS!$C$9)))</f>
        <v>0</v>
      </c>
      <c r="E143" s="131">
        <f>+('[1]N EERR RODEO'!E143*R143)+((('[1]N EERR RODEO'!E143*(100%-R143))/(1+TASAS!$D$9)))</f>
        <v>0</v>
      </c>
      <c r="F143" s="131">
        <f>+('[1]N EERR RODEO'!F143*S143)+((('[1]N EERR RODEO'!F143*(100%-S143))/(1+TASAS!$E$9)))</f>
        <v>0</v>
      </c>
      <c r="G143" s="131">
        <f>+('[1]N EERR RODEO'!G143*T143)+((('[1]N EERR RODEO'!G143*(100%-T143))/(1+TASAS!$F$9)))</f>
        <v>0</v>
      </c>
      <c r="H143" s="131">
        <f>+('[1]N EERR RODEO'!H143*U143)+((('[1]N EERR RODEO'!H143*(100%-U143))/(1+TASAS!$G$9)))</f>
        <v>0</v>
      </c>
      <c r="I143" s="131">
        <f>+('[1]N EERR RODEO'!I143*V143)+((('[1]N EERR RODEO'!I143*(100%-V143))/(1+TASAS!$H$9)))</f>
        <v>0</v>
      </c>
      <c r="J143" s="131">
        <f>+('[1]N EERR RODEO'!J143*W143)+((('[1]N EERR RODEO'!J143*(100%-W143))/(1+TASAS!$I$9)))</f>
        <v>0</v>
      </c>
      <c r="K143" s="131">
        <f>+('[1]N EERR RODEO'!K143*X143)+((('[1]N EERR RODEO'!K143*(100%-X143))/(1+TASAS!$J$9)))</f>
        <v>0</v>
      </c>
      <c r="L143" s="131">
        <f>+('[1]N EERR RODEO'!L143*Y143)+((('[1]N EERR RODEO'!L143*(100%-Y143))/(1+TASAS!$K$9)))</f>
        <v>0</v>
      </c>
      <c r="M143" s="131">
        <f>+('[1]N EERR RODEO'!M143*Z143)+((('[1]N EERR RODEO'!M143*(100%-Z143))/(1+TASAS!$L$9)))</f>
        <v>0</v>
      </c>
      <c r="N143" s="131">
        <f>+('[1]N EERR RODEO'!N143*AA143)+((('[1]N EERR RODEO'!N143*(100%-AA143))/(1+TASAS!$M$9)))</f>
        <v>0</v>
      </c>
      <c r="O143" s="194">
        <f t="shared" si="21"/>
        <v>0</v>
      </c>
      <c r="P143" s="303">
        <v>0</v>
      </c>
      <c r="Q143" s="303">
        <v>0</v>
      </c>
      <c r="R143" s="303">
        <v>0</v>
      </c>
      <c r="S143" s="303">
        <v>0</v>
      </c>
      <c r="T143" s="303">
        <v>0</v>
      </c>
      <c r="U143" s="303">
        <v>0</v>
      </c>
      <c r="V143" s="303">
        <v>0</v>
      </c>
      <c r="W143" s="303">
        <v>0</v>
      </c>
      <c r="X143" s="303">
        <v>0</v>
      </c>
      <c r="Y143" s="303">
        <v>0</v>
      </c>
      <c r="Z143" s="303">
        <v>0</v>
      </c>
      <c r="AA143" s="303">
        <v>0</v>
      </c>
    </row>
    <row r="144" spans="1:27" outlineLevel="2" x14ac:dyDescent="0.3">
      <c r="A144" s="203" t="s">
        <v>329</v>
      </c>
      <c r="B144" s="131"/>
      <c r="C144" s="131">
        <f>+('[1]N EERR RODEO'!C144*P144)+((('[1]N EERR RODEO'!C144*(100%-P144))/(1+TASAS!$B$9)))</f>
        <v>0</v>
      </c>
      <c r="D144" s="131">
        <f>+('[1]N EERR RODEO'!D144*Q144)+((('[1]N EERR RODEO'!D144*(100%-Q144))/(1+TASAS!$C$9)))</f>
        <v>0</v>
      </c>
      <c r="E144" s="131">
        <f>+('[1]N EERR RODEO'!E144*R144)+((('[1]N EERR RODEO'!E144*(100%-R144))/(1+TASAS!$D$9)))</f>
        <v>0</v>
      </c>
      <c r="F144" s="131">
        <f>+('[1]N EERR RODEO'!F144*S144)+((('[1]N EERR RODEO'!F144*(100%-S144))/(1+TASAS!$E$9)))</f>
        <v>0</v>
      </c>
      <c r="G144" s="131">
        <f>+('[1]N EERR RODEO'!G144*T144)+((('[1]N EERR RODEO'!G144*(100%-T144))/(1+TASAS!$F$9)))</f>
        <v>0</v>
      </c>
      <c r="H144" s="131">
        <f>+('[1]N EERR RODEO'!H144*U144)+((('[1]N EERR RODEO'!H144*(100%-U144))/(1+TASAS!$G$9)))</f>
        <v>0</v>
      </c>
      <c r="I144" s="131">
        <f>+('[1]N EERR RODEO'!I144*V144)+((('[1]N EERR RODEO'!I144*(100%-V144))/(1+TASAS!$H$9)))</f>
        <v>0</v>
      </c>
      <c r="J144" s="131">
        <f>+('[1]N EERR RODEO'!J144*W144)+((('[1]N EERR RODEO'!J144*(100%-W144))/(1+TASAS!$I$9)))</f>
        <v>0</v>
      </c>
      <c r="K144" s="131">
        <f>+('[1]N EERR RODEO'!K144*X144)+((('[1]N EERR RODEO'!K144*(100%-X144))/(1+TASAS!$J$9)))</f>
        <v>0</v>
      </c>
      <c r="L144" s="131">
        <f>+('[1]N EERR RODEO'!L144*Y144)+((('[1]N EERR RODEO'!L144*(100%-Y144))/(1+TASAS!$K$9)))</f>
        <v>0</v>
      </c>
      <c r="M144" s="131">
        <f>+('[1]N EERR RODEO'!M144*Z144)+((('[1]N EERR RODEO'!M144*(100%-Z144))/(1+TASAS!$L$9)))</f>
        <v>0</v>
      </c>
      <c r="N144" s="131">
        <f>+('[1]N EERR RODEO'!N144*AA144)+((('[1]N EERR RODEO'!N144*(100%-AA144))/(1+TASAS!$M$9)))</f>
        <v>0</v>
      </c>
      <c r="O144" s="194">
        <f t="shared" si="21"/>
        <v>0</v>
      </c>
      <c r="P144" s="303">
        <v>0</v>
      </c>
      <c r="Q144" s="303">
        <v>0</v>
      </c>
      <c r="R144" s="303">
        <v>0</v>
      </c>
      <c r="S144" s="303">
        <v>0</v>
      </c>
      <c r="T144" s="303">
        <v>0</v>
      </c>
      <c r="U144" s="303">
        <v>0</v>
      </c>
      <c r="V144" s="303">
        <v>0</v>
      </c>
      <c r="W144" s="303">
        <v>0</v>
      </c>
      <c r="X144" s="303">
        <v>0</v>
      </c>
      <c r="Y144" s="303">
        <v>0</v>
      </c>
      <c r="Z144" s="303">
        <v>0</v>
      </c>
      <c r="AA144" s="303">
        <v>0</v>
      </c>
    </row>
    <row r="145" spans="1:27" outlineLevel="2" x14ac:dyDescent="0.3">
      <c r="A145" s="203" t="s">
        <v>330</v>
      </c>
      <c r="B145" s="131"/>
      <c r="C145" s="131">
        <f>+('[1]N EERR RODEO'!C145*P145)+((('[1]N EERR RODEO'!C145*(100%-P145))/(1+TASAS!$B$9)))</f>
        <v>0</v>
      </c>
      <c r="D145" s="131">
        <f>+('[1]N EERR RODEO'!D145*Q145)+((('[1]N EERR RODEO'!D145*(100%-Q145))/(1+TASAS!$C$9)))</f>
        <v>23.178254928474843</v>
      </c>
      <c r="E145" s="131">
        <f>+('[1]N EERR RODEO'!E145*R145)+((('[1]N EERR RODEO'!E145*(100%-R145))/(1+TASAS!$D$9)))</f>
        <v>19.683546048947466</v>
      </c>
      <c r="F145" s="131">
        <f>+('[1]N EERR RODEO'!F145*S145)+((('[1]N EERR RODEO'!F145*(100%-S145))/(1+TASAS!$E$9)))</f>
        <v>22.026483145192682</v>
      </c>
      <c r="G145" s="131">
        <f>+('[1]N EERR RODEO'!G145*T145)+((('[1]N EERR RODEO'!G145*(100%-T145))/(1+TASAS!$F$9)))</f>
        <v>9.1898572849037841</v>
      </c>
      <c r="H145" s="131">
        <f>+('[1]N EERR RODEO'!H145*U145)+((('[1]N EERR RODEO'!H145*(100%-U145))/(1+TASAS!$G$9)))</f>
        <v>295.44920790003914</v>
      </c>
      <c r="I145" s="131">
        <f>+('[1]N EERR RODEO'!I145*V145)+((('[1]N EERR RODEO'!I145*(100%-V145))/(1+TASAS!$H$9)))</f>
        <v>0</v>
      </c>
      <c r="J145" s="131">
        <f>+('[1]N EERR RODEO'!J145*W145)+((('[1]N EERR RODEO'!J145*(100%-W145))/(1+TASAS!$I$9)))</f>
        <v>0</v>
      </c>
      <c r="K145" s="131">
        <f>+('[1]N EERR RODEO'!K145*X145)+((('[1]N EERR RODEO'!K145*(100%-X145))/(1+TASAS!$J$9)))</f>
        <v>0</v>
      </c>
      <c r="L145" s="131">
        <f>+('[1]N EERR RODEO'!L145*Y145)+((('[1]N EERR RODEO'!L145*(100%-Y145))/(1+TASAS!$K$9)))</f>
        <v>0</v>
      </c>
      <c r="M145" s="131">
        <f>+('[1]N EERR RODEO'!M145*Z145)+((('[1]N EERR RODEO'!M145*(100%-Z145))/(1+TASAS!$L$9)))</f>
        <v>0</v>
      </c>
      <c r="N145" s="131">
        <f>+('[1]N EERR RODEO'!N145*AA145)+((('[1]N EERR RODEO'!N145*(100%-AA145))/(1+TASAS!$M$9)))</f>
        <v>0</v>
      </c>
      <c r="O145" s="194">
        <f t="shared" si="21"/>
        <v>369.52734930755793</v>
      </c>
      <c r="P145" s="303">
        <v>0</v>
      </c>
      <c r="Q145" s="303">
        <v>0</v>
      </c>
      <c r="R145" s="303">
        <v>0</v>
      </c>
      <c r="S145" s="303">
        <v>0</v>
      </c>
      <c r="T145" s="303">
        <v>0</v>
      </c>
      <c r="U145" s="303">
        <v>0</v>
      </c>
      <c r="V145" s="303">
        <v>0</v>
      </c>
      <c r="W145" s="303">
        <v>0</v>
      </c>
      <c r="X145" s="303">
        <v>0</v>
      </c>
      <c r="Y145" s="303">
        <v>0</v>
      </c>
      <c r="Z145" s="303">
        <v>0</v>
      </c>
      <c r="AA145" s="303">
        <v>0</v>
      </c>
    </row>
    <row r="146" spans="1:27" outlineLevel="2" x14ac:dyDescent="0.3">
      <c r="A146" s="203" t="s">
        <v>331</v>
      </c>
      <c r="B146" s="131"/>
      <c r="C146" s="131">
        <f>+('[1]N EERR RODEO'!C146*P146)+((('[1]N EERR RODEO'!C146*(100%-P146))/(1+TASAS!$B$9)))</f>
        <v>0</v>
      </c>
      <c r="D146" s="131">
        <f>+('[1]N EERR RODEO'!D146*Q146)+((('[1]N EERR RODEO'!D146*(100%-Q146))/(1+TASAS!$C$9)))</f>
        <v>0</v>
      </c>
      <c r="E146" s="131">
        <f>+('[1]N EERR RODEO'!E146*R146)+((('[1]N EERR RODEO'!E146*(100%-R146))/(1+TASAS!$D$9)))</f>
        <v>0</v>
      </c>
      <c r="F146" s="131">
        <f>+('[1]N EERR RODEO'!F146*S146)+((('[1]N EERR RODEO'!F146*(100%-S146))/(1+TASAS!$E$9)))</f>
        <v>0</v>
      </c>
      <c r="G146" s="131">
        <f>+('[1]N EERR RODEO'!G146*T146)+((('[1]N EERR RODEO'!G146*(100%-T146))/(1+TASAS!$F$9)))</f>
        <v>0</v>
      </c>
      <c r="H146" s="131">
        <f>+('[1]N EERR RODEO'!H146*U146)+((('[1]N EERR RODEO'!H146*(100%-U146))/(1+TASAS!$G$9)))</f>
        <v>0</v>
      </c>
      <c r="I146" s="131">
        <f>+('[1]N EERR RODEO'!I146*V146)+((('[1]N EERR RODEO'!I146*(100%-V146))/(1+TASAS!$H$9)))</f>
        <v>0</v>
      </c>
      <c r="J146" s="131">
        <f>+('[1]N EERR RODEO'!J146*W146)+((('[1]N EERR RODEO'!J146*(100%-W146))/(1+TASAS!$I$9)))</f>
        <v>0</v>
      </c>
      <c r="K146" s="131">
        <f>+('[1]N EERR RODEO'!K146*X146)+((('[1]N EERR RODEO'!K146*(100%-X146))/(1+TASAS!$J$9)))</f>
        <v>0</v>
      </c>
      <c r="L146" s="131">
        <f>+('[1]N EERR RODEO'!L146*Y146)+((('[1]N EERR RODEO'!L146*(100%-Y146))/(1+TASAS!$K$9)))</f>
        <v>0</v>
      </c>
      <c r="M146" s="131">
        <f>+('[1]N EERR RODEO'!M146*Z146)+((('[1]N EERR RODEO'!M146*(100%-Z146))/(1+TASAS!$L$9)))</f>
        <v>0</v>
      </c>
      <c r="N146" s="131">
        <f>+('[1]N EERR RODEO'!N146*AA146)+((('[1]N EERR RODEO'!N146*(100%-AA146))/(1+TASAS!$M$9)))</f>
        <v>0</v>
      </c>
      <c r="O146" s="194">
        <f t="shared" si="21"/>
        <v>0</v>
      </c>
      <c r="P146" s="303">
        <v>1</v>
      </c>
      <c r="Q146" s="303">
        <v>1</v>
      </c>
      <c r="R146" s="303">
        <v>1</v>
      </c>
      <c r="S146" s="303">
        <v>1</v>
      </c>
      <c r="T146" s="303">
        <v>1</v>
      </c>
      <c r="U146" s="303">
        <v>1</v>
      </c>
      <c r="V146" s="303">
        <v>1</v>
      </c>
      <c r="W146" s="303">
        <v>1</v>
      </c>
      <c r="X146" s="303">
        <v>1</v>
      </c>
      <c r="Y146" s="303">
        <v>1</v>
      </c>
      <c r="Z146" s="303">
        <v>1</v>
      </c>
      <c r="AA146" s="303">
        <v>1</v>
      </c>
    </row>
    <row r="147" spans="1:27" outlineLevel="2" x14ac:dyDescent="0.3">
      <c r="A147" s="203" t="s">
        <v>332</v>
      </c>
      <c r="B147" s="131"/>
      <c r="C147" s="131">
        <f>+('[1]N EERR RODEO'!C147*P147)+((('[1]N EERR RODEO'!C147*(100%-P147))/(1+TASAS!$B$9)))</f>
        <v>0</v>
      </c>
      <c r="D147" s="131">
        <f>+('[1]N EERR RODEO'!D147*Q147)+((('[1]N EERR RODEO'!D147*(100%-Q147))/(1+TASAS!$C$9)))</f>
        <v>0</v>
      </c>
      <c r="E147" s="131">
        <f>+('[1]N EERR RODEO'!E147*R147)+((('[1]N EERR RODEO'!E147*(100%-R147))/(1+TASAS!$D$9)))</f>
        <v>0</v>
      </c>
      <c r="F147" s="131">
        <f>+('[1]N EERR RODEO'!F147*S147)+((('[1]N EERR RODEO'!F147*(100%-S147))/(1+TASAS!$E$9)))</f>
        <v>0</v>
      </c>
      <c r="G147" s="131">
        <f>+('[1]N EERR RODEO'!G147*T147)+((('[1]N EERR RODEO'!G147*(100%-T147))/(1+TASAS!$F$9)))</f>
        <v>0</v>
      </c>
      <c r="H147" s="131">
        <f>+('[1]N EERR RODEO'!H147*U147)+((('[1]N EERR RODEO'!H147*(100%-U147))/(1+TASAS!$G$9)))</f>
        <v>0</v>
      </c>
      <c r="I147" s="131">
        <f>+('[1]N EERR RODEO'!I147*V147)+((('[1]N EERR RODEO'!I147*(100%-V147))/(1+TASAS!$H$9)))</f>
        <v>0</v>
      </c>
      <c r="J147" s="131">
        <f>+('[1]N EERR RODEO'!J147*W147)+((('[1]N EERR RODEO'!J147*(100%-W147))/(1+TASAS!$I$9)))</f>
        <v>0</v>
      </c>
      <c r="K147" s="131">
        <f>+('[1]N EERR RODEO'!K147*X147)+((('[1]N EERR RODEO'!K147*(100%-X147))/(1+TASAS!$J$9)))</f>
        <v>0</v>
      </c>
      <c r="L147" s="131">
        <f>+('[1]N EERR RODEO'!L147*Y147)+((('[1]N EERR RODEO'!L147*(100%-Y147))/(1+TASAS!$K$9)))</f>
        <v>0</v>
      </c>
      <c r="M147" s="131">
        <f>+('[1]N EERR RODEO'!M147*Z147)+((('[1]N EERR RODEO'!M147*(100%-Z147))/(1+TASAS!$L$9)))</f>
        <v>0</v>
      </c>
      <c r="N147" s="131">
        <f>+('[1]N EERR RODEO'!N147*AA147)+((('[1]N EERR RODEO'!N147*(100%-AA147))/(1+TASAS!$M$9)))</f>
        <v>0</v>
      </c>
      <c r="O147" s="194">
        <f t="shared" si="21"/>
        <v>0</v>
      </c>
      <c r="P147" s="303">
        <v>1</v>
      </c>
      <c r="Q147" s="303">
        <v>1</v>
      </c>
      <c r="R147" s="303">
        <v>1</v>
      </c>
      <c r="S147" s="303">
        <v>1</v>
      </c>
      <c r="T147" s="303">
        <v>1</v>
      </c>
      <c r="U147" s="303">
        <v>1</v>
      </c>
      <c r="V147" s="303">
        <v>1</v>
      </c>
      <c r="W147" s="303">
        <v>1</v>
      </c>
      <c r="X147" s="303">
        <v>1</v>
      </c>
      <c r="Y147" s="303">
        <v>1</v>
      </c>
      <c r="Z147" s="303">
        <v>1</v>
      </c>
      <c r="AA147" s="303">
        <v>1</v>
      </c>
    </row>
    <row r="148" spans="1:27" outlineLevel="2" x14ac:dyDescent="0.3">
      <c r="A148" s="203" t="s">
        <v>333</v>
      </c>
      <c r="B148" s="131"/>
      <c r="C148" s="131">
        <f>+('[1]N EERR RODEO'!C148*P148)+((('[1]N EERR RODEO'!C148*(100%-P148))/(1+TASAS!$B$9)))</f>
        <v>0</v>
      </c>
      <c r="D148" s="131">
        <f>+('[1]N EERR RODEO'!D148*Q148)+((('[1]N EERR RODEO'!D148*(100%-Q148))/(1+TASAS!$C$9)))</f>
        <v>0</v>
      </c>
      <c r="E148" s="131">
        <f>+('[1]N EERR RODEO'!E148*R148)+((('[1]N EERR RODEO'!E148*(100%-R148))/(1+TASAS!$D$9)))</f>
        <v>0</v>
      </c>
      <c r="F148" s="131">
        <f>+('[1]N EERR RODEO'!F148*S148)+((('[1]N EERR RODEO'!F148*(100%-S148))/(1+TASAS!$E$9)))</f>
        <v>0</v>
      </c>
      <c r="G148" s="131">
        <f>+('[1]N EERR RODEO'!G148*T148)+((('[1]N EERR RODEO'!G148*(100%-T148))/(1+TASAS!$F$9)))</f>
        <v>0</v>
      </c>
      <c r="H148" s="131">
        <f>+('[1]N EERR RODEO'!H148*U148)+((('[1]N EERR RODEO'!H148*(100%-U148))/(1+TASAS!$G$9)))</f>
        <v>0</v>
      </c>
      <c r="I148" s="131">
        <f>+('[1]N EERR RODEO'!I148*V148)+((('[1]N EERR RODEO'!I148*(100%-V148))/(1+TASAS!$H$9)))</f>
        <v>0</v>
      </c>
      <c r="J148" s="131">
        <f>+('[1]N EERR RODEO'!J148*W148)+((('[1]N EERR RODEO'!J148*(100%-W148))/(1+TASAS!$I$9)))</f>
        <v>0</v>
      </c>
      <c r="K148" s="131">
        <f>+('[1]N EERR RODEO'!K148*X148)+((('[1]N EERR RODEO'!K148*(100%-X148))/(1+TASAS!$J$9)))</f>
        <v>0</v>
      </c>
      <c r="L148" s="131">
        <f>+('[1]N EERR RODEO'!L148*Y148)+((('[1]N EERR RODEO'!L148*(100%-Y148))/(1+TASAS!$K$9)))</f>
        <v>0</v>
      </c>
      <c r="M148" s="131">
        <f>+('[1]N EERR RODEO'!M148*Z148)+((('[1]N EERR RODEO'!M148*(100%-Z148))/(1+TASAS!$L$9)))</f>
        <v>0</v>
      </c>
      <c r="N148" s="131">
        <f>+('[1]N EERR RODEO'!N148*AA148)+((('[1]N EERR RODEO'!N148*(100%-AA148))/(1+TASAS!$M$9)))</f>
        <v>0</v>
      </c>
      <c r="O148" s="194">
        <f t="shared" si="21"/>
        <v>0</v>
      </c>
      <c r="P148" s="303">
        <v>1</v>
      </c>
      <c r="Q148" s="303">
        <v>1</v>
      </c>
      <c r="R148" s="303">
        <v>1</v>
      </c>
      <c r="S148" s="303">
        <v>1</v>
      </c>
      <c r="T148" s="303">
        <v>1</v>
      </c>
      <c r="U148" s="303">
        <v>1</v>
      </c>
      <c r="V148" s="303">
        <v>1</v>
      </c>
      <c r="W148" s="303">
        <v>1</v>
      </c>
      <c r="X148" s="303">
        <v>1</v>
      </c>
      <c r="Y148" s="303">
        <v>1</v>
      </c>
      <c r="Z148" s="303">
        <v>1</v>
      </c>
      <c r="AA148" s="303">
        <v>1</v>
      </c>
    </row>
    <row r="149" spans="1:27" outlineLevel="2" x14ac:dyDescent="0.3">
      <c r="A149" s="203" t="s">
        <v>334</v>
      </c>
      <c r="B149" s="131"/>
      <c r="C149" s="131">
        <f>+('[1]N EERR RODEO'!C149*P149)+((('[1]N EERR RODEO'!C149*(100%-P149))/(1+TASAS!$B$9)))</f>
        <v>0</v>
      </c>
      <c r="D149" s="131">
        <f>+('[1]N EERR RODEO'!D149*Q149)+((('[1]N EERR RODEO'!D149*(100%-Q149))/(1+TASAS!$C$9)))</f>
        <v>0</v>
      </c>
      <c r="E149" s="131">
        <f>+('[1]N EERR RODEO'!E149*R149)+((('[1]N EERR RODEO'!E149*(100%-R149))/(1+TASAS!$D$9)))</f>
        <v>245.91037597898872</v>
      </c>
      <c r="F149" s="131">
        <f>+('[1]N EERR RODEO'!F149*S149)+((('[1]N EERR RODEO'!F149*(100%-S149))/(1+TASAS!$E$9)))</f>
        <v>0</v>
      </c>
      <c r="G149" s="131">
        <f>+('[1]N EERR RODEO'!G149*T149)+((('[1]N EERR RODEO'!G149*(100%-T149))/(1+TASAS!$F$9)))</f>
        <v>0</v>
      </c>
      <c r="H149" s="131">
        <f>+('[1]N EERR RODEO'!H149*U149)+((('[1]N EERR RODEO'!H149*(100%-U149))/(1+TASAS!$G$9)))</f>
        <v>0</v>
      </c>
      <c r="I149" s="131">
        <f>+('[1]N EERR RODEO'!I149*V149)+((('[1]N EERR RODEO'!I149*(100%-V149))/(1+TASAS!$H$9)))</f>
        <v>0</v>
      </c>
      <c r="J149" s="131">
        <f>+('[1]N EERR RODEO'!J149*W149)+((('[1]N EERR RODEO'!J149*(100%-W149))/(1+TASAS!$I$9)))</f>
        <v>0</v>
      </c>
      <c r="K149" s="131">
        <f>+('[1]N EERR RODEO'!K149*X149)+((('[1]N EERR RODEO'!K149*(100%-X149))/(1+TASAS!$J$9)))</f>
        <v>0</v>
      </c>
      <c r="L149" s="131">
        <f>+('[1]N EERR RODEO'!L149*Y149)+((('[1]N EERR RODEO'!L149*(100%-Y149))/(1+TASAS!$K$9)))</f>
        <v>0</v>
      </c>
      <c r="M149" s="131">
        <f>+('[1]N EERR RODEO'!M149*Z149)+((('[1]N EERR RODEO'!M149*(100%-Z149))/(1+TASAS!$L$9)))</f>
        <v>0</v>
      </c>
      <c r="N149" s="131">
        <f>+('[1]N EERR RODEO'!N149*AA149)+((('[1]N EERR RODEO'!N149*(100%-AA149))/(1+TASAS!$M$9)))</f>
        <v>0</v>
      </c>
      <c r="O149" s="194">
        <f t="shared" si="21"/>
        <v>245.91037597898872</v>
      </c>
      <c r="P149" s="303">
        <v>0</v>
      </c>
      <c r="Q149" s="303">
        <v>0</v>
      </c>
      <c r="R149" s="303">
        <v>0</v>
      </c>
      <c r="S149" s="303">
        <v>0</v>
      </c>
      <c r="T149" s="303">
        <v>0</v>
      </c>
      <c r="U149" s="303">
        <v>0</v>
      </c>
      <c r="V149" s="303">
        <v>0</v>
      </c>
      <c r="W149" s="303">
        <v>0</v>
      </c>
      <c r="X149" s="303">
        <v>0</v>
      </c>
      <c r="Y149" s="303">
        <v>0</v>
      </c>
      <c r="Z149" s="303">
        <v>0</v>
      </c>
      <c r="AA149" s="303">
        <v>0</v>
      </c>
    </row>
    <row r="150" spans="1:27" outlineLevel="2" x14ac:dyDescent="0.3">
      <c r="A150" s="203" t="s">
        <v>335</v>
      </c>
      <c r="B150" s="131"/>
      <c r="C150" s="131">
        <f>+('[1]N EERR RODEO'!C150*P150)+((('[1]N EERR RODEO'!C150*(100%-P150))/(1+TASAS!$B$9)))</f>
        <v>0</v>
      </c>
      <c r="D150" s="131">
        <f>+('[1]N EERR RODEO'!D150*Q150)+((('[1]N EERR RODEO'!D150*(100%-Q150))/(1+TASAS!$C$9)))</f>
        <v>0</v>
      </c>
      <c r="E150" s="131">
        <f>+('[1]N EERR RODEO'!E150*R150)+((('[1]N EERR RODEO'!E150*(100%-R150))/(1+TASAS!$D$9)))</f>
        <v>0</v>
      </c>
      <c r="F150" s="131">
        <f>+('[1]N EERR RODEO'!F150*S150)+((('[1]N EERR RODEO'!F150*(100%-S150))/(1+TASAS!$E$9)))</f>
        <v>0</v>
      </c>
      <c r="G150" s="131">
        <f>+('[1]N EERR RODEO'!G150*T150)+((('[1]N EERR RODEO'!G150*(100%-T150))/(1+TASAS!$F$9)))</f>
        <v>0</v>
      </c>
      <c r="H150" s="131">
        <f>+('[1]N EERR RODEO'!H150*U150)+((('[1]N EERR RODEO'!H150*(100%-U150))/(1+TASAS!$G$9)))</f>
        <v>0</v>
      </c>
      <c r="I150" s="131">
        <f>+('[1]N EERR RODEO'!I150*V150)+((('[1]N EERR RODEO'!I150*(100%-V150))/(1+TASAS!$H$9)))</f>
        <v>0</v>
      </c>
      <c r="J150" s="131">
        <f>+('[1]N EERR RODEO'!J150*W150)+((('[1]N EERR RODEO'!J150*(100%-W150))/(1+TASAS!$I$9)))</f>
        <v>0</v>
      </c>
      <c r="K150" s="131">
        <f>+('[1]N EERR RODEO'!K150*X150)+((('[1]N EERR RODEO'!K150*(100%-X150))/(1+TASAS!$J$9)))</f>
        <v>0</v>
      </c>
      <c r="L150" s="131">
        <f>+('[1]N EERR RODEO'!L150*Y150)+((('[1]N EERR RODEO'!L150*(100%-Y150))/(1+TASAS!$K$9)))</f>
        <v>0</v>
      </c>
      <c r="M150" s="131">
        <f>+('[1]N EERR RODEO'!M150*Z150)+((('[1]N EERR RODEO'!M150*(100%-Z150))/(1+TASAS!$L$9)))</f>
        <v>0</v>
      </c>
      <c r="N150" s="131">
        <f>+('[1]N EERR RODEO'!N150*AA150)+((('[1]N EERR RODEO'!N150*(100%-AA150))/(1+TASAS!$M$9)))</f>
        <v>0</v>
      </c>
      <c r="O150" s="194">
        <f t="shared" si="21"/>
        <v>0</v>
      </c>
      <c r="P150" s="303">
        <v>1</v>
      </c>
      <c r="Q150" s="303">
        <v>1</v>
      </c>
      <c r="R150" s="303">
        <v>1</v>
      </c>
      <c r="S150" s="303">
        <v>1</v>
      </c>
      <c r="T150" s="303">
        <v>1</v>
      </c>
      <c r="U150" s="303">
        <v>1</v>
      </c>
      <c r="V150" s="303">
        <v>1</v>
      </c>
      <c r="W150" s="303">
        <v>1</v>
      </c>
      <c r="X150" s="303">
        <v>1</v>
      </c>
      <c r="Y150" s="303">
        <v>1</v>
      </c>
      <c r="Z150" s="303">
        <v>1</v>
      </c>
      <c r="AA150" s="303">
        <v>1</v>
      </c>
    </row>
    <row r="151" spans="1:27" outlineLevel="2" x14ac:dyDescent="0.3">
      <c r="A151" s="203" t="s">
        <v>336</v>
      </c>
      <c r="B151" s="131"/>
      <c r="C151" s="131">
        <f>+('[1]N EERR RODEO'!C151*P151)+((('[1]N EERR RODEO'!C151*(100%-P151))/(1+TASAS!$B$9)))</f>
        <v>0</v>
      </c>
      <c r="D151" s="131">
        <f>+('[1]N EERR RODEO'!D151*Q151)+((('[1]N EERR RODEO'!D151*(100%-Q151))/(1+TASAS!$C$9)))</f>
        <v>0</v>
      </c>
      <c r="E151" s="131">
        <f>+('[1]N EERR RODEO'!E151*R151)+((('[1]N EERR RODEO'!E151*(100%-R151))/(1+TASAS!$D$9)))</f>
        <v>0</v>
      </c>
      <c r="F151" s="131">
        <f>+('[1]N EERR RODEO'!F151*S151)+((('[1]N EERR RODEO'!F151*(100%-S151))/(1+TASAS!$E$9)))</f>
        <v>0</v>
      </c>
      <c r="G151" s="131">
        <f>+('[1]N EERR RODEO'!G151*T151)+((('[1]N EERR RODEO'!G151*(100%-T151))/(1+TASAS!$F$9)))</f>
        <v>0</v>
      </c>
      <c r="H151" s="131">
        <f>+('[1]N EERR RODEO'!H151*U151)+((('[1]N EERR RODEO'!H151*(100%-U151))/(1+TASAS!$G$9)))</f>
        <v>0</v>
      </c>
      <c r="I151" s="131">
        <f>+('[1]N EERR RODEO'!I151*V151)+((('[1]N EERR RODEO'!I151*(100%-V151))/(1+TASAS!$H$9)))</f>
        <v>0</v>
      </c>
      <c r="J151" s="131">
        <f>+('[1]N EERR RODEO'!J151*W151)+((('[1]N EERR RODEO'!J151*(100%-W151))/(1+TASAS!$I$9)))</f>
        <v>0</v>
      </c>
      <c r="K151" s="131">
        <f>+('[1]N EERR RODEO'!K151*X151)+((('[1]N EERR RODEO'!K151*(100%-X151))/(1+TASAS!$J$9)))</f>
        <v>0</v>
      </c>
      <c r="L151" s="131">
        <f>+('[1]N EERR RODEO'!L151*Y151)+((('[1]N EERR RODEO'!L151*(100%-Y151))/(1+TASAS!$K$9)))</f>
        <v>0</v>
      </c>
      <c r="M151" s="131">
        <f>+('[1]N EERR RODEO'!M151*Z151)+((('[1]N EERR RODEO'!M151*(100%-Z151))/(1+TASAS!$L$9)))</f>
        <v>0</v>
      </c>
      <c r="N151" s="131">
        <f>+('[1]N EERR RODEO'!N151*AA151)+((('[1]N EERR RODEO'!N151*(100%-AA151))/(1+TASAS!$M$9)))</f>
        <v>0</v>
      </c>
      <c r="O151" s="194">
        <f t="shared" si="21"/>
        <v>0</v>
      </c>
      <c r="P151" s="303">
        <v>0</v>
      </c>
      <c r="Q151" s="303">
        <v>0</v>
      </c>
      <c r="R151" s="303">
        <v>0</v>
      </c>
      <c r="S151" s="303">
        <v>0</v>
      </c>
      <c r="T151" s="303">
        <v>0</v>
      </c>
      <c r="U151" s="303">
        <v>0</v>
      </c>
      <c r="V151" s="303">
        <v>0</v>
      </c>
      <c r="W151" s="303">
        <v>0</v>
      </c>
      <c r="X151" s="303">
        <v>0</v>
      </c>
      <c r="Y151" s="303">
        <v>0</v>
      </c>
      <c r="Z151" s="303">
        <v>0</v>
      </c>
      <c r="AA151" s="303">
        <v>0</v>
      </c>
    </row>
    <row r="152" spans="1:27" outlineLevel="2" x14ac:dyDescent="0.3">
      <c r="A152" s="203" t="s">
        <v>337</v>
      </c>
      <c r="B152" s="131"/>
      <c r="C152" s="131">
        <f>+('[1]N EERR RODEO'!C152*P152)+((('[1]N EERR RODEO'!C152*(100%-P152))/(1+TASAS!$B$9)))</f>
        <v>0</v>
      </c>
      <c r="D152" s="131">
        <f>+('[1]N EERR RODEO'!D152*Q152)+((('[1]N EERR RODEO'!D152*(100%-Q152))/(1+TASAS!$C$9)))</f>
        <v>0</v>
      </c>
      <c r="E152" s="131">
        <f>+('[1]N EERR RODEO'!E152*R152)+((('[1]N EERR RODEO'!E152*(100%-R152))/(1+TASAS!$D$9)))</f>
        <v>0</v>
      </c>
      <c r="F152" s="131">
        <f>+('[1]N EERR RODEO'!F152*S152)+((('[1]N EERR RODEO'!F152*(100%-S152))/(1+TASAS!$E$9)))</f>
        <v>0</v>
      </c>
      <c r="G152" s="131">
        <f>+('[1]N EERR RODEO'!G152*T152)+((('[1]N EERR RODEO'!G152*(100%-T152))/(1+TASAS!$F$9)))</f>
        <v>0</v>
      </c>
      <c r="H152" s="131">
        <f>+('[1]N EERR RODEO'!H152*U152)+((('[1]N EERR RODEO'!H152*(100%-U152))/(1+TASAS!$G$9)))</f>
        <v>0</v>
      </c>
      <c r="I152" s="131">
        <f>+('[1]N EERR RODEO'!I152*V152)+((('[1]N EERR RODEO'!I152*(100%-V152))/(1+TASAS!$H$9)))</f>
        <v>0</v>
      </c>
      <c r="J152" s="131">
        <f>+('[1]N EERR RODEO'!J152*W152)+((('[1]N EERR RODEO'!J152*(100%-W152))/(1+TASAS!$I$9)))</f>
        <v>0</v>
      </c>
      <c r="K152" s="131">
        <f>+('[1]N EERR RODEO'!K152*X152)+((('[1]N EERR RODEO'!K152*(100%-X152))/(1+TASAS!$J$9)))</f>
        <v>0</v>
      </c>
      <c r="L152" s="131">
        <f>+('[1]N EERR RODEO'!L152*Y152)+((('[1]N EERR RODEO'!L152*(100%-Y152))/(1+TASAS!$K$9)))</f>
        <v>0</v>
      </c>
      <c r="M152" s="131">
        <f>+('[1]N EERR RODEO'!M152*Z152)+((('[1]N EERR RODEO'!M152*(100%-Z152))/(1+TASAS!$L$9)))</f>
        <v>0</v>
      </c>
      <c r="N152" s="131">
        <f>+('[1]N EERR RODEO'!N152*AA152)+((('[1]N EERR RODEO'!N152*(100%-AA152))/(1+TASAS!$M$9)))</f>
        <v>0</v>
      </c>
      <c r="O152" s="194">
        <f t="shared" si="21"/>
        <v>0</v>
      </c>
      <c r="P152" s="303">
        <v>1</v>
      </c>
      <c r="Q152" s="303">
        <v>1</v>
      </c>
      <c r="R152" s="303">
        <v>1</v>
      </c>
      <c r="S152" s="303">
        <v>1</v>
      </c>
      <c r="T152" s="303">
        <v>1</v>
      </c>
      <c r="U152" s="303">
        <v>1</v>
      </c>
      <c r="V152" s="303">
        <v>1</v>
      </c>
      <c r="W152" s="303">
        <v>1</v>
      </c>
      <c r="X152" s="303">
        <v>1</v>
      </c>
      <c r="Y152" s="303">
        <v>1</v>
      </c>
      <c r="Z152" s="303">
        <v>1</v>
      </c>
      <c r="AA152" s="303">
        <v>1</v>
      </c>
    </row>
    <row r="153" spans="1:27" outlineLevel="2" x14ac:dyDescent="0.3">
      <c r="A153" s="203" t="s">
        <v>338</v>
      </c>
      <c r="B153" s="131"/>
      <c r="C153" s="131">
        <f>+('[1]N EERR RODEO'!C153*P153)+((('[1]N EERR RODEO'!C153*(100%-P153))/(1+TASAS!$B$9)))</f>
        <v>0</v>
      </c>
      <c r="D153" s="131">
        <f>+('[1]N EERR RODEO'!D153*Q153)+((('[1]N EERR RODEO'!D153*(100%-Q153))/(1+TASAS!$C$9)))</f>
        <v>0</v>
      </c>
      <c r="E153" s="131">
        <f>+('[1]N EERR RODEO'!E153*R153)+((('[1]N EERR RODEO'!E153*(100%-R153))/(1+TASAS!$D$9)))</f>
        <v>0</v>
      </c>
      <c r="F153" s="131">
        <f>+('[1]N EERR RODEO'!F153*S153)+((('[1]N EERR RODEO'!F153*(100%-S153))/(1+TASAS!$E$9)))</f>
        <v>0</v>
      </c>
      <c r="G153" s="131">
        <f>+('[1]N EERR RODEO'!G153*T153)+((('[1]N EERR RODEO'!G153*(100%-T153))/(1+TASAS!$F$9)))</f>
        <v>0</v>
      </c>
      <c r="H153" s="131">
        <f>+('[1]N EERR RODEO'!H153*U153)+((('[1]N EERR RODEO'!H153*(100%-U153))/(1+TASAS!$G$9)))</f>
        <v>0</v>
      </c>
      <c r="I153" s="131">
        <f>+('[1]N EERR RODEO'!I153*V153)+((('[1]N EERR RODEO'!I153*(100%-V153))/(1+TASAS!$H$9)))</f>
        <v>0</v>
      </c>
      <c r="J153" s="131">
        <f>+('[1]N EERR RODEO'!J153*W153)+((('[1]N EERR RODEO'!J153*(100%-W153))/(1+TASAS!$I$9)))</f>
        <v>0</v>
      </c>
      <c r="K153" s="131">
        <f>+('[1]N EERR RODEO'!K153*X153)+((('[1]N EERR RODEO'!K153*(100%-X153))/(1+TASAS!$J$9)))</f>
        <v>0</v>
      </c>
      <c r="L153" s="131">
        <f>+('[1]N EERR RODEO'!L153*Y153)+((('[1]N EERR RODEO'!L153*(100%-Y153))/(1+TASAS!$K$9)))</f>
        <v>0</v>
      </c>
      <c r="M153" s="131">
        <f>+('[1]N EERR RODEO'!M153*Z153)+((('[1]N EERR RODEO'!M153*(100%-Z153))/(1+TASAS!$L$9)))</f>
        <v>0</v>
      </c>
      <c r="N153" s="131">
        <f>+('[1]N EERR RODEO'!N153*AA153)+((('[1]N EERR RODEO'!N153*(100%-AA153))/(1+TASAS!$M$9)))</f>
        <v>0</v>
      </c>
      <c r="O153" s="194">
        <f t="shared" si="21"/>
        <v>0</v>
      </c>
      <c r="P153" s="303">
        <v>0</v>
      </c>
      <c r="Q153" s="303">
        <v>0</v>
      </c>
      <c r="R153" s="303">
        <v>0</v>
      </c>
      <c r="S153" s="303">
        <v>0</v>
      </c>
      <c r="T153" s="303">
        <v>0</v>
      </c>
      <c r="U153" s="303">
        <v>0</v>
      </c>
      <c r="V153" s="303">
        <v>0</v>
      </c>
      <c r="W153" s="303">
        <v>0</v>
      </c>
      <c r="X153" s="303">
        <v>0</v>
      </c>
      <c r="Y153" s="303">
        <v>0</v>
      </c>
      <c r="Z153" s="303">
        <v>0</v>
      </c>
      <c r="AA153" s="303">
        <v>0</v>
      </c>
    </row>
    <row r="154" spans="1:27" outlineLevel="2" x14ac:dyDescent="0.3">
      <c r="A154" s="203" t="s">
        <v>339</v>
      </c>
      <c r="B154" s="131"/>
      <c r="C154" s="131">
        <f>+('[1]N EERR RODEO'!C154*P154)+((('[1]N EERR RODEO'!C154*(100%-P154))/(1+TASAS!$B$9)))</f>
        <v>834.62</v>
      </c>
      <c r="D154" s="131">
        <f>+('[1]N EERR RODEO'!D154*Q154)+((('[1]N EERR RODEO'!D154*(100%-Q154))/(1+TASAS!$C$9)))</f>
        <v>1069.3900000000001</v>
      </c>
      <c r="E154" s="131">
        <f>+('[1]N EERR RODEO'!E154*R154)+((('[1]N EERR RODEO'!E154*(100%-R154))/(1+TASAS!$D$9)))</f>
        <v>2121.96</v>
      </c>
      <c r="F154" s="131">
        <f>+('[1]N EERR RODEO'!F154*S154)+((('[1]N EERR RODEO'!F154*(100%-S154))/(1+TASAS!$E$9)))</f>
        <v>3646.37</v>
      </c>
      <c r="G154" s="131">
        <f>+('[1]N EERR RODEO'!G154*T154)+((('[1]N EERR RODEO'!G154*(100%-T154))/(1+TASAS!$F$9)))</f>
        <v>3124.84</v>
      </c>
      <c r="H154" s="131">
        <f>+('[1]N EERR RODEO'!H154*U154)+((('[1]N EERR RODEO'!H154*(100%-U154))/(1+TASAS!$G$9)))</f>
        <v>1975.2</v>
      </c>
      <c r="I154" s="131">
        <f>+('[1]N EERR RODEO'!I154*V154)+((('[1]N EERR RODEO'!I154*(100%-V154))/(1+TASAS!$H$9)))</f>
        <v>0</v>
      </c>
      <c r="J154" s="131">
        <f>+('[1]N EERR RODEO'!J154*W154)+((('[1]N EERR RODEO'!J154*(100%-W154))/(1+TASAS!$I$9)))</f>
        <v>0</v>
      </c>
      <c r="K154" s="131">
        <f>+('[1]N EERR RODEO'!K154*X154)+((('[1]N EERR RODEO'!K154*(100%-X154))/(1+TASAS!$J$9)))</f>
        <v>0</v>
      </c>
      <c r="L154" s="131">
        <f>+('[1]N EERR RODEO'!L154*Y154)+((('[1]N EERR RODEO'!L154*(100%-Y154))/(1+TASAS!$K$9)))</f>
        <v>0</v>
      </c>
      <c r="M154" s="131">
        <f>+('[1]N EERR RODEO'!M154*Z154)+((('[1]N EERR RODEO'!M154*(100%-Z154))/(1+TASAS!$L$9)))</f>
        <v>0</v>
      </c>
      <c r="N154" s="131">
        <f>+('[1]N EERR RODEO'!N154*AA154)+((('[1]N EERR RODEO'!N154*(100%-AA154))/(1+TASAS!$M$9)))</f>
        <v>0</v>
      </c>
      <c r="O154" s="194">
        <f t="shared" si="21"/>
        <v>12772.380000000001</v>
      </c>
      <c r="P154" s="303">
        <v>1</v>
      </c>
      <c r="Q154" s="303">
        <v>1</v>
      </c>
      <c r="R154" s="303">
        <v>1</v>
      </c>
      <c r="S154" s="303">
        <v>1</v>
      </c>
      <c r="T154" s="303">
        <v>1</v>
      </c>
      <c r="U154" s="303">
        <v>1</v>
      </c>
      <c r="V154" s="303">
        <v>1</v>
      </c>
      <c r="W154" s="303">
        <v>1</v>
      </c>
      <c r="X154" s="303">
        <v>1</v>
      </c>
      <c r="Y154" s="303">
        <v>1</v>
      </c>
      <c r="Z154" s="303">
        <v>1</v>
      </c>
      <c r="AA154" s="303">
        <v>1</v>
      </c>
    </row>
    <row r="155" spans="1:27" outlineLevel="2" x14ac:dyDescent="0.3">
      <c r="A155" s="203" t="s">
        <v>340</v>
      </c>
      <c r="B155" s="131"/>
      <c r="C155" s="131">
        <f>+('[1]N EERR RODEO'!C155*P155)+((('[1]N EERR RODEO'!C155*(100%-P155))/(1+TASAS!$B$9)))</f>
        <v>0</v>
      </c>
      <c r="D155" s="131">
        <f>+('[1]N EERR RODEO'!D155*Q155)+((('[1]N EERR RODEO'!D155*(100%-Q155))/(1+TASAS!$C$9)))</f>
        <v>0</v>
      </c>
      <c r="E155" s="131">
        <f>+('[1]N EERR RODEO'!E155*R155)+((('[1]N EERR RODEO'!E155*(100%-R155))/(1+TASAS!$D$9)))</f>
        <v>0</v>
      </c>
      <c r="F155" s="131">
        <f>+('[1]N EERR RODEO'!F155*S155)+((('[1]N EERR RODEO'!F155*(100%-S155))/(1+TASAS!$E$9)))</f>
        <v>0</v>
      </c>
      <c r="G155" s="131">
        <f>+('[1]N EERR RODEO'!G155*T155)+((('[1]N EERR RODEO'!G155*(100%-T155))/(1+TASAS!$F$9)))</f>
        <v>0</v>
      </c>
      <c r="H155" s="131">
        <f>+('[1]N EERR RODEO'!H155*U155)+((('[1]N EERR RODEO'!H155*(100%-U155))/(1+TASAS!$G$9)))</f>
        <v>0</v>
      </c>
      <c r="I155" s="131">
        <f>+('[1]N EERR RODEO'!I155*V155)+((('[1]N EERR RODEO'!I155*(100%-V155))/(1+TASAS!$H$9)))</f>
        <v>0</v>
      </c>
      <c r="J155" s="131">
        <f>+('[1]N EERR RODEO'!J155*W155)+((('[1]N EERR RODEO'!J155*(100%-W155))/(1+TASAS!$I$9)))</f>
        <v>0</v>
      </c>
      <c r="K155" s="131">
        <f>+('[1]N EERR RODEO'!K155*X155)+((('[1]N EERR RODEO'!K155*(100%-X155))/(1+TASAS!$J$9)))</f>
        <v>0</v>
      </c>
      <c r="L155" s="131">
        <f>+('[1]N EERR RODEO'!L155*Y155)+((('[1]N EERR RODEO'!L155*(100%-Y155))/(1+TASAS!$K$9)))</f>
        <v>0</v>
      </c>
      <c r="M155" s="131">
        <f>+('[1]N EERR RODEO'!M155*Z155)+((('[1]N EERR RODEO'!M155*(100%-Z155))/(1+TASAS!$L$9)))</f>
        <v>0</v>
      </c>
      <c r="N155" s="131">
        <f>+('[1]N EERR RODEO'!N155*AA155)+((('[1]N EERR RODEO'!N155*(100%-AA155))/(1+TASAS!$M$9)))</f>
        <v>0</v>
      </c>
      <c r="O155" s="194">
        <f t="shared" si="21"/>
        <v>0</v>
      </c>
      <c r="P155" s="303">
        <v>1</v>
      </c>
      <c r="Q155" s="303">
        <v>1</v>
      </c>
      <c r="R155" s="303">
        <v>1</v>
      </c>
      <c r="S155" s="303">
        <v>1</v>
      </c>
      <c r="T155" s="303">
        <v>1</v>
      </c>
      <c r="U155" s="303">
        <v>1</v>
      </c>
      <c r="V155" s="303">
        <v>1</v>
      </c>
      <c r="W155" s="303">
        <v>1</v>
      </c>
      <c r="X155" s="303">
        <v>1</v>
      </c>
      <c r="Y155" s="303">
        <v>1</v>
      </c>
      <c r="Z155" s="303">
        <v>1</v>
      </c>
      <c r="AA155" s="303">
        <v>1</v>
      </c>
    </row>
    <row r="156" spans="1:27" outlineLevel="2" x14ac:dyDescent="0.3">
      <c r="A156" s="203" t="s">
        <v>341</v>
      </c>
      <c r="B156" s="131"/>
      <c r="C156" s="131">
        <f>+('[1]N EERR RODEO'!C156*P156)+((('[1]N EERR RODEO'!C156*(100%-P156))/(1+TASAS!$B$9)))</f>
        <v>2502.98</v>
      </c>
      <c r="D156" s="131">
        <f>+('[1]N EERR RODEO'!D156*Q156)+((('[1]N EERR RODEO'!D156*(100%-Q156))/(1+TASAS!$C$9)))</f>
        <v>0</v>
      </c>
      <c r="E156" s="131">
        <f>+('[1]N EERR RODEO'!E156*R156)+((('[1]N EERR RODEO'!E156*(100%-R156))/(1+TASAS!$D$9)))</f>
        <v>1705.59</v>
      </c>
      <c r="F156" s="131">
        <f>+('[1]N EERR RODEO'!F156*S156)+((('[1]N EERR RODEO'!F156*(100%-S156))/(1+TASAS!$E$9)))</f>
        <v>1159.73</v>
      </c>
      <c r="G156" s="131">
        <f>+('[1]N EERR RODEO'!G156*T156)+((('[1]N EERR RODEO'!G156*(100%-T156))/(1+TASAS!$F$9)))</f>
        <v>1342.91</v>
      </c>
      <c r="H156" s="131">
        <f>+('[1]N EERR RODEO'!H156*U156)+((('[1]N EERR RODEO'!H156*(100%-U156))/(1+TASAS!$G$9)))</f>
        <v>1583.6</v>
      </c>
      <c r="I156" s="131">
        <f>+('[1]N EERR RODEO'!I156*V156)+((('[1]N EERR RODEO'!I156*(100%-V156))/(1+TASAS!$H$9)))</f>
        <v>0</v>
      </c>
      <c r="J156" s="131">
        <f>+('[1]N EERR RODEO'!J156*W156)+((('[1]N EERR RODEO'!J156*(100%-W156))/(1+TASAS!$I$9)))</f>
        <v>0</v>
      </c>
      <c r="K156" s="131">
        <f>+('[1]N EERR RODEO'!K156*X156)+((('[1]N EERR RODEO'!K156*(100%-X156))/(1+TASAS!$J$9)))</f>
        <v>0</v>
      </c>
      <c r="L156" s="131">
        <f>+('[1]N EERR RODEO'!L156*Y156)+((('[1]N EERR RODEO'!L156*(100%-Y156))/(1+TASAS!$K$9)))</f>
        <v>0</v>
      </c>
      <c r="M156" s="131">
        <f>+('[1]N EERR RODEO'!M156*Z156)+((('[1]N EERR RODEO'!M156*(100%-Z156))/(1+TASAS!$L$9)))</f>
        <v>0</v>
      </c>
      <c r="N156" s="131">
        <f>+('[1]N EERR RODEO'!N156*AA156)+((('[1]N EERR RODEO'!N156*(100%-AA156))/(1+TASAS!$M$9)))</f>
        <v>0</v>
      </c>
      <c r="O156" s="194">
        <f t="shared" si="21"/>
        <v>8294.81</v>
      </c>
      <c r="P156" s="303">
        <v>1</v>
      </c>
      <c r="Q156" s="303">
        <v>1</v>
      </c>
      <c r="R156" s="303">
        <v>1</v>
      </c>
      <c r="S156" s="303">
        <v>1</v>
      </c>
      <c r="T156" s="303">
        <v>1</v>
      </c>
      <c r="U156" s="303">
        <v>1</v>
      </c>
      <c r="V156" s="303">
        <v>1</v>
      </c>
      <c r="W156" s="303">
        <v>1</v>
      </c>
      <c r="X156" s="303">
        <v>1</v>
      </c>
      <c r="Y156" s="303">
        <v>1</v>
      </c>
      <c r="Z156" s="303">
        <v>1</v>
      </c>
      <c r="AA156" s="303">
        <v>1</v>
      </c>
    </row>
    <row r="157" spans="1:27" outlineLevel="2" x14ac:dyDescent="0.3">
      <c r="A157" s="203" t="s">
        <v>342</v>
      </c>
      <c r="B157" s="131"/>
      <c r="C157" s="131">
        <f>+('[1]N EERR RODEO'!C157*P157)+((('[1]N EERR RODEO'!C157*(100%-P157))/(1+TASAS!$B$9)))</f>
        <v>0</v>
      </c>
      <c r="D157" s="131">
        <f>+('[1]N EERR RODEO'!D157*Q157)+((('[1]N EERR RODEO'!D157*(100%-Q157))/(1+TASAS!$C$9)))</f>
        <v>0</v>
      </c>
      <c r="E157" s="131">
        <f>+('[1]N EERR RODEO'!E157*R157)+((('[1]N EERR RODEO'!E157*(100%-R157))/(1+TASAS!$D$9)))</f>
        <v>0</v>
      </c>
      <c r="F157" s="131">
        <f>+('[1]N EERR RODEO'!F157*S157)+((('[1]N EERR RODEO'!F157*(100%-S157))/(1+TASAS!$E$9)))</f>
        <v>0</v>
      </c>
      <c r="G157" s="131">
        <f>+('[1]N EERR RODEO'!G157*T157)+((('[1]N EERR RODEO'!G157*(100%-T157))/(1+TASAS!$F$9)))</f>
        <v>0</v>
      </c>
      <c r="H157" s="131">
        <f>+('[1]N EERR RODEO'!H157*U157)+((('[1]N EERR RODEO'!H157*(100%-U157))/(1+TASAS!$G$9)))</f>
        <v>0</v>
      </c>
      <c r="I157" s="131">
        <f>+('[1]N EERR RODEO'!I157*V157)+((('[1]N EERR RODEO'!I157*(100%-V157))/(1+TASAS!$H$9)))</f>
        <v>0</v>
      </c>
      <c r="J157" s="131">
        <f>+('[1]N EERR RODEO'!J157*W157)+((('[1]N EERR RODEO'!J157*(100%-W157))/(1+TASAS!$I$9)))</f>
        <v>0</v>
      </c>
      <c r="K157" s="131">
        <f>+('[1]N EERR RODEO'!K157*X157)+((('[1]N EERR RODEO'!K157*(100%-X157))/(1+TASAS!$J$9)))</f>
        <v>0</v>
      </c>
      <c r="L157" s="131">
        <f>+('[1]N EERR RODEO'!L157*Y157)+((('[1]N EERR RODEO'!L157*(100%-Y157))/(1+TASAS!$K$9)))</f>
        <v>0</v>
      </c>
      <c r="M157" s="131">
        <f>+('[1]N EERR RODEO'!M157*Z157)+((('[1]N EERR RODEO'!M157*(100%-Z157))/(1+TASAS!$L$9)))</f>
        <v>0</v>
      </c>
      <c r="N157" s="131">
        <f>+('[1]N EERR RODEO'!N157*AA157)+((('[1]N EERR RODEO'!N157*(100%-AA157))/(1+TASAS!$M$9)))</f>
        <v>0</v>
      </c>
      <c r="O157" s="194">
        <f t="shared" si="21"/>
        <v>0</v>
      </c>
      <c r="P157" s="303">
        <v>0</v>
      </c>
      <c r="Q157" s="303">
        <v>0</v>
      </c>
      <c r="R157" s="303">
        <v>0</v>
      </c>
      <c r="S157" s="303">
        <v>0</v>
      </c>
      <c r="T157" s="303">
        <v>0</v>
      </c>
      <c r="U157" s="303">
        <v>0</v>
      </c>
      <c r="V157" s="303">
        <v>0</v>
      </c>
      <c r="W157" s="303">
        <v>0</v>
      </c>
      <c r="X157" s="303">
        <v>0</v>
      </c>
      <c r="Y157" s="303">
        <v>0</v>
      </c>
      <c r="Z157" s="303">
        <v>0</v>
      </c>
      <c r="AA157" s="303">
        <v>0</v>
      </c>
    </row>
    <row r="158" spans="1:27" outlineLevel="2" x14ac:dyDescent="0.3">
      <c r="A158" s="203" t="s">
        <v>343</v>
      </c>
      <c r="B158" s="131"/>
      <c r="C158" s="131">
        <f>+('[1]N EERR RODEO'!C158*P158)+((('[1]N EERR RODEO'!C158*(100%-P158))/(1+TASAS!$B$9)))</f>
        <v>0</v>
      </c>
      <c r="D158" s="131">
        <f>+('[1]N EERR RODEO'!D158*Q158)+((('[1]N EERR RODEO'!D158*(100%-Q158))/(1+TASAS!$C$9)))</f>
        <v>0</v>
      </c>
      <c r="E158" s="131">
        <f>+('[1]N EERR RODEO'!E158*R158)+((('[1]N EERR RODEO'!E158*(100%-R158))/(1+TASAS!$D$9)))</f>
        <v>0</v>
      </c>
      <c r="F158" s="131">
        <f>+('[1]N EERR RODEO'!F158*S158)+((('[1]N EERR RODEO'!F158*(100%-S158))/(1+TASAS!$E$9)))</f>
        <v>0</v>
      </c>
      <c r="G158" s="131">
        <f>+('[1]N EERR RODEO'!G158*T158)+((('[1]N EERR RODEO'!G158*(100%-T158))/(1+TASAS!$F$9)))</f>
        <v>0</v>
      </c>
      <c r="H158" s="131">
        <f>+('[1]N EERR RODEO'!H158*U158)+((('[1]N EERR RODEO'!H158*(100%-U158))/(1+TASAS!$G$9)))</f>
        <v>0</v>
      </c>
      <c r="I158" s="131">
        <f>+('[1]N EERR RODEO'!I158*V158)+((('[1]N EERR RODEO'!I158*(100%-V158))/(1+TASAS!$H$9)))</f>
        <v>0</v>
      </c>
      <c r="J158" s="131">
        <f>+('[1]N EERR RODEO'!J158*W158)+((('[1]N EERR RODEO'!J158*(100%-W158))/(1+TASAS!$I$9)))</f>
        <v>0</v>
      </c>
      <c r="K158" s="131">
        <f>+('[1]N EERR RODEO'!K158*X158)+((('[1]N EERR RODEO'!K158*(100%-X158))/(1+TASAS!$J$9)))</f>
        <v>0</v>
      </c>
      <c r="L158" s="131">
        <f>+('[1]N EERR RODEO'!L158*Y158)+((('[1]N EERR RODEO'!L158*(100%-Y158))/(1+TASAS!$K$9)))</f>
        <v>0</v>
      </c>
      <c r="M158" s="131">
        <f>+('[1]N EERR RODEO'!M158*Z158)+((('[1]N EERR RODEO'!M158*(100%-Z158))/(1+TASAS!$L$9)))</f>
        <v>0</v>
      </c>
      <c r="N158" s="131">
        <f>+('[1]N EERR RODEO'!N158*AA158)+((('[1]N EERR RODEO'!N158*(100%-AA158))/(1+TASAS!$M$9)))</f>
        <v>0</v>
      </c>
      <c r="O158" s="194">
        <f t="shared" si="21"/>
        <v>0</v>
      </c>
      <c r="P158" s="303">
        <v>0</v>
      </c>
      <c r="Q158" s="303">
        <v>0</v>
      </c>
      <c r="R158" s="303">
        <v>0</v>
      </c>
      <c r="S158" s="303">
        <v>0</v>
      </c>
      <c r="T158" s="303">
        <v>0</v>
      </c>
      <c r="U158" s="303">
        <v>0</v>
      </c>
      <c r="V158" s="303">
        <v>0</v>
      </c>
      <c r="W158" s="303">
        <v>0</v>
      </c>
      <c r="X158" s="303">
        <v>0</v>
      </c>
      <c r="Y158" s="303">
        <v>0</v>
      </c>
      <c r="Z158" s="303">
        <v>0</v>
      </c>
      <c r="AA158" s="303">
        <v>0</v>
      </c>
    </row>
    <row r="159" spans="1:27" outlineLevel="2" x14ac:dyDescent="0.3">
      <c r="A159" s="203" t="s">
        <v>80</v>
      </c>
      <c r="B159" s="131"/>
      <c r="C159" s="131">
        <f>+('[1]N EERR RODEO'!C159*P159)+((('[1]N EERR RODEO'!C159*(100%-P159))/(1+TASAS!$B$9)))</f>
        <v>0</v>
      </c>
      <c r="D159" s="131">
        <f>+('[1]N EERR RODEO'!D159*Q159)+((('[1]N EERR RODEO'!D159*(100%-Q159))/(1+TASAS!$C$9)))</f>
        <v>0</v>
      </c>
      <c r="E159" s="131">
        <f>+('[1]N EERR RODEO'!E159*R159)+((('[1]N EERR RODEO'!E159*(100%-R159))/(1+TASAS!$D$9)))</f>
        <v>0</v>
      </c>
      <c r="F159" s="131">
        <f>+('[1]N EERR RODEO'!F159*S159)+((('[1]N EERR RODEO'!F159*(100%-S159))/(1+TASAS!$E$9)))</f>
        <v>0</v>
      </c>
      <c r="G159" s="131">
        <f>+('[1]N EERR RODEO'!G159*T159)+((('[1]N EERR RODEO'!G159*(100%-T159))/(1+TASAS!$F$9)))</f>
        <v>0</v>
      </c>
      <c r="H159" s="131">
        <f>+('[1]N EERR RODEO'!H159*U159)+((('[1]N EERR RODEO'!H159*(100%-U159))/(1+TASAS!$G$9)))</f>
        <v>0</v>
      </c>
      <c r="I159" s="131">
        <f>+('[1]N EERR RODEO'!I159*V159)+((('[1]N EERR RODEO'!I159*(100%-V159))/(1+TASAS!$H$9)))</f>
        <v>0</v>
      </c>
      <c r="J159" s="131">
        <f>+('[1]N EERR RODEO'!J159*W159)+((('[1]N EERR RODEO'!J159*(100%-W159))/(1+TASAS!$I$9)))</f>
        <v>0</v>
      </c>
      <c r="K159" s="131">
        <f>+('[1]N EERR RODEO'!K159*X159)+((('[1]N EERR RODEO'!K159*(100%-X159))/(1+TASAS!$J$9)))</f>
        <v>0</v>
      </c>
      <c r="L159" s="131">
        <f>+('[1]N EERR RODEO'!L159*Y159)+((('[1]N EERR RODEO'!L159*(100%-Y159))/(1+TASAS!$K$9)))</f>
        <v>0</v>
      </c>
      <c r="M159" s="131">
        <f>+('[1]N EERR RODEO'!M159*Z159)+((('[1]N EERR RODEO'!M159*(100%-Z159))/(1+TASAS!$L$9)))</f>
        <v>0</v>
      </c>
      <c r="N159" s="131">
        <f>+('[1]N EERR RODEO'!N159*AA159)+((('[1]N EERR RODEO'!N159*(100%-AA159))/(1+TASAS!$M$9)))</f>
        <v>0</v>
      </c>
      <c r="O159" s="194">
        <f t="shared" si="21"/>
        <v>0</v>
      </c>
      <c r="P159" s="303">
        <v>0</v>
      </c>
      <c r="Q159" s="303">
        <v>0</v>
      </c>
      <c r="R159" s="303">
        <v>0</v>
      </c>
      <c r="S159" s="303">
        <v>0</v>
      </c>
      <c r="T159" s="303">
        <v>0</v>
      </c>
      <c r="U159" s="303">
        <v>0</v>
      </c>
      <c r="V159" s="303">
        <v>0</v>
      </c>
      <c r="W159" s="303">
        <v>0</v>
      </c>
      <c r="X159" s="303">
        <v>0</v>
      </c>
      <c r="Y159" s="303">
        <v>0</v>
      </c>
      <c r="Z159" s="303">
        <v>0</v>
      </c>
      <c r="AA159" s="303">
        <v>0</v>
      </c>
    </row>
    <row r="160" spans="1:27" outlineLevel="2" x14ac:dyDescent="0.3">
      <c r="A160" s="203" t="s">
        <v>344</v>
      </c>
      <c r="B160" s="131"/>
      <c r="C160" s="131">
        <f>+('[1]N EERR RODEO'!C160*P160)+((('[1]N EERR RODEO'!C160*(100%-P160))/(1+TASAS!$B$9)))</f>
        <v>0</v>
      </c>
      <c r="D160" s="131">
        <f>+('[1]N EERR RODEO'!D160*Q160)+((('[1]N EERR RODEO'!D160*(100%-Q160))/(1+TASAS!$C$9)))</f>
        <v>0</v>
      </c>
      <c r="E160" s="131">
        <f>+('[1]N EERR RODEO'!E160*R160)+((('[1]N EERR RODEO'!E160*(100%-R160))/(1+TASAS!$D$9)))</f>
        <v>0</v>
      </c>
      <c r="F160" s="131">
        <f>+('[1]N EERR RODEO'!F160*S160)+((('[1]N EERR RODEO'!F160*(100%-S160))/(1+TASAS!$E$9)))</f>
        <v>0</v>
      </c>
      <c r="G160" s="131">
        <f>+('[1]N EERR RODEO'!G160*T160)+((('[1]N EERR RODEO'!G160*(100%-T160))/(1+TASAS!$F$9)))</f>
        <v>0</v>
      </c>
      <c r="H160" s="131">
        <f>+('[1]N EERR RODEO'!H160*U160)+((('[1]N EERR RODEO'!H160*(100%-U160))/(1+TASAS!$G$9)))</f>
        <v>0</v>
      </c>
      <c r="I160" s="131">
        <f>+('[1]N EERR RODEO'!I160*V160)+((('[1]N EERR RODEO'!I160*(100%-V160))/(1+TASAS!$H$9)))</f>
        <v>0</v>
      </c>
      <c r="J160" s="131">
        <f>+('[1]N EERR RODEO'!J160*W160)+((('[1]N EERR RODEO'!J160*(100%-W160))/(1+TASAS!$I$9)))</f>
        <v>0</v>
      </c>
      <c r="K160" s="131">
        <f>+('[1]N EERR RODEO'!K160*X160)+((('[1]N EERR RODEO'!K160*(100%-X160))/(1+TASAS!$J$9)))</f>
        <v>0</v>
      </c>
      <c r="L160" s="131">
        <f>+('[1]N EERR RODEO'!L160*Y160)+((('[1]N EERR RODEO'!L160*(100%-Y160))/(1+TASAS!$K$9)))</f>
        <v>0</v>
      </c>
      <c r="M160" s="131">
        <f>+('[1]N EERR RODEO'!M160*Z160)+((('[1]N EERR RODEO'!M160*(100%-Z160))/(1+TASAS!$L$9)))</f>
        <v>0</v>
      </c>
      <c r="N160" s="131">
        <f>+('[1]N EERR RODEO'!N160*AA160)+((('[1]N EERR RODEO'!N160*(100%-AA160))/(1+TASAS!$M$9)))</f>
        <v>0</v>
      </c>
      <c r="O160" s="194">
        <f t="shared" si="21"/>
        <v>0</v>
      </c>
      <c r="P160" s="303">
        <v>1</v>
      </c>
      <c r="Q160" s="303">
        <v>1</v>
      </c>
      <c r="R160" s="303">
        <v>1</v>
      </c>
      <c r="S160" s="303">
        <v>1</v>
      </c>
      <c r="T160" s="303">
        <v>1</v>
      </c>
      <c r="U160" s="303">
        <v>1</v>
      </c>
      <c r="V160" s="303">
        <v>1</v>
      </c>
      <c r="W160" s="303">
        <v>1</v>
      </c>
      <c r="X160" s="303">
        <v>1</v>
      </c>
      <c r="Y160" s="303">
        <v>1</v>
      </c>
      <c r="Z160" s="303">
        <v>1</v>
      </c>
      <c r="AA160" s="303">
        <v>1</v>
      </c>
    </row>
    <row r="161" spans="1:27" outlineLevel="2" x14ac:dyDescent="0.3">
      <c r="A161" s="203" t="s">
        <v>345</v>
      </c>
      <c r="B161" s="131"/>
      <c r="C161" s="131">
        <f>+('[1]N EERR RODEO'!C161*P161)+((('[1]N EERR RODEO'!C161*(100%-P161))/(1+TASAS!$B$9)))</f>
        <v>0</v>
      </c>
      <c r="D161" s="131">
        <f>+('[1]N EERR RODEO'!D161*Q161)+((('[1]N EERR RODEO'!D161*(100%-Q161))/(1+TASAS!$C$9)))</f>
        <v>0</v>
      </c>
      <c r="E161" s="131">
        <f>+('[1]N EERR RODEO'!E161*R161)+((('[1]N EERR RODEO'!E161*(100%-R161))/(1+TASAS!$D$9)))</f>
        <v>0</v>
      </c>
      <c r="F161" s="131">
        <f>+('[1]N EERR RODEO'!F161*S161)+((('[1]N EERR RODEO'!F161*(100%-S161))/(1+TASAS!$E$9)))</f>
        <v>0</v>
      </c>
      <c r="G161" s="131">
        <f>+('[1]N EERR RODEO'!G161*T161)+((('[1]N EERR RODEO'!G161*(100%-T161))/(1+TASAS!$F$9)))</f>
        <v>0</v>
      </c>
      <c r="H161" s="131">
        <f>+('[1]N EERR RODEO'!H161*U161)+((('[1]N EERR RODEO'!H161*(100%-U161))/(1+TASAS!$G$9)))</f>
        <v>0</v>
      </c>
      <c r="I161" s="131">
        <f>+('[1]N EERR RODEO'!I161*V161)+((('[1]N EERR RODEO'!I161*(100%-V161))/(1+TASAS!$H$9)))</f>
        <v>0</v>
      </c>
      <c r="J161" s="131">
        <f>+('[1]N EERR RODEO'!J161*W161)+((('[1]N EERR RODEO'!J161*(100%-W161))/(1+TASAS!$I$9)))</f>
        <v>0</v>
      </c>
      <c r="K161" s="131">
        <f>+('[1]N EERR RODEO'!K161*X161)+((('[1]N EERR RODEO'!K161*(100%-X161))/(1+TASAS!$J$9)))</f>
        <v>0</v>
      </c>
      <c r="L161" s="131">
        <f>+('[1]N EERR RODEO'!L161*Y161)+((('[1]N EERR RODEO'!L161*(100%-Y161))/(1+TASAS!$K$9)))</f>
        <v>0</v>
      </c>
      <c r="M161" s="131">
        <f>+('[1]N EERR RODEO'!M161*Z161)+((('[1]N EERR RODEO'!M161*(100%-Z161))/(1+TASAS!$L$9)))</f>
        <v>0</v>
      </c>
      <c r="N161" s="131">
        <f>+('[1]N EERR RODEO'!N161*AA161)+((('[1]N EERR RODEO'!N161*(100%-AA161))/(1+TASAS!$M$9)))</f>
        <v>0</v>
      </c>
      <c r="O161" s="194">
        <f t="shared" si="21"/>
        <v>0</v>
      </c>
      <c r="P161" s="303">
        <v>1</v>
      </c>
      <c r="Q161" s="303">
        <v>1</v>
      </c>
      <c r="R161" s="303">
        <v>1</v>
      </c>
      <c r="S161" s="303">
        <v>1</v>
      </c>
      <c r="T161" s="303">
        <v>1</v>
      </c>
      <c r="U161" s="303">
        <v>1</v>
      </c>
      <c r="V161" s="303">
        <v>1</v>
      </c>
      <c r="W161" s="303">
        <v>1</v>
      </c>
      <c r="X161" s="303">
        <v>1</v>
      </c>
      <c r="Y161" s="303">
        <v>1</v>
      </c>
      <c r="Z161" s="303">
        <v>1</v>
      </c>
      <c r="AA161" s="303">
        <v>1</v>
      </c>
    </row>
    <row r="162" spans="1:27" outlineLevel="2" x14ac:dyDescent="0.3">
      <c r="A162" s="203" t="s">
        <v>346</v>
      </c>
      <c r="B162" s="131"/>
      <c r="C162" s="131">
        <f>+('[1]N EERR RODEO'!C162*P162)+((('[1]N EERR RODEO'!C162*(100%-P162))/(1+TASAS!$B$9)))</f>
        <v>0</v>
      </c>
      <c r="D162" s="131">
        <f>+('[1]N EERR RODEO'!D162*Q162)+((('[1]N EERR RODEO'!D162*(100%-Q162))/(1+TASAS!$C$9)))</f>
        <v>0</v>
      </c>
      <c r="E162" s="131">
        <f>+('[1]N EERR RODEO'!E162*R162)+((('[1]N EERR RODEO'!E162*(100%-R162))/(1+TASAS!$D$9)))</f>
        <v>0</v>
      </c>
      <c r="F162" s="131">
        <f>+('[1]N EERR RODEO'!F162*S162)+((('[1]N EERR RODEO'!F162*(100%-S162))/(1+TASAS!$E$9)))</f>
        <v>0</v>
      </c>
      <c r="G162" s="131">
        <f>+('[1]N EERR RODEO'!G162*T162)+((('[1]N EERR RODEO'!G162*(100%-T162))/(1+TASAS!$F$9)))</f>
        <v>0</v>
      </c>
      <c r="H162" s="131">
        <f>+('[1]N EERR RODEO'!H162*U162)+((('[1]N EERR RODEO'!H162*(100%-U162))/(1+TASAS!$G$9)))</f>
        <v>0</v>
      </c>
      <c r="I162" s="131">
        <f>+('[1]N EERR RODEO'!I162*V162)+((('[1]N EERR RODEO'!I162*(100%-V162))/(1+TASAS!$H$9)))</f>
        <v>0</v>
      </c>
      <c r="J162" s="131">
        <f>+('[1]N EERR RODEO'!J162*W162)+((('[1]N EERR RODEO'!J162*(100%-W162))/(1+TASAS!$I$9)))</f>
        <v>0</v>
      </c>
      <c r="K162" s="131">
        <f>+('[1]N EERR RODEO'!K162*X162)+((('[1]N EERR RODEO'!K162*(100%-X162))/(1+TASAS!$J$9)))</f>
        <v>0</v>
      </c>
      <c r="L162" s="131">
        <f>+('[1]N EERR RODEO'!L162*Y162)+((('[1]N EERR RODEO'!L162*(100%-Y162))/(1+TASAS!$K$9)))</f>
        <v>0</v>
      </c>
      <c r="M162" s="131">
        <f>+('[1]N EERR RODEO'!M162*Z162)+((('[1]N EERR RODEO'!M162*(100%-Z162))/(1+TASAS!$L$9)))</f>
        <v>0</v>
      </c>
      <c r="N162" s="131">
        <f>+('[1]N EERR RODEO'!N162*AA162)+((('[1]N EERR RODEO'!N162*(100%-AA162))/(1+TASAS!$M$9)))</f>
        <v>0</v>
      </c>
      <c r="O162" s="194">
        <f t="shared" si="21"/>
        <v>0</v>
      </c>
      <c r="P162" s="303">
        <v>0</v>
      </c>
      <c r="Q162" s="303">
        <v>0</v>
      </c>
      <c r="R162" s="303">
        <v>0</v>
      </c>
      <c r="S162" s="303">
        <v>0</v>
      </c>
      <c r="T162" s="303">
        <v>0</v>
      </c>
      <c r="U162" s="303">
        <v>0</v>
      </c>
      <c r="V162" s="303">
        <v>0</v>
      </c>
      <c r="W162" s="303">
        <v>0</v>
      </c>
      <c r="X162" s="303">
        <v>0</v>
      </c>
      <c r="Y162" s="303">
        <v>0</v>
      </c>
      <c r="Z162" s="303">
        <v>0</v>
      </c>
      <c r="AA162" s="303">
        <v>0</v>
      </c>
    </row>
    <row r="163" spans="1:27" outlineLevel="2" x14ac:dyDescent="0.3">
      <c r="A163" s="203" t="s">
        <v>347</v>
      </c>
      <c r="B163" s="131"/>
      <c r="C163" s="131">
        <f>+('[1]N EERR RODEO'!C163*P163)+((('[1]N EERR RODEO'!C163*(100%-P163))/(1+TASAS!$B$9)))</f>
        <v>0</v>
      </c>
      <c r="D163" s="131">
        <f>+('[1]N EERR RODEO'!D163*Q163)+((('[1]N EERR RODEO'!D163*(100%-Q163))/(1+TASAS!$C$9)))</f>
        <v>0</v>
      </c>
      <c r="E163" s="131">
        <f>+('[1]N EERR RODEO'!E163*R163)+((('[1]N EERR RODEO'!E163*(100%-R163))/(1+TASAS!$D$9)))</f>
        <v>0</v>
      </c>
      <c r="F163" s="131">
        <f>+('[1]N EERR RODEO'!F163*S163)+((('[1]N EERR RODEO'!F163*(100%-S163))/(1+TASAS!$E$9)))</f>
        <v>0</v>
      </c>
      <c r="G163" s="131">
        <f>+('[1]N EERR RODEO'!G163*T163)+((('[1]N EERR RODEO'!G163*(100%-T163))/(1+TASAS!$F$9)))</f>
        <v>0</v>
      </c>
      <c r="H163" s="131">
        <f>+('[1]N EERR RODEO'!H163*U163)+((('[1]N EERR RODEO'!H163*(100%-U163))/(1+TASAS!$G$9)))</f>
        <v>0</v>
      </c>
      <c r="I163" s="131">
        <f>+('[1]N EERR RODEO'!I163*V163)+((('[1]N EERR RODEO'!I163*(100%-V163))/(1+TASAS!$H$9)))</f>
        <v>0</v>
      </c>
      <c r="J163" s="131">
        <f>+('[1]N EERR RODEO'!J163*W163)+((('[1]N EERR RODEO'!J163*(100%-W163))/(1+TASAS!$I$9)))</f>
        <v>0</v>
      </c>
      <c r="K163" s="131">
        <f>+('[1]N EERR RODEO'!K163*X163)+((('[1]N EERR RODEO'!K163*(100%-X163))/(1+TASAS!$J$9)))</f>
        <v>0</v>
      </c>
      <c r="L163" s="131">
        <f>+('[1]N EERR RODEO'!L163*Y163)+((('[1]N EERR RODEO'!L163*(100%-Y163))/(1+TASAS!$K$9)))</f>
        <v>0</v>
      </c>
      <c r="M163" s="131">
        <f>+('[1]N EERR RODEO'!M163*Z163)+((('[1]N EERR RODEO'!M163*(100%-Z163))/(1+TASAS!$L$9)))</f>
        <v>0</v>
      </c>
      <c r="N163" s="131">
        <f>+('[1]N EERR RODEO'!N163*AA163)+((('[1]N EERR RODEO'!N163*(100%-AA163))/(1+TASAS!$M$9)))</f>
        <v>0</v>
      </c>
      <c r="O163" s="194">
        <f t="shared" si="21"/>
        <v>0</v>
      </c>
      <c r="P163" s="303">
        <v>0</v>
      </c>
      <c r="Q163" s="303">
        <v>0</v>
      </c>
      <c r="R163" s="303">
        <v>0</v>
      </c>
      <c r="S163" s="303">
        <v>0</v>
      </c>
      <c r="T163" s="303">
        <v>0</v>
      </c>
      <c r="U163" s="303">
        <v>0</v>
      </c>
      <c r="V163" s="303">
        <v>0</v>
      </c>
      <c r="W163" s="303">
        <v>0</v>
      </c>
      <c r="X163" s="303">
        <v>0</v>
      </c>
      <c r="Y163" s="303">
        <v>0</v>
      </c>
      <c r="Z163" s="303">
        <v>0</v>
      </c>
      <c r="AA163" s="303">
        <v>0</v>
      </c>
    </row>
    <row r="164" spans="1:27" outlineLevel="2" x14ac:dyDescent="0.3">
      <c r="A164" s="203" t="s">
        <v>348</v>
      </c>
      <c r="B164" s="131"/>
      <c r="C164" s="131">
        <f>+('[1]N EERR RODEO'!C164*P164)+((('[1]N EERR RODEO'!C164*(100%-P164))/(1+TASAS!$B$9)))</f>
        <v>0</v>
      </c>
      <c r="D164" s="131">
        <f>+('[1]N EERR RODEO'!D164*Q164)+((('[1]N EERR RODEO'!D164*(100%-Q164))/(1+TASAS!$C$9)))</f>
        <v>0</v>
      </c>
      <c r="E164" s="131">
        <f>+('[1]N EERR RODEO'!E164*R164)+((('[1]N EERR RODEO'!E164*(100%-R164))/(1+TASAS!$D$9)))</f>
        <v>0</v>
      </c>
      <c r="F164" s="131">
        <f>+('[1]N EERR RODEO'!F164*S164)+((('[1]N EERR RODEO'!F164*(100%-S164))/(1+TASAS!$E$9)))</f>
        <v>0</v>
      </c>
      <c r="G164" s="131">
        <f>+('[1]N EERR RODEO'!G164*T164)+((('[1]N EERR RODEO'!G164*(100%-T164))/(1+TASAS!$F$9)))</f>
        <v>0</v>
      </c>
      <c r="H164" s="131">
        <f>+('[1]N EERR RODEO'!H164*U164)+((('[1]N EERR RODEO'!H164*(100%-U164))/(1+TASAS!$G$9)))</f>
        <v>0</v>
      </c>
      <c r="I164" s="131">
        <f>+('[1]N EERR RODEO'!I164*V164)+((('[1]N EERR RODEO'!I164*(100%-V164))/(1+TASAS!$H$9)))</f>
        <v>0</v>
      </c>
      <c r="J164" s="131">
        <f>+('[1]N EERR RODEO'!J164*W164)+((('[1]N EERR RODEO'!J164*(100%-W164))/(1+TASAS!$I$9)))</f>
        <v>0</v>
      </c>
      <c r="K164" s="131">
        <f>+('[1]N EERR RODEO'!K164*X164)+((('[1]N EERR RODEO'!K164*(100%-X164))/(1+TASAS!$J$9)))</f>
        <v>0</v>
      </c>
      <c r="L164" s="131">
        <f>+('[1]N EERR RODEO'!L164*Y164)+((('[1]N EERR RODEO'!L164*(100%-Y164))/(1+TASAS!$K$9)))</f>
        <v>0</v>
      </c>
      <c r="M164" s="131">
        <f>+('[1]N EERR RODEO'!M164*Z164)+((('[1]N EERR RODEO'!M164*(100%-Z164))/(1+TASAS!$L$9)))</f>
        <v>0</v>
      </c>
      <c r="N164" s="131">
        <f>+('[1]N EERR RODEO'!N164*AA164)+((('[1]N EERR RODEO'!N164*(100%-AA164))/(1+TASAS!$M$9)))</f>
        <v>0</v>
      </c>
      <c r="O164" s="194">
        <f t="shared" si="21"/>
        <v>0</v>
      </c>
      <c r="P164" s="303">
        <v>0</v>
      </c>
      <c r="Q164" s="303">
        <v>0</v>
      </c>
      <c r="R164" s="303">
        <v>0</v>
      </c>
      <c r="S164" s="303">
        <v>0</v>
      </c>
      <c r="T164" s="303">
        <v>0</v>
      </c>
      <c r="U164" s="303">
        <v>0</v>
      </c>
      <c r="V164" s="303">
        <v>0</v>
      </c>
      <c r="W164" s="303">
        <v>0</v>
      </c>
      <c r="X164" s="303">
        <v>0</v>
      </c>
      <c r="Y164" s="303">
        <v>0</v>
      </c>
      <c r="Z164" s="303">
        <v>0</v>
      </c>
      <c r="AA164" s="303">
        <v>0</v>
      </c>
    </row>
    <row r="165" spans="1:27" outlineLevel="2" x14ac:dyDescent="0.3">
      <c r="A165" s="203" t="s">
        <v>349</v>
      </c>
      <c r="B165" s="131"/>
      <c r="C165" s="131">
        <f>+('[1]N EERR RODEO'!C165*P165)+((('[1]N EERR RODEO'!C165*(100%-P165))/(1+TASAS!$B$9)))</f>
        <v>0</v>
      </c>
      <c r="D165" s="131">
        <f>+('[1]N EERR RODEO'!D165*Q165)+((('[1]N EERR RODEO'!D165*(100%-Q165))/(1+TASAS!$C$9)))</f>
        <v>0</v>
      </c>
      <c r="E165" s="131">
        <f>+('[1]N EERR RODEO'!E165*R165)+((('[1]N EERR RODEO'!E165*(100%-R165))/(1+TASAS!$D$9)))</f>
        <v>0</v>
      </c>
      <c r="F165" s="131">
        <f>+('[1]N EERR RODEO'!F165*S165)+((('[1]N EERR RODEO'!F165*(100%-S165))/(1+TASAS!$E$9)))</f>
        <v>0</v>
      </c>
      <c r="G165" s="131">
        <f>+('[1]N EERR RODEO'!G165*T165)+((('[1]N EERR RODEO'!G165*(100%-T165))/(1+TASAS!$F$9)))</f>
        <v>0</v>
      </c>
      <c r="H165" s="131">
        <f>+('[1]N EERR RODEO'!H165*U165)+((('[1]N EERR RODEO'!H165*(100%-U165))/(1+TASAS!$G$9)))</f>
        <v>0</v>
      </c>
      <c r="I165" s="131">
        <f>+('[1]N EERR RODEO'!I165*V165)+((('[1]N EERR RODEO'!I165*(100%-V165))/(1+TASAS!$H$9)))</f>
        <v>0</v>
      </c>
      <c r="J165" s="131">
        <f>+('[1]N EERR RODEO'!J165*W165)+((('[1]N EERR RODEO'!J165*(100%-W165))/(1+TASAS!$I$9)))</f>
        <v>0</v>
      </c>
      <c r="K165" s="131">
        <f>+('[1]N EERR RODEO'!K165*X165)+((('[1]N EERR RODEO'!K165*(100%-X165))/(1+TASAS!$J$9)))</f>
        <v>0</v>
      </c>
      <c r="L165" s="131">
        <f>+('[1]N EERR RODEO'!L165*Y165)+((('[1]N EERR RODEO'!L165*(100%-Y165))/(1+TASAS!$K$9)))</f>
        <v>0</v>
      </c>
      <c r="M165" s="131">
        <f>+('[1]N EERR RODEO'!M165*Z165)+((('[1]N EERR RODEO'!M165*(100%-Z165))/(1+TASAS!$L$9)))</f>
        <v>0</v>
      </c>
      <c r="N165" s="131">
        <f>+('[1]N EERR RODEO'!N165*AA165)+((('[1]N EERR RODEO'!N165*(100%-AA165))/(1+TASAS!$M$9)))</f>
        <v>0</v>
      </c>
      <c r="O165" s="194">
        <f t="shared" si="21"/>
        <v>0</v>
      </c>
      <c r="P165" s="303">
        <v>1</v>
      </c>
      <c r="Q165" s="303">
        <v>1</v>
      </c>
      <c r="R165" s="303">
        <v>1</v>
      </c>
      <c r="S165" s="303">
        <v>1</v>
      </c>
      <c r="T165" s="303">
        <v>1</v>
      </c>
      <c r="U165" s="303">
        <v>1</v>
      </c>
      <c r="V165" s="303">
        <v>1</v>
      </c>
      <c r="W165" s="303">
        <v>1</v>
      </c>
      <c r="X165" s="303">
        <v>1</v>
      </c>
      <c r="Y165" s="303">
        <v>1</v>
      </c>
      <c r="Z165" s="303">
        <v>1</v>
      </c>
      <c r="AA165" s="303">
        <v>1</v>
      </c>
    </row>
    <row r="166" spans="1:27" outlineLevel="2" x14ac:dyDescent="0.3">
      <c r="A166" s="203" t="s">
        <v>350</v>
      </c>
      <c r="B166" s="131"/>
      <c r="C166" s="131">
        <f>+('[1]N EERR RODEO'!C166*P166)+((('[1]N EERR RODEO'!C166*(100%-P166))/(1+TASAS!$B$9)))</f>
        <v>0</v>
      </c>
      <c r="D166" s="131">
        <f>+('[1]N EERR RODEO'!D166*Q166)+((('[1]N EERR RODEO'!D166*(100%-Q166))/(1+TASAS!$C$9)))</f>
        <v>0</v>
      </c>
      <c r="E166" s="131">
        <f>+('[1]N EERR RODEO'!E166*R166)+((('[1]N EERR RODEO'!E166*(100%-R166))/(1+TASAS!$D$9)))</f>
        <v>0</v>
      </c>
      <c r="F166" s="131">
        <f>+('[1]N EERR RODEO'!F166*S166)+((('[1]N EERR RODEO'!F166*(100%-S166))/(1+TASAS!$E$9)))</f>
        <v>0</v>
      </c>
      <c r="G166" s="131">
        <f>+('[1]N EERR RODEO'!G166*T166)+((('[1]N EERR RODEO'!G166*(100%-T166))/(1+TASAS!$F$9)))</f>
        <v>0</v>
      </c>
      <c r="H166" s="131">
        <f>+('[1]N EERR RODEO'!H166*U166)+((('[1]N EERR RODEO'!H166*(100%-U166))/(1+TASAS!$G$9)))</f>
        <v>0</v>
      </c>
      <c r="I166" s="131">
        <f>+('[1]N EERR RODEO'!I166*V166)+((('[1]N EERR RODEO'!I166*(100%-V166))/(1+TASAS!$H$9)))</f>
        <v>0</v>
      </c>
      <c r="J166" s="131">
        <f>+('[1]N EERR RODEO'!J166*W166)+((('[1]N EERR RODEO'!J166*(100%-W166))/(1+TASAS!$I$9)))</f>
        <v>0</v>
      </c>
      <c r="K166" s="131">
        <f>+('[1]N EERR RODEO'!K166*X166)+((('[1]N EERR RODEO'!K166*(100%-X166))/(1+TASAS!$J$9)))</f>
        <v>0</v>
      </c>
      <c r="L166" s="131">
        <f>+('[1]N EERR RODEO'!L166*Y166)+((('[1]N EERR RODEO'!L166*(100%-Y166))/(1+TASAS!$K$9)))</f>
        <v>0</v>
      </c>
      <c r="M166" s="131">
        <f>+('[1]N EERR RODEO'!M166*Z166)+((('[1]N EERR RODEO'!M166*(100%-Z166))/(1+TASAS!$L$9)))</f>
        <v>0</v>
      </c>
      <c r="N166" s="131">
        <f>+('[1]N EERR RODEO'!N166*AA166)+((('[1]N EERR RODEO'!N166*(100%-AA166))/(1+TASAS!$M$9)))</f>
        <v>0</v>
      </c>
      <c r="O166" s="194">
        <f t="shared" si="21"/>
        <v>0</v>
      </c>
      <c r="P166" s="303">
        <v>0</v>
      </c>
      <c r="Q166" s="303">
        <v>0</v>
      </c>
      <c r="R166" s="303">
        <v>0</v>
      </c>
      <c r="S166" s="303">
        <v>0</v>
      </c>
      <c r="T166" s="303">
        <v>0</v>
      </c>
      <c r="U166" s="303">
        <v>0</v>
      </c>
      <c r="V166" s="303">
        <v>0</v>
      </c>
      <c r="W166" s="303">
        <v>0</v>
      </c>
      <c r="X166" s="303">
        <v>0</v>
      </c>
      <c r="Y166" s="303">
        <v>0</v>
      </c>
      <c r="Z166" s="303">
        <v>0</v>
      </c>
      <c r="AA166" s="303">
        <v>0</v>
      </c>
    </row>
    <row r="167" spans="1:27" outlineLevel="2" x14ac:dyDescent="0.3">
      <c r="A167" s="203" t="s">
        <v>351</v>
      </c>
      <c r="B167" s="131"/>
      <c r="C167" s="131">
        <f>+('[1]N EERR RODEO'!C167*P167)+((('[1]N EERR RODEO'!C167*(100%-P167))/(1+TASAS!$B$9)))</f>
        <v>0</v>
      </c>
      <c r="D167" s="131">
        <f>+('[1]N EERR RODEO'!D167*Q167)+((('[1]N EERR RODEO'!D167*(100%-Q167))/(1+TASAS!$C$9)))</f>
        <v>0</v>
      </c>
      <c r="E167" s="131">
        <f>+('[1]N EERR RODEO'!E167*R167)+((('[1]N EERR RODEO'!E167*(100%-R167))/(1+TASAS!$D$9)))</f>
        <v>0</v>
      </c>
      <c r="F167" s="131">
        <f>+('[1]N EERR RODEO'!F167*S167)+((('[1]N EERR RODEO'!F167*(100%-S167))/(1+TASAS!$E$9)))</f>
        <v>0</v>
      </c>
      <c r="G167" s="131">
        <f>+('[1]N EERR RODEO'!G167*T167)+((('[1]N EERR RODEO'!G167*(100%-T167))/(1+TASAS!$F$9)))</f>
        <v>0</v>
      </c>
      <c r="H167" s="131">
        <f>+('[1]N EERR RODEO'!H167*U167)+((('[1]N EERR RODEO'!H167*(100%-U167))/(1+TASAS!$G$9)))</f>
        <v>0</v>
      </c>
      <c r="I167" s="131">
        <f>+('[1]N EERR RODEO'!I167*V167)+((('[1]N EERR RODEO'!I167*(100%-V167))/(1+TASAS!$H$9)))</f>
        <v>0</v>
      </c>
      <c r="J167" s="131">
        <f>+('[1]N EERR RODEO'!J167*W167)+((('[1]N EERR RODEO'!J167*(100%-W167))/(1+TASAS!$I$9)))</f>
        <v>0</v>
      </c>
      <c r="K167" s="131">
        <f>+('[1]N EERR RODEO'!K167*X167)+((('[1]N EERR RODEO'!K167*(100%-X167))/(1+TASAS!$J$9)))</f>
        <v>0</v>
      </c>
      <c r="L167" s="131">
        <f>+('[1]N EERR RODEO'!L167*Y167)+((('[1]N EERR RODEO'!L167*(100%-Y167))/(1+TASAS!$K$9)))</f>
        <v>0</v>
      </c>
      <c r="M167" s="131">
        <f>+('[1]N EERR RODEO'!M167*Z167)+((('[1]N EERR RODEO'!M167*(100%-Z167))/(1+TASAS!$L$9)))</f>
        <v>0</v>
      </c>
      <c r="N167" s="131">
        <f>+('[1]N EERR RODEO'!N167*AA167)+((('[1]N EERR RODEO'!N167*(100%-AA167))/(1+TASAS!$M$9)))</f>
        <v>0</v>
      </c>
      <c r="O167" s="194">
        <f t="shared" si="21"/>
        <v>0</v>
      </c>
      <c r="P167" s="303">
        <v>0</v>
      </c>
      <c r="Q167" s="303">
        <v>0</v>
      </c>
      <c r="R167" s="303">
        <v>0</v>
      </c>
      <c r="S167" s="303">
        <v>0</v>
      </c>
      <c r="T167" s="303">
        <v>0</v>
      </c>
      <c r="U167" s="303">
        <v>0</v>
      </c>
      <c r="V167" s="303">
        <v>0</v>
      </c>
      <c r="W167" s="303">
        <v>0</v>
      </c>
      <c r="X167" s="303">
        <v>0</v>
      </c>
      <c r="Y167" s="303">
        <v>0</v>
      </c>
      <c r="Z167" s="303">
        <v>0</v>
      </c>
      <c r="AA167" s="303">
        <v>0</v>
      </c>
    </row>
    <row r="168" spans="1:27" outlineLevel="2" x14ac:dyDescent="0.3">
      <c r="A168" s="203" t="s">
        <v>352</v>
      </c>
      <c r="B168" s="131"/>
      <c r="C168" s="131">
        <f>+('[1]N EERR RODEO'!C168*P168)+((('[1]N EERR RODEO'!C168*(100%-P168))/(1+TASAS!$B$9)))</f>
        <v>0</v>
      </c>
      <c r="D168" s="131">
        <f>+('[1]N EERR RODEO'!D168*Q168)+((('[1]N EERR RODEO'!D168*(100%-Q168))/(1+TASAS!$C$9)))</f>
        <v>0</v>
      </c>
      <c r="E168" s="131">
        <f>+('[1]N EERR RODEO'!E168*R168)+((('[1]N EERR RODEO'!E168*(100%-R168))/(1+TASAS!$D$9)))</f>
        <v>0</v>
      </c>
      <c r="F168" s="131">
        <f>+('[1]N EERR RODEO'!F168*S168)+((('[1]N EERR RODEO'!F168*(100%-S168))/(1+TASAS!$E$9)))</f>
        <v>0</v>
      </c>
      <c r="G168" s="131">
        <f>+('[1]N EERR RODEO'!G168*T168)+((('[1]N EERR RODEO'!G168*(100%-T168))/(1+TASAS!$F$9)))</f>
        <v>0</v>
      </c>
      <c r="H168" s="131">
        <f>+('[1]N EERR RODEO'!H168*U168)+((('[1]N EERR RODEO'!H168*(100%-U168))/(1+TASAS!$G$9)))</f>
        <v>0</v>
      </c>
      <c r="I168" s="131">
        <f>+('[1]N EERR RODEO'!I168*V168)+((('[1]N EERR RODEO'!I168*(100%-V168))/(1+TASAS!$H$9)))</f>
        <v>0</v>
      </c>
      <c r="J168" s="131">
        <f>+('[1]N EERR RODEO'!J168*W168)+((('[1]N EERR RODEO'!J168*(100%-W168))/(1+TASAS!$I$9)))</f>
        <v>0</v>
      </c>
      <c r="K168" s="131">
        <f>+('[1]N EERR RODEO'!K168*X168)+((('[1]N EERR RODEO'!K168*(100%-X168))/(1+TASAS!$J$9)))</f>
        <v>0</v>
      </c>
      <c r="L168" s="131">
        <f>+('[1]N EERR RODEO'!L168*Y168)+((('[1]N EERR RODEO'!L168*(100%-Y168))/(1+TASAS!$K$9)))</f>
        <v>0</v>
      </c>
      <c r="M168" s="131">
        <f>+('[1]N EERR RODEO'!M168*Z168)+((('[1]N EERR RODEO'!M168*(100%-Z168))/(1+TASAS!$L$9)))</f>
        <v>0</v>
      </c>
      <c r="N168" s="131">
        <f>+('[1]N EERR RODEO'!N168*AA168)+((('[1]N EERR RODEO'!N168*(100%-AA168))/(1+TASAS!$M$9)))</f>
        <v>0</v>
      </c>
      <c r="O168" s="194">
        <f t="shared" si="21"/>
        <v>0</v>
      </c>
      <c r="P168" s="303">
        <v>0</v>
      </c>
      <c r="Q168" s="303">
        <v>0</v>
      </c>
      <c r="R168" s="303">
        <v>0</v>
      </c>
      <c r="S168" s="303">
        <v>0</v>
      </c>
      <c r="T168" s="303">
        <v>0</v>
      </c>
      <c r="U168" s="303">
        <v>0</v>
      </c>
      <c r="V168" s="303">
        <v>0</v>
      </c>
      <c r="W168" s="303">
        <v>0</v>
      </c>
      <c r="X168" s="303">
        <v>0</v>
      </c>
      <c r="Y168" s="303">
        <v>0</v>
      </c>
      <c r="Z168" s="303">
        <v>0</v>
      </c>
      <c r="AA168" s="303">
        <v>0</v>
      </c>
    </row>
    <row r="169" spans="1:27" outlineLevel="2" x14ac:dyDescent="0.3">
      <c r="A169" s="203" t="s">
        <v>353</v>
      </c>
      <c r="B169" s="131"/>
      <c r="C169" s="131">
        <f>+('[1]N EERR RODEO'!C169*P169)+((('[1]N EERR RODEO'!C169*(100%-P169))/(1+TASAS!$B$9)))</f>
        <v>0</v>
      </c>
      <c r="D169" s="131">
        <f>+('[1]N EERR RODEO'!D169*Q169)+((('[1]N EERR RODEO'!D169*(100%-Q169))/(1+TASAS!$C$9)))</f>
        <v>0</v>
      </c>
      <c r="E169" s="131">
        <f>+('[1]N EERR RODEO'!E169*R169)+((('[1]N EERR RODEO'!E169*(100%-R169))/(1+TASAS!$D$9)))</f>
        <v>0</v>
      </c>
      <c r="F169" s="131">
        <f>+('[1]N EERR RODEO'!F169*S169)+((('[1]N EERR RODEO'!F169*(100%-S169))/(1+TASAS!$E$9)))</f>
        <v>0</v>
      </c>
      <c r="G169" s="131">
        <f>+('[1]N EERR RODEO'!G169*T169)+((('[1]N EERR RODEO'!G169*(100%-T169))/(1+TASAS!$F$9)))</f>
        <v>0</v>
      </c>
      <c r="H169" s="131">
        <f>+('[1]N EERR RODEO'!H169*U169)+((('[1]N EERR RODEO'!H169*(100%-U169))/(1+TASAS!$G$9)))</f>
        <v>0</v>
      </c>
      <c r="I169" s="131">
        <f>+('[1]N EERR RODEO'!I169*V169)+((('[1]N EERR RODEO'!I169*(100%-V169))/(1+TASAS!$H$9)))</f>
        <v>0</v>
      </c>
      <c r="J169" s="131">
        <f>+('[1]N EERR RODEO'!J169*W169)+((('[1]N EERR RODEO'!J169*(100%-W169))/(1+TASAS!$I$9)))</f>
        <v>0</v>
      </c>
      <c r="K169" s="131">
        <f>+('[1]N EERR RODEO'!K169*X169)+((('[1]N EERR RODEO'!K169*(100%-X169))/(1+TASAS!$J$9)))</f>
        <v>0</v>
      </c>
      <c r="L169" s="131">
        <f>+('[1]N EERR RODEO'!L169*Y169)+((('[1]N EERR RODEO'!L169*(100%-Y169))/(1+TASAS!$K$9)))</f>
        <v>0</v>
      </c>
      <c r="M169" s="131">
        <f>+('[1]N EERR RODEO'!M169*Z169)+((('[1]N EERR RODEO'!M169*(100%-Z169))/(1+TASAS!$L$9)))</f>
        <v>0</v>
      </c>
      <c r="N169" s="131">
        <f>+('[1]N EERR RODEO'!N169*AA169)+((('[1]N EERR RODEO'!N169*(100%-AA169))/(1+TASAS!$M$9)))</f>
        <v>0</v>
      </c>
      <c r="O169" s="194">
        <f t="shared" si="21"/>
        <v>0</v>
      </c>
      <c r="P169" s="303">
        <v>1</v>
      </c>
      <c r="Q169" s="303">
        <v>1</v>
      </c>
      <c r="R169" s="303">
        <v>1</v>
      </c>
      <c r="S169" s="303">
        <v>1</v>
      </c>
      <c r="T169" s="303">
        <v>1</v>
      </c>
      <c r="U169" s="303">
        <v>1</v>
      </c>
      <c r="V169" s="303">
        <v>1</v>
      </c>
      <c r="W169" s="303">
        <v>1</v>
      </c>
      <c r="X169" s="303">
        <v>1</v>
      </c>
      <c r="Y169" s="303">
        <v>1</v>
      </c>
      <c r="Z169" s="303">
        <v>1</v>
      </c>
      <c r="AA169" s="303">
        <v>1</v>
      </c>
    </row>
    <row r="170" spans="1:27" outlineLevel="2" x14ac:dyDescent="0.3">
      <c r="A170" s="203"/>
      <c r="B170" s="131"/>
      <c r="C170" s="131"/>
      <c r="D170" s="131"/>
      <c r="E170" s="131"/>
      <c r="F170" s="131"/>
      <c r="G170" s="131"/>
      <c r="H170" s="131"/>
      <c r="I170" s="131"/>
      <c r="J170" s="131"/>
      <c r="K170" s="131"/>
      <c r="L170" s="131"/>
      <c r="M170" s="131"/>
      <c r="N170" s="131"/>
      <c r="O170" s="194">
        <f t="shared" si="21"/>
        <v>0</v>
      </c>
      <c r="P170" s="303"/>
      <c r="Q170" s="303"/>
      <c r="R170" s="303"/>
      <c r="S170" s="303"/>
      <c r="T170" s="303"/>
      <c r="U170" s="303"/>
      <c r="V170" s="303"/>
      <c r="W170" s="303"/>
      <c r="X170" s="303"/>
      <c r="Y170" s="303"/>
      <c r="Z170" s="303"/>
      <c r="AA170" s="303"/>
    </row>
    <row r="171" spans="1:27" outlineLevel="2" x14ac:dyDescent="0.3">
      <c r="A171" s="203"/>
      <c r="B171" s="131"/>
      <c r="C171" s="131"/>
      <c r="D171" s="131"/>
      <c r="E171" s="131"/>
      <c r="F171" s="131"/>
      <c r="G171" s="131"/>
      <c r="H171" s="131"/>
      <c r="I171" s="131"/>
      <c r="J171" s="131"/>
      <c r="K171" s="131"/>
      <c r="L171" s="131"/>
      <c r="M171" s="131"/>
      <c r="N171" s="131"/>
      <c r="O171" s="194">
        <f t="shared" si="21"/>
        <v>0</v>
      </c>
      <c r="P171" s="303"/>
      <c r="Q171" s="303"/>
      <c r="R171" s="303"/>
      <c r="S171" s="303"/>
      <c r="T171" s="303"/>
      <c r="U171" s="303"/>
      <c r="V171" s="303"/>
      <c r="W171" s="303"/>
      <c r="X171" s="303"/>
      <c r="Y171" s="303"/>
      <c r="Z171" s="303"/>
      <c r="AA171" s="303"/>
    </row>
    <row r="172" spans="1:27" s="187" customFormat="1" ht="15.6" x14ac:dyDescent="0.3">
      <c r="A172" s="209" t="s">
        <v>82</v>
      </c>
      <c r="B172" s="186">
        <f>SUM(B173:B187)</f>
        <v>0</v>
      </c>
      <c r="C172" s="186">
        <f t="shared" ref="C172:N172" si="24">SUM(C173:C187)</f>
        <v>132.41144549982414</v>
      </c>
      <c r="D172" s="186">
        <f t="shared" si="24"/>
        <v>45.456656465731982</v>
      </c>
      <c r="E172" s="186">
        <f t="shared" si="24"/>
        <v>74.84259486233033</v>
      </c>
      <c r="F172" s="186">
        <f t="shared" si="24"/>
        <v>96.605282055274415</v>
      </c>
      <c r="G172" s="186">
        <f t="shared" si="24"/>
        <v>490.41322293384815</v>
      </c>
      <c r="H172" s="186">
        <f t="shared" si="24"/>
        <v>54.247821471554708</v>
      </c>
      <c r="I172" s="186">
        <f t="shared" si="24"/>
        <v>0</v>
      </c>
      <c r="J172" s="186">
        <f t="shared" si="24"/>
        <v>0</v>
      </c>
      <c r="K172" s="186">
        <f t="shared" si="24"/>
        <v>0</v>
      </c>
      <c r="L172" s="186">
        <f t="shared" si="24"/>
        <v>0</v>
      </c>
      <c r="M172" s="186">
        <f t="shared" si="24"/>
        <v>0</v>
      </c>
      <c r="N172" s="186">
        <f t="shared" si="24"/>
        <v>0</v>
      </c>
      <c r="O172" s="210">
        <f t="shared" ref="O172" si="25">SUM(O173:O187)</f>
        <v>893.9770232885636</v>
      </c>
      <c r="P172" s="305"/>
      <c r="Q172" s="305"/>
      <c r="R172" s="305"/>
      <c r="S172" s="305"/>
      <c r="T172" s="305"/>
      <c r="U172" s="305"/>
      <c r="V172" s="305"/>
      <c r="W172" s="305"/>
      <c r="X172" s="305"/>
      <c r="Y172" s="305"/>
      <c r="Z172" s="305"/>
      <c r="AA172" s="305"/>
    </row>
    <row r="173" spans="1:27" outlineLevel="1" x14ac:dyDescent="0.3">
      <c r="A173" s="203" t="s">
        <v>83</v>
      </c>
      <c r="B173" s="131"/>
      <c r="C173" s="131">
        <f>+('[1]N EERR RODEO'!C173*P173)+((('[1]N EERR RODEO'!C173*(100%-P173))/(1+TASAS!$B$9)))</f>
        <v>0</v>
      </c>
      <c r="D173" s="131">
        <f>+('[1]N EERR RODEO'!D173*Q173)+((('[1]N EERR RODEO'!D173*(100%-Q173))/(1+TASAS!$C$9)))</f>
        <v>0</v>
      </c>
      <c r="E173" s="131">
        <f>+('[1]N EERR RODEO'!E173*R173)+((('[1]N EERR RODEO'!E173*(100%-R173))/(1+TASAS!$D$9)))</f>
        <v>0</v>
      </c>
      <c r="F173" s="131">
        <f>+('[1]N EERR RODEO'!F173*S173)+((('[1]N EERR RODEO'!F173*(100%-S173))/(1+TASAS!$E$9)))</f>
        <v>0</v>
      </c>
      <c r="G173" s="131">
        <f>+('[1]N EERR RODEO'!G173*T173)+((('[1]N EERR RODEO'!G173*(100%-T173))/(1+TASAS!$F$9)))</f>
        <v>0</v>
      </c>
      <c r="H173" s="131">
        <f>+('[1]N EERR RODEO'!H173*U173)+((('[1]N EERR RODEO'!H173*(100%-U173))/(1+TASAS!$G$9)))</f>
        <v>0</v>
      </c>
      <c r="I173" s="131">
        <f>+('[1]N EERR RODEO'!I173*V173)+((('[1]N EERR RODEO'!I173*(100%-V173))/(1+TASAS!$H$9)))</f>
        <v>0</v>
      </c>
      <c r="J173" s="131">
        <f>+('[1]N EERR RODEO'!J173*W173)+((('[1]N EERR RODEO'!J173*(100%-W173))/(1+TASAS!$I$9)))</f>
        <v>0</v>
      </c>
      <c r="K173" s="131">
        <f>+('[1]N EERR RODEO'!K173*X173)+((('[1]N EERR RODEO'!K173*(100%-X173))/(1+TASAS!$J$9)))</f>
        <v>0</v>
      </c>
      <c r="L173" s="131">
        <f>+('[1]N EERR RODEO'!L173*Y173)+((('[1]N EERR RODEO'!L173*(100%-Y173))/(1+TASAS!$K$9)))</f>
        <v>0</v>
      </c>
      <c r="M173" s="131">
        <f>+('[1]N EERR RODEO'!M173*Z173)+((('[1]N EERR RODEO'!M173*(100%-Z173))/(1+TASAS!$L$9)))</f>
        <v>0</v>
      </c>
      <c r="N173" s="131">
        <f>+('[1]N EERR RODEO'!N173*AA173)+((('[1]N EERR RODEO'!N173*(100%-AA173))/(1+TASAS!$M$9)))</f>
        <v>0</v>
      </c>
      <c r="O173" s="194">
        <f t="shared" si="21"/>
        <v>0</v>
      </c>
      <c r="P173" s="303">
        <v>0</v>
      </c>
      <c r="Q173" s="303">
        <v>0</v>
      </c>
      <c r="R173" s="303">
        <v>0</v>
      </c>
      <c r="S173" s="303">
        <v>0</v>
      </c>
      <c r="T173" s="303">
        <v>0</v>
      </c>
      <c r="U173" s="303">
        <v>0</v>
      </c>
      <c r="V173" s="303">
        <v>0</v>
      </c>
      <c r="W173" s="303">
        <v>0</v>
      </c>
      <c r="X173" s="303">
        <v>0</v>
      </c>
      <c r="Y173" s="303">
        <v>0</v>
      </c>
      <c r="Z173" s="303">
        <v>0</v>
      </c>
      <c r="AA173" s="303">
        <v>0</v>
      </c>
    </row>
    <row r="174" spans="1:27" outlineLevel="1" x14ac:dyDescent="0.3">
      <c r="A174" s="203" t="s">
        <v>84</v>
      </c>
      <c r="B174" s="131"/>
      <c r="C174" s="131">
        <f>+('[1]N EERR RODEO'!C174*P174)+((('[1]N EERR RODEO'!C174*(100%-P174))/(1+TASAS!$B$9)))</f>
        <v>80.406875150437912</v>
      </c>
      <c r="D174" s="131">
        <f>+('[1]N EERR RODEO'!D174*Q174)+((('[1]N EERR RODEO'!D174*(100%-Q174))/(1+TASAS!$C$9)))</f>
        <v>45.456656465731982</v>
      </c>
      <c r="E174" s="131">
        <f>+('[1]N EERR RODEO'!E174*R174)+((('[1]N EERR RODEO'!E174*(100%-R174))/(1+TASAS!$D$9)))</f>
        <v>0</v>
      </c>
      <c r="F174" s="131">
        <f>+('[1]N EERR RODEO'!F174*S174)+((('[1]N EERR RODEO'!F174*(100%-S174))/(1+TASAS!$E$9)))</f>
        <v>96.605282055274415</v>
      </c>
      <c r="G174" s="131">
        <f>+('[1]N EERR RODEO'!G174*T174)+((('[1]N EERR RODEO'!G174*(100%-T174))/(1+TASAS!$F$9)))</f>
        <v>416.80277139264206</v>
      </c>
      <c r="H174" s="131">
        <f>+('[1]N EERR RODEO'!H174*U174)+((('[1]N EERR RODEO'!H174*(100%-U174))/(1+TASAS!$G$9)))</f>
        <v>51.158864217230786</v>
      </c>
      <c r="I174" s="131">
        <f>+('[1]N EERR RODEO'!I174*V174)+((('[1]N EERR RODEO'!I174*(100%-V174))/(1+TASAS!$H$9)))</f>
        <v>0</v>
      </c>
      <c r="J174" s="131">
        <f>+('[1]N EERR RODEO'!J174*W174)+((('[1]N EERR RODEO'!J174*(100%-W174))/(1+TASAS!$I$9)))</f>
        <v>0</v>
      </c>
      <c r="K174" s="131">
        <f>+('[1]N EERR RODEO'!K174*X174)+((('[1]N EERR RODEO'!K174*(100%-X174))/(1+TASAS!$J$9)))</f>
        <v>0</v>
      </c>
      <c r="L174" s="131">
        <f>+('[1]N EERR RODEO'!L174*Y174)+((('[1]N EERR RODEO'!L174*(100%-Y174))/(1+TASAS!$K$9)))</f>
        <v>0</v>
      </c>
      <c r="M174" s="131">
        <f>+('[1]N EERR RODEO'!M174*Z174)+((('[1]N EERR RODEO'!M174*(100%-Z174))/(1+TASAS!$L$9)))</f>
        <v>0</v>
      </c>
      <c r="N174" s="131">
        <f>+('[1]N EERR RODEO'!N174*AA174)+((('[1]N EERR RODEO'!N174*(100%-AA174))/(1+TASAS!$M$9)))</f>
        <v>0</v>
      </c>
      <c r="O174" s="194">
        <f t="shared" si="21"/>
        <v>690.43044928131712</v>
      </c>
      <c r="P174" s="303">
        <v>0</v>
      </c>
      <c r="Q174" s="303">
        <v>0</v>
      </c>
      <c r="R174" s="303">
        <v>0</v>
      </c>
      <c r="S174" s="303">
        <v>0</v>
      </c>
      <c r="T174" s="303">
        <v>0</v>
      </c>
      <c r="U174" s="303">
        <v>0</v>
      </c>
      <c r="V174" s="303">
        <v>0</v>
      </c>
      <c r="W174" s="303">
        <v>0</v>
      </c>
      <c r="X174" s="303">
        <v>0</v>
      </c>
      <c r="Y174" s="303">
        <v>0</v>
      </c>
      <c r="Z174" s="303">
        <v>0</v>
      </c>
      <c r="AA174" s="303">
        <v>0</v>
      </c>
    </row>
    <row r="175" spans="1:27" outlineLevel="1" x14ac:dyDescent="0.3">
      <c r="A175" s="203" t="s">
        <v>355</v>
      </c>
      <c r="B175" s="131"/>
      <c r="C175" s="131">
        <f>+('[1]N EERR RODEO'!C175*P175)+((('[1]N EERR RODEO'!C175*(100%-P175))/(1+TASAS!$B$9)))</f>
        <v>52.004570349386228</v>
      </c>
      <c r="D175" s="131">
        <f>+('[1]N EERR RODEO'!D175*Q175)+((('[1]N EERR RODEO'!D175*(100%-Q175))/(1+TASAS!$C$9)))</f>
        <v>0</v>
      </c>
      <c r="E175" s="131">
        <f>+('[1]N EERR RODEO'!E175*R175)+((('[1]N EERR RODEO'!E175*(100%-R175))/(1+TASAS!$D$9)))</f>
        <v>74.84259486233033</v>
      </c>
      <c r="F175" s="131">
        <f>+('[1]N EERR RODEO'!F175*S175)+((('[1]N EERR RODEO'!F175*(100%-S175))/(1+TASAS!$E$9)))</f>
        <v>0</v>
      </c>
      <c r="G175" s="131">
        <f>+('[1]N EERR RODEO'!G175*T175)+((('[1]N EERR RODEO'!G175*(100%-T175))/(1+TASAS!$F$9)))</f>
        <v>0.61062174650523493</v>
      </c>
      <c r="H175" s="131">
        <f>+('[1]N EERR RODEO'!H175*U175)+((('[1]N EERR RODEO'!H175*(100%-U175))/(1+TASAS!$G$9)))</f>
        <v>0</v>
      </c>
      <c r="I175" s="131">
        <f>+('[1]N EERR RODEO'!I175*V175)+((('[1]N EERR RODEO'!I175*(100%-V175))/(1+TASAS!$H$9)))</f>
        <v>0</v>
      </c>
      <c r="J175" s="131">
        <f>+('[1]N EERR RODEO'!J175*W175)+((('[1]N EERR RODEO'!J175*(100%-W175))/(1+TASAS!$I$9)))</f>
        <v>0</v>
      </c>
      <c r="K175" s="131">
        <f>+('[1]N EERR RODEO'!K175*X175)+((('[1]N EERR RODEO'!K175*(100%-X175))/(1+TASAS!$J$9)))</f>
        <v>0</v>
      </c>
      <c r="L175" s="131">
        <f>+('[1]N EERR RODEO'!L175*Y175)+((('[1]N EERR RODEO'!L175*(100%-Y175))/(1+TASAS!$K$9)))</f>
        <v>0</v>
      </c>
      <c r="M175" s="131">
        <f>+('[1]N EERR RODEO'!M175*Z175)+((('[1]N EERR RODEO'!M175*(100%-Z175))/(1+TASAS!$L$9)))</f>
        <v>0</v>
      </c>
      <c r="N175" s="131">
        <f>+('[1]N EERR RODEO'!N175*AA175)+((('[1]N EERR RODEO'!N175*(100%-AA175))/(1+TASAS!$M$9)))</f>
        <v>0</v>
      </c>
      <c r="O175" s="194">
        <f t="shared" si="21"/>
        <v>127.45778695822179</v>
      </c>
      <c r="P175" s="303">
        <v>0</v>
      </c>
      <c r="Q175" s="303">
        <v>0</v>
      </c>
      <c r="R175" s="303">
        <v>0</v>
      </c>
      <c r="S175" s="303">
        <v>0</v>
      </c>
      <c r="T175" s="303">
        <v>0</v>
      </c>
      <c r="U175" s="303">
        <v>0</v>
      </c>
      <c r="V175" s="303">
        <v>0</v>
      </c>
      <c r="W175" s="303">
        <v>0</v>
      </c>
      <c r="X175" s="303">
        <v>0</v>
      </c>
      <c r="Y175" s="303">
        <v>0</v>
      </c>
      <c r="Z175" s="303">
        <v>0</v>
      </c>
      <c r="AA175" s="303">
        <v>0</v>
      </c>
    </row>
    <row r="176" spans="1:27" outlineLevel="1" x14ac:dyDescent="0.3">
      <c r="A176" s="203" t="s">
        <v>356</v>
      </c>
      <c r="B176" s="131"/>
      <c r="C176" s="131">
        <f>+('[1]N EERR RODEO'!C176*P176)+((('[1]N EERR RODEO'!C176*(100%-P176))/(1+TASAS!$B$9)))</f>
        <v>0</v>
      </c>
      <c r="D176" s="131">
        <f>+('[1]N EERR RODEO'!D176*Q176)+((('[1]N EERR RODEO'!D176*(100%-Q176))/(1+TASAS!$C$9)))</f>
        <v>0</v>
      </c>
      <c r="E176" s="131">
        <f>+('[1]N EERR RODEO'!E176*R176)+((('[1]N EERR RODEO'!E176*(100%-R176))/(1+TASAS!$D$9)))</f>
        <v>0</v>
      </c>
      <c r="F176" s="131">
        <f>+('[1]N EERR RODEO'!F176*S176)+((('[1]N EERR RODEO'!F176*(100%-S176))/(1+TASAS!$E$9)))</f>
        <v>0</v>
      </c>
      <c r="G176" s="131">
        <f>+('[1]N EERR RODEO'!G176*T176)+((('[1]N EERR RODEO'!G176*(100%-T176))/(1+TASAS!$F$9)))</f>
        <v>55.826093174241095</v>
      </c>
      <c r="H176" s="131">
        <f>+('[1]N EERR RODEO'!H176*U176)+((('[1]N EERR RODEO'!H176*(100%-U176))/(1+TASAS!$G$9)))</f>
        <v>3.0889572543239252</v>
      </c>
      <c r="I176" s="131">
        <f>+('[1]N EERR RODEO'!I176*V176)+((('[1]N EERR RODEO'!I176*(100%-V176))/(1+TASAS!$H$9)))</f>
        <v>0</v>
      </c>
      <c r="J176" s="131">
        <f>+('[1]N EERR RODEO'!J176*W176)+((('[1]N EERR RODEO'!J176*(100%-W176))/(1+TASAS!$I$9)))</f>
        <v>0</v>
      </c>
      <c r="K176" s="131">
        <f>+('[1]N EERR RODEO'!K176*X176)+((('[1]N EERR RODEO'!K176*(100%-X176))/(1+TASAS!$J$9)))</f>
        <v>0</v>
      </c>
      <c r="L176" s="131">
        <f>+('[1]N EERR RODEO'!L176*Y176)+((('[1]N EERR RODEO'!L176*(100%-Y176))/(1+TASAS!$K$9)))</f>
        <v>0</v>
      </c>
      <c r="M176" s="131">
        <f>+('[1]N EERR RODEO'!M176*Z176)+((('[1]N EERR RODEO'!M176*(100%-Z176))/(1+TASAS!$L$9)))</f>
        <v>0</v>
      </c>
      <c r="N176" s="131">
        <f>+('[1]N EERR RODEO'!N176*AA176)+((('[1]N EERR RODEO'!N176*(100%-AA176))/(1+TASAS!$M$9)))</f>
        <v>0</v>
      </c>
      <c r="O176" s="194">
        <f t="shared" si="21"/>
        <v>58.915050428565017</v>
      </c>
      <c r="P176" s="303">
        <v>0</v>
      </c>
      <c r="Q176" s="303">
        <v>0</v>
      </c>
      <c r="R176" s="303">
        <v>0</v>
      </c>
      <c r="S176" s="303">
        <v>0</v>
      </c>
      <c r="T176" s="303">
        <v>0</v>
      </c>
      <c r="U176" s="303">
        <v>0</v>
      </c>
      <c r="V176" s="303">
        <v>0</v>
      </c>
      <c r="W176" s="303">
        <v>0</v>
      </c>
      <c r="X176" s="303">
        <v>0</v>
      </c>
      <c r="Y176" s="303">
        <v>0</v>
      </c>
      <c r="Z176" s="303">
        <v>0</v>
      </c>
      <c r="AA176" s="303">
        <v>0</v>
      </c>
    </row>
    <row r="177" spans="1:27" outlineLevel="1" x14ac:dyDescent="0.3">
      <c r="A177" s="203" t="s">
        <v>357</v>
      </c>
      <c r="B177" s="131"/>
      <c r="C177" s="131">
        <f>+('[1]N EERR RODEO'!C177*P177)+((('[1]N EERR RODEO'!C177*(100%-P177))/(1+TASAS!$B$9)))</f>
        <v>0</v>
      </c>
      <c r="D177" s="131">
        <f>+('[1]N EERR RODEO'!D177*Q177)+((('[1]N EERR RODEO'!D177*(100%-Q177))/(1+TASAS!$C$9)))</f>
        <v>0</v>
      </c>
      <c r="E177" s="131">
        <f>+('[1]N EERR RODEO'!E177*R177)+((('[1]N EERR RODEO'!E177*(100%-R177))/(1+TASAS!$D$9)))</f>
        <v>0</v>
      </c>
      <c r="F177" s="131">
        <f>+('[1]N EERR RODEO'!F177*S177)+((('[1]N EERR RODEO'!F177*(100%-S177))/(1+TASAS!$E$9)))</f>
        <v>0</v>
      </c>
      <c r="G177" s="131">
        <f>+('[1]N EERR RODEO'!G177*T177)+((('[1]N EERR RODEO'!G177*(100%-T177))/(1+TASAS!$F$9)))</f>
        <v>0</v>
      </c>
      <c r="H177" s="131">
        <f>+('[1]N EERR RODEO'!H177*U177)+((('[1]N EERR RODEO'!H177*(100%-U177))/(1+TASAS!$G$9)))</f>
        <v>0</v>
      </c>
      <c r="I177" s="131">
        <f>+('[1]N EERR RODEO'!I177*V177)+((('[1]N EERR RODEO'!I177*(100%-V177))/(1+TASAS!$H$9)))</f>
        <v>0</v>
      </c>
      <c r="J177" s="131">
        <f>+('[1]N EERR RODEO'!J177*W177)+((('[1]N EERR RODEO'!J177*(100%-W177))/(1+TASAS!$I$9)))</f>
        <v>0</v>
      </c>
      <c r="K177" s="131">
        <f>+('[1]N EERR RODEO'!K177*X177)+((('[1]N EERR RODEO'!K177*(100%-X177))/(1+TASAS!$J$9)))</f>
        <v>0</v>
      </c>
      <c r="L177" s="131">
        <f>+('[1]N EERR RODEO'!L177*Y177)+((('[1]N EERR RODEO'!L177*(100%-Y177))/(1+TASAS!$K$9)))</f>
        <v>0</v>
      </c>
      <c r="M177" s="131">
        <f>+('[1]N EERR RODEO'!M177*Z177)+((('[1]N EERR RODEO'!M177*(100%-Z177))/(1+TASAS!$L$9)))</f>
        <v>0</v>
      </c>
      <c r="N177" s="131">
        <f>+('[1]N EERR RODEO'!N177*AA177)+((('[1]N EERR RODEO'!N177*(100%-AA177))/(1+TASAS!$M$9)))</f>
        <v>0</v>
      </c>
      <c r="O177" s="194">
        <f t="shared" si="21"/>
        <v>0</v>
      </c>
      <c r="P177" s="303">
        <v>0</v>
      </c>
      <c r="Q177" s="303">
        <v>0</v>
      </c>
      <c r="R177" s="303">
        <v>0</v>
      </c>
      <c r="S177" s="303">
        <v>0</v>
      </c>
      <c r="T177" s="303">
        <v>0</v>
      </c>
      <c r="U177" s="303">
        <v>0</v>
      </c>
      <c r="V177" s="303">
        <v>0</v>
      </c>
      <c r="W177" s="303">
        <v>0</v>
      </c>
      <c r="X177" s="303">
        <v>0</v>
      </c>
      <c r="Y177" s="303">
        <v>0</v>
      </c>
      <c r="Z177" s="303">
        <v>0</v>
      </c>
      <c r="AA177" s="303">
        <v>0</v>
      </c>
    </row>
    <row r="178" spans="1:27" outlineLevel="1" x14ac:dyDescent="0.3">
      <c r="A178" s="203" t="s">
        <v>358</v>
      </c>
      <c r="B178" s="131"/>
      <c r="C178" s="131">
        <f>+('[1]N EERR RODEO'!C178*P178)+((('[1]N EERR RODEO'!C178*(100%-P178))/(1+TASAS!$B$9)))</f>
        <v>0</v>
      </c>
      <c r="D178" s="131">
        <f>+('[1]N EERR RODEO'!D178*Q178)+((('[1]N EERR RODEO'!D178*(100%-Q178))/(1+TASAS!$C$9)))</f>
        <v>0</v>
      </c>
      <c r="E178" s="131">
        <f>+('[1]N EERR RODEO'!E178*R178)+((('[1]N EERR RODEO'!E178*(100%-R178))/(1+TASAS!$D$9)))</f>
        <v>0</v>
      </c>
      <c r="F178" s="131">
        <f>+('[1]N EERR RODEO'!F178*S178)+((('[1]N EERR RODEO'!F178*(100%-S178))/(1+TASAS!$E$9)))</f>
        <v>0</v>
      </c>
      <c r="G178" s="131">
        <f>+('[1]N EERR RODEO'!G178*T178)+((('[1]N EERR RODEO'!G178*(100%-T178))/(1+TASAS!$F$9)))</f>
        <v>0</v>
      </c>
      <c r="H178" s="131">
        <f>+('[1]N EERR RODEO'!H178*U178)+((('[1]N EERR RODEO'!H178*(100%-U178))/(1+TASAS!$G$9)))</f>
        <v>0</v>
      </c>
      <c r="I178" s="131">
        <f>+('[1]N EERR RODEO'!I178*V178)+((('[1]N EERR RODEO'!I178*(100%-V178))/(1+TASAS!$H$9)))</f>
        <v>0</v>
      </c>
      <c r="J178" s="131">
        <f>+('[1]N EERR RODEO'!J178*W178)+((('[1]N EERR RODEO'!J178*(100%-W178))/(1+TASAS!$I$9)))</f>
        <v>0</v>
      </c>
      <c r="K178" s="131">
        <f>+('[1]N EERR RODEO'!K178*X178)+((('[1]N EERR RODEO'!K178*(100%-X178))/(1+TASAS!$J$9)))</f>
        <v>0</v>
      </c>
      <c r="L178" s="131">
        <f>+('[1]N EERR RODEO'!L178*Y178)+((('[1]N EERR RODEO'!L178*(100%-Y178))/(1+TASAS!$K$9)))</f>
        <v>0</v>
      </c>
      <c r="M178" s="131">
        <f>+('[1]N EERR RODEO'!M178*Z178)+((('[1]N EERR RODEO'!M178*(100%-Z178))/(1+TASAS!$L$9)))</f>
        <v>0</v>
      </c>
      <c r="N178" s="131">
        <f>+('[1]N EERR RODEO'!N178*AA178)+((('[1]N EERR RODEO'!N178*(100%-AA178))/(1+TASAS!$M$9)))</f>
        <v>0</v>
      </c>
      <c r="O178" s="194">
        <f t="shared" si="21"/>
        <v>0</v>
      </c>
      <c r="P178" s="303">
        <v>0</v>
      </c>
      <c r="Q178" s="303">
        <v>0</v>
      </c>
      <c r="R178" s="303">
        <v>0</v>
      </c>
      <c r="S178" s="303">
        <v>0</v>
      </c>
      <c r="T178" s="303">
        <v>0</v>
      </c>
      <c r="U178" s="303">
        <v>0</v>
      </c>
      <c r="V178" s="303">
        <v>0</v>
      </c>
      <c r="W178" s="303">
        <v>0</v>
      </c>
      <c r="X178" s="303">
        <v>0</v>
      </c>
      <c r="Y178" s="303">
        <v>0</v>
      </c>
      <c r="Z178" s="303">
        <v>0</v>
      </c>
      <c r="AA178" s="303">
        <v>0</v>
      </c>
    </row>
    <row r="179" spans="1:27" outlineLevel="1" x14ac:dyDescent="0.3">
      <c r="A179" s="203" t="s">
        <v>359</v>
      </c>
      <c r="B179" s="131"/>
      <c r="C179" s="131">
        <f>+('[1]N EERR RODEO'!C179*P179)+((('[1]N EERR RODEO'!C179*(100%-P179))/(1+TASAS!$B$9)))</f>
        <v>0</v>
      </c>
      <c r="D179" s="131">
        <f>+('[1]N EERR RODEO'!D179*Q179)+((('[1]N EERR RODEO'!D179*(100%-Q179))/(1+TASAS!$C$9)))</f>
        <v>0</v>
      </c>
      <c r="E179" s="131">
        <f>+('[1]N EERR RODEO'!E179*R179)+((('[1]N EERR RODEO'!E179*(100%-R179))/(1+TASAS!$D$9)))</f>
        <v>0</v>
      </c>
      <c r="F179" s="131">
        <f>+('[1]N EERR RODEO'!F179*S179)+((('[1]N EERR RODEO'!F179*(100%-S179))/(1+TASAS!$E$9)))</f>
        <v>0</v>
      </c>
      <c r="G179" s="131">
        <f>+('[1]N EERR RODEO'!G179*T179)+((('[1]N EERR RODEO'!G179*(100%-T179))/(1+TASAS!$F$9)))</f>
        <v>0</v>
      </c>
      <c r="H179" s="131">
        <f>+('[1]N EERR RODEO'!H179*U179)+((('[1]N EERR RODEO'!H179*(100%-U179))/(1+TASAS!$G$9)))</f>
        <v>0</v>
      </c>
      <c r="I179" s="131">
        <f>+('[1]N EERR RODEO'!I179*V179)+((('[1]N EERR RODEO'!I179*(100%-V179))/(1+TASAS!$H$9)))</f>
        <v>0</v>
      </c>
      <c r="J179" s="131">
        <f>+('[1]N EERR RODEO'!J179*W179)+((('[1]N EERR RODEO'!J179*(100%-W179))/(1+TASAS!$I$9)))</f>
        <v>0</v>
      </c>
      <c r="K179" s="131">
        <f>+('[1]N EERR RODEO'!K179*X179)+((('[1]N EERR RODEO'!K179*(100%-X179))/(1+TASAS!$J$9)))</f>
        <v>0</v>
      </c>
      <c r="L179" s="131">
        <f>+('[1]N EERR RODEO'!L179*Y179)+((('[1]N EERR RODEO'!L179*(100%-Y179))/(1+TASAS!$K$9)))</f>
        <v>0</v>
      </c>
      <c r="M179" s="131">
        <f>+('[1]N EERR RODEO'!M179*Z179)+((('[1]N EERR RODEO'!M179*(100%-Z179))/(1+TASAS!$L$9)))</f>
        <v>0</v>
      </c>
      <c r="N179" s="131">
        <f>+('[1]N EERR RODEO'!N179*AA179)+((('[1]N EERR RODEO'!N179*(100%-AA179))/(1+TASAS!$M$9)))</f>
        <v>0</v>
      </c>
      <c r="O179" s="194">
        <f t="shared" si="21"/>
        <v>0</v>
      </c>
      <c r="P179" s="303">
        <v>0</v>
      </c>
      <c r="Q179" s="303">
        <v>0</v>
      </c>
      <c r="R179" s="303">
        <v>0</v>
      </c>
      <c r="S179" s="303">
        <v>0</v>
      </c>
      <c r="T179" s="303">
        <v>0</v>
      </c>
      <c r="U179" s="303">
        <v>0</v>
      </c>
      <c r="V179" s="303">
        <v>0</v>
      </c>
      <c r="W179" s="303">
        <v>0</v>
      </c>
      <c r="X179" s="303">
        <v>0</v>
      </c>
      <c r="Y179" s="303">
        <v>0</v>
      </c>
      <c r="Z179" s="303">
        <v>0</v>
      </c>
      <c r="AA179" s="303">
        <v>0</v>
      </c>
    </row>
    <row r="180" spans="1:27" outlineLevel="1" x14ac:dyDescent="0.3">
      <c r="A180" s="203" t="s">
        <v>360</v>
      </c>
      <c r="B180" s="131"/>
      <c r="C180" s="131">
        <f>+('[1]N EERR RODEO'!C180*P180)+((('[1]N EERR RODEO'!C180*(100%-P180))/(1+TASAS!$B$9)))</f>
        <v>0</v>
      </c>
      <c r="D180" s="131">
        <f>+('[1]N EERR RODEO'!D180*Q180)+((('[1]N EERR RODEO'!D180*(100%-Q180))/(1+TASAS!$C$9)))</f>
        <v>0</v>
      </c>
      <c r="E180" s="131">
        <f>+('[1]N EERR RODEO'!E180*R180)+((('[1]N EERR RODEO'!E180*(100%-R180))/(1+TASAS!$D$9)))</f>
        <v>0</v>
      </c>
      <c r="F180" s="131">
        <f>+('[1]N EERR RODEO'!F180*S180)+((('[1]N EERR RODEO'!F180*(100%-S180))/(1+TASAS!$E$9)))</f>
        <v>0</v>
      </c>
      <c r="G180" s="131">
        <f>+('[1]N EERR RODEO'!G180*T180)+((('[1]N EERR RODEO'!G180*(100%-T180))/(1+TASAS!$F$9)))</f>
        <v>0</v>
      </c>
      <c r="H180" s="131">
        <f>+('[1]N EERR RODEO'!H180*U180)+((('[1]N EERR RODEO'!H180*(100%-U180))/(1+TASAS!$G$9)))</f>
        <v>0</v>
      </c>
      <c r="I180" s="131">
        <f>+('[1]N EERR RODEO'!I180*V180)+((('[1]N EERR RODEO'!I180*(100%-V180))/(1+TASAS!$H$9)))</f>
        <v>0</v>
      </c>
      <c r="J180" s="131">
        <f>+('[1]N EERR RODEO'!J180*W180)+((('[1]N EERR RODEO'!J180*(100%-W180))/(1+TASAS!$I$9)))</f>
        <v>0</v>
      </c>
      <c r="K180" s="131">
        <f>+('[1]N EERR RODEO'!K180*X180)+((('[1]N EERR RODEO'!K180*(100%-X180))/(1+TASAS!$J$9)))</f>
        <v>0</v>
      </c>
      <c r="L180" s="131">
        <f>+('[1]N EERR RODEO'!L180*Y180)+((('[1]N EERR RODEO'!L180*(100%-Y180))/(1+TASAS!$K$9)))</f>
        <v>0</v>
      </c>
      <c r="M180" s="131">
        <f>+('[1]N EERR RODEO'!M180*Z180)+((('[1]N EERR RODEO'!M180*(100%-Z180))/(1+TASAS!$L$9)))</f>
        <v>0</v>
      </c>
      <c r="N180" s="131">
        <f>+('[1]N EERR RODEO'!N180*AA180)+((('[1]N EERR RODEO'!N180*(100%-AA180))/(1+TASAS!$M$9)))</f>
        <v>0</v>
      </c>
      <c r="O180" s="194">
        <f t="shared" si="21"/>
        <v>0</v>
      </c>
      <c r="P180" s="303">
        <v>1</v>
      </c>
      <c r="Q180" s="303">
        <v>1</v>
      </c>
      <c r="R180" s="303">
        <v>1</v>
      </c>
      <c r="S180" s="303">
        <v>1</v>
      </c>
      <c r="T180" s="303">
        <v>1</v>
      </c>
      <c r="U180" s="303">
        <v>1</v>
      </c>
      <c r="V180" s="303">
        <v>1</v>
      </c>
      <c r="W180" s="303">
        <v>1</v>
      </c>
      <c r="X180" s="303">
        <v>1</v>
      </c>
      <c r="Y180" s="303">
        <v>1</v>
      </c>
      <c r="Z180" s="303">
        <v>1</v>
      </c>
      <c r="AA180" s="303">
        <v>1</v>
      </c>
    </row>
    <row r="181" spans="1:27" outlineLevel="1" x14ac:dyDescent="0.3">
      <c r="A181" s="203" t="s">
        <v>361</v>
      </c>
      <c r="B181" s="131"/>
      <c r="C181" s="131">
        <f>+('[1]N EERR RODEO'!C181*P181)+((('[1]N EERR RODEO'!C181*(100%-P181))/(1+TASAS!$B$9)))</f>
        <v>0</v>
      </c>
      <c r="D181" s="131">
        <f>+('[1]N EERR RODEO'!D181*Q181)+((('[1]N EERR RODEO'!D181*(100%-Q181))/(1+TASAS!$C$9)))</f>
        <v>0</v>
      </c>
      <c r="E181" s="131">
        <f>+('[1]N EERR RODEO'!E181*R181)+((('[1]N EERR RODEO'!E181*(100%-R181))/(1+TASAS!$D$9)))</f>
        <v>0</v>
      </c>
      <c r="F181" s="131">
        <f>+('[1]N EERR RODEO'!F181*S181)+((('[1]N EERR RODEO'!F181*(100%-S181))/(1+TASAS!$E$9)))</f>
        <v>0</v>
      </c>
      <c r="G181" s="131">
        <f>+('[1]N EERR RODEO'!G181*T181)+((('[1]N EERR RODEO'!G181*(100%-T181))/(1+TASAS!$F$9)))</f>
        <v>0</v>
      </c>
      <c r="H181" s="131">
        <f>+('[1]N EERR RODEO'!H181*U181)+((('[1]N EERR RODEO'!H181*(100%-U181))/(1+TASAS!$G$9)))</f>
        <v>0</v>
      </c>
      <c r="I181" s="131">
        <f>+('[1]N EERR RODEO'!I181*V181)+((('[1]N EERR RODEO'!I181*(100%-V181))/(1+TASAS!$H$9)))</f>
        <v>0</v>
      </c>
      <c r="J181" s="131">
        <f>+('[1]N EERR RODEO'!J181*W181)+((('[1]N EERR RODEO'!J181*(100%-W181))/(1+TASAS!$I$9)))</f>
        <v>0</v>
      </c>
      <c r="K181" s="131">
        <f>+('[1]N EERR RODEO'!K181*X181)+((('[1]N EERR RODEO'!K181*(100%-X181))/(1+TASAS!$J$9)))</f>
        <v>0</v>
      </c>
      <c r="L181" s="131">
        <f>+('[1]N EERR RODEO'!L181*Y181)+((('[1]N EERR RODEO'!L181*(100%-Y181))/(1+TASAS!$K$9)))</f>
        <v>0</v>
      </c>
      <c r="M181" s="131">
        <f>+('[1]N EERR RODEO'!M181*Z181)+((('[1]N EERR RODEO'!M181*(100%-Z181))/(1+TASAS!$L$9)))</f>
        <v>0</v>
      </c>
      <c r="N181" s="131">
        <f>+('[1]N EERR RODEO'!N181*AA181)+((('[1]N EERR RODEO'!N181*(100%-AA181))/(1+TASAS!$M$9)))</f>
        <v>0</v>
      </c>
      <c r="O181" s="194">
        <f t="shared" si="21"/>
        <v>0</v>
      </c>
      <c r="P181" s="303">
        <v>0</v>
      </c>
      <c r="Q181" s="303">
        <v>0</v>
      </c>
      <c r="R181" s="303">
        <v>0</v>
      </c>
      <c r="S181" s="303">
        <v>0</v>
      </c>
      <c r="T181" s="303">
        <v>0</v>
      </c>
      <c r="U181" s="303">
        <v>0</v>
      </c>
      <c r="V181" s="303">
        <v>0</v>
      </c>
      <c r="W181" s="303">
        <v>0</v>
      </c>
      <c r="X181" s="303">
        <v>0</v>
      </c>
      <c r="Y181" s="303">
        <v>0</v>
      </c>
      <c r="Z181" s="303">
        <v>0</v>
      </c>
      <c r="AA181" s="303">
        <v>0</v>
      </c>
    </row>
    <row r="182" spans="1:27" outlineLevel="1" x14ac:dyDescent="0.3">
      <c r="A182" s="203" t="s">
        <v>87</v>
      </c>
      <c r="B182" s="131"/>
      <c r="C182" s="131">
        <f>+('[1]N EERR RODEO'!C182*P182)+((('[1]N EERR RODEO'!C182*(100%-P182))/(1+TASAS!$B$9)))</f>
        <v>0</v>
      </c>
      <c r="D182" s="131">
        <f>+('[1]N EERR RODEO'!D182*Q182)+((('[1]N EERR RODEO'!D182*(100%-Q182))/(1+TASAS!$C$9)))</f>
        <v>0</v>
      </c>
      <c r="E182" s="131">
        <f>+('[1]N EERR RODEO'!E182*R182)+((('[1]N EERR RODEO'!E182*(100%-R182))/(1+TASAS!$D$9)))</f>
        <v>0</v>
      </c>
      <c r="F182" s="131">
        <f>+('[1]N EERR RODEO'!F182*S182)+((('[1]N EERR RODEO'!F182*(100%-S182))/(1+TASAS!$E$9)))</f>
        <v>0</v>
      </c>
      <c r="G182" s="131">
        <f>+('[1]N EERR RODEO'!G182*T182)+((('[1]N EERR RODEO'!G182*(100%-T182))/(1+TASAS!$F$9)))</f>
        <v>0</v>
      </c>
      <c r="H182" s="131">
        <f>+('[1]N EERR RODEO'!H182*U182)+((('[1]N EERR RODEO'!H182*(100%-U182))/(1+TASAS!$G$9)))</f>
        <v>0</v>
      </c>
      <c r="I182" s="131">
        <f>+('[1]N EERR RODEO'!I182*V182)+((('[1]N EERR RODEO'!I182*(100%-V182))/(1+TASAS!$H$9)))</f>
        <v>0</v>
      </c>
      <c r="J182" s="131">
        <f>+('[1]N EERR RODEO'!J182*W182)+((('[1]N EERR RODEO'!J182*(100%-W182))/(1+TASAS!$I$9)))</f>
        <v>0</v>
      </c>
      <c r="K182" s="131">
        <f>+('[1]N EERR RODEO'!K182*X182)+((('[1]N EERR RODEO'!K182*(100%-X182))/(1+TASAS!$J$9)))</f>
        <v>0</v>
      </c>
      <c r="L182" s="131">
        <f>+('[1]N EERR RODEO'!L182*Y182)+((('[1]N EERR RODEO'!L182*(100%-Y182))/(1+TASAS!$K$9)))</f>
        <v>0</v>
      </c>
      <c r="M182" s="131">
        <f>+('[1]N EERR RODEO'!M182*Z182)+((('[1]N EERR RODEO'!M182*(100%-Z182))/(1+TASAS!$L$9)))</f>
        <v>0</v>
      </c>
      <c r="N182" s="131">
        <f>+('[1]N EERR RODEO'!N182*AA182)+((('[1]N EERR RODEO'!N182*(100%-AA182))/(1+TASAS!$M$9)))</f>
        <v>0</v>
      </c>
      <c r="O182" s="194">
        <f t="shared" si="21"/>
        <v>0</v>
      </c>
      <c r="P182" s="303">
        <v>0</v>
      </c>
      <c r="Q182" s="303">
        <v>0</v>
      </c>
      <c r="R182" s="303">
        <v>0</v>
      </c>
      <c r="S182" s="303">
        <v>0</v>
      </c>
      <c r="T182" s="303">
        <v>0</v>
      </c>
      <c r="U182" s="303">
        <v>0</v>
      </c>
      <c r="V182" s="303">
        <v>0</v>
      </c>
      <c r="W182" s="303">
        <v>0</v>
      </c>
      <c r="X182" s="303">
        <v>0</v>
      </c>
      <c r="Y182" s="303">
        <v>0</v>
      </c>
      <c r="Z182" s="303">
        <v>0</v>
      </c>
      <c r="AA182" s="303">
        <v>0</v>
      </c>
    </row>
    <row r="183" spans="1:27" outlineLevel="1" x14ac:dyDescent="0.3">
      <c r="A183" s="203" t="s">
        <v>88</v>
      </c>
      <c r="B183" s="131"/>
      <c r="C183" s="131">
        <f>+('[1]N EERR RODEO'!C183*P183)+((('[1]N EERR RODEO'!C183*(100%-P183))/(1+TASAS!$B$9)))</f>
        <v>0</v>
      </c>
      <c r="D183" s="131">
        <f>+('[1]N EERR RODEO'!D183*Q183)+((('[1]N EERR RODEO'!D183*(100%-Q183))/(1+TASAS!$C$9)))</f>
        <v>0</v>
      </c>
      <c r="E183" s="131">
        <f>+('[1]N EERR RODEO'!E183*R183)+((('[1]N EERR RODEO'!E183*(100%-R183))/(1+TASAS!$D$9)))</f>
        <v>0</v>
      </c>
      <c r="F183" s="131">
        <f>+('[1]N EERR RODEO'!F183*S183)+((('[1]N EERR RODEO'!F183*(100%-S183))/(1+TASAS!$E$9)))</f>
        <v>0</v>
      </c>
      <c r="G183" s="131">
        <f>+('[1]N EERR RODEO'!G183*T183)+((('[1]N EERR RODEO'!G183*(100%-T183))/(1+TASAS!$F$9)))</f>
        <v>17.173736620459731</v>
      </c>
      <c r="H183" s="131">
        <f>+('[1]N EERR RODEO'!H183*U183)+((('[1]N EERR RODEO'!H183*(100%-U183))/(1+TASAS!$G$9)))</f>
        <v>0</v>
      </c>
      <c r="I183" s="131">
        <f>+('[1]N EERR RODEO'!I183*V183)+((('[1]N EERR RODEO'!I183*(100%-V183))/(1+TASAS!$H$9)))</f>
        <v>0</v>
      </c>
      <c r="J183" s="131">
        <f>+('[1]N EERR RODEO'!J183*W183)+((('[1]N EERR RODEO'!J183*(100%-W183))/(1+TASAS!$I$9)))</f>
        <v>0</v>
      </c>
      <c r="K183" s="131">
        <f>+('[1]N EERR RODEO'!K183*X183)+((('[1]N EERR RODEO'!K183*(100%-X183))/(1+TASAS!$J$9)))</f>
        <v>0</v>
      </c>
      <c r="L183" s="131">
        <f>+('[1]N EERR RODEO'!L183*Y183)+((('[1]N EERR RODEO'!L183*(100%-Y183))/(1+TASAS!$K$9)))</f>
        <v>0</v>
      </c>
      <c r="M183" s="131">
        <f>+('[1]N EERR RODEO'!M183*Z183)+((('[1]N EERR RODEO'!M183*(100%-Z183))/(1+TASAS!$L$9)))</f>
        <v>0</v>
      </c>
      <c r="N183" s="131">
        <f>+('[1]N EERR RODEO'!N183*AA183)+((('[1]N EERR RODEO'!N183*(100%-AA183))/(1+TASAS!$M$9)))</f>
        <v>0</v>
      </c>
      <c r="O183" s="194">
        <f t="shared" si="21"/>
        <v>17.173736620459731</v>
      </c>
      <c r="P183" s="303">
        <v>0</v>
      </c>
      <c r="Q183" s="303">
        <v>0</v>
      </c>
      <c r="R183" s="303">
        <v>0</v>
      </c>
      <c r="S183" s="303">
        <v>0</v>
      </c>
      <c r="T183" s="303">
        <v>0</v>
      </c>
      <c r="U183" s="303">
        <v>0</v>
      </c>
      <c r="V183" s="303">
        <v>0</v>
      </c>
      <c r="W183" s="303">
        <v>0</v>
      </c>
      <c r="X183" s="303">
        <v>0</v>
      </c>
      <c r="Y183" s="303">
        <v>0</v>
      </c>
      <c r="Z183" s="303">
        <v>0</v>
      </c>
      <c r="AA183" s="303">
        <v>0</v>
      </c>
    </row>
    <row r="184" spans="1:27" outlineLevel="1" x14ac:dyDescent="0.3">
      <c r="A184" s="203" t="s">
        <v>89</v>
      </c>
      <c r="B184" s="131"/>
      <c r="C184" s="131">
        <f>+('[1]N EERR RODEO'!C184*P184)+((('[1]N EERR RODEO'!C184*(100%-P184))/(1+TASAS!$B$9)))</f>
        <v>0</v>
      </c>
      <c r="D184" s="131">
        <f>+('[1]N EERR RODEO'!D184*Q184)+((('[1]N EERR RODEO'!D184*(100%-Q184))/(1+TASAS!$C$9)))</f>
        <v>0</v>
      </c>
      <c r="E184" s="131">
        <f>+('[1]N EERR RODEO'!E184*R184)+((('[1]N EERR RODEO'!E184*(100%-R184))/(1+TASAS!$D$9)))</f>
        <v>0</v>
      </c>
      <c r="F184" s="131">
        <f>+('[1]N EERR RODEO'!F184*S184)+((('[1]N EERR RODEO'!F184*(100%-S184))/(1+TASAS!$E$9)))</f>
        <v>0</v>
      </c>
      <c r="G184" s="131">
        <f>+('[1]N EERR RODEO'!G184*T184)+((('[1]N EERR RODEO'!G184*(100%-T184))/(1+TASAS!$F$9)))</f>
        <v>0</v>
      </c>
      <c r="H184" s="131">
        <f>+('[1]N EERR RODEO'!H184*U184)+((('[1]N EERR RODEO'!H184*(100%-U184))/(1+TASAS!$G$9)))</f>
        <v>0</v>
      </c>
      <c r="I184" s="131">
        <f>+('[1]N EERR RODEO'!I184*V184)+((('[1]N EERR RODEO'!I184*(100%-V184))/(1+TASAS!$H$9)))</f>
        <v>0</v>
      </c>
      <c r="J184" s="131">
        <f>+('[1]N EERR RODEO'!J184*W184)+((('[1]N EERR RODEO'!J184*(100%-W184))/(1+TASAS!$I$9)))</f>
        <v>0</v>
      </c>
      <c r="K184" s="131">
        <f>+('[1]N EERR RODEO'!K184*X184)+((('[1]N EERR RODEO'!K184*(100%-X184))/(1+TASAS!$J$9)))</f>
        <v>0</v>
      </c>
      <c r="L184" s="131">
        <f>+('[1]N EERR RODEO'!L184*Y184)+((('[1]N EERR RODEO'!L184*(100%-Y184))/(1+TASAS!$K$9)))</f>
        <v>0</v>
      </c>
      <c r="M184" s="131">
        <f>+('[1]N EERR RODEO'!M184*Z184)+((('[1]N EERR RODEO'!M184*(100%-Z184))/(1+TASAS!$L$9)))</f>
        <v>0</v>
      </c>
      <c r="N184" s="131">
        <f>+('[1]N EERR RODEO'!N184*AA184)+((('[1]N EERR RODEO'!N184*(100%-AA184))/(1+TASAS!$M$9)))</f>
        <v>0</v>
      </c>
      <c r="O184" s="194">
        <f t="shared" si="21"/>
        <v>0</v>
      </c>
      <c r="P184" s="303">
        <v>0</v>
      </c>
      <c r="Q184" s="303">
        <v>0</v>
      </c>
      <c r="R184" s="303">
        <v>0</v>
      </c>
      <c r="S184" s="303">
        <v>0</v>
      </c>
      <c r="T184" s="303">
        <v>0</v>
      </c>
      <c r="U184" s="303">
        <v>0</v>
      </c>
      <c r="V184" s="303">
        <v>0</v>
      </c>
      <c r="W184" s="303">
        <v>0</v>
      </c>
      <c r="X184" s="303">
        <v>0</v>
      </c>
      <c r="Y184" s="303">
        <v>0</v>
      </c>
      <c r="Z184" s="303">
        <v>0</v>
      </c>
      <c r="AA184" s="303">
        <v>0</v>
      </c>
    </row>
    <row r="185" spans="1:27" outlineLevel="1" x14ac:dyDescent="0.3">
      <c r="A185" s="203" t="s">
        <v>362</v>
      </c>
      <c r="B185" s="131"/>
      <c r="C185" s="131">
        <f>+('[1]N EERR RODEO'!C185*P185)+((('[1]N EERR RODEO'!C185*(100%-P185))/(1+TASAS!$B$9)))</f>
        <v>0</v>
      </c>
      <c r="D185" s="131">
        <f>+('[1]N EERR RODEO'!D185*Q185)+((('[1]N EERR RODEO'!D185*(100%-Q185))/(1+TASAS!$C$9)))</f>
        <v>0</v>
      </c>
      <c r="E185" s="131">
        <f>+('[1]N EERR RODEO'!E185*R185)+((('[1]N EERR RODEO'!E185*(100%-R185))/(1+TASAS!$D$9)))</f>
        <v>0</v>
      </c>
      <c r="F185" s="131">
        <f>+('[1]N EERR RODEO'!F185*S185)+((('[1]N EERR RODEO'!F185*(100%-S185))/(1+TASAS!$E$9)))</f>
        <v>0</v>
      </c>
      <c r="G185" s="131">
        <f>+('[1]N EERR RODEO'!G185*T185)+((('[1]N EERR RODEO'!G185*(100%-T185))/(1+TASAS!$F$9)))</f>
        <v>0</v>
      </c>
      <c r="H185" s="131">
        <f>+('[1]N EERR RODEO'!H185*U185)+((('[1]N EERR RODEO'!H185*(100%-U185))/(1+TASAS!$G$9)))</f>
        <v>0</v>
      </c>
      <c r="I185" s="131">
        <f>+('[1]N EERR RODEO'!I185*V185)+((('[1]N EERR RODEO'!I185*(100%-V185))/(1+TASAS!$H$9)))</f>
        <v>0</v>
      </c>
      <c r="J185" s="131">
        <f>+('[1]N EERR RODEO'!J185*W185)+((('[1]N EERR RODEO'!J185*(100%-W185))/(1+TASAS!$I$9)))</f>
        <v>0</v>
      </c>
      <c r="K185" s="131">
        <f>+('[1]N EERR RODEO'!K185*X185)+((('[1]N EERR RODEO'!K185*(100%-X185))/(1+TASAS!$J$9)))</f>
        <v>0</v>
      </c>
      <c r="L185" s="131">
        <f>+('[1]N EERR RODEO'!L185*Y185)+((('[1]N EERR RODEO'!L185*(100%-Y185))/(1+TASAS!$K$9)))</f>
        <v>0</v>
      </c>
      <c r="M185" s="131">
        <f>+('[1]N EERR RODEO'!M185*Z185)+((('[1]N EERR RODEO'!M185*(100%-Z185))/(1+TASAS!$L$9)))</f>
        <v>0</v>
      </c>
      <c r="N185" s="131">
        <f>+('[1]N EERR RODEO'!N185*AA185)+((('[1]N EERR RODEO'!N185*(100%-AA185))/(1+TASAS!$M$9)))</f>
        <v>0</v>
      </c>
      <c r="O185" s="194">
        <f t="shared" si="21"/>
        <v>0</v>
      </c>
      <c r="P185" s="303">
        <v>1</v>
      </c>
      <c r="Q185" s="303">
        <v>1</v>
      </c>
      <c r="R185" s="303">
        <v>1</v>
      </c>
      <c r="S185" s="303">
        <v>1</v>
      </c>
      <c r="T185" s="303">
        <v>1</v>
      </c>
      <c r="U185" s="303">
        <v>1</v>
      </c>
      <c r="V185" s="303">
        <v>1</v>
      </c>
      <c r="W185" s="303">
        <v>1</v>
      </c>
      <c r="X185" s="303">
        <v>1</v>
      </c>
      <c r="Y185" s="303">
        <v>1</v>
      </c>
      <c r="Z185" s="303">
        <v>1</v>
      </c>
      <c r="AA185" s="303">
        <v>1</v>
      </c>
    </row>
    <row r="186" spans="1:27" outlineLevel="1" x14ac:dyDescent="0.3">
      <c r="A186" s="203"/>
      <c r="B186" s="131"/>
      <c r="C186" s="131">
        <f>+('[1]N EERR RODEO'!C186*P186)+((('[1]N EERR RODEO'!C186*(100%-P186))/(1+TASAS!$B$9)))</f>
        <v>0</v>
      </c>
      <c r="D186" s="131">
        <f>+('[1]N EERR RODEO'!D186*Q186)+((('[1]N EERR RODEO'!D186*(100%-Q186))/(1+TASAS!$C$9)))</f>
        <v>0</v>
      </c>
      <c r="E186" s="131">
        <f>+('[1]N EERR RODEO'!E186*R186)+((('[1]N EERR RODEO'!E186*(100%-R186))/(1+TASAS!$D$9)))</f>
        <v>0</v>
      </c>
      <c r="F186" s="131">
        <f>+('[1]N EERR RODEO'!F186*S186)+((('[1]N EERR RODEO'!F186*(100%-S186))/(1+TASAS!$E$9)))</f>
        <v>0</v>
      </c>
      <c r="G186" s="131">
        <f>+('[1]N EERR RODEO'!G186*T186)+((('[1]N EERR RODEO'!G186*(100%-T186))/(1+TASAS!$F$9)))</f>
        <v>0</v>
      </c>
      <c r="H186" s="131">
        <f>+('[1]N EERR RODEO'!H186*U186)+((('[1]N EERR RODEO'!H186*(100%-U186))/(1+TASAS!$G$9)))</f>
        <v>0</v>
      </c>
      <c r="I186" s="131">
        <f>+('[1]N EERR RODEO'!I186*V186)+((('[1]N EERR RODEO'!I186*(100%-V186))/(1+TASAS!$H$9)))</f>
        <v>0</v>
      </c>
      <c r="J186" s="131">
        <f>+('[1]N EERR RODEO'!J186*W186)+((('[1]N EERR RODEO'!J186*(100%-W186))/(1+TASAS!$I$9)))</f>
        <v>0</v>
      </c>
      <c r="K186" s="131">
        <f>+('[1]N EERR RODEO'!K186*X186)+((('[1]N EERR RODEO'!K186*(100%-X186))/(1+TASAS!$J$9)))</f>
        <v>0</v>
      </c>
      <c r="L186" s="131">
        <f>+('[1]N EERR RODEO'!L186*Y186)+((('[1]N EERR RODEO'!L186*(100%-Y186))/(1+TASAS!$K$9)))</f>
        <v>0</v>
      </c>
      <c r="M186" s="131">
        <f>+('[1]N EERR RODEO'!M186*Z186)+((('[1]N EERR RODEO'!M186*(100%-Z186))/(1+TASAS!$L$9)))</f>
        <v>0</v>
      </c>
      <c r="N186" s="131">
        <f>+('[1]N EERR RODEO'!N186*AA186)+((('[1]N EERR RODEO'!N186*(100%-AA186))/(1+TASAS!$M$9)))</f>
        <v>0</v>
      </c>
      <c r="O186" s="194">
        <f t="shared" si="21"/>
        <v>0</v>
      </c>
      <c r="P186" s="303"/>
      <c r="Q186" s="303"/>
      <c r="R186" s="303"/>
      <c r="S186" s="303"/>
      <c r="T186" s="303"/>
      <c r="U186" s="303"/>
      <c r="V186" s="303"/>
      <c r="W186" s="303"/>
      <c r="X186" s="303"/>
      <c r="Y186" s="303"/>
      <c r="Z186" s="303"/>
      <c r="AA186" s="303"/>
    </row>
    <row r="187" spans="1:27" outlineLevel="1" x14ac:dyDescent="0.3">
      <c r="A187" s="203"/>
      <c r="B187" s="131"/>
      <c r="C187" s="131"/>
      <c r="D187" s="131"/>
      <c r="E187" s="131"/>
      <c r="F187" s="131"/>
      <c r="G187" s="131"/>
      <c r="H187" s="131"/>
      <c r="I187" s="131"/>
      <c r="J187" s="131"/>
      <c r="K187" s="131"/>
      <c r="L187" s="131"/>
      <c r="M187" s="131"/>
      <c r="N187" s="131"/>
      <c r="O187" s="194">
        <f t="shared" si="21"/>
        <v>0</v>
      </c>
      <c r="P187" s="303"/>
      <c r="Q187" s="303"/>
      <c r="R187" s="303"/>
      <c r="S187" s="303"/>
      <c r="T187" s="303"/>
      <c r="U187" s="303"/>
      <c r="V187" s="303"/>
      <c r="W187" s="303"/>
      <c r="X187" s="303"/>
      <c r="Y187" s="303"/>
      <c r="Z187" s="303"/>
      <c r="AA187" s="303"/>
    </row>
    <row r="188" spans="1:27" s="187" customFormat="1" ht="15.6" x14ac:dyDescent="0.3">
      <c r="A188" s="209" t="s">
        <v>35</v>
      </c>
      <c r="B188" s="186">
        <f>SUM(B189:B192)</f>
        <v>0</v>
      </c>
      <c r="C188" s="186">
        <f t="shared" ref="C188:N188" si="26">SUM(C189:C192)</f>
        <v>0</v>
      </c>
      <c r="D188" s="186">
        <f t="shared" si="26"/>
        <v>0</v>
      </c>
      <c r="E188" s="186">
        <f t="shared" si="26"/>
        <v>0</v>
      </c>
      <c r="F188" s="186">
        <f t="shared" si="26"/>
        <v>0</v>
      </c>
      <c r="G188" s="186">
        <f t="shared" si="26"/>
        <v>0</v>
      </c>
      <c r="H188" s="186">
        <f t="shared" si="26"/>
        <v>0</v>
      </c>
      <c r="I188" s="186">
        <f t="shared" si="26"/>
        <v>0</v>
      </c>
      <c r="J188" s="186">
        <f t="shared" si="26"/>
        <v>0</v>
      </c>
      <c r="K188" s="186">
        <f t="shared" si="26"/>
        <v>0</v>
      </c>
      <c r="L188" s="186">
        <f t="shared" si="26"/>
        <v>0</v>
      </c>
      <c r="M188" s="186">
        <f t="shared" si="26"/>
        <v>0</v>
      </c>
      <c r="N188" s="186">
        <f t="shared" si="26"/>
        <v>0</v>
      </c>
      <c r="O188" s="210">
        <f t="shared" ref="O188" si="27">SUM(O189:O192)</f>
        <v>0</v>
      </c>
      <c r="P188" s="305"/>
      <c r="Q188" s="305"/>
      <c r="R188" s="305"/>
      <c r="S188" s="305"/>
      <c r="T188" s="305"/>
      <c r="U188" s="305"/>
      <c r="V188" s="305"/>
      <c r="W188" s="305"/>
      <c r="X188" s="305"/>
      <c r="Y188" s="305"/>
      <c r="Z188" s="305"/>
      <c r="AA188" s="305"/>
    </row>
    <row r="189" spans="1:27" outlineLevel="1" x14ac:dyDescent="0.3">
      <c r="A189" s="203" t="s">
        <v>363</v>
      </c>
      <c r="B189" s="131"/>
      <c r="C189" s="131">
        <f>+('[1]N EERR RODEO'!C189*P189)+((('[1]N EERR RODEO'!C189*(100%-P189))/(1+TASAS!$B$9)))</f>
        <v>0</v>
      </c>
      <c r="D189" s="131">
        <f>+('[1]N EERR RODEO'!D189*Q189)+((('[1]N EERR RODEO'!D189*(100%-Q189))/(1+TASAS!$C$9)))</f>
        <v>0</v>
      </c>
      <c r="E189" s="131">
        <f>+('[1]N EERR RODEO'!E189*R189)+((('[1]N EERR RODEO'!E189*(100%-R189))/(1+TASAS!$D$9)))</f>
        <v>0</v>
      </c>
      <c r="F189" s="131">
        <f>+('[1]N EERR RODEO'!F189*S189)+((('[1]N EERR RODEO'!F189*(100%-S189))/(1+TASAS!$E$9)))</f>
        <v>0</v>
      </c>
      <c r="G189" s="131">
        <f>+('[1]N EERR RODEO'!G189*T189)+((('[1]N EERR RODEO'!G189*(100%-T189))/(1+TASAS!$F$9)))</f>
        <v>0</v>
      </c>
      <c r="H189" s="131">
        <f>+('[1]N EERR RODEO'!H189*U189)+((('[1]N EERR RODEO'!H189*(100%-U189))/(1+TASAS!$G$9)))</f>
        <v>0</v>
      </c>
      <c r="I189" s="131">
        <f>+('[1]N EERR RODEO'!I189*V189)+((('[1]N EERR RODEO'!I189*(100%-V189))/(1+TASAS!$H$9)))</f>
        <v>0</v>
      </c>
      <c r="J189" s="131">
        <f>+('[1]N EERR RODEO'!J189*W189)+((('[1]N EERR RODEO'!J189*(100%-W189))/(1+TASAS!$I$9)))</f>
        <v>0</v>
      </c>
      <c r="K189" s="131">
        <f>+('[1]N EERR RODEO'!K189*X189)+((('[1]N EERR RODEO'!K189*(100%-X189))/(1+TASAS!$J$9)))</f>
        <v>0</v>
      </c>
      <c r="L189" s="131">
        <f>+('[1]N EERR RODEO'!L189*Y189)+((('[1]N EERR RODEO'!L189*(100%-Y189))/(1+TASAS!$K$9)))</f>
        <v>0</v>
      </c>
      <c r="M189" s="131">
        <f>+('[1]N EERR RODEO'!M189*Z189)+((('[1]N EERR RODEO'!M189*(100%-Z189))/(1+TASAS!$L$9)))</f>
        <v>0</v>
      </c>
      <c r="N189" s="131">
        <f>+('[1]N EERR RODEO'!N189*AA189)+((('[1]N EERR RODEO'!N189*(100%-AA189))/(1+TASAS!$M$9)))</f>
        <v>0</v>
      </c>
      <c r="O189" s="194">
        <f t="shared" si="21"/>
        <v>0</v>
      </c>
      <c r="P189" s="303">
        <v>1</v>
      </c>
      <c r="Q189" s="303">
        <v>1</v>
      </c>
      <c r="R189" s="303">
        <v>1</v>
      </c>
      <c r="S189" s="303">
        <v>1</v>
      </c>
      <c r="T189" s="303">
        <v>1</v>
      </c>
      <c r="U189" s="303">
        <v>1</v>
      </c>
      <c r="V189" s="303">
        <v>1</v>
      </c>
      <c r="W189" s="303">
        <v>1</v>
      </c>
      <c r="X189" s="303">
        <v>1</v>
      </c>
      <c r="Y189" s="303">
        <v>1</v>
      </c>
      <c r="Z189" s="303">
        <v>1</v>
      </c>
      <c r="AA189" s="303">
        <v>1</v>
      </c>
    </row>
    <row r="190" spans="1:27" outlineLevel="1" x14ac:dyDescent="0.3">
      <c r="A190" s="203" t="s">
        <v>364</v>
      </c>
      <c r="B190" s="131"/>
      <c r="C190" s="131">
        <f>+('[1]N EERR RODEO'!C190*P190)+((('[1]N EERR RODEO'!C190*(100%-P190))/(1+TASAS!$B$9)))</f>
        <v>0</v>
      </c>
      <c r="D190" s="131">
        <f>+('[1]N EERR RODEO'!D190*Q190)+((('[1]N EERR RODEO'!D190*(100%-Q190))/(1+TASAS!$C$9)))</f>
        <v>0</v>
      </c>
      <c r="E190" s="131">
        <f>+('[1]N EERR RODEO'!E190*R190)+((('[1]N EERR RODEO'!E190*(100%-R190))/(1+TASAS!$D$9)))</f>
        <v>0</v>
      </c>
      <c r="F190" s="131">
        <f>+('[1]N EERR RODEO'!F190*S190)+((('[1]N EERR RODEO'!F190*(100%-S190))/(1+TASAS!$E$9)))</f>
        <v>0</v>
      </c>
      <c r="G190" s="131">
        <f>+('[1]N EERR RODEO'!G190*T190)+((('[1]N EERR RODEO'!G190*(100%-T190))/(1+TASAS!$F$9)))</f>
        <v>0</v>
      </c>
      <c r="H190" s="131">
        <f>+('[1]N EERR RODEO'!H190*U190)+((('[1]N EERR RODEO'!H190*(100%-U190))/(1+TASAS!$G$9)))</f>
        <v>0</v>
      </c>
      <c r="I190" s="131">
        <f>+('[1]N EERR RODEO'!I190*V190)+((('[1]N EERR RODEO'!I190*(100%-V190))/(1+TASAS!$H$9)))</f>
        <v>0</v>
      </c>
      <c r="J190" s="131">
        <f>+('[1]N EERR RODEO'!J190*W190)+((('[1]N EERR RODEO'!J190*(100%-W190))/(1+TASAS!$I$9)))</f>
        <v>0</v>
      </c>
      <c r="K190" s="131">
        <f>+('[1]N EERR RODEO'!K190*X190)+((('[1]N EERR RODEO'!K190*(100%-X190))/(1+TASAS!$J$9)))</f>
        <v>0</v>
      </c>
      <c r="L190" s="131">
        <f>+('[1]N EERR RODEO'!L190*Y190)+((('[1]N EERR RODEO'!L190*(100%-Y190))/(1+TASAS!$K$9)))</f>
        <v>0</v>
      </c>
      <c r="M190" s="131">
        <f>+('[1]N EERR RODEO'!M190*Z190)+((('[1]N EERR RODEO'!M190*(100%-Z190))/(1+TASAS!$L$9)))</f>
        <v>0</v>
      </c>
      <c r="N190" s="131">
        <f>+('[1]N EERR RODEO'!N190*AA190)+((('[1]N EERR RODEO'!N190*(100%-AA190))/(1+TASAS!$M$9)))</f>
        <v>0</v>
      </c>
      <c r="O190" s="194">
        <f t="shared" si="21"/>
        <v>0</v>
      </c>
      <c r="P190" s="303">
        <v>1</v>
      </c>
      <c r="Q190" s="303">
        <v>1</v>
      </c>
      <c r="R190" s="303">
        <v>1</v>
      </c>
      <c r="S190" s="303">
        <v>1</v>
      </c>
      <c r="T190" s="303">
        <v>1</v>
      </c>
      <c r="U190" s="303">
        <v>1</v>
      </c>
      <c r="V190" s="303">
        <v>1</v>
      </c>
      <c r="W190" s="303">
        <v>1</v>
      </c>
      <c r="X190" s="303">
        <v>1</v>
      </c>
      <c r="Y190" s="303">
        <v>1</v>
      </c>
      <c r="Z190" s="303">
        <v>1</v>
      </c>
      <c r="AA190" s="303">
        <v>1</v>
      </c>
    </row>
    <row r="191" spans="1:27" outlineLevel="1" x14ac:dyDescent="0.3">
      <c r="A191" s="203" t="s">
        <v>365</v>
      </c>
      <c r="B191" s="131"/>
      <c r="C191" s="131">
        <f>+('[1]N EERR RODEO'!C191*P191)+((('[1]N EERR RODEO'!C191*(100%-P191))/(1+TASAS!$B$9)))</f>
        <v>0</v>
      </c>
      <c r="D191" s="131">
        <f>+('[1]N EERR RODEO'!D191*Q191)+((('[1]N EERR RODEO'!D191*(100%-Q191))/(1+TASAS!$C$9)))</f>
        <v>0</v>
      </c>
      <c r="E191" s="131">
        <f>+('[1]N EERR RODEO'!E191*R191)+((('[1]N EERR RODEO'!E191*(100%-R191))/(1+TASAS!$D$9)))</f>
        <v>0</v>
      </c>
      <c r="F191" s="131">
        <f>+('[1]N EERR RODEO'!F191*S191)+((('[1]N EERR RODEO'!F191*(100%-S191))/(1+TASAS!$E$9)))</f>
        <v>0</v>
      </c>
      <c r="G191" s="131">
        <f>+('[1]N EERR RODEO'!G191*T191)+((('[1]N EERR RODEO'!G191*(100%-T191))/(1+TASAS!$F$9)))</f>
        <v>0</v>
      </c>
      <c r="H191" s="131">
        <f>+('[1]N EERR RODEO'!H191*U191)+((('[1]N EERR RODEO'!H191*(100%-U191))/(1+TASAS!$G$9)))</f>
        <v>0</v>
      </c>
      <c r="I191" s="131">
        <f>+('[1]N EERR RODEO'!I191*V191)+((('[1]N EERR RODEO'!I191*(100%-V191))/(1+TASAS!$H$9)))</f>
        <v>0</v>
      </c>
      <c r="J191" s="131">
        <f>+('[1]N EERR RODEO'!J191*W191)+((('[1]N EERR RODEO'!J191*(100%-W191))/(1+TASAS!$I$9)))</f>
        <v>0</v>
      </c>
      <c r="K191" s="131">
        <f>+('[1]N EERR RODEO'!K191*X191)+((('[1]N EERR RODEO'!K191*(100%-X191))/(1+TASAS!$J$9)))</f>
        <v>0</v>
      </c>
      <c r="L191" s="131">
        <f>+('[1]N EERR RODEO'!L191*Y191)+((('[1]N EERR RODEO'!L191*(100%-Y191))/(1+TASAS!$K$9)))</f>
        <v>0</v>
      </c>
      <c r="M191" s="131">
        <f>+('[1]N EERR RODEO'!M191*Z191)+((('[1]N EERR RODEO'!M191*(100%-Z191))/(1+TASAS!$L$9)))</f>
        <v>0</v>
      </c>
      <c r="N191" s="131">
        <f>+('[1]N EERR RODEO'!N191*AA191)+((('[1]N EERR RODEO'!N191*(100%-AA191))/(1+TASAS!$M$9)))</f>
        <v>0</v>
      </c>
      <c r="O191" s="194">
        <f t="shared" si="21"/>
        <v>0</v>
      </c>
      <c r="P191" s="303">
        <v>1</v>
      </c>
      <c r="Q191" s="303">
        <v>1</v>
      </c>
      <c r="R191" s="303">
        <v>1</v>
      </c>
      <c r="S191" s="303">
        <v>1</v>
      </c>
      <c r="T191" s="303">
        <v>1</v>
      </c>
      <c r="U191" s="303">
        <v>1</v>
      </c>
      <c r="V191" s="303">
        <v>1</v>
      </c>
      <c r="W191" s="303">
        <v>1</v>
      </c>
      <c r="X191" s="303">
        <v>1</v>
      </c>
      <c r="Y191" s="303">
        <v>1</v>
      </c>
      <c r="Z191" s="303">
        <v>1</v>
      </c>
      <c r="AA191" s="303">
        <v>1</v>
      </c>
    </row>
    <row r="192" spans="1:27" s="3" customFormat="1" outlineLevel="1" x14ac:dyDescent="0.3">
      <c r="A192" s="211"/>
      <c r="B192" s="133"/>
      <c r="C192" s="133"/>
      <c r="D192" s="133"/>
      <c r="E192" s="133"/>
      <c r="F192" s="133"/>
      <c r="G192" s="133"/>
      <c r="H192" s="133"/>
      <c r="I192" s="133"/>
      <c r="J192" s="133"/>
      <c r="K192" s="133"/>
      <c r="L192" s="133"/>
      <c r="M192" s="133"/>
      <c r="N192" s="133"/>
      <c r="O192" s="206">
        <f t="shared" si="21"/>
        <v>0</v>
      </c>
      <c r="P192" s="304"/>
      <c r="Q192" s="304"/>
      <c r="R192" s="304"/>
      <c r="S192" s="304"/>
      <c r="T192" s="304"/>
      <c r="U192" s="304"/>
      <c r="V192" s="304"/>
      <c r="W192" s="304"/>
      <c r="X192" s="304"/>
      <c r="Y192" s="304"/>
      <c r="Z192" s="304"/>
      <c r="AA192" s="304"/>
    </row>
    <row r="193" spans="1:132" s="188" customFormat="1" ht="17.399999999999999" x14ac:dyDescent="0.35">
      <c r="A193" s="207" t="s">
        <v>102</v>
      </c>
      <c r="B193" s="189">
        <f>SUM(B194:B203)</f>
        <v>0</v>
      </c>
      <c r="C193" s="189">
        <f t="shared" ref="C193:K193" si="28">SUM(C194:C203)</f>
        <v>13.455032309429914</v>
      </c>
      <c r="D193" s="189">
        <f t="shared" si="28"/>
        <v>13.828215785353358</v>
      </c>
      <c r="E193" s="189">
        <f t="shared" si="28"/>
        <v>26.34577778829394</v>
      </c>
      <c r="F193" s="189">
        <f t="shared" si="28"/>
        <v>33.7879068898404</v>
      </c>
      <c r="G193" s="189">
        <f t="shared" si="28"/>
        <v>27.416916418085044</v>
      </c>
      <c r="H193" s="189">
        <f t="shared" si="28"/>
        <v>48.245054023719042</v>
      </c>
      <c r="I193" s="189">
        <f t="shared" si="28"/>
        <v>0</v>
      </c>
      <c r="J193" s="189">
        <f t="shared" si="28"/>
        <v>0</v>
      </c>
      <c r="K193" s="189">
        <f t="shared" si="28"/>
        <v>0</v>
      </c>
      <c r="L193" s="189">
        <f t="shared" ref="L193:O193" si="29">SUM(L194:L203)</f>
        <v>0</v>
      </c>
      <c r="M193" s="189">
        <f t="shared" si="29"/>
        <v>0</v>
      </c>
      <c r="N193" s="189">
        <f t="shared" si="29"/>
        <v>0</v>
      </c>
      <c r="O193" s="208">
        <f t="shared" si="29"/>
        <v>163.07890321472169</v>
      </c>
      <c r="P193" s="310"/>
      <c r="Q193" s="310"/>
      <c r="R193" s="310"/>
      <c r="S193" s="310"/>
      <c r="T193" s="310"/>
      <c r="U193" s="310"/>
      <c r="V193" s="310"/>
      <c r="W193" s="310"/>
      <c r="X193" s="310"/>
      <c r="Y193" s="310"/>
      <c r="Z193" s="310"/>
      <c r="AA193" s="310"/>
    </row>
    <row r="194" spans="1:132" outlineLevel="1" x14ac:dyDescent="0.3">
      <c r="A194" s="202" t="s">
        <v>95</v>
      </c>
      <c r="B194" s="192"/>
      <c r="C194" s="131">
        <f>+('[1]N EERR RODEO'!C194*P194)+((('[1]N EERR RODEO'!C194*(100%-P194))/(1+TASAS!$B$9)))</f>
        <v>13.455032309429914</v>
      </c>
      <c r="D194" s="131">
        <f>+('[1]N EERR RODEO'!D194*Q194)+((('[1]N EERR RODEO'!D194*(100%-Q194))/(1+TASAS!$C$9)))</f>
        <v>13.82118568073447</v>
      </c>
      <c r="E194" s="131">
        <f>+('[1]N EERR RODEO'!E194*R194)+((('[1]N EERR RODEO'!E194*(100%-R194))/(1+TASAS!$D$9)))</f>
        <v>24.63968246456712</v>
      </c>
      <c r="F194" s="131">
        <f>+('[1]N EERR RODEO'!F194*S194)+((('[1]N EERR RODEO'!F194*(100%-S194))/(1+TASAS!$E$9)))</f>
        <v>33.166915687037751</v>
      </c>
      <c r="G194" s="131">
        <f>+('[1]N EERR RODEO'!G194*T194)+((('[1]N EERR RODEO'!G194*(100%-T194))/(1+TASAS!$F$9)))</f>
        <v>27.180300491314267</v>
      </c>
      <c r="H194" s="131">
        <f>+('[1]N EERR RODEO'!H194*U194)+((('[1]N EERR RODEO'!H194*(100%-U194))/(1+TASAS!$G$9)))</f>
        <v>48.141558033239114</v>
      </c>
      <c r="I194" s="131">
        <f>+('[1]N EERR RODEO'!I194*V194)+((('[1]N EERR RODEO'!I194*(100%-V194))/(1+TASAS!$H$9)))</f>
        <v>0</v>
      </c>
      <c r="J194" s="131">
        <f>+('[1]N EERR RODEO'!J194*W194)+((('[1]N EERR RODEO'!J194*(100%-W194))/(1+TASAS!$I$9)))</f>
        <v>0</v>
      </c>
      <c r="K194" s="131">
        <f>+('[1]N EERR RODEO'!K194*X194)+((('[1]N EERR RODEO'!K194*(100%-X194))/(1+TASAS!$J$9)))</f>
        <v>0</v>
      </c>
      <c r="L194" s="131">
        <f>+('[1]N EERR RODEO'!L194*Y194)+((('[1]N EERR RODEO'!L194*(100%-Y194))/(1+TASAS!$K$9)))</f>
        <v>0</v>
      </c>
      <c r="M194" s="131">
        <f>+('[1]N EERR RODEO'!M194*Z194)+((('[1]N EERR RODEO'!M194*(100%-Z194))/(1+TASAS!$L$9)))</f>
        <v>0</v>
      </c>
      <c r="N194" s="131">
        <f>+('[1]N EERR RODEO'!N194*AA194)+((('[1]N EERR RODEO'!N194*(100%-AA194))/(1+TASAS!$M$9)))</f>
        <v>0</v>
      </c>
      <c r="O194" s="194">
        <f t="shared" si="21"/>
        <v>160.40467466632265</v>
      </c>
      <c r="P194" s="303">
        <v>0</v>
      </c>
      <c r="Q194" s="303">
        <v>0</v>
      </c>
      <c r="R194" s="303">
        <v>0</v>
      </c>
      <c r="S194" s="303">
        <v>0</v>
      </c>
      <c r="T194" s="303">
        <v>0</v>
      </c>
      <c r="U194" s="303">
        <v>0</v>
      </c>
      <c r="V194" s="303">
        <v>0</v>
      </c>
      <c r="W194" s="303">
        <v>0</v>
      </c>
      <c r="X194" s="303">
        <v>0</v>
      </c>
      <c r="Y194" s="303">
        <v>0</v>
      </c>
      <c r="Z194" s="303">
        <v>0</v>
      </c>
      <c r="AA194" s="303">
        <v>0</v>
      </c>
    </row>
    <row r="195" spans="1:132" outlineLevel="1" x14ac:dyDescent="0.3">
      <c r="A195" s="202" t="s">
        <v>96</v>
      </c>
      <c r="B195" s="131"/>
      <c r="C195" s="131">
        <f>+('[1]N EERR RODEO'!C195*P195)+((('[1]N EERR RODEO'!C195*(100%-P195))/(1+TASAS!$B$9)))</f>
        <v>0</v>
      </c>
      <c r="D195" s="131">
        <f>+('[1]N EERR RODEO'!D195*Q195)+((('[1]N EERR RODEO'!D195*(100%-Q195))/(1+TASAS!$C$9)))</f>
        <v>0</v>
      </c>
      <c r="E195" s="131">
        <f>+('[1]N EERR RODEO'!E195*R195)+((('[1]N EERR RODEO'!E195*(100%-R195))/(1+TASAS!$D$9)))</f>
        <v>0</v>
      </c>
      <c r="F195" s="131">
        <f>+('[1]N EERR RODEO'!F195*S195)+((('[1]N EERR RODEO'!F195*(100%-S195))/(1+TASAS!$E$9)))</f>
        <v>0</v>
      </c>
      <c r="G195" s="131">
        <f>+('[1]N EERR RODEO'!G195*T195)+((('[1]N EERR RODEO'!G195*(100%-T195))/(1+TASAS!$F$9)))</f>
        <v>0</v>
      </c>
      <c r="H195" s="131">
        <f>+('[1]N EERR RODEO'!H195*U195)+((('[1]N EERR RODEO'!H195*(100%-U195))/(1+TASAS!$G$9)))</f>
        <v>0</v>
      </c>
      <c r="I195" s="131">
        <f>+('[1]N EERR RODEO'!I195*V195)+((('[1]N EERR RODEO'!I195*(100%-V195))/(1+TASAS!$H$9)))</f>
        <v>0</v>
      </c>
      <c r="J195" s="131">
        <f>+('[1]N EERR RODEO'!J195*W195)+((('[1]N EERR RODEO'!J195*(100%-W195))/(1+TASAS!$I$9)))</f>
        <v>0</v>
      </c>
      <c r="K195" s="131">
        <f>+('[1]N EERR RODEO'!K195*X195)+((('[1]N EERR RODEO'!K195*(100%-X195))/(1+TASAS!$J$9)))</f>
        <v>0</v>
      </c>
      <c r="L195" s="131">
        <f>+('[1]N EERR RODEO'!L195*Y195)+((('[1]N EERR RODEO'!L195*(100%-Y195))/(1+TASAS!$K$9)))</f>
        <v>0</v>
      </c>
      <c r="M195" s="131">
        <f>+('[1]N EERR RODEO'!M195*Z195)+((('[1]N EERR RODEO'!M195*(100%-Z195))/(1+TASAS!$L$9)))</f>
        <v>0</v>
      </c>
      <c r="N195" s="131">
        <f>+('[1]N EERR RODEO'!N195*AA195)+((('[1]N EERR RODEO'!N195*(100%-AA195))/(1+TASAS!$M$9)))</f>
        <v>0</v>
      </c>
      <c r="O195" s="194">
        <f t="shared" si="21"/>
        <v>0</v>
      </c>
      <c r="P195" s="303">
        <v>1</v>
      </c>
      <c r="Q195" s="303">
        <v>1</v>
      </c>
      <c r="R195" s="303">
        <v>1</v>
      </c>
      <c r="S195" s="303">
        <v>1</v>
      </c>
      <c r="T195" s="303">
        <v>1</v>
      </c>
      <c r="U195" s="303">
        <v>1</v>
      </c>
      <c r="V195" s="303">
        <v>1</v>
      </c>
      <c r="W195" s="303">
        <v>1</v>
      </c>
      <c r="X195" s="303">
        <v>1</v>
      </c>
      <c r="Y195" s="303">
        <v>1</v>
      </c>
      <c r="Z195" s="303">
        <v>1</v>
      </c>
      <c r="AA195" s="303">
        <v>1</v>
      </c>
    </row>
    <row r="196" spans="1:132" outlineLevel="1" x14ac:dyDescent="0.3">
      <c r="A196" s="202" t="s">
        <v>97</v>
      </c>
      <c r="B196" s="131"/>
      <c r="C196" s="131">
        <f>+('[1]N EERR RODEO'!C196*P196)+((('[1]N EERR RODEO'!C196*(100%-P196))/(1+TASAS!$B$9)))</f>
        <v>0</v>
      </c>
      <c r="D196" s="131">
        <f>+('[1]N EERR RODEO'!D196*Q196)+((('[1]N EERR RODEO'!D196*(100%-Q196))/(1+TASAS!$C$9)))</f>
        <v>0</v>
      </c>
      <c r="E196" s="131">
        <f>+('[1]N EERR RODEO'!E196*R196)+((('[1]N EERR RODEO'!E196*(100%-R196))/(1+TASAS!$D$9)))</f>
        <v>0</v>
      </c>
      <c r="F196" s="131">
        <f>+('[1]N EERR RODEO'!F196*S196)+((('[1]N EERR RODEO'!F196*(100%-S196))/(1+TASAS!$E$9)))</f>
        <v>0</v>
      </c>
      <c r="G196" s="131">
        <f>+('[1]N EERR RODEO'!G196*T196)+((('[1]N EERR RODEO'!G196*(100%-T196))/(1+TASAS!$F$9)))</f>
        <v>0</v>
      </c>
      <c r="H196" s="131">
        <f>+('[1]N EERR RODEO'!H196*U196)+((('[1]N EERR RODEO'!H196*(100%-U196))/(1+TASAS!$G$9)))</f>
        <v>0</v>
      </c>
      <c r="I196" s="131">
        <f>+('[1]N EERR RODEO'!I196*V196)+((('[1]N EERR RODEO'!I196*(100%-V196))/(1+TASAS!$H$9)))</f>
        <v>0</v>
      </c>
      <c r="J196" s="131">
        <f>+('[1]N EERR RODEO'!J196*W196)+((('[1]N EERR RODEO'!J196*(100%-W196))/(1+TASAS!$I$9)))</f>
        <v>0</v>
      </c>
      <c r="K196" s="131">
        <f>+('[1]N EERR RODEO'!K196*X196)+((('[1]N EERR RODEO'!K196*(100%-X196))/(1+TASAS!$J$9)))</f>
        <v>0</v>
      </c>
      <c r="L196" s="131">
        <f>+('[1]N EERR RODEO'!L196*Y196)+((('[1]N EERR RODEO'!L196*(100%-Y196))/(1+TASAS!$K$9)))</f>
        <v>0</v>
      </c>
      <c r="M196" s="131">
        <f>+('[1]N EERR RODEO'!M196*Z196)+((('[1]N EERR RODEO'!M196*(100%-Z196))/(1+TASAS!$L$9)))</f>
        <v>0</v>
      </c>
      <c r="N196" s="131">
        <f>+('[1]N EERR RODEO'!N196*AA196)+((('[1]N EERR RODEO'!N196*(100%-AA196))/(1+TASAS!$M$9)))</f>
        <v>0</v>
      </c>
      <c r="O196" s="194">
        <f t="shared" si="21"/>
        <v>0</v>
      </c>
      <c r="P196" s="303">
        <v>1</v>
      </c>
      <c r="Q196" s="303">
        <v>1</v>
      </c>
      <c r="R196" s="303">
        <v>1</v>
      </c>
      <c r="S196" s="303">
        <v>1</v>
      </c>
      <c r="T196" s="303">
        <v>1</v>
      </c>
      <c r="U196" s="303">
        <v>1</v>
      </c>
      <c r="V196" s="303">
        <v>1</v>
      </c>
      <c r="W196" s="303">
        <v>1</v>
      </c>
      <c r="X196" s="303">
        <v>1</v>
      </c>
      <c r="Y196" s="303">
        <v>1</v>
      </c>
      <c r="Z196" s="303">
        <v>1</v>
      </c>
      <c r="AA196" s="303">
        <v>1</v>
      </c>
    </row>
    <row r="197" spans="1:132" outlineLevel="1" x14ac:dyDescent="0.3">
      <c r="A197" s="202" t="s">
        <v>31</v>
      </c>
      <c r="B197" s="131"/>
      <c r="C197" s="131"/>
      <c r="D197" s="131"/>
      <c r="E197" s="131"/>
      <c r="F197" s="131"/>
      <c r="G197" s="131"/>
      <c r="H197" s="131"/>
      <c r="I197" s="131">
        <f>+('[1]N EERR RODEO'!I197*V197)+((('[1]N EERR RODEO'!I197*(100%-V197))/(1+TASAS!$H$9)))</f>
        <v>0</v>
      </c>
      <c r="J197" s="131">
        <f>+('[1]N EERR RODEO'!J197*W197)+((('[1]N EERR RODEO'!J197*(100%-W197))/(1+TASAS!$I$9)))</f>
        <v>0</v>
      </c>
      <c r="K197" s="131">
        <f>+('[1]N EERR RODEO'!K197*X197)+((('[1]N EERR RODEO'!K197*(100%-X197))/(1+TASAS!$J$9)))</f>
        <v>0</v>
      </c>
      <c r="L197" s="131">
        <f>+('[1]N EERR RODEO'!L197*Y197)+((('[1]N EERR RODEO'!L197*(100%-Y197))/(1+TASAS!$K$9)))</f>
        <v>0</v>
      </c>
      <c r="M197" s="131">
        <f>+('[1]N EERR RODEO'!M197*Z197)+((('[1]N EERR RODEO'!M197*(100%-Z197))/(1+TASAS!$L$9)))</f>
        <v>0</v>
      </c>
      <c r="N197" s="131">
        <f>+('[1]N EERR RODEO'!N197*AA197)+((('[1]N EERR RODEO'!N197*(100%-AA197))/(1+TASAS!$M$9)))</f>
        <v>0</v>
      </c>
      <c r="O197" s="194">
        <f t="shared" si="21"/>
        <v>0</v>
      </c>
      <c r="P197" s="303">
        <v>0</v>
      </c>
      <c r="Q197" s="303">
        <v>0</v>
      </c>
      <c r="R197" s="303">
        <v>0</v>
      </c>
      <c r="S197" s="303">
        <v>0</v>
      </c>
      <c r="T197" s="303">
        <v>0</v>
      </c>
      <c r="U197" s="303">
        <v>0</v>
      </c>
      <c r="V197" s="303">
        <v>0</v>
      </c>
      <c r="W197" s="303">
        <v>0</v>
      </c>
      <c r="X197" s="303">
        <v>0</v>
      </c>
      <c r="Y197" s="303">
        <v>0</v>
      </c>
      <c r="Z197" s="303">
        <v>0</v>
      </c>
      <c r="AA197" s="303">
        <v>0</v>
      </c>
    </row>
    <row r="198" spans="1:132" outlineLevel="1" x14ac:dyDescent="0.3">
      <c r="A198" s="202" t="s">
        <v>98</v>
      </c>
      <c r="B198" s="131"/>
      <c r="C198" s="131">
        <f>+('[1]N EERR RODEO'!C198*P198)+((('[1]N EERR RODEO'!C198*(100%-P198))/(1+TASAS!$B$9)))</f>
        <v>0</v>
      </c>
      <c r="D198" s="131">
        <f>+('[1]N EERR RODEO'!D198*Q198)+((('[1]N EERR RODEO'!D198*(100%-Q198))/(1+TASAS!$C$9)))</f>
        <v>7.0301046188883361E-3</v>
      </c>
      <c r="E198" s="131">
        <f>+('[1]N EERR RODEO'!E198*R198)+((('[1]N EERR RODEO'!E198*(100%-R198))/(1+TASAS!$D$9)))</f>
        <v>-1.2266966377209381</v>
      </c>
      <c r="F198" s="131">
        <f>+('[1]N EERR RODEO'!F198*S198)+((('[1]N EERR RODEO'!F198*(100%-S198))/(1+TASAS!$E$9)))</f>
        <v>0.62099120280264686</v>
      </c>
      <c r="G198" s="131">
        <f>+('[1]N EERR RODEO'!G198*T198)+((('[1]N EERR RODEO'!G198*(100%-T198))/(1+TASAS!$F$9)))</f>
        <v>0.2366159267707785</v>
      </c>
      <c r="H198" s="131">
        <f>+('[1]N EERR RODEO'!H198*U198)+((('[1]N EERR RODEO'!H198*(100%-U198))/(1+TASAS!$G$9)))</f>
        <v>0.10349599047992533</v>
      </c>
      <c r="I198" s="131">
        <f>+('[1]N EERR RODEO'!I198*V198)+((('[1]N EERR RODEO'!I198*(100%-V198))/(1+TASAS!$H$9)))</f>
        <v>0</v>
      </c>
      <c r="J198" s="131">
        <f>+('[1]N EERR RODEO'!J198*W198)+((('[1]N EERR RODEO'!J198*(100%-W198))/(1+TASAS!$I$9)))</f>
        <v>0</v>
      </c>
      <c r="K198" s="131">
        <f>+('[1]N EERR RODEO'!K198*X198)+((('[1]N EERR RODEO'!K198*(100%-X198))/(1+TASAS!$J$9)))</f>
        <v>0</v>
      </c>
      <c r="L198" s="131">
        <f>+('[1]N EERR RODEO'!L198*Y198)+((('[1]N EERR RODEO'!L198*(100%-Y198))/(1+TASAS!$K$9)))</f>
        <v>0</v>
      </c>
      <c r="M198" s="131">
        <f>+('[1]N EERR RODEO'!M198*Z198)+((('[1]N EERR RODEO'!M198*(100%-Z198))/(1+TASAS!$L$9)))</f>
        <v>0</v>
      </c>
      <c r="N198" s="131">
        <f>+('[1]N EERR RODEO'!N198*AA198)+((('[1]N EERR RODEO'!N198*(100%-AA198))/(1+TASAS!$M$9)))</f>
        <v>0</v>
      </c>
      <c r="O198" s="194">
        <f t="shared" si="21"/>
        <v>-0.25856341304869912</v>
      </c>
      <c r="P198" s="303">
        <v>0</v>
      </c>
      <c r="Q198" s="303">
        <v>0</v>
      </c>
      <c r="R198" s="303">
        <v>0</v>
      </c>
      <c r="S198" s="303">
        <v>0</v>
      </c>
      <c r="T198" s="303">
        <v>0</v>
      </c>
      <c r="U198" s="303">
        <v>0</v>
      </c>
      <c r="V198" s="303">
        <v>0</v>
      </c>
      <c r="W198" s="303">
        <v>0</v>
      </c>
      <c r="X198" s="303">
        <v>0</v>
      </c>
      <c r="Y198" s="303">
        <v>0</v>
      </c>
      <c r="Z198" s="303">
        <v>0</v>
      </c>
      <c r="AA198" s="303">
        <v>0</v>
      </c>
    </row>
    <row r="199" spans="1:132" outlineLevel="1" x14ac:dyDescent="0.3">
      <c r="A199" s="202" t="s">
        <v>32</v>
      </c>
      <c r="B199" s="131"/>
      <c r="C199" s="131">
        <f>+('[1]N EERR RODEO'!C199*P199)+((('[1]N EERR RODEO'!C199*(100%-P199))/(1+TASAS!$B$9)))</f>
        <v>0</v>
      </c>
      <c r="D199" s="131">
        <f>+('[1]N EERR RODEO'!D199*Q199)+((('[1]N EERR RODEO'!D199*(100%-Q199))/(1+TASAS!$C$9)))</f>
        <v>0</v>
      </c>
      <c r="E199" s="131">
        <f>+('[1]N EERR RODEO'!E199*R199)+((('[1]N EERR RODEO'!E199*(100%-R199))/(1+TASAS!$D$9)))</f>
        <v>2.93279196144776</v>
      </c>
      <c r="F199" s="131">
        <f>+('[1]N EERR RODEO'!F199*S199)+((('[1]N EERR RODEO'!F199*(100%-S199))/(1+TASAS!$E$9)))</f>
        <v>0</v>
      </c>
      <c r="G199" s="131">
        <f>+('[1]N EERR RODEO'!G199*T199)+((('[1]N EERR RODEO'!G199*(100%-T199))/(1+TASAS!$F$9)))</f>
        <v>0</v>
      </c>
      <c r="H199" s="131">
        <f>+('[1]N EERR RODEO'!H199*U199)+((('[1]N EERR RODEO'!H199*(100%-U199))/(1+TASAS!$G$9)))</f>
        <v>0</v>
      </c>
      <c r="I199" s="131">
        <f>+('[1]N EERR RODEO'!I199*V199)+((('[1]N EERR RODEO'!I199*(100%-V199))/(1+TASAS!$H$9)))</f>
        <v>0</v>
      </c>
      <c r="J199" s="131">
        <f>+('[1]N EERR RODEO'!J199*W199)+((('[1]N EERR RODEO'!J199*(100%-W199))/(1+TASAS!$I$9)))</f>
        <v>0</v>
      </c>
      <c r="K199" s="131">
        <f>+('[1]N EERR RODEO'!K199*X199)+((('[1]N EERR RODEO'!K199*(100%-X199))/(1+TASAS!$J$9)))</f>
        <v>0</v>
      </c>
      <c r="L199" s="131">
        <f>+('[1]N EERR RODEO'!L199*Y199)+((('[1]N EERR RODEO'!L199*(100%-Y199))/(1+TASAS!$K$9)))</f>
        <v>0</v>
      </c>
      <c r="M199" s="131">
        <f>+('[1]N EERR RODEO'!M199*Z199)+((('[1]N EERR RODEO'!M199*(100%-Z199))/(1+TASAS!$L$9)))</f>
        <v>0</v>
      </c>
      <c r="N199" s="131">
        <f>+('[1]N EERR RODEO'!N199*AA199)+((('[1]N EERR RODEO'!N199*(100%-AA199))/(1+TASAS!$M$9)))</f>
        <v>0</v>
      </c>
      <c r="O199" s="194">
        <f t="shared" si="21"/>
        <v>2.93279196144776</v>
      </c>
      <c r="P199" s="303">
        <v>0</v>
      </c>
      <c r="Q199" s="303">
        <v>0</v>
      </c>
      <c r="R199" s="303">
        <v>0</v>
      </c>
      <c r="S199" s="303">
        <v>0</v>
      </c>
      <c r="T199" s="303">
        <v>0</v>
      </c>
      <c r="U199" s="303">
        <v>0</v>
      </c>
      <c r="V199" s="303">
        <v>0</v>
      </c>
      <c r="W199" s="303">
        <v>0</v>
      </c>
      <c r="X199" s="303">
        <v>0</v>
      </c>
      <c r="Y199" s="303">
        <v>0</v>
      </c>
      <c r="Z199" s="303">
        <v>0</v>
      </c>
      <c r="AA199" s="303">
        <v>0</v>
      </c>
    </row>
    <row r="200" spans="1:132" outlineLevel="1" x14ac:dyDescent="0.3">
      <c r="A200" s="202" t="s">
        <v>99</v>
      </c>
      <c r="B200" s="131"/>
      <c r="C200" s="131">
        <f>+('[1]N EERR RODEO'!C200*P200)+((('[1]N EERR RODEO'!C200*(100%-P200))/(1+TASAS!$B$9)))</f>
        <v>0</v>
      </c>
      <c r="D200" s="131">
        <f>+('[1]N EERR RODEO'!D200*Q200)+((('[1]N EERR RODEO'!D200*(100%-Q200))/(1+TASAS!$C$9)))</f>
        <v>0</v>
      </c>
      <c r="E200" s="131">
        <f>+('[1]N EERR RODEO'!E200*R200)+((('[1]N EERR RODEO'!E200*(100%-R200))/(1+TASAS!$D$9)))</f>
        <v>0</v>
      </c>
      <c r="F200" s="131">
        <f>+('[1]N EERR RODEO'!F200*S200)+((('[1]N EERR RODEO'!F200*(100%-S200))/(1+TASAS!$E$9)))</f>
        <v>0</v>
      </c>
      <c r="G200" s="131">
        <f>+('[1]N EERR RODEO'!G200*T200)+((('[1]N EERR RODEO'!G200*(100%-T200))/(1+TASAS!$F$9)))</f>
        <v>0</v>
      </c>
      <c r="H200" s="131">
        <f>+('[1]N EERR RODEO'!H200*U200)+((('[1]N EERR RODEO'!H200*(100%-U200))/(1+TASAS!$G$9)))</f>
        <v>0</v>
      </c>
      <c r="I200" s="131">
        <f>+('[1]N EERR RODEO'!I200*V200)+((('[1]N EERR RODEO'!I200*(100%-V200))/(1+TASAS!$H$9)))</f>
        <v>0</v>
      </c>
      <c r="J200" s="131">
        <f>+('[1]N EERR RODEO'!J200*W200)+((('[1]N EERR RODEO'!J200*(100%-W200))/(1+TASAS!$I$9)))</f>
        <v>0</v>
      </c>
      <c r="K200" s="131">
        <f>+('[1]N EERR RODEO'!K200*X200)+((('[1]N EERR RODEO'!K200*(100%-X200))/(1+TASAS!$J$9)))</f>
        <v>0</v>
      </c>
      <c r="L200" s="131">
        <f>+('[1]N EERR RODEO'!L200*Y200)+((('[1]N EERR RODEO'!L200*(100%-Y200))/(1+TASAS!$K$9)))</f>
        <v>0</v>
      </c>
      <c r="M200" s="131">
        <f>+('[1]N EERR RODEO'!M200*Z200)+((('[1]N EERR RODEO'!M200*(100%-Z200))/(1+TASAS!$L$9)))</f>
        <v>0</v>
      </c>
      <c r="N200" s="131">
        <f>+('[1]N EERR RODEO'!N200*AA200)+((('[1]N EERR RODEO'!N200*(100%-AA200))/(1+TASAS!$M$9)))</f>
        <v>0</v>
      </c>
      <c r="O200" s="194">
        <f t="shared" si="21"/>
        <v>0</v>
      </c>
      <c r="P200" s="303">
        <v>1</v>
      </c>
      <c r="Q200" s="303">
        <v>1</v>
      </c>
      <c r="R200" s="303">
        <v>1</v>
      </c>
      <c r="S200" s="303">
        <v>1</v>
      </c>
      <c r="T200" s="303">
        <v>1</v>
      </c>
      <c r="U200" s="303">
        <v>1</v>
      </c>
      <c r="V200" s="303">
        <v>1</v>
      </c>
      <c r="W200" s="303">
        <v>1</v>
      </c>
      <c r="X200" s="303">
        <v>1</v>
      </c>
      <c r="Y200" s="303">
        <v>1</v>
      </c>
      <c r="Z200" s="303">
        <v>1</v>
      </c>
      <c r="AA200" s="303">
        <v>1</v>
      </c>
    </row>
    <row r="201" spans="1:132" outlineLevel="1" x14ac:dyDescent="0.3">
      <c r="A201" s="202" t="s">
        <v>367</v>
      </c>
      <c r="B201" s="131"/>
      <c r="C201" s="131">
        <f>+('[1]N EERR RODEO'!C201*P201)+((('[1]N EERR RODEO'!C201*(100%-P201))/(1+TASAS!$B$9)))</f>
        <v>0</v>
      </c>
      <c r="D201" s="131">
        <f>+('[1]N EERR RODEO'!D201*Q201)+((('[1]N EERR RODEO'!D201*(100%-Q201))/(1+TASAS!$C$9)))</f>
        <v>0</v>
      </c>
      <c r="E201" s="131">
        <f>+('[1]N EERR RODEO'!E201*R201)+((('[1]N EERR RODEO'!E201*(100%-R201))/(1+TASAS!$D$9)))</f>
        <v>0</v>
      </c>
      <c r="F201" s="131">
        <f>+('[1]N EERR RODEO'!F201*S201)+((('[1]N EERR RODEO'!F201*(100%-S201))/(1+TASAS!$E$9)))</f>
        <v>0</v>
      </c>
      <c r="G201" s="131">
        <f>+('[1]N EERR RODEO'!G201*T201)+((('[1]N EERR RODEO'!G201*(100%-T201))/(1+TASAS!$F$9)))</f>
        <v>0</v>
      </c>
      <c r="H201" s="131">
        <f>+('[1]N EERR RODEO'!H201*U201)+((('[1]N EERR RODEO'!H201*(100%-U201))/(1+TASAS!$G$9)))</f>
        <v>0</v>
      </c>
      <c r="I201" s="131">
        <f>+('[1]N EERR RODEO'!I201*V201)+((('[1]N EERR RODEO'!I201*(100%-V201))/(1+TASAS!$H$9)))</f>
        <v>0</v>
      </c>
      <c r="J201" s="131">
        <f>+('[1]N EERR RODEO'!J201*W201)+((('[1]N EERR RODEO'!J201*(100%-W201))/(1+TASAS!$I$9)))</f>
        <v>0</v>
      </c>
      <c r="K201" s="131">
        <f>+('[1]N EERR RODEO'!K201*X201)+((('[1]N EERR RODEO'!K201*(100%-X201))/(1+TASAS!$J$9)))</f>
        <v>0</v>
      </c>
      <c r="L201" s="131">
        <f>+('[1]N EERR RODEO'!L201*Y201)+((('[1]N EERR RODEO'!L201*(100%-Y201))/(1+TASAS!$K$9)))</f>
        <v>0</v>
      </c>
      <c r="M201" s="131">
        <f>+('[1]N EERR RODEO'!M201*Z201)+((('[1]N EERR RODEO'!M201*(100%-Z201))/(1+TASAS!$L$9)))</f>
        <v>0</v>
      </c>
      <c r="N201" s="131">
        <f>+('[1]N EERR RODEO'!N201*AA201)+((('[1]N EERR RODEO'!N201*(100%-AA201))/(1+TASAS!$M$9)))</f>
        <v>0</v>
      </c>
      <c r="O201" s="194">
        <f t="shared" si="21"/>
        <v>0</v>
      </c>
      <c r="P201" s="303">
        <v>1</v>
      </c>
      <c r="Q201" s="303">
        <v>1</v>
      </c>
      <c r="R201" s="303">
        <v>1</v>
      </c>
      <c r="S201" s="303">
        <v>1</v>
      </c>
      <c r="T201" s="303">
        <v>1</v>
      </c>
      <c r="U201" s="303">
        <v>1</v>
      </c>
      <c r="V201" s="303">
        <v>1</v>
      </c>
      <c r="W201" s="303">
        <v>1</v>
      </c>
      <c r="X201" s="303">
        <v>1</v>
      </c>
      <c r="Y201" s="303">
        <v>1</v>
      </c>
      <c r="Z201" s="303">
        <v>1</v>
      </c>
      <c r="AA201" s="303">
        <v>1</v>
      </c>
    </row>
    <row r="202" spans="1:132" outlineLevel="1" x14ac:dyDescent="0.3">
      <c r="A202" s="202"/>
      <c r="B202" s="131"/>
      <c r="C202" s="131"/>
      <c r="D202" s="131"/>
      <c r="E202" s="131"/>
      <c r="F202" s="131"/>
      <c r="G202" s="131"/>
      <c r="H202" s="131"/>
      <c r="I202" s="131"/>
      <c r="J202" s="131"/>
      <c r="K202" s="131"/>
      <c r="L202" s="131"/>
      <c r="M202" s="131"/>
      <c r="N202" s="131"/>
      <c r="O202" s="194">
        <f t="shared" si="21"/>
        <v>0</v>
      </c>
    </row>
    <row r="203" spans="1:132" s="191" customFormat="1" ht="18" customHeight="1" x14ac:dyDescent="0.3">
      <c r="A203" s="213"/>
      <c r="B203" s="195"/>
      <c r="C203" s="196"/>
      <c r="D203" s="196"/>
      <c r="E203" s="196"/>
      <c r="F203" s="196"/>
      <c r="G203" s="196"/>
      <c r="H203" s="196"/>
      <c r="I203" s="196"/>
      <c r="J203" s="196"/>
      <c r="K203" s="196"/>
      <c r="L203" s="196"/>
      <c r="M203" s="196"/>
      <c r="N203" s="272"/>
      <c r="O203" s="194">
        <f t="shared" si="21"/>
        <v>0</v>
      </c>
    </row>
    <row r="204" spans="1:132" s="183" customFormat="1" ht="18.600000000000001" thickBot="1" x14ac:dyDescent="0.4">
      <c r="A204" s="218" t="s">
        <v>113</v>
      </c>
      <c r="B204" s="181">
        <f>+B34-B36</f>
        <v>0</v>
      </c>
      <c r="C204" s="181">
        <f>+C34-C36</f>
        <v>3755.3263244818572</v>
      </c>
      <c r="D204" s="181">
        <f t="shared" ref="D204:L204" si="30">+D34-D36</f>
        <v>6674.5023885764722</v>
      </c>
      <c r="E204" s="181">
        <f t="shared" si="30"/>
        <v>35255.342453694378</v>
      </c>
      <c r="F204" s="181">
        <f t="shared" si="30"/>
        <v>7867.2476459320515</v>
      </c>
      <c r="G204" s="181">
        <f t="shared" si="30"/>
        <v>12433.314063511431</v>
      </c>
      <c r="H204" s="181">
        <f t="shared" si="30"/>
        <v>24528.587259311989</v>
      </c>
      <c r="I204" s="181">
        <f t="shared" si="30"/>
        <v>0</v>
      </c>
      <c r="J204" s="181">
        <f t="shared" si="30"/>
        <v>0</v>
      </c>
      <c r="K204" s="181">
        <f t="shared" si="30"/>
        <v>0</v>
      </c>
      <c r="L204" s="181">
        <f t="shared" si="30"/>
        <v>0</v>
      </c>
      <c r="M204" s="181">
        <f t="shared" ref="M204:O204" si="31">+M34-M36</f>
        <v>0</v>
      </c>
      <c r="N204" s="181">
        <f t="shared" si="31"/>
        <v>0</v>
      </c>
      <c r="O204" s="219">
        <f t="shared" si="31"/>
        <v>90514.320135508242</v>
      </c>
      <c r="P204" s="182"/>
      <c r="Q204" s="182"/>
      <c r="R204" s="182"/>
      <c r="S204" s="182"/>
      <c r="T204" s="182"/>
      <c r="U204" s="182"/>
      <c r="V204" s="182"/>
      <c r="W204" s="182"/>
      <c r="X204" s="182"/>
      <c r="Y204" s="182"/>
      <c r="Z204" s="182"/>
      <c r="AA204" s="182"/>
      <c r="AB204" s="182"/>
      <c r="AC204" s="182"/>
      <c r="AD204" s="182"/>
      <c r="AE204" s="182"/>
      <c r="AF204" s="182"/>
      <c r="AG204" s="182"/>
      <c r="AH204" s="182"/>
      <c r="AI204" s="182"/>
      <c r="AJ204" s="182"/>
      <c r="AK204" s="182"/>
      <c r="AL204" s="182"/>
      <c r="AM204" s="182"/>
      <c r="AN204" s="182"/>
      <c r="AO204" s="182"/>
      <c r="AP204" s="182"/>
      <c r="AQ204" s="182"/>
      <c r="AR204" s="182"/>
      <c r="AS204" s="182"/>
      <c r="AT204" s="182"/>
      <c r="AU204" s="182"/>
      <c r="AV204" s="182"/>
      <c r="AW204" s="182"/>
      <c r="AX204" s="182"/>
      <c r="AY204" s="182"/>
      <c r="AZ204" s="182"/>
      <c r="BA204" s="182"/>
      <c r="BB204" s="182"/>
      <c r="BC204" s="182"/>
      <c r="BD204" s="182"/>
      <c r="BE204" s="182"/>
      <c r="BF204" s="182"/>
      <c r="BG204" s="182"/>
      <c r="BH204" s="182"/>
      <c r="BI204" s="182"/>
      <c r="BJ204" s="182"/>
      <c r="BK204" s="182"/>
      <c r="BL204" s="182"/>
      <c r="BM204" s="182"/>
      <c r="BN204" s="182"/>
      <c r="BO204" s="182"/>
      <c r="BP204" s="182"/>
      <c r="BQ204" s="182"/>
      <c r="BR204" s="182"/>
      <c r="BS204" s="182"/>
      <c r="BT204" s="182"/>
      <c r="BU204" s="182"/>
      <c r="BV204" s="182"/>
      <c r="BW204" s="182"/>
      <c r="BX204" s="182"/>
      <c r="BY204" s="182"/>
      <c r="BZ204" s="182"/>
      <c r="CA204" s="182"/>
      <c r="CB204" s="182"/>
      <c r="CC204" s="182"/>
      <c r="CD204" s="182"/>
      <c r="CE204" s="182"/>
      <c r="CF204" s="182"/>
      <c r="CG204" s="182"/>
      <c r="CH204" s="182"/>
      <c r="CI204" s="182"/>
      <c r="CJ204" s="182"/>
      <c r="CK204" s="182"/>
      <c r="CL204" s="182"/>
      <c r="CM204" s="182"/>
      <c r="CN204" s="182"/>
      <c r="CO204" s="182"/>
      <c r="CP204" s="182"/>
      <c r="CQ204" s="182"/>
      <c r="CR204" s="182"/>
      <c r="CS204" s="182"/>
      <c r="CT204" s="182"/>
      <c r="CU204" s="182"/>
      <c r="CV204" s="182"/>
      <c r="CW204" s="182"/>
      <c r="CX204" s="182"/>
      <c r="CY204" s="182"/>
      <c r="CZ204" s="182"/>
      <c r="DA204" s="182"/>
      <c r="DB204" s="182"/>
      <c r="DC204" s="182"/>
      <c r="DD204" s="182"/>
      <c r="DE204" s="182"/>
      <c r="DF204" s="182"/>
      <c r="DG204" s="182"/>
      <c r="DH204" s="182"/>
      <c r="DI204" s="182"/>
      <c r="DJ204" s="182"/>
      <c r="DK204" s="182"/>
      <c r="DL204" s="182"/>
      <c r="DM204" s="182"/>
      <c r="DN204" s="182"/>
      <c r="DO204" s="182"/>
      <c r="DP204" s="182"/>
      <c r="DQ204" s="182"/>
      <c r="DR204" s="182"/>
      <c r="DS204" s="182"/>
      <c r="DT204" s="182"/>
      <c r="DU204" s="182"/>
      <c r="DV204" s="182"/>
      <c r="DW204" s="182"/>
      <c r="DX204" s="182"/>
      <c r="DY204" s="182"/>
      <c r="DZ204" s="182"/>
      <c r="EA204" s="182"/>
      <c r="EB204" s="182"/>
    </row>
    <row r="205" spans="1:132" s="8" customFormat="1" ht="18" customHeight="1" collapsed="1" thickTop="1" x14ac:dyDescent="0.3">
      <c r="A205" s="213" t="s">
        <v>28</v>
      </c>
      <c r="B205" s="175"/>
      <c r="C205" s="175"/>
      <c r="D205" s="175"/>
      <c r="E205" s="175"/>
      <c r="F205" s="175"/>
      <c r="G205" s="175"/>
      <c r="H205" s="175"/>
      <c r="I205" s="175"/>
      <c r="J205" s="175"/>
      <c r="K205" s="175"/>
      <c r="L205" s="175"/>
      <c r="M205" s="175"/>
      <c r="N205" s="175"/>
      <c r="O205" s="194">
        <f t="shared" si="21"/>
        <v>0</v>
      </c>
    </row>
    <row r="206" spans="1:132" s="183" customFormat="1" ht="18.600000000000001" thickBot="1" x14ac:dyDescent="0.4">
      <c r="A206" s="215" t="s">
        <v>114</v>
      </c>
      <c r="B206" s="216">
        <f>+B204-B205</f>
        <v>0</v>
      </c>
      <c r="C206" s="216">
        <f t="shared" ref="C206:L206" si="32">+C204-C205</f>
        <v>3755.3263244818572</v>
      </c>
      <c r="D206" s="216">
        <f t="shared" si="32"/>
        <v>6674.5023885764722</v>
      </c>
      <c r="E206" s="216">
        <f t="shared" si="32"/>
        <v>35255.342453694378</v>
      </c>
      <c r="F206" s="216">
        <f t="shared" si="32"/>
        <v>7867.2476459320515</v>
      </c>
      <c r="G206" s="216">
        <f t="shared" si="32"/>
        <v>12433.314063511431</v>
      </c>
      <c r="H206" s="216">
        <f t="shared" si="32"/>
        <v>24528.587259311989</v>
      </c>
      <c r="I206" s="216">
        <f t="shared" si="32"/>
        <v>0</v>
      </c>
      <c r="J206" s="216">
        <f t="shared" si="32"/>
        <v>0</v>
      </c>
      <c r="K206" s="216">
        <f t="shared" si="32"/>
        <v>0</v>
      </c>
      <c r="L206" s="216">
        <f t="shared" si="32"/>
        <v>0</v>
      </c>
      <c r="M206" s="216">
        <f t="shared" ref="M206:O206" si="33">+M204-M205</f>
        <v>0</v>
      </c>
      <c r="N206" s="216">
        <f t="shared" si="33"/>
        <v>0</v>
      </c>
      <c r="O206" s="217">
        <f t="shared" si="33"/>
        <v>90514.320135508242</v>
      </c>
      <c r="P206" s="182"/>
      <c r="Q206" s="182"/>
      <c r="R206" s="182"/>
      <c r="S206" s="182"/>
      <c r="T206" s="182"/>
      <c r="U206" s="182"/>
      <c r="V206" s="182"/>
      <c r="W206" s="182"/>
      <c r="X206" s="182"/>
      <c r="Y206" s="182"/>
      <c r="Z206" s="182"/>
      <c r="AA206" s="182"/>
      <c r="AB206" s="182"/>
      <c r="AC206" s="182"/>
      <c r="AD206" s="182"/>
      <c r="AE206" s="182"/>
      <c r="AF206" s="182"/>
      <c r="AG206" s="182"/>
      <c r="AH206" s="182"/>
      <c r="AI206" s="182"/>
      <c r="AJ206" s="182"/>
      <c r="AK206" s="182"/>
      <c r="AL206" s="182"/>
      <c r="AM206" s="182"/>
      <c r="AN206" s="182"/>
      <c r="AO206" s="182"/>
      <c r="AP206" s="182"/>
      <c r="AQ206" s="182"/>
      <c r="AR206" s="182"/>
      <c r="AS206" s="182"/>
      <c r="AT206" s="182"/>
      <c r="AU206" s="182"/>
      <c r="AV206" s="182"/>
      <c r="AW206" s="182"/>
      <c r="AX206" s="182"/>
      <c r="AY206" s="182"/>
      <c r="AZ206" s="182"/>
      <c r="BA206" s="182"/>
      <c r="BB206" s="182"/>
      <c r="BC206" s="182"/>
      <c r="BD206" s="182"/>
      <c r="BE206" s="182"/>
      <c r="BF206" s="182"/>
      <c r="BG206" s="182"/>
      <c r="BH206" s="182"/>
      <c r="BI206" s="182"/>
      <c r="BJ206" s="182"/>
      <c r="BK206" s="182"/>
      <c r="BL206" s="182"/>
      <c r="BM206" s="182"/>
      <c r="BN206" s="182"/>
      <c r="BO206" s="182"/>
      <c r="BP206" s="182"/>
      <c r="BQ206" s="182"/>
      <c r="BR206" s="182"/>
      <c r="BS206" s="182"/>
      <c r="BT206" s="182"/>
      <c r="BU206" s="182"/>
      <c r="BV206" s="182"/>
      <c r="BW206" s="182"/>
      <c r="BX206" s="182"/>
      <c r="BY206" s="182"/>
      <c r="BZ206" s="182"/>
      <c r="CA206" s="182"/>
      <c r="CB206" s="182"/>
      <c r="CC206" s="182"/>
      <c r="CD206" s="182"/>
      <c r="CE206" s="182"/>
      <c r="CF206" s="182"/>
      <c r="CG206" s="182"/>
      <c r="CH206" s="182"/>
      <c r="CI206" s="182"/>
      <c r="CJ206" s="182"/>
      <c r="CK206" s="182"/>
      <c r="CL206" s="182"/>
      <c r="CM206" s="182"/>
      <c r="CN206" s="182"/>
      <c r="CO206" s="182"/>
      <c r="CP206" s="182"/>
      <c r="CQ206" s="182"/>
      <c r="CR206" s="182"/>
      <c r="CS206" s="182"/>
      <c r="CT206" s="182"/>
      <c r="CU206" s="182"/>
      <c r="CV206" s="182"/>
      <c r="CW206" s="182"/>
      <c r="CX206" s="182"/>
      <c r="CY206" s="182"/>
      <c r="CZ206" s="182"/>
      <c r="DA206" s="182"/>
      <c r="DB206" s="182"/>
      <c r="DC206" s="182"/>
      <c r="DD206" s="182"/>
      <c r="DE206" s="182"/>
      <c r="DF206" s="182"/>
      <c r="DG206" s="182"/>
      <c r="DH206" s="182"/>
      <c r="DI206" s="182"/>
      <c r="DJ206" s="182"/>
      <c r="DK206" s="182"/>
      <c r="DL206" s="182"/>
      <c r="DM206" s="182"/>
      <c r="DN206" s="182"/>
      <c r="DO206" s="182"/>
      <c r="DP206" s="182"/>
      <c r="DQ206" s="182"/>
      <c r="DR206" s="182"/>
      <c r="DS206" s="182"/>
      <c r="DT206" s="182"/>
      <c r="DU206" s="182"/>
      <c r="DV206" s="182"/>
      <c r="DW206" s="182"/>
      <c r="DX206" s="182"/>
      <c r="DY206" s="182"/>
      <c r="DZ206" s="182"/>
      <c r="EA206" s="182"/>
      <c r="EB206" s="182"/>
    </row>
    <row r="207" spans="1:132" s="3" customFormat="1" ht="15" thickTop="1" x14ac:dyDescent="0.3">
      <c r="B207" s="118"/>
      <c r="C207" s="118"/>
      <c r="D207" s="118"/>
      <c r="E207" s="118"/>
      <c r="F207" s="118"/>
      <c r="G207" s="118"/>
      <c r="H207" s="118"/>
      <c r="I207" s="118"/>
      <c r="J207" s="118"/>
      <c r="K207" s="118"/>
      <c r="L207" s="118"/>
      <c r="M207" s="118"/>
      <c r="N207" s="118"/>
      <c r="O207" s="118"/>
    </row>
    <row r="208" spans="1:132" s="3" customFormat="1" x14ac:dyDescent="0.3">
      <c r="B208" s="118"/>
      <c r="C208" s="118"/>
      <c r="D208" s="118"/>
      <c r="E208" s="118"/>
      <c r="F208" s="118"/>
      <c r="G208" s="118"/>
      <c r="H208" s="118"/>
      <c r="I208" s="118"/>
      <c r="J208" s="118"/>
      <c r="K208" s="118"/>
      <c r="L208" s="118"/>
      <c r="M208" s="118"/>
      <c r="N208" s="118"/>
      <c r="O208" s="118"/>
    </row>
    <row r="209" spans="2:15" s="3" customFormat="1" x14ac:dyDescent="0.3">
      <c r="B209" s="118"/>
      <c r="C209" s="118"/>
      <c r="D209" s="118"/>
      <c r="E209" s="118"/>
      <c r="F209" s="118"/>
      <c r="G209" s="118"/>
      <c r="H209" s="118"/>
      <c r="I209" s="118"/>
      <c r="J209" s="118"/>
      <c r="K209" s="118"/>
      <c r="L209" s="118"/>
      <c r="M209" s="118"/>
      <c r="N209" s="118"/>
      <c r="O209" s="118"/>
    </row>
    <row r="210" spans="2:15" x14ac:dyDescent="0.3">
      <c r="O210" s="118"/>
    </row>
    <row r="211" spans="2:15" x14ac:dyDescent="0.3">
      <c r="O211" s="118"/>
    </row>
    <row r="212" spans="2:15" x14ac:dyDescent="0.3">
      <c r="O212" s="118"/>
    </row>
    <row r="213" spans="2:15" x14ac:dyDescent="0.3">
      <c r="O213" s="118"/>
    </row>
    <row r="214" spans="2:15" x14ac:dyDescent="0.3">
      <c r="O214" s="118"/>
    </row>
    <row r="215" spans="2:15" x14ac:dyDescent="0.3">
      <c r="O215" s="118"/>
    </row>
    <row r="216" spans="2:15" x14ac:dyDescent="0.3">
      <c r="O216" s="118"/>
    </row>
    <row r="217" spans="2:15" x14ac:dyDescent="0.3">
      <c r="O217" s="118"/>
    </row>
    <row r="218" spans="2:15" x14ac:dyDescent="0.3">
      <c r="O218" s="118"/>
    </row>
    <row r="219" spans="2:15" x14ac:dyDescent="0.3">
      <c r="O219" s="118"/>
    </row>
    <row r="220" spans="2:15" x14ac:dyDescent="0.3">
      <c r="O220" s="118"/>
    </row>
    <row r="221" spans="2:15" x14ac:dyDescent="0.3">
      <c r="O221" s="118"/>
    </row>
    <row r="222" spans="2:15" x14ac:dyDescent="0.3">
      <c r="O222" s="118"/>
    </row>
    <row r="223" spans="2:15" x14ac:dyDescent="0.3">
      <c r="I223" s="260"/>
      <c r="O223" s="118"/>
    </row>
    <row r="224" spans="2:15" x14ac:dyDescent="0.3">
      <c r="O224" s="118"/>
    </row>
    <row r="225" spans="15:15" x14ac:dyDescent="0.3">
      <c r="O225" s="118"/>
    </row>
    <row r="226" spans="15:15" x14ac:dyDescent="0.3">
      <c r="O226" s="118"/>
    </row>
    <row r="227" spans="15:15" x14ac:dyDescent="0.3">
      <c r="O227" s="118"/>
    </row>
    <row r="228" spans="15:15" x14ac:dyDescent="0.3">
      <c r="O228" s="118"/>
    </row>
    <row r="229" spans="15:15" x14ac:dyDescent="0.3">
      <c r="O229" s="118"/>
    </row>
    <row r="230" spans="15:15" x14ac:dyDescent="0.3">
      <c r="O230" s="118"/>
    </row>
    <row r="231" spans="15:15" x14ac:dyDescent="0.3">
      <c r="O231" s="118"/>
    </row>
    <row r="232" spans="15:15" x14ac:dyDescent="0.3">
      <c r="O232" s="118"/>
    </row>
    <row r="233" spans="15:15" x14ac:dyDescent="0.3">
      <c r="O233" s="118"/>
    </row>
    <row r="234" spans="15:15" x14ac:dyDescent="0.3">
      <c r="O234" s="118"/>
    </row>
    <row r="235" spans="15:15" x14ac:dyDescent="0.3">
      <c r="O235" s="118"/>
    </row>
    <row r="236" spans="15:15" x14ac:dyDescent="0.3">
      <c r="O236" s="118"/>
    </row>
    <row r="237" spans="15:15" x14ac:dyDescent="0.3">
      <c r="O237" s="118"/>
    </row>
    <row r="238" spans="15:15" x14ac:dyDescent="0.3">
      <c r="O238" s="118"/>
    </row>
    <row r="239" spans="15:15" x14ac:dyDescent="0.3">
      <c r="O239" s="118"/>
    </row>
    <row r="240" spans="15:15" x14ac:dyDescent="0.3">
      <c r="O240" s="118"/>
    </row>
    <row r="241" spans="15:15" x14ac:dyDescent="0.3">
      <c r="O241" s="118"/>
    </row>
    <row r="242" spans="15:15" x14ac:dyDescent="0.3">
      <c r="O242" s="118"/>
    </row>
    <row r="243" spans="15:15" x14ac:dyDescent="0.3">
      <c r="O243" s="118"/>
    </row>
    <row r="244" spans="15:15" x14ac:dyDescent="0.3">
      <c r="O244" s="118"/>
    </row>
    <row r="245" spans="15:15" x14ac:dyDescent="0.3">
      <c r="O245" s="118"/>
    </row>
    <row r="246" spans="15:15" x14ac:dyDescent="0.3">
      <c r="O246" s="118"/>
    </row>
    <row r="247" spans="15:15" x14ac:dyDescent="0.3">
      <c r="O247" s="118"/>
    </row>
    <row r="248" spans="15:15" x14ac:dyDescent="0.3">
      <c r="O248" s="118"/>
    </row>
    <row r="249" spans="15:15" x14ac:dyDescent="0.3">
      <c r="O249" s="118"/>
    </row>
    <row r="250" spans="15:15" x14ac:dyDescent="0.3">
      <c r="O250" s="118"/>
    </row>
    <row r="251" spans="15:15" x14ac:dyDescent="0.3">
      <c r="O251" s="118"/>
    </row>
    <row r="252" spans="15:15" x14ac:dyDescent="0.3">
      <c r="O252" s="118"/>
    </row>
    <row r="253" spans="15:15" x14ac:dyDescent="0.3">
      <c r="O253" s="118"/>
    </row>
    <row r="254" spans="15:15" x14ac:dyDescent="0.3">
      <c r="O254" s="118"/>
    </row>
    <row r="255" spans="15:15" x14ac:dyDescent="0.3">
      <c r="O255" s="118"/>
    </row>
    <row r="256" spans="15:15" x14ac:dyDescent="0.3">
      <c r="O256" s="118"/>
    </row>
    <row r="257" spans="15:15" x14ac:dyDescent="0.3">
      <c r="O257" s="118"/>
    </row>
    <row r="258" spans="15:15" x14ac:dyDescent="0.3">
      <c r="O258" s="118"/>
    </row>
    <row r="259" spans="15:15" x14ac:dyDescent="0.3">
      <c r="O259" s="118"/>
    </row>
    <row r="260" spans="15:15" x14ac:dyDescent="0.3">
      <c r="O260" s="118"/>
    </row>
    <row r="261" spans="15:15" x14ac:dyDescent="0.3">
      <c r="O261" s="118"/>
    </row>
    <row r="262" spans="15:15" x14ac:dyDescent="0.3">
      <c r="O262" s="118"/>
    </row>
    <row r="263" spans="15:15" x14ac:dyDescent="0.3">
      <c r="O263" s="118"/>
    </row>
    <row r="264" spans="15:15" x14ac:dyDescent="0.3">
      <c r="O264" s="118"/>
    </row>
    <row r="265" spans="15:15" x14ac:dyDescent="0.3">
      <c r="O265" s="118"/>
    </row>
    <row r="266" spans="15:15" x14ac:dyDescent="0.3">
      <c r="O266" s="118"/>
    </row>
    <row r="267" spans="15:15" x14ac:dyDescent="0.3">
      <c r="O267" s="118"/>
    </row>
    <row r="268" spans="15:15" x14ac:dyDescent="0.3">
      <c r="O268" s="118"/>
    </row>
    <row r="269" spans="15:15" x14ac:dyDescent="0.3">
      <c r="O269" s="118"/>
    </row>
    <row r="270" spans="15:15" x14ac:dyDescent="0.3">
      <c r="O270" s="118"/>
    </row>
    <row r="271" spans="15:15" x14ac:dyDescent="0.3">
      <c r="O271" s="118"/>
    </row>
    <row r="272" spans="15:15" x14ac:dyDescent="0.3">
      <c r="O272" s="118"/>
    </row>
    <row r="273" spans="15:15" x14ac:dyDescent="0.3">
      <c r="O273" s="118"/>
    </row>
    <row r="274" spans="15:15" x14ac:dyDescent="0.3">
      <c r="O274" s="118"/>
    </row>
    <row r="275" spans="15:15" x14ac:dyDescent="0.3">
      <c r="O275" s="118"/>
    </row>
    <row r="276" spans="15:15" x14ac:dyDescent="0.3">
      <c r="O276" s="118"/>
    </row>
    <row r="277" spans="15:15" x14ac:dyDescent="0.3">
      <c r="O277" s="118"/>
    </row>
    <row r="278" spans="15:15" x14ac:dyDescent="0.3">
      <c r="O278" s="118"/>
    </row>
    <row r="279" spans="15:15" x14ac:dyDescent="0.3">
      <c r="O279" s="118"/>
    </row>
    <row r="280" spans="15:15" x14ac:dyDescent="0.3">
      <c r="O280" s="118"/>
    </row>
    <row r="281" spans="15:15" x14ac:dyDescent="0.3">
      <c r="O281" s="118"/>
    </row>
    <row r="282" spans="15:15" x14ac:dyDescent="0.3">
      <c r="O282" s="118"/>
    </row>
    <row r="283" spans="15:15" x14ac:dyDescent="0.3">
      <c r="O283" s="118"/>
    </row>
    <row r="284" spans="15:15" x14ac:dyDescent="0.3">
      <c r="O284" s="118"/>
    </row>
    <row r="285" spans="15:15" x14ac:dyDescent="0.3">
      <c r="O285" s="118"/>
    </row>
    <row r="286" spans="15:15" x14ac:dyDescent="0.3">
      <c r="O286" s="118"/>
    </row>
    <row r="287" spans="15:15" x14ac:dyDescent="0.3">
      <c r="O287" s="118"/>
    </row>
    <row r="288" spans="15:15" x14ac:dyDescent="0.3">
      <c r="O288" s="118"/>
    </row>
    <row r="289" spans="15:15" x14ac:dyDescent="0.3">
      <c r="O289" s="118"/>
    </row>
    <row r="290" spans="15:15" x14ac:dyDescent="0.3">
      <c r="O290" s="118"/>
    </row>
    <row r="291" spans="15:15" x14ac:dyDescent="0.3">
      <c r="O291" s="118"/>
    </row>
    <row r="292" spans="15:15" x14ac:dyDescent="0.3">
      <c r="O292" s="118"/>
    </row>
    <row r="293" spans="15:15" x14ac:dyDescent="0.3">
      <c r="O293" s="118"/>
    </row>
    <row r="294" spans="15:15" x14ac:dyDescent="0.3">
      <c r="O294" s="118"/>
    </row>
    <row r="295" spans="15:15" x14ac:dyDescent="0.3">
      <c r="O295" s="118"/>
    </row>
    <row r="296" spans="15:15" x14ac:dyDescent="0.3">
      <c r="O296" s="118"/>
    </row>
    <row r="297" spans="15:15" x14ac:dyDescent="0.3">
      <c r="O297" s="118"/>
    </row>
    <row r="298" spans="15:15" x14ac:dyDescent="0.3">
      <c r="O298" s="118"/>
    </row>
    <row r="299" spans="15:15" x14ac:dyDescent="0.3">
      <c r="O299" s="118"/>
    </row>
    <row r="300" spans="15:15" x14ac:dyDescent="0.3">
      <c r="O300" s="118"/>
    </row>
    <row r="301" spans="15:15" x14ac:dyDescent="0.3">
      <c r="O301" s="118"/>
    </row>
    <row r="302" spans="15:15" x14ac:dyDescent="0.3">
      <c r="O302" s="118"/>
    </row>
    <row r="303" spans="15:15" x14ac:dyDescent="0.3">
      <c r="O303" s="118"/>
    </row>
    <row r="304" spans="15:15" x14ac:dyDescent="0.3">
      <c r="O304" s="118"/>
    </row>
    <row r="305" spans="15:15" x14ac:dyDescent="0.3">
      <c r="O305" s="118"/>
    </row>
    <row r="306" spans="15:15" x14ac:dyDescent="0.3">
      <c r="O306" s="118"/>
    </row>
    <row r="307" spans="15:15" x14ac:dyDescent="0.3">
      <c r="O307" s="118"/>
    </row>
    <row r="308" spans="15:15" x14ac:dyDescent="0.3">
      <c r="O308" s="118"/>
    </row>
    <row r="309" spans="15:15" x14ac:dyDescent="0.3">
      <c r="O309" s="118"/>
    </row>
    <row r="310" spans="15:15" x14ac:dyDescent="0.3">
      <c r="O310" s="118"/>
    </row>
    <row r="311" spans="15:15" x14ac:dyDescent="0.3">
      <c r="O311" s="118"/>
    </row>
    <row r="312" spans="15:15" x14ac:dyDescent="0.3">
      <c r="O312" s="118"/>
    </row>
    <row r="313" spans="15:15" x14ac:dyDescent="0.3">
      <c r="O313" s="118"/>
    </row>
    <row r="314" spans="15:15" x14ac:dyDescent="0.3">
      <c r="O314" s="118"/>
    </row>
  </sheetData>
  <mergeCells count="1">
    <mergeCell ref="C2:O2"/>
  </mergeCells>
  <pageMargins left="0.7" right="0.7" top="0.75" bottom="0.75" header="0.3" footer="0.3"/>
  <pageSetup paperSize="9" orientation="portrait" r:id="rId1"/>
  <headerFooter>
    <oddHeader>&amp;LElaborado por:&amp;CCarmen Eugenia Quintero Q.</oddHead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5" tint="0.39997558519241921"/>
  </sheetPr>
  <dimension ref="A1:HK220"/>
  <sheetViews>
    <sheetView showGridLines="0" zoomScale="70" zoomScaleNormal="70" workbookViewId="0">
      <pane xSplit="1" ySplit="3" topLeftCell="B4" activePane="bottomRight" state="frozen"/>
      <selection activeCell="M144" sqref="M144"/>
      <selection pane="topRight" activeCell="M144" sqref="M144"/>
      <selection pane="bottomLeft" activeCell="M144" sqref="M144"/>
      <selection pane="bottomRight" activeCell="A5" sqref="A5:XFD5"/>
    </sheetView>
  </sheetViews>
  <sheetFormatPr baseColWidth="10" defaultRowHeight="14.4" outlineLevelRow="2" x14ac:dyDescent="0.3"/>
  <cols>
    <col min="1" max="1" width="50.44140625" style="4" customWidth="1"/>
    <col min="2" max="2" width="13.6640625" style="16" customWidth="1"/>
    <col min="3" max="3" width="10.21875" style="32" bestFit="1" customWidth="1"/>
    <col min="4" max="4" width="9.109375" style="32" bestFit="1" customWidth="1"/>
    <col min="5" max="5" width="12.44140625" style="16" bestFit="1" customWidth="1"/>
    <col min="6" max="6" width="10.21875" style="32" bestFit="1" customWidth="1"/>
    <col min="7" max="7" width="9.109375" style="32" bestFit="1" customWidth="1"/>
    <col min="8" max="8" width="12.88671875" style="130" customWidth="1"/>
    <col min="9" max="9" width="10.109375" style="32" bestFit="1" customWidth="1"/>
    <col min="10" max="10" width="9.21875" style="32" customWidth="1"/>
    <col min="11" max="11" width="13.6640625" style="32" customWidth="1"/>
    <col min="12" max="12" width="13.109375" style="130" customWidth="1"/>
    <col min="13" max="13" width="10.21875" style="32" bestFit="1" customWidth="1"/>
    <col min="14" max="14" width="9.21875" style="32" customWidth="1"/>
    <col min="15" max="15" width="12.44140625" style="130" customWidth="1"/>
    <col min="16" max="16" width="10.109375" style="32" bestFit="1" customWidth="1"/>
    <col min="17" max="17" width="9.21875" style="32" customWidth="1"/>
    <col min="18" max="18" width="12" style="32" bestFit="1" customWidth="1"/>
    <col min="19" max="19" width="13.44140625" style="130" customWidth="1"/>
    <col min="20" max="20" width="11.21875" style="32" customWidth="1"/>
    <col min="21" max="21" width="9.21875" style="32" customWidth="1"/>
    <col min="22" max="22" width="13.33203125" style="130" customWidth="1"/>
    <col min="23" max="23" width="11.21875" style="32" customWidth="1"/>
    <col min="24" max="24" width="12.88671875" style="32" customWidth="1"/>
    <col min="25" max="25" width="12.21875" style="130" customWidth="1"/>
    <col min="26" max="26" width="10.109375" style="32" bestFit="1" customWidth="1"/>
    <col min="27" max="27" width="9.21875" style="32" customWidth="1"/>
    <col min="28" max="28" width="13.6640625" style="32" customWidth="1"/>
    <col min="29" max="29" width="13.44140625" style="130" customWidth="1"/>
    <col min="30" max="30" width="11.21875" style="32" customWidth="1"/>
    <col min="31" max="31" width="9.21875" style="32" customWidth="1"/>
    <col min="32" max="32" width="13.44140625" style="130" customWidth="1"/>
    <col min="33" max="33" width="10.109375" style="32" bestFit="1" customWidth="1"/>
    <col min="34" max="34" width="9.21875" style="32" customWidth="1"/>
    <col min="35" max="35" width="13.6640625" style="32" customWidth="1"/>
    <col min="36" max="36" width="13.44140625" style="130" customWidth="1"/>
    <col min="37" max="37" width="11.21875" style="32" customWidth="1"/>
    <col min="38" max="38" width="9.21875" style="32" customWidth="1"/>
    <col min="39" max="39" width="11.44140625" style="130" bestFit="1" customWidth="1"/>
    <col min="40" max="40" width="10.109375" style="32" bestFit="1" customWidth="1"/>
    <col min="41" max="41" width="9.21875" style="32" customWidth="1"/>
    <col min="42" max="42" width="13.6640625" style="32" customWidth="1"/>
    <col min="43" max="43" width="12.21875" style="130" bestFit="1" customWidth="1"/>
    <col min="44" max="44" width="11.21875" style="32" customWidth="1"/>
    <col min="45" max="45" width="9.21875" style="32" customWidth="1"/>
    <col min="46" max="46" width="11.88671875" style="130" customWidth="1"/>
    <col min="47" max="47" width="11.21875" style="32" customWidth="1"/>
    <col min="48" max="48" width="13.6640625" style="32" customWidth="1"/>
    <col min="49" max="49" width="11.21875" style="130" bestFit="1" customWidth="1"/>
    <col min="50" max="50" width="11.21875" style="32" customWidth="1"/>
    <col min="51" max="51" width="9.21875" style="32" customWidth="1"/>
    <col min="52" max="52" width="11.88671875" style="130" customWidth="1"/>
    <col min="53" max="53" width="11.21875" style="32" customWidth="1"/>
    <col min="54" max="54" width="13" style="32" customWidth="1"/>
    <col min="55" max="55" width="11.21875" style="130" bestFit="1" customWidth="1"/>
    <col min="56" max="56" width="10.109375" style="32" bestFit="1" customWidth="1"/>
    <col min="57" max="57" width="9.21875" style="32" customWidth="1"/>
    <col min="58" max="58" width="13.6640625" style="32" customWidth="1"/>
    <col min="59" max="59" width="12.21875" style="130" bestFit="1" customWidth="1"/>
    <col min="60" max="60" width="11.21875" style="32" customWidth="1"/>
    <col min="61" max="61" width="9.21875" style="32" customWidth="1"/>
    <col min="62" max="62" width="11.44140625" style="130" bestFit="1" customWidth="1"/>
    <col min="63" max="63" width="10.109375" style="32" bestFit="1" customWidth="1"/>
    <col min="64" max="64" width="9.21875" style="32" customWidth="1"/>
    <col min="65" max="65" width="13.6640625" style="32" customWidth="1"/>
    <col min="66" max="66" width="12.21875" style="130" bestFit="1" customWidth="1"/>
    <col min="67" max="67" width="11.21875" style="32" customWidth="1"/>
    <col min="68" max="68" width="9.21875" style="32" customWidth="1"/>
    <col min="69" max="69" width="11.44140625" style="130" bestFit="1" customWidth="1"/>
    <col min="70" max="70" width="10.109375" style="32" bestFit="1" customWidth="1"/>
    <col min="71" max="71" width="9.21875" style="32" customWidth="1"/>
    <col min="72" max="72" width="13.6640625" style="32" customWidth="1"/>
    <col min="73" max="73" width="12.21875" style="130" bestFit="1" customWidth="1"/>
    <col min="74" max="74" width="11.21875" style="32" customWidth="1"/>
    <col min="75" max="75" width="9.21875" style="32" customWidth="1"/>
    <col min="76" max="76" width="11.88671875" style="130" customWidth="1"/>
    <col min="77" max="77" width="11.21875" style="32" customWidth="1"/>
    <col min="78" max="78" width="13.6640625" style="32" customWidth="1"/>
    <col min="79" max="79" width="11.21875" style="130" bestFit="1" customWidth="1"/>
    <col min="80" max="80" width="10.109375" style="32" bestFit="1" customWidth="1"/>
    <col min="81" max="81" width="9.21875" style="32" customWidth="1"/>
    <col min="82" max="82" width="13.6640625" style="32" customWidth="1"/>
    <col min="83" max="83" width="12.21875" style="130" bestFit="1" customWidth="1"/>
    <col min="84" max="84" width="11.21875" style="32" customWidth="1"/>
    <col min="85" max="85" width="9.21875" style="32" customWidth="1"/>
    <col min="86" max="86" width="11.44140625" style="130" bestFit="1" customWidth="1"/>
    <col min="87" max="87" width="10.109375" style="32" bestFit="1" customWidth="1"/>
    <col min="88" max="88" width="9.21875" style="32" customWidth="1"/>
    <col min="89" max="89" width="13.6640625" style="32" customWidth="1"/>
    <col min="90" max="90" width="12.21875" style="130" bestFit="1" customWidth="1"/>
    <col min="91" max="91" width="11.21875" style="32" customWidth="1"/>
    <col min="92" max="92" width="9.21875" style="32" customWidth="1"/>
    <col min="93" max="93" width="12.21875" style="130" bestFit="1" customWidth="1"/>
    <col min="94" max="94" width="10.109375" style="32" bestFit="1" customWidth="1"/>
    <col min="95" max="95" width="9.21875" style="32" customWidth="1"/>
    <col min="96" max="96" width="13.6640625" style="32" customWidth="1"/>
    <col min="97" max="97" width="12.21875" style="130" bestFit="1" customWidth="1"/>
    <col min="98" max="98" width="11.21875" style="32" customWidth="1"/>
    <col min="99" max="99" width="9.21875" style="32" customWidth="1"/>
    <col min="100" max="100" width="16.33203125" style="130" bestFit="1" customWidth="1"/>
    <col min="101" max="101" width="11.21875" style="32" customWidth="1"/>
    <col min="102" max="102" width="13.6640625" style="32" customWidth="1"/>
    <col min="103" max="228" width="11.5546875" style="4"/>
    <col min="229" max="229" width="39.33203125" style="4" customWidth="1"/>
    <col min="230" max="484" width="11.5546875" style="4"/>
    <col min="485" max="485" width="39.33203125" style="4" customWidth="1"/>
    <col min="486" max="740" width="11.5546875" style="4"/>
    <col min="741" max="741" width="39.33203125" style="4" customWidth="1"/>
    <col min="742" max="996" width="11.5546875" style="4"/>
    <col min="997" max="997" width="39.33203125" style="4" customWidth="1"/>
    <col min="998" max="1252" width="11.5546875" style="4"/>
    <col min="1253" max="1253" width="39.33203125" style="4" customWidth="1"/>
    <col min="1254" max="1508" width="11.5546875" style="4"/>
    <col min="1509" max="1509" width="39.33203125" style="4" customWidth="1"/>
    <col min="1510" max="1764" width="11.5546875" style="4"/>
    <col min="1765" max="1765" width="39.33203125" style="4" customWidth="1"/>
    <col min="1766" max="2020" width="11.5546875" style="4"/>
    <col min="2021" max="2021" width="39.33203125" style="4" customWidth="1"/>
    <col min="2022" max="2276" width="11.5546875" style="4"/>
    <col min="2277" max="2277" width="39.33203125" style="4" customWidth="1"/>
    <col min="2278" max="2532" width="11.5546875" style="4"/>
    <col min="2533" max="2533" width="39.33203125" style="4" customWidth="1"/>
    <col min="2534" max="2788" width="11.5546875" style="4"/>
    <col min="2789" max="2789" width="39.33203125" style="4" customWidth="1"/>
    <col min="2790" max="3044" width="11.5546875" style="4"/>
    <col min="3045" max="3045" width="39.33203125" style="4" customWidth="1"/>
    <col min="3046" max="3300" width="11.5546875" style="4"/>
    <col min="3301" max="3301" width="39.33203125" style="4" customWidth="1"/>
    <col min="3302" max="3556" width="11.5546875" style="4"/>
    <col min="3557" max="3557" width="39.33203125" style="4" customWidth="1"/>
    <col min="3558" max="3812" width="11.5546875" style="4"/>
    <col min="3813" max="3813" width="39.33203125" style="4" customWidth="1"/>
    <col min="3814" max="4068" width="11.5546875" style="4"/>
    <col min="4069" max="4069" width="39.33203125" style="4" customWidth="1"/>
    <col min="4070" max="4324" width="11.5546875" style="4"/>
    <col min="4325" max="4325" width="39.33203125" style="4" customWidth="1"/>
    <col min="4326" max="4580" width="11.5546875" style="4"/>
    <col min="4581" max="4581" width="39.33203125" style="4" customWidth="1"/>
    <col min="4582" max="4836" width="11.5546875" style="4"/>
    <col min="4837" max="4837" width="39.33203125" style="4" customWidth="1"/>
    <col min="4838" max="5092" width="11.5546875" style="4"/>
    <col min="5093" max="5093" width="39.33203125" style="4" customWidth="1"/>
    <col min="5094" max="5348" width="11.5546875" style="4"/>
    <col min="5349" max="5349" width="39.33203125" style="4" customWidth="1"/>
    <col min="5350" max="5604" width="11.5546875" style="4"/>
    <col min="5605" max="5605" width="39.33203125" style="4" customWidth="1"/>
    <col min="5606" max="5860" width="11.5546875" style="4"/>
    <col min="5861" max="5861" width="39.33203125" style="4" customWidth="1"/>
    <col min="5862" max="6116" width="11.5546875" style="4"/>
    <col min="6117" max="6117" width="39.33203125" style="4" customWidth="1"/>
    <col min="6118" max="6372" width="11.5546875" style="4"/>
    <col min="6373" max="6373" width="39.33203125" style="4" customWidth="1"/>
    <col min="6374" max="6628" width="11.5546875" style="4"/>
    <col min="6629" max="6629" width="39.33203125" style="4" customWidth="1"/>
    <col min="6630" max="6884" width="11.5546875" style="4"/>
    <col min="6885" max="6885" width="39.33203125" style="4" customWidth="1"/>
    <col min="6886" max="7140" width="11.5546875" style="4"/>
    <col min="7141" max="7141" width="39.33203125" style="4" customWidth="1"/>
    <col min="7142" max="7396" width="11.5546875" style="4"/>
    <col min="7397" max="7397" width="39.33203125" style="4" customWidth="1"/>
    <col min="7398" max="7652" width="11.5546875" style="4"/>
    <col min="7653" max="7653" width="39.33203125" style="4" customWidth="1"/>
    <col min="7654" max="7908" width="11.5546875" style="4"/>
    <col min="7909" max="7909" width="39.33203125" style="4" customWidth="1"/>
    <col min="7910" max="8164" width="11.5546875" style="4"/>
    <col min="8165" max="8165" width="39.33203125" style="4" customWidth="1"/>
    <col min="8166" max="8420" width="11.5546875" style="4"/>
    <col min="8421" max="8421" width="39.33203125" style="4" customWidth="1"/>
    <col min="8422" max="8676" width="11.5546875" style="4"/>
    <col min="8677" max="8677" width="39.33203125" style="4" customWidth="1"/>
    <col min="8678" max="8932" width="11.5546875" style="4"/>
    <col min="8933" max="8933" width="39.33203125" style="4" customWidth="1"/>
    <col min="8934" max="9188" width="11.5546875" style="4"/>
    <col min="9189" max="9189" width="39.33203125" style="4" customWidth="1"/>
    <col min="9190" max="9444" width="11.5546875" style="4"/>
    <col min="9445" max="9445" width="39.33203125" style="4" customWidth="1"/>
    <col min="9446" max="9700" width="11.5546875" style="4"/>
    <col min="9701" max="9701" width="39.33203125" style="4" customWidth="1"/>
    <col min="9702" max="9956" width="11.5546875" style="4"/>
    <col min="9957" max="9957" width="39.33203125" style="4" customWidth="1"/>
    <col min="9958" max="10212" width="11.5546875" style="4"/>
    <col min="10213" max="10213" width="39.33203125" style="4" customWidth="1"/>
    <col min="10214" max="10468" width="11.5546875" style="4"/>
    <col min="10469" max="10469" width="39.33203125" style="4" customWidth="1"/>
    <col min="10470" max="10724" width="11.5546875" style="4"/>
    <col min="10725" max="10725" width="39.33203125" style="4" customWidth="1"/>
    <col min="10726" max="10980" width="11.5546875" style="4"/>
    <col min="10981" max="10981" width="39.33203125" style="4" customWidth="1"/>
    <col min="10982" max="11236" width="11.5546875" style="4"/>
    <col min="11237" max="11237" width="39.33203125" style="4" customWidth="1"/>
    <col min="11238" max="11492" width="11.5546875" style="4"/>
    <col min="11493" max="11493" width="39.33203125" style="4" customWidth="1"/>
    <col min="11494" max="11748" width="11.5546875" style="4"/>
    <col min="11749" max="11749" width="39.33203125" style="4" customWidth="1"/>
    <col min="11750" max="12004" width="11.5546875" style="4"/>
    <col min="12005" max="12005" width="39.33203125" style="4" customWidth="1"/>
    <col min="12006" max="12260" width="11.5546875" style="4"/>
    <col min="12261" max="12261" width="39.33203125" style="4" customWidth="1"/>
    <col min="12262" max="12516" width="11.5546875" style="4"/>
    <col min="12517" max="12517" width="39.33203125" style="4" customWidth="1"/>
    <col min="12518" max="12772" width="11.5546875" style="4"/>
    <col min="12773" max="12773" width="39.33203125" style="4" customWidth="1"/>
    <col min="12774" max="13028" width="11.5546875" style="4"/>
    <col min="13029" max="13029" width="39.33203125" style="4" customWidth="1"/>
    <col min="13030" max="13284" width="11.5546875" style="4"/>
    <col min="13285" max="13285" width="39.33203125" style="4" customWidth="1"/>
    <col min="13286" max="13540" width="11.5546875" style="4"/>
    <col min="13541" max="13541" width="39.33203125" style="4" customWidth="1"/>
    <col min="13542" max="13796" width="11.5546875" style="4"/>
    <col min="13797" max="13797" width="39.33203125" style="4" customWidth="1"/>
    <col min="13798" max="14052" width="11.5546875" style="4"/>
    <col min="14053" max="14053" width="39.33203125" style="4" customWidth="1"/>
    <col min="14054" max="14308" width="11.5546875" style="4"/>
    <col min="14309" max="14309" width="39.33203125" style="4" customWidth="1"/>
    <col min="14310" max="14564" width="11.5546875" style="4"/>
    <col min="14565" max="14565" width="39.33203125" style="4" customWidth="1"/>
    <col min="14566" max="14820" width="11.5546875" style="4"/>
    <col min="14821" max="14821" width="39.33203125" style="4" customWidth="1"/>
    <col min="14822" max="15076" width="11.5546875" style="4"/>
    <col min="15077" max="15077" width="39.33203125" style="4" customWidth="1"/>
    <col min="15078" max="15332" width="11.5546875" style="4"/>
    <col min="15333" max="15333" width="39.33203125" style="4" customWidth="1"/>
    <col min="15334" max="15558" width="11.5546875" style="4"/>
    <col min="15559" max="16384" width="11.44140625" style="4" customWidth="1"/>
  </cols>
  <sheetData>
    <row r="1" spans="1:102" s="3" customFormat="1" x14ac:dyDescent="0.3">
      <c r="B1" s="12"/>
      <c r="C1" s="15"/>
      <c r="D1" s="15"/>
      <c r="E1" s="12"/>
      <c r="F1" s="15"/>
      <c r="G1" s="15"/>
      <c r="H1" s="118"/>
      <c r="I1" s="15"/>
      <c r="J1" s="15"/>
      <c r="K1" s="15"/>
      <c r="L1" s="118"/>
      <c r="M1" s="15"/>
      <c r="N1" s="15"/>
      <c r="O1" s="118"/>
      <c r="P1" s="15"/>
      <c r="Q1" s="15"/>
      <c r="R1" s="15"/>
      <c r="S1" s="118"/>
      <c r="T1" s="15"/>
      <c r="U1" s="15"/>
      <c r="V1" s="118"/>
      <c r="W1" s="15"/>
      <c r="X1" s="15"/>
      <c r="Y1" s="118"/>
      <c r="Z1" s="15"/>
      <c r="AA1" s="15"/>
      <c r="AB1" s="15"/>
      <c r="AC1" s="118"/>
      <c r="AD1" s="15"/>
      <c r="AE1" s="15"/>
      <c r="AF1" s="118"/>
      <c r="AG1" s="15"/>
      <c r="AH1" s="15"/>
      <c r="AI1" s="15"/>
      <c r="AJ1" s="118"/>
      <c r="AK1" s="15"/>
      <c r="AL1" s="15"/>
      <c r="AM1" s="118"/>
      <c r="AN1" s="15"/>
      <c r="AO1" s="15"/>
      <c r="AP1" s="15"/>
      <c r="AQ1" s="118"/>
      <c r="AR1" s="15"/>
      <c r="AS1" s="15"/>
      <c r="AT1" s="118"/>
      <c r="AU1" s="15"/>
      <c r="AV1" s="15"/>
      <c r="AW1" s="118"/>
      <c r="AX1" s="15"/>
      <c r="AY1" s="15"/>
      <c r="AZ1" s="118"/>
      <c r="BA1" s="15"/>
      <c r="BB1" s="15"/>
      <c r="BC1" s="118"/>
      <c r="BD1" s="15"/>
      <c r="BE1" s="15"/>
      <c r="BF1" s="15"/>
      <c r="BG1" s="118"/>
      <c r="BH1" s="15"/>
      <c r="BI1" s="15"/>
      <c r="BJ1" s="118"/>
      <c r="BK1" s="15"/>
      <c r="BL1" s="15"/>
      <c r="BM1" s="15"/>
      <c r="BN1" s="118"/>
      <c r="BO1" s="15"/>
      <c r="BP1" s="15"/>
      <c r="BQ1" s="118"/>
      <c r="BR1" s="15"/>
      <c r="BS1" s="15"/>
      <c r="BT1" s="15"/>
      <c r="BU1" s="118"/>
      <c r="BV1" s="15"/>
      <c r="BW1" s="15"/>
      <c r="BX1" s="118"/>
      <c r="BY1" s="15"/>
      <c r="BZ1" s="15"/>
      <c r="CA1" s="118"/>
      <c r="CB1" s="15"/>
      <c r="CC1" s="15"/>
      <c r="CD1" s="15"/>
      <c r="CE1" s="118"/>
      <c r="CF1" s="15"/>
      <c r="CG1" s="15"/>
      <c r="CH1" s="118"/>
      <c r="CI1" s="15"/>
      <c r="CJ1" s="15"/>
      <c r="CK1" s="15"/>
      <c r="CL1" s="118"/>
      <c r="CM1" s="15"/>
      <c r="CN1" s="15"/>
      <c r="CO1" s="118"/>
      <c r="CP1" s="15"/>
      <c r="CQ1" s="15"/>
      <c r="CR1" s="15"/>
      <c r="CS1" s="118"/>
      <c r="CT1" s="15"/>
      <c r="CU1" s="15"/>
      <c r="CV1" s="118"/>
      <c r="CW1" s="15"/>
      <c r="CX1" s="15"/>
    </row>
    <row r="2" spans="1:102" s="3" customFormat="1" ht="28.2" customHeight="1" x14ac:dyDescent="0.3">
      <c r="A2" s="140" t="s">
        <v>38</v>
      </c>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T2" s="315"/>
      <c r="AU2" s="315"/>
      <c r="AV2" s="315"/>
      <c r="AW2" s="315"/>
      <c r="AX2" s="315"/>
      <c r="AY2" s="315"/>
      <c r="AZ2" s="315"/>
      <c r="BA2" s="315"/>
      <c r="BB2" s="315"/>
      <c r="BC2" s="315"/>
      <c r="BD2" s="315"/>
      <c r="BE2" s="315"/>
      <c r="BF2" s="315"/>
      <c r="BG2" s="315"/>
      <c r="BH2" s="315"/>
      <c r="BI2" s="315"/>
      <c r="BJ2" s="315"/>
      <c r="BK2" s="315"/>
      <c r="BL2" s="315"/>
      <c r="BM2" s="315"/>
      <c r="BN2" s="315"/>
      <c r="BO2" s="315"/>
      <c r="BP2" s="315"/>
      <c r="BQ2" s="315"/>
      <c r="BR2" s="315"/>
      <c r="BS2" s="315"/>
      <c r="BT2" s="315"/>
      <c r="BU2" s="315"/>
      <c r="BV2" s="315"/>
      <c r="BW2" s="315"/>
      <c r="BX2" s="315"/>
      <c r="BY2" s="315"/>
      <c r="BZ2" s="315"/>
      <c r="CA2" s="315"/>
      <c r="CB2" s="315"/>
      <c r="CC2" s="315"/>
      <c r="CD2" s="315"/>
      <c r="CE2" s="315"/>
      <c r="CF2" s="315"/>
      <c r="CG2" s="315"/>
      <c r="CH2" s="315"/>
      <c r="CI2" s="315"/>
      <c r="CJ2" s="315"/>
      <c r="CK2" s="315"/>
      <c r="CL2" s="315"/>
      <c r="CM2" s="315"/>
      <c r="CN2" s="315"/>
      <c r="CO2" s="315"/>
      <c r="CP2" s="315"/>
      <c r="CQ2" s="315"/>
      <c r="CR2" s="315"/>
      <c r="CS2" s="315"/>
      <c r="CT2" s="315"/>
      <c r="CU2" s="315"/>
      <c r="CV2" s="315"/>
      <c r="CW2" s="315"/>
      <c r="CX2" s="315"/>
    </row>
    <row r="3" spans="1:102" s="8" customFormat="1" ht="24" customHeight="1" x14ac:dyDescent="0.3">
      <c r="A3" s="81" t="s">
        <v>33</v>
      </c>
      <c r="B3" s="221">
        <f ca="1">IF(ISBLANK(A2),"",YEAR(TODAY())-1)</f>
        <v>2025</v>
      </c>
      <c r="C3" s="82" t="s">
        <v>29</v>
      </c>
      <c r="D3" s="84" t="s">
        <v>30</v>
      </c>
      <c r="E3" s="119" t="s">
        <v>119</v>
      </c>
      <c r="F3" s="82" t="s">
        <v>29</v>
      </c>
      <c r="G3" s="84" t="s">
        <v>30</v>
      </c>
      <c r="H3" s="119" t="s">
        <v>120</v>
      </c>
      <c r="I3" s="82" t="s">
        <v>29</v>
      </c>
      <c r="J3" s="84" t="s">
        <v>30</v>
      </c>
      <c r="K3" s="82" t="s">
        <v>121</v>
      </c>
      <c r="L3" s="120" t="s">
        <v>125</v>
      </c>
      <c r="M3" s="82" t="s">
        <v>29</v>
      </c>
      <c r="N3" s="84" t="s">
        <v>30</v>
      </c>
      <c r="O3" s="121" t="s">
        <v>122</v>
      </c>
      <c r="P3" s="82" t="s">
        <v>29</v>
      </c>
      <c r="Q3" s="84" t="s">
        <v>30</v>
      </c>
      <c r="R3" s="82" t="s">
        <v>121</v>
      </c>
      <c r="S3" s="120" t="s">
        <v>125</v>
      </c>
      <c r="T3" s="82" t="s">
        <v>29</v>
      </c>
      <c r="U3" s="84" t="s">
        <v>30</v>
      </c>
      <c r="V3" s="122" t="s">
        <v>123</v>
      </c>
      <c r="W3" s="82" t="s">
        <v>29</v>
      </c>
      <c r="X3" s="82" t="s">
        <v>124</v>
      </c>
      <c r="Y3" s="121" t="s">
        <v>210</v>
      </c>
      <c r="Z3" s="82" t="s">
        <v>29</v>
      </c>
      <c r="AA3" s="82" t="s">
        <v>30</v>
      </c>
      <c r="AB3" s="82" t="s">
        <v>121</v>
      </c>
      <c r="AC3" s="120" t="s">
        <v>125</v>
      </c>
      <c r="AD3" s="82" t="s">
        <v>29</v>
      </c>
      <c r="AE3" s="84" t="s">
        <v>30</v>
      </c>
      <c r="AF3" s="121" t="s">
        <v>218</v>
      </c>
      <c r="AG3" s="82" t="s">
        <v>29</v>
      </c>
      <c r="AH3" s="82" t="s">
        <v>30</v>
      </c>
      <c r="AI3" s="82" t="s">
        <v>121</v>
      </c>
      <c r="AJ3" s="120" t="s">
        <v>125</v>
      </c>
      <c r="AK3" s="82" t="s">
        <v>29</v>
      </c>
      <c r="AL3" s="84" t="s">
        <v>30</v>
      </c>
      <c r="AM3" s="121" t="s">
        <v>219</v>
      </c>
      <c r="AN3" s="82" t="s">
        <v>29</v>
      </c>
      <c r="AO3" s="82" t="s">
        <v>30</v>
      </c>
      <c r="AP3" s="82" t="s">
        <v>121</v>
      </c>
      <c r="AQ3" s="120" t="s">
        <v>125</v>
      </c>
      <c r="AR3" s="82" t="s">
        <v>29</v>
      </c>
      <c r="AS3" s="84" t="s">
        <v>30</v>
      </c>
      <c r="AT3" s="122" t="s">
        <v>123</v>
      </c>
      <c r="AU3" s="82" t="s">
        <v>29</v>
      </c>
      <c r="AV3" s="82" t="s">
        <v>124</v>
      </c>
      <c r="AW3" s="120" t="s">
        <v>220</v>
      </c>
      <c r="AX3" s="82" t="s">
        <v>29</v>
      </c>
      <c r="AY3" s="84" t="s">
        <v>30</v>
      </c>
      <c r="AZ3" s="122" t="s">
        <v>221</v>
      </c>
      <c r="BA3" s="82" t="s">
        <v>29</v>
      </c>
      <c r="BB3" s="82" t="s">
        <v>124</v>
      </c>
      <c r="BC3" s="121" t="s">
        <v>229</v>
      </c>
      <c r="BD3" s="82" t="s">
        <v>29</v>
      </c>
      <c r="BE3" s="82" t="s">
        <v>30</v>
      </c>
      <c r="BF3" s="82" t="s">
        <v>121</v>
      </c>
      <c r="BG3" s="120" t="s">
        <v>125</v>
      </c>
      <c r="BH3" s="82" t="s">
        <v>29</v>
      </c>
      <c r="BI3" s="84" t="s">
        <v>30</v>
      </c>
      <c r="BJ3" s="121" t="s">
        <v>230</v>
      </c>
      <c r="BK3" s="82" t="s">
        <v>29</v>
      </c>
      <c r="BL3" s="82" t="s">
        <v>30</v>
      </c>
      <c r="BM3" s="82" t="s">
        <v>121</v>
      </c>
      <c r="BN3" s="120" t="s">
        <v>125</v>
      </c>
      <c r="BO3" s="82" t="s">
        <v>29</v>
      </c>
      <c r="BP3" s="84" t="s">
        <v>30</v>
      </c>
      <c r="BQ3" s="121" t="s">
        <v>231</v>
      </c>
      <c r="BR3" s="82" t="s">
        <v>29</v>
      </c>
      <c r="BS3" s="82" t="s">
        <v>30</v>
      </c>
      <c r="BT3" s="82" t="s">
        <v>121</v>
      </c>
      <c r="BU3" s="120" t="s">
        <v>125</v>
      </c>
      <c r="BV3" s="82" t="s">
        <v>29</v>
      </c>
      <c r="BW3" s="84" t="s">
        <v>30</v>
      </c>
      <c r="BX3" s="122" t="s">
        <v>123</v>
      </c>
      <c r="BY3" s="82" t="s">
        <v>29</v>
      </c>
      <c r="BZ3" s="82" t="s">
        <v>124</v>
      </c>
      <c r="CA3" s="121" t="s">
        <v>232</v>
      </c>
      <c r="CB3" s="82" t="s">
        <v>29</v>
      </c>
      <c r="CC3" s="82" t="s">
        <v>30</v>
      </c>
      <c r="CD3" s="82" t="s">
        <v>121</v>
      </c>
      <c r="CE3" s="120" t="s">
        <v>125</v>
      </c>
      <c r="CF3" s="82" t="s">
        <v>29</v>
      </c>
      <c r="CG3" s="84" t="s">
        <v>30</v>
      </c>
      <c r="CH3" s="121" t="s">
        <v>233</v>
      </c>
      <c r="CI3" s="82" t="s">
        <v>29</v>
      </c>
      <c r="CJ3" s="82" t="s">
        <v>30</v>
      </c>
      <c r="CK3" s="82" t="s">
        <v>121</v>
      </c>
      <c r="CL3" s="120" t="s">
        <v>125</v>
      </c>
      <c r="CM3" s="82" t="s">
        <v>29</v>
      </c>
      <c r="CN3" s="84" t="s">
        <v>30</v>
      </c>
      <c r="CO3" s="121" t="s">
        <v>234</v>
      </c>
      <c r="CP3" s="82" t="s">
        <v>29</v>
      </c>
      <c r="CQ3" s="82" t="s">
        <v>30</v>
      </c>
      <c r="CR3" s="82" t="s">
        <v>121</v>
      </c>
      <c r="CS3" s="232">
        <v>2025</v>
      </c>
      <c r="CT3" s="82" t="s">
        <v>29</v>
      </c>
      <c r="CU3" s="84" t="s">
        <v>30</v>
      </c>
      <c r="CV3" s="122" t="s">
        <v>123</v>
      </c>
      <c r="CW3" s="82" t="s">
        <v>29</v>
      </c>
      <c r="CX3" s="141" t="s">
        <v>124</v>
      </c>
    </row>
    <row r="4" spans="1:102" s="28" customFormat="1" ht="18" customHeight="1" x14ac:dyDescent="0.3">
      <c r="A4" s="142" t="s">
        <v>37</v>
      </c>
      <c r="B4" s="143">
        <f>+B5+B10+B15+B18</f>
        <v>0</v>
      </c>
      <c r="C4" s="144" t="str">
        <f>IF(AND(B4=0,B4&gt;=0), "",B4/B4)</f>
        <v/>
      </c>
      <c r="D4" s="145"/>
      <c r="E4" s="143">
        <f>+E5+E10+E15+E18</f>
        <v>5373.9592868487107</v>
      </c>
      <c r="F4" s="144">
        <f>IF(AND(E4=0,E4&gt;=0), "",E4/E4)</f>
        <v>1</v>
      </c>
      <c r="G4" s="145"/>
      <c r="H4" s="143">
        <f>+H5+H10+H15+H18</f>
        <v>8848.3459599294729</v>
      </c>
      <c r="I4" s="144">
        <f>IF(AND(H4=0,H4&gt;=0), "",H4/H4)</f>
        <v>1</v>
      </c>
      <c r="J4" s="145"/>
      <c r="K4" s="144">
        <f t="shared" ref="K4:K36" si="0">IF(AND(E4=0,H4&gt;0),100%,IF(AND(E4&lt;0,H4=0),(E4-H4)/E4,IF(AND(E4&gt;0,H4&gt;0),(H4-E4)/E4,IF(AND(E4=0,H4=0),"",(H4-E4)/E4))))</f>
        <v>0.64652270097828413</v>
      </c>
      <c r="L4" s="146">
        <f>+L5+L10+L15+L18</f>
        <v>14222.305246778184</v>
      </c>
      <c r="M4" s="144">
        <f>IF(AND(L4=0,L4&gt;=0), "",L4/L4)</f>
        <v>1</v>
      </c>
      <c r="N4" s="145"/>
      <c r="O4" s="143">
        <f>+O5+O10+O15+O18</f>
        <v>7624.8779089409181</v>
      </c>
      <c r="P4" s="144">
        <f>IF(AND(O4=0,O4&gt;=0), "",O4/O4)</f>
        <v>1</v>
      </c>
      <c r="Q4" s="145"/>
      <c r="R4" s="144">
        <f t="shared" ref="R4:R31" si="1">IF(AND(H4=0,O4&gt;0),100%,IF(AND(H4&lt;0,O4=0),(H4-O4)/H4,IF(AND(H4&gt;0,O4&gt;0),(O4-H4)/H4,IF(AND(H4=0,O4=0),"",(O4-H4)/H4))))</f>
        <v>-0.13827081993958412</v>
      </c>
      <c r="S4" s="146">
        <f>+S5+S10+S15+S18</f>
        <v>21847.183155719104</v>
      </c>
      <c r="T4" s="144">
        <f>IF(AND(S4=0,S4&gt;=0), "",S4/S4)</f>
        <v>1</v>
      </c>
      <c r="U4" s="145"/>
      <c r="V4" s="147">
        <f>+V5+V10+V15+V18</f>
        <v>0</v>
      </c>
      <c r="W4" s="144" t="str">
        <f>IF(AND(V4=0,V4&gt;=0), "",V4/V4)</f>
        <v/>
      </c>
      <c r="X4" s="145">
        <f t="shared" ref="X4:X36" si="2">IF(AND(V4=0,S4&gt;0),100%,IF(AND(V4&lt;0,S4=0),(V4-S4)/V4,IF(AND(V4&gt;0,S4&gt;0),(S4-V4)/V4,IF(AND(V4=0,S4=0),"",(S4-V4)/V4))))</f>
        <v>1</v>
      </c>
      <c r="Y4" s="143">
        <f>+Y5+Y10+Y15+Y18</f>
        <v>7461.2556199531955</v>
      </c>
      <c r="Z4" s="144">
        <f>IF(AND(Y4=0,Y4&gt;=0), "",Y4/Y4)</f>
        <v>1</v>
      </c>
      <c r="AA4" s="145"/>
      <c r="AB4" s="144">
        <f t="shared" ref="AB4:AB36" si="3">IF(AND(O4=0,Y4&gt;0),100%,IF(AND(O4&lt;0,Y4=0),(O4-Y4)/O4,IF(AND(O4&gt;0,Y4&gt;0),(Y4-O4)/O4,IF(AND(O4=0,Y4=0),"",(Y4-O4)/O4))))</f>
        <v>-2.1459004451187268E-2</v>
      </c>
      <c r="AC4" s="146">
        <f>+AC5+AC10+AC15+AC18</f>
        <v>29308.438775672301</v>
      </c>
      <c r="AD4" s="144">
        <f>IF(AND(AC4=0,AC4&gt;=0), "",AC4/AC4)</f>
        <v>1</v>
      </c>
      <c r="AE4" s="145"/>
      <c r="AF4" s="143">
        <f>+AF5+AF10+AF15+AF18</f>
        <v>8955.9874867450417</v>
      </c>
      <c r="AG4" s="144">
        <f>IF(AND(AF4=0,AF4&gt;=0), "",AF4/AF4)</f>
        <v>1</v>
      </c>
      <c r="AH4" s="145"/>
      <c r="AI4" s="144">
        <f t="shared" ref="AI4:AI67" si="4">IF(AND(Y4=0,AF4&gt;0),100%,IF(AND(Y4&lt;0,AF4=0),(Y4-AF4)/Y4,IF(AND(Y4&gt;0,AF4&gt;0),(AF4-Y4)/Y4,IF(AND(Y4=0,AF4=0),"",(AF4-Y4)/Y4))))</f>
        <v>0.20033248328801026</v>
      </c>
      <c r="AJ4" s="146">
        <f>+AJ5+AJ10+AJ15+AJ18</f>
        <v>38264.426262417343</v>
      </c>
      <c r="AK4" s="144">
        <f>IF(AND(AJ4=0,AJ4&gt;=0), "",AJ4/AJ4)</f>
        <v>1</v>
      </c>
      <c r="AL4" s="145"/>
      <c r="AM4" s="143">
        <f>+AM5+AM10+AM15+AM18</f>
        <v>10498.96993851803</v>
      </c>
      <c r="AN4" s="144">
        <f>IF(AND(AM4=0,AM4&gt;=0), "",AM4/AM4)</f>
        <v>1</v>
      </c>
      <c r="AO4" s="145"/>
      <c r="AP4" s="144">
        <f t="shared" ref="AP4:AP67" si="5">IF(AND(AF4=0,AM4&gt;0),100%,IF(AND(AF4&lt;0,AM4=0),(AF4-AM4)/AF4,IF(AND(AF4&gt;0,AM4&gt;0),(AM4-AF4)/AF4,IF(AND(AF4=0,AM4=0),"",(AM4-AF4)/AF4))))</f>
        <v>0.17228501648272948</v>
      </c>
      <c r="AQ4" s="146">
        <f>+AQ5+AQ10+AQ15+AQ18</f>
        <v>48763.396200935371</v>
      </c>
      <c r="AR4" s="144">
        <f>IF(AND(AQ4=0,AQ4&gt;=0), "",AQ4/AQ4)</f>
        <v>1</v>
      </c>
      <c r="AS4" s="145"/>
      <c r="AT4" s="147">
        <f>+AT5+AT10+AT15+AT18</f>
        <v>0</v>
      </c>
      <c r="AU4" s="144" t="str">
        <f>IF(AND(AT4=0,AT4&gt;=0), "",AT4/AT4)</f>
        <v/>
      </c>
      <c r="AV4" s="145">
        <f t="shared" ref="AV4:AV36" si="6">IF(AND(AT4=0,AQ4&gt;0),100%,IF(AND(AT4&lt;0,AQ4=0),(AT4-AQ4)/AT4,IF(AND(AT4&gt;0,AQ4&gt;0),(AQ4-AT4)/AT4,IF(AND(AT4=0,AQ4=0),"",(AQ4-AT4)/AT4))))</f>
        <v>1</v>
      </c>
      <c r="AW4" s="147">
        <f>+AW5+AW10+AW15+AW18</f>
        <v>8127.2327001558951</v>
      </c>
      <c r="AX4" s="144">
        <f>IF(AND(AW4=0,AW4&gt;=0), "",AW4/AW4)</f>
        <v>1</v>
      </c>
      <c r="AY4" s="145"/>
      <c r="AZ4" s="147">
        <f>+AZ5+AZ10+AZ15+AZ18</f>
        <v>0</v>
      </c>
      <c r="BA4" s="144" t="str">
        <f>IF(AND(AZ4=0,AZ4&gt;=0), "",AZ4/AZ4)</f>
        <v/>
      </c>
      <c r="BB4" s="145">
        <f t="shared" ref="BB4:BB36" si="7">IF(AND(AZ4=0,AW4&gt;0),100%,IF(AND(AZ4&lt;0,AW4=0),(AZ4-AW4)/AZ4,IF(AND(AZ4&gt;0,AW4&gt;0),(AW4-AZ4)/AZ4,IF(AND(AZ4=0,AW4=0),"",(AW4-AZ4)/AZ4))))</f>
        <v>1</v>
      </c>
      <c r="BC4" s="143">
        <f>+BC5+BC10+BC15+BC18</f>
        <v>0</v>
      </c>
      <c r="BD4" s="144" t="str">
        <f>IF(AND(BC4=0,BC4&gt;=0), "",BC4/BC4)</f>
        <v/>
      </c>
      <c r="BE4" s="145"/>
      <c r="BF4" s="144">
        <f t="shared" ref="BF4:BF36" si="8">IF(AND(AM4=0,BC4&gt;0),100%,IF(AND(AM4&lt;0,BC4=0),(AM4-BC4)/AM4,IF(AND(AM4&gt;0,BC4&gt;0),(BC4-AM4)/AM4,IF(AND(AM4=0,BC4=0),"",(BC4-AM4)/AM4))))</f>
        <v>-1</v>
      </c>
      <c r="BG4" s="146">
        <f>+BG5+BG10+BG15+BG18</f>
        <v>48763.396200935371</v>
      </c>
      <c r="BH4" s="144">
        <f>IF(AND(BG4=0,BG4&gt;=0), "",BG4/BG4)</f>
        <v>1</v>
      </c>
      <c r="BI4" s="145"/>
      <c r="BJ4" s="143">
        <f>+BJ5+BJ10+BJ15+BJ18</f>
        <v>0</v>
      </c>
      <c r="BK4" s="144" t="str">
        <f>IF(AND(BJ4=0,BJ4&gt;=0), "",BJ4/BJ4)</f>
        <v/>
      </c>
      <c r="BL4" s="145"/>
      <c r="BM4" s="144" t="str">
        <f t="shared" ref="BM4:BM67" si="9">IF(AND(BC4=0,BJ4&gt;0),100%,IF(AND(BC4&lt;0,BJ4=0),(BC4-BJ4)/BC4,IF(AND(BC4&gt;0,BJ4&gt;0),(BJ4-BC4)/BC4,IF(AND(BC4=0,BJ4=0),"",(BJ4-BC4)/BC4))))</f>
        <v/>
      </c>
      <c r="BN4" s="146">
        <f>+BN5+BN10+BN15+BN18</f>
        <v>48763.396200935371</v>
      </c>
      <c r="BO4" s="144">
        <f>IF(AND(BN4=0,BN4&gt;=0), "",BN4/BN4)</f>
        <v>1</v>
      </c>
      <c r="BP4" s="145"/>
      <c r="BQ4" s="143">
        <f>+BQ5+BQ10+BQ15+BQ18</f>
        <v>0</v>
      </c>
      <c r="BR4" s="144" t="str">
        <f>IF(AND(BQ4=0,BQ4&gt;=0), "",BQ4/BQ4)</f>
        <v/>
      </c>
      <c r="BS4" s="145"/>
      <c r="BT4" s="144" t="str">
        <f t="shared" ref="BT4:BT67" si="10">IF(AND(BJ4=0,BQ4&gt;0),100%,IF(AND(BJ4&lt;0,BQ4=0),(BJ4-BQ4)/BJ4,IF(AND(BJ4&gt;0,BQ4&gt;0),(BQ4-BJ4)/BJ4,IF(AND(BJ4=0,BQ4=0),"",(BQ4-BJ4)/BJ4))))</f>
        <v/>
      </c>
      <c r="BU4" s="146">
        <f>+BU5+BU10+BU15+BU18</f>
        <v>48763.396200935371</v>
      </c>
      <c r="BV4" s="144">
        <f>IF(AND(BU4=0,BU4&gt;=0), "",BU4/BU4)</f>
        <v>1</v>
      </c>
      <c r="BW4" s="145"/>
      <c r="BX4" s="147">
        <f>+BX5+BX10+BX15+BX18</f>
        <v>0</v>
      </c>
      <c r="BY4" s="144" t="str">
        <f>IF(AND(BX4=0,BX4&gt;=0), "",BX4/BX4)</f>
        <v/>
      </c>
      <c r="BZ4" s="145">
        <f t="shared" ref="BZ4:BZ67" si="11">IF(AND(BX4=0,BU4&gt;0),100%,IF(AND(BX4&lt;0,BU4=0),(BX4-BU4)/BX4,IF(AND(BX4&gt;0,BU4&gt;0),(BU4-BX4)/BX4,IF(AND(BX4=0,BU4=0),"",(BU4-BX4)/BX4))))</f>
        <v>1</v>
      </c>
      <c r="CA4" s="143">
        <f>+CA5+CA10+CA15+CA18</f>
        <v>0</v>
      </c>
      <c r="CB4" s="144" t="str">
        <f>IF(AND(CA4=0,CA4&gt;=0), "",CA4/CA4)</f>
        <v/>
      </c>
      <c r="CC4" s="145"/>
      <c r="CD4" s="144" t="str">
        <f t="shared" ref="CD4:CD36" si="12">IF(AND(BQ4=0,CA4&gt;0),100%,IF(AND(BQ4&lt;0,CA4=0),(BQ4-CA4)/BQ4,IF(AND(BQ4&gt;0,CA4&gt;0),(CA4-BQ4)/BQ4,IF(AND(BQ4=0,CA4=0),"",(CA4-BQ4)/BQ4))))</f>
        <v/>
      </c>
      <c r="CE4" s="146">
        <f>+CE5+CE10+CE15+CE18</f>
        <v>48763.396200935371</v>
      </c>
      <c r="CF4" s="144">
        <f>IF(AND(CE4=0,CE4&gt;=0), "",CE4/CE4)</f>
        <v>1</v>
      </c>
      <c r="CG4" s="145"/>
      <c r="CH4" s="143">
        <f>+CH5+CH10+CH15+CH18</f>
        <v>0</v>
      </c>
      <c r="CI4" s="144" t="str">
        <f>IF(AND(CH4=0,CH4&gt;=0), "",CH4/CH4)</f>
        <v/>
      </c>
      <c r="CJ4" s="145"/>
      <c r="CK4" s="144" t="str">
        <f t="shared" ref="CK4:CK67" si="13">IF(AND(CA4=0,CH4&gt;0),100%,IF(AND(CA4&lt;0,CH4=0),(CA4-CH4)/CA4,IF(AND(CA4&gt;0,CH4&gt;0),(CH4-CA4)/CA4,IF(AND(CA4=0,CH4=0),"",(CH4-CA4)/CA4))))</f>
        <v/>
      </c>
      <c r="CL4" s="146">
        <f>+CL5+CL10+CL15+CL18</f>
        <v>48763.396200935371</v>
      </c>
      <c r="CM4" s="144">
        <f>IF(AND(CL4=0,CL4&gt;=0), "",CL4/CL4)</f>
        <v>1</v>
      </c>
      <c r="CN4" s="145"/>
      <c r="CO4" s="143">
        <f>+CO5+CO10+CO15+CO18</f>
        <v>0</v>
      </c>
      <c r="CP4" s="144" t="str">
        <f>IF(AND(CO4=0,CO4&gt;=0), "",CO4/CO4)</f>
        <v/>
      </c>
      <c r="CQ4" s="145"/>
      <c r="CR4" s="144" t="str">
        <f t="shared" ref="CR4:CR67" si="14">IF(AND(CH4=0,CO4&gt;0),100%,IF(AND(CH4&lt;0,CO4=0),(CH4-CO4)/CH4,IF(AND(CH4&gt;0,CO4&gt;0),(CO4-CH4)/CH4,IF(AND(CH4=0,CO4=0),"",(CO4-CH4)/CH4))))</f>
        <v/>
      </c>
      <c r="CS4" s="146">
        <f>+CS5+CS10+CS15+CS18</f>
        <v>48763.396200935371</v>
      </c>
      <c r="CT4" s="144">
        <f>IF(AND(CS4=0,CS4&gt;=0), "",CS4/CS4)</f>
        <v>1</v>
      </c>
      <c r="CU4" s="145"/>
      <c r="CV4" s="147">
        <f>+CV5+CV10+CV15+CV18</f>
        <v>0</v>
      </c>
      <c r="CW4" s="144" t="str">
        <f>IF(AND(CV4=0,CV4&gt;=0), "",CV4/CV4)</f>
        <v/>
      </c>
      <c r="CX4" s="145">
        <f t="shared" ref="CX4:CX67" si="15">IF(AND(CV4=0,CS4&gt;0),100%,IF(AND(CV4&lt;0,CS4=0),(CV4-CS4)/CV4,IF(AND(CV4&gt;0,CS4&gt;0),(CS4-CV4)/CV4,IF(AND(CV4=0,CS4=0),"",(CS4-CV4)/CV4))))</f>
        <v>1</v>
      </c>
    </row>
    <row r="5" spans="1:102" s="6" customFormat="1" outlineLevel="1" x14ac:dyDescent="0.3">
      <c r="A5" s="37" t="s">
        <v>39</v>
      </c>
      <c r="B5" s="126">
        <f>+B6+B7+B8</f>
        <v>0</v>
      </c>
      <c r="C5" s="38" t="str">
        <f>IF(AND(B4=0,B5&gt;=0), "",B5/B4)</f>
        <v/>
      </c>
      <c r="D5" s="43"/>
      <c r="E5" s="126">
        <f>+E6+E7+E8</f>
        <v>5373.9592868487107</v>
      </c>
      <c r="F5" s="38">
        <f>IF(AND(E4=0,E5&gt;=0), "",E5/E4)</f>
        <v>1</v>
      </c>
      <c r="G5" s="43"/>
      <c r="H5" s="126">
        <f>+H6+H7+H8</f>
        <v>8848.3459599294729</v>
      </c>
      <c r="I5" s="38">
        <f>IF(AND(H4=0,H5&gt;=0), "",H5/H4)</f>
        <v>1</v>
      </c>
      <c r="J5" s="43"/>
      <c r="K5" s="38">
        <f t="shared" si="0"/>
        <v>0.64652270097828413</v>
      </c>
      <c r="L5" s="127">
        <f>+L6+L7+L8</f>
        <v>14222.305246778184</v>
      </c>
      <c r="M5" s="38">
        <f>IF(AND(L4=0,L5&gt;=0), "",L5/L4)</f>
        <v>1</v>
      </c>
      <c r="N5" s="43"/>
      <c r="O5" s="126">
        <f>+O6+O7+O8</f>
        <v>7624.8779089409181</v>
      </c>
      <c r="P5" s="38">
        <f>IF(AND(O4=0,O5&gt;=0), "",O5/O4)</f>
        <v>1</v>
      </c>
      <c r="Q5" s="43"/>
      <c r="R5" s="38">
        <f t="shared" si="1"/>
        <v>-0.13827081993958412</v>
      </c>
      <c r="S5" s="127">
        <f>+S6+S7+S8</f>
        <v>21847.183155719104</v>
      </c>
      <c r="T5" s="38">
        <f>IF(AND(S4=0,S5&gt;=0), "",S5/S4)</f>
        <v>1</v>
      </c>
      <c r="U5" s="43"/>
      <c r="V5" s="128">
        <f>+V6+V7+V8</f>
        <v>0</v>
      </c>
      <c r="W5" s="38" t="str">
        <f>IF(AND(V4=0,V5&gt;=0), "",V5/V4)</f>
        <v/>
      </c>
      <c r="X5" s="91">
        <f t="shared" si="2"/>
        <v>1</v>
      </c>
      <c r="Y5" s="126">
        <f>+Y6+Y7+Y8</f>
        <v>7461.2556199531955</v>
      </c>
      <c r="Z5" s="38">
        <f>IF(AND(Y4=0,Y5&gt;=0), "",Y5/Y4)</f>
        <v>1</v>
      </c>
      <c r="AA5" s="43"/>
      <c r="AB5" s="38">
        <f t="shared" si="3"/>
        <v>-2.1459004451187268E-2</v>
      </c>
      <c r="AC5" s="127">
        <f>+AC6+AC7+AC8</f>
        <v>29308.438775672301</v>
      </c>
      <c r="AD5" s="38">
        <f>IF(AND(AC4=0,AC5&gt;=0), "",AC5/AC4)</f>
        <v>1</v>
      </c>
      <c r="AE5" s="43"/>
      <c r="AF5" s="126">
        <f>+AF6+AF7+AF8</f>
        <v>8955.9874867450417</v>
      </c>
      <c r="AG5" s="38">
        <f>IF(AND(AF4=0,AF5&gt;=0), "",AF5/AF4)</f>
        <v>1</v>
      </c>
      <c r="AH5" s="43"/>
      <c r="AI5" s="38">
        <f t="shared" si="4"/>
        <v>0.20033248328801026</v>
      </c>
      <c r="AJ5" s="127">
        <f>+AJ6+AJ7+AJ8</f>
        <v>38264.426262417343</v>
      </c>
      <c r="AK5" s="38">
        <f>IF(AND(AJ4=0,AJ5&gt;=0), "",AJ5/AJ4)</f>
        <v>1</v>
      </c>
      <c r="AL5" s="43"/>
      <c r="AM5" s="126">
        <f>+AM6+AM7+AM8</f>
        <v>10498.96993851803</v>
      </c>
      <c r="AN5" s="38">
        <f>IF(AND(AM4=0,AM5&gt;=0), "",AM5/AM4)</f>
        <v>1</v>
      </c>
      <c r="AO5" s="43"/>
      <c r="AP5" s="38">
        <f t="shared" si="5"/>
        <v>0.17228501648272948</v>
      </c>
      <c r="AQ5" s="127">
        <f>+AQ6+AQ7+AQ8</f>
        <v>48763.396200935371</v>
      </c>
      <c r="AR5" s="38">
        <f>IF(AND(AQ4=0,AQ5&gt;=0), "",AQ5/AQ4)</f>
        <v>1</v>
      </c>
      <c r="AS5" s="43"/>
      <c r="AT5" s="128">
        <f>+AT6+AT7+AT8</f>
        <v>0</v>
      </c>
      <c r="AU5" s="38" t="str">
        <f>IF(AND(AT4=0,AT5&gt;=0), "",AT5/AT4)</f>
        <v/>
      </c>
      <c r="AV5" s="91">
        <f t="shared" si="6"/>
        <v>1</v>
      </c>
      <c r="AW5" s="128">
        <f>+AW6+AW7+AW8</f>
        <v>8127.2327001558951</v>
      </c>
      <c r="AX5" s="38">
        <f>IF(AND(AW4=0,AW5&gt;=0), "",AW5/AW4)</f>
        <v>1</v>
      </c>
      <c r="AY5" s="43"/>
      <c r="AZ5" s="128">
        <f>+AZ6+AZ7+AZ8</f>
        <v>0</v>
      </c>
      <c r="BA5" s="38" t="str">
        <f>IF(AND(AZ4=0,AZ5&gt;=0), "",AZ5/AZ4)</f>
        <v/>
      </c>
      <c r="BB5" s="91">
        <f t="shared" si="7"/>
        <v>1</v>
      </c>
      <c r="BC5" s="126">
        <f>+BC6+BC7+BC8</f>
        <v>0</v>
      </c>
      <c r="BD5" s="38" t="str">
        <f>IF(AND(BC4=0,BC5&gt;=0), "",BC5/BC4)</f>
        <v/>
      </c>
      <c r="BE5" s="43"/>
      <c r="BF5" s="38">
        <f t="shared" si="8"/>
        <v>-1</v>
      </c>
      <c r="BG5" s="127">
        <f>+BG6+BG7+BG8</f>
        <v>48763.396200935371</v>
      </c>
      <c r="BH5" s="38">
        <f>IF(AND(BG4=0,BG5&gt;=0), "",BG5/BG4)</f>
        <v>1</v>
      </c>
      <c r="BI5" s="43"/>
      <c r="BJ5" s="126">
        <f>+BJ6+BJ7+BJ8</f>
        <v>0</v>
      </c>
      <c r="BK5" s="38" t="str">
        <f>IF(AND(BJ4=0,BJ5&gt;=0), "",BJ5/BJ4)</f>
        <v/>
      </c>
      <c r="BL5" s="43"/>
      <c r="BM5" s="38" t="str">
        <f t="shared" si="9"/>
        <v/>
      </c>
      <c r="BN5" s="127">
        <f>+BN6+BN7+BN8</f>
        <v>48763.396200935371</v>
      </c>
      <c r="BO5" s="38">
        <f>IF(AND(BN4=0,BN5&gt;=0), "",BN5/BN4)</f>
        <v>1</v>
      </c>
      <c r="BP5" s="43"/>
      <c r="BQ5" s="126">
        <f>+BQ6+BQ7+BQ8</f>
        <v>0</v>
      </c>
      <c r="BR5" s="38" t="str">
        <f>IF(AND(BQ4=0,BQ5&gt;=0), "",BQ5/BQ4)</f>
        <v/>
      </c>
      <c r="BS5" s="43"/>
      <c r="BT5" s="38" t="str">
        <f t="shared" si="10"/>
        <v/>
      </c>
      <c r="BU5" s="127">
        <f>+BU6+BU7+BU8</f>
        <v>48763.396200935371</v>
      </c>
      <c r="BV5" s="38">
        <f>IF(AND(BU4=0,BU5&gt;=0), "",BU5/BU4)</f>
        <v>1</v>
      </c>
      <c r="BW5" s="43"/>
      <c r="BX5" s="128">
        <f>+BX6+BX7+BX8</f>
        <v>0</v>
      </c>
      <c r="BY5" s="38" t="str">
        <f>IF(AND(BX4=0,BX5&gt;=0), "",BX5/BX4)</f>
        <v/>
      </c>
      <c r="BZ5" s="91">
        <f t="shared" si="11"/>
        <v>1</v>
      </c>
      <c r="CA5" s="126">
        <f>+CA6+CA7+CA8</f>
        <v>0</v>
      </c>
      <c r="CB5" s="38" t="str">
        <f>IF(AND(CA4=0,CA5&gt;=0), "",CA5/CA4)</f>
        <v/>
      </c>
      <c r="CC5" s="43"/>
      <c r="CD5" s="38" t="str">
        <f t="shared" si="12"/>
        <v/>
      </c>
      <c r="CE5" s="127">
        <f>+CE6+CE7+CE8</f>
        <v>48763.396200935371</v>
      </c>
      <c r="CF5" s="38">
        <f>IF(AND(CE4=0,CE5&gt;=0), "",CE5/CE4)</f>
        <v>1</v>
      </c>
      <c r="CG5" s="43"/>
      <c r="CH5" s="126">
        <f>+CH6+CH7+CH8</f>
        <v>0</v>
      </c>
      <c r="CI5" s="38" t="str">
        <f>IF(AND(CH4=0,CH5&gt;=0), "",CH5/CH4)</f>
        <v/>
      </c>
      <c r="CJ5" s="43"/>
      <c r="CK5" s="38" t="str">
        <f t="shared" si="13"/>
        <v/>
      </c>
      <c r="CL5" s="127">
        <f>+CL6+CL7+CL8</f>
        <v>48763.396200935371</v>
      </c>
      <c r="CM5" s="38">
        <f>IF(AND(CL4=0,CL5&gt;=0), "",CL5/CL4)</f>
        <v>1</v>
      </c>
      <c r="CN5" s="43"/>
      <c r="CO5" s="126">
        <f>+CO6+CO7+CO8</f>
        <v>0</v>
      </c>
      <c r="CP5" s="38" t="str">
        <f>IF(AND(CO4=0,CO5&gt;=0), "",CO5/CO4)</f>
        <v/>
      </c>
      <c r="CQ5" s="43"/>
      <c r="CR5" s="38" t="str">
        <f t="shared" si="14"/>
        <v/>
      </c>
      <c r="CS5" s="127">
        <f>+CS6+CS7+CS8</f>
        <v>48763.396200935371</v>
      </c>
      <c r="CT5" s="38">
        <f>IF(AND(CS4=0,CS5&gt;=0), "",CS5/CS4)</f>
        <v>1</v>
      </c>
      <c r="CU5" s="43"/>
      <c r="CV5" s="128">
        <f>+CV6+CV7+CV8</f>
        <v>0</v>
      </c>
      <c r="CW5" s="38" t="str">
        <f>IF(AND(CV4=0,CV5&gt;=0), "",CV5/CV4)</f>
        <v/>
      </c>
      <c r="CX5" s="91">
        <f t="shared" si="15"/>
        <v>1</v>
      </c>
    </row>
    <row r="6" spans="1:102" outlineLevel="1" x14ac:dyDescent="0.3">
      <c r="A6" s="29" t="s">
        <v>34</v>
      </c>
      <c r="B6" s="129">
        <f>+'N EERR PIEDEM'!B6</f>
        <v>0</v>
      </c>
      <c r="C6" s="30" t="str">
        <f>IF(AND(B4=0,B6&gt;=0), "",B6/B4)</f>
        <v/>
      </c>
      <c r="D6" s="44"/>
      <c r="E6" s="129">
        <f>+'N EERR PIEDEM'!C6</f>
        <v>5373.9592868487107</v>
      </c>
      <c r="F6" s="30">
        <f>IF(AND(E4=0,E6&gt;=0), "",E6/E4)</f>
        <v>1</v>
      </c>
      <c r="G6" s="44"/>
      <c r="H6" s="129">
        <f>+'N EERR PIEDEM'!D6</f>
        <v>8848.3459599294729</v>
      </c>
      <c r="I6" s="30">
        <f>IF(AND(H4=0,H6&gt;=0), "",H6/H4)</f>
        <v>1</v>
      </c>
      <c r="J6" s="44"/>
      <c r="K6" s="30">
        <f t="shared" si="0"/>
        <v>0.64652270097828413</v>
      </c>
      <c r="L6" s="130">
        <f>+E6+H6</f>
        <v>14222.305246778184</v>
      </c>
      <c r="M6" s="30">
        <f>IF(AND(L4=0,L6&gt;=0), "",L6/L4)</f>
        <v>1</v>
      </c>
      <c r="N6" s="44"/>
      <c r="O6" s="129">
        <f>+'N EERR PIEDEM'!E6</f>
        <v>7624.8779089409181</v>
      </c>
      <c r="P6" s="30">
        <f>IF(AND(O4=0,O6&gt;=0), "",O6/O4)</f>
        <v>1</v>
      </c>
      <c r="Q6" s="44"/>
      <c r="R6" s="30">
        <f t="shared" si="1"/>
        <v>-0.13827081993958412</v>
      </c>
      <c r="S6" s="130">
        <f>+L6+O6</f>
        <v>21847.183155719104</v>
      </c>
      <c r="T6" s="30">
        <f>IF(AND(S4=0,S6&gt;=0), "",S6/S4)</f>
        <v>1</v>
      </c>
      <c r="U6" s="44"/>
      <c r="V6" s="131"/>
      <c r="W6" s="30" t="str">
        <f>IF(AND(V4=0,V6&gt;=0), "",V6/V4)</f>
        <v/>
      </c>
      <c r="X6" s="47">
        <f t="shared" si="2"/>
        <v>1</v>
      </c>
      <c r="Y6" s="129">
        <f>+'N EERR PIEDEM'!F6</f>
        <v>7461.2556199531955</v>
      </c>
      <c r="Z6" s="30">
        <f>IF(AND(Y4=0,Y6&gt;=0), "",Y6/Y4)</f>
        <v>1</v>
      </c>
      <c r="AA6" s="44"/>
      <c r="AB6" s="30">
        <f t="shared" si="3"/>
        <v>-2.1459004451187268E-2</v>
      </c>
      <c r="AC6" s="130">
        <f>+S6+Y6</f>
        <v>29308.438775672301</v>
      </c>
      <c r="AD6" s="30">
        <f>IF(AND(AC4=0,AC6&gt;=0), "",AC6/AC4)</f>
        <v>1</v>
      </c>
      <c r="AE6" s="44"/>
      <c r="AF6" s="129">
        <f>+'N EERR PIEDEM'!G6</f>
        <v>8955.9874867450417</v>
      </c>
      <c r="AG6" s="30">
        <f>IF(AND(AF4=0,AF6&gt;=0), "",AF6/AF4)</f>
        <v>1</v>
      </c>
      <c r="AH6" s="44"/>
      <c r="AI6" s="30">
        <f t="shared" si="4"/>
        <v>0.20033248328801026</v>
      </c>
      <c r="AJ6" s="130">
        <f>+AC6+AF6</f>
        <v>38264.426262417343</v>
      </c>
      <c r="AK6" s="30">
        <f>IF(AND(AJ4=0,AJ6&gt;=0), "",AJ6/AJ4)</f>
        <v>1</v>
      </c>
      <c r="AL6" s="44"/>
      <c r="AM6" s="129">
        <f>+'N EERR PIEDEM'!H6</f>
        <v>10498.96993851803</v>
      </c>
      <c r="AN6" s="30">
        <f>IF(AND(AM4=0,AM6&gt;=0), "",AM6/AM4)</f>
        <v>1</v>
      </c>
      <c r="AO6" s="44"/>
      <c r="AP6" s="30">
        <f t="shared" si="5"/>
        <v>0.17228501648272948</v>
      </c>
      <c r="AQ6" s="130">
        <f>+AJ6+AM6</f>
        <v>48763.396200935371</v>
      </c>
      <c r="AR6" s="30">
        <f>IF(AND(AQ4=0,AQ6&gt;=0), "",AQ6/AQ4)</f>
        <v>1</v>
      </c>
      <c r="AS6" s="44"/>
      <c r="AT6" s="131">
        <f>+V6*2</f>
        <v>0</v>
      </c>
      <c r="AU6" s="30" t="str">
        <f>IF(AND(AT4=0,AT6&gt;=0), "",AT6/AT4)</f>
        <v/>
      </c>
      <c r="AV6" s="47">
        <f t="shared" si="6"/>
        <v>1</v>
      </c>
      <c r="AW6" s="131">
        <f>+AQ6/6</f>
        <v>8127.2327001558951</v>
      </c>
      <c r="AX6" s="30">
        <f>IF(AND(AW4=0,AW6&gt;=0), "",AW6/AW4)</f>
        <v>1</v>
      </c>
      <c r="AY6" s="44"/>
      <c r="AZ6" s="131">
        <f>+AT6/6</f>
        <v>0</v>
      </c>
      <c r="BA6" s="30" t="str">
        <f>IF(AND(AZ4=0,AZ6&gt;=0), "",AZ6/AZ4)</f>
        <v/>
      </c>
      <c r="BB6" s="47">
        <f t="shared" si="7"/>
        <v>1</v>
      </c>
      <c r="BC6" s="129">
        <f>+'N EERR PIEDEM'!I6</f>
        <v>0</v>
      </c>
      <c r="BD6" s="30" t="str">
        <f>IF(AND(BC4=0,BC6&gt;=0), "",BC6/BC4)</f>
        <v/>
      </c>
      <c r="BE6" s="44"/>
      <c r="BF6" s="30">
        <f t="shared" si="8"/>
        <v>-1</v>
      </c>
      <c r="BG6" s="130">
        <f>+AQ6+BC6</f>
        <v>48763.396200935371</v>
      </c>
      <c r="BH6" s="30">
        <f>IF(AND(BG4=0,BG6&gt;=0), "",BG6/BG4)</f>
        <v>1</v>
      </c>
      <c r="BI6" s="44"/>
      <c r="BJ6" s="129">
        <f>+'N EERR PIEDEM'!J6</f>
        <v>0</v>
      </c>
      <c r="BK6" s="30" t="str">
        <f>IF(AND(BJ4=0,BJ6&gt;=0), "",BJ6/BJ4)</f>
        <v/>
      </c>
      <c r="BL6" s="44"/>
      <c r="BM6" s="30" t="str">
        <f t="shared" si="9"/>
        <v/>
      </c>
      <c r="BN6" s="130">
        <f>+BG6+BJ6</f>
        <v>48763.396200935371</v>
      </c>
      <c r="BO6" s="30">
        <f>IF(AND(BN4=0,BN6&gt;=0), "",BN6/BN4)</f>
        <v>1</v>
      </c>
      <c r="BP6" s="44"/>
      <c r="BQ6" s="129">
        <f>+'N EERR PIEDEM'!K6</f>
        <v>0</v>
      </c>
      <c r="BR6" s="30" t="str">
        <f>IF(AND(BQ4=0,BQ6&gt;=0), "",BQ6/BQ4)</f>
        <v/>
      </c>
      <c r="BS6" s="44"/>
      <c r="BT6" s="30" t="str">
        <f t="shared" si="10"/>
        <v/>
      </c>
      <c r="BU6" s="130">
        <f>+BN6+BQ6</f>
        <v>48763.396200935371</v>
      </c>
      <c r="BV6" s="30">
        <f>IF(AND(BU4=0,BU6&gt;=0), "",BU6/BU4)</f>
        <v>1</v>
      </c>
      <c r="BW6" s="44"/>
      <c r="BX6" s="131">
        <f>+AZ6*9</f>
        <v>0</v>
      </c>
      <c r="BY6" s="30" t="str">
        <f>IF(AND(BX4=0,BX6&gt;=0), "",BX6/BX4)</f>
        <v/>
      </c>
      <c r="BZ6" s="47">
        <f t="shared" si="11"/>
        <v>1</v>
      </c>
      <c r="CA6" s="129">
        <f>+'N EERR PIEDEM'!L6</f>
        <v>0</v>
      </c>
      <c r="CB6" s="30" t="str">
        <f>IF(AND(CA4=0,CA6&gt;=0), "",CA6/CA4)</f>
        <v/>
      </c>
      <c r="CC6" s="44"/>
      <c r="CD6" s="30" t="str">
        <f t="shared" si="12"/>
        <v/>
      </c>
      <c r="CE6" s="130">
        <f>+BU6+CA6</f>
        <v>48763.396200935371</v>
      </c>
      <c r="CF6" s="30">
        <f>IF(AND(CE4=0,CE6&gt;=0), "",CE6/CE4)</f>
        <v>1</v>
      </c>
      <c r="CG6" s="44"/>
      <c r="CH6" s="129">
        <f>+'N EERR PIEDEM'!M6</f>
        <v>0</v>
      </c>
      <c r="CI6" s="30" t="str">
        <f>IF(AND(CH4=0,CH6&gt;=0), "",CH6/CH4)</f>
        <v/>
      </c>
      <c r="CJ6" s="44"/>
      <c r="CK6" s="30" t="str">
        <f t="shared" si="13"/>
        <v/>
      </c>
      <c r="CL6" s="130">
        <f>+CE6+CH6</f>
        <v>48763.396200935371</v>
      </c>
      <c r="CM6" s="30">
        <f>IF(AND(CL4=0,CL6&gt;=0), "",CL6/CL4)</f>
        <v>1</v>
      </c>
      <c r="CN6" s="44"/>
      <c r="CO6" s="129">
        <f>+'N EERR PIEDEM'!N6</f>
        <v>0</v>
      </c>
      <c r="CP6" s="30" t="str">
        <f>IF(AND(CO4=0,CO6&gt;=0), "",CO6/CO4)</f>
        <v/>
      </c>
      <c r="CQ6" s="44"/>
      <c r="CR6" s="30" t="str">
        <f t="shared" si="14"/>
        <v/>
      </c>
      <c r="CS6" s="130">
        <f>+CL6+CO6</f>
        <v>48763.396200935371</v>
      </c>
      <c r="CT6" s="30">
        <f>IF(AND(CS4=0,CS6&gt;=0), "",CS6/CS4)</f>
        <v>1</v>
      </c>
      <c r="CU6" s="44"/>
      <c r="CV6" s="131">
        <f>+AZ6*12</f>
        <v>0</v>
      </c>
      <c r="CW6" s="30" t="str">
        <f>IF(AND(CV4=0,CV6&gt;=0), "",CV6/CV4)</f>
        <v/>
      </c>
      <c r="CX6" s="47">
        <f t="shared" si="15"/>
        <v>1</v>
      </c>
    </row>
    <row r="7" spans="1:102" outlineLevel="1" x14ac:dyDescent="0.3">
      <c r="A7" s="29" t="s">
        <v>36</v>
      </c>
      <c r="B7" s="129">
        <f>+'N EERR PIEDEM'!B7</f>
        <v>0</v>
      </c>
      <c r="C7" s="30" t="str">
        <f>IF(AND(B4=0,B7&gt;=0), "",B7/B4)</f>
        <v/>
      </c>
      <c r="D7" s="44"/>
      <c r="E7" s="129">
        <f>+'N EERR PIEDEM'!C7</f>
        <v>0</v>
      </c>
      <c r="F7" s="30">
        <f>IF(AND(E4=0,E7&gt;=0), "",E7/E4)</f>
        <v>0</v>
      </c>
      <c r="G7" s="44"/>
      <c r="H7" s="129">
        <f>+'N EERR PIEDEM'!D7</f>
        <v>0</v>
      </c>
      <c r="I7" s="30">
        <f>IF(AND(H4=0,H7&gt;=0), "",H7/H4)</f>
        <v>0</v>
      </c>
      <c r="J7" s="44"/>
      <c r="K7" s="30" t="str">
        <f t="shared" si="0"/>
        <v/>
      </c>
      <c r="L7" s="130">
        <f>+E7+H7</f>
        <v>0</v>
      </c>
      <c r="M7" s="30">
        <f>IF(AND(L4=0,L7&gt;=0), "",L7/L4)</f>
        <v>0</v>
      </c>
      <c r="N7" s="44"/>
      <c r="O7" s="129">
        <f>+'N EERR PIEDEM'!E7</f>
        <v>0</v>
      </c>
      <c r="P7" s="30">
        <f>IF(AND(O4=0,O7&gt;=0), "",O7/O4)</f>
        <v>0</v>
      </c>
      <c r="Q7" s="44"/>
      <c r="R7" s="30" t="str">
        <f t="shared" si="1"/>
        <v/>
      </c>
      <c r="S7" s="130">
        <f>+L7+O7</f>
        <v>0</v>
      </c>
      <c r="T7" s="30">
        <f>IF(AND(S4=0,S7&gt;=0), "",S7/S4)</f>
        <v>0</v>
      </c>
      <c r="U7" s="44"/>
      <c r="V7" s="131"/>
      <c r="W7" s="30" t="str">
        <f>IF(AND(V4=0,V7&gt;=0), "",V7/V4)</f>
        <v/>
      </c>
      <c r="X7" s="47" t="str">
        <f t="shared" si="2"/>
        <v/>
      </c>
      <c r="Y7" s="129">
        <f>+'N EERR PIEDEM'!F7</f>
        <v>0</v>
      </c>
      <c r="Z7" s="30">
        <f>IF(AND(Y4=0,Y7&gt;=0), "",Y7/Y4)</f>
        <v>0</v>
      </c>
      <c r="AA7" s="44"/>
      <c r="AB7" s="30" t="str">
        <f t="shared" si="3"/>
        <v/>
      </c>
      <c r="AC7" s="130">
        <f>+S7+Y7</f>
        <v>0</v>
      </c>
      <c r="AD7" s="30">
        <f>IF(AND(AC4=0,AC7&gt;=0), "",AC7/AC4)</f>
        <v>0</v>
      </c>
      <c r="AE7" s="44"/>
      <c r="AF7" s="129">
        <f>+'N EERR PIEDEM'!G7</f>
        <v>0</v>
      </c>
      <c r="AG7" s="30">
        <f>IF(AND(AF4=0,AF7&gt;=0), "",AF7/AF4)</f>
        <v>0</v>
      </c>
      <c r="AH7" s="44"/>
      <c r="AI7" s="30" t="str">
        <f t="shared" si="4"/>
        <v/>
      </c>
      <c r="AJ7" s="130">
        <f t="shared" ref="AJ7:AJ70" si="16">+AC7+AF7</f>
        <v>0</v>
      </c>
      <c r="AK7" s="30">
        <f>IF(AND(AJ4=0,AJ7&gt;=0), "",AJ7/AJ4)</f>
        <v>0</v>
      </c>
      <c r="AL7" s="44"/>
      <c r="AM7" s="129">
        <f>+'N EERR PIEDEM'!H7</f>
        <v>0</v>
      </c>
      <c r="AN7" s="30">
        <f>IF(AND(AM4=0,AM7&gt;=0), "",AM7/AM4)</f>
        <v>0</v>
      </c>
      <c r="AO7" s="44"/>
      <c r="AP7" s="30" t="str">
        <f t="shared" si="5"/>
        <v/>
      </c>
      <c r="AQ7" s="130">
        <f t="shared" ref="AQ7:AQ70" si="17">+AJ7+AM7</f>
        <v>0</v>
      </c>
      <c r="AR7" s="30">
        <f>IF(AND(AQ4=0,AQ7&gt;=0), "",AQ7/AQ4)</f>
        <v>0</v>
      </c>
      <c r="AS7" s="44"/>
      <c r="AT7" s="131">
        <f>+V7*2</f>
        <v>0</v>
      </c>
      <c r="AU7" s="30" t="str">
        <f>IF(AND(AT4=0,AT7&gt;=0), "",AT7/AT4)</f>
        <v/>
      </c>
      <c r="AV7" s="47" t="str">
        <f t="shared" si="6"/>
        <v/>
      </c>
      <c r="AW7" s="131">
        <f>+AQ7/6</f>
        <v>0</v>
      </c>
      <c r="AX7" s="30">
        <f>IF(AND(AW4=0,AW7&gt;=0), "",AW7/AW4)</f>
        <v>0</v>
      </c>
      <c r="AY7" s="44"/>
      <c r="AZ7" s="131">
        <f>+AT7/6</f>
        <v>0</v>
      </c>
      <c r="BA7" s="30" t="str">
        <f>IF(AND(AZ4=0,AZ7&gt;=0), "",AZ7/AZ4)</f>
        <v/>
      </c>
      <c r="BB7" s="47" t="str">
        <f t="shared" si="7"/>
        <v/>
      </c>
      <c r="BC7" s="129">
        <f>+'N EERR PIEDEM'!I7</f>
        <v>0</v>
      </c>
      <c r="BD7" s="30" t="str">
        <f>IF(AND(BC4=0,BC7&gt;=0), "",BC7/BC4)</f>
        <v/>
      </c>
      <c r="BE7" s="44"/>
      <c r="BF7" s="30" t="str">
        <f t="shared" si="8"/>
        <v/>
      </c>
      <c r="BG7" s="130">
        <f>+AQ7+BC7</f>
        <v>0</v>
      </c>
      <c r="BH7" s="30">
        <f>IF(AND(BG4=0,BG7&gt;=0), "",BG7/BG4)</f>
        <v>0</v>
      </c>
      <c r="BI7" s="44"/>
      <c r="BJ7" s="129">
        <f>+'N EERR PIEDEM'!J7</f>
        <v>0</v>
      </c>
      <c r="BK7" s="30" t="str">
        <f>IF(AND(BJ4=0,BJ7&gt;=0), "",BJ7/BJ4)</f>
        <v/>
      </c>
      <c r="BL7" s="44"/>
      <c r="BM7" s="30" t="str">
        <f t="shared" si="9"/>
        <v/>
      </c>
      <c r="BN7" s="130">
        <f>+BG7+BJ7</f>
        <v>0</v>
      </c>
      <c r="BO7" s="30">
        <f>IF(AND(BN4=0,BN7&gt;=0), "",BN7/BN4)</f>
        <v>0</v>
      </c>
      <c r="BP7" s="44"/>
      <c r="BQ7" s="129">
        <f>+'N EERR PIEDEM'!K7</f>
        <v>0</v>
      </c>
      <c r="BR7" s="30" t="str">
        <f>IF(AND(BQ4=0,BQ7&gt;=0), "",BQ7/BQ4)</f>
        <v/>
      </c>
      <c r="BS7" s="44"/>
      <c r="BT7" s="30" t="str">
        <f t="shared" si="10"/>
        <v/>
      </c>
      <c r="BU7" s="130">
        <f>+BN7+BQ7</f>
        <v>0</v>
      </c>
      <c r="BV7" s="30">
        <f>IF(AND(BU4=0,BU7&gt;=0), "",BU7/BU4)</f>
        <v>0</v>
      </c>
      <c r="BW7" s="44"/>
      <c r="BX7" s="131">
        <f>+AZ7*9</f>
        <v>0</v>
      </c>
      <c r="BY7" s="30" t="str">
        <f>IF(AND(BX4=0,BX7&gt;=0), "",BX7/BX4)</f>
        <v/>
      </c>
      <c r="BZ7" s="47" t="str">
        <f t="shared" si="11"/>
        <v/>
      </c>
      <c r="CA7" s="129">
        <f>+'N EERR PIEDEM'!L7</f>
        <v>0</v>
      </c>
      <c r="CB7" s="30" t="str">
        <f>IF(AND(CA4=0,CA7&gt;=0), "",CA7/CA4)</f>
        <v/>
      </c>
      <c r="CC7" s="44"/>
      <c r="CD7" s="30" t="str">
        <f t="shared" si="12"/>
        <v/>
      </c>
      <c r="CE7" s="130">
        <f>+BU7+CA7</f>
        <v>0</v>
      </c>
      <c r="CF7" s="30">
        <f>IF(AND(CE4=0,CE7&gt;=0), "",CE7/CE4)</f>
        <v>0</v>
      </c>
      <c r="CG7" s="44"/>
      <c r="CH7" s="129">
        <f>+'N EERR PIEDEM'!M7</f>
        <v>0</v>
      </c>
      <c r="CI7" s="30" t="str">
        <f>IF(AND(CH4=0,CH7&gt;=0), "",CH7/CH4)</f>
        <v/>
      </c>
      <c r="CJ7" s="44"/>
      <c r="CK7" s="30" t="str">
        <f t="shared" si="13"/>
        <v/>
      </c>
      <c r="CL7" s="130">
        <f>+CE7+CH7</f>
        <v>0</v>
      </c>
      <c r="CM7" s="30">
        <f>IF(AND(CL4=0,CL7&gt;=0), "",CL7/CL4)</f>
        <v>0</v>
      </c>
      <c r="CN7" s="44"/>
      <c r="CO7" s="129">
        <f>+'N EERR PIEDEM'!N7</f>
        <v>0</v>
      </c>
      <c r="CP7" s="30" t="str">
        <f>IF(AND(CO4=0,CO7&gt;=0), "",CO7/CO4)</f>
        <v/>
      </c>
      <c r="CQ7" s="44"/>
      <c r="CR7" s="30" t="str">
        <f t="shared" si="14"/>
        <v/>
      </c>
      <c r="CS7" s="130">
        <f>+CL7+CO7</f>
        <v>0</v>
      </c>
      <c r="CT7" s="30">
        <f>IF(AND(CS4=0,CS7&gt;=0), "",CS7/CS4)</f>
        <v>0</v>
      </c>
      <c r="CU7" s="44"/>
      <c r="CV7" s="131">
        <f>+AZ7*12</f>
        <v>0</v>
      </c>
      <c r="CW7" s="30" t="str">
        <f>IF(AND(CV4=0,CV7&gt;=0), "",CV7/CV4)</f>
        <v/>
      </c>
      <c r="CX7" s="47" t="str">
        <f t="shared" si="15"/>
        <v/>
      </c>
    </row>
    <row r="8" spans="1:102" outlineLevel="1" x14ac:dyDescent="0.3">
      <c r="A8" s="29" t="s">
        <v>53</v>
      </c>
      <c r="B8" s="129">
        <f>+'N EERR PIEDEM'!B8+'N EERR PIEDEM'!B9</f>
        <v>0</v>
      </c>
      <c r="C8" s="30" t="str">
        <f>IF(AND(B5=0,B8&gt;=0), "",B8/B5)</f>
        <v/>
      </c>
      <c r="D8" s="44"/>
      <c r="E8" s="129">
        <f>+'N EERR PIEDEM'!C8+'N EERR PIEDEM'!C9</f>
        <v>0</v>
      </c>
      <c r="F8" s="30">
        <f>IF(AND(E5=0,E8&gt;=0), "",E8/E5)</f>
        <v>0</v>
      </c>
      <c r="G8" s="44"/>
      <c r="H8" s="129">
        <f>+'N EERR PIEDEM'!D8+'N EERR PIEDEM'!D9</f>
        <v>0</v>
      </c>
      <c r="I8" s="30">
        <f>IF(AND(H5=0,H8&gt;=0), "",H8/H5)</f>
        <v>0</v>
      </c>
      <c r="J8" s="44"/>
      <c r="K8" s="30" t="str">
        <f t="shared" si="0"/>
        <v/>
      </c>
      <c r="L8" s="130">
        <f>+E8+H8</f>
        <v>0</v>
      </c>
      <c r="M8" s="30">
        <f>IF(AND(L5=0,L8&gt;=0), "",L8/L5)</f>
        <v>0</v>
      </c>
      <c r="N8" s="44"/>
      <c r="O8" s="129">
        <f>+'N EERR PIEDEM'!E8+'N EERR PIEDEM'!E9</f>
        <v>0</v>
      </c>
      <c r="P8" s="30">
        <f>IF(AND(O5=0,O8&gt;=0), "",O8/O5)</f>
        <v>0</v>
      </c>
      <c r="Q8" s="44"/>
      <c r="R8" s="30" t="str">
        <f t="shared" si="1"/>
        <v/>
      </c>
      <c r="S8" s="130">
        <f>+L8+O8</f>
        <v>0</v>
      </c>
      <c r="T8" s="30">
        <f>IF(AND(S5=0,S8&gt;=0), "",S8/S5)</f>
        <v>0</v>
      </c>
      <c r="U8" s="44"/>
      <c r="V8" s="131"/>
      <c r="W8" s="30" t="str">
        <f>IF(AND(V5=0,V8&gt;=0), "",V8/V5)</f>
        <v/>
      </c>
      <c r="X8" s="47" t="str">
        <f t="shared" si="2"/>
        <v/>
      </c>
      <c r="Y8" s="129">
        <f>+'N EERR PIEDEM'!F8+'N EERR PIEDEM'!F9</f>
        <v>0</v>
      </c>
      <c r="Z8" s="30">
        <f>IF(AND(Y5=0,Y8&gt;=0), "",Y8/Y5)</f>
        <v>0</v>
      </c>
      <c r="AA8" s="44"/>
      <c r="AB8" s="30" t="str">
        <f t="shared" si="3"/>
        <v/>
      </c>
      <c r="AC8" s="130">
        <f>+S8+Y8</f>
        <v>0</v>
      </c>
      <c r="AD8" s="30">
        <f>IF(AND(AC5=0,AC8&gt;=0), "",AC8/AC5)</f>
        <v>0</v>
      </c>
      <c r="AE8" s="44"/>
      <c r="AF8" s="129">
        <f>+'N EERR PIEDEM'!G8+'N EERR PIEDEM'!G9</f>
        <v>0</v>
      </c>
      <c r="AG8" s="30">
        <f>IF(AND(AF5=0,AF8&gt;=0), "",AF8/AF5)</f>
        <v>0</v>
      </c>
      <c r="AH8" s="44"/>
      <c r="AI8" s="30" t="str">
        <f t="shared" si="4"/>
        <v/>
      </c>
      <c r="AJ8" s="130">
        <f t="shared" si="16"/>
        <v>0</v>
      </c>
      <c r="AK8" s="30">
        <f>IF(AND(AJ5=0,AJ8&gt;=0), "",AJ8/AJ5)</f>
        <v>0</v>
      </c>
      <c r="AL8" s="44"/>
      <c r="AM8" s="129">
        <f>+'N EERR PIEDEM'!H8+'N EERR PIEDEM'!H9</f>
        <v>0</v>
      </c>
      <c r="AN8" s="30">
        <f>IF(AND(AM5=0,AM8&gt;=0), "",AM8/AM5)</f>
        <v>0</v>
      </c>
      <c r="AO8" s="44"/>
      <c r="AP8" s="30" t="str">
        <f t="shared" si="5"/>
        <v/>
      </c>
      <c r="AQ8" s="130">
        <f t="shared" si="17"/>
        <v>0</v>
      </c>
      <c r="AR8" s="30">
        <f>IF(AND(AQ5=0,AQ8&gt;=0), "",AQ8/AQ5)</f>
        <v>0</v>
      </c>
      <c r="AS8" s="44"/>
      <c r="AT8" s="131">
        <f>+V8*2</f>
        <v>0</v>
      </c>
      <c r="AU8" s="30" t="str">
        <f>IF(AND(AT5=0,AT8&gt;=0), "",AT8/AT5)</f>
        <v/>
      </c>
      <c r="AV8" s="47" t="str">
        <f t="shared" si="6"/>
        <v/>
      </c>
      <c r="AW8" s="131">
        <f>+AQ8/6</f>
        <v>0</v>
      </c>
      <c r="AX8" s="30">
        <f>IF(AND(AW5=0,AW8&gt;=0), "",AW8/AW5)</f>
        <v>0</v>
      </c>
      <c r="AY8" s="44"/>
      <c r="AZ8" s="131">
        <f>+AT8/6</f>
        <v>0</v>
      </c>
      <c r="BA8" s="30" t="str">
        <f>IF(AND(AZ5=0,AZ8&gt;=0), "",AZ8/AZ5)</f>
        <v/>
      </c>
      <c r="BB8" s="47" t="str">
        <f t="shared" si="7"/>
        <v/>
      </c>
      <c r="BC8" s="129">
        <f>+'N EERR PIEDEM'!I8+'N EERR PIEDEM'!I9</f>
        <v>0</v>
      </c>
      <c r="BD8" s="30" t="str">
        <f>IF(AND(BC5=0,BC8&gt;=0), "",BC8/BC5)</f>
        <v/>
      </c>
      <c r="BE8" s="44"/>
      <c r="BF8" s="30" t="str">
        <f t="shared" si="8"/>
        <v/>
      </c>
      <c r="BG8" s="130">
        <f>+AQ8+BC8</f>
        <v>0</v>
      </c>
      <c r="BH8" s="30">
        <f>IF(AND(BG5=0,BG8&gt;=0), "",BG8/BG5)</f>
        <v>0</v>
      </c>
      <c r="BI8" s="44"/>
      <c r="BJ8" s="129">
        <f>+'N EERR PIEDEM'!J8+'N EERR PIEDEM'!J9</f>
        <v>0</v>
      </c>
      <c r="BK8" s="30" t="str">
        <f>IF(AND(BJ5=0,BJ8&gt;=0), "",BJ8/BJ5)</f>
        <v/>
      </c>
      <c r="BL8" s="44"/>
      <c r="BM8" s="30" t="str">
        <f t="shared" si="9"/>
        <v/>
      </c>
      <c r="BN8" s="130">
        <f>+BG8+BJ8</f>
        <v>0</v>
      </c>
      <c r="BO8" s="30">
        <f>IF(AND(BN5=0,BN8&gt;=0), "",BN8/BN5)</f>
        <v>0</v>
      </c>
      <c r="BP8" s="44"/>
      <c r="BQ8" s="129">
        <f>+'N EERR PIEDEM'!K8+'N EERR PIEDEM'!K9</f>
        <v>0</v>
      </c>
      <c r="BR8" s="30" t="str">
        <f>IF(AND(BQ5=0,BQ8&gt;=0), "",BQ8/BQ5)</f>
        <v/>
      </c>
      <c r="BS8" s="44"/>
      <c r="BT8" s="30" t="str">
        <f t="shared" si="10"/>
        <v/>
      </c>
      <c r="BU8" s="130">
        <f>+BN8+BQ8</f>
        <v>0</v>
      </c>
      <c r="BV8" s="30">
        <f>IF(AND(BU5=0,BU8&gt;=0), "",BU8/BU5)</f>
        <v>0</v>
      </c>
      <c r="BW8" s="44"/>
      <c r="BX8" s="131">
        <f>+AZ8*9</f>
        <v>0</v>
      </c>
      <c r="BY8" s="30" t="str">
        <f>IF(AND(BX5=0,BX8&gt;=0), "",BX8/BX5)</f>
        <v/>
      </c>
      <c r="BZ8" s="47" t="str">
        <f t="shared" si="11"/>
        <v/>
      </c>
      <c r="CA8" s="129">
        <f>+'N EERR PIEDEM'!L8+'N EERR PIEDEM'!L9</f>
        <v>0</v>
      </c>
      <c r="CB8" s="30" t="str">
        <f>IF(AND(CA5=0,CA8&gt;=0), "",CA8/CA5)</f>
        <v/>
      </c>
      <c r="CC8" s="44"/>
      <c r="CD8" s="30" t="str">
        <f t="shared" si="12"/>
        <v/>
      </c>
      <c r="CE8" s="130">
        <f>+BU8+CA8</f>
        <v>0</v>
      </c>
      <c r="CF8" s="30">
        <f>IF(AND(CE5=0,CE8&gt;=0), "",CE8/CE5)</f>
        <v>0</v>
      </c>
      <c r="CG8" s="44"/>
      <c r="CH8" s="129">
        <f>+'N EERR PIEDEM'!M8+'N EERR PIEDEM'!M9</f>
        <v>0</v>
      </c>
      <c r="CI8" s="30" t="str">
        <f>IF(AND(CH5=0,CH8&gt;=0), "",CH8/CH5)</f>
        <v/>
      </c>
      <c r="CJ8" s="44"/>
      <c r="CK8" s="30" t="str">
        <f t="shared" si="13"/>
        <v/>
      </c>
      <c r="CL8" s="130">
        <f>+CE8+CH8</f>
        <v>0</v>
      </c>
      <c r="CM8" s="30">
        <f>IF(AND(CL5=0,CL8&gt;=0), "",CL8/CL5)</f>
        <v>0</v>
      </c>
      <c r="CN8" s="44"/>
      <c r="CO8" s="129">
        <f>+'N EERR PIEDEM'!N8+'N EERR PIEDEM'!N9</f>
        <v>0</v>
      </c>
      <c r="CP8" s="30" t="str">
        <f>IF(AND(CO5=0,CO8&gt;=0), "",CO8/CO5)</f>
        <v/>
      </c>
      <c r="CQ8" s="44"/>
      <c r="CR8" s="30" t="str">
        <f t="shared" si="14"/>
        <v/>
      </c>
      <c r="CS8" s="130">
        <f>+CL8+CO8</f>
        <v>0</v>
      </c>
      <c r="CT8" s="30">
        <f>IF(AND(CS5=0,CS8&gt;=0), "",CS8/CS5)</f>
        <v>0</v>
      </c>
      <c r="CU8" s="44"/>
      <c r="CV8" s="131">
        <f>+AZ8*12</f>
        <v>0</v>
      </c>
      <c r="CW8" s="30" t="str">
        <f>IF(AND(CV5=0,CV8&gt;=0), "",CV8/CV5)</f>
        <v/>
      </c>
      <c r="CX8" s="47" t="str">
        <f t="shared" si="15"/>
        <v/>
      </c>
    </row>
    <row r="9" spans="1:102" outlineLevel="1" x14ac:dyDescent="0.3">
      <c r="A9" s="29"/>
      <c r="B9" s="129"/>
      <c r="C9" s="30"/>
      <c r="D9" s="44"/>
      <c r="E9" s="129"/>
      <c r="F9" s="30"/>
      <c r="G9" s="44"/>
      <c r="H9" s="129"/>
      <c r="I9" s="30"/>
      <c r="J9" s="44"/>
      <c r="K9" s="30" t="str">
        <f t="shared" si="0"/>
        <v/>
      </c>
      <c r="M9" s="30"/>
      <c r="N9" s="44"/>
      <c r="O9" s="129"/>
      <c r="P9" s="30"/>
      <c r="Q9" s="44"/>
      <c r="R9" s="30" t="str">
        <f t="shared" si="1"/>
        <v/>
      </c>
      <c r="T9" s="30"/>
      <c r="U9" s="44"/>
      <c r="V9" s="131"/>
      <c r="W9" s="30"/>
      <c r="X9" s="47" t="str">
        <f t="shared" si="2"/>
        <v/>
      </c>
      <c r="Y9" s="129"/>
      <c r="Z9" s="30"/>
      <c r="AA9" s="44"/>
      <c r="AB9" s="30" t="str">
        <f t="shared" si="3"/>
        <v/>
      </c>
      <c r="AD9" s="30"/>
      <c r="AE9" s="44"/>
      <c r="AF9" s="129"/>
      <c r="AG9" s="30"/>
      <c r="AH9" s="44"/>
      <c r="AI9" s="30" t="str">
        <f t="shared" si="4"/>
        <v/>
      </c>
      <c r="AJ9" s="130">
        <f t="shared" si="16"/>
        <v>0</v>
      </c>
      <c r="AK9" s="30"/>
      <c r="AL9" s="44"/>
      <c r="AM9" s="129"/>
      <c r="AN9" s="30"/>
      <c r="AO9" s="44"/>
      <c r="AP9" s="30" t="str">
        <f t="shared" si="5"/>
        <v/>
      </c>
      <c r="AQ9" s="130">
        <f t="shared" si="17"/>
        <v>0</v>
      </c>
      <c r="AR9" s="30"/>
      <c r="AS9" s="44"/>
      <c r="AT9" s="131">
        <f>+V9*2</f>
        <v>0</v>
      </c>
      <c r="AU9" s="30"/>
      <c r="AV9" s="47" t="str">
        <f t="shared" si="6"/>
        <v/>
      </c>
      <c r="AW9" s="131"/>
      <c r="AX9" s="30"/>
      <c r="AY9" s="44"/>
      <c r="AZ9" s="131">
        <f>+AT9/6</f>
        <v>0</v>
      </c>
      <c r="BA9" s="30"/>
      <c r="BB9" s="47" t="str">
        <f t="shared" si="7"/>
        <v/>
      </c>
      <c r="BC9" s="129"/>
      <c r="BD9" s="30"/>
      <c r="BE9" s="44"/>
      <c r="BF9" s="30" t="str">
        <f t="shared" si="8"/>
        <v/>
      </c>
      <c r="BG9" s="130">
        <f>+AQ9+BC9</f>
        <v>0</v>
      </c>
      <c r="BH9" s="30"/>
      <c r="BI9" s="44"/>
      <c r="BJ9" s="129"/>
      <c r="BK9" s="30"/>
      <c r="BL9" s="44"/>
      <c r="BM9" s="30" t="str">
        <f t="shared" si="9"/>
        <v/>
      </c>
      <c r="BN9" s="130">
        <f>+BG9+BJ9</f>
        <v>0</v>
      </c>
      <c r="BO9" s="30"/>
      <c r="BP9" s="44"/>
      <c r="BQ9" s="129"/>
      <c r="BR9" s="30"/>
      <c r="BS9" s="44"/>
      <c r="BT9" s="30" t="str">
        <f t="shared" si="10"/>
        <v/>
      </c>
      <c r="BU9" s="130">
        <f>+BN9+BQ9</f>
        <v>0</v>
      </c>
      <c r="BV9" s="30"/>
      <c r="BW9" s="44"/>
      <c r="BX9" s="131">
        <f>+AZ9*9</f>
        <v>0</v>
      </c>
      <c r="BY9" s="30"/>
      <c r="BZ9" s="47" t="str">
        <f t="shared" si="11"/>
        <v/>
      </c>
      <c r="CA9" s="129"/>
      <c r="CB9" s="30"/>
      <c r="CC9" s="44"/>
      <c r="CD9" s="30" t="str">
        <f t="shared" si="12"/>
        <v/>
      </c>
      <c r="CF9" s="30"/>
      <c r="CG9" s="44"/>
      <c r="CH9" s="129"/>
      <c r="CI9" s="30"/>
      <c r="CJ9" s="44"/>
      <c r="CK9" s="30" t="str">
        <f t="shared" si="13"/>
        <v/>
      </c>
      <c r="CL9" s="130">
        <f>+CE9+CH9</f>
        <v>0</v>
      </c>
      <c r="CM9" s="30"/>
      <c r="CN9" s="44"/>
      <c r="CO9" s="129"/>
      <c r="CP9" s="30"/>
      <c r="CQ9" s="44"/>
      <c r="CR9" s="30" t="str">
        <f t="shared" si="14"/>
        <v/>
      </c>
      <c r="CS9" s="130">
        <f>+CL9+CO9</f>
        <v>0</v>
      </c>
      <c r="CT9" s="30"/>
      <c r="CU9" s="44"/>
      <c r="CV9" s="131">
        <f>+AZ9*12</f>
        <v>0</v>
      </c>
      <c r="CW9" s="30"/>
      <c r="CX9" s="47" t="str">
        <f t="shared" si="15"/>
        <v/>
      </c>
    </row>
    <row r="10" spans="1:102" s="6" customFormat="1" outlineLevel="1" x14ac:dyDescent="0.3">
      <c r="A10" s="37" t="s">
        <v>43</v>
      </c>
      <c r="B10" s="126">
        <f>SUM(B11:B14)</f>
        <v>0</v>
      </c>
      <c r="C10" s="38" t="str">
        <f>IF(AND(B4=0,B10&gt;=0), "",B10/B4)</f>
        <v/>
      </c>
      <c r="D10" s="43"/>
      <c r="E10" s="126">
        <f>SUM(E11:E14)</f>
        <v>0</v>
      </c>
      <c r="F10" s="38">
        <f>IF(AND(E4=0,E10&gt;=0), "",E10/E4)</f>
        <v>0</v>
      </c>
      <c r="G10" s="43"/>
      <c r="H10" s="126">
        <f>SUM(H11:H14)</f>
        <v>0</v>
      </c>
      <c r="I10" s="38">
        <f>IF(AND(H4=0,H10&gt;=0), "",H10/H4)</f>
        <v>0</v>
      </c>
      <c r="J10" s="43"/>
      <c r="K10" s="38" t="str">
        <f t="shared" si="0"/>
        <v/>
      </c>
      <c r="L10" s="127">
        <f>SUM(L11:L14)</f>
        <v>0</v>
      </c>
      <c r="M10" s="38">
        <f>IF(AND(L4=0,L10&gt;=0), "",L10/L4)</f>
        <v>0</v>
      </c>
      <c r="N10" s="43"/>
      <c r="O10" s="126">
        <f>SUM(O11:O14)</f>
        <v>0</v>
      </c>
      <c r="P10" s="38">
        <f>IF(AND(O4=0,O10&gt;=0), "",O10/O4)</f>
        <v>0</v>
      </c>
      <c r="Q10" s="43"/>
      <c r="R10" s="38" t="str">
        <f t="shared" si="1"/>
        <v/>
      </c>
      <c r="S10" s="127">
        <f>SUM(S11:S14)</f>
        <v>0</v>
      </c>
      <c r="T10" s="38">
        <f>IF(AND(S4=0,S10&gt;=0), "",S10/S4)</f>
        <v>0</v>
      </c>
      <c r="U10" s="43"/>
      <c r="V10" s="128">
        <f>SUM(V11:V14)</f>
        <v>0</v>
      </c>
      <c r="W10" s="38" t="str">
        <f>IF(AND(V4=0,V10&gt;=0), "",V10/V4)</f>
        <v/>
      </c>
      <c r="X10" s="91" t="str">
        <f t="shared" si="2"/>
        <v/>
      </c>
      <c r="Y10" s="126">
        <f>SUM(Y11:Y14)</f>
        <v>0</v>
      </c>
      <c r="Z10" s="38">
        <f>IF(AND(Y4=0,Y10&gt;=0), "",Y10/Y4)</f>
        <v>0</v>
      </c>
      <c r="AA10" s="43"/>
      <c r="AB10" s="38" t="str">
        <f t="shared" si="3"/>
        <v/>
      </c>
      <c r="AC10" s="127">
        <f>SUM(AC11:AC14)</f>
        <v>0</v>
      </c>
      <c r="AD10" s="38">
        <f>IF(AND(AC4=0,AC10&gt;=0), "",AC10/AC4)</f>
        <v>0</v>
      </c>
      <c r="AE10" s="43"/>
      <c r="AF10" s="126">
        <f>SUM(AF11:AF14)</f>
        <v>0</v>
      </c>
      <c r="AG10" s="38">
        <f>IF(AND(AF4=0,AF10&gt;=0), "",AF10/AF4)</f>
        <v>0</v>
      </c>
      <c r="AH10" s="43"/>
      <c r="AI10" s="38" t="str">
        <f t="shared" si="4"/>
        <v/>
      </c>
      <c r="AJ10" s="127">
        <f>SUM(AJ11:AJ14)</f>
        <v>0</v>
      </c>
      <c r="AK10" s="38">
        <f>IF(AND(AJ4=0,AJ10&gt;=0), "",AJ10/AJ4)</f>
        <v>0</v>
      </c>
      <c r="AL10" s="43"/>
      <c r="AM10" s="126">
        <f>SUM(AM11:AM14)</f>
        <v>0</v>
      </c>
      <c r="AN10" s="38">
        <f>IF(AND(AM4=0,AM10&gt;=0), "",AM10/AM4)</f>
        <v>0</v>
      </c>
      <c r="AO10" s="43"/>
      <c r="AP10" s="38" t="str">
        <f t="shared" si="5"/>
        <v/>
      </c>
      <c r="AQ10" s="127">
        <f>SUM(AQ11:AQ14)</f>
        <v>0</v>
      </c>
      <c r="AR10" s="38">
        <f>IF(AND(AQ4=0,AQ10&gt;=0), "",AQ10/AQ4)</f>
        <v>0</v>
      </c>
      <c r="AS10" s="43"/>
      <c r="AT10" s="128">
        <f>SUM(AT11:AT14)</f>
        <v>0</v>
      </c>
      <c r="AU10" s="38" t="str">
        <f>IF(AND(AT4=0,AT10&gt;=0), "",AT10/AT4)</f>
        <v/>
      </c>
      <c r="AV10" s="91" t="str">
        <f t="shared" si="6"/>
        <v/>
      </c>
      <c r="AW10" s="128">
        <f>SUM(AW11:AW14)</f>
        <v>0</v>
      </c>
      <c r="AX10" s="38">
        <f>IF(AND(AW4=0,AW10&gt;=0), "",AW10/AW4)</f>
        <v>0</v>
      </c>
      <c r="AY10" s="43"/>
      <c r="AZ10" s="128">
        <f>SUM(AZ11:AZ14)</f>
        <v>0</v>
      </c>
      <c r="BA10" s="38" t="str">
        <f>IF(AND(AZ4=0,AZ10&gt;=0), "",AZ10/AZ4)</f>
        <v/>
      </c>
      <c r="BB10" s="91" t="str">
        <f t="shared" si="7"/>
        <v/>
      </c>
      <c r="BC10" s="126">
        <f>SUM(BC11:BC14)</f>
        <v>0</v>
      </c>
      <c r="BD10" s="38" t="str">
        <f>IF(AND(BC4=0,BC10&gt;=0), "",BC10/BC4)</f>
        <v/>
      </c>
      <c r="BE10" s="43"/>
      <c r="BF10" s="38" t="str">
        <f t="shared" si="8"/>
        <v/>
      </c>
      <c r="BG10" s="127">
        <f>SUM(BG11:BG14)</f>
        <v>0</v>
      </c>
      <c r="BH10" s="38">
        <f>IF(AND(BG4=0,BG10&gt;=0), "",BG10/BG4)</f>
        <v>0</v>
      </c>
      <c r="BI10" s="43"/>
      <c r="BJ10" s="126">
        <f>SUM(BJ11:BJ14)</f>
        <v>0</v>
      </c>
      <c r="BK10" s="38" t="str">
        <f>IF(AND(BJ4=0,BJ10&gt;=0), "",BJ10/BJ4)</f>
        <v/>
      </c>
      <c r="BL10" s="43"/>
      <c r="BM10" s="38" t="str">
        <f t="shared" si="9"/>
        <v/>
      </c>
      <c r="BN10" s="127">
        <f>SUM(BN11:BN14)</f>
        <v>0</v>
      </c>
      <c r="BO10" s="38">
        <f>IF(AND(BN4=0,BN10&gt;=0), "",BN10/BN4)</f>
        <v>0</v>
      </c>
      <c r="BP10" s="43"/>
      <c r="BQ10" s="126">
        <f>SUM(BQ11:BQ14)</f>
        <v>0</v>
      </c>
      <c r="BR10" s="38" t="str">
        <f>IF(AND(BQ4=0,BQ10&gt;=0), "",BQ10/BQ4)</f>
        <v/>
      </c>
      <c r="BS10" s="43"/>
      <c r="BT10" s="38" t="str">
        <f t="shared" si="10"/>
        <v/>
      </c>
      <c r="BU10" s="127">
        <f>SUM(BU11:BU14)</f>
        <v>0</v>
      </c>
      <c r="BV10" s="38">
        <f>IF(AND(BU4=0,BU10&gt;=0), "",BU10/BU4)</f>
        <v>0</v>
      </c>
      <c r="BW10" s="43"/>
      <c r="BX10" s="128">
        <f>SUM(BX11:BX14)</f>
        <v>0</v>
      </c>
      <c r="BY10" s="38" t="str">
        <f>IF(AND(BX4=0,BX10&gt;=0), "",BX10/BX4)</f>
        <v/>
      </c>
      <c r="BZ10" s="91" t="str">
        <f t="shared" si="11"/>
        <v/>
      </c>
      <c r="CA10" s="126">
        <f>SUM(CA11:CA14)</f>
        <v>0</v>
      </c>
      <c r="CB10" s="38" t="str">
        <f>IF(AND(CA4=0,CA10&gt;=0), "",CA10/CA4)</f>
        <v/>
      </c>
      <c r="CC10" s="43"/>
      <c r="CD10" s="38" t="str">
        <f t="shared" si="12"/>
        <v/>
      </c>
      <c r="CE10" s="127">
        <f>SUM(CE11:CE14)</f>
        <v>0</v>
      </c>
      <c r="CF10" s="38">
        <f>IF(AND(CE4=0,CE10&gt;=0), "",CE10/CE4)</f>
        <v>0</v>
      </c>
      <c r="CG10" s="43"/>
      <c r="CH10" s="126">
        <f>SUM(CH11:CH14)</f>
        <v>0</v>
      </c>
      <c r="CI10" s="38" t="str">
        <f>IF(AND(CH4=0,CH10&gt;=0), "",CH10/CH4)</f>
        <v/>
      </c>
      <c r="CJ10" s="43"/>
      <c r="CK10" s="38" t="str">
        <f t="shared" si="13"/>
        <v/>
      </c>
      <c r="CL10" s="127">
        <f>SUM(CL11:CL14)</f>
        <v>0</v>
      </c>
      <c r="CM10" s="38">
        <f>IF(AND(CL4=0,CL10&gt;=0), "",CL10/CL4)</f>
        <v>0</v>
      </c>
      <c r="CN10" s="43"/>
      <c r="CO10" s="126">
        <f>SUM(CO11:CO14)</f>
        <v>0</v>
      </c>
      <c r="CP10" s="38" t="str">
        <f>IF(AND(CO4=0,CO10&gt;=0), "",CO10/CO4)</f>
        <v/>
      </c>
      <c r="CQ10" s="43"/>
      <c r="CR10" s="38" t="str">
        <f t="shared" si="14"/>
        <v/>
      </c>
      <c r="CS10" s="127">
        <f>SUM(CS11:CS14)</f>
        <v>0</v>
      </c>
      <c r="CT10" s="38">
        <f>IF(AND(CS4=0,CS10&gt;=0), "",CS10/CS4)</f>
        <v>0</v>
      </c>
      <c r="CU10" s="43"/>
      <c r="CV10" s="128">
        <f>SUM(CV11:CV14)</f>
        <v>0</v>
      </c>
      <c r="CW10" s="38" t="str">
        <f>IF(AND(CV4=0,CV10&gt;=0), "",CV10/CV4)</f>
        <v/>
      </c>
      <c r="CX10" s="91" t="str">
        <f t="shared" si="15"/>
        <v/>
      </c>
    </row>
    <row r="11" spans="1:102" outlineLevel="1" x14ac:dyDescent="0.3">
      <c r="A11" s="29" t="s">
        <v>40</v>
      </c>
      <c r="B11" s="129">
        <f>+'N EERR PIEDEM'!B10</f>
        <v>0</v>
      </c>
      <c r="C11" s="30" t="str">
        <f>IF(AND(B4=0,B11&gt;=0), "",B11/B4)</f>
        <v/>
      </c>
      <c r="D11" s="44"/>
      <c r="E11" s="129">
        <f>+'N EERR PIEDEM'!C10</f>
        <v>0</v>
      </c>
      <c r="F11" s="30">
        <f>IF(AND(E4=0,E11&gt;=0), "",E11/E4)</f>
        <v>0</v>
      </c>
      <c r="G11" s="44"/>
      <c r="H11" s="129">
        <f>+'N EERR PIEDEM'!D10</f>
        <v>0</v>
      </c>
      <c r="I11" s="30">
        <f>IF(AND(H4=0,H11&gt;=0), "",H11/H4)</f>
        <v>0</v>
      </c>
      <c r="J11" s="44"/>
      <c r="K11" s="30" t="str">
        <f t="shared" si="0"/>
        <v/>
      </c>
      <c r="L11" s="130">
        <f>+E11+H11</f>
        <v>0</v>
      </c>
      <c r="M11" s="30">
        <f>IF(AND(L4=0,L11&gt;=0), "",L11/L4)</f>
        <v>0</v>
      </c>
      <c r="N11" s="44"/>
      <c r="O11" s="129">
        <f>+'N EERR PIEDEM'!E10</f>
        <v>0</v>
      </c>
      <c r="P11" s="30">
        <f>IF(AND(O4=0,O11&gt;=0), "",O11/O4)</f>
        <v>0</v>
      </c>
      <c r="Q11" s="44"/>
      <c r="R11" s="30" t="str">
        <f t="shared" si="1"/>
        <v/>
      </c>
      <c r="S11" s="130">
        <f>+L11+O11</f>
        <v>0</v>
      </c>
      <c r="T11" s="30">
        <f>IF(AND(S4=0,S11&gt;=0), "",S11/S4)</f>
        <v>0</v>
      </c>
      <c r="U11" s="44"/>
      <c r="V11" s="131"/>
      <c r="W11" s="30" t="str">
        <f>IF(AND(V4=0,V11&gt;=0), "",V11/V4)</f>
        <v/>
      </c>
      <c r="X11" s="47" t="str">
        <f t="shared" si="2"/>
        <v/>
      </c>
      <c r="Y11" s="129">
        <f>+'N EERR PIEDEM'!F10</f>
        <v>0</v>
      </c>
      <c r="Z11" s="30">
        <f>IF(AND(Y4=0,Y11&gt;=0), "",Y11/Y4)</f>
        <v>0</v>
      </c>
      <c r="AA11" s="44"/>
      <c r="AB11" s="30" t="str">
        <f t="shared" si="3"/>
        <v/>
      </c>
      <c r="AC11" s="130">
        <f>+S11+Y11</f>
        <v>0</v>
      </c>
      <c r="AD11" s="30">
        <f>IF(AND(AC4=0,AC11&gt;=0), "",AC11/AC4)</f>
        <v>0</v>
      </c>
      <c r="AE11" s="44"/>
      <c r="AF11" s="129">
        <f>+'N EERR PIEDEM'!G10</f>
        <v>0</v>
      </c>
      <c r="AG11" s="30">
        <f>IF(AND(AF4=0,AF11&gt;=0), "",AF11/AF4)</f>
        <v>0</v>
      </c>
      <c r="AH11" s="44"/>
      <c r="AI11" s="30" t="str">
        <f t="shared" si="4"/>
        <v/>
      </c>
      <c r="AJ11" s="130">
        <f t="shared" si="16"/>
        <v>0</v>
      </c>
      <c r="AK11" s="30">
        <f>IF(AND(AJ4=0,AJ11&gt;=0), "",AJ11/AJ4)</f>
        <v>0</v>
      </c>
      <c r="AL11" s="44"/>
      <c r="AM11" s="129">
        <f>+'N EERR PIEDEM'!H10</f>
        <v>0</v>
      </c>
      <c r="AN11" s="30">
        <f>IF(AND(AM4=0,AM11&gt;=0), "",AM11/AM4)</f>
        <v>0</v>
      </c>
      <c r="AO11" s="44"/>
      <c r="AP11" s="30" t="str">
        <f t="shared" si="5"/>
        <v/>
      </c>
      <c r="AQ11" s="130">
        <f t="shared" si="17"/>
        <v>0</v>
      </c>
      <c r="AR11" s="30">
        <f>IF(AND(AQ4=0,AQ11&gt;=0), "",AQ11/AQ4)</f>
        <v>0</v>
      </c>
      <c r="AS11" s="44"/>
      <c r="AT11" s="131">
        <f>+V11*2</f>
        <v>0</v>
      </c>
      <c r="AU11" s="30" t="str">
        <f>IF(AND(AT4=0,AT11&gt;=0), "",AT11/AT4)</f>
        <v/>
      </c>
      <c r="AV11" s="47" t="str">
        <f t="shared" si="6"/>
        <v/>
      </c>
      <c r="AW11" s="131">
        <f>+AQ11/6</f>
        <v>0</v>
      </c>
      <c r="AX11" s="30">
        <f>IF(AND(AW4=0,AW11&gt;=0), "",AW11/AW4)</f>
        <v>0</v>
      </c>
      <c r="AY11" s="44"/>
      <c r="AZ11" s="131">
        <f>+AT11/6</f>
        <v>0</v>
      </c>
      <c r="BA11" s="30" t="str">
        <f>IF(AND(AZ4=0,AZ11&gt;=0), "",AZ11/AZ4)</f>
        <v/>
      </c>
      <c r="BB11" s="47" t="str">
        <f t="shared" si="7"/>
        <v/>
      </c>
      <c r="BC11" s="129">
        <f>+'N EERR PIEDEM'!I10</f>
        <v>0</v>
      </c>
      <c r="BD11" s="30" t="str">
        <f>IF(AND(BC4=0,BC11&gt;=0), "",BC11/BC4)</f>
        <v/>
      </c>
      <c r="BE11" s="44"/>
      <c r="BF11" s="30" t="str">
        <f t="shared" si="8"/>
        <v/>
      </c>
      <c r="BG11" s="130">
        <f>+AQ11+BC11</f>
        <v>0</v>
      </c>
      <c r="BH11" s="30">
        <f>IF(AND(BG4=0,BG11&gt;=0), "",BG11/BG4)</f>
        <v>0</v>
      </c>
      <c r="BI11" s="44"/>
      <c r="BJ11" s="129">
        <f>+'N EERR PIEDEM'!J10</f>
        <v>0</v>
      </c>
      <c r="BK11" s="30" t="str">
        <f>IF(AND(BJ4=0,BJ11&gt;=0), "",BJ11/BJ4)</f>
        <v/>
      </c>
      <c r="BL11" s="44"/>
      <c r="BM11" s="30" t="str">
        <f t="shared" si="9"/>
        <v/>
      </c>
      <c r="BN11" s="130">
        <f>+BG11+BJ11</f>
        <v>0</v>
      </c>
      <c r="BO11" s="30">
        <f>IF(AND(BN4=0,BN11&gt;=0), "",BN11/BN4)</f>
        <v>0</v>
      </c>
      <c r="BP11" s="44"/>
      <c r="BQ11" s="129">
        <f>+'N EERR PIEDEM'!K10</f>
        <v>0</v>
      </c>
      <c r="BR11" s="30" t="str">
        <f>IF(AND(BQ4=0,BQ11&gt;=0), "",BQ11/BQ4)</f>
        <v/>
      </c>
      <c r="BS11" s="44"/>
      <c r="BT11" s="30" t="str">
        <f t="shared" si="10"/>
        <v/>
      </c>
      <c r="BU11" s="130">
        <f>+BN11+BQ11</f>
        <v>0</v>
      </c>
      <c r="BV11" s="30">
        <f>IF(AND(BU4=0,BU11&gt;=0), "",BU11/BU4)</f>
        <v>0</v>
      </c>
      <c r="BW11" s="44"/>
      <c r="BX11" s="131">
        <f>+AZ11*9</f>
        <v>0</v>
      </c>
      <c r="BY11" s="30" t="str">
        <f>IF(AND(BX4=0,BX11&gt;=0), "",BX11/BX4)</f>
        <v/>
      </c>
      <c r="BZ11" s="47" t="str">
        <f t="shared" si="11"/>
        <v/>
      </c>
      <c r="CA11" s="129">
        <f>+'N EERR PIEDEM'!L10</f>
        <v>0</v>
      </c>
      <c r="CB11" s="30" t="str">
        <f>IF(AND(CA4=0,CA11&gt;=0), "",CA11/CA4)</f>
        <v/>
      </c>
      <c r="CC11" s="44"/>
      <c r="CD11" s="30" t="str">
        <f t="shared" si="12"/>
        <v/>
      </c>
      <c r="CE11" s="130">
        <f>+BU11+CA11</f>
        <v>0</v>
      </c>
      <c r="CF11" s="30">
        <f>IF(AND(CE4=0,CE11&gt;=0), "",CE11/CE4)</f>
        <v>0</v>
      </c>
      <c r="CG11" s="44"/>
      <c r="CH11" s="129">
        <f>+'N EERR PIEDEM'!M10</f>
        <v>0</v>
      </c>
      <c r="CI11" s="30" t="str">
        <f>IF(AND(CH4=0,CH11&gt;=0), "",CH11/CH4)</f>
        <v/>
      </c>
      <c r="CJ11" s="44"/>
      <c r="CK11" s="30" t="str">
        <f t="shared" si="13"/>
        <v/>
      </c>
      <c r="CL11" s="130">
        <f>+CE11+CH11</f>
        <v>0</v>
      </c>
      <c r="CM11" s="30">
        <f>IF(AND(CL4=0,CL11&gt;=0), "",CL11/CL4)</f>
        <v>0</v>
      </c>
      <c r="CN11" s="44"/>
      <c r="CO11" s="129">
        <f>+'N EERR PIEDEM'!N10</f>
        <v>0</v>
      </c>
      <c r="CP11" s="30" t="str">
        <f>IF(AND(CO4=0,CO11&gt;=0), "",CO11/CO4)</f>
        <v/>
      </c>
      <c r="CQ11" s="44"/>
      <c r="CR11" s="30" t="str">
        <f t="shared" si="14"/>
        <v/>
      </c>
      <c r="CS11" s="130">
        <f>+CL11+CO11</f>
        <v>0</v>
      </c>
      <c r="CT11" s="30">
        <f>IF(AND(CS4=0,CS11&gt;=0), "",CS11/CS4)</f>
        <v>0</v>
      </c>
      <c r="CU11" s="44"/>
      <c r="CV11" s="131">
        <f t="shared" ref="CV11:CV21" si="18">+AZ11*12</f>
        <v>0</v>
      </c>
      <c r="CW11" s="30" t="str">
        <f>IF(AND(CV4=0,CV11&gt;=0), "",CV11/CV4)</f>
        <v/>
      </c>
      <c r="CX11" s="47" t="str">
        <f t="shared" si="15"/>
        <v/>
      </c>
    </row>
    <row r="12" spans="1:102" outlineLevel="1" x14ac:dyDescent="0.3">
      <c r="A12" s="29" t="s">
        <v>41</v>
      </c>
      <c r="B12" s="129">
        <f>+'N EERR PIEDEM'!B11</f>
        <v>0</v>
      </c>
      <c r="C12" s="30" t="str">
        <f>IF(AND(B4=0,B12&gt;=0), "",B12/B4)</f>
        <v/>
      </c>
      <c r="D12" s="44"/>
      <c r="E12" s="129">
        <f>+'N EERR PIEDEM'!C11</f>
        <v>0</v>
      </c>
      <c r="F12" s="30">
        <f>IF(AND(E4=0,E12&gt;=0), "",E12/E4)</f>
        <v>0</v>
      </c>
      <c r="G12" s="44"/>
      <c r="H12" s="129">
        <f>+'N EERR PIEDEM'!D11</f>
        <v>0</v>
      </c>
      <c r="I12" s="30">
        <f>IF(AND(H4=0,H12&gt;=0), "",H12/H4)</f>
        <v>0</v>
      </c>
      <c r="J12" s="44"/>
      <c r="K12" s="30" t="str">
        <f t="shared" si="0"/>
        <v/>
      </c>
      <c r="L12" s="130">
        <f>+E12+H12</f>
        <v>0</v>
      </c>
      <c r="M12" s="30">
        <f>IF(AND(L4=0,L12&gt;=0), "",L12/L4)</f>
        <v>0</v>
      </c>
      <c r="N12" s="44"/>
      <c r="O12" s="129">
        <f>+'N EERR PIEDEM'!E11</f>
        <v>0</v>
      </c>
      <c r="P12" s="30">
        <f>IF(AND(O4=0,O12&gt;=0), "",O12/O4)</f>
        <v>0</v>
      </c>
      <c r="Q12" s="44"/>
      <c r="R12" s="30" t="str">
        <f t="shared" si="1"/>
        <v/>
      </c>
      <c r="S12" s="130">
        <f>+L12+O12</f>
        <v>0</v>
      </c>
      <c r="T12" s="30">
        <f>IF(AND(S4=0,S12&gt;=0), "",S12/S4)</f>
        <v>0</v>
      </c>
      <c r="U12" s="44"/>
      <c r="V12" s="131"/>
      <c r="W12" s="30" t="str">
        <f>IF(AND(V4=0,V12&gt;=0), "",V12/V4)</f>
        <v/>
      </c>
      <c r="X12" s="47" t="str">
        <f t="shared" si="2"/>
        <v/>
      </c>
      <c r="Y12" s="129">
        <f>+'N EERR PIEDEM'!F11</f>
        <v>0</v>
      </c>
      <c r="Z12" s="30">
        <f>IF(AND(Y4=0,Y12&gt;=0), "",Y12/Y4)</f>
        <v>0</v>
      </c>
      <c r="AA12" s="44"/>
      <c r="AB12" s="30" t="str">
        <f t="shared" si="3"/>
        <v/>
      </c>
      <c r="AC12" s="130">
        <f>+S12+Y12</f>
        <v>0</v>
      </c>
      <c r="AD12" s="30">
        <f>IF(AND(AC4=0,AC12&gt;=0), "",AC12/AC4)</f>
        <v>0</v>
      </c>
      <c r="AE12" s="44"/>
      <c r="AF12" s="129">
        <f>+'N EERR PIEDEM'!G11</f>
        <v>0</v>
      </c>
      <c r="AG12" s="30">
        <f>IF(AND(AF4=0,AF12&gt;=0), "",AF12/AF4)</f>
        <v>0</v>
      </c>
      <c r="AH12" s="44"/>
      <c r="AI12" s="30" t="str">
        <f t="shared" si="4"/>
        <v/>
      </c>
      <c r="AJ12" s="130">
        <f t="shared" si="16"/>
        <v>0</v>
      </c>
      <c r="AK12" s="30">
        <f>IF(AND(AJ4=0,AJ12&gt;=0), "",AJ12/AJ4)</f>
        <v>0</v>
      </c>
      <c r="AL12" s="44"/>
      <c r="AM12" s="129">
        <f>+'N EERR PIEDEM'!H11</f>
        <v>0</v>
      </c>
      <c r="AN12" s="30">
        <f>IF(AND(AM4=0,AM12&gt;=0), "",AM12/AM4)</f>
        <v>0</v>
      </c>
      <c r="AO12" s="44"/>
      <c r="AP12" s="30" t="str">
        <f t="shared" si="5"/>
        <v/>
      </c>
      <c r="AQ12" s="130">
        <f t="shared" si="17"/>
        <v>0</v>
      </c>
      <c r="AR12" s="30">
        <f>IF(AND(AQ4=0,AQ12&gt;=0), "",AQ12/AQ4)</f>
        <v>0</v>
      </c>
      <c r="AS12" s="44"/>
      <c r="AT12" s="131">
        <f>+V12*2</f>
        <v>0</v>
      </c>
      <c r="AU12" s="30" t="str">
        <f>IF(AND(AT4=0,AT12&gt;=0), "",AT12/AT4)</f>
        <v/>
      </c>
      <c r="AV12" s="47" t="str">
        <f t="shared" si="6"/>
        <v/>
      </c>
      <c r="AW12" s="131">
        <f>+AQ12/6</f>
        <v>0</v>
      </c>
      <c r="AX12" s="30">
        <f>IF(AND(AW4=0,AW12&gt;=0), "",AW12/AW4)</f>
        <v>0</v>
      </c>
      <c r="AY12" s="44"/>
      <c r="AZ12" s="131">
        <f>+AT12/6</f>
        <v>0</v>
      </c>
      <c r="BA12" s="30" t="str">
        <f>IF(AND(AZ4=0,AZ12&gt;=0), "",AZ12/AZ4)</f>
        <v/>
      </c>
      <c r="BB12" s="47" t="str">
        <f t="shared" si="7"/>
        <v/>
      </c>
      <c r="BC12" s="129">
        <f>+'N EERR PIEDEM'!I11</f>
        <v>0</v>
      </c>
      <c r="BD12" s="30" t="str">
        <f>IF(AND(BC4=0,BC12&gt;=0), "",BC12/BC4)</f>
        <v/>
      </c>
      <c r="BE12" s="44"/>
      <c r="BF12" s="30" t="str">
        <f t="shared" si="8"/>
        <v/>
      </c>
      <c r="BG12" s="130">
        <f>+AQ12+BC12</f>
        <v>0</v>
      </c>
      <c r="BH12" s="30">
        <f>IF(AND(BG4=0,BG12&gt;=0), "",BG12/BG4)</f>
        <v>0</v>
      </c>
      <c r="BI12" s="44"/>
      <c r="BJ12" s="129">
        <f>+'N EERR PIEDEM'!J11</f>
        <v>0</v>
      </c>
      <c r="BK12" s="30" t="str">
        <f>IF(AND(BJ4=0,BJ12&gt;=0), "",BJ12/BJ4)</f>
        <v/>
      </c>
      <c r="BL12" s="44"/>
      <c r="BM12" s="30" t="str">
        <f t="shared" si="9"/>
        <v/>
      </c>
      <c r="BN12" s="130">
        <f>+BG12+BJ12</f>
        <v>0</v>
      </c>
      <c r="BO12" s="30">
        <f>IF(AND(BN4=0,BN12&gt;=0), "",BN12/BN4)</f>
        <v>0</v>
      </c>
      <c r="BP12" s="44"/>
      <c r="BQ12" s="129">
        <f>+'N EERR PIEDEM'!K11</f>
        <v>0</v>
      </c>
      <c r="BR12" s="30" t="str">
        <f>IF(AND(BQ4=0,BQ12&gt;=0), "",BQ12/BQ4)</f>
        <v/>
      </c>
      <c r="BS12" s="44"/>
      <c r="BT12" s="30" t="str">
        <f t="shared" si="10"/>
        <v/>
      </c>
      <c r="BU12" s="130">
        <f>+BN12+BQ12</f>
        <v>0</v>
      </c>
      <c r="BV12" s="30">
        <f>IF(AND(BU4=0,BU12&gt;=0), "",BU12/BU4)</f>
        <v>0</v>
      </c>
      <c r="BW12" s="44"/>
      <c r="BX12" s="131">
        <f>+AZ12*9</f>
        <v>0</v>
      </c>
      <c r="BY12" s="30" t="str">
        <f>IF(AND(BX4=0,BX12&gt;=0), "",BX12/BX4)</f>
        <v/>
      </c>
      <c r="BZ12" s="47" t="str">
        <f t="shared" si="11"/>
        <v/>
      </c>
      <c r="CA12" s="129">
        <f>+'N EERR PIEDEM'!L11</f>
        <v>0</v>
      </c>
      <c r="CB12" s="30" t="str">
        <f>IF(AND(CA4=0,CA12&gt;=0), "",CA12/CA4)</f>
        <v/>
      </c>
      <c r="CC12" s="44"/>
      <c r="CD12" s="30" t="str">
        <f t="shared" si="12"/>
        <v/>
      </c>
      <c r="CE12" s="130">
        <f>+BU12+CA12</f>
        <v>0</v>
      </c>
      <c r="CF12" s="30">
        <f>IF(AND(CE4=0,CE12&gt;=0), "",CE12/CE4)</f>
        <v>0</v>
      </c>
      <c r="CG12" s="44"/>
      <c r="CH12" s="129">
        <f>+'N EERR PIEDEM'!M11</f>
        <v>0</v>
      </c>
      <c r="CI12" s="30" t="str">
        <f>IF(AND(CH4=0,CH12&gt;=0), "",CH12/CH4)</f>
        <v/>
      </c>
      <c r="CJ12" s="44"/>
      <c r="CK12" s="30" t="str">
        <f t="shared" si="13"/>
        <v/>
      </c>
      <c r="CL12" s="130">
        <f>+CE12+CH12</f>
        <v>0</v>
      </c>
      <c r="CM12" s="30">
        <f>IF(AND(CL4=0,CL12&gt;=0), "",CL12/CL4)</f>
        <v>0</v>
      </c>
      <c r="CN12" s="44"/>
      <c r="CO12" s="129">
        <f>+'N EERR PIEDEM'!N11</f>
        <v>0</v>
      </c>
      <c r="CP12" s="30" t="str">
        <f>IF(AND(CO4=0,CO12&gt;=0), "",CO12/CO4)</f>
        <v/>
      </c>
      <c r="CQ12" s="44"/>
      <c r="CR12" s="30" t="str">
        <f t="shared" si="14"/>
        <v/>
      </c>
      <c r="CS12" s="130">
        <f>+CL12+CO12</f>
        <v>0</v>
      </c>
      <c r="CT12" s="30">
        <f>IF(AND(CS4=0,CS12&gt;=0), "",CS12/CS4)</f>
        <v>0</v>
      </c>
      <c r="CU12" s="44"/>
      <c r="CV12" s="131">
        <f t="shared" si="18"/>
        <v>0</v>
      </c>
      <c r="CW12" s="30" t="str">
        <f>IF(AND(CV4=0,CV12&gt;=0), "",CV12/CV4)</f>
        <v/>
      </c>
      <c r="CX12" s="47" t="str">
        <f t="shared" si="15"/>
        <v/>
      </c>
    </row>
    <row r="13" spans="1:102" outlineLevel="1" x14ac:dyDescent="0.3">
      <c r="A13" s="29" t="s">
        <v>42</v>
      </c>
      <c r="B13" s="129">
        <f>+'N EERR PIEDEM'!B12</f>
        <v>0</v>
      </c>
      <c r="C13" s="30" t="str">
        <f>IF(AND(B4=0,B13&gt;=0), "",B13/B4)</f>
        <v/>
      </c>
      <c r="D13" s="44"/>
      <c r="E13" s="129">
        <f>+'N EERR PIEDEM'!C12</f>
        <v>0</v>
      </c>
      <c r="F13" s="30">
        <f>IF(AND(E4=0,E13&gt;=0), "",E13/E4)</f>
        <v>0</v>
      </c>
      <c r="G13" s="44"/>
      <c r="H13" s="129">
        <f>+'N EERR PIEDEM'!D12</f>
        <v>0</v>
      </c>
      <c r="I13" s="30">
        <f>IF(AND(H4=0,H13&gt;=0), "",H13/H4)</f>
        <v>0</v>
      </c>
      <c r="J13" s="44"/>
      <c r="K13" s="30" t="str">
        <f t="shared" si="0"/>
        <v/>
      </c>
      <c r="L13" s="130">
        <f>+E13+H13</f>
        <v>0</v>
      </c>
      <c r="M13" s="30">
        <f>IF(AND(L4=0,L13&gt;=0), "",L13/L4)</f>
        <v>0</v>
      </c>
      <c r="N13" s="44"/>
      <c r="O13" s="129">
        <f>+'N EERR PIEDEM'!E12</f>
        <v>0</v>
      </c>
      <c r="P13" s="30">
        <f>IF(AND(O4=0,O13&gt;=0), "",O13/O4)</f>
        <v>0</v>
      </c>
      <c r="Q13" s="44"/>
      <c r="R13" s="30" t="str">
        <f t="shared" si="1"/>
        <v/>
      </c>
      <c r="S13" s="130">
        <f>+L13+O13</f>
        <v>0</v>
      </c>
      <c r="T13" s="30">
        <f>IF(AND(S4=0,S13&gt;=0), "",S13/S4)</f>
        <v>0</v>
      </c>
      <c r="U13" s="44"/>
      <c r="V13" s="131"/>
      <c r="W13" s="30" t="str">
        <f>IF(AND(V4=0,V13&gt;=0), "",V13/V4)</f>
        <v/>
      </c>
      <c r="X13" s="47" t="str">
        <f t="shared" si="2"/>
        <v/>
      </c>
      <c r="Y13" s="129">
        <f>+'N EERR PIEDEM'!F12</f>
        <v>0</v>
      </c>
      <c r="Z13" s="30">
        <f>IF(AND(Y4=0,Y13&gt;=0), "",Y13/Y4)</f>
        <v>0</v>
      </c>
      <c r="AA13" s="44"/>
      <c r="AB13" s="30" t="str">
        <f t="shared" si="3"/>
        <v/>
      </c>
      <c r="AC13" s="130">
        <f>+S13+Y13</f>
        <v>0</v>
      </c>
      <c r="AD13" s="30">
        <f>IF(AND(AC4=0,AC13&gt;=0), "",AC13/AC4)</f>
        <v>0</v>
      </c>
      <c r="AE13" s="44"/>
      <c r="AF13" s="129">
        <f>+'N EERR PIEDEM'!G12</f>
        <v>0</v>
      </c>
      <c r="AG13" s="30">
        <f>IF(AND(AF4=0,AF13&gt;=0), "",AF13/AF4)</f>
        <v>0</v>
      </c>
      <c r="AH13" s="44"/>
      <c r="AI13" s="30" t="str">
        <f t="shared" si="4"/>
        <v/>
      </c>
      <c r="AJ13" s="130">
        <f t="shared" si="16"/>
        <v>0</v>
      </c>
      <c r="AK13" s="30">
        <f>IF(AND(AJ4=0,AJ13&gt;=0), "",AJ13/AJ4)</f>
        <v>0</v>
      </c>
      <c r="AL13" s="44"/>
      <c r="AM13" s="129">
        <f>+'N EERR PIEDEM'!H12</f>
        <v>0</v>
      </c>
      <c r="AN13" s="30">
        <f>IF(AND(AM4=0,AM13&gt;=0), "",AM13/AM4)</f>
        <v>0</v>
      </c>
      <c r="AO13" s="44"/>
      <c r="AP13" s="30" t="str">
        <f t="shared" si="5"/>
        <v/>
      </c>
      <c r="AQ13" s="130">
        <f t="shared" si="17"/>
        <v>0</v>
      </c>
      <c r="AR13" s="30">
        <f>IF(AND(AQ4=0,AQ13&gt;=0), "",AQ13/AQ4)</f>
        <v>0</v>
      </c>
      <c r="AS13" s="44"/>
      <c r="AT13" s="131">
        <f>+V13*2</f>
        <v>0</v>
      </c>
      <c r="AU13" s="30" t="str">
        <f>IF(AND(AT4=0,AT13&gt;=0), "",AT13/AT4)</f>
        <v/>
      </c>
      <c r="AV13" s="47" t="str">
        <f t="shared" si="6"/>
        <v/>
      </c>
      <c r="AW13" s="131">
        <f>+AQ13/6</f>
        <v>0</v>
      </c>
      <c r="AX13" s="30">
        <f>IF(AND(AW4=0,AW13&gt;=0), "",AW13/AW4)</f>
        <v>0</v>
      </c>
      <c r="AY13" s="44"/>
      <c r="AZ13" s="131">
        <f>+AT13/6</f>
        <v>0</v>
      </c>
      <c r="BA13" s="30" t="str">
        <f>IF(AND(AZ4=0,AZ13&gt;=0), "",AZ13/AZ4)</f>
        <v/>
      </c>
      <c r="BB13" s="47" t="str">
        <f t="shared" si="7"/>
        <v/>
      </c>
      <c r="BC13" s="129">
        <f>+'N EERR PIEDEM'!I12</f>
        <v>0</v>
      </c>
      <c r="BD13" s="30" t="str">
        <f>IF(AND(BC4=0,BC13&gt;=0), "",BC13/BC4)</f>
        <v/>
      </c>
      <c r="BE13" s="44"/>
      <c r="BF13" s="30" t="str">
        <f t="shared" si="8"/>
        <v/>
      </c>
      <c r="BG13" s="130">
        <f>+AQ13+BC13</f>
        <v>0</v>
      </c>
      <c r="BH13" s="30">
        <f>IF(AND(BG4=0,BG13&gt;=0), "",BG13/BG4)</f>
        <v>0</v>
      </c>
      <c r="BI13" s="44"/>
      <c r="BJ13" s="129">
        <f>+'N EERR PIEDEM'!J12</f>
        <v>0</v>
      </c>
      <c r="BK13" s="30" t="str">
        <f>IF(AND(BJ4=0,BJ13&gt;=0), "",BJ13/BJ4)</f>
        <v/>
      </c>
      <c r="BL13" s="44"/>
      <c r="BM13" s="30" t="str">
        <f t="shared" si="9"/>
        <v/>
      </c>
      <c r="BN13" s="130">
        <f>+BG13+BJ13</f>
        <v>0</v>
      </c>
      <c r="BO13" s="30">
        <f>IF(AND(BN4=0,BN13&gt;=0), "",BN13/BN4)</f>
        <v>0</v>
      </c>
      <c r="BP13" s="44"/>
      <c r="BQ13" s="129">
        <f>+'N EERR PIEDEM'!K12</f>
        <v>0</v>
      </c>
      <c r="BR13" s="30" t="str">
        <f>IF(AND(BQ4=0,BQ13&gt;=0), "",BQ13/BQ4)</f>
        <v/>
      </c>
      <c r="BS13" s="44"/>
      <c r="BT13" s="30" t="str">
        <f t="shared" si="10"/>
        <v/>
      </c>
      <c r="BU13" s="130">
        <f>+BN13+BQ13</f>
        <v>0</v>
      </c>
      <c r="BV13" s="30">
        <f>IF(AND(BU4=0,BU13&gt;=0), "",BU13/BU4)</f>
        <v>0</v>
      </c>
      <c r="BW13" s="44"/>
      <c r="BX13" s="131">
        <f>+AZ13*9</f>
        <v>0</v>
      </c>
      <c r="BY13" s="30" t="str">
        <f>IF(AND(BX4=0,BX13&gt;=0), "",BX13/BX4)</f>
        <v/>
      </c>
      <c r="BZ13" s="47" t="str">
        <f t="shared" si="11"/>
        <v/>
      </c>
      <c r="CA13" s="129">
        <f>+'N EERR PIEDEM'!L12</f>
        <v>0</v>
      </c>
      <c r="CB13" s="30" t="str">
        <f>IF(AND(CA4=0,CA13&gt;=0), "",CA13/CA4)</f>
        <v/>
      </c>
      <c r="CC13" s="44"/>
      <c r="CD13" s="30" t="str">
        <f t="shared" si="12"/>
        <v/>
      </c>
      <c r="CE13" s="130">
        <f>+BU13+CA13</f>
        <v>0</v>
      </c>
      <c r="CF13" s="30">
        <f>IF(AND(CE4=0,CE13&gt;=0), "",CE13/CE4)</f>
        <v>0</v>
      </c>
      <c r="CG13" s="44"/>
      <c r="CH13" s="129">
        <f>+'N EERR PIEDEM'!M12</f>
        <v>0</v>
      </c>
      <c r="CI13" s="30" t="str">
        <f>IF(AND(CH4=0,CH13&gt;=0), "",CH13/CH4)</f>
        <v/>
      </c>
      <c r="CJ13" s="44"/>
      <c r="CK13" s="30" t="str">
        <f t="shared" si="13"/>
        <v/>
      </c>
      <c r="CL13" s="130">
        <f>+CE13+CH13</f>
        <v>0</v>
      </c>
      <c r="CM13" s="30">
        <f>IF(AND(CL4=0,CL13&gt;=0), "",CL13/CL4)</f>
        <v>0</v>
      </c>
      <c r="CN13" s="44"/>
      <c r="CO13" s="129">
        <f>+'N EERR PIEDEM'!N12</f>
        <v>0</v>
      </c>
      <c r="CP13" s="30" t="str">
        <f>IF(AND(CO4=0,CO13&gt;=0), "",CO13/CO4)</f>
        <v/>
      </c>
      <c r="CQ13" s="44"/>
      <c r="CR13" s="30" t="str">
        <f t="shared" si="14"/>
        <v/>
      </c>
      <c r="CS13" s="130">
        <f>+CL13+CO13</f>
        <v>0</v>
      </c>
      <c r="CT13" s="30">
        <f>IF(AND(CS4=0,CS13&gt;=0), "",CS13/CS4)</f>
        <v>0</v>
      </c>
      <c r="CU13" s="44"/>
      <c r="CV13" s="131">
        <f t="shared" si="18"/>
        <v>0</v>
      </c>
      <c r="CW13" s="30" t="str">
        <f>IF(AND(CV4=0,CV13&gt;=0), "",CV13/CV4)</f>
        <v/>
      </c>
      <c r="CX13" s="47" t="str">
        <f t="shared" si="15"/>
        <v/>
      </c>
    </row>
    <row r="14" spans="1:102" outlineLevel="1" x14ac:dyDescent="0.3">
      <c r="A14" s="31"/>
      <c r="B14" s="129"/>
      <c r="C14" s="30"/>
      <c r="D14" s="44"/>
      <c r="E14" s="129"/>
      <c r="F14" s="30"/>
      <c r="G14" s="44"/>
      <c r="H14" s="129"/>
      <c r="I14" s="30"/>
      <c r="J14" s="44"/>
      <c r="K14" s="30" t="str">
        <f t="shared" si="0"/>
        <v/>
      </c>
      <c r="M14" s="30"/>
      <c r="N14" s="44"/>
      <c r="O14" s="129"/>
      <c r="P14" s="30"/>
      <c r="Q14" s="44"/>
      <c r="R14" s="30" t="str">
        <f t="shared" si="1"/>
        <v/>
      </c>
      <c r="T14" s="30"/>
      <c r="U14" s="44"/>
      <c r="V14" s="131"/>
      <c r="W14" s="30"/>
      <c r="X14" s="47" t="str">
        <f t="shared" si="2"/>
        <v/>
      </c>
      <c r="Y14" s="129"/>
      <c r="Z14" s="30"/>
      <c r="AA14" s="44"/>
      <c r="AB14" s="30" t="str">
        <f t="shared" si="3"/>
        <v/>
      </c>
      <c r="AD14" s="30"/>
      <c r="AE14" s="44"/>
      <c r="AF14" s="129"/>
      <c r="AG14" s="30"/>
      <c r="AH14" s="44"/>
      <c r="AI14" s="30" t="str">
        <f t="shared" si="4"/>
        <v/>
      </c>
      <c r="AJ14" s="130">
        <f t="shared" si="16"/>
        <v>0</v>
      </c>
      <c r="AK14" s="30"/>
      <c r="AL14" s="44"/>
      <c r="AM14" s="129"/>
      <c r="AN14" s="30"/>
      <c r="AO14" s="44"/>
      <c r="AP14" s="30" t="str">
        <f t="shared" si="5"/>
        <v/>
      </c>
      <c r="AQ14" s="130">
        <f t="shared" si="17"/>
        <v>0</v>
      </c>
      <c r="AR14" s="30"/>
      <c r="AS14" s="44"/>
      <c r="AT14" s="131">
        <f>+V14*2</f>
        <v>0</v>
      </c>
      <c r="AU14" s="30"/>
      <c r="AV14" s="47" t="str">
        <f t="shared" si="6"/>
        <v/>
      </c>
      <c r="AW14" s="131">
        <f>+AQ14/6</f>
        <v>0</v>
      </c>
      <c r="AX14" s="30"/>
      <c r="AY14" s="44"/>
      <c r="AZ14" s="131">
        <f>+AT14/6</f>
        <v>0</v>
      </c>
      <c r="BA14" s="30"/>
      <c r="BB14" s="47" t="str">
        <f t="shared" si="7"/>
        <v/>
      </c>
      <c r="BC14" s="129"/>
      <c r="BD14" s="30"/>
      <c r="BE14" s="44"/>
      <c r="BF14" s="30" t="str">
        <f t="shared" si="8"/>
        <v/>
      </c>
      <c r="BG14" s="130">
        <f>+AQ14+BC14</f>
        <v>0</v>
      </c>
      <c r="BH14" s="30"/>
      <c r="BI14" s="44"/>
      <c r="BJ14" s="129"/>
      <c r="BK14" s="30"/>
      <c r="BL14" s="44"/>
      <c r="BM14" s="30" t="str">
        <f t="shared" si="9"/>
        <v/>
      </c>
      <c r="BN14" s="130">
        <f>+BG14+BJ14</f>
        <v>0</v>
      </c>
      <c r="BO14" s="30"/>
      <c r="BP14" s="44"/>
      <c r="BQ14" s="129"/>
      <c r="BR14" s="30"/>
      <c r="BS14" s="44"/>
      <c r="BT14" s="30" t="str">
        <f t="shared" si="10"/>
        <v/>
      </c>
      <c r="BU14" s="130">
        <f>+BN14+BQ14</f>
        <v>0</v>
      </c>
      <c r="BV14" s="30"/>
      <c r="BW14" s="44"/>
      <c r="BX14" s="131">
        <f>+AZ14*9</f>
        <v>0</v>
      </c>
      <c r="BY14" s="30"/>
      <c r="BZ14" s="47" t="str">
        <f t="shared" si="11"/>
        <v/>
      </c>
      <c r="CA14" s="129"/>
      <c r="CB14" s="30"/>
      <c r="CC14" s="44"/>
      <c r="CD14" s="30" t="str">
        <f t="shared" si="12"/>
        <v/>
      </c>
      <c r="CF14" s="30"/>
      <c r="CG14" s="44"/>
      <c r="CH14" s="129"/>
      <c r="CI14" s="30"/>
      <c r="CJ14" s="44"/>
      <c r="CK14" s="30" t="str">
        <f t="shared" si="13"/>
        <v/>
      </c>
      <c r="CL14" s="130">
        <f>+CE14+CH14</f>
        <v>0</v>
      </c>
      <c r="CM14" s="30"/>
      <c r="CN14" s="44"/>
      <c r="CO14" s="129"/>
      <c r="CP14" s="30"/>
      <c r="CQ14" s="44"/>
      <c r="CR14" s="30" t="str">
        <f t="shared" si="14"/>
        <v/>
      </c>
      <c r="CS14" s="130">
        <f>+CL14+CO14</f>
        <v>0</v>
      </c>
      <c r="CT14" s="30"/>
      <c r="CU14" s="44"/>
      <c r="CV14" s="131">
        <f t="shared" si="18"/>
        <v>0</v>
      </c>
      <c r="CW14" s="30"/>
      <c r="CX14" s="47" t="str">
        <f t="shared" si="15"/>
        <v/>
      </c>
    </row>
    <row r="15" spans="1:102" s="6" customFormat="1" outlineLevel="1" x14ac:dyDescent="0.3">
      <c r="A15" s="37" t="s">
        <v>44</v>
      </c>
      <c r="B15" s="126">
        <f>SUM(B16:B17)</f>
        <v>0</v>
      </c>
      <c r="C15" s="38" t="str">
        <f>IF(AND(B4=0,B15&gt;=0), "",B15/B4)</f>
        <v/>
      </c>
      <c r="D15" s="43"/>
      <c r="E15" s="126">
        <f>SUM(E16:E17)</f>
        <v>0</v>
      </c>
      <c r="F15" s="38">
        <f>IF(AND(E4=0,E15&gt;=0), "",E15/E4)</f>
        <v>0</v>
      </c>
      <c r="G15" s="43"/>
      <c r="H15" s="126">
        <f>SUM(H16:H17)</f>
        <v>0</v>
      </c>
      <c r="I15" s="38">
        <f>IF(AND(H4=0,H15&gt;=0), "",H15/H4)</f>
        <v>0</v>
      </c>
      <c r="J15" s="43"/>
      <c r="K15" s="38" t="str">
        <f t="shared" si="0"/>
        <v/>
      </c>
      <c r="L15" s="127">
        <f>SUM(L16:L17)</f>
        <v>0</v>
      </c>
      <c r="M15" s="38">
        <f>IF(AND(L4=0,L15&gt;=0), "",L15/L4)</f>
        <v>0</v>
      </c>
      <c r="N15" s="43"/>
      <c r="O15" s="126">
        <f>SUM(O16:O17)</f>
        <v>0</v>
      </c>
      <c r="P15" s="38">
        <f>IF(AND(O4=0,O15&gt;=0), "",O15/O4)</f>
        <v>0</v>
      </c>
      <c r="Q15" s="43"/>
      <c r="R15" s="38" t="str">
        <f t="shared" si="1"/>
        <v/>
      </c>
      <c r="S15" s="127">
        <f>SUM(S16:S17)</f>
        <v>0</v>
      </c>
      <c r="T15" s="38">
        <f>IF(AND(S4=0,S15&gt;=0), "",S15/S4)</f>
        <v>0</v>
      </c>
      <c r="U15" s="43"/>
      <c r="V15" s="128">
        <f>SUM(V16:V17)</f>
        <v>0</v>
      </c>
      <c r="W15" s="38" t="str">
        <f>IF(AND(V4=0,V15&gt;=0), "",V15/V4)</f>
        <v/>
      </c>
      <c r="X15" s="91" t="str">
        <f t="shared" si="2"/>
        <v/>
      </c>
      <c r="Y15" s="126">
        <f>SUM(Y16:Y17)</f>
        <v>0</v>
      </c>
      <c r="Z15" s="38">
        <f>IF(AND(Y4=0,Y15&gt;=0), "",Y15/Y4)</f>
        <v>0</v>
      </c>
      <c r="AA15" s="43"/>
      <c r="AB15" s="38" t="str">
        <f t="shared" si="3"/>
        <v/>
      </c>
      <c r="AC15" s="127">
        <f>SUM(AC16:AC17)</f>
        <v>0</v>
      </c>
      <c r="AD15" s="38">
        <f>IF(AND(AC4=0,AC15&gt;=0), "",AC15/AC4)</f>
        <v>0</v>
      </c>
      <c r="AE15" s="43"/>
      <c r="AF15" s="126">
        <f>SUM(AF16:AF17)</f>
        <v>0</v>
      </c>
      <c r="AG15" s="38">
        <f>IF(AND(AF4=0,AF15&gt;=0), "",AF15/AF4)</f>
        <v>0</v>
      </c>
      <c r="AH15" s="43"/>
      <c r="AI15" s="38" t="str">
        <f t="shared" si="4"/>
        <v/>
      </c>
      <c r="AJ15" s="127">
        <f>SUM(AJ16:AJ17)</f>
        <v>0</v>
      </c>
      <c r="AK15" s="38">
        <f>IF(AND(AJ4=0,AJ15&gt;=0), "",AJ15/AJ4)</f>
        <v>0</v>
      </c>
      <c r="AL15" s="43"/>
      <c r="AM15" s="126">
        <f>SUM(AM16:AM17)</f>
        <v>0</v>
      </c>
      <c r="AN15" s="38">
        <f>IF(AND(AM4=0,AM15&gt;=0), "",AM15/AM4)</f>
        <v>0</v>
      </c>
      <c r="AO15" s="43"/>
      <c r="AP15" s="38" t="str">
        <f t="shared" si="5"/>
        <v/>
      </c>
      <c r="AQ15" s="127">
        <f>SUM(AQ16:AQ17)</f>
        <v>0</v>
      </c>
      <c r="AR15" s="38">
        <f>IF(AND(AQ4=0,AQ15&gt;=0), "",AQ15/AQ4)</f>
        <v>0</v>
      </c>
      <c r="AS15" s="43"/>
      <c r="AT15" s="128">
        <f>SUM(AT16:AT17)</f>
        <v>0</v>
      </c>
      <c r="AU15" s="38" t="str">
        <f>IF(AND(AT4=0,AT15&gt;=0), "",AT15/AT4)</f>
        <v/>
      </c>
      <c r="AV15" s="91" t="str">
        <f t="shared" si="6"/>
        <v/>
      </c>
      <c r="AW15" s="128">
        <f>SUM(AW16:AW17)</f>
        <v>0</v>
      </c>
      <c r="AX15" s="38">
        <f>IF(AND(AW4=0,AW15&gt;=0), "",AW15/AW4)</f>
        <v>0</v>
      </c>
      <c r="AY15" s="43"/>
      <c r="AZ15" s="128">
        <f>SUM(AZ16:AZ17)</f>
        <v>0</v>
      </c>
      <c r="BA15" s="38" t="str">
        <f>IF(AND(AZ4=0,AZ15&gt;=0), "",AZ15/AZ4)</f>
        <v/>
      </c>
      <c r="BB15" s="91" t="str">
        <f t="shared" si="7"/>
        <v/>
      </c>
      <c r="BC15" s="126">
        <f>SUM(BC16:BC17)</f>
        <v>0</v>
      </c>
      <c r="BD15" s="38" t="str">
        <f>IF(AND(BC4=0,BC15&gt;=0), "",BC15/BC4)</f>
        <v/>
      </c>
      <c r="BE15" s="43"/>
      <c r="BF15" s="38" t="str">
        <f t="shared" si="8"/>
        <v/>
      </c>
      <c r="BG15" s="127">
        <f>SUM(BG16:BG17)</f>
        <v>0</v>
      </c>
      <c r="BH15" s="38">
        <f>IF(AND(BG4=0,BG15&gt;=0), "",BG15/BG4)</f>
        <v>0</v>
      </c>
      <c r="BI15" s="43"/>
      <c r="BJ15" s="126">
        <f>SUM(BJ16:BJ17)</f>
        <v>0</v>
      </c>
      <c r="BK15" s="38" t="str">
        <f>IF(AND(BJ4=0,BJ15&gt;=0), "",BJ15/BJ4)</f>
        <v/>
      </c>
      <c r="BL15" s="43"/>
      <c r="BM15" s="38" t="str">
        <f t="shared" si="9"/>
        <v/>
      </c>
      <c r="BN15" s="127">
        <f>SUM(BN16:BN17)</f>
        <v>0</v>
      </c>
      <c r="BO15" s="38">
        <f>IF(AND(BN4=0,BN15&gt;=0), "",BN15/BN4)</f>
        <v>0</v>
      </c>
      <c r="BP15" s="43"/>
      <c r="BQ15" s="126">
        <f>SUM(BQ16:BQ17)</f>
        <v>0</v>
      </c>
      <c r="BR15" s="38" t="str">
        <f>IF(AND(BQ4=0,BQ15&gt;=0), "",BQ15/BQ4)</f>
        <v/>
      </c>
      <c r="BS15" s="43"/>
      <c r="BT15" s="38" t="str">
        <f t="shared" si="10"/>
        <v/>
      </c>
      <c r="BU15" s="127">
        <f>SUM(BU16:BU17)</f>
        <v>0</v>
      </c>
      <c r="BV15" s="38">
        <f>IF(AND(BU4=0,BU15&gt;=0), "",BU15/BU4)</f>
        <v>0</v>
      </c>
      <c r="BW15" s="43"/>
      <c r="BX15" s="128">
        <f>SUM(BX16:BX17)</f>
        <v>0</v>
      </c>
      <c r="BY15" s="38" t="str">
        <f>IF(AND(BX4=0,BX15&gt;=0), "",BX15/BX4)</f>
        <v/>
      </c>
      <c r="BZ15" s="91" t="str">
        <f t="shared" si="11"/>
        <v/>
      </c>
      <c r="CA15" s="126">
        <f>SUM(CA16:CA17)</f>
        <v>0</v>
      </c>
      <c r="CB15" s="38" t="str">
        <f>IF(AND(CA4=0,CA15&gt;=0), "",CA15/CA4)</f>
        <v/>
      </c>
      <c r="CC15" s="43"/>
      <c r="CD15" s="38" t="str">
        <f t="shared" si="12"/>
        <v/>
      </c>
      <c r="CE15" s="127">
        <f>SUM(CE16:CE17)</f>
        <v>0</v>
      </c>
      <c r="CF15" s="38">
        <f>IF(AND(CE4=0,CE15&gt;=0), "",CE15/CE4)</f>
        <v>0</v>
      </c>
      <c r="CG15" s="43"/>
      <c r="CH15" s="126">
        <f>SUM(CH16:CH17)</f>
        <v>0</v>
      </c>
      <c r="CI15" s="38" t="str">
        <f>IF(AND(CH4=0,CH15&gt;=0), "",CH15/CH4)</f>
        <v/>
      </c>
      <c r="CJ15" s="43"/>
      <c r="CK15" s="38" t="str">
        <f t="shared" si="13"/>
        <v/>
      </c>
      <c r="CL15" s="127">
        <f>SUM(CL16:CL17)</f>
        <v>0</v>
      </c>
      <c r="CM15" s="38">
        <f>IF(AND(CL4=0,CL15&gt;=0), "",CL15/CL4)</f>
        <v>0</v>
      </c>
      <c r="CN15" s="43"/>
      <c r="CO15" s="126">
        <f>SUM(CO16:CO17)</f>
        <v>0</v>
      </c>
      <c r="CP15" s="38" t="str">
        <f>IF(AND(CO4=0,CO15&gt;=0), "",CO15/CO4)</f>
        <v/>
      </c>
      <c r="CQ15" s="43"/>
      <c r="CR15" s="38" t="str">
        <f t="shared" si="14"/>
        <v/>
      </c>
      <c r="CS15" s="127">
        <f>SUM(CS16:CS17)</f>
        <v>0</v>
      </c>
      <c r="CT15" s="38">
        <f>IF(AND(CS4=0,CS15&gt;=0), "",CS15/CS4)</f>
        <v>0</v>
      </c>
      <c r="CU15" s="43"/>
      <c r="CV15" s="128">
        <f>SUM(CV16:CV17)</f>
        <v>0</v>
      </c>
      <c r="CW15" s="38" t="str">
        <f>IF(AND(CV4=0,CV15&gt;=0), "",CV15/CV4)</f>
        <v/>
      </c>
      <c r="CX15" s="91" t="str">
        <f t="shared" si="15"/>
        <v/>
      </c>
    </row>
    <row r="16" spans="1:102" outlineLevel="1" x14ac:dyDescent="0.3">
      <c r="A16" s="29" t="s">
        <v>45</v>
      </c>
      <c r="B16" s="129">
        <f>+'N EERR PIEDEM'!B14</f>
        <v>0</v>
      </c>
      <c r="C16" s="30" t="str">
        <f>IF(AND(B4=0,B16&gt;=0), "",B16/B4)</f>
        <v/>
      </c>
      <c r="D16" s="44"/>
      <c r="E16" s="129">
        <f>+'N EERR PIEDEM'!C14</f>
        <v>0</v>
      </c>
      <c r="F16" s="30">
        <f>IF(AND(E4=0,E16&gt;=0), "",E16/E4)</f>
        <v>0</v>
      </c>
      <c r="G16" s="44"/>
      <c r="H16" s="129">
        <f>+'N EERR PIEDEM'!D14</f>
        <v>0</v>
      </c>
      <c r="I16" s="30">
        <f>IF(AND(H4=0,H16&gt;=0), "",H16/H4)</f>
        <v>0</v>
      </c>
      <c r="J16" s="44"/>
      <c r="K16" s="30" t="str">
        <f t="shared" si="0"/>
        <v/>
      </c>
      <c r="L16" s="130">
        <f>+E16+H16</f>
        <v>0</v>
      </c>
      <c r="M16" s="30">
        <f>IF(AND(L4=0,L16&gt;=0), "",L16/L4)</f>
        <v>0</v>
      </c>
      <c r="N16" s="44"/>
      <c r="O16" s="129">
        <f>+'N EERR PIEDEM'!E14</f>
        <v>0</v>
      </c>
      <c r="P16" s="30">
        <f>IF(AND(O4=0,O16&gt;=0), "",O16/O4)</f>
        <v>0</v>
      </c>
      <c r="Q16" s="44"/>
      <c r="R16" s="30" t="str">
        <f t="shared" si="1"/>
        <v/>
      </c>
      <c r="S16" s="130">
        <f>+L16+O16</f>
        <v>0</v>
      </c>
      <c r="T16" s="30">
        <f>IF(AND(S4=0,S16&gt;=0), "",S16/S4)</f>
        <v>0</v>
      </c>
      <c r="U16" s="44"/>
      <c r="V16" s="131"/>
      <c r="W16" s="30" t="str">
        <f>IF(AND(V4=0,V16&gt;=0), "",V16/V4)</f>
        <v/>
      </c>
      <c r="X16" s="47" t="str">
        <f t="shared" si="2"/>
        <v/>
      </c>
      <c r="Y16" s="129">
        <f>+'N EERR PIEDEM'!F14</f>
        <v>0</v>
      </c>
      <c r="Z16" s="30">
        <f>IF(AND(Y4=0,Y16&gt;=0), "",Y16/Y4)</f>
        <v>0</v>
      </c>
      <c r="AA16" s="44"/>
      <c r="AB16" s="30" t="str">
        <f t="shared" si="3"/>
        <v/>
      </c>
      <c r="AC16" s="130">
        <f>+S16+Y16</f>
        <v>0</v>
      </c>
      <c r="AD16" s="30">
        <f>IF(AND(AC4=0,AC16&gt;=0), "",AC16/AC4)</f>
        <v>0</v>
      </c>
      <c r="AE16" s="44"/>
      <c r="AF16" s="129">
        <f>+'N EERR PIEDEM'!G14</f>
        <v>0</v>
      </c>
      <c r="AG16" s="30">
        <f>IF(AND(AF4=0,AF16&gt;=0), "",AF16/AF4)</f>
        <v>0</v>
      </c>
      <c r="AH16" s="44"/>
      <c r="AI16" s="30" t="str">
        <f t="shared" si="4"/>
        <v/>
      </c>
      <c r="AJ16" s="130">
        <f t="shared" si="16"/>
        <v>0</v>
      </c>
      <c r="AK16" s="30">
        <f>IF(AND(AJ4=0,AJ16&gt;=0), "",AJ16/AJ4)</f>
        <v>0</v>
      </c>
      <c r="AL16" s="44"/>
      <c r="AM16" s="129">
        <f>+'N EERR PIEDEM'!H14</f>
        <v>0</v>
      </c>
      <c r="AN16" s="30">
        <f>IF(AND(AM4=0,AM16&gt;=0), "",AM16/AM4)</f>
        <v>0</v>
      </c>
      <c r="AO16" s="44"/>
      <c r="AP16" s="30" t="str">
        <f t="shared" si="5"/>
        <v/>
      </c>
      <c r="AQ16" s="130">
        <f t="shared" si="17"/>
        <v>0</v>
      </c>
      <c r="AR16" s="30">
        <f>IF(AND(AQ4=0,AQ16&gt;=0), "",AQ16/AQ4)</f>
        <v>0</v>
      </c>
      <c r="AS16" s="44"/>
      <c r="AT16" s="131">
        <f>+V16*2</f>
        <v>0</v>
      </c>
      <c r="AU16" s="30" t="str">
        <f>IF(AND(AT4=0,AT16&gt;=0), "",AT16/AT4)</f>
        <v/>
      </c>
      <c r="AV16" s="47" t="str">
        <f t="shared" si="6"/>
        <v/>
      </c>
      <c r="AW16" s="131">
        <f>+AQ16/6</f>
        <v>0</v>
      </c>
      <c r="AX16" s="30">
        <f>IF(AND(AW4=0,AW16&gt;=0), "",AW16/AW4)</f>
        <v>0</v>
      </c>
      <c r="AY16" s="44"/>
      <c r="AZ16" s="131">
        <f>+AT16/6</f>
        <v>0</v>
      </c>
      <c r="BA16" s="30" t="str">
        <f>IF(AND(AZ4=0,AZ16&gt;=0), "",AZ16/AZ4)</f>
        <v/>
      </c>
      <c r="BB16" s="47" t="str">
        <f t="shared" si="7"/>
        <v/>
      </c>
      <c r="BC16" s="129">
        <f>+'N EERR PIEDEM'!I14</f>
        <v>0</v>
      </c>
      <c r="BD16" s="30" t="str">
        <f>IF(AND(BC4=0,BC16&gt;=0), "",BC16/BC4)</f>
        <v/>
      </c>
      <c r="BE16" s="44"/>
      <c r="BF16" s="30" t="str">
        <f t="shared" si="8"/>
        <v/>
      </c>
      <c r="BG16" s="130">
        <f>+AQ16+BC16</f>
        <v>0</v>
      </c>
      <c r="BH16" s="30">
        <f>IF(AND(BG4=0,BG16&gt;=0), "",BG16/BG4)</f>
        <v>0</v>
      </c>
      <c r="BI16" s="44"/>
      <c r="BJ16" s="129">
        <f>+'N EERR PIEDEM'!J14</f>
        <v>0</v>
      </c>
      <c r="BK16" s="30" t="str">
        <f>IF(AND(BJ4=0,BJ16&gt;=0), "",BJ16/BJ4)</f>
        <v/>
      </c>
      <c r="BL16" s="44"/>
      <c r="BM16" s="30" t="str">
        <f t="shared" si="9"/>
        <v/>
      </c>
      <c r="BN16" s="130">
        <f>+BG16+BJ16</f>
        <v>0</v>
      </c>
      <c r="BO16" s="30">
        <f>IF(AND(BN4=0,BN16&gt;=0), "",BN16/BN4)</f>
        <v>0</v>
      </c>
      <c r="BP16" s="44"/>
      <c r="BQ16" s="129">
        <f>+'N EERR PIEDEM'!K14</f>
        <v>0</v>
      </c>
      <c r="BR16" s="30" t="str">
        <f>IF(AND(BQ4=0,BQ16&gt;=0), "",BQ16/BQ4)</f>
        <v/>
      </c>
      <c r="BS16" s="44"/>
      <c r="BT16" s="30" t="str">
        <f t="shared" si="10"/>
        <v/>
      </c>
      <c r="BU16" s="130">
        <f>+BN16+BQ16</f>
        <v>0</v>
      </c>
      <c r="BV16" s="30">
        <f>IF(AND(BU4=0,BU16&gt;=0), "",BU16/BU4)</f>
        <v>0</v>
      </c>
      <c r="BW16" s="44"/>
      <c r="BX16" s="131">
        <f>+AZ16*9</f>
        <v>0</v>
      </c>
      <c r="BY16" s="30" t="str">
        <f>IF(AND(BX4=0,BX16&gt;=0), "",BX16/BX4)</f>
        <v/>
      </c>
      <c r="BZ16" s="47" t="str">
        <f t="shared" si="11"/>
        <v/>
      </c>
      <c r="CA16" s="129">
        <f>+'N EERR PIEDEM'!L14</f>
        <v>0</v>
      </c>
      <c r="CB16" s="30" t="str">
        <f>IF(AND(CA4=0,CA16&gt;=0), "",CA16/CA4)</f>
        <v/>
      </c>
      <c r="CC16" s="44"/>
      <c r="CD16" s="30" t="str">
        <f t="shared" si="12"/>
        <v/>
      </c>
      <c r="CE16" s="130">
        <f>+BU16+CA16</f>
        <v>0</v>
      </c>
      <c r="CF16" s="30">
        <f>IF(AND(CE4=0,CE16&gt;=0), "",CE16/CE4)</f>
        <v>0</v>
      </c>
      <c r="CG16" s="44"/>
      <c r="CH16" s="129">
        <f>+'N EERR PIEDEM'!M14</f>
        <v>0</v>
      </c>
      <c r="CI16" s="30" t="str">
        <f>IF(AND(CH4=0,CH16&gt;=0), "",CH16/CH4)</f>
        <v/>
      </c>
      <c r="CJ16" s="44"/>
      <c r="CK16" s="30" t="str">
        <f t="shared" si="13"/>
        <v/>
      </c>
      <c r="CL16" s="130">
        <f>+CE16+CH16</f>
        <v>0</v>
      </c>
      <c r="CM16" s="30">
        <f>IF(AND(CL4=0,CL16&gt;=0), "",CL16/CL4)</f>
        <v>0</v>
      </c>
      <c r="CN16" s="44"/>
      <c r="CO16" s="129">
        <f>+'N EERR PIEDEM'!N14</f>
        <v>0</v>
      </c>
      <c r="CP16" s="30" t="str">
        <f>IF(AND(CO4=0,CO16&gt;=0), "",CO16/CO4)</f>
        <v/>
      </c>
      <c r="CQ16" s="44"/>
      <c r="CR16" s="30" t="str">
        <f t="shared" si="14"/>
        <v/>
      </c>
      <c r="CS16" s="130">
        <f>+CL16+CO16</f>
        <v>0</v>
      </c>
      <c r="CT16" s="30">
        <f>IF(AND(CS4=0,CS16&gt;=0), "",CS16/CS4)</f>
        <v>0</v>
      </c>
      <c r="CU16" s="44"/>
      <c r="CV16" s="131">
        <f t="shared" si="18"/>
        <v>0</v>
      </c>
      <c r="CW16" s="30" t="str">
        <f>IF(AND(CV4=0,CV16&gt;=0), "",CV16/CV4)</f>
        <v/>
      </c>
      <c r="CX16" s="47" t="str">
        <f t="shared" si="15"/>
        <v/>
      </c>
    </row>
    <row r="17" spans="1:102" s="3" customFormat="1" outlineLevel="1" x14ac:dyDescent="0.3">
      <c r="A17" s="29"/>
      <c r="B17" s="132"/>
      <c r="C17" s="30"/>
      <c r="D17" s="44"/>
      <c r="E17" s="132"/>
      <c r="F17" s="30"/>
      <c r="G17" s="44"/>
      <c r="H17" s="132"/>
      <c r="I17" s="30"/>
      <c r="J17" s="44"/>
      <c r="K17" s="15" t="str">
        <f t="shared" si="0"/>
        <v/>
      </c>
      <c r="L17" s="118"/>
      <c r="M17" s="30"/>
      <c r="N17" s="44"/>
      <c r="O17" s="132"/>
      <c r="P17" s="30"/>
      <c r="Q17" s="44"/>
      <c r="R17" s="15" t="str">
        <f t="shared" si="1"/>
        <v/>
      </c>
      <c r="S17" s="118"/>
      <c r="T17" s="30"/>
      <c r="U17" s="44"/>
      <c r="V17" s="133"/>
      <c r="W17" s="30"/>
      <c r="X17" s="46" t="str">
        <f t="shared" si="2"/>
        <v/>
      </c>
      <c r="Y17" s="132"/>
      <c r="Z17" s="30"/>
      <c r="AA17" s="44"/>
      <c r="AB17" s="15" t="str">
        <f t="shared" si="3"/>
        <v/>
      </c>
      <c r="AC17" s="118"/>
      <c r="AD17" s="30"/>
      <c r="AE17" s="44"/>
      <c r="AF17" s="132"/>
      <c r="AG17" s="30"/>
      <c r="AH17" s="44"/>
      <c r="AI17" s="15" t="str">
        <f t="shared" si="4"/>
        <v/>
      </c>
      <c r="AJ17" s="118">
        <f t="shared" si="16"/>
        <v>0</v>
      </c>
      <c r="AK17" s="30"/>
      <c r="AL17" s="44"/>
      <c r="AM17" s="132"/>
      <c r="AN17" s="30"/>
      <c r="AO17" s="44"/>
      <c r="AP17" s="15" t="str">
        <f t="shared" si="5"/>
        <v/>
      </c>
      <c r="AQ17" s="118">
        <f t="shared" si="17"/>
        <v>0</v>
      </c>
      <c r="AR17" s="30"/>
      <c r="AS17" s="44"/>
      <c r="AT17" s="131">
        <f>+V17*2</f>
        <v>0</v>
      </c>
      <c r="AU17" s="30"/>
      <c r="AV17" s="46" t="str">
        <f t="shared" si="6"/>
        <v/>
      </c>
      <c r="AW17" s="131">
        <f>+AQ17/6</f>
        <v>0</v>
      </c>
      <c r="AX17" s="30"/>
      <c r="AY17" s="44"/>
      <c r="AZ17" s="131">
        <f>+AT17/6</f>
        <v>0</v>
      </c>
      <c r="BA17" s="30"/>
      <c r="BB17" s="46" t="str">
        <f t="shared" si="7"/>
        <v/>
      </c>
      <c r="BC17" s="132"/>
      <c r="BD17" s="30"/>
      <c r="BE17" s="44"/>
      <c r="BF17" s="15" t="str">
        <f t="shared" si="8"/>
        <v/>
      </c>
      <c r="BG17" s="130">
        <f>+AQ17+BC17</f>
        <v>0</v>
      </c>
      <c r="BH17" s="30"/>
      <c r="BI17" s="44"/>
      <c r="BJ17" s="132"/>
      <c r="BK17" s="30"/>
      <c r="BL17" s="44"/>
      <c r="BM17" s="15" t="str">
        <f t="shared" si="9"/>
        <v/>
      </c>
      <c r="BN17" s="118">
        <f>+BG17+BJ17</f>
        <v>0</v>
      </c>
      <c r="BO17" s="30"/>
      <c r="BP17" s="44"/>
      <c r="BQ17" s="132"/>
      <c r="BR17" s="30"/>
      <c r="BS17" s="44"/>
      <c r="BT17" s="15" t="str">
        <f t="shared" si="10"/>
        <v/>
      </c>
      <c r="BU17" s="118">
        <f>+BN17+BQ17</f>
        <v>0</v>
      </c>
      <c r="BV17" s="30"/>
      <c r="BW17" s="44"/>
      <c r="BX17" s="131">
        <f>+AZ17*9</f>
        <v>0</v>
      </c>
      <c r="BY17" s="30"/>
      <c r="BZ17" s="46" t="str">
        <f t="shared" si="11"/>
        <v/>
      </c>
      <c r="CA17" s="132"/>
      <c r="CB17" s="30"/>
      <c r="CC17" s="44"/>
      <c r="CD17" s="15" t="str">
        <f t="shared" si="12"/>
        <v/>
      </c>
      <c r="CE17" s="118"/>
      <c r="CF17" s="30"/>
      <c r="CG17" s="44"/>
      <c r="CH17" s="132"/>
      <c r="CI17" s="30"/>
      <c r="CJ17" s="44"/>
      <c r="CK17" s="15" t="str">
        <f t="shared" si="13"/>
        <v/>
      </c>
      <c r="CL17" s="118">
        <f>+CE17+CH17</f>
        <v>0</v>
      </c>
      <c r="CM17" s="30"/>
      <c r="CN17" s="44"/>
      <c r="CO17" s="132"/>
      <c r="CP17" s="30"/>
      <c r="CQ17" s="44"/>
      <c r="CR17" s="15" t="str">
        <f t="shared" si="14"/>
        <v/>
      </c>
      <c r="CS17" s="118">
        <f>+CL17+CO17</f>
        <v>0</v>
      </c>
      <c r="CT17" s="30"/>
      <c r="CU17" s="44"/>
      <c r="CV17" s="131">
        <f t="shared" si="18"/>
        <v>0</v>
      </c>
      <c r="CW17" s="30"/>
      <c r="CX17" s="46" t="str">
        <f t="shared" si="15"/>
        <v/>
      </c>
    </row>
    <row r="18" spans="1:102" s="6" customFormat="1" outlineLevel="1" x14ac:dyDescent="0.3">
      <c r="A18" s="37" t="s">
        <v>46</v>
      </c>
      <c r="B18" s="126">
        <f>SUM(B19:B20)</f>
        <v>0</v>
      </c>
      <c r="C18" s="38" t="str">
        <f>IF(AND(B4=0,B18&gt;=0), "",B18/B4)</f>
        <v/>
      </c>
      <c r="D18" s="43"/>
      <c r="E18" s="126">
        <f>SUM(E19:E20)</f>
        <v>0</v>
      </c>
      <c r="F18" s="38">
        <f>IF(AND(E4=0,E18&gt;=0), "",E18/E4)</f>
        <v>0</v>
      </c>
      <c r="G18" s="43"/>
      <c r="H18" s="126">
        <f>SUM(H19:H20)</f>
        <v>0</v>
      </c>
      <c r="I18" s="38">
        <f>IF(AND(H4=0,H18&gt;=0), "",H18/H4)</f>
        <v>0</v>
      </c>
      <c r="J18" s="43"/>
      <c r="K18" s="38" t="str">
        <f t="shared" si="0"/>
        <v/>
      </c>
      <c r="L18" s="127">
        <f>SUM(L19:L20)</f>
        <v>0</v>
      </c>
      <c r="M18" s="38">
        <f>IF(AND(L4=0,L18&gt;=0), "",L18/L4)</f>
        <v>0</v>
      </c>
      <c r="N18" s="43"/>
      <c r="O18" s="126">
        <f>SUM(O19:O20)</f>
        <v>0</v>
      </c>
      <c r="P18" s="38">
        <f>IF(AND(O4=0,O18&gt;=0), "",O18/O4)</f>
        <v>0</v>
      </c>
      <c r="Q18" s="43"/>
      <c r="R18" s="38" t="str">
        <f t="shared" si="1"/>
        <v/>
      </c>
      <c r="S18" s="127">
        <f>SUM(S19:S20)</f>
        <v>0</v>
      </c>
      <c r="T18" s="38">
        <f>IF(AND(S4=0,S18&gt;=0), "",S18/S4)</f>
        <v>0</v>
      </c>
      <c r="U18" s="43"/>
      <c r="V18" s="128">
        <f>SUM(V19:V20)</f>
        <v>0</v>
      </c>
      <c r="W18" s="38" t="str">
        <f>IF(AND(V4=0,V18&gt;=0), "",V18/V4)</f>
        <v/>
      </c>
      <c r="X18" s="91" t="str">
        <f t="shared" si="2"/>
        <v/>
      </c>
      <c r="Y18" s="126">
        <f>SUM(Y19:Y20)</f>
        <v>0</v>
      </c>
      <c r="Z18" s="38">
        <f>IF(AND(Y4=0,Y18&gt;=0), "",Y18/Y4)</f>
        <v>0</v>
      </c>
      <c r="AA18" s="43"/>
      <c r="AB18" s="38" t="str">
        <f t="shared" si="3"/>
        <v/>
      </c>
      <c r="AC18" s="127">
        <f>SUM(AC19:AC20)</f>
        <v>0</v>
      </c>
      <c r="AD18" s="38">
        <f>IF(AND(AC4=0,AC18&gt;=0), "",AC18/AC4)</f>
        <v>0</v>
      </c>
      <c r="AE18" s="43"/>
      <c r="AF18" s="126">
        <f>SUM(AF19:AF20)</f>
        <v>0</v>
      </c>
      <c r="AG18" s="38">
        <f>IF(AND(AF4=0,AF18&gt;=0), "",AF18/AF4)</f>
        <v>0</v>
      </c>
      <c r="AH18" s="43"/>
      <c r="AI18" s="38" t="str">
        <f t="shared" si="4"/>
        <v/>
      </c>
      <c r="AJ18" s="127">
        <f>SUM(AJ19:AJ20)</f>
        <v>0</v>
      </c>
      <c r="AK18" s="38">
        <f>IF(AND(AJ4=0,AJ18&gt;=0), "",AJ18/AJ4)</f>
        <v>0</v>
      </c>
      <c r="AL18" s="43"/>
      <c r="AM18" s="126">
        <f>SUM(AM19:AM20)</f>
        <v>0</v>
      </c>
      <c r="AN18" s="38">
        <f>IF(AND(AM4=0,AM18&gt;=0), "",AM18/AM4)</f>
        <v>0</v>
      </c>
      <c r="AO18" s="43"/>
      <c r="AP18" s="38" t="str">
        <f t="shared" si="5"/>
        <v/>
      </c>
      <c r="AQ18" s="127">
        <f>SUM(AQ19:AQ20)</f>
        <v>0</v>
      </c>
      <c r="AR18" s="38">
        <f>IF(AND(AQ4=0,AQ18&gt;=0), "",AQ18/AQ4)</f>
        <v>0</v>
      </c>
      <c r="AS18" s="43"/>
      <c r="AT18" s="128">
        <f>SUM(AT19:AT20)</f>
        <v>0</v>
      </c>
      <c r="AU18" s="38" t="str">
        <f>IF(AND(AT4=0,AT18&gt;=0), "",AT18/AT4)</f>
        <v/>
      </c>
      <c r="AV18" s="91" t="str">
        <f t="shared" si="6"/>
        <v/>
      </c>
      <c r="AW18" s="128">
        <f>SUM(AW19:AW20)</f>
        <v>0</v>
      </c>
      <c r="AX18" s="38">
        <f>IF(AND(AW4=0,AW18&gt;=0), "",AW18/AW4)</f>
        <v>0</v>
      </c>
      <c r="AY18" s="43"/>
      <c r="AZ18" s="128">
        <f>SUM(AZ19:AZ20)</f>
        <v>0</v>
      </c>
      <c r="BA18" s="38" t="str">
        <f>IF(AND(AZ4=0,AZ18&gt;=0), "",AZ18/AZ4)</f>
        <v/>
      </c>
      <c r="BB18" s="91" t="str">
        <f t="shared" si="7"/>
        <v/>
      </c>
      <c r="BC18" s="126">
        <f>SUM(BC19:BC20)</f>
        <v>0</v>
      </c>
      <c r="BD18" s="38" t="str">
        <f>IF(AND(BC4=0,BC18&gt;=0), "",BC18/BC4)</f>
        <v/>
      </c>
      <c r="BE18" s="43"/>
      <c r="BF18" s="38" t="str">
        <f t="shared" si="8"/>
        <v/>
      </c>
      <c r="BG18" s="127">
        <f>SUM(BG19:BG20)</f>
        <v>0</v>
      </c>
      <c r="BH18" s="38">
        <f>IF(AND(BG4=0,BG18&gt;=0), "",BG18/BG4)</f>
        <v>0</v>
      </c>
      <c r="BI18" s="43"/>
      <c r="BJ18" s="126">
        <f>SUM(BJ19:BJ20)</f>
        <v>0</v>
      </c>
      <c r="BK18" s="38" t="str">
        <f>IF(AND(BJ4=0,BJ18&gt;=0), "",BJ18/BJ4)</f>
        <v/>
      </c>
      <c r="BL18" s="43"/>
      <c r="BM18" s="38" t="str">
        <f t="shared" si="9"/>
        <v/>
      </c>
      <c r="BN18" s="127">
        <f>SUM(BN19:BN20)</f>
        <v>0</v>
      </c>
      <c r="BO18" s="38">
        <f>IF(AND(BN4=0,BN18&gt;=0), "",BN18/BN4)</f>
        <v>0</v>
      </c>
      <c r="BP18" s="43"/>
      <c r="BQ18" s="126">
        <f>SUM(BQ19:BQ20)</f>
        <v>0</v>
      </c>
      <c r="BR18" s="38" t="str">
        <f>IF(AND(BQ4=0,BQ18&gt;=0), "",BQ18/BQ4)</f>
        <v/>
      </c>
      <c r="BS18" s="43"/>
      <c r="BT18" s="38" t="str">
        <f t="shared" si="10"/>
        <v/>
      </c>
      <c r="BU18" s="127">
        <f>SUM(BU19:BU20)</f>
        <v>0</v>
      </c>
      <c r="BV18" s="38">
        <f>IF(AND(BU4=0,BU18&gt;=0), "",BU18/BU4)</f>
        <v>0</v>
      </c>
      <c r="BW18" s="43"/>
      <c r="BX18" s="128">
        <f>SUM(BX19:BX20)</f>
        <v>0</v>
      </c>
      <c r="BY18" s="38" t="str">
        <f>IF(AND(BX4=0,BX18&gt;=0), "",BX18/BX4)</f>
        <v/>
      </c>
      <c r="BZ18" s="91" t="str">
        <f t="shared" si="11"/>
        <v/>
      </c>
      <c r="CA18" s="126">
        <f>SUM(CA19:CA20)</f>
        <v>0</v>
      </c>
      <c r="CB18" s="38" t="str">
        <f>IF(AND(CA4=0,CA18&gt;=0), "",CA18/CA4)</f>
        <v/>
      </c>
      <c r="CC18" s="43"/>
      <c r="CD18" s="38" t="str">
        <f t="shared" si="12"/>
        <v/>
      </c>
      <c r="CE18" s="127">
        <f>SUM(CE19:CE20)</f>
        <v>0</v>
      </c>
      <c r="CF18" s="38">
        <f>IF(AND(CE4=0,CE18&gt;=0), "",CE18/CE4)</f>
        <v>0</v>
      </c>
      <c r="CG18" s="43"/>
      <c r="CH18" s="126">
        <f>SUM(CH19:CH20)</f>
        <v>0</v>
      </c>
      <c r="CI18" s="38" t="str">
        <f>IF(AND(CH4=0,CH18&gt;=0), "",CH18/CH4)</f>
        <v/>
      </c>
      <c r="CJ18" s="43"/>
      <c r="CK18" s="38" t="str">
        <f t="shared" si="13"/>
        <v/>
      </c>
      <c r="CL18" s="127">
        <f>SUM(CL19:CL20)</f>
        <v>0</v>
      </c>
      <c r="CM18" s="38">
        <f>IF(AND(CL4=0,CL18&gt;=0), "",CL18/CL4)</f>
        <v>0</v>
      </c>
      <c r="CN18" s="43"/>
      <c r="CO18" s="126">
        <f>SUM(CO19:CO20)</f>
        <v>0</v>
      </c>
      <c r="CP18" s="38" t="str">
        <f>IF(AND(CO4=0,CO18&gt;=0), "",CO18/CO4)</f>
        <v/>
      </c>
      <c r="CQ18" s="43"/>
      <c r="CR18" s="38" t="str">
        <f t="shared" si="14"/>
        <v/>
      </c>
      <c r="CS18" s="127">
        <f>SUM(CS19:CS20)</f>
        <v>0</v>
      </c>
      <c r="CT18" s="38">
        <f>IF(AND(CS4=0,CS18&gt;=0), "",CS18/CS4)</f>
        <v>0</v>
      </c>
      <c r="CU18" s="43"/>
      <c r="CV18" s="128">
        <f>SUM(CV19:CV20)</f>
        <v>0</v>
      </c>
      <c r="CW18" s="38" t="str">
        <f>IF(AND(CV4=0,CV18&gt;=0), "",CV18/CV4)</f>
        <v/>
      </c>
      <c r="CX18" s="91" t="str">
        <f t="shared" si="15"/>
        <v/>
      </c>
    </row>
    <row r="19" spans="1:102" s="3" customFormat="1" outlineLevel="1" x14ac:dyDescent="0.3">
      <c r="A19" s="29" t="s">
        <v>52</v>
      </c>
      <c r="B19" s="129">
        <f>+'N EERR PIEDEM'!B15</f>
        <v>0</v>
      </c>
      <c r="C19" s="30" t="str">
        <f>IF(AND(B4=0,B19&gt;=0), "",B19/B4)</f>
        <v/>
      </c>
      <c r="D19" s="44"/>
      <c r="E19" s="129">
        <f>+'N EERR PIEDEM'!C15</f>
        <v>0</v>
      </c>
      <c r="F19" s="30">
        <f>IF(AND(E4=0,E19&gt;=0), "",E19/E4)</f>
        <v>0</v>
      </c>
      <c r="G19" s="44"/>
      <c r="H19" s="129">
        <f>+'N EERR PIEDEM'!D15</f>
        <v>0</v>
      </c>
      <c r="I19" s="30">
        <f>IF(AND(H4=0,H19&gt;=0), "",H19/H4)</f>
        <v>0</v>
      </c>
      <c r="J19" s="44"/>
      <c r="K19" s="30" t="str">
        <f t="shared" si="0"/>
        <v/>
      </c>
      <c r="L19" s="130">
        <f>+E19+H19</f>
        <v>0</v>
      </c>
      <c r="M19" s="30">
        <f>IF(AND(L4=0,L19&gt;=0), "",L19/L4)</f>
        <v>0</v>
      </c>
      <c r="N19" s="44"/>
      <c r="O19" s="129">
        <f>+'N EERR PIEDEM'!E15</f>
        <v>0</v>
      </c>
      <c r="P19" s="30">
        <f>IF(AND(O4=0,O19&gt;=0), "",O19/O4)</f>
        <v>0</v>
      </c>
      <c r="Q19" s="44"/>
      <c r="R19" s="30" t="str">
        <f t="shared" si="1"/>
        <v/>
      </c>
      <c r="S19" s="130">
        <f>+L19+O19</f>
        <v>0</v>
      </c>
      <c r="T19" s="30">
        <f>IF(AND(S4=0,S19&gt;=0), "",S19/S4)</f>
        <v>0</v>
      </c>
      <c r="U19" s="44"/>
      <c r="V19" s="131"/>
      <c r="W19" s="30" t="str">
        <f>IF(AND(V4=0,V19&gt;=0), "",V19/V4)</f>
        <v/>
      </c>
      <c r="X19" s="47" t="str">
        <f t="shared" si="2"/>
        <v/>
      </c>
      <c r="Y19" s="129">
        <f>+'N EERR PIEDEM'!F15</f>
        <v>0</v>
      </c>
      <c r="Z19" s="30">
        <f>IF(AND(Y4=0,Y19&gt;=0), "",Y19/Y4)</f>
        <v>0</v>
      </c>
      <c r="AA19" s="44"/>
      <c r="AB19" s="30" t="str">
        <f t="shared" si="3"/>
        <v/>
      </c>
      <c r="AC19" s="130">
        <f>+S19+Y19</f>
        <v>0</v>
      </c>
      <c r="AD19" s="30">
        <f>IF(AND(AC4=0,AC19&gt;=0), "",AC19/AC4)</f>
        <v>0</v>
      </c>
      <c r="AE19" s="44"/>
      <c r="AF19" s="129">
        <f>+'N EERR PIEDEM'!G15</f>
        <v>0</v>
      </c>
      <c r="AG19" s="30">
        <f>IF(AND(AF4=0,AF19&gt;=0), "",AF19/AF4)</f>
        <v>0</v>
      </c>
      <c r="AH19" s="44"/>
      <c r="AI19" s="30" t="str">
        <f t="shared" si="4"/>
        <v/>
      </c>
      <c r="AJ19" s="130">
        <f t="shared" si="16"/>
        <v>0</v>
      </c>
      <c r="AK19" s="30">
        <f>IF(AND(AJ4=0,AJ19&gt;=0), "",AJ19/AJ4)</f>
        <v>0</v>
      </c>
      <c r="AL19" s="44"/>
      <c r="AM19" s="129">
        <f>+'N EERR PIEDEM'!H15</f>
        <v>0</v>
      </c>
      <c r="AN19" s="30">
        <f>IF(AND(AM4=0,AM19&gt;=0), "",AM19/AM4)</f>
        <v>0</v>
      </c>
      <c r="AO19" s="44"/>
      <c r="AP19" s="30" t="str">
        <f t="shared" si="5"/>
        <v/>
      </c>
      <c r="AQ19" s="130">
        <f t="shared" si="17"/>
        <v>0</v>
      </c>
      <c r="AR19" s="30">
        <f>IF(AND(AQ4=0,AQ19&gt;=0), "",AQ19/AQ4)</f>
        <v>0</v>
      </c>
      <c r="AS19" s="44"/>
      <c r="AT19" s="131">
        <f>+V19*2</f>
        <v>0</v>
      </c>
      <c r="AU19" s="30" t="str">
        <f>IF(AND(AT4=0,AT19&gt;=0), "",AT19/AT4)</f>
        <v/>
      </c>
      <c r="AV19" s="47" t="str">
        <f t="shared" si="6"/>
        <v/>
      </c>
      <c r="AW19" s="131">
        <f>+AQ19/6</f>
        <v>0</v>
      </c>
      <c r="AX19" s="30">
        <f>IF(AND(AW4=0,AW19&gt;=0), "",AW19/AW4)</f>
        <v>0</v>
      </c>
      <c r="AY19" s="44"/>
      <c r="AZ19" s="131">
        <f>+AT19/6</f>
        <v>0</v>
      </c>
      <c r="BA19" s="30" t="str">
        <f>IF(AND(AZ4=0,AZ19&gt;=0), "",AZ19/AZ4)</f>
        <v/>
      </c>
      <c r="BB19" s="47" t="str">
        <f t="shared" si="7"/>
        <v/>
      </c>
      <c r="BC19" s="129">
        <f>+'N EERR PIEDEM'!I15</f>
        <v>0</v>
      </c>
      <c r="BD19" s="30" t="str">
        <f>IF(AND(BC4=0,BC19&gt;=0), "",BC19/BC4)</f>
        <v/>
      </c>
      <c r="BE19" s="44"/>
      <c r="BF19" s="30" t="str">
        <f t="shared" si="8"/>
        <v/>
      </c>
      <c r="BG19" s="130">
        <f>+AQ19+BC19</f>
        <v>0</v>
      </c>
      <c r="BH19" s="30">
        <f>IF(AND(BG4=0,BG19&gt;=0), "",BG19/BG4)</f>
        <v>0</v>
      </c>
      <c r="BI19" s="44"/>
      <c r="BJ19" s="129">
        <f>+'N EERR PIEDEM'!J15</f>
        <v>0</v>
      </c>
      <c r="BK19" s="30" t="str">
        <f>IF(AND(BJ4=0,BJ19&gt;=0), "",BJ19/BJ4)</f>
        <v/>
      </c>
      <c r="BL19" s="44"/>
      <c r="BM19" s="30" t="str">
        <f t="shared" si="9"/>
        <v/>
      </c>
      <c r="BN19" s="130">
        <f>+BG19+BJ19</f>
        <v>0</v>
      </c>
      <c r="BO19" s="30">
        <f>IF(AND(BN4=0,BN19&gt;=0), "",BN19/BN4)</f>
        <v>0</v>
      </c>
      <c r="BP19" s="44"/>
      <c r="BQ19" s="129">
        <f>+'N EERR PIEDEM'!K15</f>
        <v>0</v>
      </c>
      <c r="BR19" s="30" t="str">
        <f>IF(AND(BQ4=0,BQ19&gt;=0), "",BQ19/BQ4)</f>
        <v/>
      </c>
      <c r="BS19" s="44"/>
      <c r="BT19" s="30" t="str">
        <f t="shared" si="10"/>
        <v/>
      </c>
      <c r="BU19" s="130">
        <f>+BN19+BQ19</f>
        <v>0</v>
      </c>
      <c r="BV19" s="30">
        <f>IF(AND(BU4=0,BU19&gt;=0), "",BU19/BU4)</f>
        <v>0</v>
      </c>
      <c r="BW19" s="44"/>
      <c r="BX19" s="131">
        <f>+AZ19*9</f>
        <v>0</v>
      </c>
      <c r="BY19" s="30" t="str">
        <f>IF(AND(BX4=0,BX19&gt;=0), "",BX19/BX4)</f>
        <v/>
      </c>
      <c r="BZ19" s="47" t="str">
        <f t="shared" si="11"/>
        <v/>
      </c>
      <c r="CA19" s="129">
        <f>+'N EERR PIEDEM'!L15</f>
        <v>0</v>
      </c>
      <c r="CB19" s="30" t="str">
        <f>IF(AND(CA4=0,CA19&gt;=0), "",CA19/CA4)</f>
        <v/>
      </c>
      <c r="CC19" s="44"/>
      <c r="CD19" s="30" t="str">
        <f t="shared" si="12"/>
        <v/>
      </c>
      <c r="CE19" s="130">
        <f>+BU19+CA19</f>
        <v>0</v>
      </c>
      <c r="CF19" s="30">
        <f>IF(AND(CE4=0,CE19&gt;=0), "",CE19/CE4)</f>
        <v>0</v>
      </c>
      <c r="CG19" s="44"/>
      <c r="CH19" s="129">
        <f>+'N EERR PIEDEM'!M15</f>
        <v>0</v>
      </c>
      <c r="CI19" s="30" t="str">
        <f>IF(AND(CH4=0,CH19&gt;=0), "",CH19/CH4)</f>
        <v/>
      </c>
      <c r="CJ19" s="44"/>
      <c r="CK19" s="30" t="str">
        <f t="shared" si="13"/>
        <v/>
      </c>
      <c r="CL19" s="130">
        <f>+CE19+CH19</f>
        <v>0</v>
      </c>
      <c r="CM19" s="30">
        <f>IF(AND(CL4=0,CL19&gt;=0), "",CL19/CL4)</f>
        <v>0</v>
      </c>
      <c r="CN19" s="44"/>
      <c r="CO19" s="129">
        <f>+'N EERR PIEDEM'!N15</f>
        <v>0</v>
      </c>
      <c r="CP19" s="30" t="str">
        <f>IF(AND(CO4=0,CO19&gt;=0), "",CO19/CO4)</f>
        <v/>
      </c>
      <c r="CQ19" s="44"/>
      <c r="CR19" s="30" t="str">
        <f t="shared" si="14"/>
        <v/>
      </c>
      <c r="CS19" s="130">
        <f>+CL19+CO19</f>
        <v>0</v>
      </c>
      <c r="CT19" s="30">
        <f>IF(AND(CS4=0,CS19&gt;=0), "",CS19/CS4)</f>
        <v>0</v>
      </c>
      <c r="CU19" s="44"/>
      <c r="CV19" s="131">
        <f t="shared" si="18"/>
        <v>0</v>
      </c>
      <c r="CW19" s="30" t="str">
        <f>IF(AND(CV4=0,CV19&gt;=0), "",CV19/CV4)</f>
        <v/>
      </c>
      <c r="CX19" s="47" t="str">
        <f t="shared" si="15"/>
        <v/>
      </c>
    </row>
    <row r="20" spans="1:102" s="3" customFormat="1" outlineLevel="1" x14ac:dyDescent="0.3">
      <c r="A20" s="29"/>
      <c r="B20" s="132"/>
      <c r="C20" s="30"/>
      <c r="D20" s="44"/>
      <c r="E20" s="132"/>
      <c r="F20" s="30"/>
      <c r="G20" s="44"/>
      <c r="H20" s="132"/>
      <c r="I20" s="30"/>
      <c r="J20" s="44"/>
      <c r="K20" s="15" t="str">
        <f t="shared" si="0"/>
        <v/>
      </c>
      <c r="L20" s="118"/>
      <c r="M20" s="30"/>
      <c r="N20" s="44"/>
      <c r="O20" s="132"/>
      <c r="P20" s="30"/>
      <c r="Q20" s="44"/>
      <c r="R20" s="15" t="str">
        <f t="shared" si="1"/>
        <v/>
      </c>
      <c r="S20" s="118"/>
      <c r="T20" s="30"/>
      <c r="U20" s="44"/>
      <c r="V20" s="133"/>
      <c r="W20" s="30"/>
      <c r="X20" s="46" t="str">
        <f t="shared" si="2"/>
        <v/>
      </c>
      <c r="Y20" s="132"/>
      <c r="Z20" s="30"/>
      <c r="AA20" s="44"/>
      <c r="AB20" s="15" t="str">
        <f t="shared" si="3"/>
        <v/>
      </c>
      <c r="AC20" s="118"/>
      <c r="AD20" s="30"/>
      <c r="AE20" s="44"/>
      <c r="AF20" s="132"/>
      <c r="AG20" s="30"/>
      <c r="AH20" s="44"/>
      <c r="AI20" s="15" t="str">
        <f t="shared" si="4"/>
        <v/>
      </c>
      <c r="AJ20" s="118">
        <f t="shared" si="16"/>
        <v>0</v>
      </c>
      <c r="AK20" s="30"/>
      <c r="AL20" s="44"/>
      <c r="AM20" s="132"/>
      <c r="AN20" s="30"/>
      <c r="AO20" s="44"/>
      <c r="AP20" s="15" t="str">
        <f t="shared" si="5"/>
        <v/>
      </c>
      <c r="AQ20" s="118">
        <f t="shared" si="17"/>
        <v>0</v>
      </c>
      <c r="AR20" s="30"/>
      <c r="AS20" s="44"/>
      <c r="AT20" s="131">
        <f>+V20*2</f>
        <v>0</v>
      </c>
      <c r="AU20" s="30"/>
      <c r="AV20" s="46" t="str">
        <f t="shared" si="6"/>
        <v/>
      </c>
      <c r="AW20" s="131">
        <f>+AQ20/6</f>
        <v>0</v>
      </c>
      <c r="AX20" s="30"/>
      <c r="AY20" s="44"/>
      <c r="AZ20" s="131">
        <f>+AT20/6</f>
        <v>0</v>
      </c>
      <c r="BA20" s="30"/>
      <c r="BB20" s="46" t="str">
        <f t="shared" si="7"/>
        <v/>
      </c>
      <c r="BC20" s="132"/>
      <c r="BD20" s="30"/>
      <c r="BE20" s="44"/>
      <c r="BF20" s="15" t="str">
        <f t="shared" si="8"/>
        <v/>
      </c>
      <c r="BG20" s="130">
        <f>+AQ20+BC20</f>
        <v>0</v>
      </c>
      <c r="BH20" s="30"/>
      <c r="BI20" s="44"/>
      <c r="BJ20" s="132"/>
      <c r="BK20" s="30"/>
      <c r="BL20" s="44"/>
      <c r="BM20" s="15" t="str">
        <f t="shared" si="9"/>
        <v/>
      </c>
      <c r="BN20" s="118">
        <f>+BG20+BJ20</f>
        <v>0</v>
      </c>
      <c r="BO20" s="30"/>
      <c r="BP20" s="44"/>
      <c r="BQ20" s="132"/>
      <c r="BR20" s="30"/>
      <c r="BS20" s="44"/>
      <c r="BT20" s="15" t="str">
        <f t="shared" si="10"/>
        <v/>
      </c>
      <c r="BU20" s="118">
        <f>+BN20+BQ20</f>
        <v>0</v>
      </c>
      <c r="BV20" s="30"/>
      <c r="BW20" s="44"/>
      <c r="BX20" s="131">
        <f>+AZ20*9</f>
        <v>0</v>
      </c>
      <c r="BY20" s="30"/>
      <c r="BZ20" s="46" t="str">
        <f t="shared" si="11"/>
        <v/>
      </c>
      <c r="CA20" s="132"/>
      <c r="CB20" s="30"/>
      <c r="CC20" s="44"/>
      <c r="CD20" s="15" t="str">
        <f t="shared" si="12"/>
        <v/>
      </c>
      <c r="CE20" s="118"/>
      <c r="CF20" s="30"/>
      <c r="CG20" s="44"/>
      <c r="CH20" s="132"/>
      <c r="CI20" s="30"/>
      <c r="CJ20" s="44"/>
      <c r="CK20" s="15" t="str">
        <f t="shared" si="13"/>
        <v/>
      </c>
      <c r="CL20" s="118">
        <f>+CE20+CH20</f>
        <v>0</v>
      </c>
      <c r="CM20" s="30"/>
      <c r="CN20" s="44"/>
      <c r="CO20" s="132"/>
      <c r="CP20" s="30"/>
      <c r="CQ20" s="44"/>
      <c r="CR20" s="15" t="str">
        <f t="shared" si="14"/>
        <v/>
      </c>
      <c r="CS20" s="118">
        <f>+CL20+CO20</f>
        <v>0</v>
      </c>
      <c r="CT20" s="30"/>
      <c r="CU20" s="44"/>
      <c r="CV20" s="131">
        <f t="shared" si="18"/>
        <v>0</v>
      </c>
      <c r="CW20" s="30"/>
      <c r="CX20" s="46" t="str">
        <f t="shared" si="15"/>
        <v/>
      </c>
    </row>
    <row r="21" spans="1:102" ht="15.6" customHeight="1" x14ac:dyDescent="0.3">
      <c r="A21" s="9"/>
      <c r="B21" s="129"/>
      <c r="C21" s="14"/>
      <c r="D21" s="44"/>
      <c r="E21" s="129"/>
      <c r="F21" s="14"/>
      <c r="G21" s="44"/>
      <c r="H21" s="129"/>
      <c r="I21" s="14"/>
      <c r="J21" s="44"/>
      <c r="K21" s="32" t="str">
        <f t="shared" si="0"/>
        <v/>
      </c>
      <c r="M21" s="14"/>
      <c r="N21" s="44"/>
      <c r="O21" s="129"/>
      <c r="P21" s="14"/>
      <c r="Q21" s="44"/>
      <c r="R21" s="32" t="str">
        <f t="shared" si="1"/>
        <v/>
      </c>
      <c r="T21" s="14"/>
      <c r="U21" s="44"/>
      <c r="V21" s="131"/>
      <c r="W21" s="14"/>
      <c r="X21" s="92" t="str">
        <f t="shared" si="2"/>
        <v/>
      </c>
      <c r="Y21" s="129"/>
      <c r="Z21" s="14"/>
      <c r="AA21" s="44"/>
      <c r="AB21" s="32" t="str">
        <f t="shared" si="3"/>
        <v/>
      </c>
      <c r="AD21" s="14"/>
      <c r="AE21" s="44"/>
      <c r="AF21" s="129"/>
      <c r="AG21" s="14"/>
      <c r="AH21" s="44"/>
      <c r="AI21" s="32" t="str">
        <f t="shared" si="4"/>
        <v/>
      </c>
      <c r="AJ21" s="130">
        <f t="shared" si="16"/>
        <v>0</v>
      </c>
      <c r="AK21" s="14"/>
      <c r="AL21" s="44"/>
      <c r="AM21" s="129"/>
      <c r="AN21" s="14"/>
      <c r="AO21" s="44"/>
      <c r="AP21" s="32" t="str">
        <f t="shared" si="5"/>
        <v/>
      </c>
      <c r="AQ21" s="130">
        <f t="shared" si="17"/>
        <v>0</v>
      </c>
      <c r="AR21" s="14"/>
      <c r="AS21" s="44"/>
      <c r="AT21" s="131">
        <f>+V21*2</f>
        <v>0</v>
      </c>
      <c r="AU21" s="14"/>
      <c r="AV21" s="92" t="str">
        <f t="shared" si="6"/>
        <v/>
      </c>
      <c r="AW21" s="131">
        <f>+AQ21/6</f>
        <v>0</v>
      </c>
      <c r="AX21" s="14"/>
      <c r="AY21" s="44"/>
      <c r="AZ21" s="131">
        <f>+AT21/6</f>
        <v>0</v>
      </c>
      <c r="BA21" s="14"/>
      <c r="BB21" s="92" t="str">
        <f t="shared" si="7"/>
        <v/>
      </c>
      <c r="BC21" s="129"/>
      <c r="BD21" s="14"/>
      <c r="BE21" s="44"/>
      <c r="BF21" s="32" t="str">
        <f t="shared" si="8"/>
        <v/>
      </c>
      <c r="BG21" s="130">
        <f>+AQ21+BC21</f>
        <v>0</v>
      </c>
      <c r="BH21" s="14"/>
      <c r="BI21" s="44"/>
      <c r="BJ21" s="129"/>
      <c r="BK21" s="14"/>
      <c r="BL21" s="44"/>
      <c r="BM21" s="32" t="str">
        <f t="shared" si="9"/>
        <v/>
      </c>
      <c r="BN21" s="130">
        <f>+BG21+BJ21</f>
        <v>0</v>
      </c>
      <c r="BO21" s="14"/>
      <c r="BP21" s="44"/>
      <c r="BQ21" s="129"/>
      <c r="BR21" s="14"/>
      <c r="BS21" s="44"/>
      <c r="BT21" s="32" t="str">
        <f t="shared" si="10"/>
        <v/>
      </c>
      <c r="BU21" s="130">
        <f>+BN21+BQ21</f>
        <v>0</v>
      </c>
      <c r="BV21" s="14"/>
      <c r="BW21" s="44"/>
      <c r="BX21" s="131">
        <f>+AZ21*9</f>
        <v>0</v>
      </c>
      <c r="BY21" s="14"/>
      <c r="BZ21" s="92" t="str">
        <f t="shared" si="11"/>
        <v/>
      </c>
      <c r="CA21" s="129"/>
      <c r="CB21" s="14"/>
      <c r="CC21" s="44"/>
      <c r="CD21" s="32" t="str">
        <f t="shared" si="12"/>
        <v/>
      </c>
      <c r="CF21" s="14"/>
      <c r="CG21" s="44"/>
      <c r="CH21" s="129"/>
      <c r="CI21" s="14"/>
      <c r="CJ21" s="44"/>
      <c r="CK21" s="32" t="str">
        <f t="shared" si="13"/>
        <v/>
      </c>
      <c r="CL21" s="130">
        <f>+CE21+CH21</f>
        <v>0</v>
      </c>
      <c r="CM21" s="14"/>
      <c r="CN21" s="44"/>
      <c r="CO21" s="129"/>
      <c r="CP21" s="14"/>
      <c r="CQ21" s="44"/>
      <c r="CR21" s="32" t="str">
        <f t="shared" si="14"/>
        <v/>
      </c>
      <c r="CS21" s="130">
        <f>+CL21+CO21</f>
        <v>0</v>
      </c>
      <c r="CT21" s="14"/>
      <c r="CU21" s="44"/>
      <c r="CV21" s="131">
        <f t="shared" si="18"/>
        <v>0</v>
      </c>
      <c r="CW21" s="14"/>
      <c r="CX21" s="92" t="str">
        <f t="shared" si="15"/>
        <v/>
      </c>
    </row>
    <row r="22" spans="1:102" s="28" customFormat="1" ht="18" customHeight="1" x14ac:dyDescent="0.3">
      <c r="A22" s="19" t="s">
        <v>47</v>
      </c>
      <c r="B22" s="123">
        <f>+B23+B26+B29</f>
        <v>0</v>
      </c>
      <c r="C22" s="36" t="str">
        <f>IF(AND(B4=0,B22&gt;=0), "",B22/B4)</f>
        <v/>
      </c>
      <c r="D22" s="42"/>
      <c r="E22" s="123">
        <f>+E23+E26+E29</f>
        <v>2950.01</v>
      </c>
      <c r="F22" s="36">
        <f>IF(AND(E4=0,E22&gt;=0), "",E22/E4)</f>
        <v>0.54894535714465487</v>
      </c>
      <c r="G22" s="42"/>
      <c r="H22" s="123">
        <f>+H23+H26+H29</f>
        <v>5594.72</v>
      </c>
      <c r="I22" s="36">
        <f>IF(AND(H4=0,H22&gt;=0), "",H22/H4)</f>
        <v>0.63228992461824962</v>
      </c>
      <c r="J22" s="42"/>
      <c r="K22" s="36">
        <f t="shared" si="0"/>
        <v>0.89650882539381216</v>
      </c>
      <c r="L22" s="124">
        <f>+L23+L26+L29</f>
        <v>8544.73</v>
      </c>
      <c r="M22" s="36">
        <f>IF(AND(L4=0,L22&gt;=0), "",L22/L4)</f>
        <v>0.60079782086913514</v>
      </c>
      <c r="N22" s="42"/>
      <c r="O22" s="123">
        <f>+O23+O26+O29</f>
        <v>4636.03</v>
      </c>
      <c r="P22" s="36">
        <f>IF(AND(O4=0,O22&gt;=0), "",O22/O4)</f>
        <v>0.6080136699059534</v>
      </c>
      <c r="Q22" s="42"/>
      <c r="R22" s="36">
        <f t="shared" si="1"/>
        <v>-0.17135620728115089</v>
      </c>
      <c r="S22" s="124">
        <f>+S23+S26+S29</f>
        <v>13180.759999999998</v>
      </c>
      <c r="T22" s="36">
        <f>IF(AND(S4=0,S22&gt;=0), "",S22/S4)</f>
        <v>0.60331622186952605</v>
      </c>
      <c r="U22" s="42"/>
      <c r="V22" s="125">
        <f>+V23+V26+V29</f>
        <v>0</v>
      </c>
      <c r="W22" s="36" t="str">
        <f>IF(AND(V4=0,V22&gt;=0), "",V22/V4)</f>
        <v/>
      </c>
      <c r="X22" s="42">
        <f t="shared" si="2"/>
        <v>1</v>
      </c>
      <c r="Y22" s="123">
        <f>+Y23+Y26+Y29</f>
        <v>4845.3</v>
      </c>
      <c r="Z22" s="36">
        <f>IF(AND(Y4=0,Y22&gt;=0), "",Y22/Y4)</f>
        <v>0.64939471944139004</v>
      </c>
      <c r="AA22" s="42"/>
      <c r="AB22" s="36">
        <f t="shared" si="3"/>
        <v>4.5139914970351885E-2</v>
      </c>
      <c r="AC22" s="124">
        <f>+AC23+AC26+AC29</f>
        <v>18026.059999999998</v>
      </c>
      <c r="AD22" s="36">
        <f>IF(AND(AC4=0,AC22&gt;=0), "",AC22/AC4)</f>
        <v>0.61504674943527426</v>
      </c>
      <c r="AE22" s="42"/>
      <c r="AF22" s="123">
        <f>+AF23+AF26+AF29</f>
        <v>5834.53</v>
      </c>
      <c r="AG22" s="36">
        <f>IF(AND(AF4=0,AF22&gt;=0), "",AF22/AF4)</f>
        <v>0.6514669664998044</v>
      </c>
      <c r="AH22" s="42"/>
      <c r="AI22" s="36">
        <f t="shared" si="4"/>
        <v>0.20416279693723804</v>
      </c>
      <c r="AJ22" s="124">
        <f>+AJ23+AJ26+AJ29</f>
        <v>23860.589999999997</v>
      </c>
      <c r="AK22" s="36">
        <f>IF(AND(AJ4=0,AJ22&gt;=0), "",AJ22/AJ4)</f>
        <v>0.62357109019129486</v>
      </c>
      <c r="AL22" s="42"/>
      <c r="AM22" s="123">
        <f>+AM23+AM26+AM29</f>
        <v>6270.33</v>
      </c>
      <c r="AN22" s="36">
        <f>IF(AND(AM4=0,AM22&gt;=0), "",AM22/AM4)</f>
        <v>0.59723287491240129</v>
      </c>
      <c r="AO22" s="42"/>
      <c r="AP22" s="36">
        <f t="shared" si="5"/>
        <v>7.4693248642135737E-2</v>
      </c>
      <c r="AQ22" s="124">
        <f>+AQ23+AQ26+AQ29</f>
        <v>30130.92</v>
      </c>
      <c r="AR22" s="36">
        <f>IF(AND(AQ4=0,AQ22&gt;=0), "",AQ22/AQ4)</f>
        <v>0.61790035861821357</v>
      </c>
      <c r="AS22" s="42"/>
      <c r="AT22" s="125">
        <f>+AT23+AT26+AT29</f>
        <v>0</v>
      </c>
      <c r="AU22" s="36" t="str">
        <f>IF(AND(AT4=0,AT22&gt;=0), "",AT22/AT4)</f>
        <v/>
      </c>
      <c r="AV22" s="42">
        <f t="shared" si="6"/>
        <v>1</v>
      </c>
      <c r="AW22" s="125">
        <f>+AW23+AW26+AW29</f>
        <v>5021.82</v>
      </c>
      <c r="AX22" s="36">
        <f>IF(AND(AW4=0,AW22&gt;=0), "",AW22/AW4)</f>
        <v>0.61790035861821357</v>
      </c>
      <c r="AY22" s="42"/>
      <c r="AZ22" s="125">
        <f>+AZ23+AZ26+AZ29</f>
        <v>0</v>
      </c>
      <c r="BA22" s="36" t="str">
        <f>IF(AND(AZ4=0,AZ22&gt;=0), "",AZ22/AZ4)</f>
        <v/>
      </c>
      <c r="BB22" s="42">
        <f t="shared" si="7"/>
        <v>1</v>
      </c>
      <c r="BC22" s="123">
        <f>+BC23+BC26+BC29</f>
        <v>0</v>
      </c>
      <c r="BD22" s="36" t="str">
        <f>IF(AND(BC4=0,BC22&gt;=0), "",BC22/BC4)</f>
        <v/>
      </c>
      <c r="BE22" s="42"/>
      <c r="BF22" s="36">
        <f t="shared" si="8"/>
        <v>-1</v>
      </c>
      <c r="BG22" s="124">
        <f>+BG23+BG26+BG29</f>
        <v>30130.92</v>
      </c>
      <c r="BH22" s="36">
        <f>IF(AND(BG4=0,BG22&gt;=0), "",BG22/BG4)</f>
        <v>0.61790035861821357</v>
      </c>
      <c r="BI22" s="42"/>
      <c r="BJ22" s="123">
        <f>+BJ23+BJ26+BJ29</f>
        <v>0</v>
      </c>
      <c r="BK22" s="36" t="str">
        <f>IF(AND(BJ4=0,BJ22&gt;=0), "",BJ22/BJ4)</f>
        <v/>
      </c>
      <c r="BL22" s="42"/>
      <c r="BM22" s="36" t="str">
        <f t="shared" si="9"/>
        <v/>
      </c>
      <c r="BN22" s="124">
        <f>+BN23+BN26+BN29</f>
        <v>30130.92</v>
      </c>
      <c r="BO22" s="36">
        <f>IF(AND(BN4=0,BN22&gt;=0), "",BN22/BN4)</f>
        <v>0.61790035861821357</v>
      </c>
      <c r="BP22" s="42"/>
      <c r="BQ22" s="123">
        <f>+BQ23+BQ26+BQ29</f>
        <v>0</v>
      </c>
      <c r="BR22" s="36" t="str">
        <f>IF(AND(BQ4=0,BQ22&gt;=0), "",BQ22/BQ4)</f>
        <v/>
      </c>
      <c r="BS22" s="42"/>
      <c r="BT22" s="36" t="str">
        <f t="shared" si="10"/>
        <v/>
      </c>
      <c r="BU22" s="124">
        <f>+BU23+BU26+BU29</f>
        <v>30130.92</v>
      </c>
      <c r="BV22" s="36">
        <f>IF(AND(BU4=0,BU22&gt;=0), "",BU22/BU4)</f>
        <v>0.61790035861821357</v>
      </c>
      <c r="BW22" s="42"/>
      <c r="BX22" s="125">
        <f>+BX23+BX26+BX29</f>
        <v>0</v>
      </c>
      <c r="BY22" s="36" t="str">
        <f>IF(AND(BX4=0,BX22&gt;=0), "",BX22/BX4)</f>
        <v/>
      </c>
      <c r="BZ22" s="42">
        <f t="shared" si="11"/>
        <v>1</v>
      </c>
      <c r="CA22" s="123">
        <f>+CA23+CA26+CA29</f>
        <v>0</v>
      </c>
      <c r="CB22" s="36" t="str">
        <f>IF(AND(CA4=0,CA22&gt;=0), "",CA22/CA4)</f>
        <v/>
      </c>
      <c r="CC22" s="42"/>
      <c r="CD22" s="36" t="str">
        <f t="shared" si="12"/>
        <v/>
      </c>
      <c r="CE22" s="124">
        <f>+CE23+CE26+CE29</f>
        <v>30130.92</v>
      </c>
      <c r="CF22" s="36">
        <f>IF(AND(CE4=0,CE22&gt;=0), "",CE22/CE4)</f>
        <v>0.61790035861821357</v>
      </c>
      <c r="CG22" s="42"/>
      <c r="CH22" s="123">
        <f>+CH23+CH26+CH29</f>
        <v>0</v>
      </c>
      <c r="CI22" s="36" t="str">
        <f>IF(AND(CH4=0,CH22&gt;=0), "",CH22/CH4)</f>
        <v/>
      </c>
      <c r="CJ22" s="42"/>
      <c r="CK22" s="36" t="str">
        <f t="shared" si="13"/>
        <v/>
      </c>
      <c r="CL22" s="124">
        <f>+CL23+CL26+CL29</f>
        <v>30130.92</v>
      </c>
      <c r="CM22" s="36">
        <f>IF(AND(CL4=0,CL22&gt;=0), "",CL22/CL4)</f>
        <v>0.61790035861821357</v>
      </c>
      <c r="CN22" s="42"/>
      <c r="CO22" s="123">
        <f>+CO23+CO26+CO29</f>
        <v>0</v>
      </c>
      <c r="CP22" s="36" t="str">
        <f>IF(AND(CO4=0,CO22&gt;=0), "",CO22/CO4)</f>
        <v/>
      </c>
      <c r="CQ22" s="42"/>
      <c r="CR22" s="36" t="str">
        <f t="shared" si="14"/>
        <v/>
      </c>
      <c r="CS22" s="124">
        <f>+CS23+CS26+CS29</f>
        <v>30130.92</v>
      </c>
      <c r="CT22" s="36">
        <f>IF(AND(CS4=0,CS22&gt;=0), "",CS22/CS4)</f>
        <v>0.61790035861821357</v>
      </c>
      <c r="CU22" s="42"/>
      <c r="CV22" s="125">
        <f>+CV23+CV26+CV29</f>
        <v>0</v>
      </c>
      <c r="CW22" s="36" t="str">
        <f>IF(AND(CV4=0,CV22&gt;=0), "",CV22/CV4)</f>
        <v/>
      </c>
      <c r="CX22" s="42">
        <f t="shared" si="15"/>
        <v>1</v>
      </c>
    </row>
    <row r="23" spans="1:102" s="6" customFormat="1" hidden="1" outlineLevel="1" x14ac:dyDescent="0.3">
      <c r="A23" s="37" t="s">
        <v>48</v>
      </c>
      <c r="B23" s="126">
        <f>SUM(B24:B25)</f>
        <v>0</v>
      </c>
      <c r="C23" s="38" t="str">
        <f>IF(AND(B5=0,B23&gt;=0), "",B23/B5)</f>
        <v/>
      </c>
      <c r="D23" s="43"/>
      <c r="E23" s="126">
        <f>SUM(E24:E25)</f>
        <v>2950.01</v>
      </c>
      <c r="F23" s="38">
        <f>IF(AND(E5=0,E23&gt;=0), "",E23/E5)</f>
        <v>0.54894535714465487</v>
      </c>
      <c r="G23" s="43"/>
      <c r="H23" s="126">
        <f>SUM(H24:H25)</f>
        <v>5594.72</v>
      </c>
      <c r="I23" s="38">
        <f>IF(AND(H5=0,H23&gt;=0), "",H23/H5)</f>
        <v>0.63228992461824962</v>
      </c>
      <c r="J23" s="43"/>
      <c r="K23" s="38">
        <f t="shared" si="0"/>
        <v>0.89650882539381216</v>
      </c>
      <c r="L23" s="127">
        <f>SUM(L24:L25)</f>
        <v>8544.73</v>
      </c>
      <c r="M23" s="38">
        <f>IF(AND(L5=0,L23&gt;=0), "",L23/L5)</f>
        <v>0.60079782086913514</v>
      </c>
      <c r="N23" s="43"/>
      <c r="O23" s="126">
        <f>SUM(O24:O25)</f>
        <v>4636.03</v>
      </c>
      <c r="P23" s="38">
        <f>IF(AND(O5=0,O23&gt;=0), "",O23/O5)</f>
        <v>0.6080136699059534</v>
      </c>
      <c r="Q23" s="43"/>
      <c r="R23" s="38">
        <f t="shared" si="1"/>
        <v>-0.17135620728115089</v>
      </c>
      <c r="S23" s="127">
        <f>SUM(S24:S25)</f>
        <v>13180.759999999998</v>
      </c>
      <c r="T23" s="38">
        <f>IF(AND(S5=0,S23&gt;=0), "",S23/S5)</f>
        <v>0.60331622186952605</v>
      </c>
      <c r="U23" s="43"/>
      <c r="V23" s="128">
        <f>SUM(V24:V25)</f>
        <v>0</v>
      </c>
      <c r="W23" s="38" t="str">
        <f>IF(AND(V5=0,V23&gt;=0), "",V23/V5)</f>
        <v/>
      </c>
      <c r="X23" s="91">
        <f t="shared" si="2"/>
        <v>1</v>
      </c>
      <c r="Y23" s="126">
        <f>SUM(Y24:Y25)</f>
        <v>4845.3</v>
      </c>
      <c r="Z23" s="38">
        <f>IF(AND(Y5=0,Y23&gt;=0), "",Y23/Y5)</f>
        <v>0.64939471944139004</v>
      </c>
      <c r="AA23" s="43"/>
      <c r="AB23" s="38">
        <f t="shared" si="3"/>
        <v>4.5139914970351885E-2</v>
      </c>
      <c r="AC23" s="127">
        <f>SUM(AC24:AC25)</f>
        <v>18026.059999999998</v>
      </c>
      <c r="AD23" s="38">
        <f>IF(AND(AC5=0,AC23&gt;=0), "",AC23/AC5)</f>
        <v>0.61504674943527426</v>
      </c>
      <c r="AE23" s="43"/>
      <c r="AF23" s="126">
        <f>SUM(AF24:AF25)</f>
        <v>5834.53</v>
      </c>
      <c r="AG23" s="38">
        <f>IF(AND(AF5=0,AF23&gt;=0), "",AF23/AF5)</f>
        <v>0.6514669664998044</v>
      </c>
      <c r="AH23" s="43"/>
      <c r="AI23" s="38">
        <f t="shared" si="4"/>
        <v>0.20416279693723804</v>
      </c>
      <c r="AJ23" s="127">
        <f>SUM(AJ24:AJ25)</f>
        <v>23860.589999999997</v>
      </c>
      <c r="AK23" s="38">
        <f>IF(AND(AJ5=0,AJ23&gt;=0), "",AJ23/AJ5)</f>
        <v>0.62357109019129486</v>
      </c>
      <c r="AL23" s="43"/>
      <c r="AM23" s="126">
        <f>SUM(AM24:AM25)</f>
        <v>6270.33</v>
      </c>
      <c r="AN23" s="38">
        <f>IF(AND(AM5=0,AM23&gt;=0), "",AM23/AM5)</f>
        <v>0.59723287491240129</v>
      </c>
      <c r="AO23" s="43"/>
      <c r="AP23" s="38">
        <f t="shared" si="5"/>
        <v>7.4693248642135737E-2</v>
      </c>
      <c r="AQ23" s="127">
        <f>SUM(AQ24:AQ25)</f>
        <v>30130.92</v>
      </c>
      <c r="AR23" s="38">
        <f>IF(AND(AQ5=0,AQ23&gt;=0), "",AQ23/AQ5)</f>
        <v>0.61790035861821357</v>
      </c>
      <c r="AS23" s="43"/>
      <c r="AT23" s="128">
        <f>SUM(AT24:AT25)</f>
        <v>0</v>
      </c>
      <c r="AU23" s="38" t="str">
        <f>IF(AND(AT5=0,AT23&gt;=0), "",AT23/AT5)</f>
        <v/>
      </c>
      <c r="AV23" s="91">
        <f t="shared" si="6"/>
        <v>1</v>
      </c>
      <c r="AW23" s="128">
        <f>SUM(AW24:AW25)</f>
        <v>5021.82</v>
      </c>
      <c r="AX23" s="38">
        <f>IF(AND(AW5=0,AW23&gt;=0), "",AW23/AW5)</f>
        <v>0.61790035861821357</v>
      </c>
      <c r="AY23" s="43"/>
      <c r="AZ23" s="128">
        <f>SUM(AZ24:AZ25)</f>
        <v>0</v>
      </c>
      <c r="BA23" s="38" t="str">
        <f>IF(AND(AZ5=0,AZ23&gt;=0), "",AZ23/AZ5)</f>
        <v/>
      </c>
      <c r="BB23" s="91">
        <f t="shared" si="7"/>
        <v>1</v>
      </c>
      <c r="BC23" s="126">
        <f>SUM(BC24:BC25)</f>
        <v>0</v>
      </c>
      <c r="BD23" s="38" t="str">
        <f>IF(AND(BC5=0,BC23&gt;=0), "",BC23/BC5)</f>
        <v/>
      </c>
      <c r="BE23" s="43"/>
      <c r="BF23" s="38">
        <f t="shared" si="8"/>
        <v>-1</v>
      </c>
      <c r="BG23" s="127">
        <f>SUM(BG24:BG25)</f>
        <v>30130.92</v>
      </c>
      <c r="BH23" s="38">
        <f>IF(AND(BG5=0,BG23&gt;=0), "",BG23/BG5)</f>
        <v>0.61790035861821357</v>
      </c>
      <c r="BI23" s="43"/>
      <c r="BJ23" s="126">
        <f>SUM(BJ24:BJ25)</f>
        <v>0</v>
      </c>
      <c r="BK23" s="38" t="str">
        <f>IF(AND(BJ5=0,BJ23&gt;=0), "",BJ23/BJ5)</f>
        <v/>
      </c>
      <c r="BL23" s="43"/>
      <c r="BM23" s="38" t="str">
        <f t="shared" si="9"/>
        <v/>
      </c>
      <c r="BN23" s="127">
        <f>SUM(BN24:BN25)</f>
        <v>30130.92</v>
      </c>
      <c r="BO23" s="38">
        <f>IF(AND(BN5=0,BN23&gt;=0), "",BN23/BN5)</f>
        <v>0.61790035861821357</v>
      </c>
      <c r="BP23" s="43"/>
      <c r="BQ23" s="126">
        <f>SUM(BQ24:BQ25)</f>
        <v>0</v>
      </c>
      <c r="BR23" s="38" t="str">
        <f>IF(AND(BQ5=0,BQ23&gt;=0), "",BQ23/BQ5)</f>
        <v/>
      </c>
      <c r="BS23" s="43"/>
      <c r="BT23" s="38" t="str">
        <f t="shared" si="10"/>
        <v/>
      </c>
      <c r="BU23" s="127">
        <f>SUM(BU24:BU25)</f>
        <v>30130.92</v>
      </c>
      <c r="BV23" s="38">
        <f>IF(AND(BU5=0,BU23&gt;=0), "",BU23/BU5)</f>
        <v>0.61790035861821357</v>
      </c>
      <c r="BW23" s="43"/>
      <c r="BX23" s="128">
        <f>SUM(BX24:BX25)</f>
        <v>0</v>
      </c>
      <c r="BY23" s="38" t="str">
        <f>IF(AND(BX5=0,BX23&gt;=0), "",BX23/BX5)</f>
        <v/>
      </c>
      <c r="BZ23" s="91">
        <f t="shared" si="11"/>
        <v>1</v>
      </c>
      <c r="CA23" s="126">
        <f>SUM(CA24:CA25)</f>
        <v>0</v>
      </c>
      <c r="CB23" s="38" t="str">
        <f>IF(AND(CA5=0,CA23&gt;=0), "",CA23/CA5)</f>
        <v/>
      </c>
      <c r="CC23" s="43"/>
      <c r="CD23" s="38" t="str">
        <f t="shared" si="12"/>
        <v/>
      </c>
      <c r="CE23" s="127">
        <f>SUM(CE24:CE25)</f>
        <v>30130.92</v>
      </c>
      <c r="CF23" s="38">
        <f>IF(AND(CE5=0,CE23&gt;=0), "",CE23/CE5)</f>
        <v>0.61790035861821357</v>
      </c>
      <c r="CG23" s="43"/>
      <c r="CH23" s="126">
        <f>SUM(CH24:CH25)</f>
        <v>0</v>
      </c>
      <c r="CI23" s="38" t="str">
        <f>IF(AND(CH5=0,CH23&gt;=0), "",CH23/CH5)</f>
        <v/>
      </c>
      <c r="CJ23" s="43"/>
      <c r="CK23" s="38" t="str">
        <f t="shared" si="13"/>
        <v/>
      </c>
      <c r="CL23" s="127">
        <f>SUM(CL24:CL25)</f>
        <v>30130.92</v>
      </c>
      <c r="CM23" s="38">
        <f>IF(AND(CL5=0,CL23&gt;=0), "",CL23/CL5)</f>
        <v>0.61790035861821357</v>
      </c>
      <c r="CN23" s="43"/>
      <c r="CO23" s="126">
        <f>SUM(CO24:CO25)</f>
        <v>0</v>
      </c>
      <c r="CP23" s="38" t="str">
        <f>IF(AND(CO5=0,CO23&gt;=0), "",CO23/CO5)</f>
        <v/>
      </c>
      <c r="CQ23" s="43"/>
      <c r="CR23" s="38" t="str">
        <f t="shared" si="14"/>
        <v/>
      </c>
      <c r="CS23" s="127">
        <f>SUM(CS24:CS25)</f>
        <v>30130.92</v>
      </c>
      <c r="CT23" s="38">
        <f>IF(AND(CS5=0,CS23&gt;=0), "",CS23/CS5)</f>
        <v>0.61790035861821357</v>
      </c>
      <c r="CU23" s="43"/>
      <c r="CV23" s="128">
        <f>SUM(CV24:CV25)</f>
        <v>0</v>
      </c>
      <c r="CW23" s="38" t="str">
        <f>IF(AND(CV5=0,CV23&gt;=0), "",CV23/CV5)</f>
        <v/>
      </c>
      <c r="CX23" s="91">
        <f t="shared" si="15"/>
        <v>1</v>
      </c>
    </row>
    <row r="24" spans="1:102" hidden="1" outlineLevel="1" x14ac:dyDescent="0.3">
      <c r="A24" s="29" t="s">
        <v>49</v>
      </c>
      <c r="B24" s="129">
        <f>+'N EERR PIEDEM'!B30</f>
        <v>0</v>
      </c>
      <c r="C24" s="30" t="str">
        <f>IF(AND(B5=0,B24&gt;=0), "",B24/B5)</f>
        <v/>
      </c>
      <c r="D24" s="44"/>
      <c r="E24" s="129">
        <f>+'N EERR PIEDEM'!C30</f>
        <v>2950.01</v>
      </c>
      <c r="F24" s="30">
        <f>IF(AND(E5=0,E24&gt;=0), "",E24/E5)</f>
        <v>0.54894535714465487</v>
      </c>
      <c r="G24" s="44"/>
      <c r="H24" s="129">
        <f>+'N EERR PIEDEM'!D30</f>
        <v>5594.72</v>
      </c>
      <c r="I24" s="30">
        <f>IF(AND(H5=0,H24&gt;=0), "",H24/H5)</f>
        <v>0.63228992461824962</v>
      </c>
      <c r="J24" s="44"/>
      <c r="K24" s="30">
        <f t="shared" si="0"/>
        <v>0.89650882539381216</v>
      </c>
      <c r="L24" s="130">
        <f>+E24+H24</f>
        <v>8544.73</v>
      </c>
      <c r="M24" s="30">
        <f>IF(AND(L5=0,L24&gt;=0), "",L24/L5)</f>
        <v>0.60079782086913514</v>
      </c>
      <c r="N24" s="44"/>
      <c r="O24" s="129">
        <f>+'N EERR PIEDEM'!E30</f>
        <v>4636.03</v>
      </c>
      <c r="P24" s="30">
        <f>IF(AND(O5=0,O24&gt;=0), "",O24/O5)</f>
        <v>0.6080136699059534</v>
      </c>
      <c r="Q24" s="44"/>
      <c r="R24" s="30">
        <f t="shared" si="1"/>
        <v>-0.17135620728115089</v>
      </c>
      <c r="S24" s="130">
        <f>+L24+O24</f>
        <v>13180.759999999998</v>
      </c>
      <c r="T24" s="30">
        <f>IF(AND(S5=0,S24&gt;=0), "",S24/S5)</f>
        <v>0.60331622186952605</v>
      </c>
      <c r="U24" s="44"/>
      <c r="V24" s="131">
        <f>+V6*66.71%</f>
        <v>0</v>
      </c>
      <c r="W24" s="30" t="str">
        <f>IF(AND(V5=0,V24&gt;=0), "",V24/V5)</f>
        <v/>
      </c>
      <c r="X24" s="47">
        <f t="shared" si="2"/>
        <v>1</v>
      </c>
      <c r="Y24" s="129">
        <f>+'N EERR PIEDEM'!F30</f>
        <v>4845.3</v>
      </c>
      <c r="Z24" s="30">
        <f>IF(AND(Y5=0,Y24&gt;=0), "",Y24/Y5)</f>
        <v>0.64939471944139004</v>
      </c>
      <c r="AA24" s="44"/>
      <c r="AB24" s="30">
        <f t="shared" si="3"/>
        <v>4.5139914970351885E-2</v>
      </c>
      <c r="AC24" s="130">
        <f>+S24+Y24</f>
        <v>18026.059999999998</v>
      </c>
      <c r="AD24" s="30">
        <f>IF(AND(AC5=0,AC24&gt;=0), "",AC24/AC5)</f>
        <v>0.61504674943527426</v>
      </c>
      <c r="AE24" s="44"/>
      <c r="AF24" s="129">
        <f>+'N EERR PIEDEM'!G30</f>
        <v>5834.53</v>
      </c>
      <c r="AG24" s="30">
        <f>IF(AND(AF5=0,AF24&gt;=0), "",AF24/AF5)</f>
        <v>0.6514669664998044</v>
      </c>
      <c r="AH24" s="44"/>
      <c r="AI24" s="30">
        <f t="shared" si="4"/>
        <v>0.20416279693723804</v>
      </c>
      <c r="AJ24" s="130">
        <f t="shared" si="16"/>
        <v>23860.589999999997</v>
      </c>
      <c r="AK24" s="30">
        <f>IF(AND(AJ5=0,AJ24&gt;=0), "",AJ24/AJ5)</f>
        <v>0.62357109019129486</v>
      </c>
      <c r="AL24" s="44"/>
      <c r="AM24" s="129">
        <f>+'N EERR PIEDEM'!H30</f>
        <v>6270.33</v>
      </c>
      <c r="AN24" s="30">
        <f>IF(AND(AM5=0,AM24&gt;=0), "",AM24/AM5)</f>
        <v>0.59723287491240129</v>
      </c>
      <c r="AO24" s="44"/>
      <c r="AP24" s="30">
        <f t="shared" si="5"/>
        <v>7.4693248642135737E-2</v>
      </c>
      <c r="AQ24" s="130">
        <f t="shared" si="17"/>
        <v>30130.92</v>
      </c>
      <c r="AR24" s="30">
        <f>IF(AND(AQ5=0,AQ24&gt;=0), "",AQ24/AQ5)</f>
        <v>0.61790035861821357</v>
      </c>
      <c r="AS24" s="44"/>
      <c r="AT24" s="131">
        <f>+V24*2</f>
        <v>0</v>
      </c>
      <c r="AU24" s="30" t="str">
        <f>IF(AND(AT5=0,AT24&gt;=0), "",AT24/AT5)</f>
        <v/>
      </c>
      <c r="AV24" s="47">
        <f t="shared" si="6"/>
        <v>1</v>
      </c>
      <c r="AW24" s="131">
        <f>+AQ24/6</f>
        <v>5021.82</v>
      </c>
      <c r="AX24" s="30">
        <f>IF(AND(AW5=0,AW24&gt;=0), "",AW24/AW5)</f>
        <v>0.61790035861821357</v>
      </c>
      <c r="AY24" s="44"/>
      <c r="AZ24" s="131">
        <f>+AT24/6</f>
        <v>0</v>
      </c>
      <c r="BA24" s="30" t="str">
        <f>IF(AND(AZ5=0,AZ24&gt;=0), "",AZ24/AZ5)</f>
        <v/>
      </c>
      <c r="BB24" s="47">
        <f t="shared" si="7"/>
        <v>1</v>
      </c>
      <c r="BC24" s="129">
        <f>+'N EERR PIEDEM'!I30</f>
        <v>0</v>
      </c>
      <c r="BD24" s="30" t="str">
        <f>IF(AND(BC5=0,BC24&gt;=0), "",BC24/BC5)</f>
        <v/>
      </c>
      <c r="BE24" s="44"/>
      <c r="BF24" s="30">
        <f t="shared" si="8"/>
        <v>-1</v>
      </c>
      <c r="BG24" s="130">
        <f>+AQ24+BC24</f>
        <v>30130.92</v>
      </c>
      <c r="BH24" s="30">
        <f>IF(AND(BG5=0,BG24&gt;=0), "",BG24/BG5)</f>
        <v>0.61790035861821357</v>
      </c>
      <c r="BI24" s="44"/>
      <c r="BJ24" s="129">
        <f>+'N EERR PIEDEM'!J30</f>
        <v>0</v>
      </c>
      <c r="BK24" s="30" t="str">
        <f>IF(AND(BJ5=0,BJ24&gt;=0), "",BJ24/BJ5)</f>
        <v/>
      </c>
      <c r="BL24" s="44"/>
      <c r="BM24" s="30" t="str">
        <f t="shared" si="9"/>
        <v/>
      </c>
      <c r="BN24" s="130">
        <f>+BG24+BJ24</f>
        <v>30130.92</v>
      </c>
      <c r="BO24" s="30">
        <f>IF(AND(BN5=0,BN24&gt;=0), "",BN24/BN5)</f>
        <v>0.61790035861821357</v>
      </c>
      <c r="BP24" s="44"/>
      <c r="BQ24" s="129">
        <f>+'N EERR PIEDEM'!K30</f>
        <v>0</v>
      </c>
      <c r="BR24" s="30" t="str">
        <f>IF(AND(BQ5=0,BQ24&gt;=0), "",BQ24/BQ5)</f>
        <v/>
      </c>
      <c r="BS24" s="44"/>
      <c r="BT24" s="30" t="str">
        <f t="shared" si="10"/>
        <v/>
      </c>
      <c r="BU24" s="130">
        <f>+BN24+BQ24</f>
        <v>30130.92</v>
      </c>
      <c r="BV24" s="30">
        <f>IF(AND(BU5=0,BU24&gt;=0), "",BU24/BU5)</f>
        <v>0.61790035861821357</v>
      </c>
      <c r="BW24" s="44"/>
      <c r="BX24" s="131">
        <f>+AZ24*9</f>
        <v>0</v>
      </c>
      <c r="BY24" s="30" t="str">
        <f>IF(AND(BX5=0,BX24&gt;=0), "",BX24/BX5)</f>
        <v/>
      </c>
      <c r="BZ24" s="47">
        <f t="shared" si="11"/>
        <v>1</v>
      </c>
      <c r="CA24" s="129">
        <f>+'N EERR PIEDEM'!L30</f>
        <v>0</v>
      </c>
      <c r="CB24" s="30" t="str">
        <f>IF(AND(CA5=0,CA24&gt;=0), "",CA24/CA5)</f>
        <v/>
      </c>
      <c r="CC24" s="44"/>
      <c r="CD24" s="30" t="str">
        <f t="shared" si="12"/>
        <v/>
      </c>
      <c r="CE24" s="130">
        <f>+BU24+CA24</f>
        <v>30130.92</v>
      </c>
      <c r="CF24" s="30">
        <f>IF(AND(CE5=0,CE24&gt;=0), "",CE24/CE5)</f>
        <v>0.61790035861821357</v>
      </c>
      <c r="CG24" s="44"/>
      <c r="CH24" s="129">
        <f>+'N EERR PIEDEM'!M30</f>
        <v>0</v>
      </c>
      <c r="CI24" s="30" t="str">
        <f>IF(AND(CH5=0,CH24&gt;=0), "",CH24/CH5)</f>
        <v/>
      </c>
      <c r="CJ24" s="44"/>
      <c r="CK24" s="30" t="str">
        <f t="shared" si="13"/>
        <v/>
      </c>
      <c r="CL24" s="130">
        <f>+CE24+CH24</f>
        <v>30130.92</v>
      </c>
      <c r="CM24" s="30">
        <f>IF(AND(CL5=0,CL24&gt;=0), "",CL24/CL5)</f>
        <v>0.61790035861821357</v>
      </c>
      <c r="CN24" s="44"/>
      <c r="CO24" s="129">
        <f>+'N EERR PIEDEM'!N30</f>
        <v>0</v>
      </c>
      <c r="CP24" s="30" t="str">
        <f>IF(AND(CO5=0,CO24&gt;=0), "",CO24/CO5)</f>
        <v/>
      </c>
      <c r="CQ24" s="44"/>
      <c r="CR24" s="30" t="str">
        <f t="shared" si="14"/>
        <v/>
      </c>
      <c r="CS24" s="130">
        <f>+CL24+CO24</f>
        <v>30130.92</v>
      </c>
      <c r="CT24" s="30">
        <f>IF(AND(CS5=0,CS24&gt;=0), "",CS24/CS5)</f>
        <v>0.61790035861821357</v>
      </c>
      <c r="CU24" s="44"/>
      <c r="CV24" s="131">
        <f>+AZ24*12</f>
        <v>0</v>
      </c>
      <c r="CW24" s="30" t="str">
        <f>IF(AND(CV5=0,CV24&gt;=0), "",CV24/CV5)</f>
        <v/>
      </c>
      <c r="CX24" s="47">
        <f t="shared" si="15"/>
        <v>1</v>
      </c>
    </row>
    <row r="25" spans="1:102" hidden="1" outlineLevel="1" x14ac:dyDescent="0.3">
      <c r="A25" s="29"/>
      <c r="B25" s="129"/>
      <c r="C25" s="30"/>
      <c r="D25" s="44"/>
      <c r="E25" s="129"/>
      <c r="F25" s="30"/>
      <c r="G25" s="44"/>
      <c r="H25" s="129"/>
      <c r="I25" s="30"/>
      <c r="J25" s="44"/>
      <c r="K25" s="32" t="str">
        <f t="shared" si="0"/>
        <v/>
      </c>
      <c r="M25" s="30"/>
      <c r="N25" s="44"/>
      <c r="O25" s="129"/>
      <c r="P25" s="30"/>
      <c r="Q25" s="44"/>
      <c r="R25" s="32" t="str">
        <f t="shared" si="1"/>
        <v/>
      </c>
      <c r="T25" s="30"/>
      <c r="U25" s="44"/>
      <c r="V25" s="131"/>
      <c r="W25" s="30"/>
      <c r="X25" s="92" t="str">
        <f t="shared" si="2"/>
        <v/>
      </c>
      <c r="Y25" s="129"/>
      <c r="Z25" s="30"/>
      <c r="AA25" s="44"/>
      <c r="AB25" s="32" t="str">
        <f t="shared" si="3"/>
        <v/>
      </c>
      <c r="AD25" s="30"/>
      <c r="AE25" s="44"/>
      <c r="AF25" s="129"/>
      <c r="AG25" s="30"/>
      <c r="AH25" s="44"/>
      <c r="AI25" s="32" t="str">
        <f t="shared" si="4"/>
        <v/>
      </c>
      <c r="AJ25" s="130">
        <f t="shared" si="16"/>
        <v>0</v>
      </c>
      <c r="AK25" s="30"/>
      <c r="AL25" s="44"/>
      <c r="AM25" s="129"/>
      <c r="AN25" s="30"/>
      <c r="AO25" s="44"/>
      <c r="AP25" s="32" t="str">
        <f t="shared" si="5"/>
        <v/>
      </c>
      <c r="AQ25" s="130">
        <f t="shared" si="17"/>
        <v>0</v>
      </c>
      <c r="AR25" s="30"/>
      <c r="AS25" s="44"/>
      <c r="AT25" s="131">
        <f>+V25*2</f>
        <v>0</v>
      </c>
      <c r="AU25" s="30"/>
      <c r="AV25" s="92" t="str">
        <f t="shared" si="6"/>
        <v/>
      </c>
      <c r="AW25" s="131">
        <f>+AQ25/6</f>
        <v>0</v>
      </c>
      <c r="AX25" s="30"/>
      <c r="AY25" s="44"/>
      <c r="AZ25" s="131">
        <f>+AT25/6</f>
        <v>0</v>
      </c>
      <c r="BA25" s="30"/>
      <c r="BB25" s="92" t="str">
        <f t="shared" si="7"/>
        <v/>
      </c>
      <c r="BC25" s="129"/>
      <c r="BD25" s="30"/>
      <c r="BE25" s="44"/>
      <c r="BF25" s="32" t="str">
        <f t="shared" si="8"/>
        <v/>
      </c>
      <c r="BG25" s="130">
        <f>+AQ25+BC25</f>
        <v>0</v>
      </c>
      <c r="BH25" s="30"/>
      <c r="BI25" s="44"/>
      <c r="BJ25" s="129"/>
      <c r="BK25" s="30"/>
      <c r="BL25" s="44"/>
      <c r="BM25" s="32" t="str">
        <f t="shared" si="9"/>
        <v/>
      </c>
      <c r="BN25" s="130">
        <f>+BG25+BJ25</f>
        <v>0</v>
      </c>
      <c r="BO25" s="30"/>
      <c r="BP25" s="44"/>
      <c r="BQ25" s="129"/>
      <c r="BR25" s="30"/>
      <c r="BS25" s="44"/>
      <c r="BT25" s="32" t="str">
        <f t="shared" si="10"/>
        <v/>
      </c>
      <c r="BU25" s="130">
        <f>+BN25+BQ25</f>
        <v>0</v>
      </c>
      <c r="BV25" s="30"/>
      <c r="BW25" s="44"/>
      <c r="BX25" s="131">
        <f>+AZ25*9</f>
        <v>0</v>
      </c>
      <c r="BY25" s="30"/>
      <c r="BZ25" s="92" t="str">
        <f t="shared" si="11"/>
        <v/>
      </c>
      <c r="CA25" s="129"/>
      <c r="CB25" s="30"/>
      <c r="CC25" s="44"/>
      <c r="CD25" s="32" t="str">
        <f t="shared" si="12"/>
        <v/>
      </c>
      <c r="CF25" s="30"/>
      <c r="CG25" s="44"/>
      <c r="CH25" s="129"/>
      <c r="CI25" s="30"/>
      <c r="CJ25" s="44"/>
      <c r="CK25" s="32" t="str">
        <f t="shared" si="13"/>
        <v/>
      </c>
      <c r="CL25" s="130">
        <f>+CE25+CH25</f>
        <v>0</v>
      </c>
      <c r="CM25" s="30"/>
      <c r="CN25" s="44"/>
      <c r="CO25" s="129"/>
      <c r="CP25" s="30"/>
      <c r="CQ25" s="44"/>
      <c r="CR25" s="32" t="str">
        <f t="shared" si="14"/>
        <v/>
      </c>
      <c r="CS25" s="130">
        <f>+CL25+CO25</f>
        <v>0</v>
      </c>
      <c r="CT25" s="30"/>
      <c r="CU25" s="44"/>
      <c r="CV25" s="131">
        <f>+AZ25*12</f>
        <v>0</v>
      </c>
      <c r="CW25" s="30"/>
      <c r="CX25" s="92" t="str">
        <f t="shared" si="15"/>
        <v/>
      </c>
    </row>
    <row r="26" spans="1:102" s="6" customFormat="1" hidden="1" outlineLevel="1" x14ac:dyDescent="0.3">
      <c r="A26" s="37" t="s">
        <v>50</v>
      </c>
      <c r="B26" s="126">
        <f>SUM(B27:B28)</f>
        <v>0</v>
      </c>
      <c r="C26" s="38" t="str">
        <f>IF(AND(B10=0,B26&gt;=0), "",B26/B10)</f>
        <v/>
      </c>
      <c r="D26" s="43"/>
      <c r="E26" s="126">
        <f>SUM(E27:E28)</f>
        <v>0</v>
      </c>
      <c r="F26" s="38" t="str">
        <f>IF(AND(E10=0,E26&gt;=0), "",E26/E10)</f>
        <v/>
      </c>
      <c r="G26" s="43"/>
      <c r="H26" s="126">
        <f>SUM(H27:H28)</f>
        <v>0</v>
      </c>
      <c r="I26" s="38" t="str">
        <f>IF(AND(H10=0,H26&gt;=0), "",H26/H10)</f>
        <v/>
      </c>
      <c r="J26" s="43"/>
      <c r="K26" s="38" t="str">
        <f t="shared" si="0"/>
        <v/>
      </c>
      <c r="L26" s="127">
        <f>SUM(L27:L28)</f>
        <v>0</v>
      </c>
      <c r="M26" s="38" t="str">
        <f>IF(AND(L10=0,L26&gt;=0), "",L26/L10)</f>
        <v/>
      </c>
      <c r="N26" s="43"/>
      <c r="O26" s="126">
        <f>SUM(O27:O28)</f>
        <v>0</v>
      </c>
      <c r="P26" s="38" t="str">
        <f>IF(AND(O10=0,O26&gt;=0), "",O26/O10)</f>
        <v/>
      </c>
      <c r="Q26" s="43"/>
      <c r="R26" s="38" t="str">
        <f t="shared" si="1"/>
        <v/>
      </c>
      <c r="S26" s="127">
        <f>SUM(S27:S28)</f>
        <v>0</v>
      </c>
      <c r="T26" s="38" t="str">
        <f>IF(AND(S10=0,S26&gt;=0), "",S26/S10)</f>
        <v/>
      </c>
      <c r="U26" s="43"/>
      <c r="V26" s="128">
        <f>SUM(V27:V28)</f>
        <v>0</v>
      </c>
      <c r="W26" s="38" t="str">
        <f>IF(AND(V10=0,V26&gt;=0), "",V26/V10)</f>
        <v/>
      </c>
      <c r="X26" s="91" t="str">
        <f t="shared" si="2"/>
        <v/>
      </c>
      <c r="Y26" s="126">
        <f>SUM(Y27:Y28)</f>
        <v>0</v>
      </c>
      <c r="Z26" s="38" t="str">
        <f>IF(AND(Y10=0,Y26&gt;=0), "",Y26/Y10)</f>
        <v/>
      </c>
      <c r="AA26" s="43"/>
      <c r="AB26" s="38" t="str">
        <f t="shared" si="3"/>
        <v/>
      </c>
      <c r="AC26" s="127">
        <f>SUM(AC27:AC28)</f>
        <v>0</v>
      </c>
      <c r="AD26" s="38" t="str">
        <f>IF(AND(AC10=0,AC26&gt;=0), "",AC26/AC10)</f>
        <v/>
      </c>
      <c r="AE26" s="43"/>
      <c r="AF26" s="126">
        <f>SUM(AF27:AF28)</f>
        <v>0</v>
      </c>
      <c r="AG26" s="38" t="str">
        <f>IF(AND(AF10=0,AF26&gt;=0), "",AF26/AF10)</f>
        <v/>
      </c>
      <c r="AH26" s="43"/>
      <c r="AI26" s="38" t="str">
        <f t="shared" si="4"/>
        <v/>
      </c>
      <c r="AJ26" s="127">
        <f>SUM(AJ27:AJ28)</f>
        <v>0</v>
      </c>
      <c r="AK26" s="38" t="str">
        <f>IF(AND(AJ10=0,AJ26&gt;=0), "",AJ26/AJ10)</f>
        <v/>
      </c>
      <c r="AL26" s="43"/>
      <c r="AM26" s="126">
        <f>SUM(AM27:AM28)</f>
        <v>0</v>
      </c>
      <c r="AN26" s="38" t="str">
        <f>IF(AND(AM10=0,AM26&gt;=0), "",AM26/AM10)</f>
        <v/>
      </c>
      <c r="AO26" s="43"/>
      <c r="AP26" s="38" t="str">
        <f t="shared" si="5"/>
        <v/>
      </c>
      <c r="AQ26" s="127">
        <f>SUM(AQ27:AQ28)</f>
        <v>0</v>
      </c>
      <c r="AR26" s="38" t="str">
        <f>IF(AND(AQ10=0,AQ26&gt;=0), "",AQ26/AQ10)</f>
        <v/>
      </c>
      <c r="AS26" s="43"/>
      <c r="AT26" s="128">
        <f>SUM(AT27:AT28)</f>
        <v>0</v>
      </c>
      <c r="AU26" s="38" t="str">
        <f>IF(AND(AT10=0,AT26&gt;=0), "",AT26/AT10)</f>
        <v/>
      </c>
      <c r="AV26" s="91" t="str">
        <f t="shared" si="6"/>
        <v/>
      </c>
      <c r="AW26" s="128">
        <f>SUM(AW27:AW28)</f>
        <v>0</v>
      </c>
      <c r="AX26" s="38" t="str">
        <f>IF(AND(AW10=0,AW26&gt;=0), "",AW26/AW10)</f>
        <v/>
      </c>
      <c r="AY26" s="43"/>
      <c r="AZ26" s="128">
        <f>SUM(AZ27:AZ28)</f>
        <v>0</v>
      </c>
      <c r="BA26" s="38" t="str">
        <f>IF(AND(AZ10=0,AZ26&gt;=0), "",AZ26/AZ10)</f>
        <v/>
      </c>
      <c r="BB26" s="91" t="str">
        <f t="shared" si="7"/>
        <v/>
      </c>
      <c r="BC26" s="126">
        <f>SUM(BC27:BC28)</f>
        <v>0</v>
      </c>
      <c r="BD26" s="38" t="str">
        <f>IF(AND(BC10=0,BC26&gt;=0), "",BC26/BC10)</f>
        <v/>
      </c>
      <c r="BE26" s="43"/>
      <c r="BF26" s="38" t="str">
        <f t="shared" si="8"/>
        <v/>
      </c>
      <c r="BG26" s="127">
        <f>SUM(BG27:BG28)</f>
        <v>0</v>
      </c>
      <c r="BH26" s="38" t="str">
        <f>IF(AND(BG10=0,BG26&gt;=0), "",BG26/BG10)</f>
        <v/>
      </c>
      <c r="BI26" s="43"/>
      <c r="BJ26" s="126">
        <f>SUM(BJ27:BJ28)</f>
        <v>0</v>
      </c>
      <c r="BK26" s="38" t="str">
        <f>IF(AND(BJ10=0,BJ26&gt;=0), "",BJ26/BJ10)</f>
        <v/>
      </c>
      <c r="BL26" s="43"/>
      <c r="BM26" s="38" t="str">
        <f t="shared" si="9"/>
        <v/>
      </c>
      <c r="BN26" s="127">
        <f>SUM(BN27:BN28)</f>
        <v>0</v>
      </c>
      <c r="BO26" s="38" t="str">
        <f>IF(AND(BN10=0,BN26&gt;=0), "",BN26/BN10)</f>
        <v/>
      </c>
      <c r="BP26" s="43"/>
      <c r="BQ26" s="126">
        <f>SUM(BQ27:BQ28)</f>
        <v>0</v>
      </c>
      <c r="BR26" s="38" t="str">
        <f>IF(AND(BQ10=0,BQ26&gt;=0), "",BQ26/BQ10)</f>
        <v/>
      </c>
      <c r="BS26" s="43"/>
      <c r="BT26" s="38" t="str">
        <f t="shared" si="10"/>
        <v/>
      </c>
      <c r="BU26" s="127">
        <f>SUM(BU27:BU28)</f>
        <v>0</v>
      </c>
      <c r="BV26" s="38" t="str">
        <f>IF(AND(BU10=0,BU26&gt;=0), "",BU26/BU10)</f>
        <v/>
      </c>
      <c r="BW26" s="43"/>
      <c r="BX26" s="128">
        <f>SUM(BX27:BX28)</f>
        <v>0</v>
      </c>
      <c r="BY26" s="38" t="str">
        <f>IF(AND(BX10=0,BX26&gt;=0), "",BX26/BX10)</f>
        <v/>
      </c>
      <c r="BZ26" s="91" t="str">
        <f t="shared" si="11"/>
        <v/>
      </c>
      <c r="CA26" s="126">
        <f>SUM(CA27:CA28)</f>
        <v>0</v>
      </c>
      <c r="CB26" s="38" t="str">
        <f>IF(AND(CA10=0,CA26&gt;=0), "",CA26/CA10)</f>
        <v/>
      </c>
      <c r="CC26" s="43"/>
      <c r="CD26" s="38" t="str">
        <f t="shared" si="12"/>
        <v/>
      </c>
      <c r="CE26" s="127">
        <f>SUM(CE27:CE28)</f>
        <v>0</v>
      </c>
      <c r="CF26" s="38" t="str">
        <f>IF(AND(CE10=0,CE26&gt;=0), "",CE26/CE10)</f>
        <v/>
      </c>
      <c r="CG26" s="43"/>
      <c r="CH26" s="126">
        <f>SUM(CH27:CH28)</f>
        <v>0</v>
      </c>
      <c r="CI26" s="38" t="str">
        <f>IF(AND(CH10=0,CH26&gt;=0), "",CH26/CH10)</f>
        <v/>
      </c>
      <c r="CJ26" s="43"/>
      <c r="CK26" s="38" t="str">
        <f t="shared" si="13"/>
        <v/>
      </c>
      <c r="CL26" s="127">
        <f>SUM(CL27:CL28)</f>
        <v>0</v>
      </c>
      <c r="CM26" s="38" t="str">
        <f>IF(AND(CL10=0,CL26&gt;=0), "",CL26/CL10)</f>
        <v/>
      </c>
      <c r="CN26" s="43"/>
      <c r="CO26" s="126">
        <f>SUM(CO27:CO28)</f>
        <v>0</v>
      </c>
      <c r="CP26" s="38" t="str">
        <f>IF(AND(CO10=0,CO26&gt;=0), "",CO26/CO10)</f>
        <v/>
      </c>
      <c r="CQ26" s="43"/>
      <c r="CR26" s="38" t="str">
        <f t="shared" si="14"/>
        <v/>
      </c>
      <c r="CS26" s="127">
        <f>SUM(CS27:CS28)</f>
        <v>0</v>
      </c>
      <c r="CT26" s="38" t="str">
        <f>IF(AND(CS10=0,CS26&gt;=0), "",CS26/CS10)</f>
        <v/>
      </c>
      <c r="CU26" s="43"/>
      <c r="CV26" s="128">
        <f>SUM(CV27:CV28)</f>
        <v>0</v>
      </c>
      <c r="CW26" s="38" t="str">
        <f>IF(AND(CV10=0,CV26&gt;=0), "",CV26/CV10)</f>
        <v/>
      </c>
      <c r="CX26" s="91" t="str">
        <f t="shared" si="15"/>
        <v/>
      </c>
    </row>
    <row r="27" spans="1:102" hidden="1" outlineLevel="1" x14ac:dyDescent="0.3">
      <c r="A27" s="29" t="s">
        <v>51</v>
      </c>
      <c r="B27" s="129">
        <f>+'N EERR PIEDEM'!B31</f>
        <v>0</v>
      </c>
      <c r="C27" s="30" t="str">
        <f>IF(AND(B10=0,B27&gt;=0), "",B27/B10)</f>
        <v/>
      </c>
      <c r="D27" s="44"/>
      <c r="E27" s="129">
        <f>+'N EERR PIEDEM'!C31</f>
        <v>0</v>
      </c>
      <c r="F27" s="30" t="str">
        <f>IF(AND(E10=0,E27&gt;=0), "",E27/E10)</f>
        <v/>
      </c>
      <c r="G27" s="44"/>
      <c r="H27" s="129">
        <f>+'N EERR PIEDEM'!D31</f>
        <v>0</v>
      </c>
      <c r="I27" s="30" t="str">
        <f>IF(AND(H10=0,H27&gt;=0), "",H27/H10)</f>
        <v/>
      </c>
      <c r="J27" s="44"/>
      <c r="K27" s="30" t="str">
        <f t="shared" si="0"/>
        <v/>
      </c>
      <c r="L27" s="130">
        <f>+E27+H27</f>
        <v>0</v>
      </c>
      <c r="M27" s="30" t="str">
        <f>IF(AND(L10=0,L27&gt;=0), "",L27/L10)</f>
        <v/>
      </c>
      <c r="N27" s="44"/>
      <c r="O27" s="129">
        <f>+'N EERR PIEDEM'!E31</f>
        <v>0</v>
      </c>
      <c r="P27" s="30" t="str">
        <f>IF(AND(O10=0,O27&gt;=0), "",O27/O10)</f>
        <v/>
      </c>
      <c r="Q27" s="44"/>
      <c r="R27" s="30" t="str">
        <f t="shared" si="1"/>
        <v/>
      </c>
      <c r="S27" s="130">
        <f>+L27+O27</f>
        <v>0</v>
      </c>
      <c r="T27" s="30" t="str">
        <f>IF(AND(S10=0,S27&gt;=0), "",S27/S10)</f>
        <v/>
      </c>
      <c r="U27" s="44"/>
      <c r="V27" s="131"/>
      <c r="W27" s="30" t="str">
        <f>IF(AND(V10=0,V27&gt;=0), "",V27/V10)</f>
        <v/>
      </c>
      <c r="X27" s="47" t="str">
        <f t="shared" si="2"/>
        <v/>
      </c>
      <c r="Y27" s="129">
        <f>+'N EERR PIEDEM'!F31</f>
        <v>0</v>
      </c>
      <c r="Z27" s="30" t="str">
        <f>IF(AND(Y10=0,Y27&gt;=0), "",Y27/Y10)</f>
        <v/>
      </c>
      <c r="AA27" s="44"/>
      <c r="AB27" s="30" t="str">
        <f t="shared" si="3"/>
        <v/>
      </c>
      <c r="AC27" s="130">
        <f>+S27+Y27</f>
        <v>0</v>
      </c>
      <c r="AD27" s="30" t="str">
        <f>IF(AND(AC10=0,AC27&gt;=0), "",AC27/AC10)</f>
        <v/>
      </c>
      <c r="AE27" s="44"/>
      <c r="AF27" s="129">
        <f>+'N EERR PIEDEM'!G31</f>
        <v>0</v>
      </c>
      <c r="AG27" s="30" t="str">
        <f>IF(AND(AF10=0,AF27&gt;=0), "",AF27/AF10)</f>
        <v/>
      </c>
      <c r="AH27" s="44"/>
      <c r="AI27" s="30" t="str">
        <f t="shared" si="4"/>
        <v/>
      </c>
      <c r="AJ27" s="130">
        <f t="shared" si="16"/>
        <v>0</v>
      </c>
      <c r="AK27" s="30" t="str">
        <f>IF(AND(AJ10=0,AJ27&gt;=0), "",AJ27/AJ10)</f>
        <v/>
      </c>
      <c r="AL27" s="44"/>
      <c r="AM27" s="129">
        <f>+'N EERR PIEDEM'!H31</f>
        <v>0</v>
      </c>
      <c r="AN27" s="30" t="str">
        <f>IF(AND(AM10=0,AM27&gt;=0), "",AM27/AM10)</f>
        <v/>
      </c>
      <c r="AO27" s="44"/>
      <c r="AP27" s="30" t="str">
        <f t="shared" si="5"/>
        <v/>
      </c>
      <c r="AQ27" s="130">
        <f t="shared" si="17"/>
        <v>0</v>
      </c>
      <c r="AR27" s="30" t="str">
        <f>IF(AND(AQ10=0,AQ27&gt;=0), "",AQ27/AQ10)</f>
        <v/>
      </c>
      <c r="AS27" s="44"/>
      <c r="AT27" s="131">
        <f>+V27*2</f>
        <v>0</v>
      </c>
      <c r="AU27" s="30" t="str">
        <f>IF(AND(AT10=0,AT27&gt;=0), "",AT27/AT10)</f>
        <v/>
      </c>
      <c r="AV27" s="47" t="str">
        <f t="shared" si="6"/>
        <v/>
      </c>
      <c r="AW27" s="131">
        <f>+AQ27/6</f>
        <v>0</v>
      </c>
      <c r="AX27" s="30" t="str">
        <f>IF(AND(AW10=0,AW27&gt;=0), "",AW27/AW10)</f>
        <v/>
      </c>
      <c r="AY27" s="44"/>
      <c r="AZ27" s="131">
        <f>+AT27/6</f>
        <v>0</v>
      </c>
      <c r="BA27" s="30" t="str">
        <f>IF(AND(AZ10=0,AZ27&gt;=0), "",AZ27/AZ10)</f>
        <v/>
      </c>
      <c r="BB27" s="47" t="str">
        <f t="shared" si="7"/>
        <v/>
      </c>
      <c r="BC27" s="129">
        <f>+'N EERR PIEDEM'!I31</f>
        <v>0</v>
      </c>
      <c r="BD27" s="30" t="str">
        <f>IF(AND(BC10=0,BC27&gt;=0), "",BC27/BC10)</f>
        <v/>
      </c>
      <c r="BE27" s="44"/>
      <c r="BF27" s="30" t="str">
        <f t="shared" si="8"/>
        <v/>
      </c>
      <c r="BG27" s="130">
        <f>+AQ27+BC27</f>
        <v>0</v>
      </c>
      <c r="BH27" s="30" t="str">
        <f>IF(AND(BG10=0,BG27&gt;=0), "",BG27/BG10)</f>
        <v/>
      </c>
      <c r="BI27" s="44"/>
      <c r="BJ27" s="129">
        <f>+'N EERR PIEDEM'!J31</f>
        <v>0</v>
      </c>
      <c r="BK27" s="30" t="str">
        <f>IF(AND(BJ10=0,BJ27&gt;=0), "",BJ27/BJ10)</f>
        <v/>
      </c>
      <c r="BL27" s="44"/>
      <c r="BM27" s="30" t="str">
        <f t="shared" si="9"/>
        <v/>
      </c>
      <c r="BN27" s="130">
        <f>+BG27+BJ27</f>
        <v>0</v>
      </c>
      <c r="BO27" s="30" t="str">
        <f>IF(AND(BN10=0,BN27&gt;=0), "",BN27/BN10)</f>
        <v/>
      </c>
      <c r="BP27" s="44"/>
      <c r="BQ27" s="129">
        <f>+'N EERR PIEDEM'!K31</f>
        <v>0</v>
      </c>
      <c r="BR27" s="30" t="str">
        <f>IF(AND(BQ10=0,BQ27&gt;=0), "",BQ27/BQ10)</f>
        <v/>
      </c>
      <c r="BS27" s="44"/>
      <c r="BT27" s="30" t="str">
        <f t="shared" si="10"/>
        <v/>
      </c>
      <c r="BU27" s="130">
        <f>+BN27+BQ27</f>
        <v>0</v>
      </c>
      <c r="BV27" s="30" t="str">
        <f>IF(AND(BU10=0,BU27&gt;=0), "",BU27/BU10)</f>
        <v/>
      </c>
      <c r="BW27" s="44"/>
      <c r="BX27" s="131">
        <f>+AZ27*9</f>
        <v>0</v>
      </c>
      <c r="BY27" s="30" t="str">
        <f>IF(AND(BX10=0,BX27&gt;=0), "",BX27/BX10)</f>
        <v/>
      </c>
      <c r="BZ27" s="47" t="str">
        <f t="shared" si="11"/>
        <v/>
      </c>
      <c r="CA27" s="129">
        <f>+'N EERR PIEDEM'!L31</f>
        <v>0</v>
      </c>
      <c r="CB27" s="30" t="str">
        <f>IF(AND(CA10=0,CA27&gt;=0), "",CA27/CA10)</f>
        <v/>
      </c>
      <c r="CC27" s="44"/>
      <c r="CD27" s="30" t="str">
        <f t="shared" si="12"/>
        <v/>
      </c>
      <c r="CE27" s="130">
        <f>+BU27+CA27</f>
        <v>0</v>
      </c>
      <c r="CF27" s="30" t="str">
        <f>IF(AND(CE10=0,CE27&gt;=0), "",CE27/CE10)</f>
        <v/>
      </c>
      <c r="CG27" s="44"/>
      <c r="CH27" s="129">
        <f>+'N EERR PIEDEM'!M31</f>
        <v>0</v>
      </c>
      <c r="CI27" s="30" t="str">
        <f>IF(AND(CH10=0,CH27&gt;=0), "",CH27/CH10)</f>
        <v/>
      </c>
      <c r="CJ27" s="44"/>
      <c r="CK27" s="30" t="str">
        <f t="shared" si="13"/>
        <v/>
      </c>
      <c r="CL27" s="130">
        <f>+CE27+CH27</f>
        <v>0</v>
      </c>
      <c r="CM27" s="30" t="str">
        <f>IF(AND(CL10=0,CL27&gt;=0), "",CL27/CL10)</f>
        <v/>
      </c>
      <c r="CN27" s="44"/>
      <c r="CO27" s="129">
        <f>+'N EERR PIEDEM'!N31</f>
        <v>0</v>
      </c>
      <c r="CP27" s="30" t="str">
        <f>IF(AND(CO10=0,CO27&gt;=0), "",CO27/CO10)</f>
        <v/>
      </c>
      <c r="CQ27" s="44"/>
      <c r="CR27" s="30" t="str">
        <f t="shared" si="14"/>
        <v/>
      </c>
      <c r="CS27" s="130">
        <f>+CL27+CO27</f>
        <v>0</v>
      </c>
      <c r="CT27" s="30" t="str">
        <f>IF(AND(CS10=0,CS27&gt;=0), "",CS27/CS10)</f>
        <v/>
      </c>
      <c r="CU27" s="44"/>
      <c r="CV27" s="131">
        <f>+AZ27*12</f>
        <v>0</v>
      </c>
      <c r="CW27" s="30" t="str">
        <f>IF(AND(CV10=0,CV27&gt;=0), "",CV27/CV10)</f>
        <v/>
      </c>
      <c r="CX27" s="47" t="str">
        <f t="shared" si="15"/>
        <v/>
      </c>
    </row>
    <row r="28" spans="1:102" hidden="1" outlineLevel="1" x14ac:dyDescent="0.3">
      <c r="A28" s="29"/>
      <c r="B28" s="129"/>
      <c r="C28" s="30"/>
      <c r="D28" s="44"/>
      <c r="E28" s="129"/>
      <c r="F28" s="30"/>
      <c r="G28" s="44"/>
      <c r="H28" s="129"/>
      <c r="I28" s="30"/>
      <c r="J28" s="44"/>
      <c r="K28" s="32" t="str">
        <f t="shared" si="0"/>
        <v/>
      </c>
      <c r="M28" s="30"/>
      <c r="N28" s="44"/>
      <c r="O28" s="129"/>
      <c r="P28" s="30"/>
      <c r="Q28" s="44"/>
      <c r="R28" s="32" t="str">
        <f t="shared" si="1"/>
        <v/>
      </c>
      <c r="T28" s="30"/>
      <c r="U28" s="44"/>
      <c r="V28" s="131"/>
      <c r="W28" s="30"/>
      <c r="X28" s="92" t="str">
        <f t="shared" si="2"/>
        <v/>
      </c>
      <c r="Y28" s="129"/>
      <c r="Z28" s="30"/>
      <c r="AA28" s="44"/>
      <c r="AB28" s="32" t="str">
        <f t="shared" si="3"/>
        <v/>
      </c>
      <c r="AD28" s="30"/>
      <c r="AE28" s="44"/>
      <c r="AF28" s="129"/>
      <c r="AG28" s="30"/>
      <c r="AH28" s="44"/>
      <c r="AI28" s="32" t="str">
        <f t="shared" si="4"/>
        <v/>
      </c>
      <c r="AJ28" s="130">
        <f t="shared" si="16"/>
        <v>0</v>
      </c>
      <c r="AK28" s="30"/>
      <c r="AL28" s="44"/>
      <c r="AM28" s="129"/>
      <c r="AN28" s="30"/>
      <c r="AO28" s="44"/>
      <c r="AP28" s="32" t="str">
        <f t="shared" si="5"/>
        <v/>
      </c>
      <c r="AQ28" s="130">
        <f t="shared" si="17"/>
        <v>0</v>
      </c>
      <c r="AR28" s="30"/>
      <c r="AS28" s="44"/>
      <c r="AT28" s="131">
        <f>+V28*2</f>
        <v>0</v>
      </c>
      <c r="AU28" s="30"/>
      <c r="AV28" s="92" t="str">
        <f t="shared" si="6"/>
        <v/>
      </c>
      <c r="AW28" s="131">
        <f>+AQ28/6</f>
        <v>0</v>
      </c>
      <c r="AX28" s="30"/>
      <c r="AY28" s="44"/>
      <c r="AZ28" s="131">
        <f>+AT28/6</f>
        <v>0</v>
      </c>
      <c r="BA28" s="30"/>
      <c r="BB28" s="92" t="str">
        <f t="shared" si="7"/>
        <v/>
      </c>
      <c r="BC28" s="129"/>
      <c r="BD28" s="30"/>
      <c r="BE28" s="44"/>
      <c r="BF28" s="32" t="str">
        <f t="shared" si="8"/>
        <v/>
      </c>
      <c r="BG28" s="130">
        <f>+AQ28+BC28</f>
        <v>0</v>
      </c>
      <c r="BH28" s="30"/>
      <c r="BI28" s="44"/>
      <c r="BJ28" s="129"/>
      <c r="BK28" s="30"/>
      <c r="BL28" s="44"/>
      <c r="BM28" s="32" t="str">
        <f t="shared" si="9"/>
        <v/>
      </c>
      <c r="BN28" s="130">
        <f>+BG28+BJ28</f>
        <v>0</v>
      </c>
      <c r="BO28" s="30"/>
      <c r="BP28" s="44"/>
      <c r="BQ28" s="129"/>
      <c r="BR28" s="30"/>
      <c r="BS28" s="44"/>
      <c r="BT28" s="32" t="str">
        <f t="shared" si="10"/>
        <v/>
      </c>
      <c r="BU28" s="130">
        <f>+BN28+BQ28</f>
        <v>0</v>
      </c>
      <c r="BV28" s="30"/>
      <c r="BW28" s="44"/>
      <c r="BX28" s="131">
        <f>+AZ28*9</f>
        <v>0</v>
      </c>
      <c r="BY28" s="30"/>
      <c r="BZ28" s="92" t="str">
        <f t="shared" si="11"/>
        <v/>
      </c>
      <c r="CA28" s="129"/>
      <c r="CB28" s="30"/>
      <c r="CC28" s="44"/>
      <c r="CD28" s="32" t="str">
        <f t="shared" si="12"/>
        <v/>
      </c>
      <c r="CF28" s="30"/>
      <c r="CG28" s="44"/>
      <c r="CH28" s="129"/>
      <c r="CI28" s="30"/>
      <c r="CJ28" s="44"/>
      <c r="CK28" s="32" t="str">
        <f t="shared" si="13"/>
        <v/>
      </c>
      <c r="CL28" s="130">
        <f>+CE28+CH28</f>
        <v>0</v>
      </c>
      <c r="CM28" s="30"/>
      <c r="CN28" s="44"/>
      <c r="CO28" s="129"/>
      <c r="CP28" s="30"/>
      <c r="CQ28" s="44"/>
      <c r="CR28" s="32" t="str">
        <f t="shared" si="14"/>
        <v/>
      </c>
      <c r="CS28" s="130">
        <f>+CL28+CO28</f>
        <v>0</v>
      </c>
      <c r="CT28" s="30"/>
      <c r="CU28" s="44"/>
      <c r="CV28" s="131">
        <f>+AZ28*12</f>
        <v>0</v>
      </c>
      <c r="CW28" s="30"/>
      <c r="CX28" s="92" t="str">
        <f t="shared" si="15"/>
        <v/>
      </c>
    </row>
    <row r="29" spans="1:102" s="6" customFormat="1" hidden="1" outlineLevel="1" x14ac:dyDescent="0.3">
      <c r="A29" s="37" t="s">
        <v>54</v>
      </c>
      <c r="B29" s="126">
        <f>SUM(B30:B31)</f>
        <v>0</v>
      </c>
      <c r="C29" s="38" t="str">
        <f>IF(AND(B15=0,B29&gt;=0), "",B29/B15)</f>
        <v/>
      </c>
      <c r="D29" s="43"/>
      <c r="E29" s="126">
        <f>SUM(E30:E31)</f>
        <v>0</v>
      </c>
      <c r="F29" s="38" t="str">
        <f>IF(AND(E15=0,E29&gt;=0), "",E29/E15)</f>
        <v/>
      </c>
      <c r="G29" s="43"/>
      <c r="H29" s="126">
        <f>SUM(H30:H31)</f>
        <v>0</v>
      </c>
      <c r="I29" s="38" t="str">
        <f>IF(AND(H15=0,H29&gt;=0), "",H29/H15)</f>
        <v/>
      </c>
      <c r="J29" s="43"/>
      <c r="K29" s="38" t="str">
        <f t="shared" si="0"/>
        <v/>
      </c>
      <c r="L29" s="127">
        <f>SUM(L30:L31)</f>
        <v>0</v>
      </c>
      <c r="M29" s="38" t="str">
        <f>IF(AND(L15=0,L29&gt;=0), "",L29/L15)</f>
        <v/>
      </c>
      <c r="N29" s="43"/>
      <c r="O29" s="126">
        <f>SUM(O30:O31)</f>
        <v>0</v>
      </c>
      <c r="P29" s="38" t="str">
        <f>IF(AND(O15=0,O29&gt;=0), "",O29/O15)</f>
        <v/>
      </c>
      <c r="Q29" s="43"/>
      <c r="R29" s="38" t="str">
        <f t="shared" si="1"/>
        <v/>
      </c>
      <c r="S29" s="127">
        <f>SUM(S30:S31)</f>
        <v>0</v>
      </c>
      <c r="T29" s="38" t="str">
        <f>IF(AND(S15=0,S29&gt;=0), "",S29/S15)</f>
        <v/>
      </c>
      <c r="U29" s="43"/>
      <c r="V29" s="128">
        <f>SUM(V30:V31)</f>
        <v>0</v>
      </c>
      <c r="W29" s="38" t="str">
        <f>IF(AND(V15=0,V29&gt;=0), "",V29/V15)</f>
        <v/>
      </c>
      <c r="X29" s="91" t="str">
        <f t="shared" si="2"/>
        <v/>
      </c>
      <c r="Y29" s="126">
        <f>SUM(Y30:Y31)</f>
        <v>0</v>
      </c>
      <c r="Z29" s="38" t="str">
        <f>IF(AND(Y15=0,Y29&gt;=0), "",Y29/Y15)</f>
        <v/>
      </c>
      <c r="AA29" s="43"/>
      <c r="AB29" s="38" t="str">
        <f t="shared" si="3"/>
        <v/>
      </c>
      <c r="AC29" s="127">
        <f>SUM(AC30:AC31)</f>
        <v>0</v>
      </c>
      <c r="AD29" s="38" t="str">
        <f>IF(AND(AC15=0,AC29&gt;=0), "",AC29/AC15)</f>
        <v/>
      </c>
      <c r="AE29" s="43"/>
      <c r="AF29" s="126">
        <f>SUM(AF30:AF31)</f>
        <v>0</v>
      </c>
      <c r="AG29" s="38" t="str">
        <f>IF(AND(AF15=0,AF29&gt;=0), "",AF29/AF15)</f>
        <v/>
      </c>
      <c r="AH29" s="43"/>
      <c r="AI29" s="38" t="str">
        <f t="shared" si="4"/>
        <v/>
      </c>
      <c r="AJ29" s="127">
        <f>SUM(AJ30:AJ31)</f>
        <v>0</v>
      </c>
      <c r="AK29" s="38" t="str">
        <f>IF(AND(AJ15=0,AJ29&gt;=0), "",AJ29/AJ15)</f>
        <v/>
      </c>
      <c r="AL29" s="43"/>
      <c r="AM29" s="126">
        <f>SUM(AM30:AM31)</f>
        <v>0</v>
      </c>
      <c r="AN29" s="38" t="str">
        <f>IF(AND(AM15=0,AM29&gt;=0), "",AM29/AM15)</f>
        <v/>
      </c>
      <c r="AO29" s="43"/>
      <c r="AP29" s="38" t="str">
        <f t="shared" si="5"/>
        <v/>
      </c>
      <c r="AQ29" s="127">
        <f>SUM(AQ30:AQ31)</f>
        <v>0</v>
      </c>
      <c r="AR29" s="38" t="str">
        <f>IF(AND(AQ15=0,AQ29&gt;=0), "",AQ29/AQ15)</f>
        <v/>
      </c>
      <c r="AS29" s="43"/>
      <c r="AT29" s="128">
        <f>SUM(AT30:AT31)</f>
        <v>0</v>
      </c>
      <c r="AU29" s="38" t="str">
        <f>IF(AND(AT15=0,AT29&gt;=0), "",AT29/AT15)</f>
        <v/>
      </c>
      <c r="AV29" s="91" t="str">
        <f t="shared" si="6"/>
        <v/>
      </c>
      <c r="AW29" s="128">
        <f>SUM(AW30:AW31)</f>
        <v>0</v>
      </c>
      <c r="AX29" s="38" t="str">
        <f>IF(AND(AW15=0,AW29&gt;=0), "",AW29/AW15)</f>
        <v/>
      </c>
      <c r="AY29" s="43"/>
      <c r="AZ29" s="128">
        <f>SUM(AZ30:AZ31)</f>
        <v>0</v>
      </c>
      <c r="BA29" s="38" t="str">
        <f>IF(AND(AZ15=0,AZ29&gt;=0), "",AZ29/AZ15)</f>
        <v/>
      </c>
      <c r="BB29" s="91" t="str">
        <f t="shared" si="7"/>
        <v/>
      </c>
      <c r="BC29" s="126">
        <f>SUM(BC30:BC31)</f>
        <v>0</v>
      </c>
      <c r="BD29" s="38" t="str">
        <f>IF(AND(BC15=0,BC29&gt;=0), "",BC29/BC15)</f>
        <v/>
      </c>
      <c r="BE29" s="43"/>
      <c r="BF29" s="38" t="str">
        <f t="shared" si="8"/>
        <v/>
      </c>
      <c r="BG29" s="127">
        <f>SUM(BG30:BG31)</f>
        <v>0</v>
      </c>
      <c r="BH29" s="38" t="str">
        <f>IF(AND(BG15=0,BG29&gt;=0), "",BG29/BG15)</f>
        <v/>
      </c>
      <c r="BI29" s="43"/>
      <c r="BJ29" s="126">
        <f>SUM(BJ30:BJ31)</f>
        <v>0</v>
      </c>
      <c r="BK29" s="38" t="str">
        <f>IF(AND(BJ15=0,BJ29&gt;=0), "",BJ29/BJ15)</f>
        <v/>
      </c>
      <c r="BL29" s="43"/>
      <c r="BM29" s="38" t="str">
        <f t="shared" si="9"/>
        <v/>
      </c>
      <c r="BN29" s="127">
        <f>SUM(BN30:BN31)</f>
        <v>0</v>
      </c>
      <c r="BO29" s="38" t="str">
        <f>IF(AND(BN15=0,BN29&gt;=0), "",BN29/BN15)</f>
        <v/>
      </c>
      <c r="BP29" s="43"/>
      <c r="BQ29" s="126">
        <f>SUM(BQ30:BQ31)</f>
        <v>0</v>
      </c>
      <c r="BR29" s="38" t="str">
        <f>IF(AND(BQ15=0,BQ29&gt;=0), "",BQ29/BQ15)</f>
        <v/>
      </c>
      <c r="BS29" s="43"/>
      <c r="BT29" s="38" t="str">
        <f t="shared" si="10"/>
        <v/>
      </c>
      <c r="BU29" s="127">
        <f>SUM(BU30:BU31)</f>
        <v>0</v>
      </c>
      <c r="BV29" s="38" t="str">
        <f>IF(AND(BU15=0,BU29&gt;=0), "",BU29/BU15)</f>
        <v/>
      </c>
      <c r="BW29" s="43"/>
      <c r="BX29" s="128">
        <f>SUM(BX30:BX31)</f>
        <v>0</v>
      </c>
      <c r="BY29" s="38" t="str">
        <f>IF(AND(BX15=0,BX29&gt;=0), "",BX29/BX15)</f>
        <v/>
      </c>
      <c r="BZ29" s="91" t="str">
        <f t="shared" si="11"/>
        <v/>
      </c>
      <c r="CA29" s="126">
        <f>SUM(CA30:CA31)</f>
        <v>0</v>
      </c>
      <c r="CB29" s="38" t="str">
        <f>IF(AND(CA15=0,CA29&gt;=0), "",CA29/CA15)</f>
        <v/>
      </c>
      <c r="CC29" s="43"/>
      <c r="CD29" s="38" t="str">
        <f t="shared" si="12"/>
        <v/>
      </c>
      <c r="CE29" s="127">
        <f>SUM(CE30:CE31)</f>
        <v>0</v>
      </c>
      <c r="CF29" s="38" t="str">
        <f>IF(AND(CE15=0,CE29&gt;=0), "",CE29/CE15)</f>
        <v/>
      </c>
      <c r="CG29" s="43"/>
      <c r="CH29" s="126">
        <f>SUM(CH30:CH31)</f>
        <v>0</v>
      </c>
      <c r="CI29" s="38" t="str">
        <f>IF(AND(CH15=0,CH29&gt;=0), "",CH29/CH15)</f>
        <v/>
      </c>
      <c r="CJ29" s="43"/>
      <c r="CK29" s="38" t="str">
        <f t="shared" si="13"/>
        <v/>
      </c>
      <c r="CL29" s="127">
        <f>SUM(CL30:CL31)</f>
        <v>0</v>
      </c>
      <c r="CM29" s="38" t="str">
        <f>IF(AND(CL15=0,CL29&gt;=0), "",CL29/CL15)</f>
        <v/>
      </c>
      <c r="CN29" s="43"/>
      <c r="CO29" s="126">
        <f>SUM(CO30:CO31)</f>
        <v>0</v>
      </c>
      <c r="CP29" s="38" t="str">
        <f>IF(AND(CO15=0,CO29&gt;=0), "",CO29/CO15)</f>
        <v/>
      </c>
      <c r="CQ29" s="43"/>
      <c r="CR29" s="38" t="str">
        <f t="shared" si="14"/>
        <v/>
      </c>
      <c r="CS29" s="127">
        <f>SUM(CS30:CS31)</f>
        <v>0</v>
      </c>
      <c r="CT29" s="38" t="str">
        <f>IF(AND(CS15=0,CS29&gt;=0), "",CS29/CS15)</f>
        <v/>
      </c>
      <c r="CU29" s="43"/>
      <c r="CV29" s="128">
        <f>SUM(CV30:CV31)</f>
        <v>0</v>
      </c>
      <c r="CW29" s="38" t="str">
        <f>IF(AND(CV15=0,CV29&gt;=0), "",CV29/CV15)</f>
        <v/>
      </c>
      <c r="CX29" s="91" t="str">
        <f t="shared" si="15"/>
        <v/>
      </c>
    </row>
    <row r="30" spans="1:102" hidden="1" outlineLevel="1" x14ac:dyDescent="0.3">
      <c r="A30" s="29" t="s">
        <v>55</v>
      </c>
      <c r="B30" s="129">
        <f>+'N EERR PIEDEM'!B32</f>
        <v>0</v>
      </c>
      <c r="C30" s="30" t="str">
        <f>IF(AND(B15=0,B30&gt;=0), "",B30/B15)</f>
        <v/>
      </c>
      <c r="D30" s="44"/>
      <c r="E30" s="129">
        <f>+'N EERR PIEDEM'!C32</f>
        <v>0</v>
      </c>
      <c r="F30" s="30" t="str">
        <f>IF(AND(E15=0,E30&gt;=0), "",E30/E15)</f>
        <v/>
      </c>
      <c r="G30" s="44"/>
      <c r="H30" s="129">
        <f>+'N EERR PIEDEM'!D32</f>
        <v>0</v>
      </c>
      <c r="I30" s="30" t="str">
        <f>IF(AND(H15=0,H30&gt;=0), "",H30/H15)</f>
        <v/>
      </c>
      <c r="J30" s="44"/>
      <c r="K30" s="30" t="str">
        <f t="shared" si="0"/>
        <v/>
      </c>
      <c r="L30" s="130">
        <f>+E30+H30</f>
        <v>0</v>
      </c>
      <c r="M30" s="30" t="str">
        <f>IF(AND(L15=0,L30&gt;=0), "",L30/L15)</f>
        <v/>
      </c>
      <c r="N30" s="44"/>
      <c r="O30" s="129">
        <f>+'N EERR PIEDEM'!E32</f>
        <v>0</v>
      </c>
      <c r="P30" s="30" t="str">
        <f>IF(AND(O15=0,O30&gt;=0), "",O30/O15)</f>
        <v/>
      </c>
      <c r="Q30" s="44"/>
      <c r="R30" s="30" t="str">
        <f t="shared" si="1"/>
        <v/>
      </c>
      <c r="S30" s="130">
        <f>+L30+O30</f>
        <v>0</v>
      </c>
      <c r="T30" s="30" t="str">
        <f>IF(AND(S15=0,S30&gt;=0), "",S30/S15)</f>
        <v/>
      </c>
      <c r="U30" s="44"/>
      <c r="V30" s="131"/>
      <c r="W30" s="30" t="str">
        <f>IF(AND(V15=0,V30&gt;=0), "",V30/V15)</f>
        <v/>
      </c>
      <c r="X30" s="47" t="str">
        <f t="shared" si="2"/>
        <v/>
      </c>
      <c r="Y30" s="129">
        <f>+'N EERR PIEDEM'!F32</f>
        <v>0</v>
      </c>
      <c r="Z30" s="30" t="str">
        <f>IF(AND(Y15=0,Y30&gt;=0), "",Y30/Y15)</f>
        <v/>
      </c>
      <c r="AA30" s="44"/>
      <c r="AB30" s="30" t="str">
        <f t="shared" si="3"/>
        <v/>
      </c>
      <c r="AC30" s="130">
        <f>+S30+Y30</f>
        <v>0</v>
      </c>
      <c r="AD30" s="30" t="str">
        <f>IF(AND(AC15=0,AC30&gt;=0), "",AC30/AC15)</f>
        <v/>
      </c>
      <c r="AE30" s="44"/>
      <c r="AF30" s="129">
        <f>+'N EERR PIEDEM'!G32</f>
        <v>0</v>
      </c>
      <c r="AG30" s="30" t="str">
        <f>IF(AND(AF15=0,AF30&gt;=0), "",AF30/AF15)</f>
        <v/>
      </c>
      <c r="AH30" s="44"/>
      <c r="AI30" s="30" t="str">
        <f t="shared" si="4"/>
        <v/>
      </c>
      <c r="AJ30" s="130">
        <f t="shared" si="16"/>
        <v>0</v>
      </c>
      <c r="AK30" s="30" t="str">
        <f>IF(AND(AJ15=0,AJ30&gt;=0), "",AJ30/AJ15)</f>
        <v/>
      </c>
      <c r="AL30" s="44"/>
      <c r="AM30" s="129">
        <f>+'N EERR PIEDEM'!H32</f>
        <v>0</v>
      </c>
      <c r="AN30" s="30" t="str">
        <f>IF(AND(AM15=0,AM30&gt;=0), "",AM30/AM15)</f>
        <v/>
      </c>
      <c r="AO30" s="44"/>
      <c r="AP30" s="30" t="str">
        <f t="shared" si="5"/>
        <v/>
      </c>
      <c r="AQ30" s="130">
        <f t="shared" si="17"/>
        <v>0</v>
      </c>
      <c r="AR30" s="30" t="str">
        <f>IF(AND(AQ15=0,AQ30&gt;=0), "",AQ30/AQ15)</f>
        <v/>
      </c>
      <c r="AS30" s="44"/>
      <c r="AT30" s="131">
        <f>+V30*2</f>
        <v>0</v>
      </c>
      <c r="AU30" s="30" t="str">
        <f>IF(AND(AT15=0,AT30&gt;=0), "",AT30/AT15)</f>
        <v/>
      </c>
      <c r="AV30" s="47" t="str">
        <f t="shared" si="6"/>
        <v/>
      </c>
      <c r="AW30" s="131">
        <f>+AQ30/6</f>
        <v>0</v>
      </c>
      <c r="AX30" s="30" t="str">
        <f>IF(AND(AW15=0,AW30&gt;=0), "",AW30/AW15)</f>
        <v/>
      </c>
      <c r="AY30" s="44"/>
      <c r="AZ30" s="131">
        <f>+AT30/6</f>
        <v>0</v>
      </c>
      <c r="BA30" s="30" t="str">
        <f>IF(AND(AZ15=0,AZ30&gt;=0), "",AZ30/AZ15)</f>
        <v/>
      </c>
      <c r="BB30" s="47" t="str">
        <f t="shared" si="7"/>
        <v/>
      </c>
      <c r="BC30" s="129">
        <f>+'N EERR PIEDEM'!I32</f>
        <v>0</v>
      </c>
      <c r="BD30" s="30" t="str">
        <f>IF(AND(BC15=0,BC30&gt;=0), "",BC30/BC15)</f>
        <v/>
      </c>
      <c r="BE30" s="44"/>
      <c r="BF30" s="30" t="str">
        <f t="shared" si="8"/>
        <v/>
      </c>
      <c r="BG30" s="130">
        <f>+AQ30+BC30</f>
        <v>0</v>
      </c>
      <c r="BH30" s="30" t="str">
        <f>IF(AND(BG15=0,BG30&gt;=0), "",BG30/BG15)</f>
        <v/>
      </c>
      <c r="BI30" s="44"/>
      <c r="BJ30" s="129">
        <f>+'N EERR PIEDEM'!J32</f>
        <v>0</v>
      </c>
      <c r="BK30" s="30" t="str">
        <f>IF(AND(BJ15=0,BJ30&gt;=0), "",BJ30/BJ15)</f>
        <v/>
      </c>
      <c r="BL30" s="44"/>
      <c r="BM30" s="30" t="str">
        <f t="shared" si="9"/>
        <v/>
      </c>
      <c r="BN30" s="130">
        <f>+BG30+BJ30</f>
        <v>0</v>
      </c>
      <c r="BO30" s="30" t="str">
        <f>IF(AND(BN15=0,BN30&gt;=0), "",BN30/BN15)</f>
        <v/>
      </c>
      <c r="BP30" s="44"/>
      <c r="BQ30" s="129">
        <f>+'N EERR PIEDEM'!K32</f>
        <v>0</v>
      </c>
      <c r="BR30" s="30" t="str">
        <f>IF(AND(BQ15=0,BQ30&gt;=0), "",BQ30/BQ15)</f>
        <v/>
      </c>
      <c r="BS30" s="44"/>
      <c r="BT30" s="30" t="str">
        <f t="shared" si="10"/>
        <v/>
      </c>
      <c r="BU30" s="130">
        <f>+BN30+BQ30</f>
        <v>0</v>
      </c>
      <c r="BV30" s="30" t="str">
        <f>IF(AND(BU15=0,BU30&gt;=0), "",BU30/BU15)</f>
        <v/>
      </c>
      <c r="BW30" s="44"/>
      <c r="BX30" s="131">
        <f>+AZ30*9</f>
        <v>0</v>
      </c>
      <c r="BY30" s="30" t="str">
        <f>IF(AND(BX15=0,BX30&gt;=0), "",BX30/BX15)</f>
        <v/>
      </c>
      <c r="BZ30" s="47" t="str">
        <f t="shared" si="11"/>
        <v/>
      </c>
      <c r="CA30" s="129">
        <f>+'N EERR PIEDEM'!L32</f>
        <v>0</v>
      </c>
      <c r="CB30" s="30" t="str">
        <f>IF(AND(CA15=0,CA30&gt;=0), "",CA30/CA15)</f>
        <v/>
      </c>
      <c r="CC30" s="44"/>
      <c r="CD30" s="30" t="str">
        <f t="shared" si="12"/>
        <v/>
      </c>
      <c r="CE30" s="130">
        <f>+BU30+CA30</f>
        <v>0</v>
      </c>
      <c r="CF30" s="30" t="str">
        <f>IF(AND(CE15=0,CE30&gt;=0), "",CE30/CE15)</f>
        <v/>
      </c>
      <c r="CG30" s="44"/>
      <c r="CH30" s="129">
        <f>+'N EERR PIEDEM'!M32</f>
        <v>0</v>
      </c>
      <c r="CI30" s="30" t="str">
        <f>IF(AND(CH15=0,CH30&gt;=0), "",CH30/CH15)</f>
        <v/>
      </c>
      <c r="CJ30" s="44"/>
      <c r="CK30" s="30" t="str">
        <f t="shared" si="13"/>
        <v/>
      </c>
      <c r="CL30" s="130">
        <f>+CE30+CH30</f>
        <v>0</v>
      </c>
      <c r="CM30" s="30" t="str">
        <f>IF(AND(CL15=0,CL30&gt;=0), "",CL30/CL15)</f>
        <v/>
      </c>
      <c r="CN30" s="44"/>
      <c r="CO30" s="129">
        <f>+'N EERR PIEDEM'!N32</f>
        <v>0</v>
      </c>
      <c r="CP30" s="30" t="str">
        <f>IF(AND(CO15=0,CO30&gt;=0), "",CO30/CO15)</f>
        <v/>
      </c>
      <c r="CQ30" s="44"/>
      <c r="CR30" s="30" t="str">
        <f t="shared" si="14"/>
        <v/>
      </c>
      <c r="CS30" s="130">
        <f>+CL30+CO30</f>
        <v>0</v>
      </c>
      <c r="CT30" s="30" t="str">
        <f>IF(AND(CS15=0,CS30&gt;=0), "",CS30/CS15)</f>
        <v/>
      </c>
      <c r="CU30" s="44"/>
      <c r="CV30" s="131">
        <f>+AZ30*12</f>
        <v>0</v>
      </c>
      <c r="CW30" s="30" t="str">
        <f>IF(AND(CV15=0,CV30&gt;=0), "",CV30/CV15)</f>
        <v/>
      </c>
      <c r="CX30" s="47" t="str">
        <f t="shared" si="15"/>
        <v/>
      </c>
    </row>
    <row r="31" spans="1:102" s="3" customFormat="1" hidden="1" outlineLevel="1" x14ac:dyDescent="0.3">
      <c r="A31" s="29"/>
      <c r="B31" s="132"/>
      <c r="C31" s="30"/>
      <c r="D31" s="44"/>
      <c r="E31" s="132"/>
      <c r="F31" s="30"/>
      <c r="G31" s="44"/>
      <c r="H31" s="132"/>
      <c r="I31" s="30"/>
      <c r="J31" s="44"/>
      <c r="K31" s="15" t="str">
        <f t="shared" si="0"/>
        <v/>
      </c>
      <c r="L31" s="118"/>
      <c r="M31" s="30"/>
      <c r="N31" s="44"/>
      <c r="O31" s="132"/>
      <c r="P31" s="30"/>
      <c r="Q31" s="44"/>
      <c r="R31" s="15" t="str">
        <f t="shared" si="1"/>
        <v/>
      </c>
      <c r="S31" s="118"/>
      <c r="T31" s="30"/>
      <c r="U31" s="44"/>
      <c r="V31" s="133"/>
      <c r="W31" s="30"/>
      <c r="X31" s="46" t="str">
        <f t="shared" si="2"/>
        <v/>
      </c>
      <c r="Y31" s="132"/>
      <c r="Z31" s="30"/>
      <c r="AA31" s="44"/>
      <c r="AB31" s="15" t="str">
        <f t="shared" si="3"/>
        <v/>
      </c>
      <c r="AC31" s="118"/>
      <c r="AD31" s="30"/>
      <c r="AE31" s="44"/>
      <c r="AF31" s="132"/>
      <c r="AG31" s="30"/>
      <c r="AH31" s="44"/>
      <c r="AI31" s="15" t="str">
        <f t="shared" si="4"/>
        <v/>
      </c>
      <c r="AJ31" s="118">
        <f t="shared" si="16"/>
        <v>0</v>
      </c>
      <c r="AK31" s="30"/>
      <c r="AL31" s="44"/>
      <c r="AM31" s="132"/>
      <c r="AN31" s="30"/>
      <c r="AO31" s="44"/>
      <c r="AP31" s="15" t="str">
        <f t="shared" si="5"/>
        <v/>
      </c>
      <c r="AQ31" s="118">
        <f t="shared" si="17"/>
        <v>0</v>
      </c>
      <c r="AR31" s="30"/>
      <c r="AS31" s="44"/>
      <c r="AT31" s="131">
        <f>+V31*2</f>
        <v>0</v>
      </c>
      <c r="AU31" s="30"/>
      <c r="AV31" s="46" t="str">
        <f t="shared" si="6"/>
        <v/>
      </c>
      <c r="AW31" s="131">
        <f>+AQ31/6</f>
        <v>0</v>
      </c>
      <c r="AX31" s="30"/>
      <c r="AY31" s="44"/>
      <c r="AZ31" s="131">
        <f>+AT31/6</f>
        <v>0</v>
      </c>
      <c r="BA31" s="30"/>
      <c r="BB31" s="46" t="str">
        <f t="shared" si="7"/>
        <v/>
      </c>
      <c r="BC31" s="132"/>
      <c r="BD31" s="30"/>
      <c r="BE31" s="44"/>
      <c r="BF31" s="15" t="str">
        <f t="shared" si="8"/>
        <v/>
      </c>
      <c r="BG31" s="130">
        <f>+AQ31+BC31</f>
        <v>0</v>
      </c>
      <c r="BH31" s="30"/>
      <c r="BI31" s="44"/>
      <c r="BJ31" s="132"/>
      <c r="BK31" s="30"/>
      <c r="BL31" s="44"/>
      <c r="BM31" s="15" t="str">
        <f t="shared" si="9"/>
        <v/>
      </c>
      <c r="BN31" s="118">
        <f>+BG31+BJ31</f>
        <v>0</v>
      </c>
      <c r="BO31" s="30"/>
      <c r="BP31" s="44"/>
      <c r="BQ31" s="132"/>
      <c r="BR31" s="30"/>
      <c r="BS31" s="44"/>
      <c r="BT31" s="15" t="str">
        <f t="shared" si="10"/>
        <v/>
      </c>
      <c r="BU31" s="118">
        <f>+BN31+BQ31</f>
        <v>0</v>
      </c>
      <c r="BV31" s="30"/>
      <c r="BW31" s="44"/>
      <c r="BX31" s="131">
        <f>+AZ31*9</f>
        <v>0</v>
      </c>
      <c r="BY31" s="30"/>
      <c r="BZ31" s="46" t="str">
        <f t="shared" si="11"/>
        <v/>
      </c>
      <c r="CA31" s="132"/>
      <c r="CB31" s="30"/>
      <c r="CC31" s="44"/>
      <c r="CD31" s="15" t="str">
        <f t="shared" si="12"/>
        <v/>
      </c>
      <c r="CE31" s="118"/>
      <c r="CF31" s="30"/>
      <c r="CG31" s="44"/>
      <c r="CH31" s="132"/>
      <c r="CI31" s="30"/>
      <c r="CJ31" s="44"/>
      <c r="CK31" s="15" t="str">
        <f t="shared" si="13"/>
        <v/>
      </c>
      <c r="CL31" s="118">
        <f>+CE31+CH31</f>
        <v>0</v>
      </c>
      <c r="CM31" s="30"/>
      <c r="CN31" s="44"/>
      <c r="CO31" s="132"/>
      <c r="CP31" s="30"/>
      <c r="CQ31" s="44"/>
      <c r="CR31" s="15" t="str">
        <f t="shared" si="14"/>
        <v/>
      </c>
      <c r="CS31" s="118">
        <f>+CL31+CO31</f>
        <v>0</v>
      </c>
      <c r="CT31" s="30"/>
      <c r="CU31" s="44"/>
      <c r="CV31" s="131">
        <f>+AZ31*12</f>
        <v>0</v>
      </c>
      <c r="CW31" s="30"/>
      <c r="CX31" s="46" t="str">
        <f t="shared" si="15"/>
        <v/>
      </c>
    </row>
    <row r="32" spans="1:102" s="6" customFormat="1" ht="14.4" customHeight="1" collapsed="1" x14ac:dyDescent="0.3">
      <c r="A32" s="2"/>
      <c r="B32" s="134"/>
      <c r="C32" s="5"/>
      <c r="D32" s="45"/>
      <c r="E32" s="134"/>
      <c r="F32" s="5"/>
      <c r="G32" s="45"/>
      <c r="H32" s="134"/>
      <c r="I32" s="5"/>
      <c r="J32" s="45"/>
      <c r="K32" s="33" t="str">
        <f t="shared" si="0"/>
        <v/>
      </c>
      <c r="L32" s="135"/>
      <c r="M32" s="5"/>
      <c r="N32" s="45"/>
      <c r="O32" s="134"/>
      <c r="P32" s="5"/>
      <c r="Q32" s="45"/>
      <c r="R32" s="33"/>
      <c r="S32" s="135"/>
      <c r="T32" s="5"/>
      <c r="U32" s="45"/>
      <c r="V32" s="136"/>
      <c r="W32" s="5"/>
      <c r="X32" s="93" t="str">
        <f t="shared" si="2"/>
        <v/>
      </c>
      <c r="Y32" s="134"/>
      <c r="Z32" s="5"/>
      <c r="AA32" s="45"/>
      <c r="AB32" s="33" t="str">
        <f t="shared" si="3"/>
        <v/>
      </c>
      <c r="AC32" s="135"/>
      <c r="AD32" s="5"/>
      <c r="AE32" s="45"/>
      <c r="AF32" s="134"/>
      <c r="AG32" s="5"/>
      <c r="AH32" s="45"/>
      <c r="AI32" s="33" t="str">
        <f t="shared" si="4"/>
        <v/>
      </c>
      <c r="AJ32" s="135">
        <f t="shared" si="16"/>
        <v>0</v>
      </c>
      <c r="AK32" s="5"/>
      <c r="AL32" s="45"/>
      <c r="AM32" s="134"/>
      <c r="AN32" s="5"/>
      <c r="AO32" s="45"/>
      <c r="AP32" s="33" t="str">
        <f t="shared" si="5"/>
        <v/>
      </c>
      <c r="AQ32" s="135">
        <f t="shared" si="17"/>
        <v>0</v>
      </c>
      <c r="AR32" s="5"/>
      <c r="AS32" s="45"/>
      <c r="AT32" s="136"/>
      <c r="AU32" s="5"/>
      <c r="AV32" s="93" t="str">
        <f t="shared" si="6"/>
        <v/>
      </c>
      <c r="AW32" s="136"/>
      <c r="AX32" s="5"/>
      <c r="AY32" s="45"/>
      <c r="AZ32" s="136"/>
      <c r="BA32" s="5"/>
      <c r="BB32" s="93" t="str">
        <f t="shared" si="7"/>
        <v/>
      </c>
      <c r="BC32" s="134"/>
      <c r="BD32" s="5"/>
      <c r="BE32" s="45"/>
      <c r="BF32" s="33" t="str">
        <f t="shared" si="8"/>
        <v/>
      </c>
      <c r="BG32" s="135">
        <f>+AZ32+BC32</f>
        <v>0</v>
      </c>
      <c r="BH32" s="5"/>
      <c r="BI32" s="45"/>
      <c r="BJ32" s="134"/>
      <c r="BK32" s="5"/>
      <c r="BL32" s="45"/>
      <c r="BM32" s="33" t="str">
        <f t="shared" si="9"/>
        <v/>
      </c>
      <c r="BN32" s="135">
        <f>+BG32+BJ32</f>
        <v>0</v>
      </c>
      <c r="BO32" s="5"/>
      <c r="BP32" s="45"/>
      <c r="BQ32" s="134"/>
      <c r="BR32" s="5"/>
      <c r="BS32" s="45"/>
      <c r="BT32" s="33" t="str">
        <f t="shared" si="10"/>
        <v/>
      </c>
      <c r="BU32" s="135">
        <f>+BN32+BQ32</f>
        <v>0</v>
      </c>
      <c r="BV32" s="5"/>
      <c r="BW32" s="45"/>
      <c r="BX32" s="136"/>
      <c r="BY32" s="5"/>
      <c r="BZ32" s="93" t="str">
        <f t="shared" si="11"/>
        <v/>
      </c>
      <c r="CA32" s="134"/>
      <c r="CB32" s="5"/>
      <c r="CC32" s="45"/>
      <c r="CD32" s="33" t="str">
        <f t="shared" si="12"/>
        <v/>
      </c>
      <c r="CE32" s="135"/>
      <c r="CF32" s="5"/>
      <c r="CG32" s="45"/>
      <c r="CH32" s="134"/>
      <c r="CI32" s="5"/>
      <c r="CJ32" s="45"/>
      <c r="CK32" s="33" t="str">
        <f t="shared" si="13"/>
        <v/>
      </c>
      <c r="CL32" s="135">
        <f>+CE32+CH32</f>
        <v>0</v>
      </c>
      <c r="CM32" s="5"/>
      <c r="CN32" s="45"/>
      <c r="CO32" s="134"/>
      <c r="CP32" s="5"/>
      <c r="CQ32" s="45"/>
      <c r="CR32" s="33" t="str">
        <f t="shared" si="14"/>
        <v/>
      </c>
      <c r="CS32" s="135">
        <f>+CL32+CO32</f>
        <v>0</v>
      </c>
      <c r="CT32" s="5"/>
      <c r="CU32" s="45"/>
      <c r="CV32" s="136"/>
      <c r="CW32" s="5"/>
      <c r="CX32" s="93" t="str">
        <f t="shared" si="15"/>
        <v/>
      </c>
    </row>
    <row r="33" spans="1:102" s="34" customFormat="1" ht="15.6" x14ac:dyDescent="0.3">
      <c r="A33" s="148" t="s">
        <v>58</v>
      </c>
      <c r="B33" s="149">
        <f>+B5+B18-B23</f>
        <v>0</v>
      </c>
      <c r="C33" s="150" t="str">
        <f>IF(AND((B5+B18)=0,B33&lt;=0), "",B33/(B5+B18))</f>
        <v/>
      </c>
      <c r="D33" s="151"/>
      <c r="E33" s="149">
        <f>+E5+E18-E23</f>
        <v>2423.9492868487105</v>
      </c>
      <c r="F33" s="150">
        <f>IF(AND((E5+E18)=0,E33&lt;=0), "",E33/(E5+E18))</f>
        <v>0.45105464285534513</v>
      </c>
      <c r="G33" s="151"/>
      <c r="H33" s="149">
        <f>+H5+H18-H23</f>
        <v>3253.6259599294726</v>
      </c>
      <c r="I33" s="150">
        <f>IF(AND((H5+H18)=0,H33&lt;=0), "",H33/(H5+H18))</f>
        <v>0.36771007538175032</v>
      </c>
      <c r="J33" s="151"/>
      <c r="K33" s="150">
        <f t="shared" si="0"/>
        <v>0.34228301622572105</v>
      </c>
      <c r="L33" s="152">
        <f>+L5+L18-L23</f>
        <v>5677.575246778184</v>
      </c>
      <c r="M33" s="150">
        <f>IF(AND((L5+L18)=0,L33&lt;=0), "",L33/(L5+L18))</f>
        <v>0.39920217913086486</v>
      </c>
      <c r="N33" s="151"/>
      <c r="O33" s="149">
        <f>+O5+O18-O23</f>
        <v>2988.8479089409184</v>
      </c>
      <c r="P33" s="150">
        <f>IF(AND((O5+O18)=0,O33&lt;=0), "",O33/(O5+O18))</f>
        <v>0.3919863300940466</v>
      </c>
      <c r="Q33" s="151"/>
      <c r="R33" s="150">
        <f>IF(AND(H33=0,O33&gt;0),100%,IF(AND(H33&lt;0,O33=0),(H33-O33)/H33,IF(AND(H33&gt;0,O33&gt;0),(O33-H33)/H33,IF(AND(H33=0,O33=0),"",(O33-H33)/H33))))</f>
        <v>-8.1379376194273337E-2</v>
      </c>
      <c r="S33" s="152">
        <f>+S5+S18-S23</f>
        <v>8666.4231557191051</v>
      </c>
      <c r="T33" s="150">
        <f>IF(AND((S5+S18)=0,S33&lt;=0), "",S33/(S5+S18))</f>
        <v>0.39668377813047395</v>
      </c>
      <c r="U33" s="151"/>
      <c r="V33" s="153">
        <f>+V5+V18-V23</f>
        <v>0</v>
      </c>
      <c r="W33" s="150" t="str">
        <f>IF(AND((V5+V18)=0,V33&lt;=0), "",V33/(V5+V18))</f>
        <v/>
      </c>
      <c r="X33" s="151">
        <f t="shared" si="2"/>
        <v>1</v>
      </c>
      <c r="Y33" s="149">
        <f>+Y5+Y18-Y23</f>
        <v>2615.9556199531953</v>
      </c>
      <c r="Z33" s="150">
        <f>IF(AND((Y5+Y18)=0,Y33&lt;=0), "",Y33/(Y5+Y18))</f>
        <v>0.35060528055860996</v>
      </c>
      <c r="AA33" s="151"/>
      <c r="AB33" s="150">
        <f t="shared" si="3"/>
        <v>-0.12476121246325156</v>
      </c>
      <c r="AC33" s="152">
        <f>+AC5+AC18-AC23</f>
        <v>11282.378775672303</v>
      </c>
      <c r="AD33" s="150">
        <f>IF(AND((AC5+AC18)=0,AC33&lt;=0), "",AC33/(AC5+AC18))</f>
        <v>0.38495325056472574</v>
      </c>
      <c r="AE33" s="151"/>
      <c r="AF33" s="149">
        <f>+AF5+AF18-AF23</f>
        <v>3121.4574867450419</v>
      </c>
      <c r="AG33" s="150">
        <f>IF(AND((AF5+AF18)=0,AF33&lt;=0), "",AF33/(AF5+AF18))</f>
        <v>0.34853303350019554</v>
      </c>
      <c r="AH33" s="151"/>
      <c r="AI33" s="150">
        <f t="shared" si="4"/>
        <v>0.19323793681212798</v>
      </c>
      <c r="AJ33" s="152">
        <f>+AJ5+AJ18-AJ23</f>
        <v>14403.836262417346</v>
      </c>
      <c r="AK33" s="150">
        <f>IF(AND((AJ5+AJ18)=0,AJ33&lt;=0), "",AJ33/(AJ5+AJ18))</f>
        <v>0.37642890980870514</v>
      </c>
      <c r="AL33" s="151"/>
      <c r="AM33" s="149">
        <f>+AM5+AM18-AM23</f>
        <v>4228.6399385180302</v>
      </c>
      <c r="AN33" s="150">
        <f>IF(AND((AM5+AM18)=0,AM33&lt;=0), "",AM33/(AM5+AM18))</f>
        <v>0.40276712508759871</v>
      </c>
      <c r="AO33" s="151"/>
      <c r="AP33" s="150">
        <f t="shared" si="5"/>
        <v>0.35470047452977599</v>
      </c>
      <c r="AQ33" s="152">
        <f>+AQ5+AQ18-AQ23</f>
        <v>18632.476200935373</v>
      </c>
      <c r="AR33" s="150">
        <f>IF(AND((AQ5+AQ18)=0,AQ33&lt;=0), "",AQ33/(AQ5+AQ18))</f>
        <v>0.38209964138178643</v>
      </c>
      <c r="AS33" s="151"/>
      <c r="AT33" s="153">
        <f>+AT5+AT18-AT23</f>
        <v>0</v>
      </c>
      <c r="AU33" s="150" t="str">
        <f>IF(AND((AT5+AT18)=0,AT33&lt;=0), "",AT33/(AT5+AT18))</f>
        <v/>
      </c>
      <c r="AV33" s="151">
        <f t="shared" si="6"/>
        <v>1</v>
      </c>
      <c r="AW33" s="153">
        <f>+AW5+AW18-AW23</f>
        <v>3105.4127001558954</v>
      </c>
      <c r="AX33" s="150">
        <f>IF(AND((AW5+AW18)=0,AW33&lt;=0), "",AW33/(AW5+AW18))</f>
        <v>0.38209964138178643</v>
      </c>
      <c r="AY33" s="151"/>
      <c r="AZ33" s="153">
        <f>+AZ5+AZ18-AZ23</f>
        <v>0</v>
      </c>
      <c r="BA33" s="150" t="str">
        <f>IF(AND((AZ5+AZ18)=0,AZ33&lt;=0), "",AZ33/(AZ5+AZ18))</f>
        <v/>
      </c>
      <c r="BB33" s="151">
        <f t="shared" si="7"/>
        <v>1</v>
      </c>
      <c r="BC33" s="149">
        <f>+BC5+BC18-BC23</f>
        <v>0</v>
      </c>
      <c r="BD33" s="150" t="str">
        <f>IF(AND((BC5+BC18)=0,BC33&lt;=0), "",BC33/(BC5+BC18))</f>
        <v/>
      </c>
      <c r="BE33" s="151"/>
      <c r="BF33" s="150">
        <f t="shared" si="8"/>
        <v>-1</v>
      </c>
      <c r="BG33" s="152">
        <f>+BG5+BG18-BG23</f>
        <v>18632.476200935373</v>
      </c>
      <c r="BH33" s="150">
        <f>IF(AND((BG5+BG18)=0,BG33&lt;=0), "",BG33/(BG5+BG18))</f>
        <v>0.38209964138178643</v>
      </c>
      <c r="BI33" s="151"/>
      <c r="BJ33" s="149">
        <f>+BJ5+BJ18-BJ23</f>
        <v>0</v>
      </c>
      <c r="BK33" s="150" t="str">
        <f>IF(AND((BJ5+BJ18)=0,BJ33&lt;=0), "",BJ33/(BJ5+BJ18))</f>
        <v/>
      </c>
      <c r="BL33" s="151"/>
      <c r="BM33" s="150" t="str">
        <f t="shared" si="9"/>
        <v/>
      </c>
      <c r="BN33" s="152">
        <f>+BN5+BN18-BN23</f>
        <v>18632.476200935373</v>
      </c>
      <c r="BO33" s="150">
        <f>IF(AND((BN5+BN18)=0,BN33&lt;=0), "",BN33/(BN5+BN18))</f>
        <v>0.38209964138178643</v>
      </c>
      <c r="BP33" s="151"/>
      <c r="BQ33" s="149">
        <f>+BQ5+BQ18-BQ23</f>
        <v>0</v>
      </c>
      <c r="BR33" s="150" t="str">
        <f>IF(AND((BQ5+BQ18)=0,BQ33&lt;=0), "",BQ33/(BQ5+BQ18))</f>
        <v/>
      </c>
      <c r="BS33" s="151"/>
      <c r="BT33" s="150" t="str">
        <f t="shared" si="10"/>
        <v/>
      </c>
      <c r="BU33" s="152">
        <f>+BU5+BU18-BU23</f>
        <v>18632.476200935373</v>
      </c>
      <c r="BV33" s="150">
        <f>IF(AND((BU5+BU18)=0,BU33&lt;=0), "",BU33/(BU5+BU18))</f>
        <v>0.38209964138178643</v>
      </c>
      <c r="BW33" s="151"/>
      <c r="BX33" s="153">
        <f>+BX5+BX18-BX23</f>
        <v>0</v>
      </c>
      <c r="BY33" s="150" t="str">
        <f>IF(AND((BX5+BX18)=0,BX33&lt;=0), "",BX33/(BX5+BX18))</f>
        <v/>
      </c>
      <c r="BZ33" s="151">
        <f t="shared" si="11"/>
        <v>1</v>
      </c>
      <c r="CA33" s="149">
        <f>+CA5+CA18-CA23</f>
        <v>0</v>
      </c>
      <c r="CB33" s="150" t="str">
        <f>IF(AND((CA5+CA18)=0,CA33&lt;=0), "",CA33/(CA5+CA18))</f>
        <v/>
      </c>
      <c r="CC33" s="151"/>
      <c r="CD33" s="150" t="str">
        <f t="shared" si="12"/>
        <v/>
      </c>
      <c r="CE33" s="152">
        <f>+CE5+CE18-CE23</f>
        <v>18632.476200935373</v>
      </c>
      <c r="CF33" s="150">
        <f>IF(AND((CE5+CE18)=0,CE33&lt;=0), "",CE33/(CE5+CE18))</f>
        <v>0.38209964138178643</v>
      </c>
      <c r="CG33" s="151"/>
      <c r="CH33" s="149">
        <f>+CH5+CH18-CH23</f>
        <v>0</v>
      </c>
      <c r="CI33" s="150" t="str">
        <f>IF(AND((CH5+CH18)=0,CH33&lt;=0), "",CH33/(CH5+CH18))</f>
        <v/>
      </c>
      <c r="CJ33" s="151"/>
      <c r="CK33" s="150" t="str">
        <f t="shared" si="13"/>
        <v/>
      </c>
      <c r="CL33" s="152">
        <f>+CL5+CL18-CL23</f>
        <v>18632.476200935373</v>
      </c>
      <c r="CM33" s="150">
        <f>IF(AND((CL5+CL18)=0,CL33&lt;=0), "",CL33/(CL5+CL18))</f>
        <v>0.38209964138178643</v>
      </c>
      <c r="CN33" s="151"/>
      <c r="CO33" s="149">
        <f>+CO5+CO18-CO23</f>
        <v>0</v>
      </c>
      <c r="CP33" s="150" t="str">
        <f>IF(AND((CO5+CO18)=0,CO33&lt;=0), "",CO33/(CO5+CO18))</f>
        <v/>
      </c>
      <c r="CQ33" s="151"/>
      <c r="CR33" s="150" t="str">
        <f t="shared" si="14"/>
        <v/>
      </c>
      <c r="CS33" s="152">
        <f>+CS5+CS18-CS23</f>
        <v>18632.476200935373</v>
      </c>
      <c r="CT33" s="150">
        <f>IF(AND((CS5+CS18)=0,CS33&lt;=0), "",CS33/(CS5+CS18))</f>
        <v>0.38209964138178643</v>
      </c>
      <c r="CU33" s="151"/>
      <c r="CV33" s="153">
        <f>+CV5+CV18-CV23</f>
        <v>0</v>
      </c>
      <c r="CW33" s="150" t="str">
        <f>IF(AND((CV5+CV18)=0,CV33&lt;=0), "",CV33/(CV5+CV18))</f>
        <v/>
      </c>
      <c r="CX33" s="151">
        <f t="shared" si="15"/>
        <v>1</v>
      </c>
    </row>
    <row r="34" spans="1:102" s="34" customFormat="1" ht="15.6" x14ac:dyDescent="0.3">
      <c r="A34" s="148" t="s">
        <v>56</v>
      </c>
      <c r="B34" s="149">
        <f>+B10-B26</f>
        <v>0</v>
      </c>
      <c r="C34" s="150" t="str">
        <f>IF(AND(B10=0,B34&lt;=0), "",B34/B10)</f>
        <v/>
      </c>
      <c r="D34" s="151"/>
      <c r="E34" s="149">
        <f>+E10-E26</f>
        <v>0</v>
      </c>
      <c r="F34" s="150" t="str">
        <f>IF(AND(E10=0,E34&lt;=0), "",E34/E10)</f>
        <v/>
      </c>
      <c r="G34" s="151"/>
      <c r="H34" s="149">
        <f>+H10-H26</f>
        <v>0</v>
      </c>
      <c r="I34" s="150" t="str">
        <f>IF(AND(H10=0,H34&lt;=0), "",H34/H10)</f>
        <v/>
      </c>
      <c r="J34" s="151"/>
      <c r="K34" s="150" t="str">
        <f t="shared" si="0"/>
        <v/>
      </c>
      <c r="L34" s="152">
        <f>+L10-L26</f>
        <v>0</v>
      </c>
      <c r="M34" s="150" t="str">
        <f>IF(AND(L10=0,L34&lt;=0), "",L34/L10)</f>
        <v/>
      </c>
      <c r="N34" s="151"/>
      <c r="O34" s="149">
        <f>+O10-O26</f>
        <v>0</v>
      </c>
      <c r="P34" s="150" t="str">
        <f>IF(AND(O10=0,O34&lt;=0), "",O34/O10)</f>
        <v/>
      </c>
      <c r="Q34" s="151"/>
      <c r="R34" s="150" t="str">
        <f>IF(AND(H34=0,O34&gt;0),100%,IF(AND(H34&lt;0,O34=0),(H34-O34)/H34,IF(AND(H34&gt;0,O34&gt;0),(O34-H34)/H34,IF(AND(H34=0,O34=0),"",(O34-H34)/H34))))</f>
        <v/>
      </c>
      <c r="S34" s="152">
        <f>+S10-S26</f>
        <v>0</v>
      </c>
      <c r="T34" s="150" t="str">
        <f>IF(AND(S10=0,S34&lt;=0), "",S34/S10)</f>
        <v/>
      </c>
      <c r="U34" s="151"/>
      <c r="V34" s="153">
        <f>+V10-V26</f>
        <v>0</v>
      </c>
      <c r="W34" s="150" t="str">
        <f>IF(AND(V10=0,V34&lt;=0), "",V34/V10)</f>
        <v/>
      </c>
      <c r="X34" s="151" t="str">
        <f t="shared" si="2"/>
        <v/>
      </c>
      <c r="Y34" s="149">
        <f>+Y10-Y26</f>
        <v>0</v>
      </c>
      <c r="Z34" s="150" t="str">
        <f>IF(AND(Y10=0,Y34&lt;=0), "",Y34/Y10)</f>
        <v/>
      </c>
      <c r="AA34" s="151"/>
      <c r="AB34" s="150" t="str">
        <f t="shared" si="3"/>
        <v/>
      </c>
      <c r="AC34" s="152">
        <f>+AC10-AC26</f>
        <v>0</v>
      </c>
      <c r="AD34" s="150" t="str">
        <f>IF(AND(AC10=0,AC34&lt;=0), "",AC34/AC10)</f>
        <v/>
      </c>
      <c r="AE34" s="151"/>
      <c r="AF34" s="149">
        <f>+AF10-AF26</f>
        <v>0</v>
      </c>
      <c r="AG34" s="150" t="str">
        <f>IF(AND(AF10=0,AF34&lt;=0), "",AF34/AF10)</f>
        <v/>
      </c>
      <c r="AH34" s="151"/>
      <c r="AI34" s="150" t="str">
        <f t="shared" si="4"/>
        <v/>
      </c>
      <c r="AJ34" s="152">
        <f>+AJ10-AJ26</f>
        <v>0</v>
      </c>
      <c r="AK34" s="150" t="str">
        <f>IF(AND(AJ10=0,AJ34&lt;=0), "",AJ34/AJ10)</f>
        <v/>
      </c>
      <c r="AL34" s="151"/>
      <c r="AM34" s="149">
        <f>+AM10-AM26</f>
        <v>0</v>
      </c>
      <c r="AN34" s="150" t="str">
        <f>IF(AND(AM10=0,AM34&lt;=0), "",AM34/AM10)</f>
        <v/>
      </c>
      <c r="AO34" s="151"/>
      <c r="AP34" s="150" t="str">
        <f t="shared" si="5"/>
        <v/>
      </c>
      <c r="AQ34" s="152">
        <f>+AQ10-AQ26</f>
        <v>0</v>
      </c>
      <c r="AR34" s="150" t="str">
        <f>IF(AND(AQ10=0,AQ34&lt;=0), "",AQ34/AQ10)</f>
        <v/>
      </c>
      <c r="AS34" s="151"/>
      <c r="AT34" s="153">
        <f>+AT10-AT26</f>
        <v>0</v>
      </c>
      <c r="AU34" s="150" t="str">
        <f>IF(AND(AT10=0,AT34&lt;=0), "",AT34/AT10)</f>
        <v/>
      </c>
      <c r="AV34" s="151" t="str">
        <f t="shared" si="6"/>
        <v/>
      </c>
      <c r="AW34" s="153">
        <f>+AW10-AW26</f>
        <v>0</v>
      </c>
      <c r="AX34" s="150" t="str">
        <f>IF(AND(AW10=0,AW34&lt;=0), "",AW34/AW10)</f>
        <v/>
      </c>
      <c r="AY34" s="151"/>
      <c r="AZ34" s="153">
        <f>+AZ10-AZ26</f>
        <v>0</v>
      </c>
      <c r="BA34" s="150" t="str">
        <f>IF(AND(AZ10=0,AZ34&lt;=0), "",AZ34/AZ10)</f>
        <v/>
      </c>
      <c r="BB34" s="151" t="str">
        <f t="shared" si="7"/>
        <v/>
      </c>
      <c r="BC34" s="149">
        <f>+BC10-BC26</f>
        <v>0</v>
      </c>
      <c r="BD34" s="150" t="str">
        <f>IF(AND(BC10=0,BC34&lt;=0), "",BC34/BC10)</f>
        <v/>
      </c>
      <c r="BE34" s="151"/>
      <c r="BF34" s="150" t="str">
        <f t="shared" si="8"/>
        <v/>
      </c>
      <c r="BG34" s="152">
        <f>+BG10-BG26</f>
        <v>0</v>
      </c>
      <c r="BH34" s="150" t="str">
        <f>IF(AND(BG10=0,BG34&lt;=0), "",BG34/BG10)</f>
        <v/>
      </c>
      <c r="BI34" s="151"/>
      <c r="BJ34" s="149">
        <f>+BJ10-BJ26</f>
        <v>0</v>
      </c>
      <c r="BK34" s="150" t="str">
        <f>IF(AND(BJ10=0,BJ34&lt;=0), "",BJ34/BJ10)</f>
        <v/>
      </c>
      <c r="BL34" s="151"/>
      <c r="BM34" s="150" t="str">
        <f t="shared" si="9"/>
        <v/>
      </c>
      <c r="BN34" s="152">
        <f>+BN10-BN26</f>
        <v>0</v>
      </c>
      <c r="BO34" s="150" t="str">
        <f>IF(AND(BN10=0,BN34&lt;=0), "",BN34/BN10)</f>
        <v/>
      </c>
      <c r="BP34" s="151"/>
      <c r="BQ34" s="149">
        <f>+BQ10-BQ26</f>
        <v>0</v>
      </c>
      <c r="BR34" s="150" t="str">
        <f>IF(AND(BQ10=0,BQ34&lt;=0), "",BQ34/BQ10)</f>
        <v/>
      </c>
      <c r="BS34" s="151"/>
      <c r="BT34" s="150" t="str">
        <f t="shared" si="10"/>
        <v/>
      </c>
      <c r="BU34" s="152">
        <f>+BU10-BU26</f>
        <v>0</v>
      </c>
      <c r="BV34" s="150" t="str">
        <f>IF(AND(BU10=0,BU34&lt;=0), "",BU34/BU10)</f>
        <v/>
      </c>
      <c r="BW34" s="151"/>
      <c r="BX34" s="153">
        <f>+BX10-BX26</f>
        <v>0</v>
      </c>
      <c r="BY34" s="150" t="str">
        <f>IF(AND(BX10=0,BX34&lt;=0), "",BX34/BX10)</f>
        <v/>
      </c>
      <c r="BZ34" s="151" t="str">
        <f t="shared" si="11"/>
        <v/>
      </c>
      <c r="CA34" s="149">
        <f>+CA10-CA26</f>
        <v>0</v>
      </c>
      <c r="CB34" s="150" t="str">
        <f>IF(AND(CA10=0,CA34&lt;=0), "",CA34/CA10)</f>
        <v/>
      </c>
      <c r="CC34" s="151"/>
      <c r="CD34" s="150" t="str">
        <f t="shared" si="12"/>
        <v/>
      </c>
      <c r="CE34" s="152">
        <f>+CE10-CE26</f>
        <v>0</v>
      </c>
      <c r="CF34" s="150" t="str">
        <f>IF(AND(CE10=0,CE34&lt;=0), "",CE34/CE10)</f>
        <v/>
      </c>
      <c r="CG34" s="151"/>
      <c r="CH34" s="149">
        <f>+CH10-CH26</f>
        <v>0</v>
      </c>
      <c r="CI34" s="150" t="str">
        <f>IF(AND(CH10=0,CH34&lt;=0), "",CH34/CH10)</f>
        <v/>
      </c>
      <c r="CJ34" s="151"/>
      <c r="CK34" s="150" t="str">
        <f t="shared" si="13"/>
        <v/>
      </c>
      <c r="CL34" s="152">
        <f>+CL10-CL26</f>
        <v>0</v>
      </c>
      <c r="CM34" s="150" t="str">
        <f>IF(AND(CL10=0,CL34&lt;=0), "",CL34/CL10)</f>
        <v/>
      </c>
      <c r="CN34" s="151"/>
      <c r="CO34" s="149">
        <f>+CO10-CO26</f>
        <v>0</v>
      </c>
      <c r="CP34" s="150" t="str">
        <f>IF(AND(CO10=0,CO34&lt;=0), "",CO34/CO10)</f>
        <v/>
      </c>
      <c r="CQ34" s="151"/>
      <c r="CR34" s="150" t="str">
        <f t="shared" si="14"/>
        <v/>
      </c>
      <c r="CS34" s="152">
        <f>+CS10-CS26</f>
        <v>0</v>
      </c>
      <c r="CT34" s="150" t="str">
        <f>IF(AND(CS10=0,CS34&lt;=0), "",CS34/CS10)</f>
        <v/>
      </c>
      <c r="CU34" s="151"/>
      <c r="CV34" s="153">
        <f>+CV10-CV26</f>
        <v>0</v>
      </c>
      <c r="CW34" s="150" t="str">
        <f>IF(AND(CV10=0,CV34&lt;=0), "",CV34/CV10)</f>
        <v/>
      </c>
      <c r="CX34" s="151" t="str">
        <f t="shared" si="15"/>
        <v/>
      </c>
    </row>
    <row r="35" spans="1:102" s="34" customFormat="1" ht="15.6" x14ac:dyDescent="0.3">
      <c r="A35" s="148" t="s">
        <v>57</v>
      </c>
      <c r="B35" s="149">
        <f>+B15-B29</f>
        <v>0</v>
      </c>
      <c r="C35" s="150" t="str">
        <f>IF(AND(B15=0,B35&lt;=0), "",B35/B15)</f>
        <v/>
      </c>
      <c r="D35" s="151"/>
      <c r="E35" s="149">
        <f>+E15-E29</f>
        <v>0</v>
      </c>
      <c r="F35" s="150" t="str">
        <f>IF(AND(E15=0,E35&lt;=0), "",E35/E15)</f>
        <v/>
      </c>
      <c r="G35" s="151"/>
      <c r="H35" s="149">
        <f>+H15-H29</f>
        <v>0</v>
      </c>
      <c r="I35" s="150" t="str">
        <f>IF(AND(H15=0,H35&lt;=0), "",H35/H15)</f>
        <v/>
      </c>
      <c r="J35" s="151"/>
      <c r="K35" s="150" t="str">
        <f t="shared" si="0"/>
        <v/>
      </c>
      <c r="L35" s="152">
        <f>+L15-L29</f>
        <v>0</v>
      </c>
      <c r="M35" s="150" t="str">
        <f>IF(AND(L15=0,L35&lt;=0), "",L35/L15)</f>
        <v/>
      </c>
      <c r="N35" s="151"/>
      <c r="O35" s="149">
        <f>+O15-O29</f>
        <v>0</v>
      </c>
      <c r="P35" s="150" t="str">
        <f>IF(AND(O15=0,O35&lt;=0), "",O35/O15)</f>
        <v/>
      </c>
      <c r="Q35" s="151"/>
      <c r="R35" s="150" t="str">
        <f>IF(AND(H35=0,O35&gt;0),100%,IF(AND(H35&lt;0,O35=0),(H35-O35)/H35,IF(AND(H35&gt;0,O35&gt;0),(O35-H35)/H35,IF(AND(H35=0,O35=0),"",(O35-H35)/H35))))</f>
        <v/>
      </c>
      <c r="S35" s="152">
        <f>+S15-S29</f>
        <v>0</v>
      </c>
      <c r="T35" s="150" t="str">
        <f>IF(AND(S15=0,S35&lt;=0), "",S35/S15)</f>
        <v/>
      </c>
      <c r="U35" s="151"/>
      <c r="V35" s="153">
        <f>+V15-V29</f>
        <v>0</v>
      </c>
      <c r="W35" s="150" t="str">
        <f>IF(AND(V15=0,V35&lt;=0), "",V35/V15)</f>
        <v/>
      </c>
      <c r="X35" s="151" t="str">
        <f t="shared" si="2"/>
        <v/>
      </c>
      <c r="Y35" s="149">
        <f>+Y15-Y29</f>
        <v>0</v>
      </c>
      <c r="Z35" s="150" t="str">
        <f>IF(AND(Y15=0,Y35&lt;=0), "",Y35/Y15)</f>
        <v/>
      </c>
      <c r="AA35" s="151"/>
      <c r="AB35" s="150" t="str">
        <f t="shared" si="3"/>
        <v/>
      </c>
      <c r="AC35" s="152">
        <f>+AC15-AC29</f>
        <v>0</v>
      </c>
      <c r="AD35" s="150" t="str">
        <f>IF(AND(AC15=0,AC35&lt;=0), "",AC35/AC15)</f>
        <v/>
      </c>
      <c r="AE35" s="151"/>
      <c r="AF35" s="149">
        <f>+AF15-AF29</f>
        <v>0</v>
      </c>
      <c r="AG35" s="150" t="str">
        <f>IF(AND(AF15=0,AF35&lt;=0), "",AF35/AF15)</f>
        <v/>
      </c>
      <c r="AH35" s="151"/>
      <c r="AI35" s="150" t="str">
        <f t="shared" si="4"/>
        <v/>
      </c>
      <c r="AJ35" s="152">
        <f>+AJ15-AJ29</f>
        <v>0</v>
      </c>
      <c r="AK35" s="150" t="str">
        <f>IF(AND(AJ15=0,AJ35&lt;=0), "",AJ35/AJ15)</f>
        <v/>
      </c>
      <c r="AL35" s="151"/>
      <c r="AM35" s="149">
        <f>+AM15-AM29</f>
        <v>0</v>
      </c>
      <c r="AN35" s="150" t="str">
        <f>IF(AND(AM15=0,AM35&lt;=0), "",AM35/AM15)</f>
        <v/>
      </c>
      <c r="AO35" s="151"/>
      <c r="AP35" s="150" t="str">
        <f t="shared" si="5"/>
        <v/>
      </c>
      <c r="AQ35" s="152">
        <f>+AQ15-AQ29</f>
        <v>0</v>
      </c>
      <c r="AR35" s="150" t="str">
        <f>IF(AND(AQ15=0,AQ35&lt;=0), "",AQ35/AQ15)</f>
        <v/>
      </c>
      <c r="AS35" s="151"/>
      <c r="AT35" s="153">
        <f>+AT15-AT29</f>
        <v>0</v>
      </c>
      <c r="AU35" s="150" t="str">
        <f>IF(AND(AT15=0,AT35&lt;=0), "",AT35/AT15)</f>
        <v/>
      </c>
      <c r="AV35" s="151" t="str">
        <f t="shared" si="6"/>
        <v/>
      </c>
      <c r="AW35" s="153">
        <f>+AW15-AW29</f>
        <v>0</v>
      </c>
      <c r="AX35" s="150" t="str">
        <f>IF(AND(AW15=0,AW35&lt;=0), "",AW35/AW15)</f>
        <v/>
      </c>
      <c r="AY35" s="151"/>
      <c r="AZ35" s="153">
        <f>+AZ15-AZ29</f>
        <v>0</v>
      </c>
      <c r="BA35" s="150" t="str">
        <f>IF(AND(AZ15=0,AZ35&lt;=0), "",AZ35/AZ15)</f>
        <v/>
      </c>
      <c r="BB35" s="151" t="str">
        <f t="shared" si="7"/>
        <v/>
      </c>
      <c r="BC35" s="149">
        <f>+BC15-BC29</f>
        <v>0</v>
      </c>
      <c r="BD35" s="150" t="str">
        <f>IF(AND(BC15=0,BC35&lt;=0), "",BC35/BC15)</f>
        <v/>
      </c>
      <c r="BE35" s="151"/>
      <c r="BF35" s="150" t="str">
        <f t="shared" si="8"/>
        <v/>
      </c>
      <c r="BG35" s="152">
        <f>+BG15-BG29</f>
        <v>0</v>
      </c>
      <c r="BH35" s="150" t="str">
        <f>IF(AND(BG15=0,BG35&lt;=0), "",BG35/BG15)</f>
        <v/>
      </c>
      <c r="BI35" s="151"/>
      <c r="BJ35" s="149">
        <f>+BJ15-BJ29</f>
        <v>0</v>
      </c>
      <c r="BK35" s="150" t="str">
        <f>IF(AND(BJ15=0,BJ35&lt;=0), "",BJ35/BJ15)</f>
        <v/>
      </c>
      <c r="BL35" s="151"/>
      <c r="BM35" s="150" t="str">
        <f t="shared" si="9"/>
        <v/>
      </c>
      <c r="BN35" s="152">
        <f>+BN15-BN29</f>
        <v>0</v>
      </c>
      <c r="BO35" s="150" t="str">
        <f>IF(AND(BN15=0,BN35&lt;=0), "",BN35/BN15)</f>
        <v/>
      </c>
      <c r="BP35" s="151"/>
      <c r="BQ35" s="149">
        <f>+BQ15-BQ29</f>
        <v>0</v>
      </c>
      <c r="BR35" s="150" t="str">
        <f>IF(AND(BQ15=0,BQ35&lt;=0), "",BQ35/BQ15)</f>
        <v/>
      </c>
      <c r="BS35" s="151"/>
      <c r="BT35" s="150" t="str">
        <f t="shared" si="10"/>
        <v/>
      </c>
      <c r="BU35" s="152">
        <f>+BU15-BU29</f>
        <v>0</v>
      </c>
      <c r="BV35" s="150" t="str">
        <f>IF(AND(BU15=0,BU35&lt;=0), "",BU35/BU15)</f>
        <v/>
      </c>
      <c r="BW35" s="151"/>
      <c r="BX35" s="153">
        <f>+BX15-BX29</f>
        <v>0</v>
      </c>
      <c r="BY35" s="150" t="str">
        <f>IF(AND(BX15=0,BX35&lt;=0), "",BX35/BX15)</f>
        <v/>
      </c>
      <c r="BZ35" s="151" t="str">
        <f t="shared" si="11"/>
        <v/>
      </c>
      <c r="CA35" s="149">
        <f>+CA15-CA29</f>
        <v>0</v>
      </c>
      <c r="CB35" s="150" t="str">
        <f>IF(AND(CA15=0,CA35&lt;=0), "",CA35/CA15)</f>
        <v/>
      </c>
      <c r="CC35" s="151"/>
      <c r="CD35" s="150" t="str">
        <f t="shared" si="12"/>
        <v/>
      </c>
      <c r="CE35" s="152">
        <f>+CE15-CE29</f>
        <v>0</v>
      </c>
      <c r="CF35" s="150" t="str">
        <f>IF(AND(CE15=0,CE35&lt;=0), "",CE35/CE15)</f>
        <v/>
      </c>
      <c r="CG35" s="151"/>
      <c r="CH35" s="149">
        <f>+CH15-CH29</f>
        <v>0</v>
      </c>
      <c r="CI35" s="150" t="str">
        <f>IF(AND(CH15=0,CH35&lt;=0), "",CH35/CH15)</f>
        <v/>
      </c>
      <c r="CJ35" s="151"/>
      <c r="CK35" s="150" t="str">
        <f t="shared" si="13"/>
        <v/>
      </c>
      <c r="CL35" s="152">
        <f>+CL15-CL29</f>
        <v>0</v>
      </c>
      <c r="CM35" s="150" t="str">
        <f>IF(AND(CL15=0,CL35&lt;=0), "",CL35/CL15)</f>
        <v/>
      </c>
      <c r="CN35" s="151"/>
      <c r="CO35" s="149">
        <f>+CO15-CO29</f>
        <v>0</v>
      </c>
      <c r="CP35" s="150" t="str">
        <f>IF(AND(CO15=0,CO35&lt;=0), "",CO35/CO15)</f>
        <v/>
      </c>
      <c r="CQ35" s="151"/>
      <c r="CR35" s="150" t="str">
        <f t="shared" si="14"/>
        <v/>
      </c>
      <c r="CS35" s="152">
        <f>+CS15-CS29</f>
        <v>0</v>
      </c>
      <c r="CT35" s="150" t="str">
        <f>IF(AND(CS15=0,CS35&lt;=0), "",CS35/CS15)</f>
        <v/>
      </c>
      <c r="CU35" s="151"/>
      <c r="CV35" s="153">
        <f>+CV15-CV29</f>
        <v>0</v>
      </c>
      <c r="CW35" s="150" t="str">
        <f>IF(AND(CV15=0,CV35&lt;=0), "",CV35/CV15)</f>
        <v/>
      </c>
      <c r="CX35" s="151" t="str">
        <f t="shared" si="15"/>
        <v/>
      </c>
    </row>
    <row r="36" spans="1:102" s="34" customFormat="1" ht="16.2" thickBot="1" x14ac:dyDescent="0.35">
      <c r="A36" s="154" t="s">
        <v>59</v>
      </c>
      <c r="B36" s="155">
        <f>+B4-B22</f>
        <v>0</v>
      </c>
      <c r="C36" s="156" t="str">
        <f>IF(AND(B4=0,B36&lt;=0), "",B36/B4)</f>
        <v/>
      </c>
      <c r="D36" s="157"/>
      <c r="E36" s="155">
        <f>+E4-E22</f>
        <v>2423.9492868487105</v>
      </c>
      <c r="F36" s="156">
        <f>IF(AND(E4=0,E36&lt;=0), "",E36/E4)</f>
        <v>0.45105464285534513</v>
      </c>
      <c r="G36" s="157"/>
      <c r="H36" s="155">
        <f>+H4-H22</f>
        <v>3253.6259599294726</v>
      </c>
      <c r="I36" s="156">
        <f>IF(AND(H4=0,H36&lt;=0), "",H36/H4)</f>
        <v>0.36771007538175032</v>
      </c>
      <c r="J36" s="157"/>
      <c r="K36" s="156">
        <f t="shared" si="0"/>
        <v>0.34228301622572105</v>
      </c>
      <c r="L36" s="158">
        <f>+L4-L22</f>
        <v>5677.575246778184</v>
      </c>
      <c r="M36" s="156">
        <f>IF(AND(L4=0,L36&lt;=0), "",L36/L4)</f>
        <v>0.39920217913086486</v>
      </c>
      <c r="N36" s="157"/>
      <c r="O36" s="155">
        <f>+O4-O22</f>
        <v>2988.8479089409184</v>
      </c>
      <c r="P36" s="156">
        <f>IF(AND(O4=0,O36&lt;=0), "",O36/O4)</f>
        <v>0.3919863300940466</v>
      </c>
      <c r="Q36" s="157"/>
      <c r="R36" s="156">
        <f>IF(AND(H36=0,O36&gt;0),100%,IF(AND(H36&lt;0,O36=0),(H36-O36)/H36,IF(AND(H36&gt;0,O36&gt;0),(O36-H36)/H36,IF(AND(H36=0,O36=0),"",(O36-H36)/H36))))</f>
        <v>-8.1379376194273337E-2</v>
      </c>
      <c r="S36" s="158">
        <f>+S4-S22</f>
        <v>8666.4231557191051</v>
      </c>
      <c r="T36" s="156">
        <f>IF(AND(S4=0,S36&lt;=0), "",S36/S4)</f>
        <v>0.39668377813047395</v>
      </c>
      <c r="U36" s="157"/>
      <c r="V36" s="159">
        <f>+V4-V22</f>
        <v>0</v>
      </c>
      <c r="W36" s="156" t="str">
        <f>IF(AND(V4=0,V36&lt;=0), "",V36/V4)</f>
        <v/>
      </c>
      <c r="X36" s="157">
        <f t="shared" si="2"/>
        <v>1</v>
      </c>
      <c r="Y36" s="155">
        <f>+Y4-Y22</f>
        <v>2615.9556199531953</v>
      </c>
      <c r="Z36" s="156">
        <f>IF(AND(Y4=0,Y36&lt;=0), "",Y36/Y4)</f>
        <v>0.35060528055860996</v>
      </c>
      <c r="AA36" s="157"/>
      <c r="AB36" s="156">
        <f t="shared" si="3"/>
        <v>-0.12476121246325156</v>
      </c>
      <c r="AC36" s="158">
        <f>+AC4-AC22</f>
        <v>11282.378775672303</v>
      </c>
      <c r="AD36" s="156">
        <f>IF(AND(AC4=0,AC36&lt;=0), "",AC36/AC4)</f>
        <v>0.38495325056472574</v>
      </c>
      <c r="AE36" s="157"/>
      <c r="AF36" s="155">
        <f>+AF4-AF22</f>
        <v>3121.4574867450419</v>
      </c>
      <c r="AG36" s="156">
        <f>IF(AND(AF4=0,AF36&lt;=0), "",AF36/AF4)</f>
        <v>0.34853303350019554</v>
      </c>
      <c r="AH36" s="157"/>
      <c r="AI36" s="156">
        <f t="shared" si="4"/>
        <v>0.19323793681212798</v>
      </c>
      <c r="AJ36" s="158">
        <f>+AJ4-AJ22</f>
        <v>14403.836262417346</v>
      </c>
      <c r="AK36" s="156">
        <f>IF(AND(AJ4=0,AJ36&lt;=0), "",AJ36/AJ4)</f>
        <v>0.37642890980870514</v>
      </c>
      <c r="AL36" s="157"/>
      <c r="AM36" s="155">
        <f>+AM4-AM22</f>
        <v>4228.6399385180302</v>
      </c>
      <c r="AN36" s="156">
        <f>IF(AND(AM4=0,AM36&lt;=0), "",AM36/AM4)</f>
        <v>0.40276712508759871</v>
      </c>
      <c r="AO36" s="157"/>
      <c r="AP36" s="156">
        <f t="shared" si="5"/>
        <v>0.35470047452977599</v>
      </c>
      <c r="AQ36" s="158">
        <f>+AQ4-AQ22</f>
        <v>18632.476200935373</v>
      </c>
      <c r="AR36" s="156">
        <f>IF(AND(AQ4=0,AQ36&lt;=0), "",AQ36/AQ4)</f>
        <v>0.38209964138178643</v>
      </c>
      <c r="AS36" s="157"/>
      <c r="AT36" s="159">
        <f>+AT4-AT22</f>
        <v>0</v>
      </c>
      <c r="AU36" s="156" t="str">
        <f>IF(AND(AT4=0,AT36&lt;=0), "",AT36/AT4)</f>
        <v/>
      </c>
      <c r="AV36" s="157">
        <f t="shared" si="6"/>
        <v>1</v>
      </c>
      <c r="AW36" s="159">
        <f>+AW4-AW22</f>
        <v>3105.4127001558954</v>
      </c>
      <c r="AX36" s="156">
        <f>IF(AND(AW4=0,AW36&lt;=0), "",AW36/AW4)</f>
        <v>0.38209964138178643</v>
      </c>
      <c r="AY36" s="157"/>
      <c r="AZ36" s="159">
        <f>+AZ4-AZ22</f>
        <v>0</v>
      </c>
      <c r="BA36" s="156" t="str">
        <f>IF(AND(AZ4=0,AZ36&lt;=0), "",AZ36/AZ4)</f>
        <v/>
      </c>
      <c r="BB36" s="157">
        <f t="shared" si="7"/>
        <v>1</v>
      </c>
      <c r="BC36" s="155">
        <f>+BC4-BC22</f>
        <v>0</v>
      </c>
      <c r="BD36" s="156" t="str">
        <f>IF(AND(BC4=0,BC36&lt;=0), "",BC36/BC4)</f>
        <v/>
      </c>
      <c r="BE36" s="157"/>
      <c r="BF36" s="156">
        <f t="shared" si="8"/>
        <v>-1</v>
      </c>
      <c r="BG36" s="158">
        <f>+BG4-BG22</f>
        <v>18632.476200935373</v>
      </c>
      <c r="BH36" s="156">
        <f>IF(AND(BG4=0,BG36&lt;=0), "",BG36/BG4)</f>
        <v>0.38209964138178643</v>
      </c>
      <c r="BI36" s="157"/>
      <c r="BJ36" s="155">
        <f>+BJ4-BJ22</f>
        <v>0</v>
      </c>
      <c r="BK36" s="156" t="str">
        <f>IF(AND(BJ4=0,BJ36&lt;=0), "",BJ36/BJ4)</f>
        <v/>
      </c>
      <c r="BL36" s="157"/>
      <c r="BM36" s="156" t="str">
        <f t="shared" si="9"/>
        <v/>
      </c>
      <c r="BN36" s="158">
        <f>+BN4-BN22</f>
        <v>18632.476200935373</v>
      </c>
      <c r="BO36" s="156">
        <f>IF(AND(BN4=0,BN36&lt;=0), "",BN36/BN4)</f>
        <v>0.38209964138178643</v>
      </c>
      <c r="BP36" s="157"/>
      <c r="BQ36" s="155">
        <f>+BQ4-BQ22</f>
        <v>0</v>
      </c>
      <c r="BR36" s="156" t="str">
        <f>IF(AND(BQ4=0,BQ36&lt;=0), "",BQ36/BQ4)</f>
        <v/>
      </c>
      <c r="BS36" s="157"/>
      <c r="BT36" s="156" t="str">
        <f t="shared" si="10"/>
        <v/>
      </c>
      <c r="BU36" s="158">
        <f>+BU4-BU22</f>
        <v>18632.476200935373</v>
      </c>
      <c r="BV36" s="156">
        <f>IF(AND(BU4=0,BU36&lt;=0), "",BU36/BU4)</f>
        <v>0.38209964138178643</v>
      </c>
      <c r="BW36" s="157"/>
      <c r="BX36" s="159">
        <f>+BX4-BX22</f>
        <v>0</v>
      </c>
      <c r="BY36" s="156" t="str">
        <f>IF(AND(BX4=0,BX36&lt;=0), "",BX36/BX4)</f>
        <v/>
      </c>
      <c r="BZ36" s="157">
        <f t="shared" si="11"/>
        <v>1</v>
      </c>
      <c r="CA36" s="155">
        <f>+CA4-CA22</f>
        <v>0</v>
      </c>
      <c r="CB36" s="156" t="str">
        <f>IF(AND(CA4=0,CA36&lt;=0), "",CA36/CA4)</f>
        <v/>
      </c>
      <c r="CC36" s="157"/>
      <c r="CD36" s="156" t="str">
        <f t="shared" si="12"/>
        <v/>
      </c>
      <c r="CE36" s="158">
        <f>+CE4-CE22</f>
        <v>18632.476200935373</v>
      </c>
      <c r="CF36" s="156">
        <f>IF(AND(CE4=0,CE36&lt;=0), "",CE36/CE4)</f>
        <v>0.38209964138178643</v>
      </c>
      <c r="CG36" s="157"/>
      <c r="CH36" s="155">
        <f>+CH4-CH22</f>
        <v>0</v>
      </c>
      <c r="CI36" s="156" t="str">
        <f>IF(AND(CH4=0,CH36&lt;=0), "",CH36/CH4)</f>
        <v/>
      </c>
      <c r="CJ36" s="157"/>
      <c r="CK36" s="156" t="str">
        <f t="shared" si="13"/>
        <v/>
      </c>
      <c r="CL36" s="158">
        <f>+CL4-CL22</f>
        <v>18632.476200935373</v>
      </c>
      <c r="CM36" s="156">
        <f>IF(AND(CL4=0,CL36&lt;=0), "",CL36/CL4)</f>
        <v>0.38209964138178643</v>
      </c>
      <c r="CN36" s="157"/>
      <c r="CO36" s="155">
        <f>+CO4-CO22</f>
        <v>0</v>
      </c>
      <c r="CP36" s="156" t="str">
        <f>IF(AND(CO4=0,CO36&lt;=0), "",CO36/CO4)</f>
        <v/>
      </c>
      <c r="CQ36" s="157"/>
      <c r="CR36" s="156" t="str">
        <f t="shared" si="14"/>
        <v/>
      </c>
      <c r="CS36" s="158">
        <f>+CS4-CS22</f>
        <v>18632.476200935373</v>
      </c>
      <c r="CT36" s="156">
        <f>IF(AND(CS4=0,CS36&lt;=0), "",CS36/CS4)</f>
        <v>0.38209964138178643</v>
      </c>
      <c r="CU36" s="157"/>
      <c r="CV36" s="159">
        <f>+CV4-CV22</f>
        <v>0</v>
      </c>
      <c r="CW36" s="156" t="str">
        <f>IF(AND(CV4=0,CV36&lt;=0), "",CV36/CV4)</f>
        <v/>
      </c>
      <c r="CX36" s="157">
        <f t="shared" si="15"/>
        <v>1</v>
      </c>
    </row>
    <row r="37" spans="1:102" s="3" customFormat="1" ht="15" thickTop="1" x14ac:dyDescent="0.3">
      <c r="B37" s="132"/>
      <c r="C37" s="15"/>
      <c r="D37" s="46"/>
      <c r="E37" s="132"/>
      <c r="F37" s="15"/>
      <c r="G37" s="46"/>
      <c r="H37" s="132"/>
      <c r="I37" s="15"/>
      <c r="J37" s="46"/>
      <c r="K37" s="15"/>
      <c r="L37" s="118"/>
      <c r="M37" s="15"/>
      <c r="N37" s="46"/>
      <c r="O37" s="132"/>
      <c r="P37" s="15"/>
      <c r="Q37" s="46"/>
      <c r="R37" s="15"/>
      <c r="S37" s="118"/>
      <c r="T37" s="15"/>
      <c r="U37" s="46"/>
      <c r="V37" s="133"/>
      <c r="W37" s="15"/>
      <c r="X37" s="46"/>
      <c r="Y37" s="132"/>
      <c r="Z37" s="15"/>
      <c r="AA37" s="46"/>
      <c r="AB37" s="15"/>
      <c r="AC37" s="118"/>
      <c r="AD37" s="15"/>
      <c r="AE37" s="46"/>
      <c r="AF37" s="132"/>
      <c r="AG37" s="15"/>
      <c r="AH37" s="46"/>
      <c r="AI37" s="15" t="str">
        <f t="shared" si="4"/>
        <v/>
      </c>
      <c r="AJ37" s="118"/>
      <c r="AK37" s="15"/>
      <c r="AL37" s="46"/>
      <c r="AM37" s="132"/>
      <c r="AN37" s="15"/>
      <c r="AO37" s="46"/>
      <c r="AP37" s="15" t="str">
        <f t="shared" si="5"/>
        <v/>
      </c>
      <c r="AQ37" s="118"/>
      <c r="AR37" s="15"/>
      <c r="AS37" s="46"/>
      <c r="AT37" s="133"/>
      <c r="AU37" s="15"/>
      <c r="AV37" s="46"/>
      <c r="AW37" s="133"/>
      <c r="AX37" s="15"/>
      <c r="AY37" s="46"/>
      <c r="AZ37" s="133"/>
      <c r="BA37" s="15"/>
      <c r="BB37" s="46"/>
      <c r="BC37" s="132"/>
      <c r="BD37" s="15"/>
      <c r="BE37" s="46"/>
      <c r="BF37" s="15"/>
      <c r="BG37" s="118"/>
      <c r="BH37" s="15"/>
      <c r="BI37" s="46"/>
      <c r="BJ37" s="132"/>
      <c r="BK37" s="15"/>
      <c r="BL37" s="46"/>
      <c r="BM37" s="15" t="str">
        <f t="shared" si="9"/>
        <v/>
      </c>
      <c r="BN37" s="118"/>
      <c r="BO37" s="15"/>
      <c r="BP37" s="46"/>
      <c r="BQ37" s="132"/>
      <c r="BR37" s="15"/>
      <c r="BS37" s="46"/>
      <c r="BT37" s="15" t="str">
        <f t="shared" si="10"/>
        <v/>
      </c>
      <c r="BU37" s="118"/>
      <c r="BV37" s="15"/>
      <c r="BW37" s="46"/>
      <c r="BX37" s="133"/>
      <c r="BY37" s="15"/>
      <c r="BZ37" s="46" t="str">
        <f t="shared" si="11"/>
        <v/>
      </c>
      <c r="CA37" s="132"/>
      <c r="CB37" s="15"/>
      <c r="CC37" s="46"/>
      <c r="CD37" s="15"/>
      <c r="CE37" s="118"/>
      <c r="CF37" s="15"/>
      <c r="CG37" s="46"/>
      <c r="CH37" s="132"/>
      <c r="CI37" s="15"/>
      <c r="CJ37" s="46"/>
      <c r="CK37" s="15" t="str">
        <f t="shared" si="13"/>
        <v/>
      </c>
      <c r="CL37" s="118"/>
      <c r="CM37" s="15"/>
      <c r="CN37" s="46"/>
      <c r="CO37" s="132"/>
      <c r="CP37" s="15"/>
      <c r="CQ37" s="46"/>
      <c r="CR37" s="15" t="str">
        <f t="shared" si="14"/>
        <v/>
      </c>
      <c r="CS37" s="118"/>
      <c r="CT37" s="15"/>
      <c r="CU37" s="46"/>
      <c r="CV37" s="133"/>
      <c r="CW37" s="15"/>
      <c r="CX37" s="46" t="str">
        <f t="shared" si="15"/>
        <v/>
      </c>
    </row>
    <row r="38" spans="1:102" s="28" customFormat="1" ht="18" customHeight="1" x14ac:dyDescent="0.3">
      <c r="A38" s="19" t="s">
        <v>101</v>
      </c>
      <c r="B38" s="123">
        <f>+B39+B68+B83+B93+B104</f>
        <v>0</v>
      </c>
      <c r="C38" s="36" t="str">
        <f>IF(AND(B4=0,B38&gt;=0), "",B38/B4)</f>
        <v/>
      </c>
      <c r="D38" s="42" t="str">
        <f>IF(AND(B124=0,B38&gt;=0),"",B38/B124)</f>
        <v/>
      </c>
      <c r="E38" s="123">
        <f>+E39+E68+E83+E93+E104</f>
        <v>2058.7996026588166</v>
      </c>
      <c r="F38" s="36">
        <f>IF(AND(E4=0,E38&gt;=0), "",E38/E4)</f>
        <v>0.38310666173023739</v>
      </c>
      <c r="G38" s="42">
        <f>IF(AND(E124=0,E38&gt;=0),"",E38/E124)</f>
        <v>0.96807735783874072</v>
      </c>
      <c r="H38" s="123">
        <f>+H39+H68+H83+H93+H104</f>
        <v>2284.3197501957161</v>
      </c>
      <c r="I38" s="36">
        <f>IF(AND(H4=0,H38&gt;=0), "",H38/H4)</f>
        <v>0.25816347603726875</v>
      </c>
      <c r="J38" s="42">
        <f>IF(AND(H124=0,H38&gt;=0),"",H38/H124)</f>
        <v>0.99811701514459805</v>
      </c>
      <c r="K38" s="36">
        <f t="shared" ref="K38:K82" si="19">IF(AND(E38=0,H38&gt;0),100%,IF(AND(E38&lt;0,H38=0),(E38-H38)/E38,IF(AND(E38&gt;0,H38&gt;0),(H38-E38)/E38,IF(AND(E38=0,H38=0),"",(H38-E38)/E38))))</f>
        <v>0.1095396303970788</v>
      </c>
      <c r="L38" s="124">
        <f>+L39+L68+L83+L93+L104</f>
        <v>4343.1193528545318</v>
      </c>
      <c r="M38" s="36">
        <f>IF(AND(L4=0,L38&gt;=0), "",L38/L4)</f>
        <v>0.30537379682793619</v>
      </c>
      <c r="N38" s="42">
        <f>IF(AND(L124=0,L38&gt;=0),"",L38/L124)</f>
        <v>0.98364806682319261</v>
      </c>
      <c r="O38" s="123">
        <f>+O39+O68+O83+O93+O104</f>
        <v>2694.4196897995885</v>
      </c>
      <c r="P38" s="36">
        <f>IF(AND(O4=0,O38&gt;=0), "",O38/O4)</f>
        <v>0.35337217486985817</v>
      </c>
      <c r="Q38" s="42">
        <f>IF(AND(O124=0,O38&gt;=0),"",O38/O124)</f>
        <v>0.99987965494590358</v>
      </c>
      <c r="R38" s="36">
        <f t="shared" ref="R38:R82" si="20">IF(AND(H38=0,O38&gt;0),100%,IF(AND(H38&lt;0,O38=0),(H38-O38)/H38,IF(AND(H38&gt;0,O38&gt;0),(O38-H38)/H38,IF(AND(H38=0,O38=0),"",(O38-H38)/H38))))</f>
        <v>0.17952825543303902</v>
      </c>
      <c r="S38" s="124">
        <f>+S39+S68+S83+S93+S104</f>
        <v>7037.5390426541207</v>
      </c>
      <c r="T38" s="36">
        <f>IF(AND(S4=0,S38&gt;=0), "",S38/S4)</f>
        <v>0.32212569430543958</v>
      </c>
      <c r="U38" s="42">
        <f>IF(AND(S124=0,S38&gt;=0),"",S38/S124)</f>
        <v>0.98979990804202811</v>
      </c>
      <c r="V38" s="125">
        <f>+V39+V68+V83+V93+V104</f>
        <v>0</v>
      </c>
      <c r="W38" s="36" t="str">
        <f>IF(AND(V4=0,V38&gt;=0), "",V38/V4)</f>
        <v/>
      </c>
      <c r="X38" s="42">
        <f t="shared" ref="X38:X101" si="21">IF(AND(V38=0,S38&gt;0),100%,IF(AND(V38&lt;0,S38=0),(V38-S38)/V38,IF(AND(V38&gt;0,S38&gt;0),(S38-V38)/V38,IF(AND(V38=0,S38=0),"",(S38-V38)/V38))))</f>
        <v>1</v>
      </c>
      <c r="Y38" s="123">
        <f>+Y39+Y68+Y83+Y93+Y104</f>
        <v>2683.5829107045538</v>
      </c>
      <c r="Z38" s="36">
        <f>IF(AND(Y4=0,Y38&gt;=0), "",Y38/Y4)</f>
        <v>0.35966907547410737</v>
      </c>
      <c r="AA38" s="42">
        <f>IF(AND(Y124=0,Y38&gt;=0),"",Y38/Y124)</f>
        <v>0.98477235991056111</v>
      </c>
      <c r="AB38" s="36">
        <f t="shared" ref="AB38:AB101" si="22">IF(AND(O38=0,Y38&gt;0),100%,IF(AND(O38&lt;0,Y38=0),(O38-Y38)/O38,IF(AND(O38&gt;0,Y38&gt;0),(Y38-O38)/O38,IF(AND(O38=0,Y38=0),"",(Y38-O38)/O38))))</f>
        <v>-4.0219343467760632E-3</v>
      </c>
      <c r="AC38" s="124">
        <f>+AC39+AC68+AC83+AC93+AC104</f>
        <v>9721.1219533586773</v>
      </c>
      <c r="AD38" s="36">
        <f>IF(AND(AC4=0,AC38&gt;=0), "",AC38/AC4)</f>
        <v>0.3316833771926388</v>
      </c>
      <c r="AE38" s="42">
        <f>IF(AND(AC124=0,AC38&gt;=0),"",AC38/AC124)</f>
        <v>0.98840689629267642</v>
      </c>
      <c r="AF38" s="123">
        <f>+AF39+AF68+AF83+AF93+AF104</f>
        <v>2606.5651503187696</v>
      </c>
      <c r="AG38" s="36">
        <f>IF(AND(AF4=0,AF38&gt;=0), "",AF38/AF4)</f>
        <v>0.29104162485449137</v>
      </c>
      <c r="AH38" s="42">
        <f>IF(AND(AF124=0,AF38&gt;=0),"",AF38/AF124)</f>
        <v>0.9969638275431052</v>
      </c>
      <c r="AI38" s="36">
        <f t="shared" si="4"/>
        <v>-2.8699601595526546E-2</v>
      </c>
      <c r="AJ38" s="124">
        <f>+AJ39+AJ68+AJ83+AJ93+AJ104</f>
        <v>12327.687103677446</v>
      </c>
      <c r="AK38" s="36">
        <f>IF(AND(AJ4=0,AJ38&gt;=0), "",AJ38/AJ4)</f>
        <v>0.32217096420404157</v>
      </c>
      <c r="AL38" s="42">
        <f>IF(AND(AJ124=0,AJ38&gt;=0),"",AJ38/AJ124)</f>
        <v>0.9902039053166416</v>
      </c>
      <c r="AM38" s="123">
        <f>+AM39+AM68+AM83+AM93+AM104</f>
        <v>2933.4890817996184</v>
      </c>
      <c r="AN38" s="36">
        <f>IF(AND(AM4=0,AM38&gt;=0), "",AM38/AM4)</f>
        <v>0.2794073227162408</v>
      </c>
      <c r="AO38" s="42">
        <f>IF(AND(AM124=0,AM38&gt;=0),"",AM38/AM124)</f>
        <v>0.99558238158672807</v>
      </c>
      <c r="AP38" s="36">
        <f t="shared" si="5"/>
        <v>0.12542327263174974</v>
      </c>
      <c r="AQ38" s="124">
        <f>+AQ39+AQ68+AQ83+AQ93+AQ104</f>
        <v>15261.176185477061</v>
      </c>
      <c r="AR38" s="36">
        <f>IF(AND(AQ4=0,AQ38&gt;=0), "",AQ38/AQ4)</f>
        <v>0.31296376738387072</v>
      </c>
      <c r="AS38" s="42">
        <f>IF(AND(AQ124=0,AQ38&gt;=0),"",AQ38/AQ124)</f>
        <v>0.99123323472110048</v>
      </c>
      <c r="AT38" s="125">
        <f>+AT39+AT68+AT83+AT93+AT104</f>
        <v>0</v>
      </c>
      <c r="AU38" s="36" t="str">
        <f>IF(AND(AT4=0,AT38&gt;=0), "",AT38/AT4)</f>
        <v/>
      </c>
      <c r="AV38" s="42">
        <f t="shared" ref="AV38:AV101" si="23">IF(AND(AT38=0,AQ38&gt;0),100%,IF(AND(AT38&lt;0,AQ38=0),(AT38-AQ38)/AT38,IF(AND(AT38&gt;0,AQ38&gt;0),(AQ38-AT38)/AT38,IF(AND(AT38=0,AQ38=0),"",(AQ38-AT38)/AT38))))</f>
        <v>1</v>
      </c>
      <c r="AW38" s="125">
        <f>+AW39+AW68+AW83+AW93+AW104</f>
        <v>2543.5293642461766</v>
      </c>
      <c r="AX38" s="36">
        <f>IF(AND(AW4=0,AW38&gt;=0), "",AW38/AW4)</f>
        <v>0.31296376738387066</v>
      </c>
      <c r="AY38" s="42">
        <f>IF(AND(AW124=0,AW38&gt;=0),"",AW38/AW124)</f>
        <v>0.99123323472110048</v>
      </c>
      <c r="AZ38" s="125">
        <f>+AZ39+AZ68+AZ83+AZ93+AZ104</f>
        <v>0</v>
      </c>
      <c r="BA38" s="36" t="str">
        <f>IF(AND(AZ4=0,AZ38&gt;=0), "",AZ38/AZ4)</f>
        <v/>
      </c>
      <c r="BB38" s="42">
        <f t="shared" ref="BB38:BB101" si="24">IF(AND(AZ38=0,AW38&gt;0),100%,IF(AND(AZ38&lt;0,AW38=0),(AZ38-AW38)/AZ38,IF(AND(AZ38&gt;0,AW38&gt;0),(AW38-AZ38)/AZ38,IF(AND(AZ38=0,AW38=0),"",(AW38-AZ38)/AZ38))))</f>
        <v>1</v>
      </c>
      <c r="BC38" s="123">
        <f>+BC39+BC68+BC83+BC93+BC104</f>
        <v>0</v>
      </c>
      <c r="BD38" s="36" t="str">
        <f>IF(AND(BC4=0,BC38&gt;=0), "",BC38/BC4)</f>
        <v/>
      </c>
      <c r="BE38" s="42" t="str">
        <f>IF(AND(BC124=0,BC38&gt;=0),"",BC38/BC124)</f>
        <v/>
      </c>
      <c r="BF38" s="36">
        <f t="shared" ref="BF38:BF101" si="25">IF(AND(AM38=0,BC38&gt;0),100%,IF(AND(AM38&lt;0,BC38=0),(AM38-BC38)/AM38,IF(AND(AM38&gt;0,BC38&gt;0),(BC38-AM38)/AM38,IF(AND(AM38=0,BC38=0),"",(BC38-AM38)/AM38))))</f>
        <v>-1</v>
      </c>
      <c r="BG38" s="124">
        <f>+BG39+BG68+BG83+BG93+BG104</f>
        <v>15261.176185477061</v>
      </c>
      <c r="BH38" s="36">
        <f>IF(AND(BG4=0,BG38&gt;=0), "",BG38/BG4)</f>
        <v>0.31296376738387072</v>
      </c>
      <c r="BI38" s="42">
        <f>IF(AND(BG124=0,BG38&gt;=0),"",BG38/BG124)</f>
        <v>0.99123323472110048</v>
      </c>
      <c r="BJ38" s="123">
        <f>+BJ39+BJ68+BJ83+BJ93+BJ104</f>
        <v>0</v>
      </c>
      <c r="BK38" s="36" t="str">
        <f>IF(AND(BJ4=0,BJ38&gt;=0), "",BJ38/BJ4)</f>
        <v/>
      </c>
      <c r="BL38" s="42" t="str">
        <f>IF(AND(BJ124=0,BJ38&gt;=0),"",BJ38/BJ124)</f>
        <v/>
      </c>
      <c r="BM38" s="36" t="str">
        <f t="shared" si="9"/>
        <v/>
      </c>
      <c r="BN38" s="124">
        <f>+BN39+BN68+BN83+BN93+BN104</f>
        <v>15261.176185477061</v>
      </c>
      <c r="BO38" s="36">
        <f>IF(AND(BN4=0,BN38&gt;=0), "",BN38/BN4)</f>
        <v>0.31296376738387072</v>
      </c>
      <c r="BP38" s="42">
        <f>IF(AND(BN124=0,BN38&gt;=0),"",BN38/BN124)</f>
        <v>0.99123323472110048</v>
      </c>
      <c r="BQ38" s="123">
        <f>+BQ39+BQ68+BQ83+BQ93+BQ104</f>
        <v>0</v>
      </c>
      <c r="BR38" s="36" t="str">
        <f>IF(AND(BQ4=0,BQ38&gt;=0), "",BQ38/BQ4)</f>
        <v/>
      </c>
      <c r="BS38" s="42" t="str">
        <f>IF(AND(BQ124=0,BQ38&gt;=0),"",BQ38/BQ124)</f>
        <v/>
      </c>
      <c r="BT38" s="36" t="str">
        <f t="shared" si="10"/>
        <v/>
      </c>
      <c r="BU38" s="124">
        <f>+BU39+BU68+BU83+BU93+BU104</f>
        <v>15261.176185477061</v>
      </c>
      <c r="BV38" s="36">
        <f>IF(AND(BU4=0,BU38&gt;=0), "",BU38/BU4)</f>
        <v>0.31296376738387072</v>
      </c>
      <c r="BW38" s="42">
        <f>IF(AND(BU124=0,BU38&gt;=0),"",BU38/BU124)</f>
        <v>0.99123323472110048</v>
      </c>
      <c r="BX38" s="125">
        <f>+BX39+BX68+BX83+BX93+BX104</f>
        <v>0</v>
      </c>
      <c r="BY38" s="36" t="str">
        <f>IF(AND(BX4=0,BX38&gt;=0), "",BX38/BX4)</f>
        <v/>
      </c>
      <c r="BZ38" s="42">
        <f t="shared" si="11"/>
        <v>1</v>
      </c>
      <c r="CA38" s="123">
        <f>+CA39+CA68+CA83+CA93+CA104</f>
        <v>0</v>
      </c>
      <c r="CB38" s="36" t="str">
        <f>IF(AND(CA4=0,CA38&gt;=0), "",CA38/CA4)</f>
        <v/>
      </c>
      <c r="CC38" s="42" t="str">
        <f>IF(AND(CA124=0,CA38&gt;=0),"",CA38/CA124)</f>
        <v/>
      </c>
      <c r="CD38" s="36" t="str">
        <f t="shared" ref="CD38:CD101" si="26">IF(AND(BQ38=0,CA38&gt;0),100%,IF(AND(BQ38&lt;0,CA38=0),(BQ38-CA38)/BQ38,IF(AND(BQ38&gt;0,CA38&gt;0),(CA38-BQ38)/BQ38,IF(AND(BQ38=0,CA38=0),"",(CA38-BQ38)/BQ38))))</f>
        <v/>
      </c>
      <c r="CE38" s="124">
        <f>+CE39+CE68+CE83+CE93+CE104</f>
        <v>15261.176185477061</v>
      </c>
      <c r="CF38" s="36">
        <f>IF(AND(CE4=0,CE38&gt;=0), "",CE38/CE4)</f>
        <v>0.31296376738387072</v>
      </c>
      <c r="CG38" s="42">
        <f>IF(AND(CE124=0,CE38&gt;=0),"",CE38/CE124)</f>
        <v>0.99123323472110048</v>
      </c>
      <c r="CH38" s="123">
        <f>+CH39+CH68+CH83+CH93+CH104</f>
        <v>0</v>
      </c>
      <c r="CI38" s="36" t="str">
        <f>IF(AND(CH4=0,CH38&gt;=0), "",CH38/CH4)</f>
        <v/>
      </c>
      <c r="CJ38" s="42" t="str">
        <f>IF(AND(CH124=0,CH38&gt;=0),"",CH38/CH124)</f>
        <v/>
      </c>
      <c r="CK38" s="36" t="str">
        <f t="shared" si="13"/>
        <v/>
      </c>
      <c r="CL38" s="124">
        <f>+CL39+CL68+CL83+CL93+CL104</f>
        <v>15261.176185477061</v>
      </c>
      <c r="CM38" s="36">
        <f>IF(AND(CL4=0,CL38&gt;=0), "",CL38/CL4)</f>
        <v>0.31296376738387072</v>
      </c>
      <c r="CN38" s="42">
        <f>IF(AND(CL124=0,CL38&gt;=0),"",CL38/CL124)</f>
        <v>0.99123323472110048</v>
      </c>
      <c r="CO38" s="123">
        <f>+CO39+CO68+CO83+CO93+CO104</f>
        <v>0</v>
      </c>
      <c r="CP38" s="36" t="str">
        <f>IF(AND(CO4=0,CO38&gt;=0), "",CO38/CO4)</f>
        <v/>
      </c>
      <c r="CQ38" s="42" t="str">
        <f>IF(AND(CO124=0,CO38&gt;=0),"",CO38/CO124)</f>
        <v/>
      </c>
      <c r="CR38" s="36" t="str">
        <f t="shared" si="14"/>
        <v/>
      </c>
      <c r="CS38" s="124">
        <f>+CS39+CS68+CS83+CS93+CS104</f>
        <v>15261.176185477061</v>
      </c>
      <c r="CT38" s="36">
        <f>IF(AND(CS4=0,CS38&gt;=0), "",CS38/CS4)</f>
        <v>0.31296376738387072</v>
      </c>
      <c r="CU38" s="42">
        <f>IF(AND(CS124=0,CS38&gt;=0),"",CS38/CS124)</f>
        <v>0.99123323472110048</v>
      </c>
      <c r="CV38" s="125">
        <f>+CV39+CV68+CV83+CV93+CV104</f>
        <v>0</v>
      </c>
      <c r="CW38" s="36" t="str">
        <f>IF(AND(CV4=0,CV38&gt;=0), "",CV38/CV4)</f>
        <v/>
      </c>
      <c r="CX38" s="42">
        <f t="shared" si="15"/>
        <v>1</v>
      </c>
    </row>
    <row r="39" spans="1:102" s="6" customFormat="1" x14ac:dyDescent="0.3">
      <c r="A39" s="37" t="s">
        <v>60</v>
      </c>
      <c r="B39" s="126">
        <f>SUM(B40:B67)</f>
        <v>0</v>
      </c>
      <c r="C39" s="38" t="str">
        <f>IF(AND(B4=0,B39&gt;=0), "",B39/B4)</f>
        <v/>
      </c>
      <c r="D39" s="43" t="str">
        <f>IF(AND(B124=0,B39&gt;=0),"",B39/B124)</f>
        <v/>
      </c>
      <c r="E39" s="126">
        <f>SUM(E40:E67)</f>
        <v>900.8426926993651</v>
      </c>
      <c r="F39" s="38">
        <f>IF(AND(E4=0,E39&gt;=0), "",E39/E4)</f>
        <v>0.16763109741153606</v>
      </c>
      <c r="G39" s="43">
        <f>IF(AND(E124=0,E39&gt;=0),"",E39/E124)</f>
        <v>0.42358926660491475</v>
      </c>
      <c r="H39" s="126">
        <f>SUM(H40:H67)</f>
        <v>1231.5534324959081</v>
      </c>
      <c r="I39" s="38">
        <f>IF(AND(H4=0,H39&gt;=0), "",H39/H4)</f>
        <v>0.13918459315143283</v>
      </c>
      <c r="J39" s="43">
        <f>IF(AND(H124=0,H39&gt;=0),"",H39/H124)</f>
        <v>0.53811837678529095</v>
      </c>
      <c r="K39" s="38">
        <f t="shared" si="19"/>
        <v>0.36711264072706401</v>
      </c>
      <c r="L39" s="127">
        <f>SUM(L40:L67)</f>
        <v>2132.3961251952728</v>
      </c>
      <c r="M39" s="38">
        <f>IF(AND(L4=0,L39&gt;=0), "",L39/L4)</f>
        <v>0.14993322729297559</v>
      </c>
      <c r="N39" s="43">
        <f>IF(AND(L124=0,L39&gt;=0),"",L39/L124)</f>
        <v>0.48295410644678438</v>
      </c>
      <c r="O39" s="126">
        <f>SUM(O40:O67)</f>
        <v>1240.5210652343658</v>
      </c>
      <c r="P39" s="38">
        <f>IF(AND(O4=0,O39&gt;=0), "",O39/O4)</f>
        <v>0.16269389228904677</v>
      </c>
      <c r="Q39" s="43">
        <f>IF(AND(O124=0,O39&gt;=0),"",O39/O124)</f>
        <v>0.46034839314580628</v>
      </c>
      <c r="R39" s="38">
        <f t="shared" si="20"/>
        <v>7.2815620515007734E-3</v>
      </c>
      <c r="S39" s="127">
        <f>SUM(S40:S67)</f>
        <v>3372.917190429639</v>
      </c>
      <c r="T39" s="38">
        <f>IF(AND(S4=0,S39&gt;=0), "",S39/S4)</f>
        <v>0.15438682261180589</v>
      </c>
      <c r="U39" s="43">
        <f>IF(AND(S124=0,S39&gt;=0),"",S39/S124)</f>
        <v>0.47438644456337592</v>
      </c>
      <c r="V39" s="128">
        <f>SUM(V40:V67)</f>
        <v>0</v>
      </c>
      <c r="W39" s="38" t="str">
        <f>IF(AND(V4=0,V39&gt;=0), "",V39/V4)</f>
        <v/>
      </c>
      <c r="X39" s="91">
        <f t="shared" si="21"/>
        <v>1</v>
      </c>
      <c r="Y39" s="126">
        <f>SUM(Y40:Y67)</f>
        <v>1642.4595785130396</v>
      </c>
      <c r="Z39" s="38">
        <f>IF(AND(Y4=0,Y39&gt;=0), "",Y39/Y4)</f>
        <v>0.22013179311545189</v>
      </c>
      <c r="AA39" s="43">
        <f>IF(AND(Y124=0,Y39&gt;=0),"",Y39/Y124)</f>
        <v>0.6027198894202761</v>
      </c>
      <c r="AB39" s="38">
        <f t="shared" si="22"/>
        <v>0.32400780973657828</v>
      </c>
      <c r="AC39" s="127">
        <f>SUM(AC40:AC67)</f>
        <v>5015.3767689426795</v>
      </c>
      <c r="AD39" s="38">
        <f>IF(AND(AC4=0,AC39&gt;=0), "",AC39/AC4)</f>
        <v>0.17112398266350962</v>
      </c>
      <c r="AE39" s="43">
        <f>IF(AND(AC124=0,AC39&gt;=0),"",AC39/AC124)</f>
        <v>0.50994453209346746</v>
      </c>
      <c r="AF39" s="126">
        <f>SUM(AF40:AF67)</f>
        <v>1232.2585786980173</v>
      </c>
      <c r="AG39" s="38">
        <f>IF(AND(AF4=0,AF39&gt;=0), "",AF39/AF4)</f>
        <v>0.13759047570374269</v>
      </c>
      <c r="AH39" s="43">
        <f>IF(AND(AF124=0,AF39&gt;=0),"",AF39/AF124)</f>
        <v>0.47131652511787808</v>
      </c>
      <c r="AI39" s="38">
        <f t="shared" si="4"/>
        <v>-0.24974800304454836</v>
      </c>
      <c r="AJ39" s="127">
        <f>SUM(AJ40:AJ67)</f>
        <v>6247.6353476406966</v>
      </c>
      <c r="AK39" s="38">
        <f>IF(AND(AJ4=0,AJ39&gt;=0), "",AJ39/AJ4)</f>
        <v>0.1632752913840764</v>
      </c>
      <c r="AL39" s="43">
        <f>IF(AND(AJ124=0,AJ39&gt;=0),"",AJ39/AJ124)</f>
        <v>0.50183240929133011</v>
      </c>
      <c r="AM39" s="126">
        <f>SUM(AM40:AM67)</f>
        <v>1670.8507175215348</v>
      </c>
      <c r="AN39" s="38">
        <f>IF(AND(AM4=0,AM39&gt;=0), "",AM39/AM4)</f>
        <v>0.1591442519891034</v>
      </c>
      <c r="AO39" s="43">
        <f>IF(AND(AM124=0,AM39&gt;=0),"",AM39/AM124)</f>
        <v>0.56706177873533725</v>
      </c>
      <c r="AP39" s="38">
        <f t="shared" si="5"/>
        <v>0.35592540916771392</v>
      </c>
      <c r="AQ39" s="127">
        <f>SUM(AQ40:AQ67)</f>
        <v>7918.4860651622303</v>
      </c>
      <c r="AR39" s="38">
        <f>IF(AND(AQ4=0,AQ39&gt;=0), "",AQ39/AQ4)</f>
        <v>0.16238586074959108</v>
      </c>
      <c r="AS39" s="43">
        <f>IF(AND(AQ124=0,AQ39&gt;=0),"",AQ39/AQ124)</f>
        <v>0.51431596497353171</v>
      </c>
      <c r="AT39" s="128">
        <f>SUM(AT40:AT67)</f>
        <v>0</v>
      </c>
      <c r="AU39" s="38" t="str">
        <f>IF(AND(AT4=0,AT39&gt;=0), "",AT39/AT4)</f>
        <v/>
      </c>
      <c r="AV39" s="91">
        <f t="shared" si="23"/>
        <v>1</v>
      </c>
      <c r="AW39" s="128">
        <f>SUM(AW40:AW67)</f>
        <v>1319.7476775270384</v>
      </c>
      <c r="AX39" s="38">
        <f>IF(AND(AW4=0,AW39&gt;=0), "",AW39/AW4)</f>
        <v>0.16238586074959108</v>
      </c>
      <c r="AY39" s="43">
        <f>IF(AND(AW124=0,AW39&gt;=0),"",AW39/AW124)</f>
        <v>0.51431596497353171</v>
      </c>
      <c r="AZ39" s="128">
        <f>SUM(AZ40:AZ67)</f>
        <v>0</v>
      </c>
      <c r="BA39" s="38" t="str">
        <f>IF(AND(AZ4=0,AZ39&gt;=0), "",AZ39/AZ4)</f>
        <v/>
      </c>
      <c r="BB39" s="91">
        <f t="shared" si="24"/>
        <v>1</v>
      </c>
      <c r="BC39" s="126">
        <f>SUM(BC40:BC67)</f>
        <v>0</v>
      </c>
      <c r="BD39" s="38" t="str">
        <f>IF(AND(BC4=0,BC39&gt;=0), "",BC39/BC4)</f>
        <v/>
      </c>
      <c r="BE39" s="43" t="str">
        <f>IF(AND(BC124=0,BC39&gt;=0),"",BC39/BC124)</f>
        <v/>
      </c>
      <c r="BF39" s="38">
        <f t="shared" si="25"/>
        <v>-1</v>
      </c>
      <c r="BG39" s="127">
        <f>SUM(BG40:BG67)</f>
        <v>7918.4860651622303</v>
      </c>
      <c r="BH39" s="38">
        <f>IF(AND(BG4=0,BG39&gt;=0), "",BG39/BG4)</f>
        <v>0.16238586074959108</v>
      </c>
      <c r="BI39" s="43">
        <f>IF(AND(BG124=0,BG39&gt;=0),"",BG39/BG124)</f>
        <v>0.51431596497353171</v>
      </c>
      <c r="BJ39" s="126">
        <f>SUM(BJ40:BJ67)</f>
        <v>0</v>
      </c>
      <c r="BK39" s="38" t="str">
        <f>IF(AND(BJ4=0,BJ39&gt;=0), "",BJ39/BJ4)</f>
        <v/>
      </c>
      <c r="BL39" s="43" t="str">
        <f>IF(AND(BJ124=0,BJ39&gt;=0),"",BJ39/BJ124)</f>
        <v/>
      </c>
      <c r="BM39" s="38" t="str">
        <f t="shared" si="9"/>
        <v/>
      </c>
      <c r="BN39" s="127">
        <f>SUM(BN40:BN67)</f>
        <v>7918.4860651622303</v>
      </c>
      <c r="BO39" s="38">
        <f>IF(AND(BN4=0,BN39&gt;=0), "",BN39/BN4)</f>
        <v>0.16238586074959108</v>
      </c>
      <c r="BP39" s="43">
        <f>IF(AND(BN124=0,BN39&gt;=0),"",BN39/BN124)</f>
        <v>0.51431596497353171</v>
      </c>
      <c r="BQ39" s="126">
        <f>SUM(BQ40:BQ67)</f>
        <v>0</v>
      </c>
      <c r="BR39" s="38" t="str">
        <f>IF(AND(BQ4=0,BQ39&gt;=0), "",BQ39/BQ4)</f>
        <v/>
      </c>
      <c r="BS39" s="43" t="str">
        <f>IF(AND(BQ124=0,BQ39&gt;=0),"",BQ39/BQ124)</f>
        <v/>
      </c>
      <c r="BT39" s="38" t="str">
        <f t="shared" si="10"/>
        <v/>
      </c>
      <c r="BU39" s="127">
        <f>SUM(BU40:BU67)</f>
        <v>7918.4860651622303</v>
      </c>
      <c r="BV39" s="38">
        <f>IF(AND(BU4=0,BU39&gt;=0), "",BU39/BU4)</f>
        <v>0.16238586074959108</v>
      </c>
      <c r="BW39" s="43">
        <f>IF(AND(BU124=0,BU39&gt;=0),"",BU39/BU124)</f>
        <v>0.51431596497353171</v>
      </c>
      <c r="BX39" s="128">
        <f>SUM(BX40:BX67)</f>
        <v>0</v>
      </c>
      <c r="BY39" s="38" t="str">
        <f>IF(AND(BX4=0,BX39&gt;=0), "",BX39/BX4)</f>
        <v/>
      </c>
      <c r="BZ39" s="91">
        <f t="shared" si="11"/>
        <v>1</v>
      </c>
      <c r="CA39" s="126">
        <f>SUM(CA40:CA67)</f>
        <v>0</v>
      </c>
      <c r="CB39" s="38" t="str">
        <f>IF(AND(CA4=0,CA39&gt;=0), "",CA39/CA4)</f>
        <v/>
      </c>
      <c r="CC39" s="43" t="str">
        <f>IF(AND(CA124=0,CA39&gt;=0),"",CA39/CA124)</f>
        <v/>
      </c>
      <c r="CD39" s="38" t="str">
        <f t="shared" si="26"/>
        <v/>
      </c>
      <c r="CE39" s="127">
        <f>SUM(CE40:CE67)</f>
        <v>7918.4860651622303</v>
      </c>
      <c r="CF39" s="38">
        <f>IF(AND(CE4=0,CE39&gt;=0), "",CE39/CE4)</f>
        <v>0.16238586074959108</v>
      </c>
      <c r="CG39" s="43">
        <f>IF(AND(CE124=0,CE39&gt;=0),"",CE39/CE124)</f>
        <v>0.51431596497353171</v>
      </c>
      <c r="CH39" s="126">
        <f>SUM(CH40:CH67)</f>
        <v>0</v>
      </c>
      <c r="CI39" s="38" t="str">
        <f>IF(AND(CH4=0,CH39&gt;=0), "",CH39/CH4)</f>
        <v/>
      </c>
      <c r="CJ39" s="43" t="str">
        <f>IF(AND(CH124=0,CH39&gt;=0),"",CH39/CH124)</f>
        <v/>
      </c>
      <c r="CK39" s="38" t="str">
        <f t="shared" si="13"/>
        <v/>
      </c>
      <c r="CL39" s="127">
        <f>SUM(CL40:CL67)</f>
        <v>7918.4860651622303</v>
      </c>
      <c r="CM39" s="38">
        <f>IF(AND(CL4=0,CL39&gt;=0), "",CL39/CL4)</f>
        <v>0.16238586074959108</v>
      </c>
      <c r="CN39" s="43">
        <f>IF(AND(CL124=0,CL39&gt;=0),"",CL39/CL124)</f>
        <v>0.51431596497353171</v>
      </c>
      <c r="CO39" s="126">
        <f>SUM(CO40:CO67)</f>
        <v>0</v>
      </c>
      <c r="CP39" s="38" t="str">
        <f>IF(AND(CO4=0,CO39&gt;=0), "",CO39/CO4)</f>
        <v/>
      </c>
      <c r="CQ39" s="43" t="str">
        <f>IF(AND(CO124=0,CO39&gt;=0),"",CO39/CO124)</f>
        <v/>
      </c>
      <c r="CR39" s="38" t="str">
        <f t="shared" si="14"/>
        <v/>
      </c>
      <c r="CS39" s="127">
        <f>SUM(CS40:CS67)</f>
        <v>7918.4860651622303</v>
      </c>
      <c r="CT39" s="38">
        <f>IF(AND(CS4=0,CS39&gt;=0), "",CS39/CS4)</f>
        <v>0.16238586074959108</v>
      </c>
      <c r="CU39" s="43">
        <f>IF(AND(CS124=0,CS39&gt;=0),"",CS39/CS124)</f>
        <v>0.51431596497353171</v>
      </c>
      <c r="CV39" s="128">
        <f>SUM(CV40:CV67)</f>
        <v>0</v>
      </c>
      <c r="CW39" s="38" t="str">
        <f>IF(AND(CV4=0,CV39&gt;=0), "",CV39/CV4)</f>
        <v/>
      </c>
      <c r="CX39" s="91">
        <f t="shared" si="15"/>
        <v>1</v>
      </c>
    </row>
    <row r="40" spans="1:102" outlineLevel="1" x14ac:dyDescent="0.3">
      <c r="A40" s="29" t="s">
        <v>61</v>
      </c>
      <c r="B40" s="129">
        <f>+'N EERR PIEDEM'!B39</f>
        <v>0</v>
      </c>
      <c r="C40" s="30" t="str">
        <f>IF(AND(B4=0,B40&gt;=0), "",B40/B4)</f>
        <v/>
      </c>
      <c r="D40" s="47" t="str">
        <f>IF(AND(B124=0,B40&gt;=0),"",B40/B124)</f>
        <v/>
      </c>
      <c r="E40" s="129">
        <f>+'N EERR PIEDEM'!C39</f>
        <v>8.107838323242424</v>
      </c>
      <c r="F40" s="30">
        <f>IF(AND(E4=0,E40&gt;=0), "",E40/E4)</f>
        <v>1.5087271582209659E-3</v>
      </c>
      <c r="G40" s="47">
        <f>IF(AND(E124=0,E40&gt;=0),"",E40/E124)</f>
        <v>3.8124228757435538E-3</v>
      </c>
      <c r="H40" s="129">
        <f>+'N EERR PIEDEM'!D39</f>
        <v>27.558010106042278</v>
      </c>
      <c r="I40" s="30">
        <f>IF(AND(H4=0,H40&gt;=0), "",H40/H4)</f>
        <v>3.1144815348361373E-3</v>
      </c>
      <c r="J40" s="47">
        <f>IF(AND(H124=0,H40&gt;=0),"",H40/H124)</f>
        <v>1.2041273463581846E-2</v>
      </c>
      <c r="K40" s="30">
        <f t="shared" si="19"/>
        <v>2.3989343407407135</v>
      </c>
      <c r="L40" s="130">
        <f>+E40+H40</f>
        <v>35.665848429284701</v>
      </c>
      <c r="M40" s="30">
        <f>IF(AND(L4=0,L40&gt;=0), "",L40/L4)</f>
        <v>2.507740328338416E-3</v>
      </c>
      <c r="N40" s="47">
        <f>IF(AND(L124=0,L40&gt;=0),"",L40/L124)</f>
        <v>8.0777524191262898E-3</v>
      </c>
      <c r="O40" s="129">
        <f>+'N EERR PIEDEM'!E39</f>
        <v>18.414549527167186</v>
      </c>
      <c r="P40" s="30">
        <f>IF(AND(O4=0,O40&gt;=0), "",O40/O4)</f>
        <v>2.4150615586348363E-3</v>
      </c>
      <c r="Q40" s="47">
        <f>IF(AND(O124=0,O40&gt;=0),"",O40/O124)</f>
        <v>6.8335061152175929E-3</v>
      </c>
      <c r="R40" s="30">
        <f t="shared" si="20"/>
        <v>-0.33178957927990338</v>
      </c>
      <c r="S40" s="130">
        <f>+L40+O40</f>
        <v>54.08039795645189</v>
      </c>
      <c r="T40" s="30">
        <f>IF(AND(S4=0,S40&gt;=0), "",S40/S4)</f>
        <v>2.4753945426733356E-3</v>
      </c>
      <c r="U40" s="47">
        <f>IF(AND(S124=0,S40&gt;=0),"",S40/S124)</f>
        <v>7.6061777561357092E-3</v>
      </c>
      <c r="V40" s="131"/>
      <c r="W40" s="30" t="str">
        <f>IF(AND(V4=0,V40&gt;=0), "",V40/V4)</f>
        <v/>
      </c>
      <c r="X40" s="47">
        <f t="shared" si="21"/>
        <v>1</v>
      </c>
      <c r="Y40" s="129">
        <f>+'N EERR PIEDEM'!F39</f>
        <v>20.791982561307901</v>
      </c>
      <c r="Z40" s="30">
        <f>IF(AND(Y4=0,Y40&gt;=0), "",Y40/Y4)</f>
        <v>2.7866599967041913E-3</v>
      </c>
      <c r="AA40" s="47">
        <f>IF(AND(Y124=0,Y40&gt;=0),"",Y40/Y124)</f>
        <v>7.6298629166418278E-3</v>
      </c>
      <c r="AB40" s="30">
        <f t="shared" si="22"/>
        <v>0.12910622823725676</v>
      </c>
      <c r="AC40" s="130">
        <f t="shared" ref="AC40:AC66" si="27">+S40+Y40</f>
        <v>74.872380517759794</v>
      </c>
      <c r="AD40" s="30">
        <f>IF(AND(AC4=0,AC40&gt;=0), "",AC40/AC4)</f>
        <v>2.5546355809272312E-3</v>
      </c>
      <c r="AE40" s="47">
        <f>IF(AND(AC124=0,AC40&gt;=0),"",AC40/AC124)</f>
        <v>7.6127403401244718E-3</v>
      </c>
      <c r="AF40" s="129">
        <f>+'N EERR PIEDEM'!G39</f>
        <v>18.127833099374161</v>
      </c>
      <c r="AG40" s="30">
        <f>IF(AND(AF4=0,AF40&gt;=0), "",AF40/AF4)</f>
        <v>2.0241021022197217E-3</v>
      </c>
      <c r="AH40" s="47">
        <f>IF(AND(AF124=0,AF40&gt;=0),"",AF40/AF124)</f>
        <v>6.9335669087743478E-3</v>
      </c>
      <c r="AI40" s="30">
        <f t="shared" si="4"/>
        <v>-0.12813349828849382</v>
      </c>
      <c r="AJ40" s="130">
        <f t="shared" si="16"/>
        <v>93.000213617133952</v>
      </c>
      <c r="AK40" s="30">
        <f>IF(AND(AJ4=0,AJ40&gt;=0), "",AJ40/AJ4)</f>
        <v>2.4304614677700567E-3</v>
      </c>
      <c r="AL40" s="47">
        <f>IF(AND(AJ124=0,AJ40&gt;=0),"",AJ40/AJ124)</f>
        <v>7.4701096762503829E-3</v>
      </c>
      <c r="AM40" s="129">
        <f>+'N EERR PIEDEM'!H39</f>
        <v>17.3156753302952</v>
      </c>
      <c r="AN40" s="30">
        <f>IF(AND(AM4=0,AM40&gt;=0), "",AM40/AM4)</f>
        <v>1.6492737317751929E-3</v>
      </c>
      <c r="AO40" s="47">
        <f>IF(AND(AM124=0,AM40&gt;=0),"",AM40/AM124)</f>
        <v>5.8766815908999617E-3</v>
      </c>
      <c r="AP40" s="30">
        <f t="shared" si="5"/>
        <v>-4.480170159482548E-2</v>
      </c>
      <c r="AQ40" s="130">
        <f t="shared" si="17"/>
        <v>110.31588894742916</v>
      </c>
      <c r="AR40" s="30">
        <f>IF(AND(AQ4=0,AQ40&gt;=0), "",AQ40/AQ4)</f>
        <v>2.2622683722204134E-3</v>
      </c>
      <c r="AS40" s="47">
        <f>IF(AND(AQ124=0,AQ40&gt;=0),"",AQ40/AQ124)</f>
        <v>7.1651604118529921E-3</v>
      </c>
      <c r="AT40" s="131">
        <f t="shared" ref="AT40:AT67" si="28">+V40*2</f>
        <v>0</v>
      </c>
      <c r="AU40" s="30" t="str">
        <f>IF(AND(AT4=0,AT40&gt;=0), "",AT40/AT4)</f>
        <v/>
      </c>
      <c r="AV40" s="47">
        <f t="shared" si="23"/>
        <v>1</v>
      </c>
      <c r="AW40" s="131">
        <f>+AQ40/6</f>
        <v>18.385981491238194</v>
      </c>
      <c r="AX40" s="30">
        <f>IF(AND(AW4=0,AW40&gt;=0), "",AW40/AW4)</f>
        <v>2.2622683722204138E-3</v>
      </c>
      <c r="AY40" s="47">
        <f>IF(AND(AW124=0,AW40&gt;=0),"",AW40/AW124)</f>
        <v>7.1651604118529938E-3</v>
      </c>
      <c r="AZ40" s="131">
        <f t="shared" ref="AZ40:AZ67" si="29">+AT40/6</f>
        <v>0</v>
      </c>
      <c r="BA40" s="30" t="str">
        <f>IF(AND(AZ4=0,AZ40&gt;=0), "",AZ40/AZ4)</f>
        <v/>
      </c>
      <c r="BB40" s="47">
        <f t="shared" si="24"/>
        <v>1</v>
      </c>
      <c r="BC40" s="129">
        <f>+'N EERR PIEDEM'!I39</f>
        <v>0</v>
      </c>
      <c r="BD40" s="30" t="str">
        <f>IF(AND(BC4=0,BC40&gt;=0), "",BC40/BC4)</f>
        <v/>
      </c>
      <c r="BE40" s="47" t="str">
        <f>IF(AND(BC124=0,BC40&gt;=0),"",BC40/BC124)</f>
        <v/>
      </c>
      <c r="BF40" s="30">
        <f t="shared" si="25"/>
        <v>-1</v>
      </c>
      <c r="BG40" s="130">
        <f t="shared" ref="BG40:BG67" si="30">+AQ40+BC40</f>
        <v>110.31588894742916</v>
      </c>
      <c r="BH40" s="30">
        <f>IF(AND(BG4=0,BG40&gt;=0), "",BG40/BG4)</f>
        <v>2.2622683722204134E-3</v>
      </c>
      <c r="BI40" s="47">
        <f>IF(AND(BG124=0,BG40&gt;=0),"",BG40/BG124)</f>
        <v>7.1651604118529921E-3</v>
      </c>
      <c r="BJ40" s="129">
        <f>+'N EERR PIEDEM'!J39</f>
        <v>0</v>
      </c>
      <c r="BK40" s="30" t="str">
        <f>IF(AND(BJ4=0,BJ40&gt;=0), "",BJ40/BJ4)</f>
        <v/>
      </c>
      <c r="BL40" s="47" t="str">
        <f>IF(AND(BJ124=0,BJ40&gt;=0),"",BJ40/BJ124)</f>
        <v/>
      </c>
      <c r="BM40" s="30" t="str">
        <f t="shared" si="9"/>
        <v/>
      </c>
      <c r="BN40" s="130">
        <f t="shared" ref="BN40:BN67" si="31">+BG40+BJ40</f>
        <v>110.31588894742916</v>
      </c>
      <c r="BO40" s="30">
        <f>IF(AND(BN4=0,BN40&gt;=0), "",BN40/BN4)</f>
        <v>2.2622683722204134E-3</v>
      </c>
      <c r="BP40" s="47">
        <f>IF(AND(BN124=0,BN40&gt;=0),"",BN40/BN124)</f>
        <v>7.1651604118529921E-3</v>
      </c>
      <c r="BQ40" s="129">
        <f>+'N EERR PIEDEM'!K39</f>
        <v>0</v>
      </c>
      <c r="BR40" s="30" t="str">
        <f>IF(AND(BQ4=0,BQ40&gt;=0), "",BQ40/BQ4)</f>
        <v/>
      </c>
      <c r="BS40" s="47" t="str">
        <f>IF(AND(BQ124=0,BQ40&gt;=0),"",BQ40/BQ124)</f>
        <v/>
      </c>
      <c r="BT40" s="30" t="str">
        <f t="shared" si="10"/>
        <v/>
      </c>
      <c r="BU40" s="130">
        <f t="shared" ref="BU40:BU67" si="32">+BN40+BQ40</f>
        <v>110.31588894742916</v>
      </c>
      <c r="BV40" s="30">
        <f>IF(AND(BU4=0,BU40&gt;=0), "",BU40/BU4)</f>
        <v>2.2622683722204134E-3</v>
      </c>
      <c r="BW40" s="47">
        <f>IF(AND(BU124=0,BU40&gt;=0),"",BU40/BU124)</f>
        <v>7.1651604118529921E-3</v>
      </c>
      <c r="BX40" s="131">
        <f t="shared" ref="BX40:BX67" si="33">+AZ40*9</f>
        <v>0</v>
      </c>
      <c r="BY40" s="30" t="str">
        <f>IF(AND(BX4=0,BX40&gt;=0), "",BX40/BX4)</f>
        <v/>
      </c>
      <c r="BZ40" s="47">
        <f t="shared" si="11"/>
        <v>1</v>
      </c>
      <c r="CA40" s="129">
        <f>+'N EERR PIEDEM'!L39</f>
        <v>0</v>
      </c>
      <c r="CB40" s="30" t="str">
        <f>IF(AND(CA4=0,CA40&gt;=0), "",CA40/CA4)</f>
        <v/>
      </c>
      <c r="CC40" s="47" t="str">
        <f>IF(AND(CA124=0,CA40&gt;=0),"",CA40/CA124)</f>
        <v/>
      </c>
      <c r="CD40" s="30" t="str">
        <f t="shared" si="26"/>
        <v/>
      </c>
      <c r="CE40" s="130">
        <f t="shared" ref="CE40:CE66" si="34">+BU40+CA40</f>
        <v>110.31588894742916</v>
      </c>
      <c r="CF40" s="30">
        <f>IF(AND(CE4=0,CE40&gt;=0), "",CE40/CE4)</f>
        <v>2.2622683722204134E-3</v>
      </c>
      <c r="CG40" s="47">
        <f>IF(AND(CE124=0,CE40&gt;=0),"",CE40/CE124)</f>
        <v>7.1651604118529921E-3</v>
      </c>
      <c r="CH40" s="129">
        <f>+'N EERR PIEDEM'!M39</f>
        <v>0</v>
      </c>
      <c r="CI40" s="30" t="str">
        <f>IF(AND(CH4=0,CH40&gt;=0), "",CH40/CH4)</f>
        <v/>
      </c>
      <c r="CJ40" s="47" t="str">
        <f>IF(AND(CH124=0,CH40&gt;=0),"",CH40/CH124)</f>
        <v/>
      </c>
      <c r="CK40" s="30" t="str">
        <f t="shared" si="13"/>
        <v/>
      </c>
      <c r="CL40" s="130">
        <f t="shared" ref="CL40:CL67" si="35">+CE40+CH40</f>
        <v>110.31588894742916</v>
      </c>
      <c r="CM40" s="30">
        <f>IF(AND(CL4=0,CL40&gt;=0), "",CL40/CL4)</f>
        <v>2.2622683722204134E-3</v>
      </c>
      <c r="CN40" s="47">
        <f>IF(AND(CL124=0,CL40&gt;=0),"",CL40/CL124)</f>
        <v>7.1651604118529921E-3</v>
      </c>
      <c r="CO40" s="129">
        <f>+'N EERR PIEDEM'!N39</f>
        <v>0</v>
      </c>
      <c r="CP40" s="30" t="str">
        <f>IF(AND(CO4=0,CO40&gt;=0), "",CO40/CO4)</f>
        <v/>
      </c>
      <c r="CQ40" s="47" t="str">
        <f>IF(AND(CO124=0,CO40&gt;=0),"",CO40/CO124)</f>
        <v/>
      </c>
      <c r="CR40" s="30" t="str">
        <f t="shared" si="14"/>
        <v/>
      </c>
      <c r="CS40" s="130">
        <f t="shared" ref="CS40:CS67" si="36">+CL40+CO40</f>
        <v>110.31588894742916</v>
      </c>
      <c r="CT40" s="30">
        <f>IF(AND(CS4=0,CS40&gt;=0), "",CS40/CS4)</f>
        <v>2.2622683722204134E-3</v>
      </c>
      <c r="CU40" s="47">
        <f>IF(AND(CS124=0,CS40&gt;=0),"",CS40/CS124)</f>
        <v>7.1651604118529921E-3</v>
      </c>
      <c r="CV40" s="131">
        <f t="shared" ref="CV40:CV67" si="37">+AZ40*12</f>
        <v>0</v>
      </c>
      <c r="CW40" s="30" t="str">
        <f>IF(AND(CV4=0,CV40&gt;=0), "",CV40/CV4)</f>
        <v/>
      </c>
      <c r="CX40" s="47">
        <f t="shared" si="15"/>
        <v>1</v>
      </c>
    </row>
    <row r="41" spans="1:102" outlineLevel="1" x14ac:dyDescent="0.3">
      <c r="A41" s="29" t="s">
        <v>3</v>
      </c>
      <c r="B41" s="129">
        <f>+'N EERR PIEDEM'!B40</f>
        <v>0</v>
      </c>
      <c r="C41" s="30" t="str">
        <f>IF(AND(B4=0,B41&gt;=0), "",B41/B4)</f>
        <v/>
      </c>
      <c r="D41" s="47" t="str">
        <f>IF(AND(B124=0,B41&gt;=0),"",B41/B124)</f>
        <v/>
      </c>
      <c r="E41" s="129">
        <f>+'N EERR PIEDEM'!C40</f>
        <v>32.157775926234521</v>
      </c>
      <c r="F41" s="30">
        <f>IF(AND(E4=0,E41&gt;=0), "",E41/E4)</f>
        <v>5.9840006612874507E-3</v>
      </c>
      <c r="G41" s="47">
        <f>IF(AND(E124=0,E41&gt;=0),"",E41/E124)</f>
        <v>1.5121051467289617E-2</v>
      </c>
      <c r="H41" s="129">
        <f>+'N EERR PIEDEM'!D40</f>
        <v>36.183948473418262</v>
      </c>
      <c r="I41" s="30">
        <f>IF(AND(H4=0,H41&gt;=0), "",H41/H4)</f>
        <v>4.0893460356636723E-3</v>
      </c>
      <c r="J41" s="47">
        <f>IF(AND(H124=0,H41&gt;=0),"",H41/H124)</f>
        <v>1.5810314927820344E-2</v>
      </c>
      <c r="K41" s="30">
        <f t="shared" si="19"/>
        <v>0.12520059087479254</v>
      </c>
      <c r="L41" s="130">
        <f t="shared" ref="L41:L66" si="38">+E41+H41</f>
        <v>68.341724399652776</v>
      </c>
      <c r="M41" s="30">
        <f>IF(AND(L4=0,L41&gt;=0), "",L41/L4)</f>
        <v>4.8052494454184497E-3</v>
      </c>
      <c r="N41" s="47">
        <f>IF(AND(L124=0,L41&gt;=0),"",L41/L124)</f>
        <v>1.5478323211379973E-2</v>
      </c>
      <c r="O41" s="129">
        <f>+'N EERR PIEDEM'!E40</f>
        <v>36.30035050359259</v>
      </c>
      <c r="P41" s="30">
        <f>IF(AND(O4=0,O41&gt;=0), "",O41/O4)</f>
        <v>4.7607779346901889E-3</v>
      </c>
      <c r="Q41" s="47">
        <f>IF(AND(O124=0,O41&gt;=0),"",O41/O124)</f>
        <v>1.3470797468321359E-2</v>
      </c>
      <c r="R41" s="30">
        <f t="shared" si="20"/>
        <v>3.2169521316845781E-3</v>
      </c>
      <c r="S41" s="130">
        <f t="shared" ref="S41:S66" si="39">+L41+O41</f>
        <v>104.64207490324537</v>
      </c>
      <c r="T41" s="30">
        <f>IF(AND(S4=0,S41&gt;=0), "",S41/S4)</f>
        <v>4.7897284586938807E-3</v>
      </c>
      <c r="U41" s="47">
        <f>IF(AND(S124=0,S41&gt;=0),"",S41/S124)</f>
        <v>1.471746238121009E-2</v>
      </c>
      <c r="V41" s="131"/>
      <c r="W41" s="30" t="str">
        <f>IF(AND(V4=0,V41&gt;=0), "",V41/V4)</f>
        <v/>
      </c>
      <c r="X41" s="47">
        <f t="shared" si="21"/>
        <v>1</v>
      </c>
      <c r="Y41" s="129">
        <f>+'N EERR PIEDEM'!F40</f>
        <v>38.695981938497468</v>
      </c>
      <c r="Z41" s="30">
        <f>IF(AND(Y4=0,Y41&gt;=0), "",Y41/Y4)</f>
        <v>5.1862560284109674E-3</v>
      </c>
      <c r="AA41" s="47">
        <f>IF(AND(Y124=0,Y41&gt;=0),"",Y41/Y124)</f>
        <v>1.4199946385344201E-2</v>
      </c>
      <c r="AB41" s="30">
        <f t="shared" si="22"/>
        <v>6.599471910519944E-2</v>
      </c>
      <c r="AC41" s="130">
        <f t="shared" si="27"/>
        <v>143.33805684174285</v>
      </c>
      <c r="AD41" s="30">
        <f>IF(AND(AC4=0,AC41&gt;=0), "",AC41/AC4)</f>
        <v>4.8906752740689053E-3</v>
      </c>
      <c r="AE41" s="47">
        <f>IF(AND(AC124=0,AC41&gt;=0),"",AC41/AC124)</f>
        <v>1.4574071240266735E-2</v>
      </c>
      <c r="AF41" s="129">
        <f>+'N EERR PIEDEM'!G40</f>
        <v>39.476695911563432</v>
      </c>
      <c r="AG41" s="30">
        <f>IF(AND(AF4=0,AF41&gt;=0), "",AF41/AF4)</f>
        <v>4.4078551884970101E-3</v>
      </c>
      <c r="AH41" s="47">
        <f>IF(AND(AF124=0,AF41&gt;=0),"",AF41/AF124)</f>
        <v>1.5099119179865651E-2</v>
      </c>
      <c r="AI41" s="30">
        <f t="shared" si="4"/>
        <v>2.0175582423694886E-2</v>
      </c>
      <c r="AJ41" s="130">
        <f t="shared" si="16"/>
        <v>182.81475275330629</v>
      </c>
      <c r="AK41" s="30">
        <f>IF(AND(AJ4=0,AJ41&gt;=0), "",AJ41/AJ4)</f>
        <v>4.7776687281174211E-3</v>
      </c>
      <c r="AL41" s="47">
        <f>IF(AND(AJ124=0,AJ41&gt;=0),"",AJ41/AJ124)</f>
        <v>1.4684334587938989E-2</v>
      </c>
      <c r="AM41" s="129">
        <f>+'N EERR PIEDEM'!H40</f>
        <v>41.175481750936449</v>
      </c>
      <c r="AN41" s="30">
        <f>IF(AND(AM4=0,AM41&gt;=0), "",AM41/AM4)</f>
        <v>3.9218591911454248E-3</v>
      </c>
      <c r="AO41" s="47">
        <f>IF(AND(AM124=0,AM41&gt;=0),"",AM41/AM124)</f>
        <v>1.397434353477453E-2</v>
      </c>
      <c r="AP41" s="30">
        <f t="shared" si="5"/>
        <v>4.3032624695305659E-2</v>
      </c>
      <c r="AQ41" s="130">
        <f t="shared" si="17"/>
        <v>223.99023450424275</v>
      </c>
      <c r="AR41" s="30">
        <f>IF(AND(AQ4=0,AQ41&gt;=0), "",AQ41/AQ4)</f>
        <v>4.5934092363309632E-3</v>
      </c>
      <c r="AS41" s="47">
        <f>IF(AND(AQ124=0,AQ41&gt;=0),"",AQ41/AQ124)</f>
        <v>1.4548456946907195E-2</v>
      </c>
      <c r="AT41" s="131">
        <f t="shared" si="28"/>
        <v>0</v>
      </c>
      <c r="AU41" s="30" t="str">
        <f>IF(AND(AT4=0,AT41&gt;=0), "",AT41/AT4)</f>
        <v/>
      </c>
      <c r="AV41" s="47">
        <f t="shared" si="23"/>
        <v>1</v>
      </c>
      <c r="AW41" s="131">
        <f t="shared" ref="AW41:AW102" si="40">+AQ41/6</f>
        <v>37.331705750707123</v>
      </c>
      <c r="AX41" s="30">
        <f>IF(AND(AW4=0,AW41&gt;=0), "",AW41/AW4)</f>
        <v>4.5934092363309632E-3</v>
      </c>
      <c r="AY41" s="47">
        <f>IF(AND(AW124=0,AW41&gt;=0),"",AW41/AW124)</f>
        <v>1.4548456946907195E-2</v>
      </c>
      <c r="AZ41" s="131">
        <f t="shared" si="29"/>
        <v>0</v>
      </c>
      <c r="BA41" s="30" t="str">
        <f>IF(AND(AZ4=0,AZ41&gt;=0), "",AZ41/AZ4)</f>
        <v/>
      </c>
      <c r="BB41" s="47">
        <f t="shared" si="24"/>
        <v>1</v>
      </c>
      <c r="BC41" s="129">
        <f>+'N EERR PIEDEM'!I40</f>
        <v>0</v>
      </c>
      <c r="BD41" s="30" t="str">
        <f>IF(AND(BC4=0,BC41&gt;=0), "",BC41/BC4)</f>
        <v/>
      </c>
      <c r="BE41" s="47" t="str">
        <f>IF(AND(BC124=0,BC41&gt;=0),"",BC41/BC124)</f>
        <v/>
      </c>
      <c r="BF41" s="30">
        <f t="shared" si="25"/>
        <v>-1</v>
      </c>
      <c r="BG41" s="130">
        <f t="shared" si="30"/>
        <v>223.99023450424275</v>
      </c>
      <c r="BH41" s="30">
        <f>IF(AND(BG4=0,BG41&gt;=0), "",BG41/BG4)</f>
        <v>4.5934092363309632E-3</v>
      </c>
      <c r="BI41" s="47">
        <f>IF(AND(BG124=0,BG41&gt;=0),"",BG41/BG124)</f>
        <v>1.4548456946907195E-2</v>
      </c>
      <c r="BJ41" s="129">
        <f>+'N EERR PIEDEM'!J40</f>
        <v>0</v>
      </c>
      <c r="BK41" s="30" t="str">
        <f>IF(AND(BJ4=0,BJ41&gt;=0), "",BJ41/BJ4)</f>
        <v/>
      </c>
      <c r="BL41" s="47" t="str">
        <f>IF(AND(BJ124=0,BJ41&gt;=0),"",BJ41/BJ124)</f>
        <v/>
      </c>
      <c r="BM41" s="30" t="str">
        <f t="shared" si="9"/>
        <v/>
      </c>
      <c r="BN41" s="130">
        <f t="shared" si="31"/>
        <v>223.99023450424275</v>
      </c>
      <c r="BO41" s="30">
        <f>IF(AND(BN4=0,BN41&gt;=0), "",BN41/BN4)</f>
        <v>4.5934092363309632E-3</v>
      </c>
      <c r="BP41" s="47">
        <f>IF(AND(BN124=0,BN41&gt;=0),"",BN41/BN124)</f>
        <v>1.4548456946907195E-2</v>
      </c>
      <c r="BQ41" s="129">
        <f>+'N EERR PIEDEM'!K40</f>
        <v>0</v>
      </c>
      <c r="BR41" s="30" t="str">
        <f>IF(AND(BQ4=0,BQ41&gt;=0), "",BQ41/BQ4)</f>
        <v/>
      </c>
      <c r="BS41" s="47" t="str">
        <f>IF(AND(BQ124=0,BQ41&gt;=0),"",BQ41/BQ124)</f>
        <v/>
      </c>
      <c r="BT41" s="30" t="str">
        <f t="shared" si="10"/>
        <v/>
      </c>
      <c r="BU41" s="130">
        <f t="shared" si="32"/>
        <v>223.99023450424275</v>
      </c>
      <c r="BV41" s="30">
        <f>IF(AND(BU4=0,BU41&gt;=0), "",BU41/BU4)</f>
        <v>4.5934092363309632E-3</v>
      </c>
      <c r="BW41" s="47">
        <f>IF(AND(BU124=0,BU41&gt;=0),"",BU41/BU124)</f>
        <v>1.4548456946907195E-2</v>
      </c>
      <c r="BX41" s="131">
        <f t="shared" si="33"/>
        <v>0</v>
      </c>
      <c r="BY41" s="30" t="str">
        <f>IF(AND(BX4=0,BX41&gt;=0), "",BX41/BX4)</f>
        <v/>
      </c>
      <c r="BZ41" s="47">
        <f t="shared" si="11"/>
        <v>1</v>
      </c>
      <c r="CA41" s="129">
        <f>+'N EERR PIEDEM'!L40</f>
        <v>0</v>
      </c>
      <c r="CB41" s="30" t="str">
        <f>IF(AND(CA4=0,CA41&gt;=0), "",CA41/CA4)</f>
        <v/>
      </c>
      <c r="CC41" s="47" t="str">
        <f>IF(AND(CA124=0,CA41&gt;=0),"",CA41/CA124)</f>
        <v/>
      </c>
      <c r="CD41" s="30" t="str">
        <f t="shared" si="26"/>
        <v/>
      </c>
      <c r="CE41" s="130">
        <f t="shared" si="34"/>
        <v>223.99023450424275</v>
      </c>
      <c r="CF41" s="30">
        <f>IF(AND(CE4=0,CE41&gt;=0), "",CE41/CE4)</f>
        <v>4.5934092363309632E-3</v>
      </c>
      <c r="CG41" s="47">
        <f>IF(AND(CE124=0,CE41&gt;=0),"",CE41/CE124)</f>
        <v>1.4548456946907195E-2</v>
      </c>
      <c r="CH41" s="129">
        <f>+'N EERR PIEDEM'!M40</f>
        <v>0</v>
      </c>
      <c r="CI41" s="30" t="str">
        <f>IF(AND(CH4=0,CH41&gt;=0), "",CH41/CH4)</f>
        <v/>
      </c>
      <c r="CJ41" s="47" t="str">
        <f>IF(AND(CH124=0,CH41&gt;=0),"",CH41/CH124)</f>
        <v/>
      </c>
      <c r="CK41" s="30" t="str">
        <f t="shared" si="13"/>
        <v/>
      </c>
      <c r="CL41" s="130">
        <f t="shared" si="35"/>
        <v>223.99023450424275</v>
      </c>
      <c r="CM41" s="30">
        <f>IF(AND(CL4=0,CL41&gt;=0), "",CL41/CL4)</f>
        <v>4.5934092363309632E-3</v>
      </c>
      <c r="CN41" s="47">
        <f>IF(AND(CL124=0,CL41&gt;=0),"",CL41/CL124)</f>
        <v>1.4548456946907195E-2</v>
      </c>
      <c r="CO41" s="129">
        <f>+'N EERR PIEDEM'!N40</f>
        <v>0</v>
      </c>
      <c r="CP41" s="30" t="str">
        <f>IF(AND(CO4=0,CO41&gt;=0), "",CO41/CO4)</f>
        <v/>
      </c>
      <c r="CQ41" s="47" t="str">
        <f>IF(AND(CO124=0,CO41&gt;=0),"",CO41/CO124)</f>
        <v/>
      </c>
      <c r="CR41" s="30" t="str">
        <f t="shared" si="14"/>
        <v/>
      </c>
      <c r="CS41" s="130">
        <f t="shared" si="36"/>
        <v>223.99023450424275</v>
      </c>
      <c r="CT41" s="30">
        <f>IF(AND(CS4=0,CS41&gt;=0), "",CS41/CS4)</f>
        <v>4.5934092363309632E-3</v>
      </c>
      <c r="CU41" s="47">
        <f>IF(AND(CS124=0,CS41&gt;=0),"",CS41/CS124)</f>
        <v>1.4548456946907195E-2</v>
      </c>
      <c r="CV41" s="131">
        <f t="shared" si="37"/>
        <v>0</v>
      </c>
      <c r="CW41" s="30" t="str">
        <f>IF(AND(CV4=0,CV41&gt;=0), "",CV41/CV4)</f>
        <v/>
      </c>
      <c r="CX41" s="47">
        <f t="shared" si="15"/>
        <v>1</v>
      </c>
    </row>
    <row r="42" spans="1:102" outlineLevel="1" x14ac:dyDescent="0.3">
      <c r="A42" s="29" t="s">
        <v>4</v>
      </c>
      <c r="B42" s="129">
        <f>+'N EERR PIEDEM'!B41</f>
        <v>0</v>
      </c>
      <c r="C42" s="30" t="str">
        <f>IF(AND(B4=0,B42&gt;=0), "",B42/B4)</f>
        <v/>
      </c>
      <c r="D42" s="47" t="str">
        <f>IF(AND(B124=0,B42&gt;=0),"",B42/B124)</f>
        <v/>
      </c>
      <c r="E42" s="129">
        <f>+'N EERR PIEDEM'!C41</f>
        <v>143.00635079338633</v>
      </c>
      <c r="F42" s="30">
        <f>IF(AND(E4=0,E42&gt;=0), "",E42/E4)</f>
        <v>2.6610985152670415E-2</v>
      </c>
      <c r="G42" s="47">
        <f>IF(AND(E124=0,E42&gt;=0),"",E42/E124)</f>
        <v>6.7243655016949191E-2</v>
      </c>
      <c r="H42" s="129">
        <f>+'N EERR PIEDEM'!D41</f>
        <v>161.69240623443173</v>
      </c>
      <c r="I42" s="30">
        <f>IF(AND(H4=0,H42&gt;=0), "",H42/H4)</f>
        <v>1.827374369929366E-2</v>
      </c>
      <c r="J42" s="47">
        <f>IF(AND(H124=0,H42&gt;=0),"",H42/H124)</f>
        <v>7.0650328995505732E-2</v>
      </c>
      <c r="K42" s="30">
        <f t="shared" si="19"/>
        <v>0.13066591334844116</v>
      </c>
      <c r="L42" s="130">
        <f t="shared" si="38"/>
        <v>304.69875702781803</v>
      </c>
      <c r="M42" s="30">
        <f>IF(AND(L4=0,L42&gt;=0), "",L42/L4)</f>
        <v>2.1424006287366265E-2</v>
      </c>
      <c r="N42" s="47">
        <f>IF(AND(L124=0,L42&gt;=0),"",L42/L124)</f>
        <v>6.9009465078792548E-2</v>
      </c>
      <c r="O42" s="129">
        <f>+'N EERR PIEDEM'!E41</f>
        <v>162.14955556081364</v>
      </c>
      <c r="P42" s="30">
        <f>IF(AND(O4=0,O42&gt;=0), "",O42/O4)</f>
        <v>2.1265855991041818E-2</v>
      </c>
      <c r="Q42" s="47">
        <f>IF(AND(O124=0,O42&gt;=0),"",O42/O124)</f>
        <v>6.0172527048240665E-2</v>
      </c>
      <c r="R42" s="30">
        <f t="shared" si="20"/>
        <v>2.8272776503746608E-3</v>
      </c>
      <c r="S42" s="130">
        <f t="shared" si="39"/>
        <v>466.84831258863164</v>
      </c>
      <c r="T42" s="30">
        <f>IF(AND(S4=0,S42&gt;=0), "",S42/S4)</f>
        <v>2.1368810306623954E-2</v>
      </c>
      <c r="U42" s="47">
        <f>IF(AND(S124=0,S42&gt;=0),"",S42/S124)</f>
        <v>6.5660227825256004E-2</v>
      </c>
      <c r="V42" s="131"/>
      <c r="W42" s="30" t="str">
        <f>IF(AND(V4=0,V42&gt;=0), "",V42/V4)</f>
        <v/>
      </c>
      <c r="X42" s="47">
        <f t="shared" si="21"/>
        <v>1</v>
      </c>
      <c r="Y42" s="129">
        <f>+'N EERR PIEDEM'!F41</f>
        <v>172.08189957181781</v>
      </c>
      <c r="Z42" s="30">
        <f>IF(AND(Y4=0,Y42&gt;=0), "",Y42/Y4)</f>
        <v>2.3063396878084348E-2</v>
      </c>
      <c r="AA42" s="47">
        <f>IF(AND(Y124=0,Y42&gt;=0),"",Y42/Y124)</f>
        <v>6.3147480058568572E-2</v>
      </c>
      <c r="AB42" s="30">
        <f t="shared" si="22"/>
        <v>6.1254216680717843E-2</v>
      </c>
      <c r="AC42" s="130">
        <f t="shared" si="27"/>
        <v>638.9302121604494</v>
      </c>
      <c r="AD42" s="30">
        <f>IF(AND(AC4=0,AC42&gt;=0), "",AC42/AC4)</f>
        <v>2.1800213141711201E-2</v>
      </c>
      <c r="AE42" s="47">
        <f>IF(AND(AC124=0,AC42&gt;=0),"",AC42/AC124)</f>
        <v>6.4964006313174366E-2</v>
      </c>
      <c r="AF42" s="129">
        <f>+'N EERR PIEDEM'!G41</f>
        <v>175.55375212025501</v>
      </c>
      <c r="AG42" s="30">
        <f>IF(AND(AF4=0,AF42&gt;=0), "",AF42/AF4)</f>
        <v>1.9601830884654146E-2</v>
      </c>
      <c r="AH42" s="47">
        <f>IF(AND(AF124=0,AF42&gt;=0),"",AF42/AF124)</f>
        <v>6.714612164286736E-2</v>
      </c>
      <c r="AI42" s="30">
        <f t="shared" si="4"/>
        <v>2.0175582423694896E-2</v>
      </c>
      <c r="AJ42" s="130">
        <f t="shared" si="16"/>
        <v>814.48396428070441</v>
      </c>
      <c r="AK42" s="30">
        <f>IF(AND(AJ4=0,AJ42&gt;=0), "",AJ42/AJ4)</f>
        <v>2.1285670368999535E-2</v>
      </c>
      <c r="AL42" s="47">
        <f>IF(AND(AJ124=0,AJ42&gt;=0),"",AJ42/AJ124)</f>
        <v>6.542226416567197E-2</v>
      </c>
      <c r="AM42" s="129">
        <f>+'N EERR PIEDEM'!H41</f>
        <v>183.10829084909867</v>
      </c>
      <c r="AN42" s="30">
        <f>IF(AND(AM4=0,AM42&gt;=0), "",AM42/AM4)</f>
        <v>1.7440595784289397E-2</v>
      </c>
      <c r="AO42" s="47">
        <f>IF(AND(AM124=0,AM42&gt;=0),"",AM42/AM124)</f>
        <v>6.2144219122160511E-2</v>
      </c>
      <c r="AP42" s="30">
        <f t="shared" si="5"/>
        <v>4.3032624695305652E-2</v>
      </c>
      <c r="AQ42" s="130">
        <f t="shared" si="17"/>
        <v>997.59225512980311</v>
      </c>
      <c r="AR42" s="30">
        <f>IF(AND(AQ4=0,AQ42&gt;=0), "",AQ42/AQ4)</f>
        <v>2.0457809193992676E-2</v>
      </c>
      <c r="AS42" s="47">
        <f>IF(AND(AQ124=0,AQ42&gt;=0),"",AQ42/AQ124)</f>
        <v>6.4794913967774287E-2</v>
      </c>
      <c r="AT42" s="131">
        <f t="shared" si="28"/>
        <v>0</v>
      </c>
      <c r="AU42" s="30" t="str">
        <f>IF(AND(AT4=0,AT42&gt;=0), "",AT42/AT4)</f>
        <v/>
      </c>
      <c r="AV42" s="47">
        <f t="shared" si="23"/>
        <v>1</v>
      </c>
      <c r="AW42" s="131">
        <f t="shared" si="40"/>
        <v>166.26537585496717</v>
      </c>
      <c r="AX42" s="30">
        <f>IF(AND(AW4=0,AW42&gt;=0), "",AW42/AW4)</f>
        <v>2.0457809193992673E-2</v>
      </c>
      <c r="AY42" s="47">
        <f>IF(AND(AW124=0,AW42&gt;=0),"",AW42/AW124)</f>
        <v>6.4794913967774301E-2</v>
      </c>
      <c r="AZ42" s="131">
        <f t="shared" si="29"/>
        <v>0</v>
      </c>
      <c r="BA42" s="30" t="str">
        <f>IF(AND(AZ4=0,AZ42&gt;=0), "",AZ42/AZ4)</f>
        <v/>
      </c>
      <c r="BB42" s="47">
        <f t="shared" si="24"/>
        <v>1</v>
      </c>
      <c r="BC42" s="129">
        <f>+'N EERR PIEDEM'!I41</f>
        <v>0</v>
      </c>
      <c r="BD42" s="30" t="str">
        <f>IF(AND(BC4=0,BC42&gt;=0), "",BC42/BC4)</f>
        <v/>
      </c>
      <c r="BE42" s="47" t="str">
        <f>IF(AND(BC124=0,BC42&gt;=0),"",BC42/BC124)</f>
        <v/>
      </c>
      <c r="BF42" s="30">
        <f t="shared" si="25"/>
        <v>-1</v>
      </c>
      <c r="BG42" s="130">
        <f t="shared" si="30"/>
        <v>997.59225512980311</v>
      </c>
      <c r="BH42" s="30">
        <f>IF(AND(BG4=0,BG42&gt;=0), "",BG42/BG4)</f>
        <v>2.0457809193992676E-2</v>
      </c>
      <c r="BI42" s="47">
        <f>IF(AND(BG124=0,BG42&gt;=0),"",BG42/BG124)</f>
        <v>6.4794913967774287E-2</v>
      </c>
      <c r="BJ42" s="129">
        <f>+'N EERR PIEDEM'!J41</f>
        <v>0</v>
      </c>
      <c r="BK42" s="30" t="str">
        <f>IF(AND(BJ4=0,BJ42&gt;=0), "",BJ42/BJ4)</f>
        <v/>
      </c>
      <c r="BL42" s="47" t="str">
        <f>IF(AND(BJ124=0,BJ42&gt;=0),"",BJ42/BJ124)</f>
        <v/>
      </c>
      <c r="BM42" s="30" t="str">
        <f t="shared" si="9"/>
        <v/>
      </c>
      <c r="BN42" s="130">
        <f t="shared" si="31"/>
        <v>997.59225512980311</v>
      </c>
      <c r="BO42" s="30">
        <f>IF(AND(BN4=0,BN42&gt;=0), "",BN42/BN4)</f>
        <v>2.0457809193992676E-2</v>
      </c>
      <c r="BP42" s="47">
        <f>IF(AND(BN124=0,BN42&gt;=0),"",BN42/BN124)</f>
        <v>6.4794913967774287E-2</v>
      </c>
      <c r="BQ42" s="129">
        <f>+'N EERR PIEDEM'!K41</f>
        <v>0</v>
      </c>
      <c r="BR42" s="30" t="str">
        <f>IF(AND(BQ4=0,BQ42&gt;=0), "",BQ42/BQ4)</f>
        <v/>
      </c>
      <c r="BS42" s="47" t="str">
        <f>IF(AND(BQ124=0,BQ42&gt;=0),"",BQ42/BQ124)</f>
        <v/>
      </c>
      <c r="BT42" s="30" t="str">
        <f t="shared" si="10"/>
        <v/>
      </c>
      <c r="BU42" s="130">
        <f t="shared" si="32"/>
        <v>997.59225512980311</v>
      </c>
      <c r="BV42" s="30">
        <f>IF(AND(BU4=0,BU42&gt;=0), "",BU42/BU4)</f>
        <v>2.0457809193992676E-2</v>
      </c>
      <c r="BW42" s="47">
        <f>IF(AND(BU124=0,BU42&gt;=0),"",BU42/BU124)</f>
        <v>6.4794913967774287E-2</v>
      </c>
      <c r="BX42" s="131">
        <f t="shared" si="33"/>
        <v>0</v>
      </c>
      <c r="BY42" s="30" t="str">
        <f>IF(AND(BX4=0,BX42&gt;=0), "",BX42/BX4)</f>
        <v/>
      </c>
      <c r="BZ42" s="47">
        <f t="shared" si="11"/>
        <v>1</v>
      </c>
      <c r="CA42" s="129">
        <f>+'N EERR PIEDEM'!L41</f>
        <v>0</v>
      </c>
      <c r="CB42" s="30" t="str">
        <f>IF(AND(CA4=0,CA42&gt;=0), "",CA42/CA4)</f>
        <v/>
      </c>
      <c r="CC42" s="47" t="str">
        <f>IF(AND(CA124=0,CA42&gt;=0),"",CA42/CA124)</f>
        <v/>
      </c>
      <c r="CD42" s="30" t="str">
        <f t="shared" si="26"/>
        <v/>
      </c>
      <c r="CE42" s="130">
        <f t="shared" si="34"/>
        <v>997.59225512980311</v>
      </c>
      <c r="CF42" s="30">
        <f>IF(AND(CE4=0,CE42&gt;=0), "",CE42/CE4)</f>
        <v>2.0457809193992676E-2</v>
      </c>
      <c r="CG42" s="47">
        <f>IF(AND(CE124=0,CE42&gt;=0),"",CE42/CE124)</f>
        <v>6.4794913967774287E-2</v>
      </c>
      <c r="CH42" s="129">
        <f>+'N EERR PIEDEM'!M41</f>
        <v>0</v>
      </c>
      <c r="CI42" s="30" t="str">
        <f>IF(AND(CH4=0,CH42&gt;=0), "",CH42/CH4)</f>
        <v/>
      </c>
      <c r="CJ42" s="47" t="str">
        <f>IF(AND(CH124=0,CH42&gt;=0),"",CH42/CH124)</f>
        <v/>
      </c>
      <c r="CK42" s="30" t="str">
        <f t="shared" si="13"/>
        <v/>
      </c>
      <c r="CL42" s="130">
        <f t="shared" si="35"/>
        <v>997.59225512980311</v>
      </c>
      <c r="CM42" s="30">
        <f>IF(AND(CL4=0,CL42&gt;=0), "",CL42/CL4)</f>
        <v>2.0457809193992676E-2</v>
      </c>
      <c r="CN42" s="47">
        <f>IF(AND(CL124=0,CL42&gt;=0),"",CL42/CL124)</f>
        <v>6.4794913967774287E-2</v>
      </c>
      <c r="CO42" s="129">
        <f>+'N EERR PIEDEM'!N41</f>
        <v>0</v>
      </c>
      <c r="CP42" s="30" t="str">
        <f>IF(AND(CO4=0,CO42&gt;=0), "",CO42/CO4)</f>
        <v/>
      </c>
      <c r="CQ42" s="47" t="str">
        <f>IF(AND(CO124=0,CO42&gt;=0),"",CO42/CO124)</f>
        <v/>
      </c>
      <c r="CR42" s="30" t="str">
        <f t="shared" si="14"/>
        <v/>
      </c>
      <c r="CS42" s="130">
        <f t="shared" si="36"/>
        <v>997.59225512980311</v>
      </c>
      <c r="CT42" s="30">
        <f>IF(AND(CS4=0,CS42&gt;=0), "",CS42/CS4)</f>
        <v>2.0457809193992676E-2</v>
      </c>
      <c r="CU42" s="47">
        <f>IF(AND(CS124=0,CS42&gt;=0),"",CS42/CS124)</f>
        <v>6.4794913967774287E-2</v>
      </c>
      <c r="CV42" s="131">
        <f t="shared" si="37"/>
        <v>0</v>
      </c>
      <c r="CW42" s="30" t="str">
        <f>IF(AND(CV4=0,CV42&gt;=0), "",CV42/CV4)</f>
        <v/>
      </c>
      <c r="CX42" s="47">
        <f t="shared" si="15"/>
        <v>1</v>
      </c>
    </row>
    <row r="43" spans="1:102" outlineLevel="1" x14ac:dyDescent="0.3">
      <c r="A43" s="29" t="s">
        <v>5</v>
      </c>
      <c r="B43" s="129">
        <f>+'N EERR PIEDEM'!B42</f>
        <v>0</v>
      </c>
      <c r="C43" s="30" t="str">
        <f>IF(AND(B4=0,B43&gt;=0), "",B43/B4)</f>
        <v/>
      </c>
      <c r="D43" s="47" t="str">
        <f>IF(AND(B124=0,B43&gt;=0),"",B43/B124)</f>
        <v/>
      </c>
      <c r="E43" s="129">
        <f>+'N EERR PIEDEM'!C42</f>
        <v>0</v>
      </c>
      <c r="F43" s="30">
        <f>IF(AND(E4=0,E43&gt;=0), "",E43/E4)</f>
        <v>0</v>
      </c>
      <c r="G43" s="47">
        <f>IF(AND(E124=0,E43&gt;=0),"",E43/E124)</f>
        <v>0</v>
      </c>
      <c r="H43" s="129">
        <f>+'N EERR PIEDEM'!D42</f>
        <v>137.71974948402251</v>
      </c>
      <c r="I43" s="30">
        <f>IF(AND(H4=0,H43&gt;=0), "",H43/H4)</f>
        <v>1.5564462568224472E-2</v>
      </c>
      <c r="J43" s="47">
        <f>IF(AND(H124=0,H43&gt;=0),"",H43/H124)</f>
        <v>6.0175649783563358E-2</v>
      </c>
      <c r="K43" s="30">
        <f t="shared" si="19"/>
        <v>1</v>
      </c>
      <c r="L43" s="130">
        <f t="shared" si="38"/>
        <v>137.71974948402251</v>
      </c>
      <c r="M43" s="30">
        <f>IF(AND(L4=0,L43&gt;=0), "",L43/L4)</f>
        <v>9.6833633573727811E-3</v>
      </c>
      <c r="N43" s="47">
        <f>IF(AND(L124=0,L43&gt;=0),"",L43/L124)</f>
        <v>3.1191352191207094E-2</v>
      </c>
      <c r="O43" s="129">
        <f>+'N EERR PIEDEM'!E42</f>
        <v>140.46381499972398</v>
      </c>
      <c r="P43" s="30">
        <f>IF(AND(O4=0,O43&gt;=0), "",O43/O4)</f>
        <v>1.8421778902848577E-2</v>
      </c>
      <c r="Q43" s="47">
        <f>IF(AND(O124=0,O43&gt;=0),"",O43/O124)</f>
        <v>5.2125105604745529E-2</v>
      </c>
      <c r="R43" s="30">
        <f t="shared" si="20"/>
        <v>1.9924996421953382E-2</v>
      </c>
      <c r="S43" s="130">
        <f t="shared" si="39"/>
        <v>278.18356448374652</v>
      </c>
      <c r="T43" s="30">
        <f>IF(AND(S4=0,S43&gt;=0), "",S43/S4)</f>
        <v>1.2733154773361448E-2</v>
      </c>
      <c r="U43" s="47">
        <f>IF(AND(S124=0,S43&gt;=0),"",S43/S124)</f>
        <v>3.9125334136828116E-2</v>
      </c>
      <c r="V43" s="131"/>
      <c r="W43" s="30" t="str">
        <f>IF(AND(V4=0,V43&gt;=0), "",V43/V4)</f>
        <v/>
      </c>
      <c r="X43" s="47">
        <f t="shared" si="21"/>
        <v>1</v>
      </c>
      <c r="Y43" s="129">
        <f>+'N EERR PIEDEM'!F42</f>
        <v>312.84489342156479</v>
      </c>
      <c r="Z43" s="30">
        <f>IF(AND(Y4=0,Y43&gt;=0), "",Y43/Y4)</f>
        <v>4.1929255524357341E-2</v>
      </c>
      <c r="AA43" s="47">
        <f>IF(AND(Y124=0,Y43&gt;=0),"",Y43/Y124)</f>
        <v>0.11480211874647765</v>
      </c>
      <c r="AB43" s="30">
        <f t="shared" si="22"/>
        <v>1.2272276559068223</v>
      </c>
      <c r="AC43" s="130">
        <f t="shared" si="27"/>
        <v>591.02845790531137</v>
      </c>
      <c r="AD43" s="30">
        <f>IF(AND(AC4=0,AC43&gt;=0), "",AC43/AC4)</f>
        <v>2.0165811711400309E-2</v>
      </c>
      <c r="AE43" s="47">
        <f>IF(AND(AC124=0,AC43&gt;=0),"",AC43/AC124)</f>
        <v>6.0093537196804811E-2</v>
      </c>
      <c r="AF43" s="129">
        <f>+'N EERR PIEDEM'!G42</f>
        <v>0</v>
      </c>
      <c r="AG43" s="30">
        <f>IF(AND(AF4=0,AF43&gt;=0), "",AF43/AF4)</f>
        <v>0</v>
      </c>
      <c r="AH43" s="47">
        <f>IF(AND(AF124=0,AF43&gt;=0),"",AF43/AF124)</f>
        <v>0</v>
      </c>
      <c r="AI43" s="30">
        <f t="shared" si="4"/>
        <v>-1</v>
      </c>
      <c r="AJ43" s="130">
        <f t="shared" si="16"/>
        <v>591.02845790531137</v>
      </c>
      <c r="AK43" s="30">
        <f>IF(AND(AJ4=0,AJ43&gt;=0), "",AJ43/AJ4)</f>
        <v>1.5445898857911514E-2</v>
      </c>
      <c r="AL43" s="47">
        <f>IF(AND(AJ124=0,AJ43&gt;=0),"",AJ43/AJ124)</f>
        <v>4.7473518937427468E-2</v>
      </c>
      <c r="AM43" s="129">
        <f>+'N EERR PIEDEM'!H42</f>
        <v>197.79676026721114</v>
      </c>
      <c r="AN43" s="30">
        <f>IF(AND(AM4=0,AM43&gt;=0), "",AM43/AM4)</f>
        <v>1.8839634880898699E-2</v>
      </c>
      <c r="AO43" s="47">
        <f>IF(AND(AM124=0,AM43&gt;=0),"",AM43/AM124)</f>
        <v>6.7129266264785992E-2</v>
      </c>
      <c r="AP43" s="30">
        <f t="shared" si="5"/>
        <v>1</v>
      </c>
      <c r="AQ43" s="130">
        <f t="shared" si="17"/>
        <v>788.82521817252245</v>
      </c>
      <c r="AR43" s="30">
        <f>IF(AND(AQ4=0,AQ43&gt;=0), "",AQ43/AQ4)</f>
        <v>1.6176584890069477E-2</v>
      </c>
      <c r="AS43" s="47">
        <f>IF(AND(AQ124=0,AQ43&gt;=0),"",AQ43/AQ124)</f>
        <v>5.1235223493639584E-2</v>
      </c>
      <c r="AT43" s="131">
        <f t="shared" si="28"/>
        <v>0</v>
      </c>
      <c r="AU43" s="30" t="str">
        <f>IF(AND(AT4=0,AT43&gt;=0), "",AT43/AT4)</f>
        <v/>
      </c>
      <c r="AV43" s="47">
        <f t="shared" si="23"/>
        <v>1</v>
      </c>
      <c r="AW43" s="131">
        <f t="shared" si="40"/>
        <v>131.47086969542042</v>
      </c>
      <c r="AX43" s="30">
        <f>IF(AND(AW4=0,AW43&gt;=0), "",AW43/AW4)</f>
        <v>1.6176584890069477E-2</v>
      </c>
      <c r="AY43" s="47">
        <f>IF(AND(AW124=0,AW43&gt;=0),"",AW43/AW124)</f>
        <v>5.1235223493639591E-2</v>
      </c>
      <c r="AZ43" s="131">
        <f t="shared" si="29"/>
        <v>0</v>
      </c>
      <c r="BA43" s="30" t="str">
        <f>IF(AND(AZ4=0,AZ43&gt;=0), "",AZ43/AZ4)</f>
        <v/>
      </c>
      <c r="BB43" s="47">
        <f t="shared" si="24"/>
        <v>1</v>
      </c>
      <c r="BC43" s="129">
        <f>+'N EERR PIEDEM'!I42</f>
        <v>0</v>
      </c>
      <c r="BD43" s="30" t="str">
        <f>IF(AND(BC4=0,BC43&gt;=0), "",BC43/BC4)</f>
        <v/>
      </c>
      <c r="BE43" s="47" t="str">
        <f>IF(AND(BC124=0,BC43&gt;=0),"",BC43/BC124)</f>
        <v/>
      </c>
      <c r="BF43" s="30">
        <f t="shared" si="25"/>
        <v>-1</v>
      </c>
      <c r="BG43" s="130">
        <f t="shared" si="30"/>
        <v>788.82521817252245</v>
      </c>
      <c r="BH43" s="30">
        <f>IF(AND(BG4=0,BG43&gt;=0), "",BG43/BG4)</f>
        <v>1.6176584890069477E-2</v>
      </c>
      <c r="BI43" s="47">
        <f>IF(AND(BG124=0,BG43&gt;=0),"",BG43/BG124)</f>
        <v>5.1235223493639584E-2</v>
      </c>
      <c r="BJ43" s="129">
        <f>+'N EERR PIEDEM'!J42</f>
        <v>0</v>
      </c>
      <c r="BK43" s="30" t="str">
        <f>IF(AND(BJ4=0,BJ43&gt;=0), "",BJ43/BJ4)</f>
        <v/>
      </c>
      <c r="BL43" s="47" t="str">
        <f>IF(AND(BJ124=0,BJ43&gt;=0),"",BJ43/BJ124)</f>
        <v/>
      </c>
      <c r="BM43" s="30" t="str">
        <f t="shared" si="9"/>
        <v/>
      </c>
      <c r="BN43" s="130">
        <f t="shared" si="31"/>
        <v>788.82521817252245</v>
      </c>
      <c r="BO43" s="30">
        <f>IF(AND(BN4=0,BN43&gt;=0), "",BN43/BN4)</f>
        <v>1.6176584890069477E-2</v>
      </c>
      <c r="BP43" s="47">
        <f>IF(AND(BN124=0,BN43&gt;=0),"",BN43/BN124)</f>
        <v>5.1235223493639584E-2</v>
      </c>
      <c r="BQ43" s="129">
        <f>+'N EERR PIEDEM'!K42</f>
        <v>0</v>
      </c>
      <c r="BR43" s="30" t="str">
        <f>IF(AND(BQ4=0,BQ43&gt;=0), "",BQ43/BQ4)</f>
        <v/>
      </c>
      <c r="BS43" s="47" t="str">
        <f>IF(AND(BQ124=0,BQ43&gt;=0),"",BQ43/BQ124)</f>
        <v/>
      </c>
      <c r="BT43" s="30" t="str">
        <f t="shared" si="10"/>
        <v/>
      </c>
      <c r="BU43" s="130">
        <f t="shared" si="32"/>
        <v>788.82521817252245</v>
      </c>
      <c r="BV43" s="30">
        <f>IF(AND(BU4=0,BU43&gt;=0), "",BU43/BU4)</f>
        <v>1.6176584890069477E-2</v>
      </c>
      <c r="BW43" s="47">
        <f>IF(AND(BU124=0,BU43&gt;=0),"",BU43/BU124)</f>
        <v>5.1235223493639584E-2</v>
      </c>
      <c r="BX43" s="131">
        <f t="shared" si="33"/>
        <v>0</v>
      </c>
      <c r="BY43" s="30" t="str">
        <f>IF(AND(BX4=0,BX43&gt;=0), "",BX43/BX4)</f>
        <v/>
      </c>
      <c r="BZ43" s="47">
        <f t="shared" si="11"/>
        <v>1</v>
      </c>
      <c r="CA43" s="129">
        <f>+'N EERR PIEDEM'!L42</f>
        <v>0</v>
      </c>
      <c r="CB43" s="30" t="str">
        <f>IF(AND(CA4=0,CA43&gt;=0), "",CA43/CA4)</f>
        <v/>
      </c>
      <c r="CC43" s="47" t="str">
        <f>IF(AND(CA124=0,CA43&gt;=0),"",CA43/CA124)</f>
        <v/>
      </c>
      <c r="CD43" s="30" t="str">
        <f t="shared" si="26"/>
        <v/>
      </c>
      <c r="CE43" s="130">
        <f t="shared" si="34"/>
        <v>788.82521817252245</v>
      </c>
      <c r="CF43" s="30">
        <f>IF(AND(CE4=0,CE43&gt;=0), "",CE43/CE4)</f>
        <v>1.6176584890069477E-2</v>
      </c>
      <c r="CG43" s="47">
        <f>IF(AND(CE124=0,CE43&gt;=0),"",CE43/CE124)</f>
        <v>5.1235223493639584E-2</v>
      </c>
      <c r="CH43" s="129">
        <f>+'N EERR PIEDEM'!M42</f>
        <v>0</v>
      </c>
      <c r="CI43" s="30" t="str">
        <f>IF(AND(CH4=0,CH43&gt;=0), "",CH43/CH4)</f>
        <v/>
      </c>
      <c r="CJ43" s="47" t="str">
        <f>IF(AND(CH124=0,CH43&gt;=0),"",CH43/CH124)</f>
        <v/>
      </c>
      <c r="CK43" s="30" t="str">
        <f t="shared" si="13"/>
        <v/>
      </c>
      <c r="CL43" s="130">
        <f t="shared" si="35"/>
        <v>788.82521817252245</v>
      </c>
      <c r="CM43" s="30">
        <f>IF(AND(CL4=0,CL43&gt;=0), "",CL43/CL4)</f>
        <v>1.6176584890069477E-2</v>
      </c>
      <c r="CN43" s="47">
        <f>IF(AND(CL124=0,CL43&gt;=0),"",CL43/CL124)</f>
        <v>5.1235223493639584E-2</v>
      </c>
      <c r="CO43" s="129">
        <f>+'N EERR PIEDEM'!N42</f>
        <v>0</v>
      </c>
      <c r="CP43" s="30" t="str">
        <f>IF(AND(CO4=0,CO43&gt;=0), "",CO43/CO4)</f>
        <v/>
      </c>
      <c r="CQ43" s="47" t="str">
        <f>IF(AND(CO124=0,CO43&gt;=0),"",CO43/CO124)</f>
        <v/>
      </c>
      <c r="CR43" s="30" t="str">
        <f t="shared" si="14"/>
        <v/>
      </c>
      <c r="CS43" s="130">
        <f t="shared" si="36"/>
        <v>788.82521817252245</v>
      </c>
      <c r="CT43" s="30">
        <f>IF(AND(CS4=0,CS43&gt;=0), "",CS43/CS4)</f>
        <v>1.6176584890069477E-2</v>
      </c>
      <c r="CU43" s="47">
        <f>IF(AND(CS124=0,CS43&gt;=0),"",CS43/CS124)</f>
        <v>5.1235223493639584E-2</v>
      </c>
      <c r="CV43" s="131">
        <f t="shared" si="37"/>
        <v>0</v>
      </c>
      <c r="CW43" s="30" t="str">
        <f>IF(AND(CV4=0,CV43&gt;=0), "",CV43/CV4)</f>
        <v/>
      </c>
      <c r="CX43" s="47">
        <f t="shared" si="15"/>
        <v>1</v>
      </c>
    </row>
    <row r="44" spans="1:102" outlineLevel="1" x14ac:dyDescent="0.3">
      <c r="A44" s="29" t="s">
        <v>6</v>
      </c>
      <c r="B44" s="129">
        <f>+'N EERR PIEDEM'!B43</f>
        <v>0</v>
      </c>
      <c r="C44" s="30" t="str">
        <f>IF(AND(B4=0,B44&gt;=0), "",B44/B4)</f>
        <v/>
      </c>
      <c r="D44" s="47" t="str">
        <f>IF(AND(B124=0,B44&gt;=0),"",B44/B124)</f>
        <v/>
      </c>
      <c r="E44" s="129">
        <f>+'N EERR PIEDEM'!C43</f>
        <v>482.86</v>
      </c>
      <c r="F44" s="30">
        <f>IF(AND(E4=0,E44&gt;=0), "",E44/E4)</f>
        <v>8.9851815807698285E-2</v>
      </c>
      <c r="G44" s="47">
        <f>IF(AND(E124=0,E44&gt;=0),"",E44/E124)</f>
        <v>0.22704775753907083</v>
      </c>
      <c r="H44" s="129">
        <f>+'N EERR PIEDEM'!D43</f>
        <v>681.04</v>
      </c>
      <c r="I44" s="30">
        <f>IF(AND(H4=0,H44&gt;=0), "",H44/H4)</f>
        <v>7.6968057429507228E-2</v>
      </c>
      <c r="J44" s="47">
        <f>IF(AND(H124=0,H44&gt;=0),"",H44/H124)</f>
        <v>0.2975755088296359</v>
      </c>
      <c r="K44" s="30">
        <f t="shared" si="19"/>
        <v>0.41042952408565619</v>
      </c>
      <c r="L44" s="130">
        <f t="shared" si="38"/>
        <v>1163.9000000000001</v>
      </c>
      <c r="M44" s="30">
        <f>IF(AND(L4=0,L44&gt;=0), "",L44/L4)</f>
        <v>8.183624101751448E-2</v>
      </c>
      <c r="N44" s="47">
        <f>IF(AND(L124=0,L44&gt;=0),"",L44/L124)</f>
        <v>0.26360500183423352</v>
      </c>
      <c r="O44" s="129">
        <f>+'N EERR PIEDEM'!E43</f>
        <v>717.06</v>
      </c>
      <c r="P44" s="30">
        <f>IF(AND(O4=0,O44&gt;=0), "",O44/O4)</f>
        <v>9.4042161535357396E-2</v>
      </c>
      <c r="Q44" s="47">
        <f>IF(AND(O124=0,O44&gt;=0),"",O44/O124)</f>
        <v>0.26609577865311629</v>
      </c>
      <c r="R44" s="30">
        <f t="shared" si="20"/>
        <v>5.2889698108774794E-2</v>
      </c>
      <c r="S44" s="130">
        <f t="shared" si="39"/>
        <v>1880.96</v>
      </c>
      <c r="T44" s="30">
        <f>IF(AND(S4=0,S44&gt;=0), "",S44/S4)</f>
        <v>8.6096225156038333E-2</v>
      </c>
      <c r="U44" s="47">
        <f>IF(AND(S124=0,S44&gt;=0),"",S44/S124)</f>
        <v>0.26454901688596361</v>
      </c>
      <c r="V44" s="131"/>
      <c r="W44" s="30" t="str">
        <f>IF(AND(V4=0,V44&gt;=0), "",V44/V4)</f>
        <v/>
      </c>
      <c r="X44" s="47">
        <f t="shared" si="21"/>
        <v>1</v>
      </c>
      <c r="Y44" s="129">
        <f>+'N EERR PIEDEM'!F43</f>
        <v>746.07</v>
      </c>
      <c r="Z44" s="30">
        <f>IF(AND(Y4=0,Y44&gt;=0), "",Y44/Y4)</f>
        <v>9.999255326473859E-2</v>
      </c>
      <c r="AA44" s="47">
        <f>IF(AND(Y124=0,Y44&gt;=0),"",Y44/Y124)</f>
        <v>0.27377917470997021</v>
      </c>
      <c r="AB44" s="30">
        <f t="shared" si="22"/>
        <v>4.0456865534265064E-2</v>
      </c>
      <c r="AC44" s="130">
        <f t="shared" si="27"/>
        <v>2627.03</v>
      </c>
      <c r="AD44" s="30">
        <f>IF(AND(AC4=0,AC44&gt;=0), "",AC44/AC4)</f>
        <v>8.9633911246769893E-2</v>
      </c>
      <c r="AE44" s="47">
        <f>IF(AND(AC124=0,AC44&gt;=0),"",AC44/AC124)</f>
        <v>0.26710646993484383</v>
      </c>
      <c r="AF44" s="129">
        <f>+'N EERR PIEDEM'!G43</f>
        <v>854.07</v>
      </c>
      <c r="AG44" s="30">
        <f>IF(AND(AF4=0,AF44&gt;=0), "",AF44/AF4)</f>
        <v>9.5363018457097326E-2</v>
      </c>
      <c r="AH44" s="47">
        <f>IF(AND(AF124=0,AF44&gt;=0),"",AF44/AF124)</f>
        <v>0.32666626271958277</v>
      </c>
      <c r="AI44" s="30">
        <f t="shared" si="4"/>
        <v>0.14475853472194297</v>
      </c>
      <c r="AJ44" s="130">
        <f t="shared" si="16"/>
        <v>3481.1000000000004</v>
      </c>
      <c r="AK44" s="30">
        <f>IF(AND(AJ4=0,AJ44&gt;=0), "",AJ44/AJ4)</f>
        <v>9.0974838512581507E-2</v>
      </c>
      <c r="AL44" s="47">
        <f>IF(AND(AJ124=0,AJ44&gt;=0),"",AJ44/AJ124)</f>
        <v>0.27961439853299769</v>
      </c>
      <c r="AM44" s="129">
        <f>+'N EERR PIEDEM'!H43</f>
        <v>881.24</v>
      </c>
      <c r="AN44" s="30">
        <f>IF(AND(AM4=0,AM44&gt;=0), "",AM44/AM4)</f>
        <v>8.3935853246608155E-2</v>
      </c>
      <c r="AO44" s="47">
        <f>IF(AND(AM124=0,AM44&gt;=0),"",AM44/AM124)</f>
        <v>0.29907969434515808</v>
      </c>
      <c r="AP44" s="30">
        <f t="shared" si="5"/>
        <v>3.1812380718208057E-2</v>
      </c>
      <c r="AQ44" s="130">
        <f t="shared" si="17"/>
        <v>4362.34</v>
      </c>
      <c r="AR44" s="30">
        <f>IF(AND(AQ4=0,AQ44&gt;=0), "",AQ44/AQ4)</f>
        <v>8.945931456505736E-2</v>
      </c>
      <c r="AS44" s="47">
        <f>IF(AND(AQ124=0,AQ44&gt;=0),"",AQ44/AQ124)</f>
        <v>0.28333965459806237</v>
      </c>
      <c r="AT44" s="131">
        <f t="shared" si="28"/>
        <v>0</v>
      </c>
      <c r="AU44" s="30" t="str">
        <f>IF(AND(AT4=0,AT44&gt;=0), "",AT44/AT4)</f>
        <v/>
      </c>
      <c r="AV44" s="47">
        <f t="shared" si="23"/>
        <v>1</v>
      </c>
      <c r="AW44" s="131">
        <f t="shared" si="40"/>
        <v>727.05666666666673</v>
      </c>
      <c r="AX44" s="30">
        <f>IF(AND(AW4=0,AW44&gt;=0), "",AW44/AW4)</f>
        <v>8.945931456505736E-2</v>
      </c>
      <c r="AY44" s="47">
        <f>IF(AND(AW124=0,AW44&gt;=0),"",AW44/AW124)</f>
        <v>0.28333965459806243</v>
      </c>
      <c r="AZ44" s="131">
        <f t="shared" si="29"/>
        <v>0</v>
      </c>
      <c r="BA44" s="30" t="str">
        <f>IF(AND(AZ4=0,AZ44&gt;=0), "",AZ44/AZ4)</f>
        <v/>
      </c>
      <c r="BB44" s="47">
        <f t="shared" si="24"/>
        <v>1</v>
      </c>
      <c r="BC44" s="129">
        <f>+'N EERR PIEDEM'!I43</f>
        <v>0</v>
      </c>
      <c r="BD44" s="30" t="str">
        <f>IF(AND(BC4=0,BC44&gt;=0), "",BC44/BC4)</f>
        <v/>
      </c>
      <c r="BE44" s="47" t="str">
        <f>IF(AND(BC124=0,BC44&gt;=0),"",BC44/BC124)</f>
        <v/>
      </c>
      <c r="BF44" s="30">
        <f t="shared" si="25"/>
        <v>-1</v>
      </c>
      <c r="BG44" s="130">
        <f t="shared" si="30"/>
        <v>4362.34</v>
      </c>
      <c r="BH44" s="30">
        <f>IF(AND(BG4=0,BG44&gt;=0), "",BG44/BG4)</f>
        <v>8.945931456505736E-2</v>
      </c>
      <c r="BI44" s="47">
        <f>IF(AND(BG124=0,BG44&gt;=0),"",BG44/BG124)</f>
        <v>0.28333965459806237</v>
      </c>
      <c r="BJ44" s="129">
        <f>+'N EERR PIEDEM'!J43</f>
        <v>0</v>
      </c>
      <c r="BK44" s="30" t="str">
        <f>IF(AND(BJ4=0,BJ44&gt;=0), "",BJ44/BJ4)</f>
        <v/>
      </c>
      <c r="BL44" s="47" t="str">
        <f>IF(AND(BJ124=0,BJ44&gt;=0),"",BJ44/BJ124)</f>
        <v/>
      </c>
      <c r="BM44" s="30" t="str">
        <f t="shared" si="9"/>
        <v/>
      </c>
      <c r="BN44" s="130">
        <f t="shared" si="31"/>
        <v>4362.34</v>
      </c>
      <c r="BO44" s="30">
        <f>IF(AND(BN4=0,BN44&gt;=0), "",BN44/BN4)</f>
        <v>8.945931456505736E-2</v>
      </c>
      <c r="BP44" s="47">
        <f>IF(AND(BN124=0,BN44&gt;=0),"",BN44/BN124)</f>
        <v>0.28333965459806237</v>
      </c>
      <c r="BQ44" s="129">
        <f>+'N EERR PIEDEM'!K43</f>
        <v>0</v>
      </c>
      <c r="BR44" s="30" t="str">
        <f>IF(AND(BQ4=0,BQ44&gt;=0), "",BQ44/BQ4)</f>
        <v/>
      </c>
      <c r="BS44" s="47" t="str">
        <f>IF(AND(BQ124=0,BQ44&gt;=0),"",BQ44/BQ124)</f>
        <v/>
      </c>
      <c r="BT44" s="30" t="str">
        <f t="shared" si="10"/>
        <v/>
      </c>
      <c r="BU44" s="130">
        <f t="shared" si="32"/>
        <v>4362.34</v>
      </c>
      <c r="BV44" s="30">
        <f>IF(AND(BU4=0,BU44&gt;=0), "",BU44/BU4)</f>
        <v>8.945931456505736E-2</v>
      </c>
      <c r="BW44" s="47">
        <f>IF(AND(BU124=0,BU44&gt;=0),"",BU44/BU124)</f>
        <v>0.28333965459806237</v>
      </c>
      <c r="BX44" s="131">
        <f t="shared" si="33"/>
        <v>0</v>
      </c>
      <c r="BY44" s="30" t="str">
        <f>IF(AND(BX4=0,BX44&gt;=0), "",BX44/BX4)</f>
        <v/>
      </c>
      <c r="BZ44" s="47">
        <f t="shared" si="11"/>
        <v>1</v>
      </c>
      <c r="CA44" s="129">
        <f>+'N EERR PIEDEM'!L43</f>
        <v>0</v>
      </c>
      <c r="CB44" s="30" t="str">
        <f>IF(AND(CA4=0,CA44&gt;=0), "",CA44/CA4)</f>
        <v/>
      </c>
      <c r="CC44" s="47" t="str">
        <f>IF(AND(CA124=0,CA44&gt;=0),"",CA44/CA124)</f>
        <v/>
      </c>
      <c r="CD44" s="30" t="str">
        <f t="shared" si="26"/>
        <v/>
      </c>
      <c r="CE44" s="130">
        <f t="shared" si="34"/>
        <v>4362.34</v>
      </c>
      <c r="CF44" s="30">
        <f>IF(AND(CE4=0,CE44&gt;=0), "",CE44/CE4)</f>
        <v>8.945931456505736E-2</v>
      </c>
      <c r="CG44" s="47">
        <f>IF(AND(CE124=0,CE44&gt;=0),"",CE44/CE124)</f>
        <v>0.28333965459806237</v>
      </c>
      <c r="CH44" s="129">
        <f>+'N EERR PIEDEM'!M43</f>
        <v>0</v>
      </c>
      <c r="CI44" s="30" t="str">
        <f>IF(AND(CH4=0,CH44&gt;=0), "",CH44/CH4)</f>
        <v/>
      </c>
      <c r="CJ44" s="47" t="str">
        <f>IF(AND(CH124=0,CH44&gt;=0),"",CH44/CH124)</f>
        <v/>
      </c>
      <c r="CK44" s="30" t="str">
        <f t="shared" si="13"/>
        <v/>
      </c>
      <c r="CL44" s="130">
        <f t="shared" si="35"/>
        <v>4362.34</v>
      </c>
      <c r="CM44" s="30">
        <f>IF(AND(CL4=0,CL44&gt;=0), "",CL44/CL4)</f>
        <v>8.945931456505736E-2</v>
      </c>
      <c r="CN44" s="47">
        <f>IF(AND(CL124=0,CL44&gt;=0),"",CL44/CL124)</f>
        <v>0.28333965459806237</v>
      </c>
      <c r="CO44" s="129">
        <f>+'N EERR PIEDEM'!N43</f>
        <v>0</v>
      </c>
      <c r="CP44" s="30" t="str">
        <f>IF(AND(CO4=0,CO44&gt;=0), "",CO44/CO4)</f>
        <v/>
      </c>
      <c r="CQ44" s="47" t="str">
        <f>IF(AND(CO124=0,CO44&gt;=0),"",CO44/CO124)</f>
        <v/>
      </c>
      <c r="CR44" s="30" t="str">
        <f t="shared" si="14"/>
        <v/>
      </c>
      <c r="CS44" s="130">
        <f t="shared" si="36"/>
        <v>4362.34</v>
      </c>
      <c r="CT44" s="30">
        <f>IF(AND(CS4=0,CS44&gt;=0), "",CS44/CS4)</f>
        <v>8.945931456505736E-2</v>
      </c>
      <c r="CU44" s="47">
        <f>IF(AND(CS124=0,CS44&gt;=0),"",CS44/CS124)</f>
        <v>0.28333965459806237</v>
      </c>
      <c r="CV44" s="131">
        <f t="shared" si="37"/>
        <v>0</v>
      </c>
      <c r="CW44" s="30" t="str">
        <f>IF(AND(CV4=0,CV44&gt;=0), "",CV44/CV4)</f>
        <v/>
      </c>
      <c r="CX44" s="47">
        <f t="shared" si="15"/>
        <v>1</v>
      </c>
    </row>
    <row r="45" spans="1:102" outlineLevel="1" x14ac:dyDescent="0.3">
      <c r="A45" s="29" t="s">
        <v>7</v>
      </c>
      <c r="B45" s="129">
        <f>+'N EERR PIEDEM'!B44</f>
        <v>0</v>
      </c>
      <c r="C45" s="30" t="str">
        <f>IF(AND(B4=0,B45&gt;=0), "",B45/B4)</f>
        <v/>
      </c>
      <c r="D45" s="47" t="str">
        <f>IF(AND(B124=0,B45&gt;=0),"",B45/B124)</f>
        <v/>
      </c>
      <c r="E45" s="129">
        <f>+'N EERR PIEDEM'!C44</f>
        <v>28.601270158677263</v>
      </c>
      <c r="F45" s="30">
        <f>IF(AND(E4=0,E45&gt;=0), "",E45/E4)</f>
        <v>5.3221970305340821E-3</v>
      </c>
      <c r="G45" s="47">
        <f>IF(AND(E124=0,E45&gt;=0),"",E45/E124)</f>
        <v>1.3448731003389837E-2</v>
      </c>
      <c r="H45" s="129">
        <f>+'N EERR PIEDEM'!D44</f>
        <v>31.572199843427516</v>
      </c>
      <c r="I45" s="30">
        <f>IF(AND(H4=0,H45&gt;=0), "",H45/H4)</f>
        <v>3.5681470849359925E-3</v>
      </c>
      <c r="J45" s="47">
        <f>IF(AND(H124=0,H45&gt;=0),"",H45/H124)</f>
        <v>1.3795244674731139E-2</v>
      </c>
      <c r="K45" s="30">
        <f t="shared" si="19"/>
        <v>0.10387404714083687</v>
      </c>
      <c r="L45" s="130">
        <f t="shared" si="38"/>
        <v>60.173470002104779</v>
      </c>
      <c r="M45" s="30">
        <f>IF(AND(L4=0,L45&gt;=0), "",L45/L4)</f>
        <v>4.2309224108191624E-3</v>
      </c>
      <c r="N45" s="47">
        <f>IF(AND(L124=0,L45&gt;=0),"",L45/L124)</f>
        <v>1.3628342357828874E-2</v>
      </c>
      <c r="O45" s="129">
        <f>+'N EERR PIEDEM'!E44</f>
        <v>32.429911112162728</v>
      </c>
      <c r="P45" s="30">
        <f>IF(AND(O4=0,O45&gt;=0), "",O45/O4)</f>
        <v>4.2531711982083638E-3</v>
      </c>
      <c r="Q45" s="47">
        <f>IF(AND(O124=0,O45&gt;=0),"",O45/O124)</f>
        <v>1.2034505409648132E-2</v>
      </c>
      <c r="R45" s="30">
        <f t="shared" si="20"/>
        <v>2.7166661588003488E-2</v>
      </c>
      <c r="S45" s="130">
        <f t="shared" si="39"/>
        <v>92.603381114267506</v>
      </c>
      <c r="T45" s="30">
        <f>IF(AND(S4=0,S45&gt;=0), "",S45/S4)</f>
        <v>4.2386874524840525E-3</v>
      </c>
      <c r="U45" s="47">
        <f>IF(AND(S124=0,S45&gt;=0),"",S45/S124)</f>
        <v>1.3024271347660599E-2</v>
      </c>
      <c r="V45" s="131"/>
      <c r="W45" s="30" t="str">
        <f>IF(AND(V4=0,V45&gt;=0), "",V45/V4)</f>
        <v/>
      </c>
      <c r="X45" s="47">
        <f t="shared" si="21"/>
        <v>1</v>
      </c>
      <c r="Y45" s="129">
        <f>+'N EERR PIEDEM'!F44</f>
        <v>34.41637991436356</v>
      </c>
      <c r="Z45" s="30">
        <f>IF(AND(Y4=0,Y45&gt;=0), "",Y45/Y4)</f>
        <v>4.6126793756168689E-3</v>
      </c>
      <c r="AA45" s="47">
        <f>IF(AND(Y124=0,Y45&gt;=0),"",Y45/Y124)</f>
        <v>1.2629496011713712E-2</v>
      </c>
      <c r="AB45" s="30">
        <f t="shared" si="22"/>
        <v>6.125421668071776E-2</v>
      </c>
      <c r="AC45" s="130">
        <f t="shared" si="27"/>
        <v>127.01976102863107</v>
      </c>
      <c r="AD45" s="30">
        <f>IF(AND(AC4=0,AC45&gt;=0), "",AC45/AC4)</f>
        <v>4.3338972096345447E-3</v>
      </c>
      <c r="AE45" s="47">
        <f>IF(AND(AC124=0,AC45&gt;=0),"",AC45/AC124)</f>
        <v>1.2914888669076901E-2</v>
      </c>
      <c r="AF45" s="129">
        <f>+'N EERR PIEDEM'!G44</f>
        <v>35.110750424051005</v>
      </c>
      <c r="AG45" s="30">
        <f>IF(AND(AF4=0,AF45&gt;=0), "",AF45/AF4)</f>
        <v>3.9203661769308291E-3</v>
      </c>
      <c r="AH45" s="47">
        <f>IF(AND(AF124=0,AF45&gt;=0),"",AF45/AF124)</f>
        <v>1.3429224328573474E-2</v>
      </c>
      <c r="AI45" s="30">
        <f t="shared" si="4"/>
        <v>2.0175582423695066E-2</v>
      </c>
      <c r="AJ45" s="130">
        <f t="shared" si="16"/>
        <v>162.13051145268207</v>
      </c>
      <c r="AK45" s="30">
        <f>IF(AND(AJ4=0,AJ45&gt;=0), "",AJ45/AJ4)</f>
        <v>4.2371081259860374E-3</v>
      </c>
      <c r="AL45" s="47">
        <f>IF(AND(AJ124=0,AJ45&gt;=0),"",AJ45/AJ124)</f>
        <v>1.3022902371000254E-2</v>
      </c>
      <c r="AM45" s="129">
        <f>+'N EERR PIEDEM'!H44</f>
        <v>36.621658169819732</v>
      </c>
      <c r="AN45" s="30">
        <f>IF(AND(AM4=0,AM45&gt;=0), "",AM45/AM4)</f>
        <v>3.4881191568578791E-3</v>
      </c>
      <c r="AO45" s="47">
        <f>IF(AND(AM124=0,AM45&gt;=0),"",AM45/AM124)</f>
        <v>1.2428843824432103E-2</v>
      </c>
      <c r="AP45" s="30">
        <f t="shared" si="5"/>
        <v>4.3032624695305527E-2</v>
      </c>
      <c r="AQ45" s="130">
        <f t="shared" si="17"/>
        <v>198.75216962250181</v>
      </c>
      <c r="AR45" s="30">
        <f>IF(AND(AQ4=0,AQ45&gt;=0), "",AQ45/AQ4)</f>
        <v>4.0758475640933593E-3</v>
      </c>
      <c r="AS45" s="47">
        <f>IF(AND(AQ124=0,AQ45&gt;=0),"",AQ45/AQ124)</f>
        <v>1.2909211820136707E-2</v>
      </c>
      <c r="AT45" s="131">
        <f t="shared" si="28"/>
        <v>0</v>
      </c>
      <c r="AU45" s="30" t="str">
        <f>IF(AND(AT4=0,AT45&gt;=0), "",AT45/AT4)</f>
        <v/>
      </c>
      <c r="AV45" s="47">
        <f t="shared" si="23"/>
        <v>1</v>
      </c>
      <c r="AW45" s="131">
        <f t="shared" si="40"/>
        <v>33.125361603750299</v>
      </c>
      <c r="AX45" s="30">
        <f>IF(AND(AW4=0,AW45&gt;=0), "",AW45/AW4)</f>
        <v>4.0758475640933593E-3</v>
      </c>
      <c r="AY45" s="47">
        <f>IF(AND(AW124=0,AW45&gt;=0),"",AW45/AW124)</f>
        <v>1.2909211820136709E-2</v>
      </c>
      <c r="AZ45" s="131">
        <f t="shared" si="29"/>
        <v>0</v>
      </c>
      <c r="BA45" s="30" t="str">
        <f>IF(AND(AZ4=0,AZ45&gt;=0), "",AZ45/AZ4)</f>
        <v/>
      </c>
      <c r="BB45" s="47">
        <f t="shared" si="24"/>
        <v>1</v>
      </c>
      <c r="BC45" s="129">
        <f>+'N EERR PIEDEM'!I44</f>
        <v>0</v>
      </c>
      <c r="BD45" s="30" t="str">
        <f>IF(AND(BC4=0,BC45&gt;=0), "",BC45/BC4)</f>
        <v/>
      </c>
      <c r="BE45" s="47" t="str">
        <f>IF(AND(BC124=0,BC45&gt;=0),"",BC45/BC124)</f>
        <v/>
      </c>
      <c r="BF45" s="30">
        <f t="shared" si="25"/>
        <v>-1</v>
      </c>
      <c r="BG45" s="130">
        <f t="shared" si="30"/>
        <v>198.75216962250181</v>
      </c>
      <c r="BH45" s="30">
        <f>IF(AND(BG4=0,BG45&gt;=0), "",BG45/BG4)</f>
        <v>4.0758475640933593E-3</v>
      </c>
      <c r="BI45" s="47">
        <f>IF(AND(BG124=0,BG45&gt;=0),"",BG45/BG124)</f>
        <v>1.2909211820136707E-2</v>
      </c>
      <c r="BJ45" s="129">
        <f>+'N EERR PIEDEM'!J44</f>
        <v>0</v>
      </c>
      <c r="BK45" s="30" t="str">
        <f>IF(AND(BJ4=0,BJ45&gt;=0), "",BJ45/BJ4)</f>
        <v/>
      </c>
      <c r="BL45" s="47" t="str">
        <f>IF(AND(BJ124=0,BJ45&gt;=0),"",BJ45/BJ124)</f>
        <v/>
      </c>
      <c r="BM45" s="30" t="str">
        <f t="shared" si="9"/>
        <v/>
      </c>
      <c r="BN45" s="130">
        <f t="shared" si="31"/>
        <v>198.75216962250181</v>
      </c>
      <c r="BO45" s="30">
        <f>IF(AND(BN4=0,BN45&gt;=0), "",BN45/BN4)</f>
        <v>4.0758475640933593E-3</v>
      </c>
      <c r="BP45" s="47">
        <f>IF(AND(BN124=0,BN45&gt;=0),"",BN45/BN124)</f>
        <v>1.2909211820136707E-2</v>
      </c>
      <c r="BQ45" s="129">
        <f>+'N EERR PIEDEM'!K44</f>
        <v>0</v>
      </c>
      <c r="BR45" s="30" t="str">
        <f>IF(AND(BQ4=0,BQ45&gt;=0), "",BQ45/BQ4)</f>
        <v/>
      </c>
      <c r="BS45" s="47" t="str">
        <f>IF(AND(BQ124=0,BQ45&gt;=0),"",BQ45/BQ124)</f>
        <v/>
      </c>
      <c r="BT45" s="30" t="str">
        <f t="shared" si="10"/>
        <v/>
      </c>
      <c r="BU45" s="130">
        <f t="shared" si="32"/>
        <v>198.75216962250181</v>
      </c>
      <c r="BV45" s="30">
        <f>IF(AND(BU4=0,BU45&gt;=0), "",BU45/BU4)</f>
        <v>4.0758475640933593E-3</v>
      </c>
      <c r="BW45" s="47">
        <f>IF(AND(BU124=0,BU45&gt;=0),"",BU45/BU124)</f>
        <v>1.2909211820136707E-2</v>
      </c>
      <c r="BX45" s="131">
        <f t="shared" si="33"/>
        <v>0</v>
      </c>
      <c r="BY45" s="30" t="str">
        <f>IF(AND(BX4=0,BX45&gt;=0), "",BX45/BX4)</f>
        <v/>
      </c>
      <c r="BZ45" s="47">
        <f t="shared" si="11"/>
        <v>1</v>
      </c>
      <c r="CA45" s="129">
        <f>+'N EERR PIEDEM'!L44</f>
        <v>0</v>
      </c>
      <c r="CB45" s="30" t="str">
        <f>IF(AND(CA4=0,CA45&gt;=0), "",CA45/CA4)</f>
        <v/>
      </c>
      <c r="CC45" s="47" t="str">
        <f>IF(AND(CA124=0,CA45&gt;=0),"",CA45/CA124)</f>
        <v/>
      </c>
      <c r="CD45" s="30" t="str">
        <f t="shared" si="26"/>
        <v/>
      </c>
      <c r="CE45" s="130">
        <f t="shared" si="34"/>
        <v>198.75216962250181</v>
      </c>
      <c r="CF45" s="30">
        <f>IF(AND(CE4=0,CE45&gt;=0), "",CE45/CE4)</f>
        <v>4.0758475640933593E-3</v>
      </c>
      <c r="CG45" s="47">
        <f>IF(AND(CE124=0,CE45&gt;=0),"",CE45/CE124)</f>
        <v>1.2909211820136707E-2</v>
      </c>
      <c r="CH45" s="129">
        <f>+'N EERR PIEDEM'!M44</f>
        <v>0</v>
      </c>
      <c r="CI45" s="30" t="str">
        <f>IF(AND(CH4=0,CH45&gt;=0), "",CH45/CH4)</f>
        <v/>
      </c>
      <c r="CJ45" s="47" t="str">
        <f>IF(AND(CH124=0,CH45&gt;=0),"",CH45/CH124)</f>
        <v/>
      </c>
      <c r="CK45" s="30" t="str">
        <f t="shared" si="13"/>
        <v/>
      </c>
      <c r="CL45" s="130">
        <f t="shared" si="35"/>
        <v>198.75216962250181</v>
      </c>
      <c r="CM45" s="30">
        <f>IF(AND(CL4=0,CL45&gt;=0), "",CL45/CL4)</f>
        <v>4.0758475640933593E-3</v>
      </c>
      <c r="CN45" s="47">
        <f>IF(AND(CL124=0,CL45&gt;=0),"",CL45/CL124)</f>
        <v>1.2909211820136707E-2</v>
      </c>
      <c r="CO45" s="129">
        <f>+'N EERR PIEDEM'!N44</f>
        <v>0</v>
      </c>
      <c r="CP45" s="30" t="str">
        <f>IF(AND(CO4=0,CO45&gt;=0), "",CO45/CO4)</f>
        <v/>
      </c>
      <c r="CQ45" s="47" t="str">
        <f>IF(AND(CO124=0,CO45&gt;=0),"",CO45/CO124)</f>
        <v/>
      </c>
      <c r="CR45" s="30" t="str">
        <f t="shared" si="14"/>
        <v/>
      </c>
      <c r="CS45" s="130">
        <f t="shared" si="36"/>
        <v>198.75216962250181</v>
      </c>
      <c r="CT45" s="30">
        <f>IF(AND(CS4=0,CS45&gt;=0), "",CS45/CS4)</f>
        <v>4.0758475640933593E-3</v>
      </c>
      <c r="CU45" s="47">
        <f>IF(AND(CS124=0,CS45&gt;=0),"",CS45/CS124)</f>
        <v>1.2909211820136707E-2</v>
      </c>
      <c r="CV45" s="131">
        <f t="shared" si="37"/>
        <v>0</v>
      </c>
      <c r="CW45" s="30" t="str">
        <f>IF(AND(CV4=0,CV45&gt;=0), "",CV45/CV4)</f>
        <v/>
      </c>
      <c r="CX45" s="47">
        <f t="shared" si="15"/>
        <v>1</v>
      </c>
    </row>
    <row r="46" spans="1:102" outlineLevel="1" x14ac:dyDescent="0.3">
      <c r="A46" s="29" t="s">
        <v>8</v>
      </c>
      <c r="B46" s="129">
        <f>+'N EERR PIEDEM'!B45</f>
        <v>0</v>
      </c>
      <c r="C46" s="30" t="str">
        <f>IF(AND(B4=0,B46&gt;=0), "",B46/B4)</f>
        <v/>
      </c>
      <c r="D46" s="47" t="str">
        <f>IF(AND(B124=0,B46&gt;=0),"",B46/B124)</f>
        <v/>
      </c>
      <c r="E46" s="129">
        <f>+'N EERR PIEDEM'!C45</f>
        <v>24.970152382010411</v>
      </c>
      <c r="F46" s="30">
        <f>IF(AND(E4=0,E46&gt;=0), "",E46/E4)</f>
        <v>4.6465094075271466E-3</v>
      </c>
      <c r="G46" s="47">
        <f>IF(AND(E124=0,E46&gt;=0),"",E46/E124)</f>
        <v>1.1741326893394258E-2</v>
      </c>
      <c r="H46" s="129">
        <f>+'N EERR PIEDEM'!D45</f>
        <v>0</v>
      </c>
      <c r="I46" s="30">
        <f>IF(AND(H4=0,H46&gt;=0), "",H46/H4)</f>
        <v>0</v>
      </c>
      <c r="J46" s="47">
        <f>IF(AND(H124=0,H46&gt;=0),"",H46/H124)</f>
        <v>0</v>
      </c>
      <c r="K46" s="30">
        <f t="shared" si="19"/>
        <v>-1</v>
      </c>
      <c r="L46" s="130">
        <f t="shared" si="38"/>
        <v>24.970152382010411</v>
      </c>
      <c r="M46" s="30">
        <f>IF(AND(L4=0,L46&gt;=0), "",L46/L4)</f>
        <v>1.7557035901523044E-3</v>
      </c>
      <c r="N46" s="47">
        <f>IF(AND(L124=0,L46&gt;=0),"",L46/L124)</f>
        <v>5.6553458754712129E-3</v>
      </c>
      <c r="O46" s="129">
        <f>+'N EERR PIEDEM'!E45</f>
        <v>0</v>
      </c>
      <c r="P46" s="30">
        <f>IF(AND(O4=0,O46&gt;=0), "",O46/O4)</f>
        <v>0</v>
      </c>
      <c r="Q46" s="47">
        <f>IF(AND(O124=0,O46&gt;=0),"",O46/O124)</f>
        <v>0</v>
      </c>
      <c r="R46" s="30" t="str">
        <f t="shared" si="20"/>
        <v/>
      </c>
      <c r="S46" s="130">
        <f t="shared" si="39"/>
        <v>24.970152382010411</v>
      </c>
      <c r="T46" s="30">
        <f>IF(AND(S4=0,S46&gt;=0), "",S46/S4)</f>
        <v>1.1429460816084103E-3</v>
      </c>
      <c r="U46" s="47">
        <f>IF(AND(S124=0,S46&gt;=0),"",S46/S124)</f>
        <v>3.5119456363524779E-3</v>
      </c>
      <c r="V46" s="131"/>
      <c r="W46" s="30" t="str">
        <f>IF(AND(V4=0,V46&gt;=0), "",V46/V4)</f>
        <v/>
      </c>
      <c r="X46" s="47">
        <f t="shared" si="21"/>
        <v>1</v>
      </c>
      <c r="Y46" s="129">
        <f>+'N EERR PIEDEM'!F45</f>
        <v>13.983524795640326</v>
      </c>
      <c r="Z46" s="30">
        <f>IF(AND(Y4=0,Y46&gt;=0), "",Y46/Y4)</f>
        <v>1.8741516854408541E-3</v>
      </c>
      <c r="AA46" s="47">
        <f>IF(AND(Y124=0,Y46&gt;=0),"",Y46/Y124)</f>
        <v>5.131419140411507E-3</v>
      </c>
      <c r="AB46" s="30">
        <f t="shared" si="22"/>
        <v>1</v>
      </c>
      <c r="AC46" s="130">
        <f t="shared" si="27"/>
        <v>38.953677177650739</v>
      </c>
      <c r="AD46" s="30">
        <f>IF(AND(AC4=0,AC46&gt;=0), "",AC46/AC4)</f>
        <v>1.3290942405975081E-3</v>
      </c>
      <c r="AE46" s="47">
        <f>IF(AND(AC124=0,AC46&gt;=0),"",AC46/AC124)</f>
        <v>3.960662497917336E-3</v>
      </c>
      <c r="AF46" s="129">
        <f>+'N EERR PIEDEM'!G45</f>
        <v>0</v>
      </c>
      <c r="AG46" s="30">
        <f>IF(AND(AF4=0,AF46&gt;=0), "",AF46/AF4)</f>
        <v>0</v>
      </c>
      <c r="AH46" s="47">
        <f>IF(AND(AF124=0,AF46&gt;=0),"",AF46/AF124)</f>
        <v>0</v>
      </c>
      <c r="AI46" s="30">
        <f t="shared" si="4"/>
        <v>-1</v>
      </c>
      <c r="AJ46" s="130">
        <f t="shared" si="16"/>
        <v>38.953677177650739</v>
      </c>
      <c r="AK46" s="30">
        <f>IF(AND(AJ4=0,AJ46&gt;=0), "",AJ46/AJ4)</f>
        <v>1.0180128380994533E-3</v>
      </c>
      <c r="AL46" s="47">
        <f>IF(AND(AJ124=0,AJ46&gt;=0),"",AJ46/AJ124)</f>
        <v>3.1288986282144637E-3</v>
      </c>
      <c r="AM46" s="129">
        <f>+'N EERR PIEDEM'!H45</f>
        <v>2.4042914711490346</v>
      </c>
      <c r="AN46" s="30">
        <f>IF(AND(AM4=0,AM46&gt;=0), "",AM46/AM4)</f>
        <v>2.2900260551545208E-4</v>
      </c>
      <c r="AO46" s="47">
        <f>IF(AND(AM124=0,AM46&gt;=0),"",AM46/AM124)</f>
        <v>8.1598061629967287E-4</v>
      </c>
      <c r="AP46" s="30">
        <f t="shared" si="5"/>
        <v>1</v>
      </c>
      <c r="AQ46" s="130">
        <f t="shared" si="17"/>
        <v>41.357968648799776</v>
      </c>
      <c r="AR46" s="30">
        <f>IF(AND(AQ4=0,AQ46&gt;=0), "",AQ46/AQ4)</f>
        <v>8.4813552522837725E-4</v>
      </c>
      <c r="AS46" s="47">
        <f>IF(AND(AQ124=0,AQ46&gt;=0),"",AQ46/AQ124)</f>
        <v>2.6862538343706407E-3</v>
      </c>
      <c r="AT46" s="131">
        <f t="shared" si="28"/>
        <v>0</v>
      </c>
      <c r="AU46" s="30" t="str">
        <f>IF(AND(AT4=0,AT46&gt;=0), "",AT46/AT4)</f>
        <v/>
      </c>
      <c r="AV46" s="47">
        <f t="shared" si="23"/>
        <v>1</v>
      </c>
      <c r="AW46" s="131">
        <f t="shared" si="40"/>
        <v>6.8929947747999627</v>
      </c>
      <c r="AX46" s="30">
        <f>IF(AND(AW4=0,AW46&gt;=0), "",AW46/AW4)</f>
        <v>8.4813552522837725E-4</v>
      </c>
      <c r="AY46" s="47">
        <f>IF(AND(AW124=0,AW46&gt;=0),"",AW46/AW124)</f>
        <v>2.6862538343706407E-3</v>
      </c>
      <c r="AZ46" s="131">
        <f t="shared" si="29"/>
        <v>0</v>
      </c>
      <c r="BA46" s="30" t="str">
        <f>IF(AND(AZ4=0,AZ46&gt;=0), "",AZ46/AZ4)</f>
        <v/>
      </c>
      <c r="BB46" s="47">
        <f t="shared" si="24"/>
        <v>1</v>
      </c>
      <c r="BC46" s="129">
        <f>+'N EERR PIEDEM'!I45</f>
        <v>0</v>
      </c>
      <c r="BD46" s="30" t="str">
        <f>IF(AND(BC4=0,BC46&gt;=0), "",BC46/BC4)</f>
        <v/>
      </c>
      <c r="BE46" s="47" t="str">
        <f>IF(AND(BC124=0,BC46&gt;=0),"",BC46/BC124)</f>
        <v/>
      </c>
      <c r="BF46" s="30">
        <f t="shared" si="25"/>
        <v>-1</v>
      </c>
      <c r="BG46" s="130">
        <f t="shared" si="30"/>
        <v>41.357968648799776</v>
      </c>
      <c r="BH46" s="30">
        <f>IF(AND(BG4=0,BG46&gt;=0), "",BG46/BG4)</f>
        <v>8.4813552522837725E-4</v>
      </c>
      <c r="BI46" s="47">
        <f>IF(AND(BG124=0,BG46&gt;=0),"",BG46/BG124)</f>
        <v>2.6862538343706407E-3</v>
      </c>
      <c r="BJ46" s="129">
        <f>+'N EERR PIEDEM'!J45</f>
        <v>0</v>
      </c>
      <c r="BK46" s="30" t="str">
        <f>IF(AND(BJ4=0,BJ46&gt;=0), "",BJ46/BJ4)</f>
        <v/>
      </c>
      <c r="BL46" s="47" t="str">
        <f>IF(AND(BJ124=0,BJ46&gt;=0),"",BJ46/BJ124)</f>
        <v/>
      </c>
      <c r="BM46" s="30" t="str">
        <f t="shared" si="9"/>
        <v/>
      </c>
      <c r="BN46" s="130">
        <f t="shared" si="31"/>
        <v>41.357968648799776</v>
      </c>
      <c r="BO46" s="30">
        <f>IF(AND(BN4=0,BN46&gt;=0), "",BN46/BN4)</f>
        <v>8.4813552522837725E-4</v>
      </c>
      <c r="BP46" s="47">
        <f>IF(AND(BN124=0,BN46&gt;=0),"",BN46/BN124)</f>
        <v>2.6862538343706407E-3</v>
      </c>
      <c r="BQ46" s="129">
        <f>+'N EERR PIEDEM'!K45</f>
        <v>0</v>
      </c>
      <c r="BR46" s="30" t="str">
        <f>IF(AND(BQ4=0,BQ46&gt;=0), "",BQ46/BQ4)</f>
        <v/>
      </c>
      <c r="BS46" s="47" t="str">
        <f>IF(AND(BQ124=0,BQ46&gt;=0),"",BQ46/BQ124)</f>
        <v/>
      </c>
      <c r="BT46" s="30" t="str">
        <f t="shared" si="10"/>
        <v/>
      </c>
      <c r="BU46" s="130">
        <f t="shared" si="32"/>
        <v>41.357968648799776</v>
      </c>
      <c r="BV46" s="30">
        <f>IF(AND(BU4=0,BU46&gt;=0), "",BU46/BU4)</f>
        <v>8.4813552522837725E-4</v>
      </c>
      <c r="BW46" s="47">
        <f>IF(AND(BU124=0,BU46&gt;=0),"",BU46/BU124)</f>
        <v>2.6862538343706407E-3</v>
      </c>
      <c r="BX46" s="131">
        <f t="shared" si="33"/>
        <v>0</v>
      </c>
      <c r="BY46" s="30" t="str">
        <f>IF(AND(BX4=0,BX46&gt;=0), "",BX46/BX4)</f>
        <v/>
      </c>
      <c r="BZ46" s="47">
        <f t="shared" si="11"/>
        <v>1</v>
      </c>
      <c r="CA46" s="129">
        <f>+'N EERR PIEDEM'!L45</f>
        <v>0</v>
      </c>
      <c r="CB46" s="30" t="str">
        <f>IF(AND(CA4=0,CA46&gt;=0), "",CA46/CA4)</f>
        <v/>
      </c>
      <c r="CC46" s="47" t="str">
        <f>IF(AND(CA124=0,CA46&gt;=0),"",CA46/CA124)</f>
        <v/>
      </c>
      <c r="CD46" s="30" t="str">
        <f t="shared" si="26"/>
        <v/>
      </c>
      <c r="CE46" s="130">
        <f t="shared" si="34"/>
        <v>41.357968648799776</v>
      </c>
      <c r="CF46" s="30">
        <f>IF(AND(CE4=0,CE46&gt;=0), "",CE46/CE4)</f>
        <v>8.4813552522837725E-4</v>
      </c>
      <c r="CG46" s="47">
        <f>IF(AND(CE124=0,CE46&gt;=0),"",CE46/CE124)</f>
        <v>2.6862538343706407E-3</v>
      </c>
      <c r="CH46" s="129">
        <f>+'N EERR PIEDEM'!M45</f>
        <v>0</v>
      </c>
      <c r="CI46" s="30" t="str">
        <f>IF(AND(CH4=0,CH46&gt;=0), "",CH46/CH4)</f>
        <v/>
      </c>
      <c r="CJ46" s="47" t="str">
        <f>IF(AND(CH124=0,CH46&gt;=0),"",CH46/CH124)</f>
        <v/>
      </c>
      <c r="CK46" s="30" t="str">
        <f t="shared" si="13"/>
        <v/>
      </c>
      <c r="CL46" s="130">
        <f t="shared" si="35"/>
        <v>41.357968648799776</v>
      </c>
      <c r="CM46" s="30">
        <f>IF(AND(CL4=0,CL46&gt;=0), "",CL46/CL4)</f>
        <v>8.4813552522837725E-4</v>
      </c>
      <c r="CN46" s="47">
        <f>IF(AND(CL124=0,CL46&gt;=0),"",CL46/CL124)</f>
        <v>2.6862538343706407E-3</v>
      </c>
      <c r="CO46" s="129">
        <f>+'N EERR PIEDEM'!N45</f>
        <v>0</v>
      </c>
      <c r="CP46" s="30" t="str">
        <f>IF(AND(CO4=0,CO46&gt;=0), "",CO46/CO4)</f>
        <v/>
      </c>
      <c r="CQ46" s="47" t="str">
        <f>IF(AND(CO124=0,CO46&gt;=0),"",CO46/CO124)</f>
        <v/>
      </c>
      <c r="CR46" s="30" t="str">
        <f t="shared" si="14"/>
        <v/>
      </c>
      <c r="CS46" s="130">
        <f t="shared" si="36"/>
        <v>41.357968648799776</v>
      </c>
      <c r="CT46" s="30">
        <f>IF(AND(CS4=0,CS46&gt;=0), "",CS46/CS4)</f>
        <v>8.4813552522837725E-4</v>
      </c>
      <c r="CU46" s="47">
        <f>IF(AND(CS124=0,CS46&gt;=0),"",CS46/CS124)</f>
        <v>2.6862538343706407E-3</v>
      </c>
      <c r="CV46" s="131">
        <f t="shared" si="37"/>
        <v>0</v>
      </c>
      <c r="CW46" s="30" t="str">
        <f>IF(AND(CV4=0,CV46&gt;=0), "",CV46/CV4)</f>
        <v/>
      </c>
      <c r="CX46" s="47">
        <f t="shared" si="15"/>
        <v>1</v>
      </c>
    </row>
    <row r="47" spans="1:102" outlineLevel="1" x14ac:dyDescent="0.3">
      <c r="A47" s="29" t="s">
        <v>9</v>
      </c>
      <c r="B47" s="129">
        <f>+'N EERR PIEDEM'!B46</f>
        <v>0</v>
      </c>
      <c r="C47" s="30" t="str">
        <f>IF(AND(B4=0,B47&gt;=0), "",B47/B4)</f>
        <v/>
      </c>
      <c r="D47" s="47" t="str">
        <f>IF(AND(B124=0,B47&gt;=0),"",B47/B124)</f>
        <v/>
      </c>
      <c r="E47" s="129">
        <f>+'N EERR PIEDEM'!C46</f>
        <v>35.229303634579431</v>
      </c>
      <c r="F47" s="30">
        <f>IF(AND(E4=0,E47&gt;=0), "",E47/E4)</f>
        <v>6.5555583423926329E-3</v>
      </c>
      <c r="G47" s="47">
        <f>IF(AND(E124=0,E47&gt;=0),"",E47/E124)</f>
        <v>1.6565328231566701E-2</v>
      </c>
      <c r="H47" s="129">
        <f>+'N EERR PIEDEM'!D46</f>
        <v>0</v>
      </c>
      <c r="I47" s="30">
        <f>IF(AND(H4=0,H47&gt;=0), "",H47/H4)</f>
        <v>0</v>
      </c>
      <c r="J47" s="47">
        <f>IF(AND(H124=0,H47&gt;=0),"",H47/H124)</f>
        <v>0</v>
      </c>
      <c r="K47" s="30">
        <f t="shared" si="19"/>
        <v>-1</v>
      </c>
      <c r="L47" s="130">
        <f t="shared" si="38"/>
        <v>35.229303634579431</v>
      </c>
      <c r="M47" s="30">
        <f>IF(AND(L4=0,L47&gt;=0), "",L47/L4)</f>
        <v>2.4770459516441625E-3</v>
      </c>
      <c r="N47" s="47">
        <f>IF(AND(L124=0,L47&gt;=0),"",L47/L124)</f>
        <v>7.9788819049850333E-3</v>
      </c>
      <c r="O47" s="129">
        <f>+'N EERR PIEDEM'!E46</f>
        <v>0</v>
      </c>
      <c r="P47" s="30">
        <f>IF(AND(O4=0,O47&gt;=0), "",O47/O4)</f>
        <v>0</v>
      </c>
      <c r="Q47" s="47">
        <f>IF(AND(O124=0,O47&gt;=0),"",O47/O124)</f>
        <v>0</v>
      </c>
      <c r="R47" s="30" t="str">
        <f t="shared" si="20"/>
        <v/>
      </c>
      <c r="S47" s="130">
        <f t="shared" si="39"/>
        <v>35.229303634579431</v>
      </c>
      <c r="T47" s="30">
        <f>IF(AND(S4=0,S47&gt;=0), "",S47/S4)</f>
        <v>1.6125329926278019E-3</v>
      </c>
      <c r="U47" s="47">
        <f>IF(AND(S124=0,S47&gt;=0),"",S47/S124)</f>
        <v>4.9548515875431128E-3</v>
      </c>
      <c r="V47" s="131"/>
      <c r="W47" s="30" t="str">
        <f>IF(AND(V4=0,V47&gt;=0), "",V47/V4)</f>
        <v/>
      </c>
      <c r="X47" s="47">
        <f t="shared" si="21"/>
        <v>1</v>
      </c>
      <c r="Y47" s="129">
        <f>+'N EERR PIEDEM'!F46</f>
        <v>38.37426360451537</v>
      </c>
      <c r="Z47" s="30">
        <f>IF(AND(Y4=0,Y47&gt;=0), "",Y47/Y4)</f>
        <v>5.1431375038128091E-3</v>
      </c>
      <c r="AA47" s="47">
        <f>IF(AND(Y124=0,Y47&gt;=0),"",Y47/Y124)</f>
        <v>1.4081888053060789E-2</v>
      </c>
      <c r="AB47" s="30">
        <f t="shared" si="22"/>
        <v>1</v>
      </c>
      <c r="AC47" s="130">
        <f t="shared" si="27"/>
        <v>73.603567239094801</v>
      </c>
      <c r="AD47" s="30">
        <f>IF(AND(AC4=0,AC47&gt;=0), "",AC47/AC4)</f>
        <v>2.51134384204013E-3</v>
      </c>
      <c r="AE47" s="47">
        <f>IF(AND(AC124=0,AC47&gt;=0),"",AC47/AC124)</f>
        <v>7.4837322070347616E-3</v>
      </c>
      <c r="AF47" s="129">
        <f>+'N EERR PIEDEM'!G46</f>
        <v>0</v>
      </c>
      <c r="AG47" s="30">
        <f>IF(AND(AF4=0,AF47&gt;=0), "",AF47/AF4)</f>
        <v>0</v>
      </c>
      <c r="AH47" s="47">
        <f>IF(AND(AF124=0,AF47&gt;=0),"",AF47/AF124)</f>
        <v>0</v>
      </c>
      <c r="AI47" s="30">
        <f t="shared" si="4"/>
        <v>-1</v>
      </c>
      <c r="AJ47" s="130">
        <f t="shared" si="16"/>
        <v>73.603567239094801</v>
      </c>
      <c r="AK47" s="30">
        <f>IF(AND(AJ4=0,AJ47&gt;=0), "",AJ47/AJ4)</f>
        <v>1.9235507866842616E-3</v>
      </c>
      <c r="AL47" s="47">
        <f>IF(AND(AJ124=0,AJ47&gt;=0),"",AJ47/AJ124)</f>
        <v>5.9121016872375233E-3</v>
      </c>
      <c r="AM47" s="129">
        <f>+'N EERR PIEDEM'!H46</f>
        <v>0</v>
      </c>
      <c r="AN47" s="30">
        <f>IF(AND(AM4=0,AM47&gt;=0), "",AM47/AM4)</f>
        <v>0</v>
      </c>
      <c r="AO47" s="47">
        <f>IF(AND(AM124=0,AM47&gt;=0),"",AM47/AM124)</f>
        <v>0</v>
      </c>
      <c r="AP47" s="30" t="str">
        <f t="shared" si="5"/>
        <v/>
      </c>
      <c r="AQ47" s="130">
        <f t="shared" si="17"/>
        <v>73.603567239094801</v>
      </c>
      <c r="AR47" s="30">
        <f>IF(AND(AQ4=0,AQ47&gt;=0), "",AQ47/AQ4)</f>
        <v>1.5094019894718274E-3</v>
      </c>
      <c r="AS47" s="47">
        <f>IF(AND(AQ124=0,AQ47&gt;=0),"",AQ47/AQ124)</f>
        <v>4.7806473861987785E-3</v>
      </c>
      <c r="AT47" s="131">
        <f t="shared" si="28"/>
        <v>0</v>
      </c>
      <c r="AU47" s="30" t="str">
        <f>IF(AND(AT4=0,AT47&gt;=0), "",AT47/AT4)</f>
        <v/>
      </c>
      <c r="AV47" s="47">
        <f t="shared" si="23"/>
        <v>1</v>
      </c>
      <c r="AW47" s="131">
        <f t="shared" si="40"/>
        <v>12.2672612065158</v>
      </c>
      <c r="AX47" s="30">
        <f>IF(AND(AW4=0,AW47&gt;=0), "",AW47/AW4)</f>
        <v>1.5094019894718274E-3</v>
      </c>
      <c r="AY47" s="47">
        <f>IF(AND(AW124=0,AW47&gt;=0),"",AW47/AW124)</f>
        <v>4.7806473861987785E-3</v>
      </c>
      <c r="AZ47" s="131">
        <f t="shared" si="29"/>
        <v>0</v>
      </c>
      <c r="BA47" s="30" t="str">
        <f>IF(AND(AZ4=0,AZ47&gt;=0), "",AZ47/AZ4)</f>
        <v/>
      </c>
      <c r="BB47" s="47">
        <f t="shared" si="24"/>
        <v>1</v>
      </c>
      <c r="BC47" s="129">
        <f>+'N EERR PIEDEM'!I46</f>
        <v>0</v>
      </c>
      <c r="BD47" s="30" t="str">
        <f>IF(AND(BC4=0,BC47&gt;=0), "",BC47/BC4)</f>
        <v/>
      </c>
      <c r="BE47" s="47" t="str">
        <f>IF(AND(BC124=0,BC47&gt;=0),"",BC47/BC124)</f>
        <v/>
      </c>
      <c r="BF47" s="30" t="str">
        <f t="shared" si="25"/>
        <v/>
      </c>
      <c r="BG47" s="130">
        <f t="shared" si="30"/>
        <v>73.603567239094801</v>
      </c>
      <c r="BH47" s="30">
        <f>IF(AND(BG4=0,BG47&gt;=0), "",BG47/BG4)</f>
        <v>1.5094019894718274E-3</v>
      </c>
      <c r="BI47" s="47">
        <f>IF(AND(BG124=0,BG47&gt;=0),"",BG47/BG124)</f>
        <v>4.7806473861987785E-3</v>
      </c>
      <c r="BJ47" s="129">
        <f>+'N EERR PIEDEM'!J46</f>
        <v>0</v>
      </c>
      <c r="BK47" s="30" t="str">
        <f>IF(AND(BJ4=0,BJ47&gt;=0), "",BJ47/BJ4)</f>
        <v/>
      </c>
      <c r="BL47" s="47" t="str">
        <f>IF(AND(BJ124=0,BJ47&gt;=0),"",BJ47/BJ124)</f>
        <v/>
      </c>
      <c r="BM47" s="30" t="str">
        <f t="shared" si="9"/>
        <v/>
      </c>
      <c r="BN47" s="130">
        <f t="shared" si="31"/>
        <v>73.603567239094801</v>
      </c>
      <c r="BO47" s="30">
        <f>IF(AND(BN4=0,BN47&gt;=0), "",BN47/BN4)</f>
        <v>1.5094019894718274E-3</v>
      </c>
      <c r="BP47" s="47">
        <f>IF(AND(BN124=0,BN47&gt;=0),"",BN47/BN124)</f>
        <v>4.7806473861987785E-3</v>
      </c>
      <c r="BQ47" s="129">
        <f>+'N EERR PIEDEM'!K46</f>
        <v>0</v>
      </c>
      <c r="BR47" s="30" t="str">
        <f>IF(AND(BQ4=0,BQ47&gt;=0), "",BQ47/BQ4)</f>
        <v/>
      </c>
      <c r="BS47" s="47" t="str">
        <f>IF(AND(BQ124=0,BQ47&gt;=0),"",BQ47/BQ124)</f>
        <v/>
      </c>
      <c r="BT47" s="30" t="str">
        <f t="shared" si="10"/>
        <v/>
      </c>
      <c r="BU47" s="130">
        <f t="shared" si="32"/>
        <v>73.603567239094801</v>
      </c>
      <c r="BV47" s="30">
        <f>IF(AND(BU4=0,BU47&gt;=0), "",BU47/BU4)</f>
        <v>1.5094019894718274E-3</v>
      </c>
      <c r="BW47" s="47">
        <f>IF(AND(BU124=0,BU47&gt;=0),"",BU47/BU124)</f>
        <v>4.7806473861987785E-3</v>
      </c>
      <c r="BX47" s="131">
        <f t="shared" si="33"/>
        <v>0</v>
      </c>
      <c r="BY47" s="30" t="str">
        <f>IF(AND(BX4=0,BX47&gt;=0), "",BX47/BX4)</f>
        <v/>
      </c>
      <c r="BZ47" s="47">
        <f t="shared" si="11"/>
        <v>1</v>
      </c>
      <c r="CA47" s="129">
        <f>+'N EERR PIEDEM'!L46</f>
        <v>0</v>
      </c>
      <c r="CB47" s="30" t="str">
        <f>IF(AND(CA4=0,CA47&gt;=0), "",CA47/CA4)</f>
        <v/>
      </c>
      <c r="CC47" s="47" t="str">
        <f>IF(AND(CA124=0,CA47&gt;=0),"",CA47/CA124)</f>
        <v/>
      </c>
      <c r="CD47" s="30" t="str">
        <f t="shared" si="26"/>
        <v/>
      </c>
      <c r="CE47" s="130">
        <f t="shared" si="34"/>
        <v>73.603567239094801</v>
      </c>
      <c r="CF47" s="30">
        <f>IF(AND(CE4=0,CE47&gt;=0), "",CE47/CE4)</f>
        <v>1.5094019894718274E-3</v>
      </c>
      <c r="CG47" s="47">
        <f>IF(AND(CE124=0,CE47&gt;=0),"",CE47/CE124)</f>
        <v>4.7806473861987785E-3</v>
      </c>
      <c r="CH47" s="129">
        <f>+'N EERR PIEDEM'!M46</f>
        <v>0</v>
      </c>
      <c r="CI47" s="30" t="str">
        <f>IF(AND(CH4=0,CH47&gt;=0), "",CH47/CH4)</f>
        <v/>
      </c>
      <c r="CJ47" s="47" t="str">
        <f>IF(AND(CH124=0,CH47&gt;=0),"",CH47/CH124)</f>
        <v/>
      </c>
      <c r="CK47" s="30" t="str">
        <f t="shared" si="13"/>
        <v/>
      </c>
      <c r="CL47" s="130">
        <f t="shared" si="35"/>
        <v>73.603567239094801</v>
      </c>
      <c r="CM47" s="30">
        <f>IF(AND(CL4=0,CL47&gt;=0), "",CL47/CL4)</f>
        <v>1.5094019894718274E-3</v>
      </c>
      <c r="CN47" s="47">
        <f>IF(AND(CL124=0,CL47&gt;=0),"",CL47/CL124)</f>
        <v>4.7806473861987785E-3</v>
      </c>
      <c r="CO47" s="129">
        <f>+'N EERR PIEDEM'!N46</f>
        <v>0</v>
      </c>
      <c r="CP47" s="30" t="str">
        <f>IF(AND(CO4=0,CO47&gt;=0), "",CO47/CO4)</f>
        <v/>
      </c>
      <c r="CQ47" s="47" t="str">
        <f>IF(AND(CO124=0,CO47&gt;=0),"",CO47/CO124)</f>
        <v/>
      </c>
      <c r="CR47" s="30" t="str">
        <f t="shared" si="14"/>
        <v/>
      </c>
      <c r="CS47" s="130">
        <f t="shared" si="36"/>
        <v>73.603567239094801</v>
      </c>
      <c r="CT47" s="30">
        <f>IF(AND(CS4=0,CS47&gt;=0), "",CS47/CS4)</f>
        <v>1.5094019894718274E-3</v>
      </c>
      <c r="CU47" s="47">
        <f>IF(AND(CS124=0,CS47&gt;=0),"",CS47/CS124)</f>
        <v>4.7806473861987785E-3</v>
      </c>
      <c r="CV47" s="131">
        <f t="shared" si="37"/>
        <v>0</v>
      </c>
      <c r="CW47" s="30" t="str">
        <f>IF(AND(CV4=0,CV47&gt;=0), "",CV47/CV4)</f>
        <v/>
      </c>
      <c r="CX47" s="47">
        <f t="shared" si="15"/>
        <v>1</v>
      </c>
    </row>
    <row r="48" spans="1:102" outlineLevel="1" x14ac:dyDescent="0.3">
      <c r="A48" s="29" t="s">
        <v>10</v>
      </c>
      <c r="B48" s="129">
        <f>+'N EERR PIEDEM'!B47</f>
        <v>0</v>
      </c>
      <c r="C48" s="30" t="str">
        <f>IF(AND(B4=0,B48&gt;=0), "",B48/B4)</f>
        <v/>
      </c>
      <c r="D48" s="47" t="str">
        <f>IF(AND(B124=0,B48&gt;=0),"",B48/B124)</f>
        <v/>
      </c>
      <c r="E48" s="129">
        <f>+'N EERR PIEDEM'!C47</f>
        <v>23.83231924308912</v>
      </c>
      <c r="F48" s="30">
        <f>IF(AND(E4=0,E48&gt;=0), "",E48/E4)</f>
        <v>4.4347785256602474E-3</v>
      </c>
      <c r="G48" s="47">
        <f>IF(AND(E124=0,E48&gt;=0),"",E48/E124)</f>
        <v>1.1206301290433315E-2</v>
      </c>
      <c r="H48" s="129">
        <f>+'N EERR PIEDEM'!D47</f>
        <v>4.9210732332218354</v>
      </c>
      <c r="I48" s="30">
        <f>IF(AND(H4=0,H48&gt;=0), "",H48/H4)</f>
        <v>5.5615741693502453E-4</v>
      </c>
      <c r="J48" s="47">
        <f>IF(AND(H124=0,H48&gt;=0),"",H48/H124)</f>
        <v>2.1502274042110438E-3</v>
      </c>
      <c r="K48" s="30">
        <f t="shared" si="19"/>
        <v>-0.79351261692045161</v>
      </c>
      <c r="L48" s="130">
        <f t="shared" si="38"/>
        <v>28.753392476310957</v>
      </c>
      <c r="M48" s="30">
        <f>IF(AND(L4=0,L48&gt;=0), "",L48/L4)</f>
        <v>2.0217111064202856E-3</v>
      </c>
      <c r="N48" s="47">
        <f>IF(AND(L124=0,L48&gt;=0),"",L48/L124)</f>
        <v>6.5121901163831819E-3</v>
      </c>
      <c r="O48" s="129">
        <f>+'N EERR PIEDEM'!E47</f>
        <v>4.9349864735899809</v>
      </c>
      <c r="P48" s="30">
        <f>IF(AND(O4=0,O48&gt;=0), "",O48/O4)</f>
        <v>6.4722170407518586E-4</v>
      </c>
      <c r="Q48" s="47">
        <f>IF(AND(O124=0,O48&gt;=0),"",O48/O124)</f>
        <v>1.831337779729064E-3</v>
      </c>
      <c r="R48" s="30">
        <f t="shared" si="20"/>
        <v>2.8272776503747393E-3</v>
      </c>
      <c r="S48" s="130">
        <f t="shared" si="39"/>
        <v>33.688378949900937</v>
      </c>
      <c r="T48" s="30">
        <f>IF(AND(S4=0,S48&gt;=0), "",S48/S4)</f>
        <v>1.5420010309696182E-3</v>
      </c>
      <c r="U48" s="47">
        <f>IF(AND(S124=0,S48&gt;=0),"",S48/S124)</f>
        <v>4.7381270902507678E-3</v>
      </c>
      <c r="V48" s="131"/>
      <c r="W48" s="30" t="str">
        <f>IF(AND(V4=0,V48&gt;=0), "",V48/V4)</f>
        <v/>
      </c>
      <c r="X48" s="47">
        <f t="shared" si="21"/>
        <v>1</v>
      </c>
      <c r="Y48" s="129">
        <f>+'N EERR PIEDEM'!F47</f>
        <v>31.850115064227325</v>
      </c>
      <c r="Z48" s="30">
        <f>IF(AND(Y4=0,Y48&gt;=0), "",Y48/Y4)</f>
        <v>4.2687339352176119E-3</v>
      </c>
      <c r="AA48" s="47">
        <f>IF(AND(Y124=0,Y48&gt;=0),"",Y48/Y124)</f>
        <v>1.1687774896057669E-2</v>
      </c>
      <c r="AB48" s="30">
        <f t="shared" si="22"/>
        <v>5.4539417148711653</v>
      </c>
      <c r="AC48" s="130">
        <f t="shared" si="27"/>
        <v>65.538494014128261</v>
      </c>
      <c r="AD48" s="30">
        <f>IF(AND(AC4=0,AC48&gt;=0), "",AC48/AC4)</f>
        <v>2.2361646253409103E-3</v>
      </c>
      <c r="AE48" s="47">
        <f>IF(AND(AC124=0,AC48&gt;=0),"",AC48/AC124)</f>
        <v>6.6637060790930031E-3</v>
      </c>
      <c r="AF48" s="129">
        <f>+'N EERR PIEDEM'!G47</f>
        <v>2.2898315493946306</v>
      </c>
      <c r="AG48" s="30">
        <f>IF(AND(AF4=0,AF48&gt;=0), "",AF48/AF4)</f>
        <v>2.5567605501722801E-4</v>
      </c>
      <c r="AH48" s="47">
        <f>IF(AND(AF124=0,AF48&gt;=0),"",AF48/AF124)</f>
        <v>8.7581897795044382E-4</v>
      </c>
      <c r="AI48" s="30">
        <f t="shared" si="4"/>
        <v>-0.92810601956140271</v>
      </c>
      <c r="AJ48" s="130">
        <f t="shared" si="16"/>
        <v>67.828325563522895</v>
      </c>
      <c r="AK48" s="30">
        <f>IF(AND(AJ4=0,AJ48&gt;=0), "",AJ48/AJ4)</f>
        <v>1.7726210004654558E-3</v>
      </c>
      <c r="AL48" s="47">
        <f>IF(AND(AJ124=0,AJ48&gt;=0),"",AJ48/AJ124)</f>
        <v>5.4482136267113282E-3</v>
      </c>
      <c r="AM48" s="129">
        <f>+'N EERR PIEDEM'!H47</f>
        <v>2.7864305129210667</v>
      </c>
      <c r="AN48" s="30">
        <f>IF(AND(AM4=0,AM48&gt;=0), "",AM48/AM4)</f>
        <v>2.6540037063049082E-4</v>
      </c>
      <c r="AO48" s="47">
        <f>IF(AND(AM124=0,AM48&gt;=0),"",AM48/AM124)</f>
        <v>9.4567289968505133E-4</v>
      </c>
      <c r="AP48" s="30">
        <f t="shared" si="5"/>
        <v>0.21687139547785661</v>
      </c>
      <c r="AQ48" s="130">
        <f t="shared" si="17"/>
        <v>70.614756076443967</v>
      </c>
      <c r="AR48" s="30">
        <f>IF(AND(AQ4=0,AQ48&gt;=0), "",AQ48/AQ4)</f>
        <v>1.4481098852398933E-3</v>
      </c>
      <c r="AS48" s="47">
        <f>IF(AND(AQ124=0,AQ48&gt;=0),"",AQ48/AQ124)</f>
        <v>4.5865202153491155E-3</v>
      </c>
      <c r="AT48" s="131">
        <f t="shared" si="28"/>
        <v>0</v>
      </c>
      <c r="AU48" s="30" t="str">
        <f>IF(AND(AT4=0,AT48&gt;=0), "",AT48/AT4)</f>
        <v/>
      </c>
      <c r="AV48" s="47">
        <f t="shared" si="23"/>
        <v>1</v>
      </c>
      <c r="AW48" s="131">
        <f t="shared" si="40"/>
        <v>11.769126012740662</v>
      </c>
      <c r="AX48" s="30">
        <f>IF(AND(AW4=0,AW48&gt;=0), "",AW48/AW4)</f>
        <v>1.4481098852398933E-3</v>
      </c>
      <c r="AY48" s="47">
        <f>IF(AND(AW124=0,AW48&gt;=0),"",AW48/AW124)</f>
        <v>4.5865202153491155E-3</v>
      </c>
      <c r="AZ48" s="131">
        <f t="shared" si="29"/>
        <v>0</v>
      </c>
      <c r="BA48" s="30" t="str">
        <f>IF(AND(AZ4=0,AZ48&gt;=0), "",AZ48/AZ4)</f>
        <v/>
      </c>
      <c r="BB48" s="47">
        <f t="shared" si="24"/>
        <v>1</v>
      </c>
      <c r="BC48" s="129">
        <f>+'N EERR PIEDEM'!I47</f>
        <v>0</v>
      </c>
      <c r="BD48" s="30" t="str">
        <f>IF(AND(BC4=0,BC48&gt;=0), "",BC48/BC4)</f>
        <v/>
      </c>
      <c r="BE48" s="47" t="str">
        <f>IF(AND(BC124=0,BC48&gt;=0),"",BC48/BC124)</f>
        <v/>
      </c>
      <c r="BF48" s="30">
        <f t="shared" si="25"/>
        <v>-1</v>
      </c>
      <c r="BG48" s="130">
        <f t="shared" si="30"/>
        <v>70.614756076443967</v>
      </c>
      <c r="BH48" s="30">
        <f>IF(AND(BG4=0,BG48&gt;=0), "",BG48/BG4)</f>
        <v>1.4481098852398933E-3</v>
      </c>
      <c r="BI48" s="47">
        <f>IF(AND(BG124=0,BG48&gt;=0),"",BG48/BG124)</f>
        <v>4.5865202153491155E-3</v>
      </c>
      <c r="BJ48" s="129">
        <f>+'N EERR PIEDEM'!J47</f>
        <v>0</v>
      </c>
      <c r="BK48" s="30" t="str">
        <f>IF(AND(BJ4=0,BJ48&gt;=0), "",BJ48/BJ4)</f>
        <v/>
      </c>
      <c r="BL48" s="47" t="str">
        <f>IF(AND(BJ124=0,BJ48&gt;=0),"",BJ48/BJ124)</f>
        <v/>
      </c>
      <c r="BM48" s="30" t="str">
        <f t="shared" si="9"/>
        <v/>
      </c>
      <c r="BN48" s="130">
        <f t="shared" si="31"/>
        <v>70.614756076443967</v>
      </c>
      <c r="BO48" s="30">
        <f>IF(AND(BN4=0,BN48&gt;=0), "",BN48/BN4)</f>
        <v>1.4481098852398933E-3</v>
      </c>
      <c r="BP48" s="47">
        <f>IF(AND(BN124=0,BN48&gt;=0),"",BN48/BN124)</f>
        <v>4.5865202153491155E-3</v>
      </c>
      <c r="BQ48" s="129">
        <f>+'N EERR PIEDEM'!K47</f>
        <v>0</v>
      </c>
      <c r="BR48" s="30" t="str">
        <f>IF(AND(BQ4=0,BQ48&gt;=0), "",BQ48/BQ4)</f>
        <v/>
      </c>
      <c r="BS48" s="47" t="str">
        <f>IF(AND(BQ124=0,BQ48&gt;=0),"",BQ48/BQ124)</f>
        <v/>
      </c>
      <c r="BT48" s="30" t="str">
        <f t="shared" si="10"/>
        <v/>
      </c>
      <c r="BU48" s="130">
        <f t="shared" si="32"/>
        <v>70.614756076443967</v>
      </c>
      <c r="BV48" s="30">
        <f>IF(AND(BU4=0,BU48&gt;=0), "",BU48/BU4)</f>
        <v>1.4481098852398933E-3</v>
      </c>
      <c r="BW48" s="47">
        <f>IF(AND(BU124=0,BU48&gt;=0),"",BU48/BU124)</f>
        <v>4.5865202153491155E-3</v>
      </c>
      <c r="BX48" s="131">
        <f t="shared" si="33"/>
        <v>0</v>
      </c>
      <c r="BY48" s="30" t="str">
        <f>IF(AND(BX4=0,BX48&gt;=0), "",BX48/BX4)</f>
        <v/>
      </c>
      <c r="BZ48" s="47">
        <f t="shared" si="11"/>
        <v>1</v>
      </c>
      <c r="CA48" s="129">
        <f>+'N EERR PIEDEM'!L47</f>
        <v>0</v>
      </c>
      <c r="CB48" s="30" t="str">
        <f>IF(AND(CA4=0,CA48&gt;=0), "",CA48/CA4)</f>
        <v/>
      </c>
      <c r="CC48" s="47" t="str">
        <f>IF(AND(CA124=0,CA48&gt;=0),"",CA48/CA124)</f>
        <v/>
      </c>
      <c r="CD48" s="30" t="str">
        <f t="shared" si="26"/>
        <v/>
      </c>
      <c r="CE48" s="130">
        <f t="shared" si="34"/>
        <v>70.614756076443967</v>
      </c>
      <c r="CF48" s="30">
        <f>IF(AND(CE4=0,CE48&gt;=0), "",CE48/CE4)</f>
        <v>1.4481098852398933E-3</v>
      </c>
      <c r="CG48" s="47">
        <f>IF(AND(CE124=0,CE48&gt;=0),"",CE48/CE124)</f>
        <v>4.5865202153491155E-3</v>
      </c>
      <c r="CH48" s="129">
        <f>+'N EERR PIEDEM'!M47</f>
        <v>0</v>
      </c>
      <c r="CI48" s="30" t="str">
        <f>IF(AND(CH4=0,CH48&gt;=0), "",CH48/CH4)</f>
        <v/>
      </c>
      <c r="CJ48" s="47" t="str">
        <f>IF(AND(CH124=0,CH48&gt;=0),"",CH48/CH124)</f>
        <v/>
      </c>
      <c r="CK48" s="30" t="str">
        <f t="shared" si="13"/>
        <v/>
      </c>
      <c r="CL48" s="130">
        <f t="shared" si="35"/>
        <v>70.614756076443967</v>
      </c>
      <c r="CM48" s="30">
        <f>IF(AND(CL4=0,CL48&gt;=0), "",CL48/CL4)</f>
        <v>1.4481098852398933E-3</v>
      </c>
      <c r="CN48" s="47">
        <f>IF(AND(CL124=0,CL48&gt;=0),"",CL48/CL124)</f>
        <v>4.5865202153491155E-3</v>
      </c>
      <c r="CO48" s="129">
        <f>+'N EERR PIEDEM'!N47</f>
        <v>0</v>
      </c>
      <c r="CP48" s="30" t="str">
        <f>IF(AND(CO4=0,CO48&gt;=0), "",CO48/CO4)</f>
        <v/>
      </c>
      <c r="CQ48" s="47" t="str">
        <f>IF(AND(CO124=0,CO48&gt;=0),"",CO48/CO124)</f>
        <v/>
      </c>
      <c r="CR48" s="30" t="str">
        <f t="shared" si="14"/>
        <v/>
      </c>
      <c r="CS48" s="130">
        <f t="shared" si="36"/>
        <v>70.614756076443967</v>
      </c>
      <c r="CT48" s="30">
        <f>IF(AND(CS4=0,CS48&gt;=0), "",CS48/CS4)</f>
        <v>1.4481098852398933E-3</v>
      </c>
      <c r="CU48" s="47">
        <f>IF(AND(CS124=0,CS48&gt;=0),"",CS48/CS124)</f>
        <v>4.5865202153491155E-3</v>
      </c>
      <c r="CV48" s="131">
        <f t="shared" si="37"/>
        <v>0</v>
      </c>
      <c r="CW48" s="30" t="str">
        <f>IF(AND(CV4=0,CV48&gt;=0), "",CV48/CV4)</f>
        <v/>
      </c>
      <c r="CX48" s="47">
        <f t="shared" si="15"/>
        <v>1</v>
      </c>
    </row>
    <row r="49" spans="1:102" outlineLevel="1" x14ac:dyDescent="0.3">
      <c r="A49" s="29" t="s">
        <v>11</v>
      </c>
      <c r="B49" s="129">
        <f>+'N EERR PIEDEM'!B48</f>
        <v>0</v>
      </c>
      <c r="C49" s="30" t="str">
        <f>IF(AND(B4=0,B49&gt;=0), "",B49/B4)</f>
        <v/>
      </c>
      <c r="D49" s="47" t="str">
        <f>IF(AND(B124=0,B49&gt;=0),"",B49/B124)</f>
        <v/>
      </c>
      <c r="E49" s="129">
        <f>+'N EERR PIEDEM'!C48</f>
        <v>0</v>
      </c>
      <c r="F49" s="30">
        <f>IF(AND(E4=0,E49&gt;=0), "",E49/E4)</f>
        <v>0</v>
      </c>
      <c r="G49" s="47">
        <f>IF(AND(E124=0,E49&gt;=0),"",E49/E124)</f>
        <v>0</v>
      </c>
      <c r="H49" s="129">
        <f>+'N EERR PIEDEM'!D48</f>
        <v>0</v>
      </c>
      <c r="I49" s="30">
        <f>IF(AND(H4=0,H49&gt;=0), "",H49/H4)</f>
        <v>0</v>
      </c>
      <c r="J49" s="47">
        <f>IF(AND(H124=0,H49&gt;=0),"",H49/H124)</f>
        <v>0</v>
      </c>
      <c r="K49" s="30" t="str">
        <f t="shared" si="19"/>
        <v/>
      </c>
      <c r="L49" s="130">
        <f t="shared" si="38"/>
        <v>0</v>
      </c>
      <c r="M49" s="30">
        <f>IF(AND(L4=0,L49&gt;=0), "",L49/L4)</f>
        <v>0</v>
      </c>
      <c r="N49" s="47">
        <f>IF(AND(L124=0,L49&gt;=0),"",L49/L124)</f>
        <v>0</v>
      </c>
      <c r="O49" s="129">
        <f>+'N EERR PIEDEM'!E48</f>
        <v>0</v>
      </c>
      <c r="P49" s="30">
        <f>IF(AND(O4=0,O49&gt;=0), "",O49/O4)</f>
        <v>0</v>
      </c>
      <c r="Q49" s="47">
        <f>IF(AND(O124=0,O49&gt;=0),"",O49/O124)</f>
        <v>0</v>
      </c>
      <c r="R49" s="30" t="str">
        <f t="shared" si="20"/>
        <v/>
      </c>
      <c r="S49" s="130">
        <f t="shared" si="39"/>
        <v>0</v>
      </c>
      <c r="T49" s="30">
        <f>IF(AND(S4=0,S49&gt;=0), "",S49/S4)</f>
        <v>0</v>
      </c>
      <c r="U49" s="47">
        <f>IF(AND(S124=0,S49&gt;=0),"",S49/S124)</f>
        <v>0</v>
      </c>
      <c r="V49" s="131"/>
      <c r="W49" s="30" t="str">
        <f>IF(AND(V4=0,V49&gt;=0), "",V49/V4)</f>
        <v/>
      </c>
      <c r="X49" s="47" t="str">
        <f t="shared" si="21"/>
        <v/>
      </c>
      <c r="Y49" s="129">
        <f>+'N EERR PIEDEM'!F48</f>
        <v>0</v>
      </c>
      <c r="Z49" s="30">
        <f>IF(AND(Y4=0,Y49&gt;=0), "",Y49/Y4)</f>
        <v>0</v>
      </c>
      <c r="AA49" s="47">
        <f>IF(AND(Y124=0,Y49&gt;=0),"",Y49/Y124)</f>
        <v>0</v>
      </c>
      <c r="AB49" s="30" t="str">
        <f t="shared" si="22"/>
        <v/>
      </c>
      <c r="AC49" s="130">
        <f t="shared" si="27"/>
        <v>0</v>
      </c>
      <c r="AD49" s="30">
        <f>IF(AND(AC4=0,AC49&gt;=0), "",AC49/AC4)</f>
        <v>0</v>
      </c>
      <c r="AE49" s="47">
        <f>IF(AND(AC124=0,AC49&gt;=0),"",AC49/AC124)</f>
        <v>0</v>
      </c>
      <c r="AF49" s="129">
        <f>+'N EERR PIEDEM'!G48</f>
        <v>0</v>
      </c>
      <c r="AG49" s="30">
        <f>IF(AND(AF4=0,AF49&gt;=0), "",AF49/AF4)</f>
        <v>0</v>
      </c>
      <c r="AH49" s="47">
        <f>IF(AND(AF124=0,AF49&gt;=0),"",AF49/AF124)</f>
        <v>0</v>
      </c>
      <c r="AI49" s="30" t="str">
        <f t="shared" si="4"/>
        <v/>
      </c>
      <c r="AJ49" s="130">
        <f t="shared" si="16"/>
        <v>0</v>
      </c>
      <c r="AK49" s="30">
        <f>IF(AND(AJ4=0,AJ49&gt;=0), "",AJ49/AJ4)</f>
        <v>0</v>
      </c>
      <c r="AL49" s="47">
        <f>IF(AND(AJ124=0,AJ49&gt;=0),"",AJ49/AJ124)</f>
        <v>0</v>
      </c>
      <c r="AM49" s="129">
        <f>+'N EERR PIEDEM'!H48</f>
        <v>0</v>
      </c>
      <c r="AN49" s="30">
        <f>IF(AND(AM4=0,AM49&gt;=0), "",AM49/AM4)</f>
        <v>0</v>
      </c>
      <c r="AO49" s="47">
        <f>IF(AND(AM124=0,AM49&gt;=0),"",AM49/AM124)</f>
        <v>0</v>
      </c>
      <c r="AP49" s="30" t="str">
        <f t="shared" si="5"/>
        <v/>
      </c>
      <c r="AQ49" s="130">
        <f t="shared" si="17"/>
        <v>0</v>
      </c>
      <c r="AR49" s="30">
        <f>IF(AND(AQ4=0,AQ49&gt;=0), "",AQ49/AQ4)</f>
        <v>0</v>
      </c>
      <c r="AS49" s="47">
        <f>IF(AND(AQ124=0,AQ49&gt;=0),"",AQ49/AQ124)</f>
        <v>0</v>
      </c>
      <c r="AT49" s="131">
        <f t="shared" si="28"/>
        <v>0</v>
      </c>
      <c r="AU49" s="30" t="str">
        <f>IF(AND(AT4=0,AT49&gt;=0), "",AT49/AT4)</f>
        <v/>
      </c>
      <c r="AV49" s="47" t="str">
        <f t="shared" si="23"/>
        <v/>
      </c>
      <c r="AW49" s="131">
        <f t="shared" si="40"/>
        <v>0</v>
      </c>
      <c r="AX49" s="30">
        <f>IF(AND(AW4=0,AW49&gt;=0), "",AW49/AW4)</f>
        <v>0</v>
      </c>
      <c r="AY49" s="47">
        <f>IF(AND(AW124=0,AW49&gt;=0),"",AW49/AW124)</f>
        <v>0</v>
      </c>
      <c r="AZ49" s="131">
        <f t="shared" si="29"/>
        <v>0</v>
      </c>
      <c r="BA49" s="30" t="str">
        <f>IF(AND(AZ4=0,AZ49&gt;=0), "",AZ49/AZ4)</f>
        <v/>
      </c>
      <c r="BB49" s="47" t="str">
        <f t="shared" si="24"/>
        <v/>
      </c>
      <c r="BC49" s="129">
        <f>+'N EERR PIEDEM'!I48</f>
        <v>0</v>
      </c>
      <c r="BD49" s="30" t="str">
        <f>IF(AND(BC4=0,BC49&gt;=0), "",BC49/BC4)</f>
        <v/>
      </c>
      <c r="BE49" s="47" t="str">
        <f>IF(AND(BC124=0,BC49&gt;=0),"",BC49/BC124)</f>
        <v/>
      </c>
      <c r="BF49" s="30" t="str">
        <f t="shared" si="25"/>
        <v/>
      </c>
      <c r="BG49" s="130">
        <f t="shared" si="30"/>
        <v>0</v>
      </c>
      <c r="BH49" s="30">
        <f>IF(AND(BG4=0,BG49&gt;=0), "",BG49/BG4)</f>
        <v>0</v>
      </c>
      <c r="BI49" s="47">
        <f>IF(AND(BG124=0,BG49&gt;=0),"",BG49/BG124)</f>
        <v>0</v>
      </c>
      <c r="BJ49" s="129">
        <f>+'N EERR PIEDEM'!J48</f>
        <v>0</v>
      </c>
      <c r="BK49" s="30" t="str">
        <f>IF(AND(BJ4=0,BJ49&gt;=0), "",BJ49/BJ4)</f>
        <v/>
      </c>
      <c r="BL49" s="47" t="str">
        <f>IF(AND(BJ124=0,BJ49&gt;=0),"",BJ49/BJ124)</f>
        <v/>
      </c>
      <c r="BM49" s="30" t="str">
        <f t="shared" si="9"/>
        <v/>
      </c>
      <c r="BN49" s="130">
        <f t="shared" si="31"/>
        <v>0</v>
      </c>
      <c r="BO49" s="30">
        <f>IF(AND(BN4=0,BN49&gt;=0), "",BN49/BN4)</f>
        <v>0</v>
      </c>
      <c r="BP49" s="47">
        <f>IF(AND(BN124=0,BN49&gt;=0),"",BN49/BN124)</f>
        <v>0</v>
      </c>
      <c r="BQ49" s="129">
        <f>+'N EERR PIEDEM'!K48</f>
        <v>0</v>
      </c>
      <c r="BR49" s="30" t="str">
        <f>IF(AND(BQ4=0,BQ49&gt;=0), "",BQ49/BQ4)</f>
        <v/>
      </c>
      <c r="BS49" s="47" t="str">
        <f>IF(AND(BQ124=0,BQ49&gt;=0),"",BQ49/BQ124)</f>
        <v/>
      </c>
      <c r="BT49" s="30" t="str">
        <f t="shared" si="10"/>
        <v/>
      </c>
      <c r="BU49" s="130">
        <f t="shared" si="32"/>
        <v>0</v>
      </c>
      <c r="BV49" s="30">
        <f>IF(AND(BU4=0,BU49&gt;=0), "",BU49/BU4)</f>
        <v>0</v>
      </c>
      <c r="BW49" s="47">
        <f>IF(AND(BU124=0,BU49&gt;=0),"",BU49/BU124)</f>
        <v>0</v>
      </c>
      <c r="BX49" s="131">
        <f t="shared" si="33"/>
        <v>0</v>
      </c>
      <c r="BY49" s="30" t="str">
        <f>IF(AND(BX4=0,BX49&gt;=0), "",BX49/BX4)</f>
        <v/>
      </c>
      <c r="BZ49" s="47" t="str">
        <f t="shared" si="11"/>
        <v/>
      </c>
      <c r="CA49" s="129">
        <f>+'N EERR PIEDEM'!L48</f>
        <v>0</v>
      </c>
      <c r="CB49" s="30" t="str">
        <f>IF(AND(CA4=0,CA49&gt;=0), "",CA49/CA4)</f>
        <v/>
      </c>
      <c r="CC49" s="47" t="str">
        <f>IF(AND(CA124=0,CA49&gt;=0),"",CA49/CA124)</f>
        <v/>
      </c>
      <c r="CD49" s="30" t="str">
        <f t="shared" si="26"/>
        <v/>
      </c>
      <c r="CE49" s="130">
        <f t="shared" si="34"/>
        <v>0</v>
      </c>
      <c r="CF49" s="30">
        <f>IF(AND(CE4=0,CE49&gt;=0), "",CE49/CE4)</f>
        <v>0</v>
      </c>
      <c r="CG49" s="47">
        <f>IF(AND(CE124=0,CE49&gt;=0),"",CE49/CE124)</f>
        <v>0</v>
      </c>
      <c r="CH49" s="129">
        <f>+'N EERR PIEDEM'!M48</f>
        <v>0</v>
      </c>
      <c r="CI49" s="30" t="str">
        <f>IF(AND(CH4=0,CH49&gt;=0), "",CH49/CH4)</f>
        <v/>
      </c>
      <c r="CJ49" s="47" t="str">
        <f>IF(AND(CH124=0,CH49&gt;=0),"",CH49/CH124)</f>
        <v/>
      </c>
      <c r="CK49" s="30" t="str">
        <f t="shared" si="13"/>
        <v/>
      </c>
      <c r="CL49" s="130">
        <f t="shared" si="35"/>
        <v>0</v>
      </c>
      <c r="CM49" s="30">
        <f>IF(AND(CL4=0,CL49&gt;=0), "",CL49/CL4)</f>
        <v>0</v>
      </c>
      <c r="CN49" s="47">
        <f>IF(AND(CL124=0,CL49&gt;=0),"",CL49/CL124)</f>
        <v>0</v>
      </c>
      <c r="CO49" s="129">
        <f>+'N EERR PIEDEM'!N48</f>
        <v>0</v>
      </c>
      <c r="CP49" s="30" t="str">
        <f>IF(AND(CO4=0,CO49&gt;=0), "",CO49/CO4)</f>
        <v/>
      </c>
      <c r="CQ49" s="47" t="str">
        <f>IF(AND(CO124=0,CO49&gt;=0),"",CO49/CO124)</f>
        <v/>
      </c>
      <c r="CR49" s="30" t="str">
        <f t="shared" si="14"/>
        <v/>
      </c>
      <c r="CS49" s="130">
        <f t="shared" si="36"/>
        <v>0</v>
      </c>
      <c r="CT49" s="30">
        <f>IF(AND(CS4=0,CS49&gt;=0), "",CS49/CS4)</f>
        <v>0</v>
      </c>
      <c r="CU49" s="47">
        <f>IF(AND(CS124=0,CS49&gt;=0),"",CS49/CS124)</f>
        <v>0</v>
      </c>
      <c r="CV49" s="131">
        <f t="shared" si="37"/>
        <v>0</v>
      </c>
      <c r="CW49" s="30" t="str">
        <f>IF(AND(CV4=0,CV49&gt;=0), "",CV49/CV4)</f>
        <v/>
      </c>
      <c r="CX49" s="47" t="str">
        <f t="shared" si="15"/>
        <v/>
      </c>
    </row>
    <row r="50" spans="1:102" outlineLevel="1" x14ac:dyDescent="0.3">
      <c r="A50" s="29" t="s">
        <v>12</v>
      </c>
      <c r="B50" s="129">
        <f>+'N EERR PIEDEM'!B49</f>
        <v>0</v>
      </c>
      <c r="C50" s="30" t="str">
        <f>IF(AND(B4=0,B50&gt;=0), "",B50/B4)</f>
        <v/>
      </c>
      <c r="D50" s="47" t="str">
        <f>IF(AND(B124=0,B50&gt;=0),"",B50/B124)</f>
        <v/>
      </c>
      <c r="E50" s="129">
        <f>+'N EERR PIEDEM'!C49</f>
        <v>0</v>
      </c>
      <c r="F50" s="30">
        <f>IF(AND(E4=0,E50&gt;=0), "",E50/E4)</f>
        <v>0</v>
      </c>
      <c r="G50" s="47">
        <f>IF(AND(E124=0,E50&gt;=0),"",E50/E124)</f>
        <v>0</v>
      </c>
      <c r="H50" s="129">
        <f>+'N EERR PIEDEM'!D49</f>
        <v>0</v>
      </c>
      <c r="I50" s="30">
        <f>IF(AND(H4=0,H50&gt;=0), "",H50/H4)</f>
        <v>0</v>
      </c>
      <c r="J50" s="47">
        <f>IF(AND(H124=0,H50&gt;=0),"",H50/H124)</f>
        <v>0</v>
      </c>
      <c r="K50" s="30" t="str">
        <f t="shared" si="19"/>
        <v/>
      </c>
      <c r="L50" s="130">
        <f t="shared" si="38"/>
        <v>0</v>
      </c>
      <c r="M50" s="30">
        <f>IF(AND(L4=0,L50&gt;=0), "",L50/L4)</f>
        <v>0</v>
      </c>
      <c r="N50" s="47">
        <f>IF(AND(L124=0,L50&gt;=0),"",L50/L124)</f>
        <v>0</v>
      </c>
      <c r="O50" s="129">
        <f>+'N EERR PIEDEM'!E49</f>
        <v>0</v>
      </c>
      <c r="P50" s="30">
        <f>IF(AND(O4=0,O50&gt;=0), "",O50/O4)</f>
        <v>0</v>
      </c>
      <c r="Q50" s="47">
        <f>IF(AND(O124=0,O50&gt;=0),"",O50/O124)</f>
        <v>0</v>
      </c>
      <c r="R50" s="30" t="str">
        <f t="shared" si="20"/>
        <v/>
      </c>
      <c r="S50" s="130">
        <f t="shared" si="39"/>
        <v>0</v>
      </c>
      <c r="T50" s="30">
        <f>IF(AND(S4=0,S50&gt;=0), "",S50/S4)</f>
        <v>0</v>
      </c>
      <c r="U50" s="47">
        <f>IF(AND(S124=0,S50&gt;=0),"",S50/S124)</f>
        <v>0</v>
      </c>
      <c r="V50" s="131"/>
      <c r="W50" s="30" t="str">
        <f>IF(AND(V4=0,V50&gt;=0), "",V50/V4)</f>
        <v/>
      </c>
      <c r="X50" s="47" t="str">
        <f t="shared" si="21"/>
        <v/>
      </c>
      <c r="Y50" s="129">
        <f>+'N EERR PIEDEM'!F49</f>
        <v>0</v>
      </c>
      <c r="Z50" s="30">
        <f>IF(AND(Y4=0,Y50&gt;=0), "",Y50/Y4)</f>
        <v>0</v>
      </c>
      <c r="AA50" s="47">
        <f>IF(AND(Y124=0,Y50&gt;=0),"",Y50/Y124)</f>
        <v>0</v>
      </c>
      <c r="AB50" s="30" t="str">
        <f t="shared" si="22"/>
        <v/>
      </c>
      <c r="AC50" s="130">
        <f t="shared" si="27"/>
        <v>0</v>
      </c>
      <c r="AD50" s="30">
        <f>IF(AND(AC4=0,AC50&gt;=0), "",AC50/AC4)</f>
        <v>0</v>
      </c>
      <c r="AE50" s="47">
        <f>IF(AND(AC124=0,AC50&gt;=0),"",AC50/AC124)</f>
        <v>0</v>
      </c>
      <c r="AF50" s="129">
        <f>+'N EERR PIEDEM'!G49</f>
        <v>0</v>
      </c>
      <c r="AG50" s="30">
        <f>IF(AND(AF4=0,AF50&gt;=0), "",AF50/AF4)</f>
        <v>0</v>
      </c>
      <c r="AH50" s="47">
        <f>IF(AND(AF124=0,AF50&gt;=0),"",AF50/AF124)</f>
        <v>0</v>
      </c>
      <c r="AI50" s="30" t="str">
        <f t="shared" si="4"/>
        <v/>
      </c>
      <c r="AJ50" s="130">
        <f t="shared" si="16"/>
        <v>0</v>
      </c>
      <c r="AK50" s="30">
        <f>IF(AND(AJ4=0,AJ50&gt;=0), "",AJ50/AJ4)</f>
        <v>0</v>
      </c>
      <c r="AL50" s="47">
        <f>IF(AND(AJ124=0,AJ50&gt;=0),"",AJ50/AJ124)</f>
        <v>0</v>
      </c>
      <c r="AM50" s="129">
        <f>+'N EERR PIEDEM'!H49</f>
        <v>0</v>
      </c>
      <c r="AN50" s="30">
        <f>IF(AND(AM4=0,AM50&gt;=0), "",AM50/AM4)</f>
        <v>0</v>
      </c>
      <c r="AO50" s="47">
        <f>IF(AND(AM124=0,AM50&gt;=0),"",AM50/AM124)</f>
        <v>0</v>
      </c>
      <c r="AP50" s="30" t="str">
        <f t="shared" si="5"/>
        <v/>
      </c>
      <c r="AQ50" s="130">
        <f t="shared" si="17"/>
        <v>0</v>
      </c>
      <c r="AR50" s="30">
        <f>IF(AND(AQ4=0,AQ50&gt;=0), "",AQ50/AQ4)</f>
        <v>0</v>
      </c>
      <c r="AS50" s="47">
        <f>IF(AND(AQ124=0,AQ50&gt;=0),"",AQ50/AQ124)</f>
        <v>0</v>
      </c>
      <c r="AT50" s="131">
        <f t="shared" si="28"/>
        <v>0</v>
      </c>
      <c r="AU50" s="30" t="str">
        <f>IF(AND(AT4=0,AT50&gt;=0), "",AT50/AT4)</f>
        <v/>
      </c>
      <c r="AV50" s="47" t="str">
        <f t="shared" si="23"/>
        <v/>
      </c>
      <c r="AW50" s="131">
        <f t="shared" si="40"/>
        <v>0</v>
      </c>
      <c r="AX50" s="30">
        <f>IF(AND(AW4=0,AW50&gt;=0), "",AW50/AW4)</f>
        <v>0</v>
      </c>
      <c r="AY50" s="47">
        <f>IF(AND(AW124=0,AW50&gt;=0),"",AW50/AW124)</f>
        <v>0</v>
      </c>
      <c r="AZ50" s="131">
        <f t="shared" si="29"/>
        <v>0</v>
      </c>
      <c r="BA50" s="30" t="str">
        <f>IF(AND(AZ4=0,AZ50&gt;=0), "",AZ50/AZ4)</f>
        <v/>
      </c>
      <c r="BB50" s="47" t="str">
        <f t="shared" si="24"/>
        <v/>
      </c>
      <c r="BC50" s="129">
        <f>+'N EERR PIEDEM'!I49</f>
        <v>0</v>
      </c>
      <c r="BD50" s="30" t="str">
        <f>IF(AND(BC4=0,BC50&gt;=0), "",BC50/BC4)</f>
        <v/>
      </c>
      <c r="BE50" s="47" t="str">
        <f>IF(AND(BC124=0,BC50&gt;=0),"",BC50/BC124)</f>
        <v/>
      </c>
      <c r="BF50" s="30" t="str">
        <f t="shared" si="25"/>
        <v/>
      </c>
      <c r="BG50" s="130">
        <f t="shared" si="30"/>
        <v>0</v>
      </c>
      <c r="BH50" s="30">
        <f>IF(AND(BG4=0,BG50&gt;=0), "",BG50/BG4)</f>
        <v>0</v>
      </c>
      <c r="BI50" s="47">
        <f>IF(AND(BG124=0,BG50&gt;=0),"",BG50/BG124)</f>
        <v>0</v>
      </c>
      <c r="BJ50" s="129">
        <f>+'N EERR PIEDEM'!J49</f>
        <v>0</v>
      </c>
      <c r="BK50" s="30" t="str">
        <f>IF(AND(BJ4=0,BJ50&gt;=0), "",BJ50/BJ4)</f>
        <v/>
      </c>
      <c r="BL50" s="47" t="str">
        <f>IF(AND(BJ124=0,BJ50&gt;=0),"",BJ50/BJ124)</f>
        <v/>
      </c>
      <c r="BM50" s="30" t="str">
        <f t="shared" si="9"/>
        <v/>
      </c>
      <c r="BN50" s="130">
        <f t="shared" si="31"/>
        <v>0</v>
      </c>
      <c r="BO50" s="30">
        <f>IF(AND(BN4=0,BN50&gt;=0), "",BN50/BN4)</f>
        <v>0</v>
      </c>
      <c r="BP50" s="47">
        <f>IF(AND(BN124=0,BN50&gt;=0),"",BN50/BN124)</f>
        <v>0</v>
      </c>
      <c r="BQ50" s="129">
        <f>+'N EERR PIEDEM'!K49</f>
        <v>0</v>
      </c>
      <c r="BR50" s="30" t="str">
        <f>IF(AND(BQ4=0,BQ50&gt;=0), "",BQ50/BQ4)</f>
        <v/>
      </c>
      <c r="BS50" s="47" t="str">
        <f>IF(AND(BQ124=0,BQ50&gt;=0),"",BQ50/BQ124)</f>
        <v/>
      </c>
      <c r="BT50" s="30" t="str">
        <f t="shared" si="10"/>
        <v/>
      </c>
      <c r="BU50" s="130">
        <f t="shared" si="32"/>
        <v>0</v>
      </c>
      <c r="BV50" s="30">
        <f>IF(AND(BU4=0,BU50&gt;=0), "",BU50/BU4)</f>
        <v>0</v>
      </c>
      <c r="BW50" s="47">
        <f>IF(AND(BU124=0,BU50&gt;=0),"",BU50/BU124)</f>
        <v>0</v>
      </c>
      <c r="BX50" s="131">
        <f t="shared" si="33"/>
        <v>0</v>
      </c>
      <c r="BY50" s="30" t="str">
        <f>IF(AND(BX4=0,BX50&gt;=0), "",BX50/BX4)</f>
        <v/>
      </c>
      <c r="BZ50" s="47" t="str">
        <f t="shared" si="11"/>
        <v/>
      </c>
      <c r="CA50" s="129">
        <f>+'N EERR PIEDEM'!L49</f>
        <v>0</v>
      </c>
      <c r="CB50" s="30" t="str">
        <f>IF(AND(CA4=0,CA50&gt;=0), "",CA50/CA4)</f>
        <v/>
      </c>
      <c r="CC50" s="47" t="str">
        <f>IF(AND(CA124=0,CA50&gt;=0),"",CA50/CA124)</f>
        <v/>
      </c>
      <c r="CD50" s="30" t="str">
        <f t="shared" si="26"/>
        <v/>
      </c>
      <c r="CE50" s="130">
        <f t="shared" si="34"/>
        <v>0</v>
      </c>
      <c r="CF50" s="30">
        <f>IF(AND(CE4=0,CE50&gt;=0), "",CE50/CE4)</f>
        <v>0</v>
      </c>
      <c r="CG50" s="47">
        <f>IF(AND(CE124=0,CE50&gt;=0),"",CE50/CE124)</f>
        <v>0</v>
      </c>
      <c r="CH50" s="129">
        <f>+'N EERR PIEDEM'!M49</f>
        <v>0</v>
      </c>
      <c r="CI50" s="30" t="str">
        <f>IF(AND(CH4=0,CH50&gt;=0), "",CH50/CH4)</f>
        <v/>
      </c>
      <c r="CJ50" s="47" t="str">
        <f>IF(AND(CH124=0,CH50&gt;=0),"",CH50/CH124)</f>
        <v/>
      </c>
      <c r="CK50" s="30" t="str">
        <f t="shared" si="13"/>
        <v/>
      </c>
      <c r="CL50" s="130">
        <f t="shared" si="35"/>
        <v>0</v>
      </c>
      <c r="CM50" s="30">
        <f>IF(AND(CL4=0,CL50&gt;=0), "",CL50/CL4)</f>
        <v>0</v>
      </c>
      <c r="CN50" s="47">
        <f>IF(AND(CL124=0,CL50&gt;=0),"",CL50/CL124)</f>
        <v>0</v>
      </c>
      <c r="CO50" s="129">
        <f>+'N EERR PIEDEM'!N49</f>
        <v>0</v>
      </c>
      <c r="CP50" s="30" t="str">
        <f>IF(AND(CO4=0,CO50&gt;=0), "",CO50/CO4)</f>
        <v/>
      </c>
      <c r="CQ50" s="47" t="str">
        <f>IF(AND(CO124=0,CO50&gt;=0),"",CO50/CO124)</f>
        <v/>
      </c>
      <c r="CR50" s="30" t="str">
        <f t="shared" si="14"/>
        <v/>
      </c>
      <c r="CS50" s="130">
        <f t="shared" si="36"/>
        <v>0</v>
      </c>
      <c r="CT50" s="30">
        <f>IF(AND(CS4=0,CS50&gt;=0), "",CS50/CS4)</f>
        <v>0</v>
      </c>
      <c r="CU50" s="47">
        <f>IF(AND(CS124=0,CS50&gt;=0),"",CS50/CS124)</f>
        <v>0</v>
      </c>
      <c r="CV50" s="131">
        <f t="shared" si="37"/>
        <v>0</v>
      </c>
      <c r="CW50" s="30" t="str">
        <f>IF(AND(CV4=0,CV50&gt;=0), "",CV50/CV4)</f>
        <v/>
      </c>
      <c r="CX50" s="47" t="str">
        <f t="shared" si="15"/>
        <v/>
      </c>
    </row>
    <row r="51" spans="1:102" outlineLevel="1" x14ac:dyDescent="0.3">
      <c r="A51" s="29" t="s">
        <v>13</v>
      </c>
      <c r="B51" s="129">
        <f>+'N EERR PIEDEM'!B50</f>
        <v>0</v>
      </c>
      <c r="C51" s="30" t="str">
        <f>IF(AND(B4=0,B51&gt;=0), "",B51/B4)</f>
        <v/>
      </c>
      <c r="D51" s="47" t="str">
        <f>IF(AND(B124=0,B51&gt;=0),"",B51/B124)</f>
        <v/>
      </c>
      <c r="E51" s="129">
        <f>+'N EERR PIEDEM'!C50</f>
        <v>0</v>
      </c>
      <c r="F51" s="30">
        <f>IF(AND(E4=0,E51&gt;=0), "",E51/E4)</f>
        <v>0</v>
      </c>
      <c r="G51" s="47">
        <f>IF(AND(E124=0,E51&gt;=0),"",E51/E124)</f>
        <v>0</v>
      </c>
      <c r="H51" s="129">
        <f>+'N EERR PIEDEM'!D50</f>
        <v>0</v>
      </c>
      <c r="I51" s="30">
        <f>IF(AND(H4=0,H51&gt;=0), "",H51/H4)</f>
        <v>0</v>
      </c>
      <c r="J51" s="47">
        <f>IF(AND(H124=0,H51&gt;=0),"",H51/H124)</f>
        <v>0</v>
      </c>
      <c r="K51" s="30" t="str">
        <f t="shared" si="19"/>
        <v/>
      </c>
      <c r="L51" s="130">
        <f t="shared" si="38"/>
        <v>0</v>
      </c>
      <c r="M51" s="30">
        <f>IF(AND(L4=0,L51&gt;=0), "",L51/L4)</f>
        <v>0</v>
      </c>
      <c r="N51" s="47">
        <f>IF(AND(L124=0,L51&gt;=0),"",L51/L124)</f>
        <v>0</v>
      </c>
      <c r="O51" s="129">
        <f>+'N EERR PIEDEM'!E50</f>
        <v>0</v>
      </c>
      <c r="P51" s="30">
        <f>IF(AND(O4=0,O51&gt;=0), "",O51/O4)</f>
        <v>0</v>
      </c>
      <c r="Q51" s="47">
        <f>IF(AND(O124=0,O51&gt;=0),"",O51/O124)</f>
        <v>0</v>
      </c>
      <c r="R51" s="30" t="str">
        <f t="shared" si="20"/>
        <v/>
      </c>
      <c r="S51" s="130">
        <f t="shared" si="39"/>
        <v>0</v>
      </c>
      <c r="T51" s="30">
        <f>IF(AND(S4=0,S51&gt;=0), "",S51/S4)</f>
        <v>0</v>
      </c>
      <c r="U51" s="47">
        <f>IF(AND(S124=0,S51&gt;=0),"",S51/S124)</f>
        <v>0</v>
      </c>
      <c r="V51" s="131"/>
      <c r="W51" s="30" t="str">
        <f>IF(AND(V4=0,V51&gt;=0), "",V51/V4)</f>
        <v/>
      </c>
      <c r="X51" s="47" t="str">
        <f t="shared" si="21"/>
        <v/>
      </c>
      <c r="Y51" s="129">
        <f>+'N EERR PIEDEM'!F50</f>
        <v>0</v>
      </c>
      <c r="Z51" s="30">
        <f>IF(AND(Y4=0,Y51&gt;=0), "",Y51/Y4)</f>
        <v>0</v>
      </c>
      <c r="AA51" s="47">
        <f>IF(AND(Y124=0,Y51&gt;=0),"",Y51/Y124)</f>
        <v>0</v>
      </c>
      <c r="AB51" s="30" t="str">
        <f t="shared" si="22"/>
        <v/>
      </c>
      <c r="AC51" s="130">
        <f t="shared" si="27"/>
        <v>0</v>
      </c>
      <c r="AD51" s="30">
        <f>IF(AND(AC4=0,AC51&gt;=0), "",AC51/AC4)</f>
        <v>0</v>
      </c>
      <c r="AE51" s="47">
        <f>IF(AND(AC124=0,AC51&gt;=0),"",AC51/AC124)</f>
        <v>0</v>
      </c>
      <c r="AF51" s="129">
        <f>+'N EERR PIEDEM'!G50</f>
        <v>0</v>
      </c>
      <c r="AG51" s="30">
        <f>IF(AND(AF4=0,AF51&gt;=0), "",AF51/AF4)</f>
        <v>0</v>
      </c>
      <c r="AH51" s="47">
        <f>IF(AND(AF124=0,AF51&gt;=0),"",AF51/AF124)</f>
        <v>0</v>
      </c>
      <c r="AI51" s="30" t="str">
        <f t="shared" si="4"/>
        <v/>
      </c>
      <c r="AJ51" s="130">
        <f t="shared" si="16"/>
        <v>0</v>
      </c>
      <c r="AK51" s="30">
        <f>IF(AND(AJ4=0,AJ51&gt;=0), "",AJ51/AJ4)</f>
        <v>0</v>
      </c>
      <c r="AL51" s="47">
        <f>IF(AND(AJ124=0,AJ51&gt;=0),"",AJ51/AJ124)</f>
        <v>0</v>
      </c>
      <c r="AM51" s="129">
        <f>+'N EERR PIEDEM'!H50</f>
        <v>0</v>
      </c>
      <c r="AN51" s="30">
        <f>IF(AND(AM4=0,AM51&gt;=0), "",AM51/AM4)</f>
        <v>0</v>
      </c>
      <c r="AO51" s="47">
        <f>IF(AND(AM124=0,AM51&gt;=0),"",AM51/AM124)</f>
        <v>0</v>
      </c>
      <c r="AP51" s="30" t="str">
        <f t="shared" si="5"/>
        <v/>
      </c>
      <c r="AQ51" s="130">
        <f t="shared" si="17"/>
        <v>0</v>
      </c>
      <c r="AR51" s="30">
        <f>IF(AND(AQ4=0,AQ51&gt;=0), "",AQ51/AQ4)</f>
        <v>0</v>
      </c>
      <c r="AS51" s="47">
        <f>IF(AND(AQ124=0,AQ51&gt;=0),"",AQ51/AQ124)</f>
        <v>0</v>
      </c>
      <c r="AT51" s="131">
        <f t="shared" si="28"/>
        <v>0</v>
      </c>
      <c r="AU51" s="30" t="str">
        <f>IF(AND(AT4=0,AT51&gt;=0), "",AT51/AT4)</f>
        <v/>
      </c>
      <c r="AV51" s="47" t="str">
        <f t="shared" si="23"/>
        <v/>
      </c>
      <c r="AW51" s="131">
        <f t="shared" si="40"/>
        <v>0</v>
      </c>
      <c r="AX51" s="30">
        <f>IF(AND(AW4=0,AW51&gt;=0), "",AW51/AW4)</f>
        <v>0</v>
      </c>
      <c r="AY51" s="47">
        <f>IF(AND(AW124=0,AW51&gt;=0),"",AW51/AW124)</f>
        <v>0</v>
      </c>
      <c r="AZ51" s="131">
        <f t="shared" si="29"/>
        <v>0</v>
      </c>
      <c r="BA51" s="30" t="str">
        <f>IF(AND(AZ4=0,AZ51&gt;=0), "",AZ51/AZ4)</f>
        <v/>
      </c>
      <c r="BB51" s="47" t="str">
        <f t="shared" si="24"/>
        <v/>
      </c>
      <c r="BC51" s="129">
        <f>+'N EERR PIEDEM'!I50</f>
        <v>0</v>
      </c>
      <c r="BD51" s="30" t="str">
        <f>IF(AND(BC4=0,BC51&gt;=0), "",BC51/BC4)</f>
        <v/>
      </c>
      <c r="BE51" s="47" t="str">
        <f>IF(AND(BC124=0,BC51&gt;=0),"",BC51/BC124)</f>
        <v/>
      </c>
      <c r="BF51" s="30" t="str">
        <f t="shared" si="25"/>
        <v/>
      </c>
      <c r="BG51" s="130">
        <f t="shared" si="30"/>
        <v>0</v>
      </c>
      <c r="BH51" s="30">
        <f>IF(AND(BG4=0,BG51&gt;=0), "",BG51/BG4)</f>
        <v>0</v>
      </c>
      <c r="BI51" s="47">
        <f>IF(AND(BG124=0,BG51&gt;=0),"",BG51/BG124)</f>
        <v>0</v>
      </c>
      <c r="BJ51" s="129">
        <f>+'N EERR PIEDEM'!J50</f>
        <v>0</v>
      </c>
      <c r="BK51" s="30" t="str">
        <f>IF(AND(BJ4=0,BJ51&gt;=0), "",BJ51/BJ4)</f>
        <v/>
      </c>
      <c r="BL51" s="47" t="str">
        <f>IF(AND(BJ124=0,BJ51&gt;=0),"",BJ51/BJ124)</f>
        <v/>
      </c>
      <c r="BM51" s="30" t="str">
        <f t="shared" si="9"/>
        <v/>
      </c>
      <c r="BN51" s="130">
        <f t="shared" si="31"/>
        <v>0</v>
      </c>
      <c r="BO51" s="30">
        <f>IF(AND(BN4=0,BN51&gt;=0), "",BN51/BN4)</f>
        <v>0</v>
      </c>
      <c r="BP51" s="47">
        <f>IF(AND(BN124=0,BN51&gt;=0),"",BN51/BN124)</f>
        <v>0</v>
      </c>
      <c r="BQ51" s="129">
        <f>+'N EERR PIEDEM'!K50</f>
        <v>0</v>
      </c>
      <c r="BR51" s="30" t="str">
        <f>IF(AND(BQ4=0,BQ51&gt;=0), "",BQ51/BQ4)</f>
        <v/>
      </c>
      <c r="BS51" s="47" t="str">
        <f>IF(AND(BQ124=0,BQ51&gt;=0),"",BQ51/BQ124)</f>
        <v/>
      </c>
      <c r="BT51" s="30" t="str">
        <f t="shared" si="10"/>
        <v/>
      </c>
      <c r="BU51" s="130">
        <f t="shared" si="32"/>
        <v>0</v>
      </c>
      <c r="BV51" s="30">
        <f>IF(AND(BU4=0,BU51&gt;=0), "",BU51/BU4)</f>
        <v>0</v>
      </c>
      <c r="BW51" s="47">
        <f>IF(AND(BU124=0,BU51&gt;=0),"",BU51/BU124)</f>
        <v>0</v>
      </c>
      <c r="BX51" s="131">
        <f t="shared" si="33"/>
        <v>0</v>
      </c>
      <c r="BY51" s="30" t="str">
        <f>IF(AND(BX4=0,BX51&gt;=0), "",BX51/BX4)</f>
        <v/>
      </c>
      <c r="BZ51" s="47" t="str">
        <f t="shared" si="11"/>
        <v/>
      </c>
      <c r="CA51" s="129">
        <f>+'N EERR PIEDEM'!L50</f>
        <v>0</v>
      </c>
      <c r="CB51" s="30" t="str">
        <f>IF(AND(CA4=0,CA51&gt;=0), "",CA51/CA4)</f>
        <v/>
      </c>
      <c r="CC51" s="47" t="str">
        <f>IF(AND(CA124=0,CA51&gt;=0),"",CA51/CA124)</f>
        <v/>
      </c>
      <c r="CD51" s="30" t="str">
        <f t="shared" si="26"/>
        <v/>
      </c>
      <c r="CE51" s="130">
        <f t="shared" si="34"/>
        <v>0</v>
      </c>
      <c r="CF51" s="30">
        <f>IF(AND(CE4=0,CE51&gt;=0), "",CE51/CE4)</f>
        <v>0</v>
      </c>
      <c r="CG51" s="47">
        <f>IF(AND(CE124=0,CE51&gt;=0),"",CE51/CE124)</f>
        <v>0</v>
      </c>
      <c r="CH51" s="129">
        <f>+'N EERR PIEDEM'!M50</f>
        <v>0</v>
      </c>
      <c r="CI51" s="30" t="str">
        <f>IF(AND(CH4=0,CH51&gt;=0), "",CH51/CH4)</f>
        <v/>
      </c>
      <c r="CJ51" s="47" t="str">
        <f>IF(AND(CH124=0,CH51&gt;=0),"",CH51/CH124)</f>
        <v/>
      </c>
      <c r="CK51" s="30" t="str">
        <f t="shared" si="13"/>
        <v/>
      </c>
      <c r="CL51" s="130">
        <f t="shared" si="35"/>
        <v>0</v>
      </c>
      <c r="CM51" s="30">
        <f>IF(AND(CL4=0,CL51&gt;=0), "",CL51/CL4)</f>
        <v>0</v>
      </c>
      <c r="CN51" s="47">
        <f>IF(AND(CL124=0,CL51&gt;=0),"",CL51/CL124)</f>
        <v>0</v>
      </c>
      <c r="CO51" s="129">
        <f>+'N EERR PIEDEM'!N50</f>
        <v>0</v>
      </c>
      <c r="CP51" s="30" t="str">
        <f>IF(AND(CO4=0,CO51&gt;=0), "",CO51/CO4)</f>
        <v/>
      </c>
      <c r="CQ51" s="47" t="str">
        <f>IF(AND(CO124=0,CO51&gt;=0),"",CO51/CO124)</f>
        <v/>
      </c>
      <c r="CR51" s="30" t="str">
        <f t="shared" si="14"/>
        <v/>
      </c>
      <c r="CS51" s="130">
        <f t="shared" si="36"/>
        <v>0</v>
      </c>
      <c r="CT51" s="30">
        <f>IF(AND(CS4=0,CS51&gt;=0), "",CS51/CS4)</f>
        <v>0</v>
      </c>
      <c r="CU51" s="47">
        <f>IF(AND(CS124=0,CS51&gt;=0),"",CS51/CS124)</f>
        <v>0</v>
      </c>
      <c r="CV51" s="131">
        <f t="shared" si="37"/>
        <v>0</v>
      </c>
      <c r="CW51" s="30" t="str">
        <f>IF(AND(CV4=0,CV51&gt;=0), "",CV51/CV4)</f>
        <v/>
      </c>
      <c r="CX51" s="47" t="str">
        <f t="shared" si="15"/>
        <v/>
      </c>
    </row>
    <row r="52" spans="1:102" outlineLevel="1" x14ac:dyDescent="0.3">
      <c r="A52" s="29" t="s">
        <v>14</v>
      </c>
      <c r="B52" s="129">
        <f>+'N EERR PIEDEM'!B51</f>
        <v>0</v>
      </c>
      <c r="C52" s="30" t="str">
        <f>IF(AND(B4=0,B52&gt;=0), "",B52/B4)</f>
        <v/>
      </c>
      <c r="D52" s="47" t="str">
        <f>IF(AND(B124=0,B52&gt;=0),"",B52/B124)</f>
        <v/>
      </c>
      <c r="E52" s="129">
        <f>+'N EERR PIEDEM'!C51</f>
        <v>0</v>
      </c>
      <c r="F52" s="30">
        <f>IF(AND(E4=0,E52&gt;=0), "",E52/E4)</f>
        <v>0</v>
      </c>
      <c r="G52" s="47">
        <f>IF(AND(E124=0,E52&gt;=0),"",E52/E124)</f>
        <v>0</v>
      </c>
      <c r="H52" s="129">
        <f>+'N EERR PIEDEM'!D51</f>
        <v>0</v>
      </c>
      <c r="I52" s="30">
        <f>IF(AND(H4=0,H52&gt;=0), "",H52/H4)</f>
        <v>0</v>
      </c>
      <c r="J52" s="47">
        <f>IF(AND(H124=0,H52&gt;=0),"",H52/H124)</f>
        <v>0</v>
      </c>
      <c r="K52" s="30" t="str">
        <f t="shared" si="19"/>
        <v/>
      </c>
      <c r="L52" s="130">
        <f t="shared" si="38"/>
        <v>0</v>
      </c>
      <c r="M52" s="30">
        <f>IF(AND(L4=0,L52&gt;=0), "",L52/L4)</f>
        <v>0</v>
      </c>
      <c r="N52" s="47">
        <f>IF(AND(L124=0,L52&gt;=0),"",L52/L124)</f>
        <v>0</v>
      </c>
      <c r="O52" s="129">
        <f>+'N EERR PIEDEM'!E51</f>
        <v>0</v>
      </c>
      <c r="P52" s="30">
        <f>IF(AND(O4=0,O52&gt;=0), "",O52/O4)</f>
        <v>0</v>
      </c>
      <c r="Q52" s="47">
        <f>IF(AND(O124=0,O52&gt;=0),"",O52/O124)</f>
        <v>0</v>
      </c>
      <c r="R52" s="30" t="str">
        <f t="shared" si="20"/>
        <v/>
      </c>
      <c r="S52" s="130">
        <f t="shared" si="39"/>
        <v>0</v>
      </c>
      <c r="T52" s="30">
        <f>IF(AND(S4=0,S52&gt;=0), "",S52/S4)</f>
        <v>0</v>
      </c>
      <c r="U52" s="47">
        <f>IF(AND(S124=0,S52&gt;=0),"",S52/S124)</f>
        <v>0</v>
      </c>
      <c r="V52" s="131"/>
      <c r="W52" s="30" t="str">
        <f>IF(AND(V4=0,V52&gt;=0), "",V52/V4)</f>
        <v/>
      </c>
      <c r="X52" s="47" t="str">
        <f t="shared" si="21"/>
        <v/>
      </c>
      <c r="Y52" s="129">
        <f>+'N EERR PIEDEM'!F51</f>
        <v>0</v>
      </c>
      <c r="Z52" s="30">
        <f>IF(AND(Y4=0,Y52&gt;=0), "",Y52/Y4)</f>
        <v>0</v>
      </c>
      <c r="AA52" s="47">
        <f>IF(AND(Y124=0,Y52&gt;=0),"",Y52/Y124)</f>
        <v>0</v>
      </c>
      <c r="AB52" s="30" t="str">
        <f t="shared" si="22"/>
        <v/>
      </c>
      <c r="AC52" s="130">
        <f t="shared" si="27"/>
        <v>0</v>
      </c>
      <c r="AD52" s="30">
        <f>IF(AND(AC4=0,AC52&gt;=0), "",AC52/AC4)</f>
        <v>0</v>
      </c>
      <c r="AE52" s="47">
        <f>IF(AND(AC124=0,AC52&gt;=0),"",AC52/AC124)</f>
        <v>0</v>
      </c>
      <c r="AF52" s="129">
        <f>+'N EERR PIEDEM'!G51</f>
        <v>0</v>
      </c>
      <c r="AG52" s="30">
        <f>IF(AND(AF4=0,AF52&gt;=0), "",AF52/AF4)</f>
        <v>0</v>
      </c>
      <c r="AH52" s="47">
        <f>IF(AND(AF124=0,AF52&gt;=0),"",AF52/AF124)</f>
        <v>0</v>
      </c>
      <c r="AI52" s="30" t="str">
        <f t="shared" si="4"/>
        <v/>
      </c>
      <c r="AJ52" s="130">
        <f t="shared" si="16"/>
        <v>0</v>
      </c>
      <c r="AK52" s="30">
        <f>IF(AND(AJ4=0,AJ52&gt;=0), "",AJ52/AJ4)</f>
        <v>0</v>
      </c>
      <c r="AL52" s="47">
        <f>IF(AND(AJ124=0,AJ52&gt;=0),"",AJ52/AJ124)</f>
        <v>0</v>
      </c>
      <c r="AM52" s="129">
        <f>+'N EERR PIEDEM'!H51</f>
        <v>0</v>
      </c>
      <c r="AN52" s="30">
        <f>IF(AND(AM4=0,AM52&gt;=0), "",AM52/AM4)</f>
        <v>0</v>
      </c>
      <c r="AO52" s="47">
        <f>IF(AND(AM124=0,AM52&gt;=0),"",AM52/AM124)</f>
        <v>0</v>
      </c>
      <c r="AP52" s="30" t="str">
        <f t="shared" si="5"/>
        <v/>
      </c>
      <c r="AQ52" s="130">
        <f t="shared" si="17"/>
        <v>0</v>
      </c>
      <c r="AR52" s="30">
        <f>IF(AND(AQ4=0,AQ52&gt;=0), "",AQ52/AQ4)</f>
        <v>0</v>
      </c>
      <c r="AS52" s="47">
        <f>IF(AND(AQ124=0,AQ52&gt;=0),"",AQ52/AQ124)</f>
        <v>0</v>
      </c>
      <c r="AT52" s="131">
        <f t="shared" si="28"/>
        <v>0</v>
      </c>
      <c r="AU52" s="30" t="str">
        <f>IF(AND(AT4=0,AT52&gt;=0), "",AT52/AT4)</f>
        <v/>
      </c>
      <c r="AV52" s="47" t="str">
        <f t="shared" si="23"/>
        <v/>
      </c>
      <c r="AW52" s="131">
        <f t="shared" si="40"/>
        <v>0</v>
      </c>
      <c r="AX52" s="30">
        <f>IF(AND(AW4=0,AW52&gt;=0), "",AW52/AW4)</f>
        <v>0</v>
      </c>
      <c r="AY52" s="47">
        <f>IF(AND(AW124=0,AW52&gt;=0),"",AW52/AW124)</f>
        <v>0</v>
      </c>
      <c r="AZ52" s="131">
        <f t="shared" si="29"/>
        <v>0</v>
      </c>
      <c r="BA52" s="30" t="str">
        <f>IF(AND(AZ4=0,AZ52&gt;=0), "",AZ52/AZ4)</f>
        <v/>
      </c>
      <c r="BB52" s="47" t="str">
        <f t="shared" si="24"/>
        <v/>
      </c>
      <c r="BC52" s="129">
        <f>+'N EERR PIEDEM'!I51</f>
        <v>0</v>
      </c>
      <c r="BD52" s="30" t="str">
        <f>IF(AND(BC4=0,BC52&gt;=0), "",BC52/BC4)</f>
        <v/>
      </c>
      <c r="BE52" s="47" t="str">
        <f>IF(AND(BC124=0,BC52&gt;=0),"",BC52/BC124)</f>
        <v/>
      </c>
      <c r="BF52" s="30" t="str">
        <f t="shared" si="25"/>
        <v/>
      </c>
      <c r="BG52" s="130">
        <f t="shared" si="30"/>
        <v>0</v>
      </c>
      <c r="BH52" s="30">
        <f>IF(AND(BG4=0,BG52&gt;=0), "",BG52/BG4)</f>
        <v>0</v>
      </c>
      <c r="BI52" s="47">
        <f>IF(AND(BG124=0,BG52&gt;=0),"",BG52/BG124)</f>
        <v>0</v>
      </c>
      <c r="BJ52" s="129">
        <f>+'N EERR PIEDEM'!J51</f>
        <v>0</v>
      </c>
      <c r="BK52" s="30" t="str">
        <f>IF(AND(BJ4=0,BJ52&gt;=0), "",BJ52/BJ4)</f>
        <v/>
      </c>
      <c r="BL52" s="47" t="str">
        <f>IF(AND(BJ124=0,BJ52&gt;=0),"",BJ52/BJ124)</f>
        <v/>
      </c>
      <c r="BM52" s="30" t="str">
        <f t="shared" si="9"/>
        <v/>
      </c>
      <c r="BN52" s="130">
        <f t="shared" si="31"/>
        <v>0</v>
      </c>
      <c r="BO52" s="30">
        <f>IF(AND(BN4=0,BN52&gt;=0), "",BN52/BN4)</f>
        <v>0</v>
      </c>
      <c r="BP52" s="47">
        <f>IF(AND(BN124=0,BN52&gt;=0),"",BN52/BN124)</f>
        <v>0</v>
      </c>
      <c r="BQ52" s="129">
        <f>+'N EERR PIEDEM'!K51</f>
        <v>0</v>
      </c>
      <c r="BR52" s="30" t="str">
        <f>IF(AND(BQ4=0,BQ52&gt;=0), "",BQ52/BQ4)</f>
        <v/>
      </c>
      <c r="BS52" s="47" t="str">
        <f>IF(AND(BQ124=0,BQ52&gt;=0),"",BQ52/BQ124)</f>
        <v/>
      </c>
      <c r="BT52" s="30" t="str">
        <f t="shared" si="10"/>
        <v/>
      </c>
      <c r="BU52" s="130">
        <f t="shared" si="32"/>
        <v>0</v>
      </c>
      <c r="BV52" s="30">
        <f>IF(AND(BU4=0,BU52&gt;=0), "",BU52/BU4)</f>
        <v>0</v>
      </c>
      <c r="BW52" s="47">
        <f>IF(AND(BU124=0,BU52&gt;=0),"",BU52/BU124)</f>
        <v>0</v>
      </c>
      <c r="BX52" s="131">
        <f t="shared" si="33"/>
        <v>0</v>
      </c>
      <c r="BY52" s="30" t="str">
        <f>IF(AND(BX4=0,BX52&gt;=0), "",BX52/BX4)</f>
        <v/>
      </c>
      <c r="BZ52" s="47" t="str">
        <f t="shared" si="11"/>
        <v/>
      </c>
      <c r="CA52" s="129">
        <f>+'N EERR PIEDEM'!L51</f>
        <v>0</v>
      </c>
      <c r="CB52" s="30" t="str">
        <f>IF(AND(CA4=0,CA52&gt;=0), "",CA52/CA4)</f>
        <v/>
      </c>
      <c r="CC52" s="47" t="str">
        <f>IF(AND(CA124=0,CA52&gt;=0),"",CA52/CA124)</f>
        <v/>
      </c>
      <c r="CD52" s="30" t="str">
        <f t="shared" si="26"/>
        <v/>
      </c>
      <c r="CE52" s="130">
        <f t="shared" si="34"/>
        <v>0</v>
      </c>
      <c r="CF52" s="30">
        <f>IF(AND(CE4=0,CE52&gt;=0), "",CE52/CE4)</f>
        <v>0</v>
      </c>
      <c r="CG52" s="47">
        <f>IF(AND(CE124=0,CE52&gt;=0),"",CE52/CE124)</f>
        <v>0</v>
      </c>
      <c r="CH52" s="129">
        <f>+'N EERR PIEDEM'!M51</f>
        <v>0</v>
      </c>
      <c r="CI52" s="30" t="str">
        <f>IF(AND(CH4=0,CH52&gt;=0), "",CH52/CH4)</f>
        <v/>
      </c>
      <c r="CJ52" s="47" t="str">
        <f>IF(AND(CH124=0,CH52&gt;=0),"",CH52/CH124)</f>
        <v/>
      </c>
      <c r="CK52" s="30" t="str">
        <f t="shared" si="13"/>
        <v/>
      </c>
      <c r="CL52" s="130">
        <f t="shared" si="35"/>
        <v>0</v>
      </c>
      <c r="CM52" s="30">
        <f>IF(AND(CL4=0,CL52&gt;=0), "",CL52/CL4)</f>
        <v>0</v>
      </c>
      <c r="CN52" s="47">
        <f>IF(AND(CL124=0,CL52&gt;=0),"",CL52/CL124)</f>
        <v>0</v>
      </c>
      <c r="CO52" s="129">
        <f>+'N EERR PIEDEM'!N51</f>
        <v>0</v>
      </c>
      <c r="CP52" s="30" t="str">
        <f>IF(AND(CO4=0,CO52&gt;=0), "",CO52/CO4)</f>
        <v/>
      </c>
      <c r="CQ52" s="47" t="str">
        <f>IF(AND(CO124=0,CO52&gt;=0),"",CO52/CO124)</f>
        <v/>
      </c>
      <c r="CR52" s="30" t="str">
        <f t="shared" si="14"/>
        <v/>
      </c>
      <c r="CS52" s="130">
        <f t="shared" si="36"/>
        <v>0</v>
      </c>
      <c r="CT52" s="30">
        <f>IF(AND(CS4=0,CS52&gt;=0), "",CS52/CS4)</f>
        <v>0</v>
      </c>
      <c r="CU52" s="47">
        <f>IF(AND(CS124=0,CS52&gt;=0),"",CS52/CS124)</f>
        <v>0</v>
      </c>
      <c r="CV52" s="131">
        <f t="shared" si="37"/>
        <v>0</v>
      </c>
      <c r="CW52" s="30" t="str">
        <f>IF(AND(CV4=0,CV52&gt;=0), "",CV52/CV4)</f>
        <v/>
      </c>
      <c r="CX52" s="47" t="str">
        <f t="shared" si="15"/>
        <v/>
      </c>
    </row>
    <row r="53" spans="1:102" outlineLevel="1" x14ac:dyDescent="0.3">
      <c r="A53" s="29" t="s">
        <v>15</v>
      </c>
      <c r="B53" s="129">
        <f>+'N EERR PIEDEM'!B52</f>
        <v>0</v>
      </c>
      <c r="C53" s="30" t="str">
        <f>IF(AND(B4=0,B53&gt;=0), "",B53/B4)</f>
        <v/>
      </c>
      <c r="D53" s="47" t="str">
        <f>IF(AND(B124=0,B53&gt;=0),"",B53/B124)</f>
        <v/>
      </c>
      <c r="E53" s="129">
        <f>+'N EERR PIEDEM'!C52</f>
        <v>0</v>
      </c>
      <c r="F53" s="30">
        <f>IF(AND(E4=0,E53&gt;=0), "",E53/E4)</f>
        <v>0</v>
      </c>
      <c r="G53" s="47">
        <f>IF(AND(E124=0,E53&gt;=0),"",E53/E124)</f>
        <v>0</v>
      </c>
      <c r="H53" s="129">
        <f>+'N EERR PIEDEM'!D52</f>
        <v>0</v>
      </c>
      <c r="I53" s="30">
        <f>IF(AND(H4=0,H53&gt;=0), "",H53/H4)</f>
        <v>0</v>
      </c>
      <c r="J53" s="47">
        <f>IF(AND(H124=0,H53&gt;=0),"",H53/H124)</f>
        <v>0</v>
      </c>
      <c r="K53" s="30" t="str">
        <f t="shared" si="19"/>
        <v/>
      </c>
      <c r="L53" s="130">
        <f t="shared" si="38"/>
        <v>0</v>
      </c>
      <c r="M53" s="30">
        <f>IF(AND(L4=0,L53&gt;=0), "",L53/L4)</f>
        <v>0</v>
      </c>
      <c r="N53" s="47">
        <f>IF(AND(L124=0,L53&gt;=0),"",L53/L124)</f>
        <v>0</v>
      </c>
      <c r="O53" s="129">
        <f>+'N EERR PIEDEM'!E52</f>
        <v>0</v>
      </c>
      <c r="P53" s="30">
        <f>IF(AND(O4=0,O53&gt;=0), "",O53/O4)</f>
        <v>0</v>
      </c>
      <c r="Q53" s="47">
        <f>IF(AND(O124=0,O53&gt;=0),"",O53/O124)</f>
        <v>0</v>
      </c>
      <c r="R53" s="30" t="str">
        <f t="shared" si="20"/>
        <v/>
      </c>
      <c r="S53" s="130">
        <f t="shared" si="39"/>
        <v>0</v>
      </c>
      <c r="T53" s="30">
        <f>IF(AND(S4=0,S53&gt;=0), "",S53/S4)</f>
        <v>0</v>
      </c>
      <c r="U53" s="47">
        <f>IF(AND(S124=0,S53&gt;=0),"",S53/S124)</f>
        <v>0</v>
      </c>
      <c r="V53" s="131"/>
      <c r="W53" s="30" t="str">
        <f>IF(AND(V4=0,V53&gt;=0), "",V53/V4)</f>
        <v/>
      </c>
      <c r="X53" s="47" t="str">
        <f t="shared" si="21"/>
        <v/>
      </c>
      <c r="Y53" s="129">
        <f>+'N EERR PIEDEM'!F52</f>
        <v>0</v>
      </c>
      <c r="Z53" s="30">
        <f>IF(AND(Y4=0,Y53&gt;=0), "",Y53/Y4)</f>
        <v>0</v>
      </c>
      <c r="AA53" s="47">
        <f>IF(AND(Y124=0,Y53&gt;=0),"",Y53/Y124)</f>
        <v>0</v>
      </c>
      <c r="AB53" s="30" t="str">
        <f t="shared" si="22"/>
        <v/>
      </c>
      <c r="AC53" s="130">
        <f t="shared" si="27"/>
        <v>0</v>
      </c>
      <c r="AD53" s="30">
        <f>IF(AND(AC4=0,AC53&gt;=0), "",AC53/AC4)</f>
        <v>0</v>
      </c>
      <c r="AE53" s="47">
        <f>IF(AND(AC124=0,AC53&gt;=0),"",AC53/AC124)</f>
        <v>0</v>
      </c>
      <c r="AF53" s="129">
        <f>+'N EERR PIEDEM'!G52</f>
        <v>0</v>
      </c>
      <c r="AG53" s="30">
        <f>IF(AND(AF4=0,AF53&gt;=0), "",AF53/AF4)</f>
        <v>0</v>
      </c>
      <c r="AH53" s="47">
        <f>IF(AND(AF124=0,AF53&gt;=0),"",AF53/AF124)</f>
        <v>0</v>
      </c>
      <c r="AI53" s="30" t="str">
        <f t="shared" si="4"/>
        <v/>
      </c>
      <c r="AJ53" s="130">
        <f t="shared" si="16"/>
        <v>0</v>
      </c>
      <c r="AK53" s="30">
        <f>IF(AND(AJ4=0,AJ53&gt;=0), "",AJ53/AJ4)</f>
        <v>0</v>
      </c>
      <c r="AL53" s="47">
        <f>IF(AND(AJ124=0,AJ53&gt;=0),"",AJ53/AJ124)</f>
        <v>0</v>
      </c>
      <c r="AM53" s="129">
        <f>+'N EERR PIEDEM'!H52</f>
        <v>2.4281751612597864</v>
      </c>
      <c r="AN53" s="30">
        <f>IF(AND(AM4=0,AM53&gt;=0), "",AM53/AM4)</f>
        <v>2.3127746583514197E-4</v>
      </c>
      <c r="AO53" s="47">
        <f>IF(AND(AM124=0,AM53&gt;=0),"",AM53/AM124)</f>
        <v>8.2408638401125891E-4</v>
      </c>
      <c r="AP53" s="30">
        <f t="shared" si="5"/>
        <v>1</v>
      </c>
      <c r="AQ53" s="130">
        <f t="shared" si="17"/>
        <v>2.4281751612597864</v>
      </c>
      <c r="AR53" s="30">
        <f>IF(AND(AQ4=0,AQ53&gt;=0), "",AQ53/AQ4)</f>
        <v>4.9795037885675601E-5</v>
      </c>
      <c r="AS53" s="47">
        <f>IF(AND(AQ124=0,AQ53&gt;=0),"",AQ53/AQ124)</f>
        <v>1.577131336610494E-4</v>
      </c>
      <c r="AT53" s="131">
        <f t="shared" si="28"/>
        <v>0</v>
      </c>
      <c r="AU53" s="30" t="str">
        <f>IF(AND(AT4=0,AT53&gt;=0), "",AT53/AT4)</f>
        <v/>
      </c>
      <c r="AV53" s="47">
        <f t="shared" si="23"/>
        <v>1</v>
      </c>
      <c r="AW53" s="131">
        <f t="shared" si="40"/>
        <v>0.4046958602099644</v>
      </c>
      <c r="AX53" s="30">
        <f>IF(AND(AW4=0,AW53&gt;=0), "",AW53/AW4)</f>
        <v>4.9795037885675601E-5</v>
      </c>
      <c r="AY53" s="47">
        <f>IF(AND(AW124=0,AW53&gt;=0),"",AW53/AW124)</f>
        <v>1.577131336610494E-4</v>
      </c>
      <c r="AZ53" s="131">
        <f t="shared" si="29"/>
        <v>0</v>
      </c>
      <c r="BA53" s="30" t="str">
        <f>IF(AND(AZ4=0,AZ53&gt;=0), "",AZ53/AZ4)</f>
        <v/>
      </c>
      <c r="BB53" s="47">
        <f t="shared" si="24"/>
        <v>1</v>
      </c>
      <c r="BC53" s="129">
        <f>+'N EERR PIEDEM'!I52</f>
        <v>0</v>
      </c>
      <c r="BD53" s="30" t="str">
        <f>IF(AND(BC4=0,BC53&gt;=0), "",BC53/BC4)</f>
        <v/>
      </c>
      <c r="BE53" s="47" t="str">
        <f>IF(AND(BC124=0,BC53&gt;=0),"",BC53/BC124)</f>
        <v/>
      </c>
      <c r="BF53" s="30">
        <f t="shared" si="25"/>
        <v>-1</v>
      </c>
      <c r="BG53" s="130">
        <f t="shared" si="30"/>
        <v>2.4281751612597864</v>
      </c>
      <c r="BH53" s="30">
        <f>IF(AND(BG4=0,BG53&gt;=0), "",BG53/BG4)</f>
        <v>4.9795037885675601E-5</v>
      </c>
      <c r="BI53" s="47">
        <f>IF(AND(BG124=0,BG53&gt;=0),"",BG53/BG124)</f>
        <v>1.577131336610494E-4</v>
      </c>
      <c r="BJ53" s="129">
        <f>+'N EERR PIEDEM'!J52</f>
        <v>0</v>
      </c>
      <c r="BK53" s="30" t="str">
        <f>IF(AND(BJ4=0,BJ53&gt;=0), "",BJ53/BJ4)</f>
        <v/>
      </c>
      <c r="BL53" s="47" t="str">
        <f>IF(AND(BJ124=0,BJ53&gt;=0),"",BJ53/BJ124)</f>
        <v/>
      </c>
      <c r="BM53" s="30" t="str">
        <f t="shared" si="9"/>
        <v/>
      </c>
      <c r="BN53" s="130">
        <f t="shared" si="31"/>
        <v>2.4281751612597864</v>
      </c>
      <c r="BO53" s="30">
        <f>IF(AND(BN4=0,BN53&gt;=0), "",BN53/BN4)</f>
        <v>4.9795037885675601E-5</v>
      </c>
      <c r="BP53" s="47">
        <f>IF(AND(BN124=0,BN53&gt;=0),"",BN53/BN124)</f>
        <v>1.577131336610494E-4</v>
      </c>
      <c r="BQ53" s="129">
        <f>+'N EERR PIEDEM'!K52</f>
        <v>0</v>
      </c>
      <c r="BR53" s="30" t="str">
        <f>IF(AND(BQ4=0,BQ53&gt;=0), "",BQ53/BQ4)</f>
        <v/>
      </c>
      <c r="BS53" s="47" t="str">
        <f>IF(AND(BQ124=0,BQ53&gt;=0),"",BQ53/BQ124)</f>
        <v/>
      </c>
      <c r="BT53" s="30" t="str">
        <f t="shared" si="10"/>
        <v/>
      </c>
      <c r="BU53" s="130">
        <f t="shared" si="32"/>
        <v>2.4281751612597864</v>
      </c>
      <c r="BV53" s="30">
        <f>IF(AND(BU4=0,BU53&gt;=0), "",BU53/BU4)</f>
        <v>4.9795037885675601E-5</v>
      </c>
      <c r="BW53" s="47">
        <f>IF(AND(BU124=0,BU53&gt;=0),"",BU53/BU124)</f>
        <v>1.577131336610494E-4</v>
      </c>
      <c r="BX53" s="131">
        <f t="shared" si="33"/>
        <v>0</v>
      </c>
      <c r="BY53" s="30" t="str">
        <f>IF(AND(BX4=0,BX53&gt;=0), "",BX53/BX4)</f>
        <v/>
      </c>
      <c r="BZ53" s="47">
        <f t="shared" si="11"/>
        <v>1</v>
      </c>
      <c r="CA53" s="129">
        <f>+'N EERR PIEDEM'!L52</f>
        <v>0</v>
      </c>
      <c r="CB53" s="30" t="str">
        <f>IF(AND(CA4=0,CA53&gt;=0), "",CA53/CA4)</f>
        <v/>
      </c>
      <c r="CC53" s="47" t="str">
        <f>IF(AND(CA124=0,CA53&gt;=0),"",CA53/CA124)</f>
        <v/>
      </c>
      <c r="CD53" s="30" t="str">
        <f t="shared" si="26"/>
        <v/>
      </c>
      <c r="CE53" s="130">
        <f t="shared" si="34"/>
        <v>2.4281751612597864</v>
      </c>
      <c r="CF53" s="30">
        <f>IF(AND(CE4=0,CE53&gt;=0), "",CE53/CE4)</f>
        <v>4.9795037885675601E-5</v>
      </c>
      <c r="CG53" s="47">
        <f>IF(AND(CE124=0,CE53&gt;=0),"",CE53/CE124)</f>
        <v>1.577131336610494E-4</v>
      </c>
      <c r="CH53" s="129">
        <f>+'N EERR PIEDEM'!M52</f>
        <v>0</v>
      </c>
      <c r="CI53" s="30" t="str">
        <f>IF(AND(CH4=0,CH53&gt;=0), "",CH53/CH4)</f>
        <v/>
      </c>
      <c r="CJ53" s="47" t="str">
        <f>IF(AND(CH124=0,CH53&gt;=0),"",CH53/CH124)</f>
        <v/>
      </c>
      <c r="CK53" s="30" t="str">
        <f t="shared" si="13"/>
        <v/>
      </c>
      <c r="CL53" s="130">
        <f t="shared" si="35"/>
        <v>2.4281751612597864</v>
      </c>
      <c r="CM53" s="30">
        <f>IF(AND(CL4=0,CL53&gt;=0), "",CL53/CL4)</f>
        <v>4.9795037885675601E-5</v>
      </c>
      <c r="CN53" s="47">
        <f>IF(AND(CL124=0,CL53&gt;=0),"",CL53/CL124)</f>
        <v>1.577131336610494E-4</v>
      </c>
      <c r="CO53" s="129">
        <f>+'N EERR PIEDEM'!N52</f>
        <v>0</v>
      </c>
      <c r="CP53" s="30" t="str">
        <f>IF(AND(CO4=0,CO53&gt;=0), "",CO53/CO4)</f>
        <v/>
      </c>
      <c r="CQ53" s="47" t="str">
        <f>IF(AND(CO124=0,CO53&gt;=0),"",CO53/CO124)</f>
        <v/>
      </c>
      <c r="CR53" s="30" t="str">
        <f t="shared" si="14"/>
        <v/>
      </c>
      <c r="CS53" s="130">
        <f t="shared" si="36"/>
        <v>2.4281751612597864</v>
      </c>
      <c r="CT53" s="30">
        <f>IF(AND(CS4=0,CS53&gt;=0), "",CS53/CS4)</f>
        <v>4.9795037885675601E-5</v>
      </c>
      <c r="CU53" s="47">
        <f>IF(AND(CS124=0,CS53&gt;=0),"",CS53/CS124)</f>
        <v>1.577131336610494E-4</v>
      </c>
      <c r="CV53" s="131">
        <f t="shared" si="37"/>
        <v>0</v>
      </c>
      <c r="CW53" s="30" t="str">
        <f>IF(AND(CV4=0,CV53&gt;=0), "",CV53/CV4)</f>
        <v/>
      </c>
      <c r="CX53" s="47">
        <f t="shared" si="15"/>
        <v>1</v>
      </c>
    </row>
    <row r="54" spans="1:102" outlineLevel="1" x14ac:dyDescent="0.3">
      <c r="A54" s="29" t="s">
        <v>16</v>
      </c>
      <c r="B54" s="129">
        <f>+'N EERR PIEDEM'!B53</f>
        <v>0</v>
      </c>
      <c r="C54" s="30" t="str">
        <f>IF(AND(B4=0,B54&gt;=0), "",B54/B4)</f>
        <v/>
      </c>
      <c r="D54" s="47" t="str">
        <f>IF(AND(B124=0,B54&gt;=0),"",B54/B124)</f>
        <v/>
      </c>
      <c r="E54" s="129">
        <f>+'N EERR PIEDEM'!C53</f>
        <v>0</v>
      </c>
      <c r="F54" s="30">
        <f>IF(AND(E4=0,E54&gt;=0), "",E54/E4)</f>
        <v>0</v>
      </c>
      <c r="G54" s="47">
        <f>IF(AND(E124=0,E54&gt;=0),"",E54/E124)</f>
        <v>0</v>
      </c>
      <c r="H54" s="129">
        <f>+'N EERR PIEDEM'!D53</f>
        <v>0</v>
      </c>
      <c r="I54" s="30">
        <f>IF(AND(H4=0,H54&gt;=0), "",H54/H4)</f>
        <v>0</v>
      </c>
      <c r="J54" s="47">
        <f>IF(AND(H124=0,H54&gt;=0),"",H54/H124)</f>
        <v>0</v>
      </c>
      <c r="K54" s="30" t="str">
        <f t="shared" si="19"/>
        <v/>
      </c>
      <c r="L54" s="130">
        <f t="shared" si="38"/>
        <v>0</v>
      </c>
      <c r="M54" s="30">
        <f>IF(AND(L4=0,L54&gt;=0), "",L54/L4)</f>
        <v>0</v>
      </c>
      <c r="N54" s="47">
        <f>IF(AND(L124=0,L54&gt;=0),"",L54/L124)</f>
        <v>0</v>
      </c>
      <c r="O54" s="129">
        <f>+'N EERR PIEDEM'!E53</f>
        <v>0</v>
      </c>
      <c r="P54" s="30">
        <f>IF(AND(O4=0,O54&gt;=0), "",O54/O4)</f>
        <v>0</v>
      </c>
      <c r="Q54" s="47">
        <f>IF(AND(O124=0,O54&gt;=0),"",O54/O124)</f>
        <v>0</v>
      </c>
      <c r="R54" s="30" t="str">
        <f t="shared" si="20"/>
        <v/>
      </c>
      <c r="S54" s="130">
        <f t="shared" si="39"/>
        <v>0</v>
      </c>
      <c r="T54" s="30">
        <f>IF(AND(S4=0,S54&gt;=0), "",S54/S4)</f>
        <v>0</v>
      </c>
      <c r="U54" s="47">
        <f>IF(AND(S124=0,S54&gt;=0),"",S54/S124)</f>
        <v>0</v>
      </c>
      <c r="V54" s="131"/>
      <c r="W54" s="30" t="str">
        <f>IF(AND(V4=0,V54&gt;=0), "",V54/V4)</f>
        <v/>
      </c>
      <c r="X54" s="47" t="str">
        <f t="shared" si="21"/>
        <v/>
      </c>
      <c r="Y54" s="129">
        <f>+'N EERR PIEDEM'!F53</f>
        <v>0</v>
      </c>
      <c r="Z54" s="30">
        <f>IF(AND(Y4=0,Y54&gt;=0), "",Y54/Y4)</f>
        <v>0</v>
      </c>
      <c r="AA54" s="47">
        <f>IF(AND(Y124=0,Y54&gt;=0),"",Y54/Y124)</f>
        <v>0</v>
      </c>
      <c r="AB54" s="30" t="str">
        <f t="shared" si="22"/>
        <v/>
      </c>
      <c r="AC54" s="130">
        <f t="shared" si="27"/>
        <v>0</v>
      </c>
      <c r="AD54" s="30">
        <f>IF(AND(AC4=0,AC54&gt;=0), "",AC54/AC4)</f>
        <v>0</v>
      </c>
      <c r="AE54" s="47">
        <f>IF(AND(AC124=0,AC54&gt;=0),"",AC54/AC124)</f>
        <v>0</v>
      </c>
      <c r="AF54" s="129">
        <f>+'N EERR PIEDEM'!G53</f>
        <v>1.1449157746973153</v>
      </c>
      <c r="AG54" s="30">
        <f>IF(AND(AF4=0,AF54&gt;=0), "",AF54/AF4)</f>
        <v>1.27838027508614E-4</v>
      </c>
      <c r="AH54" s="47">
        <f>IF(AND(AF124=0,AF54&gt;=0),"",AF54/AF124)</f>
        <v>4.3790948897522191E-4</v>
      </c>
      <c r="AI54" s="30">
        <f t="shared" si="4"/>
        <v>1</v>
      </c>
      <c r="AJ54" s="130">
        <f t="shared" si="16"/>
        <v>1.1449157746973153</v>
      </c>
      <c r="AK54" s="30">
        <f>IF(AND(AJ4=0,AJ54&gt;=0), "",AJ54/AJ4)</f>
        <v>2.9921153576052226E-5</v>
      </c>
      <c r="AL54" s="47">
        <f>IF(AND(AJ124=0,AJ54&gt;=0),"",AJ54/AJ124)</f>
        <v>9.1963728623978305E-5</v>
      </c>
      <c r="AM54" s="129">
        <f>+'N EERR PIEDEM'!H53</f>
        <v>0</v>
      </c>
      <c r="AN54" s="30">
        <f>IF(AND(AM4=0,AM54&gt;=0), "",AM54/AM4)</f>
        <v>0</v>
      </c>
      <c r="AO54" s="47">
        <f>IF(AND(AM124=0,AM54&gt;=0),"",AM54/AM124)</f>
        <v>0</v>
      </c>
      <c r="AP54" s="30">
        <f t="shared" si="5"/>
        <v>-1</v>
      </c>
      <c r="AQ54" s="130">
        <f t="shared" si="17"/>
        <v>1.1449157746973153</v>
      </c>
      <c r="AR54" s="30">
        <f>IF(AND(AQ4=0,AQ54&gt;=0), "",AQ54/AQ4)</f>
        <v>2.3478999903525048E-5</v>
      </c>
      <c r="AS54" s="47">
        <f>IF(AND(AQ124=0,AQ54&gt;=0),"",AQ54/AQ124)</f>
        <v>7.4363768103038807E-5</v>
      </c>
      <c r="AT54" s="131">
        <f t="shared" si="28"/>
        <v>0</v>
      </c>
      <c r="AU54" s="30" t="str">
        <f>IF(AND(AT4=0,AT54&gt;=0), "",AT54/AT4)</f>
        <v/>
      </c>
      <c r="AV54" s="47">
        <f t="shared" si="23"/>
        <v>1</v>
      </c>
      <c r="AW54" s="131">
        <f t="shared" si="40"/>
        <v>0.19081929578288589</v>
      </c>
      <c r="AX54" s="30">
        <f>IF(AND(AW4=0,AW54&gt;=0), "",AW54/AW4)</f>
        <v>2.3478999903525051E-5</v>
      </c>
      <c r="AY54" s="47">
        <f>IF(AND(AW124=0,AW54&gt;=0),"",AW54/AW124)</f>
        <v>7.4363768103038821E-5</v>
      </c>
      <c r="AZ54" s="131">
        <f t="shared" si="29"/>
        <v>0</v>
      </c>
      <c r="BA54" s="30" t="str">
        <f>IF(AND(AZ4=0,AZ54&gt;=0), "",AZ54/AZ4)</f>
        <v/>
      </c>
      <c r="BB54" s="47">
        <f t="shared" si="24"/>
        <v>1</v>
      </c>
      <c r="BC54" s="129">
        <f>+'N EERR PIEDEM'!I53</f>
        <v>0</v>
      </c>
      <c r="BD54" s="30" t="str">
        <f>IF(AND(BC4=0,BC54&gt;=0), "",BC54/BC4)</f>
        <v/>
      </c>
      <c r="BE54" s="47" t="str">
        <f>IF(AND(BC124=0,BC54&gt;=0),"",BC54/BC124)</f>
        <v/>
      </c>
      <c r="BF54" s="30" t="str">
        <f t="shared" si="25"/>
        <v/>
      </c>
      <c r="BG54" s="130">
        <f t="shared" si="30"/>
        <v>1.1449157746973153</v>
      </c>
      <c r="BH54" s="30">
        <f>IF(AND(BG4=0,BG54&gt;=0), "",BG54/BG4)</f>
        <v>2.3478999903525048E-5</v>
      </c>
      <c r="BI54" s="47">
        <f>IF(AND(BG124=0,BG54&gt;=0),"",BG54/BG124)</f>
        <v>7.4363768103038807E-5</v>
      </c>
      <c r="BJ54" s="129">
        <f>+'N EERR PIEDEM'!J53</f>
        <v>0</v>
      </c>
      <c r="BK54" s="30" t="str">
        <f>IF(AND(BJ4=0,BJ54&gt;=0), "",BJ54/BJ4)</f>
        <v/>
      </c>
      <c r="BL54" s="47" t="str">
        <f>IF(AND(BJ124=0,BJ54&gt;=0),"",BJ54/BJ124)</f>
        <v/>
      </c>
      <c r="BM54" s="30" t="str">
        <f t="shared" si="9"/>
        <v/>
      </c>
      <c r="BN54" s="130">
        <f t="shared" si="31"/>
        <v>1.1449157746973153</v>
      </c>
      <c r="BO54" s="30">
        <f>IF(AND(BN4=0,BN54&gt;=0), "",BN54/BN4)</f>
        <v>2.3478999903525048E-5</v>
      </c>
      <c r="BP54" s="47">
        <f>IF(AND(BN124=0,BN54&gt;=0),"",BN54/BN124)</f>
        <v>7.4363768103038807E-5</v>
      </c>
      <c r="BQ54" s="129">
        <f>+'N EERR PIEDEM'!K53</f>
        <v>0</v>
      </c>
      <c r="BR54" s="30" t="str">
        <f>IF(AND(BQ4=0,BQ54&gt;=0), "",BQ54/BQ4)</f>
        <v/>
      </c>
      <c r="BS54" s="47" t="str">
        <f>IF(AND(BQ124=0,BQ54&gt;=0),"",BQ54/BQ124)</f>
        <v/>
      </c>
      <c r="BT54" s="30" t="str">
        <f t="shared" si="10"/>
        <v/>
      </c>
      <c r="BU54" s="130">
        <f t="shared" si="32"/>
        <v>1.1449157746973153</v>
      </c>
      <c r="BV54" s="30">
        <f>IF(AND(BU4=0,BU54&gt;=0), "",BU54/BU4)</f>
        <v>2.3478999903525048E-5</v>
      </c>
      <c r="BW54" s="47">
        <f>IF(AND(BU124=0,BU54&gt;=0),"",BU54/BU124)</f>
        <v>7.4363768103038807E-5</v>
      </c>
      <c r="BX54" s="131">
        <f t="shared" si="33"/>
        <v>0</v>
      </c>
      <c r="BY54" s="30" t="str">
        <f>IF(AND(BX4=0,BX54&gt;=0), "",BX54/BX4)</f>
        <v/>
      </c>
      <c r="BZ54" s="47">
        <f t="shared" si="11"/>
        <v>1</v>
      </c>
      <c r="CA54" s="129">
        <f>+'N EERR PIEDEM'!L53</f>
        <v>0</v>
      </c>
      <c r="CB54" s="30" t="str">
        <f>IF(AND(CA4=0,CA54&gt;=0), "",CA54/CA4)</f>
        <v/>
      </c>
      <c r="CC54" s="47" t="str">
        <f>IF(AND(CA124=0,CA54&gt;=0),"",CA54/CA124)</f>
        <v/>
      </c>
      <c r="CD54" s="30" t="str">
        <f t="shared" si="26"/>
        <v/>
      </c>
      <c r="CE54" s="130">
        <f t="shared" si="34"/>
        <v>1.1449157746973153</v>
      </c>
      <c r="CF54" s="30">
        <f>IF(AND(CE4=0,CE54&gt;=0), "",CE54/CE4)</f>
        <v>2.3478999903525048E-5</v>
      </c>
      <c r="CG54" s="47">
        <f>IF(AND(CE124=0,CE54&gt;=0),"",CE54/CE124)</f>
        <v>7.4363768103038807E-5</v>
      </c>
      <c r="CH54" s="129">
        <f>+'N EERR PIEDEM'!M53</f>
        <v>0</v>
      </c>
      <c r="CI54" s="30" t="str">
        <f>IF(AND(CH4=0,CH54&gt;=0), "",CH54/CH4)</f>
        <v/>
      </c>
      <c r="CJ54" s="47" t="str">
        <f>IF(AND(CH124=0,CH54&gt;=0),"",CH54/CH124)</f>
        <v/>
      </c>
      <c r="CK54" s="30" t="str">
        <f t="shared" si="13"/>
        <v/>
      </c>
      <c r="CL54" s="130">
        <f t="shared" si="35"/>
        <v>1.1449157746973153</v>
      </c>
      <c r="CM54" s="30">
        <f>IF(AND(CL4=0,CL54&gt;=0), "",CL54/CL4)</f>
        <v>2.3478999903525048E-5</v>
      </c>
      <c r="CN54" s="47">
        <f>IF(AND(CL124=0,CL54&gt;=0),"",CL54/CL124)</f>
        <v>7.4363768103038807E-5</v>
      </c>
      <c r="CO54" s="129">
        <f>+'N EERR PIEDEM'!N53</f>
        <v>0</v>
      </c>
      <c r="CP54" s="30" t="str">
        <f>IF(AND(CO4=0,CO54&gt;=0), "",CO54/CO4)</f>
        <v/>
      </c>
      <c r="CQ54" s="47" t="str">
        <f>IF(AND(CO124=0,CO54&gt;=0),"",CO54/CO124)</f>
        <v/>
      </c>
      <c r="CR54" s="30" t="str">
        <f t="shared" si="14"/>
        <v/>
      </c>
      <c r="CS54" s="130">
        <f t="shared" si="36"/>
        <v>1.1449157746973153</v>
      </c>
      <c r="CT54" s="30">
        <f>IF(AND(CS4=0,CS54&gt;=0), "",CS54/CS4)</f>
        <v>2.3478999903525048E-5</v>
      </c>
      <c r="CU54" s="47">
        <f>IF(AND(CS124=0,CS54&gt;=0),"",CS54/CS124)</f>
        <v>7.4363768103038807E-5</v>
      </c>
      <c r="CV54" s="131">
        <f t="shared" si="37"/>
        <v>0</v>
      </c>
      <c r="CW54" s="30" t="str">
        <f>IF(AND(CV4=0,CV54&gt;=0), "",CV54/CV4)</f>
        <v/>
      </c>
      <c r="CX54" s="47">
        <f t="shared" si="15"/>
        <v>1</v>
      </c>
    </row>
    <row r="55" spans="1:102" outlineLevel="1" x14ac:dyDescent="0.3">
      <c r="A55" s="29" t="s">
        <v>17</v>
      </c>
      <c r="B55" s="129">
        <f>+'N EERR PIEDEM'!B54</f>
        <v>0</v>
      </c>
      <c r="C55" s="30" t="str">
        <f>IF(AND(B4=0,B55&gt;=0), "",B55/B4)</f>
        <v/>
      </c>
      <c r="D55" s="47" t="str">
        <f>IF(AND(B124=0,B55&gt;=0),"",B55/B124)</f>
        <v/>
      </c>
      <c r="E55" s="129">
        <f>+'N EERR PIEDEM'!C54</f>
        <v>0</v>
      </c>
      <c r="F55" s="30">
        <f>IF(AND(E4=0,E55&gt;=0), "",E55/E4)</f>
        <v>0</v>
      </c>
      <c r="G55" s="47">
        <f>IF(AND(E124=0,E55&gt;=0),"",E55/E124)</f>
        <v>0</v>
      </c>
      <c r="H55" s="129">
        <f>+'N EERR PIEDEM'!D54</f>
        <v>0</v>
      </c>
      <c r="I55" s="30">
        <f>IF(AND(H4=0,H55&gt;=0), "",H55/H4)</f>
        <v>0</v>
      </c>
      <c r="J55" s="47">
        <f>IF(AND(H124=0,H55&gt;=0),"",H55/H124)</f>
        <v>0</v>
      </c>
      <c r="K55" s="30" t="str">
        <f t="shared" si="19"/>
        <v/>
      </c>
      <c r="L55" s="130">
        <f t="shared" si="38"/>
        <v>0</v>
      </c>
      <c r="M55" s="30">
        <f>IF(AND(L4=0,L55&gt;=0), "",L55/L4)</f>
        <v>0</v>
      </c>
      <c r="N55" s="47">
        <f>IF(AND(L124=0,L55&gt;=0),"",L55/L124)</f>
        <v>0</v>
      </c>
      <c r="O55" s="129">
        <f>+'N EERR PIEDEM'!E54</f>
        <v>0</v>
      </c>
      <c r="P55" s="30">
        <f>IF(AND(O4=0,O55&gt;=0), "",O55/O4)</f>
        <v>0</v>
      </c>
      <c r="Q55" s="47">
        <f>IF(AND(O124=0,O55&gt;=0),"",O55/O124)</f>
        <v>0</v>
      </c>
      <c r="R55" s="30" t="str">
        <f t="shared" si="20"/>
        <v/>
      </c>
      <c r="S55" s="130">
        <f t="shared" si="39"/>
        <v>0</v>
      </c>
      <c r="T55" s="30">
        <f>IF(AND(S4=0,S55&gt;=0), "",S55/S4)</f>
        <v>0</v>
      </c>
      <c r="U55" s="47">
        <f>IF(AND(S124=0,S55&gt;=0),"",S55/S124)</f>
        <v>0</v>
      </c>
      <c r="V55" s="131"/>
      <c r="W55" s="30" t="str">
        <f>IF(AND(V4=0,V55&gt;=0), "",V55/V4)</f>
        <v/>
      </c>
      <c r="X55" s="47" t="str">
        <f t="shared" si="21"/>
        <v/>
      </c>
      <c r="Y55" s="129">
        <f>+'N EERR PIEDEM'!F54</f>
        <v>0</v>
      </c>
      <c r="Z55" s="30">
        <f>IF(AND(Y4=0,Y55&gt;=0), "",Y55/Y4)</f>
        <v>0</v>
      </c>
      <c r="AA55" s="47">
        <f>IF(AND(Y124=0,Y55&gt;=0),"",Y55/Y124)</f>
        <v>0</v>
      </c>
      <c r="AB55" s="30" t="str">
        <f t="shared" si="22"/>
        <v/>
      </c>
      <c r="AC55" s="130">
        <f t="shared" si="27"/>
        <v>0</v>
      </c>
      <c r="AD55" s="30">
        <f>IF(AND(AC4=0,AC55&gt;=0), "",AC55/AC4)</f>
        <v>0</v>
      </c>
      <c r="AE55" s="47">
        <f>IF(AND(AC124=0,AC55&gt;=0),"",AC55/AC124)</f>
        <v>0</v>
      </c>
      <c r="AF55" s="129">
        <f>+'N EERR PIEDEM'!G54</f>
        <v>0</v>
      </c>
      <c r="AG55" s="30">
        <f>IF(AND(AF4=0,AF55&gt;=0), "",AF55/AF4)</f>
        <v>0</v>
      </c>
      <c r="AH55" s="47">
        <f>IF(AND(AF124=0,AF55&gt;=0),"",AF55/AF124)</f>
        <v>0</v>
      </c>
      <c r="AI55" s="30" t="str">
        <f t="shared" si="4"/>
        <v/>
      </c>
      <c r="AJ55" s="130">
        <f t="shared" si="16"/>
        <v>0</v>
      </c>
      <c r="AK55" s="30">
        <f>IF(AND(AJ4=0,AJ55&gt;=0), "",AJ55/AJ4)</f>
        <v>0</v>
      </c>
      <c r="AL55" s="47">
        <f>IF(AND(AJ124=0,AJ55&gt;=0),"",AJ55/AJ124)</f>
        <v>0</v>
      </c>
      <c r="AM55" s="129">
        <f>+'N EERR PIEDEM'!H54</f>
        <v>0</v>
      </c>
      <c r="AN55" s="30">
        <f>IF(AND(AM4=0,AM55&gt;=0), "",AM55/AM4)</f>
        <v>0</v>
      </c>
      <c r="AO55" s="47">
        <f>IF(AND(AM124=0,AM55&gt;=0),"",AM55/AM124)</f>
        <v>0</v>
      </c>
      <c r="AP55" s="30" t="str">
        <f t="shared" si="5"/>
        <v/>
      </c>
      <c r="AQ55" s="130">
        <f t="shared" si="17"/>
        <v>0</v>
      </c>
      <c r="AR55" s="30">
        <f>IF(AND(AQ4=0,AQ55&gt;=0), "",AQ55/AQ4)</f>
        <v>0</v>
      </c>
      <c r="AS55" s="47">
        <f>IF(AND(AQ124=0,AQ55&gt;=0),"",AQ55/AQ124)</f>
        <v>0</v>
      </c>
      <c r="AT55" s="131">
        <f t="shared" si="28"/>
        <v>0</v>
      </c>
      <c r="AU55" s="30" t="str">
        <f>IF(AND(AT4=0,AT55&gt;=0), "",AT55/AT4)</f>
        <v/>
      </c>
      <c r="AV55" s="47" t="str">
        <f t="shared" si="23"/>
        <v/>
      </c>
      <c r="AW55" s="131">
        <f t="shared" si="40"/>
        <v>0</v>
      </c>
      <c r="AX55" s="30">
        <f>IF(AND(AW4=0,AW55&gt;=0), "",AW55/AW4)</f>
        <v>0</v>
      </c>
      <c r="AY55" s="47">
        <f>IF(AND(AW124=0,AW55&gt;=0),"",AW55/AW124)</f>
        <v>0</v>
      </c>
      <c r="AZ55" s="131">
        <f t="shared" si="29"/>
        <v>0</v>
      </c>
      <c r="BA55" s="30" t="str">
        <f>IF(AND(AZ4=0,AZ55&gt;=0), "",AZ55/AZ4)</f>
        <v/>
      </c>
      <c r="BB55" s="47" t="str">
        <f t="shared" si="24"/>
        <v/>
      </c>
      <c r="BC55" s="129">
        <f>+'N EERR PIEDEM'!I54</f>
        <v>0</v>
      </c>
      <c r="BD55" s="30" t="str">
        <f>IF(AND(BC4=0,BC55&gt;=0), "",BC55/BC4)</f>
        <v/>
      </c>
      <c r="BE55" s="47" t="str">
        <f>IF(AND(BC124=0,BC55&gt;=0),"",BC55/BC124)</f>
        <v/>
      </c>
      <c r="BF55" s="30" t="str">
        <f t="shared" si="25"/>
        <v/>
      </c>
      <c r="BG55" s="130">
        <f t="shared" si="30"/>
        <v>0</v>
      </c>
      <c r="BH55" s="30">
        <f>IF(AND(BG4=0,BG55&gt;=0), "",BG55/BG4)</f>
        <v>0</v>
      </c>
      <c r="BI55" s="47">
        <f>IF(AND(BG124=0,BG55&gt;=0),"",BG55/BG124)</f>
        <v>0</v>
      </c>
      <c r="BJ55" s="129">
        <f>+'N EERR PIEDEM'!J54</f>
        <v>0</v>
      </c>
      <c r="BK55" s="30" t="str">
        <f>IF(AND(BJ4=0,BJ55&gt;=0), "",BJ55/BJ4)</f>
        <v/>
      </c>
      <c r="BL55" s="47" t="str">
        <f>IF(AND(BJ124=0,BJ55&gt;=0),"",BJ55/BJ124)</f>
        <v/>
      </c>
      <c r="BM55" s="30" t="str">
        <f t="shared" si="9"/>
        <v/>
      </c>
      <c r="BN55" s="130">
        <f t="shared" si="31"/>
        <v>0</v>
      </c>
      <c r="BO55" s="30">
        <f>IF(AND(BN4=0,BN55&gt;=0), "",BN55/BN4)</f>
        <v>0</v>
      </c>
      <c r="BP55" s="47">
        <f>IF(AND(BN124=0,BN55&gt;=0),"",BN55/BN124)</f>
        <v>0</v>
      </c>
      <c r="BQ55" s="129">
        <f>+'N EERR PIEDEM'!K54</f>
        <v>0</v>
      </c>
      <c r="BR55" s="30" t="str">
        <f>IF(AND(BQ4=0,BQ55&gt;=0), "",BQ55/BQ4)</f>
        <v/>
      </c>
      <c r="BS55" s="47" t="str">
        <f>IF(AND(BQ124=0,BQ55&gt;=0),"",BQ55/BQ124)</f>
        <v/>
      </c>
      <c r="BT55" s="30" t="str">
        <f t="shared" si="10"/>
        <v/>
      </c>
      <c r="BU55" s="130">
        <f t="shared" si="32"/>
        <v>0</v>
      </c>
      <c r="BV55" s="30">
        <f>IF(AND(BU4=0,BU55&gt;=0), "",BU55/BU4)</f>
        <v>0</v>
      </c>
      <c r="BW55" s="47">
        <f>IF(AND(BU124=0,BU55&gt;=0),"",BU55/BU124)</f>
        <v>0</v>
      </c>
      <c r="BX55" s="131">
        <f t="shared" si="33"/>
        <v>0</v>
      </c>
      <c r="BY55" s="30" t="str">
        <f>IF(AND(BX4=0,BX55&gt;=0), "",BX55/BX4)</f>
        <v/>
      </c>
      <c r="BZ55" s="47" t="str">
        <f t="shared" si="11"/>
        <v/>
      </c>
      <c r="CA55" s="129">
        <f>+'N EERR PIEDEM'!L54</f>
        <v>0</v>
      </c>
      <c r="CB55" s="30" t="str">
        <f>IF(AND(CA4=0,CA55&gt;=0), "",CA55/CA4)</f>
        <v/>
      </c>
      <c r="CC55" s="47" t="str">
        <f>IF(AND(CA124=0,CA55&gt;=0),"",CA55/CA124)</f>
        <v/>
      </c>
      <c r="CD55" s="30" t="str">
        <f t="shared" si="26"/>
        <v/>
      </c>
      <c r="CE55" s="130">
        <f t="shared" si="34"/>
        <v>0</v>
      </c>
      <c r="CF55" s="30">
        <f>IF(AND(CE4=0,CE55&gt;=0), "",CE55/CE4)</f>
        <v>0</v>
      </c>
      <c r="CG55" s="47">
        <f>IF(AND(CE124=0,CE55&gt;=0),"",CE55/CE124)</f>
        <v>0</v>
      </c>
      <c r="CH55" s="129">
        <f>+'N EERR PIEDEM'!M54</f>
        <v>0</v>
      </c>
      <c r="CI55" s="30" t="str">
        <f>IF(AND(CH4=0,CH55&gt;=0), "",CH55/CH4)</f>
        <v/>
      </c>
      <c r="CJ55" s="47" t="str">
        <f>IF(AND(CH124=0,CH55&gt;=0),"",CH55/CH124)</f>
        <v/>
      </c>
      <c r="CK55" s="30" t="str">
        <f t="shared" si="13"/>
        <v/>
      </c>
      <c r="CL55" s="130">
        <f t="shared" si="35"/>
        <v>0</v>
      </c>
      <c r="CM55" s="30">
        <f>IF(AND(CL4=0,CL55&gt;=0), "",CL55/CL4)</f>
        <v>0</v>
      </c>
      <c r="CN55" s="47">
        <f>IF(AND(CL124=0,CL55&gt;=0),"",CL55/CL124)</f>
        <v>0</v>
      </c>
      <c r="CO55" s="129">
        <f>+'N EERR PIEDEM'!N54</f>
        <v>0</v>
      </c>
      <c r="CP55" s="30" t="str">
        <f>IF(AND(CO4=0,CO55&gt;=0), "",CO55/CO4)</f>
        <v/>
      </c>
      <c r="CQ55" s="47" t="str">
        <f>IF(AND(CO124=0,CO55&gt;=0),"",CO55/CO124)</f>
        <v/>
      </c>
      <c r="CR55" s="30" t="str">
        <f t="shared" si="14"/>
        <v/>
      </c>
      <c r="CS55" s="130">
        <f t="shared" si="36"/>
        <v>0</v>
      </c>
      <c r="CT55" s="30">
        <f>IF(AND(CS4=0,CS55&gt;=0), "",CS55/CS4)</f>
        <v>0</v>
      </c>
      <c r="CU55" s="47">
        <f>IF(AND(CS124=0,CS55&gt;=0),"",CS55/CS124)</f>
        <v>0</v>
      </c>
      <c r="CV55" s="131">
        <f t="shared" si="37"/>
        <v>0</v>
      </c>
      <c r="CW55" s="30" t="str">
        <f>IF(AND(CV4=0,CV55&gt;=0), "",CV55/CV4)</f>
        <v/>
      </c>
      <c r="CX55" s="47" t="str">
        <f t="shared" si="15"/>
        <v/>
      </c>
    </row>
    <row r="56" spans="1:102" outlineLevel="1" x14ac:dyDescent="0.3">
      <c r="A56" s="29" t="s">
        <v>18</v>
      </c>
      <c r="B56" s="129">
        <f>+'N EERR PIEDEM'!B55</f>
        <v>0</v>
      </c>
      <c r="C56" s="30" t="str">
        <f>IF(AND(B4=0,B56&gt;=0), "",B56/B4)</f>
        <v/>
      </c>
      <c r="D56" s="47" t="str">
        <f>IF(AND(B124=0,B56&gt;=0),"",B56/B124)</f>
        <v/>
      </c>
      <c r="E56" s="129">
        <f>+'N EERR PIEDEM'!C55</f>
        <v>0</v>
      </c>
      <c r="F56" s="30">
        <f>IF(AND(E4=0,E56&gt;=0), "",E56/E4)</f>
        <v>0</v>
      </c>
      <c r="G56" s="47">
        <f>IF(AND(E124=0,E56&gt;=0),"",E56/E124)</f>
        <v>0</v>
      </c>
      <c r="H56" s="129">
        <f>+'N EERR PIEDEM'!D55</f>
        <v>0</v>
      </c>
      <c r="I56" s="30">
        <f>IF(AND(H4=0,H56&gt;=0), "",H56/H4)</f>
        <v>0</v>
      </c>
      <c r="J56" s="47">
        <f>IF(AND(H124=0,H56&gt;=0),"",H56/H124)</f>
        <v>0</v>
      </c>
      <c r="K56" s="30" t="str">
        <f t="shared" si="19"/>
        <v/>
      </c>
      <c r="L56" s="130">
        <f t="shared" si="38"/>
        <v>0</v>
      </c>
      <c r="M56" s="30">
        <f>IF(AND(L4=0,L56&gt;=0), "",L56/L4)</f>
        <v>0</v>
      </c>
      <c r="N56" s="47">
        <f>IF(AND(L124=0,L56&gt;=0),"",L56/L124)</f>
        <v>0</v>
      </c>
      <c r="O56" s="129">
        <f>+'N EERR PIEDEM'!E55</f>
        <v>0</v>
      </c>
      <c r="P56" s="30">
        <f>IF(AND(O4=0,O56&gt;=0), "",O56/O4)</f>
        <v>0</v>
      </c>
      <c r="Q56" s="47">
        <f>IF(AND(O124=0,O56&gt;=0),"",O56/O124)</f>
        <v>0</v>
      </c>
      <c r="R56" s="30" t="str">
        <f t="shared" si="20"/>
        <v/>
      </c>
      <c r="S56" s="130">
        <f t="shared" si="39"/>
        <v>0</v>
      </c>
      <c r="T56" s="30">
        <f>IF(AND(S4=0,S56&gt;=0), "",S56/S4)</f>
        <v>0</v>
      </c>
      <c r="U56" s="47">
        <f>IF(AND(S124=0,S56&gt;=0),"",S56/S124)</f>
        <v>0</v>
      </c>
      <c r="V56" s="131"/>
      <c r="W56" s="30" t="str">
        <f>IF(AND(V4=0,V56&gt;=0), "",V56/V4)</f>
        <v/>
      </c>
      <c r="X56" s="47" t="str">
        <f t="shared" si="21"/>
        <v/>
      </c>
      <c r="Y56" s="129">
        <f>+'N EERR PIEDEM'!F55</f>
        <v>0</v>
      </c>
      <c r="Z56" s="30">
        <f>IF(AND(Y4=0,Y56&gt;=0), "",Y56/Y4)</f>
        <v>0</v>
      </c>
      <c r="AA56" s="47">
        <f>IF(AND(Y124=0,Y56&gt;=0),"",Y56/Y124)</f>
        <v>0</v>
      </c>
      <c r="AB56" s="30" t="str">
        <f t="shared" si="22"/>
        <v/>
      </c>
      <c r="AC56" s="130">
        <f t="shared" si="27"/>
        <v>0</v>
      </c>
      <c r="AD56" s="30">
        <f>IF(AND(AC4=0,AC56&gt;=0), "",AC56/AC4)</f>
        <v>0</v>
      </c>
      <c r="AE56" s="47">
        <f>IF(AND(AC124=0,AC56&gt;=0),"",AC56/AC124)</f>
        <v>0</v>
      </c>
      <c r="AF56" s="129">
        <f>+'N EERR PIEDEM'!G55</f>
        <v>0</v>
      </c>
      <c r="AG56" s="30">
        <f>IF(AND(AF4=0,AF56&gt;=0), "",AF56/AF4)</f>
        <v>0</v>
      </c>
      <c r="AH56" s="47">
        <f>IF(AND(AF124=0,AF56&gt;=0),"",AF56/AF124)</f>
        <v>0</v>
      </c>
      <c r="AI56" s="30" t="str">
        <f t="shared" si="4"/>
        <v/>
      </c>
      <c r="AJ56" s="130">
        <f t="shared" si="16"/>
        <v>0</v>
      </c>
      <c r="AK56" s="30">
        <f>IF(AND(AJ4=0,AJ56&gt;=0), "",AJ56/AJ4)</f>
        <v>0</v>
      </c>
      <c r="AL56" s="47">
        <f>IF(AND(AJ124=0,AJ56&gt;=0),"",AJ56/AJ124)</f>
        <v>0</v>
      </c>
      <c r="AM56" s="129">
        <f>+'N EERR PIEDEM'!H55</f>
        <v>0</v>
      </c>
      <c r="AN56" s="30">
        <f>IF(AND(AM4=0,AM56&gt;=0), "",AM56/AM4)</f>
        <v>0</v>
      </c>
      <c r="AO56" s="47">
        <f>IF(AND(AM124=0,AM56&gt;=0),"",AM56/AM124)</f>
        <v>0</v>
      </c>
      <c r="AP56" s="30" t="str">
        <f t="shared" si="5"/>
        <v/>
      </c>
      <c r="AQ56" s="130">
        <f t="shared" si="17"/>
        <v>0</v>
      </c>
      <c r="AR56" s="30">
        <f>IF(AND(AQ4=0,AQ56&gt;=0), "",AQ56/AQ4)</f>
        <v>0</v>
      </c>
      <c r="AS56" s="47">
        <f>IF(AND(AQ124=0,AQ56&gt;=0),"",AQ56/AQ124)</f>
        <v>0</v>
      </c>
      <c r="AT56" s="131">
        <f t="shared" si="28"/>
        <v>0</v>
      </c>
      <c r="AU56" s="30" t="str">
        <f>IF(AND(AT4=0,AT56&gt;=0), "",AT56/AT4)</f>
        <v/>
      </c>
      <c r="AV56" s="47" t="str">
        <f t="shared" si="23"/>
        <v/>
      </c>
      <c r="AW56" s="131">
        <f t="shared" si="40"/>
        <v>0</v>
      </c>
      <c r="AX56" s="30">
        <f>IF(AND(AW4=0,AW56&gt;=0), "",AW56/AW4)</f>
        <v>0</v>
      </c>
      <c r="AY56" s="47">
        <f>IF(AND(AW124=0,AW56&gt;=0),"",AW56/AW124)</f>
        <v>0</v>
      </c>
      <c r="AZ56" s="131">
        <f t="shared" si="29"/>
        <v>0</v>
      </c>
      <c r="BA56" s="30" t="str">
        <f>IF(AND(AZ4=0,AZ56&gt;=0), "",AZ56/AZ4)</f>
        <v/>
      </c>
      <c r="BB56" s="47" t="str">
        <f t="shared" si="24"/>
        <v/>
      </c>
      <c r="BC56" s="129">
        <f>+'N EERR PIEDEM'!I55</f>
        <v>0</v>
      </c>
      <c r="BD56" s="30" t="str">
        <f>IF(AND(BC4=0,BC56&gt;=0), "",BC56/BC4)</f>
        <v/>
      </c>
      <c r="BE56" s="47" t="str">
        <f>IF(AND(BC124=0,BC56&gt;=0),"",BC56/BC124)</f>
        <v/>
      </c>
      <c r="BF56" s="30" t="str">
        <f t="shared" si="25"/>
        <v/>
      </c>
      <c r="BG56" s="130">
        <f t="shared" si="30"/>
        <v>0</v>
      </c>
      <c r="BH56" s="30">
        <f>IF(AND(BG4=0,BG56&gt;=0), "",BG56/BG4)</f>
        <v>0</v>
      </c>
      <c r="BI56" s="47">
        <f>IF(AND(BG124=0,BG56&gt;=0),"",BG56/BG124)</f>
        <v>0</v>
      </c>
      <c r="BJ56" s="129">
        <f>+'N EERR PIEDEM'!J55</f>
        <v>0</v>
      </c>
      <c r="BK56" s="30" t="str">
        <f>IF(AND(BJ4=0,BJ56&gt;=0), "",BJ56/BJ4)</f>
        <v/>
      </c>
      <c r="BL56" s="47" t="str">
        <f>IF(AND(BJ124=0,BJ56&gt;=0),"",BJ56/BJ124)</f>
        <v/>
      </c>
      <c r="BM56" s="30" t="str">
        <f t="shared" si="9"/>
        <v/>
      </c>
      <c r="BN56" s="130">
        <f t="shared" si="31"/>
        <v>0</v>
      </c>
      <c r="BO56" s="30">
        <f>IF(AND(BN4=0,BN56&gt;=0), "",BN56/BN4)</f>
        <v>0</v>
      </c>
      <c r="BP56" s="47">
        <f>IF(AND(BN124=0,BN56&gt;=0),"",BN56/BN124)</f>
        <v>0</v>
      </c>
      <c r="BQ56" s="129">
        <f>+'N EERR PIEDEM'!K55</f>
        <v>0</v>
      </c>
      <c r="BR56" s="30" t="str">
        <f>IF(AND(BQ4=0,BQ56&gt;=0), "",BQ56/BQ4)</f>
        <v/>
      </c>
      <c r="BS56" s="47" t="str">
        <f>IF(AND(BQ124=0,BQ56&gt;=0),"",BQ56/BQ124)</f>
        <v/>
      </c>
      <c r="BT56" s="30" t="str">
        <f t="shared" si="10"/>
        <v/>
      </c>
      <c r="BU56" s="130">
        <f t="shared" si="32"/>
        <v>0</v>
      </c>
      <c r="BV56" s="30">
        <f>IF(AND(BU4=0,BU56&gt;=0), "",BU56/BU4)</f>
        <v>0</v>
      </c>
      <c r="BW56" s="47">
        <f>IF(AND(BU124=0,BU56&gt;=0),"",BU56/BU124)</f>
        <v>0</v>
      </c>
      <c r="BX56" s="131">
        <f t="shared" si="33"/>
        <v>0</v>
      </c>
      <c r="BY56" s="30" t="str">
        <f>IF(AND(BX4=0,BX56&gt;=0), "",BX56/BX4)</f>
        <v/>
      </c>
      <c r="BZ56" s="47" t="str">
        <f t="shared" si="11"/>
        <v/>
      </c>
      <c r="CA56" s="129">
        <f>+'N EERR PIEDEM'!L55</f>
        <v>0</v>
      </c>
      <c r="CB56" s="30" t="str">
        <f>IF(AND(CA4=0,CA56&gt;=0), "",CA56/CA4)</f>
        <v/>
      </c>
      <c r="CC56" s="47" t="str">
        <f>IF(AND(CA124=0,CA56&gt;=0),"",CA56/CA124)</f>
        <v/>
      </c>
      <c r="CD56" s="30" t="str">
        <f t="shared" si="26"/>
        <v/>
      </c>
      <c r="CE56" s="130">
        <f t="shared" si="34"/>
        <v>0</v>
      </c>
      <c r="CF56" s="30">
        <f>IF(AND(CE4=0,CE56&gt;=0), "",CE56/CE4)</f>
        <v>0</v>
      </c>
      <c r="CG56" s="47">
        <f>IF(AND(CE124=0,CE56&gt;=0),"",CE56/CE124)</f>
        <v>0</v>
      </c>
      <c r="CH56" s="129">
        <f>+'N EERR PIEDEM'!M55</f>
        <v>0</v>
      </c>
      <c r="CI56" s="30" t="str">
        <f>IF(AND(CH4=0,CH56&gt;=0), "",CH56/CH4)</f>
        <v/>
      </c>
      <c r="CJ56" s="47" t="str">
        <f>IF(AND(CH124=0,CH56&gt;=0),"",CH56/CH124)</f>
        <v/>
      </c>
      <c r="CK56" s="30" t="str">
        <f t="shared" si="13"/>
        <v/>
      </c>
      <c r="CL56" s="130">
        <f t="shared" si="35"/>
        <v>0</v>
      </c>
      <c r="CM56" s="30">
        <f>IF(AND(CL4=0,CL56&gt;=0), "",CL56/CL4)</f>
        <v>0</v>
      </c>
      <c r="CN56" s="47">
        <f>IF(AND(CL124=0,CL56&gt;=0),"",CL56/CL124)</f>
        <v>0</v>
      </c>
      <c r="CO56" s="129">
        <f>+'N EERR PIEDEM'!N55</f>
        <v>0</v>
      </c>
      <c r="CP56" s="30" t="str">
        <f>IF(AND(CO4=0,CO56&gt;=0), "",CO56/CO4)</f>
        <v/>
      </c>
      <c r="CQ56" s="47" t="str">
        <f>IF(AND(CO124=0,CO56&gt;=0),"",CO56/CO124)</f>
        <v/>
      </c>
      <c r="CR56" s="30" t="str">
        <f t="shared" si="14"/>
        <v/>
      </c>
      <c r="CS56" s="130">
        <f t="shared" si="36"/>
        <v>0</v>
      </c>
      <c r="CT56" s="30">
        <f>IF(AND(CS4=0,CS56&gt;=0), "",CS56/CS4)</f>
        <v>0</v>
      </c>
      <c r="CU56" s="47">
        <f>IF(AND(CS124=0,CS56&gt;=0),"",CS56/CS124)</f>
        <v>0</v>
      </c>
      <c r="CV56" s="131">
        <f t="shared" si="37"/>
        <v>0</v>
      </c>
      <c r="CW56" s="30" t="str">
        <f>IF(AND(CV4=0,CV56&gt;=0), "",CV56/CV4)</f>
        <v/>
      </c>
      <c r="CX56" s="47" t="str">
        <f t="shared" si="15"/>
        <v/>
      </c>
    </row>
    <row r="57" spans="1:102" outlineLevel="1" x14ac:dyDescent="0.3">
      <c r="A57" s="29" t="s">
        <v>19</v>
      </c>
      <c r="B57" s="129">
        <f>+'N EERR PIEDEM'!B56</f>
        <v>0</v>
      </c>
      <c r="C57" s="30" t="str">
        <f>IF(AND(B4=0,B57&gt;=0), "",B57/B4)</f>
        <v/>
      </c>
      <c r="D57" s="47" t="str">
        <f>IF(AND(B124=0,B57&gt;=0),"",B57/B124)</f>
        <v/>
      </c>
      <c r="E57" s="129">
        <f>+'N EERR PIEDEM'!C56</f>
        <v>0</v>
      </c>
      <c r="F57" s="30">
        <f>IF(AND(E4=0,E57&gt;=0), "",E57/E4)</f>
        <v>0</v>
      </c>
      <c r="G57" s="47">
        <f>IF(AND(E124=0,E57&gt;=0),"",E57/E124)</f>
        <v>0</v>
      </c>
      <c r="H57" s="129">
        <f>+'N EERR PIEDEM'!D56</f>
        <v>0</v>
      </c>
      <c r="I57" s="30">
        <f>IF(AND(H4=0,H57&gt;=0), "",H57/H4)</f>
        <v>0</v>
      </c>
      <c r="J57" s="47">
        <f>IF(AND(H124=0,H57&gt;=0),"",H57/H124)</f>
        <v>0</v>
      </c>
      <c r="K57" s="30" t="str">
        <f t="shared" si="19"/>
        <v/>
      </c>
      <c r="L57" s="130">
        <f t="shared" si="38"/>
        <v>0</v>
      </c>
      <c r="M57" s="30">
        <f>IF(AND(L4=0,L57&gt;=0), "",L57/L4)</f>
        <v>0</v>
      </c>
      <c r="N57" s="47">
        <f>IF(AND(L124=0,L57&gt;=0),"",L57/L124)</f>
        <v>0</v>
      </c>
      <c r="O57" s="129">
        <f>+'N EERR PIEDEM'!E56</f>
        <v>0</v>
      </c>
      <c r="P57" s="30">
        <f>IF(AND(O4=0,O57&gt;=0), "",O57/O4)</f>
        <v>0</v>
      </c>
      <c r="Q57" s="47">
        <f>IF(AND(O124=0,O57&gt;=0),"",O57/O124)</f>
        <v>0</v>
      </c>
      <c r="R57" s="30" t="str">
        <f t="shared" si="20"/>
        <v/>
      </c>
      <c r="S57" s="130">
        <f t="shared" si="39"/>
        <v>0</v>
      </c>
      <c r="T57" s="30">
        <f>IF(AND(S4=0,S57&gt;=0), "",S57/S4)</f>
        <v>0</v>
      </c>
      <c r="U57" s="47">
        <f>IF(AND(S124=0,S57&gt;=0),"",S57/S124)</f>
        <v>0</v>
      </c>
      <c r="V57" s="131"/>
      <c r="W57" s="30" t="str">
        <f>IF(AND(V4=0,V57&gt;=0), "",V57/V4)</f>
        <v/>
      </c>
      <c r="X57" s="47" t="str">
        <f t="shared" si="21"/>
        <v/>
      </c>
      <c r="Y57" s="129">
        <f>+'N EERR PIEDEM'!F56</f>
        <v>0</v>
      </c>
      <c r="Z57" s="30">
        <f>IF(AND(Y4=0,Y57&gt;=0), "",Y57/Y4)</f>
        <v>0</v>
      </c>
      <c r="AA57" s="47">
        <f>IF(AND(Y124=0,Y57&gt;=0),"",Y57/Y124)</f>
        <v>0</v>
      </c>
      <c r="AB57" s="30" t="str">
        <f t="shared" si="22"/>
        <v/>
      </c>
      <c r="AC57" s="130">
        <f t="shared" si="27"/>
        <v>0</v>
      </c>
      <c r="AD57" s="30">
        <f>IF(AND(AC4=0,AC57&gt;=0), "",AC57/AC4)</f>
        <v>0</v>
      </c>
      <c r="AE57" s="47">
        <f>IF(AND(AC124=0,AC57&gt;=0),"",AC57/AC124)</f>
        <v>0</v>
      </c>
      <c r="AF57" s="129">
        <f>+'N EERR PIEDEM'!G56</f>
        <v>0</v>
      </c>
      <c r="AG57" s="30">
        <f>IF(AND(AF4=0,AF57&gt;=0), "",AF57/AF4)</f>
        <v>0</v>
      </c>
      <c r="AH57" s="47">
        <f>IF(AND(AF124=0,AF57&gt;=0),"",AF57/AF124)</f>
        <v>0</v>
      </c>
      <c r="AI57" s="30" t="str">
        <f t="shared" si="4"/>
        <v/>
      </c>
      <c r="AJ57" s="130">
        <f t="shared" si="16"/>
        <v>0</v>
      </c>
      <c r="AK57" s="30">
        <f>IF(AND(AJ4=0,AJ57&gt;=0), "",AJ57/AJ4)</f>
        <v>0</v>
      </c>
      <c r="AL57" s="47">
        <f>IF(AND(AJ124=0,AJ57&gt;=0),"",AJ57/AJ124)</f>
        <v>0</v>
      </c>
      <c r="AM57" s="129">
        <f>+'N EERR PIEDEM'!H56</f>
        <v>0</v>
      </c>
      <c r="AN57" s="30">
        <f>IF(AND(AM4=0,AM57&gt;=0), "",AM57/AM4)</f>
        <v>0</v>
      </c>
      <c r="AO57" s="47">
        <f>IF(AND(AM124=0,AM57&gt;=0),"",AM57/AM124)</f>
        <v>0</v>
      </c>
      <c r="AP57" s="30" t="str">
        <f t="shared" si="5"/>
        <v/>
      </c>
      <c r="AQ57" s="130">
        <f t="shared" si="17"/>
        <v>0</v>
      </c>
      <c r="AR57" s="30">
        <f>IF(AND(AQ4=0,AQ57&gt;=0), "",AQ57/AQ4)</f>
        <v>0</v>
      </c>
      <c r="AS57" s="47">
        <f>IF(AND(AQ124=0,AQ57&gt;=0),"",AQ57/AQ124)</f>
        <v>0</v>
      </c>
      <c r="AT57" s="131">
        <f t="shared" si="28"/>
        <v>0</v>
      </c>
      <c r="AU57" s="30" t="str">
        <f>IF(AND(AT4=0,AT57&gt;=0), "",AT57/AT4)</f>
        <v/>
      </c>
      <c r="AV57" s="47" t="str">
        <f t="shared" si="23"/>
        <v/>
      </c>
      <c r="AW57" s="131">
        <f t="shared" si="40"/>
        <v>0</v>
      </c>
      <c r="AX57" s="30">
        <f>IF(AND(AW4=0,AW57&gt;=0), "",AW57/AW4)</f>
        <v>0</v>
      </c>
      <c r="AY57" s="47">
        <f>IF(AND(AW124=0,AW57&gt;=0),"",AW57/AW124)</f>
        <v>0</v>
      </c>
      <c r="AZ57" s="131">
        <f t="shared" si="29"/>
        <v>0</v>
      </c>
      <c r="BA57" s="30" t="str">
        <f>IF(AND(AZ4=0,AZ57&gt;=0), "",AZ57/AZ4)</f>
        <v/>
      </c>
      <c r="BB57" s="47" t="str">
        <f t="shared" si="24"/>
        <v/>
      </c>
      <c r="BC57" s="129">
        <f>+'N EERR PIEDEM'!I56</f>
        <v>0</v>
      </c>
      <c r="BD57" s="30" t="str">
        <f>IF(AND(BC4=0,BC57&gt;=0), "",BC57/BC4)</f>
        <v/>
      </c>
      <c r="BE57" s="47" t="str">
        <f>IF(AND(BC124=0,BC57&gt;=0),"",BC57/BC124)</f>
        <v/>
      </c>
      <c r="BF57" s="30" t="str">
        <f t="shared" si="25"/>
        <v/>
      </c>
      <c r="BG57" s="130">
        <f t="shared" si="30"/>
        <v>0</v>
      </c>
      <c r="BH57" s="30">
        <f>IF(AND(BG4=0,BG57&gt;=0), "",BG57/BG4)</f>
        <v>0</v>
      </c>
      <c r="BI57" s="47">
        <f>IF(AND(BG124=0,BG57&gt;=0),"",BG57/BG124)</f>
        <v>0</v>
      </c>
      <c r="BJ57" s="129">
        <f>+'N EERR PIEDEM'!J56</f>
        <v>0</v>
      </c>
      <c r="BK57" s="30" t="str">
        <f>IF(AND(BJ4=0,BJ57&gt;=0), "",BJ57/BJ4)</f>
        <v/>
      </c>
      <c r="BL57" s="47" t="str">
        <f>IF(AND(BJ124=0,BJ57&gt;=0),"",BJ57/BJ124)</f>
        <v/>
      </c>
      <c r="BM57" s="30" t="str">
        <f t="shared" si="9"/>
        <v/>
      </c>
      <c r="BN57" s="130">
        <f t="shared" si="31"/>
        <v>0</v>
      </c>
      <c r="BO57" s="30">
        <f>IF(AND(BN4=0,BN57&gt;=0), "",BN57/BN4)</f>
        <v>0</v>
      </c>
      <c r="BP57" s="47">
        <f>IF(AND(BN124=0,BN57&gt;=0),"",BN57/BN124)</f>
        <v>0</v>
      </c>
      <c r="BQ57" s="129">
        <f>+'N EERR PIEDEM'!K56</f>
        <v>0</v>
      </c>
      <c r="BR57" s="30" t="str">
        <f>IF(AND(BQ4=0,BQ57&gt;=0), "",BQ57/BQ4)</f>
        <v/>
      </c>
      <c r="BS57" s="47" t="str">
        <f>IF(AND(BQ124=0,BQ57&gt;=0),"",BQ57/BQ124)</f>
        <v/>
      </c>
      <c r="BT57" s="30" t="str">
        <f t="shared" si="10"/>
        <v/>
      </c>
      <c r="BU57" s="130">
        <f t="shared" si="32"/>
        <v>0</v>
      </c>
      <c r="BV57" s="30">
        <f>IF(AND(BU4=0,BU57&gt;=0), "",BU57/BU4)</f>
        <v>0</v>
      </c>
      <c r="BW57" s="47">
        <f>IF(AND(BU124=0,BU57&gt;=0),"",BU57/BU124)</f>
        <v>0</v>
      </c>
      <c r="BX57" s="131">
        <f t="shared" si="33"/>
        <v>0</v>
      </c>
      <c r="BY57" s="30" t="str">
        <f>IF(AND(BX4=0,BX57&gt;=0), "",BX57/BX4)</f>
        <v/>
      </c>
      <c r="BZ57" s="47" t="str">
        <f t="shared" si="11"/>
        <v/>
      </c>
      <c r="CA57" s="129">
        <f>+'N EERR PIEDEM'!L56</f>
        <v>0</v>
      </c>
      <c r="CB57" s="30" t="str">
        <f>IF(AND(CA4=0,CA57&gt;=0), "",CA57/CA4)</f>
        <v/>
      </c>
      <c r="CC57" s="47" t="str">
        <f>IF(AND(CA124=0,CA57&gt;=0),"",CA57/CA124)</f>
        <v/>
      </c>
      <c r="CD57" s="30" t="str">
        <f t="shared" si="26"/>
        <v/>
      </c>
      <c r="CE57" s="130">
        <f t="shared" si="34"/>
        <v>0</v>
      </c>
      <c r="CF57" s="30">
        <f>IF(AND(CE4=0,CE57&gt;=0), "",CE57/CE4)</f>
        <v>0</v>
      </c>
      <c r="CG57" s="47">
        <f>IF(AND(CE124=0,CE57&gt;=0),"",CE57/CE124)</f>
        <v>0</v>
      </c>
      <c r="CH57" s="129">
        <f>+'N EERR PIEDEM'!M56</f>
        <v>0</v>
      </c>
      <c r="CI57" s="30" t="str">
        <f>IF(AND(CH4=0,CH57&gt;=0), "",CH57/CH4)</f>
        <v/>
      </c>
      <c r="CJ57" s="47" t="str">
        <f>IF(AND(CH124=0,CH57&gt;=0),"",CH57/CH124)</f>
        <v/>
      </c>
      <c r="CK57" s="30" t="str">
        <f t="shared" si="13"/>
        <v/>
      </c>
      <c r="CL57" s="130">
        <f t="shared" si="35"/>
        <v>0</v>
      </c>
      <c r="CM57" s="30">
        <f>IF(AND(CL4=0,CL57&gt;=0), "",CL57/CL4)</f>
        <v>0</v>
      </c>
      <c r="CN57" s="47">
        <f>IF(AND(CL124=0,CL57&gt;=0),"",CL57/CL124)</f>
        <v>0</v>
      </c>
      <c r="CO57" s="129">
        <f>+'N EERR PIEDEM'!N56</f>
        <v>0</v>
      </c>
      <c r="CP57" s="30" t="str">
        <f>IF(AND(CO4=0,CO57&gt;=0), "",CO57/CO4)</f>
        <v/>
      </c>
      <c r="CQ57" s="47" t="str">
        <f>IF(AND(CO124=0,CO57&gt;=0),"",CO57/CO124)</f>
        <v/>
      </c>
      <c r="CR57" s="30" t="str">
        <f t="shared" si="14"/>
        <v/>
      </c>
      <c r="CS57" s="130">
        <f t="shared" si="36"/>
        <v>0</v>
      </c>
      <c r="CT57" s="30">
        <f>IF(AND(CS4=0,CS57&gt;=0), "",CS57/CS4)</f>
        <v>0</v>
      </c>
      <c r="CU57" s="47">
        <f>IF(AND(CS124=0,CS57&gt;=0),"",CS57/CS124)</f>
        <v>0</v>
      </c>
      <c r="CV57" s="131">
        <f t="shared" si="37"/>
        <v>0</v>
      </c>
      <c r="CW57" s="30" t="str">
        <f>IF(AND(CV4=0,CV57&gt;=0), "",CV57/CV4)</f>
        <v/>
      </c>
      <c r="CX57" s="47" t="str">
        <f t="shared" si="15"/>
        <v/>
      </c>
    </row>
    <row r="58" spans="1:102" outlineLevel="1" x14ac:dyDescent="0.3">
      <c r="A58" s="29" t="s">
        <v>20</v>
      </c>
      <c r="B58" s="129">
        <f>+'N EERR PIEDEM'!B57</f>
        <v>0</v>
      </c>
      <c r="C58" s="30" t="str">
        <f>IF(AND(B4=0,B58&gt;=0), "",B58/B4)</f>
        <v/>
      </c>
      <c r="D58" s="47" t="str">
        <f>IF(AND(B124=0,B58&gt;=0),"",B58/B124)</f>
        <v/>
      </c>
      <c r="E58" s="129">
        <f>+'N EERR PIEDEM'!C57</f>
        <v>21.830230331981713</v>
      </c>
      <c r="F58" s="30">
        <f>IF(AND(E4=0,E58&gt;=0), "",E58/E4)</f>
        <v>4.0622247335228619E-3</v>
      </c>
      <c r="G58" s="47">
        <f>IF(AND(E124=0,E58&gt;=0),"",E58/E124)</f>
        <v>1.0264890120196027E-2</v>
      </c>
      <c r="H58" s="129">
        <f>+'N EERR PIEDEM'!D57</f>
        <v>25.505219557326885</v>
      </c>
      <c r="I58" s="30">
        <f>IF(AND(H4=0,H58&gt;=0), "",H58/H4)</f>
        <v>2.8824844409146701E-3</v>
      </c>
      <c r="J58" s="47">
        <f>IF(AND(H124=0,H58&gt;=0),"",H58/H124)</f>
        <v>1.1144321460682382E-2</v>
      </c>
      <c r="K58" s="30">
        <f t="shared" si="19"/>
        <v>0.16834404261695951</v>
      </c>
      <c r="L58" s="130">
        <f t="shared" si="38"/>
        <v>47.335449889308599</v>
      </c>
      <c r="M58" s="30">
        <f>IF(AND(L4=0,L58&gt;=0), "",L58/L4)</f>
        <v>3.328254391110866E-3</v>
      </c>
      <c r="N58" s="47">
        <f>IF(AND(L124=0,L58&gt;=0),"",L58/L124)</f>
        <v>1.072073318575089E-2</v>
      </c>
      <c r="O58" s="129">
        <f>+'N EERR PIEDEM'!E57</f>
        <v>25.5138800684602</v>
      </c>
      <c r="P58" s="30">
        <f>IF(AND(O4=0,O58&gt;=0), "",O58/O4)</f>
        <v>3.3461362100687107E-3</v>
      </c>
      <c r="Q58" s="47">
        <f>IF(AND(O124=0,O58&gt;=0),"",O58/O124)</f>
        <v>9.4680163211992609E-3</v>
      </c>
      <c r="R58" s="30">
        <f t="shared" si="20"/>
        <v>3.3955838387701021E-4</v>
      </c>
      <c r="S58" s="130">
        <f t="shared" si="39"/>
        <v>72.849329957768802</v>
      </c>
      <c r="T58" s="30">
        <f>IF(AND(S4=0,S58&gt;=0), "",S58/S4)</f>
        <v>3.3344953186195299E-3</v>
      </c>
      <c r="U58" s="47">
        <f>IF(AND(S124=0,S58&gt;=0),"",S58/S124)</f>
        <v>1.0245948144101371E-2</v>
      </c>
      <c r="V58" s="131"/>
      <c r="W58" s="30" t="str">
        <f>IF(AND(V4=0,V58&gt;=0), "",V58/V4)</f>
        <v/>
      </c>
      <c r="X58" s="47">
        <f t="shared" si="21"/>
        <v>1</v>
      </c>
      <c r="Y58" s="129">
        <f>+'N EERR PIEDEM'!F57</f>
        <v>27.054267341377962</v>
      </c>
      <c r="Z58" s="30">
        <f>IF(AND(Y4=0,Y58&gt;=0), "",Y58/Y4)</f>
        <v>3.6259670917892601E-3</v>
      </c>
      <c r="AA58" s="47">
        <f>IF(AND(Y124=0,Y58&gt;=0),"",Y58/Y124)</f>
        <v>9.9278820822514737E-3</v>
      </c>
      <c r="AB58" s="30">
        <f t="shared" si="22"/>
        <v>6.0374481215107738E-2</v>
      </c>
      <c r="AC58" s="130">
        <f t="shared" si="27"/>
        <v>99.903597299146767</v>
      </c>
      <c r="AD58" s="30">
        <f>IF(AND(AC4=0,AC58&gt;=0), "",AC58/AC4)</f>
        <v>3.4086973401692257E-3</v>
      </c>
      <c r="AE58" s="47">
        <f>IF(AND(AC124=0,AC58&gt;=0),"",AC58/AC124)</f>
        <v>1.0157819746393185E-2</v>
      </c>
      <c r="AF58" s="129">
        <f>+'N EERR PIEDEM'!G57</f>
        <v>29.569358074516</v>
      </c>
      <c r="AG58" s="30">
        <f>IF(AND(AF4=0,AF58&gt;=0), "",AF58/AF4)</f>
        <v>3.3016301237891376E-3</v>
      </c>
      <c r="AH58" s="47">
        <f>IF(AND(AF124=0,AF58&gt;=0),"",AF58/AF124)</f>
        <v>1.1309742401933399E-2</v>
      </c>
      <c r="AI58" s="30">
        <f t="shared" si="4"/>
        <v>9.2964658824500862E-2</v>
      </c>
      <c r="AJ58" s="130">
        <f t="shared" si="16"/>
        <v>129.47295537366276</v>
      </c>
      <c r="AK58" s="30">
        <f>IF(AND(AJ4=0,AJ58&gt;=0), "",AJ58/AJ4)</f>
        <v>3.3836377026990432E-3</v>
      </c>
      <c r="AL58" s="47">
        <f>IF(AND(AJ124=0,AJ58&gt;=0),"",AJ58/AJ124)</f>
        <v>1.0399730700955548E-2</v>
      </c>
      <c r="AM58" s="129">
        <f>+'N EERR PIEDEM'!H57</f>
        <v>30.746270402574737</v>
      </c>
      <c r="AN58" s="30">
        <f>IF(AND(AM4=0,AM58&gt;=0), "",AM58/AM4)</f>
        <v>2.9285035182141585E-3</v>
      </c>
      <c r="AO58" s="47">
        <f>IF(AND(AM124=0,AM58&gt;=0),"",AM58/AM124)</f>
        <v>1.0434824967381908E-2</v>
      </c>
      <c r="AP58" s="30">
        <f t="shared" si="5"/>
        <v>3.9801754407142342E-2</v>
      </c>
      <c r="AQ58" s="130">
        <f t="shared" si="17"/>
        <v>160.21922577623749</v>
      </c>
      <c r="AR58" s="30">
        <f>IF(AND(AQ4=0,AQ58&gt;=0), "",AQ58/AQ4)</f>
        <v>3.2856453458662955E-3</v>
      </c>
      <c r="AS58" s="47">
        <f>IF(AND(AQ124=0,AQ58&gt;=0),"",AQ58/AQ124)</f>
        <v>1.0406447019583091E-2</v>
      </c>
      <c r="AT58" s="131">
        <f t="shared" si="28"/>
        <v>0</v>
      </c>
      <c r="AU58" s="30" t="str">
        <f>IF(AND(AT4=0,AT58&gt;=0), "",AT58/AT4)</f>
        <v/>
      </c>
      <c r="AV58" s="47">
        <f t="shared" si="23"/>
        <v>1</v>
      </c>
      <c r="AW58" s="131">
        <f t="shared" si="40"/>
        <v>26.703204296039583</v>
      </c>
      <c r="AX58" s="30">
        <f>IF(AND(AW4=0,AW58&gt;=0), "",AW58/AW4)</f>
        <v>3.2856453458662955E-3</v>
      </c>
      <c r="AY58" s="47">
        <f>IF(AND(AW124=0,AW58&gt;=0),"",AW58/AW124)</f>
        <v>1.0406447019583093E-2</v>
      </c>
      <c r="AZ58" s="131">
        <f t="shared" si="29"/>
        <v>0</v>
      </c>
      <c r="BA58" s="30" t="str">
        <f>IF(AND(AZ4=0,AZ58&gt;=0), "",AZ58/AZ4)</f>
        <v/>
      </c>
      <c r="BB58" s="47">
        <f t="shared" si="24"/>
        <v>1</v>
      </c>
      <c r="BC58" s="129">
        <f>+'N EERR PIEDEM'!I57</f>
        <v>0</v>
      </c>
      <c r="BD58" s="30" t="str">
        <f>IF(AND(BC4=0,BC58&gt;=0), "",BC58/BC4)</f>
        <v/>
      </c>
      <c r="BE58" s="47" t="str">
        <f>IF(AND(BC124=0,BC58&gt;=0),"",BC58/BC124)</f>
        <v/>
      </c>
      <c r="BF58" s="30">
        <f t="shared" si="25"/>
        <v>-1</v>
      </c>
      <c r="BG58" s="130">
        <f t="shared" si="30"/>
        <v>160.21922577623749</v>
      </c>
      <c r="BH58" s="30">
        <f>IF(AND(BG4=0,BG58&gt;=0), "",BG58/BG4)</f>
        <v>3.2856453458662955E-3</v>
      </c>
      <c r="BI58" s="47">
        <f>IF(AND(BG124=0,BG58&gt;=0),"",BG58/BG124)</f>
        <v>1.0406447019583091E-2</v>
      </c>
      <c r="BJ58" s="129">
        <f>+'N EERR PIEDEM'!J57</f>
        <v>0</v>
      </c>
      <c r="BK58" s="30" t="str">
        <f>IF(AND(BJ4=0,BJ58&gt;=0), "",BJ58/BJ4)</f>
        <v/>
      </c>
      <c r="BL58" s="47" t="str">
        <f>IF(AND(BJ124=0,BJ58&gt;=0),"",BJ58/BJ124)</f>
        <v/>
      </c>
      <c r="BM58" s="30" t="str">
        <f t="shared" si="9"/>
        <v/>
      </c>
      <c r="BN58" s="130">
        <f t="shared" si="31"/>
        <v>160.21922577623749</v>
      </c>
      <c r="BO58" s="30">
        <f>IF(AND(BN4=0,BN58&gt;=0), "",BN58/BN4)</f>
        <v>3.2856453458662955E-3</v>
      </c>
      <c r="BP58" s="47">
        <f>IF(AND(BN124=0,BN58&gt;=0),"",BN58/BN124)</f>
        <v>1.0406447019583091E-2</v>
      </c>
      <c r="BQ58" s="129">
        <f>+'N EERR PIEDEM'!K57</f>
        <v>0</v>
      </c>
      <c r="BR58" s="30" t="str">
        <f>IF(AND(BQ4=0,BQ58&gt;=0), "",BQ58/BQ4)</f>
        <v/>
      </c>
      <c r="BS58" s="47" t="str">
        <f>IF(AND(BQ124=0,BQ58&gt;=0),"",BQ58/BQ124)</f>
        <v/>
      </c>
      <c r="BT58" s="30" t="str">
        <f t="shared" si="10"/>
        <v/>
      </c>
      <c r="BU58" s="130">
        <f t="shared" si="32"/>
        <v>160.21922577623749</v>
      </c>
      <c r="BV58" s="30">
        <f>IF(AND(BU4=0,BU58&gt;=0), "",BU58/BU4)</f>
        <v>3.2856453458662955E-3</v>
      </c>
      <c r="BW58" s="47">
        <f>IF(AND(BU124=0,BU58&gt;=0),"",BU58/BU124)</f>
        <v>1.0406447019583091E-2</v>
      </c>
      <c r="BX58" s="131">
        <f t="shared" si="33"/>
        <v>0</v>
      </c>
      <c r="BY58" s="30" t="str">
        <f>IF(AND(BX4=0,BX58&gt;=0), "",BX58/BX4)</f>
        <v/>
      </c>
      <c r="BZ58" s="47">
        <f t="shared" si="11"/>
        <v>1</v>
      </c>
      <c r="CA58" s="129">
        <f>+'N EERR PIEDEM'!L57</f>
        <v>0</v>
      </c>
      <c r="CB58" s="30" t="str">
        <f>IF(AND(CA4=0,CA58&gt;=0), "",CA58/CA4)</f>
        <v/>
      </c>
      <c r="CC58" s="47" t="str">
        <f>IF(AND(CA124=0,CA58&gt;=0),"",CA58/CA124)</f>
        <v/>
      </c>
      <c r="CD58" s="30" t="str">
        <f t="shared" si="26"/>
        <v/>
      </c>
      <c r="CE58" s="130">
        <f t="shared" si="34"/>
        <v>160.21922577623749</v>
      </c>
      <c r="CF58" s="30">
        <f>IF(AND(CE4=0,CE58&gt;=0), "",CE58/CE4)</f>
        <v>3.2856453458662955E-3</v>
      </c>
      <c r="CG58" s="47">
        <f>IF(AND(CE124=0,CE58&gt;=0),"",CE58/CE124)</f>
        <v>1.0406447019583091E-2</v>
      </c>
      <c r="CH58" s="129">
        <f>+'N EERR PIEDEM'!M57</f>
        <v>0</v>
      </c>
      <c r="CI58" s="30" t="str">
        <f>IF(AND(CH4=0,CH58&gt;=0), "",CH58/CH4)</f>
        <v/>
      </c>
      <c r="CJ58" s="47" t="str">
        <f>IF(AND(CH124=0,CH58&gt;=0),"",CH58/CH124)</f>
        <v/>
      </c>
      <c r="CK58" s="30" t="str">
        <f t="shared" si="13"/>
        <v/>
      </c>
      <c r="CL58" s="130">
        <f t="shared" si="35"/>
        <v>160.21922577623749</v>
      </c>
      <c r="CM58" s="30">
        <f>IF(AND(CL4=0,CL58&gt;=0), "",CL58/CL4)</f>
        <v>3.2856453458662955E-3</v>
      </c>
      <c r="CN58" s="47">
        <f>IF(AND(CL124=0,CL58&gt;=0),"",CL58/CL124)</f>
        <v>1.0406447019583091E-2</v>
      </c>
      <c r="CO58" s="129">
        <f>+'N EERR PIEDEM'!N57</f>
        <v>0</v>
      </c>
      <c r="CP58" s="30" t="str">
        <f>IF(AND(CO4=0,CO58&gt;=0), "",CO58/CO4)</f>
        <v/>
      </c>
      <c r="CQ58" s="47" t="str">
        <f>IF(AND(CO124=0,CO58&gt;=0),"",CO58/CO124)</f>
        <v/>
      </c>
      <c r="CR58" s="30" t="str">
        <f t="shared" si="14"/>
        <v/>
      </c>
      <c r="CS58" s="130">
        <f t="shared" si="36"/>
        <v>160.21922577623749</v>
      </c>
      <c r="CT58" s="30">
        <f>IF(AND(CS4=0,CS58&gt;=0), "",CS58/CS4)</f>
        <v>3.2856453458662955E-3</v>
      </c>
      <c r="CU58" s="47">
        <f>IF(AND(CS124=0,CS58&gt;=0),"",CS58/CS124)</f>
        <v>1.0406447019583091E-2</v>
      </c>
      <c r="CV58" s="131">
        <f t="shared" si="37"/>
        <v>0</v>
      </c>
      <c r="CW58" s="30" t="str">
        <f>IF(AND(CV4=0,CV58&gt;=0), "",CV58/CV4)</f>
        <v/>
      </c>
      <c r="CX58" s="47">
        <f t="shared" si="15"/>
        <v>1</v>
      </c>
    </row>
    <row r="59" spans="1:102" outlineLevel="1" x14ac:dyDescent="0.3">
      <c r="A59" s="29" t="s">
        <v>21</v>
      </c>
      <c r="B59" s="129">
        <f>+'N EERR PIEDEM'!B58</f>
        <v>0</v>
      </c>
      <c r="C59" s="30" t="str">
        <f>IF(AND(B4=0,B59&gt;=0), "",B59/B4)</f>
        <v/>
      </c>
      <c r="D59" s="47" t="str">
        <f>IF(AND(B124=0,B59&gt;=0),"",B59/B124)</f>
        <v/>
      </c>
      <c r="E59" s="129">
        <f>+'N EERR PIEDEM'!C58</f>
        <v>0.29223036901257204</v>
      </c>
      <c r="F59" s="30">
        <f>IF(AND(E4=0,E59&gt;=0), "",E59/E4)</f>
        <v>5.4378969659804755E-5</v>
      </c>
      <c r="G59" s="47">
        <f>IF(AND(E124=0,E59&gt;=0),"",E59/E124)</f>
        <v>1.3741094720854833E-4</v>
      </c>
      <c r="H59" s="129">
        <f>+'N EERR PIEDEM'!D58</f>
        <v>0</v>
      </c>
      <c r="I59" s="30">
        <f>IF(AND(H4=0,H59&gt;=0), "",H59/H4)</f>
        <v>0</v>
      </c>
      <c r="J59" s="47">
        <f>IF(AND(H124=0,H59&gt;=0),"",H59/H124)</f>
        <v>0</v>
      </c>
      <c r="K59" s="30">
        <f t="shared" si="19"/>
        <v>-1</v>
      </c>
      <c r="L59" s="130">
        <f t="shared" si="38"/>
        <v>0.29223036901257204</v>
      </c>
      <c r="M59" s="30">
        <f>IF(AND(L4=0,L59&gt;=0), "",L59/L4)</f>
        <v>2.0547327872798381E-5</v>
      </c>
      <c r="N59" s="47">
        <f>IF(AND(L124=0,L59&gt;=0),"",L59/L124)</f>
        <v>6.6185571749787601E-5</v>
      </c>
      <c r="O59" s="129">
        <f>+'N EERR PIEDEM'!E58</f>
        <v>0</v>
      </c>
      <c r="P59" s="30">
        <f>IF(AND(O4=0,O59&gt;=0), "",O59/O4)</f>
        <v>0</v>
      </c>
      <c r="Q59" s="47">
        <f>IF(AND(O124=0,O59&gt;=0),"",O59/O124)</f>
        <v>0</v>
      </c>
      <c r="R59" s="30" t="str">
        <f t="shared" si="20"/>
        <v/>
      </c>
      <c r="S59" s="130">
        <f t="shared" si="39"/>
        <v>0.29223036901257204</v>
      </c>
      <c r="T59" s="30">
        <f>IF(AND(S4=0,S59&gt;=0), "",S59/S4)</f>
        <v>1.3376112010855398E-5</v>
      </c>
      <c r="U59" s="47">
        <f>IF(AND(S124=0,S59&gt;=0),"",S59/S124)</f>
        <v>4.1100957397551411E-5</v>
      </c>
      <c r="V59" s="131"/>
      <c r="W59" s="30" t="str">
        <f>IF(AND(V4=0,V59&gt;=0), "",V59/V4)</f>
        <v/>
      </c>
      <c r="X59" s="47">
        <f t="shared" si="21"/>
        <v>1</v>
      </c>
      <c r="Y59" s="129">
        <f>+'N EERR PIEDEM'!F58</f>
        <v>0.96515500194628256</v>
      </c>
      <c r="Z59" s="30">
        <f>IF(AND(Y4=0,Y59&gt;=0), "",Y59/Y4)</f>
        <v>1.2935557379447309E-4</v>
      </c>
      <c r="AA59" s="47">
        <f>IF(AND(Y124=0,Y59&gt;=0),"",Y59/Y124)</f>
        <v>3.5417499685023242E-4</v>
      </c>
      <c r="AB59" s="30">
        <f t="shared" si="22"/>
        <v>1</v>
      </c>
      <c r="AC59" s="130">
        <f t="shared" si="27"/>
        <v>1.2573853709588545</v>
      </c>
      <c r="AD59" s="30">
        <f>IF(AND(AC4=0,AC59&gt;=0), "",AC59/AC4)</f>
        <v>4.290182020894805E-5</v>
      </c>
      <c r="AE59" s="47">
        <f>IF(AND(AC124=0,AC59&gt;=0),"",AC59/AC124)</f>
        <v>1.2784618667641164E-4</v>
      </c>
      <c r="AF59" s="129">
        <f>+'N EERR PIEDEM'!G58</f>
        <v>0</v>
      </c>
      <c r="AG59" s="30">
        <f>IF(AND(AF4=0,AF59&gt;=0), "",AF59/AF4)</f>
        <v>0</v>
      </c>
      <c r="AH59" s="47">
        <f>IF(AND(AF124=0,AF59&gt;=0),"",AF59/AF124)</f>
        <v>0</v>
      </c>
      <c r="AI59" s="30">
        <f t="shared" si="4"/>
        <v>-1</v>
      </c>
      <c r="AJ59" s="130">
        <f t="shared" si="16"/>
        <v>1.2573853709588545</v>
      </c>
      <c r="AK59" s="30">
        <f>IF(AND(AJ4=0,AJ59&gt;=0), "",AJ59/AJ4)</f>
        <v>3.2860426609710774E-5</v>
      </c>
      <c r="AL59" s="47">
        <f>IF(AND(AJ124=0,AJ59&gt;=0),"",AJ59/AJ124)</f>
        <v>1.0099768872622167E-4</v>
      </c>
      <c r="AM59" s="129">
        <f>+'N EERR PIEDEM'!H58</f>
        <v>5.1588770639224322</v>
      </c>
      <c r="AN59" s="30">
        <f>IF(AND(AM4=0,AM59&gt;=0), "",AM59/AM4)</f>
        <v>4.9136982905302303E-4</v>
      </c>
      <c r="AO59" s="47">
        <f>IF(AND(AM124=0,AM59&gt;=0),"",AM59/AM124)</f>
        <v>1.7508458257026094E-3</v>
      </c>
      <c r="AP59" s="30">
        <f t="shared" si="5"/>
        <v>1</v>
      </c>
      <c r="AQ59" s="130">
        <f t="shared" si="17"/>
        <v>6.4162624348812862</v>
      </c>
      <c r="AR59" s="30">
        <f>IF(AND(AQ4=0,AQ59&gt;=0), "",AQ59/AQ4)</f>
        <v>1.3157948245528909E-4</v>
      </c>
      <c r="AS59" s="47">
        <f>IF(AND(AQ124=0,AQ59&gt;=0),"",AQ59/AQ124)</f>
        <v>4.1674458710457831E-4</v>
      </c>
      <c r="AT59" s="131">
        <f t="shared" si="28"/>
        <v>0</v>
      </c>
      <c r="AU59" s="30" t="str">
        <f>IF(AND(AT4=0,AT59&gt;=0), "",AT59/AT4)</f>
        <v/>
      </c>
      <c r="AV59" s="47">
        <f t="shared" si="23"/>
        <v>1</v>
      </c>
      <c r="AW59" s="131">
        <f t="shared" si="40"/>
        <v>1.0693770724802143</v>
      </c>
      <c r="AX59" s="30">
        <f>IF(AND(AW4=0,AW59&gt;=0), "",AW59/AW4)</f>
        <v>1.3157948245528907E-4</v>
      </c>
      <c r="AY59" s="47">
        <f>IF(AND(AW124=0,AW59&gt;=0),"",AW59/AW124)</f>
        <v>4.1674458710457837E-4</v>
      </c>
      <c r="AZ59" s="131">
        <f t="shared" si="29"/>
        <v>0</v>
      </c>
      <c r="BA59" s="30" t="str">
        <f>IF(AND(AZ4=0,AZ59&gt;=0), "",AZ59/AZ4)</f>
        <v/>
      </c>
      <c r="BB59" s="47">
        <f t="shared" si="24"/>
        <v>1</v>
      </c>
      <c r="BC59" s="129">
        <f>+'N EERR PIEDEM'!I58</f>
        <v>0</v>
      </c>
      <c r="BD59" s="30" t="str">
        <f>IF(AND(BC4=0,BC59&gt;=0), "",BC59/BC4)</f>
        <v/>
      </c>
      <c r="BE59" s="47" t="str">
        <f>IF(AND(BC124=0,BC59&gt;=0),"",BC59/BC124)</f>
        <v/>
      </c>
      <c r="BF59" s="30">
        <f t="shared" si="25"/>
        <v>-1</v>
      </c>
      <c r="BG59" s="130">
        <f t="shared" si="30"/>
        <v>6.4162624348812862</v>
      </c>
      <c r="BH59" s="30">
        <f>IF(AND(BG4=0,BG59&gt;=0), "",BG59/BG4)</f>
        <v>1.3157948245528909E-4</v>
      </c>
      <c r="BI59" s="47">
        <f>IF(AND(BG124=0,BG59&gt;=0),"",BG59/BG124)</f>
        <v>4.1674458710457831E-4</v>
      </c>
      <c r="BJ59" s="129">
        <f>+'N EERR PIEDEM'!J58</f>
        <v>0</v>
      </c>
      <c r="BK59" s="30" t="str">
        <f>IF(AND(BJ4=0,BJ59&gt;=0), "",BJ59/BJ4)</f>
        <v/>
      </c>
      <c r="BL59" s="47" t="str">
        <f>IF(AND(BJ124=0,BJ59&gt;=0),"",BJ59/BJ124)</f>
        <v/>
      </c>
      <c r="BM59" s="30" t="str">
        <f t="shared" si="9"/>
        <v/>
      </c>
      <c r="BN59" s="130">
        <f t="shared" si="31"/>
        <v>6.4162624348812862</v>
      </c>
      <c r="BO59" s="30">
        <f>IF(AND(BN4=0,BN59&gt;=0), "",BN59/BN4)</f>
        <v>1.3157948245528909E-4</v>
      </c>
      <c r="BP59" s="47">
        <f>IF(AND(BN124=0,BN59&gt;=0),"",BN59/BN124)</f>
        <v>4.1674458710457831E-4</v>
      </c>
      <c r="BQ59" s="129">
        <f>+'N EERR PIEDEM'!K58</f>
        <v>0</v>
      </c>
      <c r="BR59" s="30" t="str">
        <f>IF(AND(BQ4=0,BQ59&gt;=0), "",BQ59/BQ4)</f>
        <v/>
      </c>
      <c r="BS59" s="47" t="str">
        <f>IF(AND(BQ124=0,BQ59&gt;=0),"",BQ59/BQ124)</f>
        <v/>
      </c>
      <c r="BT59" s="30" t="str">
        <f t="shared" si="10"/>
        <v/>
      </c>
      <c r="BU59" s="130">
        <f t="shared" si="32"/>
        <v>6.4162624348812862</v>
      </c>
      <c r="BV59" s="30">
        <f>IF(AND(BU4=0,BU59&gt;=0), "",BU59/BU4)</f>
        <v>1.3157948245528909E-4</v>
      </c>
      <c r="BW59" s="47">
        <f>IF(AND(BU124=0,BU59&gt;=0),"",BU59/BU124)</f>
        <v>4.1674458710457831E-4</v>
      </c>
      <c r="BX59" s="131">
        <f t="shared" si="33"/>
        <v>0</v>
      </c>
      <c r="BY59" s="30" t="str">
        <f>IF(AND(BX4=0,BX59&gt;=0), "",BX59/BX4)</f>
        <v/>
      </c>
      <c r="BZ59" s="47">
        <f t="shared" si="11"/>
        <v>1</v>
      </c>
      <c r="CA59" s="129">
        <f>+'N EERR PIEDEM'!L58</f>
        <v>0</v>
      </c>
      <c r="CB59" s="30" t="str">
        <f>IF(AND(CA4=0,CA59&gt;=0), "",CA59/CA4)</f>
        <v/>
      </c>
      <c r="CC59" s="47" t="str">
        <f>IF(AND(CA124=0,CA59&gt;=0),"",CA59/CA124)</f>
        <v/>
      </c>
      <c r="CD59" s="30" t="str">
        <f t="shared" si="26"/>
        <v/>
      </c>
      <c r="CE59" s="130">
        <f t="shared" si="34"/>
        <v>6.4162624348812862</v>
      </c>
      <c r="CF59" s="30">
        <f>IF(AND(CE4=0,CE59&gt;=0), "",CE59/CE4)</f>
        <v>1.3157948245528909E-4</v>
      </c>
      <c r="CG59" s="47">
        <f>IF(AND(CE124=0,CE59&gt;=0),"",CE59/CE124)</f>
        <v>4.1674458710457831E-4</v>
      </c>
      <c r="CH59" s="129">
        <f>+'N EERR PIEDEM'!M58</f>
        <v>0</v>
      </c>
      <c r="CI59" s="30" t="str">
        <f>IF(AND(CH4=0,CH59&gt;=0), "",CH59/CH4)</f>
        <v/>
      </c>
      <c r="CJ59" s="47" t="str">
        <f>IF(AND(CH124=0,CH59&gt;=0),"",CH59/CH124)</f>
        <v/>
      </c>
      <c r="CK59" s="30" t="str">
        <f t="shared" si="13"/>
        <v/>
      </c>
      <c r="CL59" s="130">
        <f t="shared" si="35"/>
        <v>6.4162624348812862</v>
      </c>
      <c r="CM59" s="30">
        <f>IF(AND(CL4=0,CL59&gt;=0), "",CL59/CL4)</f>
        <v>1.3157948245528909E-4</v>
      </c>
      <c r="CN59" s="47">
        <f>IF(AND(CL124=0,CL59&gt;=0),"",CL59/CL124)</f>
        <v>4.1674458710457831E-4</v>
      </c>
      <c r="CO59" s="129">
        <f>+'N EERR PIEDEM'!N58</f>
        <v>0</v>
      </c>
      <c r="CP59" s="30" t="str">
        <f>IF(AND(CO4=0,CO59&gt;=0), "",CO59/CO4)</f>
        <v/>
      </c>
      <c r="CQ59" s="47" t="str">
        <f>IF(AND(CO124=0,CO59&gt;=0),"",CO59/CO124)</f>
        <v/>
      </c>
      <c r="CR59" s="30" t="str">
        <f t="shared" si="14"/>
        <v/>
      </c>
      <c r="CS59" s="130">
        <f t="shared" si="36"/>
        <v>6.4162624348812862</v>
      </c>
      <c r="CT59" s="30">
        <f>IF(AND(CS4=0,CS59&gt;=0), "",CS59/CS4)</f>
        <v>1.3157948245528909E-4</v>
      </c>
      <c r="CU59" s="47">
        <f>IF(AND(CS124=0,CS59&gt;=0),"",CS59/CS124)</f>
        <v>4.1674458710457831E-4</v>
      </c>
      <c r="CV59" s="131">
        <f t="shared" si="37"/>
        <v>0</v>
      </c>
      <c r="CW59" s="30" t="str">
        <f>IF(AND(CV4=0,CV59&gt;=0), "",CV59/CV4)</f>
        <v/>
      </c>
      <c r="CX59" s="47">
        <f t="shared" si="15"/>
        <v>1</v>
      </c>
    </row>
    <row r="60" spans="1:102" outlineLevel="1" x14ac:dyDescent="0.3">
      <c r="A60" s="29" t="s">
        <v>0</v>
      </c>
      <c r="B60" s="129">
        <f>+'N EERR PIEDEM'!B59+'N EERR PIEDEM'!B60+'N EERR PIEDEM'!B61+'N EERR PIEDEM'!B62+'N EERR PIEDEM'!B63</f>
        <v>0</v>
      </c>
      <c r="C60" s="30" t="str">
        <f>IF(AND(B4=0,B60&gt;=0), "",B60/B4)</f>
        <v/>
      </c>
      <c r="D60" s="47" t="str">
        <f>IF(AND(B124=0,B60&gt;=0),"",B60/B124)</f>
        <v/>
      </c>
      <c r="E60" s="129">
        <f>+'N EERR PIEDEM'!C59+'N EERR PIEDEM'!C60+'N EERR PIEDEM'!C61+'N EERR PIEDEM'!C62+'N EERR PIEDEM'!C63</f>
        <v>9.3265011386991077</v>
      </c>
      <c r="F60" s="30">
        <f>IF(AND(E4=0,E60&gt;=0), "",E60/E4)</f>
        <v>1.7354990316958965E-3</v>
      </c>
      <c r="G60" s="47">
        <f>IF(AND(E124=0,E60&gt;=0),"",E60/E124)</f>
        <v>4.3854557619749475E-3</v>
      </c>
      <c r="H60" s="129">
        <f>+'N EERR PIEDEM'!D59+'N EERR PIEDEM'!D60+'N EERR PIEDEM'!D61+'N EERR PIEDEM'!D62+'N EERR PIEDEM'!D63</f>
        <v>0</v>
      </c>
      <c r="I60" s="30">
        <f>IF(AND(H4=0,H60&gt;=0), "",H60/H4)</f>
        <v>0</v>
      </c>
      <c r="J60" s="47">
        <f>IF(AND(H124=0,H60&gt;=0),"",H60/H124)</f>
        <v>0</v>
      </c>
      <c r="K60" s="30">
        <f t="shared" si="19"/>
        <v>-1</v>
      </c>
      <c r="L60" s="130">
        <f t="shared" si="38"/>
        <v>9.3265011386991077</v>
      </c>
      <c r="M60" s="30">
        <f>IF(AND(L4=0,L60&gt;=0), "",L60/L4)</f>
        <v>6.5576578317441648E-4</v>
      </c>
      <c r="N60" s="47">
        <f>IF(AND(L124=0,L60&gt;=0),"",L60/L124)</f>
        <v>2.1123054813761998E-3</v>
      </c>
      <c r="O60" s="129">
        <f>+'N EERR PIEDEM'!E59+'N EERR PIEDEM'!E60+'N EERR PIEDEM'!E61+'N EERR PIEDEM'!E62+'N EERR PIEDEM'!E63</f>
        <v>0</v>
      </c>
      <c r="P60" s="30">
        <f>IF(AND(O4=0,O60&gt;=0), "",O60/O4)</f>
        <v>0</v>
      </c>
      <c r="Q60" s="47">
        <f>IF(AND(O124=0,O60&gt;=0),"",O60/O124)</f>
        <v>0</v>
      </c>
      <c r="R60" s="30" t="str">
        <f t="shared" si="20"/>
        <v/>
      </c>
      <c r="S60" s="130">
        <f t="shared" si="39"/>
        <v>9.3265011386991077</v>
      </c>
      <c r="T60" s="30">
        <f>IF(AND(S4=0,S60&gt;=0), "",S60/S4)</f>
        <v>4.2689719183581056E-4</v>
      </c>
      <c r="U60" s="47">
        <f>IF(AND(S124=0,S60&gt;=0),"",S60/S124)</f>
        <v>1.3117326829005769E-3</v>
      </c>
      <c r="V60" s="131"/>
      <c r="W60" s="30" t="str">
        <f>IF(AND(V4=0,V60&gt;=0), "",V60/V4)</f>
        <v/>
      </c>
      <c r="X60" s="47">
        <f t="shared" si="21"/>
        <v>1</v>
      </c>
      <c r="Y60" s="129">
        <f>+'N EERR PIEDEM'!F59+'N EERR PIEDEM'!F60+'N EERR PIEDEM'!F61+'N EERR PIEDEM'!F62+'N EERR PIEDEM'!F63</f>
        <v>102.41117571039314</v>
      </c>
      <c r="Z60" s="30">
        <f>IF(AND(Y4=0,Y60&gt;=0), "",Y60/Y4)</f>
        <v>1.3725729411618197E-2</v>
      </c>
      <c r="AA60" s="47">
        <f>IF(AND(Y124=0,Y60&gt;=0),"",Y60/Y124)</f>
        <v>3.7580987262682025E-2</v>
      </c>
      <c r="AB60" s="30">
        <f t="shared" si="22"/>
        <v>1</v>
      </c>
      <c r="AC60" s="130">
        <f t="shared" si="27"/>
        <v>111.73767684909225</v>
      </c>
      <c r="AD60" s="30">
        <f>IF(AND(AC4=0,AC60&gt;=0), "",AC60/AC4)</f>
        <v>3.8124745471546915E-3</v>
      </c>
      <c r="AE60" s="47">
        <f>IF(AND(AC124=0,AC60&gt;=0),"",AC60/AC124)</f>
        <v>1.1361064175849287E-2</v>
      </c>
      <c r="AF60" s="129">
        <f>+'N EERR PIEDEM'!G59+'N EERR PIEDEM'!G60+'N EERR PIEDEM'!G61+'N EERR PIEDEM'!G62+'N EERR PIEDEM'!G63</f>
        <v>0</v>
      </c>
      <c r="AG60" s="30">
        <f>IF(AND(AF4=0,AF60&gt;=0), "",AF60/AF4)</f>
        <v>0</v>
      </c>
      <c r="AH60" s="47">
        <f>IF(AND(AF124=0,AF60&gt;=0),"",AF60/AF124)</f>
        <v>0</v>
      </c>
      <c r="AI60" s="30">
        <f t="shared" si="4"/>
        <v>-1</v>
      </c>
      <c r="AJ60" s="130">
        <f t="shared" si="16"/>
        <v>111.73767684909225</v>
      </c>
      <c r="AK60" s="30">
        <f>IF(AND(AJ4=0,AJ60&gt;=0), "",AJ60/AJ4)</f>
        <v>2.9201450998584308E-3</v>
      </c>
      <c r="AL60" s="47">
        <f>IF(AND(AJ124=0,AJ60&gt;=0),"",AJ60/AJ124)</f>
        <v>8.9751697180872093E-3</v>
      </c>
      <c r="AM60" s="129">
        <f>+'N EERR PIEDEM'!H59+'N EERR PIEDEM'!H60+'N EERR PIEDEM'!H61+'N EERR PIEDEM'!H62+'N EERR PIEDEM'!H63</f>
        <v>62.933523441831518</v>
      </c>
      <c r="AN60" s="30">
        <f>IF(AND(AM4=0,AM60&gt;=0), "",AM60/AM4)</f>
        <v>5.9942569423829424E-3</v>
      </c>
      <c r="AO60" s="47">
        <f>IF(AND(AM124=0,AM60&gt;=0),"",AM60/AM124)</f>
        <v>2.1358697920029514E-2</v>
      </c>
      <c r="AP60" s="30">
        <f t="shared" si="5"/>
        <v>1</v>
      </c>
      <c r="AQ60" s="130">
        <f t="shared" si="17"/>
        <v>174.67120029092376</v>
      </c>
      <c r="AR60" s="30">
        <f>IF(AND(AQ4=0,AQ60&gt;=0), "",AQ60/AQ4)</f>
        <v>3.5820146646712283E-3</v>
      </c>
      <c r="AS60" s="47">
        <f>IF(AND(AQ124=0,AQ60&gt;=0),"",AQ60/AQ124)</f>
        <v>1.134512155372101E-2</v>
      </c>
      <c r="AT60" s="131">
        <f t="shared" si="28"/>
        <v>0</v>
      </c>
      <c r="AU60" s="30" t="str">
        <f>IF(AND(AT4=0,AT60&gt;=0), "",AT60/AT4)</f>
        <v/>
      </c>
      <c r="AV60" s="47">
        <f t="shared" si="23"/>
        <v>1</v>
      </c>
      <c r="AW60" s="131">
        <f t="shared" si="40"/>
        <v>29.111866715153962</v>
      </c>
      <c r="AX60" s="30">
        <f>IF(AND(AW4=0,AW60&gt;=0), "",AW60/AW4)</f>
        <v>3.5820146646712283E-3</v>
      </c>
      <c r="AY60" s="47">
        <f>IF(AND(AW124=0,AW60&gt;=0),"",AW60/AW124)</f>
        <v>1.1345121553721011E-2</v>
      </c>
      <c r="AZ60" s="131">
        <f t="shared" si="29"/>
        <v>0</v>
      </c>
      <c r="BA60" s="30" t="str">
        <f>IF(AND(AZ4=0,AZ60&gt;=0), "",AZ60/AZ4)</f>
        <v/>
      </c>
      <c r="BB60" s="47">
        <f t="shared" si="24"/>
        <v>1</v>
      </c>
      <c r="BC60" s="129">
        <f>+'N EERR PIEDEM'!I59+'N EERR PIEDEM'!I60+'N EERR PIEDEM'!I61+'N EERR PIEDEM'!I62+'N EERR PIEDEM'!I63</f>
        <v>0</v>
      </c>
      <c r="BD60" s="30" t="str">
        <f>IF(AND(BC4=0,BC60&gt;=0), "",BC60/BC4)</f>
        <v/>
      </c>
      <c r="BE60" s="47" t="str">
        <f>IF(AND(BC124=0,BC60&gt;=0),"",BC60/BC124)</f>
        <v/>
      </c>
      <c r="BF60" s="30">
        <f t="shared" si="25"/>
        <v>-1</v>
      </c>
      <c r="BG60" s="130">
        <f t="shared" si="30"/>
        <v>174.67120029092376</v>
      </c>
      <c r="BH60" s="30">
        <f>IF(AND(BG4=0,BG60&gt;=0), "",BG60/BG4)</f>
        <v>3.5820146646712283E-3</v>
      </c>
      <c r="BI60" s="47">
        <f>IF(AND(BG124=0,BG60&gt;=0),"",BG60/BG124)</f>
        <v>1.134512155372101E-2</v>
      </c>
      <c r="BJ60" s="129">
        <f>+'N EERR PIEDEM'!J59+'N EERR PIEDEM'!J60+'N EERR PIEDEM'!J61+'N EERR PIEDEM'!J62+'N EERR PIEDEM'!J63</f>
        <v>0</v>
      </c>
      <c r="BK60" s="30" t="str">
        <f>IF(AND(BJ4=0,BJ60&gt;=0), "",BJ60/BJ4)</f>
        <v/>
      </c>
      <c r="BL60" s="47" t="str">
        <f>IF(AND(BJ124=0,BJ60&gt;=0),"",BJ60/BJ124)</f>
        <v/>
      </c>
      <c r="BM60" s="30" t="str">
        <f t="shared" si="9"/>
        <v/>
      </c>
      <c r="BN60" s="130">
        <f t="shared" si="31"/>
        <v>174.67120029092376</v>
      </c>
      <c r="BO60" s="30">
        <f>IF(AND(BN4=0,BN60&gt;=0), "",BN60/BN4)</f>
        <v>3.5820146646712283E-3</v>
      </c>
      <c r="BP60" s="47">
        <f>IF(AND(BN124=0,BN60&gt;=0),"",BN60/BN124)</f>
        <v>1.134512155372101E-2</v>
      </c>
      <c r="BQ60" s="129">
        <f>+'N EERR PIEDEM'!K59+'N EERR PIEDEM'!K60+'N EERR PIEDEM'!K61+'N EERR PIEDEM'!K62+'N EERR PIEDEM'!K63</f>
        <v>0</v>
      </c>
      <c r="BR60" s="30" t="str">
        <f>IF(AND(BQ4=0,BQ60&gt;=0), "",BQ60/BQ4)</f>
        <v/>
      </c>
      <c r="BS60" s="47" t="str">
        <f>IF(AND(BQ124=0,BQ60&gt;=0),"",BQ60/BQ124)</f>
        <v/>
      </c>
      <c r="BT60" s="30" t="str">
        <f t="shared" si="10"/>
        <v/>
      </c>
      <c r="BU60" s="130">
        <f t="shared" si="32"/>
        <v>174.67120029092376</v>
      </c>
      <c r="BV60" s="30">
        <f>IF(AND(BU4=0,BU60&gt;=0), "",BU60/BU4)</f>
        <v>3.5820146646712283E-3</v>
      </c>
      <c r="BW60" s="47">
        <f>IF(AND(BU124=0,BU60&gt;=0),"",BU60/BU124)</f>
        <v>1.134512155372101E-2</v>
      </c>
      <c r="BX60" s="131">
        <f t="shared" si="33"/>
        <v>0</v>
      </c>
      <c r="BY60" s="30" t="str">
        <f>IF(AND(BX4=0,BX60&gt;=0), "",BX60/BX4)</f>
        <v/>
      </c>
      <c r="BZ60" s="47">
        <f t="shared" si="11"/>
        <v>1</v>
      </c>
      <c r="CA60" s="129">
        <f>+'N EERR PIEDEM'!L59+'N EERR PIEDEM'!L60+'N EERR PIEDEM'!L61+'N EERR PIEDEM'!L62+'N EERR PIEDEM'!L63</f>
        <v>0</v>
      </c>
      <c r="CB60" s="30" t="str">
        <f>IF(AND(CA4=0,CA60&gt;=0), "",CA60/CA4)</f>
        <v/>
      </c>
      <c r="CC60" s="47" t="str">
        <f>IF(AND(CA124=0,CA60&gt;=0),"",CA60/CA124)</f>
        <v/>
      </c>
      <c r="CD60" s="30" t="str">
        <f t="shared" si="26"/>
        <v/>
      </c>
      <c r="CE60" s="130">
        <f t="shared" si="34"/>
        <v>174.67120029092376</v>
      </c>
      <c r="CF60" s="30">
        <f>IF(AND(CE4=0,CE60&gt;=0), "",CE60/CE4)</f>
        <v>3.5820146646712283E-3</v>
      </c>
      <c r="CG60" s="47">
        <f>IF(AND(CE124=0,CE60&gt;=0),"",CE60/CE124)</f>
        <v>1.134512155372101E-2</v>
      </c>
      <c r="CH60" s="129">
        <f>+'N EERR PIEDEM'!M59+'N EERR PIEDEM'!M60+'N EERR PIEDEM'!M61+'N EERR PIEDEM'!M62+'N EERR PIEDEM'!M63</f>
        <v>0</v>
      </c>
      <c r="CI60" s="30" t="str">
        <f>IF(AND(CH4=0,CH60&gt;=0), "",CH60/CH4)</f>
        <v/>
      </c>
      <c r="CJ60" s="47" t="str">
        <f>IF(AND(CH124=0,CH60&gt;=0),"",CH60/CH124)</f>
        <v/>
      </c>
      <c r="CK60" s="30" t="str">
        <f t="shared" si="13"/>
        <v/>
      </c>
      <c r="CL60" s="130">
        <f t="shared" si="35"/>
        <v>174.67120029092376</v>
      </c>
      <c r="CM60" s="30">
        <f>IF(AND(CL4=0,CL60&gt;=0), "",CL60/CL4)</f>
        <v>3.5820146646712283E-3</v>
      </c>
      <c r="CN60" s="47">
        <f>IF(AND(CL124=0,CL60&gt;=0),"",CL60/CL124)</f>
        <v>1.134512155372101E-2</v>
      </c>
      <c r="CO60" s="129">
        <f>+'N EERR PIEDEM'!N59+'N EERR PIEDEM'!N60+'N EERR PIEDEM'!N61+'N EERR PIEDEM'!N62+'N EERR PIEDEM'!N63</f>
        <v>0</v>
      </c>
      <c r="CP60" s="30" t="str">
        <f>IF(AND(CO4=0,CO60&gt;=0), "",CO60/CO4)</f>
        <v/>
      </c>
      <c r="CQ60" s="47" t="str">
        <f>IF(AND(CO124=0,CO60&gt;=0),"",CO60/CO124)</f>
        <v/>
      </c>
      <c r="CR60" s="30" t="str">
        <f t="shared" si="14"/>
        <v/>
      </c>
      <c r="CS60" s="130">
        <f t="shared" si="36"/>
        <v>174.67120029092376</v>
      </c>
      <c r="CT60" s="30">
        <f>IF(AND(CS4=0,CS60&gt;=0), "",CS60/CS4)</f>
        <v>3.5820146646712283E-3</v>
      </c>
      <c r="CU60" s="47">
        <f>IF(AND(CS124=0,CS60&gt;=0),"",CS60/CS124)</f>
        <v>1.134512155372101E-2</v>
      </c>
      <c r="CV60" s="131">
        <f t="shared" si="37"/>
        <v>0</v>
      </c>
      <c r="CW60" s="30" t="str">
        <f>IF(AND(CV4=0,CV60&gt;=0), "",CV60/CV4)</f>
        <v/>
      </c>
      <c r="CX60" s="47">
        <f t="shared" si="15"/>
        <v>1</v>
      </c>
    </row>
    <row r="61" spans="1:102" outlineLevel="1" x14ac:dyDescent="0.3">
      <c r="A61" s="29" t="s">
        <v>22</v>
      </c>
      <c r="B61" s="129">
        <f>+'N EERR PIEDEM'!B64+'N EERR PIEDEM'!B65+'N EERR PIEDEM'!B66+'N EERR PIEDEM'!B67+'N EERR PIEDEM'!B68</f>
        <v>0</v>
      </c>
      <c r="C61" s="30" t="str">
        <f>IF(AND(B4=0,B61&gt;=0), "",B61/B4)</f>
        <v/>
      </c>
      <c r="D61" s="47" t="str">
        <f>IF(AND(B124=0,B61&gt;=0),"",B61/B124)</f>
        <v/>
      </c>
      <c r="E61" s="129">
        <f>+'N EERR PIEDEM'!C64+'N EERR PIEDEM'!C65+'N EERR PIEDEM'!C66+'N EERR PIEDEM'!C67+'N EERR PIEDEM'!C68</f>
        <v>0</v>
      </c>
      <c r="F61" s="30">
        <f>IF(AND(E4=0,E61&gt;=0), "",E61/E4)</f>
        <v>0</v>
      </c>
      <c r="G61" s="47">
        <f>IF(AND(E124=0,E61&gt;=0),"",E61/E124)</f>
        <v>0</v>
      </c>
      <c r="H61" s="129">
        <f>+'N EERR PIEDEM'!D64+'N EERR PIEDEM'!D65+'N EERR PIEDEM'!D66+'N EERR PIEDEM'!D67+'N EERR PIEDEM'!D68</f>
        <v>0</v>
      </c>
      <c r="I61" s="30">
        <f>IF(AND(H4=0,H61&gt;=0), "",H61/H4)</f>
        <v>0</v>
      </c>
      <c r="J61" s="47">
        <f>IF(AND(H124=0,H61&gt;=0),"",H61/H124)</f>
        <v>0</v>
      </c>
      <c r="K61" s="30" t="str">
        <f t="shared" si="19"/>
        <v/>
      </c>
      <c r="L61" s="130">
        <f t="shared" si="38"/>
        <v>0</v>
      </c>
      <c r="M61" s="30">
        <f>IF(AND(L4=0,L61&gt;=0), "",L61/L4)</f>
        <v>0</v>
      </c>
      <c r="N61" s="47">
        <f>IF(AND(L124=0,L61&gt;=0),"",L61/L124)</f>
        <v>0</v>
      </c>
      <c r="O61" s="129">
        <f>+'N EERR PIEDEM'!E64+'N EERR PIEDEM'!E65+'N EERR PIEDEM'!E66+'N EERR PIEDEM'!E67+'N EERR PIEDEM'!E68</f>
        <v>0</v>
      </c>
      <c r="P61" s="30">
        <f>IF(AND(O4=0,O61&gt;=0), "",O61/O4)</f>
        <v>0</v>
      </c>
      <c r="Q61" s="47">
        <f>IF(AND(O124=0,O61&gt;=0),"",O61/O124)</f>
        <v>0</v>
      </c>
      <c r="R61" s="30" t="str">
        <f t="shared" si="20"/>
        <v/>
      </c>
      <c r="S61" s="130">
        <f t="shared" si="39"/>
        <v>0</v>
      </c>
      <c r="T61" s="30">
        <f>IF(AND(S4=0,S61&gt;=0), "",S61/S4)</f>
        <v>0</v>
      </c>
      <c r="U61" s="47">
        <f>IF(AND(S124=0,S61&gt;=0),"",S61/S124)</f>
        <v>0</v>
      </c>
      <c r="V61" s="131"/>
      <c r="W61" s="30" t="str">
        <f>IF(AND(V4=0,V61&gt;=0), "",V61/V4)</f>
        <v/>
      </c>
      <c r="X61" s="47" t="str">
        <f t="shared" si="21"/>
        <v/>
      </c>
      <c r="Y61" s="129">
        <f>+'N EERR PIEDEM'!F64+'N EERR PIEDEM'!F65+'N EERR PIEDEM'!F66+'N EERR PIEDEM'!F67+'N EERR PIEDEM'!F68</f>
        <v>0</v>
      </c>
      <c r="Z61" s="30">
        <f>IF(AND(Y4=0,Y61&gt;=0), "",Y61/Y4)</f>
        <v>0</v>
      </c>
      <c r="AA61" s="47">
        <f>IF(AND(Y124=0,Y61&gt;=0),"",Y61/Y124)</f>
        <v>0</v>
      </c>
      <c r="AB61" s="30" t="str">
        <f t="shared" si="22"/>
        <v/>
      </c>
      <c r="AC61" s="130">
        <f t="shared" si="27"/>
        <v>0</v>
      </c>
      <c r="AD61" s="30">
        <f>IF(AND(AC4=0,AC61&gt;=0), "",AC61/AC4)</f>
        <v>0</v>
      </c>
      <c r="AE61" s="47">
        <f>IF(AND(AC124=0,AC61&gt;=0),"",AC61/AC124)</f>
        <v>0</v>
      </c>
      <c r="AF61" s="129">
        <f>+'N EERR PIEDEM'!G64+'N EERR PIEDEM'!G65+'N EERR PIEDEM'!G66+'N EERR PIEDEM'!G67+'N EERR PIEDEM'!G68</f>
        <v>0</v>
      </c>
      <c r="AG61" s="30">
        <f>IF(AND(AF4=0,AF61&gt;=0), "",AF61/AF4)</f>
        <v>0</v>
      </c>
      <c r="AH61" s="47">
        <f>IF(AND(AF124=0,AF61&gt;=0),"",AF61/AF124)</f>
        <v>0</v>
      </c>
      <c r="AI61" s="30" t="str">
        <f t="shared" si="4"/>
        <v/>
      </c>
      <c r="AJ61" s="130">
        <f t="shared" si="16"/>
        <v>0</v>
      </c>
      <c r="AK61" s="30">
        <f>IF(AND(AJ4=0,AJ61&gt;=0), "",AJ61/AJ4)</f>
        <v>0</v>
      </c>
      <c r="AL61" s="47">
        <f>IF(AND(AJ124=0,AJ61&gt;=0),"",AJ61/AJ124)</f>
        <v>0</v>
      </c>
      <c r="AM61" s="129">
        <f>+'N EERR PIEDEM'!H64+'N EERR PIEDEM'!H65+'N EERR PIEDEM'!H66+'N EERR PIEDEM'!H67+'N EERR PIEDEM'!H68</f>
        <v>0</v>
      </c>
      <c r="AN61" s="30">
        <f>IF(AND(AM4=0,AM61&gt;=0), "",AM61/AM4)</f>
        <v>0</v>
      </c>
      <c r="AO61" s="47">
        <f>IF(AND(AM124=0,AM61&gt;=0),"",AM61/AM124)</f>
        <v>0</v>
      </c>
      <c r="AP61" s="30" t="str">
        <f t="shared" si="5"/>
        <v/>
      </c>
      <c r="AQ61" s="130">
        <f t="shared" si="17"/>
        <v>0</v>
      </c>
      <c r="AR61" s="30">
        <f>IF(AND(AQ4=0,AQ61&gt;=0), "",AQ61/AQ4)</f>
        <v>0</v>
      </c>
      <c r="AS61" s="47">
        <f>IF(AND(AQ124=0,AQ61&gt;=0),"",AQ61/AQ124)</f>
        <v>0</v>
      </c>
      <c r="AT61" s="131">
        <f t="shared" si="28"/>
        <v>0</v>
      </c>
      <c r="AU61" s="30" t="str">
        <f>IF(AND(AT4=0,AT61&gt;=0), "",AT61/AT4)</f>
        <v/>
      </c>
      <c r="AV61" s="47" t="str">
        <f t="shared" si="23"/>
        <v/>
      </c>
      <c r="AW61" s="131">
        <f t="shared" si="40"/>
        <v>0</v>
      </c>
      <c r="AX61" s="30">
        <f>IF(AND(AW4=0,AW61&gt;=0), "",AW61/AW4)</f>
        <v>0</v>
      </c>
      <c r="AY61" s="47">
        <f>IF(AND(AW124=0,AW61&gt;=0),"",AW61/AW124)</f>
        <v>0</v>
      </c>
      <c r="AZ61" s="131">
        <f t="shared" si="29"/>
        <v>0</v>
      </c>
      <c r="BA61" s="30" t="str">
        <f>IF(AND(AZ4=0,AZ61&gt;=0), "",AZ61/AZ4)</f>
        <v/>
      </c>
      <c r="BB61" s="47" t="str">
        <f t="shared" si="24"/>
        <v/>
      </c>
      <c r="BC61" s="129">
        <f>+'N EERR PIEDEM'!I64+'N EERR PIEDEM'!I65+'N EERR PIEDEM'!I66+'N EERR PIEDEM'!I67+'N EERR PIEDEM'!I68</f>
        <v>0</v>
      </c>
      <c r="BD61" s="30" t="str">
        <f>IF(AND(BC4=0,BC61&gt;=0), "",BC61/BC4)</f>
        <v/>
      </c>
      <c r="BE61" s="47" t="str">
        <f>IF(AND(BC124=0,BC61&gt;=0),"",BC61/BC124)</f>
        <v/>
      </c>
      <c r="BF61" s="30" t="str">
        <f t="shared" si="25"/>
        <v/>
      </c>
      <c r="BG61" s="130">
        <f t="shared" si="30"/>
        <v>0</v>
      </c>
      <c r="BH61" s="30">
        <f>IF(AND(BG4=0,BG61&gt;=0), "",BG61/BG4)</f>
        <v>0</v>
      </c>
      <c r="BI61" s="47">
        <f>IF(AND(BG124=0,BG61&gt;=0),"",BG61/BG124)</f>
        <v>0</v>
      </c>
      <c r="BJ61" s="129">
        <f>+'N EERR PIEDEM'!J64+'N EERR PIEDEM'!J65+'N EERR PIEDEM'!J66+'N EERR PIEDEM'!J67+'N EERR PIEDEM'!J68</f>
        <v>0</v>
      </c>
      <c r="BK61" s="30" t="str">
        <f>IF(AND(BJ4=0,BJ61&gt;=0), "",BJ61/BJ4)</f>
        <v/>
      </c>
      <c r="BL61" s="47" t="str">
        <f>IF(AND(BJ124=0,BJ61&gt;=0),"",BJ61/BJ124)</f>
        <v/>
      </c>
      <c r="BM61" s="30" t="str">
        <f t="shared" si="9"/>
        <v/>
      </c>
      <c r="BN61" s="130">
        <f t="shared" si="31"/>
        <v>0</v>
      </c>
      <c r="BO61" s="30">
        <f>IF(AND(BN4=0,BN61&gt;=0), "",BN61/BN4)</f>
        <v>0</v>
      </c>
      <c r="BP61" s="47">
        <f>IF(AND(BN124=0,BN61&gt;=0),"",BN61/BN124)</f>
        <v>0</v>
      </c>
      <c r="BQ61" s="129">
        <f>+'N EERR PIEDEM'!K64+'N EERR PIEDEM'!K65+'N EERR PIEDEM'!K66+'N EERR PIEDEM'!K67+'N EERR PIEDEM'!K68</f>
        <v>0</v>
      </c>
      <c r="BR61" s="30" t="str">
        <f>IF(AND(BQ4=0,BQ61&gt;=0), "",BQ61/BQ4)</f>
        <v/>
      </c>
      <c r="BS61" s="47" t="str">
        <f>IF(AND(BQ124=0,BQ61&gt;=0),"",BQ61/BQ124)</f>
        <v/>
      </c>
      <c r="BT61" s="30" t="str">
        <f t="shared" si="10"/>
        <v/>
      </c>
      <c r="BU61" s="130">
        <f t="shared" si="32"/>
        <v>0</v>
      </c>
      <c r="BV61" s="30">
        <f>IF(AND(BU4=0,BU61&gt;=0), "",BU61/BU4)</f>
        <v>0</v>
      </c>
      <c r="BW61" s="47">
        <f>IF(AND(BU124=0,BU61&gt;=0),"",BU61/BU124)</f>
        <v>0</v>
      </c>
      <c r="BX61" s="131">
        <f t="shared" si="33"/>
        <v>0</v>
      </c>
      <c r="BY61" s="30" t="str">
        <f>IF(AND(BX4=0,BX61&gt;=0), "",BX61/BX4)</f>
        <v/>
      </c>
      <c r="BZ61" s="47" t="str">
        <f t="shared" si="11"/>
        <v/>
      </c>
      <c r="CA61" s="129">
        <f>+'N EERR PIEDEM'!L64+'N EERR PIEDEM'!L65+'N EERR PIEDEM'!L66+'N EERR PIEDEM'!L67+'N EERR PIEDEM'!L68</f>
        <v>0</v>
      </c>
      <c r="CB61" s="30" t="str">
        <f>IF(AND(CA4=0,CA61&gt;=0), "",CA61/CA4)</f>
        <v/>
      </c>
      <c r="CC61" s="47" t="str">
        <f>IF(AND(CA124=0,CA61&gt;=0),"",CA61/CA124)</f>
        <v/>
      </c>
      <c r="CD61" s="30" t="str">
        <f t="shared" si="26"/>
        <v/>
      </c>
      <c r="CE61" s="130">
        <f t="shared" si="34"/>
        <v>0</v>
      </c>
      <c r="CF61" s="30">
        <f>IF(AND(CE4=0,CE61&gt;=0), "",CE61/CE4)</f>
        <v>0</v>
      </c>
      <c r="CG61" s="47">
        <f>IF(AND(CE124=0,CE61&gt;=0),"",CE61/CE124)</f>
        <v>0</v>
      </c>
      <c r="CH61" s="129">
        <f>+'N EERR PIEDEM'!M64+'N EERR PIEDEM'!M65+'N EERR PIEDEM'!M66+'N EERR PIEDEM'!M67+'N EERR PIEDEM'!M68</f>
        <v>0</v>
      </c>
      <c r="CI61" s="30" t="str">
        <f>IF(AND(CH4=0,CH61&gt;=0), "",CH61/CH4)</f>
        <v/>
      </c>
      <c r="CJ61" s="47" t="str">
        <f>IF(AND(CH124=0,CH61&gt;=0),"",CH61/CH124)</f>
        <v/>
      </c>
      <c r="CK61" s="30" t="str">
        <f t="shared" si="13"/>
        <v/>
      </c>
      <c r="CL61" s="130">
        <f t="shared" si="35"/>
        <v>0</v>
      </c>
      <c r="CM61" s="30">
        <f>IF(AND(CL4=0,CL61&gt;=0), "",CL61/CL4)</f>
        <v>0</v>
      </c>
      <c r="CN61" s="47">
        <f>IF(AND(CL124=0,CL61&gt;=0),"",CL61/CL124)</f>
        <v>0</v>
      </c>
      <c r="CO61" s="129">
        <f>+'N EERR PIEDEM'!N64+'N EERR PIEDEM'!N65+'N EERR PIEDEM'!N66+'N EERR PIEDEM'!N67+'N EERR PIEDEM'!N68</f>
        <v>0</v>
      </c>
      <c r="CP61" s="30" t="str">
        <f>IF(AND(CO4=0,CO61&gt;=0), "",CO61/CO4)</f>
        <v/>
      </c>
      <c r="CQ61" s="47" t="str">
        <f>IF(AND(CO124=0,CO61&gt;=0),"",CO61/CO124)</f>
        <v/>
      </c>
      <c r="CR61" s="30" t="str">
        <f t="shared" si="14"/>
        <v/>
      </c>
      <c r="CS61" s="130">
        <f t="shared" si="36"/>
        <v>0</v>
      </c>
      <c r="CT61" s="30">
        <f>IF(AND(CS4=0,CS61&gt;=0), "",CS61/CS4)</f>
        <v>0</v>
      </c>
      <c r="CU61" s="47">
        <f>IF(AND(CS124=0,CS61&gt;=0),"",CS61/CS124)</f>
        <v>0</v>
      </c>
      <c r="CV61" s="131">
        <f t="shared" si="37"/>
        <v>0</v>
      </c>
      <c r="CW61" s="30" t="str">
        <f>IF(AND(CV4=0,CV61&gt;=0), "",CV61/CV4)</f>
        <v/>
      </c>
      <c r="CX61" s="47" t="str">
        <f t="shared" si="15"/>
        <v/>
      </c>
    </row>
    <row r="62" spans="1:102" outlineLevel="1" x14ac:dyDescent="0.3">
      <c r="A62" s="29" t="s">
        <v>23</v>
      </c>
      <c r="B62" s="129">
        <f>+'N EERR PIEDEM'!B69+'N EERR PIEDEM'!B70</f>
        <v>0</v>
      </c>
      <c r="C62" s="30" t="str">
        <f>IF(AND(B4=0,B62&gt;=0), "",B62/B4)</f>
        <v/>
      </c>
      <c r="D62" s="47" t="str">
        <f>IF(AND(B124=0,B62&gt;=0),"",B62/B124)</f>
        <v/>
      </c>
      <c r="E62" s="129">
        <f>+'N EERR PIEDEM'!C69+'N EERR PIEDEM'!C70</f>
        <v>0</v>
      </c>
      <c r="F62" s="30">
        <f>IF(AND(E4=0,E62&gt;=0), "",E62/E4)</f>
        <v>0</v>
      </c>
      <c r="G62" s="47">
        <f>IF(AND(E124=0,E62&gt;=0),"",E62/E124)</f>
        <v>0</v>
      </c>
      <c r="H62" s="129">
        <f>+'N EERR PIEDEM'!D69+'N EERR PIEDEM'!D70</f>
        <v>0</v>
      </c>
      <c r="I62" s="30">
        <f>IF(AND(H4=0,H62&gt;=0), "",H62/H4)</f>
        <v>0</v>
      </c>
      <c r="J62" s="47">
        <f>IF(AND(H124=0,H62&gt;=0),"",H62/H124)</f>
        <v>0</v>
      </c>
      <c r="K62" s="30" t="str">
        <f t="shared" si="19"/>
        <v/>
      </c>
      <c r="L62" s="130">
        <f t="shared" si="38"/>
        <v>0</v>
      </c>
      <c r="M62" s="30">
        <f>IF(AND(L4=0,L62&gt;=0), "",L62/L4)</f>
        <v>0</v>
      </c>
      <c r="N62" s="47">
        <f>IF(AND(L124=0,L62&gt;=0),"",L62/L124)</f>
        <v>0</v>
      </c>
      <c r="O62" s="129">
        <f>+'N EERR PIEDEM'!E69+'N EERR PIEDEM'!E70</f>
        <v>0</v>
      </c>
      <c r="P62" s="30">
        <f>IF(AND(O4=0,O62&gt;=0), "",O62/O4)</f>
        <v>0</v>
      </c>
      <c r="Q62" s="47">
        <f>IF(AND(O124=0,O62&gt;=0),"",O62/O124)</f>
        <v>0</v>
      </c>
      <c r="R62" s="30" t="str">
        <f t="shared" si="20"/>
        <v/>
      </c>
      <c r="S62" s="130">
        <f t="shared" si="39"/>
        <v>0</v>
      </c>
      <c r="T62" s="30">
        <f>IF(AND(S4=0,S62&gt;=0), "",S62/S4)</f>
        <v>0</v>
      </c>
      <c r="U62" s="47">
        <f>IF(AND(S124=0,S62&gt;=0),"",S62/S124)</f>
        <v>0</v>
      </c>
      <c r="V62" s="131"/>
      <c r="W62" s="30" t="str">
        <f>IF(AND(V4=0,V62&gt;=0), "",V62/V4)</f>
        <v/>
      </c>
      <c r="X62" s="47" t="str">
        <f t="shared" si="21"/>
        <v/>
      </c>
      <c r="Y62" s="129">
        <f>+'N EERR PIEDEM'!F69+'N EERR PIEDEM'!F70</f>
        <v>0</v>
      </c>
      <c r="Z62" s="30">
        <f>IF(AND(Y4=0,Y62&gt;=0), "",Y62/Y4)</f>
        <v>0</v>
      </c>
      <c r="AA62" s="47">
        <f>IF(AND(Y124=0,Y62&gt;=0),"",Y62/Y124)</f>
        <v>0</v>
      </c>
      <c r="AB62" s="30" t="str">
        <f t="shared" si="22"/>
        <v/>
      </c>
      <c r="AC62" s="130">
        <f t="shared" si="27"/>
        <v>0</v>
      </c>
      <c r="AD62" s="30">
        <f>IF(AND(AC4=0,AC62&gt;=0), "",AC62/AC4)</f>
        <v>0</v>
      </c>
      <c r="AE62" s="47">
        <f>IF(AND(AC124=0,AC62&gt;=0),"",AC62/AC124)</f>
        <v>0</v>
      </c>
      <c r="AF62" s="129">
        <f>+'N EERR PIEDEM'!G69+'N EERR PIEDEM'!G70</f>
        <v>0</v>
      </c>
      <c r="AG62" s="30">
        <f>IF(AND(AF4=0,AF62&gt;=0), "",AF62/AF4)</f>
        <v>0</v>
      </c>
      <c r="AH62" s="47">
        <f>IF(AND(AF124=0,AF62&gt;=0),"",AF62/AF124)</f>
        <v>0</v>
      </c>
      <c r="AI62" s="30" t="str">
        <f t="shared" si="4"/>
        <v/>
      </c>
      <c r="AJ62" s="130">
        <f t="shared" si="16"/>
        <v>0</v>
      </c>
      <c r="AK62" s="30">
        <f>IF(AND(AJ4=0,AJ62&gt;=0), "",AJ62/AJ4)</f>
        <v>0</v>
      </c>
      <c r="AL62" s="47">
        <f>IF(AND(AJ124=0,AJ62&gt;=0),"",AJ62/AJ124)</f>
        <v>0</v>
      </c>
      <c r="AM62" s="129">
        <f>+'N EERR PIEDEM'!H69+'N EERR PIEDEM'!H70</f>
        <v>0</v>
      </c>
      <c r="AN62" s="30">
        <f>IF(AND(AM4=0,AM62&gt;=0), "",AM62/AM4)</f>
        <v>0</v>
      </c>
      <c r="AO62" s="47">
        <f>IF(AND(AM124=0,AM62&gt;=0),"",AM62/AM124)</f>
        <v>0</v>
      </c>
      <c r="AP62" s="30" t="str">
        <f t="shared" si="5"/>
        <v/>
      </c>
      <c r="AQ62" s="130">
        <f t="shared" si="17"/>
        <v>0</v>
      </c>
      <c r="AR62" s="30">
        <f>IF(AND(AQ4=0,AQ62&gt;=0), "",AQ62/AQ4)</f>
        <v>0</v>
      </c>
      <c r="AS62" s="47">
        <f>IF(AND(AQ124=0,AQ62&gt;=0),"",AQ62/AQ124)</f>
        <v>0</v>
      </c>
      <c r="AT62" s="131">
        <f t="shared" si="28"/>
        <v>0</v>
      </c>
      <c r="AU62" s="30" t="str">
        <f>IF(AND(AT4=0,AT62&gt;=0), "",AT62/AT4)</f>
        <v/>
      </c>
      <c r="AV62" s="47" t="str">
        <f t="shared" si="23"/>
        <v/>
      </c>
      <c r="AW62" s="131">
        <f t="shared" si="40"/>
        <v>0</v>
      </c>
      <c r="AX62" s="30">
        <f>IF(AND(AW4=0,AW62&gt;=0), "",AW62/AW4)</f>
        <v>0</v>
      </c>
      <c r="AY62" s="47">
        <f>IF(AND(AW124=0,AW62&gt;=0),"",AW62/AW124)</f>
        <v>0</v>
      </c>
      <c r="AZ62" s="131">
        <f t="shared" si="29"/>
        <v>0</v>
      </c>
      <c r="BA62" s="30" t="str">
        <f>IF(AND(AZ4=0,AZ62&gt;=0), "",AZ62/AZ4)</f>
        <v/>
      </c>
      <c r="BB62" s="47" t="str">
        <f t="shared" si="24"/>
        <v/>
      </c>
      <c r="BC62" s="129">
        <f>+'N EERR PIEDEM'!I69+'N EERR PIEDEM'!I70</f>
        <v>0</v>
      </c>
      <c r="BD62" s="30" t="str">
        <f>IF(AND(BC4=0,BC62&gt;=0), "",BC62/BC4)</f>
        <v/>
      </c>
      <c r="BE62" s="47" t="str">
        <f>IF(AND(BC124=0,BC62&gt;=0),"",BC62/BC124)</f>
        <v/>
      </c>
      <c r="BF62" s="30" t="str">
        <f t="shared" si="25"/>
        <v/>
      </c>
      <c r="BG62" s="130">
        <f t="shared" si="30"/>
        <v>0</v>
      </c>
      <c r="BH62" s="30">
        <f>IF(AND(BG4=0,BG62&gt;=0), "",BG62/BG4)</f>
        <v>0</v>
      </c>
      <c r="BI62" s="47">
        <f>IF(AND(BG124=0,BG62&gt;=0),"",BG62/BG124)</f>
        <v>0</v>
      </c>
      <c r="BJ62" s="129">
        <f>+'N EERR PIEDEM'!J69+'N EERR PIEDEM'!J70</f>
        <v>0</v>
      </c>
      <c r="BK62" s="30" t="str">
        <f>IF(AND(BJ4=0,BJ62&gt;=0), "",BJ62/BJ4)</f>
        <v/>
      </c>
      <c r="BL62" s="47" t="str">
        <f>IF(AND(BJ124=0,BJ62&gt;=0),"",BJ62/BJ124)</f>
        <v/>
      </c>
      <c r="BM62" s="30" t="str">
        <f t="shared" si="9"/>
        <v/>
      </c>
      <c r="BN62" s="130">
        <f t="shared" si="31"/>
        <v>0</v>
      </c>
      <c r="BO62" s="30">
        <f>IF(AND(BN4=0,BN62&gt;=0), "",BN62/BN4)</f>
        <v>0</v>
      </c>
      <c r="BP62" s="47">
        <f>IF(AND(BN124=0,BN62&gt;=0),"",BN62/BN124)</f>
        <v>0</v>
      </c>
      <c r="BQ62" s="129">
        <f>+'N EERR PIEDEM'!K69+'N EERR PIEDEM'!K70</f>
        <v>0</v>
      </c>
      <c r="BR62" s="30" t="str">
        <f>IF(AND(BQ4=0,BQ62&gt;=0), "",BQ62/BQ4)</f>
        <v/>
      </c>
      <c r="BS62" s="47" t="str">
        <f>IF(AND(BQ124=0,BQ62&gt;=0),"",BQ62/BQ124)</f>
        <v/>
      </c>
      <c r="BT62" s="30" t="str">
        <f t="shared" si="10"/>
        <v/>
      </c>
      <c r="BU62" s="130">
        <f t="shared" si="32"/>
        <v>0</v>
      </c>
      <c r="BV62" s="30">
        <f>IF(AND(BU4=0,BU62&gt;=0), "",BU62/BU4)</f>
        <v>0</v>
      </c>
      <c r="BW62" s="47">
        <f>IF(AND(BU124=0,BU62&gt;=0),"",BU62/BU124)</f>
        <v>0</v>
      </c>
      <c r="BX62" s="131">
        <f t="shared" si="33"/>
        <v>0</v>
      </c>
      <c r="BY62" s="30" t="str">
        <f>IF(AND(BX4=0,BX62&gt;=0), "",BX62/BX4)</f>
        <v/>
      </c>
      <c r="BZ62" s="47" t="str">
        <f t="shared" si="11"/>
        <v/>
      </c>
      <c r="CA62" s="129">
        <f>+'N EERR PIEDEM'!L69+'N EERR PIEDEM'!L70</f>
        <v>0</v>
      </c>
      <c r="CB62" s="30" t="str">
        <f>IF(AND(CA4=0,CA62&gt;=0), "",CA62/CA4)</f>
        <v/>
      </c>
      <c r="CC62" s="47" t="str">
        <f>IF(AND(CA124=0,CA62&gt;=0),"",CA62/CA124)</f>
        <v/>
      </c>
      <c r="CD62" s="30" t="str">
        <f t="shared" si="26"/>
        <v/>
      </c>
      <c r="CE62" s="130">
        <f t="shared" si="34"/>
        <v>0</v>
      </c>
      <c r="CF62" s="30">
        <f>IF(AND(CE4=0,CE62&gt;=0), "",CE62/CE4)</f>
        <v>0</v>
      </c>
      <c r="CG62" s="47">
        <f>IF(AND(CE124=0,CE62&gt;=0),"",CE62/CE124)</f>
        <v>0</v>
      </c>
      <c r="CH62" s="129">
        <f>+'N EERR PIEDEM'!M69+'N EERR PIEDEM'!M70</f>
        <v>0</v>
      </c>
      <c r="CI62" s="30" t="str">
        <f>IF(AND(CH4=0,CH62&gt;=0), "",CH62/CH4)</f>
        <v/>
      </c>
      <c r="CJ62" s="47" t="str">
        <f>IF(AND(CH124=0,CH62&gt;=0),"",CH62/CH124)</f>
        <v/>
      </c>
      <c r="CK62" s="30" t="str">
        <f t="shared" si="13"/>
        <v/>
      </c>
      <c r="CL62" s="130">
        <f t="shared" si="35"/>
        <v>0</v>
      </c>
      <c r="CM62" s="30">
        <f>IF(AND(CL4=0,CL62&gt;=0), "",CL62/CL4)</f>
        <v>0</v>
      </c>
      <c r="CN62" s="47">
        <f>IF(AND(CL124=0,CL62&gt;=0),"",CL62/CL124)</f>
        <v>0</v>
      </c>
      <c r="CO62" s="129">
        <f>+'N EERR PIEDEM'!N69+'N EERR PIEDEM'!N70</f>
        <v>0</v>
      </c>
      <c r="CP62" s="30" t="str">
        <f>IF(AND(CO4=0,CO62&gt;=0), "",CO62/CO4)</f>
        <v/>
      </c>
      <c r="CQ62" s="47" t="str">
        <f>IF(AND(CO124=0,CO62&gt;=0),"",CO62/CO124)</f>
        <v/>
      </c>
      <c r="CR62" s="30" t="str">
        <f t="shared" si="14"/>
        <v/>
      </c>
      <c r="CS62" s="130">
        <f t="shared" si="36"/>
        <v>0</v>
      </c>
      <c r="CT62" s="30">
        <f>IF(AND(CS4=0,CS62&gt;=0), "",CS62/CS4)</f>
        <v>0</v>
      </c>
      <c r="CU62" s="47">
        <f>IF(AND(CS124=0,CS62&gt;=0),"",CS62/CS124)</f>
        <v>0</v>
      </c>
      <c r="CV62" s="131">
        <f t="shared" si="37"/>
        <v>0</v>
      </c>
      <c r="CW62" s="30" t="str">
        <f>IF(AND(CV4=0,CV62&gt;=0), "",CV62/CV4)</f>
        <v/>
      </c>
      <c r="CX62" s="47" t="str">
        <f t="shared" si="15"/>
        <v/>
      </c>
    </row>
    <row r="63" spans="1:102" outlineLevel="1" x14ac:dyDescent="0.3">
      <c r="A63" s="29" t="s">
        <v>24</v>
      </c>
      <c r="B63" s="129">
        <f>+'N EERR PIEDEM'!B71+'N EERR PIEDEM'!B72+'N EERR PIEDEM'!B73+'N EERR PIEDEM'!B74+'N EERR PIEDEM'!B75+'N EERR PIEDEM'!B76+'N EERR PIEDEM'!B77</f>
        <v>0</v>
      </c>
      <c r="C63" s="30" t="str">
        <f>IF(AND(B4=0,B63&gt;=0), "",B63/B4)</f>
        <v/>
      </c>
      <c r="D63" s="47" t="str">
        <f>IF(AND(B124=0,B63&gt;=0),"",B63/B124)</f>
        <v/>
      </c>
      <c r="E63" s="129">
        <f>+'N EERR PIEDEM'!C71+'N EERR PIEDEM'!C72+'N EERR PIEDEM'!C73+'N EERR PIEDEM'!C74+'N EERR PIEDEM'!C75+'N EERR PIEDEM'!C76+'N EERR PIEDEM'!C77</f>
        <v>35.882158714288366</v>
      </c>
      <c r="F63" s="30">
        <f>IF(AND(E4=0,E63&gt;=0), "",E63/E4)</f>
        <v>6.6770432746113455E-3</v>
      </c>
      <c r="G63" s="47">
        <f>IF(AND(E124=0,E63&gt;=0),"",E63/E124)</f>
        <v>1.6872310134904946E-2</v>
      </c>
      <c r="H63" s="129">
        <f>+'N EERR PIEDEM'!D71+'N EERR PIEDEM'!D72+'N EERR PIEDEM'!D73+'N EERR PIEDEM'!D74+'N EERR PIEDEM'!D75+'N EERR PIEDEM'!D76+'N EERR PIEDEM'!D77</f>
        <v>50.180886769624948</v>
      </c>
      <c r="I63" s="30">
        <f>IF(AND(H4=0,H63&gt;=0), "",H63/H4)</f>
        <v>5.6712166315460071E-3</v>
      </c>
      <c r="J63" s="47">
        <f>IF(AND(H124=0,H63&gt;=0),"",H63/H124)</f>
        <v>2.1926176016083473E-2</v>
      </c>
      <c r="K63" s="30">
        <f t="shared" si="19"/>
        <v>0.39849129951155343</v>
      </c>
      <c r="L63" s="130">
        <f t="shared" si="38"/>
        <v>86.063045483913314</v>
      </c>
      <c r="M63" s="30">
        <f>IF(AND(L4=0,L63&gt;=0), "",L63/L4)</f>
        <v>6.051272560291125E-3</v>
      </c>
      <c r="N63" s="47">
        <f>IF(AND(L124=0,L63&gt;=0),"",L63/L124)</f>
        <v>1.9491923071266168E-2</v>
      </c>
      <c r="O63" s="129">
        <f>+'N EERR PIEDEM'!E71+'N EERR PIEDEM'!E72+'N EERR PIEDEM'!E73+'N EERR PIEDEM'!E74+'N EERR PIEDEM'!E75+'N EERR PIEDEM'!E76+'N EERR PIEDEM'!E77</f>
        <v>28.446672029907962</v>
      </c>
      <c r="P63" s="30">
        <f>IF(AND(O4=0,O63&gt;=0), "",O63/O4)</f>
        <v>3.7307708227762499E-3</v>
      </c>
      <c r="Q63" s="47">
        <f>IF(AND(O124=0,O63&gt;=0),"",O63/O124)</f>
        <v>1.0556354201723961E-2</v>
      </c>
      <c r="R63" s="30">
        <f t="shared" si="20"/>
        <v>-0.43311739068096639</v>
      </c>
      <c r="S63" s="130">
        <f t="shared" si="39"/>
        <v>114.50971751382127</v>
      </c>
      <c r="T63" s="30">
        <f>IF(AND(S4=0,S63&gt;=0), "",S63/S4)</f>
        <v>5.2413950438203374E-3</v>
      </c>
      <c r="U63" s="47">
        <f>IF(AND(S124=0,S63&gt;=0),"",S63/S124)</f>
        <v>1.6105304308529064E-2</v>
      </c>
      <c r="V63" s="131"/>
      <c r="W63" s="30" t="str">
        <f>IF(AND(V4=0,V63&gt;=0), "",V63/V4)</f>
        <v/>
      </c>
      <c r="X63" s="47">
        <f t="shared" si="21"/>
        <v>1</v>
      </c>
      <c r="Y63" s="129">
        <f>+'N EERR PIEDEM'!F71+'N EERR PIEDEM'!F72+'N EERR PIEDEM'!F73+'N EERR PIEDEM'!F74+'N EERR PIEDEM'!F75+'N EERR PIEDEM'!F76+'N EERR PIEDEM'!F77</f>
        <v>37.798163332035813</v>
      </c>
      <c r="Z63" s="30">
        <f>IF(AND(Y4=0,Y63&gt;=0), "",Y63/Y4)</f>
        <v>5.0659252620905279E-3</v>
      </c>
      <c r="AA63" s="47">
        <f>IF(AND(Y124=0,Y63&gt;=0),"",Y63/Y124)</f>
        <v>1.3870481271995149E-2</v>
      </c>
      <c r="AB63" s="30">
        <f t="shared" si="22"/>
        <v>0.32873762147979835</v>
      </c>
      <c r="AC63" s="130">
        <f t="shared" si="27"/>
        <v>152.30788084585708</v>
      </c>
      <c r="AD63" s="30">
        <f>IF(AND(AC4=0,AC63&gt;=0), "",AC63/AC4)</f>
        <v>5.1967244660019703E-3</v>
      </c>
      <c r="AE63" s="47">
        <f>IF(AND(AC124=0,AC63&gt;=0),"",AC63/AC124)</f>
        <v>1.5486089003929799E-2</v>
      </c>
      <c r="AF63" s="129">
        <f>+'N EERR PIEDEM'!G71+'N EERR PIEDEM'!G72+'N EERR PIEDEM'!G73+'N EERR PIEDEM'!G74+'N EERR PIEDEM'!G75+'N EERR PIEDEM'!G76+'N EERR PIEDEM'!G77</f>
        <v>48.735248142949054</v>
      </c>
      <c r="AG63" s="30">
        <f>IF(AND(AF4=0,AF63&gt;=0), "",AF63/AF4)</f>
        <v>5.4416387042833352E-3</v>
      </c>
      <c r="AH63" s="47">
        <f>IF(AND(AF124=0,AF63&gt;=0),"",AF63/AF124)</f>
        <v>1.8640347247378612E-2</v>
      </c>
      <c r="AI63" s="30">
        <f t="shared" si="4"/>
        <v>0.28935492750896497</v>
      </c>
      <c r="AJ63" s="130">
        <f t="shared" si="16"/>
        <v>201.04312898880613</v>
      </c>
      <c r="AK63" s="30">
        <f>IF(AND(AJ4=0,AJ63&gt;=0), "",AJ63/AJ4)</f>
        <v>5.2540479141135648E-3</v>
      </c>
      <c r="AL63" s="47">
        <f>IF(AND(AJ124=0,AJ63&gt;=0),"",AJ63/AJ124)</f>
        <v>1.6148502942000199E-2</v>
      </c>
      <c r="AM63" s="129">
        <f>+'N EERR PIEDEM'!H71+'N EERR PIEDEM'!H72+'N EERR PIEDEM'!H73+'N EERR PIEDEM'!H74+'N EERR PIEDEM'!H75+'N EERR PIEDEM'!H76+'N EERR PIEDEM'!H77</f>
        <v>98.098276514895375</v>
      </c>
      <c r="AN63" s="30">
        <f>IF(AND(AM4=0,AM63&gt;=0), "",AM63/AM4)</f>
        <v>9.3436096197397362E-3</v>
      </c>
      <c r="AO63" s="47">
        <f>IF(AND(AM124=0,AM63&gt;=0),"",AM63/AM124)</f>
        <v>3.3293089914054864E-2</v>
      </c>
      <c r="AP63" s="30">
        <f t="shared" si="5"/>
        <v>1.0128814411112852</v>
      </c>
      <c r="AQ63" s="130">
        <f t="shared" si="17"/>
        <v>299.14140550370149</v>
      </c>
      <c r="AR63" s="30">
        <f>IF(AND(AQ4=0,AQ63&gt;=0), "",AQ63/AQ4)</f>
        <v>6.1345482228320142E-3</v>
      </c>
      <c r="AS63" s="47">
        <f>IF(AND(AQ124=0,AQ63&gt;=0),"",AQ63/AQ124)</f>
        <v>1.942962320942377E-2</v>
      </c>
      <c r="AT63" s="131">
        <f t="shared" si="28"/>
        <v>0</v>
      </c>
      <c r="AU63" s="30" t="str">
        <f>IF(AND(AT4=0,AT63&gt;=0), "",AT63/AT4)</f>
        <v/>
      </c>
      <c r="AV63" s="47">
        <f t="shared" si="23"/>
        <v>1</v>
      </c>
      <c r="AW63" s="131">
        <f t="shared" si="40"/>
        <v>49.856900917283582</v>
      </c>
      <c r="AX63" s="30">
        <f>IF(AND(AW4=0,AW63&gt;=0), "",AW63/AW4)</f>
        <v>6.1345482228320142E-3</v>
      </c>
      <c r="AY63" s="47">
        <f>IF(AND(AW124=0,AW63&gt;=0),"",AW63/AW124)</f>
        <v>1.9429623209423773E-2</v>
      </c>
      <c r="AZ63" s="131">
        <f t="shared" si="29"/>
        <v>0</v>
      </c>
      <c r="BA63" s="30" t="str">
        <f>IF(AND(AZ4=0,AZ63&gt;=0), "",AZ63/AZ4)</f>
        <v/>
      </c>
      <c r="BB63" s="47">
        <f t="shared" si="24"/>
        <v>1</v>
      </c>
      <c r="BC63" s="129">
        <f>+'N EERR PIEDEM'!I71+'N EERR PIEDEM'!I72+'N EERR PIEDEM'!I73+'N EERR PIEDEM'!I74+'N EERR PIEDEM'!I75+'N EERR PIEDEM'!I76+'N EERR PIEDEM'!I77</f>
        <v>0</v>
      </c>
      <c r="BD63" s="30" t="str">
        <f>IF(AND(BC4=0,BC63&gt;=0), "",BC63/BC4)</f>
        <v/>
      </c>
      <c r="BE63" s="47" t="str">
        <f>IF(AND(BC124=0,BC63&gt;=0),"",BC63/BC124)</f>
        <v/>
      </c>
      <c r="BF63" s="30">
        <f t="shared" si="25"/>
        <v>-1</v>
      </c>
      <c r="BG63" s="130">
        <f t="shared" si="30"/>
        <v>299.14140550370149</v>
      </c>
      <c r="BH63" s="30">
        <f>IF(AND(BG4=0,BG63&gt;=0), "",BG63/BG4)</f>
        <v>6.1345482228320142E-3</v>
      </c>
      <c r="BI63" s="47">
        <f>IF(AND(BG124=0,BG63&gt;=0),"",BG63/BG124)</f>
        <v>1.942962320942377E-2</v>
      </c>
      <c r="BJ63" s="129">
        <f>+'N EERR PIEDEM'!J71+'N EERR PIEDEM'!J72+'N EERR PIEDEM'!J73+'N EERR PIEDEM'!J74+'N EERR PIEDEM'!J75+'N EERR PIEDEM'!J76+'N EERR PIEDEM'!J77</f>
        <v>0</v>
      </c>
      <c r="BK63" s="30" t="str">
        <f>IF(AND(BJ4=0,BJ63&gt;=0), "",BJ63/BJ4)</f>
        <v/>
      </c>
      <c r="BL63" s="47" t="str">
        <f>IF(AND(BJ124=0,BJ63&gt;=0),"",BJ63/BJ124)</f>
        <v/>
      </c>
      <c r="BM63" s="30" t="str">
        <f t="shared" si="9"/>
        <v/>
      </c>
      <c r="BN63" s="130">
        <f t="shared" si="31"/>
        <v>299.14140550370149</v>
      </c>
      <c r="BO63" s="30">
        <f>IF(AND(BN4=0,BN63&gt;=0), "",BN63/BN4)</f>
        <v>6.1345482228320142E-3</v>
      </c>
      <c r="BP63" s="47">
        <f>IF(AND(BN124=0,BN63&gt;=0),"",BN63/BN124)</f>
        <v>1.942962320942377E-2</v>
      </c>
      <c r="BQ63" s="129">
        <f>+'N EERR PIEDEM'!K71+'N EERR PIEDEM'!K72+'N EERR PIEDEM'!K73+'N EERR PIEDEM'!K74+'N EERR PIEDEM'!K75+'N EERR PIEDEM'!K76+'N EERR PIEDEM'!K77</f>
        <v>0</v>
      </c>
      <c r="BR63" s="30" t="str">
        <f>IF(AND(BQ4=0,BQ63&gt;=0), "",BQ63/BQ4)</f>
        <v/>
      </c>
      <c r="BS63" s="47" t="str">
        <f>IF(AND(BQ124=0,BQ63&gt;=0),"",BQ63/BQ124)</f>
        <v/>
      </c>
      <c r="BT63" s="30" t="str">
        <f t="shared" si="10"/>
        <v/>
      </c>
      <c r="BU63" s="130">
        <f t="shared" si="32"/>
        <v>299.14140550370149</v>
      </c>
      <c r="BV63" s="30">
        <f>IF(AND(BU4=0,BU63&gt;=0), "",BU63/BU4)</f>
        <v>6.1345482228320142E-3</v>
      </c>
      <c r="BW63" s="47">
        <f>IF(AND(BU124=0,BU63&gt;=0),"",BU63/BU124)</f>
        <v>1.942962320942377E-2</v>
      </c>
      <c r="BX63" s="131">
        <f t="shared" si="33"/>
        <v>0</v>
      </c>
      <c r="BY63" s="30" t="str">
        <f>IF(AND(BX4=0,BX63&gt;=0), "",BX63/BX4)</f>
        <v/>
      </c>
      <c r="BZ63" s="47">
        <f t="shared" si="11"/>
        <v>1</v>
      </c>
      <c r="CA63" s="129">
        <f>+'N EERR PIEDEM'!L71+'N EERR PIEDEM'!L72+'N EERR PIEDEM'!L73+'N EERR PIEDEM'!L74+'N EERR PIEDEM'!L75+'N EERR PIEDEM'!L76+'N EERR PIEDEM'!L77</f>
        <v>0</v>
      </c>
      <c r="CB63" s="30" t="str">
        <f>IF(AND(CA4=0,CA63&gt;=0), "",CA63/CA4)</f>
        <v/>
      </c>
      <c r="CC63" s="47" t="str">
        <f>IF(AND(CA124=0,CA63&gt;=0),"",CA63/CA124)</f>
        <v/>
      </c>
      <c r="CD63" s="30" t="str">
        <f t="shared" si="26"/>
        <v/>
      </c>
      <c r="CE63" s="130">
        <f t="shared" si="34"/>
        <v>299.14140550370149</v>
      </c>
      <c r="CF63" s="30">
        <f>IF(AND(CE4=0,CE63&gt;=0), "",CE63/CE4)</f>
        <v>6.1345482228320142E-3</v>
      </c>
      <c r="CG63" s="47">
        <f>IF(AND(CE124=0,CE63&gt;=0),"",CE63/CE124)</f>
        <v>1.942962320942377E-2</v>
      </c>
      <c r="CH63" s="129">
        <f>+'N EERR PIEDEM'!M71+'N EERR PIEDEM'!M72+'N EERR PIEDEM'!M73+'N EERR PIEDEM'!M74+'N EERR PIEDEM'!M75+'N EERR PIEDEM'!M76+'N EERR PIEDEM'!M77</f>
        <v>0</v>
      </c>
      <c r="CI63" s="30" t="str">
        <f>IF(AND(CH4=0,CH63&gt;=0), "",CH63/CH4)</f>
        <v/>
      </c>
      <c r="CJ63" s="47" t="str">
        <f>IF(AND(CH124=0,CH63&gt;=0),"",CH63/CH124)</f>
        <v/>
      </c>
      <c r="CK63" s="30" t="str">
        <f t="shared" si="13"/>
        <v/>
      </c>
      <c r="CL63" s="130">
        <f t="shared" si="35"/>
        <v>299.14140550370149</v>
      </c>
      <c r="CM63" s="30">
        <f>IF(AND(CL4=0,CL63&gt;=0), "",CL63/CL4)</f>
        <v>6.1345482228320142E-3</v>
      </c>
      <c r="CN63" s="47">
        <f>IF(AND(CL124=0,CL63&gt;=0),"",CL63/CL124)</f>
        <v>1.942962320942377E-2</v>
      </c>
      <c r="CO63" s="129">
        <f>+'N EERR PIEDEM'!N71+'N EERR PIEDEM'!N72+'N EERR PIEDEM'!N73+'N EERR PIEDEM'!N74+'N EERR PIEDEM'!N75+'N EERR PIEDEM'!N76+'N EERR PIEDEM'!N77</f>
        <v>0</v>
      </c>
      <c r="CP63" s="30" t="str">
        <f>IF(AND(CO4=0,CO63&gt;=0), "",CO63/CO4)</f>
        <v/>
      </c>
      <c r="CQ63" s="47" t="str">
        <f>IF(AND(CO124=0,CO63&gt;=0),"",CO63/CO124)</f>
        <v/>
      </c>
      <c r="CR63" s="30" t="str">
        <f t="shared" si="14"/>
        <v/>
      </c>
      <c r="CS63" s="130">
        <f t="shared" si="36"/>
        <v>299.14140550370149</v>
      </c>
      <c r="CT63" s="30">
        <f>IF(AND(CS4=0,CS63&gt;=0), "",CS63/CS4)</f>
        <v>6.1345482228320142E-3</v>
      </c>
      <c r="CU63" s="47">
        <f>IF(AND(CS124=0,CS63&gt;=0),"",CS63/CS124)</f>
        <v>1.942962320942377E-2</v>
      </c>
      <c r="CV63" s="131">
        <f t="shared" si="37"/>
        <v>0</v>
      </c>
      <c r="CW63" s="30" t="str">
        <f>IF(AND(CV4=0,CV63&gt;=0), "",CV63/CV4)</f>
        <v/>
      </c>
      <c r="CX63" s="47">
        <f t="shared" si="15"/>
        <v>1</v>
      </c>
    </row>
    <row r="64" spans="1:102" outlineLevel="1" x14ac:dyDescent="0.3">
      <c r="A64" s="29" t="s">
        <v>25</v>
      </c>
      <c r="B64" s="129">
        <f>+'N EERR PIEDEM'!B78+'N EERR PIEDEM'!B79+'N EERR PIEDEM'!B80+'N EERR PIEDEM'!B81+'N EERR PIEDEM'!B82+'N EERR PIEDEM'!B83+'N EERR PIEDEM'!B84+'N EERR PIEDEM'!B85+'N EERR PIEDEM'!B86+'N EERR PIEDEM'!B87</f>
        <v>0</v>
      </c>
      <c r="C64" s="30" t="str">
        <f>IF(AND(B4=0,B64&gt;=0), "",B64/B4)</f>
        <v/>
      </c>
      <c r="D64" s="47" t="str">
        <f>IF(AND(B124=0,B64&gt;=0),"",B64/B124)</f>
        <v/>
      </c>
      <c r="E64" s="129">
        <f>+'N EERR PIEDEM'!C78+'N EERR PIEDEM'!C79+'N EERR PIEDEM'!C80+'N EERR PIEDEM'!C81+'N EERR PIEDEM'!C82+'N EERR PIEDEM'!C83+'N EERR PIEDEM'!C84+'N EERR PIEDEM'!C85+'N EERR PIEDEM'!C86+'N EERR PIEDEM'!C87</f>
        <v>0</v>
      </c>
      <c r="F64" s="30">
        <f>IF(AND(E4=0,E64&gt;=0), "",E64/E4)</f>
        <v>0</v>
      </c>
      <c r="G64" s="47">
        <f>IF(AND(E124=0,E64&gt;=0),"",E64/E124)</f>
        <v>0</v>
      </c>
      <c r="H64" s="129">
        <f>+'N EERR PIEDEM'!D78+'N EERR PIEDEM'!D79+'N EERR PIEDEM'!D80+'N EERR PIEDEM'!D81+'N EERR PIEDEM'!D82+'N EERR PIEDEM'!D83+'N EERR PIEDEM'!D84+'N EERR PIEDEM'!D85+'N EERR PIEDEM'!D86+'N EERR PIEDEM'!D87</f>
        <v>0</v>
      </c>
      <c r="I64" s="30">
        <f>IF(AND(H4=0,H64&gt;=0), "",H64/H4)</f>
        <v>0</v>
      </c>
      <c r="J64" s="47">
        <f>IF(AND(H124=0,H64&gt;=0),"",H64/H124)</f>
        <v>0</v>
      </c>
      <c r="K64" s="30" t="str">
        <f t="shared" si="19"/>
        <v/>
      </c>
      <c r="L64" s="130">
        <f t="shared" si="38"/>
        <v>0</v>
      </c>
      <c r="M64" s="30">
        <f>IF(AND(L4=0,L64&gt;=0), "",L64/L4)</f>
        <v>0</v>
      </c>
      <c r="N64" s="47">
        <f>IF(AND(L124=0,L64&gt;=0),"",L64/L124)</f>
        <v>0</v>
      </c>
      <c r="O64" s="129">
        <f>+'N EERR PIEDEM'!E78+'N EERR PIEDEM'!E79+'N EERR PIEDEM'!E80+'N EERR PIEDEM'!E81+'N EERR PIEDEM'!E82+'N EERR PIEDEM'!E83+'N EERR PIEDEM'!E84+'N EERR PIEDEM'!E85+'N EERR PIEDEM'!E86+'N EERR PIEDEM'!E87</f>
        <v>0</v>
      </c>
      <c r="P64" s="30">
        <f>IF(AND(O4=0,O64&gt;=0), "",O64/O4)</f>
        <v>0</v>
      </c>
      <c r="Q64" s="47">
        <f>IF(AND(O124=0,O64&gt;=0),"",O64/O124)</f>
        <v>0</v>
      </c>
      <c r="R64" s="30" t="str">
        <f t="shared" si="20"/>
        <v/>
      </c>
      <c r="S64" s="130">
        <f t="shared" si="39"/>
        <v>0</v>
      </c>
      <c r="T64" s="30">
        <f>IF(AND(S4=0,S64&gt;=0), "",S64/S4)</f>
        <v>0</v>
      </c>
      <c r="U64" s="47">
        <f>IF(AND(S124=0,S64&gt;=0),"",S64/S124)</f>
        <v>0</v>
      </c>
      <c r="V64" s="131"/>
      <c r="W64" s="30" t="str">
        <f>IF(AND(V4=0,V64&gt;=0), "",V64/V4)</f>
        <v/>
      </c>
      <c r="X64" s="47" t="str">
        <f t="shared" si="21"/>
        <v/>
      </c>
      <c r="Y64" s="129">
        <f>+'N EERR PIEDEM'!F78+'N EERR PIEDEM'!F79+'N EERR PIEDEM'!F80+'N EERR PIEDEM'!F81+'N EERR PIEDEM'!F82+'N EERR PIEDEM'!F83+'N EERR PIEDEM'!F84+'N EERR PIEDEM'!F85+'N EERR PIEDEM'!F86+'N EERR PIEDEM'!F87</f>
        <v>0</v>
      </c>
      <c r="Z64" s="30">
        <f>IF(AND(Y4=0,Y64&gt;=0), "",Y64/Y4)</f>
        <v>0</v>
      </c>
      <c r="AA64" s="47">
        <f>IF(AND(Y124=0,Y64&gt;=0),"",Y64/Y124)</f>
        <v>0</v>
      </c>
      <c r="AB64" s="30" t="str">
        <f t="shared" si="22"/>
        <v/>
      </c>
      <c r="AC64" s="130">
        <f t="shared" si="27"/>
        <v>0</v>
      </c>
      <c r="AD64" s="30">
        <f>IF(AND(AC4=0,AC64&gt;=0), "",AC64/AC4)</f>
        <v>0</v>
      </c>
      <c r="AE64" s="47">
        <f>IF(AND(AC124=0,AC64&gt;=0),"",AC64/AC124)</f>
        <v>0</v>
      </c>
      <c r="AF64" s="129">
        <f>+'N EERR PIEDEM'!G78+'N EERR PIEDEM'!G79+'N EERR PIEDEM'!G80+'N EERR PIEDEM'!G81+'N EERR PIEDEM'!G82+'N EERR PIEDEM'!G83+'N EERR PIEDEM'!G84+'N EERR PIEDEM'!G85+'N EERR PIEDEM'!G86+'N EERR PIEDEM'!G87</f>
        <v>0</v>
      </c>
      <c r="AG64" s="30">
        <f>IF(AND(AF4=0,AF64&gt;=0), "",AF64/AF4)</f>
        <v>0</v>
      </c>
      <c r="AH64" s="47">
        <f>IF(AND(AF124=0,AF64&gt;=0),"",AF64/AF124)</f>
        <v>0</v>
      </c>
      <c r="AI64" s="30" t="str">
        <f t="shared" si="4"/>
        <v/>
      </c>
      <c r="AJ64" s="130">
        <f t="shared" si="16"/>
        <v>0</v>
      </c>
      <c r="AK64" s="30">
        <f>IF(AND(AJ4=0,AJ64&gt;=0), "",AJ64/AJ4)</f>
        <v>0</v>
      </c>
      <c r="AL64" s="47">
        <f>IF(AND(AJ124=0,AJ64&gt;=0),"",AJ64/AJ124)</f>
        <v>0</v>
      </c>
      <c r="AM64" s="129">
        <f>+'N EERR PIEDEM'!H78+'N EERR PIEDEM'!H79+'N EERR PIEDEM'!H80+'N EERR PIEDEM'!H81+'N EERR PIEDEM'!H82+'N EERR PIEDEM'!H83+'N EERR PIEDEM'!H84+'N EERR PIEDEM'!H85+'N EERR PIEDEM'!H86+'N EERR PIEDEM'!H87</f>
        <v>0</v>
      </c>
      <c r="AN64" s="30">
        <f>IF(AND(AM4=0,AM64&gt;=0), "",AM64/AM4)</f>
        <v>0</v>
      </c>
      <c r="AO64" s="47">
        <f>IF(AND(AM124=0,AM64&gt;=0),"",AM64/AM124)</f>
        <v>0</v>
      </c>
      <c r="AP64" s="30" t="str">
        <f t="shared" si="5"/>
        <v/>
      </c>
      <c r="AQ64" s="130">
        <f t="shared" si="17"/>
        <v>0</v>
      </c>
      <c r="AR64" s="30">
        <f>IF(AND(AQ4=0,AQ64&gt;=0), "",AQ64/AQ4)</f>
        <v>0</v>
      </c>
      <c r="AS64" s="47">
        <f>IF(AND(AQ124=0,AQ64&gt;=0),"",AQ64/AQ124)</f>
        <v>0</v>
      </c>
      <c r="AT64" s="131">
        <f t="shared" si="28"/>
        <v>0</v>
      </c>
      <c r="AU64" s="30" t="str">
        <f>IF(AND(AT4=0,AT64&gt;=0), "",AT64/AT4)</f>
        <v/>
      </c>
      <c r="AV64" s="47" t="str">
        <f t="shared" si="23"/>
        <v/>
      </c>
      <c r="AW64" s="131">
        <f t="shared" si="40"/>
        <v>0</v>
      </c>
      <c r="AX64" s="30">
        <f>IF(AND(AW4=0,AW64&gt;=0), "",AW64/AW4)</f>
        <v>0</v>
      </c>
      <c r="AY64" s="47">
        <f>IF(AND(AW124=0,AW64&gt;=0),"",AW64/AW124)</f>
        <v>0</v>
      </c>
      <c r="AZ64" s="131">
        <f t="shared" si="29"/>
        <v>0</v>
      </c>
      <c r="BA64" s="30" t="str">
        <f>IF(AND(AZ4=0,AZ64&gt;=0), "",AZ64/AZ4)</f>
        <v/>
      </c>
      <c r="BB64" s="47" t="str">
        <f t="shared" si="24"/>
        <v/>
      </c>
      <c r="BC64" s="129">
        <f>+'N EERR PIEDEM'!I78+'N EERR PIEDEM'!I79+'N EERR PIEDEM'!I80+'N EERR PIEDEM'!I81+'N EERR PIEDEM'!I82+'N EERR PIEDEM'!I83+'N EERR PIEDEM'!I84+'N EERR PIEDEM'!I85+'N EERR PIEDEM'!I86+'N EERR PIEDEM'!I87</f>
        <v>0</v>
      </c>
      <c r="BD64" s="30" t="str">
        <f>IF(AND(BC4=0,BC64&gt;=0), "",BC64/BC4)</f>
        <v/>
      </c>
      <c r="BE64" s="47" t="str">
        <f>IF(AND(BC124=0,BC64&gt;=0),"",BC64/BC124)</f>
        <v/>
      </c>
      <c r="BF64" s="30" t="str">
        <f t="shared" si="25"/>
        <v/>
      </c>
      <c r="BG64" s="130">
        <f t="shared" si="30"/>
        <v>0</v>
      </c>
      <c r="BH64" s="30">
        <f>IF(AND(BG4=0,BG64&gt;=0), "",BG64/BG4)</f>
        <v>0</v>
      </c>
      <c r="BI64" s="47">
        <f>IF(AND(BG124=0,BG64&gt;=0),"",BG64/BG124)</f>
        <v>0</v>
      </c>
      <c r="BJ64" s="129">
        <f>+'N EERR PIEDEM'!J78+'N EERR PIEDEM'!J79+'N EERR PIEDEM'!J80+'N EERR PIEDEM'!J81+'N EERR PIEDEM'!J82+'N EERR PIEDEM'!J83+'N EERR PIEDEM'!J84+'N EERR PIEDEM'!J85+'N EERR PIEDEM'!J86+'N EERR PIEDEM'!J87</f>
        <v>0</v>
      </c>
      <c r="BK64" s="30" t="str">
        <f>IF(AND(BJ4=0,BJ64&gt;=0), "",BJ64/BJ4)</f>
        <v/>
      </c>
      <c r="BL64" s="47" t="str">
        <f>IF(AND(BJ124=0,BJ64&gt;=0),"",BJ64/BJ124)</f>
        <v/>
      </c>
      <c r="BM64" s="30" t="str">
        <f t="shared" si="9"/>
        <v/>
      </c>
      <c r="BN64" s="130">
        <f t="shared" si="31"/>
        <v>0</v>
      </c>
      <c r="BO64" s="30">
        <f>IF(AND(BN4=0,BN64&gt;=0), "",BN64/BN4)</f>
        <v>0</v>
      </c>
      <c r="BP64" s="47">
        <f>IF(AND(BN124=0,BN64&gt;=0),"",BN64/BN124)</f>
        <v>0</v>
      </c>
      <c r="BQ64" s="129">
        <f>+'N EERR PIEDEM'!K78+'N EERR PIEDEM'!K79+'N EERR PIEDEM'!K80+'N EERR PIEDEM'!K81+'N EERR PIEDEM'!K82+'N EERR PIEDEM'!K83+'N EERR PIEDEM'!K84+'N EERR PIEDEM'!K85+'N EERR PIEDEM'!K86+'N EERR PIEDEM'!K87</f>
        <v>0</v>
      </c>
      <c r="BR64" s="30" t="str">
        <f>IF(AND(BQ4=0,BQ64&gt;=0), "",BQ64/BQ4)</f>
        <v/>
      </c>
      <c r="BS64" s="47" t="str">
        <f>IF(AND(BQ124=0,BQ64&gt;=0),"",BQ64/BQ124)</f>
        <v/>
      </c>
      <c r="BT64" s="30" t="str">
        <f t="shared" si="10"/>
        <v/>
      </c>
      <c r="BU64" s="130">
        <f t="shared" si="32"/>
        <v>0</v>
      </c>
      <c r="BV64" s="30">
        <f>IF(AND(BU4=0,BU64&gt;=0), "",BU64/BU4)</f>
        <v>0</v>
      </c>
      <c r="BW64" s="47">
        <f>IF(AND(BU124=0,BU64&gt;=0),"",BU64/BU124)</f>
        <v>0</v>
      </c>
      <c r="BX64" s="131">
        <f t="shared" si="33"/>
        <v>0</v>
      </c>
      <c r="BY64" s="30" t="str">
        <f>IF(AND(BX4=0,BX64&gt;=0), "",BX64/BX4)</f>
        <v/>
      </c>
      <c r="BZ64" s="47" t="str">
        <f t="shared" si="11"/>
        <v/>
      </c>
      <c r="CA64" s="129">
        <f>+'N EERR PIEDEM'!L78+'N EERR PIEDEM'!L79+'N EERR PIEDEM'!L80+'N EERR PIEDEM'!L81+'N EERR PIEDEM'!L82+'N EERR PIEDEM'!L83+'N EERR PIEDEM'!L84+'N EERR PIEDEM'!L85+'N EERR PIEDEM'!L86+'N EERR PIEDEM'!L87</f>
        <v>0</v>
      </c>
      <c r="CB64" s="30" t="str">
        <f>IF(AND(CA4=0,CA64&gt;=0), "",CA64/CA4)</f>
        <v/>
      </c>
      <c r="CC64" s="47" t="str">
        <f>IF(AND(CA124=0,CA64&gt;=0),"",CA64/CA124)</f>
        <v/>
      </c>
      <c r="CD64" s="30" t="str">
        <f t="shared" si="26"/>
        <v/>
      </c>
      <c r="CE64" s="130">
        <f t="shared" si="34"/>
        <v>0</v>
      </c>
      <c r="CF64" s="30">
        <f>IF(AND(CE4=0,CE64&gt;=0), "",CE64/CE4)</f>
        <v>0</v>
      </c>
      <c r="CG64" s="47">
        <f>IF(AND(CE124=0,CE64&gt;=0),"",CE64/CE124)</f>
        <v>0</v>
      </c>
      <c r="CH64" s="129">
        <f>+'N EERR PIEDEM'!M78+'N EERR PIEDEM'!M79+'N EERR PIEDEM'!M80+'N EERR PIEDEM'!M81+'N EERR PIEDEM'!M82+'N EERR PIEDEM'!M83+'N EERR PIEDEM'!M84+'N EERR PIEDEM'!M85+'N EERR PIEDEM'!M86+'N EERR PIEDEM'!M87</f>
        <v>0</v>
      </c>
      <c r="CI64" s="30" t="str">
        <f>IF(AND(CH4=0,CH64&gt;=0), "",CH64/CH4)</f>
        <v/>
      </c>
      <c r="CJ64" s="47" t="str">
        <f>IF(AND(CH124=0,CH64&gt;=0),"",CH64/CH124)</f>
        <v/>
      </c>
      <c r="CK64" s="30" t="str">
        <f t="shared" si="13"/>
        <v/>
      </c>
      <c r="CL64" s="130">
        <f t="shared" si="35"/>
        <v>0</v>
      </c>
      <c r="CM64" s="30">
        <f>IF(AND(CL4=0,CL64&gt;=0), "",CL64/CL4)</f>
        <v>0</v>
      </c>
      <c r="CN64" s="47">
        <f>IF(AND(CL124=0,CL64&gt;=0),"",CL64/CL124)</f>
        <v>0</v>
      </c>
      <c r="CO64" s="129">
        <f>+'N EERR PIEDEM'!N78+'N EERR PIEDEM'!N79+'N EERR PIEDEM'!N80+'N EERR PIEDEM'!N81+'N EERR PIEDEM'!N82+'N EERR PIEDEM'!N83+'N EERR PIEDEM'!N84+'N EERR PIEDEM'!N85+'N EERR PIEDEM'!N86+'N EERR PIEDEM'!N87</f>
        <v>0</v>
      </c>
      <c r="CP64" s="30" t="str">
        <f>IF(AND(CO4=0,CO64&gt;=0), "",CO64/CO4)</f>
        <v/>
      </c>
      <c r="CQ64" s="47" t="str">
        <f>IF(AND(CO124=0,CO64&gt;=0),"",CO64/CO124)</f>
        <v/>
      </c>
      <c r="CR64" s="30" t="str">
        <f t="shared" si="14"/>
        <v/>
      </c>
      <c r="CS64" s="130">
        <f t="shared" si="36"/>
        <v>0</v>
      </c>
      <c r="CT64" s="30">
        <f>IF(AND(CS4=0,CS64&gt;=0), "",CS64/CS4)</f>
        <v>0</v>
      </c>
      <c r="CU64" s="47">
        <f>IF(AND(CS124=0,CS64&gt;=0),"",CS64/CS124)</f>
        <v>0</v>
      </c>
      <c r="CV64" s="131">
        <f t="shared" si="37"/>
        <v>0</v>
      </c>
      <c r="CW64" s="30" t="str">
        <f>IF(AND(CV4=0,CV64&gt;=0), "",CV64/CV4)</f>
        <v/>
      </c>
      <c r="CX64" s="47" t="str">
        <f t="shared" si="15"/>
        <v/>
      </c>
    </row>
    <row r="65" spans="1:102" outlineLevel="1" x14ac:dyDescent="0.3">
      <c r="A65" s="29" t="s">
        <v>26</v>
      </c>
      <c r="B65" s="129">
        <f>+'N EERR PIEDEM'!B88+'N EERR PIEDEM'!B89+'N EERR PIEDEM'!B90</f>
        <v>0</v>
      </c>
      <c r="C65" s="30" t="str">
        <f>IF(AND(B4=0,B65&gt;=0), "",B65/B4)</f>
        <v/>
      </c>
      <c r="D65" s="47" t="str">
        <f>IF(AND(B124=0,B65&gt;=0),"",B65/B124)</f>
        <v/>
      </c>
      <c r="E65" s="129">
        <f>+'N EERR PIEDEM'!C88+'N EERR PIEDEM'!C89+'N EERR PIEDEM'!C90</f>
        <v>54.746561684163765</v>
      </c>
      <c r="F65" s="30">
        <f>IF(AND(E4=0,E65&gt;=0), "",E65/E4)</f>
        <v>1.0187379316054913E-2</v>
      </c>
      <c r="G65" s="47">
        <f>IF(AND(E124=0,E65&gt;=0),"",E65/E124)</f>
        <v>2.574262532279294E-2</v>
      </c>
      <c r="H65" s="129">
        <f>+'N EERR PIEDEM'!D88+'N EERR PIEDEM'!D89+'N EERR PIEDEM'!D90</f>
        <v>75.179938794391859</v>
      </c>
      <c r="I65" s="30">
        <f>IF(AND(H4=0,H65&gt;=0), "",H65/H4)</f>
        <v>8.4964963095759301E-3</v>
      </c>
      <c r="J65" s="47">
        <f>IF(AND(H124=0,H65&gt;=0),"",H65/H124)</f>
        <v>3.2849331229475573E-2</v>
      </c>
      <c r="K65" s="30">
        <f t="shared" si="19"/>
        <v>0.37323580662671541</v>
      </c>
      <c r="L65" s="130">
        <f t="shared" si="38"/>
        <v>129.92650047855562</v>
      </c>
      <c r="M65" s="30">
        <f>IF(AND(L4=0,L65&gt;=0), "",L65/L4)</f>
        <v>9.135403735480099E-3</v>
      </c>
      <c r="N65" s="47">
        <f>IF(AND(L124=0,L65&gt;=0),"",L65/L124)</f>
        <v>2.9426304147233608E-2</v>
      </c>
      <c r="O65" s="129">
        <f>+'N EERR PIEDEM'!E88+'N EERR PIEDEM'!E89+'N EERR PIEDEM'!E90</f>
        <v>74.807344958947553</v>
      </c>
      <c r="P65" s="30">
        <f>IF(AND(O4=0,O65&gt;=0), "",O65/O4)</f>
        <v>9.8109564313454238E-3</v>
      </c>
      <c r="Q65" s="47">
        <f>IF(AND(O124=0,O65&gt;=0),"",O65/O124)</f>
        <v>2.7760464543864424E-2</v>
      </c>
      <c r="R65" s="30">
        <f t="shared" si="20"/>
        <v>-4.9560273846897575E-3</v>
      </c>
      <c r="S65" s="130">
        <f t="shared" si="39"/>
        <v>204.73384543750319</v>
      </c>
      <c r="T65" s="30">
        <f>IF(AND(S4=0,S65&gt;=0), "",S65/S4)</f>
        <v>9.3711781504385132E-3</v>
      </c>
      <c r="U65" s="47">
        <f>IF(AND(S124=0,S65&gt;=0),"",S65/S124)</f>
        <v>2.8794943823246797E-2</v>
      </c>
      <c r="V65" s="131"/>
      <c r="W65" s="30" t="str">
        <f>IF(AND(V4=0,V65&gt;=0), "",V65/V4)</f>
        <v/>
      </c>
      <c r="X65" s="47">
        <f t="shared" si="21"/>
        <v>1</v>
      </c>
      <c r="Y65" s="129">
        <f>+'N EERR PIEDEM'!F88+'N EERR PIEDEM'!F89+'N EERR PIEDEM'!F90</f>
        <v>65.121776255352273</v>
      </c>
      <c r="Z65" s="30">
        <f>IF(AND(Y4=0,Y65&gt;=0), "",Y65/Y4)</f>
        <v>8.7279915837759191E-3</v>
      </c>
      <c r="AA65" s="47">
        <f>IF(AND(Y124=0,Y65&gt;=0),"",Y65/Y124)</f>
        <v>2.389720288825134E-2</v>
      </c>
      <c r="AB65" s="30">
        <f t="shared" si="22"/>
        <v>-0.1294734990115006</v>
      </c>
      <c r="AC65" s="130">
        <f t="shared" si="27"/>
        <v>269.85562169285549</v>
      </c>
      <c r="AD65" s="30">
        <f>IF(AND(AC4=0,AC65&gt;=0), "",AC65/AC4)</f>
        <v>9.2074376174841235E-3</v>
      </c>
      <c r="AE65" s="47">
        <f>IF(AND(AC124=0,AC65&gt;=0),"",AC65/AC124)</f>
        <v>2.7437898502282537E-2</v>
      </c>
      <c r="AF65" s="129">
        <f>+'N EERR PIEDEM'!G88+'N EERR PIEDEM'!G89+'N EERR PIEDEM'!G90</f>
        <v>28.18019360121659</v>
      </c>
      <c r="AG65" s="30">
        <f>IF(AND(AF4=0,AF65&gt;=0), "",AF65/AF4)</f>
        <v>3.1465199837453525E-3</v>
      </c>
      <c r="AH65" s="47">
        <f>IF(AND(AF124=0,AF65&gt;=0),"",AF65/AF124)</f>
        <v>1.0778412221976797E-2</v>
      </c>
      <c r="AI65" s="30">
        <f t="shared" si="4"/>
        <v>-0.56726927271274341</v>
      </c>
      <c r="AJ65" s="130">
        <f t="shared" si="16"/>
        <v>298.03581529407211</v>
      </c>
      <c r="AK65" s="30">
        <f>IF(AND(AJ4=0,AJ65&gt;=0), "",AJ65/AJ4)</f>
        <v>7.7888484006043424E-3</v>
      </c>
      <c r="AL65" s="47">
        <f>IF(AND(AJ124=0,AJ65&gt;=0),"",AJ65/AJ124)</f>
        <v>2.3939302299486816E-2</v>
      </c>
      <c r="AM65" s="129">
        <f>+'N EERR PIEDEM'!H88+'N EERR PIEDEM'!H89+'N EERR PIEDEM'!H90</f>
        <v>109.03700658561979</v>
      </c>
      <c r="AN65" s="30">
        <f>IF(AND(AM4=0,AM65&gt;=0), "",AM65/AM4)</f>
        <v>1.0385495646157721E-2</v>
      </c>
      <c r="AO65" s="47">
        <f>IF(AND(AM124=0,AM65&gt;=0),"",AM65/AM124)</f>
        <v>3.7005531525961317E-2</v>
      </c>
      <c r="AP65" s="30">
        <f t="shared" si="5"/>
        <v>2.8692781223799848</v>
      </c>
      <c r="AQ65" s="130">
        <f t="shared" si="17"/>
        <v>407.0728218796919</v>
      </c>
      <c r="AR65" s="30">
        <f>IF(AND(AQ4=0,AQ65&gt;=0), "",AQ65/AQ4)</f>
        <v>8.3479177742727343E-3</v>
      </c>
      <c r="AS65" s="47">
        <f>IF(AND(AQ124=0,AQ65&gt;=0),"",AQ65/AQ124)</f>
        <v>2.6439909027643527E-2</v>
      </c>
      <c r="AT65" s="131">
        <f t="shared" si="28"/>
        <v>0</v>
      </c>
      <c r="AU65" s="30" t="str">
        <f>IF(AND(AT4=0,AT65&gt;=0), "",AT65/AT4)</f>
        <v/>
      </c>
      <c r="AV65" s="47">
        <f t="shared" si="23"/>
        <v>1</v>
      </c>
      <c r="AW65" s="131">
        <f t="shared" si="40"/>
        <v>67.845470313281979</v>
      </c>
      <c r="AX65" s="30">
        <f>IF(AND(AW4=0,AW65&gt;=0), "",AW65/AW4)</f>
        <v>8.3479177742727343E-3</v>
      </c>
      <c r="AY65" s="47">
        <f>IF(AND(AW124=0,AW65&gt;=0),"",AW65/AW124)</f>
        <v>2.6439909027643527E-2</v>
      </c>
      <c r="AZ65" s="131">
        <f t="shared" si="29"/>
        <v>0</v>
      </c>
      <c r="BA65" s="30" t="str">
        <f>IF(AND(AZ4=0,AZ65&gt;=0), "",AZ65/AZ4)</f>
        <v/>
      </c>
      <c r="BB65" s="47">
        <f t="shared" si="24"/>
        <v>1</v>
      </c>
      <c r="BC65" s="129">
        <f>+'N EERR PIEDEM'!I88+'N EERR PIEDEM'!I89+'N EERR PIEDEM'!I90</f>
        <v>0</v>
      </c>
      <c r="BD65" s="30" t="str">
        <f>IF(AND(BC4=0,BC65&gt;=0), "",BC65/BC4)</f>
        <v/>
      </c>
      <c r="BE65" s="47" t="str">
        <f>IF(AND(BC124=0,BC65&gt;=0),"",BC65/BC124)</f>
        <v/>
      </c>
      <c r="BF65" s="30">
        <f t="shared" si="25"/>
        <v>-1</v>
      </c>
      <c r="BG65" s="130">
        <f t="shared" si="30"/>
        <v>407.0728218796919</v>
      </c>
      <c r="BH65" s="30">
        <f>IF(AND(BG4=0,BG65&gt;=0), "",BG65/BG4)</f>
        <v>8.3479177742727343E-3</v>
      </c>
      <c r="BI65" s="47">
        <f>IF(AND(BG124=0,BG65&gt;=0),"",BG65/BG124)</f>
        <v>2.6439909027643527E-2</v>
      </c>
      <c r="BJ65" s="129">
        <f>+'N EERR PIEDEM'!J88+'N EERR PIEDEM'!J89+'N EERR PIEDEM'!J90</f>
        <v>0</v>
      </c>
      <c r="BK65" s="30" t="str">
        <f>IF(AND(BJ4=0,BJ65&gt;=0), "",BJ65/BJ4)</f>
        <v/>
      </c>
      <c r="BL65" s="47" t="str">
        <f>IF(AND(BJ124=0,BJ65&gt;=0),"",BJ65/BJ124)</f>
        <v/>
      </c>
      <c r="BM65" s="30" t="str">
        <f t="shared" si="9"/>
        <v/>
      </c>
      <c r="BN65" s="130">
        <f t="shared" si="31"/>
        <v>407.0728218796919</v>
      </c>
      <c r="BO65" s="30">
        <f>IF(AND(BN4=0,BN65&gt;=0), "",BN65/BN4)</f>
        <v>8.3479177742727343E-3</v>
      </c>
      <c r="BP65" s="47">
        <f>IF(AND(BN124=0,BN65&gt;=0),"",BN65/BN124)</f>
        <v>2.6439909027643527E-2</v>
      </c>
      <c r="BQ65" s="129">
        <f>+'N EERR PIEDEM'!K88+'N EERR PIEDEM'!K89+'N EERR PIEDEM'!K90</f>
        <v>0</v>
      </c>
      <c r="BR65" s="30" t="str">
        <f>IF(AND(BQ4=0,BQ65&gt;=0), "",BQ65/BQ4)</f>
        <v/>
      </c>
      <c r="BS65" s="47" t="str">
        <f>IF(AND(BQ124=0,BQ65&gt;=0),"",BQ65/BQ124)</f>
        <v/>
      </c>
      <c r="BT65" s="30" t="str">
        <f t="shared" si="10"/>
        <v/>
      </c>
      <c r="BU65" s="130">
        <f t="shared" si="32"/>
        <v>407.0728218796919</v>
      </c>
      <c r="BV65" s="30">
        <f>IF(AND(BU4=0,BU65&gt;=0), "",BU65/BU4)</f>
        <v>8.3479177742727343E-3</v>
      </c>
      <c r="BW65" s="47">
        <f>IF(AND(BU124=0,BU65&gt;=0),"",BU65/BU124)</f>
        <v>2.6439909027643527E-2</v>
      </c>
      <c r="BX65" s="131">
        <f t="shared" si="33"/>
        <v>0</v>
      </c>
      <c r="BY65" s="30" t="str">
        <f>IF(AND(BX4=0,BX65&gt;=0), "",BX65/BX4)</f>
        <v/>
      </c>
      <c r="BZ65" s="47">
        <f t="shared" si="11"/>
        <v>1</v>
      </c>
      <c r="CA65" s="129">
        <f>+'N EERR PIEDEM'!L88+'N EERR PIEDEM'!L89+'N EERR PIEDEM'!L90</f>
        <v>0</v>
      </c>
      <c r="CB65" s="30" t="str">
        <f>IF(AND(CA4=0,CA65&gt;=0), "",CA65/CA4)</f>
        <v/>
      </c>
      <c r="CC65" s="47" t="str">
        <f>IF(AND(CA124=0,CA65&gt;=0),"",CA65/CA124)</f>
        <v/>
      </c>
      <c r="CD65" s="30" t="str">
        <f t="shared" si="26"/>
        <v/>
      </c>
      <c r="CE65" s="130">
        <f t="shared" si="34"/>
        <v>407.0728218796919</v>
      </c>
      <c r="CF65" s="30">
        <f>IF(AND(CE4=0,CE65&gt;=0), "",CE65/CE4)</f>
        <v>8.3479177742727343E-3</v>
      </c>
      <c r="CG65" s="47">
        <f>IF(AND(CE124=0,CE65&gt;=0),"",CE65/CE124)</f>
        <v>2.6439909027643527E-2</v>
      </c>
      <c r="CH65" s="129">
        <f>+'N EERR PIEDEM'!M88+'N EERR PIEDEM'!M89+'N EERR PIEDEM'!M90</f>
        <v>0</v>
      </c>
      <c r="CI65" s="30" t="str">
        <f>IF(AND(CH4=0,CH65&gt;=0), "",CH65/CH4)</f>
        <v/>
      </c>
      <c r="CJ65" s="47" t="str">
        <f>IF(AND(CH124=0,CH65&gt;=0),"",CH65/CH124)</f>
        <v/>
      </c>
      <c r="CK65" s="30" t="str">
        <f t="shared" si="13"/>
        <v/>
      </c>
      <c r="CL65" s="130">
        <f t="shared" si="35"/>
        <v>407.0728218796919</v>
      </c>
      <c r="CM65" s="30">
        <f>IF(AND(CL4=0,CL65&gt;=0), "",CL65/CL4)</f>
        <v>8.3479177742727343E-3</v>
      </c>
      <c r="CN65" s="47">
        <f>IF(AND(CL124=0,CL65&gt;=0),"",CL65/CL124)</f>
        <v>2.6439909027643527E-2</v>
      </c>
      <c r="CO65" s="129">
        <f>+'N EERR PIEDEM'!N88+'N EERR PIEDEM'!N89+'N EERR PIEDEM'!N90</f>
        <v>0</v>
      </c>
      <c r="CP65" s="30" t="str">
        <f>IF(AND(CO4=0,CO65&gt;=0), "",CO65/CO4)</f>
        <v/>
      </c>
      <c r="CQ65" s="47" t="str">
        <f>IF(AND(CO124=0,CO65&gt;=0),"",CO65/CO124)</f>
        <v/>
      </c>
      <c r="CR65" s="30" t="str">
        <f t="shared" si="14"/>
        <v/>
      </c>
      <c r="CS65" s="130">
        <f t="shared" si="36"/>
        <v>407.0728218796919</v>
      </c>
      <c r="CT65" s="30">
        <f>IF(AND(CS4=0,CS65&gt;=0), "",CS65/CS4)</f>
        <v>8.3479177742727343E-3</v>
      </c>
      <c r="CU65" s="47">
        <f>IF(AND(CS124=0,CS65&gt;=0),"",CS65/CS124)</f>
        <v>2.6439909027643527E-2</v>
      </c>
      <c r="CV65" s="131">
        <f t="shared" si="37"/>
        <v>0</v>
      </c>
      <c r="CW65" s="30" t="str">
        <f>IF(AND(CV4=0,CV65&gt;=0), "",CV65/CV4)</f>
        <v/>
      </c>
      <c r="CX65" s="47">
        <f t="shared" si="15"/>
        <v>1</v>
      </c>
    </row>
    <row r="66" spans="1:102" outlineLevel="1" x14ac:dyDescent="0.3">
      <c r="A66" s="29" t="s">
        <v>116</v>
      </c>
      <c r="B66" s="129">
        <f>+'N EERR PIEDEM'!B91+'N EERR PIEDEM'!B92</f>
        <v>0</v>
      </c>
      <c r="C66" s="30" t="str">
        <f>IF(AND(B4=0,B66&gt;=0), "",B66/B4)</f>
        <v/>
      </c>
      <c r="D66" s="47" t="str">
        <f>IF(AND(B124=0,B66&gt;=0),"",B66/B124)</f>
        <v/>
      </c>
      <c r="E66" s="129">
        <f>+'N EERR PIEDEM'!C91+'N EERR PIEDEM'!C92</f>
        <v>0</v>
      </c>
      <c r="F66" s="30">
        <f>IF(AND(E4=0,E66&gt;=0), "",E66/E4)</f>
        <v>0</v>
      </c>
      <c r="G66" s="47">
        <f>IF(AND(E124=0,E66&gt;=0),"",E66/E124)</f>
        <v>0</v>
      </c>
      <c r="H66" s="129">
        <f>+'N EERR PIEDEM'!D91+'N EERR PIEDEM'!D92</f>
        <v>0</v>
      </c>
      <c r="I66" s="30">
        <f>IF(AND(H4=0,H66&gt;=0), "",H66/H4)</f>
        <v>0</v>
      </c>
      <c r="J66" s="47">
        <f>IF(AND(H124=0,H66&gt;=0),"",H66/H124)</f>
        <v>0</v>
      </c>
      <c r="K66" s="30" t="str">
        <f t="shared" si="19"/>
        <v/>
      </c>
      <c r="L66" s="130">
        <f t="shared" si="38"/>
        <v>0</v>
      </c>
      <c r="M66" s="30">
        <f>IF(AND(L4=0,L66&gt;=0), "",L66/L4)</f>
        <v>0</v>
      </c>
      <c r="N66" s="47">
        <f>IF(AND(L124=0,L66&gt;=0),"",L66/L124)</f>
        <v>0</v>
      </c>
      <c r="O66" s="129">
        <f>+'N EERR PIEDEM'!E91+'N EERR PIEDEM'!E92</f>
        <v>0</v>
      </c>
      <c r="P66" s="30">
        <f>IF(AND(O4=0,O66&gt;=0), "",O66/O4)</f>
        <v>0</v>
      </c>
      <c r="Q66" s="47">
        <f>IF(AND(O124=0,O66&gt;=0),"",O66/O124)</f>
        <v>0</v>
      </c>
      <c r="R66" s="30" t="str">
        <f t="shared" si="20"/>
        <v/>
      </c>
      <c r="S66" s="130">
        <f t="shared" si="39"/>
        <v>0</v>
      </c>
      <c r="T66" s="30">
        <f>IF(AND(S4=0,S66&gt;=0), "",S66/S4)</f>
        <v>0</v>
      </c>
      <c r="U66" s="47">
        <f>IF(AND(S124=0,S66&gt;=0),"",S66/S124)</f>
        <v>0</v>
      </c>
      <c r="V66" s="131"/>
      <c r="W66" s="30" t="str">
        <f>IF(AND(V4=0,V66&gt;=0), "",V66/V4)</f>
        <v/>
      </c>
      <c r="X66" s="47" t="str">
        <f t="shared" si="21"/>
        <v/>
      </c>
      <c r="Y66" s="129">
        <f>+'N EERR PIEDEM'!F91+'N EERR PIEDEM'!F92</f>
        <v>0</v>
      </c>
      <c r="Z66" s="30">
        <f>IF(AND(Y4=0,Y66&gt;=0), "",Y66/Y4)</f>
        <v>0</v>
      </c>
      <c r="AA66" s="47">
        <f>IF(AND(Y124=0,Y66&gt;=0),"",Y66/Y124)</f>
        <v>0</v>
      </c>
      <c r="AB66" s="30" t="str">
        <f t="shared" si="22"/>
        <v/>
      </c>
      <c r="AC66" s="130">
        <f t="shared" si="27"/>
        <v>0</v>
      </c>
      <c r="AD66" s="30">
        <f>IF(AND(AC4=0,AC66&gt;=0), "",AC66/AC4)</f>
        <v>0</v>
      </c>
      <c r="AE66" s="47">
        <f>IF(AND(AC124=0,AC66&gt;=0),"",AC66/AC124)</f>
        <v>0</v>
      </c>
      <c r="AF66" s="129">
        <f>+'N EERR PIEDEM'!G91+'N EERR PIEDEM'!G92</f>
        <v>0</v>
      </c>
      <c r="AG66" s="30">
        <f>IF(AND(AF4=0,AF66&gt;=0), "",AF66/AF4)</f>
        <v>0</v>
      </c>
      <c r="AH66" s="47">
        <f>IF(AND(AF124=0,AF66&gt;=0),"",AF66/AF124)</f>
        <v>0</v>
      </c>
      <c r="AI66" s="30" t="str">
        <f t="shared" si="4"/>
        <v/>
      </c>
      <c r="AJ66" s="130">
        <f t="shared" si="16"/>
        <v>0</v>
      </c>
      <c r="AK66" s="30">
        <f>IF(AND(AJ4=0,AJ66&gt;=0), "",AJ66/AJ4)</f>
        <v>0</v>
      </c>
      <c r="AL66" s="47">
        <f>IF(AND(AJ124=0,AJ66&gt;=0),"",AJ66/AJ124)</f>
        <v>0</v>
      </c>
      <c r="AM66" s="129">
        <f>+'N EERR PIEDEM'!H91+'N EERR PIEDEM'!H92</f>
        <v>0</v>
      </c>
      <c r="AN66" s="30">
        <f>IF(AND(AM4=0,AM66&gt;=0), "",AM66/AM4)</f>
        <v>0</v>
      </c>
      <c r="AO66" s="47">
        <f>IF(AND(AM124=0,AM66&gt;=0),"",AM66/AM124)</f>
        <v>0</v>
      </c>
      <c r="AP66" s="30" t="str">
        <f t="shared" si="5"/>
        <v/>
      </c>
      <c r="AQ66" s="130">
        <f t="shared" si="17"/>
        <v>0</v>
      </c>
      <c r="AR66" s="30">
        <f>IF(AND(AQ4=0,AQ66&gt;=0), "",AQ66/AQ4)</f>
        <v>0</v>
      </c>
      <c r="AS66" s="47">
        <f>IF(AND(AQ124=0,AQ66&gt;=0),"",AQ66/AQ124)</f>
        <v>0</v>
      </c>
      <c r="AT66" s="131">
        <f t="shared" si="28"/>
        <v>0</v>
      </c>
      <c r="AU66" s="30" t="str">
        <f>IF(AND(AT4=0,AT66&gt;=0), "",AT66/AT4)</f>
        <v/>
      </c>
      <c r="AV66" s="47" t="str">
        <f t="shared" si="23"/>
        <v/>
      </c>
      <c r="AW66" s="131">
        <f t="shared" si="40"/>
        <v>0</v>
      </c>
      <c r="AX66" s="30">
        <f>IF(AND(AW4=0,AW66&gt;=0), "",AW66/AW4)</f>
        <v>0</v>
      </c>
      <c r="AY66" s="47">
        <f>IF(AND(AW124=0,AW66&gt;=0),"",AW66/AW124)</f>
        <v>0</v>
      </c>
      <c r="AZ66" s="131">
        <f t="shared" si="29"/>
        <v>0</v>
      </c>
      <c r="BA66" s="30" t="str">
        <f>IF(AND(AZ4=0,AZ66&gt;=0), "",AZ66/AZ4)</f>
        <v/>
      </c>
      <c r="BB66" s="47" t="str">
        <f t="shared" si="24"/>
        <v/>
      </c>
      <c r="BC66" s="129">
        <f>+'N EERR PIEDEM'!I91+'N EERR PIEDEM'!I92</f>
        <v>0</v>
      </c>
      <c r="BD66" s="30" t="str">
        <f>IF(AND(BC4=0,BC66&gt;=0), "",BC66/BC4)</f>
        <v/>
      </c>
      <c r="BE66" s="47" t="str">
        <f>IF(AND(BC124=0,BC66&gt;=0),"",BC66/BC124)</f>
        <v/>
      </c>
      <c r="BF66" s="30" t="str">
        <f t="shared" si="25"/>
        <v/>
      </c>
      <c r="BG66" s="130">
        <f t="shared" si="30"/>
        <v>0</v>
      </c>
      <c r="BH66" s="30">
        <f>IF(AND(BG4=0,BG66&gt;=0), "",BG66/BG4)</f>
        <v>0</v>
      </c>
      <c r="BI66" s="47">
        <f>IF(AND(BG124=0,BG66&gt;=0),"",BG66/BG124)</f>
        <v>0</v>
      </c>
      <c r="BJ66" s="129">
        <f>'N EERR PIEDEM'!J91+'N EERR PIEDEM'!J92</f>
        <v>0</v>
      </c>
      <c r="BK66" s="30" t="str">
        <f>IF(AND(BJ4=0,BJ66&gt;=0), "",BJ66/BJ4)</f>
        <v/>
      </c>
      <c r="BL66" s="47" t="str">
        <f>IF(AND(BJ124=0,BJ66&gt;=0),"",BJ66/BJ124)</f>
        <v/>
      </c>
      <c r="BM66" s="30" t="str">
        <f t="shared" si="9"/>
        <v/>
      </c>
      <c r="BN66" s="130">
        <f t="shared" si="31"/>
        <v>0</v>
      </c>
      <c r="BO66" s="30">
        <f>IF(AND(BN4=0,BN66&gt;=0), "",BN66/BN4)</f>
        <v>0</v>
      </c>
      <c r="BP66" s="47">
        <f>IF(AND(BN124=0,BN66&gt;=0),"",BN66/BN124)</f>
        <v>0</v>
      </c>
      <c r="BQ66" s="129">
        <f>+'N EERR PIEDEM'!K91+'N EERR PIEDEM'!K92</f>
        <v>0</v>
      </c>
      <c r="BR66" s="30" t="str">
        <f>IF(AND(BQ4=0,BQ66&gt;=0), "",BQ66/BQ4)</f>
        <v/>
      </c>
      <c r="BS66" s="47" t="str">
        <f>IF(AND(BQ124=0,BQ66&gt;=0),"",BQ66/BQ124)</f>
        <v/>
      </c>
      <c r="BT66" s="30" t="str">
        <f t="shared" si="10"/>
        <v/>
      </c>
      <c r="BU66" s="130">
        <f t="shared" si="32"/>
        <v>0</v>
      </c>
      <c r="BV66" s="30">
        <f>IF(AND(BU4=0,BU66&gt;=0), "",BU66/BU4)</f>
        <v>0</v>
      </c>
      <c r="BW66" s="47">
        <f>IF(AND(BU124=0,BU66&gt;=0),"",BU66/BU124)</f>
        <v>0</v>
      </c>
      <c r="BX66" s="131">
        <f t="shared" si="33"/>
        <v>0</v>
      </c>
      <c r="BY66" s="30" t="str">
        <f>IF(AND(BX4=0,BX66&gt;=0), "",BX66/BX4)</f>
        <v/>
      </c>
      <c r="BZ66" s="47" t="str">
        <f t="shared" si="11"/>
        <v/>
      </c>
      <c r="CA66" s="129">
        <f>+'N EERR PIEDEM'!L91+'N EERR PIEDEM'!L92</f>
        <v>0</v>
      </c>
      <c r="CB66" s="30" t="str">
        <f>IF(AND(CA4=0,CA66&gt;=0), "",CA66/CA4)</f>
        <v/>
      </c>
      <c r="CC66" s="47" t="str">
        <f>IF(AND(CA124=0,CA66&gt;=0),"",CA66/CA124)</f>
        <v/>
      </c>
      <c r="CD66" s="30" t="str">
        <f t="shared" si="26"/>
        <v/>
      </c>
      <c r="CE66" s="130">
        <f t="shared" si="34"/>
        <v>0</v>
      </c>
      <c r="CF66" s="30">
        <f>IF(AND(CE4=0,CE66&gt;=0), "",CE66/CE4)</f>
        <v>0</v>
      </c>
      <c r="CG66" s="47">
        <f>IF(AND(CE124=0,CE66&gt;=0),"",CE66/CE124)</f>
        <v>0</v>
      </c>
      <c r="CH66" s="129">
        <f>+'N EERR PIEDEM'!M91+'N EERR PIEDEM'!M92</f>
        <v>0</v>
      </c>
      <c r="CI66" s="30" t="str">
        <f>IF(AND(CH4=0,CH66&gt;=0), "",CH66/CH4)</f>
        <v/>
      </c>
      <c r="CJ66" s="47" t="str">
        <f>IF(AND(CH124=0,CH66&gt;=0),"",CH66/CH124)</f>
        <v/>
      </c>
      <c r="CK66" s="30" t="str">
        <f t="shared" si="13"/>
        <v/>
      </c>
      <c r="CL66" s="130">
        <f t="shared" si="35"/>
        <v>0</v>
      </c>
      <c r="CM66" s="30">
        <f>IF(AND(CL4=0,CL66&gt;=0), "",CL66/CL4)</f>
        <v>0</v>
      </c>
      <c r="CN66" s="47">
        <f>IF(AND(CL124=0,CL66&gt;=0),"",CL66/CL124)</f>
        <v>0</v>
      </c>
      <c r="CO66" s="129">
        <f>+'N EERR PIEDEM'!N91+'N EERR PIEDEM'!N92</f>
        <v>0</v>
      </c>
      <c r="CP66" s="30" t="str">
        <f>IF(AND(CO4=0,CO66&gt;=0), "",CO66/CO4)</f>
        <v/>
      </c>
      <c r="CQ66" s="47" t="str">
        <f>IF(AND(CO124=0,CO66&gt;=0),"",CO66/CO124)</f>
        <v/>
      </c>
      <c r="CR66" s="30" t="str">
        <f t="shared" si="14"/>
        <v/>
      </c>
      <c r="CS66" s="130">
        <f t="shared" si="36"/>
        <v>0</v>
      </c>
      <c r="CT66" s="30">
        <f>IF(AND(CS4=0,CS66&gt;=0), "",CS66/CS4)</f>
        <v>0</v>
      </c>
      <c r="CU66" s="47">
        <f>IF(AND(CS124=0,CS66&gt;=0),"",CS66/CS124)</f>
        <v>0</v>
      </c>
      <c r="CV66" s="131">
        <f t="shared" si="37"/>
        <v>0</v>
      </c>
      <c r="CW66" s="30" t="str">
        <f>IF(AND(CV4=0,CV66&gt;=0), "",CV66/CV4)</f>
        <v/>
      </c>
      <c r="CX66" s="47" t="str">
        <f t="shared" si="15"/>
        <v/>
      </c>
    </row>
    <row r="67" spans="1:102" outlineLevel="1" x14ac:dyDescent="0.3">
      <c r="A67" s="29"/>
      <c r="B67" s="129"/>
      <c r="C67" s="30"/>
      <c r="D67" s="46"/>
      <c r="E67" s="129"/>
      <c r="F67" s="30"/>
      <c r="G67" s="46"/>
      <c r="H67" s="129"/>
      <c r="I67" s="30"/>
      <c r="J67" s="46"/>
      <c r="K67" s="32" t="str">
        <f t="shared" si="19"/>
        <v/>
      </c>
      <c r="M67" s="30"/>
      <c r="N67" s="46"/>
      <c r="O67" s="129"/>
      <c r="P67" s="30"/>
      <c r="Q67" s="46"/>
      <c r="R67" s="32" t="str">
        <f t="shared" si="20"/>
        <v/>
      </c>
      <c r="T67" s="30"/>
      <c r="U67" s="46"/>
      <c r="V67" s="131"/>
      <c r="W67" s="30"/>
      <c r="X67" s="92" t="str">
        <f t="shared" si="21"/>
        <v/>
      </c>
      <c r="Y67" s="129"/>
      <c r="Z67" s="30"/>
      <c r="AA67" s="46"/>
      <c r="AB67" s="32" t="str">
        <f t="shared" si="22"/>
        <v/>
      </c>
      <c r="AD67" s="30"/>
      <c r="AE67" s="46"/>
      <c r="AF67" s="129"/>
      <c r="AG67" s="30"/>
      <c r="AH67" s="46"/>
      <c r="AI67" s="32" t="str">
        <f t="shared" si="4"/>
        <v/>
      </c>
      <c r="AJ67" s="130">
        <f t="shared" si="16"/>
        <v>0</v>
      </c>
      <c r="AK67" s="30"/>
      <c r="AL67" s="46"/>
      <c r="AM67" s="129"/>
      <c r="AN67" s="30"/>
      <c r="AO67" s="46"/>
      <c r="AP67" s="32" t="str">
        <f t="shared" si="5"/>
        <v/>
      </c>
      <c r="AQ67" s="130">
        <f t="shared" si="17"/>
        <v>0</v>
      </c>
      <c r="AR67" s="30"/>
      <c r="AS67" s="46"/>
      <c r="AT67" s="131">
        <f t="shared" si="28"/>
        <v>0</v>
      </c>
      <c r="AU67" s="30"/>
      <c r="AV67" s="92" t="str">
        <f t="shared" si="23"/>
        <v/>
      </c>
      <c r="AW67" s="131">
        <f t="shared" si="40"/>
        <v>0</v>
      </c>
      <c r="AX67" s="30"/>
      <c r="AY67" s="46"/>
      <c r="AZ67" s="131">
        <f t="shared" si="29"/>
        <v>0</v>
      </c>
      <c r="BA67" s="30"/>
      <c r="BB67" s="92" t="str">
        <f t="shared" si="24"/>
        <v/>
      </c>
      <c r="BC67" s="129"/>
      <c r="BD67" s="30"/>
      <c r="BE67" s="46"/>
      <c r="BF67" s="32" t="str">
        <f t="shared" si="25"/>
        <v/>
      </c>
      <c r="BG67" s="130">
        <f t="shared" si="30"/>
        <v>0</v>
      </c>
      <c r="BH67" s="30"/>
      <c r="BI67" s="46"/>
      <c r="BJ67" s="129"/>
      <c r="BK67" s="30"/>
      <c r="BL67" s="46"/>
      <c r="BM67" s="32" t="str">
        <f t="shared" si="9"/>
        <v/>
      </c>
      <c r="BN67" s="130">
        <f t="shared" si="31"/>
        <v>0</v>
      </c>
      <c r="BO67" s="30"/>
      <c r="BP67" s="46"/>
      <c r="BQ67" s="129"/>
      <c r="BR67" s="30"/>
      <c r="BS67" s="46"/>
      <c r="BT67" s="32" t="str">
        <f t="shared" si="10"/>
        <v/>
      </c>
      <c r="BU67" s="130">
        <f t="shared" si="32"/>
        <v>0</v>
      </c>
      <c r="BV67" s="30"/>
      <c r="BW67" s="46"/>
      <c r="BX67" s="131">
        <f t="shared" si="33"/>
        <v>0</v>
      </c>
      <c r="BY67" s="30"/>
      <c r="BZ67" s="92" t="str">
        <f t="shared" si="11"/>
        <v/>
      </c>
      <c r="CA67" s="129"/>
      <c r="CB67" s="30"/>
      <c r="CC67" s="46"/>
      <c r="CD67" s="32" t="str">
        <f t="shared" si="26"/>
        <v/>
      </c>
      <c r="CF67" s="30"/>
      <c r="CG67" s="46"/>
      <c r="CH67" s="129"/>
      <c r="CI67" s="30"/>
      <c r="CJ67" s="46"/>
      <c r="CK67" s="32" t="str">
        <f t="shared" si="13"/>
        <v/>
      </c>
      <c r="CL67" s="130">
        <f t="shared" si="35"/>
        <v>0</v>
      </c>
      <c r="CM67" s="30"/>
      <c r="CN67" s="46"/>
      <c r="CO67" s="129"/>
      <c r="CP67" s="30"/>
      <c r="CQ67" s="46"/>
      <c r="CR67" s="32" t="str">
        <f t="shared" si="14"/>
        <v/>
      </c>
      <c r="CS67" s="130">
        <f t="shared" si="36"/>
        <v>0</v>
      </c>
      <c r="CT67" s="30"/>
      <c r="CU67" s="46"/>
      <c r="CV67" s="131">
        <f t="shared" si="37"/>
        <v>0</v>
      </c>
      <c r="CW67" s="30"/>
      <c r="CX67" s="92" t="str">
        <f t="shared" si="15"/>
        <v/>
      </c>
    </row>
    <row r="68" spans="1:102" s="6" customFormat="1" x14ac:dyDescent="0.3">
      <c r="A68" s="37" t="s">
        <v>62</v>
      </c>
      <c r="B68" s="126">
        <f>SUM(B69:B82)</f>
        <v>0</v>
      </c>
      <c r="C68" s="38" t="str">
        <f>IF(AND(B4=0,B68&gt;=0), "",B68/B4)</f>
        <v/>
      </c>
      <c r="D68" s="43" t="str">
        <f>IF(AND(B124=0,B68&gt;=0),"",B68/B124)</f>
        <v/>
      </c>
      <c r="E68" s="126">
        <f>SUM(E69:E82)</f>
        <v>685.36084763650524</v>
      </c>
      <c r="F68" s="38">
        <f>IF(AND(E4=0,E68&gt;=0), "",E68/E4)</f>
        <v>0.12753368811589952</v>
      </c>
      <c r="G68" s="43">
        <f>IF(AND(E124=0,E68&gt;=0),"",E68/E124)</f>
        <v>0.32226658567896554</v>
      </c>
      <c r="H68" s="126">
        <f>SUM(H69:H82)</f>
        <v>688.94631769980788</v>
      </c>
      <c r="I68" s="38">
        <f>IF(AND(H4=0,H68&gt;=0), "",H68/H4)</f>
        <v>7.7861593660528527E-2</v>
      </c>
      <c r="J68" s="43">
        <f>IF(AND(H124=0,H68&gt;=0),"",H68/H124)</f>
        <v>0.30103011724102013</v>
      </c>
      <c r="K68" s="38">
        <f t="shared" si="19"/>
        <v>5.2315069874027328E-3</v>
      </c>
      <c r="L68" s="127">
        <f>SUM(L69:L82)</f>
        <v>1374.3071653363131</v>
      </c>
      <c r="M68" s="38">
        <f>IF(AND(L4=0,L68&gt;=0), "",L68/L4)</f>
        <v>9.6630408466843912E-2</v>
      </c>
      <c r="N68" s="43">
        <f>IF(AND(L124=0,L68&gt;=0),"",L68/L124)</f>
        <v>0.31125890784369714</v>
      </c>
      <c r="O68" s="126">
        <f>SUM(O69:O82)</f>
        <v>880.87430021531839</v>
      </c>
      <c r="P68" s="38">
        <f>IF(AND(O4=0,O68&gt;=0), "",O68/O4)</f>
        <v>0.11552634819010109</v>
      </c>
      <c r="Q68" s="43">
        <f>IF(AND(O124=0,O68&gt;=0),"",O68/O124)</f>
        <v>0.32688608039956779</v>
      </c>
      <c r="R68" s="38">
        <f t="shared" si="20"/>
        <v>0.2785819120948384</v>
      </c>
      <c r="S68" s="127">
        <f>SUM(S69:S82)</f>
        <v>2255.1814655516314</v>
      </c>
      <c r="T68" s="38">
        <f>IF(AND(S4=0,S68&gt;=0), "",S68/S4)</f>
        <v>0.1032252739164351</v>
      </c>
      <c r="U68" s="43">
        <f>IF(AND(S124=0,S68&gt;=0),"",S68/S124)</f>
        <v>0.31718167298141947</v>
      </c>
      <c r="V68" s="128">
        <f>SUM(V69:V82)</f>
        <v>0</v>
      </c>
      <c r="W68" s="38" t="str">
        <f>IF(AND(V4=0,V68&gt;=0), "",V68/V4)</f>
        <v/>
      </c>
      <c r="X68" s="91">
        <f t="shared" si="21"/>
        <v>1</v>
      </c>
      <c r="Y68" s="126">
        <f>SUM(Y69:Y82)</f>
        <v>679.01333219151411</v>
      </c>
      <c r="Z68" s="38">
        <f>IF(AND(Y4=0,Y68&gt;=0), "",Y68/Y4)</f>
        <v>9.1005236488034116E-2</v>
      </c>
      <c r="AA68" s="43">
        <f>IF(AND(Y124=0,Y68&gt;=0),"",Y68/Y124)</f>
        <v>0.24917194057455674</v>
      </c>
      <c r="AB68" s="38">
        <f t="shared" si="22"/>
        <v>-0.22915978814963947</v>
      </c>
      <c r="AC68" s="127">
        <f>SUM(AC69:AC82)</f>
        <v>2934.194797743145</v>
      </c>
      <c r="AD68" s="38">
        <f>IF(AND(AC4=0,AC68&gt;=0), "",AC68/AC4)</f>
        <v>0.10011433294695644</v>
      </c>
      <c r="AE68" s="43">
        <f>IF(AND(AC124=0,AC68&gt;=0),"",AC68/AC124)</f>
        <v>0.29833782428307043</v>
      </c>
      <c r="AF68" s="126">
        <f>SUM(AF69:AF82)</f>
        <v>1038.595293472539</v>
      </c>
      <c r="AG68" s="38">
        <f>IF(AND(AF4=0,AF68&gt;=0), "",AF68/AF4)</f>
        <v>0.11596658604198266</v>
      </c>
      <c r="AH68" s="43">
        <f>IF(AND(AF124=0,AF68&gt;=0),"",AF68/AF124)</f>
        <v>0.39724383598162039</v>
      </c>
      <c r="AI68" s="38">
        <f t="shared" ref="AI68:AI131" si="41">IF(AND(Y68=0,AF68&gt;0),100%,IF(AND(Y68&lt;0,AF68=0),(Y68-AF68)/Y68,IF(AND(Y68&gt;0,AF68&gt;0),(AF68-Y68)/Y68,IF(AND(Y68=0,AF68=0),"",(AF68-Y68)/Y68))))</f>
        <v>0.52956539177290496</v>
      </c>
      <c r="AJ68" s="127">
        <f>SUM(AJ69:AJ82)</f>
        <v>3972.7900912156847</v>
      </c>
      <c r="AK68" s="38">
        <f>IF(AND(AJ4=0,AJ68&gt;=0), "",AJ68/AJ4)</f>
        <v>0.10382463502706926</v>
      </c>
      <c r="AL68" s="43">
        <f>IF(AND(AJ124=0,AJ68&gt;=0),"",AJ68/AJ124)</f>
        <v>0.31910870467758079</v>
      </c>
      <c r="AM68" s="126">
        <f>SUM(AM69:AM82)</f>
        <v>836.9883642780834</v>
      </c>
      <c r="AN68" s="38">
        <f>IF(AND(AM4=0,AM68&gt;=0), "",AM68/AM4)</f>
        <v>7.972099826740027E-2</v>
      </c>
      <c r="AO68" s="43">
        <f>IF(AND(AM124=0,AM68&gt;=0),"",AM68/AM124)</f>
        <v>0.28406135009616335</v>
      </c>
      <c r="AP68" s="38">
        <f t="shared" ref="AP68:AP131" si="42">IF(AND(AF68=0,AM68&gt;0),100%,IF(AND(AF68&lt;0,AM68=0),(AF68-AM68)/AF68,IF(AND(AF68&gt;0,AM68&gt;0),(AM68-AF68)/AF68,IF(AND(AF68=0,AM68=0),"",(AM68-AF68)/AF68))))</f>
        <v>-0.1941150036607461</v>
      </c>
      <c r="AQ68" s="127">
        <f>SUM(AQ69:AQ82)</f>
        <v>4809.778455493768</v>
      </c>
      <c r="AR68" s="38">
        <f>IF(AND(AQ4=0,AQ68&gt;=0), "",AQ68/AQ4)</f>
        <v>9.8635017866157318E-2</v>
      </c>
      <c r="AS68" s="43">
        <f>IF(AND(AQ124=0,AQ68&gt;=0),"",AQ68/AQ124)</f>
        <v>0.31240136400940915</v>
      </c>
      <c r="AT68" s="128">
        <f>SUM(AT69:AT82)</f>
        <v>0</v>
      </c>
      <c r="AU68" s="38" t="str">
        <f>IF(AND(AT4=0,AT68&gt;=0), "",AT68/AT4)</f>
        <v/>
      </c>
      <c r="AV68" s="91">
        <f t="shared" si="23"/>
        <v>1</v>
      </c>
      <c r="AW68" s="128">
        <f>SUM(AW69:AW82)</f>
        <v>801.62974258229474</v>
      </c>
      <c r="AX68" s="38">
        <f>IF(AND(AW4=0,AW68&gt;=0), "",AW68/AW4)</f>
        <v>9.8635017866157318E-2</v>
      </c>
      <c r="AY68" s="43">
        <f>IF(AND(AW124=0,AW68&gt;=0),"",AW68/AW124)</f>
        <v>0.31240136400940927</v>
      </c>
      <c r="AZ68" s="128">
        <f>SUM(AZ69:AZ82)</f>
        <v>0</v>
      </c>
      <c r="BA68" s="38" t="str">
        <f>IF(AND(AZ4=0,AZ68&gt;=0), "",AZ68/AZ4)</f>
        <v/>
      </c>
      <c r="BB68" s="91">
        <f t="shared" si="24"/>
        <v>1</v>
      </c>
      <c r="BC68" s="126">
        <f>SUM(BC69:BC82)</f>
        <v>0</v>
      </c>
      <c r="BD68" s="38" t="str">
        <f>IF(AND(BC4=0,BC68&gt;=0), "",BC68/BC4)</f>
        <v/>
      </c>
      <c r="BE68" s="43" t="str">
        <f>IF(AND(BC124=0,BC68&gt;=0),"",BC68/BC124)</f>
        <v/>
      </c>
      <c r="BF68" s="38">
        <f t="shared" si="25"/>
        <v>-1</v>
      </c>
      <c r="BG68" s="127">
        <f>SUM(BG69:BG82)</f>
        <v>4809.778455493768</v>
      </c>
      <c r="BH68" s="38">
        <f>IF(AND(BG4=0,BG68&gt;=0), "",BG68/BG4)</f>
        <v>9.8635017866157318E-2</v>
      </c>
      <c r="BI68" s="43">
        <f>IF(AND(BG124=0,BG68&gt;=0),"",BG68/BG124)</f>
        <v>0.31240136400940915</v>
      </c>
      <c r="BJ68" s="126">
        <f>SUM(BJ69:BJ82)</f>
        <v>0</v>
      </c>
      <c r="BK68" s="38" t="str">
        <f>IF(AND(BJ4=0,BJ68&gt;=0), "",BJ68/BJ4)</f>
        <v/>
      </c>
      <c r="BL68" s="43" t="str">
        <f>IF(AND(BJ124=0,BJ68&gt;=0),"",BJ68/BJ124)</f>
        <v/>
      </c>
      <c r="BM68" s="38" t="str">
        <f t="shared" ref="BM68:BM131" si="43">IF(AND(BC68=0,BJ68&gt;0),100%,IF(AND(BC68&lt;0,BJ68=0),(BC68-BJ68)/BC68,IF(AND(BC68&gt;0,BJ68&gt;0),(BJ68-BC68)/BC68,IF(AND(BC68=0,BJ68=0),"",(BJ68-BC68)/BC68))))</f>
        <v/>
      </c>
      <c r="BN68" s="127">
        <f>SUM(BN69:BN82)</f>
        <v>4809.778455493768</v>
      </c>
      <c r="BO68" s="38">
        <f>IF(AND(BN4=0,BN68&gt;=0), "",BN68/BN4)</f>
        <v>9.8635017866157318E-2</v>
      </c>
      <c r="BP68" s="43">
        <f>IF(AND(BN124=0,BN68&gt;=0),"",BN68/BN124)</f>
        <v>0.31240136400940915</v>
      </c>
      <c r="BQ68" s="126">
        <f>SUM(BQ69:BQ82)</f>
        <v>0</v>
      </c>
      <c r="BR68" s="38" t="str">
        <f>IF(AND(BQ4=0,BQ68&gt;=0), "",BQ68/BQ4)</f>
        <v/>
      </c>
      <c r="BS68" s="43" t="str">
        <f>IF(AND(BQ124=0,BQ68&gt;=0),"",BQ68/BQ124)</f>
        <v/>
      </c>
      <c r="BT68" s="38" t="str">
        <f t="shared" ref="BT68:BT131" si="44">IF(AND(BJ68=0,BQ68&gt;0),100%,IF(AND(BJ68&lt;0,BQ68=0),(BJ68-BQ68)/BJ68,IF(AND(BJ68&gt;0,BQ68&gt;0),(BQ68-BJ68)/BJ68,IF(AND(BJ68=0,BQ68=0),"",(BQ68-BJ68)/BJ68))))</f>
        <v/>
      </c>
      <c r="BU68" s="127">
        <f>SUM(BU69:BU82)</f>
        <v>4809.778455493768</v>
      </c>
      <c r="BV68" s="38">
        <f>IF(AND(BU4=0,BU68&gt;=0), "",BU68/BU4)</f>
        <v>9.8635017866157318E-2</v>
      </c>
      <c r="BW68" s="43">
        <f>IF(AND(BU124=0,BU68&gt;=0),"",BU68/BU124)</f>
        <v>0.31240136400940915</v>
      </c>
      <c r="BX68" s="128">
        <f>SUM(BX69:BX82)</f>
        <v>0</v>
      </c>
      <c r="BY68" s="38" t="str">
        <f>IF(AND(BX4=0,BX68&gt;=0), "",BX68/BX4)</f>
        <v/>
      </c>
      <c r="BZ68" s="91">
        <f t="shared" ref="BZ68:BZ131" si="45">IF(AND(BX68=0,BU68&gt;0),100%,IF(AND(BX68&lt;0,BU68=0),(BX68-BU68)/BX68,IF(AND(BX68&gt;0,BU68&gt;0),(BU68-BX68)/BX68,IF(AND(BX68=0,BU68=0),"",(BU68-BX68)/BX68))))</f>
        <v>1</v>
      </c>
      <c r="CA68" s="126">
        <f>SUM(CA69:CA82)</f>
        <v>0</v>
      </c>
      <c r="CB68" s="38" t="str">
        <f>IF(AND(CA4=0,CA68&gt;=0), "",CA68/CA4)</f>
        <v/>
      </c>
      <c r="CC68" s="43" t="str">
        <f>IF(AND(CA124=0,CA68&gt;=0),"",CA68/CA124)</f>
        <v/>
      </c>
      <c r="CD68" s="38" t="str">
        <f t="shared" si="26"/>
        <v/>
      </c>
      <c r="CE68" s="127">
        <f>SUM(CE69:CE82)</f>
        <v>4809.778455493768</v>
      </c>
      <c r="CF68" s="38">
        <f>IF(AND(CE4=0,CE68&gt;=0), "",CE68/CE4)</f>
        <v>9.8635017866157318E-2</v>
      </c>
      <c r="CG68" s="43">
        <f>IF(AND(CE124=0,CE68&gt;=0),"",CE68/CE124)</f>
        <v>0.31240136400940915</v>
      </c>
      <c r="CH68" s="126">
        <f>SUM(CH69:CH82)</f>
        <v>0</v>
      </c>
      <c r="CI68" s="38" t="str">
        <f>IF(AND(CH4=0,CH68&gt;=0), "",CH68/CH4)</f>
        <v/>
      </c>
      <c r="CJ68" s="43" t="str">
        <f>IF(AND(CH124=0,CH68&gt;=0),"",CH68/CH124)</f>
        <v/>
      </c>
      <c r="CK68" s="38" t="str">
        <f t="shared" ref="CK68:CK131" si="46">IF(AND(CA68=0,CH68&gt;0),100%,IF(AND(CA68&lt;0,CH68=0),(CA68-CH68)/CA68,IF(AND(CA68&gt;0,CH68&gt;0),(CH68-CA68)/CA68,IF(AND(CA68=0,CH68=0),"",(CH68-CA68)/CA68))))</f>
        <v/>
      </c>
      <c r="CL68" s="127">
        <f>SUM(CL69:CL82)</f>
        <v>4809.778455493768</v>
      </c>
      <c r="CM68" s="38">
        <f>IF(AND(CL4=0,CL68&gt;=0), "",CL68/CL4)</f>
        <v>9.8635017866157318E-2</v>
      </c>
      <c r="CN68" s="43">
        <f>IF(AND(CL124=0,CL68&gt;=0),"",CL68/CL124)</f>
        <v>0.31240136400940915</v>
      </c>
      <c r="CO68" s="126">
        <f>SUM(CO69:CO82)</f>
        <v>0</v>
      </c>
      <c r="CP68" s="38" t="str">
        <f>IF(AND(CO4=0,CO68&gt;=0), "",CO68/CO4)</f>
        <v/>
      </c>
      <c r="CQ68" s="43" t="str">
        <f>IF(AND(CO124=0,CO68&gt;=0),"",CO68/CO124)</f>
        <v/>
      </c>
      <c r="CR68" s="38" t="str">
        <f t="shared" ref="CR68:CR131" si="47">IF(AND(CH68=0,CO68&gt;0),100%,IF(AND(CH68&lt;0,CO68=0),(CH68-CO68)/CH68,IF(AND(CH68&gt;0,CO68&gt;0),(CO68-CH68)/CH68,IF(AND(CH68=0,CO68=0),"",(CO68-CH68)/CH68))))</f>
        <v/>
      </c>
      <c r="CS68" s="127">
        <f>SUM(CS69:CS82)</f>
        <v>4809.778455493768</v>
      </c>
      <c r="CT68" s="38">
        <f>IF(AND(CS4=0,CS68&gt;=0), "",CS68/CS4)</f>
        <v>9.8635017866157318E-2</v>
      </c>
      <c r="CU68" s="43">
        <f>IF(AND(CS124=0,CS68&gt;=0),"",CS68/CS124)</f>
        <v>0.31240136400940915</v>
      </c>
      <c r="CV68" s="128">
        <f>SUM(CV69:CV82)</f>
        <v>0</v>
      </c>
      <c r="CW68" s="38" t="str">
        <f>IF(AND(CV4=0,CV68&gt;=0), "",CV68/CV4)</f>
        <v/>
      </c>
      <c r="CX68" s="91">
        <f t="shared" ref="CX68:CX131" si="48">IF(AND(CV68=0,CS68&gt;0),100%,IF(AND(CV68&lt;0,CS68=0),(CV68-CS68)/CV68,IF(AND(CV68&gt;0,CS68&gt;0),(CS68-CV68)/CV68,IF(AND(CV68=0,CS68=0),"",(CS68-CV68)/CV68))))</f>
        <v>1</v>
      </c>
    </row>
    <row r="69" spans="1:102" hidden="1" outlineLevel="1" x14ac:dyDescent="0.3">
      <c r="A69" s="29" t="s">
        <v>63</v>
      </c>
      <c r="B69" s="129">
        <f>+'N EERR PIEDEM'!B96+'N EERR PIEDEM'!B97+'N EERR PIEDEM'!B98+'N EERR PIEDEM'!B103+'N EERR PIEDEM'!B104+'N EERR PIEDEM'!B101+'N EERR PIEDEM'!B102</f>
        <v>0</v>
      </c>
      <c r="C69" s="30" t="str">
        <f>IF(AND(B4=0,B69&gt;=0), "",B69/B4)</f>
        <v/>
      </c>
      <c r="D69" s="47" t="str">
        <f>IF(AND(B124=0,B69&gt;=0),"",B69/B124)</f>
        <v/>
      </c>
      <c r="E69" s="129">
        <f>+'N EERR PIEDEM'!C96+'N EERR PIEDEM'!C97+'N EERR PIEDEM'!C98+'N EERR PIEDEM'!C103+'N EERR PIEDEM'!C104+'N EERR PIEDEM'!C101+'N EERR PIEDEM'!C102</f>
        <v>109.51177637060493</v>
      </c>
      <c r="F69" s="30">
        <f>IF(AND(E4=0,E69&gt;=0), "",E69/E4)</f>
        <v>2.0378229630173217E-2</v>
      </c>
      <c r="G69" s="47">
        <f>IF(AND(E124=0,E69&gt;=0),"",E69/E124)</f>
        <v>5.1494021557109831E-2</v>
      </c>
      <c r="H69" s="129">
        <f>+'N EERR PIEDEM'!D96+'N EERR PIEDEM'!D97+'N EERR PIEDEM'!D98+'N EERR PIEDEM'!D103+'N EERR PIEDEM'!D104+'N EERR PIEDEM'!D101+'N EERR PIEDEM'!D102</f>
        <v>131.78634118568075</v>
      </c>
      <c r="I69" s="30">
        <f>IF(AND(H4=0,H69&gt;=0), "",H69/H4)</f>
        <v>1.4893895625519956E-2</v>
      </c>
      <c r="J69" s="47">
        <f>IF(AND(H124=0,H69&gt;=0),"",H69/H124)</f>
        <v>5.7583089884771753E-2</v>
      </c>
      <c r="K69" s="30">
        <f t="shared" si="19"/>
        <v>0.20339880835915963</v>
      </c>
      <c r="L69" s="130">
        <f t="shared" ref="L69:L81" si="49">+E69+H69</f>
        <v>241.29811755628569</v>
      </c>
      <c r="M69" s="30">
        <f>IF(AND(L4=0,L69&gt;=0), "",L69/L4)</f>
        <v>1.6966174847846665E-2</v>
      </c>
      <c r="N69" s="47">
        <f>IF(AND(L124=0,L69&gt;=0),"",L69/L124)</f>
        <v>5.4650219710474943E-2</v>
      </c>
      <c r="O69" s="129">
        <f>+'N EERR PIEDEM'!E96+'N EERR PIEDEM'!E97+'N EERR PIEDEM'!E98+'N EERR PIEDEM'!E103+'N EERR PIEDEM'!E104+'N EERR PIEDEM'!E101+'N EERR PIEDEM'!E102</f>
        <v>167.54279077837984</v>
      </c>
      <c r="P69" s="30">
        <f>IF(AND(O4=0,O69&gt;=0), "",O69/O4)</f>
        <v>2.1973176853352559E-2</v>
      </c>
      <c r="Q69" s="47">
        <f>IF(AND(O124=0,O69&gt;=0),"",O69/O124)</f>
        <v>6.2173917621801716E-2</v>
      </c>
      <c r="R69" s="30">
        <f t="shared" si="20"/>
        <v>0.27132136206983642</v>
      </c>
      <c r="S69" s="130">
        <f t="shared" ref="S69:S81" si="50">+L69+O69</f>
        <v>408.84090833466553</v>
      </c>
      <c r="T69" s="30">
        <f>IF(AND(S4=0,S69&gt;=0), "",S69/S4)</f>
        <v>1.8713666902528812E-2</v>
      </c>
      <c r="U69" s="47">
        <f>IF(AND(S124=0,S69&gt;=0),"",S69/S124)</f>
        <v>5.7501733350363717E-2</v>
      </c>
      <c r="V69" s="131"/>
      <c r="W69" s="30" t="str">
        <f>IF(AND(V4=0,V69&gt;=0), "",V69/V4)</f>
        <v/>
      </c>
      <c r="X69" s="47">
        <f t="shared" si="21"/>
        <v>1</v>
      </c>
      <c r="Y69" s="129">
        <f>+'N EERR PIEDEM'!F96+'N EERR PIEDEM'!F97+'N EERR PIEDEM'!F98+'N EERR PIEDEM'!F103+'N EERR PIEDEM'!F104+'N EERR PIEDEM'!F101+'N EERR PIEDEM'!F102</f>
        <v>89.0112330089529</v>
      </c>
      <c r="Z69" s="30">
        <f>IF(AND(Y4=0,Y69&gt;=0), "",Y69/Y4)</f>
        <v>1.192979272428563E-2</v>
      </c>
      <c r="AA69" s="47">
        <f>IF(AND(Y124=0,Y69&gt;=0),"",Y69/Y124)</f>
        <v>3.2663720445947404E-2</v>
      </c>
      <c r="AB69" s="30">
        <f t="shared" si="22"/>
        <v>-0.46872537698924888</v>
      </c>
      <c r="AC69" s="130">
        <f t="shared" ref="AC69:AC81" si="51">+S69+Y69</f>
        <v>497.85214134361843</v>
      </c>
      <c r="AD69" s="30">
        <f>IF(AND(AC4=0,AC69&gt;=0), "",AC69/AC4)</f>
        <v>1.6986648287689227E-2</v>
      </c>
      <c r="AE69" s="47">
        <f>IF(AND(AC124=0,AC69&gt;=0),"",AC69/AC124)</f>
        <v>5.0619721900319686E-2</v>
      </c>
      <c r="AF69" s="129">
        <f>+'N EERR PIEDEM'!G96+'N EERR PIEDEM'!G97+'N EERR PIEDEM'!G98+'N EERR PIEDEM'!G103+'N EERR PIEDEM'!G104+'N EERR PIEDEM'!G101+'N EERR PIEDEM'!G102</f>
        <v>334.86496578347078</v>
      </c>
      <c r="AG69" s="30">
        <f>IF(AND(AF4=0,AF69&gt;=0), "",AF69/AF4)</f>
        <v>3.739006628571942E-2</v>
      </c>
      <c r="AH69" s="47">
        <f>IF(AND(AF124=0,AF69&gt;=0),"",AF69/AF124)</f>
        <v>0.12807976733547291</v>
      </c>
      <c r="AI69" s="30">
        <f t="shared" si="41"/>
        <v>2.762052883255639</v>
      </c>
      <c r="AJ69" s="130">
        <f t="shared" si="16"/>
        <v>832.71710712708921</v>
      </c>
      <c r="AK69" s="30">
        <f>IF(AND(AJ4=0,AJ69&gt;=0), "",AJ69/AJ4)</f>
        <v>2.1762174125291134E-2</v>
      </c>
      <c r="AL69" s="47">
        <f>IF(AND(AJ124=0,AJ69&gt;=0),"",AJ69/AJ124)</f>
        <v>6.6886815390962293E-2</v>
      </c>
      <c r="AM69" s="129">
        <f>+'N EERR PIEDEM'!H96+'N EERR PIEDEM'!H97+'N EERR PIEDEM'!H98+'N EERR PIEDEM'!H103+'N EERR PIEDEM'!H104+'N EERR PIEDEM'!H101+'N EERR PIEDEM'!H102</f>
        <v>594.43320193646957</v>
      </c>
      <c r="AN69" s="30">
        <f>IF(AND(AM4=0,AM69&gt;=0), "",AM69/AM4)</f>
        <v>5.6618240209989221E-2</v>
      </c>
      <c r="AO69" s="47">
        <f>IF(AND(AM124=0,AM69&gt;=0),"",AM69/AM124)</f>
        <v>0.20174175065109726</v>
      </c>
      <c r="AP69" s="30">
        <f t="shared" si="42"/>
        <v>0.77514300591492724</v>
      </c>
      <c r="AQ69" s="130">
        <f t="shared" si="17"/>
        <v>1427.1503090635588</v>
      </c>
      <c r="AR69" s="30">
        <f>IF(AND(AQ4=0,AQ69&gt;=0), "",AQ69/AQ4)</f>
        <v>2.9266835787704702E-2</v>
      </c>
      <c r="AS69" s="47">
        <f>IF(AND(AQ124=0,AQ69&gt;=0),"",AQ69/AQ124)</f>
        <v>9.2695268050997093E-2</v>
      </c>
      <c r="AT69" s="131">
        <f t="shared" ref="AT69:AT82" si="52">+V69*2</f>
        <v>0</v>
      </c>
      <c r="AU69" s="30" t="str">
        <f>IF(AND(AT4=0,AT69&gt;=0), "",AT69/AT4)</f>
        <v/>
      </c>
      <c r="AV69" s="47">
        <f t="shared" si="23"/>
        <v>1</v>
      </c>
      <c r="AW69" s="131">
        <f t="shared" si="40"/>
        <v>237.85838484392647</v>
      </c>
      <c r="AX69" s="30">
        <f>IF(AND(AW4=0,AW69&gt;=0), "",AW69/AW4)</f>
        <v>2.9266835787704702E-2</v>
      </c>
      <c r="AY69" s="47">
        <f>IF(AND(AW124=0,AW69&gt;=0),"",AW69/AW124)</f>
        <v>9.2695268050997121E-2</v>
      </c>
      <c r="AZ69" s="131">
        <f t="shared" ref="AZ69:AZ82" si="53">+AT69/6</f>
        <v>0</v>
      </c>
      <c r="BA69" s="30" t="str">
        <f>IF(AND(AZ4=0,AZ69&gt;=0), "",AZ69/AZ4)</f>
        <v/>
      </c>
      <c r="BB69" s="47">
        <f t="shared" si="24"/>
        <v>1</v>
      </c>
      <c r="BC69" s="129">
        <f>+'N EERR PIEDEM'!I96+'N EERR PIEDEM'!I97+'N EERR PIEDEM'!I98+'N EERR PIEDEM'!I103+'N EERR PIEDEM'!I104+'N EERR PIEDEM'!I101+'N EERR PIEDEM'!I102</f>
        <v>0</v>
      </c>
      <c r="BD69" s="30" t="str">
        <f>IF(AND(BC4=0,BC69&gt;=0), "",BC69/BC4)</f>
        <v/>
      </c>
      <c r="BE69" s="47" t="str">
        <f>IF(AND(BC124=0,BC69&gt;=0),"",BC69/BC124)</f>
        <v/>
      </c>
      <c r="BF69" s="30">
        <f t="shared" si="25"/>
        <v>-1</v>
      </c>
      <c r="BG69" s="130">
        <f t="shared" ref="BG69:BG82" si="54">+AQ69+BC69</f>
        <v>1427.1503090635588</v>
      </c>
      <c r="BH69" s="30">
        <f>IF(AND(BG4=0,BG69&gt;=0), "",BG69/BG4)</f>
        <v>2.9266835787704702E-2</v>
      </c>
      <c r="BI69" s="47">
        <f>IF(AND(BG124=0,BG69&gt;=0),"",BG69/BG124)</f>
        <v>9.2695268050997093E-2</v>
      </c>
      <c r="BJ69" s="129">
        <f>+'N EERR PIEDEM'!J96+'N EERR PIEDEM'!J97+'N EERR PIEDEM'!J98+'N EERR PIEDEM'!J103+'N EERR PIEDEM'!J104+'N EERR PIEDEM'!J101+'N EERR PIEDEM'!J102</f>
        <v>0</v>
      </c>
      <c r="BK69" s="30" t="str">
        <f>IF(AND(BJ4=0,BJ69&gt;=0), "",BJ69/BJ4)</f>
        <v/>
      </c>
      <c r="BL69" s="47" t="str">
        <f>IF(AND(BJ124=0,BJ69&gt;=0),"",BJ69/BJ124)</f>
        <v/>
      </c>
      <c r="BM69" s="30" t="str">
        <f t="shared" si="43"/>
        <v/>
      </c>
      <c r="BN69" s="130">
        <f t="shared" ref="BN69:BN82" si="55">+BG69+BJ69</f>
        <v>1427.1503090635588</v>
      </c>
      <c r="BO69" s="30">
        <f>IF(AND(BN4=0,BN69&gt;=0), "",BN69/BN4)</f>
        <v>2.9266835787704702E-2</v>
      </c>
      <c r="BP69" s="47">
        <f>IF(AND(BN124=0,BN69&gt;=0),"",BN69/BN124)</f>
        <v>9.2695268050997093E-2</v>
      </c>
      <c r="BQ69" s="129">
        <f>+'N EERR PIEDEM'!K96+'N EERR PIEDEM'!K97+'N EERR PIEDEM'!K98+'N EERR PIEDEM'!K103+'N EERR PIEDEM'!K104+'N EERR PIEDEM'!K101+'N EERR PIEDEM'!K102</f>
        <v>0</v>
      </c>
      <c r="BR69" s="30" t="str">
        <f>IF(AND(BQ4=0,BQ69&gt;=0), "",BQ69/BQ4)</f>
        <v/>
      </c>
      <c r="BS69" s="47" t="str">
        <f>IF(AND(BQ124=0,BQ69&gt;=0),"",BQ69/BQ124)</f>
        <v/>
      </c>
      <c r="BT69" s="30" t="str">
        <f t="shared" si="44"/>
        <v/>
      </c>
      <c r="BU69" s="130">
        <f t="shared" ref="BU69:BU82" si="56">+BN69+BQ69</f>
        <v>1427.1503090635588</v>
      </c>
      <c r="BV69" s="30">
        <f>IF(AND(BU4=0,BU69&gt;=0), "",BU69/BU4)</f>
        <v>2.9266835787704702E-2</v>
      </c>
      <c r="BW69" s="47">
        <f>IF(AND(BU124=0,BU69&gt;=0),"",BU69/BU124)</f>
        <v>9.2695268050997093E-2</v>
      </c>
      <c r="BX69" s="131">
        <f t="shared" ref="BX69:BX82" si="57">+AZ69*9</f>
        <v>0</v>
      </c>
      <c r="BY69" s="30" t="str">
        <f>IF(AND(BX4=0,BX69&gt;=0), "",BX69/BX4)</f>
        <v/>
      </c>
      <c r="BZ69" s="47">
        <f t="shared" si="45"/>
        <v>1</v>
      </c>
      <c r="CA69" s="129">
        <f>+'N EERR PIEDEM'!L96+'N EERR PIEDEM'!L97+'N EERR PIEDEM'!L98+'N EERR PIEDEM'!L103+'N EERR PIEDEM'!L104+'N EERR PIEDEM'!L101+'N EERR PIEDEM'!L102</f>
        <v>0</v>
      </c>
      <c r="CB69" s="30" t="str">
        <f>IF(AND(CA4=0,CA69&gt;=0), "",CA69/CA4)</f>
        <v/>
      </c>
      <c r="CC69" s="47" t="str">
        <f>IF(AND(CA124=0,CA69&gt;=0),"",CA69/CA124)</f>
        <v/>
      </c>
      <c r="CD69" s="30" t="str">
        <f t="shared" si="26"/>
        <v/>
      </c>
      <c r="CE69" s="130">
        <f t="shared" ref="CE69:CE81" si="58">+BU69+CA69</f>
        <v>1427.1503090635588</v>
      </c>
      <c r="CF69" s="30">
        <f>IF(AND(CE4=0,CE69&gt;=0), "",CE69/CE4)</f>
        <v>2.9266835787704702E-2</v>
      </c>
      <c r="CG69" s="47">
        <f>IF(AND(CE124=0,CE69&gt;=0),"",CE69/CE124)</f>
        <v>9.2695268050997093E-2</v>
      </c>
      <c r="CH69" s="129">
        <f>+'N EERR PIEDEM'!M96+'N EERR PIEDEM'!M97+'N EERR PIEDEM'!M98+'N EERR PIEDEM'!M103+'N EERR PIEDEM'!M104+'N EERR PIEDEM'!M101+'N EERR PIEDEM'!M102</f>
        <v>0</v>
      </c>
      <c r="CI69" s="30" t="str">
        <f>IF(AND(CH4=0,CH69&gt;=0), "",CH69/CH4)</f>
        <v/>
      </c>
      <c r="CJ69" s="47" t="str">
        <f>IF(AND(CH124=0,CH69&gt;=0),"",CH69/CH124)</f>
        <v/>
      </c>
      <c r="CK69" s="30" t="str">
        <f t="shared" si="46"/>
        <v/>
      </c>
      <c r="CL69" s="130">
        <f t="shared" ref="CL69:CL82" si="59">+CE69+CH69</f>
        <v>1427.1503090635588</v>
      </c>
      <c r="CM69" s="30">
        <f>IF(AND(CL4=0,CL69&gt;=0), "",CL69/CL4)</f>
        <v>2.9266835787704702E-2</v>
      </c>
      <c r="CN69" s="47">
        <f>IF(AND(CL124=0,CL69&gt;=0),"",CL69/CL124)</f>
        <v>9.2695268050997093E-2</v>
      </c>
      <c r="CO69" s="129">
        <f>+'N EERR PIEDEM'!N96+'N EERR PIEDEM'!N97+'N EERR PIEDEM'!N98+'N EERR PIEDEM'!N103+'N EERR PIEDEM'!N104+'N EERR PIEDEM'!N101+'N EERR PIEDEM'!N102</f>
        <v>0</v>
      </c>
      <c r="CP69" s="30" t="str">
        <f>IF(AND(CO4=0,CO69&gt;=0), "",CO69/CO4)</f>
        <v/>
      </c>
      <c r="CQ69" s="47" t="str">
        <f>IF(AND(CO124=0,CO69&gt;=0),"",CO69/CO124)</f>
        <v/>
      </c>
      <c r="CR69" s="30" t="str">
        <f t="shared" si="47"/>
        <v/>
      </c>
      <c r="CS69" s="130">
        <f t="shared" ref="CS69:CS82" si="60">+CL69+CO69</f>
        <v>1427.1503090635588</v>
      </c>
      <c r="CT69" s="30">
        <f>IF(AND(CS4=0,CS69&gt;=0), "",CS69/CS4)</f>
        <v>2.9266835787704702E-2</v>
      </c>
      <c r="CU69" s="47">
        <f>IF(AND(CS124=0,CS69&gt;=0),"",CS69/CS124)</f>
        <v>9.2695268050997093E-2</v>
      </c>
      <c r="CV69" s="131">
        <f t="shared" ref="CV69:CV82" si="61">+AZ69*12</f>
        <v>0</v>
      </c>
      <c r="CW69" s="30" t="str">
        <f>IF(AND(CV4=0,CV69&gt;=0), "",CV69/CV4)</f>
        <v/>
      </c>
      <c r="CX69" s="47">
        <f t="shared" si="48"/>
        <v>1</v>
      </c>
    </row>
    <row r="70" spans="1:102" hidden="1" outlineLevel="1" x14ac:dyDescent="0.3">
      <c r="A70" s="29" t="s">
        <v>69</v>
      </c>
      <c r="B70" s="129">
        <f>+'N EERR PIEDEM'!B99+'N EERR PIEDEM'!B100+'N EERR PIEDEM'!B105+'N EERR PIEDEM'!B106+'N EERR PIEDEM'!B107</f>
        <v>0</v>
      </c>
      <c r="C70" s="30" t="str">
        <f>IF(AND(B4=0,B70&gt;=0), "",B70/B4)</f>
        <v/>
      </c>
      <c r="D70" s="47" t="str">
        <f>IF(AND(B124=0,B70&gt;=0),"",B70/B124)</f>
        <v/>
      </c>
      <c r="E70" s="129">
        <f>+'N EERR PIEDEM'!C99+'N EERR PIEDEM'!C100+'N EERR PIEDEM'!C105+'N EERR PIEDEM'!C106+'N EERR PIEDEM'!C107</f>
        <v>385.29</v>
      </c>
      <c r="F70" s="30">
        <f>IF(AND(E4=0,E70&gt;=0), "",E70/E4)</f>
        <v>7.1695742270115714E-2</v>
      </c>
      <c r="G70" s="47">
        <f>IF(AND(E124=0,E70&gt;=0),"",E70/E124)</f>
        <v>0.18116893199318354</v>
      </c>
      <c r="H70" s="129">
        <f>+'N EERR PIEDEM'!D99+'N EERR PIEDEM'!D100+'N EERR PIEDEM'!D105+'N EERR PIEDEM'!D106+'N EERR PIEDEM'!D107</f>
        <v>365.21</v>
      </c>
      <c r="I70" s="30">
        <f>IF(AND(H4=0,H70&gt;=0), "",H70/H4)</f>
        <v>4.1274380732160131E-2</v>
      </c>
      <c r="J70" s="47">
        <f>IF(AND(H124=0,H70&gt;=0),"",H70/H124)</f>
        <v>0.15957587157827929</v>
      </c>
      <c r="K70" s="30">
        <f t="shared" si="19"/>
        <v>-5.2116587505515427E-2</v>
      </c>
      <c r="L70" s="130">
        <f t="shared" si="49"/>
        <v>750.5</v>
      </c>
      <c r="M70" s="30">
        <f>IF(AND(L4=0,L70&gt;=0), "",L70/L4)</f>
        <v>5.2769223201000609E-2</v>
      </c>
      <c r="N70" s="47">
        <f>IF(AND(L124=0,L70&gt;=0),"",L70/L124)</f>
        <v>0.16997641883030523</v>
      </c>
      <c r="O70" s="129">
        <f>+'N EERR PIEDEM'!E99+'N EERR PIEDEM'!E100+'N EERR PIEDEM'!E105+'N EERR PIEDEM'!E106+'N EERR PIEDEM'!E107</f>
        <v>408.03</v>
      </c>
      <c r="P70" s="30">
        <f>IF(AND(O4=0,O70&gt;=0), "",O70/O4)</f>
        <v>5.3512987994410344E-2</v>
      </c>
      <c r="Q70" s="47">
        <f>IF(AND(O124=0,O70&gt;=0),"",O70/O124)</f>
        <v>0.15141698123424963</v>
      </c>
      <c r="R70" s="30">
        <f t="shared" si="20"/>
        <v>0.1172476109635552</v>
      </c>
      <c r="S70" s="130">
        <f t="shared" si="50"/>
        <v>1158.53</v>
      </c>
      <c r="T70" s="30">
        <f>IF(AND(S4=0,S70&gt;=0), "",S70/S4)</f>
        <v>5.3028804296755425E-2</v>
      </c>
      <c r="U70" s="47">
        <f>IF(AND(S124=0,S70&gt;=0),"",S70/S124)</f>
        <v>0.16294231271951312</v>
      </c>
      <c r="V70" s="131"/>
      <c r="W70" s="30" t="str">
        <f>IF(AND(V4=0,V70&gt;=0), "",V70/V4)</f>
        <v/>
      </c>
      <c r="X70" s="47">
        <f t="shared" si="21"/>
        <v>1</v>
      </c>
      <c r="Y70" s="129">
        <f>+'N EERR PIEDEM'!F99+'N EERR PIEDEM'!F100+'N EERR PIEDEM'!F105+'N EERR PIEDEM'!F106+'N EERR PIEDEM'!F107</f>
        <v>341.86</v>
      </c>
      <c r="Z70" s="30">
        <f>IF(AND(Y4=0,Y70&gt;=0), "",Y70/Y4)</f>
        <v>4.5818025465550867E-2</v>
      </c>
      <c r="AA70" s="47">
        <f>IF(AND(Y124=0,Y70&gt;=0),"",Y70/Y124)</f>
        <v>0.12544955388415352</v>
      </c>
      <c r="AB70" s="30">
        <f t="shared" si="22"/>
        <v>-0.16216944832487798</v>
      </c>
      <c r="AC70" s="130">
        <f t="shared" si="51"/>
        <v>1500.3899999999999</v>
      </c>
      <c r="AD70" s="30">
        <f>IF(AND(AC4=0,AC70&gt;=0), "",AC70/AC4)</f>
        <v>5.1193105558574155E-2</v>
      </c>
      <c r="AE70" s="47">
        <f>IF(AND(AC124=0,AC70&gt;=0),"",AC70/AC124)</f>
        <v>0.15255397784781302</v>
      </c>
      <c r="AF70" s="129">
        <f>+'N EERR PIEDEM'!G99+'N EERR PIEDEM'!G100+'N EERR PIEDEM'!G105+'N EERR PIEDEM'!G106+'N EERR PIEDEM'!G107</f>
        <v>420.75</v>
      </c>
      <c r="AG70" s="30">
        <f>IF(AND(AF4=0,AF70&gt;=0), "",AF70/AF4)</f>
        <v>4.6979744067610026E-2</v>
      </c>
      <c r="AH70" s="47">
        <f>IF(AND(AF124=0,AF70&gt;=0),"",AF70/AF124)</f>
        <v>0.16092923301282616</v>
      </c>
      <c r="AI70" s="30">
        <f t="shared" si="41"/>
        <v>0.23076698063534776</v>
      </c>
      <c r="AJ70" s="130">
        <f t="shared" si="16"/>
        <v>1921.1399999999999</v>
      </c>
      <c r="AK70" s="30">
        <f>IF(AND(AJ4=0,AJ70&gt;=0), "",AJ70/AJ4)</f>
        <v>5.0206946442234009E-2</v>
      </c>
      <c r="AL70" s="47">
        <f>IF(AND(AJ124=0,AJ70&gt;=0),"",AJ70/AJ124)</f>
        <v>0.15431283375877827</v>
      </c>
      <c r="AM70" s="129">
        <f>+'N EERR PIEDEM'!H99+'N EERR PIEDEM'!H100+'N EERR PIEDEM'!H105+'N EERR PIEDEM'!H106+'N EERR PIEDEM'!H107</f>
        <v>0</v>
      </c>
      <c r="AN70" s="30">
        <f>IF(AND(AM4=0,AM70&gt;=0), "",AM70/AM4)</f>
        <v>0</v>
      </c>
      <c r="AO70" s="47">
        <f>IF(AND(AM124=0,AM70&gt;=0),"",AM70/AM124)</f>
        <v>0</v>
      </c>
      <c r="AP70" s="30">
        <f t="shared" si="42"/>
        <v>-1</v>
      </c>
      <c r="AQ70" s="130">
        <f t="shared" si="17"/>
        <v>1921.1399999999999</v>
      </c>
      <c r="AR70" s="30">
        <f>IF(AND(AQ4=0,AQ70&gt;=0), "",AQ70/AQ4)</f>
        <v>3.9397173898300976E-2</v>
      </c>
      <c r="AS70" s="47">
        <f>IF(AND(AQ124=0,AQ70&gt;=0),"",AQ70/AQ124)</f>
        <v>0.12478054072688545</v>
      </c>
      <c r="AT70" s="131">
        <f t="shared" si="52"/>
        <v>0</v>
      </c>
      <c r="AU70" s="30" t="str">
        <f>IF(AND(AT4=0,AT70&gt;=0), "",AT70/AT4)</f>
        <v/>
      </c>
      <c r="AV70" s="47">
        <f t="shared" si="23"/>
        <v>1</v>
      </c>
      <c r="AW70" s="131">
        <f t="shared" si="40"/>
        <v>320.19</v>
      </c>
      <c r="AX70" s="30">
        <f>IF(AND(AW4=0,AW70&gt;=0), "",AW70/AW4)</f>
        <v>3.9397173898300976E-2</v>
      </c>
      <c r="AY70" s="47">
        <f>IF(AND(AW124=0,AW70&gt;=0),"",AW70/AW124)</f>
        <v>0.12478054072688548</v>
      </c>
      <c r="AZ70" s="131">
        <f t="shared" si="53"/>
        <v>0</v>
      </c>
      <c r="BA70" s="30" t="str">
        <f>IF(AND(AZ4=0,AZ70&gt;=0), "",AZ70/AZ4)</f>
        <v/>
      </c>
      <c r="BB70" s="47">
        <f t="shared" si="24"/>
        <v>1</v>
      </c>
      <c r="BC70" s="129">
        <f>+'N EERR PIEDEM'!I99+'N EERR PIEDEM'!I100+'N EERR PIEDEM'!I105+'N EERR PIEDEM'!I106+'N EERR PIEDEM'!I107</f>
        <v>0</v>
      </c>
      <c r="BD70" s="30" t="str">
        <f>IF(AND(BC4=0,BC70&gt;=0), "",BC70/BC4)</f>
        <v/>
      </c>
      <c r="BE70" s="47" t="str">
        <f>IF(AND(BC124=0,BC70&gt;=0),"",BC70/BC124)</f>
        <v/>
      </c>
      <c r="BF70" s="30" t="str">
        <f t="shared" si="25"/>
        <v/>
      </c>
      <c r="BG70" s="130">
        <f t="shared" si="54"/>
        <v>1921.1399999999999</v>
      </c>
      <c r="BH70" s="30">
        <f>IF(AND(BG4=0,BG70&gt;=0), "",BG70/BG4)</f>
        <v>3.9397173898300976E-2</v>
      </c>
      <c r="BI70" s="47">
        <f>IF(AND(BG124=0,BG70&gt;=0),"",BG70/BG124)</f>
        <v>0.12478054072688545</v>
      </c>
      <c r="BJ70" s="129">
        <f>+'N EERR PIEDEM'!J99+'N EERR PIEDEM'!J100+'N EERR PIEDEM'!J105+'N EERR PIEDEM'!J106+'N EERR PIEDEM'!J107</f>
        <v>0</v>
      </c>
      <c r="BK70" s="30" t="str">
        <f>IF(AND(BJ4=0,BJ70&gt;=0), "",BJ70/BJ4)</f>
        <v/>
      </c>
      <c r="BL70" s="47" t="str">
        <f>IF(AND(BJ124=0,BJ70&gt;=0),"",BJ70/BJ124)</f>
        <v/>
      </c>
      <c r="BM70" s="30" t="str">
        <f t="shared" si="43"/>
        <v/>
      </c>
      <c r="BN70" s="130">
        <f t="shared" si="55"/>
        <v>1921.1399999999999</v>
      </c>
      <c r="BO70" s="30">
        <f>IF(AND(BN4=0,BN70&gt;=0), "",BN70/BN4)</f>
        <v>3.9397173898300976E-2</v>
      </c>
      <c r="BP70" s="47">
        <f>IF(AND(BN124=0,BN70&gt;=0),"",BN70/BN124)</f>
        <v>0.12478054072688545</v>
      </c>
      <c r="BQ70" s="129">
        <f>+'N EERR PIEDEM'!K99+'N EERR PIEDEM'!K100+'N EERR PIEDEM'!K105+'N EERR PIEDEM'!K106+'N EERR PIEDEM'!K107</f>
        <v>0</v>
      </c>
      <c r="BR70" s="30" t="str">
        <f>IF(AND(BQ4=0,BQ70&gt;=0), "",BQ70/BQ4)</f>
        <v/>
      </c>
      <c r="BS70" s="47" t="str">
        <f>IF(AND(BQ124=0,BQ70&gt;=0),"",BQ70/BQ124)</f>
        <v/>
      </c>
      <c r="BT70" s="30" t="str">
        <f t="shared" si="44"/>
        <v/>
      </c>
      <c r="BU70" s="130">
        <f t="shared" si="56"/>
        <v>1921.1399999999999</v>
      </c>
      <c r="BV70" s="30">
        <f>IF(AND(BU4=0,BU70&gt;=0), "",BU70/BU4)</f>
        <v>3.9397173898300976E-2</v>
      </c>
      <c r="BW70" s="47">
        <f>IF(AND(BU124=0,BU70&gt;=0),"",BU70/BU124)</f>
        <v>0.12478054072688545</v>
      </c>
      <c r="BX70" s="131">
        <f t="shared" si="57"/>
        <v>0</v>
      </c>
      <c r="BY70" s="30" t="str">
        <f>IF(AND(BX4=0,BX70&gt;=0), "",BX70/BX4)</f>
        <v/>
      </c>
      <c r="BZ70" s="47">
        <f t="shared" si="45"/>
        <v>1</v>
      </c>
      <c r="CA70" s="129">
        <f>+'N EERR PIEDEM'!L99+'N EERR PIEDEM'!L100+'N EERR PIEDEM'!L105+'N EERR PIEDEM'!L106+'N EERR PIEDEM'!L107</f>
        <v>0</v>
      </c>
      <c r="CB70" s="30" t="str">
        <f>IF(AND(CA4=0,CA70&gt;=0), "",CA70/CA4)</f>
        <v/>
      </c>
      <c r="CC70" s="47" t="str">
        <f>IF(AND(CA124=0,CA70&gt;=0),"",CA70/CA124)</f>
        <v/>
      </c>
      <c r="CD70" s="30" t="str">
        <f t="shared" si="26"/>
        <v/>
      </c>
      <c r="CE70" s="130">
        <f t="shared" si="58"/>
        <v>1921.1399999999999</v>
      </c>
      <c r="CF70" s="30">
        <f>IF(AND(CE4=0,CE70&gt;=0), "",CE70/CE4)</f>
        <v>3.9397173898300976E-2</v>
      </c>
      <c r="CG70" s="47">
        <f>IF(AND(CE124=0,CE70&gt;=0),"",CE70/CE124)</f>
        <v>0.12478054072688545</v>
      </c>
      <c r="CH70" s="129">
        <f>+'N EERR PIEDEM'!M99+'N EERR PIEDEM'!M100+'N EERR PIEDEM'!M105+'N EERR PIEDEM'!M106+'N EERR PIEDEM'!M107</f>
        <v>0</v>
      </c>
      <c r="CI70" s="30" t="str">
        <f>IF(AND(CH4=0,CH70&gt;=0), "",CH70/CH4)</f>
        <v/>
      </c>
      <c r="CJ70" s="47" t="str">
        <f>IF(AND(CH124=0,CH70&gt;=0),"",CH70/CH124)</f>
        <v/>
      </c>
      <c r="CK70" s="30" t="str">
        <f t="shared" si="46"/>
        <v/>
      </c>
      <c r="CL70" s="130">
        <f t="shared" si="59"/>
        <v>1921.1399999999999</v>
      </c>
      <c r="CM70" s="30">
        <f>IF(AND(CL4=0,CL70&gt;=0), "",CL70/CL4)</f>
        <v>3.9397173898300976E-2</v>
      </c>
      <c r="CN70" s="47">
        <f>IF(AND(CL124=0,CL70&gt;=0),"",CL70/CL124)</f>
        <v>0.12478054072688545</v>
      </c>
      <c r="CO70" s="129">
        <f>+'N EERR PIEDEM'!N99+'N EERR PIEDEM'!N100+'N EERR PIEDEM'!N105+'N EERR PIEDEM'!N106+'N EERR PIEDEM'!N107</f>
        <v>0</v>
      </c>
      <c r="CP70" s="30" t="str">
        <f>IF(AND(CO4=0,CO70&gt;=0), "",CO70/CO4)</f>
        <v/>
      </c>
      <c r="CQ70" s="47" t="str">
        <f>IF(AND(CO124=0,CO70&gt;=0),"",CO70/CO124)</f>
        <v/>
      </c>
      <c r="CR70" s="30" t="str">
        <f t="shared" si="47"/>
        <v/>
      </c>
      <c r="CS70" s="130">
        <f t="shared" si="60"/>
        <v>1921.1399999999999</v>
      </c>
      <c r="CT70" s="30">
        <f>IF(AND(CS4=0,CS70&gt;=0), "",CS70/CS4)</f>
        <v>3.9397173898300976E-2</v>
      </c>
      <c r="CU70" s="47">
        <f>IF(AND(CS124=0,CS70&gt;=0),"",CS70/CS124)</f>
        <v>0.12478054072688545</v>
      </c>
      <c r="CV70" s="131">
        <f t="shared" si="61"/>
        <v>0</v>
      </c>
      <c r="CW70" s="30" t="str">
        <f>IF(AND(CV4=0,CV70&gt;=0), "",CV70/CV4)</f>
        <v/>
      </c>
      <c r="CX70" s="47">
        <f t="shared" si="48"/>
        <v>1</v>
      </c>
    </row>
    <row r="71" spans="1:102" hidden="1" outlineLevel="1" x14ac:dyDescent="0.3">
      <c r="A71" s="29" t="s">
        <v>64</v>
      </c>
      <c r="B71" s="129">
        <f>+'N EERR PIEDEM'!B108</f>
        <v>0</v>
      </c>
      <c r="C71" s="30" t="str">
        <f>IF(AND(B4=0,B71&gt;=0), "",B71/B4)</f>
        <v/>
      </c>
      <c r="D71" s="47" t="str">
        <f>IF(AND(B124=0,B71&gt;=0),"",B71/B124)</f>
        <v/>
      </c>
      <c r="E71" s="129">
        <f>+'N EERR PIEDEM'!C108</f>
        <v>0</v>
      </c>
      <c r="F71" s="30">
        <f>IF(AND(E4=0,E71&gt;=0), "",E71/E4)</f>
        <v>0</v>
      </c>
      <c r="G71" s="47">
        <f>IF(AND(E124=0,E71&gt;=0),"",E71/E124)</f>
        <v>0</v>
      </c>
      <c r="H71" s="129">
        <f>+'N EERR PIEDEM'!D108</f>
        <v>0</v>
      </c>
      <c r="I71" s="30">
        <f>IF(AND(H4=0,H71&gt;=0), "",H71/H4)</f>
        <v>0</v>
      </c>
      <c r="J71" s="47">
        <f>IF(AND(H124=0,H71&gt;=0),"",H71/H124)</f>
        <v>0</v>
      </c>
      <c r="K71" s="30" t="str">
        <f t="shared" si="19"/>
        <v/>
      </c>
      <c r="L71" s="130">
        <f t="shared" si="49"/>
        <v>0</v>
      </c>
      <c r="M71" s="30">
        <f>IF(AND(L4=0,L71&gt;=0), "",L71/L4)</f>
        <v>0</v>
      </c>
      <c r="N71" s="47">
        <f>IF(AND(L124=0,L71&gt;=0),"",L71/L124)</f>
        <v>0</v>
      </c>
      <c r="O71" s="129">
        <f>+'N EERR PIEDEM'!E108</f>
        <v>0</v>
      </c>
      <c r="P71" s="30">
        <f>IF(AND(O4=0,O71&gt;=0), "",O71/O4)</f>
        <v>0</v>
      </c>
      <c r="Q71" s="47">
        <f>IF(AND(O124=0,O71&gt;=0),"",O71/O124)</f>
        <v>0</v>
      </c>
      <c r="R71" s="30" t="str">
        <f t="shared" si="20"/>
        <v/>
      </c>
      <c r="S71" s="130">
        <f t="shared" si="50"/>
        <v>0</v>
      </c>
      <c r="T71" s="30">
        <f>IF(AND(S4=0,S71&gt;=0), "",S71/S4)</f>
        <v>0</v>
      </c>
      <c r="U71" s="47">
        <f>IF(AND(S124=0,S71&gt;=0),"",S71/S124)</f>
        <v>0</v>
      </c>
      <c r="V71" s="131"/>
      <c r="W71" s="30" t="str">
        <f>IF(AND(V4=0,V71&gt;=0), "",V71/V4)</f>
        <v/>
      </c>
      <c r="X71" s="47" t="str">
        <f t="shared" si="21"/>
        <v/>
      </c>
      <c r="Y71" s="129">
        <f>+'N EERR PIEDEM'!F108</f>
        <v>0</v>
      </c>
      <c r="Z71" s="30">
        <f>IF(AND(Y4=0,Y71&gt;=0), "",Y71/Y4)</f>
        <v>0</v>
      </c>
      <c r="AA71" s="47">
        <f>IF(AND(Y124=0,Y71&gt;=0),"",Y71/Y124)</f>
        <v>0</v>
      </c>
      <c r="AB71" s="30" t="str">
        <f t="shared" si="22"/>
        <v/>
      </c>
      <c r="AC71" s="130">
        <f t="shared" si="51"/>
        <v>0</v>
      </c>
      <c r="AD71" s="30">
        <f>IF(AND(AC4=0,AC71&gt;=0), "",AC71/AC4)</f>
        <v>0</v>
      </c>
      <c r="AE71" s="47">
        <f>IF(AND(AC124=0,AC71&gt;=0),"",AC71/AC124)</f>
        <v>0</v>
      </c>
      <c r="AF71" s="129">
        <f>+'N EERR PIEDEM'!G108</f>
        <v>0</v>
      </c>
      <c r="AG71" s="30">
        <f>IF(AND(AF4=0,AF71&gt;=0), "",AF71/AF4)</f>
        <v>0</v>
      </c>
      <c r="AH71" s="47">
        <f>IF(AND(AF124=0,AF71&gt;=0),"",AF71/AF124)</f>
        <v>0</v>
      </c>
      <c r="AI71" s="30" t="str">
        <f t="shared" si="41"/>
        <v/>
      </c>
      <c r="AJ71" s="130">
        <f t="shared" ref="AJ71:AJ135" si="62">+AC71+AF71</f>
        <v>0</v>
      </c>
      <c r="AK71" s="30">
        <f>IF(AND(AJ4=0,AJ71&gt;=0), "",AJ71/AJ4)</f>
        <v>0</v>
      </c>
      <c r="AL71" s="47">
        <f>IF(AND(AJ124=0,AJ71&gt;=0),"",AJ71/AJ124)</f>
        <v>0</v>
      </c>
      <c r="AM71" s="129">
        <f>+'N EERR PIEDEM'!H108</f>
        <v>74</v>
      </c>
      <c r="AN71" s="30">
        <f>IF(AND(AM4=0,AM71&gt;=0), "",AM71/AM4)</f>
        <v>7.0483104945860417E-3</v>
      </c>
      <c r="AO71" s="47">
        <f>IF(AND(AM124=0,AM71&gt;=0),"",AM71/AM124)</f>
        <v>2.5114494781832072E-2</v>
      </c>
      <c r="AP71" s="30">
        <f t="shared" si="42"/>
        <v>1</v>
      </c>
      <c r="AQ71" s="130">
        <f t="shared" ref="AQ71:AQ135" si="63">+AJ71+AM71</f>
        <v>74</v>
      </c>
      <c r="AR71" s="30">
        <f>IF(AND(AQ4=0,AQ71&gt;=0), "",AQ71/AQ4)</f>
        <v>1.5175317095444747E-3</v>
      </c>
      <c r="AS71" s="47">
        <f>IF(AND(AQ124=0,AQ71&gt;=0),"",AQ71/AQ124)</f>
        <v>4.8063962094326926E-3</v>
      </c>
      <c r="AT71" s="131">
        <f t="shared" si="52"/>
        <v>0</v>
      </c>
      <c r="AU71" s="30" t="str">
        <f>IF(AND(AT4=0,AT71&gt;=0), "",AT71/AT4)</f>
        <v/>
      </c>
      <c r="AV71" s="47">
        <f t="shared" si="23"/>
        <v>1</v>
      </c>
      <c r="AW71" s="131">
        <f t="shared" si="40"/>
        <v>12.333333333333334</v>
      </c>
      <c r="AX71" s="30">
        <f>IF(AND(AW4=0,AW71&gt;=0), "",AW71/AW4)</f>
        <v>1.517531709544475E-3</v>
      </c>
      <c r="AY71" s="47">
        <f>IF(AND(AW124=0,AW71&gt;=0),"",AW71/AW124)</f>
        <v>4.8063962094326935E-3</v>
      </c>
      <c r="AZ71" s="131">
        <f t="shared" si="53"/>
        <v>0</v>
      </c>
      <c r="BA71" s="30" t="str">
        <f>IF(AND(AZ4=0,AZ71&gt;=0), "",AZ71/AZ4)</f>
        <v/>
      </c>
      <c r="BB71" s="47">
        <f t="shared" si="24"/>
        <v>1</v>
      </c>
      <c r="BC71" s="129">
        <f>+'N EERR PIEDEM'!I108</f>
        <v>0</v>
      </c>
      <c r="BD71" s="30" t="str">
        <f>IF(AND(BC4=0,BC71&gt;=0), "",BC71/BC4)</f>
        <v/>
      </c>
      <c r="BE71" s="47" t="str">
        <f>IF(AND(BC124=0,BC71&gt;=0),"",BC71/BC124)</f>
        <v/>
      </c>
      <c r="BF71" s="30">
        <f t="shared" si="25"/>
        <v>-1</v>
      </c>
      <c r="BG71" s="130">
        <f t="shared" si="54"/>
        <v>74</v>
      </c>
      <c r="BH71" s="30">
        <f>IF(AND(BG4=0,BG71&gt;=0), "",BG71/BG4)</f>
        <v>1.5175317095444747E-3</v>
      </c>
      <c r="BI71" s="47">
        <f>IF(AND(BG124=0,BG71&gt;=0),"",BG71/BG124)</f>
        <v>4.8063962094326926E-3</v>
      </c>
      <c r="BJ71" s="129">
        <f>+'N EERR PIEDEM'!J108</f>
        <v>0</v>
      </c>
      <c r="BK71" s="30" t="str">
        <f>IF(AND(BJ4=0,BJ71&gt;=0), "",BJ71/BJ4)</f>
        <v/>
      </c>
      <c r="BL71" s="47" t="str">
        <f>IF(AND(BJ124=0,BJ71&gt;=0),"",BJ71/BJ124)</f>
        <v/>
      </c>
      <c r="BM71" s="30" t="str">
        <f t="shared" si="43"/>
        <v/>
      </c>
      <c r="BN71" s="130">
        <f t="shared" si="55"/>
        <v>74</v>
      </c>
      <c r="BO71" s="30">
        <f>IF(AND(BN4=0,BN71&gt;=0), "",BN71/BN4)</f>
        <v>1.5175317095444747E-3</v>
      </c>
      <c r="BP71" s="47">
        <f>IF(AND(BN124=0,BN71&gt;=0),"",BN71/BN124)</f>
        <v>4.8063962094326926E-3</v>
      </c>
      <c r="BQ71" s="129">
        <f>+'N EERR PIEDEM'!K108</f>
        <v>0</v>
      </c>
      <c r="BR71" s="30" t="str">
        <f>IF(AND(BQ4=0,BQ71&gt;=0), "",BQ71/BQ4)</f>
        <v/>
      </c>
      <c r="BS71" s="47" t="str">
        <f>IF(AND(BQ124=0,BQ71&gt;=0),"",BQ71/BQ124)</f>
        <v/>
      </c>
      <c r="BT71" s="30" t="str">
        <f t="shared" si="44"/>
        <v/>
      </c>
      <c r="BU71" s="130">
        <f t="shared" si="56"/>
        <v>74</v>
      </c>
      <c r="BV71" s="30">
        <f>IF(AND(BU4=0,BU71&gt;=0), "",BU71/BU4)</f>
        <v>1.5175317095444747E-3</v>
      </c>
      <c r="BW71" s="47">
        <f>IF(AND(BU124=0,BU71&gt;=0),"",BU71/BU124)</f>
        <v>4.8063962094326926E-3</v>
      </c>
      <c r="BX71" s="131">
        <f t="shared" si="57"/>
        <v>0</v>
      </c>
      <c r="BY71" s="30" t="str">
        <f>IF(AND(BX4=0,BX71&gt;=0), "",BX71/BX4)</f>
        <v/>
      </c>
      <c r="BZ71" s="47">
        <f t="shared" si="45"/>
        <v>1</v>
      </c>
      <c r="CA71" s="129">
        <f>+'N EERR PIEDEM'!L108</f>
        <v>0</v>
      </c>
      <c r="CB71" s="30" t="str">
        <f>IF(AND(CA4=0,CA71&gt;=0), "",CA71/CA4)</f>
        <v/>
      </c>
      <c r="CC71" s="47" t="str">
        <f>IF(AND(CA124=0,CA71&gt;=0),"",CA71/CA124)</f>
        <v/>
      </c>
      <c r="CD71" s="30" t="str">
        <f t="shared" si="26"/>
        <v/>
      </c>
      <c r="CE71" s="130">
        <f t="shared" si="58"/>
        <v>74</v>
      </c>
      <c r="CF71" s="30">
        <f>IF(AND(CE4=0,CE71&gt;=0), "",CE71/CE4)</f>
        <v>1.5175317095444747E-3</v>
      </c>
      <c r="CG71" s="47">
        <f>IF(AND(CE124=0,CE71&gt;=0),"",CE71/CE124)</f>
        <v>4.8063962094326926E-3</v>
      </c>
      <c r="CH71" s="129">
        <f>+'N EERR PIEDEM'!M108</f>
        <v>0</v>
      </c>
      <c r="CI71" s="30" t="str">
        <f>IF(AND(CH4=0,CH71&gt;=0), "",CH71/CH4)</f>
        <v/>
      </c>
      <c r="CJ71" s="47" t="str">
        <f>IF(AND(CH124=0,CH71&gt;=0),"",CH71/CH124)</f>
        <v/>
      </c>
      <c r="CK71" s="30" t="str">
        <f t="shared" si="46"/>
        <v/>
      </c>
      <c r="CL71" s="130">
        <f t="shared" si="59"/>
        <v>74</v>
      </c>
      <c r="CM71" s="30">
        <f>IF(AND(CL4=0,CL71&gt;=0), "",CL71/CL4)</f>
        <v>1.5175317095444747E-3</v>
      </c>
      <c r="CN71" s="47">
        <f>IF(AND(CL124=0,CL71&gt;=0),"",CL71/CL124)</f>
        <v>4.8063962094326926E-3</v>
      </c>
      <c r="CO71" s="129">
        <f>+'N EERR PIEDEM'!N108</f>
        <v>0</v>
      </c>
      <c r="CP71" s="30" t="str">
        <f>IF(AND(CO4=0,CO71&gt;=0), "",CO71/CO4)</f>
        <v/>
      </c>
      <c r="CQ71" s="47" t="str">
        <f>IF(AND(CO124=0,CO71&gt;=0),"",CO71/CO124)</f>
        <v/>
      </c>
      <c r="CR71" s="30" t="str">
        <f t="shared" si="47"/>
        <v/>
      </c>
      <c r="CS71" s="130">
        <f t="shared" si="60"/>
        <v>74</v>
      </c>
      <c r="CT71" s="30">
        <f>IF(AND(CS4=0,CS71&gt;=0), "",CS71/CS4)</f>
        <v>1.5175317095444747E-3</v>
      </c>
      <c r="CU71" s="47">
        <f>IF(AND(CS124=0,CS71&gt;=0),"",CS71/CS124)</f>
        <v>4.8063962094326926E-3</v>
      </c>
      <c r="CV71" s="131">
        <f t="shared" si="61"/>
        <v>0</v>
      </c>
      <c r="CW71" s="30" t="str">
        <f>IF(AND(CV4=0,CV71&gt;=0), "",CV71/CV4)</f>
        <v/>
      </c>
      <c r="CX71" s="47">
        <f t="shared" si="48"/>
        <v>1</v>
      </c>
    </row>
    <row r="72" spans="1:102" hidden="1" outlineLevel="1" x14ac:dyDescent="0.3">
      <c r="A72" s="29" t="s">
        <v>65</v>
      </c>
      <c r="B72" s="129">
        <f>+'N EERR PIEDEM'!B109+'N EERR PIEDEM'!B110+'N EERR PIEDEM'!B111+'N EERR PIEDEM'!B112</f>
        <v>0</v>
      </c>
      <c r="C72" s="30" t="str">
        <f>IF(AND(B4=0,B72&gt;=0), "",B72/B4)</f>
        <v/>
      </c>
      <c r="D72" s="47" t="str">
        <f>IF(AND(B124=0,B72&gt;=0),"",B72/B124)</f>
        <v/>
      </c>
      <c r="E72" s="129">
        <f>+'N EERR PIEDEM'!C109+'N EERR PIEDEM'!C110+'N EERR PIEDEM'!C111+'N EERR PIEDEM'!C112</f>
        <v>0</v>
      </c>
      <c r="F72" s="30">
        <f>IF(AND(E4=0,E72&gt;=0), "",E72/E4)</f>
        <v>0</v>
      </c>
      <c r="G72" s="47">
        <f>IF(AND(E124=0,E72&gt;=0),"",E72/E124)</f>
        <v>0</v>
      </c>
      <c r="H72" s="129">
        <f>+'N EERR PIEDEM'!D109+'N EERR PIEDEM'!D110+'N EERR PIEDEM'!D111+'N EERR PIEDEM'!D112</f>
        <v>0</v>
      </c>
      <c r="I72" s="30">
        <f>IF(AND(H4=0,H72&gt;=0), "",H72/H4)</f>
        <v>0</v>
      </c>
      <c r="J72" s="47">
        <f>IF(AND(H124=0,H72&gt;=0),"",H72/H124)</f>
        <v>0</v>
      </c>
      <c r="K72" s="30" t="str">
        <f t="shared" si="19"/>
        <v/>
      </c>
      <c r="L72" s="130">
        <f t="shared" si="49"/>
        <v>0</v>
      </c>
      <c r="M72" s="30">
        <f>IF(AND(L4=0,L72&gt;=0), "",L72/L4)</f>
        <v>0</v>
      </c>
      <c r="N72" s="47">
        <f>IF(AND(L124=0,L72&gt;=0),"",L72/L124)</f>
        <v>0</v>
      </c>
      <c r="O72" s="129">
        <f>+'N EERR PIEDEM'!E109+'N EERR PIEDEM'!E110+'N EERR PIEDEM'!E111+'N EERR PIEDEM'!E112</f>
        <v>38.176774956818022</v>
      </c>
      <c r="P72" s="30">
        <f>IF(AND(O4=0,O72&gt;=0), "",O72/O4)</f>
        <v>5.006870327989384E-3</v>
      </c>
      <c r="Q72" s="47">
        <f>IF(AND(O124=0,O72&gt;=0),"",O72/O124)</f>
        <v>1.4167125008505959E-2</v>
      </c>
      <c r="R72" s="30">
        <f t="shared" si="20"/>
        <v>1</v>
      </c>
      <c r="S72" s="130">
        <f t="shared" si="50"/>
        <v>38.176774956818022</v>
      </c>
      <c r="T72" s="30">
        <f>IF(AND(S4=0,S72&gt;=0), "",S72/S4)</f>
        <v>1.7474460979572187E-3</v>
      </c>
      <c r="U72" s="47">
        <f>IF(AND(S124=0,S72&gt;=0),"",S72/S124)</f>
        <v>5.3694008818384676E-3</v>
      </c>
      <c r="V72" s="131"/>
      <c r="W72" s="30" t="str">
        <f>IF(AND(V4=0,V72&gt;=0), "",V72/V4)</f>
        <v/>
      </c>
      <c r="X72" s="47">
        <f t="shared" si="21"/>
        <v>1</v>
      </c>
      <c r="Y72" s="129">
        <f>+'N EERR PIEDEM'!F109+'N EERR PIEDEM'!F110+'N EERR PIEDEM'!F111+'N EERR PIEDEM'!F112</f>
        <v>0</v>
      </c>
      <c r="Z72" s="30">
        <f>IF(AND(Y4=0,Y72&gt;=0), "",Y72/Y4)</f>
        <v>0</v>
      </c>
      <c r="AA72" s="47">
        <f>IF(AND(Y124=0,Y72&gt;=0),"",Y72/Y124)</f>
        <v>0</v>
      </c>
      <c r="AB72" s="30">
        <f t="shared" si="22"/>
        <v>-1</v>
      </c>
      <c r="AC72" s="130">
        <f t="shared" si="51"/>
        <v>38.176774956818022</v>
      </c>
      <c r="AD72" s="30">
        <f>IF(AND(AC4=0,AC72&gt;=0), "",AC72/AC4)</f>
        <v>1.3025864410255437E-3</v>
      </c>
      <c r="AE72" s="47">
        <f>IF(AND(AC124=0,AC72&gt;=0),"",AC72/AC124)</f>
        <v>3.8816700198370828E-3</v>
      </c>
      <c r="AF72" s="129">
        <f>+'N EERR PIEDEM'!G109+'N EERR PIEDEM'!G110+'N EERR PIEDEM'!G111+'N EERR PIEDEM'!G112</f>
        <v>57.836456980756857</v>
      </c>
      <c r="AG72" s="30">
        <f>IF(AND(AF4=0,AF72&gt;=0), "",AF72/AF4)</f>
        <v>6.4578537058426486E-3</v>
      </c>
      <c r="AH72" s="47">
        <f>IF(AND(AF124=0,AF72&gt;=0),"",AF72/AF124)</f>
        <v>2.212139432464056E-2</v>
      </c>
      <c r="AI72" s="30">
        <f t="shared" si="41"/>
        <v>1</v>
      </c>
      <c r="AJ72" s="130">
        <f t="shared" si="62"/>
        <v>96.013231937574886</v>
      </c>
      <c r="AK72" s="30">
        <f>IF(AND(AJ4=0,AJ72&gt;=0), "",AJ72/AJ4)</f>
        <v>2.5092034904460967E-3</v>
      </c>
      <c r="AL72" s="47">
        <f>IF(AND(AJ124=0,AJ72&gt;=0),"",AJ72/AJ124)</f>
        <v>7.7121260806739828E-3</v>
      </c>
      <c r="AM72" s="129">
        <f>+'N EERR PIEDEM'!H109+'N EERR PIEDEM'!H110+'N EERR PIEDEM'!H111+'N EERR PIEDEM'!H112</f>
        <v>0</v>
      </c>
      <c r="AN72" s="30">
        <f>IF(AND(AM4=0,AM72&gt;=0), "",AM72/AM4)</f>
        <v>0</v>
      </c>
      <c r="AO72" s="47">
        <f>IF(AND(AM124=0,AM72&gt;=0),"",AM72/AM124)</f>
        <v>0</v>
      </c>
      <c r="AP72" s="30">
        <f t="shared" si="42"/>
        <v>-1</v>
      </c>
      <c r="AQ72" s="130">
        <f t="shared" si="63"/>
        <v>96.013231937574886</v>
      </c>
      <c r="AR72" s="30">
        <f>IF(AND(AQ4=0,AQ72&gt;=0), "",AQ72/AQ4)</f>
        <v>1.9689611351502456E-3</v>
      </c>
      <c r="AS72" s="47">
        <f>IF(AND(AQ124=0,AQ72&gt;=0),"",AQ72/AQ124)</f>
        <v>6.2361842437857013E-3</v>
      </c>
      <c r="AT72" s="131">
        <f t="shared" si="52"/>
        <v>0</v>
      </c>
      <c r="AU72" s="30" t="str">
        <f>IF(AND(AT4=0,AT72&gt;=0), "",AT72/AT4)</f>
        <v/>
      </c>
      <c r="AV72" s="47">
        <f t="shared" si="23"/>
        <v>1</v>
      </c>
      <c r="AW72" s="131">
        <f t="shared" si="40"/>
        <v>16.002205322929147</v>
      </c>
      <c r="AX72" s="30">
        <f>IF(AND(AW4=0,AW72&gt;=0), "",AW72/AW4)</f>
        <v>1.9689611351502456E-3</v>
      </c>
      <c r="AY72" s="47">
        <f>IF(AND(AW124=0,AW72&gt;=0),"",AW72/AW124)</f>
        <v>6.2361842437857022E-3</v>
      </c>
      <c r="AZ72" s="131">
        <f t="shared" si="53"/>
        <v>0</v>
      </c>
      <c r="BA72" s="30" t="str">
        <f>IF(AND(AZ4=0,AZ72&gt;=0), "",AZ72/AZ4)</f>
        <v/>
      </c>
      <c r="BB72" s="47">
        <f t="shared" si="24"/>
        <v>1</v>
      </c>
      <c r="BC72" s="129">
        <f>+'N EERR PIEDEM'!I109+'N EERR PIEDEM'!I110+'N EERR PIEDEM'!I111+'N EERR PIEDEM'!I112</f>
        <v>0</v>
      </c>
      <c r="BD72" s="30" t="str">
        <f>IF(AND(BC4=0,BC72&gt;=0), "",BC72/BC4)</f>
        <v/>
      </c>
      <c r="BE72" s="47" t="str">
        <f>IF(AND(BC124=0,BC72&gt;=0),"",BC72/BC124)</f>
        <v/>
      </c>
      <c r="BF72" s="30" t="str">
        <f t="shared" si="25"/>
        <v/>
      </c>
      <c r="BG72" s="130">
        <f t="shared" si="54"/>
        <v>96.013231937574886</v>
      </c>
      <c r="BH72" s="30">
        <f>IF(AND(BG4=0,BG72&gt;=0), "",BG72/BG4)</f>
        <v>1.9689611351502456E-3</v>
      </c>
      <c r="BI72" s="47">
        <f>IF(AND(BG124=0,BG72&gt;=0),"",BG72/BG124)</f>
        <v>6.2361842437857013E-3</v>
      </c>
      <c r="BJ72" s="129">
        <f>+'N EERR PIEDEM'!J109+'N EERR PIEDEM'!J110+'N EERR PIEDEM'!J111+'N EERR PIEDEM'!J112</f>
        <v>0</v>
      </c>
      <c r="BK72" s="30" t="str">
        <f>IF(AND(BJ4=0,BJ72&gt;=0), "",BJ72/BJ4)</f>
        <v/>
      </c>
      <c r="BL72" s="47" t="str">
        <f>IF(AND(BJ124=0,BJ72&gt;=0),"",BJ72/BJ124)</f>
        <v/>
      </c>
      <c r="BM72" s="30" t="str">
        <f t="shared" si="43"/>
        <v/>
      </c>
      <c r="BN72" s="130">
        <f t="shared" si="55"/>
        <v>96.013231937574886</v>
      </c>
      <c r="BO72" s="30">
        <f>IF(AND(BN4=0,BN72&gt;=0), "",BN72/BN4)</f>
        <v>1.9689611351502456E-3</v>
      </c>
      <c r="BP72" s="47">
        <f>IF(AND(BN124=0,BN72&gt;=0),"",BN72/BN124)</f>
        <v>6.2361842437857013E-3</v>
      </c>
      <c r="BQ72" s="129">
        <f>+'N EERR PIEDEM'!K109+'N EERR PIEDEM'!K110+'N EERR PIEDEM'!K111+'N EERR PIEDEM'!K112</f>
        <v>0</v>
      </c>
      <c r="BR72" s="30" t="str">
        <f>IF(AND(BQ4=0,BQ72&gt;=0), "",BQ72/BQ4)</f>
        <v/>
      </c>
      <c r="BS72" s="47" t="str">
        <f>IF(AND(BQ124=0,BQ72&gt;=0),"",BQ72/BQ124)</f>
        <v/>
      </c>
      <c r="BT72" s="30" t="str">
        <f t="shared" si="44"/>
        <v/>
      </c>
      <c r="BU72" s="130">
        <f t="shared" si="56"/>
        <v>96.013231937574886</v>
      </c>
      <c r="BV72" s="30">
        <f>IF(AND(BU4=0,BU72&gt;=0), "",BU72/BU4)</f>
        <v>1.9689611351502456E-3</v>
      </c>
      <c r="BW72" s="47">
        <f>IF(AND(BU124=0,BU72&gt;=0),"",BU72/BU124)</f>
        <v>6.2361842437857013E-3</v>
      </c>
      <c r="BX72" s="131">
        <f t="shared" si="57"/>
        <v>0</v>
      </c>
      <c r="BY72" s="30" t="str">
        <f>IF(AND(BX4=0,BX72&gt;=0), "",BX72/BX4)</f>
        <v/>
      </c>
      <c r="BZ72" s="47">
        <f t="shared" si="45"/>
        <v>1</v>
      </c>
      <c r="CA72" s="129">
        <f>+'N EERR PIEDEM'!L109+'N EERR PIEDEM'!L110+'N EERR PIEDEM'!L111+'N EERR PIEDEM'!L112</f>
        <v>0</v>
      </c>
      <c r="CB72" s="30" t="str">
        <f>IF(AND(CA4=0,CA72&gt;=0), "",CA72/CA4)</f>
        <v/>
      </c>
      <c r="CC72" s="47" t="str">
        <f>IF(AND(CA124=0,CA72&gt;=0),"",CA72/CA124)</f>
        <v/>
      </c>
      <c r="CD72" s="30" t="str">
        <f t="shared" si="26"/>
        <v/>
      </c>
      <c r="CE72" s="130">
        <f t="shared" si="58"/>
        <v>96.013231937574886</v>
      </c>
      <c r="CF72" s="30">
        <f>IF(AND(CE4=0,CE72&gt;=0), "",CE72/CE4)</f>
        <v>1.9689611351502456E-3</v>
      </c>
      <c r="CG72" s="47">
        <f>IF(AND(CE124=0,CE72&gt;=0),"",CE72/CE124)</f>
        <v>6.2361842437857013E-3</v>
      </c>
      <c r="CH72" s="129">
        <f>+'N EERR PIEDEM'!M109+'N EERR PIEDEM'!M110+'N EERR PIEDEM'!M111+'N EERR PIEDEM'!M112</f>
        <v>0</v>
      </c>
      <c r="CI72" s="30" t="str">
        <f>IF(AND(CH4=0,CH72&gt;=0), "",CH72/CH4)</f>
        <v/>
      </c>
      <c r="CJ72" s="47" t="str">
        <f>IF(AND(CH124=0,CH72&gt;=0),"",CH72/CH124)</f>
        <v/>
      </c>
      <c r="CK72" s="30" t="str">
        <f t="shared" si="46"/>
        <v/>
      </c>
      <c r="CL72" s="130">
        <f t="shared" si="59"/>
        <v>96.013231937574886</v>
      </c>
      <c r="CM72" s="30">
        <f>IF(AND(CL4=0,CL72&gt;=0), "",CL72/CL4)</f>
        <v>1.9689611351502456E-3</v>
      </c>
      <c r="CN72" s="47">
        <f>IF(AND(CL124=0,CL72&gt;=0),"",CL72/CL124)</f>
        <v>6.2361842437857013E-3</v>
      </c>
      <c r="CO72" s="129">
        <f>+'N EERR PIEDEM'!N109+'N EERR PIEDEM'!N110+'N EERR PIEDEM'!N111+'N EERR PIEDEM'!N112</f>
        <v>0</v>
      </c>
      <c r="CP72" s="30" t="str">
        <f>IF(AND(CO4=0,CO72&gt;=0), "",CO72/CO4)</f>
        <v/>
      </c>
      <c r="CQ72" s="47" t="str">
        <f>IF(AND(CO124=0,CO72&gt;=0),"",CO72/CO124)</f>
        <v/>
      </c>
      <c r="CR72" s="30" t="str">
        <f t="shared" si="47"/>
        <v/>
      </c>
      <c r="CS72" s="130">
        <f t="shared" si="60"/>
        <v>96.013231937574886</v>
      </c>
      <c r="CT72" s="30">
        <f>IF(AND(CS4=0,CS72&gt;=0), "",CS72/CS4)</f>
        <v>1.9689611351502456E-3</v>
      </c>
      <c r="CU72" s="47">
        <f>IF(AND(CS124=0,CS72&gt;=0),"",CS72/CS124)</f>
        <v>6.2361842437857013E-3</v>
      </c>
      <c r="CV72" s="131">
        <f t="shared" si="61"/>
        <v>0</v>
      </c>
      <c r="CW72" s="30" t="str">
        <f>IF(AND(CV4=0,CV72&gt;=0), "",CV72/CV4)</f>
        <v/>
      </c>
      <c r="CX72" s="47">
        <f t="shared" si="48"/>
        <v>1</v>
      </c>
    </row>
    <row r="73" spans="1:102" hidden="1" outlineLevel="1" x14ac:dyDescent="0.3">
      <c r="A73" s="29" t="s">
        <v>66</v>
      </c>
      <c r="B73" s="129">
        <f>+'N EERR PIEDEM'!B113+'N EERR PIEDEM'!B114+'N EERR PIEDEM'!B115+'N EERR PIEDEM'!B116</f>
        <v>0</v>
      </c>
      <c r="C73" s="30" t="str">
        <f>IF(AND(B4=0,B73&gt;=0), "",B73/B4)</f>
        <v/>
      </c>
      <c r="D73" s="47" t="str">
        <f>IF(AND(B124=0,B73&gt;=0),"",B73/B124)</f>
        <v/>
      </c>
      <c r="E73" s="129">
        <f>+'N EERR PIEDEM'!C113+'N EERR PIEDEM'!C114+'N EERR PIEDEM'!C115+'N EERR PIEDEM'!C116</f>
        <v>0</v>
      </c>
      <c r="F73" s="30">
        <f>IF(AND(E4=0,E73&gt;=0), "",E73/E4)</f>
        <v>0</v>
      </c>
      <c r="G73" s="47">
        <f>IF(AND(E124=0,E73&gt;=0),"",E73/E124)</f>
        <v>0</v>
      </c>
      <c r="H73" s="129">
        <f>+'N EERR PIEDEM'!D113+'N EERR PIEDEM'!D114+'N EERR PIEDEM'!D115+'N EERR PIEDEM'!D116</f>
        <v>0</v>
      </c>
      <c r="I73" s="30">
        <f>IF(AND(H4=0,H73&gt;=0), "",H73/H4)</f>
        <v>0</v>
      </c>
      <c r="J73" s="47">
        <f>IF(AND(H124=0,H73&gt;=0),"",H73/H124)</f>
        <v>0</v>
      </c>
      <c r="K73" s="30" t="str">
        <f t="shared" si="19"/>
        <v/>
      </c>
      <c r="L73" s="130">
        <f t="shared" si="49"/>
        <v>0</v>
      </c>
      <c r="M73" s="30">
        <f>IF(AND(L4=0,L73&gt;=0), "",L73/L4)</f>
        <v>0</v>
      </c>
      <c r="N73" s="47">
        <f>IF(AND(L124=0,L73&gt;=0),"",L73/L124)</f>
        <v>0</v>
      </c>
      <c r="O73" s="129">
        <f>+'N EERR PIEDEM'!E113+'N EERR PIEDEM'!E114+'N EERR PIEDEM'!E115+'N EERR PIEDEM'!E116</f>
        <v>0</v>
      </c>
      <c r="P73" s="30">
        <f>IF(AND(O4=0,O73&gt;=0), "",O73/O4)</f>
        <v>0</v>
      </c>
      <c r="Q73" s="47">
        <f>IF(AND(O124=0,O73&gt;=0),"",O73/O124)</f>
        <v>0</v>
      </c>
      <c r="R73" s="30" t="str">
        <f t="shared" si="20"/>
        <v/>
      </c>
      <c r="S73" s="130">
        <f t="shared" si="50"/>
        <v>0</v>
      </c>
      <c r="T73" s="30">
        <f>IF(AND(S4=0,S73&gt;=0), "",S73/S4)</f>
        <v>0</v>
      </c>
      <c r="U73" s="47">
        <f>IF(AND(S124=0,S73&gt;=0),"",S73/S124)</f>
        <v>0</v>
      </c>
      <c r="V73" s="131"/>
      <c r="W73" s="30" t="str">
        <f>IF(AND(V4=0,V73&gt;=0), "",V73/V4)</f>
        <v/>
      </c>
      <c r="X73" s="47" t="str">
        <f t="shared" si="21"/>
        <v/>
      </c>
      <c r="Y73" s="129">
        <f>+'N EERR PIEDEM'!F113+'N EERR PIEDEM'!F114+'N EERR PIEDEM'!F115+'N EERR PIEDEM'!F116</f>
        <v>0</v>
      </c>
      <c r="Z73" s="30">
        <f>IF(AND(Y4=0,Y73&gt;=0), "",Y73/Y4)</f>
        <v>0</v>
      </c>
      <c r="AA73" s="47">
        <f>IF(AND(Y124=0,Y73&gt;=0),"",Y73/Y124)</f>
        <v>0</v>
      </c>
      <c r="AB73" s="30" t="str">
        <f t="shared" si="22"/>
        <v/>
      </c>
      <c r="AC73" s="130">
        <f t="shared" si="51"/>
        <v>0</v>
      </c>
      <c r="AD73" s="30">
        <f>IF(AND(AC4=0,AC73&gt;=0), "",AC73/AC4)</f>
        <v>0</v>
      </c>
      <c r="AE73" s="47">
        <f>IF(AND(AC124=0,AC73&gt;=0),"",AC73/AC124)</f>
        <v>0</v>
      </c>
      <c r="AF73" s="129">
        <f>+'N EERR PIEDEM'!G113+'N EERR PIEDEM'!G114+'N EERR PIEDEM'!G115+'N EERR PIEDEM'!G116</f>
        <v>0</v>
      </c>
      <c r="AG73" s="30">
        <f>IF(AND(AF4=0,AF73&gt;=0), "",AF73/AF4)</f>
        <v>0</v>
      </c>
      <c r="AH73" s="47">
        <f>IF(AND(AF124=0,AF73&gt;=0),"",AF73/AF124)</f>
        <v>0</v>
      </c>
      <c r="AI73" s="30" t="str">
        <f t="shared" si="41"/>
        <v/>
      </c>
      <c r="AJ73" s="130">
        <f t="shared" si="62"/>
        <v>0</v>
      </c>
      <c r="AK73" s="30">
        <f>IF(AND(AJ4=0,AJ73&gt;=0), "",AJ73/AJ4)</f>
        <v>0</v>
      </c>
      <c r="AL73" s="47">
        <f>IF(AND(AJ124=0,AJ73&gt;=0),"",AJ73/AJ124)</f>
        <v>0</v>
      </c>
      <c r="AM73" s="129">
        <f>+'N EERR PIEDEM'!H113+'N EERR PIEDEM'!H114+'N EERR PIEDEM'!H115+'N EERR PIEDEM'!H116</f>
        <v>0</v>
      </c>
      <c r="AN73" s="30">
        <f>IF(AND(AM4=0,AM73&gt;=0), "",AM73/AM4)</f>
        <v>0</v>
      </c>
      <c r="AO73" s="47">
        <f>IF(AND(AM124=0,AM73&gt;=0),"",AM73/AM124)</f>
        <v>0</v>
      </c>
      <c r="AP73" s="30" t="str">
        <f t="shared" si="42"/>
        <v/>
      </c>
      <c r="AQ73" s="130">
        <f t="shared" si="63"/>
        <v>0</v>
      </c>
      <c r="AR73" s="30">
        <f>IF(AND(AQ4=0,AQ73&gt;=0), "",AQ73/AQ4)</f>
        <v>0</v>
      </c>
      <c r="AS73" s="47">
        <f>IF(AND(AQ124=0,AQ73&gt;=0),"",AQ73/AQ124)</f>
        <v>0</v>
      </c>
      <c r="AT73" s="131">
        <f t="shared" si="52"/>
        <v>0</v>
      </c>
      <c r="AU73" s="30" t="str">
        <f>IF(AND(AT4=0,AT73&gt;=0), "",AT73/AT4)</f>
        <v/>
      </c>
      <c r="AV73" s="47" t="str">
        <f t="shared" si="23"/>
        <v/>
      </c>
      <c r="AW73" s="131">
        <f t="shared" si="40"/>
        <v>0</v>
      </c>
      <c r="AX73" s="30">
        <f>IF(AND(AW4=0,AW73&gt;=0), "",AW73/AW4)</f>
        <v>0</v>
      </c>
      <c r="AY73" s="47">
        <f>IF(AND(AW124=0,AW73&gt;=0),"",AW73/AW124)</f>
        <v>0</v>
      </c>
      <c r="AZ73" s="131">
        <f t="shared" si="53"/>
        <v>0</v>
      </c>
      <c r="BA73" s="30" t="str">
        <f>IF(AND(AZ4=0,AZ73&gt;=0), "",AZ73/AZ4)</f>
        <v/>
      </c>
      <c r="BB73" s="47" t="str">
        <f t="shared" si="24"/>
        <v/>
      </c>
      <c r="BC73" s="129">
        <f>+'N EERR PIEDEM'!I113+'N EERR PIEDEM'!I114+'N EERR PIEDEM'!I115+'N EERR PIEDEM'!I116</f>
        <v>0</v>
      </c>
      <c r="BD73" s="30" t="str">
        <f>IF(AND(BC4=0,BC73&gt;=0), "",BC73/BC4)</f>
        <v/>
      </c>
      <c r="BE73" s="47" t="str">
        <f>IF(AND(BC124=0,BC73&gt;=0),"",BC73/BC124)</f>
        <v/>
      </c>
      <c r="BF73" s="30" t="str">
        <f t="shared" si="25"/>
        <v/>
      </c>
      <c r="BG73" s="130">
        <f t="shared" si="54"/>
        <v>0</v>
      </c>
      <c r="BH73" s="30">
        <f>IF(AND(BG4=0,BG73&gt;=0), "",BG73/BG4)</f>
        <v>0</v>
      </c>
      <c r="BI73" s="47">
        <f>IF(AND(BG124=0,BG73&gt;=0),"",BG73/BG124)</f>
        <v>0</v>
      </c>
      <c r="BJ73" s="129">
        <f>+'N EERR PIEDEM'!J113+'N EERR PIEDEM'!J114+'N EERR PIEDEM'!J115+'N EERR PIEDEM'!J116</f>
        <v>0</v>
      </c>
      <c r="BK73" s="30" t="str">
        <f>IF(AND(BJ4=0,BJ73&gt;=0), "",BJ73/BJ4)</f>
        <v/>
      </c>
      <c r="BL73" s="47" t="str">
        <f>IF(AND(BJ124=0,BJ73&gt;=0),"",BJ73/BJ124)</f>
        <v/>
      </c>
      <c r="BM73" s="30" t="str">
        <f t="shared" si="43"/>
        <v/>
      </c>
      <c r="BN73" s="130">
        <f t="shared" si="55"/>
        <v>0</v>
      </c>
      <c r="BO73" s="30">
        <f>IF(AND(BN4=0,BN73&gt;=0), "",BN73/BN4)</f>
        <v>0</v>
      </c>
      <c r="BP73" s="47">
        <f>IF(AND(BN124=0,BN73&gt;=0),"",BN73/BN124)</f>
        <v>0</v>
      </c>
      <c r="BQ73" s="129">
        <f>+'N EERR PIEDEM'!K113+'N EERR PIEDEM'!K114+'N EERR PIEDEM'!K115+'N EERR PIEDEM'!K116</f>
        <v>0</v>
      </c>
      <c r="BR73" s="30" t="str">
        <f>IF(AND(BQ4=0,BQ73&gt;=0), "",BQ73/BQ4)</f>
        <v/>
      </c>
      <c r="BS73" s="47" t="str">
        <f>IF(AND(BQ124=0,BQ73&gt;=0),"",BQ73/BQ124)</f>
        <v/>
      </c>
      <c r="BT73" s="30" t="str">
        <f t="shared" si="44"/>
        <v/>
      </c>
      <c r="BU73" s="130">
        <f t="shared" si="56"/>
        <v>0</v>
      </c>
      <c r="BV73" s="30">
        <f>IF(AND(BU4=0,BU73&gt;=0), "",BU73/BU4)</f>
        <v>0</v>
      </c>
      <c r="BW73" s="47">
        <f>IF(AND(BU124=0,BU73&gt;=0),"",BU73/BU124)</f>
        <v>0</v>
      </c>
      <c r="BX73" s="131">
        <f t="shared" si="57"/>
        <v>0</v>
      </c>
      <c r="BY73" s="30" t="str">
        <f>IF(AND(BX4=0,BX73&gt;=0), "",BX73/BX4)</f>
        <v/>
      </c>
      <c r="BZ73" s="47" t="str">
        <f t="shared" si="45"/>
        <v/>
      </c>
      <c r="CA73" s="129">
        <f>+'N EERR PIEDEM'!L113+'N EERR PIEDEM'!L114+'N EERR PIEDEM'!L115+'N EERR PIEDEM'!L116</f>
        <v>0</v>
      </c>
      <c r="CB73" s="30" t="str">
        <f>IF(AND(CA4=0,CA73&gt;=0), "",CA73/CA4)</f>
        <v/>
      </c>
      <c r="CC73" s="47" t="str">
        <f>IF(AND(CA124=0,CA73&gt;=0),"",CA73/CA124)</f>
        <v/>
      </c>
      <c r="CD73" s="30" t="str">
        <f t="shared" si="26"/>
        <v/>
      </c>
      <c r="CE73" s="130">
        <f t="shared" si="58"/>
        <v>0</v>
      </c>
      <c r="CF73" s="30">
        <f>IF(AND(CE4=0,CE73&gt;=0), "",CE73/CE4)</f>
        <v>0</v>
      </c>
      <c r="CG73" s="47">
        <f>IF(AND(CE124=0,CE73&gt;=0),"",CE73/CE124)</f>
        <v>0</v>
      </c>
      <c r="CH73" s="129">
        <f>+'N EERR PIEDEM'!M113+'N EERR PIEDEM'!M114+'N EERR PIEDEM'!M115+'N EERR PIEDEM'!M116</f>
        <v>0</v>
      </c>
      <c r="CI73" s="30" t="str">
        <f>IF(AND(CH4=0,CH73&gt;=0), "",CH73/CH4)</f>
        <v/>
      </c>
      <c r="CJ73" s="47" t="str">
        <f>IF(AND(CH124=0,CH73&gt;=0),"",CH73/CH124)</f>
        <v/>
      </c>
      <c r="CK73" s="30" t="str">
        <f t="shared" si="46"/>
        <v/>
      </c>
      <c r="CL73" s="130">
        <f t="shared" si="59"/>
        <v>0</v>
      </c>
      <c r="CM73" s="30">
        <f>IF(AND(CL4=0,CL73&gt;=0), "",CL73/CL4)</f>
        <v>0</v>
      </c>
      <c r="CN73" s="47">
        <f>IF(AND(CL124=0,CL73&gt;=0),"",CL73/CL124)</f>
        <v>0</v>
      </c>
      <c r="CO73" s="129">
        <f>+'N EERR PIEDEM'!N113+'N EERR PIEDEM'!N114+'N EERR PIEDEM'!N115+'N EERR PIEDEM'!N116</f>
        <v>0</v>
      </c>
      <c r="CP73" s="30" t="str">
        <f>IF(AND(CO4=0,CO73&gt;=0), "",CO73/CO4)</f>
        <v/>
      </c>
      <c r="CQ73" s="47" t="str">
        <f>IF(AND(CO124=0,CO73&gt;=0),"",CO73/CO124)</f>
        <v/>
      </c>
      <c r="CR73" s="30" t="str">
        <f t="shared" si="47"/>
        <v/>
      </c>
      <c r="CS73" s="130">
        <f t="shared" si="60"/>
        <v>0</v>
      </c>
      <c r="CT73" s="30">
        <f>IF(AND(CS4=0,CS73&gt;=0), "",CS73/CS4)</f>
        <v>0</v>
      </c>
      <c r="CU73" s="47">
        <f>IF(AND(CS124=0,CS73&gt;=0),"",CS73/CS124)</f>
        <v>0</v>
      </c>
      <c r="CV73" s="131">
        <f t="shared" si="61"/>
        <v>0</v>
      </c>
      <c r="CW73" s="30" t="str">
        <f>IF(AND(CV4=0,CV73&gt;=0), "",CV73/CV4)</f>
        <v/>
      </c>
      <c r="CX73" s="47" t="str">
        <f t="shared" si="48"/>
        <v/>
      </c>
    </row>
    <row r="74" spans="1:102" hidden="1" outlineLevel="1" x14ac:dyDescent="0.3">
      <c r="A74" s="29" t="s">
        <v>67</v>
      </c>
      <c r="B74" s="129">
        <f>+'N EERR PIEDEM'!B117+'N EERR PIEDEM'!B118+'N EERR PIEDEM'!B119+'N EERR PIEDEM'!B120+'N EERR PIEDEM'!B121+'N EERR PIEDEM'!B122+'N EERR PIEDEM'!B123+'N EERR PIEDEM'!B124</f>
        <v>0</v>
      </c>
      <c r="C74" s="30" t="str">
        <f>IF(AND(B4=0,B74&gt;=0), "",B74/B4)</f>
        <v/>
      </c>
      <c r="D74" s="47" t="str">
        <f>IF(AND(B124=0,B74&gt;=0),"",B74/B124)</f>
        <v/>
      </c>
      <c r="E74" s="129">
        <f>+'N EERR PIEDEM'!C117+'N EERR PIEDEM'!C118+'N EERR PIEDEM'!C119+'N EERR PIEDEM'!C120+'N EERR PIEDEM'!C121+'N EERR PIEDEM'!C122+'N EERR PIEDEM'!C123+'N EERR PIEDEM'!C124</f>
        <v>0</v>
      </c>
      <c r="F74" s="30">
        <f>IF(AND(E4=0,E74&gt;=0), "",E74/E4)</f>
        <v>0</v>
      </c>
      <c r="G74" s="47">
        <f>IF(AND(E124=0,E74&gt;=0),"",E74/E124)</f>
        <v>0</v>
      </c>
      <c r="H74" s="129">
        <f>+'N EERR PIEDEM'!D117+'N EERR PIEDEM'!D118+'N EERR PIEDEM'!D119+'N EERR PIEDEM'!D120+'N EERR PIEDEM'!D121+'N EERR PIEDEM'!D122+'N EERR PIEDEM'!D123+'N EERR PIEDEM'!D124</f>
        <v>0</v>
      </c>
      <c r="I74" s="30">
        <f>IF(AND(H4=0,H74&gt;=0), "",H74/H4)</f>
        <v>0</v>
      </c>
      <c r="J74" s="47">
        <f>IF(AND(H124=0,H74&gt;=0),"",H74/H124)</f>
        <v>0</v>
      </c>
      <c r="K74" s="30" t="str">
        <f t="shared" si="19"/>
        <v/>
      </c>
      <c r="L74" s="130">
        <f t="shared" si="49"/>
        <v>0</v>
      </c>
      <c r="M74" s="30">
        <f>IF(AND(L4=0,L74&gt;=0), "",L74/L4)</f>
        <v>0</v>
      </c>
      <c r="N74" s="47">
        <f>IF(AND(L124=0,L74&gt;=0),"",L74/L124)</f>
        <v>0</v>
      </c>
      <c r="O74" s="129">
        <f>+'N EERR PIEDEM'!E117+'N EERR PIEDEM'!E118+'N EERR PIEDEM'!E119+'N EERR PIEDEM'!E120+'N EERR PIEDEM'!E121+'N EERR PIEDEM'!E122+'N EERR PIEDEM'!E123+'N EERR PIEDEM'!E124</f>
        <v>0</v>
      </c>
      <c r="P74" s="30">
        <f>IF(AND(O4=0,O74&gt;=0), "",O74/O4)</f>
        <v>0</v>
      </c>
      <c r="Q74" s="47">
        <f>IF(AND(O124=0,O74&gt;=0),"",O74/O124)</f>
        <v>0</v>
      </c>
      <c r="R74" s="30" t="str">
        <f t="shared" si="20"/>
        <v/>
      </c>
      <c r="S74" s="130">
        <f t="shared" si="50"/>
        <v>0</v>
      </c>
      <c r="T74" s="30">
        <f>IF(AND(S4=0,S74&gt;=0), "",S74/S4)</f>
        <v>0</v>
      </c>
      <c r="U74" s="47">
        <f>IF(AND(S124=0,S74&gt;=0),"",S74/S124)</f>
        <v>0</v>
      </c>
      <c r="V74" s="131"/>
      <c r="W74" s="30" t="str">
        <f>IF(AND(V4=0,V74&gt;=0), "",V74/V4)</f>
        <v/>
      </c>
      <c r="X74" s="47" t="str">
        <f t="shared" si="21"/>
        <v/>
      </c>
      <c r="Y74" s="129">
        <f>+'N EERR PIEDEM'!F117+'N EERR PIEDEM'!F118+'N EERR PIEDEM'!F119+'N EERR PIEDEM'!F120+'N EERR PIEDEM'!F121+'N EERR PIEDEM'!F122+'N EERR PIEDEM'!F123+'N EERR PIEDEM'!F124</f>
        <v>0</v>
      </c>
      <c r="Z74" s="30">
        <f>IF(AND(Y4=0,Y74&gt;=0), "",Y74/Y4)</f>
        <v>0</v>
      </c>
      <c r="AA74" s="47">
        <f>IF(AND(Y124=0,Y74&gt;=0),"",Y74/Y124)</f>
        <v>0</v>
      </c>
      <c r="AB74" s="30" t="str">
        <f t="shared" si="22"/>
        <v/>
      </c>
      <c r="AC74" s="130">
        <f t="shared" si="51"/>
        <v>0</v>
      </c>
      <c r="AD74" s="30">
        <f>IF(AND(AC4=0,AC74&gt;=0), "",AC74/AC4)</f>
        <v>0</v>
      </c>
      <c r="AE74" s="47">
        <f>IF(AND(AC124=0,AC74&gt;=0),"",AC74/AC124)</f>
        <v>0</v>
      </c>
      <c r="AF74" s="129">
        <f>+'N EERR PIEDEM'!G117+'N EERR PIEDEM'!G118+'N EERR PIEDEM'!G119+'N EERR PIEDEM'!G120+'N EERR PIEDEM'!G121+'N EERR PIEDEM'!G122+'N EERR PIEDEM'!G123+'N EERR PIEDEM'!G124</f>
        <v>0</v>
      </c>
      <c r="AG74" s="30">
        <f>IF(AND(AF4=0,AF74&gt;=0), "",AF74/AF4)</f>
        <v>0</v>
      </c>
      <c r="AH74" s="47">
        <f>IF(AND(AF124=0,AF74&gt;=0),"",AF74/AF124)</f>
        <v>0</v>
      </c>
      <c r="AI74" s="30" t="str">
        <f t="shared" si="41"/>
        <v/>
      </c>
      <c r="AJ74" s="130">
        <f t="shared" si="62"/>
        <v>0</v>
      </c>
      <c r="AK74" s="30">
        <f>IF(AND(AJ4=0,AJ74&gt;=0), "",AJ74/AJ4)</f>
        <v>0</v>
      </c>
      <c r="AL74" s="47">
        <f>IF(AND(AJ124=0,AJ74&gt;=0),"",AJ74/AJ124)</f>
        <v>0</v>
      </c>
      <c r="AM74" s="129">
        <f>+'N EERR PIEDEM'!H117+'N EERR PIEDEM'!H118+'N EERR PIEDEM'!H119+'N EERR PIEDEM'!H120+'N EERR PIEDEM'!H121+'N EERR PIEDEM'!H122+'N EERR PIEDEM'!H123+'N EERR PIEDEM'!H124</f>
        <v>0</v>
      </c>
      <c r="AN74" s="30">
        <f>IF(AND(AM4=0,AM74&gt;=0), "",AM74/AM4)</f>
        <v>0</v>
      </c>
      <c r="AO74" s="47">
        <f>IF(AND(AM124=0,AM74&gt;=0),"",AM74/AM124)</f>
        <v>0</v>
      </c>
      <c r="AP74" s="30" t="str">
        <f t="shared" si="42"/>
        <v/>
      </c>
      <c r="AQ74" s="130">
        <f t="shared" si="63"/>
        <v>0</v>
      </c>
      <c r="AR74" s="30">
        <f>IF(AND(AQ4=0,AQ74&gt;=0), "",AQ74/AQ4)</f>
        <v>0</v>
      </c>
      <c r="AS74" s="47">
        <f>IF(AND(AQ124=0,AQ74&gt;=0),"",AQ74/AQ124)</f>
        <v>0</v>
      </c>
      <c r="AT74" s="131">
        <f t="shared" si="52"/>
        <v>0</v>
      </c>
      <c r="AU74" s="30" t="str">
        <f>IF(AND(AT4=0,AT74&gt;=0), "",AT74/AT4)</f>
        <v/>
      </c>
      <c r="AV74" s="47" t="str">
        <f t="shared" si="23"/>
        <v/>
      </c>
      <c r="AW74" s="131">
        <f t="shared" si="40"/>
        <v>0</v>
      </c>
      <c r="AX74" s="30">
        <f>IF(AND(AW4=0,AW74&gt;=0), "",AW74/AW4)</f>
        <v>0</v>
      </c>
      <c r="AY74" s="47">
        <f>IF(AND(AW124=0,AW74&gt;=0),"",AW74/AW124)</f>
        <v>0</v>
      </c>
      <c r="AZ74" s="131">
        <f t="shared" si="53"/>
        <v>0</v>
      </c>
      <c r="BA74" s="30" t="str">
        <f>IF(AND(AZ4=0,AZ74&gt;=0), "",AZ74/AZ4)</f>
        <v/>
      </c>
      <c r="BB74" s="47" t="str">
        <f t="shared" si="24"/>
        <v/>
      </c>
      <c r="BC74" s="129">
        <f>+'N EERR PIEDEM'!I117+'N EERR PIEDEM'!I118+'N EERR PIEDEM'!I119+'N EERR PIEDEM'!I120+'N EERR PIEDEM'!I121+'N EERR PIEDEM'!I122+'N EERR PIEDEM'!I123+'N EERR PIEDEM'!I124</f>
        <v>0</v>
      </c>
      <c r="BD74" s="30" t="str">
        <f>IF(AND(BC4=0,BC74&gt;=0), "",BC74/BC4)</f>
        <v/>
      </c>
      <c r="BE74" s="47" t="str">
        <f>IF(AND(BC124=0,BC74&gt;=0),"",BC74/BC124)</f>
        <v/>
      </c>
      <c r="BF74" s="30" t="str">
        <f t="shared" si="25"/>
        <v/>
      </c>
      <c r="BG74" s="130">
        <f t="shared" si="54"/>
        <v>0</v>
      </c>
      <c r="BH74" s="30">
        <f>IF(AND(BG4=0,BG74&gt;=0), "",BG74/BG4)</f>
        <v>0</v>
      </c>
      <c r="BI74" s="47">
        <f>IF(AND(BG124=0,BG74&gt;=0),"",BG74/BG124)</f>
        <v>0</v>
      </c>
      <c r="BJ74" s="129">
        <f>+'N EERR PIEDEM'!J117+'N EERR PIEDEM'!J118+'N EERR PIEDEM'!J119+'N EERR PIEDEM'!J120+'N EERR PIEDEM'!J121+'N EERR PIEDEM'!J122+'N EERR PIEDEM'!J123+'N EERR PIEDEM'!J124</f>
        <v>0</v>
      </c>
      <c r="BK74" s="30" t="str">
        <f>IF(AND(BJ4=0,BJ74&gt;=0), "",BJ74/BJ4)</f>
        <v/>
      </c>
      <c r="BL74" s="47" t="str">
        <f>IF(AND(BJ124=0,BJ74&gt;=0),"",BJ74/BJ124)</f>
        <v/>
      </c>
      <c r="BM74" s="30" t="str">
        <f t="shared" si="43"/>
        <v/>
      </c>
      <c r="BN74" s="130">
        <f t="shared" si="55"/>
        <v>0</v>
      </c>
      <c r="BO74" s="30">
        <f>IF(AND(BN4=0,BN74&gt;=0), "",BN74/BN4)</f>
        <v>0</v>
      </c>
      <c r="BP74" s="47">
        <f>IF(AND(BN124=0,BN74&gt;=0),"",BN74/BN124)</f>
        <v>0</v>
      </c>
      <c r="BQ74" s="129">
        <f>+'N EERR PIEDEM'!K117+'N EERR PIEDEM'!K118+'N EERR PIEDEM'!K119+'N EERR PIEDEM'!K120+'N EERR PIEDEM'!K121+'N EERR PIEDEM'!K122+'N EERR PIEDEM'!K123+'N EERR PIEDEM'!K124</f>
        <v>0</v>
      </c>
      <c r="BR74" s="30" t="str">
        <f>IF(AND(BQ4=0,BQ74&gt;=0), "",BQ74/BQ4)</f>
        <v/>
      </c>
      <c r="BS74" s="47" t="str">
        <f>IF(AND(BQ124=0,BQ74&gt;=0),"",BQ74/BQ124)</f>
        <v/>
      </c>
      <c r="BT74" s="30" t="str">
        <f t="shared" si="44"/>
        <v/>
      </c>
      <c r="BU74" s="130">
        <f t="shared" si="56"/>
        <v>0</v>
      </c>
      <c r="BV74" s="30">
        <f>IF(AND(BU4=0,BU74&gt;=0), "",BU74/BU4)</f>
        <v>0</v>
      </c>
      <c r="BW74" s="47">
        <f>IF(AND(BU124=0,BU74&gt;=0),"",BU74/BU124)</f>
        <v>0</v>
      </c>
      <c r="BX74" s="131">
        <f t="shared" si="57"/>
        <v>0</v>
      </c>
      <c r="BY74" s="30" t="str">
        <f>IF(AND(BX4=0,BX74&gt;=0), "",BX74/BX4)</f>
        <v/>
      </c>
      <c r="BZ74" s="47" t="str">
        <f t="shared" si="45"/>
        <v/>
      </c>
      <c r="CA74" s="129">
        <f>+'N EERR PIEDEM'!L117+'N EERR PIEDEM'!L118+'N EERR PIEDEM'!L119+'N EERR PIEDEM'!L120+'N EERR PIEDEM'!L121+'N EERR PIEDEM'!L122+'N EERR PIEDEM'!L123+'N EERR PIEDEM'!L124</f>
        <v>0</v>
      </c>
      <c r="CB74" s="30" t="str">
        <f>IF(AND(CA4=0,CA74&gt;=0), "",CA74/CA4)</f>
        <v/>
      </c>
      <c r="CC74" s="47" t="str">
        <f>IF(AND(CA124=0,CA74&gt;=0),"",CA74/CA124)</f>
        <v/>
      </c>
      <c r="CD74" s="30" t="str">
        <f t="shared" si="26"/>
        <v/>
      </c>
      <c r="CE74" s="130">
        <f t="shared" si="58"/>
        <v>0</v>
      </c>
      <c r="CF74" s="30">
        <f>IF(AND(CE4=0,CE74&gt;=0), "",CE74/CE4)</f>
        <v>0</v>
      </c>
      <c r="CG74" s="47">
        <f>IF(AND(CE124=0,CE74&gt;=0),"",CE74/CE124)</f>
        <v>0</v>
      </c>
      <c r="CH74" s="129">
        <f>+'N EERR PIEDEM'!M117+'N EERR PIEDEM'!M118+'N EERR PIEDEM'!M119+'N EERR PIEDEM'!M120+'N EERR PIEDEM'!M121+'N EERR PIEDEM'!M122+'N EERR PIEDEM'!M123+'N EERR PIEDEM'!M124</f>
        <v>0</v>
      </c>
      <c r="CI74" s="30" t="str">
        <f>IF(AND(CH4=0,CH74&gt;=0), "",CH74/CH4)</f>
        <v/>
      </c>
      <c r="CJ74" s="47" t="str">
        <f>IF(AND(CH124=0,CH74&gt;=0),"",CH74/CH124)</f>
        <v/>
      </c>
      <c r="CK74" s="30" t="str">
        <f t="shared" si="46"/>
        <v/>
      </c>
      <c r="CL74" s="130">
        <f t="shared" si="59"/>
        <v>0</v>
      </c>
      <c r="CM74" s="30">
        <f>IF(AND(CL4=0,CL74&gt;=0), "",CL74/CL4)</f>
        <v>0</v>
      </c>
      <c r="CN74" s="47">
        <f>IF(AND(CL124=0,CL74&gt;=0),"",CL74/CL124)</f>
        <v>0</v>
      </c>
      <c r="CO74" s="129">
        <f>+'N EERR PIEDEM'!N117+'N EERR PIEDEM'!N118+'N EERR PIEDEM'!N119+'N EERR PIEDEM'!N120+'N EERR PIEDEM'!N121+'N EERR PIEDEM'!N122+'N EERR PIEDEM'!N123+'N EERR PIEDEM'!N124</f>
        <v>0</v>
      </c>
      <c r="CP74" s="30" t="str">
        <f>IF(AND(CO4=0,CO74&gt;=0), "",CO74/CO4)</f>
        <v/>
      </c>
      <c r="CQ74" s="47" t="str">
        <f>IF(AND(CO124=0,CO74&gt;=0),"",CO74/CO124)</f>
        <v/>
      </c>
      <c r="CR74" s="30" t="str">
        <f t="shared" si="47"/>
        <v/>
      </c>
      <c r="CS74" s="130">
        <f t="shared" si="60"/>
        <v>0</v>
      </c>
      <c r="CT74" s="30">
        <f>IF(AND(CS4=0,CS74&gt;=0), "",CS74/CS4)</f>
        <v>0</v>
      </c>
      <c r="CU74" s="47">
        <f>IF(AND(CS124=0,CS74&gt;=0),"",CS74/CS124)</f>
        <v>0</v>
      </c>
      <c r="CV74" s="131">
        <f t="shared" si="61"/>
        <v>0</v>
      </c>
      <c r="CW74" s="30" t="str">
        <f>IF(AND(CV4=0,CV74&gt;=0), "",CV74/CV4)</f>
        <v/>
      </c>
      <c r="CX74" s="47" t="str">
        <f t="shared" si="48"/>
        <v/>
      </c>
    </row>
    <row r="75" spans="1:102" hidden="1" outlineLevel="1" x14ac:dyDescent="0.3">
      <c r="A75" s="29" t="s">
        <v>68</v>
      </c>
      <c r="B75" s="129">
        <f>+'N EERR PIEDEM'!B125+'N EERR PIEDEM'!B126+'N EERR PIEDEM'!B127+'N EERR PIEDEM'!B128</f>
        <v>0</v>
      </c>
      <c r="C75" s="30" t="str">
        <f>IF(AND(B4=0,B75&gt;=0), "",B75/B4)</f>
        <v/>
      </c>
      <c r="D75" s="47" t="str">
        <f>IF(AND(B124=0,B75&gt;=0),"",B75/B124)</f>
        <v/>
      </c>
      <c r="E75" s="129">
        <f>+'N EERR PIEDEM'!C125+'N EERR PIEDEM'!C126+'N EERR PIEDEM'!C127+'N EERR PIEDEM'!C128</f>
        <v>3.3451050750800801</v>
      </c>
      <c r="F75" s="30">
        <f>IF(AND(E4=0,E75&gt;=0), "",E75/E4)</f>
        <v>6.2246565270159492E-4</v>
      </c>
      <c r="G75" s="47">
        <f>IF(AND(E124=0,E75&gt;=0),"",E75/E124)</f>
        <v>1.572916799961681E-3</v>
      </c>
      <c r="H75" s="129">
        <f>+'N EERR PIEDEM'!D125+'N EERR PIEDEM'!D126+'N EERR PIEDEM'!D127+'N EERR PIEDEM'!D128</f>
        <v>1.3286897729698954</v>
      </c>
      <c r="I75" s="30">
        <f>IF(AND(H4=0,H75&gt;=0), "",H75/H4)</f>
        <v>1.501625025724566E-4</v>
      </c>
      <c r="J75" s="47">
        <f>IF(AND(H124=0,H75&gt;=0),"",H75/H124)</f>
        <v>5.8056139913698177E-4</v>
      </c>
      <c r="K75" s="30">
        <f t="shared" si="19"/>
        <v>-0.60279580367498997</v>
      </c>
      <c r="L75" s="130">
        <f t="shared" si="49"/>
        <v>4.673794848049976</v>
      </c>
      <c r="M75" s="30">
        <f>IF(AND(L4=0,L75&gt;=0), "",L75/L4)</f>
        <v>3.2862428185534431E-4</v>
      </c>
      <c r="N75" s="47">
        <f>IF(AND(L124=0,L75&gt;=0),"",L75/L124)</f>
        <v>1.0585408535896941E-3</v>
      </c>
      <c r="O75" s="129">
        <f>+'N EERR PIEDEM'!E125+'N EERR PIEDEM'!E126+'N EERR PIEDEM'!E127+'N EERR PIEDEM'!E128</f>
        <v>1.4522960193707659</v>
      </c>
      <c r="P75" s="30">
        <f>IF(AND(O4=0,O75&gt;=0), "",O75/O4)</f>
        <v>1.9046810148498329E-4</v>
      </c>
      <c r="Q75" s="47">
        <f>IF(AND(O124=0,O75&gt;=0),"",O75/O124)</f>
        <v>5.3893654660598167E-4</v>
      </c>
      <c r="R75" s="30">
        <f t="shared" si="20"/>
        <v>9.3028672994588529E-2</v>
      </c>
      <c r="S75" s="130">
        <f t="shared" si="50"/>
        <v>6.1260908674207419</v>
      </c>
      <c r="T75" s="30">
        <f>IF(AND(S4=0,S75&gt;=0), "",S75/S4)</f>
        <v>2.8040644067274496E-4</v>
      </c>
      <c r="U75" s="47">
        <f>IF(AND(S124=0,S75&gt;=0),"",S75/S124)</f>
        <v>8.6160860216604146E-4</v>
      </c>
      <c r="V75" s="131"/>
      <c r="W75" s="30" t="str">
        <f>IF(AND(V4=0,V75&gt;=0), "",V75/V4)</f>
        <v/>
      </c>
      <c r="X75" s="47">
        <f t="shared" si="21"/>
        <v>1</v>
      </c>
      <c r="Y75" s="129">
        <f>+'N EERR PIEDEM'!F125+'N EERR PIEDEM'!F126+'N EERR PIEDEM'!F127+'N EERR PIEDEM'!F128</f>
        <v>4.3918293499416112</v>
      </c>
      <c r="Z75" s="30">
        <f>IF(AND(Y4=0,Y75&gt;=0), "",Y75/Y4)</f>
        <v>5.886179985841527E-4</v>
      </c>
      <c r="AA75" s="47">
        <f>IF(AND(Y124=0,Y75&gt;=0),"",Y75/Y124)</f>
        <v>1.6116335127991195E-3</v>
      </c>
      <c r="AB75" s="30">
        <f t="shared" si="22"/>
        <v>2.0240593455902003</v>
      </c>
      <c r="AC75" s="130">
        <f t="shared" si="51"/>
        <v>10.517920217362352</v>
      </c>
      <c r="AD75" s="30">
        <f>IF(AND(AC4=0,AC75&gt;=0), "",AC75/AC4)</f>
        <v>3.5887002708901827E-4</v>
      </c>
      <c r="AE75" s="47">
        <f>IF(AND(AC124=0,AC75&gt;=0),"",AC75/AC124)</f>
        <v>1.0694223287575639E-3</v>
      </c>
      <c r="AF75" s="129">
        <f>+'N EERR PIEDEM'!G125+'N EERR PIEDEM'!G126+'N EERR PIEDEM'!G127+'N EERR PIEDEM'!G128</f>
        <v>1.3357350704802013</v>
      </c>
      <c r="AG75" s="30">
        <f>IF(AND(AF4=0,AF75&gt;=0), "",AF75/AF4)</f>
        <v>1.4914436542671635E-4</v>
      </c>
      <c r="AH75" s="47">
        <f>IF(AND(AF124=0,AF75&gt;=0),"",AF75/AF124)</f>
        <v>5.1089440380442568E-4</v>
      </c>
      <c r="AI75" s="30">
        <f t="shared" si="41"/>
        <v>-0.69585906827232258</v>
      </c>
      <c r="AJ75" s="130">
        <f t="shared" si="62"/>
        <v>11.853655287842553</v>
      </c>
      <c r="AK75" s="30">
        <f>IF(AND(AJ4=0,AJ75&gt;=0), "",AJ75/AJ4)</f>
        <v>3.0978264789729797E-4</v>
      </c>
      <c r="AL75" s="47">
        <f>IF(AND(AJ124=0,AJ75&gt;=0),"",AJ75/AJ124)</f>
        <v>9.521279749870968E-4</v>
      </c>
      <c r="AM75" s="129">
        <f>+'N EERR PIEDEM'!H125+'N EERR PIEDEM'!H126+'N EERR PIEDEM'!H127+'N EERR PIEDEM'!H128</f>
        <v>1.6240909275311362</v>
      </c>
      <c r="AN75" s="30">
        <f>IF(AND(AM4=0,AM75&gt;=0), "",AM75/AM4)</f>
        <v>1.5469050173891465E-4</v>
      </c>
      <c r="AO75" s="47">
        <f>IF(AND(AM124=0,AM75&gt;=0),"",AM75/AM124)</f>
        <v>5.5119220438785857E-4</v>
      </c>
      <c r="AP75" s="30">
        <f t="shared" si="42"/>
        <v>0.21587803107338485</v>
      </c>
      <c r="AQ75" s="130">
        <f t="shared" si="63"/>
        <v>13.477746215373688</v>
      </c>
      <c r="AR75" s="30">
        <f>IF(AND(AQ4=0,AQ75&gt;=0), "",AQ75/AQ4)</f>
        <v>2.7639063858138661E-4</v>
      </c>
      <c r="AS75" s="47">
        <f>IF(AND(AQ124=0,AQ75&gt;=0),"",AQ75/AQ124)</f>
        <v>8.7539713947659356E-4</v>
      </c>
      <c r="AT75" s="131">
        <f t="shared" si="52"/>
        <v>0</v>
      </c>
      <c r="AU75" s="30" t="str">
        <f>IF(AND(AT4=0,AT75&gt;=0), "",AT75/AT4)</f>
        <v/>
      </c>
      <c r="AV75" s="47">
        <f t="shared" si="23"/>
        <v>1</v>
      </c>
      <c r="AW75" s="131">
        <f t="shared" si="40"/>
        <v>2.2462910358956147</v>
      </c>
      <c r="AX75" s="30">
        <f>IF(AND(AW4=0,AW75&gt;=0), "",AW75/AW4)</f>
        <v>2.7639063858138661E-4</v>
      </c>
      <c r="AY75" s="47">
        <f>IF(AND(AW124=0,AW75&gt;=0),"",AW75/AW124)</f>
        <v>8.7539713947659367E-4</v>
      </c>
      <c r="AZ75" s="131">
        <f t="shared" si="53"/>
        <v>0</v>
      </c>
      <c r="BA75" s="30" t="str">
        <f>IF(AND(AZ4=0,AZ75&gt;=0), "",AZ75/AZ4)</f>
        <v/>
      </c>
      <c r="BB75" s="47">
        <f t="shared" si="24"/>
        <v>1</v>
      </c>
      <c r="BC75" s="129">
        <f>+'N EERR PIEDEM'!I125+'N EERR PIEDEM'!I126+'N EERR PIEDEM'!I127+'N EERR PIEDEM'!I128</f>
        <v>0</v>
      </c>
      <c r="BD75" s="30" t="str">
        <f>IF(AND(BC4=0,BC75&gt;=0), "",BC75/BC4)</f>
        <v/>
      </c>
      <c r="BE75" s="47" t="str">
        <f>IF(AND(BC124=0,BC75&gt;=0),"",BC75/BC124)</f>
        <v/>
      </c>
      <c r="BF75" s="30">
        <f t="shared" si="25"/>
        <v>-1</v>
      </c>
      <c r="BG75" s="130">
        <f t="shared" si="54"/>
        <v>13.477746215373688</v>
      </c>
      <c r="BH75" s="30">
        <f>IF(AND(BG4=0,BG75&gt;=0), "",BG75/BG4)</f>
        <v>2.7639063858138661E-4</v>
      </c>
      <c r="BI75" s="47">
        <f>IF(AND(BG124=0,BG75&gt;=0),"",BG75/BG124)</f>
        <v>8.7539713947659356E-4</v>
      </c>
      <c r="BJ75" s="129">
        <f>+'N EERR PIEDEM'!J125+'N EERR PIEDEM'!J126+'N EERR PIEDEM'!J127+'N EERR PIEDEM'!J128</f>
        <v>0</v>
      </c>
      <c r="BK75" s="30" t="str">
        <f>IF(AND(BJ4=0,BJ75&gt;=0), "",BJ75/BJ4)</f>
        <v/>
      </c>
      <c r="BL75" s="47" t="str">
        <f>IF(AND(BJ124=0,BJ75&gt;=0),"",BJ75/BJ124)</f>
        <v/>
      </c>
      <c r="BM75" s="30" t="str">
        <f t="shared" si="43"/>
        <v/>
      </c>
      <c r="BN75" s="130">
        <f t="shared" si="55"/>
        <v>13.477746215373688</v>
      </c>
      <c r="BO75" s="30">
        <f>IF(AND(BN4=0,BN75&gt;=0), "",BN75/BN4)</f>
        <v>2.7639063858138661E-4</v>
      </c>
      <c r="BP75" s="47">
        <f>IF(AND(BN124=0,BN75&gt;=0),"",BN75/BN124)</f>
        <v>8.7539713947659356E-4</v>
      </c>
      <c r="BQ75" s="129">
        <f>+'N EERR PIEDEM'!K125+'N EERR PIEDEM'!K126+'N EERR PIEDEM'!K127+'N EERR PIEDEM'!K128</f>
        <v>0</v>
      </c>
      <c r="BR75" s="30" t="str">
        <f>IF(AND(BQ4=0,BQ75&gt;=0), "",BQ75/BQ4)</f>
        <v/>
      </c>
      <c r="BS75" s="47" t="str">
        <f>IF(AND(BQ124=0,BQ75&gt;=0),"",BQ75/BQ124)</f>
        <v/>
      </c>
      <c r="BT75" s="30" t="str">
        <f t="shared" si="44"/>
        <v/>
      </c>
      <c r="BU75" s="130">
        <f t="shared" si="56"/>
        <v>13.477746215373688</v>
      </c>
      <c r="BV75" s="30">
        <f>IF(AND(BU4=0,BU75&gt;=0), "",BU75/BU4)</f>
        <v>2.7639063858138661E-4</v>
      </c>
      <c r="BW75" s="47">
        <f>IF(AND(BU124=0,BU75&gt;=0),"",BU75/BU124)</f>
        <v>8.7539713947659356E-4</v>
      </c>
      <c r="BX75" s="131">
        <f t="shared" si="57"/>
        <v>0</v>
      </c>
      <c r="BY75" s="30" t="str">
        <f>IF(AND(BX4=0,BX75&gt;=0), "",BX75/BX4)</f>
        <v/>
      </c>
      <c r="BZ75" s="47">
        <f t="shared" si="45"/>
        <v>1</v>
      </c>
      <c r="CA75" s="129">
        <f>+'N EERR PIEDEM'!L125+'N EERR PIEDEM'!L126+'N EERR PIEDEM'!L127+'N EERR PIEDEM'!L128</f>
        <v>0</v>
      </c>
      <c r="CB75" s="30" t="str">
        <f>IF(AND(CA4=0,CA75&gt;=0), "",CA75/CA4)</f>
        <v/>
      </c>
      <c r="CC75" s="47" t="str">
        <f>IF(AND(CA124=0,CA75&gt;=0),"",CA75/CA124)</f>
        <v/>
      </c>
      <c r="CD75" s="30" t="str">
        <f t="shared" si="26"/>
        <v/>
      </c>
      <c r="CE75" s="130">
        <f t="shared" si="58"/>
        <v>13.477746215373688</v>
      </c>
      <c r="CF75" s="30">
        <f>IF(AND(CE4=0,CE75&gt;=0), "",CE75/CE4)</f>
        <v>2.7639063858138661E-4</v>
      </c>
      <c r="CG75" s="47">
        <f>IF(AND(CE124=0,CE75&gt;=0),"",CE75/CE124)</f>
        <v>8.7539713947659356E-4</v>
      </c>
      <c r="CH75" s="129">
        <f>+'N EERR PIEDEM'!M125+'N EERR PIEDEM'!M126+'N EERR PIEDEM'!M127+'N EERR PIEDEM'!M128</f>
        <v>0</v>
      </c>
      <c r="CI75" s="30" t="str">
        <f>IF(AND(CH4=0,CH75&gt;=0), "",CH75/CH4)</f>
        <v/>
      </c>
      <c r="CJ75" s="47" t="str">
        <f>IF(AND(CH124=0,CH75&gt;=0),"",CH75/CH124)</f>
        <v/>
      </c>
      <c r="CK75" s="30" t="str">
        <f t="shared" si="46"/>
        <v/>
      </c>
      <c r="CL75" s="130">
        <f t="shared" si="59"/>
        <v>13.477746215373688</v>
      </c>
      <c r="CM75" s="30">
        <f>IF(AND(CL4=0,CL75&gt;=0), "",CL75/CL4)</f>
        <v>2.7639063858138661E-4</v>
      </c>
      <c r="CN75" s="47">
        <f>IF(AND(CL124=0,CL75&gt;=0),"",CL75/CL124)</f>
        <v>8.7539713947659356E-4</v>
      </c>
      <c r="CO75" s="129">
        <f>+'N EERR PIEDEM'!N125+'N EERR PIEDEM'!N126+'N EERR PIEDEM'!N127+'N EERR PIEDEM'!N128</f>
        <v>0</v>
      </c>
      <c r="CP75" s="30" t="str">
        <f>IF(AND(CO4=0,CO75&gt;=0), "",CO75/CO4)</f>
        <v/>
      </c>
      <c r="CQ75" s="47" t="str">
        <f>IF(AND(CO124=0,CO75&gt;=0),"",CO75/CO124)</f>
        <v/>
      </c>
      <c r="CR75" s="30" t="str">
        <f t="shared" si="47"/>
        <v/>
      </c>
      <c r="CS75" s="130">
        <f t="shared" si="60"/>
        <v>13.477746215373688</v>
      </c>
      <c r="CT75" s="30">
        <f>IF(AND(CS4=0,CS75&gt;=0), "",CS75/CS4)</f>
        <v>2.7639063858138661E-4</v>
      </c>
      <c r="CU75" s="47">
        <f>IF(AND(CS124=0,CS75&gt;=0),"",CS75/CS124)</f>
        <v>8.7539713947659356E-4</v>
      </c>
      <c r="CV75" s="131">
        <f t="shared" si="61"/>
        <v>0</v>
      </c>
      <c r="CW75" s="30" t="str">
        <f>IF(AND(CV4=0,CV75&gt;=0), "",CV75/CV4)</f>
        <v/>
      </c>
      <c r="CX75" s="47">
        <f t="shared" si="48"/>
        <v>1</v>
      </c>
    </row>
    <row r="76" spans="1:102" hidden="1" outlineLevel="1" x14ac:dyDescent="0.3">
      <c r="A76" s="29" t="s">
        <v>70</v>
      </c>
      <c r="B76" s="129">
        <f>+'N EERR PIEDEM'!B129</f>
        <v>0</v>
      </c>
      <c r="C76" s="30" t="str">
        <f>IF(AND(B4=0,B76&gt;=0), "",B76/B4)</f>
        <v/>
      </c>
      <c r="D76" s="47" t="str">
        <f>IF(AND(B124=0,B76&gt;=0),"",B76/B124)</f>
        <v/>
      </c>
      <c r="E76" s="129">
        <f>+'N EERR PIEDEM'!C129</f>
        <v>0</v>
      </c>
      <c r="F76" s="30">
        <f>IF(AND(E4=0,E76&gt;=0), "",E76/E4)</f>
        <v>0</v>
      </c>
      <c r="G76" s="47">
        <f>IF(AND(E124=0,E76&gt;=0),"",E76/E124)</f>
        <v>0</v>
      </c>
      <c r="H76" s="129">
        <f>+'N EERR PIEDEM'!D129</f>
        <v>0</v>
      </c>
      <c r="I76" s="30">
        <f>IF(AND(H4=0,H76&gt;=0), "",H76/H4)</f>
        <v>0</v>
      </c>
      <c r="J76" s="47">
        <f>IF(AND(H124=0,H76&gt;=0),"",H76/H124)</f>
        <v>0</v>
      </c>
      <c r="K76" s="30" t="str">
        <f t="shared" si="19"/>
        <v/>
      </c>
      <c r="L76" s="130">
        <f t="shared" si="49"/>
        <v>0</v>
      </c>
      <c r="M76" s="30">
        <f>IF(AND(L4=0,L76&gt;=0), "",L76/L4)</f>
        <v>0</v>
      </c>
      <c r="N76" s="47">
        <f>IF(AND(L124=0,L76&gt;=0),"",L76/L124)</f>
        <v>0</v>
      </c>
      <c r="O76" s="129">
        <f>+'N EERR PIEDEM'!E129</f>
        <v>0</v>
      </c>
      <c r="P76" s="30">
        <f>IF(AND(O4=0,O76&gt;=0), "",O76/O4)</f>
        <v>0</v>
      </c>
      <c r="Q76" s="47">
        <f>IF(AND(O124=0,O76&gt;=0),"",O76/O124)</f>
        <v>0</v>
      </c>
      <c r="R76" s="30" t="str">
        <f t="shared" si="20"/>
        <v/>
      </c>
      <c r="S76" s="130">
        <f t="shared" si="50"/>
        <v>0</v>
      </c>
      <c r="T76" s="30">
        <f>IF(AND(S4=0,S76&gt;=0), "",S76/S4)</f>
        <v>0</v>
      </c>
      <c r="U76" s="47">
        <f>IF(AND(S124=0,S76&gt;=0),"",S76/S124)</f>
        <v>0</v>
      </c>
      <c r="V76" s="131"/>
      <c r="W76" s="30" t="str">
        <f>IF(AND(V4=0,V76&gt;=0), "",V76/V4)</f>
        <v/>
      </c>
      <c r="X76" s="47" t="str">
        <f t="shared" si="21"/>
        <v/>
      </c>
      <c r="Y76" s="129">
        <f>+'N EERR PIEDEM'!F129</f>
        <v>0</v>
      </c>
      <c r="Z76" s="30">
        <f>IF(AND(Y4=0,Y76&gt;=0), "",Y76/Y4)</f>
        <v>0</v>
      </c>
      <c r="AA76" s="47">
        <f>IF(AND(Y124=0,Y76&gt;=0),"",Y76/Y124)</f>
        <v>0</v>
      </c>
      <c r="AB76" s="30" t="str">
        <f t="shared" si="22"/>
        <v/>
      </c>
      <c r="AC76" s="130">
        <f t="shared" si="51"/>
        <v>0</v>
      </c>
      <c r="AD76" s="30">
        <f>IF(AND(AC4=0,AC76&gt;=0), "",AC76/AC4)</f>
        <v>0</v>
      </c>
      <c r="AE76" s="47">
        <f>IF(AND(AC124=0,AC76&gt;=0),"",AC76/AC124)</f>
        <v>0</v>
      </c>
      <c r="AF76" s="129">
        <f>+'N EERR PIEDEM'!G129</f>
        <v>0</v>
      </c>
      <c r="AG76" s="30">
        <f>IF(AND(AF4=0,AF76&gt;=0), "",AF76/AF4)</f>
        <v>0</v>
      </c>
      <c r="AH76" s="47">
        <f>IF(AND(AF124=0,AF76&gt;=0),"",AF76/AF124)</f>
        <v>0</v>
      </c>
      <c r="AI76" s="30" t="str">
        <f t="shared" si="41"/>
        <v/>
      </c>
      <c r="AJ76" s="130">
        <f t="shared" si="62"/>
        <v>0</v>
      </c>
      <c r="AK76" s="30">
        <f>IF(AND(AJ4=0,AJ76&gt;=0), "",AJ76/AJ4)</f>
        <v>0</v>
      </c>
      <c r="AL76" s="47">
        <f>IF(AND(AJ124=0,AJ76&gt;=0),"",AJ76/AJ124)</f>
        <v>0</v>
      </c>
      <c r="AM76" s="129">
        <f>+'N EERR PIEDEM'!H129</f>
        <v>0</v>
      </c>
      <c r="AN76" s="30">
        <f>IF(AND(AM4=0,AM76&gt;=0), "",AM76/AM4)</f>
        <v>0</v>
      </c>
      <c r="AO76" s="47">
        <f>IF(AND(AM124=0,AM76&gt;=0),"",AM76/AM124)</f>
        <v>0</v>
      </c>
      <c r="AP76" s="30" t="str">
        <f t="shared" si="42"/>
        <v/>
      </c>
      <c r="AQ76" s="130">
        <f t="shared" si="63"/>
        <v>0</v>
      </c>
      <c r="AR76" s="30">
        <f>IF(AND(AQ4=0,AQ76&gt;=0), "",AQ76/AQ4)</f>
        <v>0</v>
      </c>
      <c r="AS76" s="47">
        <f>IF(AND(AQ124=0,AQ76&gt;=0),"",AQ76/AQ124)</f>
        <v>0</v>
      </c>
      <c r="AT76" s="131">
        <f t="shared" si="52"/>
        <v>0</v>
      </c>
      <c r="AU76" s="30" t="str">
        <f>IF(AND(AT4=0,AT76&gt;=0), "",AT76/AT4)</f>
        <v/>
      </c>
      <c r="AV76" s="47" t="str">
        <f t="shared" si="23"/>
        <v/>
      </c>
      <c r="AW76" s="131">
        <f t="shared" si="40"/>
        <v>0</v>
      </c>
      <c r="AX76" s="30">
        <f>IF(AND(AW4=0,AW76&gt;=0), "",AW76/AW4)</f>
        <v>0</v>
      </c>
      <c r="AY76" s="47">
        <f>IF(AND(AW124=0,AW76&gt;=0),"",AW76/AW124)</f>
        <v>0</v>
      </c>
      <c r="AZ76" s="131">
        <f t="shared" si="53"/>
        <v>0</v>
      </c>
      <c r="BA76" s="30" t="str">
        <f>IF(AND(AZ4=0,AZ76&gt;=0), "",AZ76/AZ4)</f>
        <v/>
      </c>
      <c r="BB76" s="47" t="str">
        <f t="shared" si="24"/>
        <v/>
      </c>
      <c r="BC76" s="129">
        <f>+'N EERR PIEDEM'!I129</f>
        <v>0</v>
      </c>
      <c r="BD76" s="30" t="str">
        <f>IF(AND(BC4=0,BC76&gt;=0), "",BC76/BC4)</f>
        <v/>
      </c>
      <c r="BE76" s="47" t="str">
        <f>IF(AND(BC124=0,BC76&gt;=0),"",BC76/BC124)</f>
        <v/>
      </c>
      <c r="BF76" s="30" t="str">
        <f t="shared" si="25"/>
        <v/>
      </c>
      <c r="BG76" s="130">
        <f t="shared" si="54"/>
        <v>0</v>
      </c>
      <c r="BH76" s="30">
        <f>IF(AND(BG4=0,BG76&gt;=0), "",BG76/BG4)</f>
        <v>0</v>
      </c>
      <c r="BI76" s="47">
        <f>IF(AND(BG124=0,BG76&gt;=0),"",BG76/BG124)</f>
        <v>0</v>
      </c>
      <c r="BJ76" s="129">
        <f>+'N EERR PIEDEM'!J129</f>
        <v>0</v>
      </c>
      <c r="BK76" s="30" t="str">
        <f>IF(AND(BJ4=0,BJ76&gt;=0), "",BJ76/BJ4)</f>
        <v/>
      </c>
      <c r="BL76" s="47" t="str">
        <f>IF(AND(BJ124=0,BJ76&gt;=0),"",BJ76/BJ124)</f>
        <v/>
      </c>
      <c r="BM76" s="30" t="str">
        <f t="shared" si="43"/>
        <v/>
      </c>
      <c r="BN76" s="130">
        <f t="shared" si="55"/>
        <v>0</v>
      </c>
      <c r="BO76" s="30">
        <f>IF(AND(BN4=0,BN76&gt;=0), "",BN76/BN4)</f>
        <v>0</v>
      </c>
      <c r="BP76" s="47">
        <f>IF(AND(BN124=0,BN76&gt;=0),"",BN76/BN124)</f>
        <v>0</v>
      </c>
      <c r="BQ76" s="129">
        <f>+'N EERR PIEDEM'!K129</f>
        <v>0</v>
      </c>
      <c r="BR76" s="30" t="str">
        <f>IF(AND(BQ4=0,BQ76&gt;=0), "",BQ76/BQ4)</f>
        <v/>
      </c>
      <c r="BS76" s="47" t="str">
        <f>IF(AND(BQ124=0,BQ76&gt;=0),"",BQ76/BQ124)</f>
        <v/>
      </c>
      <c r="BT76" s="30" t="str">
        <f t="shared" si="44"/>
        <v/>
      </c>
      <c r="BU76" s="130">
        <f t="shared" si="56"/>
        <v>0</v>
      </c>
      <c r="BV76" s="30">
        <f>IF(AND(BU4=0,BU76&gt;=0), "",BU76/BU4)</f>
        <v>0</v>
      </c>
      <c r="BW76" s="47">
        <f>IF(AND(BU124=0,BU76&gt;=0),"",BU76/BU124)</f>
        <v>0</v>
      </c>
      <c r="BX76" s="131">
        <f t="shared" si="57"/>
        <v>0</v>
      </c>
      <c r="BY76" s="30" t="str">
        <f>IF(AND(BX4=0,BX76&gt;=0), "",BX76/BX4)</f>
        <v/>
      </c>
      <c r="BZ76" s="47" t="str">
        <f t="shared" si="45"/>
        <v/>
      </c>
      <c r="CA76" s="129">
        <f>+'N EERR PIEDEM'!L129</f>
        <v>0</v>
      </c>
      <c r="CB76" s="30" t="str">
        <f>IF(AND(CA4=0,CA76&gt;=0), "",CA76/CA4)</f>
        <v/>
      </c>
      <c r="CC76" s="47" t="str">
        <f>IF(AND(CA124=0,CA76&gt;=0),"",CA76/CA124)</f>
        <v/>
      </c>
      <c r="CD76" s="30" t="str">
        <f t="shared" si="26"/>
        <v/>
      </c>
      <c r="CE76" s="130">
        <f t="shared" si="58"/>
        <v>0</v>
      </c>
      <c r="CF76" s="30">
        <f>IF(AND(CE4=0,CE76&gt;=0), "",CE76/CE4)</f>
        <v>0</v>
      </c>
      <c r="CG76" s="47">
        <f>IF(AND(CE124=0,CE76&gt;=0),"",CE76/CE124)</f>
        <v>0</v>
      </c>
      <c r="CH76" s="129">
        <f>+'N EERR PIEDEM'!M129</f>
        <v>0</v>
      </c>
      <c r="CI76" s="30" t="str">
        <f>IF(AND(CH4=0,CH76&gt;=0), "",CH76/CH4)</f>
        <v/>
      </c>
      <c r="CJ76" s="47" t="str">
        <f>IF(AND(CH124=0,CH76&gt;=0),"",CH76/CH124)</f>
        <v/>
      </c>
      <c r="CK76" s="30" t="str">
        <f t="shared" si="46"/>
        <v/>
      </c>
      <c r="CL76" s="130">
        <f t="shared" si="59"/>
        <v>0</v>
      </c>
      <c r="CM76" s="30">
        <f>IF(AND(CL4=0,CL76&gt;=0), "",CL76/CL4)</f>
        <v>0</v>
      </c>
      <c r="CN76" s="47">
        <f>IF(AND(CL124=0,CL76&gt;=0),"",CL76/CL124)</f>
        <v>0</v>
      </c>
      <c r="CO76" s="129">
        <f>+'N EERR PIEDEM'!N129</f>
        <v>0</v>
      </c>
      <c r="CP76" s="30" t="str">
        <f>IF(AND(CO4=0,CO76&gt;=0), "",CO76/CO4)</f>
        <v/>
      </c>
      <c r="CQ76" s="47" t="str">
        <f>IF(AND(CO124=0,CO76&gt;=0),"",CO76/CO124)</f>
        <v/>
      </c>
      <c r="CR76" s="30" t="str">
        <f t="shared" si="47"/>
        <v/>
      </c>
      <c r="CS76" s="130">
        <f t="shared" si="60"/>
        <v>0</v>
      </c>
      <c r="CT76" s="30">
        <f>IF(AND(CS4=0,CS76&gt;=0), "",CS76/CS4)</f>
        <v>0</v>
      </c>
      <c r="CU76" s="47">
        <f>IF(AND(CS124=0,CS76&gt;=0),"",CS76/CS124)</f>
        <v>0</v>
      </c>
      <c r="CV76" s="131">
        <f t="shared" si="61"/>
        <v>0</v>
      </c>
      <c r="CW76" s="30" t="str">
        <f>IF(AND(CV4=0,CV76&gt;=0), "",CV76/CV4)</f>
        <v/>
      </c>
      <c r="CX76" s="47" t="str">
        <f t="shared" si="48"/>
        <v/>
      </c>
    </row>
    <row r="77" spans="1:102" hidden="1" outlineLevel="1" x14ac:dyDescent="0.3">
      <c r="A77" s="29" t="s">
        <v>71</v>
      </c>
      <c r="B77" s="129">
        <f>+'N EERR PIEDEM'!B130</f>
        <v>0</v>
      </c>
      <c r="C77" s="30" t="str">
        <f>IF(AND(B4=0,B77&gt;=0), "",B77/B4)</f>
        <v/>
      </c>
      <c r="D77" s="47" t="str">
        <f>IF(AND(B124=0,B77&gt;=0),"",B77/B124)</f>
        <v/>
      </c>
      <c r="E77" s="129">
        <f>+'N EERR PIEDEM'!C130</f>
        <v>26.300733211131483</v>
      </c>
      <c r="F77" s="30">
        <f>IF(AND(E4=0,E77&gt;=0), "",E77/E4)</f>
        <v>4.8941072693824278E-3</v>
      </c>
      <c r="G77" s="47">
        <f>IF(AND(E124=0,E77&gt;=0),"",E77/E124)</f>
        <v>1.2366985248769351E-2</v>
      </c>
      <c r="H77" s="129">
        <f>+'N EERR PIEDEM'!D130</f>
        <v>0</v>
      </c>
      <c r="I77" s="30">
        <f>IF(AND(H4=0,H77&gt;=0), "",H77/H4)</f>
        <v>0</v>
      </c>
      <c r="J77" s="47">
        <f>IF(AND(H124=0,H77&gt;=0),"",H77/H124)</f>
        <v>0</v>
      </c>
      <c r="K77" s="30">
        <f t="shared" si="19"/>
        <v>-1</v>
      </c>
      <c r="L77" s="130">
        <f t="shared" si="49"/>
        <v>26.300733211131483</v>
      </c>
      <c r="M77" s="30">
        <f>IF(AND(L4=0,L77&gt;=0), "",L77/L4)</f>
        <v>1.8492595085518543E-3</v>
      </c>
      <c r="N77" s="47">
        <f>IF(AND(L124=0,L77&gt;=0),"",L77/L124)</f>
        <v>5.9567014574808839E-3</v>
      </c>
      <c r="O77" s="129">
        <f>+'N EERR PIEDEM'!E130</f>
        <v>29.821418261836595</v>
      </c>
      <c r="P77" s="30">
        <f>IF(AND(O4=0,O77&gt;=0), "",O77/O4)</f>
        <v>3.9110682974829083E-3</v>
      </c>
      <c r="Q77" s="47">
        <f>IF(AND(O124=0,O77&gt;=0),"",O77/O124)</f>
        <v>1.1066512583219914E-2</v>
      </c>
      <c r="R77" s="30">
        <f t="shared" si="20"/>
        <v>1</v>
      </c>
      <c r="S77" s="130">
        <f t="shared" si="50"/>
        <v>56.122151472968078</v>
      </c>
      <c r="T77" s="30">
        <f>IF(AND(S4=0,S77&gt;=0), "",S77/S4)</f>
        <v>2.5688506876584021E-3</v>
      </c>
      <c r="U77" s="47">
        <f>IF(AND(S124=0,S77&gt;=0),"",S77/S124)</f>
        <v>7.8933416966330168E-3</v>
      </c>
      <c r="V77" s="131"/>
      <c r="W77" s="30" t="str">
        <f>IF(AND(V4=0,V77&gt;=0), "",V77/V4)</f>
        <v/>
      </c>
      <c r="X77" s="47">
        <f t="shared" si="21"/>
        <v>1</v>
      </c>
      <c r="Y77" s="129">
        <f>+'N EERR PIEDEM'!F130</f>
        <v>0</v>
      </c>
      <c r="Z77" s="30">
        <f>IF(AND(Y4=0,Y77&gt;=0), "",Y77/Y4)</f>
        <v>0</v>
      </c>
      <c r="AA77" s="47">
        <f>IF(AND(Y124=0,Y77&gt;=0),"",Y77/Y124)</f>
        <v>0</v>
      </c>
      <c r="AB77" s="30">
        <f t="shared" si="22"/>
        <v>-1</v>
      </c>
      <c r="AC77" s="130">
        <f t="shared" si="51"/>
        <v>56.122151472968078</v>
      </c>
      <c r="AD77" s="30">
        <f>IF(AND(AC4=0,AC77&gt;=0), "",AC77/AC4)</f>
        <v>1.914880280813617E-3</v>
      </c>
      <c r="AE77" s="47">
        <f>IF(AND(AC124=0,AC77&gt;=0),"",AC77/AC124)</f>
        <v>5.7062880001724752E-3</v>
      </c>
      <c r="AF77" s="129">
        <f>+'N EERR PIEDEM'!G130</f>
        <v>0</v>
      </c>
      <c r="AG77" s="30">
        <f>IF(AND(AF4=0,AF77&gt;=0), "",AF77/AF4)</f>
        <v>0</v>
      </c>
      <c r="AH77" s="47">
        <f>IF(AND(AF124=0,AF77&gt;=0),"",AF77/AF124)</f>
        <v>0</v>
      </c>
      <c r="AI77" s="30" t="str">
        <f t="shared" si="41"/>
        <v/>
      </c>
      <c r="AJ77" s="130">
        <f t="shared" si="62"/>
        <v>56.122151472968078</v>
      </c>
      <c r="AK77" s="30">
        <f>IF(AND(AJ4=0,AJ77&gt;=0), "",AJ77/AJ4)</f>
        <v>1.466692616480971E-3</v>
      </c>
      <c r="AL77" s="47">
        <f>IF(AND(AJ124=0,AJ77&gt;=0),"",AJ77/AJ124)</f>
        <v>4.507931868803469E-3</v>
      </c>
      <c r="AM77" s="129">
        <f>+'N EERR PIEDEM'!H130</f>
        <v>33.660080596086488</v>
      </c>
      <c r="AN77" s="30">
        <f>IF(AND(AM4=0,AM77&gt;=0), "",AM77/AM4)</f>
        <v>3.2060364772163292E-3</v>
      </c>
      <c r="AO77" s="47">
        <f>IF(AND(AM124=0,AM77&gt;=0),"",AM77/AM124)</f>
        <v>1.142372862819542E-2</v>
      </c>
      <c r="AP77" s="30">
        <f t="shared" si="42"/>
        <v>1</v>
      </c>
      <c r="AQ77" s="130">
        <f t="shared" si="63"/>
        <v>89.782232069054572</v>
      </c>
      <c r="AR77" s="30">
        <f>IF(AND(AQ4=0,AQ77&gt;=0), "",AQ77/AQ4)</f>
        <v>1.8411808664658264E-3</v>
      </c>
      <c r="AS77" s="47">
        <f>IF(AND(AQ124=0,AQ77&gt;=0),"",AQ77/AQ124)</f>
        <v>5.8314727012312197E-3</v>
      </c>
      <c r="AT77" s="131">
        <f t="shared" si="52"/>
        <v>0</v>
      </c>
      <c r="AU77" s="30" t="str">
        <f>IF(AND(AT4=0,AT77&gt;=0), "",AT77/AT4)</f>
        <v/>
      </c>
      <c r="AV77" s="47">
        <f t="shared" si="23"/>
        <v>1</v>
      </c>
      <c r="AW77" s="131">
        <f t="shared" si="40"/>
        <v>14.963705344842429</v>
      </c>
      <c r="AX77" s="30">
        <f>IF(AND(AW4=0,AW77&gt;=0), "",AW77/AW4)</f>
        <v>1.8411808664658264E-3</v>
      </c>
      <c r="AY77" s="47">
        <f>IF(AND(AW124=0,AW77&gt;=0),"",AW77/AW124)</f>
        <v>5.8314727012312205E-3</v>
      </c>
      <c r="AZ77" s="131">
        <f t="shared" si="53"/>
        <v>0</v>
      </c>
      <c r="BA77" s="30" t="str">
        <f>IF(AND(AZ4=0,AZ77&gt;=0), "",AZ77/AZ4)</f>
        <v/>
      </c>
      <c r="BB77" s="47">
        <f t="shared" si="24"/>
        <v>1</v>
      </c>
      <c r="BC77" s="129">
        <f>+'N EERR PIEDEM'!I130</f>
        <v>0</v>
      </c>
      <c r="BD77" s="30" t="str">
        <f>IF(AND(BC4=0,BC77&gt;=0), "",BC77/BC4)</f>
        <v/>
      </c>
      <c r="BE77" s="47" t="str">
        <f>IF(AND(BC124=0,BC77&gt;=0),"",BC77/BC124)</f>
        <v/>
      </c>
      <c r="BF77" s="30">
        <f t="shared" si="25"/>
        <v>-1</v>
      </c>
      <c r="BG77" s="130">
        <f t="shared" si="54"/>
        <v>89.782232069054572</v>
      </c>
      <c r="BH77" s="30">
        <f>IF(AND(BG4=0,BG77&gt;=0), "",BG77/BG4)</f>
        <v>1.8411808664658264E-3</v>
      </c>
      <c r="BI77" s="47">
        <f>IF(AND(BG124=0,BG77&gt;=0),"",BG77/BG124)</f>
        <v>5.8314727012312197E-3</v>
      </c>
      <c r="BJ77" s="129">
        <f>+'N EERR PIEDEM'!J130</f>
        <v>0</v>
      </c>
      <c r="BK77" s="30" t="str">
        <f>IF(AND(BJ4=0,BJ77&gt;=0), "",BJ77/BJ4)</f>
        <v/>
      </c>
      <c r="BL77" s="47" t="str">
        <f>IF(AND(BJ124=0,BJ77&gt;=0),"",BJ77/BJ124)</f>
        <v/>
      </c>
      <c r="BM77" s="30" t="str">
        <f t="shared" si="43"/>
        <v/>
      </c>
      <c r="BN77" s="130">
        <f t="shared" si="55"/>
        <v>89.782232069054572</v>
      </c>
      <c r="BO77" s="30">
        <f>IF(AND(BN4=0,BN77&gt;=0), "",BN77/BN4)</f>
        <v>1.8411808664658264E-3</v>
      </c>
      <c r="BP77" s="47">
        <f>IF(AND(BN124=0,BN77&gt;=0),"",BN77/BN124)</f>
        <v>5.8314727012312197E-3</v>
      </c>
      <c r="BQ77" s="129">
        <f>+'N EERR PIEDEM'!K130</f>
        <v>0</v>
      </c>
      <c r="BR77" s="30" t="str">
        <f>IF(AND(BQ4=0,BQ77&gt;=0), "",BQ77/BQ4)</f>
        <v/>
      </c>
      <c r="BS77" s="47" t="str">
        <f>IF(AND(BQ124=0,BQ77&gt;=0),"",BQ77/BQ124)</f>
        <v/>
      </c>
      <c r="BT77" s="30" t="str">
        <f t="shared" si="44"/>
        <v/>
      </c>
      <c r="BU77" s="130">
        <f t="shared" si="56"/>
        <v>89.782232069054572</v>
      </c>
      <c r="BV77" s="30">
        <f>IF(AND(BU4=0,BU77&gt;=0), "",BU77/BU4)</f>
        <v>1.8411808664658264E-3</v>
      </c>
      <c r="BW77" s="47">
        <f>IF(AND(BU124=0,BU77&gt;=0),"",BU77/BU124)</f>
        <v>5.8314727012312197E-3</v>
      </c>
      <c r="BX77" s="131">
        <f t="shared" si="57"/>
        <v>0</v>
      </c>
      <c r="BY77" s="30" t="str">
        <f>IF(AND(BX4=0,BX77&gt;=0), "",BX77/BX4)</f>
        <v/>
      </c>
      <c r="BZ77" s="47">
        <f t="shared" si="45"/>
        <v>1</v>
      </c>
      <c r="CA77" s="129">
        <f>+'N EERR PIEDEM'!L130</f>
        <v>0</v>
      </c>
      <c r="CB77" s="30" t="str">
        <f>IF(AND(CA4=0,CA77&gt;=0), "",CA77/CA4)</f>
        <v/>
      </c>
      <c r="CC77" s="47" t="str">
        <f>IF(AND(CA124=0,CA77&gt;=0),"",CA77/CA124)</f>
        <v/>
      </c>
      <c r="CD77" s="30" t="str">
        <f t="shared" si="26"/>
        <v/>
      </c>
      <c r="CE77" s="130">
        <f t="shared" si="58"/>
        <v>89.782232069054572</v>
      </c>
      <c r="CF77" s="30">
        <f>IF(AND(CE4=0,CE77&gt;=0), "",CE77/CE4)</f>
        <v>1.8411808664658264E-3</v>
      </c>
      <c r="CG77" s="47">
        <f>IF(AND(CE124=0,CE77&gt;=0),"",CE77/CE124)</f>
        <v>5.8314727012312197E-3</v>
      </c>
      <c r="CH77" s="129">
        <f>+'N EERR PIEDEM'!M130</f>
        <v>0</v>
      </c>
      <c r="CI77" s="30" t="str">
        <f>IF(AND(CH4=0,CH77&gt;=0), "",CH77/CH4)</f>
        <v/>
      </c>
      <c r="CJ77" s="47" t="str">
        <f>IF(AND(CH124=0,CH77&gt;=0),"",CH77/CH124)</f>
        <v/>
      </c>
      <c r="CK77" s="30" t="str">
        <f t="shared" si="46"/>
        <v/>
      </c>
      <c r="CL77" s="130">
        <f t="shared" si="59"/>
        <v>89.782232069054572</v>
      </c>
      <c r="CM77" s="30">
        <f>IF(AND(CL4=0,CL77&gt;=0), "",CL77/CL4)</f>
        <v>1.8411808664658264E-3</v>
      </c>
      <c r="CN77" s="47">
        <f>IF(AND(CL124=0,CL77&gt;=0),"",CL77/CL124)</f>
        <v>5.8314727012312197E-3</v>
      </c>
      <c r="CO77" s="129">
        <f>+'N EERR PIEDEM'!N130</f>
        <v>0</v>
      </c>
      <c r="CP77" s="30" t="str">
        <f>IF(AND(CO4=0,CO77&gt;=0), "",CO77/CO4)</f>
        <v/>
      </c>
      <c r="CQ77" s="47" t="str">
        <f>IF(AND(CO124=0,CO77&gt;=0),"",CO77/CO124)</f>
        <v/>
      </c>
      <c r="CR77" s="30" t="str">
        <f t="shared" si="47"/>
        <v/>
      </c>
      <c r="CS77" s="130">
        <f t="shared" si="60"/>
        <v>89.782232069054572</v>
      </c>
      <c r="CT77" s="30">
        <f>IF(AND(CS4=0,CS77&gt;=0), "",CS77/CS4)</f>
        <v>1.8411808664658264E-3</v>
      </c>
      <c r="CU77" s="47">
        <f>IF(AND(CS124=0,CS77&gt;=0),"",CS77/CS124)</f>
        <v>5.8314727012312197E-3</v>
      </c>
      <c r="CV77" s="131">
        <f t="shared" si="61"/>
        <v>0</v>
      </c>
      <c r="CW77" s="30" t="str">
        <f>IF(AND(CV4=0,CV77&gt;=0), "",CV77/CV4)</f>
        <v/>
      </c>
      <c r="CX77" s="47">
        <f t="shared" si="48"/>
        <v>1</v>
      </c>
    </row>
    <row r="78" spans="1:102" hidden="1" outlineLevel="1" x14ac:dyDescent="0.3">
      <c r="A78" s="29" t="s">
        <v>72</v>
      </c>
      <c r="B78" s="129">
        <f>+'N EERR PIEDEM'!B131</f>
        <v>0</v>
      </c>
      <c r="C78" s="30" t="str">
        <f>IF(AND(B4=0,B78&gt;=0), "",B78/B4)</f>
        <v/>
      </c>
      <c r="D78" s="47" t="str">
        <f>IF(AND(B124=0,B78&gt;=0),"",B78/B124)</f>
        <v/>
      </c>
      <c r="E78" s="129">
        <f>+'N EERR PIEDEM'!C131</f>
        <v>0.85803810476031783</v>
      </c>
      <c r="F78" s="30">
        <f>IF(AND(E4=0,E78&gt;=0), "",E78/E4)</f>
        <v>1.5966591091602246E-4</v>
      </c>
      <c r="G78" s="47">
        <f>IF(AND(E124=0,E78&gt;=0),"",E78/E124)</f>
        <v>4.0346193010169508E-4</v>
      </c>
      <c r="H78" s="129">
        <f>+'N EERR PIEDEM'!D131</f>
        <v>47.628958792968476</v>
      </c>
      <c r="I78" s="30">
        <f>IF(AND(H4=0,H78&gt;=0), "",H78/H4)</f>
        <v>5.3828092853354156E-3</v>
      </c>
      <c r="J78" s="47">
        <f>IF(AND(H124=0,H78&gt;=0),"",H78/H124)</f>
        <v>2.0811129519328318E-2</v>
      </c>
      <c r="K78" s="30">
        <f t="shared" si="19"/>
        <v>54.509141760403551</v>
      </c>
      <c r="L78" s="130">
        <f t="shared" si="49"/>
        <v>48.486996897728794</v>
      </c>
      <c r="M78" s="30">
        <f>IF(AND(L4=0,L78&gt;=0), "",L78/L4)</f>
        <v>3.4092220674783141E-3</v>
      </c>
      <c r="N78" s="47">
        <f>IF(AND(L124=0,L78&gt;=0),"",L78/L124)</f>
        <v>1.0981540429729594E-2</v>
      </c>
      <c r="O78" s="129">
        <f>+'N EERR PIEDEM'!E131</f>
        <v>47.939868600588383</v>
      </c>
      <c r="P78" s="30">
        <f>IF(AND(O4=0,O78&gt;=0), "",O78/O4)</f>
        <v>6.2872965538732341E-3</v>
      </c>
      <c r="Q78" s="47">
        <f>IF(AND(O124=0,O78&gt;=0),"",O78/O124)</f>
        <v>1.7790138431653762E-2</v>
      </c>
      <c r="R78" s="30">
        <f t="shared" si="20"/>
        <v>6.5277473096012235E-3</v>
      </c>
      <c r="S78" s="130">
        <f t="shared" si="50"/>
        <v>96.42686549831717</v>
      </c>
      <c r="T78" s="30">
        <f>IF(AND(S4=0,S78&gt;=0), "",S78/S4)</f>
        <v>4.4136978580268261E-3</v>
      </c>
      <c r="U78" s="47">
        <f>IF(AND(S124=0,S78&gt;=0),"",S78/S124)</f>
        <v>1.356202814997387E-2</v>
      </c>
      <c r="V78" s="131"/>
      <c r="W78" s="30" t="str">
        <f>IF(AND(V4=0,V78&gt;=0), "",V78/V4)</f>
        <v/>
      </c>
      <c r="X78" s="47">
        <f t="shared" si="21"/>
        <v>1</v>
      </c>
      <c r="Y78" s="129">
        <f>+'N EERR PIEDEM'!F131</f>
        <v>57.078817905799923</v>
      </c>
      <c r="Z78" s="30">
        <f>IF(AND(Y4=0,Y78&gt;=0), "",Y78/Y4)</f>
        <v>7.6500284688219783E-3</v>
      </c>
      <c r="AA78" s="47">
        <f>IF(AND(Y124=0,Y78&gt;=0),"",Y78/Y124)</f>
        <v>2.0945744581166072E-2</v>
      </c>
      <c r="AB78" s="30">
        <f t="shared" si="22"/>
        <v>0.19063359103782304</v>
      </c>
      <c r="AC78" s="130">
        <f t="shared" si="51"/>
        <v>153.50568340411709</v>
      </c>
      <c r="AD78" s="30">
        <f>IF(AND(AC4=0,AC78&gt;=0), "",AC78/AC4)</f>
        <v>5.2375933286332426E-3</v>
      </c>
      <c r="AE78" s="47">
        <f>IF(AND(AC124=0,AC78&gt;=0),"",AC78/AC124)</f>
        <v>1.5607877035667447E-2</v>
      </c>
      <c r="AF78" s="129">
        <f>+'N EERR PIEDEM'!G131</f>
        <v>85.395451248757098</v>
      </c>
      <c r="AG78" s="30">
        <f>IF(AND(AF4=0,AF78&gt;=0), "",AF78/AF4)</f>
        <v>9.5350123451091555E-3</v>
      </c>
      <c r="AH78" s="47">
        <f>IF(AND(AF124=0,AF78&gt;=0),"",AF78/AF124)</f>
        <v>3.2662209084365221E-2</v>
      </c>
      <c r="AI78" s="30">
        <f t="shared" si="41"/>
        <v>0.49609705284523509</v>
      </c>
      <c r="AJ78" s="130">
        <f t="shared" si="62"/>
        <v>238.90113465287419</v>
      </c>
      <c r="AK78" s="30">
        <f>IF(AND(AJ4=0,AJ78&gt;=0), "",AJ78/AJ4)</f>
        <v>6.2434265449190533E-3</v>
      </c>
      <c r="AL78" s="47">
        <f>IF(AND(AJ124=0,AJ78&gt;=0),"",AJ78/AJ124)</f>
        <v>1.9189393316714286E-2</v>
      </c>
      <c r="AM78" s="129">
        <f>+'N EERR PIEDEM'!H131</f>
        <v>54.136364251037861</v>
      </c>
      <c r="AN78" s="30">
        <f>IF(AND(AM4=0,AM78&gt;=0), "",AM78/AM4)</f>
        <v>5.1563500579638209E-3</v>
      </c>
      <c r="AO78" s="47">
        <f>IF(AND(AM124=0,AM78&gt;=0),"",AM78/AM124)</f>
        <v>1.837307347959528E-2</v>
      </c>
      <c r="AP78" s="30">
        <f t="shared" si="42"/>
        <v>-0.36605096103610324</v>
      </c>
      <c r="AQ78" s="130">
        <f t="shared" si="63"/>
        <v>293.03749890391202</v>
      </c>
      <c r="AR78" s="30">
        <f>IF(AND(AQ4=0,AQ78&gt;=0), "",AQ78/AQ4)</f>
        <v>6.0093742793552807E-3</v>
      </c>
      <c r="AS78" s="47">
        <f>IF(AND(AQ124=0,AQ78&gt;=0),"",AQ78/AQ124)</f>
        <v>1.9033166539910808E-2</v>
      </c>
      <c r="AT78" s="131">
        <f t="shared" si="52"/>
        <v>0</v>
      </c>
      <c r="AU78" s="30" t="str">
        <f>IF(AND(AT4=0,AT78&gt;=0), "",AT78/AT4)</f>
        <v/>
      </c>
      <c r="AV78" s="47">
        <f t="shared" si="23"/>
        <v>1</v>
      </c>
      <c r="AW78" s="131">
        <f t="shared" si="40"/>
        <v>48.839583150652004</v>
      </c>
      <c r="AX78" s="30">
        <f>IF(AND(AW4=0,AW78&gt;=0), "",AW78/AW4)</f>
        <v>6.0093742793552807E-3</v>
      </c>
      <c r="AY78" s="47">
        <f>IF(AND(AW124=0,AW78&gt;=0),"",AW78/AW124)</f>
        <v>1.9033166539910808E-2</v>
      </c>
      <c r="AZ78" s="131">
        <f t="shared" si="53"/>
        <v>0</v>
      </c>
      <c r="BA78" s="30" t="str">
        <f>IF(AND(AZ4=0,AZ78&gt;=0), "",AZ78/AZ4)</f>
        <v/>
      </c>
      <c r="BB78" s="47">
        <f t="shared" si="24"/>
        <v>1</v>
      </c>
      <c r="BC78" s="129">
        <f>+'N EERR PIEDEM'!I131</f>
        <v>0</v>
      </c>
      <c r="BD78" s="30" t="str">
        <f>IF(AND(BC4=0,BC78&gt;=0), "",BC78/BC4)</f>
        <v/>
      </c>
      <c r="BE78" s="47" t="str">
        <f>IF(AND(BC124=0,BC78&gt;=0),"",BC78/BC124)</f>
        <v/>
      </c>
      <c r="BF78" s="30">
        <f t="shared" si="25"/>
        <v>-1</v>
      </c>
      <c r="BG78" s="130">
        <f t="shared" si="54"/>
        <v>293.03749890391202</v>
      </c>
      <c r="BH78" s="30">
        <f>IF(AND(BG4=0,BG78&gt;=0), "",BG78/BG4)</f>
        <v>6.0093742793552807E-3</v>
      </c>
      <c r="BI78" s="47">
        <f>IF(AND(BG124=0,BG78&gt;=0),"",BG78/BG124)</f>
        <v>1.9033166539910808E-2</v>
      </c>
      <c r="BJ78" s="129">
        <f>+'N EERR PIEDEM'!J131</f>
        <v>0</v>
      </c>
      <c r="BK78" s="30" t="str">
        <f>IF(AND(BJ4=0,BJ78&gt;=0), "",BJ78/BJ4)</f>
        <v/>
      </c>
      <c r="BL78" s="47" t="str">
        <f>IF(AND(BJ124=0,BJ78&gt;=0),"",BJ78/BJ124)</f>
        <v/>
      </c>
      <c r="BM78" s="30" t="str">
        <f t="shared" si="43"/>
        <v/>
      </c>
      <c r="BN78" s="130">
        <f t="shared" si="55"/>
        <v>293.03749890391202</v>
      </c>
      <c r="BO78" s="30">
        <f>IF(AND(BN4=0,BN78&gt;=0), "",BN78/BN4)</f>
        <v>6.0093742793552807E-3</v>
      </c>
      <c r="BP78" s="47">
        <f>IF(AND(BN124=0,BN78&gt;=0),"",BN78/BN124)</f>
        <v>1.9033166539910808E-2</v>
      </c>
      <c r="BQ78" s="129">
        <f>+'N EERR PIEDEM'!K131</f>
        <v>0</v>
      </c>
      <c r="BR78" s="30" t="str">
        <f>IF(AND(BQ4=0,BQ78&gt;=0), "",BQ78/BQ4)</f>
        <v/>
      </c>
      <c r="BS78" s="47" t="str">
        <f>IF(AND(BQ124=0,BQ78&gt;=0),"",BQ78/BQ124)</f>
        <v/>
      </c>
      <c r="BT78" s="30" t="str">
        <f t="shared" si="44"/>
        <v/>
      </c>
      <c r="BU78" s="130">
        <f t="shared" si="56"/>
        <v>293.03749890391202</v>
      </c>
      <c r="BV78" s="30">
        <f>IF(AND(BU4=0,BU78&gt;=0), "",BU78/BU4)</f>
        <v>6.0093742793552807E-3</v>
      </c>
      <c r="BW78" s="47">
        <f>IF(AND(BU124=0,BU78&gt;=0),"",BU78/BU124)</f>
        <v>1.9033166539910808E-2</v>
      </c>
      <c r="BX78" s="131">
        <f t="shared" si="57"/>
        <v>0</v>
      </c>
      <c r="BY78" s="30" t="str">
        <f>IF(AND(BX4=0,BX78&gt;=0), "",BX78/BX4)</f>
        <v/>
      </c>
      <c r="BZ78" s="47">
        <f t="shared" si="45"/>
        <v>1</v>
      </c>
      <c r="CA78" s="129">
        <f>+'N EERR PIEDEM'!L131</f>
        <v>0</v>
      </c>
      <c r="CB78" s="30" t="str">
        <f>IF(AND(CA4=0,CA78&gt;=0), "",CA78/CA4)</f>
        <v/>
      </c>
      <c r="CC78" s="47" t="str">
        <f>IF(AND(CA124=0,CA78&gt;=0),"",CA78/CA124)</f>
        <v/>
      </c>
      <c r="CD78" s="30" t="str">
        <f t="shared" si="26"/>
        <v/>
      </c>
      <c r="CE78" s="130">
        <f t="shared" si="58"/>
        <v>293.03749890391202</v>
      </c>
      <c r="CF78" s="30">
        <f>IF(AND(CE4=0,CE78&gt;=0), "",CE78/CE4)</f>
        <v>6.0093742793552807E-3</v>
      </c>
      <c r="CG78" s="47">
        <f>IF(AND(CE124=0,CE78&gt;=0),"",CE78/CE124)</f>
        <v>1.9033166539910808E-2</v>
      </c>
      <c r="CH78" s="129">
        <f>+'N EERR PIEDEM'!M131</f>
        <v>0</v>
      </c>
      <c r="CI78" s="30" t="str">
        <f>IF(AND(CH4=0,CH78&gt;=0), "",CH78/CH4)</f>
        <v/>
      </c>
      <c r="CJ78" s="47" t="str">
        <f>IF(AND(CH124=0,CH78&gt;=0),"",CH78/CH124)</f>
        <v/>
      </c>
      <c r="CK78" s="30" t="str">
        <f t="shared" si="46"/>
        <v/>
      </c>
      <c r="CL78" s="130">
        <f t="shared" si="59"/>
        <v>293.03749890391202</v>
      </c>
      <c r="CM78" s="30">
        <f>IF(AND(CL4=0,CL78&gt;=0), "",CL78/CL4)</f>
        <v>6.0093742793552807E-3</v>
      </c>
      <c r="CN78" s="47">
        <f>IF(AND(CL124=0,CL78&gt;=0),"",CL78/CL124)</f>
        <v>1.9033166539910808E-2</v>
      </c>
      <c r="CO78" s="129">
        <f>+'N EERR PIEDEM'!N131</f>
        <v>0</v>
      </c>
      <c r="CP78" s="30" t="str">
        <f>IF(AND(CO4=0,CO78&gt;=0), "",CO78/CO4)</f>
        <v/>
      </c>
      <c r="CQ78" s="47" t="str">
        <f>IF(AND(CO124=0,CO78&gt;=0),"",CO78/CO124)</f>
        <v/>
      </c>
      <c r="CR78" s="30" t="str">
        <f t="shared" si="47"/>
        <v/>
      </c>
      <c r="CS78" s="130">
        <f t="shared" si="60"/>
        <v>293.03749890391202</v>
      </c>
      <c r="CT78" s="30">
        <f>IF(AND(CS4=0,CS78&gt;=0), "",CS78/CS4)</f>
        <v>6.0093742793552807E-3</v>
      </c>
      <c r="CU78" s="47">
        <f>IF(AND(CS124=0,CS78&gt;=0),"",CS78/CS124)</f>
        <v>1.9033166539910808E-2</v>
      </c>
      <c r="CV78" s="131">
        <f t="shared" si="61"/>
        <v>0</v>
      </c>
      <c r="CW78" s="30" t="str">
        <f>IF(AND(CV4=0,CV78&gt;=0), "",CV78/CV4)</f>
        <v/>
      </c>
      <c r="CX78" s="47">
        <f t="shared" si="48"/>
        <v>1</v>
      </c>
    </row>
    <row r="79" spans="1:102" hidden="1" outlineLevel="1" x14ac:dyDescent="0.3">
      <c r="A79" s="29" t="s">
        <v>73</v>
      </c>
      <c r="B79" s="129">
        <f>+'N EERR PIEDEM'!B132</f>
        <v>0</v>
      </c>
      <c r="C79" s="30" t="str">
        <f>IF(AND(B4=0,B79&gt;=0), "",B79/B4)</f>
        <v/>
      </c>
      <c r="D79" s="47" t="str">
        <f>IF(AND(B124=0,B79&gt;=0),"",B79/B124)</f>
        <v/>
      </c>
      <c r="E79" s="129">
        <f>+'N EERR PIEDEM'!C132</f>
        <v>0</v>
      </c>
      <c r="F79" s="30">
        <f>IF(AND(E4=0,E79&gt;=0), "",E79/E4)</f>
        <v>0</v>
      </c>
      <c r="G79" s="47">
        <f>IF(AND(E124=0,E79&gt;=0),"",E79/E124)</f>
        <v>0</v>
      </c>
      <c r="H79" s="129">
        <f>+'N EERR PIEDEM'!D132</f>
        <v>0</v>
      </c>
      <c r="I79" s="30">
        <f>IF(AND(H4=0,H79&gt;=0), "",H79/H4)</f>
        <v>0</v>
      </c>
      <c r="J79" s="47">
        <f>IF(AND(H124=0,H79&gt;=0),"",H79/H124)</f>
        <v>0</v>
      </c>
      <c r="K79" s="30" t="str">
        <f t="shared" si="19"/>
        <v/>
      </c>
      <c r="L79" s="130">
        <f t="shared" si="49"/>
        <v>0</v>
      </c>
      <c r="M79" s="30">
        <f>IF(AND(L4=0,L79&gt;=0), "",L79/L4)</f>
        <v>0</v>
      </c>
      <c r="N79" s="47">
        <f>IF(AND(L124=0,L79&gt;=0),"",L79/L124)</f>
        <v>0</v>
      </c>
      <c r="O79" s="129">
        <f>+'N EERR PIEDEM'!E132</f>
        <v>0</v>
      </c>
      <c r="P79" s="30">
        <f>IF(AND(O4=0,O79&gt;=0), "",O79/O4)</f>
        <v>0</v>
      </c>
      <c r="Q79" s="47">
        <f>IF(AND(O124=0,O79&gt;=0),"",O79/O124)</f>
        <v>0</v>
      </c>
      <c r="R79" s="30" t="str">
        <f t="shared" si="20"/>
        <v/>
      </c>
      <c r="S79" s="130">
        <f t="shared" si="50"/>
        <v>0</v>
      </c>
      <c r="T79" s="30">
        <f>IF(AND(S4=0,S79&gt;=0), "",S79/S4)</f>
        <v>0</v>
      </c>
      <c r="U79" s="47">
        <f>IF(AND(S124=0,S79&gt;=0),"",S79/S124)</f>
        <v>0</v>
      </c>
      <c r="V79" s="131"/>
      <c r="W79" s="30" t="str">
        <f>IF(AND(V4=0,V79&gt;=0), "",V79/V4)</f>
        <v/>
      </c>
      <c r="X79" s="47" t="str">
        <f t="shared" si="21"/>
        <v/>
      </c>
      <c r="Y79" s="129">
        <f>+'N EERR PIEDEM'!F132</f>
        <v>0</v>
      </c>
      <c r="Z79" s="30">
        <f>IF(AND(Y4=0,Y79&gt;=0), "",Y79/Y4)</f>
        <v>0</v>
      </c>
      <c r="AA79" s="47">
        <f>IF(AND(Y124=0,Y79&gt;=0),"",Y79/Y124)</f>
        <v>0</v>
      </c>
      <c r="AB79" s="30" t="str">
        <f t="shared" si="22"/>
        <v/>
      </c>
      <c r="AC79" s="130">
        <f t="shared" si="51"/>
        <v>0</v>
      </c>
      <c r="AD79" s="30">
        <f>IF(AND(AC4=0,AC79&gt;=0), "",AC79/AC4)</f>
        <v>0</v>
      </c>
      <c r="AE79" s="47">
        <f>IF(AND(AC124=0,AC79&gt;=0),"",AC79/AC124)</f>
        <v>0</v>
      </c>
      <c r="AF79" s="129">
        <f>+'N EERR PIEDEM'!G132</f>
        <v>0</v>
      </c>
      <c r="AG79" s="30">
        <f>IF(AND(AF4=0,AF79&gt;=0), "",AF79/AF4)</f>
        <v>0</v>
      </c>
      <c r="AH79" s="47">
        <f>IF(AND(AF124=0,AF79&gt;=0),"",AF79/AF124)</f>
        <v>0</v>
      </c>
      <c r="AI79" s="30" t="str">
        <f t="shared" si="41"/>
        <v/>
      </c>
      <c r="AJ79" s="130">
        <f t="shared" si="62"/>
        <v>0</v>
      </c>
      <c r="AK79" s="30">
        <f>IF(AND(AJ4=0,AJ79&gt;=0), "",AJ79/AJ4)</f>
        <v>0</v>
      </c>
      <c r="AL79" s="47">
        <f>IF(AND(AJ124=0,AJ79&gt;=0),"",AJ79/AJ124)</f>
        <v>0</v>
      </c>
      <c r="AM79" s="129">
        <f>+'N EERR PIEDEM'!H132</f>
        <v>0</v>
      </c>
      <c r="AN79" s="30">
        <f>IF(AND(AM4=0,AM79&gt;=0), "",AM79/AM4)</f>
        <v>0</v>
      </c>
      <c r="AO79" s="47">
        <f>IF(AND(AM124=0,AM79&gt;=0),"",AM79/AM124)</f>
        <v>0</v>
      </c>
      <c r="AP79" s="30" t="str">
        <f t="shared" si="42"/>
        <v/>
      </c>
      <c r="AQ79" s="130">
        <f t="shared" si="63"/>
        <v>0</v>
      </c>
      <c r="AR79" s="30">
        <f>IF(AND(AQ4=0,AQ79&gt;=0), "",AQ79/AQ4)</f>
        <v>0</v>
      </c>
      <c r="AS79" s="47">
        <f>IF(AND(AQ124=0,AQ79&gt;=0),"",AQ79/AQ124)</f>
        <v>0</v>
      </c>
      <c r="AT79" s="131">
        <f t="shared" si="52"/>
        <v>0</v>
      </c>
      <c r="AU79" s="30" t="str">
        <f>IF(AND(AT4=0,AT79&gt;=0), "",AT79/AT4)</f>
        <v/>
      </c>
      <c r="AV79" s="47" t="str">
        <f t="shared" si="23"/>
        <v/>
      </c>
      <c r="AW79" s="131">
        <f t="shared" si="40"/>
        <v>0</v>
      </c>
      <c r="AX79" s="30">
        <f>IF(AND(AW4=0,AW79&gt;=0), "",AW79/AW4)</f>
        <v>0</v>
      </c>
      <c r="AY79" s="47">
        <f>IF(AND(AW124=0,AW79&gt;=0),"",AW79/AW124)</f>
        <v>0</v>
      </c>
      <c r="AZ79" s="131">
        <f t="shared" si="53"/>
        <v>0</v>
      </c>
      <c r="BA79" s="30" t="str">
        <f>IF(AND(AZ4=0,AZ79&gt;=0), "",AZ79/AZ4)</f>
        <v/>
      </c>
      <c r="BB79" s="47" t="str">
        <f t="shared" si="24"/>
        <v/>
      </c>
      <c r="BC79" s="129">
        <f>+'N EERR PIEDEM'!I132</f>
        <v>0</v>
      </c>
      <c r="BD79" s="30" t="str">
        <f>IF(AND(BC4=0,BC79&gt;=0), "",BC79/BC4)</f>
        <v/>
      </c>
      <c r="BE79" s="47" t="str">
        <f>IF(AND(BC124=0,BC79&gt;=0),"",BC79/BC124)</f>
        <v/>
      </c>
      <c r="BF79" s="30" t="str">
        <f t="shared" si="25"/>
        <v/>
      </c>
      <c r="BG79" s="130">
        <f t="shared" si="54"/>
        <v>0</v>
      </c>
      <c r="BH79" s="30">
        <f>IF(AND(BG4=0,BG79&gt;=0), "",BG79/BG4)</f>
        <v>0</v>
      </c>
      <c r="BI79" s="47">
        <f>IF(AND(BG124=0,BG79&gt;=0),"",BG79/BG124)</f>
        <v>0</v>
      </c>
      <c r="BJ79" s="129">
        <f>+'N EERR PIEDEM'!J132</f>
        <v>0</v>
      </c>
      <c r="BK79" s="30" t="str">
        <f>IF(AND(BJ4=0,BJ79&gt;=0), "",BJ79/BJ4)</f>
        <v/>
      </c>
      <c r="BL79" s="47" t="str">
        <f>IF(AND(BJ124=0,BJ79&gt;=0),"",BJ79/BJ124)</f>
        <v/>
      </c>
      <c r="BM79" s="30" t="str">
        <f t="shared" si="43"/>
        <v/>
      </c>
      <c r="BN79" s="130">
        <f t="shared" si="55"/>
        <v>0</v>
      </c>
      <c r="BO79" s="30">
        <f>IF(AND(BN4=0,BN79&gt;=0), "",BN79/BN4)</f>
        <v>0</v>
      </c>
      <c r="BP79" s="47">
        <f>IF(AND(BN124=0,BN79&gt;=0),"",BN79/BN124)</f>
        <v>0</v>
      </c>
      <c r="BQ79" s="129">
        <f>+'N EERR PIEDEM'!K132</f>
        <v>0</v>
      </c>
      <c r="BR79" s="30" t="str">
        <f>IF(AND(BQ4=0,BQ79&gt;=0), "",BQ79/BQ4)</f>
        <v/>
      </c>
      <c r="BS79" s="47" t="str">
        <f>IF(AND(BQ124=0,BQ79&gt;=0),"",BQ79/BQ124)</f>
        <v/>
      </c>
      <c r="BT79" s="30" t="str">
        <f t="shared" si="44"/>
        <v/>
      </c>
      <c r="BU79" s="130">
        <f t="shared" si="56"/>
        <v>0</v>
      </c>
      <c r="BV79" s="30">
        <f>IF(AND(BU4=0,BU79&gt;=0), "",BU79/BU4)</f>
        <v>0</v>
      </c>
      <c r="BW79" s="47">
        <f>IF(AND(BU124=0,BU79&gt;=0),"",BU79/BU124)</f>
        <v>0</v>
      </c>
      <c r="BX79" s="131">
        <f t="shared" si="57"/>
        <v>0</v>
      </c>
      <c r="BY79" s="30" t="str">
        <f>IF(AND(BX4=0,BX79&gt;=0), "",BX79/BX4)</f>
        <v/>
      </c>
      <c r="BZ79" s="47" t="str">
        <f t="shared" si="45"/>
        <v/>
      </c>
      <c r="CA79" s="129">
        <f>+'N EERR PIEDEM'!L132</f>
        <v>0</v>
      </c>
      <c r="CB79" s="30" t="str">
        <f>IF(AND(CA4=0,CA79&gt;=0), "",CA79/CA4)</f>
        <v/>
      </c>
      <c r="CC79" s="47" t="str">
        <f>IF(AND(CA124=0,CA79&gt;=0),"",CA79/CA124)</f>
        <v/>
      </c>
      <c r="CD79" s="30" t="str">
        <f t="shared" si="26"/>
        <v/>
      </c>
      <c r="CE79" s="130">
        <f t="shared" si="58"/>
        <v>0</v>
      </c>
      <c r="CF79" s="30">
        <f>IF(AND(CE4=0,CE79&gt;=0), "",CE79/CE4)</f>
        <v>0</v>
      </c>
      <c r="CG79" s="47">
        <f>IF(AND(CE124=0,CE79&gt;=0),"",CE79/CE124)</f>
        <v>0</v>
      </c>
      <c r="CH79" s="129">
        <f>+'N EERR PIEDEM'!M132</f>
        <v>0</v>
      </c>
      <c r="CI79" s="30" t="str">
        <f>IF(AND(CH4=0,CH79&gt;=0), "",CH79/CH4)</f>
        <v/>
      </c>
      <c r="CJ79" s="47" t="str">
        <f>IF(AND(CH124=0,CH79&gt;=0),"",CH79/CH124)</f>
        <v/>
      </c>
      <c r="CK79" s="30" t="str">
        <f t="shared" si="46"/>
        <v/>
      </c>
      <c r="CL79" s="130">
        <f t="shared" si="59"/>
        <v>0</v>
      </c>
      <c r="CM79" s="30">
        <f>IF(AND(CL4=0,CL79&gt;=0), "",CL79/CL4)</f>
        <v>0</v>
      </c>
      <c r="CN79" s="47">
        <f>IF(AND(CL124=0,CL79&gt;=0),"",CL79/CL124)</f>
        <v>0</v>
      </c>
      <c r="CO79" s="129">
        <f>+'N EERR PIEDEM'!N132</f>
        <v>0</v>
      </c>
      <c r="CP79" s="30" t="str">
        <f>IF(AND(CO4=0,CO79&gt;=0), "",CO79/CO4)</f>
        <v/>
      </c>
      <c r="CQ79" s="47" t="str">
        <f>IF(AND(CO124=0,CO79&gt;=0),"",CO79/CO124)</f>
        <v/>
      </c>
      <c r="CR79" s="30" t="str">
        <f t="shared" si="47"/>
        <v/>
      </c>
      <c r="CS79" s="130">
        <f t="shared" si="60"/>
        <v>0</v>
      </c>
      <c r="CT79" s="30">
        <f>IF(AND(CS4=0,CS79&gt;=0), "",CS79/CS4)</f>
        <v>0</v>
      </c>
      <c r="CU79" s="47">
        <f>IF(AND(CS124=0,CS79&gt;=0),"",CS79/CS124)</f>
        <v>0</v>
      </c>
      <c r="CV79" s="131">
        <f t="shared" si="61"/>
        <v>0</v>
      </c>
      <c r="CW79" s="30" t="str">
        <f>IF(AND(CV4=0,CV79&gt;=0), "",CV79/CV4)</f>
        <v/>
      </c>
      <c r="CX79" s="47" t="str">
        <f t="shared" si="48"/>
        <v/>
      </c>
    </row>
    <row r="80" spans="1:102" hidden="1" outlineLevel="1" x14ac:dyDescent="0.3">
      <c r="A80" s="29" t="s">
        <v>74</v>
      </c>
      <c r="B80" s="129">
        <f>+'N EERR PIEDEM'!B133</f>
        <v>0</v>
      </c>
      <c r="C80" s="30" t="str">
        <f>IF(AND(B4=0,B80&gt;=0), "",B80/B4)</f>
        <v/>
      </c>
      <c r="D80" s="47" t="str">
        <f>IF(AND(B124=0,B80&gt;=0),"",B80/B124)</f>
        <v/>
      </c>
      <c r="E80" s="129">
        <f>+'N EERR PIEDEM'!C133</f>
        <v>53.360021848210494</v>
      </c>
      <c r="F80" s="30">
        <f>IF(AND(E4=0,E80&gt;=0), "",E80/E4)</f>
        <v>9.9293684600094551E-3</v>
      </c>
      <c r="G80" s="47">
        <f>IF(AND(E124=0,E80&gt;=0),"",E80/E124)</f>
        <v>2.5090654232845996E-2</v>
      </c>
      <c r="H80" s="129">
        <f>+'N EERR PIEDEM'!D133</f>
        <v>14.763219699665505</v>
      </c>
      <c r="I80" s="30">
        <f>IF(AND(H4=0,H80&gt;=0), "",H80/H4)</f>
        <v>1.6684722508050734E-3</v>
      </c>
      <c r="J80" s="47">
        <f>IF(AND(H124=0,H80&gt;=0),"",H80/H124)</f>
        <v>6.4506822126331317E-3</v>
      </c>
      <c r="K80" s="30">
        <f t="shared" si="19"/>
        <v>-0.72332807993105031</v>
      </c>
      <c r="L80" s="130">
        <f t="shared" si="49"/>
        <v>68.123241547876006</v>
      </c>
      <c r="M80" s="30">
        <f>IF(AND(L4=0,L80&gt;=0), "",L80/L4)</f>
        <v>4.7898874595810092E-3</v>
      </c>
      <c r="N80" s="47">
        <f>IF(AND(L124=0,L80&gt;=0),"",L80/L124)</f>
        <v>1.5428840289699963E-2</v>
      </c>
      <c r="O80" s="129">
        <f>+'N EERR PIEDEM'!E133</f>
        <v>13.112964058396235</v>
      </c>
      <c r="P80" s="30">
        <f>IF(AND(O4=0,O80&gt;=0), "",O80/O4)</f>
        <v>1.7197605279712083E-3</v>
      </c>
      <c r="Q80" s="47">
        <f>IF(AND(O124=0,O80&gt;=0),"",O80/O124)</f>
        <v>4.8661261004229418E-3</v>
      </c>
      <c r="R80" s="30">
        <f t="shared" si="20"/>
        <v>-0.11178155408109658</v>
      </c>
      <c r="S80" s="130">
        <f t="shared" si="50"/>
        <v>81.236205606272236</v>
      </c>
      <c r="T80" s="30">
        <f>IF(AND(S4=0,S80&gt;=0), "",S80/S4)</f>
        <v>3.7183835109198698E-3</v>
      </c>
      <c r="U80" s="47">
        <f>IF(AND(S124=0,S80&gt;=0),"",S80/S124)</f>
        <v>1.1425526501725356E-2</v>
      </c>
      <c r="V80" s="131"/>
      <c r="W80" s="30" t="str">
        <f>IF(AND(V4=0,V80&gt;=0), "",V80/V4)</f>
        <v/>
      </c>
      <c r="X80" s="47">
        <f t="shared" si="21"/>
        <v>1</v>
      </c>
      <c r="Y80" s="129">
        <f>+'N EERR PIEDEM'!F133</f>
        <v>47.13547683923705</v>
      </c>
      <c r="Z80" s="30">
        <f>IF(AND(Y4=0,Y80&gt;=0), "",Y80/Y4)</f>
        <v>6.3173652318231034E-3</v>
      </c>
      <c r="AA80" s="47">
        <f>IF(AND(Y124=0,Y80&gt;=0),"",Y80/Y124)</f>
        <v>1.7296918450825302E-2</v>
      </c>
      <c r="AB80" s="30">
        <f t="shared" si="22"/>
        <v>2.5945707339185597</v>
      </c>
      <c r="AC80" s="130">
        <f t="shared" si="51"/>
        <v>128.37168244550929</v>
      </c>
      <c r="AD80" s="30">
        <f>IF(AND(AC4=0,AC80&gt;=0), "",AC80/AC4)</f>
        <v>4.3800245870505121E-3</v>
      </c>
      <c r="AE80" s="47">
        <f>IF(AND(AC124=0,AC80&gt;=0),"",AC80/AC124)</f>
        <v>1.3052346923185782E-2</v>
      </c>
      <c r="AF80" s="129">
        <f>+'N EERR PIEDEM'!G133</f>
        <v>13.158898637187811</v>
      </c>
      <c r="AG80" s="30">
        <f>IF(AND(AF4=0,AF80&gt;=0), "",AF80/AF4)</f>
        <v>1.4692850628323369E-3</v>
      </c>
      <c r="AH80" s="47">
        <f>IF(AND(AF124=0,AF80&gt;=0),"",AF80/AF124)</f>
        <v>5.0330397266218838E-3</v>
      </c>
      <c r="AI80" s="30">
        <f t="shared" si="41"/>
        <v>-0.72082814220659519</v>
      </c>
      <c r="AJ80" s="130">
        <f t="shared" si="62"/>
        <v>141.5305810826971</v>
      </c>
      <c r="AK80" s="30">
        <f>IF(AND(AJ4=0,AJ80&gt;=0), "",AJ80/AJ4)</f>
        <v>3.6987509001724138E-3</v>
      </c>
      <c r="AL80" s="47">
        <f>IF(AND(AJ124=0,AJ80&gt;=0),"",AJ80/AJ124)</f>
        <v>1.1368242309460805E-2</v>
      </c>
      <c r="AM80" s="129">
        <f>+'N EERR PIEDEM'!H133</f>
        <v>0</v>
      </c>
      <c r="AN80" s="30">
        <f>IF(AND(AM4=0,AM80&gt;=0), "",AM80/AM4)</f>
        <v>0</v>
      </c>
      <c r="AO80" s="47">
        <f>IF(AND(AM124=0,AM80&gt;=0),"",AM80/AM124)</f>
        <v>0</v>
      </c>
      <c r="AP80" s="30">
        <f t="shared" si="42"/>
        <v>-1</v>
      </c>
      <c r="AQ80" s="130">
        <f t="shared" si="63"/>
        <v>141.5305810826971</v>
      </c>
      <c r="AR80" s="30">
        <f>IF(AND(AQ4=0,AQ80&gt;=0), "",AQ80/AQ4)</f>
        <v>2.9023938468006518E-3</v>
      </c>
      <c r="AS80" s="47">
        <f>IF(AND(AQ124=0,AQ80&gt;=0),"",AQ80/AQ124)</f>
        <v>9.1925952491173201E-3</v>
      </c>
      <c r="AT80" s="131">
        <f t="shared" si="52"/>
        <v>0</v>
      </c>
      <c r="AU80" s="30" t="str">
        <f>IF(AND(AT4=0,AT80&gt;=0), "",AT80/AT4)</f>
        <v/>
      </c>
      <c r="AV80" s="47">
        <f t="shared" si="23"/>
        <v>1</v>
      </c>
      <c r="AW80" s="131">
        <f t="shared" si="40"/>
        <v>23.588430180449517</v>
      </c>
      <c r="AX80" s="30">
        <f>IF(AND(AW4=0,AW80&gt;=0), "",AW80/AW4)</f>
        <v>2.9023938468006518E-3</v>
      </c>
      <c r="AY80" s="47">
        <f>IF(AND(AW124=0,AW80&gt;=0),"",AW80/AW124)</f>
        <v>9.1925952491173218E-3</v>
      </c>
      <c r="AZ80" s="131">
        <f t="shared" si="53"/>
        <v>0</v>
      </c>
      <c r="BA80" s="30" t="str">
        <f>IF(AND(AZ4=0,AZ80&gt;=0), "",AZ80/AZ4)</f>
        <v/>
      </c>
      <c r="BB80" s="47">
        <f t="shared" si="24"/>
        <v>1</v>
      </c>
      <c r="BC80" s="129">
        <f>+'N EERR PIEDEM'!I133</f>
        <v>0</v>
      </c>
      <c r="BD80" s="30" t="str">
        <f>IF(AND(BC4=0,BC80&gt;=0), "",BC80/BC4)</f>
        <v/>
      </c>
      <c r="BE80" s="47" t="str">
        <f>IF(AND(BC124=0,BC80&gt;=0),"",BC80/BC124)</f>
        <v/>
      </c>
      <c r="BF80" s="30" t="str">
        <f t="shared" si="25"/>
        <v/>
      </c>
      <c r="BG80" s="130">
        <f t="shared" si="54"/>
        <v>141.5305810826971</v>
      </c>
      <c r="BH80" s="30">
        <f>IF(AND(BG4=0,BG80&gt;=0), "",BG80/BG4)</f>
        <v>2.9023938468006518E-3</v>
      </c>
      <c r="BI80" s="47">
        <f>IF(AND(BG124=0,BG80&gt;=0),"",BG80/BG124)</f>
        <v>9.1925952491173201E-3</v>
      </c>
      <c r="BJ80" s="129">
        <f>+'N EERR PIEDEM'!J133</f>
        <v>0</v>
      </c>
      <c r="BK80" s="30" t="str">
        <f>IF(AND(BJ4=0,BJ80&gt;=0), "",BJ80/BJ4)</f>
        <v/>
      </c>
      <c r="BL80" s="47" t="str">
        <f>IF(AND(BJ124=0,BJ80&gt;=0),"",BJ80/BJ124)</f>
        <v/>
      </c>
      <c r="BM80" s="30" t="str">
        <f t="shared" si="43"/>
        <v/>
      </c>
      <c r="BN80" s="130">
        <f t="shared" si="55"/>
        <v>141.5305810826971</v>
      </c>
      <c r="BO80" s="30">
        <f>IF(AND(BN4=0,BN80&gt;=0), "",BN80/BN4)</f>
        <v>2.9023938468006518E-3</v>
      </c>
      <c r="BP80" s="47">
        <f>IF(AND(BN124=0,BN80&gt;=0),"",BN80/BN124)</f>
        <v>9.1925952491173201E-3</v>
      </c>
      <c r="BQ80" s="129">
        <f>+'N EERR PIEDEM'!K133</f>
        <v>0</v>
      </c>
      <c r="BR80" s="30" t="str">
        <f>IF(AND(BQ4=0,BQ80&gt;=0), "",BQ80/BQ4)</f>
        <v/>
      </c>
      <c r="BS80" s="47" t="str">
        <f>IF(AND(BQ124=0,BQ80&gt;=0),"",BQ80/BQ124)</f>
        <v/>
      </c>
      <c r="BT80" s="30" t="str">
        <f t="shared" si="44"/>
        <v/>
      </c>
      <c r="BU80" s="130">
        <f t="shared" si="56"/>
        <v>141.5305810826971</v>
      </c>
      <c r="BV80" s="30">
        <f>IF(AND(BU4=0,BU80&gt;=0), "",BU80/BU4)</f>
        <v>2.9023938468006518E-3</v>
      </c>
      <c r="BW80" s="47">
        <f>IF(AND(BU124=0,BU80&gt;=0),"",BU80/BU124)</f>
        <v>9.1925952491173201E-3</v>
      </c>
      <c r="BX80" s="131">
        <f t="shared" si="57"/>
        <v>0</v>
      </c>
      <c r="BY80" s="30" t="str">
        <f>IF(AND(BX4=0,BX80&gt;=0), "",BX80/BX4)</f>
        <v/>
      </c>
      <c r="BZ80" s="47">
        <f t="shared" si="45"/>
        <v>1</v>
      </c>
      <c r="CA80" s="129">
        <f>+'N EERR PIEDEM'!L133</f>
        <v>0</v>
      </c>
      <c r="CB80" s="30" t="str">
        <f>IF(AND(CA4=0,CA80&gt;=0), "",CA80/CA4)</f>
        <v/>
      </c>
      <c r="CC80" s="47" t="str">
        <f>IF(AND(CA124=0,CA80&gt;=0),"",CA80/CA124)</f>
        <v/>
      </c>
      <c r="CD80" s="30" t="str">
        <f t="shared" si="26"/>
        <v/>
      </c>
      <c r="CE80" s="130">
        <f t="shared" si="58"/>
        <v>141.5305810826971</v>
      </c>
      <c r="CF80" s="30">
        <f>IF(AND(CE4=0,CE80&gt;=0), "",CE80/CE4)</f>
        <v>2.9023938468006518E-3</v>
      </c>
      <c r="CG80" s="47">
        <f>IF(AND(CE124=0,CE80&gt;=0),"",CE80/CE124)</f>
        <v>9.1925952491173201E-3</v>
      </c>
      <c r="CH80" s="129">
        <f>+'N EERR PIEDEM'!M133</f>
        <v>0</v>
      </c>
      <c r="CI80" s="30" t="str">
        <f>IF(AND(CH4=0,CH80&gt;=0), "",CH80/CH4)</f>
        <v/>
      </c>
      <c r="CJ80" s="47" t="str">
        <f>IF(AND(CH124=0,CH80&gt;=0),"",CH80/CH124)</f>
        <v/>
      </c>
      <c r="CK80" s="30" t="str">
        <f t="shared" si="46"/>
        <v/>
      </c>
      <c r="CL80" s="130">
        <f t="shared" si="59"/>
        <v>141.5305810826971</v>
      </c>
      <c r="CM80" s="30">
        <f>IF(AND(CL4=0,CL80&gt;=0), "",CL80/CL4)</f>
        <v>2.9023938468006518E-3</v>
      </c>
      <c r="CN80" s="47">
        <f>IF(AND(CL124=0,CL80&gt;=0),"",CL80/CL124)</f>
        <v>9.1925952491173201E-3</v>
      </c>
      <c r="CO80" s="129">
        <f>+'N EERR PIEDEM'!N133</f>
        <v>0</v>
      </c>
      <c r="CP80" s="30" t="str">
        <f>IF(AND(CO4=0,CO80&gt;=0), "",CO80/CO4)</f>
        <v/>
      </c>
      <c r="CQ80" s="47" t="str">
        <f>IF(AND(CO124=0,CO80&gt;=0),"",CO80/CO124)</f>
        <v/>
      </c>
      <c r="CR80" s="30" t="str">
        <f t="shared" si="47"/>
        <v/>
      </c>
      <c r="CS80" s="130">
        <f t="shared" si="60"/>
        <v>141.5305810826971</v>
      </c>
      <c r="CT80" s="30">
        <f>IF(AND(CS4=0,CS80&gt;=0), "",CS80/CS4)</f>
        <v>2.9023938468006518E-3</v>
      </c>
      <c r="CU80" s="47">
        <f>IF(AND(CS124=0,CS80&gt;=0),"",CS80/CS124)</f>
        <v>9.1925952491173201E-3</v>
      </c>
      <c r="CV80" s="131">
        <f t="shared" si="61"/>
        <v>0</v>
      </c>
      <c r="CW80" s="30" t="str">
        <f>IF(AND(CV4=0,CV80&gt;=0), "",CV80/CV4)</f>
        <v/>
      </c>
      <c r="CX80" s="47">
        <f t="shared" si="48"/>
        <v>1</v>
      </c>
    </row>
    <row r="81" spans="1:102" hidden="1" outlineLevel="1" x14ac:dyDescent="0.3">
      <c r="A81" s="29" t="s">
        <v>27</v>
      </c>
      <c r="B81" s="129">
        <f>+'N EERR PIEDEM'!B134+'N EERR PIEDEM'!B135+'N EERR PIEDEM'!B136</f>
        <v>0</v>
      </c>
      <c r="C81" s="30" t="str">
        <f>IF(AND(B4=0,B81&gt;=0), "",B81/B4)</f>
        <v/>
      </c>
      <c r="D81" s="47" t="str">
        <f>IF(AND(B124=0,B81&gt;=0),"",B81/B124)</f>
        <v/>
      </c>
      <c r="E81" s="129">
        <f>+'N EERR PIEDEM'!C134+'N EERR PIEDEM'!C135+'N EERR PIEDEM'!C136</f>
        <v>106.6951730267178</v>
      </c>
      <c r="F81" s="30">
        <f>IF(AND(E4=0,E81&gt;=0), "",E81/E4)</f>
        <v>1.9854108922601057E-2</v>
      </c>
      <c r="G81" s="47">
        <f>IF(AND(E124=0,E81&gt;=0),"",E81/E124)</f>
        <v>5.01696139169934E-2</v>
      </c>
      <c r="H81" s="129">
        <f>+'N EERR PIEDEM'!D134+'N EERR PIEDEM'!D135+'N EERR PIEDEM'!D136</f>
        <v>128.22910824852326</v>
      </c>
      <c r="I81" s="30">
        <f>IF(AND(H4=0,H81&gt;=0), "",H81/H4)</f>
        <v>1.4491873264135497E-2</v>
      </c>
      <c r="J81" s="47">
        <f>IF(AND(H124=0,H81&gt;=0),"",H81/H124)</f>
        <v>5.6028782646870633E-2</v>
      </c>
      <c r="K81" s="30">
        <f t="shared" si="19"/>
        <v>0.20182670509764392</v>
      </c>
      <c r="L81" s="130">
        <f t="shared" si="49"/>
        <v>234.92428127524107</v>
      </c>
      <c r="M81" s="30">
        <f>IF(AND(L4=0,L81&gt;=0), "",L81/L4)</f>
        <v>1.6518017100530104E-2</v>
      </c>
      <c r="N81" s="47">
        <f>IF(AND(L124=0,L81&gt;=0),"",L81/L124)</f>
        <v>5.3206646272416801E-2</v>
      </c>
      <c r="O81" s="129">
        <f>+'N EERR PIEDEM'!E134+'N EERR PIEDEM'!E135+'N EERR PIEDEM'!E136</f>
        <v>174.79818753992856</v>
      </c>
      <c r="P81" s="30">
        <f>IF(AND(O4=0,O81&gt;=0), "",O81/O4)</f>
        <v>2.2924719533536468E-2</v>
      </c>
      <c r="Q81" s="47">
        <f>IF(AND(O124=0,O81&gt;=0),"",O81/O124)</f>
        <v>6.4866342873107885E-2</v>
      </c>
      <c r="R81" s="30">
        <f t="shared" si="20"/>
        <v>0.36317088941419517</v>
      </c>
      <c r="S81" s="130">
        <f t="shared" si="50"/>
        <v>409.72246881516963</v>
      </c>
      <c r="T81" s="30">
        <f>IF(AND(S4=0,S81&gt;=0), "",S81/S4)</f>
        <v>1.8754018121915798E-2</v>
      </c>
      <c r="U81" s="47">
        <f>IF(AND(S124=0,S81&gt;=0),"",S81/S124)</f>
        <v>5.7625721079205841E-2</v>
      </c>
      <c r="V81" s="131"/>
      <c r="W81" s="30" t="str">
        <f>IF(AND(V4=0,V81&gt;=0), "",V81/V4)</f>
        <v/>
      </c>
      <c r="X81" s="47">
        <f t="shared" si="21"/>
        <v>1</v>
      </c>
      <c r="Y81" s="129">
        <f>+'N EERR PIEDEM'!F134+'N EERR PIEDEM'!F135+'N EERR PIEDEM'!F136</f>
        <v>139.5359750875827</v>
      </c>
      <c r="Z81" s="30">
        <f>IF(AND(Y4=0,Y81&gt;=0), "",Y81/Y4)</f>
        <v>1.8701406598968393E-2</v>
      </c>
      <c r="AA81" s="47">
        <f>IF(AND(Y124=0,Y81&gt;=0),"",Y81/Y124)</f>
        <v>5.1204369699665381E-2</v>
      </c>
      <c r="AB81" s="30">
        <f t="shared" si="22"/>
        <v>-0.20173099589085292</v>
      </c>
      <c r="AC81" s="130">
        <f t="shared" si="51"/>
        <v>549.25844390275233</v>
      </c>
      <c r="AD81" s="30">
        <f>IF(AND(AC4=0,AC81&gt;=0), "",AC81/AC4)</f>
        <v>1.8740624436081141E-2</v>
      </c>
      <c r="AE81" s="47">
        <f>IF(AND(AC124=0,AC81&gt;=0),"",AC81/AC124)</f>
        <v>5.5846520227317391E-2</v>
      </c>
      <c r="AF81" s="129">
        <f>+'N EERR PIEDEM'!G134+'N EERR PIEDEM'!G135+'N EERR PIEDEM'!G136</f>
        <v>125.2537857518863</v>
      </c>
      <c r="AG81" s="30">
        <f>IF(AND(AF4=0,AF81&gt;=0), "",AF81/AF4)</f>
        <v>1.3985480209442371E-2</v>
      </c>
      <c r="AH81" s="47">
        <f>IF(AND(AF124=0,AF81&gt;=0),"",AF81/AF124)</f>
        <v>4.7907298093889279E-2</v>
      </c>
      <c r="AI81" s="30">
        <f t="shared" si="41"/>
        <v>-0.10235488967437884</v>
      </c>
      <c r="AJ81" s="130">
        <f t="shared" si="62"/>
        <v>674.51222965463865</v>
      </c>
      <c r="AK81" s="30">
        <f>IF(AND(AJ4=0,AJ81&gt;=0), "",AJ81/AJ4)</f>
        <v>1.7627658259628289E-2</v>
      </c>
      <c r="AL81" s="47">
        <f>IF(AND(AJ124=0,AJ81&gt;=0),"",AJ81/AJ124)</f>
        <v>5.4179233977200592E-2</v>
      </c>
      <c r="AM81" s="129">
        <f>+'N EERR PIEDEM'!H134+'N EERR PIEDEM'!H135+'N EERR PIEDEM'!H136</f>
        <v>79.134626566958289</v>
      </c>
      <c r="AN81" s="30">
        <f>IF(AND(AM4=0,AM81&gt;=0), "",AM81/AM4)</f>
        <v>7.5373705259059393E-3</v>
      </c>
      <c r="AO81" s="47">
        <f>IF(AND(AM124=0,AM81&gt;=0),"",AM81/AM124)</f>
        <v>2.6857110351055456E-2</v>
      </c>
      <c r="AP81" s="30">
        <f t="shared" si="42"/>
        <v>-0.36820571057456813</v>
      </c>
      <c r="AQ81" s="130">
        <f t="shared" si="63"/>
        <v>753.64685622159698</v>
      </c>
      <c r="AR81" s="30">
        <f>IF(AND(AQ4=0,AQ81&gt;=0), "",AQ81/AQ4)</f>
        <v>1.5455175704253771E-2</v>
      </c>
      <c r="AS81" s="47">
        <f>IF(AND(AQ124=0,AQ81&gt;=0),"",AQ81/AQ124)</f>
        <v>4.8950343148572294E-2</v>
      </c>
      <c r="AT81" s="131">
        <f t="shared" si="52"/>
        <v>0</v>
      </c>
      <c r="AU81" s="30" t="str">
        <f>IF(AND(AT4=0,AT81&gt;=0), "",AT81/AT4)</f>
        <v/>
      </c>
      <c r="AV81" s="47">
        <f t="shared" si="23"/>
        <v>1</v>
      </c>
      <c r="AW81" s="131">
        <f t="shared" si="40"/>
        <v>125.60780937026617</v>
      </c>
      <c r="AX81" s="30">
        <f>IF(AND(AW4=0,AW81&gt;=0), "",AW81/AW4)</f>
        <v>1.5455175704253771E-2</v>
      </c>
      <c r="AY81" s="47">
        <f>IF(AND(AW124=0,AW81&gt;=0),"",AW81/AW124)</f>
        <v>4.8950343148572301E-2</v>
      </c>
      <c r="AZ81" s="131">
        <f t="shared" si="53"/>
        <v>0</v>
      </c>
      <c r="BA81" s="30" t="str">
        <f>IF(AND(AZ4=0,AZ81&gt;=0), "",AZ81/AZ4)</f>
        <v/>
      </c>
      <c r="BB81" s="47">
        <f t="shared" si="24"/>
        <v>1</v>
      </c>
      <c r="BC81" s="129">
        <f>+'N EERR PIEDEM'!I134+'N EERR PIEDEM'!I135+'N EERR PIEDEM'!I136</f>
        <v>0</v>
      </c>
      <c r="BD81" s="30" t="str">
        <f>IF(AND(BC4=0,BC81&gt;=0), "",BC81/BC4)</f>
        <v/>
      </c>
      <c r="BE81" s="47" t="str">
        <f>IF(AND(BC124=0,BC81&gt;=0),"",BC81/BC124)</f>
        <v/>
      </c>
      <c r="BF81" s="30">
        <f t="shared" si="25"/>
        <v>-1</v>
      </c>
      <c r="BG81" s="130">
        <f t="shared" si="54"/>
        <v>753.64685622159698</v>
      </c>
      <c r="BH81" s="30">
        <f>IF(AND(BG4=0,BG81&gt;=0), "",BG81/BG4)</f>
        <v>1.5455175704253771E-2</v>
      </c>
      <c r="BI81" s="47">
        <f>IF(AND(BG124=0,BG81&gt;=0),"",BG81/BG124)</f>
        <v>4.8950343148572294E-2</v>
      </c>
      <c r="BJ81" s="129">
        <f>+'N EERR PIEDEM'!J134+'N EERR PIEDEM'!J135+'N EERR PIEDEM'!J136</f>
        <v>0</v>
      </c>
      <c r="BK81" s="30" t="str">
        <f>IF(AND(BJ4=0,BJ81&gt;=0), "",BJ81/BJ4)</f>
        <v/>
      </c>
      <c r="BL81" s="47" t="str">
        <f>IF(AND(BJ124=0,BJ81&gt;=0),"",BJ81/BJ124)</f>
        <v/>
      </c>
      <c r="BM81" s="30" t="str">
        <f t="shared" si="43"/>
        <v/>
      </c>
      <c r="BN81" s="130">
        <f t="shared" si="55"/>
        <v>753.64685622159698</v>
      </c>
      <c r="BO81" s="30">
        <f>IF(AND(BN4=0,BN81&gt;=0), "",BN81/BN4)</f>
        <v>1.5455175704253771E-2</v>
      </c>
      <c r="BP81" s="47">
        <f>IF(AND(BN124=0,BN81&gt;=0),"",BN81/BN124)</f>
        <v>4.8950343148572294E-2</v>
      </c>
      <c r="BQ81" s="129">
        <f>+'N EERR PIEDEM'!K134+'N EERR PIEDEM'!K135+'N EERR PIEDEM'!K136</f>
        <v>0</v>
      </c>
      <c r="BR81" s="30" t="str">
        <f>IF(AND(BQ4=0,BQ81&gt;=0), "",BQ81/BQ4)</f>
        <v/>
      </c>
      <c r="BS81" s="47" t="str">
        <f>IF(AND(BQ124=0,BQ81&gt;=0),"",BQ81/BQ124)</f>
        <v/>
      </c>
      <c r="BT81" s="30" t="str">
        <f t="shared" si="44"/>
        <v/>
      </c>
      <c r="BU81" s="130">
        <f t="shared" si="56"/>
        <v>753.64685622159698</v>
      </c>
      <c r="BV81" s="30">
        <f>IF(AND(BU4=0,BU81&gt;=0), "",BU81/BU4)</f>
        <v>1.5455175704253771E-2</v>
      </c>
      <c r="BW81" s="47">
        <f>IF(AND(BU124=0,BU81&gt;=0),"",BU81/BU124)</f>
        <v>4.8950343148572294E-2</v>
      </c>
      <c r="BX81" s="131">
        <f t="shared" si="57"/>
        <v>0</v>
      </c>
      <c r="BY81" s="30" t="str">
        <f>IF(AND(BX4=0,BX81&gt;=0), "",BX81/BX4)</f>
        <v/>
      </c>
      <c r="BZ81" s="47">
        <f t="shared" si="45"/>
        <v>1</v>
      </c>
      <c r="CA81" s="129">
        <f>+'N EERR PIEDEM'!L134+'N EERR PIEDEM'!L135+'N EERR PIEDEM'!L136</f>
        <v>0</v>
      </c>
      <c r="CB81" s="30" t="str">
        <f>IF(AND(CA4=0,CA81&gt;=0), "",CA81/CA4)</f>
        <v/>
      </c>
      <c r="CC81" s="47" t="str">
        <f>IF(AND(CA124=0,CA81&gt;=0),"",CA81/CA124)</f>
        <v/>
      </c>
      <c r="CD81" s="30" t="str">
        <f t="shared" si="26"/>
        <v/>
      </c>
      <c r="CE81" s="130">
        <f t="shared" si="58"/>
        <v>753.64685622159698</v>
      </c>
      <c r="CF81" s="30">
        <f>IF(AND(CE4=0,CE81&gt;=0), "",CE81/CE4)</f>
        <v>1.5455175704253771E-2</v>
      </c>
      <c r="CG81" s="47">
        <f>IF(AND(CE124=0,CE81&gt;=0),"",CE81/CE124)</f>
        <v>4.8950343148572294E-2</v>
      </c>
      <c r="CH81" s="129">
        <f>+'N EERR PIEDEM'!M134+'N EERR PIEDEM'!M135+'N EERR PIEDEM'!M136</f>
        <v>0</v>
      </c>
      <c r="CI81" s="30" t="str">
        <f>IF(AND(CH4=0,CH81&gt;=0), "",CH81/CH4)</f>
        <v/>
      </c>
      <c r="CJ81" s="47" t="str">
        <f>IF(AND(CH124=0,CH81&gt;=0),"",CH81/CH124)</f>
        <v/>
      </c>
      <c r="CK81" s="30" t="str">
        <f t="shared" si="46"/>
        <v/>
      </c>
      <c r="CL81" s="130">
        <f t="shared" si="59"/>
        <v>753.64685622159698</v>
      </c>
      <c r="CM81" s="30">
        <f>IF(AND(CL4=0,CL81&gt;=0), "",CL81/CL4)</f>
        <v>1.5455175704253771E-2</v>
      </c>
      <c r="CN81" s="47">
        <f>IF(AND(CL124=0,CL81&gt;=0),"",CL81/CL124)</f>
        <v>4.8950343148572294E-2</v>
      </c>
      <c r="CO81" s="129">
        <f>+'N EERR PIEDEM'!N134+'N EERR PIEDEM'!N135+'N EERR PIEDEM'!N136</f>
        <v>0</v>
      </c>
      <c r="CP81" s="30" t="str">
        <f>IF(AND(CO4=0,CO81&gt;=0), "",CO81/CO4)</f>
        <v/>
      </c>
      <c r="CQ81" s="47" t="str">
        <f>IF(AND(CO124=0,CO81&gt;=0),"",CO81/CO124)</f>
        <v/>
      </c>
      <c r="CR81" s="30" t="str">
        <f t="shared" si="47"/>
        <v/>
      </c>
      <c r="CS81" s="130">
        <f t="shared" si="60"/>
        <v>753.64685622159698</v>
      </c>
      <c r="CT81" s="30">
        <f>IF(AND(CS4=0,CS81&gt;=0), "",CS81/CS4)</f>
        <v>1.5455175704253771E-2</v>
      </c>
      <c r="CU81" s="47">
        <f>IF(AND(CS124=0,CS81&gt;=0),"",CS81/CS124)</f>
        <v>4.8950343148572294E-2</v>
      </c>
      <c r="CV81" s="131">
        <f t="shared" si="61"/>
        <v>0</v>
      </c>
      <c r="CW81" s="30" t="str">
        <f>IF(AND(CV4=0,CV81&gt;=0), "",CV81/CV4)</f>
        <v/>
      </c>
      <c r="CX81" s="47">
        <f t="shared" si="48"/>
        <v>1</v>
      </c>
    </row>
    <row r="82" spans="1:102" hidden="1" outlineLevel="1" x14ac:dyDescent="0.3">
      <c r="A82" s="29"/>
      <c r="B82" s="129"/>
      <c r="C82" s="15"/>
      <c r="D82" s="46"/>
      <c r="E82" s="129"/>
      <c r="F82" s="15"/>
      <c r="G82" s="46"/>
      <c r="H82" s="129"/>
      <c r="I82" s="15"/>
      <c r="J82" s="46"/>
      <c r="K82" s="32" t="str">
        <f t="shared" si="19"/>
        <v/>
      </c>
      <c r="M82" s="15"/>
      <c r="N82" s="46"/>
      <c r="O82" s="129"/>
      <c r="P82" s="15"/>
      <c r="Q82" s="46"/>
      <c r="R82" s="32" t="str">
        <f t="shared" si="20"/>
        <v/>
      </c>
      <c r="T82" s="15"/>
      <c r="U82" s="46"/>
      <c r="V82" s="131"/>
      <c r="W82" s="15"/>
      <c r="X82" s="92" t="str">
        <f t="shared" si="21"/>
        <v/>
      </c>
      <c r="Y82" s="129"/>
      <c r="Z82" s="15"/>
      <c r="AA82" s="46"/>
      <c r="AB82" s="32" t="str">
        <f t="shared" si="22"/>
        <v/>
      </c>
      <c r="AD82" s="15"/>
      <c r="AE82" s="46"/>
      <c r="AF82" s="129"/>
      <c r="AG82" s="15"/>
      <c r="AH82" s="46"/>
      <c r="AI82" s="32" t="str">
        <f t="shared" si="41"/>
        <v/>
      </c>
      <c r="AJ82" s="130">
        <f t="shared" si="62"/>
        <v>0</v>
      </c>
      <c r="AK82" s="15"/>
      <c r="AL82" s="46"/>
      <c r="AM82" s="129"/>
      <c r="AN82" s="15"/>
      <c r="AO82" s="46"/>
      <c r="AP82" s="32" t="str">
        <f t="shared" si="42"/>
        <v/>
      </c>
      <c r="AQ82" s="130">
        <f t="shared" si="63"/>
        <v>0</v>
      </c>
      <c r="AR82" s="15"/>
      <c r="AS82" s="46"/>
      <c r="AT82" s="131">
        <f t="shared" si="52"/>
        <v>0</v>
      </c>
      <c r="AU82" s="15"/>
      <c r="AV82" s="92" t="str">
        <f t="shared" si="23"/>
        <v/>
      </c>
      <c r="AW82" s="131">
        <f t="shared" si="40"/>
        <v>0</v>
      </c>
      <c r="AX82" s="15"/>
      <c r="AY82" s="46"/>
      <c r="AZ82" s="131">
        <f t="shared" si="53"/>
        <v>0</v>
      </c>
      <c r="BA82" s="15"/>
      <c r="BB82" s="92" t="str">
        <f t="shared" si="24"/>
        <v/>
      </c>
      <c r="BC82" s="129"/>
      <c r="BD82" s="15"/>
      <c r="BE82" s="46"/>
      <c r="BF82" s="32" t="str">
        <f t="shared" si="25"/>
        <v/>
      </c>
      <c r="BG82" s="130">
        <f t="shared" si="54"/>
        <v>0</v>
      </c>
      <c r="BH82" s="15"/>
      <c r="BI82" s="46"/>
      <c r="BJ82" s="129"/>
      <c r="BK82" s="15"/>
      <c r="BL82" s="46"/>
      <c r="BM82" s="32" t="str">
        <f t="shared" si="43"/>
        <v/>
      </c>
      <c r="BN82" s="130">
        <f t="shared" si="55"/>
        <v>0</v>
      </c>
      <c r="BO82" s="15"/>
      <c r="BP82" s="46"/>
      <c r="BQ82" s="129"/>
      <c r="BR82" s="15"/>
      <c r="BS82" s="46"/>
      <c r="BT82" s="32" t="str">
        <f t="shared" si="44"/>
        <v/>
      </c>
      <c r="BU82" s="130">
        <f t="shared" si="56"/>
        <v>0</v>
      </c>
      <c r="BV82" s="15"/>
      <c r="BW82" s="46"/>
      <c r="BX82" s="131">
        <f t="shared" si="57"/>
        <v>0</v>
      </c>
      <c r="BY82" s="15"/>
      <c r="BZ82" s="92" t="str">
        <f t="shared" si="45"/>
        <v/>
      </c>
      <c r="CA82" s="129"/>
      <c r="CB82" s="15"/>
      <c r="CC82" s="46"/>
      <c r="CD82" s="32" t="str">
        <f t="shared" si="26"/>
        <v/>
      </c>
      <c r="CF82" s="15"/>
      <c r="CG82" s="46"/>
      <c r="CH82" s="129"/>
      <c r="CI82" s="15"/>
      <c r="CJ82" s="46"/>
      <c r="CK82" s="32" t="str">
        <f t="shared" si="46"/>
        <v/>
      </c>
      <c r="CL82" s="130">
        <f t="shared" si="59"/>
        <v>0</v>
      </c>
      <c r="CM82" s="15"/>
      <c r="CN82" s="46"/>
      <c r="CO82" s="129"/>
      <c r="CP82" s="15"/>
      <c r="CQ82" s="46"/>
      <c r="CR82" s="32" t="str">
        <f t="shared" si="47"/>
        <v/>
      </c>
      <c r="CS82" s="130">
        <f t="shared" si="60"/>
        <v>0</v>
      </c>
      <c r="CT82" s="15"/>
      <c r="CU82" s="46"/>
      <c r="CV82" s="131">
        <f t="shared" si="61"/>
        <v>0</v>
      </c>
      <c r="CW82" s="15"/>
      <c r="CX82" s="92" t="str">
        <f t="shared" si="48"/>
        <v/>
      </c>
    </row>
    <row r="83" spans="1:102" s="6" customFormat="1" collapsed="1" x14ac:dyDescent="0.3">
      <c r="A83" s="37" t="s">
        <v>75</v>
      </c>
      <c r="B83" s="126">
        <f>SUM(B84:B92)+B110+B111</f>
        <v>0</v>
      </c>
      <c r="C83" s="38" t="str">
        <f>IF(AND(B4=0,B83&gt;=0), "",B83/B4)</f>
        <v/>
      </c>
      <c r="D83" s="43" t="str">
        <f>IF(AND(B124=0,B83&gt;=0),"",B83/B124)</f>
        <v/>
      </c>
      <c r="E83" s="126">
        <f>SUM(E84:E92)+E110+E111</f>
        <v>453.57</v>
      </c>
      <c r="F83" s="38">
        <f>IF(AND(E4=0,E83&gt;=0), "",E83/E4)</f>
        <v>8.4401458178142139E-2</v>
      </c>
      <c r="G83" s="43">
        <f>IF(AND(E124=0,E83&gt;=0),"",E83/E124)</f>
        <v>0.21327517580043148</v>
      </c>
      <c r="H83" s="126">
        <f>SUM(H84:H92)+H110+H111</f>
        <v>363.82</v>
      </c>
      <c r="I83" s="38">
        <f>IF(AND(H4=0,H83&gt;=0), "",H83/H4)</f>
        <v>4.1117289225307357E-2</v>
      </c>
      <c r="J83" s="43">
        <f>IF(AND(H124=0,H83&gt;=0),"",H83/H124)</f>
        <v>0.15896852111828694</v>
      </c>
      <c r="K83" s="38">
        <f>IF(AND(E83=0,H83&gt;0),100%,IF(AND(E83&lt;0,H83&gt;=0),(E83-H83)/E83,IF(AND(E83&gt;0,H83&gt;0),(H83-E83)/E83,IF(AND(E83=0,H83&lt;=0),"",(H83-E83)/E83))))</f>
        <v>-0.19787463897524088</v>
      </c>
      <c r="L83" s="127">
        <f>SUM(L84:L92)+L110+L111</f>
        <v>817.39</v>
      </c>
      <c r="M83" s="38">
        <f>IF(AND(L4=0,L83&gt;=0), "",L83/L4)</f>
        <v>5.7472398870440887E-2</v>
      </c>
      <c r="N83" s="43">
        <f>IF(AND(L124=0,L83&gt;=0),"",L83/L124)</f>
        <v>0.18512594935070378</v>
      </c>
      <c r="O83" s="126">
        <f>SUM(O84:O92)+O110+O111</f>
        <v>552.57938038788859</v>
      </c>
      <c r="P83" s="38">
        <f>IF(AND(O4=0,O83&gt;=0), "",O83/O4)</f>
        <v>7.247058733097024E-2</v>
      </c>
      <c r="Q83" s="43">
        <f>IF(AND(O124=0,O83&gt;=0),"",O83/O124)</f>
        <v>0.20505821059879475</v>
      </c>
      <c r="R83" s="38">
        <f>IF(AND(H83=0,O83&gt;0),100%,IF(AND(H83&lt;0,O83&gt;=0),(H83-O83)/H83,IF(AND(H83&gt;0,O83&gt;0),(O83-H83)/H83,IF(AND(H83=0,O83&lt;=0),"",(O83-H83)/H83))))</f>
        <v>0.51882628879085424</v>
      </c>
      <c r="S83" s="127">
        <f>SUM(S84:S92)+S110+S111</f>
        <v>1369.9693803878886</v>
      </c>
      <c r="T83" s="38">
        <f>IF(AND(S4=0,S83&gt;=0), "",S83/S4)</f>
        <v>6.2706911487088499E-2</v>
      </c>
      <c r="U83" s="43">
        <f>IF(AND(S124=0,S83&gt;=0),"",S83/S124)</f>
        <v>0.19268036148854237</v>
      </c>
      <c r="V83" s="128">
        <f>SUM(V84:V92)+V110+V111</f>
        <v>0</v>
      </c>
      <c r="W83" s="38" t="str">
        <f>IF(AND(V4=0,V83&gt;=0), "",V83/V4)</f>
        <v/>
      </c>
      <c r="X83" s="91">
        <f t="shared" si="21"/>
        <v>1</v>
      </c>
      <c r="Y83" s="126">
        <f>SUM(Y84:Y92)+Y110+Y111</f>
        <v>362.11</v>
      </c>
      <c r="Z83" s="38">
        <f>IF(AND(Y4=0,Y83&gt;=0), "",Y83/Y4)</f>
        <v>4.8532045870621376E-2</v>
      </c>
      <c r="AA83" s="43">
        <f>IF(AND(Y124=0,Y83&gt;=0),"",Y83/Y124)</f>
        <v>0.13288052991572816</v>
      </c>
      <c r="AB83" s="38">
        <f t="shared" si="22"/>
        <v>-0.34469143646689587</v>
      </c>
      <c r="AC83" s="127">
        <f>SUM(AC84:AC92)+AC110+AC111</f>
        <v>1732.0793803878887</v>
      </c>
      <c r="AD83" s="38">
        <f>IF(AND(AC4=0,AC83&gt;=0), "",AC83/AC4)</f>
        <v>5.9098316141821067E-2</v>
      </c>
      <c r="AE83" s="43">
        <f>IF(AND(AC124=0,AC83&gt;=0),"",AC83/AC124)</f>
        <v>0.17611127735212026</v>
      </c>
      <c r="AF83" s="126">
        <f>SUM(AF84:AF92)+AF110+AF111</f>
        <v>295.53999999999996</v>
      </c>
      <c r="AG83" s="38">
        <f>IF(AND(AF4=0,AF83&gt;=0), "",AF83/AF4)</f>
        <v>3.2999152850247099E-2</v>
      </c>
      <c r="AH83" s="43">
        <f>IF(AND(AF124=0,AF83&gt;=0),"",AF83/AF124)</f>
        <v>0.11303868217376264</v>
      </c>
      <c r="AI83" s="38">
        <f t="shared" si="41"/>
        <v>-0.18383916489464541</v>
      </c>
      <c r="AJ83" s="127">
        <f>SUM(AJ84:AJ92)+AJ110+AJ111</f>
        <v>2027.6193803878887</v>
      </c>
      <c r="AK83" s="38">
        <f>IF(AND(AJ4=0,AJ83&gt;=0), "",AJ83/AJ4)</f>
        <v>5.2989671568116035E-2</v>
      </c>
      <c r="AL83" s="43">
        <f>IF(AND(AJ124=0,AJ83&gt;=0),"",AJ83/AJ124)</f>
        <v>0.1628656383042742</v>
      </c>
      <c r="AM83" s="126">
        <f>SUM(AM84:AM92)+AM110+AM111</f>
        <v>425.65</v>
      </c>
      <c r="AN83" s="38">
        <f>IF(AND(AM4=0,AM83&gt;=0), "",AM83/AM4)</f>
        <v>4.0542072459737143E-2</v>
      </c>
      <c r="AO83" s="43">
        <f>IF(AND(AM124=0,AM83&gt;=0),"",AM83/AM124)</f>
        <v>0.14445925275522731</v>
      </c>
      <c r="AP83" s="38">
        <f t="shared" si="42"/>
        <v>0.44024497529945195</v>
      </c>
      <c r="AQ83" s="127">
        <f>SUM(AQ84:AQ92)+AQ110+AQ111</f>
        <v>2453.2693803878888</v>
      </c>
      <c r="AR83" s="38">
        <f>IF(AND(AQ4=0,AQ83&gt;=0), "",AQ83/AQ4)</f>
        <v>5.0309649686393884E-2</v>
      </c>
      <c r="AS83" s="43">
        <f>IF(AND(AQ124=0,AQ83&gt;=0),"",AQ83/AQ124)</f>
        <v>0.15934303581910325</v>
      </c>
      <c r="AT83" s="128">
        <f>SUM(AT84:AT92)+AT110+AT111</f>
        <v>0</v>
      </c>
      <c r="AU83" s="38" t="str">
        <f>IF(AND(AT4=0,AT83&gt;=0), "",AT83/AT4)</f>
        <v/>
      </c>
      <c r="AV83" s="91">
        <f t="shared" si="23"/>
        <v>1</v>
      </c>
      <c r="AW83" s="128">
        <f>SUM(AW84:AW92)+AW110+AW111</f>
        <v>408.87823006464811</v>
      </c>
      <c r="AX83" s="38">
        <f>IF(AND(AW4=0,AW83&gt;=0), "",AW83/AW4)</f>
        <v>5.0309649686393877E-2</v>
      </c>
      <c r="AY83" s="43">
        <f>IF(AND(AW124=0,AW83&gt;=0),"",AW83/AW124)</f>
        <v>0.15934303581910325</v>
      </c>
      <c r="AZ83" s="128">
        <f>SUM(AZ84:AZ92)+AZ110+AZ111</f>
        <v>0</v>
      </c>
      <c r="BA83" s="38" t="str">
        <f>IF(AND(AZ4=0,AZ83&gt;=0), "",AZ83/AZ4)</f>
        <v/>
      </c>
      <c r="BB83" s="91">
        <f t="shared" si="24"/>
        <v>1</v>
      </c>
      <c r="BC83" s="126">
        <f>SUM(BC84:BC92)+BC110+BC111</f>
        <v>0</v>
      </c>
      <c r="BD83" s="38" t="str">
        <f>IF(AND(BC4=0,BC83&gt;=0), "",BC83/BC4)</f>
        <v/>
      </c>
      <c r="BE83" s="43" t="str">
        <f>IF(AND(BC124=0,BC83&gt;=0),"",BC83/BC124)</f>
        <v/>
      </c>
      <c r="BF83" s="38">
        <f t="shared" si="25"/>
        <v>-1</v>
      </c>
      <c r="BG83" s="127">
        <f>SUM(BG84:BG92)+BG110+BG111</f>
        <v>2453.2693803878888</v>
      </c>
      <c r="BH83" s="38">
        <f>IF(AND(BG4=0,BG83&gt;=0), "",BG83/BG4)</f>
        <v>5.0309649686393884E-2</v>
      </c>
      <c r="BI83" s="43">
        <f>IF(AND(BG124=0,BG83&gt;=0),"",BG83/BG124)</f>
        <v>0.15934303581910325</v>
      </c>
      <c r="BJ83" s="126">
        <f>SUM(BJ84:BJ92)+BJ110+BJ111</f>
        <v>0</v>
      </c>
      <c r="BK83" s="38" t="str">
        <f>IF(AND(BJ4=0,BJ83&gt;=0), "",BJ83/BJ4)</f>
        <v/>
      </c>
      <c r="BL83" s="43" t="str">
        <f>IF(AND(BJ124=0,BJ83&gt;=0),"",BJ83/BJ124)</f>
        <v/>
      </c>
      <c r="BM83" s="38" t="str">
        <f t="shared" si="43"/>
        <v/>
      </c>
      <c r="BN83" s="127">
        <f>SUM(BN84:BN92)+BN110+BN111</f>
        <v>2453.2693803878888</v>
      </c>
      <c r="BO83" s="38">
        <f>IF(AND(BN4=0,BN83&gt;=0), "",BN83/BN4)</f>
        <v>5.0309649686393884E-2</v>
      </c>
      <c r="BP83" s="43">
        <f>IF(AND(BN124=0,BN83&gt;=0),"",BN83/BN124)</f>
        <v>0.15934303581910325</v>
      </c>
      <c r="BQ83" s="126">
        <f>SUM(BQ84:BQ92)+BQ110+BQ111</f>
        <v>0</v>
      </c>
      <c r="BR83" s="38" t="str">
        <f>IF(AND(BQ4=0,BQ83&gt;=0), "",BQ83/BQ4)</f>
        <v/>
      </c>
      <c r="BS83" s="43" t="str">
        <f>IF(AND(BQ124=0,BQ83&gt;=0),"",BQ83/BQ124)</f>
        <v/>
      </c>
      <c r="BT83" s="38" t="str">
        <f t="shared" si="44"/>
        <v/>
      </c>
      <c r="BU83" s="127">
        <f>SUM(BU84:BU92)+BU110+BU111</f>
        <v>2453.2693803878888</v>
      </c>
      <c r="BV83" s="38">
        <f>IF(AND(BU4=0,BU83&gt;=0), "",BU83/BU4)</f>
        <v>5.0309649686393884E-2</v>
      </c>
      <c r="BW83" s="43">
        <f>IF(AND(BU124=0,BU83&gt;=0),"",BU83/BU124)</f>
        <v>0.15934303581910325</v>
      </c>
      <c r="BX83" s="128">
        <f>SUM(BX84:BX92)+BX110+BX111</f>
        <v>0</v>
      </c>
      <c r="BY83" s="38" t="str">
        <f>IF(AND(BX4=0,BX83&gt;=0), "",BX83/BX4)</f>
        <v/>
      </c>
      <c r="BZ83" s="91">
        <f t="shared" si="45"/>
        <v>1</v>
      </c>
      <c r="CA83" s="126">
        <f>SUM(CA84:CA92)+CA110+CA111</f>
        <v>0</v>
      </c>
      <c r="CB83" s="38" t="str">
        <f>IF(AND(CA4=0,CA83&gt;=0), "",CA83/CA4)</f>
        <v/>
      </c>
      <c r="CC83" s="43" t="str">
        <f>IF(AND(CA124=0,CA83&gt;=0),"",CA83/CA124)</f>
        <v/>
      </c>
      <c r="CD83" s="38" t="str">
        <f t="shared" si="26"/>
        <v/>
      </c>
      <c r="CE83" s="127">
        <f>SUM(CE84:CE92)+CE110+CE111</f>
        <v>2453.2693803878888</v>
      </c>
      <c r="CF83" s="38">
        <f>IF(AND(CE4=0,CE83&gt;=0), "",CE83/CE4)</f>
        <v>5.0309649686393884E-2</v>
      </c>
      <c r="CG83" s="43">
        <f>IF(AND(CE124=0,CE83&gt;=0),"",CE83/CE124)</f>
        <v>0.15934303581910325</v>
      </c>
      <c r="CH83" s="126">
        <f>SUM(CH84:CH92)+CH110+CH111</f>
        <v>0</v>
      </c>
      <c r="CI83" s="38" t="str">
        <f>IF(AND(CH4=0,CH83&gt;=0), "",CH83/CH4)</f>
        <v/>
      </c>
      <c r="CJ83" s="43" t="str">
        <f>IF(AND(CH124=0,CH83&gt;=0),"",CH83/CH124)</f>
        <v/>
      </c>
      <c r="CK83" s="38" t="str">
        <f t="shared" si="46"/>
        <v/>
      </c>
      <c r="CL83" s="127">
        <f>SUM(CL84:CL92)+CL110+CL111</f>
        <v>2453.2693803878888</v>
      </c>
      <c r="CM83" s="38">
        <f>IF(AND(CL4=0,CL83&gt;=0), "",CL83/CL4)</f>
        <v>5.0309649686393884E-2</v>
      </c>
      <c r="CN83" s="43">
        <f>IF(AND(CL124=0,CL83&gt;=0),"",CL83/CL124)</f>
        <v>0.15934303581910325</v>
      </c>
      <c r="CO83" s="126">
        <f>SUM(CO84:CO92)+CO110+CO111</f>
        <v>0</v>
      </c>
      <c r="CP83" s="38" t="str">
        <f>IF(AND(CO4=0,CO83&gt;=0), "",CO83/CO4)</f>
        <v/>
      </c>
      <c r="CQ83" s="43" t="str">
        <f>IF(AND(CO124=0,CO83&gt;=0),"",CO83/CO124)</f>
        <v/>
      </c>
      <c r="CR83" s="38" t="str">
        <f t="shared" si="47"/>
        <v/>
      </c>
      <c r="CS83" s="127">
        <f>SUM(CS84:CS92)+CS110+CS111</f>
        <v>2453.2693803878888</v>
      </c>
      <c r="CT83" s="38">
        <f>IF(AND(CS4=0,CS83&gt;=0), "",CS83/CS4)</f>
        <v>5.0309649686393884E-2</v>
      </c>
      <c r="CU83" s="43">
        <f>IF(AND(CS124=0,CS83&gt;=0),"",CS83/CS124)</f>
        <v>0.15934303581910325</v>
      </c>
      <c r="CV83" s="128">
        <f>SUM(CV84:CV92)+CV110+CV111</f>
        <v>0</v>
      </c>
      <c r="CW83" s="38" t="str">
        <f>IF(AND(CV4=0,CV83&gt;=0), "",CV83/CV4)</f>
        <v/>
      </c>
      <c r="CX83" s="91">
        <f t="shared" si="48"/>
        <v>1</v>
      </c>
    </row>
    <row r="84" spans="1:102" hidden="1" outlineLevel="2" x14ac:dyDescent="0.3">
      <c r="A84" s="29" t="s">
        <v>76</v>
      </c>
      <c r="B84" s="129">
        <f>+'N EERR PIEDEM'!B140+'N EERR PIEDEM'!B141+'N EERR PIEDEM'!B142+'N EERR PIEDEM'!B143+'N EERR PIEDEM'!B144</f>
        <v>0</v>
      </c>
      <c r="C84" s="30" t="str">
        <f>IF(AND(B4=0,B84&gt;=0), "",B84/B4)</f>
        <v/>
      </c>
      <c r="D84" s="47" t="str">
        <f>IF(AND(B124=0,B84&gt;=0),"",B84/B124)</f>
        <v/>
      </c>
      <c r="E84" s="129">
        <f>+'N EERR PIEDEM'!C140+'N EERR PIEDEM'!C141+'N EERR PIEDEM'!C142+'N EERR PIEDEM'!C143+'N EERR PIEDEM'!C144</f>
        <v>0</v>
      </c>
      <c r="F84" s="30">
        <f>IF(AND(E4=0,E84&gt;=0), "",E84/E4)</f>
        <v>0</v>
      </c>
      <c r="G84" s="47">
        <f>IF(AND(E124=0,E84&gt;=0),"",E84/E124)</f>
        <v>0</v>
      </c>
      <c r="H84" s="129">
        <f>+'N EERR PIEDEM'!D140+'N EERR PIEDEM'!D141+'N EERR PIEDEM'!D142+'N EERR PIEDEM'!D143+'N EERR PIEDEM'!D144</f>
        <v>0</v>
      </c>
      <c r="I84" s="30">
        <f>IF(AND(H4=0,H84&gt;=0), "",H84/H4)</f>
        <v>0</v>
      </c>
      <c r="J84" s="47">
        <f>IF(AND(H124=0,H84&gt;=0),"",H84/H124)</f>
        <v>0</v>
      </c>
      <c r="K84" s="30" t="str">
        <f t="shared" ref="K84:K108" si="64">IF(AND(E84=0,H84&gt;0),100%,IF(AND(E84&lt;0,H84=0),(E84-H84)/E84,IF(AND(E84&gt;0,H84&gt;0),(H84-E84)/E84,IF(AND(E84=0,H84=0),"",(H84-E84)/E84))))</f>
        <v/>
      </c>
      <c r="L84" s="130">
        <f t="shared" ref="L84:L91" si="65">+E84+H84</f>
        <v>0</v>
      </c>
      <c r="M84" s="30">
        <f>IF(AND(L4=0,L84&gt;=0), "",L84/L4)</f>
        <v>0</v>
      </c>
      <c r="N84" s="47">
        <f>IF(AND(L124=0,L84&gt;=0),"",L84/L124)</f>
        <v>0</v>
      </c>
      <c r="O84" s="129">
        <f>+'N EERR PIEDEM'!E140+'N EERR PIEDEM'!E141+'N EERR PIEDEM'!E142+'N EERR PIEDEM'!E143+'N EERR PIEDEM'!E144</f>
        <v>0</v>
      </c>
      <c r="P84" s="30">
        <f>IF(AND(O4=0,O84&gt;=0), "",O84/O4)</f>
        <v>0</v>
      </c>
      <c r="Q84" s="47">
        <f>IF(AND(O124=0,O84&gt;=0),"",O84/O124)</f>
        <v>0</v>
      </c>
      <c r="R84" s="30" t="str">
        <f t="shared" ref="R84:R108" si="66">IF(AND(H84=0,O84&gt;0),100%,IF(AND(H84&lt;0,O84=0),(H84-O84)/H84,IF(AND(H84&gt;0,O84&gt;0),(O84-H84)/H84,IF(AND(H84=0,O84=0),"",(O84-H84)/H84))))</f>
        <v/>
      </c>
      <c r="S84" s="130">
        <f t="shared" ref="S84:S91" si="67">+L84+O84</f>
        <v>0</v>
      </c>
      <c r="T84" s="30">
        <f>IF(AND(S4=0,S84&gt;=0), "",S84/S4)</f>
        <v>0</v>
      </c>
      <c r="U84" s="47">
        <f>IF(AND(S124=0,S84&gt;=0),"",S84/S124)</f>
        <v>0</v>
      </c>
      <c r="V84" s="131"/>
      <c r="W84" s="30" t="str">
        <f>IF(AND(V4=0,V84&gt;=0), "",V84/V4)</f>
        <v/>
      </c>
      <c r="X84" s="47" t="str">
        <f t="shared" si="21"/>
        <v/>
      </c>
      <c r="Y84" s="129">
        <f>+'N EERR PIEDEM'!F140+'N EERR PIEDEM'!F141+'N EERR PIEDEM'!F142+'N EERR PIEDEM'!F143+'N EERR PIEDEM'!F144</f>
        <v>0</v>
      </c>
      <c r="Z84" s="30">
        <f>IF(AND(Y4=0,Y84&gt;=0), "",Y84/Y4)</f>
        <v>0</v>
      </c>
      <c r="AA84" s="47">
        <f>IF(AND(Y124=0,Y84&gt;=0),"",Y84/Y124)</f>
        <v>0</v>
      </c>
      <c r="AB84" s="30" t="str">
        <f t="shared" si="22"/>
        <v/>
      </c>
      <c r="AC84" s="130">
        <f t="shared" ref="AC84:AC91" si="68">+S84+Y84</f>
        <v>0</v>
      </c>
      <c r="AD84" s="30">
        <f>IF(AND(AC4=0,AC84&gt;=0), "",AC84/AC4)</f>
        <v>0</v>
      </c>
      <c r="AE84" s="47">
        <f>IF(AND(AC124=0,AC84&gt;=0),"",AC84/AC124)</f>
        <v>0</v>
      </c>
      <c r="AF84" s="129">
        <f>+'N EERR PIEDEM'!G140+'N EERR PIEDEM'!G141+'N EERR PIEDEM'!G142+'N EERR PIEDEM'!G143+'N EERR PIEDEM'!G144</f>
        <v>0</v>
      </c>
      <c r="AG84" s="30">
        <f>IF(AND(AF4=0,AF84&gt;=0), "",AF84/AF4)</f>
        <v>0</v>
      </c>
      <c r="AH84" s="47">
        <f>IF(AND(AF124=0,AF84&gt;=0),"",AF84/AF124)</f>
        <v>0</v>
      </c>
      <c r="AI84" s="30" t="str">
        <f t="shared" si="41"/>
        <v/>
      </c>
      <c r="AJ84" s="130">
        <f t="shared" si="62"/>
        <v>0</v>
      </c>
      <c r="AK84" s="30">
        <f>IF(AND(AJ4=0,AJ84&gt;=0), "",AJ84/AJ4)</f>
        <v>0</v>
      </c>
      <c r="AL84" s="47">
        <f>IF(AND(AJ124=0,AJ84&gt;=0),"",AJ84/AJ124)</f>
        <v>0</v>
      </c>
      <c r="AM84" s="129">
        <f>+'N EERR PIEDEM'!H140+'N EERR PIEDEM'!H141+'N EERR PIEDEM'!H142+'N EERR PIEDEM'!H143+'N EERR PIEDEM'!H144</f>
        <v>0</v>
      </c>
      <c r="AN84" s="30">
        <f>IF(AND(AM4=0,AM84&gt;=0), "",AM84/AM4)</f>
        <v>0</v>
      </c>
      <c r="AO84" s="47">
        <f>IF(AND(AM124=0,AM84&gt;=0),"",AM84/AM124)</f>
        <v>0</v>
      </c>
      <c r="AP84" s="30" t="str">
        <f t="shared" si="42"/>
        <v/>
      </c>
      <c r="AQ84" s="130">
        <f t="shared" si="63"/>
        <v>0</v>
      </c>
      <c r="AR84" s="30">
        <f>IF(AND(AQ4=0,AQ84&gt;=0), "",AQ84/AQ4)</f>
        <v>0</v>
      </c>
      <c r="AS84" s="47">
        <f>IF(AND(AQ124=0,AQ84&gt;=0),"",AQ84/AQ124)</f>
        <v>0</v>
      </c>
      <c r="AT84" s="131">
        <f t="shared" ref="AT84:AT92" si="69">+V84*2</f>
        <v>0</v>
      </c>
      <c r="AU84" s="30" t="str">
        <f>IF(AND(AT4=0,AT84&gt;=0), "",AT84/AT4)</f>
        <v/>
      </c>
      <c r="AV84" s="47" t="str">
        <f t="shared" si="23"/>
        <v/>
      </c>
      <c r="AW84" s="131">
        <f t="shared" si="40"/>
        <v>0</v>
      </c>
      <c r="AX84" s="30">
        <f>IF(AND(AW4=0,AW84&gt;=0), "",AW84/AW4)</f>
        <v>0</v>
      </c>
      <c r="AY84" s="47">
        <f>IF(AND(AW124=0,AW84&gt;=0),"",AW84/AW124)</f>
        <v>0</v>
      </c>
      <c r="AZ84" s="131">
        <f t="shared" ref="AZ84:AZ102" si="70">+AT84/6</f>
        <v>0</v>
      </c>
      <c r="BA84" s="30" t="str">
        <f>IF(AND(AZ4=0,AZ84&gt;=0), "",AZ84/AZ4)</f>
        <v/>
      </c>
      <c r="BB84" s="47" t="str">
        <f t="shared" si="24"/>
        <v/>
      </c>
      <c r="BC84" s="129">
        <f>+'N EERR PIEDEM'!I140+'N EERR PIEDEM'!I141+'N EERR PIEDEM'!I142+'N EERR PIEDEM'!I143+'N EERR PIEDEM'!I144</f>
        <v>0</v>
      </c>
      <c r="BD84" s="30" t="str">
        <f>IF(AND(BC4=0,BC84&gt;=0), "",BC84/BC4)</f>
        <v/>
      </c>
      <c r="BE84" s="47" t="str">
        <f>IF(AND(BC124=0,BC84&gt;=0),"",BC84/BC124)</f>
        <v/>
      </c>
      <c r="BF84" s="30" t="str">
        <f t="shared" si="25"/>
        <v/>
      </c>
      <c r="BG84" s="130">
        <f t="shared" ref="BG84:BG92" si="71">+AQ84+BC84</f>
        <v>0</v>
      </c>
      <c r="BH84" s="30">
        <f>IF(AND(BG4=0,BG84&gt;=0), "",BG84/BG4)</f>
        <v>0</v>
      </c>
      <c r="BI84" s="47">
        <f>IF(AND(BG124=0,BG84&gt;=0),"",BG84/BG124)</f>
        <v>0</v>
      </c>
      <c r="BJ84" s="129">
        <f>+'N EERR PIEDEM'!J140+'N EERR PIEDEM'!J141+'N EERR PIEDEM'!J142+'N EERR PIEDEM'!J143+'N EERR PIEDEM'!J144</f>
        <v>0</v>
      </c>
      <c r="BK84" s="30" t="str">
        <f>IF(AND(BJ4=0,BJ84&gt;=0), "",BJ84/BJ4)</f>
        <v/>
      </c>
      <c r="BL84" s="47" t="str">
        <f>IF(AND(BJ124=0,BJ84&gt;=0),"",BJ84/BJ124)</f>
        <v/>
      </c>
      <c r="BM84" s="30" t="str">
        <f t="shared" si="43"/>
        <v/>
      </c>
      <c r="BN84" s="130">
        <f t="shared" ref="BN84:BN92" si="72">+BG84+BJ84</f>
        <v>0</v>
      </c>
      <c r="BO84" s="30">
        <f>IF(AND(BN4=0,BN84&gt;=0), "",BN84/BN4)</f>
        <v>0</v>
      </c>
      <c r="BP84" s="47">
        <f>IF(AND(BN124=0,BN84&gt;=0),"",BN84/BN124)</f>
        <v>0</v>
      </c>
      <c r="BQ84" s="129">
        <f>+'N EERR PIEDEM'!K140+'N EERR PIEDEM'!K141+'N EERR PIEDEM'!K142+'N EERR PIEDEM'!K143+'N EERR PIEDEM'!K144</f>
        <v>0</v>
      </c>
      <c r="BR84" s="30" t="str">
        <f>IF(AND(BQ4=0,BQ84&gt;=0), "",BQ84/BQ4)</f>
        <v/>
      </c>
      <c r="BS84" s="47" t="str">
        <f>IF(AND(BQ124=0,BQ84&gt;=0),"",BQ84/BQ124)</f>
        <v/>
      </c>
      <c r="BT84" s="30" t="str">
        <f t="shared" si="44"/>
        <v/>
      </c>
      <c r="BU84" s="130">
        <f t="shared" ref="BU84:BU92" si="73">+BN84+BQ84</f>
        <v>0</v>
      </c>
      <c r="BV84" s="30">
        <f>IF(AND(BU4=0,BU84&gt;=0), "",BU84/BU4)</f>
        <v>0</v>
      </c>
      <c r="BW84" s="47">
        <f>IF(AND(BU124=0,BU84&gt;=0),"",BU84/BU124)</f>
        <v>0</v>
      </c>
      <c r="BX84" s="131">
        <f t="shared" ref="BX84:BX92" si="74">+AZ84*9</f>
        <v>0</v>
      </c>
      <c r="BY84" s="30" t="str">
        <f>IF(AND(BX4=0,BX84&gt;=0), "",BX84/BX4)</f>
        <v/>
      </c>
      <c r="BZ84" s="47" t="str">
        <f t="shared" si="45"/>
        <v/>
      </c>
      <c r="CA84" s="129">
        <f>+'N EERR PIEDEM'!L140+'N EERR PIEDEM'!L141+'N EERR PIEDEM'!L142+'N EERR PIEDEM'!L143+'N EERR PIEDEM'!L144</f>
        <v>0</v>
      </c>
      <c r="CB84" s="30" t="str">
        <f>IF(AND(CA4=0,CA84&gt;=0), "",CA84/CA4)</f>
        <v/>
      </c>
      <c r="CC84" s="47" t="str">
        <f>IF(AND(CA124=0,CA84&gt;=0),"",CA84/CA124)</f>
        <v/>
      </c>
      <c r="CD84" s="30" t="str">
        <f t="shared" si="26"/>
        <v/>
      </c>
      <c r="CE84" s="130">
        <f t="shared" ref="CE84:CE92" si="75">+BU84+CA84</f>
        <v>0</v>
      </c>
      <c r="CF84" s="30">
        <f>IF(AND(CE4=0,CE84&gt;=0), "",CE84/CE4)</f>
        <v>0</v>
      </c>
      <c r="CG84" s="47">
        <f>IF(AND(CE124=0,CE84&gt;=0),"",CE84/CE124)</f>
        <v>0</v>
      </c>
      <c r="CH84" s="129">
        <f>+'N EERR PIEDEM'!M140+'N EERR PIEDEM'!M141+'N EERR PIEDEM'!M142+'N EERR PIEDEM'!M143+'N EERR PIEDEM'!M144</f>
        <v>0</v>
      </c>
      <c r="CI84" s="30" t="str">
        <f>IF(AND(CH4=0,CH84&gt;=0), "",CH84/CH4)</f>
        <v/>
      </c>
      <c r="CJ84" s="47" t="str">
        <f>IF(AND(CH124=0,CH84&gt;=0),"",CH84/CH124)</f>
        <v/>
      </c>
      <c r="CK84" s="30" t="str">
        <f t="shared" si="46"/>
        <v/>
      </c>
      <c r="CL84" s="130">
        <f t="shared" ref="CL84:CL92" si="76">+CE84+CH84</f>
        <v>0</v>
      </c>
      <c r="CM84" s="30">
        <f>IF(AND(CL4=0,CL84&gt;=0), "",CL84/CL4)</f>
        <v>0</v>
      </c>
      <c r="CN84" s="47">
        <f>IF(AND(CL124=0,CL84&gt;=0),"",CL84/CL124)</f>
        <v>0</v>
      </c>
      <c r="CO84" s="129">
        <f>+'N EERR PIEDEM'!N140+'N EERR PIEDEM'!N141+'N EERR PIEDEM'!N142+'N EERR PIEDEM'!N143+'N EERR PIEDEM'!N144</f>
        <v>0</v>
      </c>
      <c r="CP84" s="30" t="str">
        <f>IF(AND(CO4=0,CO84&gt;=0), "",CO84/CO4)</f>
        <v/>
      </c>
      <c r="CQ84" s="47" t="str">
        <f>IF(AND(CO124=0,CO84&gt;=0),"",CO84/CO124)</f>
        <v/>
      </c>
      <c r="CR84" s="30" t="str">
        <f t="shared" si="47"/>
        <v/>
      </c>
      <c r="CS84" s="130">
        <f t="shared" ref="CS84:CS92" si="77">+CL84+CO84</f>
        <v>0</v>
      </c>
      <c r="CT84" s="30">
        <f>IF(AND(CS4=0,CS84&gt;=0), "",CS84/CS4)</f>
        <v>0</v>
      </c>
      <c r="CU84" s="47">
        <f>IF(AND(CS124=0,CS84&gt;=0),"",CS84/CS124)</f>
        <v>0</v>
      </c>
      <c r="CV84" s="131">
        <f t="shared" ref="CV84:CV92" si="78">+AZ84*12</f>
        <v>0</v>
      </c>
      <c r="CW84" s="30" t="str">
        <f>IF(AND(CV4=0,CV84&gt;=0), "",CV84/CV4)</f>
        <v/>
      </c>
      <c r="CX84" s="47" t="str">
        <f t="shared" si="48"/>
        <v/>
      </c>
    </row>
    <row r="85" spans="1:102" hidden="1" outlineLevel="2" x14ac:dyDescent="0.3">
      <c r="A85" s="29" t="s">
        <v>77</v>
      </c>
      <c r="B85" s="129">
        <f>+'N EERR PIEDEM'!B145</f>
        <v>0</v>
      </c>
      <c r="C85" s="30" t="str">
        <f>IF(AND(B4=0,B85&gt;=0), "",B85/B4)</f>
        <v/>
      </c>
      <c r="D85" s="47" t="str">
        <f>IF(AND(B124=0,B85&gt;=0),"",B85/B124)</f>
        <v/>
      </c>
      <c r="E85" s="129">
        <f>+'N EERR PIEDEM'!C145</f>
        <v>0</v>
      </c>
      <c r="F85" s="30">
        <f>IF(AND(E4=0,E85&gt;=0), "",E85/E4)</f>
        <v>0</v>
      </c>
      <c r="G85" s="47">
        <f>IF(AND(E124=0,E85&gt;=0),"",E85/E124)</f>
        <v>0</v>
      </c>
      <c r="H85" s="129">
        <f>+'N EERR PIEDEM'!D145</f>
        <v>0</v>
      </c>
      <c r="I85" s="30">
        <f>IF(AND(H4=0,H85&gt;=0), "",H85/H4)</f>
        <v>0</v>
      </c>
      <c r="J85" s="47">
        <f>IF(AND(H124=0,H85&gt;=0),"",H85/H124)</f>
        <v>0</v>
      </c>
      <c r="K85" s="30" t="str">
        <f t="shared" si="64"/>
        <v/>
      </c>
      <c r="L85" s="130">
        <f t="shared" si="65"/>
        <v>0</v>
      </c>
      <c r="M85" s="30">
        <f>IF(AND(L4=0,L85&gt;=0), "",L85/L4)</f>
        <v>0</v>
      </c>
      <c r="N85" s="47">
        <f>IF(AND(L124=0,L85&gt;=0),"",L85/L124)</f>
        <v>0</v>
      </c>
      <c r="O85" s="129">
        <f>+'N EERR PIEDEM'!E145</f>
        <v>0</v>
      </c>
      <c r="P85" s="30">
        <f>IF(AND(O4=0,O85&gt;=0), "",O85/O4)</f>
        <v>0</v>
      </c>
      <c r="Q85" s="47">
        <f>IF(AND(O124=0,O85&gt;=0),"",O85/O124)</f>
        <v>0</v>
      </c>
      <c r="R85" s="30" t="str">
        <f t="shared" si="66"/>
        <v/>
      </c>
      <c r="S85" s="130">
        <f t="shared" si="67"/>
        <v>0</v>
      </c>
      <c r="T85" s="30">
        <f>IF(AND(S4=0,S85&gt;=0), "",S85/S4)</f>
        <v>0</v>
      </c>
      <c r="U85" s="47">
        <f>IF(AND(S124=0,S85&gt;=0),"",S85/S124)</f>
        <v>0</v>
      </c>
      <c r="V85" s="131"/>
      <c r="W85" s="30" t="str">
        <f>IF(AND(V4=0,V85&gt;=0), "",V85/V4)</f>
        <v/>
      </c>
      <c r="X85" s="47" t="str">
        <f t="shared" si="21"/>
        <v/>
      </c>
      <c r="Y85" s="129">
        <f>+'N EERR PIEDEM'!F145</f>
        <v>0</v>
      </c>
      <c r="Z85" s="30">
        <f>IF(AND(Y4=0,Y85&gt;=0), "",Y85/Y4)</f>
        <v>0</v>
      </c>
      <c r="AA85" s="47">
        <f>IF(AND(Y124=0,Y85&gt;=0),"",Y85/Y124)</f>
        <v>0</v>
      </c>
      <c r="AB85" s="30" t="str">
        <f t="shared" si="22"/>
        <v/>
      </c>
      <c r="AC85" s="130">
        <f t="shared" si="68"/>
        <v>0</v>
      </c>
      <c r="AD85" s="30">
        <f>IF(AND(AC4=0,AC85&gt;=0), "",AC85/AC4)</f>
        <v>0</v>
      </c>
      <c r="AE85" s="47">
        <f>IF(AND(AC124=0,AC85&gt;=0),"",AC85/AC124)</f>
        <v>0</v>
      </c>
      <c r="AF85" s="129">
        <f>+'N EERR PIEDEM'!G145</f>
        <v>0</v>
      </c>
      <c r="AG85" s="30">
        <f>IF(AND(AF4=0,AF85&gt;=0), "",AF85/AF4)</f>
        <v>0</v>
      </c>
      <c r="AH85" s="47">
        <f>IF(AND(AF124=0,AF85&gt;=0),"",AF85/AF124)</f>
        <v>0</v>
      </c>
      <c r="AI85" s="30" t="str">
        <f t="shared" si="41"/>
        <v/>
      </c>
      <c r="AJ85" s="130">
        <f t="shared" si="62"/>
        <v>0</v>
      </c>
      <c r="AK85" s="30">
        <f>IF(AND(AJ4=0,AJ85&gt;=0), "",AJ85/AJ4)</f>
        <v>0</v>
      </c>
      <c r="AL85" s="47">
        <f>IF(AND(AJ124=0,AJ85&gt;=0),"",AJ85/AJ124)</f>
        <v>0</v>
      </c>
      <c r="AM85" s="129">
        <f>+'N EERR PIEDEM'!H145</f>
        <v>0</v>
      </c>
      <c r="AN85" s="30">
        <f>IF(AND(AM4=0,AM85&gt;=0), "",AM85/AM4)</f>
        <v>0</v>
      </c>
      <c r="AO85" s="47">
        <f>IF(AND(AM124=0,AM85&gt;=0),"",AM85/AM124)</f>
        <v>0</v>
      </c>
      <c r="AP85" s="30" t="str">
        <f t="shared" si="42"/>
        <v/>
      </c>
      <c r="AQ85" s="130">
        <f t="shared" si="63"/>
        <v>0</v>
      </c>
      <c r="AR85" s="30">
        <f>IF(AND(AQ4=0,AQ85&gt;=0), "",AQ85/AQ4)</f>
        <v>0</v>
      </c>
      <c r="AS85" s="47">
        <f>IF(AND(AQ124=0,AQ85&gt;=0),"",AQ85/AQ124)</f>
        <v>0</v>
      </c>
      <c r="AT85" s="131">
        <f t="shared" si="69"/>
        <v>0</v>
      </c>
      <c r="AU85" s="30" t="str">
        <f>IF(AND(AT4=0,AT85&gt;=0), "",AT85/AT4)</f>
        <v/>
      </c>
      <c r="AV85" s="47" t="str">
        <f t="shared" si="23"/>
        <v/>
      </c>
      <c r="AW85" s="131">
        <f t="shared" si="40"/>
        <v>0</v>
      </c>
      <c r="AX85" s="30">
        <f>IF(AND(AW4=0,AW85&gt;=0), "",AW85/AW4)</f>
        <v>0</v>
      </c>
      <c r="AY85" s="47">
        <f>IF(AND(AW124=0,AW85&gt;=0),"",AW85/AW124)</f>
        <v>0</v>
      </c>
      <c r="AZ85" s="131">
        <f t="shared" si="70"/>
        <v>0</v>
      </c>
      <c r="BA85" s="30" t="str">
        <f>IF(AND(AZ4=0,AZ85&gt;=0), "",AZ85/AZ4)</f>
        <v/>
      </c>
      <c r="BB85" s="47" t="str">
        <f t="shared" si="24"/>
        <v/>
      </c>
      <c r="BC85" s="129">
        <f>+'N EERR PIEDEM'!I145</f>
        <v>0</v>
      </c>
      <c r="BD85" s="30" t="str">
        <f>IF(AND(BC4=0,BC85&gt;=0), "",BC85/BC4)</f>
        <v/>
      </c>
      <c r="BE85" s="47" t="str">
        <f>IF(AND(BC124=0,BC85&gt;=0),"",BC85/BC124)</f>
        <v/>
      </c>
      <c r="BF85" s="30" t="str">
        <f t="shared" si="25"/>
        <v/>
      </c>
      <c r="BG85" s="130">
        <f t="shared" si="71"/>
        <v>0</v>
      </c>
      <c r="BH85" s="30">
        <f>IF(AND(BG4=0,BG85&gt;=0), "",BG85/BG4)</f>
        <v>0</v>
      </c>
      <c r="BI85" s="47">
        <f>IF(AND(BG124=0,BG85&gt;=0),"",BG85/BG124)</f>
        <v>0</v>
      </c>
      <c r="BJ85" s="129">
        <f>+'N EERR PIEDEM'!J145</f>
        <v>0</v>
      </c>
      <c r="BK85" s="30" t="str">
        <f>IF(AND(BJ4=0,BJ85&gt;=0), "",BJ85/BJ4)</f>
        <v/>
      </c>
      <c r="BL85" s="47" t="str">
        <f>IF(AND(BJ124=0,BJ85&gt;=0),"",BJ85/BJ124)</f>
        <v/>
      </c>
      <c r="BM85" s="30" t="str">
        <f t="shared" si="43"/>
        <v/>
      </c>
      <c r="BN85" s="130">
        <f t="shared" si="72"/>
        <v>0</v>
      </c>
      <c r="BO85" s="30">
        <f>IF(AND(BN4=0,BN85&gt;=0), "",BN85/BN4)</f>
        <v>0</v>
      </c>
      <c r="BP85" s="47">
        <f>IF(AND(BN124=0,BN85&gt;=0),"",BN85/BN124)</f>
        <v>0</v>
      </c>
      <c r="BQ85" s="129">
        <f>+'N EERR PIEDEM'!K145</f>
        <v>0</v>
      </c>
      <c r="BR85" s="30" t="str">
        <f>IF(AND(BQ4=0,BQ85&gt;=0), "",BQ85/BQ4)</f>
        <v/>
      </c>
      <c r="BS85" s="47" t="str">
        <f>IF(AND(BQ124=0,BQ85&gt;=0),"",BQ85/BQ124)</f>
        <v/>
      </c>
      <c r="BT85" s="30" t="str">
        <f t="shared" si="44"/>
        <v/>
      </c>
      <c r="BU85" s="130">
        <f t="shared" si="73"/>
        <v>0</v>
      </c>
      <c r="BV85" s="30">
        <f>IF(AND(BU4=0,BU85&gt;=0), "",BU85/BU4)</f>
        <v>0</v>
      </c>
      <c r="BW85" s="47">
        <f>IF(AND(BU124=0,BU85&gt;=0),"",BU85/BU124)</f>
        <v>0</v>
      </c>
      <c r="BX85" s="131">
        <f t="shared" si="74"/>
        <v>0</v>
      </c>
      <c r="BY85" s="30" t="str">
        <f>IF(AND(BX4=0,BX85&gt;=0), "",BX85/BX4)</f>
        <v/>
      </c>
      <c r="BZ85" s="47" t="str">
        <f t="shared" si="45"/>
        <v/>
      </c>
      <c r="CA85" s="129">
        <f>+'N EERR PIEDEM'!L145</f>
        <v>0</v>
      </c>
      <c r="CB85" s="30" t="str">
        <f>IF(AND(CA4=0,CA85&gt;=0), "",CA85/CA4)</f>
        <v/>
      </c>
      <c r="CC85" s="47" t="str">
        <f>IF(AND(CA124=0,CA85&gt;=0),"",CA85/CA124)</f>
        <v/>
      </c>
      <c r="CD85" s="30" t="str">
        <f t="shared" si="26"/>
        <v/>
      </c>
      <c r="CE85" s="130">
        <f t="shared" si="75"/>
        <v>0</v>
      </c>
      <c r="CF85" s="30">
        <f>IF(AND(CE4=0,CE85&gt;=0), "",CE85/CE4)</f>
        <v>0</v>
      </c>
      <c r="CG85" s="47">
        <f>IF(AND(CE124=0,CE85&gt;=0),"",CE85/CE124)</f>
        <v>0</v>
      </c>
      <c r="CH85" s="129">
        <f>+'N EERR PIEDEM'!M145</f>
        <v>0</v>
      </c>
      <c r="CI85" s="30" t="str">
        <f>IF(AND(CH4=0,CH85&gt;=0), "",CH85/CH4)</f>
        <v/>
      </c>
      <c r="CJ85" s="47" t="str">
        <f>IF(AND(CH124=0,CH85&gt;=0),"",CH85/CH124)</f>
        <v/>
      </c>
      <c r="CK85" s="30" t="str">
        <f t="shared" si="46"/>
        <v/>
      </c>
      <c r="CL85" s="130">
        <f t="shared" si="76"/>
        <v>0</v>
      </c>
      <c r="CM85" s="30">
        <f>IF(AND(CL4=0,CL85&gt;=0), "",CL85/CL4)</f>
        <v>0</v>
      </c>
      <c r="CN85" s="47">
        <f>IF(AND(CL124=0,CL85&gt;=0),"",CL85/CL124)</f>
        <v>0</v>
      </c>
      <c r="CO85" s="129">
        <f>+'N EERR PIEDEM'!N145</f>
        <v>0</v>
      </c>
      <c r="CP85" s="30" t="str">
        <f>IF(AND(CO4=0,CO85&gt;=0), "",CO85/CO4)</f>
        <v/>
      </c>
      <c r="CQ85" s="47" t="str">
        <f>IF(AND(CO124=0,CO85&gt;=0),"",CO85/CO124)</f>
        <v/>
      </c>
      <c r="CR85" s="30" t="str">
        <f t="shared" si="47"/>
        <v/>
      </c>
      <c r="CS85" s="130">
        <f t="shared" si="77"/>
        <v>0</v>
      </c>
      <c r="CT85" s="30">
        <f>IF(AND(CS4=0,CS85&gt;=0), "",CS85/CS4)</f>
        <v>0</v>
      </c>
      <c r="CU85" s="47">
        <f>IF(AND(CS124=0,CS85&gt;=0),"",CS85/CS124)</f>
        <v>0</v>
      </c>
      <c r="CV85" s="131">
        <f t="shared" si="78"/>
        <v>0</v>
      </c>
      <c r="CW85" s="30" t="str">
        <f>IF(AND(CV4=0,CV85&gt;=0), "",CV85/CV4)</f>
        <v/>
      </c>
      <c r="CX85" s="47" t="str">
        <f t="shared" si="48"/>
        <v/>
      </c>
    </row>
    <row r="86" spans="1:102" hidden="1" outlineLevel="2" x14ac:dyDescent="0.3">
      <c r="A86" s="29" t="s">
        <v>1</v>
      </c>
      <c r="B86" s="129">
        <f>+'N EERR PIEDEM'!B146+'N EERR PIEDEM'!B147+'N EERR PIEDEM'!B148+'N EERR PIEDEM'!B149+'N EERR PIEDEM'!B150+'N EERR PIEDEM'!B151+'N EERR PIEDEM'!B152+'N EERR PIEDEM'!B153</f>
        <v>0</v>
      </c>
      <c r="C86" s="30" t="str">
        <f>IF(AND(B4=0,B86&gt;=0), "",B86/B4)</f>
        <v/>
      </c>
      <c r="D86" s="47" t="str">
        <f>IF(AND(B124=0,B86&gt;=0),"",B86/B124)</f>
        <v/>
      </c>
      <c r="E86" s="129">
        <f>+'N EERR PIEDEM'!C146+'N EERR PIEDEM'!C147+'N EERR PIEDEM'!C148+'N EERR PIEDEM'!C149+'N EERR PIEDEM'!C150+'N EERR PIEDEM'!C151+'N EERR PIEDEM'!C152+'N EERR PIEDEM'!C153</f>
        <v>0</v>
      </c>
      <c r="F86" s="30">
        <f>IF(AND(E4=0,E86&gt;=0), "",E86/E4)</f>
        <v>0</v>
      </c>
      <c r="G86" s="47">
        <f>IF(AND(E124=0,E86&gt;=0),"",E86/E124)</f>
        <v>0</v>
      </c>
      <c r="H86" s="129">
        <f>+'N EERR PIEDEM'!D146+'N EERR PIEDEM'!D147+'N EERR PIEDEM'!D148+'N EERR PIEDEM'!D149+'N EERR PIEDEM'!D150+'N EERR PIEDEM'!D151+'N EERR PIEDEM'!D152+'N EERR PIEDEM'!D153</f>
        <v>0</v>
      </c>
      <c r="I86" s="30">
        <f>IF(AND(H4=0,H86&gt;=0), "",H86/H4)</f>
        <v>0</v>
      </c>
      <c r="J86" s="47">
        <f>IF(AND(H124=0,H86&gt;=0),"",H86/H124)</f>
        <v>0</v>
      </c>
      <c r="K86" s="30" t="str">
        <f t="shared" si="64"/>
        <v/>
      </c>
      <c r="L86" s="130">
        <f t="shared" si="65"/>
        <v>0</v>
      </c>
      <c r="M86" s="30">
        <f>IF(AND(L4=0,L86&gt;=0), "",L86/L4)</f>
        <v>0</v>
      </c>
      <c r="N86" s="47">
        <f>IF(AND(L124=0,L86&gt;=0),"",L86/L124)</f>
        <v>0</v>
      </c>
      <c r="O86" s="129">
        <f>+'N EERR PIEDEM'!E146+'N EERR PIEDEM'!E147+'N EERR PIEDEM'!E148+'N EERR PIEDEM'!E149+'N EERR PIEDEM'!E150+'N EERR PIEDEM'!E151+'N EERR PIEDEM'!E152+'N EERR PIEDEM'!E153</f>
        <v>43.639380387888544</v>
      </c>
      <c r="P86" s="30">
        <f>IF(AND(O4=0,O86&gt;=0), "",O86/O4)</f>
        <v>5.7232890688934286E-3</v>
      </c>
      <c r="Q86" s="47">
        <f>IF(AND(O124=0,O86&gt;=0),"",O86/O124)</f>
        <v>1.6194258366461295E-2</v>
      </c>
      <c r="R86" s="30">
        <f t="shared" si="66"/>
        <v>1</v>
      </c>
      <c r="S86" s="130">
        <f t="shared" si="67"/>
        <v>43.639380387888544</v>
      </c>
      <c r="T86" s="30">
        <f>IF(AND(S4=0,S86&gt;=0), "",S86/S4)</f>
        <v>1.9974831572950277E-3</v>
      </c>
      <c r="U86" s="47">
        <f>IF(AND(S124=0,S86&gt;=0),"",S86/S124)</f>
        <v>6.1376930817925507E-3</v>
      </c>
      <c r="V86" s="131"/>
      <c r="W86" s="30" t="str">
        <f>IF(AND(V4=0,V86&gt;=0), "",V86/V4)</f>
        <v/>
      </c>
      <c r="X86" s="47">
        <f t="shared" si="21"/>
        <v>1</v>
      </c>
      <c r="Y86" s="129">
        <f>+'N EERR PIEDEM'!F146+'N EERR PIEDEM'!F147+'N EERR PIEDEM'!F148+'N EERR PIEDEM'!F149+'N EERR PIEDEM'!F150+'N EERR PIEDEM'!F151+'N EERR PIEDEM'!F152+'N EERR PIEDEM'!F153</f>
        <v>0</v>
      </c>
      <c r="Z86" s="30">
        <f>IF(AND(Y4=0,Y86&gt;=0), "",Y86/Y4)</f>
        <v>0</v>
      </c>
      <c r="AA86" s="47">
        <f>IF(AND(Y124=0,Y86&gt;=0),"",Y86/Y124)</f>
        <v>0</v>
      </c>
      <c r="AB86" s="30">
        <f t="shared" si="22"/>
        <v>-1</v>
      </c>
      <c r="AC86" s="130">
        <f t="shared" si="68"/>
        <v>43.639380387888544</v>
      </c>
      <c r="AD86" s="30">
        <f>IF(AND(AC4=0,AC86&gt;=0), "",AC86/AC4)</f>
        <v>1.4889698056558289E-3</v>
      </c>
      <c r="AE86" s="47">
        <f>IF(AND(AC124=0,AC86&gt;=0),"",AC86/AC124)</f>
        <v>4.4370870700192857E-3</v>
      </c>
      <c r="AF86" s="129">
        <f>+'N EERR PIEDEM'!G146+'N EERR PIEDEM'!G147+'N EERR PIEDEM'!G148+'N EERR PIEDEM'!G149+'N EERR PIEDEM'!G150+'N EERR PIEDEM'!G151+'N EERR PIEDEM'!G152+'N EERR PIEDEM'!G153</f>
        <v>0</v>
      </c>
      <c r="AG86" s="30">
        <f>IF(AND(AF4=0,AF86&gt;=0), "",AF86/AF4)</f>
        <v>0</v>
      </c>
      <c r="AH86" s="47">
        <f>IF(AND(AF124=0,AF86&gt;=0),"",AF86/AF124)</f>
        <v>0</v>
      </c>
      <c r="AI86" s="30" t="str">
        <f t="shared" si="41"/>
        <v/>
      </c>
      <c r="AJ86" s="130">
        <f t="shared" si="62"/>
        <v>43.639380387888544</v>
      </c>
      <c r="AK86" s="30">
        <f>IF(AND(AJ4=0,AJ86&gt;=0), "",AJ86/AJ4)</f>
        <v>1.1404686977039659E-3</v>
      </c>
      <c r="AL86" s="47">
        <f>IF(AND(AJ124=0,AJ86&gt;=0),"",AJ86/AJ124)</f>
        <v>3.5052710636040759E-3</v>
      </c>
      <c r="AM86" s="129">
        <f>+'N EERR PIEDEM'!H146+'N EERR PIEDEM'!H147+'N EERR PIEDEM'!H148+'N EERR PIEDEM'!H149+'N EERR PIEDEM'!H150+'N EERR PIEDEM'!H151+'N EERR PIEDEM'!H152+'N EERR PIEDEM'!H153</f>
        <v>0</v>
      </c>
      <c r="AN86" s="30">
        <f>IF(AND(AM4=0,AM86&gt;=0), "",AM86/AM4)</f>
        <v>0</v>
      </c>
      <c r="AO86" s="47">
        <f>IF(AND(AM124=0,AM86&gt;=0),"",AM86/AM124)</f>
        <v>0</v>
      </c>
      <c r="AP86" s="30" t="str">
        <f t="shared" si="42"/>
        <v/>
      </c>
      <c r="AQ86" s="130">
        <f t="shared" si="63"/>
        <v>43.639380387888544</v>
      </c>
      <c r="AR86" s="30">
        <f>IF(AND(AQ4=0,AQ86&gt;=0), "",AQ86/AQ4)</f>
        <v>8.9492085842559634E-4</v>
      </c>
      <c r="AS86" s="47">
        <f>IF(AND(AQ124=0,AQ86&gt;=0),"",AQ86/AQ124)</f>
        <v>2.8344344929505257E-3</v>
      </c>
      <c r="AT86" s="131">
        <f t="shared" si="69"/>
        <v>0</v>
      </c>
      <c r="AU86" s="30" t="str">
        <f>IF(AND(AT4=0,AT86&gt;=0), "",AT86/AT4)</f>
        <v/>
      </c>
      <c r="AV86" s="47">
        <f t="shared" si="23"/>
        <v>1</v>
      </c>
      <c r="AW86" s="131">
        <f t="shared" si="40"/>
        <v>7.2732300646480903</v>
      </c>
      <c r="AX86" s="30">
        <f>IF(AND(AW4=0,AW86&gt;=0), "",AW86/AW4)</f>
        <v>8.9492085842559623E-4</v>
      </c>
      <c r="AY86" s="47">
        <f>IF(AND(AW124=0,AW86&gt;=0),"",AW86/AW124)</f>
        <v>2.8344344929505261E-3</v>
      </c>
      <c r="AZ86" s="131">
        <f t="shared" si="70"/>
        <v>0</v>
      </c>
      <c r="BA86" s="30" t="str">
        <f>IF(AND(AZ4=0,AZ86&gt;=0), "",AZ86/AZ4)</f>
        <v/>
      </c>
      <c r="BB86" s="47">
        <f t="shared" si="24"/>
        <v>1</v>
      </c>
      <c r="BC86" s="129">
        <f>+'N EERR PIEDEM'!I146+'N EERR PIEDEM'!I147+'N EERR PIEDEM'!I148+'N EERR PIEDEM'!I149+'N EERR PIEDEM'!I150+'N EERR PIEDEM'!I151+'N EERR PIEDEM'!I152+'N EERR PIEDEM'!I153</f>
        <v>0</v>
      </c>
      <c r="BD86" s="30" t="str">
        <f>IF(AND(BC4=0,BC86&gt;=0), "",BC86/BC4)</f>
        <v/>
      </c>
      <c r="BE86" s="47" t="str">
        <f>IF(AND(BC124=0,BC86&gt;=0),"",BC86/BC124)</f>
        <v/>
      </c>
      <c r="BF86" s="30" t="str">
        <f t="shared" si="25"/>
        <v/>
      </c>
      <c r="BG86" s="130">
        <f t="shared" si="71"/>
        <v>43.639380387888544</v>
      </c>
      <c r="BH86" s="30">
        <f>IF(AND(BG4=0,BG86&gt;=0), "",BG86/BG4)</f>
        <v>8.9492085842559634E-4</v>
      </c>
      <c r="BI86" s="47">
        <f>IF(AND(BG124=0,BG86&gt;=0),"",BG86/BG124)</f>
        <v>2.8344344929505257E-3</v>
      </c>
      <c r="BJ86" s="129">
        <f>+'N EERR PIEDEM'!J146+'N EERR PIEDEM'!J147+'N EERR PIEDEM'!J148+'N EERR PIEDEM'!J149+'N EERR PIEDEM'!J150+'N EERR PIEDEM'!J151+'N EERR PIEDEM'!J152+'N EERR PIEDEM'!J153</f>
        <v>0</v>
      </c>
      <c r="BK86" s="30" t="str">
        <f>IF(AND(BJ4=0,BJ86&gt;=0), "",BJ86/BJ4)</f>
        <v/>
      </c>
      <c r="BL86" s="47" t="str">
        <f>IF(AND(BJ124=0,BJ86&gt;=0),"",BJ86/BJ124)</f>
        <v/>
      </c>
      <c r="BM86" s="30" t="str">
        <f t="shared" si="43"/>
        <v/>
      </c>
      <c r="BN86" s="130">
        <f t="shared" si="72"/>
        <v>43.639380387888544</v>
      </c>
      <c r="BO86" s="30">
        <f>IF(AND(BN4=0,BN86&gt;=0), "",BN86/BN4)</f>
        <v>8.9492085842559634E-4</v>
      </c>
      <c r="BP86" s="47">
        <f>IF(AND(BN124=0,BN86&gt;=0),"",BN86/BN124)</f>
        <v>2.8344344929505257E-3</v>
      </c>
      <c r="BQ86" s="129">
        <f>+'N EERR PIEDEM'!K146+'N EERR PIEDEM'!K147+'N EERR PIEDEM'!K148+'N EERR PIEDEM'!K149+'N EERR PIEDEM'!K150+'N EERR PIEDEM'!K151+'N EERR PIEDEM'!K152+'N EERR PIEDEM'!K153</f>
        <v>0</v>
      </c>
      <c r="BR86" s="30" t="str">
        <f>IF(AND(BQ4=0,BQ86&gt;=0), "",BQ86/BQ4)</f>
        <v/>
      </c>
      <c r="BS86" s="47" t="str">
        <f>IF(AND(BQ124=0,BQ86&gt;=0),"",BQ86/BQ124)</f>
        <v/>
      </c>
      <c r="BT86" s="30" t="str">
        <f t="shared" si="44"/>
        <v/>
      </c>
      <c r="BU86" s="130">
        <f t="shared" si="73"/>
        <v>43.639380387888544</v>
      </c>
      <c r="BV86" s="30">
        <f>IF(AND(BU4=0,BU86&gt;=0), "",BU86/BU4)</f>
        <v>8.9492085842559634E-4</v>
      </c>
      <c r="BW86" s="47">
        <f>IF(AND(BU124=0,BU86&gt;=0),"",BU86/BU124)</f>
        <v>2.8344344929505257E-3</v>
      </c>
      <c r="BX86" s="131">
        <f t="shared" si="74"/>
        <v>0</v>
      </c>
      <c r="BY86" s="30" t="str">
        <f>IF(AND(BX4=0,BX86&gt;=0), "",BX86/BX4)</f>
        <v/>
      </c>
      <c r="BZ86" s="47">
        <f t="shared" si="45"/>
        <v>1</v>
      </c>
      <c r="CA86" s="129">
        <f>+'N EERR PIEDEM'!L146+'N EERR PIEDEM'!L147+'N EERR PIEDEM'!L148+'N EERR PIEDEM'!L149+'N EERR PIEDEM'!L150+'N EERR PIEDEM'!L151+'N EERR PIEDEM'!L152+'N EERR PIEDEM'!L153</f>
        <v>0</v>
      </c>
      <c r="CB86" s="30" t="str">
        <f>IF(AND(CA4=0,CA86&gt;=0), "",CA86/CA4)</f>
        <v/>
      </c>
      <c r="CC86" s="47" t="str">
        <f>IF(AND(CA124=0,CA86&gt;=0),"",CA86/CA124)</f>
        <v/>
      </c>
      <c r="CD86" s="30" t="str">
        <f t="shared" si="26"/>
        <v/>
      </c>
      <c r="CE86" s="130">
        <f t="shared" si="75"/>
        <v>43.639380387888544</v>
      </c>
      <c r="CF86" s="30">
        <f>IF(AND(CE4=0,CE86&gt;=0), "",CE86/CE4)</f>
        <v>8.9492085842559634E-4</v>
      </c>
      <c r="CG86" s="47">
        <f>IF(AND(CE124=0,CE86&gt;=0),"",CE86/CE124)</f>
        <v>2.8344344929505257E-3</v>
      </c>
      <c r="CH86" s="129">
        <f>+'N EERR PIEDEM'!M146+'N EERR PIEDEM'!M147+'N EERR PIEDEM'!M148+'N EERR PIEDEM'!M149+'N EERR PIEDEM'!M150+'N EERR PIEDEM'!M151+'N EERR PIEDEM'!M152+'N EERR PIEDEM'!M153</f>
        <v>0</v>
      </c>
      <c r="CI86" s="30" t="str">
        <f>IF(AND(CH4=0,CH86&gt;=0), "",CH86/CH4)</f>
        <v/>
      </c>
      <c r="CJ86" s="47" t="str">
        <f>IF(AND(CH124=0,CH86&gt;=0),"",CH86/CH124)</f>
        <v/>
      </c>
      <c r="CK86" s="30" t="str">
        <f t="shared" si="46"/>
        <v/>
      </c>
      <c r="CL86" s="130">
        <f t="shared" si="76"/>
        <v>43.639380387888544</v>
      </c>
      <c r="CM86" s="30">
        <f>IF(AND(CL4=0,CL86&gt;=0), "",CL86/CL4)</f>
        <v>8.9492085842559634E-4</v>
      </c>
      <c r="CN86" s="47">
        <f>IF(AND(CL124=0,CL86&gt;=0),"",CL86/CL124)</f>
        <v>2.8344344929505257E-3</v>
      </c>
      <c r="CO86" s="129">
        <f>+'N EERR PIEDEM'!N146+'N EERR PIEDEM'!N147+'N EERR PIEDEM'!N148+'N EERR PIEDEM'!N149+'N EERR PIEDEM'!N150+'N EERR PIEDEM'!N151+'N EERR PIEDEM'!N152+'N EERR PIEDEM'!N153</f>
        <v>0</v>
      </c>
      <c r="CP86" s="30" t="str">
        <f>IF(AND(CO4=0,CO86&gt;=0), "",CO86/CO4)</f>
        <v/>
      </c>
      <c r="CQ86" s="47" t="str">
        <f>IF(AND(CO124=0,CO86&gt;=0),"",CO86/CO124)</f>
        <v/>
      </c>
      <c r="CR86" s="30" t="str">
        <f t="shared" si="47"/>
        <v/>
      </c>
      <c r="CS86" s="130">
        <f t="shared" si="77"/>
        <v>43.639380387888544</v>
      </c>
      <c r="CT86" s="30">
        <f>IF(AND(CS4=0,CS86&gt;=0), "",CS86/CS4)</f>
        <v>8.9492085842559634E-4</v>
      </c>
      <c r="CU86" s="47">
        <f>IF(AND(CS124=0,CS86&gt;=0),"",CS86/CS124)</f>
        <v>2.8344344929505257E-3</v>
      </c>
      <c r="CV86" s="131">
        <f t="shared" si="78"/>
        <v>0</v>
      </c>
      <c r="CW86" s="30" t="str">
        <f>IF(AND(CV4=0,CV86&gt;=0), "",CV86/CV4)</f>
        <v/>
      </c>
      <c r="CX86" s="47">
        <f t="shared" si="48"/>
        <v>1</v>
      </c>
    </row>
    <row r="87" spans="1:102" hidden="1" outlineLevel="2" x14ac:dyDescent="0.3">
      <c r="A87" s="29" t="s">
        <v>78</v>
      </c>
      <c r="B87" s="129">
        <f>+'N EERR PIEDEM'!B157+'N EERR PIEDEM'!B158</f>
        <v>0</v>
      </c>
      <c r="C87" s="30" t="str">
        <f>IF(AND(B4=0,B87&gt;=0), "",B87/B4)</f>
        <v/>
      </c>
      <c r="D87" s="47" t="str">
        <f>IF(AND(B124=0,B87&gt;=0),"",B87/B124)</f>
        <v/>
      </c>
      <c r="E87" s="129">
        <f>+'N EERR PIEDEM'!C157+'N EERR PIEDEM'!C158</f>
        <v>0</v>
      </c>
      <c r="F87" s="30">
        <f>IF(AND(E4=0,E87&gt;=0), "",E87/E4)</f>
        <v>0</v>
      </c>
      <c r="G87" s="47">
        <f>IF(AND(E124=0,E87&gt;=0),"",E87/E124)</f>
        <v>0</v>
      </c>
      <c r="H87" s="129">
        <f>+'N EERR PIEDEM'!D157+'N EERR PIEDEM'!D158</f>
        <v>0</v>
      </c>
      <c r="I87" s="30">
        <f>IF(AND(H4=0,H87&gt;=0), "",H87/H4)</f>
        <v>0</v>
      </c>
      <c r="J87" s="47">
        <f>IF(AND(H124=0,H87&gt;=0),"",H87/H124)</f>
        <v>0</v>
      </c>
      <c r="K87" s="30" t="str">
        <f t="shared" si="64"/>
        <v/>
      </c>
      <c r="L87" s="130">
        <f t="shared" si="65"/>
        <v>0</v>
      </c>
      <c r="M87" s="30">
        <f>IF(AND(L4=0,L87&gt;=0), "",L87/L4)</f>
        <v>0</v>
      </c>
      <c r="N87" s="47">
        <f>IF(AND(L124=0,L87&gt;=0),"",L87/L124)</f>
        <v>0</v>
      </c>
      <c r="O87" s="129">
        <f>+'N EERR PIEDEM'!E157+'N EERR PIEDEM'!E158</f>
        <v>0</v>
      </c>
      <c r="P87" s="30">
        <f>IF(AND(O4=0,O87&gt;=0), "",O87/O4)</f>
        <v>0</v>
      </c>
      <c r="Q87" s="47">
        <f>IF(AND(O124=0,O87&gt;=0),"",O87/O124)</f>
        <v>0</v>
      </c>
      <c r="R87" s="30" t="str">
        <f t="shared" si="66"/>
        <v/>
      </c>
      <c r="S87" s="130">
        <f t="shared" si="67"/>
        <v>0</v>
      </c>
      <c r="T87" s="30">
        <f>IF(AND(S4=0,S87&gt;=0), "",S87/S4)</f>
        <v>0</v>
      </c>
      <c r="U87" s="47">
        <f>IF(AND(S124=0,S87&gt;=0),"",S87/S124)</f>
        <v>0</v>
      </c>
      <c r="V87" s="131"/>
      <c r="W87" s="30" t="str">
        <f>IF(AND(V4=0,V87&gt;=0), "",V87/V4)</f>
        <v/>
      </c>
      <c r="X87" s="47" t="str">
        <f t="shared" si="21"/>
        <v/>
      </c>
      <c r="Y87" s="129">
        <f>+'N EERR PIEDEM'!F157+'N EERR PIEDEM'!F158</f>
        <v>0</v>
      </c>
      <c r="Z87" s="30">
        <f>IF(AND(Y4=0,Y87&gt;=0), "",Y87/Y4)</f>
        <v>0</v>
      </c>
      <c r="AA87" s="47">
        <f>IF(AND(Y124=0,Y87&gt;=0),"",Y87/Y124)</f>
        <v>0</v>
      </c>
      <c r="AB87" s="30" t="str">
        <f t="shared" si="22"/>
        <v/>
      </c>
      <c r="AC87" s="130">
        <f t="shared" si="68"/>
        <v>0</v>
      </c>
      <c r="AD87" s="30">
        <f>IF(AND(AC4=0,AC87&gt;=0), "",AC87/AC4)</f>
        <v>0</v>
      </c>
      <c r="AE87" s="47">
        <f>IF(AND(AC124=0,AC87&gt;=0),"",AC87/AC124)</f>
        <v>0</v>
      </c>
      <c r="AF87" s="129">
        <f>+'N EERR PIEDEM'!G157+'N EERR PIEDEM'!G158</f>
        <v>0</v>
      </c>
      <c r="AG87" s="30">
        <f>IF(AND(AF4=0,AF87&gt;=0), "",AF87/AF4)</f>
        <v>0</v>
      </c>
      <c r="AH87" s="47">
        <f>IF(AND(AF124=0,AF87&gt;=0),"",AF87/AF124)</f>
        <v>0</v>
      </c>
      <c r="AI87" s="30" t="str">
        <f t="shared" si="41"/>
        <v/>
      </c>
      <c r="AJ87" s="130">
        <f t="shared" si="62"/>
        <v>0</v>
      </c>
      <c r="AK87" s="30">
        <f>IF(AND(AJ4=0,AJ87&gt;=0), "",AJ87/AJ4)</f>
        <v>0</v>
      </c>
      <c r="AL87" s="47">
        <f>IF(AND(AJ124=0,AJ87&gt;=0),"",AJ87/AJ124)</f>
        <v>0</v>
      </c>
      <c r="AM87" s="129">
        <f>+'N EERR PIEDEM'!H157+'N EERR PIEDEM'!H158</f>
        <v>0</v>
      </c>
      <c r="AN87" s="30">
        <f>IF(AND(AM4=0,AM87&gt;=0), "",AM87/AM4)</f>
        <v>0</v>
      </c>
      <c r="AO87" s="47">
        <f>IF(AND(AM124=0,AM87&gt;=0),"",AM87/AM124)</f>
        <v>0</v>
      </c>
      <c r="AP87" s="30" t="str">
        <f t="shared" si="42"/>
        <v/>
      </c>
      <c r="AQ87" s="130">
        <f t="shared" si="63"/>
        <v>0</v>
      </c>
      <c r="AR87" s="30">
        <f>IF(AND(AQ4=0,AQ87&gt;=0), "",AQ87/AQ4)</f>
        <v>0</v>
      </c>
      <c r="AS87" s="47">
        <f>IF(AND(AQ124=0,AQ87&gt;=0),"",AQ87/AQ124)</f>
        <v>0</v>
      </c>
      <c r="AT87" s="131">
        <f t="shared" si="69"/>
        <v>0</v>
      </c>
      <c r="AU87" s="30" t="str">
        <f>IF(AND(AT4=0,AT87&gt;=0), "",AT87/AT4)</f>
        <v/>
      </c>
      <c r="AV87" s="47" t="str">
        <f t="shared" si="23"/>
        <v/>
      </c>
      <c r="AW87" s="131">
        <f t="shared" si="40"/>
        <v>0</v>
      </c>
      <c r="AX87" s="30">
        <f>IF(AND(AW4=0,AW87&gt;=0), "",AW87/AW4)</f>
        <v>0</v>
      </c>
      <c r="AY87" s="47">
        <f>IF(AND(AW124=0,AW87&gt;=0),"",AW87/AW124)</f>
        <v>0</v>
      </c>
      <c r="AZ87" s="131">
        <f t="shared" si="70"/>
        <v>0</v>
      </c>
      <c r="BA87" s="30" t="str">
        <f>IF(AND(AZ4=0,AZ87&gt;=0), "",AZ87/AZ4)</f>
        <v/>
      </c>
      <c r="BB87" s="47" t="str">
        <f t="shared" si="24"/>
        <v/>
      </c>
      <c r="BC87" s="129">
        <f>+'N EERR PIEDEM'!I157+'N EERR PIEDEM'!I158</f>
        <v>0</v>
      </c>
      <c r="BD87" s="30" t="str">
        <f>IF(AND(BC4=0,BC87&gt;=0), "",BC87/BC4)</f>
        <v/>
      </c>
      <c r="BE87" s="47" t="str">
        <f>IF(AND(BC124=0,BC87&gt;=0),"",BC87/BC124)</f>
        <v/>
      </c>
      <c r="BF87" s="30" t="str">
        <f t="shared" si="25"/>
        <v/>
      </c>
      <c r="BG87" s="130">
        <f t="shared" si="71"/>
        <v>0</v>
      </c>
      <c r="BH87" s="30">
        <f>IF(AND(BG4=0,BG87&gt;=0), "",BG87/BG4)</f>
        <v>0</v>
      </c>
      <c r="BI87" s="47">
        <f>IF(AND(BG124=0,BG87&gt;=0),"",BG87/BG124)</f>
        <v>0</v>
      </c>
      <c r="BJ87" s="129">
        <f>+'N EERR PIEDEM'!J157+'N EERR PIEDEM'!J158</f>
        <v>0</v>
      </c>
      <c r="BK87" s="30" t="str">
        <f>IF(AND(BJ4=0,BJ87&gt;=0), "",BJ87/BJ4)</f>
        <v/>
      </c>
      <c r="BL87" s="47" t="str">
        <f>IF(AND(BJ124=0,BJ87&gt;=0),"",BJ87/BJ124)</f>
        <v/>
      </c>
      <c r="BM87" s="30" t="str">
        <f t="shared" si="43"/>
        <v/>
      </c>
      <c r="BN87" s="130">
        <f t="shared" si="72"/>
        <v>0</v>
      </c>
      <c r="BO87" s="30">
        <f>IF(AND(BN4=0,BN87&gt;=0), "",BN87/BN4)</f>
        <v>0</v>
      </c>
      <c r="BP87" s="47">
        <f>IF(AND(BN124=0,BN87&gt;=0),"",BN87/BN124)</f>
        <v>0</v>
      </c>
      <c r="BQ87" s="129">
        <f>+'N EERR PIEDEM'!K157+'N EERR PIEDEM'!K158</f>
        <v>0</v>
      </c>
      <c r="BR87" s="30" t="str">
        <f>IF(AND(BQ4=0,BQ87&gt;=0), "",BQ87/BQ4)</f>
        <v/>
      </c>
      <c r="BS87" s="47" t="str">
        <f>IF(AND(BQ124=0,BQ87&gt;=0),"",BQ87/BQ124)</f>
        <v/>
      </c>
      <c r="BT87" s="30" t="str">
        <f t="shared" si="44"/>
        <v/>
      </c>
      <c r="BU87" s="130">
        <f t="shared" si="73"/>
        <v>0</v>
      </c>
      <c r="BV87" s="30">
        <f>IF(AND(BU4=0,BU87&gt;=0), "",BU87/BU4)</f>
        <v>0</v>
      </c>
      <c r="BW87" s="47">
        <f>IF(AND(BU124=0,BU87&gt;=0),"",BU87/BU124)</f>
        <v>0</v>
      </c>
      <c r="BX87" s="131">
        <f t="shared" si="74"/>
        <v>0</v>
      </c>
      <c r="BY87" s="30" t="str">
        <f>IF(AND(BX4=0,BX87&gt;=0), "",BX87/BX4)</f>
        <v/>
      </c>
      <c r="BZ87" s="47" t="str">
        <f t="shared" si="45"/>
        <v/>
      </c>
      <c r="CA87" s="129">
        <f>+'N EERR PIEDEM'!L157+'N EERR PIEDEM'!L158</f>
        <v>0</v>
      </c>
      <c r="CB87" s="30" t="str">
        <f>IF(AND(CA4=0,CA87&gt;=0), "",CA87/CA4)</f>
        <v/>
      </c>
      <c r="CC87" s="47" t="str">
        <f>IF(AND(CA124=0,CA87&gt;=0),"",CA87/CA124)</f>
        <v/>
      </c>
      <c r="CD87" s="30" t="str">
        <f t="shared" si="26"/>
        <v/>
      </c>
      <c r="CE87" s="130">
        <f t="shared" si="75"/>
        <v>0</v>
      </c>
      <c r="CF87" s="30">
        <f>IF(AND(CE4=0,CE87&gt;=0), "",CE87/CE4)</f>
        <v>0</v>
      </c>
      <c r="CG87" s="47">
        <f>IF(AND(CE124=0,CE87&gt;=0),"",CE87/CE124)</f>
        <v>0</v>
      </c>
      <c r="CH87" s="129">
        <f>+'N EERR PIEDEM'!M157+'N EERR PIEDEM'!M158</f>
        <v>0</v>
      </c>
      <c r="CI87" s="30" t="str">
        <f>IF(AND(CH4=0,CH87&gt;=0), "",CH87/CH4)</f>
        <v/>
      </c>
      <c r="CJ87" s="47" t="str">
        <f>IF(AND(CH124=0,CH87&gt;=0),"",CH87/CH124)</f>
        <v/>
      </c>
      <c r="CK87" s="30" t="str">
        <f t="shared" si="46"/>
        <v/>
      </c>
      <c r="CL87" s="130">
        <f t="shared" si="76"/>
        <v>0</v>
      </c>
      <c r="CM87" s="30">
        <f>IF(AND(CL4=0,CL87&gt;=0), "",CL87/CL4)</f>
        <v>0</v>
      </c>
      <c r="CN87" s="47">
        <f>IF(AND(CL124=0,CL87&gt;=0),"",CL87/CL124)</f>
        <v>0</v>
      </c>
      <c r="CO87" s="129">
        <f>+'N EERR PIEDEM'!N157+'N EERR PIEDEM'!N158</f>
        <v>0</v>
      </c>
      <c r="CP87" s="30" t="str">
        <f>IF(AND(CO4=0,CO87&gt;=0), "",CO87/CO4)</f>
        <v/>
      </c>
      <c r="CQ87" s="47" t="str">
        <f>IF(AND(CO124=0,CO87&gt;=0),"",CO87/CO124)</f>
        <v/>
      </c>
      <c r="CR87" s="30" t="str">
        <f t="shared" si="47"/>
        <v/>
      </c>
      <c r="CS87" s="130">
        <f t="shared" si="77"/>
        <v>0</v>
      </c>
      <c r="CT87" s="30">
        <f>IF(AND(CS4=0,CS87&gt;=0), "",CS87/CS4)</f>
        <v>0</v>
      </c>
      <c r="CU87" s="47">
        <f>IF(AND(CS124=0,CS87&gt;=0),"",CS87/CS124)</f>
        <v>0</v>
      </c>
      <c r="CV87" s="131">
        <f t="shared" si="78"/>
        <v>0</v>
      </c>
      <c r="CW87" s="30" t="str">
        <f>IF(AND(CV4=0,CV87&gt;=0), "",CV87/CV4)</f>
        <v/>
      </c>
      <c r="CX87" s="47" t="str">
        <f t="shared" si="48"/>
        <v/>
      </c>
    </row>
    <row r="88" spans="1:102" hidden="1" outlineLevel="2" x14ac:dyDescent="0.3">
      <c r="A88" s="29" t="s">
        <v>80</v>
      </c>
      <c r="B88" s="129">
        <f>+'N EERR PIEDEM'!B159</f>
        <v>0</v>
      </c>
      <c r="C88" s="30" t="str">
        <f>IF(AND(B4=0,B88&gt;=0), "",B88/B4)</f>
        <v/>
      </c>
      <c r="D88" s="47" t="str">
        <f>IF(AND(B124=0,B88&gt;=0),"",B88/B124)</f>
        <v/>
      </c>
      <c r="E88" s="129">
        <f>+'N EERR PIEDEM'!C159</f>
        <v>0</v>
      </c>
      <c r="F88" s="30">
        <f>IF(AND(E4=0,E88&gt;=0), "",E88/E4)</f>
        <v>0</v>
      </c>
      <c r="G88" s="47">
        <f>IF(AND(E124=0,E88&gt;=0),"",E88/E124)</f>
        <v>0</v>
      </c>
      <c r="H88" s="129">
        <f>+'N EERR PIEDEM'!D159</f>
        <v>0</v>
      </c>
      <c r="I88" s="30">
        <f>IF(AND(H4=0,H88&gt;=0), "",H88/H4)</f>
        <v>0</v>
      </c>
      <c r="J88" s="47">
        <f>IF(AND(H124=0,H88&gt;=0),"",H88/H124)</f>
        <v>0</v>
      </c>
      <c r="K88" s="30" t="str">
        <f t="shared" si="64"/>
        <v/>
      </c>
      <c r="L88" s="130">
        <f t="shared" si="65"/>
        <v>0</v>
      </c>
      <c r="M88" s="30">
        <f>IF(AND(L4=0,L88&gt;=0), "",L88/L4)</f>
        <v>0</v>
      </c>
      <c r="N88" s="47">
        <f>IF(AND(L124=0,L88&gt;=0),"",L88/L124)</f>
        <v>0</v>
      </c>
      <c r="O88" s="129">
        <f>+'N EERR PIEDEM'!E159</f>
        <v>0</v>
      </c>
      <c r="P88" s="30">
        <f>IF(AND(O4=0,O88&gt;=0), "",O88/O4)</f>
        <v>0</v>
      </c>
      <c r="Q88" s="47">
        <f>IF(AND(O124=0,O88&gt;=0),"",O88/O124)</f>
        <v>0</v>
      </c>
      <c r="R88" s="30" t="str">
        <f t="shared" si="66"/>
        <v/>
      </c>
      <c r="S88" s="130">
        <f t="shared" si="67"/>
        <v>0</v>
      </c>
      <c r="T88" s="30">
        <f>IF(AND(S4=0,S88&gt;=0), "",S88/S4)</f>
        <v>0</v>
      </c>
      <c r="U88" s="47">
        <f>IF(AND(S124=0,S88&gt;=0),"",S88/S124)</f>
        <v>0</v>
      </c>
      <c r="V88" s="131"/>
      <c r="W88" s="30" t="str">
        <f>IF(AND(V4=0,V88&gt;=0), "",V88/V4)</f>
        <v/>
      </c>
      <c r="X88" s="47" t="str">
        <f t="shared" si="21"/>
        <v/>
      </c>
      <c r="Y88" s="129">
        <f>+'N EERR PIEDEM'!F159</f>
        <v>0</v>
      </c>
      <c r="Z88" s="30">
        <f>IF(AND(Y4=0,Y88&gt;=0), "",Y88/Y4)</f>
        <v>0</v>
      </c>
      <c r="AA88" s="47">
        <f>IF(AND(Y124=0,Y88&gt;=0),"",Y88/Y124)</f>
        <v>0</v>
      </c>
      <c r="AB88" s="30" t="str">
        <f t="shared" si="22"/>
        <v/>
      </c>
      <c r="AC88" s="130">
        <f t="shared" si="68"/>
        <v>0</v>
      </c>
      <c r="AD88" s="30">
        <f>IF(AND(AC4=0,AC88&gt;=0), "",AC88/AC4)</f>
        <v>0</v>
      </c>
      <c r="AE88" s="47">
        <f>IF(AND(AC124=0,AC88&gt;=0),"",AC88/AC124)</f>
        <v>0</v>
      </c>
      <c r="AF88" s="129">
        <f>+'N EERR PIEDEM'!G159</f>
        <v>0</v>
      </c>
      <c r="AG88" s="30">
        <f>IF(AND(AF4=0,AF88&gt;=0), "",AF88/AF4)</f>
        <v>0</v>
      </c>
      <c r="AH88" s="47">
        <f>IF(AND(AF124=0,AF88&gt;=0),"",AF88/AF124)</f>
        <v>0</v>
      </c>
      <c r="AI88" s="30" t="str">
        <f t="shared" si="41"/>
        <v/>
      </c>
      <c r="AJ88" s="130">
        <f t="shared" si="62"/>
        <v>0</v>
      </c>
      <c r="AK88" s="30">
        <f>IF(AND(AJ4=0,AJ88&gt;=0), "",AJ88/AJ4)</f>
        <v>0</v>
      </c>
      <c r="AL88" s="47">
        <f>IF(AND(AJ124=0,AJ88&gt;=0),"",AJ88/AJ124)</f>
        <v>0</v>
      </c>
      <c r="AM88" s="129">
        <f>+'N EERR PIEDEM'!H159</f>
        <v>0</v>
      </c>
      <c r="AN88" s="30">
        <f>IF(AND(AM4=0,AM88&gt;=0), "",AM88/AM4)</f>
        <v>0</v>
      </c>
      <c r="AO88" s="47">
        <f>IF(AND(AM124=0,AM88&gt;=0),"",AM88/AM124)</f>
        <v>0</v>
      </c>
      <c r="AP88" s="30" t="str">
        <f t="shared" si="42"/>
        <v/>
      </c>
      <c r="AQ88" s="130">
        <f t="shared" si="63"/>
        <v>0</v>
      </c>
      <c r="AR88" s="30">
        <f>IF(AND(AQ4=0,AQ88&gt;=0), "",AQ88/AQ4)</f>
        <v>0</v>
      </c>
      <c r="AS88" s="47">
        <f>IF(AND(AQ124=0,AQ88&gt;=0),"",AQ88/AQ124)</f>
        <v>0</v>
      </c>
      <c r="AT88" s="131">
        <f t="shared" si="69"/>
        <v>0</v>
      </c>
      <c r="AU88" s="30" t="str">
        <f>IF(AND(AT4=0,AT88&gt;=0), "",AT88/AT4)</f>
        <v/>
      </c>
      <c r="AV88" s="47" t="str">
        <f t="shared" si="23"/>
        <v/>
      </c>
      <c r="AW88" s="131">
        <f t="shared" si="40"/>
        <v>0</v>
      </c>
      <c r="AX88" s="30">
        <f>IF(AND(AW4=0,AW88&gt;=0), "",AW88/AW4)</f>
        <v>0</v>
      </c>
      <c r="AY88" s="47">
        <f>IF(AND(AW124=0,AW88&gt;=0),"",AW88/AW124)</f>
        <v>0</v>
      </c>
      <c r="AZ88" s="131">
        <f t="shared" si="70"/>
        <v>0</v>
      </c>
      <c r="BA88" s="30" t="str">
        <f>IF(AND(AZ4=0,AZ88&gt;=0), "",AZ88/AZ4)</f>
        <v/>
      </c>
      <c r="BB88" s="47" t="str">
        <f t="shared" si="24"/>
        <v/>
      </c>
      <c r="BC88" s="129">
        <f>+'N EERR PIEDEM'!I159</f>
        <v>0</v>
      </c>
      <c r="BD88" s="30" t="str">
        <f>IF(AND(BC4=0,BC88&gt;=0), "",BC88/BC4)</f>
        <v/>
      </c>
      <c r="BE88" s="47" t="str">
        <f>IF(AND(BC124=0,BC88&gt;=0),"",BC88/BC124)</f>
        <v/>
      </c>
      <c r="BF88" s="30" t="str">
        <f t="shared" si="25"/>
        <v/>
      </c>
      <c r="BG88" s="130">
        <f t="shared" si="71"/>
        <v>0</v>
      </c>
      <c r="BH88" s="30">
        <f>IF(AND(BG4=0,BG88&gt;=0), "",BG88/BG4)</f>
        <v>0</v>
      </c>
      <c r="BI88" s="47">
        <f>IF(AND(BG124=0,BG88&gt;=0),"",BG88/BG124)</f>
        <v>0</v>
      </c>
      <c r="BJ88" s="129">
        <f>+'N EERR PIEDEM'!J159</f>
        <v>0</v>
      </c>
      <c r="BK88" s="30" t="str">
        <f>IF(AND(BJ4=0,BJ88&gt;=0), "",BJ88/BJ4)</f>
        <v/>
      </c>
      <c r="BL88" s="47" t="str">
        <f>IF(AND(BJ124=0,BJ88&gt;=0),"",BJ88/BJ124)</f>
        <v/>
      </c>
      <c r="BM88" s="30" t="str">
        <f t="shared" si="43"/>
        <v/>
      </c>
      <c r="BN88" s="130">
        <f t="shared" si="72"/>
        <v>0</v>
      </c>
      <c r="BO88" s="30">
        <f>IF(AND(BN4=0,BN88&gt;=0), "",BN88/BN4)</f>
        <v>0</v>
      </c>
      <c r="BP88" s="47">
        <f>IF(AND(BN124=0,BN88&gt;=0),"",BN88/BN124)</f>
        <v>0</v>
      </c>
      <c r="BQ88" s="129">
        <f>+'N EERR PIEDEM'!K159</f>
        <v>0</v>
      </c>
      <c r="BR88" s="30" t="str">
        <f>IF(AND(BQ4=0,BQ88&gt;=0), "",BQ88/BQ4)</f>
        <v/>
      </c>
      <c r="BS88" s="47" t="str">
        <f>IF(AND(BQ124=0,BQ88&gt;=0),"",BQ88/BQ124)</f>
        <v/>
      </c>
      <c r="BT88" s="30" t="str">
        <f t="shared" si="44"/>
        <v/>
      </c>
      <c r="BU88" s="130">
        <f t="shared" si="73"/>
        <v>0</v>
      </c>
      <c r="BV88" s="30">
        <f>IF(AND(BU4=0,BU88&gt;=0), "",BU88/BU4)</f>
        <v>0</v>
      </c>
      <c r="BW88" s="47">
        <f>IF(AND(BU124=0,BU88&gt;=0),"",BU88/BU124)</f>
        <v>0</v>
      </c>
      <c r="BX88" s="131">
        <f t="shared" si="74"/>
        <v>0</v>
      </c>
      <c r="BY88" s="30" t="str">
        <f>IF(AND(BX4=0,BX88&gt;=0), "",BX88/BX4)</f>
        <v/>
      </c>
      <c r="BZ88" s="47" t="str">
        <f t="shared" si="45"/>
        <v/>
      </c>
      <c r="CA88" s="129">
        <f>+'N EERR PIEDEM'!L159</f>
        <v>0</v>
      </c>
      <c r="CB88" s="30" t="str">
        <f>IF(AND(CA4=0,CA88&gt;=0), "",CA88/CA4)</f>
        <v/>
      </c>
      <c r="CC88" s="47" t="str">
        <f>IF(AND(CA124=0,CA88&gt;=0),"",CA88/CA124)</f>
        <v/>
      </c>
      <c r="CD88" s="30" t="str">
        <f t="shared" si="26"/>
        <v/>
      </c>
      <c r="CE88" s="130">
        <f t="shared" si="75"/>
        <v>0</v>
      </c>
      <c r="CF88" s="30">
        <f>IF(AND(CE4=0,CE88&gt;=0), "",CE88/CE4)</f>
        <v>0</v>
      </c>
      <c r="CG88" s="47">
        <f>IF(AND(CE124=0,CE88&gt;=0),"",CE88/CE124)</f>
        <v>0</v>
      </c>
      <c r="CH88" s="129">
        <f>+'N EERR PIEDEM'!M159</f>
        <v>0</v>
      </c>
      <c r="CI88" s="30" t="str">
        <f>IF(AND(CH4=0,CH88&gt;=0), "",CH88/CH4)</f>
        <v/>
      </c>
      <c r="CJ88" s="47" t="str">
        <f>IF(AND(CH124=0,CH88&gt;=0),"",CH88/CH124)</f>
        <v/>
      </c>
      <c r="CK88" s="30" t="str">
        <f t="shared" si="46"/>
        <v/>
      </c>
      <c r="CL88" s="130">
        <f t="shared" si="76"/>
        <v>0</v>
      </c>
      <c r="CM88" s="30">
        <f>IF(AND(CL4=0,CL88&gt;=0), "",CL88/CL4)</f>
        <v>0</v>
      </c>
      <c r="CN88" s="47">
        <f>IF(AND(CL124=0,CL88&gt;=0),"",CL88/CL124)</f>
        <v>0</v>
      </c>
      <c r="CO88" s="129">
        <f>+'N EERR PIEDEM'!N159</f>
        <v>0</v>
      </c>
      <c r="CP88" s="30" t="str">
        <f>IF(AND(CO4=0,CO88&gt;=0), "",CO88/CO4)</f>
        <v/>
      </c>
      <c r="CQ88" s="47" t="str">
        <f>IF(AND(CO124=0,CO88&gt;=0),"",CO88/CO124)</f>
        <v/>
      </c>
      <c r="CR88" s="30" t="str">
        <f t="shared" si="47"/>
        <v/>
      </c>
      <c r="CS88" s="130">
        <f t="shared" si="77"/>
        <v>0</v>
      </c>
      <c r="CT88" s="30">
        <f>IF(AND(CS4=0,CS88&gt;=0), "",CS88/CS4)</f>
        <v>0</v>
      </c>
      <c r="CU88" s="47">
        <f>IF(AND(CS124=0,CS88&gt;=0),"",CS88/CS124)</f>
        <v>0</v>
      </c>
      <c r="CV88" s="131">
        <f t="shared" si="78"/>
        <v>0</v>
      </c>
      <c r="CW88" s="30" t="str">
        <f>IF(AND(CV4=0,CV88&gt;=0), "",CV88/CV4)</f>
        <v/>
      </c>
      <c r="CX88" s="47" t="str">
        <f t="shared" si="48"/>
        <v/>
      </c>
    </row>
    <row r="89" spans="1:102" hidden="1" outlineLevel="2" x14ac:dyDescent="0.3">
      <c r="A89" s="29" t="s">
        <v>79</v>
      </c>
      <c r="B89" s="129">
        <f>+'N EERR PIEDEM'!B160</f>
        <v>0</v>
      </c>
      <c r="C89" s="30" t="str">
        <f>IF(AND(B4=0,B89&gt;=0), "",B89/B4)</f>
        <v/>
      </c>
      <c r="D89" s="47" t="str">
        <f>IF(AND(B124=0,B89&gt;=0),"",B89/B124)</f>
        <v/>
      </c>
      <c r="E89" s="129">
        <f>+'N EERR PIEDEM'!C160</f>
        <v>0</v>
      </c>
      <c r="F89" s="30">
        <f>IF(AND(E4=0,E89&gt;=0), "",E89/E4)</f>
        <v>0</v>
      </c>
      <c r="G89" s="47">
        <f>IF(AND(E124=0,E89&gt;=0),"",E89/E124)</f>
        <v>0</v>
      </c>
      <c r="H89" s="129">
        <f>+'N EERR PIEDEM'!D160</f>
        <v>0</v>
      </c>
      <c r="I89" s="30">
        <f>IF(AND(H4=0,H89&gt;=0), "",H89/H4)</f>
        <v>0</v>
      </c>
      <c r="J89" s="47">
        <f>IF(AND(H124=0,H89&gt;=0),"",H89/H124)</f>
        <v>0</v>
      </c>
      <c r="K89" s="30" t="str">
        <f t="shared" si="64"/>
        <v/>
      </c>
      <c r="L89" s="130">
        <f t="shared" si="65"/>
        <v>0</v>
      </c>
      <c r="M89" s="30">
        <f>IF(AND(L4=0,L89&gt;=0), "",L89/L4)</f>
        <v>0</v>
      </c>
      <c r="N89" s="47">
        <f>IF(AND(L124=0,L89&gt;=0),"",L89/L124)</f>
        <v>0</v>
      </c>
      <c r="O89" s="129">
        <f>+'N EERR PIEDEM'!E160</f>
        <v>0</v>
      </c>
      <c r="P89" s="30">
        <f>IF(AND(O4=0,O89&gt;=0), "",O89/O4)</f>
        <v>0</v>
      </c>
      <c r="Q89" s="47">
        <f>IF(AND(O124=0,O89&gt;=0),"",O89/O124)</f>
        <v>0</v>
      </c>
      <c r="R89" s="30" t="str">
        <f t="shared" si="66"/>
        <v/>
      </c>
      <c r="S89" s="130">
        <f t="shared" si="67"/>
        <v>0</v>
      </c>
      <c r="T89" s="30">
        <f>IF(AND(S4=0,S89&gt;=0), "",S89/S4)</f>
        <v>0</v>
      </c>
      <c r="U89" s="47">
        <f>IF(AND(S124=0,S89&gt;=0),"",S89/S124)</f>
        <v>0</v>
      </c>
      <c r="V89" s="131"/>
      <c r="W89" s="30" t="str">
        <f>IF(AND(V4=0,V89&gt;=0), "",V89/V4)</f>
        <v/>
      </c>
      <c r="X89" s="47" t="str">
        <f t="shared" si="21"/>
        <v/>
      </c>
      <c r="Y89" s="129">
        <f>+'N EERR PIEDEM'!F160</f>
        <v>0</v>
      </c>
      <c r="Z89" s="30">
        <f>IF(AND(Y4=0,Y89&gt;=0), "",Y89/Y4)</f>
        <v>0</v>
      </c>
      <c r="AA89" s="47">
        <f>IF(AND(Y124=0,Y89&gt;=0),"",Y89/Y124)</f>
        <v>0</v>
      </c>
      <c r="AB89" s="30" t="str">
        <f t="shared" si="22"/>
        <v/>
      </c>
      <c r="AC89" s="130">
        <f t="shared" si="68"/>
        <v>0</v>
      </c>
      <c r="AD89" s="30">
        <f>IF(AND(AC4=0,AC89&gt;=0), "",AC89/AC4)</f>
        <v>0</v>
      </c>
      <c r="AE89" s="47">
        <f>IF(AND(AC124=0,AC89&gt;=0),"",AC89/AC124)</f>
        <v>0</v>
      </c>
      <c r="AF89" s="129">
        <f>+'N EERR PIEDEM'!G160</f>
        <v>0</v>
      </c>
      <c r="AG89" s="30">
        <f>IF(AND(AF4=0,AF89&gt;=0), "",AF89/AF4)</f>
        <v>0</v>
      </c>
      <c r="AH89" s="47">
        <f>IF(AND(AF124=0,AF89&gt;=0),"",AF89/AF124)</f>
        <v>0</v>
      </c>
      <c r="AI89" s="30" t="str">
        <f t="shared" si="41"/>
        <v/>
      </c>
      <c r="AJ89" s="130">
        <f t="shared" si="62"/>
        <v>0</v>
      </c>
      <c r="AK89" s="30">
        <f>IF(AND(AJ4=0,AJ89&gt;=0), "",AJ89/AJ4)</f>
        <v>0</v>
      </c>
      <c r="AL89" s="47">
        <f>IF(AND(AJ124=0,AJ89&gt;=0),"",AJ89/AJ124)</f>
        <v>0</v>
      </c>
      <c r="AM89" s="129">
        <f>+'N EERR PIEDEM'!H160</f>
        <v>0</v>
      </c>
      <c r="AN89" s="30">
        <f>IF(AND(AM4=0,AM89&gt;=0), "",AM89/AM4)</f>
        <v>0</v>
      </c>
      <c r="AO89" s="47">
        <f>IF(AND(AM124=0,AM89&gt;=0),"",AM89/AM124)</f>
        <v>0</v>
      </c>
      <c r="AP89" s="30" t="str">
        <f t="shared" si="42"/>
        <v/>
      </c>
      <c r="AQ89" s="130">
        <f t="shared" si="63"/>
        <v>0</v>
      </c>
      <c r="AR89" s="30">
        <f>IF(AND(AQ4=0,AQ89&gt;=0), "",AQ89/AQ4)</f>
        <v>0</v>
      </c>
      <c r="AS89" s="47">
        <f>IF(AND(AQ124=0,AQ89&gt;=0),"",AQ89/AQ124)</f>
        <v>0</v>
      </c>
      <c r="AT89" s="131">
        <f t="shared" si="69"/>
        <v>0</v>
      </c>
      <c r="AU89" s="30" t="str">
        <f>IF(AND(AT4=0,AT89&gt;=0), "",AT89/AT4)</f>
        <v/>
      </c>
      <c r="AV89" s="47" t="str">
        <f t="shared" si="23"/>
        <v/>
      </c>
      <c r="AW89" s="131">
        <f t="shared" si="40"/>
        <v>0</v>
      </c>
      <c r="AX89" s="30">
        <f>IF(AND(AW4=0,AW89&gt;=0), "",AW89/AW4)</f>
        <v>0</v>
      </c>
      <c r="AY89" s="47">
        <f>IF(AND(AW124=0,AW89&gt;=0),"",AW89/AW124)</f>
        <v>0</v>
      </c>
      <c r="AZ89" s="131">
        <f t="shared" si="70"/>
        <v>0</v>
      </c>
      <c r="BA89" s="30" t="str">
        <f>IF(AND(AZ4=0,AZ89&gt;=0), "",AZ89/AZ4)</f>
        <v/>
      </c>
      <c r="BB89" s="47" t="str">
        <f t="shared" si="24"/>
        <v/>
      </c>
      <c r="BC89" s="129">
        <f>+'N EERR PIEDEM'!I160</f>
        <v>0</v>
      </c>
      <c r="BD89" s="30" t="str">
        <f>IF(AND(BC4=0,BC89&gt;=0), "",BC89/BC4)</f>
        <v/>
      </c>
      <c r="BE89" s="47" t="str">
        <f>IF(AND(BC124=0,BC89&gt;=0),"",BC89/BC124)</f>
        <v/>
      </c>
      <c r="BF89" s="30" t="str">
        <f t="shared" si="25"/>
        <v/>
      </c>
      <c r="BG89" s="130">
        <f t="shared" si="71"/>
        <v>0</v>
      </c>
      <c r="BH89" s="30">
        <f>IF(AND(BG4=0,BG89&gt;=0), "",BG89/BG4)</f>
        <v>0</v>
      </c>
      <c r="BI89" s="47">
        <f>IF(AND(BG124=0,BG89&gt;=0),"",BG89/BG124)</f>
        <v>0</v>
      </c>
      <c r="BJ89" s="129">
        <f>+'N EERR PIEDEM'!J160</f>
        <v>0</v>
      </c>
      <c r="BK89" s="30" t="str">
        <f>IF(AND(BJ4=0,BJ89&gt;=0), "",BJ89/BJ4)</f>
        <v/>
      </c>
      <c r="BL89" s="47" t="str">
        <f>IF(AND(BJ124=0,BJ89&gt;=0),"",BJ89/BJ124)</f>
        <v/>
      </c>
      <c r="BM89" s="30" t="str">
        <f t="shared" si="43"/>
        <v/>
      </c>
      <c r="BN89" s="130">
        <f t="shared" si="72"/>
        <v>0</v>
      </c>
      <c r="BO89" s="30">
        <f>IF(AND(BN4=0,BN89&gt;=0), "",BN89/BN4)</f>
        <v>0</v>
      </c>
      <c r="BP89" s="47">
        <f>IF(AND(BN124=0,BN89&gt;=0),"",BN89/BN124)</f>
        <v>0</v>
      </c>
      <c r="BQ89" s="129">
        <f>+'N EERR PIEDEM'!K160</f>
        <v>0</v>
      </c>
      <c r="BR89" s="30" t="str">
        <f>IF(AND(BQ4=0,BQ89&gt;=0), "",BQ89/BQ4)</f>
        <v/>
      </c>
      <c r="BS89" s="47" t="str">
        <f>IF(AND(BQ124=0,BQ89&gt;=0),"",BQ89/BQ124)</f>
        <v/>
      </c>
      <c r="BT89" s="30" t="str">
        <f t="shared" si="44"/>
        <v/>
      </c>
      <c r="BU89" s="130">
        <f t="shared" si="73"/>
        <v>0</v>
      </c>
      <c r="BV89" s="30">
        <f>IF(AND(BU4=0,BU89&gt;=0), "",BU89/BU4)</f>
        <v>0</v>
      </c>
      <c r="BW89" s="47">
        <f>IF(AND(BU124=0,BU89&gt;=0),"",BU89/BU124)</f>
        <v>0</v>
      </c>
      <c r="BX89" s="131">
        <f t="shared" si="74"/>
        <v>0</v>
      </c>
      <c r="BY89" s="30" t="str">
        <f>IF(AND(BX4=0,BX89&gt;=0), "",BX89/BX4)</f>
        <v/>
      </c>
      <c r="BZ89" s="47" t="str">
        <f t="shared" si="45"/>
        <v/>
      </c>
      <c r="CA89" s="129">
        <f>+'N EERR PIEDEM'!L160</f>
        <v>0</v>
      </c>
      <c r="CB89" s="30" t="str">
        <f>IF(AND(CA4=0,CA89&gt;=0), "",CA89/CA4)</f>
        <v/>
      </c>
      <c r="CC89" s="47" t="str">
        <f>IF(AND(CA124=0,CA89&gt;=0),"",CA89/CA124)</f>
        <v/>
      </c>
      <c r="CD89" s="30" t="str">
        <f t="shared" si="26"/>
        <v/>
      </c>
      <c r="CE89" s="130">
        <f t="shared" si="75"/>
        <v>0</v>
      </c>
      <c r="CF89" s="30">
        <f>IF(AND(CE4=0,CE89&gt;=0), "",CE89/CE4)</f>
        <v>0</v>
      </c>
      <c r="CG89" s="47">
        <f>IF(AND(CE124=0,CE89&gt;=0),"",CE89/CE124)</f>
        <v>0</v>
      </c>
      <c r="CH89" s="129">
        <f>+'N EERR PIEDEM'!M160</f>
        <v>0</v>
      </c>
      <c r="CI89" s="30" t="str">
        <f>IF(AND(CH4=0,CH89&gt;=0), "",CH89/CH4)</f>
        <v/>
      </c>
      <c r="CJ89" s="47" t="str">
        <f>IF(AND(CH124=0,CH89&gt;=0),"",CH89/CH124)</f>
        <v/>
      </c>
      <c r="CK89" s="30" t="str">
        <f t="shared" si="46"/>
        <v/>
      </c>
      <c r="CL89" s="130">
        <f t="shared" si="76"/>
        <v>0</v>
      </c>
      <c r="CM89" s="30">
        <f>IF(AND(CL4=0,CL89&gt;=0), "",CL89/CL4)</f>
        <v>0</v>
      </c>
      <c r="CN89" s="47">
        <f>IF(AND(CL124=0,CL89&gt;=0),"",CL89/CL124)</f>
        <v>0</v>
      </c>
      <c r="CO89" s="129">
        <f>+'N EERR PIEDEM'!N160</f>
        <v>0</v>
      </c>
      <c r="CP89" s="30" t="str">
        <f>IF(AND(CO4=0,CO89&gt;=0), "",CO89/CO4)</f>
        <v/>
      </c>
      <c r="CQ89" s="47" t="str">
        <f>IF(AND(CO124=0,CO89&gt;=0),"",CO89/CO124)</f>
        <v/>
      </c>
      <c r="CR89" s="30" t="str">
        <f t="shared" si="47"/>
        <v/>
      </c>
      <c r="CS89" s="130">
        <f t="shared" si="77"/>
        <v>0</v>
      </c>
      <c r="CT89" s="30">
        <f>IF(AND(CS4=0,CS89&gt;=0), "",CS89/CS4)</f>
        <v>0</v>
      </c>
      <c r="CU89" s="47">
        <f>IF(AND(CS124=0,CS89&gt;=0),"",CS89/CS124)</f>
        <v>0</v>
      </c>
      <c r="CV89" s="131">
        <f t="shared" si="78"/>
        <v>0</v>
      </c>
      <c r="CW89" s="30" t="str">
        <f>IF(AND(CV4=0,CV89&gt;=0), "",CV89/CV4)</f>
        <v/>
      </c>
      <c r="CX89" s="47" t="str">
        <f t="shared" si="48"/>
        <v/>
      </c>
    </row>
    <row r="90" spans="1:102" hidden="1" outlineLevel="2" x14ac:dyDescent="0.3">
      <c r="A90" s="29" t="s">
        <v>81</v>
      </c>
      <c r="B90" s="129">
        <f>+'N EERR PIEDEM'!B161</f>
        <v>0</v>
      </c>
      <c r="C90" s="30" t="str">
        <f>IF(AND(B4=0,B90&gt;=0), "",B90/B4)</f>
        <v/>
      </c>
      <c r="D90" s="47" t="str">
        <f>IF(AND(B124=0,B90&gt;=0),"",B90/B124)</f>
        <v/>
      </c>
      <c r="E90" s="129">
        <f>+'N EERR PIEDEM'!C161</f>
        <v>0</v>
      </c>
      <c r="F90" s="30">
        <f>IF(AND(E4=0,E90&gt;=0), "",E90/E4)</f>
        <v>0</v>
      </c>
      <c r="G90" s="47">
        <f>IF(AND(E124=0,E90&gt;=0),"",E90/E124)</f>
        <v>0</v>
      </c>
      <c r="H90" s="129">
        <f>+'N EERR PIEDEM'!D161</f>
        <v>0</v>
      </c>
      <c r="I90" s="30">
        <f>IF(AND(H4=0,H90&gt;=0), "",H90/H4)</f>
        <v>0</v>
      </c>
      <c r="J90" s="47">
        <f>IF(AND(H124=0,H90&gt;=0),"",H90/H124)</f>
        <v>0</v>
      </c>
      <c r="K90" s="30" t="str">
        <f t="shared" si="64"/>
        <v/>
      </c>
      <c r="L90" s="130">
        <f t="shared" si="65"/>
        <v>0</v>
      </c>
      <c r="M90" s="30">
        <f>IF(AND(L4=0,L90&gt;=0), "",L90/L4)</f>
        <v>0</v>
      </c>
      <c r="N90" s="47">
        <f>IF(AND(L124=0,L90&gt;=0),"",L90/L124)</f>
        <v>0</v>
      </c>
      <c r="O90" s="129">
        <f>+'N EERR PIEDEM'!E161</f>
        <v>0</v>
      </c>
      <c r="P90" s="30">
        <f>IF(AND(O4=0,O90&gt;=0), "",O90/O4)</f>
        <v>0</v>
      </c>
      <c r="Q90" s="47">
        <f>IF(AND(O124=0,O90&gt;=0),"",O90/O124)</f>
        <v>0</v>
      </c>
      <c r="R90" s="30" t="str">
        <f t="shared" si="66"/>
        <v/>
      </c>
      <c r="S90" s="130">
        <f t="shared" si="67"/>
        <v>0</v>
      </c>
      <c r="T90" s="30">
        <f>IF(AND(S4=0,S90&gt;=0), "",S90/S4)</f>
        <v>0</v>
      </c>
      <c r="U90" s="47">
        <f>IF(AND(S124=0,S90&gt;=0),"",S90/S124)</f>
        <v>0</v>
      </c>
      <c r="V90" s="131"/>
      <c r="W90" s="30" t="str">
        <f>IF(AND(V4=0,V90&gt;=0), "",V90/V4)</f>
        <v/>
      </c>
      <c r="X90" s="47" t="str">
        <f t="shared" si="21"/>
        <v/>
      </c>
      <c r="Y90" s="129">
        <f>+'N EERR PIEDEM'!F161</f>
        <v>0</v>
      </c>
      <c r="Z90" s="30">
        <f>IF(AND(Y4=0,Y90&gt;=0), "",Y90/Y4)</f>
        <v>0</v>
      </c>
      <c r="AA90" s="47">
        <f>IF(AND(Y124=0,Y90&gt;=0),"",Y90/Y124)</f>
        <v>0</v>
      </c>
      <c r="AB90" s="30" t="str">
        <f t="shared" si="22"/>
        <v/>
      </c>
      <c r="AC90" s="130">
        <f t="shared" si="68"/>
        <v>0</v>
      </c>
      <c r="AD90" s="30">
        <f>IF(AND(AC4=0,AC90&gt;=0), "",AC90/AC4)</f>
        <v>0</v>
      </c>
      <c r="AE90" s="47">
        <f>IF(AND(AC124=0,AC90&gt;=0),"",AC90/AC124)</f>
        <v>0</v>
      </c>
      <c r="AF90" s="129">
        <f>+'N EERR PIEDEM'!G161</f>
        <v>0</v>
      </c>
      <c r="AG90" s="30">
        <f>IF(AND(AF4=0,AF90&gt;=0), "",AF90/AF4)</f>
        <v>0</v>
      </c>
      <c r="AH90" s="47">
        <f>IF(AND(AF124=0,AF90&gt;=0),"",AF90/AF124)</f>
        <v>0</v>
      </c>
      <c r="AI90" s="30" t="str">
        <f t="shared" si="41"/>
        <v/>
      </c>
      <c r="AJ90" s="130">
        <f t="shared" si="62"/>
        <v>0</v>
      </c>
      <c r="AK90" s="30">
        <f>IF(AND(AJ4=0,AJ90&gt;=0), "",AJ90/AJ4)</f>
        <v>0</v>
      </c>
      <c r="AL90" s="47">
        <f>IF(AND(AJ124=0,AJ90&gt;=0),"",AJ90/AJ124)</f>
        <v>0</v>
      </c>
      <c r="AM90" s="129">
        <f>+'N EERR PIEDEM'!H161</f>
        <v>0</v>
      </c>
      <c r="AN90" s="30">
        <f>IF(AND(AM4=0,AM90&gt;=0), "",AM90/AM4)</f>
        <v>0</v>
      </c>
      <c r="AO90" s="47">
        <f>IF(AND(AM124=0,AM90&gt;=0),"",AM90/AM124)</f>
        <v>0</v>
      </c>
      <c r="AP90" s="30" t="str">
        <f t="shared" si="42"/>
        <v/>
      </c>
      <c r="AQ90" s="130">
        <f t="shared" si="63"/>
        <v>0</v>
      </c>
      <c r="AR90" s="30">
        <f>IF(AND(AQ4=0,AQ90&gt;=0), "",AQ90/AQ4)</f>
        <v>0</v>
      </c>
      <c r="AS90" s="47">
        <f>IF(AND(AQ124=0,AQ90&gt;=0),"",AQ90/AQ124)</f>
        <v>0</v>
      </c>
      <c r="AT90" s="131">
        <f t="shared" si="69"/>
        <v>0</v>
      </c>
      <c r="AU90" s="30" t="str">
        <f>IF(AND(AT4=0,AT90&gt;=0), "",AT90/AT4)</f>
        <v/>
      </c>
      <c r="AV90" s="47" t="str">
        <f t="shared" si="23"/>
        <v/>
      </c>
      <c r="AW90" s="131">
        <f t="shared" si="40"/>
        <v>0</v>
      </c>
      <c r="AX90" s="30">
        <f>IF(AND(AW4=0,AW90&gt;=0), "",AW90/AW4)</f>
        <v>0</v>
      </c>
      <c r="AY90" s="47">
        <f>IF(AND(AW124=0,AW90&gt;=0),"",AW90/AW124)</f>
        <v>0</v>
      </c>
      <c r="AZ90" s="131">
        <f t="shared" si="70"/>
        <v>0</v>
      </c>
      <c r="BA90" s="30" t="str">
        <f>IF(AND(AZ4=0,AZ90&gt;=0), "",AZ90/AZ4)</f>
        <v/>
      </c>
      <c r="BB90" s="47" t="str">
        <f t="shared" si="24"/>
        <v/>
      </c>
      <c r="BC90" s="129">
        <f>+'N EERR PIEDEM'!I161</f>
        <v>0</v>
      </c>
      <c r="BD90" s="30" t="str">
        <f>IF(AND(BC4=0,BC90&gt;=0), "",BC90/BC4)</f>
        <v/>
      </c>
      <c r="BE90" s="47" t="str">
        <f>IF(AND(BC124=0,BC90&gt;=0),"",BC90/BC124)</f>
        <v/>
      </c>
      <c r="BF90" s="30" t="str">
        <f t="shared" si="25"/>
        <v/>
      </c>
      <c r="BG90" s="130">
        <f t="shared" si="71"/>
        <v>0</v>
      </c>
      <c r="BH90" s="30">
        <f>IF(AND(BG4=0,BG90&gt;=0), "",BG90/BG4)</f>
        <v>0</v>
      </c>
      <c r="BI90" s="47">
        <f>IF(AND(BG124=0,BG90&gt;=0),"",BG90/BG124)</f>
        <v>0</v>
      </c>
      <c r="BJ90" s="129">
        <f>+'N EERR PIEDEM'!J161</f>
        <v>0</v>
      </c>
      <c r="BK90" s="30" t="str">
        <f>IF(AND(BJ4=0,BJ90&gt;=0), "",BJ90/BJ4)</f>
        <v/>
      </c>
      <c r="BL90" s="47" t="str">
        <f>IF(AND(BJ124=0,BJ90&gt;=0),"",BJ90/BJ124)</f>
        <v/>
      </c>
      <c r="BM90" s="30" t="str">
        <f t="shared" si="43"/>
        <v/>
      </c>
      <c r="BN90" s="130">
        <f t="shared" si="72"/>
        <v>0</v>
      </c>
      <c r="BO90" s="30">
        <f>IF(AND(BN4=0,BN90&gt;=0), "",BN90/BN4)</f>
        <v>0</v>
      </c>
      <c r="BP90" s="47">
        <f>IF(AND(BN124=0,BN90&gt;=0),"",BN90/BN124)</f>
        <v>0</v>
      </c>
      <c r="BQ90" s="129">
        <f>+'N EERR PIEDEM'!K161</f>
        <v>0</v>
      </c>
      <c r="BR90" s="30" t="str">
        <f>IF(AND(BQ4=0,BQ90&gt;=0), "",BQ90/BQ4)</f>
        <v/>
      </c>
      <c r="BS90" s="47" t="str">
        <f>IF(AND(BQ124=0,BQ90&gt;=0),"",BQ90/BQ124)</f>
        <v/>
      </c>
      <c r="BT90" s="30" t="str">
        <f t="shared" si="44"/>
        <v/>
      </c>
      <c r="BU90" s="130">
        <f t="shared" si="73"/>
        <v>0</v>
      </c>
      <c r="BV90" s="30">
        <f>IF(AND(BU4=0,BU90&gt;=0), "",BU90/BU4)</f>
        <v>0</v>
      </c>
      <c r="BW90" s="47">
        <f>IF(AND(BU124=0,BU90&gt;=0),"",BU90/BU124)</f>
        <v>0</v>
      </c>
      <c r="BX90" s="131">
        <f t="shared" si="74"/>
        <v>0</v>
      </c>
      <c r="BY90" s="30" t="str">
        <f>IF(AND(BX4=0,BX90&gt;=0), "",BX90/BX4)</f>
        <v/>
      </c>
      <c r="BZ90" s="47" t="str">
        <f t="shared" si="45"/>
        <v/>
      </c>
      <c r="CA90" s="129">
        <f>+'N EERR PIEDEM'!L161</f>
        <v>0</v>
      </c>
      <c r="CB90" s="30" t="str">
        <f>IF(AND(CA4=0,CA90&gt;=0), "",CA90/CA4)</f>
        <v/>
      </c>
      <c r="CC90" s="47" t="str">
        <f>IF(AND(CA124=0,CA90&gt;=0),"",CA90/CA124)</f>
        <v/>
      </c>
      <c r="CD90" s="30" t="str">
        <f t="shared" si="26"/>
        <v/>
      </c>
      <c r="CE90" s="130">
        <f t="shared" si="75"/>
        <v>0</v>
      </c>
      <c r="CF90" s="30">
        <f>IF(AND(CE4=0,CE90&gt;=0), "",CE90/CE4)</f>
        <v>0</v>
      </c>
      <c r="CG90" s="47">
        <f>IF(AND(CE124=0,CE90&gt;=0),"",CE90/CE124)</f>
        <v>0</v>
      </c>
      <c r="CH90" s="129">
        <f>+'N EERR PIEDEM'!M161</f>
        <v>0</v>
      </c>
      <c r="CI90" s="30" t="str">
        <f>IF(AND(CH4=0,CH90&gt;=0), "",CH90/CH4)</f>
        <v/>
      </c>
      <c r="CJ90" s="47" t="str">
        <f>IF(AND(CH124=0,CH90&gt;=0),"",CH90/CH124)</f>
        <v/>
      </c>
      <c r="CK90" s="30" t="str">
        <f t="shared" si="46"/>
        <v/>
      </c>
      <c r="CL90" s="130">
        <f t="shared" si="76"/>
        <v>0</v>
      </c>
      <c r="CM90" s="30">
        <f>IF(AND(CL4=0,CL90&gt;=0), "",CL90/CL4)</f>
        <v>0</v>
      </c>
      <c r="CN90" s="47">
        <f>IF(AND(CL124=0,CL90&gt;=0),"",CL90/CL124)</f>
        <v>0</v>
      </c>
      <c r="CO90" s="129">
        <f>+'N EERR PIEDEM'!N161</f>
        <v>0</v>
      </c>
      <c r="CP90" s="30" t="str">
        <f>IF(AND(CO4=0,CO90&gt;=0), "",CO90/CO4)</f>
        <v/>
      </c>
      <c r="CQ90" s="47" t="str">
        <f>IF(AND(CO124=0,CO90&gt;=0),"",CO90/CO124)</f>
        <v/>
      </c>
      <c r="CR90" s="30" t="str">
        <f t="shared" si="47"/>
        <v/>
      </c>
      <c r="CS90" s="130">
        <f t="shared" si="77"/>
        <v>0</v>
      </c>
      <c r="CT90" s="30">
        <f>IF(AND(CS4=0,CS90&gt;=0), "",CS90/CS4)</f>
        <v>0</v>
      </c>
      <c r="CU90" s="47">
        <f>IF(AND(CS124=0,CS90&gt;=0),"",CS90/CS124)</f>
        <v>0</v>
      </c>
      <c r="CV90" s="131">
        <f t="shared" si="78"/>
        <v>0</v>
      </c>
      <c r="CW90" s="30" t="str">
        <f>IF(AND(CV4=0,CV90&gt;=0), "",CV90/CV4)</f>
        <v/>
      </c>
      <c r="CX90" s="47" t="str">
        <f t="shared" si="48"/>
        <v/>
      </c>
    </row>
    <row r="91" spans="1:102" hidden="1" outlineLevel="2" x14ac:dyDescent="0.3">
      <c r="A91" s="29" t="s">
        <v>354</v>
      </c>
      <c r="B91" s="129">
        <f>+'N EERR PIEDEM'!B162+'N EERR PIEDEM'!B163+'N EERR PIEDEM'!B164+'N EERR PIEDEM'!B165+'N EERR PIEDEM'!B166+'N EERR PIEDEM'!B167+'N EERR PIEDEM'!B168+'N EERR PIEDEM'!B169</f>
        <v>0</v>
      </c>
      <c r="C91" s="30" t="str">
        <f>IF(AND(B4=0,B91&gt;=0), "",B91/B4)</f>
        <v/>
      </c>
      <c r="D91" s="47" t="str">
        <f>IF(AND(B124=0,B91&gt;=0),"",B91/B124)</f>
        <v/>
      </c>
      <c r="E91" s="129">
        <f>+'N EERR PIEDEM'!C162+'N EERR PIEDEM'!C163+'N EERR PIEDEM'!C164+'N EERR PIEDEM'!C165+'N EERR PIEDEM'!C166+'N EERR PIEDEM'!C167+'N EERR PIEDEM'!C168+'N EERR PIEDEM'!C169</f>
        <v>0</v>
      </c>
      <c r="F91" s="30">
        <f>IF(AND(E4=0,E91&gt;=0), "",E91/E4)</f>
        <v>0</v>
      </c>
      <c r="G91" s="47">
        <f>IF(AND(E124=0,E91&gt;=0),"",E91/E124)</f>
        <v>0</v>
      </c>
      <c r="H91" s="129">
        <f>+'N EERR PIEDEM'!D162+'N EERR PIEDEM'!D163+'N EERR PIEDEM'!D164+'N EERR PIEDEM'!D165+'N EERR PIEDEM'!D166+'N EERR PIEDEM'!D167+'N EERR PIEDEM'!D168+'N EERR PIEDEM'!D169</f>
        <v>0</v>
      </c>
      <c r="I91" s="30">
        <f>IF(AND(H4=0,H91&gt;=0), "",H91/H4)</f>
        <v>0</v>
      </c>
      <c r="J91" s="47">
        <f>IF(AND(H124=0,H91&gt;=0),"",H91/H124)</f>
        <v>0</v>
      </c>
      <c r="K91" s="30" t="str">
        <f t="shared" si="64"/>
        <v/>
      </c>
      <c r="L91" s="130">
        <f t="shared" si="65"/>
        <v>0</v>
      </c>
      <c r="M91" s="30">
        <f>IF(AND(L4=0,L91&gt;=0), "",L91/L4)</f>
        <v>0</v>
      </c>
      <c r="N91" s="47">
        <f>IF(AND(L124=0,L91&gt;=0),"",L91/L124)</f>
        <v>0</v>
      </c>
      <c r="O91" s="129">
        <f>+'N EERR PIEDEM'!E162+'N EERR PIEDEM'!E163+'N EERR PIEDEM'!E164+'N EERR PIEDEM'!E165+'N EERR PIEDEM'!E166+'N EERR PIEDEM'!E167+'N EERR PIEDEM'!E168+'N EERR PIEDEM'!E169</f>
        <v>0</v>
      </c>
      <c r="P91" s="30">
        <f>IF(AND(O4=0,O91&gt;=0), "",O91/O4)</f>
        <v>0</v>
      </c>
      <c r="Q91" s="47">
        <f>IF(AND(O124=0,O91&gt;=0),"",O91/O124)</f>
        <v>0</v>
      </c>
      <c r="R91" s="30" t="str">
        <f t="shared" si="66"/>
        <v/>
      </c>
      <c r="S91" s="130">
        <f t="shared" si="67"/>
        <v>0</v>
      </c>
      <c r="T91" s="30">
        <f>IF(AND(S4=0,S91&gt;=0), "",S91/S4)</f>
        <v>0</v>
      </c>
      <c r="U91" s="47">
        <f>IF(AND(S124=0,S91&gt;=0),"",S91/S124)</f>
        <v>0</v>
      </c>
      <c r="V91" s="131"/>
      <c r="W91" s="30" t="str">
        <f>IF(AND(V4=0,V91&gt;=0), "",V91/V4)</f>
        <v/>
      </c>
      <c r="X91" s="47" t="str">
        <f t="shared" si="21"/>
        <v/>
      </c>
      <c r="Y91" s="129">
        <f>+'N EERR PIEDEM'!F162+'N EERR PIEDEM'!F163+'N EERR PIEDEM'!F164+'N EERR PIEDEM'!F165+'N EERR PIEDEM'!F166+'N EERR PIEDEM'!F167+'N EERR PIEDEM'!F168+'N EERR PIEDEM'!F169</f>
        <v>0</v>
      </c>
      <c r="Z91" s="30">
        <f>IF(AND(Y4=0,Y91&gt;=0), "",Y91/Y4)</f>
        <v>0</v>
      </c>
      <c r="AA91" s="47">
        <f>IF(AND(Y124=0,Y91&gt;=0),"",Y91/Y124)</f>
        <v>0</v>
      </c>
      <c r="AB91" s="30" t="str">
        <f t="shared" si="22"/>
        <v/>
      </c>
      <c r="AC91" s="130">
        <f t="shared" si="68"/>
        <v>0</v>
      </c>
      <c r="AD91" s="30">
        <f>IF(AND(AC4=0,AC91&gt;=0), "",AC91/AC4)</f>
        <v>0</v>
      </c>
      <c r="AE91" s="47">
        <f>IF(AND(AC124=0,AC91&gt;=0),"",AC91/AC124)</f>
        <v>0</v>
      </c>
      <c r="AF91" s="129">
        <f>+'N EERR PIEDEM'!G162+'N EERR PIEDEM'!G163+'N EERR PIEDEM'!G164+'N EERR PIEDEM'!G165+'N EERR PIEDEM'!G166+'N EERR PIEDEM'!G167+'N EERR PIEDEM'!G168+'N EERR PIEDEM'!G169</f>
        <v>0</v>
      </c>
      <c r="AG91" s="30">
        <f>IF(AND(AF4=0,AF91&gt;=0), "",AF91/AF4)</f>
        <v>0</v>
      </c>
      <c r="AH91" s="47">
        <f>IF(AND(AF124=0,AF91&gt;=0),"",AF91/AF124)</f>
        <v>0</v>
      </c>
      <c r="AI91" s="30" t="str">
        <f t="shared" si="41"/>
        <v/>
      </c>
      <c r="AJ91" s="130">
        <f t="shared" si="62"/>
        <v>0</v>
      </c>
      <c r="AK91" s="30">
        <f>IF(AND(AJ4=0,AJ91&gt;=0), "",AJ91/AJ4)</f>
        <v>0</v>
      </c>
      <c r="AL91" s="47">
        <f>IF(AND(AJ124=0,AJ91&gt;=0),"",AJ91/AJ124)</f>
        <v>0</v>
      </c>
      <c r="AM91" s="129">
        <f>+'N EERR PIEDEM'!H162+'N EERR PIEDEM'!H163+'N EERR PIEDEM'!H164+'N EERR PIEDEM'!H165+'N EERR PIEDEM'!H166+'N EERR PIEDEM'!H167+'N EERR PIEDEM'!H168+'N EERR PIEDEM'!H169</f>
        <v>0</v>
      </c>
      <c r="AN91" s="30">
        <f>IF(AND(AM4=0,AM91&gt;=0), "",AM91/AM4)</f>
        <v>0</v>
      </c>
      <c r="AO91" s="47">
        <f>IF(AND(AM124=0,AM91&gt;=0),"",AM91/AM124)</f>
        <v>0</v>
      </c>
      <c r="AP91" s="30" t="str">
        <f t="shared" si="42"/>
        <v/>
      </c>
      <c r="AQ91" s="130">
        <f t="shared" si="63"/>
        <v>0</v>
      </c>
      <c r="AR91" s="30">
        <f>IF(AND(AQ4=0,AQ91&gt;=0), "",AQ91/AQ4)</f>
        <v>0</v>
      </c>
      <c r="AS91" s="47">
        <f>IF(AND(AQ124=0,AQ91&gt;=0),"",AQ91/AQ124)</f>
        <v>0</v>
      </c>
      <c r="AT91" s="131">
        <f t="shared" si="69"/>
        <v>0</v>
      </c>
      <c r="AU91" s="30" t="str">
        <f>IF(AND(AT4=0,AT91&gt;=0), "",AT91/AT4)</f>
        <v/>
      </c>
      <c r="AV91" s="47" t="str">
        <f t="shared" si="23"/>
        <v/>
      </c>
      <c r="AW91" s="131">
        <f t="shared" si="40"/>
        <v>0</v>
      </c>
      <c r="AX91" s="30">
        <f>IF(AND(AW4=0,AW91&gt;=0), "",AW91/AW4)</f>
        <v>0</v>
      </c>
      <c r="AY91" s="47">
        <f>IF(AND(AW124=0,AW91&gt;=0),"",AW91/AW124)</f>
        <v>0</v>
      </c>
      <c r="AZ91" s="131">
        <f t="shared" si="70"/>
        <v>0</v>
      </c>
      <c r="BA91" s="30" t="str">
        <f>IF(AND(AZ4=0,AZ91&gt;=0), "",AZ91/AZ4)</f>
        <v/>
      </c>
      <c r="BB91" s="47" t="str">
        <f t="shared" si="24"/>
        <v/>
      </c>
      <c r="BC91" s="129">
        <f>+'N EERR PIEDEM'!I162+'N EERR PIEDEM'!I163+'N EERR PIEDEM'!I164+'N EERR PIEDEM'!I165+'N EERR PIEDEM'!I166+'N EERR PIEDEM'!I167+'N EERR PIEDEM'!I168+'N EERR PIEDEM'!I169</f>
        <v>0</v>
      </c>
      <c r="BD91" s="30" t="str">
        <f>IF(AND(BC4=0,BC91&gt;=0), "",BC91/BC4)</f>
        <v/>
      </c>
      <c r="BE91" s="47" t="str">
        <f>IF(AND(BC124=0,BC91&gt;=0),"",BC91/BC124)</f>
        <v/>
      </c>
      <c r="BF91" s="30" t="str">
        <f t="shared" si="25"/>
        <v/>
      </c>
      <c r="BG91" s="130">
        <f>+AZ91+BC91</f>
        <v>0</v>
      </c>
      <c r="BH91" s="30">
        <f>IF(AND(BG4=0,BG91&gt;=0), "",BG91/BG4)</f>
        <v>0</v>
      </c>
      <c r="BI91" s="47">
        <f>IF(AND(BG124=0,BG91&gt;=0),"",BG91/BG124)</f>
        <v>0</v>
      </c>
      <c r="BJ91" s="129">
        <f>+'N EERR PIEDEM'!J162+'N EERR PIEDEM'!J163+'N EERR PIEDEM'!J164+'N EERR PIEDEM'!J165+'N EERR PIEDEM'!J166+'N EERR PIEDEM'!J167+'N EERR PIEDEM'!J168+'N EERR PIEDEM'!J169</f>
        <v>0</v>
      </c>
      <c r="BK91" s="30" t="str">
        <f>IF(AND(BJ4=0,BJ91&gt;=0), "",BJ91/BJ4)</f>
        <v/>
      </c>
      <c r="BL91" s="47" t="str">
        <f>IF(AND(BJ124=0,BJ91&gt;=0),"",BJ91/BJ124)</f>
        <v/>
      </c>
      <c r="BM91" s="30" t="str">
        <f t="shared" si="43"/>
        <v/>
      </c>
      <c r="BN91" s="130">
        <f t="shared" si="72"/>
        <v>0</v>
      </c>
      <c r="BO91" s="30">
        <f>IF(AND(BN4=0,BN91&gt;=0), "",BN91/BN4)</f>
        <v>0</v>
      </c>
      <c r="BP91" s="47">
        <f>IF(AND(BN124=0,BN91&gt;=0),"",BN91/BN124)</f>
        <v>0</v>
      </c>
      <c r="BQ91" s="129">
        <f>+'N EERR PIEDEM'!K162+'N EERR PIEDEM'!K163+'N EERR PIEDEM'!K164+'N EERR PIEDEM'!K165+'N EERR PIEDEM'!K166+'N EERR PIEDEM'!K167+'N EERR PIEDEM'!K168+'N EERR PIEDEM'!K169</f>
        <v>0</v>
      </c>
      <c r="BR91" s="30" t="str">
        <f>IF(AND(BQ4=0,BQ91&gt;=0), "",BQ91/BQ4)</f>
        <v/>
      </c>
      <c r="BS91" s="47" t="str">
        <f>IF(AND(BQ124=0,BQ91&gt;=0),"",BQ91/BQ124)</f>
        <v/>
      </c>
      <c r="BT91" s="30" t="str">
        <f t="shared" si="44"/>
        <v/>
      </c>
      <c r="BU91" s="130">
        <f t="shared" si="73"/>
        <v>0</v>
      </c>
      <c r="BV91" s="30">
        <f>IF(AND(BU4=0,BU91&gt;=0), "",BU91/BU4)</f>
        <v>0</v>
      </c>
      <c r="BW91" s="47">
        <f>IF(AND(BU124=0,BU91&gt;=0),"",BU91/BU124)</f>
        <v>0</v>
      </c>
      <c r="BX91" s="131">
        <f t="shared" si="74"/>
        <v>0</v>
      </c>
      <c r="BY91" s="30" t="str">
        <f>IF(AND(BX4=0,BX91&gt;=0), "",BX91/BX4)</f>
        <v/>
      </c>
      <c r="BZ91" s="47" t="str">
        <f t="shared" si="45"/>
        <v/>
      </c>
      <c r="CA91" s="129">
        <f>+'N EERR PIEDEM'!L162+'N EERR PIEDEM'!L163+'N EERR PIEDEM'!L164+'N EERR PIEDEM'!L165+'N EERR PIEDEM'!L166+'N EERR PIEDEM'!L167+'N EERR PIEDEM'!L168+'N EERR PIEDEM'!L169</f>
        <v>0</v>
      </c>
      <c r="CB91" s="30" t="str">
        <f>IF(AND(CA4=0,CA91&gt;=0), "",CA91/CA4)</f>
        <v/>
      </c>
      <c r="CC91" s="47" t="str">
        <f>IF(AND(CA124=0,CA91&gt;=0),"",CA91/CA124)</f>
        <v/>
      </c>
      <c r="CD91" s="30" t="str">
        <f t="shared" si="26"/>
        <v/>
      </c>
      <c r="CE91" s="130">
        <f t="shared" si="75"/>
        <v>0</v>
      </c>
      <c r="CF91" s="30">
        <f>IF(AND(CE4=0,CE91&gt;=0), "",CE91/CE4)</f>
        <v>0</v>
      </c>
      <c r="CG91" s="47">
        <f>IF(AND(CE124=0,CE91&gt;=0),"",CE91/CE124)</f>
        <v>0</v>
      </c>
      <c r="CH91" s="129">
        <f>+'N EERR PIEDEM'!M162+'N EERR PIEDEM'!M163+'N EERR PIEDEM'!M164+'N EERR PIEDEM'!M165+'N EERR PIEDEM'!M166+'N EERR PIEDEM'!M167+'N EERR PIEDEM'!M168+'N EERR PIEDEM'!M169</f>
        <v>0</v>
      </c>
      <c r="CI91" s="30" t="str">
        <f>IF(AND(CH4=0,CH91&gt;=0), "",CH91/CH4)</f>
        <v/>
      </c>
      <c r="CJ91" s="47" t="str">
        <f>IF(AND(CH124=0,CH91&gt;=0),"",CH91/CH124)</f>
        <v/>
      </c>
      <c r="CK91" s="30" t="str">
        <f t="shared" si="46"/>
        <v/>
      </c>
      <c r="CL91" s="130">
        <f t="shared" si="76"/>
        <v>0</v>
      </c>
      <c r="CM91" s="30">
        <f>IF(AND(CL4=0,CL91&gt;=0), "",CL91/CL4)</f>
        <v>0</v>
      </c>
      <c r="CN91" s="47">
        <f>IF(AND(CL124=0,CL91&gt;=0),"",CL91/CL124)</f>
        <v>0</v>
      </c>
      <c r="CO91" s="129">
        <f>+'N EERR PIEDEM'!N162+'N EERR PIEDEM'!N163+'N EERR PIEDEM'!N164+'N EERR PIEDEM'!N165+'N EERR PIEDEM'!N166+'N EERR PIEDEM'!N167+'N EERR PIEDEM'!N168+'N EERR PIEDEM'!N169</f>
        <v>0</v>
      </c>
      <c r="CP91" s="30" t="str">
        <f>IF(AND(CO4=0,CO91&gt;=0), "",CO91/CO4)</f>
        <v/>
      </c>
      <c r="CQ91" s="47" t="str">
        <f>IF(AND(CO124=0,CO91&gt;=0),"",CO91/CO124)</f>
        <v/>
      </c>
      <c r="CR91" s="30" t="str">
        <f t="shared" si="47"/>
        <v/>
      </c>
      <c r="CS91" s="130">
        <f t="shared" si="77"/>
        <v>0</v>
      </c>
      <c r="CT91" s="30">
        <f>IF(AND(CS4=0,CS91&gt;=0), "",CS91/CS4)</f>
        <v>0</v>
      </c>
      <c r="CU91" s="47">
        <f>IF(AND(CS124=0,CS91&gt;=0),"",CS91/CS124)</f>
        <v>0</v>
      </c>
      <c r="CV91" s="131">
        <f t="shared" si="78"/>
        <v>0</v>
      </c>
      <c r="CW91" s="30" t="str">
        <f>IF(AND(CV4=0,CV91&gt;=0), "",CV91/CV4)</f>
        <v/>
      </c>
      <c r="CX91" s="47" t="str">
        <f t="shared" si="48"/>
        <v/>
      </c>
    </row>
    <row r="92" spans="1:102" hidden="1" outlineLevel="2" x14ac:dyDescent="0.3">
      <c r="A92" s="29"/>
      <c r="B92" s="129"/>
      <c r="C92" s="15"/>
      <c r="D92" s="46"/>
      <c r="E92" s="129"/>
      <c r="F92" s="15"/>
      <c r="G92" s="46"/>
      <c r="H92" s="129"/>
      <c r="I92" s="15"/>
      <c r="J92" s="46"/>
      <c r="K92" s="32" t="str">
        <f t="shared" si="64"/>
        <v/>
      </c>
      <c r="M92" s="15"/>
      <c r="N92" s="46"/>
      <c r="O92" s="129"/>
      <c r="P92" s="15"/>
      <c r="Q92" s="46"/>
      <c r="R92" s="32" t="str">
        <f t="shared" si="66"/>
        <v/>
      </c>
      <c r="T92" s="15"/>
      <c r="U92" s="46"/>
      <c r="V92" s="131"/>
      <c r="W92" s="15"/>
      <c r="X92" s="92" t="str">
        <f t="shared" si="21"/>
        <v/>
      </c>
      <c r="Y92" s="129"/>
      <c r="Z92" s="15"/>
      <c r="AA92" s="46"/>
      <c r="AB92" s="32" t="str">
        <f t="shared" si="22"/>
        <v/>
      </c>
      <c r="AD92" s="15"/>
      <c r="AE92" s="46"/>
      <c r="AF92" s="129"/>
      <c r="AG92" s="15"/>
      <c r="AH92" s="46"/>
      <c r="AI92" s="32" t="str">
        <f t="shared" si="41"/>
        <v/>
      </c>
      <c r="AJ92" s="130">
        <f t="shared" si="62"/>
        <v>0</v>
      </c>
      <c r="AK92" s="15"/>
      <c r="AL92" s="46"/>
      <c r="AM92" s="129"/>
      <c r="AN92" s="15"/>
      <c r="AO92" s="46"/>
      <c r="AP92" s="32" t="str">
        <f t="shared" si="42"/>
        <v/>
      </c>
      <c r="AQ92" s="130">
        <f t="shared" si="63"/>
        <v>0</v>
      </c>
      <c r="AR92" s="15"/>
      <c r="AS92" s="46"/>
      <c r="AT92" s="131">
        <f t="shared" si="69"/>
        <v>0</v>
      </c>
      <c r="AU92" s="15"/>
      <c r="AV92" s="92" t="str">
        <f t="shared" si="23"/>
        <v/>
      </c>
      <c r="AW92" s="131">
        <f t="shared" si="40"/>
        <v>0</v>
      </c>
      <c r="AX92" s="15"/>
      <c r="AY92" s="46"/>
      <c r="AZ92" s="131">
        <f t="shared" si="70"/>
        <v>0</v>
      </c>
      <c r="BA92" s="15"/>
      <c r="BB92" s="92" t="str">
        <f t="shared" si="24"/>
        <v/>
      </c>
      <c r="BC92" s="129"/>
      <c r="BD92" s="15"/>
      <c r="BE92" s="46"/>
      <c r="BF92" s="32" t="str">
        <f t="shared" si="25"/>
        <v/>
      </c>
      <c r="BG92" s="130">
        <f t="shared" si="71"/>
        <v>0</v>
      </c>
      <c r="BH92" s="15"/>
      <c r="BI92" s="46"/>
      <c r="BJ92" s="129"/>
      <c r="BK92" s="15"/>
      <c r="BL92" s="46"/>
      <c r="BM92" s="32" t="str">
        <f t="shared" si="43"/>
        <v/>
      </c>
      <c r="BN92" s="130">
        <f t="shared" si="72"/>
        <v>0</v>
      </c>
      <c r="BO92" s="15"/>
      <c r="BP92" s="46"/>
      <c r="BQ92" s="129"/>
      <c r="BR92" s="15"/>
      <c r="BS92" s="46"/>
      <c r="BT92" s="32" t="str">
        <f t="shared" si="44"/>
        <v/>
      </c>
      <c r="BU92" s="130">
        <f t="shared" si="73"/>
        <v>0</v>
      </c>
      <c r="BV92" s="15"/>
      <c r="BW92" s="46"/>
      <c r="BX92" s="131">
        <f t="shared" si="74"/>
        <v>0</v>
      </c>
      <c r="BY92" s="15"/>
      <c r="BZ92" s="92" t="str">
        <f t="shared" si="45"/>
        <v/>
      </c>
      <c r="CA92" s="129"/>
      <c r="CB92" s="15"/>
      <c r="CC92" s="46"/>
      <c r="CD92" s="32" t="str">
        <f t="shared" si="26"/>
        <v/>
      </c>
      <c r="CE92" s="130">
        <f t="shared" si="75"/>
        <v>0</v>
      </c>
      <c r="CF92" s="15"/>
      <c r="CG92" s="46"/>
      <c r="CH92" s="129"/>
      <c r="CI92" s="15"/>
      <c r="CJ92" s="46"/>
      <c r="CK92" s="32" t="str">
        <f t="shared" si="46"/>
        <v/>
      </c>
      <c r="CL92" s="130">
        <f t="shared" si="76"/>
        <v>0</v>
      </c>
      <c r="CM92" s="15"/>
      <c r="CN92" s="46"/>
      <c r="CO92" s="129"/>
      <c r="CP92" s="15"/>
      <c r="CQ92" s="46"/>
      <c r="CR92" s="32" t="str">
        <f t="shared" si="47"/>
        <v/>
      </c>
      <c r="CS92" s="130">
        <f t="shared" si="77"/>
        <v>0</v>
      </c>
      <c r="CT92" s="15"/>
      <c r="CU92" s="46"/>
      <c r="CV92" s="131">
        <f t="shared" si="78"/>
        <v>0</v>
      </c>
      <c r="CW92" s="15"/>
      <c r="CX92" s="92" t="str">
        <f t="shared" si="48"/>
        <v/>
      </c>
    </row>
    <row r="93" spans="1:102" s="6" customFormat="1" collapsed="1" x14ac:dyDescent="0.3">
      <c r="A93" s="37" t="s">
        <v>82</v>
      </c>
      <c r="B93" s="126">
        <f>SUM(B94:B103)</f>
        <v>0</v>
      </c>
      <c r="C93" s="38" t="str">
        <f>IF(AND(B4=0,B93&gt;=0), "",B93/B4)</f>
        <v/>
      </c>
      <c r="D93" s="43" t="str">
        <f>IF(AND(B124=0,B93&gt;=0),"",B93/B124)</f>
        <v/>
      </c>
      <c r="E93" s="126">
        <f>SUM(E94:E103)</f>
        <v>19.026062322946181</v>
      </c>
      <c r="F93" s="38">
        <f>IF(AND(E4=0,E93&gt;=0), "",E93/E4)</f>
        <v>3.540418024659629E-3</v>
      </c>
      <c r="G93" s="43">
        <f>IF(AND(E124=0,E93&gt;=0),"",E93/E124)</f>
        <v>8.946329754428892E-3</v>
      </c>
      <c r="H93" s="126">
        <f>SUM(H94:H103)</f>
        <v>0</v>
      </c>
      <c r="I93" s="38">
        <f>IF(AND(H4=0,H93&gt;=0), "",H93/H4)</f>
        <v>0</v>
      </c>
      <c r="J93" s="43">
        <f>IF(AND(H124=0,H93&gt;=0),"",H93/H124)</f>
        <v>0</v>
      </c>
      <c r="K93" s="38">
        <f t="shared" si="64"/>
        <v>-1</v>
      </c>
      <c r="L93" s="127">
        <f>SUM(L94:L103)</f>
        <v>19.026062322946181</v>
      </c>
      <c r="M93" s="38">
        <f>IF(AND(L4=0,L93&gt;=0), "",L93/L4)</f>
        <v>1.3377621976758097E-3</v>
      </c>
      <c r="N93" s="43">
        <f>IF(AND(L124=0,L93&gt;=0),"",L93/L124)</f>
        <v>4.3091031820074481E-3</v>
      </c>
      <c r="O93" s="126">
        <f>SUM(O94:O103)</f>
        <v>20.444943962015635</v>
      </c>
      <c r="P93" s="38">
        <f>IF(AND(O4=0,O93&gt;=0), "",O93/O4)</f>
        <v>2.6813470597400559E-3</v>
      </c>
      <c r="Q93" s="43">
        <f>IF(AND(O124=0,O93&gt;=0),"",O93/O124)</f>
        <v>7.5869708017346936E-3</v>
      </c>
      <c r="R93" s="38">
        <f t="shared" si="66"/>
        <v>1</v>
      </c>
      <c r="S93" s="127">
        <f>SUM(S94:S103)</f>
        <v>39.471006284961817</v>
      </c>
      <c r="T93" s="38">
        <f>IF(AND(S4=0,S93&gt;=0), "",S93/S4)</f>
        <v>1.806686290110091E-3</v>
      </c>
      <c r="U93" s="43">
        <f>IF(AND(S124=0,S93&gt;=0),"",S93/S124)</f>
        <v>5.5514290086904243E-3</v>
      </c>
      <c r="V93" s="128">
        <f>SUM(V94:V103)</f>
        <v>0</v>
      </c>
      <c r="W93" s="38" t="str">
        <f>IF(AND(V4=0,V93&gt;=0), "",V93/V4)</f>
        <v/>
      </c>
      <c r="X93" s="91">
        <f t="shared" si="21"/>
        <v>1</v>
      </c>
      <c r="Y93" s="126">
        <f>SUM(Y94:Y103)</f>
        <v>0</v>
      </c>
      <c r="Z93" s="38">
        <f>IF(AND(Y4=0,Y93&gt;=0), "",Y93/Y4)</f>
        <v>0</v>
      </c>
      <c r="AA93" s="43">
        <f>IF(AND(Y124=0,Y93&gt;=0),"",Y93/Y124)</f>
        <v>0</v>
      </c>
      <c r="AB93" s="38">
        <f t="shared" si="22"/>
        <v>-1</v>
      </c>
      <c r="AC93" s="127">
        <f>SUM(AC94:AC103)</f>
        <v>39.471006284961817</v>
      </c>
      <c r="AD93" s="38">
        <f>IF(AND(AC4=0,AC93&gt;=0), "",AC93/AC4)</f>
        <v>1.3467454403516381E-3</v>
      </c>
      <c r="AE93" s="43">
        <f>IF(AND(AC124=0,AC93&gt;=0),"",AC93/AC124)</f>
        <v>4.0132625640179912E-3</v>
      </c>
      <c r="AF93" s="126">
        <f>SUM(AF94:AF103)</f>
        <v>40.17127814821314</v>
      </c>
      <c r="AG93" s="38">
        <f>IF(AND(AF4=0,AF93&gt;=0), "",AF93/AF4)</f>
        <v>4.4854102585189029E-3</v>
      </c>
      <c r="AH93" s="43">
        <f>IF(AND(AF124=0,AF93&gt;=0),"",AF93/AF124)</f>
        <v>1.5364784269843956E-2</v>
      </c>
      <c r="AI93" s="38">
        <f t="shared" si="41"/>
        <v>1</v>
      </c>
      <c r="AJ93" s="127">
        <f>SUM(AJ94:AJ103)</f>
        <v>79.64228443317495</v>
      </c>
      <c r="AK93" s="38">
        <f>IF(AND(AJ4=0,AJ93&gt;=0), "",AJ93/AJ4)</f>
        <v>2.0813662247798608E-3</v>
      </c>
      <c r="AL93" s="43">
        <f>IF(AND(AJ124=0,AJ93&gt;=0),"",AJ93/AJ124)</f>
        <v>6.3971530434564173E-3</v>
      </c>
      <c r="AM93" s="126">
        <f>SUM(AM94:AM103)</f>
        <v>0</v>
      </c>
      <c r="AN93" s="38">
        <f>IF(AND(AM4=0,AM93&gt;=0), "",AM93/AM4)</f>
        <v>0</v>
      </c>
      <c r="AO93" s="43">
        <f>IF(AND(AM124=0,AM93&gt;=0),"",AM93/AM124)</f>
        <v>0</v>
      </c>
      <c r="AP93" s="38">
        <f t="shared" si="42"/>
        <v>-1</v>
      </c>
      <c r="AQ93" s="127">
        <f>SUM(AQ94:AQ103)</f>
        <v>79.64228443317495</v>
      </c>
      <c r="AR93" s="38">
        <f>IF(AND(AQ4=0,AQ93&gt;=0), "",AQ93/AQ4)</f>
        <v>1.6332390817284229E-3</v>
      </c>
      <c r="AS93" s="43">
        <f>IF(AND(AQ124=0,AQ93&gt;=0),"",AQ93/AQ124)</f>
        <v>5.1728699190563849E-3</v>
      </c>
      <c r="AT93" s="128">
        <f>SUM(AT94:AT103)</f>
        <v>0</v>
      </c>
      <c r="AU93" s="38" t="str">
        <f>IF(AND(AT4=0,AT93&gt;=0), "",AT93/AT4)</f>
        <v/>
      </c>
      <c r="AV93" s="91">
        <f t="shared" si="23"/>
        <v>1</v>
      </c>
      <c r="AW93" s="128">
        <f>SUM(AW94:AW103)</f>
        <v>13.273714072195824</v>
      </c>
      <c r="AX93" s="38">
        <f>IF(AND(AW4=0,AW93&gt;=0), "",AW93/AW4)</f>
        <v>1.6332390817284227E-3</v>
      </c>
      <c r="AY93" s="43">
        <f>IF(AND(AW124=0,AW93&gt;=0),"",AW93/AW124)</f>
        <v>5.1728699190563849E-3</v>
      </c>
      <c r="AZ93" s="128">
        <f>SUM(AZ94:AZ103)</f>
        <v>0</v>
      </c>
      <c r="BA93" s="38" t="str">
        <f>IF(AND(AZ4=0,AZ93&gt;=0), "",AZ93/AZ4)</f>
        <v/>
      </c>
      <c r="BB93" s="91">
        <f t="shared" si="24"/>
        <v>1</v>
      </c>
      <c r="BC93" s="126">
        <f>SUM(BC94:BC103)</f>
        <v>0</v>
      </c>
      <c r="BD93" s="38" t="str">
        <f>IF(AND(BC4=0,BC93&gt;=0), "",BC93/BC4)</f>
        <v/>
      </c>
      <c r="BE93" s="43" t="str">
        <f>IF(AND(BC124=0,BC93&gt;=0),"",BC93/BC124)</f>
        <v/>
      </c>
      <c r="BF93" s="38" t="str">
        <f t="shared" si="25"/>
        <v/>
      </c>
      <c r="BG93" s="127">
        <f>SUM(BG94:BG103)</f>
        <v>79.64228443317495</v>
      </c>
      <c r="BH93" s="38">
        <f>IF(AND(BG4=0,BG93&gt;=0), "",BG93/BG4)</f>
        <v>1.6332390817284229E-3</v>
      </c>
      <c r="BI93" s="43">
        <f>IF(AND(BG124=0,BG93&gt;=0),"",BG93/BG124)</f>
        <v>5.1728699190563849E-3</v>
      </c>
      <c r="BJ93" s="126">
        <f>SUM(BJ94:BJ103)</f>
        <v>0</v>
      </c>
      <c r="BK93" s="38" t="str">
        <f>IF(AND(BJ4=0,BJ93&gt;=0), "",BJ93/BJ4)</f>
        <v/>
      </c>
      <c r="BL93" s="43" t="str">
        <f>IF(AND(BJ124=0,BJ93&gt;=0),"",BJ93/BJ124)</f>
        <v/>
      </c>
      <c r="BM93" s="38" t="str">
        <f t="shared" si="43"/>
        <v/>
      </c>
      <c r="BN93" s="127">
        <f>SUM(BN94:BN103)</f>
        <v>79.64228443317495</v>
      </c>
      <c r="BO93" s="38">
        <f>IF(AND(BN4=0,BN93&gt;=0), "",BN93/BN4)</f>
        <v>1.6332390817284229E-3</v>
      </c>
      <c r="BP93" s="43">
        <f>IF(AND(BN124=0,BN93&gt;=0),"",BN93/BN124)</f>
        <v>5.1728699190563849E-3</v>
      </c>
      <c r="BQ93" s="126">
        <f>SUM(BQ94:BQ103)</f>
        <v>0</v>
      </c>
      <c r="BR93" s="38" t="str">
        <f>IF(AND(BQ4=0,BQ93&gt;=0), "",BQ93/BQ4)</f>
        <v/>
      </c>
      <c r="BS93" s="43" t="str">
        <f>IF(AND(BQ124=0,BQ93&gt;=0),"",BQ93/BQ124)</f>
        <v/>
      </c>
      <c r="BT93" s="38" t="str">
        <f t="shared" si="44"/>
        <v/>
      </c>
      <c r="BU93" s="127">
        <f>SUM(BU94:BU103)</f>
        <v>79.64228443317495</v>
      </c>
      <c r="BV93" s="38">
        <f>IF(AND(BU4=0,BU93&gt;=0), "",BU93/BU4)</f>
        <v>1.6332390817284229E-3</v>
      </c>
      <c r="BW93" s="43">
        <f>IF(AND(BU124=0,BU93&gt;=0),"",BU93/BU124)</f>
        <v>5.1728699190563849E-3</v>
      </c>
      <c r="BX93" s="128">
        <f>SUM(BX94:BX103)</f>
        <v>0</v>
      </c>
      <c r="BY93" s="38" t="str">
        <f>IF(AND(BX4=0,BX93&gt;=0), "",BX93/BX4)</f>
        <v/>
      </c>
      <c r="BZ93" s="91">
        <f t="shared" si="45"/>
        <v>1</v>
      </c>
      <c r="CA93" s="126">
        <f>SUM(CA94:CA103)</f>
        <v>0</v>
      </c>
      <c r="CB93" s="38" t="str">
        <f>IF(AND(CA4=0,CA93&gt;=0), "",CA93/CA4)</f>
        <v/>
      </c>
      <c r="CC93" s="43" t="str">
        <f>IF(AND(CA124=0,CA93&gt;=0),"",CA93/CA124)</f>
        <v/>
      </c>
      <c r="CD93" s="38" t="str">
        <f t="shared" si="26"/>
        <v/>
      </c>
      <c r="CE93" s="127">
        <f>SUM(CE94:CE103)</f>
        <v>79.64228443317495</v>
      </c>
      <c r="CF93" s="38">
        <f>IF(AND(CE4=0,CE93&gt;=0), "",CE93/CE4)</f>
        <v>1.6332390817284229E-3</v>
      </c>
      <c r="CG93" s="43">
        <f>IF(AND(CE124=0,CE93&gt;=0),"",CE93/CE124)</f>
        <v>5.1728699190563849E-3</v>
      </c>
      <c r="CH93" s="126">
        <f>SUM(CH94:CH103)</f>
        <v>0</v>
      </c>
      <c r="CI93" s="38" t="str">
        <f>IF(AND(CH4=0,CH93&gt;=0), "",CH93/CH4)</f>
        <v/>
      </c>
      <c r="CJ93" s="43" t="str">
        <f>IF(AND(CH124=0,CH93&gt;=0),"",CH93/CH124)</f>
        <v/>
      </c>
      <c r="CK93" s="38" t="str">
        <f t="shared" si="46"/>
        <v/>
      </c>
      <c r="CL93" s="127">
        <f>SUM(CL94:CL103)</f>
        <v>79.64228443317495</v>
      </c>
      <c r="CM93" s="38">
        <f>IF(AND(CL4=0,CL93&gt;=0), "",CL93/CL4)</f>
        <v>1.6332390817284229E-3</v>
      </c>
      <c r="CN93" s="43">
        <f>IF(AND(CL124=0,CL93&gt;=0),"",CL93/CL124)</f>
        <v>5.1728699190563849E-3</v>
      </c>
      <c r="CO93" s="126">
        <f>SUM(CO94:CO103)</f>
        <v>0</v>
      </c>
      <c r="CP93" s="38" t="str">
        <f>IF(AND(CO4=0,CO93&gt;=0), "",CO93/CO4)</f>
        <v/>
      </c>
      <c r="CQ93" s="43" t="str">
        <f>IF(AND(CO124=0,CO93&gt;=0),"",CO93/CO124)</f>
        <v/>
      </c>
      <c r="CR93" s="38" t="str">
        <f t="shared" si="47"/>
        <v/>
      </c>
      <c r="CS93" s="127">
        <f>SUM(CS94:CS103)</f>
        <v>79.64228443317495</v>
      </c>
      <c r="CT93" s="38">
        <f>IF(AND(CS4=0,CS93&gt;=0), "",CS93/CS4)</f>
        <v>1.6332390817284229E-3</v>
      </c>
      <c r="CU93" s="43">
        <f>IF(AND(CS124=0,CS93&gt;=0),"",CS93/CS124)</f>
        <v>5.1728699190563849E-3</v>
      </c>
      <c r="CV93" s="128">
        <f>SUM(CV94:CV103)</f>
        <v>0</v>
      </c>
      <c r="CW93" s="38" t="str">
        <f>IF(AND(CV4=0,CV93&gt;=0), "",CV93/CV4)</f>
        <v/>
      </c>
      <c r="CX93" s="91">
        <f t="shared" si="48"/>
        <v>1</v>
      </c>
    </row>
    <row r="94" spans="1:102" hidden="1" outlineLevel="1" x14ac:dyDescent="0.3">
      <c r="A94" s="29" t="s">
        <v>83</v>
      </c>
      <c r="B94" s="129">
        <f>+'N EERR PIEDEM'!B173</f>
        <v>0</v>
      </c>
      <c r="C94" s="30" t="str">
        <f>IF(AND(B4=0,B94&gt;=0), "",B94/B4)</f>
        <v/>
      </c>
      <c r="D94" s="47" t="str">
        <f>IF(AND(B124=0,B94&gt;=0),"",B94/B124)</f>
        <v/>
      </c>
      <c r="E94" s="129">
        <f>+'N EERR PIEDEM'!C173</f>
        <v>0</v>
      </c>
      <c r="F94" s="30">
        <f>IF(AND(E4=0,E94&gt;=0), "",E94/E4)</f>
        <v>0</v>
      </c>
      <c r="G94" s="47">
        <f>IF(AND(E124=0,E94&gt;=0),"",E94/E124)</f>
        <v>0</v>
      </c>
      <c r="H94" s="129">
        <f>+'N EERR PIEDEM'!D173</f>
        <v>0</v>
      </c>
      <c r="I94" s="30">
        <f>IF(AND(H4=0,H94&gt;=0), "",H94/H4)</f>
        <v>0</v>
      </c>
      <c r="J94" s="47">
        <f>IF(AND(H124=0,H94&gt;=0),"",H94/H124)</f>
        <v>0</v>
      </c>
      <c r="K94" s="30" t="str">
        <f t="shared" si="64"/>
        <v/>
      </c>
      <c r="L94" s="130">
        <f t="shared" ref="L94:L102" si="79">+E94+H94</f>
        <v>0</v>
      </c>
      <c r="M94" s="30">
        <f>IF(AND(L4=0,L94&gt;=0), "",L94/L4)</f>
        <v>0</v>
      </c>
      <c r="N94" s="47">
        <f>IF(AND(L124=0,L94&gt;=0),"",L94/L124)</f>
        <v>0</v>
      </c>
      <c r="O94" s="129">
        <f>+'N EERR PIEDEM'!E173</f>
        <v>0</v>
      </c>
      <c r="P94" s="30">
        <f>IF(AND(O4=0,O94&gt;=0), "",O94/O4)</f>
        <v>0</v>
      </c>
      <c r="Q94" s="47">
        <f>IF(AND(O124=0,O94&gt;=0),"",O94/O124)</f>
        <v>0</v>
      </c>
      <c r="R94" s="30" t="str">
        <f t="shared" si="66"/>
        <v/>
      </c>
      <c r="S94" s="130">
        <f t="shared" ref="S94:S102" si="80">+L94+O94</f>
        <v>0</v>
      </c>
      <c r="T94" s="30">
        <f>IF(AND(S4=0,S94&gt;=0), "",S94/S4)</f>
        <v>0</v>
      </c>
      <c r="U94" s="47">
        <f>IF(AND(S124=0,S94&gt;=0),"",S94/S124)</f>
        <v>0</v>
      </c>
      <c r="V94" s="131"/>
      <c r="W94" s="30" t="str">
        <f>IF(AND(V4=0,V94&gt;=0), "",V94/V4)</f>
        <v/>
      </c>
      <c r="X94" s="47" t="str">
        <f t="shared" si="21"/>
        <v/>
      </c>
      <c r="Y94" s="129">
        <f>+'N EERR PIEDEM'!F173</f>
        <v>0</v>
      </c>
      <c r="Z94" s="30">
        <f>IF(AND(Y4=0,Y94&gt;=0), "",Y94/Y4)</f>
        <v>0</v>
      </c>
      <c r="AA94" s="47">
        <f>IF(AND(Y124=0,Y94&gt;=0),"",Y94/Y124)</f>
        <v>0</v>
      </c>
      <c r="AB94" s="30" t="str">
        <f t="shared" si="22"/>
        <v/>
      </c>
      <c r="AC94" s="130">
        <f t="shared" ref="AC94:AC103" si="81">+S94+Y94</f>
        <v>0</v>
      </c>
      <c r="AD94" s="30">
        <f>IF(AND(AC4=0,AC94&gt;=0), "",AC94/AC4)</f>
        <v>0</v>
      </c>
      <c r="AE94" s="47">
        <f>IF(AND(AC124=0,AC94&gt;=0),"",AC94/AC124)</f>
        <v>0</v>
      </c>
      <c r="AF94" s="129">
        <f>+'N EERR PIEDEM'!G173</f>
        <v>0</v>
      </c>
      <c r="AG94" s="30">
        <f>IF(AND(AF4=0,AF94&gt;=0), "",AF94/AF4)</f>
        <v>0</v>
      </c>
      <c r="AH94" s="47">
        <f>IF(AND(AF124=0,AF94&gt;=0),"",AF94/AF124)</f>
        <v>0</v>
      </c>
      <c r="AI94" s="30" t="str">
        <f t="shared" si="41"/>
        <v/>
      </c>
      <c r="AJ94" s="130">
        <f t="shared" si="62"/>
        <v>0</v>
      </c>
      <c r="AK94" s="30">
        <f>IF(AND(AJ4=0,AJ94&gt;=0), "",AJ94/AJ4)</f>
        <v>0</v>
      </c>
      <c r="AL94" s="47">
        <f>IF(AND(AJ124=0,AJ94&gt;=0),"",AJ94/AJ124)</f>
        <v>0</v>
      </c>
      <c r="AM94" s="129">
        <f>+'N EERR PIEDEM'!H173</f>
        <v>0</v>
      </c>
      <c r="AN94" s="30">
        <f>IF(AND(AM4=0,AM94&gt;=0), "",AM94/AM4)</f>
        <v>0</v>
      </c>
      <c r="AO94" s="47">
        <f>IF(AND(AM124=0,AM94&gt;=0),"",AM94/AM124)</f>
        <v>0</v>
      </c>
      <c r="AP94" s="30" t="str">
        <f t="shared" si="42"/>
        <v/>
      </c>
      <c r="AQ94" s="130">
        <f t="shared" si="63"/>
        <v>0</v>
      </c>
      <c r="AR94" s="30">
        <f>IF(AND(AQ4=0,AQ94&gt;=0), "",AQ94/AQ4)</f>
        <v>0</v>
      </c>
      <c r="AS94" s="47">
        <f>IF(AND(AQ124=0,AQ94&gt;=0),"",AQ94/AQ124)</f>
        <v>0</v>
      </c>
      <c r="AT94" s="131">
        <f t="shared" ref="AT94:AT102" si="82">+V94*2</f>
        <v>0</v>
      </c>
      <c r="AU94" s="30" t="str">
        <f>IF(AND(AT4=0,AT94&gt;=0), "",AT94/AT4)</f>
        <v/>
      </c>
      <c r="AV94" s="47" t="str">
        <f t="shared" si="23"/>
        <v/>
      </c>
      <c r="AW94" s="131">
        <f t="shared" si="40"/>
        <v>0</v>
      </c>
      <c r="AX94" s="30">
        <f>IF(AND(AW4=0,AW94&gt;=0), "",AW94/AW4)</f>
        <v>0</v>
      </c>
      <c r="AY94" s="47">
        <f>IF(AND(AW124=0,AW94&gt;=0),"",AW94/AW124)</f>
        <v>0</v>
      </c>
      <c r="AZ94" s="131">
        <f t="shared" si="70"/>
        <v>0</v>
      </c>
      <c r="BA94" s="30" t="str">
        <f>IF(AND(AZ4=0,AZ94&gt;=0), "",AZ94/AZ4)</f>
        <v/>
      </c>
      <c r="BB94" s="47" t="str">
        <f t="shared" si="24"/>
        <v/>
      </c>
      <c r="BC94" s="129">
        <f>+'N EERR PIEDEM'!I173</f>
        <v>0</v>
      </c>
      <c r="BD94" s="30" t="str">
        <f>IF(AND(BC4=0,BC94&gt;=0), "",BC94/BC4)</f>
        <v/>
      </c>
      <c r="BE94" s="47" t="str">
        <f>IF(AND(BC124=0,BC94&gt;=0),"",BC94/BC124)</f>
        <v/>
      </c>
      <c r="BF94" s="30" t="str">
        <f t="shared" si="25"/>
        <v/>
      </c>
      <c r="BG94" s="130">
        <f t="shared" ref="BG94:BG103" si="83">+AQ94+BC94</f>
        <v>0</v>
      </c>
      <c r="BH94" s="30">
        <f>IF(AND(BG4=0,BG94&gt;=0), "",BG94/BG4)</f>
        <v>0</v>
      </c>
      <c r="BI94" s="47">
        <f>IF(AND(BG124=0,BG94&gt;=0),"",BG94/BG124)</f>
        <v>0</v>
      </c>
      <c r="BJ94" s="129">
        <f>+'N EERR PIEDEM'!J173</f>
        <v>0</v>
      </c>
      <c r="BK94" s="30" t="str">
        <f>IF(AND(BJ4=0,BJ94&gt;=0), "",BJ94/BJ4)</f>
        <v/>
      </c>
      <c r="BL94" s="47" t="str">
        <f>IF(AND(BJ124=0,BJ94&gt;=0),"",BJ94/BJ124)</f>
        <v/>
      </c>
      <c r="BM94" s="30" t="str">
        <f t="shared" si="43"/>
        <v/>
      </c>
      <c r="BN94" s="130">
        <f t="shared" ref="BN94:BN103" si="84">+BG94+BJ94</f>
        <v>0</v>
      </c>
      <c r="BO94" s="30">
        <f>IF(AND(BN4=0,BN94&gt;=0), "",BN94/BN4)</f>
        <v>0</v>
      </c>
      <c r="BP94" s="47">
        <f>IF(AND(BN124=0,BN94&gt;=0),"",BN94/BN124)</f>
        <v>0</v>
      </c>
      <c r="BQ94" s="129">
        <f>+'N EERR PIEDEM'!K173</f>
        <v>0</v>
      </c>
      <c r="BR94" s="30" t="str">
        <f>IF(AND(BQ4=0,BQ94&gt;=0), "",BQ94/BQ4)</f>
        <v/>
      </c>
      <c r="BS94" s="47" t="str">
        <f>IF(AND(BQ124=0,BQ94&gt;=0),"",BQ94/BQ124)</f>
        <v/>
      </c>
      <c r="BT94" s="30" t="str">
        <f t="shared" si="44"/>
        <v/>
      </c>
      <c r="BU94" s="130">
        <f t="shared" ref="BU94:BU103" si="85">+BN94+BQ94</f>
        <v>0</v>
      </c>
      <c r="BV94" s="30">
        <f>IF(AND(BU4=0,BU94&gt;=0), "",BU94/BU4)</f>
        <v>0</v>
      </c>
      <c r="BW94" s="47">
        <f>IF(AND(BU124=0,BU94&gt;=0),"",BU94/BU124)</f>
        <v>0</v>
      </c>
      <c r="BX94" s="131">
        <f t="shared" ref="BX94:BX102" si="86">+AZ94*9</f>
        <v>0</v>
      </c>
      <c r="BY94" s="30" t="str">
        <f>IF(AND(BX4=0,BX94&gt;=0), "",BX94/BX4)</f>
        <v/>
      </c>
      <c r="BZ94" s="47" t="str">
        <f t="shared" si="45"/>
        <v/>
      </c>
      <c r="CA94" s="129">
        <f>+'N EERR PIEDEM'!L173</f>
        <v>0</v>
      </c>
      <c r="CB94" s="30" t="str">
        <f>IF(AND(CA4=0,CA94&gt;=0), "",CA94/CA4)</f>
        <v/>
      </c>
      <c r="CC94" s="47" t="str">
        <f>IF(AND(CA124=0,CA94&gt;=0),"",CA94/CA124)</f>
        <v/>
      </c>
      <c r="CD94" s="30" t="str">
        <f t="shared" si="26"/>
        <v/>
      </c>
      <c r="CE94" s="130">
        <f t="shared" ref="CE94:CE103" si="87">+BU94+CA94</f>
        <v>0</v>
      </c>
      <c r="CF94" s="30">
        <f>IF(AND(CE4=0,CE94&gt;=0), "",CE94/CE4)</f>
        <v>0</v>
      </c>
      <c r="CG94" s="47">
        <f>IF(AND(CE124=0,CE94&gt;=0),"",CE94/CE124)</f>
        <v>0</v>
      </c>
      <c r="CH94" s="129">
        <f>+'N EERR PIEDEM'!M173</f>
        <v>0</v>
      </c>
      <c r="CI94" s="30" t="str">
        <f>IF(AND(CH4=0,CH94&gt;=0), "",CH94/CH4)</f>
        <v/>
      </c>
      <c r="CJ94" s="47" t="str">
        <f>IF(AND(CH124=0,CH94&gt;=0),"",CH94/CH124)</f>
        <v/>
      </c>
      <c r="CK94" s="30" t="str">
        <f t="shared" si="46"/>
        <v/>
      </c>
      <c r="CL94" s="130">
        <f t="shared" ref="CL94:CL103" si="88">+CE94+CH94</f>
        <v>0</v>
      </c>
      <c r="CM94" s="30">
        <f>IF(AND(CL4=0,CL94&gt;=0), "",CL94/CL4)</f>
        <v>0</v>
      </c>
      <c r="CN94" s="47">
        <f>IF(AND(CL124=0,CL94&gt;=0),"",CL94/CL124)</f>
        <v>0</v>
      </c>
      <c r="CO94" s="129">
        <f>+'N EERR PIEDEM'!N173</f>
        <v>0</v>
      </c>
      <c r="CP94" s="30" t="str">
        <f>IF(AND(CO4=0,CO94&gt;=0), "",CO94/CO4)</f>
        <v/>
      </c>
      <c r="CQ94" s="47" t="str">
        <f>IF(AND(CO124=0,CO94&gt;=0),"",CO94/CO124)</f>
        <v/>
      </c>
      <c r="CR94" s="30" t="str">
        <f t="shared" si="47"/>
        <v/>
      </c>
      <c r="CS94" s="130">
        <f t="shared" ref="CS94:CS103" si="89">+CL94+CO94</f>
        <v>0</v>
      </c>
      <c r="CT94" s="30">
        <f>IF(AND(CS4=0,CS94&gt;=0), "",CS94/CS4)</f>
        <v>0</v>
      </c>
      <c r="CU94" s="47">
        <f>IF(AND(CS124=0,CS94&gt;=0),"",CS94/CS124)</f>
        <v>0</v>
      </c>
      <c r="CV94" s="131">
        <f t="shared" ref="CV94:CV102" si="90">+AZ94*12</f>
        <v>0</v>
      </c>
      <c r="CW94" s="30" t="str">
        <f>IF(AND(CV4=0,CV94&gt;=0), "",CV94/CV4)</f>
        <v/>
      </c>
      <c r="CX94" s="47" t="str">
        <f t="shared" si="48"/>
        <v/>
      </c>
    </row>
    <row r="95" spans="1:102" hidden="1" outlineLevel="1" x14ac:dyDescent="0.3">
      <c r="A95" s="29" t="s">
        <v>84</v>
      </c>
      <c r="B95" s="129">
        <f>+'N EERR PIEDEM'!B174</f>
        <v>0</v>
      </c>
      <c r="C95" s="30" t="str">
        <f>IF(AND(B4=0,B95&gt;=0), "",B95/B4)</f>
        <v/>
      </c>
      <c r="D95" s="47" t="str">
        <f>IF(AND(B124=0,B95&gt;=0),"",B95/B124)</f>
        <v/>
      </c>
      <c r="E95" s="129">
        <f>+'N EERR PIEDEM'!C174</f>
        <v>0</v>
      </c>
      <c r="F95" s="30">
        <f>IF(AND(E4=0,E95&gt;=0), "",E95/E4)</f>
        <v>0</v>
      </c>
      <c r="G95" s="47">
        <f>IF(AND(E124=0,E95&gt;=0),"",E95/E124)</f>
        <v>0</v>
      </c>
      <c r="H95" s="129">
        <f>+'N EERR PIEDEM'!D174</f>
        <v>0</v>
      </c>
      <c r="I95" s="30">
        <f>IF(AND(H4=0,H95&gt;=0), "",H95/H4)</f>
        <v>0</v>
      </c>
      <c r="J95" s="47">
        <f>IF(AND(H124=0,H95&gt;=0),"",H95/H124)</f>
        <v>0</v>
      </c>
      <c r="K95" s="30" t="str">
        <f t="shared" si="64"/>
        <v/>
      </c>
      <c r="L95" s="130">
        <f t="shared" si="79"/>
        <v>0</v>
      </c>
      <c r="M95" s="30">
        <f>IF(AND(L4=0,L95&gt;=0), "",L95/L4)</f>
        <v>0</v>
      </c>
      <c r="N95" s="47">
        <f>IF(AND(L124=0,L95&gt;=0),"",L95/L124)</f>
        <v>0</v>
      </c>
      <c r="O95" s="129">
        <f>+'N EERR PIEDEM'!E174</f>
        <v>0</v>
      </c>
      <c r="P95" s="30">
        <f>IF(AND(O4=0,O95&gt;=0), "",O95/O4)</f>
        <v>0</v>
      </c>
      <c r="Q95" s="47">
        <f>IF(AND(O124=0,O95&gt;=0),"",O95/O124)</f>
        <v>0</v>
      </c>
      <c r="R95" s="30" t="str">
        <f t="shared" si="66"/>
        <v/>
      </c>
      <c r="S95" s="130">
        <f t="shared" si="80"/>
        <v>0</v>
      </c>
      <c r="T95" s="30">
        <f>IF(AND(S4=0,S95&gt;=0), "",S95/S4)</f>
        <v>0</v>
      </c>
      <c r="U95" s="47">
        <f>IF(AND(S124=0,S95&gt;=0),"",S95/S124)</f>
        <v>0</v>
      </c>
      <c r="V95" s="131"/>
      <c r="W95" s="30" t="str">
        <f>IF(AND(V4=0,V95&gt;=0), "",V95/V4)</f>
        <v/>
      </c>
      <c r="X95" s="47" t="str">
        <f t="shared" si="21"/>
        <v/>
      </c>
      <c r="Y95" s="129">
        <f>+'N EERR PIEDEM'!F174</f>
        <v>0</v>
      </c>
      <c r="Z95" s="30">
        <f>IF(AND(Y4=0,Y95&gt;=0), "",Y95/Y4)</f>
        <v>0</v>
      </c>
      <c r="AA95" s="47">
        <f>IF(AND(Y124=0,Y95&gt;=0),"",Y95/Y124)</f>
        <v>0</v>
      </c>
      <c r="AB95" s="30" t="str">
        <f t="shared" si="22"/>
        <v/>
      </c>
      <c r="AC95" s="130">
        <f t="shared" si="81"/>
        <v>0</v>
      </c>
      <c r="AD95" s="30">
        <f>IF(AND(AC4=0,AC95&gt;=0), "",AC95/AC4)</f>
        <v>0</v>
      </c>
      <c r="AE95" s="47">
        <f>IF(AND(AC124=0,AC95&gt;=0),"",AC95/AC124)</f>
        <v>0</v>
      </c>
      <c r="AF95" s="129">
        <f>+'N EERR PIEDEM'!G174</f>
        <v>0</v>
      </c>
      <c r="AG95" s="30">
        <f>IF(AND(AF4=0,AF95&gt;=0), "",AF95/AF4)</f>
        <v>0</v>
      </c>
      <c r="AH95" s="47">
        <f>IF(AND(AF124=0,AF95&gt;=0),"",AF95/AF124)</f>
        <v>0</v>
      </c>
      <c r="AI95" s="30" t="str">
        <f t="shared" si="41"/>
        <v/>
      </c>
      <c r="AJ95" s="130">
        <f t="shared" si="62"/>
        <v>0</v>
      </c>
      <c r="AK95" s="30">
        <f>IF(AND(AJ4=0,AJ95&gt;=0), "",AJ95/AJ4)</f>
        <v>0</v>
      </c>
      <c r="AL95" s="47">
        <f>IF(AND(AJ124=0,AJ95&gt;=0),"",AJ95/AJ124)</f>
        <v>0</v>
      </c>
      <c r="AM95" s="129">
        <f>+'N EERR PIEDEM'!H174</f>
        <v>0</v>
      </c>
      <c r="AN95" s="30">
        <f>IF(AND(AM4=0,AM95&gt;=0), "",AM95/AM4)</f>
        <v>0</v>
      </c>
      <c r="AO95" s="47">
        <f>IF(AND(AM124=0,AM95&gt;=0),"",AM95/AM124)</f>
        <v>0</v>
      </c>
      <c r="AP95" s="30" t="str">
        <f t="shared" si="42"/>
        <v/>
      </c>
      <c r="AQ95" s="130">
        <f t="shared" si="63"/>
        <v>0</v>
      </c>
      <c r="AR95" s="30">
        <f>IF(AND(AQ4=0,AQ95&gt;=0), "",AQ95/AQ4)</f>
        <v>0</v>
      </c>
      <c r="AS95" s="47">
        <f>IF(AND(AQ124=0,AQ95&gt;=0),"",AQ95/AQ124)</f>
        <v>0</v>
      </c>
      <c r="AT95" s="131">
        <f t="shared" si="82"/>
        <v>0</v>
      </c>
      <c r="AU95" s="30" t="str">
        <f>IF(AND(AT4=0,AT95&gt;=0), "",AT95/AT4)</f>
        <v/>
      </c>
      <c r="AV95" s="47" t="str">
        <f t="shared" si="23"/>
        <v/>
      </c>
      <c r="AW95" s="131">
        <f t="shared" si="40"/>
        <v>0</v>
      </c>
      <c r="AX95" s="30">
        <f>IF(AND(AW4=0,AW95&gt;=0), "",AW95/AW4)</f>
        <v>0</v>
      </c>
      <c r="AY95" s="47">
        <f>IF(AND(AW124=0,AW95&gt;=0),"",AW95/AW124)</f>
        <v>0</v>
      </c>
      <c r="AZ95" s="131">
        <f t="shared" si="70"/>
        <v>0</v>
      </c>
      <c r="BA95" s="30" t="str">
        <f>IF(AND(AZ4=0,AZ95&gt;=0), "",AZ95/AZ4)</f>
        <v/>
      </c>
      <c r="BB95" s="47" t="str">
        <f t="shared" si="24"/>
        <v/>
      </c>
      <c r="BC95" s="129">
        <f>+'N EERR PIEDEM'!I174</f>
        <v>0</v>
      </c>
      <c r="BD95" s="30" t="str">
        <f>IF(AND(BC4=0,BC95&gt;=0), "",BC95/BC4)</f>
        <v/>
      </c>
      <c r="BE95" s="47" t="str">
        <f>IF(AND(BC124=0,BC95&gt;=0),"",BC95/BC124)</f>
        <v/>
      </c>
      <c r="BF95" s="30" t="str">
        <f t="shared" si="25"/>
        <v/>
      </c>
      <c r="BG95" s="130">
        <f t="shared" si="83"/>
        <v>0</v>
      </c>
      <c r="BH95" s="30">
        <f>IF(AND(BG4=0,BG95&gt;=0), "",BG95/BG4)</f>
        <v>0</v>
      </c>
      <c r="BI95" s="47">
        <f>IF(AND(BG124=0,BG95&gt;=0),"",BG95/BG124)</f>
        <v>0</v>
      </c>
      <c r="BJ95" s="129">
        <f>+'N EERR PIEDEM'!J174</f>
        <v>0</v>
      </c>
      <c r="BK95" s="30" t="str">
        <f>IF(AND(BJ4=0,BJ95&gt;=0), "",BJ95/BJ4)</f>
        <v/>
      </c>
      <c r="BL95" s="47" t="str">
        <f>IF(AND(BJ124=0,BJ95&gt;=0),"",BJ95/BJ124)</f>
        <v/>
      </c>
      <c r="BM95" s="30" t="str">
        <f t="shared" si="43"/>
        <v/>
      </c>
      <c r="BN95" s="130">
        <f t="shared" si="84"/>
        <v>0</v>
      </c>
      <c r="BO95" s="30">
        <f>IF(AND(BN4=0,BN95&gt;=0), "",BN95/BN4)</f>
        <v>0</v>
      </c>
      <c r="BP95" s="47">
        <f>IF(AND(BN124=0,BN95&gt;=0),"",BN95/BN124)</f>
        <v>0</v>
      </c>
      <c r="BQ95" s="129">
        <f>+'N EERR PIEDEM'!K174</f>
        <v>0</v>
      </c>
      <c r="BR95" s="30" t="str">
        <f>IF(AND(BQ4=0,BQ95&gt;=0), "",BQ95/BQ4)</f>
        <v/>
      </c>
      <c r="BS95" s="47" t="str">
        <f>IF(AND(BQ124=0,BQ95&gt;=0),"",BQ95/BQ124)</f>
        <v/>
      </c>
      <c r="BT95" s="30" t="str">
        <f t="shared" si="44"/>
        <v/>
      </c>
      <c r="BU95" s="130">
        <f t="shared" si="85"/>
        <v>0</v>
      </c>
      <c r="BV95" s="30">
        <f>IF(AND(BU4=0,BU95&gt;=0), "",BU95/BU4)</f>
        <v>0</v>
      </c>
      <c r="BW95" s="47">
        <f>IF(AND(BU124=0,BU95&gt;=0),"",BU95/BU124)</f>
        <v>0</v>
      </c>
      <c r="BX95" s="131">
        <f t="shared" si="86"/>
        <v>0</v>
      </c>
      <c r="BY95" s="30" t="str">
        <f>IF(AND(BX4=0,BX95&gt;=0), "",BX95/BX4)</f>
        <v/>
      </c>
      <c r="BZ95" s="47" t="str">
        <f t="shared" si="45"/>
        <v/>
      </c>
      <c r="CA95" s="129">
        <f>+'N EERR PIEDEM'!L174</f>
        <v>0</v>
      </c>
      <c r="CB95" s="30" t="str">
        <f>IF(AND(CA4=0,CA95&gt;=0), "",CA95/CA4)</f>
        <v/>
      </c>
      <c r="CC95" s="47" t="str">
        <f>IF(AND(CA124=0,CA95&gt;=0),"",CA95/CA124)</f>
        <v/>
      </c>
      <c r="CD95" s="30" t="str">
        <f t="shared" si="26"/>
        <v/>
      </c>
      <c r="CE95" s="130">
        <f t="shared" si="87"/>
        <v>0</v>
      </c>
      <c r="CF95" s="30">
        <f>IF(AND(CE4=0,CE95&gt;=0), "",CE95/CE4)</f>
        <v>0</v>
      </c>
      <c r="CG95" s="47">
        <f>IF(AND(CE124=0,CE95&gt;=0),"",CE95/CE124)</f>
        <v>0</v>
      </c>
      <c r="CH95" s="129">
        <f>+'N EERR PIEDEM'!M174</f>
        <v>0</v>
      </c>
      <c r="CI95" s="30" t="str">
        <f>IF(AND(CH4=0,CH95&gt;=0), "",CH95/CH4)</f>
        <v/>
      </c>
      <c r="CJ95" s="47" t="str">
        <f>IF(AND(CH124=0,CH95&gt;=0),"",CH95/CH124)</f>
        <v/>
      </c>
      <c r="CK95" s="30" t="str">
        <f t="shared" si="46"/>
        <v/>
      </c>
      <c r="CL95" s="130">
        <f t="shared" si="88"/>
        <v>0</v>
      </c>
      <c r="CM95" s="30">
        <f>IF(AND(CL4=0,CL95&gt;=0), "",CL95/CL4)</f>
        <v>0</v>
      </c>
      <c r="CN95" s="47">
        <f>IF(AND(CL124=0,CL95&gt;=0),"",CL95/CL124)</f>
        <v>0</v>
      </c>
      <c r="CO95" s="129">
        <f>+'N EERR PIEDEM'!N174</f>
        <v>0</v>
      </c>
      <c r="CP95" s="30" t="str">
        <f>IF(AND(CO4=0,CO95&gt;=0), "",CO95/CO4)</f>
        <v/>
      </c>
      <c r="CQ95" s="47" t="str">
        <f>IF(AND(CO124=0,CO95&gt;=0),"",CO95/CO124)</f>
        <v/>
      </c>
      <c r="CR95" s="30" t="str">
        <f t="shared" si="47"/>
        <v/>
      </c>
      <c r="CS95" s="130">
        <f t="shared" si="89"/>
        <v>0</v>
      </c>
      <c r="CT95" s="30">
        <f>IF(AND(CS4=0,CS95&gt;=0), "",CS95/CS4)</f>
        <v>0</v>
      </c>
      <c r="CU95" s="47">
        <f>IF(AND(CS124=0,CS95&gt;=0),"",CS95/CS124)</f>
        <v>0</v>
      </c>
      <c r="CV95" s="131">
        <f t="shared" si="90"/>
        <v>0</v>
      </c>
      <c r="CW95" s="30" t="str">
        <f>IF(AND(CV4=0,CV95&gt;=0), "",CV95/CV4)</f>
        <v/>
      </c>
      <c r="CX95" s="47" t="str">
        <f t="shared" si="48"/>
        <v/>
      </c>
    </row>
    <row r="96" spans="1:102" hidden="1" outlineLevel="1" x14ac:dyDescent="0.3">
      <c r="A96" s="29" t="s">
        <v>2</v>
      </c>
      <c r="B96" s="129">
        <f>+'N EERR PIEDEM'!B175+'N EERR PIEDEM'!B176+'N EERR PIEDEM'!B177+'N EERR PIEDEM'!B178</f>
        <v>0</v>
      </c>
      <c r="C96" s="30" t="str">
        <f>IF(AND(B4=0,B96&gt;=0), "",B96/B4)</f>
        <v/>
      </c>
      <c r="D96" s="47" t="str">
        <f>IF(AND(B124=0,B96&gt;=0),"",B96/B124)</f>
        <v/>
      </c>
      <c r="E96" s="129">
        <f>+'N EERR PIEDEM'!C175+'N EERR PIEDEM'!C176+'N EERR PIEDEM'!C177+'N EERR PIEDEM'!C178</f>
        <v>19.026062322946181</v>
      </c>
      <c r="F96" s="30">
        <f>IF(AND(E4=0,E96&gt;=0), "",E96/E4)</f>
        <v>3.540418024659629E-3</v>
      </c>
      <c r="G96" s="47">
        <f>IF(AND(E124=0,E96&gt;=0),"",E96/E124)</f>
        <v>8.946329754428892E-3</v>
      </c>
      <c r="H96" s="129">
        <f>+'N EERR PIEDEM'!D175+'N EERR PIEDEM'!D176+'N EERR PIEDEM'!D177+'N EERR PIEDEM'!D178</f>
        <v>0</v>
      </c>
      <c r="I96" s="30">
        <f>IF(AND(H4=0,H96&gt;=0), "",H96/H4)</f>
        <v>0</v>
      </c>
      <c r="J96" s="47">
        <f>IF(AND(H124=0,H96&gt;=0),"",H96/H124)</f>
        <v>0</v>
      </c>
      <c r="K96" s="30">
        <f t="shared" si="64"/>
        <v>-1</v>
      </c>
      <c r="L96" s="130">
        <f t="shared" si="79"/>
        <v>19.026062322946181</v>
      </c>
      <c r="M96" s="30">
        <f>IF(AND(L4=0,L96&gt;=0), "",L96/L4)</f>
        <v>1.3377621976758097E-3</v>
      </c>
      <c r="N96" s="47">
        <f>IF(AND(L124=0,L96&gt;=0),"",L96/L124)</f>
        <v>4.3091031820074481E-3</v>
      </c>
      <c r="O96" s="129">
        <f>+'N EERR PIEDEM'!E175+'N EERR PIEDEM'!E176+'N EERR PIEDEM'!E177+'N EERR PIEDEM'!E178</f>
        <v>20.444943962015635</v>
      </c>
      <c r="P96" s="30">
        <f>IF(AND(O4=0,O96&gt;=0), "",O96/O4)</f>
        <v>2.6813470597400559E-3</v>
      </c>
      <c r="Q96" s="47">
        <f>IF(AND(O124=0,O96&gt;=0),"",O96/O124)</f>
        <v>7.5869708017346936E-3</v>
      </c>
      <c r="R96" s="30">
        <f t="shared" si="66"/>
        <v>1</v>
      </c>
      <c r="S96" s="130">
        <f t="shared" si="80"/>
        <v>39.471006284961817</v>
      </c>
      <c r="T96" s="30">
        <f>IF(AND(S4=0,S96&gt;=0), "",S96/S4)</f>
        <v>1.806686290110091E-3</v>
      </c>
      <c r="U96" s="47">
        <f>IF(AND(S124=0,S96&gt;=0),"",S96/S124)</f>
        <v>5.5514290086904243E-3</v>
      </c>
      <c r="V96" s="131"/>
      <c r="W96" s="30" t="str">
        <f>IF(AND(V4=0,V96&gt;=0), "",V96/V4)</f>
        <v/>
      </c>
      <c r="X96" s="47">
        <f t="shared" si="21"/>
        <v>1</v>
      </c>
      <c r="Y96" s="129">
        <f>+'N EERR PIEDEM'!F175+'N EERR PIEDEM'!F176+'N EERR PIEDEM'!F177+'N EERR PIEDEM'!F178</f>
        <v>0</v>
      </c>
      <c r="Z96" s="30">
        <f>IF(AND(Y4=0,Y96&gt;=0), "",Y96/Y4)</f>
        <v>0</v>
      </c>
      <c r="AA96" s="47">
        <f>IF(AND(Y124=0,Y96&gt;=0),"",Y96/Y124)</f>
        <v>0</v>
      </c>
      <c r="AB96" s="30">
        <f t="shared" si="22"/>
        <v>-1</v>
      </c>
      <c r="AC96" s="130">
        <f t="shared" si="81"/>
        <v>39.471006284961817</v>
      </c>
      <c r="AD96" s="30">
        <f>IF(AND(AC4=0,AC96&gt;=0), "",AC96/AC4)</f>
        <v>1.3467454403516381E-3</v>
      </c>
      <c r="AE96" s="47">
        <f>IF(AND(AC124=0,AC96&gt;=0),"",AC96/AC124)</f>
        <v>4.0132625640179912E-3</v>
      </c>
      <c r="AF96" s="129">
        <f>+'N EERR PIEDEM'!G175+'N EERR PIEDEM'!G176+'N EERR PIEDEM'!G177+'N EERR PIEDEM'!G178</f>
        <v>40.17127814821314</v>
      </c>
      <c r="AG96" s="30">
        <f>IF(AND(AF4=0,AF96&gt;=0), "",AF96/AF4)</f>
        <v>4.4854102585189029E-3</v>
      </c>
      <c r="AH96" s="47">
        <f>IF(AND(AF124=0,AF96&gt;=0),"",AF96/AF124)</f>
        <v>1.5364784269843956E-2</v>
      </c>
      <c r="AI96" s="30">
        <f t="shared" si="41"/>
        <v>1</v>
      </c>
      <c r="AJ96" s="130">
        <f t="shared" si="62"/>
        <v>79.64228443317495</v>
      </c>
      <c r="AK96" s="30">
        <f>IF(AND(AJ4=0,AJ96&gt;=0), "",AJ96/AJ4)</f>
        <v>2.0813662247798608E-3</v>
      </c>
      <c r="AL96" s="47">
        <f>IF(AND(AJ124=0,AJ96&gt;=0),"",AJ96/AJ124)</f>
        <v>6.3971530434564173E-3</v>
      </c>
      <c r="AM96" s="129">
        <f>+'N EERR PIEDEM'!H175+'N EERR PIEDEM'!H176+'N EERR PIEDEM'!H177+'N EERR PIEDEM'!H178</f>
        <v>0</v>
      </c>
      <c r="AN96" s="30">
        <f>IF(AND(AM4=0,AM96&gt;=0), "",AM96/AM4)</f>
        <v>0</v>
      </c>
      <c r="AO96" s="47">
        <f>IF(AND(AM124=0,AM96&gt;=0),"",AM96/AM124)</f>
        <v>0</v>
      </c>
      <c r="AP96" s="30">
        <f t="shared" si="42"/>
        <v>-1</v>
      </c>
      <c r="AQ96" s="130">
        <f t="shared" si="63"/>
        <v>79.64228443317495</v>
      </c>
      <c r="AR96" s="30">
        <f>IF(AND(AQ4=0,AQ96&gt;=0), "",AQ96/AQ4)</f>
        <v>1.6332390817284229E-3</v>
      </c>
      <c r="AS96" s="47">
        <f>IF(AND(AQ124=0,AQ96&gt;=0),"",AQ96/AQ124)</f>
        <v>5.1728699190563849E-3</v>
      </c>
      <c r="AT96" s="131">
        <f t="shared" si="82"/>
        <v>0</v>
      </c>
      <c r="AU96" s="30" t="str">
        <f>IF(AND(AT4=0,AT96&gt;=0), "",AT96/AT4)</f>
        <v/>
      </c>
      <c r="AV96" s="47">
        <f t="shared" si="23"/>
        <v>1</v>
      </c>
      <c r="AW96" s="131">
        <f t="shared" si="40"/>
        <v>13.273714072195824</v>
      </c>
      <c r="AX96" s="30">
        <f>IF(AND(AW4=0,AW96&gt;=0), "",AW96/AW4)</f>
        <v>1.6332390817284227E-3</v>
      </c>
      <c r="AY96" s="47">
        <f>IF(AND(AW124=0,AW96&gt;=0),"",AW96/AW124)</f>
        <v>5.1728699190563849E-3</v>
      </c>
      <c r="AZ96" s="131">
        <f t="shared" si="70"/>
        <v>0</v>
      </c>
      <c r="BA96" s="30" t="str">
        <f>IF(AND(AZ4=0,AZ96&gt;=0), "",AZ96/AZ4)</f>
        <v/>
      </c>
      <c r="BB96" s="47">
        <f t="shared" si="24"/>
        <v>1</v>
      </c>
      <c r="BC96" s="129">
        <f>+'N EERR PIEDEM'!I175+'N EERR PIEDEM'!I176+'N EERR PIEDEM'!I177+'N EERR PIEDEM'!I178</f>
        <v>0</v>
      </c>
      <c r="BD96" s="30" t="str">
        <f>IF(AND(BC4=0,BC96&gt;=0), "",BC96/BC4)</f>
        <v/>
      </c>
      <c r="BE96" s="47" t="str">
        <f>IF(AND(BC124=0,BC96&gt;=0),"",BC96/BC124)</f>
        <v/>
      </c>
      <c r="BF96" s="30" t="str">
        <f t="shared" si="25"/>
        <v/>
      </c>
      <c r="BG96" s="130">
        <f t="shared" si="83"/>
        <v>79.64228443317495</v>
      </c>
      <c r="BH96" s="30">
        <f>IF(AND(BG4=0,BG96&gt;=0), "",BG96/BG4)</f>
        <v>1.6332390817284229E-3</v>
      </c>
      <c r="BI96" s="47">
        <f>IF(AND(BG124=0,BG96&gt;=0),"",BG96/BG124)</f>
        <v>5.1728699190563849E-3</v>
      </c>
      <c r="BJ96" s="129">
        <f>+'N EERR PIEDEM'!J175+'N EERR PIEDEM'!J176+'N EERR PIEDEM'!J177+'N EERR PIEDEM'!J178</f>
        <v>0</v>
      </c>
      <c r="BK96" s="30" t="str">
        <f>IF(AND(BJ4=0,BJ96&gt;=0), "",BJ96/BJ4)</f>
        <v/>
      </c>
      <c r="BL96" s="47" t="str">
        <f>IF(AND(BJ124=0,BJ96&gt;=0),"",BJ96/BJ124)</f>
        <v/>
      </c>
      <c r="BM96" s="30" t="str">
        <f t="shared" si="43"/>
        <v/>
      </c>
      <c r="BN96" s="130">
        <f t="shared" si="84"/>
        <v>79.64228443317495</v>
      </c>
      <c r="BO96" s="30">
        <f>IF(AND(BN4=0,BN96&gt;=0), "",BN96/BN4)</f>
        <v>1.6332390817284229E-3</v>
      </c>
      <c r="BP96" s="47">
        <f>IF(AND(BN124=0,BN96&gt;=0),"",BN96/BN124)</f>
        <v>5.1728699190563849E-3</v>
      </c>
      <c r="BQ96" s="129">
        <f>+'N EERR PIEDEM'!K175+'N EERR PIEDEM'!K176+'N EERR PIEDEM'!K177+'N EERR PIEDEM'!K178</f>
        <v>0</v>
      </c>
      <c r="BR96" s="30" t="str">
        <f>IF(AND(BQ4=0,BQ96&gt;=0), "",BQ96/BQ4)</f>
        <v/>
      </c>
      <c r="BS96" s="47" t="str">
        <f>IF(AND(BQ124=0,BQ96&gt;=0),"",BQ96/BQ124)</f>
        <v/>
      </c>
      <c r="BT96" s="30" t="str">
        <f t="shared" si="44"/>
        <v/>
      </c>
      <c r="BU96" s="130">
        <f t="shared" si="85"/>
        <v>79.64228443317495</v>
      </c>
      <c r="BV96" s="30">
        <f>IF(AND(BU4=0,BU96&gt;=0), "",BU96/BU4)</f>
        <v>1.6332390817284229E-3</v>
      </c>
      <c r="BW96" s="47">
        <f>IF(AND(BU124=0,BU96&gt;=0),"",BU96/BU124)</f>
        <v>5.1728699190563849E-3</v>
      </c>
      <c r="BX96" s="131">
        <f t="shared" si="86"/>
        <v>0</v>
      </c>
      <c r="BY96" s="30" t="str">
        <f>IF(AND(BX4=0,BX96&gt;=0), "",BX96/BX4)</f>
        <v/>
      </c>
      <c r="BZ96" s="47">
        <f t="shared" si="45"/>
        <v>1</v>
      </c>
      <c r="CA96" s="129">
        <f>+'N EERR PIEDEM'!L175+'N EERR PIEDEM'!L176+'N EERR PIEDEM'!L177+'N EERR PIEDEM'!L178</f>
        <v>0</v>
      </c>
      <c r="CB96" s="30" t="str">
        <f>IF(AND(CA4=0,CA96&gt;=0), "",CA96/CA4)</f>
        <v/>
      </c>
      <c r="CC96" s="47" t="str">
        <f>IF(AND(CA124=0,CA96&gt;=0),"",CA96/CA124)</f>
        <v/>
      </c>
      <c r="CD96" s="30" t="str">
        <f t="shared" si="26"/>
        <v/>
      </c>
      <c r="CE96" s="130">
        <f t="shared" si="87"/>
        <v>79.64228443317495</v>
      </c>
      <c r="CF96" s="30">
        <f>IF(AND(CE4=0,CE96&gt;=0), "",CE96/CE4)</f>
        <v>1.6332390817284229E-3</v>
      </c>
      <c r="CG96" s="47">
        <f>IF(AND(CE124=0,CE96&gt;=0),"",CE96/CE124)</f>
        <v>5.1728699190563849E-3</v>
      </c>
      <c r="CH96" s="129">
        <f>+'N EERR PIEDEM'!M175+'N EERR PIEDEM'!M176+'N EERR PIEDEM'!M177+'N EERR PIEDEM'!M178</f>
        <v>0</v>
      </c>
      <c r="CI96" s="30" t="str">
        <f>IF(AND(CH4=0,CH96&gt;=0), "",CH96/CH4)</f>
        <v/>
      </c>
      <c r="CJ96" s="47" t="str">
        <f>IF(AND(CH124=0,CH96&gt;=0),"",CH96/CH124)</f>
        <v/>
      </c>
      <c r="CK96" s="30" t="str">
        <f t="shared" si="46"/>
        <v/>
      </c>
      <c r="CL96" s="130">
        <f t="shared" si="88"/>
        <v>79.64228443317495</v>
      </c>
      <c r="CM96" s="30">
        <f>IF(AND(CL4=0,CL96&gt;=0), "",CL96/CL4)</f>
        <v>1.6332390817284229E-3</v>
      </c>
      <c r="CN96" s="47">
        <f>IF(AND(CL124=0,CL96&gt;=0),"",CL96/CL124)</f>
        <v>5.1728699190563849E-3</v>
      </c>
      <c r="CO96" s="129">
        <f>+'N EERR PIEDEM'!N175+'N EERR PIEDEM'!N176+'N EERR PIEDEM'!N177+'N EERR PIEDEM'!N178</f>
        <v>0</v>
      </c>
      <c r="CP96" s="30" t="str">
        <f>IF(AND(CO4=0,CO96&gt;=0), "",CO96/CO4)</f>
        <v/>
      </c>
      <c r="CQ96" s="47" t="str">
        <f>IF(AND(CO124=0,CO96&gt;=0),"",CO96/CO124)</f>
        <v/>
      </c>
      <c r="CR96" s="30" t="str">
        <f t="shared" si="47"/>
        <v/>
      </c>
      <c r="CS96" s="130">
        <f t="shared" si="89"/>
        <v>79.64228443317495</v>
      </c>
      <c r="CT96" s="30">
        <f>IF(AND(CS4=0,CS96&gt;=0), "",CS96/CS4)</f>
        <v>1.6332390817284229E-3</v>
      </c>
      <c r="CU96" s="47">
        <f>IF(AND(CS124=0,CS96&gt;=0),"",CS96/CS124)</f>
        <v>5.1728699190563849E-3</v>
      </c>
      <c r="CV96" s="131">
        <f t="shared" si="90"/>
        <v>0</v>
      </c>
      <c r="CW96" s="30" t="str">
        <f>IF(AND(CV4=0,CV96&gt;=0), "",CV96/CV4)</f>
        <v/>
      </c>
      <c r="CX96" s="47">
        <f t="shared" si="48"/>
        <v>1</v>
      </c>
    </row>
    <row r="97" spans="1:219" hidden="1" outlineLevel="1" x14ac:dyDescent="0.3">
      <c r="A97" s="29" t="s">
        <v>85</v>
      </c>
      <c r="B97" s="129">
        <f>+'N EERR PIEDEM'!B179+'N EERR PIEDEM'!B180</f>
        <v>0</v>
      </c>
      <c r="C97" s="30" t="str">
        <f>IF(AND(B4=0,B97&gt;=0), "",B97/B4)</f>
        <v/>
      </c>
      <c r="D97" s="47" t="str">
        <f>IF(AND(B124=0,B97&gt;=0),"",B97/B124)</f>
        <v/>
      </c>
      <c r="E97" s="129">
        <f>+'N EERR PIEDEM'!C179+'N EERR PIEDEM'!C180</f>
        <v>0</v>
      </c>
      <c r="F97" s="30">
        <f>IF(AND(E4=0,E97&gt;=0), "",E97/E4)</f>
        <v>0</v>
      </c>
      <c r="G97" s="47">
        <f>IF(AND(E124=0,E97&gt;=0),"",E97/E124)</f>
        <v>0</v>
      </c>
      <c r="H97" s="129">
        <f>+'N EERR PIEDEM'!D179+'N EERR PIEDEM'!D180</f>
        <v>0</v>
      </c>
      <c r="I97" s="30">
        <f>IF(AND(H4=0,H97&gt;=0), "",H97/H4)</f>
        <v>0</v>
      </c>
      <c r="J97" s="47">
        <f>IF(AND(H124=0,H97&gt;=0),"",H97/H124)</f>
        <v>0</v>
      </c>
      <c r="K97" s="30" t="str">
        <f t="shared" si="64"/>
        <v/>
      </c>
      <c r="L97" s="130">
        <f t="shared" si="79"/>
        <v>0</v>
      </c>
      <c r="M97" s="30">
        <f>IF(AND(L4=0,L97&gt;=0), "",L97/L4)</f>
        <v>0</v>
      </c>
      <c r="N97" s="47">
        <f>IF(AND(L124=0,L97&gt;=0),"",L97/L124)</f>
        <v>0</v>
      </c>
      <c r="O97" s="129">
        <f>+'N EERR PIEDEM'!E179+'N EERR PIEDEM'!E180</f>
        <v>0</v>
      </c>
      <c r="P97" s="30">
        <f>IF(AND(O4=0,O97&gt;=0), "",O97/O4)</f>
        <v>0</v>
      </c>
      <c r="Q97" s="47">
        <f>IF(AND(O124=0,O97&gt;=0),"",O97/O124)</f>
        <v>0</v>
      </c>
      <c r="R97" s="30" t="str">
        <f t="shared" si="66"/>
        <v/>
      </c>
      <c r="S97" s="130">
        <f t="shared" si="80"/>
        <v>0</v>
      </c>
      <c r="T97" s="30">
        <f>IF(AND(S4=0,S97&gt;=0), "",S97/S4)</f>
        <v>0</v>
      </c>
      <c r="U97" s="47">
        <f>IF(AND(S124=0,S97&gt;=0),"",S97/S124)</f>
        <v>0</v>
      </c>
      <c r="V97" s="131"/>
      <c r="W97" s="30" t="str">
        <f>IF(AND(V4=0,V97&gt;=0), "",V97/V4)</f>
        <v/>
      </c>
      <c r="X97" s="47" t="str">
        <f t="shared" si="21"/>
        <v/>
      </c>
      <c r="Y97" s="129">
        <f>+'N EERR PIEDEM'!F179+'N EERR PIEDEM'!F180</f>
        <v>0</v>
      </c>
      <c r="Z97" s="30">
        <f>IF(AND(Y4=0,Y97&gt;=0), "",Y97/Y4)</f>
        <v>0</v>
      </c>
      <c r="AA97" s="47">
        <f>IF(AND(Y124=0,Y97&gt;=0),"",Y97/Y124)</f>
        <v>0</v>
      </c>
      <c r="AB97" s="30" t="str">
        <f t="shared" si="22"/>
        <v/>
      </c>
      <c r="AC97" s="130">
        <f t="shared" si="81"/>
        <v>0</v>
      </c>
      <c r="AD97" s="30">
        <f>IF(AND(AC4=0,AC97&gt;=0), "",AC97/AC4)</f>
        <v>0</v>
      </c>
      <c r="AE97" s="47">
        <f>IF(AND(AC124=0,AC97&gt;=0),"",AC97/AC124)</f>
        <v>0</v>
      </c>
      <c r="AF97" s="129">
        <f>+'N EERR PIEDEM'!G179+'N EERR PIEDEM'!G180</f>
        <v>0</v>
      </c>
      <c r="AG97" s="30">
        <f>IF(AND(AF4=0,AF97&gt;=0), "",AF97/AF4)</f>
        <v>0</v>
      </c>
      <c r="AH97" s="47">
        <f>IF(AND(AF124=0,AF97&gt;=0),"",AF97/AF124)</f>
        <v>0</v>
      </c>
      <c r="AI97" s="30" t="str">
        <f t="shared" si="41"/>
        <v/>
      </c>
      <c r="AJ97" s="130">
        <f t="shared" si="62"/>
        <v>0</v>
      </c>
      <c r="AK97" s="30">
        <f>IF(AND(AJ4=0,AJ97&gt;=0), "",AJ97/AJ4)</f>
        <v>0</v>
      </c>
      <c r="AL97" s="47">
        <f>IF(AND(AJ124=0,AJ97&gt;=0),"",AJ97/AJ124)</f>
        <v>0</v>
      </c>
      <c r="AM97" s="129">
        <f>+'N EERR PIEDEM'!H179+'N EERR PIEDEM'!H180</f>
        <v>0</v>
      </c>
      <c r="AN97" s="30">
        <f>IF(AND(AM4=0,AM97&gt;=0), "",AM97/AM4)</f>
        <v>0</v>
      </c>
      <c r="AO97" s="47">
        <f>IF(AND(AM124=0,AM97&gt;=0),"",AM97/AM124)</f>
        <v>0</v>
      </c>
      <c r="AP97" s="30" t="str">
        <f t="shared" si="42"/>
        <v/>
      </c>
      <c r="AQ97" s="130">
        <f t="shared" si="63"/>
        <v>0</v>
      </c>
      <c r="AR97" s="30">
        <f>IF(AND(AQ4=0,AQ97&gt;=0), "",AQ97/AQ4)</f>
        <v>0</v>
      </c>
      <c r="AS97" s="47">
        <f>IF(AND(AQ124=0,AQ97&gt;=0),"",AQ97/AQ124)</f>
        <v>0</v>
      </c>
      <c r="AT97" s="131">
        <f t="shared" si="82"/>
        <v>0</v>
      </c>
      <c r="AU97" s="30" t="str">
        <f>IF(AND(AT4=0,AT97&gt;=0), "",AT97/AT4)</f>
        <v/>
      </c>
      <c r="AV97" s="47" t="str">
        <f t="shared" si="23"/>
        <v/>
      </c>
      <c r="AW97" s="131">
        <f t="shared" si="40"/>
        <v>0</v>
      </c>
      <c r="AX97" s="30">
        <f>IF(AND(AW4=0,AW97&gt;=0), "",AW97/AW4)</f>
        <v>0</v>
      </c>
      <c r="AY97" s="47">
        <f>IF(AND(AW124=0,AW97&gt;=0),"",AW97/AW124)</f>
        <v>0</v>
      </c>
      <c r="AZ97" s="131">
        <f t="shared" si="70"/>
        <v>0</v>
      </c>
      <c r="BA97" s="30" t="str">
        <f>IF(AND(AZ4=0,AZ97&gt;=0), "",AZ97/AZ4)</f>
        <v/>
      </c>
      <c r="BB97" s="47" t="str">
        <f t="shared" si="24"/>
        <v/>
      </c>
      <c r="BC97" s="129">
        <f>+'N EERR PIEDEM'!I179+'N EERR PIEDEM'!I180</f>
        <v>0</v>
      </c>
      <c r="BD97" s="30" t="str">
        <f>IF(AND(BC4=0,BC97&gt;=0), "",BC97/BC4)</f>
        <v/>
      </c>
      <c r="BE97" s="47" t="str">
        <f>IF(AND(BC124=0,BC97&gt;=0),"",BC97/BC124)</f>
        <v/>
      </c>
      <c r="BF97" s="30" t="str">
        <f t="shared" si="25"/>
        <v/>
      </c>
      <c r="BG97" s="130">
        <f t="shared" si="83"/>
        <v>0</v>
      </c>
      <c r="BH97" s="30">
        <f>IF(AND(BG4=0,BG97&gt;=0), "",BG97/BG4)</f>
        <v>0</v>
      </c>
      <c r="BI97" s="47">
        <f>IF(AND(BG124=0,BG97&gt;=0),"",BG97/BG124)</f>
        <v>0</v>
      </c>
      <c r="BJ97" s="129">
        <f>+'N EERR PIEDEM'!J179+'N EERR PIEDEM'!J180</f>
        <v>0</v>
      </c>
      <c r="BK97" s="30" t="str">
        <f>IF(AND(BJ4=0,BJ97&gt;=0), "",BJ97/BJ4)</f>
        <v/>
      </c>
      <c r="BL97" s="47" t="str">
        <f>IF(AND(BJ124=0,BJ97&gt;=0),"",BJ97/BJ124)</f>
        <v/>
      </c>
      <c r="BM97" s="30" t="str">
        <f t="shared" si="43"/>
        <v/>
      </c>
      <c r="BN97" s="130">
        <f t="shared" si="84"/>
        <v>0</v>
      </c>
      <c r="BO97" s="30">
        <f>IF(AND(BN4=0,BN97&gt;=0), "",BN97/BN4)</f>
        <v>0</v>
      </c>
      <c r="BP97" s="47">
        <f>IF(AND(BN124=0,BN97&gt;=0),"",BN97/BN124)</f>
        <v>0</v>
      </c>
      <c r="BQ97" s="129">
        <f>+'N EERR PIEDEM'!K179+'N EERR PIEDEM'!K180</f>
        <v>0</v>
      </c>
      <c r="BR97" s="30" t="str">
        <f>IF(AND(BQ4=0,BQ97&gt;=0), "",BQ97/BQ4)</f>
        <v/>
      </c>
      <c r="BS97" s="47" t="str">
        <f>IF(AND(BQ124=0,BQ97&gt;=0),"",BQ97/BQ124)</f>
        <v/>
      </c>
      <c r="BT97" s="30" t="str">
        <f t="shared" si="44"/>
        <v/>
      </c>
      <c r="BU97" s="130">
        <f t="shared" si="85"/>
        <v>0</v>
      </c>
      <c r="BV97" s="30">
        <f>IF(AND(BU4=0,BU97&gt;=0), "",BU97/BU4)</f>
        <v>0</v>
      </c>
      <c r="BW97" s="47">
        <f>IF(AND(BU124=0,BU97&gt;=0),"",BU97/BU124)</f>
        <v>0</v>
      </c>
      <c r="BX97" s="131">
        <f t="shared" si="86"/>
        <v>0</v>
      </c>
      <c r="BY97" s="30" t="str">
        <f>IF(AND(BX4=0,BX97&gt;=0), "",BX97/BX4)</f>
        <v/>
      </c>
      <c r="BZ97" s="47" t="str">
        <f t="shared" si="45"/>
        <v/>
      </c>
      <c r="CA97" s="129">
        <f>+'N EERR PIEDEM'!L179+'N EERR PIEDEM'!L180</f>
        <v>0</v>
      </c>
      <c r="CB97" s="30" t="str">
        <f>IF(AND(CA4=0,CA97&gt;=0), "",CA97/CA4)</f>
        <v/>
      </c>
      <c r="CC97" s="47" t="str">
        <f>IF(AND(CA124=0,CA97&gt;=0),"",CA97/CA124)</f>
        <v/>
      </c>
      <c r="CD97" s="30" t="str">
        <f t="shared" si="26"/>
        <v/>
      </c>
      <c r="CE97" s="130">
        <f t="shared" si="87"/>
        <v>0</v>
      </c>
      <c r="CF97" s="30">
        <f>IF(AND(CE4=0,CE97&gt;=0), "",CE97/CE4)</f>
        <v>0</v>
      </c>
      <c r="CG97" s="47">
        <f>IF(AND(CE124=0,CE97&gt;=0),"",CE97/CE124)</f>
        <v>0</v>
      </c>
      <c r="CH97" s="129">
        <f>+'N EERR PIEDEM'!M179+'N EERR PIEDEM'!M180</f>
        <v>0</v>
      </c>
      <c r="CI97" s="30" t="str">
        <f>IF(AND(CH4=0,CH97&gt;=0), "",CH97/CH4)</f>
        <v/>
      </c>
      <c r="CJ97" s="47" t="str">
        <f>IF(AND(CH124=0,CH97&gt;=0),"",CH97/CH124)</f>
        <v/>
      </c>
      <c r="CK97" s="30" t="str">
        <f t="shared" si="46"/>
        <v/>
      </c>
      <c r="CL97" s="130">
        <f t="shared" si="88"/>
        <v>0</v>
      </c>
      <c r="CM97" s="30">
        <f>IF(AND(CL4=0,CL97&gt;=0), "",CL97/CL4)</f>
        <v>0</v>
      </c>
      <c r="CN97" s="47">
        <f>IF(AND(CL124=0,CL97&gt;=0),"",CL97/CL124)</f>
        <v>0</v>
      </c>
      <c r="CO97" s="129">
        <f>+'N EERR PIEDEM'!N179+'N EERR PIEDEM'!N180</f>
        <v>0</v>
      </c>
      <c r="CP97" s="30" t="str">
        <f>IF(AND(CO4=0,CO97&gt;=0), "",CO97/CO4)</f>
        <v/>
      </c>
      <c r="CQ97" s="47" t="str">
        <f>IF(AND(CO124=0,CO97&gt;=0),"",CO97/CO124)</f>
        <v/>
      </c>
      <c r="CR97" s="30" t="str">
        <f t="shared" si="47"/>
        <v/>
      </c>
      <c r="CS97" s="130">
        <f t="shared" si="89"/>
        <v>0</v>
      </c>
      <c r="CT97" s="30">
        <f>IF(AND(CS4=0,CS97&gt;=0), "",CS97/CS4)</f>
        <v>0</v>
      </c>
      <c r="CU97" s="47">
        <f>IF(AND(CS124=0,CS97&gt;=0),"",CS97/CS124)</f>
        <v>0</v>
      </c>
      <c r="CV97" s="131">
        <f t="shared" si="90"/>
        <v>0</v>
      </c>
      <c r="CW97" s="30" t="str">
        <f>IF(AND(CV4=0,CV97&gt;=0), "",CV97/CV4)</f>
        <v/>
      </c>
      <c r="CX97" s="47" t="str">
        <f t="shared" si="48"/>
        <v/>
      </c>
    </row>
    <row r="98" spans="1:219" hidden="1" outlineLevel="1" x14ac:dyDescent="0.3">
      <c r="A98" s="29" t="s">
        <v>86</v>
      </c>
      <c r="B98" s="129">
        <f>+'N EERR PIEDEM'!B181</f>
        <v>0</v>
      </c>
      <c r="C98" s="30" t="str">
        <f>IF(AND(B4=0,B98&gt;=0), "",B98/B4)</f>
        <v/>
      </c>
      <c r="D98" s="47" t="str">
        <f>IF(AND(B124=0,B98&gt;=0),"",B98/B124)</f>
        <v/>
      </c>
      <c r="E98" s="129">
        <f>+'N EERR PIEDEM'!C181</f>
        <v>0</v>
      </c>
      <c r="F98" s="30">
        <f>IF(AND(E4=0,E98&gt;=0), "",E98/E4)</f>
        <v>0</v>
      </c>
      <c r="G98" s="47">
        <f>IF(AND(E124=0,E98&gt;=0),"",E98/E124)</f>
        <v>0</v>
      </c>
      <c r="H98" s="129">
        <f>+'N EERR PIEDEM'!D181</f>
        <v>0</v>
      </c>
      <c r="I98" s="30">
        <f>IF(AND(H4=0,H98&gt;=0), "",H98/H4)</f>
        <v>0</v>
      </c>
      <c r="J98" s="47">
        <f>IF(AND(H124=0,H98&gt;=0),"",H98/H124)</f>
        <v>0</v>
      </c>
      <c r="K98" s="30" t="str">
        <f t="shared" si="64"/>
        <v/>
      </c>
      <c r="L98" s="130">
        <f t="shared" si="79"/>
        <v>0</v>
      </c>
      <c r="M98" s="30">
        <f>IF(AND(L4=0,L98&gt;=0), "",L98/L4)</f>
        <v>0</v>
      </c>
      <c r="N98" s="47">
        <f>IF(AND(L124=0,L98&gt;=0),"",L98/L124)</f>
        <v>0</v>
      </c>
      <c r="O98" s="129">
        <f>+'N EERR PIEDEM'!E181</f>
        <v>0</v>
      </c>
      <c r="P98" s="30">
        <f>IF(AND(O4=0,O98&gt;=0), "",O98/O4)</f>
        <v>0</v>
      </c>
      <c r="Q98" s="47">
        <f>IF(AND(O124=0,O98&gt;=0),"",O98/O124)</f>
        <v>0</v>
      </c>
      <c r="R98" s="30" t="str">
        <f t="shared" si="66"/>
        <v/>
      </c>
      <c r="S98" s="130">
        <f t="shared" si="80"/>
        <v>0</v>
      </c>
      <c r="T98" s="30">
        <f>IF(AND(S4=0,S98&gt;=0), "",S98/S4)</f>
        <v>0</v>
      </c>
      <c r="U98" s="47">
        <f>IF(AND(S124=0,S98&gt;=0),"",S98/S124)</f>
        <v>0</v>
      </c>
      <c r="V98" s="131"/>
      <c r="W98" s="30" t="str">
        <f>IF(AND(V4=0,V98&gt;=0), "",V98/V4)</f>
        <v/>
      </c>
      <c r="X98" s="47" t="str">
        <f t="shared" si="21"/>
        <v/>
      </c>
      <c r="Y98" s="129">
        <f>+'N EERR PIEDEM'!F181</f>
        <v>0</v>
      </c>
      <c r="Z98" s="30">
        <f>IF(AND(Y4=0,Y98&gt;=0), "",Y98/Y4)</f>
        <v>0</v>
      </c>
      <c r="AA98" s="47">
        <f>IF(AND(Y124=0,Y98&gt;=0),"",Y98/Y124)</f>
        <v>0</v>
      </c>
      <c r="AB98" s="30" t="str">
        <f t="shared" si="22"/>
        <v/>
      </c>
      <c r="AC98" s="130">
        <f t="shared" si="81"/>
        <v>0</v>
      </c>
      <c r="AD98" s="30">
        <f>IF(AND(AC4=0,AC98&gt;=0), "",AC98/AC4)</f>
        <v>0</v>
      </c>
      <c r="AE98" s="47">
        <f>IF(AND(AC124=0,AC98&gt;=0),"",AC98/AC124)</f>
        <v>0</v>
      </c>
      <c r="AF98" s="129">
        <f>+'N EERR PIEDEM'!G181</f>
        <v>0</v>
      </c>
      <c r="AG98" s="30">
        <f>IF(AND(AF4=0,AF98&gt;=0), "",AF98/AF4)</f>
        <v>0</v>
      </c>
      <c r="AH98" s="47">
        <f>IF(AND(AF124=0,AF98&gt;=0),"",AF98/AF124)</f>
        <v>0</v>
      </c>
      <c r="AI98" s="30" t="str">
        <f t="shared" si="41"/>
        <v/>
      </c>
      <c r="AJ98" s="130">
        <f t="shared" si="62"/>
        <v>0</v>
      </c>
      <c r="AK98" s="30">
        <f>IF(AND(AJ4=0,AJ98&gt;=0), "",AJ98/AJ4)</f>
        <v>0</v>
      </c>
      <c r="AL98" s="47">
        <f>IF(AND(AJ124=0,AJ98&gt;=0),"",AJ98/AJ124)</f>
        <v>0</v>
      </c>
      <c r="AM98" s="129">
        <f>+'N EERR PIEDEM'!H181</f>
        <v>0</v>
      </c>
      <c r="AN98" s="30">
        <f>IF(AND(AM4=0,AM98&gt;=0), "",AM98/AM4)</f>
        <v>0</v>
      </c>
      <c r="AO98" s="47">
        <f>IF(AND(AM124=0,AM98&gt;=0),"",AM98/AM124)</f>
        <v>0</v>
      </c>
      <c r="AP98" s="30" t="str">
        <f t="shared" si="42"/>
        <v/>
      </c>
      <c r="AQ98" s="130">
        <f t="shared" si="63"/>
        <v>0</v>
      </c>
      <c r="AR98" s="30">
        <f>IF(AND(AQ4=0,AQ98&gt;=0), "",AQ98/AQ4)</f>
        <v>0</v>
      </c>
      <c r="AS98" s="47">
        <f>IF(AND(AQ124=0,AQ98&gt;=0),"",AQ98/AQ124)</f>
        <v>0</v>
      </c>
      <c r="AT98" s="131">
        <f t="shared" si="82"/>
        <v>0</v>
      </c>
      <c r="AU98" s="30" t="str">
        <f>IF(AND(AT4=0,AT98&gt;=0), "",AT98/AT4)</f>
        <v/>
      </c>
      <c r="AV98" s="47" t="str">
        <f t="shared" si="23"/>
        <v/>
      </c>
      <c r="AW98" s="131">
        <f t="shared" si="40"/>
        <v>0</v>
      </c>
      <c r="AX98" s="30">
        <f>IF(AND(AW4=0,AW98&gt;=0), "",AW98/AW4)</f>
        <v>0</v>
      </c>
      <c r="AY98" s="47">
        <f>IF(AND(AW124=0,AW98&gt;=0),"",AW98/AW124)</f>
        <v>0</v>
      </c>
      <c r="AZ98" s="131">
        <f t="shared" si="70"/>
        <v>0</v>
      </c>
      <c r="BA98" s="30" t="str">
        <f>IF(AND(AZ4=0,AZ98&gt;=0), "",AZ98/AZ4)</f>
        <v/>
      </c>
      <c r="BB98" s="47" t="str">
        <f t="shared" si="24"/>
        <v/>
      </c>
      <c r="BC98" s="129">
        <f>+'N EERR PIEDEM'!I181</f>
        <v>0</v>
      </c>
      <c r="BD98" s="30" t="str">
        <f>IF(AND(BC4=0,BC98&gt;=0), "",BC98/BC4)</f>
        <v/>
      </c>
      <c r="BE98" s="47" t="str">
        <f>IF(AND(BC124=0,BC98&gt;=0),"",BC98/BC124)</f>
        <v/>
      </c>
      <c r="BF98" s="30" t="str">
        <f t="shared" si="25"/>
        <v/>
      </c>
      <c r="BG98" s="130">
        <f t="shared" si="83"/>
        <v>0</v>
      </c>
      <c r="BH98" s="30">
        <f>IF(AND(BG4=0,BG98&gt;=0), "",BG98/BG4)</f>
        <v>0</v>
      </c>
      <c r="BI98" s="47">
        <f>IF(AND(BG124=0,BG98&gt;=0),"",BG98/BG124)</f>
        <v>0</v>
      </c>
      <c r="BJ98" s="129">
        <f>+'N EERR PIEDEM'!J181</f>
        <v>0</v>
      </c>
      <c r="BK98" s="30" t="str">
        <f>IF(AND(BJ4=0,BJ98&gt;=0), "",BJ98/BJ4)</f>
        <v/>
      </c>
      <c r="BL98" s="47" t="str">
        <f>IF(AND(BJ124=0,BJ98&gt;=0),"",BJ98/BJ124)</f>
        <v/>
      </c>
      <c r="BM98" s="30" t="str">
        <f t="shared" si="43"/>
        <v/>
      </c>
      <c r="BN98" s="130">
        <f t="shared" si="84"/>
        <v>0</v>
      </c>
      <c r="BO98" s="30">
        <f>IF(AND(BN4=0,BN98&gt;=0), "",BN98/BN4)</f>
        <v>0</v>
      </c>
      <c r="BP98" s="47">
        <f>IF(AND(BN124=0,BN98&gt;=0),"",BN98/BN124)</f>
        <v>0</v>
      </c>
      <c r="BQ98" s="129">
        <f>+'N EERR PIEDEM'!K181</f>
        <v>0</v>
      </c>
      <c r="BR98" s="30" t="str">
        <f>IF(AND(BQ4=0,BQ98&gt;=0), "",BQ98/BQ4)</f>
        <v/>
      </c>
      <c r="BS98" s="47" t="str">
        <f>IF(AND(BQ124=0,BQ98&gt;=0),"",BQ98/BQ124)</f>
        <v/>
      </c>
      <c r="BT98" s="30" t="str">
        <f t="shared" si="44"/>
        <v/>
      </c>
      <c r="BU98" s="130">
        <f t="shared" si="85"/>
        <v>0</v>
      </c>
      <c r="BV98" s="30">
        <f>IF(AND(BU4=0,BU98&gt;=0), "",BU98/BU4)</f>
        <v>0</v>
      </c>
      <c r="BW98" s="47">
        <f>IF(AND(BU124=0,BU98&gt;=0),"",BU98/BU124)</f>
        <v>0</v>
      </c>
      <c r="BX98" s="131">
        <f t="shared" si="86"/>
        <v>0</v>
      </c>
      <c r="BY98" s="30" t="str">
        <f>IF(AND(BX4=0,BX98&gt;=0), "",BX98/BX4)</f>
        <v/>
      </c>
      <c r="BZ98" s="47" t="str">
        <f t="shared" si="45"/>
        <v/>
      </c>
      <c r="CA98" s="129">
        <f>+'N EERR PIEDEM'!L181</f>
        <v>0</v>
      </c>
      <c r="CB98" s="30" t="str">
        <f>IF(AND(CA4=0,CA98&gt;=0), "",CA98/CA4)</f>
        <v/>
      </c>
      <c r="CC98" s="47" t="str">
        <f>IF(AND(CA124=0,CA98&gt;=0),"",CA98/CA124)</f>
        <v/>
      </c>
      <c r="CD98" s="30" t="str">
        <f t="shared" si="26"/>
        <v/>
      </c>
      <c r="CE98" s="130">
        <f t="shared" si="87"/>
        <v>0</v>
      </c>
      <c r="CF98" s="30">
        <f>IF(AND(CE4=0,CE98&gt;=0), "",CE98/CE4)</f>
        <v>0</v>
      </c>
      <c r="CG98" s="47">
        <f>IF(AND(CE124=0,CE98&gt;=0),"",CE98/CE124)</f>
        <v>0</v>
      </c>
      <c r="CH98" s="129">
        <f>+'N EERR PIEDEM'!M181</f>
        <v>0</v>
      </c>
      <c r="CI98" s="30" t="str">
        <f>IF(AND(CH4=0,CH98&gt;=0), "",CH98/CH4)</f>
        <v/>
      </c>
      <c r="CJ98" s="47" t="str">
        <f>IF(AND(CH124=0,CH98&gt;=0),"",CH98/CH124)</f>
        <v/>
      </c>
      <c r="CK98" s="30" t="str">
        <f t="shared" si="46"/>
        <v/>
      </c>
      <c r="CL98" s="130">
        <f t="shared" si="88"/>
        <v>0</v>
      </c>
      <c r="CM98" s="30">
        <f>IF(AND(CL4=0,CL98&gt;=0), "",CL98/CL4)</f>
        <v>0</v>
      </c>
      <c r="CN98" s="47">
        <f>IF(AND(CL124=0,CL98&gt;=0),"",CL98/CL124)</f>
        <v>0</v>
      </c>
      <c r="CO98" s="129">
        <f>+'N EERR PIEDEM'!N181</f>
        <v>0</v>
      </c>
      <c r="CP98" s="30" t="str">
        <f>IF(AND(CO4=0,CO98&gt;=0), "",CO98/CO4)</f>
        <v/>
      </c>
      <c r="CQ98" s="47" t="str">
        <f>IF(AND(CO124=0,CO98&gt;=0),"",CO98/CO124)</f>
        <v/>
      </c>
      <c r="CR98" s="30" t="str">
        <f t="shared" si="47"/>
        <v/>
      </c>
      <c r="CS98" s="130">
        <f t="shared" si="89"/>
        <v>0</v>
      </c>
      <c r="CT98" s="30">
        <f>IF(AND(CS4=0,CS98&gt;=0), "",CS98/CS4)</f>
        <v>0</v>
      </c>
      <c r="CU98" s="47">
        <f>IF(AND(CS124=0,CS98&gt;=0),"",CS98/CS124)</f>
        <v>0</v>
      </c>
      <c r="CV98" s="131">
        <f t="shared" si="90"/>
        <v>0</v>
      </c>
      <c r="CW98" s="30" t="str">
        <f>IF(AND(CV4=0,CV98&gt;=0), "",CV98/CV4)</f>
        <v/>
      </c>
      <c r="CX98" s="47" t="str">
        <f t="shared" si="48"/>
        <v/>
      </c>
    </row>
    <row r="99" spans="1:219" hidden="1" outlineLevel="1" x14ac:dyDescent="0.3">
      <c r="A99" s="29" t="s">
        <v>87</v>
      </c>
      <c r="B99" s="129">
        <f>+'N EERR PIEDEM'!B182</f>
        <v>0</v>
      </c>
      <c r="C99" s="30" t="str">
        <f>IF(AND(B4=0,B99&gt;=0), "",B99/B4)</f>
        <v/>
      </c>
      <c r="D99" s="47" t="str">
        <f>IF(AND(B124=0,B99&gt;=0),"",B99/B124)</f>
        <v/>
      </c>
      <c r="E99" s="129">
        <f>+'N EERR PIEDEM'!C182</f>
        <v>0</v>
      </c>
      <c r="F99" s="30">
        <f>IF(AND(E4=0,E99&gt;=0), "",E99/E4)</f>
        <v>0</v>
      </c>
      <c r="G99" s="47">
        <f>IF(AND(E124=0,E99&gt;=0),"",E99/E124)</f>
        <v>0</v>
      </c>
      <c r="H99" s="129">
        <f>+'N EERR PIEDEM'!D182</f>
        <v>0</v>
      </c>
      <c r="I99" s="30">
        <f>IF(AND(H4=0,H99&gt;=0), "",H99/H4)</f>
        <v>0</v>
      </c>
      <c r="J99" s="47">
        <f>IF(AND(H124=0,H99&gt;=0),"",H99/H124)</f>
        <v>0</v>
      </c>
      <c r="K99" s="30" t="str">
        <f t="shared" si="64"/>
        <v/>
      </c>
      <c r="L99" s="130">
        <f t="shared" si="79"/>
        <v>0</v>
      </c>
      <c r="M99" s="30">
        <f>IF(AND(L4=0,L99&gt;=0), "",L99/L4)</f>
        <v>0</v>
      </c>
      <c r="N99" s="47">
        <f>IF(AND(L124=0,L99&gt;=0),"",L99/L124)</f>
        <v>0</v>
      </c>
      <c r="O99" s="129">
        <f>+'N EERR PIEDEM'!E182</f>
        <v>0</v>
      </c>
      <c r="P99" s="30">
        <f>IF(AND(O4=0,O99&gt;=0), "",O99/O4)</f>
        <v>0</v>
      </c>
      <c r="Q99" s="47">
        <f>IF(AND(O124=0,O99&gt;=0),"",O99/O124)</f>
        <v>0</v>
      </c>
      <c r="R99" s="30" t="str">
        <f t="shared" si="66"/>
        <v/>
      </c>
      <c r="S99" s="130">
        <f t="shared" si="80"/>
        <v>0</v>
      </c>
      <c r="T99" s="30">
        <f>IF(AND(S4=0,S99&gt;=0), "",S99/S4)</f>
        <v>0</v>
      </c>
      <c r="U99" s="47">
        <f>IF(AND(S124=0,S99&gt;=0),"",S99/S124)</f>
        <v>0</v>
      </c>
      <c r="V99" s="131"/>
      <c r="W99" s="30" t="str">
        <f>IF(AND(V4=0,V99&gt;=0), "",V99/V4)</f>
        <v/>
      </c>
      <c r="X99" s="47" t="str">
        <f t="shared" si="21"/>
        <v/>
      </c>
      <c r="Y99" s="129">
        <f>+'N EERR PIEDEM'!F182</f>
        <v>0</v>
      </c>
      <c r="Z99" s="30">
        <f>IF(AND(Y4=0,Y99&gt;=0), "",Y99/Y4)</f>
        <v>0</v>
      </c>
      <c r="AA99" s="47">
        <f>IF(AND(Y124=0,Y99&gt;=0),"",Y99/Y124)</f>
        <v>0</v>
      </c>
      <c r="AB99" s="30" t="str">
        <f t="shared" si="22"/>
        <v/>
      </c>
      <c r="AC99" s="130">
        <f t="shared" si="81"/>
        <v>0</v>
      </c>
      <c r="AD99" s="30">
        <f>IF(AND(AC4=0,AC99&gt;=0), "",AC99/AC4)</f>
        <v>0</v>
      </c>
      <c r="AE99" s="47">
        <f>IF(AND(AC124=0,AC99&gt;=0),"",AC99/AC124)</f>
        <v>0</v>
      </c>
      <c r="AF99" s="129">
        <f>+'N EERR PIEDEM'!G182</f>
        <v>0</v>
      </c>
      <c r="AG99" s="30">
        <f>IF(AND(AF4=0,AF99&gt;=0), "",AF99/AF4)</f>
        <v>0</v>
      </c>
      <c r="AH99" s="47">
        <f>IF(AND(AF124=0,AF99&gt;=0),"",AF99/AF124)</f>
        <v>0</v>
      </c>
      <c r="AI99" s="30" t="str">
        <f t="shared" si="41"/>
        <v/>
      </c>
      <c r="AJ99" s="130">
        <f t="shared" si="62"/>
        <v>0</v>
      </c>
      <c r="AK99" s="30">
        <f>IF(AND(AJ4=0,AJ99&gt;=0), "",AJ99/AJ4)</f>
        <v>0</v>
      </c>
      <c r="AL99" s="47">
        <f>IF(AND(AJ124=0,AJ99&gt;=0),"",AJ99/AJ124)</f>
        <v>0</v>
      </c>
      <c r="AM99" s="129">
        <f>+'N EERR PIEDEM'!H182</f>
        <v>0</v>
      </c>
      <c r="AN99" s="30">
        <f>IF(AND(AM4=0,AM99&gt;=0), "",AM99/AM4)</f>
        <v>0</v>
      </c>
      <c r="AO99" s="47">
        <f>IF(AND(AM124=0,AM99&gt;=0),"",AM99/AM124)</f>
        <v>0</v>
      </c>
      <c r="AP99" s="30" t="str">
        <f t="shared" si="42"/>
        <v/>
      </c>
      <c r="AQ99" s="130">
        <f t="shared" si="63"/>
        <v>0</v>
      </c>
      <c r="AR99" s="30">
        <f>IF(AND(AQ4=0,AQ99&gt;=0), "",AQ99/AQ4)</f>
        <v>0</v>
      </c>
      <c r="AS99" s="47">
        <f>IF(AND(AQ124=0,AQ99&gt;=0),"",AQ99/AQ124)</f>
        <v>0</v>
      </c>
      <c r="AT99" s="131">
        <f t="shared" si="82"/>
        <v>0</v>
      </c>
      <c r="AU99" s="30" t="str">
        <f>IF(AND(AT4=0,AT99&gt;=0), "",AT99/AT4)</f>
        <v/>
      </c>
      <c r="AV99" s="47" t="str">
        <f t="shared" si="23"/>
        <v/>
      </c>
      <c r="AW99" s="131">
        <f t="shared" si="40"/>
        <v>0</v>
      </c>
      <c r="AX99" s="30">
        <f>IF(AND(AW4=0,AW99&gt;=0), "",AW99/AW4)</f>
        <v>0</v>
      </c>
      <c r="AY99" s="47">
        <f>IF(AND(AW124=0,AW99&gt;=0),"",AW99/AW124)</f>
        <v>0</v>
      </c>
      <c r="AZ99" s="131">
        <f t="shared" si="70"/>
        <v>0</v>
      </c>
      <c r="BA99" s="30" t="str">
        <f>IF(AND(AZ4=0,AZ99&gt;=0), "",AZ99/AZ4)</f>
        <v/>
      </c>
      <c r="BB99" s="47" t="str">
        <f t="shared" si="24"/>
        <v/>
      </c>
      <c r="BC99" s="129">
        <f>+'N EERR PIEDEM'!I182</f>
        <v>0</v>
      </c>
      <c r="BD99" s="30" t="str">
        <f>IF(AND(BC4=0,BC99&gt;=0), "",BC99/BC4)</f>
        <v/>
      </c>
      <c r="BE99" s="47" t="str">
        <f>IF(AND(BC124=0,BC99&gt;=0),"",BC99/BC124)</f>
        <v/>
      </c>
      <c r="BF99" s="30" t="str">
        <f t="shared" si="25"/>
        <v/>
      </c>
      <c r="BG99" s="130">
        <f t="shared" si="83"/>
        <v>0</v>
      </c>
      <c r="BH99" s="30">
        <f>IF(AND(BG4=0,BG99&gt;=0), "",BG99/BG4)</f>
        <v>0</v>
      </c>
      <c r="BI99" s="47">
        <f>IF(AND(BG124=0,BG99&gt;=0),"",BG99/BG124)</f>
        <v>0</v>
      </c>
      <c r="BJ99" s="129">
        <f>+'N EERR PIEDEM'!J182</f>
        <v>0</v>
      </c>
      <c r="BK99" s="30" t="str">
        <f>IF(AND(BJ4=0,BJ99&gt;=0), "",BJ99/BJ4)</f>
        <v/>
      </c>
      <c r="BL99" s="47" t="str">
        <f>IF(AND(BJ124=0,BJ99&gt;=0),"",BJ99/BJ124)</f>
        <v/>
      </c>
      <c r="BM99" s="30" t="str">
        <f t="shared" si="43"/>
        <v/>
      </c>
      <c r="BN99" s="130">
        <f t="shared" si="84"/>
        <v>0</v>
      </c>
      <c r="BO99" s="30">
        <f>IF(AND(BN4=0,BN99&gt;=0), "",BN99/BN4)</f>
        <v>0</v>
      </c>
      <c r="BP99" s="47">
        <f>IF(AND(BN124=0,BN99&gt;=0),"",BN99/BN124)</f>
        <v>0</v>
      </c>
      <c r="BQ99" s="129">
        <f>+'N EERR PIEDEM'!K182</f>
        <v>0</v>
      </c>
      <c r="BR99" s="30" t="str">
        <f>IF(AND(BQ4=0,BQ99&gt;=0), "",BQ99/BQ4)</f>
        <v/>
      </c>
      <c r="BS99" s="47" t="str">
        <f>IF(AND(BQ124=0,BQ99&gt;=0),"",BQ99/BQ124)</f>
        <v/>
      </c>
      <c r="BT99" s="30" t="str">
        <f t="shared" si="44"/>
        <v/>
      </c>
      <c r="BU99" s="130">
        <f t="shared" si="85"/>
        <v>0</v>
      </c>
      <c r="BV99" s="30">
        <f>IF(AND(BU4=0,BU99&gt;=0), "",BU99/BU4)</f>
        <v>0</v>
      </c>
      <c r="BW99" s="47">
        <f>IF(AND(BU124=0,BU99&gt;=0),"",BU99/BU124)</f>
        <v>0</v>
      </c>
      <c r="BX99" s="131">
        <f t="shared" si="86"/>
        <v>0</v>
      </c>
      <c r="BY99" s="30" t="str">
        <f>IF(AND(BX4=0,BX99&gt;=0), "",BX99/BX4)</f>
        <v/>
      </c>
      <c r="BZ99" s="47" t="str">
        <f t="shared" si="45"/>
        <v/>
      </c>
      <c r="CA99" s="129">
        <f>+'N EERR PIEDEM'!L182</f>
        <v>0</v>
      </c>
      <c r="CB99" s="30" t="str">
        <f>IF(AND(CA4=0,CA99&gt;=0), "",CA99/CA4)</f>
        <v/>
      </c>
      <c r="CC99" s="47" t="str">
        <f>IF(AND(CA124=0,CA99&gt;=0),"",CA99/CA124)</f>
        <v/>
      </c>
      <c r="CD99" s="30" t="str">
        <f t="shared" si="26"/>
        <v/>
      </c>
      <c r="CE99" s="130">
        <f t="shared" si="87"/>
        <v>0</v>
      </c>
      <c r="CF99" s="30">
        <f>IF(AND(CE4=0,CE99&gt;=0), "",CE99/CE4)</f>
        <v>0</v>
      </c>
      <c r="CG99" s="47">
        <f>IF(AND(CE124=0,CE99&gt;=0),"",CE99/CE124)</f>
        <v>0</v>
      </c>
      <c r="CH99" s="129">
        <f>+'N EERR PIEDEM'!M182</f>
        <v>0</v>
      </c>
      <c r="CI99" s="30" t="str">
        <f>IF(AND(CH4=0,CH99&gt;=0), "",CH99/CH4)</f>
        <v/>
      </c>
      <c r="CJ99" s="47" t="str">
        <f>IF(AND(CH124=0,CH99&gt;=0),"",CH99/CH124)</f>
        <v/>
      </c>
      <c r="CK99" s="30" t="str">
        <f t="shared" si="46"/>
        <v/>
      </c>
      <c r="CL99" s="130">
        <f t="shared" si="88"/>
        <v>0</v>
      </c>
      <c r="CM99" s="30">
        <f>IF(AND(CL4=0,CL99&gt;=0), "",CL99/CL4)</f>
        <v>0</v>
      </c>
      <c r="CN99" s="47">
        <f>IF(AND(CL124=0,CL99&gt;=0),"",CL99/CL124)</f>
        <v>0</v>
      </c>
      <c r="CO99" s="129">
        <f>+'N EERR PIEDEM'!N182</f>
        <v>0</v>
      </c>
      <c r="CP99" s="30" t="str">
        <f>IF(AND(CO4=0,CO99&gt;=0), "",CO99/CO4)</f>
        <v/>
      </c>
      <c r="CQ99" s="47" t="str">
        <f>IF(AND(CO124=0,CO99&gt;=0),"",CO99/CO124)</f>
        <v/>
      </c>
      <c r="CR99" s="30" t="str">
        <f t="shared" si="47"/>
        <v/>
      </c>
      <c r="CS99" s="130">
        <f t="shared" si="89"/>
        <v>0</v>
      </c>
      <c r="CT99" s="30">
        <f>IF(AND(CS4=0,CS99&gt;=0), "",CS99/CS4)</f>
        <v>0</v>
      </c>
      <c r="CU99" s="47">
        <f>IF(AND(CS124=0,CS99&gt;=0),"",CS99/CS124)</f>
        <v>0</v>
      </c>
      <c r="CV99" s="131">
        <f t="shared" si="90"/>
        <v>0</v>
      </c>
      <c r="CW99" s="30" t="str">
        <f>IF(AND(CV4=0,CV99&gt;=0), "",CV99/CV4)</f>
        <v/>
      </c>
      <c r="CX99" s="47" t="str">
        <f t="shared" si="48"/>
        <v/>
      </c>
    </row>
    <row r="100" spans="1:219" hidden="1" outlineLevel="1" x14ac:dyDescent="0.3">
      <c r="A100" s="29" t="s">
        <v>88</v>
      </c>
      <c r="B100" s="129">
        <f>+'N EERR PIEDEM'!B183</f>
        <v>0</v>
      </c>
      <c r="C100" s="30" t="str">
        <f>IF(AND(B4=0,B100&gt;=0), "",B100/B4)</f>
        <v/>
      </c>
      <c r="D100" s="47" t="str">
        <f>IF(AND(B124=0,B100&gt;=0),"",B100/B124)</f>
        <v/>
      </c>
      <c r="E100" s="129">
        <f>+'N EERR PIEDEM'!C183</f>
        <v>0</v>
      </c>
      <c r="F100" s="30">
        <f>IF(AND(E4=0,E100&gt;=0), "",E100/E4)</f>
        <v>0</v>
      </c>
      <c r="G100" s="47">
        <f>IF(AND(E124=0,E100&gt;=0),"",E100/E124)</f>
        <v>0</v>
      </c>
      <c r="H100" s="129">
        <f>+'N EERR PIEDEM'!D183</f>
        <v>0</v>
      </c>
      <c r="I100" s="30">
        <f>IF(AND(H4=0,H100&gt;=0), "",H100/H4)</f>
        <v>0</v>
      </c>
      <c r="J100" s="47">
        <f>IF(AND(H124=0,H100&gt;=0),"",H100/H124)</f>
        <v>0</v>
      </c>
      <c r="K100" s="30" t="str">
        <f t="shared" si="64"/>
        <v/>
      </c>
      <c r="L100" s="130">
        <f t="shared" si="79"/>
        <v>0</v>
      </c>
      <c r="M100" s="30">
        <f>IF(AND(L4=0,L100&gt;=0), "",L100/L4)</f>
        <v>0</v>
      </c>
      <c r="N100" s="47">
        <f>IF(AND(L124=0,L100&gt;=0),"",L100/L124)</f>
        <v>0</v>
      </c>
      <c r="O100" s="129">
        <f>+'N EERR PIEDEM'!E183</f>
        <v>0</v>
      </c>
      <c r="P100" s="30">
        <f>IF(AND(O4=0,O100&gt;=0), "",O100/O4)</f>
        <v>0</v>
      </c>
      <c r="Q100" s="47">
        <f>IF(AND(O124=0,O100&gt;=0),"",O100/O124)</f>
        <v>0</v>
      </c>
      <c r="R100" s="30" t="str">
        <f t="shared" si="66"/>
        <v/>
      </c>
      <c r="S100" s="130">
        <f t="shared" si="80"/>
        <v>0</v>
      </c>
      <c r="T100" s="30">
        <f>IF(AND(S4=0,S100&gt;=0), "",S100/S4)</f>
        <v>0</v>
      </c>
      <c r="U100" s="47">
        <f>IF(AND(S124=0,S100&gt;=0),"",S100/S124)</f>
        <v>0</v>
      </c>
      <c r="V100" s="131"/>
      <c r="W100" s="30" t="str">
        <f>IF(AND(V4=0,V100&gt;=0), "",V100/V4)</f>
        <v/>
      </c>
      <c r="X100" s="47" t="str">
        <f t="shared" si="21"/>
        <v/>
      </c>
      <c r="Y100" s="129">
        <f>+'N EERR PIEDEM'!F183</f>
        <v>0</v>
      </c>
      <c r="Z100" s="30">
        <f>IF(AND(Y4=0,Y100&gt;=0), "",Y100/Y4)</f>
        <v>0</v>
      </c>
      <c r="AA100" s="47">
        <f>IF(AND(Y124=0,Y100&gt;=0),"",Y100/Y124)</f>
        <v>0</v>
      </c>
      <c r="AB100" s="30" t="str">
        <f t="shared" si="22"/>
        <v/>
      </c>
      <c r="AC100" s="130">
        <f t="shared" si="81"/>
        <v>0</v>
      </c>
      <c r="AD100" s="30">
        <f>IF(AND(AC4=0,AC100&gt;=0), "",AC100/AC4)</f>
        <v>0</v>
      </c>
      <c r="AE100" s="47">
        <f>IF(AND(AC124=0,AC100&gt;=0),"",AC100/AC124)</f>
        <v>0</v>
      </c>
      <c r="AF100" s="129">
        <f>+'N EERR PIEDEM'!G183</f>
        <v>0</v>
      </c>
      <c r="AG100" s="30">
        <f>IF(AND(AF4=0,AF100&gt;=0), "",AF100/AF4)</f>
        <v>0</v>
      </c>
      <c r="AH100" s="47">
        <f>IF(AND(AF124=0,AF100&gt;=0),"",AF100/AF124)</f>
        <v>0</v>
      </c>
      <c r="AI100" s="30" t="str">
        <f t="shared" si="41"/>
        <v/>
      </c>
      <c r="AJ100" s="130">
        <f t="shared" si="62"/>
        <v>0</v>
      </c>
      <c r="AK100" s="30">
        <f>IF(AND(AJ4=0,AJ100&gt;=0), "",AJ100/AJ4)</f>
        <v>0</v>
      </c>
      <c r="AL100" s="47">
        <f>IF(AND(AJ124=0,AJ100&gt;=0),"",AJ100/AJ124)</f>
        <v>0</v>
      </c>
      <c r="AM100" s="129">
        <f>+'N EERR PIEDEM'!H183</f>
        <v>0</v>
      </c>
      <c r="AN100" s="30">
        <f>IF(AND(AM4=0,AM100&gt;=0), "",AM100/AM4)</f>
        <v>0</v>
      </c>
      <c r="AO100" s="47">
        <f>IF(AND(AM124=0,AM100&gt;=0),"",AM100/AM124)</f>
        <v>0</v>
      </c>
      <c r="AP100" s="30" t="str">
        <f t="shared" si="42"/>
        <v/>
      </c>
      <c r="AQ100" s="130">
        <f t="shared" si="63"/>
        <v>0</v>
      </c>
      <c r="AR100" s="30">
        <f>IF(AND(AQ4=0,AQ100&gt;=0), "",AQ100/AQ4)</f>
        <v>0</v>
      </c>
      <c r="AS100" s="47">
        <f>IF(AND(AQ124=0,AQ100&gt;=0),"",AQ100/AQ124)</f>
        <v>0</v>
      </c>
      <c r="AT100" s="131">
        <f t="shared" si="82"/>
        <v>0</v>
      </c>
      <c r="AU100" s="30" t="str">
        <f>IF(AND(AT4=0,AT100&gt;=0), "",AT100/AT4)</f>
        <v/>
      </c>
      <c r="AV100" s="47" t="str">
        <f t="shared" si="23"/>
        <v/>
      </c>
      <c r="AW100" s="131">
        <f t="shared" si="40"/>
        <v>0</v>
      </c>
      <c r="AX100" s="30">
        <f>IF(AND(AW4=0,AW100&gt;=0), "",AW100/AW4)</f>
        <v>0</v>
      </c>
      <c r="AY100" s="47">
        <f>IF(AND(AW124=0,AW100&gt;=0),"",AW100/AW124)</f>
        <v>0</v>
      </c>
      <c r="AZ100" s="131">
        <f t="shared" si="70"/>
        <v>0</v>
      </c>
      <c r="BA100" s="30" t="str">
        <f>IF(AND(AZ4=0,AZ100&gt;=0), "",AZ100/AZ4)</f>
        <v/>
      </c>
      <c r="BB100" s="47" t="str">
        <f t="shared" si="24"/>
        <v/>
      </c>
      <c r="BC100" s="129">
        <f>+'N EERR PIEDEM'!I183</f>
        <v>0</v>
      </c>
      <c r="BD100" s="30" t="str">
        <f>IF(AND(BC4=0,BC100&gt;=0), "",BC100/BC4)</f>
        <v/>
      </c>
      <c r="BE100" s="47" t="str">
        <f>IF(AND(BC124=0,BC100&gt;=0),"",BC100/BC124)</f>
        <v/>
      </c>
      <c r="BF100" s="30" t="str">
        <f t="shared" si="25"/>
        <v/>
      </c>
      <c r="BG100" s="130">
        <f t="shared" si="83"/>
        <v>0</v>
      </c>
      <c r="BH100" s="30">
        <f>IF(AND(BG4=0,BG100&gt;=0), "",BG100/BG4)</f>
        <v>0</v>
      </c>
      <c r="BI100" s="47">
        <f>IF(AND(BG124=0,BG100&gt;=0),"",BG100/BG124)</f>
        <v>0</v>
      </c>
      <c r="BJ100" s="129">
        <f>+'N EERR PIEDEM'!J183</f>
        <v>0</v>
      </c>
      <c r="BK100" s="30" t="str">
        <f>IF(AND(BJ4=0,BJ100&gt;=0), "",BJ100/BJ4)</f>
        <v/>
      </c>
      <c r="BL100" s="47" t="str">
        <f>IF(AND(BJ124=0,BJ100&gt;=0),"",BJ100/BJ124)</f>
        <v/>
      </c>
      <c r="BM100" s="30" t="str">
        <f t="shared" si="43"/>
        <v/>
      </c>
      <c r="BN100" s="130">
        <f t="shared" si="84"/>
        <v>0</v>
      </c>
      <c r="BO100" s="30">
        <f>IF(AND(BN4=0,BN100&gt;=0), "",BN100/BN4)</f>
        <v>0</v>
      </c>
      <c r="BP100" s="47">
        <f>IF(AND(BN124=0,BN100&gt;=0),"",BN100/BN124)</f>
        <v>0</v>
      </c>
      <c r="BQ100" s="129">
        <f>+'N EERR PIEDEM'!K183</f>
        <v>0</v>
      </c>
      <c r="BR100" s="30" t="str">
        <f>IF(AND(BQ4=0,BQ100&gt;=0), "",BQ100/BQ4)</f>
        <v/>
      </c>
      <c r="BS100" s="47" t="str">
        <f>IF(AND(BQ124=0,BQ100&gt;=0),"",BQ100/BQ124)</f>
        <v/>
      </c>
      <c r="BT100" s="30" t="str">
        <f t="shared" si="44"/>
        <v/>
      </c>
      <c r="BU100" s="130">
        <f t="shared" si="85"/>
        <v>0</v>
      </c>
      <c r="BV100" s="30">
        <f>IF(AND(BU4=0,BU100&gt;=0), "",BU100/BU4)</f>
        <v>0</v>
      </c>
      <c r="BW100" s="47">
        <f>IF(AND(BU124=0,BU100&gt;=0),"",BU100/BU124)</f>
        <v>0</v>
      </c>
      <c r="BX100" s="131">
        <f t="shared" si="86"/>
        <v>0</v>
      </c>
      <c r="BY100" s="30" t="str">
        <f>IF(AND(BX4=0,BX100&gt;=0), "",BX100/BX4)</f>
        <v/>
      </c>
      <c r="BZ100" s="47" t="str">
        <f t="shared" si="45"/>
        <v/>
      </c>
      <c r="CA100" s="129">
        <f>+'N EERR PIEDEM'!L183</f>
        <v>0</v>
      </c>
      <c r="CB100" s="30" t="str">
        <f>IF(AND(CA4=0,CA100&gt;=0), "",CA100/CA4)</f>
        <v/>
      </c>
      <c r="CC100" s="47" t="str">
        <f>IF(AND(CA124=0,CA100&gt;=0),"",CA100/CA124)</f>
        <v/>
      </c>
      <c r="CD100" s="30" t="str">
        <f t="shared" si="26"/>
        <v/>
      </c>
      <c r="CE100" s="130">
        <f t="shared" si="87"/>
        <v>0</v>
      </c>
      <c r="CF100" s="30">
        <f>IF(AND(CE4=0,CE100&gt;=0), "",CE100/CE4)</f>
        <v>0</v>
      </c>
      <c r="CG100" s="47">
        <f>IF(AND(CE124=0,CE100&gt;=0),"",CE100/CE124)</f>
        <v>0</v>
      </c>
      <c r="CH100" s="129">
        <f>+'N EERR PIEDEM'!M183</f>
        <v>0</v>
      </c>
      <c r="CI100" s="30" t="str">
        <f>IF(AND(CH4=0,CH100&gt;=0), "",CH100/CH4)</f>
        <v/>
      </c>
      <c r="CJ100" s="47" t="str">
        <f>IF(AND(CH124=0,CH100&gt;=0),"",CH100/CH124)</f>
        <v/>
      </c>
      <c r="CK100" s="30" t="str">
        <f t="shared" si="46"/>
        <v/>
      </c>
      <c r="CL100" s="130">
        <f t="shared" si="88"/>
        <v>0</v>
      </c>
      <c r="CM100" s="30">
        <f>IF(AND(CL4=0,CL100&gt;=0), "",CL100/CL4)</f>
        <v>0</v>
      </c>
      <c r="CN100" s="47">
        <f>IF(AND(CL124=0,CL100&gt;=0),"",CL100/CL124)</f>
        <v>0</v>
      </c>
      <c r="CO100" s="129">
        <f>+'N EERR PIEDEM'!N183</f>
        <v>0</v>
      </c>
      <c r="CP100" s="30" t="str">
        <f>IF(AND(CO4=0,CO100&gt;=0), "",CO100/CO4)</f>
        <v/>
      </c>
      <c r="CQ100" s="47" t="str">
        <f>IF(AND(CO124=0,CO100&gt;=0),"",CO100/CO124)</f>
        <v/>
      </c>
      <c r="CR100" s="30" t="str">
        <f t="shared" si="47"/>
        <v/>
      </c>
      <c r="CS100" s="130">
        <f t="shared" si="89"/>
        <v>0</v>
      </c>
      <c r="CT100" s="30">
        <f>IF(AND(CS4=0,CS100&gt;=0), "",CS100/CS4)</f>
        <v>0</v>
      </c>
      <c r="CU100" s="47">
        <f>IF(AND(CS124=0,CS100&gt;=0),"",CS100/CS124)</f>
        <v>0</v>
      </c>
      <c r="CV100" s="131">
        <f t="shared" si="90"/>
        <v>0</v>
      </c>
      <c r="CW100" s="30" t="str">
        <f>IF(AND(CV4=0,CV100&gt;=0), "",CV100/CV4)</f>
        <v/>
      </c>
      <c r="CX100" s="47" t="str">
        <f t="shared" si="48"/>
        <v/>
      </c>
    </row>
    <row r="101" spans="1:219" hidden="1" outlineLevel="1" x14ac:dyDescent="0.3">
      <c r="A101" s="29" t="s">
        <v>89</v>
      </c>
      <c r="B101" s="129">
        <f>+'N EERR PIEDEM'!B184</f>
        <v>0</v>
      </c>
      <c r="C101" s="30" t="str">
        <f>IF(AND(B4=0,B101&gt;=0), "",B101/B4)</f>
        <v/>
      </c>
      <c r="D101" s="47" t="str">
        <f>IF(AND(B124=0,B101&gt;=0),"",B101/B124)</f>
        <v/>
      </c>
      <c r="E101" s="129">
        <f>+'N EERR PIEDEM'!C184</f>
        <v>0</v>
      </c>
      <c r="F101" s="30">
        <f>IF(AND(E4=0,E101&gt;=0), "",E101/E4)</f>
        <v>0</v>
      </c>
      <c r="G101" s="47">
        <f>IF(AND(E124=0,E101&gt;=0),"",E101/E124)</f>
        <v>0</v>
      </c>
      <c r="H101" s="129">
        <f>+'N EERR PIEDEM'!D184</f>
        <v>0</v>
      </c>
      <c r="I101" s="30">
        <f>IF(AND(H4=0,H101&gt;=0), "",H101/H4)</f>
        <v>0</v>
      </c>
      <c r="J101" s="47">
        <f>IF(AND(H124=0,H101&gt;=0),"",H101/H124)</f>
        <v>0</v>
      </c>
      <c r="K101" s="30" t="str">
        <f t="shared" si="64"/>
        <v/>
      </c>
      <c r="L101" s="130">
        <f t="shared" si="79"/>
        <v>0</v>
      </c>
      <c r="M101" s="30">
        <f>IF(AND(L4=0,L101&gt;=0), "",L101/L4)</f>
        <v>0</v>
      </c>
      <c r="N101" s="47">
        <f>IF(AND(L124=0,L101&gt;=0),"",L101/L124)</f>
        <v>0</v>
      </c>
      <c r="O101" s="129">
        <f>+'N EERR PIEDEM'!E184</f>
        <v>0</v>
      </c>
      <c r="P101" s="30">
        <f>IF(AND(O4=0,O101&gt;=0), "",O101/O4)</f>
        <v>0</v>
      </c>
      <c r="Q101" s="47">
        <f>IF(AND(O124=0,O101&gt;=0),"",O101/O124)</f>
        <v>0</v>
      </c>
      <c r="R101" s="30" t="str">
        <f t="shared" si="66"/>
        <v/>
      </c>
      <c r="S101" s="130">
        <f t="shared" si="80"/>
        <v>0</v>
      </c>
      <c r="T101" s="30">
        <f>IF(AND(S4=0,S101&gt;=0), "",S101/S4)</f>
        <v>0</v>
      </c>
      <c r="U101" s="47">
        <f>IF(AND(S124=0,S101&gt;=0),"",S101/S124)</f>
        <v>0</v>
      </c>
      <c r="V101" s="131"/>
      <c r="W101" s="30" t="str">
        <f>IF(AND(V4=0,V101&gt;=0), "",V101/V4)</f>
        <v/>
      </c>
      <c r="X101" s="47" t="str">
        <f t="shared" si="21"/>
        <v/>
      </c>
      <c r="Y101" s="129">
        <f>+'N EERR PIEDEM'!F184</f>
        <v>0</v>
      </c>
      <c r="Z101" s="30">
        <f>IF(AND(Y4=0,Y101&gt;=0), "",Y101/Y4)</f>
        <v>0</v>
      </c>
      <c r="AA101" s="47">
        <f>IF(AND(Y124=0,Y101&gt;=0),"",Y101/Y124)</f>
        <v>0</v>
      </c>
      <c r="AB101" s="30" t="str">
        <f t="shared" si="22"/>
        <v/>
      </c>
      <c r="AC101" s="130">
        <f t="shared" si="81"/>
        <v>0</v>
      </c>
      <c r="AD101" s="30">
        <f>IF(AND(AC4=0,AC101&gt;=0), "",AC101/AC4)</f>
        <v>0</v>
      </c>
      <c r="AE101" s="47">
        <f>IF(AND(AC124=0,AC101&gt;=0),"",AC101/AC124)</f>
        <v>0</v>
      </c>
      <c r="AF101" s="129">
        <f>+'N EERR PIEDEM'!G184</f>
        <v>0</v>
      </c>
      <c r="AG101" s="30">
        <f>IF(AND(AF4=0,AF101&gt;=0), "",AF101/AF4)</f>
        <v>0</v>
      </c>
      <c r="AH101" s="47">
        <f>IF(AND(AF124=0,AF101&gt;=0),"",AF101/AF124)</f>
        <v>0</v>
      </c>
      <c r="AI101" s="30" t="str">
        <f t="shared" si="41"/>
        <v/>
      </c>
      <c r="AJ101" s="130">
        <f t="shared" si="62"/>
        <v>0</v>
      </c>
      <c r="AK101" s="30">
        <f>IF(AND(AJ4=0,AJ101&gt;=0), "",AJ101/AJ4)</f>
        <v>0</v>
      </c>
      <c r="AL101" s="47">
        <f>IF(AND(AJ124=0,AJ101&gt;=0),"",AJ101/AJ124)</f>
        <v>0</v>
      </c>
      <c r="AM101" s="129">
        <f>+'N EERR PIEDEM'!H184</f>
        <v>0</v>
      </c>
      <c r="AN101" s="30">
        <f>IF(AND(AM4=0,AM101&gt;=0), "",AM101/AM4)</f>
        <v>0</v>
      </c>
      <c r="AO101" s="47">
        <f>IF(AND(AM124=0,AM101&gt;=0),"",AM101/AM124)</f>
        <v>0</v>
      </c>
      <c r="AP101" s="30" t="str">
        <f t="shared" si="42"/>
        <v/>
      </c>
      <c r="AQ101" s="130">
        <f t="shared" si="63"/>
        <v>0</v>
      </c>
      <c r="AR101" s="30">
        <f>IF(AND(AQ4=0,AQ101&gt;=0), "",AQ101/AQ4)</f>
        <v>0</v>
      </c>
      <c r="AS101" s="47">
        <f>IF(AND(AQ124=0,AQ101&gt;=0),"",AQ101/AQ124)</f>
        <v>0</v>
      </c>
      <c r="AT101" s="131">
        <f t="shared" si="82"/>
        <v>0</v>
      </c>
      <c r="AU101" s="30" t="str">
        <f>IF(AND(AT4=0,AT101&gt;=0), "",AT101/AT4)</f>
        <v/>
      </c>
      <c r="AV101" s="47" t="str">
        <f t="shared" si="23"/>
        <v/>
      </c>
      <c r="AW101" s="131">
        <f t="shared" si="40"/>
        <v>0</v>
      </c>
      <c r="AX101" s="30">
        <f>IF(AND(AW4=0,AW101&gt;=0), "",AW101/AW4)</f>
        <v>0</v>
      </c>
      <c r="AY101" s="47">
        <f>IF(AND(AW124=0,AW101&gt;=0),"",AW101/AW124)</f>
        <v>0</v>
      </c>
      <c r="AZ101" s="131">
        <f t="shared" si="70"/>
        <v>0</v>
      </c>
      <c r="BA101" s="30" t="str">
        <f>IF(AND(AZ4=0,AZ101&gt;=0), "",AZ101/AZ4)</f>
        <v/>
      </c>
      <c r="BB101" s="47" t="str">
        <f t="shared" si="24"/>
        <v/>
      </c>
      <c r="BC101" s="129">
        <f>+'N EERR PIEDEM'!I184</f>
        <v>0</v>
      </c>
      <c r="BD101" s="30" t="str">
        <f>IF(AND(BC4=0,BC101&gt;=0), "",BC101/BC4)</f>
        <v/>
      </c>
      <c r="BE101" s="47" t="str">
        <f>IF(AND(BC124=0,BC101&gt;=0),"",BC101/BC124)</f>
        <v/>
      </c>
      <c r="BF101" s="30" t="str">
        <f t="shared" si="25"/>
        <v/>
      </c>
      <c r="BG101" s="130">
        <f t="shared" si="83"/>
        <v>0</v>
      </c>
      <c r="BH101" s="30">
        <f>IF(AND(BG4=0,BG101&gt;=0), "",BG101/BG4)</f>
        <v>0</v>
      </c>
      <c r="BI101" s="47">
        <f>IF(AND(BG124=0,BG101&gt;=0),"",BG101/BG124)</f>
        <v>0</v>
      </c>
      <c r="BJ101" s="129">
        <f>+'N EERR PIEDEM'!J184</f>
        <v>0</v>
      </c>
      <c r="BK101" s="30" t="str">
        <f>IF(AND(BJ4=0,BJ101&gt;=0), "",BJ101/BJ4)</f>
        <v/>
      </c>
      <c r="BL101" s="47" t="str">
        <f>IF(AND(BJ124=0,BJ101&gt;=0),"",BJ101/BJ124)</f>
        <v/>
      </c>
      <c r="BM101" s="30" t="str">
        <f t="shared" si="43"/>
        <v/>
      </c>
      <c r="BN101" s="130">
        <f t="shared" si="84"/>
        <v>0</v>
      </c>
      <c r="BO101" s="30">
        <f>IF(AND(BN4=0,BN101&gt;=0), "",BN101/BN4)</f>
        <v>0</v>
      </c>
      <c r="BP101" s="47">
        <f>IF(AND(BN124=0,BN101&gt;=0),"",BN101/BN124)</f>
        <v>0</v>
      </c>
      <c r="BQ101" s="129">
        <f>+'N EERR PIEDEM'!K184</f>
        <v>0</v>
      </c>
      <c r="BR101" s="30" t="str">
        <f>IF(AND(BQ4=0,BQ101&gt;=0), "",BQ101/BQ4)</f>
        <v/>
      </c>
      <c r="BS101" s="47" t="str">
        <f>IF(AND(BQ124=0,BQ101&gt;=0),"",BQ101/BQ124)</f>
        <v/>
      </c>
      <c r="BT101" s="30" t="str">
        <f t="shared" si="44"/>
        <v/>
      </c>
      <c r="BU101" s="130">
        <f t="shared" si="85"/>
        <v>0</v>
      </c>
      <c r="BV101" s="30">
        <f>IF(AND(BU4=0,BU101&gt;=0), "",BU101/BU4)</f>
        <v>0</v>
      </c>
      <c r="BW101" s="47">
        <f>IF(AND(BU124=0,BU101&gt;=0),"",BU101/BU124)</f>
        <v>0</v>
      </c>
      <c r="BX101" s="131">
        <f t="shared" si="86"/>
        <v>0</v>
      </c>
      <c r="BY101" s="30" t="str">
        <f>IF(AND(BX4=0,BX101&gt;=0), "",BX101/BX4)</f>
        <v/>
      </c>
      <c r="BZ101" s="47" t="str">
        <f t="shared" si="45"/>
        <v/>
      </c>
      <c r="CA101" s="129">
        <f>+'N EERR PIEDEM'!L184</f>
        <v>0</v>
      </c>
      <c r="CB101" s="30" t="str">
        <f>IF(AND(CA4=0,CA101&gt;=0), "",CA101/CA4)</f>
        <v/>
      </c>
      <c r="CC101" s="47" t="str">
        <f>IF(AND(CA124=0,CA101&gt;=0),"",CA101/CA124)</f>
        <v/>
      </c>
      <c r="CD101" s="30" t="str">
        <f t="shared" si="26"/>
        <v/>
      </c>
      <c r="CE101" s="130">
        <f t="shared" si="87"/>
        <v>0</v>
      </c>
      <c r="CF101" s="30">
        <f>IF(AND(CE4=0,CE101&gt;=0), "",CE101/CE4)</f>
        <v>0</v>
      </c>
      <c r="CG101" s="47">
        <f>IF(AND(CE124=0,CE101&gt;=0),"",CE101/CE124)</f>
        <v>0</v>
      </c>
      <c r="CH101" s="129">
        <f>+'N EERR PIEDEM'!M184</f>
        <v>0</v>
      </c>
      <c r="CI101" s="30" t="str">
        <f>IF(AND(CH4=0,CH101&gt;=0), "",CH101/CH4)</f>
        <v/>
      </c>
      <c r="CJ101" s="47" t="str">
        <f>IF(AND(CH124=0,CH101&gt;=0),"",CH101/CH124)</f>
        <v/>
      </c>
      <c r="CK101" s="30" t="str">
        <f t="shared" si="46"/>
        <v/>
      </c>
      <c r="CL101" s="130">
        <f t="shared" si="88"/>
        <v>0</v>
      </c>
      <c r="CM101" s="30">
        <f>IF(AND(CL4=0,CL101&gt;=0), "",CL101/CL4)</f>
        <v>0</v>
      </c>
      <c r="CN101" s="47">
        <f>IF(AND(CL124=0,CL101&gt;=0),"",CL101/CL124)</f>
        <v>0</v>
      </c>
      <c r="CO101" s="129">
        <f>+'N EERR PIEDEM'!N184</f>
        <v>0</v>
      </c>
      <c r="CP101" s="30" t="str">
        <f>IF(AND(CO4=0,CO101&gt;=0), "",CO101/CO4)</f>
        <v/>
      </c>
      <c r="CQ101" s="47" t="str">
        <f>IF(AND(CO124=0,CO101&gt;=0),"",CO101/CO124)</f>
        <v/>
      </c>
      <c r="CR101" s="30" t="str">
        <f t="shared" si="47"/>
        <v/>
      </c>
      <c r="CS101" s="130">
        <f t="shared" si="89"/>
        <v>0</v>
      </c>
      <c r="CT101" s="30">
        <f>IF(AND(CS4=0,CS101&gt;=0), "",CS101/CS4)</f>
        <v>0</v>
      </c>
      <c r="CU101" s="47">
        <f>IF(AND(CS124=0,CS101&gt;=0),"",CS101/CS124)</f>
        <v>0</v>
      </c>
      <c r="CV101" s="131">
        <f t="shared" si="90"/>
        <v>0</v>
      </c>
      <c r="CW101" s="30" t="str">
        <f>IF(AND(CV4=0,CV101&gt;=0), "",CV101/CV4)</f>
        <v/>
      </c>
      <c r="CX101" s="47" t="str">
        <f t="shared" si="48"/>
        <v/>
      </c>
    </row>
    <row r="102" spans="1:219" hidden="1" outlineLevel="1" x14ac:dyDescent="0.3">
      <c r="A102" s="29" t="s">
        <v>90</v>
      </c>
      <c r="B102" s="129">
        <f>+'N EERR PIEDEM'!B185</f>
        <v>0</v>
      </c>
      <c r="C102" s="30" t="str">
        <f>IF(AND(B4=0,B102&gt;=0), "",B102/B4)</f>
        <v/>
      </c>
      <c r="D102" s="47" t="str">
        <f>IF(AND(B124=0,B102&gt;=0),"",B102/B124)</f>
        <v/>
      </c>
      <c r="E102" s="129">
        <f>+'N EERR PIEDEM'!C185</f>
        <v>0</v>
      </c>
      <c r="F102" s="30">
        <f>IF(AND(E4=0,E102&gt;=0), "",E102/E4)</f>
        <v>0</v>
      </c>
      <c r="G102" s="47">
        <f>IF(AND(E124=0,E102&gt;=0),"",E102/E124)</f>
        <v>0</v>
      </c>
      <c r="H102" s="129">
        <f>+'N EERR PIEDEM'!D185</f>
        <v>0</v>
      </c>
      <c r="I102" s="30">
        <f>IF(AND(H4=0,H102&gt;=0), "",H102/H4)</f>
        <v>0</v>
      </c>
      <c r="J102" s="47">
        <f>IF(AND(H124=0,H102&gt;=0),"",H102/H124)</f>
        <v>0</v>
      </c>
      <c r="K102" s="30" t="str">
        <f t="shared" si="64"/>
        <v/>
      </c>
      <c r="L102" s="130">
        <f t="shared" si="79"/>
        <v>0</v>
      </c>
      <c r="M102" s="30">
        <f>IF(AND(L4=0,L102&gt;=0), "",L102/L4)</f>
        <v>0</v>
      </c>
      <c r="N102" s="47">
        <f>IF(AND(L124=0,L102&gt;=0),"",L102/L124)</f>
        <v>0</v>
      </c>
      <c r="O102" s="129">
        <f>+'N EERR PIEDEM'!E185</f>
        <v>0</v>
      </c>
      <c r="P102" s="30">
        <f>IF(AND(O4=0,O102&gt;=0), "",O102/O4)</f>
        <v>0</v>
      </c>
      <c r="Q102" s="47">
        <f>IF(AND(O124=0,O102&gt;=0),"",O102/O124)</f>
        <v>0</v>
      </c>
      <c r="R102" s="30" t="str">
        <f t="shared" si="66"/>
        <v/>
      </c>
      <c r="S102" s="130">
        <f t="shared" si="80"/>
        <v>0</v>
      </c>
      <c r="T102" s="30">
        <f>IF(AND(S4=0,S102&gt;=0), "",S102/S4)</f>
        <v>0</v>
      </c>
      <c r="U102" s="47">
        <f>IF(AND(S124=0,S102&gt;=0),"",S102/S124)</f>
        <v>0</v>
      </c>
      <c r="V102" s="131"/>
      <c r="W102" s="30" t="str">
        <f>IF(AND(V4=0,V102&gt;=0), "",V102/V4)</f>
        <v/>
      </c>
      <c r="X102" s="47" t="str">
        <f t="shared" ref="X102:X114" si="91">IF(AND(V102=0,S102&gt;0),100%,IF(AND(V102&lt;0,S102=0),(V102-S102)/V102,IF(AND(V102&gt;0,S102&gt;0),(S102-V102)/V102,IF(AND(V102=0,S102=0),"",(S102-V102)/V102))))</f>
        <v/>
      </c>
      <c r="Y102" s="129">
        <f>+'N EERR PIEDEM'!F185</f>
        <v>0</v>
      </c>
      <c r="Z102" s="30">
        <f>IF(AND(Y4=0,Y102&gt;=0), "",Y102/Y4)</f>
        <v>0</v>
      </c>
      <c r="AA102" s="47">
        <f>IF(AND(Y124=0,Y102&gt;=0),"",Y102/Y124)</f>
        <v>0</v>
      </c>
      <c r="AB102" s="30" t="str">
        <f t="shared" ref="AB102:AB114" si="92">IF(AND(O102=0,Y102&gt;0),100%,IF(AND(O102&lt;0,Y102=0),(O102-Y102)/O102,IF(AND(O102&gt;0,Y102&gt;0),(Y102-O102)/O102,IF(AND(O102=0,Y102=0),"",(Y102-O102)/O102))))</f>
        <v/>
      </c>
      <c r="AC102" s="130">
        <f t="shared" si="81"/>
        <v>0</v>
      </c>
      <c r="AD102" s="30">
        <f>IF(AND(AC4=0,AC102&gt;=0), "",AC102/AC4)</f>
        <v>0</v>
      </c>
      <c r="AE102" s="47">
        <f>IF(AND(AC124=0,AC102&gt;=0),"",AC102/AC124)</f>
        <v>0</v>
      </c>
      <c r="AF102" s="129">
        <f>+'N EERR PIEDEM'!G185</f>
        <v>0</v>
      </c>
      <c r="AG102" s="30">
        <f>IF(AND(AF4=0,AF102&gt;=0), "",AF102/AF4)</f>
        <v>0</v>
      </c>
      <c r="AH102" s="47">
        <f>IF(AND(AF124=0,AF102&gt;=0),"",AF102/AF124)</f>
        <v>0</v>
      </c>
      <c r="AI102" s="30" t="str">
        <f t="shared" si="41"/>
        <v/>
      </c>
      <c r="AJ102" s="130">
        <f t="shared" si="62"/>
        <v>0</v>
      </c>
      <c r="AK102" s="30">
        <f>IF(AND(AJ4=0,AJ102&gt;=0), "",AJ102/AJ4)</f>
        <v>0</v>
      </c>
      <c r="AL102" s="47">
        <f>IF(AND(AJ124=0,AJ102&gt;=0),"",AJ102/AJ124)</f>
        <v>0</v>
      </c>
      <c r="AM102" s="129">
        <f>+'N EERR PIEDEM'!H185</f>
        <v>0</v>
      </c>
      <c r="AN102" s="30">
        <f>IF(AND(AM4=0,AM102&gt;=0), "",AM102/AM4)</f>
        <v>0</v>
      </c>
      <c r="AO102" s="47">
        <f>IF(AND(AM124=0,AM102&gt;=0),"",AM102/AM124)</f>
        <v>0</v>
      </c>
      <c r="AP102" s="30" t="str">
        <f t="shared" si="42"/>
        <v/>
      </c>
      <c r="AQ102" s="130">
        <f t="shared" si="63"/>
        <v>0</v>
      </c>
      <c r="AR102" s="30">
        <f>IF(AND(AQ4=0,AQ102&gt;=0), "",AQ102/AQ4)</f>
        <v>0</v>
      </c>
      <c r="AS102" s="47">
        <f>IF(AND(AQ124=0,AQ102&gt;=0),"",AQ102/AQ124)</f>
        <v>0</v>
      </c>
      <c r="AT102" s="131">
        <f t="shared" si="82"/>
        <v>0</v>
      </c>
      <c r="AU102" s="30" t="str">
        <f>IF(AND(AT4=0,AT102&gt;=0), "",AT102/AT4)</f>
        <v/>
      </c>
      <c r="AV102" s="47" t="str">
        <f t="shared" ref="AV102:AV114" si="93">IF(AND(AT102=0,AQ102&gt;0),100%,IF(AND(AT102&lt;0,AQ102=0),(AT102-AQ102)/AT102,IF(AND(AT102&gt;0,AQ102&gt;0),(AQ102-AT102)/AT102,IF(AND(AT102=0,AQ102=0),"",(AQ102-AT102)/AT102))))</f>
        <v/>
      </c>
      <c r="AW102" s="131">
        <f t="shared" si="40"/>
        <v>0</v>
      </c>
      <c r="AX102" s="30">
        <f>IF(AND(AW4=0,AW102&gt;=0), "",AW102/AW4)</f>
        <v>0</v>
      </c>
      <c r="AY102" s="47">
        <f>IF(AND(AW124=0,AW102&gt;=0),"",AW102/AW124)</f>
        <v>0</v>
      </c>
      <c r="AZ102" s="131">
        <f t="shared" si="70"/>
        <v>0</v>
      </c>
      <c r="BA102" s="30" t="str">
        <f>IF(AND(AZ4=0,AZ102&gt;=0), "",AZ102/AZ4)</f>
        <v/>
      </c>
      <c r="BB102" s="47" t="str">
        <f t="shared" ref="BB102:BB114" si="94">IF(AND(AZ102=0,AW102&gt;0),100%,IF(AND(AZ102&lt;0,AW102=0),(AZ102-AW102)/AZ102,IF(AND(AZ102&gt;0,AW102&gt;0),(AW102-AZ102)/AZ102,IF(AND(AZ102=0,AW102=0),"",(AW102-AZ102)/AZ102))))</f>
        <v/>
      </c>
      <c r="BC102" s="129">
        <f>+'N EERR PIEDEM'!I185</f>
        <v>0</v>
      </c>
      <c r="BD102" s="30" t="str">
        <f>IF(AND(BC4=0,BC102&gt;=0), "",BC102/BC4)</f>
        <v/>
      </c>
      <c r="BE102" s="47" t="str">
        <f>IF(AND(BC124=0,BC102&gt;=0),"",BC102/BC124)</f>
        <v/>
      </c>
      <c r="BF102" s="30" t="str">
        <f t="shared" ref="BF102:BF114" si="95">IF(AND(AM102=0,BC102&gt;0),100%,IF(AND(AM102&lt;0,BC102=0),(AM102-BC102)/AM102,IF(AND(AM102&gt;0,BC102&gt;0),(BC102-AM102)/AM102,IF(AND(AM102=0,BC102=0),"",(BC102-AM102)/AM102))))</f>
        <v/>
      </c>
      <c r="BG102" s="130">
        <f t="shared" si="83"/>
        <v>0</v>
      </c>
      <c r="BH102" s="30">
        <f>IF(AND(BG4=0,BG102&gt;=0), "",BG102/BG4)</f>
        <v>0</v>
      </c>
      <c r="BI102" s="47">
        <f>IF(AND(BG124=0,BG102&gt;=0),"",BG102/BG124)</f>
        <v>0</v>
      </c>
      <c r="BJ102" s="129">
        <f>+'N EERR PIEDEM'!J185</f>
        <v>0</v>
      </c>
      <c r="BK102" s="30" t="str">
        <f>IF(AND(BJ4=0,BJ102&gt;=0), "",BJ102/BJ4)</f>
        <v/>
      </c>
      <c r="BL102" s="47" t="str">
        <f>IF(AND(BJ124=0,BJ102&gt;=0),"",BJ102/BJ124)</f>
        <v/>
      </c>
      <c r="BM102" s="30" t="str">
        <f t="shared" si="43"/>
        <v/>
      </c>
      <c r="BN102" s="130">
        <f t="shared" si="84"/>
        <v>0</v>
      </c>
      <c r="BO102" s="30">
        <f>IF(AND(BN4=0,BN102&gt;=0), "",BN102/BN4)</f>
        <v>0</v>
      </c>
      <c r="BP102" s="47">
        <f>IF(AND(BN124=0,BN102&gt;=0),"",BN102/BN124)</f>
        <v>0</v>
      </c>
      <c r="BQ102" s="129">
        <f>+'N EERR PIEDEM'!K185</f>
        <v>0</v>
      </c>
      <c r="BR102" s="30" t="str">
        <f>IF(AND(BQ4=0,BQ102&gt;=0), "",BQ102/BQ4)</f>
        <v/>
      </c>
      <c r="BS102" s="47" t="str">
        <f>IF(AND(BQ124=0,BQ102&gt;=0),"",BQ102/BQ124)</f>
        <v/>
      </c>
      <c r="BT102" s="30" t="str">
        <f t="shared" si="44"/>
        <v/>
      </c>
      <c r="BU102" s="130">
        <f t="shared" si="85"/>
        <v>0</v>
      </c>
      <c r="BV102" s="30">
        <f>IF(AND(BU4=0,BU102&gt;=0), "",BU102/BU4)</f>
        <v>0</v>
      </c>
      <c r="BW102" s="47">
        <f>IF(AND(BU124=0,BU102&gt;=0),"",BU102/BU124)</f>
        <v>0</v>
      </c>
      <c r="BX102" s="131">
        <f t="shared" si="86"/>
        <v>0</v>
      </c>
      <c r="BY102" s="30" t="str">
        <f>IF(AND(BX4=0,BX102&gt;=0), "",BX102/BX4)</f>
        <v/>
      </c>
      <c r="BZ102" s="47" t="str">
        <f t="shared" si="45"/>
        <v/>
      </c>
      <c r="CA102" s="129">
        <f>+'N EERR PIEDEM'!L185</f>
        <v>0</v>
      </c>
      <c r="CB102" s="30" t="str">
        <f>IF(AND(CA4=0,CA102&gt;=0), "",CA102/CA4)</f>
        <v/>
      </c>
      <c r="CC102" s="47" t="str">
        <f>IF(AND(CA124=0,CA102&gt;=0),"",CA102/CA124)</f>
        <v/>
      </c>
      <c r="CD102" s="30" t="str">
        <f t="shared" ref="CD102:CD114" si="96">IF(AND(BQ102=0,CA102&gt;0),100%,IF(AND(BQ102&lt;0,CA102=0),(BQ102-CA102)/BQ102,IF(AND(BQ102&gt;0,CA102&gt;0),(CA102-BQ102)/BQ102,IF(AND(BQ102=0,CA102=0),"",(CA102-BQ102)/BQ102))))</f>
        <v/>
      </c>
      <c r="CE102" s="130">
        <f t="shared" si="87"/>
        <v>0</v>
      </c>
      <c r="CF102" s="30">
        <f>IF(AND(CE4=0,CE102&gt;=0), "",CE102/CE4)</f>
        <v>0</v>
      </c>
      <c r="CG102" s="47">
        <f>IF(AND(CE124=0,CE102&gt;=0),"",CE102/CE124)</f>
        <v>0</v>
      </c>
      <c r="CH102" s="129">
        <f>+'N EERR PIEDEM'!M185</f>
        <v>0</v>
      </c>
      <c r="CI102" s="30" t="str">
        <f>IF(AND(CH4=0,CH102&gt;=0), "",CH102/CH4)</f>
        <v/>
      </c>
      <c r="CJ102" s="47" t="str">
        <f>IF(AND(CH124=0,CH102&gt;=0),"",CH102/CH124)</f>
        <v/>
      </c>
      <c r="CK102" s="30" t="str">
        <f t="shared" si="46"/>
        <v/>
      </c>
      <c r="CL102" s="130">
        <f t="shared" si="88"/>
        <v>0</v>
      </c>
      <c r="CM102" s="30">
        <f>IF(AND(CL4=0,CL102&gt;=0), "",CL102/CL4)</f>
        <v>0</v>
      </c>
      <c r="CN102" s="47">
        <f>IF(AND(CL124=0,CL102&gt;=0),"",CL102/CL124)</f>
        <v>0</v>
      </c>
      <c r="CO102" s="129">
        <f>+'N EERR PIEDEM'!N185</f>
        <v>0</v>
      </c>
      <c r="CP102" s="30" t="str">
        <f>IF(AND(CO4=0,CO102&gt;=0), "",CO102/CO4)</f>
        <v/>
      </c>
      <c r="CQ102" s="47" t="str">
        <f>IF(AND(CO124=0,CO102&gt;=0),"",CO102/CO124)</f>
        <v/>
      </c>
      <c r="CR102" s="30" t="str">
        <f t="shared" si="47"/>
        <v/>
      </c>
      <c r="CS102" s="130">
        <f t="shared" si="89"/>
        <v>0</v>
      </c>
      <c r="CT102" s="30">
        <f>IF(AND(CS4=0,CS102&gt;=0), "",CS102/CS4)</f>
        <v>0</v>
      </c>
      <c r="CU102" s="47">
        <f>IF(AND(CS124=0,CS102&gt;=0),"",CS102/CS124)</f>
        <v>0</v>
      </c>
      <c r="CV102" s="131">
        <f t="shared" si="90"/>
        <v>0</v>
      </c>
      <c r="CW102" s="30" t="str">
        <f>IF(AND(CV4=0,CV102&gt;=0), "",CV102/CV4)</f>
        <v/>
      </c>
      <c r="CX102" s="47" t="str">
        <f t="shared" si="48"/>
        <v/>
      </c>
    </row>
    <row r="103" spans="1:219" hidden="1" outlineLevel="1" x14ac:dyDescent="0.3">
      <c r="A103" s="29"/>
      <c r="B103" s="129"/>
      <c r="C103" s="15"/>
      <c r="D103" s="46"/>
      <c r="E103" s="129"/>
      <c r="F103" s="15"/>
      <c r="G103" s="46"/>
      <c r="H103" s="129"/>
      <c r="I103" s="15"/>
      <c r="J103" s="46"/>
      <c r="K103" s="32" t="str">
        <f t="shared" si="64"/>
        <v/>
      </c>
      <c r="M103" s="15"/>
      <c r="N103" s="46"/>
      <c r="O103" s="129"/>
      <c r="P103" s="15"/>
      <c r="Q103" s="46"/>
      <c r="R103" s="32" t="str">
        <f t="shared" si="66"/>
        <v/>
      </c>
      <c r="T103" s="15"/>
      <c r="U103" s="46"/>
      <c r="V103" s="131"/>
      <c r="W103" s="15"/>
      <c r="X103" s="92" t="str">
        <f t="shared" si="91"/>
        <v/>
      </c>
      <c r="Y103" s="129"/>
      <c r="Z103" s="15"/>
      <c r="AA103" s="46"/>
      <c r="AB103" s="32" t="str">
        <f t="shared" si="92"/>
        <v/>
      </c>
      <c r="AC103" s="130">
        <f t="shared" si="81"/>
        <v>0</v>
      </c>
      <c r="AD103" s="15"/>
      <c r="AE103" s="46"/>
      <c r="AF103" s="129"/>
      <c r="AG103" s="15"/>
      <c r="AH103" s="46"/>
      <c r="AI103" s="32" t="str">
        <f t="shared" si="41"/>
        <v/>
      </c>
      <c r="AJ103" s="130">
        <f t="shared" si="62"/>
        <v>0</v>
      </c>
      <c r="AK103" s="15"/>
      <c r="AL103" s="46"/>
      <c r="AM103" s="129"/>
      <c r="AN103" s="15"/>
      <c r="AO103" s="46"/>
      <c r="AP103" s="32" t="str">
        <f t="shared" si="42"/>
        <v/>
      </c>
      <c r="AQ103" s="130">
        <f t="shared" si="63"/>
        <v>0</v>
      </c>
      <c r="AR103" s="15"/>
      <c r="AS103" s="46"/>
      <c r="AT103" s="131"/>
      <c r="AU103" s="15"/>
      <c r="AV103" s="92" t="str">
        <f t="shared" si="93"/>
        <v/>
      </c>
      <c r="AW103" s="131"/>
      <c r="AX103" s="15"/>
      <c r="AY103" s="46"/>
      <c r="AZ103" s="131"/>
      <c r="BA103" s="15"/>
      <c r="BB103" s="92" t="str">
        <f t="shared" si="94"/>
        <v/>
      </c>
      <c r="BC103" s="129"/>
      <c r="BD103" s="15"/>
      <c r="BE103" s="46"/>
      <c r="BF103" s="32" t="str">
        <f t="shared" si="95"/>
        <v/>
      </c>
      <c r="BG103" s="130">
        <f t="shared" si="83"/>
        <v>0</v>
      </c>
      <c r="BH103" s="15"/>
      <c r="BI103" s="46"/>
      <c r="BJ103" s="129"/>
      <c r="BK103" s="15"/>
      <c r="BL103" s="46"/>
      <c r="BM103" s="32" t="str">
        <f t="shared" si="43"/>
        <v/>
      </c>
      <c r="BN103" s="130">
        <f t="shared" si="84"/>
        <v>0</v>
      </c>
      <c r="BO103" s="15"/>
      <c r="BP103" s="46"/>
      <c r="BQ103" s="129"/>
      <c r="BR103" s="15"/>
      <c r="BS103" s="46"/>
      <c r="BT103" s="32" t="str">
        <f t="shared" si="44"/>
        <v/>
      </c>
      <c r="BU103" s="130">
        <f t="shared" si="85"/>
        <v>0</v>
      </c>
      <c r="BV103" s="15"/>
      <c r="BW103" s="46"/>
      <c r="BX103" s="131"/>
      <c r="BY103" s="15"/>
      <c r="BZ103" s="92" t="str">
        <f t="shared" si="45"/>
        <v/>
      </c>
      <c r="CA103" s="129"/>
      <c r="CB103" s="15"/>
      <c r="CC103" s="46"/>
      <c r="CD103" s="32" t="str">
        <f t="shared" si="96"/>
        <v/>
      </c>
      <c r="CE103" s="130">
        <f t="shared" si="87"/>
        <v>0</v>
      </c>
      <c r="CF103" s="15"/>
      <c r="CG103" s="46"/>
      <c r="CH103" s="129"/>
      <c r="CI103" s="15"/>
      <c r="CJ103" s="46"/>
      <c r="CK103" s="32" t="str">
        <f t="shared" si="46"/>
        <v/>
      </c>
      <c r="CL103" s="130">
        <f t="shared" si="88"/>
        <v>0</v>
      </c>
      <c r="CM103" s="15"/>
      <c r="CN103" s="46"/>
      <c r="CO103" s="129"/>
      <c r="CP103" s="15"/>
      <c r="CQ103" s="46"/>
      <c r="CR103" s="32" t="str">
        <f t="shared" si="47"/>
        <v/>
      </c>
      <c r="CS103" s="130">
        <f t="shared" si="89"/>
        <v>0</v>
      </c>
      <c r="CT103" s="15"/>
      <c r="CU103" s="46"/>
      <c r="CV103" s="131"/>
      <c r="CW103" s="15"/>
      <c r="CX103" s="92" t="str">
        <f t="shared" si="48"/>
        <v/>
      </c>
    </row>
    <row r="104" spans="1:219" s="6" customFormat="1" collapsed="1" x14ac:dyDescent="0.3">
      <c r="A104" s="37" t="s">
        <v>35</v>
      </c>
      <c r="B104" s="126">
        <f>SUM(B105:B107)</f>
        <v>0</v>
      </c>
      <c r="C104" s="38" t="str">
        <f>IF(AND(B4=0,B104&gt;=0), "",B104/B4)</f>
        <v/>
      </c>
      <c r="D104" s="43" t="str">
        <f>IF(AND(B124=0,B104&gt;=0),"",B104/B124)</f>
        <v/>
      </c>
      <c r="E104" s="126">
        <f>SUM(E105:E107)</f>
        <v>0</v>
      </c>
      <c r="F104" s="38">
        <f>IF(AND(E4=0,E104&gt;=0), "",E104/E4)</f>
        <v>0</v>
      </c>
      <c r="G104" s="43">
        <f>IF(AND(E124=0,E104&gt;=0),"",E104/E124)</f>
        <v>0</v>
      </c>
      <c r="H104" s="126">
        <f>SUM(H105:H107)</f>
        <v>0</v>
      </c>
      <c r="I104" s="38">
        <f>IF(AND(H4=0,H104&gt;=0), "",H104/H4)</f>
        <v>0</v>
      </c>
      <c r="J104" s="43">
        <f>IF(AND(H124=0,H104&gt;=0),"",H104/H124)</f>
        <v>0</v>
      </c>
      <c r="K104" s="38" t="str">
        <f t="shared" si="64"/>
        <v/>
      </c>
      <c r="L104" s="127">
        <f>SUM(L105:L107)</f>
        <v>0</v>
      </c>
      <c r="M104" s="38">
        <f>IF(AND(L4=0,L104&gt;=0), "",L104/L4)</f>
        <v>0</v>
      </c>
      <c r="N104" s="43">
        <f>IF(AND(L124=0,L104&gt;=0),"",L104/L124)</f>
        <v>0</v>
      </c>
      <c r="O104" s="126">
        <f>SUM(O105:O107)</f>
        <v>0</v>
      </c>
      <c r="P104" s="38">
        <f>IF(AND(O4=0,O104&gt;=0), "",O104/O4)</f>
        <v>0</v>
      </c>
      <c r="Q104" s="43">
        <f>IF(AND(O124=0,O104&gt;=0),"",O104/O124)</f>
        <v>0</v>
      </c>
      <c r="R104" s="38" t="str">
        <f t="shared" si="66"/>
        <v/>
      </c>
      <c r="S104" s="127">
        <f>SUM(S105:S107)</f>
        <v>0</v>
      </c>
      <c r="T104" s="38">
        <f>IF(AND(S4=0,S104&gt;=0), "",S104/S4)</f>
        <v>0</v>
      </c>
      <c r="U104" s="43">
        <f>IF(AND(S124=0,S104&gt;=0),"",S104/S124)</f>
        <v>0</v>
      </c>
      <c r="V104" s="128">
        <f>SUM(V105:V107)</f>
        <v>0</v>
      </c>
      <c r="W104" s="38" t="str">
        <f>IF(AND(V4=0,V104&gt;=0), "",V104/V4)</f>
        <v/>
      </c>
      <c r="X104" s="91" t="str">
        <f t="shared" si="91"/>
        <v/>
      </c>
      <c r="Y104" s="126">
        <f>SUM(Y105:Y107)</f>
        <v>0</v>
      </c>
      <c r="Z104" s="38">
        <f>IF(AND(Y4=0,Y104&gt;=0), "",Y104/Y4)</f>
        <v>0</v>
      </c>
      <c r="AA104" s="43">
        <f>IF(AND(Y124=0,Y104&gt;=0),"",Y104/Y124)</f>
        <v>0</v>
      </c>
      <c r="AB104" s="38" t="str">
        <f t="shared" si="92"/>
        <v/>
      </c>
      <c r="AC104" s="127">
        <f>SUM(AC105:AC107)</f>
        <v>0</v>
      </c>
      <c r="AD104" s="38">
        <f>IF(AND(AC4=0,AC104&gt;=0), "",AC104/AC4)</f>
        <v>0</v>
      </c>
      <c r="AE104" s="43">
        <f>IF(AND(AC124=0,AC104&gt;=0),"",AC104/AC124)</f>
        <v>0</v>
      </c>
      <c r="AF104" s="126">
        <f>SUM(AF105:AF107)</f>
        <v>0</v>
      </c>
      <c r="AG104" s="38">
        <f>IF(AND(AF4=0,AF104&gt;=0), "",AF104/AF4)</f>
        <v>0</v>
      </c>
      <c r="AH104" s="43">
        <f>IF(AND(AF124=0,AF104&gt;=0),"",AF104/AF124)</f>
        <v>0</v>
      </c>
      <c r="AI104" s="38" t="str">
        <f t="shared" si="41"/>
        <v/>
      </c>
      <c r="AJ104" s="127">
        <f>SUM(AJ105:AJ107)</f>
        <v>0</v>
      </c>
      <c r="AK104" s="38">
        <f>IF(AND(AJ4=0,AJ104&gt;=0), "",AJ104/AJ4)</f>
        <v>0</v>
      </c>
      <c r="AL104" s="43">
        <f>IF(AND(AJ124=0,AJ104&gt;=0),"",AJ104/AJ124)</f>
        <v>0</v>
      </c>
      <c r="AM104" s="126">
        <f>SUM(AM105:AM107)</f>
        <v>0</v>
      </c>
      <c r="AN104" s="38">
        <f>IF(AND(AM4=0,AM104&gt;=0), "",AM104/AM4)</f>
        <v>0</v>
      </c>
      <c r="AO104" s="43">
        <f>IF(AND(AM124=0,AM104&gt;=0),"",AM104/AM124)</f>
        <v>0</v>
      </c>
      <c r="AP104" s="38" t="str">
        <f t="shared" si="42"/>
        <v/>
      </c>
      <c r="AQ104" s="127">
        <f>SUM(AQ105:AQ107)</f>
        <v>0</v>
      </c>
      <c r="AR104" s="38">
        <f>IF(AND(AQ4=0,AQ104&gt;=0), "",AQ104/AQ4)</f>
        <v>0</v>
      </c>
      <c r="AS104" s="43">
        <f>IF(AND(AQ124=0,AQ104&gt;=0),"",AQ104/AQ124)</f>
        <v>0</v>
      </c>
      <c r="AT104" s="128">
        <f>SUM(AT105:AT107)</f>
        <v>0</v>
      </c>
      <c r="AU104" s="38" t="str">
        <f>IF(AND(AT4=0,AT104&gt;=0), "",AT104/AT4)</f>
        <v/>
      </c>
      <c r="AV104" s="91" t="str">
        <f t="shared" si="93"/>
        <v/>
      </c>
      <c r="AW104" s="128">
        <f>SUM(AW105:AW107)</f>
        <v>0</v>
      </c>
      <c r="AX104" s="38">
        <f>IF(AND(AW4=0,AW104&gt;=0), "",AW104/AW4)</f>
        <v>0</v>
      </c>
      <c r="AY104" s="43">
        <f>IF(AND(AW124=0,AW104&gt;=0),"",AW104/AW124)</f>
        <v>0</v>
      </c>
      <c r="AZ104" s="128">
        <f>SUM(AZ105:AZ107)</f>
        <v>0</v>
      </c>
      <c r="BA104" s="38" t="str">
        <f>IF(AND(AZ4=0,AZ104&gt;=0), "",AZ104/AZ4)</f>
        <v/>
      </c>
      <c r="BB104" s="91" t="str">
        <f t="shared" si="94"/>
        <v/>
      </c>
      <c r="BC104" s="126">
        <f>SUM(BC105:BC107)</f>
        <v>0</v>
      </c>
      <c r="BD104" s="38" t="str">
        <f>IF(AND(BC4=0,BC104&gt;=0), "",BC104/BC4)</f>
        <v/>
      </c>
      <c r="BE104" s="43" t="str">
        <f>IF(AND(BC124=0,BC104&gt;=0),"",BC104/BC124)</f>
        <v/>
      </c>
      <c r="BF104" s="38" t="str">
        <f t="shared" si="95"/>
        <v/>
      </c>
      <c r="BG104" s="127">
        <f>SUM(BG105:BG107)</f>
        <v>0</v>
      </c>
      <c r="BH104" s="38">
        <f>IF(AND(BG4=0,BG104&gt;=0), "",BG104/BG4)</f>
        <v>0</v>
      </c>
      <c r="BI104" s="43">
        <f>IF(AND(BG124=0,BG104&gt;=0),"",BG104/BG124)</f>
        <v>0</v>
      </c>
      <c r="BJ104" s="126">
        <f>SUM(BJ105:BJ107)</f>
        <v>0</v>
      </c>
      <c r="BK104" s="38" t="str">
        <f>IF(AND(BJ4=0,BJ104&gt;=0), "",BJ104/BJ4)</f>
        <v/>
      </c>
      <c r="BL104" s="43" t="str">
        <f>IF(AND(BJ124=0,BJ104&gt;=0),"",BJ104/BJ124)</f>
        <v/>
      </c>
      <c r="BM104" s="38" t="str">
        <f t="shared" si="43"/>
        <v/>
      </c>
      <c r="BN104" s="127">
        <f>SUM(BN105:BN107)</f>
        <v>0</v>
      </c>
      <c r="BO104" s="38">
        <f>IF(AND(BN4=0,BN104&gt;=0), "",BN104/BN4)</f>
        <v>0</v>
      </c>
      <c r="BP104" s="43">
        <f>IF(AND(BN124=0,BN104&gt;=0),"",BN104/BN124)</f>
        <v>0</v>
      </c>
      <c r="BQ104" s="126">
        <f>SUM(BQ105:BQ107)</f>
        <v>0</v>
      </c>
      <c r="BR104" s="38" t="str">
        <f>IF(AND(BQ4=0,BQ104&gt;=0), "",BQ104/BQ4)</f>
        <v/>
      </c>
      <c r="BS104" s="43" t="str">
        <f>IF(AND(BQ124=0,BQ104&gt;=0),"",BQ104/BQ124)</f>
        <v/>
      </c>
      <c r="BT104" s="38" t="str">
        <f t="shared" si="44"/>
        <v/>
      </c>
      <c r="BU104" s="127">
        <f>SUM(BU105:BU107)</f>
        <v>0</v>
      </c>
      <c r="BV104" s="38">
        <f>IF(AND(BU4=0,BU104&gt;=0), "",BU104/BU4)</f>
        <v>0</v>
      </c>
      <c r="BW104" s="43">
        <f>IF(AND(BU124=0,BU104&gt;=0),"",BU104/BU124)</f>
        <v>0</v>
      </c>
      <c r="BX104" s="128">
        <f>SUM(BX105:BX107)</f>
        <v>0</v>
      </c>
      <c r="BY104" s="38" t="str">
        <f>IF(AND(BX4=0,BX104&gt;=0), "",BX104/BX4)</f>
        <v/>
      </c>
      <c r="BZ104" s="91" t="str">
        <f t="shared" si="45"/>
        <v/>
      </c>
      <c r="CA104" s="126">
        <f>SUM(CA105:CA107)</f>
        <v>0</v>
      </c>
      <c r="CB104" s="38" t="str">
        <f>IF(AND(CA4=0,CA104&gt;=0), "",CA104/CA4)</f>
        <v/>
      </c>
      <c r="CC104" s="43" t="str">
        <f>IF(AND(CA124=0,CA104&gt;=0),"",CA104/CA124)</f>
        <v/>
      </c>
      <c r="CD104" s="38" t="str">
        <f t="shared" si="96"/>
        <v/>
      </c>
      <c r="CE104" s="127">
        <f>SUM(CE105:CE107)</f>
        <v>0</v>
      </c>
      <c r="CF104" s="38">
        <f>IF(AND(CE4=0,CE104&gt;=0), "",CE104/CE4)</f>
        <v>0</v>
      </c>
      <c r="CG104" s="43">
        <f>IF(AND(CE124=0,CE104&gt;=0),"",CE104/CE124)</f>
        <v>0</v>
      </c>
      <c r="CH104" s="126">
        <f>SUM(CH105:CH107)</f>
        <v>0</v>
      </c>
      <c r="CI104" s="38" t="str">
        <f>IF(AND(CH4=0,CH104&gt;=0), "",CH104/CH4)</f>
        <v/>
      </c>
      <c r="CJ104" s="43" t="str">
        <f>IF(AND(CH124=0,CH104&gt;=0),"",CH104/CH124)</f>
        <v/>
      </c>
      <c r="CK104" s="38" t="str">
        <f t="shared" si="46"/>
        <v/>
      </c>
      <c r="CL104" s="127">
        <f>SUM(CL105:CL107)</f>
        <v>0</v>
      </c>
      <c r="CM104" s="38">
        <f>IF(AND(CL4=0,CL104&gt;=0), "",CL104/CL4)</f>
        <v>0</v>
      </c>
      <c r="CN104" s="43">
        <f>IF(AND(CL124=0,CL104&gt;=0),"",CL104/CL124)</f>
        <v>0</v>
      </c>
      <c r="CO104" s="126">
        <f>SUM(CO105:CO107)</f>
        <v>0</v>
      </c>
      <c r="CP104" s="38" t="str">
        <f>IF(AND(CO4=0,CO104&gt;=0), "",CO104/CO4)</f>
        <v/>
      </c>
      <c r="CQ104" s="43" t="str">
        <f>IF(AND(CO124=0,CO104&gt;=0),"",CO104/CO124)</f>
        <v/>
      </c>
      <c r="CR104" s="38" t="str">
        <f t="shared" si="47"/>
        <v/>
      </c>
      <c r="CS104" s="127">
        <f>SUM(CS105:CS107)</f>
        <v>0</v>
      </c>
      <c r="CT104" s="38">
        <f>IF(AND(CS4=0,CS104&gt;=0), "",CS104/CS4)</f>
        <v>0</v>
      </c>
      <c r="CU104" s="43">
        <f>IF(AND(CS124=0,CS104&gt;=0),"",CS104/CS124)</f>
        <v>0</v>
      </c>
      <c r="CV104" s="128">
        <f>SUM(CV105:CV107)</f>
        <v>0</v>
      </c>
      <c r="CW104" s="38" t="str">
        <f>IF(AND(CV4=0,CV104&gt;=0), "",CV104/CV4)</f>
        <v/>
      </c>
      <c r="CX104" s="91" t="str">
        <f t="shared" si="48"/>
        <v/>
      </c>
    </row>
    <row r="105" spans="1:219" hidden="1" outlineLevel="1" x14ac:dyDescent="0.3">
      <c r="A105" s="29" t="s">
        <v>91</v>
      </c>
      <c r="B105" s="129">
        <f>+'N EERR PIEDEM'!B189+'N EERR PIEDEM'!B190</f>
        <v>0</v>
      </c>
      <c r="C105" s="30" t="str">
        <f>IF(AND(B4=0,B105&gt;=0), "",B105/B4)</f>
        <v/>
      </c>
      <c r="D105" s="47" t="str">
        <f>IF(AND(B124=0,B105&gt;=0),"",B105/B124)</f>
        <v/>
      </c>
      <c r="E105" s="129">
        <f>+'N EERR PIEDEM'!C189+'N EERR PIEDEM'!C190</f>
        <v>0</v>
      </c>
      <c r="F105" s="30">
        <f>IF(AND(E4=0,E105&gt;=0), "",E105/E4)</f>
        <v>0</v>
      </c>
      <c r="G105" s="47">
        <f>IF(AND(E124=0,E105&gt;=0),"",E105/E124)</f>
        <v>0</v>
      </c>
      <c r="H105" s="129">
        <f>+'N EERR PIEDEM'!D189+'N EERR PIEDEM'!D190</f>
        <v>0</v>
      </c>
      <c r="I105" s="30">
        <f>IF(AND(H4=0,H105&gt;=0), "",H105/H4)</f>
        <v>0</v>
      </c>
      <c r="J105" s="47">
        <f>IF(AND(H124=0,H105&gt;=0),"",H105/H124)</f>
        <v>0</v>
      </c>
      <c r="K105" s="30" t="str">
        <f t="shared" si="64"/>
        <v/>
      </c>
      <c r="L105" s="130">
        <f>+E105+H105</f>
        <v>0</v>
      </c>
      <c r="M105" s="30">
        <f>IF(AND(L4=0,L105&gt;=0), "",L105/L4)</f>
        <v>0</v>
      </c>
      <c r="N105" s="47">
        <f>IF(AND(L124=0,L105&gt;=0),"",L105/L124)</f>
        <v>0</v>
      </c>
      <c r="O105" s="129">
        <f>+'N EERR PIEDEM'!E189+'N EERR PIEDEM'!E190</f>
        <v>0</v>
      </c>
      <c r="P105" s="30">
        <f>IF(AND(O4=0,O105&gt;=0), "",O105/O4)</f>
        <v>0</v>
      </c>
      <c r="Q105" s="47">
        <f>IF(AND(O124=0,O105&gt;=0),"",O105/O124)</f>
        <v>0</v>
      </c>
      <c r="R105" s="30" t="str">
        <f t="shared" si="66"/>
        <v/>
      </c>
      <c r="S105" s="130">
        <f>+L105+O105</f>
        <v>0</v>
      </c>
      <c r="T105" s="30">
        <f>IF(AND(S4=0,S105&gt;=0), "",S105/S4)</f>
        <v>0</v>
      </c>
      <c r="U105" s="47">
        <f>IF(AND(S124=0,S105&gt;=0),"",S105/S124)</f>
        <v>0</v>
      </c>
      <c r="V105" s="131"/>
      <c r="W105" s="30" t="str">
        <f>IF(AND(V4=0,V105&gt;=0), "",V105/V4)</f>
        <v/>
      </c>
      <c r="X105" s="47" t="str">
        <f t="shared" si="91"/>
        <v/>
      </c>
      <c r="Y105" s="129">
        <f>+'N EERR PIEDEM'!F189+'N EERR PIEDEM'!F190</f>
        <v>0</v>
      </c>
      <c r="Z105" s="30">
        <f>IF(AND(Y4=0,Y105&gt;=0), "",Y105/Y4)</f>
        <v>0</v>
      </c>
      <c r="AA105" s="47">
        <f>IF(AND(Y124=0,Y105&gt;=0),"",Y105/Y124)</f>
        <v>0</v>
      </c>
      <c r="AB105" s="30" t="str">
        <f t="shared" si="92"/>
        <v/>
      </c>
      <c r="AC105" s="130">
        <f>+S105+Y105</f>
        <v>0</v>
      </c>
      <c r="AD105" s="30">
        <f>IF(AND(AC4=0,AC105&gt;=0), "",AC105/AC4)</f>
        <v>0</v>
      </c>
      <c r="AE105" s="47">
        <f>IF(AND(AC124=0,AC105&gt;=0),"",AC105/AC124)</f>
        <v>0</v>
      </c>
      <c r="AF105" s="129">
        <f>+'N EERR PIEDEM'!G189+'N EERR PIEDEM'!G190</f>
        <v>0</v>
      </c>
      <c r="AG105" s="30">
        <f>IF(AND(AF4=0,AF105&gt;=0), "",AF105/AF4)</f>
        <v>0</v>
      </c>
      <c r="AH105" s="47">
        <f>IF(AND(AF124=0,AF105&gt;=0),"",AF105/AF124)</f>
        <v>0</v>
      </c>
      <c r="AI105" s="30" t="str">
        <f t="shared" si="41"/>
        <v/>
      </c>
      <c r="AJ105" s="130">
        <f t="shared" si="62"/>
        <v>0</v>
      </c>
      <c r="AK105" s="30">
        <f>IF(AND(AJ4=0,AJ105&gt;=0), "",AJ105/AJ4)</f>
        <v>0</v>
      </c>
      <c r="AL105" s="47">
        <f>IF(AND(AJ124=0,AJ105&gt;=0),"",AJ105/AJ124)</f>
        <v>0</v>
      </c>
      <c r="AM105" s="129">
        <f>+'N EERR PIEDEM'!H189+'N EERR PIEDEM'!H190</f>
        <v>0</v>
      </c>
      <c r="AN105" s="30">
        <f>IF(AND(AM4=0,AM105&gt;=0), "",AM105/AM4)</f>
        <v>0</v>
      </c>
      <c r="AO105" s="47">
        <f>IF(AND(AM124=0,AM105&gt;=0),"",AM105/AM124)</f>
        <v>0</v>
      </c>
      <c r="AP105" s="30" t="str">
        <f t="shared" si="42"/>
        <v/>
      </c>
      <c r="AQ105" s="130">
        <f t="shared" si="63"/>
        <v>0</v>
      </c>
      <c r="AR105" s="30">
        <f>IF(AND(AQ4=0,AQ105&gt;=0), "",AQ105/AQ4)</f>
        <v>0</v>
      </c>
      <c r="AS105" s="47">
        <f>IF(AND(AQ124=0,AQ105&gt;=0),"",AQ105/AQ124)</f>
        <v>0</v>
      </c>
      <c r="AT105" s="131">
        <f>+V105*2</f>
        <v>0</v>
      </c>
      <c r="AU105" s="30" t="str">
        <f>IF(AND(AT4=0,AT105&gt;=0), "",AT105/AT4)</f>
        <v/>
      </c>
      <c r="AV105" s="47" t="str">
        <f t="shared" si="93"/>
        <v/>
      </c>
      <c r="AW105" s="131">
        <f>+AQ105/6</f>
        <v>0</v>
      </c>
      <c r="AX105" s="30">
        <f>IF(AND(AW4=0,AW105&gt;=0), "",AW105/AW4)</f>
        <v>0</v>
      </c>
      <c r="AY105" s="47">
        <f>IF(AND(AW124=0,AW105&gt;=0),"",AW105/AW124)</f>
        <v>0</v>
      </c>
      <c r="AZ105" s="131">
        <f>+AT105/6</f>
        <v>0</v>
      </c>
      <c r="BA105" s="30" t="str">
        <f>IF(AND(AZ4=0,AZ105&gt;=0), "",AZ105/AZ4)</f>
        <v/>
      </c>
      <c r="BB105" s="47" t="str">
        <f t="shared" si="94"/>
        <v/>
      </c>
      <c r="BC105" s="129">
        <f>+'N EERR PIEDEM'!I189+'N EERR PIEDEM'!I190</f>
        <v>0</v>
      </c>
      <c r="BD105" s="30" t="str">
        <f>IF(AND(BC4=0,BC105&gt;=0), "",BC105/BC4)</f>
        <v/>
      </c>
      <c r="BE105" s="47" t="str">
        <f>IF(AND(BC124=0,BC105&gt;=0),"",BC105/BC124)</f>
        <v/>
      </c>
      <c r="BF105" s="30" t="str">
        <f t="shared" si="95"/>
        <v/>
      </c>
      <c r="BG105" s="130">
        <f>+AQ105+BC105</f>
        <v>0</v>
      </c>
      <c r="BH105" s="30">
        <f>IF(AND(BG4=0,BG105&gt;=0), "",BG105/BG4)</f>
        <v>0</v>
      </c>
      <c r="BI105" s="47">
        <f>IF(AND(BG124=0,BG105&gt;=0),"",BG105/BG124)</f>
        <v>0</v>
      </c>
      <c r="BJ105" s="129">
        <f>+'N EERR PIEDEM'!J189+'N EERR PIEDEM'!J190</f>
        <v>0</v>
      </c>
      <c r="BK105" s="30" t="str">
        <f>IF(AND(BJ4=0,BJ105&gt;=0), "",BJ105/BJ4)</f>
        <v/>
      </c>
      <c r="BL105" s="47" t="str">
        <f>IF(AND(BJ124=0,BJ105&gt;=0),"",BJ105/BJ124)</f>
        <v/>
      </c>
      <c r="BM105" s="30" t="str">
        <f t="shared" si="43"/>
        <v/>
      </c>
      <c r="BN105" s="130">
        <f>+BG105+BJ105</f>
        <v>0</v>
      </c>
      <c r="BO105" s="30">
        <f>IF(AND(BN4=0,BN105&gt;=0), "",BN105/BN4)</f>
        <v>0</v>
      </c>
      <c r="BP105" s="47">
        <f>IF(AND(BN124=0,BN105&gt;=0),"",BN105/BN124)</f>
        <v>0</v>
      </c>
      <c r="BQ105" s="129">
        <f>+'N EERR PIEDEM'!K189+'N EERR PIEDEM'!K190</f>
        <v>0</v>
      </c>
      <c r="BR105" s="30" t="str">
        <f>IF(AND(BQ4=0,BQ105&gt;=0), "",BQ105/BQ4)</f>
        <v/>
      </c>
      <c r="BS105" s="47" t="str">
        <f>IF(AND(BQ124=0,BQ105&gt;=0),"",BQ105/BQ124)</f>
        <v/>
      </c>
      <c r="BT105" s="30" t="str">
        <f t="shared" si="44"/>
        <v/>
      </c>
      <c r="BU105" s="130">
        <f>+BN105+BQ105</f>
        <v>0</v>
      </c>
      <c r="BV105" s="30">
        <f>IF(AND(BU4=0,BU105&gt;=0), "",BU105/BU4)</f>
        <v>0</v>
      </c>
      <c r="BW105" s="47">
        <f>IF(AND(BU124=0,BU105&gt;=0),"",BU105/BU124)</f>
        <v>0</v>
      </c>
      <c r="BX105" s="131">
        <f>+AZ105*9</f>
        <v>0</v>
      </c>
      <c r="BY105" s="30" t="str">
        <f>IF(AND(BX4=0,BX105&gt;=0), "",BX105/BX4)</f>
        <v/>
      </c>
      <c r="BZ105" s="47" t="str">
        <f t="shared" si="45"/>
        <v/>
      </c>
      <c r="CA105" s="129">
        <f>+'N EERR PIEDEM'!L189+'N EERR PIEDEM'!L190</f>
        <v>0</v>
      </c>
      <c r="CB105" s="30" t="str">
        <f>IF(AND(CA4=0,CA105&gt;=0), "",CA105/CA4)</f>
        <v/>
      </c>
      <c r="CC105" s="47" t="str">
        <f>IF(AND(CA124=0,CA105&gt;=0),"",CA105/CA124)</f>
        <v/>
      </c>
      <c r="CD105" s="30" t="str">
        <f t="shared" si="96"/>
        <v/>
      </c>
      <c r="CE105" s="130">
        <f>+BU105+CA105</f>
        <v>0</v>
      </c>
      <c r="CF105" s="30">
        <f>IF(AND(CE4=0,CE105&gt;=0), "",CE105/CE4)</f>
        <v>0</v>
      </c>
      <c r="CG105" s="47">
        <f>IF(AND(CE124=0,CE105&gt;=0),"",CE105/CE124)</f>
        <v>0</v>
      </c>
      <c r="CH105" s="129">
        <f>+'N EERR PIEDEM'!M189+'N EERR PIEDEM'!M190</f>
        <v>0</v>
      </c>
      <c r="CI105" s="30" t="str">
        <f>IF(AND(CH4=0,CH105&gt;=0), "",CH105/CH4)</f>
        <v/>
      </c>
      <c r="CJ105" s="47" t="str">
        <f>IF(AND(CH124=0,CH105&gt;=0),"",CH105/CH124)</f>
        <v/>
      </c>
      <c r="CK105" s="30" t="str">
        <f t="shared" si="46"/>
        <v/>
      </c>
      <c r="CL105" s="130">
        <f>+CE105+CH105</f>
        <v>0</v>
      </c>
      <c r="CM105" s="30">
        <f>IF(AND(CL4=0,CL105&gt;=0), "",CL105/CL4)</f>
        <v>0</v>
      </c>
      <c r="CN105" s="47">
        <f>IF(AND(CL124=0,CL105&gt;=0),"",CL105/CL124)</f>
        <v>0</v>
      </c>
      <c r="CO105" s="129">
        <f>+'N EERR PIEDEM'!N189+'N EERR PIEDEM'!N190</f>
        <v>0</v>
      </c>
      <c r="CP105" s="30" t="str">
        <f>IF(AND(CO4=0,CO105&gt;=0), "",CO105/CO4)</f>
        <v/>
      </c>
      <c r="CQ105" s="47" t="str">
        <f>IF(AND(CO124=0,CO105&gt;=0),"",CO105/CO124)</f>
        <v/>
      </c>
      <c r="CR105" s="30" t="str">
        <f t="shared" si="47"/>
        <v/>
      </c>
      <c r="CS105" s="130">
        <f>+CL105+CO105</f>
        <v>0</v>
      </c>
      <c r="CT105" s="30">
        <f>IF(AND(CS4=0,CS105&gt;=0), "",CS105/CS4)</f>
        <v>0</v>
      </c>
      <c r="CU105" s="47">
        <f>IF(AND(CS124=0,CS105&gt;=0),"",CS105/CS124)</f>
        <v>0</v>
      </c>
      <c r="CV105" s="131">
        <f>+AZ105*12</f>
        <v>0</v>
      </c>
      <c r="CW105" s="30" t="str">
        <f>IF(AND(CV4=0,CV105&gt;=0), "",CV105/CV4)</f>
        <v/>
      </c>
      <c r="CX105" s="47" t="str">
        <f t="shared" si="48"/>
        <v/>
      </c>
    </row>
    <row r="106" spans="1:219" hidden="1" outlineLevel="1" x14ac:dyDescent="0.3">
      <c r="A106" s="29" t="s">
        <v>92</v>
      </c>
      <c r="B106" s="129">
        <f>+'N EERR PIEDEM'!B191</f>
        <v>0</v>
      </c>
      <c r="C106" s="30" t="str">
        <f>IF(AND(B4=0,B106&gt;=0), "",B106/B4)</f>
        <v/>
      </c>
      <c r="D106" s="47" t="str">
        <f>IF(AND(B124=0,B106&gt;=0),"",B106/B124)</f>
        <v/>
      </c>
      <c r="E106" s="129">
        <f>+'N EERR PIEDEM'!C191</f>
        <v>0</v>
      </c>
      <c r="F106" s="30">
        <f>IF(AND(E4=0,E106&gt;=0), "",E106/E4)</f>
        <v>0</v>
      </c>
      <c r="G106" s="47">
        <f>IF(AND(E124=0,E106&gt;=0),"",E106/E124)</f>
        <v>0</v>
      </c>
      <c r="H106" s="129">
        <f>+'N EERR PIEDEM'!D191</f>
        <v>0</v>
      </c>
      <c r="I106" s="30">
        <f>IF(AND(H4=0,H106&gt;=0), "",H106/H4)</f>
        <v>0</v>
      </c>
      <c r="J106" s="47">
        <f>IF(AND(H124=0,H106&gt;=0),"",H106/H124)</f>
        <v>0</v>
      </c>
      <c r="K106" s="30" t="str">
        <f t="shared" si="64"/>
        <v/>
      </c>
      <c r="L106" s="130">
        <f>+E106+H106</f>
        <v>0</v>
      </c>
      <c r="M106" s="30">
        <f>IF(AND(L4=0,L106&gt;=0), "",L106/L4)</f>
        <v>0</v>
      </c>
      <c r="N106" s="47">
        <f>IF(AND(L124=0,L106&gt;=0),"",L106/L124)</f>
        <v>0</v>
      </c>
      <c r="O106" s="129">
        <f>+'N EERR PIEDEM'!E191</f>
        <v>0</v>
      </c>
      <c r="P106" s="30">
        <f>IF(AND(O4=0,O106&gt;=0), "",O106/O4)</f>
        <v>0</v>
      </c>
      <c r="Q106" s="47">
        <f>IF(AND(O124=0,O106&gt;=0),"",O106/O124)</f>
        <v>0</v>
      </c>
      <c r="R106" s="30" t="str">
        <f t="shared" si="66"/>
        <v/>
      </c>
      <c r="S106" s="130">
        <f>+L106+O106</f>
        <v>0</v>
      </c>
      <c r="T106" s="30">
        <f>IF(AND(S4=0,S106&gt;=0), "",S106/S4)</f>
        <v>0</v>
      </c>
      <c r="U106" s="47">
        <f>IF(AND(S124=0,S106&gt;=0),"",S106/S124)</f>
        <v>0</v>
      </c>
      <c r="V106" s="131"/>
      <c r="W106" s="30" t="str">
        <f>IF(AND(V4=0,V106&gt;=0), "",V106/V4)</f>
        <v/>
      </c>
      <c r="X106" s="47" t="str">
        <f t="shared" si="91"/>
        <v/>
      </c>
      <c r="Y106" s="129">
        <f>+'N EERR PIEDEM'!F191</f>
        <v>0</v>
      </c>
      <c r="Z106" s="30">
        <f>IF(AND(Y4=0,Y106&gt;=0), "",Y106/Y4)</f>
        <v>0</v>
      </c>
      <c r="AA106" s="47">
        <f>IF(AND(Y124=0,Y106&gt;=0),"",Y106/Y124)</f>
        <v>0</v>
      </c>
      <c r="AB106" s="30" t="str">
        <f t="shared" si="92"/>
        <v/>
      </c>
      <c r="AC106" s="130">
        <f>+S106+Y106</f>
        <v>0</v>
      </c>
      <c r="AD106" s="30">
        <f>IF(AND(AC4=0,AC106&gt;=0), "",AC106/AC4)</f>
        <v>0</v>
      </c>
      <c r="AE106" s="47">
        <f>IF(AND(AC124=0,AC106&gt;=0),"",AC106/AC124)</f>
        <v>0</v>
      </c>
      <c r="AF106" s="129">
        <f>+'N EERR PIEDEM'!G191</f>
        <v>0</v>
      </c>
      <c r="AG106" s="30">
        <f>IF(AND(AF4=0,AF106&gt;=0), "",AF106/AF4)</f>
        <v>0</v>
      </c>
      <c r="AH106" s="47">
        <f>IF(AND(AF124=0,AF106&gt;=0),"",AF106/AF124)</f>
        <v>0</v>
      </c>
      <c r="AI106" s="30" t="str">
        <f t="shared" si="41"/>
        <v/>
      </c>
      <c r="AJ106" s="130">
        <f t="shared" si="62"/>
        <v>0</v>
      </c>
      <c r="AK106" s="30">
        <f>IF(AND(AJ4=0,AJ106&gt;=0), "",AJ106/AJ4)</f>
        <v>0</v>
      </c>
      <c r="AL106" s="47">
        <f>IF(AND(AJ124=0,AJ106&gt;=0),"",AJ106/AJ124)</f>
        <v>0</v>
      </c>
      <c r="AM106" s="129">
        <f>+'N EERR PIEDEM'!H191</f>
        <v>0</v>
      </c>
      <c r="AN106" s="30">
        <f>IF(AND(AM4=0,AM106&gt;=0), "",AM106/AM4)</f>
        <v>0</v>
      </c>
      <c r="AO106" s="47">
        <f>IF(AND(AM124=0,AM106&gt;=0),"",AM106/AM124)</f>
        <v>0</v>
      </c>
      <c r="AP106" s="30" t="str">
        <f t="shared" si="42"/>
        <v/>
      </c>
      <c r="AQ106" s="130">
        <f t="shared" si="63"/>
        <v>0</v>
      </c>
      <c r="AR106" s="30">
        <f>IF(AND(AQ4=0,AQ106&gt;=0), "",AQ106/AQ4)</f>
        <v>0</v>
      </c>
      <c r="AS106" s="47">
        <f>IF(AND(AQ124=0,AQ106&gt;=0),"",AQ106/AQ124)</f>
        <v>0</v>
      </c>
      <c r="AT106" s="131">
        <f>+V106*2</f>
        <v>0</v>
      </c>
      <c r="AU106" s="30" t="str">
        <f>IF(AND(AT4=0,AT106&gt;=0), "",AT106/AT4)</f>
        <v/>
      </c>
      <c r="AV106" s="47" t="str">
        <f t="shared" si="93"/>
        <v/>
      </c>
      <c r="AW106" s="131">
        <f>+AQ106/6</f>
        <v>0</v>
      </c>
      <c r="AX106" s="30">
        <f>IF(AND(AW4=0,AW106&gt;=0), "",AW106/AW4)</f>
        <v>0</v>
      </c>
      <c r="AY106" s="47">
        <f>IF(AND(AW124=0,AW106&gt;=0),"",AW106/AW124)</f>
        <v>0</v>
      </c>
      <c r="AZ106" s="131">
        <f>+AT106/6</f>
        <v>0</v>
      </c>
      <c r="BA106" s="30" t="str">
        <f>IF(AND(AZ4=0,AZ106&gt;=0), "",AZ106/AZ4)</f>
        <v/>
      </c>
      <c r="BB106" s="47" t="str">
        <f t="shared" si="94"/>
        <v/>
      </c>
      <c r="BC106" s="129">
        <f>+'N EERR PIEDEM'!I191</f>
        <v>0</v>
      </c>
      <c r="BD106" s="30" t="str">
        <f>IF(AND(BC4=0,BC106&gt;=0), "",BC106/BC4)</f>
        <v/>
      </c>
      <c r="BE106" s="47" t="str">
        <f>IF(AND(BC124=0,BC106&gt;=0),"",BC106/BC124)</f>
        <v/>
      </c>
      <c r="BF106" s="30" t="str">
        <f t="shared" si="95"/>
        <v/>
      </c>
      <c r="BG106" s="130">
        <f>+AQ106+BC106</f>
        <v>0</v>
      </c>
      <c r="BH106" s="30">
        <f>IF(AND(BG4=0,BG106&gt;=0), "",BG106/BG4)</f>
        <v>0</v>
      </c>
      <c r="BI106" s="47">
        <f>IF(AND(BG124=0,BG106&gt;=0),"",BG106/BG124)</f>
        <v>0</v>
      </c>
      <c r="BJ106" s="129">
        <f>+'N EERR PIEDEM'!J191</f>
        <v>0</v>
      </c>
      <c r="BK106" s="30" t="str">
        <f>IF(AND(BJ4=0,BJ106&gt;=0), "",BJ106/BJ4)</f>
        <v/>
      </c>
      <c r="BL106" s="47" t="str">
        <f>IF(AND(BJ124=0,BJ106&gt;=0),"",BJ106/BJ124)</f>
        <v/>
      </c>
      <c r="BM106" s="30" t="str">
        <f t="shared" si="43"/>
        <v/>
      </c>
      <c r="BN106" s="130">
        <f>+BG106+BJ106</f>
        <v>0</v>
      </c>
      <c r="BO106" s="30">
        <f>IF(AND(BN4=0,BN106&gt;=0), "",BN106/BN4)</f>
        <v>0</v>
      </c>
      <c r="BP106" s="47">
        <f>IF(AND(BN124=0,BN106&gt;=0),"",BN106/BN124)</f>
        <v>0</v>
      </c>
      <c r="BQ106" s="129">
        <f>+'N EERR PIEDEM'!K191</f>
        <v>0</v>
      </c>
      <c r="BR106" s="30" t="str">
        <f>IF(AND(BQ4=0,BQ106&gt;=0), "",BQ106/BQ4)</f>
        <v/>
      </c>
      <c r="BS106" s="47" t="str">
        <f>IF(AND(BQ124=0,BQ106&gt;=0),"",BQ106/BQ124)</f>
        <v/>
      </c>
      <c r="BT106" s="30" t="str">
        <f t="shared" si="44"/>
        <v/>
      </c>
      <c r="BU106" s="130">
        <f>+BN106+BQ106</f>
        <v>0</v>
      </c>
      <c r="BV106" s="30">
        <f>IF(AND(BU4=0,BU106&gt;=0), "",BU106/BU4)</f>
        <v>0</v>
      </c>
      <c r="BW106" s="47">
        <f>IF(AND(BU124=0,BU106&gt;=0),"",BU106/BU124)</f>
        <v>0</v>
      </c>
      <c r="BX106" s="131">
        <f>+AZ106*9</f>
        <v>0</v>
      </c>
      <c r="BY106" s="30" t="str">
        <f>IF(AND(BX4=0,BX106&gt;=0), "",BX106/BX4)</f>
        <v/>
      </c>
      <c r="BZ106" s="47" t="str">
        <f t="shared" si="45"/>
        <v/>
      </c>
      <c r="CA106" s="129">
        <f>+'N EERR PIEDEM'!L191</f>
        <v>0</v>
      </c>
      <c r="CB106" s="30" t="str">
        <f>IF(AND(CA4=0,CA106&gt;=0), "",CA106/CA4)</f>
        <v/>
      </c>
      <c r="CC106" s="47" t="str">
        <f>IF(AND(CA124=0,CA106&gt;=0),"",CA106/CA124)</f>
        <v/>
      </c>
      <c r="CD106" s="30" t="str">
        <f t="shared" si="96"/>
        <v/>
      </c>
      <c r="CE106" s="130">
        <f>+BU106+CA106</f>
        <v>0</v>
      </c>
      <c r="CF106" s="30">
        <f>IF(AND(CE4=0,CE106&gt;=0), "",CE106/CE4)</f>
        <v>0</v>
      </c>
      <c r="CG106" s="47">
        <f>IF(AND(CE124=0,CE106&gt;=0),"",CE106/CE124)</f>
        <v>0</v>
      </c>
      <c r="CH106" s="129">
        <f>+'N EERR PIEDEM'!M191</f>
        <v>0</v>
      </c>
      <c r="CI106" s="30" t="str">
        <f>IF(AND(CH4=0,CH106&gt;=0), "",CH106/CH4)</f>
        <v/>
      </c>
      <c r="CJ106" s="47" t="str">
        <f>IF(AND(CH124=0,CH106&gt;=0),"",CH106/CH124)</f>
        <v/>
      </c>
      <c r="CK106" s="30" t="str">
        <f t="shared" si="46"/>
        <v/>
      </c>
      <c r="CL106" s="130">
        <f>+CE106+CH106</f>
        <v>0</v>
      </c>
      <c r="CM106" s="30">
        <f>IF(AND(CL4=0,CL106&gt;=0), "",CL106/CL4)</f>
        <v>0</v>
      </c>
      <c r="CN106" s="47">
        <f>IF(AND(CL124=0,CL106&gt;=0),"",CL106/CL124)</f>
        <v>0</v>
      </c>
      <c r="CO106" s="129">
        <f>+'N EERR PIEDEM'!N191</f>
        <v>0</v>
      </c>
      <c r="CP106" s="30" t="str">
        <f>IF(AND(CO4=0,CO106&gt;=0), "",CO106/CO4)</f>
        <v/>
      </c>
      <c r="CQ106" s="47" t="str">
        <f>IF(AND(CO124=0,CO106&gt;=0),"",CO106/CO124)</f>
        <v/>
      </c>
      <c r="CR106" s="30" t="str">
        <f t="shared" si="47"/>
        <v/>
      </c>
      <c r="CS106" s="130">
        <f>+CL106+CO106</f>
        <v>0</v>
      </c>
      <c r="CT106" s="30">
        <f>IF(AND(CS4=0,CS106&gt;=0), "",CS106/CS4)</f>
        <v>0</v>
      </c>
      <c r="CU106" s="47">
        <f>IF(AND(CS124=0,CS106&gt;=0),"",CS106/CS124)</f>
        <v>0</v>
      </c>
      <c r="CV106" s="131">
        <f>+AZ106*12</f>
        <v>0</v>
      </c>
      <c r="CW106" s="30" t="str">
        <f>IF(AND(CV4=0,CV106&gt;=0), "",CV106/CV4)</f>
        <v/>
      </c>
      <c r="CX106" s="47" t="str">
        <f t="shared" si="48"/>
        <v/>
      </c>
    </row>
    <row r="107" spans="1:219" hidden="1" outlineLevel="1" x14ac:dyDescent="0.3">
      <c r="A107" s="29"/>
      <c r="B107" s="129"/>
      <c r="C107" s="15"/>
      <c r="D107" s="46"/>
      <c r="E107" s="129"/>
      <c r="F107" s="15"/>
      <c r="G107" s="46"/>
      <c r="H107" s="129"/>
      <c r="I107" s="15"/>
      <c r="J107" s="46"/>
      <c r="K107" s="32" t="str">
        <f t="shared" si="64"/>
        <v/>
      </c>
      <c r="M107" s="15"/>
      <c r="N107" s="46"/>
      <c r="O107" s="129"/>
      <c r="P107" s="15"/>
      <c r="Q107" s="46"/>
      <c r="R107" s="32" t="str">
        <f t="shared" si="66"/>
        <v/>
      </c>
      <c r="T107" s="15"/>
      <c r="U107" s="46"/>
      <c r="V107" s="131"/>
      <c r="W107" s="15"/>
      <c r="X107" s="92" t="str">
        <f t="shared" si="91"/>
        <v/>
      </c>
      <c r="Y107" s="129"/>
      <c r="Z107" s="15"/>
      <c r="AA107" s="46"/>
      <c r="AB107" s="32" t="str">
        <f t="shared" si="92"/>
        <v/>
      </c>
      <c r="AD107" s="15"/>
      <c r="AE107" s="46"/>
      <c r="AF107" s="129"/>
      <c r="AG107" s="15"/>
      <c r="AH107" s="46"/>
      <c r="AI107" s="32" t="str">
        <f t="shared" si="41"/>
        <v/>
      </c>
      <c r="AJ107" s="130">
        <f t="shared" si="62"/>
        <v>0</v>
      </c>
      <c r="AK107" s="15"/>
      <c r="AL107" s="46"/>
      <c r="AM107" s="129"/>
      <c r="AN107" s="15"/>
      <c r="AO107" s="46"/>
      <c r="AP107" s="32" t="str">
        <f t="shared" si="42"/>
        <v/>
      </c>
      <c r="AQ107" s="130">
        <f t="shared" si="63"/>
        <v>0</v>
      </c>
      <c r="AR107" s="15"/>
      <c r="AS107" s="46"/>
      <c r="AT107" s="131">
        <f>+V107*2</f>
        <v>0</v>
      </c>
      <c r="AU107" s="15"/>
      <c r="AV107" s="92" t="str">
        <f t="shared" si="93"/>
        <v/>
      </c>
      <c r="AW107" s="131">
        <f>+AQ107/6</f>
        <v>0</v>
      </c>
      <c r="AX107" s="15"/>
      <c r="AY107" s="46"/>
      <c r="AZ107" s="131">
        <f>+AT107/6</f>
        <v>0</v>
      </c>
      <c r="BA107" s="15"/>
      <c r="BB107" s="92" t="str">
        <f t="shared" si="94"/>
        <v/>
      </c>
      <c r="BC107" s="129"/>
      <c r="BD107" s="15"/>
      <c r="BE107" s="46"/>
      <c r="BF107" s="32" t="str">
        <f t="shared" si="95"/>
        <v/>
      </c>
      <c r="BG107" s="130">
        <f>+AQ107+BC107</f>
        <v>0</v>
      </c>
      <c r="BH107" s="15"/>
      <c r="BI107" s="46"/>
      <c r="BJ107" s="129"/>
      <c r="BK107" s="15"/>
      <c r="BL107" s="46"/>
      <c r="BM107" s="32" t="str">
        <f t="shared" si="43"/>
        <v/>
      </c>
      <c r="BN107" s="130">
        <f>+BG107+BJ107</f>
        <v>0</v>
      </c>
      <c r="BO107" s="15"/>
      <c r="BP107" s="46"/>
      <c r="BQ107" s="129"/>
      <c r="BR107" s="15"/>
      <c r="BS107" s="46"/>
      <c r="BT107" s="32" t="str">
        <f t="shared" si="44"/>
        <v/>
      </c>
      <c r="BU107" s="130">
        <f>+BN107+BQ107</f>
        <v>0</v>
      </c>
      <c r="BV107" s="15"/>
      <c r="BW107" s="46"/>
      <c r="BX107" s="131">
        <f>+AZ107*9</f>
        <v>0</v>
      </c>
      <c r="BY107" s="15"/>
      <c r="BZ107" s="92" t="str">
        <f t="shared" si="45"/>
        <v/>
      </c>
      <c r="CA107" s="129"/>
      <c r="CB107" s="15"/>
      <c r="CC107" s="46"/>
      <c r="CD107" s="32" t="str">
        <f t="shared" si="96"/>
        <v/>
      </c>
      <c r="CF107" s="15"/>
      <c r="CG107" s="46"/>
      <c r="CH107" s="129"/>
      <c r="CI107" s="15"/>
      <c r="CJ107" s="46"/>
      <c r="CK107" s="32" t="str">
        <f t="shared" si="46"/>
        <v/>
      </c>
      <c r="CL107" s="130">
        <f>+CE107+CH107</f>
        <v>0</v>
      </c>
      <c r="CM107" s="15"/>
      <c r="CN107" s="46"/>
      <c r="CO107" s="129"/>
      <c r="CP107" s="15"/>
      <c r="CQ107" s="46"/>
      <c r="CR107" s="32" t="str">
        <f t="shared" si="47"/>
        <v/>
      </c>
      <c r="CS107" s="130">
        <f>+CL107+CO107</f>
        <v>0</v>
      </c>
      <c r="CT107" s="15"/>
      <c r="CU107" s="46"/>
      <c r="CV107" s="131">
        <f>+AZ107*12</f>
        <v>0</v>
      </c>
      <c r="CW107" s="15"/>
      <c r="CX107" s="92" t="str">
        <f t="shared" si="48"/>
        <v/>
      </c>
    </row>
    <row r="108" spans="1:219" s="3" customFormat="1" hidden="1" outlineLevel="1" x14ac:dyDescent="0.3">
      <c r="B108" s="132"/>
      <c r="C108" s="15"/>
      <c r="D108" s="46"/>
      <c r="E108" s="132"/>
      <c r="F108" s="15"/>
      <c r="G108" s="46"/>
      <c r="H108" s="132"/>
      <c r="I108" s="15"/>
      <c r="J108" s="46"/>
      <c r="K108" s="15" t="str">
        <f t="shared" si="64"/>
        <v/>
      </c>
      <c r="L108" s="118"/>
      <c r="M108" s="15"/>
      <c r="N108" s="46"/>
      <c r="O108" s="132"/>
      <c r="P108" s="15"/>
      <c r="Q108" s="46"/>
      <c r="R108" s="15" t="str">
        <f t="shared" si="66"/>
        <v/>
      </c>
      <c r="S108" s="118"/>
      <c r="T108" s="15"/>
      <c r="U108" s="46"/>
      <c r="V108" s="133"/>
      <c r="W108" s="15"/>
      <c r="X108" s="46" t="str">
        <f t="shared" si="91"/>
        <v/>
      </c>
      <c r="Y108" s="132"/>
      <c r="Z108" s="15"/>
      <c r="AA108" s="46"/>
      <c r="AB108" s="15" t="str">
        <f t="shared" si="92"/>
        <v/>
      </c>
      <c r="AC108" s="118"/>
      <c r="AD108" s="15"/>
      <c r="AE108" s="46"/>
      <c r="AF108" s="132"/>
      <c r="AG108" s="15"/>
      <c r="AH108" s="46"/>
      <c r="AI108" s="15" t="str">
        <f t="shared" si="41"/>
        <v/>
      </c>
      <c r="AJ108" s="118">
        <f t="shared" si="62"/>
        <v>0</v>
      </c>
      <c r="AK108" s="15"/>
      <c r="AL108" s="46"/>
      <c r="AM108" s="132"/>
      <c r="AN108" s="15"/>
      <c r="AO108" s="46"/>
      <c r="AP108" s="15" t="str">
        <f t="shared" si="42"/>
        <v/>
      </c>
      <c r="AQ108" s="118">
        <f t="shared" si="63"/>
        <v>0</v>
      </c>
      <c r="AR108" s="15"/>
      <c r="AS108" s="46"/>
      <c r="AT108" s="131">
        <f>+V108*2</f>
        <v>0</v>
      </c>
      <c r="AU108" s="15"/>
      <c r="AV108" s="46" t="str">
        <f t="shared" si="93"/>
        <v/>
      </c>
      <c r="AW108" s="133"/>
      <c r="AX108" s="15"/>
      <c r="AY108" s="46"/>
      <c r="AZ108" s="131">
        <f>+AT108/6</f>
        <v>0</v>
      </c>
      <c r="BA108" s="15"/>
      <c r="BB108" s="46" t="str">
        <f t="shared" si="94"/>
        <v/>
      </c>
      <c r="BC108" s="132"/>
      <c r="BD108" s="15"/>
      <c r="BE108" s="46"/>
      <c r="BF108" s="15" t="str">
        <f t="shared" si="95"/>
        <v/>
      </c>
      <c r="BG108" s="130">
        <f>+AQ108+BC108</f>
        <v>0</v>
      </c>
      <c r="BH108" s="15"/>
      <c r="BI108" s="46"/>
      <c r="BJ108" s="132"/>
      <c r="BK108" s="15"/>
      <c r="BL108" s="46"/>
      <c r="BM108" s="15" t="str">
        <f t="shared" si="43"/>
        <v/>
      </c>
      <c r="BN108" s="118">
        <f>+BG108+BJ108</f>
        <v>0</v>
      </c>
      <c r="BO108" s="15"/>
      <c r="BP108" s="46"/>
      <c r="BQ108" s="132"/>
      <c r="BR108" s="15"/>
      <c r="BS108" s="46"/>
      <c r="BT108" s="15" t="str">
        <f t="shared" si="44"/>
        <v/>
      </c>
      <c r="BU108" s="118">
        <f>+BN108+BQ108</f>
        <v>0</v>
      </c>
      <c r="BV108" s="15"/>
      <c r="BW108" s="46"/>
      <c r="BX108" s="131">
        <f>+AZ108*9</f>
        <v>0</v>
      </c>
      <c r="BY108" s="15"/>
      <c r="BZ108" s="46" t="str">
        <f t="shared" si="45"/>
        <v/>
      </c>
      <c r="CA108" s="132"/>
      <c r="CB108" s="15"/>
      <c r="CC108" s="46"/>
      <c r="CD108" s="15" t="str">
        <f t="shared" si="96"/>
        <v/>
      </c>
      <c r="CE108" s="118"/>
      <c r="CF108" s="15"/>
      <c r="CG108" s="46"/>
      <c r="CH108" s="132"/>
      <c r="CI108" s="15"/>
      <c r="CJ108" s="46"/>
      <c r="CK108" s="15" t="str">
        <f t="shared" si="46"/>
        <v/>
      </c>
      <c r="CL108" s="118">
        <f>+CE108+CH108</f>
        <v>0</v>
      </c>
      <c r="CM108" s="15"/>
      <c r="CN108" s="46"/>
      <c r="CO108" s="132"/>
      <c r="CP108" s="15"/>
      <c r="CQ108" s="46"/>
      <c r="CR108" s="15" t="str">
        <f t="shared" si="47"/>
        <v/>
      </c>
      <c r="CS108" s="118">
        <f>+CL108+CO108</f>
        <v>0</v>
      </c>
      <c r="CT108" s="15"/>
      <c r="CU108" s="46"/>
      <c r="CV108" s="131">
        <f>+AZ108*12</f>
        <v>0</v>
      </c>
      <c r="CW108" s="15"/>
      <c r="CX108" s="46" t="str">
        <f t="shared" si="48"/>
        <v/>
      </c>
    </row>
    <row r="109" spans="1:219" s="41" customFormat="1" ht="16.2" collapsed="1" thickBot="1" x14ac:dyDescent="0.35">
      <c r="A109" s="160" t="s">
        <v>117</v>
      </c>
      <c r="B109" s="161">
        <f>+B36-B38+B110+B111</f>
        <v>0</v>
      </c>
      <c r="C109" s="162" t="str">
        <f>IF(AND(B4=0,B109&lt;=0), "",B109/B4)</f>
        <v/>
      </c>
      <c r="D109" s="163"/>
      <c r="E109" s="161">
        <f>+E36-E38+E110+E111</f>
        <v>818.71968418989377</v>
      </c>
      <c r="F109" s="162">
        <f>IF(AND(E4=0,E109&lt;=0), "",E109/E4)</f>
        <v>0.1523494393032499</v>
      </c>
      <c r="G109" s="163"/>
      <c r="H109" s="161">
        <f>+H36-H38+H110+H111</f>
        <v>1333.1262097337565</v>
      </c>
      <c r="I109" s="162">
        <f>IF(AND(H4=0,H109&lt;=0), "",H109/H4)</f>
        <v>0.15066388856978896</v>
      </c>
      <c r="J109" s="163"/>
      <c r="K109" s="162">
        <f>IF(AND(E109=0,H109&gt;0),100%,IF(AND(E109&lt;0,H109&gt;=0),(E109-H109)/E109,IF(AND(E109&gt;0,H109&gt;0),(H109-E109)/E109,IF(AND(E109=0,H109&lt;=0),"",(H109-E109)/E109))))</f>
        <v>0.62830604354267772</v>
      </c>
      <c r="L109" s="164">
        <f>+L36-L38+L110+L111</f>
        <v>2151.8458939236521</v>
      </c>
      <c r="M109" s="162">
        <f>IF(AND(L4=0,L109&lt;=0), "",L109/L4)</f>
        <v>0.15130078117336959</v>
      </c>
      <c r="N109" s="163"/>
      <c r="O109" s="161">
        <f>+O36-O38+O110+O111</f>
        <v>803.36821914132997</v>
      </c>
      <c r="P109" s="162">
        <f>IF(AND(O4=0,O109&lt;=0), "",O109/O4)</f>
        <v>0.10536145348626524</v>
      </c>
      <c r="Q109" s="163"/>
      <c r="R109" s="162">
        <f>IF(AND(H109=0,O109&gt;0),100%,IF(AND(H109&lt;0,O109&gt;=0),(H109-O109)/H109,IF(AND(H109&gt;0,O109&gt;0),(O109-H109)/H109,IF(AND(H109=0,O109&lt;=0),"",(O109-H109)/H109))))</f>
        <v>-0.39738022306097065</v>
      </c>
      <c r="S109" s="164">
        <f>+S36-S38+S110+S111</f>
        <v>2955.2141130649843</v>
      </c>
      <c r="T109" s="162">
        <f>IF(AND(S4=0,S109&lt;=0), "",S109/S4)</f>
        <v>0.13526751215482785</v>
      </c>
      <c r="U109" s="163"/>
      <c r="V109" s="165">
        <f>+V36-V38+V110+V111</f>
        <v>0</v>
      </c>
      <c r="W109" s="162" t="str">
        <f>IF(AND(V4=0,V109&lt;=0), "",V109/V4)</f>
        <v/>
      </c>
      <c r="X109" s="163">
        <f t="shared" si="91"/>
        <v>1</v>
      </c>
      <c r="Y109" s="161">
        <f>+Y36-Y38+Y110+Y111</f>
        <v>294.48270924864153</v>
      </c>
      <c r="Z109" s="162">
        <f>IF(AND(Y4=0,Y109&lt;=0), "",Y109/Y4)</f>
        <v>3.9468250955123935E-2</v>
      </c>
      <c r="AA109" s="163"/>
      <c r="AB109" s="162">
        <f t="shared" si="92"/>
        <v>-0.63343993173716073</v>
      </c>
      <c r="AC109" s="164">
        <f>+AC36-AC38+AC110+AC111</f>
        <v>3249.6968223136259</v>
      </c>
      <c r="AD109" s="162">
        <f>IF(AND(AC4=0,AC109&lt;=0), "",AC109/AC4)</f>
        <v>0.11087921970825215</v>
      </c>
      <c r="AE109" s="163"/>
      <c r="AF109" s="161">
        <f>+AF36-AF38+AF110+AF111</f>
        <v>810.43233642627229</v>
      </c>
      <c r="AG109" s="162">
        <f>IF(AND(AF4=0,AF109&lt;=0), "",AF109/AF4)</f>
        <v>9.0490561495951277E-2</v>
      </c>
      <c r="AH109" s="163"/>
      <c r="AI109" s="162">
        <f t="shared" si="41"/>
        <v>1.7520540628482109</v>
      </c>
      <c r="AJ109" s="164">
        <f>+AJ36-AJ38+AJ110+AJ111</f>
        <v>4060.1291587398996</v>
      </c>
      <c r="AK109" s="162">
        <f>IF(AND(AJ4=0,AJ109&lt;=0), "",AJ109/AJ4)</f>
        <v>0.10610714847507562</v>
      </c>
      <c r="AL109" s="163"/>
      <c r="AM109" s="161">
        <f>+AM36-AM38+AM110+AM111</f>
        <v>1720.800856718412</v>
      </c>
      <c r="AN109" s="162">
        <f>IF(AND(AM4=0,AM109&lt;=0), "",AM109/AM4)</f>
        <v>0.16390187483109506</v>
      </c>
      <c r="AO109" s="163"/>
      <c r="AP109" s="162">
        <f t="shared" si="42"/>
        <v>1.1233121870562959</v>
      </c>
      <c r="AQ109" s="164">
        <f>+AQ36-AQ38+AQ110+AQ111</f>
        <v>5780.9300154583116</v>
      </c>
      <c r="AR109" s="162">
        <f>IF(AND(AQ4=0,AQ109&lt;=0), "",AQ109/AQ4)</f>
        <v>0.11855060282588403</v>
      </c>
      <c r="AS109" s="163"/>
      <c r="AT109" s="165">
        <f>+AT36-AT38+AT110+AT111</f>
        <v>0</v>
      </c>
      <c r="AU109" s="162" t="str">
        <f>IF(AND(AT4=0,AT109&lt;=0), "",AT109/AT4)</f>
        <v/>
      </c>
      <c r="AV109" s="163">
        <f t="shared" si="93"/>
        <v>1</v>
      </c>
      <c r="AW109" s="165">
        <f>+AW36-AW38+AW110+AW111</f>
        <v>963.4883359097189</v>
      </c>
      <c r="AX109" s="162">
        <f>IF(AND(AW4=0,AW109&lt;=0), "",AW109/AW4)</f>
        <v>0.11855060282588407</v>
      </c>
      <c r="AY109" s="163"/>
      <c r="AZ109" s="165">
        <f>+AZ36-AZ38+AZ110+AZ111</f>
        <v>0</v>
      </c>
      <c r="BA109" s="162" t="str">
        <f>IF(AND(AZ4=0,AZ109&lt;=0), "",AZ109/AZ4)</f>
        <v/>
      </c>
      <c r="BB109" s="163">
        <f t="shared" si="94"/>
        <v>1</v>
      </c>
      <c r="BC109" s="161">
        <f>+BC36-BC38+BC110+BC111</f>
        <v>0</v>
      </c>
      <c r="BD109" s="162" t="str">
        <f>IF(AND(BC4=0,BC109&lt;=0), "",BC109/BC4)</f>
        <v/>
      </c>
      <c r="BE109" s="163"/>
      <c r="BF109" s="162">
        <f t="shared" si="95"/>
        <v>-1</v>
      </c>
      <c r="BG109" s="164">
        <f>+BG36-BG38+BG110+BG111</f>
        <v>5780.9300154583116</v>
      </c>
      <c r="BH109" s="162">
        <f>IF(AND(BG4=0,BG109&lt;=0), "",BG109/BG4)</f>
        <v>0.11855060282588403</v>
      </c>
      <c r="BI109" s="163"/>
      <c r="BJ109" s="161">
        <f>+BJ36-BJ38+BJ110+BJ111</f>
        <v>0</v>
      </c>
      <c r="BK109" s="162" t="str">
        <f>IF(AND(BJ4=0,BJ109&lt;=0), "",BJ109/BJ4)</f>
        <v/>
      </c>
      <c r="BL109" s="163"/>
      <c r="BM109" s="162" t="str">
        <f t="shared" si="43"/>
        <v/>
      </c>
      <c r="BN109" s="164">
        <f>+BN36-BN38+BN110+BN111</f>
        <v>5780.9300154583116</v>
      </c>
      <c r="BO109" s="162">
        <f>IF(AND(BN4=0,BN109&lt;=0), "",BN109/BN4)</f>
        <v>0.11855060282588403</v>
      </c>
      <c r="BP109" s="163"/>
      <c r="BQ109" s="161">
        <f>+BQ36-BQ38+BQ110+BQ111</f>
        <v>0</v>
      </c>
      <c r="BR109" s="162" t="str">
        <f>IF(AND(BQ4=0,BQ109&lt;=0), "",BQ109/BQ4)</f>
        <v/>
      </c>
      <c r="BS109" s="163"/>
      <c r="BT109" s="162" t="str">
        <f t="shared" si="44"/>
        <v/>
      </c>
      <c r="BU109" s="164">
        <f>+BU36-BU38+BU110+BU111</f>
        <v>5780.9300154583116</v>
      </c>
      <c r="BV109" s="162">
        <f>IF(AND(BU4=0,BU109&lt;=0), "",BU109/BU4)</f>
        <v>0.11855060282588403</v>
      </c>
      <c r="BW109" s="163"/>
      <c r="BX109" s="165">
        <f>+BX36-BX38+BX110+BX111</f>
        <v>0</v>
      </c>
      <c r="BY109" s="162" t="str">
        <f>IF(AND(BX4=0,BX109&lt;=0), "",BX109/BX4)</f>
        <v/>
      </c>
      <c r="BZ109" s="163">
        <f t="shared" si="45"/>
        <v>1</v>
      </c>
      <c r="CA109" s="161">
        <f>+CA36-CA38+CA110+CA111</f>
        <v>0</v>
      </c>
      <c r="CB109" s="162" t="str">
        <f>IF(AND(CA4=0,CA109&lt;=0), "",CA109/CA4)</f>
        <v/>
      </c>
      <c r="CC109" s="163"/>
      <c r="CD109" s="162" t="str">
        <f t="shared" si="96"/>
        <v/>
      </c>
      <c r="CE109" s="164">
        <f>+CE36-CE38+CE110+CE111</f>
        <v>5780.9300154583116</v>
      </c>
      <c r="CF109" s="162">
        <f>IF(AND(CE4=0,CE109&lt;=0), "",CE109/CE4)</f>
        <v>0.11855060282588403</v>
      </c>
      <c r="CG109" s="163"/>
      <c r="CH109" s="161">
        <f>+CH36-CH38+CH110+CH111</f>
        <v>0</v>
      </c>
      <c r="CI109" s="162" t="str">
        <f>IF(AND(CH4=0,CH109&lt;=0), "",CH109/CH4)</f>
        <v/>
      </c>
      <c r="CJ109" s="163"/>
      <c r="CK109" s="162" t="str">
        <f t="shared" si="46"/>
        <v/>
      </c>
      <c r="CL109" s="164">
        <f>+CL36-CL38+CL110+CL111</f>
        <v>5780.9300154583116</v>
      </c>
      <c r="CM109" s="162">
        <f>IF(AND(CL4=0,CL109&lt;=0), "",CL109/CL4)</f>
        <v>0.11855060282588403</v>
      </c>
      <c r="CN109" s="163"/>
      <c r="CO109" s="161">
        <f>+CO36-CO38+CO110+CO111</f>
        <v>0</v>
      </c>
      <c r="CP109" s="162" t="str">
        <f>IF(AND(CO4=0,CO109&lt;=0), "",CO109/CO4)</f>
        <v/>
      </c>
      <c r="CQ109" s="163"/>
      <c r="CR109" s="162" t="str">
        <f t="shared" si="47"/>
        <v/>
      </c>
      <c r="CS109" s="164">
        <f>+CS36-CS38+CS110+CS111</f>
        <v>5780.9300154583116</v>
      </c>
      <c r="CT109" s="162">
        <f>IF(AND(CS4=0,CS109&lt;=0), "",CS109/CS4)</f>
        <v>0.11855060282588403</v>
      </c>
      <c r="CU109" s="163"/>
      <c r="CV109" s="165">
        <f>+CV36-CV38+CV110+CV111</f>
        <v>0</v>
      </c>
      <c r="CW109" s="162" t="str">
        <f>IF(AND(CV4=0,CV109&lt;=0), "",CV109/CV4)</f>
        <v/>
      </c>
      <c r="CX109" s="163">
        <f t="shared" si="48"/>
        <v>1</v>
      </c>
      <c r="CY109" s="34"/>
      <c r="CZ109" s="34"/>
      <c r="DA109" s="34"/>
      <c r="DB109" s="34"/>
      <c r="DC109" s="34"/>
      <c r="DD109" s="34"/>
      <c r="DE109" s="34"/>
      <c r="DF109" s="34"/>
      <c r="DG109" s="34"/>
      <c r="DH109" s="34"/>
      <c r="DI109" s="34"/>
      <c r="DJ109" s="34"/>
      <c r="DK109" s="34"/>
      <c r="DL109" s="34"/>
      <c r="DM109" s="34"/>
      <c r="DN109" s="34"/>
      <c r="DO109" s="34"/>
      <c r="DP109" s="34"/>
      <c r="DQ109" s="34"/>
      <c r="DR109" s="34"/>
      <c r="DS109" s="34"/>
      <c r="DT109" s="34"/>
      <c r="DU109" s="34"/>
      <c r="DV109" s="34"/>
      <c r="DW109" s="34"/>
      <c r="DX109" s="34"/>
      <c r="DY109" s="34"/>
      <c r="DZ109" s="34"/>
      <c r="EA109" s="34"/>
      <c r="EB109" s="34"/>
      <c r="EC109" s="34"/>
      <c r="ED109" s="34"/>
      <c r="EE109" s="34"/>
      <c r="EF109" s="34"/>
      <c r="EG109" s="34"/>
      <c r="EH109" s="34"/>
      <c r="EI109" s="34"/>
      <c r="EJ109" s="34"/>
      <c r="EK109" s="34"/>
      <c r="EL109" s="34"/>
      <c r="EM109" s="34"/>
      <c r="EN109" s="34"/>
      <c r="EO109" s="34"/>
      <c r="EP109" s="34"/>
      <c r="EQ109" s="34"/>
      <c r="ER109" s="34"/>
      <c r="ES109" s="34"/>
      <c r="ET109" s="34"/>
      <c r="EU109" s="34"/>
      <c r="EV109" s="34"/>
      <c r="EW109" s="34"/>
      <c r="EX109" s="34"/>
      <c r="EY109" s="34"/>
      <c r="EZ109" s="34"/>
      <c r="FA109" s="34"/>
      <c r="FB109" s="34"/>
      <c r="FC109" s="34"/>
      <c r="FD109" s="34"/>
      <c r="FE109" s="34"/>
      <c r="FF109" s="34"/>
      <c r="FG109" s="34"/>
      <c r="FH109" s="34"/>
      <c r="FI109" s="34"/>
      <c r="FJ109" s="34"/>
      <c r="FK109" s="34"/>
      <c r="FL109" s="34"/>
      <c r="FM109" s="34"/>
      <c r="FN109" s="34"/>
      <c r="FO109" s="34"/>
      <c r="FP109" s="34"/>
      <c r="FQ109" s="34"/>
      <c r="FR109" s="34"/>
      <c r="FS109" s="34"/>
      <c r="FT109" s="34"/>
      <c r="FU109" s="34"/>
      <c r="FV109" s="34"/>
      <c r="FW109" s="34"/>
      <c r="FX109" s="34"/>
      <c r="FY109" s="34"/>
      <c r="FZ109" s="34"/>
      <c r="GA109" s="34"/>
      <c r="GB109" s="34"/>
      <c r="GC109" s="34"/>
      <c r="GD109" s="34"/>
      <c r="GE109" s="34"/>
      <c r="GF109" s="34"/>
      <c r="GG109" s="34"/>
      <c r="GH109" s="34"/>
      <c r="GI109" s="34"/>
      <c r="GJ109" s="34"/>
      <c r="GK109" s="34"/>
      <c r="GL109" s="34"/>
      <c r="GM109" s="34"/>
      <c r="GN109" s="34"/>
      <c r="GO109" s="34"/>
      <c r="GP109" s="34"/>
      <c r="GQ109" s="34"/>
      <c r="GR109" s="34"/>
      <c r="GS109" s="34"/>
      <c r="GT109" s="34"/>
      <c r="GU109" s="34"/>
      <c r="GV109" s="34"/>
      <c r="GW109" s="34"/>
      <c r="GX109" s="34"/>
      <c r="GY109" s="34"/>
      <c r="GZ109" s="34"/>
      <c r="HA109" s="34"/>
      <c r="HB109" s="34"/>
      <c r="HC109" s="34"/>
      <c r="HD109" s="34"/>
      <c r="HE109" s="34"/>
      <c r="HF109" s="34"/>
      <c r="HG109" s="34"/>
      <c r="HH109" s="34"/>
      <c r="HI109" s="34"/>
      <c r="HJ109" s="34"/>
      <c r="HK109" s="34"/>
    </row>
    <row r="110" spans="1:219" s="3" customFormat="1" ht="15" thickTop="1" x14ac:dyDescent="0.3">
      <c r="A110" s="29" t="s">
        <v>115</v>
      </c>
      <c r="B110" s="129">
        <f>+'N EERR PIEDEM'!B154+'N EERR PIEDEM'!B156</f>
        <v>0</v>
      </c>
      <c r="C110" s="30" t="str">
        <f>IF(AND(B4=0,B110&gt;=0), "",B110/B4)</f>
        <v/>
      </c>
      <c r="D110" s="47" t="str">
        <f>IF(AND(B124=0,B110&gt;=0),"",B110/B124)</f>
        <v/>
      </c>
      <c r="E110" s="129">
        <f>+'N EERR PIEDEM'!C154+'N EERR PIEDEM'!C156</f>
        <v>453.57</v>
      </c>
      <c r="F110" s="30">
        <f>IF(AND(E4=0,E110&gt;=0), "",E110/E4)</f>
        <v>8.4401458178142139E-2</v>
      </c>
      <c r="G110" s="47">
        <f>IF(AND(E124=0,E110&gt;=0),"",E110/E124)</f>
        <v>0.21327517580043148</v>
      </c>
      <c r="H110" s="129">
        <f>+'N EERR PIEDEM'!D154+'N EERR PIEDEM'!D156</f>
        <v>363.82</v>
      </c>
      <c r="I110" s="30">
        <f>IF(AND(H4=0,H110&gt;=0), "",H110/H4)</f>
        <v>4.1117289225307357E-2</v>
      </c>
      <c r="J110" s="47">
        <f>IF(AND(H124=0,H110&gt;=0),"",H110/H124)</f>
        <v>0.15896852111828694</v>
      </c>
      <c r="K110" s="30">
        <f>IF(AND(E110=0,H110&gt;0),100%,IF(AND(E110&lt;0,H110=0),(E110-H110)/E110,IF(AND(E110&gt;0,H110&gt;0),(H110-E110)/E110,IF(AND(E110=0,H110=0),"",(H110-E110)/E110))))</f>
        <v>-0.19787463897524088</v>
      </c>
      <c r="L110" s="130">
        <f>+E110+H110</f>
        <v>817.39</v>
      </c>
      <c r="M110" s="30">
        <f>IF(AND(L4=0,L110&gt;=0), "",L110/L4)</f>
        <v>5.7472398870440887E-2</v>
      </c>
      <c r="N110" s="47">
        <f>IF(AND(L124=0,L110&gt;=0),"",L110/L124)</f>
        <v>0.18512594935070378</v>
      </c>
      <c r="O110" s="129">
        <f>+'N EERR PIEDEM'!E154+'N EERR PIEDEM'!E156</f>
        <v>508.94000000000005</v>
      </c>
      <c r="P110" s="30">
        <f>IF(AND(O4=0,O110&gt;=0), "",O110/O4)</f>
        <v>6.6747298262076815E-2</v>
      </c>
      <c r="Q110" s="47">
        <f>IF(AND(O124=0,O110&gt;=0),"",O110/O124)</f>
        <v>0.18886395223233346</v>
      </c>
      <c r="R110" s="30">
        <f>IF(AND(H110=0,O110&gt;0),100%,IF(AND(H110&lt;0,O110=0),(H110-O110)/H110,IF(AND(H110&gt;0,O110&gt;0),(O110-H110)/H110,IF(AND(H110=0,O110=0),"",(O110-H110)/H110))))</f>
        <v>0.39887856632400653</v>
      </c>
      <c r="S110" s="130">
        <f>+L110+O110</f>
        <v>1326.33</v>
      </c>
      <c r="T110" s="30">
        <f>IF(AND(S4=0,S110&gt;=0), "",S110/S4)</f>
        <v>6.0709428329793466E-2</v>
      </c>
      <c r="U110" s="47">
        <f>IF(AND(S124=0,S110&gt;=0),"",S110/S124)</f>
        <v>0.1865426684067498</v>
      </c>
      <c r="V110" s="131"/>
      <c r="W110" s="30" t="str">
        <f>IF(AND(V4=0,V110&gt;=0), "",V110/V4)</f>
        <v/>
      </c>
      <c r="X110" s="47">
        <f t="shared" si="91"/>
        <v>1</v>
      </c>
      <c r="Y110" s="129">
        <f>+'N EERR PIEDEM'!F154+'N EERR PIEDEM'!F156</f>
        <v>362.11</v>
      </c>
      <c r="Z110" s="30">
        <f>IF(AND(Y4=0,Y110&gt;=0), "",Y110/Y4)</f>
        <v>4.8532045870621376E-2</v>
      </c>
      <c r="AA110" s="47">
        <f>IF(AND(Y124=0,Y110&gt;=0),"",Y110/Y124)</f>
        <v>0.13288052991572816</v>
      </c>
      <c r="AB110" s="30">
        <f t="shared" si="92"/>
        <v>-0.28850159154320748</v>
      </c>
      <c r="AC110" s="130">
        <f>+S110+Y110</f>
        <v>1688.44</v>
      </c>
      <c r="AD110" s="30">
        <f>IF(AND(AC4=0,AC110&gt;=0), "",AC110/AC4)</f>
        <v>5.7609346336165233E-2</v>
      </c>
      <c r="AE110" s="47">
        <f>IF(AND(AC124=0,AC110&gt;=0),"",AC110/AC124)</f>
        <v>0.17167419028210096</v>
      </c>
      <c r="AF110" s="129">
        <f>+'N EERR PIEDEM'!G154+'N EERR PIEDEM'!G156</f>
        <v>295.53999999999996</v>
      </c>
      <c r="AG110" s="30">
        <f>IF(AND(AF4=0,AF110&gt;=0), "",AF110/AF4)</f>
        <v>3.2999152850247099E-2</v>
      </c>
      <c r="AH110" s="47">
        <f>IF(AND(AF124=0,AF110&gt;=0),"",AF110/AF124)</f>
        <v>0.11303868217376264</v>
      </c>
      <c r="AI110" s="30">
        <f t="shared" si="41"/>
        <v>-0.18383916489464541</v>
      </c>
      <c r="AJ110" s="130">
        <f t="shared" si="62"/>
        <v>1983.98</v>
      </c>
      <c r="AK110" s="30">
        <f>IF(AND(AJ4=0,AJ110&gt;=0), "",AJ110/AJ4)</f>
        <v>5.1849202870412066E-2</v>
      </c>
      <c r="AL110" s="47">
        <f>IF(AND(AJ124=0,AJ110&gt;=0),"",AJ110/AJ124)</f>
        <v>0.1593603672406701</v>
      </c>
      <c r="AM110" s="129">
        <f>+'N EERR PIEDEM'!H154+'N EERR PIEDEM'!H156</f>
        <v>425.65</v>
      </c>
      <c r="AN110" s="30">
        <f>IF(AND(AM4=0,AM110&gt;=0), "",AM110/AM4)</f>
        <v>4.0542072459737143E-2</v>
      </c>
      <c r="AO110" s="47">
        <f>IF(AND(AM124=0,AM110&gt;=0),"",AM110/AM124)</f>
        <v>0.14445925275522731</v>
      </c>
      <c r="AP110" s="30">
        <f t="shared" si="42"/>
        <v>0.44024497529945195</v>
      </c>
      <c r="AQ110" s="130">
        <f t="shared" si="63"/>
        <v>2409.63</v>
      </c>
      <c r="AR110" s="30">
        <f>IF(AND(AQ4=0,AQ110&gt;=0), "",AQ110/AQ4)</f>
        <v>4.9414728827968282E-2</v>
      </c>
      <c r="AS110" s="47">
        <f>IF(AND(AQ124=0,AQ110&gt;=0),"",AQ110/AQ124)</f>
        <v>0.15650860132615271</v>
      </c>
      <c r="AT110" s="131">
        <f>+V110*2</f>
        <v>0</v>
      </c>
      <c r="AU110" s="30" t="str">
        <f>IF(AND(AT4=0,AT110&gt;=0), "",AT110/AT4)</f>
        <v/>
      </c>
      <c r="AV110" s="47">
        <f t="shared" si="93"/>
        <v>1</v>
      </c>
      <c r="AW110" s="131">
        <f>+AQ110/6</f>
        <v>401.60500000000002</v>
      </c>
      <c r="AX110" s="30">
        <f>IF(AND(AW4=0,AW110&gt;=0), "",AW110/AW4)</f>
        <v>4.9414728827968282E-2</v>
      </c>
      <c r="AY110" s="47">
        <f>IF(AND(AW124=0,AW110&gt;=0),"",AW110/AW124)</f>
        <v>0.15650860132615274</v>
      </c>
      <c r="AZ110" s="131">
        <f>+AT110/6</f>
        <v>0</v>
      </c>
      <c r="BA110" s="30" t="str">
        <f>IF(AND(AZ4=0,AZ110&gt;=0), "",AZ110/AZ4)</f>
        <v/>
      </c>
      <c r="BB110" s="47">
        <f t="shared" si="94"/>
        <v>1</v>
      </c>
      <c r="BC110" s="129">
        <f>+'N EERR PIEDEM'!I154+'N EERR PIEDEM'!I156</f>
        <v>0</v>
      </c>
      <c r="BD110" s="30" t="str">
        <f>IF(AND(BC4=0,BC110&gt;=0), "",BC110/BC4)</f>
        <v/>
      </c>
      <c r="BE110" s="47" t="str">
        <f>IF(AND(BC124=0,BC110&gt;=0),"",BC110/BC124)</f>
        <v/>
      </c>
      <c r="BF110" s="30">
        <f t="shared" si="95"/>
        <v>-1</v>
      </c>
      <c r="BG110" s="130">
        <f>+AQ110+BC110</f>
        <v>2409.63</v>
      </c>
      <c r="BH110" s="30">
        <f>IF(AND(BG4=0,BG110&gt;=0), "",BG110/BG4)</f>
        <v>4.9414728827968282E-2</v>
      </c>
      <c r="BI110" s="47">
        <f>IF(AND(BG124=0,BG110&gt;=0),"",BG110/BG124)</f>
        <v>0.15650860132615271</v>
      </c>
      <c r="BJ110" s="129">
        <f>+'N EERR PIEDEM'!J154+'N EERR PIEDEM'!J156</f>
        <v>0</v>
      </c>
      <c r="BK110" s="30" t="str">
        <f>IF(AND(BJ4=0,BJ110&gt;=0), "",BJ110/BJ4)</f>
        <v/>
      </c>
      <c r="BL110" s="47" t="str">
        <f>IF(AND(BJ124=0,BJ110&gt;=0),"",BJ110/BJ124)</f>
        <v/>
      </c>
      <c r="BM110" s="30" t="str">
        <f t="shared" si="43"/>
        <v/>
      </c>
      <c r="BN110" s="130">
        <f>+BG110+BJ110</f>
        <v>2409.63</v>
      </c>
      <c r="BO110" s="30">
        <f>IF(AND(BN4=0,BN110&gt;=0), "",BN110/BN4)</f>
        <v>4.9414728827968282E-2</v>
      </c>
      <c r="BP110" s="47">
        <f>IF(AND(BN124=0,BN110&gt;=0),"",BN110/BN124)</f>
        <v>0.15650860132615271</v>
      </c>
      <c r="BQ110" s="129">
        <f>+'N EERR PIEDEM'!K154+'N EERR PIEDEM'!K156</f>
        <v>0</v>
      </c>
      <c r="BR110" s="30" t="str">
        <f>IF(AND(BQ4=0,BQ110&gt;=0), "",BQ110/BQ4)</f>
        <v/>
      </c>
      <c r="BS110" s="47" t="str">
        <f>IF(AND(BQ124=0,BQ110&gt;=0),"",BQ110/BQ124)</f>
        <v/>
      </c>
      <c r="BT110" s="30" t="str">
        <f t="shared" si="44"/>
        <v/>
      </c>
      <c r="BU110" s="130">
        <f>+BN110+BQ110</f>
        <v>2409.63</v>
      </c>
      <c r="BV110" s="30">
        <f>IF(AND(BU4=0,BU110&gt;=0), "",BU110/BU4)</f>
        <v>4.9414728827968282E-2</v>
      </c>
      <c r="BW110" s="47">
        <f>IF(AND(BU124=0,BU110&gt;=0),"",BU110/BU124)</f>
        <v>0.15650860132615271</v>
      </c>
      <c r="BX110" s="131">
        <f>+AZ110*9</f>
        <v>0</v>
      </c>
      <c r="BY110" s="30" t="str">
        <f>IF(AND(BX4=0,BX110&gt;=0), "",BX110/BX4)</f>
        <v/>
      </c>
      <c r="BZ110" s="47">
        <f t="shared" si="45"/>
        <v>1</v>
      </c>
      <c r="CA110" s="129">
        <f>+'N EERR PIEDEM'!L154+'N EERR PIEDEM'!L156</f>
        <v>0</v>
      </c>
      <c r="CB110" s="30" t="str">
        <f>IF(AND(CA4=0,CA110&gt;=0), "",CA110/CA4)</f>
        <v/>
      </c>
      <c r="CC110" s="47" t="str">
        <f>IF(AND(CA124=0,CA110&gt;=0),"",CA110/CA124)</f>
        <v/>
      </c>
      <c r="CD110" s="30" t="str">
        <f t="shared" si="96"/>
        <v/>
      </c>
      <c r="CE110" s="130">
        <f>+BU110+CA110</f>
        <v>2409.63</v>
      </c>
      <c r="CF110" s="30">
        <f>IF(AND(CE4=0,CE110&gt;=0), "",CE110/CE4)</f>
        <v>4.9414728827968282E-2</v>
      </c>
      <c r="CG110" s="47">
        <f>IF(AND(CE124=0,CE110&gt;=0),"",CE110/CE124)</f>
        <v>0.15650860132615271</v>
      </c>
      <c r="CH110" s="129">
        <f>+'N EERR PIEDEM'!M154+'N EERR PIEDEM'!M156</f>
        <v>0</v>
      </c>
      <c r="CI110" s="30" t="str">
        <f>IF(AND(CH4=0,CH110&gt;=0), "",CH110/CH4)</f>
        <v/>
      </c>
      <c r="CJ110" s="47" t="str">
        <f>IF(AND(CH124=0,CH110&gt;=0),"",CH110/CH124)</f>
        <v/>
      </c>
      <c r="CK110" s="30" t="str">
        <f t="shared" si="46"/>
        <v/>
      </c>
      <c r="CL110" s="130">
        <f>+CE110+CH110</f>
        <v>2409.63</v>
      </c>
      <c r="CM110" s="30">
        <f>IF(AND(CL4=0,CL110&gt;=0), "",CL110/CL4)</f>
        <v>4.9414728827968282E-2</v>
      </c>
      <c r="CN110" s="47">
        <f>IF(AND(CL124=0,CL110&gt;=0),"",CL110/CL124)</f>
        <v>0.15650860132615271</v>
      </c>
      <c r="CO110" s="129">
        <f>+'N EERR PIEDEM'!N154+'N EERR PIEDEM'!N156</f>
        <v>0</v>
      </c>
      <c r="CP110" s="30" t="str">
        <f>IF(AND(CO4=0,CO110&gt;=0), "",CO110/CO4)</f>
        <v/>
      </c>
      <c r="CQ110" s="47" t="str">
        <f>IF(AND(CO124=0,CO110&gt;=0),"",CO110/CO124)</f>
        <v/>
      </c>
      <c r="CR110" s="30" t="str">
        <f t="shared" si="47"/>
        <v/>
      </c>
      <c r="CS110" s="130">
        <f>+CL110+CO110</f>
        <v>2409.63</v>
      </c>
      <c r="CT110" s="30">
        <f>IF(AND(CS4=0,CS110&gt;=0), "",CS110/CS4)</f>
        <v>4.9414728827968282E-2</v>
      </c>
      <c r="CU110" s="47">
        <f>IF(AND(CS124=0,CS110&gt;=0),"",CS110/CS124)</f>
        <v>0.15650860132615271</v>
      </c>
      <c r="CV110" s="131">
        <f>+AZ110*12</f>
        <v>0</v>
      </c>
      <c r="CW110" s="30" t="str">
        <f>IF(AND(CV4=0,CV110&gt;=0), "",CV110/CV4)</f>
        <v/>
      </c>
      <c r="CX110" s="47">
        <f t="shared" si="48"/>
        <v>1</v>
      </c>
    </row>
    <row r="111" spans="1:219" s="3" customFormat="1" x14ac:dyDescent="0.3">
      <c r="A111" s="29" t="s">
        <v>200</v>
      </c>
      <c r="B111" s="129">
        <f>+'N EERR PIEDEM'!B155</f>
        <v>0</v>
      </c>
      <c r="C111" s="30" t="str">
        <f>IF(AND(B4=0,B111&gt;=0), "",B111/B4)</f>
        <v/>
      </c>
      <c r="D111" s="47" t="str">
        <f>IF(AND(B124=0,B111&gt;=0),"",B111/B124)</f>
        <v/>
      </c>
      <c r="E111" s="129">
        <f>+'N EERR PIEDEM'!C155</f>
        <v>0</v>
      </c>
      <c r="F111" s="30">
        <f>IF(AND(E4=0,E111&gt;=0), "",E111/E4)</f>
        <v>0</v>
      </c>
      <c r="G111" s="47">
        <f>IF(AND(E124=0,E111&gt;=0),"",E111/E124)</f>
        <v>0</v>
      </c>
      <c r="H111" s="129">
        <f>+'N EERR PIEDEM'!D155</f>
        <v>0</v>
      </c>
      <c r="I111" s="30">
        <f>IF(AND(H4=0,H111&gt;=0), "",H111/H4)</f>
        <v>0</v>
      </c>
      <c r="J111" s="47">
        <f>IF(AND(H124=0,H111&gt;=0),"",H111/H124)</f>
        <v>0</v>
      </c>
      <c r="K111" s="30" t="str">
        <f>IF(AND(E111=0,H111&gt;0),100%,IF(AND(E111&lt;0,H111&gt;=0),(E111-H111)/E111,IF(AND(E111&gt;0,H111&gt;0),(H111-E111)/E111,IF(AND(E111=0,H111&lt;=0),"",(H111-E111)/E111))))</f>
        <v/>
      </c>
      <c r="L111" s="130">
        <f>+E111+H111</f>
        <v>0</v>
      </c>
      <c r="M111" s="30">
        <f>IF(AND(L4=0,L111&gt;=0), "",L111/L4)</f>
        <v>0</v>
      </c>
      <c r="N111" s="47">
        <f>IF(AND(L124=0,L111&gt;=0),"",L111/L124)</f>
        <v>0</v>
      </c>
      <c r="O111" s="129">
        <f>+'N EERR PIEDEM'!E155</f>
        <v>0</v>
      </c>
      <c r="P111" s="30">
        <f>IF(AND(O4=0,O111&gt;=0), "",O111/O4)</f>
        <v>0</v>
      </c>
      <c r="Q111" s="47">
        <f>IF(AND(O124=0,O111&gt;=0),"",O111/O124)</f>
        <v>0</v>
      </c>
      <c r="R111" s="30" t="str">
        <f>IF(AND(H111=0,O111&gt;0),100%,IF(AND(H111&lt;0,O111&gt;=0),(H111-O111)/H111,IF(AND(H111&gt;0,O111&gt;0),(O111-H111)/H111,IF(AND(H111=0,O111&lt;=0),"",(O111-H111)/H111))))</f>
        <v/>
      </c>
      <c r="S111" s="130">
        <f>+L111+O111</f>
        <v>0</v>
      </c>
      <c r="T111" s="30">
        <f>IF(AND(S4=0,S111&gt;=0), "",S111/S4)</f>
        <v>0</v>
      </c>
      <c r="U111" s="47">
        <f>IF(AND(S124=0,S111&gt;=0),"",S111/S124)</f>
        <v>0</v>
      </c>
      <c r="V111" s="131"/>
      <c r="W111" s="30" t="str">
        <f>IF(AND(V4=0,V111&gt;=0), "",V111/V4)</f>
        <v/>
      </c>
      <c r="X111" s="47" t="str">
        <f t="shared" si="91"/>
        <v/>
      </c>
      <c r="Y111" s="129">
        <f>+'N EERR PIEDEM'!F155</f>
        <v>0</v>
      </c>
      <c r="Z111" s="30">
        <f>IF(AND(Y4=0,Y111&gt;=0), "",Y111/Y4)</f>
        <v>0</v>
      </c>
      <c r="AA111" s="47">
        <f>IF(AND(Y124=0,Y111&gt;=0),"",Y111/Y124)</f>
        <v>0</v>
      </c>
      <c r="AB111" s="30" t="str">
        <f t="shared" si="92"/>
        <v/>
      </c>
      <c r="AC111" s="130">
        <f>+S111+Y111</f>
        <v>0</v>
      </c>
      <c r="AD111" s="30">
        <f>IF(AND(AC4=0,AC111&gt;=0), "",AC111/AC4)</f>
        <v>0</v>
      </c>
      <c r="AE111" s="47">
        <f>IF(AND(AC124=0,AC111&gt;=0),"",AC111/AC124)</f>
        <v>0</v>
      </c>
      <c r="AF111" s="129">
        <f>+'N EERR PIEDEM'!G155</f>
        <v>0</v>
      </c>
      <c r="AG111" s="30">
        <f>IF(AND(AF4=0,AF111&gt;=0), "",AF111/AF4)</f>
        <v>0</v>
      </c>
      <c r="AH111" s="47">
        <f>IF(AND(AF124=0,AF111&gt;=0),"",AF111/AF124)</f>
        <v>0</v>
      </c>
      <c r="AI111" s="30" t="str">
        <f t="shared" si="41"/>
        <v/>
      </c>
      <c r="AJ111" s="130">
        <f t="shared" si="62"/>
        <v>0</v>
      </c>
      <c r="AK111" s="30">
        <f>IF(AND(AJ4=0,AJ111&gt;=0), "",AJ111/AJ4)</f>
        <v>0</v>
      </c>
      <c r="AL111" s="47">
        <f>IF(AND(AJ124=0,AJ111&gt;=0),"",AJ111/AJ124)</f>
        <v>0</v>
      </c>
      <c r="AM111" s="129">
        <f>+'N EERR PIEDEM'!H155</f>
        <v>0</v>
      </c>
      <c r="AN111" s="30">
        <f>IF(AND(AM4=0,AM111&gt;=0), "",AM111/AM4)</f>
        <v>0</v>
      </c>
      <c r="AO111" s="47">
        <f>IF(AND(AM124=0,AM111&gt;=0),"",AM111/AM124)</f>
        <v>0</v>
      </c>
      <c r="AP111" s="30" t="str">
        <f t="shared" si="42"/>
        <v/>
      </c>
      <c r="AQ111" s="130">
        <f t="shared" si="63"/>
        <v>0</v>
      </c>
      <c r="AR111" s="30">
        <f>IF(AND(AQ4=0,AQ111&gt;=0), "",AQ111/AQ4)</f>
        <v>0</v>
      </c>
      <c r="AS111" s="47">
        <f>IF(AND(AQ124=0,AQ111&gt;=0),"",AQ111/AQ124)</f>
        <v>0</v>
      </c>
      <c r="AT111" s="131">
        <f>+V111*2</f>
        <v>0</v>
      </c>
      <c r="AU111" s="30" t="str">
        <f>IF(AND(AT4=0,AT111&gt;=0), "",AT111/AT4)</f>
        <v/>
      </c>
      <c r="AV111" s="47" t="str">
        <f t="shared" si="93"/>
        <v/>
      </c>
      <c r="AW111" s="131">
        <f>+AQ111/6</f>
        <v>0</v>
      </c>
      <c r="AX111" s="30">
        <f>IF(AND(AW4=0,AW111&gt;=0), "",AW111/AW4)</f>
        <v>0</v>
      </c>
      <c r="AY111" s="47">
        <f>IF(AND(AW124=0,AW111&gt;=0),"",AW111/AW124)</f>
        <v>0</v>
      </c>
      <c r="AZ111" s="131">
        <f>+AT111/6</f>
        <v>0</v>
      </c>
      <c r="BA111" s="30" t="str">
        <f>IF(AND(AZ4=0,AZ111&gt;=0), "",AZ111/AZ4)</f>
        <v/>
      </c>
      <c r="BB111" s="47" t="str">
        <f t="shared" si="94"/>
        <v/>
      </c>
      <c r="BC111" s="129">
        <f>+'N EERR PIEDEM'!I155</f>
        <v>0</v>
      </c>
      <c r="BD111" s="30" t="str">
        <f>IF(AND(BC4=0,BC111&gt;=0), "",BC111/BC4)</f>
        <v/>
      </c>
      <c r="BE111" s="47" t="str">
        <f>IF(AND(BC124=0,BC111&gt;=0),"",BC111/BC124)</f>
        <v/>
      </c>
      <c r="BF111" s="30" t="str">
        <f t="shared" si="95"/>
        <v/>
      </c>
      <c r="BG111" s="130">
        <f>+AQ111+BC111</f>
        <v>0</v>
      </c>
      <c r="BH111" s="30">
        <f>IF(AND(BG4=0,BG111&gt;=0), "",BG111/BG4)</f>
        <v>0</v>
      </c>
      <c r="BI111" s="47">
        <f>IF(AND(BG124=0,BG111&gt;=0),"",BG111/BG124)</f>
        <v>0</v>
      </c>
      <c r="BJ111" s="129">
        <f>+'N EERR PIEDEM'!J155</f>
        <v>0</v>
      </c>
      <c r="BK111" s="30" t="str">
        <f>IF(AND(BJ4=0,BJ111&gt;=0), "",BJ111/BJ4)</f>
        <v/>
      </c>
      <c r="BL111" s="47" t="str">
        <f>IF(AND(BJ124=0,BJ111&gt;=0),"",BJ111/BJ124)</f>
        <v/>
      </c>
      <c r="BM111" s="30" t="str">
        <f t="shared" si="43"/>
        <v/>
      </c>
      <c r="BN111" s="130">
        <f>+BG111+BJ111</f>
        <v>0</v>
      </c>
      <c r="BO111" s="30">
        <f>IF(AND(BN4=0,BN111&gt;=0), "",BN111/BN4)</f>
        <v>0</v>
      </c>
      <c r="BP111" s="47">
        <f>IF(AND(BN124=0,BN111&gt;=0),"",BN111/BN124)</f>
        <v>0</v>
      </c>
      <c r="BQ111" s="129">
        <f>+'N EERR PIEDEM'!K155</f>
        <v>0</v>
      </c>
      <c r="BR111" s="30" t="str">
        <f>IF(AND(BQ4=0,BQ111&gt;=0), "",BQ111/BQ4)</f>
        <v/>
      </c>
      <c r="BS111" s="47" t="str">
        <f>IF(AND(BQ124=0,BQ111&gt;=0),"",BQ111/BQ124)</f>
        <v/>
      </c>
      <c r="BT111" s="30" t="str">
        <f t="shared" si="44"/>
        <v/>
      </c>
      <c r="BU111" s="130">
        <f>+BN111+BQ111</f>
        <v>0</v>
      </c>
      <c r="BV111" s="30">
        <f>IF(AND(BU4=0,BU111&gt;=0), "",BU111/BU4)</f>
        <v>0</v>
      </c>
      <c r="BW111" s="47">
        <f>IF(AND(BU124=0,BU111&gt;=0),"",BU111/BU124)</f>
        <v>0</v>
      </c>
      <c r="BX111" s="131">
        <f>+AZ111*9</f>
        <v>0</v>
      </c>
      <c r="BY111" s="30" t="str">
        <f>IF(AND(BX4=0,BX111&gt;=0), "",BX111/BX4)</f>
        <v/>
      </c>
      <c r="BZ111" s="47" t="str">
        <f t="shared" si="45"/>
        <v/>
      </c>
      <c r="CA111" s="129">
        <f>+'N EERR PIEDEM'!L155</f>
        <v>0</v>
      </c>
      <c r="CB111" s="30" t="str">
        <f>IF(AND(CA4=0,CA111&gt;=0), "",CA111/CA4)</f>
        <v/>
      </c>
      <c r="CC111" s="47" t="str">
        <f>IF(AND(CA124=0,CA111&gt;=0),"",CA111/CA124)</f>
        <v/>
      </c>
      <c r="CD111" s="30" t="str">
        <f t="shared" si="96"/>
        <v/>
      </c>
      <c r="CE111" s="130">
        <f>+BU111+CA111</f>
        <v>0</v>
      </c>
      <c r="CF111" s="30">
        <f>IF(AND(CE4=0,CE111&gt;=0), "",CE111/CE4)</f>
        <v>0</v>
      </c>
      <c r="CG111" s="47">
        <f>IF(AND(CE124=0,CE111&gt;=0),"",CE111/CE124)</f>
        <v>0</v>
      </c>
      <c r="CH111" s="129">
        <f>+'N EERR PIEDEM'!M155</f>
        <v>0</v>
      </c>
      <c r="CI111" s="30" t="str">
        <f>IF(AND(CH4=0,CH111&gt;=0), "",CH111/CH4)</f>
        <v/>
      </c>
      <c r="CJ111" s="47" t="str">
        <f>IF(AND(CH124=0,CH111&gt;=0),"",CH111/CH124)</f>
        <v/>
      </c>
      <c r="CK111" s="30" t="str">
        <f t="shared" si="46"/>
        <v/>
      </c>
      <c r="CL111" s="130">
        <f>+CE111+CH111</f>
        <v>0</v>
      </c>
      <c r="CM111" s="30">
        <f>IF(AND(CL4=0,CL111&gt;=0), "",CL111/CL4)</f>
        <v>0</v>
      </c>
      <c r="CN111" s="47">
        <f>IF(AND(CL124=0,CL111&gt;=0),"",CL111/CL124)</f>
        <v>0</v>
      </c>
      <c r="CO111" s="129">
        <f>+'N EERR PIEDEM'!N155</f>
        <v>0</v>
      </c>
      <c r="CP111" s="30" t="str">
        <f>IF(AND(CO4=0,CO111&gt;=0), "",CO111/CO4)</f>
        <v/>
      </c>
      <c r="CQ111" s="47" t="str">
        <f>IF(AND(CO124=0,CO111&gt;=0),"",CO111/CO124)</f>
        <v/>
      </c>
      <c r="CR111" s="30" t="str">
        <f t="shared" si="47"/>
        <v/>
      </c>
      <c r="CS111" s="130">
        <f>+CL111+CO111</f>
        <v>0</v>
      </c>
      <c r="CT111" s="30">
        <f>IF(AND(CS4=0,CS111&gt;=0), "",CS111/CS4)</f>
        <v>0</v>
      </c>
      <c r="CU111" s="47">
        <f>IF(AND(CS124=0,CS111&gt;=0),"",CS111/CS124)</f>
        <v>0</v>
      </c>
      <c r="CV111" s="131">
        <f>+AZ111*12</f>
        <v>0</v>
      </c>
      <c r="CW111" s="30" t="str">
        <f>IF(AND(CV4=0,CV111&gt;=0), "",CV111/CV4)</f>
        <v/>
      </c>
      <c r="CX111" s="47" t="str">
        <f t="shared" si="48"/>
        <v/>
      </c>
    </row>
    <row r="112" spans="1:219" s="34" customFormat="1" ht="15.6" x14ac:dyDescent="0.3">
      <c r="A112" s="148" t="s">
        <v>118</v>
      </c>
      <c r="B112" s="149">
        <f>+B109-B110-B111</f>
        <v>0</v>
      </c>
      <c r="C112" s="150" t="str">
        <f>IF(AND(B4=0,B112&lt;=0), "",B112/B4)</f>
        <v/>
      </c>
      <c r="D112" s="151"/>
      <c r="E112" s="149">
        <f>+E109-E110-E111</f>
        <v>365.14968418989378</v>
      </c>
      <c r="F112" s="150">
        <f>IF(AND(E4=0,E112&lt;=0), "",E112/E4)</f>
        <v>6.7947981125107762E-2</v>
      </c>
      <c r="G112" s="151"/>
      <c r="H112" s="149">
        <f>+H109-H110-H111</f>
        <v>969.30620973375653</v>
      </c>
      <c r="I112" s="150">
        <f>IF(AND(H4=0,H112&lt;=0), "",H112/H4)</f>
        <v>0.10954659934448162</v>
      </c>
      <c r="J112" s="151"/>
      <c r="K112" s="150">
        <f>IF(AND(E112=0,H112&gt;0),100%,IF(AND(E112&lt;0,H112&gt;=0),(E112-H112)/E112,IF(AND(E112&gt;0,H112&gt;0),(H112-E112)/E112,IF(AND(E112=0,H112&lt;=0),"",(H112-E112)/E112))))</f>
        <v>1.654544839287537</v>
      </c>
      <c r="L112" s="152">
        <f>+L109-L110-L111</f>
        <v>1334.4558939236522</v>
      </c>
      <c r="M112" s="150">
        <f>IF(AND(L4=0,L112&lt;=0), "",L112/L4)</f>
        <v>9.3828382302928698E-2</v>
      </c>
      <c r="N112" s="151"/>
      <c r="O112" s="149">
        <f>+O109-O110-O111</f>
        <v>294.42821914132992</v>
      </c>
      <c r="P112" s="150">
        <f>IF(AND(O4=0,O112&lt;=0), "",O112/O4)</f>
        <v>3.8614155224188429E-2</v>
      </c>
      <c r="Q112" s="151"/>
      <c r="R112" s="150">
        <f>IF(AND(H112=0,O112&gt;0),100%,IF(AND(H112&lt;0,O112&gt;=0),(H112-O112)/H112,IF(AND(H112&gt;0,O112&gt;0),(O112-H112)/H112,IF(AND(H112=0,O112&lt;=0),"",(O112-H112)/H112))))</f>
        <v>-0.69624849589872972</v>
      </c>
      <c r="S112" s="152">
        <f>+S109-S110-S111</f>
        <v>1628.8841130649844</v>
      </c>
      <c r="T112" s="150">
        <f>IF(AND(S4=0,S112&lt;=0), "",S112/S4)</f>
        <v>7.4558083825034399E-2</v>
      </c>
      <c r="U112" s="151"/>
      <c r="V112" s="153">
        <f>+V109-V110-V111</f>
        <v>0</v>
      </c>
      <c r="W112" s="150" t="str">
        <f>IF(AND(V4=0,V112&lt;=0), "",V112/V4)</f>
        <v/>
      </c>
      <c r="X112" s="151">
        <f t="shared" si="91"/>
        <v>1</v>
      </c>
      <c r="Y112" s="149">
        <f>+Y109-Y110-Y111</f>
        <v>-67.627290751358487</v>
      </c>
      <c r="Z112" s="150">
        <f>IF(AND(Y4=0,Y112&lt;=0), "",Y112/Y4)</f>
        <v>-9.0637949154974418E-3</v>
      </c>
      <c r="AA112" s="151"/>
      <c r="AB112" s="150">
        <f t="shared" si="92"/>
        <v>-1.2296902482669176</v>
      </c>
      <c r="AC112" s="152">
        <f>+AC109-AC110-AC111</f>
        <v>1561.2568223136259</v>
      </c>
      <c r="AD112" s="150">
        <f>IF(AND(AC4=0,AC112&lt;=0), "",AC112/AC4)</f>
        <v>5.3269873372086926E-2</v>
      </c>
      <c r="AE112" s="151"/>
      <c r="AF112" s="149">
        <f>+AF109-AF110-AF111</f>
        <v>514.89233642627232</v>
      </c>
      <c r="AG112" s="150">
        <f>IF(AND(AF4=0,AF112&lt;=0), "",AF112/AF4)</f>
        <v>5.7491408645704178E-2</v>
      </c>
      <c r="AH112" s="151"/>
      <c r="AI112" s="150">
        <f t="shared" si="41"/>
        <v>-8.6136768264064933</v>
      </c>
      <c r="AJ112" s="152">
        <f>+AJ109-AJ110-AJ111</f>
        <v>2076.1491587398996</v>
      </c>
      <c r="AK112" s="150">
        <f>IF(AND(AJ4=0,AJ112&lt;=0), "",AJ112/AJ4)</f>
        <v>5.425794560466355E-2</v>
      </c>
      <c r="AL112" s="151"/>
      <c r="AM112" s="149">
        <f>+AM109-AM110-AM111</f>
        <v>1295.1508567184119</v>
      </c>
      <c r="AN112" s="150">
        <f>IF(AND(AM4=0,AM112&lt;=0), "",AM112/AM4)</f>
        <v>0.12335980237135791</v>
      </c>
      <c r="AO112" s="151"/>
      <c r="AP112" s="150">
        <f t="shared" si="42"/>
        <v>1.5153818868381335</v>
      </c>
      <c r="AQ112" s="152">
        <f>+AQ109-AQ110-AQ111</f>
        <v>3371.3000154583115</v>
      </c>
      <c r="AR112" s="150">
        <f>IF(AND(AQ4=0,AQ112&lt;=0), "",AQ112/AQ4)</f>
        <v>6.913587399791575E-2</v>
      </c>
      <c r="AS112" s="151"/>
      <c r="AT112" s="153">
        <f>+AT109-AT110-AT111</f>
        <v>0</v>
      </c>
      <c r="AU112" s="150" t="str">
        <f>IF(AND(AT4=0,AT112&lt;=0), "",AT112/AT4)</f>
        <v/>
      </c>
      <c r="AV112" s="151">
        <f t="shared" si="93"/>
        <v>1</v>
      </c>
      <c r="AW112" s="153">
        <f>+AW109-AW110-AW111</f>
        <v>561.88333590971888</v>
      </c>
      <c r="AX112" s="150">
        <f>IF(AND(AW4=0,AW112&lt;=0), "",AW112/AW4)</f>
        <v>6.9135873997915792E-2</v>
      </c>
      <c r="AY112" s="151"/>
      <c r="AZ112" s="153">
        <f>+AZ109-AZ110-AZ111</f>
        <v>0</v>
      </c>
      <c r="BA112" s="150" t="str">
        <f>IF(AND(AZ4=0,AZ112&lt;=0), "",AZ112/AZ4)</f>
        <v/>
      </c>
      <c r="BB112" s="151">
        <f t="shared" si="94"/>
        <v>1</v>
      </c>
      <c r="BC112" s="149">
        <f>+BC109-BC110-BC111</f>
        <v>0</v>
      </c>
      <c r="BD112" s="150" t="str">
        <f>IF(AND(BC4=0,BC112&lt;=0), "",BC112/BC4)</f>
        <v/>
      </c>
      <c r="BE112" s="151"/>
      <c r="BF112" s="150">
        <f t="shared" si="95"/>
        <v>-1</v>
      </c>
      <c r="BG112" s="152">
        <f>+BG109-BG110-BG111</f>
        <v>3371.3000154583115</v>
      </c>
      <c r="BH112" s="150">
        <f>IF(AND(BG4=0,BG112&lt;=0), "",BG112/BG4)</f>
        <v>6.913587399791575E-2</v>
      </c>
      <c r="BI112" s="151"/>
      <c r="BJ112" s="149">
        <f>+BJ109-BJ110-BJ111</f>
        <v>0</v>
      </c>
      <c r="BK112" s="150" t="str">
        <f>IF(AND(BJ4=0,BJ112&lt;=0), "",BJ112/BJ4)</f>
        <v/>
      </c>
      <c r="BL112" s="151"/>
      <c r="BM112" s="150" t="str">
        <f t="shared" si="43"/>
        <v/>
      </c>
      <c r="BN112" s="152">
        <f>+BN109-BN110-BN111</f>
        <v>3371.3000154583115</v>
      </c>
      <c r="BO112" s="150">
        <f>IF(AND(BN4=0,BN112&lt;=0), "",BN112/BN4)</f>
        <v>6.913587399791575E-2</v>
      </c>
      <c r="BP112" s="151"/>
      <c r="BQ112" s="149">
        <f>+BQ109-BQ110-BQ111</f>
        <v>0</v>
      </c>
      <c r="BR112" s="150" t="str">
        <f>IF(AND(BQ4=0,BQ112&lt;=0), "",BQ112/BQ4)</f>
        <v/>
      </c>
      <c r="BS112" s="151"/>
      <c r="BT112" s="150" t="str">
        <f t="shared" si="44"/>
        <v/>
      </c>
      <c r="BU112" s="152">
        <f>+BU109-BU110-BU111</f>
        <v>3371.3000154583115</v>
      </c>
      <c r="BV112" s="150">
        <f>IF(AND(BU4=0,BU112&lt;=0), "",BU112/BU4)</f>
        <v>6.913587399791575E-2</v>
      </c>
      <c r="BW112" s="151"/>
      <c r="BX112" s="153">
        <f>+BX109-BX110-BX111</f>
        <v>0</v>
      </c>
      <c r="BY112" s="150" t="str">
        <f>IF(AND(BX4=0,BX112&lt;=0), "",BX112/BX4)</f>
        <v/>
      </c>
      <c r="BZ112" s="151">
        <f t="shared" si="45"/>
        <v>1</v>
      </c>
      <c r="CA112" s="149">
        <f>+CA109-CA110-CA111</f>
        <v>0</v>
      </c>
      <c r="CB112" s="150" t="str">
        <f>IF(AND(CA4=0,CA112&lt;=0), "",CA112/CA4)</f>
        <v/>
      </c>
      <c r="CC112" s="151"/>
      <c r="CD112" s="150" t="str">
        <f t="shared" si="96"/>
        <v/>
      </c>
      <c r="CE112" s="152">
        <f>+CE109-CE110-CE111</f>
        <v>3371.3000154583115</v>
      </c>
      <c r="CF112" s="150">
        <f>IF(AND(CE4=0,CE112&lt;=0), "",CE112/CE4)</f>
        <v>6.913587399791575E-2</v>
      </c>
      <c r="CG112" s="151"/>
      <c r="CH112" s="149">
        <f>+CH109-CH110-CH111</f>
        <v>0</v>
      </c>
      <c r="CI112" s="150" t="str">
        <f>IF(AND(CH4=0,CH112&lt;=0), "",CH112/CH4)</f>
        <v/>
      </c>
      <c r="CJ112" s="151"/>
      <c r="CK112" s="150" t="str">
        <f t="shared" si="46"/>
        <v/>
      </c>
      <c r="CL112" s="152">
        <f>+CL109-CL110-CL111</f>
        <v>3371.3000154583115</v>
      </c>
      <c r="CM112" s="150">
        <f>IF(AND(CL4=0,CL112&lt;=0), "",CL112/CL4)</f>
        <v>6.913587399791575E-2</v>
      </c>
      <c r="CN112" s="151"/>
      <c r="CO112" s="149">
        <f>+CO109-CO110-CO111</f>
        <v>0</v>
      </c>
      <c r="CP112" s="150" t="str">
        <f>IF(AND(CO4=0,CO112&lt;=0), "",CO112/CO4)</f>
        <v/>
      </c>
      <c r="CQ112" s="151"/>
      <c r="CR112" s="150" t="str">
        <f t="shared" si="47"/>
        <v/>
      </c>
      <c r="CS112" s="152">
        <f>+CS109-CS110-CS111</f>
        <v>3371.3000154583115</v>
      </c>
      <c r="CT112" s="150">
        <f>IF(AND(CS4=0,CS112&lt;=0), "",CS112/CS4)</f>
        <v>6.913587399791575E-2</v>
      </c>
      <c r="CU112" s="151"/>
      <c r="CV112" s="153">
        <f>+CV109-CV110-CV111</f>
        <v>0</v>
      </c>
      <c r="CW112" s="150" t="str">
        <f>IF(AND(CV4=0,CV112&lt;=0), "",CV112/CV4)</f>
        <v/>
      </c>
      <c r="CX112" s="151">
        <f t="shared" si="48"/>
        <v>1</v>
      </c>
    </row>
    <row r="113" spans="1:102" s="34" customFormat="1" ht="31.2" x14ac:dyDescent="0.3">
      <c r="A113" s="148" t="s">
        <v>93</v>
      </c>
      <c r="B113" s="149">
        <f>+B36-B38+B66+B63+B64</f>
        <v>0</v>
      </c>
      <c r="C113" s="150" t="str">
        <f>IF(AND(B4=0,B113&lt;=0), "",B113/B4)</f>
        <v/>
      </c>
      <c r="D113" s="151"/>
      <c r="E113" s="149">
        <f>+E36-E38+E66+E63+E64</f>
        <v>401.03184290418221</v>
      </c>
      <c r="F113" s="150">
        <f>IF(AND(E4=0,E113&lt;=0), "",E113/E4)</f>
        <v>7.4625024399719117E-2</v>
      </c>
      <c r="G113" s="151"/>
      <c r="H113" s="149">
        <f>+H36-H38+H66+H63+H64</f>
        <v>1019.4870965033815</v>
      </c>
      <c r="I113" s="150">
        <f>IF(AND(H4=0,H113&lt;=0), "",H113/H4)</f>
        <v>0.11521781597602762</v>
      </c>
      <c r="J113" s="151"/>
      <c r="K113" s="150">
        <f>IF(AND(E113=0,H113&gt;0),100%,IF(AND(E113&lt;0,H113=0),(E113-H113)/E113,IF(AND(E113&gt;0,H113&gt;0),(H113-E113)/E113,IF(AND(E113=0,H113=0),"",(H113-E113)/E113))))</f>
        <v>1.5421599669504689</v>
      </c>
      <c r="L113" s="152">
        <f>+L36-L38+L66+L63+L64</f>
        <v>1420.5189394075655</v>
      </c>
      <c r="M113" s="150">
        <f>IF(AND(L4=0,L113&lt;=0), "",L113/L4)</f>
        <v>9.9879654863219827E-2</v>
      </c>
      <c r="N113" s="151"/>
      <c r="O113" s="149">
        <f>+O36-O38+O66+O63+O64</f>
        <v>322.87489117123789</v>
      </c>
      <c r="P113" s="150">
        <f>IF(AND(O4=0,O113&lt;=0), "",O113/O4)</f>
        <v>4.234492604696468E-2</v>
      </c>
      <c r="Q113" s="151"/>
      <c r="R113" s="150">
        <f>IF(AND(H113=0,O113&gt;0),100%,IF(AND(H113&lt;0,O113=0),(H113-O113)/H113,IF(AND(H113&gt;0,O113&gt;0),(O113-H113)/H113,IF(AND(H113=0,O113=0),"",(O113-H113)/H113))))</f>
        <v>-0.68329673589922979</v>
      </c>
      <c r="S113" s="152">
        <f>+S36-S38+S66+S63+S64</f>
        <v>1743.3938305788056</v>
      </c>
      <c r="T113" s="150">
        <f>IF(AND(S4=0,S113&lt;=0), "",S113/S4)</f>
        <v>7.9799478868854731E-2</v>
      </c>
      <c r="U113" s="151"/>
      <c r="V113" s="153">
        <f>+V36-V38+V66+V63+V64</f>
        <v>0</v>
      </c>
      <c r="W113" s="150" t="str">
        <f>IF(AND(V4=0,V113&lt;=0), "",V113/V4)</f>
        <v/>
      </c>
      <c r="X113" s="151">
        <f t="shared" si="91"/>
        <v>1</v>
      </c>
      <c r="Y113" s="149">
        <f>+Y36-Y38+Y66+Y63+Y64</f>
        <v>-29.829127419322674</v>
      </c>
      <c r="Z113" s="150">
        <f>IF(AND(Y4=0,Y113&lt;=0), "",Y113/Y4)</f>
        <v>-3.9978696534069148E-3</v>
      </c>
      <c r="AA113" s="151"/>
      <c r="AB113" s="150">
        <f t="shared" si="92"/>
        <v>-1.0923860239212677</v>
      </c>
      <c r="AC113" s="152">
        <f>+AC36-AC38+AC66+AC63+AC64</f>
        <v>1713.5647031594831</v>
      </c>
      <c r="AD113" s="150">
        <f>IF(AND(AC4=0,AC113&lt;=0), "",AC113/AC4)</f>
        <v>5.8466597838088899E-2</v>
      </c>
      <c r="AE113" s="151"/>
      <c r="AF113" s="149">
        <f>+AF36-AF38+AF66+AF63+AF64</f>
        <v>563.62758456922143</v>
      </c>
      <c r="AG113" s="150">
        <f>IF(AND(AF4=0,AF113&lt;=0), "",AF113/AF4)</f>
        <v>6.2933047349987517E-2</v>
      </c>
      <c r="AH113" s="151"/>
      <c r="AI113" s="150">
        <f t="shared" si="41"/>
        <v>-19.895208587433086</v>
      </c>
      <c r="AJ113" s="152">
        <f>+AJ36-AJ38+AJ66+AJ63+AJ64</f>
        <v>2277.1922877287057</v>
      </c>
      <c r="AK113" s="150">
        <f>IF(AND(AJ4=0,AJ113&lt;=0), "",AJ113/AJ4)</f>
        <v>5.9511993518777111E-2</v>
      </c>
      <c r="AL113" s="151"/>
      <c r="AM113" s="149">
        <f>+AM36-AM38+AM66+AM63+AM64</f>
        <v>1393.2491332333072</v>
      </c>
      <c r="AN113" s="150">
        <f>IF(AND(AM4=0,AM113&lt;=0), "",AM113/AM4)</f>
        <v>0.13270341199109764</v>
      </c>
      <c r="AO113" s="151"/>
      <c r="AP113" s="150">
        <f t="shared" si="42"/>
        <v>1.4719321257105658</v>
      </c>
      <c r="AQ113" s="152">
        <f>+AQ36-AQ38+AQ66+AQ63+AQ64</f>
        <v>3670.4414209620131</v>
      </c>
      <c r="AR113" s="150">
        <f>IF(AND(AQ4=0,AQ113&lt;=0), "",AQ113/AQ4)</f>
        <v>7.5270422220747771E-2</v>
      </c>
      <c r="AS113" s="151"/>
      <c r="AT113" s="153">
        <f>+AT36-AT38+AT66+AT63+AT64</f>
        <v>0</v>
      </c>
      <c r="AU113" s="150" t="str">
        <f>IF(AND(AT4=0,AT113&lt;=0), "",AT113/AT4)</f>
        <v/>
      </c>
      <c r="AV113" s="151">
        <f t="shared" si="93"/>
        <v>1</v>
      </c>
      <c r="AW113" s="153">
        <f>+AW36-AW38+AW66+AW63+AW64</f>
        <v>611.74023682700249</v>
      </c>
      <c r="AX113" s="150">
        <f>IF(AND(AW4=0,AW113&lt;=0), "",AW113/AW4)</f>
        <v>7.5270422220747812E-2</v>
      </c>
      <c r="AY113" s="151"/>
      <c r="AZ113" s="153">
        <f>+AZ36-AZ38+AZ66+AZ63+AZ64</f>
        <v>0</v>
      </c>
      <c r="BA113" s="150" t="str">
        <f>IF(AND(AZ4=0,AZ113&lt;=0), "",AZ113/AZ4)</f>
        <v/>
      </c>
      <c r="BB113" s="151">
        <f t="shared" si="94"/>
        <v>1</v>
      </c>
      <c r="BC113" s="149">
        <f>+BC36-BC38+BC66+BC63+BC64</f>
        <v>0</v>
      </c>
      <c r="BD113" s="150" t="str">
        <f>IF(AND(BC4=0,BC113&lt;=0), "",BC113/BC4)</f>
        <v/>
      </c>
      <c r="BE113" s="151"/>
      <c r="BF113" s="150">
        <f t="shared" si="95"/>
        <v>-1</v>
      </c>
      <c r="BG113" s="152">
        <f>+BG36-BG38+BG66+BG63+BG64</f>
        <v>3670.4414209620131</v>
      </c>
      <c r="BH113" s="150">
        <f>IF(AND(BG4=0,BG113&lt;=0), "",BG113/BG4)</f>
        <v>7.5270422220747771E-2</v>
      </c>
      <c r="BI113" s="151"/>
      <c r="BJ113" s="149">
        <f>+BJ36-BJ38+BJ66+BJ63+BJ64</f>
        <v>0</v>
      </c>
      <c r="BK113" s="150" t="str">
        <f>IF(AND(BJ4=0,BJ113&lt;=0), "",BJ113/BJ4)</f>
        <v/>
      </c>
      <c r="BL113" s="151"/>
      <c r="BM113" s="150" t="str">
        <f t="shared" si="43"/>
        <v/>
      </c>
      <c r="BN113" s="152">
        <f>+BN36-BN38+BN66+BN63+BN64</f>
        <v>3670.4414209620131</v>
      </c>
      <c r="BO113" s="150">
        <f>IF(AND(BN4=0,BN113&lt;=0), "",BN113/BN4)</f>
        <v>7.5270422220747771E-2</v>
      </c>
      <c r="BP113" s="151"/>
      <c r="BQ113" s="149">
        <f>+BQ36-BQ38+BQ66+BQ63+BQ64</f>
        <v>0</v>
      </c>
      <c r="BR113" s="150" t="str">
        <f>IF(AND(BQ4=0,BQ113&lt;=0), "",BQ113/BQ4)</f>
        <v/>
      </c>
      <c r="BS113" s="151"/>
      <c r="BT113" s="150" t="str">
        <f t="shared" si="44"/>
        <v/>
      </c>
      <c r="BU113" s="152">
        <f>+BU36-BU38+BU66+BU63+BU64</f>
        <v>3670.4414209620131</v>
      </c>
      <c r="BV113" s="150">
        <f>IF(AND(BU4=0,BU113&lt;=0), "",BU113/BU4)</f>
        <v>7.5270422220747771E-2</v>
      </c>
      <c r="BW113" s="151"/>
      <c r="BX113" s="153">
        <f>+BX36-BX38+BX66+BX63+BX64</f>
        <v>0</v>
      </c>
      <c r="BY113" s="150" t="str">
        <f>IF(AND(BX4=0,BX113&lt;=0), "",BX113/BX4)</f>
        <v/>
      </c>
      <c r="BZ113" s="151">
        <f t="shared" si="45"/>
        <v>1</v>
      </c>
      <c r="CA113" s="149">
        <f>+CA36-CA38+CA66+CA63+CA64</f>
        <v>0</v>
      </c>
      <c r="CB113" s="150" t="str">
        <f>IF(AND(CA4=0,CA113&lt;=0), "",CA113/CA4)</f>
        <v/>
      </c>
      <c r="CC113" s="151"/>
      <c r="CD113" s="150" t="str">
        <f t="shared" si="96"/>
        <v/>
      </c>
      <c r="CE113" s="152">
        <f>+CE36-CE38+CE66+CE63+CE64</f>
        <v>3670.4414209620131</v>
      </c>
      <c r="CF113" s="150">
        <f>IF(AND(CE4=0,CE113&lt;=0), "",CE113/CE4)</f>
        <v>7.5270422220747771E-2</v>
      </c>
      <c r="CG113" s="151"/>
      <c r="CH113" s="149">
        <f>+CH36-CH38+CH66+CH63+CH64</f>
        <v>0</v>
      </c>
      <c r="CI113" s="150" t="str">
        <f>IF(AND(CH4=0,CH113&lt;=0), "",CH113/CH4)</f>
        <v/>
      </c>
      <c r="CJ113" s="151"/>
      <c r="CK113" s="150" t="str">
        <f t="shared" si="46"/>
        <v/>
      </c>
      <c r="CL113" s="152">
        <f>+CL36-CL38+CL66+CL63+CL64</f>
        <v>3670.4414209620131</v>
      </c>
      <c r="CM113" s="150">
        <f>IF(AND(CL4=0,CL113&lt;=0), "",CL113/CL4)</f>
        <v>7.5270422220747771E-2</v>
      </c>
      <c r="CN113" s="151"/>
      <c r="CO113" s="149">
        <f>+CO36-CO38+CO66+CO63+CO64</f>
        <v>0</v>
      </c>
      <c r="CP113" s="150" t="str">
        <f>IF(AND(CO4=0,CO113&lt;=0), "",CO113/CO4)</f>
        <v/>
      </c>
      <c r="CQ113" s="151"/>
      <c r="CR113" s="150" t="str">
        <f t="shared" si="47"/>
        <v/>
      </c>
      <c r="CS113" s="152">
        <f>+CS36-CS38+CS66+CS63+CS64</f>
        <v>3670.4414209620131</v>
      </c>
      <c r="CT113" s="150">
        <f>IF(AND(CS4=0,CS113&lt;=0), "",CS113/CS4)</f>
        <v>7.5270422220747771E-2</v>
      </c>
      <c r="CU113" s="151"/>
      <c r="CV113" s="153">
        <f>+CV36-CV38+CV66+CV63+CV64</f>
        <v>0</v>
      </c>
      <c r="CW113" s="150" t="str">
        <f>IF(AND(CV4=0,CV113&lt;=0), "",CV113/CV4)</f>
        <v/>
      </c>
      <c r="CX113" s="151">
        <f t="shared" si="48"/>
        <v>1</v>
      </c>
    </row>
    <row r="114" spans="1:102" s="34" customFormat="1" ht="16.2" thickBot="1" x14ac:dyDescent="0.35">
      <c r="A114" s="160" t="s">
        <v>94</v>
      </c>
      <c r="B114" s="161">
        <f>+B36-B38+B66+B63</f>
        <v>0</v>
      </c>
      <c r="C114" s="162" t="str">
        <f>IF(AND(B4=0,B114&lt;=0), "",B114/B4)</f>
        <v/>
      </c>
      <c r="D114" s="163"/>
      <c r="E114" s="161">
        <f>+E36-E38+E66+E63</f>
        <v>401.03184290418221</v>
      </c>
      <c r="F114" s="162">
        <f>IF(AND(E4=0,E114&lt;=0), "",E114/E4)</f>
        <v>7.4625024399719117E-2</v>
      </c>
      <c r="G114" s="163"/>
      <c r="H114" s="161">
        <f>+H36-H38+H66+H63</f>
        <v>1019.4870965033815</v>
      </c>
      <c r="I114" s="162">
        <f>IF(AND(H4=0,H114&lt;=0), "",H114/H4)</f>
        <v>0.11521781597602762</v>
      </c>
      <c r="J114" s="163"/>
      <c r="K114" s="162">
        <f>IF(AND(E114=0,H114&gt;0),100%,IF(AND(E114&lt;0,H114=0),(E114-H114)/E114,IF(AND(E114&gt;0,H114&gt;0),(H114-E114)/E114,IF(AND(E114=0,H114=0),"",(H114-E114)/E114))))</f>
        <v>1.5421599669504689</v>
      </c>
      <c r="L114" s="164">
        <f>+L36-L38+L66+L63</f>
        <v>1420.5189394075655</v>
      </c>
      <c r="M114" s="162">
        <f>IF(AND(L4=0,L114&lt;=0), "",L114/L4)</f>
        <v>9.9879654863219827E-2</v>
      </c>
      <c r="N114" s="163"/>
      <c r="O114" s="161">
        <f>+O36-O38+O66+O63</f>
        <v>322.87489117123789</v>
      </c>
      <c r="P114" s="162">
        <f>IF(AND(O4=0,O114&lt;=0), "",O114/O4)</f>
        <v>4.234492604696468E-2</v>
      </c>
      <c r="Q114" s="163"/>
      <c r="R114" s="162">
        <f>IF(AND(H114=0,O114&gt;0),100%,IF(AND(H114&lt;0,O114=0),(H114-O114)/H114,IF(AND(H114&gt;0,O114&gt;0),(O114-H114)/H114,IF(AND(H114=0,O114=0),"",(O114-H114)/H114))))</f>
        <v>-0.68329673589922979</v>
      </c>
      <c r="S114" s="164">
        <f>+S36-S38+S66+S63</f>
        <v>1743.3938305788056</v>
      </c>
      <c r="T114" s="162">
        <f>IF(AND(S4=0,S114&lt;=0), "",S114/S4)</f>
        <v>7.9799478868854731E-2</v>
      </c>
      <c r="U114" s="163"/>
      <c r="V114" s="165">
        <f>+V36-V38+V66+V63</f>
        <v>0</v>
      </c>
      <c r="W114" s="162" t="str">
        <f>IF(AND(V4=0,V114&lt;=0), "",V114/V4)</f>
        <v/>
      </c>
      <c r="X114" s="163">
        <f t="shared" si="91"/>
        <v>1</v>
      </c>
      <c r="Y114" s="161">
        <f>+Y36-Y38+Y66+Y63</f>
        <v>-29.829127419322674</v>
      </c>
      <c r="Z114" s="162">
        <f>IF(AND(Y4=0,Y114&lt;=0), "",Y114/Y4)</f>
        <v>-3.9978696534069148E-3</v>
      </c>
      <c r="AA114" s="163"/>
      <c r="AB114" s="162">
        <f t="shared" si="92"/>
        <v>-1.0923860239212677</v>
      </c>
      <c r="AC114" s="164">
        <f>+AC36-AC38+AC66+AC63</f>
        <v>1713.5647031594831</v>
      </c>
      <c r="AD114" s="162">
        <f>IF(AND(AC4=0,AC114&lt;=0), "",AC114/AC4)</f>
        <v>5.8466597838088899E-2</v>
      </c>
      <c r="AE114" s="163"/>
      <c r="AF114" s="161">
        <f>+AF36-AF38+AF66+AF63</f>
        <v>563.62758456922143</v>
      </c>
      <c r="AG114" s="162">
        <f>IF(AND(AF4=0,AF114&lt;=0), "",AF114/AF4)</f>
        <v>6.2933047349987517E-2</v>
      </c>
      <c r="AH114" s="163"/>
      <c r="AI114" s="162">
        <f t="shared" si="41"/>
        <v>-19.895208587433086</v>
      </c>
      <c r="AJ114" s="164">
        <f>+AJ36-AJ38+AJ66+AJ63</f>
        <v>2277.1922877287057</v>
      </c>
      <c r="AK114" s="162">
        <f>IF(AND(AJ4=0,AJ114&lt;=0), "",AJ114/AJ4)</f>
        <v>5.9511993518777111E-2</v>
      </c>
      <c r="AL114" s="163"/>
      <c r="AM114" s="161">
        <f>+AM36-AM38+AM66+AM63</f>
        <v>1393.2491332333072</v>
      </c>
      <c r="AN114" s="162">
        <f>IF(AND(AM4=0,AM114&lt;=0), "",AM114/AM4)</f>
        <v>0.13270341199109764</v>
      </c>
      <c r="AO114" s="163"/>
      <c r="AP114" s="162">
        <f t="shared" si="42"/>
        <v>1.4719321257105658</v>
      </c>
      <c r="AQ114" s="164">
        <f>+AQ36-AQ38+AQ66+AQ63</f>
        <v>3670.4414209620131</v>
      </c>
      <c r="AR114" s="162">
        <f>IF(AND(AQ4=0,AQ114&lt;=0), "",AQ114/AQ4)</f>
        <v>7.5270422220747771E-2</v>
      </c>
      <c r="AS114" s="163"/>
      <c r="AT114" s="165">
        <f>+AT36-AT38+AT66+AT63</f>
        <v>0</v>
      </c>
      <c r="AU114" s="162" t="str">
        <f>IF(AND(AT4=0,AT114&lt;=0), "",AT114/AT4)</f>
        <v/>
      </c>
      <c r="AV114" s="163">
        <f t="shared" si="93"/>
        <v>1</v>
      </c>
      <c r="AW114" s="165">
        <f>+AW36-AW38+AW66+AW63</f>
        <v>611.74023682700249</v>
      </c>
      <c r="AX114" s="162">
        <f>IF(AND(AW4=0,AW114&lt;=0), "",AW114/AW4)</f>
        <v>7.5270422220747812E-2</v>
      </c>
      <c r="AY114" s="163"/>
      <c r="AZ114" s="165">
        <f>+AZ36-AZ38+AZ66+AZ63</f>
        <v>0</v>
      </c>
      <c r="BA114" s="162" t="str">
        <f>IF(AND(AZ4=0,AZ114&lt;=0), "",AZ114/AZ4)</f>
        <v/>
      </c>
      <c r="BB114" s="163">
        <f t="shared" si="94"/>
        <v>1</v>
      </c>
      <c r="BC114" s="161">
        <f>+BC36-BC38+BC66+BC63</f>
        <v>0</v>
      </c>
      <c r="BD114" s="162" t="str">
        <f>IF(AND(BC4=0,BC114&lt;=0), "",BC114/BC4)</f>
        <v/>
      </c>
      <c r="BE114" s="163"/>
      <c r="BF114" s="162">
        <f t="shared" si="95"/>
        <v>-1</v>
      </c>
      <c r="BG114" s="164">
        <f>+BG36-BG38+BG66+BG63</f>
        <v>3670.4414209620131</v>
      </c>
      <c r="BH114" s="162">
        <f>IF(AND(BG4=0,BG114&lt;=0), "",BG114/BG4)</f>
        <v>7.5270422220747771E-2</v>
      </c>
      <c r="BI114" s="163"/>
      <c r="BJ114" s="161">
        <f>+BJ36-BJ38+BJ66+BJ63</f>
        <v>0</v>
      </c>
      <c r="BK114" s="162" t="str">
        <f>IF(AND(BJ4=0,BJ114&lt;=0), "",BJ114/BJ4)</f>
        <v/>
      </c>
      <c r="BL114" s="163"/>
      <c r="BM114" s="162" t="str">
        <f t="shared" si="43"/>
        <v/>
      </c>
      <c r="BN114" s="164">
        <f>+BN36-BN38+BN66+BN63</f>
        <v>3670.4414209620131</v>
      </c>
      <c r="BO114" s="162">
        <f>IF(AND(BN4=0,BN114&lt;=0), "",BN114/BN4)</f>
        <v>7.5270422220747771E-2</v>
      </c>
      <c r="BP114" s="163"/>
      <c r="BQ114" s="161">
        <f>+BQ36-BQ38+BQ66+BQ63</f>
        <v>0</v>
      </c>
      <c r="BR114" s="162" t="str">
        <f>IF(AND(BQ4=0,BQ114&lt;=0), "",BQ114/BQ4)</f>
        <v/>
      </c>
      <c r="BS114" s="163"/>
      <c r="BT114" s="162" t="str">
        <f t="shared" si="44"/>
        <v/>
      </c>
      <c r="BU114" s="164">
        <f>+BU36-BU38+BU66+BU63</f>
        <v>3670.4414209620131</v>
      </c>
      <c r="BV114" s="162">
        <f>IF(AND(BU4=0,BU114&lt;=0), "",BU114/BU4)</f>
        <v>7.5270422220747771E-2</v>
      </c>
      <c r="BW114" s="163"/>
      <c r="BX114" s="165">
        <f>+BX36-BX38+BX66+BX63</f>
        <v>0</v>
      </c>
      <c r="BY114" s="162" t="str">
        <f>IF(AND(BX4=0,BX114&lt;=0), "",BX114/BX4)</f>
        <v/>
      </c>
      <c r="BZ114" s="163">
        <f t="shared" si="45"/>
        <v>1</v>
      </c>
      <c r="CA114" s="161">
        <f>+CA36-CA38+CA66+CA63</f>
        <v>0</v>
      </c>
      <c r="CB114" s="162" t="str">
        <f>IF(AND(CA4=0,CA114&lt;=0), "",CA114/CA4)</f>
        <v/>
      </c>
      <c r="CC114" s="163"/>
      <c r="CD114" s="162" t="str">
        <f t="shared" si="96"/>
        <v/>
      </c>
      <c r="CE114" s="164">
        <f>+CE36-CE38+CE66+CE63</f>
        <v>3670.4414209620131</v>
      </c>
      <c r="CF114" s="162">
        <f>IF(AND(CE4=0,CE114&lt;=0), "",CE114/CE4)</f>
        <v>7.5270422220747771E-2</v>
      </c>
      <c r="CG114" s="163"/>
      <c r="CH114" s="161">
        <f>+CH36-CH38+CH66+CH63</f>
        <v>0</v>
      </c>
      <c r="CI114" s="162" t="str">
        <f>IF(AND(CH4=0,CH114&lt;=0), "",CH114/CH4)</f>
        <v/>
      </c>
      <c r="CJ114" s="163"/>
      <c r="CK114" s="162" t="str">
        <f t="shared" si="46"/>
        <v/>
      </c>
      <c r="CL114" s="164">
        <f>+CL36-CL38+CL66+CL63</f>
        <v>3670.4414209620131</v>
      </c>
      <c r="CM114" s="162">
        <f>IF(AND(CL4=0,CL114&lt;=0), "",CL114/CL4)</f>
        <v>7.5270422220747771E-2</v>
      </c>
      <c r="CN114" s="163"/>
      <c r="CO114" s="161">
        <f>+CO36-CO38+CO66+CO63</f>
        <v>0</v>
      </c>
      <c r="CP114" s="162" t="str">
        <f>IF(AND(CO4=0,CO114&lt;=0), "",CO114/CO4)</f>
        <v/>
      </c>
      <c r="CQ114" s="163"/>
      <c r="CR114" s="162" t="str">
        <f t="shared" si="47"/>
        <v/>
      </c>
      <c r="CS114" s="164">
        <f>+CS36-CS38+CS66+CS63</f>
        <v>3670.4414209620131</v>
      </c>
      <c r="CT114" s="162">
        <f>IF(AND(CS4=0,CS114&lt;=0), "",CS114/CS4)</f>
        <v>7.5270422220747771E-2</v>
      </c>
      <c r="CU114" s="163"/>
      <c r="CV114" s="165">
        <f>+CV36-CV38+CV66+CV63</f>
        <v>0</v>
      </c>
      <c r="CW114" s="162" t="str">
        <f>IF(AND(CV4=0,CV114&lt;=0), "",CV114/CV4)</f>
        <v/>
      </c>
      <c r="CX114" s="163">
        <f t="shared" si="48"/>
        <v>1</v>
      </c>
    </row>
    <row r="115" spans="1:102" s="3" customFormat="1" ht="16.2" thickTop="1" x14ac:dyDescent="0.3">
      <c r="A115" s="10"/>
      <c r="B115" s="137"/>
      <c r="C115" s="7"/>
      <c r="D115" s="48"/>
      <c r="E115" s="137"/>
      <c r="F115" s="7"/>
      <c r="G115" s="48"/>
      <c r="H115" s="137"/>
      <c r="I115" s="7"/>
      <c r="J115" s="48"/>
      <c r="K115" s="35"/>
      <c r="L115" s="138"/>
      <c r="M115" s="7"/>
      <c r="N115" s="48"/>
      <c r="O115" s="137"/>
      <c r="P115" s="7"/>
      <c r="Q115" s="48"/>
      <c r="R115" s="35"/>
      <c r="S115" s="138"/>
      <c r="T115" s="7"/>
      <c r="U115" s="48"/>
      <c r="V115" s="139"/>
      <c r="W115" s="7"/>
      <c r="X115" s="94"/>
      <c r="Y115" s="137"/>
      <c r="Z115" s="7"/>
      <c r="AA115" s="48"/>
      <c r="AB115" s="35"/>
      <c r="AC115" s="138"/>
      <c r="AD115" s="7"/>
      <c r="AE115" s="48"/>
      <c r="AF115" s="137"/>
      <c r="AG115" s="7"/>
      <c r="AH115" s="48"/>
      <c r="AI115" s="35" t="str">
        <f t="shared" si="41"/>
        <v/>
      </c>
      <c r="AJ115" s="138"/>
      <c r="AK115" s="7"/>
      <c r="AL115" s="48"/>
      <c r="AM115" s="137"/>
      <c r="AN115" s="7"/>
      <c r="AO115" s="48"/>
      <c r="AP115" s="35" t="str">
        <f t="shared" si="42"/>
        <v/>
      </c>
      <c r="AQ115" s="138"/>
      <c r="AR115" s="7"/>
      <c r="AS115" s="48"/>
      <c r="AT115" s="139"/>
      <c r="AU115" s="7"/>
      <c r="AV115" s="94"/>
      <c r="AW115" s="139"/>
      <c r="AX115" s="7"/>
      <c r="AY115" s="48"/>
      <c r="AZ115" s="139"/>
      <c r="BA115" s="7"/>
      <c r="BB115" s="94"/>
      <c r="BC115" s="137"/>
      <c r="BD115" s="7"/>
      <c r="BE115" s="48"/>
      <c r="BF115" s="35"/>
      <c r="BG115" s="138"/>
      <c r="BH115" s="7"/>
      <c r="BI115" s="48"/>
      <c r="BJ115" s="137"/>
      <c r="BK115" s="7"/>
      <c r="BL115" s="48"/>
      <c r="BM115" s="35" t="str">
        <f t="shared" si="43"/>
        <v/>
      </c>
      <c r="BN115" s="138"/>
      <c r="BO115" s="7"/>
      <c r="BP115" s="48"/>
      <c r="BQ115" s="137"/>
      <c r="BR115" s="7"/>
      <c r="BS115" s="48"/>
      <c r="BT115" s="35" t="str">
        <f t="shared" si="44"/>
        <v/>
      </c>
      <c r="BU115" s="138"/>
      <c r="BV115" s="7"/>
      <c r="BW115" s="48"/>
      <c r="BX115" s="139"/>
      <c r="BY115" s="7"/>
      <c r="BZ115" s="94" t="str">
        <f t="shared" si="45"/>
        <v/>
      </c>
      <c r="CA115" s="137"/>
      <c r="CB115" s="7"/>
      <c r="CC115" s="48"/>
      <c r="CD115" s="35"/>
      <c r="CE115" s="138"/>
      <c r="CF115" s="7"/>
      <c r="CG115" s="48"/>
      <c r="CH115" s="137"/>
      <c r="CI115" s="7"/>
      <c r="CJ115" s="48"/>
      <c r="CK115" s="35" t="str">
        <f t="shared" si="46"/>
        <v/>
      </c>
      <c r="CL115" s="138"/>
      <c r="CM115" s="7"/>
      <c r="CN115" s="48"/>
      <c r="CO115" s="137"/>
      <c r="CP115" s="7"/>
      <c r="CQ115" s="48"/>
      <c r="CR115" s="35" t="str">
        <f t="shared" si="47"/>
        <v/>
      </c>
      <c r="CS115" s="138"/>
      <c r="CT115" s="7"/>
      <c r="CU115" s="48"/>
      <c r="CV115" s="139"/>
      <c r="CW115" s="7"/>
      <c r="CX115" s="94" t="str">
        <f t="shared" si="48"/>
        <v/>
      </c>
    </row>
    <row r="116" spans="1:102" s="28" customFormat="1" ht="18" customHeight="1" x14ac:dyDescent="0.3">
      <c r="A116" s="19" t="s">
        <v>102</v>
      </c>
      <c r="B116" s="123">
        <f>SUM(B117:B123)</f>
        <v>0</v>
      </c>
      <c r="C116" s="36" t="str">
        <f>IF(AND(B4=0,B116&gt;=0), "",B116/B4)</f>
        <v/>
      </c>
      <c r="D116" s="42" t="str">
        <f>IF(AND(B124=0,B116&gt;=0),"",B116/B124)</f>
        <v/>
      </c>
      <c r="E116" s="123">
        <f>SUM(E117:E123)</f>
        <v>67.889536373567367</v>
      </c>
      <c r="F116" s="36">
        <f>IF(AND(E4=0,E116&gt;=0), "",E116/E4)</f>
        <v>1.2633057444202891E-2</v>
      </c>
      <c r="G116" s="42">
        <f>IF(AND(E124=0,E116&gt;=0),"",E116/E124)</f>
        <v>3.1922642161259271E-2</v>
      </c>
      <c r="H116" s="123">
        <f>SUM(H117:H123)</f>
        <v>4.3094541313785504</v>
      </c>
      <c r="I116" s="36">
        <f>IF(AND(H4=0,H116&gt;=0), "",H116/H4)</f>
        <v>4.8703499511595721E-4</v>
      </c>
      <c r="J116" s="42">
        <f>IF(AND(H124=0,H116&gt;=0),"",H116/H124)</f>
        <v>1.882984855401957E-3</v>
      </c>
      <c r="K116" s="36">
        <f t="shared" ref="K116:K139" si="97">IF(AND(E116=0,H116&gt;0),100%,IF(AND(E116&lt;0,H116=0),(E116-H116)/E116,IF(AND(E116&gt;0,H116&gt;0),(H116-E116)/E116,IF(AND(E116=0,H116=0),"",(H116-E116)/E116))))</f>
        <v>-0.93652255764915748</v>
      </c>
      <c r="L116" s="124">
        <f>SUM(L117:L123)</f>
        <v>72.198990504945925</v>
      </c>
      <c r="M116" s="36">
        <f>IF(AND(L4=0,L116&gt;=0), "",L116/L4)</f>
        <v>5.0764618851997538E-3</v>
      </c>
      <c r="N116" s="42">
        <f>IF(AND(L124=0,L116&gt;=0),"",L116/L124)</f>
        <v>1.6351933176807353E-2</v>
      </c>
      <c r="O116" s="123">
        <f>SUM(O117:O123)</f>
        <v>0.32429911112162729</v>
      </c>
      <c r="P116" s="36">
        <f>IF(AND(O4=0,O116&gt;=0), "",O116/O4)</f>
        <v>4.2531711982083638E-5</v>
      </c>
      <c r="Q116" s="42">
        <f>IF(AND(O124=0,O116&gt;=0),"",O116/O124)</f>
        <v>1.2034505409648134E-4</v>
      </c>
      <c r="R116" s="36">
        <f t="shared" ref="R116:R139" si="98">IF(AND(H116=0,O116&gt;0),100%,IF(AND(H116&lt;0,O116=0),(H116-O116)/H116,IF(AND(H116&gt;0,O116&gt;0),(O116-H116)/H116,IF(AND(H116=0,O116=0),"",(O116-H116)/H116))))</f>
        <v>-0.9247470558370029</v>
      </c>
      <c r="S116" s="124">
        <f>SUM(S117:S123)</f>
        <v>72.523289616067544</v>
      </c>
      <c r="T116" s="36">
        <f>IF(AND(S4=0,S116&gt;=0), "",S116/S4)</f>
        <v>3.3195716399293594E-3</v>
      </c>
      <c r="U116" s="42">
        <f>IF(AND(S124=0,S116&gt;=0),"",S116/S124)</f>
        <v>1.0200091957971825E-2</v>
      </c>
      <c r="V116" s="125">
        <f>SUM(V117:V123)</f>
        <v>0</v>
      </c>
      <c r="W116" s="36" t="str">
        <f>IF(AND(V4=0,V116&gt;=0), "",V116/V4)</f>
        <v/>
      </c>
      <c r="X116" s="42">
        <f t="shared" ref="X116:X139" si="99">IF(AND(V116=0,S116&gt;0),100%,IF(AND(V116&lt;0,S116=0),(V116-S116)/V116,IF(AND(V116&gt;0,S116&gt;0),(S116-V116)/V116,IF(AND(V116=0,S116=0),"",(S116-V116)/V116))))</f>
        <v>1</v>
      </c>
      <c r="Y116" s="123">
        <f>SUM(Y117:Y123)</f>
        <v>41.496528921759435</v>
      </c>
      <c r="Z116" s="36">
        <f>IF(AND(Y4=0,Y116&gt;=0), "",Y116/Y4)</f>
        <v>5.5616012954693194E-3</v>
      </c>
      <c r="AA116" s="42">
        <f>IF(AND(Y124=0,Y116&gt;=0),"",Y116/Y124)</f>
        <v>1.5227640089438934E-2</v>
      </c>
      <c r="AB116" s="36">
        <f t="shared" ref="AB116:AB139" si="100">IF(AND(O116=0,Y116&gt;0),100%,IF(AND(O116&lt;0,Y116=0),(O116-Y116)/O116,IF(AND(O116&gt;0,Y116&gt;0),(Y116-O116)/O116,IF(AND(O116=0,Y116=0),"",(Y116-O116)/O116))))</f>
        <v>126.95757835486728</v>
      </c>
      <c r="AC116" s="124">
        <f>SUM(AC117:AC123)</f>
        <v>114.01981853782698</v>
      </c>
      <c r="AD116" s="36">
        <f>IF(AND(AC4=0,AC116&gt;=0), "",AC116/AC4)</f>
        <v>3.8903409154796066E-3</v>
      </c>
      <c r="AE116" s="42">
        <f>IF(AND(AC124=0,AC116&gt;=0),"",AC116/AC124)</f>
        <v>1.1593103707323643E-2</v>
      </c>
      <c r="AF116" s="123">
        <f>SUM(AF117:AF123)</f>
        <v>7.9380827045680533</v>
      </c>
      <c r="AG116" s="36">
        <f>IF(AND(AF4=0,AF116&gt;=0), "",AF116/AF4)</f>
        <v>8.8634365739305703E-4</v>
      </c>
      <c r="AH116" s="42">
        <f>IF(AND(AF124=0,AF116&gt;=0),"",AF116/AF124)</f>
        <v>3.0361724568948724E-3</v>
      </c>
      <c r="AI116" s="36">
        <f t="shared" si="41"/>
        <v>-0.80870489867875239</v>
      </c>
      <c r="AJ116" s="124">
        <f>SUM(AJ117:AJ123)</f>
        <v>121.95790124239502</v>
      </c>
      <c r="AK116" s="36">
        <f>IF(AND(AJ4=0,AJ116&gt;=0), "",AJ116/AJ4)</f>
        <v>3.1872397721582975E-3</v>
      </c>
      <c r="AL116" s="42">
        <f>IF(AND(AJ124=0,AJ116&gt;=0),"",AJ116/AJ124)</f>
        <v>9.7960946833584254E-3</v>
      </c>
      <c r="AM116" s="123">
        <f>SUM(AM117:AM123)</f>
        <v>13.0165374785325</v>
      </c>
      <c r="AN116" s="36">
        <f>IF(AND(AM4=0,AM116&gt;=0), "",AM116/AM4)</f>
        <v>1.2397918609880155E-3</v>
      </c>
      <c r="AO116" s="42">
        <f>IF(AND(AM124=0,AM116&gt;=0),"",AM116/AM124)</f>
        <v>4.4176184132719738E-3</v>
      </c>
      <c r="AP116" s="36">
        <f t="shared" si="42"/>
        <v>0.63975836016951504</v>
      </c>
      <c r="AQ116" s="124">
        <f>SUM(AQ117:AQ123)</f>
        <v>134.97443872092754</v>
      </c>
      <c r="AR116" s="36">
        <f>IF(AND(AQ4=0,AQ116&gt;=0), "",AQ116/AQ4)</f>
        <v>2.7679458207699342E-3</v>
      </c>
      <c r="AS116" s="42">
        <f>IF(AND(AQ124=0,AQ116&gt;=0),"",AQ116/AQ124)</f>
        <v>8.7667652788996145E-3</v>
      </c>
      <c r="AT116" s="125">
        <f>SUM(AT117:AT123)</f>
        <v>0</v>
      </c>
      <c r="AU116" s="36" t="str">
        <f>IF(AND(AT4=0,AT116&gt;=0), "",AT116/AT4)</f>
        <v/>
      </c>
      <c r="AV116" s="42">
        <f t="shared" ref="AV116:AV139" si="101">IF(AND(AT116=0,AQ116&gt;0),100%,IF(AND(AT116&lt;0,AQ116=0),(AT116-AQ116)/AT116,IF(AND(AT116&gt;0,AQ116&gt;0),(AQ116-AT116)/AT116,IF(AND(AT116=0,AQ116=0),"",(AQ116-AT116)/AT116))))</f>
        <v>1</v>
      </c>
      <c r="AW116" s="125">
        <f>SUM(AW117:AW123)</f>
        <v>22.495739786821257</v>
      </c>
      <c r="AX116" s="36">
        <f>IF(AND(AW4=0,AW116&gt;=0), "",AW116/AW4)</f>
        <v>2.7679458207699342E-3</v>
      </c>
      <c r="AY116" s="42">
        <f>IF(AND(AW124=0,AW116&gt;=0),"",AW116/AW124)</f>
        <v>8.7667652788996162E-3</v>
      </c>
      <c r="AZ116" s="125">
        <f>SUM(AZ117:AZ123)</f>
        <v>0</v>
      </c>
      <c r="BA116" s="36" t="str">
        <f>IF(AND(AZ4=0,AZ116&gt;=0), "",AZ116/AZ4)</f>
        <v/>
      </c>
      <c r="BB116" s="42">
        <f t="shared" ref="BB116:BB139" si="102">IF(AND(AZ116=0,AW116&gt;0),100%,IF(AND(AZ116&lt;0,AW116=0),(AZ116-AW116)/AZ116,IF(AND(AZ116&gt;0,AW116&gt;0),(AW116-AZ116)/AZ116,IF(AND(AZ116=0,AW116=0),"",(AW116-AZ116)/AZ116))))</f>
        <v>1</v>
      </c>
      <c r="BC116" s="123">
        <f>SUM(BC117:BC123)</f>
        <v>0</v>
      </c>
      <c r="BD116" s="36" t="str">
        <f>IF(AND(BC4=0,BC116&gt;=0), "",BC116/BC4)</f>
        <v/>
      </c>
      <c r="BE116" s="42" t="str">
        <f>IF(AND(BC124=0,BC116&gt;=0),"",BC116/BC124)</f>
        <v/>
      </c>
      <c r="BF116" s="36">
        <f t="shared" ref="BF116:BF139" si="103">IF(AND(AM116=0,BC116&gt;0),100%,IF(AND(AM116&lt;0,BC116=0),(AM116-BC116)/AM116,IF(AND(AM116&gt;0,BC116&gt;0),(BC116-AM116)/AM116,IF(AND(AM116=0,BC116=0),"",(BC116-AM116)/AM116))))</f>
        <v>-1</v>
      </c>
      <c r="BG116" s="124">
        <f>SUM(BG117:BG123)</f>
        <v>134.97443872092754</v>
      </c>
      <c r="BH116" s="36">
        <f>IF(AND(BG4=0,BG116&gt;=0), "",BG116/BG4)</f>
        <v>2.7679458207699342E-3</v>
      </c>
      <c r="BI116" s="42">
        <f>IF(AND(BG124=0,BG116&gt;=0),"",BG116/BG124)</f>
        <v>8.7667652788996145E-3</v>
      </c>
      <c r="BJ116" s="123">
        <f>SUM(BJ117:BJ123)</f>
        <v>0</v>
      </c>
      <c r="BK116" s="36" t="str">
        <f>IF(AND(BJ4=0,BJ116&gt;=0), "",BJ116/BJ4)</f>
        <v/>
      </c>
      <c r="BL116" s="42" t="str">
        <f>IF(AND(BJ124=0,BJ116&gt;=0),"",BJ116/BJ124)</f>
        <v/>
      </c>
      <c r="BM116" s="36" t="str">
        <f t="shared" si="43"/>
        <v/>
      </c>
      <c r="BN116" s="124">
        <f>SUM(BN117:BN123)</f>
        <v>134.97443872092754</v>
      </c>
      <c r="BO116" s="36">
        <f>IF(AND(BN4=0,BN116&gt;=0), "",BN116/BN4)</f>
        <v>2.7679458207699342E-3</v>
      </c>
      <c r="BP116" s="42">
        <f>IF(AND(BN124=0,BN116&gt;=0),"",BN116/BN124)</f>
        <v>8.7667652788996145E-3</v>
      </c>
      <c r="BQ116" s="123">
        <f>SUM(BQ117:BQ123)</f>
        <v>0</v>
      </c>
      <c r="BR116" s="36" t="str">
        <f>IF(AND(BQ4=0,BQ116&gt;=0), "",BQ116/BQ4)</f>
        <v/>
      </c>
      <c r="BS116" s="42" t="str">
        <f>IF(AND(BQ124=0,BQ116&gt;=0),"",BQ116/BQ124)</f>
        <v/>
      </c>
      <c r="BT116" s="36" t="str">
        <f t="shared" si="44"/>
        <v/>
      </c>
      <c r="BU116" s="124">
        <f>SUM(BU117:BU123)</f>
        <v>134.97443872092754</v>
      </c>
      <c r="BV116" s="36">
        <f>IF(AND(BU4=0,BU116&gt;=0), "",BU116/BU4)</f>
        <v>2.7679458207699342E-3</v>
      </c>
      <c r="BW116" s="42">
        <f>IF(AND(BU124=0,BU116&gt;=0),"",BU116/BU124)</f>
        <v>8.7667652788996145E-3</v>
      </c>
      <c r="BX116" s="125">
        <f>SUM(BX117:BX123)</f>
        <v>0</v>
      </c>
      <c r="BY116" s="36" t="str">
        <f>IF(AND(BX4=0,BX116&gt;=0), "",BX116/BX4)</f>
        <v/>
      </c>
      <c r="BZ116" s="42">
        <f t="shared" si="45"/>
        <v>1</v>
      </c>
      <c r="CA116" s="123">
        <f>SUM(CA117:CA123)</f>
        <v>0</v>
      </c>
      <c r="CB116" s="36" t="str">
        <f>IF(AND(CA4=0,CA116&gt;=0), "",CA116/CA4)</f>
        <v/>
      </c>
      <c r="CC116" s="42" t="str">
        <f>IF(AND(CA124=0,CA116&gt;=0),"",CA116/CA124)</f>
        <v/>
      </c>
      <c r="CD116" s="36" t="str">
        <f t="shared" ref="CD116:CD139" si="104">IF(AND(BQ116=0,CA116&gt;0),100%,IF(AND(BQ116&lt;0,CA116=0),(BQ116-CA116)/BQ116,IF(AND(BQ116&gt;0,CA116&gt;0),(CA116-BQ116)/BQ116,IF(AND(BQ116=0,CA116=0),"",(CA116-BQ116)/BQ116))))</f>
        <v/>
      </c>
      <c r="CE116" s="124">
        <f>SUM(CE117:CE123)</f>
        <v>134.97443872092754</v>
      </c>
      <c r="CF116" s="36">
        <f>IF(AND(CE4=0,CE116&gt;=0), "",CE116/CE4)</f>
        <v>2.7679458207699342E-3</v>
      </c>
      <c r="CG116" s="42">
        <f>IF(AND(CE124=0,CE116&gt;=0),"",CE116/CE124)</f>
        <v>8.7667652788996145E-3</v>
      </c>
      <c r="CH116" s="123">
        <f>SUM(CH117:CH123)</f>
        <v>0</v>
      </c>
      <c r="CI116" s="36" t="str">
        <f>IF(AND(CH4=0,CH116&gt;=0), "",CH116/CH4)</f>
        <v/>
      </c>
      <c r="CJ116" s="42" t="str">
        <f>IF(AND(CH124=0,CH116&gt;=0),"",CH116/CH124)</f>
        <v/>
      </c>
      <c r="CK116" s="36" t="str">
        <f t="shared" si="46"/>
        <v/>
      </c>
      <c r="CL116" s="124">
        <f>SUM(CL117:CL123)</f>
        <v>134.97443872092754</v>
      </c>
      <c r="CM116" s="36">
        <f>IF(AND(CL4=0,CL116&gt;=0), "",CL116/CL4)</f>
        <v>2.7679458207699342E-3</v>
      </c>
      <c r="CN116" s="42">
        <f>IF(AND(CL124=0,CL116&gt;=0),"",CL116/CL124)</f>
        <v>8.7667652788996145E-3</v>
      </c>
      <c r="CO116" s="123">
        <f>SUM(CO117:CO123)</f>
        <v>0</v>
      </c>
      <c r="CP116" s="36" t="str">
        <f>IF(AND(CO4=0,CO116&gt;=0), "",CO116/CO4)</f>
        <v/>
      </c>
      <c r="CQ116" s="42" t="str">
        <f>IF(AND(CO124=0,CO116&gt;=0),"",CO116/CO124)</f>
        <v/>
      </c>
      <c r="CR116" s="36" t="str">
        <f t="shared" si="47"/>
        <v/>
      </c>
      <c r="CS116" s="124">
        <f>SUM(CS117:CS123)</f>
        <v>134.97443872092754</v>
      </c>
      <c r="CT116" s="36">
        <f>IF(AND(CS4=0,CS116&gt;=0), "",CS116/CS4)</f>
        <v>2.7679458207699342E-3</v>
      </c>
      <c r="CU116" s="42">
        <f>IF(AND(CS124=0,CS116&gt;=0),"",CS116/CS124)</f>
        <v>8.7667652788996145E-3</v>
      </c>
      <c r="CV116" s="125">
        <f>SUM(CV117:CV123)</f>
        <v>0</v>
      </c>
      <c r="CW116" s="36" t="str">
        <f>IF(AND(CV4=0,CV116&gt;=0), "",CV116/CV4)</f>
        <v/>
      </c>
      <c r="CX116" s="42">
        <f t="shared" si="48"/>
        <v>1</v>
      </c>
    </row>
    <row r="117" spans="1:102" hidden="1" outlineLevel="1" x14ac:dyDescent="0.3">
      <c r="A117" s="29" t="s">
        <v>95</v>
      </c>
      <c r="B117" s="129">
        <f>+'N EERR PIEDEM'!B194</f>
        <v>0</v>
      </c>
      <c r="C117" s="30" t="str">
        <f>IF(AND(B4=0,B117&gt;=0), "",B117/B4)</f>
        <v/>
      </c>
      <c r="D117" s="47" t="str">
        <f>IF(AND(B124=0,B117&gt;=0),"",B117/B124)</f>
        <v/>
      </c>
      <c r="E117" s="129">
        <f>+'N EERR PIEDEM'!C194</f>
        <v>0.32953637356736848</v>
      </c>
      <c r="F117" s="30">
        <f>IF(AND(E4=0,E117&gt;=0), "",E117/E4)</f>
        <v>6.1320965786588346E-5</v>
      </c>
      <c r="G117" s="47">
        <f>IF(AND(E124=0,E117&gt;=0),"",E117/E124)</f>
        <v>1.5495277025644815E-4</v>
      </c>
      <c r="H117" s="129">
        <f>+'N EERR PIEDEM'!D194</f>
        <v>4.3094541313785504</v>
      </c>
      <c r="I117" s="30">
        <f>IF(AND(H4=0,H117&gt;=0), "",H117/H4)</f>
        <v>4.8703499511595721E-4</v>
      </c>
      <c r="J117" s="47">
        <f>IF(AND(H124=0,H117&gt;=0),"",H117/H124)</f>
        <v>1.882984855401957E-3</v>
      </c>
      <c r="K117" s="30">
        <f t="shared" si="97"/>
        <v>12.077324620426312</v>
      </c>
      <c r="L117" s="130">
        <f t="shared" ref="L117:L123" si="105">+E117+H117</f>
        <v>4.6389905049459186</v>
      </c>
      <c r="M117" s="30">
        <f>IF(AND(L4=0,L117&gt;=0), "",L117/L4)</f>
        <v>3.2617711576657388E-4</v>
      </c>
      <c r="N117" s="47">
        <f>IF(AND(L124=0,L117&gt;=0),"",L117/L124)</f>
        <v>1.0506582185456318E-3</v>
      </c>
      <c r="O117" s="129">
        <f>+'N EERR PIEDEM'!E194</f>
        <v>0.32429911112162729</v>
      </c>
      <c r="P117" s="30">
        <f>IF(AND(O4=0,O117&gt;=0), "",O117/O4)</f>
        <v>4.2531711982083638E-5</v>
      </c>
      <c r="Q117" s="47">
        <f>IF(AND(O124=0,O117&gt;=0),"",O117/O124)</f>
        <v>1.2034505409648134E-4</v>
      </c>
      <c r="R117" s="30">
        <f t="shared" si="98"/>
        <v>-0.9247470558370029</v>
      </c>
      <c r="S117" s="130">
        <f t="shared" ref="S117:S123" si="106">+L117+O117</f>
        <v>4.9632896160675459</v>
      </c>
      <c r="T117" s="30">
        <f>IF(AND(S4=0,S117&gt;=0), "",S117/S4)</f>
        <v>2.2718213056076604E-4</v>
      </c>
      <c r="U117" s="47">
        <f>IF(AND(S124=0,S117&gt;=0),"",S117/S124)</f>
        <v>6.9806555612611705E-4</v>
      </c>
      <c r="V117" s="131"/>
      <c r="W117" s="30" t="str">
        <f>IF(AND(V4=0,V117&gt;=0), "",V117/V4)</f>
        <v/>
      </c>
      <c r="X117" s="47">
        <f t="shared" si="99"/>
        <v>1</v>
      </c>
      <c r="Y117" s="129">
        <f>+'N EERR PIEDEM'!F194</f>
        <v>2.9403559361619305</v>
      </c>
      <c r="Z117" s="30">
        <f>IF(AND(Y4=0,Y117&gt;=0), "",Y117/Y4)</f>
        <v>3.9408325969944125E-4</v>
      </c>
      <c r="AA117" s="47">
        <f>IF(AND(Y124=0,Y117&gt;=0),"",Y117/Y124)</f>
        <v>1.0789982462181499E-3</v>
      </c>
      <c r="AB117" s="30">
        <f t="shared" si="100"/>
        <v>8.0668023294678708</v>
      </c>
      <c r="AC117" s="130">
        <f t="shared" ref="AC117:AC123" si="107">+S117+Y117</f>
        <v>7.9036455522294764</v>
      </c>
      <c r="AD117" s="30">
        <f>IF(AND(AC4=0,AC117&gt;=0), "",AC117/AC4)</f>
        <v>2.6967132615709165E-4</v>
      </c>
      <c r="AE117" s="47">
        <f>IF(AND(AC124=0,AC117&gt;=0),"",AC117/AC124)</f>
        <v>8.0361277300687259E-4</v>
      </c>
      <c r="AF117" s="129">
        <f>+'N EERR PIEDEM'!G194</f>
        <v>7.9380827045680533</v>
      </c>
      <c r="AG117" s="30">
        <f>IF(AND(AF4=0,AF117&gt;=0), "",AF117/AF4)</f>
        <v>8.8634365739305703E-4</v>
      </c>
      <c r="AH117" s="47">
        <f>IF(AND(AF124=0,AF117&gt;=0),"",AF117/AF124)</f>
        <v>3.0361724568948724E-3</v>
      </c>
      <c r="AI117" s="30">
        <f t="shared" si="41"/>
        <v>1.699701286820974</v>
      </c>
      <c r="AJ117" s="130">
        <f t="shared" si="62"/>
        <v>15.841728256797531</v>
      </c>
      <c r="AK117" s="30">
        <f>IF(AND(AJ4=0,AJ117&gt;=0), "",AJ117/AJ4)</f>
        <v>4.1400668464633433E-4</v>
      </c>
      <c r="AL117" s="47">
        <f>IF(AND(AJ124=0,AJ117&gt;=0),"",AJ117/AJ124)</f>
        <v>1.2724642550480121E-3</v>
      </c>
      <c r="AM117" s="129">
        <f>+'N EERR PIEDEM'!H194</f>
        <v>3.9965374785325007</v>
      </c>
      <c r="AN117" s="30">
        <f>IF(AND(AM4=0,AM117&gt;=0), "",AM117/AM4)</f>
        <v>3.8065996016144676E-4</v>
      </c>
      <c r="AO117" s="47">
        <f>IF(AND(AM124=0,AM117&gt;=0),"",AM117/AM124)</f>
        <v>1.3563651304054163E-3</v>
      </c>
      <c r="AP117" s="30">
        <f t="shared" si="42"/>
        <v>-0.49653617538745837</v>
      </c>
      <c r="AQ117" s="130">
        <f t="shared" si="63"/>
        <v>19.838265735330033</v>
      </c>
      <c r="AR117" s="30">
        <f>IF(AND(AQ4=0,AQ117&gt;=0), "",AQ117/AQ4)</f>
        <v>4.0682699075314814E-4</v>
      </c>
      <c r="AS117" s="47">
        <f>IF(AND(AQ124=0,AQ117&gt;=0),"",AQ117/AQ124)</f>
        <v>1.288521151783902E-3</v>
      </c>
      <c r="AT117" s="131">
        <f t="shared" ref="AT117:AT123" si="108">+V117*2</f>
        <v>0</v>
      </c>
      <c r="AU117" s="30" t="str">
        <f>IF(AND(AT4=0,AT117&gt;=0), "",AT117/AT4)</f>
        <v/>
      </c>
      <c r="AV117" s="47">
        <f t="shared" si="101"/>
        <v>1</v>
      </c>
      <c r="AW117" s="131">
        <f>+AQ117/6</f>
        <v>3.3063776225550057</v>
      </c>
      <c r="AX117" s="30">
        <f>IF(AND(AW4=0,AW117&gt;=0), "",AW117/AW4)</f>
        <v>4.0682699075314814E-4</v>
      </c>
      <c r="AY117" s="47">
        <f>IF(AND(AW124=0,AW117&gt;=0),"",AW117/AW124)</f>
        <v>1.2885211517839022E-3</v>
      </c>
      <c r="AZ117" s="131">
        <f t="shared" ref="AZ117:AZ123" si="109">+AT117/6</f>
        <v>0</v>
      </c>
      <c r="BA117" s="30" t="str">
        <f>IF(AND(AZ4=0,AZ117&gt;=0), "",AZ117/AZ4)</f>
        <v/>
      </c>
      <c r="BB117" s="47">
        <f t="shared" si="102"/>
        <v>1</v>
      </c>
      <c r="BC117" s="129">
        <f>+'N EERR PIEDEM'!I194</f>
        <v>0</v>
      </c>
      <c r="BD117" s="30" t="str">
        <f>IF(AND(BC4=0,BC117&gt;=0), "",BC117/BC4)</f>
        <v/>
      </c>
      <c r="BE117" s="47" t="str">
        <f>IF(AND(BC124=0,BC117&gt;=0),"",BC117/BC124)</f>
        <v/>
      </c>
      <c r="BF117" s="30">
        <f t="shared" si="103"/>
        <v>-1</v>
      </c>
      <c r="BG117" s="130">
        <f t="shared" ref="BG117:BG123" si="110">+AQ117+BC117</f>
        <v>19.838265735330033</v>
      </c>
      <c r="BH117" s="30">
        <f>IF(AND(BG4=0,BG117&gt;=0), "",BG117/BG4)</f>
        <v>4.0682699075314814E-4</v>
      </c>
      <c r="BI117" s="47">
        <f>IF(AND(BG124=0,BG117&gt;=0),"",BG117/BG124)</f>
        <v>1.288521151783902E-3</v>
      </c>
      <c r="BJ117" s="129">
        <f>+'N EERR PIEDEM'!J194</f>
        <v>0</v>
      </c>
      <c r="BK117" s="30" t="str">
        <f>IF(AND(BJ4=0,BJ117&gt;=0), "",BJ117/BJ4)</f>
        <v/>
      </c>
      <c r="BL117" s="47" t="str">
        <f>IF(AND(BJ124=0,BJ117&gt;=0),"",BJ117/BJ124)</f>
        <v/>
      </c>
      <c r="BM117" s="30" t="str">
        <f t="shared" si="43"/>
        <v/>
      </c>
      <c r="BN117" s="130">
        <f t="shared" ref="BN117:BN123" si="111">+BG117+BJ117</f>
        <v>19.838265735330033</v>
      </c>
      <c r="BO117" s="30">
        <f>IF(AND(BN4=0,BN117&gt;=0), "",BN117/BN4)</f>
        <v>4.0682699075314814E-4</v>
      </c>
      <c r="BP117" s="47">
        <f>IF(AND(BN124=0,BN117&gt;=0),"",BN117/BN124)</f>
        <v>1.288521151783902E-3</v>
      </c>
      <c r="BQ117" s="129">
        <f>+'N EERR PIEDEM'!K194</f>
        <v>0</v>
      </c>
      <c r="BR117" s="30" t="str">
        <f>IF(AND(BQ4=0,BQ117&gt;=0), "",BQ117/BQ4)</f>
        <v/>
      </c>
      <c r="BS117" s="47" t="str">
        <f>IF(AND(BQ124=0,BQ117&gt;=0),"",BQ117/BQ124)</f>
        <v/>
      </c>
      <c r="BT117" s="30" t="str">
        <f t="shared" si="44"/>
        <v/>
      </c>
      <c r="BU117" s="130">
        <f t="shared" ref="BU117:BU123" si="112">+BN117+BQ117</f>
        <v>19.838265735330033</v>
      </c>
      <c r="BV117" s="30">
        <f>IF(AND(BU4=0,BU117&gt;=0), "",BU117/BU4)</f>
        <v>4.0682699075314814E-4</v>
      </c>
      <c r="BW117" s="47">
        <f>IF(AND(BU124=0,BU117&gt;=0),"",BU117/BU124)</f>
        <v>1.288521151783902E-3</v>
      </c>
      <c r="BX117" s="131">
        <f t="shared" ref="BX117:BX123" si="113">+AZ117*9</f>
        <v>0</v>
      </c>
      <c r="BY117" s="30" t="str">
        <f>IF(AND(BX4=0,BX117&gt;=0), "",BX117/BX4)</f>
        <v/>
      </c>
      <c r="BZ117" s="47">
        <f t="shared" si="45"/>
        <v>1</v>
      </c>
      <c r="CA117" s="129">
        <f>+'N EERR PIEDEM'!L194</f>
        <v>0</v>
      </c>
      <c r="CB117" s="30" t="str">
        <f>IF(AND(CA4=0,CA117&gt;=0), "",CA117/CA4)</f>
        <v/>
      </c>
      <c r="CC117" s="47" t="str">
        <f>IF(AND(CA124=0,CA117&gt;=0),"",CA117/CA124)</f>
        <v/>
      </c>
      <c r="CD117" s="30" t="str">
        <f t="shared" si="104"/>
        <v/>
      </c>
      <c r="CE117" s="130">
        <f t="shared" ref="CE117:CE123" si="114">+BU117+CA117</f>
        <v>19.838265735330033</v>
      </c>
      <c r="CF117" s="30">
        <f>IF(AND(CE4=0,CE117&gt;=0), "",CE117/CE4)</f>
        <v>4.0682699075314814E-4</v>
      </c>
      <c r="CG117" s="47">
        <f>IF(AND(CE124=0,CE117&gt;=0),"",CE117/CE124)</f>
        <v>1.288521151783902E-3</v>
      </c>
      <c r="CH117" s="129">
        <f>+'N EERR PIEDEM'!M194</f>
        <v>0</v>
      </c>
      <c r="CI117" s="30" t="str">
        <f>IF(AND(CH4=0,CH117&gt;=0), "",CH117/CH4)</f>
        <v/>
      </c>
      <c r="CJ117" s="47" t="str">
        <f>IF(AND(CH124=0,CH117&gt;=0),"",CH117/CH124)</f>
        <v/>
      </c>
      <c r="CK117" s="30" t="str">
        <f t="shared" si="46"/>
        <v/>
      </c>
      <c r="CL117" s="130">
        <f t="shared" ref="CL117:CL123" si="115">+CE117+CH117</f>
        <v>19.838265735330033</v>
      </c>
      <c r="CM117" s="30">
        <f>IF(AND(CL4=0,CL117&gt;=0), "",CL117/CL4)</f>
        <v>4.0682699075314814E-4</v>
      </c>
      <c r="CN117" s="47">
        <f>IF(AND(CL124=0,CL117&gt;=0),"",CL117/CL124)</f>
        <v>1.288521151783902E-3</v>
      </c>
      <c r="CO117" s="129">
        <f>+'N EERR PIEDEM'!N194</f>
        <v>0</v>
      </c>
      <c r="CP117" s="30" t="str">
        <f>IF(AND(CO4=0,CO117&gt;=0), "",CO117/CO4)</f>
        <v/>
      </c>
      <c r="CQ117" s="47" t="str">
        <f>IF(AND(CO124=0,CO117&gt;=0),"",CO117/CO124)</f>
        <v/>
      </c>
      <c r="CR117" s="30" t="str">
        <f t="shared" si="47"/>
        <v/>
      </c>
      <c r="CS117" s="130">
        <f t="shared" ref="CS117:CS123" si="116">+CL117+CO117</f>
        <v>19.838265735330033</v>
      </c>
      <c r="CT117" s="30">
        <f>IF(AND(CS4=0,CS117&gt;=0), "",CS117/CS4)</f>
        <v>4.0682699075314814E-4</v>
      </c>
      <c r="CU117" s="47">
        <f>IF(AND(CS124=0,CS117&gt;=0),"",CS117/CS124)</f>
        <v>1.288521151783902E-3</v>
      </c>
      <c r="CV117" s="131">
        <f t="shared" ref="CV117:CV123" si="117">+AZ117*12</f>
        <v>0</v>
      </c>
      <c r="CW117" s="30" t="str">
        <f>IF(AND(CV4=0,CV117&gt;=0), "",CV117/CV4)</f>
        <v/>
      </c>
      <c r="CX117" s="47">
        <f t="shared" si="48"/>
        <v>1</v>
      </c>
    </row>
    <row r="118" spans="1:102" hidden="1" outlineLevel="1" x14ac:dyDescent="0.3">
      <c r="A118" s="29" t="s">
        <v>96</v>
      </c>
      <c r="B118" s="129">
        <f>+'N EERR PIEDEM'!B195</f>
        <v>0</v>
      </c>
      <c r="C118" s="30" t="str">
        <f>IF(AND(B4=0,B118&gt;=0), "",B118/B4)</f>
        <v/>
      </c>
      <c r="D118" s="47" t="str">
        <f>IF(AND(B124=0,B118&gt;=0),"",B118/B124)</f>
        <v/>
      </c>
      <c r="E118" s="129">
        <f>+'N EERR PIEDEM'!C195</f>
        <v>0</v>
      </c>
      <c r="F118" s="30">
        <f>IF(AND(E4=0,E118&gt;=0), "",E118/E4)</f>
        <v>0</v>
      </c>
      <c r="G118" s="47">
        <f>IF(AND(E124=0,E118&gt;=0),"",E118/E124)</f>
        <v>0</v>
      </c>
      <c r="H118" s="129">
        <f>+'N EERR PIEDEM'!D195</f>
        <v>0</v>
      </c>
      <c r="I118" s="30">
        <f>IF(AND(H4=0,H118&gt;=0), "",H118/H4)</f>
        <v>0</v>
      </c>
      <c r="J118" s="47">
        <f>IF(AND(H124=0,H118&gt;=0),"",H118/H124)</f>
        <v>0</v>
      </c>
      <c r="K118" s="30" t="str">
        <f t="shared" si="97"/>
        <v/>
      </c>
      <c r="L118" s="130">
        <f t="shared" si="105"/>
        <v>0</v>
      </c>
      <c r="M118" s="30">
        <f>IF(AND(L4=0,L118&gt;=0), "",L118/L4)</f>
        <v>0</v>
      </c>
      <c r="N118" s="47">
        <f>IF(AND(L124=0,L118&gt;=0),"",L118/L124)</f>
        <v>0</v>
      </c>
      <c r="O118" s="129">
        <f>+'N EERR PIEDEM'!E195</f>
        <v>0</v>
      </c>
      <c r="P118" s="30">
        <f>IF(AND(O4=0,O118&gt;=0), "",O118/O4)</f>
        <v>0</v>
      </c>
      <c r="Q118" s="47">
        <f>IF(AND(O124=0,O118&gt;=0),"",O118/O124)</f>
        <v>0</v>
      </c>
      <c r="R118" s="30" t="str">
        <f t="shared" si="98"/>
        <v/>
      </c>
      <c r="S118" s="130">
        <f t="shared" si="106"/>
        <v>0</v>
      </c>
      <c r="T118" s="30">
        <f>IF(AND(S4=0,S118&gt;=0), "",S118/S4)</f>
        <v>0</v>
      </c>
      <c r="U118" s="47">
        <f>IF(AND(S124=0,S118&gt;=0),"",S118/S124)</f>
        <v>0</v>
      </c>
      <c r="V118" s="131"/>
      <c r="W118" s="30" t="str">
        <f>IF(AND(V4=0,V118&gt;=0), "",V118/V4)</f>
        <v/>
      </c>
      <c r="X118" s="47" t="str">
        <f t="shared" si="99"/>
        <v/>
      </c>
      <c r="Y118" s="129">
        <f>+'N EERR PIEDEM'!F195</f>
        <v>0</v>
      </c>
      <c r="Z118" s="30">
        <f>IF(AND(Y4=0,Y118&gt;=0), "",Y118/Y4)</f>
        <v>0</v>
      </c>
      <c r="AA118" s="47">
        <f>IF(AND(Y124=0,Y118&gt;=0),"",Y118/Y124)</f>
        <v>0</v>
      </c>
      <c r="AB118" s="30" t="str">
        <f t="shared" si="100"/>
        <v/>
      </c>
      <c r="AC118" s="130">
        <f t="shared" si="107"/>
        <v>0</v>
      </c>
      <c r="AD118" s="30">
        <f>IF(AND(AC4=0,AC118&gt;=0), "",AC118/AC4)</f>
        <v>0</v>
      </c>
      <c r="AE118" s="47">
        <f>IF(AND(AC124=0,AC118&gt;=0),"",AC118/AC124)</f>
        <v>0</v>
      </c>
      <c r="AF118" s="129">
        <f>+'N EERR PIEDEM'!G195</f>
        <v>0</v>
      </c>
      <c r="AG118" s="30">
        <f>IF(AND(AF4=0,AF118&gt;=0), "",AF118/AF4)</f>
        <v>0</v>
      </c>
      <c r="AH118" s="47">
        <f>IF(AND(AF124=0,AF118&gt;=0),"",AF118/AF124)</f>
        <v>0</v>
      </c>
      <c r="AI118" s="30" t="str">
        <f t="shared" si="41"/>
        <v/>
      </c>
      <c r="AJ118" s="130">
        <f t="shared" si="62"/>
        <v>0</v>
      </c>
      <c r="AK118" s="30">
        <f>IF(AND(AJ4=0,AJ118&gt;=0), "",AJ118/AJ4)</f>
        <v>0</v>
      </c>
      <c r="AL118" s="47">
        <f>IF(AND(AJ124=0,AJ118&gt;=0),"",AJ118/AJ124)</f>
        <v>0</v>
      </c>
      <c r="AM118" s="129">
        <f>+'N EERR PIEDEM'!H195</f>
        <v>0</v>
      </c>
      <c r="AN118" s="30">
        <f>IF(AND(AM4=0,AM118&gt;=0), "",AM118/AM4)</f>
        <v>0</v>
      </c>
      <c r="AO118" s="47">
        <f>IF(AND(AM124=0,AM118&gt;=0),"",AM118/AM124)</f>
        <v>0</v>
      </c>
      <c r="AP118" s="30" t="str">
        <f t="shared" si="42"/>
        <v/>
      </c>
      <c r="AQ118" s="130">
        <f t="shared" si="63"/>
        <v>0</v>
      </c>
      <c r="AR118" s="30">
        <f>IF(AND(AQ4=0,AQ118&gt;=0), "",AQ118/AQ4)</f>
        <v>0</v>
      </c>
      <c r="AS118" s="47">
        <f>IF(AND(AQ124=0,AQ118&gt;=0),"",AQ118/AQ124)</f>
        <v>0</v>
      </c>
      <c r="AT118" s="131">
        <f t="shared" si="108"/>
        <v>0</v>
      </c>
      <c r="AU118" s="30" t="str">
        <f>IF(AND(AT4=0,AT118&gt;=0), "",AT118/AT4)</f>
        <v/>
      </c>
      <c r="AV118" s="47" t="str">
        <f t="shared" si="101"/>
        <v/>
      </c>
      <c r="AW118" s="131">
        <f t="shared" ref="AW118:AW123" si="118">+AQ118/6</f>
        <v>0</v>
      </c>
      <c r="AX118" s="30">
        <f>IF(AND(AW4=0,AW118&gt;=0), "",AW118/AW4)</f>
        <v>0</v>
      </c>
      <c r="AY118" s="47">
        <f>IF(AND(AW124=0,AW118&gt;=0),"",AW118/AW124)</f>
        <v>0</v>
      </c>
      <c r="AZ118" s="131">
        <f t="shared" si="109"/>
        <v>0</v>
      </c>
      <c r="BA118" s="30" t="str">
        <f>IF(AND(AZ4=0,AZ118&gt;=0), "",AZ118/AZ4)</f>
        <v/>
      </c>
      <c r="BB118" s="47" t="str">
        <f t="shared" si="102"/>
        <v/>
      </c>
      <c r="BC118" s="129">
        <f>+'N EERR PIEDEM'!I195</f>
        <v>0</v>
      </c>
      <c r="BD118" s="30" t="str">
        <f>IF(AND(BC4=0,BC118&gt;=0), "",BC118/BC4)</f>
        <v/>
      </c>
      <c r="BE118" s="47" t="str">
        <f>IF(AND(BC124=0,BC118&gt;=0),"",BC118/BC124)</f>
        <v/>
      </c>
      <c r="BF118" s="30" t="str">
        <f t="shared" si="103"/>
        <v/>
      </c>
      <c r="BG118" s="130">
        <f t="shared" si="110"/>
        <v>0</v>
      </c>
      <c r="BH118" s="30">
        <f>IF(AND(BG4=0,BG118&gt;=0), "",BG118/BG4)</f>
        <v>0</v>
      </c>
      <c r="BI118" s="47">
        <f>IF(AND(BG124=0,BG118&gt;=0),"",BG118/BG124)</f>
        <v>0</v>
      </c>
      <c r="BJ118" s="129">
        <f>+'N EERR PIEDEM'!J195</f>
        <v>0</v>
      </c>
      <c r="BK118" s="30" t="str">
        <f>IF(AND(BJ4=0,BJ118&gt;=0), "",BJ118/BJ4)</f>
        <v/>
      </c>
      <c r="BL118" s="47" t="str">
        <f>IF(AND(BJ124=0,BJ118&gt;=0),"",BJ118/BJ124)</f>
        <v/>
      </c>
      <c r="BM118" s="30" t="str">
        <f t="shared" si="43"/>
        <v/>
      </c>
      <c r="BN118" s="130">
        <f t="shared" si="111"/>
        <v>0</v>
      </c>
      <c r="BO118" s="30">
        <f>IF(AND(BN4=0,BN118&gt;=0), "",BN118/BN4)</f>
        <v>0</v>
      </c>
      <c r="BP118" s="47">
        <f>IF(AND(BN124=0,BN118&gt;=0),"",BN118/BN124)</f>
        <v>0</v>
      </c>
      <c r="BQ118" s="129">
        <f>+'N EERR PIEDEM'!K195</f>
        <v>0</v>
      </c>
      <c r="BR118" s="30" t="str">
        <f>IF(AND(BQ4=0,BQ118&gt;=0), "",BQ118/BQ4)</f>
        <v/>
      </c>
      <c r="BS118" s="47" t="str">
        <f>IF(AND(BQ124=0,BQ118&gt;=0),"",BQ118/BQ124)</f>
        <v/>
      </c>
      <c r="BT118" s="30" t="str">
        <f t="shared" si="44"/>
        <v/>
      </c>
      <c r="BU118" s="130">
        <f t="shared" si="112"/>
        <v>0</v>
      </c>
      <c r="BV118" s="30">
        <f>IF(AND(BU4=0,BU118&gt;=0), "",BU118/BU4)</f>
        <v>0</v>
      </c>
      <c r="BW118" s="47">
        <f>IF(AND(BU124=0,BU118&gt;=0),"",BU118/BU124)</f>
        <v>0</v>
      </c>
      <c r="BX118" s="131">
        <f t="shared" si="113"/>
        <v>0</v>
      </c>
      <c r="BY118" s="30" t="str">
        <f>IF(AND(BX4=0,BX118&gt;=0), "",BX118/BX4)</f>
        <v/>
      </c>
      <c r="BZ118" s="47" t="str">
        <f t="shared" si="45"/>
        <v/>
      </c>
      <c r="CA118" s="129">
        <f>+'N EERR PIEDEM'!L195</f>
        <v>0</v>
      </c>
      <c r="CB118" s="30" t="str">
        <f>IF(AND(CA4=0,CA118&gt;=0), "",CA118/CA4)</f>
        <v/>
      </c>
      <c r="CC118" s="47" t="str">
        <f>IF(AND(CA124=0,CA118&gt;=0),"",CA118/CA124)</f>
        <v/>
      </c>
      <c r="CD118" s="30" t="str">
        <f t="shared" si="104"/>
        <v/>
      </c>
      <c r="CE118" s="130">
        <f t="shared" si="114"/>
        <v>0</v>
      </c>
      <c r="CF118" s="30">
        <f>IF(AND(CE4=0,CE118&gt;=0), "",CE118/CE4)</f>
        <v>0</v>
      </c>
      <c r="CG118" s="47">
        <f>IF(AND(CE124=0,CE118&gt;=0),"",CE118/CE124)</f>
        <v>0</v>
      </c>
      <c r="CH118" s="129">
        <f>+'N EERR PIEDEM'!M195</f>
        <v>0</v>
      </c>
      <c r="CI118" s="30" t="str">
        <f>IF(AND(CH4=0,CH118&gt;=0), "",CH118/CH4)</f>
        <v/>
      </c>
      <c r="CJ118" s="47" t="str">
        <f>IF(AND(CH124=0,CH118&gt;=0),"",CH118/CH124)</f>
        <v/>
      </c>
      <c r="CK118" s="30" t="str">
        <f t="shared" si="46"/>
        <v/>
      </c>
      <c r="CL118" s="130">
        <f t="shared" si="115"/>
        <v>0</v>
      </c>
      <c r="CM118" s="30">
        <f>IF(AND(CL4=0,CL118&gt;=0), "",CL118/CL4)</f>
        <v>0</v>
      </c>
      <c r="CN118" s="47">
        <f>IF(AND(CL124=0,CL118&gt;=0),"",CL118/CL124)</f>
        <v>0</v>
      </c>
      <c r="CO118" s="129">
        <f>+'N EERR PIEDEM'!N195</f>
        <v>0</v>
      </c>
      <c r="CP118" s="30" t="str">
        <f>IF(AND(CO4=0,CO118&gt;=0), "",CO118/CO4)</f>
        <v/>
      </c>
      <c r="CQ118" s="47" t="str">
        <f>IF(AND(CO124=0,CO118&gt;=0),"",CO118/CO124)</f>
        <v/>
      </c>
      <c r="CR118" s="30" t="str">
        <f t="shared" si="47"/>
        <v/>
      </c>
      <c r="CS118" s="130">
        <f t="shared" si="116"/>
        <v>0</v>
      </c>
      <c r="CT118" s="30">
        <f>IF(AND(CS4=0,CS118&gt;=0), "",CS118/CS4)</f>
        <v>0</v>
      </c>
      <c r="CU118" s="47">
        <f>IF(AND(CS124=0,CS118&gt;=0),"",CS118/CS124)</f>
        <v>0</v>
      </c>
      <c r="CV118" s="131">
        <f t="shared" si="117"/>
        <v>0</v>
      </c>
      <c r="CW118" s="30" t="str">
        <f>IF(AND(CV4=0,CV118&gt;=0), "",CV118/CV4)</f>
        <v/>
      </c>
      <c r="CX118" s="47" t="str">
        <f t="shared" si="48"/>
        <v/>
      </c>
    </row>
    <row r="119" spans="1:102" hidden="1" outlineLevel="1" x14ac:dyDescent="0.3">
      <c r="A119" s="29" t="s">
        <v>97</v>
      </c>
      <c r="B119" s="129">
        <f>+'N EERR PIEDEM'!B196</f>
        <v>0</v>
      </c>
      <c r="C119" s="30" t="str">
        <f>IF(AND(B4=0,B119&gt;=0), "",B119/B4)</f>
        <v/>
      </c>
      <c r="D119" s="47" t="str">
        <f>IF(AND(B124=0,B119&gt;=0),"",B119/B124)</f>
        <v/>
      </c>
      <c r="E119" s="129">
        <f>+'N EERR PIEDEM'!C196</f>
        <v>0</v>
      </c>
      <c r="F119" s="30">
        <f>IF(AND(E4=0,E119&gt;=0), "",E119/E4)</f>
        <v>0</v>
      </c>
      <c r="G119" s="47">
        <f>IF(AND(E124=0,E119&gt;=0),"",E119/E124)</f>
        <v>0</v>
      </c>
      <c r="H119" s="129">
        <f>+'N EERR PIEDEM'!D196</f>
        <v>0</v>
      </c>
      <c r="I119" s="30">
        <f>IF(AND(H4=0,H119&gt;=0), "",H119/H4)</f>
        <v>0</v>
      </c>
      <c r="J119" s="47">
        <f>IF(AND(H124=0,H119&gt;=0),"",H119/H124)</f>
        <v>0</v>
      </c>
      <c r="K119" s="30" t="str">
        <f t="shared" si="97"/>
        <v/>
      </c>
      <c r="L119" s="130">
        <f t="shared" si="105"/>
        <v>0</v>
      </c>
      <c r="M119" s="30">
        <f>IF(AND(L4=0,L119&gt;=0), "",L119/L4)</f>
        <v>0</v>
      </c>
      <c r="N119" s="47">
        <f>IF(AND(L124=0,L119&gt;=0),"",L119/L124)</f>
        <v>0</v>
      </c>
      <c r="O119" s="129">
        <f>+'N EERR PIEDEM'!E196</f>
        <v>0</v>
      </c>
      <c r="P119" s="30">
        <f>IF(AND(O4=0,O119&gt;=0), "",O119/O4)</f>
        <v>0</v>
      </c>
      <c r="Q119" s="47">
        <f>IF(AND(O124=0,O119&gt;=0),"",O119/O124)</f>
        <v>0</v>
      </c>
      <c r="R119" s="30" t="str">
        <f t="shared" si="98"/>
        <v/>
      </c>
      <c r="S119" s="130">
        <f t="shared" si="106"/>
        <v>0</v>
      </c>
      <c r="T119" s="30">
        <f>IF(AND(S4=0,S119&gt;=0), "",S119/S4)</f>
        <v>0</v>
      </c>
      <c r="U119" s="47">
        <f>IF(AND(S124=0,S119&gt;=0),"",S119/S124)</f>
        <v>0</v>
      </c>
      <c r="V119" s="131"/>
      <c r="W119" s="30" t="str">
        <f>IF(AND(V4=0,V119&gt;=0), "",V119/V4)</f>
        <v/>
      </c>
      <c r="X119" s="47" t="str">
        <f t="shared" si="99"/>
        <v/>
      </c>
      <c r="Y119" s="129">
        <f>+'N EERR PIEDEM'!F196</f>
        <v>0</v>
      </c>
      <c r="Z119" s="30">
        <f>IF(AND(Y4=0,Y119&gt;=0), "",Y119/Y4)</f>
        <v>0</v>
      </c>
      <c r="AA119" s="47">
        <f>IF(AND(Y124=0,Y119&gt;=0),"",Y119/Y124)</f>
        <v>0</v>
      </c>
      <c r="AB119" s="30" t="str">
        <f t="shared" si="100"/>
        <v/>
      </c>
      <c r="AC119" s="130">
        <f t="shared" si="107"/>
        <v>0</v>
      </c>
      <c r="AD119" s="30">
        <f>IF(AND(AC4=0,AC119&gt;=0), "",AC119/AC4)</f>
        <v>0</v>
      </c>
      <c r="AE119" s="47">
        <f>IF(AND(AC124=0,AC119&gt;=0),"",AC119/AC124)</f>
        <v>0</v>
      </c>
      <c r="AF119" s="129">
        <f>+'N EERR PIEDEM'!G196</f>
        <v>0</v>
      </c>
      <c r="AG119" s="30">
        <f>IF(AND(AF4=0,AF119&gt;=0), "",AF119/AF4)</f>
        <v>0</v>
      </c>
      <c r="AH119" s="47">
        <f>IF(AND(AF124=0,AF119&gt;=0),"",AF119/AF124)</f>
        <v>0</v>
      </c>
      <c r="AI119" s="30" t="str">
        <f t="shared" si="41"/>
        <v/>
      </c>
      <c r="AJ119" s="130">
        <f t="shared" si="62"/>
        <v>0</v>
      </c>
      <c r="AK119" s="30">
        <f>IF(AND(AJ4=0,AJ119&gt;=0), "",AJ119/AJ4)</f>
        <v>0</v>
      </c>
      <c r="AL119" s="47">
        <f>IF(AND(AJ124=0,AJ119&gt;=0),"",AJ119/AJ124)</f>
        <v>0</v>
      </c>
      <c r="AM119" s="129">
        <f>+'N EERR PIEDEM'!H196</f>
        <v>0</v>
      </c>
      <c r="AN119" s="30">
        <f>IF(AND(AM4=0,AM119&gt;=0), "",AM119/AM4)</f>
        <v>0</v>
      </c>
      <c r="AO119" s="47">
        <f>IF(AND(AM124=0,AM119&gt;=0),"",AM119/AM124)</f>
        <v>0</v>
      </c>
      <c r="AP119" s="30" t="str">
        <f t="shared" si="42"/>
        <v/>
      </c>
      <c r="AQ119" s="130">
        <f t="shared" si="63"/>
        <v>0</v>
      </c>
      <c r="AR119" s="30">
        <f>IF(AND(AQ4=0,AQ119&gt;=0), "",AQ119/AQ4)</f>
        <v>0</v>
      </c>
      <c r="AS119" s="47">
        <f>IF(AND(AQ124=0,AQ119&gt;=0),"",AQ119/AQ124)</f>
        <v>0</v>
      </c>
      <c r="AT119" s="131">
        <f t="shared" si="108"/>
        <v>0</v>
      </c>
      <c r="AU119" s="30" t="str">
        <f>IF(AND(AT4=0,AT119&gt;=0), "",AT119/AT4)</f>
        <v/>
      </c>
      <c r="AV119" s="47" t="str">
        <f t="shared" si="101"/>
        <v/>
      </c>
      <c r="AW119" s="131">
        <f t="shared" si="118"/>
        <v>0</v>
      </c>
      <c r="AX119" s="30">
        <f>IF(AND(AW4=0,AW119&gt;=0), "",AW119/AW4)</f>
        <v>0</v>
      </c>
      <c r="AY119" s="47">
        <f>IF(AND(AW124=0,AW119&gt;=0),"",AW119/AW124)</f>
        <v>0</v>
      </c>
      <c r="AZ119" s="131">
        <f t="shared" si="109"/>
        <v>0</v>
      </c>
      <c r="BA119" s="30" t="str">
        <f>IF(AND(AZ4=0,AZ119&gt;=0), "",AZ119/AZ4)</f>
        <v/>
      </c>
      <c r="BB119" s="47" t="str">
        <f t="shared" si="102"/>
        <v/>
      </c>
      <c r="BC119" s="129">
        <f>+'N EERR PIEDEM'!I196</f>
        <v>0</v>
      </c>
      <c r="BD119" s="30" t="str">
        <f>IF(AND(BC4=0,BC119&gt;=0), "",BC119/BC4)</f>
        <v/>
      </c>
      <c r="BE119" s="47" t="str">
        <f>IF(AND(BC124=0,BC119&gt;=0),"",BC119/BC124)</f>
        <v/>
      </c>
      <c r="BF119" s="30" t="str">
        <f t="shared" si="103"/>
        <v/>
      </c>
      <c r="BG119" s="130">
        <f t="shared" si="110"/>
        <v>0</v>
      </c>
      <c r="BH119" s="30">
        <f>IF(AND(BG4=0,BG119&gt;=0), "",BG119/BG4)</f>
        <v>0</v>
      </c>
      <c r="BI119" s="47">
        <f>IF(AND(BG124=0,BG119&gt;=0),"",BG119/BG124)</f>
        <v>0</v>
      </c>
      <c r="BJ119" s="129">
        <f>+'N EERR PIEDEM'!J196</f>
        <v>0</v>
      </c>
      <c r="BK119" s="30" t="str">
        <f>IF(AND(BJ4=0,BJ119&gt;=0), "",BJ119/BJ4)</f>
        <v/>
      </c>
      <c r="BL119" s="47" t="str">
        <f>IF(AND(BJ124=0,BJ119&gt;=0),"",BJ119/BJ124)</f>
        <v/>
      </c>
      <c r="BM119" s="30" t="str">
        <f t="shared" si="43"/>
        <v/>
      </c>
      <c r="BN119" s="130">
        <f t="shared" si="111"/>
        <v>0</v>
      </c>
      <c r="BO119" s="30">
        <f>IF(AND(BN4=0,BN119&gt;=0), "",BN119/BN4)</f>
        <v>0</v>
      </c>
      <c r="BP119" s="47">
        <f>IF(AND(BN124=0,BN119&gt;=0),"",BN119/BN124)</f>
        <v>0</v>
      </c>
      <c r="BQ119" s="129">
        <f>+'N EERR PIEDEM'!K196</f>
        <v>0</v>
      </c>
      <c r="BR119" s="30" t="str">
        <f>IF(AND(BQ4=0,BQ119&gt;=0), "",BQ119/BQ4)</f>
        <v/>
      </c>
      <c r="BS119" s="47" t="str">
        <f>IF(AND(BQ124=0,BQ119&gt;=0),"",BQ119/BQ124)</f>
        <v/>
      </c>
      <c r="BT119" s="30" t="str">
        <f t="shared" si="44"/>
        <v/>
      </c>
      <c r="BU119" s="130">
        <f t="shared" si="112"/>
        <v>0</v>
      </c>
      <c r="BV119" s="30">
        <f>IF(AND(BU4=0,BU119&gt;=0), "",BU119/BU4)</f>
        <v>0</v>
      </c>
      <c r="BW119" s="47">
        <f>IF(AND(BU124=0,BU119&gt;=0),"",BU119/BU124)</f>
        <v>0</v>
      </c>
      <c r="BX119" s="131">
        <f t="shared" si="113"/>
        <v>0</v>
      </c>
      <c r="BY119" s="30" t="str">
        <f>IF(AND(BX4=0,BX119&gt;=0), "",BX119/BX4)</f>
        <v/>
      </c>
      <c r="BZ119" s="47" t="str">
        <f t="shared" si="45"/>
        <v/>
      </c>
      <c r="CA119" s="129">
        <f>+'N EERR PIEDEM'!L196</f>
        <v>0</v>
      </c>
      <c r="CB119" s="30" t="str">
        <f>IF(AND(CA4=0,CA119&gt;=0), "",CA119/CA4)</f>
        <v/>
      </c>
      <c r="CC119" s="47" t="str">
        <f>IF(AND(CA124=0,CA119&gt;=0),"",CA119/CA124)</f>
        <v/>
      </c>
      <c r="CD119" s="30" t="str">
        <f t="shared" si="104"/>
        <v/>
      </c>
      <c r="CE119" s="130">
        <f t="shared" si="114"/>
        <v>0</v>
      </c>
      <c r="CF119" s="30">
        <f>IF(AND(CE4=0,CE119&gt;=0), "",CE119/CE4)</f>
        <v>0</v>
      </c>
      <c r="CG119" s="47">
        <f>IF(AND(CE124=0,CE119&gt;=0),"",CE119/CE124)</f>
        <v>0</v>
      </c>
      <c r="CH119" s="129">
        <f>+'N EERR PIEDEM'!M196</f>
        <v>0</v>
      </c>
      <c r="CI119" s="30" t="str">
        <f>IF(AND(CH4=0,CH119&gt;=0), "",CH119/CH4)</f>
        <v/>
      </c>
      <c r="CJ119" s="47" t="str">
        <f>IF(AND(CH124=0,CH119&gt;=0),"",CH119/CH124)</f>
        <v/>
      </c>
      <c r="CK119" s="30" t="str">
        <f t="shared" si="46"/>
        <v/>
      </c>
      <c r="CL119" s="130">
        <f t="shared" si="115"/>
        <v>0</v>
      </c>
      <c r="CM119" s="30">
        <f>IF(AND(CL4=0,CL119&gt;=0), "",CL119/CL4)</f>
        <v>0</v>
      </c>
      <c r="CN119" s="47">
        <f>IF(AND(CL124=0,CL119&gt;=0),"",CL119/CL124)</f>
        <v>0</v>
      </c>
      <c r="CO119" s="129">
        <f>+'N EERR PIEDEM'!N196</f>
        <v>0</v>
      </c>
      <c r="CP119" s="30" t="str">
        <f>IF(AND(CO4=0,CO119&gt;=0), "",CO119/CO4)</f>
        <v/>
      </c>
      <c r="CQ119" s="47" t="str">
        <f>IF(AND(CO124=0,CO119&gt;=0),"",CO119/CO124)</f>
        <v/>
      </c>
      <c r="CR119" s="30" t="str">
        <f t="shared" si="47"/>
        <v/>
      </c>
      <c r="CS119" s="130">
        <f t="shared" si="116"/>
        <v>0</v>
      </c>
      <c r="CT119" s="30">
        <f>IF(AND(CS4=0,CS119&gt;=0), "",CS119/CS4)</f>
        <v>0</v>
      </c>
      <c r="CU119" s="47">
        <f>IF(AND(CS124=0,CS119&gt;=0),"",CS119/CS124)</f>
        <v>0</v>
      </c>
      <c r="CV119" s="131">
        <f t="shared" si="117"/>
        <v>0</v>
      </c>
      <c r="CW119" s="30" t="str">
        <f>IF(AND(CV4=0,CV119&gt;=0), "",CV119/CV4)</f>
        <v/>
      </c>
      <c r="CX119" s="47" t="str">
        <f t="shared" si="48"/>
        <v/>
      </c>
    </row>
    <row r="120" spans="1:102" hidden="1" outlineLevel="1" x14ac:dyDescent="0.3">
      <c r="A120" s="29" t="s">
        <v>31</v>
      </c>
      <c r="B120" s="129">
        <f>+'N EERR PIEDEM'!B197</f>
        <v>0</v>
      </c>
      <c r="C120" s="30" t="str">
        <f>IF(AND(B4=0,B120&gt;=0), "",B120/B4)</f>
        <v/>
      </c>
      <c r="D120" s="47" t="str">
        <f>IF(AND(B124=0,B120&gt;=0),"",B120/B124)</f>
        <v/>
      </c>
      <c r="E120" s="129">
        <f>+'N EERR PIEDEM'!C197</f>
        <v>0</v>
      </c>
      <c r="F120" s="30">
        <f>IF(AND(E4=0,E120&gt;=0), "",E120/E4)</f>
        <v>0</v>
      </c>
      <c r="G120" s="47">
        <f>IF(AND(E124=0,E120&gt;=0),"",E120/E124)</f>
        <v>0</v>
      </c>
      <c r="H120" s="129">
        <f>+'N EERR PIEDEM'!D197</f>
        <v>0</v>
      </c>
      <c r="I120" s="30">
        <f>IF(AND(H4=0,H120&gt;=0), "",H120/H4)</f>
        <v>0</v>
      </c>
      <c r="J120" s="47">
        <f>IF(AND(H124=0,H120&gt;=0),"",H120/H124)</f>
        <v>0</v>
      </c>
      <c r="K120" s="30" t="str">
        <f t="shared" si="97"/>
        <v/>
      </c>
      <c r="L120" s="130">
        <f t="shared" si="105"/>
        <v>0</v>
      </c>
      <c r="M120" s="30">
        <f>IF(AND(L4=0,L120&gt;=0), "",L120/L4)</f>
        <v>0</v>
      </c>
      <c r="N120" s="47">
        <f>IF(AND(L124=0,L120&gt;=0),"",L120/L124)</f>
        <v>0</v>
      </c>
      <c r="O120" s="129">
        <f>+'N EERR PIEDEM'!E197</f>
        <v>0</v>
      </c>
      <c r="P120" s="30">
        <f>IF(AND(O4=0,O120&gt;=0), "",O120/O4)</f>
        <v>0</v>
      </c>
      <c r="Q120" s="47">
        <f>IF(AND(O124=0,O120&gt;=0),"",O120/O124)</f>
        <v>0</v>
      </c>
      <c r="R120" s="30" t="str">
        <f t="shared" si="98"/>
        <v/>
      </c>
      <c r="S120" s="130">
        <f t="shared" si="106"/>
        <v>0</v>
      </c>
      <c r="T120" s="30">
        <f>IF(AND(S4=0,S120&gt;=0), "",S120/S4)</f>
        <v>0</v>
      </c>
      <c r="U120" s="47">
        <f>IF(AND(S124=0,S120&gt;=0),"",S120/S124)</f>
        <v>0</v>
      </c>
      <c r="V120" s="131"/>
      <c r="W120" s="30" t="str">
        <f>IF(AND(V4=0,V120&gt;=0), "",V120/V4)</f>
        <v/>
      </c>
      <c r="X120" s="47" t="str">
        <f t="shared" si="99"/>
        <v/>
      </c>
      <c r="Y120" s="129">
        <f>+'N EERR PIEDEM'!F197</f>
        <v>0</v>
      </c>
      <c r="Z120" s="30">
        <f>IF(AND(Y4=0,Y120&gt;=0), "",Y120/Y4)</f>
        <v>0</v>
      </c>
      <c r="AA120" s="47">
        <f>IF(AND(Y124=0,Y120&gt;=0),"",Y120/Y124)</f>
        <v>0</v>
      </c>
      <c r="AB120" s="30" t="str">
        <f t="shared" si="100"/>
        <v/>
      </c>
      <c r="AC120" s="130">
        <f t="shared" si="107"/>
        <v>0</v>
      </c>
      <c r="AD120" s="30">
        <f>IF(AND(AC4=0,AC120&gt;=0), "",AC120/AC4)</f>
        <v>0</v>
      </c>
      <c r="AE120" s="47">
        <f>IF(AND(AC124=0,AC120&gt;=0),"",AC120/AC124)</f>
        <v>0</v>
      </c>
      <c r="AF120" s="129">
        <f>+'N EERR PIEDEM'!G197</f>
        <v>0</v>
      </c>
      <c r="AG120" s="30">
        <f>IF(AND(AF4=0,AF120&gt;=0), "",AF120/AF4)</f>
        <v>0</v>
      </c>
      <c r="AH120" s="47">
        <f>IF(AND(AF124=0,AF120&gt;=0),"",AF120/AF124)</f>
        <v>0</v>
      </c>
      <c r="AI120" s="30" t="str">
        <f t="shared" si="41"/>
        <v/>
      </c>
      <c r="AJ120" s="130">
        <f t="shared" si="62"/>
        <v>0</v>
      </c>
      <c r="AK120" s="30">
        <f>IF(AND(AJ4=0,AJ120&gt;=0), "",AJ120/AJ4)</f>
        <v>0</v>
      </c>
      <c r="AL120" s="47">
        <f>IF(AND(AJ124=0,AJ120&gt;=0),"",AJ120/AJ124)</f>
        <v>0</v>
      </c>
      <c r="AM120" s="129">
        <f>+'N EERR PIEDEM'!H197</f>
        <v>0</v>
      </c>
      <c r="AN120" s="30">
        <f>IF(AND(AM4=0,AM120&gt;=0), "",AM120/AM4)</f>
        <v>0</v>
      </c>
      <c r="AO120" s="47">
        <f>IF(AND(AM124=0,AM120&gt;=0),"",AM120/AM124)</f>
        <v>0</v>
      </c>
      <c r="AP120" s="30" t="str">
        <f t="shared" si="42"/>
        <v/>
      </c>
      <c r="AQ120" s="130">
        <f t="shared" si="63"/>
        <v>0</v>
      </c>
      <c r="AR120" s="30">
        <f>IF(AND(AQ4=0,AQ120&gt;=0), "",AQ120/AQ4)</f>
        <v>0</v>
      </c>
      <c r="AS120" s="47">
        <f>IF(AND(AQ124=0,AQ120&gt;=0),"",AQ120/AQ124)</f>
        <v>0</v>
      </c>
      <c r="AT120" s="131">
        <f t="shared" si="108"/>
        <v>0</v>
      </c>
      <c r="AU120" s="30" t="str">
        <f>IF(AND(AT4=0,AT120&gt;=0), "",AT120/AT4)</f>
        <v/>
      </c>
      <c r="AV120" s="47" t="str">
        <f t="shared" si="101"/>
        <v/>
      </c>
      <c r="AW120" s="131">
        <f t="shared" si="118"/>
        <v>0</v>
      </c>
      <c r="AX120" s="30">
        <f>IF(AND(AW4=0,AW120&gt;=0), "",AW120/AW4)</f>
        <v>0</v>
      </c>
      <c r="AY120" s="47">
        <f>IF(AND(AW124=0,AW120&gt;=0),"",AW120/AW124)</f>
        <v>0</v>
      </c>
      <c r="AZ120" s="131">
        <f t="shared" si="109"/>
        <v>0</v>
      </c>
      <c r="BA120" s="30" t="str">
        <f>IF(AND(AZ4=0,AZ120&gt;=0), "",AZ120/AZ4)</f>
        <v/>
      </c>
      <c r="BB120" s="47" t="str">
        <f t="shared" si="102"/>
        <v/>
      </c>
      <c r="BC120" s="129">
        <f>+'N EERR PIEDEM'!I197</f>
        <v>0</v>
      </c>
      <c r="BD120" s="30" t="str">
        <f>IF(AND(BC4=0,BC120&gt;=0), "",BC120/BC4)</f>
        <v/>
      </c>
      <c r="BE120" s="47" t="str">
        <f>IF(AND(BC124=0,BC120&gt;=0),"",BC120/BC124)</f>
        <v/>
      </c>
      <c r="BF120" s="30" t="str">
        <f t="shared" si="103"/>
        <v/>
      </c>
      <c r="BG120" s="130">
        <f t="shared" si="110"/>
        <v>0</v>
      </c>
      <c r="BH120" s="30">
        <f>IF(AND(BG4=0,BG120&gt;=0), "",BG120/BG4)</f>
        <v>0</v>
      </c>
      <c r="BI120" s="47">
        <f>IF(AND(BG124=0,BG120&gt;=0),"",BG120/BG124)</f>
        <v>0</v>
      </c>
      <c r="BJ120" s="129">
        <f>+'N EERR PIEDEM'!J197</f>
        <v>0</v>
      </c>
      <c r="BK120" s="30" t="str">
        <f>IF(AND(BJ4=0,BJ120&gt;=0), "",BJ120/BJ4)</f>
        <v/>
      </c>
      <c r="BL120" s="47" t="str">
        <f>IF(AND(BJ124=0,BJ120&gt;=0),"",BJ120/BJ124)</f>
        <v/>
      </c>
      <c r="BM120" s="30" t="str">
        <f t="shared" si="43"/>
        <v/>
      </c>
      <c r="BN120" s="130">
        <f t="shared" si="111"/>
        <v>0</v>
      </c>
      <c r="BO120" s="30">
        <f>IF(AND(BN4=0,BN120&gt;=0), "",BN120/BN4)</f>
        <v>0</v>
      </c>
      <c r="BP120" s="47">
        <f>IF(AND(BN124=0,BN120&gt;=0),"",BN120/BN124)</f>
        <v>0</v>
      </c>
      <c r="BQ120" s="129">
        <f>+'N EERR PIEDEM'!K197</f>
        <v>0</v>
      </c>
      <c r="BR120" s="30" t="str">
        <f>IF(AND(BQ4=0,BQ120&gt;=0), "",BQ120/BQ4)</f>
        <v/>
      </c>
      <c r="BS120" s="47" t="str">
        <f>IF(AND(BQ124=0,BQ120&gt;=0),"",BQ120/BQ124)</f>
        <v/>
      </c>
      <c r="BT120" s="30" t="str">
        <f t="shared" si="44"/>
        <v/>
      </c>
      <c r="BU120" s="130">
        <f t="shared" si="112"/>
        <v>0</v>
      </c>
      <c r="BV120" s="30">
        <f>IF(AND(BU4=0,BU120&gt;=0), "",BU120/BU4)</f>
        <v>0</v>
      </c>
      <c r="BW120" s="47">
        <f>IF(AND(BU124=0,BU120&gt;=0),"",BU120/BU124)</f>
        <v>0</v>
      </c>
      <c r="BX120" s="131">
        <f t="shared" si="113"/>
        <v>0</v>
      </c>
      <c r="BY120" s="30" t="str">
        <f>IF(AND(BX4=0,BX120&gt;=0), "",BX120/BX4)</f>
        <v/>
      </c>
      <c r="BZ120" s="47" t="str">
        <f t="shared" si="45"/>
        <v/>
      </c>
      <c r="CA120" s="129">
        <f>+'N EERR PIEDEM'!L197</f>
        <v>0</v>
      </c>
      <c r="CB120" s="30" t="str">
        <f>IF(AND(CA4=0,CA120&gt;=0), "",CA120/CA4)</f>
        <v/>
      </c>
      <c r="CC120" s="47" t="str">
        <f>IF(AND(CA124=0,CA120&gt;=0),"",CA120/CA124)</f>
        <v/>
      </c>
      <c r="CD120" s="30" t="str">
        <f t="shared" si="104"/>
        <v/>
      </c>
      <c r="CE120" s="130">
        <f t="shared" si="114"/>
        <v>0</v>
      </c>
      <c r="CF120" s="30">
        <f>IF(AND(CE4=0,CE120&gt;=0), "",CE120/CE4)</f>
        <v>0</v>
      </c>
      <c r="CG120" s="47">
        <f>IF(AND(CE124=0,CE120&gt;=0),"",CE120/CE124)</f>
        <v>0</v>
      </c>
      <c r="CH120" s="129">
        <f>+'N EERR PIEDEM'!M197</f>
        <v>0</v>
      </c>
      <c r="CI120" s="30" t="str">
        <f>IF(AND(CH4=0,CH120&gt;=0), "",CH120/CH4)</f>
        <v/>
      </c>
      <c r="CJ120" s="47" t="str">
        <f>IF(AND(CH124=0,CH120&gt;=0),"",CH120/CH124)</f>
        <v/>
      </c>
      <c r="CK120" s="30" t="str">
        <f t="shared" si="46"/>
        <v/>
      </c>
      <c r="CL120" s="130">
        <f t="shared" si="115"/>
        <v>0</v>
      </c>
      <c r="CM120" s="30">
        <f>IF(AND(CL4=0,CL120&gt;=0), "",CL120/CL4)</f>
        <v>0</v>
      </c>
      <c r="CN120" s="47">
        <f>IF(AND(CL124=0,CL120&gt;=0),"",CL120/CL124)</f>
        <v>0</v>
      </c>
      <c r="CO120" s="129">
        <f>+'N EERR PIEDEM'!N197</f>
        <v>0</v>
      </c>
      <c r="CP120" s="30" t="str">
        <f>IF(AND(CO4=0,CO120&gt;=0), "",CO120/CO4)</f>
        <v/>
      </c>
      <c r="CQ120" s="47" t="str">
        <f>IF(AND(CO124=0,CO120&gt;=0),"",CO120/CO124)</f>
        <v/>
      </c>
      <c r="CR120" s="30" t="str">
        <f t="shared" si="47"/>
        <v/>
      </c>
      <c r="CS120" s="130">
        <f t="shared" si="116"/>
        <v>0</v>
      </c>
      <c r="CT120" s="30">
        <f>IF(AND(CS4=0,CS120&gt;=0), "",CS120/CS4)</f>
        <v>0</v>
      </c>
      <c r="CU120" s="47">
        <f>IF(AND(CS124=0,CS120&gt;=0),"",CS120/CS124)</f>
        <v>0</v>
      </c>
      <c r="CV120" s="131">
        <f t="shared" si="117"/>
        <v>0</v>
      </c>
      <c r="CW120" s="30" t="str">
        <f>IF(AND(CV4=0,CV120&gt;=0), "",CV120/CV4)</f>
        <v/>
      </c>
      <c r="CX120" s="47" t="str">
        <f t="shared" si="48"/>
        <v/>
      </c>
    </row>
    <row r="121" spans="1:102" hidden="1" outlineLevel="1" x14ac:dyDescent="0.3">
      <c r="A121" s="29" t="s">
        <v>98</v>
      </c>
      <c r="B121" s="129">
        <f>+'N EERR PIEDEM'!B198</f>
        <v>0</v>
      </c>
      <c r="C121" s="30" t="str">
        <f>IF(AND(B4=0,B121&gt;=0), "",B121/B4)</f>
        <v/>
      </c>
      <c r="D121" s="47" t="str">
        <f>IF(AND(B124=0,B121&gt;=0),"",B121/B124)</f>
        <v/>
      </c>
      <c r="E121" s="129">
        <f>+'N EERR PIEDEM'!C198</f>
        <v>0</v>
      </c>
      <c r="F121" s="30">
        <f>IF(AND(E4=0,E121&gt;=0), "",E121/E4)</f>
        <v>0</v>
      </c>
      <c r="G121" s="47">
        <f>IF(AND(E124=0,E121&gt;=0),"",E121/E124)</f>
        <v>0</v>
      </c>
      <c r="H121" s="129">
        <f>+'N EERR PIEDEM'!D198</f>
        <v>0</v>
      </c>
      <c r="I121" s="30">
        <f>IF(AND(H4=0,H121&gt;=0), "",H121/H4)</f>
        <v>0</v>
      </c>
      <c r="J121" s="47">
        <f>IF(AND(H124=0,H121&gt;=0),"",H121/H124)</f>
        <v>0</v>
      </c>
      <c r="K121" s="30" t="str">
        <f t="shared" si="97"/>
        <v/>
      </c>
      <c r="L121" s="130">
        <f t="shared" si="105"/>
        <v>0</v>
      </c>
      <c r="M121" s="30">
        <f>IF(AND(L4=0,L121&gt;=0), "",L121/L4)</f>
        <v>0</v>
      </c>
      <c r="N121" s="47">
        <f>IF(AND(L124=0,L121&gt;=0),"",L121/L124)</f>
        <v>0</v>
      </c>
      <c r="O121" s="129">
        <f>+'N EERR PIEDEM'!E198</f>
        <v>0</v>
      </c>
      <c r="P121" s="30">
        <f>IF(AND(O4=0,O121&gt;=0), "",O121/O4)</f>
        <v>0</v>
      </c>
      <c r="Q121" s="47">
        <f>IF(AND(O124=0,O121&gt;=0),"",O121/O124)</f>
        <v>0</v>
      </c>
      <c r="R121" s="30" t="str">
        <f t="shared" si="98"/>
        <v/>
      </c>
      <c r="S121" s="130">
        <f t="shared" si="106"/>
        <v>0</v>
      </c>
      <c r="T121" s="30">
        <f>IF(AND(S4=0,S121&gt;=0), "",S121/S4)</f>
        <v>0</v>
      </c>
      <c r="U121" s="47">
        <f>IF(AND(S124=0,S121&gt;=0),"",S121/S124)</f>
        <v>0</v>
      </c>
      <c r="V121" s="131"/>
      <c r="W121" s="30" t="str">
        <f>IF(AND(V4=0,V121&gt;=0), "",V121/V4)</f>
        <v/>
      </c>
      <c r="X121" s="47" t="str">
        <f t="shared" si="99"/>
        <v/>
      </c>
      <c r="Y121" s="129">
        <f>+'N EERR PIEDEM'!F198</f>
        <v>0.54617298559750871</v>
      </c>
      <c r="Z121" s="30">
        <f>IF(AND(Y4=0,Y121&gt;=0), "",Y121/Y4)</f>
        <v>7.3201216178267703E-5</v>
      </c>
      <c r="AA121" s="47">
        <f>IF(AND(Y124=0,Y121&gt;=0),"",Y121/Y124)</f>
        <v>2.0042461062067413E-4</v>
      </c>
      <c r="AB121" s="30">
        <f t="shared" si="100"/>
        <v>1</v>
      </c>
      <c r="AC121" s="130">
        <f t="shared" si="107"/>
        <v>0.54617298559750871</v>
      </c>
      <c r="AD121" s="30">
        <f>IF(AND(AC4=0,AC121&gt;=0), "",AC121/AC4)</f>
        <v>1.8635349012546647E-5</v>
      </c>
      <c r="AE121" s="47">
        <f>IF(AND(AC124=0,AC121&gt;=0),"",AC121/AC124)</f>
        <v>5.5532802501960327E-5</v>
      </c>
      <c r="AF121" s="129">
        <f>+'N EERR PIEDEM'!G198</f>
        <v>0</v>
      </c>
      <c r="AG121" s="30">
        <f>IF(AND(AF4=0,AF121&gt;=0), "",AF121/AF4)</f>
        <v>0</v>
      </c>
      <c r="AH121" s="47">
        <f>IF(AND(AF124=0,AF121&gt;=0),"",AF121/AF124)</f>
        <v>0</v>
      </c>
      <c r="AI121" s="30">
        <f t="shared" si="41"/>
        <v>-1</v>
      </c>
      <c r="AJ121" s="130">
        <f t="shared" si="62"/>
        <v>0.54617298559750871</v>
      </c>
      <c r="AK121" s="30">
        <f>IF(AND(AJ4=0,AJ121&gt;=0), "",AJ121/AJ4)</f>
        <v>1.4273648893932336E-5</v>
      </c>
      <c r="AL121" s="47">
        <f>IF(AND(AJ124=0,AJ121&gt;=0),"",AJ121/AJ124)</f>
        <v>4.387056702272816E-5</v>
      </c>
      <c r="AM121" s="129">
        <f>+'N EERR PIEDEM'!H198</f>
        <v>0</v>
      </c>
      <c r="AN121" s="30">
        <f>IF(AND(AM4=0,AM121&gt;=0), "",AM121/AM4)</f>
        <v>0</v>
      </c>
      <c r="AO121" s="47">
        <f>IF(AND(AM124=0,AM121&gt;=0),"",AM121/AM124)</f>
        <v>0</v>
      </c>
      <c r="AP121" s="30" t="str">
        <f t="shared" si="42"/>
        <v/>
      </c>
      <c r="AQ121" s="130">
        <f t="shared" si="63"/>
        <v>0.54617298559750871</v>
      </c>
      <c r="AR121" s="30">
        <f>IF(AND(AQ4=0,AQ121&gt;=0), "",AQ121/AQ4)</f>
        <v>1.1200470601902665E-5</v>
      </c>
      <c r="AS121" s="47">
        <f>IF(AND(AQ124=0,AQ121&gt;=0),"",AQ121/AQ124)</f>
        <v>3.5474645509059494E-5</v>
      </c>
      <c r="AT121" s="131">
        <f t="shared" si="108"/>
        <v>0</v>
      </c>
      <c r="AU121" s="30" t="str">
        <f>IF(AND(AT4=0,AT121&gt;=0), "",AT121/AT4)</f>
        <v/>
      </c>
      <c r="AV121" s="47">
        <f t="shared" si="101"/>
        <v>1</v>
      </c>
      <c r="AW121" s="131">
        <f t="shared" si="118"/>
        <v>9.1028830932918123E-2</v>
      </c>
      <c r="AX121" s="30">
        <f>IF(AND(AW4=0,AW121&gt;=0), "",AW121/AW4)</f>
        <v>1.1200470601902665E-5</v>
      </c>
      <c r="AY121" s="47">
        <f>IF(AND(AW124=0,AW121&gt;=0),"",AW121/AW124)</f>
        <v>3.54746455090595E-5</v>
      </c>
      <c r="AZ121" s="131">
        <f t="shared" si="109"/>
        <v>0</v>
      </c>
      <c r="BA121" s="30" t="str">
        <f>IF(AND(AZ4=0,AZ121&gt;=0), "",AZ121/AZ4)</f>
        <v/>
      </c>
      <c r="BB121" s="47">
        <f t="shared" si="102"/>
        <v>1</v>
      </c>
      <c r="BC121" s="129">
        <f>+'N EERR PIEDEM'!I198</f>
        <v>0</v>
      </c>
      <c r="BD121" s="30" t="str">
        <f>IF(AND(BC4=0,BC121&gt;=0), "",BC121/BC4)</f>
        <v/>
      </c>
      <c r="BE121" s="47" t="str">
        <f>IF(AND(BC124=0,BC121&gt;=0),"",BC121/BC124)</f>
        <v/>
      </c>
      <c r="BF121" s="30" t="str">
        <f t="shared" si="103"/>
        <v/>
      </c>
      <c r="BG121" s="130">
        <f t="shared" si="110"/>
        <v>0.54617298559750871</v>
      </c>
      <c r="BH121" s="30">
        <f>IF(AND(BG4=0,BG121&gt;=0), "",BG121/BG4)</f>
        <v>1.1200470601902665E-5</v>
      </c>
      <c r="BI121" s="47">
        <f>IF(AND(BG124=0,BG121&gt;=0),"",BG121/BG124)</f>
        <v>3.5474645509059494E-5</v>
      </c>
      <c r="BJ121" s="129">
        <f>+'N EERR PIEDEM'!J198</f>
        <v>0</v>
      </c>
      <c r="BK121" s="30" t="str">
        <f>IF(AND(BJ4=0,BJ121&gt;=0), "",BJ121/BJ4)</f>
        <v/>
      </c>
      <c r="BL121" s="47" t="str">
        <f>IF(AND(BJ124=0,BJ121&gt;=0),"",BJ121/BJ124)</f>
        <v/>
      </c>
      <c r="BM121" s="30" t="str">
        <f t="shared" si="43"/>
        <v/>
      </c>
      <c r="BN121" s="130">
        <f t="shared" si="111"/>
        <v>0.54617298559750871</v>
      </c>
      <c r="BO121" s="30">
        <f>IF(AND(BN4=0,BN121&gt;=0), "",BN121/BN4)</f>
        <v>1.1200470601902665E-5</v>
      </c>
      <c r="BP121" s="47">
        <f>IF(AND(BN124=0,BN121&gt;=0),"",BN121/BN124)</f>
        <v>3.5474645509059494E-5</v>
      </c>
      <c r="BQ121" s="129">
        <f>+'N EERR PIEDEM'!K198</f>
        <v>0</v>
      </c>
      <c r="BR121" s="30" t="str">
        <f>IF(AND(BQ4=0,BQ121&gt;=0), "",BQ121/BQ4)</f>
        <v/>
      </c>
      <c r="BS121" s="47" t="str">
        <f>IF(AND(BQ124=0,BQ121&gt;=0),"",BQ121/BQ124)</f>
        <v/>
      </c>
      <c r="BT121" s="30" t="str">
        <f t="shared" si="44"/>
        <v/>
      </c>
      <c r="BU121" s="130">
        <f t="shared" si="112"/>
        <v>0.54617298559750871</v>
      </c>
      <c r="BV121" s="30">
        <f>IF(AND(BU4=0,BU121&gt;=0), "",BU121/BU4)</f>
        <v>1.1200470601902665E-5</v>
      </c>
      <c r="BW121" s="47">
        <f>IF(AND(BU124=0,BU121&gt;=0),"",BU121/BU124)</f>
        <v>3.5474645509059494E-5</v>
      </c>
      <c r="BX121" s="131">
        <f t="shared" si="113"/>
        <v>0</v>
      </c>
      <c r="BY121" s="30" t="str">
        <f>IF(AND(BX4=0,BX121&gt;=0), "",BX121/BX4)</f>
        <v/>
      </c>
      <c r="BZ121" s="47">
        <f t="shared" si="45"/>
        <v>1</v>
      </c>
      <c r="CA121" s="129">
        <f>+'N EERR PIEDEM'!L198</f>
        <v>0</v>
      </c>
      <c r="CB121" s="30" t="str">
        <f>IF(AND(CA4=0,CA121&gt;=0), "",CA121/CA4)</f>
        <v/>
      </c>
      <c r="CC121" s="47" t="str">
        <f>IF(AND(CA124=0,CA121&gt;=0),"",CA121/CA124)</f>
        <v/>
      </c>
      <c r="CD121" s="30" t="str">
        <f t="shared" si="104"/>
        <v/>
      </c>
      <c r="CE121" s="130">
        <f t="shared" si="114"/>
        <v>0.54617298559750871</v>
      </c>
      <c r="CF121" s="30">
        <f>IF(AND(CE4=0,CE121&gt;=0), "",CE121/CE4)</f>
        <v>1.1200470601902665E-5</v>
      </c>
      <c r="CG121" s="47">
        <f>IF(AND(CE124=0,CE121&gt;=0),"",CE121/CE124)</f>
        <v>3.5474645509059494E-5</v>
      </c>
      <c r="CH121" s="129">
        <f>+'N EERR PIEDEM'!M198</f>
        <v>0</v>
      </c>
      <c r="CI121" s="30" t="str">
        <f>IF(AND(CH4=0,CH121&gt;=0), "",CH121/CH4)</f>
        <v/>
      </c>
      <c r="CJ121" s="47" t="str">
        <f>IF(AND(CH124=0,CH121&gt;=0),"",CH121/CH124)</f>
        <v/>
      </c>
      <c r="CK121" s="30" t="str">
        <f t="shared" si="46"/>
        <v/>
      </c>
      <c r="CL121" s="130">
        <f t="shared" si="115"/>
        <v>0.54617298559750871</v>
      </c>
      <c r="CM121" s="30">
        <f>IF(AND(CL4=0,CL121&gt;=0), "",CL121/CL4)</f>
        <v>1.1200470601902665E-5</v>
      </c>
      <c r="CN121" s="47">
        <f>IF(AND(CL124=0,CL121&gt;=0),"",CL121/CL124)</f>
        <v>3.5474645509059494E-5</v>
      </c>
      <c r="CO121" s="129">
        <f>+'N EERR PIEDEM'!N198</f>
        <v>0</v>
      </c>
      <c r="CP121" s="30" t="str">
        <f>IF(AND(CO4=0,CO121&gt;=0), "",CO121/CO4)</f>
        <v/>
      </c>
      <c r="CQ121" s="47" t="str">
        <f>IF(AND(CO124=0,CO121&gt;=0),"",CO121/CO124)</f>
        <v/>
      </c>
      <c r="CR121" s="30" t="str">
        <f t="shared" si="47"/>
        <v/>
      </c>
      <c r="CS121" s="130">
        <f t="shared" si="116"/>
        <v>0.54617298559750871</v>
      </c>
      <c r="CT121" s="30">
        <f>IF(AND(CS4=0,CS121&gt;=0), "",CS121/CS4)</f>
        <v>1.1200470601902665E-5</v>
      </c>
      <c r="CU121" s="47">
        <f>IF(AND(CS124=0,CS121&gt;=0),"",CS121/CS124)</f>
        <v>3.5474645509059494E-5</v>
      </c>
      <c r="CV121" s="131">
        <f t="shared" si="117"/>
        <v>0</v>
      </c>
      <c r="CW121" s="30" t="str">
        <f>IF(AND(CV4=0,CV121&gt;=0), "",CV121/CV4)</f>
        <v/>
      </c>
      <c r="CX121" s="47">
        <f t="shared" si="48"/>
        <v>1</v>
      </c>
    </row>
    <row r="122" spans="1:102" hidden="1" outlineLevel="1" x14ac:dyDescent="0.3">
      <c r="A122" s="29" t="s">
        <v>32</v>
      </c>
      <c r="B122" s="129">
        <f>+'N EERR PIEDEM'!B199</f>
        <v>0</v>
      </c>
      <c r="C122" s="30" t="str">
        <f>IF(AND(B4=0,B122&gt;=0), "",B122/B4)</f>
        <v/>
      </c>
      <c r="D122" s="47" t="str">
        <f>IF(AND(B124=0,B122&gt;=0),"",B122/B124)</f>
        <v/>
      </c>
      <c r="E122" s="129">
        <f>+'N EERR PIEDEM'!C199</f>
        <v>0</v>
      </c>
      <c r="F122" s="30">
        <f>IF(AND(E4=0,E122&gt;=0), "",E122/E4)</f>
        <v>0</v>
      </c>
      <c r="G122" s="47">
        <f>IF(AND(E124=0,E122&gt;=0),"",E122/E124)</f>
        <v>0</v>
      </c>
      <c r="H122" s="129">
        <f>+'N EERR PIEDEM'!D199</f>
        <v>0</v>
      </c>
      <c r="I122" s="30">
        <f>IF(AND(H4=0,H122&gt;=0), "",H122/H4)</f>
        <v>0</v>
      </c>
      <c r="J122" s="47">
        <f>IF(AND(H124=0,H122&gt;=0),"",H122/H124)</f>
        <v>0</v>
      </c>
      <c r="K122" s="30" t="str">
        <f t="shared" si="97"/>
        <v/>
      </c>
      <c r="L122" s="130">
        <f t="shared" si="105"/>
        <v>0</v>
      </c>
      <c r="M122" s="30">
        <f>IF(AND(L4=0,L122&gt;=0), "",L122/L4)</f>
        <v>0</v>
      </c>
      <c r="N122" s="47">
        <f>IF(AND(L124=0,L122&gt;=0),"",L122/L124)</f>
        <v>0</v>
      </c>
      <c r="O122" s="129">
        <f>+'N EERR PIEDEM'!E199</f>
        <v>0</v>
      </c>
      <c r="P122" s="30">
        <f>IF(AND(O4=0,O122&gt;=0), "",O122/O4)</f>
        <v>0</v>
      </c>
      <c r="Q122" s="47">
        <f>IF(AND(O124=0,O122&gt;=0),"",O122/O124)</f>
        <v>0</v>
      </c>
      <c r="R122" s="30" t="str">
        <f t="shared" si="98"/>
        <v/>
      </c>
      <c r="S122" s="130">
        <f t="shared" si="106"/>
        <v>0</v>
      </c>
      <c r="T122" s="30">
        <f>IF(AND(S4=0,S122&gt;=0), "",S122/S4)</f>
        <v>0</v>
      </c>
      <c r="U122" s="47">
        <f>IF(AND(S124=0,S122&gt;=0),"",S122/S124)</f>
        <v>0</v>
      </c>
      <c r="V122" s="131"/>
      <c r="W122" s="30" t="str">
        <f>IF(AND(V4=0,V122&gt;=0), "",V122/V4)</f>
        <v/>
      </c>
      <c r="X122" s="47" t="str">
        <f t="shared" si="99"/>
        <v/>
      </c>
      <c r="Y122" s="129">
        <f>+'N EERR PIEDEM'!F199</f>
        <v>0</v>
      </c>
      <c r="Z122" s="30">
        <f>IF(AND(Y4=0,Y122&gt;=0), "",Y122/Y4)</f>
        <v>0</v>
      </c>
      <c r="AA122" s="47">
        <f>IF(AND(Y124=0,Y122&gt;=0),"",Y122/Y124)</f>
        <v>0</v>
      </c>
      <c r="AB122" s="30" t="str">
        <f t="shared" si="100"/>
        <v/>
      </c>
      <c r="AC122" s="130">
        <f t="shared" si="107"/>
        <v>0</v>
      </c>
      <c r="AD122" s="30">
        <f>IF(AND(AC4=0,AC122&gt;=0), "",AC122/AC4)</f>
        <v>0</v>
      </c>
      <c r="AE122" s="47">
        <f>IF(AND(AC124=0,AC122&gt;=0),"",AC122/AC124)</f>
        <v>0</v>
      </c>
      <c r="AF122" s="129">
        <f>+'N EERR PIEDEM'!G199</f>
        <v>0</v>
      </c>
      <c r="AG122" s="30">
        <f>IF(AND(AF4=0,AF122&gt;=0), "",AF122/AF4)</f>
        <v>0</v>
      </c>
      <c r="AH122" s="47">
        <f>IF(AND(AF124=0,AF122&gt;=0),"",AF122/AF124)</f>
        <v>0</v>
      </c>
      <c r="AI122" s="30" t="str">
        <f t="shared" si="41"/>
        <v/>
      </c>
      <c r="AJ122" s="130">
        <f t="shared" si="62"/>
        <v>0</v>
      </c>
      <c r="AK122" s="30">
        <f>IF(AND(AJ4=0,AJ122&gt;=0), "",AJ122/AJ4)</f>
        <v>0</v>
      </c>
      <c r="AL122" s="47">
        <f>IF(AND(AJ124=0,AJ122&gt;=0),"",AJ122/AJ124)</f>
        <v>0</v>
      </c>
      <c r="AM122" s="129">
        <f>+'N EERR PIEDEM'!H199</f>
        <v>0</v>
      </c>
      <c r="AN122" s="30">
        <f>IF(AND(AM4=0,AM122&gt;=0), "",AM122/AM4)</f>
        <v>0</v>
      </c>
      <c r="AO122" s="47">
        <f>IF(AND(AM124=0,AM122&gt;=0),"",AM122/AM124)</f>
        <v>0</v>
      </c>
      <c r="AP122" s="30" t="str">
        <f t="shared" si="42"/>
        <v/>
      </c>
      <c r="AQ122" s="130">
        <f t="shared" si="63"/>
        <v>0</v>
      </c>
      <c r="AR122" s="30">
        <f>IF(AND(AQ4=0,AQ122&gt;=0), "",AQ122/AQ4)</f>
        <v>0</v>
      </c>
      <c r="AS122" s="47">
        <f>IF(AND(AQ124=0,AQ122&gt;=0),"",AQ122/AQ124)</f>
        <v>0</v>
      </c>
      <c r="AT122" s="131">
        <f t="shared" si="108"/>
        <v>0</v>
      </c>
      <c r="AU122" s="30" t="str">
        <f>IF(AND(AT4=0,AT122&gt;=0), "",AT122/AT4)</f>
        <v/>
      </c>
      <c r="AV122" s="47" t="str">
        <f t="shared" si="101"/>
        <v/>
      </c>
      <c r="AW122" s="131">
        <f t="shared" si="118"/>
        <v>0</v>
      </c>
      <c r="AX122" s="30">
        <f>IF(AND(AW4=0,AW122&gt;=0), "",AW122/AW4)</f>
        <v>0</v>
      </c>
      <c r="AY122" s="47">
        <f>IF(AND(AW124=0,AW122&gt;=0),"",AW122/AW124)</f>
        <v>0</v>
      </c>
      <c r="AZ122" s="131">
        <f t="shared" si="109"/>
        <v>0</v>
      </c>
      <c r="BA122" s="30" t="str">
        <f>IF(AND(AZ4=0,AZ122&gt;=0), "",AZ122/AZ4)</f>
        <v/>
      </c>
      <c r="BB122" s="47" t="str">
        <f t="shared" si="102"/>
        <v/>
      </c>
      <c r="BC122" s="129">
        <f>+'N EERR PIEDEM'!I199</f>
        <v>0</v>
      </c>
      <c r="BD122" s="30" t="str">
        <f>IF(AND(BC4=0,BC122&gt;=0), "",BC122/BC4)</f>
        <v/>
      </c>
      <c r="BE122" s="47" t="str">
        <f>IF(AND(BC124=0,BC122&gt;=0),"",BC122/BC124)</f>
        <v/>
      </c>
      <c r="BF122" s="30" t="str">
        <f t="shared" si="103"/>
        <v/>
      </c>
      <c r="BG122" s="130">
        <f t="shared" si="110"/>
        <v>0</v>
      </c>
      <c r="BH122" s="30">
        <f>IF(AND(BG4=0,BG122&gt;=0), "",BG122/BG4)</f>
        <v>0</v>
      </c>
      <c r="BI122" s="47">
        <f>IF(AND(BG124=0,BG122&gt;=0),"",BG122/BG124)</f>
        <v>0</v>
      </c>
      <c r="BJ122" s="129">
        <f>+'N EERR PIEDEM'!J199</f>
        <v>0</v>
      </c>
      <c r="BK122" s="30" t="str">
        <f>IF(AND(BJ4=0,BJ122&gt;=0), "",BJ122/BJ4)</f>
        <v/>
      </c>
      <c r="BL122" s="47" t="str">
        <f>IF(AND(BJ124=0,BJ122&gt;=0),"",BJ122/BJ124)</f>
        <v/>
      </c>
      <c r="BM122" s="30" t="str">
        <f t="shared" si="43"/>
        <v/>
      </c>
      <c r="BN122" s="130">
        <f t="shared" si="111"/>
        <v>0</v>
      </c>
      <c r="BO122" s="30">
        <f>IF(AND(BN4=0,BN122&gt;=0), "",BN122/BN4)</f>
        <v>0</v>
      </c>
      <c r="BP122" s="47">
        <f>IF(AND(BN124=0,BN122&gt;=0),"",BN122/BN124)</f>
        <v>0</v>
      </c>
      <c r="BQ122" s="129">
        <f>+'N EERR PIEDEM'!K199</f>
        <v>0</v>
      </c>
      <c r="BR122" s="30" t="str">
        <f>IF(AND(BQ4=0,BQ122&gt;=0), "",BQ122/BQ4)</f>
        <v/>
      </c>
      <c r="BS122" s="47" t="str">
        <f>IF(AND(BQ124=0,BQ122&gt;=0),"",BQ122/BQ124)</f>
        <v/>
      </c>
      <c r="BT122" s="30" t="str">
        <f t="shared" si="44"/>
        <v/>
      </c>
      <c r="BU122" s="130">
        <f t="shared" si="112"/>
        <v>0</v>
      </c>
      <c r="BV122" s="30">
        <f>IF(AND(BU4=0,BU122&gt;=0), "",BU122/BU4)</f>
        <v>0</v>
      </c>
      <c r="BW122" s="47">
        <f>IF(AND(BU124=0,BU122&gt;=0),"",BU122/BU124)</f>
        <v>0</v>
      </c>
      <c r="BX122" s="131">
        <f t="shared" si="113"/>
        <v>0</v>
      </c>
      <c r="BY122" s="30" t="str">
        <f>IF(AND(BX4=0,BX122&gt;=0), "",BX122/BX4)</f>
        <v/>
      </c>
      <c r="BZ122" s="47" t="str">
        <f t="shared" si="45"/>
        <v/>
      </c>
      <c r="CA122" s="129">
        <f>+'N EERR PIEDEM'!L199</f>
        <v>0</v>
      </c>
      <c r="CB122" s="30" t="str">
        <f>IF(AND(CA4=0,CA122&gt;=0), "",CA122/CA4)</f>
        <v/>
      </c>
      <c r="CC122" s="47" t="str">
        <f>IF(AND(CA124=0,CA122&gt;=0),"",CA122/CA124)</f>
        <v/>
      </c>
      <c r="CD122" s="30" t="str">
        <f t="shared" si="104"/>
        <v/>
      </c>
      <c r="CE122" s="130">
        <f t="shared" si="114"/>
        <v>0</v>
      </c>
      <c r="CF122" s="30">
        <f>IF(AND(CE4=0,CE122&gt;=0), "",CE122/CE4)</f>
        <v>0</v>
      </c>
      <c r="CG122" s="47">
        <f>IF(AND(CE124=0,CE122&gt;=0),"",CE122/CE124)</f>
        <v>0</v>
      </c>
      <c r="CH122" s="129">
        <f>+'N EERR PIEDEM'!M199</f>
        <v>0</v>
      </c>
      <c r="CI122" s="30" t="str">
        <f>IF(AND(CH4=0,CH122&gt;=0), "",CH122/CH4)</f>
        <v/>
      </c>
      <c r="CJ122" s="47" t="str">
        <f>IF(AND(CH124=0,CH122&gt;=0),"",CH122/CH124)</f>
        <v/>
      </c>
      <c r="CK122" s="30" t="str">
        <f t="shared" si="46"/>
        <v/>
      </c>
      <c r="CL122" s="130">
        <f t="shared" si="115"/>
        <v>0</v>
      </c>
      <c r="CM122" s="30">
        <f>IF(AND(CL4=0,CL122&gt;=0), "",CL122/CL4)</f>
        <v>0</v>
      </c>
      <c r="CN122" s="47">
        <f>IF(AND(CL124=0,CL122&gt;=0),"",CL122/CL124)</f>
        <v>0</v>
      </c>
      <c r="CO122" s="129">
        <f>+'N EERR PIEDEM'!N199</f>
        <v>0</v>
      </c>
      <c r="CP122" s="30" t="str">
        <f>IF(AND(CO4=0,CO122&gt;=0), "",CO122/CO4)</f>
        <v/>
      </c>
      <c r="CQ122" s="47" t="str">
        <f>IF(AND(CO124=0,CO122&gt;=0),"",CO122/CO124)</f>
        <v/>
      </c>
      <c r="CR122" s="30" t="str">
        <f t="shared" si="47"/>
        <v/>
      </c>
      <c r="CS122" s="130">
        <f t="shared" si="116"/>
        <v>0</v>
      </c>
      <c r="CT122" s="30">
        <f>IF(AND(CS4=0,CS122&gt;=0), "",CS122/CS4)</f>
        <v>0</v>
      </c>
      <c r="CU122" s="47">
        <f>IF(AND(CS124=0,CS122&gt;=0),"",CS122/CS124)</f>
        <v>0</v>
      </c>
      <c r="CV122" s="131">
        <f t="shared" si="117"/>
        <v>0</v>
      </c>
      <c r="CW122" s="30" t="str">
        <f>IF(AND(CV4=0,CV122&gt;=0), "",CV122/CV4)</f>
        <v/>
      </c>
      <c r="CX122" s="47" t="str">
        <f t="shared" si="48"/>
        <v/>
      </c>
    </row>
    <row r="123" spans="1:102" hidden="1" outlineLevel="1" x14ac:dyDescent="0.3">
      <c r="A123" s="29" t="s">
        <v>366</v>
      </c>
      <c r="B123" s="129">
        <f>+'N EERR PIEDEM'!B200+'N EERR PIEDEM'!B201</f>
        <v>0</v>
      </c>
      <c r="C123" s="30" t="str">
        <f>IF(AND(B4=0,B123&gt;=0), "",B123/B4)</f>
        <v/>
      </c>
      <c r="D123" s="47" t="str">
        <f>IF(AND(B124=0,B123&gt;=0),"",B123/B124)</f>
        <v/>
      </c>
      <c r="E123" s="129">
        <f>+'N EERR PIEDEM'!C200+'N EERR PIEDEM'!C201</f>
        <v>67.56</v>
      </c>
      <c r="F123" s="30">
        <f>IF(AND(E4=0,E123&gt;=0), "",E123/E4)</f>
        <v>1.2571736478416303E-2</v>
      </c>
      <c r="G123" s="47">
        <f>IF(AND(E124=0,E123&gt;=0),"",E123/E124)</f>
        <v>3.1767689391002829E-2</v>
      </c>
      <c r="H123" s="129">
        <f>+'N EERR PIEDEM'!D200+'N EERR PIEDEM'!D201</f>
        <v>0</v>
      </c>
      <c r="I123" s="30">
        <f>IF(AND(H4=0,H123&gt;=0), "",H123/H4)</f>
        <v>0</v>
      </c>
      <c r="J123" s="47">
        <f>IF(AND(H124=0,H123&gt;=0),"",H123/H124)</f>
        <v>0</v>
      </c>
      <c r="K123" s="30">
        <f t="shared" si="97"/>
        <v>-1</v>
      </c>
      <c r="L123" s="130">
        <f t="shared" si="105"/>
        <v>67.56</v>
      </c>
      <c r="M123" s="30">
        <f>IF(AND(L4=0,L123&gt;=0), "",L123/L4)</f>
        <v>4.7502847694331791E-3</v>
      </c>
      <c r="N123" s="47">
        <f>IF(AND(L124=0,L123&gt;=0),"",L123/L124)</f>
        <v>1.530127495826172E-2</v>
      </c>
      <c r="O123" s="129">
        <f>+'N EERR PIEDEM'!E200+'N EERR PIEDEM'!E201</f>
        <v>0</v>
      </c>
      <c r="P123" s="30">
        <f>IF(AND(O4=0,O123&gt;=0), "",O123/O4)</f>
        <v>0</v>
      </c>
      <c r="Q123" s="47">
        <f>IF(AND(O124=0,O123&gt;=0),"",O123/O124)</f>
        <v>0</v>
      </c>
      <c r="R123" s="30" t="str">
        <f t="shared" si="98"/>
        <v/>
      </c>
      <c r="S123" s="130">
        <f t="shared" si="106"/>
        <v>67.56</v>
      </c>
      <c r="T123" s="30">
        <f>IF(AND(S4=0,S123&gt;=0), "",S123/S4)</f>
        <v>3.0923895093685938E-3</v>
      </c>
      <c r="U123" s="47">
        <f>IF(AND(S124=0,S123&gt;=0),"",S123/S124)</f>
        <v>9.502026401845708E-3</v>
      </c>
      <c r="V123" s="131"/>
      <c r="W123" s="30" t="str">
        <f>IF(AND(V4=0,V123&gt;=0), "",V123/V4)</f>
        <v/>
      </c>
      <c r="X123" s="47">
        <f t="shared" si="99"/>
        <v>1</v>
      </c>
      <c r="Y123" s="129">
        <f>+'N EERR PIEDEM'!F200+'N EERR PIEDEM'!F201</f>
        <v>38.01</v>
      </c>
      <c r="Z123" s="30">
        <f>IF(AND(Y4=0,Y123&gt;=0), "",Y123/Y4)</f>
        <v>5.0943168195916114E-3</v>
      </c>
      <c r="AA123" s="47">
        <f>IF(AND(Y124=0,Y123&gt;=0),"",Y123/Y124)</f>
        <v>1.3948217232600112E-2</v>
      </c>
      <c r="AB123" s="30">
        <f t="shared" si="100"/>
        <v>1</v>
      </c>
      <c r="AC123" s="130">
        <f t="shared" si="107"/>
        <v>105.57</v>
      </c>
      <c r="AD123" s="30">
        <f>IF(AND(AC4=0,AC123&gt;=0), "",AC123/AC4)</f>
        <v>3.6020342403099682E-3</v>
      </c>
      <c r="AE123" s="47">
        <f>IF(AND(AC124=0,AC123&gt;=0),"",AC123/AC124)</f>
        <v>1.0733958131814809E-2</v>
      </c>
      <c r="AF123" s="129">
        <f>+'N EERR PIEDEM'!G200+'N EERR PIEDEM'!G201</f>
        <v>0</v>
      </c>
      <c r="AG123" s="30">
        <f>IF(AND(AF4=0,AF123&gt;=0), "",AF123/AF4)</f>
        <v>0</v>
      </c>
      <c r="AH123" s="47">
        <f>IF(AND(AF124=0,AF123&gt;=0),"",AF123/AF124)</f>
        <v>0</v>
      </c>
      <c r="AI123" s="30">
        <f t="shared" si="41"/>
        <v>-1</v>
      </c>
      <c r="AJ123" s="130">
        <f t="shared" si="62"/>
        <v>105.57</v>
      </c>
      <c r="AK123" s="30">
        <f>IF(AND(AJ4=0,AJ123&gt;=0), "",AJ123/AJ4)</f>
        <v>2.7589594386180308E-3</v>
      </c>
      <c r="AL123" s="47">
        <f>IF(AND(AJ124=0,AJ123&gt;=0),"",AJ123/AJ124)</f>
        <v>8.4797598612876852E-3</v>
      </c>
      <c r="AM123" s="129">
        <f>+'N EERR PIEDEM'!H200+'N EERR PIEDEM'!H201</f>
        <v>9.02</v>
      </c>
      <c r="AN123" s="30">
        <f>IF(AND(AM4=0,AM123&gt;=0), "",AM123/AM4)</f>
        <v>8.5913190082656879E-4</v>
      </c>
      <c r="AO123" s="47">
        <f>IF(AND(AM124=0,AM123&gt;=0),"",AM123/AM124)</f>
        <v>3.0612532828665582E-3</v>
      </c>
      <c r="AP123" s="30">
        <f t="shared" si="42"/>
        <v>1</v>
      </c>
      <c r="AQ123" s="130">
        <f t="shared" si="63"/>
        <v>114.58999999999999</v>
      </c>
      <c r="AR123" s="30">
        <f>IF(AND(AQ4=0,AQ123&gt;=0), "",AQ123/AQ4)</f>
        <v>2.3499183594148832E-3</v>
      </c>
      <c r="AS123" s="47">
        <f>IF(AND(AQ124=0,AQ123&gt;=0),"",AQ123/AQ124)</f>
        <v>7.4427694816066522E-3</v>
      </c>
      <c r="AT123" s="131">
        <f t="shared" si="108"/>
        <v>0</v>
      </c>
      <c r="AU123" s="30" t="str">
        <f>IF(AND(AT4=0,AT123&gt;=0), "",AT123/AT4)</f>
        <v/>
      </c>
      <c r="AV123" s="47">
        <f t="shared" si="101"/>
        <v>1</v>
      </c>
      <c r="AW123" s="131">
        <f t="shared" si="118"/>
        <v>19.098333333333333</v>
      </c>
      <c r="AX123" s="30">
        <f>IF(AND(AW4=0,AW123&gt;=0), "",AW123/AW4)</f>
        <v>2.3499183594148832E-3</v>
      </c>
      <c r="AY123" s="47">
        <f>IF(AND(AW124=0,AW123&gt;=0),"",AW123/AW124)</f>
        <v>7.4427694816066531E-3</v>
      </c>
      <c r="AZ123" s="131">
        <f t="shared" si="109"/>
        <v>0</v>
      </c>
      <c r="BA123" s="30" t="str">
        <f>IF(AND(AZ4=0,AZ123&gt;=0), "",AZ123/AZ4)</f>
        <v/>
      </c>
      <c r="BB123" s="47">
        <f t="shared" si="102"/>
        <v>1</v>
      </c>
      <c r="BC123" s="129">
        <f>+'N EERR PIEDEM'!I200+'N EERR PIEDEM'!I201</f>
        <v>0</v>
      </c>
      <c r="BD123" s="30" t="str">
        <f>IF(AND(BC4=0,BC123&gt;=0), "",BC123/BC4)</f>
        <v/>
      </c>
      <c r="BE123" s="47" t="str">
        <f>IF(AND(BC124=0,BC123&gt;=0),"",BC123/BC124)</f>
        <v/>
      </c>
      <c r="BF123" s="30">
        <f t="shared" si="103"/>
        <v>-1</v>
      </c>
      <c r="BG123" s="130">
        <f t="shared" si="110"/>
        <v>114.58999999999999</v>
      </c>
      <c r="BH123" s="30">
        <f>IF(AND(BG4=0,BG123&gt;=0), "",BG123/BG4)</f>
        <v>2.3499183594148832E-3</v>
      </c>
      <c r="BI123" s="47">
        <f>IF(AND(BG124=0,BG123&gt;=0),"",BG123/BG124)</f>
        <v>7.4427694816066522E-3</v>
      </c>
      <c r="BJ123" s="129">
        <f>+'N EERR PIEDEM'!J200+'N EERR PIEDEM'!J201</f>
        <v>0</v>
      </c>
      <c r="BK123" s="30" t="str">
        <f>IF(AND(BJ4=0,BJ123&gt;=0), "",BJ123/BJ4)</f>
        <v/>
      </c>
      <c r="BL123" s="47" t="str">
        <f>IF(AND(BJ124=0,BJ123&gt;=0),"",BJ123/BJ124)</f>
        <v/>
      </c>
      <c r="BM123" s="30" t="str">
        <f t="shared" si="43"/>
        <v/>
      </c>
      <c r="BN123" s="130">
        <f t="shared" si="111"/>
        <v>114.58999999999999</v>
      </c>
      <c r="BO123" s="30">
        <f>IF(AND(BN4=0,BN123&gt;=0), "",BN123/BN4)</f>
        <v>2.3499183594148832E-3</v>
      </c>
      <c r="BP123" s="47">
        <f>IF(AND(BN124=0,BN123&gt;=0),"",BN123/BN124)</f>
        <v>7.4427694816066522E-3</v>
      </c>
      <c r="BQ123" s="129">
        <f>+'N EERR PIEDEM'!K200+'N EERR PIEDEM'!K201</f>
        <v>0</v>
      </c>
      <c r="BR123" s="30" t="str">
        <f>IF(AND(BQ4=0,BQ123&gt;=0), "",BQ123/BQ4)</f>
        <v/>
      </c>
      <c r="BS123" s="47" t="str">
        <f>IF(AND(BQ124=0,BQ123&gt;=0),"",BQ123/BQ124)</f>
        <v/>
      </c>
      <c r="BT123" s="30" t="str">
        <f t="shared" si="44"/>
        <v/>
      </c>
      <c r="BU123" s="130">
        <f t="shared" si="112"/>
        <v>114.58999999999999</v>
      </c>
      <c r="BV123" s="30">
        <f>IF(AND(BU4=0,BU123&gt;=0), "",BU123/BU4)</f>
        <v>2.3499183594148832E-3</v>
      </c>
      <c r="BW123" s="47">
        <f>IF(AND(BU124=0,BU123&gt;=0),"",BU123/BU124)</f>
        <v>7.4427694816066522E-3</v>
      </c>
      <c r="BX123" s="131">
        <f t="shared" si="113"/>
        <v>0</v>
      </c>
      <c r="BY123" s="30" t="str">
        <f>IF(AND(BX4=0,BX123&gt;=0), "",BX123/BX4)</f>
        <v/>
      </c>
      <c r="BZ123" s="47">
        <f t="shared" si="45"/>
        <v>1</v>
      </c>
      <c r="CA123" s="129">
        <f>+'N EERR PIEDEM'!L200+'N EERR PIEDEM'!L201</f>
        <v>0</v>
      </c>
      <c r="CB123" s="30" t="str">
        <f>IF(AND(CA4=0,CA123&gt;=0), "",CA123/CA4)</f>
        <v/>
      </c>
      <c r="CC123" s="47" t="str">
        <f>IF(AND(CA124=0,CA123&gt;=0),"",CA123/CA124)</f>
        <v/>
      </c>
      <c r="CD123" s="30" t="str">
        <f t="shared" si="104"/>
        <v/>
      </c>
      <c r="CE123" s="130">
        <f t="shared" si="114"/>
        <v>114.58999999999999</v>
      </c>
      <c r="CF123" s="30">
        <f>IF(AND(CE4=0,CE123&gt;=0), "",CE123/CE4)</f>
        <v>2.3499183594148832E-3</v>
      </c>
      <c r="CG123" s="47">
        <f>IF(AND(CE124=0,CE123&gt;=0),"",CE123/CE124)</f>
        <v>7.4427694816066522E-3</v>
      </c>
      <c r="CH123" s="129">
        <f>+'N EERR PIEDEM'!M200+'N EERR PIEDEM'!M201</f>
        <v>0</v>
      </c>
      <c r="CI123" s="30" t="str">
        <f>IF(AND(CH4=0,CH123&gt;=0), "",CH123/CH4)</f>
        <v/>
      </c>
      <c r="CJ123" s="47" t="str">
        <f>IF(AND(CH124=0,CH123&gt;=0),"",CH123/CH124)</f>
        <v/>
      </c>
      <c r="CK123" s="30" t="str">
        <f t="shared" si="46"/>
        <v/>
      </c>
      <c r="CL123" s="130">
        <f t="shared" si="115"/>
        <v>114.58999999999999</v>
      </c>
      <c r="CM123" s="30">
        <f>IF(AND(CL4=0,CL123&gt;=0), "",CL123/CL4)</f>
        <v>2.3499183594148832E-3</v>
      </c>
      <c r="CN123" s="47">
        <f>IF(AND(CL124=0,CL123&gt;=0),"",CL123/CL124)</f>
        <v>7.4427694816066522E-3</v>
      </c>
      <c r="CO123" s="129">
        <f>+'N EERR PIEDEM'!N200+'N EERR PIEDEM'!N201</f>
        <v>0</v>
      </c>
      <c r="CP123" s="30" t="str">
        <f>IF(AND(CO4=0,CO123&gt;=0), "",CO123/CO4)</f>
        <v/>
      </c>
      <c r="CQ123" s="47" t="str">
        <f>IF(AND(CO124=0,CO123&gt;=0),"",CO123/CO124)</f>
        <v/>
      </c>
      <c r="CR123" s="30" t="str">
        <f t="shared" si="47"/>
        <v/>
      </c>
      <c r="CS123" s="130">
        <f t="shared" si="116"/>
        <v>114.58999999999999</v>
      </c>
      <c r="CT123" s="30">
        <f>IF(AND(CS4=0,CS123&gt;=0), "",CS123/CS4)</f>
        <v>2.3499183594148832E-3</v>
      </c>
      <c r="CU123" s="47">
        <f>IF(AND(CS124=0,CS123&gt;=0),"",CS123/CS124)</f>
        <v>7.4427694816066522E-3</v>
      </c>
      <c r="CV123" s="131">
        <f t="shared" si="117"/>
        <v>0</v>
      </c>
      <c r="CW123" s="30" t="str">
        <f>IF(AND(CV4=0,CV123&gt;=0), "",CV123/CV4)</f>
        <v/>
      </c>
      <c r="CX123" s="47">
        <f t="shared" si="48"/>
        <v>1</v>
      </c>
    </row>
    <row r="124" spans="1:102" s="28" customFormat="1" ht="18" customHeight="1" collapsed="1" x14ac:dyDescent="0.3">
      <c r="A124" s="166" t="s">
        <v>103</v>
      </c>
      <c r="B124" s="167">
        <f>+B38+B116</f>
        <v>0</v>
      </c>
      <c r="C124" s="168" t="str">
        <f>IF(AND(B4=0,B124&gt;=0), "",B124/B4)</f>
        <v/>
      </c>
      <c r="D124" s="169" t="str">
        <f>IF(AND(B124=0,B124&gt;=0),"",B124/B124)</f>
        <v/>
      </c>
      <c r="E124" s="167">
        <f>+E38+E116</f>
        <v>2126.689139032384</v>
      </c>
      <c r="F124" s="168">
        <f>IF(AND(E4=0,E124&gt;=0), "",E124/E4)</f>
        <v>0.39573971917444023</v>
      </c>
      <c r="G124" s="169">
        <f>IF(AND(E124=0,E124&gt;=0),"",E124/E124)</f>
        <v>1</v>
      </c>
      <c r="H124" s="167">
        <f>+H38+H116</f>
        <v>2288.6292043270946</v>
      </c>
      <c r="I124" s="168">
        <f>IF(AND(H4=0,H124&gt;=0), "",H124/H4)</f>
        <v>0.25865051103238468</v>
      </c>
      <c r="J124" s="169">
        <f>IF(AND(H124=0,H124&gt;=0),"",H124/H124)</f>
        <v>1</v>
      </c>
      <c r="K124" s="168">
        <f t="shared" si="97"/>
        <v>7.6146561489654874E-2</v>
      </c>
      <c r="L124" s="170">
        <f>+L38+L116</f>
        <v>4415.3183433594777</v>
      </c>
      <c r="M124" s="168">
        <f>IF(AND(L4=0,L124&gt;=0), "",L124/L4)</f>
        <v>0.31045025871313592</v>
      </c>
      <c r="N124" s="169">
        <f>IF(AND(L124=0,L124&gt;=0),"",L124/L124)</f>
        <v>1</v>
      </c>
      <c r="O124" s="167">
        <f>+O38+O116</f>
        <v>2694.74398891071</v>
      </c>
      <c r="P124" s="168">
        <f>IF(AND(O4=0,O124&gt;=0), "",O124/O4)</f>
        <v>0.35341470658184021</v>
      </c>
      <c r="Q124" s="169">
        <f>IF(AND(O124=0,O124&gt;=0),"",O124/O124)</f>
        <v>1</v>
      </c>
      <c r="R124" s="168">
        <f t="shared" si="98"/>
        <v>0.17744892174572319</v>
      </c>
      <c r="S124" s="170">
        <f>+S38+S116</f>
        <v>7110.0623322701886</v>
      </c>
      <c r="T124" s="168">
        <f>IF(AND(S4=0,S124&gt;=0), "",S124/S4)</f>
        <v>0.32544526594536893</v>
      </c>
      <c r="U124" s="169">
        <f>IF(AND(S124=0,S124&gt;=0),"",S124/S124)</f>
        <v>1</v>
      </c>
      <c r="V124" s="171">
        <f>+V38+V116</f>
        <v>0</v>
      </c>
      <c r="W124" s="168" t="str">
        <f>IF(AND(V4=0,V124&gt;=0), "",V124/V4)</f>
        <v/>
      </c>
      <c r="X124" s="169">
        <f t="shared" si="99"/>
        <v>1</v>
      </c>
      <c r="Y124" s="167">
        <f>+Y38+Y116</f>
        <v>2725.0794396263132</v>
      </c>
      <c r="Z124" s="168">
        <f>IF(AND(Y4=0,Y124&gt;=0), "",Y124/Y4)</f>
        <v>0.36523067676957671</v>
      </c>
      <c r="AA124" s="169">
        <f>IF(AND(Y124=0,Y124&gt;=0),"",Y124/Y124)</f>
        <v>1</v>
      </c>
      <c r="AB124" s="168">
        <f t="shared" si="100"/>
        <v>1.1257266308205267E-2</v>
      </c>
      <c r="AC124" s="170">
        <f>+AC38+AC116</f>
        <v>9835.141771896504</v>
      </c>
      <c r="AD124" s="168">
        <f>IF(AND(AC4=0,AC124&gt;=0), "",AC124/AC4)</f>
        <v>0.33557371810811842</v>
      </c>
      <c r="AE124" s="169">
        <f>IF(AND(AC124=0,AC124&gt;=0),"",AC124/AC124)</f>
        <v>1</v>
      </c>
      <c r="AF124" s="167">
        <f>+AF38+AF116</f>
        <v>2614.5032330233375</v>
      </c>
      <c r="AG124" s="168">
        <f>IF(AND(AF4=0,AF124&gt;=0), "",AF124/AF4)</f>
        <v>0.29192796851188446</v>
      </c>
      <c r="AH124" s="169">
        <f>IF(AND(AF124=0,AF124&gt;=0),"",AF124/AF124)</f>
        <v>1</v>
      </c>
      <c r="AI124" s="168">
        <f t="shared" si="41"/>
        <v>-4.0577241527365825E-2</v>
      </c>
      <c r="AJ124" s="170">
        <f>+AJ38+AJ116</f>
        <v>12449.645004919841</v>
      </c>
      <c r="AK124" s="168">
        <f>IF(AND(AJ4=0,AJ124&gt;=0), "",AJ124/AJ4)</f>
        <v>0.32535820397619986</v>
      </c>
      <c r="AL124" s="169">
        <f>IF(AND(AJ124=0,AJ124&gt;=0),"",AJ124/AJ124)</f>
        <v>1</v>
      </c>
      <c r="AM124" s="167">
        <f>+AM38+AM116</f>
        <v>2946.5056192781508</v>
      </c>
      <c r="AN124" s="168">
        <f>IF(AND(AM4=0,AM124&gt;=0), "",AM124/AM4)</f>
        <v>0.28064711457722885</v>
      </c>
      <c r="AO124" s="169">
        <f>IF(AND(AM124=0,AM124&gt;=0),"",AM124/AM124)</f>
        <v>1</v>
      </c>
      <c r="AP124" s="168">
        <f t="shared" si="42"/>
        <v>0.12698488265814653</v>
      </c>
      <c r="AQ124" s="170">
        <f>+AQ38+AQ116</f>
        <v>15396.150624197988</v>
      </c>
      <c r="AR124" s="168">
        <f>IF(AND(AQ4=0,AQ124&gt;=0), "",AQ124/AQ4)</f>
        <v>0.31573171320464061</v>
      </c>
      <c r="AS124" s="169">
        <f>IF(AND(AQ124=0,AQ124&gt;=0),"",AQ124/AQ124)</f>
        <v>1</v>
      </c>
      <c r="AT124" s="171">
        <f>+AT38+AT116</f>
        <v>0</v>
      </c>
      <c r="AU124" s="168" t="str">
        <f>IF(AND(AT4=0,AT124&gt;=0), "",AT124/AT4)</f>
        <v/>
      </c>
      <c r="AV124" s="169">
        <f t="shared" si="101"/>
        <v>1</v>
      </c>
      <c r="AW124" s="171">
        <f>+AW38+AW116</f>
        <v>2566.0251040329977</v>
      </c>
      <c r="AX124" s="168">
        <f>IF(AND(AW4=0,AW124&gt;=0), "",AW124/AW4)</f>
        <v>0.31573171320464055</v>
      </c>
      <c r="AY124" s="169">
        <f>IF(AND(AW124=0,AW124&gt;=0),"",AW124/AW124)</f>
        <v>1</v>
      </c>
      <c r="AZ124" s="171">
        <f>+AZ38+AZ116</f>
        <v>0</v>
      </c>
      <c r="BA124" s="168" t="str">
        <f>IF(AND(AZ4=0,AZ124&gt;=0), "",AZ124/AZ4)</f>
        <v/>
      </c>
      <c r="BB124" s="169">
        <f t="shared" si="102"/>
        <v>1</v>
      </c>
      <c r="BC124" s="167">
        <f>+BC38+BC116</f>
        <v>0</v>
      </c>
      <c r="BD124" s="168" t="str">
        <f>IF(AND(BC4=0,BC124&gt;=0), "",BC124/BC4)</f>
        <v/>
      </c>
      <c r="BE124" s="169" t="str">
        <f>IF(AND(BC124=0,BC124&gt;=0),"",BC124/BC124)</f>
        <v/>
      </c>
      <c r="BF124" s="168">
        <f t="shared" si="103"/>
        <v>-1</v>
      </c>
      <c r="BG124" s="170">
        <f>+BG38+BG116</f>
        <v>15396.150624197988</v>
      </c>
      <c r="BH124" s="168">
        <f>IF(AND(BG4=0,BG124&gt;=0), "",BG124/BG4)</f>
        <v>0.31573171320464061</v>
      </c>
      <c r="BI124" s="169">
        <f>IF(AND(BG124=0,BG124&gt;=0),"",BG124/BG124)</f>
        <v>1</v>
      </c>
      <c r="BJ124" s="167">
        <f>+BJ38+BJ116</f>
        <v>0</v>
      </c>
      <c r="BK124" s="168" t="str">
        <f>IF(AND(BJ4=0,BJ124&gt;=0), "",BJ124/BJ4)</f>
        <v/>
      </c>
      <c r="BL124" s="169" t="str">
        <f>IF(AND(BJ124=0,BJ124&gt;=0),"",BJ124/BJ124)</f>
        <v/>
      </c>
      <c r="BM124" s="168" t="str">
        <f t="shared" si="43"/>
        <v/>
      </c>
      <c r="BN124" s="170">
        <f>+BN38+BN116</f>
        <v>15396.150624197988</v>
      </c>
      <c r="BO124" s="168">
        <f>IF(AND(BN4=0,BN124&gt;=0), "",BN124/BN4)</f>
        <v>0.31573171320464061</v>
      </c>
      <c r="BP124" s="169">
        <f>IF(AND(BN124=0,BN124&gt;=0),"",BN124/BN124)</f>
        <v>1</v>
      </c>
      <c r="BQ124" s="167">
        <f>+BQ38+BQ116</f>
        <v>0</v>
      </c>
      <c r="BR124" s="168" t="str">
        <f>IF(AND(BQ4=0,BQ124&gt;=0), "",BQ124/BQ4)</f>
        <v/>
      </c>
      <c r="BS124" s="169" t="str">
        <f>IF(AND(BQ124=0,BQ124&gt;=0),"",BQ124/BQ124)</f>
        <v/>
      </c>
      <c r="BT124" s="168" t="str">
        <f t="shared" si="44"/>
        <v/>
      </c>
      <c r="BU124" s="170">
        <f>+BU38+BU116</f>
        <v>15396.150624197988</v>
      </c>
      <c r="BV124" s="168">
        <f>IF(AND(BU4=0,BU124&gt;=0), "",BU124/BU4)</f>
        <v>0.31573171320464061</v>
      </c>
      <c r="BW124" s="169">
        <f>IF(AND(BU124=0,BU124&gt;=0),"",BU124/BU124)</f>
        <v>1</v>
      </c>
      <c r="BX124" s="171">
        <f>+BX38+BX116</f>
        <v>0</v>
      </c>
      <c r="BY124" s="168" t="str">
        <f>IF(AND(BX4=0,BX124&gt;=0), "",BX124/BX4)</f>
        <v/>
      </c>
      <c r="BZ124" s="169">
        <f t="shared" si="45"/>
        <v>1</v>
      </c>
      <c r="CA124" s="167">
        <f>+CA38+CA116</f>
        <v>0</v>
      </c>
      <c r="CB124" s="168" t="str">
        <f>IF(AND(CA4=0,CA124&gt;=0), "",CA124/CA4)</f>
        <v/>
      </c>
      <c r="CC124" s="169" t="str">
        <f>IF(AND(CA124=0,CA124&gt;=0),"",CA124/CA124)</f>
        <v/>
      </c>
      <c r="CD124" s="168" t="str">
        <f t="shared" si="104"/>
        <v/>
      </c>
      <c r="CE124" s="170">
        <f>+CE38+CE116</f>
        <v>15396.150624197988</v>
      </c>
      <c r="CF124" s="168">
        <f>IF(AND(CE4=0,CE124&gt;=0), "",CE124/CE4)</f>
        <v>0.31573171320464061</v>
      </c>
      <c r="CG124" s="169">
        <f>IF(AND(CE124=0,CE124&gt;=0),"",CE124/CE124)</f>
        <v>1</v>
      </c>
      <c r="CH124" s="167">
        <f>+CH38+CH116</f>
        <v>0</v>
      </c>
      <c r="CI124" s="168" t="str">
        <f>IF(AND(CH4=0,CH124&gt;=0), "",CH124/CH4)</f>
        <v/>
      </c>
      <c r="CJ124" s="169" t="str">
        <f>IF(AND(CH124=0,CH124&gt;=0),"",CH124/CH124)</f>
        <v/>
      </c>
      <c r="CK124" s="168" t="str">
        <f t="shared" si="46"/>
        <v/>
      </c>
      <c r="CL124" s="170">
        <f>+CL38+CL116</f>
        <v>15396.150624197988</v>
      </c>
      <c r="CM124" s="168">
        <f>IF(AND(CL4=0,CL124&gt;=0), "",CL124/CL4)</f>
        <v>0.31573171320464061</v>
      </c>
      <c r="CN124" s="169">
        <f>IF(AND(CL124=0,CL124&gt;=0),"",CL124/CL124)</f>
        <v>1</v>
      </c>
      <c r="CO124" s="167">
        <f>+CO38+CO116</f>
        <v>0</v>
      </c>
      <c r="CP124" s="168" t="str">
        <f>IF(AND(CO4=0,CO124&gt;=0), "",CO124/CO4)</f>
        <v/>
      </c>
      <c r="CQ124" s="169" t="str">
        <f>IF(AND(CO124=0,CO124&gt;=0),"",CO124/CO124)</f>
        <v/>
      </c>
      <c r="CR124" s="168" t="str">
        <f t="shared" si="47"/>
        <v/>
      </c>
      <c r="CS124" s="170">
        <f>+CS38+CS116</f>
        <v>15396.150624197988</v>
      </c>
      <c r="CT124" s="168">
        <f>IF(AND(CS4=0,CS124&gt;=0), "",CS124/CS4)</f>
        <v>0.31573171320464061</v>
      </c>
      <c r="CU124" s="169">
        <f>IF(AND(CS124=0,CS124&gt;=0),"",CS124/CS124)</f>
        <v>1</v>
      </c>
      <c r="CV124" s="171">
        <f>+CV38+CV116</f>
        <v>0</v>
      </c>
      <c r="CW124" s="168" t="str">
        <f>IF(AND(CV4=0,CV124&gt;=0), "",CV124/CV4)</f>
        <v/>
      </c>
      <c r="CX124" s="169">
        <f t="shared" si="48"/>
        <v>1</v>
      </c>
    </row>
    <row r="125" spans="1:102" s="6" customFormat="1" x14ac:dyDescent="0.3">
      <c r="A125" s="37" t="s">
        <v>100</v>
      </c>
      <c r="B125" s="126">
        <f>SUM(B126:B135)</f>
        <v>0</v>
      </c>
      <c r="C125" s="38" t="str">
        <f>IF(AND(B4=0,B125&gt;=0), "",B125/B4)</f>
        <v/>
      </c>
      <c r="D125" s="43"/>
      <c r="E125" s="126">
        <f>SUM(E126:E135)</f>
        <v>0.16165935307078455</v>
      </c>
      <c r="F125" s="38">
        <f>IF(AND(E4=0,E125&gt;=0), "",E125/E4)</f>
        <v>3.0081983216062209E-5</v>
      </c>
      <c r="G125" s="43"/>
      <c r="H125" s="126">
        <f>SUM(H126:H135)</f>
        <v>0.12654188313999004</v>
      </c>
      <c r="I125" s="38">
        <f>IF(AND(H4=0,H125&gt;=0), "",H125/H4)</f>
        <v>1.4301190721186342E-5</v>
      </c>
      <c r="J125" s="43"/>
      <c r="K125" s="38">
        <f t="shared" si="97"/>
        <v>-0.21723129075877157</v>
      </c>
      <c r="L125" s="127">
        <f>SUM(L126:L135)</f>
        <v>0.28820123621077459</v>
      </c>
      <c r="M125" s="38">
        <f>IF(AND(L4=0,L125&gt;=0), "",L125/L4)</f>
        <v>2.0264031126463241E-5</v>
      </c>
      <c r="N125" s="43"/>
      <c r="O125" s="126">
        <f>SUM(O126:O135)</f>
        <v>0.71909802900882569</v>
      </c>
      <c r="P125" s="38">
        <f>IF(AND(O4=0,O125&gt;=0), "",O125/O4)</f>
        <v>9.4309448308098497E-5</v>
      </c>
      <c r="Q125" s="43"/>
      <c r="R125" s="38">
        <f t="shared" si="98"/>
        <v>4.682687906685457</v>
      </c>
      <c r="S125" s="127">
        <f>SUM(S126:S135)</f>
        <v>1.0072992652196004</v>
      </c>
      <c r="T125" s="38">
        <f>IF(AND(S4=0,S125&gt;=0), "",S125/S4)</f>
        <v>4.6106596811127667E-5</v>
      </c>
      <c r="U125" s="43"/>
      <c r="V125" s="128">
        <f>SUM(V126:V135)</f>
        <v>0</v>
      </c>
      <c r="W125" s="38" t="str">
        <f>IF(AND(V4=0,V125&gt;=0), "",V125/V4)</f>
        <v/>
      </c>
      <c r="X125" s="91">
        <f t="shared" si="99"/>
        <v>1</v>
      </c>
      <c r="Y125" s="126">
        <f>SUM(Y126:Y135)</f>
        <v>3.7483926819774225</v>
      </c>
      <c r="Z125" s="38">
        <f>IF(AND(Y4=0,Y125&gt;=0), "",Y125/Y4)</f>
        <v>5.023809493878372E-4</v>
      </c>
      <c r="AA125" s="43"/>
      <c r="AB125" s="38">
        <f t="shared" si="100"/>
        <v>4.212631005461172</v>
      </c>
      <c r="AC125" s="127">
        <f>SUM(AC126:AC135)</f>
        <v>4.7556919471970227</v>
      </c>
      <c r="AD125" s="38">
        <f>IF(AND(AC4=0,AC125&gt;=0), "",AC125/AC4)</f>
        <v>1.6226357137605441E-4</v>
      </c>
      <c r="AE125" s="43"/>
      <c r="AF125" s="126">
        <f>SUM(AF126:AF135)</f>
        <v>1.1601813183599461</v>
      </c>
      <c r="AG125" s="38">
        <f>IF(AND(AF4=0,AF125&gt;=0), "",AF125/AF4)</f>
        <v>1.2954253454206216E-4</v>
      </c>
      <c r="AH125" s="43"/>
      <c r="AI125" s="38">
        <f t="shared" si="41"/>
        <v>-0.69048565163991693</v>
      </c>
      <c r="AJ125" s="127">
        <f>SUM(AJ126:AJ135)</f>
        <v>5.9158732655569688</v>
      </c>
      <c r="AK125" s="38">
        <f>IF(AND(AJ4=0,AJ125&gt;=0), "",AJ125/AJ4)</f>
        <v>1.5460504294474258E-4</v>
      </c>
      <c r="AL125" s="43"/>
      <c r="AM125" s="126">
        <f>SUM(AM126:AM135)</f>
        <v>0.81204546376556785</v>
      </c>
      <c r="AN125" s="38">
        <f>IF(AND(AM4=0,AM125&gt;=0), "",AM125/AM4)</f>
        <v>7.7345250869457314E-5</v>
      </c>
      <c r="AO125" s="43"/>
      <c r="AP125" s="38">
        <f t="shared" si="42"/>
        <v>-0.30007021237551867</v>
      </c>
      <c r="AQ125" s="127">
        <f>SUM(AQ126:AQ135)</f>
        <v>6.7279187293225364</v>
      </c>
      <c r="AR125" s="38">
        <f>IF(AND(AQ4=0,AQ125&gt;=0), "",AQ125/AQ4)</f>
        <v>1.3797067582412324E-4</v>
      </c>
      <c r="AS125" s="43"/>
      <c r="AT125" s="128">
        <f>SUM(AT126:AT135)</f>
        <v>0</v>
      </c>
      <c r="AU125" s="38" t="str">
        <f>IF(AND(AT4=0,AT125&gt;=0), "",AT125/AT4)</f>
        <v/>
      </c>
      <c r="AV125" s="91">
        <f t="shared" si="101"/>
        <v>1</v>
      </c>
      <c r="AW125" s="128">
        <f>SUM(AW126:AW135)</f>
        <v>1.1213197882204227</v>
      </c>
      <c r="AX125" s="38">
        <f>IF(AND(AW4=0,AW125&gt;=0), "",AW125/AW4)</f>
        <v>1.3797067582412324E-4</v>
      </c>
      <c r="AY125" s="43"/>
      <c r="AZ125" s="128">
        <f>SUM(AZ126:AZ135)</f>
        <v>0</v>
      </c>
      <c r="BA125" s="38" t="str">
        <f>IF(AND(AZ4=0,AZ125&gt;=0), "",AZ125/AZ4)</f>
        <v/>
      </c>
      <c r="BB125" s="91">
        <f t="shared" si="102"/>
        <v>1</v>
      </c>
      <c r="BC125" s="126">
        <f>SUM(BC126:BC135)</f>
        <v>0</v>
      </c>
      <c r="BD125" s="38" t="str">
        <f>IF(AND(BC4=0,BC125&gt;=0), "",BC125/BC4)</f>
        <v/>
      </c>
      <c r="BE125" s="43"/>
      <c r="BF125" s="38">
        <f t="shared" si="103"/>
        <v>-1</v>
      </c>
      <c r="BG125" s="127">
        <f>SUM(BG126:BG135)</f>
        <v>6.7279187293225364</v>
      </c>
      <c r="BH125" s="38">
        <f>IF(AND(BG4=0,BG125&gt;=0), "",BG125/BG4)</f>
        <v>1.3797067582412324E-4</v>
      </c>
      <c r="BI125" s="43"/>
      <c r="BJ125" s="126">
        <f>SUM(BJ126:BJ135)</f>
        <v>0</v>
      </c>
      <c r="BK125" s="38" t="str">
        <f>IF(AND(BJ4=0,BJ125&gt;=0), "",BJ125/BJ4)</f>
        <v/>
      </c>
      <c r="BL125" s="43"/>
      <c r="BM125" s="38" t="str">
        <f t="shared" si="43"/>
        <v/>
      </c>
      <c r="BN125" s="127">
        <f>SUM(BN126:BN135)</f>
        <v>6.7279187293225364</v>
      </c>
      <c r="BO125" s="38">
        <f>IF(AND(BN4=0,BN125&gt;=0), "",BN125/BN4)</f>
        <v>1.3797067582412324E-4</v>
      </c>
      <c r="BP125" s="43"/>
      <c r="BQ125" s="126">
        <f>SUM(BQ126:BQ135)</f>
        <v>0</v>
      </c>
      <c r="BR125" s="38" t="str">
        <f>IF(AND(BQ4=0,BQ125&gt;=0), "",BQ125/BQ4)</f>
        <v/>
      </c>
      <c r="BS125" s="43"/>
      <c r="BT125" s="38" t="str">
        <f t="shared" si="44"/>
        <v/>
      </c>
      <c r="BU125" s="127">
        <f>SUM(BU126:BU135)</f>
        <v>6.7279187293225364</v>
      </c>
      <c r="BV125" s="38">
        <f>IF(AND(BU4=0,BU125&gt;=0), "",BU125/BU4)</f>
        <v>1.3797067582412324E-4</v>
      </c>
      <c r="BW125" s="43"/>
      <c r="BX125" s="128">
        <f>SUM(BX126:BX135)</f>
        <v>0</v>
      </c>
      <c r="BY125" s="38" t="str">
        <f>IF(AND(BX4=0,BX125&gt;=0), "",BX125/BX4)</f>
        <v/>
      </c>
      <c r="BZ125" s="91">
        <f t="shared" si="45"/>
        <v>1</v>
      </c>
      <c r="CA125" s="126">
        <f>SUM(CA126:CA135)</f>
        <v>0</v>
      </c>
      <c r="CB125" s="38" t="str">
        <f>IF(AND(CA4=0,CA125&gt;=0), "",CA125/CA4)</f>
        <v/>
      </c>
      <c r="CC125" s="43"/>
      <c r="CD125" s="38" t="str">
        <f t="shared" si="104"/>
        <v/>
      </c>
      <c r="CE125" s="127">
        <f>SUM(CE126:CE135)</f>
        <v>6.7279187293225364</v>
      </c>
      <c r="CF125" s="38">
        <f>IF(AND(CE4=0,CE125&gt;=0), "",CE125/CE4)</f>
        <v>1.3797067582412324E-4</v>
      </c>
      <c r="CG125" s="43"/>
      <c r="CH125" s="126">
        <f>SUM(CH126:CH135)</f>
        <v>0</v>
      </c>
      <c r="CI125" s="38" t="str">
        <f>IF(AND(CH4=0,CH125&gt;=0), "",CH125/CH4)</f>
        <v/>
      </c>
      <c r="CJ125" s="43"/>
      <c r="CK125" s="38" t="str">
        <f t="shared" si="46"/>
        <v/>
      </c>
      <c r="CL125" s="127">
        <f>SUM(CL126:CL135)</f>
        <v>6.7279187293225364</v>
      </c>
      <c r="CM125" s="38">
        <f>IF(AND(CL4=0,CL125&gt;=0), "",CL125/CL4)</f>
        <v>1.3797067582412324E-4</v>
      </c>
      <c r="CN125" s="43"/>
      <c r="CO125" s="126">
        <f>SUM(CO126:CO135)</f>
        <v>0</v>
      </c>
      <c r="CP125" s="38" t="str">
        <f>IF(AND(CO4=0,CO125&gt;=0), "",CO125/CO4)</f>
        <v/>
      </c>
      <c r="CQ125" s="43"/>
      <c r="CR125" s="38" t="str">
        <f t="shared" si="47"/>
        <v/>
      </c>
      <c r="CS125" s="127">
        <f>SUM(CS126:CS135)</f>
        <v>6.7279187293225364</v>
      </c>
      <c r="CT125" s="38">
        <f>IF(AND(CS4=0,CS125&gt;=0), "",CS125/CS4)</f>
        <v>1.3797067582412324E-4</v>
      </c>
      <c r="CU125" s="43"/>
      <c r="CV125" s="128">
        <f>SUM(CV126:CV135)</f>
        <v>0</v>
      </c>
      <c r="CW125" s="38" t="str">
        <f>IF(AND(CV4=0,CV125&gt;=0), "",CV125/CV4)</f>
        <v/>
      </c>
      <c r="CX125" s="91">
        <f t="shared" si="48"/>
        <v>1</v>
      </c>
    </row>
    <row r="126" spans="1:102" s="6" customFormat="1" hidden="1" outlineLevel="1" x14ac:dyDescent="0.3">
      <c r="A126" s="29" t="s">
        <v>104</v>
      </c>
      <c r="B126" s="129">
        <f>+'N EERR PIEDEM'!B19</f>
        <v>0</v>
      </c>
      <c r="C126" s="30" t="str">
        <f>IF(AND(B4=0,B126&gt;=0), "",B126/B4)</f>
        <v/>
      </c>
      <c r="D126" s="46"/>
      <c r="E126" s="129">
        <f>+'N EERR PIEDEM'!C19</f>
        <v>0</v>
      </c>
      <c r="F126" s="30">
        <f>IF(AND(E4=0,E126&gt;=0), "",E126/E4)</f>
        <v>0</v>
      </c>
      <c r="G126" s="46"/>
      <c r="H126" s="129">
        <f>+'N EERR PIEDEM'!D19</f>
        <v>0</v>
      </c>
      <c r="I126" s="30">
        <f>IF(AND(H4=0,H126&gt;=0), "",H126/H4)</f>
        <v>0</v>
      </c>
      <c r="J126" s="46"/>
      <c r="K126" s="30" t="str">
        <f t="shared" si="97"/>
        <v/>
      </c>
      <c r="L126" s="130">
        <f t="shared" ref="L126:L134" si="119">+E126+H126</f>
        <v>0</v>
      </c>
      <c r="M126" s="30">
        <f>IF(AND(L4=0,L126&gt;=0), "",L126/L4)</f>
        <v>0</v>
      </c>
      <c r="N126" s="46"/>
      <c r="O126" s="129">
        <f>+'N EERR PIEDEM'!E19</f>
        <v>0</v>
      </c>
      <c r="P126" s="30">
        <f>IF(AND(O4=0,O126&gt;=0), "",O126/O4)</f>
        <v>0</v>
      </c>
      <c r="Q126" s="46"/>
      <c r="R126" s="30" t="str">
        <f t="shared" si="98"/>
        <v/>
      </c>
      <c r="S126" s="130">
        <f t="shared" ref="S126:S134" si="120">+L126+O126</f>
        <v>0</v>
      </c>
      <c r="T126" s="30">
        <f>IF(AND(S4=0,S126&gt;=0), "",S126/S4)</f>
        <v>0</v>
      </c>
      <c r="U126" s="46"/>
      <c r="V126" s="131"/>
      <c r="W126" s="30" t="str">
        <f>IF(AND(V4=0,V126&gt;=0), "",V126/V4)</f>
        <v/>
      </c>
      <c r="X126" s="47" t="str">
        <f t="shared" si="99"/>
        <v/>
      </c>
      <c r="Y126" s="129">
        <f>+'N EERR PIEDEM'!F19</f>
        <v>0</v>
      </c>
      <c r="Z126" s="30">
        <f>IF(AND(Y4=0,Y126&gt;=0), "",Y126/Y4)</f>
        <v>0</v>
      </c>
      <c r="AA126" s="46"/>
      <c r="AB126" s="30" t="str">
        <f t="shared" si="100"/>
        <v/>
      </c>
      <c r="AC126" s="130">
        <f t="shared" ref="AC126:AC134" si="121">+S126+Y126</f>
        <v>0</v>
      </c>
      <c r="AD126" s="30">
        <f>IF(AND(AC4=0,AC126&gt;=0), "",AC126/AC4)</f>
        <v>0</v>
      </c>
      <c r="AE126" s="46"/>
      <c r="AF126" s="129">
        <f>+'N EERR PIEDEM'!G19</f>
        <v>0</v>
      </c>
      <c r="AG126" s="30">
        <f>IF(AND(AF4=0,AF126&gt;=0), "",AF126/AF4)</f>
        <v>0</v>
      </c>
      <c r="AH126" s="46"/>
      <c r="AI126" s="30" t="str">
        <f t="shared" si="41"/>
        <v/>
      </c>
      <c r="AJ126" s="130">
        <f t="shared" si="62"/>
        <v>0</v>
      </c>
      <c r="AK126" s="30">
        <f>IF(AND(AJ4=0,AJ126&gt;=0), "",AJ126/AJ4)</f>
        <v>0</v>
      </c>
      <c r="AL126" s="46"/>
      <c r="AM126" s="129">
        <f>+'N EERR PIEDEM'!H19</f>
        <v>0</v>
      </c>
      <c r="AN126" s="30">
        <f>IF(AND(AM4=0,AM126&gt;=0), "",AM126/AM4)</f>
        <v>0</v>
      </c>
      <c r="AO126" s="46"/>
      <c r="AP126" s="30" t="str">
        <f t="shared" si="42"/>
        <v/>
      </c>
      <c r="AQ126" s="130">
        <f t="shared" si="63"/>
        <v>0</v>
      </c>
      <c r="AR126" s="30">
        <f>IF(AND(AQ4=0,AQ126&gt;=0), "",AQ126/AQ4)</f>
        <v>0</v>
      </c>
      <c r="AS126" s="46"/>
      <c r="AT126" s="131">
        <f t="shared" ref="AT126:AT136" si="122">+V126*2</f>
        <v>0</v>
      </c>
      <c r="AU126" s="30" t="str">
        <f>IF(AND(AT4=0,AT126&gt;=0), "",AT126/AT4)</f>
        <v/>
      </c>
      <c r="AV126" s="47" t="str">
        <f t="shared" si="101"/>
        <v/>
      </c>
      <c r="AW126" s="131">
        <f>+AQ126/6</f>
        <v>0</v>
      </c>
      <c r="AX126" s="30">
        <f>IF(AND(AW4=0,AW126&gt;=0), "",AW126/AW4)</f>
        <v>0</v>
      </c>
      <c r="AY126" s="46"/>
      <c r="AZ126" s="131">
        <f t="shared" ref="AZ126:AZ136" si="123">+AT126/6</f>
        <v>0</v>
      </c>
      <c r="BA126" s="30" t="str">
        <f>IF(AND(AZ4=0,AZ126&gt;=0), "",AZ126/AZ4)</f>
        <v/>
      </c>
      <c r="BB126" s="47" t="str">
        <f t="shared" si="102"/>
        <v/>
      </c>
      <c r="BC126" s="129">
        <f>+'N EERR PIEDEM'!I19</f>
        <v>0</v>
      </c>
      <c r="BD126" s="30" t="str">
        <f>IF(AND(BC4=0,BC126&gt;=0), "",BC126/BC4)</f>
        <v/>
      </c>
      <c r="BE126" s="46"/>
      <c r="BF126" s="30" t="str">
        <f t="shared" si="103"/>
        <v/>
      </c>
      <c r="BG126" s="130">
        <f>+AQ126+BC126</f>
        <v>0</v>
      </c>
      <c r="BH126" s="30">
        <f>IF(AND(BG4=0,BG126&gt;=0), "",BG126/BG4)</f>
        <v>0</v>
      </c>
      <c r="BI126" s="46"/>
      <c r="BJ126" s="129">
        <f>+'N EERR PIEDEM'!J19</f>
        <v>0</v>
      </c>
      <c r="BK126" s="30" t="str">
        <f>IF(AND(BJ4=0,BJ126&gt;=0), "",BJ126/BJ4)</f>
        <v/>
      </c>
      <c r="BL126" s="46"/>
      <c r="BM126" s="30" t="str">
        <f t="shared" si="43"/>
        <v/>
      </c>
      <c r="BN126" s="130">
        <f>+BG126+BJ126</f>
        <v>0</v>
      </c>
      <c r="BO126" s="30">
        <f>IF(AND(BN4=0,BN126&gt;=0), "",BN126/BN4)</f>
        <v>0</v>
      </c>
      <c r="BP126" s="46"/>
      <c r="BQ126" s="129">
        <f>+'N EERR PIEDEM'!K19</f>
        <v>0</v>
      </c>
      <c r="BR126" s="30" t="str">
        <f>IF(AND(BQ4=0,BQ126&gt;=0), "",BQ126/BQ4)</f>
        <v/>
      </c>
      <c r="BS126" s="46"/>
      <c r="BT126" s="30" t="str">
        <f t="shared" si="44"/>
        <v/>
      </c>
      <c r="BU126" s="130">
        <f t="shared" ref="BU126:BU136" si="124">+BN126+BQ126</f>
        <v>0</v>
      </c>
      <c r="BV126" s="30">
        <f>IF(AND(BU4=0,BU126&gt;=0), "",BU126/BU4)</f>
        <v>0</v>
      </c>
      <c r="BW126" s="46"/>
      <c r="BX126" s="131">
        <f t="shared" ref="BX126:BX136" si="125">+AZ126*9</f>
        <v>0</v>
      </c>
      <c r="BY126" s="30" t="str">
        <f>IF(AND(BX4=0,BX126&gt;=0), "",BX126/BX4)</f>
        <v/>
      </c>
      <c r="BZ126" s="47" t="str">
        <f t="shared" si="45"/>
        <v/>
      </c>
      <c r="CA126" s="129">
        <f>+'N EERR PIEDEM'!L19</f>
        <v>0</v>
      </c>
      <c r="CB126" s="30" t="str">
        <f>IF(AND(CA4=0,CA126&gt;=0), "",CA126/CA4)</f>
        <v/>
      </c>
      <c r="CC126" s="46"/>
      <c r="CD126" s="30" t="str">
        <f t="shared" si="104"/>
        <v/>
      </c>
      <c r="CE126" s="130">
        <f t="shared" ref="CE126:CE134" si="126">+BU126+CA126</f>
        <v>0</v>
      </c>
      <c r="CF126" s="30">
        <f>IF(AND(CE4=0,CE126&gt;=0), "",CE126/CE4)</f>
        <v>0</v>
      </c>
      <c r="CG126" s="46"/>
      <c r="CH126" s="129">
        <f>+'N EERR PIEDEM'!M19</f>
        <v>0</v>
      </c>
      <c r="CI126" s="30" t="str">
        <f>IF(AND(CH4=0,CH126&gt;=0), "",CH126/CH4)</f>
        <v/>
      </c>
      <c r="CJ126" s="46"/>
      <c r="CK126" s="30" t="str">
        <f t="shared" si="46"/>
        <v/>
      </c>
      <c r="CL126" s="130">
        <f t="shared" ref="CL126:CL136" si="127">+CE126+CH126</f>
        <v>0</v>
      </c>
      <c r="CM126" s="30">
        <f>IF(AND(CL4=0,CL126&gt;=0), "",CL126/CL4)</f>
        <v>0</v>
      </c>
      <c r="CN126" s="46"/>
      <c r="CO126" s="129">
        <f>+'N EERR PIEDEM'!N19</f>
        <v>0</v>
      </c>
      <c r="CP126" s="30" t="str">
        <f>IF(AND(CO4=0,CO126&gt;=0), "",CO126/CO4)</f>
        <v/>
      </c>
      <c r="CQ126" s="46"/>
      <c r="CR126" s="30" t="str">
        <f t="shared" si="47"/>
        <v/>
      </c>
      <c r="CS126" s="130">
        <f t="shared" ref="CS126:CS136" si="128">+CL126+CO126</f>
        <v>0</v>
      </c>
      <c r="CT126" s="30">
        <f>IF(AND(CS4=0,CS126&gt;=0), "",CS126/CS4)</f>
        <v>0</v>
      </c>
      <c r="CU126" s="46"/>
      <c r="CV126" s="131">
        <f t="shared" ref="CV126:CV136" si="129">+AZ126*12</f>
        <v>0</v>
      </c>
      <c r="CW126" s="30" t="str">
        <f>IF(AND(CV4=0,CV126&gt;=0), "",CV126/CV4)</f>
        <v/>
      </c>
      <c r="CX126" s="47" t="str">
        <f t="shared" si="48"/>
        <v/>
      </c>
    </row>
    <row r="127" spans="1:102" s="6" customFormat="1" hidden="1" outlineLevel="1" x14ac:dyDescent="0.3">
      <c r="A127" s="29" t="s">
        <v>105</v>
      </c>
      <c r="B127" s="129">
        <f>+'N EERR PIEDEM'!B20</f>
        <v>0</v>
      </c>
      <c r="C127" s="30" t="str">
        <f>IF(AND(B4=0,B127&gt;=0), "",B127/B4)</f>
        <v/>
      </c>
      <c r="D127" s="46"/>
      <c r="E127" s="129">
        <f>+'N EERR PIEDEM'!C20</f>
        <v>0</v>
      </c>
      <c r="F127" s="30">
        <f>IF(AND(E4=0,E127&gt;=0), "",E127/E4)</f>
        <v>0</v>
      </c>
      <c r="G127" s="46"/>
      <c r="H127" s="129">
        <f>+'N EERR PIEDEM'!D20</f>
        <v>0</v>
      </c>
      <c r="I127" s="30">
        <f>IF(AND(H4=0,H127&gt;=0), "",H127/H4)</f>
        <v>0</v>
      </c>
      <c r="J127" s="46"/>
      <c r="K127" s="30" t="str">
        <f t="shared" si="97"/>
        <v/>
      </c>
      <c r="L127" s="130">
        <f t="shared" si="119"/>
        <v>0</v>
      </c>
      <c r="M127" s="30">
        <f>IF(AND(L4=0,L127&gt;=0), "",L127/L4)</f>
        <v>0</v>
      </c>
      <c r="N127" s="46"/>
      <c r="O127" s="129">
        <f>+'N EERR PIEDEM'!E20</f>
        <v>0</v>
      </c>
      <c r="P127" s="30">
        <f>IF(AND(O4=0,O127&gt;=0), "",O127/O4)</f>
        <v>0</v>
      </c>
      <c r="Q127" s="46"/>
      <c r="R127" s="30" t="str">
        <f t="shared" si="98"/>
        <v/>
      </c>
      <c r="S127" s="130">
        <f t="shared" si="120"/>
        <v>0</v>
      </c>
      <c r="T127" s="30">
        <f>IF(AND(S4=0,S127&gt;=0), "",S127/S4)</f>
        <v>0</v>
      </c>
      <c r="U127" s="46"/>
      <c r="V127" s="131"/>
      <c r="W127" s="30" t="str">
        <f>IF(AND(V4=0,V127&gt;=0), "",V127/V4)</f>
        <v/>
      </c>
      <c r="X127" s="47" t="str">
        <f t="shared" si="99"/>
        <v/>
      </c>
      <c r="Y127" s="129">
        <f>+'N EERR PIEDEM'!F20</f>
        <v>0</v>
      </c>
      <c r="Z127" s="30">
        <f>IF(AND(Y4=0,Y127&gt;=0), "",Y127/Y4)</f>
        <v>0</v>
      </c>
      <c r="AA127" s="46"/>
      <c r="AB127" s="30" t="str">
        <f t="shared" si="100"/>
        <v/>
      </c>
      <c r="AC127" s="130">
        <f t="shared" si="121"/>
        <v>0</v>
      </c>
      <c r="AD127" s="30">
        <f>IF(AND(AC4=0,AC127&gt;=0), "",AC127/AC4)</f>
        <v>0</v>
      </c>
      <c r="AE127" s="46"/>
      <c r="AF127" s="129">
        <f>+'N EERR PIEDEM'!G20</f>
        <v>0</v>
      </c>
      <c r="AG127" s="30">
        <f>IF(AND(AF4=0,AF127&gt;=0), "",AF127/AF4)</f>
        <v>0</v>
      </c>
      <c r="AH127" s="46"/>
      <c r="AI127" s="30" t="str">
        <f t="shared" si="41"/>
        <v/>
      </c>
      <c r="AJ127" s="130">
        <f t="shared" si="62"/>
        <v>0</v>
      </c>
      <c r="AK127" s="30">
        <f>IF(AND(AJ4=0,AJ127&gt;=0), "",AJ127/AJ4)</f>
        <v>0</v>
      </c>
      <c r="AL127" s="46"/>
      <c r="AM127" s="129">
        <f>+'N EERR PIEDEM'!H20</f>
        <v>0</v>
      </c>
      <c r="AN127" s="30">
        <f>IF(AND(AM4=0,AM127&gt;=0), "",AM127/AM4)</f>
        <v>0</v>
      </c>
      <c r="AO127" s="46"/>
      <c r="AP127" s="30" t="str">
        <f t="shared" si="42"/>
        <v/>
      </c>
      <c r="AQ127" s="130">
        <f t="shared" si="63"/>
        <v>0</v>
      </c>
      <c r="AR127" s="30">
        <f>IF(AND(AQ4=0,AQ127&gt;=0), "",AQ127/AQ4)</f>
        <v>0</v>
      </c>
      <c r="AS127" s="46"/>
      <c r="AT127" s="131">
        <f t="shared" si="122"/>
        <v>0</v>
      </c>
      <c r="AU127" s="30" t="str">
        <f>IF(AND(AT4=0,AT127&gt;=0), "",AT127/AT4)</f>
        <v/>
      </c>
      <c r="AV127" s="47" t="str">
        <f t="shared" si="101"/>
        <v/>
      </c>
      <c r="AW127" s="131">
        <f t="shared" ref="AW127:AW134" si="130">+AQ127/6</f>
        <v>0</v>
      </c>
      <c r="AX127" s="30">
        <f>IF(AND(AW4=0,AW127&gt;=0), "",AW127/AW4)</f>
        <v>0</v>
      </c>
      <c r="AY127" s="46"/>
      <c r="AZ127" s="131">
        <f t="shared" si="123"/>
        <v>0</v>
      </c>
      <c r="BA127" s="30" t="str">
        <f>IF(AND(AZ4=0,AZ127&gt;=0), "",AZ127/AZ4)</f>
        <v/>
      </c>
      <c r="BB127" s="47" t="str">
        <f t="shared" si="102"/>
        <v/>
      </c>
      <c r="BC127" s="129">
        <f>+'N EERR PIEDEM'!I20</f>
        <v>0</v>
      </c>
      <c r="BD127" s="30" t="str">
        <f>IF(AND(BC4=0,BC127&gt;=0), "",BC127/BC4)</f>
        <v/>
      </c>
      <c r="BE127" s="46"/>
      <c r="BF127" s="30" t="str">
        <f t="shared" si="103"/>
        <v/>
      </c>
      <c r="BG127" s="130">
        <f t="shared" ref="BG127:BG136" si="131">+AQ127+BC127</f>
        <v>0</v>
      </c>
      <c r="BH127" s="30">
        <f>IF(AND(BG4=0,BG127&gt;=0), "",BG127/BG4)</f>
        <v>0</v>
      </c>
      <c r="BI127" s="46"/>
      <c r="BJ127" s="129">
        <f>+'N EERR PIEDEM'!J20</f>
        <v>0</v>
      </c>
      <c r="BK127" s="30" t="str">
        <f>IF(AND(BJ4=0,BJ127&gt;=0), "",BJ127/BJ4)</f>
        <v/>
      </c>
      <c r="BL127" s="46"/>
      <c r="BM127" s="30" t="str">
        <f t="shared" si="43"/>
        <v/>
      </c>
      <c r="BN127" s="130">
        <f t="shared" ref="BN127:BN136" si="132">+BG127+BJ127</f>
        <v>0</v>
      </c>
      <c r="BO127" s="30">
        <f>IF(AND(BN4=0,BN127&gt;=0), "",BN127/BN4)</f>
        <v>0</v>
      </c>
      <c r="BP127" s="46"/>
      <c r="BQ127" s="129">
        <f>+'N EERR PIEDEM'!K20</f>
        <v>0</v>
      </c>
      <c r="BR127" s="30" t="str">
        <f>IF(AND(BQ4=0,BQ127&gt;=0), "",BQ127/BQ4)</f>
        <v/>
      </c>
      <c r="BS127" s="46"/>
      <c r="BT127" s="30" t="str">
        <f t="shared" si="44"/>
        <v/>
      </c>
      <c r="BU127" s="130">
        <f t="shared" si="124"/>
        <v>0</v>
      </c>
      <c r="BV127" s="30">
        <f>IF(AND(BU4=0,BU127&gt;=0), "",BU127/BU4)</f>
        <v>0</v>
      </c>
      <c r="BW127" s="46"/>
      <c r="BX127" s="131">
        <f t="shared" si="125"/>
        <v>0</v>
      </c>
      <c r="BY127" s="30" t="str">
        <f>IF(AND(BX4=0,BX127&gt;=0), "",BX127/BX4)</f>
        <v/>
      </c>
      <c r="BZ127" s="47" t="str">
        <f t="shared" si="45"/>
        <v/>
      </c>
      <c r="CA127" s="129">
        <f>+'N EERR PIEDEM'!L20</f>
        <v>0</v>
      </c>
      <c r="CB127" s="30" t="str">
        <f>IF(AND(CA4=0,CA127&gt;=0), "",CA127/CA4)</f>
        <v/>
      </c>
      <c r="CC127" s="46"/>
      <c r="CD127" s="30" t="str">
        <f t="shared" si="104"/>
        <v/>
      </c>
      <c r="CE127" s="130">
        <f t="shared" si="126"/>
        <v>0</v>
      </c>
      <c r="CF127" s="30">
        <f>IF(AND(CE4=0,CE127&gt;=0), "",CE127/CE4)</f>
        <v>0</v>
      </c>
      <c r="CG127" s="46"/>
      <c r="CH127" s="129">
        <f>+'N EERR PIEDEM'!M20</f>
        <v>0</v>
      </c>
      <c r="CI127" s="30" t="str">
        <f>IF(AND(CH4=0,CH127&gt;=0), "",CH127/CH4)</f>
        <v/>
      </c>
      <c r="CJ127" s="46"/>
      <c r="CK127" s="30" t="str">
        <f t="shared" si="46"/>
        <v/>
      </c>
      <c r="CL127" s="130">
        <f t="shared" si="127"/>
        <v>0</v>
      </c>
      <c r="CM127" s="30">
        <f>IF(AND(CL4=0,CL127&gt;=0), "",CL127/CL4)</f>
        <v>0</v>
      </c>
      <c r="CN127" s="46"/>
      <c r="CO127" s="129">
        <f>+'N EERR PIEDEM'!N20</f>
        <v>0</v>
      </c>
      <c r="CP127" s="30" t="str">
        <f>IF(AND(CO4=0,CO127&gt;=0), "",CO127/CO4)</f>
        <v/>
      </c>
      <c r="CQ127" s="46"/>
      <c r="CR127" s="30" t="str">
        <f t="shared" si="47"/>
        <v/>
      </c>
      <c r="CS127" s="130">
        <f t="shared" si="128"/>
        <v>0</v>
      </c>
      <c r="CT127" s="30">
        <f>IF(AND(CS4=0,CS127&gt;=0), "",CS127/CS4)</f>
        <v>0</v>
      </c>
      <c r="CU127" s="46"/>
      <c r="CV127" s="131">
        <f t="shared" si="129"/>
        <v>0</v>
      </c>
      <c r="CW127" s="30" t="str">
        <f>IF(AND(CV4=0,CV127&gt;=0), "",CV127/CV4)</f>
        <v/>
      </c>
      <c r="CX127" s="47" t="str">
        <f t="shared" si="48"/>
        <v/>
      </c>
    </row>
    <row r="128" spans="1:102" s="6" customFormat="1" hidden="1" outlineLevel="1" x14ac:dyDescent="0.3">
      <c r="A128" s="29" t="s">
        <v>106</v>
      </c>
      <c r="B128" s="129">
        <f>+'N EERR PIEDEM'!B21</f>
        <v>0</v>
      </c>
      <c r="C128" s="30" t="str">
        <f>IF(AND(B4=0,B128&gt;=0), "",B128/B4)</f>
        <v/>
      </c>
      <c r="D128" s="46"/>
      <c r="E128" s="129">
        <f>+'N EERR PIEDEM'!C21</f>
        <v>0</v>
      </c>
      <c r="F128" s="30">
        <f>IF(AND(E4=0,E128&gt;=0), "",E128/E4)</f>
        <v>0</v>
      </c>
      <c r="G128" s="46"/>
      <c r="H128" s="129">
        <f>+'N EERR PIEDEM'!D21</f>
        <v>0</v>
      </c>
      <c r="I128" s="30">
        <f>IF(AND(H4=0,H128&gt;=0), "",H128/H4)</f>
        <v>0</v>
      </c>
      <c r="J128" s="46"/>
      <c r="K128" s="30" t="str">
        <f t="shared" si="97"/>
        <v/>
      </c>
      <c r="L128" s="130">
        <f t="shared" si="119"/>
        <v>0</v>
      </c>
      <c r="M128" s="30">
        <f>IF(AND(L4=0,L128&gt;=0), "",L128/L4)</f>
        <v>0</v>
      </c>
      <c r="N128" s="46"/>
      <c r="O128" s="129">
        <f>+'N EERR PIEDEM'!E21</f>
        <v>0</v>
      </c>
      <c r="P128" s="30">
        <f>IF(AND(O4=0,O128&gt;=0), "",O128/O4)</f>
        <v>0</v>
      </c>
      <c r="Q128" s="46"/>
      <c r="R128" s="30" t="str">
        <f t="shared" si="98"/>
        <v/>
      </c>
      <c r="S128" s="130">
        <f t="shared" si="120"/>
        <v>0</v>
      </c>
      <c r="T128" s="30">
        <f>IF(AND(S4=0,S128&gt;=0), "",S128/S4)</f>
        <v>0</v>
      </c>
      <c r="U128" s="46"/>
      <c r="V128" s="131"/>
      <c r="W128" s="30" t="str">
        <f>IF(AND(V4=0,V128&gt;=0), "",V128/V4)</f>
        <v/>
      </c>
      <c r="X128" s="47" t="str">
        <f t="shared" si="99"/>
        <v/>
      </c>
      <c r="Y128" s="129">
        <f>+'N EERR PIEDEM'!F21</f>
        <v>0</v>
      </c>
      <c r="Z128" s="30">
        <f>IF(AND(Y4=0,Y128&gt;=0), "",Y128/Y4)</f>
        <v>0</v>
      </c>
      <c r="AA128" s="46"/>
      <c r="AB128" s="30" t="str">
        <f t="shared" si="100"/>
        <v/>
      </c>
      <c r="AC128" s="130">
        <f t="shared" si="121"/>
        <v>0</v>
      </c>
      <c r="AD128" s="30">
        <f>IF(AND(AC4=0,AC128&gt;=0), "",AC128/AC4)</f>
        <v>0</v>
      </c>
      <c r="AE128" s="46"/>
      <c r="AF128" s="129">
        <f>+'N EERR PIEDEM'!G21</f>
        <v>0</v>
      </c>
      <c r="AG128" s="30">
        <f>IF(AND(AF4=0,AF128&gt;=0), "",AF128/AF4)</f>
        <v>0</v>
      </c>
      <c r="AH128" s="46"/>
      <c r="AI128" s="30" t="str">
        <f t="shared" si="41"/>
        <v/>
      </c>
      <c r="AJ128" s="130">
        <f t="shared" si="62"/>
        <v>0</v>
      </c>
      <c r="AK128" s="30">
        <f>IF(AND(AJ4=0,AJ128&gt;=0), "",AJ128/AJ4)</f>
        <v>0</v>
      </c>
      <c r="AL128" s="46"/>
      <c r="AM128" s="129">
        <f>+'N EERR PIEDEM'!H21</f>
        <v>0</v>
      </c>
      <c r="AN128" s="30">
        <f>IF(AND(AM4=0,AM128&gt;=0), "",AM128/AM4)</f>
        <v>0</v>
      </c>
      <c r="AO128" s="46"/>
      <c r="AP128" s="30" t="str">
        <f t="shared" si="42"/>
        <v/>
      </c>
      <c r="AQ128" s="130">
        <f t="shared" si="63"/>
        <v>0</v>
      </c>
      <c r="AR128" s="30">
        <f>IF(AND(AQ4=0,AQ128&gt;=0), "",AQ128/AQ4)</f>
        <v>0</v>
      </c>
      <c r="AS128" s="46"/>
      <c r="AT128" s="131">
        <f t="shared" si="122"/>
        <v>0</v>
      </c>
      <c r="AU128" s="30" t="str">
        <f>IF(AND(AT4=0,AT128&gt;=0), "",AT128/AT4)</f>
        <v/>
      </c>
      <c r="AV128" s="47" t="str">
        <f t="shared" si="101"/>
        <v/>
      </c>
      <c r="AW128" s="131">
        <f t="shared" si="130"/>
        <v>0</v>
      </c>
      <c r="AX128" s="30">
        <f>IF(AND(AW4=0,AW128&gt;=0), "",AW128/AW4)</f>
        <v>0</v>
      </c>
      <c r="AY128" s="46"/>
      <c r="AZ128" s="131">
        <f t="shared" si="123"/>
        <v>0</v>
      </c>
      <c r="BA128" s="30" t="str">
        <f>IF(AND(AZ4=0,AZ128&gt;=0), "",AZ128/AZ4)</f>
        <v/>
      </c>
      <c r="BB128" s="47" t="str">
        <f t="shared" si="102"/>
        <v/>
      </c>
      <c r="BC128" s="129">
        <f>+'N EERR PIEDEM'!I21</f>
        <v>0</v>
      </c>
      <c r="BD128" s="30" t="str">
        <f>IF(AND(BC4=0,BC128&gt;=0), "",BC128/BC4)</f>
        <v/>
      </c>
      <c r="BE128" s="46"/>
      <c r="BF128" s="30" t="str">
        <f t="shared" si="103"/>
        <v/>
      </c>
      <c r="BG128" s="130">
        <f t="shared" si="131"/>
        <v>0</v>
      </c>
      <c r="BH128" s="30">
        <f>IF(AND(BG4=0,BG128&gt;=0), "",BG128/BG4)</f>
        <v>0</v>
      </c>
      <c r="BI128" s="46"/>
      <c r="BJ128" s="129">
        <f>+'N EERR PIEDEM'!J21</f>
        <v>0</v>
      </c>
      <c r="BK128" s="30" t="str">
        <f>IF(AND(BJ4=0,BJ128&gt;=0), "",BJ128/BJ4)</f>
        <v/>
      </c>
      <c r="BL128" s="46"/>
      <c r="BM128" s="30" t="str">
        <f t="shared" si="43"/>
        <v/>
      </c>
      <c r="BN128" s="130">
        <f t="shared" si="132"/>
        <v>0</v>
      </c>
      <c r="BO128" s="30">
        <f>IF(AND(BN4=0,BN128&gt;=0), "",BN128/BN4)</f>
        <v>0</v>
      </c>
      <c r="BP128" s="46"/>
      <c r="BQ128" s="129">
        <f>+'N EERR PIEDEM'!K21</f>
        <v>0</v>
      </c>
      <c r="BR128" s="30" t="str">
        <f>IF(AND(BQ4=0,BQ128&gt;=0), "",BQ128/BQ4)</f>
        <v/>
      </c>
      <c r="BS128" s="46"/>
      <c r="BT128" s="30" t="str">
        <f t="shared" si="44"/>
        <v/>
      </c>
      <c r="BU128" s="130">
        <f t="shared" si="124"/>
        <v>0</v>
      </c>
      <c r="BV128" s="30">
        <f>IF(AND(BU4=0,BU128&gt;=0), "",BU128/BU4)</f>
        <v>0</v>
      </c>
      <c r="BW128" s="46"/>
      <c r="BX128" s="131">
        <f t="shared" si="125"/>
        <v>0</v>
      </c>
      <c r="BY128" s="30" t="str">
        <f>IF(AND(BX4=0,BX128&gt;=0), "",BX128/BX4)</f>
        <v/>
      </c>
      <c r="BZ128" s="47" t="str">
        <f t="shared" si="45"/>
        <v/>
      </c>
      <c r="CA128" s="129">
        <f>+'N EERR PIEDEM'!L21</f>
        <v>0</v>
      </c>
      <c r="CB128" s="30" t="str">
        <f>IF(AND(CA4=0,CA128&gt;=0), "",CA128/CA4)</f>
        <v/>
      </c>
      <c r="CC128" s="46"/>
      <c r="CD128" s="30" t="str">
        <f t="shared" si="104"/>
        <v/>
      </c>
      <c r="CE128" s="130">
        <f t="shared" si="126"/>
        <v>0</v>
      </c>
      <c r="CF128" s="30">
        <f>IF(AND(CE4=0,CE128&gt;=0), "",CE128/CE4)</f>
        <v>0</v>
      </c>
      <c r="CG128" s="46"/>
      <c r="CH128" s="129">
        <f>+'N EERR PIEDEM'!M21</f>
        <v>0</v>
      </c>
      <c r="CI128" s="30" t="str">
        <f>IF(AND(CH4=0,CH128&gt;=0), "",CH128/CH4)</f>
        <v/>
      </c>
      <c r="CJ128" s="46"/>
      <c r="CK128" s="30" t="str">
        <f t="shared" si="46"/>
        <v/>
      </c>
      <c r="CL128" s="130">
        <f t="shared" si="127"/>
        <v>0</v>
      </c>
      <c r="CM128" s="30">
        <f>IF(AND(CL4=0,CL128&gt;=0), "",CL128/CL4)</f>
        <v>0</v>
      </c>
      <c r="CN128" s="46"/>
      <c r="CO128" s="129">
        <f>+'N EERR PIEDEM'!N21</f>
        <v>0</v>
      </c>
      <c r="CP128" s="30" t="str">
        <f>IF(AND(CO4=0,CO128&gt;=0), "",CO128/CO4)</f>
        <v/>
      </c>
      <c r="CQ128" s="46"/>
      <c r="CR128" s="30" t="str">
        <f t="shared" si="47"/>
        <v/>
      </c>
      <c r="CS128" s="130">
        <f t="shared" si="128"/>
        <v>0</v>
      </c>
      <c r="CT128" s="30">
        <f>IF(AND(CS4=0,CS128&gt;=0), "",CS128/CS4)</f>
        <v>0</v>
      </c>
      <c r="CU128" s="46"/>
      <c r="CV128" s="131">
        <f t="shared" si="129"/>
        <v>0</v>
      </c>
      <c r="CW128" s="30" t="str">
        <f>IF(AND(CV4=0,CV128&gt;=0), "",CV128/CV4)</f>
        <v/>
      </c>
      <c r="CX128" s="47" t="str">
        <f t="shared" si="48"/>
        <v/>
      </c>
    </row>
    <row r="129" spans="1:219" s="6" customFormat="1" hidden="1" outlineLevel="1" x14ac:dyDescent="0.3">
      <c r="A129" s="29" t="s">
        <v>107</v>
      </c>
      <c r="B129" s="129">
        <f>+'N EERR PIEDEM'!B22</f>
        <v>0</v>
      </c>
      <c r="C129" s="30" t="str">
        <f>IF(AND(B4=0,B129&gt;=0), "",B129/B4)</f>
        <v/>
      </c>
      <c r="D129" s="46"/>
      <c r="E129" s="129">
        <f>+'N EERR PIEDEM'!C22</f>
        <v>0</v>
      </c>
      <c r="F129" s="30">
        <f>IF(AND(E4=0,E129&gt;=0), "",E129/E4)</f>
        <v>0</v>
      </c>
      <c r="G129" s="46"/>
      <c r="H129" s="129">
        <f>+'N EERR PIEDEM'!D22</f>
        <v>0</v>
      </c>
      <c r="I129" s="30">
        <f>IF(AND(H4=0,H129&gt;=0), "",H129/H4)</f>
        <v>0</v>
      </c>
      <c r="J129" s="46"/>
      <c r="K129" s="30" t="str">
        <f t="shared" si="97"/>
        <v/>
      </c>
      <c r="L129" s="130">
        <f t="shared" si="119"/>
        <v>0</v>
      </c>
      <c r="M129" s="30">
        <f>IF(AND(L4=0,L129&gt;=0), "",L129/L4)</f>
        <v>0</v>
      </c>
      <c r="N129" s="46"/>
      <c r="O129" s="129">
        <f>+'N EERR PIEDEM'!E22</f>
        <v>0</v>
      </c>
      <c r="P129" s="30">
        <f>IF(AND(O4=0,O129&gt;=0), "",O129/O4)</f>
        <v>0</v>
      </c>
      <c r="Q129" s="46"/>
      <c r="R129" s="30" t="str">
        <f t="shared" si="98"/>
        <v/>
      </c>
      <c r="S129" s="130">
        <f t="shared" si="120"/>
        <v>0</v>
      </c>
      <c r="T129" s="30">
        <f>IF(AND(S4=0,S129&gt;=0), "",S129/S4)</f>
        <v>0</v>
      </c>
      <c r="U129" s="46"/>
      <c r="V129" s="131"/>
      <c r="W129" s="30" t="str">
        <f>IF(AND(V4=0,V129&gt;=0), "",V129/V4)</f>
        <v/>
      </c>
      <c r="X129" s="47" t="str">
        <f t="shared" si="99"/>
        <v/>
      </c>
      <c r="Y129" s="129">
        <f>+'N EERR PIEDEM'!F22</f>
        <v>0</v>
      </c>
      <c r="Z129" s="30">
        <f>IF(AND(Y4=0,Y129&gt;=0), "",Y129/Y4)</f>
        <v>0</v>
      </c>
      <c r="AA129" s="46"/>
      <c r="AB129" s="30" t="str">
        <f t="shared" si="100"/>
        <v/>
      </c>
      <c r="AC129" s="130">
        <f t="shared" si="121"/>
        <v>0</v>
      </c>
      <c r="AD129" s="30">
        <f>IF(AND(AC4=0,AC129&gt;=0), "",AC129/AC4)</f>
        <v>0</v>
      </c>
      <c r="AE129" s="46"/>
      <c r="AF129" s="129">
        <f>+'N EERR PIEDEM'!G22</f>
        <v>0</v>
      </c>
      <c r="AG129" s="30">
        <f>IF(AND(AF4=0,AF129&gt;=0), "",AF129/AF4)</f>
        <v>0</v>
      </c>
      <c r="AH129" s="46"/>
      <c r="AI129" s="30" t="str">
        <f t="shared" si="41"/>
        <v/>
      </c>
      <c r="AJ129" s="130">
        <f t="shared" si="62"/>
        <v>0</v>
      </c>
      <c r="AK129" s="30">
        <f>IF(AND(AJ4=0,AJ129&gt;=0), "",AJ129/AJ4)</f>
        <v>0</v>
      </c>
      <c r="AL129" s="46"/>
      <c r="AM129" s="129">
        <f>+'N EERR PIEDEM'!H22</f>
        <v>0</v>
      </c>
      <c r="AN129" s="30">
        <f>IF(AND(AM4=0,AM129&gt;=0), "",AM129/AM4)</f>
        <v>0</v>
      </c>
      <c r="AO129" s="46"/>
      <c r="AP129" s="30" t="str">
        <f t="shared" si="42"/>
        <v/>
      </c>
      <c r="AQ129" s="130">
        <f t="shared" si="63"/>
        <v>0</v>
      </c>
      <c r="AR129" s="30">
        <f>IF(AND(AQ4=0,AQ129&gt;=0), "",AQ129/AQ4)</f>
        <v>0</v>
      </c>
      <c r="AS129" s="46"/>
      <c r="AT129" s="131">
        <f t="shared" si="122"/>
        <v>0</v>
      </c>
      <c r="AU129" s="30" t="str">
        <f>IF(AND(AT4=0,AT129&gt;=0), "",AT129/AT4)</f>
        <v/>
      </c>
      <c r="AV129" s="47" t="str">
        <f t="shared" si="101"/>
        <v/>
      </c>
      <c r="AW129" s="131">
        <f t="shared" si="130"/>
        <v>0</v>
      </c>
      <c r="AX129" s="30">
        <f>IF(AND(AW4=0,AW129&gt;=0), "",AW129/AW4)</f>
        <v>0</v>
      </c>
      <c r="AY129" s="46"/>
      <c r="AZ129" s="131">
        <f t="shared" si="123"/>
        <v>0</v>
      </c>
      <c r="BA129" s="30" t="str">
        <f>IF(AND(AZ4=0,AZ129&gt;=0), "",AZ129/AZ4)</f>
        <v/>
      </c>
      <c r="BB129" s="47" t="str">
        <f t="shared" si="102"/>
        <v/>
      </c>
      <c r="BC129" s="129">
        <f>+'N EERR PIEDEM'!I22</f>
        <v>0</v>
      </c>
      <c r="BD129" s="30" t="str">
        <f>IF(AND(BC4=0,BC129&gt;=0), "",BC129/BC4)</f>
        <v/>
      </c>
      <c r="BE129" s="46"/>
      <c r="BF129" s="30" t="str">
        <f t="shared" si="103"/>
        <v/>
      </c>
      <c r="BG129" s="130">
        <f t="shared" si="131"/>
        <v>0</v>
      </c>
      <c r="BH129" s="30">
        <f>IF(AND(BG4=0,BG129&gt;=0), "",BG129/BG4)</f>
        <v>0</v>
      </c>
      <c r="BI129" s="46"/>
      <c r="BJ129" s="129">
        <f>+'N EERR PIEDEM'!J22</f>
        <v>0</v>
      </c>
      <c r="BK129" s="30" t="str">
        <f>IF(AND(BJ4=0,BJ129&gt;=0), "",BJ129/BJ4)</f>
        <v/>
      </c>
      <c r="BL129" s="46"/>
      <c r="BM129" s="30" t="str">
        <f t="shared" si="43"/>
        <v/>
      </c>
      <c r="BN129" s="130">
        <f t="shared" si="132"/>
        <v>0</v>
      </c>
      <c r="BO129" s="30">
        <f>IF(AND(BN4=0,BN129&gt;=0), "",BN129/BN4)</f>
        <v>0</v>
      </c>
      <c r="BP129" s="46"/>
      <c r="BQ129" s="129">
        <f>+'N EERR PIEDEM'!K22</f>
        <v>0</v>
      </c>
      <c r="BR129" s="30" t="str">
        <f>IF(AND(BQ4=0,BQ129&gt;=0), "",BQ129/BQ4)</f>
        <v/>
      </c>
      <c r="BS129" s="46"/>
      <c r="BT129" s="30" t="str">
        <f t="shared" si="44"/>
        <v/>
      </c>
      <c r="BU129" s="130">
        <f t="shared" si="124"/>
        <v>0</v>
      </c>
      <c r="BV129" s="30">
        <f>IF(AND(BU4=0,BU129&gt;=0), "",BU129/BU4)</f>
        <v>0</v>
      </c>
      <c r="BW129" s="46"/>
      <c r="BX129" s="131">
        <f t="shared" si="125"/>
        <v>0</v>
      </c>
      <c r="BY129" s="30" t="str">
        <f>IF(AND(BX4=0,BX129&gt;=0), "",BX129/BX4)</f>
        <v/>
      </c>
      <c r="BZ129" s="47" t="str">
        <f t="shared" si="45"/>
        <v/>
      </c>
      <c r="CA129" s="129">
        <f>+'N EERR PIEDEM'!L22</f>
        <v>0</v>
      </c>
      <c r="CB129" s="30" t="str">
        <f>IF(AND(CA4=0,CA129&gt;=0), "",CA129/CA4)</f>
        <v/>
      </c>
      <c r="CC129" s="46"/>
      <c r="CD129" s="30" t="str">
        <f t="shared" si="104"/>
        <v/>
      </c>
      <c r="CE129" s="130">
        <f t="shared" si="126"/>
        <v>0</v>
      </c>
      <c r="CF129" s="30">
        <f>IF(AND(CE4=0,CE129&gt;=0), "",CE129/CE4)</f>
        <v>0</v>
      </c>
      <c r="CG129" s="46"/>
      <c r="CH129" s="129">
        <f>+'N EERR PIEDEM'!M22</f>
        <v>0</v>
      </c>
      <c r="CI129" s="30" t="str">
        <f>IF(AND(CH4=0,CH129&gt;=0), "",CH129/CH4)</f>
        <v/>
      </c>
      <c r="CJ129" s="46"/>
      <c r="CK129" s="30" t="str">
        <f t="shared" si="46"/>
        <v/>
      </c>
      <c r="CL129" s="130">
        <f t="shared" si="127"/>
        <v>0</v>
      </c>
      <c r="CM129" s="30">
        <f>IF(AND(CL4=0,CL129&gt;=0), "",CL129/CL4)</f>
        <v>0</v>
      </c>
      <c r="CN129" s="46"/>
      <c r="CO129" s="129">
        <f>+'N EERR PIEDEM'!N22</f>
        <v>0</v>
      </c>
      <c r="CP129" s="30" t="str">
        <f>IF(AND(CO4=0,CO129&gt;=0), "",CO129/CO4)</f>
        <v/>
      </c>
      <c r="CQ129" s="46"/>
      <c r="CR129" s="30" t="str">
        <f t="shared" si="47"/>
        <v/>
      </c>
      <c r="CS129" s="130">
        <f t="shared" si="128"/>
        <v>0</v>
      </c>
      <c r="CT129" s="30">
        <f>IF(AND(CS4=0,CS129&gt;=0), "",CS129/CS4)</f>
        <v>0</v>
      </c>
      <c r="CU129" s="46"/>
      <c r="CV129" s="131">
        <f t="shared" si="129"/>
        <v>0</v>
      </c>
      <c r="CW129" s="30" t="str">
        <f>IF(AND(CV4=0,CV129&gt;=0), "",CV129/CV4)</f>
        <v/>
      </c>
      <c r="CX129" s="47" t="str">
        <f t="shared" si="48"/>
        <v/>
      </c>
    </row>
    <row r="130" spans="1:219" s="6" customFormat="1" hidden="1" outlineLevel="1" x14ac:dyDescent="0.3">
      <c r="A130" s="29" t="s">
        <v>108</v>
      </c>
      <c r="B130" s="129">
        <f>+'N EERR PIEDEM'!B23</f>
        <v>0</v>
      </c>
      <c r="C130" s="30" t="str">
        <f>IF(AND(B4=0,B130&gt;=0), "",B130/B4)</f>
        <v/>
      </c>
      <c r="D130" s="46"/>
      <c r="E130" s="129">
        <f>+'N EERR PIEDEM'!C23</f>
        <v>0.16165935307078455</v>
      </c>
      <c r="F130" s="30">
        <f>IF(AND(E4=0,E130&gt;=0), "",E130/E4)</f>
        <v>3.0081983216062209E-5</v>
      </c>
      <c r="G130" s="46"/>
      <c r="H130" s="129">
        <f>+'N EERR PIEDEM'!D23</f>
        <v>0.12654188313999004</v>
      </c>
      <c r="I130" s="30">
        <f>IF(AND(H4=0,H130&gt;=0), "",H130/H4)</f>
        <v>1.4301190721186342E-5</v>
      </c>
      <c r="J130" s="46"/>
      <c r="K130" s="30">
        <f t="shared" si="97"/>
        <v>-0.21723129075877157</v>
      </c>
      <c r="L130" s="130">
        <f t="shared" si="119"/>
        <v>0.28820123621077459</v>
      </c>
      <c r="M130" s="30">
        <f>IF(AND(L4=0,L130&gt;=0), "",L130/L4)</f>
        <v>2.0264031126463241E-5</v>
      </c>
      <c r="N130" s="46"/>
      <c r="O130" s="129">
        <f>+'N EERR PIEDEM'!E23</f>
        <v>0.70499806765571149</v>
      </c>
      <c r="P130" s="30">
        <f>IF(AND(O4=0,O130&gt;=0), "",O130/O4)</f>
        <v>9.2460243439312253E-5</v>
      </c>
      <c r="Q130" s="46"/>
      <c r="R130" s="30">
        <f t="shared" si="98"/>
        <v>4.5712626536131928</v>
      </c>
      <c r="S130" s="130">
        <f t="shared" si="120"/>
        <v>0.99319930386648614</v>
      </c>
      <c r="T130" s="30">
        <f>IF(AND(S4=0,S130&gt;=0), "",S130/S4)</f>
        <v>4.5461206453358672E-5</v>
      </c>
      <c r="U130" s="46"/>
      <c r="V130" s="131"/>
      <c r="W130" s="30" t="str">
        <f>IF(AND(V4=0,V130&gt;=0), "",V130/V4)</f>
        <v/>
      </c>
      <c r="X130" s="47">
        <f t="shared" si="99"/>
        <v>1</v>
      </c>
      <c r="Y130" s="129">
        <f>+'N EERR PIEDEM'!F23</f>
        <v>0</v>
      </c>
      <c r="Z130" s="30">
        <f>IF(AND(Y4=0,Y130&gt;=0), "",Y130/Y4)</f>
        <v>0</v>
      </c>
      <c r="AA130" s="46"/>
      <c r="AB130" s="30">
        <f t="shared" si="100"/>
        <v>-1</v>
      </c>
      <c r="AC130" s="130">
        <f t="shared" si="121"/>
        <v>0.99319930386648614</v>
      </c>
      <c r="AD130" s="30">
        <f>IF(AND(AC4=0,AC130&gt;=0), "",AC130/AC4)</f>
        <v>3.3887827033997421E-5</v>
      </c>
      <c r="AE130" s="46"/>
      <c r="AF130" s="129">
        <f>+'N EERR PIEDEM'!G23</f>
        <v>7.6327718313154358E-3</v>
      </c>
      <c r="AG130" s="30">
        <f>IF(AND(AF4=0,AF130&gt;=0), "",AF130/AF4)</f>
        <v>8.5225351672409334E-7</v>
      </c>
      <c r="AH130" s="46"/>
      <c r="AI130" s="30">
        <f t="shared" si="41"/>
        <v>1</v>
      </c>
      <c r="AJ130" s="130">
        <f t="shared" si="62"/>
        <v>1.0008320756978015</v>
      </c>
      <c r="AK130" s="30">
        <f>IF(AND(AJ4=0,AJ130&gt;=0), "",AJ130/AJ4)</f>
        <v>2.6155679660112962E-5</v>
      </c>
      <c r="AL130" s="46"/>
      <c r="AM130" s="129">
        <f>+'N EERR PIEDEM'!H23</f>
        <v>0.26272059121827201</v>
      </c>
      <c r="AN130" s="30">
        <f>IF(AND(AM4=0,AM130&gt;=0), "",AM130/AM4)</f>
        <v>2.5023463516589136E-5</v>
      </c>
      <c r="AO130" s="46"/>
      <c r="AP130" s="30">
        <f t="shared" si="42"/>
        <v>33.420076614945089</v>
      </c>
      <c r="AQ130" s="130">
        <f t="shared" si="63"/>
        <v>1.2635526669160735</v>
      </c>
      <c r="AR130" s="30">
        <f>IF(AND(AQ4=0,AQ130&gt;=0), "",AQ130/AQ4)</f>
        <v>2.5911908631413911E-5</v>
      </c>
      <c r="AS130" s="46"/>
      <c r="AT130" s="131">
        <f t="shared" si="122"/>
        <v>0</v>
      </c>
      <c r="AU130" s="30" t="str">
        <f>IF(AND(AT4=0,AT130&gt;=0), "",AT130/AT4)</f>
        <v/>
      </c>
      <c r="AV130" s="47">
        <f t="shared" si="101"/>
        <v>1</v>
      </c>
      <c r="AW130" s="131">
        <f t="shared" si="130"/>
        <v>0.21059211115267892</v>
      </c>
      <c r="AX130" s="30">
        <f>IF(AND(AW4=0,AW130&gt;=0), "",AW130/AW4)</f>
        <v>2.5911908631413911E-5</v>
      </c>
      <c r="AY130" s="46"/>
      <c r="AZ130" s="131">
        <f t="shared" si="123"/>
        <v>0</v>
      </c>
      <c r="BA130" s="30" t="str">
        <f>IF(AND(AZ4=0,AZ130&gt;=0), "",AZ130/AZ4)</f>
        <v/>
      </c>
      <c r="BB130" s="47">
        <f t="shared" si="102"/>
        <v>1</v>
      </c>
      <c r="BC130" s="129">
        <f>+'N EERR PIEDEM'!I23</f>
        <v>0</v>
      </c>
      <c r="BD130" s="30" t="str">
        <f>IF(AND(BC4=0,BC130&gt;=0), "",BC130/BC4)</f>
        <v/>
      </c>
      <c r="BE130" s="46"/>
      <c r="BF130" s="30">
        <f t="shared" si="103"/>
        <v>-1</v>
      </c>
      <c r="BG130" s="130">
        <f t="shared" si="131"/>
        <v>1.2635526669160735</v>
      </c>
      <c r="BH130" s="30">
        <f>IF(AND(BG4=0,BG130&gt;=0), "",BG130/BG4)</f>
        <v>2.5911908631413911E-5</v>
      </c>
      <c r="BI130" s="46"/>
      <c r="BJ130" s="129">
        <f>+'N EERR PIEDEM'!J23</f>
        <v>0</v>
      </c>
      <c r="BK130" s="30" t="str">
        <f>IF(AND(BJ4=0,BJ130&gt;=0), "",BJ130/BJ4)</f>
        <v/>
      </c>
      <c r="BL130" s="46"/>
      <c r="BM130" s="30" t="str">
        <f t="shared" si="43"/>
        <v/>
      </c>
      <c r="BN130" s="130">
        <f t="shared" si="132"/>
        <v>1.2635526669160735</v>
      </c>
      <c r="BO130" s="30">
        <f>IF(AND(BN4=0,BN130&gt;=0), "",BN130/BN4)</f>
        <v>2.5911908631413911E-5</v>
      </c>
      <c r="BP130" s="46"/>
      <c r="BQ130" s="129">
        <f>+'N EERR PIEDEM'!K23</f>
        <v>0</v>
      </c>
      <c r="BR130" s="30" t="str">
        <f>IF(AND(BQ4=0,BQ130&gt;=0), "",BQ130/BQ4)</f>
        <v/>
      </c>
      <c r="BS130" s="46"/>
      <c r="BT130" s="30" t="str">
        <f t="shared" si="44"/>
        <v/>
      </c>
      <c r="BU130" s="130">
        <f t="shared" si="124"/>
        <v>1.2635526669160735</v>
      </c>
      <c r="BV130" s="30">
        <f>IF(AND(BU4=0,BU130&gt;=0), "",BU130/BU4)</f>
        <v>2.5911908631413911E-5</v>
      </c>
      <c r="BW130" s="46"/>
      <c r="BX130" s="131">
        <f t="shared" si="125"/>
        <v>0</v>
      </c>
      <c r="BY130" s="30" t="str">
        <f>IF(AND(BX4=0,BX130&gt;=0), "",BX130/BX4)</f>
        <v/>
      </c>
      <c r="BZ130" s="47">
        <f t="shared" si="45"/>
        <v>1</v>
      </c>
      <c r="CA130" s="129">
        <f>+'N EERR PIEDEM'!L23</f>
        <v>0</v>
      </c>
      <c r="CB130" s="30" t="str">
        <f>IF(AND(CA4=0,CA130&gt;=0), "",CA130/CA4)</f>
        <v/>
      </c>
      <c r="CC130" s="46"/>
      <c r="CD130" s="30" t="str">
        <f t="shared" si="104"/>
        <v/>
      </c>
      <c r="CE130" s="130">
        <f t="shared" si="126"/>
        <v>1.2635526669160735</v>
      </c>
      <c r="CF130" s="30">
        <f>IF(AND(CE4=0,CE130&gt;=0), "",CE130/CE4)</f>
        <v>2.5911908631413911E-5</v>
      </c>
      <c r="CG130" s="46"/>
      <c r="CH130" s="129">
        <f>+'N EERR PIEDEM'!M23</f>
        <v>0</v>
      </c>
      <c r="CI130" s="30" t="str">
        <f>IF(AND(CH4=0,CH130&gt;=0), "",CH130/CH4)</f>
        <v/>
      </c>
      <c r="CJ130" s="46"/>
      <c r="CK130" s="30" t="str">
        <f t="shared" si="46"/>
        <v/>
      </c>
      <c r="CL130" s="130">
        <f t="shared" si="127"/>
        <v>1.2635526669160735</v>
      </c>
      <c r="CM130" s="30">
        <f>IF(AND(CL4=0,CL130&gt;=0), "",CL130/CL4)</f>
        <v>2.5911908631413911E-5</v>
      </c>
      <c r="CN130" s="46"/>
      <c r="CO130" s="129">
        <f>+'N EERR PIEDEM'!N23</f>
        <v>0</v>
      </c>
      <c r="CP130" s="30" t="str">
        <f>IF(AND(CO4=0,CO130&gt;=0), "",CO130/CO4)</f>
        <v/>
      </c>
      <c r="CQ130" s="46"/>
      <c r="CR130" s="30" t="str">
        <f t="shared" si="47"/>
        <v/>
      </c>
      <c r="CS130" s="130">
        <f t="shared" si="128"/>
        <v>1.2635526669160735</v>
      </c>
      <c r="CT130" s="30">
        <f>IF(AND(CS4=0,CS130&gt;=0), "",CS130/CS4)</f>
        <v>2.5911908631413911E-5</v>
      </c>
      <c r="CU130" s="46"/>
      <c r="CV130" s="131">
        <f t="shared" si="129"/>
        <v>0</v>
      </c>
      <c r="CW130" s="30" t="str">
        <f>IF(AND(CV4=0,CV130&gt;=0), "",CV130/CV4)</f>
        <v/>
      </c>
      <c r="CX130" s="47">
        <f t="shared" si="48"/>
        <v>1</v>
      </c>
    </row>
    <row r="131" spans="1:219" s="6" customFormat="1" hidden="1" outlineLevel="1" x14ac:dyDescent="0.3">
      <c r="A131" s="29" t="s">
        <v>109</v>
      </c>
      <c r="B131" s="129">
        <f>+'N EERR PIEDEM'!B24</f>
        <v>0</v>
      </c>
      <c r="C131" s="30" t="str">
        <f>IF(AND(B4=0,B131&gt;=0), "",B131/B4)</f>
        <v/>
      </c>
      <c r="D131" s="46"/>
      <c r="E131" s="129">
        <f>+'N EERR PIEDEM'!C24</f>
        <v>0</v>
      </c>
      <c r="F131" s="30">
        <f>IF(AND(E4=0,E131&gt;=0), "",E131/E4)</f>
        <v>0</v>
      </c>
      <c r="G131" s="46"/>
      <c r="H131" s="129">
        <f>+'N EERR PIEDEM'!D24</f>
        <v>0</v>
      </c>
      <c r="I131" s="30">
        <f>IF(AND(H4=0,H131&gt;=0), "",H131/H4)</f>
        <v>0</v>
      </c>
      <c r="J131" s="46"/>
      <c r="K131" s="30" t="str">
        <f t="shared" si="97"/>
        <v/>
      </c>
      <c r="L131" s="130">
        <f t="shared" si="119"/>
        <v>0</v>
      </c>
      <c r="M131" s="30">
        <f>IF(AND(L4=0,L131&gt;=0), "",L131/L4)</f>
        <v>0</v>
      </c>
      <c r="N131" s="46"/>
      <c r="O131" s="129">
        <f>+'N EERR PIEDEM'!E24</f>
        <v>0</v>
      </c>
      <c r="P131" s="30">
        <f>IF(AND(O4=0,O131&gt;=0), "",O131/O4)</f>
        <v>0</v>
      </c>
      <c r="Q131" s="46"/>
      <c r="R131" s="30" t="str">
        <f t="shared" si="98"/>
        <v/>
      </c>
      <c r="S131" s="130">
        <f t="shared" si="120"/>
        <v>0</v>
      </c>
      <c r="T131" s="30">
        <f>IF(AND(S4=0,S131&gt;=0), "",S131/S4)</f>
        <v>0</v>
      </c>
      <c r="U131" s="46"/>
      <c r="V131" s="131"/>
      <c r="W131" s="30" t="str">
        <f>IF(AND(V4=0,V131&gt;=0), "",V131/V4)</f>
        <v/>
      </c>
      <c r="X131" s="47" t="str">
        <f t="shared" si="99"/>
        <v/>
      </c>
      <c r="Y131" s="129">
        <f>+'N EERR PIEDEM'!F24</f>
        <v>0</v>
      </c>
      <c r="Z131" s="30">
        <f>IF(AND(Y4=0,Y131&gt;=0), "",Y131/Y4)</f>
        <v>0</v>
      </c>
      <c r="AA131" s="46"/>
      <c r="AB131" s="30" t="str">
        <f t="shared" si="100"/>
        <v/>
      </c>
      <c r="AC131" s="130">
        <f t="shared" si="121"/>
        <v>0</v>
      </c>
      <c r="AD131" s="30">
        <f>IF(AND(AC4=0,AC131&gt;=0), "",AC131/AC4)</f>
        <v>0</v>
      </c>
      <c r="AE131" s="46"/>
      <c r="AF131" s="129">
        <f>+'N EERR PIEDEM'!G24</f>
        <v>0</v>
      </c>
      <c r="AG131" s="30">
        <f>IF(AND(AF4=0,AF131&gt;=0), "",AF131/AF4)</f>
        <v>0</v>
      </c>
      <c r="AH131" s="46"/>
      <c r="AI131" s="30" t="str">
        <f t="shared" si="41"/>
        <v/>
      </c>
      <c r="AJ131" s="130">
        <f t="shared" si="62"/>
        <v>0</v>
      </c>
      <c r="AK131" s="30">
        <f>IF(AND(AJ4=0,AJ131&gt;=0), "",AJ131/AJ4)</f>
        <v>0</v>
      </c>
      <c r="AL131" s="46"/>
      <c r="AM131" s="129">
        <f>+'N EERR PIEDEM'!H24</f>
        <v>0</v>
      </c>
      <c r="AN131" s="30">
        <f>IF(AND(AM4=0,AM131&gt;=0), "",AM131/AM4)</f>
        <v>0</v>
      </c>
      <c r="AO131" s="46"/>
      <c r="AP131" s="30" t="str">
        <f t="shared" si="42"/>
        <v/>
      </c>
      <c r="AQ131" s="130">
        <f t="shared" si="63"/>
        <v>0</v>
      </c>
      <c r="AR131" s="30">
        <f>IF(AND(AQ4=0,AQ131&gt;=0), "",AQ131/AQ4)</f>
        <v>0</v>
      </c>
      <c r="AS131" s="46"/>
      <c r="AT131" s="131">
        <f t="shared" si="122"/>
        <v>0</v>
      </c>
      <c r="AU131" s="30" t="str">
        <f>IF(AND(AT4=0,AT131&gt;=0), "",AT131/AT4)</f>
        <v/>
      </c>
      <c r="AV131" s="47" t="str">
        <f t="shared" si="101"/>
        <v/>
      </c>
      <c r="AW131" s="131">
        <f t="shared" si="130"/>
        <v>0</v>
      </c>
      <c r="AX131" s="30">
        <f>IF(AND(AW4=0,AW131&gt;=0), "",AW131/AW4)</f>
        <v>0</v>
      </c>
      <c r="AY131" s="46"/>
      <c r="AZ131" s="131">
        <f t="shared" si="123"/>
        <v>0</v>
      </c>
      <c r="BA131" s="30" t="str">
        <f>IF(AND(AZ4=0,AZ131&gt;=0), "",AZ131/AZ4)</f>
        <v/>
      </c>
      <c r="BB131" s="47" t="str">
        <f t="shared" si="102"/>
        <v/>
      </c>
      <c r="BC131" s="129">
        <f>+'N EERR PIEDEM'!I24</f>
        <v>0</v>
      </c>
      <c r="BD131" s="30" t="str">
        <f>IF(AND(BC4=0,BC131&gt;=0), "",BC131/BC4)</f>
        <v/>
      </c>
      <c r="BE131" s="46"/>
      <c r="BF131" s="30" t="str">
        <f t="shared" si="103"/>
        <v/>
      </c>
      <c r="BG131" s="130">
        <f t="shared" si="131"/>
        <v>0</v>
      </c>
      <c r="BH131" s="30">
        <f>IF(AND(BG4=0,BG131&gt;=0), "",BG131/BG4)</f>
        <v>0</v>
      </c>
      <c r="BI131" s="46"/>
      <c r="BJ131" s="129">
        <f>+'N EERR PIEDEM'!J24</f>
        <v>0</v>
      </c>
      <c r="BK131" s="30" t="str">
        <f>IF(AND(BJ4=0,BJ131&gt;=0), "",BJ131/BJ4)</f>
        <v/>
      </c>
      <c r="BL131" s="46"/>
      <c r="BM131" s="30" t="str">
        <f t="shared" si="43"/>
        <v/>
      </c>
      <c r="BN131" s="130">
        <f t="shared" si="132"/>
        <v>0</v>
      </c>
      <c r="BO131" s="30">
        <f>IF(AND(BN4=0,BN131&gt;=0), "",BN131/BN4)</f>
        <v>0</v>
      </c>
      <c r="BP131" s="46"/>
      <c r="BQ131" s="129">
        <f>+'N EERR PIEDEM'!K24</f>
        <v>0</v>
      </c>
      <c r="BR131" s="30" t="str">
        <f>IF(AND(BQ4=0,BQ131&gt;=0), "",BQ131/BQ4)</f>
        <v/>
      </c>
      <c r="BS131" s="46"/>
      <c r="BT131" s="30" t="str">
        <f t="shared" si="44"/>
        <v/>
      </c>
      <c r="BU131" s="130">
        <f t="shared" si="124"/>
        <v>0</v>
      </c>
      <c r="BV131" s="30">
        <f>IF(AND(BU4=0,BU131&gt;=0), "",BU131/BU4)</f>
        <v>0</v>
      </c>
      <c r="BW131" s="46"/>
      <c r="BX131" s="131">
        <f t="shared" si="125"/>
        <v>0</v>
      </c>
      <c r="BY131" s="30" t="str">
        <f>IF(AND(BX4=0,BX131&gt;=0), "",BX131/BX4)</f>
        <v/>
      </c>
      <c r="BZ131" s="47" t="str">
        <f t="shared" si="45"/>
        <v/>
      </c>
      <c r="CA131" s="129">
        <f>+'N EERR PIEDEM'!L24</f>
        <v>0</v>
      </c>
      <c r="CB131" s="30" t="str">
        <f>IF(AND(CA4=0,CA131&gt;=0), "",CA131/CA4)</f>
        <v/>
      </c>
      <c r="CC131" s="46"/>
      <c r="CD131" s="30" t="str">
        <f t="shared" si="104"/>
        <v/>
      </c>
      <c r="CE131" s="130">
        <f t="shared" si="126"/>
        <v>0</v>
      </c>
      <c r="CF131" s="30">
        <f>IF(AND(CE4=0,CE131&gt;=0), "",CE131/CE4)</f>
        <v>0</v>
      </c>
      <c r="CG131" s="46"/>
      <c r="CH131" s="129">
        <f>+'N EERR PIEDEM'!M24</f>
        <v>0</v>
      </c>
      <c r="CI131" s="30" t="str">
        <f>IF(AND(CH4=0,CH131&gt;=0), "",CH131/CH4)</f>
        <v/>
      </c>
      <c r="CJ131" s="46"/>
      <c r="CK131" s="30" t="str">
        <f t="shared" si="46"/>
        <v/>
      </c>
      <c r="CL131" s="130">
        <f t="shared" si="127"/>
        <v>0</v>
      </c>
      <c r="CM131" s="30">
        <f>IF(AND(CL4=0,CL131&gt;=0), "",CL131/CL4)</f>
        <v>0</v>
      </c>
      <c r="CN131" s="46"/>
      <c r="CO131" s="129">
        <f>+'N EERR PIEDEM'!N24</f>
        <v>0</v>
      </c>
      <c r="CP131" s="30" t="str">
        <f>IF(AND(CO4=0,CO131&gt;=0), "",CO131/CO4)</f>
        <v/>
      </c>
      <c r="CQ131" s="46"/>
      <c r="CR131" s="30" t="str">
        <f t="shared" si="47"/>
        <v/>
      </c>
      <c r="CS131" s="130">
        <f t="shared" si="128"/>
        <v>0</v>
      </c>
      <c r="CT131" s="30">
        <f>IF(AND(CS4=0,CS131&gt;=0), "",CS131/CS4)</f>
        <v>0</v>
      </c>
      <c r="CU131" s="46"/>
      <c r="CV131" s="131">
        <f t="shared" si="129"/>
        <v>0</v>
      </c>
      <c r="CW131" s="30" t="str">
        <f>IF(AND(CV4=0,CV131&gt;=0), "",CV131/CV4)</f>
        <v/>
      </c>
      <c r="CX131" s="47" t="str">
        <f t="shared" si="48"/>
        <v/>
      </c>
    </row>
    <row r="132" spans="1:219" s="6" customFormat="1" hidden="1" outlineLevel="1" x14ac:dyDescent="0.3">
      <c r="A132" s="29" t="s">
        <v>110</v>
      </c>
      <c r="B132" s="129">
        <f>+'N EERR PIEDEM'!B25</f>
        <v>0</v>
      </c>
      <c r="C132" s="30" t="str">
        <f>IF(AND(B4=0,B132&gt;=0), "",B132/B4)</f>
        <v/>
      </c>
      <c r="D132" s="46"/>
      <c r="E132" s="129">
        <f>+'N EERR PIEDEM'!C25</f>
        <v>0</v>
      </c>
      <c r="F132" s="30">
        <f>IF(AND(E4=0,E132&gt;=0), "",E132/E4)</f>
        <v>0</v>
      </c>
      <c r="G132" s="46"/>
      <c r="H132" s="129">
        <f>+'N EERR PIEDEM'!D25</f>
        <v>0</v>
      </c>
      <c r="I132" s="30">
        <f>IF(AND(H4=0,H132&gt;=0), "",H132/H4)</f>
        <v>0</v>
      </c>
      <c r="J132" s="46"/>
      <c r="K132" s="30" t="str">
        <f t="shared" si="97"/>
        <v/>
      </c>
      <c r="L132" s="130">
        <f t="shared" si="119"/>
        <v>0</v>
      </c>
      <c r="M132" s="30">
        <f>IF(AND(L4=0,L132&gt;=0), "",L132/L4)</f>
        <v>0</v>
      </c>
      <c r="N132" s="46"/>
      <c r="O132" s="129">
        <f>+'N EERR PIEDEM'!E25</f>
        <v>0</v>
      </c>
      <c r="P132" s="30">
        <f>IF(AND(O4=0,O132&gt;=0), "",O132/O4)</f>
        <v>0</v>
      </c>
      <c r="Q132" s="46"/>
      <c r="R132" s="30" t="str">
        <f t="shared" si="98"/>
        <v/>
      </c>
      <c r="S132" s="130">
        <f>+L132+O132</f>
        <v>0</v>
      </c>
      <c r="T132" s="30">
        <f>IF(AND(S4=0,S132&gt;=0), "",S132/S4)</f>
        <v>0</v>
      </c>
      <c r="U132" s="46"/>
      <c r="V132" s="131"/>
      <c r="W132" s="30" t="str">
        <f>IF(AND(V4=0,V132&gt;=0), "",V132/V4)</f>
        <v/>
      </c>
      <c r="X132" s="47" t="str">
        <f t="shared" si="99"/>
        <v/>
      </c>
      <c r="Y132" s="129">
        <f>+'N EERR PIEDEM'!F25</f>
        <v>0</v>
      </c>
      <c r="Z132" s="30">
        <f>IF(AND(Y4=0,Y132&gt;=0), "",Y132/Y4)</f>
        <v>0</v>
      </c>
      <c r="AA132" s="46"/>
      <c r="AB132" s="30" t="str">
        <f t="shared" si="100"/>
        <v/>
      </c>
      <c r="AC132" s="130">
        <f t="shared" si="121"/>
        <v>0</v>
      </c>
      <c r="AD132" s="30">
        <f>IF(AND(AC4=0,AC132&gt;=0), "",AC132/AC4)</f>
        <v>0</v>
      </c>
      <c r="AE132" s="46"/>
      <c r="AF132" s="129">
        <f>+'N EERR PIEDEM'!G25</f>
        <v>0</v>
      </c>
      <c r="AG132" s="30">
        <f>IF(AND(AF4=0,AF132&gt;=0), "",AF132/AF4)</f>
        <v>0</v>
      </c>
      <c r="AH132" s="46"/>
      <c r="AI132" s="30" t="str">
        <f t="shared" ref="AI132:AI139" si="133">IF(AND(Y132=0,AF132&gt;0),100%,IF(AND(Y132&lt;0,AF132=0),(Y132-AF132)/Y132,IF(AND(Y132&gt;0,AF132&gt;0),(AF132-Y132)/Y132,IF(AND(Y132=0,AF132=0),"",(AF132-Y132)/Y132))))</f>
        <v/>
      </c>
      <c r="AJ132" s="130">
        <f t="shared" si="62"/>
        <v>0</v>
      </c>
      <c r="AK132" s="30">
        <f>IF(AND(AJ4=0,AJ132&gt;=0), "",AJ132/AJ4)</f>
        <v>0</v>
      </c>
      <c r="AL132" s="46"/>
      <c r="AM132" s="129">
        <f>+'N EERR PIEDEM'!H25</f>
        <v>0</v>
      </c>
      <c r="AN132" s="30">
        <f>IF(AND(AM4=0,AM132&gt;=0), "",AM132/AM4)</f>
        <v>0</v>
      </c>
      <c r="AO132" s="46"/>
      <c r="AP132" s="30" t="str">
        <f t="shared" ref="AP132:AP139" si="134">IF(AND(AF132=0,AM132&gt;0),100%,IF(AND(AF132&lt;0,AM132=0),(AF132-AM132)/AF132,IF(AND(AF132&gt;0,AM132&gt;0),(AM132-AF132)/AF132,IF(AND(AF132=0,AM132=0),"",(AM132-AF132)/AF132))))</f>
        <v/>
      </c>
      <c r="AQ132" s="130">
        <f t="shared" si="63"/>
        <v>0</v>
      </c>
      <c r="AR132" s="30">
        <f>IF(AND(AQ4=0,AQ132&gt;=0), "",AQ132/AQ4)</f>
        <v>0</v>
      </c>
      <c r="AS132" s="46"/>
      <c r="AT132" s="131">
        <f t="shared" si="122"/>
        <v>0</v>
      </c>
      <c r="AU132" s="30" t="str">
        <f>IF(AND(AT4=0,AT132&gt;=0), "",AT132/AT4)</f>
        <v/>
      </c>
      <c r="AV132" s="47" t="str">
        <f t="shared" si="101"/>
        <v/>
      </c>
      <c r="AW132" s="131">
        <f t="shared" si="130"/>
        <v>0</v>
      </c>
      <c r="AX132" s="30">
        <f>IF(AND(AW4=0,AW132&gt;=0), "",AW132/AW4)</f>
        <v>0</v>
      </c>
      <c r="AY132" s="46"/>
      <c r="AZ132" s="131">
        <f t="shared" si="123"/>
        <v>0</v>
      </c>
      <c r="BA132" s="30" t="str">
        <f>IF(AND(AZ4=0,AZ132&gt;=0), "",AZ132/AZ4)</f>
        <v/>
      </c>
      <c r="BB132" s="47" t="str">
        <f t="shared" si="102"/>
        <v/>
      </c>
      <c r="BC132" s="129">
        <f>+'N EERR PIEDEM'!I25</f>
        <v>0</v>
      </c>
      <c r="BD132" s="30" t="str">
        <f>IF(AND(BC4=0,BC132&gt;=0), "",BC132/BC4)</f>
        <v/>
      </c>
      <c r="BE132" s="46"/>
      <c r="BF132" s="30" t="str">
        <f t="shared" si="103"/>
        <v/>
      </c>
      <c r="BG132" s="130">
        <f t="shared" si="131"/>
        <v>0</v>
      </c>
      <c r="BH132" s="30">
        <f>IF(AND(BG4=0,BG132&gt;=0), "",BG132/BG4)</f>
        <v>0</v>
      </c>
      <c r="BI132" s="46"/>
      <c r="BJ132" s="129">
        <f>+'N EERR PIEDEM'!J25</f>
        <v>0</v>
      </c>
      <c r="BK132" s="30" t="str">
        <f>IF(AND(BJ4=0,BJ132&gt;=0), "",BJ132/BJ4)</f>
        <v/>
      </c>
      <c r="BL132" s="46"/>
      <c r="BM132" s="30" t="str">
        <f t="shared" ref="BM132:BM139" si="135">IF(AND(BC132=0,BJ132&gt;0),100%,IF(AND(BC132&lt;0,BJ132=0),(BC132-BJ132)/BC132,IF(AND(BC132&gt;0,BJ132&gt;0),(BJ132-BC132)/BC132,IF(AND(BC132=0,BJ132=0),"",(BJ132-BC132)/BC132))))</f>
        <v/>
      </c>
      <c r="BN132" s="130">
        <f t="shared" si="132"/>
        <v>0</v>
      </c>
      <c r="BO132" s="30">
        <f>IF(AND(BN4=0,BN132&gt;=0), "",BN132/BN4)</f>
        <v>0</v>
      </c>
      <c r="BP132" s="46"/>
      <c r="BQ132" s="129">
        <f>+'N EERR PIEDEM'!K25</f>
        <v>0</v>
      </c>
      <c r="BR132" s="30" t="str">
        <f>IF(AND(BQ4=0,BQ132&gt;=0), "",BQ132/BQ4)</f>
        <v/>
      </c>
      <c r="BS132" s="46"/>
      <c r="BT132" s="30" t="str">
        <f t="shared" ref="BT132:BT139" si="136">IF(AND(BJ132=0,BQ132&gt;0),100%,IF(AND(BJ132&lt;0,BQ132=0),(BJ132-BQ132)/BJ132,IF(AND(BJ132&gt;0,BQ132&gt;0),(BQ132-BJ132)/BJ132,IF(AND(BJ132=0,BQ132=0),"",(BQ132-BJ132)/BJ132))))</f>
        <v/>
      </c>
      <c r="BU132" s="130">
        <f t="shared" si="124"/>
        <v>0</v>
      </c>
      <c r="BV132" s="30">
        <f>IF(AND(BU4=0,BU132&gt;=0), "",BU132/BU4)</f>
        <v>0</v>
      </c>
      <c r="BW132" s="46"/>
      <c r="BX132" s="131">
        <f t="shared" si="125"/>
        <v>0</v>
      </c>
      <c r="BY132" s="30" t="str">
        <f>IF(AND(BX4=0,BX132&gt;=0), "",BX132/BX4)</f>
        <v/>
      </c>
      <c r="BZ132" s="47" t="str">
        <f t="shared" ref="BZ132:BZ139" si="137">IF(AND(BX132=0,BU132&gt;0),100%,IF(AND(BX132&lt;0,BU132=0),(BX132-BU132)/BX132,IF(AND(BX132&gt;0,BU132&gt;0),(BU132-BX132)/BX132,IF(AND(BX132=0,BU132=0),"",(BU132-BX132)/BX132))))</f>
        <v/>
      </c>
      <c r="CA132" s="129">
        <f>+'N EERR PIEDEM'!L25</f>
        <v>0</v>
      </c>
      <c r="CB132" s="30" t="str">
        <f>IF(AND(CA4=0,CA132&gt;=0), "",CA132/CA4)</f>
        <v/>
      </c>
      <c r="CC132" s="46"/>
      <c r="CD132" s="30" t="str">
        <f t="shared" si="104"/>
        <v/>
      </c>
      <c r="CE132" s="130">
        <f t="shared" si="126"/>
        <v>0</v>
      </c>
      <c r="CF132" s="30">
        <f>IF(AND(CE4=0,CE132&gt;=0), "",CE132/CE4)</f>
        <v>0</v>
      </c>
      <c r="CG132" s="46"/>
      <c r="CH132" s="129">
        <f>+'N EERR PIEDEM'!M25</f>
        <v>0</v>
      </c>
      <c r="CI132" s="30" t="str">
        <f>IF(AND(CH4=0,CH132&gt;=0), "",CH132/CH4)</f>
        <v/>
      </c>
      <c r="CJ132" s="46"/>
      <c r="CK132" s="30" t="str">
        <f t="shared" ref="CK132:CK139" si="138">IF(AND(CA132=0,CH132&gt;0),100%,IF(AND(CA132&lt;0,CH132=0),(CA132-CH132)/CA132,IF(AND(CA132&gt;0,CH132&gt;0),(CH132-CA132)/CA132,IF(AND(CA132=0,CH132=0),"",(CH132-CA132)/CA132))))</f>
        <v/>
      </c>
      <c r="CL132" s="130">
        <f t="shared" si="127"/>
        <v>0</v>
      </c>
      <c r="CM132" s="30">
        <f>IF(AND(CL4=0,CL132&gt;=0), "",CL132/CL4)</f>
        <v>0</v>
      </c>
      <c r="CN132" s="46"/>
      <c r="CO132" s="129">
        <f>+'N EERR PIEDEM'!N25</f>
        <v>0</v>
      </c>
      <c r="CP132" s="30" t="str">
        <f>IF(AND(CO4=0,CO132&gt;=0), "",CO132/CO4)</f>
        <v/>
      </c>
      <c r="CQ132" s="46"/>
      <c r="CR132" s="30" t="str">
        <f t="shared" ref="CR132:CR139" si="139">IF(AND(CH132=0,CO132&gt;0),100%,IF(AND(CH132&lt;0,CO132=0),(CH132-CO132)/CH132,IF(AND(CH132&gt;0,CO132&gt;0),(CO132-CH132)/CH132,IF(AND(CH132=0,CO132=0),"",(CO132-CH132)/CH132))))</f>
        <v/>
      </c>
      <c r="CS132" s="130">
        <f t="shared" si="128"/>
        <v>0</v>
      </c>
      <c r="CT132" s="30">
        <f>IF(AND(CS4=0,CS132&gt;=0), "",CS132/CS4)</f>
        <v>0</v>
      </c>
      <c r="CU132" s="46"/>
      <c r="CV132" s="131">
        <f t="shared" si="129"/>
        <v>0</v>
      </c>
      <c r="CW132" s="30" t="str">
        <f>IF(AND(CV4=0,CV132&gt;=0), "",CV132/CV4)</f>
        <v/>
      </c>
      <c r="CX132" s="47" t="str">
        <f t="shared" ref="CX132:CX139" si="140">IF(AND(CV132=0,CS132&gt;0),100%,IF(AND(CV132&lt;0,CS132=0),(CV132-CS132)/CV132,IF(AND(CV132&gt;0,CS132&gt;0),(CS132-CV132)/CV132,IF(AND(CV132=0,CS132=0),"",(CS132-CV132)/CV132))))</f>
        <v/>
      </c>
    </row>
    <row r="133" spans="1:219" s="6" customFormat="1" hidden="1" outlineLevel="1" x14ac:dyDescent="0.3">
      <c r="A133" s="29" t="s">
        <v>111</v>
      </c>
      <c r="B133" s="129">
        <f>+'N EERR PIEDEM'!B26</f>
        <v>0</v>
      </c>
      <c r="C133" s="30" t="str">
        <f>IF(AND(B4=0,B133&gt;=0), "",B133/B4)</f>
        <v/>
      </c>
      <c r="D133" s="46"/>
      <c r="E133" s="129">
        <f>+'N EERR PIEDEM'!C26</f>
        <v>0</v>
      </c>
      <c r="F133" s="30">
        <f>IF(AND(E4=0,E133&gt;=0), "",E133/E4)</f>
        <v>0</v>
      </c>
      <c r="G133" s="46"/>
      <c r="H133" s="129">
        <f>+'N EERR PIEDEM'!D26</f>
        <v>0</v>
      </c>
      <c r="I133" s="30">
        <f>IF(AND(H4=0,H133&gt;=0), "",H133/H4)</f>
        <v>0</v>
      </c>
      <c r="J133" s="46"/>
      <c r="K133" s="30" t="str">
        <f t="shared" si="97"/>
        <v/>
      </c>
      <c r="L133" s="130">
        <f t="shared" si="119"/>
        <v>0</v>
      </c>
      <c r="M133" s="30">
        <f>IF(AND(L4=0,L133&gt;=0), "",L133/L4)</f>
        <v>0</v>
      </c>
      <c r="N133" s="46"/>
      <c r="O133" s="129">
        <f>+'N EERR PIEDEM'!E26</f>
        <v>0</v>
      </c>
      <c r="P133" s="30">
        <f>IF(AND(O4=0,O133&gt;=0), "",O133/O4)</f>
        <v>0</v>
      </c>
      <c r="Q133" s="46"/>
      <c r="R133" s="30" t="str">
        <f t="shared" si="98"/>
        <v/>
      </c>
      <c r="S133" s="130">
        <f t="shared" si="120"/>
        <v>0</v>
      </c>
      <c r="T133" s="30">
        <f>IF(AND(S4=0,S133&gt;=0), "",S133/S4)</f>
        <v>0</v>
      </c>
      <c r="U133" s="46"/>
      <c r="V133" s="131"/>
      <c r="W133" s="30" t="str">
        <f>IF(AND(V4=0,V133&gt;=0), "",V133/V4)</f>
        <v/>
      </c>
      <c r="X133" s="47" t="str">
        <f t="shared" si="99"/>
        <v/>
      </c>
      <c r="Y133" s="129">
        <f>+'N EERR PIEDEM'!F26</f>
        <v>0</v>
      </c>
      <c r="Z133" s="30">
        <f>IF(AND(Y4=0,Y133&gt;=0), "",Y133/Y4)</f>
        <v>0</v>
      </c>
      <c r="AA133" s="46"/>
      <c r="AB133" s="30" t="str">
        <f t="shared" si="100"/>
        <v/>
      </c>
      <c r="AC133" s="130">
        <f t="shared" si="121"/>
        <v>0</v>
      </c>
      <c r="AD133" s="30">
        <f>IF(AND(AC4=0,AC133&gt;=0), "",AC133/AC4)</f>
        <v>0</v>
      </c>
      <c r="AE133" s="46"/>
      <c r="AF133" s="129">
        <f>+'N EERR PIEDEM'!G26</f>
        <v>0</v>
      </c>
      <c r="AG133" s="30">
        <f>IF(AND(AF4=0,AF133&gt;=0), "",AF133/AF4)</f>
        <v>0</v>
      </c>
      <c r="AH133" s="46"/>
      <c r="AI133" s="30" t="str">
        <f t="shared" si="133"/>
        <v/>
      </c>
      <c r="AJ133" s="130">
        <f t="shared" si="62"/>
        <v>0</v>
      </c>
      <c r="AK133" s="30">
        <f>IF(AND(AJ4=0,AJ133&gt;=0), "",AJ133/AJ4)</f>
        <v>0</v>
      </c>
      <c r="AL133" s="46"/>
      <c r="AM133" s="129">
        <f>+'N EERR PIEDEM'!H26</f>
        <v>0</v>
      </c>
      <c r="AN133" s="30">
        <f>IF(AND(AM4=0,AM133&gt;=0), "",AM133/AM4)</f>
        <v>0</v>
      </c>
      <c r="AO133" s="46"/>
      <c r="AP133" s="30" t="str">
        <f t="shared" si="134"/>
        <v/>
      </c>
      <c r="AQ133" s="130">
        <f t="shared" si="63"/>
        <v>0</v>
      </c>
      <c r="AR133" s="30">
        <f>IF(AND(AQ4=0,AQ133&gt;=0), "",AQ133/AQ4)</f>
        <v>0</v>
      </c>
      <c r="AS133" s="46"/>
      <c r="AT133" s="131">
        <f t="shared" si="122"/>
        <v>0</v>
      </c>
      <c r="AU133" s="30" t="str">
        <f>IF(AND(AT4=0,AT133&gt;=0), "",AT133/AT4)</f>
        <v/>
      </c>
      <c r="AV133" s="47" t="str">
        <f t="shared" si="101"/>
        <v/>
      </c>
      <c r="AW133" s="131">
        <f t="shared" si="130"/>
        <v>0</v>
      </c>
      <c r="AX133" s="30">
        <f>IF(AND(AW4=0,AW133&gt;=0), "",AW133/AW4)</f>
        <v>0</v>
      </c>
      <c r="AY133" s="46"/>
      <c r="AZ133" s="131">
        <f t="shared" si="123"/>
        <v>0</v>
      </c>
      <c r="BA133" s="30" t="str">
        <f>IF(AND(AZ4=0,AZ133&gt;=0), "",AZ133/AZ4)</f>
        <v/>
      </c>
      <c r="BB133" s="47" t="str">
        <f t="shared" si="102"/>
        <v/>
      </c>
      <c r="BC133" s="129">
        <f>+'N EERR PIEDEM'!I26</f>
        <v>0</v>
      </c>
      <c r="BD133" s="30" t="str">
        <f>IF(AND(BC4=0,BC133&gt;=0), "",BC133/BC4)</f>
        <v/>
      </c>
      <c r="BE133" s="46"/>
      <c r="BF133" s="30" t="str">
        <f t="shared" si="103"/>
        <v/>
      </c>
      <c r="BG133" s="130">
        <f t="shared" si="131"/>
        <v>0</v>
      </c>
      <c r="BH133" s="30">
        <f>IF(AND(BG4=0,BG133&gt;=0), "",BG133/BG4)</f>
        <v>0</v>
      </c>
      <c r="BI133" s="46"/>
      <c r="BJ133" s="129">
        <f>+'N EERR PIEDEM'!J26</f>
        <v>0</v>
      </c>
      <c r="BK133" s="30" t="str">
        <f>IF(AND(BJ4=0,BJ133&gt;=0), "",BJ133/BJ4)</f>
        <v/>
      </c>
      <c r="BL133" s="46"/>
      <c r="BM133" s="30" t="str">
        <f t="shared" si="135"/>
        <v/>
      </c>
      <c r="BN133" s="130">
        <f t="shared" si="132"/>
        <v>0</v>
      </c>
      <c r="BO133" s="30">
        <f>IF(AND(BN4=0,BN133&gt;=0), "",BN133/BN4)</f>
        <v>0</v>
      </c>
      <c r="BP133" s="46"/>
      <c r="BQ133" s="129">
        <f>+'N EERR PIEDEM'!K26</f>
        <v>0</v>
      </c>
      <c r="BR133" s="30" t="str">
        <f>IF(AND(BQ4=0,BQ133&gt;=0), "",BQ133/BQ4)</f>
        <v/>
      </c>
      <c r="BS133" s="46"/>
      <c r="BT133" s="30" t="str">
        <f t="shared" si="136"/>
        <v/>
      </c>
      <c r="BU133" s="130">
        <f t="shared" si="124"/>
        <v>0</v>
      </c>
      <c r="BV133" s="30">
        <f>IF(AND(BU4=0,BU133&gt;=0), "",BU133/BU4)</f>
        <v>0</v>
      </c>
      <c r="BW133" s="46"/>
      <c r="BX133" s="131">
        <f t="shared" si="125"/>
        <v>0</v>
      </c>
      <c r="BY133" s="30" t="str">
        <f>IF(AND(BX4=0,BX133&gt;=0), "",BX133/BX4)</f>
        <v/>
      </c>
      <c r="BZ133" s="47" t="str">
        <f t="shared" si="137"/>
        <v/>
      </c>
      <c r="CA133" s="129">
        <f>+'N EERR PIEDEM'!L26</f>
        <v>0</v>
      </c>
      <c r="CB133" s="30" t="str">
        <f>IF(AND(CA4=0,CA133&gt;=0), "",CA133/CA4)</f>
        <v/>
      </c>
      <c r="CC133" s="46"/>
      <c r="CD133" s="30" t="str">
        <f t="shared" si="104"/>
        <v/>
      </c>
      <c r="CE133" s="130">
        <f t="shared" si="126"/>
        <v>0</v>
      </c>
      <c r="CF133" s="30">
        <f>IF(AND(CE4=0,CE133&gt;=0), "",CE133/CE4)</f>
        <v>0</v>
      </c>
      <c r="CG133" s="46"/>
      <c r="CH133" s="129">
        <f>+'N EERR PIEDEM'!M26</f>
        <v>0</v>
      </c>
      <c r="CI133" s="30" t="str">
        <f>IF(AND(CH4=0,CH133&gt;=0), "",CH133/CH4)</f>
        <v/>
      </c>
      <c r="CJ133" s="46"/>
      <c r="CK133" s="30" t="str">
        <f t="shared" si="138"/>
        <v/>
      </c>
      <c r="CL133" s="130">
        <f t="shared" si="127"/>
        <v>0</v>
      </c>
      <c r="CM133" s="30">
        <f>IF(AND(CL4=0,CL133&gt;=0), "",CL133/CL4)</f>
        <v>0</v>
      </c>
      <c r="CN133" s="46"/>
      <c r="CO133" s="129">
        <f>+'N EERR PIEDEM'!N26</f>
        <v>0</v>
      </c>
      <c r="CP133" s="30" t="str">
        <f>IF(AND(CO4=0,CO133&gt;=0), "",CO133/CO4)</f>
        <v/>
      </c>
      <c r="CQ133" s="46"/>
      <c r="CR133" s="30" t="str">
        <f t="shared" si="139"/>
        <v/>
      </c>
      <c r="CS133" s="130">
        <f t="shared" si="128"/>
        <v>0</v>
      </c>
      <c r="CT133" s="30">
        <f>IF(AND(CS4=0,CS133&gt;=0), "",CS133/CS4)</f>
        <v>0</v>
      </c>
      <c r="CU133" s="46"/>
      <c r="CV133" s="131">
        <f t="shared" si="129"/>
        <v>0</v>
      </c>
      <c r="CW133" s="30" t="str">
        <f>IF(AND(CV4=0,CV133&gt;=0), "",CV133/CV4)</f>
        <v/>
      </c>
      <c r="CX133" s="47" t="str">
        <f t="shared" si="140"/>
        <v/>
      </c>
    </row>
    <row r="134" spans="1:219" s="6" customFormat="1" hidden="1" outlineLevel="1" x14ac:dyDescent="0.3">
      <c r="A134" s="29" t="s">
        <v>112</v>
      </c>
      <c r="B134" s="129">
        <f>+'N EERR PIEDEM'!B27</f>
        <v>0</v>
      </c>
      <c r="C134" s="30" t="str">
        <f>IF(AND(B4=0,B134&gt;=0), "",B134/B4)</f>
        <v/>
      </c>
      <c r="D134" s="46"/>
      <c r="E134" s="129">
        <f>+'N EERR PIEDEM'!C27</f>
        <v>0</v>
      </c>
      <c r="F134" s="30">
        <f>IF(AND(E4=0,E134&gt;=0), "",E134/E4)</f>
        <v>0</v>
      </c>
      <c r="G134" s="46"/>
      <c r="H134" s="129">
        <f>+'N EERR PIEDEM'!D27</f>
        <v>0</v>
      </c>
      <c r="I134" s="30">
        <f>IF(AND(H4=0,H134&gt;=0), "",H134/H4)</f>
        <v>0</v>
      </c>
      <c r="J134" s="46"/>
      <c r="K134" s="30" t="str">
        <f t="shared" si="97"/>
        <v/>
      </c>
      <c r="L134" s="130">
        <f t="shared" si="119"/>
        <v>0</v>
      </c>
      <c r="M134" s="30">
        <f>IF(AND(L4=0,L134&gt;=0), "",L134/L4)</f>
        <v>0</v>
      </c>
      <c r="N134" s="46"/>
      <c r="O134" s="129">
        <f>+'N EERR PIEDEM'!E27</f>
        <v>1.409996135311423E-2</v>
      </c>
      <c r="P134" s="30">
        <f>IF(AND(O4=0,O134&gt;=0), "",O134/O4)</f>
        <v>1.8492048687862451E-6</v>
      </c>
      <c r="Q134" s="46"/>
      <c r="R134" s="30">
        <f t="shared" si="98"/>
        <v>1</v>
      </c>
      <c r="S134" s="130">
        <f t="shared" si="120"/>
        <v>1.409996135311423E-2</v>
      </c>
      <c r="T134" s="30">
        <f>IF(AND(S4=0,S134&gt;=0), "",S134/S4)</f>
        <v>6.453903577689912E-7</v>
      </c>
      <c r="U134" s="46"/>
      <c r="V134" s="131"/>
      <c r="W134" s="30" t="str">
        <f>IF(AND(V4=0,V134&gt;=0), "",V134/V4)</f>
        <v/>
      </c>
      <c r="X134" s="47">
        <f t="shared" si="99"/>
        <v>1</v>
      </c>
      <c r="Y134" s="129">
        <f>+'N EERR PIEDEM'!F27</f>
        <v>3.7483926819774225</v>
      </c>
      <c r="Z134" s="30">
        <f>IF(AND(Y4=0,Y134&gt;=0), "",Y134/Y4)</f>
        <v>5.023809493878372E-4</v>
      </c>
      <c r="AA134" s="46"/>
      <c r="AB134" s="30">
        <f t="shared" si="100"/>
        <v>264.84418127851978</v>
      </c>
      <c r="AC134" s="130">
        <f t="shared" si="121"/>
        <v>3.7624926433305368</v>
      </c>
      <c r="AD134" s="30">
        <f>IF(AND(AC4=0,AC134&gt;=0), "",AC134/AC4)</f>
        <v>1.2837574434205697E-4</v>
      </c>
      <c r="AE134" s="46"/>
      <c r="AF134" s="129">
        <f>+'N EERR PIEDEM'!G27</f>
        <v>1.1525485465286307</v>
      </c>
      <c r="AG134" s="30">
        <f>IF(AND(AF4=0,AF134&gt;=0), "",AF134/AF4)</f>
        <v>1.2869028102533808E-4</v>
      </c>
      <c r="AH134" s="46"/>
      <c r="AI134" s="30">
        <f t="shared" si="133"/>
        <v>-0.69252193024754904</v>
      </c>
      <c r="AJ134" s="130">
        <f t="shared" si="62"/>
        <v>4.915041189859167</v>
      </c>
      <c r="AK134" s="30">
        <f>IF(AND(AJ4=0,AJ134&gt;=0), "",AJ134/AJ4)</f>
        <v>1.2844936328462961E-4</v>
      </c>
      <c r="AL134" s="46"/>
      <c r="AM134" s="129">
        <f>+'N EERR PIEDEM'!H27</f>
        <v>0.54932487254729589</v>
      </c>
      <c r="AN134" s="30">
        <f>IF(AND(AM4=0,AM134&gt;=0), "",AM134/AM4)</f>
        <v>5.2321787352868182E-5</v>
      </c>
      <c r="AO134" s="46"/>
      <c r="AP134" s="30">
        <f t="shared" si="134"/>
        <v>-0.52338244302002601</v>
      </c>
      <c r="AQ134" s="130">
        <f t="shared" si="63"/>
        <v>5.4643660624064632</v>
      </c>
      <c r="AR134" s="30">
        <f>IF(AND(AQ4=0,AQ134&gt;=0), "",AQ134/AQ4)</f>
        <v>1.1205876719270932E-4</v>
      </c>
      <c r="AS134" s="46"/>
      <c r="AT134" s="131">
        <f t="shared" si="122"/>
        <v>0</v>
      </c>
      <c r="AU134" s="30" t="str">
        <f>IF(AND(AT4=0,AT134&gt;=0), "",AT134/AT4)</f>
        <v/>
      </c>
      <c r="AV134" s="47">
        <f t="shared" si="101"/>
        <v>1</v>
      </c>
      <c r="AW134" s="131">
        <f t="shared" si="130"/>
        <v>0.91072767706774382</v>
      </c>
      <c r="AX134" s="30">
        <f>IF(AND(AW4=0,AW134&gt;=0), "",AW134/AW4)</f>
        <v>1.1205876719270932E-4</v>
      </c>
      <c r="AY134" s="46"/>
      <c r="AZ134" s="131">
        <f t="shared" si="123"/>
        <v>0</v>
      </c>
      <c r="BA134" s="30" t="str">
        <f>IF(AND(AZ4=0,AZ134&gt;=0), "",AZ134/AZ4)</f>
        <v/>
      </c>
      <c r="BB134" s="47">
        <f t="shared" si="102"/>
        <v>1</v>
      </c>
      <c r="BC134" s="129">
        <f>+'N EERR PIEDEM'!I27</f>
        <v>0</v>
      </c>
      <c r="BD134" s="30" t="str">
        <f>IF(AND(BC4=0,BC134&gt;=0), "",BC134/BC4)</f>
        <v/>
      </c>
      <c r="BE134" s="46"/>
      <c r="BF134" s="30">
        <f t="shared" si="103"/>
        <v>-1</v>
      </c>
      <c r="BG134" s="130">
        <f t="shared" si="131"/>
        <v>5.4643660624064632</v>
      </c>
      <c r="BH134" s="30">
        <f>IF(AND(BG4=0,BG134&gt;=0), "",BG134/BG4)</f>
        <v>1.1205876719270932E-4</v>
      </c>
      <c r="BI134" s="46"/>
      <c r="BJ134" s="129">
        <f>+'N EERR PIEDEM'!J27</f>
        <v>0</v>
      </c>
      <c r="BK134" s="30" t="str">
        <f>IF(AND(BJ4=0,BJ134&gt;=0), "",BJ134/BJ4)</f>
        <v/>
      </c>
      <c r="BL134" s="46"/>
      <c r="BM134" s="30" t="str">
        <f t="shared" si="135"/>
        <v/>
      </c>
      <c r="BN134" s="130">
        <f t="shared" si="132"/>
        <v>5.4643660624064632</v>
      </c>
      <c r="BO134" s="30">
        <f>IF(AND(BN4=0,BN134&gt;=0), "",BN134/BN4)</f>
        <v>1.1205876719270932E-4</v>
      </c>
      <c r="BP134" s="46"/>
      <c r="BQ134" s="129">
        <f>+'N EERR PIEDEM'!K27</f>
        <v>0</v>
      </c>
      <c r="BR134" s="30" t="str">
        <f>IF(AND(BQ4=0,BQ134&gt;=0), "",BQ134/BQ4)</f>
        <v/>
      </c>
      <c r="BS134" s="46"/>
      <c r="BT134" s="30" t="str">
        <f t="shared" si="136"/>
        <v/>
      </c>
      <c r="BU134" s="130">
        <f t="shared" si="124"/>
        <v>5.4643660624064632</v>
      </c>
      <c r="BV134" s="30">
        <f>IF(AND(BU4=0,BU134&gt;=0), "",BU134/BU4)</f>
        <v>1.1205876719270932E-4</v>
      </c>
      <c r="BW134" s="46"/>
      <c r="BX134" s="131">
        <f t="shared" si="125"/>
        <v>0</v>
      </c>
      <c r="BY134" s="30" t="str">
        <f>IF(AND(BX4=0,BX134&gt;=0), "",BX134/BX4)</f>
        <v/>
      </c>
      <c r="BZ134" s="47">
        <f t="shared" si="137"/>
        <v>1</v>
      </c>
      <c r="CA134" s="129">
        <f>+'N EERR PIEDEM'!L27</f>
        <v>0</v>
      </c>
      <c r="CB134" s="30" t="str">
        <f>IF(AND(CA4=0,CA134&gt;=0), "",CA134/CA4)</f>
        <v/>
      </c>
      <c r="CC134" s="46"/>
      <c r="CD134" s="30" t="str">
        <f t="shared" si="104"/>
        <v/>
      </c>
      <c r="CE134" s="130">
        <f t="shared" si="126"/>
        <v>5.4643660624064632</v>
      </c>
      <c r="CF134" s="30">
        <f>IF(AND(CE4=0,CE134&gt;=0), "",CE134/CE4)</f>
        <v>1.1205876719270932E-4</v>
      </c>
      <c r="CG134" s="46"/>
      <c r="CH134" s="129">
        <f>+'N EERR PIEDEM'!M27</f>
        <v>0</v>
      </c>
      <c r="CI134" s="30" t="str">
        <f>IF(AND(CH4=0,CH134&gt;=0), "",CH134/CH4)</f>
        <v/>
      </c>
      <c r="CJ134" s="46"/>
      <c r="CK134" s="30" t="str">
        <f t="shared" si="138"/>
        <v/>
      </c>
      <c r="CL134" s="130">
        <f t="shared" si="127"/>
        <v>5.4643660624064632</v>
      </c>
      <c r="CM134" s="30">
        <f>IF(AND(CL4=0,CL134&gt;=0), "",CL134/CL4)</f>
        <v>1.1205876719270932E-4</v>
      </c>
      <c r="CN134" s="46"/>
      <c r="CO134" s="129">
        <f>+'N EERR PIEDEM'!N27</f>
        <v>0</v>
      </c>
      <c r="CP134" s="30" t="str">
        <f>IF(AND(CO4=0,CO134&gt;=0), "",CO134/CO4)</f>
        <v/>
      </c>
      <c r="CQ134" s="46"/>
      <c r="CR134" s="30" t="str">
        <f t="shared" si="139"/>
        <v/>
      </c>
      <c r="CS134" s="130">
        <f t="shared" si="128"/>
        <v>5.4643660624064632</v>
      </c>
      <c r="CT134" s="30">
        <f>IF(AND(CS4=0,CS134&gt;=0), "",CS134/CS4)</f>
        <v>1.1205876719270932E-4</v>
      </c>
      <c r="CU134" s="46"/>
      <c r="CV134" s="131">
        <f t="shared" si="129"/>
        <v>0</v>
      </c>
      <c r="CW134" s="30" t="str">
        <f>IF(AND(CV4=0,CV134&gt;=0), "",CV134/CV4)</f>
        <v/>
      </c>
      <c r="CX134" s="47">
        <f t="shared" si="140"/>
        <v>1</v>
      </c>
    </row>
    <row r="135" spans="1:219" s="6" customFormat="1" hidden="1" outlineLevel="1" x14ac:dyDescent="0.3">
      <c r="A135" s="29"/>
      <c r="B135" s="129"/>
      <c r="C135" s="15"/>
      <c r="D135" s="46"/>
      <c r="E135" s="129"/>
      <c r="F135" s="15"/>
      <c r="G135" s="46"/>
      <c r="H135" s="129"/>
      <c r="I135" s="15"/>
      <c r="J135" s="46"/>
      <c r="K135" s="32" t="str">
        <f t="shared" si="97"/>
        <v/>
      </c>
      <c r="L135" s="130"/>
      <c r="M135" s="15"/>
      <c r="N135" s="46"/>
      <c r="O135" s="129"/>
      <c r="P135" s="15"/>
      <c r="Q135" s="46"/>
      <c r="R135" s="32" t="str">
        <f t="shared" si="98"/>
        <v/>
      </c>
      <c r="S135" s="130"/>
      <c r="T135" s="15"/>
      <c r="U135" s="46"/>
      <c r="V135" s="131"/>
      <c r="W135" s="15"/>
      <c r="X135" s="92" t="str">
        <f t="shared" si="99"/>
        <v/>
      </c>
      <c r="Y135" s="129"/>
      <c r="Z135" s="15"/>
      <c r="AA135" s="46"/>
      <c r="AB135" s="32" t="str">
        <f t="shared" si="100"/>
        <v/>
      </c>
      <c r="AC135" s="130"/>
      <c r="AD135" s="15"/>
      <c r="AE135" s="46"/>
      <c r="AF135" s="129"/>
      <c r="AG135" s="15"/>
      <c r="AH135" s="46"/>
      <c r="AI135" s="32" t="str">
        <f t="shared" si="133"/>
        <v/>
      </c>
      <c r="AJ135" s="130">
        <f t="shared" si="62"/>
        <v>0</v>
      </c>
      <c r="AK135" s="15"/>
      <c r="AL135" s="46"/>
      <c r="AM135" s="129"/>
      <c r="AN135" s="15"/>
      <c r="AO135" s="46"/>
      <c r="AP135" s="32" t="str">
        <f t="shared" si="134"/>
        <v/>
      </c>
      <c r="AQ135" s="130">
        <f t="shared" si="63"/>
        <v>0</v>
      </c>
      <c r="AR135" s="15"/>
      <c r="AS135" s="46"/>
      <c r="AT135" s="131">
        <f t="shared" si="122"/>
        <v>0</v>
      </c>
      <c r="AU135" s="15"/>
      <c r="AV135" s="92" t="str">
        <f t="shared" si="101"/>
        <v/>
      </c>
      <c r="AW135" s="131"/>
      <c r="AX135" s="15"/>
      <c r="AY135" s="46"/>
      <c r="AZ135" s="131">
        <f t="shared" si="123"/>
        <v>0</v>
      </c>
      <c r="BA135" s="15"/>
      <c r="BB135" s="92" t="str">
        <f t="shared" si="102"/>
        <v/>
      </c>
      <c r="BC135" s="129"/>
      <c r="BD135" s="15"/>
      <c r="BE135" s="46"/>
      <c r="BF135" s="32" t="str">
        <f t="shared" si="103"/>
        <v/>
      </c>
      <c r="BG135" s="130">
        <f t="shared" si="131"/>
        <v>0</v>
      </c>
      <c r="BH135" s="15"/>
      <c r="BI135" s="46"/>
      <c r="BJ135" s="129"/>
      <c r="BK135" s="15"/>
      <c r="BL135" s="46"/>
      <c r="BM135" s="32" t="str">
        <f t="shared" si="135"/>
        <v/>
      </c>
      <c r="BN135" s="130">
        <f t="shared" si="132"/>
        <v>0</v>
      </c>
      <c r="BO135" s="15"/>
      <c r="BP135" s="46"/>
      <c r="BQ135" s="129"/>
      <c r="BR135" s="15"/>
      <c r="BS135" s="46"/>
      <c r="BT135" s="32" t="str">
        <f t="shared" si="136"/>
        <v/>
      </c>
      <c r="BU135" s="130">
        <f t="shared" si="124"/>
        <v>0</v>
      </c>
      <c r="BV135" s="15"/>
      <c r="BW135" s="46"/>
      <c r="BX135" s="131">
        <f t="shared" si="125"/>
        <v>0</v>
      </c>
      <c r="BY135" s="15"/>
      <c r="BZ135" s="92" t="str">
        <f t="shared" si="137"/>
        <v/>
      </c>
      <c r="CA135" s="129"/>
      <c r="CB135" s="15"/>
      <c r="CC135" s="46"/>
      <c r="CD135" s="32" t="str">
        <f t="shared" si="104"/>
        <v/>
      </c>
      <c r="CE135" s="130"/>
      <c r="CF135" s="15"/>
      <c r="CG135" s="46"/>
      <c r="CH135" s="129"/>
      <c r="CI135" s="15"/>
      <c r="CJ135" s="46"/>
      <c r="CK135" s="32" t="str">
        <f t="shared" si="138"/>
        <v/>
      </c>
      <c r="CL135" s="130">
        <f t="shared" si="127"/>
        <v>0</v>
      </c>
      <c r="CM135" s="15"/>
      <c r="CN135" s="46"/>
      <c r="CO135" s="129"/>
      <c r="CP135" s="15"/>
      <c r="CQ135" s="46"/>
      <c r="CR135" s="32" t="str">
        <f t="shared" si="139"/>
        <v/>
      </c>
      <c r="CS135" s="130">
        <f t="shared" si="128"/>
        <v>0</v>
      </c>
      <c r="CT135" s="15"/>
      <c r="CU135" s="46"/>
      <c r="CV135" s="131">
        <f t="shared" si="129"/>
        <v>0</v>
      </c>
      <c r="CW135" s="15"/>
      <c r="CX135" s="92" t="str">
        <f t="shared" si="140"/>
        <v/>
      </c>
    </row>
    <row r="136" spans="1:219" s="3" customFormat="1" hidden="1" outlineLevel="1" x14ac:dyDescent="0.3">
      <c r="B136" s="132"/>
      <c r="C136" s="15"/>
      <c r="D136" s="46"/>
      <c r="E136" s="132"/>
      <c r="F136" s="15"/>
      <c r="G136" s="46"/>
      <c r="H136" s="132"/>
      <c r="I136" s="15"/>
      <c r="J136" s="46"/>
      <c r="K136" s="15" t="str">
        <f t="shared" si="97"/>
        <v/>
      </c>
      <c r="L136" s="118"/>
      <c r="M136" s="15"/>
      <c r="N136" s="46"/>
      <c r="O136" s="132"/>
      <c r="P136" s="15"/>
      <c r="Q136" s="46"/>
      <c r="R136" s="15" t="str">
        <f t="shared" si="98"/>
        <v/>
      </c>
      <c r="S136" s="118"/>
      <c r="T136" s="15"/>
      <c r="U136" s="46"/>
      <c r="V136" s="133"/>
      <c r="W136" s="15"/>
      <c r="X136" s="46" t="str">
        <f t="shared" si="99"/>
        <v/>
      </c>
      <c r="Y136" s="132"/>
      <c r="Z136" s="15"/>
      <c r="AA136" s="46"/>
      <c r="AB136" s="15" t="str">
        <f t="shared" si="100"/>
        <v/>
      </c>
      <c r="AC136" s="118"/>
      <c r="AD136" s="15"/>
      <c r="AE136" s="46"/>
      <c r="AF136" s="132"/>
      <c r="AG136" s="15"/>
      <c r="AH136" s="46"/>
      <c r="AI136" s="15" t="str">
        <f t="shared" si="133"/>
        <v/>
      </c>
      <c r="AJ136" s="118">
        <f>+AC136+AF136</f>
        <v>0</v>
      </c>
      <c r="AK136" s="15"/>
      <c r="AL136" s="46"/>
      <c r="AM136" s="132"/>
      <c r="AN136" s="15"/>
      <c r="AO136" s="46"/>
      <c r="AP136" s="15" t="str">
        <f t="shared" si="134"/>
        <v/>
      </c>
      <c r="AQ136" s="118">
        <f>+AJ136+AM136</f>
        <v>0</v>
      </c>
      <c r="AR136" s="15"/>
      <c r="AS136" s="46"/>
      <c r="AT136" s="131">
        <f t="shared" si="122"/>
        <v>0</v>
      </c>
      <c r="AU136" s="15"/>
      <c r="AV136" s="46" t="str">
        <f t="shared" si="101"/>
        <v/>
      </c>
      <c r="AW136" s="131"/>
      <c r="AX136" s="15"/>
      <c r="AY136" s="46"/>
      <c r="AZ136" s="131">
        <f t="shared" si="123"/>
        <v>0</v>
      </c>
      <c r="BA136" s="15"/>
      <c r="BB136" s="46" t="str">
        <f t="shared" si="102"/>
        <v/>
      </c>
      <c r="BC136" s="132"/>
      <c r="BD136" s="15"/>
      <c r="BE136" s="46"/>
      <c r="BF136" s="15" t="str">
        <f t="shared" si="103"/>
        <v/>
      </c>
      <c r="BG136" s="130">
        <f t="shared" si="131"/>
        <v>0</v>
      </c>
      <c r="BH136" s="15"/>
      <c r="BI136" s="46"/>
      <c r="BJ136" s="132"/>
      <c r="BK136" s="15"/>
      <c r="BL136" s="46"/>
      <c r="BM136" s="15" t="str">
        <f t="shared" si="135"/>
        <v/>
      </c>
      <c r="BN136" s="118">
        <f t="shared" si="132"/>
        <v>0</v>
      </c>
      <c r="BO136" s="15"/>
      <c r="BP136" s="46"/>
      <c r="BQ136" s="132"/>
      <c r="BR136" s="15"/>
      <c r="BS136" s="46"/>
      <c r="BT136" s="15" t="str">
        <f t="shared" si="136"/>
        <v/>
      </c>
      <c r="BU136" s="118">
        <f t="shared" si="124"/>
        <v>0</v>
      </c>
      <c r="BV136" s="15"/>
      <c r="BW136" s="46"/>
      <c r="BX136" s="131">
        <f t="shared" si="125"/>
        <v>0</v>
      </c>
      <c r="BY136" s="15"/>
      <c r="BZ136" s="46" t="str">
        <f t="shared" si="137"/>
        <v/>
      </c>
      <c r="CA136" s="132"/>
      <c r="CB136" s="15"/>
      <c r="CC136" s="46"/>
      <c r="CD136" s="15" t="str">
        <f t="shared" si="104"/>
        <v/>
      </c>
      <c r="CE136" s="118"/>
      <c r="CF136" s="15"/>
      <c r="CG136" s="46"/>
      <c r="CH136" s="132"/>
      <c r="CI136" s="15"/>
      <c r="CJ136" s="46"/>
      <c r="CK136" s="15" t="str">
        <f t="shared" si="138"/>
        <v/>
      </c>
      <c r="CL136" s="118">
        <f t="shared" si="127"/>
        <v>0</v>
      </c>
      <c r="CM136" s="15"/>
      <c r="CN136" s="46"/>
      <c r="CO136" s="132"/>
      <c r="CP136" s="15"/>
      <c r="CQ136" s="46"/>
      <c r="CR136" s="15" t="str">
        <f t="shared" si="139"/>
        <v/>
      </c>
      <c r="CS136" s="118">
        <f t="shared" si="128"/>
        <v>0</v>
      </c>
      <c r="CT136" s="15"/>
      <c r="CU136" s="46"/>
      <c r="CV136" s="131">
        <f t="shared" si="129"/>
        <v>0</v>
      </c>
      <c r="CW136" s="15"/>
      <c r="CX136" s="46" t="str">
        <f t="shared" si="140"/>
        <v/>
      </c>
    </row>
    <row r="137" spans="1:219" s="41" customFormat="1" ht="16.2" collapsed="1" thickBot="1" x14ac:dyDescent="0.35">
      <c r="A137" s="160" t="s">
        <v>113</v>
      </c>
      <c r="B137" s="161">
        <f>+B112-B116+B125</f>
        <v>0</v>
      </c>
      <c r="C137" s="162" t="str">
        <f>IF(AND(B4=0,B137&lt;=0), "",B137/B4)</f>
        <v/>
      </c>
      <c r="D137" s="163"/>
      <c r="E137" s="161">
        <f>+E112-E116+E125</f>
        <v>297.4218071693972</v>
      </c>
      <c r="F137" s="162">
        <f>IF(AND(E4=0,E137&lt;=0), "",E137/E4)</f>
        <v>5.5345005664120935E-2</v>
      </c>
      <c r="G137" s="163"/>
      <c r="H137" s="161">
        <f>+H112-H116+H125</f>
        <v>965.12329748551804</v>
      </c>
      <c r="I137" s="162">
        <f>IF(AND(H4=0,H137&lt;=0), "",H137/H4)</f>
        <v>0.10907386554008686</v>
      </c>
      <c r="J137" s="163"/>
      <c r="K137" s="162">
        <f t="shared" si="97"/>
        <v>2.2449648082994469</v>
      </c>
      <c r="L137" s="164">
        <f>+L112-L116+L125</f>
        <v>1262.5451046549172</v>
      </c>
      <c r="M137" s="162">
        <f>IF(AND(L4=0,L137&lt;=0), "",L137/L4)</f>
        <v>8.8772184448855429E-2</v>
      </c>
      <c r="N137" s="163"/>
      <c r="O137" s="161">
        <f>+O112-O116+O125</f>
        <v>294.82301805921713</v>
      </c>
      <c r="P137" s="162">
        <f>IF(AND(O4=0,O137&lt;=0), "",O137/O4)</f>
        <v>3.8665932960514446E-2</v>
      </c>
      <c r="Q137" s="163"/>
      <c r="R137" s="162">
        <f t="shared" si="98"/>
        <v>-0.69452294973364159</v>
      </c>
      <c r="S137" s="164">
        <f>+S112-S116+S125</f>
        <v>1557.3681227141365</v>
      </c>
      <c r="T137" s="162">
        <f>IF(AND(S4=0,S137&lt;=0), "",S137/S4)</f>
        <v>7.1284618781916165E-2</v>
      </c>
      <c r="U137" s="163"/>
      <c r="V137" s="165">
        <f>+V112-V116+V125</f>
        <v>0</v>
      </c>
      <c r="W137" s="162" t="str">
        <f>IF(AND(V4=0,V137&lt;=0), "",V137/V4)</f>
        <v/>
      </c>
      <c r="X137" s="163">
        <f t="shared" si="99"/>
        <v>1</v>
      </c>
      <c r="Y137" s="161">
        <f>+Y112-Y116+Y125</f>
        <v>-105.3754269911405</v>
      </c>
      <c r="Z137" s="162">
        <f>IF(AND(Y4=0,Y137&lt;=0), "",Y137/Y4)</f>
        <v>-1.4123015261578924E-2</v>
      </c>
      <c r="AA137" s="163"/>
      <c r="AB137" s="162">
        <f t="shared" si="100"/>
        <v>-1.3574192669378859</v>
      </c>
      <c r="AC137" s="164">
        <f>+AC112-AC116+AC125</f>
        <v>1451.9926957229959</v>
      </c>
      <c r="AD137" s="162">
        <f>IF(AND(AC4=0,AC137&lt;=0), "",AC137/AC4)</f>
        <v>4.9541796027983372E-2</v>
      </c>
      <c r="AE137" s="163"/>
      <c r="AF137" s="161">
        <f>+AF112-AF116+AF125</f>
        <v>508.11443504006422</v>
      </c>
      <c r="AG137" s="162">
        <f>IF(AND(AF4=0,AF137&lt;=0), "",AF137/AF4)</f>
        <v>5.6734607522853184E-2</v>
      </c>
      <c r="AH137" s="163"/>
      <c r="AI137" s="162">
        <f t="shared" si="133"/>
        <v>-5.8219442572961926</v>
      </c>
      <c r="AJ137" s="164">
        <f>+AJ112-AJ116+AJ125</f>
        <v>1960.1071307630614</v>
      </c>
      <c r="AK137" s="162">
        <f>IF(AND(AJ4=0,AJ137&lt;=0), "",AJ137/AJ4)</f>
        <v>5.1225310875449993E-2</v>
      </c>
      <c r="AL137" s="163"/>
      <c r="AM137" s="161">
        <f>+AM112-AM116+AM125</f>
        <v>1282.946364703645</v>
      </c>
      <c r="AN137" s="162">
        <f>IF(AND(AM4=0,AM137&lt;=0), "",AM137/AM4)</f>
        <v>0.12219735576123936</v>
      </c>
      <c r="AO137" s="163"/>
      <c r="AP137" s="162">
        <f t="shared" si="134"/>
        <v>1.5249161925551007</v>
      </c>
      <c r="AQ137" s="164">
        <f>+AQ112-AQ116+AQ125</f>
        <v>3243.0534954667064</v>
      </c>
      <c r="AR137" s="162">
        <f>IF(AND(AQ4=0,AQ137&lt;=0), "",AQ137/AQ4)</f>
        <v>6.6505898852969939E-2</v>
      </c>
      <c r="AS137" s="163"/>
      <c r="AT137" s="165">
        <f>+AT112-AT116+AT125</f>
        <v>0</v>
      </c>
      <c r="AU137" s="162" t="str">
        <f>IF(AND(AT4=0,AT137&lt;=0), "",AT137/AT4)</f>
        <v/>
      </c>
      <c r="AV137" s="163">
        <f t="shared" si="101"/>
        <v>1</v>
      </c>
      <c r="AW137" s="165">
        <f>+AW112-AW116+AW125</f>
        <v>540.50891591111804</v>
      </c>
      <c r="AX137" s="162">
        <f>IF(AND(AW4=0,AW137&lt;=0), "",AW137/AW4)</f>
        <v>6.650589885296998E-2</v>
      </c>
      <c r="AY137" s="163"/>
      <c r="AZ137" s="165">
        <f>+AZ112-AZ116+AZ125</f>
        <v>0</v>
      </c>
      <c r="BA137" s="162" t="str">
        <f>IF(AND(AZ4=0,AZ137&lt;=0), "",AZ137/AZ4)</f>
        <v/>
      </c>
      <c r="BB137" s="163">
        <f t="shared" si="102"/>
        <v>1</v>
      </c>
      <c r="BC137" s="161">
        <f>+BC112-BC116+BC125</f>
        <v>0</v>
      </c>
      <c r="BD137" s="162" t="str">
        <f>IF(AND(BC4=0,BC137&lt;=0), "",BC137/BC4)</f>
        <v/>
      </c>
      <c r="BE137" s="163"/>
      <c r="BF137" s="162">
        <f t="shared" si="103"/>
        <v>-1</v>
      </c>
      <c r="BG137" s="164">
        <f>+BG112-BG116+BG125</f>
        <v>3243.0534954667064</v>
      </c>
      <c r="BH137" s="162">
        <f>IF(AND(BG4=0,BG137&lt;=0), "",BG137/BG4)</f>
        <v>6.6505898852969939E-2</v>
      </c>
      <c r="BI137" s="163"/>
      <c r="BJ137" s="161">
        <f>+BJ112-BJ116+BJ125</f>
        <v>0</v>
      </c>
      <c r="BK137" s="162" t="str">
        <f>IF(AND(BJ4=0,BJ137&lt;=0), "",BJ137/BJ4)</f>
        <v/>
      </c>
      <c r="BL137" s="163"/>
      <c r="BM137" s="162" t="str">
        <f t="shared" si="135"/>
        <v/>
      </c>
      <c r="BN137" s="164">
        <f>+BN112-BN116+BN125</f>
        <v>3243.0534954667064</v>
      </c>
      <c r="BO137" s="162">
        <f>IF(AND(BN4=0,BN137&lt;=0), "",BN137/BN4)</f>
        <v>6.6505898852969939E-2</v>
      </c>
      <c r="BP137" s="163"/>
      <c r="BQ137" s="161">
        <f>+BQ112-BQ116+BQ125</f>
        <v>0</v>
      </c>
      <c r="BR137" s="162" t="str">
        <f>IF(AND(BQ4=0,BQ137&lt;=0), "",BQ137/BQ4)</f>
        <v/>
      </c>
      <c r="BS137" s="163"/>
      <c r="BT137" s="162" t="str">
        <f t="shared" si="136"/>
        <v/>
      </c>
      <c r="BU137" s="164">
        <f>+BU112-BU116+BU125</f>
        <v>3243.0534954667064</v>
      </c>
      <c r="BV137" s="162">
        <f>IF(AND(BU4=0,BU137&lt;=0), "",BU137/BU4)</f>
        <v>6.6505898852969939E-2</v>
      </c>
      <c r="BW137" s="163"/>
      <c r="BX137" s="165">
        <f>+BX112-BX116+BX125</f>
        <v>0</v>
      </c>
      <c r="BY137" s="162" t="str">
        <f>IF(AND(BX4=0,BX137&lt;=0), "",BX137/BX4)</f>
        <v/>
      </c>
      <c r="BZ137" s="163">
        <f t="shared" si="137"/>
        <v>1</v>
      </c>
      <c r="CA137" s="161">
        <f>+CA112-CA116+CA125</f>
        <v>0</v>
      </c>
      <c r="CB137" s="162" t="str">
        <f>IF(AND(CA4=0,CA137&lt;=0), "",CA137/CA4)</f>
        <v/>
      </c>
      <c r="CC137" s="163"/>
      <c r="CD137" s="162" t="str">
        <f t="shared" si="104"/>
        <v/>
      </c>
      <c r="CE137" s="164">
        <f>+CE112-CE116+CE125</f>
        <v>3243.0534954667064</v>
      </c>
      <c r="CF137" s="162">
        <f>IF(AND(CE4=0,CE137&lt;=0), "",CE137/CE4)</f>
        <v>6.6505898852969939E-2</v>
      </c>
      <c r="CG137" s="163"/>
      <c r="CH137" s="161">
        <f>+CH112-CH116+CH125</f>
        <v>0</v>
      </c>
      <c r="CI137" s="162" t="str">
        <f>IF(AND(CH4=0,CH137&lt;=0), "",CH137/CH4)</f>
        <v/>
      </c>
      <c r="CJ137" s="163"/>
      <c r="CK137" s="162" t="str">
        <f t="shared" si="138"/>
        <v/>
      </c>
      <c r="CL137" s="164">
        <f>+CL112-CL116+CL125</f>
        <v>3243.0534954667064</v>
      </c>
      <c r="CM137" s="162">
        <f>IF(AND(CL4=0,CL137&lt;=0), "",CL137/CL4)</f>
        <v>6.6505898852969939E-2</v>
      </c>
      <c r="CN137" s="163"/>
      <c r="CO137" s="161">
        <f>+CO112-CO116+CO125</f>
        <v>0</v>
      </c>
      <c r="CP137" s="162" t="str">
        <f>IF(AND(CO4=0,CO137&lt;=0), "",CO137/CO4)</f>
        <v/>
      </c>
      <c r="CQ137" s="163"/>
      <c r="CR137" s="162" t="str">
        <f t="shared" si="139"/>
        <v/>
      </c>
      <c r="CS137" s="164">
        <f>+CS112-CS116+CS125</f>
        <v>3243.0534954667064</v>
      </c>
      <c r="CT137" s="162">
        <f>IF(AND(CS4=0,CS137&lt;=0), "",CS137/CS4)</f>
        <v>6.6505898852969939E-2</v>
      </c>
      <c r="CU137" s="163"/>
      <c r="CV137" s="165">
        <f>+CV112-CV116+CV125</f>
        <v>0</v>
      </c>
      <c r="CW137" s="162" t="str">
        <f>IF(AND(CV4=0,CV137&lt;=0), "",CV137/CV4)</f>
        <v/>
      </c>
      <c r="CX137" s="163">
        <f t="shared" si="140"/>
        <v>1</v>
      </c>
      <c r="CY137" s="34"/>
      <c r="CZ137" s="34"/>
      <c r="DA137" s="34"/>
      <c r="DB137" s="34"/>
      <c r="DC137" s="34"/>
      <c r="DD137" s="34"/>
      <c r="DE137" s="34"/>
      <c r="DF137" s="34"/>
      <c r="DG137" s="34"/>
      <c r="DH137" s="34"/>
      <c r="DI137" s="34"/>
      <c r="DJ137" s="34"/>
      <c r="DK137" s="34"/>
      <c r="DL137" s="34"/>
      <c r="DM137" s="34"/>
      <c r="DN137" s="34"/>
      <c r="DO137" s="34"/>
      <c r="DP137" s="34"/>
      <c r="DQ137" s="34"/>
      <c r="DR137" s="34"/>
      <c r="DS137" s="34"/>
      <c r="DT137" s="34"/>
      <c r="DU137" s="34"/>
      <c r="DV137" s="34"/>
      <c r="DW137" s="34"/>
      <c r="DX137" s="34"/>
      <c r="DY137" s="34"/>
      <c r="DZ137" s="34"/>
      <c r="EA137" s="34"/>
      <c r="EB137" s="34"/>
      <c r="EC137" s="34"/>
      <c r="ED137" s="34"/>
      <c r="EE137" s="34"/>
      <c r="EF137" s="34"/>
      <c r="EG137" s="34"/>
      <c r="EH137" s="34"/>
      <c r="EI137" s="34"/>
      <c r="EJ137" s="34"/>
      <c r="EK137" s="34"/>
      <c r="EL137" s="34"/>
      <c r="EM137" s="34"/>
      <c r="EN137" s="34"/>
      <c r="EO137" s="34"/>
      <c r="EP137" s="34"/>
      <c r="EQ137" s="34"/>
      <c r="ER137" s="34"/>
      <c r="ES137" s="34"/>
      <c r="ET137" s="34"/>
      <c r="EU137" s="34"/>
      <c r="EV137" s="34"/>
      <c r="EW137" s="34"/>
      <c r="EX137" s="34"/>
      <c r="EY137" s="34"/>
      <c r="EZ137" s="34"/>
      <c r="FA137" s="34"/>
      <c r="FB137" s="34"/>
      <c r="FC137" s="34"/>
      <c r="FD137" s="34"/>
      <c r="FE137" s="34"/>
      <c r="FF137" s="34"/>
      <c r="FG137" s="34"/>
      <c r="FH137" s="34"/>
      <c r="FI137" s="34"/>
      <c r="FJ137" s="34"/>
      <c r="FK137" s="34"/>
      <c r="FL137" s="34"/>
      <c r="FM137" s="34"/>
      <c r="FN137" s="34"/>
      <c r="FO137" s="34"/>
      <c r="FP137" s="34"/>
      <c r="FQ137" s="34"/>
      <c r="FR137" s="34"/>
      <c r="FS137" s="34"/>
      <c r="FT137" s="34"/>
      <c r="FU137" s="34"/>
      <c r="FV137" s="34"/>
      <c r="FW137" s="34"/>
      <c r="FX137" s="34"/>
      <c r="FY137" s="34"/>
      <c r="FZ137" s="34"/>
      <c r="GA137" s="34"/>
      <c r="GB137" s="34"/>
      <c r="GC137" s="34"/>
      <c r="GD137" s="34"/>
      <c r="GE137" s="34"/>
      <c r="GF137" s="34"/>
      <c r="GG137" s="34"/>
      <c r="GH137" s="34"/>
      <c r="GI137" s="34"/>
      <c r="GJ137" s="34"/>
      <c r="GK137" s="34"/>
      <c r="GL137" s="34"/>
      <c r="GM137" s="34"/>
      <c r="GN137" s="34"/>
      <c r="GO137" s="34"/>
      <c r="GP137" s="34"/>
      <c r="GQ137" s="34"/>
      <c r="GR137" s="34"/>
      <c r="GS137" s="34"/>
      <c r="GT137" s="34"/>
      <c r="GU137" s="34"/>
      <c r="GV137" s="34"/>
      <c r="GW137" s="34"/>
      <c r="GX137" s="34"/>
      <c r="GY137" s="34"/>
      <c r="GZ137" s="34"/>
      <c r="HA137" s="34"/>
      <c r="HB137" s="34"/>
      <c r="HC137" s="34"/>
      <c r="HD137" s="34"/>
      <c r="HE137" s="34"/>
      <c r="HF137" s="34"/>
      <c r="HG137" s="34"/>
      <c r="HH137" s="34"/>
      <c r="HI137" s="34"/>
      <c r="HJ137" s="34"/>
      <c r="HK137" s="34"/>
    </row>
    <row r="138" spans="1:219" s="8" customFormat="1" ht="18" customHeight="1" collapsed="1" thickTop="1" x14ac:dyDescent="0.3">
      <c r="A138" s="172" t="s">
        <v>28</v>
      </c>
      <c r="B138" s="173">
        <f>+'N EERR PIEDEM'!B205</f>
        <v>0</v>
      </c>
      <c r="C138" s="11" t="str">
        <f>IF(AND(B4=0,B138&gt;=0), "",B138/B4)</f>
        <v/>
      </c>
      <c r="D138" s="48" t="str">
        <f>IF(AND(B124=0,B138&gt;=0),"",B138/B124)</f>
        <v/>
      </c>
      <c r="E138" s="173">
        <f>+'N EERR PIEDEM'!C205</f>
        <v>0</v>
      </c>
      <c r="F138" s="11">
        <f>IF(AND(E4=0,E138&gt;=0), "",E138/E4)</f>
        <v>0</v>
      </c>
      <c r="G138" s="48">
        <f>IF(AND(E124=0,E138&gt;=0),"",E138/E124)</f>
        <v>0</v>
      </c>
      <c r="H138" s="173">
        <f>+'N EERR PIEDEM'!D205</f>
        <v>0</v>
      </c>
      <c r="I138" s="11">
        <f>IF(AND(H4=0,H138&gt;=0), "",H138/H4)</f>
        <v>0</v>
      </c>
      <c r="J138" s="48">
        <f>IF(AND(H124=0,H138&gt;=0),"",H138/H124)</f>
        <v>0</v>
      </c>
      <c r="K138" s="11" t="str">
        <f t="shared" si="97"/>
        <v/>
      </c>
      <c r="L138" s="174">
        <f>+E138+H138</f>
        <v>0</v>
      </c>
      <c r="M138" s="11">
        <f>IF(AND(L4=0,L138&gt;=0), "",L138/L4)</f>
        <v>0</v>
      </c>
      <c r="N138" s="48">
        <f>IF(AND(L124=0,L138&gt;=0),"",L138/L124)</f>
        <v>0</v>
      </c>
      <c r="O138" s="173">
        <f>+'N EERR PIEDEM'!E205</f>
        <v>0</v>
      </c>
      <c r="P138" s="11">
        <f>IF(AND(O4=0,O138&gt;=0), "",O138/O4)</f>
        <v>0</v>
      </c>
      <c r="Q138" s="48">
        <f>IF(AND(O124=0,O138&gt;=0),"",O138/O124)</f>
        <v>0</v>
      </c>
      <c r="R138" s="11" t="str">
        <f t="shared" si="98"/>
        <v/>
      </c>
      <c r="S138" s="174">
        <f>+L138+O138</f>
        <v>0</v>
      </c>
      <c r="T138" s="11">
        <f>IF(AND(S4=0,S138&gt;=0), "",S138/S4)</f>
        <v>0</v>
      </c>
      <c r="U138" s="48">
        <f>IF(AND(S124=0,S138&gt;=0),"",S138/S124)</f>
        <v>0</v>
      </c>
      <c r="V138" s="175"/>
      <c r="W138" s="11" t="str">
        <f>IF(AND(V4=0,V138&gt;=0), "",V138/V4)</f>
        <v/>
      </c>
      <c r="X138" s="48" t="str">
        <f t="shared" si="99"/>
        <v/>
      </c>
      <c r="Y138" s="173">
        <f>+'N EERR PIEDEM'!F205</f>
        <v>0</v>
      </c>
      <c r="Z138" s="11">
        <f>IF(AND(Y4=0,Y138&gt;=0), "",Y138/Y4)</f>
        <v>0</v>
      </c>
      <c r="AA138" s="48">
        <f>IF(AND(Y124=0,Y138&gt;=0),"",Y138/Y124)</f>
        <v>0</v>
      </c>
      <c r="AB138" s="11" t="str">
        <f t="shared" si="100"/>
        <v/>
      </c>
      <c r="AC138" s="174">
        <f>+S138+Y138</f>
        <v>0</v>
      </c>
      <c r="AD138" s="11">
        <f>IF(AND(AC4=0,AC138&gt;=0), "",AC138/AC4)</f>
        <v>0</v>
      </c>
      <c r="AE138" s="48">
        <f>IF(AND(AC124=0,AC138&gt;=0),"",AC138/AC124)</f>
        <v>0</v>
      </c>
      <c r="AF138" s="173">
        <f>+'N EERR PIEDEM'!G205</f>
        <v>0</v>
      </c>
      <c r="AG138" s="11">
        <f>IF(AND(AF4=0,AF138&gt;=0), "",AF138/AF4)</f>
        <v>0</v>
      </c>
      <c r="AH138" s="48">
        <f>IF(AND(AF124=0,AF138&gt;=0),"",AF138/AF124)</f>
        <v>0</v>
      </c>
      <c r="AI138" s="11" t="str">
        <f t="shared" si="133"/>
        <v/>
      </c>
      <c r="AJ138" s="174">
        <f>+AC138+AF138</f>
        <v>0</v>
      </c>
      <c r="AK138" s="11">
        <f>IF(AND(AJ4=0,AJ138&gt;=0), "",AJ138/AJ4)</f>
        <v>0</v>
      </c>
      <c r="AL138" s="48">
        <f>IF(AND(AJ124=0,AJ138&gt;=0),"",AJ138/AJ124)</f>
        <v>0</v>
      </c>
      <c r="AM138" s="173">
        <f>+'N EERR PIEDEM'!H205</f>
        <v>0</v>
      </c>
      <c r="AN138" s="11">
        <f>IF(AND(AM4=0,AM138&gt;=0), "",AM138/AM4)</f>
        <v>0</v>
      </c>
      <c r="AO138" s="48">
        <f>IF(AND(AM124=0,AM138&gt;=0),"",AM138/AM124)</f>
        <v>0</v>
      </c>
      <c r="AP138" s="11" t="str">
        <f t="shared" si="134"/>
        <v/>
      </c>
      <c r="AQ138" s="174">
        <f>+AJ138+AM138</f>
        <v>0</v>
      </c>
      <c r="AR138" s="11">
        <f>IF(AND(AQ4=0,AQ138&gt;=0), "",AQ138/AQ4)</f>
        <v>0</v>
      </c>
      <c r="AS138" s="48">
        <f>IF(AND(AQ124=0,AQ138&gt;=0),"",AQ138/AQ124)</f>
        <v>0</v>
      </c>
      <c r="AT138" s="175">
        <f>+V138*2</f>
        <v>0</v>
      </c>
      <c r="AU138" s="11" t="str">
        <f>IF(AND(AT4=0,AT138&gt;=0), "",AT138/AT4)</f>
        <v/>
      </c>
      <c r="AV138" s="48" t="str">
        <f t="shared" si="101"/>
        <v/>
      </c>
      <c r="AW138" s="175"/>
      <c r="AX138" s="11">
        <f>IF(AND(AW4=0,AW138&gt;=0), "",AW138/AW4)</f>
        <v>0</v>
      </c>
      <c r="AY138" s="48">
        <f>IF(AND(AW124=0,AW138&gt;=0),"",AW138/AW124)</f>
        <v>0</v>
      </c>
      <c r="AZ138" s="175">
        <f>+AT138/6</f>
        <v>0</v>
      </c>
      <c r="BA138" s="11" t="str">
        <f>IF(AND(AZ4=0,AZ138&gt;=0), "",AZ138/AZ4)</f>
        <v/>
      </c>
      <c r="BB138" s="48" t="str">
        <f t="shared" si="102"/>
        <v/>
      </c>
      <c r="BC138" s="173">
        <f>+'N EERR PIEDEM'!I205</f>
        <v>0</v>
      </c>
      <c r="BD138" s="11" t="str">
        <f>IF(AND(BC4=0,BC138&gt;=0), "",BC138/BC4)</f>
        <v/>
      </c>
      <c r="BE138" s="48" t="str">
        <f>IF(AND(BC124=0,BC138&gt;=0),"",BC138/BC124)</f>
        <v/>
      </c>
      <c r="BF138" s="11" t="str">
        <f t="shared" si="103"/>
        <v/>
      </c>
      <c r="BG138" s="174">
        <f>+AQ138+BC138</f>
        <v>0</v>
      </c>
      <c r="BH138" s="11">
        <f>IF(AND(BG4=0,BG138&gt;=0), "",BG138/BG4)</f>
        <v>0</v>
      </c>
      <c r="BI138" s="48">
        <f>IF(AND(BG124=0,BG138&gt;=0),"",BG138/BG124)</f>
        <v>0</v>
      </c>
      <c r="BJ138" s="173">
        <f>+'N EERR PIEDEM'!J205</f>
        <v>0</v>
      </c>
      <c r="BK138" s="11" t="str">
        <f>IF(AND(BJ4=0,BJ138&gt;=0), "",BJ138/BJ4)</f>
        <v/>
      </c>
      <c r="BL138" s="48" t="str">
        <f>IF(AND(BJ124=0,BJ138&gt;=0),"",BJ138/BJ124)</f>
        <v/>
      </c>
      <c r="BM138" s="11" t="str">
        <f t="shared" si="135"/>
        <v/>
      </c>
      <c r="BN138" s="174">
        <f>+BG138+BJ138</f>
        <v>0</v>
      </c>
      <c r="BO138" s="11">
        <f>IF(AND(BN4=0,BN138&gt;=0), "",BN138/BN4)</f>
        <v>0</v>
      </c>
      <c r="BP138" s="48">
        <f>IF(AND(BN124=0,BN138&gt;=0),"",BN138/BN124)</f>
        <v>0</v>
      </c>
      <c r="BQ138" s="173">
        <f>+'N EERR PIEDEM'!K205</f>
        <v>0</v>
      </c>
      <c r="BR138" s="11" t="str">
        <f>IF(AND(BQ4=0,BQ138&gt;=0), "",BQ138/BQ4)</f>
        <v/>
      </c>
      <c r="BS138" s="48" t="str">
        <f>IF(AND(BQ124=0,BQ138&gt;=0),"",BQ138/BQ124)</f>
        <v/>
      </c>
      <c r="BT138" s="11" t="str">
        <f t="shared" si="136"/>
        <v/>
      </c>
      <c r="BU138" s="174">
        <f>+BN138+BQ138</f>
        <v>0</v>
      </c>
      <c r="BV138" s="11">
        <f>IF(AND(BU4=0,BU138&gt;=0), "",BU138/BU4)</f>
        <v>0</v>
      </c>
      <c r="BW138" s="48">
        <f>IF(AND(BU124=0,BU138&gt;=0),"",BU138/BU124)</f>
        <v>0</v>
      </c>
      <c r="BX138" s="175">
        <f>+AZ138*9</f>
        <v>0</v>
      </c>
      <c r="BY138" s="11" t="str">
        <f>IF(AND(BX4=0,BX138&gt;=0), "",BX138/BX4)</f>
        <v/>
      </c>
      <c r="BZ138" s="48" t="str">
        <f t="shared" si="137"/>
        <v/>
      </c>
      <c r="CA138" s="173">
        <f>+'N EERR PIEDEM'!L205</f>
        <v>0</v>
      </c>
      <c r="CB138" s="11" t="str">
        <f>IF(AND(CA4=0,CA138&gt;=0), "",CA138/CA4)</f>
        <v/>
      </c>
      <c r="CC138" s="48" t="str">
        <f>IF(AND(CA124=0,CA138&gt;=0),"",CA138/CA124)</f>
        <v/>
      </c>
      <c r="CD138" s="11" t="str">
        <f t="shared" si="104"/>
        <v/>
      </c>
      <c r="CE138" s="174">
        <f>+BU138+CA138</f>
        <v>0</v>
      </c>
      <c r="CF138" s="11">
        <f>IF(AND(CE4=0,CE138&gt;=0), "",CE138/CE4)</f>
        <v>0</v>
      </c>
      <c r="CG138" s="48">
        <f>IF(AND(CE124=0,CE138&gt;=0),"",CE138/CE124)</f>
        <v>0</v>
      </c>
      <c r="CH138" s="173">
        <f>+'N EERR PIEDEM'!M205</f>
        <v>0</v>
      </c>
      <c r="CI138" s="11" t="str">
        <f>IF(AND(CH4=0,CH138&gt;=0), "",CH138/CH4)</f>
        <v/>
      </c>
      <c r="CJ138" s="48" t="str">
        <f>IF(AND(CH124=0,CH138&gt;=0),"",CH138/CH124)</f>
        <v/>
      </c>
      <c r="CK138" s="11" t="str">
        <f t="shared" si="138"/>
        <v/>
      </c>
      <c r="CL138" s="174">
        <f>+CE138+CH138</f>
        <v>0</v>
      </c>
      <c r="CM138" s="11">
        <f>IF(AND(CL4=0,CL138&gt;=0), "",CL138/CL4)</f>
        <v>0</v>
      </c>
      <c r="CN138" s="48">
        <f>IF(AND(CL124=0,CL138&gt;=0),"",CL138/CL124)</f>
        <v>0</v>
      </c>
      <c r="CO138" s="173">
        <f>+'N EERR PIEDEM'!N205</f>
        <v>0</v>
      </c>
      <c r="CP138" s="11" t="str">
        <f>IF(AND(CO4=0,CO138&gt;=0), "",CO138/CO4)</f>
        <v/>
      </c>
      <c r="CQ138" s="48" t="str">
        <f>IF(AND(CO124=0,CO138&gt;=0),"",CO138/CO124)</f>
        <v/>
      </c>
      <c r="CR138" s="11" t="str">
        <f t="shared" si="139"/>
        <v/>
      </c>
      <c r="CS138" s="174"/>
      <c r="CT138" s="11">
        <f>IF(AND(CS4=0,CS138&gt;=0), "",CS138/CS4)</f>
        <v>0</v>
      </c>
      <c r="CU138" s="48">
        <f>IF(AND(CS124=0,CS138&gt;=0),"",CS138/CS124)</f>
        <v>0</v>
      </c>
      <c r="CV138" s="175">
        <f>+AZ138*12</f>
        <v>0</v>
      </c>
      <c r="CW138" s="11" t="str">
        <f>IF(AND(CV4=0,CV138&gt;=0), "",CV138/CV4)</f>
        <v/>
      </c>
      <c r="CX138" s="48" t="str">
        <f t="shared" si="140"/>
        <v/>
      </c>
    </row>
    <row r="139" spans="1:219" s="183" customFormat="1" ht="18.600000000000001" thickBot="1" x14ac:dyDescent="0.4">
      <c r="A139" s="176" t="s">
        <v>114</v>
      </c>
      <c r="B139" s="177">
        <f>+B137-B138</f>
        <v>0</v>
      </c>
      <c r="C139" s="178" t="str">
        <f>IF(AND(B4=0,B139&lt;=0), "",B139/B4)</f>
        <v/>
      </c>
      <c r="D139" s="179"/>
      <c r="E139" s="177">
        <f>+E137-E138</f>
        <v>297.4218071693972</v>
      </c>
      <c r="F139" s="178">
        <f>IF(AND(E4=0,E139&lt;=0), "",E139/E4)</f>
        <v>5.5345005664120935E-2</v>
      </c>
      <c r="G139" s="179"/>
      <c r="H139" s="177">
        <f>+H137-H138</f>
        <v>965.12329748551804</v>
      </c>
      <c r="I139" s="178">
        <f>IF(AND(H4=0,H139&lt;=0), "",H139/H4)</f>
        <v>0.10907386554008686</v>
      </c>
      <c r="J139" s="179"/>
      <c r="K139" s="178">
        <f t="shared" si="97"/>
        <v>2.2449648082994469</v>
      </c>
      <c r="L139" s="180">
        <f>+L137-L138</f>
        <v>1262.5451046549172</v>
      </c>
      <c r="M139" s="178">
        <f>IF(AND(L4=0,L139&lt;=0), "",L139/L4)</f>
        <v>8.8772184448855429E-2</v>
      </c>
      <c r="N139" s="179"/>
      <c r="O139" s="177">
        <f>+O137-O138</f>
        <v>294.82301805921713</v>
      </c>
      <c r="P139" s="178">
        <f>IF(AND(O4=0,O139&lt;=0), "",O139/O4)</f>
        <v>3.8665932960514446E-2</v>
      </c>
      <c r="Q139" s="179"/>
      <c r="R139" s="178">
        <f t="shared" si="98"/>
        <v>-0.69452294973364159</v>
      </c>
      <c r="S139" s="180">
        <f>+S137-S138</f>
        <v>1557.3681227141365</v>
      </c>
      <c r="T139" s="178">
        <f>IF(AND(S4=0,S139&lt;=0), "",S139/S4)</f>
        <v>7.1284618781916165E-2</v>
      </c>
      <c r="U139" s="179"/>
      <c r="V139" s="181">
        <f>+V137-V138</f>
        <v>0</v>
      </c>
      <c r="W139" s="178" t="str">
        <f>IF(AND(V4=0,V139&lt;=0), "",V139/V4)</f>
        <v/>
      </c>
      <c r="X139" s="179">
        <f t="shared" si="99"/>
        <v>1</v>
      </c>
      <c r="Y139" s="177">
        <f>+Y137-Y138</f>
        <v>-105.3754269911405</v>
      </c>
      <c r="Z139" s="178">
        <f>IF(AND(Y4=0,Y139&lt;=0), "",Y139/Y4)</f>
        <v>-1.4123015261578924E-2</v>
      </c>
      <c r="AA139" s="179"/>
      <c r="AB139" s="178">
        <f t="shared" si="100"/>
        <v>-1.3574192669378859</v>
      </c>
      <c r="AC139" s="180">
        <f>+AC137-AC138</f>
        <v>1451.9926957229959</v>
      </c>
      <c r="AD139" s="178">
        <f>IF(AND(AC4=0,AC139&lt;=0), "",AC139/AC4)</f>
        <v>4.9541796027983372E-2</v>
      </c>
      <c r="AE139" s="179"/>
      <c r="AF139" s="181">
        <f>+AF137-AF138</f>
        <v>508.11443504006422</v>
      </c>
      <c r="AG139" s="178">
        <f>IF(AND(AF4=0,AF139&lt;=0), "",AF139/AF4)</f>
        <v>5.6734607522853184E-2</v>
      </c>
      <c r="AH139" s="179"/>
      <c r="AI139" s="178">
        <f t="shared" si="133"/>
        <v>-5.8219442572961926</v>
      </c>
      <c r="AJ139" s="180">
        <f>+AJ137-AJ138</f>
        <v>1960.1071307630614</v>
      </c>
      <c r="AK139" s="178">
        <f>IF(AND(AJ4=0,AJ139&lt;=0), "",AJ139/AJ4)</f>
        <v>5.1225310875449993E-2</v>
      </c>
      <c r="AL139" s="179"/>
      <c r="AM139" s="181">
        <f>+AM137-AM138</f>
        <v>1282.946364703645</v>
      </c>
      <c r="AN139" s="178">
        <f>IF(AND(AM4=0,AM139&lt;=0), "",AM139/AM4)</f>
        <v>0.12219735576123936</v>
      </c>
      <c r="AO139" s="179"/>
      <c r="AP139" s="178">
        <f t="shared" si="134"/>
        <v>1.5249161925551007</v>
      </c>
      <c r="AQ139" s="180">
        <f>+AQ137-AQ138</f>
        <v>3243.0534954667064</v>
      </c>
      <c r="AR139" s="178">
        <f>IF(AND(AQ4=0,AQ139&lt;=0), "",AQ139/AQ4)</f>
        <v>6.6505898852969939E-2</v>
      </c>
      <c r="AS139" s="179"/>
      <c r="AT139" s="181">
        <f>+AT137-AT138</f>
        <v>0</v>
      </c>
      <c r="AU139" s="178" t="str">
        <f>IF(AND(AT4=0,AT139&lt;=0), "",AT139/AT4)</f>
        <v/>
      </c>
      <c r="AV139" s="179">
        <f t="shared" si="101"/>
        <v>1</v>
      </c>
      <c r="AW139" s="181">
        <f>+AW137-AW138</f>
        <v>540.50891591111804</v>
      </c>
      <c r="AX139" s="178">
        <f>IF(AND(AW4=0,AW139&lt;=0), "",AW139/AW4)</f>
        <v>6.650589885296998E-2</v>
      </c>
      <c r="AY139" s="179"/>
      <c r="AZ139" s="181">
        <f>+AZ137-AZ138</f>
        <v>0</v>
      </c>
      <c r="BA139" s="178" t="str">
        <f>IF(AND(AZ4=0,AZ139&lt;=0), "",AZ139/AZ4)</f>
        <v/>
      </c>
      <c r="BB139" s="179">
        <f t="shared" si="102"/>
        <v>1</v>
      </c>
      <c r="BC139" s="181">
        <f>+BC137-BC138</f>
        <v>0</v>
      </c>
      <c r="BD139" s="178" t="str">
        <f>IF(AND(BC4=0,BC139&lt;=0), "",BC139/BC4)</f>
        <v/>
      </c>
      <c r="BE139" s="179"/>
      <c r="BF139" s="178">
        <f t="shared" si="103"/>
        <v>-1</v>
      </c>
      <c r="BG139" s="180">
        <f>+BG137-BG138</f>
        <v>3243.0534954667064</v>
      </c>
      <c r="BH139" s="178">
        <f>IF(AND(BG4=0,BG139&lt;=0), "",BG139/BG4)</f>
        <v>6.6505898852969939E-2</v>
      </c>
      <c r="BI139" s="179"/>
      <c r="BJ139" s="181">
        <f>+BJ137-BJ138</f>
        <v>0</v>
      </c>
      <c r="BK139" s="178" t="str">
        <f>IF(AND(BJ4=0,BJ139&lt;=0), "",BJ139/BJ4)</f>
        <v/>
      </c>
      <c r="BL139" s="179"/>
      <c r="BM139" s="178" t="str">
        <f t="shared" si="135"/>
        <v/>
      </c>
      <c r="BN139" s="180">
        <f>+BN137-BN138</f>
        <v>3243.0534954667064</v>
      </c>
      <c r="BO139" s="178">
        <f>IF(AND(BN4=0,BN139&lt;=0), "",BN139/BN4)</f>
        <v>6.6505898852969939E-2</v>
      </c>
      <c r="BP139" s="179"/>
      <c r="BQ139" s="181">
        <f>+BQ137-BQ138</f>
        <v>0</v>
      </c>
      <c r="BR139" s="178" t="str">
        <f>IF(AND(BQ4=0,BQ139&lt;=0), "",BQ139/BQ4)</f>
        <v/>
      </c>
      <c r="BS139" s="179"/>
      <c r="BT139" s="178" t="str">
        <f t="shared" si="136"/>
        <v/>
      </c>
      <c r="BU139" s="180">
        <f>+BU137-BU138</f>
        <v>3243.0534954667064</v>
      </c>
      <c r="BV139" s="178">
        <f>IF(AND(BU4=0,BU139&lt;=0), "",BU139/BU4)</f>
        <v>6.6505898852969939E-2</v>
      </c>
      <c r="BW139" s="179"/>
      <c r="BX139" s="181">
        <f>+BX137-BX138</f>
        <v>0</v>
      </c>
      <c r="BY139" s="178" t="str">
        <f>IF(AND(BX4=0,BX139&lt;=0), "",BX139/BX4)</f>
        <v/>
      </c>
      <c r="BZ139" s="179">
        <f t="shared" si="137"/>
        <v>1</v>
      </c>
      <c r="CA139" s="181">
        <f>+CA137-CA138</f>
        <v>0</v>
      </c>
      <c r="CB139" s="178" t="str">
        <f>IF(AND(CA4=0,CA139&lt;=0), "",CA139/CA4)</f>
        <v/>
      </c>
      <c r="CC139" s="179"/>
      <c r="CD139" s="178" t="str">
        <f t="shared" si="104"/>
        <v/>
      </c>
      <c r="CE139" s="180">
        <f>+CE137-CE138</f>
        <v>3243.0534954667064</v>
      </c>
      <c r="CF139" s="178">
        <f>IF(AND(CE4=0,CE139&lt;=0), "",CE139/CE4)</f>
        <v>6.6505898852969939E-2</v>
      </c>
      <c r="CG139" s="179"/>
      <c r="CH139" s="181">
        <f>+CH137-CH138</f>
        <v>0</v>
      </c>
      <c r="CI139" s="178" t="str">
        <f>IF(AND(CH4=0,CH139&lt;=0), "",CH139/CH4)</f>
        <v/>
      </c>
      <c r="CJ139" s="179"/>
      <c r="CK139" s="178" t="str">
        <f t="shared" si="138"/>
        <v/>
      </c>
      <c r="CL139" s="180">
        <f>+CL137-CL138</f>
        <v>3243.0534954667064</v>
      </c>
      <c r="CM139" s="178">
        <f>IF(AND(CL4=0,CL139&lt;=0), "",CL139/CL4)</f>
        <v>6.6505898852969939E-2</v>
      </c>
      <c r="CN139" s="179"/>
      <c r="CO139" s="181">
        <f>+CO137-CO138</f>
        <v>0</v>
      </c>
      <c r="CP139" s="178" t="str">
        <f>IF(AND(CO4=0,CO139&lt;=0), "",CO139/CO4)</f>
        <v/>
      </c>
      <c r="CQ139" s="179"/>
      <c r="CR139" s="178" t="str">
        <f t="shared" si="139"/>
        <v/>
      </c>
      <c r="CS139" s="180">
        <f>+CS137-CS138</f>
        <v>3243.0534954667064</v>
      </c>
      <c r="CT139" s="178">
        <f>IF(AND(CS4=0,CS139&lt;=0), "",CS139/CS4)</f>
        <v>6.6505898852969939E-2</v>
      </c>
      <c r="CU139" s="179"/>
      <c r="CV139" s="181">
        <f>+CV137-CV138</f>
        <v>0</v>
      </c>
      <c r="CW139" s="178" t="str">
        <f>IF(AND(CV4=0,CV139&lt;=0), "",CV139/CV4)</f>
        <v/>
      </c>
      <c r="CX139" s="179">
        <f t="shared" si="140"/>
        <v>1</v>
      </c>
      <c r="CY139" s="182"/>
      <c r="CZ139" s="182"/>
      <c r="DA139" s="182"/>
      <c r="DB139" s="182"/>
      <c r="DC139" s="182"/>
      <c r="DD139" s="182"/>
      <c r="DE139" s="182"/>
      <c r="DF139" s="182"/>
      <c r="DG139" s="182"/>
      <c r="DH139" s="182"/>
      <c r="DI139" s="182"/>
      <c r="DJ139" s="182"/>
      <c r="DK139" s="182"/>
      <c r="DL139" s="182"/>
      <c r="DM139" s="182"/>
      <c r="DN139" s="182"/>
      <c r="DO139" s="182"/>
      <c r="DP139" s="182"/>
      <c r="DQ139" s="182"/>
      <c r="DR139" s="182"/>
      <c r="DS139" s="182"/>
      <c r="DT139" s="182"/>
      <c r="DU139" s="182"/>
      <c r="DV139" s="182"/>
      <c r="DW139" s="182"/>
      <c r="DX139" s="182"/>
      <c r="DY139" s="182"/>
      <c r="DZ139" s="182"/>
      <c r="EA139" s="182"/>
      <c r="EB139" s="182"/>
      <c r="EC139" s="182"/>
      <c r="ED139" s="182"/>
      <c r="EE139" s="182"/>
      <c r="EF139" s="182"/>
      <c r="EG139" s="182"/>
      <c r="EH139" s="182"/>
      <c r="EI139" s="182"/>
      <c r="EJ139" s="182"/>
      <c r="EK139" s="182"/>
      <c r="EL139" s="182"/>
      <c r="EM139" s="182"/>
      <c r="EN139" s="182"/>
      <c r="EO139" s="182"/>
      <c r="EP139" s="182"/>
      <c r="EQ139" s="182"/>
      <c r="ER139" s="182"/>
      <c r="ES139" s="182"/>
      <c r="ET139" s="182"/>
      <c r="EU139" s="182"/>
      <c r="EV139" s="182"/>
      <c r="EW139" s="182"/>
      <c r="EX139" s="182"/>
      <c r="EY139" s="182"/>
      <c r="EZ139" s="182"/>
      <c r="FA139" s="182"/>
      <c r="FB139" s="182"/>
      <c r="FC139" s="182"/>
      <c r="FD139" s="182"/>
      <c r="FE139" s="182"/>
      <c r="FF139" s="182"/>
      <c r="FG139" s="182"/>
      <c r="FH139" s="182"/>
      <c r="FI139" s="182"/>
      <c r="FJ139" s="182"/>
      <c r="FK139" s="182"/>
      <c r="FL139" s="182"/>
      <c r="FM139" s="182"/>
      <c r="FN139" s="182"/>
      <c r="FO139" s="182"/>
      <c r="FP139" s="182"/>
      <c r="FQ139" s="182"/>
      <c r="FR139" s="182"/>
      <c r="FS139" s="182"/>
      <c r="FT139" s="182"/>
      <c r="FU139" s="182"/>
      <c r="FV139" s="182"/>
      <c r="FW139" s="182"/>
      <c r="FX139" s="182"/>
      <c r="FY139" s="182"/>
      <c r="FZ139" s="182"/>
      <c r="GA139" s="182"/>
      <c r="GB139" s="182"/>
      <c r="GC139" s="182"/>
      <c r="GD139" s="182"/>
      <c r="GE139" s="182"/>
      <c r="GF139" s="182"/>
      <c r="GG139" s="182"/>
      <c r="GH139" s="182"/>
      <c r="GI139" s="182"/>
      <c r="GJ139" s="182"/>
      <c r="GK139" s="182"/>
      <c r="GL139" s="182"/>
      <c r="GM139" s="182"/>
      <c r="GN139" s="182"/>
      <c r="GO139" s="182"/>
      <c r="GP139" s="182"/>
      <c r="GQ139" s="182"/>
      <c r="GR139" s="182"/>
      <c r="GS139" s="182"/>
      <c r="GT139" s="182"/>
      <c r="GU139" s="182"/>
      <c r="GV139" s="182"/>
      <c r="GW139" s="182"/>
      <c r="GX139" s="182"/>
      <c r="GY139" s="182"/>
      <c r="GZ139" s="182"/>
      <c r="HA139" s="182"/>
      <c r="HB139" s="182"/>
      <c r="HC139" s="182"/>
      <c r="HD139" s="182"/>
      <c r="HE139" s="182"/>
      <c r="HF139" s="182"/>
      <c r="HG139" s="182"/>
      <c r="HH139" s="182"/>
      <c r="HI139" s="182"/>
      <c r="HJ139" s="182"/>
      <c r="HK139" s="182"/>
    </row>
    <row r="140" spans="1:219" s="3" customFormat="1" ht="15" thickTop="1" x14ac:dyDescent="0.3">
      <c r="B140" s="12"/>
      <c r="C140" s="15"/>
      <c r="D140" s="15"/>
      <c r="E140" s="12"/>
      <c r="F140" s="15"/>
      <c r="G140" s="15"/>
      <c r="H140" s="118"/>
      <c r="I140" s="15"/>
      <c r="J140" s="15"/>
      <c r="K140" s="15"/>
      <c r="L140" s="118"/>
      <c r="M140" s="15"/>
      <c r="N140" s="15"/>
      <c r="O140" s="118"/>
      <c r="P140" s="15"/>
      <c r="Q140" s="15"/>
      <c r="R140" s="15"/>
      <c r="S140" s="118"/>
      <c r="T140" s="15"/>
      <c r="U140" s="15"/>
      <c r="V140" s="118">
        <f>+V124+V138</f>
        <v>0</v>
      </c>
      <c r="W140" s="15"/>
      <c r="X140" s="15"/>
      <c r="Y140" s="118"/>
      <c r="Z140" s="15"/>
      <c r="AA140" s="15"/>
      <c r="AB140" s="15"/>
      <c r="AC140" s="118"/>
      <c r="AD140" s="15"/>
      <c r="AE140" s="15"/>
      <c r="AF140" s="118"/>
      <c r="AG140" s="15"/>
      <c r="AH140" s="15"/>
      <c r="AI140" s="15"/>
      <c r="AJ140" s="118"/>
      <c r="AK140" s="15"/>
      <c r="AL140" s="15"/>
      <c r="AM140" s="118"/>
      <c r="AN140" s="15"/>
      <c r="AO140" s="15"/>
      <c r="AP140" s="15"/>
      <c r="AQ140" s="118">
        <f>+AQ139/6</f>
        <v>540.5089159111177</v>
      </c>
      <c r="AR140" s="15"/>
      <c r="AS140" s="15"/>
      <c r="AT140" s="118"/>
      <c r="AU140" s="15"/>
      <c r="AV140" s="15"/>
      <c r="AW140" s="118"/>
      <c r="AX140" s="15"/>
      <c r="AY140" s="15"/>
      <c r="AZ140" s="118"/>
      <c r="BA140" s="15"/>
      <c r="BB140" s="15"/>
      <c r="BC140" s="118"/>
      <c r="BD140" s="15"/>
      <c r="BE140" s="15"/>
      <c r="BF140" s="15"/>
      <c r="BG140" s="118">
        <f>+BG139/6</f>
        <v>540.5089159111177</v>
      </c>
      <c r="BH140" s="15"/>
      <c r="BI140" s="15"/>
      <c r="BJ140" s="118"/>
      <c r="BK140" s="15"/>
      <c r="BL140" s="15"/>
      <c r="BM140" s="15"/>
      <c r="BN140" s="118"/>
      <c r="BO140" s="15"/>
      <c r="BP140" s="15"/>
      <c r="BQ140" s="118"/>
      <c r="BR140" s="15"/>
      <c r="BS140" s="15"/>
      <c r="BT140" s="15"/>
      <c r="BU140" s="118"/>
      <c r="BV140" s="15"/>
      <c r="BW140" s="15"/>
      <c r="BX140" s="118"/>
      <c r="BY140" s="15"/>
      <c r="BZ140" s="15"/>
      <c r="CA140" s="118"/>
      <c r="CB140" s="15"/>
      <c r="CC140" s="15"/>
      <c r="CD140" s="15"/>
      <c r="CE140" s="118"/>
      <c r="CF140" s="15"/>
      <c r="CG140" s="15"/>
      <c r="CH140" s="118"/>
      <c r="CI140" s="15"/>
      <c r="CJ140" s="15"/>
      <c r="CK140" s="15"/>
      <c r="CL140" s="118"/>
      <c r="CM140" s="15"/>
      <c r="CN140" s="15"/>
      <c r="CO140" s="118"/>
      <c r="CP140" s="15"/>
      <c r="CQ140" s="15"/>
      <c r="CR140" s="15"/>
      <c r="CS140" s="118"/>
      <c r="CT140" s="15"/>
      <c r="CU140" s="15"/>
      <c r="CV140" s="118"/>
      <c r="CW140" s="15"/>
      <c r="CX140" s="15"/>
    </row>
    <row r="141" spans="1:219" s="3" customFormat="1" x14ac:dyDescent="0.3">
      <c r="B141" s="12"/>
      <c r="C141" s="15" t="e">
        <f>+C4-C22-C38-C116+C125-C138</f>
        <v>#VALUE!</v>
      </c>
      <c r="D141" s="15" t="e">
        <f>+D40+D41+D42+D43+D44+D45+D46+D47+D48+D49+D50+D51+D52+D53+D54+D55+D56+D57+D58+D59+D60+D61+D62+D63+D64+D65+D66+D67+D69+D70+D71+D72+D73+D74+D75+D76+D77+D78+D79+D80+D81+D82+D84+D85+D86+D87+D88+D89+D90+D92+D94+D95+D96+D97+D98+D99+D100+D101+D102+D103+D105+D106+D107+D110+D117+D118+D119+D120+D121+D122+D123</f>
        <v>#VALUE!</v>
      </c>
      <c r="E141" s="12"/>
      <c r="F141" s="15">
        <f>+F4-F22-F38-F116+F125-F138</f>
        <v>5.5345005664120921E-2</v>
      </c>
      <c r="G141" s="15">
        <f>+G40+G41+G42+G43+G44+G45+G46+G47+G48+G49+G50+G51+G52+G53+G54+G55+G56+G57+G58+G59+G60+G61+G62+G63+G64+G65+G66+G67+G69+G70+G71+G72+G73+G74+G75+G76+G77+G78+G79+G80+G81+G82+G84+G85+G86+G87+G88+G89+G90+G92+G94+G95+G96+G97+G98+G99+G100+G101+G102+G103+G105+G106+G107+G110+G117+G118+G119+G120+G121+G122+G123</f>
        <v>0.99999999999999956</v>
      </c>
      <c r="H141" s="118"/>
      <c r="I141" s="15">
        <f>+I4-I22-I38-I116+I125-I138</f>
        <v>0.10907386554008686</v>
      </c>
      <c r="J141" s="15">
        <f>+J40+J41+J42+J43+J44+J45+J46+J47+J48+J49+J50+J51+J52+J53+J54+J55+J56+J57+J58+J59+J60+J61+J62+J63+J64+J65+J66+J67+J69+J70+J71+J72+J73+J74+J75+J76+J77+J78+J79+J80+J81+J82+J84+J85+J86+J87+J88+J89+J90+J92+J94+J95+J96+J97+J98+J99+J100+J101+J102+J103+J105+J106+J107+J110+J117+J118+J119+J120+J121+J122+J123</f>
        <v>0.99999999999999967</v>
      </c>
      <c r="K141" s="15"/>
      <c r="L141" s="118"/>
      <c r="M141" s="15">
        <f>+M4-M22-M38-M116+M125-M138</f>
        <v>8.8772184448855387E-2</v>
      </c>
      <c r="N141" s="15">
        <f>+N40+N41+N42+N43+N44+N45+N46+N47+N48+N49+N50+N51+N52+N53+N54+N55+N56+N57+N58+N59+N60+N61+N62+N63+N64+N65+N66+N67+N69+N70+N71+N72+N73+N74+N75+N76+N77+N78+N79+N80+N81+N82+N84+N85+N86+N87+N88+N89+N90+N92+N94+N95+N96+N97+N98+N99+N100+N101+N102+N103+N105+N106+N107+N110+N117+N118+N119+N120+N121+N122+N123</f>
        <v>1</v>
      </c>
      <c r="O141" s="118"/>
      <c r="P141" s="15">
        <f>+P4-P22-P38-P116+P125-P138</f>
        <v>3.8665932960514446E-2</v>
      </c>
      <c r="Q141" s="15">
        <f>+Q40+Q41+Q42+Q43+Q44+Q45+Q46+Q47+Q48+Q49+Q50+Q51+Q52+Q53+Q54+Q55+Q56+Q57+Q58+Q59+Q60+Q61+Q62+Q63+Q64+Q65+Q66+Q67+Q69+Q70+Q71+Q72+Q73+Q74+Q75+Q76+Q77+Q78+Q79+Q80+Q81+Q82+Q84+Q85+Q86+Q87+Q88+Q89+Q90+Q92+Q94+Q95+Q96+Q97+Q98+Q99+Q100+Q101+Q102+Q103+Q105+Q106+Q107+Q110+Q117+Q118+Q119+Q120+Q121+Q122+Q123</f>
        <v>0.99999999999999989</v>
      </c>
      <c r="R141" s="15"/>
      <c r="S141" s="118"/>
      <c r="T141" s="15">
        <f>+T4-T22-T38-T116+T125-T138</f>
        <v>7.1284618781916151E-2</v>
      </c>
      <c r="U141" s="15">
        <f>+U40+U41+U42+U43+U44+U45+U46+U47+U48+U49+U50+U51+U52+U53+U54+U55+U56+U57+U58+U59+U60+U61+U62+U63+U64+U65+U66+U67+U69+U70+U71+U72+U73+U74+U75+U76+U77+U78+U79+U80+U81+U82+U84+U85+U86+U87+U88+U89+U90+U92+U94+U95+U96+U97+U98+U99+U100+U101+U102+U103+U105+U106+U107+U110+U117+U118+U119+U120+U121+U122+U123</f>
        <v>1</v>
      </c>
      <c r="V141" s="118"/>
      <c r="W141" s="15" t="e">
        <f>+W4-W22-W38-W116+W125-W138</f>
        <v>#VALUE!</v>
      </c>
      <c r="X141" s="15"/>
      <c r="Y141" s="118"/>
      <c r="Z141" s="15">
        <f>+Z4-Z22-Z38-Z116+Z125-Z138</f>
        <v>-1.4123015261578895E-2</v>
      </c>
      <c r="AA141" s="15">
        <f>+AA40+AA41+AA42+AA43+AA44+AA45+AA46+AA47+AA48+AA49+AA50+AA51+AA52+AA53+AA54+AA55+AA56+AA57+AA58+AA59+AA60+AA61+AA62+AA63+AA64+AA65+AA66+AA67+AA69+AA70+AA71+AA72+AA73+AA74+AA75+AA76+AA77+AA78+AA79+AA80+AA81+AA82+AA84+AA85+AA86+AA87+AA88+AA89+AA90+AA92+AA94+AA95+AA96+AA97+AA98+AA99+AA100+AA101+AA102+AA103+AA105+AA106+AA107+AA110+AA117+AA118+AA119+AA120+AA121+AA122+AA123</f>
        <v>1.0000000000000002</v>
      </c>
      <c r="AB141" s="15"/>
      <c r="AC141" s="118"/>
      <c r="AD141" s="15">
        <f>+AD4-AD22-AD38-AD116+AD125-AD138</f>
        <v>4.9541796027983385E-2</v>
      </c>
      <c r="AE141" s="15">
        <f>+AE40+AE41+AE42+AE43+AE44+AE45+AE46+AE47+AE48+AE49+AE50+AE51+AE52+AE53+AE54+AE55+AE56+AE57+AE58+AE59+AE60+AE61+AE62+AE63+AE64+AE65+AE66+AE67+AE69+AE70+AE71+AE72+AE73+AE74+AE75+AE76+AE77+AE78+AE79+AE80+AE81+AE82+AE84+AE85+AE86+AE87+AE88+AE89+AE90+AE92+AE94+AE95+AE96+AE97+AE98+AE99+AE100+AE101+AE102+AE103+AE105+AE106+AE107+AE110+AE117+AE118+AE119+AE120+AE121+AE122+AE123</f>
        <v>0.99999999999999989</v>
      </c>
      <c r="AF141" s="118"/>
      <c r="AG141" s="15">
        <f>+AG4-AG22-AG38-AG116+AG125-AG138</f>
        <v>5.6734607522853239E-2</v>
      </c>
      <c r="AH141" s="15">
        <f>+AH40+AH41+AH42+AH43+AH44+AH45+AH46+AH47+AH48+AH49+AH50+AH51+AH52+AH53+AH54+AH55+AH56+AH57+AH58+AH59+AH60+AH61+AH62+AH63+AH64+AH65+AH66+AH67+AH69+AH70+AH71+AH72+AH73+AH74+AH75+AH76+AH77+AH78+AH79+AH80+AH81+AH82+AH84+AH85+AH86+AH87+AH88+AH89+AH90+AH92+AH94+AH95+AH96+AH97+AH98+AH99+AH100+AH101+AH102+AH103+AH105+AH106+AH107+AH110+AH117+AH118+AH119+AH120+AH121+AH122+AH123</f>
        <v>1</v>
      </c>
      <c r="AI141" s="15"/>
      <c r="AJ141" s="118"/>
      <c r="AK141" s="15">
        <f>+AK4-AK22-AK38-AK116+AK125-AK138</f>
        <v>5.1225310875450014E-2</v>
      </c>
      <c r="AL141" s="15">
        <f>+AL40+AL41+AL42+AL43+AL44+AL45+AL46+AL47+AL48+AL49+AL50+AL51+AL52+AL53+AL54+AL55+AL56+AL57+AL58+AL59+AL60+AL61+AL62+AL63+AL64+AL65+AL66+AL67+AL69+AL70+AL71+AL72+AL73+AL74+AL75+AL76+AL77+AL78+AL79+AL80+AL81+AL82+AL84+AL85+AL86+AL87+AL88+AL89+AL90+AL92+AL94+AL95+AL96+AL97+AL98+AL99+AL100+AL101+AL102+AL103+AL105+AL106+AL107+AL110+AL117+AL118+AL119+AL120+AL121+AL122+AL123</f>
        <v>1</v>
      </c>
      <c r="AM141" s="118"/>
      <c r="AN141" s="15">
        <f>+AN4-AN22-AN38-AN116+AN125-AN138</f>
        <v>0.12219735576123934</v>
      </c>
      <c r="AO141" s="15">
        <f>+AO40+AO41+AO42+AO43+AO44+AO45+AO46+AO47+AO48+AO49+AO50+AO51+AO52+AO53+AO54+AO55+AO56+AO57+AO58+AO59+AO60+AO61+AO62+AO63+AO64+AO65+AO66+AO67+AO69+AO70+AO71+AO72+AO73+AO74+AO75+AO76+AO77+AO78+AO79+AO80+AO81+AO82+AO84+AO85+AO86+AO87+AO88+AO89+AO90+AO92+AO94+AO95+AO96+AO97+AO98+AO99+AO100+AO101+AO102+AO103+AO105+AO106+AO107+AO110+AO117+AO118+AO119+AO120+AO121+AO122+AO123</f>
        <v>0.99999999999999978</v>
      </c>
      <c r="AP141" s="15"/>
      <c r="AQ141" s="118"/>
      <c r="AR141" s="15">
        <f>+AR4-AR22-AR38-AR116+AR125-AR138</f>
        <v>6.6505898852969897E-2</v>
      </c>
      <c r="AS141" s="15">
        <f>+AS40+AS41+AS42+AS43+AS44+AS45+AS46+AS47+AS48+AS49+AS50+AS51+AS52+AS53+AS54+AS55+AS56+AS57+AS58+AS59+AS60+AS61+AS62+AS63+AS64+AS65+AS66+AS67+AS69+AS70+AS71+AS72+AS73+AS74+AS75+AS76+AS77+AS78+AS79+AS80+AS81+AS82+AS84+AS85+AS86+AS87+AS88+AS89+AS90+AS92+AS94+AS95+AS96+AS97+AS98+AS99+AS100+AS101+AS102+AS103+AS105+AS106+AS107+AS110+AS117+AS118+AS119+AS120+AS121+AS122+AS123</f>
        <v>1</v>
      </c>
      <c r="AT141" s="118">
        <f>+AT139/6</f>
        <v>0</v>
      </c>
      <c r="AU141" s="15" t="e">
        <f>+AU4-AU22-AU38-AU116+AU125-AU138</f>
        <v>#VALUE!</v>
      </c>
      <c r="AV141" s="15"/>
      <c r="AW141" s="118"/>
      <c r="AX141" s="15">
        <f>+AX4-AX22-AX38-AX116+AX125-AX138</f>
        <v>6.6505898852969952E-2</v>
      </c>
      <c r="AY141" s="15">
        <f>+AY40+AY41+AY42+AY43+AY44+AY45+AY46+AY47+AY48+AY49+AY50+AY51+AY52+AY53+AY54+AY55+AY56+AY57+AY58+AY59+AY60+AY61+AY62+AY63+AY64+AY65+AY66+AY67+AY69+AY70+AY71+AY72+AY73+AY74+AY75+AY76+AY77+AY78+AY79+AY80+AY81+AY82+AY84+AY85+AY86+AY87+AY88+AY89+AY90+AY92+AY94+AY95+AY96+AY97+AY98+AY99+AY100+AY101+AY102+AY103+AY105+AY106+AY107+AY110+AY117+AY118+AY119+AY120+AY121+AY122+AY123</f>
        <v>1.0000000000000002</v>
      </c>
      <c r="AZ141" s="118">
        <f>+AA139*2</f>
        <v>0</v>
      </c>
      <c r="BA141" s="15" t="e">
        <f>+BA4-BA22-BA38-BA116+BA125-BA138</f>
        <v>#VALUE!</v>
      </c>
      <c r="BB141" s="15"/>
      <c r="BC141" s="118"/>
      <c r="BD141" s="15" t="e">
        <f>+BD4-BD22-BD38-BD116+BD125-BD138</f>
        <v>#VALUE!</v>
      </c>
      <c r="BE141" s="15" t="e">
        <f>+BE40+BE41+BE42+BE43+BE44+BE45+BE46+BE47+BE48+BE49+BE50+BE51+BE52+BE53+BE54+BE55+BE56+BE57+BE58+BE59+BE60+BE61+BE62+BE63+BE64+BE65+BE66+BE67+BE69+BE70+BE71+BE72+BE73+BE74+BE75+BE76+BE77+BE78+BE79+BE80+BE81+BE82+BE84+BE85+BE86+BE87+BE88+BE89+BE90+BE92+BE94+BE95+BE96+BE97+BE98+BE99+BE100+BE101+BE102+BE103+BE105+BE106+BE107+BE110+BE117+BE118+BE119+BE120+BE121+BE122+BE123</f>
        <v>#VALUE!</v>
      </c>
      <c r="BF141" s="15"/>
      <c r="BG141" s="118"/>
      <c r="BH141" s="15">
        <f>+BH4-BH22-BH38-BH116+BH125-BH138</f>
        <v>6.6505898852969897E-2</v>
      </c>
      <c r="BI141" s="15">
        <f>+BI40+BI41+BI42+BI43+BI44+BI45+BI46+BI47+BI48+BI49+BI50+BI51+BI52+BI53+BI54+BI55+BI56+BI57+BI58+BI59+BI60+BI61+BI62+BI63+BI64+BI65+BI66+BI67+BI69+BI70+BI71+BI72+BI73+BI74+BI75+BI76+BI77+BI78+BI79+BI80+BI81+BI82+BI84+BI85+BI86+BI87+BI88+BI89+BI90+BI92+BI94+BI95+BI96+BI97+BI98+BI99+BI100+BI101+BI102+BI103+BI105+BI106+BI107+BI110+BI117+BI118+BI119+BI120+BI121+BI122+BI123</f>
        <v>1</v>
      </c>
      <c r="BJ141" s="118"/>
      <c r="BK141" s="15" t="e">
        <f>+BK4-BK22-BK38-BK116+BK125-BK138</f>
        <v>#VALUE!</v>
      </c>
      <c r="BL141" s="15" t="e">
        <f>+BL40+BL41+BL42+BL43+BL44+BL45+BL46+BL47+BL48+BL49+BL50+BL51+BL52+BL53+BL54+BL55+BL56+BL57+BL58+BL59+BL60+BL61+BL62+BL63+BL64+BL65+BL66+BL67+BL69+BL70+BL71+BL72+BL73+BL74+BL75+BL76+BL77+BL78+BL79+BL80+BL81+BL82+BL84+BL85+BL86+BL87+BL88+BL89+BL90+BL92+BL94+BL95+BL96+BL97+BL98+BL99+BL100+BL101+BL102+BL103+BL105+BL106+BL107+BL110+BL117+BL118+BL119+BL120+BL121+BL122+BL123</f>
        <v>#VALUE!</v>
      </c>
      <c r="BM141" s="15"/>
      <c r="BN141" s="118"/>
      <c r="BO141" s="15">
        <f>+BO4-BO22-BO38-BO116+BO125-BO138</f>
        <v>6.6505898852969897E-2</v>
      </c>
      <c r="BP141" s="15">
        <f>+BP40+BP41+BP42+BP43+BP44+BP45+BP46+BP47+BP48+BP49+BP50+BP51+BP52+BP53+BP54+BP55+BP56+BP57+BP58+BP59+BP60+BP61+BP62+BP63+BP64+BP65+BP66+BP67+BP69+BP70+BP71+BP72+BP73+BP74+BP75+BP76+BP77+BP78+BP79+BP80+BP81+BP82+BP84+BP85+BP86+BP87+BP88+BP89+BP90+BP92+BP94+BP95+BP96+BP97+BP98+BP99+BP100+BP101+BP102+BP103+BP105+BP106+BP107+BP110+BP117+BP118+BP119+BP120+BP121+BP122+BP123</f>
        <v>1</v>
      </c>
      <c r="BQ141" s="118"/>
      <c r="BR141" s="15" t="e">
        <f>+BR4-BR22-BR38-BR116+BR125-BR138</f>
        <v>#VALUE!</v>
      </c>
      <c r="BS141" s="15" t="e">
        <f>+BS40+BS41+BS42+BS43+BS44+BS45+BS46+BS47+BS48+BS49+BS50+BS51+BS52+BS53+BS54+BS55+BS56+BS57+BS58+BS59+BS60+BS61+BS62+BS63+BS64+BS65+BS66+BS67+BS69+BS70+BS71+BS72+BS73+BS74+BS75+BS76+BS77+BS78+BS79+BS80+BS81+BS82+BS84+BS85+BS86+BS87+BS88+BS89+BS90+BS92+BS94+BS95+BS96+BS97+BS98+BS99+BS100+BS101+BS102+BS103+BS105+BS106+BS107+BS110+BS117+BS118+BS119+BS120+BS121+BS122+BS123</f>
        <v>#VALUE!</v>
      </c>
      <c r="BT141" s="15"/>
      <c r="BU141" s="118"/>
      <c r="BV141" s="15">
        <f>+BV4-BV22-BV38-BV116+BV125-BV138</f>
        <v>6.6505898852969897E-2</v>
      </c>
      <c r="BW141" s="15">
        <f>+BW40+BW41+BW42+BW43+BW44+BW45+BW46+BW47+BW48+BW49+BW50+BW51+BW52+BW53+BW54+BW55+BW56+BW57+BW58+BW59+BW60+BW61+BW62+BW63+BW64+BW65+BW66+BW67+BW69+BW70+BW71+BW72+BW73+BW74+BW75+BW76+BW77+BW78+BW79+BW80+BW81+BW82+BW84+BW85+BW86+BW87+BW88+BW89+BW90+BW92+BW94+BW95+BW96+BW97+BW98+BW99+BW100+BW101+BW102+BW103+BW105+BW106+BW107+BW110+BW117+BW118+BW119+BW120+BW121+BW122+BW123</f>
        <v>1</v>
      </c>
      <c r="BX141" s="118">
        <f>+AZ139*2</f>
        <v>0</v>
      </c>
      <c r="BY141" s="15" t="e">
        <f>+BY4-BY22-BY38-BY116+BY125-BY138</f>
        <v>#VALUE!</v>
      </c>
      <c r="BZ141" s="15"/>
      <c r="CA141" s="118"/>
      <c r="CB141" s="15" t="e">
        <f>+CB4-CB22-CB38-CB116+CB125-CB138</f>
        <v>#VALUE!</v>
      </c>
      <c r="CC141" s="15" t="e">
        <f>+CC40+CC41+CC42+CC43+CC44+CC45+CC46+CC47+CC48+CC49+CC50+CC51+CC52+CC53+CC54+CC55+CC56+CC57+CC58+CC59+CC60+CC61+CC62+CC63+CC64+CC65+CC66+CC67+CC69+CC70+CC71+CC72+CC73+CC74+CC75+CC76+CC77+CC78+CC79+CC80+CC81+CC82+CC84+CC85+CC86+CC87+CC88+CC89+CC90+CC92+CC94+CC95+CC96+CC97+CC98+CC99+CC100+CC101+CC102+CC103+CC105+CC106+CC107+CC110+CC117+CC118+CC119+CC120+CC121+CC122+CC123</f>
        <v>#VALUE!</v>
      </c>
      <c r="CD141" s="15"/>
      <c r="CE141" s="118"/>
      <c r="CF141" s="15">
        <f>+CF4-CF22-CF38-CF116+CF125-CF138</f>
        <v>6.6505898852969897E-2</v>
      </c>
      <c r="CG141" s="15">
        <f>+CG40+CG41+CG42+CG43+CG44+CG45+CG46+CG47+CG48+CG49+CG50+CG51+CG52+CG53+CG54+CG55+CG56+CG57+CG58+CG59+CG60+CG61+CG62+CG63+CG64+CG65+CG66+CG67+CG69+CG70+CG71+CG72+CG73+CG74+CG75+CG76+CG77+CG78+CG79+CG80+CG81+CG82+CG84+CG85+CG86+CG87+CG88+CG89+CG90+CG92+CG94+CG95+CG96+CG97+CG98+CG99+CG100+CG101+CG102+CG103+CG105+CG106+CG107+CG110+CG117+CG118+CG119+CG120+CG121+CG122+CG123</f>
        <v>1</v>
      </c>
      <c r="CH141" s="118"/>
      <c r="CI141" s="15" t="e">
        <f>+CI4-CI22-CI38-CI116+CI125-CI138</f>
        <v>#VALUE!</v>
      </c>
      <c r="CJ141" s="15" t="e">
        <f>+CJ40+CJ41+CJ42+CJ43+CJ44+CJ45+CJ46+CJ47+CJ48+CJ49+CJ50+CJ51+CJ52+CJ53+CJ54+CJ55+CJ56+CJ57+CJ58+CJ59+CJ60+CJ61+CJ62+CJ63+CJ64+CJ65+CJ66+CJ67+CJ69+CJ70+CJ71+CJ72+CJ73+CJ74+CJ75+CJ76+CJ77+CJ78+CJ79+CJ80+CJ81+CJ82+CJ84+CJ85+CJ86+CJ87+CJ88+CJ89+CJ90+CJ92+CJ94+CJ95+CJ96+CJ97+CJ98+CJ99+CJ100+CJ101+CJ102+CJ103+CJ105+CJ106+CJ107+CJ110+CJ117+CJ118+CJ119+CJ120+CJ121+CJ122+CJ123</f>
        <v>#VALUE!</v>
      </c>
      <c r="CK141" s="15"/>
      <c r="CL141" s="118"/>
      <c r="CM141" s="15">
        <f>+CM4-CM22-CM38-CM116+CM125-CM138</f>
        <v>6.6505898852969897E-2</v>
      </c>
      <c r="CN141" s="15">
        <f>+CN40+CN41+CN42+CN43+CN44+CN45+CN46+CN47+CN48+CN49+CN50+CN51+CN52+CN53+CN54+CN55+CN56+CN57+CN58+CN59+CN60+CN61+CN62+CN63+CN64+CN65+CN66+CN67+CN69+CN70+CN71+CN72+CN73+CN74+CN75+CN76+CN77+CN78+CN79+CN80+CN81+CN82+CN84+CN85+CN86+CN87+CN88+CN89+CN90+CN92+CN94+CN95+CN96+CN97+CN98+CN99+CN100+CN101+CN102+CN103+CN105+CN106+CN107+CN110+CN117+CN118+CN119+CN120+CN121+CN122+CN123</f>
        <v>1</v>
      </c>
      <c r="CO141" s="118"/>
      <c r="CP141" s="15" t="e">
        <f>+CP4-CP22-CP38-CP116+CP125-CP138</f>
        <v>#VALUE!</v>
      </c>
      <c r="CQ141" s="15" t="e">
        <f>+CQ40+CQ41+CQ42+CQ43+CQ44+CQ45+CQ46+CQ47+CQ48+CQ49+CQ50+CQ51+CQ52+CQ53+CQ54+CQ55+CQ56+CQ57+CQ58+CQ59+CQ60+CQ61+CQ62+CQ63+CQ64+CQ65+CQ66+CQ67+CQ69+CQ70+CQ71+CQ72+CQ73+CQ74+CQ75+CQ76+CQ77+CQ78+CQ79+CQ80+CQ81+CQ82+CQ84+CQ85+CQ86+CQ87+CQ88+CQ89+CQ90+CQ92+CQ94+CQ95+CQ96+CQ97+CQ98+CQ99+CQ100+CQ101+CQ102+CQ103+CQ105+CQ106+CQ107+CQ110+CQ117+CQ118+CQ119+CQ120+CQ121+CQ122+CQ123</f>
        <v>#VALUE!</v>
      </c>
      <c r="CR141" s="15"/>
      <c r="CS141" s="118"/>
      <c r="CT141" s="15">
        <f>+CT4-CT22-CT38-CT116+CT125-CT138</f>
        <v>6.6505898852969897E-2</v>
      </c>
      <c r="CU141" s="15">
        <f>+CU40+CU41+CU42+CU43+CU44+CU45+CU46+CU47+CU48+CU49+CU50+CU51+CU52+CU53+CU54+CU55+CU56+CU57+CU58+CU59+CU60+CU61+CU62+CU63+CU64+CU65+CU66+CU67+CU69+CU70+CU71+CU72+CU73+CU74+CU75+CU76+CU77+CU78+CU79+CU80+CU81+CU82+CU84+CU85+CU86+CU87+CU88+CU89+CU90+CU92+CU94+CU95+CU96+CU97+CU98+CU99+CU100+CU101+CU102+CU103+CU105+CU106+CU107+CU110+CU117+CU118+CU119+CU120+CU121+CU122+CU123</f>
        <v>1</v>
      </c>
      <c r="CV141" s="118">
        <f>+AZ139*12</f>
        <v>0</v>
      </c>
      <c r="CW141" s="15" t="e">
        <f>+CW4-CW22-CW38-CW116+CW125-CW138</f>
        <v>#VALUE!</v>
      </c>
      <c r="CX141" s="15"/>
    </row>
    <row r="142" spans="1:219" s="3" customFormat="1" x14ac:dyDescent="0.3">
      <c r="B142" s="12"/>
      <c r="C142" s="15" t="e">
        <f>+C4-C22-C124+C125-C138</f>
        <v>#VALUE!</v>
      </c>
      <c r="D142" s="15"/>
      <c r="E142" s="12"/>
      <c r="F142" s="15">
        <f>+F4-F22-F124+F125-F138</f>
        <v>5.5345005664120969E-2</v>
      </c>
      <c r="G142" s="15"/>
      <c r="H142" s="118"/>
      <c r="I142" s="15">
        <f>+I4-I22-I124+I125-I138</f>
        <v>0.10907386554008688</v>
      </c>
      <c r="J142" s="15"/>
      <c r="K142" s="15"/>
      <c r="L142" s="118"/>
      <c r="M142" s="15">
        <f>+M4-M22-M124+M125-M138</f>
        <v>8.8772184448855415E-2</v>
      </c>
      <c r="N142" s="15"/>
      <c r="O142" s="118"/>
      <c r="P142" s="15">
        <f>+P4-P22-P124+P125-P138</f>
        <v>3.8665932960514487E-2</v>
      </c>
      <c r="Q142" s="15"/>
      <c r="R142" s="15"/>
      <c r="S142" s="118"/>
      <c r="T142" s="15">
        <f>+T4-T22-T124+T125-T138</f>
        <v>7.1284618781916151E-2</v>
      </c>
      <c r="U142" s="15"/>
      <c r="V142" s="118"/>
      <c r="W142" s="15" t="e">
        <f>+W4-W22-W124+W125-W138</f>
        <v>#VALUE!</v>
      </c>
      <c r="X142" s="15"/>
      <c r="Y142" s="118"/>
      <c r="Z142" s="15">
        <f>+Z4-Z22-Z124+Z125-Z138</f>
        <v>-1.4123015261578919E-2</v>
      </c>
      <c r="AA142" s="15"/>
      <c r="AB142" s="15"/>
      <c r="AC142" s="118"/>
      <c r="AD142" s="15">
        <f>+AD4-AD22-AD124+AD125-AD138</f>
        <v>4.9541796027983365E-2</v>
      </c>
      <c r="AE142" s="15"/>
      <c r="AF142" s="118"/>
      <c r="AG142" s="15">
        <f>+AG4-AG22-AG124+AG125-AG138</f>
        <v>5.6734607522853198E-2</v>
      </c>
      <c r="AH142" s="15"/>
      <c r="AI142" s="15"/>
      <c r="AJ142" s="118"/>
      <c r="AK142" s="15">
        <f>+AK4-AK22-AK124+AK125-AK138</f>
        <v>5.1225310875450021E-2</v>
      </c>
      <c r="AL142" s="15"/>
      <c r="AM142" s="118"/>
      <c r="AN142" s="15">
        <f>+AN4-AN22-AN124+AN125-AN138</f>
        <v>0.12219735576123932</v>
      </c>
      <c r="AO142" s="15"/>
      <c r="AP142" s="15"/>
      <c r="AQ142" s="118"/>
      <c r="AR142" s="15">
        <f>+AR4-AR22-AR124+AR125-AR138</f>
        <v>6.6505898852969939E-2</v>
      </c>
      <c r="AS142" s="15"/>
      <c r="AT142" s="118"/>
      <c r="AU142" s="15" t="e">
        <f>+AU4-AU22-AU124+AU125-AU138</f>
        <v>#VALUE!</v>
      </c>
      <c r="AV142" s="15"/>
      <c r="AW142" s="118"/>
      <c r="AX142" s="15">
        <f>+AX4-AX22-AX124+AX125-AX138</f>
        <v>6.6505898852969994E-2</v>
      </c>
      <c r="AY142" s="15"/>
      <c r="AZ142" s="118"/>
      <c r="BA142" s="15" t="e">
        <f>+BA4-BA22-BA124+BA125-BA138</f>
        <v>#VALUE!</v>
      </c>
      <c r="BB142" s="15"/>
      <c r="BC142" s="118"/>
      <c r="BD142" s="15" t="e">
        <f>+BD4-BD22-BD124+BD125-BD138</f>
        <v>#VALUE!</v>
      </c>
      <c r="BE142" s="15"/>
      <c r="BF142" s="15"/>
      <c r="BG142" s="118"/>
      <c r="BH142" s="15">
        <f>+BH4-BH22-BH124+BH125-BH138</f>
        <v>6.6505898852969939E-2</v>
      </c>
      <c r="BI142" s="15"/>
      <c r="BJ142" s="118"/>
      <c r="BK142" s="15" t="e">
        <f>+BK4-BK22-BK124+BK125-BK138</f>
        <v>#VALUE!</v>
      </c>
      <c r="BL142" s="15"/>
      <c r="BM142" s="15"/>
      <c r="BN142" s="118"/>
      <c r="BO142" s="15">
        <f>+BO4-BO22-BO124+BO125-BO138</f>
        <v>6.6505898852969939E-2</v>
      </c>
      <c r="BP142" s="15"/>
      <c r="BQ142" s="118"/>
      <c r="BR142" s="15" t="e">
        <f>+BR4-BR22-BR124+BR125-BR138</f>
        <v>#VALUE!</v>
      </c>
      <c r="BS142" s="15"/>
      <c r="BT142" s="15"/>
      <c r="BU142" s="118"/>
      <c r="BV142" s="15">
        <f>+BV4-BV22-BV124+BV125-BV138</f>
        <v>6.6505898852969939E-2</v>
      </c>
      <c r="BW142" s="15"/>
      <c r="BX142" s="118"/>
      <c r="BY142" s="15" t="e">
        <f>+BY4-BY22-BY124+BY125-BY138</f>
        <v>#VALUE!</v>
      </c>
      <c r="BZ142" s="15"/>
      <c r="CA142" s="118"/>
      <c r="CB142" s="15" t="e">
        <f>+CB4-CB22-CB124+CB125-CB138</f>
        <v>#VALUE!</v>
      </c>
      <c r="CC142" s="15"/>
      <c r="CD142" s="15"/>
      <c r="CE142" s="118"/>
      <c r="CF142" s="15">
        <f>+CF4-CF22-CF124+CF125-CF138</f>
        <v>6.6505898852969939E-2</v>
      </c>
      <c r="CG142" s="15"/>
      <c r="CH142" s="118"/>
      <c r="CI142" s="15" t="e">
        <f>+CI4-CI22-CI124+CI125-CI138</f>
        <v>#VALUE!</v>
      </c>
      <c r="CJ142" s="15"/>
      <c r="CK142" s="15"/>
      <c r="CL142" s="118"/>
      <c r="CM142" s="15">
        <f>+CM4-CM22-CM124+CM125-CM138</f>
        <v>6.6505898852969939E-2</v>
      </c>
      <c r="CN142" s="15"/>
      <c r="CO142" s="118"/>
      <c r="CP142" s="15" t="e">
        <f>+CP4-CP22-CP124+CP125-CP138</f>
        <v>#VALUE!</v>
      </c>
      <c r="CQ142" s="15"/>
      <c r="CR142" s="15"/>
      <c r="CS142" s="118"/>
      <c r="CT142" s="15">
        <f>+CT4-CT22-CT124+CT125-CT138</f>
        <v>6.6505898852969939E-2</v>
      </c>
      <c r="CU142" s="15"/>
      <c r="CV142" s="118"/>
      <c r="CW142" s="15" t="e">
        <f>+CW4-CW22-CW124+CW125-CW138</f>
        <v>#VALUE!</v>
      </c>
      <c r="CX142" s="15"/>
    </row>
    <row r="143" spans="1:219" s="3" customFormat="1" x14ac:dyDescent="0.3">
      <c r="B143" s="12"/>
      <c r="C143" s="15"/>
      <c r="D143" s="15"/>
      <c r="E143" s="12"/>
      <c r="F143" s="15"/>
      <c r="G143" s="15"/>
      <c r="H143" s="118"/>
      <c r="I143" s="15"/>
      <c r="J143" s="15"/>
      <c r="K143" s="15"/>
      <c r="L143" s="118"/>
      <c r="M143" s="15"/>
      <c r="N143" s="15"/>
      <c r="O143" s="118"/>
      <c r="P143" s="15"/>
      <c r="Q143" s="15"/>
      <c r="R143" s="15"/>
      <c r="S143" s="118"/>
      <c r="T143" s="15"/>
      <c r="U143" s="15"/>
      <c r="V143" s="118"/>
      <c r="W143" s="15"/>
      <c r="X143" s="15"/>
      <c r="Y143" s="118"/>
      <c r="Z143" s="15"/>
      <c r="AA143" s="15"/>
      <c r="AB143" s="15"/>
      <c r="AC143" s="118"/>
      <c r="AD143" s="15"/>
      <c r="AE143" s="15"/>
      <c r="AF143" s="118"/>
      <c r="AG143" s="15"/>
      <c r="AH143" s="15"/>
      <c r="AI143" s="15"/>
      <c r="AJ143" s="118"/>
      <c r="AK143" s="15"/>
      <c r="AL143" s="15"/>
      <c r="AM143" s="118"/>
      <c r="AN143" s="15"/>
      <c r="AO143" s="15"/>
      <c r="AP143" s="15"/>
      <c r="AQ143" s="118"/>
      <c r="AR143" s="15"/>
      <c r="AS143" s="15"/>
      <c r="AT143" s="118"/>
      <c r="AU143" s="15"/>
      <c r="AV143" s="15"/>
      <c r="AW143" s="118"/>
      <c r="AX143" s="15"/>
      <c r="AY143" s="15"/>
      <c r="AZ143" s="118"/>
      <c r="BA143" s="15"/>
      <c r="BB143" s="15"/>
      <c r="BC143" s="118"/>
      <c r="BD143" s="15"/>
      <c r="BE143" s="15"/>
      <c r="BF143" s="15"/>
      <c r="BG143" s="118"/>
      <c r="BH143" s="15"/>
      <c r="BI143" s="15"/>
      <c r="BJ143" s="118"/>
      <c r="BK143" s="15"/>
      <c r="BL143" s="15"/>
      <c r="BM143" s="15"/>
      <c r="BN143" s="118"/>
      <c r="BO143" s="15"/>
      <c r="BP143" s="15"/>
      <c r="BQ143" s="118"/>
      <c r="BR143" s="15"/>
      <c r="BS143" s="15"/>
      <c r="BT143" s="15"/>
      <c r="BU143" s="118"/>
      <c r="BV143" s="15"/>
      <c r="BW143" s="15"/>
      <c r="BX143" s="118"/>
      <c r="BY143" s="15"/>
      <c r="BZ143" s="15"/>
      <c r="CA143" s="118"/>
      <c r="CB143" s="15"/>
      <c r="CC143" s="15"/>
      <c r="CD143" s="15"/>
      <c r="CE143" s="118"/>
      <c r="CF143" s="15"/>
      <c r="CG143" s="15"/>
      <c r="CH143" s="118"/>
      <c r="CI143" s="15"/>
      <c r="CJ143" s="15"/>
      <c r="CK143" s="15"/>
      <c r="CL143" s="118"/>
      <c r="CM143" s="15"/>
      <c r="CN143" s="15"/>
      <c r="CO143" s="118"/>
      <c r="CP143" s="15"/>
      <c r="CQ143" s="15"/>
      <c r="CR143" s="15"/>
      <c r="CS143" s="118"/>
      <c r="CT143" s="15"/>
      <c r="CU143" s="15"/>
      <c r="CV143" s="118"/>
      <c r="CW143" s="15"/>
      <c r="CX143" s="15"/>
    </row>
    <row r="144" spans="1:219" s="3" customFormat="1" x14ac:dyDescent="0.3">
      <c r="B144" s="12"/>
      <c r="C144" s="15"/>
      <c r="D144" s="15"/>
      <c r="E144" s="12"/>
      <c r="F144" s="15"/>
      <c r="G144" s="15"/>
      <c r="H144" s="118"/>
      <c r="I144" s="15"/>
      <c r="J144" s="15"/>
      <c r="K144" s="15"/>
      <c r="L144" s="118"/>
      <c r="M144" s="15"/>
      <c r="N144" s="15"/>
      <c r="O144" s="118"/>
      <c r="P144" s="15"/>
      <c r="Q144" s="15"/>
      <c r="R144" s="15"/>
      <c r="S144" s="118"/>
      <c r="T144" s="15"/>
      <c r="U144" s="15"/>
      <c r="V144" s="118"/>
      <c r="W144" s="15"/>
      <c r="X144" s="15"/>
      <c r="Y144" s="118"/>
      <c r="Z144" s="15"/>
      <c r="AA144" s="15"/>
      <c r="AB144" s="15"/>
      <c r="AC144" s="118"/>
      <c r="AD144" s="15"/>
      <c r="AE144" s="15"/>
      <c r="AF144" s="118"/>
      <c r="AG144" s="15"/>
      <c r="AH144" s="15"/>
      <c r="AI144" s="15"/>
      <c r="AJ144" s="118"/>
      <c r="AK144" s="15"/>
      <c r="AL144" s="15"/>
      <c r="AM144" s="118"/>
      <c r="AN144" s="15"/>
      <c r="AO144" s="15"/>
      <c r="AP144" s="15"/>
      <c r="AQ144" s="118"/>
      <c r="AR144" s="15"/>
      <c r="AS144" s="15"/>
      <c r="AT144" s="118"/>
      <c r="AU144" s="15"/>
      <c r="AV144" s="15"/>
      <c r="AW144" s="118"/>
      <c r="AX144" s="15"/>
      <c r="AY144" s="15"/>
      <c r="AZ144" s="118"/>
      <c r="BA144" s="15"/>
      <c r="BB144" s="15"/>
      <c r="BC144" s="118"/>
      <c r="BD144" s="15"/>
      <c r="BE144" s="15"/>
      <c r="BF144" s="15"/>
      <c r="BG144" s="118"/>
      <c r="BH144" s="15"/>
      <c r="BI144" s="15"/>
      <c r="BJ144" s="118"/>
      <c r="BK144" s="15"/>
      <c r="BL144" s="15"/>
      <c r="BM144" s="15"/>
      <c r="BN144" s="118"/>
      <c r="BO144" s="15"/>
      <c r="BP144" s="15"/>
      <c r="BQ144" s="118"/>
      <c r="BR144" s="15"/>
      <c r="BS144" s="15"/>
      <c r="BT144" s="15"/>
      <c r="BU144" s="118"/>
      <c r="BV144" s="15"/>
      <c r="BW144" s="15"/>
      <c r="BX144" s="118"/>
      <c r="BY144" s="15"/>
      <c r="BZ144" s="15"/>
      <c r="CA144" s="118"/>
      <c r="CB144" s="15"/>
      <c r="CC144" s="15"/>
      <c r="CD144" s="15"/>
      <c r="CE144" s="118"/>
      <c r="CF144" s="15"/>
      <c r="CG144" s="15"/>
      <c r="CH144" s="118"/>
      <c r="CI144" s="15"/>
      <c r="CJ144" s="15"/>
      <c r="CK144" s="15"/>
      <c r="CL144" s="118"/>
      <c r="CM144" s="15"/>
      <c r="CN144" s="15"/>
      <c r="CO144" s="118"/>
      <c r="CP144" s="15"/>
      <c r="CQ144" s="15"/>
      <c r="CR144" s="15"/>
      <c r="CS144" s="118"/>
      <c r="CT144" s="15"/>
      <c r="CU144" s="15"/>
      <c r="CV144" s="118"/>
      <c r="CW144" s="15"/>
      <c r="CX144" s="15"/>
    </row>
    <row r="145" spans="2:102" s="3" customFormat="1" x14ac:dyDescent="0.3">
      <c r="B145" s="12"/>
      <c r="C145" s="15"/>
      <c r="D145" s="15"/>
      <c r="E145" s="12"/>
      <c r="F145" s="90"/>
      <c r="G145" s="90"/>
      <c r="H145" s="118"/>
      <c r="I145" s="15"/>
      <c r="J145" s="15"/>
      <c r="K145" s="15"/>
      <c r="L145" s="118"/>
      <c r="M145" s="15"/>
      <c r="N145" s="15"/>
      <c r="O145" s="118"/>
      <c r="P145" s="15"/>
      <c r="Q145" s="15"/>
      <c r="R145" s="15"/>
      <c r="S145" s="118"/>
      <c r="T145" s="15"/>
      <c r="U145" s="15"/>
      <c r="V145" s="118"/>
      <c r="W145" s="15"/>
      <c r="X145" s="15"/>
      <c r="Y145" s="118"/>
      <c r="Z145" s="15"/>
      <c r="AA145" s="15"/>
      <c r="AB145" s="15"/>
      <c r="AC145" s="118"/>
      <c r="AD145" s="15"/>
      <c r="AE145" s="15"/>
      <c r="AF145" s="118"/>
      <c r="AG145" s="15"/>
      <c r="AH145" s="15"/>
      <c r="AI145" s="15"/>
      <c r="AJ145" s="118"/>
      <c r="AK145" s="15"/>
      <c r="AL145" s="15"/>
      <c r="AM145" s="118"/>
      <c r="AN145" s="15"/>
      <c r="AO145" s="15"/>
      <c r="AP145" s="15"/>
      <c r="AQ145" s="118"/>
      <c r="AR145" s="15"/>
      <c r="AS145" s="15"/>
      <c r="AT145" s="118"/>
      <c r="AU145" s="15"/>
      <c r="AV145" s="15"/>
      <c r="AW145" s="118"/>
      <c r="AX145" s="15"/>
      <c r="AY145" s="15"/>
      <c r="AZ145" s="118"/>
      <c r="BA145" s="15"/>
      <c r="BB145" s="15"/>
      <c r="BC145" s="118"/>
      <c r="BD145" s="15"/>
      <c r="BE145" s="15"/>
      <c r="BF145" s="15"/>
      <c r="BG145" s="118"/>
      <c r="BH145" s="15"/>
      <c r="BI145" s="15"/>
      <c r="BJ145" s="118"/>
      <c r="BK145" s="15"/>
      <c r="BL145" s="15"/>
      <c r="BM145" s="15"/>
      <c r="BN145" s="118"/>
      <c r="BO145" s="15"/>
      <c r="BP145" s="15"/>
      <c r="BQ145" s="118"/>
      <c r="BR145" s="15"/>
      <c r="BS145" s="15"/>
      <c r="BT145" s="15"/>
      <c r="BU145" s="118"/>
      <c r="BV145" s="15"/>
      <c r="BW145" s="15"/>
      <c r="BX145" s="118"/>
      <c r="BY145" s="15"/>
      <c r="BZ145" s="15"/>
      <c r="CA145" s="118"/>
      <c r="CB145" s="15"/>
      <c r="CC145" s="15"/>
      <c r="CD145" s="15"/>
      <c r="CE145" s="118"/>
      <c r="CF145" s="15"/>
      <c r="CG145" s="15"/>
      <c r="CH145" s="118"/>
      <c r="CI145" s="15"/>
      <c r="CJ145" s="15"/>
      <c r="CK145" s="15"/>
      <c r="CL145" s="118"/>
      <c r="CM145" s="15"/>
      <c r="CN145" s="15"/>
      <c r="CO145" s="118"/>
      <c r="CP145" s="15"/>
      <c r="CQ145" s="15"/>
      <c r="CR145" s="15"/>
      <c r="CS145" s="118"/>
      <c r="CT145" s="15"/>
      <c r="CU145" s="15"/>
      <c r="CV145" s="118"/>
      <c r="CW145" s="15"/>
      <c r="CX145" s="15"/>
    </row>
    <row r="146" spans="2:102" s="3" customFormat="1" x14ac:dyDescent="0.3">
      <c r="B146" s="12"/>
      <c r="C146" s="15"/>
      <c r="D146" s="15"/>
      <c r="E146" s="12"/>
      <c r="F146" s="15"/>
      <c r="G146" s="15"/>
      <c r="H146" s="118"/>
      <c r="I146" s="15"/>
      <c r="J146" s="15"/>
      <c r="K146" s="99"/>
      <c r="L146" s="118"/>
      <c r="M146" s="15"/>
      <c r="N146" s="15"/>
      <c r="O146" s="118"/>
      <c r="P146" s="15"/>
      <c r="Q146" s="15"/>
      <c r="R146" s="15"/>
      <c r="S146" s="118"/>
      <c r="T146" s="15"/>
      <c r="U146" s="15"/>
      <c r="V146" s="118"/>
      <c r="W146" s="15"/>
      <c r="X146" s="15"/>
      <c r="Y146" s="118"/>
      <c r="Z146" s="15"/>
      <c r="AA146" s="15"/>
      <c r="AB146" s="15"/>
      <c r="AC146" s="118"/>
      <c r="AD146" s="15"/>
      <c r="AE146" s="15"/>
      <c r="AF146" s="118"/>
      <c r="AG146" s="15"/>
      <c r="AH146" s="15"/>
      <c r="AI146" s="15"/>
      <c r="AJ146" s="118"/>
      <c r="AK146" s="15"/>
      <c r="AL146" s="15"/>
      <c r="AM146" s="118"/>
      <c r="AN146" s="15"/>
      <c r="AO146" s="15"/>
      <c r="AP146" s="15"/>
      <c r="AQ146" s="118"/>
      <c r="AR146" s="15"/>
      <c r="AS146" s="15"/>
      <c r="AT146" s="118"/>
      <c r="AU146" s="15"/>
      <c r="AV146" s="15"/>
      <c r="AW146" s="118"/>
      <c r="AX146" s="15"/>
      <c r="AY146" s="15"/>
      <c r="AZ146" s="118"/>
      <c r="BA146" s="15"/>
      <c r="BB146" s="15"/>
      <c r="BC146" s="118"/>
      <c r="BD146" s="15"/>
      <c r="BE146" s="15"/>
      <c r="BF146" s="15"/>
      <c r="BG146" s="118"/>
      <c r="BH146" s="15"/>
      <c r="BI146" s="15"/>
      <c r="BJ146" s="118"/>
      <c r="BK146" s="15"/>
      <c r="BL146" s="15"/>
      <c r="BM146" s="15"/>
      <c r="BN146" s="118"/>
      <c r="BO146" s="15"/>
      <c r="BP146" s="15"/>
      <c r="BQ146" s="118"/>
      <c r="BR146" s="15"/>
      <c r="BS146" s="15"/>
      <c r="BT146" s="15"/>
      <c r="BU146" s="118"/>
      <c r="BV146" s="15"/>
      <c r="BW146" s="15"/>
      <c r="BX146" s="118"/>
      <c r="BY146" s="15"/>
      <c r="BZ146" s="15"/>
      <c r="CA146" s="118"/>
      <c r="CB146" s="15"/>
      <c r="CC146" s="15"/>
      <c r="CD146" s="15"/>
      <c r="CE146" s="118"/>
      <c r="CF146" s="15"/>
      <c r="CG146" s="15"/>
      <c r="CH146" s="118"/>
      <c r="CI146" s="15"/>
      <c r="CJ146" s="15"/>
      <c r="CK146" s="15"/>
      <c r="CL146" s="118"/>
      <c r="CM146" s="15"/>
      <c r="CN146" s="15"/>
      <c r="CO146" s="118"/>
      <c r="CP146" s="15"/>
      <c r="CQ146" s="15"/>
      <c r="CR146" s="15"/>
      <c r="CS146" s="118"/>
      <c r="CT146" s="15"/>
      <c r="CU146" s="15"/>
      <c r="CV146" s="118"/>
      <c r="CW146" s="15"/>
      <c r="CX146" s="15"/>
    </row>
    <row r="147" spans="2:102" s="3" customFormat="1" x14ac:dyDescent="0.3">
      <c r="B147" s="12"/>
      <c r="C147" s="15"/>
      <c r="D147" s="15"/>
      <c r="E147" s="12"/>
      <c r="F147" s="15"/>
      <c r="G147" s="15"/>
      <c r="H147" s="118"/>
      <c r="I147" s="15"/>
      <c r="J147" s="15"/>
      <c r="K147" s="15"/>
      <c r="L147" s="118"/>
      <c r="M147" s="15"/>
      <c r="N147" s="15"/>
      <c r="O147" s="118"/>
      <c r="P147" s="15"/>
      <c r="Q147" s="15"/>
      <c r="R147" s="15"/>
      <c r="S147" s="118"/>
      <c r="T147" s="15"/>
      <c r="U147" s="15"/>
      <c r="V147" s="118"/>
      <c r="W147" s="15"/>
      <c r="X147" s="15"/>
      <c r="Y147" s="118"/>
      <c r="Z147" s="15"/>
      <c r="AA147" s="15"/>
      <c r="AB147" s="15"/>
      <c r="AC147" s="118"/>
      <c r="AD147" s="15"/>
      <c r="AE147" s="15"/>
      <c r="AF147" s="118"/>
      <c r="AG147" s="15"/>
      <c r="AH147" s="15"/>
      <c r="AI147" s="15"/>
      <c r="AJ147" s="118"/>
      <c r="AK147" s="15"/>
      <c r="AL147" s="15"/>
      <c r="AM147" s="118"/>
      <c r="AN147" s="15"/>
      <c r="AO147" s="15"/>
      <c r="AP147" s="15"/>
      <c r="AQ147" s="118"/>
      <c r="AR147" s="15"/>
      <c r="AS147" s="15"/>
      <c r="AT147" s="118"/>
      <c r="AU147" s="15"/>
      <c r="AV147" s="15"/>
      <c r="AW147" s="118"/>
      <c r="AX147" s="15"/>
      <c r="AY147" s="15"/>
      <c r="AZ147" s="118"/>
      <c r="BA147" s="15"/>
      <c r="BB147" s="15"/>
      <c r="BC147" s="118"/>
      <c r="BD147" s="15"/>
      <c r="BE147" s="15"/>
      <c r="BF147" s="15"/>
      <c r="BG147" s="118"/>
      <c r="BH147" s="15"/>
      <c r="BI147" s="15"/>
      <c r="BJ147" s="118"/>
      <c r="BK147" s="15"/>
      <c r="BL147" s="15"/>
      <c r="BM147" s="15"/>
      <c r="BN147" s="118"/>
      <c r="BO147" s="15"/>
      <c r="BP147" s="15"/>
      <c r="BQ147" s="118"/>
      <c r="BR147" s="15"/>
      <c r="BS147" s="15"/>
      <c r="BT147" s="15"/>
      <c r="BU147" s="118"/>
      <c r="BV147" s="15"/>
      <c r="BW147" s="15"/>
      <c r="BX147" s="118"/>
      <c r="BY147" s="15"/>
      <c r="BZ147" s="15"/>
      <c r="CA147" s="118"/>
      <c r="CB147" s="15"/>
      <c r="CC147" s="15"/>
      <c r="CD147" s="15"/>
      <c r="CE147" s="118"/>
      <c r="CF147" s="15"/>
      <c r="CG147" s="15"/>
      <c r="CH147" s="118"/>
      <c r="CI147" s="15"/>
      <c r="CJ147" s="15"/>
      <c r="CK147" s="15"/>
      <c r="CL147" s="118"/>
      <c r="CM147" s="15"/>
      <c r="CN147" s="15"/>
      <c r="CO147" s="118"/>
      <c r="CP147" s="15"/>
      <c r="CQ147" s="15"/>
      <c r="CR147" s="15"/>
      <c r="CS147" s="118"/>
      <c r="CT147" s="15"/>
      <c r="CU147" s="15"/>
      <c r="CV147" s="118"/>
      <c r="CW147" s="15"/>
      <c r="CX147" s="15"/>
    </row>
    <row r="148" spans="2:102" s="3" customFormat="1" x14ac:dyDescent="0.3">
      <c r="B148" s="12"/>
      <c r="C148" s="15"/>
      <c r="D148" s="15"/>
      <c r="E148" s="12"/>
      <c r="F148" s="15"/>
      <c r="G148" s="15"/>
      <c r="H148" s="118"/>
      <c r="I148" s="15"/>
      <c r="J148" s="15"/>
      <c r="K148" s="15"/>
      <c r="L148" s="118"/>
      <c r="M148" s="15"/>
      <c r="N148" s="15"/>
      <c r="O148" s="118"/>
      <c r="P148" s="15"/>
      <c r="Q148" s="15"/>
      <c r="R148" s="15"/>
      <c r="S148" s="118"/>
      <c r="T148" s="15"/>
      <c r="U148" s="15"/>
      <c r="V148" s="118"/>
      <c r="W148" s="15"/>
      <c r="X148" s="15"/>
      <c r="Y148" s="118"/>
      <c r="Z148" s="15"/>
      <c r="AA148" s="15"/>
      <c r="AB148" s="15"/>
      <c r="AC148" s="118"/>
      <c r="AD148" s="15"/>
      <c r="AE148" s="15"/>
      <c r="AF148" s="118"/>
      <c r="AG148" s="15"/>
      <c r="AH148" s="15"/>
      <c r="AI148" s="15"/>
      <c r="AJ148" s="118"/>
      <c r="AK148" s="15"/>
      <c r="AL148" s="15"/>
      <c r="AM148" s="118"/>
      <c r="AN148" s="15"/>
      <c r="AO148" s="15"/>
      <c r="AP148" s="15"/>
      <c r="AQ148" s="118"/>
      <c r="AR148" s="15"/>
      <c r="AS148" s="15"/>
      <c r="AT148" s="118"/>
      <c r="AU148" s="15"/>
      <c r="AV148" s="15"/>
      <c r="AW148" s="118"/>
      <c r="AX148" s="15"/>
      <c r="AY148" s="15"/>
      <c r="AZ148" s="118"/>
      <c r="BA148" s="15"/>
      <c r="BB148" s="15"/>
      <c r="BC148" s="118"/>
      <c r="BD148" s="15"/>
      <c r="BE148" s="15"/>
      <c r="BF148" s="15"/>
      <c r="BG148" s="118"/>
      <c r="BH148" s="15"/>
      <c r="BI148" s="15"/>
      <c r="BJ148" s="118"/>
      <c r="BK148" s="15"/>
      <c r="BL148" s="15"/>
      <c r="BM148" s="15"/>
      <c r="BN148" s="118"/>
      <c r="BO148" s="15"/>
      <c r="BP148" s="15"/>
      <c r="BQ148" s="118"/>
      <c r="BR148" s="15"/>
      <c r="BS148" s="15"/>
      <c r="BT148" s="15"/>
      <c r="BU148" s="118"/>
      <c r="BV148" s="15"/>
      <c r="BW148" s="15"/>
      <c r="BX148" s="118"/>
      <c r="BY148" s="15"/>
      <c r="BZ148" s="15"/>
      <c r="CA148" s="118"/>
      <c r="CB148" s="15"/>
      <c r="CC148" s="15"/>
      <c r="CD148" s="15"/>
      <c r="CE148" s="118"/>
      <c r="CF148" s="15"/>
      <c r="CG148" s="15"/>
      <c r="CH148" s="118"/>
      <c r="CI148" s="15"/>
      <c r="CJ148" s="15"/>
      <c r="CK148" s="15"/>
      <c r="CL148" s="118"/>
      <c r="CM148" s="15"/>
      <c r="CN148" s="15"/>
      <c r="CO148" s="118"/>
      <c r="CP148" s="15"/>
      <c r="CQ148" s="15"/>
      <c r="CR148" s="15"/>
      <c r="CS148" s="118"/>
      <c r="CT148" s="15"/>
      <c r="CU148" s="15"/>
      <c r="CV148" s="118"/>
      <c r="CW148" s="15"/>
      <c r="CX148" s="15"/>
    </row>
    <row r="149" spans="2:102" s="3" customFormat="1" x14ac:dyDescent="0.3">
      <c r="B149" s="12"/>
      <c r="C149" s="15"/>
      <c r="D149" s="15"/>
      <c r="E149" s="12"/>
      <c r="F149" s="15"/>
      <c r="G149" s="15"/>
      <c r="H149" s="118"/>
      <c r="I149" s="15"/>
      <c r="J149" s="15"/>
      <c r="K149" s="15"/>
      <c r="L149" s="118"/>
      <c r="M149" s="15"/>
      <c r="N149" s="15"/>
      <c r="O149" s="118"/>
      <c r="P149" s="15"/>
      <c r="Q149" s="15"/>
      <c r="R149" s="15"/>
      <c r="S149" s="118"/>
      <c r="T149" s="15"/>
      <c r="U149" s="15"/>
      <c r="V149" s="118"/>
      <c r="W149" s="15"/>
      <c r="X149" s="15"/>
      <c r="Y149" s="118"/>
      <c r="Z149" s="15"/>
      <c r="AA149" s="15"/>
      <c r="AB149" s="15"/>
      <c r="AC149" s="118"/>
      <c r="AD149" s="15"/>
      <c r="AE149" s="15"/>
      <c r="AF149" s="118"/>
      <c r="AG149" s="15"/>
      <c r="AH149" s="15"/>
      <c r="AI149" s="15"/>
      <c r="AJ149" s="118"/>
      <c r="AK149" s="15"/>
      <c r="AL149" s="15"/>
      <c r="AM149" s="118"/>
      <c r="AN149" s="15"/>
      <c r="AO149" s="15"/>
      <c r="AP149" s="15"/>
      <c r="AQ149" s="118"/>
      <c r="AR149" s="15"/>
      <c r="AS149" s="15"/>
      <c r="AT149" s="118"/>
      <c r="AU149" s="15"/>
      <c r="AV149" s="15"/>
      <c r="AW149" s="118"/>
      <c r="AX149" s="15"/>
      <c r="AY149" s="15"/>
      <c r="AZ149" s="118"/>
      <c r="BA149" s="15"/>
      <c r="BB149" s="15"/>
      <c r="BC149" s="118"/>
      <c r="BD149" s="15"/>
      <c r="BE149" s="15"/>
      <c r="BF149" s="15"/>
      <c r="BG149" s="118"/>
      <c r="BH149" s="15"/>
      <c r="BI149" s="15"/>
      <c r="BJ149" s="118"/>
      <c r="BK149" s="15"/>
      <c r="BL149" s="15"/>
      <c r="BM149" s="15"/>
      <c r="BN149" s="118"/>
      <c r="BO149" s="15"/>
      <c r="BP149" s="15"/>
      <c r="BQ149" s="118"/>
      <c r="BR149" s="15"/>
      <c r="BS149" s="15"/>
      <c r="BT149" s="15"/>
      <c r="BU149" s="118"/>
      <c r="BV149" s="15"/>
      <c r="BW149" s="15"/>
      <c r="BX149" s="118"/>
      <c r="BY149" s="15"/>
      <c r="BZ149" s="15"/>
      <c r="CA149" s="118"/>
      <c r="CB149" s="15"/>
      <c r="CC149" s="15"/>
      <c r="CD149" s="15"/>
      <c r="CE149" s="118"/>
      <c r="CF149" s="15"/>
      <c r="CG149" s="15"/>
      <c r="CH149" s="118"/>
      <c r="CI149" s="15"/>
      <c r="CJ149" s="15"/>
      <c r="CK149" s="15"/>
      <c r="CL149" s="118"/>
      <c r="CM149" s="15"/>
      <c r="CN149" s="15"/>
      <c r="CO149" s="118"/>
      <c r="CP149" s="15"/>
      <c r="CQ149" s="15"/>
      <c r="CR149" s="15"/>
      <c r="CS149" s="118"/>
      <c r="CT149" s="15"/>
      <c r="CU149" s="15"/>
      <c r="CV149" s="118"/>
      <c r="CW149" s="15"/>
      <c r="CX149" s="15"/>
    </row>
    <row r="150" spans="2:102" s="3" customFormat="1" x14ac:dyDescent="0.3">
      <c r="B150" s="12"/>
      <c r="C150" s="15"/>
      <c r="D150" s="15"/>
      <c r="E150" s="12"/>
      <c r="F150" s="15"/>
      <c r="G150" s="15"/>
      <c r="H150" s="118"/>
      <c r="I150" s="15"/>
      <c r="J150" s="15"/>
      <c r="K150" s="15"/>
      <c r="L150" s="118"/>
      <c r="M150" s="15"/>
      <c r="N150" s="15"/>
      <c r="O150" s="118"/>
      <c r="P150" s="15"/>
      <c r="Q150" s="15"/>
      <c r="R150" s="15"/>
      <c r="S150" s="118"/>
      <c r="T150" s="15"/>
      <c r="U150" s="15"/>
      <c r="V150" s="118"/>
      <c r="W150" s="15"/>
      <c r="X150" s="15"/>
      <c r="Y150" s="118"/>
      <c r="Z150" s="15"/>
      <c r="AA150" s="15"/>
      <c r="AB150" s="15"/>
      <c r="AC150" s="118"/>
      <c r="AD150" s="15"/>
      <c r="AE150" s="15"/>
      <c r="AF150" s="118"/>
      <c r="AG150" s="15"/>
      <c r="AH150" s="15"/>
      <c r="AI150" s="15"/>
      <c r="AJ150" s="118"/>
      <c r="AK150" s="15"/>
      <c r="AL150" s="15"/>
      <c r="AM150" s="118"/>
      <c r="AN150" s="15"/>
      <c r="AO150" s="15"/>
      <c r="AP150" s="15"/>
      <c r="AQ150" s="118"/>
      <c r="AR150" s="15"/>
      <c r="AS150" s="15"/>
      <c r="AT150" s="118"/>
      <c r="AU150" s="15"/>
      <c r="AV150" s="15"/>
      <c r="AW150" s="118"/>
      <c r="AX150" s="15"/>
      <c r="AY150" s="15"/>
      <c r="AZ150" s="118"/>
      <c r="BA150" s="15"/>
      <c r="BB150" s="15"/>
      <c r="BC150" s="118"/>
      <c r="BD150" s="15"/>
      <c r="BE150" s="15"/>
      <c r="BF150" s="15"/>
      <c r="BG150" s="118"/>
      <c r="BH150" s="15"/>
      <c r="BI150" s="15"/>
      <c r="BJ150" s="118"/>
      <c r="BK150" s="15"/>
      <c r="BL150" s="15"/>
      <c r="BM150" s="15"/>
      <c r="BN150" s="118"/>
      <c r="BO150" s="15"/>
      <c r="BP150" s="15"/>
      <c r="BQ150" s="118"/>
      <c r="BR150" s="15"/>
      <c r="BS150" s="15"/>
      <c r="BT150" s="15"/>
      <c r="BU150" s="118"/>
      <c r="BV150" s="15"/>
      <c r="BW150" s="15"/>
      <c r="BX150" s="118"/>
      <c r="BY150" s="15"/>
      <c r="BZ150" s="15"/>
      <c r="CA150" s="118"/>
      <c r="CB150" s="15"/>
      <c r="CC150" s="15"/>
      <c r="CD150" s="15"/>
      <c r="CE150" s="118"/>
      <c r="CF150" s="15"/>
      <c r="CG150" s="15"/>
      <c r="CH150" s="118"/>
      <c r="CI150" s="15"/>
      <c r="CJ150" s="15"/>
      <c r="CK150" s="15"/>
      <c r="CL150" s="118"/>
      <c r="CM150" s="15"/>
      <c r="CN150" s="15"/>
      <c r="CO150" s="118"/>
      <c r="CP150" s="15"/>
      <c r="CQ150" s="15"/>
      <c r="CR150" s="15"/>
      <c r="CS150" s="118"/>
      <c r="CT150" s="15"/>
      <c r="CU150" s="15"/>
      <c r="CV150" s="118"/>
      <c r="CW150" s="15"/>
      <c r="CX150" s="15"/>
    </row>
    <row r="151" spans="2:102" s="3" customFormat="1" x14ac:dyDescent="0.3">
      <c r="B151" s="12"/>
      <c r="C151" s="15"/>
      <c r="D151" s="15"/>
      <c r="E151" s="12"/>
      <c r="F151" s="15"/>
      <c r="G151" s="15"/>
      <c r="H151" s="118"/>
      <c r="I151" s="15"/>
      <c r="J151" s="15"/>
      <c r="K151" s="15"/>
      <c r="L151" s="118"/>
      <c r="M151" s="15"/>
      <c r="N151" s="15"/>
      <c r="O151" s="118"/>
      <c r="P151" s="15"/>
      <c r="Q151" s="15"/>
      <c r="R151" s="15"/>
      <c r="S151" s="118"/>
      <c r="T151" s="15"/>
      <c r="U151" s="15"/>
      <c r="V151" s="118"/>
      <c r="W151" s="15"/>
      <c r="X151" s="15"/>
      <c r="Y151" s="118"/>
      <c r="Z151" s="15"/>
      <c r="AA151" s="15"/>
      <c r="AB151" s="15"/>
      <c r="AC151" s="118"/>
      <c r="AD151" s="15"/>
      <c r="AE151" s="15"/>
      <c r="AF151" s="118"/>
      <c r="AG151" s="15"/>
      <c r="AH151" s="15"/>
      <c r="AI151" s="15"/>
      <c r="AJ151" s="118"/>
      <c r="AK151" s="15"/>
      <c r="AL151" s="15"/>
      <c r="AM151" s="118"/>
      <c r="AN151" s="15"/>
      <c r="AO151" s="15"/>
      <c r="AP151" s="15"/>
      <c r="AQ151" s="118"/>
      <c r="AR151" s="15"/>
      <c r="AS151" s="15"/>
      <c r="AT151" s="118"/>
      <c r="AU151" s="15"/>
      <c r="AV151" s="15"/>
      <c r="AW151" s="118"/>
      <c r="AX151" s="15"/>
      <c r="AY151" s="15"/>
      <c r="AZ151" s="118"/>
      <c r="BA151" s="15"/>
      <c r="BB151" s="15"/>
      <c r="BC151" s="118"/>
      <c r="BD151" s="15"/>
      <c r="BE151" s="15"/>
      <c r="BF151" s="15"/>
      <c r="BG151" s="118"/>
      <c r="BH151" s="15"/>
      <c r="BI151" s="15"/>
      <c r="BJ151" s="118"/>
      <c r="BK151" s="15"/>
      <c r="BL151" s="15"/>
      <c r="BM151" s="15"/>
      <c r="BN151" s="118"/>
      <c r="BO151" s="15"/>
      <c r="BP151" s="15"/>
      <c r="BQ151" s="118"/>
      <c r="BR151" s="15"/>
      <c r="BS151" s="15"/>
      <c r="BT151" s="15"/>
      <c r="BU151" s="118"/>
      <c r="BV151" s="15"/>
      <c r="BW151" s="15"/>
      <c r="BX151" s="118"/>
      <c r="BY151" s="15"/>
      <c r="BZ151" s="15"/>
      <c r="CA151" s="118"/>
      <c r="CB151" s="15"/>
      <c r="CC151" s="15"/>
      <c r="CD151" s="15"/>
      <c r="CE151" s="118"/>
      <c r="CF151" s="15"/>
      <c r="CG151" s="15"/>
      <c r="CH151" s="118"/>
      <c r="CI151" s="15"/>
      <c r="CJ151" s="15"/>
      <c r="CK151" s="15"/>
      <c r="CL151" s="118"/>
      <c r="CM151" s="15"/>
      <c r="CN151" s="15"/>
      <c r="CO151" s="118"/>
      <c r="CP151" s="15"/>
      <c r="CQ151" s="15"/>
      <c r="CR151" s="15"/>
      <c r="CS151" s="118"/>
      <c r="CT151" s="15"/>
      <c r="CU151" s="15"/>
      <c r="CV151" s="118"/>
      <c r="CW151" s="15"/>
      <c r="CX151" s="15"/>
    </row>
    <row r="152" spans="2:102" s="3" customFormat="1" x14ac:dyDescent="0.3">
      <c r="B152" s="12"/>
      <c r="C152" s="15"/>
      <c r="D152" s="15"/>
      <c r="E152" s="12"/>
      <c r="F152" s="15"/>
      <c r="G152" s="15"/>
      <c r="H152" s="118"/>
      <c r="I152" s="15"/>
      <c r="J152" s="15"/>
      <c r="K152" s="15"/>
      <c r="L152" s="118"/>
      <c r="M152" s="15"/>
      <c r="N152" s="15"/>
      <c r="O152" s="118"/>
      <c r="P152" s="15"/>
      <c r="Q152" s="15"/>
      <c r="R152" s="15"/>
      <c r="S152" s="118"/>
      <c r="T152" s="15"/>
      <c r="U152" s="15"/>
      <c r="V152" s="118"/>
      <c r="W152" s="15"/>
      <c r="X152" s="15"/>
      <c r="Y152" s="118"/>
      <c r="Z152" s="15"/>
      <c r="AA152" s="15"/>
      <c r="AB152" s="15"/>
      <c r="AC152" s="118"/>
      <c r="AD152" s="15"/>
      <c r="AE152" s="15"/>
      <c r="AF152" s="118"/>
      <c r="AG152" s="15"/>
      <c r="AH152" s="15"/>
      <c r="AI152" s="15"/>
      <c r="AJ152" s="118"/>
      <c r="AK152" s="15"/>
      <c r="AL152" s="15"/>
      <c r="AM152" s="118"/>
      <c r="AN152" s="15"/>
      <c r="AO152" s="15"/>
      <c r="AP152" s="15"/>
      <c r="AQ152" s="118"/>
      <c r="AR152" s="15"/>
      <c r="AS152" s="15"/>
      <c r="AT152" s="118"/>
      <c r="AU152" s="15"/>
      <c r="AV152" s="15"/>
      <c r="AW152" s="118"/>
      <c r="AX152" s="15"/>
      <c r="AY152" s="15"/>
      <c r="AZ152" s="118"/>
      <c r="BA152" s="15"/>
      <c r="BB152" s="15"/>
      <c r="BC152" s="118"/>
      <c r="BD152" s="15"/>
      <c r="BE152" s="15"/>
      <c r="BF152" s="15"/>
      <c r="BG152" s="118"/>
      <c r="BH152" s="15"/>
      <c r="BI152" s="15"/>
      <c r="BJ152" s="118"/>
      <c r="BK152" s="15"/>
      <c r="BL152" s="15"/>
      <c r="BM152" s="15"/>
      <c r="BN152" s="118"/>
      <c r="BO152" s="15"/>
      <c r="BP152" s="15"/>
      <c r="BQ152" s="118"/>
      <c r="BR152" s="15"/>
      <c r="BS152" s="15"/>
      <c r="BT152" s="15"/>
      <c r="BU152" s="118"/>
      <c r="BV152" s="15"/>
      <c r="BW152" s="15"/>
      <c r="BX152" s="118"/>
      <c r="BY152" s="15"/>
      <c r="BZ152" s="15"/>
      <c r="CA152" s="118"/>
      <c r="CB152" s="15"/>
      <c r="CC152" s="15"/>
      <c r="CD152" s="15"/>
      <c r="CE152" s="118"/>
      <c r="CF152" s="15"/>
      <c r="CG152" s="15"/>
      <c r="CH152" s="118"/>
      <c r="CI152" s="15"/>
      <c r="CJ152" s="15"/>
      <c r="CK152" s="15"/>
      <c r="CL152" s="118"/>
      <c r="CM152" s="15"/>
      <c r="CN152" s="15"/>
      <c r="CO152" s="118"/>
      <c r="CP152" s="15"/>
      <c r="CQ152" s="15"/>
      <c r="CR152" s="15"/>
      <c r="CS152" s="118"/>
      <c r="CT152" s="15"/>
      <c r="CU152" s="15"/>
      <c r="CV152" s="118"/>
      <c r="CW152" s="15"/>
      <c r="CX152" s="15"/>
    </row>
    <row r="153" spans="2:102" s="3" customFormat="1" x14ac:dyDescent="0.3">
      <c r="B153" s="12"/>
      <c r="C153" s="15"/>
      <c r="D153" s="15"/>
      <c r="E153" s="12"/>
      <c r="F153" s="15"/>
      <c r="G153" s="15"/>
      <c r="H153" s="118"/>
      <c r="I153" s="15"/>
      <c r="J153" s="15"/>
      <c r="K153" s="15"/>
      <c r="L153" s="118"/>
      <c r="M153" s="15"/>
      <c r="N153" s="15"/>
      <c r="O153" s="118"/>
      <c r="P153" s="15"/>
      <c r="Q153" s="15"/>
      <c r="R153" s="15"/>
      <c r="S153" s="118"/>
      <c r="T153" s="15"/>
      <c r="U153" s="15"/>
      <c r="V153" s="118"/>
      <c r="W153" s="15"/>
      <c r="X153" s="15"/>
      <c r="Y153" s="118"/>
      <c r="Z153" s="15"/>
      <c r="AA153" s="15"/>
      <c r="AB153" s="15"/>
      <c r="AC153" s="118"/>
      <c r="AD153" s="15"/>
      <c r="AE153" s="15"/>
      <c r="AF153" s="118"/>
      <c r="AG153" s="15"/>
      <c r="AH153" s="15"/>
      <c r="AI153" s="15"/>
      <c r="AJ153" s="118"/>
      <c r="AK153" s="15"/>
      <c r="AL153" s="15"/>
      <c r="AM153" s="118"/>
      <c r="AN153" s="15"/>
      <c r="AO153" s="15"/>
      <c r="AP153" s="15"/>
      <c r="AQ153" s="118"/>
      <c r="AR153" s="15"/>
      <c r="AS153" s="15"/>
      <c r="AT153" s="118"/>
      <c r="AU153" s="15"/>
      <c r="AV153" s="15"/>
      <c r="AW153" s="118"/>
      <c r="AX153" s="15"/>
      <c r="AY153" s="15"/>
      <c r="AZ153" s="118"/>
      <c r="BA153" s="15"/>
      <c r="BB153" s="15"/>
      <c r="BC153" s="118"/>
      <c r="BD153" s="15"/>
      <c r="BE153" s="15"/>
      <c r="BF153" s="15"/>
      <c r="BG153" s="118"/>
      <c r="BH153" s="15"/>
      <c r="BI153" s="15"/>
      <c r="BJ153" s="118"/>
      <c r="BK153" s="15"/>
      <c r="BL153" s="15"/>
      <c r="BM153" s="15"/>
      <c r="BN153" s="118"/>
      <c r="BO153" s="15"/>
      <c r="BP153" s="15"/>
      <c r="BQ153" s="118"/>
      <c r="BR153" s="15"/>
      <c r="BS153" s="15"/>
      <c r="BT153" s="15"/>
      <c r="BU153" s="118"/>
      <c r="BV153" s="15"/>
      <c r="BW153" s="15"/>
      <c r="BX153" s="118"/>
      <c r="BY153" s="15"/>
      <c r="BZ153" s="15"/>
      <c r="CA153" s="118"/>
      <c r="CB153" s="15"/>
      <c r="CC153" s="15"/>
      <c r="CD153" s="15"/>
      <c r="CE153" s="118"/>
      <c r="CF153" s="15"/>
      <c r="CG153" s="15"/>
      <c r="CH153" s="118"/>
      <c r="CI153" s="15"/>
      <c r="CJ153" s="15"/>
      <c r="CK153" s="15"/>
      <c r="CL153" s="118"/>
      <c r="CM153" s="15"/>
      <c r="CN153" s="15"/>
      <c r="CO153" s="118"/>
      <c r="CP153" s="15"/>
      <c r="CQ153" s="15"/>
      <c r="CR153" s="15"/>
      <c r="CS153" s="118"/>
      <c r="CT153" s="15"/>
      <c r="CU153" s="15"/>
      <c r="CV153" s="118"/>
      <c r="CW153" s="15"/>
      <c r="CX153" s="15"/>
    </row>
    <row r="154" spans="2:102" s="3" customFormat="1" x14ac:dyDescent="0.3">
      <c r="B154" s="12"/>
      <c r="C154" s="15"/>
      <c r="D154" s="15"/>
      <c r="E154" s="12"/>
      <c r="F154" s="15"/>
      <c r="G154" s="15"/>
      <c r="H154" s="118"/>
      <c r="I154" s="15"/>
      <c r="J154" s="15"/>
      <c r="K154" s="15"/>
      <c r="L154" s="118"/>
      <c r="M154" s="15"/>
      <c r="N154" s="15"/>
      <c r="O154" s="118"/>
      <c r="P154" s="15"/>
      <c r="Q154" s="15"/>
      <c r="R154" s="15"/>
      <c r="S154" s="118"/>
      <c r="T154" s="15"/>
      <c r="U154" s="15"/>
      <c r="V154" s="118"/>
      <c r="W154" s="15"/>
      <c r="X154" s="15"/>
      <c r="Y154" s="118"/>
      <c r="Z154" s="15"/>
      <c r="AA154" s="15"/>
      <c r="AB154" s="15"/>
      <c r="AC154" s="118"/>
      <c r="AD154" s="15"/>
      <c r="AE154" s="15"/>
      <c r="AF154" s="118"/>
      <c r="AG154" s="15"/>
      <c r="AH154" s="15"/>
      <c r="AI154" s="15"/>
      <c r="AJ154" s="118"/>
      <c r="AK154" s="15"/>
      <c r="AL154" s="15"/>
      <c r="AM154" s="118"/>
      <c r="AN154" s="15"/>
      <c r="AO154" s="15"/>
      <c r="AP154" s="15"/>
      <c r="AQ154" s="118"/>
      <c r="AR154" s="15"/>
      <c r="AS154" s="15"/>
      <c r="AT154" s="118"/>
      <c r="AU154" s="15"/>
      <c r="AV154" s="15"/>
      <c r="AW154" s="118"/>
      <c r="AX154" s="15"/>
      <c r="AY154" s="15"/>
      <c r="AZ154" s="118"/>
      <c r="BA154" s="15"/>
      <c r="BB154" s="15"/>
      <c r="BC154" s="118"/>
      <c r="BD154" s="15"/>
      <c r="BE154" s="15"/>
      <c r="BF154" s="15"/>
      <c r="BG154" s="118"/>
      <c r="BH154" s="15"/>
      <c r="BI154" s="15"/>
      <c r="BJ154" s="118"/>
      <c r="BK154" s="15"/>
      <c r="BL154" s="15"/>
      <c r="BM154" s="15"/>
      <c r="BN154" s="118"/>
      <c r="BO154" s="15"/>
      <c r="BP154" s="15"/>
      <c r="BQ154" s="118"/>
      <c r="BR154" s="15"/>
      <c r="BS154" s="15"/>
      <c r="BT154" s="15"/>
      <c r="BU154" s="118"/>
      <c r="BV154" s="15"/>
      <c r="BW154" s="15"/>
      <c r="BX154" s="118"/>
      <c r="BY154" s="15"/>
      <c r="BZ154" s="15"/>
      <c r="CA154" s="118"/>
      <c r="CB154" s="15"/>
      <c r="CC154" s="15"/>
      <c r="CD154" s="15"/>
      <c r="CE154" s="118"/>
      <c r="CF154" s="15"/>
      <c r="CG154" s="15"/>
      <c r="CH154" s="118"/>
      <c r="CI154" s="15"/>
      <c r="CJ154" s="15"/>
      <c r="CK154" s="15"/>
      <c r="CL154" s="118"/>
      <c r="CM154" s="15"/>
      <c r="CN154" s="15"/>
      <c r="CO154" s="118"/>
      <c r="CP154" s="15"/>
      <c r="CQ154" s="15"/>
      <c r="CR154" s="15"/>
      <c r="CS154" s="118"/>
      <c r="CT154" s="15"/>
      <c r="CU154" s="15"/>
      <c r="CV154" s="118"/>
      <c r="CW154" s="15"/>
      <c r="CX154" s="15"/>
    </row>
    <row r="155" spans="2:102" s="3" customFormat="1" x14ac:dyDescent="0.3">
      <c r="B155" s="12"/>
      <c r="C155" s="15"/>
      <c r="D155" s="15"/>
      <c r="E155" s="12"/>
      <c r="F155" s="15"/>
      <c r="G155" s="15"/>
      <c r="H155" s="118"/>
      <c r="I155" s="15"/>
      <c r="J155" s="15"/>
      <c r="K155" s="15"/>
      <c r="L155" s="118"/>
      <c r="M155" s="15"/>
      <c r="N155" s="15"/>
      <c r="O155" s="118"/>
      <c r="P155" s="15"/>
      <c r="Q155" s="15"/>
      <c r="R155" s="15"/>
      <c r="S155" s="118"/>
      <c r="T155" s="15"/>
      <c r="U155" s="15"/>
      <c r="V155" s="118"/>
      <c r="W155" s="15"/>
      <c r="X155" s="15"/>
      <c r="Y155" s="118"/>
      <c r="Z155" s="15"/>
      <c r="AA155" s="15"/>
      <c r="AB155" s="15"/>
      <c r="AC155" s="118"/>
      <c r="AD155" s="15"/>
      <c r="AE155" s="15"/>
      <c r="AF155" s="118"/>
      <c r="AG155" s="15"/>
      <c r="AH155" s="15"/>
      <c r="AI155" s="15"/>
      <c r="AJ155" s="118"/>
      <c r="AK155" s="15"/>
      <c r="AL155" s="15"/>
      <c r="AM155" s="118"/>
      <c r="AN155" s="15"/>
      <c r="AO155" s="15"/>
      <c r="AP155" s="15"/>
      <c r="AQ155" s="118"/>
      <c r="AR155" s="15"/>
      <c r="AS155" s="15"/>
      <c r="AT155" s="118"/>
      <c r="AU155" s="15"/>
      <c r="AV155" s="15"/>
      <c r="AW155" s="118"/>
      <c r="AX155" s="15"/>
      <c r="AY155" s="15"/>
      <c r="AZ155" s="118"/>
      <c r="BA155" s="15"/>
      <c r="BB155" s="15"/>
      <c r="BC155" s="118"/>
      <c r="BD155" s="15"/>
      <c r="BE155" s="15"/>
      <c r="BF155" s="15"/>
      <c r="BG155" s="118"/>
      <c r="BH155" s="15"/>
      <c r="BI155" s="15"/>
      <c r="BJ155" s="118"/>
      <c r="BK155" s="15"/>
      <c r="BL155" s="15"/>
      <c r="BM155" s="15"/>
      <c r="BN155" s="118"/>
      <c r="BO155" s="15"/>
      <c r="BP155" s="15"/>
      <c r="BQ155" s="118"/>
      <c r="BR155" s="15"/>
      <c r="BS155" s="15"/>
      <c r="BT155" s="15"/>
      <c r="BU155" s="118"/>
      <c r="BV155" s="15"/>
      <c r="BW155" s="15"/>
      <c r="BX155" s="118"/>
      <c r="BY155" s="15"/>
      <c r="BZ155" s="15"/>
      <c r="CA155" s="118"/>
      <c r="CB155" s="15"/>
      <c r="CC155" s="15"/>
      <c r="CD155" s="15"/>
      <c r="CE155" s="118"/>
      <c r="CF155" s="15"/>
      <c r="CG155" s="15"/>
      <c r="CH155" s="118"/>
      <c r="CI155" s="15"/>
      <c r="CJ155" s="15"/>
      <c r="CK155" s="15"/>
      <c r="CL155" s="118"/>
      <c r="CM155" s="15"/>
      <c r="CN155" s="15"/>
      <c r="CO155" s="118"/>
      <c r="CP155" s="15"/>
      <c r="CQ155" s="15"/>
      <c r="CR155" s="15"/>
      <c r="CS155" s="118"/>
      <c r="CT155" s="15"/>
      <c r="CU155" s="15"/>
      <c r="CV155" s="118"/>
      <c r="CW155" s="15"/>
      <c r="CX155" s="15"/>
    </row>
    <row r="156" spans="2:102" s="3" customFormat="1" x14ac:dyDescent="0.3">
      <c r="B156" s="12"/>
      <c r="C156" s="15"/>
      <c r="D156" s="15"/>
      <c r="E156" s="12"/>
      <c r="F156" s="15"/>
      <c r="G156" s="15"/>
      <c r="H156" s="118"/>
      <c r="I156" s="15"/>
      <c r="J156" s="15"/>
      <c r="K156" s="15"/>
      <c r="L156" s="118"/>
      <c r="M156" s="15"/>
      <c r="N156" s="15"/>
      <c r="O156" s="118"/>
      <c r="P156" s="15"/>
      <c r="Q156" s="15"/>
      <c r="R156" s="15"/>
      <c r="S156" s="118"/>
      <c r="T156" s="15"/>
      <c r="U156" s="15"/>
      <c r="V156" s="118"/>
      <c r="W156" s="15"/>
      <c r="X156" s="15"/>
      <c r="Y156" s="118"/>
      <c r="Z156" s="15"/>
      <c r="AA156" s="15"/>
      <c r="AB156" s="15"/>
      <c r="AC156" s="118"/>
      <c r="AD156" s="15"/>
      <c r="AE156" s="15"/>
      <c r="AF156" s="118"/>
      <c r="AG156" s="15"/>
      <c r="AH156" s="15"/>
      <c r="AI156" s="15"/>
      <c r="AJ156" s="118"/>
      <c r="AK156" s="15"/>
      <c r="AL156" s="15"/>
      <c r="AM156" s="118"/>
      <c r="AN156" s="15"/>
      <c r="AO156" s="15"/>
      <c r="AP156" s="15"/>
      <c r="AQ156" s="118"/>
      <c r="AR156" s="15"/>
      <c r="AS156" s="15"/>
      <c r="AT156" s="118"/>
      <c r="AU156" s="15"/>
      <c r="AV156" s="15"/>
      <c r="AW156" s="118"/>
      <c r="AX156" s="15"/>
      <c r="AY156" s="15"/>
      <c r="AZ156" s="118"/>
      <c r="BA156" s="15"/>
      <c r="BB156" s="15"/>
      <c r="BC156" s="118"/>
      <c r="BD156" s="15"/>
      <c r="BE156" s="15"/>
      <c r="BF156" s="15"/>
      <c r="BG156" s="118"/>
      <c r="BH156" s="15"/>
      <c r="BI156" s="15"/>
      <c r="BJ156" s="118"/>
      <c r="BK156" s="15"/>
      <c r="BL156" s="15"/>
      <c r="BM156" s="15"/>
      <c r="BN156" s="118"/>
      <c r="BO156" s="15"/>
      <c r="BP156" s="15"/>
      <c r="BQ156" s="118"/>
      <c r="BR156" s="15"/>
      <c r="BS156" s="15"/>
      <c r="BT156" s="15"/>
      <c r="BU156" s="118"/>
      <c r="BV156" s="15"/>
      <c r="BW156" s="15"/>
      <c r="BX156" s="118"/>
      <c r="BY156" s="15"/>
      <c r="BZ156" s="15"/>
      <c r="CA156" s="118"/>
      <c r="CB156" s="15"/>
      <c r="CC156" s="15"/>
      <c r="CD156" s="15"/>
      <c r="CE156" s="118"/>
      <c r="CF156" s="15"/>
      <c r="CG156" s="15"/>
      <c r="CH156" s="118"/>
      <c r="CI156" s="15"/>
      <c r="CJ156" s="15"/>
      <c r="CK156" s="15"/>
      <c r="CL156" s="118"/>
      <c r="CM156" s="15"/>
      <c r="CN156" s="15"/>
      <c r="CO156" s="118"/>
      <c r="CP156" s="15"/>
      <c r="CQ156" s="15"/>
      <c r="CR156" s="15"/>
      <c r="CS156" s="118"/>
      <c r="CT156" s="15"/>
      <c r="CU156" s="15"/>
      <c r="CV156" s="118"/>
      <c r="CW156" s="15"/>
      <c r="CX156" s="15"/>
    </row>
    <row r="157" spans="2:102" s="3" customFormat="1" x14ac:dyDescent="0.3">
      <c r="B157" s="12"/>
      <c r="C157" s="15"/>
      <c r="D157" s="15"/>
      <c r="E157" s="12"/>
      <c r="F157" s="15"/>
      <c r="G157" s="15"/>
      <c r="H157" s="118"/>
      <c r="I157" s="15"/>
      <c r="J157" s="15"/>
      <c r="K157" s="15"/>
      <c r="L157" s="118"/>
      <c r="M157" s="15"/>
      <c r="N157" s="15"/>
      <c r="O157" s="118"/>
      <c r="P157" s="15"/>
      <c r="Q157" s="15"/>
      <c r="R157" s="15"/>
      <c r="S157" s="118"/>
      <c r="T157" s="15"/>
      <c r="U157" s="15"/>
      <c r="V157" s="118"/>
      <c r="W157" s="15"/>
      <c r="X157" s="15"/>
      <c r="Y157" s="118"/>
      <c r="Z157" s="15"/>
      <c r="AA157" s="15"/>
      <c r="AB157" s="15"/>
      <c r="AC157" s="118"/>
      <c r="AD157" s="15"/>
      <c r="AE157" s="15"/>
      <c r="AF157" s="118"/>
      <c r="AG157" s="15"/>
      <c r="AH157" s="15"/>
      <c r="AI157" s="15"/>
      <c r="AJ157" s="118"/>
      <c r="AK157" s="15"/>
      <c r="AL157" s="15"/>
      <c r="AM157" s="118"/>
      <c r="AN157" s="15"/>
      <c r="AO157" s="15"/>
      <c r="AP157" s="15"/>
      <c r="AQ157" s="118"/>
      <c r="AR157" s="15"/>
      <c r="AS157" s="15"/>
      <c r="AT157" s="118"/>
      <c r="AU157" s="15"/>
      <c r="AV157" s="15"/>
      <c r="AW157" s="118"/>
      <c r="AX157" s="15"/>
      <c r="AY157" s="15"/>
      <c r="AZ157" s="118"/>
      <c r="BA157" s="15"/>
      <c r="BB157" s="15"/>
      <c r="BC157" s="118"/>
      <c r="BD157" s="15"/>
      <c r="BE157" s="15"/>
      <c r="BF157" s="15"/>
      <c r="BG157" s="118"/>
      <c r="BH157" s="15"/>
      <c r="BI157" s="15"/>
      <c r="BJ157" s="118"/>
      <c r="BK157" s="15"/>
      <c r="BL157" s="15"/>
      <c r="BM157" s="15"/>
      <c r="BN157" s="118"/>
      <c r="BO157" s="15"/>
      <c r="BP157" s="15"/>
      <c r="BQ157" s="118"/>
      <c r="BR157" s="15"/>
      <c r="BS157" s="15"/>
      <c r="BT157" s="15"/>
      <c r="BU157" s="118"/>
      <c r="BV157" s="15"/>
      <c r="BW157" s="15"/>
      <c r="BX157" s="118"/>
      <c r="BY157" s="15"/>
      <c r="BZ157" s="15"/>
      <c r="CA157" s="118"/>
      <c r="CB157" s="15"/>
      <c r="CC157" s="15"/>
      <c r="CD157" s="15"/>
      <c r="CE157" s="118"/>
      <c r="CF157" s="15"/>
      <c r="CG157" s="15"/>
      <c r="CH157" s="118"/>
      <c r="CI157" s="15"/>
      <c r="CJ157" s="15"/>
      <c r="CK157" s="15"/>
      <c r="CL157" s="118"/>
      <c r="CM157" s="15"/>
      <c r="CN157" s="15"/>
      <c r="CO157" s="118"/>
      <c r="CP157" s="15"/>
      <c r="CQ157" s="15"/>
      <c r="CR157" s="15"/>
      <c r="CS157" s="118"/>
      <c r="CT157" s="15"/>
      <c r="CU157" s="15"/>
      <c r="CV157" s="118"/>
      <c r="CW157" s="15"/>
      <c r="CX157" s="15"/>
    </row>
    <row r="158" spans="2:102" s="3" customFormat="1" x14ac:dyDescent="0.3">
      <c r="B158" s="12"/>
      <c r="C158" s="15"/>
      <c r="D158" s="15"/>
      <c r="E158" s="12"/>
      <c r="F158" s="15"/>
      <c r="G158" s="15"/>
      <c r="H158" s="118"/>
      <c r="I158" s="15"/>
      <c r="J158" s="15"/>
      <c r="K158" s="15"/>
      <c r="L158" s="118"/>
      <c r="M158" s="15"/>
      <c r="N158" s="15"/>
      <c r="O158" s="118"/>
      <c r="P158" s="15"/>
      <c r="Q158" s="15"/>
      <c r="R158" s="15"/>
      <c r="S158" s="118"/>
      <c r="T158" s="15"/>
      <c r="U158" s="15"/>
      <c r="V158" s="118"/>
      <c r="W158" s="15"/>
      <c r="X158" s="15"/>
      <c r="Y158" s="118"/>
      <c r="Z158" s="15"/>
      <c r="AA158" s="15"/>
      <c r="AB158" s="15"/>
      <c r="AC158" s="118"/>
      <c r="AD158" s="15"/>
      <c r="AE158" s="15"/>
      <c r="AF158" s="118"/>
      <c r="AG158" s="15"/>
      <c r="AH158" s="15"/>
      <c r="AI158" s="15"/>
      <c r="AJ158" s="118"/>
      <c r="AK158" s="15"/>
      <c r="AL158" s="15"/>
      <c r="AM158" s="118"/>
      <c r="AN158" s="15"/>
      <c r="AO158" s="15"/>
      <c r="AP158" s="15"/>
      <c r="AQ158" s="118"/>
      <c r="AR158" s="15"/>
      <c r="AS158" s="15"/>
      <c r="AT158" s="118"/>
      <c r="AU158" s="15"/>
      <c r="AV158" s="15"/>
      <c r="AW158" s="118"/>
      <c r="AX158" s="15"/>
      <c r="AY158" s="15"/>
      <c r="AZ158" s="118"/>
      <c r="BA158" s="15"/>
      <c r="BB158" s="15"/>
      <c r="BC158" s="118"/>
      <c r="BD158" s="15"/>
      <c r="BE158" s="15"/>
      <c r="BF158" s="15"/>
      <c r="BG158" s="118"/>
      <c r="BH158" s="15"/>
      <c r="BI158" s="15"/>
      <c r="BJ158" s="118"/>
      <c r="BK158" s="15"/>
      <c r="BL158" s="15"/>
      <c r="BM158" s="15"/>
      <c r="BN158" s="118"/>
      <c r="BO158" s="15"/>
      <c r="BP158" s="15"/>
      <c r="BQ158" s="118"/>
      <c r="BR158" s="15"/>
      <c r="BS158" s="15"/>
      <c r="BT158" s="15"/>
      <c r="BU158" s="118"/>
      <c r="BV158" s="15"/>
      <c r="BW158" s="15"/>
      <c r="BX158" s="118"/>
      <c r="BY158" s="15"/>
      <c r="BZ158" s="15"/>
      <c r="CA158" s="118"/>
      <c r="CB158" s="15"/>
      <c r="CC158" s="15"/>
      <c r="CD158" s="15"/>
      <c r="CE158" s="118"/>
      <c r="CF158" s="15"/>
      <c r="CG158" s="15"/>
      <c r="CH158" s="118"/>
      <c r="CI158" s="15"/>
      <c r="CJ158" s="15"/>
      <c r="CK158" s="15"/>
      <c r="CL158" s="118"/>
      <c r="CM158" s="15"/>
      <c r="CN158" s="15"/>
      <c r="CO158" s="118"/>
      <c r="CP158" s="15"/>
      <c r="CQ158" s="15"/>
      <c r="CR158" s="15"/>
      <c r="CS158" s="118"/>
      <c r="CT158" s="15"/>
      <c r="CU158" s="15"/>
      <c r="CV158" s="118"/>
      <c r="CW158" s="15"/>
      <c r="CX158" s="15"/>
    </row>
    <row r="159" spans="2:102" s="3" customFormat="1" x14ac:dyDescent="0.3">
      <c r="B159" s="12"/>
      <c r="C159" s="15"/>
      <c r="D159" s="15"/>
      <c r="E159" s="12"/>
      <c r="F159" s="15"/>
      <c r="G159" s="15"/>
      <c r="H159" s="118"/>
      <c r="I159" s="15"/>
      <c r="J159" s="15"/>
      <c r="K159" s="15"/>
      <c r="L159" s="118"/>
      <c r="M159" s="15"/>
      <c r="N159" s="15"/>
      <c r="O159" s="118"/>
      <c r="P159" s="15"/>
      <c r="Q159" s="15"/>
      <c r="R159" s="15"/>
      <c r="S159" s="118"/>
      <c r="T159" s="15"/>
      <c r="U159" s="15"/>
      <c r="V159" s="118"/>
      <c r="W159" s="15"/>
      <c r="X159" s="15"/>
      <c r="Y159" s="118"/>
      <c r="Z159" s="15"/>
      <c r="AA159" s="15"/>
      <c r="AB159" s="15"/>
      <c r="AC159" s="118"/>
      <c r="AD159" s="15"/>
      <c r="AE159" s="15"/>
      <c r="AF159" s="118"/>
      <c r="AG159" s="15"/>
      <c r="AH159" s="15"/>
      <c r="AI159" s="15"/>
      <c r="AJ159" s="118"/>
      <c r="AK159" s="15"/>
      <c r="AL159" s="15"/>
      <c r="AM159" s="118"/>
      <c r="AN159" s="15"/>
      <c r="AO159" s="15"/>
      <c r="AP159" s="15"/>
      <c r="AQ159" s="118"/>
      <c r="AR159" s="15"/>
      <c r="AS159" s="15"/>
      <c r="AT159" s="118"/>
      <c r="AU159" s="15"/>
      <c r="AV159" s="15"/>
      <c r="AW159" s="118"/>
      <c r="AX159" s="15"/>
      <c r="AY159" s="15"/>
      <c r="AZ159" s="118"/>
      <c r="BA159" s="15"/>
      <c r="BB159" s="15"/>
      <c r="BC159" s="118"/>
      <c r="BD159" s="15"/>
      <c r="BE159" s="15"/>
      <c r="BF159" s="15"/>
      <c r="BG159" s="118"/>
      <c r="BH159" s="15"/>
      <c r="BI159" s="15"/>
      <c r="BJ159" s="118"/>
      <c r="BK159" s="15"/>
      <c r="BL159" s="15"/>
      <c r="BM159" s="15"/>
      <c r="BN159" s="118"/>
      <c r="BO159" s="15"/>
      <c r="BP159" s="15"/>
      <c r="BQ159" s="118"/>
      <c r="BR159" s="15"/>
      <c r="BS159" s="15"/>
      <c r="BT159" s="15"/>
      <c r="BU159" s="118"/>
      <c r="BV159" s="15"/>
      <c r="BW159" s="15"/>
      <c r="BX159" s="118"/>
      <c r="BY159" s="15"/>
      <c r="BZ159" s="15"/>
      <c r="CA159" s="118"/>
      <c r="CB159" s="15"/>
      <c r="CC159" s="15"/>
      <c r="CD159" s="15"/>
      <c r="CE159" s="118"/>
      <c r="CF159" s="15"/>
      <c r="CG159" s="15"/>
      <c r="CH159" s="118"/>
      <c r="CI159" s="15"/>
      <c r="CJ159" s="15"/>
      <c r="CK159" s="15"/>
      <c r="CL159" s="118"/>
      <c r="CM159" s="15"/>
      <c r="CN159" s="15"/>
      <c r="CO159" s="118"/>
      <c r="CP159" s="15"/>
      <c r="CQ159" s="15"/>
      <c r="CR159" s="15"/>
      <c r="CS159" s="118"/>
      <c r="CT159" s="15"/>
      <c r="CU159" s="15"/>
      <c r="CV159" s="118"/>
      <c r="CW159" s="15"/>
      <c r="CX159" s="15"/>
    </row>
    <row r="160" spans="2:102" s="3" customFormat="1" x14ac:dyDescent="0.3">
      <c r="B160" s="12"/>
      <c r="C160" s="15"/>
      <c r="D160" s="15"/>
      <c r="E160" s="12"/>
      <c r="F160" s="15"/>
      <c r="G160" s="15"/>
      <c r="H160" s="118"/>
      <c r="I160" s="15"/>
      <c r="J160" s="15"/>
      <c r="K160" s="15"/>
      <c r="L160" s="118"/>
      <c r="M160" s="15"/>
      <c r="N160" s="15"/>
      <c r="O160" s="118"/>
      <c r="P160" s="15"/>
      <c r="Q160" s="15"/>
      <c r="R160" s="15"/>
      <c r="S160" s="118"/>
      <c r="T160" s="15"/>
      <c r="U160" s="15"/>
      <c r="V160" s="118"/>
      <c r="W160" s="15"/>
      <c r="X160" s="15"/>
      <c r="Y160" s="118"/>
      <c r="Z160" s="15"/>
      <c r="AA160" s="15"/>
      <c r="AB160" s="15"/>
      <c r="AC160" s="118"/>
      <c r="AD160" s="15"/>
      <c r="AE160" s="15"/>
      <c r="AF160" s="118"/>
      <c r="AG160" s="15"/>
      <c r="AH160" s="15"/>
      <c r="AI160" s="15"/>
      <c r="AJ160" s="118"/>
      <c r="AK160" s="15"/>
      <c r="AL160" s="15"/>
      <c r="AM160" s="118"/>
      <c r="AN160" s="15"/>
      <c r="AO160" s="15"/>
      <c r="AP160" s="15"/>
      <c r="AQ160" s="118"/>
      <c r="AR160" s="15"/>
      <c r="AS160" s="15"/>
      <c r="AT160" s="118"/>
      <c r="AU160" s="15"/>
      <c r="AV160" s="15"/>
      <c r="AW160" s="118"/>
      <c r="AX160" s="15"/>
      <c r="AY160" s="15"/>
      <c r="AZ160" s="118"/>
      <c r="BA160" s="15"/>
      <c r="BB160" s="15"/>
      <c r="BC160" s="118"/>
      <c r="BD160" s="15"/>
      <c r="BE160" s="15"/>
      <c r="BF160" s="15"/>
      <c r="BG160" s="118"/>
      <c r="BH160" s="15"/>
      <c r="BI160" s="15"/>
      <c r="BJ160" s="118"/>
      <c r="BK160" s="15"/>
      <c r="BL160" s="15"/>
      <c r="BM160" s="15"/>
      <c r="BN160" s="118"/>
      <c r="BO160" s="15"/>
      <c r="BP160" s="15"/>
      <c r="BQ160" s="118"/>
      <c r="BR160" s="15"/>
      <c r="BS160" s="15"/>
      <c r="BT160" s="15"/>
      <c r="BU160" s="118"/>
      <c r="BV160" s="15"/>
      <c r="BW160" s="15"/>
      <c r="BX160" s="118"/>
      <c r="BY160" s="15"/>
      <c r="BZ160" s="15"/>
      <c r="CA160" s="118"/>
      <c r="CB160" s="15"/>
      <c r="CC160" s="15"/>
      <c r="CD160" s="15"/>
      <c r="CE160" s="118"/>
      <c r="CF160" s="15"/>
      <c r="CG160" s="15"/>
      <c r="CH160" s="118"/>
      <c r="CI160" s="15"/>
      <c r="CJ160" s="15"/>
      <c r="CK160" s="15"/>
      <c r="CL160" s="118"/>
      <c r="CM160" s="15"/>
      <c r="CN160" s="15"/>
      <c r="CO160" s="118"/>
      <c r="CP160" s="15"/>
      <c r="CQ160" s="15"/>
      <c r="CR160" s="15"/>
      <c r="CS160" s="118"/>
      <c r="CT160" s="15"/>
      <c r="CU160" s="15"/>
      <c r="CV160" s="118"/>
      <c r="CW160" s="15"/>
      <c r="CX160" s="15"/>
    </row>
    <row r="161" spans="2:102" s="3" customFormat="1" x14ac:dyDescent="0.3">
      <c r="B161" s="12"/>
      <c r="C161" s="15"/>
      <c r="D161" s="15"/>
      <c r="E161" s="12"/>
      <c r="F161" s="15"/>
      <c r="G161" s="15"/>
      <c r="H161" s="118"/>
      <c r="I161" s="15"/>
      <c r="J161" s="15"/>
      <c r="K161" s="15"/>
      <c r="L161" s="118"/>
      <c r="M161" s="15"/>
      <c r="N161" s="15"/>
      <c r="O161" s="118"/>
      <c r="P161" s="15"/>
      <c r="Q161" s="15"/>
      <c r="R161" s="15"/>
      <c r="S161" s="118"/>
      <c r="T161" s="15"/>
      <c r="U161" s="15"/>
      <c r="V161" s="118"/>
      <c r="W161" s="15"/>
      <c r="X161" s="15"/>
      <c r="Y161" s="118"/>
      <c r="Z161" s="15"/>
      <c r="AA161" s="15"/>
      <c r="AB161" s="15"/>
      <c r="AC161" s="118"/>
      <c r="AD161" s="15"/>
      <c r="AE161" s="15"/>
      <c r="AF161" s="118"/>
      <c r="AG161" s="15"/>
      <c r="AH161" s="15"/>
      <c r="AI161" s="15"/>
      <c r="AJ161" s="118"/>
      <c r="AK161" s="15"/>
      <c r="AL161" s="15"/>
      <c r="AM161" s="118"/>
      <c r="AN161" s="15"/>
      <c r="AO161" s="15"/>
      <c r="AP161" s="15"/>
      <c r="AQ161" s="118"/>
      <c r="AR161" s="15"/>
      <c r="AS161" s="15"/>
      <c r="AT161" s="118"/>
      <c r="AU161" s="15"/>
      <c r="AV161" s="15"/>
      <c r="AW161" s="118"/>
      <c r="AX161" s="15"/>
      <c r="AY161" s="15"/>
      <c r="AZ161" s="118"/>
      <c r="BA161" s="15"/>
      <c r="BB161" s="15"/>
      <c r="BC161" s="118"/>
      <c r="BD161" s="15"/>
      <c r="BE161" s="15"/>
      <c r="BF161" s="15"/>
      <c r="BG161" s="118"/>
      <c r="BH161" s="15"/>
      <c r="BI161" s="15"/>
      <c r="BJ161" s="118"/>
      <c r="BK161" s="15"/>
      <c r="BL161" s="15"/>
      <c r="BM161" s="15"/>
      <c r="BN161" s="118"/>
      <c r="BO161" s="15"/>
      <c r="BP161" s="15"/>
      <c r="BQ161" s="118"/>
      <c r="BR161" s="15"/>
      <c r="BS161" s="15"/>
      <c r="BT161" s="15"/>
      <c r="BU161" s="118"/>
      <c r="BV161" s="15"/>
      <c r="BW161" s="15"/>
      <c r="BX161" s="118"/>
      <c r="BY161" s="15"/>
      <c r="BZ161" s="15"/>
      <c r="CA161" s="118"/>
      <c r="CB161" s="15"/>
      <c r="CC161" s="15"/>
      <c r="CD161" s="15"/>
      <c r="CE161" s="118"/>
      <c r="CF161" s="15"/>
      <c r="CG161" s="15"/>
      <c r="CH161" s="118"/>
      <c r="CI161" s="15"/>
      <c r="CJ161" s="15"/>
      <c r="CK161" s="15"/>
      <c r="CL161" s="118"/>
      <c r="CM161" s="15"/>
      <c r="CN161" s="15"/>
      <c r="CO161" s="118"/>
      <c r="CP161" s="15"/>
      <c r="CQ161" s="15"/>
      <c r="CR161" s="15"/>
      <c r="CS161" s="118"/>
      <c r="CT161" s="15"/>
      <c r="CU161" s="15"/>
      <c r="CV161" s="118"/>
      <c r="CW161" s="15"/>
      <c r="CX161" s="15"/>
    </row>
    <row r="162" spans="2:102" s="3" customFormat="1" x14ac:dyDescent="0.3">
      <c r="B162" s="12"/>
      <c r="C162" s="15"/>
      <c r="D162" s="15"/>
      <c r="E162" s="12"/>
      <c r="F162" s="15"/>
      <c r="G162" s="15"/>
      <c r="H162" s="118"/>
      <c r="I162" s="15"/>
      <c r="J162" s="15"/>
      <c r="K162" s="15"/>
      <c r="L162" s="118"/>
      <c r="M162" s="15"/>
      <c r="N162" s="15"/>
      <c r="O162" s="118"/>
      <c r="P162" s="15"/>
      <c r="Q162" s="15"/>
      <c r="R162" s="15"/>
      <c r="S162" s="118"/>
      <c r="T162" s="15"/>
      <c r="U162" s="15"/>
      <c r="V162" s="118"/>
      <c r="W162" s="15"/>
      <c r="X162" s="15"/>
      <c r="Y162" s="118"/>
      <c r="Z162" s="15"/>
      <c r="AA162" s="15"/>
      <c r="AB162" s="15"/>
      <c r="AC162" s="118"/>
      <c r="AD162" s="15"/>
      <c r="AE162" s="15"/>
      <c r="AF162" s="118"/>
      <c r="AG162" s="15"/>
      <c r="AH162" s="15"/>
      <c r="AI162" s="15"/>
      <c r="AJ162" s="118"/>
      <c r="AK162" s="15"/>
      <c r="AL162" s="15"/>
      <c r="AM162" s="118"/>
      <c r="AN162" s="15"/>
      <c r="AO162" s="15"/>
      <c r="AP162" s="15"/>
      <c r="AQ162" s="118"/>
      <c r="AR162" s="15"/>
      <c r="AS162" s="15"/>
      <c r="AT162" s="118"/>
      <c r="AU162" s="15"/>
      <c r="AV162" s="15"/>
      <c r="AW162" s="118"/>
      <c r="AX162" s="15"/>
      <c r="AY162" s="15"/>
      <c r="AZ162" s="118"/>
      <c r="BA162" s="15"/>
      <c r="BB162" s="15"/>
      <c r="BC162" s="118"/>
      <c r="BD162" s="15"/>
      <c r="BE162" s="15"/>
      <c r="BF162" s="15"/>
      <c r="BG162" s="118"/>
      <c r="BH162" s="15"/>
      <c r="BI162" s="15"/>
      <c r="BJ162" s="118"/>
      <c r="BK162" s="15"/>
      <c r="BL162" s="15"/>
      <c r="BM162" s="15"/>
      <c r="BN162" s="118"/>
      <c r="BO162" s="15"/>
      <c r="BP162" s="15"/>
      <c r="BQ162" s="118"/>
      <c r="BR162" s="15"/>
      <c r="BS162" s="15"/>
      <c r="BT162" s="15"/>
      <c r="BU162" s="118"/>
      <c r="BV162" s="15"/>
      <c r="BW162" s="15"/>
      <c r="BX162" s="118"/>
      <c r="BY162" s="15"/>
      <c r="BZ162" s="15"/>
      <c r="CA162" s="118"/>
      <c r="CB162" s="15"/>
      <c r="CC162" s="15"/>
      <c r="CD162" s="15"/>
      <c r="CE162" s="118"/>
      <c r="CF162" s="15"/>
      <c r="CG162" s="15"/>
      <c r="CH162" s="118"/>
      <c r="CI162" s="15"/>
      <c r="CJ162" s="15"/>
      <c r="CK162" s="15"/>
      <c r="CL162" s="118"/>
      <c r="CM162" s="15"/>
      <c r="CN162" s="15"/>
      <c r="CO162" s="118"/>
      <c r="CP162" s="15"/>
      <c r="CQ162" s="15"/>
      <c r="CR162" s="15"/>
      <c r="CS162" s="118"/>
      <c r="CT162" s="15"/>
      <c r="CU162" s="15"/>
      <c r="CV162" s="118"/>
      <c r="CW162" s="15"/>
      <c r="CX162" s="15"/>
    </row>
    <row r="163" spans="2:102" s="3" customFormat="1" x14ac:dyDescent="0.3">
      <c r="B163" s="12"/>
      <c r="C163" s="15"/>
      <c r="D163" s="15"/>
      <c r="E163" s="12"/>
      <c r="F163" s="15"/>
      <c r="G163" s="15"/>
      <c r="H163" s="118"/>
      <c r="I163" s="15"/>
      <c r="J163" s="15"/>
      <c r="K163" s="15"/>
      <c r="L163" s="118"/>
      <c r="M163" s="15"/>
      <c r="N163" s="15"/>
      <c r="O163" s="118"/>
      <c r="P163" s="15"/>
      <c r="Q163" s="15"/>
      <c r="R163" s="15"/>
      <c r="S163" s="118"/>
      <c r="T163" s="15"/>
      <c r="U163" s="15"/>
      <c r="V163" s="118"/>
      <c r="W163" s="15"/>
      <c r="X163" s="15"/>
      <c r="Y163" s="118"/>
      <c r="Z163" s="15"/>
      <c r="AA163" s="15"/>
      <c r="AB163" s="15"/>
      <c r="AC163" s="118"/>
      <c r="AD163" s="15"/>
      <c r="AE163" s="15"/>
      <c r="AF163" s="118"/>
      <c r="AG163" s="15"/>
      <c r="AH163" s="15"/>
      <c r="AI163" s="15"/>
      <c r="AJ163" s="118"/>
      <c r="AK163" s="15"/>
      <c r="AL163" s="15"/>
      <c r="AM163" s="118"/>
      <c r="AN163" s="15"/>
      <c r="AO163" s="15"/>
      <c r="AP163" s="15"/>
      <c r="AQ163" s="118"/>
      <c r="AR163" s="15"/>
      <c r="AS163" s="15"/>
      <c r="AT163" s="118"/>
      <c r="AU163" s="15"/>
      <c r="AV163" s="15"/>
      <c r="AW163" s="118"/>
      <c r="AX163" s="15"/>
      <c r="AY163" s="15"/>
      <c r="AZ163" s="118"/>
      <c r="BA163" s="15"/>
      <c r="BB163" s="15"/>
      <c r="BC163" s="118"/>
      <c r="BD163" s="15"/>
      <c r="BE163" s="15"/>
      <c r="BF163" s="15"/>
      <c r="BG163" s="118"/>
      <c r="BH163" s="15"/>
      <c r="BI163" s="15"/>
      <c r="BJ163" s="118"/>
      <c r="BK163" s="15"/>
      <c r="BL163" s="15"/>
      <c r="BM163" s="15"/>
      <c r="BN163" s="118"/>
      <c r="BO163" s="15"/>
      <c r="BP163" s="15"/>
      <c r="BQ163" s="118"/>
      <c r="BR163" s="15"/>
      <c r="BS163" s="15"/>
      <c r="BT163" s="15"/>
      <c r="BU163" s="118"/>
      <c r="BV163" s="15"/>
      <c r="BW163" s="15"/>
      <c r="BX163" s="118"/>
      <c r="BY163" s="15"/>
      <c r="BZ163" s="15"/>
      <c r="CA163" s="118"/>
      <c r="CB163" s="15"/>
      <c r="CC163" s="15"/>
      <c r="CD163" s="15"/>
      <c r="CE163" s="118"/>
      <c r="CF163" s="15"/>
      <c r="CG163" s="15"/>
      <c r="CH163" s="118"/>
      <c r="CI163" s="15"/>
      <c r="CJ163" s="15"/>
      <c r="CK163" s="15"/>
      <c r="CL163" s="118"/>
      <c r="CM163" s="15"/>
      <c r="CN163" s="15"/>
      <c r="CO163" s="118"/>
      <c r="CP163" s="15"/>
      <c r="CQ163" s="15"/>
      <c r="CR163" s="15"/>
      <c r="CS163" s="118"/>
      <c r="CT163" s="15"/>
      <c r="CU163" s="15"/>
      <c r="CV163" s="118"/>
      <c r="CW163" s="15"/>
      <c r="CX163" s="15"/>
    </row>
    <row r="164" spans="2:102" s="3" customFormat="1" x14ac:dyDescent="0.3">
      <c r="B164" s="12"/>
      <c r="C164" s="15"/>
      <c r="D164" s="15"/>
      <c r="E164" s="12"/>
      <c r="F164" s="15"/>
      <c r="G164" s="15"/>
      <c r="H164" s="118"/>
      <c r="I164" s="15"/>
      <c r="J164" s="15"/>
      <c r="K164" s="15"/>
      <c r="L164" s="118"/>
      <c r="M164" s="15"/>
      <c r="N164" s="15"/>
      <c r="O164" s="118"/>
      <c r="P164" s="15"/>
      <c r="Q164" s="15"/>
      <c r="R164" s="15"/>
      <c r="S164" s="118"/>
      <c r="T164" s="15"/>
      <c r="U164" s="15"/>
      <c r="V164" s="118"/>
      <c r="W164" s="15"/>
      <c r="X164" s="15"/>
      <c r="Y164" s="118"/>
      <c r="Z164" s="15"/>
      <c r="AA164" s="15"/>
      <c r="AB164" s="15"/>
      <c r="AC164" s="118"/>
      <c r="AD164" s="15"/>
      <c r="AE164" s="15"/>
      <c r="AF164" s="118"/>
      <c r="AG164" s="15"/>
      <c r="AH164" s="15"/>
      <c r="AI164" s="15"/>
      <c r="AJ164" s="118"/>
      <c r="AK164" s="15"/>
      <c r="AL164" s="15"/>
      <c r="AM164" s="118"/>
      <c r="AN164" s="15"/>
      <c r="AO164" s="15"/>
      <c r="AP164" s="15"/>
      <c r="AQ164" s="118"/>
      <c r="AR164" s="15"/>
      <c r="AS164" s="15"/>
      <c r="AT164" s="118"/>
      <c r="AU164" s="15"/>
      <c r="AV164" s="15"/>
      <c r="AW164" s="118"/>
      <c r="AX164" s="15"/>
      <c r="AY164" s="15"/>
      <c r="AZ164" s="118"/>
      <c r="BA164" s="15"/>
      <c r="BB164" s="15"/>
      <c r="BC164" s="118"/>
      <c r="BD164" s="15"/>
      <c r="BE164" s="15"/>
      <c r="BF164" s="15"/>
      <c r="BG164" s="118"/>
      <c r="BH164" s="15"/>
      <c r="BI164" s="15"/>
      <c r="BJ164" s="118"/>
      <c r="BK164" s="15"/>
      <c r="BL164" s="15"/>
      <c r="BM164" s="15"/>
      <c r="BN164" s="118"/>
      <c r="BO164" s="15"/>
      <c r="BP164" s="15"/>
      <c r="BQ164" s="118"/>
      <c r="BR164" s="15"/>
      <c r="BS164" s="15"/>
      <c r="BT164" s="15"/>
      <c r="BU164" s="118"/>
      <c r="BV164" s="15"/>
      <c r="BW164" s="15"/>
      <c r="BX164" s="118"/>
      <c r="BY164" s="15"/>
      <c r="BZ164" s="15"/>
      <c r="CA164" s="118"/>
      <c r="CB164" s="15"/>
      <c r="CC164" s="15"/>
      <c r="CD164" s="15"/>
      <c r="CE164" s="118"/>
      <c r="CF164" s="15"/>
      <c r="CG164" s="15"/>
      <c r="CH164" s="118"/>
      <c r="CI164" s="15"/>
      <c r="CJ164" s="15"/>
      <c r="CK164" s="15"/>
      <c r="CL164" s="118"/>
      <c r="CM164" s="15"/>
      <c r="CN164" s="15"/>
      <c r="CO164" s="118"/>
      <c r="CP164" s="15"/>
      <c r="CQ164" s="15"/>
      <c r="CR164" s="15"/>
      <c r="CS164" s="118"/>
      <c r="CT164" s="15"/>
      <c r="CU164" s="15"/>
      <c r="CV164" s="118"/>
      <c r="CW164" s="15"/>
      <c r="CX164" s="15"/>
    </row>
    <row r="165" spans="2:102" s="3" customFormat="1" x14ac:dyDescent="0.3">
      <c r="B165" s="12"/>
      <c r="C165" s="15"/>
      <c r="D165" s="15"/>
      <c r="E165" s="12"/>
      <c r="F165" s="15"/>
      <c r="G165" s="15"/>
      <c r="H165" s="118"/>
      <c r="I165" s="15"/>
      <c r="J165" s="15"/>
      <c r="K165" s="15"/>
      <c r="L165" s="118"/>
      <c r="M165" s="15"/>
      <c r="N165" s="15"/>
      <c r="O165" s="118"/>
      <c r="P165" s="15"/>
      <c r="Q165" s="15"/>
      <c r="R165" s="15"/>
      <c r="S165" s="118"/>
      <c r="T165" s="15"/>
      <c r="U165" s="15"/>
      <c r="V165" s="118"/>
      <c r="W165" s="15"/>
      <c r="X165" s="15"/>
      <c r="Y165" s="118"/>
      <c r="Z165" s="15"/>
      <c r="AA165" s="15"/>
      <c r="AB165" s="15"/>
      <c r="AC165" s="118"/>
      <c r="AD165" s="15"/>
      <c r="AE165" s="15"/>
      <c r="AF165" s="118"/>
      <c r="AG165" s="15"/>
      <c r="AH165" s="15"/>
      <c r="AI165" s="15"/>
      <c r="AJ165" s="118"/>
      <c r="AK165" s="15"/>
      <c r="AL165" s="15"/>
      <c r="AM165" s="118"/>
      <c r="AN165" s="15"/>
      <c r="AO165" s="15"/>
      <c r="AP165" s="15"/>
      <c r="AQ165" s="118"/>
      <c r="AR165" s="15"/>
      <c r="AS165" s="15"/>
      <c r="AT165" s="118"/>
      <c r="AU165" s="15"/>
      <c r="AV165" s="15"/>
      <c r="AW165" s="118"/>
      <c r="AX165" s="15"/>
      <c r="AY165" s="15"/>
      <c r="AZ165" s="118"/>
      <c r="BA165" s="15"/>
      <c r="BB165" s="15"/>
      <c r="BC165" s="118"/>
      <c r="BD165" s="15"/>
      <c r="BE165" s="15"/>
      <c r="BF165" s="15"/>
      <c r="BG165" s="118"/>
      <c r="BH165" s="15"/>
      <c r="BI165" s="15"/>
      <c r="BJ165" s="118"/>
      <c r="BK165" s="15"/>
      <c r="BL165" s="15"/>
      <c r="BM165" s="15"/>
      <c r="BN165" s="118"/>
      <c r="BO165" s="15"/>
      <c r="BP165" s="15"/>
      <c r="BQ165" s="118"/>
      <c r="BR165" s="15"/>
      <c r="BS165" s="15"/>
      <c r="BT165" s="15"/>
      <c r="BU165" s="118"/>
      <c r="BV165" s="15"/>
      <c r="BW165" s="15"/>
      <c r="BX165" s="118"/>
      <c r="BY165" s="15"/>
      <c r="BZ165" s="15"/>
      <c r="CA165" s="118"/>
      <c r="CB165" s="15"/>
      <c r="CC165" s="15"/>
      <c r="CD165" s="15"/>
      <c r="CE165" s="118"/>
      <c r="CF165" s="15"/>
      <c r="CG165" s="15"/>
      <c r="CH165" s="118"/>
      <c r="CI165" s="15"/>
      <c r="CJ165" s="15"/>
      <c r="CK165" s="15"/>
      <c r="CL165" s="118"/>
      <c r="CM165" s="15"/>
      <c r="CN165" s="15"/>
      <c r="CO165" s="118"/>
      <c r="CP165" s="15"/>
      <c r="CQ165" s="15"/>
      <c r="CR165" s="15"/>
      <c r="CS165" s="118"/>
      <c r="CT165" s="15"/>
      <c r="CU165" s="15"/>
      <c r="CV165" s="118"/>
      <c r="CW165" s="15"/>
      <c r="CX165" s="15"/>
    </row>
    <row r="166" spans="2:102" s="3" customFormat="1" x14ac:dyDescent="0.3">
      <c r="B166" s="12"/>
      <c r="C166" s="15"/>
      <c r="D166" s="15"/>
      <c r="E166" s="12"/>
      <c r="F166" s="15"/>
      <c r="G166" s="15"/>
      <c r="H166" s="118"/>
      <c r="I166" s="15"/>
      <c r="J166" s="15"/>
      <c r="K166" s="15"/>
      <c r="L166" s="118"/>
      <c r="M166" s="15"/>
      <c r="N166" s="15"/>
      <c r="O166" s="118"/>
      <c r="P166" s="15"/>
      <c r="Q166" s="15"/>
      <c r="R166" s="15"/>
      <c r="S166" s="118"/>
      <c r="T166" s="15"/>
      <c r="U166" s="15"/>
      <c r="V166" s="118"/>
      <c r="W166" s="15"/>
      <c r="X166" s="15"/>
      <c r="Y166" s="118"/>
      <c r="Z166" s="15"/>
      <c r="AA166" s="15"/>
      <c r="AB166" s="15"/>
      <c r="AC166" s="118"/>
      <c r="AD166" s="15"/>
      <c r="AE166" s="15"/>
      <c r="AF166" s="118"/>
      <c r="AG166" s="15"/>
      <c r="AH166" s="15"/>
      <c r="AI166" s="15"/>
      <c r="AJ166" s="118"/>
      <c r="AK166" s="15"/>
      <c r="AL166" s="15"/>
      <c r="AM166" s="118"/>
      <c r="AN166" s="15"/>
      <c r="AO166" s="15"/>
      <c r="AP166" s="15"/>
      <c r="AQ166" s="118"/>
      <c r="AR166" s="15"/>
      <c r="AS166" s="15"/>
      <c r="AT166" s="118"/>
      <c r="AU166" s="15"/>
      <c r="AV166" s="15"/>
      <c r="AW166" s="118"/>
      <c r="AX166" s="15"/>
      <c r="AY166" s="15"/>
      <c r="AZ166" s="118"/>
      <c r="BA166" s="15"/>
      <c r="BB166" s="15"/>
      <c r="BC166" s="118"/>
      <c r="BD166" s="15"/>
      <c r="BE166" s="15"/>
      <c r="BF166" s="15"/>
      <c r="BG166" s="118"/>
      <c r="BH166" s="15"/>
      <c r="BI166" s="15"/>
      <c r="BJ166" s="118"/>
      <c r="BK166" s="15"/>
      <c r="BL166" s="15"/>
      <c r="BM166" s="15"/>
      <c r="BN166" s="118"/>
      <c r="BO166" s="15"/>
      <c r="BP166" s="15"/>
      <c r="BQ166" s="118"/>
      <c r="BR166" s="15"/>
      <c r="BS166" s="15"/>
      <c r="BT166" s="15"/>
      <c r="BU166" s="118"/>
      <c r="BV166" s="15"/>
      <c r="BW166" s="15"/>
      <c r="BX166" s="118"/>
      <c r="BY166" s="15"/>
      <c r="BZ166" s="15"/>
      <c r="CA166" s="118"/>
      <c r="CB166" s="15"/>
      <c r="CC166" s="15"/>
      <c r="CD166" s="15"/>
      <c r="CE166" s="118"/>
      <c r="CF166" s="15"/>
      <c r="CG166" s="15"/>
      <c r="CH166" s="118"/>
      <c r="CI166" s="15"/>
      <c r="CJ166" s="15"/>
      <c r="CK166" s="15"/>
      <c r="CL166" s="118"/>
      <c r="CM166" s="15"/>
      <c r="CN166" s="15"/>
      <c r="CO166" s="118"/>
      <c r="CP166" s="15"/>
      <c r="CQ166" s="15"/>
      <c r="CR166" s="15"/>
      <c r="CS166" s="118"/>
      <c r="CT166" s="15"/>
      <c r="CU166" s="15"/>
      <c r="CV166" s="118"/>
      <c r="CW166" s="15"/>
      <c r="CX166" s="15"/>
    </row>
    <row r="167" spans="2:102" s="3" customFormat="1" x14ac:dyDescent="0.3">
      <c r="B167" s="12"/>
      <c r="C167" s="15"/>
      <c r="D167" s="15"/>
      <c r="E167" s="12"/>
      <c r="F167" s="15"/>
      <c r="G167" s="15"/>
      <c r="H167" s="118"/>
      <c r="I167" s="15"/>
      <c r="J167" s="15"/>
      <c r="K167" s="15"/>
      <c r="L167" s="118"/>
      <c r="M167" s="15"/>
      <c r="N167" s="15"/>
      <c r="O167" s="118"/>
      <c r="P167" s="15"/>
      <c r="Q167" s="15"/>
      <c r="R167" s="15"/>
      <c r="S167" s="118"/>
      <c r="T167" s="15"/>
      <c r="U167" s="15"/>
      <c r="V167" s="118"/>
      <c r="W167" s="15"/>
      <c r="X167" s="15"/>
      <c r="Y167" s="118"/>
      <c r="Z167" s="15"/>
      <c r="AA167" s="15"/>
      <c r="AB167" s="15"/>
      <c r="AC167" s="118"/>
      <c r="AD167" s="15"/>
      <c r="AE167" s="15"/>
      <c r="AF167" s="118"/>
      <c r="AG167" s="15"/>
      <c r="AH167" s="15"/>
      <c r="AI167" s="15"/>
      <c r="AJ167" s="118"/>
      <c r="AK167" s="15"/>
      <c r="AL167" s="15"/>
      <c r="AM167" s="118"/>
      <c r="AN167" s="15"/>
      <c r="AO167" s="15"/>
      <c r="AP167" s="15"/>
      <c r="AQ167" s="118"/>
      <c r="AR167" s="15"/>
      <c r="AS167" s="15"/>
      <c r="AT167" s="118"/>
      <c r="AU167" s="15"/>
      <c r="AV167" s="15"/>
      <c r="AW167" s="118"/>
      <c r="AX167" s="15"/>
      <c r="AY167" s="15"/>
      <c r="AZ167" s="118"/>
      <c r="BA167" s="15"/>
      <c r="BB167" s="15"/>
      <c r="BC167" s="118"/>
      <c r="BD167" s="15"/>
      <c r="BE167" s="15"/>
      <c r="BF167" s="15"/>
      <c r="BG167" s="118"/>
      <c r="BH167" s="15"/>
      <c r="BI167" s="15"/>
      <c r="BJ167" s="118"/>
      <c r="BK167" s="15"/>
      <c r="BL167" s="15"/>
      <c r="BM167" s="15"/>
      <c r="BN167" s="118"/>
      <c r="BO167" s="15"/>
      <c r="BP167" s="15"/>
      <c r="BQ167" s="118"/>
      <c r="BR167" s="15"/>
      <c r="BS167" s="15"/>
      <c r="BT167" s="15"/>
      <c r="BU167" s="118"/>
      <c r="BV167" s="15"/>
      <c r="BW167" s="15"/>
      <c r="BX167" s="118"/>
      <c r="BY167" s="15"/>
      <c r="BZ167" s="15"/>
      <c r="CA167" s="118"/>
      <c r="CB167" s="15"/>
      <c r="CC167" s="15"/>
      <c r="CD167" s="15"/>
      <c r="CE167" s="118"/>
      <c r="CF167" s="15"/>
      <c r="CG167" s="15"/>
      <c r="CH167" s="118"/>
      <c r="CI167" s="15"/>
      <c r="CJ167" s="15"/>
      <c r="CK167" s="15"/>
      <c r="CL167" s="118"/>
      <c r="CM167" s="15"/>
      <c r="CN167" s="15"/>
      <c r="CO167" s="118"/>
      <c r="CP167" s="15"/>
      <c r="CQ167" s="15"/>
      <c r="CR167" s="15"/>
      <c r="CS167" s="118"/>
      <c r="CT167" s="15"/>
      <c r="CU167" s="15"/>
      <c r="CV167" s="118"/>
      <c r="CW167" s="15"/>
      <c r="CX167" s="15"/>
    </row>
    <row r="168" spans="2:102" s="3" customFormat="1" x14ac:dyDescent="0.3">
      <c r="B168" s="12"/>
      <c r="C168" s="15"/>
      <c r="D168" s="15"/>
      <c r="E168" s="12"/>
      <c r="F168" s="15"/>
      <c r="G168" s="15"/>
      <c r="H168" s="118"/>
      <c r="I168" s="15"/>
      <c r="J168" s="15"/>
      <c r="K168" s="15"/>
      <c r="L168" s="118"/>
      <c r="M168" s="15"/>
      <c r="N168" s="15"/>
      <c r="O168" s="118"/>
      <c r="P168" s="15"/>
      <c r="Q168" s="15"/>
      <c r="R168" s="15"/>
      <c r="S168" s="118"/>
      <c r="T168" s="15"/>
      <c r="U168" s="15"/>
      <c r="V168" s="118"/>
      <c r="W168" s="15"/>
      <c r="X168" s="15"/>
      <c r="Y168" s="118"/>
      <c r="Z168" s="15"/>
      <c r="AA168" s="15"/>
      <c r="AB168" s="15"/>
      <c r="AC168" s="118"/>
      <c r="AD168" s="15"/>
      <c r="AE168" s="15"/>
      <c r="AF168" s="118"/>
      <c r="AG168" s="15"/>
      <c r="AH168" s="15"/>
      <c r="AI168" s="15"/>
      <c r="AJ168" s="118"/>
      <c r="AK168" s="15"/>
      <c r="AL168" s="15"/>
      <c r="AM168" s="118"/>
      <c r="AN168" s="15"/>
      <c r="AO168" s="15"/>
      <c r="AP168" s="15"/>
      <c r="AQ168" s="118"/>
      <c r="AR168" s="15"/>
      <c r="AS168" s="15"/>
      <c r="AT168" s="118"/>
      <c r="AU168" s="15"/>
      <c r="AV168" s="15"/>
      <c r="AW168" s="118"/>
      <c r="AX168" s="15"/>
      <c r="AY168" s="15"/>
      <c r="AZ168" s="118"/>
      <c r="BA168" s="15"/>
      <c r="BB168" s="15"/>
      <c r="BC168" s="118"/>
      <c r="BD168" s="15"/>
      <c r="BE168" s="15"/>
      <c r="BF168" s="15"/>
      <c r="BG168" s="118"/>
      <c r="BH168" s="15"/>
      <c r="BI168" s="15"/>
      <c r="BJ168" s="118"/>
      <c r="BK168" s="15"/>
      <c r="BL168" s="15"/>
      <c r="BM168" s="15"/>
      <c r="BN168" s="118"/>
      <c r="BO168" s="15"/>
      <c r="BP168" s="15"/>
      <c r="BQ168" s="118"/>
      <c r="BR168" s="15"/>
      <c r="BS168" s="15"/>
      <c r="BT168" s="15"/>
      <c r="BU168" s="118"/>
      <c r="BV168" s="15"/>
      <c r="BW168" s="15"/>
      <c r="BX168" s="118"/>
      <c r="BY168" s="15"/>
      <c r="BZ168" s="15"/>
      <c r="CA168" s="118"/>
      <c r="CB168" s="15"/>
      <c r="CC168" s="15"/>
      <c r="CD168" s="15"/>
      <c r="CE168" s="118"/>
      <c r="CF168" s="15"/>
      <c r="CG168" s="15"/>
      <c r="CH168" s="118"/>
      <c r="CI168" s="15"/>
      <c r="CJ168" s="15"/>
      <c r="CK168" s="15"/>
      <c r="CL168" s="118"/>
      <c r="CM168" s="15"/>
      <c r="CN168" s="15"/>
      <c r="CO168" s="118"/>
      <c r="CP168" s="15"/>
      <c r="CQ168" s="15"/>
      <c r="CR168" s="15"/>
      <c r="CS168" s="118"/>
      <c r="CT168" s="15"/>
      <c r="CU168" s="15"/>
      <c r="CV168" s="118"/>
      <c r="CW168" s="15"/>
      <c r="CX168" s="15"/>
    </row>
    <row r="169" spans="2:102" s="3" customFormat="1" x14ac:dyDescent="0.3">
      <c r="B169" s="12"/>
      <c r="C169" s="15"/>
      <c r="D169" s="15"/>
      <c r="E169" s="12"/>
      <c r="F169" s="15"/>
      <c r="G169" s="15"/>
      <c r="H169" s="118"/>
      <c r="I169" s="15"/>
      <c r="J169" s="15"/>
      <c r="K169" s="15"/>
      <c r="L169" s="118"/>
      <c r="M169" s="15"/>
      <c r="N169" s="15"/>
      <c r="O169" s="118"/>
      <c r="P169" s="15"/>
      <c r="Q169" s="15"/>
      <c r="R169" s="15"/>
      <c r="S169" s="118"/>
      <c r="T169" s="15"/>
      <c r="U169" s="15"/>
      <c r="V169" s="118"/>
      <c r="W169" s="15"/>
      <c r="X169" s="15"/>
      <c r="Y169" s="118"/>
      <c r="Z169" s="15"/>
      <c r="AA169" s="15"/>
      <c r="AB169" s="15"/>
      <c r="AC169" s="118"/>
      <c r="AD169" s="15"/>
      <c r="AE169" s="15"/>
      <c r="AF169" s="118"/>
      <c r="AG169" s="15"/>
      <c r="AH169" s="15"/>
      <c r="AI169" s="15"/>
      <c r="AJ169" s="118"/>
      <c r="AK169" s="15"/>
      <c r="AL169" s="15"/>
      <c r="AM169" s="118"/>
      <c r="AN169" s="15"/>
      <c r="AO169" s="15"/>
      <c r="AP169" s="15"/>
      <c r="AQ169" s="118"/>
      <c r="AR169" s="15"/>
      <c r="AS169" s="15"/>
      <c r="AT169" s="118"/>
      <c r="AU169" s="15"/>
      <c r="AV169" s="15"/>
      <c r="AW169" s="118"/>
      <c r="AX169" s="15"/>
      <c r="AY169" s="15"/>
      <c r="AZ169" s="118"/>
      <c r="BA169" s="15"/>
      <c r="BB169" s="15"/>
      <c r="BC169" s="118"/>
      <c r="BD169" s="15"/>
      <c r="BE169" s="15"/>
      <c r="BF169" s="15"/>
      <c r="BG169" s="118"/>
      <c r="BH169" s="15"/>
      <c r="BI169" s="15"/>
      <c r="BJ169" s="118"/>
      <c r="BK169" s="15"/>
      <c r="BL169" s="15"/>
      <c r="BM169" s="15"/>
      <c r="BN169" s="118"/>
      <c r="BO169" s="15"/>
      <c r="BP169" s="15"/>
      <c r="BQ169" s="118"/>
      <c r="BR169" s="15"/>
      <c r="BS169" s="15"/>
      <c r="BT169" s="15"/>
      <c r="BU169" s="118"/>
      <c r="BV169" s="15"/>
      <c r="BW169" s="15"/>
      <c r="BX169" s="118"/>
      <c r="BY169" s="15"/>
      <c r="BZ169" s="15"/>
      <c r="CA169" s="118"/>
      <c r="CB169" s="15"/>
      <c r="CC169" s="15"/>
      <c r="CD169" s="15"/>
      <c r="CE169" s="118"/>
      <c r="CF169" s="15"/>
      <c r="CG169" s="15"/>
      <c r="CH169" s="118"/>
      <c r="CI169" s="15"/>
      <c r="CJ169" s="15"/>
      <c r="CK169" s="15"/>
      <c r="CL169" s="118"/>
      <c r="CM169" s="15"/>
      <c r="CN169" s="15"/>
      <c r="CO169" s="118"/>
      <c r="CP169" s="15"/>
      <c r="CQ169" s="15"/>
      <c r="CR169" s="15"/>
      <c r="CS169" s="118"/>
      <c r="CT169" s="15"/>
      <c r="CU169" s="15"/>
      <c r="CV169" s="118"/>
      <c r="CW169" s="15"/>
      <c r="CX169" s="15"/>
    </row>
    <row r="170" spans="2:102" s="3" customFormat="1" x14ac:dyDescent="0.3">
      <c r="B170" s="12"/>
      <c r="C170" s="15"/>
      <c r="D170" s="15"/>
      <c r="E170" s="12"/>
      <c r="F170" s="15"/>
      <c r="G170" s="15"/>
      <c r="H170" s="118"/>
      <c r="I170" s="15"/>
      <c r="J170" s="15"/>
      <c r="K170" s="15"/>
      <c r="L170" s="118"/>
      <c r="M170" s="15"/>
      <c r="N170" s="15"/>
      <c r="O170" s="118"/>
      <c r="P170" s="15"/>
      <c r="Q170" s="15"/>
      <c r="R170" s="15"/>
      <c r="S170" s="118"/>
      <c r="T170" s="15"/>
      <c r="U170" s="15"/>
      <c r="V170" s="118"/>
      <c r="W170" s="15"/>
      <c r="X170" s="15"/>
      <c r="Y170" s="118"/>
      <c r="Z170" s="15"/>
      <c r="AA170" s="15"/>
      <c r="AB170" s="15"/>
      <c r="AC170" s="118"/>
      <c r="AD170" s="15"/>
      <c r="AE170" s="15"/>
      <c r="AF170" s="118"/>
      <c r="AG170" s="15"/>
      <c r="AH170" s="15"/>
      <c r="AI170" s="15"/>
      <c r="AJ170" s="118"/>
      <c r="AK170" s="15"/>
      <c r="AL170" s="15"/>
      <c r="AM170" s="118"/>
      <c r="AN170" s="15"/>
      <c r="AO170" s="15"/>
      <c r="AP170" s="15"/>
      <c r="AQ170" s="118"/>
      <c r="AR170" s="15"/>
      <c r="AS170" s="15"/>
      <c r="AT170" s="118"/>
      <c r="AU170" s="15"/>
      <c r="AV170" s="15"/>
      <c r="AW170" s="118"/>
      <c r="AX170" s="15"/>
      <c r="AY170" s="15"/>
      <c r="AZ170" s="118"/>
      <c r="BA170" s="15"/>
      <c r="BB170" s="15"/>
      <c r="BC170" s="118"/>
      <c r="BD170" s="15"/>
      <c r="BE170" s="15"/>
      <c r="BF170" s="15"/>
      <c r="BG170" s="118"/>
      <c r="BH170" s="15"/>
      <c r="BI170" s="15"/>
      <c r="BJ170" s="118"/>
      <c r="BK170" s="15"/>
      <c r="BL170" s="15"/>
      <c r="BM170" s="15"/>
      <c r="BN170" s="118"/>
      <c r="BO170" s="15"/>
      <c r="BP170" s="15"/>
      <c r="BQ170" s="118"/>
      <c r="BR170" s="15"/>
      <c r="BS170" s="15"/>
      <c r="BT170" s="15"/>
      <c r="BU170" s="118"/>
      <c r="BV170" s="15"/>
      <c r="BW170" s="15"/>
      <c r="BX170" s="118"/>
      <c r="BY170" s="15"/>
      <c r="BZ170" s="15"/>
      <c r="CA170" s="118"/>
      <c r="CB170" s="15"/>
      <c r="CC170" s="15"/>
      <c r="CD170" s="15"/>
      <c r="CE170" s="118"/>
      <c r="CF170" s="15"/>
      <c r="CG170" s="15"/>
      <c r="CH170" s="118"/>
      <c r="CI170" s="15"/>
      <c r="CJ170" s="15"/>
      <c r="CK170" s="15"/>
      <c r="CL170" s="118"/>
      <c r="CM170" s="15"/>
      <c r="CN170" s="15"/>
      <c r="CO170" s="118"/>
      <c r="CP170" s="15"/>
      <c r="CQ170" s="15"/>
      <c r="CR170" s="15"/>
      <c r="CS170" s="118"/>
      <c r="CT170" s="15"/>
      <c r="CU170" s="15"/>
      <c r="CV170" s="118"/>
      <c r="CW170" s="15"/>
      <c r="CX170" s="15"/>
    </row>
    <row r="171" spans="2:102" s="3" customFormat="1" x14ac:dyDescent="0.3">
      <c r="B171" s="12"/>
      <c r="C171" s="15"/>
      <c r="D171" s="15"/>
      <c r="E171" s="12"/>
      <c r="F171" s="15"/>
      <c r="G171" s="15"/>
      <c r="H171" s="118"/>
      <c r="I171" s="15"/>
      <c r="J171" s="15"/>
      <c r="K171" s="15"/>
      <c r="L171" s="118"/>
      <c r="M171" s="15"/>
      <c r="N171" s="15"/>
      <c r="O171" s="118"/>
      <c r="P171" s="15"/>
      <c r="Q171" s="15"/>
      <c r="R171" s="15"/>
      <c r="S171" s="118"/>
      <c r="T171" s="15"/>
      <c r="U171" s="15"/>
      <c r="V171" s="118"/>
      <c r="W171" s="15"/>
      <c r="X171" s="15"/>
      <c r="Y171" s="118"/>
      <c r="Z171" s="15"/>
      <c r="AA171" s="15"/>
      <c r="AB171" s="15"/>
      <c r="AC171" s="118"/>
      <c r="AD171" s="15"/>
      <c r="AE171" s="15"/>
      <c r="AF171" s="118"/>
      <c r="AG171" s="15"/>
      <c r="AH171" s="15"/>
      <c r="AI171" s="15"/>
      <c r="AJ171" s="118"/>
      <c r="AK171" s="15"/>
      <c r="AL171" s="15"/>
      <c r="AM171" s="118"/>
      <c r="AN171" s="15"/>
      <c r="AO171" s="15"/>
      <c r="AP171" s="15"/>
      <c r="AQ171" s="118"/>
      <c r="AR171" s="15"/>
      <c r="AS171" s="15"/>
      <c r="AT171" s="118"/>
      <c r="AU171" s="15"/>
      <c r="AV171" s="15"/>
      <c r="AW171" s="118"/>
      <c r="AX171" s="15"/>
      <c r="AY171" s="15"/>
      <c r="AZ171" s="118"/>
      <c r="BA171" s="15"/>
      <c r="BB171" s="15"/>
      <c r="BC171" s="118"/>
      <c r="BD171" s="15"/>
      <c r="BE171" s="15"/>
      <c r="BF171" s="15"/>
      <c r="BG171" s="118"/>
      <c r="BH171" s="15"/>
      <c r="BI171" s="15"/>
      <c r="BJ171" s="118"/>
      <c r="BK171" s="15"/>
      <c r="BL171" s="15"/>
      <c r="BM171" s="15"/>
      <c r="BN171" s="118"/>
      <c r="BO171" s="15"/>
      <c r="BP171" s="15"/>
      <c r="BQ171" s="118"/>
      <c r="BR171" s="15"/>
      <c r="BS171" s="15"/>
      <c r="BT171" s="15"/>
      <c r="BU171" s="118"/>
      <c r="BV171" s="15"/>
      <c r="BW171" s="15"/>
      <c r="BX171" s="118"/>
      <c r="BY171" s="15"/>
      <c r="BZ171" s="15"/>
      <c r="CA171" s="118"/>
      <c r="CB171" s="15"/>
      <c r="CC171" s="15"/>
      <c r="CD171" s="15"/>
      <c r="CE171" s="118"/>
      <c r="CF171" s="15"/>
      <c r="CG171" s="15"/>
      <c r="CH171" s="118"/>
      <c r="CI171" s="15"/>
      <c r="CJ171" s="15"/>
      <c r="CK171" s="15"/>
      <c r="CL171" s="118"/>
      <c r="CM171" s="15"/>
      <c r="CN171" s="15"/>
      <c r="CO171" s="118"/>
      <c r="CP171" s="15"/>
      <c r="CQ171" s="15"/>
      <c r="CR171" s="15"/>
      <c r="CS171" s="118"/>
      <c r="CT171" s="15"/>
      <c r="CU171" s="15"/>
      <c r="CV171" s="118"/>
      <c r="CW171" s="15"/>
      <c r="CX171" s="15"/>
    </row>
    <row r="172" spans="2:102" s="3" customFormat="1" x14ac:dyDescent="0.3">
      <c r="B172" s="12"/>
      <c r="C172" s="15"/>
      <c r="D172" s="15"/>
      <c r="E172" s="12"/>
      <c r="F172" s="15"/>
      <c r="G172" s="15"/>
      <c r="H172" s="118"/>
      <c r="I172" s="15"/>
      <c r="J172" s="15"/>
      <c r="K172" s="15"/>
      <c r="L172" s="118"/>
      <c r="M172" s="15"/>
      <c r="N172" s="15"/>
      <c r="O172" s="118"/>
      <c r="P172" s="15"/>
      <c r="Q172" s="15"/>
      <c r="R172" s="15"/>
      <c r="S172" s="118"/>
      <c r="T172" s="15"/>
      <c r="U172" s="15"/>
      <c r="V172" s="118"/>
      <c r="W172" s="15"/>
      <c r="X172" s="15"/>
      <c r="Y172" s="118"/>
      <c r="Z172" s="15"/>
      <c r="AA172" s="15"/>
      <c r="AB172" s="15"/>
      <c r="AC172" s="118"/>
      <c r="AD172" s="15"/>
      <c r="AE172" s="15"/>
      <c r="AF172" s="118"/>
      <c r="AG172" s="15"/>
      <c r="AH172" s="15"/>
      <c r="AI172" s="15"/>
      <c r="AJ172" s="118"/>
      <c r="AK172" s="15"/>
      <c r="AL172" s="15"/>
      <c r="AM172" s="118"/>
      <c r="AN172" s="15"/>
      <c r="AO172" s="15"/>
      <c r="AP172" s="15"/>
      <c r="AQ172" s="118"/>
      <c r="AR172" s="15"/>
      <c r="AS172" s="15"/>
      <c r="AT172" s="118"/>
      <c r="AU172" s="15"/>
      <c r="AV172" s="15"/>
      <c r="AW172" s="118"/>
      <c r="AX172" s="15"/>
      <c r="AY172" s="15"/>
      <c r="AZ172" s="118"/>
      <c r="BA172" s="15"/>
      <c r="BB172" s="15"/>
      <c r="BC172" s="118"/>
      <c r="BD172" s="15"/>
      <c r="BE172" s="15"/>
      <c r="BF172" s="15"/>
      <c r="BG172" s="118"/>
      <c r="BH172" s="15"/>
      <c r="BI172" s="15"/>
      <c r="BJ172" s="118"/>
      <c r="BK172" s="15"/>
      <c r="BL172" s="15"/>
      <c r="BM172" s="15"/>
      <c r="BN172" s="118"/>
      <c r="BO172" s="15"/>
      <c r="BP172" s="15"/>
      <c r="BQ172" s="118"/>
      <c r="BR172" s="15"/>
      <c r="BS172" s="15"/>
      <c r="BT172" s="15"/>
      <c r="BU172" s="118"/>
      <c r="BV172" s="15"/>
      <c r="BW172" s="15"/>
      <c r="BX172" s="118"/>
      <c r="BY172" s="15"/>
      <c r="BZ172" s="15"/>
      <c r="CA172" s="118"/>
      <c r="CB172" s="15"/>
      <c r="CC172" s="15"/>
      <c r="CD172" s="15"/>
      <c r="CE172" s="118"/>
      <c r="CF172" s="15"/>
      <c r="CG172" s="15"/>
      <c r="CH172" s="118"/>
      <c r="CI172" s="15"/>
      <c r="CJ172" s="15"/>
      <c r="CK172" s="15"/>
      <c r="CL172" s="118"/>
      <c r="CM172" s="15"/>
      <c r="CN172" s="15"/>
      <c r="CO172" s="118"/>
      <c r="CP172" s="15"/>
      <c r="CQ172" s="15"/>
      <c r="CR172" s="15"/>
      <c r="CS172" s="118"/>
      <c r="CT172" s="15"/>
      <c r="CU172" s="15"/>
      <c r="CV172" s="118"/>
      <c r="CW172" s="15"/>
      <c r="CX172" s="15"/>
    </row>
    <row r="173" spans="2:102" s="3" customFormat="1" x14ac:dyDescent="0.3">
      <c r="B173" s="12"/>
      <c r="C173" s="15"/>
      <c r="D173" s="15"/>
      <c r="E173" s="12"/>
      <c r="F173" s="15"/>
      <c r="G173" s="15"/>
      <c r="H173" s="118"/>
      <c r="I173" s="15"/>
      <c r="J173" s="15"/>
      <c r="K173" s="15"/>
      <c r="L173" s="118"/>
      <c r="M173" s="15"/>
      <c r="N173" s="15"/>
      <c r="O173" s="118"/>
      <c r="P173" s="15"/>
      <c r="Q173" s="15"/>
      <c r="R173" s="15"/>
      <c r="S173" s="118"/>
      <c r="T173" s="15"/>
      <c r="U173" s="15"/>
      <c r="V173" s="118"/>
      <c r="W173" s="15"/>
      <c r="X173" s="15"/>
      <c r="Y173" s="118"/>
      <c r="Z173" s="15"/>
      <c r="AA173" s="15"/>
      <c r="AB173" s="15"/>
      <c r="AC173" s="118"/>
      <c r="AD173" s="15"/>
      <c r="AE173" s="15"/>
      <c r="AF173" s="118"/>
      <c r="AG173" s="15"/>
      <c r="AH173" s="15"/>
      <c r="AI173" s="15"/>
      <c r="AJ173" s="118"/>
      <c r="AK173" s="15"/>
      <c r="AL173" s="15"/>
      <c r="AM173" s="118"/>
      <c r="AN173" s="15"/>
      <c r="AO173" s="15"/>
      <c r="AP173" s="15"/>
      <c r="AQ173" s="118"/>
      <c r="AR173" s="15"/>
      <c r="AS173" s="15"/>
      <c r="AT173" s="118"/>
      <c r="AU173" s="15"/>
      <c r="AV173" s="15"/>
      <c r="AW173" s="118"/>
      <c r="AX173" s="15"/>
      <c r="AY173" s="15"/>
      <c r="AZ173" s="118"/>
      <c r="BA173" s="15"/>
      <c r="BB173" s="15"/>
      <c r="BC173" s="118"/>
      <c r="BD173" s="15"/>
      <c r="BE173" s="15"/>
      <c r="BF173" s="15"/>
      <c r="BG173" s="118"/>
      <c r="BH173" s="15"/>
      <c r="BI173" s="15"/>
      <c r="BJ173" s="118"/>
      <c r="BK173" s="15"/>
      <c r="BL173" s="15"/>
      <c r="BM173" s="15"/>
      <c r="BN173" s="118"/>
      <c r="BO173" s="15"/>
      <c r="BP173" s="15"/>
      <c r="BQ173" s="118"/>
      <c r="BR173" s="15"/>
      <c r="BS173" s="15"/>
      <c r="BT173" s="15"/>
      <c r="BU173" s="118"/>
      <c r="BV173" s="15"/>
      <c r="BW173" s="15"/>
      <c r="BX173" s="118"/>
      <c r="BY173" s="15"/>
      <c r="BZ173" s="15"/>
      <c r="CA173" s="118"/>
      <c r="CB173" s="15"/>
      <c r="CC173" s="15"/>
      <c r="CD173" s="15"/>
      <c r="CE173" s="118"/>
      <c r="CF173" s="15"/>
      <c r="CG173" s="15"/>
      <c r="CH173" s="118"/>
      <c r="CI173" s="15"/>
      <c r="CJ173" s="15"/>
      <c r="CK173" s="15"/>
      <c r="CL173" s="118"/>
      <c r="CM173" s="15"/>
      <c r="CN173" s="15"/>
      <c r="CO173" s="118"/>
      <c r="CP173" s="15"/>
      <c r="CQ173" s="15"/>
      <c r="CR173" s="15"/>
      <c r="CS173" s="118"/>
      <c r="CT173" s="15"/>
      <c r="CU173" s="15"/>
      <c r="CV173" s="118"/>
      <c r="CW173" s="15"/>
      <c r="CX173" s="15"/>
    </row>
    <row r="174" spans="2:102" s="3" customFormat="1" x14ac:dyDescent="0.3">
      <c r="B174" s="12"/>
      <c r="C174" s="15"/>
      <c r="D174" s="15"/>
      <c r="E174" s="12"/>
      <c r="F174" s="15"/>
      <c r="G174" s="15"/>
      <c r="H174" s="118"/>
      <c r="I174" s="15"/>
      <c r="J174" s="15"/>
      <c r="K174" s="15"/>
      <c r="L174" s="118"/>
      <c r="M174" s="15"/>
      <c r="N174" s="15"/>
      <c r="O174" s="118"/>
      <c r="P174" s="15"/>
      <c r="Q174" s="15"/>
      <c r="R174" s="15"/>
      <c r="S174" s="118"/>
      <c r="T174" s="15"/>
      <c r="U174" s="15"/>
      <c r="V174" s="118"/>
      <c r="W174" s="15"/>
      <c r="X174" s="15"/>
      <c r="Y174" s="118"/>
      <c r="Z174" s="15"/>
      <c r="AA174" s="15"/>
      <c r="AB174" s="15"/>
      <c r="AC174" s="118"/>
      <c r="AD174" s="15"/>
      <c r="AE174" s="15"/>
      <c r="AF174" s="118"/>
      <c r="AG174" s="15"/>
      <c r="AH174" s="15"/>
      <c r="AI174" s="15"/>
      <c r="AJ174" s="118"/>
      <c r="AK174" s="15"/>
      <c r="AL174" s="15"/>
      <c r="AM174" s="118"/>
      <c r="AN174" s="15"/>
      <c r="AO174" s="15"/>
      <c r="AP174" s="15"/>
      <c r="AQ174" s="118"/>
      <c r="AR174" s="15"/>
      <c r="AS174" s="15"/>
      <c r="AT174" s="118"/>
      <c r="AU174" s="15"/>
      <c r="AV174" s="15"/>
      <c r="AW174" s="118"/>
      <c r="AX174" s="15"/>
      <c r="AY174" s="15"/>
      <c r="AZ174" s="118"/>
      <c r="BA174" s="15"/>
      <c r="BB174" s="15"/>
      <c r="BC174" s="118"/>
      <c r="BD174" s="15"/>
      <c r="BE174" s="15"/>
      <c r="BF174" s="15"/>
      <c r="BG174" s="118"/>
      <c r="BH174" s="15"/>
      <c r="BI174" s="15"/>
      <c r="BJ174" s="118"/>
      <c r="BK174" s="15"/>
      <c r="BL174" s="15"/>
      <c r="BM174" s="15"/>
      <c r="BN174" s="118"/>
      <c r="BO174" s="15"/>
      <c r="BP174" s="15"/>
      <c r="BQ174" s="118"/>
      <c r="BR174" s="15"/>
      <c r="BS174" s="15"/>
      <c r="BT174" s="15"/>
      <c r="BU174" s="118"/>
      <c r="BV174" s="15"/>
      <c r="BW174" s="15"/>
      <c r="BX174" s="118"/>
      <c r="BY174" s="15"/>
      <c r="BZ174" s="15"/>
      <c r="CA174" s="118"/>
      <c r="CB174" s="15"/>
      <c r="CC174" s="15"/>
      <c r="CD174" s="15"/>
      <c r="CE174" s="118"/>
      <c r="CF174" s="15"/>
      <c r="CG174" s="15"/>
      <c r="CH174" s="118"/>
      <c r="CI174" s="15"/>
      <c r="CJ174" s="15"/>
      <c r="CK174" s="15"/>
      <c r="CL174" s="118"/>
      <c r="CM174" s="15"/>
      <c r="CN174" s="15"/>
      <c r="CO174" s="118"/>
      <c r="CP174" s="15"/>
      <c r="CQ174" s="15"/>
      <c r="CR174" s="15"/>
      <c r="CS174" s="118"/>
      <c r="CT174" s="15"/>
      <c r="CU174" s="15"/>
      <c r="CV174" s="118"/>
      <c r="CW174" s="15"/>
      <c r="CX174" s="15"/>
    </row>
    <row r="175" spans="2:102" s="3" customFormat="1" x14ac:dyDescent="0.3">
      <c r="B175" s="12"/>
      <c r="C175" s="15"/>
      <c r="D175" s="15"/>
      <c r="E175" s="12"/>
      <c r="F175" s="15"/>
      <c r="G175" s="15"/>
      <c r="H175" s="118"/>
      <c r="I175" s="15"/>
      <c r="J175" s="15"/>
      <c r="K175" s="15"/>
      <c r="L175" s="118"/>
      <c r="M175" s="15"/>
      <c r="N175" s="15"/>
      <c r="O175" s="118"/>
      <c r="P175" s="15"/>
      <c r="Q175" s="15"/>
      <c r="R175" s="15"/>
      <c r="S175" s="118"/>
      <c r="T175" s="15"/>
      <c r="U175" s="15"/>
      <c r="V175" s="118"/>
      <c r="W175" s="15"/>
      <c r="X175" s="15"/>
      <c r="Y175" s="118"/>
      <c r="Z175" s="15"/>
      <c r="AA175" s="15"/>
      <c r="AB175" s="15"/>
      <c r="AC175" s="118"/>
      <c r="AD175" s="15"/>
      <c r="AE175" s="15"/>
      <c r="AF175" s="118"/>
      <c r="AG175" s="15"/>
      <c r="AH175" s="15"/>
      <c r="AI175" s="15"/>
      <c r="AJ175" s="118"/>
      <c r="AK175" s="15"/>
      <c r="AL175" s="15"/>
      <c r="AM175" s="118"/>
      <c r="AN175" s="15"/>
      <c r="AO175" s="15"/>
      <c r="AP175" s="15"/>
      <c r="AQ175" s="118"/>
      <c r="AR175" s="15"/>
      <c r="AS175" s="15"/>
      <c r="AT175" s="118"/>
      <c r="AU175" s="15"/>
      <c r="AV175" s="15"/>
      <c r="AW175" s="118"/>
      <c r="AX175" s="15"/>
      <c r="AY175" s="15"/>
      <c r="AZ175" s="118"/>
      <c r="BA175" s="15"/>
      <c r="BB175" s="15"/>
      <c r="BC175" s="118"/>
      <c r="BD175" s="15"/>
      <c r="BE175" s="15"/>
      <c r="BF175" s="15"/>
      <c r="BG175" s="118"/>
      <c r="BH175" s="15"/>
      <c r="BI175" s="15"/>
      <c r="BJ175" s="118"/>
      <c r="BK175" s="15"/>
      <c r="BL175" s="15"/>
      <c r="BM175" s="15"/>
      <c r="BN175" s="118"/>
      <c r="BO175" s="15"/>
      <c r="BP175" s="15"/>
      <c r="BQ175" s="118"/>
      <c r="BR175" s="15"/>
      <c r="BS175" s="15"/>
      <c r="BT175" s="15"/>
      <c r="BU175" s="118"/>
      <c r="BV175" s="15"/>
      <c r="BW175" s="15"/>
      <c r="BX175" s="118"/>
      <c r="BY175" s="15"/>
      <c r="BZ175" s="15"/>
      <c r="CA175" s="118"/>
      <c r="CB175" s="15"/>
      <c r="CC175" s="15"/>
      <c r="CD175" s="15"/>
      <c r="CE175" s="118"/>
      <c r="CF175" s="15"/>
      <c r="CG175" s="15"/>
      <c r="CH175" s="118"/>
      <c r="CI175" s="15"/>
      <c r="CJ175" s="15"/>
      <c r="CK175" s="15"/>
      <c r="CL175" s="118"/>
      <c r="CM175" s="15"/>
      <c r="CN175" s="15"/>
      <c r="CO175" s="118"/>
      <c r="CP175" s="15"/>
      <c r="CQ175" s="15"/>
      <c r="CR175" s="15"/>
      <c r="CS175" s="118"/>
      <c r="CT175" s="15"/>
      <c r="CU175" s="15"/>
      <c r="CV175" s="118"/>
      <c r="CW175" s="15"/>
      <c r="CX175" s="15"/>
    </row>
    <row r="176" spans="2:102" s="3" customFormat="1" x14ac:dyDescent="0.3">
      <c r="B176" s="12"/>
      <c r="C176" s="15"/>
      <c r="D176" s="15"/>
      <c r="E176" s="12"/>
      <c r="F176" s="15"/>
      <c r="G176" s="15"/>
      <c r="H176" s="118"/>
      <c r="I176" s="15"/>
      <c r="J176" s="15"/>
      <c r="K176" s="15"/>
      <c r="L176" s="118"/>
      <c r="M176" s="15"/>
      <c r="N176" s="15"/>
      <c r="O176" s="118"/>
      <c r="P176" s="15"/>
      <c r="Q176" s="15"/>
      <c r="R176" s="15"/>
      <c r="S176" s="118"/>
      <c r="T176" s="15"/>
      <c r="U176" s="15"/>
      <c r="V176" s="118"/>
      <c r="W176" s="15"/>
      <c r="X176" s="15"/>
      <c r="Y176" s="118"/>
      <c r="Z176" s="15"/>
      <c r="AA176" s="15"/>
      <c r="AB176" s="15"/>
      <c r="AC176" s="118"/>
      <c r="AD176" s="15"/>
      <c r="AE176" s="15"/>
      <c r="AF176" s="118"/>
      <c r="AG176" s="15"/>
      <c r="AH176" s="15"/>
      <c r="AI176" s="15"/>
      <c r="AJ176" s="118"/>
      <c r="AK176" s="15"/>
      <c r="AL176" s="15"/>
      <c r="AM176" s="118"/>
      <c r="AN176" s="15"/>
      <c r="AO176" s="15"/>
      <c r="AP176" s="15"/>
      <c r="AQ176" s="118"/>
      <c r="AR176" s="15"/>
      <c r="AS176" s="15"/>
      <c r="AT176" s="118"/>
      <c r="AU176" s="15"/>
      <c r="AV176" s="15"/>
      <c r="AW176" s="118"/>
      <c r="AX176" s="15"/>
      <c r="AY176" s="15"/>
      <c r="AZ176" s="118"/>
      <c r="BA176" s="15"/>
      <c r="BB176" s="15"/>
      <c r="BC176" s="118"/>
      <c r="BD176" s="15"/>
      <c r="BE176" s="15"/>
      <c r="BF176" s="15"/>
      <c r="BG176" s="118"/>
      <c r="BH176" s="15"/>
      <c r="BI176" s="15"/>
      <c r="BJ176" s="118"/>
      <c r="BK176" s="15"/>
      <c r="BL176" s="15"/>
      <c r="BM176" s="15"/>
      <c r="BN176" s="118"/>
      <c r="BO176" s="15"/>
      <c r="BP176" s="15"/>
      <c r="BQ176" s="118"/>
      <c r="BR176" s="15"/>
      <c r="BS176" s="15"/>
      <c r="BT176" s="15"/>
      <c r="BU176" s="118"/>
      <c r="BV176" s="15"/>
      <c r="BW176" s="15"/>
      <c r="BX176" s="118"/>
      <c r="BY176" s="15"/>
      <c r="BZ176" s="15"/>
      <c r="CA176" s="118"/>
      <c r="CB176" s="15"/>
      <c r="CC176" s="15"/>
      <c r="CD176" s="15"/>
      <c r="CE176" s="118"/>
      <c r="CF176" s="15"/>
      <c r="CG176" s="15"/>
      <c r="CH176" s="118"/>
      <c r="CI176" s="15"/>
      <c r="CJ176" s="15"/>
      <c r="CK176" s="15"/>
      <c r="CL176" s="118"/>
      <c r="CM176" s="15"/>
      <c r="CN176" s="15"/>
      <c r="CO176" s="118"/>
      <c r="CP176" s="15"/>
      <c r="CQ176" s="15"/>
      <c r="CR176" s="15"/>
      <c r="CS176" s="118"/>
      <c r="CT176" s="15"/>
      <c r="CU176" s="15"/>
      <c r="CV176" s="118"/>
      <c r="CW176" s="15"/>
      <c r="CX176" s="15"/>
    </row>
    <row r="177" spans="2:102" s="3" customFormat="1" x14ac:dyDescent="0.3">
      <c r="B177" s="12"/>
      <c r="C177" s="15"/>
      <c r="D177" s="15"/>
      <c r="E177" s="12"/>
      <c r="F177" s="15"/>
      <c r="G177" s="15"/>
      <c r="H177" s="118"/>
      <c r="I177" s="15"/>
      <c r="J177" s="15"/>
      <c r="K177" s="15"/>
      <c r="L177" s="118"/>
      <c r="M177" s="15"/>
      <c r="N177" s="15"/>
      <c r="O177" s="118"/>
      <c r="P177" s="15"/>
      <c r="Q177" s="15"/>
      <c r="R177" s="15"/>
      <c r="S177" s="118"/>
      <c r="T177" s="15"/>
      <c r="U177" s="15"/>
      <c r="V177" s="118"/>
      <c r="W177" s="15"/>
      <c r="X177" s="15"/>
      <c r="Y177" s="118"/>
      <c r="Z177" s="15"/>
      <c r="AA177" s="15"/>
      <c r="AB177" s="15"/>
      <c r="AC177" s="118"/>
      <c r="AD177" s="15"/>
      <c r="AE177" s="15"/>
      <c r="AF177" s="118"/>
      <c r="AG177" s="15"/>
      <c r="AH177" s="15"/>
      <c r="AI177" s="15"/>
      <c r="AJ177" s="118"/>
      <c r="AK177" s="15"/>
      <c r="AL177" s="15"/>
      <c r="AM177" s="118"/>
      <c r="AN177" s="15"/>
      <c r="AO177" s="15"/>
      <c r="AP177" s="15"/>
      <c r="AQ177" s="118"/>
      <c r="AR177" s="15"/>
      <c r="AS177" s="15"/>
      <c r="AT177" s="118"/>
      <c r="AU177" s="15"/>
      <c r="AV177" s="15"/>
      <c r="AW177" s="118"/>
      <c r="AX177" s="15"/>
      <c r="AY177" s="15"/>
      <c r="AZ177" s="118"/>
      <c r="BA177" s="15"/>
      <c r="BB177" s="15"/>
      <c r="BC177" s="118"/>
      <c r="BD177" s="15"/>
      <c r="BE177" s="15"/>
      <c r="BF177" s="15"/>
      <c r="BG177" s="118"/>
      <c r="BH177" s="15"/>
      <c r="BI177" s="15"/>
      <c r="BJ177" s="118"/>
      <c r="BK177" s="15"/>
      <c r="BL177" s="15"/>
      <c r="BM177" s="15"/>
      <c r="BN177" s="118"/>
      <c r="BO177" s="15"/>
      <c r="BP177" s="15"/>
      <c r="BQ177" s="118"/>
      <c r="BR177" s="15"/>
      <c r="BS177" s="15"/>
      <c r="BT177" s="15"/>
      <c r="BU177" s="118"/>
      <c r="BV177" s="15"/>
      <c r="BW177" s="15"/>
      <c r="BX177" s="118"/>
      <c r="BY177" s="15"/>
      <c r="BZ177" s="15"/>
      <c r="CA177" s="118"/>
      <c r="CB177" s="15"/>
      <c r="CC177" s="15"/>
      <c r="CD177" s="15"/>
      <c r="CE177" s="118"/>
      <c r="CF177" s="15"/>
      <c r="CG177" s="15"/>
      <c r="CH177" s="118"/>
      <c r="CI177" s="15"/>
      <c r="CJ177" s="15"/>
      <c r="CK177" s="15"/>
      <c r="CL177" s="118"/>
      <c r="CM177" s="15"/>
      <c r="CN177" s="15"/>
      <c r="CO177" s="118"/>
      <c r="CP177" s="15"/>
      <c r="CQ177" s="15"/>
      <c r="CR177" s="15"/>
      <c r="CS177" s="118"/>
      <c r="CT177" s="15"/>
      <c r="CU177" s="15"/>
      <c r="CV177" s="118"/>
      <c r="CW177" s="15"/>
      <c r="CX177" s="15"/>
    </row>
    <row r="178" spans="2:102" s="3" customFormat="1" x14ac:dyDescent="0.3">
      <c r="B178" s="12"/>
      <c r="C178" s="15"/>
      <c r="D178" s="15"/>
      <c r="E178" s="12"/>
      <c r="F178" s="15"/>
      <c r="G178" s="15"/>
      <c r="H178" s="118"/>
      <c r="I178" s="15"/>
      <c r="J178" s="15"/>
      <c r="K178" s="15"/>
      <c r="L178" s="118"/>
      <c r="M178" s="15"/>
      <c r="N178" s="15"/>
      <c r="O178" s="118"/>
      <c r="P178" s="15"/>
      <c r="Q178" s="15"/>
      <c r="R178" s="15"/>
      <c r="S178" s="118"/>
      <c r="T178" s="15"/>
      <c r="U178" s="15"/>
      <c r="V178" s="118"/>
      <c r="W178" s="15"/>
      <c r="X178" s="15"/>
      <c r="Y178" s="118"/>
      <c r="Z178" s="15"/>
      <c r="AA178" s="15"/>
      <c r="AB178" s="15"/>
      <c r="AC178" s="118"/>
      <c r="AD178" s="15"/>
      <c r="AE178" s="15"/>
      <c r="AF178" s="118"/>
      <c r="AG178" s="15"/>
      <c r="AH178" s="15"/>
      <c r="AI178" s="15"/>
      <c r="AJ178" s="118"/>
      <c r="AK178" s="15"/>
      <c r="AL178" s="15"/>
      <c r="AM178" s="118"/>
      <c r="AN178" s="15"/>
      <c r="AO178" s="15"/>
      <c r="AP178" s="15"/>
      <c r="AQ178" s="118"/>
      <c r="AR178" s="15"/>
      <c r="AS178" s="15"/>
      <c r="AT178" s="118"/>
      <c r="AU178" s="15"/>
      <c r="AV178" s="15"/>
      <c r="AW178" s="118"/>
      <c r="AX178" s="15"/>
      <c r="AY178" s="15"/>
      <c r="AZ178" s="118"/>
      <c r="BA178" s="15"/>
      <c r="BB178" s="15"/>
      <c r="BC178" s="118"/>
      <c r="BD178" s="15"/>
      <c r="BE178" s="15"/>
      <c r="BF178" s="15"/>
      <c r="BG178" s="118"/>
      <c r="BH178" s="15"/>
      <c r="BI178" s="15"/>
      <c r="BJ178" s="118"/>
      <c r="BK178" s="15"/>
      <c r="BL178" s="15"/>
      <c r="BM178" s="15"/>
      <c r="BN178" s="118"/>
      <c r="BO178" s="15"/>
      <c r="BP178" s="15"/>
      <c r="BQ178" s="118"/>
      <c r="BR178" s="15"/>
      <c r="BS178" s="15"/>
      <c r="BT178" s="15"/>
      <c r="BU178" s="118"/>
      <c r="BV178" s="15"/>
      <c r="BW178" s="15"/>
      <c r="BX178" s="118"/>
      <c r="BY178" s="15"/>
      <c r="BZ178" s="15"/>
      <c r="CA178" s="118"/>
      <c r="CB178" s="15"/>
      <c r="CC178" s="15"/>
      <c r="CD178" s="15"/>
      <c r="CE178" s="118"/>
      <c r="CF178" s="15"/>
      <c r="CG178" s="15"/>
      <c r="CH178" s="118"/>
      <c r="CI178" s="15"/>
      <c r="CJ178" s="15"/>
      <c r="CK178" s="15"/>
      <c r="CL178" s="118"/>
      <c r="CM178" s="15"/>
      <c r="CN178" s="15"/>
      <c r="CO178" s="118"/>
      <c r="CP178" s="15"/>
      <c r="CQ178" s="15"/>
      <c r="CR178" s="15"/>
      <c r="CS178" s="118"/>
      <c r="CT178" s="15"/>
      <c r="CU178" s="15"/>
      <c r="CV178" s="118"/>
      <c r="CW178" s="15"/>
      <c r="CX178" s="15"/>
    </row>
    <row r="179" spans="2:102" s="3" customFormat="1" x14ac:dyDescent="0.3">
      <c r="B179" s="12"/>
      <c r="C179" s="15"/>
      <c r="D179" s="15"/>
      <c r="E179" s="12"/>
      <c r="F179" s="15"/>
      <c r="G179" s="15"/>
      <c r="H179" s="118"/>
      <c r="I179" s="15"/>
      <c r="J179" s="15"/>
      <c r="K179" s="15"/>
      <c r="L179" s="118"/>
      <c r="M179" s="15"/>
      <c r="N179" s="15"/>
      <c r="O179" s="118"/>
      <c r="P179" s="15"/>
      <c r="Q179" s="15"/>
      <c r="R179" s="15"/>
      <c r="S179" s="118"/>
      <c r="T179" s="15"/>
      <c r="U179" s="15"/>
      <c r="V179" s="118"/>
      <c r="W179" s="15"/>
      <c r="X179" s="15"/>
      <c r="Y179" s="118"/>
      <c r="Z179" s="15"/>
      <c r="AA179" s="15"/>
      <c r="AB179" s="15"/>
      <c r="AC179" s="118"/>
      <c r="AD179" s="15"/>
      <c r="AE179" s="15"/>
      <c r="AF179" s="118"/>
      <c r="AG179" s="15"/>
      <c r="AH179" s="15"/>
      <c r="AI179" s="15"/>
      <c r="AJ179" s="118"/>
      <c r="AK179" s="15"/>
      <c r="AL179" s="15"/>
      <c r="AM179" s="118"/>
      <c r="AN179" s="15"/>
      <c r="AO179" s="15"/>
      <c r="AP179" s="15"/>
      <c r="AQ179" s="118"/>
      <c r="AR179" s="15"/>
      <c r="AS179" s="15"/>
      <c r="AT179" s="118"/>
      <c r="AU179" s="15"/>
      <c r="AV179" s="15"/>
      <c r="AW179" s="118"/>
      <c r="AX179" s="15"/>
      <c r="AY179" s="15"/>
      <c r="AZ179" s="118"/>
      <c r="BA179" s="15"/>
      <c r="BB179" s="15"/>
      <c r="BC179" s="118"/>
      <c r="BD179" s="15"/>
      <c r="BE179" s="15"/>
      <c r="BF179" s="15"/>
      <c r="BG179" s="118"/>
      <c r="BH179" s="15"/>
      <c r="BI179" s="15"/>
      <c r="BJ179" s="118"/>
      <c r="BK179" s="15"/>
      <c r="BL179" s="15"/>
      <c r="BM179" s="15"/>
      <c r="BN179" s="118"/>
      <c r="BO179" s="15"/>
      <c r="BP179" s="15"/>
      <c r="BQ179" s="118"/>
      <c r="BR179" s="15"/>
      <c r="BS179" s="15"/>
      <c r="BT179" s="15"/>
      <c r="BU179" s="118"/>
      <c r="BV179" s="15"/>
      <c r="BW179" s="15"/>
      <c r="BX179" s="118"/>
      <c r="BY179" s="15"/>
      <c r="BZ179" s="15"/>
      <c r="CA179" s="118"/>
      <c r="CB179" s="15"/>
      <c r="CC179" s="15"/>
      <c r="CD179" s="15"/>
      <c r="CE179" s="118"/>
      <c r="CF179" s="15"/>
      <c r="CG179" s="15"/>
      <c r="CH179" s="118"/>
      <c r="CI179" s="15"/>
      <c r="CJ179" s="15"/>
      <c r="CK179" s="15"/>
      <c r="CL179" s="118"/>
      <c r="CM179" s="15"/>
      <c r="CN179" s="15"/>
      <c r="CO179" s="118"/>
      <c r="CP179" s="15"/>
      <c r="CQ179" s="15"/>
      <c r="CR179" s="15"/>
      <c r="CS179" s="118"/>
      <c r="CT179" s="15"/>
      <c r="CU179" s="15"/>
      <c r="CV179" s="118"/>
      <c r="CW179" s="15"/>
      <c r="CX179" s="15"/>
    </row>
    <row r="180" spans="2:102" s="3" customFormat="1" x14ac:dyDescent="0.3">
      <c r="B180" s="12"/>
      <c r="C180" s="15"/>
      <c r="D180" s="15"/>
      <c r="E180" s="12"/>
      <c r="F180" s="15"/>
      <c r="G180" s="15"/>
      <c r="H180" s="118"/>
      <c r="I180" s="15"/>
      <c r="J180" s="15"/>
      <c r="K180" s="15"/>
      <c r="L180" s="118"/>
      <c r="M180" s="15"/>
      <c r="N180" s="15"/>
      <c r="O180" s="118"/>
      <c r="P180" s="15"/>
      <c r="Q180" s="15"/>
      <c r="R180" s="15"/>
      <c r="S180" s="118"/>
      <c r="T180" s="15"/>
      <c r="U180" s="15"/>
      <c r="V180" s="118"/>
      <c r="W180" s="15"/>
      <c r="X180" s="15"/>
      <c r="Y180" s="118"/>
      <c r="Z180" s="15"/>
      <c r="AA180" s="15"/>
      <c r="AB180" s="15"/>
      <c r="AC180" s="118"/>
      <c r="AD180" s="15"/>
      <c r="AE180" s="15"/>
      <c r="AF180" s="118"/>
      <c r="AG180" s="15"/>
      <c r="AH180" s="15"/>
      <c r="AI180" s="15"/>
      <c r="AJ180" s="118"/>
      <c r="AK180" s="15"/>
      <c r="AL180" s="15"/>
      <c r="AM180" s="118"/>
      <c r="AN180" s="15"/>
      <c r="AO180" s="15"/>
      <c r="AP180" s="15"/>
      <c r="AQ180" s="118"/>
      <c r="AR180" s="15"/>
      <c r="AS180" s="15"/>
      <c r="AT180" s="118"/>
      <c r="AU180" s="15"/>
      <c r="AV180" s="15"/>
      <c r="AW180" s="118"/>
      <c r="AX180" s="15"/>
      <c r="AY180" s="15"/>
      <c r="AZ180" s="118"/>
      <c r="BA180" s="15"/>
      <c r="BB180" s="15"/>
      <c r="BC180" s="118"/>
      <c r="BD180" s="15"/>
      <c r="BE180" s="15"/>
      <c r="BF180" s="15"/>
      <c r="BG180" s="118"/>
      <c r="BH180" s="15"/>
      <c r="BI180" s="15"/>
      <c r="BJ180" s="118"/>
      <c r="BK180" s="15"/>
      <c r="BL180" s="15"/>
      <c r="BM180" s="15"/>
      <c r="BN180" s="118"/>
      <c r="BO180" s="15"/>
      <c r="BP180" s="15"/>
      <c r="BQ180" s="118"/>
      <c r="BR180" s="15"/>
      <c r="BS180" s="15"/>
      <c r="BT180" s="15"/>
      <c r="BU180" s="118"/>
      <c r="BV180" s="15"/>
      <c r="BW180" s="15"/>
      <c r="BX180" s="118"/>
      <c r="BY180" s="15"/>
      <c r="BZ180" s="15"/>
      <c r="CA180" s="118"/>
      <c r="CB180" s="15"/>
      <c r="CC180" s="15"/>
      <c r="CD180" s="15"/>
      <c r="CE180" s="118"/>
      <c r="CF180" s="15"/>
      <c r="CG180" s="15"/>
      <c r="CH180" s="118"/>
      <c r="CI180" s="15"/>
      <c r="CJ180" s="15"/>
      <c r="CK180" s="15"/>
      <c r="CL180" s="118"/>
      <c r="CM180" s="15"/>
      <c r="CN180" s="15"/>
      <c r="CO180" s="118"/>
      <c r="CP180" s="15"/>
      <c r="CQ180" s="15"/>
      <c r="CR180" s="15"/>
      <c r="CS180" s="118"/>
      <c r="CT180" s="15"/>
      <c r="CU180" s="15"/>
      <c r="CV180" s="118"/>
      <c r="CW180" s="15"/>
      <c r="CX180" s="15"/>
    </row>
    <row r="181" spans="2:102" s="3" customFormat="1" x14ac:dyDescent="0.3">
      <c r="B181" s="12"/>
      <c r="C181" s="15"/>
      <c r="D181" s="15"/>
      <c r="E181" s="12"/>
      <c r="F181" s="15"/>
      <c r="G181" s="15"/>
      <c r="H181" s="118"/>
      <c r="I181" s="15"/>
      <c r="J181" s="15"/>
      <c r="K181" s="15"/>
      <c r="L181" s="118"/>
      <c r="M181" s="15"/>
      <c r="N181" s="15"/>
      <c r="O181" s="118"/>
      <c r="P181" s="15"/>
      <c r="Q181" s="15"/>
      <c r="R181" s="15"/>
      <c r="S181" s="118"/>
      <c r="T181" s="15"/>
      <c r="U181" s="15"/>
      <c r="V181" s="118"/>
      <c r="W181" s="15"/>
      <c r="X181" s="15"/>
      <c r="Y181" s="118"/>
      <c r="Z181" s="15"/>
      <c r="AA181" s="15"/>
      <c r="AB181" s="15"/>
      <c r="AC181" s="118"/>
      <c r="AD181" s="15"/>
      <c r="AE181" s="15"/>
      <c r="AF181" s="118"/>
      <c r="AG181" s="15"/>
      <c r="AH181" s="15"/>
      <c r="AI181" s="15"/>
      <c r="AJ181" s="118"/>
      <c r="AK181" s="15"/>
      <c r="AL181" s="15"/>
      <c r="AM181" s="118"/>
      <c r="AN181" s="15"/>
      <c r="AO181" s="15"/>
      <c r="AP181" s="15"/>
      <c r="AQ181" s="118"/>
      <c r="AR181" s="15"/>
      <c r="AS181" s="15"/>
      <c r="AT181" s="118"/>
      <c r="AU181" s="15"/>
      <c r="AV181" s="15"/>
      <c r="AW181" s="118"/>
      <c r="AX181" s="15"/>
      <c r="AY181" s="15"/>
      <c r="AZ181" s="118"/>
      <c r="BA181" s="15"/>
      <c r="BB181" s="15"/>
      <c r="BC181" s="118"/>
      <c r="BD181" s="15"/>
      <c r="BE181" s="15"/>
      <c r="BF181" s="15"/>
      <c r="BG181" s="118"/>
      <c r="BH181" s="15"/>
      <c r="BI181" s="15"/>
      <c r="BJ181" s="118"/>
      <c r="BK181" s="15"/>
      <c r="BL181" s="15"/>
      <c r="BM181" s="15"/>
      <c r="BN181" s="118"/>
      <c r="BO181" s="15"/>
      <c r="BP181" s="15"/>
      <c r="BQ181" s="118"/>
      <c r="BR181" s="15"/>
      <c r="BS181" s="15"/>
      <c r="BT181" s="15"/>
      <c r="BU181" s="118"/>
      <c r="BV181" s="15"/>
      <c r="BW181" s="15"/>
      <c r="BX181" s="118"/>
      <c r="BY181" s="15"/>
      <c r="BZ181" s="15"/>
      <c r="CA181" s="118"/>
      <c r="CB181" s="15"/>
      <c r="CC181" s="15"/>
      <c r="CD181" s="15"/>
      <c r="CE181" s="118"/>
      <c r="CF181" s="15"/>
      <c r="CG181" s="15"/>
      <c r="CH181" s="118"/>
      <c r="CI181" s="15"/>
      <c r="CJ181" s="15"/>
      <c r="CK181" s="15"/>
      <c r="CL181" s="118"/>
      <c r="CM181" s="15"/>
      <c r="CN181" s="15"/>
      <c r="CO181" s="118"/>
      <c r="CP181" s="15"/>
      <c r="CQ181" s="15"/>
      <c r="CR181" s="15"/>
      <c r="CS181" s="118"/>
      <c r="CT181" s="15"/>
      <c r="CU181" s="15"/>
      <c r="CV181" s="118"/>
      <c r="CW181" s="15"/>
      <c r="CX181" s="15"/>
    </row>
    <row r="182" spans="2:102" s="3" customFormat="1" x14ac:dyDescent="0.3">
      <c r="B182" s="12"/>
      <c r="C182" s="15"/>
      <c r="D182" s="15"/>
      <c r="E182" s="12"/>
      <c r="F182" s="15"/>
      <c r="G182" s="15"/>
      <c r="H182" s="118"/>
      <c r="I182" s="15"/>
      <c r="J182" s="15"/>
      <c r="K182" s="15"/>
      <c r="L182" s="118"/>
      <c r="M182" s="15"/>
      <c r="N182" s="15"/>
      <c r="O182" s="118"/>
      <c r="P182" s="15"/>
      <c r="Q182" s="15"/>
      <c r="R182" s="15"/>
      <c r="S182" s="118"/>
      <c r="T182" s="15"/>
      <c r="U182" s="15"/>
      <c r="V182" s="118"/>
      <c r="W182" s="15"/>
      <c r="X182" s="15"/>
      <c r="Y182" s="118"/>
      <c r="Z182" s="15"/>
      <c r="AA182" s="15"/>
      <c r="AB182" s="15"/>
      <c r="AC182" s="118"/>
      <c r="AD182" s="15"/>
      <c r="AE182" s="15"/>
      <c r="AF182" s="118"/>
      <c r="AG182" s="15"/>
      <c r="AH182" s="15"/>
      <c r="AI182" s="15"/>
      <c r="AJ182" s="118"/>
      <c r="AK182" s="15"/>
      <c r="AL182" s="15"/>
      <c r="AM182" s="118"/>
      <c r="AN182" s="15"/>
      <c r="AO182" s="15"/>
      <c r="AP182" s="15"/>
      <c r="AQ182" s="118"/>
      <c r="AR182" s="15"/>
      <c r="AS182" s="15"/>
      <c r="AT182" s="118"/>
      <c r="AU182" s="15"/>
      <c r="AV182" s="15"/>
      <c r="AW182" s="118"/>
      <c r="AX182" s="15"/>
      <c r="AY182" s="15"/>
      <c r="AZ182" s="118"/>
      <c r="BA182" s="15"/>
      <c r="BB182" s="15"/>
      <c r="BC182" s="118"/>
      <c r="BD182" s="15"/>
      <c r="BE182" s="15"/>
      <c r="BF182" s="15"/>
      <c r="BG182" s="118"/>
      <c r="BH182" s="15"/>
      <c r="BI182" s="15"/>
      <c r="BJ182" s="118"/>
      <c r="BK182" s="15"/>
      <c r="BL182" s="15"/>
      <c r="BM182" s="15"/>
      <c r="BN182" s="118"/>
      <c r="BO182" s="15"/>
      <c r="BP182" s="15"/>
      <c r="BQ182" s="118"/>
      <c r="BR182" s="15"/>
      <c r="BS182" s="15"/>
      <c r="BT182" s="15"/>
      <c r="BU182" s="118"/>
      <c r="BV182" s="15"/>
      <c r="BW182" s="15"/>
      <c r="BX182" s="118"/>
      <c r="BY182" s="15"/>
      <c r="BZ182" s="15"/>
      <c r="CA182" s="118"/>
      <c r="CB182" s="15"/>
      <c r="CC182" s="15"/>
      <c r="CD182" s="15"/>
      <c r="CE182" s="118"/>
      <c r="CF182" s="15"/>
      <c r="CG182" s="15"/>
      <c r="CH182" s="118"/>
      <c r="CI182" s="15"/>
      <c r="CJ182" s="15"/>
      <c r="CK182" s="15"/>
      <c r="CL182" s="118"/>
      <c r="CM182" s="15"/>
      <c r="CN182" s="15"/>
      <c r="CO182" s="118"/>
      <c r="CP182" s="15"/>
      <c r="CQ182" s="15"/>
      <c r="CR182" s="15"/>
      <c r="CS182" s="118"/>
      <c r="CT182" s="15"/>
      <c r="CU182" s="15"/>
      <c r="CV182" s="118"/>
      <c r="CW182" s="15"/>
      <c r="CX182" s="15"/>
    </row>
    <row r="183" spans="2:102" s="3" customFormat="1" x14ac:dyDescent="0.3">
      <c r="B183" s="12"/>
      <c r="C183" s="15"/>
      <c r="D183" s="15"/>
      <c r="E183" s="12"/>
      <c r="F183" s="15"/>
      <c r="G183" s="15"/>
      <c r="H183" s="118"/>
      <c r="I183" s="15"/>
      <c r="J183" s="15"/>
      <c r="K183" s="15"/>
      <c r="L183" s="118"/>
      <c r="M183" s="15"/>
      <c r="N183" s="15"/>
      <c r="O183" s="118"/>
      <c r="P183" s="15"/>
      <c r="Q183" s="15"/>
      <c r="R183" s="15"/>
      <c r="S183" s="118"/>
      <c r="T183" s="15"/>
      <c r="U183" s="15"/>
      <c r="V183" s="118"/>
      <c r="W183" s="15"/>
      <c r="X183" s="15"/>
      <c r="Y183" s="118"/>
      <c r="Z183" s="15"/>
      <c r="AA183" s="15"/>
      <c r="AB183" s="15"/>
      <c r="AC183" s="118"/>
      <c r="AD183" s="15"/>
      <c r="AE183" s="15"/>
      <c r="AF183" s="118"/>
      <c r="AG183" s="15"/>
      <c r="AH183" s="15"/>
      <c r="AI183" s="15"/>
      <c r="AJ183" s="118"/>
      <c r="AK183" s="15"/>
      <c r="AL183" s="15"/>
      <c r="AM183" s="118"/>
      <c r="AN183" s="15"/>
      <c r="AO183" s="15"/>
      <c r="AP183" s="15"/>
      <c r="AQ183" s="118"/>
      <c r="AR183" s="15"/>
      <c r="AS183" s="15"/>
      <c r="AT183" s="118"/>
      <c r="AU183" s="15"/>
      <c r="AV183" s="15"/>
      <c r="AW183" s="118"/>
      <c r="AX183" s="15"/>
      <c r="AY183" s="15"/>
      <c r="AZ183" s="118"/>
      <c r="BA183" s="15"/>
      <c r="BB183" s="15"/>
      <c r="BC183" s="118"/>
      <c r="BD183" s="15"/>
      <c r="BE183" s="15"/>
      <c r="BF183" s="15"/>
      <c r="BG183" s="118"/>
      <c r="BH183" s="15"/>
      <c r="BI183" s="15"/>
      <c r="BJ183" s="118"/>
      <c r="BK183" s="15"/>
      <c r="BL183" s="15"/>
      <c r="BM183" s="15"/>
      <c r="BN183" s="118"/>
      <c r="BO183" s="15"/>
      <c r="BP183" s="15"/>
      <c r="BQ183" s="118"/>
      <c r="BR183" s="15"/>
      <c r="BS183" s="15"/>
      <c r="BT183" s="15"/>
      <c r="BU183" s="118"/>
      <c r="BV183" s="15"/>
      <c r="BW183" s="15"/>
      <c r="BX183" s="118"/>
      <c r="BY183" s="15"/>
      <c r="BZ183" s="15"/>
      <c r="CA183" s="118"/>
      <c r="CB183" s="15"/>
      <c r="CC183" s="15"/>
      <c r="CD183" s="15"/>
      <c r="CE183" s="118"/>
      <c r="CF183" s="15"/>
      <c r="CG183" s="15"/>
      <c r="CH183" s="118"/>
      <c r="CI183" s="15"/>
      <c r="CJ183" s="15"/>
      <c r="CK183" s="15"/>
      <c r="CL183" s="118"/>
      <c r="CM183" s="15"/>
      <c r="CN183" s="15"/>
      <c r="CO183" s="118"/>
      <c r="CP183" s="15"/>
      <c r="CQ183" s="15"/>
      <c r="CR183" s="15"/>
      <c r="CS183" s="118"/>
      <c r="CT183" s="15"/>
      <c r="CU183" s="15"/>
      <c r="CV183" s="118"/>
      <c r="CW183" s="15"/>
      <c r="CX183" s="15"/>
    </row>
    <row r="184" spans="2:102" s="3" customFormat="1" x14ac:dyDescent="0.3">
      <c r="B184" s="12"/>
      <c r="C184" s="15"/>
      <c r="D184" s="15"/>
      <c r="E184" s="12"/>
      <c r="F184" s="15"/>
      <c r="G184" s="15"/>
      <c r="H184" s="118"/>
      <c r="I184" s="15"/>
      <c r="J184" s="15"/>
      <c r="K184" s="15"/>
      <c r="L184" s="118"/>
      <c r="M184" s="15"/>
      <c r="N184" s="15"/>
      <c r="O184" s="118"/>
      <c r="P184" s="15"/>
      <c r="Q184" s="15"/>
      <c r="R184" s="15"/>
      <c r="S184" s="118"/>
      <c r="T184" s="15"/>
      <c r="U184" s="15"/>
      <c r="V184" s="118"/>
      <c r="W184" s="15"/>
      <c r="X184" s="15"/>
      <c r="Y184" s="118"/>
      <c r="Z184" s="15"/>
      <c r="AA184" s="15"/>
      <c r="AB184" s="15"/>
      <c r="AC184" s="118"/>
      <c r="AD184" s="15"/>
      <c r="AE184" s="15"/>
      <c r="AF184" s="118"/>
      <c r="AG184" s="15"/>
      <c r="AH184" s="15"/>
      <c r="AI184" s="15"/>
      <c r="AJ184" s="118"/>
      <c r="AK184" s="15"/>
      <c r="AL184" s="15"/>
      <c r="AM184" s="118"/>
      <c r="AN184" s="15"/>
      <c r="AO184" s="15"/>
      <c r="AP184" s="15"/>
      <c r="AQ184" s="118"/>
      <c r="AR184" s="15"/>
      <c r="AS184" s="15"/>
      <c r="AT184" s="118"/>
      <c r="AU184" s="15"/>
      <c r="AV184" s="15"/>
      <c r="AW184" s="118"/>
      <c r="AX184" s="15"/>
      <c r="AY184" s="15"/>
      <c r="AZ184" s="118"/>
      <c r="BA184" s="15"/>
      <c r="BB184" s="15"/>
      <c r="BC184" s="118"/>
      <c r="BD184" s="15"/>
      <c r="BE184" s="15"/>
      <c r="BF184" s="15"/>
      <c r="BG184" s="118"/>
      <c r="BH184" s="15"/>
      <c r="BI184" s="15"/>
      <c r="BJ184" s="118"/>
      <c r="BK184" s="15"/>
      <c r="BL184" s="15"/>
      <c r="BM184" s="15"/>
      <c r="BN184" s="118"/>
      <c r="BO184" s="15"/>
      <c r="BP184" s="15"/>
      <c r="BQ184" s="118"/>
      <c r="BR184" s="15"/>
      <c r="BS184" s="15"/>
      <c r="BT184" s="15"/>
      <c r="BU184" s="118"/>
      <c r="BV184" s="15"/>
      <c r="BW184" s="15"/>
      <c r="BX184" s="118"/>
      <c r="BY184" s="15"/>
      <c r="BZ184" s="15"/>
      <c r="CA184" s="118"/>
      <c r="CB184" s="15"/>
      <c r="CC184" s="15"/>
      <c r="CD184" s="15"/>
      <c r="CE184" s="118"/>
      <c r="CF184" s="15"/>
      <c r="CG184" s="15"/>
      <c r="CH184" s="118"/>
      <c r="CI184" s="15"/>
      <c r="CJ184" s="15"/>
      <c r="CK184" s="15"/>
      <c r="CL184" s="118"/>
      <c r="CM184" s="15"/>
      <c r="CN184" s="15"/>
      <c r="CO184" s="118"/>
      <c r="CP184" s="15"/>
      <c r="CQ184" s="15"/>
      <c r="CR184" s="15"/>
      <c r="CS184" s="118"/>
      <c r="CT184" s="15"/>
      <c r="CU184" s="15"/>
      <c r="CV184" s="118"/>
      <c r="CW184" s="15"/>
      <c r="CX184" s="15"/>
    </row>
    <row r="185" spans="2:102" s="3" customFormat="1" x14ac:dyDescent="0.3">
      <c r="B185" s="12"/>
      <c r="C185" s="15"/>
      <c r="D185" s="15"/>
      <c r="E185" s="12"/>
      <c r="F185" s="15"/>
      <c r="G185" s="15"/>
      <c r="H185" s="118"/>
      <c r="I185" s="15"/>
      <c r="J185" s="15"/>
      <c r="K185" s="15"/>
      <c r="L185" s="118"/>
      <c r="M185" s="15"/>
      <c r="N185" s="15"/>
      <c r="O185" s="118"/>
      <c r="P185" s="15"/>
      <c r="Q185" s="15"/>
      <c r="R185" s="15"/>
      <c r="S185" s="118"/>
      <c r="T185" s="15"/>
      <c r="U185" s="15"/>
      <c r="V185" s="118"/>
      <c r="W185" s="15"/>
      <c r="X185" s="15"/>
      <c r="Y185" s="118"/>
      <c r="Z185" s="15"/>
      <c r="AA185" s="15"/>
      <c r="AB185" s="15"/>
      <c r="AC185" s="118"/>
      <c r="AD185" s="15"/>
      <c r="AE185" s="15"/>
      <c r="AF185" s="118"/>
      <c r="AG185" s="15"/>
      <c r="AH185" s="15"/>
      <c r="AI185" s="15"/>
      <c r="AJ185" s="118"/>
      <c r="AK185" s="15"/>
      <c r="AL185" s="15"/>
      <c r="AM185" s="118"/>
      <c r="AN185" s="15"/>
      <c r="AO185" s="15"/>
      <c r="AP185" s="15"/>
      <c r="AQ185" s="118"/>
      <c r="AR185" s="15"/>
      <c r="AS185" s="15"/>
      <c r="AT185" s="118"/>
      <c r="AU185" s="15"/>
      <c r="AV185" s="15"/>
      <c r="AW185" s="118"/>
      <c r="AX185" s="15"/>
      <c r="AY185" s="15"/>
      <c r="AZ185" s="118"/>
      <c r="BA185" s="15"/>
      <c r="BB185" s="15"/>
      <c r="BC185" s="118"/>
      <c r="BD185" s="15"/>
      <c r="BE185" s="15"/>
      <c r="BF185" s="15"/>
      <c r="BG185" s="118"/>
      <c r="BH185" s="15"/>
      <c r="BI185" s="15"/>
      <c r="BJ185" s="118"/>
      <c r="BK185" s="15"/>
      <c r="BL185" s="15"/>
      <c r="BM185" s="15"/>
      <c r="BN185" s="118"/>
      <c r="BO185" s="15"/>
      <c r="BP185" s="15"/>
      <c r="BQ185" s="118"/>
      <c r="BR185" s="15"/>
      <c r="BS185" s="15"/>
      <c r="BT185" s="15"/>
      <c r="BU185" s="118"/>
      <c r="BV185" s="15"/>
      <c r="BW185" s="15"/>
      <c r="BX185" s="118"/>
      <c r="BY185" s="15"/>
      <c r="BZ185" s="15"/>
      <c r="CA185" s="118"/>
      <c r="CB185" s="15"/>
      <c r="CC185" s="15"/>
      <c r="CD185" s="15"/>
      <c r="CE185" s="118"/>
      <c r="CF185" s="15"/>
      <c r="CG185" s="15"/>
      <c r="CH185" s="118"/>
      <c r="CI185" s="15"/>
      <c r="CJ185" s="15"/>
      <c r="CK185" s="15"/>
      <c r="CL185" s="118"/>
      <c r="CM185" s="15"/>
      <c r="CN185" s="15"/>
      <c r="CO185" s="118"/>
      <c r="CP185" s="15"/>
      <c r="CQ185" s="15"/>
      <c r="CR185" s="15"/>
      <c r="CS185" s="118"/>
      <c r="CT185" s="15"/>
      <c r="CU185" s="15"/>
      <c r="CV185" s="118"/>
      <c r="CW185" s="15"/>
      <c r="CX185" s="15"/>
    </row>
    <row r="186" spans="2:102" s="3" customFormat="1" x14ac:dyDescent="0.3">
      <c r="B186" s="12"/>
      <c r="C186" s="15"/>
      <c r="D186" s="15"/>
      <c r="E186" s="12"/>
      <c r="F186" s="15"/>
      <c r="G186" s="15"/>
      <c r="H186" s="118"/>
      <c r="I186" s="15"/>
      <c r="J186" s="15"/>
      <c r="K186" s="15"/>
      <c r="L186" s="118"/>
      <c r="M186" s="15"/>
      <c r="N186" s="15"/>
      <c r="O186" s="118"/>
      <c r="P186" s="15"/>
      <c r="Q186" s="15"/>
      <c r="R186" s="15"/>
      <c r="S186" s="118"/>
      <c r="T186" s="15"/>
      <c r="U186" s="15"/>
      <c r="V186" s="118"/>
      <c r="W186" s="15"/>
      <c r="X186" s="15"/>
      <c r="Y186" s="118"/>
      <c r="Z186" s="15"/>
      <c r="AA186" s="15"/>
      <c r="AB186" s="15"/>
      <c r="AC186" s="118"/>
      <c r="AD186" s="15"/>
      <c r="AE186" s="15"/>
      <c r="AF186" s="118"/>
      <c r="AG186" s="15"/>
      <c r="AH186" s="15"/>
      <c r="AI186" s="15"/>
      <c r="AJ186" s="118"/>
      <c r="AK186" s="15"/>
      <c r="AL186" s="15"/>
      <c r="AM186" s="118"/>
      <c r="AN186" s="15"/>
      <c r="AO186" s="15"/>
      <c r="AP186" s="15"/>
      <c r="AQ186" s="118"/>
      <c r="AR186" s="15"/>
      <c r="AS186" s="15"/>
      <c r="AT186" s="118"/>
      <c r="AU186" s="15"/>
      <c r="AV186" s="15"/>
      <c r="AW186" s="118"/>
      <c r="AX186" s="15"/>
      <c r="AY186" s="15"/>
      <c r="AZ186" s="118"/>
      <c r="BA186" s="15"/>
      <c r="BB186" s="15"/>
      <c r="BC186" s="118"/>
      <c r="BD186" s="15"/>
      <c r="BE186" s="15"/>
      <c r="BF186" s="15"/>
      <c r="BG186" s="118"/>
      <c r="BH186" s="15"/>
      <c r="BI186" s="15"/>
      <c r="BJ186" s="118"/>
      <c r="BK186" s="15"/>
      <c r="BL186" s="15"/>
      <c r="BM186" s="15"/>
      <c r="BN186" s="118"/>
      <c r="BO186" s="15"/>
      <c r="BP186" s="15"/>
      <c r="BQ186" s="118"/>
      <c r="BR186" s="15"/>
      <c r="BS186" s="15"/>
      <c r="BT186" s="15"/>
      <c r="BU186" s="118"/>
      <c r="BV186" s="15"/>
      <c r="BW186" s="15"/>
      <c r="BX186" s="118"/>
      <c r="BY186" s="15"/>
      <c r="BZ186" s="15"/>
      <c r="CA186" s="118"/>
      <c r="CB186" s="15"/>
      <c r="CC186" s="15"/>
      <c r="CD186" s="15"/>
      <c r="CE186" s="118"/>
      <c r="CF186" s="15"/>
      <c r="CG186" s="15"/>
      <c r="CH186" s="118"/>
      <c r="CI186" s="15"/>
      <c r="CJ186" s="15"/>
      <c r="CK186" s="15"/>
      <c r="CL186" s="118"/>
      <c r="CM186" s="15"/>
      <c r="CN186" s="15"/>
      <c r="CO186" s="118"/>
      <c r="CP186" s="15"/>
      <c r="CQ186" s="15"/>
      <c r="CR186" s="15"/>
      <c r="CS186" s="118"/>
      <c r="CT186" s="15"/>
      <c r="CU186" s="15"/>
      <c r="CV186" s="118"/>
      <c r="CW186" s="15"/>
      <c r="CX186" s="15"/>
    </row>
    <row r="187" spans="2:102" s="3" customFormat="1" x14ac:dyDescent="0.3">
      <c r="B187" s="12"/>
      <c r="C187" s="15"/>
      <c r="D187" s="15"/>
      <c r="E187" s="12"/>
      <c r="F187" s="15"/>
      <c r="G187" s="15"/>
      <c r="H187" s="118"/>
      <c r="I187" s="15"/>
      <c r="J187" s="15"/>
      <c r="K187" s="15"/>
      <c r="L187" s="118"/>
      <c r="M187" s="15"/>
      <c r="N187" s="15"/>
      <c r="O187" s="118"/>
      <c r="P187" s="15"/>
      <c r="Q187" s="15"/>
      <c r="R187" s="15"/>
      <c r="S187" s="118"/>
      <c r="T187" s="15"/>
      <c r="U187" s="15"/>
      <c r="V187" s="118"/>
      <c r="W187" s="15"/>
      <c r="X187" s="15"/>
      <c r="Y187" s="118"/>
      <c r="Z187" s="15"/>
      <c r="AA187" s="15"/>
      <c r="AB187" s="15"/>
      <c r="AC187" s="118"/>
      <c r="AD187" s="15"/>
      <c r="AE187" s="15"/>
      <c r="AF187" s="118"/>
      <c r="AG187" s="15"/>
      <c r="AH187" s="15"/>
      <c r="AI187" s="15"/>
      <c r="AJ187" s="118"/>
      <c r="AK187" s="15"/>
      <c r="AL187" s="15"/>
      <c r="AM187" s="118"/>
      <c r="AN187" s="15"/>
      <c r="AO187" s="15"/>
      <c r="AP187" s="15"/>
      <c r="AQ187" s="118"/>
      <c r="AR187" s="15"/>
      <c r="AS187" s="15"/>
      <c r="AT187" s="118"/>
      <c r="AU187" s="15"/>
      <c r="AV187" s="15"/>
      <c r="AW187" s="118"/>
      <c r="AX187" s="15"/>
      <c r="AY187" s="15"/>
      <c r="AZ187" s="118"/>
      <c r="BA187" s="15"/>
      <c r="BB187" s="15"/>
      <c r="BC187" s="118"/>
      <c r="BD187" s="15"/>
      <c r="BE187" s="15"/>
      <c r="BF187" s="15"/>
      <c r="BG187" s="118"/>
      <c r="BH187" s="15"/>
      <c r="BI187" s="15"/>
      <c r="BJ187" s="118"/>
      <c r="BK187" s="15"/>
      <c r="BL187" s="15"/>
      <c r="BM187" s="15"/>
      <c r="BN187" s="118"/>
      <c r="BO187" s="15"/>
      <c r="BP187" s="15"/>
      <c r="BQ187" s="118"/>
      <c r="BR187" s="15"/>
      <c r="BS187" s="15"/>
      <c r="BT187" s="15"/>
      <c r="BU187" s="118"/>
      <c r="BV187" s="15"/>
      <c r="BW187" s="15"/>
      <c r="BX187" s="118"/>
      <c r="BY187" s="15"/>
      <c r="BZ187" s="15"/>
      <c r="CA187" s="118"/>
      <c r="CB187" s="15"/>
      <c r="CC187" s="15"/>
      <c r="CD187" s="15"/>
      <c r="CE187" s="118"/>
      <c r="CF187" s="15"/>
      <c r="CG187" s="15"/>
      <c r="CH187" s="118"/>
      <c r="CI187" s="15"/>
      <c r="CJ187" s="15"/>
      <c r="CK187" s="15"/>
      <c r="CL187" s="118"/>
      <c r="CM187" s="15"/>
      <c r="CN187" s="15"/>
      <c r="CO187" s="118"/>
      <c r="CP187" s="15"/>
      <c r="CQ187" s="15"/>
      <c r="CR187" s="15"/>
      <c r="CS187" s="118"/>
      <c r="CT187" s="15"/>
      <c r="CU187" s="15"/>
      <c r="CV187" s="118"/>
      <c r="CW187" s="15"/>
      <c r="CX187" s="15"/>
    </row>
    <row r="188" spans="2:102" s="3" customFormat="1" x14ac:dyDescent="0.3">
      <c r="B188" s="12"/>
      <c r="C188" s="15"/>
      <c r="D188" s="15"/>
      <c r="E188" s="12"/>
      <c r="F188" s="15"/>
      <c r="G188" s="15"/>
      <c r="H188" s="118"/>
      <c r="I188" s="15"/>
      <c r="J188" s="15"/>
      <c r="K188" s="15"/>
      <c r="L188" s="118"/>
      <c r="M188" s="15"/>
      <c r="N188" s="15"/>
      <c r="O188" s="118"/>
      <c r="P188" s="15"/>
      <c r="Q188" s="15"/>
      <c r="R188" s="15"/>
      <c r="S188" s="118"/>
      <c r="T188" s="15"/>
      <c r="U188" s="15"/>
      <c r="V188" s="118"/>
      <c r="W188" s="15"/>
      <c r="X188" s="15"/>
      <c r="Y188" s="118"/>
      <c r="Z188" s="15"/>
      <c r="AA188" s="15"/>
      <c r="AB188" s="15"/>
      <c r="AC188" s="118"/>
      <c r="AD188" s="15"/>
      <c r="AE188" s="15"/>
      <c r="AF188" s="118"/>
      <c r="AG188" s="15"/>
      <c r="AH188" s="15"/>
      <c r="AI188" s="15"/>
      <c r="AJ188" s="118"/>
      <c r="AK188" s="15"/>
      <c r="AL188" s="15"/>
      <c r="AM188" s="118"/>
      <c r="AN188" s="15"/>
      <c r="AO188" s="15"/>
      <c r="AP188" s="15"/>
      <c r="AQ188" s="118"/>
      <c r="AR188" s="15"/>
      <c r="AS188" s="15"/>
      <c r="AT188" s="118"/>
      <c r="AU188" s="15"/>
      <c r="AV188" s="15"/>
      <c r="AW188" s="118"/>
      <c r="AX188" s="15"/>
      <c r="AY188" s="15"/>
      <c r="AZ188" s="118"/>
      <c r="BA188" s="15"/>
      <c r="BB188" s="15"/>
      <c r="BC188" s="118"/>
      <c r="BD188" s="15"/>
      <c r="BE188" s="15"/>
      <c r="BF188" s="15"/>
      <c r="BG188" s="118"/>
      <c r="BH188" s="15"/>
      <c r="BI188" s="15"/>
      <c r="BJ188" s="118"/>
      <c r="BK188" s="15"/>
      <c r="BL188" s="15"/>
      <c r="BM188" s="15"/>
      <c r="BN188" s="118"/>
      <c r="BO188" s="15"/>
      <c r="BP188" s="15"/>
      <c r="BQ188" s="118"/>
      <c r="BR188" s="15"/>
      <c r="BS188" s="15"/>
      <c r="BT188" s="15"/>
      <c r="BU188" s="118"/>
      <c r="BV188" s="15"/>
      <c r="BW188" s="15"/>
      <c r="BX188" s="118"/>
      <c r="BY188" s="15"/>
      <c r="BZ188" s="15"/>
      <c r="CA188" s="118"/>
      <c r="CB188" s="15"/>
      <c r="CC188" s="15"/>
      <c r="CD188" s="15"/>
      <c r="CE188" s="118"/>
      <c r="CF188" s="15"/>
      <c r="CG188" s="15"/>
      <c r="CH188" s="118"/>
      <c r="CI188" s="15"/>
      <c r="CJ188" s="15"/>
      <c r="CK188" s="15"/>
      <c r="CL188" s="118"/>
      <c r="CM188" s="15"/>
      <c r="CN188" s="15"/>
      <c r="CO188" s="118"/>
      <c r="CP188" s="15"/>
      <c r="CQ188" s="15"/>
      <c r="CR188" s="15"/>
      <c r="CS188" s="118"/>
      <c r="CT188" s="15"/>
      <c r="CU188" s="15"/>
      <c r="CV188" s="118"/>
      <c r="CW188" s="15"/>
      <c r="CX188" s="15"/>
    </row>
    <row r="189" spans="2:102" s="3" customFormat="1" x14ac:dyDescent="0.3">
      <c r="B189" s="12"/>
      <c r="C189" s="15"/>
      <c r="D189" s="15"/>
      <c r="E189" s="12"/>
      <c r="F189" s="15"/>
      <c r="G189" s="15"/>
      <c r="H189" s="118"/>
      <c r="I189" s="15"/>
      <c r="J189" s="15"/>
      <c r="K189" s="15"/>
      <c r="L189" s="118"/>
      <c r="M189" s="15"/>
      <c r="N189" s="15"/>
      <c r="O189" s="118"/>
      <c r="P189" s="15"/>
      <c r="Q189" s="15"/>
      <c r="R189" s="15"/>
      <c r="S189" s="118"/>
      <c r="T189" s="15"/>
      <c r="U189" s="15"/>
      <c r="V189" s="118"/>
      <c r="W189" s="15"/>
      <c r="X189" s="15"/>
      <c r="Y189" s="118"/>
      <c r="Z189" s="15"/>
      <c r="AA189" s="15"/>
      <c r="AB189" s="15"/>
      <c r="AC189" s="118"/>
      <c r="AD189" s="15"/>
      <c r="AE189" s="15"/>
      <c r="AF189" s="118"/>
      <c r="AG189" s="15"/>
      <c r="AH189" s="15"/>
      <c r="AI189" s="15"/>
      <c r="AJ189" s="118"/>
      <c r="AK189" s="15"/>
      <c r="AL189" s="15"/>
      <c r="AM189" s="118"/>
      <c r="AN189" s="15"/>
      <c r="AO189" s="15"/>
      <c r="AP189" s="15"/>
      <c r="AQ189" s="118"/>
      <c r="AR189" s="15"/>
      <c r="AS189" s="15"/>
      <c r="AT189" s="118"/>
      <c r="AU189" s="15"/>
      <c r="AV189" s="15"/>
      <c r="AW189" s="118"/>
      <c r="AX189" s="15"/>
      <c r="AY189" s="15"/>
      <c r="AZ189" s="118"/>
      <c r="BA189" s="15"/>
      <c r="BB189" s="15"/>
      <c r="BC189" s="118"/>
      <c r="BD189" s="15"/>
      <c r="BE189" s="15"/>
      <c r="BF189" s="15"/>
      <c r="BG189" s="118"/>
      <c r="BH189" s="15"/>
      <c r="BI189" s="15"/>
      <c r="BJ189" s="118"/>
      <c r="BK189" s="15"/>
      <c r="BL189" s="15"/>
      <c r="BM189" s="15"/>
      <c r="BN189" s="118"/>
      <c r="BO189" s="15"/>
      <c r="BP189" s="15"/>
      <c r="BQ189" s="118"/>
      <c r="BR189" s="15"/>
      <c r="BS189" s="15"/>
      <c r="BT189" s="15"/>
      <c r="BU189" s="118"/>
      <c r="BV189" s="15"/>
      <c r="BW189" s="15"/>
      <c r="BX189" s="118"/>
      <c r="BY189" s="15"/>
      <c r="BZ189" s="15"/>
      <c r="CA189" s="118"/>
      <c r="CB189" s="15"/>
      <c r="CC189" s="15"/>
      <c r="CD189" s="15"/>
      <c r="CE189" s="118"/>
      <c r="CF189" s="15"/>
      <c r="CG189" s="15"/>
      <c r="CH189" s="118"/>
      <c r="CI189" s="15"/>
      <c r="CJ189" s="15"/>
      <c r="CK189" s="15"/>
      <c r="CL189" s="118"/>
      <c r="CM189" s="15"/>
      <c r="CN189" s="15"/>
      <c r="CO189" s="118"/>
      <c r="CP189" s="15"/>
      <c r="CQ189" s="15"/>
      <c r="CR189" s="15"/>
      <c r="CS189" s="118"/>
      <c r="CT189" s="15"/>
      <c r="CU189" s="15"/>
      <c r="CV189" s="118"/>
      <c r="CW189" s="15"/>
      <c r="CX189" s="15"/>
    </row>
    <row r="190" spans="2:102" s="3" customFormat="1" x14ac:dyDescent="0.3">
      <c r="B190" s="12"/>
      <c r="C190" s="15"/>
      <c r="D190" s="15"/>
      <c r="E190" s="12"/>
      <c r="F190" s="15"/>
      <c r="G190" s="15"/>
      <c r="H190" s="118"/>
      <c r="I190" s="15"/>
      <c r="J190" s="15"/>
      <c r="K190" s="15"/>
      <c r="L190" s="118"/>
      <c r="M190" s="15"/>
      <c r="N190" s="15"/>
      <c r="O190" s="118"/>
      <c r="P190" s="15"/>
      <c r="Q190" s="15"/>
      <c r="R190" s="15"/>
      <c r="S190" s="118"/>
      <c r="T190" s="15"/>
      <c r="U190" s="15"/>
      <c r="V190" s="118"/>
      <c r="W190" s="15"/>
      <c r="X190" s="15"/>
      <c r="Y190" s="118"/>
      <c r="Z190" s="15"/>
      <c r="AA190" s="15"/>
      <c r="AB190" s="15"/>
      <c r="AC190" s="118"/>
      <c r="AD190" s="15"/>
      <c r="AE190" s="15"/>
      <c r="AF190" s="118"/>
      <c r="AG190" s="15"/>
      <c r="AH190" s="15"/>
      <c r="AI190" s="15"/>
      <c r="AJ190" s="118"/>
      <c r="AK190" s="15"/>
      <c r="AL190" s="15"/>
      <c r="AM190" s="118"/>
      <c r="AN190" s="15"/>
      <c r="AO190" s="15"/>
      <c r="AP190" s="15"/>
      <c r="AQ190" s="118"/>
      <c r="AR190" s="15"/>
      <c r="AS190" s="15"/>
      <c r="AT190" s="118"/>
      <c r="AU190" s="15"/>
      <c r="AV190" s="15"/>
      <c r="AW190" s="118"/>
      <c r="AX190" s="15"/>
      <c r="AY190" s="15"/>
      <c r="AZ190" s="118"/>
      <c r="BA190" s="15"/>
      <c r="BB190" s="15"/>
      <c r="BC190" s="118"/>
      <c r="BD190" s="15"/>
      <c r="BE190" s="15"/>
      <c r="BF190" s="15"/>
      <c r="BG190" s="118"/>
      <c r="BH190" s="15"/>
      <c r="BI190" s="15"/>
      <c r="BJ190" s="118"/>
      <c r="BK190" s="15"/>
      <c r="BL190" s="15"/>
      <c r="BM190" s="15"/>
      <c r="BN190" s="118"/>
      <c r="BO190" s="15"/>
      <c r="BP190" s="15"/>
      <c r="BQ190" s="118"/>
      <c r="BR190" s="15"/>
      <c r="BS190" s="15"/>
      <c r="BT190" s="15"/>
      <c r="BU190" s="118"/>
      <c r="BV190" s="15"/>
      <c r="BW190" s="15"/>
      <c r="BX190" s="118"/>
      <c r="BY190" s="15"/>
      <c r="BZ190" s="15"/>
      <c r="CA190" s="118"/>
      <c r="CB190" s="15"/>
      <c r="CC190" s="15"/>
      <c r="CD190" s="15"/>
      <c r="CE190" s="118"/>
      <c r="CF190" s="15"/>
      <c r="CG190" s="15"/>
      <c r="CH190" s="118"/>
      <c r="CI190" s="15"/>
      <c r="CJ190" s="15"/>
      <c r="CK190" s="15"/>
      <c r="CL190" s="118"/>
      <c r="CM190" s="15"/>
      <c r="CN190" s="15"/>
      <c r="CO190" s="118"/>
      <c r="CP190" s="15"/>
      <c r="CQ190" s="15"/>
      <c r="CR190" s="15"/>
      <c r="CS190" s="118"/>
      <c r="CT190" s="15"/>
      <c r="CU190" s="15"/>
      <c r="CV190" s="118"/>
      <c r="CW190" s="15"/>
      <c r="CX190" s="15"/>
    </row>
    <row r="191" spans="2:102" s="3" customFormat="1" x14ac:dyDescent="0.3">
      <c r="B191" s="12"/>
      <c r="C191" s="15"/>
      <c r="D191" s="15"/>
      <c r="E191" s="12"/>
      <c r="F191" s="15"/>
      <c r="G191" s="15"/>
      <c r="H191" s="118"/>
      <c r="I191" s="15"/>
      <c r="J191" s="15"/>
      <c r="K191" s="15"/>
      <c r="L191" s="118"/>
      <c r="M191" s="15"/>
      <c r="N191" s="15"/>
      <c r="O191" s="118"/>
      <c r="P191" s="15"/>
      <c r="Q191" s="15"/>
      <c r="R191" s="15"/>
      <c r="S191" s="118"/>
      <c r="T191" s="15"/>
      <c r="U191" s="15"/>
      <c r="V191" s="118"/>
      <c r="W191" s="15"/>
      <c r="X191" s="15"/>
      <c r="Y191" s="118"/>
      <c r="Z191" s="15"/>
      <c r="AA191" s="15"/>
      <c r="AB191" s="15"/>
      <c r="AC191" s="118"/>
      <c r="AD191" s="15"/>
      <c r="AE191" s="15"/>
      <c r="AF191" s="118"/>
      <c r="AG191" s="15"/>
      <c r="AH191" s="15"/>
      <c r="AI191" s="15"/>
      <c r="AJ191" s="118"/>
      <c r="AK191" s="15"/>
      <c r="AL191" s="15"/>
      <c r="AM191" s="118"/>
      <c r="AN191" s="15"/>
      <c r="AO191" s="15"/>
      <c r="AP191" s="15"/>
      <c r="AQ191" s="118"/>
      <c r="AR191" s="15"/>
      <c r="AS191" s="15"/>
      <c r="AT191" s="118"/>
      <c r="AU191" s="15"/>
      <c r="AV191" s="15"/>
      <c r="AW191" s="118"/>
      <c r="AX191" s="15"/>
      <c r="AY191" s="15"/>
      <c r="AZ191" s="118"/>
      <c r="BA191" s="15"/>
      <c r="BB191" s="15"/>
      <c r="BC191" s="118"/>
      <c r="BD191" s="15"/>
      <c r="BE191" s="15"/>
      <c r="BF191" s="15"/>
      <c r="BG191" s="118"/>
      <c r="BH191" s="15"/>
      <c r="BI191" s="15"/>
      <c r="BJ191" s="118"/>
      <c r="BK191" s="15"/>
      <c r="BL191" s="15"/>
      <c r="BM191" s="15"/>
      <c r="BN191" s="118"/>
      <c r="BO191" s="15"/>
      <c r="BP191" s="15"/>
      <c r="BQ191" s="118"/>
      <c r="BR191" s="15"/>
      <c r="BS191" s="15"/>
      <c r="BT191" s="15"/>
      <c r="BU191" s="118"/>
      <c r="BV191" s="15"/>
      <c r="BW191" s="15"/>
      <c r="BX191" s="118"/>
      <c r="BY191" s="15"/>
      <c r="BZ191" s="15"/>
      <c r="CA191" s="118"/>
      <c r="CB191" s="15"/>
      <c r="CC191" s="15"/>
      <c r="CD191" s="15"/>
      <c r="CE191" s="118"/>
      <c r="CF191" s="15"/>
      <c r="CG191" s="15"/>
      <c r="CH191" s="118"/>
      <c r="CI191" s="15"/>
      <c r="CJ191" s="15"/>
      <c r="CK191" s="15"/>
      <c r="CL191" s="118"/>
      <c r="CM191" s="15"/>
      <c r="CN191" s="15"/>
      <c r="CO191" s="118"/>
      <c r="CP191" s="15"/>
      <c r="CQ191" s="15"/>
      <c r="CR191" s="15"/>
      <c r="CS191" s="118"/>
      <c r="CT191" s="15"/>
      <c r="CU191" s="15"/>
      <c r="CV191" s="118"/>
      <c r="CW191" s="15"/>
      <c r="CX191" s="15"/>
    </row>
    <row r="192" spans="2:102" s="3" customFormat="1" x14ac:dyDescent="0.3">
      <c r="B192" s="12"/>
      <c r="C192" s="15"/>
      <c r="D192" s="15"/>
      <c r="E192" s="12"/>
      <c r="F192" s="15"/>
      <c r="G192" s="15"/>
      <c r="H192" s="118"/>
      <c r="I192" s="15"/>
      <c r="J192" s="15"/>
      <c r="K192" s="15"/>
      <c r="L192" s="118"/>
      <c r="M192" s="15"/>
      <c r="N192" s="15"/>
      <c r="O192" s="118"/>
      <c r="P192" s="15"/>
      <c r="Q192" s="15"/>
      <c r="R192" s="15"/>
      <c r="S192" s="118"/>
      <c r="T192" s="15"/>
      <c r="U192" s="15"/>
      <c r="V192" s="118"/>
      <c r="W192" s="15"/>
      <c r="X192" s="15"/>
      <c r="Y192" s="118"/>
      <c r="Z192" s="15"/>
      <c r="AA192" s="15"/>
      <c r="AB192" s="15"/>
      <c r="AC192" s="118"/>
      <c r="AD192" s="15"/>
      <c r="AE192" s="15"/>
      <c r="AF192" s="118"/>
      <c r="AG192" s="15"/>
      <c r="AH192" s="15"/>
      <c r="AI192" s="15"/>
      <c r="AJ192" s="118"/>
      <c r="AK192" s="15"/>
      <c r="AL192" s="15"/>
      <c r="AM192" s="118"/>
      <c r="AN192" s="15"/>
      <c r="AO192" s="15"/>
      <c r="AP192" s="15"/>
      <c r="AQ192" s="118"/>
      <c r="AR192" s="15"/>
      <c r="AS192" s="15"/>
      <c r="AT192" s="118"/>
      <c r="AU192" s="15"/>
      <c r="AV192" s="15"/>
      <c r="AW192" s="118"/>
      <c r="AX192" s="15"/>
      <c r="AY192" s="15"/>
      <c r="AZ192" s="118"/>
      <c r="BA192" s="15"/>
      <c r="BB192" s="15"/>
      <c r="BC192" s="118"/>
      <c r="BD192" s="15"/>
      <c r="BE192" s="15"/>
      <c r="BF192" s="15"/>
      <c r="BG192" s="118"/>
      <c r="BH192" s="15"/>
      <c r="BI192" s="15"/>
      <c r="BJ192" s="118"/>
      <c r="BK192" s="15"/>
      <c r="BL192" s="15"/>
      <c r="BM192" s="15"/>
      <c r="BN192" s="118"/>
      <c r="BO192" s="15"/>
      <c r="BP192" s="15"/>
      <c r="BQ192" s="118"/>
      <c r="BR192" s="15"/>
      <c r="BS192" s="15"/>
      <c r="BT192" s="15"/>
      <c r="BU192" s="118"/>
      <c r="BV192" s="15"/>
      <c r="BW192" s="15"/>
      <c r="BX192" s="118"/>
      <c r="BY192" s="15"/>
      <c r="BZ192" s="15"/>
      <c r="CA192" s="118"/>
      <c r="CB192" s="15"/>
      <c r="CC192" s="15"/>
      <c r="CD192" s="15"/>
      <c r="CE192" s="118"/>
      <c r="CF192" s="15"/>
      <c r="CG192" s="15"/>
      <c r="CH192" s="118"/>
      <c r="CI192" s="15"/>
      <c r="CJ192" s="15"/>
      <c r="CK192" s="15"/>
      <c r="CL192" s="118"/>
      <c r="CM192" s="15"/>
      <c r="CN192" s="15"/>
      <c r="CO192" s="118"/>
      <c r="CP192" s="15"/>
      <c r="CQ192" s="15"/>
      <c r="CR192" s="15"/>
      <c r="CS192" s="118"/>
      <c r="CT192" s="15"/>
      <c r="CU192" s="15"/>
      <c r="CV192" s="118"/>
      <c r="CW192" s="15"/>
      <c r="CX192" s="15"/>
    </row>
    <row r="193" spans="2:102" s="3" customFormat="1" x14ac:dyDescent="0.3">
      <c r="B193" s="12"/>
      <c r="C193" s="15"/>
      <c r="D193" s="15"/>
      <c r="E193" s="12"/>
      <c r="F193" s="15"/>
      <c r="G193" s="15"/>
      <c r="H193" s="118"/>
      <c r="I193" s="15"/>
      <c r="J193" s="15"/>
      <c r="K193" s="15"/>
      <c r="L193" s="118"/>
      <c r="M193" s="15"/>
      <c r="N193" s="15"/>
      <c r="O193" s="118"/>
      <c r="P193" s="15"/>
      <c r="Q193" s="15"/>
      <c r="R193" s="15"/>
      <c r="S193" s="118"/>
      <c r="T193" s="15"/>
      <c r="U193" s="15"/>
      <c r="V193" s="118"/>
      <c r="W193" s="15"/>
      <c r="X193" s="15"/>
      <c r="Y193" s="118"/>
      <c r="Z193" s="15"/>
      <c r="AA193" s="15"/>
      <c r="AB193" s="15"/>
      <c r="AC193" s="118"/>
      <c r="AD193" s="15"/>
      <c r="AE193" s="15"/>
      <c r="AF193" s="118"/>
      <c r="AG193" s="15"/>
      <c r="AH193" s="15"/>
      <c r="AI193" s="15"/>
      <c r="AJ193" s="118"/>
      <c r="AK193" s="15"/>
      <c r="AL193" s="15"/>
      <c r="AM193" s="118"/>
      <c r="AN193" s="15"/>
      <c r="AO193" s="15"/>
      <c r="AP193" s="15"/>
      <c r="AQ193" s="118"/>
      <c r="AR193" s="15"/>
      <c r="AS193" s="15"/>
      <c r="AT193" s="118"/>
      <c r="AU193" s="15"/>
      <c r="AV193" s="15"/>
      <c r="AW193" s="118"/>
      <c r="AX193" s="15"/>
      <c r="AY193" s="15"/>
      <c r="AZ193" s="118"/>
      <c r="BA193" s="15"/>
      <c r="BB193" s="15"/>
      <c r="BC193" s="118"/>
      <c r="BD193" s="15"/>
      <c r="BE193" s="15"/>
      <c r="BF193" s="15"/>
      <c r="BG193" s="118"/>
      <c r="BH193" s="15"/>
      <c r="BI193" s="15"/>
      <c r="BJ193" s="118"/>
      <c r="BK193" s="15"/>
      <c r="BL193" s="15"/>
      <c r="BM193" s="15"/>
      <c r="BN193" s="118"/>
      <c r="BO193" s="15"/>
      <c r="BP193" s="15"/>
      <c r="BQ193" s="118"/>
      <c r="BR193" s="15"/>
      <c r="BS193" s="15"/>
      <c r="BT193" s="15"/>
      <c r="BU193" s="118"/>
      <c r="BV193" s="15"/>
      <c r="BW193" s="15"/>
      <c r="BX193" s="118"/>
      <c r="BY193" s="15"/>
      <c r="BZ193" s="15"/>
      <c r="CA193" s="118"/>
      <c r="CB193" s="15"/>
      <c r="CC193" s="15"/>
      <c r="CD193" s="15"/>
      <c r="CE193" s="118"/>
      <c r="CF193" s="15"/>
      <c r="CG193" s="15"/>
      <c r="CH193" s="118"/>
      <c r="CI193" s="15"/>
      <c r="CJ193" s="15"/>
      <c r="CK193" s="15"/>
      <c r="CL193" s="118"/>
      <c r="CM193" s="15"/>
      <c r="CN193" s="15"/>
      <c r="CO193" s="118"/>
      <c r="CP193" s="15"/>
      <c r="CQ193" s="15"/>
      <c r="CR193" s="15"/>
      <c r="CS193" s="118"/>
      <c r="CT193" s="15"/>
      <c r="CU193" s="15"/>
      <c r="CV193" s="118"/>
      <c r="CW193" s="15"/>
      <c r="CX193" s="15"/>
    </row>
    <row r="194" spans="2:102" s="3" customFormat="1" x14ac:dyDescent="0.3">
      <c r="B194" s="12"/>
      <c r="C194" s="15"/>
      <c r="D194" s="15"/>
      <c r="E194" s="12"/>
      <c r="F194" s="15"/>
      <c r="G194" s="15"/>
      <c r="H194" s="118"/>
      <c r="I194" s="15"/>
      <c r="J194" s="15"/>
      <c r="K194" s="15"/>
      <c r="L194" s="118"/>
      <c r="M194" s="15"/>
      <c r="N194" s="15"/>
      <c r="O194" s="118"/>
      <c r="P194" s="15"/>
      <c r="Q194" s="15"/>
      <c r="R194" s="15"/>
      <c r="S194" s="118"/>
      <c r="T194" s="15"/>
      <c r="U194" s="15"/>
      <c r="V194" s="118"/>
      <c r="W194" s="15"/>
      <c r="X194" s="15"/>
      <c r="Y194" s="118"/>
      <c r="Z194" s="15"/>
      <c r="AA194" s="15"/>
      <c r="AB194" s="15"/>
      <c r="AC194" s="118"/>
      <c r="AD194" s="15"/>
      <c r="AE194" s="15"/>
      <c r="AF194" s="118"/>
      <c r="AG194" s="15"/>
      <c r="AH194" s="15"/>
      <c r="AI194" s="15"/>
      <c r="AJ194" s="118"/>
      <c r="AK194" s="15"/>
      <c r="AL194" s="15"/>
      <c r="AM194" s="118"/>
      <c r="AN194" s="15"/>
      <c r="AO194" s="15"/>
      <c r="AP194" s="15"/>
      <c r="AQ194" s="118"/>
      <c r="AR194" s="15"/>
      <c r="AS194" s="15"/>
      <c r="AT194" s="118"/>
      <c r="AU194" s="15"/>
      <c r="AV194" s="15"/>
      <c r="AW194" s="118"/>
      <c r="AX194" s="15"/>
      <c r="AY194" s="15"/>
      <c r="AZ194" s="118"/>
      <c r="BA194" s="15"/>
      <c r="BB194" s="15"/>
      <c r="BC194" s="118"/>
      <c r="BD194" s="15"/>
      <c r="BE194" s="15"/>
      <c r="BF194" s="15"/>
      <c r="BG194" s="118"/>
      <c r="BH194" s="15"/>
      <c r="BI194" s="15"/>
      <c r="BJ194" s="118"/>
      <c r="BK194" s="15"/>
      <c r="BL194" s="15"/>
      <c r="BM194" s="15"/>
      <c r="BN194" s="118"/>
      <c r="BO194" s="15"/>
      <c r="BP194" s="15"/>
      <c r="BQ194" s="118"/>
      <c r="BR194" s="15"/>
      <c r="BS194" s="15"/>
      <c r="BT194" s="15"/>
      <c r="BU194" s="118"/>
      <c r="BV194" s="15"/>
      <c r="BW194" s="15"/>
      <c r="BX194" s="118"/>
      <c r="BY194" s="15"/>
      <c r="BZ194" s="15"/>
      <c r="CA194" s="118"/>
      <c r="CB194" s="15"/>
      <c r="CC194" s="15"/>
      <c r="CD194" s="15"/>
      <c r="CE194" s="118"/>
      <c r="CF194" s="15"/>
      <c r="CG194" s="15"/>
      <c r="CH194" s="118"/>
      <c r="CI194" s="15"/>
      <c r="CJ194" s="15"/>
      <c r="CK194" s="15"/>
      <c r="CL194" s="118"/>
      <c r="CM194" s="15"/>
      <c r="CN194" s="15"/>
      <c r="CO194" s="118"/>
      <c r="CP194" s="15"/>
      <c r="CQ194" s="15"/>
      <c r="CR194" s="15"/>
      <c r="CS194" s="118"/>
      <c r="CT194" s="15"/>
      <c r="CU194" s="15"/>
      <c r="CV194" s="118"/>
      <c r="CW194" s="15"/>
      <c r="CX194" s="15"/>
    </row>
    <row r="195" spans="2:102" s="3" customFormat="1" x14ac:dyDescent="0.3">
      <c r="B195" s="12"/>
      <c r="C195" s="15"/>
      <c r="D195" s="15"/>
      <c r="E195" s="12"/>
      <c r="F195" s="15"/>
      <c r="G195" s="15"/>
      <c r="H195" s="118"/>
      <c r="I195" s="15"/>
      <c r="J195" s="15"/>
      <c r="K195" s="15"/>
      <c r="L195" s="118"/>
      <c r="M195" s="15"/>
      <c r="N195" s="15"/>
      <c r="O195" s="118"/>
      <c r="P195" s="15"/>
      <c r="Q195" s="15"/>
      <c r="R195" s="15"/>
      <c r="S195" s="118"/>
      <c r="T195" s="15"/>
      <c r="U195" s="15"/>
      <c r="V195" s="118"/>
      <c r="W195" s="15"/>
      <c r="X195" s="15"/>
      <c r="Y195" s="118"/>
      <c r="Z195" s="15"/>
      <c r="AA195" s="15"/>
      <c r="AB195" s="15"/>
      <c r="AC195" s="118"/>
      <c r="AD195" s="15"/>
      <c r="AE195" s="15"/>
      <c r="AF195" s="118"/>
      <c r="AG195" s="15"/>
      <c r="AH195" s="15"/>
      <c r="AI195" s="15"/>
      <c r="AJ195" s="118"/>
      <c r="AK195" s="15"/>
      <c r="AL195" s="15"/>
      <c r="AM195" s="118"/>
      <c r="AN195" s="15"/>
      <c r="AO195" s="15"/>
      <c r="AP195" s="15"/>
      <c r="AQ195" s="118"/>
      <c r="AR195" s="15"/>
      <c r="AS195" s="15"/>
      <c r="AT195" s="118"/>
      <c r="AU195" s="15"/>
      <c r="AV195" s="15"/>
      <c r="AW195" s="118"/>
      <c r="AX195" s="15"/>
      <c r="AY195" s="15"/>
      <c r="AZ195" s="118"/>
      <c r="BA195" s="15"/>
      <c r="BB195" s="15"/>
      <c r="BC195" s="118"/>
      <c r="BD195" s="15"/>
      <c r="BE195" s="15"/>
      <c r="BF195" s="15"/>
      <c r="BG195" s="118"/>
      <c r="BH195" s="15"/>
      <c r="BI195" s="15"/>
      <c r="BJ195" s="118"/>
      <c r="BK195" s="15"/>
      <c r="BL195" s="15"/>
      <c r="BM195" s="15"/>
      <c r="BN195" s="118"/>
      <c r="BO195" s="15"/>
      <c r="BP195" s="15"/>
      <c r="BQ195" s="118"/>
      <c r="BR195" s="15"/>
      <c r="BS195" s="15"/>
      <c r="BT195" s="15"/>
      <c r="BU195" s="118"/>
      <c r="BV195" s="15"/>
      <c r="BW195" s="15"/>
      <c r="BX195" s="118"/>
      <c r="BY195" s="15"/>
      <c r="BZ195" s="15"/>
      <c r="CA195" s="118"/>
      <c r="CB195" s="15"/>
      <c r="CC195" s="15"/>
      <c r="CD195" s="15"/>
      <c r="CE195" s="118"/>
      <c r="CF195" s="15"/>
      <c r="CG195" s="15"/>
      <c r="CH195" s="118"/>
      <c r="CI195" s="15"/>
      <c r="CJ195" s="15"/>
      <c r="CK195" s="15"/>
      <c r="CL195" s="118"/>
      <c r="CM195" s="15"/>
      <c r="CN195" s="15"/>
      <c r="CO195" s="118"/>
      <c r="CP195" s="15"/>
      <c r="CQ195" s="15"/>
      <c r="CR195" s="15"/>
      <c r="CS195" s="118"/>
      <c r="CT195" s="15"/>
      <c r="CU195" s="15"/>
      <c r="CV195" s="118"/>
      <c r="CW195" s="15"/>
      <c r="CX195" s="15"/>
    </row>
    <row r="196" spans="2:102" s="3" customFormat="1" x14ac:dyDescent="0.3">
      <c r="B196" s="12"/>
      <c r="C196" s="15"/>
      <c r="D196" s="15"/>
      <c r="E196" s="12"/>
      <c r="F196" s="15"/>
      <c r="G196" s="15"/>
      <c r="H196" s="118"/>
      <c r="I196" s="15"/>
      <c r="J196" s="15"/>
      <c r="K196" s="15"/>
      <c r="L196" s="118"/>
      <c r="M196" s="15"/>
      <c r="N196" s="15"/>
      <c r="O196" s="118"/>
      <c r="P196" s="15"/>
      <c r="Q196" s="15"/>
      <c r="R196" s="15"/>
      <c r="S196" s="118"/>
      <c r="T196" s="15"/>
      <c r="U196" s="15"/>
      <c r="V196" s="118"/>
      <c r="W196" s="15"/>
      <c r="X196" s="15"/>
      <c r="Y196" s="118"/>
      <c r="Z196" s="15"/>
      <c r="AA196" s="15"/>
      <c r="AB196" s="15"/>
      <c r="AC196" s="118"/>
      <c r="AD196" s="15"/>
      <c r="AE196" s="15"/>
      <c r="AF196" s="118"/>
      <c r="AG196" s="15"/>
      <c r="AH196" s="15"/>
      <c r="AI196" s="15"/>
      <c r="AJ196" s="118"/>
      <c r="AK196" s="15"/>
      <c r="AL196" s="15"/>
      <c r="AM196" s="118"/>
      <c r="AN196" s="15"/>
      <c r="AO196" s="15"/>
      <c r="AP196" s="15"/>
      <c r="AQ196" s="118"/>
      <c r="AR196" s="15"/>
      <c r="AS196" s="15"/>
      <c r="AT196" s="118"/>
      <c r="AU196" s="15"/>
      <c r="AV196" s="15"/>
      <c r="AW196" s="118"/>
      <c r="AX196" s="15"/>
      <c r="AY196" s="15"/>
      <c r="AZ196" s="118"/>
      <c r="BA196" s="15"/>
      <c r="BB196" s="15"/>
      <c r="BC196" s="118"/>
      <c r="BD196" s="15"/>
      <c r="BE196" s="15"/>
      <c r="BF196" s="15"/>
      <c r="BG196" s="118"/>
      <c r="BH196" s="15"/>
      <c r="BI196" s="15"/>
      <c r="BJ196" s="118"/>
      <c r="BK196" s="15"/>
      <c r="BL196" s="15"/>
      <c r="BM196" s="15"/>
      <c r="BN196" s="118"/>
      <c r="BO196" s="15"/>
      <c r="BP196" s="15"/>
      <c r="BQ196" s="118"/>
      <c r="BR196" s="15"/>
      <c r="BS196" s="15"/>
      <c r="BT196" s="15"/>
      <c r="BU196" s="118"/>
      <c r="BV196" s="15"/>
      <c r="BW196" s="15"/>
      <c r="BX196" s="118"/>
      <c r="BY196" s="15"/>
      <c r="BZ196" s="15"/>
      <c r="CA196" s="118"/>
      <c r="CB196" s="15"/>
      <c r="CC196" s="15"/>
      <c r="CD196" s="15"/>
      <c r="CE196" s="118"/>
      <c r="CF196" s="15"/>
      <c r="CG196" s="15"/>
      <c r="CH196" s="118"/>
      <c r="CI196" s="15"/>
      <c r="CJ196" s="15"/>
      <c r="CK196" s="15"/>
      <c r="CL196" s="118"/>
      <c r="CM196" s="15"/>
      <c r="CN196" s="15"/>
      <c r="CO196" s="118"/>
      <c r="CP196" s="15"/>
      <c r="CQ196" s="15"/>
      <c r="CR196" s="15"/>
      <c r="CS196" s="118"/>
      <c r="CT196" s="15"/>
      <c r="CU196" s="15"/>
      <c r="CV196" s="118"/>
      <c r="CW196" s="15"/>
      <c r="CX196" s="15"/>
    </row>
    <row r="197" spans="2:102" s="3" customFormat="1" x14ac:dyDescent="0.3">
      <c r="B197" s="12"/>
      <c r="C197" s="15"/>
      <c r="D197" s="15"/>
      <c r="E197" s="12"/>
      <c r="F197" s="15"/>
      <c r="G197" s="15"/>
      <c r="H197" s="118"/>
      <c r="I197" s="15"/>
      <c r="J197" s="15"/>
      <c r="K197" s="15"/>
      <c r="L197" s="118"/>
      <c r="M197" s="15"/>
      <c r="N197" s="15"/>
      <c r="O197" s="118"/>
      <c r="P197" s="15"/>
      <c r="Q197" s="15"/>
      <c r="R197" s="15"/>
      <c r="S197" s="118"/>
      <c r="T197" s="15"/>
      <c r="U197" s="15"/>
      <c r="V197" s="118"/>
      <c r="W197" s="15"/>
      <c r="X197" s="15"/>
      <c r="Y197" s="118"/>
      <c r="Z197" s="15"/>
      <c r="AA197" s="15"/>
      <c r="AB197" s="15"/>
      <c r="AC197" s="118"/>
      <c r="AD197" s="15"/>
      <c r="AE197" s="15"/>
      <c r="AF197" s="118"/>
      <c r="AG197" s="15"/>
      <c r="AH197" s="15"/>
      <c r="AI197" s="15"/>
      <c r="AJ197" s="118"/>
      <c r="AK197" s="15"/>
      <c r="AL197" s="15"/>
      <c r="AM197" s="118"/>
      <c r="AN197" s="15"/>
      <c r="AO197" s="15"/>
      <c r="AP197" s="15"/>
      <c r="AQ197" s="118"/>
      <c r="AR197" s="15"/>
      <c r="AS197" s="15"/>
      <c r="AT197" s="118"/>
      <c r="AU197" s="15"/>
      <c r="AV197" s="15"/>
      <c r="AW197" s="118"/>
      <c r="AX197" s="15"/>
      <c r="AY197" s="15"/>
      <c r="AZ197" s="118"/>
      <c r="BA197" s="15"/>
      <c r="BB197" s="15"/>
      <c r="BC197" s="118"/>
      <c r="BD197" s="15"/>
      <c r="BE197" s="15"/>
      <c r="BF197" s="15"/>
      <c r="BG197" s="118"/>
      <c r="BH197" s="15"/>
      <c r="BI197" s="15"/>
      <c r="BJ197" s="118"/>
      <c r="BK197" s="15"/>
      <c r="BL197" s="15"/>
      <c r="BM197" s="15"/>
      <c r="BN197" s="118"/>
      <c r="BO197" s="15"/>
      <c r="BP197" s="15"/>
      <c r="BQ197" s="118"/>
      <c r="BR197" s="15"/>
      <c r="BS197" s="15"/>
      <c r="BT197" s="15"/>
      <c r="BU197" s="118"/>
      <c r="BV197" s="15"/>
      <c r="BW197" s="15"/>
      <c r="BX197" s="118"/>
      <c r="BY197" s="15"/>
      <c r="BZ197" s="15"/>
      <c r="CA197" s="118"/>
      <c r="CB197" s="15"/>
      <c r="CC197" s="15"/>
      <c r="CD197" s="15"/>
      <c r="CE197" s="118"/>
      <c r="CF197" s="15"/>
      <c r="CG197" s="15"/>
      <c r="CH197" s="118"/>
      <c r="CI197" s="15"/>
      <c r="CJ197" s="15"/>
      <c r="CK197" s="15"/>
      <c r="CL197" s="118"/>
      <c r="CM197" s="15"/>
      <c r="CN197" s="15"/>
      <c r="CO197" s="118"/>
      <c r="CP197" s="15"/>
      <c r="CQ197" s="15"/>
      <c r="CR197" s="15"/>
      <c r="CS197" s="118"/>
      <c r="CT197" s="15"/>
      <c r="CU197" s="15"/>
      <c r="CV197" s="118"/>
      <c r="CW197" s="15"/>
      <c r="CX197" s="15"/>
    </row>
    <row r="198" spans="2:102" s="3" customFormat="1" x14ac:dyDescent="0.3">
      <c r="B198" s="12"/>
      <c r="C198" s="15"/>
      <c r="D198" s="15"/>
      <c r="E198" s="12"/>
      <c r="F198" s="15"/>
      <c r="G198" s="15"/>
      <c r="H198" s="118"/>
      <c r="I198" s="15"/>
      <c r="J198" s="15"/>
      <c r="K198" s="15"/>
      <c r="L198" s="118"/>
      <c r="M198" s="15"/>
      <c r="N198" s="15"/>
      <c r="O198" s="118"/>
      <c r="P198" s="15"/>
      <c r="Q198" s="15"/>
      <c r="R198" s="15"/>
      <c r="S198" s="118"/>
      <c r="T198" s="15"/>
      <c r="U198" s="15"/>
      <c r="V198" s="118"/>
      <c r="W198" s="15"/>
      <c r="X198" s="15"/>
      <c r="Y198" s="118"/>
      <c r="Z198" s="15"/>
      <c r="AA198" s="15"/>
      <c r="AB198" s="15"/>
      <c r="AC198" s="118"/>
      <c r="AD198" s="15"/>
      <c r="AE198" s="15"/>
      <c r="AF198" s="118"/>
      <c r="AG198" s="15"/>
      <c r="AH198" s="15"/>
      <c r="AI198" s="15"/>
      <c r="AJ198" s="118"/>
      <c r="AK198" s="15"/>
      <c r="AL198" s="15"/>
      <c r="AM198" s="118"/>
      <c r="AN198" s="15"/>
      <c r="AO198" s="15"/>
      <c r="AP198" s="15"/>
      <c r="AQ198" s="118"/>
      <c r="AR198" s="15"/>
      <c r="AS198" s="15"/>
      <c r="AT198" s="118"/>
      <c r="AU198" s="15"/>
      <c r="AV198" s="15"/>
      <c r="AW198" s="118"/>
      <c r="AX198" s="15"/>
      <c r="AY198" s="15"/>
      <c r="AZ198" s="118"/>
      <c r="BA198" s="15"/>
      <c r="BB198" s="15"/>
      <c r="BC198" s="118"/>
      <c r="BD198" s="15"/>
      <c r="BE198" s="15"/>
      <c r="BF198" s="15"/>
      <c r="BG198" s="118"/>
      <c r="BH198" s="15"/>
      <c r="BI198" s="15"/>
      <c r="BJ198" s="118"/>
      <c r="BK198" s="15"/>
      <c r="BL198" s="15"/>
      <c r="BM198" s="15"/>
      <c r="BN198" s="118"/>
      <c r="BO198" s="15"/>
      <c r="BP198" s="15"/>
      <c r="BQ198" s="118"/>
      <c r="BR198" s="15"/>
      <c r="BS198" s="15"/>
      <c r="BT198" s="15"/>
      <c r="BU198" s="118"/>
      <c r="BV198" s="15"/>
      <c r="BW198" s="15"/>
      <c r="BX198" s="118"/>
      <c r="BY198" s="15"/>
      <c r="BZ198" s="15"/>
      <c r="CA198" s="118"/>
      <c r="CB198" s="15"/>
      <c r="CC198" s="15"/>
      <c r="CD198" s="15"/>
      <c r="CE198" s="118"/>
      <c r="CF198" s="15"/>
      <c r="CG198" s="15"/>
      <c r="CH198" s="118"/>
      <c r="CI198" s="15"/>
      <c r="CJ198" s="15"/>
      <c r="CK198" s="15"/>
      <c r="CL198" s="118"/>
      <c r="CM198" s="15"/>
      <c r="CN198" s="15"/>
      <c r="CO198" s="118"/>
      <c r="CP198" s="15"/>
      <c r="CQ198" s="15"/>
      <c r="CR198" s="15"/>
      <c r="CS198" s="118"/>
      <c r="CT198" s="15"/>
      <c r="CU198" s="15"/>
      <c r="CV198" s="118"/>
      <c r="CW198" s="15"/>
      <c r="CX198" s="15"/>
    </row>
    <row r="199" spans="2:102" s="3" customFormat="1" x14ac:dyDescent="0.3">
      <c r="B199" s="12"/>
      <c r="C199" s="15"/>
      <c r="D199" s="15"/>
      <c r="E199" s="12"/>
      <c r="F199" s="15"/>
      <c r="G199" s="15"/>
      <c r="H199" s="118"/>
      <c r="I199" s="15"/>
      <c r="J199" s="15"/>
      <c r="K199" s="15"/>
      <c r="L199" s="118"/>
      <c r="M199" s="15"/>
      <c r="N199" s="15"/>
      <c r="O199" s="118"/>
      <c r="P199" s="15"/>
      <c r="Q199" s="15"/>
      <c r="R199" s="15"/>
      <c r="S199" s="118"/>
      <c r="T199" s="15"/>
      <c r="U199" s="15"/>
      <c r="V199" s="118"/>
      <c r="W199" s="15"/>
      <c r="X199" s="15"/>
      <c r="Y199" s="118"/>
      <c r="Z199" s="15"/>
      <c r="AA199" s="15"/>
      <c r="AB199" s="15"/>
      <c r="AC199" s="118"/>
      <c r="AD199" s="15"/>
      <c r="AE199" s="15"/>
      <c r="AF199" s="118"/>
      <c r="AG199" s="15"/>
      <c r="AH199" s="15"/>
      <c r="AI199" s="15"/>
      <c r="AJ199" s="118"/>
      <c r="AK199" s="15"/>
      <c r="AL199" s="15"/>
      <c r="AM199" s="118"/>
      <c r="AN199" s="15"/>
      <c r="AO199" s="15"/>
      <c r="AP199" s="15"/>
      <c r="AQ199" s="118"/>
      <c r="AR199" s="15"/>
      <c r="AS199" s="15"/>
      <c r="AT199" s="118"/>
      <c r="AU199" s="15"/>
      <c r="AV199" s="15"/>
      <c r="AW199" s="118"/>
      <c r="AX199" s="15"/>
      <c r="AY199" s="15"/>
      <c r="AZ199" s="118"/>
      <c r="BA199" s="15"/>
      <c r="BB199" s="15"/>
      <c r="BC199" s="118"/>
      <c r="BD199" s="15"/>
      <c r="BE199" s="15"/>
      <c r="BF199" s="15"/>
      <c r="BG199" s="118"/>
      <c r="BH199" s="15"/>
      <c r="BI199" s="15"/>
      <c r="BJ199" s="118"/>
      <c r="BK199" s="15"/>
      <c r="BL199" s="15"/>
      <c r="BM199" s="15"/>
      <c r="BN199" s="118"/>
      <c r="BO199" s="15"/>
      <c r="BP199" s="15"/>
      <c r="BQ199" s="118"/>
      <c r="BR199" s="15"/>
      <c r="BS199" s="15"/>
      <c r="BT199" s="15"/>
      <c r="BU199" s="118"/>
      <c r="BV199" s="15"/>
      <c r="BW199" s="15"/>
      <c r="BX199" s="118"/>
      <c r="BY199" s="15"/>
      <c r="BZ199" s="15"/>
      <c r="CA199" s="118"/>
      <c r="CB199" s="15"/>
      <c r="CC199" s="15"/>
      <c r="CD199" s="15"/>
      <c r="CE199" s="118"/>
      <c r="CF199" s="15"/>
      <c r="CG199" s="15"/>
      <c r="CH199" s="118"/>
      <c r="CI199" s="15"/>
      <c r="CJ199" s="15"/>
      <c r="CK199" s="15"/>
      <c r="CL199" s="118"/>
      <c r="CM199" s="15"/>
      <c r="CN199" s="15"/>
      <c r="CO199" s="118"/>
      <c r="CP199" s="15"/>
      <c r="CQ199" s="15"/>
      <c r="CR199" s="15"/>
      <c r="CS199" s="118"/>
      <c r="CT199" s="15"/>
      <c r="CU199" s="15"/>
      <c r="CV199" s="118"/>
      <c r="CW199" s="15"/>
      <c r="CX199" s="15"/>
    </row>
    <row r="200" spans="2:102" s="3" customFormat="1" x14ac:dyDescent="0.3">
      <c r="B200" s="12"/>
      <c r="C200" s="15"/>
      <c r="D200" s="15"/>
      <c r="E200" s="12"/>
      <c r="F200" s="15"/>
      <c r="G200" s="15"/>
      <c r="H200" s="118"/>
      <c r="I200" s="15"/>
      <c r="J200" s="15"/>
      <c r="K200" s="15"/>
      <c r="L200" s="118"/>
      <c r="M200" s="15"/>
      <c r="N200" s="15"/>
      <c r="O200" s="118"/>
      <c r="P200" s="15"/>
      <c r="Q200" s="15"/>
      <c r="R200" s="15"/>
      <c r="S200" s="118"/>
      <c r="T200" s="15"/>
      <c r="U200" s="15"/>
      <c r="V200" s="118"/>
      <c r="W200" s="15"/>
      <c r="X200" s="15"/>
      <c r="Y200" s="118"/>
      <c r="Z200" s="15"/>
      <c r="AA200" s="15"/>
      <c r="AB200" s="15"/>
      <c r="AC200" s="118"/>
      <c r="AD200" s="15"/>
      <c r="AE200" s="15"/>
      <c r="AF200" s="118"/>
      <c r="AG200" s="15"/>
      <c r="AH200" s="15"/>
      <c r="AI200" s="15"/>
      <c r="AJ200" s="118"/>
      <c r="AK200" s="15"/>
      <c r="AL200" s="15"/>
      <c r="AM200" s="118"/>
      <c r="AN200" s="15"/>
      <c r="AO200" s="15"/>
      <c r="AP200" s="15"/>
      <c r="AQ200" s="118"/>
      <c r="AR200" s="15"/>
      <c r="AS200" s="15"/>
      <c r="AT200" s="118"/>
      <c r="AU200" s="15"/>
      <c r="AV200" s="15"/>
      <c r="AW200" s="118"/>
      <c r="AX200" s="15"/>
      <c r="AY200" s="15"/>
      <c r="AZ200" s="118"/>
      <c r="BA200" s="15"/>
      <c r="BB200" s="15"/>
      <c r="BC200" s="118"/>
      <c r="BD200" s="15"/>
      <c r="BE200" s="15"/>
      <c r="BF200" s="15"/>
      <c r="BG200" s="118"/>
      <c r="BH200" s="15"/>
      <c r="BI200" s="15"/>
      <c r="BJ200" s="118"/>
      <c r="BK200" s="15"/>
      <c r="BL200" s="15"/>
      <c r="BM200" s="15"/>
      <c r="BN200" s="118"/>
      <c r="BO200" s="15"/>
      <c r="BP200" s="15"/>
      <c r="BQ200" s="118"/>
      <c r="BR200" s="15"/>
      <c r="BS200" s="15"/>
      <c r="BT200" s="15"/>
      <c r="BU200" s="118"/>
      <c r="BV200" s="15"/>
      <c r="BW200" s="15"/>
      <c r="BX200" s="118"/>
      <c r="BY200" s="15"/>
      <c r="BZ200" s="15"/>
      <c r="CA200" s="118"/>
      <c r="CB200" s="15"/>
      <c r="CC200" s="15"/>
      <c r="CD200" s="15"/>
      <c r="CE200" s="118"/>
      <c r="CF200" s="15"/>
      <c r="CG200" s="15"/>
      <c r="CH200" s="118"/>
      <c r="CI200" s="15"/>
      <c r="CJ200" s="15"/>
      <c r="CK200" s="15"/>
      <c r="CL200" s="118"/>
      <c r="CM200" s="15"/>
      <c r="CN200" s="15"/>
      <c r="CO200" s="118"/>
      <c r="CP200" s="15"/>
      <c r="CQ200" s="15"/>
      <c r="CR200" s="15"/>
      <c r="CS200" s="118"/>
      <c r="CT200" s="15"/>
      <c r="CU200" s="15"/>
      <c r="CV200" s="118"/>
      <c r="CW200" s="15"/>
      <c r="CX200" s="15"/>
    </row>
    <row r="201" spans="2:102" s="3" customFormat="1" x14ac:dyDescent="0.3">
      <c r="B201" s="12"/>
      <c r="C201" s="15"/>
      <c r="D201" s="15"/>
      <c r="E201" s="12"/>
      <c r="F201" s="15"/>
      <c r="G201" s="15"/>
      <c r="H201" s="118"/>
      <c r="I201" s="15"/>
      <c r="J201" s="15"/>
      <c r="K201" s="15"/>
      <c r="L201" s="118"/>
      <c r="M201" s="15"/>
      <c r="N201" s="15"/>
      <c r="O201" s="118"/>
      <c r="P201" s="15"/>
      <c r="Q201" s="15"/>
      <c r="R201" s="15"/>
      <c r="S201" s="118"/>
      <c r="T201" s="15"/>
      <c r="U201" s="15"/>
      <c r="V201" s="118"/>
      <c r="W201" s="15"/>
      <c r="X201" s="15"/>
      <c r="Y201" s="118"/>
      <c r="Z201" s="15"/>
      <c r="AA201" s="15"/>
      <c r="AB201" s="15"/>
      <c r="AC201" s="118"/>
      <c r="AD201" s="15"/>
      <c r="AE201" s="15"/>
      <c r="AF201" s="118"/>
      <c r="AG201" s="15"/>
      <c r="AH201" s="15"/>
      <c r="AI201" s="15"/>
      <c r="AJ201" s="118"/>
      <c r="AK201" s="15"/>
      <c r="AL201" s="15"/>
      <c r="AM201" s="118"/>
      <c r="AN201" s="15"/>
      <c r="AO201" s="15"/>
      <c r="AP201" s="15"/>
      <c r="AQ201" s="118"/>
      <c r="AR201" s="15"/>
      <c r="AS201" s="15"/>
      <c r="AT201" s="118"/>
      <c r="AU201" s="15"/>
      <c r="AV201" s="15"/>
      <c r="AW201" s="118"/>
      <c r="AX201" s="15"/>
      <c r="AY201" s="15"/>
      <c r="AZ201" s="118"/>
      <c r="BA201" s="15"/>
      <c r="BB201" s="15"/>
      <c r="BC201" s="118"/>
      <c r="BD201" s="15"/>
      <c r="BE201" s="15"/>
      <c r="BF201" s="15"/>
      <c r="BG201" s="118"/>
      <c r="BH201" s="15"/>
      <c r="BI201" s="15"/>
      <c r="BJ201" s="118"/>
      <c r="BK201" s="15"/>
      <c r="BL201" s="15"/>
      <c r="BM201" s="15"/>
      <c r="BN201" s="118"/>
      <c r="BO201" s="15"/>
      <c r="BP201" s="15"/>
      <c r="BQ201" s="118"/>
      <c r="BR201" s="15"/>
      <c r="BS201" s="15"/>
      <c r="BT201" s="15"/>
      <c r="BU201" s="118"/>
      <c r="BV201" s="15"/>
      <c r="BW201" s="15"/>
      <c r="BX201" s="118"/>
      <c r="BY201" s="15"/>
      <c r="BZ201" s="15"/>
      <c r="CA201" s="118"/>
      <c r="CB201" s="15"/>
      <c r="CC201" s="15"/>
      <c r="CD201" s="15"/>
      <c r="CE201" s="118"/>
      <c r="CF201" s="15"/>
      <c r="CG201" s="15"/>
      <c r="CH201" s="118"/>
      <c r="CI201" s="15"/>
      <c r="CJ201" s="15"/>
      <c r="CK201" s="15"/>
      <c r="CL201" s="118"/>
      <c r="CM201" s="15"/>
      <c r="CN201" s="15"/>
      <c r="CO201" s="118"/>
      <c r="CP201" s="15"/>
      <c r="CQ201" s="15"/>
      <c r="CR201" s="15"/>
      <c r="CS201" s="118"/>
      <c r="CT201" s="15"/>
      <c r="CU201" s="15"/>
      <c r="CV201" s="118"/>
      <c r="CW201" s="15"/>
      <c r="CX201" s="15"/>
    </row>
    <row r="202" spans="2:102" s="3" customFormat="1" x14ac:dyDescent="0.3">
      <c r="B202" s="12"/>
      <c r="C202" s="15"/>
      <c r="D202" s="15"/>
      <c r="E202" s="12"/>
      <c r="F202" s="15"/>
      <c r="G202" s="15"/>
      <c r="H202" s="118"/>
      <c r="I202" s="15"/>
      <c r="J202" s="15"/>
      <c r="K202" s="15"/>
      <c r="L202" s="118"/>
      <c r="M202" s="15"/>
      <c r="N202" s="15"/>
      <c r="O202" s="118"/>
      <c r="P202" s="15"/>
      <c r="Q202" s="15"/>
      <c r="R202" s="15"/>
      <c r="S202" s="118"/>
      <c r="T202" s="15"/>
      <c r="U202" s="15"/>
      <c r="V202" s="118"/>
      <c r="W202" s="15"/>
      <c r="X202" s="15"/>
      <c r="Y202" s="118"/>
      <c r="Z202" s="15"/>
      <c r="AA202" s="15"/>
      <c r="AB202" s="15"/>
      <c r="AC202" s="118"/>
      <c r="AD202" s="15"/>
      <c r="AE202" s="15"/>
      <c r="AF202" s="118"/>
      <c r="AG202" s="15"/>
      <c r="AH202" s="15"/>
      <c r="AI202" s="15"/>
      <c r="AJ202" s="118"/>
      <c r="AK202" s="15"/>
      <c r="AL202" s="15"/>
      <c r="AM202" s="118"/>
      <c r="AN202" s="15"/>
      <c r="AO202" s="15"/>
      <c r="AP202" s="15"/>
      <c r="AQ202" s="118"/>
      <c r="AR202" s="15"/>
      <c r="AS202" s="15"/>
      <c r="AT202" s="118"/>
      <c r="AU202" s="15"/>
      <c r="AV202" s="15"/>
      <c r="AW202" s="118"/>
      <c r="AX202" s="15"/>
      <c r="AY202" s="15"/>
      <c r="AZ202" s="118"/>
      <c r="BA202" s="15"/>
      <c r="BB202" s="15"/>
      <c r="BC202" s="118"/>
      <c r="BD202" s="15"/>
      <c r="BE202" s="15"/>
      <c r="BF202" s="15"/>
      <c r="BG202" s="118"/>
      <c r="BH202" s="15"/>
      <c r="BI202" s="15"/>
      <c r="BJ202" s="118"/>
      <c r="BK202" s="15"/>
      <c r="BL202" s="15"/>
      <c r="BM202" s="15"/>
      <c r="BN202" s="118"/>
      <c r="BO202" s="15"/>
      <c r="BP202" s="15"/>
      <c r="BQ202" s="118"/>
      <c r="BR202" s="15"/>
      <c r="BS202" s="15"/>
      <c r="BT202" s="15"/>
      <c r="BU202" s="118"/>
      <c r="BV202" s="15"/>
      <c r="BW202" s="15"/>
      <c r="BX202" s="118"/>
      <c r="BY202" s="15"/>
      <c r="BZ202" s="15"/>
      <c r="CA202" s="118"/>
      <c r="CB202" s="15"/>
      <c r="CC202" s="15"/>
      <c r="CD202" s="15"/>
      <c r="CE202" s="118"/>
      <c r="CF202" s="15"/>
      <c r="CG202" s="15"/>
      <c r="CH202" s="118"/>
      <c r="CI202" s="15"/>
      <c r="CJ202" s="15"/>
      <c r="CK202" s="15"/>
      <c r="CL202" s="118"/>
      <c r="CM202" s="15"/>
      <c r="CN202" s="15"/>
      <c r="CO202" s="118"/>
      <c r="CP202" s="15"/>
      <c r="CQ202" s="15"/>
      <c r="CR202" s="15"/>
      <c r="CS202" s="118"/>
      <c r="CT202" s="15"/>
      <c r="CU202" s="15"/>
      <c r="CV202" s="118"/>
      <c r="CW202" s="15"/>
      <c r="CX202" s="15"/>
    </row>
    <row r="203" spans="2:102" s="3" customFormat="1" x14ac:dyDescent="0.3">
      <c r="B203" s="12"/>
      <c r="C203" s="15"/>
      <c r="D203" s="15"/>
      <c r="E203" s="12"/>
      <c r="F203" s="15"/>
      <c r="G203" s="15"/>
      <c r="H203" s="118"/>
      <c r="I203" s="15"/>
      <c r="J203" s="15"/>
      <c r="K203" s="15"/>
      <c r="L203" s="118"/>
      <c r="M203" s="15"/>
      <c r="N203" s="15"/>
      <c r="O203" s="118"/>
      <c r="P203" s="15"/>
      <c r="Q203" s="15"/>
      <c r="R203" s="15"/>
      <c r="S203" s="118"/>
      <c r="T203" s="15"/>
      <c r="U203" s="15"/>
      <c r="V203" s="118"/>
      <c r="W203" s="15"/>
      <c r="X203" s="15"/>
      <c r="Y203" s="118"/>
      <c r="Z203" s="15"/>
      <c r="AA203" s="15"/>
      <c r="AB203" s="15"/>
      <c r="AC203" s="118"/>
      <c r="AD203" s="15"/>
      <c r="AE203" s="15"/>
      <c r="AF203" s="118"/>
      <c r="AG203" s="15"/>
      <c r="AH203" s="15"/>
      <c r="AI203" s="15"/>
      <c r="AJ203" s="118"/>
      <c r="AK203" s="15"/>
      <c r="AL203" s="15"/>
      <c r="AM203" s="118"/>
      <c r="AN203" s="15"/>
      <c r="AO203" s="15"/>
      <c r="AP203" s="15"/>
      <c r="AQ203" s="118"/>
      <c r="AR203" s="15"/>
      <c r="AS203" s="15"/>
      <c r="AT203" s="118"/>
      <c r="AU203" s="15"/>
      <c r="AV203" s="15"/>
      <c r="AW203" s="118"/>
      <c r="AX203" s="15"/>
      <c r="AY203" s="15"/>
      <c r="AZ203" s="118"/>
      <c r="BA203" s="15"/>
      <c r="BB203" s="15"/>
      <c r="BC203" s="118"/>
      <c r="BD203" s="15"/>
      <c r="BE203" s="15"/>
      <c r="BF203" s="15"/>
      <c r="BG203" s="118"/>
      <c r="BH203" s="15"/>
      <c r="BI203" s="15"/>
      <c r="BJ203" s="118"/>
      <c r="BK203" s="15"/>
      <c r="BL203" s="15"/>
      <c r="BM203" s="15"/>
      <c r="BN203" s="118"/>
      <c r="BO203" s="15"/>
      <c r="BP203" s="15"/>
      <c r="BQ203" s="118"/>
      <c r="BR203" s="15"/>
      <c r="BS203" s="15"/>
      <c r="BT203" s="15"/>
      <c r="BU203" s="118"/>
      <c r="BV203" s="15"/>
      <c r="BW203" s="15"/>
      <c r="BX203" s="118"/>
      <c r="BY203" s="15"/>
      <c r="BZ203" s="15"/>
      <c r="CA203" s="118"/>
      <c r="CB203" s="15"/>
      <c r="CC203" s="15"/>
      <c r="CD203" s="15"/>
      <c r="CE203" s="118"/>
      <c r="CF203" s="15"/>
      <c r="CG203" s="15"/>
      <c r="CH203" s="118"/>
      <c r="CI203" s="15"/>
      <c r="CJ203" s="15"/>
      <c r="CK203" s="15"/>
      <c r="CL203" s="118"/>
      <c r="CM203" s="15"/>
      <c r="CN203" s="15"/>
      <c r="CO203" s="118"/>
      <c r="CP203" s="15"/>
      <c r="CQ203" s="15"/>
      <c r="CR203" s="15"/>
      <c r="CS203" s="118"/>
      <c r="CT203" s="15"/>
      <c r="CU203" s="15"/>
      <c r="CV203" s="118"/>
      <c r="CW203" s="15"/>
      <c r="CX203" s="15"/>
    </row>
    <row r="204" spans="2:102" s="3" customFormat="1" x14ac:dyDescent="0.3">
      <c r="B204" s="12"/>
      <c r="C204" s="15"/>
      <c r="D204" s="15"/>
      <c r="E204" s="12"/>
      <c r="F204" s="15"/>
      <c r="G204" s="15"/>
      <c r="H204" s="118"/>
      <c r="I204" s="15"/>
      <c r="J204" s="15"/>
      <c r="K204" s="15"/>
      <c r="L204" s="118"/>
      <c r="M204" s="15"/>
      <c r="N204" s="15"/>
      <c r="O204" s="118"/>
      <c r="P204" s="15"/>
      <c r="Q204" s="15"/>
      <c r="R204" s="15"/>
      <c r="S204" s="118"/>
      <c r="T204" s="15"/>
      <c r="U204" s="15"/>
      <c r="V204" s="118"/>
      <c r="W204" s="15"/>
      <c r="X204" s="15"/>
      <c r="Y204" s="118"/>
      <c r="Z204" s="15"/>
      <c r="AA204" s="15"/>
      <c r="AB204" s="15"/>
      <c r="AC204" s="118"/>
      <c r="AD204" s="15"/>
      <c r="AE204" s="15"/>
      <c r="AF204" s="118"/>
      <c r="AG204" s="15"/>
      <c r="AH204" s="15"/>
      <c r="AI204" s="15"/>
      <c r="AJ204" s="118"/>
      <c r="AK204" s="15"/>
      <c r="AL204" s="15"/>
      <c r="AM204" s="118"/>
      <c r="AN204" s="15"/>
      <c r="AO204" s="15"/>
      <c r="AP204" s="15"/>
      <c r="AQ204" s="118"/>
      <c r="AR204" s="15"/>
      <c r="AS204" s="15"/>
      <c r="AT204" s="118"/>
      <c r="AU204" s="15"/>
      <c r="AV204" s="15"/>
      <c r="AW204" s="118"/>
      <c r="AX204" s="15"/>
      <c r="AY204" s="15"/>
      <c r="AZ204" s="118"/>
      <c r="BA204" s="15"/>
      <c r="BB204" s="15"/>
      <c r="BC204" s="118"/>
      <c r="BD204" s="15"/>
      <c r="BE204" s="15"/>
      <c r="BF204" s="15"/>
      <c r="BG204" s="118"/>
      <c r="BH204" s="15"/>
      <c r="BI204" s="15"/>
      <c r="BJ204" s="118"/>
      <c r="BK204" s="15"/>
      <c r="BL204" s="15"/>
      <c r="BM204" s="15"/>
      <c r="BN204" s="118"/>
      <c r="BO204" s="15"/>
      <c r="BP204" s="15"/>
      <c r="BQ204" s="118"/>
      <c r="BR204" s="15"/>
      <c r="BS204" s="15"/>
      <c r="BT204" s="15"/>
      <c r="BU204" s="118"/>
      <c r="BV204" s="15"/>
      <c r="BW204" s="15"/>
      <c r="BX204" s="118"/>
      <c r="BY204" s="15"/>
      <c r="BZ204" s="15"/>
      <c r="CA204" s="118"/>
      <c r="CB204" s="15"/>
      <c r="CC204" s="15"/>
      <c r="CD204" s="15"/>
      <c r="CE204" s="118"/>
      <c r="CF204" s="15"/>
      <c r="CG204" s="15"/>
      <c r="CH204" s="118"/>
      <c r="CI204" s="15"/>
      <c r="CJ204" s="15"/>
      <c r="CK204" s="15"/>
      <c r="CL204" s="118"/>
      <c r="CM204" s="15"/>
      <c r="CN204" s="15"/>
      <c r="CO204" s="118"/>
      <c r="CP204" s="15"/>
      <c r="CQ204" s="15"/>
      <c r="CR204" s="15"/>
      <c r="CS204" s="118"/>
      <c r="CT204" s="15"/>
      <c r="CU204" s="15"/>
      <c r="CV204" s="118"/>
      <c r="CW204" s="15"/>
      <c r="CX204" s="15"/>
    </row>
    <row r="205" spans="2:102" s="3" customFormat="1" x14ac:dyDescent="0.3">
      <c r="B205" s="12"/>
      <c r="C205" s="15"/>
      <c r="D205" s="15"/>
      <c r="E205" s="12"/>
      <c r="F205" s="15"/>
      <c r="G205" s="15"/>
      <c r="H205" s="118"/>
      <c r="I205" s="15"/>
      <c r="J205" s="15"/>
      <c r="K205" s="15"/>
      <c r="L205" s="118"/>
      <c r="M205" s="15"/>
      <c r="N205" s="15"/>
      <c r="O205" s="118"/>
      <c r="P205" s="15"/>
      <c r="Q205" s="15"/>
      <c r="R205" s="15"/>
      <c r="S205" s="118"/>
      <c r="T205" s="15"/>
      <c r="U205" s="15"/>
      <c r="V205" s="118"/>
      <c r="W205" s="15"/>
      <c r="X205" s="15"/>
      <c r="Y205" s="118"/>
      <c r="Z205" s="15"/>
      <c r="AA205" s="15"/>
      <c r="AB205" s="15"/>
      <c r="AC205" s="118"/>
      <c r="AD205" s="15"/>
      <c r="AE205" s="15"/>
      <c r="AF205" s="118"/>
      <c r="AG205" s="15"/>
      <c r="AH205" s="15"/>
      <c r="AI205" s="15"/>
      <c r="AJ205" s="118"/>
      <c r="AK205" s="15"/>
      <c r="AL205" s="15"/>
      <c r="AM205" s="118"/>
      <c r="AN205" s="15"/>
      <c r="AO205" s="15"/>
      <c r="AP205" s="15"/>
      <c r="AQ205" s="118"/>
      <c r="AR205" s="15"/>
      <c r="AS205" s="15"/>
      <c r="AT205" s="118"/>
      <c r="AU205" s="15"/>
      <c r="AV205" s="15"/>
      <c r="AW205" s="118"/>
      <c r="AX205" s="15"/>
      <c r="AY205" s="15"/>
      <c r="AZ205" s="118"/>
      <c r="BA205" s="15"/>
      <c r="BB205" s="15"/>
      <c r="BC205" s="118"/>
      <c r="BD205" s="15"/>
      <c r="BE205" s="15"/>
      <c r="BF205" s="15"/>
      <c r="BG205" s="118"/>
      <c r="BH205" s="15"/>
      <c r="BI205" s="15"/>
      <c r="BJ205" s="118"/>
      <c r="BK205" s="15"/>
      <c r="BL205" s="15"/>
      <c r="BM205" s="15"/>
      <c r="BN205" s="118"/>
      <c r="BO205" s="15"/>
      <c r="BP205" s="15"/>
      <c r="BQ205" s="118"/>
      <c r="BR205" s="15"/>
      <c r="BS205" s="15"/>
      <c r="BT205" s="15"/>
      <c r="BU205" s="118"/>
      <c r="BV205" s="15"/>
      <c r="BW205" s="15"/>
      <c r="BX205" s="118"/>
      <c r="BY205" s="15"/>
      <c r="BZ205" s="15"/>
      <c r="CA205" s="118"/>
      <c r="CB205" s="15"/>
      <c r="CC205" s="15"/>
      <c r="CD205" s="15"/>
      <c r="CE205" s="118"/>
      <c r="CF205" s="15"/>
      <c r="CG205" s="15"/>
      <c r="CH205" s="118"/>
      <c r="CI205" s="15"/>
      <c r="CJ205" s="15"/>
      <c r="CK205" s="15"/>
      <c r="CL205" s="118"/>
      <c r="CM205" s="15"/>
      <c r="CN205" s="15"/>
      <c r="CO205" s="118"/>
      <c r="CP205" s="15"/>
      <c r="CQ205" s="15"/>
      <c r="CR205" s="15"/>
      <c r="CS205" s="118"/>
      <c r="CT205" s="15"/>
      <c r="CU205" s="15"/>
      <c r="CV205" s="118"/>
      <c r="CW205" s="15"/>
      <c r="CX205" s="15"/>
    </row>
    <row r="206" spans="2:102" s="3" customFormat="1" x14ac:dyDescent="0.3">
      <c r="B206" s="12"/>
      <c r="C206" s="15"/>
      <c r="D206" s="15"/>
      <c r="E206" s="12"/>
      <c r="F206" s="15"/>
      <c r="G206" s="15"/>
      <c r="H206" s="118"/>
      <c r="I206" s="15"/>
      <c r="J206" s="15"/>
      <c r="K206" s="15"/>
      <c r="L206" s="118"/>
      <c r="M206" s="15"/>
      <c r="N206" s="15"/>
      <c r="O206" s="118"/>
      <c r="P206" s="15"/>
      <c r="Q206" s="15"/>
      <c r="R206" s="15"/>
      <c r="S206" s="118"/>
      <c r="T206" s="15"/>
      <c r="U206" s="15"/>
      <c r="V206" s="118"/>
      <c r="W206" s="15"/>
      <c r="X206" s="15"/>
      <c r="Y206" s="118"/>
      <c r="Z206" s="15"/>
      <c r="AA206" s="15"/>
      <c r="AB206" s="15"/>
      <c r="AC206" s="118"/>
      <c r="AD206" s="15"/>
      <c r="AE206" s="15"/>
      <c r="AF206" s="118"/>
      <c r="AG206" s="15"/>
      <c r="AH206" s="15"/>
      <c r="AI206" s="15"/>
      <c r="AJ206" s="118"/>
      <c r="AK206" s="15"/>
      <c r="AL206" s="15"/>
      <c r="AM206" s="118"/>
      <c r="AN206" s="15"/>
      <c r="AO206" s="15"/>
      <c r="AP206" s="15"/>
      <c r="AQ206" s="118"/>
      <c r="AR206" s="15"/>
      <c r="AS206" s="15"/>
      <c r="AT206" s="118"/>
      <c r="AU206" s="15"/>
      <c r="AV206" s="15"/>
      <c r="AW206" s="118"/>
      <c r="AX206" s="15"/>
      <c r="AY206" s="15"/>
      <c r="AZ206" s="118"/>
      <c r="BA206" s="15"/>
      <c r="BB206" s="15"/>
      <c r="BC206" s="118"/>
      <c r="BD206" s="15"/>
      <c r="BE206" s="15"/>
      <c r="BF206" s="15"/>
      <c r="BG206" s="118"/>
      <c r="BH206" s="15"/>
      <c r="BI206" s="15"/>
      <c r="BJ206" s="118"/>
      <c r="BK206" s="15"/>
      <c r="BL206" s="15"/>
      <c r="BM206" s="15"/>
      <c r="BN206" s="118"/>
      <c r="BO206" s="15"/>
      <c r="BP206" s="15"/>
      <c r="BQ206" s="118"/>
      <c r="BR206" s="15"/>
      <c r="BS206" s="15"/>
      <c r="BT206" s="15"/>
      <c r="BU206" s="118"/>
      <c r="BV206" s="15"/>
      <c r="BW206" s="15"/>
      <c r="BX206" s="118"/>
      <c r="BY206" s="15"/>
      <c r="BZ206" s="15"/>
      <c r="CA206" s="118"/>
      <c r="CB206" s="15"/>
      <c r="CC206" s="15"/>
      <c r="CD206" s="15"/>
      <c r="CE206" s="118"/>
      <c r="CF206" s="15"/>
      <c r="CG206" s="15"/>
      <c r="CH206" s="118"/>
      <c r="CI206" s="15"/>
      <c r="CJ206" s="15"/>
      <c r="CK206" s="15"/>
      <c r="CL206" s="118"/>
      <c r="CM206" s="15"/>
      <c r="CN206" s="15"/>
      <c r="CO206" s="118"/>
      <c r="CP206" s="15"/>
      <c r="CQ206" s="15"/>
      <c r="CR206" s="15"/>
      <c r="CS206" s="118"/>
      <c r="CT206" s="15"/>
      <c r="CU206" s="15"/>
      <c r="CV206" s="118"/>
      <c r="CW206" s="15"/>
      <c r="CX206" s="15"/>
    </row>
    <row r="207" spans="2:102" s="3" customFormat="1" x14ac:dyDescent="0.3">
      <c r="B207" s="12"/>
      <c r="C207" s="15"/>
      <c r="D207" s="15"/>
      <c r="E207" s="12"/>
      <c r="F207" s="15"/>
      <c r="G207" s="15"/>
      <c r="H207" s="118"/>
      <c r="I207" s="15"/>
      <c r="J207" s="15"/>
      <c r="K207" s="15"/>
      <c r="L207" s="118"/>
      <c r="M207" s="15"/>
      <c r="N207" s="15"/>
      <c r="O207" s="118"/>
      <c r="P207" s="15"/>
      <c r="Q207" s="15"/>
      <c r="R207" s="15"/>
      <c r="S207" s="118"/>
      <c r="T207" s="15"/>
      <c r="U207" s="15"/>
      <c r="V207" s="118"/>
      <c r="W207" s="15"/>
      <c r="X207" s="15"/>
      <c r="Y207" s="118"/>
      <c r="Z207" s="15"/>
      <c r="AA207" s="15"/>
      <c r="AB207" s="15"/>
      <c r="AC207" s="118"/>
      <c r="AD207" s="15"/>
      <c r="AE207" s="15"/>
      <c r="AF207" s="118"/>
      <c r="AG207" s="15"/>
      <c r="AH207" s="15"/>
      <c r="AI207" s="15"/>
      <c r="AJ207" s="118"/>
      <c r="AK207" s="15"/>
      <c r="AL207" s="15"/>
      <c r="AM207" s="118"/>
      <c r="AN207" s="15"/>
      <c r="AO207" s="15"/>
      <c r="AP207" s="15"/>
      <c r="AQ207" s="118"/>
      <c r="AR207" s="15"/>
      <c r="AS207" s="15"/>
      <c r="AT207" s="118"/>
      <c r="AU207" s="15"/>
      <c r="AV207" s="15"/>
      <c r="AW207" s="118"/>
      <c r="AX207" s="15"/>
      <c r="AY207" s="15"/>
      <c r="AZ207" s="118"/>
      <c r="BA207" s="15"/>
      <c r="BB207" s="15"/>
      <c r="BC207" s="118"/>
      <c r="BD207" s="15"/>
      <c r="BE207" s="15"/>
      <c r="BF207" s="15"/>
      <c r="BG207" s="118"/>
      <c r="BH207" s="15"/>
      <c r="BI207" s="15"/>
      <c r="BJ207" s="118"/>
      <c r="BK207" s="15"/>
      <c r="BL207" s="15"/>
      <c r="BM207" s="15"/>
      <c r="BN207" s="118"/>
      <c r="BO207" s="15"/>
      <c r="BP207" s="15"/>
      <c r="BQ207" s="118"/>
      <c r="BR207" s="15"/>
      <c r="BS207" s="15"/>
      <c r="BT207" s="15"/>
      <c r="BU207" s="118"/>
      <c r="BV207" s="15"/>
      <c r="BW207" s="15"/>
      <c r="BX207" s="118"/>
      <c r="BY207" s="15"/>
      <c r="BZ207" s="15"/>
      <c r="CA207" s="118"/>
      <c r="CB207" s="15"/>
      <c r="CC207" s="15"/>
      <c r="CD207" s="15"/>
      <c r="CE207" s="118"/>
      <c r="CF207" s="15"/>
      <c r="CG207" s="15"/>
      <c r="CH207" s="118"/>
      <c r="CI207" s="15"/>
      <c r="CJ207" s="15"/>
      <c r="CK207" s="15"/>
      <c r="CL207" s="118"/>
      <c r="CM207" s="15"/>
      <c r="CN207" s="15"/>
      <c r="CO207" s="118"/>
      <c r="CP207" s="15"/>
      <c r="CQ207" s="15"/>
      <c r="CR207" s="15"/>
      <c r="CS207" s="118"/>
      <c r="CT207" s="15"/>
      <c r="CU207" s="15"/>
      <c r="CV207" s="118"/>
      <c r="CW207" s="15"/>
      <c r="CX207" s="15"/>
    </row>
    <row r="208" spans="2:102" s="3" customFormat="1" x14ac:dyDescent="0.3">
      <c r="B208" s="12"/>
      <c r="C208" s="15"/>
      <c r="D208" s="15"/>
      <c r="E208" s="12"/>
      <c r="F208" s="15"/>
      <c r="G208" s="15"/>
      <c r="H208" s="118"/>
      <c r="I208" s="15"/>
      <c r="J208" s="15"/>
      <c r="K208" s="15"/>
      <c r="L208" s="118"/>
      <c r="M208" s="15"/>
      <c r="N208" s="15"/>
      <c r="O208" s="118"/>
      <c r="P208" s="15"/>
      <c r="Q208" s="15"/>
      <c r="R208" s="15"/>
      <c r="S208" s="118"/>
      <c r="T208" s="15"/>
      <c r="U208" s="15"/>
      <c r="V208" s="118"/>
      <c r="W208" s="15"/>
      <c r="X208" s="15"/>
      <c r="Y208" s="118"/>
      <c r="Z208" s="15"/>
      <c r="AA208" s="15"/>
      <c r="AB208" s="15"/>
      <c r="AC208" s="118"/>
      <c r="AD208" s="15"/>
      <c r="AE208" s="15"/>
      <c r="AF208" s="118"/>
      <c r="AG208" s="15"/>
      <c r="AH208" s="15"/>
      <c r="AI208" s="15"/>
      <c r="AJ208" s="118"/>
      <c r="AK208" s="15"/>
      <c r="AL208" s="15"/>
      <c r="AM208" s="118"/>
      <c r="AN208" s="15"/>
      <c r="AO208" s="15"/>
      <c r="AP208" s="15"/>
      <c r="AQ208" s="118"/>
      <c r="AR208" s="15"/>
      <c r="AS208" s="15"/>
      <c r="AT208" s="118"/>
      <c r="AU208" s="15"/>
      <c r="AV208" s="15"/>
      <c r="AW208" s="118"/>
      <c r="AX208" s="15"/>
      <c r="AY208" s="15"/>
      <c r="AZ208" s="118"/>
      <c r="BA208" s="15"/>
      <c r="BB208" s="15"/>
      <c r="BC208" s="118"/>
      <c r="BD208" s="15"/>
      <c r="BE208" s="15"/>
      <c r="BF208" s="15"/>
      <c r="BG208" s="118"/>
      <c r="BH208" s="15"/>
      <c r="BI208" s="15"/>
      <c r="BJ208" s="118"/>
      <c r="BK208" s="15"/>
      <c r="BL208" s="15"/>
      <c r="BM208" s="15"/>
      <c r="BN208" s="118"/>
      <c r="BO208" s="15"/>
      <c r="BP208" s="15"/>
      <c r="BQ208" s="118"/>
      <c r="BR208" s="15"/>
      <c r="BS208" s="15"/>
      <c r="BT208" s="15"/>
      <c r="BU208" s="118"/>
      <c r="BV208" s="15"/>
      <c r="BW208" s="15"/>
      <c r="BX208" s="118"/>
      <c r="BY208" s="15"/>
      <c r="BZ208" s="15"/>
      <c r="CA208" s="118"/>
      <c r="CB208" s="15"/>
      <c r="CC208" s="15"/>
      <c r="CD208" s="15"/>
      <c r="CE208" s="118"/>
      <c r="CF208" s="15"/>
      <c r="CG208" s="15"/>
      <c r="CH208" s="118"/>
      <c r="CI208" s="15"/>
      <c r="CJ208" s="15"/>
      <c r="CK208" s="15"/>
      <c r="CL208" s="118"/>
      <c r="CM208" s="15"/>
      <c r="CN208" s="15"/>
      <c r="CO208" s="118"/>
      <c r="CP208" s="15"/>
      <c r="CQ208" s="15"/>
      <c r="CR208" s="15"/>
      <c r="CS208" s="118"/>
      <c r="CT208" s="15"/>
      <c r="CU208" s="15"/>
      <c r="CV208" s="118"/>
      <c r="CW208" s="15"/>
      <c r="CX208" s="15"/>
    </row>
    <row r="209" spans="2:102" s="3" customFormat="1" x14ac:dyDescent="0.3">
      <c r="B209" s="12"/>
      <c r="C209" s="15"/>
      <c r="D209" s="15"/>
      <c r="E209" s="12"/>
      <c r="F209" s="15"/>
      <c r="G209" s="15"/>
      <c r="H209" s="118"/>
      <c r="I209" s="15"/>
      <c r="J209" s="15"/>
      <c r="K209" s="15"/>
      <c r="L209" s="118"/>
      <c r="M209" s="15"/>
      <c r="N209" s="15"/>
      <c r="O209" s="118"/>
      <c r="P209" s="15"/>
      <c r="Q209" s="15"/>
      <c r="R209" s="15"/>
      <c r="S209" s="118"/>
      <c r="T209" s="15"/>
      <c r="U209" s="15"/>
      <c r="V209" s="118"/>
      <c r="W209" s="15"/>
      <c r="X209" s="15"/>
      <c r="Y209" s="118"/>
      <c r="Z209" s="15"/>
      <c r="AA209" s="15"/>
      <c r="AB209" s="15"/>
      <c r="AC209" s="118"/>
      <c r="AD209" s="15"/>
      <c r="AE209" s="15"/>
      <c r="AF209" s="118"/>
      <c r="AG209" s="15"/>
      <c r="AH209" s="15"/>
      <c r="AI209" s="15"/>
      <c r="AJ209" s="118"/>
      <c r="AK209" s="15"/>
      <c r="AL209" s="15"/>
      <c r="AM209" s="118"/>
      <c r="AN209" s="15"/>
      <c r="AO209" s="15"/>
      <c r="AP209" s="15"/>
      <c r="AQ209" s="118"/>
      <c r="AR209" s="15"/>
      <c r="AS209" s="15"/>
      <c r="AT209" s="118"/>
      <c r="AU209" s="15"/>
      <c r="AV209" s="15"/>
      <c r="AW209" s="118"/>
      <c r="AX209" s="15"/>
      <c r="AY209" s="15"/>
      <c r="AZ209" s="118"/>
      <c r="BA209" s="15"/>
      <c r="BB209" s="15"/>
      <c r="BC209" s="118"/>
      <c r="BD209" s="15"/>
      <c r="BE209" s="15"/>
      <c r="BF209" s="15"/>
      <c r="BG209" s="118"/>
      <c r="BH209" s="15"/>
      <c r="BI209" s="15"/>
      <c r="BJ209" s="118"/>
      <c r="BK209" s="15"/>
      <c r="BL209" s="15"/>
      <c r="BM209" s="15"/>
      <c r="BN209" s="118"/>
      <c r="BO209" s="15"/>
      <c r="BP209" s="15"/>
      <c r="BQ209" s="118"/>
      <c r="BR209" s="15"/>
      <c r="BS209" s="15"/>
      <c r="BT209" s="15"/>
      <c r="BU209" s="118"/>
      <c r="BV209" s="15"/>
      <c r="BW209" s="15"/>
      <c r="BX209" s="118"/>
      <c r="BY209" s="15"/>
      <c r="BZ209" s="15"/>
      <c r="CA209" s="118"/>
      <c r="CB209" s="15"/>
      <c r="CC209" s="15"/>
      <c r="CD209" s="15"/>
      <c r="CE209" s="118"/>
      <c r="CF209" s="15"/>
      <c r="CG209" s="15"/>
      <c r="CH209" s="118"/>
      <c r="CI209" s="15"/>
      <c r="CJ209" s="15"/>
      <c r="CK209" s="15"/>
      <c r="CL209" s="118"/>
      <c r="CM209" s="15"/>
      <c r="CN209" s="15"/>
      <c r="CO209" s="118"/>
      <c r="CP209" s="15"/>
      <c r="CQ209" s="15"/>
      <c r="CR209" s="15"/>
      <c r="CS209" s="118"/>
      <c r="CT209" s="15"/>
      <c r="CU209" s="15"/>
      <c r="CV209" s="118"/>
      <c r="CW209" s="15"/>
      <c r="CX209" s="15"/>
    </row>
    <row r="210" spans="2:102" s="3" customFormat="1" x14ac:dyDescent="0.3">
      <c r="B210" s="12"/>
      <c r="C210" s="15"/>
      <c r="D210" s="15"/>
      <c r="E210" s="12"/>
      <c r="F210" s="15"/>
      <c r="G210" s="15"/>
      <c r="H210" s="118"/>
      <c r="I210" s="15"/>
      <c r="J210" s="15"/>
      <c r="K210" s="15"/>
      <c r="L210" s="118"/>
      <c r="M210" s="15"/>
      <c r="N210" s="15"/>
      <c r="O210" s="118"/>
      <c r="P210" s="15"/>
      <c r="Q210" s="15"/>
      <c r="R210" s="15"/>
      <c r="S210" s="118"/>
      <c r="T210" s="15"/>
      <c r="U210" s="15"/>
      <c r="V210" s="118"/>
      <c r="W210" s="15"/>
      <c r="X210" s="15"/>
      <c r="Y210" s="118"/>
      <c r="Z210" s="15"/>
      <c r="AA210" s="15"/>
      <c r="AB210" s="15"/>
      <c r="AC210" s="118"/>
      <c r="AD210" s="15"/>
      <c r="AE210" s="15"/>
      <c r="AF210" s="118"/>
      <c r="AG210" s="15"/>
      <c r="AH210" s="15"/>
      <c r="AI210" s="15"/>
      <c r="AJ210" s="118"/>
      <c r="AK210" s="15"/>
      <c r="AL210" s="15"/>
      <c r="AM210" s="118"/>
      <c r="AN210" s="15"/>
      <c r="AO210" s="15"/>
      <c r="AP210" s="15"/>
      <c r="AQ210" s="118"/>
      <c r="AR210" s="15"/>
      <c r="AS210" s="15"/>
      <c r="AT210" s="118"/>
      <c r="AU210" s="15"/>
      <c r="AV210" s="15"/>
      <c r="AW210" s="118"/>
      <c r="AX210" s="15"/>
      <c r="AY210" s="15"/>
      <c r="AZ210" s="118"/>
      <c r="BA210" s="15"/>
      <c r="BB210" s="15"/>
      <c r="BC210" s="118"/>
      <c r="BD210" s="15"/>
      <c r="BE210" s="15"/>
      <c r="BF210" s="15"/>
      <c r="BG210" s="118"/>
      <c r="BH210" s="15"/>
      <c r="BI210" s="15"/>
      <c r="BJ210" s="118"/>
      <c r="BK210" s="15"/>
      <c r="BL210" s="15"/>
      <c r="BM210" s="15"/>
      <c r="BN210" s="118"/>
      <c r="BO210" s="15"/>
      <c r="BP210" s="15"/>
      <c r="BQ210" s="118"/>
      <c r="BR210" s="15"/>
      <c r="BS210" s="15"/>
      <c r="BT210" s="15"/>
      <c r="BU210" s="118"/>
      <c r="BV210" s="15"/>
      <c r="BW210" s="15"/>
      <c r="BX210" s="118"/>
      <c r="BY210" s="15"/>
      <c r="BZ210" s="15"/>
      <c r="CA210" s="118"/>
      <c r="CB210" s="15"/>
      <c r="CC210" s="15"/>
      <c r="CD210" s="15"/>
      <c r="CE210" s="118"/>
      <c r="CF210" s="15"/>
      <c r="CG210" s="15"/>
      <c r="CH210" s="118"/>
      <c r="CI210" s="15"/>
      <c r="CJ210" s="15"/>
      <c r="CK210" s="15"/>
      <c r="CL210" s="118"/>
      <c r="CM210" s="15"/>
      <c r="CN210" s="15"/>
      <c r="CO210" s="118"/>
      <c r="CP210" s="15"/>
      <c r="CQ210" s="15"/>
      <c r="CR210" s="15"/>
      <c r="CS210" s="118"/>
      <c r="CT210" s="15"/>
      <c r="CU210" s="15"/>
      <c r="CV210" s="118"/>
      <c r="CW210" s="15"/>
      <c r="CX210" s="15"/>
    </row>
    <row r="211" spans="2:102" s="3" customFormat="1" x14ac:dyDescent="0.3">
      <c r="B211" s="12"/>
      <c r="C211" s="15"/>
      <c r="D211" s="15"/>
      <c r="E211" s="12"/>
      <c r="F211" s="15"/>
      <c r="G211" s="15"/>
      <c r="H211" s="118"/>
      <c r="I211" s="15"/>
      <c r="J211" s="15"/>
      <c r="K211" s="15"/>
      <c r="L211" s="118"/>
      <c r="M211" s="15"/>
      <c r="N211" s="15"/>
      <c r="O211" s="118"/>
      <c r="P211" s="15"/>
      <c r="Q211" s="15"/>
      <c r="R211" s="15"/>
      <c r="S211" s="118"/>
      <c r="T211" s="15"/>
      <c r="U211" s="15"/>
      <c r="V211" s="118"/>
      <c r="W211" s="15"/>
      <c r="X211" s="15"/>
      <c r="Y211" s="118"/>
      <c r="Z211" s="15"/>
      <c r="AA211" s="15"/>
      <c r="AB211" s="15"/>
      <c r="AC211" s="118"/>
      <c r="AD211" s="15"/>
      <c r="AE211" s="15"/>
      <c r="AF211" s="118"/>
      <c r="AG211" s="15"/>
      <c r="AH211" s="15"/>
      <c r="AI211" s="15"/>
      <c r="AJ211" s="118"/>
      <c r="AK211" s="15"/>
      <c r="AL211" s="15"/>
      <c r="AM211" s="118"/>
      <c r="AN211" s="15"/>
      <c r="AO211" s="15"/>
      <c r="AP211" s="15"/>
      <c r="AQ211" s="118"/>
      <c r="AR211" s="15"/>
      <c r="AS211" s="15"/>
      <c r="AT211" s="118"/>
      <c r="AU211" s="15"/>
      <c r="AV211" s="15"/>
      <c r="AW211" s="118"/>
      <c r="AX211" s="15"/>
      <c r="AY211" s="15"/>
      <c r="AZ211" s="118"/>
      <c r="BA211" s="15"/>
      <c r="BB211" s="15"/>
      <c r="BC211" s="118"/>
      <c r="BD211" s="15"/>
      <c r="BE211" s="15"/>
      <c r="BF211" s="15"/>
      <c r="BG211" s="118"/>
      <c r="BH211" s="15"/>
      <c r="BI211" s="15"/>
      <c r="BJ211" s="118"/>
      <c r="BK211" s="15"/>
      <c r="BL211" s="15"/>
      <c r="BM211" s="15"/>
      <c r="BN211" s="118"/>
      <c r="BO211" s="15"/>
      <c r="BP211" s="15"/>
      <c r="BQ211" s="118"/>
      <c r="BR211" s="15"/>
      <c r="BS211" s="15"/>
      <c r="BT211" s="15"/>
      <c r="BU211" s="118"/>
      <c r="BV211" s="15"/>
      <c r="BW211" s="15"/>
      <c r="BX211" s="118"/>
      <c r="BY211" s="15"/>
      <c r="BZ211" s="15"/>
      <c r="CA211" s="118"/>
      <c r="CB211" s="15"/>
      <c r="CC211" s="15"/>
      <c r="CD211" s="15"/>
      <c r="CE211" s="118"/>
      <c r="CF211" s="15"/>
      <c r="CG211" s="15"/>
      <c r="CH211" s="118"/>
      <c r="CI211" s="15"/>
      <c r="CJ211" s="15"/>
      <c r="CK211" s="15"/>
      <c r="CL211" s="118"/>
      <c r="CM211" s="15"/>
      <c r="CN211" s="15"/>
      <c r="CO211" s="118"/>
      <c r="CP211" s="15"/>
      <c r="CQ211" s="15"/>
      <c r="CR211" s="15"/>
      <c r="CS211" s="118"/>
      <c r="CT211" s="15"/>
      <c r="CU211" s="15"/>
      <c r="CV211" s="118"/>
      <c r="CW211" s="15"/>
      <c r="CX211" s="15"/>
    </row>
    <row r="212" spans="2:102" s="3" customFormat="1" x14ac:dyDescent="0.3">
      <c r="B212" s="12"/>
      <c r="C212" s="15"/>
      <c r="D212" s="15"/>
      <c r="E212" s="12"/>
      <c r="F212" s="15"/>
      <c r="G212" s="15"/>
      <c r="H212" s="118"/>
      <c r="I212" s="15"/>
      <c r="J212" s="15"/>
      <c r="K212" s="15"/>
      <c r="L212" s="118"/>
      <c r="M212" s="15"/>
      <c r="N212" s="15"/>
      <c r="O212" s="118"/>
      <c r="P212" s="15"/>
      <c r="Q212" s="15"/>
      <c r="R212" s="15"/>
      <c r="S212" s="118"/>
      <c r="T212" s="15"/>
      <c r="U212" s="15"/>
      <c r="V212" s="118"/>
      <c r="W212" s="15"/>
      <c r="X212" s="15"/>
      <c r="Y212" s="118"/>
      <c r="Z212" s="15"/>
      <c r="AA212" s="15"/>
      <c r="AB212" s="15"/>
      <c r="AC212" s="118"/>
      <c r="AD212" s="15"/>
      <c r="AE212" s="15"/>
      <c r="AF212" s="118"/>
      <c r="AG212" s="15"/>
      <c r="AH212" s="15"/>
      <c r="AI212" s="15"/>
      <c r="AJ212" s="118"/>
      <c r="AK212" s="15"/>
      <c r="AL212" s="15"/>
      <c r="AM212" s="118"/>
      <c r="AN212" s="15"/>
      <c r="AO212" s="15"/>
      <c r="AP212" s="15"/>
      <c r="AQ212" s="118"/>
      <c r="AR212" s="15"/>
      <c r="AS212" s="15"/>
      <c r="AT212" s="118"/>
      <c r="AU212" s="15"/>
      <c r="AV212" s="15"/>
      <c r="AW212" s="118"/>
      <c r="AX212" s="15"/>
      <c r="AY212" s="15"/>
      <c r="AZ212" s="118"/>
      <c r="BA212" s="15"/>
      <c r="BB212" s="15"/>
      <c r="BC212" s="118"/>
      <c r="BD212" s="15"/>
      <c r="BE212" s="15"/>
      <c r="BF212" s="15"/>
      <c r="BG212" s="118"/>
      <c r="BH212" s="15"/>
      <c r="BI212" s="15"/>
      <c r="BJ212" s="118"/>
      <c r="BK212" s="15"/>
      <c r="BL212" s="15"/>
      <c r="BM212" s="15"/>
      <c r="BN212" s="118"/>
      <c r="BO212" s="15"/>
      <c r="BP212" s="15"/>
      <c r="BQ212" s="118"/>
      <c r="BR212" s="15"/>
      <c r="BS212" s="15"/>
      <c r="BT212" s="15"/>
      <c r="BU212" s="118"/>
      <c r="BV212" s="15"/>
      <c r="BW212" s="15"/>
      <c r="BX212" s="118"/>
      <c r="BY212" s="15"/>
      <c r="BZ212" s="15"/>
      <c r="CA212" s="118"/>
      <c r="CB212" s="15"/>
      <c r="CC212" s="15"/>
      <c r="CD212" s="15"/>
      <c r="CE212" s="118"/>
      <c r="CF212" s="15"/>
      <c r="CG212" s="15"/>
      <c r="CH212" s="118"/>
      <c r="CI212" s="15"/>
      <c r="CJ212" s="15"/>
      <c r="CK212" s="15"/>
      <c r="CL212" s="118"/>
      <c r="CM212" s="15"/>
      <c r="CN212" s="15"/>
      <c r="CO212" s="118"/>
      <c r="CP212" s="15"/>
      <c r="CQ212" s="15"/>
      <c r="CR212" s="15"/>
      <c r="CS212" s="118"/>
      <c r="CT212" s="15"/>
      <c r="CU212" s="15"/>
      <c r="CV212" s="118"/>
      <c r="CW212" s="15"/>
      <c r="CX212" s="15"/>
    </row>
    <row r="213" spans="2:102" s="3" customFormat="1" x14ac:dyDescent="0.3">
      <c r="B213" s="12"/>
      <c r="C213" s="15"/>
      <c r="D213" s="15"/>
      <c r="E213" s="12"/>
      <c r="F213" s="15"/>
      <c r="G213" s="15"/>
      <c r="H213" s="118"/>
      <c r="I213" s="15"/>
      <c r="J213" s="15"/>
      <c r="K213" s="15"/>
      <c r="L213" s="118"/>
      <c r="M213" s="15"/>
      <c r="N213" s="15"/>
      <c r="O213" s="118"/>
      <c r="P213" s="15"/>
      <c r="Q213" s="15"/>
      <c r="R213" s="15"/>
      <c r="S213" s="118"/>
      <c r="T213" s="15"/>
      <c r="U213" s="15"/>
      <c r="V213" s="118"/>
      <c r="W213" s="15"/>
      <c r="X213" s="15"/>
      <c r="Y213" s="118"/>
      <c r="Z213" s="15"/>
      <c r="AA213" s="15"/>
      <c r="AB213" s="15"/>
      <c r="AC213" s="118"/>
      <c r="AD213" s="15"/>
      <c r="AE213" s="15"/>
      <c r="AF213" s="118"/>
      <c r="AG213" s="15"/>
      <c r="AH213" s="15"/>
      <c r="AI213" s="15"/>
      <c r="AJ213" s="118"/>
      <c r="AK213" s="15"/>
      <c r="AL213" s="15"/>
      <c r="AM213" s="118"/>
      <c r="AN213" s="15"/>
      <c r="AO213" s="15"/>
      <c r="AP213" s="15"/>
      <c r="AQ213" s="118"/>
      <c r="AR213" s="15"/>
      <c r="AS213" s="15"/>
      <c r="AT213" s="118"/>
      <c r="AU213" s="15"/>
      <c r="AV213" s="15"/>
      <c r="AW213" s="118"/>
      <c r="AX213" s="15"/>
      <c r="AY213" s="15"/>
      <c r="AZ213" s="118"/>
      <c r="BA213" s="15"/>
      <c r="BB213" s="15"/>
      <c r="BC213" s="118"/>
      <c r="BD213" s="15"/>
      <c r="BE213" s="15"/>
      <c r="BF213" s="15"/>
      <c r="BG213" s="118"/>
      <c r="BH213" s="15"/>
      <c r="BI213" s="15"/>
      <c r="BJ213" s="118"/>
      <c r="BK213" s="15"/>
      <c r="BL213" s="15"/>
      <c r="BM213" s="15"/>
      <c r="BN213" s="118"/>
      <c r="BO213" s="15"/>
      <c r="BP213" s="15"/>
      <c r="BQ213" s="118"/>
      <c r="BR213" s="15"/>
      <c r="BS213" s="15"/>
      <c r="BT213" s="15"/>
      <c r="BU213" s="118"/>
      <c r="BV213" s="15"/>
      <c r="BW213" s="15"/>
      <c r="BX213" s="118"/>
      <c r="BY213" s="15"/>
      <c r="BZ213" s="15"/>
      <c r="CA213" s="118"/>
      <c r="CB213" s="15"/>
      <c r="CC213" s="15"/>
      <c r="CD213" s="15"/>
      <c r="CE213" s="118"/>
      <c r="CF213" s="15"/>
      <c r="CG213" s="15"/>
      <c r="CH213" s="118"/>
      <c r="CI213" s="15"/>
      <c r="CJ213" s="15"/>
      <c r="CK213" s="15"/>
      <c r="CL213" s="118"/>
      <c r="CM213" s="15"/>
      <c r="CN213" s="15"/>
      <c r="CO213" s="118"/>
      <c r="CP213" s="15"/>
      <c r="CQ213" s="15"/>
      <c r="CR213" s="15"/>
      <c r="CS213" s="118"/>
      <c r="CT213" s="15"/>
      <c r="CU213" s="15"/>
      <c r="CV213" s="118"/>
      <c r="CW213" s="15"/>
      <c r="CX213" s="15"/>
    </row>
    <row r="214" spans="2:102" s="3" customFormat="1" x14ac:dyDescent="0.3">
      <c r="B214" s="12"/>
      <c r="C214" s="15"/>
      <c r="D214" s="15"/>
      <c r="E214" s="12"/>
      <c r="F214" s="15"/>
      <c r="G214" s="15"/>
      <c r="H214" s="118"/>
      <c r="I214" s="15"/>
      <c r="J214" s="15"/>
      <c r="K214" s="15"/>
      <c r="L214" s="118"/>
      <c r="M214" s="15"/>
      <c r="N214" s="15"/>
      <c r="O214" s="118"/>
      <c r="P214" s="15"/>
      <c r="Q214" s="15"/>
      <c r="R214" s="15"/>
      <c r="S214" s="118"/>
      <c r="T214" s="15"/>
      <c r="U214" s="15"/>
      <c r="V214" s="118"/>
      <c r="W214" s="15"/>
      <c r="X214" s="15"/>
      <c r="Y214" s="118"/>
      <c r="Z214" s="15"/>
      <c r="AA214" s="15"/>
      <c r="AB214" s="15"/>
      <c r="AC214" s="118"/>
      <c r="AD214" s="15"/>
      <c r="AE214" s="15"/>
      <c r="AF214" s="118"/>
      <c r="AG214" s="15"/>
      <c r="AH214" s="15"/>
      <c r="AI214" s="15"/>
      <c r="AJ214" s="118"/>
      <c r="AK214" s="15"/>
      <c r="AL214" s="15"/>
      <c r="AM214" s="118"/>
      <c r="AN214" s="15"/>
      <c r="AO214" s="15"/>
      <c r="AP214" s="15"/>
      <c r="AQ214" s="118"/>
      <c r="AR214" s="15"/>
      <c r="AS214" s="15"/>
      <c r="AT214" s="118"/>
      <c r="AU214" s="15"/>
      <c r="AV214" s="15"/>
      <c r="AW214" s="118"/>
      <c r="AX214" s="15"/>
      <c r="AY214" s="15"/>
      <c r="AZ214" s="118"/>
      <c r="BA214" s="15"/>
      <c r="BB214" s="15"/>
      <c r="BC214" s="118"/>
      <c r="BD214" s="15"/>
      <c r="BE214" s="15"/>
      <c r="BF214" s="15"/>
      <c r="BG214" s="118"/>
      <c r="BH214" s="15"/>
      <c r="BI214" s="15"/>
      <c r="BJ214" s="118"/>
      <c r="BK214" s="15"/>
      <c r="BL214" s="15"/>
      <c r="BM214" s="15"/>
      <c r="BN214" s="118"/>
      <c r="BO214" s="15"/>
      <c r="BP214" s="15"/>
      <c r="BQ214" s="118"/>
      <c r="BR214" s="15"/>
      <c r="BS214" s="15"/>
      <c r="BT214" s="15"/>
      <c r="BU214" s="118"/>
      <c r="BV214" s="15"/>
      <c r="BW214" s="15"/>
      <c r="BX214" s="118"/>
      <c r="BY214" s="15"/>
      <c r="BZ214" s="15"/>
      <c r="CA214" s="118"/>
      <c r="CB214" s="15"/>
      <c r="CC214" s="15"/>
      <c r="CD214" s="15"/>
      <c r="CE214" s="118"/>
      <c r="CF214" s="15"/>
      <c r="CG214" s="15"/>
      <c r="CH214" s="118"/>
      <c r="CI214" s="15"/>
      <c r="CJ214" s="15"/>
      <c r="CK214" s="15"/>
      <c r="CL214" s="118"/>
      <c r="CM214" s="15"/>
      <c r="CN214" s="15"/>
      <c r="CO214" s="118"/>
      <c r="CP214" s="15"/>
      <c r="CQ214" s="15"/>
      <c r="CR214" s="15"/>
      <c r="CS214" s="118"/>
      <c r="CT214" s="15"/>
      <c r="CU214" s="15"/>
      <c r="CV214" s="118"/>
      <c r="CW214" s="15"/>
      <c r="CX214" s="15"/>
    </row>
    <row r="215" spans="2:102" s="3" customFormat="1" x14ac:dyDescent="0.3">
      <c r="B215" s="12"/>
      <c r="C215" s="15"/>
      <c r="D215" s="15"/>
      <c r="E215" s="12"/>
      <c r="F215" s="15"/>
      <c r="G215" s="15"/>
      <c r="H215" s="118"/>
      <c r="I215" s="15"/>
      <c r="J215" s="15"/>
      <c r="K215" s="15"/>
      <c r="L215" s="118"/>
      <c r="M215" s="15"/>
      <c r="N215" s="15"/>
      <c r="O215" s="118"/>
      <c r="P215" s="15"/>
      <c r="Q215" s="15"/>
      <c r="R215" s="15"/>
      <c r="S215" s="118"/>
      <c r="T215" s="15"/>
      <c r="U215" s="15"/>
      <c r="V215" s="118"/>
      <c r="W215" s="15"/>
      <c r="X215" s="15"/>
      <c r="Y215" s="118"/>
      <c r="Z215" s="15"/>
      <c r="AA215" s="15"/>
      <c r="AB215" s="15"/>
      <c r="AC215" s="118"/>
      <c r="AD215" s="15"/>
      <c r="AE215" s="15"/>
      <c r="AF215" s="118"/>
      <c r="AG215" s="15"/>
      <c r="AH215" s="15"/>
      <c r="AI215" s="15"/>
      <c r="AJ215" s="118"/>
      <c r="AK215" s="15"/>
      <c r="AL215" s="15"/>
      <c r="AM215" s="118"/>
      <c r="AN215" s="15"/>
      <c r="AO215" s="15"/>
      <c r="AP215" s="15"/>
      <c r="AQ215" s="118"/>
      <c r="AR215" s="15"/>
      <c r="AS215" s="15"/>
      <c r="AT215" s="118"/>
      <c r="AU215" s="15"/>
      <c r="AV215" s="15"/>
      <c r="AW215" s="118"/>
      <c r="AX215" s="15"/>
      <c r="AY215" s="15"/>
      <c r="AZ215" s="118"/>
      <c r="BA215" s="15"/>
      <c r="BB215" s="15"/>
      <c r="BC215" s="118"/>
      <c r="BD215" s="15"/>
      <c r="BE215" s="15"/>
      <c r="BF215" s="15"/>
      <c r="BG215" s="118"/>
      <c r="BH215" s="15"/>
      <c r="BI215" s="15"/>
      <c r="BJ215" s="118"/>
      <c r="BK215" s="15"/>
      <c r="BL215" s="15"/>
      <c r="BM215" s="15"/>
      <c r="BN215" s="118"/>
      <c r="BO215" s="15"/>
      <c r="BP215" s="15"/>
      <c r="BQ215" s="118"/>
      <c r="BR215" s="15"/>
      <c r="BS215" s="15"/>
      <c r="BT215" s="15"/>
      <c r="BU215" s="118"/>
      <c r="BV215" s="15"/>
      <c r="BW215" s="15"/>
      <c r="BX215" s="118"/>
      <c r="BY215" s="15"/>
      <c r="BZ215" s="15"/>
      <c r="CA215" s="118"/>
      <c r="CB215" s="15"/>
      <c r="CC215" s="15"/>
      <c r="CD215" s="15"/>
      <c r="CE215" s="118"/>
      <c r="CF215" s="15"/>
      <c r="CG215" s="15"/>
      <c r="CH215" s="118"/>
      <c r="CI215" s="15"/>
      <c r="CJ215" s="15"/>
      <c r="CK215" s="15"/>
      <c r="CL215" s="118"/>
      <c r="CM215" s="15"/>
      <c r="CN215" s="15"/>
      <c r="CO215" s="118"/>
      <c r="CP215" s="15"/>
      <c r="CQ215" s="15"/>
      <c r="CR215" s="15"/>
      <c r="CS215" s="118"/>
      <c r="CT215" s="15"/>
      <c r="CU215" s="15"/>
      <c r="CV215" s="118"/>
      <c r="CW215" s="15"/>
      <c r="CX215" s="15"/>
    </row>
    <row r="216" spans="2:102" s="3" customFormat="1" x14ac:dyDescent="0.3">
      <c r="B216" s="12"/>
      <c r="C216" s="15"/>
      <c r="D216" s="15"/>
      <c r="E216" s="12"/>
      <c r="F216" s="15"/>
      <c r="G216" s="15"/>
      <c r="H216" s="118"/>
      <c r="I216" s="15"/>
      <c r="J216" s="15"/>
      <c r="K216" s="15"/>
      <c r="L216" s="118"/>
      <c r="M216" s="15"/>
      <c r="N216" s="15"/>
      <c r="O216" s="118"/>
      <c r="P216" s="15"/>
      <c r="Q216" s="15"/>
      <c r="R216" s="15"/>
      <c r="S216" s="118"/>
      <c r="T216" s="15"/>
      <c r="U216" s="15"/>
      <c r="V216" s="118"/>
      <c r="W216" s="15"/>
      <c r="X216" s="15"/>
      <c r="Y216" s="118"/>
      <c r="Z216" s="15"/>
      <c r="AA216" s="15"/>
      <c r="AB216" s="15"/>
      <c r="AC216" s="118"/>
      <c r="AD216" s="15"/>
      <c r="AE216" s="15"/>
      <c r="AF216" s="118"/>
      <c r="AG216" s="15"/>
      <c r="AH216" s="15"/>
      <c r="AI216" s="15"/>
      <c r="AJ216" s="118"/>
      <c r="AK216" s="15"/>
      <c r="AL216" s="15"/>
      <c r="AM216" s="118"/>
      <c r="AN216" s="15"/>
      <c r="AO216" s="15"/>
      <c r="AP216" s="15"/>
      <c r="AQ216" s="118"/>
      <c r="AR216" s="15"/>
      <c r="AS216" s="15"/>
      <c r="AT216" s="118"/>
      <c r="AU216" s="15"/>
      <c r="AV216" s="15"/>
      <c r="AW216" s="118"/>
      <c r="AX216" s="15"/>
      <c r="AY216" s="15"/>
      <c r="AZ216" s="118"/>
      <c r="BA216" s="15"/>
      <c r="BB216" s="15"/>
      <c r="BC216" s="118"/>
      <c r="BD216" s="15"/>
      <c r="BE216" s="15"/>
      <c r="BF216" s="15"/>
      <c r="BG216" s="118"/>
      <c r="BH216" s="15"/>
      <c r="BI216" s="15"/>
      <c r="BJ216" s="118"/>
      <c r="BK216" s="15"/>
      <c r="BL216" s="15"/>
      <c r="BM216" s="15"/>
      <c r="BN216" s="118"/>
      <c r="BO216" s="15"/>
      <c r="BP216" s="15"/>
      <c r="BQ216" s="118"/>
      <c r="BR216" s="15"/>
      <c r="BS216" s="15"/>
      <c r="BT216" s="15"/>
      <c r="BU216" s="118"/>
      <c r="BV216" s="15"/>
      <c r="BW216" s="15"/>
      <c r="BX216" s="118"/>
      <c r="BY216" s="15"/>
      <c r="BZ216" s="15"/>
      <c r="CA216" s="118"/>
      <c r="CB216" s="15"/>
      <c r="CC216" s="15"/>
      <c r="CD216" s="15"/>
      <c r="CE216" s="118"/>
      <c r="CF216" s="15"/>
      <c r="CG216" s="15"/>
      <c r="CH216" s="118"/>
      <c r="CI216" s="15"/>
      <c r="CJ216" s="15"/>
      <c r="CK216" s="15"/>
      <c r="CL216" s="118"/>
      <c r="CM216" s="15"/>
      <c r="CN216" s="15"/>
      <c r="CO216" s="118"/>
      <c r="CP216" s="15"/>
      <c r="CQ216" s="15"/>
      <c r="CR216" s="15"/>
      <c r="CS216" s="118"/>
      <c r="CT216" s="15"/>
      <c r="CU216" s="15"/>
      <c r="CV216" s="118"/>
      <c r="CW216" s="15"/>
      <c r="CX216" s="15"/>
    </row>
    <row r="217" spans="2:102" s="3" customFormat="1" x14ac:dyDescent="0.3">
      <c r="B217" s="12"/>
      <c r="C217" s="15"/>
      <c r="D217" s="15"/>
      <c r="E217" s="12"/>
      <c r="F217" s="15"/>
      <c r="G217" s="15"/>
      <c r="H217" s="118"/>
      <c r="I217" s="15"/>
      <c r="J217" s="15"/>
      <c r="K217" s="15"/>
      <c r="L217" s="118"/>
      <c r="M217" s="15"/>
      <c r="N217" s="15"/>
      <c r="O217" s="118"/>
      <c r="P217" s="15"/>
      <c r="Q217" s="15"/>
      <c r="R217" s="15"/>
      <c r="S217" s="118"/>
      <c r="T217" s="15"/>
      <c r="U217" s="15"/>
      <c r="V217" s="118"/>
      <c r="W217" s="15"/>
      <c r="X217" s="15"/>
      <c r="Y217" s="118"/>
      <c r="Z217" s="15"/>
      <c r="AA217" s="15"/>
      <c r="AB217" s="15"/>
      <c r="AC217" s="118"/>
      <c r="AD217" s="15"/>
      <c r="AE217" s="15"/>
      <c r="AF217" s="118"/>
      <c r="AG217" s="15"/>
      <c r="AH217" s="15"/>
      <c r="AI217" s="15"/>
      <c r="AJ217" s="118"/>
      <c r="AK217" s="15"/>
      <c r="AL217" s="15"/>
      <c r="AM217" s="118"/>
      <c r="AN217" s="15"/>
      <c r="AO217" s="15"/>
      <c r="AP217" s="15"/>
      <c r="AQ217" s="118"/>
      <c r="AR217" s="15"/>
      <c r="AS217" s="15"/>
      <c r="AT217" s="118"/>
      <c r="AU217" s="15"/>
      <c r="AV217" s="15"/>
      <c r="AW217" s="118"/>
      <c r="AX217" s="15"/>
      <c r="AY217" s="15"/>
      <c r="AZ217" s="118"/>
      <c r="BA217" s="15"/>
      <c r="BB217" s="15"/>
      <c r="BC217" s="118"/>
      <c r="BD217" s="15"/>
      <c r="BE217" s="15"/>
      <c r="BF217" s="15"/>
      <c r="BG217" s="118"/>
      <c r="BH217" s="15"/>
      <c r="BI217" s="15"/>
      <c r="BJ217" s="118"/>
      <c r="BK217" s="15"/>
      <c r="BL217" s="15"/>
      <c r="BM217" s="15"/>
      <c r="BN217" s="118"/>
      <c r="BO217" s="15"/>
      <c r="BP217" s="15"/>
      <c r="BQ217" s="118"/>
      <c r="BR217" s="15"/>
      <c r="BS217" s="15"/>
      <c r="BT217" s="15"/>
      <c r="BU217" s="118"/>
      <c r="BV217" s="15"/>
      <c r="BW217" s="15"/>
      <c r="BX217" s="118"/>
      <c r="BY217" s="15"/>
      <c r="BZ217" s="15"/>
      <c r="CA217" s="118"/>
      <c r="CB217" s="15"/>
      <c r="CC217" s="15"/>
      <c r="CD217" s="15"/>
      <c r="CE217" s="118"/>
      <c r="CF217" s="15"/>
      <c r="CG217" s="15"/>
      <c r="CH217" s="118"/>
      <c r="CI217" s="15"/>
      <c r="CJ217" s="15"/>
      <c r="CK217" s="15"/>
      <c r="CL217" s="118"/>
      <c r="CM217" s="15"/>
      <c r="CN217" s="15"/>
      <c r="CO217" s="118"/>
      <c r="CP217" s="15"/>
      <c r="CQ217" s="15"/>
      <c r="CR217" s="15"/>
      <c r="CS217" s="118"/>
      <c r="CT217" s="15"/>
      <c r="CU217" s="15"/>
      <c r="CV217" s="118"/>
      <c r="CW217" s="15"/>
      <c r="CX217" s="15"/>
    </row>
    <row r="218" spans="2:102" s="3" customFormat="1" x14ac:dyDescent="0.3">
      <c r="B218" s="12"/>
      <c r="C218" s="15"/>
      <c r="D218" s="15"/>
      <c r="E218" s="12"/>
      <c r="F218" s="15"/>
      <c r="G218" s="15"/>
      <c r="H218" s="118"/>
      <c r="I218" s="15"/>
      <c r="J218" s="15"/>
      <c r="K218" s="15"/>
      <c r="L218" s="118"/>
      <c r="M218" s="15"/>
      <c r="N218" s="15"/>
      <c r="O218" s="118"/>
      <c r="P218" s="15"/>
      <c r="Q218" s="15"/>
      <c r="R218" s="15"/>
      <c r="S218" s="118"/>
      <c r="T218" s="15"/>
      <c r="U218" s="15"/>
      <c r="V218" s="118"/>
      <c r="W218" s="15"/>
      <c r="X218" s="15"/>
      <c r="Y218" s="118"/>
      <c r="Z218" s="15"/>
      <c r="AA218" s="15"/>
      <c r="AB218" s="15"/>
      <c r="AC218" s="118"/>
      <c r="AD218" s="15"/>
      <c r="AE218" s="15"/>
      <c r="AF218" s="118"/>
      <c r="AG218" s="15"/>
      <c r="AH218" s="15"/>
      <c r="AI218" s="15"/>
      <c r="AJ218" s="118"/>
      <c r="AK218" s="15"/>
      <c r="AL218" s="15"/>
      <c r="AM218" s="118"/>
      <c r="AN218" s="15"/>
      <c r="AO218" s="15"/>
      <c r="AP218" s="15"/>
      <c r="AQ218" s="118"/>
      <c r="AR218" s="15"/>
      <c r="AS218" s="15"/>
      <c r="AT218" s="118"/>
      <c r="AU218" s="15"/>
      <c r="AV218" s="15"/>
      <c r="AW218" s="118"/>
      <c r="AX218" s="15"/>
      <c r="AY218" s="15"/>
      <c r="AZ218" s="118"/>
      <c r="BA218" s="15"/>
      <c r="BB218" s="15"/>
      <c r="BC218" s="118"/>
      <c r="BD218" s="15"/>
      <c r="BE218" s="15"/>
      <c r="BF218" s="15"/>
      <c r="BG218" s="118"/>
      <c r="BH218" s="15"/>
      <c r="BI218" s="15"/>
      <c r="BJ218" s="118"/>
      <c r="BK218" s="15"/>
      <c r="BL218" s="15"/>
      <c r="BM218" s="15"/>
      <c r="BN218" s="118"/>
      <c r="BO218" s="15"/>
      <c r="BP218" s="15"/>
      <c r="BQ218" s="118"/>
      <c r="BR218" s="15"/>
      <c r="BS218" s="15"/>
      <c r="BT218" s="15"/>
      <c r="BU218" s="118"/>
      <c r="BV218" s="15"/>
      <c r="BW218" s="15"/>
      <c r="BX218" s="118"/>
      <c r="BY218" s="15"/>
      <c r="BZ218" s="15"/>
      <c r="CA218" s="118"/>
      <c r="CB218" s="15"/>
      <c r="CC218" s="15"/>
      <c r="CD218" s="15"/>
      <c r="CE218" s="118"/>
      <c r="CF218" s="15"/>
      <c r="CG218" s="15"/>
      <c r="CH218" s="118"/>
      <c r="CI218" s="15"/>
      <c r="CJ218" s="15"/>
      <c r="CK218" s="15"/>
      <c r="CL218" s="118"/>
      <c r="CM218" s="15"/>
      <c r="CN218" s="15"/>
      <c r="CO218" s="118"/>
      <c r="CP218" s="15"/>
      <c r="CQ218" s="15"/>
      <c r="CR218" s="15"/>
      <c r="CS218" s="118"/>
      <c r="CT218" s="15"/>
      <c r="CU218" s="15"/>
      <c r="CV218" s="118"/>
      <c r="CW218" s="15"/>
      <c r="CX218" s="15"/>
    </row>
    <row r="219" spans="2:102" s="3" customFormat="1" x14ac:dyDescent="0.3">
      <c r="B219" s="12"/>
      <c r="C219" s="15"/>
      <c r="D219" s="15"/>
      <c r="E219" s="12"/>
      <c r="F219" s="15"/>
      <c r="G219" s="15"/>
      <c r="H219" s="118"/>
      <c r="I219" s="15"/>
      <c r="J219" s="15"/>
      <c r="K219" s="15"/>
      <c r="L219" s="118"/>
      <c r="M219" s="15"/>
      <c r="N219" s="15"/>
      <c r="O219" s="118"/>
      <c r="P219" s="15"/>
      <c r="Q219" s="15"/>
      <c r="R219" s="15"/>
      <c r="S219" s="118"/>
      <c r="T219" s="15"/>
      <c r="U219" s="15"/>
      <c r="V219" s="118"/>
      <c r="W219" s="15"/>
      <c r="X219" s="15"/>
      <c r="Y219" s="118"/>
      <c r="Z219" s="15"/>
      <c r="AA219" s="15"/>
      <c r="AB219" s="15"/>
      <c r="AC219" s="118"/>
      <c r="AD219" s="15"/>
      <c r="AE219" s="15"/>
      <c r="AF219" s="118"/>
      <c r="AG219" s="15"/>
      <c r="AH219" s="15"/>
      <c r="AI219" s="15"/>
      <c r="AJ219" s="118"/>
      <c r="AK219" s="15"/>
      <c r="AL219" s="15"/>
      <c r="AM219" s="118"/>
      <c r="AN219" s="15"/>
      <c r="AO219" s="15"/>
      <c r="AP219" s="15"/>
      <c r="AQ219" s="118"/>
      <c r="AR219" s="15"/>
      <c r="AS219" s="15"/>
      <c r="AT219" s="118"/>
      <c r="AU219" s="15"/>
      <c r="AV219" s="15"/>
      <c r="AW219" s="118"/>
      <c r="AX219" s="15"/>
      <c r="AY219" s="15"/>
      <c r="AZ219" s="118"/>
      <c r="BA219" s="15"/>
      <c r="BB219" s="15"/>
      <c r="BC219" s="118"/>
      <c r="BD219" s="15"/>
      <c r="BE219" s="15"/>
      <c r="BF219" s="15"/>
      <c r="BG219" s="118"/>
      <c r="BH219" s="15"/>
      <c r="BI219" s="15"/>
      <c r="BJ219" s="118"/>
      <c r="BK219" s="15"/>
      <c r="BL219" s="15"/>
      <c r="BM219" s="15"/>
      <c r="BN219" s="118"/>
      <c r="BO219" s="15"/>
      <c r="BP219" s="15"/>
      <c r="BQ219" s="118"/>
      <c r="BR219" s="15"/>
      <c r="BS219" s="15"/>
      <c r="BT219" s="15"/>
      <c r="BU219" s="118"/>
      <c r="BV219" s="15"/>
      <c r="BW219" s="15"/>
      <c r="BX219" s="118"/>
      <c r="BY219" s="15"/>
      <c r="BZ219" s="15"/>
      <c r="CA219" s="118"/>
      <c r="CB219" s="15"/>
      <c r="CC219" s="15"/>
      <c r="CD219" s="15"/>
      <c r="CE219" s="118"/>
      <c r="CF219" s="15"/>
      <c r="CG219" s="15"/>
      <c r="CH219" s="118"/>
      <c r="CI219" s="15"/>
      <c r="CJ219" s="15"/>
      <c r="CK219" s="15"/>
      <c r="CL219" s="118"/>
      <c r="CM219" s="15"/>
      <c r="CN219" s="15"/>
      <c r="CO219" s="118"/>
      <c r="CP219" s="15"/>
      <c r="CQ219" s="15"/>
      <c r="CR219" s="15"/>
      <c r="CS219" s="118"/>
      <c r="CT219" s="15"/>
      <c r="CU219" s="15"/>
      <c r="CV219" s="118"/>
      <c r="CW219" s="15"/>
      <c r="CX219" s="15"/>
    </row>
    <row r="220" spans="2:102" s="3" customFormat="1" x14ac:dyDescent="0.3">
      <c r="B220" s="12"/>
      <c r="C220" s="15"/>
      <c r="D220" s="15"/>
      <c r="E220" s="12"/>
      <c r="F220" s="15"/>
      <c r="G220" s="15"/>
      <c r="H220" s="118"/>
      <c r="I220" s="15"/>
      <c r="J220" s="15"/>
      <c r="K220" s="15"/>
      <c r="L220" s="118"/>
      <c r="M220" s="15"/>
      <c r="N220" s="15"/>
      <c r="O220" s="118"/>
      <c r="P220" s="15"/>
      <c r="Q220" s="15"/>
      <c r="R220" s="15"/>
      <c r="S220" s="118"/>
      <c r="T220" s="15"/>
      <c r="U220" s="15"/>
      <c r="V220" s="118"/>
      <c r="W220" s="15"/>
      <c r="X220" s="15"/>
      <c r="Y220" s="118"/>
      <c r="Z220" s="15"/>
      <c r="AA220" s="15"/>
      <c r="AB220" s="15"/>
      <c r="AC220" s="118"/>
      <c r="AD220" s="15"/>
      <c r="AE220" s="15"/>
      <c r="AF220" s="118"/>
      <c r="AG220" s="15"/>
      <c r="AH220" s="15"/>
      <c r="AI220" s="15"/>
      <c r="AJ220" s="118"/>
      <c r="AK220" s="15"/>
      <c r="AL220" s="15"/>
      <c r="AM220" s="118"/>
      <c r="AN220" s="15"/>
      <c r="AO220" s="15"/>
      <c r="AP220" s="15"/>
      <c r="AQ220" s="118"/>
      <c r="AR220" s="15"/>
      <c r="AS220" s="15"/>
      <c r="AT220" s="118"/>
      <c r="AU220" s="15"/>
      <c r="AV220" s="15"/>
      <c r="AW220" s="118"/>
      <c r="AX220" s="15"/>
      <c r="AY220" s="15"/>
      <c r="AZ220" s="118"/>
      <c r="BA220" s="15"/>
      <c r="BB220" s="15"/>
      <c r="BC220" s="118"/>
      <c r="BD220" s="15"/>
      <c r="BE220" s="15"/>
      <c r="BF220" s="15"/>
      <c r="BG220" s="118"/>
      <c r="BH220" s="15"/>
      <c r="BI220" s="15"/>
      <c r="BJ220" s="118"/>
      <c r="BK220" s="15"/>
      <c r="BL220" s="15"/>
      <c r="BM220" s="15"/>
      <c r="BN220" s="118"/>
      <c r="BO220" s="15"/>
      <c r="BP220" s="15"/>
      <c r="BQ220" s="118"/>
      <c r="BR220" s="15"/>
      <c r="BS220" s="15"/>
      <c r="BT220" s="15"/>
      <c r="BU220" s="118"/>
      <c r="BV220" s="15"/>
      <c r="BW220" s="15"/>
      <c r="BX220" s="118"/>
      <c r="BY220" s="15"/>
      <c r="BZ220" s="15"/>
      <c r="CA220" s="118"/>
      <c r="CB220" s="15"/>
      <c r="CC220" s="15"/>
      <c r="CD220" s="15"/>
      <c r="CE220" s="118"/>
      <c r="CF220" s="15"/>
      <c r="CG220" s="15"/>
      <c r="CH220" s="118"/>
      <c r="CI220" s="15"/>
      <c r="CJ220" s="15"/>
      <c r="CK220" s="15"/>
      <c r="CL220" s="118"/>
      <c r="CM220" s="15"/>
      <c r="CN220" s="15"/>
      <c r="CO220" s="118"/>
      <c r="CP220" s="15"/>
      <c r="CQ220" s="15"/>
      <c r="CR220" s="15"/>
      <c r="CS220" s="118"/>
      <c r="CT220" s="15"/>
      <c r="CU220" s="15"/>
      <c r="CV220" s="118"/>
      <c r="CW220" s="15"/>
      <c r="CX220" s="15"/>
    </row>
  </sheetData>
  <mergeCells count="1">
    <mergeCell ref="B2:CX2"/>
  </mergeCells>
  <conditionalFormatting sqref="C9">
    <cfRule type="colorScale" priority="5772">
      <colorScale>
        <cfvo type="min"/>
        <cfvo type="max"/>
        <color theme="0"/>
        <color theme="0"/>
      </colorScale>
    </cfRule>
    <cfRule type="expression" dxfId="14408" priority="5773">
      <formula>B9&lt;0</formula>
    </cfRule>
  </conditionalFormatting>
  <conditionalFormatting sqref="C9:C20">
    <cfRule type="expression" dxfId="14407" priority="5743">
      <formula>IF(C9="Validar","Rojo","Verde")</formula>
    </cfRule>
    <cfRule type="expression" priority="5745">
      <formula>#REF!</formula>
    </cfRule>
  </conditionalFormatting>
  <conditionalFormatting sqref="C10">
    <cfRule type="colorScale" priority="5749">
      <colorScale>
        <cfvo type="min"/>
        <cfvo type="max"/>
        <color theme="0"/>
        <color theme="0"/>
      </colorScale>
    </cfRule>
    <cfRule type="expression" dxfId="14406" priority="5750">
      <formula>B10&lt;0</formula>
    </cfRule>
  </conditionalFormatting>
  <conditionalFormatting sqref="C11:C14">
    <cfRule type="colorScale" priority="5770">
      <colorScale>
        <cfvo type="min"/>
        <cfvo type="max"/>
        <color theme="0"/>
        <color theme="0"/>
      </colorScale>
    </cfRule>
    <cfRule type="expression" dxfId="14405" priority="5771">
      <formula>B11&lt;0</formula>
    </cfRule>
  </conditionalFormatting>
  <conditionalFormatting sqref="C15">
    <cfRule type="colorScale" priority="5747">
      <colorScale>
        <cfvo type="min"/>
        <cfvo type="max"/>
        <color theme="0"/>
        <color theme="0"/>
      </colorScale>
    </cfRule>
    <cfRule type="expression" dxfId="14404" priority="5748">
      <formula>B15&lt;0</formula>
    </cfRule>
  </conditionalFormatting>
  <conditionalFormatting sqref="C16:C17">
    <cfRule type="colorScale" priority="5768">
      <colorScale>
        <cfvo type="min"/>
        <cfvo type="max"/>
        <color theme="0"/>
        <color theme="0"/>
      </colorScale>
    </cfRule>
    <cfRule type="expression" dxfId="14403" priority="5769">
      <formula>B16&lt;0</formula>
    </cfRule>
  </conditionalFormatting>
  <conditionalFormatting sqref="C18">
    <cfRule type="colorScale" priority="5744">
      <colorScale>
        <cfvo type="min"/>
        <cfvo type="max"/>
        <color theme="0"/>
        <color theme="0"/>
      </colorScale>
    </cfRule>
    <cfRule type="expression" dxfId="14402" priority="5746">
      <formula>B18&lt;0</formula>
    </cfRule>
  </conditionalFormatting>
  <conditionalFormatting sqref="C19:C20">
    <cfRule type="colorScale" priority="5766">
      <colorScale>
        <cfvo type="min"/>
        <cfvo type="max"/>
        <color theme="0"/>
        <color theme="0"/>
      </colorScale>
    </cfRule>
    <cfRule type="expression" dxfId="14401" priority="5767">
      <formula>B19&lt;0</formula>
    </cfRule>
  </conditionalFormatting>
  <conditionalFormatting sqref="C23">
    <cfRule type="colorScale" priority="5741">
      <colorScale>
        <cfvo type="min"/>
        <cfvo type="max"/>
        <color theme="0"/>
        <color theme="0"/>
      </colorScale>
    </cfRule>
    <cfRule type="expression" dxfId="14400" priority="5742">
      <formula>B23&lt;0</formula>
    </cfRule>
  </conditionalFormatting>
  <conditionalFormatting sqref="C23:C31">
    <cfRule type="expression" dxfId="14399" priority="5735">
      <formula>IF(C23="Validar","Rojo","Verde")</formula>
    </cfRule>
    <cfRule type="expression" priority="5737">
      <formula>#REF!</formula>
    </cfRule>
  </conditionalFormatting>
  <conditionalFormatting sqref="C24">
    <cfRule type="colorScale" priority="5764">
      <colorScale>
        <cfvo type="min"/>
        <cfvo type="max"/>
        <color theme="0"/>
        <color theme="0"/>
      </colorScale>
    </cfRule>
    <cfRule type="expression" dxfId="14398" priority="5765">
      <formula>B24&lt;0</formula>
    </cfRule>
  </conditionalFormatting>
  <conditionalFormatting sqref="C25">
    <cfRule type="colorScale" priority="5762">
      <colorScale>
        <cfvo type="min"/>
        <cfvo type="max"/>
        <color theme="0"/>
        <color theme="0"/>
      </colorScale>
    </cfRule>
    <cfRule type="expression" dxfId="14397" priority="5763">
      <formula>B25&lt;0</formula>
    </cfRule>
  </conditionalFormatting>
  <conditionalFormatting sqref="C26">
    <cfRule type="colorScale" priority="5739">
      <colorScale>
        <cfvo type="min"/>
        <cfvo type="max"/>
        <color theme="0"/>
        <color theme="0"/>
      </colorScale>
    </cfRule>
    <cfRule type="expression" dxfId="14396" priority="5740">
      <formula>B26&lt;0</formula>
    </cfRule>
  </conditionalFormatting>
  <conditionalFormatting sqref="C27">
    <cfRule type="colorScale" priority="5760">
      <colorScale>
        <cfvo type="min"/>
        <cfvo type="max"/>
        <color theme="0"/>
        <color theme="0"/>
      </colorScale>
    </cfRule>
    <cfRule type="expression" dxfId="14395" priority="5761">
      <formula>B27&lt;0</formula>
    </cfRule>
  </conditionalFormatting>
  <conditionalFormatting sqref="C28">
    <cfRule type="colorScale" priority="5758">
      <colorScale>
        <cfvo type="min"/>
        <cfvo type="max"/>
        <color theme="0"/>
        <color theme="0"/>
      </colorScale>
    </cfRule>
    <cfRule type="expression" dxfId="14394" priority="5759">
      <formula>B28&lt;0</formula>
    </cfRule>
  </conditionalFormatting>
  <conditionalFormatting sqref="C29">
    <cfRule type="colorScale" priority="5736">
      <colorScale>
        <cfvo type="min"/>
        <cfvo type="max"/>
        <color theme="0"/>
        <color theme="0"/>
      </colorScale>
    </cfRule>
    <cfRule type="expression" dxfId="14393" priority="5738">
      <formula>B29&lt;0</formula>
    </cfRule>
  </conditionalFormatting>
  <conditionalFormatting sqref="C30">
    <cfRule type="colorScale" priority="5756">
      <colorScale>
        <cfvo type="min"/>
        <cfvo type="max"/>
        <color theme="0"/>
        <color theme="0"/>
      </colorScale>
    </cfRule>
    <cfRule type="expression" dxfId="14392" priority="5757">
      <formula>B30&lt;0</formula>
    </cfRule>
  </conditionalFormatting>
  <conditionalFormatting sqref="C31">
    <cfRule type="colorScale" priority="5754">
      <colorScale>
        <cfvo type="min"/>
        <cfvo type="max"/>
        <color theme="0"/>
        <color theme="0"/>
      </colorScale>
    </cfRule>
    <cfRule type="expression" dxfId="14391" priority="5755">
      <formula>B31&lt;0</formula>
    </cfRule>
  </conditionalFormatting>
  <conditionalFormatting sqref="C39">
    <cfRule type="colorScale" priority="5732">
      <colorScale>
        <cfvo type="min"/>
        <cfvo type="max"/>
        <color theme="0"/>
        <color theme="0"/>
      </colorScale>
    </cfRule>
    <cfRule type="expression" priority="5733">
      <formula>#REF!</formula>
    </cfRule>
    <cfRule type="expression" dxfId="14390" priority="5734">
      <formula>B39&lt;0</formula>
    </cfRule>
  </conditionalFormatting>
  <conditionalFormatting sqref="C39:C107">
    <cfRule type="expression" dxfId="14389" priority="5587">
      <formula>IF(C39="Validar","Rojo","Verde")</formula>
    </cfRule>
  </conditionalFormatting>
  <conditionalFormatting sqref="C40:C67">
    <cfRule type="colorScale" priority="5751">
      <colorScale>
        <cfvo type="min"/>
        <cfvo type="max"/>
        <color theme="0"/>
        <color theme="0"/>
      </colorScale>
    </cfRule>
    <cfRule type="expression" priority="5752">
      <formula>$F$19</formula>
    </cfRule>
    <cfRule type="expression" dxfId="14388" priority="5753">
      <formula>B40&lt;0</formula>
    </cfRule>
  </conditionalFormatting>
  <conditionalFormatting sqref="C68">
    <cfRule type="colorScale" priority="5729">
      <colorScale>
        <cfvo type="min"/>
        <cfvo type="max"/>
        <color theme="0"/>
        <color theme="0"/>
      </colorScale>
    </cfRule>
    <cfRule type="expression" priority="5730">
      <formula>#REF!</formula>
    </cfRule>
    <cfRule type="expression" dxfId="14387" priority="5731">
      <formula>B68&lt;0</formula>
    </cfRule>
  </conditionalFormatting>
  <conditionalFormatting sqref="C69:C81">
    <cfRule type="colorScale" priority="5776">
      <colorScale>
        <cfvo type="min"/>
        <cfvo type="max"/>
        <color theme="0"/>
        <color theme="0"/>
      </colorScale>
    </cfRule>
    <cfRule type="expression" priority="5777">
      <formula>$F$19</formula>
    </cfRule>
    <cfRule type="expression" dxfId="14386" priority="5778">
      <formula>B69&lt;0</formula>
    </cfRule>
  </conditionalFormatting>
  <conditionalFormatting sqref="C82 C92 C103 C107">
    <cfRule type="expression" dxfId="14385" priority="5775">
      <formula>B82&lt;0</formula>
    </cfRule>
  </conditionalFormatting>
  <conditionalFormatting sqref="C83">
    <cfRule type="colorScale" priority="5588">
      <colorScale>
        <cfvo type="min"/>
        <cfvo type="max"/>
        <color theme="0"/>
        <color theme="0"/>
      </colorScale>
    </cfRule>
    <cfRule type="expression" priority="5589">
      <formula>#REF!</formula>
    </cfRule>
    <cfRule type="expression" dxfId="14384" priority="5590">
      <formula>B83&lt;0</formula>
    </cfRule>
  </conditionalFormatting>
  <conditionalFormatting sqref="C84:C91">
    <cfRule type="colorScale" priority="5779">
      <colorScale>
        <cfvo type="min"/>
        <cfvo type="max"/>
        <color theme="0"/>
        <color theme="0"/>
      </colorScale>
    </cfRule>
    <cfRule type="expression" priority="5780">
      <formula>$F$19</formula>
    </cfRule>
    <cfRule type="expression" dxfId="14383" priority="5781">
      <formula>B84&lt;0</formula>
    </cfRule>
  </conditionalFormatting>
  <conditionalFormatting sqref="C82 C92 C103 C107">
    <cfRule type="colorScale" priority="5774">
      <colorScale>
        <cfvo type="min"/>
        <cfvo type="max"/>
        <color theme="0"/>
        <color theme="0"/>
      </colorScale>
    </cfRule>
  </conditionalFormatting>
  <conditionalFormatting sqref="C93">
    <cfRule type="colorScale" priority="5726">
      <colorScale>
        <cfvo type="min"/>
        <cfvo type="max"/>
        <color theme="0"/>
        <color theme="0"/>
      </colorScale>
    </cfRule>
    <cfRule type="expression" priority="5727">
      <formula>#REF!</formula>
    </cfRule>
    <cfRule type="expression" dxfId="14382" priority="5728">
      <formula>B93&lt;0</formula>
    </cfRule>
  </conditionalFormatting>
  <conditionalFormatting sqref="C94:C102">
    <cfRule type="colorScale" priority="5782">
      <colorScale>
        <cfvo type="min"/>
        <cfvo type="max"/>
        <color theme="0"/>
        <color theme="0"/>
      </colorScale>
    </cfRule>
    <cfRule type="expression" priority="5783">
      <formula>$F$19</formula>
    </cfRule>
    <cfRule type="expression" dxfId="14381" priority="5784">
      <formula>B94&lt;0</formula>
    </cfRule>
  </conditionalFormatting>
  <conditionalFormatting sqref="C104">
    <cfRule type="colorScale" priority="5723">
      <colorScale>
        <cfvo type="min"/>
        <cfvo type="max"/>
        <color theme="0"/>
        <color theme="0"/>
      </colorScale>
    </cfRule>
    <cfRule type="expression" priority="5724">
      <formula>#REF!</formula>
    </cfRule>
    <cfRule type="expression" dxfId="14380" priority="5725">
      <formula>B104&lt;0</formula>
    </cfRule>
  </conditionalFormatting>
  <conditionalFormatting sqref="C105:C106">
    <cfRule type="colorScale" priority="5785">
      <colorScale>
        <cfvo type="min"/>
        <cfvo type="max"/>
        <color theme="0"/>
        <color theme="0"/>
      </colorScale>
    </cfRule>
    <cfRule type="expression" priority="5786">
      <formula>$F$19</formula>
    </cfRule>
    <cfRule type="expression" dxfId="14379" priority="5787">
      <formula>B105&lt;0</formula>
    </cfRule>
  </conditionalFormatting>
  <conditionalFormatting sqref="C110">
    <cfRule type="colorScale" priority="5788">
      <colorScale>
        <cfvo type="min"/>
        <cfvo type="max"/>
        <color theme="0"/>
        <color theme="0"/>
      </colorScale>
    </cfRule>
    <cfRule type="expression" dxfId="14378" priority="5789">
      <formula>B110&lt;0</formula>
    </cfRule>
  </conditionalFormatting>
  <conditionalFormatting sqref="C110:C111">
    <cfRule type="expression" priority="5571">
      <formula>$F$19</formula>
    </cfRule>
  </conditionalFormatting>
  <conditionalFormatting sqref="C111">
    <cfRule type="colorScale" priority="5570">
      <colorScale>
        <cfvo type="min"/>
        <cfvo type="max"/>
        <color theme="0"/>
        <color theme="0"/>
      </colorScale>
    </cfRule>
    <cfRule type="expression" dxfId="14377" priority="5572">
      <formula>B111&lt;0</formula>
    </cfRule>
  </conditionalFormatting>
  <conditionalFormatting sqref="C117:C123">
    <cfRule type="colorScale" priority="5793">
      <colorScale>
        <cfvo type="min"/>
        <cfvo type="max"/>
        <color theme="0"/>
        <color theme="0"/>
      </colorScale>
    </cfRule>
    <cfRule type="expression" priority="5794">
      <formula>$F$19</formula>
    </cfRule>
    <cfRule type="expression" dxfId="14376" priority="5795">
      <formula>B117&lt;0</formula>
    </cfRule>
  </conditionalFormatting>
  <conditionalFormatting sqref="C125">
    <cfRule type="colorScale" priority="5720">
      <colorScale>
        <cfvo type="min"/>
        <cfvo type="max"/>
        <color theme="0"/>
        <color theme="0"/>
      </colorScale>
    </cfRule>
    <cfRule type="expression" priority="5721">
      <formula>#REF!</formula>
    </cfRule>
    <cfRule type="expression" dxfId="14375" priority="5722">
      <formula>B125&lt;0</formula>
    </cfRule>
  </conditionalFormatting>
  <conditionalFormatting sqref="C125:C135">
    <cfRule type="expression" dxfId="14374" priority="5719">
      <formula>IF(C125="Validar","Rojo","Verde")</formula>
    </cfRule>
  </conditionalFormatting>
  <conditionalFormatting sqref="C126:C132">
    <cfRule type="colorScale" priority="5796">
      <colorScale>
        <cfvo type="min"/>
        <cfvo type="max"/>
        <color theme="0"/>
        <color theme="0"/>
      </colorScale>
    </cfRule>
    <cfRule type="expression" dxfId="14373" priority="5798">
      <formula>B126&lt;0</formula>
    </cfRule>
  </conditionalFormatting>
  <conditionalFormatting sqref="C126:C134">
    <cfRule type="expression" priority="5797">
      <formula>$F$19</formula>
    </cfRule>
  </conditionalFormatting>
  <conditionalFormatting sqref="C133:C134">
    <cfRule type="colorScale" priority="5799">
      <colorScale>
        <cfvo type="min"/>
        <cfvo type="max"/>
        <color theme="0"/>
        <color theme="0"/>
      </colorScale>
    </cfRule>
    <cfRule type="expression" dxfId="14372" priority="5800">
      <formula>B133&lt;0</formula>
    </cfRule>
  </conditionalFormatting>
  <conditionalFormatting sqref="C135">
    <cfRule type="colorScale" priority="5790">
      <colorScale>
        <cfvo type="min"/>
        <cfvo type="max"/>
        <color theme="0"/>
        <color theme="0"/>
      </colorScale>
    </cfRule>
    <cfRule type="expression" priority="5791">
      <formula>$F$23</formula>
    </cfRule>
    <cfRule type="expression" dxfId="14371" priority="5792">
      <formula>B135&lt;0</formula>
    </cfRule>
  </conditionalFormatting>
  <conditionalFormatting sqref="C110:D111">
    <cfRule type="expression" dxfId="14370" priority="5566">
      <formula>IF(C110="Validar","Rojo","Verde")</formula>
    </cfRule>
  </conditionalFormatting>
  <conditionalFormatting sqref="C117:D123">
    <cfRule type="expression" dxfId="14369" priority="5676">
      <formula>IF(C117="Validar","Rojo","Verde")</formula>
    </cfRule>
  </conditionalFormatting>
  <conditionalFormatting sqref="D40:D66">
    <cfRule type="colorScale" priority="5711">
      <colorScale>
        <cfvo type="min"/>
        <cfvo type="max"/>
        <color theme="0"/>
        <color theme="0"/>
      </colorScale>
    </cfRule>
    <cfRule type="expression" priority="5712">
      <formula>#REF!</formula>
    </cfRule>
    <cfRule type="expression" dxfId="14368" priority="5713">
      <formula>C40&lt;0</formula>
    </cfRule>
  </conditionalFormatting>
  <conditionalFormatting sqref="D40:D67">
    <cfRule type="expression" dxfId="14367" priority="5710">
      <formula>IF(D40="Validar","Rojo","Verde")</formula>
    </cfRule>
  </conditionalFormatting>
  <conditionalFormatting sqref="D67 C82:D82 C92:D92 C103:D103 C107:D107">
    <cfRule type="expression" priority="5715">
      <formula>$F$23</formula>
    </cfRule>
  </conditionalFormatting>
  <conditionalFormatting sqref="D67 D82 D92 D103 D107">
    <cfRule type="expression" dxfId="14366" priority="5716">
      <formula>C67&lt;0</formula>
    </cfRule>
  </conditionalFormatting>
  <conditionalFormatting sqref="D69">
    <cfRule type="colorScale" priority="5708">
      <colorScale>
        <cfvo type="min"/>
        <cfvo type="max"/>
        <color theme="0"/>
        <color theme="0"/>
      </colorScale>
    </cfRule>
    <cfRule type="expression" dxfId="14365" priority="5709">
      <formula>C69&lt;0</formula>
    </cfRule>
  </conditionalFormatting>
  <conditionalFormatting sqref="D69:D81">
    <cfRule type="expression" priority="5706">
      <formula>#REF!</formula>
    </cfRule>
  </conditionalFormatting>
  <conditionalFormatting sqref="D69:D82">
    <cfRule type="expression" dxfId="14364" priority="5704">
      <formula>IF(D69="Validar","Rojo","Verde")</formula>
    </cfRule>
  </conditionalFormatting>
  <conditionalFormatting sqref="D70:D78">
    <cfRule type="colorScale" priority="5705">
      <colorScale>
        <cfvo type="min"/>
        <cfvo type="max"/>
        <color theme="0"/>
        <color theme="0"/>
      </colorScale>
    </cfRule>
    <cfRule type="expression" dxfId="14363" priority="5707">
      <formula>C70&lt;0</formula>
    </cfRule>
  </conditionalFormatting>
  <conditionalFormatting sqref="D79:D81">
    <cfRule type="colorScale" priority="5717">
      <colorScale>
        <cfvo type="min"/>
        <cfvo type="max"/>
        <color theme="0"/>
        <color theme="0"/>
      </colorScale>
    </cfRule>
    <cfRule type="expression" dxfId="14362" priority="5718">
      <formula>C79&lt;0</formula>
    </cfRule>
  </conditionalFormatting>
  <conditionalFormatting sqref="D67 D82 D92 D103 D107">
    <cfRule type="colorScale" priority="5714">
      <colorScale>
        <cfvo type="min"/>
        <cfvo type="max"/>
        <color theme="0"/>
        <color theme="0"/>
      </colorScale>
    </cfRule>
  </conditionalFormatting>
  <conditionalFormatting sqref="D84">
    <cfRule type="colorScale" priority="5702">
      <colorScale>
        <cfvo type="min"/>
        <cfvo type="max"/>
        <color theme="0"/>
        <color theme="0"/>
      </colorScale>
    </cfRule>
    <cfRule type="expression" dxfId="14361" priority="5703">
      <formula>C84&lt;0</formula>
    </cfRule>
  </conditionalFormatting>
  <conditionalFormatting sqref="D84:D91">
    <cfRule type="expression" priority="5700">
      <formula>#REF!</formula>
    </cfRule>
  </conditionalFormatting>
  <conditionalFormatting sqref="D84:D92">
    <cfRule type="expression" dxfId="14360" priority="5698">
      <formula>IF(D84="Validar","Rojo","Verde")</formula>
    </cfRule>
  </conditionalFormatting>
  <conditionalFormatting sqref="D85:D91">
    <cfRule type="colorScale" priority="5699">
      <colorScale>
        <cfvo type="min"/>
        <cfvo type="max"/>
        <color theme="0"/>
        <color theme="0"/>
      </colorScale>
    </cfRule>
    <cfRule type="expression" dxfId="14359" priority="5701">
      <formula>C85&lt;0</formula>
    </cfRule>
  </conditionalFormatting>
  <conditionalFormatting sqref="D94">
    <cfRule type="colorScale" priority="5696">
      <colorScale>
        <cfvo type="min"/>
        <cfvo type="max"/>
        <color theme="0"/>
        <color theme="0"/>
      </colorScale>
    </cfRule>
    <cfRule type="expression" dxfId="14358" priority="5697">
      <formula>C94&lt;0</formula>
    </cfRule>
  </conditionalFormatting>
  <conditionalFormatting sqref="D94:D102">
    <cfRule type="expression" priority="5690">
      <formula>#REF!</formula>
    </cfRule>
  </conditionalFormatting>
  <conditionalFormatting sqref="D94:D103">
    <cfRule type="expression" dxfId="14357" priority="5688">
      <formula>IF(D94="Validar","Rojo","Verde")</formula>
    </cfRule>
  </conditionalFormatting>
  <conditionalFormatting sqref="D95:D100">
    <cfRule type="colorScale" priority="5694">
      <colorScale>
        <cfvo type="min"/>
        <cfvo type="max"/>
        <color theme="0"/>
        <color theme="0"/>
      </colorScale>
    </cfRule>
    <cfRule type="expression" dxfId="14356" priority="5695">
      <formula>C95&lt;0</formula>
    </cfRule>
  </conditionalFormatting>
  <conditionalFormatting sqref="D101">
    <cfRule type="colorScale" priority="5692">
      <colorScale>
        <cfvo type="min"/>
        <cfvo type="max"/>
        <color theme="0"/>
        <color theme="0"/>
      </colorScale>
    </cfRule>
    <cfRule type="expression" dxfId="14355" priority="5693">
      <formula>C101&lt;0</formula>
    </cfRule>
  </conditionalFormatting>
  <conditionalFormatting sqref="D102">
    <cfRule type="colorScale" priority="5689">
      <colorScale>
        <cfvo type="min"/>
        <cfvo type="max"/>
        <color theme="0"/>
        <color theme="0"/>
      </colorScale>
    </cfRule>
    <cfRule type="expression" dxfId="14354" priority="5691">
      <formula>C102&lt;0</formula>
    </cfRule>
  </conditionalFormatting>
  <conditionalFormatting sqref="D105">
    <cfRule type="colorScale" priority="5686">
      <colorScale>
        <cfvo type="min"/>
        <cfvo type="max"/>
        <color theme="0"/>
        <color theme="0"/>
      </colorScale>
    </cfRule>
    <cfRule type="expression" dxfId="14353" priority="5687">
      <formula>C105&lt;0</formula>
    </cfRule>
  </conditionalFormatting>
  <conditionalFormatting sqref="D105:D106">
    <cfRule type="expression" priority="5684">
      <formula>#REF!</formula>
    </cfRule>
  </conditionalFormatting>
  <conditionalFormatting sqref="D105:D107">
    <cfRule type="expression" dxfId="14352" priority="5682">
      <formula>IF(D105="Validar","Rojo","Verde")</formula>
    </cfRule>
  </conditionalFormatting>
  <conditionalFormatting sqref="D106">
    <cfRule type="colorScale" priority="5683">
      <colorScale>
        <cfvo type="min"/>
        <cfvo type="max"/>
        <color theme="0"/>
        <color theme="0"/>
      </colorScale>
    </cfRule>
    <cfRule type="expression" dxfId="14351" priority="5685">
      <formula>C106&lt;0</formula>
    </cfRule>
  </conditionalFormatting>
  <conditionalFormatting sqref="D110">
    <cfRule type="colorScale" priority="5674">
      <colorScale>
        <cfvo type="min"/>
        <cfvo type="max"/>
        <color theme="0"/>
        <color theme="0"/>
      </colorScale>
    </cfRule>
    <cfRule type="expression" dxfId="14350" priority="5675">
      <formula>C110&lt;0</formula>
    </cfRule>
  </conditionalFormatting>
  <conditionalFormatting sqref="D110:D111">
    <cfRule type="expression" priority="5568">
      <formula>#REF!</formula>
    </cfRule>
  </conditionalFormatting>
  <conditionalFormatting sqref="D111">
    <cfRule type="colorScale" priority="5567">
      <colorScale>
        <cfvo type="min"/>
        <cfvo type="max"/>
        <color theme="0"/>
        <color theme="0"/>
      </colorScale>
    </cfRule>
    <cfRule type="expression" dxfId="14349" priority="5569">
      <formula>C111&lt;0</formula>
    </cfRule>
  </conditionalFormatting>
  <conditionalFormatting sqref="D117">
    <cfRule type="colorScale" priority="5680">
      <colorScale>
        <cfvo type="min"/>
        <cfvo type="max"/>
        <color theme="0"/>
        <color theme="0"/>
      </colorScale>
    </cfRule>
    <cfRule type="expression" dxfId="14348" priority="5681">
      <formula>C117&lt;0</formula>
    </cfRule>
  </conditionalFormatting>
  <conditionalFormatting sqref="D117:D123">
    <cfRule type="expression" priority="5678">
      <formula>#REF!</formula>
    </cfRule>
  </conditionalFormatting>
  <conditionalFormatting sqref="D118:D123">
    <cfRule type="colorScale" priority="5677">
      <colorScale>
        <cfvo type="min"/>
        <cfvo type="max"/>
        <color theme="0"/>
        <color theme="0"/>
      </colorScale>
    </cfRule>
    <cfRule type="expression" dxfId="14347" priority="5679">
      <formula>C118&lt;0</formula>
    </cfRule>
  </conditionalFormatting>
  <conditionalFormatting sqref="D126:D135">
    <cfRule type="expression" dxfId="14346" priority="5801">
      <formula>IF(D126="Validar","Rojo","Verde")</formula>
    </cfRule>
    <cfRule type="colorScale" priority="5802">
      <colorScale>
        <cfvo type="min"/>
        <cfvo type="max"/>
        <color theme="0"/>
        <color theme="0"/>
      </colorScale>
    </cfRule>
    <cfRule type="expression" priority="5803">
      <formula>$F$23</formula>
    </cfRule>
    <cfRule type="expression" dxfId="14345" priority="5804">
      <formula>C126&lt;0</formula>
    </cfRule>
  </conditionalFormatting>
  <conditionalFormatting sqref="K83">
    <cfRule type="expression" dxfId="14344" priority="5583">
      <formula>IF(K83="Validar","Rojo","Verde")</formula>
    </cfRule>
    <cfRule type="colorScale" priority="5584">
      <colorScale>
        <cfvo type="min"/>
        <cfvo type="max"/>
        <color theme="0"/>
        <color theme="0"/>
      </colorScale>
    </cfRule>
    <cfRule type="expression" priority="5585">
      <formula>#REF!</formula>
    </cfRule>
    <cfRule type="expression" dxfId="14343" priority="5586">
      <formula>J83&lt;0</formula>
    </cfRule>
  </conditionalFormatting>
  <conditionalFormatting sqref="K111">
    <cfRule type="expression" dxfId="14342" priority="5562">
      <formula>IF(K111="Validar","Rojo","Verde")</formula>
    </cfRule>
    <cfRule type="colorScale" priority="5563">
      <colorScale>
        <cfvo type="min"/>
        <cfvo type="max"/>
        <color theme="0"/>
        <color theme="0"/>
      </colorScale>
    </cfRule>
    <cfRule type="expression" priority="5564">
      <formula>#REF!</formula>
    </cfRule>
    <cfRule type="expression" dxfId="14341" priority="5565">
      <formula>J111&lt;0</formula>
    </cfRule>
  </conditionalFormatting>
  <conditionalFormatting sqref="K146">
    <cfRule type="expression" dxfId="14340" priority="5670">
      <formula>IF(K146="Validar","Rojo","Verde")</formula>
    </cfRule>
    <cfRule type="colorScale" priority="5671">
      <colorScale>
        <cfvo type="min"/>
        <cfvo type="max"/>
        <color theme="0"/>
        <color theme="0"/>
      </colorScale>
    </cfRule>
    <cfRule type="expression" priority="5672">
      <formula>#REF!</formula>
    </cfRule>
    <cfRule type="expression" dxfId="14339" priority="5673">
      <formula>J146&lt;0</formula>
    </cfRule>
  </conditionalFormatting>
  <conditionalFormatting sqref="R110:R111">
    <cfRule type="expression" dxfId="14338" priority="5557">
      <formula>IF(R110="Validar","Rojo","Verde")</formula>
    </cfRule>
  </conditionalFormatting>
  <conditionalFormatting sqref="R117:R123">
    <cfRule type="expression" dxfId="14337" priority="5638">
      <formula>IF(R117="Validar","Rojo","Verde")</formula>
    </cfRule>
  </conditionalFormatting>
  <conditionalFormatting sqref="R117:R123">
    <cfRule type="expression" priority="5640">
      <formula>#REF!</formula>
    </cfRule>
  </conditionalFormatting>
  <conditionalFormatting sqref="R6:R16">
    <cfRule type="expression" dxfId="14336" priority="5630">
      <formula>IF(R6="Validar","Rojo","Verde")</formula>
    </cfRule>
    <cfRule type="expression" priority="5632">
      <formula>#REF!</formula>
    </cfRule>
  </conditionalFormatting>
  <conditionalFormatting sqref="R6:R9">
    <cfRule type="colorScale" priority="5666">
      <colorScale>
        <cfvo type="min"/>
        <cfvo type="max"/>
        <color theme="0"/>
        <color theme="0"/>
      </colorScale>
    </cfRule>
    <cfRule type="expression" dxfId="14335" priority="5667">
      <formula>Q6&lt;0</formula>
    </cfRule>
  </conditionalFormatting>
  <conditionalFormatting sqref="R10">
    <cfRule type="colorScale" priority="5634">
      <colorScale>
        <cfvo type="min"/>
        <cfvo type="max"/>
        <color theme="0"/>
        <color theme="0"/>
      </colorScale>
    </cfRule>
    <cfRule type="expression" dxfId="14334" priority="5635">
      <formula>Q10&lt;0</formula>
    </cfRule>
  </conditionalFormatting>
  <conditionalFormatting sqref="R11:R14">
    <cfRule type="colorScale" priority="5664">
      <colorScale>
        <cfvo type="min"/>
        <cfvo type="max"/>
        <color theme="0"/>
        <color theme="0"/>
      </colorScale>
    </cfRule>
    <cfRule type="expression" dxfId="14333" priority="5665">
      <formula>Q11&lt;0</formula>
    </cfRule>
  </conditionalFormatting>
  <conditionalFormatting sqref="R15">
    <cfRule type="colorScale" priority="5631">
      <colorScale>
        <cfvo type="min"/>
        <cfvo type="max"/>
        <color theme="0"/>
        <color theme="0"/>
      </colorScale>
    </cfRule>
    <cfRule type="expression" dxfId="14332" priority="5633">
      <formula>Q15&lt;0</formula>
    </cfRule>
  </conditionalFormatting>
  <conditionalFormatting sqref="R16">
    <cfRule type="colorScale" priority="5662">
      <colorScale>
        <cfvo type="min"/>
        <cfvo type="max"/>
        <color theme="0"/>
        <color theme="0"/>
      </colorScale>
    </cfRule>
    <cfRule type="expression" dxfId="14331" priority="5663">
      <formula>Q16&lt;0</formula>
    </cfRule>
  </conditionalFormatting>
  <conditionalFormatting sqref="R18">
    <cfRule type="colorScale" priority="5627">
      <colorScale>
        <cfvo type="min"/>
        <cfvo type="max"/>
        <color theme="0"/>
        <color theme="0"/>
      </colorScale>
    </cfRule>
    <cfRule type="expression" dxfId="14330" priority="5629">
      <formula>Q18&lt;0</formula>
    </cfRule>
  </conditionalFormatting>
  <conditionalFormatting sqref="R18:R19">
    <cfRule type="expression" dxfId="14329" priority="5626">
      <formula>IF(R18="Validar","Rojo","Verde")</formula>
    </cfRule>
    <cfRule type="expression" priority="5628">
      <formula>#REF!</formula>
    </cfRule>
  </conditionalFormatting>
  <conditionalFormatting sqref="R19">
    <cfRule type="colorScale" priority="5660">
      <colorScale>
        <cfvo type="min"/>
        <cfvo type="max"/>
        <color theme="0"/>
        <color theme="0"/>
      </colorScale>
    </cfRule>
    <cfRule type="expression" dxfId="14328" priority="5661">
      <formula>Q19&lt;0</formula>
    </cfRule>
  </conditionalFormatting>
  <conditionalFormatting sqref="R23">
    <cfRule type="colorScale" priority="5623">
      <colorScale>
        <cfvo type="min"/>
        <cfvo type="max"/>
        <color theme="0"/>
        <color theme="0"/>
      </colorScale>
    </cfRule>
    <cfRule type="expression" dxfId="14327" priority="5625">
      <formula>Q23&lt;0</formula>
    </cfRule>
  </conditionalFormatting>
  <conditionalFormatting sqref="R23:R24">
    <cfRule type="expression" dxfId="14326" priority="5622">
      <formula>IF(R23="Validar","Rojo","Verde")</formula>
    </cfRule>
    <cfRule type="expression" priority="5624">
      <formula>#REF!</formula>
    </cfRule>
  </conditionalFormatting>
  <conditionalFormatting sqref="R24">
    <cfRule type="colorScale" priority="5656">
      <colorScale>
        <cfvo type="min"/>
        <cfvo type="max"/>
        <color theme="0"/>
        <color theme="0"/>
      </colorScale>
    </cfRule>
    <cfRule type="expression" dxfId="14325" priority="5657">
      <formula>Q24&lt;0</formula>
    </cfRule>
  </conditionalFormatting>
  <conditionalFormatting sqref="R26">
    <cfRule type="colorScale" priority="5619">
      <colorScale>
        <cfvo type="min"/>
        <cfvo type="max"/>
        <color theme="0"/>
        <color theme="0"/>
      </colorScale>
    </cfRule>
    <cfRule type="expression" dxfId="14324" priority="5621">
      <formula>Q26&lt;0</formula>
    </cfRule>
  </conditionalFormatting>
  <conditionalFormatting sqref="R26:R27">
    <cfRule type="expression" dxfId="14323" priority="5618">
      <formula>IF(R26="Validar","Rojo","Verde")</formula>
    </cfRule>
    <cfRule type="expression" priority="5620">
      <formula>#REF!</formula>
    </cfRule>
  </conditionalFormatting>
  <conditionalFormatting sqref="R27">
    <cfRule type="colorScale" priority="5654">
      <colorScale>
        <cfvo type="min"/>
        <cfvo type="max"/>
        <color theme="0"/>
        <color theme="0"/>
      </colorScale>
    </cfRule>
    <cfRule type="expression" dxfId="14322" priority="5655">
      <formula>Q27&lt;0</formula>
    </cfRule>
  </conditionalFormatting>
  <conditionalFormatting sqref="R29">
    <cfRule type="colorScale" priority="5615">
      <colorScale>
        <cfvo type="min"/>
        <cfvo type="max"/>
        <color theme="0"/>
        <color theme="0"/>
      </colorScale>
    </cfRule>
    <cfRule type="expression" dxfId="14321" priority="5617">
      <formula>Q29&lt;0</formula>
    </cfRule>
  </conditionalFormatting>
  <conditionalFormatting sqref="R29:R30">
    <cfRule type="expression" dxfId="14320" priority="5614">
      <formula>IF(R29="Validar","Rojo","Verde")</formula>
    </cfRule>
    <cfRule type="expression" priority="5616">
      <formula>#REF!</formula>
    </cfRule>
  </conditionalFormatting>
  <conditionalFormatting sqref="R30">
    <cfRule type="colorScale" priority="5652">
      <colorScale>
        <cfvo type="min"/>
        <cfvo type="max"/>
        <color theme="0"/>
        <color theme="0"/>
      </colorScale>
    </cfRule>
    <cfRule type="expression" dxfId="14319" priority="5653">
      <formula>Q30&lt;0</formula>
    </cfRule>
  </conditionalFormatting>
  <conditionalFormatting sqref="R39">
    <cfRule type="colorScale" priority="5611">
      <colorScale>
        <cfvo type="min"/>
        <cfvo type="max"/>
        <color theme="0"/>
        <color theme="0"/>
      </colorScale>
    </cfRule>
    <cfRule type="expression" dxfId="14318" priority="5613">
      <formula>Q39&lt;0</formula>
    </cfRule>
  </conditionalFormatting>
  <conditionalFormatting sqref="R39:R66">
    <cfRule type="expression" dxfId="14317" priority="5610">
      <formula>IF(R39="Validar","Rojo","Verde")</formula>
    </cfRule>
    <cfRule type="expression" priority="5612">
      <formula>#REF!</formula>
    </cfRule>
  </conditionalFormatting>
  <conditionalFormatting sqref="R40:R66">
    <cfRule type="colorScale" priority="5650">
      <colorScale>
        <cfvo type="min"/>
        <cfvo type="max"/>
        <color theme="0"/>
        <color theme="0"/>
      </colorScale>
    </cfRule>
    <cfRule type="expression" dxfId="14316" priority="5651">
      <formula>Q40&lt;0</formula>
    </cfRule>
  </conditionalFormatting>
  <conditionalFormatting sqref="R68">
    <cfRule type="colorScale" priority="5607">
      <colorScale>
        <cfvo type="min"/>
        <cfvo type="max"/>
        <color theme="0"/>
        <color theme="0"/>
      </colorScale>
    </cfRule>
    <cfRule type="expression" dxfId="14315" priority="5609">
      <formula>Q68&lt;0</formula>
    </cfRule>
  </conditionalFormatting>
  <conditionalFormatting sqref="R68:R81">
    <cfRule type="expression" dxfId="14314" priority="5606">
      <formula>IF(R68="Validar","Rojo","Verde")</formula>
    </cfRule>
    <cfRule type="expression" priority="5608">
      <formula>#REF!</formula>
    </cfRule>
  </conditionalFormatting>
  <conditionalFormatting sqref="R69:R81">
    <cfRule type="colorScale" priority="5668">
      <colorScale>
        <cfvo type="min"/>
        <cfvo type="max"/>
        <color theme="0"/>
        <color theme="0"/>
      </colorScale>
    </cfRule>
    <cfRule type="expression" dxfId="14313" priority="5669">
      <formula>Q69&lt;0</formula>
    </cfRule>
  </conditionalFormatting>
  <conditionalFormatting sqref="R83">
    <cfRule type="colorScale" priority="5579">
      <colorScale>
        <cfvo type="min"/>
        <cfvo type="max"/>
        <color theme="0"/>
        <color theme="0"/>
      </colorScale>
    </cfRule>
    <cfRule type="expression" dxfId="14312" priority="5581">
      <formula>Q83&lt;0</formula>
    </cfRule>
  </conditionalFormatting>
  <conditionalFormatting sqref="R83:R91">
    <cfRule type="expression" dxfId="14311" priority="5578">
      <formula>IF(R83="Validar","Rojo","Verde")</formula>
    </cfRule>
    <cfRule type="expression" priority="5580">
      <formula>#REF!</formula>
    </cfRule>
  </conditionalFormatting>
  <conditionalFormatting sqref="R84:R91">
    <cfRule type="colorScale" priority="5648">
      <colorScale>
        <cfvo type="min"/>
        <cfvo type="max"/>
        <color theme="0"/>
        <color theme="0"/>
      </colorScale>
    </cfRule>
    <cfRule type="expression" dxfId="14310" priority="5649">
      <formula>Q84&lt;0</formula>
    </cfRule>
  </conditionalFormatting>
  <conditionalFormatting sqref="R93">
    <cfRule type="colorScale" priority="5603">
      <colorScale>
        <cfvo type="min"/>
        <cfvo type="max"/>
        <color theme="0"/>
        <color theme="0"/>
      </colorScale>
    </cfRule>
    <cfRule type="expression" dxfId="14309" priority="5605">
      <formula>Q93&lt;0</formula>
    </cfRule>
  </conditionalFormatting>
  <conditionalFormatting sqref="R93:R102">
    <cfRule type="expression" dxfId="14308" priority="5602">
      <formula>IF(R93="Validar","Rojo","Verde")</formula>
    </cfRule>
    <cfRule type="expression" priority="5604">
      <formula>#REF!</formula>
    </cfRule>
  </conditionalFormatting>
  <conditionalFormatting sqref="R94:R102">
    <cfRule type="colorScale" priority="5646">
      <colorScale>
        <cfvo type="min"/>
        <cfvo type="max"/>
        <color theme="0"/>
        <color theme="0"/>
      </colorScale>
    </cfRule>
    <cfRule type="expression" dxfId="14307" priority="5647">
      <formula>Q94&lt;0</formula>
    </cfRule>
  </conditionalFormatting>
  <conditionalFormatting sqref="R104">
    <cfRule type="colorScale" priority="5599">
      <colorScale>
        <cfvo type="min"/>
        <cfvo type="max"/>
        <color theme="0"/>
        <color theme="0"/>
      </colorScale>
    </cfRule>
    <cfRule type="expression" dxfId="14306" priority="5601">
      <formula>Q104&lt;0</formula>
    </cfRule>
  </conditionalFormatting>
  <conditionalFormatting sqref="R104:R106">
    <cfRule type="expression" dxfId="14305" priority="5598">
      <formula>IF(R104="Validar","Rojo","Verde")</formula>
    </cfRule>
    <cfRule type="expression" priority="5600">
      <formula>#REF!</formula>
    </cfRule>
  </conditionalFormatting>
  <conditionalFormatting sqref="R105:R106">
    <cfRule type="colorScale" priority="5644">
      <colorScale>
        <cfvo type="min"/>
        <cfvo type="max"/>
        <color theme="0"/>
        <color theme="0"/>
      </colorScale>
    </cfRule>
    <cfRule type="expression" dxfId="14304" priority="5645">
      <formula>Q105&lt;0</formula>
    </cfRule>
  </conditionalFormatting>
  <conditionalFormatting sqref="R110">
    <cfRule type="colorScale" priority="5642">
      <colorScale>
        <cfvo type="min"/>
        <cfvo type="max"/>
        <color theme="0"/>
        <color theme="0"/>
      </colorScale>
    </cfRule>
    <cfRule type="expression" dxfId="14303" priority="5643">
      <formula>Q110&lt;0</formula>
    </cfRule>
  </conditionalFormatting>
  <conditionalFormatting sqref="R110:R111">
    <cfRule type="expression" priority="5559">
      <formula>#REF!</formula>
    </cfRule>
  </conditionalFormatting>
  <conditionalFormatting sqref="R111">
    <cfRule type="colorScale" priority="5558">
      <colorScale>
        <cfvo type="min"/>
        <cfvo type="max"/>
        <color theme="0"/>
        <color theme="0"/>
      </colorScale>
    </cfRule>
    <cfRule type="expression" dxfId="14302" priority="5560">
      <formula>Q111&lt;0</formula>
    </cfRule>
  </conditionalFormatting>
  <conditionalFormatting sqref="R117:R123">
    <cfRule type="colorScale" priority="5639">
      <colorScale>
        <cfvo type="min"/>
        <cfvo type="max"/>
        <color theme="0"/>
        <color theme="0"/>
      </colorScale>
    </cfRule>
    <cfRule type="expression" dxfId="14301" priority="5641">
      <formula>Q117&lt;0</formula>
    </cfRule>
  </conditionalFormatting>
  <conditionalFormatting sqref="R125">
    <cfRule type="colorScale" priority="5595">
      <colorScale>
        <cfvo type="min"/>
        <cfvo type="max"/>
        <color theme="0"/>
        <color theme="0"/>
      </colorScale>
    </cfRule>
    <cfRule type="expression" dxfId="14300" priority="5597">
      <formula>Q125&lt;0</formula>
    </cfRule>
  </conditionalFormatting>
  <conditionalFormatting sqref="R125:R134">
    <cfRule type="expression" dxfId="14299" priority="5594">
      <formula>IF(R125="Validar","Rojo","Verde")</formula>
    </cfRule>
    <cfRule type="expression" priority="5596">
      <formula>#REF!</formula>
    </cfRule>
  </conditionalFormatting>
  <conditionalFormatting sqref="R126:R134">
    <cfRule type="colorScale" priority="5636">
      <colorScale>
        <cfvo type="min"/>
        <cfvo type="max"/>
        <color theme="0"/>
        <color theme="0"/>
      </colorScale>
    </cfRule>
    <cfRule type="expression" dxfId="14298" priority="5637">
      <formula>Q126&lt;0</formula>
    </cfRule>
  </conditionalFormatting>
  <conditionalFormatting sqref="X110:X111">
    <cfRule type="expression" dxfId="14297" priority="5379">
      <formula>IF(X110="Validar","Rojo","Verde")</formula>
    </cfRule>
  </conditionalFormatting>
  <conditionalFormatting sqref="X117:X123">
    <cfRule type="expression" dxfId="14296" priority="5435">
      <formula>IF(X117="Validar","Rojo","Verde")</formula>
    </cfRule>
  </conditionalFormatting>
  <conditionalFormatting sqref="X6:X16">
    <cfRule type="expression" dxfId="14295" priority="5427">
      <formula>IF(X6="Validar","Rojo","Verde")</formula>
    </cfRule>
    <cfRule type="expression" priority="5429">
      <formula>#REF!</formula>
    </cfRule>
  </conditionalFormatting>
  <conditionalFormatting sqref="X6:X9">
    <cfRule type="colorScale" priority="5463">
      <colorScale>
        <cfvo type="min"/>
        <cfvo type="max"/>
        <color theme="0"/>
        <color theme="0"/>
      </colorScale>
    </cfRule>
    <cfRule type="expression" dxfId="14294" priority="5464">
      <formula>W6&lt;0</formula>
    </cfRule>
  </conditionalFormatting>
  <conditionalFormatting sqref="X10">
    <cfRule type="colorScale" priority="5431">
      <colorScale>
        <cfvo type="min"/>
        <cfvo type="max"/>
        <color theme="0"/>
        <color theme="0"/>
      </colorScale>
    </cfRule>
    <cfRule type="expression" dxfId="14293" priority="5432">
      <formula>W10&lt;0</formula>
    </cfRule>
  </conditionalFormatting>
  <conditionalFormatting sqref="X11:X14">
    <cfRule type="colorScale" priority="5461">
      <colorScale>
        <cfvo type="min"/>
        <cfvo type="max"/>
        <color theme="0"/>
        <color theme="0"/>
      </colorScale>
    </cfRule>
    <cfRule type="expression" dxfId="14292" priority="5462">
      <formula>W11&lt;0</formula>
    </cfRule>
  </conditionalFormatting>
  <conditionalFormatting sqref="X15">
    <cfRule type="colorScale" priority="5428">
      <colorScale>
        <cfvo type="min"/>
        <cfvo type="max"/>
        <color theme="0"/>
        <color theme="0"/>
      </colorScale>
    </cfRule>
    <cfRule type="expression" dxfId="14291" priority="5430">
      <formula>W15&lt;0</formula>
    </cfRule>
  </conditionalFormatting>
  <conditionalFormatting sqref="X16">
    <cfRule type="colorScale" priority="5459">
      <colorScale>
        <cfvo type="min"/>
        <cfvo type="max"/>
        <color theme="0"/>
        <color theme="0"/>
      </colorScale>
    </cfRule>
    <cfRule type="expression" dxfId="14290" priority="5460">
      <formula>W16&lt;0</formula>
    </cfRule>
  </conditionalFormatting>
  <conditionalFormatting sqref="X18">
    <cfRule type="colorScale" priority="5424">
      <colorScale>
        <cfvo type="min"/>
        <cfvo type="max"/>
        <color theme="0"/>
        <color theme="0"/>
      </colorScale>
    </cfRule>
    <cfRule type="expression" dxfId="14289" priority="5426">
      <formula>W18&lt;0</formula>
    </cfRule>
  </conditionalFormatting>
  <conditionalFormatting sqref="X18:X19">
    <cfRule type="expression" dxfId="14288" priority="5423">
      <formula>IF(X18="Validar","Rojo","Verde")</formula>
    </cfRule>
    <cfRule type="expression" priority="5425">
      <formula>#REF!</formula>
    </cfRule>
  </conditionalFormatting>
  <conditionalFormatting sqref="X19">
    <cfRule type="colorScale" priority="5457">
      <colorScale>
        <cfvo type="min"/>
        <cfvo type="max"/>
        <color theme="0"/>
        <color theme="0"/>
      </colorScale>
    </cfRule>
    <cfRule type="expression" dxfId="14287" priority="5458">
      <formula>W19&lt;0</formula>
    </cfRule>
  </conditionalFormatting>
  <conditionalFormatting sqref="X23">
    <cfRule type="colorScale" priority="5420">
      <colorScale>
        <cfvo type="min"/>
        <cfvo type="max"/>
        <color theme="0"/>
        <color theme="0"/>
      </colorScale>
    </cfRule>
    <cfRule type="expression" dxfId="14286" priority="5422">
      <formula>W23&lt;0</formula>
    </cfRule>
  </conditionalFormatting>
  <conditionalFormatting sqref="X23:X24">
    <cfRule type="expression" dxfId="14285" priority="5419">
      <formula>IF(X23="Validar","Rojo","Verde")</formula>
    </cfRule>
    <cfRule type="expression" priority="5421">
      <formula>#REF!</formula>
    </cfRule>
  </conditionalFormatting>
  <conditionalFormatting sqref="X24">
    <cfRule type="colorScale" priority="5453">
      <colorScale>
        <cfvo type="min"/>
        <cfvo type="max"/>
        <color theme="0"/>
        <color theme="0"/>
      </colorScale>
    </cfRule>
    <cfRule type="expression" dxfId="14284" priority="5454">
      <formula>W24&lt;0</formula>
    </cfRule>
  </conditionalFormatting>
  <conditionalFormatting sqref="X26">
    <cfRule type="colorScale" priority="5416">
      <colorScale>
        <cfvo type="min"/>
        <cfvo type="max"/>
        <color theme="0"/>
        <color theme="0"/>
      </colorScale>
    </cfRule>
    <cfRule type="expression" dxfId="14283" priority="5418">
      <formula>W26&lt;0</formula>
    </cfRule>
  </conditionalFormatting>
  <conditionalFormatting sqref="X26:X27">
    <cfRule type="expression" dxfId="14282" priority="5415">
      <formula>IF(X26="Validar","Rojo","Verde")</formula>
    </cfRule>
    <cfRule type="expression" priority="5417">
      <formula>#REF!</formula>
    </cfRule>
  </conditionalFormatting>
  <conditionalFormatting sqref="X27">
    <cfRule type="colorScale" priority="5451">
      <colorScale>
        <cfvo type="min"/>
        <cfvo type="max"/>
        <color theme="0"/>
        <color theme="0"/>
      </colorScale>
    </cfRule>
    <cfRule type="expression" dxfId="14281" priority="5452">
      <formula>W27&lt;0</formula>
    </cfRule>
  </conditionalFormatting>
  <conditionalFormatting sqref="X29">
    <cfRule type="colorScale" priority="5412">
      <colorScale>
        <cfvo type="min"/>
        <cfvo type="max"/>
        <color theme="0"/>
        <color theme="0"/>
      </colorScale>
    </cfRule>
    <cfRule type="expression" dxfId="14280" priority="5414">
      <formula>W29&lt;0</formula>
    </cfRule>
  </conditionalFormatting>
  <conditionalFormatting sqref="X29:X30">
    <cfRule type="expression" dxfId="14279" priority="5411">
      <formula>IF(X29="Validar","Rojo","Verde")</formula>
    </cfRule>
    <cfRule type="expression" priority="5413">
      <formula>#REF!</formula>
    </cfRule>
  </conditionalFormatting>
  <conditionalFormatting sqref="X30">
    <cfRule type="colorScale" priority="5449">
      <colorScale>
        <cfvo type="min"/>
        <cfvo type="max"/>
        <color theme="0"/>
        <color theme="0"/>
      </colorScale>
    </cfRule>
    <cfRule type="expression" dxfId="14278" priority="5450">
      <formula>W30&lt;0</formula>
    </cfRule>
  </conditionalFormatting>
  <conditionalFormatting sqref="X39">
    <cfRule type="colorScale" priority="5408">
      <colorScale>
        <cfvo type="min"/>
        <cfvo type="max"/>
        <color theme="0"/>
        <color theme="0"/>
      </colorScale>
    </cfRule>
    <cfRule type="expression" dxfId="14277" priority="5410">
      <formula>W39&lt;0</formula>
    </cfRule>
  </conditionalFormatting>
  <conditionalFormatting sqref="X39:X66">
    <cfRule type="expression" dxfId="14276" priority="5407">
      <formula>IF(X39="Validar","Rojo","Verde")</formula>
    </cfRule>
    <cfRule type="expression" priority="5409">
      <formula>#REF!</formula>
    </cfRule>
  </conditionalFormatting>
  <conditionalFormatting sqref="X40:X66">
    <cfRule type="colorScale" priority="5447">
      <colorScale>
        <cfvo type="min"/>
        <cfvo type="max"/>
        <color theme="0"/>
        <color theme="0"/>
      </colorScale>
    </cfRule>
    <cfRule type="expression" dxfId="14275" priority="5448">
      <formula>W40&lt;0</formula>
    </cfRule>
  </conditionalFormatting>
  <conditionalFormatting sqref="X68">
    <cfRule type="colorScale" priority="5404">
      <colorScale>
        <cfvo type="min"/>
        <cfvo type="max"/>
        <color theme="0"/>
        <color theme="0"/>
      </colorScale>
    </cfRule>
    <cfRule type="expression" dxfId="14274" priority="5406">
      <formula>W68&lt;0</formula>
    </cfRule>
  </conditionalFormatting>
  <conditionalFormatting sqref="X68:X81">
    <cfRule type="expression" dxfId="14273" priority="5403">
      <formula>IF(X68="Validar","Rojo","Verde")</formula>
    </cfRule>
    <cfRule type="expression" priority="5405">
      <formula>#REF!</formula>
    </cfRule>
  </conditionalFormatting>
  <conditionalFormatting sqref="X69:X81">
    <cfRule type="colorScale" priority="5465">
      <colorScale>
        <cfvo type="min"/>
        <cfvo type="max"/>
        <color theme="0"/>
        <color theme="0"/>
      </colorScale>
    </cfRule>
    <cfRule type="expression" dxfId="14272" priority="5466">
      <formula>W69&lt;0</formula>
    </cfRule>
  </conditionalFormatting>
  <conditionalFormatting sqref="X83">
    <cfRule type="colorScale" priority="5387">
      <colorScale>
        <cfvo type="min"/>
        <cfvo type="max"/>
        <color theme="0"/>
        <color theme="0"/>
      </colorScale>
    </cfRule>
    <cfRule type="expression" dxfId="14271" priority="5389">
      <formula>W83&lt;0</formula>
    </cfRule>
  </conditionalFormatting>
  <conditionalFormatting sqref="X83:X91">
    <cfRule type="expression" dxfId="14270" priority="5386">
      <formula>IF(X83="Validar","Rojo","Verde")</formula>
    </cfRule>
    <cfRule type="expression" priority="5388">
      <formula>#REF!</formula>
    </cfRule>
  </conditionalFormatting>
  <conditionalFormatting sqref="X84:X91">
    <cfRule type="colorScale" priority="5445">
      <colorScale>
        <cfvo type="min"/>
        <cfvo type="max"/>
        <color theme="0"/>
        <color theme="0"/>
      </colorScale>
    </cfRule>
    <cfRule type="expression" dxfId="14269" priority="5446">
      <formula>W84&lt;0</formula>
    </cfRule>
  </conditionalFormatting>
  <conditionalFormatting sqref="X93">
    <cfRule type="colorScale" priority="5400">
      <colorScale>
        <cfvo type="min"/>
        <cfvo type="max"/>
        <color theme="0"/>
        <color theme="0"/>
      </colorScale>
    </cfRule>
    <cfRule type="expression" dxfId="14268" priority="5402">
      <formula>W93&lt;0</formula>
    </cfRule>
  </conditionalFormatting>
  <conditionalFormatting sqref="X93:X102">
    <cfRule type="expression" dxfId="14267" priority="5399">
      <formula>IF(X93="Validar","Rojo","Verde")</formula>
    </cfRule>
    <cfRule type="expression" priority="5401">
      <formula>#REF!</formula>
    </cfRule>
  </conditionalFormatting>
  <conditionalFormatting sqref="X94:X102">
    <cfRule type="colorScale" priority="5443">
      <colorScale>
        <cfvo type="min"/>
        <cfvo type="max"/>
        <color theme="0"/>
        <color theme="0"/>
      </colorScale>
    </cfRule>
    <cfRule type="expression" dxfId="14266" priority="5444">
      <formula>W94&lt;0</formula>
    </cfRule>
  </conditionalFormatting>
  <conditionalFormatting sqref="X104">
    <cfRule type="colorScale" priority="5396">
      <colorScale>
        <cfvo type="min"/>
        <cfvo type="max"/>
        <color theme="0"/>
        <color theme="0"/>
      </colorScale>
    </cfRule>
    <cfRule type="expression" dxfId="14265" priority="5398">
      <formula>W104&lt;0</formula>
    </cfRule>
  </conditionalFormatting>
  <conditionalFormatting sqref="X104:X106">
    <cfRule type="expression" dxfId="14264" priority="5395">
      <formula>IF(X104="Validar","Rojo","Verde")</formula>
    </cfRule>
    <cfRule type="expression" priority="5397">
      <formula>#REF!</formula>
    </cfRule>
  </conditionalFormatting>
  <conditionalFormatting sqref="X105:X106">
    <cfRule type="colorScale" priority="5441">
      <colorScale>
        <cfvo type="min"/>
        <cfvo type="max"/>
        <color theme="0"/>
        <color theme="0"/>
      </colorScale>
    </cfRule>
    <cfRule type="expression" dxfId="14263" priority="5442">
      <formula>W105&lt;0</formula>
    </cfRule>
  </conditionalFormatting>
  <conditionalFormatting sqref="X110">
    <cfRule type="colorScale" priority="5439">
      <colorScale>
        <cfvo type="min"/>
        <cfvo type="max"/>
        <color theme="0"/>
        <color theme="0"/>
      </colorScale>
    </cfRule>
    <cfRule type="expression" dxfId="14262" priority="5440">
      <formula>W110&lt;0</formula>
    </cfRule>
  </conditionalFormatting>
  <conditionalFormatting sqref="X110:X111">
    <cfRule type="expression" priority="5381">
      <formula>#REF!</formula>
    </cfRule>
  </conditionalFormatting>
  <conditionalFormatting sqref="X111">
    <cfRule type="colorScale" priority="5380">
      <colorScale>
        <cfvo type="min"/>
        <cfvo type="max"/>
        <color theme="0"/>
        <color theme="0"/>
      </colorScale>
    </cfRule>
    <cfRule type="expression" dxfId="14261" priority="5382">
      <formula>W111&lt;0</formula>
    </cfRule>
  </conditionalFormatting>
  <conditionalFormatting sqref="X117:X123">
    <cfRule type="colorScale" priority="5436">
      <colorScale>
        <cfvo type="min"/>
        <cfvo type="max"/>
        <color theme="0"/>
        <color theme="0"/>
      </colorScale>
    </cfRule>
    <cfRule type="expression" priority="5437">
      <formula>#REF!</formula>
    </cfRule>
    <cfRule type="expression" dxfId="14260" priority="5438">
      <formula>W117&lt;0</formula>
    </cfRule>
  </conditionalFormatting>
  <conditionalFormatting sqref="X125">
    <cfRule type="colorScale" priority="5392">
      <colorScale>
        <cfvo type="min"/>
        <cfvo type="max"/>
        <color theme="0"/>
        <color theme="0"/>
      </colorScale>
    </cfRule>
    <cfRule type="expression" dxfId="14259" priority="5394">
      <formula>W125&lt;0</formula>
    </cfRule>
  </conditionalFormatting>
  <conditionalFormatting sqref="X125:X134">
    <cfRule type="expression" dxfId="14258" priority="5391">
      <formula>IF(X125="Validar","Rojo","Verde")</formula>
    </cfRule>
    <cfRule type="expression" priority="5393">
      <formula>#REF!</formula>
    </cfRule>
  </conditionalFormatting>
  <conditionalFormatting sqref="X126:X134">
    <cfRule type="colorScale" priority="5433">
      <colorScale>
        <cfvo type="min"/>
        <cfvo type="max"/>
        <color theme="0"/>
        <color theme="0"/>
      </colorScale>
    </cfRule>
    <cfRule type="expression" dxfId="14257" priority="5434">
      <formula>W126&lt;0</formula>
    </cfRule>
  </conditionalFormatting>
  <conditionalFormatting sqref="AB110:AB111">
    <cfRule type="expression" dxfId="14256" priority="5468">
      <formula>IF(AB110="Validar","Rojo","Verde")</formula>
    </cfRule>
  </conditionalFormatting>
  <conditionalFormatting sqref="AB117:AB123">
    <cfRule type="expression" dxfId="14255" priority="5524">
      <formula>IF(AB117="Validar","Rojo","Verde")</formula>
    </cfRule>
  </conditionalFormatting>
  <conditionalFormatting sqref="AB117:AB123">
    <cfRule type="expression" priority="5526">
      <formula>#REF!</formula>
    </cfRule>
  </conditionalFormatting>
  <conditionalFormatting sqref="AB6:AB16">
    <cfRule type="expression" dxfId="14254" priority="5516">
      <formula>IF(AB6="Validar","Rojo","Verde")</formula>
    </cfRule>
    <cfRule type="expression" priority="5518">
      <formula>#REF!</formula>
    </cfRule>
  </conditionalFormatting>
  <conditionalFormatting sqref="AB6:AB9">
    <cfRule type="colorScale" priority="5552">
      <colorScale>
        <cfvo type="min"/>
        <cfvo type="max"/>
        <color theme="0"/>
        <color theme="0"/>
      </colorScale>
    </cfRule>
    <cfRule type="expression" dxfId="14253" priority="5553">
      <formula>AA6&lt;0</formula>
    </cfRule>
  </conditionalFormatting>
  <conditionalFormatting sqref="AB10">
    <cfRule type="colorScale" priority="5520">
      <colorScale>
        <cfvo type="min"/>
        <cfvo type="max"/>
        <color theme="0"/>
        <color theme="0"/>
      </colorScale>
    </cfRule>
    <cfRule type="expression" dxfId="14252" priority="5521">
      <formula>AA10&lt;0</formula>
    </cfRule>
  </conditionalFormatting>
  <conditionalFormatting sqref="AB11:AB14">
    <cfRule type="colorScale" priority="5550">
      <colorScale>
        <cfvo type="min"/>
        <cfvo type="max"/>
        <color theme="0"/>
        <color theme="0"/>
      </colorScale>
    </cfRule>
    <cfRule type="expression" dxfId="14251" priority="5551">
      <formula>AA11&lt;0</formula>
    </cfRule>
  </conditionalFormatting>
  <conditionalFormatting sqref="AB15">
    <cfRule type="colorScale" priority="5517">
      <colorScale>
        <cfvo type="min"/>
        <cfvo type="max"/>
        <color theme="0"/>
        <color theme="0"/>
      </colorScale>
    </cfRule>
    <cfRule type="expression" dxfId="14250" priority="5519">
      <formula>AA15&lt;0</formula>
    </cfRule>
  </conditionalFormatting>
  <conditionalFormatting sqref="AB16">
    <cfRule type="colorScale" priority="5548">
      <colorScale>
        <cfvo type="min"/>
        <cfvo type="max"/>
        <color theme="0"/>
        <color theme="0"/>
      </colorScale>
    </cfRule>
    <cfRule type="expression" dxfId="14249" priority="5549">
      <formula>AA16&lt;0</formula>
    </cfRule>
  </conditionalFormatting>
  <conditionalFormatting sqref="AB18">
    <cfRule type="colorScale" priority="5513">
      <colorScale>
        <cfvo type="min"/>
        <cfvo type="max"/>
        <color theme="0"/>
        <color theme="0"/>
      </colorScale>
    </cfRule>
    <cfRule type="expression" dxfId="14248" priority="5515">
      <formula>AA18&lt;0</formula>
    </cfRule>
  </conditionalFormatting>
  <conditionalFormatting sqref="AB18:AB19">
    <cfRule type="expression" dxfId="14247" priority="5512">
      <formula>IF(AB18="Validar","Rojo","Verde")</formula>
    </cfRule>
    <cfRule type="expression" priority="5514">
      <formula>#REF!</formula>
    </cfRule>
  </conditionalFormatting>
  <conditionalFormatting sqref="AB19">
    <cfRule type="colorScale" priority="5546">
      <colorScale>
        <cfvo type="min"/>
        <cfvo type="max"/>
        <color theme="0"/>
        <color theme="0"/>
      </colorScale>
    </cfRule>
    <cfRule type="expression" dxfId="14246" priority="5547">
      <formula>AA19&lt;0</formula>
    </cfRule>
  </conditionalFormatting>
  <conditionalFormatting sqref="AB23">
    <cfRule type="colorScale" priority="5509">
      <colorScale>
        <cfvo type="min"/>
        <cfvo type="max"/>
        <color theme="0"/>
        <color theme="0"/>
      </colorScale>
    </cfRule>
    <cfRule type="expression" dxfId="14245" priority="5511">
      <formula>AA23&lt;0</formula>
    </cfRule>
  </conditionalFormatting>
  <conditionalFormatting sqref="AB23:AB24">
    <cfRule type="expression" dxfId="14244" priority="5508">
      <formula>IF(AB23="Validar","Rojo","Verde")</formula>
    </cfRule>
    <cfRule type="expression" priority="5510">
      <formula>#REF!</formula>
    </cfRule>
  </conditionalFormatting>
  <conditionalFormatting sqref="AB24">
    <cfRule type="colorScale" priority="5542">
      <colorScale>
        <cfvo type="min"/>
        <cfvo type="max"/>
        <color theme="0"/>
        <color theme="0"/>
      </colorScale>
    </cfRule>
    <cfRule type="expression" dxfId="14243" priority="5543">
      <formula>AA24&lt;0</formula>
    </cfRule>
  </conditionalFormatting>
  <conditionalFormatting sqref="AB26">
    <cfRule type="colorScale" priority="5505">
      <colorScale>
        <cfvo type="min"/>
        <cfvo type="max"/>
        <color theme="0"/>
        <color theme="0"/>
      </colorScale>
    </cfRule>
    <cfRule type="expression" dxfId="14242" priority="5507">
      <formula>AA26&lt;0</formula>
    </cfRule>
  </conditionalFormatting>
  <conditionalFormatting sqref="AB26:AB27">
    <cfRule type="expression" dxfId="14241" priority="5504">
      <formula>IF(AB26="Validar","Rojo","Verde")</formula>
    </cfRule>
    <cfRule type="expression" priority="5506">
      <formula>#REF!</formula>
    </cfRule>
  </conditionalFormatting>
  <conditionalFormatting sqref="AB27">
    <cfRule type="colorScale" priority="5540">
      <colorScale>
        <cfvo type="min"/>
        <cfvo type="max"/>
        <color theme="0"/>
        <color theme="0"/>
      </colorScale>
    </cfRule>
    <cfRule type="expression" dxfId="14240" priority="5541">
      <formula>AA27&lt;0</formula>
    </cfRule>
  </conditionalFormatting>
  <conditionalFormatting sqref="AB29">
    <cfRule type="colorScale" priority="5501">
      <colorScale>
        <cfvo type="min"/>
        <cfvo type="max"/>
        <color theme="0"/>
        <color theme="0"/>
      </colorScale>
    </cfRule>
    <cfRule type="expression" dxfId="14239" priority="5503">
      <formula>AA29&lt;0</formula>
    </cfRule>
  </conditionalFormatting>
  <conditionalFormatting sqref="AB29:AB30">
    <cfRule type="expression" dxfId="14238" priority="5500">
      <formula>IF(AB29="Validar","Rojo","Verde")</formula>
    </cfRule>
    <cfRule type="expression" priority="5502">
      <formula>#REF!</formula>
    </cfRule>
  </conditionalFormatting>
  <conditionalFormatting sqref="AB30">
    <cfRule type="colorScale" priority="5538">
      <colorScale>
        <cfvo type="min"/>
        <cfvo type="max"/>
        <color theme="0"/>
        <color theme="0"/>
      </colorScale>
    </cfRule>
    <cfRule type="expression" dxfId="14237" priority="5539">
      <formula>AA30&lt;0</formula>
    </cfRule>
  </conditionalFormatting>
  <conditionalFormatting sqref="AB39">
    <cfRule type="colorScale" priority="5497">
      <colorScale>
        <cfvo type="min"/>
        <cfvo type="max"/>
        <color theme="0"/>
        <color theme="0"/>
      </colorScale>
    </cfRule>
    <cfRule type="expression" dxfId="14236" priority="5499">
      <formula>AA39&lt;0</formula>
    </cfRule>
  </conditionalFormatting>
  <conditionalFormatting sqref="AB39:AB66">
    <cfRule type="expression" dxfId="14235" priority="5496">
      <formula>IF(AB39="Validar","Rojo","Verde")</formula>
    </cfRule>
    <cfRule type="expression" priority="5498">
      <formula>#REF!</formula>
    </cfRule>
  </conditionalFormatting>
  <conditionalFormatting sqref="AB40:AB66">
    <cfRule type="colorScale" priority="5536">
      <colorScale>
        <cfvo type="min"/>
        <cfvo type="max"/>
        <color theme="0"/>
        <color theme="0"/>
      </colorScale>
    </cfRule>
    <cfRule type="expression" dxfId="14234" priority="5537">
      <formula>AA40&lt;0</formula>
    </cfRule>
  </conditionalFormatting>
  <conditionalFormatting sqref="AB68">
    <cfRule type="colorScale" priority="5493">
      <colorScale>
        <cfvo type="min"/>
        <cfvo type="max"/>
        <color theme="0"/>
        <color theme="0"/>
      </colorScale>
    </cfRule>
    <cfRule type="expression" dxfId="14233" priority="5495">
      <formula>AA68&lt;0</formula>
    </cfRule>
  </conditionalFormatting>
  <conditionalFormatting sqref="AB68:AB81">
    <cfRule type="expression" dxfId="14232" priority="5492">
      <formula>IF(AB68="Validar","Rojo","Verde")</formula>
    </cfRule>
    <cfRule type="expression" priority="5494">
      <formula>#REF!</formula>
    </cfRule>
  </conditionalFormatting>
  <conditionalFormatting sqref="AB69:AB81">
    <cfRule type="colorScale" priority="5554">
      <colorScale>
        <cfvo type="min"/>
        <cfvo type="max"/>
        <color theme="0"/>
        <color theme="0"/>
      </colorScale>
    </cfRule>
    <cfRule type="expression" dxfId="14231" priority="5555">
      <formula>AA69&lt;0</formula>
    </cfRule>
  </conditionalFormatting>
  <conditionalFormatting sqref="AB83">
    <cfRule type="colorScale" priority="5476">
      <colorScale>
        <cfvo type="min"/>
        <cfvo type="max"/>
        <color theme="0"/>
        <color theme="0"/>
      </colorScale>
    </cfRule>
    <cfRule type="expression" dxfId="14230" priority="5478">
      <formula>AA83&lt;0</formula>
    </cfRule>
  </conditionalFormatting>
  <conditionalFormatting sqref="AB83:AB91">
    <cfRule type="expression" dxfId="14229" priority="5475">
      <formula>IF(AB83="Validar","Rojo","Verde")</formula>
    </cfRule>
    <cfRule type="expression" priority="5477">
      <formula>#REF!</formula>
    </cfRule>
  </conditionalFormatting>
  <conditionalFormatting sqref="AB84:AB91">
    <cfRule type="colorScale" priority="5534">
      <colorScale>
        <cfvo type="min"/>
        <cfvo type="max"/>
        <color theme="0"/>
        <color theme="0"/>
      </colorScale>
    </cfRule>
    <cfRule type="expression" dxfId="14228" priority="5535">
      <formula>AA84&lt;0</formula>
    </cfRule>
  </conditionalFormatting>
  <conditionalFormatting sqref="AB93">
    <cfRule type="colorScale" priority="5489">
      <colorScale>
        <cfvo type="min"/>
        <cfvo type="max"/>
        <color theme="0"/>
        <color theme="0"/>
      </colorScale>
    </cfRule>
    <cfRule type="expression" dxfId="14227" priority="5491">
      <formula>AA93&lt;0</formula>
    </cfRule>
  </conditionalFormatting>
  <conditionalFormatting sqref="AB93:AB102">
    <cfRule type="expression" dxfId="14226" priority="5488">
      <formula>IF(AB93="Validar","Rojo","Verde")</formula>
    </cfRule>
    <cfRule type="expression" priority="5490">
      <formula>#REF!</formula>
    </cfRule>
  </conditionalFormatting>
  <conditionalFormatting sqref="AB94:AB102">
    <cfRule type="colorScale" priority="5532">
      <colorScale>
        <cfvo type="min"/>
        <cfvo type="max"/>
        <color theme="0"/>
        <color theme="0"/>
      </colorScale>
    </cfRule>
    <cfRule type="expression" dxfId="14225" priority="5533">
      <formula>AA94&lt;0</formula>
    </cfRule>
  </conditionalFormatting>
  <conditionalFormatting sqref="AB104">
    <cfRule type="colorScale" priority="5485">
      <colorScale>
        <cfvo type="min"/>
        <cfvo type="max"/>
        <color theme="0"/>
        <color theme="0"/>
      </colorScale>
    </cfRule>
    <cfRule type="expression" dxfId="14224" priority="5487">
      <formula>AA104&lt;0</formula>
    </cfRule>
  </conditionalFormatting>
  <conditionalFormatting sqref="AB104:AB106">
    <cfRule type="expression" dxfId="14223" priority="5484">
      <formula>IF(AB104="Validar","Rojo","Verde")</formula>
    </cfRule>
    <cfRule type="expression" priority="5486">
      <formula>#REF!</formula>
    </cfRule>
  </conditionalFormatting>
  <conditionalFormatting sqref="AB105:AB106">
    <cfRule type="colorScale" priority="5530">
      <colorScale>
        <cfvo type="min"/>
        <cfvo type="max"/>
        <color theme="0"/>
        <color theme="0"/>
      </colorScale>
    </cfRule>
    <cfRule type="expression" dxfId="14222" priority="5531">
      <formula>AA105&lt;0</formula>
    </cfRule>
  </conditionalFormatting>
  <conditionalFormatting sqref="AB110">
    <cfRule type="colorScale" priority="5528">
      <colorScale>
        <cfvo type="min"/>
        <cfvo type="max"/>
        <color theme="0"/>
        <color theme="0"/>
      </colorScale>
    </cfRule>
    <cfRule type="expression" dxfId="14221" priority="5529">
      <formula>AA110&lt;0</formula>
    </cfRule>
  </conditionalFormatting>
  <conditionalFormatting sqref="AB110:AB111">
    <cfRule type="expression" priority="5470">
      <formula>#REF!</formula>
    </cfRule>
  </conditionalFormatting>
  <conditionalFormatting sqref="AB111">
    <cfRule type="colorScale" priority="5469">
      <colorScale>
        <cfvo type="min"/>
        <cfvo type="max"/>
        <color theme="0"/>
        <color theme="0"/>
      </colorScale>
    </cfRule>
    <cfRule type="expression" dxfId="14220" priority="5471">
      <formula>AA111&lt;0</formula>
    </cfRule>
  </conditionalFormatting>
  <conditionalFormatting sqref="AB117:AB123">
    <cfRule type="colorScale" priority="5525">
      <colorScale>
        <cfvo type="min"/>
        <cfvo type="max"/>
        <color theme="0"/>
        <color theme="0"/>
      </colorScale>
    </cfRule>
    <cfRule type="expression" dxfId="14219" priority="5527">
      <formula>AA117&lt;0</formula>
    </cfRule>
  </conditionalFormatting>
  <conditionalFormatting sqref="AB125">
    <cfRule type="colorScale" priority="5481">
      <colorScale>
        <cfvo type="min"/>
        <cfvo type="max"/>
        <color theme="0"/>
        <color theme="0"/>
      </colorScale>
    </cfRule>
    <cfRule type="expression" dxfId="14218" priority="5483">
      <formula>AA125&lt;0</formula>
    </cfRule>
  </conditionalFormatting>
  <conditionalFormatting sqref="AB125:AB134">
    <cfRule type="expression" dxfId="14217" priority="5480">
      <formula>IF(AB125="Validar","Rojo","Verde")</formula>
    </cfRule>
    <cfRule type="expression" priority="5482">
      <formula>#REF!</formula>
    </cfRule>
  </conditionalFormatting>
  <conditionalFormatting sqref="AB126:AB134">
    <cfRule type="colorScale" priority="5522">
      <colorScale>
        <cfvo type="min"/>
        <cfvo type="max"/>
        <color theme="0"/>
        <color theme="0"/>
      </colorScale>
    </cfRule>
    <cfRule type="expression" dxfId="14216" priority="5523">
      <formula>AA126&lt;0</formula>
    </cfRule>
  </conditionalFormatting>
  <conditionalFormatting sqref="AV110:AV111">
    <cfRule type="expression" dxfId="14215" priority="5290">
      <formula>IF(AV110="Validar","Rojo","Verde")</formula>
    </cfRule>
  </conditionalFormatting>
  <conditionalFormatting sqref="AV117:AV123">
    <cfRule type="expression" dxfId="14214" priority="5346">
      <formula>IF(AV117="Validar","Rojo","Verde")</formula>
    </cfRule>
  </conditionalFormatting>
  <conditionalFormatting sqref="AV6:AV16">
    <cfRule type="expression" dxfId="14213" priority="5338">
      <formula>IF(AV6="Validar","Rojo","Verde")</formula>
    </cfRule>
    <cfRule type="expression" priority="5340">
      <formula>#REF!</formula>
    </cfRule>
  </conditionalFormatting>
  <conditionalFormatting sqref="AV6:AV9">
    <cfRule type="colorScale" priority="5374">
      <colorScale>
        <cfvo type="min"/>
        <cfvo type="max"/>
        <color theme="0"/>
        <color theme="0"/>
      </colorScale>
    </cfRule>
    <cfRule type="expression" dxfId="14212" priority="5375">
      <formula>AU6&lt;0</formula>
    </cfRule>
  </conditionalFormatting>
  <conditionalFormatting sqref="AV10">
    <cfRule type="colorScale" priority="5342">
      <colorScale>
        <cfvo type="min"/>
        <cfvo type="max"/>
        <color theme="0"/>
        <color theme="0"/>
      </colorScale>
    </cfRule>
    <cfRule type="expression" dxfId="14211" priority="5343">
      <formula>AU10&lt;0</formula>
    </cfRule>
  </conditionalFormatting>
  <conditionalFormatting sqref="AV11:AV14">
    <cfRule type="colorScale" priority="5372">
      <colorScale>
        <cfvo type="min"/>
        <cfvo type="max"/>
        <color theme="0"/>
        <color theme="0"/>
      </colorScale>
    </cfRule>
    <cfRule type="expression" dxfId="14210" priority="5373">
      <formula>AU11&lt;0</formula>
    </cfRule>
  </conditionalFormatting>
  <conditionalFormatting sqref="AV15">
    <cfRule type="colorScale" priority="5339">
      <colorScale>
        <cfvo type="min"/>
        <cfvo type="max"/>
        <color theme="0"/>
        <color theme="0"/>
      </colorScale>
    </cfRule>
    <cfRule type="expression" dxfId="14209" priority="5341">
      <formula>AU15&lt;0</formula>
    </cfRule>
  </conditionalFormatting>
  <conditionalFormatting sqref="AV16">
    <cfRule type="colorScale" priority="5370">
      <colorScale>
        <cfvo type="min"/>
        <cfvo type="max"/>
        <color theme="0"/>
        <color theme="0"/>
      </colorScale>
    </cfRule>
    <cfRule type="expression" dxfId="14208" priority="5371">
      <formula>AU16&lt;0</formula>
    </cfRule>
  </conditionalFormatting>
  <conditionalFormatting sqref="AV18">
    <cfRule type="colorScale" priority="5335">
      <colorScale>
        <cfvo type="min"/>
        <cfvo type="max"/>
        <color theme="0"/>
        <color theme="0"/>
      </colorScale>
    </cfRule>
    <cfRule type="expression" dxfId="14207" priority="5337">
      <formula>AU18&lt;0</formula>
    </cfRule>
  </conditionalFormatting>
  <conditionalFormatting sqref="AV18:AV19">
    <cfRule type="expression" dxfId="14206" priority="5334">
      <formula>IF(AV18="Validar","Rojo","Verde")</formula>
    </cfRule>
    <cfRule type="expression" priority="5336">
      <formula>#REF!</formula>
    </cfRule>
  </conditionalFormatting>
  <conditionalFormatting sqref="AV19">
    <cfRule type="colorScale" priority="5368">
      <colorScale>
        <cfvo type="min"/>
        <cfvo type="max"/>
        <color theme="0"/>
        <color theme="0"/>
      </colorScale>
    </cfRule>
    <cfRule type="expression" dxfId="14205" priority="5369">
      <formula>AU19&lt;0</formula>
    </cfRule>
  </conditionalFormatting>
  <conditionalFormatting sqref="AV23">
    <cfRule type="colorScale" priority="5331">
      <colorScale>
        <cfvo type="min"/>
        <cfvo type="max"/>
        <color theme="0"/>
        <color theme="0"/>
      </colorScale>
    </cfRule>
    <cfRule type="expression" dxfId="14204" priority="5333">
      <formula>AU23&lt;0</formula>
    </cfRule>
  </conditionalFormatting>
  <conditionalFormatting sqref="AV23:AV24">
    <cfRule type="expression" dxfId="14203" priority="5330">
      <formula>IF(AV23="Validar","Rojo","Verde")</formula>
    </cfRule>
    <cfRule type="expression" priority="5332">
      <formula>#REF!</formula>
    </cfRule>
  </conditionalFormatting>
  <conditionalFormatting sqref="AV24">
    <cfRule type="colorScale" priority="5364">
      <colorScale>
        <cfvo type="min"/>
        <cfvo type="max"/>
        <color theme="0"/>
        <color theme="0"/>
      </colorScale>
    </cfRule>
    <cfRule type="expression" dxfId="14202" priority="5365">
      <formula>AU24&lt;0</formula>
    </cfRule>
  </conditionalFormatting>
  <conditionalFormatting sqref="AV26">
    <cfRule type="colorScale" priority="5327">
      <colorScale>
        <cfvo type="min"/>
        <cfvo type="max"/>
        <color theme="0"/>
        <color theme="0"/>
      </colorScale>
    </cfRule>
    <cfRule type="expression" dxfId="14201" priority="5329">
      <formula>AU26&lt;0</formula>
    </cfRule>
  </conditionalFormatting>
  <conditionalFormatting sqref="AV26:AV27">
    <cfRule type="expression" dxfId="14200" priority="5326">
      <formula>IF(AV26="Validar","Rojo","Verde")</formula>
    </cfRule>
    <cfRule type="expression" priority="5328">
      <formula>#REF!</formula>
    </cfRule>
  </conditionalFormatting>
  <conditionalFormatting sqref="AV27">
    <cfRule type="colorScale" priority="5362">
      <colorScale>
        <cfvo type="min"/>
        <cfvo type="max"/>
        <color theme="0"/>
        <color theme="0"/>
      </colorScale>
    </cfRule>
    <cfRule type="expression" dxfId="14199" priority="5363">
      <formula>AU27&lt;0</formula>
    </cfRule>
  </conditionalFormatting>
  <conditionalFormatting sqref="AV29">
    <cfRule type="colorScale" priority="5323">
      <colorScale>
        <cfvo type="min"/>
        <cfvo type="max"/>
        <color theme="0"/>
        <color theme="0"/>
      </colorScale>
    </cfRule>
    <cfRule type="expression" dxfId="14198" priority="5325">
      <formula>AU29&lt;0</formula>
    </cfRule>
  </conditionalFormatting>
  <conditionalFormatting sqref="AV29:AV30">
    <cfRule type="expression" dxfId="14197" priority="5322">
      <formula>IF(AV29="Validar","Rojo","Verde")</formula>
    </cfRule>
    <cfRule type="expression" priority="5324">
      <formula>#REF!</formula>
    </cfRule>
  </conditionalFormatting>
  <conditionalFormatting sqref="AV30">
    <cfRule type="colorScale" priority="5360">
      <colorScale>
        <cfvo type="min"/>
        <cfvo type="max"/>
        <color theme="0"/>
        <color theme="0"/>
      </colorScale>
    </cfRule>
    <cfRule type="expression" dxfId="14196" priority="5361">
      <formula>AU30&lt;0</formula>
    </cfRule>
  </conditionalFormatting>
  <conditionalFormatting sqref="AV39">
    <cfRule type="colorScale" priority="5319">
      <colorScale>
        <cfvo type="min"/>
        <cfvo type="max"/>
        <color theme="0"/>
        <color theme="0"/>
      </colorScale>
    </cfRule>
    <cfRule type="expression" dxfId="14195" priority="5321">
      <formula>AU39&lt;0</formula>
    </cfRule>
  </conditionalFormatting>
  <conditionalFormatting sqref="AV39:AV66">
    <cfRule type="expression" dxfId="14194" priority="5318">
      <formula>IF(AV39="Validar","Rojo","Verde")</formula>
    </cfRule>
    <cfRule type="expression" priority="5320">
      <formula>#REF!</formula>
    </cfRule>
  </conditionalFormatting>
  <conditionalFormatting sqref="AV40:AV66">
    <cfRule type="colorScale" priority="5358">
      <colorScale>
        <cfvo type="min"/>
        <cfvo type="max"/>
        <color theme="0"/>
        <color theme="0"/>
      </colorScale>
    </cfRule>
    <cfRule type="expression" dxfId="14193" priority="5359">
      <formula>AU40&lt;0</formula>
    </cfRule>
  </conditionalFormatting>
  <conditionalFormatting sqref="AV68">
    <cfRule type="colorScale" priority="5315">
      <colorScale>
        <cfvo type="min"/>
        <cfvo type="max"/>
        <color theme="0"/>
        <color theme="0"/>
      </colorScale>
    </cfRule>
    <cfRule type="expression" dxfId="14192" priority="5317">
      <formula>AU68&lt;0</formula>
    </cfRule>
  </conditionalFormatting>
  <conditionalFormatting sqref="AV68:AV81">
    <cfRule type="expression" dxfId="14191" priority="5314">
      <formula>IF(AV68="Validar","Rojo","Verde")</formula>
    </cfRule>
    <cfRule type="expression" priority="5316">
      <formula>#REF!</formula>
    </cfRule>
  </conditionalFormatting>
  <conditionalFormatting sqref="AV69:AV81">
    <cfRule type="colorScale" priority="5376">
      <colorScale>
        <cfvo type="min"/>
        <cfvo type="max"/>
        <color theme="0"/>
        <color theme="0"/>
      </colorScale>
    </cfRule>
    <cfRule type="expression" dxfId="14190" priority="5377">
      <formula>AU69&lt;0</formula>
    </cfRule>
  </conditionalFormatting>
  <conditionalFormatting sqref="AV83">
    <cfRule type="colorScale" priority="5298">
      <colorScale>
        <cfvo type="min"/>
        <cfvo type="max"/>
        <color theme="0"/>
        <color theme="0"/>
      </colorScale>
    </cfRule>
    <cfRule type="expression" dxfId="14189" priority="5300">
      <formula>AU83&lt;0</formula>
    </cfRule>
  </conditionalFormatting>
  <conditionalFormatting sqref="AV83:AV91">
    <cfRule type="expression" dxfId="14188" priority="5297">
      <formula>IF(AV83="Validar","Rojo","Verde")</formula>
    </cfRule>
    <cfRule type="expression" priority="5299">
      <formula>#REF!</formula>
    </cfRule>
  </conditionalFormatting>
  <conditionalFormatting sqref="AV84:AV91">
    <cfRule type="colorScale" priority="5356">
      <colorScale>
        <cfvo type="min"/>
        <cfvo type="max"/>
        <color theme="0"/>
        <color theme="0"/>
      </colorScale>
    </cfRule>
    <cfRule type="expression" dxfId="14187" priority="5357">
      <formula>AU84&lt;0</formula>
    </cfRule>
  </conditionalFormatting>
  <conditionalFormatting sqref="AV93">
    <cfRule type="colorScale" priority="5311">
      <colorScale>
        <cfvo type="min"/>
        <cfvo type="max"/>
        <color theme="0"/>
        <color theme="0"/>
      </colorScale>
    </cfRule>
    <cfRule type="expression" dxfId="14186" priority="5313">
      <formula>AU93&lt;0</formula>
    </cfRule>
  </conditionalFormatting>
  <conditionalFormatting sqref="AV93:AV102">
    <cfRule type="expression" dxfId="14185" priority="5310">
      <formula>IF(AV93="Validar","Rojo","Verde")</formula>
    </cfRule>
    <cfRule type="expression" priority="5312">
      <formula>#REF!</formula>
    </cfRule>
  </conditionalFormatting>
  <conditionalFormatting sqref="AV94:AV102">
    <cfRule type="colorScale" priority="5354">
      <colorScale>
        <cfvo type="min"/>
        <cfvo type="max"/>
        <color theme="0"/>
        <color theme="0"/>
      </colorScale>
    </cfRule>
    <cfRule type="expression" dxfId="14184" priority="5355">
      <formula>AU94&lt;0</formula>
    </cfRule>
  </conditionalFormatting>
  <conditionalFormatting sqref="AV104">
    <cfRule type="colorScale" priority="5307">
      <colorScale>
        <cfvo type="min"/>
        <cfvo type="max"/>
        <color theme="0"/>
        <color theme="0"/>
      </colorScale>
    </cfRule>
    <cfRule type="expression" dxfId="14183" priority="5309">
      <formula>AU104&lt;0</formula>
    </cfRule>
  </conditionalFormatting>
  <conditionalFormatting sqref="AV104:AV106">
    <cfRule type="expression" dxfId="14182" priority="5306">
      <formula>IF(AV104="Validar","Rojo","Verde")</formula>
    </cfRule>
    <cfRule type="expression" priority="5308">
      <formula>#REF!</formula>
    </cfRule>
  </conditionalFormatting>
  <conditionalFormatting sqref="AV105:AV106">
    <cfRule type="colorScale" priority="5352">
      <colorScale>
        <cfvo type="min"/>
        <cfvo type="max"/>
        <color theme="0"/>
        <color theme="0"/>
      </colorScale>
    </cfRule>
    <cfRule type="expression" dxfId="14181" priority="5353">
      <formula>AU105&lt;0</formula>
    </cfRule>
  </conditionalFormatting>
  <conditionalFormatting sqref="AV110">
    <cfRule type="colorScale" priority="5350">
      <colorScale>
        <cfvo type="min"/>
        <cfvo type="max"/>
        <color theme="0"/>
        <color theme="0"/>
      </colorScale>
    </cfRule>
    <cfRule type="expression" dxfId="14180" priority="5351">
      <formula>AU110&lt;0</formula>
    </cfRule>
  </conditionalFormatting>
  <conditionalFormatting sqref="AV110:AV111">
    <cfRule type="expression" priority="5292">
      <formula>#REF!</formula>
    </cfRule>
  </conditionalFormatting>
  <conditionalFormatting sqref="AV111">
    <cfRule type="colorScale" priority="5291">
      <colorScale>
        <cfvo type="min"/>
        <cfvo type="max"/>
        <color theme="0"/>
        <color theme="0"/>
      </colorScale>
    </cfRule>
    <cfRule type="expression" dxfId="14179" priority="5293">
      <formula>AU111&lt;0</formula>
    </cfRule>
  </conditionalFormatting>
  <conditionalFormatting sqref="AV117:AV123">
    <cfRule type="colorScale" priority="5347">
      <colorScale>
        <cfvo type="min"/>
        <cfvo type="max"/>
        <color theme="0"/>
        <color theme="0"/>
      </colorScale>
    </cfRule>
    <cfRule type="expression" priority="5348">
      <formula>#REF!</formula>
    </cfRule>
    <cfRule type="expression" dxfId="14178" priority="5349">
      <formula>AU117&lt;0</formula>
    </cfRule>
  </conditionalFormatting>
  <conditionalFormatting sqref="AV125">
    <cfRule type="colorScale" priority="5303">
      <colorScale>
        <cfvo type="min"/>
        <cfvo type="max"/>
        <color theme="0"/>
        <color theme="0"/>
      </colorScale>
    </cfRule>
    <cfRule type="expression" dxfId="14177" priority="5305">
      <formula>AU125&lt;0</formula>
    </cfRule>
  </conditionalFormatting>
  <conditionalFormatting sqref="AV125:AV134">
    <cfRule type="expression" dxfId="14176" priority="5302">
      <formula>IF(AV125="Validar","Rojo","Verde")</formula>
    </cfRule>
    <cfRule type="expression" priority="5304">
      <formula>#REF!</formula>
    </cfRule>
  </conditionalFormatting>
  <conditionalFormatting sqref="AV126:AV134">
    <cfRule type="colorScale" priority="5344">
      <colorScale>
        <cfvo type="min"/>
        <cfvo type="max"/>
        <color theme="0"/>
        <color theme="0"/>
      </colorScale>
    </cfRule>
    <cfRule type="expression" dxfId="14175" priority="5345">
      <formula>AU126&lt;0</formula>
    </cfRule>
  </conditionalFormatting>
  <conditionalFormatting sqref="BB110:BB111">
    <cfRule type="expression" dxfId="14174" priority="5201">
      <formula>IF(BB110="Validar","Rojo","Verde")</formula>
    </cfRule>
  </conditionalFormatting>
  <conditionalFormatting sqref="BB117:BB123">
    <cfRule type="expression" dxfId="14173" priority="5257">
      <formula>IF(BB117="Validar","Rojo","Verde")</formula>
    </cfRule>
  </conditionalFormatting>
  <conditionalFormatting sqref="BB6:BB16">
    <cfRule type="expression" dxfId="14172" priority="5249">
      <formula>IF(BB6="Validar","Rojo","Verde")</formula>
    </cfRule>
    <cfRule type="expression" priority="5251">
      <formula>#REF!</formula>
    </cfRule>
  </conditionalFormatting>
  <conditionalFormatting sqref="BB6:BB9">
    <cfRule type="colorScale" priority="5285">
      <colorScale>
        <cfvo type="min"/>
        <cfvo type="max"/>
        <color theme="0"/>
        <color theme="0"/>
      </colorScale>
    </cfRule>
    <cfRule type="expression" dxfId="14171" priority="5286">
      <formula>BA6&lt;0</formula>
    </cfRule>
  </conditionalFormatting>
  <conditionalFormatting sqref="BB10">
    <cfRule type="colorScale" priority="5253">
      <colorScale>
        <cfvo type="min"/>
        <cfvo type="max"/>
        <color theme="0"/>
        <color theme="0"/>
      </colorScale>
    </cfRule>
    <cfRule type="expression" dxfId="14170" priority="5254">
      <formula>BA10&lt;0</formula>
    </cfRule>
  </conditionalFormatting>
  <conditionalFormatting sqref="BB11:BB14">
    <cfRule type="colorScale" priority="5283">
      <colorScale>
        <cfvo type="min"/>
        <cfvo type="max"/>
        <color theme="0"/>
        <color theme="0"/>
      </colorScale>
    </cfRule>
    <cfRule type="expression" dxfId="14169" priority="5284">
      <formula>BA11&lt;0</formula>
    </cfRule>
  </conditionalFormatting>
  <conditionalFormatting sqref="BB15">
    <cfRule type="colorScale" priority="5250">
      <colorScale>
        <cfvo type="min"/>
        <cfvo type="max"/>
        <color theme="0"/>
        <color theme="0"/>
      </colorScale>
    </cfRule>
    <cfRule type="expression" dxfId="14168" priority="5252">
      <formula>BA15&lt;0</formula>
    </cfRule>
  </conditionalFormatting>
  <conditionalFormatting sqref="BB16">
    <cfRule type="colorScale" priority="5281">
      <colorScale>
        <cfvo type="min"/>
        <cfvo type="max"/>
        <color theme="0"/>
        <color theme="0"/>
      </colorScale>
    </cfRule>
    <cfRule type="expression" dxfId="14167" priority="5282">
      <formula>BA16&lt;0</formula>
    </cfRule>
  </conditionalFormatting>
  <conditionalFormatting sqref="BB18">
    <cfRule type="colorScale" priority="5246">
      <colorScale>
        <cfvo type="min"/>
        <cfvo type="max"/>
        <color theme="0"/>
        <color theme="0"/>
      </colorScale>
    </cfRule>
    <cfRule type="expression" dxfId="14166" priority="5248">
      <formula>BA18&lt;0</formula>
    </cfRule>
  </conditionalFormatting>
  <conditionalFormatting sqref="BB18:BB19">
    <cfRule type="expression" dxfId="14165" priority="5245">
      <formula>IF(BB18="Validar","Rojo","Verde")</formula>
    </cfRule>
    <cfRule type="expression" priority="5247">
      <formula>#REF!</formula>
    </cfRule>
  </conditionalFormatting>
  <conditionalFormatting sqref="BB19">
    <cfRule type="colorScale" priority="5279">
      <colorScale>
        <cfvo type="min"/>
        <cfvo type="max"/>
        <color theme="0"/>
        <color theme="0"/>
      </colorScale>
    </cfRule>
    <cfRule type="expression" dxfId="14164" priority="5280">
      <formula>BA19&lt;0</formula>
    </cfRule>
  </conditionalFormatting>
  <conditionalFormatting sqref="BB23">
    <cfRule type="colorScale" priority="5242">
      <colorScale>
        <cfvo type="min"/>
        <cfvo type="max"/>
        <color theme="0"/>
        <color theme="0"/>
      </colorScale>
    </cfRule>
    <cfRule type="expression" dxfId="14163" priority="5244">
      <formula>BA23&lt;0</formula>
    </cfRule>
  </conditionalFormatting>
  <conditionalFormatting sqref="BB23:BB24">
    <cfRule type="expression" dxfId="14162" priority="5241">
      <formula>IF(BB23="Validar","Rojo","Verde")</formula>
    </cfRule>
    <cfRule type="expression" priority="5243">
      <formula>#REF!</formula>
    </cfRule>
  </conditionalFormatting>
  <conditionalFormatting sqref="BB24">
    <cfRule type="colorScale" priority="5275">
      <colorScale>
        <cfvo type="min"/>
        <cfvo type="max"/>
        <color theme="0"/>
        <color theme="0"/>
      </colorScale>
    </cfRule>
    <cfRule type="expression" dxfId="14161" priority="5276">
      <formula>BA24&lt;0</formula>
    </cfRule>
  </conditionalFormatting>
  <conditionalFormatting sqref="BB26">
    <cfRule type="colorScale" priority="5238">
      <colorScale>
        <cfvo type="min"/>
        <cfvo type="max"/>
        <color theme="0"/>
        <color theme="0"/>
      </colorScale>
    </cfRule>
    <cfRule type="expression" dxfId="14160" priority="5240">
      <formula>BA26&lt;0</formula>
    </cfRule>
  </conditionalFormatting>
  <conditionalFormatting sqref="BB26:BB27">
    <cfRule type="expression" dxfId="14159" priority="5237">
      <formula>IF(BB26="Validar","Rojo","Verde")</formula>
    </cfRule>
    <cfRule type="expression" priority="5239">
      <formula>#REF!</formula>
    </cfRule>
  </conditionalFormatting>
  <conditionalFormatting sqref="BB27">
    <cfRule type="colorScale" priority="5273">
      <colorScale>
        <cfvo type="min"/>
        <cfvo type="max"/>
        <color theme="0"/>
        <color theme="0"/>
      </colorScale>
    </cfRule>
    <cfRule type="expression" dxfId="14158" priority="5274">
      <formula>BA27&lt;0</formula>
    </cfRule>
  </conditionalFormatting>
  <conditionalFormatting sqref="BB29">
    <cfRule type="colorScale" priority="5234">
      <colorScale>
        <cfvo type="min"/>
        <cfvo type="max"/>
        <color theme="0"/>
        <color theme="0"/>
      </colorScale>
    </cfRule>
    <cfRule type="expression" dxfId="14157" priority="5236">
      <formula>BA29&lt;0</formula>
    </cfRule>
  </conditionalFormatting>
  <conditionalFormatting sqref="BB29:BB30">
    <cfRule type="expression" dxfId="14156" priority="5233">
      <formula>IF(BB29="Validar","Rojo","Verde")</formula>
    </cfRule>
    <cfRule type="expression" priority="5235">
      <formula>#REF!</formula>
    </cfRule>
  </conditionalFormatting>
  <conditionalFormatting sqref="BB30">
    <cfRule type="colorScale" priority="5271">
      <colorScale>
        <cfvo type="min"/>
        <cfvo type="max"/>
        <color theme="0"/>
        <color theme="0"/>
      </colorScale>
    </cfRule>
    <cfRule type="expression" dxfId="14155" priority="5272">
      <formula>BA30&lt;0</formula>
    </cfRule>
  </conditionalFormatting>
  <conditionalFormatting sqref="BB39">
    <cfRule type="colorScale" priority="5230">
      <colorScale>
        <cfvo type="min"/>
        <cfvo type="max"/>
        <color theme="0"/>
        <color theme="0"/>
      </colorScale>
    </cfRule>
    <cfRule type="expression" dxfId="14154" priority="5232">
      <formula>BA39&lt;0</formula>
    </cfRule>
  </conditionalFormatting>
  <conditionalFormatting sqref="BB39:BB66">
    <cfRule type="expression" dxfId="14153" priority="5229">
      <formula>IF(BB39="Validar","Rojo","Verde")</formula>
    </cfRule>
    <cfRule type="expression" priority="5231">
      <formula>#REF!</formula>
    </cfRule>
  </conditionalFormatting>
  <conditionalFormatting sqref="BB40:BB66">
    <cfRule type="colorScale" priority="5269">
      <colorScale>
        <cfvo type="min"/>
        <cfvo type="max"/>
        <color theme="0"/>
        <color theme="0"/>
      </colorScale>
    </cfRule>
    <cfRule type="expression" dxfId="14152" priority="5270">
      <formula>BA40&lt;0</formula>
    </cfRule>
  </conditionalFormatting>
  <conditionalFormatting sqref="BB68">
    <cfRule type="colorScale" priority="5226">
      <colorScale>
        <cfvo type="min"/>
        <cfvo type="max"/>
        <color theme="0"/>
        <color theme="0"/>
      </colorScale>
    </cfRule>
    <cfRule type="expression" dxfId="14151" priority="5228">
      <formula>BA68&lt;0</formula>
    </cfRule>
  </conditionalFormatting>
  <conditionalFormatting sqref="BB68:BB81">
    <cfRule type="expression" dxfId="14150" priority="5225">
      <formula>IF(BB68="Validar","Rojo","Verde")</formula>
    </cfRule>
    <cfRule type="expression" priority="5227">
      <formula>#REF!</formula>
    </cfRule>
  </conditionalFormatting>
  <conditionalFormatting sqref="BB69:BB81">
    <cfRule type="colorScale" priority="5287">
      <colorScale>
        <cfvo type="min"/>
        <cfvo type="max"/>
        <color theme="0"/>
        <color theme="0"/>
      </colorScale>
    </cfRule>
    <cfRule type="expression" dxfId="14149" priority="5288">
      <formula>BA69&lt;0</formula>
    </cfRule>
  </conditionalFormatting>
  <conditionalFormatting sqref="BB83">
    <cfRule type="colorScale" priority="5209">
      <colorScale>
        <cfvo type="min"/>
        <cfvo type="max"/>
        <color theme="0"/>
        <color theme="0"/>
      </colorScale>
    </cfRule>
    <cfRule type="expression" dxfId="14148" priority="5211">
      <formula>BA83&lt;0</formula>
    </cfRule>
  </conditionalFormatting>
  <conditionalFormatting sqref="BB83:BB91">
    <cfRule type="expression" dxfId="14147" priority="5208">
      <formula>IF(BB83="Validar","Rojo","Verde")</formula>
    </cfRule>
    <cfRule type="expression" priority="5210">
      <formula>#REF!</formula>
    </cfRule>
  </conditionalFormatting>
  <conditionalFormatting sqref="BB84:BB91">
    <cfRule type="colorScale" priority="5267">
      <colorScale>
        <cfvo type="min"/>
        <cfvo type="max"/>
        <color theme="0"/>
        <color theme="0"/>
      </colorScale>
    </cfRule>
    <cfRule type="expression" dxfId="14146" priority="5268">
      <formula>BA84&lt;0</formula>
    </cfRule>
  </conditionalFormatting>
  <conditionalFormatting sqref="BB93">
    <cfRule type="colorScale" priority="5222">
      <colorScale>
        <cfvo type="min"/>
        <cfvo type="max"/>
        <color theme="0"/>
        <color theme="0"/>
      </colorScale>
    </cfRule>
    <cfRule type="expression" dxfId="14145" priority="5224">
      <formula>BA93&lt;0</formula>
    </cfRule>
  </conditionalFormatting>
  <conditionalFormatting sqref="BB93:BB102">
    <cfRule type="expression" dxfId="14144" priority="5221">
      <formula>IF(BB93="Validar","Rojo","Verde")</formula>
    </cfRule>
    <cfRule type="expression" priority="5223">
      <formula>#REF!</formula>
    </cfRule>
  </conditionalFormatting>
  <conditionalFormatting sqref="BB94:BB102">
    <cfRule type="colorScale" priority="5265">
      <colorScale>
        <cfvo type="min"/>
        <cfvo type="max"/>
        <color theme="0"/>
        <color theme="0"/>
      </colorScale>
    </cfRule>
    <cfRule type="expression" dxfId="14143" priority="5266">
      <formula>BA94&lt;0</formula>
    </cfRule>
  </conditionalFormatting>
  <conditionalFormatting sqref="BB104">
    <cfRule type="colorScale" priority="5218">
      <colorScale>
        <cfvo type="min"/>
        <cfvo type="max"/>
        <color theme="0"/>
        <color theme="0"/>
      </colorScale>
    </cfRule>
    <cfRule type="expression" dxfId="14142" priority="5220">
      <formula>BA104&lt;0</formula>
    </cfRule>
  </conditionalFormatting>
  <conditionalFormatting sqref="BB104:BB106">
    <cfRule type="expression" dxfId="14141" priority="5217">
      <formula>IF(BB104="Validar","Rojo","Verde")</formula>
    </cfRule>
    <cfRule type="expression" priority="5219">
      <formula>#REF!</formula>
    </cfRule>
  </conditionalFormatting>
  <conditionalFormatting sqref="BB105:BB106">
    <cfRule type="colorScale" priority="5263">
      <colorScale>
        <cfvo type="min"/>
        <cfvo type="max"/>
        <color theme="0"/>
        <color theme="0"/>
      </colorScale>
    </cfRule>
    <cfRule type="expression" dxfId="14140" priority="5264">
      <formula>BA105&lt;0</formula>
    </cfRule>
  </conditionalFormatting>
  <conditionalFormatting sqref="BB110">
    <cfRule type="colorScale" priority="5261">
      <colorScale>
        <cfvo type="min"/>
        <cfvo type="max"/>
        <color theme="0"/>
        <color theme="0"/>
      </colorScale>
    </cfRule>
    <cfRule type="expression" dxfId="14139" priority="5262">
      <formula>BA110&lt;0</formula>
    </cfRule>
  </conditionalFormatting>
  <conditionalFormatting sqref="BB110:BB111">
    <cfRule type="expression" priority="5203">
      <formula>#REF!</formula>
    </cfRule>
  </conditionalFormatting>
  <conditionalFormatting sqref="BB111">
    <cfRule type="colorScale" priority="5202">
      <colorScale>
        <cfvo type="min"/>
        <cfvo type="max"/>
        <color theme="0"/>
        <color theme="0"/>
      </colorScale>
    </cfRule>
    <cfRule type="expression" dxfId="14138" priority="5204">
      <formula>BA111&lt;0</formula>
    </cfRule>
  </conditionalFormatting>
  <conditionalFormatting sqref="BB117:BB123">
    <cfRule type="colorScale" priority="5258">
      <colorScale>
        <cfvo type="min"/>
        <cfvo type="max"/>
        <color theme="0"/>
        <color theme="0"/>
      </colorScale>
    </cfRule>
    <cfRule type="expression" priority="5259">
      <formula>#REF!</formula>
    </cfRule>
    <cfRule type="expression" dxfId="14137" priority="5260">
      <formula>BA117&lt;0</formula>
    </cfRule>
  </conditionalFormatting>
  <conditionalFormatting sqref="BB125">
    <cfRule type="colorScale" priority="5214">
      <colorScale>
        <cfvo type="min"/>
        <cfvo type="max"/>
        <color theme="0"/>
        <color theme="0"/>
      </colorScale>
    </cfRule>
    <cfRule type="expression" dxfId="14136" priority="5216">
      <formula>BA125&lt;0</formula>
    </cfRule>
  </conditionalFormatting>
  <conditionalFormatting sqref="BB125:BB134">
    <cfRule type="expression" dxfId="14135" priority="5213">
      <formula>IF(BB125="Validar","Rojo","Verde")</formula>
    </cfRule>
    <cfRule type="expression" priority="5215">
      <formula>#REF!</formula>
    </cfRule>
  </conditionalFormatting>
  <conditionalFormatting sqref="BB126:BB134">
    <cfRule type="colorScale" priority="5255">
      <colorScale>
        <cfvo type="min"/>
        <cfvo type="max"/>
        <color theme="0"/>
        <color theme="0"/>
      </colorScale>
    </cfRule>
    <cfRule type="expression" dxfId="14134" priority="5256">
      <formula>BA126&lt;0</formula>
    </cfRule>
  </conditionalFormatting>
  <conditionalFormatting sqref="BF110:BF111">
    <cfRule type="expression" dxfId="14133" priority="5112">
      <formula>IF(BF110="Validar","Rojo","Verde")</formula>
    </cfRule>
  </conditionalFormatting>
  <conditionalFormatting sqref="BF117:BF123">
    <cfRule type="expression" dxfId="14132" priority="5168">
      <formula>IF(BF117="Validar","Rojo","Verde")</formula>
    </cfRule>
  </conditionalFormatting>
  <conditionalFormatting sqref="BF117:BF123">
    <cfRule type="expression" priority="5170">
      <formula>#REF!</formula>
    </cfRule>
  </conditionalFormatting>
  <conditionalFormatting sqref="BF6:BF16">
    <cfRule type="expression" dxfId="14131" priority="5160">
      <formula>IF(BF6="Validar","Rojo","Verde")</formula>
    </cfRule>
    <cfRule type="expression" priority="5162">
      <formula>#REF!</formula>
    </cfRule>
  </conditionalFormatting>
  <conditionalFormatting sqref="BF6:BF9">
    <cfRule type="colorScale" priority="5196">
      <colorScale>
        <cfvo type="min"/>
        <cfvo type="max"/>
        <color theme="0"/>
        <color theme="0"/>
      </colorScale>
    </cfRule>
    <cfRule type="expression" dxfId="14130" priority="5197">
      <formula>BE6&lt;0</formula>
    </cfRule>
  </conditionalFormatting>
  <conditionalFormatting sqref="BF10">
    <cfRule type="colorScale" priority="5164">
      <colorScale>
        <cfvo type="min"/>
        <cfvo type="max"/>
        <color theme="0"/>
        <color theme="0"/>
      </colorScale>
    </cfRule>
    <cfRule type="expression" dxfId="14129" priority="5165">
      <formula>BE10&lt;0</formula>
    </cfRule>
  </conditionalFormatting>
  <conditionalFormatting sqref="BF11:BF14">
    <cfRule type="colorScale" priority="5194">
      <colorScale>
        <cfvo type="min"/>
        <cfvo type="max"/>
        <color theme="0"/>
        <color theme="0"/>
      </colorScale>
    </cfRule>
    <cfRule type="expression" dxfId="14128" priority="5195">
      <formula>BE11&lt;0</formula>
    </cfRule>
  </conditionalFormatting>
  <conditionalFormatting sqref="BF15">
    <cfRule type="colorScale" priority="5161">
      <colorScale>
        <cfvo type="min"/>
        <cfvo type="max"/>
        <color theme="0"/>
        <color theme="0"/>
      </colorScale>
    </cfRule>
    <cfRule type="expression" dxfId="14127" priority="5163">
      <formula>BE15&lt;0</formula>
    </cfRule>
  </conditionalFormatting>
  <conditionalFormatting sqref="BF16">
    <cfRule type="colorScale" priority="5192">
      <colorScale>
        <cfvo type="min"/>
        <cfvo type="max"/>
        <color theme="0"/>
        <color theme="0"/>
      </colorScale>
    </cfRule>
    <cfRule type="expression" dxfId="14126" priority="5193">
      <formula>BE16&lt;0</formula>
    </cfRule>
  </conditionalFormatting>
  <conditionalFormatting sqref="BF18">
    <cfRule type="colorScale" priority="5157">
      <colorScale>
        <cfvo type="min"/>
        <cfvo type="max"/>
        <color theme="0"/>
        <color theme="0"/>
      </colorScale>
    </cfRule>
    <cfRule type="expression" dxfId="14125" priority="5159">
      <formula>BE18&lt;0</formula>
    </cfRule>
  </conditionalFormatting>
  <conditionalFormatting sqref="BF18:BF19">
    <cfRule type="expression" dxfId="14124" priority="5156">
      <formula>IF(BF18="Validar","Rojo","Verde")</formula>
    </cfRule>
    <cfRule type="expression" priority="5158">
      <formula>#REF!</formula>
    </cfRule>
  </conditionalFormatting>
  <conditionalFormatting sqref="BF19">
    <cfRule type="colorScale" priority="5190">
      <colorScale>
        <cfvo type="min"/>
        <cfvo type="max"/>
        <color theme="0"/>
        <color theme="0"/>
      </colorScale>
    </cfRule>
    <cfRule type="expression" dxfId="14123" priority="5191">
      <formula>BE19&lt;0</formula>
    </cfRule>
  </conditionalFormatting>
  <conditionalFormatting sqref="BF23">
    <cfRule type="colorScale" priority="5153">
      <colorScale>
        <cfvo type="min"/>
        <cfvo type="max"/>
        <color theme="0"/>
        <color theme="0"/>
      </colorScale>
    </cfRule>
    <cfRule type="expression" dxfId="14122" priority="5155">
      <formula>BE23&lt;0</formula>
    </cfRule>
  </conditionalFormatting>
  <conditionalFormatting sqref="BF23:BF24">
    <cfRule type="expression" dxfId="14121" priority="5152">
      <formula>IF(BF23="Validar","Rojo","Verde")</formula>
    </cfRule>
    <cfRule type="expression" priority="5154">
      <formula>#REF!</formula>
    </cfRule>
  </conditionalFormatting>
  <conditionalFormatting sqref="BF24">
    <cfRule type="colorScale" priority="5186">
      <colorScale>
        <cfvo type="min"/>
        <cfvo type="max"/>
        <color theme="0"/>
        <color theme="0"/>
      </colorScale>
    </cfRule>
    <cfRule type="expression" dxfId="14120" priority="5187">
      <formula>BE24&lt;0</formula>
    </cfRule>
  </conditionalFormatting>
  <conditionalFormatting sqref="BF26">
    <cfRule type="colorScale" priority="5149">
      <colorScale>
        <cfvo type="min"/>
        <cfvo type="max"/>
        <color theme="0"/>
        <color theme="0"/>
      </colorScale>
    </cfRule>
    <cfRule type="expression" dxfId="14119" priority="5151">
      <formula>BE26&lt;0</formula>
    </cfRule>
  </conditionalFormatting>
  <conditionalFormatting sqref="BF26:BF27">
    <cfRule type="expression" dxfId="14118" priority="5148">
      <formula>IF(BF26="Validar","Rojo","Verde")</formula>
    </cfRule>
    <cfRule type="expression" priority="5150">
      <formula>#REF!</formula>
    </cfRule>
  </conditionalFormatting>
  <conditionalFormatting sqref="BF27">
    <cfRule type="colorScale" priority="5184">
      <colorScale>
        <cfvo type="min"/>
        <cfvo type="max"/>
        <color theme="0"/>
        <color theme="0"/>
      </colorScale>
    </cfRule>
    <cfRule type="expression" dxfId="14117" priority="5185">
      <formula>BE27&lt;0</formula>
    </cfRule>
  </conditionalFormatting>
  <conditionalFormatting sqref="BF29">
    <cfRule type="colorScale" priority="5145">
      <colorScale>
        <cfvo type="min"/>
        <cfvo type="max"/>
        <color theme="0"/>
        <color theme="0"/>
      </colorScale>
    </cfRule>
    <cfRule type="expression" dxfId="14116" priority="5147">
      <formula>BE29&lt;0</formula>
    </cfRule>
  </conditionalFormatting>
  <conditionalFormatting sqref="BF29:BF30">
    <cfRule type="expression" dxfId="14115" priority="5144">
      <formula>IF(BF29="Validar","Rojo","Verde")</formula>
    </cfRule>
    <cfRule type="expression" priority="5146">
      <formula>#REF!</formula>
    </cfRule>
  </conditionalFormatting>
  <conditionalFormatting sqref="BF30">
    <cfRule type="colorScale" priority="5182">
      <colorScale>
        <cfvo type="min"/>
        <cfvo type="max"/>
        <color theme="0"/>
        <color theme="0"/>
      </colorScale>
    </cfRule>
    <cfRule type="expression" dxfId="14114" priority="5183">
      <formula>BE30&lt;0</formula>
    </cfRule>
  </conditionalFormatting>
  <conditionalFormatting sqref="BF39">
    <cfRule type="colorScale" priority="5141">
      <colorScale>
        <cfvo type="min"/>
        <cfvo type="max"/>
        <color theme="0"/>
        <color theme="0"/>
      </colorScale>
    </cfRule>
    <cfRule type="expression" dxfId="14113" priority="5143">
      <formula>BE39&lt;0</formula>
    </cfRule>
  </conditionalFormatting>
  <conditionalFormatting sqref="BF39:BF66">
    <cfRule type="expression" dxfId="14112" priority="5140">
      <formula>IF(BF39="Validar","Rojo","Verde")</formula>
    </cfRule>
    <cfRule type="expression" priority="5142">
      <formula>#REF!</formula>
    </cfRule>
  </conditionalFormatting>
  <conditionalFormatting sqref="BF40:BF66">
    <cfRule type="colorScale" priority="5180">
      <colorScale>
        <cfvo type="min"/>
        <cfvo type="max"/>
        <color theme="0"/>
        <color theme="0"/>
      </colorScale>
    </cfRule>
    <cfRule type="expression" dxfId="14111" priority="5181">
      <formula>BE40&lt;0</formula>
    </cfRule>
  </conditionalFormatting>
  <conditionalFormatting sqref="BF68">
    <cfRule type="colorScale" priority="5137">
      <colorScale>
        <cfvo type="min"/>
        <cfvo type="max"/>
        <color theme="0"/>
        <color theme="0"/>
      </colorScale>
    </cfRule>
    <cfRule type="expression" dxfId="14110" priority="5139">
      <formula>BE68&lt;0</formula>
    </cfRule>
  </conditionalFormatting>
  <conditionalFormatting sqref="BF68:BF81">
    <cfRule type="expression" dxfId="14109" priority="5136">
      <formula>IF(BF68="Validar","Rojo","Verde")</formula>
    </cfRule>
    <cfRule type="expression" priority="5138">
      <formula>#REF!</formula>
    </cfRule>
  </conditionalFormatting>
  <conditionalFormatting sqref="BF69:BF81">
    <cfRule type="colorScale" priority="5198">
      <colorScale>
        <cfvo type="min"/>
        <cfvo type="max"/>
        <color theme="0"/>
        <color theme="0"/>
      </colorScale>
    </cfRule>
    <cfRule type="expression" dxfId="14108" priority="5199">
      <formula>BE69&lt;0</formula>
    </cfRule>
  </conditionalFormatting>
  <conditionalFormatting sqref="BF83">
    <cfRule type="colorScale" priority="5120">
      <colorScale>
        <cfvo type="min"/>
        <cfvo type="max"/>
        <color theme="0"/>
        <color theme="0"/>
      </colorScale>
    </cfRule>
    <cfRule type="expression" dxfId="14107" priority="5122">
      <formula>BE83&lt;0</formula>
    </cfRule>
  </conditionalFormatting>
  <conditionalFormatting sqref="BF83:BF91">
    <cfRule type="expression" dxfId="14106" priority="5119">
      <formula>IF(BF83="Validar","Rojo","Verde")</formula>
    </cfRule>
    <cfRule type="expression" priority="5121">
      <formula>#REF!</formula>
    </cfRule>
  </conditionalFormatting>
  <conditionalFormatting sqref="BF84:BF91">
    <cfRule type="colorScale" priority="5178">
      <colorScale>
        <cfvo type="min"/>
        <cfvo type="max"/>
        <color theme="0"/>
        <color theme="0"/>
      </colorScale>
    </cfRule>
    <cfRule type="expression" dxfId="14105" priority="5179">
      <formula>BE84&lt;0</formula>
    </cfRule>
  </conditionalFormatting>
  <conditionalFormatting sqref="BF93">
    <cfRule type="colorScale" priority="5133">
      <colorScale>
        <cfvo type="min"/>
        <cfvo type="max"/>
        <color theme="0"/>
        <color theme="0"/>
      </colorScale>
    </cfRule>
    <cfRule type="expression" dxfId="14104" priority="5135">
      <formula>BE93&lt;0</formula>
    </cfRule>
  </conditionalFormatting>
  <conditionalFormatting sqref="BF93:BF102">
    <cfRule type="expression" dxfId="14103" priority="5132">
      <formula>IF(BF93="Validar","Rojo","Verde")</formula>
    </cfRule>
    <cfRule type="expression" priority="5134">
      <formula>#REF!</formula>
    </cfRule>
  </conditionalFormatting>
  <conditionalFormatting sqref="BF94:BF102">
    <cfRule type="colorScale" priority="5176">
      <colorScale>
        <cfvo type="min"/>
        <cfvo type="max"/>
        <color theme="0"/>
        <color theme="0"/>
      </colorScale>
    </cfRule>
    <cfRule type="expression" dxfId="14102" priority="5177">
      <formula>BE94&lt;0</formula>
    </cfRule>
  </conditionalFormatting>
  <conditionalFormatting sqref="BF104">
    <cfRule type="colorScale" priority="5129">
      <colorScale>
        <cfvo type="min"/>
        <cfvo type="max"/>
        <color theme="0"/>
        <color theme="0"/>
      </colorScale>
    </cfRule>
    <cfRule type="expression" dxfId="14101" priority="5131">
      <formula>BE104&lt;0</formula>
    </cfRule>
  </conditionalFormatting>
  <conditionalFormatting sqref="BF104:BF106">
    <cfRule type="expression" dxfId="14100" priority="5128">
      <formula>IF(BF104="Validar","Rojo","Verde")</formula>
    </cfRule>
    <cfRule type="expression" priority="5130">
      <formula>#REF!</formula>
    </cfRule>
  </conditionalFormatting>
  <conditionalFormatting sqref="BF105:BF106">
    <cfRule type="colorScale" priority="5174">
      <colorScale>
        <cfvo type="min"/>
        <cfvo type="max"/>
        <color theme="0"/>
        <color theme="0"/>
      </colorScale>
    </cfRule>
    <cfRule type="expression" dxfId="14099" priority="5175">
      <formula>BE105&lt;0</formula>
    </cfRule>
  </conditionalFormatting>
  <conditionalFormatting sqref="BF110">
    <cfRule type="colorScale" priority="5172">
      <colorScale>
        <cfvo type="min"/>
        <cfvo type="max"/>
        <color theme="0"/>
        <color theme="0"/>
      </colorScale>
    </cfRule>
    <cfRule type="expression" dxfId="14098" priority="5173">
      <formula>BE110&lt;0</formula>
    </cfRule>
  </conditionalFormatting>
  <conditionalFormatting sqref="BF110:BF111">
    <cfRule type="expression" priority="5114">
      <formula>#REF!</formula>
    </cfRule>
  </conditionalFormatting>
  <conditionalFormatting sqref="BF111">
    <cfRule type="colorScale" priority="5113">
      <colorScale>
        <cfvo type="min"/>
        <cfvo type="max"/>
        <color theme="0"/>
        <color theme="0"/>
      </colorScale>
    </cfRule>
    <cfRule type="expression" dxfId="14097" priority="5115">
      <formula>BE111&lt;0</formula>
    </cfRule>
  </conditionalFormatting>
  <conditionalFormatting sqref="BF117:BF123">
    <cfRule type="colorScale" priority="5169">
      <colorScale>
        <cfvo type="min"/>
        <cfvo type="max"/>
        <color theme="0"/>
        <color theme="0"/>
      </colorScale>
    </cfRule>
    <cfRule type="expression" dxfId="14096" priority="5171">
      <formula>BE117&lt;0</formula>
    </cfRule>
  </conditionalFormatting>
  <conditionalFormatting sqref="BF125">
    <cfRule type="colorScale" priority="5125">
      <colorScale>
        <cfvo type="min"/>
        <cfvo type="max"/>
        <color theme="0"/>
        <color theme="0"/>
      </colorScale>
    </cfRule>
    <cfRule type="expression" dxfId="14095" priority="5127">
      <formula>BE125&lt;0</formula>
    </cfRule>
  </conditionalFormatting>
  <conditionalFormatting sqref="BF125:BF134">
    <cfRule type="expression" dxfId="14094" priority="5124">
      <formula>IF(BF125="Validar","Rojo","Verde")</formula>
    </cfRule>
    <cfRule type="expression" priority="5126">
      <formula>#REF!</formula>
    </cfRule>
  </conditionalFormatting>
  <conditionalFormatting sqref="BF126:BF134">
    <cfRule type="colorScale" priority="5166">
      <colorScale>
        <cfvo type="min"/>
        <cfvo type="max"/>
        <color theme="0"/>
        <color theme="0"/>
      </colorScale>
    </cfRule>
    <cfRule type="expression" dxfId="14093" priority="5167">
      <formula>BE126&lt;0</formula>
    </cfRule>
  </conditionalFormatting>
  <conditionalFormatting sqref="BM110:BM111">
    <cfRule type="expression" dxfId="14092" priority="4578">
      <formula>IF(BM110="Validar","Rojo","Verde")</formula>
    </cfRule>
  </conditionalFormatting>
  <conditionalFormatting sqref="BZ110:BZ111">
    <cfRule type="expression" dxfId="14091" priority="5023">
      <formula>IF(BZ110="Validar","Rojo","Verde")</formula>
    </cfRule>
  </conditionalFormatting>
  <conditionalFormatting sqref="BZ117:BZ123">
    <cfRule type="expression" dxfId="14090" priority="5079">
      <formula>IF(BZ117="Validar","Rojo","Verde")</formula>
    </cfRule>
  </conditionalFormatting>
  <conditionalFormatting sqref="BZ6:BZ16">
    <cfRule type="expression" dxfId="14089" priority="5071">
      <formula>IF(BZ6="Validar","Rojo","Verde")</formula>
    </cfRule>
    <cfRule type="expression" priority="5073">
      <formula>#REF!</formula>
    </cfRule>
  </conditionalFormatting>
  <conditionalFormatting sqref="BZ6:BZ9">
    <cfRule type="colorScale" priority="5107">
      <colorScale>
        <cfvo type="min"/>
        <cfvo type="max"/>
        <color theme="0"/>
        <color theme="0"/>
      </colorScale>
    </cfRule>
    <cfRule type="expression" dxfId="14088" priority="5108">
      <formula>BY6&lt;0</formula>
    </cfRule>
  </conditionalFormatting>
  <conditionalFormatting sqref="BZ10">
    <cfRule type="colorScale" priority="5075">
      <colorScale>
        <cfvo type="min"/>
        <cfvo type="max"/>
        <color theme="0"/>
        <color theme="0"/>
      </colorScale>
    </cfRule>
    <cfRule type="expression" dxfId="14087" priority="5076">
      <formula>BY10&lt;0</formula>
    </cfRule>
  </conditionalFormatting>
  <conditionalFormatting sqref="BZ11:BZ14">
    <cfRule type="colorScale" priority="5105">
      <colorScale>
        <cfvo type="min"/>
        <cfvo type="max"/>
        <color theme="0"/>
        <color theme="0"/>
      </colorScale>
    </cfRule>
    <cfRule type="expression" dxfId="14086" priority="5106">
      <formula>BY11&lt;0</formula>
    </cfRule>
  </conditionalFormatting>
  <conditionalFormatting sqref="BZ15">
    <cfRule type="colorScale" priority="5072">
      <colorScale>
        <cfvo type="min"/>
        <cfvo type="max"/>
        <color theme="0"/>
        <color theme="0"/>
      </colorScale>
    </cfRule>
    <cfRule type="expression" dxfId="14085" priority="5074">
      <formula>BY15&lt;0</formula>
    </cfRule>
  </conditionalFormatting>
  <conditionalFormatting sqref="BZ16">
    <cfRule type="colorScale" priority="5103">
      <colorScale>
        <cfvo type="min"/>
        <cfvo type="max"/>
        <color theme="0"/>
        <color theme="0"/>
      </colorScale>
    </cfRule>
    <cfRule type="expression" dxfId="14084" priority="5104">
      <formula>BY16&lt;0</formula>
    </cfRule>
  </conditionalFormatting>
  <conditionalFormatting sqref="BZ18">
    <cfRule type="colorScale" priority="5068">
      <colorScale>
        <cfvo type="min"/>
        <cfvo type="max"/>
        <color theme="0"/>
        <color theme="0"/>
      </colorScale>
    </cfRule>
    <cfRule type="expression" dxfId="14083" priority="5070">
      <formula>BY18&lt;0</formula>
    </cfRule>
  </conditionalFormatting>
  <conditionalFormatting sqref="BZ18:BZ19">
    <cfRule type="expression" dxfId="14082" priority="5067">
      <formula>IF(BZ18="Validar","Rojo","Verde")</formula>
    </cfRule>
    <cfRule type="expression" priority="5069">
      <formula>#REF!</formula>
    </cfRule>
  </conditionalFormatting>
  <conditionalFormatting sqref="BZ19">
    <cfRule type="colorScale" priority="5101">
      <colorScale>
        <cfvo type="min"/>
        <cfvo type="max"/>
        <color theme="0"/>
        <color theme="0"/>
      </colorScale>
    </cfRule>
    <cfRule type="expression" dxfId="14081" priority="5102">
      <formula>BY19&lt;0</formula>
    </cfRule>
  </conditionalFormatting>
  <conditionalFormatting sqref="BZ23">
    <cfRule type="colorScale" priority="5064">
      <colorScale>
        <cfvo type="min"/>
        <cfvo type="max"/>
        <color theme="0"/>
        <color theme="0"/>
      </colorScale>
    </cfRule>
    <cfRule type="expression" dxfId="14080" priority="5066">
      <formula>BY23&lt;0</formula>
    </cfRule>
  </conditionalFormatting>
  <conditionalFormatting sqref="BZ23:BZ24">
    <cfRule type="expression" dxfId="14079" priority="5063">
      <formula>IF(BZ23="Validar","Rojo","Verde")</formula>
    </cfRule>
    <cfRule type="expression" priority="5065">
      <formula>#REF!</formula>
    </cfRule>
  </conditionalFormatting>
  <conditionalFormatting sqref="BZ24">
    <cfRule type="colorScale" priority="5097">
      <colorScale>
        <cfvo type="min"/>
        <cfvo type="max"/>
        <color theme="0"/>
        <color theme="0"/>
      </colorScale>
    </cfRule>
    <cfRule type="expression" dxfId="14078" priority="5098">
      <formula>BY24&lt;0</formula>
    </cfRule>
  </conditionalFormatting>
  <conditionalFormatting sqref="BZ26">
    <cfRule type="colorScale" priority="5060">
      <colorScale>
        <cfvo type="min"/>
        <cfvo type="max"/>
        <color theme="0"/>
        <color theme="0"/>
      </colorScale>
    </cfRule>
    <cfRule type="expression" dxfId="14077" priority="5062">
      <formula>BY26&lt;0</formula>
    </cfRule>
  </conditionalFormatting>
  <conditionalFormatting sqref="BZ26:BZ27">
    <cfRule type="expression" dxfId="14076" priority="5059">
      <formula>IF(BZ26="Validar","Rojo","Verde")</formula>
    </cfRule>
    <cfRule type="expression" priority="5061">
      <formula>#REF!</formula>
    </cfRule>
  </conditionalFormatting>
  <conditionalFormatting sqref="BZ27">
    <cfRule type="colorScale" priority="5095">
      <colorScale>
        <cfvo type="min"/>
        <cfvo type="max"/>
        <color theme="0"/>
        <color theme="0"/>
      </colorScale>
    </cfRule>
    <cfRule type="expression" dxfId="14075" priority="5096">
      <formula>BY27&lt;0</formula>
    </cfRule>
  </conditionalFormatting>
  <conditionalFormatting sqref="BZ29">
    <cfRule type="colorScale" priority="5056">
      <colorScale>
        <cfvo type="min"/>
        <cfvo type="max"/>
        <color theme="0"/>
        <color theme="0"/>
      </colorScale>
    </cfRule>
    <cfRule type="expression" dxfId="14074" priority="5058">
      <formula>BY29&lt;0</formula>
    </cfRule>
  </conditionalFormatting>
  <conditionalFormatting sqref="BZ29:BZ30">
    <cfRule type="expression" dxfId="14073" priority="5055">
      <formula>IF(BZ29="Validar","Rojo","Verde")</formula>
    </cfRule>
    <cfRule type="expression" priority="5057">
      <formula>#REF!</formula>
    </cfRule>
  </conditionalFormatting>
  <conditionalFormatting sqref="BZ30">
    <cfRule type="colorScale" priority="5093">
      <colorScale>
        <cfvo type="min"/>
        <cfvo type="max"/>
        <color theme="0"/>
        <color theme="0"/>
      </colorScale>
    </cfRule>
    <cfRule type="expression" dxfId="14072" priority="5094">
      <formula>BY30&lt;0</formula>
    </cfRule>
  </conditionalFormatting>
  <conditionalFormatting sqref="BZ39">
    <cfRule type="colorScale" priority="5052">
      <colorScale>
        <cfvo type="min"/>
        <cfvo type="max"/>
        <color theme="0"/>
        <color theme="0"/>
      </colorScale>
    </cfRule>
    <cfRule type="expression" dxfId="14071" priority="5054">
      <formula>BY39&lt;0</formula>
    </cfRule>
  </conditionalFormatting>
  <conditionalFormatting sqref="BZ39:BZ66">
    <cfRule type="expression" dxfId="14070" priority="5051">
      <formula>IF(BZ39="Validar","Rojo","Verde")</formula>
    </cfRule>
    <cfRule type="expression" priority="5053">
      <formula>#REF!</formula>
    </cfRule>
  </conditionalFormatting>
  <conditionalFormatting sqref="BZ40:BZ66">
    <cfRule type="colorScale" priority="5091">
      <colorScale>
        <cfvo type="min"/>
        <cfvo type="max"/>
        <color theme="0"/>
        <color theme="0"/>
      </colorScale>
    </cfRule>
    <cfRule type="expression" dxfId="14069" priority="5092">
      <formula>BY40&lt;0</formula>
    </cfRule>
  </conditionalFormatting>
  <conditionalFormatting sqref="BZ68">
    <cfRule type="colorScale" priority="5048">
      <colorScale>
        <cfvo type="min"/>
        <cfvo type="max"/>
        <color theme="0"/>
        <color theme="0"/>
      </colorScale>
    </cfRule>
    <cfRule type="expression" dxfId="14068" priority="5050">
      <formula>BY68&lt;0</formula>
    </cfRule>
  </conditionalFormatting>
  <conditionalFormatting sqref="BZ68:BZ81">
    <cfRule type="expression" dxfId="14067" priority="5047">
      <formula>IF(BZ68="Validar","Rojo","Verde")</formula>
    </cfRule>
    <cfRule type="expression" priority="5049">
      <formula>#REF!</formula>
    </cfRule>
  </conditionalFormatting>
  <conditionalFormatting sqref="BZ69:BZ81">
    <cfRule type="colorScale" priority="5109">
      <colorScale>
        <cfvo type="min"/>
        <cfvo type="max"/>
        <color theme="0"/>
        <color theme="0"/>
      </colorScale>
    </cfRule>
    <cfRule type="expression" dxfId="14066" priority="5110">
      <formula>BY69&lt;0</formula>
    </cfRule>
  </conditionalFormatting>
  <conditionalFormatting sqref="BZ83">
    <cfRule type="colorScale" priority="5031">
      <colorScale>
        <cfvo type="min"/>
        <cfvo type="max"/>
        <color theme="0"/>
        <color theme="0"/>
      </colorScale>
    </cfRule>
    <cfRule type="expression" dxfId="14065" priority="5033">
      <formula>BY83&lt;0</formula>
    </cfRule>
  </conditionalFormatting>
  <conditionalFormatting sqref="BZ83:BZ91">
    <cfRule type="expression" dxfId="14064" priority="5030">
      <formula>IF(BZ83="Validar","Rojo","Verde")</formula>
    </cfRule>
    <cfRule type="expression" priority="5032">
      <formula>#REF!</formula>
    </cfRule>
  </conditionalFormatting>
  <conditionalFormatting sqref="BZ84:BZ91">
    <cfRule type="colorScale" priority="5089">
      <colorScale>
        <cfvo type="min"/>
        <cfvo type="max"/>
        <color theme="0"/>
        <color theme="0"/>
      </colorScale>
    </cfRule>
    <cfRule type="expression" dxfId="14063" priority="5090">
      <formula>BY84&lt;0</formula>
    </cfRule>
  </conditionalFormatting>
  <conditionalFormatting sqref="BZ93">
    <cfRule type="colorScale" priority="5044">
      <colorScale>
        <cfvo type="min"/>
        <cfvo type="max"/>
        <color theme="0"/>
        <color theme="0"/>
      </colorScale>
    </cfRule>
    <cfRule type="expression" dxfId="14062" priority="5046">
      <formula>BY93&lt;0</formula>
    </cfRule>
  </conditionalFormatting>
  <conditionalFormatting sqref="BZ93:BZ102">
    <cfRule type="expression" dxfId="14061" priority="5043">
      <formula>IF(BZ93="Validar","Rojo","Verde")</formula>
    </cfRule>
    <cfRule type="expression" priority="5045">
      <formula>#REF!</formula>
    </cfRule>
  </conditionalFormatting>
  <conditionalFormatting sqref="BZ94:BZ102">
    <cfRule type="colorScale" priority="5087">
      <colorScale>
        <cfvo type="min"/>
        <cfvo type="max"/>
        <color theme="0"/>
        <color theme="0"/>
      </colorScale>
    </cfRule>
    <cfRule type="expression" dxfId="14060" priority="5088">
      <formula>BY94&lt;0</formula>
    </cfRule>
  </conditionalFormatting>
  <conditionalFormatting sqref="BZ104">
    <cfRule type="colorScale" priority="5040">
      <colorScale>
        <cfvo type="min"/>
        <cfvo type="max"/>
        <color theme="0"/>
        <color theme="0"/>
      </colorScale>
    </cfRule>
    <cfRule type="expression" dxfId="14059" priority="5042">
      <formula>BY104&lt;0</formula>
    </cfRule>
  </conditionalFormatting>
  <conditionalFormatting sqref="BZ104:BZ106">
    <cfRule type="expression" dxfId="14058" priority="5039">
      <formula>IF(BZ104="Validar","Rojo","Verde")</formula>
    </cfRule>
    <cfRule type="expression" priority="5041">
      <formula>#REF!</formula>
    </cfRule>
  </conditionalFormatting>
  <conditionalFormatting sqref="BZ105:BZ106">
    <cfRule type="colorScale" priority="5085">
      <colorScale>
        <cfvo type="min"/>
        <cfvo type="max"/>
        <color theme="0"/>
        <color theme="0"/>
      </colorScale>
    </cfRule>
    <cfRule type="expression" dxfId="14057" priority="5086">
      <formula>BY105&lt;0</formula>
    </cfRule>
  </conditionalFormatting>
  <conditionalFormatting sqref="BZ110">
    <cfRule type="colorScale" priority="5083">
      <colorScale>
        <cfvo type="min"/>
        <cfvo type="max"/>
        <color theme="0"/>
        <color theme="0"/>
      </colorScale>
    </cfRule>
    <cfRule type="expression" dxfId="14056" priority="5084">
      <formula>BY110&lt;0</formula>
    </cfRule>
  </conditionalFormatting>
  <conditionalFormatting sqref="BZ110:BZ111">
    <cfRule type="expression" priority="5025">
      <formula>#REF!</formula>
    </cfRule>
  </conditionalFormatting>
  <conditionalFormatting sqref="BZ111">
    <cfRule type="colorScale" priority="5024">
      <colorScale>
        <cfvo type="min"/>
        <cfvo type="max"/>
        <color theme="0"/>
        <color theme="0"/>
      </colorScale>
    </cfRule>
    <cfRule type="expression" dxfId="14055" priority="5026">
      <formula>BY111&lt;0</formula>
    </cfRule>
  </conditionalFormatting>
  <conditionalFormatting sqref="BZ117:BZ123">
    <cfRule type="colorScale" priority="5080">
      <colorScale>
        <cfvo type="min"/>
        <cfvo type="max"/>
        <color theme="0"/>
        <color theme="0"/>
      </colorScale>
    </cfRule>
    <cfRule type="expression" priority="5081">
      <formula>#REF!</formula>
    </cfRule>
    <cfRule type="expression" dxfId="14054" priority="5082">
      <formula>BY117&lt;0</formula>
    </cfRule>
  </conditionalFormatting>
  <conditionalFormatting sqref="BZ125">
    <cfRule type="colorScale" priority="5036">
      <colorScale>
        <cfvo type="min"/>
        <cfvo type="max"/>
        <color theme="0"/>
        <color theme="0"/>
      </colorScale>
    </cfRule>
    <cfRule type="expression" dxfId="14053" priority="5038">
      <formula>BY125&lt;0</formula>
    </cfRule>
  </conditionalFormatting>
  <conditionalFormatting sqref="BZ125:BZ134">
    <cfRule type="expression" dxfId="14052" priority="5035">
      <formula>IF(BZ125="Validar","Rojo","Verde")</formula>
    </cfRule>
    <cfRule type="expression" priority="5037">
      <formula>#REF!</formula>
    </cfRule>
  </conditionalFormatting>
  <conditionalFormatting sqref="BZ126:BZ134">
    <cfRule type="colorScale" priority="5077">
      <colorScale>
        <cfvo type="min"/>
        <cfvo type="max"/>
        <color theme="0"/>
        <color theme="0"/>
      </colorScale>
    </cfRule>
    <cfRule type="expression" dxfId="14051" priority="5078">
      <formula>BY126&lt;0</formula>
    </cfRule>
  </conditionalFormatting>
  <conditionalFormatting sqref="BT117:BT123">
    <cfRule type="expression" dxfId="14050" priority="4545">
      <formula>IF(BT117="Validar","Rojo","Verde")</formula>
    </cfRule>
  </conditionalFormatting>
  <conditionalFormatting sqref="AP117:AP123">
    <cfRule type="expression" dxfId="14049" priority="4723">
      <formula>IF(AP117="Validar","Rojo","Verde")</formula>
    </cfRule>
  </conditionalFormatting>
  <conditionalFormatting sqref="AI29:AI30">
    <cfRule type="expression" dxfId="14048" priority="4788">
      <formula>IF(AI29="Validar","Rojo","Verde")</formula>
    </cfRule>
    <cfRule type="expression" priority="4790">
      <formula>#REF!</formula>
    </cfRule>
  </conditionalFormatting>
  <conditionalFormatting sqref="CX110:CX111">
    <cfRule type="expression" dxfId="14047" priority="4934">
      <formula>IF(CX110="Validar","Rojo","Verde")</formula>
    </cfRule>
  </conditionalFormatting>
  <conditionalFormatting sqref="CX117:CX123">
    <cfRule type="expression" dxfId="14046" priority="4990">
      <formula>IF(CX117="Validar","Rojo","Verde")</formula>
    </cfRule>
  </conditionalFormatting>
  <conditionalFormatting sqref="CX6:CX16">
    <cfRule type="expression" dxfId="14045" priority="4982">
      <formula>IF(CX6="Validar","Rojo","Verde")</formula>
    </cfRule>
    <cfRule type="expression" priority="4984">
      <formula>#REF!</formula>
    </cfRule>
  </conditionalFormatting>
  <conditionalFormatting sqref="CX6:CX9">
    <cfRule type="colorScale" priority="5018">
      <colorScale>
        <cfvo type="min"/>
        <cfvo type="max"/>
        <color theme="0"/>
        <color theme="0"/>
      </colorScale>
    </cfRule>
    <cfRule type="expression" dxfId="14044" priority="5019">
      <formula>CW6&lt;0</formula>
    </cfRule>
  </conditionalFormatting>
  <conditionalFormatting sqref="CX10">
    <cfRule type="colorScale" priority="4986">
      <colorScale>
        <cfvo type="min"/>
        <cfvo type="max"/>
        <color theme="0"/>
        <color theme="0"/>
      </colorScale>
    </cfRule>
    <cfRule type="expression" dxfId="14043" priority="4987">
      <formula>CW10&lt;0</formula>
    </cfRule>
  </conditionalFormatting>
  <conditionalFormatting sqref="CX11:CX14">
    <cfRule type="colorScale" priority="5016">
      <colorScale>
        <cfvo type="min"/>
        <cfvo type="max"/>
        <color theme="0"/>
        <color theme="0"/>
      </colorScale>
    </cfRule>
    <cfRule type="expression" dxfId="14042" priority="5017">
      <formula>CW11&lt;0</formula>
    </cfRule>
  </conditionalFormatting>
  <conditionalFormatting sqref="CX15">
    <cfRule type="colorScale" priority="4983">
      <colorScale>
        <cfvo type="min"/>
        <cfvo type="max"/>
        <color theme="0"/>
        <color theme="0"/>
      </colorScale>
    </cfRule>
    <cfRule type="expression" dxfId="14041" priority="4985">
      <formula>CW15&lt;0</formula>
    </cfRule>
  </conditionalFormatting>
  <conditionalFormatting sqref="CX16">
    <cfRule type="colorScale" priority="5014">
      <colorScale>
        <cfvo type="min"/>
        <cfvo type="max"/>
        <color theme="0"/>
        <color theme="0"/>
      </colorScale>
    </cfRule>
    <cfRule type="expression" dxfId="14040" priority="5015">
      <formula>CW16&lt;0</formula>
    </cfRule>
  </conditionalFormatting>
  <conditionalFormatting sqref="CX18">
    <cfRule type="colorScale" priority="4979">
      <colorScale>
        <cfvo type="min"/>
        <cfvo type="max"/>
        <color theme="0"/>
        <color theme="0"/>
      </colorScale>
    </cfRule>
    <cfRule type="expression" dxfId="14039" priority="4981">
      <formula>CW18&lt;0</formula>
    </cfRule>
  </conditionalFormatting>
  <conditionalFormatting sqref="CX18:CX19">
    <cfRule type="expression" dxfId="14038" priority="4978">
      <formula>IF(CX18="Validar","Rojo","Verde")</formula>
    </cfRule>
    <cfRule type="expression" priority="4980">
      <formula>#REF!</formula>
    </cfRule>
  </conditionalFormatting>
  <conditionalFormatting sqref="CX19">
    <cfRule type="colorScale" priority="5012">
      <colorScale>
        <cfvo type="min"/>
        <cfvo type="max"/>
        <color theme="0"/>
        <color theme="0"/>
      </colorScale>
    </cfRule>
    <cfRule type="expression" dxfId="14037" priority="5013">
      <formula>CW19&lt;0</formula>
    </cfRule>
  </conditionalFormatting>
  <conditionalFormatting sqref="CX23">
    <cfRule type="colorScale" priority="4975">
      <colorScale>
        <cfvo type="min"/>
        <cfvo type="max"/>
        <color theme="0"/>
        <color theme="0"/>
      </colorScale>
    </cfRule>
    <cfRule type="expression" dxfId="14036" priority="4977">
      <formula>CW23&lt;0</formula>
    </cfRule>
  </conditionalFormatting>
  <conditionalFormatting sqref="CX23:CX24">
    <cfRule type="expression" dxfId="14035" priority="4974">
      <formula>IF(CX23="Validar","Rojo","Verde")</formula>
    </cfRule>
    <cfRule type="expression" priority="4976">
      <formula>#REF!</formula>
    </cfRule>
  </conditionalFormatting>
  <conditionalFormatting sqref="CX24">
    <cfRule type="colorScale" priority="5008">
      <colorScale>
        <cfvo type="min"/>
        <cfvo type="max"/>
        <color theme="0"/>
        <color theme="0"/>
      </colorScale>
    </cfRule>
    <cfRule type="expression" dxfId="14034" priority="5009">
      <formula>CW24&lt;0</formula>
    </cfRule>
  </conditionalFormatting>
  <conditionalFormatting sqref="CX26">
    <cfRule type="colorScale" priority="4971">
      <colorScale>
        <cfvo type="min"/>
        <cfvo type="max"/>
        <color theme="0"/>
        <color theme="0"/>
      </colorScale>
    </cfRule>
    <cfRule type="expression" dxfId="14033" priority="4973">
      <formula>CW26&lt;0</formula>
    </cfRule>
  </conditionalFormatting>
  <conditionalFormatting sqref="CX26:CX27">
    <cfRule type="expression" dxfId="14032" priority="4970">
      <formula>IF(CX26="Validar","Rojo","Verde")</formula>
    </cfRule>
    <cfRule type="expression" priority="4972">
      <formula>#REF!</formula>
    </cfRule>
  </conditionalFormatting>
  <conditionalFormatting sqref="CX27">
    <cfRule type="colorScale" priority="5006">
      <colorScale>
        <cfvo type="min"/>
        <cfvo type="max"/>
        <color theme="0"/>
        <color theme="0"/>
      </colorScale>
    </cfRule>
    <cfRule type="expression" dxfId="14031" priority="5007">
      <formula>CW27&lt;0</formula>
    </cfRule>
  </conditionalFormatting>
  <conditionalFormatting sqref="CX29">
    <cfRule type="colorScale" priority="4967">
      <colorScale>
        <cfvo type="min"/>
        <cfvo type="max"/>
        <color theme="0"/>
        <color theme="0"/>
      </colorScale>
    </cfRule>
    <cfRule type="expression" dxfId="14030" priority="4969">
      <formula>CW29&lt;0</formula>
    </cfRule>
  </conditionalFormatting>
  <conditionalFormatting sqref="CX29:CX30">
    <cfRule type="expression" dxfId="14029" priority="4966">
      <formula>IF(CX29="Validar","Rojo","Verde")</formula>
    </cfRule>
    <cfRule type="expression" priority="4968">
      <formula>#REF!</formula>
    </cfRule>
  </conditionalFormatting>
  <conditionalFormatting sqref="CX30">
    <cfRule type="colorScale" priority="5004">
      <colorScale>
        <cfvo type="min"/>
        <cfvo type="max"/>
        <color theme="0"/>
        <color theme="0"/>
      </colorScale>
    </cfRule>
    <cfRule type="expression" dxfId="14028" priority="5005">
      <formula>CW30&lt;0</formula>
    </cfRule>
  </conditionalFormatting>
  <conditionalFormatting sqref="CX39">
    <cfRule type="colorScale" priority="4963">
      <colorScale>
        <cfvo type="min"/>
        <cfvo type="max"/>
        <color theme="0"/>
        <color theme="0"/>
      </colorScale>
    </cfRule>
    <cfRule type="expression" dxfId="14027" priority="4965">
      <formula>CW39&lt;0</formula>
    </cfRule>
  </conditionalFormatting>
  <conditionalFormatting sqref="CX39:CX66">
    <cfRule type="expression" dxfId="14026" priority="4962">
      <formula>IF(CX39="Validar","Rojo","Verde")</formula>
    </cfRule>
    <cfRule type="expression" priority="4964">
      <formula>#REF!</formula>
    </cfRule>
  </conditionalFormatting>
  <conditionalFormatting sqref="CX40:CX66">
    <cfRule type="colorScale" priority="5002">
      <colorScale>
        <cfvo type="min"/>
        <cfvo type="max"/>
        <color theme="0"/>
        <color theme="0"/>
      </colorScale>
    </cfRule>
    <cfRule type="expression" dxfId="14025" priority="5003">
      <formula>CW40&lt;0</formula>
    </cfRule>
  </conditionalFormatting>
  <conditionalFormatting sqref="CX68">
    <cfRule type="colorScale" priority="4959">
      <colorScale>
        <cfvo type="min"/>
        <cfvo type="max"/>
        <color theme="0"/>
        <color theme="0"/>
      </colorScale>
    </cfRule>
    <cfRule type="expression" dxfId="14024" priority="4961">
      <formula>CW68&lt;0</formula>
    </cfRule>
  </conditionalFormatting>
  <conditionalFormatting sqref="CX68:CX81">
    <cfRule type="expression" dxfId="14023" priority="4958">
      <formula>IF(CX68="Validar","Rojo","Verde")</formula>
    </cfRule>
    <cfRule type="expression" priority="4960">
      <formula>#REF!</formula>
    </cfRule>
  </conditionalFormatting>
  <conditionalFormatting sqref="CX69:CX81">
    <cfRule type="colorScale" priority="5020">
      <colorScale>
        <cfvo type="min"/>
        <cfvo type="max"/>
        <color theme="0"/>
        <color theme="0"/>
      </colorScale>
    </cfRule>
    <cfRule type="expression" dxfId="14022" priority="5021">
      <formula>CW69&lt;0</formula>
    </cfRule>
  </conditionalFormatting>
  <conditionalFormatting sqref="CX83">
    <cfRule type="colorScale" priority="4942">
      <colorScale>
        <cfvo type="min"/>
        <cfvo type="max"/>
        <color theme="0"/>
        <color theme="0"/>
      </colorScale>
    </cfRule>
    <cfRule type="expression" dxfId="14021" priority="4944">
      <formula>CW83&lt;0</formula>
    </cfRule>
  </conditionalFormatting>
  <conditionalFormatting sqref="CX83:CX91">
    <cfRule type="expression" dxfId="14020" priority="4941">
      <formula>IF(CX83="Validar","Rojo","Verde")</formula>
    </cfRule>
    <cfRule type="expression" priority="4943">
      <formula>#REF!</formula>
    </cfRule>
  </conditionalFormatting>
  <conditionalFormatting sqref="CX84:CX91">
    <cfRule type="colorScale" priority="5000">
      <colorScale>
        <cfvo type="min"/>
        <cfvo type="max"/>
        <color theme="0"/>
        <color theme="0"/>
      </colorScale>
    </cfRule>
    <cfRule type="expression" dxfId="14019" priority="5001">
      <formula>CW84&lt;0</formula>
    </cfRule>
  </conditionalFormatting>
  <conditionalFormatting sqref="CX93">
    <cfRule type="colorScale" priority="4955">
      <colorScale>
        <cfvo type="min"/>
        <cfvo type="max"/>
        <color theme="0"/>
        <color theme="0"/>
      </colorScale>
    </cfRule>
    <cfRule type="expression" dxfId="14018" priority="4957">
      <formula>CW93&lt;0</formula>
    </cfRule>
  </conditionalFormatting>
  <conditionalFormatting sqref="CX93:CX102">
    <cfRule type="expression" dxfId="14017" priority="4954">
      <formula>IF(CX93="Validar","Rojo","Verde")</formula>
    </cfRule>
    <cfRule type="expression" priority="4956">
      <formula>#REF!</formula>
    </cfRule>
  </conditionalFormatting>
  <conditionalFormatting sqref="CX94:CX102">
    <cfRule type="colorScale" priority="4998">
      <colorScale>
        <cfvo type="min"/>
        <cfvo type="max"/>
        <color theme="0"/>
        <color theme="0"/>
      </colorScale>
    </cfRule>
    <cfRule type="expression" dxfId="14016" priority="4999">
      <formula>CW94&lt;0</formula>
    </cfRule>
  </conditionalFormatting>
  <conditionalFormatting sqref="CX104">
    <cfRule type="colorScale" priority="4951">
      <colorScale>
        <cfvo type="min"/>
        <cfvo type="max"/>
        <color theme="0"/>
        <color theme="0"/>
      </colorScale>
    </cfRule>
    <cfRule type="expression" dxfId="14015" priority="4953">
      <formula>CW104&lt;0</formula>
    </cfRule>
  </conditionalFormatting>
  <conditionalFormatting sqref="CX104:CX106">
    <cfRule type="expression" dxfId="14014" priority="4950">
      <formula>IF(CX104="Validar","Rojo","Verde")</formula>
    </cfRule>
    <cfRule type="expression" priority="4952">
      <formula>#REF!</formula>
    </cfRule>
  </conditionalFormatting>
  <conditionalFormatting sqref="CX105:CX106">
    <cfRule type="colorScale" priority="4996">
      <colorScale>
        <cfvo type="min"/>
        <cfvo type="max"/>
        <color theme="0"/>
        <color theme="0"/>
      </colorScale>
    </cfRule>
    <cfRule type="expression" dxfId="14013" priority="4997">
      <formula>CW105&lt;0</formula>
    </cfRule>
  </conditionalFormatting>
  <conditionalFormatting sqref="CX110">
    <cfRule type="colorScale" priority="4994">
      <colorScale>
        <cfvo type="min"/>
        <cfvo type="max"/>
        <color theme="0"/>
        <color theme="0"/>
      </colorScale>
    </cfRule>
    <cfRule type="expression" dxfId="14012" priority="4995">
      <formula>CW110&lt;0</formula>
    </cfRule>
  </conditionalFormatting>
  <conditionalFormatting sqref="CX110:CX111">
    <cfRule type="expression" priority="4936">
      <formula>#REF!</formula>
    </cfRule>
  </conditionalFormatting>
  <conditionalFormatting sqref="CX111">
    <cfRule type="colorScale" priority="4935">
      <colorScale>
        <cfvo type="min"/>
        <cfvo type="max"/>
        <color theme="0"/>
        <color theme="0"/>
      </colorScale>
    </cfRule>
    <cfRule type="expression" dxfId="14011" priority="4937">
      <formula>CW111&lt;0</formula>
    </cfRule>
  </conditionalFormatting>
  <conditionalFormatting sqref="CX117:CX123">
    <cfRule type="colorScale" priority="4991">
      <colorScale>
        <cfvo type="min"/>
        <cfvo type="max"/>
        <color theme="0"/>
        <color theme="0"/>
      </colorScale>
    </cfRule>
    <cfRule type="expression" priority="4992">
      <formula>#REF!</formula>
    </cfRule>
    <cfRule type="expression" dxfId="14010" priority="4993">
      <formula>CW117&lt;0</formula>
    </cfRule>
  </conditionalFormatting>
  <conditionalFormatting sqref="CX125">
    <cfRule type="colorScale" priority="4947">
      <colorScale>
        <cfvo type="min"/>
        <cfvo type="max"/>
        <color theme="0"/>
        <color theme="0"/>
      </colorScale>
    </cfRule>
    <cfRule type="expression" dxfId="14009" priority="4949">
      <formula>CW125&lt;0</formula>
    </cfRule>
  </conditionalFormatting>
  <conditionalFormatting sqref="CX125:CX134">
    <cfRule type="expression" dxfId="14008" priority="4946">
      <formula>IF(CX125="Validar","Rojo","Verde")</formula>
    </cfRule>
    <cfRule type="expression" priority="4948">
      <formula>#REF!</formula>
    </cfRule>
  </conditionalFormatting>
  <conditionalFormatting sqref="CX126:CX134">
    <cfRule type="colorScale" priority="4988">
      <colorScale>
        <cfvo type="min"/>
        <cfvo type="max"/>
        <color theme="0"/>
        <color theme="0"/>
      </colorScale>
    </cfRule>
    <cfRule type="expression" dxfId="14007" priority="4989">
      <formula>CW126&lt;0</formula>
    </cfRule>
  </conditionalFormatting>
  <conditionalFormatting sqref="CD110:CD111">
    <cfRule type="expression" dxfId="14006" priority="4845">
      <formula>IF(CD110="Validar","Rojo","Verde")</formula>
    </cfRule>
  </conditionalFormatting>
  <conditionalFormatting sqref="CD117:CD123">
    <cfRule type="expression" dxfId="14005" priority="4901">
      <formula>IF(CD117="Validar","Rojo","Verde")</formula>
    </cfRule>
  </conditionalFormatting>
  <conditionalFormatting sqref="CD117:CD123">
    <cfRule type="expression" priority="4903">
      <formula>#REF!</formula>
    </cfRule>
  </conditionalFormatting>
  <conditionalFormatting sqref="CD6:CD16">
    <cfRule type="expression" dxfId="14004" priority="4893">
      <formula>IF(CD6="Validar","Rojo","Verde")</formula>
    </cfRule>
    <cfRule type="expression" priority="4895">
      <formula>#REF!</formula>
    </cfRule>
  </conditionalFormatting>
  <conditionalFormatting sqref="CD6:CD9">
    <cfRule type="colorScale" priority="4929">
      <colorScale>
        <cfvo type="min"/>
        <cfvo type="max"/>
        <color theme="0"/>
        <color theme="0"/>
      </colorScale>
    </cfRule>
    <cfRule type="expression" dxfId="14003" priority="4930">
      <formula>CC6&lt;0</formula>
    </cfRule>
  </conditionalFormatting>
  <conditionalFormatting sqref="CD10">
    <cfRule type="colorScale" priority="4897">
      <colorScale>
        <cfvo type="min"/>
        <cfvo type="max"/>
        <color theme="0"/>
        <color theme="0"/>
      </colorScale>
    </cfRule>
    <cfRule type="expression" dxfId="14002" priority="4898">
      <formula>CC10&lt;0</formula>
    </cfRule>
  </conditionalFormatting>
  <conditionalFormatting sqref="CD11:CD14">
    <cfRule type="colorScale" priority="4927">
      <colorScale>
        <cfvo type="min"/>
        <cfvo type="max"/>
        <color theme="0"/>
        <color theme="0"/>
      </colorScale>
    </cfRule>
    <cfRule type="expression" dxfId="14001" priority="4928">
      <formula>CC11&lt;0</formula>
    </cfRule>
  </conditionalFormatting>
  <conditionalFormatting sqref="CD15">
    <cfRule type="colorScale" priority="4894">
      <colorScale>
        <cfvo type="min"/>
        <cfvo type="max"/>
        <color theme="0"/>
        <color theme="0"/>
      </colorScale>
    </cfRule>
    <cfRule type="expression" dxfId="14000" priority="4896">
      <formula>CC15&lt;0</formula>
    </cfRule>
  </conditionalFormatting>
  <conditionalFormatting sqref="CD16">
    <cfRule type="colorScale" priority="4925">
      <colorScale>
        <cfvo type="min"/>
        <cfvo type="max"/>
        <color theme="0"/>
        <color theme="0"/>
      </colorScale>
    </cfRule>
    <cfRule type="expression" dxfId="13999" priority="4926">
      <formula>CC16&lt;0</formula>
    </cfRule>
  </conditionalFormatting>
  <conditionalFormatting sqref="CD18">
    <cfRule type="colorScale" priority="4890">
      <colorScale>
        <cfvo type="min"/>
        <cfvo type="max"/>
        <color theme="0"/>
        <color theme="0"/>
      </colorScale>
    </cfRule>
    <cfRule type="expression" dxfId="13998" priority="4892">
      <formula>CC18&lt;0</formula>
    </cfRule>
  </conditionalFormatting>
  <conditionalFormatting sqref="CD18:CD19">
    <cfRule type="expression" dxfId="13997" priority="4889">
      <formula>IF(CD18="Validar","Rojo","Verde")</formula>
    </cfRule>
    <cfRule type="expression" priority="4891">
      <formula>#REF!</formula>
    </cfRule>
  </conditionalFormatting>
  <conditionalFormatting sqref="CD19">
    <cfRule type="colorScale" priority="4923">
      <colorScale>
        <cfvo type="min"/>
        <cfvo type="max"/>
        <color theme="0"/>
        <color theme="0"/>
      </colorScale>
    </cfRule>
    <cfRule type="expression" dxfId="13996" priority="4924">
      <formula>CC19&lt;0</formula>
    </cfRule>
  </conditionalFormatting>
  <conditionalFormatting sqref="CD23">
    <cfRule type="colorScale" priority="4886">
      <colorScale>
        <cfvo type="min"/>
        <cfvo type="max"/>
        <color theme="0"/>
        <color theme="0"/>
      </colorScale>
    </cfRule>
    <cfRule type="expression" dxfId="13995" priority="4888">
      <formula>CC23&lt;0</formula>
    </cfRule>
  </conditionalFormatting>
  <conditionalFormatting sqref="CD23:CD24">
    <cfRule type="expression" dxfId="13994" priority="4885">
      <formula>IF(CD23="Validar","Rojo","Verde")</formula>
    </cfRule>
    <cfRule type="expression" priority="4887">
      <formula>#REF!</formula>
    </cfRule>
  </conditionalFormatting>
  <conditionalFormatting sqref="CD24">
    <cfRule type="colorScale" priority="4919">
      <colorScale>
        <cfvo type="min"/>
        <cfvo type="max"/>
        <color theme="0"/>
        <color theme="0"/>
      </colorScale>
    </cfRule>
    <cfRule type="expression" dxfId="13993" priority="4920">
      <formula>CC24&lt;0</formula>
    </cfRule>
  </conditionalFormatting>
  <conditionalFormatting sqref="CD26">
    <cfRule type="colorScale" priority="4882">
      <colorScale>
        <cfvo type="min"/>
        <cfvo type="max"/>
        <color theme="0"/>
        <color theme="0"/>
      </colorScale>
    </cfRule>
    <cfRule type="expression" dxfId="13992" priority="4884">
      <formula>CC26&lt;0</formula>
    </cfRule>
  </conditionalFormatting>
  <conditionalFormatting sqref="CD26:CD27">
    <cfRule type="expression" dxfId="13991" priority="4881">
      <formula>IF(CD26="Validar","Rojo","Verde")</formula>
    </cfRule>
    <cfRule type="expression" priority="4883">
      <formula>#REF!</formula>
    </cfRule>
  </conditionalFormatting>
  <conditionalFormatting sqref="CD27">
    <cfRule type="colorScale" priority="4917">
      <colorScale>
        <cfvo type="min"/>
        <cfvo type="max"/>
        <color theme="0"/>
        <color theme="0"/>
      </colorScale>
    </cfRule>
    <cfRule type="expression" dxfId="13990" priority="4918">
      <formula>CC27&lt;0</formula>
    </cfRule>
  </conditionalFormatting>
  <conditionalFormatting sqref="CD29">
    <cfRule type="colorScale" priority="4878">
      <colorScale>
        <cfvo type="min"/>
        <cfvo type="max"/>
        <color theme="0"/>
        <color theme="0"/>
      </colorScale>
    </cfRule>
    <cfRule type="expression" dxfId="13989" priority="4880">
      <formula>CC29&lt;0</formula>
    </cfRule>
  </conditionalFormatting>
  <conditionalFormatting sqref="CD29:CD30">
    <cfRule type="expression" dxfId="13988" priority="4877">
      <formula>IF(CD29="Validar","Rojo","Verde")</formula>
    </cfRule>
    <cfRule type="expression" priority="4879">
      <formula>#REF!</formula>
    </cfRule>
  </conditionalFormatting>
  <conditionalFormatting sqref="CD30">
    <cfRule type="colorScale" priority="4915">
      <colorScale>
        <cfvo type="min"/>
        <cfvo type="max"/>
        <color theme="0"/>
        <color theme="0"/>
      </colorScale>
    </cfRule>
    <cfRule type="expression" dxfId="13987" priority="4916">
      <formula>CC30&lt;0</formula>
    </cfRule>
  </conditionalFormatting>
  <conditionalFormatting sqref="CD39">
    <cfRule type="colorScale" priority="4874">
      <colorScale>
        <cfvo type="min"/>
        <cfvo type="max"/>
        <color theme="0"/>
        <color theme="0"/>
      </colorScale>
    </cfRule>
    <cfRule type="expression" dxfId="13986" priority="4876">
      <formula>CC39&lt;0</formula>
    </cfRule>
  </conditionalFormatting>
  <conditionalFormatting sqref="CD39:CD66">
    <cfRule type="expression" dxfId="13985" priority="4873">
      <formula>IF(CD39="Validar","Rojo","Verde")</formula>
    </cfRule>
    <cfRule type="expression" priority="4875">
      <formula>#REF!</formula>
    </cfRule>
  </conditionalFormatting>
  <conditionalFormatting sqref="CD40:CD66">
    <cfRule type="colorScale" priority="4913">
      <colorScale>
        <cfvo type="min"/>
        <cfvo type="max"/>
        <color theme="0"/>
        <color theme="0"/>
      </colorScale>
    </cfRule>
    <cfRule type="expression" dxfId="13984" priority="4914">
      <formula>CC40&lt;0</formula>
    </cfRule>
  </conditionalFormatting>
  <conditionalFormatting sqref="CD68">
    <cfRule type="colorScale" priority="4870">
      <colorScale>
        <cfvo type="min"/>
        <cfvo type="max"/>
        <color theme="0"/>
        <color theme="0"/>
      </colorScale>
    </cfRule>
    <cfRule type="expression" dxfId="13983" priority="4872">
      <formula>CC68&lt;0</formula>
    </cfRule>
  </conditionalFormatting>
  <conditionalFormatting sqref="CD68:CD81">
    <cfRule type="expression" dxfId="13982" priority="4869">
      <formula>IF(CD68="Validar","Rojo","Verde")</formula>
    </cfRule>
    <cfRule type="expression" priority="4871">
      <formula>#REF!</formula>
    </cfRule>
  </conditionalFormatting>
  <conditionalFormatting sqref="CD69:CD81">
    <cfRule type="colorScale" priority="4931">
      <colorScale>
        <cfvo type="min"/>
        <cfvo type="max"/>
        <color theme="0"/>
        <color theme="0"/>
      </colorScale>
    </cfRule>
    <cfRule type="expression" dxfId="13981" priority="4932">
      <formula>CC69&lt;0</formula>
    </cfRule>
  </conditionalFormatting>
  <conditionalFormatting sqref="CD83">
    <cfRule type="colorScale" priority="4853">
      <colorScale>
        <cfvo type="min"/>
        <cfvo type="max"/>
        <color theme="0"/>
        <color theme="0"/>
      </colorScale>
    </cfRule>
    <cfRule type="expression" dxfId="13980" priority="4855">
      <formula>CC83&lt;0</formula>
    </cfRule>
  </conditionalFormatting>
  <conditionalFormatting sqref="CD83:CD91">
    <cfRule type="expression" dxfId="13979" priority="4852">
      <formula>IF(CD83="Validar","Rojo","Verde")</formula>
    </cfRule>
    <cfRule type="expression" priority="4854">
      <formula>#REF!</formula>
    </cfRule>
  </conditionalFormatting>
  <conditionalFormatting sqref="CD84:CD91">
    <cfRule type="colorScale" priority="4911">
      <colorScale>
        <cfvo type="min"/>
        <cfvo type="max"/>
        <color theme="0"/>
        <color theme="0"/>
      </colorScale>
    </cfRule>
    <cfRule type="expression" dxfId="13978" priority="4912">
      <formula>CC84&lt;0</formula>
    </cfRule>
  </conditionalFormatting>
  <conditionalFormatting sqref="CD93">
    <cfRule type="colorScale" priority="4866">
      <colorScale>
        <cfvo type="min"/>
        <cfvo type="max"/>
        <color theme="0"/>
        <color theme="0"/>
      </colorScale>
    </cfRule>
    <cfRule type="expression" dxfId="13977" priority="4868">
      <formula>CC93&lt;0</formula>
    </cfRule>
  </conditionalFormatting>
  <conditionalFormatting sqref="CD93:CD102">
    <cfRule type="expression" dxfId="13976" priority="4865">
      <formula>IF(CD93="Validar","Rojo","Verde")</formula>
    </cfRule>
    <cfRule type="expression" priority="4867">
      <formula>#REF!</formula>
    </cfRule>
  </conditionalFormatting>
  <conditionalFormatting sqref="CD94:CD102">
    <cfRule type="colorScale" priority="4909">
      <colorScale>
        <cfvo type="min"/>
        <cfvo type="max"/>
        <color theme="0"/>
        <color theme="0"/>
      </colorScale>
    </cfRule>
    <cfRule type="expression" dxfId="13975" priority="4910">
      <formula>CC94&lt;0</formula>
    </cfRule>
  </conditionalFormatting>
  <conditionalFormatting sqref="CD104">
    <cfRule type="colorScale" priority="4862">
      <colorScale>
        <cfvo type="min"/>
        <cfvo type="max"/>
        <color theme="0"/>
        <color theme="0"/>
      </colorScale>
    </cfRule>
    <cfRule type="expression" dxfId="13974" priority="4864">
      <formula>CC104&lt;0</formula>
    </cfRule>
  </conditionalFormatting>
  <conditionalFormatting sqref="CD104:CD106">
    <cfRule type="expression" dxfId="13973" priority="4861">
      <formula>IF(CD104="Validar","Rojo","Verde")</formula>
    </cfRule>
    <cfRule type="expression" priority="4863">
      <formula>#REF!</formula>
    </cfRule>
  </conditionalFormatting>
  <conditionalFormatting sqref="CD105:CD106">
    <cfRule type="colorScale" priority="4907">
      <colorScale>
        <cfvo type="min"/>
        <cfvo type="max"/>
        <color theme="0"/>
        <color theme="0"/>
      </colorScale>
    </cfRule>
    <cfRule type="expression" dxfId="13972" priority="4908">
      <formula>CC105&lt;0</formula>
    </cfRule>
  </conditionalFormatting>
  <conditionalFormatting sqref="CD110">
    <cfRule type="colorScale" priority="4905">
      <colorScale>
        <cfvo type="min"/>
        <cfvo type="max"/>
        <color theme="0"/>
        <color theme="0"/>
      </colorScale>
    </cfRule>
    <cfRule type="expression" dxfId="13971" priority="4906">
      <formula>CC110&lt;0</formula>
    </cfRule>
  </conditionalFormatting>
  <conditionalFormatting sqref="CD110:CD111">
    <cfRule type="expression" priority="4847">
      <formula>#REF!</formula>
    </cfRule>
  </conditionalFormatting>
  <conditionalFormatting sqref="CD111">
    <cfRule type="colorScale" priority="4846">
      <colorScale>
        <cfvo type="min"/>
        <cfvo type="max"/>
        <color theme="0"/>
        <color theme="0"/>
      </colorScale>
    </cfRule>
    <cfRule type="expression" dxfId="13970" priority="4848">
      <formula>CC111&lt;0</formula>
    </cfRule>
  </conditionalFormatting>
  <conditionalFormatting sqref="CD117:CD123">
    <cfRule type="colorScale" priority="4902">
      <colorScale>
        <cfvo type="min"/>
        <cfvo type="max"/>
        <color theme="0"/>
        <color theme="0"/>
      </colorScale>
    </cfRule>
    <cfRule type="expression" dxfId="13969" priority="4904">
      <formula>CC117&lt;0</formula>
    </cfRule>
  </conditionalFormatting>
  <conditionalFormatting sqref="CD125">
    <cfRule type="colorScale" priority="4858">
      <colorScale>
        <cfvo type="min"/>
        <cfvo type="max"/>
        <color theme="0"/>
        <color theme="0"/>
      </colorScale>
    </cfRule>
    <cfRule type="expression" dxfId="13968" priority="4860">
      <formula>CC125&lt;0</formula>
    </cfRule>
  </conditionalFormatting>
  <conditionalFormatting sqref="CD125:CD134">
    <cfRule type="expression" dxfId="13967" priority="4857">
      <formula>IF(CD125="Validar","Rojo","Verde")</formula>
    </cfRule>
    <cfRule type="expression" priority="4859">
      <formula>#REF!</formula>
    </cfRule>
  </conditionalFormatting>
  <conditionalFormatting sqref="CD126:CD134">
    <cfRule type="colorScale" priority="4899">
      <colorScale>
        <cfvo type="min"/>
        <cfvo type="max"/>
        <color theme="0"/>
        <color theme="0"/>
      </colorScale>
    </cfRule>
    <cfRule type="expression" dxfId="13966" priority="4900">
      <formula>CC126&lt;0</formula>
    </cfRule>
  </conditionalFormatting>
  <conditionalFormatting sqref="J94:J103">
    <cfRule type="expression" dxfId="13965" priority="4030">
      <formula>IF(J94="Validar","Rojo","Verde")</formula>
    </cfRule>
  </conditionalFormatting>
  <conditionalFormatting sqref="AI110:AI111">
    <cfRule type="expression" dxfId="13964" priority="4756">
      <formula>IF(AI110="Validar","Rojo","Verde")</formula>
    </cfRule>
  </conditionalFormatting>
  <conditionalFormatting sqref="AI117:AI123">
    <cfRule type="expression" dxfId="13963" priority="4812">
      <formula>IF(AI117="Validar","Rojo","Verde")</formula>
    </cfRule>
  </conditionalFormatting>
  <conditionalFormatting sqref="AI117:AI123">
    <cfRule type="expression" priority="4814">
      <formula>#REF!</formula>
    </cfRule>
  </conditionalFormatting>
  <conditionalFormatting sqref="AI6:AI16">
    <cfRule type="expression" dxfId="13962" priority="4804">
      <formula>IF(AI6="Validar","Rojo","Verde")</formula>
    </cfRule>
    <cfRule type="expression" priority="4806">
      <formula>#REF!</formula>
    </cfRule>
  </conditionalFormatting>
  <conditionalFormatting sqref="AI6:AI9">
    <cfRule type="colorScale" priority="4840">
      <colorScale>
        <cfvo type="min"/>
        <cfvo type="max"/>
        <color theme="0"/>
        <color theme="0"/>
      </colorScale>
    </cfRule>
    <cfRule type="expression" dxfId="13961" priority="4841">
      <formula>AH6&lt;0</formula>
    </cfRule>
  </conditionalFormatting>
  <conditionalFormatting sqref="AI10">
    <cfRule type="colorScale" priority="4808">
      <colorScale>
        <cfvo type="min"/>
        <cfvo type="max"/>
        <color theme="0"/>
        <color theme="0"/>
      </colorScale>
    </cfRule>
    <cfRule type="expression" dxfId="13960" priority="4809">
      <formula>AH10&lt;0</formula>
    </cfRule>
  </conditionalFormatting>
  <conditionalFormatting sqref="AI11:AI14">
    <cfRule type="colorScale" priority="4838">
      <colorScale>
        <cfvo type="min"/>
        <cfvo type="max"/>
        <color theme="0"/>
        <color theme="0"/>
      </colorScale>
    </cfRule>
    <cfRule type="expression" dxfId="13959" priority="4839">
      <formula>AH11&lt;0</formula>
    </cfRule>
  </conditionalFormatting>
  <conditionalFormatting sqref="AI15">
    <cfRule type="colorScale" priority="4805">
      <colorScale>
        <cfvo type="min"/>
        <cfvo type="max"/>
        <color theme="0"/>
        <color theme="0"/>
      </colorScale>
    </cfRule>
    <cfRule type="expression" dxfId="13958" priority="4807">
      <formula>AH15&lt;0</formula>
    </cfRule>
  </conditionalFormatting>
  <conditionalFormatting sqref="AI16">
    <cfRule type="colorScale" priority="4836">
      <colorScale>
        <cfvo type="min"/>
        <cfvo type="max"/>
        <color theme="0"/>
        <color theme="0"/>
      </colorScale>
    </cfRule>
    <cfRule type="expression" dxfId="13957" priority="4837">
      <formula>AH16&lt;0</formula>
    </cfRule>
  </conditionalFormatting>
  <conditionalFormatting sqref="AI18">
    <cfRule type="colorScale" priority="4801">
      <colorScale>
        <cfvo type="min"/>
        <cfvo type="max"/>
        <color theme="0"/>
        <color theme="0"/>
      </colorScale>
    </cfRule>
    <cfRule type="expression" dxfId="13956" priority="4803">
      <formula>AH18&lt;0</formula>
    </cfRule>
  </conditionalFormatting>
  <conditionalFormatting sqref="AI18:AI19">
    <cfRule type="expression" dxfId="13955" priority="4800">
      <formula>IF(AI18="Validar","Rojo","Verde")</formula>
    </cfRule>
    <cfRule type="expression" priority="4802">
      <formula>#REF!</formula>
    </cfRule>
  </conditionalFormatting>
  <conditionalFormatting sqref="AI19">
    <cfRule type="colorScale" priority="4834">
      <colorScale>
        <cfvo type="min"/>
        <cfvo type="max"/>
        <color theme="0"/>
        <color theme="0"/>
      </colorScale>
    </cfRule>
    <cfRule type="expression" dxfId="13954" priority="4835">
      <formula>AH19&lt;0</formula>
    </cfRule>
  </conditionalFormatting>
  <conditionalFormatting sqref="AI23">
    <cfRule type="colorScale" priority="4797">
      <colorScale>
        <cfvo type="min"/>
        <cfvo type="max"/>
        <color theme="0"/>
        <color theme="0"/>
      </colorScale>
    </cfRule>
    <cfRule type="expression" dxfId="13953" priority="4799">
      <formula>AH23&lt;0</formula>
    </cfRule>
  </conditionalFormatting>
  <conditionalFormatting sqref="AI23:AI24">
    <cfRule type="expression" dxfId="13952" priority="4796">
      <formula>IF(AI23="Validar","Rojo","Verde")</formula>
    </cfRule>
    <cfRule type="expression" priority="4798">
      <formula>#REF!</formula>
    </cfRule>
  </conditionalFormatting>
  <conditionalFormatting sqref="AI24">
    <cfRule type="colorScale" priority="4830">
      <colorScale>
        <cfvo type="min"/>
        <cfvo type="max"/>
        <color theme="0"/>
        <color theme="0"/>
      </colorScale>
    </cfRule>
    <cfRule type="expression" dxfId="13951" priority="4831">
      <formula>AH24&lt;0</formula>
    </cfRule>
  </conditionalFormatting>
  <conditionalFormatting sqref="AI26">
    <cfRule type="colorScale" priority="4793">
      <colorScale>
        <cfvo type="min"/>
        <cfvo type="max"/>
        <color theme="0"/>
        <color theme="0"/>
      </colorScale>
    </cfRule>
    <cfRule type="expression" dxfId="13950" priority="4795">
      <formula>AH26&lt;0</formula>
    </cfRule>
  </conditionalFormatting>
  <conditionalFormatting sqref="AI26:AI27">
    <cfRule type="expression" dxfId="13949" priority="4792">
      <formula>IF(AI26="Validar","Rojo","Verde")</formula>
    </cfRule>
    <cfRule type="expression" priority="4794">
      <formula>#REF!</formula>
    </cfRule>
  </conditionalFormatting>
  <conditionalFormatting sqref="AI27">
    <cfRule type="colorScale" priority="4828">
      <colorScale>
        <cfvo type="min"/>
        <cfvo type="max"/>
        <color theme="0"/>
        <color theme="0"/>
      </colorScale>
    </cfRule>
    <cfRule type="expression" dxfId="13948" priority="4829">
      <formula>AH27&lt;0</formula>
    </cfRule>
  </conditionalFormatting>
  <conditionalFormatting sqref="AI29">
    <cfRule type="colorScale" priority="4789">
      <colorScale>
        <cfvo type="min"/>
        <cfvo type="max"/>
        <color theme="0"/>
        <color theme="0"/>
      </colorScale>
    </cfRule>
    <cfRule type="expression" dxfId="13947" priority="4791">
      <formula>AH29&lt;0</formula>
    </cfRule>
  </conditionalFormatting>
  <conditionalFormatting sqref="AI30">
    <cfRule type="colorScale" priority="4826">
      <colorScale>
        <cfvo type="min"/>
        <cfvo type="max"/>
        <color theme="0"/>
        <color theme="0"/>
      </colorScale>
    </cfRule>
    <cfRule type="expression" dxfId="13946" priority="4827">
      <formula>AH30&lt;0</formula>
    </cfRule>
  </conditionalFormatting>
  <conditionalFormatting sqref="AI39">
    <cfRule type="colorScale" priority="4785">
      <colorScale>
        <cfvo type="min"/>
        <cfvo type="max"/>
        <color theme="0"/>
        <color theme="0"/>
      </colorScale>
    </cfRule>
    <cfRule type="expression" dxfId="13945" priority="4787">
      <formula>AH39&lt;0</formula>
    </cfRule>
  </conditionalFormatting>
  <conditionalFormatting sqref="AI39:AI66">
    <cfRule type="expression" dxfId="13944" priority="4784">
      <formula>IF(AI39="Validar","Rojo","Verde")</formula>
    </cfRule>
    <cfRule type="expression" priority="4786">
      <formula>#REF!</formula>
    </cfRule>
  </conditionalFormatting>
  <conditionalFormatting sqref="AI40:AI66">
    <cfRule type="colorScale" priority="4824">
      <colorScale>
        <cfvo type="min"/>
        <cfvo type="max"/>
        <color theme="0"/>
        <color theme="0"/>
      </colorScale>
    </cfRule>
    <cfRule type="expression" dxfId="13943" priority="4825">
      <formula>AH40&lt;0</formula>
    </cfRule>
  </conditionalFormatting>
  <conditionalFormatting sqref="AI68">
    <cfRule type="colorScale" priority="4781">
      <colorScale>
        <cfvo type="min"/>
        <cfvo type="max"/>
        <color theme="0"/>
        <color theme="0"/>
      </colorScale>
    </cfRule>
    <cfRule type="expression" dxfId="13942" priority="4783">
      <formula>AH68&lt;0</formula>
    </cfRule>
  </conditionalFormatting>
  <conditionalFormatting sqref="AI68:AI81">
    <cfRule type="expression" dxfId="13941" priority="4780">
      <formula>IF(AI68="Validar","Rojo","Verde")</formula>
    </cfRule>
    <cfRule type="expression" priority="4782">
      <formula>#REF!</formula>
    </cfRule>
  </conditionalFormatting>
  <conditionalFormatting sqref="AI69:AI81">
    <cfRule type="colorScale" priority="4842">
      <colorScale>
        <cfvo type="min"/>
        <cfvo type="max"/>
        <color theme="0"/>
        <color theme="0"/>
      </colorScale>
    </cfRule>
    <cfRule type="expression" dxfId="13940" priority="4843">
      <formula>AH69&lt;0</formula>
    </cfRule>
  </conditionalFormatting>
  <conditionalFormatting sqref="AI83">
    <cfRule type="colorScale" priority="4764">
      <colorScale>
        <cfvo type="min"/>
        <cfvo type="max"/>
        <color theme="0"/>
        <color theme="0"/>
      </colorScale>
    </cfRule>
    <cfRule type="expression" dxfId="13939" priority="4766">
      <formula>AH83&lt;0</formula>
    </cfRule>
  </conditionalFormatting>
  <conditionalFormatting sqref="AI83:AI91">
    <cfRule type="expression" dxfId="13938" priority="4763">
      <formula>IF(AI83="Validar","Rojo","Verde")</formula>
    </cfRule>
    <cfRule type="expression" priority="4765">
      <formula>#REF!</formula>
    </cfRule>
  </conditionalFormatting>
  <conditionalFormatting sqref="AI84:AI91">
    <cfRule type="colorScale" priority="4822">
      <colorScale>
        <cfvo type="min"/>
        <cfvo type="max"/>
        <color theme="0"/>
        <color theme="0"/>
      </colorScale>
    </cfRule>
    <cfRule type="expression" dxfId="13937" priority="4823">
      <formula>AH84&lt;0</formula>
    </cfRule>
  </conditionalFormatting>
  <conditionalFormatting sqref="AI93">
    <cfRule type="colorScale" priority="4777">
      <colorScale>
        <cfvo type="min"/>
        <cfvo type="max"/>
        <color theme="0"/>
        <color theme="0"/>
      </colorScale>
    </cfRule>
    <cfRule type="expression" dxfId="13936" priority="4779">
      <formula>AH93&lt;0</formula>
    </cfRule>
  </conditionalFormatting>
  <conditionalFormatting sqref="AI93:AI102">
    <cfRule type="expression" dxfId="13935" priority="4776">
      <formula>IF(AI93="Validar","Rojo","Verde")</formula>
    </cfRule>
    <cfRule type="expression" priority="4778">
      <formula>#REF!</formula>
    </cfRule>
  </conditionalFormatting>
  <conditionalFormatting sqref="AI94:AI102">
    <cfRule type="colorScale" priority="4820">
      <colorScale>
        <cfvo type="min"/>
        <cfvo type="max"/>
        <color theme="0"/>
        <color theme="0"/>
      </colorScale>
    </cfRule>
    <cfRule type="expression" dxfId="13934" priority="4821">
      <formula>AH94&lt;0</formula>
    </cfRule>
  </conditionalFormatting>
  <conditionalFormatting sqref="AI104">
    <cfRule type="colorScale" priority="4773">
      <colorScale>
        <cfvo type="min"/>
        <cfvo type="max"/>
        <color theme="0"/>
        <color theme="0"/>
      </colorScale>
    </cfRule>
    <cfRule type="expression" dxfId="13933" priority="4775">
      <formula>AH104&lt;0</formula>
    </cfRule>
  </conditionalFormatting>
  <conditionalFormatting sqref="AI104:AI106">
    <cfRule type="expression" dxfId="13932" priority="4772">
      <formula>IF(AI104="Validar","Rojo","Verde")</formula>
    </cfRule>
    <cfRule type="expression" priority="4774">
      <formula>#REF!</formula>
    </cfRule>
  </conditionalFormatting>
  <conditionalFormatting sqref="AI105:AI106">
    <cfRule type="colorScale" priority="4818">
      <colorScale>
        <cfvo type="min"/>
        <cfvo type="max"/>
        <color theme="0"/>
        <color theme="0"/>
      </colorScale>
    </cfRule>
    <cfRule type="expression" dxfId="13931" priority="4819">
      <formula>AH105&lt;0</formula>
    </cfRule>
  </conditionalFormatting>
  <conditionalFormatting sqref="AI110">
    <cfRule type="colorScale" priority="4816">
      <colorScale>
        <cfvo type="min"/>
        <cfvo type="max"/>
        <color theme="0"/>
        <color theme="0"/>
      </colorScale>
    </cfRule>
    <cfRule type="expression" dxfId="13930" priority="4817">
      <formula>AH110&lt;0</formula>
    </cfRule>
  </conditionalFormatting>
  <conditionalFormatting sqref="AI110:AI111">
    <cfRule type="expression" priority="4758">
      <formula>#REF!</formula>
    </cfRule>
  </conditionalFormatting>
  <conditionalFormatting sqref="AI111">
    <cfRule type="colorScale" priority="4757">
      <colorScale>
        <cfvo type="min"/>
        <cfvo type="max"/>
        <color theme="0"/>
        <color theme="0"/>
      </colorScale>
    </cfRule>
    <cfRule type="expression" dxfId="13929" priority="4759">
      <formula>AH111&lt;0</formula>
    </cfRule>
  </conditionalFormatting>
  <conditionalFormatting sqref="AI117:AI123">
    <cfRule type="colorScale" priority="4813">
      <colorScale>
        <cfvo type="min"/>
        <cfvo type="max"/>
        <color theme="0"/>
        <color theme="0"/>
      </colorScale>
    </cfRule>
    <cfRule type="expression" dxfId="13928" priority="4815">
      <formula>AH117&lt;0</formula>
    </cfRule>
  </conditionalFormatting>
  <conditionalFormatting sqref="AI125">
    <cfRule type="colorScale" priority="4769">
      <colorScale>
        <cfvo type="min"/>
        <cfvo type="max"/>
        <color theme="0"/>
        <color theme="0"/>
      </colorScale>
    </cfRule>
    <cfRule type="expression" dxfId="13927" priority="4771">
      <formula>AH125&lt;0</formula>
    </cfRule>
  </conditionalFormatting>
  <conditionalFormatting sqref="AI125:AI134">
    <cfRule type="expression" dxfId="13926" priority="4768">
      <formula>IF(AI125="Validar","Rojo","Verde")</formula>
    </cfRule>
    <cfRule type="expression" priority="4770">
      <formula>#REF!</formula>
    </cfRule>
  </conditionalFormatting>
  <conditionalFormatting sqref="AI126:AI134">
    <cfRule type="colorScale" priority="4810">
      <colorScale>
        <cfvo type="min"/>
        <cfvo type="max"/>
        <color theme="0"/>
        <color theme="0"/>
      </colorScale>
    </cfRule>
    <cfRule type="expression" dxfId="13925" priority="4811">
      <formula>AH126&lt;0</formula>
    </cfRule>
  </conditionalFormatting>
  <conditionalFormatting sqref="AP110:AP111">
    <cfRule type="expression" dxfId="13924" priority="4667">
      <formula>IF(AP110="Validar","Rojo","Verde")</formula>
    </cfRule>
  </conditionalFormatting>
  <conditionalFormatting sqref="AP117:AP123">
    <cfRule type="expression" priority="4725">
      <formula>#REF!</formula>
    </cfRule>
  </conditionalFormatting>
  <conditionalFormatting sqref="AP6:AP16">
    <cfRule type="expression" dxfId="13923" priority="4715">
      <formula>IF(AP6="Validar","Rojo","Verde")</formula>
    </cfRule>
    <cfRule type="expression" priority="4717">
      <formula>#REF!</formula>
    </cfRule>
  </conditionalFormatting>
  <conditionalFormatting sqref="AP6:AP9">
    <cfRule type="colorScale" priority="4751">
      <colorScale>
        <cfvo type="min"/>
        <cfvo type="max"/>
        <color theme="0"/>
        <color theme="0"/>
      </colorScale>
    </cfRule>
    <cfRule type="expression" dxfId="13922" priority="4752">
      <formula>AO6&lt;0</formula>
    </cfRule>
  </conditionalFormatting>
  <conditionalFormatting sqref="AP10">
    <cfRule type="colorScale" priority="4719">
      <colorScale>
        <cfvo type="min"/>
        <cfvo type="max"/>
        <color theme="0"/>
        <color theme="0"/>
      </colorScale>
    </cfRule>
    <cfRule type="expression" dxfId="13921" priority="4720">
      <formula>AO10&lt;0</formula>
    </cfRule>
  </conditionalFormatting>
  <conditionalFormatting sqref="AP11:AP14">
    <cfRule type="colorScale" priority="4749">
      <colorScale>
        <cfvo type="min"/>
        <cfvo type="max"/>
        <color theme="0"/>
        <color theme="0"/>
      </colorScale>
    </cfRule>
    <cfRule type="expression" dxfId="13920" priority="4750">
      <formula>AO11&lt;0</formula>
    </cfRule>
  </conditionalFormatting>
  <conditionalFormatting sqref="AP15">
    <cfRule type="colorScale" priority="4716">
      <colorScale>
        <cfvo type="min"/>
        <cfvo type="max"/>
        <color theme="0"/>
        <color theme="0"/>
      </colorScale>
    </cfRule>
    <cfRule type="expression" dxfId="13919" priority="4718">
      <formula>AO15&lt;0</formula>
    </cfRule>
  </conditionalFormatting>
  <conditionalFormatting sqref="AP16">
    <cfRule type="colorScale" priority="4747">
      <colorScale>
        <cfvo type="min"/>
        <cfvo type="max"/>
        <color theme="0"/>
        <color theme="0"/>
      </colorScale>
    </cfRule>
    <cfRule type="expression" dxfId="13918" priority="4748">
      <formula>AO16&lt;0</formula>
    </cfRule>
  </conditionalFormatting>
  <conditionalFormatting sqref="AP18">
    <cfRule type="colorScale" priority="4712">
      <colorScale>
        <cfvo type="min"/>
        <cfvo type="max"/>
        <color theme="0"/>
        <color theme="0"/>
      </colorScale>
    </cfRule>
    <cfRule type="expression" dxfId="13917" priority="4714">
      <formula>AO18&lt;0</formula>
    </cfRule>
  </conditionalFormatting>
  <conditionalFormatting sqref="AP18:AP19">
    <cfRule type="expression" dxfId="13916" priority="4711">
      <formula>IF(AP18="Validar","Rojo","Verde")</formula>
    </cfRule>
    <cfRule type="expression" priority="4713">
      <formula>#REF!</formula>
    </cfRule>
  </conditionalFormatting>
  <conditionalFormatting sqref="AP19">
    <cfRule type="colorScale" priority="4745">
      <colorScale>
        <cfvo type="min"/>
        <cfvo type="max"/>
        <color theme="0"/>
        <color theme="0"/>
      </colorScale>
    </cfRule>
    <cfRule type="expression" dxfId="13915" priority="4746">
      <formula>AO19&lt;0</formula>
    </cfRule>
  </conditionalFormatting>
  <conditionalFormatting sqref="AP23">
    <cfRule type="colorScale" priority="4708">
      <colorScale>
        <cfvo type="min"/>
        <cfvo type="max"/>
        <color theme="0"/>
        <color theme="0"/>
      </colorScale>
    </cfRule>
    <cfRule type="expression" dxfId="13914" priority="4710">
      <formula>AO23&lt;0</formula>
    </cfRule>
  </conditionalFormatting>
  <conditionalFormatting sqref="AP23:AP24">
    <cfRule type="expression" dxfId="13913" priority="4707">
      <formula>IF(AP23="Validar","Rojo","Verde")</formula>
    </cfRule>
    <cfRule type="expression" priority="4709">
      <formula>#REF!</formula>
    </cfRule>
  </conditionalFormatting>
  <conditionalFormatting sqref="AP24">
    <cfRule type="colorScale" priority="4741">
      <colorScale>
        <cfvo type="min"/>
        <cfvo type="max"/>
        <color theme="0"/>
        <color theme="0"/>
      </colorScale>
    </cfRule>
    <cfRule type="expression" dxfId="13912" priority="4742">
      <formula>AO24&lt;0</formula>
    </cfRule>
  </conditionalFormatting>
  <conditionalFormatting sqref="AP26">
    <cfRule type="colorScale" priority="4704">
      <colorScale>
        <cfvo type="min"/>
        <cfvo type="max"/>
        <color theme="0"/>
        <color theme="0"/>
      </colorScale>
    </cfRule>
    <cfRule type="expression" dxfId="13911" priority="4706">
      <formula>AO26&lt;0</formula>
    </cfRule>
  </conditionalFormatting>
  <conditionalFormatting sqref="AP26:AP27">
    <cfRule type="expression" dxfId="13910" priority="4703">
      <formula>IF(AP26="Validar","Rojo","Verde")</formula>
    </cfRule>
    <cfRule type="expression" priority="4705">
      <formula>#REF!</formula>
    </cfRule>
  </conditionalFormatting>
  <conditionalFormatting sqref="AP27">
    <cfRule type="colorScale" priority="4739">
      <colorScale>
        <cfvo type="min"/>
        <cfvo type="max"/>
        <color theme="0"/>
        <color theme="0"/>
      </colorScale>
    </cfRule>
    <cfRule type="expression" dxfId="13909" priority="4740">
      <formula>AO27&lt;0</formula>
    </cfRule>
  </conditionalFormatting>
  <conditionalFormatting sqref="AP29">
    <cfRule type="colorScale" priority="4700">
      <colorScale>
        <cfvo type="min"/>
        <cfvo type="max"/>
        <color theme="0"/>
        <color theme="0"/>
      </colorScale>
    </cfRule>
    <cfRule type="expression" dxfId="13908" priority="4702">
      <formula>AO29&lt;0</formula>
    </cfRule>
  </conditionalFormatting>
  <conditionalFormatting sqref="AP29:AP30">
    <cfRule type="expression" dxfId="13907" priority="4699">
      <formula>IF(AP29="Validar","Rojo","Verde")</formula>
    </cfRule>
    <cfRule type="expression" priority="4701">
      <formula>#REF!</formula>
    </cfRule>
  </conditionalFormatting>
  <conditionalFormatting sqref="AP30">
    <cfRule type="colorScale" priority="4737">
      <colorScale>
        <cfvo type="min"/>
        <cfvo type="max"/>
        <color theme="0"/>
        <color theme="0"/>
      </colorScale>
    </cfRule>
    <cfRule type="expression" dxfId="13906" priority="4738">
      <formula>AO30&lt;0</formula>
    </cfRule>
  </conditionalFormatting>
  <conditionalFormatting sqref="AP39">
    <cfRule type="colorScale" priority="4696">
      <colorScale>
        <cfvo type="min"/>
        <cfvo type="max"/>
        <color theme="0"/>
        <color theme="0"/>
      </colorScale>
    </cfRule>
    <cfRule type="expression" dxfId="13905" priority="4698">
      <formula>AO39&lt;0</formula>
    </cfRule>
  </conditionalFormatting>
  <conditionalFormatting sqref="AP39:AP66">
    <cfRule type="expression" dxfId="13904" priority="4695">
      <formula>IF(AP39="Validar","Rojo","Verde")</formula>
    </cfRule>
    <cfRule type="expression" priority="4697">
      <formula>#REF!</formula>
    </cfRule>
  </conditionalFormatting>
  <conditionalFormatting sqref="AP40:AP66">
    <cfRule type="colorScale" priority="4735">
      <colorScale>
        <cfvo type="min"/>
        <cfvo type="max"/>
        <color theme="0"/>
        <color theme="0"/>
      </colorScale>
    </cfRule>
    <cfRule type="expression" dxfId="13903" priority="4736">
      <formula>AO40&lt;0</formula>
    </cfRule>
  </conditionalFormatting>
  <conditionalFormatting sqref="AP68">
    <cfRule type="colorScale" priority="4692">
      <colorScale>
        <cfvo type="min"/>
        <cfvo type="max"/>
        <color theme="0"/>
        <color theme="0"/>
      </colorScale>
    </cfRule>
    <cfRule type="expression" dxfId="13902" priority="4694">
      <formula>AO68&lt;0</formula>
    </cfRule>
  </conditionalFormatting>
  <conditionalFormatting sqref="AP68:AP81">
    <cfRule type="expression" dxfId="13901" priority="4691">
      <formula>IF(AP68="Validar","Rojo","Verde")</formula>
    </cfRule>
    <cfRule type="expression" priority="4693">
      <formula>#REF!</formula>
    </cfRule>
  </conditionalFormatting>
  <conditionalFormatting sqref="AP69:AP81">
    <cfRule type="colorScale" priority="4753">
      <colorScale>
        <cfvo type="min"/>
        <cfvo type="max"/>
        <color theme="0"/>
        <color theme="0"/>
      </colorScale>
    </cfRule>
    <cfRule type="expression" dxfId="13900" priority="4754">
      <formula>AO69&lt;0</formula>
    </cfRule>
  </conditionalFormatting>
  <conditionalFormatting sqref="AP83">
    <cfRule type="colorScale" priority="4675">
      <colorScale>
        <cfvo type="min"/>
        <cfvo type="max"/>
        <color theme="0"/>
        <color theme="0"/>
      </colorScale>
    </cfRule>
    <cfRule type="expression" dxfId="13899" priority="4677">
      <formula>AO83&lt;0</formula>
    </cfRule>
  </conditionalFormatting>
  <conditionalFormatting sqref="AP83:AP91">
    <cfRule type="expression" dxfId="13898" priority="4674">
      <formula>IF(AP83="Validar","Rojo","Verde")</formula>
    </cfRule>
    <cfRule type="expression" priority="4676">
      <formula>#REF!</formula>
    </cfRule>
  </conditionalFormatting>
  <conditionalFormatting sqref="AP84:AP91">
    <cfRule type="colorScale" priority="4733">
      <colorScale>
        <cfvo type="min"/>
        <cfvo type="max"/>
        <color theme="0"/>
        <color theme="0"/>
      </colorScale>
    </cfRule>
    <cfRule type="expression" dxfId="13897" priority="4734">
      <formula>AO84&lt;0</formula>
    </cfRule>
  </conditionalFormatting>
  <conditionalFormatting sqref="AP93">
    <cfRule type="colorScale" priority="4688">
      <colorScale>
        <cfvo type="min"/>
        <cfvo type="max"/>
        <color theme="0"/>
        <color theme="0"/>
      </colorScale>
    </cfRule>
    <cfRule type="expression" dxfId="13896" priority="4690">
      <formula>AO93&lt;0</formula>
    </cfRule>
  </conditionalFormatting>
  <conditionalFormatting sqref="AP93:AP102">
    <cfRule type="expression" dxfId="13895" priority="4687">
      <formula>IF(AP93="Validar","Rojo","Verde")</formula>
    </cfRule>
    <cfRule type="expression" priority="4689">
      <formula>#REF!</formula>
    </cfRule>
  </conditionalFormatting>
  <conditionalFormatting sqref="AP94:AP102">
    <cfRule type="colorScale" priority="4731">
      <colorScale>
        <cfvo type="min"/>
        <cfvo type="max"/>
        <color theme="0"/>
        <color theme="0"/>
      </colorScale>
    </cfRule>
    <cfRule type="expression" dxfId="13894" priority="4732">
      <formula>AO94&lt;0</formula>
    </cfRule>
  </conditionalFormatting>
  <conditionalFormatting sqref="AP104">
    <cfRule type="colorScale" priority="4684">
      <colorScale>
        <cfvo type="min"/>
        <cfvo type="max"/>
        <color theme="0"/>
        <color theme="0"/>
      </colorScale>
    </cfRule>
    <cfRule type="expression" dxfId="13893" priority="4686">
      <formula>AO104&lt;0</formula>
    </cfRule>
  </conditionalFormatting>
  <conditionalFormatting sqref="AP104:AP106">
    <cfRule type="expression" dxfId="13892" priority="4683">
      <formula>IF(AP104="Validar","Rojo","Verde")</formula>
    </cfRule>
    <cfRule type="expression" priority="4685">
      <formula>#REF!</formula>
    </cfRule>
  </conditionalFormatting>
  <conditionalFormatting sqref="AP105:AP106">
    <cfRule type="colorScale" priority="4729">
      <colorScale>
        <cfvo type="min"/>
        <cfvo type="max"/>
        <color theme="0"/>
        <color theme="0"/>
      </colorScale>
    </cfRule>
    <cfRule type="expression" dxfId="13891" priority="4730">
      <formula>AO105&lt;0</formula>
    </cfRule>
  </conditionalFormatting>
  <conditionalFormatting sqref="AP110">
    <cfRule type="colorScale" priority="4727">
      <colorScale>
        <cfvo type="min"/>
        <cfvo type="max"/>
        <color theme="0"/>
        <color theme="0"/>
      </colorScale>
    </cfRule>
    <cfRule type="expression" dxfId="13890" priority="4728">
      <formula>AO110&lt;0</formula>
    </cfRule>
  </conditionalFormatting>
  <conditionalFormatting sqref="AP110:AP111">
    <cfRule type="expression" priority="4669">
      <formula>#REF!</formula>
    </cfRule>
  </conditionalFormatting>
  <conditionalFormatting sqref="AP111">
    <cfRule type="colorScale" priority="4668">
      <colorScale>
        <cfvo type="min"/>
        <cfvo type="max"/>
        <color theme="0"/>
        <color theme="0"/>
      </colorScale>
    </cfRule>
    <cfRule type="expression" dxfId="13889" priority="4670">
      <formula>AO111&lt;0</formula>
    </cfRule>
  </conditionalFormatting>
  <conditionalFormatting sqref="AP117:AP123">
    <cfRule type="colorScale" priority="4724">
      <colorScale>
        <cfvo type="min"/>
        <cfvo type="max"/>
        <color theme="0"/>
        <color theme="0"/>
      </colorScale>
    </cfRule>
    <cfRule type="expression" dxfId="13888" priority="4726">
      <formula>AO117&lt;0</formula>
    </cfRule>
  </conditionalFormatting>
  <conditionalFormatting sqref="AP125">
    <cfRule type="colorScale" priority="4680">
      <colorScale>
        <cfvo type="min"/>
        <cfvo type="max"/>
        <color theme="0"/>
        <color theme="0"/>
      </colorScale>
    </cfRule>
    <cfRule type="expression" dxfId="13887" priority="4682">
      <formula>AO125&lt;0</formula>
    </cfRule>
  </conditionalFormatting>
  <conditionalFormatting sqref="AP125:AP134">
    <cfRule type="expression" dxfId="13886" priority="4679">
      <formula>IF(AP125="Validar","Rojo","Verde")</formula>
    </cfRule>
    <cfRule type="expression" priority="4681">
      <formula>#REF!</formula>
    </cfRule>
  </conditionalFormatting>
  <conditionalFormatting sqref="AP126:AP134">
    <cfRule type="colorScale" priority="4721">
      <colorScale>
        <cfvo type="min"/>
        <cfvo type="max"/>
        <color theme="0"/>
        <color theme="0"/>
      </colorScale>
    </cfRule>
    <cfRule type="expression" dxfId="13885" priority="4722">
      <formula>AO126&lt;0</formula>
    </cfRule>
  </conditionalFormatting>
  <conditionalFormatting sqref="BM117:BM123">
    <cfRule type="expression" dxfId="13884" priority="4634">
      <formula>IF(BM117="Validar","Rojo","Verde")</formula>
    </cfRule>
  </conditionalFormatting>
  <conditionalFormatting sqref="BM117:BM123">
    <cfRule type="expression" priority="4636">
      <formula>#REF!</formula>
    </cfRule>
  </conditionalFormatting>
  <conditionalFormatting sqref="BM6:BM16">
    <cfRule type="expression" dxfId="13883" priority="4626">
      <formula>IF(BM6="Validar","Rojo","Verde")</formula>
    </cfRule>
    <cfRule type="expression" priority="4628">
      <formula>#REF!</formula>
    </cfRule>
  </conditionalFormatting>
  <conditionalFormatting sqref="BM6:BM9">
    <cfRule type="colorScale" priority="4662">
      <colorScale>
        <cfvo type="min"/>
        <cfvo type="max"/>
        <color theme="0"/>
        <color theme="0"/>
      </colorScale>
    </cfRule>
    <cfRule type="expression" dxfId="13882" priority="4663">
      <formula>BL6&lt;0</formula>
    </cfRule>
  </conditionalFormatting>
  <conditionalFormatting sqref="BM10">
    <cfRule type="colorScale" priority="4630">
      <colorScale>
        <cfvo type="min"/>
        <cfvo type="max"/>
        <color theme="0"/>
        <color theme="0"/>
      </colorScale>
    </cfRule>
    <cfRule type="expression" dxfId="13881" priority="4631">
      <formula>BL10&lt;0</formula>
    </cfRule>
  </conditionalFormatting>
  <conditionalFormatting sqref="BM11:BM14">
    <cfRule type="colorScale" priority="4660">
      <colorScale>
        <cfvo type="min"/>
        <cfvo type="max"/>
        <color theme="0"/>
        <color theme="0"/>
      </colorScale>
    </cfRule>
    <cfRule type="expression" dxfId="13880" priority="4661">
      <formula>BL11&lt;0</formula>
    </cfRule>
  </conditionalFormatting>
  <conditionalFormatting sqref="BM15">
    <cfRule type="colorScale" priority="4627">
      <colorScale>
        <cfvo type="min"/>
        <cfvo type="max"/>
        <color theme="0"/>
        <color theme="0"/>
      </colorScale>
    </cfRule>
    <cfRule type="expression" dxfId="13879" priority="4629">
      <formula>BL15&lt;0</formula>
    </cfRule>
  </conditionalFormatting>
  <conditionalFormatting sqref="BM16">
    <cfRule type="colorScale" priority="4658">
      <colorScale>
        <cfvo type="min"/>
        <cfvo type="max"/>
        <color theme="0"/>
        <color theme="0"/>
      </colorScale>
    </cfRule>
    <cfRule type="expression" dxfId="13878" priority="4659">
      <formula>BL16&lt;0</formula>
    </cfRule>
  </conditionalFormatting>
  <conditionalFormatting sqref="BM18">
    <cfRule type="colorScale" priority="4623">
      <colorScale>
        <cfvo type="min"/>
        <cfvo type="max"/>
        <color theme="0"/>
        <color theme="0"/>
      </colorScale>
    </cfRule>
    <cfRule type="expression" dxfId="13877" priority="4625">
      <formula>BL18&lt;0</formula>
    </cfRule>
  </conditionalFormatting>
  <conditionalFormatting sqref="BM18:BM19">
    <cfRule type="expression" dxfId="13876" priority="4622">
      <formula>IF(BM18="Validar","Rojo","Verde")</formula>
    </cfRule>
    <cfRule type="expression" priority="4624">
      <formula>#REF!</formula>
    </cfRule>
  </conditionalFormatting>
  <conditionalFormatting sqref="BM19">
    <cfRule type="colorScale" priority="4656">
      <colorScale>
        <cfvo type="min"/>
        <cfvo type="max"/>
        <color theme="0"/>
        <color theme="0"/>
      </colorScale>
    </cfRule>
    <cfRule type="expression" dxfId="13875" priority="4657">
      <formula>BL19&lt;0</formula>
    </cfRule>
  </conditionalFormatting>
  <conditionalFormatting sqref="BM23">
    <cfRule type="colorScale" priority="4619">
      <colorScale>
        <cfvo type="min"/>
        <cfvo type="max"/>
        <color theme="0"/>
        <color theme="0"/>
      </colorScale>
    </cfRule>
    <cfRule type="expression" dxfId="13874" priority="4621">
      <formula>BL23&lt;0</formula>
    </cfRule>
  </conditionalFormatting>
  <conditionalFormatting sqref="BM23:BM24">
    <cfRule type="expression" dxfId="13873" priority="4618">
      <formula>IF(BM23="Validar","Rojo","Verde")</formula>
    </cfRule>
    <cfRule type="expression" priority="4620">
      <formula>#REF!</formula>
    </cfRule>
  </conditionalFormatting>
  <conditionalFormatting sqref="BM24">
    <cfRule type="colorScale" priority="4652">
      <colorScale>
        <cfvo type="min"/>
        <cfvo type="max"/>
        <color theme="0"/>
        <color theme="0"/>
      </colorScale>
    </cfRule>
    <cfRule type="expression" dxfId="13872" priority="4653">
      <formula>BL24&lt;0</formula>
    </cfRule>
  </conditionalFormatting>
  <conditionalFormatting sqref="BM26">
    <cfRule type="colorScale" priority="4615">
      <colorScale>
        <cfvo type="min"/>
        <cfvo type="max"/>
        <color theme="0"/>
        <color theme="0"/>
      </colorScale>
    </cfRule>
    <cfRule type="expression" dxfId="13871" priority="4617">
      <formula>BL26&lt;0</formula>
    </cfRule>
  </conditionalFormatting>
  <conditionalFormatting sqref="BM26:BM27">
    <cfRule type="expression" dxfId="13870" priority="4614">
      <formula>IF(BM26="Validar","Rojo","Verde")</formula>
    </cfRule>
    <cfRule type="expression" priority="4616">
      <formula>#REF!</formula>
    </cfRule>
  </conditionalFormatting>
  <conditionalFormatting sqref="BM27">
    <cfRule type="colorScale" priority="4650">
      <colorScale>
        <cfvo type="min"/>
        <cfvo type="max"/>
        <color theme="0"/>
        <color theme="0"/>
      </colorScale>
    </cfRule>
    <cfRule type="expression" dxfId="13869" priority="4651">
      <formula>BL27&lt;0</formula>
    </cfRule>
  </conditionalFormatting>
  <conditionalFormatting sqref="BM29">
    <cfRule type="colorScale" priority="4611">
      <colorScale>
        <cfvo type="min"/>
        <cfvo type="max"/>
        <color theme="0"/>
        <color theme="0"/>
      </colorScale>
    </cfRule>
    <cfRule type="expression" dxfId="13868" priority="4613">
      <formula>BL29&lt;0</formula>
    </cfRule>
  </conditionalFormatting>
  <conditionalFormatting sqref="BM29:BM30">
    <cfRule type="expression" dxfId="13867" priority="4610">
      <formula>IF(BM29="Validar","Rojo","Verde")</formula>
    </cfRule>
    <cfRule type="expression" priority="4612">
      <formula>#REF!</formula>
    </cfRule>
  </conditionalFormatting>
  <conditionalFormatting sqref="BM30">
    <cfRule type="colorScale" priority="4648">
      <colorScale>
        <cfvo type="min"/>
        <cfvo type="max"/>
        <color theme="0"/>
        <color theme="0"/>
      </colorScale>
    </cfRule>
    <cfRule type="expression" dxfId="13866" priority="4649">
      <formula>BL30&lt;0</formula>
    </cfRule>
  </conditionalFormatting>
  <conditionalFormatting sqref="BM39">
    <cfRule type="colorScale" priority="4607">
      <colorScale>
        <cfvo type="min"/>
        <cfvo type="max"/>
        <color theme="0"/>
        <color theme="0"/>
      </colorScale>
    </cfRule>
    <cfRule type="expression" dxfId="13865" priority="4609">
      <formula>BL39&lt;0</formula>
    </cfRule>
  </conditionalFormatting>
  <conditionalFormatting sqref="BM39:BM66">
    <cfRule type="expression" dxfId="13864" priority="4606">
      <formula>IF(BM39="Validar","Rojo","Verde")</formula>
    </cfRule>
    <cfRule type="expression" priority="4608">
      <formula>#REF!</formula>
    </cfRule>
  </conditionalFormatting>
  <conditionalFormatting sqref="BM40:BM66">
    <cfRule type="colorScale" priority="4646">
      <colorScale>
        <cfvo type="min"/>
        <cfvo type="max"/>
        <color theme="0"/>
        <color theme="0"/>
      </colorScale>
    </cfRule>
    <cfRule type="expression" dxfId="13863" priority="4647">
      <formula>BL40&lt;0</formula>
    </cfRule>
  </conditionalFormatting>
  <conditionalFormatting sqref="BM68">
    <cfRule type="colorScale" priority="4603">
      <colorScale>
        <cfvo type="min"/>
        <cfvo type="max"/>
        <color theme="0"/>
        <color theme="0"/>
      </colorScale>
    </cfRule>
    <cfRule type="expression" dxfId="13862" priority="4605">
      <formula>BL68&lt;0</formula>
    </cfRule>
  </conditionalFormatting>
  <conditionalFormatting sqref="BM68:BM81">
    <cfRule type="expression" dxfId="13861" priority="4602">
      <formula>IF(BM68="Validar","Rojo","Verde")</formula>
    </cfRule>
    <cfRule type="expression" priority="4604">
      <formula>#REF!</formula>
    </cfRule>
  </conditionalFormatting>
  <conditionalFormatting sqref="BM69:BM81">
    <cfRule type="colorScale" priority="4664">
      <colorScale>
        <cfvo type="min"/>
        <cfvo type="max"/>
        <color theme="0"/>
        <color theme="0"/>
      </colorScale>
    </cfRule>
    <cfRule type="expression" dxfId="13860" priority="4665">
      <formula>BL69&lt;0</formula>
    </cfRule>
  </conditionalFormatting>
  <conditionalFormatting sqref="BM83">
    <cfRule type="colorScale" priority="4586">
      <colorScale>
        <cfvo type="min"/>
        <cfvo type="max"/>
        <color theme="0"/>
        <color theme="0"/>
      </colorScale>
    </cfRule>
    <cfRule type="expression" dxfId="13859" priority="4588">
      <formula>BL83&lt;0</formula>
    </cfRule>
  </conditionalFormatting>
  <conditionalFormatting sqref="BM83:BM91">
    <cfRule type="expression" dxfId="13858" priority="4585">
      <formula>IF(BM83="Validar","Rojo","Verde")</formula>
    </cfRule>
    <cfRule type="expression" priority="4587">
      <formula>#REF!</formula>
    </cfRule>
  </conditionalFormatting>
  <conditionalFormatting sqref="BM84:BM91">
    <cfRule type="colorScale" priority="4644">
      <colorScale>
        <cfvo type="min"/>
        <cfvo type="max"/>
        <color theme="0"/>
        <color theme="0"/>
      </colorScale>
    </cfRule>
    <cfRule type="expression" dxfId="13857" priority="4645">
      <formula>BL84&lt;0</formula>
    </cfRule>
  </conditionalFormatting>
  <conditionalFormatting sqref="BM93">
    <cfRule type="colorScale" priority="4599">
      <colorScale>
        <cfvo type="min"/>
        <cfvo type="max"/>
        <color theme="0"/>
        <color theme="0"/>
      </colorScale>
    </cfRule>
    <cfRule type="expression" dxfId="13856" priority="4601">
      <formula>BL93&lt;0</formula>
    </cfRule>
  </conditionalFormatting>
  <conditionalFormatting sqref="BM93:BM102">
    <cfRule type="expression" dxfId="13855" priority="4598">
      <formula>IF(BM93="Validar","Rojo","Verde")</formula>
    </cfRule>
    <cfRule type="expression" priority="4600">
      <formula>#REF!</formula>
    </cfRule>
  </conditionalFormatting>
  <conditionalFormatting sqref="BM94:BM102">
    <cfRule type="colorScale" priority="4642">
      <colorScale>
        <cfvo type="min"/>
        <cfvo type="max"/>
        <color theme="0"/>
        <color theme="0"/>
      </colorScale>
    </cfRule>
    <cfRule type="expression" dxfId="13854" priority="4643">
      <formula>BL94&lt;0</formula>
    </cfRule>
  </conditionalFormatting>
  <conditionalFormatting sqref="BM104">
    <cfRule type="colorScale" priority="4595">
      <colorScale>
        <cfvo type="min"/>
        <cfvo type="max"/>
        <color theme="0"/>
        <color theme="0"/>
      </colorScale>
    </cfRule>
    <cfRule type="expression" dxfId="13853" priority="4597">
      <formula>BL104&lt;0</formula>
    </cfRule>
  </conditionalFormatting>
  <conditionalFormatting sqref="BM104:BM106">
    <cfRule type="expression" dxfId="13852" priority="4594">
      <formula>IF(BM104="Validar","Rojo","Verde")</formula>
    </cfRule>
    <cfRule type="expression" priority="4596">
      <formula>#REF!</formula>
    </cfRule>
  </conditionalFormatting>
  <conditionalFormatting sqref="BM105:BM106">
    <cfRule type="colorScale" priority="4640">
      <colorScale>
        <cfvo type="min"/>
        <cfvo type="max"/>
        <color theme="0"/>
        <color theme="0"/>
      </colorScale>
    </cfRule>
    <cfRule type="expression" dxfId="13851" priority="4641">
      <formula>BL105&lt;0</formula>
    </cfRule>
  </conditionalFormatting>
  <conditionalFormatting sqref="BM110">
    <cfRule type="colorScale" priority="4638">
      <colorScale>
        <cfvo type="min"/>
        <cfvo type="max"/>
        <color theme="0"/>
        <color theme="0"/>
      </colorScale>
    </cfRule>
    <cfRule type="expression" dxfId="13850" priority="4639">
      <formula>BL110&lt;0</formula>
    </cfRule>
  </conditionalFormatting>
  <conditionalFormatting sqref="BM110:BM111">
    <cfRule type="expression" priority="4580">
      <formula>#REF!</formula>
    </cfRule>
  </conditionalFormatting>
  <conditionalFormatting sqref="BM111">
    <cfRule type="colorScale" priority="4579">
      <colorScale>
        <cfvo type="min"/>
        <cfvo type="max"/>
        <color theme="0"/>
        <color theme="0"/>
      </colorScale>
    </cfRule>
    <cfRule type="expression" dxfId="13849" priority="4581">
      <formula>BL111&lt;0</formula>
    </cfRule>
  </conditionalFormatting>
  <conditionalFormatting sqref="BM117:BM123">
    <cfRule type="colorScale" priority="4635">
      <colorScale>
        <cfvo type="min"/>
        <cfvo type="max"/>
        <color theme="0"/>
        <color theme="0"/>
      </colorScale>
    </cfRule>
    <cfRule type="expression" dxfId="13848" priority="4637">
      <formula>BL117&lt;0</formula>
    </cfRule>
  </conditionalFormatting>
  <conditionalFormatting sqref="BM125">
    <cfRule type="colorScale" priority="4591">
      <colorScale>
        <cfvo type="min"/>
        <cfvo type="max"/>
        <color theme="0"/>
        <color theme="0"/>
      </colorScale>
    </cfRule>
    <cfRule type="expression" dxfId="13847" priority="4593">
      <formula>BL125&lt;0</formula>
    </cfRule>
  </conditionalFormatting>
  <conditionalFormatting sqref="BM125:BM134">
    <cfRule type="expression" dxfId="13846" priority="4590">
      <formula>IF(BM125="Validar","Rojo","Verde")</formula>
    </cfRule>
    <cfRule type="expression" priority="4592">
      <formula>#REF!</formula>
    </cfRule>
  </conditionalFormatting>
  <conditionalFormatting sqref="BM126:BM134">
    <cfRule type="colorScale" priority="4632">
      <colorScale>
        <cfvo type="min"/>
        <cfvo type="max"/>
        <color theme="0"/>
        <color theme="0"/>
      </colorScale>
    </cfRule>
    <cfRule type="expression" dxfId="13845" priority="4633">
      <formula>BL126&lt;0</formula>
    </cfRule>
  </conditionalFormatting>
  <conditionalFormatting sqref="BT110:BT111">
    <cfRule type="expression" dxfId="13844" priority="4489">
      <formula>IF(BT110="Validar","Rojo","Verde")</formula>
    </cfRule>
  </conditionalFormatting>
  <conditionalFormatting sqref="BT117:BT123">
    <cfRule type="expression" priority="4547">
      <formula>#REF!</formula>
    </cfRule>
  </conditionalFormatting>
  <conditionalFormatting sqref="BT6:BT16">
    <cfRule type="expression" dxfId="13843" priority="4537">
      <formula>IF(BT6="Validar","Rojo","Verde")</formula>
    </cfRule>
    <cfRule type="expression" priority="4539">
      <formula>#REF!</formula>
    </cfRule>
  </conditionalFormatting>
  <conditionalFormatting sqref="BT6:BT9">
    <cfRule type="colorScale" priority="4573">
      <colorScale>
        <cfvo type="min"/>
        <cfvo type="max"/>
        <color theme="0"/>
        <color theme="0"/>
      </colorScale>
    </cfRule>
    <cfRule type="expression" dxfId="13842" priority="4574">
      <formula>BS6&lt;0</formula>
    </cfRule>
  </conditionalFormatting>
  <conditionalFormatting sqref="BT10">
    <cfRule type="colorScale" priority="4541">
      <colorScale>
        <cfvo type="min"/>
        <cfvo type="max"/>
        <color theme="0"/>
        <color theme="0"/>
      </colorScale>
    </cfRule>
    <cfRule type="expression" dxfId="13841" priority="4542">
      <formula>BS10&lt;0</formula>
    </cfRule>
  </conditionalFormatting>
  <conditionalFormatting sqref="BT11:BT14">
    <cfRule type="colorScale" priority="4571">
      <colorScale>
        <cfvo type="min"/>
        <cfvo type="max"/>
        <color theme="0"/>
        <color theme="0"/>
      </colorScale>
    </cfRule>
    <cfRule type="expression" dxfId="13840" priority="4572">
      <formula>BS11&lt;0</formula>
    </cfRule>
  </conditionalFormatting>
  <conditionalFormatting sqref="BT15">
    <cfRule type="colorScale" priority="4538">
      <colorScale>
        <cfvo type="min"/>
        <cfvo type="max"/>
        <color theme="0"/>
        <color theme="0"/>
      </colorScale>
    </cfRule>
    <cfRule type="expression" dxfId="13839" priority="4540">
      <formula>BS15&lt;0</formula>
    </cfRule>
  </conditionalFormatting>
  <conditionalFormatting sqref="BT16">
    <cfRule type="colorScale" priority="4569">
      <colorScale>
        <cfvo type="min"/>
        <cfvo type="max"/>
        <color theme="0"/>
        <color theme="0"/>
      </colorScale>
    </cfRule>
    <cfRule type="expression" dxfId="13838" priority="4570">
      <formula>BS16&lt;0</formula>
    </cfRule>
  </conditionalFormatting>
  <conditionalFormatting sqref="BT18">
    <cfRule type="colorScale" priority="4534">
      <colorScale>
        <cfvo type="min"/>
        <cfvo type="max"/>
        <color theme="0"/>
        <color theme="0"/>
      </colorScale>
    </cfRule>
    <cfRule type="expression" dxfId="13837" priority="4536">
      <formula>BS18&lt;0</formula>
    </cfRule>
  </conditionalFormatting>
  <conditionalFormatting sqref="BT18:BT19">
    <cfRule type="expression" dxfId="13836" priority="4533">
      <formula>IF(BT18="Validar","Rojo","Verde")</formula>
    </cfRule>
    <cfRule type="expression" priority="4535">
      <formula>#REF!</formula>
    </cfRule>
  </conditionalFormatting>
  <conditionalFormatting sqref="BT19">
    <cfRule type="colorScale" priority="4567">
      <colorScale>
        <cfvo type="min"/>
        <cfvo type="max"/>
        <color theme="0"/>
        <color theme="0"/>
      </colorScale>
    </cfRule>
    <cfRule type="expression" dxfId="13835" priority="4568">
      <formula>BS19&lt;0</formula>
    </cfRule>
  </conditionalFormatting>
  <conditionalFormatting sqref="BT23">
    <cfRule type="colorScale" priority="4530">
      <colorScale>
        <cfvo type="min"/>
        <cfvo type="max"/>
        <color theme="0"/>
        <color theme="0"/>
      </colorScale>
    </cfRule>
    <cfRule type="expression" dxfId="13834" priority="4532">
      <formula>BS23&lt;0</formula>
    </cfRule>
  </conditionalFormatting>
  <conditionalFormatting sqref="BT23:BT24">
    <cfRule type="expression" dxfId="13833" priority="4529">
      <formula>IF(BT23="Validar","Rojo","Verde")</formula>
    </cfRule>
    <cfRule type="expression" priority="4531">
      <formula>#REF!</formula>
    </cfRule>
  </conditionalFormatting>
  <conditionalFormatting sqref="BT24">
    <cfRule type="colorScale" priority="4563">
      <colorScale>
        <cfvo type="min"/>
        <cfvo type="max"/>
        <color theme="0"/>
        <color theme="0"/>
      </colorScale>
    </cfRule>
    <cfRule type="expression" dxfId="13832" priority="4564">
      <formula>BS24&lt;0</formula>
    </cfRule>
  </conditionalFormatting>
  <conditionalFormatting sqref="BT26">
    <cfRule type="colorScale" priority="4526">
      <colorScale>
        <cfvo type="min"/>
        <cfvo type="max"/>
        <color theme="0"/>
        <color theme="0"/>
      </colorScale>
    </cfRule>
    <cfRule type="expression" dxfId="13831" priority="4528">
      <formula>BS26&lt;0</formula>
    </cfRule>
  </conditionalFormatting>
  <conditionalFormatting sqref="BT26:BT27">
    <cfRule type="expression" dxfId="13830" priority="4525">
      <formula>IF(BT26="Validar","Rojo","Verde")</formula>
    </cfRule>
    <cfRule type="expression" priority="4527">
      <formula>#REF!</formula>
    </cfRule>
  </conditionalFormatting>
  <conditionalFormatting sqref="BT27">
    <cfRule type="colorScale" priority="4561">
      <colorScale>
        <cfvo type="min"/>
        <cfvo type="max"/>
        <color theme="0"/>
        <color theme="0"/>
      </colorScale>
    </cfRule>
    <cfRule type="expression" dxfId="13829" priority="4562">
      <formula>BS27&lt;0</formula>
    </cfRule>
  </conditionalFormatting>
  <conditionalFormatting sqref="BT29">
    <cfRule type="colorScale" priority="4522">
      <colorScale>
        <cfvo type="min"/>
        <cfvo type="max"/>
        <color theme="0"/>
        <color theme="0"/>
      </colorScale>
    </cfRule>
    <cfRule type="expression" dxfId="13828" priority="4524">
      <formula>BS29&lt;0</formula>
    </cfRule>
  </conditionalFormatting>
  <conditionalFormatting sqref="BT29:BT30">
    <cfRule type="expression" dxfId="13827" priority="4521">
      <formula>IF(BT29="Validar","Rojo","Verde")</formula>
    </cfRule>
    <cfRule type="expression" priority="4523">
      <formula>#REF!</formula>
    </cfRule>
  </conditionalFormatting>
  <conditionalFormatting sqref="BT30">
    <cfRule type="colorScale" priority="4559">
      <colorScale>
        <cfvo type="min"/>
        <cfvo type="max"/>
        <color theme="0"/>
        <color theme="0"/>
      </colorScale>
    </cfRule>
    <cfRule type="expression" dxfId="13826" priority="4560">
      <formula>BS30&lt;0</formula>
    </cfRule>
  </conditionalFormatting>
  <conditionalFormatting sqref="BT39">
    <cfRule type="colorScale" priority="4518">
      <colorScale>
        <cfvo type="min"/>
        <cfvo type="max"/>
        <color theme="0"/>
        <color theme="0"/>
      </colorScale>
    </cfRule>
    <cfRule type="expression" dxfId="13825" priority="4520">
      <formula>BS39&lt;0</formula>
    </cfRule>
  </conditionalFormatting>
  <conditionalFormatting sqref="BT39:BT66">
    <cfRule type="expression" dxfId="13824" priority="4517">
      <formula>IF(BT39="Validar","Rojo","Verde")</formula>
    </cfRule>
    <cfRule type="expression" priority="4519">
      <formula>#REF!</formula>
    </cfRule>
  </conditionalFormatting>
  <conditionalFormatting sqref="BT40:BT66">
    <cfRule type="colorScale" priority="4557">
      <colorScale>
        <cfvo type="min"/>
        <cfvo type="max"/>
        <color theme="0"/>
        <color theme="0"/>
      </colorScale>
    </cfRule>
    <cfRule type="expression" dxfId="13823" priority="4558">
      <formula>BS40&lt;0</formula>
    </cfRule>
  </conditionalFormatting>
  <conditionalFormatting sqref="BT68">
    <cfRule type="colorScale" priority="4514">
      <colorScale>
        <cfvo type="min"/>
        <cfvo type="max"/>
        <color theme="0"/>
        <color theme="0"/>
      </colorScale>
    </cfRule>
    <cfRule type="expression" dxfId="13822" priority="4516">
      <formula>BS68&lt;0</formula>
    </cfRule>
  </conditionalFormatting>
  <conditionalFormatting sqref="BT68:BT81">
    <cfRule type="expression" dxfId="13821" priority="4513">
      <formula>IF(BT68="Validar","Rojo","Verde")</formula>
    </cfRule>
    <cfRule type="expression" priority="4515">
      <formula>#REF!</formula>
    </cfRule>
  </conditionalFormatting>
  <conditionalFormatting sqref="BT69:BT81">
    <cfRule type="colorScale" priority="4575">
      <colorScale>
        <cfvo type="min"/>
        <cfvo type="max"/>
        <color theme="0"/>
        <color theme="0"/>
      </colorScale>
    </cfRule>
    <cfRule type="expression" dxfId="13820" priority="4576">
      <formula>BS69&lt;0</formula>
    </cfRule>
  </conditionalFormatting>
  <conditionalFormatting sqref="BT83">
    <cfRule type="colorScale" priority="4497">
      <colorScale>
        <cfvo type="min"/>
        <cfvo type="max"/>
        <color theme="0"/>
        <color theme="0"/>
      </colorScale>
    </cfRule>
    <cfRule type="expression" dxfId="13819" priority="4499">
      <formula>BS83&lt;0</formula>
    </cfRule>
  </conditionalFormatting>
  <conditionalFormatting sqref="BT83:BT91">
    <cfRule type="expression" dxfId="13818" priority="4496">
      <formula>IF(BT83="Validar","Rojo","Verde")</formula>
    </cfRule>
    <cfRule type="expression" priority="4498">
      <formula>#REF!</formula>
    </cfRule>
  </conditionalFormatting>
  <conditionalFormatting sqref="BT84:BT91">
    <cfRule type="colorScale" priority="4555">
      <colorScale>
        <cfvo type="min"/>
        <cfvo type="max"/>
        <color theme="0"/>
        <color theme="0"/>
      </colorScale>
    </cfRule>
    <cfRule type="expression" dxfId="13817" priority="4556">
      <formula>BS84&lt;0</formula>
    </cfRule>
  </conditionalFormatting>
  <conditionalFormatting sqref="BT93">
    <cfRule type="colorScale" priority="4510">
      <colorScale>
        <cfvo type="min"/>
        <cfvo type="max"/>
        <color theme="0"/>
        <color theme="0"/>
      </colorScale>
    </cfRule>
    <cfRule type="expression" dxfId="13816" priority="4512">
      <formula>BS93&lt;0</formula>
    </cfRule>
  </conditionalFormatting>
  <conditionalFormatting sqref="BT93:BT102">
    <cfRule type="expression" dxfId="13815" priority="4509">
      <formula>IF(BT93="Validar","Rojo","Verde")</formula>
    </cfRule>
    <cfRule type="expression" priority="4511">
      <formula>#REF!</formula>
    </cfRule>
  </conditionalFormatting>
  <conditionalFormatting sqref="BT94:BT102">
    <cfRule type="colorScale" priority="4553">
      <colorScale>
        <cfvo type="min"/>
        <cfvo type="max"/>
        <color theme="0"/>
        <color theme="0"/>
      </colorScale>
    </cfRule>
    <cfRule type="expression" dxfId="13814" priority="4554">
      <formula>BS94&lt;0</formula>
    </cfRule>
  </conditionalFormatting>
  <conditionalFormatting sqref="BT104">
    <cfRule type="colorScale" priority="4506">
      <colorScale>
        <cfvo type="min"/>
        <cfvo type="max"/>
        <color theme="0"/>
        <color theme="0"/>
      </colorScale>
    </cfRule>
    <cfRule type="expression" dxfId="13813" priority="4508">
      <formula>BS104&lt;0</formula>
    </cfRule>
  </conditionalFormatting>
  <conditionalFormatting sqref="BT104:BT106">
    <cfRule type="expression" dxfId="13812" priority="4505">
      <formula>IF(BT104="Validar","Rojo","Verde")</formula>
    </cfRule>
    <cfRule type="expression" priority="4507">
      <formula>#REF!</formula>
    </cfRule>
  </conditionalFormatting>
  <conditionalFormatting sqref="BT105:BT106">
    <cfRule type="colorScale" priority="4551">
      <colorScale>
        <cfvo type="min"/>
        <cfvo type="max"/>
        <color theme="0"/>
        <color theme="0"/>
      </colorScale>
    </cfRule>
    <cfRule type="expression" dxfId="13811" priority="4552">
      <formula>BS105&lt;0</formula>
    </cfRule>
  </conditionalFormatting>
  <conditionalFormatting sqref="BT110">
    <cfRule type="colorScale" priority="4549">
      <colorScale>
        <cfvo type="min"/>
        <cfvo type="max"/>
        <color theme="0"/>
        <color theme="0"/>
      </colorScale>
    </cfRule>
    <cfRule type="expression" dxfId="13810" priority="4550">
      <formula>BS110&lt;0</formula>
    </cfRule>
  </conditionalFormatting>
  <conditionalFormatting sqref="BT110:BT111">
    <cfRule type="expression" priority="4491">
      <formula>#REF!</formula>
    </cfRule>
  </conditionalFormatting>
  <conditionalFormatting sqref="BT111">
    <cfRule type="colorScale" priority="4490">
      <colorScale>
        <cfvo type="min"/>
        <cfvo type="max"/>
        <color theme="0"/>
        <color theme="0"/>
      </colorScale>
    </cfRule>
    <cfRule type="expression" dxfId="13809" priority="4492">
      <formula>BS111&lt;0</formula>
    </cfRule>
  </conditionalFormatting>
  <conditionalFormatting sqref="BT117:BT123">
    <cfRule type="colorScale" priority="4546">
      <colorScale>
        <cfvo type="min"/>
        <cfvo type="max"/>
        <color theme="0"/>
        <color theme="0"/>
      </colorScale>
    </cfRule>
    <cfRule type="expression" dxfId="13808" priority="4548">
      <formula>BS117&lt;0</formula>
    </cfRule>
  </conditionalFormatting>
  <conditionalFormatting sqref="BT125">
    <cfRule type="colorScale" priority="4502">
      <colorScale>
        <cfvo type="min"/>
        <cfvo type="max"/>
        <color theme="0"/>
        <color theme="0"/>
      </colorScale>
    </cfRule>
    <cfRule type="expression" dxfId="13807" priority="4504">
      <formula>BS125&lt;0</formula>
    </cfRule>
  </conditionalFormatting>
  <conditionalFormatting sqref="BT125:BT134">
    <cfRule type="expression" dxfId="13806" priority="4501">
      <formula>IF(BT125="Validar","Rojo","Verde")</formula>
    </cfRule>
    <cfRule type="expression" priority="4503">
      <formula>#REF!</formula>
    </cfRule>
  </conditionalFormatting>
  <conditionalFormatting sqref="BT126:BT134">
    <cfRule type="colorScale" priority="4543">
      <colorScale>
        <cfvo type="min"/>
        <cfvo type="max"/>
        <color theme="0"/>
        <color theme="0"/>
      </colorScale>
    </cfRule>
    <cfRule type="expression" dxfId="13805" priority="4544">
      <formula>BS126&lt;0</formula>
    </cfRule>
  </conditionalFormatting>
  <conditionalFormatting sqref="CK110:CK111">
    <cfRule type="expression" dxfId="13804" priority="4400">
      <formula>IF(CK110="Validar","Rojo","Verde")</formula>
    </cfRule>
  </conditionalFormatting>
  <conditionalFormatting sqref="CK117:CK123">
    <cfRule type="expression" dxfId="13803" priority="4456">
      <formula>IF(CK117="Validar","Rojo","Verde")</formula>
    </cfRule>
  </conditionalFormatting>
  <conditionalFormatting sqref="CK117:CK123">
    <cfRule type="expression" priority="4458">
      <formula>#REF!</formula>
    </cfRule>
  </conditionalFormatting>
  <conditionalFormatting sqref="CK6:CK16">
    <cfRule type="expression" dxfId="13802" priority="4448">
      <formula>IF(CK6="Validar","Rojo","Verde")</formula>
    </cfRule>
    <cfRule type="expression" priority="4450">
      <formula>#REF!</formula>
    </cfRule>
  </conditionalFormatting>
  <conditionalFormatting sqref="CK6:CK9">
    <cfRule type="colorScale" priority="4484">
      <colorScale>
        <cfvo type="min"/>
        <cfvo type="max"/>
        <color theme="0"/>
        <color theme="0"/>
      </colorScale>
    </cfRule>
    <cfRule type="expression" dxfId="13801" priority="4485">
      <formula>CJ6&lt;0</formula>
    </cfRule>
  </conditionalFormatting>
  <conditionalFormatting sqref="CK10">
    <cfRule type="colorScale" priority="4452">
      <colorScale>
        <cfvo type="min"/>
        <cfvo type="max"/>
        <color theme="0"/>
        <color theme="0"/>
      </colorScale>
    </cfRule>
    <cfRule type="expression" dxfId="13800" priority="4453">
      <formula>CJ10&lt;0</formula>
    </cfRule>
  </conditionalFormatting>
  <conditionalFormatting sqref="CK11:CK14">
    <cfRule type="colorScale" priority="4482">
      <colorScale>
        <cfvo type="min"/>
        <cfvo type="max"/>
        <color theme="0"/>
        <color theme="0"/>
      </colorScale>
    </cfRule>
    <cfRule type="expression" dxfId="13799" priority="4483">
      <formula>CJ11&lt;0</formula>
    </cfRule>
  </conditionalFormatting>
  <conditionalFormatting sqref="CK15">
    <cfRule type="colorScale" priority="4449">
      <colorScale>
        <cfvo type="min"/>
        <cfvo type="max"/>
        <color theme="0"/>
        <color theme="0"/>
      </colorScale>
    </cfRule>
    <cfRule type="expression" dxfId="13798" priority="4451">
      <formula>CJ15&lt;0</formula>
    </cfRule>
  </conditionalFormatting>
  <conditionalFormatting sqref="CK16">
    <cfRule type="colorScale" priority="4480">
      <colorScale>
        <cfvo type="min"/>
        <cfvo type="max"/>
        <color theme="0"/>
        <color theme="0"/>
      </colorScale>
    </cfRule>
    <cfRule type="expression" dxfId="13797" priority="4481">
      <formula>CJ16&lt;0</formula>
    </cfRule>
  </conditionalFormatting>
  <conditionalFormatting sqref="CK18">
    <cfRule type="colorScale" priority="4445">
      <colorScale>
        <cfvo type="min"/>
        <cfvo type="max"/>
        <color theme="0"/>
        <color theme="0"/>
      </colorScale>
    </cfRule>
    <cfRule type="expression" dxfId="13796" priority="4447">
      <formula>CJ18&lt;0</formula>
    </cfRule>
  </conditionalFormatting>
  <conditionalFormatting sqref="CK18:CK19">
    <cfRule type="expression" dxfId="13795" priority="4444">
      <formula>IF(CK18="Validar","Rojo","Verde")</formula>
    </cfRule>
    <cfRule type="expression" priority="4446">
      <formula>#REF!</formula>
    </cfRule>
  </conditionalFormatting>
  <conditionalFormatting sqref="CK19">
    <cfRule type="colorScale" priority="4478">
      <colorScale>
        <cfvo type="min"/>
        <cfvo type="max"/>
        <color theme="0"/>
        <color theme="0"/>
      </colorScale>
    </cfRule>
    <cfRule type="expression" dxfId="13794" priority="4479">
      <formula>CJ19&lt;0</formula>
    </cfRule>
  </conditionalFormatting>
  <conditionalFormatting sqref="CK23">
    <cfRule type="colorScale" priority="4441">
      <colorScale>
        <cfvo type="min"/>
        <cfvo type="max"/>
        <color theme="0"/>
        <color theme="0"/>
      </colorScale>
    </cfRule>
    <cfRule type="expression" dxfId="13793" priority="4443">
      <formula>CJ23&lt;0</formula>
    </cfRule>
  </conditionalFormatting>
  <conditionalFormatting sqref="CK23:CK24">
    <cfRule type="expression" dxfId="13792" priority="4440">
      <formula>IF(CK23="Validar","Rojo","Verde")</formula>
    </cfRule>
    <cfRule type="expression" priority="4442">
      <formula>#REF!</formula>
    </cfRule>
  </conditionalFormatting>
  <conditionalFormatting sqref="CK24">
    <cfRule type="colorScale" priority="4474">
      <colorScale>
        <cfvo type="min"/>
        <cfvo type="max"/>
        <color theme="0"/>
        <color theme="0"/>
      </colorScale>
    </cfRule>
    <cfRule type="expression" dxfId="13791" priority="4475">
      <formula>CJ24&lt;0</formula>
    </cfRule>
  </conditionalFormatting>
  <conditionalFormatting sqref="CK26">
    <cfRule type="colorScale" priority="4437">
      <colorScale>
        <cfvo type="min"/>
        <cfvo type="max"/>
        <color theme="0"/>
        <color theme="0"/>
      </colorScale>
    </cfRule>
    <cfRule type="expression" dxfId="13790" priority="4439">
      <formula>CJ26&lt;0</formula>
    </cfRule>
  </conditionalFormatting>
  <conditionalFormatting sqref="CK26:CK27">
    <cfRule type="expression" dxfId="13789" priority="4436">
      <formula>IF(CK26="Validar","Rojo","Verde")</formula>
    </cfRule>
    <cfRule type="expression" priority="4438">
      <formula>#REF!</formula>
    </cfRule>
  </conditionalFormatting>
  <conditionalFormatting sqref="CK27">
    <cfRule type="colorScale" priority="4472">
      <colorScale>
        <cfvo type="min"/>
        <cfvo type="max"/>
        <color theme="0"/>
        <color theme="0"/>
      </colorScale>
    </cfRule>
    <cfRule type="expression" dxfId="13788" priority="4473">
      <formula>CJ27&lt;0</formula>
    </cfRule>
  </conditionalFormatting>
  <conditionalFormatting sqref="CK29">
    <cfRule type="colorScale" priority="4433">
      <colorScale>
        <cfvo type="min"/>
        <cfvo type="max"/>
        <color theme="0"/>
        <color theme="0"/>
      </colorScale>
    </cfRule>
    <cfRule type="expression" dxfId="13787" priority="4435">
      <formula>CJ29&lt;0</formula>
    </cfRule>
  </conditionalFormatting>
  <conditionalFormatting sqref="CK29:CK30">
    <cfRule type="expression" dxfId="13786" priority="4432">
      <formula>IF(CK29="Validar","Rojo","Verde")</formula>
    </cfRule>
    <cfRule type="expression" priority="4434">
      <formula>#REF!</formula>
    </cfRule>
  </conditionalFormatting>
  <conditionalFormatting sqref="CK30">
    <cfRule type="colorScale" priority="4470">
      <colorScale>
        <cfvo type="min"/>
        <cfvo type="max"/>
        <color theme="0"/>
        <color theme="0"/>
      </colorScale>
    </cfRule>
    <cfRule type="expression" dxfId="13785" priority="4471">
      <formula>CJ30&lt;0</formula>
    </cfRule>
  </conditionalFormatting>
  <conditionalFormatting sqref="CK39">
    <cfRule type="colorScale" priority="4429">
      <colorScale>
        <cfvo type="min"/>
        <cfvo type="max"/>
        <color theme="0"/>
        <color theme="0"/>
      </colorScale>
    </cfRule>
    <cfRule type="expression" dxfId="13784" priority="4431">
      <formula>CJ39&lt;0</formula>
    </cfRule>
  </conditionalFormatting>
  <conditionalFormatting sqref="CK39:CK66">
    <cfRule type="expression" dxfId="13783" priority="4428">
      <formula>IF(CK39="Validar","Rojo","Verde")</formula>
    </cfRule>
    <cfRule type="expression" priority="4430">
      <formula>#REF!</formula>
    </cfRule>
  </conditionalFormatting>
  <conditionalFormatting sqref="CK40:CK66">
    <cfRule type="colorScale" priority="4468">
      <colorScale>
        <cfvo type="min"/>
        <cfvo type="max"/>
        <color theme="0"/>
        <color theme="0"/>
      </colorScale>
    </cfRule>
    <cfRule type="expression" dxfId="13782" priority="4469">
      <formula>CJ40&lt;0</formula>
    </cfRule>
  </conditionalFormatting>
  <conditionalFormatting sqref="CK68">
    <cfRule type="colorScale" priority="4425">
      <colorScale>
        <cfvo type="min"/>
        <cfvo type="max"/>
        <color theme="0"/>
        <color theme="0"/>
      </colorScale>
    </cfRule>
    <cfRule type="expression" dxfId="13781" priority="4427">
      <formula>CJ68&lt;0</formula>
    </cfRule>
  </conditionalFormatting>
  <conditionalFormatting sqref="CK68:CK81">
    <cfRule type="expression" dxfId="13780" priority="4424">
      <formula>IF(CK68="Validar","Rojo","Verde")</formula>
    </cfRule>
    <cfRule type="expression" priority="4426">
      <formula>#REF!</formula>
    </cfRule>
  </conditionalFormatting>
  <conditionalFormatting sqref="CK69:CK81">
    <cfRule type="colorScale" priority="4486">
      <colorScale>
        <cfvo type="min"/>
        <cfvo type="max"/>
        <color theme="0"/>
        <color theme="0"/>
      </colorScale>
    </cfRule>
    <cfRule type="expression" dxfId="13779" priority="4487">
      <formula>CJ69&lt;0</formula>
    </cfRule>
  </conditionalFormatting>
  <conditionalFormatting sqref="CK83">
    <cfRule type="colorScale" priority="4408">
      <colorScale>
        <cfvo type="min"/>
        <cfvo type="max"/>
        <color theme="0"/>
        <color theme="0"/>
      </colorScale>
    </cfRule>
    <cfRule type="expression" dxfId="13778" priority="4410">
      <formula>CJ83&lt;0</formula>
    </cfRule>
  </conditionalFormatting>
  <conditionalFormatting sqref="CK83:CK91">
    <cfRule type="expression" dxfId="13777" priority="4407">
      <formula>IF(CK83="Validar","Rojo","Verde")</formula>
    </cfRule>
    <cfRule type="expression" priority="4409">
      <formula>#REF!</formula>
    </cfRule>
  </conditionalFormatting>
  <conditionalFormatting sqref="CK84:CK91">
    <cfRule type="colorScale" priority="4466">
      <colorScale>
        <cfvo type="min"/>
        <cfvo type="max"/>
        <color theme="0"/>
        <color theme="0"/>
      </colorScale>
    </cfRule>
    <cfRule type="expression" dxfId="13776" priority="4467">
      <formula>CJ84&lt;0</formula>
    </cfRule>
  </conditionalFormatting>
  <conditionalFormatting sqref="CK93">
    <cfRule type="colorScale" priority="4421">
      <colorScale>
        <cfvo type="min"/>
        <cfvo type="max"/>
        <color theme="0"/>
        <color theme="0"/>
      </colorScale>
    </cfRule>
    <cfRule type="expression" dxfId="13775" priority="4423">
      <formula>CJ93&lt;0</formula>
    </cfRule>
  </conditionalFormatting>
  <conditionalFormatting sqref="CK93:CK102">
    <cfRule type="expression" dxfId="13774" priority="4420">
      <formula>IF(CK93="Validar","Rojo","Verde")</formula>
    </cfRule>
    <cfRule type="expression" priority="4422">
      <formula>#REF!</formula>
    </cfRule>
  </conditionalFormatting>
  <conditionalFormatting sqref="CK94:CK102">
    <cfRule type="colorScale" priority="4464">
      <colorScale>
        <cfvo type="min"/>
        <cfvo type="max"/>
        <color theme="0"/>
        <color theme="0"/>
      </colorScale>
    </cfRule>
    <cfRule type="expression" dxfId="13773" priority="4465">
      <formula>CJ94&lt;0</formula>
    </cfRule>
  </conditionalFormatting>
  <conditionalFormatting sqref="CK104">
    <cfRule type="colorScale" priority="4417">
      <colorScale>
        <cfvo type="min"/>
        <cfvo type="max"/>
        <color theme="0"/>
        <color theme="0"/>
      </colorScale>
    </cfRule>
    <cfRule type="expression" dxfId="13772" priority="4419">
      <formula>CJ104&lt;0</formula>
    </cfRule>
  </conditionalFormatting>
  <conditionalFormatting sqref="CK104:CK106">
    <cfRule type="expression" dxfId="13771" priority="4416">
      <formula>IF(CK104="Validar","Rojo","Verde")</formula>
    </cfRule>
    <cfRule type="expression" priority="4418">
      <formula>#REF!</formula>
    </cfRule>
  </conditionalFormatting>
  <conditionalFormatting sqref="CK105:CK106">
    <cfRule type="colorScale" priority="4462">
      <colorScale>
        <cfvo type="min"/>
        <cfvo type="max"/>
        <color theme="0"/>
        <color theme="0"/>
      </colorScale>
    </cfRule>
    <cfRule type="expression" dxfId="13770" priority="4463">
      <formula>CJ105&lt;0</formula>
    </cfRule>
  </conditionalFormatting>
  <conditionalFormatting sqref="CK110">
    <cfRule type="colorScale" priority="4460">
      <colorScale>
        <cfvo type="min"/>
        <cfvo type="max"/>
        <color theme="0"/>
        <color theme="0"/>
      </colorScale>
    </cfRule>
    <cfRule type="expression" dxfId="13769" priority="4461">
      <formula>CJ110&lt;0</formula>
    </cfRule>
  </conditionalFormatting>
  <conditionalFormatting sqref="CK110:CK111">
    <cfRule type="expression" priority="4402">
      <formula>#REF!</formula>
    </cfRule>
  </conditionalFormatting>
  <conditionalFormatting sqref="CK111">
    <cfRule type="colorScale" priority="4401">
      <colorScale>
        <cfvo type="min"/>
        <cfvo type="max"/>
        <color theme="0"/>
        <color theme="0"/>
      </colorScale>
    </cfRule>
    <cfRule type="expression" dxfId="13768" priority="4403">
      <formula>CJ111&lt;0</formula>
    </cfRule>
  </conditionalFormatting>
  <conditionalFormatting sqref="CK117:CK123">
    <cfRule type="colorScale" priority="4457">
      <colorScale>
        <cfvo type="min"/>
        <cfvo type="max"/>
        <color theme="0"/>
        <color theme="0"/>
      </colorScale>
    </cfRule>
    <cfRule type="expression" dxfId="13767" priority="4459">
      <formula>CJ117&lt;0</formula>
    </cfRule>
  </conditionalFormatting>
  <conditionalFormatting sqref="CK125">
    <cfRule type="colorScale" priority="4413">
      <colorScale>
        <cfvo type="min"/>
        <cfvo type="max"/>
        <color theme="0"/>
        <color theme="0"/>
      </colorScale>
    </cfRule>
    <cfRule type="expression" dxfId="13766" priority="4415">
      <formula>CJ125&lt;0</formula>
    </cfRule>
  </conditionalFormatting>
  <conditionalFormatting sqref="CK125:CK134">
    <cfRule type="expression" dxfId="13765" priority="4412">
      <formula>IF(CK125="Validar","Rojo","Verde")</formula>
    </cfRule>
    <cfRule type="expression" priority="4414">
      <formula>#REF!</formula>
    </cfRule>
  </conditionalFormatting>
  <conditionalFormatting sqref="CK126:CK134">
    <cfRule type="colorScale" priority="4454">
      <colorScale>
        <cfvo type="min"/>
        <cfvo type="max"/>
        <color theme="0"/>
        <color theme="0"/>
      </colorScale>
    </cfRule>
    <cfRule type="expression" dxfId="13764" priority="4455">
      <formula>CJ126&lt;0</formula>
    </cfRule>
  </conditionalFormatting>
  <conditionalFormatting sqref="CR110:CR111">
    <cfRule type="expression" dxfId="13763" priority="4311">
      <formula>IF(CR110="Validar","Rojo","Verde")</formula>
    </cfRule>
  </conditionalFormatting>
  <conditionalFormatting sqref="CR117:CR123">
    <cfRule type="expression" dxfId="13762" priority="4367">
      <formula>IF(CR117="Validar","Rojo","Verde")</formula>
    </cfRule>
  </conditionalFormatting>
  <conditionalFormatting sqref="CR117:CR123">
    <cfRule type="expression" priority="4369">
      <formula>#REF!</formula>
    </cfRule>
  </conditionalFormatting>
  <conditionalFormatting sqref="CR6:CR16">
    <cfRule type="expression" dxfId="13761" priority="4359">
      <formula>IF(CR6="Validar","Rojo","Verde")</formula>
    </cfRule>
    <cfRule type="expression" priority="4361">
      <formula>#REF!</formula>
    </cfRule>
  </conditionalFormatting>
  <conditionalFormatting sqref="CR6:CR9">
    <cfRule type="colorScale" priority="4395">
      <colorScale>
        <cfvo type="min"/>
        <cfvo type="max"/>
        <color theme="0"/>
        <color theme="0"/>
      </colorScale>
    </cfRule>
    <cfRule type="expression" dxfId="13760" priority="4396">
      <formula>CQ6&lt;0</formula>
    </cfRule>
  </conditionalFormatting>
  <conditionalFormatting sqref="CR10">
    <cfRule type="colorScale" priority="4363">
      <colorScale>
        <cfvo type="min"/>
        <cfvo type="max"/>
        <color theme="0"/>
        <color theme="0"/>
      </colorScale>
    </cfRule>
    <cfRule type="expression" dxfId="13759" priority="4364">
      <formula>CQ10&lt;0</formula>
    </cfRule>
  </conditionalFormatting>
  <conditionalFormatting sqref="CR11:CR14">
    <cfRule type="colorScale" priority="4393">
      <colorScale>
        <cfvo type="min"/>
        <cfvo type="max"/>
        <color theme="0"/>
        <color theme="0"/>
      </colorScale>
    </cfRule>
    <cfRule type="expression" dxfId="13758" priority="4394">
      <formula>CQ11&lt;0</formula>
    </cfRule>
  </conditionalFormatting>
  <conditionalFormatting sqref="CR15">
    <cfRule type="colorScale" priority="4360">
      <colorScale>
        <cfvo type="min"/>
        <cfvo type="max"/>
        <color theme="0"/>
        <color theme="0"/>
      </colorScale>
    </cfRule>
    <cfRule type="expression" dxfId="13757" priority="4362">
      <formula>CQ15&lt;0</formula>
    </cfRule>
  </conditionalFormatting>
  <conditionalFormatting sqref="CR16">
    <cfRule type="colorScale" priority="4391">
      <colorScale>
        <cfvo type="min"/>
        <cfvo type="max"/>
        <color theme="0"/>
        <color theme="0"/>
      </colorScale>
    </cfRule>
    <cfRule type="expression" dxfId="13756" priority="4392">
      <formula>CQ16&lt;0</formula>
    </cfRule>
  </conditionalFormatting>
  <conditionalFormatting sqref="CR18">
    <cfRule type="colorScale" priority="4356">
      <colorScale>
        <cfvo type="min"/>
        <cfvo type="max"/>
        <color theme="0"/>
        <color theme="0"/>
      </colorScale>
    </cfRule>
    <cfRule type="expression" dxfId="13755" priority="4358">
      <formula>CQ18&lt;0</formula>
    </cfRule>
  </conditionalFormatting>
  <conditionalFormatting sqref="CR18:CR19">
    <cfRule type="expression" dxfId="13754" priority="4355">
      <formula>IF(CR18="Validar","Rojo","Verde")</formula>
    </cfRule>
    <cfRule type="expression" priority="4357">
      <formula>#REF!</formula>
    </cfRule>
  </conditionalFormatting>
  <conditionalFormatting sqref="CR19">
    <cfRule type="colorScale" priority="4389">
      <colorScale>
        <cfvo type="min"/>
        <cfvo type="max"/>
        <color theme="0"/>
        <color theme="0"/>
      </colorScale>
    </cfRule>
    <cfRule type="expression" dxfId="13753" priority="4390">
      <formula>CQ19&lt;0</formula>
    </cfRule>
  </conditionalFormatting>
  <conditionalFormatting sqref="CR23">
    <cfRule type="colorScale" priority="4352">
      <colorScale>
        <cfvo type="min"/>
        <cfvo type="max"/>
        <color theme="0"/>
        <color theme="0"/>
      </colorScale>
    </cfRule>
    <cfRule type="expression" dxfId="13752" priority="4354">
      <formula>CQ23&lt;0</formula>
    </cfRule>
  </conditionalFormatting>
  <conditionalFormatting sqref="CR23:CR24">
    <cfRule type="expression" dxfId="13751" priority="4351">
      <formula>IF(CR23="Validar","Rojo","Verde")</formula>
    </cfRule>
    <cfRule type="expression" priority="4353">
      <formula>#REF!</formula>
    </cfRule>
  </conditionalFormatting>
  <conditionalFormatting sqref="CR24">
    <cfRule type="colorScale" priority="4385">
      <colorScale>
        <cfvo type="min"/>
        <cfvo type="max"/>
        <color theme="0"/>
        <color theme="0"/>
      </colorScale>
    </cfRule>
    <cfRule type="expression" dxfId="13750" priority="4386">
      <formula>CQ24&lt;0</formula>
    </cfRule>
  </conditionalFormatting>
  <conditionalFormatting sqref="CR26">
    <cfRule type="colorScale" priority="4348">
      <colorScale>
        <cfvo type="min"/>
        <cfvo type="max"/>
        <color theme="0"/>
        <color theme="0"/>
      </colorScale>
    </cfRule>
    <cfRule type="expression" dxfId="13749" priority="4350">
      <formula>CQ26&lt;0</formula>
    </cfRule>
  </conditionalFormatting>
  <conditionalFormatting sqref="CR26:CR27">
    <cfRule type="expression" dxfId="13748" priority="4347">
      <formula>IF(CR26="Validar","Rojo","Verde")</formula>
    </cfRule>
    <cfRule type="expression" priority="4349">
      <formula>#REF!</formula>
    </cfRule>
  </conditionalFormatting>
  <conditionalFormatting sqref="CR27">
    <cfRule type="colorScale" priority="4383">
      <colorScale>
        <cfvo type="min"/>
        <cfvo type="max"/>
        <color theme="0"/>
        <color theme="0"/>
      </colorScale>
    </cfRule>
    <cfRule type="expression" dxfId="13747" priority="4384">
      <formula>CQ27&lt;0</formula>
    </cfRule>
  </conditionalFormatting>
  <conditionalFormatting sqref="CR29">
    <cfRule type="colorScale" priority="4344">
      <colorScale>
        <cfvo type="min"/>
        <cfvo type="max"/>
        <color theme="0"/>
        <color theme="0"/>
      </colorScale>
    </cfRule>
    <cfRule type="expression" dxfId="13746" priority="4346">
      <formula>CQ29&lt;0</formula>
    </cfRule>
  </conditionalFormatting>
  <conditionalFormatting sqref="CR29:CR30">
    <cfRule type="expression" dxfId="13745" priority="4343">
      <formula>IF(CR29="Validar","Rojo","Verde")</formula>
    </cfRule>
    <cfRule type="expression" priority="4345">
      <formula>#REF!</formula>
    </cfRule>
  </conditionalFormatting>
  <conditionalFormatting sqref="CR30">
    <cfRule type="colorScale" priority="4381">
      <colorScale>
        <cfvo type="min"/>
        <cfvo type="max"/>
        <color theme="0"/>
        <color theme="0"/>
      </colorScale>
    </cfRule>
    <cfRule type="expression" dxfId="13744" priority="4382">
      <formula>CQ30&lt;0</formula>
    </cfRule>
  </conditionalFormatting>
  <conditionalFormatting sqref="CR39">
    <cfRule type="colorScale" priority="4340">
      <colorScale>
        <cfvo type="min"/>
        <cfvo type="max"/>
        <color theme="0"/>
        <color theme="0"/>
      </colorScale>
    </cfRule>
    <cfRule type="expression" dxfId="13743" priority="4342">
      <formula>CQ39&lt;0</formula>
    </cfRule>
  </conditionalFormatting>
  <conditionalFormatting sqref="CR39:CR66">
    <cfRule type="expression" dxfId="13742" priority="4339">
      <formula>IF(CR39="Validar","Rojo","Verde")</formula>
    </cfRule>
    <cfRule type="expression" priority="4341">
      <formula>#REF!</formula>
    </cfRule>
  </conditionalFormatting>
  <conditionalFormatting sqref="CR40:CR66">
    <cfRule type="colorScale" priority="4379">
      <colorScale>
        <cfvo type="min"/>
        <cfvo type="max"/>
        <color theme="0"/>
        <color theme="0"/>
      </colorScale>
    </cfRule>
    <cfRule type="expression" dxfId="13741" priority="4380">
      <formula>CQ40&lt;0</formula>
    </cfRule>
  </conditionalFormatting>
  <conditionalFormatting sqref="CR68">
    <cfRule type="colorScale" priority="4336">
      <colorScale>
        <cfvo type="min"/>
        <cfvo type="max"/>
        <color theme="0"/>
        <color theme="0"/>
      </colorScale>
    </cfRule>
    <cfRule type="expression" dxfId="13740" priority="4338">
      <formula>CQ68&lt;0</formula>
    </cfRule>
  </conditionalFormatting>
  <conditionalFormatting sqref="CR68:CR81">
    <cfRule type="expression" dxfId="13739" priority="4335">
      <formula>IF(CR68="Validar","Rojo","Verde")</formula>
    </cfRule>
    <cfRule type="expression" priority="4337">
      <formula>#REF!</formula>
    </cfRule>
  </conditionalFormatting>
  <conditionalFormatting sqref="CR69:CR81">
    <cfRule type="colorScale" priority="4397">
      <colorScale>
        <cfvo type="min"/>
        <cfvo type="max"/>
        <color theme="0"/>
        <color theme="0"/>
      </colorScale>
    </cfRule>
    <cfRule type="expression" dxfId="13738" priority="4398">
      <formula>CQ69&lt;0</formula>
    </cfRule>
  </conditionalFormatting>
  <conditionalFormatting sqref="CR83">
    <cfRule type="colorScale" priority="4319">
      <colorScale>
        <cfvo type="min"/>
        <cfvo type="max"/>
        <color theme="0"/>
        <color theme="0"/>
      </colorScale>
    </cfRule>
    <cfRule type="expression" dxfId="13737" priority="4321">
      <formula>CQ83&lt;0</formula>
    </cfRule>
  </conditionalFormatting>
  <conditionalFormatting sqref="CR83:CR90">
    <cfRule type="expression" dxfId="13736" priority="4318">
      <formula>IF(CR83="Validar","Rojo","Verde")</formula>
    </cfRule>
    <cfRule type="expression" priority="4320">
      <formula>#REF!</formula>
    </cfRule>
  </conditionalFormatting>
  <conditionalFormatting sqref="CR84:CR90">
    <cfRule type="colorScale" priority="4377">
      <colorScale>
        <cfvo type="min"/>
        <cfvo type="max"/>
        <color theme="0"/>
        <color theme="0"/>
      </colorScale>
    </cfRule>
    <cfRule type="expression" dxfId="13735" priority="4378">
      <formula>CQ84&lt;0</formula>
    </cfRule>
  </conditionalFormatting>
  <conditionalFormatting sqref="CR93">
    <cfRule type="colorScale" priority="4332">
      <colorScale>
        <cfvo type="min"/>
        <cfvo type="max"/>
        <color theme="0"/>
        <color theme="0"/>
      </colorScale>
    </cfRule>
    <cfRule type="expression" dxfId="13734" priority="4334">
      <formula>CQ93&lt;0</formula>
    </cfRule>
  </conditionalFormatting>
  <conditionalFormatting sqref="CR93:CR102">
    <cfRule type="expression" dxfId="13733" priority="4331">
      <formula>IF(CR93="Validar","Rojo","Verde")</formula>
    </cfRule>
    <cfRule type="expression" priority="4333">
      <formula>#REF!</formula>
    </cfRule>
  </conditionalFormatting>
  <conditionalFormatting sqref="CR94:CR102">
    <cfRule type="colorScale" priority="4375">
      <colorScale>
        <cfvo type="min"/>
        <cfvo type="max"/>
        <color theme="0"/>
        <color theme="0"/>
      </colorScale>
    </cfRule>
    <cfRule type="expression" dxfId="13732" priority="4376">
      <formula>CQ94&lt;0</formula>
    </cfRule>
  </conditionalFormatting>
  <conditionalFormatting sqref="CR104">
    <cfRule type="colorScale" priority="4328">
      <colorScale>
        <cfvo type="min"/>
        <cfvo type="max"/>
        <color theme="0"/>
        <color theme="0"/>
      </colorScale>
    </cfRule>
    <cfRule type="expression" dxfId="13731" priority="4330">
      <formula>CQ104&lt;0</formula>
    </cfRule>
  </conditionalFormatting>
  <conditionalFormatting sqref="CR104:CR106">
    <cfRule type="expression" dxfId="13730" priority="4327">
      <formula>IF(CR104="Validar","Rojo","Verde")</formula>
    </cfRule>
    <cfRule type="expression" priority="4329">
      <formula>#REF!</formula>
    </cfRule>
  </conditionalFormatting>
  <conditionalFormatting sqref="CR105:CR106">
    <cfRule type="colorScale" priority="4373">
      <colorScale>
        <cfvo type="min"/>
        <cfvo type="max"/>
        <color theme="0"/>
        <color theme="0"/>
      </colorScale>
    </cfRule>
    <cfRule type="expression" dxfId="13729" priority="4374">
      <formula>CQ105&lt;0</formula>
    </cfRule>
  </conditionalFormatting>
  <conditionalFormatting sqref="CR110">
    <cfRule type="colorScale" priority="4371">
      <colorScale>
        <cfvo type="min"/>
        <cfvo type="max"/>
        <color theme="0"/>
        <color theme="0"/>
      </colorScale>
    </cfRule>
    <cfRule type="expression" dxfId="13728" priority="4372">
      <formula>CQ110&lt;0</formula>
    </cfRule>
  </conditionalFormatting>
  <conditionalFormatting sqref="CR110:CR111">
    <cfRule type="expression" priority="4313">
      <formula>#REF!</formula>
    </cfRule>
  </conditionalFormatting>
  <conditionalFormatting sqref="CR111">
    <cfRule type="colorScale" priority="4312">
      <colorScale>
        <cfvo type="min"/>
        <cfvo type="max"/>
        <color theme="0"/>
        <color theme="0"/>
      </colorScale>
    </cfRule>
    <cfRule type="expression" dxfId="13727" priority="4314">
      <formula>CQ111&lt;0</formula>
    </cfRule>
  </conditionalFormatting>
  <conditionalFormatting sqref="CR117:CR123">
    <cfRule type="colorScale" priority="4368">
      <colorScale>
        <cfvo type="min"/>
        <cfvo type="max"/>
        <color theme="0"/>
        <color theme="0"/>
      </colorScale>
    </cfRule>
    <cfRule type="expression" dxfId="13726" priority="4370">
      <formula>CQ117&lt;0</formula>
    </cfRule>
  </conditionalFormatting>
  <conditionalFormatting sqref="CR125">
    <cfRule type="colorScale" priority="4324">
      <colorScale>
        <cfvo type="min"/>
        <cfvo type="max"/>
        <color theme="0"/>
        <color theme="0"/>
      </colorScale>
    </cfRule>
    <cfRule type="expression" dxfId="13725" priority="4326">
      <formula>CQ125&lt;0</formula>
    </cfRule>
  </conditionalFormatting>
  <conditionalFormatting sqref="CR125:CR134">
    <cfRule type="expression" dxfId="13724" priority="4323">
      <formula>IF(CR125="Validar","Rojo","Verde")</formula>
    </cfRule>
    <cfRule type="expression" priority="4325">
      <formula>#REF!</formula>
    </cfRule>
  </conditionalFormatting>
  <conditionalFormatting sqref="CR126:CR134">
    <cfRule type="colorScale" priority="4365">
      <colorScale>
        <cfvo type="min"/>
        <cfvo type="max"/>
        <color theme="0"/>
        <color theme="0"/>
      </colorScale>
    </cfRule>
    <cfRule type="expression" dxfId="13723" priority="4366">
      <formula>CQ126&lt;0</formula>
    </cfRule>
  </conditionalFormatting>
  <conditionalFormatting sqref="BR117:BS123">
    <cfRule type="expression" dxfId="13722" priority="1668">
      <formula>IF(BR117="Validar","Rojo","Verde")</formula>
    </cfRule>
  </conditionalFormatting>
  <conditionalFormatting sqref="BO39:BO107">
    <cfRule type="expression" dxfId="13721" priority="1812">
      <formula>IF(BO39="Validar","Rojo","Verde")</formula>
    </cfRule>
  </conditionalFormatting>
  <conditionalFormatting sqref="AA69:AA82">
    <cfRule type="expression" dxfId="13720" priority="3346">
      <formula>IF(AA69="Validar","Rojo","Verde")</formula>
    </cfRule>
  </conditionalFormatting>
  <conditionalFormatting sqref="CR91">
    <cfRule type="expression" dxfId="13719" priority="4305">
      <formula>IF(CR91="Validar","Rojo","Verde")</formula>
    </cfRule>
    <cfRule type="expression" priority="4306">
      <formula>#REF!</formula>
    </cfRule>
  </conditionalFormatting>
  <conditionalFormatting sqref="CR91">
    <cfRule type="colorScale" priority="4308">
      <colorScale>
        <cfvo type="min"/>
        <cfvo type="max"/>
        <color theme="0"/>
        <color theme="0"/>
      </colorScale>
    </cfRule>
    <cfRule type="expression" dxfId="13718" priority="4309">
      <formula>CQ91&lt;0</formula>
    </cfRule>
  </conditionalFormatting>
  <conditionalFormatting sqref="C6">
    <cfRule type="colorScale" priority="4303">
      <colorScale>
        <cfvo type="min"/>
        <cfvo type="max"/>
        <color theme="0"/>
        <color theme="0"/>
      </colorScale>
    </cfRule>
    <cfRule type="expression" dxfId="13717" priority="4304">
      <formula>B6&lt;0</formula>
    </cfRule>
  </conditionalFormatting>
  <conditionalFormatting sqref="C6">
    <cfRule type="expression" dxfId="13716" priority="4301">
      <formula>IF(C6="Validar","Rojo","Verde")</formula>
    </cfRule>
    <cfRule type="expression" priority="4302">
      <formula>#REF!</formula>
    </cfRule>
  </conditionalFormatting>
  <conditionalFormatting sqref="C7:C8">
    <cfRule type="colorScale" priority="4299">
      <colorScale>
        <cfvo type="min"/>
        <cfvo type="max"/>
        <color theme="0"/>
        <color theme="0"/>
      </colorScale>
    </cfRule>
    <cfRule type="expression" dxfId="13715" priority="4300">
      <formula>B7&lt;0</formula>
    </cfRule>
  </conditionalFormatting>
  <conditionalFormatting sqref="C7:C8">
    <cfRule type="expression" dxfId="13714" priority="4297">
      <formula>IF(C7="Validar","Rojo","Verde")</formula>
    </cfRule>
    <cfRule type="expression" priority="4298">
      <formula>#REF!</formula>
    </cfRule>
  </conditionalFormatting>
  <conditionalFormatting sqref="F9">
    <cfRule type="colorScale" priority="4264">
      <colorScale>
        <cfvo type="min"/>
        <cfvo type="max"/>
        <color theme="0"/>
        <color theme="0"/>
      </colorScale>
    </cfRule>
    <cfRule type="expression" dxfId="13713" priority="4265">
      <formula>E9&lt;0</formula>
    </cfRule>
  </conditionalFormatting>
  <conditionalFormatting sqref="F9:F20">
    <cfRule type="expression" dxfId="13712" priority="4235">
      <formula>IF(F9="Validar","Rojo","Verde")</formula>
    </cfRule>
    <cfRule type="expression" priority="4237">
      <formula>#REF!</formula>
    </cfRule>
  </conditionalFormatting>
  <conditionalFormatting sqref="F10">
    <cfRule type="colorScale" priority="4241">
      <colorScale>
        <cfvo type="min"/>
        <cfvo type="max"/>
        <color theme="0"/>
        <color theme="0"/>
      </colorScale>
    </cfRule>
    <cfRule type="expression" dxfId="13711" priority="4242">
      <formula>E10&lt;0</formula>
    </cfRule>
  </conditionalFormatting>
  <conditionalFormatting sqref="F11:F14">
    <cfRule type="colorScale" priority="4262">
      <colorScale>
        <cfvo type="min"/>
        <cfvo type="max"/>
        <color theme="0"/>
        <color theme="0"/>
      </colorScale>
    </cfRule>
    <cfRule type="expression" dxfId="13710" priority="4263">
      <formula>E11&lt;0</formula>
    </cfRule>
  </conditionalFormatting>
  <conditionalFormatting sqref="F15">
    <cfRule type="colorScale" priority="4239">
      <colorScale>
        <cfvo type="min"/>
        <cfvo type="max"/>
        <color theme="0"/>
        <color theme="0"/>
      </colorScale>
    </cfRule>
    <cfRule type="expression" dxfId="13709" priority="4240">
      <formula>E15&lt;0</formula>
    </cfRule>
  </conditionalFormatting>
  <conditionalFormatting sqref="F16:F17">
    <cfRule type="colorScale" priority="4260">
      <colorScale>
        <cfvo type="min"/>
        <cfvo type="max"/>
        <color theme="0"/>
        <color theme="0"/>
      </colorScale>
    </cfRule>
    <cfRule type="expression" dxfId="13708" priority="4261">
      <formula>E16&lt;0</formula>
    </cfRule>
  </conditionalFormatting>
  <conditionalFormatting sqref="F18">
    <cfRule type="colorScale" priority="4236">
      <colorScale>
        <cfvo type="min"/>
        <cfvo type="max"/>
        <color theme="0"/>
        <color theme="0"/>
      </colorScale>
    </cfRule>
    <cfRule type="expression" dxfId="13707" priority="4238">
      <formula>E18&lt;0</formula>
    </cfRule>
  </conditionalFormatting>
  <conditionalFormatting sqref="F19:F20">
    <cfRule type="colorScale" priority="4258">
      <colorScale>
        <cfvo type="min"/>
        <cfvo type="max"/>
        <color theme="0"/>
        <color theme="0"/>
      </colorScale>
    </cfRule>
    <cfRule type="expression" dxfId="13706" priority="4259">
      <formula>E19&lt;0</formula>
    </cfRule>
  </conditionalFormatting>
  <conditionalFormatting sqref="F23">
    <cfRule type="colorScale" priority="4233">
      <colorScale>
        <cfvo type="min"/>
        <cfvo type="max"/>
        <color theme="0"/>
        <color theme="0"/>
      </colorScale>
    </cfRule>
    <cfRule type="expression" dxfId="13705" priority="4234">
      <formula>E23&lt;0</formula>
    </cfRule>
  </conditionalFormatting>
  <conditionalFormatting sqref="F23:F31">
    <cfRule type="expression" dxfId="13704" priority="4227">
      <formula>IF(F23="Validar","Rojo","Verde")</formula>
    </cfRule>
    <cfRule type="expression" priority="4229">
      <formula>#REF!</formula>
    </cfRule>
  </conditionalFormatting>
  <conditionalFormatting sqref="F24">
    <cfRule type="colorScale" priority="4256">
      <colorScale>
        <cfvo type="min"/>
        <cfvo type="max"/>
        <color theme="0"/>
        <color theme="0"/>
      </colorScale>
    </cfRule>
    <cfRule type="expression" dxfId="13703" priority="4257">
      <formula>E24&lt;0</formula>
    </cfRule>
  </conditionalFormatting>
  <conditionalFormatting sqref="F25">
    <cfRule type="colorScale" priority="4254">
      <colorScale>
        <cfvo type="min"/>
        <cfvo type="max"/>
        <color theme="0"/>
        <color theme="0"/>
      </colorScale>
    </cfRule>
    <cfRule type="expression" dxfId="13702" priority="4255">
      <formula>E25&lt;0</formula>
    </cfRule>
  </conditionalFormatting>
  <conditionalFormatting sqref="F26">
    <cfRule type="colorScale" priority="4231">
      <colorScale>
        <cfvo type="min"/>
        <cfvo type="max"/>
        <color theme="0"/>
        <color theme="0"/>
      </colorScale>
    </cfRule>
    <cfRule type="expression" dxfId="13701" priority="4232">
      <formula>E26&lt;0</formula>
    </cfRule>
  </conditionalFormatting>
  <conditionalFormatting sqref="F27">
    <cfRule type="colorScale" priority="4252">
      <colorScale>
        <cfvo type="min"/>
        <cfvo type="max"/>
        <color theme="0"/>
        <color theme="0"/>
      </colorScale>
    </cfRule>
    <cfRule type="expression" dxfId="13700" priority="4253">
      <formula>E27&lt;0</formula>
    </cfRule>
  </conditionalFormatting>
  <conditionalFormatting sqref="F28">
    <cfRule type="colorScale" priority="4250">
      <colorScale>
        <cfvo type="min"/>
        <cfvo type="max"/>
        <color theme="0"/>
        <color theme="0"/>
      </colorScale>
    </cfRule>
    <cfRule type="expression" dxfId="13699" priority="4251">
      <formula>E28&lt;0</formula>
    </cfRule>
  </conditionalFormatting>
  <conditionalFormatting sqref="F29">
    <cfRule type="colorScale" priority="4228">
      <colorScale>
        <cfvo type="min"/>
        <cfvo type="max"/>
        <color theme="0"/>
        <color theme="0"/>
      </colorScale>
    </cfRule>
    <cfRule type="expression" dxfId="13698" priority="4230">
      <formula>E29&lt;0</formula>
    </cfRule>
  </conditionalFormatting>
  <conditionalFormatting sqref="F30">
    <cfRule type="colorScale" priority="4248">
      <colorScale>
        <cfvo type="min"/>
        <cfvo type="max"/>
        <color theme="0"/>
        <color theme="0"/>
      </colorScale>
    </cfRule>
    <cfRule type="expression" dxfId="13697" priority="4249">
      <formula>E30&lt;0</formula>
    </cfRule>
  </conditionalFormatting>
  <conditionalFormatting sqref="F31">
    <cfRule type="colorScale" priority="4246">
      <colorScale>
        <cfvo type="min"/>
        <cfvo type="max"/>
        <color theme="0"/>
        <color theme="0"/>
      </colorScale>
    </cfRule>
    <cfRule type="expression" dxfId="13696" priority="4247">
      <formula>E31&lt;0</formula>
    </cfRule>
  </conditionalFormatting>
  <conditionalFormatting sqref="F39">
    <cfRule type="colorScale" priority="4224">
      <colorScale>
        <cfvo type="min"/>
        <cfvo type="max"/>
        <color theme="0"/>
        <color theme="0"/>
      </colorScale>
    </cfRule>
    <cfRule type="expression" priority="4225">
      <formula>#REF!</formula>
    </cfRule>
    <cfRule type="expression" dxfId="13695" priority="4226">
      <formula>E39&lt;0</formula>
    </cfRule>
  </conditionalFormatting>
  <conditionalFormatting sqref="F39:F107">
    <cfRule type="expression" dxfId="13694" priority="4162">
      <formula>IF(F39="Validar","Rojo","Verde")</formula>
    </cfRule>
  </conditionalFormatting>
  <conditionalFormatting sqref="F40:F67">
    <cfRule type="colorScale" priority="4243">
      <colorScale>
        <cfvo type="min"/>
        <cfvo type="max"/>
        <color theme="0"/>
        <color theme="0"/>
      </colorScale>
    </cfRule>
    <cfRule type="expression" priority="4244">
      <formula>$F$19</formula>
    </cfRule>
    <cfRule type="expression" dxfId="13693" priority="4245">
      <formula>E40&lt;0</formula>
    </cfRule>
  </conditionalFormatting>
  <conditionalFormatting sqref="F68">
    <cfRule type="colorScale" priority="4221">
      <colorScale>
        <cfvo type="min"/>
        <cfvo type="max"/>
        <color theme="0"/>
        <color theme="0"/>
      </colorScale>
    </cfRule>
    <cfRule type="expression" priority="4222">
      <formula>#REF!</formula>
    </cfRule>
    <cfRule type="expression" dxfId="13692" priority="4223">
      <formula>E68&lt;0</formula>
    </cfRule>
  </conditionalFormatting>
  <conditionalFormatting sqref="F69:F81">
    <cfRule type="colorScale" priority="4268">
      <colorScale>
        <cfvo type="min"/>
        <cfvo type="max"/>
        <color theme="0"/>
        <color theme="0"/>
      </colorScale>
    </cfRule>
    <cfRule type="expression" priority="4269">
      <formula>$F$19</formula>
    </cfRule>
    <cfRule type="expression" dxfId="13691" priority="4270">
      <formula>E69&lt;0</formula>
    </cfRule>
  </conditionalFormatting>
  <conditionalFormatting sqref="F82 F92 F103 F107">
    <cfRule type="expression" dxfId="13690" priority="4267">
      <formula>E82&lt;0</formula>
    </cfRule>
  </conditionalFormatting>
  <conditionalFormatting sqref="F83">
    <cfRule type="colorScale" priority="4163">
      <colorScale>
        <cfvo type="min"/>
        <cfvo type="max"/>
        <color theme="0"/>
        <color theme="0"/>
      </colorScale>
    </cfRule>
    <cfRule type="expression" priority="4164">
      <formula>#REF!</formula>
    </cfRule>
    <cfRule type="expression" dxfId="13689" priority="4165">
      <formula>E83&lt;0</formula>
    </cfRule>
  </conditionalFormatting>
  <conditionalFormatting sqref="F84:F91">
    <cfRule type="colorScale" priority="4271">
      <colorScale>
        <cfvo type="min"/>
        <cfvo type="max"/>
        <color theme="0"/>
        <color theme="0"/>
      </colorScale>
    </cfRule>
    <cfRule type="expression" priority="4272">
      <formula>$F$19</formula>
    </cfRule>
    <cfRule type="expression" dxfId="13688" priority="4273">
      <formula>E84&lt;0</formula>
    </cfRule>
  </conditionalFormatting>
  <conditionalFormatting sqref="F82 F92 F103 F107">
    <cfRule type="colorScale" priority="4266">
      <colorScale>
        <cfvo type="min"/>
        <cfvo type="max"/>
        <color theme="0"/>
        <color theme="0"/>
      </colorScale>
    </cfRule>
  </conditionalFormatting>
  <conditionalFormatting sqref="F93">
    <cfRule type="colorScale" priority="4218">
      <colorScale>
        <cfvo type="min"/>
        <cfvo type="max"/>
        <color theme="0"/>
        <color theme="0"/>
      </colorScale>
    </cfRule>
    <cfRule type="expression" priority="4219">
      <formula>#REF!</formula>
    </cfRule>
    <cfRule type="expression" dxfId="13687" priority="4220">
      <formula>E93&lt;0</formula>
    </cfRule>
  </conditionalFormatting>
  <conditionalFormatting sqref="F94:F102">
    <cfRule type="colorScale" priority="4274">
      <colorScale>
        <cfvo type="min"/>
        <cfvo type="max"/>
        <color theme="0"/>
        <color theme="0"/>
      </colorScale>
    </cfRule>
    <cfRule type="expression" priority="4275">
      <formula>$F$19</formula>
    </cfRule>
    <cfRule type="expression" dxfId="13686" priority="4276">
      <formula>E94&lt;0</formula>
    </cfRule>
  </conditionalFormatting>
  <conditionalFormatting sqref="F104">
    <cfRule type="colorScale" priority="4215">
      <colorScale>
        <cfvo type="min"/>
        <cfvo type="max"/>
        <color theme="0"/>
        <color theme="0"/>
      </colorScale>
    </cfRule>
    <cfRule type="expression" priority="4216">
      <formula>#REF!</formula>
    </cfRule>
    <cfRule type="expression" dxfId="13685" priority="4217">
      <formula>E104&lt;0</formula>
    </cfRule>
  </conditionalFormatting>
  <conditionalFormatting sqref="F105:F106">
    <cfRule type="colorScale" priority="4277">
      <colorScale>
        <cfvo type="min"/>
        <cfvo type="max"/>
        <color theme="0"/>
        <color theme="0"/>
      </colorScale>
    </cfRule>
    <cfRule type="expression" priority="4278">
      <formula>$F$19</formula>
    </cfRule>
    <cfRule type="expression" dxfId="13684" priority="4279">
      <formula>E105&lt;0</formula>
    </cfRule>
  </conditionalFormatting>
  <conditionalFormatting sqref="F110">
    <cfRule type="colorScale" priority="4280">
      <colorScale>
        <cfvo type="min"/>
        <cfvo type="max"/>
        <color theme="0"/>
        <color theme="0"/>
      </colorScale>
    </cfRule>
    <cfRule type="expression" dxfId="13683" priority="4281">
      <formula>E110&lt;0</formula>
    </cfRule>
  </conditionalFormatting>
  <conditionalFormatting sqref="F110:F111">
    <cfRule type="expression" priority="4160">
      <formula>$F$19</formula>
    </cfRule>
  </conditionalFormatting>
  <conditionalFormatting sqref="F111">
    <cfRule type="colorScale" priority="4159">
      <colorScale>
        <cfvo type="min"/>
        <cfvo type="max"/>
        <color theme="0"/>
        <color theme="0"/>
      </colorScale>
    </cfRule>
    <cfRule type="expression" dxfId="13682" priority="4161">
      <formula>E111&lt;0</formula>
    </cfRule>
  </conditionalFormatting>
  <conditionalFormatting sqref="F117:F123">
    <cfRule type="colorScale" priority="4285">
      <colorScale>
        <cfvo type="min"/>
        <cfvo type="max"/>
        <color theme="0"/>
        <color theme="0"/>
      </colorScale>
    </cfRule>
    <cfRule type="expression" priority="4286">
      <formula>$F$19</formula>
    </cfRule>
    <cfRule type="expression" dxfId="13681" priority="4287">
      <formula>E117&lt;0</formula>
    </cfRule>
  </conditionalFormatting>
  <conditionalFormatting sqref="F125">
    <cfRule type="colorScale" priority="4212">
      <colorScale>
        <cfvo type="min"/>
        <cfvo type="max"/>
        <color theme="0"/>
        <color theme="0"/>
      </colorScale>
    </cfRule>
    <cfRule type="expression" priority="4213">
      <formula>#REF!</formula>
    </cfRule>
    <cfRule type="expression" dxfId="13680" priority="4214">
      <formula>E125&lt;0</formula>
    </cfRule>
  </conditionalFormatting>
  <conditionalFormatting sqref="F125:F135">
    <cfRule type="expression" dxfId="13679" priority="4211">
      <formula>IF(F125="Validar","Rojo","Verde")</formula>
    </cfRule>
  </conditionalFormatting>
  <conditionalFormatting sqref="F126:F132">
    <cfRule type="colorScale" priority="4288">
      <colorScale>
        <cfvo type="min"/>
        <cfvo type="max"/>
        <color theme="0"/>
        <color theme="0"/>
      </colorScale>
    </cfRule>
    <cfRule type="expression" dxfId="13678" priority="4290">
      <formula>E126&lt;0</formula>
    </cfRule>
  </conditionalFormatting>
  <conditionalFormatting sqref="F126:F134">
    <cfRule type="expression" priority="4289">
      <formula>$F$19</formula>
    </cfRule>
  </conditionalFormatting>
  <conditionalFormatting sqref="F133:F134">
    <cfRule type="colorScale" priority="4291">
      <colorScale>
        <cfvo type="min"/>
        <cfvo type="max"/>
        <color theme="0"/>
        <color theme="0"/>
      </colorScale>
    </cfRule>
    <cfRule type="expression" dxfId="13677" priority="4292">
      <formula>E133&lt;0</formula>
    </cfRule>
  </conditionalFormatting>
  <conditionalFormatting sqref="F135">
    <cfRule type="colorScale" priority="4282">
      <colorScale>
        <cfvo type="min"/>
        <cfvo type="max"/>
        <color theme="0"/>
        <color theme="0"/>
      </colorScale>
    </cfRule>
    <cfRule type="expression" priority="4283">
      <formula>$F$23</formula>
    </cfRule>
    <cfRule type="expression" dxfId="13676" priority="4284">
      <formula>E135&lt;0</formula>
    </cfRule>
  </conditionalFormatting>
  <conditionalFormatting sqref="F110:G111">
    <cfRule type="expression" dxfId="13675" priority="4155">
      <formula>IF(F110="Validar","Rojo","Verde")</formula>
    </cfRule>
  </conditionalFormatting>
  <conditionalFormatting sqref="F117:G123">
    <cfRule type="expression" dxfId="13674" priority="4168">
      <formula>IF(F117="Validar","Rojo","Verde")</formula>
    </cfRule>
  </conditionalFormatting>
  <conditionalFormatting sqref="G40:G66">
    <cfRule type="colorScale" priority="4203">
      <colorScale>
        <cfvo type="min"/>
        <cfvo type="max"/>
        <color theme="0"/>
        <color theme="0"/>
      </colorScale>
    </cfRule>
    <cfRule type="expression" priority="4204">
      <formula>#REF!</formula>
    </cfRule>
    <cfRule type="expression" dxfId="13673" priority="4205">
      <formula>F40&lt;0</formula>
    </cfRule>
  </conditionalFormatting>
  <conditionalFormatting sqref="G40:G67">
    <cfRule type="expression" dxfId="13672" priority="4202">
      <formula>IF(G40="Validar","Rojo","Verde")</formula>
    </cfRule>
  </conditionalFormatting>
  <conditionalFormatting sqref="G67 F82:G82 F92:G92 F103:G103 F107:G107">
    <cfRule type="expression" priority="4207">
      <formula>$F$23</formula>
    </cfRule>
  </conditionalFormatting>
  <conditionalFormatting sqref="G67 G82 G92 G103 G107">
    <cfRule type="expression" dxfId="13671" priority="4208">
      <formula>F67&lt;0</formula>
    </cfRule>
  </conditionalFormatting>
  <conditionalFormatting sqref="G69">
    <cfRule type="colorScale" priority="4200">
      <colorScale>
        <cfvo type="min"/>
        <cfvo type="max"/>
        <color theme="0"/>
        <color theme="0"/>
      </colorScale>
    </cfRule>
    <cfRule type="expression" dxfId="13670" priority="4201">
      <formula>F69&lt;0</formula>
    </cfRule>
  </conditionalFormatting>
  <conditionalFormatting sqref="G69:G81">
    <cfRule type="expression" priority="4198">
      <formula>#REF!</formula>
    </cfRule>
  </conditionalFormatting>
  <conditionalFormatting sqref="G69:G82">
    <cfRule type="expression" dxfId="13669" priority="4196">
      <formula>IF(G69="Validar","Rojo","Verde")</formula>
    </cfRule>
  </conditionalFormatting>
  <conditionalFormatting sqref="G70:G78">
    <cfRule type="colorScale" priority="4197">
      <colorScale>
        <cfvo type="min"/>
        <cfvo type="max"/>
        <color theme="0"/>
        <color theme="0"/>
      </colorScale>
    </cfRule>
    <cfRule type="expression" dxfId="13668" priority="4199">
      <formula>F70&lt;0</formula>
    </cfRule>
  </conditionalFormatting>
  <conditionalFormatting sqref="G79:G81">
    <cfRule type="colorScale" priority="4209">
      <colorScale>
        <cfvo type="min"/>
        <cfvo type="max"/>
        <color theme="0"/>
        <color theme="0"/>
      </colorScale>
    </cfRule>
    <cfRule type="expression" dxfId="13667" priority="4210">
      <formula>F79&lt;0</formula>
    </cfRule>
  </conditionalFormatting>
  <conditionalFormatting sqref="G67 G82 G92 G103 G107">
    <cfRule type="colorScale" priority="4206">
      <colorScale>
        <cfvo type="min"/>
        <cfvo type="max"/>
        <color theme="0"/>
        <color theme="0"/>
      </colorScale>
    </cfRule>
  </conditionalFormatting>
  <conditionalFormatting sqref="G84">
    <cfRule type="colorScale" priority="4194">
      <colorScale>
        <cfvo type="min"/>
        <cfvo type="max"/>
        <color theme="0"/>
        <color theme="0"/>
      </colorScale>
    </cfRule>
    <cfRule type="expression" dxfId="13666" priority="4195">
      <formula>F84&lt;0</formula>
    </cfRule>
  </conditionalFormatting>
  <conditionalFormatting sqref="G84:G91">
    <cfRule type="expression" priority="4192">
      <formula>#REF!</formula>
    </cfRule>
  </conditionalFormatting>
  <conditionalFormatting sqref="G84:G92">
    <cfRule type="expression" dxfId="13665" priority="4190">
      <formula>IF(G84="Validar","Rojo","Verde")</formula>
    </cfRule>
  </conditionalFormatting>
  <conditionalFormatting sqref="G85:G91">
    <cfRule type="colorScale" priority="4191">
      <colorScale>
        <cfvo type="min"/>
        <cfvo type="max"/>
        <color theme="0"/>
        <color theme="0"/>
      </colorScale>
    </cfRule>
    <cfRule type="expression" dxfId="13664" priority="4193">
      <formula>F85&lt;0</formula>
    </cfRule>
  </conditionalFormatting>
  <conditionalFormatting sqref="G94">
    <cfRule type="colorScale" priority="4188">
      <colorScale>
        <cfvo type="min"/>
        <cfvo type="max"/>
        <color theme="0"/>
        <color theme="0"/>
      </colorScale>
    </cfRule>
    <cfRule type="expression" dxfId="13663" priority="4189">
      <formula>F94&lt;0</formula>
    </cfRule>
  </conditionalFormatting>
  <conditionalFormatting sqref="G94:G102">
    <cfRule type="expression" priority="4182">
      <formula>#REF!</formula>
    </cfRule>
  </conditionalFormatting>
  <conditionalFormatting sqref="G94:G103">
    <cfRule type="expression" dxfId="13662" priority="4180">
      <formula>IF(G94="Validar","Rojo","Verde")</formula>
    </cfRule>
  </conditionalFormatting>
  <conditionalFormatting sqref="G95:G100">
    <cfRule type="colorScale" priority="4186">
      <colorScale>
        <cfvo type="min"/>
        <cfvo type="max"/>
        <color theme="0"/>
        <color theme="0"/>
      </colorScale>
    </cfRule>
    <cfRule type="expression" dxfId="13661" priority="4187">
      <formula>F95&lt;0</formula>
    </cfRule>
  </conditionalFormatting>
  <conditionalFormatting sqref="G101">
    <cfRule type="colorScale" priority="4184">
      <colorScale>
        <cfvo type="min"/>
        <cfvo type="max"/>
        <color theme="0"/>
        <color theme="0"/>
      </colorScale>
    </cfRule>
    <cfRule type="expression" dxfId="13660" priority="4185">
      <formula>F101&lt;0</formula>
    </cfRule>
  </conditionalFormatting>
  <conditionalFormatting sqref="G102">
    <cfRule type="colorScale" priority="4181">
      <colorScale>
        <cfvo type="min"/>
        <cfvo type="max"/>
        <color theme="0"/>
        <color theme="0"/>
      </colorScale>
    </cfRule>
    <cfRule type="expression" dxfId="13659" priority="4183">
      <formula>F102&lt;0</formula>
    </cfRule>
  </conditionalFormatting>
  <conditionalFormatting sqref="G105">
    <cfRule type="colorScale" priority="4178">
      <colorScale>
        <cfvo type="min"/>
        <cfvo type="max"/>
        <color theme="0"/>
        <color theme="0"/>
      </colorScale>
    </cfRule>
    <cfRule type="expression" dxfId="13658" priority="4179">
      <formula>F105&lt;0</formula>
    </cfRule>
  </conditionalFormatting>
  <conditionalFormatting sqref="G105:G106">
    <cfRule type="expression" priority="4176">
      <formula>#REF!</formula>
    </cfRule>
  </conditionalFormatting>
  <conditionalFormatting sqref="G105:G107">
    <cfRule type="expression" dxfId="13657" priority="4174">
      <formula>IF(G105="Validar","Rojo","Verde")</formula>
    </cfRule>
  </conditionalFormatting>
  <conditionalFormatting sqref="G106">
    <cfRule type="colorScale" priority="4175">
      <colorScale>
        <cfvo type="min"/>
        <cfvo type="max"/>
        <color theme="0"/>
        <color theme="0"/>
      </colorScale>
    </cfRule>
    <cfRule type="expression" dxfId="13656" priority="4177">
      <formula>F106&lt;0</formula>
    </cfRule>
  </conditionalFormatting>
  <conditionalFormatting sqref="G110">
    <cfRule type="colorScale" priority="4166">
      <colorScale>
        <cfvo type="min"/>
        <cfvo type="max"/>
        <color theme="0"/>
        <color theme="0"/>
      </colorScale>
    </cfRule>
    <cfRule type="expression" dxfId="13655" priority="4167">
      <formula>F110&lt;0</formula>
    </cfRule>
  </conditionalFormatting>
  <conditionalFormatting sqref="G110:G111">
    <cfRule type="expression" priority="4157">
      <formula>#REF!</formula>
    </cfRule>
  </conditionalFormatting>
  <conditionalFormatting sqref="G111">
    <cfRule type="colorScale" priority="4156">
      <colorScale>
        <cfvo type="min"/>
        <cfvo type="max"/>
        <color theme="0"/>
        <color theme="0"/>
      </colorScale>
    </cfRule>
    <cfRule type="expression" dxfId="13654" priority="4158">
      <formula>F111&lt;0</formula>
    </cfRule>
  </conditionalFormatting>
  <conditionalFormatting sqref="G117">
    <cfRule type="colorScale" priority="4172">
      <colorScale>
        <cfvo type="min"/>
        <cfvo type="max"/>
        <color theme="0"/>
        <color theme="0"/>
      </colorScale>
    </cfRule>
    <cfRule type="expression" dxfId="13653" priority="4173">
      <formula>F117&lt;0</formula>
    </cfRule>
  </conditionalFormatting>
  <conditionalFormatting sqref="G117:G123">
    <cfRule type="expression" priority="4170">
      <formula>#REF!</formula>
    </cfRule>
  </conditionalFormatting>
  <conditionalFormatting sqref="G118:G123">
    <cfRule type="colorScale" priority="4169">
      <colorScale>
        <cfvo type="min"/>
        <cfvo type="max"/>
        <color theme="0"/>
        <color theme="0"/>
      </colorScale>
    </cfRule>
    <cfRule type="expression" dxfId="13652" priority="4171">
      <formula>F118&lt;0</formula>
    </cfRule>
  </conditionalFormatting>
  <conditionalFormatting sqref="G126:G135">
    <cfRule type="expression" dxfId="13651" priority="4293">
      <formula>IF(G126="Validar","Rojo","Verde")</formula>
    </cfRule>
    <cfRule type="colorScale" priority="4294">
      <colorScale>
        <cfvo type="min"/>
        <cfvo type="max"/>
        <color theme="0"/>
        <color theme="0"/>
      </colorScale>
    </cfRule>
    <cfRule type="expression" priority="4295">
      <formula>$F$23</formula>
    </cfRule>
    <cfRule type="expression" dxfId="13650" priority="4296">
      <formula>F126&lt;0</formula>
    </cfRule>
  </conditionalFormatting>
  <conditionalFormatting sqref="F6">
    <cfRule type="colorScale" priority="4153">
      <colorScale>
        <cfvo type="min"/>
        <cfvo type="max"/>
        <color theme="0"/>
        <color theme="0"/>
      </colorScale>
    </cfRule>
    <cfRule type="expression" dxfId="13649" priority="4154">
      <formula>E6&lt;0</formula>
    </cfRule>
  </conditionalFormatting>
  <conditionalFormatting sqref="F6">
    <cfRule type="expression" dxfId="13648" priority="4151">
      <formula>IF(F6="Validar","Rojo","Verde")</formula>
    </cfRule>
    <cfRule type="expression" priority="4152">
      <formula>#REF!</formula>
    </cfRule>
  </conditionalFormatting>
  <conditionalFormatting sqref="F7:F8">
    <cfRule type="colorScale" priority="4149">
      <colorScale>
        <cfvo type="min"/>
        <cfvo type="max"/>
        <color theme="0"/>
        <color theme="0"/>
      </colorScale>
    </cfRule>
    <cfRule type="expression" dxfId="13647" priority="4150">
      <formula>E7&lt;0</formula>
    </cfRule>
  </conditionalFormatting>
  <conditionalFormatting sqref="F7:F8">
    <cfRule type="expression" dxfId="13646" priority="4147">
      <formula>IF(F7="Validar","Rojo","Verde")</formula>
    </cfRule>
    <cfRule type="expression" priority="4148">
      <formula>#REF!</formula>
    </cfRule>
  </conditionalFormatting>
  <conditionalFormatting sqref="I9">
    <cfRule type="colorScale" priority="4114">
      <colorScale>
        <cfvo type="min"/>
        <cfvo type="max"/>
        <color theme="0"/>
        <color theme="0"/>
      </colorScale>
    </cfRule>
    <cfRule type="expression" dxfId="13645" priority="4115">
      <formula>H9&lt;0</formula>
    </cfRule>
  </conditionalFormatting>
  <conditionalFormatting sqref="I9:I20">
    <cfRule type="expression" dxfId="13644" priority="4085">
      <formula>IF(I9="Validar","Rojo","Verde")</formula>
    </cfRule>
    <cfRule type="expression" priority="4087">
      <formula>#REF!</formula>
    </cfRule>
  </conditionalFormatting>
  <conditionalFormatting sqref="I10">
    <cfRule type="colorScale" priority="4091">
      <colorScale>
        <cfvo type="min"/>
        <cfvo type="max"/>
        <color theme="0"/>
        <color theme="0"/>
      </colorScale>
    </cfRule>
    <cfRule type="expression" dxfId="13643" priority="4092">
      <formula>H10&lt;0</formula>
    </cfRule>
  </conditionalFormatting>
  <conditionalFormatting sqref="I11:I14">
    <cfRule type="colorScale" priority="4112">
      <colorScale>
        <cfvo type="min"/>
        <cfvo type="max"/>
        <color theme="0"/>
        <color theme="0"/>
      </colorScale>
    </cfRule>
    <cfRule type="expression" dxfId="13642" priority="4113">
      <formula>H11&lt;0</formula>
    </cfRule>
  </conditionalFormatting>
  <conditionalFormatting sqref="I15">
    <cfRule type="colorScale" priority="4089">
      <colorScale>
        <cfvo type="min"/>
        <cfvo type="max"/>
        <color theme="0"/>
        <color theme="0"/>
      </colorScale>
    </cfRule>
    <cfRule type="expression" dxfId="13641" priority="4090">
      <formula>H15&lt;0</formula>
    </cfRule>
  </conditionalFormatting>
  <conditionalFormatting sqref="I16:I17">
    <cfRule type="colorScale" priority="4110">
      <colorScale>
        <cfvo type="min"/>
        <cfvo type="max"/>
        <color theme="0"/>
        <color theme="0"/>
      </colorScale>
    </cfRule>
    <cfRule type="expression" dxfId="13640" priority="4111">
      <formula>H16&lt;0</formula>
    </cfRule>
  </conditionalFormatting>
  <conditionalFormatting sqref="I18">
    <cfRule type="colorScale" priority="4086">
      <colorScale>
        <cfvo type="min"/>
        <cfvo type="max"/>
        <color theme="0"/>
        <color theme="0"/>
      </colorScale>
    </cfRule>
    <cfRule type="expression" dxfId="13639" priority="4088">
      <formula>H18&lt;0</formula>
    </cfRule>
  </conditionalFormatting>
  <conditionalFormatting sqref="I19:I20">
    <cfRule type="colorScale" priority="4108">
      <colorScale>
        <cfvo type="min"/>
        <cfvo type="max"/>
        <color theme="0"/>
        <color theme="0"/>
      </colorScale>
    </cfRule>
    <cfRule type="expression" dxfId="13638" priority="4109">
      <formula>H19&lt;0</formula>
    </cfRule>
  </conditionalFormatting>
  <conditionalFormatting sqref="I23">
    <cfRule type="colorScale" priority="4083">
      <colorScale>
        <cfvo type="min"/>
        <cfvo type="max"/>
        <color theme="0"/>
        <color theme="0"/>
      </colorScale>
    </cfRule>
    <cfRule type="expression" dxfId="13637" priority="4084">
      <formula>H23&lt;0</formula>
    </cfRule>
  </conditionalFormatting>
  <conditionalFormatting sqref="I23:I31">
    <cfRule type="expression" dxfId="13636" priority="4077">
      <formula>IF(I23="Validar","Rojo","Verde")</formula>
    </cfRule>
    <cfRule type="expression" priority="4079">
      <formula>#REF!</formula>
    </cfRule>
  </conditionalFormatting>
  <conditionalFormatting sqref="I24">
    <cfRule type="colorScale" priority="4106">
      <colorScale>
        <cfvo type="min"/>
        <cfvo type="max"/>
        <color theme="0"/>
        <color theme="0"/>
      </colorScale>
    </cfRule>
    <cfRule type="expression" dxfId="13635" priority="4107">
      <formula>H24&lt;0</formula>
    </cfRule>
  </conditionalFormatting>
  <conditionalFormatting sqref="I25">
    <cfRule type="colorScale" priority="4104">
      <colorScale>
        <cfvo type="min"/>
        <cfvo type="max"/>
        <color theme="0"/>
        <color theme="0"/>
      </colorScale>
    </cfRule>
    <cfRule type="expression" dxfId="13634" priority="4105">
      <formula>H25&lt;0</formula>
    </cfRule>
  </conditionalFormatting>
  <conditionalFormatting sqref="I26">
    <cfRule type="colorScale" priority="4081">
      <colorScale>
        <cfvo type="min"/>
        <cfvo type="max"/>
        <color theme="0"/>
        <color theme="0"/>
      </colorScale>
    </cfRule>
    <cfRule type="expression" dxfId="13633" priority="4082">
      <formula>H26&lt;0</formula>
    </cfRule>
  </conditionalFormatting>
  <conditionalFormatting sqref="I27">
    <cfRule type="colorScale" priority="4102">
      <colorScale>
        <cfvo type="min"/>
        <cfvo type="max"/>
        <color theme="0"/>
        <color theme="0"/>
      </colorScale>
    </cfRule>
    <cfRule type="expression" dxfId="13632" priority="4103">
      <formula>H27&lt;0</formula>
    </cfRule>
  </conditionalFormatting>
  <conditionalFormatting sqref="I28">
    <cfRule type="colorScale" priority="4100">
      <colorScale>
        <cfvo type="min"/>
        <cfvo type="max"/>
        <color theme="0"/>
        <color theme="0"/>
      </colorScale>
    </cfRule>
    <cfRule type="expression" dxfId="13631" priority="4101">
      <formula>H28&lt;0</formula>
    </cfRule>
  </conditionalFormatting>
  <conditionalFormatting sqref="I29">
    <cfRule type="colorScale" priority="4078">
      <colorScale>
        <cfvo type="min"/>
        <cfvo type="max"/>
        <color theme="0"/>
        <color theme="0"/>
      </colorScale>
    </cfRule>
    <cfRule type="expression" dxfId="13630" priority="4080">
      <formula>H29&lt;0</formula>
    </cfRule>
  </conditionalFormatting>
  <conditionalFormatting sqref="I30">
    <cfRule type="colorScale" priority="4098">
      <colorScale>
        <cfvo type="min"/>
        <cfvo type="max"/>
        <color theme="0"/>
        <color theme="0"/>
      </colorScale>
    </cfRule>
    <cfRule type="expression" dxfId="13629" priority="4099">
      <formula>H30&lt;0</formula>
    </cfRule>
  </conditionalFormatting>
  <conditionalFormatting sqref="I31">
    <cfRule type="colorScale" priority="4096">
      <colorScale>
        <cfvo type="min"/>
        <cfvo type="max"/>
        <color theme="0"/>
        <color theme="0"/>
      </colorScale>
    </cfRule>
    <cfRule type="expression" dxfId="13628" priority="4097">
      <formula>H31&lt;0</formula>
    </cfRule>
  </conditionalFormatting>
  <conditionalFormatting sqref="I39">
    <cfRule type="colorScale" priority="4074">
      <colorScale>
        <cfvo type="min"/>
        <cfvo type="max"/>
        <color theme="0"/>
        <color theme="0"/>
      </colorScale>
    </cfRule>
    <cfRule type="expression" priority="4075">
      <formula>#REF!</formula>
    </cfRule>
    <cfRule type="expression" dxfId="13627" priority="4076">
      <formula>H39&lt;0</formula>
    </cfRule>
  </conditionalFormatting>
  <conditionalFormatting sqref="I39:I107">
    <cfRule type="expression" dxfId="13626" priority="4012">
      <formula>IF(I39="Validar","Rojo","Verde")</formula>
    </cfRule>
  </conditionalFormatting>
  <conditionalFormatting sqref="I40:I67">
    <cfRule type="colorScale" priority="4093">
      <colorScale>
        <cfvo type="min"/>
        <cfvo type="max"/>
        <color theme="0"/>
        <color theme="0"/>
      </colorScale>
    </cfRule>
    <cfRule type="expression" priority="4094">
      <formula>$F$19</formula>
    </cfRule>
    <cfRule type="expression" dxfId="13625" priority="4095">
      <formula>H40&lt;0</formula>
    </cfRule>
  </conditionalFormatting>
  <conditionalFormatting sqref="I68">
    <cfRule type="colorScale" priority="4071">
      <colorScale>
        <cfvo type="min"/>
        <cfvo type="max"/>
        <color theme="0"/>
        <color theme="0"/>
      </colorScale>
    </cfRule>
    <cfRule type="expression" priority="4072">
      <formula>#REF!</formula>
    </cfRule>
    <cfRule type="expression" dxfId="13624" priority="4073">
      <formula>H68&lt;0</formula>
    </cfRule>
  </conditionalFormatting>
  <conditionalFormatting sqref="I69:I81">
    <cfRule type="colorScale" priority="4118">
      <colorScale>
        <cfvo type="min"/>
        <cfvo type="max"/>
        <color theme="0"/>
        <color theme="0"/>
      </colorScale>
    </cfRule>
    <cfRule type="expression" priority="4119">
      <formula>$F$19</formula>
    </cfRule>
    <cfRule type="expression" dxfId="13623" priority="4120">
      <formula>H69&lt;0</formula>
    </cfRule>
  </conditionalFormatting>
  <conditionalFormatting sqref="I82 I92 I103 I107">
    <cfRule type="expression" dxfId="13622" priority="4117">
      <formula>H82&lt;0</formula>
    </cfRule>
  </conditionalFormatting>
  <conditionalFormatting sqref="I83">
    <cfRule type="colorScale" priority="4013">
      <colorScale>
        <cfvo type="min"/>
        <cfvo type="max"/>
        <color theme="0"/>
        <color theme="0"/>
      </colorScale>
    </cfRule>
    <cfRule type="expression" priority="4014">
      <formula>#REF!</formula>
    </cfRule>
    <cfRule type="expression" dxfId="13621" priority="4015">
      <formula>H83&lt;0</formula>
    </cfRule>
  </conditionalFormatting>
  <conditionalFormatting sqref="I84:I91">
    <cfRule type="colorScale" priority="4121">
      <colorScale>
        <cfvo type="min"/>
        <cfvo type="max"/>
        <color theme="0"/>
        <color theme="0"/>
      </colorScale>
    </cfRule>
    <cfRule type="expression" priority="4122">
      <formula>$F$19</formula>
    </cfRule>
    <cfRule type="expression" dxfId="13620" priority="4123">
      <formula>H84&lt;0</formula>
    </cfRule>
  </conditionalFormatting>
  <conditionalFormatting sqref="I82 I92 I103 I107">
    <cfRule type="colorScale" priority="4116">
      <colorScale>
        <cfvo type="min"/>
        <cfvo type="max"/>
        <color theme="0"/>
        <color theme="0"/>
      </colorScale>
    </cfRule>
  </conditionalFormatting>
  <conditionalFormatting sqref="I93">
    <cfRule type="colorScale" priority="4068">
      <colorScale>
        <cfvo type="min"/>
        <cfvo type="max"/>
        <color theme="0"/>
        <color theme="0"/>
      </colorScale>
    </cfRule>
    <cfRule type="expression" priority="4069">
      <formula>#REF!</formula>
    </cfRule>
    <cfRule type="expression" dxfId="13619" priority="4070">
      <formula>H93&lt;0</formula>
    </cfRule>
  </conditionalFormatting>
  <conditionalFormatting sqref="I94:I102">
    <cfRule type="colorScale" priority="4124">
      <colorScale>
        <cfvo type="min"/>
        <cfvo type="max"/>
        <color theme="0"/>
        <color theme="0"/>
      </colorScale>
    </cfRule>
    <cfRule type="expression" priority="4125">
      <formula>$F$19</formula>
    </cfRule>
    <cfRule type="expression" dxfId="13618" priority="4126">
      <formula>H94&lt;0</formula>
    </cfRule>
  </conditionalFormatting>
  <conditionalFormatting sqref="I104">
    <cfRule type="colorScale" priority="4065">
      <colorScale>
        <cfvo type="min"/>
        <cfvo type="max"/>
        <color theme="0"/>
        <color theme="0"/>
      </colorScale>
    </cfRule>
    <cfRule type="expression" priority="4066">
      <formula>#REF!</formula>
    </cfRule>
    <cfRule type="expression" dxfId="13617" priority="4067">
      <formula>H104&lt;0</formula>
    </cfRule>
  </conditionalFormatting>
  <conditionalFormatting sqref="I105:I106">
    <cfRule type="colorScale" priority="4127">
      <colorScale>
        <cfvo type="min"/>
        <cfvo type="max"/>
        <color theme="0"/>
        <color theme="0"/>
      </colorScale>
    </cfRule>
    <cfRule type="expression" priority="4128">
      <formula>$F$19</formula>
    </cfRule>
    <cfRule type="expression" dxfId="13616" priority="4129">
      <formula>H105&lt;0</formula>
    </cfRule>
  </conditionalFormatting>
  <conditionalFormatting sqref="I110">
    <cfRule type="colorScale" priority="4130">
      <colorScale>
        <cfvo type="min"/>
        <cfvo type="max"/>
        <color theme="0"/>
        <color theme="0"/>
      </colorScale>
    </cfRule>
    <cfRule type="expression" dxfId="13615" priority="4131">
      <formula>H110&lt;0</formula>
    </cfRule>
  </conditionalFormatting>
  <conditionalFormatting sqref="I110:I111">
    <cfRule type="expression" priority="4010">
      <formula>$F$19</formula>
    </cfRule>
  </conditionalFormatting>
  <conditionalFormatting sqref="I111">
    <cfRule type="colorScale" priority="4009">
      <colorScale>
        <cfvo type="min"/>
        <cfvo type="max"/>
        <color theme="0"/>
        <color theme="0"/>
      </colorScale>
    </cfRule>
    <cfRule type="expression" dxfId="13614" priority="4011">
      <formula>H111&lt;0</formula>
    </cfRule>
  </conditionalFormatting>
  <conditionalFormatting sqref="I117:I123">
    <cfRule type="colorScale" priority="4135">
      <colorScale>
        <cfvo type="min"/>
        <cfvo type="max"/>
        <color theme="0"/>
        <color theme="0"/>
      </colorScale>
    </cfRule>
    <cfRule type="expression" priority="4136">
      <formula>$F$19</formula>
    </cfRule>
    <cfRule type="expression" dxfId="13613" priority="4137">
      <formula>H117&lt;0</formula>
    </cfRule>
  </conditionalFormatting>
  <conditionalFormatting sqref="I125">
    <cfRule type="colorScale" priority="4062">
      <colorScale>
        <cfvo type="min"/>
        <cfvo type="max"/>
        <color theme="0"/>
        <color theme="0"/>
      </colorScale>
    </cfRule>
    <cfRule type="expression" priority="4063">
      <formula>#REF!</formula>
    </cfRule>
    <cfRule type="expression" dxfId="13612" priority="4064">
      <formula>H125&lt;0</formula>
    </cfRule>
  </conditionalFormatting>
  <conditionalFormatting sqref="I125:I135">
    <cfRule type="expression" dxfId="13611" priority="4061">
      <formula>IF(I125="Validar","Rojo","Verde")</formula>
    </cfRule>
  </conditionalFormatting>
  <conditionalFormatting sqref="I126:I132">
    <cfRule type="colorScale" priority="4138">
      <colorScale>
        <cfvo type="min"/>
        <cfvo type="max"/>
        <color theme="0"/>
        <color theme="0"/>
      </colorScale>
    </cfRule>
    <cfRule type="expression" dxfId="13610" priority="4140">
      <formula>H126&lt;0</formula>
    </cfRule>
  </conditionalFormatting>
  <conditionalFormatting sqref="I126:I134">
    <cfRule type="expression" priority="4139">
      <formula>$F$19</formula>
    </cfRule>
  </conditionalFormatting>
  <conditionalFormatting sqref="I133:I134">
    <cfRule type="colorScale" priority="4141">
      <colorScale>
        <cfvo type="min"/>
        <cfvo type="max"/>
        <color theme="0"/>
        <color theme="0"/>
      </colorScale>
    </cfRule>
    <cfRule type="expression" dxfId="13609" priority="4142">
      <formula>H133&lt;0</formula>
    </cfRule>
  </conditionalFormatting>
  <conditionalFormatting sqref="I135">
    <cfRule type="colorScale" priority="4132">
      <colorScale>
        <cfvo type="min"/>
        <cfvo type="max"/>
        <color theme="0"/>
        <color theme="0"/>
      </colorScale>
    </cfRule>
    <cfRule type="expression" priority="4133">
      <formula>$F$23</formula>
    </cfRule>
    <cfRule type="expression" dxfId="13608" priority="4134">
      <formula>H135&lt;0</formula>
    </cfRule>
  </conditionalFormatting>
  <conditionalFormatting sqref="I110:J111">
    <cfRule type="expression" dxfId="13607" priority="4005">
      <formula>IF(I110="Validar","Rojo","Verde")</formula>
    </cfRule>
  </conditionalFormatting>
  <conditionalFormatting sqref="I117:J123">
    <cfRule type="expression" dxfId="13606" priority="4018">
      <formula>IF(I117="Validar","Rojo","Verde")</formula>
    </cfRule>
  </conditionalFormatting>
  <conditionalFormatting sqref="J40:J66">
    <cfRule type="colorScale" priority="4053">
      <colorScale>
        <cfvo type="min"/>
        <cfvo type="max"/>
        <color theme="0"/>
        <color theme="0"/>
      </colorScale>
    </cfRule>
    <cfRule type="expression" priority="4054">
      <formula>#REF!</formula>
    </cfRule>
    <cfRule type="expression" dxfId="13605" priority="4055">
      <formula>I40&lt;0</formula>
    </cfRule>
  </conditionalFormatting>
  <conditionalFormatting sqref="J40:J67">
    <cfRule type="expression" dxfId="13604" priority="4052">
      <formula>IF(J40="Validar","Rojo","Verde")</formula>
    </cfRule>
  </conditionalFormatting>
  <conditionalFormatting sqref="J67 I82:J82 I92:J92 I103:J103 I107:J107">
    <cfRule type="expression" priority="4057">
      <formula>$F$23</formula>
    </cfRule>
  </conditionalFormatting>
  <conditionalFormatting sqref="J67 J82 J92 J103 J107">
    <cfRule type="expression" dxfId="13603" priority="4058">
      <formula>I67&lt;0</formula>
    </cfRule>
  </conditionalFormatting>
  <conditionalFormatting sqref="J69">
    <cfRule type="colorScale" priority="4050">
      <colorScale>
        <cfvo type="min"/>
        <cfvo type="max"/>
        <color theme="0"/>
        <color theme="0"/>
      </colorScale>
    </cfRule>
    <cfRule type="expression" dxfId="13602" priority="4051">
      <formula>I69&lt;0</formula>
    </cfRule>
  </conditionalFormatting>
  <conditionalFormatting sqref="J69:J81">
    <cfRule type="expression" priority="4048">
      <formula>#REF!</formula>
    </cfRule>
  </conditionalFormatting>
  <conditionalFormatting sqref="J69:J82">
    <cfRule type="expression" dxfId="13601" priority="4046">
      <formula>IF(J69="Validar","Rojo","Verde")</formula>
    </cfRule>
  </conditionalFormatting>
  <conditionalFormatting sqref="J70:J78">
    <cfRule type="colorScale" priority="4047">
      <colorScale>
        <cfvo type="min"/>
        <cfvo type="max"/>
        <color theme="0"/>
        <color theme="0"/>
      </colorScale>
    </cfRule>
    <cfRule type="expression" dxfId="13600" priority="4049">
      <formula>I70&lt;0</formula>
    </cfRule>
  </conditionalFormatting>
  <conditionalFormatting sqref="J79:J81">
    <cfRule type="colorScale" priority="4059">
      <colorScale>
        <cfvo type="min"/>
        <cfvo type="max"/>
        <color theme="0"/>
        <color theme="0"/>
      </colorScale>
    </cfRule>
    <cfRule type="expression" dxfId="13599" priority="4060">
      <formula>I79&lt;0</formula>
    </cfRule>
  </conditionalFormatting>
  <conditionalFormatting sqref="J67 J82 J92 J103 J107">
    <cfRule type="colorScale" priority="4056">
      <colorScale>
        <cfvo type="min"/>
        <cfvo type="max"/>
        <color theme="0"/>
        <color theme="0"/>
      </colorScale>
    </cfRule>
  </conditionalFormatting>
  <conditionalFormatting sqref="J84">
    <cfRule type="colorScale" priority="4044">
      <colorScale>
        <cfvo type="min"/>
        <cfvo type="max"/>
        <color theme="0"/>
        <color theme="0"/>
      </colorScale>
    </cfRule>
    <cfRule type="expression" dxfId="13598" priority="4045">
      <formula>I84&lt;0</formula>
    </cfRule>
  </conditionalFormatting>
  <conditionalFormatting sqref="J84:J91">
    <cfRule type="expression" priority="4042">
      <formula>#REF!</formula>
    </cfRule>
  </conditionalFormatting>
  <conditionalFormatting sqref="J84:J92">
    <cfRule type="expression" dxfId="13597" priority="4040">
      <formula>IF(J84="Validar","Rojo","Verde")</formula>
    </cfRule>
  </conditionalFormatting>
  <conditionalFormatting sqref="J85:J91">
    <cfRule type="colorScale" priority="4041">
      <colorScale>
        <cfvo type="min"/>
        <cfvo type="max"/>
        <color theme="0"/>
        <color theme="0"/>
      </colorScale>
    </cfRule>
    <cfRule type="expression" dxfId="13596" priority="4043">
      <formula>I85&lt;0</formula>
    </cfRule>
  </conditionalFormatting>
  <conditionalFormatting sqref="J94">
    <cfRule type="colorScale" priority="4038">
      <colorScale>
        <cfvo type="min"/>
        <cfvo type="max"/>
        <color theme="0"/>
        <color theme="0"/>
      </colorScale>
    </cfRule>
    <cfRule type="expression" dxfId="13595" priority="4039">
      <formula>I94&lt;0</formula>
    </cfRule>
  </conditionalFormatting>
  <conditionalFormatting sqref="J94:J102">
    <cfRule type="expression" priority="4032">
      <formula>#REF!</formula>
    </cfRule>
  </conditionalFormatting>
  <conditionalFormatting sqref="J95:J100">
    <cfRule type="colorScale" priority="4036">
      <colorScale>
        <cfvo type="min"/>
        <cfvo type="max"/>
        <color theme="0"/>
        <color theme="0"/>
      </colorScale>
    </cfRule>
    <cfRule type="expression" dxfId="13594" priority="4037">
      <formula>I95&lt;0</formula>
    </cfRule>
  </conditionalFormatting>
  <conditionalFormatting sqref="J101">
    <cfRule type="colorScale" priority="4034">
      <colorScale>
        <cfvo type="min"/>
        <cfvo type="max"/>
        <color theme="0"/>
        <color theme="0"/>
      </colorScale>
    </cfRule>
    <cfRule type="expression" dxfId="13593" priority="4035">
      <formula>I101&lt;0</formula>
    </cfRule>
  </conditionalFormatting>
  <conditionalFormatting sqref="J102">
    <cfRule type="colorScale" priority="4031">
      <colorScale>
        <cfvo type="min"/>
        <cfvo type="max"/>
        <color theme="0"/>
        <color theme="0"/>
      </colorScale>
    </cfRule>
    <cfRule type="expression" dxfId="13592" priority="4033">
      <formula>I102&lt;0</formula>
    </cfRule>
  </conditionalFormatting>
  <conditionalFormatting sqref="J105">
    <cfRule type="colorScale" priority="4028">
      <colorScale>
        <cfvo type="min"/>
        <cfvo type="max"/>
        <color theme="0"/>
        <color theme="0"/>
      </colorScale>
    </cfRule>
    <cfRule type="expression" dxfId="13591" priority="4029">
      <formula>I105&lt;0</formula>
    </cfRule>
  </conditionalFormatting>
  <conditionalFormatting sqref="J105:J106">
    <cfRule type="expression" priority="4026">
      <formula>#REF!</formula>
    </cfRule>
  </conditionalFormatting>
  <conditionalFormatting sqref="J105:J107">
    <cfRule type="expression" dxfId="13590" priority="4024">
      <formula>IF(J105="Validar","Rojo","Verde")</formula>
    </cfRule>
  </conditionalFormatting>
  <conditionalFormatting sqref="J106">
    <cfRule type="colorScale" priority="4025">
      <colorScale>
        <cfvo type="min"/>
        <cfvo type="max"/>
        <color theme="0"/>
        <color theme="0"/>
      </colorScale>
    </cfRule>
    <cfRule type="expression" dxfId="13589" priority="4027">
      <formula>I106&lt;0</formula>
    </cfRule>
  </conditionalFormatting>
  <conditionalFormatting sqref="J110">
    <cfRule type="colorScale" priority="4016">
      <colorScale>
        <cfvo type="min"/>
        <cfvo type="max"/>
        <color theme="0"/>
        <color theme="0"/>
      </colorScale>
    </cfRule>
    <cfRule type="expression" dxfId="13588" priority="4017">
      <formula>I110&lt;0</formula>
    </cfRule>
  </conditionalFormatting>
  <conditionalFormatting sqref="J110:J111">
    <cfRule type="expression" priority="4007">
      <formula>#REF!</formula>
    </cfRule>
  </conditionalFormatting>
  <conditionalFormatting sqref="J111">
    <cfRule type="colorScale" priority="4006">
      <colorScale>
        <cfvo type="min"/>
        <cfvo type="max"/>
        <color theme="0"/>
        <color theme="0"/>
      </colorScale>
    </cfRule>
    <cfRule type="expression" dxfId="13587" priority="4008">
      <formula>I111&lt;0</formula>
    </cfRule>
  </conditionalFormatting>
  <conditionalFormatting sqref="J117">
    <cfRule type="colorScale" priority="4022">
      <colorScale>
        <cfvo type="min"/>
        <cfvo type="max"/>
        <color theme="0"/>
        <color theme="0"/>
      </colorScale>
    </cfRule>
    <cfRule type="expression" dxfId="13586" priority="4023">
      <formula>I117&lt;0</formula>
    </cfRule>
  </conditionalFormatting>
  <conditionalFormatting sqref="J117:J123">
    <cfRule type="expression" priority="4020">
      <formula>#REF!</formula>
    </cfRule>
  </conditionalFormatting>
  <conditionalFormatting sqref="J118:J123">
    <cfRule type="colorScale" priority="4019">
      <colorScale>
        <cfvo type="min"/>
        <cfvo type="max"/>
        <color theme="0"/>
        <color theme="0"/>
      </colorScale>
    </cfRule>
    <cfRule type="expression" dxfId="13585" priority="4021">
      <formula>I118&lt;0</formula>
    </cfRule>
  </conditionalFormatting>
  <conditionalFormatting sqref="J126:J135">
    <cfRule type="expression" dxfId="13584" priority="4143">
      <formula>IF(J126="Validar","Rojo","Verde")</formula>
    </cfRule>
    <cfRule type="colorScale" priority="4144">
      <colorScale>
        <cfvo type="min"/>
        <cfvo type="max"/>
        <color theme="0"/>
        <color theme="0"/>
      </colorScale>
    </cfRule>
    <cfRule type="expression" priority="4145">
      <formula>$F$23</formula>
    </cfRule>
    <cfRule type="expression" dxfId="13583" priority="4146">
      <formula>I126&lt;0</formula>
    </cfRule>
  </conditionalFormatting>
  <conditionalFormatting sqref="I6">
    <cfRule type="colorScale" priority="4003">
      <colorScale>
        <cfvo type="min"/>
        <cfvo type="max"/>
        <color theme="0"/>
        <color theme="0"/>
      </colorScale>
    </cfRule>
    <cfRule type="expression" dxfId="13582" priority="4004">
      <formula>H6&lt;0</formula>
    </cfRule>
  </conditionalFormatting>
  <conditionalFormatting sqref="I6">
    <cfRule type="expression" dxfId="13581" priority="4001">
      <formula>IF(I6="Validar","Rojo","Verde")</formula>
    </cfRule>
    <cfRule type="expression" priority="4002">
      <formula>#REF!</formula>
    </cfRule>
  </conditionalFormatting>
  <conditionalFormatting sqref="I7:I8">
    <cfRule type="colorScale" priority="3999">
      <colorScale>
        <cfvo type="min"/>
        <cfvo type="max"/>
        <color theme="0"/>
        <color theme="0"/>
      </colorScale>
    </cfRule>
    <cfRule type="expression" dxfId="13580" priority="4000">
      <formula>H7&lt;0</formula>
    </cfRule>
  </conditionalFormatting>
  <conditionalFormatting sqref="I7:I8">
    <cfRule type="expression" dxfId="13579" priority="3997">
      <formula>IF(I7="Validar","Rojo","Verde")</formula>
    </cfRule>
    <cfRule type="expression" priority="3998">
      <formula>#REF!</formula>
    </cfRule>
  </conditionalFormatting>
  <conditionalFormatting sqref="P9">
    <cfRule type="colorScale" priority="3964">
      <colorScale>
        <cfvo type="min"/>
        <cfvo type="max"/>
        <color theme="0"/>
        <color theme="0"/>
      </colorScale>
    </cfRule>
    <cfRule type="expression" dxfId="13578" priority="3965">
      <formula>O9&lt;0</formula>
    </cfRule>
  </conditionalFormatting>
  <conditionalFormatting sqref="P9:P20">
    <cfRule type="expression" dxfId="13577" priority="3935">
      <formula>IF(P9="Validar","Rojo","Verde")</formula>
    </cfRule>
    <cfRule type="expression" priority="3937">
      <formula>#REF!</formula>
    </cfRule>
  </conditionalFormatting>
  <conditionalFormatting sqref="P10">
    <cfRule type="colorScale" priority="3941">
      <colorScale>
        <cfvo type="min"/>
        <cfvo type="max"/>
        <color theme="0"/>
        <color theme="0"/>
      </colorScale>
    </cfRule>
    <cfRule type="expression" dxfId="13576" priority="3942">
      <formula>O10&lt;0</formula>
    </cfRule>
  </conditionalFormatting>
  <conditionalFormatting sqref="P11:P14">
    <cfRule type="colorScale" priority="3962">
      <colorScale>
        <cfvo type="min"/>
        <cfvo type="max"/>
        <color theme="0"/>
        <color theme="0"/>
      </colorScale>
    </cfRule>
    <cfRule type="expression" dxfId="13575" priority="3963">
      <formula>O11&lt;0</formula>
    </cfRule>
  </conditionalFormatting>
  <conditionalFormatting sqref="P15">
    <cfRule type="colorScale" priority="3939">
      <colorScale>
        <cfvo type="min"/>
        <cfvo type="max"/>
        <color theme="0"/>
        <color theme="0"/>
      </colorScale>
    </cfRule>
    <cfRule type="expression" dxfId="13574" priority="3940">
      <formula>O15&lt;0</formula>
    </cfRule>
  </conditionalFormatting>
  <conditionalFormatting sqref="P16:P17">
    <cfRule type="colorScale" priority="3960">
      <colorScale>
        <cfvo type="min"/>
        <cfvo type="max"/>
        <color theme="0"/>
        <color theme="0"/>
      </colorScale>
    </cfRule>
    <cfRule type="expression" dxfId="13573" priority="3961">
      <formula>O16&lt;0</formula>
    </cfRule>
  </conditionalFormatting>
  <conditionalFormatting sqref="P18">
    <cfRule type="colorScale" priority="3936">
      <colorScale>
        <cfvo type="min"/>
        <cfvo type="max"/>
        <color theme="0"/>
        <color theme="0"/>
      </colorScale>
    </cfRule>
    <cfRule type="expression" dxfId="13572" priority="3938">
      <formula>O18&lt;0</formula>
    </cfRule>
  </conditionalFormatting>
  <conditionalFormatting sqref="P19:P20">
    <cfRule type="colorScale" priority="3958">
      <colorScale>
        <cfvo type="min"/>
        <cfvo type="max"/>
        <color theme="0"/>
        <color theme="0"/>
      </colorScale>
    </cfRule>
    <cfRule type="expression" dxfId="13571" priority="3959">
      <formula>O19&lt;0</formula>
    </cfRule>
  </conditionalFormatting>
  <conditionalFormatting sqref="P23">
    <cfRule type="colorScale" priority="3933">
      <colorScale>
        <cfvo type="min"/>
        <cfvo type="max"/>
        <color theme="0"/>
        <color theme="0"/>
      </colorScale>
    </cfRule>
    <cfRule type="expression" dxfId="13570" priority="3934">
      <formula>O23&lt;0</formula>
    </cfRule>
  </conditionalFormatting>
  <conditionalFormatting sqref="P23:P31">
    <cfRule type="expression" dxfId="13569" priority="3927">
      <formula>IF(P23="Validar","Rojo","Verde")</formula>
    </cfRule>
    <cfRule type="expression" priority="3929">
      <formula>#REF!</formula>
    </cfRule>
  </conditionalFormatting>
  <conditionalFormatting sqref="P24">
    <cfRule type="colorScale" priority="3956">
      <colorScale>
        <cfvo type="min"/>
        <cfvo type="max"/>
        <color theme="0"/>
        <color theme="0"/>
      </colorScale>
    </cfRule>
    <cfRule type="expression" dxfId="13568" priority="3957">
      <formula>O24&lt;0</formula>
    </cfRule>
  </conditionalFormatting>
  <conditionalFormatting sqref="P25">
    <cfRule type="colorScale" priority="3954">
      <colorScale>
        <cfvo type="min"/>
        <cfvo type="max"/>
        <color theme="0"/>
        <color theme="0"/>
      </colorScale>
    </cfRule>
    <cfRule type="expression" dxfId="13567" priority="3955">
      <formula>O25&lt;0</formula>
    </cfRule>
  </conditionalFormatting>
  <conditionalFormatting sqref="P26">
    <cfRule type="colorScale" priority="3931">
      <colorScale>
        <cfvo type="min"/>
        <cfvo type="max"/>
        <color theme="0"/>
        <color theme="0"/>
      </colorScale>
    </cfRule>
    <cfRule type="expression" dxfId="13566" priority="3932">
      <formula>O26&lt;0</formula>
    </cfRule>
  </conditionalFormatting>
  <conditionalFormatting sqref="P27">
    <cfRule type="colorScale" priority="3952">
      <colorScale>
        <cfvo type="min"/>
        <cfvo type="max"/>
        <color theme="0"/>
        <color theme="0"/>
      </colorScale>
    </cfRule>
    <cfRule type="expression" dxfId="13565" priority="3953">
      <formula>O27&lt;0</formula>
    </cfRule>
  </conditionalFormatting>
  <conditionalFormatting sqref="P28">
    <cfRule type="colorScale" priority="3950">
      <colorScale>
        <cfvo type="min"/>
        <cfvo type="max"/>
        <color theme="0"/>
        <color theme="0"/>
      </colorScale>
    </cfRule>
    <cfRule type="expression" dxfId="13564" priority="3951">
      <formula>O28&lt;0</formula>
    </cfRule>
  </conditionalFormatting>
  <conditionalFormatting sqref="P29">
    <cfRule type="colorScale" priority="3928">
      <colorScale>
        <cfvo type="min"/>
        <cfvo type="max"/>
        <color theme="0"/>
        <color theme="0"/>
      </colorScale>
    </cfRule>
    <cfRule type="expression" dxfId="13563" priority="3930">
      <formula>O29&lt;0</formula>
    </cfRule>
  </conditionalFormatting>
  <conditionalFormatting sqref="P30">
    <cfRule type="colorScale" priority="3948">
      <colorScale>
        <cfvo type="min"/>
        <cfvo type="max"/>
        <color theme="0"/>
        <color theme="0"/>
      </colorScale>
    </cfRule>
    <cfRule type="expression" dxfId="13562" priority="3949">
      <formula>O30&lt;0</formula>
    </cfRule>
  </conditionalFormatting>
  <conditionalFormatting sqref="P31">
    <cfRule type="colorScale" priority="3946">
      <colorScale>
        <cfvo type="min"/>
        <cfvo type="max"/>
        <color theme="0"/>
        <color theme="0"/>
      </colorScale>
    </cfRule>
    <cfRule type="expression" dxfId="13561" priority="3947">
      <formula>O31&lt;0</formula>
    </cfRule>
  </conditionalFormatting>
  <conditionalFormatting sqref="P39">
    <cfRule type="colorScale" priority="3924">
      <colorScale>
        <cfvo type="min"/>
        <cfvo type="max"/>
        <color theme="0"/>
        <color theme="0"/>
      </colorScale>
    </cfRule>
    <cfRule type="expression" priority="3925">
      <formula>#REF!</formula>
    </cfRule>
    <cfRule type="expression" dxfId="13560" priority="3926">
      <formula>O39&lt;0</formula>
    </cfRule>
  </conditionalFormatting>
  <conditionalFormatting sqref="P39:P107">
    <cfRule type="expression" dxfId="13559" priority="3862">
      <formula>IF(P39="Validar","Rojo","Verde")</formula>
    </cfRule>
  </conditionalFormatting>
  <conditionalFormatting sqref="P40:P67">
    <cfRule type="colorScale" priority="3943">
      <colorScale>
        <cfvo type="min"/>
        <cfvo type="max"/>
        <color theme="0"/>
        <color theme="0"/>
      </colorScale>
    </cfRule>
    <cfRule type="expression" priority="3944">
      <formula>$F$19</formula>
    </cfRule>
    <cfRule type="expression" dxfId="13558" priority="3945">
      <formula>O40&lt;0</formula>
    </cfRule>
  </conditionalFormatting>
  <conditionalFormatting sqref="P68">
    <cfRule type="colorScale" priority="3921">
      <colorScale>
        <cfvo type="min"/>
        <cfvo type="max"/>
        <color theme="0"/>
        <color theme="0"/>
      </colorScale>
    </cfRule>
    <cfRule type="expression" priority="3922">
      <formula>#REF!</formula>
    </cfRule>
    <cfRule type="expression" dxfId="13557" priority="3923">
      <formula>O68&lt;0</formula>
    </cfRule>
  </conditionalFormatting>
  <conditionalFormatting sqref="P69:P81">
    <cfRule type="colorScale" priority="3968">
      <colorScale>
        <cfvo type="min"/>
        <cfvo type="max"/>
        <color theme="0"/>
        <color theme="0"/>
      </colorScale>
    </cfRule>
    <cfRule type="expression" priority="3969">
      <formula>$F$19</formula>
    </cfRule>
    <cfRule type="expression" dxfId="13556" priority="3970">
      <formula>O69&lt;0</formula>
    </cfRule>
  </conditionalFormatting>
  <conditionalFormatting sqref="P82 P92 P103 P107">
    <cfRule type="expression" dxfId="13555" priority="3967">
      <formula>O82&lt;0</formula>
    </cfRule>
  </conditionalFormatting>
  <conditionalFormatting sqref="P83">
    <cfRule type="colorScale" priority="3863">
      <colorScale>
        <cfvo type="min"/>
        <cfvo type="max"/>
        <color theme="0"/>
        <color theme="0"/>
      </colorScale>
    </cfRule>
    <cfRule type="expression" priority="3864">
      <formula>#REF!</formula>
    </cfRule>
    <cfRule type="expression" dxfId="13554" priority="3865">
      <formula>O83&lt;0</formula>
    </cfRule>
  </conditionalFormatting>
  <conditionalFormatting sqref="P84:P91">
    <cfRule type="colorScale" priority="3971">
      <colorScale>
        <cfvo type="min"/>
        <cfvo type="max"/>
        <color theme="0"/>
        <color theme="0"/>
      </colorScale>
    </cfRule>
    <cfRule type="expression" priority="3972">
      <formula>$F$19</formula>
    </cfRule>
    <cfRule type="expression" dxfId="13553" priority="3973">
      <formula>O84&lt;0</formula>
    </cfRule>
  </conditionalFormatting>
  <conditionalFormatting sqref="P82 P92 P103 P107">
    <cfRule type="colorScale" priority="3966">
      <colorScale>
        <cfvo type="min"/>
        <cfvo type="max"/>
        <color theme="0"/>
        <color theme="0"/>
      </colorScale>
    </cfRule>
  </conditionalFormatting>
  <conditionalFormatting sqref="P93">
    <cfRule type="colorScale" priority="3918">
      <colorScale>
        <cfvo type="min"/>
        <cfvo type="max"/>
        <color theme="0"/>
        <color theme="0"/>
      </colorScale>
    </cfRule>
    <cfRule type="expression" priority="3919">
      <formula>#REF!</formula>
    </cfRule>
    <cfRule type="expression" dxfId="13552" priority="3920">
      <formula>O93&lt;0</formula>
    </cfRule>
  </conditionalFormatting>
  <conditionalFormatting sqref="P94:P102">
    <cfRule type="colorScale" priority="3974">
      <colorScale>
        <cfvo type="min"/>
        <cfvo type="max"/>
        <color theme="0"/>
        <color theme="0"/>
      </colorScale>
    </cfRule>
    <cfRule type="expression" priority="3975">
      <formula>$F$19</formula>
    </cfRule>
    <cfRule type="expression" dxfId="13551" priority="3976">
      <formula>O94&lt;0</formula>
    </cfRule>
  </conditionalFormatting>
  <conditionalFormatting sqref="P104">
    <cfRule type="colorScale" priority="3915">
      <colorScale>
        <cfvo type="min"/>
        <cfvo type="max"/>
        <color theme="0"/>
        <color theme="0"/>
      </colorScale>
    </cfRule>
    <cfRule type="expression" priority="3916">
      <formula>#REF!</formula>
    </cfRule>
    <cfRule type="expression" dxfId="13550" priority="3917">
      <formula>O104&lt;0</formula>
    </cfRule>
  </conditionalFormatting>
  <conditionalFormatting sqref="P105:P106">
    <cfRule type="colorScale" priority="3977">
      <colorScale>
        <cfvo type="min"/>
        <cfvo type="max"/>
        <color theme="0"/>
        <color theme="0"/>
      </colorScale>
    </cfRule>
    <cfRule type="expression" priority="3978">
      <formula>$F$19</formula>
    </cfRule>
    <cfRule type="expression" dxfId="13549" priority="3979">
      <formula>O105&lt;0</formula>
    </cfRule>
  </conditionalFormatting>
  <conditionalFormatting sqref="P110">
    <cfRule type="colorScale" priority="3980">
      <colorScale>
        <cfvo type="min"/>
        <cfvo type="max"/>
        <color theme="0"/>
        <color theme="0"/>
      </colorScale>
    </cfRule>
    <cfRule type="expression" dxfId="13548" priority="3981">
      <formula>O110&lt;0</formula>
    </cfRule>
  </conditionalFormatting>
  <conditionalFormatting sqref="P110:P111">
    <cfRule type="expression" priority="3860">
      <formula>$F$19</formula>
    </cfRule>
  </conditionalFormatting>
  <conditionalFormatting sqref="P111">
    <cfRule type="colorScale" priority="3859">
      <colorScale>
        <cfvo type="min"/>
        <cfvo type="max"/>
        <color theme="0"/>
        <color theme="0"/>
      </colorScale>
    </cfRule>
    <cfRule type="expression" dxfId="13547" priority="3861">
      <formula>O111&lt;0</formula>
    </cfRule>
  </conditionalFormatting>
  <conditionalFormatting sqref="P117:P123">
    <cfRule type="colorScale" priority="3985">
      <colorScale>
        <cfvo type="min"/>
        <cfvo type="max"/>
        <color theme="0"/>
        <color theme="0"/>
      </colorScale>
    </cfRule>
    <cfRule type="expression" priority="3986">
      <formula>$F$19</formula>
    </cfRule>
    <cfRule type="expression" dxfId="13546" priority="3987">
      <formula>O117&lt;0</formula>
    </cfRule>
  </conditionalFormatting>
  <conditionalFormatting sqref="P125">
    <cfRule type="colorScale" priority="3912">
      <colorScale>
        <cfvo type="min"/>
        <cfvo type="max"/>
        <color theme="0"/>
        <color theme="0"/>
      </colorScale>
    </cfRule>
    <cfRule type="expression" priority="3913">
      <formula>#REF!</formula>
    </cfRule>
    <cfRule type="expression" dxfId="13545" priority="3914">
      <formula>O125&lt;0</formula>
    </cfRule>
  </conditionalFormatting>
  <conditionalFormatting sqref="P125:P135">
    <cfRule type="expression" dxfId="13544" priority="3911">
      <formula>IF(P125="Validar","Rojo","Verde")</formula>
    </cfRule>
  </conditionalFormatting>
  <conditionalFormatting sqref="P126:P132">
    <cfRule type="colorScale" priority="3988">
      <colorScale>
        <cfvo type="min"/>
        <cfvo type="max"/>
        <color theme="0"/>
        <color theme="0"/>
      </colorScale>
    </cfRule>
    <cfRule type="expression" dxfId="13543" priority="3990">
      <formula>O126&lt;0</formula>
    </cfRule>
  </conditionalFormatting>
  <conditionalFormatting sqref="P126:P134">
    <cfRule type="expression" priority="3989">
      <formula>$F$19</formula>
    </cfRule>
  </conditionalFormatting>
  <conditionalFormatting sqref="P133:P134">
    <cfRule type="colorScale" priority="3991">
      <colorScale>
        <cfvo type="min"/>
        <cfvo type="max"/>
        <color theme="0"/>
        <color theme="0"/>
      </colorScale>
    </cfRule>
    <cfRule type="expression" dxfId="13542" priority="3992">
      <formula>O133&lt;0</formula>
    </cfRule>
  </conditionalFormatting>
  <conditionalFormatting sqref="P135">
    <cfRule type="colorScale" priority="3982">
      <colorScale>
        <cfvo type="min"/>
        <cfvo type="max"/>
        <color theme="0"/>
        <color theme="0"/>
      </colorScale>
    </cfRule>
    <cfRule type="expression" priority="3983">
      <formula>$F$23</formula>
    </cfRule>
    <cfRule type="expression" dxfId="13541" priority="3984">
      <formula>O135&lt;0</formula>
    </cfRule>
  </conditionalFormatting>
  <conditionalFormatting sqref="P110:Q111">
    <cfRule type="expression" dxfId="13540" priority="3855">
      <formula>IF(P110="Validar","Rojo","Verde")</formula>
    </cfRule>
  </conditionalFormatting>
  <conditionalFormatting sqref="P117:Q123">
    <cfRule type="expression" dxfId="13539" priority="3868">
      <formula>IF(P117="Validar","Rojo","Verde")</formula>
    </cfRule>
  </conditionalFormatting>
  <conditionalFormatting sqref="Q40:Q66">
    <cfRule type="colorScale" priority="3903">
      <colorScale>
        <cfvo type="min"/>
        <cfvo type="max"/>
        <color theme="0"/>
        <color theme="0"/>
      </colorScale>
    </cfRule>
    <cfRule type="expression" priority="3904">
      <formula>#REF!</formula>
    </cfRule>
    <cfRule type="expression" dxfId="13538" priority="3905">
      <formula>P40&lt;0</formula>
    </cfRule>
  </conditionalFormatting>
  <conditionalFormatting sqref="Q40:Q67">
    <cfRule type="expression" dxfId="13537" priority="3902">
      <formula>IF(Q40="Validar","Rojo","Verde")</formula>
    </cfRule>
  </conditionalFormatting>
  <conditionalFormatting sqref="Q67 P82:Q82 P92:Q92 P103:Q103 P107:Q107">
    <cfRule type="expression" priority="3907">
      <formula>$F$23</formula>
    </cfRule>
  </conditionalFormatting>
  <conditionalFormatting sqref="Q67 Q82 Q92 Q103 Q107">
    <cfRule type="expression" dxfId="13536" priority="3908">
      <formula>P67&lt;0</formula>
    </cfRule>
  </conditionalFormatting>
  <conditionalFormatting sqref="Q69">
    <cfRule type="colorScale" priority="3900">
      <colorScale>
        <cfvo type="min"/>
        <cfvo type="max"/>
        <color theme="0"/>
        <color theme="0"/>
      </colorScale>
    </cfRule>
    <cfRule type="expression" dxfId="13535" priority="3901">
      <formula>P69&lt;0</formula>
    </cfRule>
  </conditionalFormatting>
  <conditionalFormatting sqref="Q69:Q81">
    <cfRule type="expression" priority="3898">
      <formula>#REF!</formula>
    </cfRule>
  </conditionalFormatting>
  <conditionalFormatting sqref="Q69:Q82">
    <cfRule type="expression" dxfId="13534" priority="3896">
      <formula>IF(Q69="Validar","Rojo","Verde")</formula>
    </cfRule>
  </conditionalFormatting>
  <conditionalFormatting sqref="Q70:Q78">
    <cfRule type="colorScale" priority="3897">
      <colorScale>
        <cfvo type="min"/>
        <cfvo type="max"/>
        <color theme="0"/>
        <color theme="0"/>
      </colorScale>
    </cfRule>
    <cfRule type="expression" dxfId="13533" priority="3899">
      <formula>P70&lt;0</formula>
    </cfRule>
  </conditionalFormatting>
  <conditionalFormatting sqref="Q79:Q81">
    <cfRule type="colorScale" priority="3909">
      <colorScale>
        <cfvo type="min"/>
        <cfvo type="max"/>
        <color theme="0"/>
        <color theme="0"/>
      </colorScale>
    </cfRule>
    <cfRule type="expression" dxfId="13532" priority="3910">
      <formula>P79&lt;0</formula>
    </cfRule>
  </conditionalFormatting>
  <conditionalFormatting sqref="Q67 Q82 Q92 Q103 Q107">
    <cfRule type="colorScale" priority="3906">
      <colorScale>
        <cfvo type="min"/>
        <cfvo type="max"/>
        <color theme="0"/>
        <color theme="0"/>
      </colorScale>
    </cfRule>
  </conditionalFormatting>
  <conditionalFormatting sqref="Q84">
    <cfRule type="colorScale" priority="3894">
      <colorScale>
        <cfvo type="min"/>
        <cfvo type="max"/>
        <color theme="0"/>
        <color theme="0"/>
      </colorScale>
    </cfRule>
    <cfRule type="expression" dxfId="13531" priority="3895">
      <formula>P84&lt;0</formula>
    </cfRule>
  </conditionalFormatting>
  <conditionalFormatting sqref="Q84:Q91">
    <cfRule type="expression" priority="3892">
      <formula>#REF!</formula>
    </cfRule>
  </conditionalFormatting>
  <conditionalFormatting sqref="Q84:Q92">
    <cfRule type="expression" dxfId="13530" priority="3890">
      <formula>IF(Q84="Validar","Rojo","Verde")</formula>
    </cfRule>
  </conditionalFormatting>
  <conditionalFormatting sqref="Q85:Q91">
    <cfRule type="colorScale" priority="3891">
      <colorScale>
        <cfvo type="min"/>
        <cfvo type="max"/>
        <color theme="0"/>
        <color theme="0"/>
      </colorScale>
    </cfRule>
    <cfRule type="expression" dxfId="13529" priority="3893">
      <formula>P85&lt;0</formula>
    </cfRule>
  </conditionalFormatting>
  <conditionalFormatting sqref="Q94">
    <cfRule type="colorScale" priority="3888">
      <colorScale>
        <cfvo type="min"/>
        <cfvo type="max"/>
        <color theme="0"/>
        <color theme="0"/>
      </colorScale>
    </cfRule>
    <cfRule type="expression" dxfId="13528" priority="3889">
      <formula>P94&lt;0</formula>
    </cfRule>
  </conditionalFormatting>
  <conditionalFormatting sqref="Q94:Q102">
    <cfRule type="expression" priority="3882">
      <formula>#REF!</formula>
    </cfRule>
  </conditionalFormatting>
  <conditionalFormatting sqref="Q94:Q103">
    <cfRule type="expression" dxfId="13527" priority="3880">
      <formula>IF(Q94="Validar","Rojo","Verde")</formula>
    </cfRule>
  </conditionalFormatting>
  <conditionalFormatting sqref="Q95:Q100">
    <cfRule type="colorScale" priority="3886">
      <colorScale>
        <cfvo type="min"/>
        <cfvo type="max"/>
        <color theme="0"/>
        <color theme="0"/>
      </colorScale>
    </cfRule>
    <cfRule type="expression" dxfId="13526" priority="3887">
      <formula>P95&lt;0</formula>
    </cfRule>
  </conditionalFormatting>
  <conditionalFormatting sqref="Q101">
    <cfRule type="colorScale" priority="3884">
      <colorScale>
        <cfvo type="min"/>
        <cfvo type="max"/>
        <color theme="0"/>
        <color theme="0"/>
      </colorScale>
    </cfRule>
    <cfRule type="expression" dxfId="13525" priority="3885">
      <formula>P101&lt;0</formula>
    </cfRule>
  </conditionalFormatting>
  <conditionalFormatting sqref="Q102">
    <cfRule type="colorScale" priority="3881">
      <colorScale>
        <cfvo type="min"/>
        <cfvo type="max"/>
        <color theme="0"/>
        <color theme="0"/>
      </colorScale>
    </cfRule>
    <cfRule type="expression" dxfId="13524" priority="3883">
      <formula>P102&lt;0</formula>
    </cfRule>
  </conditionalFormatting>
  <conditionalFormatting sqref="Q105">
    <cfRule type="colorScale" priority="3878">
      <colorScale>
        <cfvo type="min"/>
        <cfvo type="max"/>
        <color theme="0"/>
        <color theme="0"/>
      </colorScale>
    </cfRule>
    <cfRule type="expression" dxfId="13523" priority="3879">
      <formula>P105&lt;0</formula>
    </cfRule>
  </conditionalFormatting>
  <conditionalFormatting sqref="Q105:Q106">
    <cfRule type="expression" priority="3876">
      <formula>#REF!</formula>
    </cfRule>
  </conditionalFormatting>
  <conditionalFormatting sqref="Q105:Q107">
    <cfRule type="expression" dxfId="13522" priority="3874">
      <formula>IF(Q105="Validar","Rojo","Verde")</formula>
    </cfRule>
  </conditionalFormatting>
  <conditionalFormatting sqref="Q106">
    <cfRule type="colorScale" priority="3875">
      <colorScale>
        <cfvo type="min"/>
        <cfvo type="max"/>
        <color theme="0"/>
        <color theme="0"/>
      </colorScale>
    </cfRule>
    <cfRule type="expression" dxfId="13521" priority="3877">
      <formula>P106&lt;0</formula>
    </cfRule>
  </conditionalFormatting>
  <conditionalFormatting sqref="Q110">
    <cfRule type="colorScale" priority="3866">
      <colorScale>
        <cfvo type="min"/>
        <cfvo type="max"/>
        <color theme="0"/>
        <color theme="0"/>
      </colorScale>
    </cfRule>
    <cfRule type="expression" dxfId="13520" priority="3867">
      <formula>P110&lt;0</formula>
    </cfRule>
  </conditionalFormatting>
  <conditionalFormatting sqref="Q110:Q111">
    <cfRule type="expression" priority="3857">
      <formula>#REF!</formula>
    </cfRule>
  </conditionalFormatting>
  <conditionalFormatting sqref="Q111">
    <cfRule type="colorScale" priority="3856">
      <colorScale>
        <cfvo type="min"/>
        <cfvo type="max"/>
        <color theme="0"/>
        <color theme="0"/>
      </colorScale>
    </cfRule>
    <cfRule type="expression" dxfId="13519" priority="3858">
      <formula>P111&lt;0</formula>
    </cfRule>
  </conditionalFormatting>
  <conditionalFormatting sqref="Q117">
    <cfRule type="colorScale" priority="3872">
      <colorScale>
        <cfvo type="min"/>
        <cfvo type="max"/>
        <color theme="0"/>
        <color theme="0"/>
      </colorScale>
    </cfRule>
    <cfRule type="expression" dxfId="13518" priority="3873">
      <formula>P117&lt;0</formula>
    </cfRule>
  </conditionalFormatting>
  <conditionalFormatting sqref="Q117:Q123">
    <cfRule type="expression" priority="3870">
      <formula>#REF!</formula>
    </cfRule>
  </conditionalFormatting>
  <conditionalFormatting sqref="Q118:Q123">
    <cfRule type="colorScale" priority="3869">
      <colorScale>
        <cfvo type="min"/>
        <cfvo type="max"/>
        <color theme="0"/>
        <color theme="0"/>
      </colorScale>
    </cfRule>
    <cfRule type="expression" dxfId="13517" priority="3871">
      <formula>P118&lt;0</formula>
    </cfRule>
  </conditionalFormatting>
  <conditionalFormatting sqref="Q126:Q135">
    <cfRule type="expression" dxfId="13516" priority="3993">
      <formula>IF(Q126="Validar","Rojo","Verde")</formula>
    </cfRule>
    <cfRule type="colorScale" priority="3994">
      <colorScale>
        <cfvo type="min"/>
        <cfvo type="max"/>
        <color theme="0"/>
        <color theme="0"/>
      </colorScale>
    </cfRule>
    <cfRule type="expression" priority="3995">
      <formula>$F$23</formula>
    </cfRule>
    <cfRule type="expression" dxfId="13515" priority="3996">
      <formula>P126&lt;0</formula>
    </cfRule>
  </conditionalFormatting>
  <conditionalFormatting sqref="P6">
    <cfRule type="colorScale" priority="3853">
      <colorScale>
        <cfvo type="min"/>
        <cfvo type="max"/>
        <color theme="0"/>
        <color theme="0"/>
      </colorScale>
    </cfRule>
    <cfRule type="expression" dxfId="13514" priority="3854">
      <formula>O6&lt;0</formula>
    </cfRule>
  </conditionalFormatting>
  <conditionalFormatting sqref="P6">
    <cfRule type="expression" dxfId="13513" priority="3851">
      <formula>IF(P6="Validar","Rojo","Verde")</formula>
    </cfRule>
    <cfRule type="expression" priority="3852">
      <formula>#REF!</formula>
    </cfRule>
  </conditionalFormatting>
  <conditionalFormatting sqref="P7:P8">
    <cfRule type="colorScale" priority="3849">
      <colorScale>
        <cfvo type="min"/>
        <cfvo type="max"/>
        <color theme="0"/>
        <color theme="0"/>
      </colorScale>
    </cfRule>
    <cfRule type="expression" dxfId="13512" priority="3850">
      <formula>O7&lt;0</formula>
    </cfRule>
  </conditionalFormatting>
  <conditionalFormatting sqref="P7:P8">
    <cfRule type="expression" dxfId="13511" priority="3847">
      <formula>IF(P7="Validar","Rojo","Verde")</formula>
    </cfRule>
    <cfRule type="expression" priority="3848">
      <formula>#REF!</formula>
    </cfRule>
  </conditionalFormatting>
  <conditionalFormatting sqref="M9">
    <cfRule type="colorScale" priority="3814">
      <colorScale>
        <cfvo type="min"/>
        <cfvo type="max"/>
        <color theme="0"/>
        <color theme="0"/>
      </colorScale>
    </cfRule>
    <cfRule type="expression" dxfId="13510" priority="3815">
      <formula>L9&lt;0</formula>
    </cfRule>
  </conditionalFormatting>
  <conditionalFormatting sqref="M9:M20">
    <cfRule type="expression" dxfId="13509" priority="3785">
      <formula>IF(M9="Validar","Rojo","Verde")</formula>
    </cfRule>
    <cfRule type="expression" priority="3787">
      <formula>#REF!</formula>
    </cfRule>
  </conditionalFormatting>
  <conditionalFormatting sqref="M10">
    <cfRule type="colorScale" priority="3791">
      <colorScale>
        <cfvo type="min"/>
        <cfvo type="max"/>
        <color theme="0"/>
        <color theme="0"/>
      </colorScale>
    </cfRule>
    <cfRule type="expression" dxfId="13508" priority="3792">
      <formula>L10&lt;0</formula>
    </cfRule>
  </conditionalFormatting>
  <conditionalFormatting sqref="M11:M14">
    <cfRule type="colorScale" priority="3812">
      <colorScale>
        <cfvo type="min"/>
        <cfvo type="max"/>
        <color theme="0"/>
        <color theme="0"/>
      </colorScale>
    </cfRule>
    <cfRule type="expression" dxfId="13507" priority="3813">
      <formula>L11&lt;0</formula>
    </cfRule>
  </conditionalFormatting>
  <conditionalFormatting sqref="M15">
    <cfRule type="colorScale" priority="3789">
      <colorScale>
        <cfvo type="min"/>
        <cfvo type="max"/>
        <color theme="0"/>
        <color theme="0"/>
      </colorScale>
    </cfRule>
    <cfRule type="expression" dxfId="13506" priority="3790">
      <formula>L15&lt;0</formula>
    </cfRule>
  </conditionalFormatting>
  <conditionalFormatting sqref="M16:M17">
    <cfRule type="colorScale" priority="3810">
      <colorScale>
        <cfvo type="min"/>
        <cfvo type="max"/>
        <color theme="0"/>
        <color theme="0"/>
      </colorScale>
    </cfRule>
    <cfRule type="expression" dxfId="13505" priority="3811">
      <formula>L16&lt;0</formula>
    </cfRule>
  </conditionalFormatting>
  <conditionalFormatting sqref="M18">
    <cfRule type="colorScale" priority="3786">
      <colorScale>
        <cfvo type="min"/>
        <cfvo type="max"/>
        <color theme="0"/>
        <color theme="0"/>
      </colorScale>
    </cfRule>
    <cfRule type="expression" dxfId="13504" priority="3788">
      <formula>L18&lt;0</formula>
    </cfRule>
  </conditionalFormatting>
  <conditionalFormatting sqref="M19:M20">
    <cfRule type="colorScale" priority="3808">
      <colorScale>
        <cfvo type="min"/>
        <cfvo type="max"/>
        <color theme="0"/>
        <color theme="0"/>
      </colorScale>
    </cfRule>
    <cfRule type="expression" dxfId="13503" priority="3809">
      <formula>L19&lt;0</formula>
    </cfRule>
  </conditionalFormatting>
  <conditionalFormatting sqref="M23">
    <cfRule type="colorScale" priority="3783">
      <colorScale>
        <cfvo type="min"/>
        <cfvo type="max"/>
        <color theme="0"/>
        <color theme="0"/>
      </colorScale>
    </cfRule>
    <cfRule type="expression" dxfId="13502" priority="3784">
      <formula>L23&lt;0</formula>
    </cfRule>
  </conditionalFormatting>
  <conditionalFormatting sqref="M23:M31">
    <cfRule type="expression" dxfId="13501" priority="3777">
      <formula>IF(M23="Validar","Rojo","Verde")</formula>
    </cfRule>
    <cfRule type="expression" priority="3779">
      <formula>#REF!</formula>
    </cfRule>
  </conditionalFormatting>
  <conditionalFormatting sqref="M24">
    <cfRule type="colorScale" priority="3806">
      <colorScale>
        <cfvo type="min"/>
        <cfvo type="max"/>
        <color theme="0"/>
        <color theme="0"/>
      </colorScale>
    </cfRule>
    <cfRule type="expression" dxfId="13500" priority="3807">
      <formula>L24&lt;0</formula>
    </cfRule>
  </conditionalFormatting>
  <conditionalFormatting sqref="M25">
    <cfRule type="colorScale" priority="3804">
      <colorScale>
        <cfvo type="min"/>
        <cfvo type="max"/>
        <color theme="0"/>
        <color theme="0"/>
      </colorScale>
    </cfRule>
    <cfRule type="expression" dxfId="13499" priority="3805">
      <formula>L25&lt;0</formula>
    </cfRule>
  </conditionalFormatting>
  <conditionalFormatting sqref="M26">
    <cfRule type="colorScale" priority="3781">
      <colorScale>
        <cfvo type="min"/>
        <cfvo type="max"/>
        <color theme="0"/>
        <color theme="0"/>
      </colorScale>
    </cfRule>
    <cfRule type="expression" dxfId="13498" priority="3782">
      <formula>L26&lt;0</formula>
    </cfRule>
  </conditionalFormatting>
  <conditionalFormatting sqref="M27">
    <cfRule type="colorScale" priority="3802">
      <colorScale>
        <cfvo type="min"/>
        <cfvo type="max"/>
        <color theme="0"/>
        <color theme="0"/>
      </colorScale>
    </cfRule>
    <cfRule type="expression" dxfId="13497" priority="3803">
      <formula>L27&lt;0</formula>
    </cfRule>
  </conditionalFormatting>
  <conditionalFormatting sqref="M28">
    <cfRule type="colorScale" priority="3800">
      <colorScale>
        <cfvo type="min"/>
        <cfvo type="max"/>
        <color theme="0"/>
        <color theme="0"/>
      </colorScale>
    </cfRule>
    <cfRule type="expression" dxfId="13496" priority="3801">
      <formula>L28&lt;0</formula>
    </cfRule>
  </conditionalFormatting>
  <conditionalFormatting sqref="M29">
    <cfRule type="colorScale" priority="3778">
      <colorScale>
        <cfvo type="min"/>
        <cfvo type="max"/>
        <color theme="0"/>
        <color theme="0"/>
      </colorScale>
    </cfRule>
    <cfRule type="expression" dxfId="13495" priority="3780">
      <formula>L29&lt;0</formula>
    </cfRule>
  </conditionalFormatting>
  <conditionalFormatting sqref="M30">
    <cfRule type="colorScale" priority="3798">
      <colorScale>
        <cfvo type="min"/>
        <cfvo type="max"/>
        <color theme="0"/>
        <color theme="0"/>
      </colorScale>
    </cfRule>
    <cfRule type="expression" dxfId="13494" priority="3799">
      <formula>L30&lt;0</formula>
    </cfRule>
  </conditionalFormatting>
  <conditionalFormatting sqref="M31">
    <cfRule type="colorScale" priority="3796">
      <colorScale>
        <cfvo type="min"/>
        <cfvo type="max"/>
        <color theme="0"/>
        <color theme="0"/>
      </colorScale>
    </cfRule>
    <cfRule type="expression" dxfId="13493" priority="3797">
      <formula>L31&lt;0</formula>
    </cfRule>
  </conditionalFormatting>
  <conditionalFormatting sqref="M39">
    <cfRule type="colorScale" priority="3774">
      <colorScale>
        <cfvo type="min"/>
        <cfvo type="max"/>
        <color theme="0"/>
        <color theme="0"/>
      </colorScale>
    </cfRule>
    <cfRule type="expression" priority="3775">
      <formula>#REF!</formula>
    </cfRule>
    <cfRule type="expression" dxfId="13492" priority="3776">
      <formula>L39&lt;0</formula>
    </cfRule>
  </conditionalFormatting>
  <conditionalFormatting sqref="M39:M107">
    <cfRule type="expression" dxfId="13491" priority="3712">
      <formula>IF(M39="Validar","Rojo","Verde")</formula>
    </cfRule>
  </conditionalFormatting>
  <conditionalFormatting sqref="M40:M67">
    <cfRule type="colorScale" priority="3793">
      <colorScale>
        <cfvo type="min"/>
        <cfvo type="max"/>
        <color theme="0"/>
        <color theme="0"/>
      </colorScale>
    </cfRule>
    <cfRule type="expression" priority="3794">
      <formula>$F$19</formula>
    </cfRule>
    <cfRule type="expression" dxfId="13490" priority="3795">
      <formula>L40&lt;0</formula>
    </cfRule>
  </conditionalFormatting>
  <conditionalFormatting sqref="M68">
    <cfRule type="colorScale" priority="3771">
      <colorScale>
        <cfvo type="min"/>
        <cfvo type="max"/>
        <color theme="0"/>
        <color theme="0"/>
      </colorScale>
    </cfRule>
    <cfRule type="expression" priority="3772">
      <formula>#REF!</formula>
    </cfRule>
    <cfRule type="expression" dxfId="13489" priority="3773">
      <formula>L68&lt;0</formula>
    </cfRule>
  </conditionalFormatting>
  <conditionalFormatting sqref="M69:M81">
    <cfRule type="colorScale" priority="3818">
      <colorScale>
        <cfvo type="min"/>
        <cfvo type="max"/>
        <color theme="0"/>
        <color theme="0"/>
      </colorScale>
    </cfRule>
    <cfRule type="expression" priority="3819">
      <formula>$F$19</formula>
    </cfRule>
    <cfRule type="expression" dxfId="13488" priority="3820">
      <formula>L69&lt;0</formula>
    </cfRule>
  </conditionalFormatting>
  <conditionalFormatting sqref="M82 M92 M103 M107">
    <cfRule type="expression" dxfId="13487" priority="3817">
      <formula>L82&lt;0</formula>
    </cfRule>
  </conditionalFormatting>
  <conditionalFormatting sqref="M83">
    <cfRule type="colorScale" priority="3713">
      <colorScale>
        <cfvo type="min"/>
        <cfvo type="max"/>
        <color theme="0"/>
        <color theme="0"/>
      </colorScale>
    </cfRule>
    <cfRule type="expression" priority="3714">
      <formula>#REF!</formula>
    </cfRule>
    <cfRule type="expression" dxfId="13486" priority="3715">
      <formula>L83&lt;0</formula>
    </cfRule>
  </conditionalFormatting>
  <conditionalFormatting sqref="M84:M91">
    <cfRule type="colorScale" priority="3821">
      <colorScale>
        <cfvo type="min"/>
        <cfvo type="max"/>
        <color theme="0"/>
        <color theme="0"/>
      </colorScale>
    </cfRule>
    <cfRule type="expression" priority="3822">
      <formula>$F$19</formula>
    </cfRule>
    <cfRule type="expression" dxfId="13485" priority="3823">
      <formula>L84&lt;0</formula>
    </cfRule>
  </conditionalFormatting>
  <conditionalFormatting sqref="M82 M92 M103 M107">
    <cfRule type="colorScale" priority="3816">
      <colorScale>
        <cfvo type="min"/>
        <cfvo type="max"/>
        <color theme="0"/>
        <color theme="0"/>
      </colorScale>
    </cfRule>
  </conditionalFormatting>
  <conditionalFormatting sqref="M93">
    <cfRule type="colorScale" priority="3768">
      <colorScale>
        <cfvo type="min"/>
        <cfvo type="max"/>
        <color theme="0"/>
        <color theme="0"/>
      </colorScale>
    </cfRule>
    <cfRule type="expression" priority="3769">
      <formula>#REF!</formula>
    </cfRule>
    <cfRule type="expression" dxfId="13484" priority="3770">
      <formula>L93&lt;0</formula>
    </cfRule>
  </conditionalFormatting>
  <conditionalFormatting sqref="M94:M102">
    <cfRule type="colorScale" priority="3824">
      <colorScale>
        <cfvo type="min"/>
        <cfvo type="max"/>
        <color theme="0"/>
        <color theme="0"/>
      </colorScale>
    </cfRule>
    <cfRule type="expression" priority="3825">
      <formula>$F$19</formula>
    </cfRule>
    <cfRule type="expression" dxfId="13483" priority="3826">
      <formula>L94&lt;0</formula>
    </cfRule>
  </conditionalFormatting>
  <conditionalFormatting sqref="M104">
    <cfRule type="colorScale" priority="3765">
      <colorScale>
        <cfvo type="min"/>
        <cfvo type="max"/>
        <color theme="0"/>
        <color theme="0"/>
      </colorScale>
    </cfRule>
    <cfRule type="expression" priority="3766">
      <formula>#REF!</formula>
    </cfRule>
    <cfRule type="expression" dxfId="13482" priority="3767">
      <formula>L104&lt;0</formula>
    </cfRule>
  </conditionalFormatting>
  <conditionalFormatting sqref="M105:M106">
    <cfRule type="colorScale" priority="3827">
      <colorScale>
        <cfvo type="min"/>
        <cfvo type="max"/>
        <color theme="0"/>
        <color theme="0"/>
      </colorScale>
    </cfRule>
    <cfRule type="expression" priority="3828">
      <formula>$F$19</formula>
    </cfRule>
    <cfRule type="expression" dxfId="13481" priority="3829">
      <formula>L105&lt;0</formula>
    </cfRule>
  </conditionalFormatting>
  <conditionalFormatting sqref="M110">
    <cfRule type="colorScale" priority="3830">
      <colorScale>
        <cfvo type="min"/>
        <cfvo type="max"/>
        <color theme="0"/>
        <color theme="0"/>
      </colorScale>
    </cfRule>
    <cfRule type="expression" dxfId="13480" priority="3831">
      <formula>L110&lt;0</formula>
    </cfRule>
  </conditionalFormatting>
  <conditionalFormatting sqref="M110:M111">
    <cfRule type="expression" priority="3710">
      <formula>$F$19</formula>
    </cfRule>
  </conditionalFormatting>
  <conditionalFormatting sqref="M111">
    <cfRule type="colorScale" priority="3709">
      <colorScale>
        <cfvo type="min"/>
        <cfvo type="max"/>
        <color theme="0"/>
        <color theme="0"/>
      </colorScale>
    </cfRule>
    <cfRule type="expression" dxfId="13479" priority="3711">
      <formula>L111&lt;0</formula>
    </cfRule>
  </conditionalFormatting>
  <conditionalFormatting sqref="M117:M123">
    <cfRule type="colorScale" priority="3835">
      <colorScale>
        <cfvo type="min"/>
        <cfvo type="max"/>
        <color theme="0"/>
        <color theme="0"/>
      </colorScale>
    </cfRule>
    <cfRule type="expression" priority="3836">
      <formula>$F$19</formula>
    </cfRule>
    <cfRule type="expression" dxfId="13478" priority="3837">
      <formula>L117&lt;0</formula>
    </cfRule>
  </conditionalFormatting>
  <conditionalFormatting sqref="M125">
    <cfRule type="colorScale" priority="3762">
      <colorScale>
        <cfvo type="min"/>
        <cfvo type="max"/>
        <color theme="0"/>
        <color theme="0"/>
      </colorScale>
    </cfRule>
    <cfRule type="expression" priority="3763">
      <formula>#REF!</formula>
    </cfRule>
    <cfRule type="expression" dxfId="13477" priority="3764">
      <formula>L125&lt;0</formula>
    </cfRule>
  </conditionalFormatting>
  <conditionalFormatting sqref="M125:M135">
    <cfRule type="expression" dxfId="13476" priority="3761">
      <formula>IF(M125="Validar","Rojo","Verde")</formula>
    </cfRule>
  </conditionalFormatting>
  <conditionalFormatting sqref="M126:M132">
    <cfRule type="colorScale" priority="3838">
      <colorScale>
        <cfvo type="min"/>
        <cfvo type="max"/>
        <color theme="0"/>
        <color theme="0"/>
      </colorScale>
    </cfRule>
    <cfRule type="expression" dxfId="13475" priority="3840">
      <formula>L126&lt;0</formula>
    </cfRule>
  </conditionalFormatting>
  <conditionalFormatting sqref="M126:M134">
    <cfRule type="expression" priority="3839">
      <formula>$F$19</formula>
    </cfRule>
  </conditionalFormatting>
  <conditionalFormatting sqref="M133:M134">
    <cfRule type="colorScale" priority="3841">
      <colorScale>
        <cfvo type="min"/>
        <cfvo type="max"/>
        <color theme="0"/>
        <color theme="0"/>
      </colorScale>
    </cfRule>
    <cfRule type="expression" dxfId="13474" priority="3842">
      <formula>L133&lt;0</formula>
    </cfRule>
  </conditionalFormatting>
  <conditionalFormatting sqref="M135">
    <cfRule type="colorScale" priority="3832">
      <colorScale>
        <cfvo type="min"/>
        <cfvo type="max"/>
        <color theme="0"/>
        <color theme="0"/>
      </colorScale>
    </cfRule>
    <cfRule type="expression" priority="3833">
      <formula>$F$23</formula>
    </cfRule>
    <cfRule type="expression" dxfId="13473" priority="3834">
      <formula>L135&lt;0</formula>
    </cfRule>
  </conditionalFormatting>
  <conditionalFormatting sqref="M110:N111">
    <cfRule type="expression" dxfId="13472" priority="3705">
      <formula>IF(M110="Validar","Rojo","Verde")</formula>
    </cfRule>
  </conditionalFormatting>
  <conditionalFormatting sqref="M117:N123">
    <cfRule type="expression" dxfId="13471" priority="3718">
      <formula>IF(M117="Validar","Rojo","Verde")</formula>
    </cfRule>
  </conditionalFormatting>
  <conditionalFormatting sqref="N40:N66">
    <cfRule type="colorScale" priority="3753">
      <colorScale>
        <cfvo type="min"/>
        <cfvo type="max"/>
        <color theme="0"/>
        <color theme="0"/>
      </colorScale>
    </cfRule>
    <cfRule type="expression" priority="3754">
      <formula>#REF!</formula>
    </cfRule>
    <cfRule type="expression" dxfId="13470" priority="3755">
      <formula>M40&lt;0</formula>
    </cfRule>
  </conditionalFormatting>
  <conditionalFormatting sqref="N40:N67">
    <cfRule type="expression" dxfId="13469" priority="3752">
      <formula>IF(N40="Validar","Rojo","Verde")</formula>
    </cfRule>
  </conditionalFormatting>
  <conditionalFormatting sqref="N67 M82:N82 M92:N92 M103:N103 M107:N107">
    <cfRule type="expression" priority="3757">
      <formula>$F$23</formula>
    </cfRule>
  </conditionalFormatting>
  <conditionalFormatting sqref="N67 N82 N92 N103 N107">
    <cfRule type="expression" dxfId="13468" priority="3758">
      <formula>M67&lt;0</formula>
    </cfRule>
  </conditionalFormatting>
  <conditionalFormatting sqref="N69">
    <cfRule type="colorScale" priority="3750">
      <colorScale>
        <cfvo type="min"/>
        <cfvo type="max"/>
        <color theme="0"/>
        <color theme="0"/>
      </colorScale>
    </cfRule>
    <cfRule type="expression" dxfId="13467" priority="3751">
      <formula>M69&lt;0</formula>
    </cfRule>
  </conditionalFormatting>
  <conditionalFormatting sqref="N69:N81">
    <cfRule type="expression" priority="3748">
      <formula>#REF!</formula>
    </cfRule>
  </conditionalFormatting>
  <conditionalFormatting sqref="N69:N82">
    <cfRule type="expression" dxfId="13466" priority="3746">
      <formula>IF(N69="Validar","Rojo","Verde")</formula>
    </cfRule>
  </conditionalFormatting>
  <conditionalFormatting sqref="N70:N78">
    <cfRule type="colorScale" priority="3747">
      <colorScale>
        <cfvo type="min"/>
        <cfvo type="max"/>
        <color theme="0"/>
        <color theme="0"/>
      </colorScale>
    </cfRule>
    <cfRule type="expression" dxfId="13465" priority="3749">
      <formula>M70&lt;0</formula>
    </cfRule>
  </conditionalFormatting>
  <conditionalFormatting sqref="N79:N81">
    <cfRule type="colorScale" priority="3759">
      <colorScale>
        <cfvo type="min"/>
        <cfvo type="max"/>
        <color theme="0"/>
        <color theme="0"/>
      </colorScale>
    </cfRule>
    <cfRule type="expression" dxfId="13464" priority="3760">
      <formula>M79&lt;0</formula>
    </cfRule>
  </conditionalFormatting>
  <conditionalFormatting sqref="N67 N82 N92 N103 N107">
    <cfRule type="colorScale" priority="3756">
      <colorScale>
        <cfvo type="min"/>
        <cfvo type="max"/>
        <color theme="0"/>
        <color theme="0"/>
      </colorScale>
    </cfRule>
  </conditionalFormatting>
  <conditionalFormatting sqref="N84">
    <cfRule type="colorScale" priority="3744">
      <colorScale>
        <cfvo type="min"/>
        <cfvo type="max"/>
        <color theme="0"/>
        <color theme="0"/>
      </colorScale>
    </cfRule>
    <cfRule type="expression" dxfId="13463" priority="3745">
      <formula>M84&lt;0</formula>
    </cfRule>
  </conditionalFormatting>
  <conditionalFormatting sqref="N84:N91">
    <cfRule type="expression" priority="3742">
      <formula>#REF!</formula>
    </cfRule>
  </conditionalFormatting>
  <conditionalFormatting sqref="N84:N92">
    <cfRule type="expression" dxfId="13462" priority="3740">
      <formula>IF(N84="Validar","Rojo","Verde")</formula>
    </cfRule>
  </conditionalFormatting>
  <conditionalFormatting sqref="N85:N91">
    <cfRule type="colorScale" priority="3741">
      <colorScale>
        <cfvo type="min"/>
        <cfvo type="max"/>
        <color theme="0"/>
        <color theme="0"/>
      </colorScale>
    </cfRule>
    <cfRule type="expression" dxfId="13461" priority="3743">
      <formula>M85&lt;0</formula>
    </cfRule>
  </conditionalFormatting>
  <conditionalFormatting sqref="N94">
    <cfRule type="colorScale" priority="3738">
      <colorScale>
        <cfvo type="min"/>
        <cfvo type="max"/>
        <color theme="0"/>
        <color theme="0"/>
      </colorScale>
    </cfRule>
    <cfRule type="expression" dxfId="13460" priority="3739">
      <formula>M94&lt;0</formula>
    </cfRule>
  </conditionalFormatting>
  <conditionalFormatting sqref="N94:N102">
    <cfRule type="expression" priority="3732">
      <formula>#REF!</formula>
    </cfRule>
  </conditionalFormatting>
  <conditionalFormatting sqref="N94:N103">
    <cfRule type="expression" dxfId="13459" priority="3730">
      <formula>IF(N94="Validar","Rojo","Verde")</formula>
    </cfRule>
  </conditionalFormatting>
  <conditionalFormatting sqref="N95:N100">
    <cfRule type="colorScale" priority="3736">
      <colorScale>
        <cfvo type="min"/>
        <cfvo type="max"/>
        <color theme="0"/>
        <color theme="0"/>
      </colorScale>
    </cfRule>
    <cfRule type="expression" dxfId="13458" priority="3737">
      <formula>M95&lt;0</formula>
    </cfRule>
  </conditionalFormatting>
  <conditionalFormatting sqref="N101">
    <cfRule type="colorScale" priority="3734">
      <colorScale>
        <cfvo type="min"/>
        <cfvo type="max"/>
        <color theme="0"/>
        <color theme="0"/>
      </colorScale>
    </cfRule>
    <cfRule type="expression" dxfId="13457" priority="3735">
      <formula>M101&lt;0</formula>
    </cfRule>
  </conditionalFormatting>
  <conditionalFormatting sqref="N102">
    <cfRule type="colorScale" priority="3731">
      <colorScale>
        <cfvo type="min"/>
        <cfvo type="max"/>
        <color theme="0"/>
        <color theme="0"/>
      </colorScale>
    </cfRule>
    <cfRule type="expression" dxfId="13456" priority="3733">
      <formula>M102&lt;0</formula>
    </cfRule>
  </conditionalFormatting>
  <conditionalFormatting sqref="N105">
    <cfRule type="colorScale" priority="3728">
      <colorScale>
        <cfvo type="min"/>
        <cfvo type="max"/>
        <color theme="0"/>
        <color theme="0"/>
      </colorScale>
    </cfRule>
    <cfRule type="expression" dxfId="13455" priority="3729">
      <formula>M105&lt;0</formula>
    </cfRule>
  </conditionalFormatting>
  <conditionalFormatting sqref="N105:N106">
    <cfRule type="expression" priority="3726">
      <formula>#REF!</formula>
    </cfRule>
  </conditionalFormatting>
  <conditionalFormatting sqref="N105:N107">
    <cfRule type="expression" dxfId="13454" priority="3724">
      <formula>IF(N105="Validar","Rojo","Verde")</formula>
    </cfRule>
  </conditionalFormatting>
  <conditionalFormatting sqref="N106">
    <cfRule type="colorScale" priority="3725">
      <colorScale>
        <cfvo type="min"/>
        <cfvo type="max"/>
        <color theme="0"/>
        <color theme="0"/>
      </colorScale>
    </cfRule>
    <cfRule type="expression" dxfId="13453" priority="3727">
      <formula>M106&lt;0</formula>
    </cfRule>
  </conditionalFormatting>
  <conditionalFormatting sqref="N110">
    <cfRule type="colorScale" priority="3716">
      <colorScale>
        <cfvo type="min"/>
        <cfvo type="max"/>
        <color theme="0"/>
        <color theme="0"/>
      </colorScale>
    </cfRule>
    <cfRule type="expression" dxfId="13452" priority="3717">
      <formula>M110&lt;0</formula>
    </cfRule>
  </conditionalFormatting>
  <conditionalFormatting sqref="N110:N111">
    <cfRule type="expression" priority="3707">
      <formula>#REF!</formula>
    </cfRule>
  </conditionalFormatting>
  <conditionalFormatting sqref="N111">
    <cfRule type="colorScale" priority="3706">
      <colorScale>
        <cfvo type="min"/>
        <cfvo type="max"/>
        <color theme="0"/>
        <color theme="0"/>
      </colorScale>
    </cfRule>
    <cfRule type="expression" dxfId="13451" priority="3708">
      <formula>M111&lt;0</formula>
    </cfRule>
  </conditionalFormatting>
  <conditionalFormatting sqref="N117">
    <cfRule type="colorScale" priority="3722">
      <colorScale>
        <cfvo type="min"/>
        <cfvo type="max"/>
        <color theme="0"/>
        <color theme="0"/>
      </colorScale>
    </cfRule>
    <cfRule type="expression" dxfId="13450" priority="3723">
      <formula>M117&lt;0</formula>
    </cfRule>
  </conditionalFormatting>
  <conditionalFormatting sqref="N117:N123">
    <cfRule type="expression" priority="3720">
      <formula>#REF!</formula>
    </cfRule>
  </conditionalFormatting>
  <conditionalFormatting sqref="N118:N123">
    <cfRule type="colorScale" priority="3719">
      <colorScale>
        <cfvo type="min"/>
        <cfvo type="max"/>
        <color theme="0"/>
        <color theme="0"/>
      </colorScale>
    </cfRule>
    <cfRule type="expression" dxfId="13449" priority="3721">
      <formula>M118&lt;0</formula>
    </cfRule>
  </conditionalFormatting>
  <conditionalFormatting sqref="N126:N135">
    <cfRule type="expression" dxfId="13448" priority="3843">
      <formula>IF(N126="Validar","Rojo","Verde")</formula>
    </cfRule>
    <cfRule type="colorScale" priority="3844">
      <colorScale>
        <cfvo type="min"/>
        <cfvo type="max"/>
        <color theme="0"/>
        <color theme="0"/>
      </colorScale>
    </cfRule>
    <cfRule type="expression" priority="3845">
      <formula>$F$23</formula>
    </cfRule>
    <cfRule type="expression" dxfId="13447" priority="3846">
      <formula>M126&lt;0</formula>
    </cfRule>
  </conditionalFormatting>
  <conditionalFormatting sqref="M6">
    <cfRule type="colorScale" priority="3703">
      <colorScale>
        <cfvo type="min"/>
        <cfvo type="max"/>
        <color theme="0"/>
        <color theme="0"/>
      </colorScale>
    </cfRule>
    <cfRule type="expression" dxfId="13446" priority="3704">
      <formula>L6&lt;0</formula>
    </cfRule>
  </conditionalFormatting>
  <conditionalFormatting sqref="M6">
    <cfRule type="expression" dxfId="13445" priority="3701">
      <formula>IF(M6="Validar","Rojo","Verde")</formula>
    </cfRule>
    <cfRule type="expression" priority="3702">
      <formula>#REF!</formula>
    </cfRule>
  </conditionalFormatting>
  <conditionalFormatting sqref="M7:M8">
    <cfRule type="colorScale" priority="3699">
      <colorScale>
        <cfvo type="min"/>
        <cfvo type="max"/>
        <color theme="0"/>
        <color theme="0"/>
      </colorScale>
    </cfRule>
    <cfRule type="expression" dxfId="13444" priority="3700">
      <formula>L7&lt;0</formula>
    </cfRule>
  </conditionalFormatting>
  <conditionalFormatting sqref="M7:M8">
    <cfRule type="expression" dxfId="13443" priority="3697">
      <formula>IF(M7="Validar","Rojo","Verde")</formula>
    </cfRule>
    <cfRule type="expression" priority="3698">
      <formula>#REF!</formula>
    </cfRule>
  </conditionalFormatting>
  <conditionalFormatting sqref="T9">
    <cfRule type="colorScale" priority="3664">
      <colorScale>
        <cfvo type="min"/>
        <cfvo type="max"/>
        <color theme="0"/>
        <color theme="0"/>
      </colorScale>
    </cfRule>
    <cfRule type="expression" dxfId="13442" priority="3665">
      <formula>S9&lt;0</formula>
    </cfRule>
  </conditionalFormatting>
  <conditionalFormatting sqref="T9:T20">
    <cfRule type="expression" dxfId="13441" priority="3635">
      <formula>IF(T9="Validar","Rojo","Verde")</formula>
    </cfRule>
    <cfRule type="expression" priority="3637">
      <formula>#REF!</formula>
    </cfRule>
  </conditionalFormatting>
  <conditionalFormatting sqref="T10">
    <cfRule type="colorScale" priority="3641">
      <colorScale>
        <cfvo type="min"/>
        <cfvo type="max"/>
        <color theme="0"/>
        <color theme="0"/>
      </colorScale>
    </cfRule>
    <cfRule type="expression" dxfId="13440" priority="3642">
      <formula>S10&lt;0</formula>
    </cfRule>
  </conditionalFormatting>
  <conditionalFormatting sqref="T11:T14">
    <cfRule type="colorScale" priority="3662">
      <colorScale>
        <cfvo type="min"/>
        <cfvo type="max"/>
        <color theme="0"/>
        <color theme="0"/>
      </colorScale>
    </cfRule>
    <cfRule type="expression" dxfId="13439" priority="3663">
      <formula>S11&lt;0</formula>
    </cfRule>
  </conditionalFormatting>
  <conditionalFormatting sqref="T15">
    <cfRule type="colorScale" priority="3639">
      <colorScale>
        <cfvo type="min"/>
        <cfvo type="max"/>
        <color theme="0"/>
        <color theme="0"/>
      </colorScale>
    </cfRule>
    <cfRule type="expression" dxfId="13438" priority="3640">
      <formula>S15&lt;0</formula>
    </cfRule>
  </conditionalFormatting>
  <conditionalFormatting sqref="T16:T17">
    <cfRule type="colorScale" priority="3660">
      <colorScale>
        <cfvo type="min"/>
        <cfvo type="max"/>
        <color theme="0"/>
        <color theme="0"/>
      </colorScale>
    </cfRule>
    <cfRule type="expression" dxfId="13437" priority="3661">
      <formula>S16&lt;0</formula>
    </cfRule>
  </conditionalFormatting>
  <conditionalFormatting sqref="T18">
    <cfRule type="colorScale" priority="3636">
      <colorScale>
        <cfvo type="min"/>
        <cfvo type="max"/>
        <color theme="0"/>
        <color theme="0"/>
      </colorScale>
    </cfRule>
    <cfRule type="expression" dxfId="13436" priority="3638">
      <formula>S18&lt;0</formula>
    </cfRule>
  </conditionalFormatting>
  <conditionalFormatting sqref="T19:T20">
    <cfRule type="colorScale" priority="3658">
      <colorScale>
        <cfvo type="min"/>
        <cfvo type="max"/>
        <color theme="0"/>
        <color theme="0"/>
      </colorScale>
    </cfRule>
    <cfRule type="expression" dxfId="13435" priority="3659">
      <formula>S19&lt;0</formula>
    </cfRule>
  </conditionalFormatting>
  <conditionalFormatting sqref="T23">
    <cfRule type="colorScale" priority="3633">
      <colorScale>
        <cfvo type="min"/>
        <cfvo type="max"/>
        <color theme="0"/>
        <color theme="0"/>
      </colorScale>
    </cfRule>
    <cfRule type="expression" dxfId="13434" priority="3634">
      <formula>S23&lt;0</formula>
    </cfRule>
  </conditionalFormatting>
  <conditionalFormatting sqref="T23:T31">
    <cfRule type="expression" dxfId="13433" priority="3627">
      <formula>IF(T23="Validar","Rojo","Verde")</formula>
    </cfRule>
    <cfRule type="expression" priority="3629">
      <formula>#REF!</formula>
    </cfRule>
  </conditionalFormatting>
  <conditionalFormatting sqref="T24">
    <cfRule type="colorScale" priority="3656">
      <colorScale>
        <cfvo type="min"/>
        <cfvo type="max"/>
        <color theme="0"/>
        <color theme="0"/>
      </colorScale>
    </cfRule>
    <cfRule type="expression" dxfId="13432" priority="3657">
      <formula>S24&lt;0</formula>
    </cfRule>
  </conditionalFormatting>
  <conditionalFormatting sqref="T25">
    <cfRule type="colorScale" priority="3654">
      <colorScale>
        <cfvo type="min"/>
        <cfvo type="max"/>
        <color theme="0"/>
        <color theme="0"/>
      </colorScale>
    </cfRule>
    <cfRule type="expression" dxfId="13431" priority="3655">
      <formula>S25&lt;0</formula>
    </cfRule>
  </conditionalFormatting>
  <conditionalFormatting sqref="T26">
    <cfRule type="colorScale" priority="3631">
      <colorScale>
        <cfvo type="min"/>
        <cfvo type="max"/>
        <color theme="0"/>
        <color theme="0"/>
      </colorScale>
    </cfRule>
    <cfRule type="expression" dxfId="13430" priority="3632">
      <formula>S26&lt;0</formula>
    </cfRule>
  </conditionalFormatting>
  <conditionalFormatting sqref="T27">
    <cfRule type="colorScale" priority="3652">
      <colorScale>
        <cfvo type="min"/>
        <cfvo type="max"/>
        <color theme="0"/>
        <color theme="0"/>
      </colorScale>
    </cfRule>
    <cfRule type="expression" dxfId="13429" priority="3653">
      <formula>S27&lt;0</formula>
    </cfRule>
  </conditionalFormatting>
  <conditionalFormatting sqref="T28">
    <cfRule type="colorScale" priority="3650">
      <colorScale>
        <cfvo type="min"/>
        <cfvo type="max"/>
        <color theme="0"/>
        <color theme="0"/>
      </colorScale>
    </cfRule>
    <cfRule type="expression" dxfId="13428" priority="3651">
      <formula>S28&lt;0</formula>
    </cfRule>
  </conditionalFormatting>
  <conditionalFormatting sqref="T29">
    <cfRule type="colorScale" priority="3628">
      <colorScale>
        <cfvo type="min"/>
        <cfvo type="max"/>
        <color theme="0"/>
        <color theme="0"/>
      </colorScale>
    </cfRule>
    <cfRule type="expression" dxfId="13427" priority="3630">
      <formula>S29&lt;0</formula>
    </cfRule>
  </conditionalFormatting>
  <conditionalFormatting sqref="T30">
    <cfRule type="colorScale" priority="3648">
      <colorScale>
        <cfvo type="min"/>
        <cfvo type="max"/>
        <color theme="0"/>
        <color theme="0"/>
      </colorScale>
    </cfRule>
    <cfRule type="expression" dxfId="13426" priority="3649">
      <formula>S30&lt;0</formula>
    </cfRule>
  </conditionalFormatting>
  <conditionalFormatting sqref="T31">
    <cfRule type="colorScale" priority="3646">
      <colorScale>
        <cfvo type="min"/>
        <cfvo type="max"/>
        <color theme="0"/>
        <color theme="0"/>
      </colorScale>
    </cfRule>
    <cfRule type="expression" dxfId="13425" priority="3647">
      <formula>S31&lt;0</formula>
    </cfRule>
  </conditionalFormatting>
  <conditionalFormatting sqref="T39">
    <cfRule type="colorScale" priority="3624">
      <colorScale>
        <cfvo type="min"/>
        <cfvo type="max"/>
        <color theme="0"/>
        <color theme="0"/>
      </colorScale>
    </cfRule>
    <cfRule type="expression" priority="3625">
      <formula>#REF!</formula>
    </cfRule>
    <cfRule type="expression" dxfId="13424" priority="3626">
      <formula>S39&lt;0</formula>
    </cfRule>
  </conditionalFormatting>
  <conditionalFormatting sqref="T39:T107">
    <cfRule type="expression" dxfId="13423" priority="3562">
      <formula>IF(T39="Validar","Rojo","Verde")</formula>
    </cfRule>
  </conditionalFormatting>
  <conditionalFormatting sqref="T40:T67">
    <cfRule type="colorScale" priority="3643">
      <colorScale>
        <cfvo type="min"/>
        <cfvo type="max"/>
        <color theme="0"/>
        <color theme="0"/>
      </colorScale>
    </cfRule>
    <cfRule type="expression" priority="3644">
      <formula>$F$19</formula>
    </cfRule>
    <cfRule type="expression" dxfId="13422" priority="3645">
      <formula>S40&lt;0</formula>
    </cfRule>
  </conditionalFormatting>
  <conditionalFormatting sqref="T68">
    <cfRule type="colorScale" priority="3621">
      <colorScale>
        <cfvo type="min"/>
        <cfvo type="max"/>
        <color theme="0"/>
        <color theme="0"/>
      </colorScale>
    </cfRule>
    <cfRule type="expression" priority="3622">
      <formula>#REF!</formula>
    </cfRule>
    <cfRule type="expression" dxfId="13421" priority="3623">
      <formula>S68&lt;0</formula>
    </cfRule>
  </conditionalFormatting>
  <conditionalFormatting sqref="T69:T81">
    <cfRule type="colorScale" priority="3668">
      <colorScale>
        <cfvo type="min"/>
        <cfvo type="max"/>
        <color theme="0"/>
        <color theme="0"/>
      </colorScale>
    </cfRule>
    <cfRule type="expression" priority="3669">
      <formula>$F$19</formula>
    </cfRule>
    <cfRule type="expression" dxfId="13420" priority="3670">
      <formula>S69&lt;0</formula>
    </cfRule>
  </conditionalFormatting>
  <conditionalFormatting sqref="T82 T92 T103 T107">
    <cfRule type="expression" dxfId="13419" priority="3667">
      <formula>S82&lt;0</formula>
    </cfRule>
  </conditionalFormatting>
  <conditionalFormatting sqref="T83">
    <cfRule type="colorScale" priority="3563">
      <colorScale>
        <cfvo type="min"/>
        <cfvo type="max"/>
        <color theme="0"/>
        <color theme="0"/>
      </colorScale>
    </cfRule>
    <cfRule type="expression" priority="3564">
      <formula>#REF!</formula>
    </cfRule>
    <cfRule type="expression" dxfId="13418" priority="3565">
      <formula>S83&lt;0</formula>
    </cfRule>
  </conditionalFormatting>
  <conditionalFormatting sqref="T84:T91">
    <cfRule type="colorScale" priority="3671">
      <colorScale>
        <cfvo type="min"/>
        <cfvo type="max"/>
        <color theme="0"/>
        <color theme="0"/>
      </colorScale>
    </cfRule>
    <cfRule type="expression" priority="3672">
      <formula>$F$19</formula>
    </cfRule>
    <cfRule type="expression" dxfId="13417" priority="3673">
      <formula>S84&lt;0</formula>
    </cfRule>
  </conditionalFormatting>
  <conditionalFormatting sqref="T82 T92 T103 T107">
    <cfRule type="colorScale" priority="3666">
      <colorScale>
        <cfvo type="min"/>
        <cfvo type="max"/>
        <color theme="0"/>
        <color theme="0"/>
      </colorScale>
    </cfRule>
  </conditionalFormatting>
  <conditionalFormatting sqref="T93">
    <cfRule type="colorScale" priority="3618">
      <colorScale>
        <cfvo type="min"/>
        <cfvo type="max"/>
        <color theme="0"/>
        <color theme="0"/>
      </colorScale>
    </cfRule>
    <cfRule type="expression" priority="3619">
      <formula>#REF!</formula>
    </cfRule>
    <cfRule type="expression" dxfId="13416" priority="3620">
      <formula>S93&lt;0</formula>
    </cfRule>
  </conditionalFormatting>
  <conditionalFormatting sqref="T94:T102">
    <cfRule type="colorScale" priority="3674">
      <colorScale>
        <cfvo type="min"/>
        <cfvo type="max"/>
        <color theme="0"/>
        <color theme="0"/>
      </colorScale>
    </cfRule>
    <cfRule type="expression" priority="3675">
      <formula>$F$19</formula>
    </cfRule>
    <cfRule type="expression" dxfId="13415" priority="3676">
      <formula>S94&lt;0</formula>
    </cfRule>
  </conditionalFormatting>
  <conditionalFormatting sqref="T104">
    <cfRule type="colorScale" priority="3615">
      <colorScale>
        <cfvo type="min"/>
        <cfvo type="max"/>
        <color theme="0"/>
        <color theme="0"/>
      </colorScale>
    </cfRule>
    <cfRule type="expression" priority="3616">
      <formula>#REF!</formula>
    </cfRule>
    <cfRule type="expression" dxfId="13414" priority="3617">
      <formula>S104&lt;0</formula>
    </cfRule>
  </conditionalFormatting>
  <conditionalFormatting sqref="T105:T106">
    <cfRule type="colorScale" priority="3677">
      <colorScale>
        <cfvo type="min"/>
        <cfvo type="max"/>
        <color theme="0"/>
        <color theme="0"/>
      </colorScale>
    </cfRule>
    <cfRule type="expression" priority="3678">
      <formula>$F$19</formula>
    </cfRule>
    <cfRule type="expression" dxfId="13413" priority="3679">
      <formula>S105&lt;0</formula>
    </cfRule>
  </conditionalFormatting>
  <conditionalFormatting sqref="T110">
    <cfRule type="colorScale" priority="3680">
      <colorScale>
        <cfvo type="min"/>
        <cfvo type="max"/>
        <color theme="0"/>
        <color theme="0"/>
      </colorScale>
    </cfRule>
    <cfRule type="expression" dxfId="13412" priority="3681">
      <formula>S110&lt;0</formula>
    </cfRule>
  </conditionalFormatting>
  <conditionalFormatting sqref="T110:T111">
    <cfRule type="expression" priority="3560">
      <formula>$F$19</formula>
    </cfRule>
  </conditionalFormatting>
  <conditionalFormatting sqref="T111">
    <cfRule type="colorScale" priority="3559">
      <colorScale>
        <cfvo type="min"/>
        <cfvo type="max"/>
        <color theme="0"/>
        <color theme="0"/>
      </colorScale>
    </cfRule>
    <cfRule type="expression" dxfId="13411" priority="3561">
      <formula>S111&lt;0</formula>
    </cfRule>
  </conditionalFormatting>
  <conditionalFormatting sqref="T117:T123">
    <cfRule type="colorScale" priority="3685">
      <colorScale>
        <cfvo type="min"/>
        <cfvo type="max"/>
        <color theme="0"/>
        <color theme="0"/>
      </colorScale>
    </cfRule>
    <cfRule type="expression" priority="3686">
      <formula>$F$19</formula>
    </cfRule>
    <cfRule type="expression" dxfId="13410" priority="3687">
      <formula>S117&lt;0</formula>
    </cfRule>
  </conditionalFormatting>
  <conditionalFormatting sqref="T125">
    <cfRule type="colorScale" priority="3612">
      <colorScale>
        <cfvo type="min"/>
        <cfvo type="max"/>
        <color theme="0"/>
        <color theme="0"/>
      </colorScale>
    </cfRule>
    <cfRule type="expression" priority="3613">
      <formula>#REF!</formula>
    </cfRule>
    <cfRule type="expression" dxfId="13409" priority="3614">
      <formula>S125&lt;0</formula>
    </cfRule>
  </conditionalFormatting>
  <conditionalFormatting sqref="T125:T135">
    <cfRule type="expression" dxfId="13408" priority="3611">
      <formula>IF(T125="Validar","Rojo","Verde")</formula>
    </cfRule>
  </conditionalFormatting>
  <conditionalFormatting sqref="T126:T132">
    <cfRule type="colorScale" priority="3688">
      <colorScale>
        <cfvo type="min"/>
        <cfvo type="max"/>
        <color theme="0"/>
        <color theme="0"/>
      </colorScale>
    </cfRule>
    <cfRule type="expression" dxfId="13407" priority="3690">
      <formula>S126&lt;0</formula>
    </cfRule>
  </conditionalFormatting>
  <conditionalFormatting sqref="T126:T134">
    <cfRule type="expression" priority="3689">
      <formula>$F$19</formula>
    </cfRule>
  </conditionalFormatting>
  <conditionalFormatting sqref="T133:T134">
    <cfRule type="colorScale" priority="3691">
      <colorScale>
        <cfvo type="min"/>
        <cfvo type="max"/>
        <color theme="0"/>
        <color theme="0"/>
      </colorScale>
    </cfRule>
    <cfRule type="expression" dxfId="13406" priority="3692">
      <formula>S133&lt;0</formula>
    </cfRule>
  </conditionalFormatting>
  <conditionalFormatting sqref="T135">
    <cfRule type="colorScale" priority="3682">
      <colorScale>
        <cfvo type="min"/>
        <cfvo type="max"/>
        <color theme="0"/>
        <color theme="0"/>
      </colorScale>
    </cfRule>
    <cfRule type="expression" priority="3683">
      <formula>$F$23</formula>
    </cfRule>
    <cfRule type="expression" dxfId="13405" priority="3684">
      <formula>S135&lt;0</formula>
    </cfRule>
  </conditionalFormatting>
  <conditionalFormatting sqref="T110:U111">
    <cfRule type="expression" dxfId="13404" priority="3555">
      <formula>IF(T110="Validar","Rojo","Verde")</formula>
    </cfRule>
  </conditionalFormatting>
  <conditionalFormatting sqref="T117:U123">
    <cfRule type="expression" dxfId="13403" priority="3568">
      <formula>IF(T117="Validar","Rojo","Verde")</formula>
    </cfRule>
  </conditionalFormatting>
  <conditionalFormatting sqref="U40:U66">
    <cfRule type="colorScale" priority="3603">
      <colorScale>
        <cfvo type="min"/>
        <cfvo type="max"/>
        <color theme="0"/>
        <color theme="0"/>
      </colorScale>
    </cfRule>
    <cfRule type="expression" priority="3604">
      <formula>#REF!</formula>
    </cfRule>
    <cfRule type="expression" dxfId="13402" priority="3605">
      <formula>T40&lt;0</formula>
    </cfRule>
  </conditionalFormatting>
  <conditionalFormatting sqref="U40:U67">
    <cfRule type="expression" dxfId="13401" priority="3602">
      <formula>IF(U40="Validar","Rojo","Verde")</formula>
    </cfRule>
  </conditionalFormatting>
  <conditionalFormatting sqref="U67 T82:U82 T92:U92 T103:U103 T107:U107">
    <cfRule type="expression" priority="3607">
      <formula>$F$23</formula>
    </cfRule>
  </conditionalFormatting>
  <conditionalFormatting sqref="U67 U82 U92 U103 U107">
    <cfRule type="expression" dxfId="13400" priority="3608">
      <formula>T67&lt;0</formula>
    </cfRule>
  </conditionalFormatting>
  <conditionalFormatting sqref="U69">
    <cfRule type="colorScale" priority="3600">
      <colorScale>
        <cfvo type="min"/>
        <cfvo type="max"/>
        <color theme="0"/>
        <color theme="0"/>
      </colorScale>
    </cfRule>
    <cfRule type="expression" dxfId="13399" priority="3601">
      <formula>T69&lt;0</formula>
    </cfRule>
  </conditionalFormatting>
  <conditionalFormatting sqref="U69:U81">
    <cfRule type="expression" priority="3598">
      <formula>#REF!</formula>
    </cfRule>
  </conditionalFormatting>
  <conditionalFormatting sqref="U69:U82">
    <cfRule type="expression" dxfId="13398" priority="3596">
      <formula>IF(U69="Validar","Rojo","Verde")</formula>
    </cfRule>
  </conditionalFormatting>
  <conditionalFormatting sqref="U70:U78">
    <cfRule type="colorScale" priority="3597">
      <colorScale>
        <cfvo type="min"/>
        <cfvo type="max"/>
        <color theme="0"/>
        <color theme="0"/>
      </colorScale>
    </cfRule>
    <cfRule type="expression" dxfId="13397" priority="3599">
      <formula>T70&lt;0</formula>
    </cfRule>
  </conditionalFormatting>
  <conditionalFormatting sqref="U79:U81">
    <cfRule type="colorScale" priority="3609">
      <colorScale>
        <cfvo type="min"/>
        <cfvo type="max"/>
        <color theme="0"/>
        <color theme="0"/>
      </colorScale>
    </cfRule>
    <cfRule type="expression" dxfId="13396" priority="3610">
      <formula>T79&lt;0</formula>
    </cfRule>
  </conditionalFormatting>
  <conditionalFormatting sqref="U67 U82 U92 U103 U107">
    <cfRule type="colorScale" priority="3606">
      <colorScale>
        <cfvo type="min"/>
        <cfvo type="max"/>
        <color theme="0"/>
        <color theme="0"/>
      </colorScale>
    </cfRule>
  </conditionalFormatting>
  <conditionalFormatting sqref="U84">
    <cfRule type="colorScale" priority="3594">
      <colorScale>
        <cfvo type="min"/>
        <cfvo type="max"/>
        <color theme="0"/>
        <color theme="0"/>
      </colorScale>
    </cfRule>
    <cfRule type="expression" dxfId="13395" priority="3595">
      <formula>T84&lt;0</formula>
    </cfRule>
  </conditionalFormatting>
  <conditionalFormatting sqref="U84:U91">
    <cfRule type="expression" priority="3592">
      <formula>#REF!</formula>
    </cfRule>
  </conditionalFormatting>
  <conditionalFormatting sqref="U84:U92">
    <cfRule type="expression" dxfId="13394" priority="3590">
      <formula>IF(U84="Validar","Rojo","Verde")</formula>
    </cfRule>
  </conditionalFormatting>
  <conditionalFormatting sqref="U85:U91">
    <cfRule type="colorScale" priority="3591">
      <colorScale>
        <cfvo type="min"/>
        <cfvo type="max"/>
        <color theme="0"/>
        <color theme="0"/>
      </colorScale>
    </cfRule>
    <cfRule type="expression" dxfId="13393" priority="3593">
      <formula>T85&lt;0</formula>
    </cfRule>
  </conditionalFormatting>
  <conditionalFormatting sqref="U94">
    <cfRule type="colorScale" priority="3588">
      <colorScale>
        <cfvo type="min"/>
        <cfvo type="max"/>
        <color theme="0"/>
        <color theme="0"/>
      </colorScale>
    </cfRule>
    <cfRule type="expression" dxfId="13392" priority="3589">
      <formula>T94&lt;0</formula>
    </cfRule>
  </conditionalFormatting>
  <conditionalFormatting sqref="U94:U102">
    <cfRule type="expression" priority="3582">
      <formula>#REF!</formula>
    </cfRule>
  </conditionalFormatting>
  <conditionalFormatting sqref="U94:U103">
    <cfRule type="expression" dxfId="13391" priority="3580">
      <formula>IF(U94="Validar","Rojo","Verde")</formula>
    </cfRule>
  </conditionalFormatting>
  <conditionalFormatting sqref="U95:U100">
    <cfRule type="colorScale" priority="3586">
      <colorScale>
        <cfvo type="min"/>
        <cfvo type="max"/>
        <color theme="0"/>
        <color theme="0"/>
      </colorScale>
    </cfRule>
    <cfRule type="expression" dxfId="13390" priority="3587">
      <formula>T95&lt;0</formula>
    </cfRule>
  </conditionalFormatting>
  <conditionalFormatting sqref="U101">
    <cfRule type="colorScale" priority="3584">
      <colorScale>
        <cfvo type="min"/>
        <cfvo type="max"/>
        <color theme="0"/>
        <color theme="0"/>
      </colorScale>
    </cfRule>
    <cfRule type="expression" dxfId="13389" priority="3585">
      <formula>T101&lt;0</formula>
    </cfRule>
  </conditionalFormatting>
  <conditionalFormatting sqref="U102">
    <cfRule type="colorScale" priority="3581">
      <colorScale>
        <cfvo type="min"/>
        <cfvo type="max"/>
        <color theme="0"/>
        <color theme="0"/>
      </colorScale>
    </cfRule>
    <cfRule type="expression" dxfId="13388" priority="3583">
      <formula>T102&lt;0</formula>
    </cfRule>
  </conditionalFormatting>
  <conditionalFormatting sqref="U105">
    <cfRule type="colorScale" priority="3578">
      <colorScale>
        <cfvo type="min"/>
        <cfvo type="max"/>
        <color theme="0"/>
        <color theme="0"/>
      </colorScale>
    </cfRule>
    <cfRule type="expression" dxfId="13387" priority="3579">
      <formula>T105&lt;0</formula>
    </cfRule>
  </conditionalFormatting>
  <conditionalFormatting sqref="U105:U106">
    <cfRule type="expression" priority="3576">
      <formula>#REF!</formula>
    </cfRule>
  </conditionalFormatting>
  <conditionalFormatting sqref="U105:U107">
    <cfRule type="expression" dxfId="13386" priority="3574">
      <formula>IF(U105="Validar","Rojo","Verde")</formula>
    </cfRule>
  </conditionalFormatting>
  <conditionalFormatting sqref="U106">
    <cfRule type="colorScale" priority="3575">
      <colorScale>
        <cfvo type="min"/>
        <cfvo type="max"/>
        <color theme="0"/>
        <color theme="0"/>
      </colorScale>
    </cfRule>
    <cfRule type="expression" dxfId="13385" priority="3577">
      <formula>T106&lt;0</formula>
    </cfRule>
  </conditionalFormatting>
  <conditionalFormatting sqref="U110">
    <cfRule type="colorScale" priority="3566">
      <colorScale>
        <cfvo type="min"/>
        <cfvo type="max"/>
        <color theme="0"/>
        <color theme="0"/>
      </colorScale>
    </cfRule>
    <cfRule type="expression" dxfId="13384" priority="3567">
      <formula>T110&lt;0</formula>
    </cfRule>
  </conditionalFormatting>
  <conditionalFormatting sqref="U110:U111">
    <cfRule type="expression" priority="3557">
      <formula>#REF!</formula>
    </cfRule>
  </conditionalFormatting>
  <conditionalFormatting sqref="U111">
    <cfRule type="colorScale" priority="3556">
      <colorScale>
        <cfvo type="min"/>
        <cfvo type="max"/>
        <color theme="0"/>
        <color theme="0"/>
      </colorScale>
    </cfRule>
    <cfRule type="expression" dxfId="13383" priority="3558">
      <formula>T111&lt;0</formula>
    </cfRule>
  </conditionalFormatting>
  <conditionalFormatting sqref="U117">
    <cfRule type="colorScale" priority="3572">
      <colorScale>
        <cfvo type="min"/>
        <cfvo type="max"/>
        <color theme="0"/>
        <color theme="0"/>
      </colorScale>
    </cfRule>
    <cfRule type="expression" dxfId="13382" priority="3573">
      <formula>T117&lt;0</formula>
    </cfRule>
  </conditionalFormatting>
  <conditionalFormatting sqref="U117:U123">
    <cfRule type="expression" priority="3570">
      <formula>#REF!</formula>
    </cfRule>
  </conditionalFormatting>
  <conditionalFormatting sqref="U118:U123">
    <cfRule type="colorScale" priority="3569">
      <colorScale>
        <cfvo type="min"/>
        <cfvo type="max"/>
        <color theme="0"/>
        <color theme="0"/>
      </colorScale>
    </cfRule>
    <cfRule type="expression" dxfId="13381" priority="3571">
      <formula>T118&lt;0</formula>
    </cfRule>
  </conditionalFormatting>
  <conditionalFormatting sqref="U126:U135">
    <cfRule type="expression" dxfId="13380" priority="3693">
      <formula>IF(U126="Validar","Rojo","Verde")</formula>
    </cfRule>
    <cfRule type="colorScale" priority="3694">
      <colorScale>
        <cfvo type="min"/>
        <cfvo type="max"/>
        <color theme="0"/>
        <color theme="0"/>
      </colorScale>
    </cfRule>
    <cfRule type="expression" priority="3695">
      <formula>$F$23</formula>
    </cfRule>
    <cfRule type="expression" dxfId="13379" priority="3696">
      <formula>T126&lt;0</formula>
    </cfRule>
  </conditionalFormatting>
  <conditionalFormatting sqref="T6">
    <cfRule type="colorScale" priority="3553">
      <colorScale>
        <cfvo type="min"/>
        <cfvo type="max"/>
        <color theme="0"/>
        <color theme="0"/>
      </colorScale>
    </cfRule>
    <cfRule type="expression" dxfId="13378" priority="3554">
      <formula>S6&lt;0</formula>
    </cfRule>
  </conditionalFormatting>
  <conditionalFormatting sqref="T6">
    <cfRule type="expression" dxfId="13377" priority="3551">
      <formula>IF(T6="Validar","Rojo","Verde")</formula>
    </cfRule>
    <cfRule type="expression" priority="3552">
      <formula>#REF!</formula>
    </cfRule>
  </conditionalFormatting>
  <conditionalFormatting sqref="T7:T8">
    <cfRule type="colorScale" priority="3549">
      <colorScale>
        <cfvo type="min"/>
        <cfvo type="max"/>
        <color theme="0"/>
        <color theme="0"/>
      </colorScale>
    </cfRule>
    <cfRule type="expression" dxfId="13376" priority="3550">
      <formula>S7&lt;0</formula>
    </cfRule>
  </conditionalFormatting>
  <conditionalFormatting sqref="T7:T8">
    <cfRule type="expression" dxfId="13375" priority="3547">
      <formula>IF(T7="Validar","Rojo","Verde")</formula>
    </cfRule>
    <cfRule type="expression" priority="3548">
      <formula>#REF!</formula>
    </cfRule>
  </conditionalFormatting>
  <conditionalFormatting sqref="W9">
    <cfRule type="colorScale" priority="3518">
      <colorScale>
        <cfvo type="min"/>
        <cfvo type="max"/>
        <color theme="0"/>
        <color theme="0"/>
      </colorScale>
    </cfRule>
    <cfRule type="expression" dxfId="13374" priority="3519">
      <formula>V9&lt;0</formula>
    </cfRule>
  </conditionalFormatting>
  <conditionalFormatting sqref="W9:W20">
    <cfRule type="expression" dxfId="13373" priority="3489">
      <formula>IF(W9="Validar","Rojo","Verde")</formula>
    </cfRule>
    <cfRule type="expression" priority="3491">
      <formula>#REF!</formula>
    </cfRule>
  </conditionalFormatting>
  <conditionalFormatting sqref="W10">
    <cfRule type="colorScale" priority="3495">
      <colorScale>
        <cfvo type="min"/>
        <cfvo type="max"/>
        <color theme="0"/>
        <color theme="0"/>
      </colorScale>
    </cfRule>
    <cfRule type="expression" dxfId="13372" priority="3496">
      <formula>V10&lt;0</formula>
    </cfRule>
  </conditionalFormatting>
  <conditionalFormatting sqref="W11:W14">
    <cfRule type="colorScale" priority="3516">
      <colorScale>
        <cfvo type="min"/>
        <cfvo type="max"/>
        <color theme="0"/>
        <color theme="0"/>
      </colorScale>
    </cfRule>
    <cfRule type="expression" dxfId="13371" priority="3517">
      <formula>V11&lt;0</formula>
    </cfRule>
  </conditionalFormatting>
  <conditionalFormatting sqref="W15">
    <cfRule type="colorScale" priority="3493">
      <colorScale>
        <cfvo type="min"/>
        <cfvo type="max"/>
        <color theme="0"/>
        <color theme="0"/>
      </colorScale>
    </cfRule>
    <cfRule type="expression" dxfId="13370" priority="3494">
      <formula>V15&lt;0</formula>
    </cfRule>
  </conditionalFormatting>
  <conditionalFormatting sqref="W16:W17">
    <cfRule type="colorScale" priority="3514">
      <colorScale>
        <cfvo type="min"/>
        <cfvo type="max"/>
        <color theme="0"/>
        <color theme="0"/>
      </colorScale>
    </cfRule>
    <cfRule type="expression" dxfId="13369" priority="3515">
      <formula>V16&lt;0</formula>
    </cfRule>
  </conditionalFormatting>
  <conditionalFormatting sqref="W18">
    <cfRule type="colorScale" priority="3490">
      <colorScale>
        <cfvo type="min"/>
        <cfvo type="max"/>
        <color theme="0"/>
        <color theme="0"/>
      </colorScale>
    </cfRule>
    <cfRule type="expression" dxfId="13368" priority="3492">
      <formula>V18&lt;0</formula>
    </cfRule>
  </conditionalFormatting>
  <conditionalFormatting sqref="W19:W20">
    <cfRule type="colorScale" priority="3512">
      <colorScale>
        <cfvo type="min"/>
        <cfvo type="max"/>
        <color theme="0"/>
        <color theme="0"/>
      </colorScale>
    </cfRule>
    <cfRule type="expression" dxfId="13367" priority="3513">
      <formula>V19&lt;0</formula>
    </cfRule>
  </conditionalFormatting>
  <conditionalFormatting sqref="W23">
    <cfRule type="colorScale" priority="3487">
      <colorScale>
        <cfvo type="min"/>
        <cfvo type="max"/>
        <color theme="0"/>
        <color theme="0"/>
      </colorScale>
    </cfRule>
    <cfRule type="expression" dxfId="13366" priority="3488">
      <formula>V23&lt;0</formula>
    </cfRule>
  </conditionalFormatting>
  <conditionalFormatting sqref="W23:W31">
    <cfRule type="expression" dxfId="13365" priority="3481">
      <formula>IF(W23="Validar","Rojo","Verde")</formula>
    </cfRule>
    <cfRule type="expression" priority="3483">
      <formula>#REF!</formula>
    </cfRule>
  </conditionalFormatting>
  <conditionalFormatting sqref="W24">
    <cfRule type="colorScale" priority="3510">
      <colorScale>
        <cfvo type="min"/>
        <cfvo type="max"/>
        <color theme="0"/>
        <color theme="0"/>
      </colorScale>
    </cfRule>
    <cfRule type="expression" dxfId="13364" priority="3511">
      <formula>V24&lt;0</formula>
    </cfRule>
  </conditionalFormatting>
  <conditionalFormatting sqref="W25">
    <cfRule type="colorScale" priority="3508">
      <colorScale>
        <cfvo type="min"/>
        <cfvo type="max"/>
        <color theme="0"/>
        <color theme="0"/>
      </colorScale>
    </cfRule>
    <cfRule type="expression" dxfId="13363" priority="3509">
      <formula>V25&lt;0</formula>
    </cfRule>
  </conditionalFormatting>
  <conditionalFormatting sqref="W26">
    <cfRule type="colorScale" priority="3485">
      <colorScale>
        <cfvo type="min"/>
        <cfvo type="max"/>
        <color theme="0"/>
        <color theme="0"/>
      </colorScale>
    </cfRule>
    <cfRule type="expression" dxfId="13362" priority="3486">
      <formula>V26&lt;0</formula>
    </cfRule>
  </conditionalFormatting>
  <conditionalFormatting sqref="W27">
    <cfRule type="colorScale" priority="3506">
      <colorScale>
        <cfvo type="min"/>
        <cfvo type="max"/>
        <color theme="0"/>
        <color theme="0"/>
      </colorScale>
    </cfRule>
    <cfRule type="expression" dxfId="13361" priority="3507">
      <formula>V27&lt;0</formula>
    </cfRule>
  </conditionalFormatting>
  <conditionalFormatting sqref="W28">
    <cfRule type="colorScale" priority="3504">
      <colorScale>
        <cfvo type="min"/>
        <cfvo type="max"/>
        <color theme="0"/>
        <color theme="0"/>
      </colorScale>
    </cfRule>
    <cfRule type="expression" dxfId="13360" priority="3505">
      <formula>V28&lt;0</formula>
    </cfRule>
  </conditionalFormatting>
  <conditionalFormatting sqref="W29">
    <cfRule type="colorScale" priority="3482">
      <colorScale>
        <cfvo type="min"/>
        <cfvo type="max"/>
        <color theme="0"/>
        <color theme="0"/>
      </colorScale>
    </cfRule>
    <cfRule type="expression" dxfId="13359" priority="3484">
      <formula>V29&lt;0</formula>
    </cfRule>
  </conditionalFormatting>
  <conditionalFormatting sqref="W30">
    <cfRule type="colorScale" priority="3502">
      <colorScale>
        <cfvo type="min"/>
        <cfvo type="max"/>
        <color theme="0"/>
        <color theme="0"/>
      </colorScale>
    </cfRule>
    <cfRule type="expression" dxfId="13358" priority="3503">
      <formula>V30&lt;0</formula>
    </cfRule>
  </conditionalFormatting>
  <conditionalFormatting sqref="W31">
    <cfRule type="colorScale" priority="3500">
      <colorScale>
        <cfvo type="min"/>
        <cfvo type="max"/>
        <color theme="0"/>
        <color theme="0"/>
      </colorScale>
    </cfRule>
    <cfRule type="expression" dxfId="13357" priority="3501">
      <formula>V31&lt;0</formula>
    </cfRule>
  </conditionalFormatting>
  <conditionalFormatting sqref="W39">
    <cfRule type="colorScale" priority="3478">
      <colorScale>
        <cfvo type="min"/>
        <cfvo type="max"/>
        <color theme="0"/>
        <color theme="0"/>
      </colorScale>
    </cfRule>
    <cfRule type="expression" priority="3479">
      <formula>#REF!</formula>
    </cfRule>
    <cfRule type="expression" dxfId="13356" priority="3480">
      <formula>V39&lt;0</formula>
    </cfRule>
  </conditionalFormatting>
  <conditionalFormatting sqref="W39:W107">
    <cfRule type="expression" dxfId="13355" priority="3459">
      <formula>IF(W39="Validar","Rojo","Verde")</formula>
    </cfRule>
  </conditionalFormatting>
  <conditionalFormatting sqref="W40:W67">
    <cfRule type="colorScale" priority="3497">
      <colorScale>
        <cfvo type="min"/>
        <cfvo type="max"/>
        <color theme="0"/>
        <color theme="0"/>
      </colorScale>
    </cfRule>
    <cfRule type="expression" priority="3498">
      <formula>$F$19</formula>
    </cfRule>
    <cfRule type="expression" dxfId="13354" priority="3499">
      <formula>V40&lt;0</formula>
    </cfRule>
  </conditionalFormatting>
  <conditionalFormatting sqref="W68">
    <cfRule type="colorScale" priority="3475">
      <colorScale>
        <cfvo type="min"/>
        <cfvo type="max"/>
        <color theme="0"/>
        <color theme="0"/>
      </colorScale>
    </cfRule>
    <cfRule type="expression" priority="3476">
      <formula>#REF!</formula>
    </cfRule>
    <cfRule type="expression" dxfId="13353" priority="3477">
      <formula>V68&lt;0</formula>
    </cfRule>
  </conditionalFormatting>
  <conditionalFormatting sqref="W69:W81">
    <cfRule type="colorScale" priority="3522">
      <colorScale>
        <cfvo type="min"/>
        <cfvo type="max"/>
        <color theme="0"/>
        <color theme="0"/>
      </colorScale>
    </cfRule>
    <cfRule type="expression" priority="3523">
      <formula>$F$19</formula>
    </cfRule>
    <cfRule type="expression" dxfId="13352" priority="3524">
      <formula>V69&lt;0</formula>
    </cfRule>
  </conditionalFormatting>
  <conditionalFormatting sqref="W82 W92 W103 W107">
    <cfRule type="expression" dxfId="13351" priority="3521">
      <formula>V82&lt;0</formula>
    </cfRule>
  </conditionalFormatting>
  <conditionalFormatting sqref="W83">
    <cfRule type="colorScale" priority="3460">
      <colorScale>
        <cfvo type="min"/>
        <cfvo type="max"/>
        <color theme="0"/>
        <color theme="0"/>
      </colorScale>
    </cfRule>
    <cfRule type="expression" priority="3461">
      <formula>#REF!</formula>
    </cfRule>
    <cfRule type="expression" dxfId="13350" priority="3462">
      <formula>V83&lt;0</formula>
    </cfRule>
  </conditionalFormatting>
  <conditionalFormatting sqref="W84:W91">
    <cfRule type="colorScale" priority="3525">
      <colorScale>
        <cfvo type="min"/>
        <cfvo type="max"/>
        <color theme="0"/>
        <color theme="0"/>
      </colorScale>
    </cfRule>
    <cfRule type="expression" priority="3526">
      <formula>$F$19</formula>
    </cfRule>
    <cfRule type="expression" dxfId="13349" priority="3527">
      <formula>V84&lt;0</formula>
    </cfRule>
  </conditionalFormatting>
  <conditionalFormatting sqref="W92 W82 W103 W107">
    <cfRule type="colorScale" priority="3520">
      <colorScale>
        <cfvo type="min"/>
        <cfvo type="max"/>
        <color theme="0"/>
        <color theme="0"/>
      </colorScale>
    </cfRule>
  </conditionalFormatting>
  <conditionalFormatting sqref="W93">
    <cfRule type="colorScale" priority="3472">
      <colorScale>
        <cfvo type="min"/>
        <cfvo type="max"/>
        <color theme="0"/>
        <color theme="0"/>
      </colorScale>
    </cfRule>
    <cfRule type="expression" priority="3473">
      <formula>#REF!</formula>
    </cfRule>
    <cfRule type="expression" dxfId="13348" priority="3474">
      <formula>V93&lt;0</formula>
    </cfRule>
  </conditionalFormatting>
  <conditionalFormatting sqref="W94:W102">
    <cfRule type="colorScale" priority="3528">
      <colorScale>
        <cfvo type="min"/>
        <cfvo type="max"/>
        <color theme="0"/>
        <color theme="0"/>
      </colorScale>
    </cfRule>
    <cfRule type="expression" priority="3529">
      <formula>$F$19</formula>
    </cfRule>
    <cfRule type="expression" dxfId="13347" priority="3530">
      <formula>V94&lt;0</formula>
    </cfRule>
  </conditionalFormatting>
  <conditionalFormatting sqref="W104">
    <cfRule type="colorScale" priority="3469">
      <colorScale>
        <cfvo type="min"/>
        <cfvo type="max"/>
        <color theme="0"/>
        <color theme="0"/>
      </colorScale>
    </cfRule>
    <cfRule type="expression" priority="3470">
      <formula>#REF!</formula>
    </cfRule>
    <cfRule type="expression" dxfId="13346" priority="3471">
      <formula>V104&lt;0</formula>
    </cfRule>
  </conditionalFormatting>
  <conditionalFormatting sqref="W105:W106">
    <cfRule type="colorScale" priority="3531">
      <colorScale>
        <cfvo type="min"/>
        <cfvo type="max"/>
        <color theme="0"/>
        <color theme="0"/>
      </colorScale>
    </cfRule>
    <cfRule type="expression" priority="3532">
      <formula>$F$19</formula>
    </cfRule>
    <cfRule type="expression" dxfId="13345" priority="3533">
      <formula>V105&lt;0</formula>
    </cfRule>
  </conditionalFormatting>
  <conditionalFormatting sqref="W110">
    <cfRule type="colorScale" priority="3534">
      <colorScale>
        <cfvo type="min"/>
        <cfvo type="max"/>
        <color theme="0"/>
        <color theme="0"/>
      </colorScale>
    </cfRule>
    <cfRule type="expression" dxfId="13344" priority="3535">
      <formula>V110&lt;0</formula>
    </cfRule>
  </conditionalFormatting>
  <conditionalFormatting sqref="W110:W111">
    <cfRule type="expression" priority="3457">
      <formula>$F$19</formula>
    </cfRule>
  </conditionalFormatting>
  <conditionalFormatting sqref="W111">
    <cfRule type="colorScale" priority="3456">
      <colorScale>
        <cfvo type="min"/>
        <cfvo type="max"/>
        <color theme="0"/>
        <color theme="0"/>
      </colorScale>
    </cfRule>
    <cfRule type="expression" dxfId="13343" priority="3458">
      <formula>V111&lt;0</formula>
    </cfRule>
  </conditionalFormatting>
  <conditionalFormatting sqref="W117:W123">
    <cfRule type="colorScale" priority="3539">
      <colorScale>
        <cfvo type="min"/>
        <cfvo type="max"/>
        <color theme="0"/>
        <color theme="0"/>
      </colorScale>
    </cfRule>
    <cfRule type="expression" priority="3540">
      <formula>$F$19</formula>
    </cfRule>
    <cfRule type="expression" dxfId="13342" priority="3541">
      <formula>V117&lt;0</formula>
    </cfRule>
  </conditionalFormatting>
  <conditionalFormatting sqref="W125">
    <cfRule type="colorScale" priority="3466">
      <colorScale>
        <cfvo type="min"/>
        <cfvo type="max"/>
        <color theme="0"/>
        <color theme="0"/>
      </colorScale>
    </cfRule>
    <cfRule type="expression" priority="3467">
      <formula>#REF!</formula>
    </cfRule>
    <cfRule type="expression" dxfId="13341" priority="3468">
      <formula>V125&lt;0</formula>
    </cfRule>
  </conditionalFormatting>
  <conditionalFormatting sqref="W125:W135">
    <cfRule type="expression" dxfId="13340" priority="3465">
      <formula>IF(W125="Validar","Rojo","Verde")</formula>
    </cfRule>
  </conditionalFormatting>
  <conditionalFormatting sqref="W126:W132">
    <cfRule type="colorScale" priority="3542">
      <colorScale>
        <cfvo type="min"/>
        <cfvo type="max"/>
        <color theme="0"/>
        <color theme="0"/>
      </colorScale>
    </cfRule>
    <cfRule type="expression" dxfId="13339" priority="3544">
      <formula>V126&lt;0</formula>
    </cfRule>
  </conditionalFormatting>
  <conditionalFormatting sqref="W126:W134">
    <cfRule type="expression" priority="3543">
      <formula>$F$19</formula>
    </cfRule>
  </conditionalFormatting>
  <conditionalFormatting sqref="W133:W134">
    <cfRule type="colorScale" priority="3545">
      <colorScale>
        <cfvo type="min"/>
        <cfvo type="max"/>
        <color theme="0"/>
        <color theme="0"/>
      </colorScale>
    </cfRule>
    <cfRule type="expression" dxfId="13338" priority="3546">
      <formula>V133&lt;0</formula>
    </cfRule>
  </conditionalFormatting>
  <conditionalFormatting sqref="W135">
    <cfRule type="colorScale" priority="3536">
      <colorScale>
        <cfvo type="min"/>
        <cfvo type="max"/>
        <color theme="0"/>
        <color theme="0"/>
      </colorScale>
    </cfRule>
    <cfRule type="expression" priority="3537">
      <formula>$F$23</formula>
    </cfRule>
    <cfRule type="expression" dxfId="13337" priority="3538">
      <formula>V135&lt;0</formula>
    </cfRule>
  </conditionalFormatting>
  <conditionalFormatting sqref="W110:W111">
    <cfRule type="expression" dxfId="13336" priority="3455">
      <formula>IF(W110="Validar","Rojo","Verde")</formula>
    </cfRule>
  </conditionalFormatting>
  <conditionalFormatting sqref="W117:W123">
    <cfRule type="expression" dxfId="13335" priority="3463">
      <formula>IF(W117="Validar","Rojo","Verde")</formula>
    </cfRule>
  </conditionalFormatting>
  <conditionalFormatting sqref="W82 W92 W103 W107">
    <cfRule type="expression" priority="3464">
      <formula>$F$23</formula>
    </cfRule>
  </conditionalFormatting>
  <conditionalFormatting sqref="W6">
    <cfRule type="colorScale" priority="3453">
      <colorScale>
        <cfvo type="min"/>
        <cfvo type="max"/>
        <color theme="0"/>
        <color theme="0"/>
      </colorScale>
    </cfRule>
    <cfRule type="expression" dxfId="13334" priority="3454">
      <formula>V6&lt;0</formula>
    </cfRule>
  </conditionalFormatting>
  <conditionalFormatting sqref="W6">
    <cfRule type="expression" dxfId="13333" priority="3451">
      <formula>IF(W6="Validar","Rojo","Verde")</formula>
    </cfRule>
    <cfRule type="expression" priority="3452">
      <formula>#REF!</formula>
    </cfRule>
  </conditionalFormatting>
  <conditionalFormatting sqref="W7:W8">
    <cfRule type="colorScale" priority="3449">
      <colorScale>
        <cfvo type="min"/>
        <cfvo type="max"/>
        <color theme="0"/>
        <color theme="0"/>
      </colorScale>
    </cfRule>
    <cfRule type="expression" dxfId="13332" priority="3450">
      <formula>V7&lt;0</formula>
    </cfRule>
  </conditionalFormatting>
  <conditionalFormatting sqref="W7:W8">
    <cfRule type="expression" dxfId="13331" priority="3447">
      <formula>IF(W7="Validar","Rojo","Verde")</formula>
    </cfRule>
    <cfRule type="expression" priority="3448">
      <formula>#REF!</formula>
    </cfRule>
  </conditionalFormatting>
  <conditionalFormatting sqref="Z9">
    <cfRule type="colorScale" priority="3414">
      <colorScale>
        <cfvo type="min"/>
        <cfvo type="max"/>
        <color theme="0"/>
        <color theme="0"/>
      </colorScale>
    </cfRule>
    <cfRule type="expression" dxfId="13330" priority="3415">
      <formula>Y9&lt;0</formula>
    </cfRule>
  </conditionalFormatting>
  <conditionalFormatting sqref="Z9:Z20">
    <cfRule type="expression" dxfId="13329" priority="3385">
      <formula>IF(Z9="Validar","Rojo","Verde")</formula>
    </cfRule>
    <cfRule type="expression" priority="3387">
      <formula>#REF!</formula>
    </cfRule>
  </conditionalFormatting>
  <conditionalFormatting sqref="Z10">
    <cfRule type="colorScale" priority="3391">
      <colorScale>
        <cfvo type="min"/>
        <cfvo type="max"/>
        <color theme="0"/>
        <color theme="0"/>
      </colorScale>
    </cfRule>
    <cfRule type="expression" dxfId="13328" priority="3392">
      <formula>Y10&lt;0</formula>
    </cfRule>
  </conditionalFormatting>
  <conditionalFormatting sqref="Z11:Z14">
    <cfRule type="colorScale" priority="3412">
      <colorScale>
        <cfvo type="min"/>
        <cfvo type="max"/>
        <color theme="0"/>
        <color theme="0"/>
      </colorScale>
    </cfRule>
    <cfRule type="expression" dxfId="13327" priority="3413">
      <formula>Y11&lt;0</formula>
    </cfRule>
  </conditionalFormatting>
  <conditionalFormatting sqref="Z15">
    <cfRule type="colorScale" priority="3389">
      <colorScale>
        <cfvo type="min"/>
        <cfvo type="max"/>
        <color theme="0"/>
        <color theme="0"/>
      </colorScale>
    </cfRule>
    <cfRule type="expression" dxfId="13326" priority="3390">
      <formula>Y15&lt;0</formula>
    </cfRule>
  </conditionalFormatting>
  <conditionalFormatting sqref="Z16:Z17">
    <cfRule type="colorScale" priority="3410">
      <colorScale>
        <cfvo type="min"/>
        <cfvo type="max"/>
        <color theme="0"/>
        <color theme="0"/>
      </colorScale>
    </cfRule>
    <cfRule type="expression" dxfId="13325" priority="3411">
      <formula>Y16&lt;0</formula>
    </cfRule>
  </conditionalFormatting>
  <conditionalFormatting sqref="Z18">
    <cfRule type="colorScale" priority="3386">
      <colorScale>
        <cfvo type="min"/>
        <cfvo type="max"/>
        <color theme="0"/>
        <color theme="0"/>
      </colorScale>
    </cfRule>
    <cfRule type="expression" dxfId="13324" priority="3388">
      <formula>Y18&lt;0</formula>
    </cfRule>
  </conditionalFormatting>
  <conditionalFormatting sqref="Z19:Z20">
    <cfRule type="colorScale" priority="3408">
      <colorScale>
        <cfvo type="min"/>
        <cfvo type="max"/>
        <color theme="0"/>
        <color theme="0"/>
      </colorScale>
    </cfRule>
    <cfRule type="expression" dxfId="13323" priority="3409">
      <formula>Y19&lt;0</formula>
    </cfRule>
  </conditionalFormatting>
  <conditionalFormatting sqref="Z23">
    <cfRule type="colorScale" priority="3383">
      <colorScale>
        <cfvo type="min"/>
        <cfvo type="max"/>
        <color theme="0"/>
        <color theme="0"/>
      </colorScale>
    </cfRule>
    <cfRule type="expression" dxfId="13322" priority="3384">
      <formula>Y23&lt;0</formula>
    </cfRule>
  </conditionalFormatting>
  <conditionalFormatting sqref="Z23:Z31">
    <cfRule type="expression" dxfId="13321" priority="3377">
      <formula>IF(Z23="Validar","Rojo","Verde")</formula>
    </cfRule>
    <cfRule type="expression" priority="3379">
      <formula>#REF!</formula>
    </cfRule>
  </conditionalFormatting>
  <conditionalFormatting sqref="Z24">
    <cfRule type="colorScale" priority="3406">
      <colorScale>
        <cfvo type="min"/>
        <cfvo type="max"/>
        <color theme="0"/>
        <color theme="0"/>
      </colorScale>
    </cfRule>
    <cfRule type="expression" dxfId="13320" priority="3407">
      <formula>Y24&lt;0</formula>
    </cfRule>
  </conditionalFormatting>
  <conditionalFormatting sqref="Z25">
    <cfRule type="colorScale" priority="3404">
      <colorScale>
        <cfvo type="min"/>
        <cfvo type="max"/>
        <color theme="0"/>
        <color theme="0"/>
      </colorScale>
    </cfRule>
    <cfRule type="expression" dxfId="13319" priority="3405">
      <formula>Y25&lt;0</formula>
    </cfRule>
  </conditionalFormatting>
  <conditionalFormatting sqref="Z26">
    <cfRule type="colorScale" priority="3381">
      <colorScale>
        <cfvo type="min"/>
        <cfvo type="max"/>
        <color theme="0"/>
        <color theme="0"/>
      </colorScale>
    </cfRule>
    <cfRule type="expression" dxfId="13318" priority="3382">
      <formula>Y26&lt;0</formula>
    </cfRule>
  </conditionalFormatting>
  <conditionalFormatting sqref="Z27">
    <cfRule type="colorScale" priority="3402">
      <colorScale>
        <cfvo type="min"/>
        <cfvo type="max"/>
        <color theme="0"/>
        <color theme="0"/>
      </colorScale>
    </cfRule>
    <cfRule type="expression" dxfId="13317" priority="3403">
      <formula>Y27&lt;0</formula>
    </cfRule>
  </conditionalFormatting>
  <conditionalFormatting sqref="Z28">
    <cfRule type="colorScale" priority="3400">
      <colorScale>
        <cfvo type="min"/>
        <cfvo type="max"/>
        <color theme="0"/>
        <color theme="0"/>
      </colorScale>
    </cfRule>
    <cfRule type="expression" dxfId="13316" priority="3401">
      <formula>Y28&lt;0</formula>
    </cfRule>
  </conditionalFormatting>
  <conditionalFormatting sqref="Z29">
    <cfRule type="colorScale" priority="3378">
      <colorScale>
        <cfvo type="min"/>
        <cfvo type="max"/>
        <color theme="0"/>
        <color theme="0"/>
      </colorScale>
    </cfRule>
    <cfRule type="expression" dxfId="13315" priority="3380">
      <formula>Y29&lt;0</formula>
    </cfRule>
  </conditionalFormatting>
  <conditionalFormatting sqref="Z30">
    <cfRule type="colorScale" priority="3398">
      <colorScale>
        <cfvo type="min"/>
        <cfvo type="max"/>
        <color theme="0"/>
        <color theme="0"/>
      </colorScale>
    </cfRule>
    <cfRule type="expression" dxfId="13314" priority="3399">
      <formula>Y30&lt;0</formula>
    </cfRule>
  </conditionalFormatting>
  <conditionalFormatting sqref="Z31">
    <cfRule type="colorScale" priority="3396">
      <colorScale>
        <cfvo type="min"/>
        <cfvo type="max"/>
        <color theme="0"/>
        <color theme="0"/>
      </colorScale>
    </cfRule>
    <cfRule type="expression" dxfId="13313" priority="3397">
      <formula>Y31&lt;0</formula>
    </cfRule>
  </conditionalFormatting>
  <conditionalFormatting sqref="Z39">
    <cfRule type="colorScale" priority="3374">
      <colorScale>
        <cfvo type="min"/>
        <cfvo type="max"/>
        <color theme="0"/>
        <color theme="0"/>
      </colorScale>
    </cfRule>
    <cfRule type="expression" priority="3375">
      <formula>#REF!</formula>
    </cfRule>
    <cfRule type="expression" dxfId="13312" priority="3376">
      <formula>Y39&lt;0</formula>
    </cfRule>
  </conditionalFormatting>
  <conditionalFormatting sqref="Z39:Z107">
    <cfRule type="expression" dxfId="13311" priority="3312">
      <formula>IF(Z39="Validar","Rojo","Verde")</formula>
    </cfRule>
  </conditionalFormatting>
  <conditionalFormatting sqref="Z40:Z67">
    <cfRule type="colorScale" priority="3393">
      <colorScale>
        <cfvo type="min"/>
        <cfvo type="max"/>
        <color theme="0"/>
        <color theme="0"/>
      </colorScale>
    </cfRule>
    <cfRule type="expression" priority="3394">
      <formula>$F$19</formula>
    </cfRule>
    <cfRule type="expression" dxfId="13310" priority="3395">
      <formula>Y40&lt;0</formula>
    </cfRule>
  </conditionalFormatting>
  <conditionalFormatting sqref="Z68">
    <cfRule type="colorScale" priority="3371">
      <colorScale>
        <cfvo type="min"/>
        <cfvo type="max"/>
        <color theme="0"/>
        <color theme="0"/>
      </colorScale>
    </cfRule>
    <cfRule type="expression" priority="3372">
      <formula>#REF!</formula>
    </cfRule>
    <cfRule type="expression" dxfId="13309" priority="3373">
      <formula>Y68&lt;0</formula>
    </cfRule>
  </conditionalFormatting>
  <conditionalFormatting sqref="Z69:Z81">
    <cfRule type="colorScale" priority="3418">
      <colorScale>
        <cfvo type="min"/>
        <cfvo type="max"/>
        <color theme="0"/>
        <color theme="0"/>
      </colorScale>
    </cfRule>
    <cfRule type="expression" priority="3419">
      <formula>$F$19</formula>
    </cfRule>
    <cfRule type="expression" dxfId="13308" priority="3420">
      <formula>Y69&lt;0</formula>
    </cfRule>
  </conditionalFormatting>
  <conditionalFormatting sqref="Z82 Z92 Z103 Z107">
    <cfRule type="expression" dxfId="13307" priority="3417">
      <formula>Y82&lt;0</formula>
    </cfRule>
  </conditionalFormatting>
  <conditionalFormatting sqref="Z83">
    <cfRule type="colorScale" priority="3313">
      <colorScale>
        <cfvo type="min"/>
        <cfvo type="max"/>
        <color theme="0"/>
        <color theme="0"/>
      </colorScale>
    </cfRule>
    <cfRule type="expression" priority="3314">
      <formula>#REF!</formula>
    </cfRule>
    <cfRule type="expression" dxfId="13306" priority="3315">
      <formula>Y83&lt;0</formula>
    </cfRule>
  </conditionalFormatting>
  <conditionalFormatting sqref="Z84:Z91">
    <cfRule type="colorScale" priority="3421">
      <colorScale>
        <cfvo type="min"/>
        <cfvo type="max"/>
        <color theme="0"/>
        <color theme="0"/>
      </colorScale>
    </cfRule>
    <cfRule type="expression" priority="3422">
      <formula>$F$19</formula>
    </cfRule>
    <cfRule type="expression" dxfId="13305" priority="3423">
      <formula>Y84&lt;0</formula>
    </cfRule>
  </conditionalFormatting>
  <conditionalFormatting sqref="Z92 Z82 Z103 Z107">
    <cfRule type="colorScale" priority="3416">
      <colorScale>
        <cfvo type="min"/>
        <cfvo type="max"/>
        <color theme="0"/>
        <color theme="0"/>
      </colorScale>
    </cfRule>
  </conditionalFormatting>
  <conditionalFormatting sqref="Z93">
    <cfRule type="colorScale" priority="3368">
      <colorScale>
        <cfvo type="min"/>
        <cfvo type="max"/>
        <color theme="0"/>
        <color theme="0"/>
      </colorScale>
    </cfRule>
    <cfRule type="expression" priority="3369">
      <formula>#REF!</formula>
    </cfRule>
    <cfRule type="expression" dxfId="13304" priority="3370">
      <formula>Y93&lt;0</formula>
    </cfRule>
  </conditionalFormatting>
  <conditionalFormatting sqref="Z94:Z102">
    <cfRule type="colorScale" priority="3424">
      <colorScale>
        <cfvo type="min"/>
        <cfvo type="max"/>
        <color theme="0"/>
        <color theme="0"/>
      </colorScale>
    </cfRule>
    <cfRule type="expression" priority="3425">
      <formula>$F$19</formula>
    </cfRule>
    <cfRule type="expression" dxfId="13303" priority="3426">
      <formula>Y94&lt;0</formula>
    </cfRule>
  </conditionalFormatting>
  <conditionalFormatting sqref="Z104">
    <cfRule type="colorScale" priority="3365">
      <colorScale>
        <cfvo type="min"/>
        <cfvo type="max"/>
        <color theme="0"/>
        <color theme="0"/>
      </colorScale>
    </cfRule>
    <cfRule type="expression" priority="3366">
      <formula>#REF!</formula>
    </cfRule>
    <cfRule type="expression" dxfId="13302" priority="3367">
      <formula>Y104&lt;0</formula>
    </cfRule>
  </conditionalFormatting>
  <conditionalFormatting sqref="Z105:Z106">
    <cfRule type="colorScale" priority="3427">
      <colorScale>
        <cfvo type="min"/>
        <cfvo type="max"/>
        <color theme="0"/>
        <color theme="0"/>
      </colorScale>
    </cfRule>
    <cfRule type="expression" priority="3428">
      <formula>$F$19</formula>
    </cfRule>
    <cfRule type="expression" dxfId="13301" priority="3429">
      <formula>Y105&lt;0</formula>
    </cfRule>
  </conditionalFormatting>
  <conditionalFormatting sqref="Z110">
    <cfRule type="colorScale" priority="3430">
      <colorScale>
        <cfvo type="min"/>
        <cfvo type="max"/>
        <color theme="0"/>
        <color theme="0"/>
      </colorScale>
    </cfRule>
    <cfRule type="expression" dxfId="13300" priority="3431">
      <formula>Y110&lt;0</formula>
    </cfRule>
  </conditionalFormatting>
  <conditionalFormatting sqref="Z110:Z111">
    <cfRule type="expression" priority="3310">
      <formula>$F$19</formula>
    </cfRule>
  </conditionalFormatting>
  <conditionalFormatting sqref="Z111">
    <cfRule type="colorScale" priority="3309">
      <colorScale>
        <cfvo type="min"/>
        <cfvo type="max"/>
        <color theme="0"/>
        <color theme="0"/>
      </colorScale>
    </cfRule>
    <cfRule type="expression" dxfId="13299" priority="3311">
      <formula>Y111&lt;0</formula>
    </cfRule>
  </conditionalFormatting>
  <conditionalFormatting sqref="Z117:Z123">
    <cfRule type="colorScale" priority="3435">
      <colorScale>
        <cfvo type="min"/>
        <cfvo type="max"/>
        <color theme="0"/>
        <color theme="0"/>
      </colorScale>
    </cfRule>
    <cfRule type="expression" priority="3436">
      <formula>$F$19</formula>
    </cfRule>
    <cfRule type="expression" dxfId="13298" priority="3437">
      <formula>Y117&lt;0</formula>
    </cfRule>
  </conditionalFormatting>
  <conditionalFormatting sqref="Z125">
    <cfRule type="colorScale" priority="3362">
      <colorScale>
        <cfvo type="min"/>
        <cfvo type="max"/>
        <color theme="0"/>
        <color theme="0"/>
      </colorScale>
    </cfRule>
    <cfRule type="expression" priority="3363">
      <formula>#REF!</formula>
    </cfRule>
    <cfRule type="expression" dxfId="13297" priority="3364">
      <formula>Y125&lt;0</formula>
    </cfRule>
  </conditionalFormatting>
  <conditionalFormatting sqref="Z125:Z135">
    <cfRule type="expression" dxfId="13296" priority="3361">
      <formula>IF(Z125="Validar","Rojo","Verde")</formula>
    </cfRule>
  </conditionalFormatting>
  <conditionalFormatting sqref="Z126:Z132">
    <cfRule type="colorScale" priority="3438">
      <colorScale>
        <cfvo type="min"/>
        <cfvo type="max"/>
        <color theme="0"/>
        <color theme="0"/>
      </colorScale>
    </cfRule>
    <cfRule type="expression" dxfId="13295" priority="3440">
      <formula>Y126&lt;0</formula>
    </cfRule>
  </conditionalFormatting>
  <conditionalFormatting sqref="Z126:Z134">
    <cfRule type="expression" priority="3439">
      <formula>$F$19</formula>
    </cfRule>
  </conditionalFormatting>
  <conditionalFormatting sqref="Z133:Z134">
    <cfRule type="colorScale" priority="3441">
      <colorScale>
        <cfvo type="min"/>
        <cfvo type="max"/>
        <color theme="0"/>
        <color theme="0"/>
      </colorScale>
    </cfRule>
    <cfRule type="expression" dxfId="13294" priority="3442">
      <formula>Y133&lt;0</formula>
    </cfRule>
  </conditionalFormatting>
  <conditionalFormatting sqref="Z135">
    <cfRule type="colorScale" priority="3432">
      <colorScale>
        <cfvo type="min"/>
        <cfvo type="max"/>
        <color theme="0"/>
        <color theme="0"/>
      </colorScale>
    </cfRule>
    <cfRule type="expression" priority="3433">
      <formula>$F$23</formula>
    </cfRule>
    <cfRule type="expression" dxfId="13293" priority="3434">
      <formula>Y135&lt;0</formula>
    </cfRule>
  </conditionalFormatting>
  <conditionalFormatting sqref="Z110:AA111">
    <cfRule type="expression" dxfId="13292" priority="3305">
      <formula>IF(Z110="Validar","Rojo","Verde")</formula>
    </cfRule>
  </conditionalFormatting>
  <conditionalFormatting sqref="Z117:AA123">
    <cfRule type="expression" dxfId="13291" priority="3318">
      <formula>IF(Z117="Validar","Rojo","Verde")</formula>
    </cfRule>
  </conditionalFormatting>
  <conditionalFormatting sqref="AA40:AA66">
    <cfRule type="colorScale" priority="3353">
      <colorScale>
        <cfvo type="min"/>
        <cfvo type="max"/>
        <color theme="0"/>
        <color theme="0"/>
      </colorScale>
    </cfRule>
    <cfRule type="expression" priority="3354">
      <formula>#REF!</formula>
    </cfRule>
    <cfRule type="expression" dxfId="13290" priority="3355">
      <formula>Z40&lt;0</formula>
    </cfRule>
  </conditionalFormatting>
  <conditionalFormatting sqref="AA40:AA67">
    <cfRule type="expression" dxfId="13289" priority="3352">
      <formula>IF(AA40="Validar","Rojo","Verde")</formula>
    </cfRule>
  </conditionalFormatting>
  <conditionalFormatting sqref="AA67 Z82:AA82 Z92:AA92 Z103:AA103 Z107:AA107">
    <cfRule type="expression" priority="3357">
      <formula>$F$23</formula>
    </cfRule>
  </conditionalFormatting>
  <conditionalFormatting sqref="AA67 AA82 AA92 AA103 AA107">
    <cfRule type="expression" dxfId="13288" priority="3358">
      <formula>Z67&lt;0</formula>
    </cfRule>
  </conditionalFormatting>
  <conditionalFormatting sqref="AA69">
    <cfRule type="colorScale" priority="3350">
      <colorScale>
        <cfvo type="min"/>
        <cfvo type="max"/>
        <color theme="0"/>
        <color theme="0"/>
      </colorScale>
    </cfRule>
    <cfRule type="expression" dxfId="13287" priority="3351">
      <formula>Z69&lt;0</formula>
    </cfRule>
  </conditionalFormatting>
  <conditionalFormatting sqref="AA69:AA81">
    <cfRule type="expression" priority="3348">
      <formula>#REF!</formula>
    </cfRule>
  </conditionalFormatting>
  <conditionalFormatting sqref="AA70:AA78">
    <cfRule type="colorScale" priority="3347">
      <colorScale>
        <cfvo type="min"/>
        <cfvo type="max"/>
        <color theme="0"/>
        <color theme="0"/>
      </colorScale>
    </cfRule>
    <cfRule type="expression" dxfId="13286" priority="3349">
      <formula>Z70&lt;0</formula>
    </cfRule>
  </conditionalFormatting>
  <conditionalFormatting sqref="AA79:AA81">
    <cfRule type="colorScale" priority="3359">
      <colorScale>
        <cfvo type="min"/>
        <cfvo type="max"/>
        <color theme="0"/>
        <color theme="0"/>
      </colorScale>
    </cfRule>
    <cfRule type="expression" dxfId="13285" priority="3360">
      <formula>Z79&lt;0</formula>
    </cfRule>
  </conditionalFormatting>
  <conditionalFormatting sqref="AA82 AA67 AA92 AA103 AA107">
    <cfRule type="colorScale" priority="3356">
      <colorScale>
        <cfvo type="min"/>
        <cfvo type="max"/>
        <color theme="0"/>
        <color theme="0"/>
      </colorScale>
    </cfRule>
  </conditionalFormatting>
  <conditionalFormatting sqref="AA84">
    <cfRule type="colorScale" priority="3344">
      <colorScale>
        <cfvo type="min"/>
        <cfvo type="max"/>
        <color theme="0"/>
        <color theme="0"/>
      </colorScale>
    </cfRule>
    <cfRule type="expression" dxfId="13284" priority="3345">
      <formula>Z84&lt;0</formula>
    </cfRule>
  </conditionalFormatting>
  <conditionalFormatting sqref="AA84:AA91">
    <cfRule type="expression" priority="3342">
      <formula>#REF!</formula>
    </cfRule>
  </conditionalFormatting>
  <conditionalFormatting sqref="AA84:AA92">
    <cfRule type="expression" dxfId="13283" priority="3340">
      <formula>IF(AA84="Validar","Rojo","Verde")</formula>
    </cfRule>
  </conditionalFormatting>
  <conditionalFormatting sqref="AA85:AA91">
    <cfRule type="colorScale" priority="3341">
      <colorScale>
        <cfvo type="min"/>
        <cfvo type="max"/>
        <color theme="0"/>
        <color theme="0"/>
      </colorScale>
    </cfRule>
    <cfRule type="expression" dxfId="13282" priority="3343">
      <formula>Z85&lt;0</formula>
    </cfRule>
  </conditionalFormatting>
  <conditionalFormatting sqref="AA94">
    <cfRule type="colorScale" priority="3338">
      <colorScale>
        <cfvo type="min"/>
        <cfvo type="max"/>
        <color theme="0"/>
        <color theme="0"/>
      </colorScale>
    </cfRule>
    <cfRule type="expression" dxfId="13281" priority="3339">
      <formula>Z94&lt;0</formula>
    </cfRule>
  </conditionalFormatting>
  <conditionalFormatting sqref="AA94:AA102">
    <cfRule type="expression" priority="3332">
      <formula>#REF!</formula>
    </cfRule>
  </conditionalFormatting>
  <conditionalFormatting sqref="AA94:AA103">
    <cfRule type="expression" dxfId="13280" priority="3330">
      <formula>IF(AA94="Validar","Rojo","Verde")</formula>
    </cfRule>
  </conditionalFormatting>
  <conditionalFormatting sqref="AA95:AA100">
    <cfRule type="colorScale" priority="3336">
      <colorScale>
        <cfvo type="min"/>
        <cfvo type="max"/>
        <color theme="0"/>
        <color theme="0"/>
      </colorScale>
    </cfRule>
    <cfRule type="expression" dxfId="13279" priority="3337">
      <formula>Z95&lt;0</formula>
    </cfRule>
  </conditionalFormatting>
  <conditionalFormatting sqref="AA101">
    <cfRule type="colorScale" priority="3334">
      <colorScale>
        <cfvo type="min"/>
        <cfvo type="max"/>
        <color theme="0"/>
        <color theme="0"/>
      </colorScale>
    </cfRule>
    <cfRule type="expression" dxfId="13278" priority="3335">
      <formula>Z101&lt;0</formula>
    </cfRule>
  </conditionalFormatting>
  <conditionalFormatting sqref="AA102">
    <cfRule type="colorScale" priority="3331">
      <colorScale>
        <cfvo type="min"/>
        <cfvo type="max"/>
        <color theme="0"/>
        <color theme="0"/>
      </colorScale>
    </cfRule>
    <cfRule type="expression" dxfId="13277" priority="3333">
      <formula>Z102&lt;0</formula>
    </cfRule>
  </conditionalFormatting>
  <conditionalFormatting sqref="AA105">
    <cfRule type="colorScale" priority="3328">
      <colorScale>
        <cfvo type="min"/>
        <cfvo type="max"/>
        <color theme="0"/>
        <color theme="0"/>
      </colorScale>
    </cfRule>
    <cfRule type="expression" dxfId="13276" priority="3329">
      <formula>Z105&lt;0</formula>
    </cfRule>
  </conditionalFormatting>
  <conditionalFormatting sqref="AA105:AA106">
    <cfRule type="expression" priority="3326">
      <formula>#REF!</formula>
    </cfRule>
  </conditionalFormatting>
  <conditionalFormatting sqref="AA105:AA107">
    <cfRule type="expression" dxfId="13275" priority="3324">
      <formula>IF(AA105="Validar","Rojo","Verde")</formula>
    </cfRule>
  </conditionalFormatting>
  <conditionalFormatting sqref="AA106">
    <cfRule type="colorScale" priority="3325">
      <colorScale>
        <cfvo type="min"/>
        <cfvo type="max"/>
        <color theme="0"/>
        <color theme="0"/>
      </colorScale>
    </cfRule>
    <cfRule type="expression" dxfId="13274" priority="3327">
      <formula>Z106&lt;0</formula>
    </cfRule>
  </conditionalFormatting>
  <conditionalFormatting sqref="AA110">
    <cfRule type="colorScale" priority="3316">
      <colorScale>
        <cfvo type="min"/>
        <cfvo type="max"/>
        <color theme="0"/>
        <color theme="0"/>
      </colorScale>
    </cfRule>
    <cfRule type="expression" dxfId="13273" priority="3317">
      <formula>Z110&lt;0</formula>
    </cfRule>
  </conditionalFormatting>
  <conditionalFormatting sqref="AA110:AA111">
    <cfRule type="expression" priority="3307">
      <formula>#REF!</formula>
    </cfRule>
  </conditionalFormatting>
  <conditionalFormatting sqref="AA111">
    <cfRule type="colorScale" priority="3306">
      <colorScale>
        <cfvo type="min"/>
        <cfvo type="max"/>
        <color theme="0"/>
        <color theme="0"/>
      </colorScale>
    </cfRule>
    <cfRule type="expression" dxfId="13272" priority="3308">
      <formula>Z111&lt;0</formula>
    </cfRule>
  </conditionalFormatting>
  <conditionalFormatting sqref="AA117">
    <cfRule type="colorScale" priority="3322">
      <colorScale>
        <cfvo type="min"/>
        <cfvo type="max"/>
        <color theme="0"/>
        <color theme="0"/>
      </colorScale>
    </cfRule>
    <cfRule type="expression" dxfId="13271" priority="3323">
      <formula>Z117&lt;0</formula>
    </cfRule>
  </conditionalFormatting>
  <conditionalFormatting sqref="AA117:AA123">
    <cfRule type="expression" priority="3320">
      <formula>#REF!</formula>
    </cfRule>
  </conditionalFormatting>
  <conditionalFormatting sqref="AA118:AA123">
    <cfRule type="colorScale" priority="3319">
      <colorScale>
        <cfvo type="min"/>
        <cfvo type="max"/>
        <color theme="0"/>
        <color theme="0"/>
      </colorScale>
    </cfRule>
    <cfRule type="expression" dxfId="13270" priority="3321">
      <formula>Z118&lt;0</formula>
    </cfRule>
  </conditionalFormatting>
  <conditionalFormatting sqref="AA126:AA135">
    <cfRule type="expression" dxfId="13269" priority="3443">
      <formula>IF(AA126="Validar","Rojo","Verde")</formula>
    </cfRule>
    <cfRule type="colorScale" priority="3444">
      <colorScale>
        <cfvo type="min"/>
        <cfvo type="max"/>
        <color theme="0"/>
        <color theme="0"/>
      </colorScale>
    </cfRule>
    <cfRule type="expression" priority="3445">
      <formula>$F$23</formula>
    </cfRule>
    <cfRule type="expression" dxfId="13268" priority="3446">
      <formula>Z126&lt;0</formula>
    </cfRule>
  </conditionalFormatting>
  <conditionalFormatting sqref="Z6">
    <cfRule type="colorScale" priority="3303">
      <colorScale>
        <cfvo type="min"/>
        <cfvo type="max"/>
        <color theme="0"/>
        <color theme="0"/>
      </colorScale>
    </cfRule>
    <cfRule type="expression" dxfId="13267" priority="3304">
      <formula>Y6&lt;0</formula>
    </cfRule>
  </conditionalFormatting>
  <conditionalFormatting sqref="Z6">
    <cfRule type="expression" dxfId="13266" priority="3301">
      <formula>IF(Z6="Validar","Rojo","Verde")</formula>
    </cfRule>
    <cfRule type="expression" priority="3302">
      <formula>#REF!</formula>
    </cfRule>
  </conditionalFormatting>
  <conditionalFormatting sqref="Z7:Z8">
    <cfRule type="colorScale" priority="3299">
      <colorScale>
        <cfvo type="min"/>
        <cfvo type="max"/>
        <color theme="0"/>
        <color theme="0"/>
      </colorScale>
    </cfRule>
    <cfRule type="expression" dxfId="13265" priority="3300">
      <formula>Y7&lt;0</formula>
    </cfRule>
  </conditionalFormatting>
  <conditionalFormatting sqref="Z7:Z8">
    <cfRule type="expression" dxfId="13264" priority="3297">
      <formula>IF(Z7="Validar","Rojo","Verde")</formula>
    </cfRule>
    <cfRule type="expression" priority="3298">
      <formula>#REF!</formula>
    </cfRule>
  </conditionalFormatting>
  <conditionalFormatting sqref="AD9">
    <cfRule type="colorScale" priority="3264">
      <colorScale>
        <cfvo type="min"/>
        <cfvo type="max"/>
        <color theme="0"/>
        <color theme="0"/>
      </colorScale>
    </cfRule>
    <cfRule type="expression" dxfId="13263" priority="3265">
      <formula>AC9&lt;0</formula>
    </cfRule>
  </conditionalFormatting>
  <conditionalFormatting sqref="AD9:AD20">
    <cfRule type="expression" dxfId="13262" priority="3235">
      <formula>IF(AD9="Validar","Rojo","Verde")</formula>
    </cfRule>
    <cfRule type="expression" priority="3237">
      <formula>#REF!</formula>
    </cfRule>
  </conditionalFormatting>
  <conditionalFormatting sqref="AD10">
    <cfRule type="colorScale" priority="3241">
      <colorScale>
        <cfvo type="min"/>
        <cfvo type="max"/>
        <color theme="0"/>
        <color theme="0"/>
      </colorScale>
    </cfRule>
    <cfRule type="expression" dxfId="13261" priority="3242">
      <formula>AC10&lt;0</formula>
    </cfRule>
  </conditionalFormatting>
  <conditionalFormatting sqref="AD11:AD14">
    <cfRule type="colorScale" priority="3262">
      <colorScale>
        <cfvo type="min"/>
        <cfvo type="max"/>
        <color theme="0"/>
        <color theme="0"/>
      </colorScale>
    </cfRule>
    <cfRule type="expression" dxfId="13260" priority="3263">
      <formula>AC11&lt;0</formula>
    </cfRule>
  </conditionalFormatting>
  <conditionalFormatting sqref="AD15">
    <cfRule type="colorScale" priority="3239">
      <colorScale>
        <cfvo type="min"/>
        <cfvo type="max"/>
        <color theme="0"/>
        <color theme="0"/>
      </colorScale>
    </cfRule>
    <cfRule type="expression" dxfId="13259" priority="3240">
      <formula>AC15&lt;0</formula>
    </cfRule>
  </conditionalFormatting>
  <conditionalFormatting sqref="AD16:AD17">
    <cfRule type="colorScale" priority="3260">
      <colorScale>
        <cfvo type="min"/>
        <cfvo type="max"/>
        <color theme="0"/>
        <color theme="0"/>
      </colorScale>
    </cfRule>
    <cfRule type="expression" dxfId="13258" priority="3261">
      <formula>AC16&lt;0</formula>
    </cfRule>
  </conditionalFormatting>
  <conditionalFormatting sqref="AD18">
    <cfRule type="colorScale" priority="3236">
      <colorScale>
        <cfvo type="min"/>
        <cfvo type="max"/>
        <color theme="0"/>
        <color theme="0"/>
      </colorScale>
    </cfRule>
    <cfRule type="expression" dxfId="13257" priority="3238">
      <formula>AC18&lt;0</formula>
    </cfRule>
  </conditionalFormatting>
  <conditionalFormatting sqref="AD19:AD20">
    <cfRule type="colorScale" priority="3258">
      <colorScale>
        <cfvo type="min"/>
        <cfvo type="max"/>
        <color theme="0"/>
        <color theme="0"/>
      </colorScale>
    </cfRule>
    <cfRule type="expression" dxfId="13256" priority="3259">
      <formula>AC19&lt;0</formula>
    </cfRule>
  </conditionalFormatting>
  <conditionalFormatting sqref="AD23">
    <cfRule type="colorScale" priority="3233">
      <colorScale>
        <cfvo type="min"/>
        <cfvo type="max"/>
        <color theme="0"/>
        <color theme="0"/>
      </colorScale>
    </cfRule>
    <cfRule type="expression" dxfId="13255" priority="3234">
      <formula>AC23&lt;0</formula>
    </cfRule>
  </conditionalFormatting>
  <conditionalFormatting sqref="AD23:AD31">
    <cfRule type="expression" dxfId="13254" priority="3227">
      <formula>IF(AD23="Validar","Rojo","Verde")</formula>
    </cfRule>
    <cfRule type="expression" priority="3229">
      <formula>#REF!</formula>
    </cfRule>
  </conditionalFormatting>
  <conditionalFormatting sqref="AD24">
    <cfRule type="colorScale" priority="3256">
      <colorScale>
        <cfvo type="min"/>
        <cfvo type="max"/>
        <color theme="0"/>
        <color theme="0"/>
      </colorScale>
    </cfRule>
    <cfRule type="expression" dxfId="13253" priority="3257">
      <formula>AC24&lt;0</formula>
    </cfRule>
  </conditionalFormatting>
  <conditionalFormatting sqref="AD25">
    <cfRule type="colorScale" priority="3254">
      <colorScale>
        <cfvo type="min"/>
        <cfvo type="max"/>
        <color theme="0"/>
        <color theme="0"/>
      </colorScale>
    </cfRule>
    <cfRule type="expression" dxfId="13252" priority="3255">
      <formula>AC25&lt;0</formula>
    </cfRule>
  </conditionalFormatting>
  <conditionalFormatting sqref="AD26">
    <cfRule type="colorScale" priority="3231">
      <colorScale>
        <cfvo type="min"/>
        <cfvo type="max"/>
        <color theme="0"/>
        <color theme="0"/>
      </colorScale>
    </cfRule>
    <cfRule type="expression" dxfId="13251" priority="3232">
      <formula>AC26&lt;0</formula>
    </cfRule>
  </conditionalFormatting>
  <conditionalFormatting sqref="AD27">
    <cfRule type="colorScale" priority="3252">
      <colorScale>
        <cfvo type="min"/>
        <cfvo type="max"/>
        <color theme="0"/>
        <color theme="0"/>
      </colorScale>
    </cfRule>
    <cfRule type="expression" dxfId="13250" priority="3253">
      <formula>AC27&lt;0</formula>
    </cfRule>
  </conditionalFormatting>
  <conditionalFormatting sqref="AD28">
    <cfRule type="colorScale" priority="3250">
      <colorScale>
        <cfvo type="min"/>
        <cfvo type="max"/>
        <color theme="0"/>
        <color theme="0"/>
      </colorScale>
    </cfRule>
    <cfRule type="expression" dxfId="13249" priority="3251">
      <formula>AC28&lt;0</formula>
    </cfRule>
  </conditionalFormatting>
  <conditionalFormatting sqref="AD29">
    <cfRule type="colorScale" priority="3228">
      <colorScale>
        <cfvo type="min"/>
        <cfvo type="max"/>
        <color theme="0"/>
        <color theme="0"/>
      </colorScale>
    </cfRule>
    <cfRule type="expression" dxfId="13248" priority="3230">
      <formula>AC29&lt;0</formula>
    </cfRule>
  </conditionalFormatting>
  <conditionalFormatting sqref="AD30">
    <cfRule type="colorScale" priority="3248">
      <colorScale>
        <cfvo type="min"/>
        <cfvo type="max"/>
        <color theme="0"/>
        <color theme="0"/>
      </colorScale>
    </cfRule>
    <cfRule type="expression" dxfId="13247" priority="3249">
      <formula>AC30&lt;0</formula>
    </cfRule>
  </conditionalFormatting>
  <conditionalFormatting sqref="AD31">
    <cfRule type="colorScale" priority="3246">
      <colorScale>
        <cfvo type="min"/>
        <cfvo type="max"/>
        <color theme="0"/>
        <color theme="0"/>
      </colorScale>
    </cfRule>
    <cfRule type="expression" dxfId="13246" priority="3247">
      <formula>AC31&lt;0</formula>
    </cfRule>
  </conditionalFormatting>
  <conditionalFormatting sqref="AD39">
    <cfRule type="colorScale" priority="3224">
      <colorScale>
        <cfvo type="min"/>
        <cfvo type="max"/>
        <color theme="0"/>
        <color theme="0"/>
      </colorScale>
    </cfRule>
    <cfRule type="expression" priority="3225">
      <formula>#REF!</formula>
    </cfRule>
    <cfRule type="expression" dxfId="13245" priority="3226">
      <formula>AC39&lt;0</formula>
    </cfRule>
  </conditionalFormatting>
  <conditionalFormatting sqref="AD39:AD107">
    <cfRule type="expression" dxfId="13244" priority="3162">
      <formula>IF(AD39="Validar","Rojo","Verde")</formula>
    </cfRule>
  </conditionalFormatting>
  <conditionalFormatting sqref="AD40:AD67">
    <cfRule type="colorScale" priority="3243">
      <colorScale>
        <cfvo type="min"/>
        <cfvo type="max"/>
        <color theme="0"/>
        <color theme="0"/>
      </colorScale>
    </cfRule>
    <cfRule type="expression" priority="3244">
      <formula>$F$19</formula>
    </cfRule>
    <cfRule type="expression" dxfId="13243" priority="3245">
      <formula>AC40&lt;0</formula>
    </cfRule>
  </conditionalFormatting>
  <conditionalFormatting sqref="AD68">
    <cfRule type="colorScale" priority="3221">
      <colorScale>
        <cfvo type="min"/>
        <cfvo type="max"/>
        <color theme="0"/>
        <color theme="0"/>
      </colorScale>
    </cfRule>
    <cfRule type="expression" priority="3222">
      <formula>#REF!</formula>
    </cfRule>
    <cfRule type="expression" dxfId="13242" priority="3223">
      <formula>AC68&lt;0</formula>
    </cfRule>
  </conditionalFormatting>
  <conditionalFormatting sqref="AD69:AD81">
    <cfRule type="colorScale" priority="3268">
      <colorScale>
        <cfvo type="min"/>
        <cfvo type="max"/>
        <color theme="0"/>
        <color theme="0"/>
      </colorScale>
    </cfRule>
    <cfRule type="expression" priority="3269">
      <formula>$F$19</formula>
    </cfRule>
    <cfRule type="expression" dxfId="13241" priority="3270">
      <formula>AC69&lt;0</formula>
    </cfRule>
  </conditionalFormatting>
  <conditionalFormatting sqref="AD82 AD92 AD103 AD107">
    <cfRule type="expression" dxfId="13240" priority="3267">
      <formula>AC82&lt;0</formula>
    </cfRule>
  </conditionalFormatting>
  <conditionalFormatting sqref="AD83">
    <cfRule type="colorScale" priority="3163">
      <colorScale>
        <cfvo type="min"/>
        <cfvo type="max"/>
        <color theme="0"/>
        <color theme="0"/>
      </colorScale>
    </cfRule>
    <cfRule type="expression" priority="3164">
      <formula>#REF!</formula>
    </cfRule>
    <cfRule type="expression" dxfId="13239" priority="3165">
      <formula>AC83&lt;0</formula>
    </cfRule>
  </conditionalFormatting>
  <conditionalFormatting sqref="AD84:AD91">
    <cfRule type="colorScale" priority="3271">
      <colorScale>
        <cfvo type="min"/>
        <cfvo type="max"/>
        <color theme="0"/>
        <color theme="0"/>
      </colorScale>
    </cfRule>
    <cfRule type="expression" priority="3272">
      <formula>$F$19</formula>
    </cfRule>
    <cfRule type="expression" dxfId="13238" priority="3273">
      <formula>AC84&lt;0</formula>
    </cfRule>
  </conditionalFormatting>
  <conditionalFormatting sqref="AD92 AD82 AD103 AD107">
    <cfRule type="colorScale" priority="3266">
      <colorScale>
        <cfvo type="min"/>
        <cfvo type="max"/>
        <color theme="0"/>
        <color theme="0"/>
      </colorScale>
    </cfRule>
  </conditionalFormatting>
  <conditionalFormatting sqref="AD93">
    <cfRule type="colorScale" priority="3218">
      <colorScale>
        <cfvo type="min"/>
        <cfvo type="max"/>
        <color theme="0"/>
        <color theme="0"/>
      </colorScale>
    </cfRule>
    <cfRule type="expression" priority="3219">
      <formula>#REF!</formula>
    </cfRule>
    <cfRule type="expression" dxfId="13237" priority="3220">
      <formula>AC93&lt;0</formula>
    </cfRule>
  </conditionalFormatting>
  <conditionalFormatting sqref="AD94:AD102">
    <cfRule type="colorScale" priority="3274">
      <colorScale>
        <cfvo type="min"/>
        <cfvo type="max"/>
        <color theme="0"/>
        <color theme="0"/>
      </colorScale>
    </cfRule>
    <cfRule type="expression" priority="3275">
      <formula>$F$19</formula>
    </cfRule>
    <cfRule type="expression" dxfId="13236" priority="3276">
      <formula>AC94&lt;0</formula>
    </cfRule>
  </conditionalFormatting>
  <conditionalFormatting sqref="AD104">
    <cfRule type="colorScale" priority="3215">
      <colorScale>
        <cfvo type="min"/>
        <cfvo type="max"/>
        <color theme="0"/>
        <color theme="0"/>
      </colorScale>
    </cfRule>
    <cfRule type="expression" priority="3216">
      <formula>#REF!</formula>
    </cfRule>
    <cfRule type="expression" dxfId="13235" priority="3217">
      <formula>AC104&lt;0</formula>
    </cfRule>
  </conditionalFormatting>
  <conditionalFormatting sqref="AD105:AD106">
    <cfRule type="colorScale" priority="3277">
      <colorScale>
        <cfvo type="min"/>
        <cfvo type="max"/>
        <color theme="0"/>
        <color theme="0"/>
      </colorScale>
    </cfRule>
    <cfRule type="expression" priority="3278">
      <formula>$F$19</formula>
    </cfRule>
    <cfRule type="expression" dxfId="13234" priority="3279">
      <formula>AC105&lt;0</formula>
    </cfRule>
  </conditionalFormatting>
  <conditionalFormatting sqref="AD110">
    <cfRule type="colorScale" priority="3280">
      <colorScale>
        <cfvo type="min"/>
        <cfvo type="max"/>
        <color theme="0"/>
        <color theme="0"/>
      </colorScale>
    </cfRule>
    <cfRule type="expression" dxfId="13233" priority="3281">
      <formula>AC110&lt;0</formula>
    </cfRule>
  </conditionalFormatting>
  <conditionalFormatting sqref="AD110:AD111">
    <cfRule type="expression" priority="3160">
      <formula>$F$19</formula>
    </cfRule>
  </conditionalFormatting>
  <conditionalFormatting sqref="AD111">
    <cfRule type="colorScale" priority="3159">
      <colorScale>
        <cfvo type="min"/>
        <cfvo type="max"/>
        <color theme="0"/>
        <color theme="0"/>
      </colorScale>
    </cfRule>
    <cfRule type="expression" dxfId="13232" priority="3161">
      <formula>AC111&lt;0</formula>
    </cfRule>
  </conditionalFormatting>
  <conditionalFormatting sqref="AD117:AD123">
    <cfRule type="colorScale" priority="3285">
      <colorScale>
        <cfvo type="min"/>
        <cfvo type="max"/>
        <color theme="0"/>
        <color theme="0"/>
      </colorScale>
    </cfRule>
    <cfRule type="expression" priority="3286">
      <formula>$F$19</formula>
    </cfRule>
    <cfRule type="expression" dxfId="13231" priority="3287">
      <formula>AC117&lt;0</formula>
    </cfRule>
  </conditionalFormatting>
  <conditionalFormatting sqref="AD125">
    <cfRule type="colorScale" priority="3212">
      <colorScale>
        <cfvo type="min"/>
        <cfvo type="max"/>
        <color theme="0"/>
        <color theme="0"/>
      </colorScale>
    </cfRule>
    <cfRule type="expression" priority="3213">
      <formula>#REF!</formula>
    </cfRule>
    <cfRule type="expression" dxfId="13230" priority="3214">
      <formula>AC125&lt;0</formula>
    </cfRule>
  </conditionalFormatting>
  <conditionalFormatting sqref="AD125:AD135">
    <cfRule type="expression" dxfId="13229" priority="3211">
      <formula>IF(AD125="Validar","Rojo","Verde")</formula>
    </cfRule>
  </conditionalFormatting>
  <conditionalFormatting sqref="AD126:AD132">
    <cfRule type="colorScale" priority="3288">
      <colorScale>
        <cfvo type="min"/>
        <cfvo type="max"/>
        <color theme="0"/>
        <color theme="0"/>
      </colorScale>
    </cfRule>
    <cfRule type="expression" dxfId="13228" priority="3290">
      <formula>AC126&lt;0</formula>
    </cfRule>
  </conditionalFormatting>
  <conditionalFormatting sqref="AD126:AD134">
    <cfRule type="expression" priority="3289">
      <formula>$F$19</formula>
    </cfRule>
  </conditionalFormatting>
  <conditionalFormatting sqref="AD133:AD134">
    <cfRule type="colorScale" priority="3291">
      <colorScale>
        <cfvo type="min"/>
        <cfvo type="max"/>
        <color theme="0"/>
        <color theme="0"/>
      </colorScale>
    </cfRule>
    <cfRule type="expression" dxfId="13227" priority="3292">
      <formula>AC133&lt;0</formula>
    </cfRule>
  </conditionalFormatting>
  <conditionalFormatting sqref="AD135">
    <cfRule type="colorScale" priority="3282">
      <colorScale>
        <cfvo type="min"/>
        <cfvo type="max"/>
        <color theme="0"/>
        <color theme="0"/>
      </colorScale>
    </cfRule>
    <cfRule type="expression" priority="3283">
      <formula>$F$23</formula>
    </cfRule>
    <cfRule type="expression" dxfId="13226" priority="3284">
      <formula>AC135&lt;0</formula>
    </cfRule>
  </conditionalFormatting>
  <conditionalFormatting sqref="AD110:AE111">
    <cfRule type="expression" dxfId="13225" priority="3155">
      <formula>IF(AD110="Validar","Rojo","Verde")</formula>
    </cfRule>
  </conditionalFormatting>
  <conditionalFormatting sqref="AD117:AE123">
    <cfRule type="expression" dxfId="13224" priority="3168">
      <formula>IF(AD117="Validar","Rojo","Verde")</formula>
    </cfRule>
  </conditionalFormatting>
  <conditionalFormatting sqref="AE40:AE66">
    <cfRule type="colorScale" priority="3203">
      <colorScale>
        <cfvo type="min"/>
        <cfvo type="max"/>
        <color theme="0"/>
        <color theme="0"/>
      </colorScale>
    </cfRule>
    <cfRule type="expression" priority="3204">
      <formula>#REF!</formula>
    </cfRule>
    <cfRule type="expression" dxfId="13223" priority="3205">
      <formula>AD40&lt;0</formula>
    </cfRule>
  </conditionalFormatting>
  <conditionalFormatting sqref="AE40:AE67">
    <cfRule type="expression" dxfId="13222" priority="3202">
      <formula>IF(AE40="Validar","Rojo","Verde")</formula>
    </cfRule>
  </conditionalFormatting>
  <conditionalFormatting sqref="AE67 AD82:AE82 AD92:AE92 AD103:AE103 AD107:AE107">
    <cfRule type="expression" priority="3207">
      <formula>$F$23</formula>
    </cfRule>
  </conditionalFormatting>
  <conditionalFormatting sqref="AE67 AE82 AE92 AE103 AE107">
    <cfRule type="expression" dxfId="13221" priority="3208">
      <formula>AD67&lt;0</formula>
    </cfRule>
  </conditionalFormatting>
  <conditionalFormatting sqref="AE69">
    <cfRule type="colorScale" priority="3200">
      <colorScale>
        <cfvo type="min"/>
        <cfvo type="max"/>
        <color theme="0"/>
        <color theme="0"/>
      </colorScale>
    </cfRule>
    <cfRule type="expression" dxfId="13220" priority="3201">
      <formula>AD69&lt;0</formula>
    </cfRule>
  </conditionalFormatting>
  <conditionalFormatting sqref="AE69:AE81">
    <cfRule type="expression" priority="3198">
      <formula>#REF!</formula>
    </cfRule>
  </conditionalFormatting>
  <conditionalFormatting sqref="AE69:AE82">
    <cfRule type="expression" dxfId="13219" priority="3196">
      <formula>IF(AE69="Validar","Rojo","Verde")</formula>
    </cfRule>
  </conditionalFormatting>
  <conditionalFormatting sqref="AE70:AE78">
    <cfRule type="colorScale" priority="3197">
      <colorScale>
        <cfvo type="min"/>
        <cfvo type="max"/>
        <color theme="0"/>
        <color theme="0"/>
      </colorScale>
    </cfRule>
    <cfRule type="expression" dxfId="13218" priority="3199">
      <formula>AD70&lt;0</formula>
    </cfRule>
  </conditionalFormatting>
  <conditionalFormatting sqref="AE79:AE81">
    <cfRule type="colorScale" priority="3209">
      <colorScale>
        <cfvo type="min"/>
        <cfvo type="max"/>
        <color theme="0"/>
        <color theme="0"/>
      </colorScale>
    </cfRule>
    <cfRule type="expression" dxfId="13217" priority="3210">
      <formula>AD79&lt;0</formula>
    </cfRule>
  </conditionalFormatting>
  <conditionalFormatting sqref="AE82 AE67 AE92 AE103 AE107">
    <cfRule type="colorScale" priority="3206">
      <colorScale>
        <cfvo type="min"/>
        <cfvo type="max"/>
        <color theme="0"/>
        <color theme="0"/>
      </colorScale>
    </cfRule>
  </conditionalFormatting>
  <conditionalFormatting sqref="AE84">
    <cfRule type="colorScale" priority="3194">
      <colorScale>
        <cfvo type="min"/>
        <cfvo type="max"/>
        <color theme="0"/>
        <color theme="0"/>
      </colorScale>
    </cfRule>
    <cfRule type="expression" dxfId="13216" priority="3195">
      <formula>AD84&lt;0</formula>
    </cfRule>
  </conditionalFormatting>
  <conditionalFormatting sqref="AE84:AE91">
    <cfRule type="expression" priority="3192">
      <formula>#REF!</formula>
    </cfRule>
  </conditionalFormatting>
  <conditionalFormatting sqref="AE84:AE92">
    <cfRule type="expression" dxfId="13215" priority="3190">
      <formula>IF(AE84="Validar","Rojo","Verde")</formula>
    </cfRule>
  </conditionalFormatting>
  <conditionalFormatting sqref="AE85:AE91">
    <cfRule type="colorScale" priority="3191">
      <colorScale>
        <cfvo type="min"/>
        <cfvo type="max"/>
        <color theme="0"/>
        <color theme="0"/>
      </colorScale>
    </cfRule>
    <cfRule type="expression" dxfId="13214" priority="3193">
      <formula>AD85&lt;0</formula>
    </cfRule>
  </conditionalFormatting>
  <conditionalFormatting sqref="AE94">
    <cfRule type="colorScale" priority="3188">
      <colorScale>
        <cfvo type="min"/>
        <cfvo type="max"/>
        <color theme="0"/>
        <color theme="0"/>
      </colorScale>
    </cfRule>
    <cfRule type="expression" dxfId="13213" priority="3189">
      <formula>AD94&lt;0</formula>
    </cfRule>
  </conditionalFormatting>
  <conditionalFormatting sqref="AE94:AE102">
    <cfRule type="expression" priority="3182">
      <formula>#REF!</formula>
    </cfRule>
  </conditionalFormatting>
  <conditionalFormatting sqref="AE94:AE103">
    <cfRule type="expression" dxfId="13212" priority="3180">
      <formula>IF(AE94="Validar","Rojo","Verde")</formula>
    </cfRule>
  </conditionalFormatting>
  <conditionalFormatting sqref="AE95:AE100">
    <cfRule type="colorScale" priority="3186">
      <colorScale>
        <cfvo type="min"/>
        <cfvo type="max"/>
        <color theme="0"/>
        <color theme="0"/>
      </colorScale>
    </cfRule>
    <cfRule type="expression" dxfId="13211" priority="3187">
      <formula>AD95&lt;0</formula>
    </cfRule>
  </conditionalFormatting>
  <conditionalFormatting sqref="AE101">
    <cfRule type="colorScale" priority="3184">
      <colorScale>
        <cfvo type="min"/>
        <cfvo type="max"/>
        <color theme="0"/>
        <color theme="0"/>
      </colorScale>
    </cfRule>
    <cfRule type="expression" dxfId="13210" priority="3185">
      <formula>AD101&lt;0</formula>
    </cfRule>
  </conditionalFormatting>
  <conditionalFormatting sqref="AE102">
    <cfRule type="colorScale" priority="3181">
      <colorScale>
        <cfvo type="min"/>
        <cfvo type="max"/>
        <color theme="0"/>
        <color theme="0"/>
      </colorScale>
    </cfRule>
    <cfRule type="expression" dxfId="13209" priority="3183">
      <formula>AD102&lt;0</formula>
    </cfRule>
  </conditionalFormatting>
  <conditionalFormatting sqref="AE105">
    <cfRule type="colorScale" priority="3178">
      <colorScale>
        <cfvo type="min"/>
        <cfvo type="max"/>
        <color theme="0"/>
        <color theme="0"/>
      </colorScale>
    </cfRule>
    <cfRule type="expression" dxfId="13208" priority="3179">
      <formula>AD105&lt;0</formula>
    </cfRule>
  </conditionalFormatting>
  <conditionalFormatting sqref="AE105:AE106">
    <cfRule type="expression" priority="3176">
      <formula>#REF!</formula>
    </cfRule>
  </conditionalFormatting>
  <conditionalFormatting sqref="AE105:AE107">
    <cfRule type="expression" dxfId="13207" priority="3174">
      <formula>IF(AE105="Validar","Rojo","Verde")</formula>
    </cfRule>
  </conditionalFormatting>
  <conditionalFormatting sqref="AE106">
    <cfRule type="colorScale" priority="3175">
      <colorScale>
        <cfvo type="min"/>
        <cfvo type="max"/>
        <color theme="0"/>
        <color theme="0"/>
      </colorScale>
    </cfRule>
    <cfRule type="expression" dxfId="13206" priority="3177">
      <formula>AD106&lt;0</formula>
    </cfRule>
  </conditionalFormatting>
  <conditionalFormatting sqref="AE110">
    <cfRule type="colorScale" priority="3166">
      <colorScale>
        <cfvo type="min"/>
        <cfvo type="max"/>
        <color theme="0"/>
        <color theme="0"/>
      </colorScale>
    </cfRule>
    <cfRule type="expression" dxfId="13205" priority="3167">
      <formula>AD110&lt;0</formula>
    </cfRule>
  </conditionalFormatting>
  <conditionalFormatting sqref="AE110:AE111">
    <cfRule type="expression" priority="3157">
      <formula>#REF!</formula>
    </cfRule>
  </conditionalFormatting>
  <conditionalFormatting sqref="AE111">
    <cfRule type="colorScale" priority="3156">
      <colorScale>
        <cfvo type="min"/>
        <cfvo type="max"/>
        <color theme="0"/>
        <color theme="0"/>
      </colorScale>
    </cfRule>
    <cfRule type="expression" dxfId="13204" priority="3158">
      <formula>AD111&lt;0</formula>
    </cfRule>
  </conditionalFormatting>
  <conditionalFormatting sqref="AE117">
    <cfRule type="colorScale" priority="3172">
      <colorScale>
        <cfvo type="min"/>
        <cfvo type="max"/>
        <color theme="0"/>
        <color theme="0"/>
      </colorScale>
    </cfRule>
    <cfRule type="expression" dxfId="13203" priority="3173">
      <formula>AD117&lt;0</formula>
    </cfRule>
  </conditionalFormatting>
  <conditionalFormatting sqref="AE117:AE123">
    <cfRule type="expression" priority="3170">
      <formula>#REF!</formula>
    </cfRule>
  </conditionalFormatting>
  <conditionalFormatting sqref="AE118:AE123">
    <cfRule type="colorScale" priority="3169">
      <colorScale>
        <cfvo type="min"/>
        <cfvo type="max"/>
        <color theme="0"/>
        <color theme="0"/>
      </colorScale>
    </cfRule>
    <cfRule type="expression" dxfId="13202" priority="3171">
      <formula>AD118&lt;0</formula>
    </cfRule>
  </conditionalFormatting>
  <conditionalFormatting sqref="AE126:AE135">
    <cfRule type="expression" dxfId="13201" priority="3293">
      <formula>IF(AE126="Validar","Rojo","Verde")</formula>
    </cfRule>
    <cfRule type="colorScale" priority="3294">
      <colorScale>
        <cfvo type="min"/>
        <cfvo type="max"/>
        <color theme="0"/>
        <color theme="0"/>
      </colorScale>
    </cfRule>
    <cfRule type="expression" priority="3295">
      <formula>$F$23</formula>
    </cfRule>
    <cfRule type="expression" dxfId="13200" priority="3296">
      <formula>AD126&lt;0</formula>
    </cfRule>
  </conditionalFormatting>
  <conditionalFormatting sqref="AD6">
    <cfRule type="colorScale" priority="3153">
      <colorScale>
        <cfvo type="min"/>
        <cfvo type="max"/>
        <color theme="0"/>
        <color theme="0"/>
      </colorScale>
    </cfRule>
    <cfRule type="expression" dxfId="13199" priority="3154">
      <formula>AC6&lt;0</formula>
    </cfRule>
  </conditionalFormatting>
  <conditionalFormatting sqref="AD6">
    <cfRule type="expression" dxfId="13198" priority="3151">
      <formula>IF(AD6="Validar","Rojo","Verde")</formula>
    </cfRule>
    <cfRule type="expression" priority="3152">
      <formula>#REF!</formula>
    </cfRule>
  </conditionalFormatting>
  <conditionalFormatting sqref="AD7:AD8">
    <cfRule type="colorScale" priority="3149">
      <colorScale>
        <cfvo type="min"/>
        <cfvo type="max"/>
        <color theme="0"/>
        <color theme="0"/>
      </colorScale>
    </cfRule>
    <cfRule type="expression" dxfId="13197" priority="3150">
      <formula>AC7&lt;0</formula>
    </cfRule>
  </conditionalFormatting>
  <conditionalFormatting sqref="AD7:AD8">
    <cfRule type="expression" dxfId="13196" priority="3147">
      <formula>IF(AD7="Validar","Rojo","Verde")</formula>
    </cfRule>
    <cfRule type="expression" priority="3148">
      <formula>#REF!</formula>
    </cfRule>
  </conditionalFormatting>
  <conditionalFormatting sqref="AG9">
    <cfRule type="colorScale" priority="3114">
      <colorScale>
        <cfvo type="min"/>
        <cfvo type="max"/>
        <color theme="0"/>
        <color theme="0"/>
      </colorScale>
    </cfRule>
    <cfRule type="expression" dxfId="13195" priority="3115">
      <formula>AF9&lt;0</formula>
    </cfRule>
  </conditionalFormatting>
  <conditionalFormatting sqref="AG9:AG20">
    <cfRule type="expression" dxfId="13194" priority="3085">
      <formula>IF(AG9="Validar","Rojo","Verde")</formula>
    </cfRule>
    <cfRule type="expression" priority="3087">
      <formula>#REF!</formula>
    </cfRule>
  </conditionalFormatting>
  <conditionalFormatting sqref="AG10">
    <cfRule type="colorScale" priority="3091">
      <colorScale>
        <cfvo type="min"/>
        <cfvo type="max"/>
        <color theme="0"/>
        <color theme="0"/>
      </colorScale>
    </cfRule>
    <cfRule type="expression" dxfId="13193" priority="3092">
      <formula>AF10&lt;0</formula>
    </cfRule>
  </conditionalFormatting>
  <conditionalFormatting sqref="AG11:AG14">
    <cfRule type="colorScale" priority="3112">
      <colorScale>
        <cfvo type="min"/>
        <cfvo type="max"/>
        <color theme="0"/>
        <color theme="0"/>
      </colorScale>
    </cfRule>
    <cfRule type="expression" dxfId="13192" priority="3113">
      <formula>AF11&lt;0</formula>
    </cfRule>
  </conditionalFormatting>
  <conditionalFormatting sqref="AG15">
    <cfRule type="colorScale" priority="3089">
      <colorScale>
        <cfvo type="min"/>
        <cfvo type="max"/>
        <color theme="0"/>
        <color theme="0"/>
      </colorScale>
    </cfRule>
    <cfRule type="expression" dxfId="13191" priority="3090">
      <formula>AF15&lt;0</formula>
    </cfRule>
  </conditionalFormatting>
  <conditionalFormatting sqref="AG16:AG17">
    <cfRule type="colorScale" priority="3110">
      <colorScale>
        <cfvo type="min"/>
        <cfvo type="max"/>
        <color theme="0"/>
        <color theme="0"/>
      </colorScale>
    </cfRule>
    <cfRule type="expression" dxfId="13190" priority="3111">
      <formula>AF16&lt;0</formula>
    </cfRule>
  </conditionalFormatting>
  <conditionalFormatting sqref="AG18">
    <cfRule type="colorScale" priority="3086">
      <colorScale>
        <cfvo type="min"/>
        <cfvo type="max"/>
        <color theme="0"/>
        <color theme="0"/>
      </colorScale>
    </cfRule>
    <cfRule type="expression" dxfId="13189" priority="3088">
      <formula>AF18&lt;0</formula>
    </cfRule>
  </conditionalFormatting>
  <conditionalFormatting sqref="AG19:AG20">
    <cfRule type="colorScale" priority="3108">
      <colorScale>
        <cfvo type="min"/>
        <cfvo type="max"/>
        <color theme="0"/>
        <color theme="0"/>
      </colorScale>
    </cfRule>
    <cfRule type="expression" dxfId="13188" priority="3109">
      <formula>AF19&lt;0</formula>
    </cfRule>
  </conditionalFormatting>
  <conditionalFormatting sqref="AG23">
    <cfRule type="colorScale" priority="3083">
      <colorScale>
        <cfvo type="min"/>
        <cfvo type="max"/>
        <color theme="0"/>
        <color theme="0"/>
      </colorScale>
    </cfRule>
    <cfRule type="expression" dxfId="13187" priority="3084">
      <formula>AF23&lt;0</formula>
    </cfRule>
  </conditionalFormatting>
  <conditionalFormatting sqref="AG23:AG31">
    <cfRule type="expression" dxfId="13186" priority="3077">
      <formula>IF(AG23="Validar","Rojo","Verde")</formula>
    </cfRule>
    <cfRule type="expression" priority="3079">
      <formula>#REF!</formula>
    </cfRule>
  </conditionalFormatting>
  <conditionalFormatting sqref="AG24">
    <cfRule type="colorScale" priority="3106">
      <colorScale>
        <cfvo type="min"/>
        <cfvo type="max"/>
        <color theme="0"/>
        <color theme="0"/>
      </colorScale>
    </cfRule>
    <cfRule type="expression" dxfId="13185" priority="3107">
      <formula>AF24&lt;0</formula>
    </cfRule>
  </conditionalFormatting>
  <conditionalFormatting sqref="AG25">
    <cfRule type="colorScale" priority="3104">
      <colorScale>
        <cfvo type="min"/>
        <cfvo type="max"/>
        <color theme="0"/>
        <color theme="0"/>
      </colorScale>
    </cfRule>
    <cfRule type="expression" dxfId="13184" priority="3105">
      <formula>AF25&lt;0</formula>
    </cfRule>
  </conditionalFormatting>
  <conditionalFormatting sqref="AG26">
    <cfRule type="colorScale" priority="3081">
      <colorScale>
        <cfvo type="min"/>
        <cfvo type="max"/>
        <color theme="0"/>
        <color theme="0"/>
      </colorScale>
    </cfRule>
    <cfRule type="expression" dxfId="13183" priority="3082">
      <formula>AF26&lt;0</formula>
    </cfRule>
  </conditionalFormatting>
  <conditionalFormatting sqref="AG27">
    <cfRule type="colorScale" priority="3102">
      <colorScale>
        <cfvo type="min"/>
        <cfvo type="max"/>
        <color theme="0"/>
        <color theme="0"/>
      </colorScale>
    </cfRule>
    <cfRule type="expression" dxfId="13182" priority="3103">
      <formula>AF27&lt;0</formula>
    </cfRule>
  </conditionalFormatting>
  <conditionalFormatting sqref="AG28">
    <cfRule type="colorScale" priority="3100">
      <colorScale>
        <cfvo type="min"/>
        <cfvo type="max"/>
        <color theme="0"/>
        <color theme="0"/>
      </colorScale>
    </cfRule>
    <cfRule type="expression" dxfId="13181" priority="3101">
      <formula>AF28&lt;0</formula>
    </cfRule>
  </conditionalFormatting>
  <conditionalFormatting sqref="AG29">
    <cfRule type="colorScale" priority="3078">
      <colorScale>
        <cfvo type="min"/>
        <cfvo type="max"/>
        <color theme="0"/>
        <color theme="0"/>
      </colorScale>
    </cfRule>
    <cfRule type="expression" dxfId="13180" priority="3080">
      <formula>AF29&lt;0</formula>
    </cfRule>
  </conditionalFormatting>
  <conditionalFormatting sqref="AG30">
    <cfRule type="colorScale" priority="3098">
      <colorScale>
        <cfvo type="min"/>
        <cfvo type="max"/>
        <color theme="0"/>
        <color theme="0"/>
      </colorScale>
    </cfRule>
    <cfRule type="expression" dxfId="13179" priority="3099">
      <formula>AF30&lt;0</formula>
    </cfRule>
  </conditionalFormatting>
  <conditionalFormatting sqref="AG31">
    <cfRule type="colorScale" priority="3096">
      <colorScale>
        <cfvo type="min"/>
        <cfvo type="max"/>
        <color theme="0"/>
        <color theme="0"/>
      </colorScale>
    </cfRule>
    <cfRule type="expression" dxfId="13178" priority="3097">
      <formula>AF31&lt;0</formula>
    </cfRule>
  </conditionalFormatting>
  <conditionalFormatting sqref="AG39">
    <cfRule type="colorScale" priority="3074">
      <colorScale>
        <cfvo type="min"/>
        <cfvo type="max"/>
        <color theme="0"/>
        <color theme="0"/>
      </colorScale>
    </cfRule>
    <cfRule type="expression" priority="3075">
      <formula>#REF!</formula>
    </cfRule>
    <cfRule type="expression" dxfId="13177" priority="3076">
      <formula>AF39&lt;0</formula>
    </cfRule>
  </conditionalFormatting>
  <conditionalFormatting sqref="AG39:AG107">
    <cfRule type="expression" dxfId="13176" priority="3012">
      <formula>IF(AG39="Validar","Rojo","Verde")</formula>
    </cfRule>
  </conditionalFormatting>
  <conditionalFormatting sqref="AG40:AG67">
    <cfRule type="colorScale" priority="3093">
      <colorScale>
        <cfvo type="min"/>
        <cfvo type="max"/>
        <color theme="0"/>
        <color theme="0"/>
      </colorScale>
    </cfRule>
    <cfRule type="expression" priority="3094">
      <formula>$F$19</formula>
    </cfRule>
    <cfRule type="expression" dxfId="13175" priority="3095">
      <formula>AF40&lt;0</formula>
    </cfRule>
  </conditionalFormatting>
  <conditionalFormatting sqref="AG68">
    <cfRule type="colorScale" priority="3071">
      <colorScale>
        <cfvo type="min"/>
        <cfvo type="max"/>
        <color theme="0"/>
        <color theme="0"/>
      </colorScale>
    </cfRule>
    <cfRule type="expression" priority="3072">
      <formula>#REF!</formula>
    </cfRule>
    <cfRule type="expression" dxfId="13174" priority="3073">
      <formula>AF68&lt;0</formula>
    </cfRule>
  </conditionalFormatting>
  <conditionalFormatting sqref="AG69:AG81">
    <cfRule type="colorScale" priority="3118">
      <colorScale>
        <cfvo type="min"/>
        <cfvo type="max"/>
        <color theme="0"/>
        <color theme="0"/>
      </colorScale>
    </cfRule>
    <cfRule type="expression" priority="3119">
      <formula>$F$19</formula>
    </cfRule>
    <cfRule type="expression" dxfId="13173" priority="3120">
      <formula>AF69&lt;0</formula>
    </cfRule>
  </conditionalFormatting>
  <conditionalFormatting sqref="AG82 AG92 AG103 AG107">
    <cfRule type="expression" dxfId="13172" priority="3117">
      <formula>AF82&lt;0</formula>
    </cfRule>
  </conditionalFormatting>
  <conditionalFormatting sqref="AG83">
    <cfRule type="colorScale" priority="3013">
      <colorScale>
        <cfvo type="min"/>
        <cfvo type="max"/>
        <color theme="0"/>
        <color theme="0"/>
      </colorScale>
    </cfRule>
    <cfRule type="expression" priority="3014">
      <formula>#REF!</formula>
    </cfRule>
    <cfRule type="expression" dxfId="13171" priority="3015">
      <formula>AF83&lt;0</formula>
    </cfRule>
  </conditionalFormatting>
  <conditionalFormatting sqref="AG84:AG91">
    <cfRule type="colorScale" priority="3121">
      <colorScale>
        <cfvo type="min"/>
        <cfvo type="max"/>
        <color theme="0"/>
        <color theme="0"/>
      </colorScale>
    </cfRule>
    <cfRule type="expression" priority="3122">
      <formula>$F$19</formula>
    </cfRule>
    <cfRule type="expression" dxfId="13170" priority="3123">
      <formula>AF84&lt;0</formula>
    </cfRule>
  </conditionalFormatting>
  <conditionalFormatting sqref="AG92 AG82 AG103 AG107">
    <cfRule type="colorScale" priority="3116">
      <colorScale>
        <cfvo type="min"/>
        <cfvo type="max"/>
        <color theme="0"/>
        <color theme="0"/>
      </colorScale>
    </cfRule>
  </conditionalFormatting>
  <conditionalFormatting sqref="AG93">
    <cfRule type="colorScale" priority="3068">
      <colorScale>
        <cfvo type="min"/>
        <cfvo type="max"/>
        <color theme="0"/>
        <color theme="0"/>
      </colorScale>
    </cfRule>
    <cfRule type="expression" priority="3069">
      <formula>#REF!</formula>
    </cfRule>
    <cfRule type="expression" dxfId="13169" priority="3070">
      <formula>AF93&lt;0</formula>
    </cfRule>
  </conditionalFormatting>
  <conditionalFormatting sqref="AG94:AG102">
    <cfRule type="colorScale" priority="3124">
      <colorScale>
        <cfvo type="min"/>
        <cfvo type="max"/>
        <color theme="0"/>
        <color theme="0"/>
      </colorScale>
    </cfRule>
    <cfRule type="expression" priority="3125">
      <formula>$F$19</formula>
    </cfRule>
    <cfRule type="expression" dxfId="13168" priority="3126">
      <formula>AF94&lt;0</formula>
    </cfRule>
  </conditionalFormatting>
  <conditionalFormatting sqref="AG104">
    <cfRule type="colorScale" priority="3065">
      <colorScale>
        <cfvo type="min"/>
        <cfvo type="max"/>
        <color theme="0"/>
        <color theme="0"/>
      </colorScale>
    </cfRule>
    <cfRule type="expression" priority="3066">
      <formula>#REF!</formula>
    </cfRule>
    <cfRule type="expression" dxfId="13167" priority="3067">
      <formula>AF104&lt;0</formula>
    </cfRule>
  </conditionalFormatting>
  <conditionalFormatting sqref="AG105:AG106">
    <cfRule type="colorScale" priority="3127">
      <colorScale>
        <cfvo type="min"/>
        <cfvo type="max"/>
        <color theme="0"/>
        <color theme="0"/>
      </colorScale>
    </cfRule>
    <cfRule type="expression" priority="3128">
      <formula>$F$19</formula>
    </cfRule>
    <cfRule type="expression" dxfId="13166" priority="3129">
      <formula>AF105&lt;0</formula>
    </cfRule>
  </conditionalFormatting>
  <conditionalFormatting sqref="AG110">
    <cfRule type="colorScale" priority="3130">
      <colorScale>
        <cfvo type="min"/>
        <cfvo type="max"/>
        <color theme="0"/>
        <color theme="0"/>
      </colorScale>
    </cfRule>
    <cfRule type="expression" dxfId="13165" priority="3131">
      <formula>AF110&lt;0</formula>
    </cfRule>
  </conditionalFormatting>
  <conditionalFormatting sqref="AG110:AG111">
    <cfRule type="expression" priority="3010">
      <formula>$F$19</formula>
    </cfRule>
  </conditionalFormatting>
  <conditionalFormatting sqref="AG111">
    <cfRule type="colorScale" priority="3009">
      <colorScale>
        <cfvo type="min"/>
        <cfvo type="max"/>
        <color theme="0"/>
        <color theme="0"/>
      </colorScale>
    </cfRule>
    <cfRule type="expression" dxfId="13164" priority="3011">
      <formula>AF111&lt;0</formula>
    </cfRule>
  </conditionalFormatting>
  <conditionalFormatting sqref="AG117:AG123">
    <cfRule type="colorScale" priority="3135">
      <colorScale>
        <cfvo type="min"/>
        <cfvo type="max"/>
        <color theme="0"/>
        <color theme="0"/>
      </colorScale>
    </cfRule>
    <cfRule type="expression" priority="3136">
      <formula>$F$19</formula>
    </cfRule>
    <cfRule type="expression" dxfId="13163" priority="3137">
      <formula>AF117&lt;0</formula>
    </cfRule>
  </conditionalFormatting>
  <conditionalFormatting sqref="AG125">
    <cfRule type="colorScale" priority="3062">
      <colorScale>
        <cfvo type="min"/>
        <cfvo type="max"/>
        <color theme="0"/>
        <color theme="0"/>
      </colorScale>
    </cfRule>
    <cfRule type="expression" priority="3063">
      <formula>#REF!</formula>
    </cfRule>
    <cfRule type="expression" dxfId="13162" priority="3064">
      <formula>AF125&lt;0</formula>
    </cfRule>
  </conditionalFormatting>
  <conditionalFormatting sqref="AG125:AG135">
    <cfRule type="expression" dxfId="13161" priority="3061">
      <formula>IF(AG125="Validar","Rojo","Verde")</formula>
    </cfRule>
  </conditionalFormatting>
  <conditionalFormatting sqref="AG126:AG132">
    <cfRule type="colorScale" priority="3138">
      <colorScale>
        <cfvo type="min"/>
        <cfvo type="max"/>
        <color theme="0"/>
        <color theme="0"/>
      </colorScale>
    </cfRule>
    <cfRule type="expression" dxfId="13160" priority="3140">
      <formula>AF126&lt;0</formula>
    </cfRule>
  </conditionalFormatting>
  <conditionalFormatting sqref="AG126:AG134">
    <cfRule type="expression" priority="3139">
      <formula>$F$19</formula>
    </cfRule>
  </conditionalFormatting>
  <conditionalFormatting sqref="AG133:AG134">
    <cfRule type="colorScale" priority="3141">
      <colorScale>
        <cfvo type="min"/>
        <cfvo type="max"/>
        <color theme="0"/>
        <color theme="0"/>
      </colorScale>
    </cfRule>
    <cfRule type="expression" dxfId="13159" priority="3142">
      <formula>AF133&lt;0</formula>
    </cfRule>
  </conditionalFormatting>
  <conditionalFormatting sqref="AG135">
    <cfRule type="colorScale" priority="3132">
      <colorScale>
        <cfvo type="min"/>
        <cfvo type="max"/>
        <color theme="0"/>
        <color theme="0"/>
      </colorScale>
    </cfRule>
    <cfRule type="expression" priority="3133">
      <formula>$F$23</formula>
    </cfRule>
    <cfRule type="expression" dxfId="13158" priority="3134">
      <formula>AF135&lt;0</formula>
    </cfRule>
  </conditionalFormatting>
  <conditionalFormatting sqref="AG110:AH111">
    <cfRule type="expression" dxfId="13157" priority="3005">
      <formula>IF(AG110="Validar","Rojo","Verde")</formula>
    </cfRule>
  </conditionalFormatting>
  <conditionalFormatting sqref="AG117:AH123">
    <cfRule type="expression" dxfId="13156" priority="3018">
      <formula>IF(AG117="Validar","Rojo","Verde")</formula>
    </cfRule>
  </conditionalFormatting>
  <conditionalFormatting sqref="AH40:AH66">
    <cfRule type="colorScale" priority="3053">
      <colorScale>
        <cfvo type="min"/>
        <cfvo type="max"/>
        <color theme="0"/>
        <color theme="0"/>
      </colorScale>
    </cfRule>
    <cfRule type="expression" priority="3054">
      <formula>#REF!</formula>
    </cfRule>
    <cfRule type="expression" dxfId="13155" priority="3055">
      <formula>AG40&lt;0</formula>
    </cfRule>
  </conditionalFormatting>
  <conditionalFormatting sqref="AH40:AH67">
    <cfRule type="expression" dxfId="13154" priority="3052">
      <formula>IF(AH40="Validar","Rojo","Verde")</formula>
    </cfRule>
  </conditionalFormatting>
  <conditionalFormatting sqref="AH67 AG82:AH82 AG92:AH92 AG103:AH103 AG107:AH107">
    <cfRule type="expression" priority="3057">
      <formula>$F$23</formula>
    </cfRule>
  </conditionalFormatting>
  <conditionalFormatting sqref="AH67 AH82 AH92 AH103 AH107">
    <cfRule type="expression" dxfId="13153" priority="3058">
      <formula>AG67&lt;0</formula>
    </cfRule>
  </conditionalFormatting>
  <conditionalFormatting sqref="AH69">
    <cfRule type="colorScale" priority="3050">
      <colorScale>
        <cfvo type="min"/>
        <cfvo type="max"/>
        <color theme="0"/>
        <color theme="0"/>
      </colorScale>
    </cfRule>
    <cfRule type="expression" dxfId="13152" priority="3051">
      <formula>AG69&lt;0</formula>
    </cfRule>
  </conditionalFormatting>
  <conditionalFormatting sqref="AH69:AH81">
    <cfRule type="expression" priority="3048">
      <formula>#REF!</formula>
    </cfRule>
  </conditionalFormatting>
  <conditionalFormatting sqref="AH69:AH82">
    <cfRule type="expression" dxfId="13151" priority="3046">
      <formula>IF(AH69="Validar","Rojo","Verde")</formula>
    </cfRule>
  </conditionalFormatting>
  <conditionalFormatting sqref="AH70:AH78">
    <cfRule type="colorScale" priority="3047">
      <colorScale>
        <cfvo type="min"/>
        <cfvo type="max"/>
        <color theme="0"/>
        <color theme="0"/>
      </colorScale>
    </cfRule>
    <cfRule type="expression" dxfId="13150" priority="3049">
      <formula>AG70&lt;0</formula>
    </cfRule>
  </conditionalFormatting>
  <conditionalFormatting sqref="AH79:AH81">
    <cfRule type="colorScale" priority="3059">
      <colorScale>
        <cfvo type="min"/>
        <cfvo type="max"/>
        <color theme="0"/>
        <color theme="0"/>
      </colorScale>
    </cfRule>
    <cfRule type="expression" dxfId="13149" priority="3060">
      <formula>AG79&lt;0</formula>
    </cfRule>
  </conditionalFormatting>
  <conditionalFormatting sqref="AH82 AH67 AH92 AH103 AH107">
    <cfRule type="colorScale" priority="3056">
      <colorScale>
        <cfvo type="min"/>
        <cfvo type="max"/>
        <color theme="0"/>
        <color theme="0"/>
      </colorScale>
    </cfRule>
  </conditionalFormatting>
  <conditionalFormatting sqref="AH84">
    <cfRule type="colorScale" priority="3044">
      <colorScale>
        <cfvo type="min"/>
        <cfvo type="max"/>
        <color theme="0"/>
        <color theme="0"/>
      </colorScale>
    </cfRule>
    <cfRule type="expression" dxfId="13148" priority="3045">
      <formula>AG84&lt;0</formula>
    </cfRule>
  </conditionalFormatting>
  <conditionalFormatting sqref="AH84:AH91">
    <cfRule type="expression" priority="3042">
      <formula>#REF!</formula>
    </cfRule>
  </conditionalFormatting>
  <conditionalFormatting sqref="AH84:AH92">
    <cfRule type="expression" dxfId="13147" priority="3040">
      <formula>IF(AH84="Validar","Rojo","Verde")</formula>
    </cfRule>
  </conditionalFormatting>
  <conditionalFormatting sqref="AH85:AH91">
    <cfRule type="colorScale" priority="3041">
      <colorScale>
        <cfvo type="min"/>
        <cfvo type="max"/>
        <color theme="0"/>
        <color theme="0"/>
      </colorScale>
    </cfRule>
    <cfRule type="expression" dxfId="13146" priority="3043">
      <formula>AG85&lt;0</formula>
    </cfRule>
  </conditionalFormatting>
  <conditionalFormatting sqref="AH94">
    <cfRule type="colorScale" priority="3038">
      <colorScale>
        <cfvo type="min"/>
        <cfvo type="max"/>
        <color theme="0"/>
        <color theme="0"/>
      </colorScale>
    </cfRule>
    <cfRule type="expression" dxfId="13145" priority="3039">
      <formula>AG94&lt;0</formula>
    </cfRule>
  </conditionalFormatting>
  <conditionalFormatting sqref="AH94:AH102">
    <cfRule type="expression" priority="3032">
      <formula>#REF!</formula>
    </cfRule>
  </conditionalFormatting>
  <conditionalFormatting sqref="AH94:AH103">
    <cfRule type="expression" dxfId="13144" priority="3030">
      <formula>IF(AH94="Validar","Rojo","Verde")</formula>
    </cfRule>
  </conditionalFormatting>
  <conditionalFormatting sqref="AH95:AH100">
    <cfRule type="colorScale" priority="3036">
      <colorScale>
        <cfvo type="min"/>
        <cfvo type="max"/>
        <color theme="0"/>
        <color theme="0"/>
      </colorScale>
    </cfRule>
    <cfRule type="expression" dxfId="13143" priority="3037">
      <formula>AG95&lt;0</formula>
    </cfRule>
  </conditionalFormatting>
  <conditionalFormatting sqref="AH101">
    <cfRule type="colorScale" priority="3034">
      <colorScale>
        <cfvo type="min"/>
        <cfvo type="max"/>
        <color theme="0"/>
        <color theme="0"/>
      </colorScale>
    </cfRule>
    <cfRule type="expression" dxfId="13142" priority="3035">
      <formula>AG101&lt;0</formula>
    </cfRule>
  </conditionalFormatting>
  <conditionalFormatting sqref="AH102">
    <cfRule type="colorScale" priority="3031">
      <colorScale>
        <cfvo type="min"/>
        <cfvo type="max"/>
        <color theme="0"/>
        <color theme="0"/>
      </colorScale>
    </cfRule>
    <cfRule type="expression" dxfId="13141" priority="3033">
      <formula>AG102&lt;0</formula>
    </cfRule>
  </conditionalFormatting>
  <conditionalFormatting sqref="AH105">
    <cfRule type="colorScale" priority="3028">
      <colorScale>
        <cfvo type="min"/>
        <cfvo type="max"/>
        <color theme="0"/>
        <color theme="0"/>
      </colorScale>
    </cfRule>
    <cfRule type="expression" dxfId="13140" priority="3029">
      <formula>AG105&lt;0</formula>
    </cfRule>
  </conditionalFormatting>
  <conditionalFormatting sqref="AH105:AH106">
    <cfRule type="expression" priority="3026">
      <formula>#REF!</formula>
    </cfRule>
  </conditionalFormatting>
  <conditionalFormatting sqref="AH105:AH107">
    <cfRule type="expression" dxfId="13139" priority="3024">
      <formula>IF(AH105="Validar","Rojo","Verde")</formula>
    </cfRule>
  </conditionalFormatting>
  <conditionalFormatting sqref="AH106">
    <cfRule type="colorScale" priority="3025">
      <colorScale>
        <cfvo type="min"/>
        <cfvo type="max"/>
        <color theme="0"/>
        <color theme="0"/>
      </colorScale>
    </cfRule>
    <cfRule type="expression" dxfId="13138" priority="3027">
      <formula>AG106&lt;0</formula>
    </cfRule>
  </conditionalFormatting>
  <conditionalFormatting sqref="AH110">
    <cfRule type="colorScale" priority="3016">
      <colorScale>
        <cfvo type="min"/>
        <cfvo type="max"/>
        <color theme="0"/>
        <color theme="0"/>
      </colorScale>
    </cfRule>
    <cfRule type="expression" dxfId="13137" priority="3017">
      <formula>AG110&lt;0</formula>
    </cfRule>
  </conditionalFormatting>
  <conditionalFormatting sqref="AH110:AH111">
    <cfRule type="expression" priority="3007">
      <formula>#REF!</formula>
    </cfRule>
  </conditionalFormatting>
  <conditionalFormatting sqref="AH111">
    <cfRule type="colorScale" priority="3006">
      <colorScale>
        <cfvo type="min"/>
        <cfvo type="max"/>
        <color theme="0"/>
        <color theme="0"/>
      </colorScale>
    </cfRule>
    <cfRule type="expression" dxfId="13136" priority="3008">
      <formula>AG111&lt;0</formula>
    </cfRule>
  </conditionalFormatting>
  <conditionalFormatting sqref="AH117">
    <cfRule type="colorScale" priority="3022">
      <colorScale>
        <cfvo type="min"/>
        <cfvo type="max"/>
        <color theme="0"/>
        <color theme="0"/>
      </colorScale>
    </cfRule>
    <cfRule type="expression" dxfId="13135" priority="3023">
      <formula>AG117&lt;0</formula>
    </cfRule>
  </conditionalFormatting>
  <conditionalFormatting sqref="AH117:AH123">
    <cfRule type="expression" priority="3020">
      <formula>#REF!</formula>
    </cfRule>
  </conditionalFormatting>
  <conditionalFormatting sqref="AH118:AH123">
    <cfRule type="colorScale" priority="3019">
      <colorScale>
        <cfvo type="min"/>
        <cfvo type="max"/>
        <color theme="0"/>
        <color theme="0"/>
      </colorScale>
    </cfRule>
    <cfRule type="expression" dxfId="13134" priority="3021">
      <formula>AG118&lt;0</formula>
    </cfRule>
  </conditionalFormatting>
  <conditionalFormatting sqref="AH126:AH135">
    <cfRule type="expression" dxfId="13133" priority="3143">
      <formula>IF(AH126="Validar","Rojo","Verde")</formula>
    </cfRule>
    <cfRule type="colorScale" priority="3144">
      <colorScale>
        <cfvo type="min"/>
        <cfvo type="max"/>
        <color theme="0"/>
        <color theme="0"/>
      </colorScale>
    </cfRule>
    <cfRule type="expression" priority="3145">
      <formula>$F$23</formula>
    </cfRule>
    <cfRule type="expression" dxfId="13132" priority="3146">
      <formula>AG126&lt;0</formula>
    </cfRule>
  </conditionalFormatting>
  <conditionalFormatting sqref="AG6">
    <cfRule type="colorScale" priority="3003">
      <colorScale>
        <cfvo type="min"/>
        <cfvo type="max"/>
        <color theme="0"/>
        <color theme="0"/>
      </colorScale>
    </cfRule>
    <cfRule type="expression" dxfId="13131" priority="3004">
      <formula>AF6&lt;0</formula>
    </cfRule>
  </conditionalFormatting>
  <conditionalFormatting sqref="AG6">
    <cfRule type="expression" dxfId="13130" priority="3001">
      <formula>IF(AG6="Validar","Rojo","Verde")</formula>
    </cfRule>
    <cfRule type="expression" priority="3002">
      <formula>#REF!</formula>
    </cfRule>
  </conditionalFormatting>
  <conditionalFormatting sqref="AG7:AG8">
    <cfRule type="colorScale" priority="2999">
      <colorScale>
        <cfvo type="min"/>
        <cfvo type="max"/>
        <color theme="0"/>
        <color theme="0"/>
      </colorScale>
    </cfRule>
    <cfRule type="expression" dxfId="13129" priority="3000">
      <formula>AF7&lt;0</formula>
    </cfRule>
  </conditionalFormatting>
  <conditionalFormatting sqref="AG7:AG8">
    <cfRule type="expression" dxfId="13128" priority="2997">
      <formula>IF(AG7="Validar","Rojo","Verde")</formula>
    </cfRule>
    <cfRule type="expression" priority="2998">
      <formula>#REF!</formula>
    </cfRule>
  </conditionalFormatting>
  <conditionalFormatting sqref="AK9">
    <cfRule type="colorScale" priority="2964">
      <colorScale>
        <cfvo type="min"/>
        <cfvo type="max"/>
        <color theme="0"/>
        <color theme="0"/>
      </colorScale>
    </cfRule>
    <cfRule type="expression" dxfId="13127" priority="2965">
      <formula>AJ9&lt;0</formula>
    </cfRule>
  </conditionalFormatting>
  <conditionalFormatting sqref="AK9:AK20">
    <cfRule type="expression" dxfId="13126" priority="2935">
      <formula>IF(AK9="Validar","Rojo","Verde")</formula>
    </cfRule>
    <cfRule type="expression" priority="2937">
      <formula>#REF!</formula>
    </cfRule>
  </conditionalFormatting>
  <conditionalFormatting sqref="AK10">
    <cfRule type="colorScale" priority="2941">
      <colorScale>
        <cfvo type="min"/>
        <cfvo type="max"/>
        <color theme="0"/>
        <color theme="0"/>
      </colorScale>
    </cfRule>
    <cfRule type="expression" dxfId="13125" priority="2942">
      <formula>AJ10&lt;0</formula>
    </cfRule>
  </conditionalFormatting>
  <conditionalFormatting sqref="AK11:AK14">
    <cfRule type="colorScale" priority="2962">
      <colorScale>
        <cfvo type="min"/>
        <cfvo type="max"/>
        <color theme="0"/>
        <color theme="0"/>
      </colorScale>
    </cfRule>
    <cfRule type="expression" dxfId="13124" priority="2963">
      <formula>AJ11&lt;0</formula>
    </cfRule>
  </conditionalFormatting>
  <conditionalFormatting sqref="AK15">
    <cfRule type="colorScale" priority="2939">
      <colorScale>
        <cfvo type="min"/>
        <cfvo type="max"/>
        <color theme="0"/>
        <color theme="0"/>
      </colorScale>
    </cfRule>
    <cfRule type="expression" dxfId="13123" priority="2940">
      <formula>AJ15&lt;0</formula>
    </cfRule>
  </conditionalFormatting>
  <conditionalFormatting sqref="AK16:AK17">
    <cfRule type="colorScale" priority="2960">
      <colorScale>
        <cfvo type="min"/>
        <cfvo type="max"/>
        <color theme="0"/>
        <color theme="0"/>
      </colorScale>
    </cfRule>
    <cfRule type="expression" dxfId="13122" priority="2961">
      <formula>AJ16&lt;0</formula>
    </cfRule>
  </conditionalFormatting>
  <conditionalFormatting sqref="AK18">
    <cfRule type="colorScale" priority="2936">
      <colorScale>
        <cfvo type="min"/>
        <cfvo type="max"/>
        <color theme="0"/>
        <color theme="0"/>
      </colorScale>
    </cfRule>
    <cfRule type="expression" dxfId="13121" priority="2938">
      <formula>AJ18&lt;0</formula>
    </cfRule>
  </conditionalFormatting>
  <conditionalFormatting sqref="AK19:AK20">
    <cfRule type="colorScale" priority="2958">
      <colorScale>
        <cfvo type="min"/>
        <cfvo type="max"/>
        <color theme="0"/>
        <color theme="0"/>
      </colorScale>
    </cfRule>
    <cfRule type="expression" dxfId="13120" priority="2959">
      <formula>AJ19&lt;0</formula>
    </cfRule>
  </conditionalFormatting>
  <conditionalFormatting sqref="AK23">
    <cfRule type="colorScale" priority="2933">
      <colorScale>
        <cfvo type="min"/>
        <cfvo type="max"/>
        <color theme="0"/>
        <color theme="0"/>
      </colorScale>
    </cfRule>
    <cfRule type="expression" dxfId="13119" priority="2934">
      <formula>AJ23&lt;0</formula>
    </cfRule>
  </conditionalFormatting>
  <conditionalFormatting sqref="AK23:AK31">
    <cfRule type="expression" dxfId="13118" priority="2927">
      <formula>IF(AK23="Validar","Rojo","Verde")</formula>
    </cfRule>
    <cfRule type="expression" priority="2929">
      <formula>#REF!</formula>
    </cfRule>
  </conditionalFormatting>
  <conditionalFormatting sqref="AK24">
    <cfRule type="colorScale" priority="2956">
      <colorScale>
        <cfvo type="min"/>
        <cfvo type="max"/>
        <color theme="0"/>
        <color theme="0"/>
      </colorScale>
    </cfRule>
    <cfRule type="expression" dxfId="13117" priority="2957">
      <formula>AJ24&lt;0</formula>
    </cfRule>
  </conditionalFormatting>
  <conditionalFormatting sqref="AK25">
    <cfRule type="colorScale" priority="2954">
      <colorScale>
        <cfvo type="min"/>
        <cfvo type="max"/>
        <color theme="0"/>
        <color theme="0"/>
      </colorScale>
    </cfRule>
    <cfRule type="expression" dxfId="13116" priority="2955">
      <formula>AJ25&lt;0</formula>
    </cfRule>
  </conditionalFormatting>
  <conditionalFormatting sqref="AK26">
    <cfRule type="colorScale" priority="2931">
      <colorScale>
        <cfvo type="min"/>
        <cfvo type="max"/>
        <color theme="0"/>
        <color theme="0"/>
      </colorScale>
    </cfRule>
    <cfRule type="expression" dxfId="13115" priority="2932">
      <formula>AJ26&lt;0</formula>
    </cfRule>
  </conditionalFormatting>
  <conditionalFormatting sqref="AK27">
    <cfRule type="colorScale" priority="2952">
      <colorScale>
        <cfvo type="min"/>
        <cfvo type="max"/>
        <color theme="0"/>
        <color theme="0"/>
      </colorScale>
    </cfRule>
    <cfRule type="expression" dxfId="13114" priority="2953">
      <formula>AJ27&lt;0</formula>
    </cfRule>
  </conditionalFormatting>
  <conditionalFormatting sqref="AK28">
    <cfRule type="colorScale" priority="2950">
      <colorScale>
        <cfvo type="min"/>
        <cfvo type="max"/>
        <color theme="0"/>
        <color theme="0"/>
      </colorScale>
    </cfRule>
    <cfRule type="expression" dxfId="13113" priority="2951">
      <formula>AJ28&lt;0</formula>
    </cfRule>
  </conditionalFormatting>
  <conditionalFormatting sqref="AK29">
    <cfRule type="colorScale" priority="2928">
      <colorScale>
        <cfvo type="min"/>
        <cfvo type="max"/>
        <color theme="0"/>
        <color theme="0"/>
      </colorScale>
    </cfRule>
    <cfRule type="expression" dxfId="13112" priority="2930">
      <formula>AJ29&lt;0</formula>
    </cfRule>
  </conditionalFormatting>
  <conditionalFormatting sqref="AK30">
    <cfRule type="colorScale" priority="2948">
      <colorScale>
        <cfvo type="min"/>
        <cfvo type="max"/>
        <color theme="0"/>
        <color theme="0"/>
      </colorScale>
    </cfRule>
    <cfRule type="expression" dxfId="13111" priority="2949">
      <formula>AJ30&lt;0</formula>
    </cfRule>
  </conditionalFormatting>
  <conditionalFormatting sqref="AK31">
    <cfRule type="colorScale" priority="2946">
      <colorScale>
        <cfvo type="min"/>
        <cfvo type="max"/>
        <color theme="0"/>
        <color theme="0"/>
      </colorScale>
    </cfRule>
    <cfRule type="expression" dxfId="13110" priority="2947">
      <formula>AJ31&lt;0</formula>
    </cfRule>
  </conditionalFormatting>
  <conditionalFormatting sqref="AK39">
    <cfRule type="colorScale" priority="2924">
      <colorScale>
        <cfvo type="min"/>
        <cfvo type="max"/>
        <color theme="0"/>
        <color theme="0"/>
      </colorScale>
    </cfRule>
    <cfRule type="expression" priority="2925">
      <formula>#REF!</formula>
    </cfRule>
    <cfRule type="expression" dxfId="13109" priority="2926">
      <formula>AJ39&lt;0</formula>
    </cfRule>
  </conditionalFormatting>
  <conditionalFormatting sqref="AK39:AK107">
    <cfRule type="expression" dxfId="13108" priority="2862">
      <formula>IF(AK39="Validar","Rojo","Verde")</formula>
    </cfRule>
  </conditionalFormatting>
  <conditionalFormatting sqref="AK40:AK67">
    <cfRule type="colorScale" priority="2943">
      <colorScale>
        <cfvo type="min"/>
        <cfvo type="max"/>
        <color theme="0"/>
        <color theme="0"/>
      </colorScale>
    </cfRule>
    <cfRule type="expression" priority="2944">
      <formula>$F$19</formula>
    </cfRule>
    <cfRule type="expression" dxfId="13107" priority="2945">
      <formula>AJ40&lt;0</formula>
    </cfRule>
  </conditionalFormatting>
  <conditionalFormatting sqref="AK68">
    <cfRule type="colorScale" priority="2921">
      <colorScale>
        <cfvo type="min"/>
        <cfvo type="max"/>
        <color theme="0"/>
        <color theme="0"/>
      </colorScale>
    </cfRule>
    <cfRule type="expression" priority="2922">
      <formula>#REF!</formula>
    </cfRule>
    <cfRule type="expression" dxfId="13106" priority="2923">
      <formula>AJ68&lt;0</formula>
    </cfRule>
  </conditionalFormatting>
  <conditionalFormatting sqref="AK69:AK81">
    <cfRule type="colorScale" priority="2968">
      <colorScale>
        <cfvo type="min"/>
        <cfvo type="max"/>
        <color theme="0"/>
        <color theme="0"/>
      </colorScale>
    </cfRule>
    <cfRule type="expression" priority="2969">
      <formula>$F$19</formula>
    </cfRule>
    <cfRule type="expression" dxfId="13105" priority="2970">
      <formula>AJ69&lt;0</formula>
    </cfRule>
  </conditionalFormatting>
  <conditionalFormatting sqref="AK82 AK92 AK103 AK107">
    <cfRule type="expression" dxfId="13104" priority="2967">
      <formula>AJ82&lt;0</formula>
    </cfRule>
  </conditionalFormatting>
  <conditionalFormatting sqref="AK83">
    <cfRule type="colorScale" priority="2863">
      <colorScale>
        <cfvo type="min"/>
        <cfvo type="max"/>
        <color theme="0"/>
        <color theme="0"/>
      </colorScale>
    </cfRule>
    <cfRule type="expression" priority="2864">
      <formula>#REF!</formula>
    </cfRule>
    <cfRule type="expression" dxfId="13103" priority="2865">
      <formula>AJ83&lt;0</formula>
    </cfRule>
  </conditionalFormatting>
  <conditionalFormatting sqref="AK84:AK91">
    <cfRule type="colorScale" priority="2971">
      <colorScale>
        <cfvo type="min"/>
        <cfvo type="max"/>
        <color theme="0"/>
        <color theme="0"/>
      </colorScale>
    </cfRule>
    <cfRule type="expression" priority="2972">
      <formula>$F$19</formula>
    </cfRule>
    <cfRule type="expression" dxfId="13102" priority="2973">
      <formula>AJ84&lt;0</formula>
    </cfRule>
  </conditionalFormatting>
  <conditionalFormatting sqref="AK92 AK82 AK103 AK107">
    <cfRule type="colorScale" priority="2966">
      <colorScale>
        <cfvo type="min"/>
        <cfvo type="max"/>
        <color theme="0"/>
        <color theme="0"/>
      </colorScale>
    </cfRule>
  </conditionalFormatting>
  <conditionalFormatting sqref="AK93">
    <cfRule type="colorScale" priority="2918">
      <colorScale>
        <cfvo type="min"/>
        <cfvo type="max"/>
        <color theme="0"/>
        <color theme="0"/>
      </colorScale>
    </cfRule>
    <cfRule type="expression" priority="2919">
      <formula>#REF!</formula>
    </cfRule>
    <cfRule type="expression" dxfId="13101" priority="2920">
      <formula>AJ93&lt;0</formula>
    </cfRule>
  </conditionalFormatting>
  <conditionalFormatting sqref="AK94:AK102">
    <cfRule type="colorScale" priority="2974">
      <colorScale>
        <cfvo type="min"/>
        <cfvo type="max"/>
        <color theme="0"/>
        <color theme="0"/>
      </colorScale>
    </cfRule>
    <cfRule type="expression" priority="2975">
      <formula>$F$19</formula>
    </cfRule>
    <cfRule type="expression" dxfId="13100" priority="2976">
      <formula>AJ94&lt;0</formula>
    </cfRule>
  </conditionalFormatting>
  <conditionalFormatting sqref="AK104">
    <cfRule type="colorScale" priority="2915">
      <colorScale>
        <cfvo type="min"/>
        <cfvo type="max"/>
        <color theme="0"/>
        <color theme="0"/>
      </colorScale>
    </cfRule>
    <cfRule type="expression" priority="2916">
      <formula>#REF!</formula>
    </cfRule>
    <cfRule type="expression" dxfId="13099" priority="2917">
      <formula>AJ104&lt;0</formula>
    </cfRule>
  </conditionalFormatting>
  <conditionalFormatting sqref="AK105:AK106">
    <cfRule type="colorScale" priority="2977">
      <colorScale>
        <cfvo type="min"/>
        <cfvo type="max"/>
        <color theme="0"/>
        <color theme="0"/>
      </colorScale>
    </cfRule>
    <cfRule type="expression" priority="2978">
      <formula>$F$19</formula>
    </cfRule>
    <cfRule type="expression" dxfId="13098" priority="2979">
      <formula>AJ105&lt;0</formula>
    </cfRule>
  </conditionalFormatting>
  <conditionalFormatting sqref="AK110">
    <cfRule type="colorScale" priority="2980">
      <colorScale>
        <cfvo type="min"/>
        <cfvo type="max"/>
        <color theme="0"/>
        <color theme="0"/>
      </colorScale>
    </cfRule>
    <cfRule type="expression" dxfId="13097" priority="2981">
      <formula>AJ110&lt;0</formula>
    </cfRule>
  </conditionalFormatting>
  <conditionalFormatting sqref="AK110:AK111">
    <cfRule type="expression" priority="2860">
      <formula>$F$19</formula>
    </cfRule>
  </conditionalFormatting>
  <conditionalFormatting sqref="AK111">
    <cfRule type="colorScale" priority="2859">
      <colorScale>
        <cfvo type="min"/>
        <cfvo type="max"/>
        <color theme="0"/>
        <color theme="0"/>
      </colorScale>
    </cfRule>
    <cfRule type="expression" dxfId="13096" priority="2861">
      <formula>AJ111&lt;0</formula>
    </cfRule>
  </conditionalFormatting>
  <conditionalFormatting sqref="AK117:AK123">
    <cfRule type="colorScale" priority="2985">
      <colorScale>
        <cfvo type="min"/>
        <cfvo type="max"/>
        <color theme="0"/>
        <color theme="0"/>
      </colorScale>
    </cfRule>
    <cfRule type="expression" priority="2986">
      <formula>$F$19</formula>
    </cfRule>
    <cfRule type="expression" dxfId="13095" priority="2987">
      <formula>AJ117&lt;0</formula>
    </cfRule>
  </conditionalFormatting>
  <conditionalFormatting sqref="AK125">
    <cfRule type="colorScale" priority="2912">
      <colorScale>
        <cfvo type="min"/>
        <cfvo type="max"/>
        <color theme="0"/>
        <color theme="0"/>
      </colorScale>
    </cfRule>
    <cfRule type="expression" priority="2913">
      <formula>#REF!</formula>
    </cfRule>
    <cfRule type="expression" dxfId="13094" priority="2914">
      <formula>AJ125&lt;0</formula>
    </cfRule>
  </conditionalFormatting>
  <conditionalFormatting sqref="AK125:AK135">
    <cfRule type="expression" dxfId="13093" priority="2911">
      <formula>IF(AK125="Validar","Rojo","Verde")</formula>
    </cfRule>
  </conditionalFormatting>
  <conditionalFormatting sqref="AK126:AK132">
    <cfRule type="colorScale" priority="2988">
      <colorScale>
        <cfvo type="min"/>
        <cfvo type="max"/>
        <color theme="0"/>
        <color theme="0"/>
      </colorScale>
    </cfRule>
    <cfRule type="expression" dxfId="13092" priority="2990">
      <formula>AJ126&lt;0</formula>
    </cfRule>
  </conditionalFormatting>
  <conditionalFormatting sqref="AK126:AK134">
    <cfRule type="expression" priority="2989">
      <formula>$F$19</formula>
    </cfRule>
  </conditionalFormatting>
  <conditionalFormatting sqref="AK133:AK134">
    <cfRule type="colorScale" priority="2991">
      <colorScale>
        <cfvo type="min"/>
        <cfvo type="max"/>
        <color theme="0"/>
        <color theme="0"/>
      </colorScale>
    </cfRule>
    <cfRule type="expression" dxfId="13091" priority="2992">
      <formula>AJ133&lt;0</formula>
    </cfRule>
  </conditionalFormatting>
  <conditionalFormatting sqref="AK135">
    <cfRule type="colorScale" priority="2982">
      <colorScale>
        <cfvo type="min"/>
        <cfvo type="max"/>
        <color theme="0"/>
        <color theme="0"/>
      </colorScale>
    </cfRule>
    <cfRule type="expression" priority="2983">
      <formula>$F$23</formula>
    </cfRule>
    <cfRule type="expression" dxfId="13090" priority="2984">
      <formula>AJ135&lt;0</formula>
    </cfRule>
  </conditionalFormatting>
  <conditionalFormatting sqref="AK110:AL111">
    <cfRule type="expression" dxfId="13089" priority="2855">
      <formula>IF(AK110="Validar","Rojo","Verde")</formula>
    </cfRule>
  </conditionalFormatting>
  <conditionalFormatting sqref="AK117:AL123">
    <cfRule type="expression" dxfId="13088" priority="2868">
      <formula>IF(AK117="Validar","Rojo","Verde")</formula>
    </cfRule>
  </conditionalFormatting>
  <conditionalFormatting sqref="AL40:AL66">
    <cfRule type="colorScale" priority="2903">
      <colorScale>
        <cfvo type="min"/>
        <cfvo type="max"/>
        <color theme="0"/>
        <color theme="0"/>
      </colorScale>
    </cfRule>
    <cfRule type="expression" priority="2904">
      <formula>#REF!</formula>
    </cfRule>
    <cfRule type="expression" dxfId="13087" priority="2905">
      <formula>AK40&lt;0</formula>
    </cfRule>
  </conditionalFormatting>
  <conditionalFormatting sqref="AL40:AL67">
    <cfRule type="expression" dxfId="13086" priority="2902">
      <formula>IF(AL40="Validar","Rojo","Verde")</formula>
    </cfRule>
  </conditionalFormatting>
  <conditionalFormatting sqref="AL67 AK82:AL82 AK92:AL92 AK103:AL103 AK107:AL107">
    <cfRule type="expression" priority="2907">
      <formula>$F$23</formula>
    </cfRule>
  </conditionalFormatting>
  <conditionalFormatting sqref="AL67 AL82 AL92 AL103 AL107">
    <cfRule type="expression" dxfId="13085" priority="2908">
      <formula>AK67&lt;0</formula>
    </cfRule>
  </conditionalFormatting>
  <conditionalFormatting sqref="AL69">
    <cfRule type="colorScale" priority="2900">
      <colorScale>
        <cfvo type="min"/>
        <cfvo type="max"/>
        <color theme="0"/>
        <color theme="0"/>
      </colorScale>
    </cfRule>
    <cfRule type="expression" dxfId="13084" priority="2901">
      <formula>AK69&lt;0</formula>
    </cfRule>
  </conditionalFormatting>
  <conditionalFormatting sqref="AL69:AL81">
    <cfRule type="expression" priority="2898">
      <formula>#REF!</formula>
    </cfRule>
  </conditionalFormatting>
  <conditionalFormatting sqref="AL69:AL82">
    <cfRule type="expression" dxfId="13083" priority="2896">
      <formula>IF(AL69="Validar","Rojo","Verde")</formula>
    </cfRule>
  </conditionalFormatting>
  <conditionalFormatting sqref="AL70:AL78">
    <cfRule type="colorScale" priority="2897">
      <colorScale>
        <cfvo type="min"/>
        <cfvo type="max"/>
        <color theme="0"/>
        <color theme="0"/>
      </colorScale>
    </cfRule>
    <cfRule type="expression" dxfId="13082" priority="2899">
      <formula>AK70&lt;0</formula>
    </cfRule>
  </conditionalFormatting>
  <conditionalFormatting sqref="AL79:AL81">
    <cfRule type="colorScale" priority="2909">
      <colorScale>
        <cfvo type="min"/>
        <cfvo type="max"/>
        <color theme="0"/>
        <color theme="0"/>
      </colorScale>
    </cfRule>
    <cfRule type="expression" dxfId="13081" priority="2910">
      <formula>AK79&lt;0</formula>
    </cfRule>
  </conditionalFormatting>
  <conditionalFormatting sqref="AL82 AL67 AL92 AL103 AL107">
    <cfRule type="colorScale" priority="2906">
      <colorScale>
        <cfvo type="min"/>
        <cfvo type="max"/>
        <color theme="0"/>
        <color theme="0"/>
      </colorScale>
    </cfRule>
  </conditionalFormatting>
  <conditionalFormatting sqref="AL84">
    <cfRule type="colorScale" priority="2894">
      <colorScale>
        <cfvo type="min"/>
        <cfvo type="max"/>
        <color theme="0"/>
        <color theme="0"/>
      </colorScale>
    </cfRule>
    <cfRule type="expression" dxfId="13080" priority="2895">
      <formula>AK84&lt;0</formula>
    </cfRule>
  </conditionalFormatting>
  <conditionalFormatting sqref="AL84:AL91">
    <cfRule type="expression" priority="2892">
      <formula>#REF!</formula>
    </cfRule>
  </conditionalFormatting>
  <conditionalFormatting sqref="AL84:AL92">
    <cfRule type="expression" dxfId="13079" priority="2890">
      <formula>IF(AL84="Validar","Rojo","Verde")</formula>
    </cfRule>
  </conditionalFormatting>
  <conditionalFormatting sqref="AL85:AL91">
    <cfRule type="colorScale" priority="2891">
      <colorScale>
        <cfvo type="min"/>
        <cfvo type="max"/>
        <color theme="0"/>
        <color theme="0"/>
      </colorScale>
    </cfRule>
    <cfRule type="expression" dxfId="13078" priority="2893">
      <formula>AK85&lt;0</formula>
    </cfRule>
  </conditionalFormatting>
  <conditionalFormatting sqref="AL94">
    <cfRule type="colorScale" priority="2888">
      <colorScale>
        <cfvo type="min"/>
        <cfvo type="max"/>
        <color theme="0"/>
        <color theme="0"/>
      </colorScale>
    </cfRule>
    <cfRule type="expression" dxfId="13077" priority="2889">
      <formula>AK94&lt;0</formula>
    </cfRule>
  </conditionalFormatting>
  <conditionalFormatting sqref="AL94:AL102">
    <cfRule type="expression" priority="2882">
      <formula>#REF!</formula>
    </cfRule>
  </conditionalFormatting>
  <conditionalFormatting sqref="AL94:AL103">
    <cfRule type="expression" dxfId="13076" priority="2880">
      <formula>IF(AL94="Validar","Rojo","Verde")</formula>
    </cfRule>
  </conditionalFormatting>
  <conditionalFormatting sqref="AL95:AL100">
    <cfRule type="colorScale" priority="2886">
      <colorScale>
        <cfvo type="min"/>
        <cfvo type="max"/>
        <color theme="0"/>
        <color theme="0"/>
      </colorScale>
    </cfRule>
    <cfRule type="expression" dxfId="13075" priority="2887">
      <formula>AK95&lt;0</formula>
    </cfRule>
  </conditionalFormatting>
  <conditionalFormatting sqref="AL101">
    <cfRule type="colorScale" priority="2884">
      <colorScale>
        <cfvo type="min"/>
        <cfvo type="max"/>
        <color theme="0"/>
        <color theme="0"/>
      </colorScale>
    </cfRule>
    <cfRule type="expression" dxfId="13074" priority="2885">
      <formula>AK101&lt;0</formula>
    </cfRule>
  </conditionalFormatting>
  <conditionalFormatting sqref="AL102">
    <cfRule type="colorScale" priority="2881">
      <colorScale>
        <cfvo type="min"/>
        <cfvo type="max"/>
        <color theme="0"/>
        <color theme="0"/>
      </colorScale>
    </cfRule>
    <cfRule type="expression" dxfId="13073" priority="2883">
      <formula>AK102&lt;0</formula>
    </cfRule>
  </conditionalFormatting>
  <conditionalFormatting sqref="AL105">
    <cfRule type="colorScale" priority="2878">
      <colorScale>
        <cfvo type="min"/>
        <cfvo type="max"/>
        <color theme="0"/>
        <color theme="0"/>
      </colorScale>
    </cfRule>
    <cfRule type="expression" dxfId="13072" priority="2879">
      <formula>AK105&lt;0</formula>
    </cfRule>
  </conditionalFormatting>
  <conditionalFormatting sqref="AL105:AL106">
    <cfRule type="expression" priority="2876">
      <formula>#REF!</formula>
    </cfRule>
  </conditionalFormatting>
  <conditionalFormatting sqref="AL105:AL107">
    <cfRule type="expression" dxfId="13071" priority="2874">
      <formula>IF(AL105="Validar","Rojo","Verde")</formula>
    </cfRule>
  </conditionalFormatting>
  <conditionalFormatting sqref="AL106">
    <cfRule type="colorScale" priority="2875">
      <colorScale>
        <cfvo type="min"/>
        <cfvo type="max"/>
        <color theme="0"/>
        <color theme="0"/>
      </colorScale>
    </cfRule>
    <cfRule type="expression" dxfId="13070" priority="2877">
      <formula>AK106&lt;0</formula>
    </cfRule>
  </conditionalFormatting>
  <conditionalFormatting sqref="AL110">
    <cfRule type="colorScale" priority="2866">
      <colorScale>
        <cfvo type="min"/>
        <cfvo type="max"/>
        <color theme="0"/>
        <color theme="0"/>
      </colorScale>
    </cfRule>
    <cfRule type="expression" dxfId="13069" priority="2867">
      <formula>AK110&lt;0</formula>
    </cfRule>
  </conditionalFormatting>
  <conditionalFormatting sqref="AL110:AL111">
    <cfRule type="expression" priority="2857">
      <formula>#REF!</formula>
    </cfRule>
  </conditionalFormatting>
  <conditionalFormatting sqref="AL111">
    <cfRule type="colorScale" priority="2856">
      <colorScale>
        <cfvo type="min"/>
        <cfvo type="max"/>
        <color theme="0"/>
        <color theme="0"/>
      </colorScale>
    </cfRule>
    <cfRule type="expression" dxfId="13068" priority="2858">
      <formula>AK111&lt;0</formula>
    </cfRule>
  </conditionalFormatting>
  <conditionalFormatting sqref="AL117">
    <cfRule type="colorScale" priority="2872">
      <colorScale>
        <cfvo type="min"/>
        <cfvo type="max"/>
        <color theme="0"/>
        <color theme="0"/>
      </colorScale>
    </cfRule>
    <cfRule type="expression" dxfId="13067" priority="2873">
      <formula>AK117&lt;0</formula>
    </cfRule>
  </conditionalFormatting>
  <conditionalFormatting sqref="AL117:AL123">
    <cfRule type="expression" priority="2870">
      <formula>#REF!</formula>
    </cfRule>
  </conditionalFormatting>
  <conditionalFormatting sqref="AL118:AL123">
    <cfRule type="colorScale" priority="2869">
      <colorScale>
        <cfvo type="min"/>
        <cfvo type="max"/>
        <color theme="0"/>
        <color theme="0"/>
      </colorScale>
    </cfRule>
    <cfRule type="expression" dxfId="13066" priority="2871">
      <formula>AK118&lt;0</formula>
    </cfRule>
  </conditionalFormatting>
  <conditionalFormatting sqref="AL126:AL135">
    <cfRule type="expression" dxfId="13065" priority="2993">
      <formula>IF(AL126="Validar","Rojo","Verde")</formula>
    </cfRule>
    <cfRule type="colorScale" priority="2994">
      <colorScale>
        <cfvo type="min"/>
        <cfvo type="max"/>
        <color theme="0"/>
        <color theme="0"/>
      </colorScale>
    </cfRule>
    <cfRule type="expression" priority="2995">
      <formula>$F$23</formula>
    </cfRule>
    <cfRule type="expression" dxfId="13064" priority="2996">
      <formula>AK126&lt;0</formula>
    </cfRule>
  </conditionalFormatting>
  <conditionalFormatting sqref="AK6">
    <cfRule type="colorScale" priority="2853">
      <colorScale>
        <cfvo type="min"/>
        <cfvo type="max"/>
        <color theme="0"/>
        <color theme="0"/>
      </colorScale>
    </cfRule>
    <cfRule type="expression" dxfId="13063" priority="2854">
      <formula>AJ6&lt;0</formula>
    </cfRule>
  </conditionalFormatting>
  <conditionalFormatting sqref="AK6">
    <cfRule type="expression" dxfId="13062" priority="2851">
      <formula>IF(AK6="Validar","Rojo","Verde")</formula>
    </cfRule>
    <cfRule type="expression" priority="2852">
      <formula>#REF!</formula>
    </cfRule>
  </conditionalFormatting>
  <conditionalFormatting sqref="AK7:AK8">
    <cfRule type="colorScale" priority="2849">
      <colorScale>
        <cfvo type="min"/>
        <cfvo type="max"/>
        <color theme="0"/>
        <color theme="0"/>
      </colorScale>
    </cfRule>
    <cfRule type="expression" dxfId="13061" priority="2850">
      <formula>AJ7&lt;0</formula>
    </cfRule>
  </conditionalFormatting>
  <conditionalFormatting sqref="AK7:AK8">
    <cfRule type="expression" dxfId="13060" priority="2847">
      <formula>IF(AK7="Validar","Rojo","Verde")</formula>
    </cfRule>
    <cfRule type="expression" priority="2848">
      <formula>#REF!</formula>
    </cfRule>
  </conditionalFormatting>
  <conditionalFormatting sqref="AN9">
    <cfRule type="colorScale" priority="2814">
      <colorScale>
        <cfvo type="min"/>
        <cfvo type="max"/>
        <color theme="0"/>
        <color theme="0"/>
      </colorScale>
    </cfRule>
    <cfRule type="expression" dxfId="13059" priority="2815">
      <formula>AM9&lt;0</formula>
    </cfRule>
  </conditionalFormatting>
  <conditionalFormatting sqref="AN9:AN20">
    <cfRule type="expression" dxfId="13058" priority="2785">
      <formula>IF(AN9="Validar","Rojo","Verde")</formula>
    </cfRule>
    <cfRule type="expression" priority="2787">
      <formula>#REF!</formula>
    </cfRule>
  </conditionalFormatting>
  <conditionalFormatting sqref="AN10">
    <cfRule type="colorScale" priority="2791">
      <colorScale>
        <cfvo type="min"/>
        <cfvo type="max"/>
        <color theme="0"/>
        <color theme="0"/>
      </colorScale>
    </cfRule>
    <cfRule type="expression" dxfId="13057" priority="2792">
      <formula>AM10&lt;0</formula>
    </cfRule>
  </conditionalFormatting>
  <conditionalFormatting sqref="AN11:AN14">
    <cfRule type="colorScale" priority="2812">
      <colorScale>
        <cfvo type="min"/>
        <cfvo type="max"/>
        <color theme="0"/>
        <color theme="0"/>
      </colorScale>
    </cfRule>
    <cfRule type="expression" dxfId="13056" priority="2813">
      <formula>AM11&lt;0</formula>
    </cfRule>
  </conditionalFormatting>
  <conditionalFormatting sqref="AN15">
    <cfRule type="colorScale" priority="2789">
      <colorScale>
        <cfvo type="min"/>
        <cfvo type="max"/>
        <color theme="0"/>
        <color theme="0"/>
      </colorScale>
    </cfRule>
    <cfRule type="expression" dxfId="13055" priority="2790">
      <formula>AM15&lt;0</formula>
    </cfRule>
  </conditionalFormatting>
  <conditionalFormatting sqref="AN16:AN17">
    <cfRule type="colorScale" priority="2810">
      <colorScale>
        <cfvo type="min"/>
        <cfvo type="max"/>
        <color theme="0"/>
        <color theme="0"/>
      </colorScale>
    </cfRule>
    <cfRule type="expression" dxfId="13054" priority="2811">
      <formula>AM16&lt;0</formula>
    </cfRule>
  </conditionalFormatting>
  <conditionalFormatting sqref="AN18">
    <cfRule type="colorScale" priority="2786">
      <colorScale>
        <cfvo type="min"/>
        <cfvo type="max"/>
        <color theme="0"/>
        <color theme="0"/>
      </colorScale>
    </cfRule>
    <cfRule type="expression" dxfId="13053" priority="2788">
      <formula>AM18&lt;0</formula>
    </cfRule>
  </conditionalFormatting>
  <conditionalFormatting sqref="AN19:AN20">
    <cfRule type="colorScale" priority="2808">
      <colorScale>
        <cfvo type="min"/>
        <cfvo type="max"/>
        <color theme="0"/>
        <color theme="0"/>
      </colorScale>
    </cfRule>
    <cfRule type="expression" dxfId="13052" priority="2809">
      <formula>AM19&lt;0</formula>
    </cfRule>
  </conditionalFormatting>
  <conditionalFormatting sqref="AN23">
    <cfRule type="colorScale" priority="2783">
      <colorScale>
        <cfvo type="min"/>
        <cfvo type="max"/>
        <color theme="0"/>
        <color theme="0"/>
      </colorScale>
    </cfRule>
    <cfRule type="expression" dxfId="13051" priority="2784">
      <formula>AM23&lt;0</formula>
    </cfRule>
  </conditionalFormatting>
  <conditionalFormatting sqref="AN23:AN31">
    <cfRule type="expression" dxfId="13050" priority="2777">
      <formula>IF(AN23="Validar","Rojo","Verde")</formula>
    </cfRule>
    <cfRule type="expression" priority="2779">
      <formula>#REF!</formula>
    </cfRule>
  </conditionalFormatting>
  <conditionalFormatting sqref="AN24">
    <cfRule type="colorScale" priority="2806">
      <colorScale>
        <cfvo type="min"/>
        <cfvo type="max"/>
        <color theme="0"/>
        <color theme="0"/>
      </colorScale>
    </cfRule>
    <cfRule type="expression" dxfId="13049" priority="2807">
      <formula>AM24&lt;0</formula>
    </cfRule>
  </conditionalFormatting>
  <conditionalFormatting sqref="AN25">
    <cfRule type="colorScale" priority="2804">
      <colorScale>
        <cfvo type="min"/>
        <cfvo type="max"/>
        <color theme="0"/>
        <color theme="0"/>
      </colorScale>
    </cfRule>
    <cfRule type="expression" dxfId="13048" priority="2805">
      <formula>AM25&lt;0</formula>
    </cfRule>
  </conditionalFormatting>
  <conditionalFormatting sqref="AN26">
    <cfRule type="colorScale" priority="2781">
      <colorScale>
        <cfvo type="min"/>
        <cfvo type="max"/>
        <color theme="0"/>
        <color theme="0"/>
      </colorScale>
    </cfRule>
    <cfRule type="expression" dxfId="13047" priority="2782">
      <formula>AM26&lt;0</formula>
    </cfRule>
  </conditionalFormatting>
  <conditionalFormatting sqref="AN27">
    <cfRule type="colorScale" priority="2802">
      <colorScale>
        <cfvo type="min"/>
        <cfvo type="max"/>
        <color theme="0"/>
        <color theme="0"/>
      </colorScale>
    </cfRule>
    <cfRule type="expression" dxfId="13046" priority="2803">
      <formula>AM27&lt;0</formula>
    </cfRule>
  </conditionalFormatting>
  <conditionalFormatting sqref="AN28">
    <cfRule type="colorScale" priority="2800">
      <colorScale>
        <cfvo type="min"/>
        <cfvo type="max"/>
        <color theme="0"/>
        <color theme="0"/>
      </colorScale>
    </cfRule>
    <cfRule type="expression" dxfId="13045" priority="2801">
      <formula>AM28&lt;0</formula>
    </cfRule>
  </conditionalFormatting>
  <conditionalFormatting sqref="AN29">
    <cfRule type="colorScale" priority="2778">
      <colorScale>
        <cfvo type="min"/>
        <cfvo type="max"/>
        <color theme="0"/>
        <color theme="0"/>
      </colorScale>
    </cfRule>
    <cfRule type="expression" dxfId="13044" priority="2780">
      <formula>AM29&lt;0</formula>
    </cfRule>
  </conditionalFormatting>
  <conditionalFormatting sqref="AN30">
    <cfRule type="colorScale" priority="2798">
      <colorScale>
        <cfvo type="min"/>
        <cfvo type="max"/>
        <color theme="0"/>
        <color theme="0"/>
      </colorScale>
    </cfRule>
    <cfRule type="expression" dxfId="13043" priority="2799">
      <formula>AM30&lt;0</formula>
    </cfRule>
  </conditionalFormatting>
  <conditionalFormatting sqref="AN31">
    <cfRule type="colorScale" priority="2796">
      <colorScale>
        <cfvo type="min"/>
        <cfvo type="max"/>
        <color theme="0"/>
        <color theme="0"/>
      </colorScale>
    </cfRule>
    <cfRule type="expression" dxfId="13042" priority="2797">
      <formula>AM31&lt;0</formula>
    </cfRule>
  </conditionalFormatting>
  <conditionalFormatting sqref="AN39">
    <cfRule type="colorScale" priority="2774">
      <colorScale>
        <cfvo type="min"/>
        <cfvo type="max"/>
        <color theme="0"/>
        <color theme="0"/>
      </colorScale>
    </cfRule>
    <cfRule type="expression" priority="2775">
      <formula>#REF!</formula>
    </cfRule>
    <cfRule type="expression" dxfId="13041" priority="2776">
      <formula>AM39&lt;0</formula>
    </cfRule>
  </conditionalFormatting>
  <conditionalFormatting sqref="AN39:AN107">
    <cfRule type="expression" dxfId="13040" priority="2712">
      <formula>IF(AN39="Validar","Rojo","Verde")</formula>
    </cfRule>
  </conditionalFormatting>
  <conditionalFormatting sqref="AN40:AN67">
    <cfRule type="colorScale" priority="2793">
      <colorScale>
        <cfvo type="min"/>
        <cfvo type="max"/>
        <color theme="0"/>
        <color theme="0"/>
      </colorScale>
    </cfRule>
    <cfRule type="expression" priority="2794">
      <formula>$F$19</formula>
    </cfRule>
    <cfRule type="expression" dxfId="13039" priority="2795">
      <formula>AM40&lt;0</formula>
    </cfRule>
  </conditionalFormatting>
  <conditionalFormatting sqref="AN68">
    <cfRule type="colorScale" priority="2771">
      <colorScale>
        <cfvo type="min"/>
        <cfvo type="max"/>
        <color theme="0"/>
        <color theme="0"/>
      </colorScale>
    </cfRule>
    <cfRule type="expression" priority="2772">
      <formula>#REF!</formula>
    </cfRule>
    <cfRule type="expression" dxfId="13038" priority="2773">
      <formula>AM68&lt;0</formula>
    </cfRule>
  </conditionalFormatting>
  <conditionalFormatting sqref="AN69:AN81">
    <cfRule type="colorScale" priority="2818">
      <colorScale>
        <cfvo type="min"/>
        <cfvo type="max"/>
        <color theme="0"/>
        <color theme="0"/>
      </colorScale>
    </cfRule>
    <cfRule type="expression" priority="2819">
      <formula>$F$19</formula>
    </cfRule>
    <cfRule type="expression" dxfId="13037" priority="2820">
      <formula>AM69&lt;0</formula>
    </cfRule>
  </conditionalFormatting>
  <conditionalFormatting sqref="AN82 AN92 AN103 AN107">
    <cfRule type="expression" dxfId="13036" priority="2817">
      <formula>AM82&lt;0</formula>
    </cfRule>
  </conditionalFormatting>
  <conditionalFormatting sqref="AN83">
    <cfRule type="colorScale" priority="2713">
      <colorScale>
        <cfvo type="min"/>
        <cfvo type="max"/>
        <color theme="0"/>
        <color theme="0"/>
      </colorScale>
    </cfRule>
    <cfRule type="expression" priority="2714">
      <formula>#REF!</formula>
    </cfRule>
    <cfRule type="expression" dxfId="13035" priority="2715">
      <formula>AM83&lt;0</formula>
    </cfRule>
  </conditionalFormatting>
  <conditionalFormatting sqref="AN84:AN91">
    <cfRule type="colorScale" priority="2821">
      <colorScale>
        <cfvo type="min"/>
        <cfvo type="max"/>
        <color theme="0"/>
        <color theme="0"/>
      </colorScale>
    </cfRule>
    <cfRule type="expression" priority="2822">
      <formula>$F$19</formula>
    </cfRule>
    <cfRule type="expression" dxfId="13034" priority="2823">
      <formula>AM84&lt;0</formula>
    </cfRule>
  </conditionalFormatting>
  <conditionalFormatting sqref="AN92 AN82 AN103 AN107">
    <cfRule type="colorScale" priority="2816">
      <colorScale>
        <cfvo type="min"/>
        <cfvo type="max"/>
        <color theme="0"/>
        <color theme="0"/>
      </colorScale>
    </cfRule>
  </conditionalFormatting>
  <conditionalFormatting sqref="AN93">
    <cfRule type="colorScale" priority="2768">
      <colorScale>
        <cfvo type="min"/>
        <cfvo type="max"/>
        <color theme="0"/>
        <color theme="0"/>
      </colorScale>
    </cfRule>
    <cfRule type="expression" priority="2769">
      <formula>#REF!</formula>
    </cfRule>
    <cfRule type="expression" dxfId="13033" priority="2770">
      <formula>AM93&lt;0</formula>
    </cfRule>
  </conditionalFormatting>
  <conditionalFormatting sqref="AN94:AN102">
    <cfRule type="colorScale" priority="2824">
      <colorScale>
        <cfvo type="min"/>
        <cfvo type="max"/>
        <color theme="0"/>
        <color theme="0"/>
      </colorScale>
    </cfRule>
    <cfRule type="expression" priority="2825">
      <formula>$F$19</formula>
    </cfRule>
    <cfRule type="expression" dxfId="13032" priority="2826">
      <formula>AM94&lt;0</formula>
    </cfRule>
  </conditionalFormatting>
  <conditionalFormatting sqref="AN104">
    <cfRule type="colorScale" priority="2765">
      <colorScale>
        <cfvo type="min"/>
        <cfvo type="max"/>
        <color theme="0"/>
        <color theme="0"/>
      </colorScale>
    </cfRule>
    <cfRule type="expression" priority="2766">
      <formula>#REF!</formula>
    </cfRule>
    <cfRule type="expression" dxfId="13031" priority="2767">
      <formula>AM104&lt;0</formula>
    </cfRule>
  </conditionalFormatting>
  <conditionalFormatting sqref="AN105:AN106">
    <cfRule type="colorScale" priority="2827">
      <colorScale>
        <cfvo type="min"/>
        <cfvo type="max"/>
        <color theme="0"/>
        <color theme="0"/>
      </colorScale>
    </cfRule>
    <cfRule type="expression" priority="2828">
      <formula>$F$19</formula>
    </cfRule>
    <cfRule type="expression" dxfId="13030" priority="2829">
      <formula>AM105&lt;0</formula>
    </cfRule>
  </conditionalFormatting>
  <conditionalFormatting sqref="AN110">
    <cfRule type="colorScale" priority="2830">
      <colorScale>
        <cfvo type="min"/>
        <cfvo type="max"/>
        <color theme="0"/>
        <color theme="0"/>
      </colorScale>
    </cfRule>
    <cfRule type="expression" dxfId="13029" priority="2831">
      <formula>AM110&lt;0</formula>
    </cfRule>
  </conditionalFormatting>
  <conditionalFormatting sqref="AN110:AN111">
    <cfRule type="expression" priority="2710">
      <formula>$F$19</formula>
    </cfRule>
  </conditionalFormatting>
  <conditionalFormatting sqref="AN111">
    <cfRule type="colorScale" priority="2709">
      <colorScale>
        <cfvo type="min"/>
        <cfvo type="max"/>
        <color theme="0"/>
        <color theme="0"/>
      </colorScale>
    </cfRule>
    <cfRule type="expression" dxfId="13028" priority="2711">
      <formula>AM111&lt;0</formula>
    </cfRule>
  </conditionalFormatting>
  <conditionalFormatting sqref="AN117:AN123">
    <cfRule type="colorScale" priority="2835">
      <colorScale>
        <cfvo type="min"/>
        <cfvo type="max"/>
        <color theme="0"/>
        <color theme="0"/>
      </colorScale>
    </cfRule>
    <cfRule type="expression" priority="2836">
      <formula>$F$19</formula>
    </cfRule>
    <cfRule type="expression" dxfId="13027" priority="2837">
      <formula>AM117&lt;0</formula>
    </cfRule>
  </conditionalFormatting>
  <conditionalFormatting sqref="AN125">
    <cfRule type="colorScale" priority="2762">
      <colorScale>
        <cfvo type="min"/>
        <cfvo type="max"/>
        <color theme="0"/>
        <color theme="0"/>
      </colorScale>
    </cfRule>
    <cfRule type="expression" priority="2763">
      <formula>#REF!</formula>
    </cfRule>
    <cfRule type="expression" dxfId="13026" priority="2764">
      <formula>AM125&lt;0</formula>
    </cfRule>
  </conditionalFormatting>
  <conditionalFormatting sqref="AN125:AN135">
    <cfRule type="expression" dxfId="13025" priority="2761">
      <formula>IF(AN125="Validar","Rojo","Verde")</formula>
    </cfRule>
  </conditionalFormatting>
  <conditionalFormatting sqref="AN126:AN132">
    <cfRule type="colorScale" priority="2838">
      <colorScale>
        <cfvo type="min"/>
        <cfvo type="max"/>
        <color theme="0"/>
        <color theme="0"/>
      </colorScale>
    </cfRule>
    <cfRule type="expression" dxfId="13024" priority="2840">
      <formula>AM126&lt;0</formula>
    </cfRule>
  </conditionalFormatting>
  <conditionalFormatting sqref="AN126:AN134">
    <cfRule type="expression" priority="2839">
      <formula>$F$19</formula>
    </cfRule>
  </conditionalFormatting>
  <conditionalFormatting sqref="AN133:AN134">
    <cfRule type="colorScale" priority="2841">
      <colorScale>
        <cfvo type="min"/>
        <cfvo type="max"/>
        <color theme="0"/>
        <color theme="0"/>
      </colorScale>
    </cfRule>
    <cfRule type="expression" dxfId="13023" priority="2842">
      <formula>AM133&lt;0</formula>
    </cfRule>
  </conditionalFormatting>
  <conditionalFormatting sqref="AN135">
    <cfRule type="colorScale" priority="2832">
      <colorScale>
        <cfvo type="min"/>
        <cfvo type="max"/>
        <color theme="0"/>
        <color theme="0"/>
      </colorScale>
    </cfRule>
    <cfRule type="expression" priority="2833">
      <formula>$F$23</formula>
    </cfRule>
    <cfRule type="expression" dxfId="13022" priority="2834">
      <formula>AM135&lt;0</formula>
    </cfRule>
  </conditionalFormatting>
  <conditionalFormatting sqref="AN110:AO111">
    <cfRule type="expression" dxfId="13021" priority="2705">
      <formula>IF(AN110="Validar","Rojo","Verde")</formula>
    </cfRule>
  </conditionalFormatting>
  <conditionalFormatting sqref="AN117:AO123">
    <cfRule type="expression" dxfId="13020" priority="2718">
      <formula>IF(AN117="Validar","Rojo","Verde")</formula>
    </cfRule>
  </conditionalFormatting>
  <conditionalFormatting sqref="AO40:AO66">
    <cfRule type="colorScale" priority="2753">
      <colorScale>
        <cfvo type="min"/>
        <cfvo type="max"/>
        <color theme="0"/>
        <color theme="0"/>
      </colorScale>
    </cfRule>
    <cfRule type="expression" priority="2754">
      <formula>#REF!</formula>
    </cfRule>
    <cfRule type="expression" dxfId="13019" priority="2755">
      <formula>AN40&lt;0</formula>
    </cfRule>
  </conditionalFormatting>
  <conditionalFormatting sqref="AO40:AO67">
    <cfRule type="expression" dxfId="13018" priority="2752">
      <formula>IF(AO40="Validar","Rojo","Verde")</formula>
    </cfRule>
  </conditionalFormatting>
  <conditionalFormatting sqref="AO67 AN82:AO82 AN92:AO92 AN103:AO103 AN107:AO107">
    <cfRule type="expression" priority="2757">
      <formula>$F$23</formula>
    </cfRule>
  </conditionalFormatting>
  <conditionalFormatting sqref="AO67 AO82 AO92 AO103 AO107">
    <cfRule type="expression" dxfId="13017" priority="2758">
      <formula>AN67&lt;0</formula>
    </cfRule>
  </conditionalFormatting>
  <conditionalFormatting sqref="AO69">
    <cfRule type="colorScale" priority="2750">
      <colorScale>
        <cfvo type="min"/>
        <cfvo type="max"/>
        <color theme="0"/>
        <color theme="0"/>
      </colorScale>
    </cfRule>
    <cfRule type="expression" dxfId="13016" priority="2751">
      <formula>AN69&lt;0</formula>
    </cfRule>
  </conditionalFormatting>
  <conditionalFormatting sqref="AO69:AO81">
    <cfRule type="expression" priority="2748">
      <formula>#REF!</formula>
    </cfRule>
  </conditionalFormatting>
  <conditionalFormatting sqref="AO69:AO82">
    <cfRule type="expression" dxfId="13015" priority="2746">
      <formula>IF(AO69="Validar","Rojo","Verde")</formula>
    </cfRule>
  </conditionalFormatting>
  <conditionalFormatting sqref="AO70:AO78">
    <cfRule type="colorScale" priority="2747">
      <colorScale>
        <cfvo type="min"/>
        <cfvo type="max"/>
        <color theme="0"/>
        <color theme="0"/>
      </colorScale>
    </cfRule>
    <cfRule type="expression" dxfId="13014" priority="2749">
      <formula>AN70&lt;0</formula>
    </cfRule>
  </conditionalFormatting>
  <conditionalFormatting sqref="AO79:AO81">
    <cfRule type="colorScale" priority="2759">
      <colorScale>
        <cfvo type="min"/>
        <cfvo type="max"/>
        <color theme="0"/>
        <color theme="0"/>
      </colorScale>
    </cfRule>
    <cfRule type="expression" dxfId="13013" priority="2760">
      <formula>AN79&lt;0</formula>
    </cfRule>
  </conditionalFormatting>
  <conditionalFormatting sqref="AO82 AO67 AO92 AO103 AO107">
    <cfRule type="colorScale" priority="2756">
      <colorScale>
        <cfvo type="min"/>
        <cfvo type="max"/>
        <color theme="0"/>
        <color theme="0"/>
      </colorScale>
    </cfRule>
  </conditionalFormatting>
  <conditionalFormatting sqref="AO84">
    <cfRule type="colorScale" priority="2744">
      <colorScale>
        <cfvo type="min"/>
        <cfvo type="max"/>
        <color theme="0"/>
        <color theme="0"/>
      </colorScale>
    </cfRule>
    <cfRule type="expression" dxfId="13012" priority="2745">
      <formula>AN84&lt;0</formula>
    </cfRule>
  </conditionalFormatting>
  <conditionalFormatting sqref="AO84:AO91">
    <cfRule type="expression" priority="2742">
      <formula>#REF!</formula>
    </cfRule>
  </conditionalFormatting>
  <conditionalFormatting sqref="AO84:AO92">
    <cfRule type="expression" dxfId="13011" priority="2740">
      <formula>IF(AO84="Validar","Rojo","Verde")</formula>
    </cfRule>
  </conditionalFormatting>
  <conditionalFormatting sqref="AO85:AO91">
    <cfRule type="colorScale" priority="2741">
      <colorScale>
        <cfvo type="min"/>
        <cfvo type="max"/>
        <color theme="0"/>
        <color theme="0"/>
      </colorScale>
    </cfRule>
    <cfRule type="expression" dxfId="13010" priority="2743">
      <formula>AN85&lt;0</formula>
    </cfRule>
  </conditionalFormatting>
  <conditionalFormatting sqref="AO94">
    <cfRule type="colorScale" priority="2738">
      <colorScale>
        <cfvo type="min"/>
        <cfvo type="max"/>
        <color theme="0"/>
        <color theme="0"/>
      </colorScale>
    </cfRule>
    <cfRule type="expression" dxfId="13009" priority="2739">
      <formula>AN94&lt;0</formula>
    </cfRule>
  </conditionalFormatting>
  <conditionalFormatting sqref="AO94:AO102">
    <cfRule type="expression" priority="2732">
      <formula>#REF!</formula>
    </cfRule>
  </conditionalFormatting>
  <conditionalFormatting sqref="AO94:AO103">
    <cfRule type="expression" dxfId="13008" priority="2730">
      <formula>IF(AO94="Validar","Rojo","Verde")</formula>
    </cfRule>
  </conditionalFormatting>
  <conditionalFormatting sqref="AO95:AO100">
    <cfRule type="colorScale" priority="2736">
      <colorScale>
        <cfvo type="min"/>
        <cfvo type="max"/>
        <color theme="0"/>
        <color theme="0"/>
      </colorScale>
    </cfRule>
    <cfRule type="expression" dxfId="13007" priority="2737">
      <formula>AN95&lt;0</formula>
    </cfRule>
  </conditionalFormatting>
  <conditionalFormatting sqref="AO101">
    <cfRule type="colorScale" priority="2734">
      <colorScale>
        <cfvo type="min"/>
        <cfvo type="max"/>
        <color theme="0"/>
        <color theme="0"/>
      </colorScale>
    </cfRule>
    <cfRule type="expression" dxfId="13006" priority="2735">
      <formula>AN101&lt;0</formula>
    </cfRule>
  </conditionalFormatting>
  <conditionalFormatting sqref="AO102">
    <cfRule type="colorScale" priority="2731">
      <colorScale>
        <cfvo type="min"/>
        <cfvo type="max"/>
        <color theme="0"/>
        <color theme="0"/>
      </colorScale>
    </cfRule>
    <cfRule type="expression" dxfId="13005" priority="2733">
      <formula>AN102&lt;0</formula>
    </cfRule>
  </conditionalFormatting>
  <conditionalFormatting sqref="AO105">
    <cfRule type="colorScale" priority="2728">
      <colorScale>
        <cfvo type="min"/>
        <cfvo type="max"/>
        <color theme="0"/>
        <color theme="0"/>
      </colorScale>
    </cfRule>
    <cfRule type="expression" dxfId="13004" priority="2729">
      <formula>AN105&lt;0</formula>
    </cfRule>
  </conditionalFormatting>
  <conditionalFormatting sqref="AO105:AO106">
    <cfRule type="expression" priority="2726">
      <formula>#REF!</formula>
    </cfRule>
  </conditionalFormatting>
  <conditionalFormatting sqref="AO105:AO107">
    <cfRule type="expression" dxfId="13003" priority="2724">
      <formula>IF(AO105="Validar","Rojo","Verde")</formula>
    </cfRule>
  </conditionalFormatting>
  <conditionalFormatting sqref="AO106">
    <cfRule type="colorScale" priority="2725">
      <colorScale>
        <cfvo type="min"/>
        <cfvo type="max"/>
        <color theme="0"/>
        <color theme="0"/>
      </colorScale>
    </cfRule>
    <cfRule type="expression" dxfId="13002" priority="2727">
      <formula>AN106&lt;0</formula>
    </cfRule>
  </conditionalFormatting>
  <conditionalFormatting sqref="AO110">
    <cfRule type="colorScale" priority="2716">
      <colorScale>
        <cfvo type="min"/>
        <cfvo type="max"/>
        <color theme="0"/>
        <color theme="0"/>
      </colorScale>
    </cfRule>
    <cfRule type="expression" dxfId="13001" priority="2717">
      <formula>AN110&lt;0</formula>
    </cfRule>
  </conditionalFormatting>
  <conditionalFormatting sqref="AO110:AO111">
    <cfRule type="expression" priority="2707">
      <formula>#REF!</formula>
    </cfRule>
  </conditionalFormatting>
  <conditionalFormatting sqref="AO111">
    <cfRule type="colorScale" priority="2706">
      <colorScale>
        <cfvo type="min"/>
        <cfvo type="max"/>
        <color theme="0"/>
        <color theme="0"/>
      </colorScale>
    </cfRule>
    <cfRule type="expression" dxfId="13000" priority="2708">
      <formula>AN111&lt;0</formula>
    </cfRule>
  </conditionalFormatting>
  <conditionalFormatting sqref="AO117">
    <cfRule type="colorScale" priority="2722">
      <colorScale>
        <cfvo type="min"/>
        <cfvo type="max"/>
        <color theme="0"/>
        <color theme="0"/>
      </colorScale>
    </cfRule>
    <cfRule type="expression" dxfId="12999" priority="2723">
      <formula>AN117&lt;0</formula>
    </cfRule>
  </conditionalFormatting>
  <conditionalFormatting sqref="AO117:AO123">
    <cfRule type="expression" priority="2720">
      <formula>#REF!</formula>
    </cfRule>
  </conditionalFormatting>
  <conditionalFormatting sqref="AO118:AO123">
    <cfRule type="colorScale" priority="2719">
      <colorScale>
        <cfvo type="min"/>
        <cfvo type="max"/>
        <color theme="0"/>
        <color theme="0"/>
      </colorScale>
    </cfRule>
    <cfRule type="expression" dxfId="12998" priority="2721">
      <formula>AN118&lt;0</formula>
    </cfRule>
  </conditionalFormatting>
  <conditionalFormatting sqref="AO126:AO135">
    <cfRule type="expression" dxfId="12997" priority="2843">
      <formula>IF(AO126="Validar","Rojo","Verde")</formula>
    </cfRule>
    <cfRule type="colorScale" priority="2844">
      <colorScale>
        <cfvo type="min"/>
        <cfvo type="max"/>
        <color theme="0"/>
        <color theme="0"/>
      </colorScale>
    </cfRule>
    <cfRule type="expression" priority="2845">
      <formula>$F$23</formula>
    </cfRule>
    <cfRule type="expression" dxfId="12996" priority="2846">
      <formula>AN126&lt;0</formula>
    </cfRule>
  </conditionalFormatting>
  <conditionalFormatting sqref="AN6">
    <cfRule type="colorScale" priority="2703">
      <colorScale>
        <cfvo type="min"/>
        <cfvo type="max"/>
        <color theme="0"/>
        <color theme="0"/>
      </colorScale>
    </cfRule>
    <cfRule type="expression" dxfId="12995" priority="2704">
      <formula>AM6&lt;0</formula>
    </cfRule>
  </conditionalFormatting>
  <conditionalFormatting sqref="AN6">
    <cfRule type="expression" dxfId="12994" priority="2701">
      <formula>IF(AN6="Validar","Rojo","Verde")</formula>
    </cfRule>
    <cfRule type="expression" priority="2702">
      <formula>#REF!</formula>
    </cfRule>
  </conditionalFormatting>
  <conditionalFormatting sqref="AN7:AN8">
    <cfRule type="colorScale" priority="2699">
      <colorScale>
        <cfvo type="min"/>
        <cfvo type="max"/>
        <color theme="0"/>
        <color theme="0"/>
      </colorScale>
    </cfRule>
    <cfRule type="expression" dxfId="12993" priority="2700">
      <formula>AM7&lt;0</formula>
    </cfRule>
  </conditionalFormatting>
  <conditionalFormatting sqref="AN7:AN8">
    <cfRule type="expression" dxfId="12992" priority="2697">
      <formula>IF(AN7="Validar","Rojo","Verde")</formula>
    </cfRule>
    <cfRule type="expression" priority="2698">
      <formula>#REF!</formula>
    </cfRule>
  </conditionalFormatting>
  <conditionalFormatting sqref="AR9">
    <cfRule type="colorScale" priority="2664">
      <colorScale>
        <cfvo type="min"/>
        <cfvo type="max"/>
        <color theme="0"/>
        <color theme="0"/>
      </colorScale>
    </cfRule>
    <cfRule type="expression" dxfId="12991" priority="2665">
      <formula>AQ9&lt;0</formula>
    </cfRule>
  </conditionalFormatting>
  <conditionalFormatting sqref="AR9:AR20">
    <cfRule type="expression" dxfId="12990" priority="2635">
      <formula>IF(AR9="Validar","Rojo","Verde")</formula>
    </cfRule>
    <cfRule type="expression" priority="2637">
      <formula>#REF!</formula>
    </cfRule>
  </conditionalFormatting>
  <conditionalFormatting sqref="AR10">
    <cfRule type="colorScale" priority="2641">
      <colorScale>
        <cfvo type="min"/>
        <cfvo type="max"/>
        <color theme="0"/>
        <color theme="0"/>
      </colorScale>
    </cfRule>
    <cfRule type="expression" dxfId="12989" priority="2642">
      <formula>AQ10&lt;0</formula>
    </cfRule>
  </conditionalFormatting>
  <conditionalFormatting sqref="AR11:AR14">
    <cfRule type="colorScale" priority="2662">
      <colorScale>
        <cfvo type="min"/>
        <cfvo type="max"/>
        <color theme="0"/>
        <color theme="0"/>
      </colorScale>
    </cfRule>
    <cfRule type="expression" dxfId="12988" priority="2663">
      <formula>AQ11&lt;0</formula>
    </cfRule>
  </conditionalFormatting>
  <conditionalFormatting sqref="AR15">
    <cfRule type="colorScale" priority="2639">
      <colorScale>
        <cfvo type="min"/>
        <cfvo type="max"/>
        <color theme="0"/>
        <color theme="0"/>
      </colorScale>
    </cfRule>
    <cfRule type="expression" dxfId="12987" priority="2640">
      <formula>AQ15&lt;0</formula>
    </cfRule>
  </conditionalFormatting>
  <conditionalFormatting sqref="AR16:AR17">
    <cfRule type="colorScale" priority="2660">
      <colorScale>
        <cfvo type="min"/>
        <cfvo type="max"/>
        <color theme="0"/>
        <color theme="0"/>
      </colorScale>
    </cfRule>
    <cfRule type="expression" dxfId="12986" priority="2661">
      <formula>AQ16&lt;0</formula>
    </cfRule>
  </conditionalFormatting>
  <conditionalFormatting sqref="AR18">
    <cfRule type="colorScale" priority="2636">
      <colorScale>
        <cfvo type="min"/>
        <cfvo type="max"/>
        <color theme="0"/>
        <color theme="0"/>
      </colorScale>
    </cfRule>
    <cfRule type="expression" dxfId="12985" priority="2638">
      <formula>AQ18&lt;0</formula>
    </cfRule>
  </conditionalFormatting>
  <conditionalFormatting sqref="AR19:AR20">
    <cfRule type="colorScale" priority="2658">
      <colorScale>
        <cfvo type="min"/>
        <cfvo type="max"/>
        <color theme="0"/>
        <color theme="0"/>
      </colorScale>
    </cfRule>
    <cfRule type="expression" dxfId="12984" priority="2659">
      <formula>AQ19&lt;0</formula>
    </cfRule>
  </conditionalFormatting>
  <conditionalFormatting sqref="AR23">
    <cfRule type="colorScale" priority="2633">
      <colorScale>
        <cfvo type="min"/>
        <cfvo type="max"/>
        <color theme="0"/>
        <color theme="0"/>
      </colorScale>
    </cfRule>
    <cfRule type="expression" dxfId="12983" priority="2634">
      <formula>AQ23&lt;0</formula>
    </cfRule>
  </conditionalFormatting>
  <conditionalFormatting sqref="AR23:AR31">
    <cfRule type="expression" dxfId="12982" priority="2627">
      <formula>IF(AR23="Validar","Rojo","Verde")</formula>
    </cfRule>
    <cfRule type="expression" priority="2629">
      <formula>#REF!</formula>
    </cfRule>
  </conditionalFormatting>
  <conditionalFormatting sqref="AR24">
    <cfRule type="colorScale" priority="2656">
      <colorScale>
        <cfvo type="min"/>
        <cfvo type="max"/>
        <color theme="0"/>
        <color theme="0"/>
      </colorScale>
    </cfRule>
    <cfRule type="expression" dxfId="12981" priority="2657">
      <formula>AQ24&lt;0</formula>
    </cfRule>
  </conditionalFormatting>
  <conditionalFormatting sqref="AR25">
    <cfRule type="colorScale" priority="2654">
      <colorScale>
        <cfvo type="min"/>
        <cfvo type="max"/>
        <color theme="0"/>
        <color theme="0"/>
      </colorScale>
    </cfRule>
    <cfRule type="expression" dxfId="12980" priority="2655">
      <formula>AQ25&lt;0</formula>
    </cfRule>
  </conditionalFormatting>
  <conditionalFormatting sqref="AR26">
    <cfRule type="colorScale" priority="2631">
      <colorScale>
        <cfvo type="min"/>
        <cfvo type="max"/>
        <color theme="0"/>
        <color theme="0"/>
      </colorScale>
    </cfRule>
    <cfRule type="expression" dxfId="12979" priority="2632">
      <formula>AQ26&lt;0</formula>
    </cfRule>
  </conditionalFormatting>
  <conditionalFormatting sqref="AR27">
    <cfRule type="colorScale" priority="2652">
      <colorScale>
        <cfvo type="min"/>
        <cfvo type="max"/>
        <color theme="0"/>
        <color theme="0"/>
      </colorScale>
    </cfRule>
    <cfRule type="expression" dxfId="12978" priority="2653">
      <formula>AQ27&lt;0</formula>
    </cfRule>
  </conditionalFormatting>
  <conditionalFormatting sqref="AR28">
    <cfRule type="colorScale" priority="2650">
      <colorScale>
        <cfvo type="min"/>
        <cfvo type="max"/>
        <color theme="0"/>
        <color theme="0"/>
      </colorScale>
    </cfRule>
    <cfRule type="expression" dxfId="12977" priority="2651">
      <formula>AQ28&lt;0</formula>
    </cfRule>
  </conditionalFormatting>
  <conditionalFormatting sqref="AR29">
    <cfRule type="colorScale" priority="2628">
      <colorScale>
        <cfvo type="min"/>
        <cfvo type="max"/>
        <color theme="0"/>
        <color theme="0"/>
      </colorScale>
    </cfRule>
    <cfRule type="expression" dxfId="12976" priority="2630">
      <formula>AQ29&lt;0</formula>
    </cfRule>
  </conditionalFormatting>
  <conditionalFormatting sqref="AR30">
    <cfRule type="colorScale" priority="2648">
      <colorScale>
        <cfvo type="min"/>
        <cfvo type="max"/>
        <color theme="0"/>
        <color theme="0"/>
      </colorScale>
    </cfRule>
    <cfRule type="expression" dxfId="12975" priority="2649">
      <formula>AQ30&lt;0</formula>
    </cfRule>
  </conditionalFormatting>
  <conditionalFormatting sqref="AR31">
    <cfRule type="colorScale" priority="2646">
      <colorScale>
        <cfvo type="min"/>
        <cfvo type="max"/>
        <color theme="0"/>
        <color theme="0"/>
      </colorScale>
    </cfRule>
    <cfRule type="expression" dxfId="12974" priority="2647">
      <formula>AQ31&lt;0</formula>
    </cfRule>
  </conditionalFormatting>
  <conditionalFormatting sqref="AR39">
    <cfRule type="colorScale" priority="2624">
      <colorScale>
        <cfvo type="min"/>
        <cfvo type="max"/>
        <color theme="0"/>
        <color theme="0"/>
      </colorScale>
    </cfRule>
    <cfRule type="expression" priority="2625">
      <formula>#REF!</formula>
    </cfRule>
    <cfRule type="expression" dxfId="12973" priority="2626">
      <formula>AQ39&lt;0</formula>
    </cfRule>
  </conditionalFormatting>
  <conditionalFormatting sqref="AR39:AR107">
    <cfRule type="expression" dxfId="12972" priority="2562">
      <formula>IF(AR39="Validar","Rojo","Verde")</formula>
    </cfRule>
  </conditionalFormatting>
  <conditionalFormatting sqref="AR40:AR67">
    <cfRule type="colorScale" priority="2643">
      <colorScale>
        <cfvo type="min"/>
        <cfvo type="max"/>
        <color theme="0"/>
        <color theme="0"/>
      </colorScale>
    </cfRule>
    <cfRule type="expression" priority="2644">
      <formula>$F$19</formula>
    </cfRule>
    <cfRule type="expression" dxfId="12971" priority="2645">
      <formula>AQ40&lt;0</formula>
    </cfRule>
  </conditionalFormatting>
  <conditionalFormatting sqref="AR68">
    <cfRule type="colorScale" priority="2621">
      <colorScale>
        <cfvo type="min"/>
        <cfvo type="max"/>
        <color theme="0"/>
        <color theme="0"/>
      </colorScale>
    </cfRule>
    <cfRule type="expression" priority="2622">
      <formula>#REF!</formula>
    </cfRule>
    <cfRule type="expression" dxfId="12970" priority="2623">
      <formula>AQ68&lt;0</formula>
    </cfRule>
  </conditionalFormatting>
  <conditionalFormatting sqref="AR69:AR81">
    <cfRule type="colorScale" priority="2668">
      <colorScale>
        <cfvo type="min"/>
        <cfvo type="max"/>
        <color theme="0"/>
        <color theme="0"/>
      </colorScale>
    </cfRule>
    <cfRule type="expression" priority="2669">
      <formula>$F$19</formula>
    </cfRule>
    <cfRule type="expression" dxfId="12969" priority="2670">
      <formula>AQ69&lt;0</formula>
    </cfRule>
  </conditionalFormatting>
  <conditionalFormatting sqref="AR82 AR92 AR103 AR107">
    <cfRule type="expression" dxfId="12968" priority="2667">
      <formula>AQ82&lt;0</formula>
    </cfRule>
  </conditionalFormatting>
  <conditionalFormatting sqref="AR83">
    <cfRule type="colorScale" priority="2563">
      <colorScale>
        <cfvo type="min"/>
        <cfvo type="max"/>
        <color theme="0"/>
        <color theme="0"/>
      </colorScale>
    </cfRule>
    <cfRule type="expression" priority="2564">
      <formula>#REF!</formula>
    </cfRule>
    <cfRule type="expression" dxfId="12967" priority="2565">
      <formula>AQ83&lt;0</formula>
    </cfRule>
  </conditionalFormatting>
  <conditionalFormatting sqref="AR84:AR91">
    <cfRule type="colorScale" priority="2671">
      <colorScale>
        <cfvo type="min"/>
        <cfvo type="max"/>
        <color theme="0"/>
        <color theme="0"/>
      </colorScale>
    </cfRule>
    <cfRule type="expression" priority="2672">
      <formula>$F$19</formula>
    </cfRule>
    <cfRule type="expression" dxfId="12966" priority="2673">
      <formula>AQ84&lt;0</formula>
    </cfRule>
  </conditionalFormatting>
  <conditionalFormatting sqref="AR92 AR82 AR103 AR107">
    <cfRule type="colorScale" priority="2666">
      <colorScale>
        <cfvo type="min"/>
        <cfvo type="max"/>
        <color theme="0"/>
        <color theme="0"/>
      </colorScale>
    </cfRule>
  </conditionalFormatting>
  <conditionalFormatting sqref="AR93">
    <cfRule type="colorScale" priority="2618">
      <colorScale>
        <cfvo type="min"/>
        <cfvo type="max"/>
        <color theme="0"/>
        <color theme="0"/>
      </colorScale>
    </cfRule>
    <cfRule type="expression" priority="2619">
      <formula>#REF!</formula>
    </cfRule>
    <cfRule type="expression" dxfId="12965" priority="2620">
      <formula>AQ93&lt;0</formula>
    </cfRule>
  </conditionalFormatting>
  <conditionalFormatting sqref="AR94:AR102">
    <cfRule type="colorScale" priority="2674">
      <colorScale>
        <cfvo type="min"/>
        <cfvo type="max"/>
        <color theme="0"/>
        <color theme="0"/>
      </colorScale>
    </cfRule>
    <cfRule type="expression" priority="2675">
      <formula>$F$19</formula>
    </cfRule>
    <cfRule type="expression" dxfId="12964" priority="2676">
      <formula>AQ94&lt;0</formula>
    </cfRule>
  </conditionalFormatting>
  <conditionalFormatting sqref="AR104">
    <cfRule type="colorScale" priority="2615">
      <colorScale>
        <cfvo type="min"/>
        <cfvo type="max"/>
        <color theme="0"/>
        <color theme="0"/>
      </colorScale>
    </cfRule>
    <cfRule type="expression" priority="2616">
      <formula>#REF!</formula>
    </cfRule>
    <cfRule type="expression" dxfId="12963" priority="2617">
      <formula>AQ104&lt;0</formula>
    </cfRule>
  </conditionalFormatting>
  <conditionalFormatting sqref="AR105:AR106">
    <cfRule type="colorScale" priority="2677">
      <colorScale>
        <cfvo type="min"/>
        <cfvo type="max"/>
        <color theme="0"/>
        <color theme="0"/>
      </colorScale>
    </cfRule>
    <cfRule type="expression" priority="2678">
      <formula>$F$19</formula>
    </cfRule>
    <cfRule type="expression" dxfId="12962" priority="2679">
      <formula>AQ105&lt;0</formula>
    </cfRule>
  </conditionalFormatting>
  <conditionalFormatting sqref="AR110">
    <cfRule type="colorScale" priority="2680">
      <colorScale>
        <cfvo type="min"/>
        <cfvo type="max"/>
        <color theme="0"/>
        <color theme="0"/>
      </colorScale>
    </cfRule>
    <cfRule type="expression" dxfId="12961" priority="2681">
      <formula>AQ110&lt;0</formula>
    </cfRule>
  </conditionalFormatting>
  <conditionalFormatting sqref="AR110:AR111">
    <cfRule type="expression" priority="2560">
      <formula>$F$19</formula>
    </cfRule>
  </conditionalFormatting>
  <conditionalFormatting sqref="AR111">
    <cfRule type="colorScale" priority="2559">
      <colorScale>
        <cfvo type="min"/>
        <cfvo type="max"/>
        <color theme="0"/>
        <color theme="0"/>
      </colorScale>
    </cfRule>
    <cfRule type="expression" dxfId="12960" priority="2561">
      <formula>AQ111&lt;0</formula>
    </cfRule>
  </conditionalFormatting>
  <conditionalFormatting sqref="AR117:AR123">
    <cfRule type="colorScale" priority="2685">
      <colorScale>
        <cfvo type="min"/>
        <cfvo type="max"/>
        <color theme="0"/>
        <color theme="0"/>
      </colorScale>
    </cfRule>
    <cfRule type="expression" priority="2686">
      <formula>$F$19</formula>
    </cfRule>
    <cfRule type="expression" dxfId="12959" priority="2687">
      <formula>AQ117&lt;0</formula>
    </cfRule>
  </conditionalFormatting>
  <conditionalFormatting sqref="AR125">
    <cfRule type="colorScale" priority="2612">
      <colorScale>
        <cfvo type="min"/>
        <cfvo type="max"/>
        <color theme="0"/>
        <color theme="0"/>
      </colorScale>
    </cfRule>
    <cfRule type="expression" priority="2613">
      <formula>#REF!</formula>
    </cfRule>
    <cfRule type="expression" dxfId="12958" priority="2614">
      <formula>AQ125&lt;0</formula>
    </cfRule>
  </conditionalFormatting>
  <conditionalFormatting sqref="AR125:AR135">
    <cfRule type="expression" dxfId="12957" priority="2611">
      <formula>IF(AR125="Validar","Rojo","Verde")</formula>
    </cfRule>
  </conditionalFormatting>
  <conditionalFormatting sqref="AR126:AR132">
    <cfRule type="colorScale" priority="2688">
      <colorScale>
        <cfvo type="min"/>
        <cfvo type="max"/>
        <color theme="0"/>
        <color theme="0"/>
      </colorScale>
    </cfRule>
    <cfRule type="expression" dxfId="12956" priority="2690">
      <formula>AQ126&lt;0</formula>
    </cfRule>
  </conditionalFormatting>
  <conditionalFormatting sqref="AR126:AR134">
    <cfRule type="expression" priority="2689">
      <formula>$F$19</formula>
    </cfRule>
  </conditionalFormatting>
  <conditionalFormatting sqref="AR133:AR134">
    <cfRule type="colorScale" priority="2691">
      <colorScale>
        <cfvo type="min"/>
        <cfvo type="max"/>
        <color theme="0"/>
        <color theme="0"/>
      </colorScale>
    </cfRule>
    <cfRule type="expression" dxfId="12955" priority="2692">
      <formula>AQ133&lt;0</formula>
    </cfRule>
  </conditionalFormatting>
  <conditionalFormatting sqref="AR135">
    <cfRule type="colorScale" priority="2682">
      <colorScale>
        <cfvo type="min"/>
        <cfvo type="max"/>
        <color theme="0"/>
        <color theme="0"/>
      </colorScale>
    </cfRule>
    <cfRule type="expression" priority="2683">
      <formula>$F$23</formula>
    </cfRule>
    <cfRule type="expression" dxfId="12954" priority="2684">
      <formula>AQ135&lt;0</formula>
    </cfRule>
  </conditionalFormatting>
  <conditionalFormatting sqref="AR110:AS111">
    <cfRule type="expression" dxfId="12953" priority="2555">
      <formula>IF(AR110="Validar","Rojo","Verde")</formula>
    </cfRule>
  </conditionalFormatting>
  <conditionalFormatting sqref="AR117:AS123">
    <cfRule type="expression" dxfId="12952" priority="2568">
      <formula>IF(AR117="Validar","Rojo","Verde")</formula>
    </cfRule>
  </conditionalFormatting>
  <conditionalFormatting sqref="AS40:AS66">
    <cfRule type="colorScale" priority="2603">
      <colorScale>
        <cfvo type="min"/>
        <cfvo type="max"/>
        <color theme="0"/>
        <color theme="0"/>
      </colorScale>
    </cfRule>
    <cfRule type="expression" priority="2604">
      <formula>#REF!</formula>
    </cfRule>
    <cfRule type="expression" dxfId="12951" priority="2605">
      <formula>AR40&lt;0</formula>
    </cfRule>
  </conditionalFormatting>
  <conditionalFormatting sqref="AS40:AS67">
    <cfRule type="expression" dxfId="12950" priority="2602">
      <formula>IF(AS40="Validar","Rojo","Verde")</formula>
    </cfRule>
  </conditionalFormatting>
  <conditionalFormatting sqref="AS67 AR82:AS82 AR92:AS92 AR103:AS103 AR107:AS107">
    <cfRule type="expression" priority="2607">
      <formula>$F$23</formula>
    </cfRule>
  </conditionalFormatting>
  <conditionalFormatting sqref="AS67 AS82 AS92 AS103 AS107">
    <cfRule type="expression" dxfId="12949" priority="2608">
      <formula>AR67&lt;0</formula>
    </cfRule>
  </conditionalFormatting>
  <conditionalFormatting sqref="AS69">
    <cfRule type="colorScale" priority="2600">
      <colorScale>
        <cfvo type="min"/>
        <cfvo type="max"/>
        <color theme="0"/>
        <color theme="0"/>
      </colorScale>
    </cfRule>
    <cfRule type="expression" dxfId="12948" priority="2601">
      <formula>AR69&lt;0</formula>
    </cfRule>
  </conditionalFormatting>
  <conditionalFormatting sqref="AS69:AS81">
    <cfRule type="expression" priority="2598">
      <formula>#REF!</formula>
    </cfRule>
  </conditionalFormatting>
  <conditionalFormatting sqref="AS69:AS82">
    <cfRule type="expression" dxfId="12947" priority="2596">
      <formula>IF(AS69="Validar","Rojo","Verde")</formula>
    </cfRule>
  </conditionalFormatting>
  <conditionalFormatting sqref="AS70:AS78">
    <cfRule type="colorScale" priority="2597">
      <colorScale>
        <cfvo type="min"/>
        <cfvo type="max"/>
        <color theme="0"/>
        <color theme="0"/>
      </colorScale>
    </cfRule>
    <cfRule type="expression" dxfId="12946" priority="2599">
      <formula>AR70&lt;0</formula>
    </cfRule>
  </conditionalFormatting>
  <conditionalFormatting sqref="AS79:AS81">
    <cfRule type="colorScale" priority="2609">
      <colorScale>
        <cfvo type="min"/>
        <cfvo type="max"/>
        <color theme="0"/>
        <color theme="0"/>
      </colorScale>
    </cfRule>
    <cfRule type="expression" dxfId="12945" priority="2610">
      <formula>AR79&lt;0</formula>
    </cfRule>
  </conditionalFormatting>
  <conditionalFormatting sqref="AS82 AS67 AS92 AS103 AS107">
    <cfRule type="colorScale" priority="2606">
      <colorScale>
        <cfvo type="min"/>
        <cfvo type="max"/>
        <color theme="0"/>
        <color theme="0"/>
      </colorScale>
    </cfRule>
  </conditionalFormatting>
  <conditionalFormatting sqref="AS84">
    <cfRule type="colorScale" priority="2594">
      <colorScale>
        <cfvo type="min"/>
        <cfvo type="max"/>
        <color theme="0"/>
        <color theme="0"/>
      </colorScale>
    </cfRule>
    <cfRule type="expression" dxfId="12944" priority="2595">
      <formula>AR84&lt;0</formula>
    </cfRule>
  </conditionalFormatting>
  <conditionalFormatting sqref="AS84:AS91">
    <cfRule type="expression" priority="2592">
      <formula>#REF!</formula>
    </cfRule>
  </conditionalFormatting>
  <conditionalFormatting sqref="AS84:AS92">
    <cfRule type="expression" dxfId="12943" priority="2590">
      <formula>IF(AS84="Validar","Rojo","Verde")</formula>
    </cfRule>
  </conditionalFormatting>
  <conditionalFormatting sqref="AS85:AS91">
    <cfRule type="colorScale" priority="2591">
      <colorScale>
        <cfvo type="min"/>
        <cfvo type="max"/>
        <color theme="0"/>
        <color theme="0"/>
      </colorScale>
    </cfRule>
    <cfRule type="expression" dxfId="12942" priority="2593">
      <formula>AR85&lt;0</formula>
    </cfRule>
  </conditionalFormatting>
  <conditionalFormatting sqref="AS94">
    <cfRule type="colorScale" priority="2588">
      <colorScale>
        <cfvo type="min"/>
        <cfvo type="max"/>
        <color theme="0"/>
        <color theme="0"/>
      </colorScale>
    </cfRule>
    <cfRule type="expression" dxfId="12941" priority="2589">
      <formula>AR94&lt;0</formula>
    </cfRule>
  </conditionalFormatting>
  <conditionalFormatting sqref="AS94:AS102">
    <cfRule type="expression" priority="2582">
      <formula>#REF!</formula>
    </cfRule>
  </conditionalFormatting>
  <conditionalFormatting sqref="AS94:AS103">
    <cfRule type="expression" dxfId="12940" priority="2580">
      <formula>IF(AS94="Validar","Rojo","Verde")</formula>
    </cfRule>
  </conditionalFormatting>
  <conditionalFormatting sqref="AS95:AS100">
    <cfRule type="colorScale" priority="2586">
      <colorScale>
        <cfvo type="min"/>
        <cfvo type="max"/>
        <color theme="0"/>
        <color theme="0"/>
      </colorScale>
    </cfRule>
    <cfRule type="expression" dxfId="12939" priority="2587">
      <formula>AR95&lt;0</formula>
    </cfRule>
  </conditionalFormatting>
  <conditionalFormatting sqref="AS101">
    <cfRule type="colorScale" priority="2584">
      <colorScale>
        <cfvo type="min"/>
        <cfvo type="max"/>
        <color theme="0"/>
        <color theme="0"/>
      </colorScale>
    </cfRule>
    <cfRule type="expression" dxfId="12938" priority="2585">
      <formula>AR101&lt;0</formula>
    </cfRule>
  </conditionalFormatting>
  <conditionalFormatting sqref="AS102">
    <cfRule type="colorScale" priority="2581">
      <colorScale>
        <cfvo type="min"/>
        <cfvo type="max"/>
        <color theme="0"/>
        <color theme="0"/>
      </colorScale>
    </cfRule>
    <cfRule type="expression" dxfId="12937" priority="2583">
      <formula>AR102&lt;0</formula>
    </cfRule>
  </conditionalFormatting>
  <conditionalFormatting sqref="AS105">
    <cfRule type="colorScale" priority="2578">
      <colorScale>
        <cfvo type="min"/>
        <cfvo type="max"/>
        <color theme="0"/>
        <color theme="0"/>
      </colorScale>
    </cfRule>
    <cfRule type="expression" dxfId="12936" priority="2579">
      <formula>AR105&lt;0</formula>
    </cfRule>
  </conditionalFormatting>
  <conditionalFormatting sqref="AS105:AS106">
    <cfRule type="expression" priority="2576">
      <formula>#REF!</formula>
    </cfRule>
  </conditionalFormatting>
  <conditionalFormatting sqref="AS105:AS107">
    <cfRule type="expression" dxfId="12935" priority="2574">
      <formula>IF(AS105="Validar","Rojo","Verde")</formula>
    </cfRule>
  </conditionalFormatting>
  <conditionalFormatting sqref="AS106">
    <cfRule type="colorScale" priority="2575">
      <colorScale>
        <cfvo type="min"/>
        <cfvo type="max"/>
        <color theme="0"/>
        <color theme="0"/>
      </colorScale>
    </cfRule>
    <cfRule type="expression" dxfId="12934" priority="2577">
      <formula>AR106&lt;0</formula>
    </cfRule>
  </conditionalFormatting>
  <conditionalFormatting sqref="AS110">
    <cfRule type="colorScale" priority="2566">
      <colorScale>
        <cfvo type="min"/>
        <cfvo type="max"/>
        <color theme="0"/>
        <color theme="0"/>
      </colorScale>
    </cfRule>
    <cfRule type="expression" dxfId="12933" priority="2567">
      <formula>AR110&lt;0</formula>
    </cfRule>
  </conditionalFormatting>
  <conditionalFormatting sqref="AS110:AS111">
    <cfRule type="expression" priority="2557">
      <formula>#REF!</formula>
    </cfRule>
  </conditionalFormatting>
  <conditionalFormatting sqref="AS111">
    <cfRule type="colorScale" priority="2556">
      <colorScale>
        <cfvo type="min"/>
        <cfvo type="max"/>
        <color theme="0"/>
        <color theme="0"/>
      </colorScale>
    </cfRule>
    <cfRule type="expression" dxfId="12932" priority="2558">
      <formula>AR111&lt;0</formula>
    </cfRule>
  </conditionalFormatting>
  <conditionalFormatting sqref="AS117">
    <cfRule type="colorScale" priority="2572">
      <colorScale>
        <cfvo type="min"/>
        <cfvo type="max"/>
        <color theme="0"/>
        <color theme="0"/>
      </colorScale>
    </cfRule>
    <cfRule type="expression" dxfId="12931" priority="2573">
      <formula>AR117&lt;0</formula>
    </cfRule>
  </conditionalFormatting>
  <conditionalFormatting sqref="AS117:AS123">
    <cfRule type="expression" priority="2570">
      <formula>#REF!</formula>
    </cfRule>
  </conditionalFormatting>
  <conditionalFormatting sqref="AS118:AS123">
    <cfRule type="colorScale" priority="2569">
      <colorScale>
        <cfvo type="min"/>
        <cfvo type="max"/>
        <color theme="0"/>
        <color theme="0"/>
      </colorScale>
    </cfRule>
    <cfRule type="expression" dxfId="12930" priority="2571">
      <formula>AR118&lt;0</formula>
    </cfRule>
  </conditionalFormatting>
  <conditionalFormatting sqref="AS126:AS135">
    <cfRule type="expression" dxfId="12929" priority="2693">
      <formula>IF(AS126="Validar","Rojo","Verde")</formula>
    </cfRule>
    <cfRule type="colorScale" priority="2694">
      <colorScale>
        <cfvo type="min"/>
        <cfvo type="max"/>
        <color theme="0"/>
        <color theme="0"/>
      </colorScale>
    </cfRule>
    <cfRule type="expression" priority="2695">
      <formula>$F$23</formula>
    </cfRule>
    <cfRule type="expression" dxfId="12928" priority="2696">
      <formula>AR126&lt;0</formula>
    </cfRule>
  </conditionalFormatting>
  <conditionalFormatting sqref="AR6">
    <cfRule type="colorScale" priority="2553">
      <colorScale>
        <cfvo type="min"/>
        <cfvo type="max"/>
        <color theme="0"/>
        <color theme="0"/>
      </colorScale>
    </cfRule>
    <cfRule type="expression" dxfId="12927" priority="2554">
      <formula>AQ6&lt;0</formula>
    </cfRule>
  </conditionalFormatting>
  <conditionalFormatting sqref="AR6">
    <cfRule type="expression" dxfId="12926" priority="2551">
      <formula>IF(AR6="Validar","Rojo","Verde")</formula>
    </cfRule>
    <cfRule type="expression" priority="2552">
      <formula>#REF!</formula>
    </cfRule>
  </conditionalFormatting>
  <conditionalFormatting sqref="AR7:AR8">
    <cfRule type="colorScale" priority="2549">
      <colorScale>
        <cfvo type="min"/>
        <cfvo type="max"/>
        <color theme="0"/>
        <color theme="0"/>
      </colorScale>
    </cfRule>
    <cfRule type="expression" dxfId="12925" priority="2550">
      <formula>AQ7&lt;0</formula>
    </cfRule>
  </conditionalFormatting>
  <conditionalFormatting sqref="AR7:AR8">
    <cfRule type="expression" dxfId="12924" priority="2547">
      <formula>IF(AR7="Validar","Rojo","Verde")</formula>
    </cfRule>
    <cfRule type="expression" priority="2548">
      <formula>#REF!</formula>
    </cfRule>
  </conditionalFormatting>
  <conditionalFormatting sqref="AX9">
    <cfRule type="colorScale" priority="2514">
      <colorScale>
        <cfvo type="min"/>
        <cfvo type="max"/>
        <color theme="0"/>
        <color theme="0"/>
      </colorScale>
    </cfRule>
    <cfRule type="expression" dxfId="12923" priority="2515">
      <formula>AW9&lt;0</formula>
    </cfRule>
  </conditionalFormatting>
  <conditionalFormatting sqref="AX9:AX20">
    <cfRule type="expression" dxfId="12922" priority="2485">
      <formula>IF(AX9="Validar","Rojo","Verde")</formula>
    </cfRule>
    <cfRule type="expression" priority="2487">
      <formula>#REF!</formula>
    </cfRule>
  </conditionalFormatting>
  <conditionalFormatting sqref="AX10">
    <cfRule type="colorScale" priority="2491">
      <colorScale>
        <cfvo type="min"/>
        <cfvo type="max"/>
        <color theme="0"/>
        <color theme="0"/>
      </colorScale>
    </cfRule>
    <cfRule type="expression" dxfId="12921" priority="2492">
      <formula>AW10&lt;0</formula>
    </cfRule>
  </conditionalFormatting>
  <conditionalFormatting sqref="AX11:AX14">
    <cfRule type="colorScale" priority="2512">
      <colorScale>
        <cfvo type="min"/>
        <cfvo type="max"/>
        <color theme="0"/>
        <color theme="0"/>
      </colorScale>
    </cfRule>
    <cfRule type="expression" dxfId="12920" priority="2513">
      <formula>AW11&lt;0</formula>
    </cfRule>
  </conditionalFormatting>
  <conditionalFormatting sqref="AX15">
    <cfRule type="colorScale" priority="2489">
      <colorScale>
        <cfvo type="min"/>
        <cfvo type="max"/>
        <color theme="0"/>
        <color theme="0"/>
      </colorScale>
    </cfRule>
    <cfRule type="expression" dxfId="12919" priority="2490">
      <formula>AW15&lt;0</formula>
    </cfRule>
  </conditionalFormatting>
  <conditionalFormatting sqref="AX16:AX17">
    <cfRule type="colorScale" priority="2510">
      <colorScale>
        <cfvo type="min"/>
        <cfvo type="max"/>
        <color theme="0"/>
        <color theme="0"/>
      </colorScale>
    </cfRule>
    <cfRule type="expression" dxfId="12918" priority="2511">
      <formula>AW16&lt;0</formula>
    </cfRule>
  </conditionalFormatting>
  <conditionalFormatting sqref="AX18">
    <cfRule type="colorScale" priority="2486">
      <colorScale>
        <cfvo type="min"/>
        <cfvo type="max"/>
        <color theme="0"/>
        <color theme="0"/>
      </colorScale>
    </cfRule>
    <cfRule type="expression" dxfId="12917" priority="2488">
      <formula>AW18&lt;0</formula>
    </cfRule>
  </conditionalFormatting>
  <conditionalFormatting sqref="AX19:AX20">
    <cfRule type="colorScale" priority="2508">
      <colorScale>
        <cfvo type="min"/>
        <cfvo type="max"/>
        <color theme="0"/>
        <color theme="0"/>
      </colorScale>
    </cfRule>
    <cfRule type="expression" dxfId="12916" priority="2509">
      <formula>AW19&lt;0</formula>
    </cfRule>
  </conditionalFormatting>
  <conditionalFormatting sqref="AX23">
    <cfRule type="colorScale" priority="2483">
      <colorScale>
        <cfvo type="min"/>
        <cfvo type="max"/>
        <color theme="0"/>
        <color theme="0"/>
      </colorScale>
    </cfRule>
    <cfRule type="expression" dxfId="12915" priority="2484">
      <formula>AW23&lt;0</formula>
    </cfRule>
  </conditionalFormatting>
  <conditionalFormatting sqref="AX23:AX31">
    <cfRule type="expression" dxfId="12914" priority="2477">
      <formula>IF(AX23="Validar","Rojo","Verde")</formula>
    </cfRule>
    <cfRule type="expression" priority="2479">
      <formula>#REF!</formula>
    </cfRule>
  </conditionalFormatting>
  <conditionalFormatting sqref="AX24">
    <cfRule type="colorScale" priority="2506">
      <colorScale>
        <cfvo type="min"/>
        <cfvo type="max"/>
        <color theme="0"/>
        <color theme="0"/>
      </colorScale>
    </cfRule>
    <cfRule type="expression" dxfId="12913" priority="2507">
      <formula>AW24&lt;0</formula>
    </cfRule>
  </conditionalFormatting>
  <conditionalFormatting sqref="AX25">
    <cfRule type="colorScale" priority="2504">
      <colorScale>
        <cfvo type="min"/>
        <cfvo type="max"/>
        <color theme="0"/>
        <color theme="0"/>
      </colorScale>
    </cfRule>
    <cfRule type="expression" dxfId="12912" priority="2505">
      <formula>AW25&lt;0</formula>
    </cfRule>
  </conditionalFormatting>
  <conditionalFormatting sqref="AX26">
    <cfRule type="colorScale" priority="2481">
      <colorScale>
        <cfvo type="min"/>
        <cfvo type="max"/>
        <color theme="0"/>
        <color theme="0"/>
      </colorScale>
    </cfRule>
    <cfRule type="expression" dxfId="12911" priority="2482">
      <formula>AW26&lt;0</formula>
    </cfRule>
  </conditionalFormatting>
  <conditionalFormatting sqref="AX27">
    <cfRule type="colorScale" priority="2502">
      <colorScale>
        <cfvo type="min"/>
        <cfvo type="max"/>
        <color theme="0"/>
        <color theme="0"/>
      </colorScale>
    </cfRule>
    <cfRule type="expression" dxfId="12910" priority="2503">
      <formula>AW27&lt;0</formula>
    </cfRule>
  </conditionalFormatting>
  <conditionalFormatting sqref="AX28">
    <cfRule type="colorScale" priority="2500">
      <colorScale>
        <cfvo type="min"/>
        <cfvo type="max"/>
        <color theme="0"/>
        <color theme="0"/>
      </colorScale>
    </cfRule>
    <cfRule type="expression" dxfId="12909" priority="2501">
      <formula>AW28&lt;0</formula>
    </cfRule>
  </conditionalFormatting>
  <conditionalFormatting sqref="AX29">
    <cfRule type="colorScale" priority="2478">
      <colorScale>
        <cfvo type="min"/>
        <cfvo type="max"/>
        <color theme="0"/>
        <color theme="0"/>
      </colorScale>
    </cfRule>
    <cfRule type="expression" dxfId="12908" priority="2480">
      <formula>AW29&lt;0</formula>
    </cfRule>
  </conditionalFormatting>
  <conditionalFormatting sqref="AX30">
    <cfRule type="colorScale" priority="2498">
      <colorScale>
        <cfvo type="min"/>
        <cfvo type="max"/>
        <color theme="0"/>
        <color theme="0"/>
      </colorScale>
    </cfRule>
    <cfRule type="expression" dxfId="12907" priority="2499">
      <formula>AW30&lt;0</formula>
    </cfRule>
  </conditionalFormatting>
  <conditionalFormatting sqref="AX31">
    <cfRule type="colorScale" priority="2496">
      <colorScale>
        <cfvo type="min"/>
        <cfvo type="max"/>
        <color theme="0"/>
        <color theme="0"/>
      </colorScale>
    </cfRule>
    <cfRule type="expression" dxfId="12906" priority="2497">
      <formula>AW31&lt;0</formula>
    </cfRule>
  </conditionalFormatting>
  <conditionalFormatting sqref="AX39">
    <cfRule type="colorScale" priority="2474">
      <colorScale>
        <cfvo type="min"/>
        <cfvo type="max"/>
        <color theme="0"/>
        <color theme="0"/>
      </colorScale>
    </cfRule>
    <cfRule type="expression" priority="2475">
      <formula>#REF!</formula>
    </cfRule>
    <cfRule type="expression" dxfId="12905" priority="2476">
      <formula>AW39&lt;0</formula>
    </cfRule>
  </conditionalFormatting>
  <conditionalFormatting sqref="AX39:AX107">
    <cfRule type="expression" dxfId="12904" priority="2412">
      <formula>IF(AX39="Validar","Rojo","Verde")</formula>
    </cfRule>
  </conditionalFormatting>
  <conditionalFormatting sqref="AX40:AX67">
    <cfRule type="colorScale" priority="2493">
      <colorScale>
        <cfvo type="min"/>
        <cfvo type="max"/>
        <color theme="0"/>
        <color theme="0"/>
      </colorScale>
    </cfRule>
    <cfRule type="expression" priority="2494">
      <formula>$F$19</formula>
    </cfRule>
    <cfRule type="expression" dxfId="12903" priority="2495">
      <formula>AW40&lt;0</formula>
    </cfRule>
  </conditionalFormatting>
  <conditionalFormatting sqref="AX68">
    <cfRule type="colorScale" priority="2471">
      <colorScale>
        <cfvo type="min"/>
        <cfvo type="max"/>
        <color theme="0"/>
        <color theme="0"/>
      </colorScale>
    </cfRule>
    <cfRule type="expression" priority="2472">
      <formula>#REF!</formula>
    </cfRule>
    <cfRule type="expression" dxfId="12902" priority="2473">
      <formula>AW68&lt;0</formula>
    </cfRule>
  </conditionalFormatting>
  <conditionalFormatting sqref="AX69:AX81">
    <cfRule type="colorScale" priority="2518">
      <colorScale>
        <cfvo type="min"/>
        <cfvo type="max"/>
        <color theme="0"/>
        <color theme="0"/>
      </colorScale>
    </cfRule>
    <cfRule type="expression" priority="2519">
      <formula>$F$19</formula>
    </cfRule>
    <cfRule type="expression" dxfId="12901" priority="2520">
      <formula>AW69&lt;0</formula>
    </cfRule>
  </conditionalFormatting>
  <conditionalFormatting sqref="AX82 AX92 AX103 AX107">
    <cfRule type="expression" dxfId="12900" priority="2517">
      <formula>AW82&lt;0</formula>
    </cfRule>
  </conditionalFormatting>
  <conditionalFormatting sqref="AX83">
    <cfRule type="colorScale" priority="2413">
      <colorScale>
        <cfvo type="min"/>
        <cfvo type="max"/>
        <color theme="0"/>
        <color theme="0"/>
      </colorScale>
    </cfRule>
    <cfRule type="expression" priority="2414">
      <formula>#REF!</formula>
    </cfRule>
    <cfRule type="expression" dxfId="12899" priority="2415">
      <formula>AW83&lt;0</formula>
    </cfRule>
  </conditionalFormatting>
  <conditionalFormatting sqref="AX84:AX91">
    <cfRule type="colorScale" priority="2521">
      <colorScale>
        <cfvo type="min"/>
        <cfvo type="max"/>
        <color theme="0"/>
        <color theme="0"/>
      </colorScale>
    </cfRule>
    <cfRule type="expression" priority="2522">
      <formula>$F$19</formula>
    </cfRule>
    <cfRule type="expression" dxfId="12898" priority="2523">
      <formula>AW84&lt;0</formula>
    </cfRule>
  </conditionalFormatting>
  <conditionalFormatting sqref="AX92 AX82 AX103 AX107">
    <cfRule type="colorScale" priority="2516">
      <colorScale>
        <cfvo type="min"/>
        <cfvo type="max"/>
        <color theme="0"/>
        <color theme="0"/>
      </colorScale>
    </cfRule>
  </conditionalFormatting>
  <conditionalFormatting sqref="AX93">
    <cfRule type="colorScale" priority="2468">
      <colorScale>
        <cfvo type="min"/>
        <cfvo type="max"/>
        <color theme="0"/>
        <color theme="0"/>
      </colorScale>
    </cfRule>
    <cfRule type="expression" priority="2469">
      <formula>#REF!</formula>
    </cfRule>
    <cfRule type="expression" dxfId="12897" priority="2470">
      <formula>AW93&lt;0</formula>
    </cfRule>
  </conditionalFormatting>
  <conditionalFormatting sqref="AX94:AX102">
    <cfRule type="colorScale" priority="2524">
      <colorScale>
        <cfvo type="min"/>
        <cfvo type="max"/>
        <color theme="0"/>
        <color theme="0"/>
      </colorScale>
    </cfRule>
    <cfRule type="expression" priority="2525">
      <formula>$F$19</formula>
    </cfRule>
    <cfRule type="expression" dxfId="12896" priority="2526">
      <formula>AW94&lt;0</formula>
    </cfRule>
  </conditionalFormatting>
  <conditionalFormatting sqref="AX104">
    <cfRule type="colorScale" priority="2465">
      <colorScale>
        <cfvo type="min"/>
        <cfvo type="max"/>
        <color theme="0"/>
        <color theme="0"/>
      </colorScale>
    </cfRule>
    <cfRule type="expression" priority="2466">
      <formula>#REF!</formula>
    </cfRule>
    <cfRule type="expression" dxfId="12895" priority="2467">
      <formula>AW104&lt;0</formula>
    </cfRule>
  </conditionalFormatting>
  <conditionalFormatting sqref="AX105:AX106">
    <cfRule type="colorScale" priority="2527">
      <colorScale>
        <cfvo type="min"/>
        <cfvo type="max"/>
        <color theme="0"/>
        <color theme="0"/>
      </colorScale>
    </cfRule>
    <cfRule type="expression" priority="2528">
      <formula>$F$19</formula>
    </cfRule>
    <cfRule type="expression" dxfId="12894" priority="2529">
      <formula>AW105&lt;0</formula>
    </cfRule>
  </conditionalFormatting>
  <conditionalFormatting sqref="AX110">
    <cfRule type="colorScale" priority="2530">
      <colorScale>
        <cfvo type="min"/>
        <cfvo type="max"/>
        <color theme="0"/>
        <color theme="0"/>
      </colorScale>
    </cfRule>
    <cfRule type="expression" dxfId="12893" priority="2531">
      <formula>AW110&lt;0</formula>
    </cfRule>
  </conditionalFormatting>
  <conditionalFormatting sqref="AX110:AX111">
    <cfRule type="expression" priority="2410">
      <formula>$F$19</formula>
    </cfRule>
  </conditionalFormatting>
  <conditionalFormatting sqref="AX111">
    <cfRule type="colorScale" priority="2409">
      <colorScale>
        <cfvo type="min"/>
        <cfvo type="max"/>
        <color theme="0"/>
        <color theme="0"/>
      </colorScale>
    </cfRule>
    <cfRule type="expression" dxfId="12892" priority="2411">
      <formula>AW111&lt;0</formula>
    </cfRule>
  </conditionalFormatting>
  <conditionalFormatting sqref="AX117:AX123">
    <cfRule type="colorScale" priority="2535">
      <colorScale>
        <cfvo type="min"/>
        <cfvo type="max"/>
        <color theme="0"/>
        <color theme="0"/>
      </colorScale>
    </cfRule>
    <cfRule type="expression" priority="2536">
      <formula>$F$19</formula>
    </cfRule>
    <cfRule type="expression" dxfId="12891" priority="2537">
      <formula>AW117&lt;0</formula>
    </cfRule>
  </conditionalFormatting>
  <conditionalFormatting sqref="AX125">
    <cfRule type="colorScale" priority="2462">
      <colorScale>
        <cfvo type="min"/>
        <cfvo type="max"/>
        <color theme="0"/>
        <color theme="0"/>
      </colorScale>
    </cfRule>
    <cfRule type="expression" priority="2463">
      <formula>#REF!</formula>
    </cfRule>
    <cfRule type="expression" dxfId="12890" priority="2464">
      <formula>AW125&lt;0</formula>
    </cfRule>
  </conditionalFormatting>
  <conditionalFormatting sqref="AX125:AX135">
    <cfRule type="expression" dxfId="12889" priority="2461">
      <formula>IF(AX125="Validar","Rojo","Verde")</formula>
    </cfRule>
  </conditionalFormatting>
  <conditionalFormatting sqref="AX126:AX132">
    <cfRule type="colorScale" priority="2538">
      <colorScale>
        <cfvo type="min"/>
        <cfvo type="max"/>
        <color theme="0"/>
        <color theme="0"/>
      </colorScale>
    </cfRule>
    <cfRule type="expression" dxfId="12888" priority="2540">
      <formula>AW126&lt;0</formula>
    </cfRule>
  </conditionalFormatting>
  <conditionalFormatting sqref="AX126:AX134">
    <cfRule type="expression" priority="2539">
      <formula>$F$19</formula>
    </cfRule>
  </conditionalFormatting>
  <conditionalFormatting sqref="AX133:AX134">
    <cfRule type="colorScale" priority="2541">
      <colorScale>
        <cfvo type="min"/>
        <cfvo type="max"/>
        <color theme="0"/>
        <color theme="0"/>
      </colorScale>
    </cfRule>
    <cfRule type="expression" dxfId="12887" priority="2542">
      <formula>AW133&lt;0</formula>
    </cfRule>
  </conditionalFormatting>
  <conditionalFormatting sqref="AX135">
    <cfRule type="colorScale" priority="2532">
      <colorScale>
        <cfvo type="min"/>
        <cfvo type="max"/>
        <color theme="0"/>
        <color theme="0"/>
      </colorScale>
    </cfRule>
    <cfRule type="expression" priority="2533">
      <formula>$F$23</formula>
    </cfRule>
    <cfRule type="expression" dxfId="12886" priority="2534">
      <formula>AW135&lt;0</formula>
    </cfRule>
  </conditionalFormatting>
  <conditionalFormatting sqref="AX110:AY111">
    <cfRule type="expression" dxfId="12885" priority="2405">
      <formula>IF(AX110="Validar","Rojo","Verde")</formula>
    </cfRule>
  </conditionalFormatting>
  <conditionalFormatting sqref="AX117:AY123">
    <cfRule type="expression" dxfId="12884" priority="2418">
      <formula>IF(AX117="Validar","Rojo","Verde")</formula>
    </cfRule>
  </conditionalFormatting>
  <conditionalFormatting sqref="AY40:AY66">
    <cfRule type="colorScale" priority="2453">
      <colorScale>
        <cfvo type="min"/>
        <cfvo type="max"/>
        <color theme="0"/>
        <color theme="0"/>
      </colorScale>
    </cfRule>
    <cfRule type="expression" priority="2454">
      <formula>#REF!</formula>
    </cfRule>
    <cfRule type="expression" dxfId="12883" priority="2455">
      <formula>AX40&lt;0</formula>
    </cfRule>
  </conditionalFormatting>
  <conditionalFormatting sqref="AY40:AY67">
    <cfRule type="expression" dxfId="12882" priority="2452">
      <formula>IF(AY40="Validar","Rojo","Verde")</formula>
    </cfRule>
  </conditionalFormatting>
  <conditionalFormatting sqref="AY67 AX82:AY82 AX92:AY92 AX103:AY103 AX107:AY107">
    <cfRule type="expression" priority="2457">
      <formula>$F$23</formula>
    </cfRule>
  </conditionalFormatting>
  <conditionalFormatting sqref="AY67 AY82 AY92 AY103 AY107">
    <cfRule type="expression" dxfId="12881" priority="2458">
      <formula>AX67&lt;0</formula>
    </cfRule>
  </conditionalFormatting>
  <conditionalFormatting sqref="AY69">
    <cfRule type="colorScale" priority="2450">
      <colorScale>
        <cfvo type="min"/>
        <cfvo type="max"/>
        <color theme="0"/>
        <color theme="0"/>
      </colorScale>
    </cfRule>
    <cfRule type="expression" dxfId="12880" priority="2451">
      <formula>AX69&lt;0</formula>
    </cfRule>
  </conditionalFormatting>
  <conditionalFormatting sqref="AY69:AY81">
    <cfRule type="expression" priority="2448">
      <formula>#REF!</formula>
    </cfRule>
  </conditionalFormatting>
  <conditionalFormatting sqref="AY69:AY82">
    <cfRule type="expression" dxfId="12879" priority="2446">
      <formula>IF(AY69="Validar","Rojo","Verde")</formula>
    </cfRule>
  </conditionalFormatting>
  <conditionalFormatting sqref="AY70:AY78">
    <cfRule type="colorScale" priority="2447">
      <colorScale>
        <cfvo type="min"/>
        <cfvo type="max"/>
        <color theme="0"/>
        <color theme="0"/>
      </colorScale>
    </cfRule>
    <cfRule type="expression" dxfId="12878" priority="2449">
      <formula>AX70&lt;0</formula>
    </cfRule>
  </conditionalFormatting>
  <conditionalFormatting sqref="AY79:AY81">
    <cfRule type="colorScale" priority="2459">
      <colorScale>
        <cfvo type="min"/>
        <cfvo type="max"/>
        <color theme="0"/>
        <color theme="0"/>
      </colorScale>
    </cfRule>
    <cfRule type="expression" dxfId="12877" priority="2460">
      <formula>AX79&lt;0</formula>
    </cfRule>
  </conditionalFormatting>
  <conditionalFormatting sqref="AY67 AY82 AY92 AY103 AY107">
    <cfRule type="colorScale" priority="2456">
      <colorScale>
        <cfvo type="min"/>
        <cfvo type="max"/>
        <color theme="0"/>
        <color theme="0"/>
      </colorScale>
    </cfRule>
  </conditionalFormatting>
  <conditionalFormatting sqref="AY84">
    <cfRule type="colorScale" priority="2444">
      <colorScale>
        <cfvo type="min"/>
        <cfvo type="max"/>
        <color theme="0"/>
        <color theme="0"/>
      </colorScale>
    </cfRule>
    <cfRule type="expression" dxfId="12876" priority="2445">
      <formula>AX84&lt;0</formula>
    </cfRule>
  </conditionalFormatting>
  <conditionalFormatting sqref="AY84:AY91">
    <cfRule type="expression" priority="2442">
      <formula>#REF!</formula>
    </cfRule>
  </conditionalFormatting>
  <conditionalFormatting sqref="AY84:AY92">
    <cfRule type="expression" dxfId="12875" priority="2440">
      <formula>IF(AY84="Validar","Rojo","Verde")</formula>
    </cfRule>
  </conditionalFormatting>
  <conditionalFormatting sqref="AY85:AY91">
    <cfRule type="colorScale" priority="2441">
      <colorScale>
        <cfvo type="min"/>
        <cfvo type="max"/>
        <color theme="0"/>
        <color theme="0"/>
      </colorScale>
    </cfRule>
    <cfRule type="expression" dxfId="12874" priority="2443">
      <formula>AX85&lt;0</formula>
    </cfRule>
  </conditionalFormatting>
  <conditionalFormatting sqref="AY94">
    <cfRule type="colorScale" priority="2438">
      <colorScale>
        <cfvo type="min"/>
        <cfvo type="max"/>
        <color theme="0"/>
        <color theme="0"/>
      </colorScale>
    </cfRule>
    <cfRule type="expression" dxfId="12873" priority="2439">
      <formula>AX94&lt;0</formula>
    </cfRule>
  </conditionalFormatting>
  <conditionalFormatting sqref="AY94:AY102">
    <cfRule type="expression" priority="2432">
      <formula>#REF!</formula>
    </cfRule>
  </conditionalFormatting>
  <conditionalFormatting sqref="AY94:AY103">
    <cfRule type="expression" dxfId="12872" priority="2430">
      <formula>IF(AY94="Validar","Rojo","Verde")</formula>
    </cfRule>
  </conditionalFormatting>
  <conditionalFormatting sqref="AY95:AY100">
    <cfRule type="colorScale" priority="2436">
      <colorScale>
        <cfvo type="min"/>
        <cfvo type="max"/>
        <color theme="0"/>
        <color theme="0"/>
      </colorScale>
    </cfRule>
    <cfRule type="expression" dxfId="12871" priority="2437">
      <formula>AX95&lt;0</formula>
    </cfRule>
  </conditionalFormatting>
  <conditionalFormatting sqref="AY101">
    <cfRule type="colorScale" priority="2434">
      <colorScale>
        <cfvo type="min"/>
        <cfvo type="max"/>
        <color theme="0"/>
        <color theme="0"/>
      </colorScale>
    </cfRule>
    <cfRule type="expression" dxfId="12870" priority="2435">
      <formula>AX101&lt;0</formula>
    </cfRule>
  </conditionalFormatting>
  <conditionalFormatting sqref="AY102">
    <cfRule type="colorScale" priority="2431">
      <colorScale>
        <cfvo type="min"/>
        <cfvo type="max"/>
        <color theme="0"/>
        <color theme="0"/>
      </colorScale>
    </cfRule>
    <cfRule type="expression" dxfId="12869" priority="2433">
      <formula>AX102&lt;0</formula>
    </cfRule>
  </conditionalFormatting>
  <conditionalFormatting sqref="AY105">
    <cfRule type="colorScale" priority="2428">
      <colorScale>
        <cfvo type="min"/>
        <cfvo type="max"/>
        <color theme="0"/>
        <color theme="0"/>
      </colorScale>
    </cfRule>
    <cfRule type="expression" dxfId="12868" priority="2429">
      <formula>AX105&lt;0</formula>
    </cfRule>
  </conditionalFormatting>
  <conditionalFormatting sqref="AY105:AY106">
    <cfRule type="expression" priority="2426">
      <formula>#REF!</formula>
    </cfRule>
  </conditionalFormatting>
  <conditionalFormatting sqref="AY105:AY107">
    <cfRule type="expression" dxfId="12867" priority="2424">
      <formula>IF(AY105="Validar","Rojo","Verde")</formula>
    </cfRule>
  </conditionalFormatting>
  <conditionalFormatting sqref="AY106">
    <cfRule type="colorScale" priority="2425">
      <colorScale>
        <cfvo type="min"/>
        <cfvo type="max"/>
        <color theme="0"/>
        <color theme="0"/>
      </colorScale>
    </cfRule>
    <cfRule type="expression" dxfId="12866" priority="2427">
      <formula>AX106&lt;0</formula>
    </cfRule>
  </conditionalFormatting>
  <conditionalFormatting sqref="AY110">
    <cfRule type="colorScale" priority="2416">
      <colorScale>
        <cfvo type="min"/>
        <cfvo type="max"/>
        <color theme="0"/>
        <color theme="0"/>
      </colorScale>
    </cfRule>
    <cfRule type="expression" dxfId="12865" priority="2417">
      <formula>AX110&lt;0</formula>
    </cfRule>
  </conditionalFormatting>
  <conditionalFormatting sqref="AY110:AY111">
    <cfRule type="expression" priority="2407">
      <formula>#REF!</formula>
    </cfRule>
  </conditionalFormatting>
  <conditionalFormatting sqref="AY111">
    <cfRule type="colorScale" priority="2406">
      <colorScale>
        <cfvo type="min"/>
        <cfvo type="max"/>
        <color theme="0"/>
        <color theme="0"/>
      </colorScale>
    </cfRule>
    <cfRule type="expression" dxfId="12864" priority="2408">
      <formula>AX111&lt;0</formula>
    </cfRule>
  </conditionalFormatting>
  <conditionalFormatting sqref="AY117">
    <cfRule type="colorScale" priority="2422">
      <colorScale>
        <cfvo type="min"/>
        <cfvo type="max"/>
        <color theme="0"/>
        <color theme="0"/>
      </colorScale>
    </cfRule>
    <cfRule type="expression" dxfId="12863" priority="2423">
      <formula>AX117&lt;0</formula>
    </cfRule>
  </conditionalFormatting>
  <conditionalFormatting sqref="AY117:AY123">
    <cfRule type="expression" priority="2420">
      <formula>#REF!</formula>
    </cfRule>
  </conditionalFormatting>
  <conditionalFormatting sqref="AY118:AY123">
    <cfRule type="colorScale" priority="2419">
      <colorScale>
        <cfvo type="min"/>
        <cfvo type="max"/>
        <color theme="0"/>
        <color theme="0"/>
      </colorScale>
    </cfRule>
    <cfRule type="expression" dxfId="12862" priority="2421">
      <formula>AX118&lt;0</formula>
    </cfRule>
  </conditionalFormatting>
  <conditionalFormatting sqref="AY126:AY135">
    <cfRule type="expression" dxfId="12861" priority="2543">
      <formula>IF(AY126="Validar","Rojo","Verde")</formula>
    </cfRule>
    <cfRule type="colorScale" priority="2544">
      <colorScale>
        <cfvo type="min"/>
        <cfvo type="max"/>
        <color theme="0"/>
        <color theme="0"/>
      </colorScale>
    </cfRule>
    <cfRule type="expression" priority="2545">
      <formula>$F$23</formula>
    </cfRule>
    <cfRule type="expression" dxfId="12860" priority="2546">
      <formula>AX126&lt;0</formula>
    </cfRule>
  </conditionalFormatting>
  <conditionalFormatting sqref="AX6">
    <cfRule type="colorScale" priority="2403">
      <colorScale>
        <cfvo type="min"/>
        <cfvo type="max"/>
        <color theme="0"/>
        <color theme="0"/>
      </colorScale>
    </cfRule>
    <cfRule type="expression" dxfId="12859" priority="2404">
      <formula>AW6&lt;0</formula>
    </cfRule>
  </conditionalFormatting>
  <conditionalFormatting sqref="AX6">
    <cfRule type="expression" dxfId="12858" priority="2401">
      <formula>IF(AX6="Validar","Rojo","Verde")</formula>
    </cfRule>
    <cfRule type="expression" priority="2402">
      <formula>#REF!</formula>
    </cfRule>
  </conditionalFormatting>
  <conditionalFormatting sqref="AX7:AX8">
    <cfRule type="colorScale" priority="2399">
      <colorScale>
        <cfvo type="min"/>
        <cfvo type="max"/>
        <color theme="0"/>
        <color theme="0"/>
      </colorScale>
    </cfRule>
    <cfRule type="expression" dxfId="12857" priority="2400">
      <formula>AW7&lt;0</formula>
    </cfRule>
  </conditionalFormatting>
  <conditionalFormatting sqref="AX7:AX8">
    <cfRule type="expression" dxfId="12856" priority="2397">
      <formula>IF(AX7="Validar","Rojo","Verde")</formula>
    </cfRule>
    <cfRule type="expression" priority="2398">
      <formula>#REF!</formula>
    </cfRule>
  </conditionalFormatting>
  <conditionalFormatting sqref="BD9">
    <cfRule type="colorScale" priority="2364">
      <colorScale>
        <cfvo type="min"/>
        <cfvo type="max"/>
        <color theme="0"/>
        <color theme="0"/>
      </colorScale>
    </cfRule>
    <cfRule type="expression" dxfId="12855" priority="2365">
      <formula>BC9&lt;0</formula>
    </cfRule>
  </conditionalFormatting>
  <conditionalFormatting sqref="BD9:BD20">
    <cfRule type="expression" dxfId="12854" priority="2335">
      <formula>IF(BD9="Validar","Rojo","Verde")</formula>
    </cfRule>
    <cfRule type="expression" priority="2337">
      <formula>#REF!</formula>
    </cfRule>
  </conditionalFormatting>
  <conditionalFormatting sqref="BD10">
    <cfRule type="colorScale" priority="2341">
      <colorScale>
        <cfvo type="min"/>
        <cfvo type="max"/>
        <color theme="0"/>
        <color theme="0"/>
      </colorScale>
    </cfRule>
    <cfRule type="expression" dxfId="12853" priority="2342">
      <formula>BC10&lt;0</formula>
    </cfRule>
  </conditionalFormatting>
  <conditionalFormatting sqref="BD11:BD14">
    <cfRule type="colorScale" priority="2362">
      <colorScale>
        <cfvo type="min"/>
        <cfvo type="max"/>
        <color theme="0"/>
        <color theme="0"/>
      </colorScale>
    </cfRule>
    <cfRule type="expression" dxfId="12852" priority="2363">
      <formula>BC11&lt;0</formula>
    </cfRule>
  </conditionalFormatting>
  <conditionalFormatting sqref="BD15">
    <cfRule type="colorScale" priority="2339">
      <colorScale>
        <cfvo type="min"/>
        <cfvo type="max"/>
        <color theme="0"/>
        <color theme="0"/>
      </colorScale>
    </cfRule>
    <cfRule type="expression" dxfId="12851" priority="2340">
      <formula>BC15&lt;0</formula>
    </cfRule>
  </conditionalFormatting>
  <conditionalFormatting sqref="BD16:BD17">
    <cfRule type="colorScale" priority="2360">
      <colorScale>
        <cfvo type="min"/>
        <cfvo type="max"/>
        <color theme="0"/>
        <color theme="0"/>
      </colorScale>
    </cfRule>
    <cfRule type="expression" dxfId="12850" priority="2361">
      <formula>BC16&lt;0</formula>
    </cfRule>
  </conditionalFormatting>
  <conditionalFormatting sqref="BD18">
    <cfRule type="colorScale" priority="2336">
      <colorScale>
        <cfvo type="min"/>
        <cfvo type="max"/>
        <color theme="0"/>
        <color theme="0"/>
      </colorScale>
    </cfRule>
    <cfRule type="expression" dxfId="12849" priority="2338">
      <formula>BC18&lt;0</formula>
    </cfRule>
  </conditionalFormatting>
  <conditionalFormatting sqref="BD19:BD20">
    <cfRule type="colorScale" priority="2358">
      <colorScale>
        <cfvo type="min"/>
        <cfvo type="max"/>
        <color theme="0"/>
        <color theme="0"/>
      </colorScale>
    </cfRule>
    <cfRule type="expression" dxfId="12848" priority="2359">
      <formula>BC19&lt;0</formula>
    </cfRule>
  </conditionalFormatting>
  <conditionalFormatting sqref="BD23">
    <cfRule type="colorScale" priority="2333">
      <colorScale>
        <cfvo type="min"/>
        <cfvo type="max"/>
        <color theme="0"/>
        <color theme="0"/>
      </colorScale>
    </cfRule>
    <cfRule type="expression" dxfId="12847" priority="2334">
      <formula>BC23&lt;0</formula>
    </cfRule>
  </conditionalFormatting>
  <conditionalFormatting sqref="BD23:BD31">
    <cfRule type="expression" dxfId="12846" priority="2327">
      <formula>IF(BD23="Validar","Rojo","Verde")</formula>
    </cfRule>
    <cfRule type="expression" priority="2329">
      <formula>#REF!</formula>
    </cfRule>
  </conditionalFormatting>
  <conditionalFormatting sqref="BD24">
    <cfRule type="colorScale" priority="2356">
      <colorScale>
        <cfvo type="min"/>
        <cfvo type="max"/>
        <color theme="0"/>
        <color theme="0"/>
      </colorScale>
    </cfRule>
    <cfRule type="expression" dxfId="12845" priority="2357">
      <formula>BC24&lt;0</formula>
    </cfRule>
  </conditionalFormatting>
  <conditionalFormatting sqref="BD25">
    <cfRule type="colorScale" priority="2354">
      <colorScale>
        <cfvo type="min"/>
        <cfvo type="max"/>
        <color theme="0"/>
        <color theme="0"/>
      </colorScale>
    </cfRule>
    <cfRule type="expression" dxfId="12844" priority="2355">
      <formula>BC25&lt;0</formula>
    </cfRule>
  </conditionalFormatting>
  <conditionalFormatting sqref="BD26">
    <cfRule type="colorScale" priority="2331">
      <colorScale>
        <cfvo type="min"/>
        <cfvo type="max"/>
        <color theme="0"/>
        <color theme="0"/>
      </colorScale>
    </cfRule>
    <cfRule type="expression" dxfId="12843" priority="2332">
      <formula>BC26&lt;0</formula>
    </cfRule>
  </conditionalFormatting>
  <conditionalFormatting sqref="BD27">
    <cfRule type="colorScale" priority="2352">
      <colorScale>
        <cfvo type="min"/>
        <cfvo type="max"/>
        <color theme="0"/>
        <color theme="0"/>
      </colorScale>
    </cfRule>
    <cfRule type="expression" dxfId="12842" priority="2353">
      <formula>BC27&lt;0</formula>
    </cfRule>
  </conditionalFormatting>
  <conditionalFormatting sqref="BD28">
    <cfRule type="colorScale" priority="2350">
      <colorScale>
        <cfvo type="min"/>
        <cfvo type="max"/>
        <color theme="0"/>
        <color theme="0"/>
      </colorScale>
    </cfRule>
    <cfRule type="expression" dxfId="12841" priority="2351">
      <formula>BC28&lt;0</formula>
    </cfRule>
  </conditionalFormatting>
  <conditionalFormatting sqref="BD29">
    <cfRule type="colorScale" priority="2328">
      <colorScale>
        <cfvo type="min"/>
        <cfvo type="max"/>
        <color theme="0"/>
        <color theme="0"/>
      </colorScale>
    </cfRule>
    <cfRule type="expression" dxfId="12840" priority="2330">
      <formula>BC29&lt;0</formula>
    </cfRule>
  </conditionalFormatting>
  <conditionalFormatting sqref="BD30">
    <cfRule type="colorScale" priority="2348">
      <colorScale>
        <cfvo type="min"/>
        <cfvo type="max"/>
        <color theme="0"/>
        <color theme="0"/>
      </colorScale>
    </cfRule>
    <cfRule type="expression" dxfId="12839" priority="2349">
      <formula>BC30&lt;0</formula>
    </cfRule>
  </conditionalFormatting>
  <conditionalFormatting sqref="BD31">
    <cfRule type="colorScale" priority="2346">
      <colorScale>
        <cfvo type="min"/>
        <cfvo type="max"/>
        <color theme="0"/>
        <color theme="0"/>
      </colorScale>
    </cfRule>
    <cfRule type="expression" dxfId="12838" priority="2347">
      <formula>BC31&lt;0</formula>
    </cfRule>
  </conditionalFormatting>
  <conditionalFormatting sqref="BD39">
    <cfRule type="colorScale" priority="2324">
      <colorScale>
        <cfvo type="min"/>
        <cfvo type="max"/>
        <color theme="0"/>
        <color theme="0"/>
      </colorScale>
    </cfRule>
    <cfRule type="expression" priority="2325">
      <formula>#REF!</formula>
    </cfRule>
    <cfRule type="expression" dxfId="12837" priority="2326">
      <formula>BC39&lt;0</formula>
    </cfRule>
  </conditionalFormatting>
  <conditionalFormatting sqref="BD39:BD107">
    <cfRule type="expression" dxfId="12836" priority="2262">
      <formula>IF(BD39="Validar","Rojo","Verde")</formula>
    </cfRule>
  </conditionalFormatting>
  <conditionalFormatting sqref="BD40:BD67">
    <cfRule type="colorScale" priority="2343">
      <colorScale>
        <cfvo type="min"/>
        <cfvo type="max"/>
        <color theme="0"/>
        <color theme="0"/>
      </colorScale>
    </cfRule>
    <cfRule type="expression" priority="2344">
      <formula>$F$19</formula>
    </cfRule>
    <cfRule type="expression" dxfId="12835" priority="2345">
      <formula>BC40&lt;0</formula>
    </cfRule>
  </conditionalFormatting>
  <conditionalFormatting sqref="BD68">
    <cfRule type="colorScale" priority="2321">
      <colorScale>
        <cfvo type="min"/>
        <cfvo type="max"/>
        <color theme="0"/>
        <color theme="0"/>
      </colorScale>
    </cfRule>
    <cfRule type="expression" priority="2322">
      <formula>#REF!</formula>
    </cfRule>
    <cfRule type="expression" dxfId="12834" priority="2323">
      <formula>BC68&lt;0</formula>
    </cfRule>
  </conditionalFormatting>
  <conditionalFormatting sqref="BD69:BD81">
    <cfRule type="colorScale" priority="2368">
      <colorScale>
        <cfvo type="min"/>
        <cfvo type="max"/>
        <color theme="0"/>
        <color theme="0"/>
      </colorScale>
    </cfRule>
    <cfRule type="expression" priority="2369">
      <formula>$F$19</formula>
    </cfRule>
    <cfRule type="expression" dxfId="12833" priority="2370">
      <formula>BC69&lt;0</formula>
    </cfRule>
  </conditionalFormatting>
  <conditionalFormatting sqref="BD82 BD92 BD103 BD107">
    <cfRule type="expression" dxfId="12832" priority="2367">
      <formula>BC82&lt;0</formula>
    </cfRule>
  </conditionalFormatting>
  <conditionalFormatting sqref="BD83">
    <cfRule type="colorScale" priority="2263">
      <colorScale>
        <cfvo type="min"/>
        <cfvo type="max"/>
        <color theme="0"/>
        <color theme="0"/>
      </colorScale>
    </cfRule>
    <cfRule type="expression" priority="2264">
      <formula>#REF!</formula>
    </cfRule>
    <cfRule type="expression" dxfId="12831" priority="2265">
      <formula>BC83&lt;0</formula>
    </cfRule>
  </conditionalFormatting>
  <conditionalFormatting sqref="BD84:BD91">
    <cfRule type="colorScale" priority="2371">
      <colorScale>
        <cfvo type="min"/>
        <cfvo type="max"/>
        <color theme="0"/>
        <color theme="0"/>
      </colorScale>
    </cfRule>
    <cfRule type="expression" priority="2372">
      <formula>$F$19</formula>
    </cfRule>
    <cfRule type="expression" dxfId="12830" priority="2373">
      <formula>BC84&lt;0</formula>
    </cfRule>
  </conditionalFormatting>
  <conditionalFormatting sqref="BD82 BD92 BD103 BD107">
    <cfRule type="colorScale" priority="2366">
      <colorScale>
        <cfvo type="min"/>
        <cfvo type="max"/>
        <color theme="0"/>
        <color theme="0"/>
      </colorScale>
    </cfRule>
  </conditionalFormatting>
  <conditionalFormatting sqref="BD93">
    <cfRule type="colorScale" priority="2318">
      <colorScale>
        <cfvo type="min"/>
        <cfvo type="max"/>
        <color theme="0"/>
        <color theme="0"/>
      </colorScale>
    </cfRule>
    <cfRule type="expression" priority="2319">
      <formula>#REF!</formula>
    </cfRule>
    <cfRule type="expression" dxfId="12829" priority="2320">
      <formula>BC93&lt;0</formula>
    </cfRule>
  </conditionalFormatting>
  <conditionalFormatting sqref="BD94:BD102">
    <cfRule type="colorScale" priority="2374">
      <colorScale>
        <cfvo type="min"/>
        <cfvo type="max"/>
        <color theme="0"/>
        <color theme="0"/>
      </colorScale>
    </cfRule>
    <cfRule type="expression" priority="2375">
      <formula>$F$19</formula>
    </cfRule>
    <cfRule type="expression" dxfId="12828" priority="2376">
      <formula>BC94&lt;0</formula>
    </cfRule>
  </conditionalFormatting>
  <conditionalFormatting sqref="BD104">
    <cfRule type="colorScale" priority="2315">
      <colorScale>
        <cfvo type="min"/>
        <cfvo type="max"/>
        <color theme="0"/>
        <color theme="0"/>
      </colorScale>
    </cfRule>
    <cfRule type="expression" priority="2316">
      <formula>#REF!</formula>
    </cfRule>
    <cfRule type="expression" dxfId="12827" priority="2317">
      <formula>BC104&lt;0</formula>
    </cfRule>
  </conditionalFormatting>
  <conditionalFormatting sqref="BD105:BD106">
    <cfRule type="colorScale" priority="2377">
      <colorScale>
        <cfvo type="min"/>
        <cfvo type="max"/>
        <color theme="0"/>
        <color theme="0"/>
      </colorScale>
    </cfRule>
    <cfRule type="expression" priority="2378">
      <formula>$F$19</formula>
    </cfRule>
    <cfRule type="expression" dxfId="12826" priority="2379">
      <formula>BC105&lt;0</formula>
    </cfRule>
  </conditionalFormatting>
  <conditionalFormatting sqref="BD110">
    <cfRule type="colorScale" priority="2380">
      <colorScale>
        <cfvo type="min"/>
        <cfvo type="max"/>
        <color theme="0"/>
        <color theme="0"/>
      </colorScale>
    </cfRule>
    <cfRule type="expression" dxfId="12825" priority="2381">
      <formula>BC110&lt;0</formula>
    </cfRule>
  </conditionalFormatting>
  <conditionalFormatting sqref="BD110:BD111">
    <cfRule type="expression" priority="2260">
      <formula>$F$19</formula>
    </cfRule>
  </conditionalFormatting>
  <conditionalFormatting sqref="BD111">
    <cfRule type="colorScale" priority="2259">
      <colorScale>
        <cfvo type="min"/>
        <cfvo type="max"/>
        <color theme="0"/>
        <color theme="0"/>
      </colorScale>
    </cfRule>
    <cfRule type="expression" dxfId="12824" priority="2261">
      <formula>BC111&lt;0</formula>
    </cfRule>
  </conditionalFormatting>
  <conditionalFormatting sqref="BD117:BD123">
    <cfRule type="colorScale" priority="2385">
      <colorScale>
        <cfvo type="min"/>
        <cfvo type="max"/>
        <color theme="0"/>
        <color theme="0"/>
      </colorScale>
    </cfRule>
    <cfRule type="expression" priority="2386">
      <formula>$F$19</formula>
    </cfRule>
    <cfRule type="expression" dxfId="12823" priority="2387">
      <formula>BC117&lt;0</formula>
    </cfRule>
  </conditionalFormatting>
  <conditionalFormatting sqref="BD125">
    <cfRule type="colorScale" priority="2312">
      <colorScale>
        <cfvo type="min"/>
        <cfvo type="max"/>
        <color theme="0"/>
        <color theme="0"/>
      </colorScale>
    </cfRule>
    <cfRule type="expression" priority="2313">
      <formula>#REF!</formula>
    </cfRule>
    <cfRule type="expression" dxfId="12822" priority="2314">
      <formula>BC125&lt;0</formula>
    </cfRule>
  </conditionalFormatting>
  <conditionalFormatting sqref="BD125:BD135">
    <cfRule type="expression" dxfId="12821" priority="2311">
      <formula>IF(BD125="Validar","Rojo","Verde")</formula>
    </cfRule>
  </conditionalFormatting>
  <conditionalFormatting sqref="BD126:BD132">
    <cfRule type="colorScale" priority="2388">
      <colorScale>
        <cfvo type="min"/>
        <cfvo type="max"/>
        <color theme="0"/>
        <color theme="0"/>
      </colorScale>
    </cfRule>
    <cfRule type="expression" dxfId="12820" priority="2390">
      <formula>BC126&lt;0</formula>
    </cfRule>
  </conditionalFormatting>
  <conditionalFormatting sqref="BD126:BD134">
    <cfRule type="expression" priority="2389">
      <formula>$F$19</formula>
    </cfRule>
  </conditionalFormatting>
  <conditionalFormatting sqref="BD133:BD134">
    <cfRule type="colorScale" priority="2391">
      <colorScale>
        <cfvo type="min"/>
        <cfvo type="max"/>
        <color theme="0"/>
        <color theme="0"/>
      </colorScale>
    </cfRule>
    <cfRule type="expression" dxfId="12819" priority="2392">
      <formula>BC133&lt;0</formula>
    </cfRule>
  </conditionalFormatting>
  <conditionalFormatting sqref="BD135">
    <cfRule type="colorScale" priority="2382">
      <colorScale>
        <cfvo type="min"/>
        <cfvo type="max"/>
        <color theme="0"/>
        <color theme="0"/>
      </colorScale>
    </cfRule>
    <cfRule type="expression" priority="2383">
      <formula>$F$23</formula>
    </cfRule>
    <cfRule type="expression" dxfId="12818" priority="2384">
      <formula>BC135&lt;0</formula>
    </cfRule>
  </conditionalFormatting>
  <conditionalFormatting sqref="BD110:BE111">
    <cfRule type="expression" dxfId="12817" priority="2255">
      <formula>IF(BD110="Validar","Rojo","Verde")</formula>
    </cfRule>
  </conditionalFormatting>
  <conditionalFormatting sqref="BD117:BE123">
    <cfRule type="expression" dxfId="12816" priority="2268">
      <formula>IF(BD117="Validar","Rojo","Verde")</formula>
    </cfRule>
  </conditionalFormatting>
  <conditionalFormatting sqref="BE40:BE66">
    <cfRule type="colorScale" priority="2303">
      <colorScale>
        <cfvo type="min"/>
        <cfvo type="max"/>
        <color theme="0"/>
        <color theme="0"/>
      </colorScale>
    </cfRule>
    <cfRule type="expression" priority="2304">
      <formula>#REF!</formula>
    </cfRule>
    <cfRule type="expression" dxfId="12815" priority="2305">
      <formula>BD40&lt;0</formula>
    </cfRule>
  </conditionalFormatting>
  <conditionalFormatting sqref="BE40:BE67">
    <cfRule type="expression" dxfId="12814" priority="2302">
      <formula>IF(BE40="Validar","Rojo","Verde")</formula>
    </cfRule>
  </conditionalFormatting>
  <conditionalFormatting sqref="BE67 BD82:BE82 BD92:BE92 BD103:BE103 BD107:BE107">
    <cfRule type="expression" priority="2307">
      <formula>$F$23</formula>
    </cfRule>
  </conditionalFormatting>
  <conditionalFormatting sqref="BE67 BE82 BE92 BE103 BE107">
    <cfRule type="expression" dxfId="12813" priority="2308">
      <formula>BD67&lt;0</formula>
    </cfRule>
  </conditionalFormatting>
  <conditionalFormatting sqref="BE69">
    <cfRule type="colorScale" priority="2300">
      <colorScale>
        <cfvo type="min"/>
        <cfvo type="max"/>
        <color theme="0"/>
        <color theme="0"/>
      </colorScale>
    </cfRule>
    <cfRule type="expression" dxfId="12812" priority="2301">
      <formula>BD69&lt;0</formula>
    </cfRule>
  </conditionalFormatting>
  <conditionalFormatting sqref="BE69:BE81">
    <cfRule type="expression" priority="2298">
      <formula>#REF!</formula>
    </cfRule>
  </conditionalFormatting>
  <conditionalFormatting sqref="BE69:BE82">
    <cfRule type="expression" dxfId="12811" priority="2296">
      <formula>IF(BE69="Validar","Rojo","Verde")</formula>
    </cfRule>
  </conditionalFormatting>
  <conditionalFormatting sqref="BE70:BE78">
    <cfRule type="colorScale" priority="2297">
      <colorScale>
        <cfvo type="min"/>
        <cfvo type="max"/>
        <color theme="0"/>
        <color theme="0"/>
      </colorScale>
    </cfRule>
    <cfRule type="expression" dxfId="12810" priority="2299">
      <formula>BD70&lt;0</formula>
    </cfRule>
  </conditionalFormatting>
  <conditionalFormatting sqref="BE79:BE81">
    <cfRule type="colorScale" priority="2309">
      <colorScale>
        <cfvo type="min"/>
        <cfvo type="max"/>
        <color theme="0"/>
        <color theme="0"/>
      </colorScale>
    </cfRule>
    <cfRule type="expression" dxfId="12809" priority="2310">
      <formula>BD79&lt;0</formula>
    </cfRule>
  </conditionalFormatting>
  <conditionalFormatting sqref="BE67 BE82 BE92 BE103 BE107">
    <cfRule type="colorScale" priority="2306">
      <colorScale>
        <cfvo type="min"/>
        <cfvo type="max"/>
        <color theme="0"/>
        <color theme="0"/>
      </colorScale>
    </cfRule>
  </conditionalFormatting>
  <conditionalFormatting sqref="BE84">
    <cfRule type="colorScale" priority="2294">
      <colorScale>
        <cfvo type="min"/>
        <cfvo type="max"/>
        <color theme="0"/>
        <color theme="0"/>
      </colorScale>
    </cfRule>
    <cfRule type="expression" dxfId="12808" priority="2295">
      <formula>BD84&lt;0</formula>
    </cfRule>
  </conditionalFormatting>
  <conditionalFormatting sqref="BE84:BE91">
    <cfRule type="expression" priority="2292">
      <formula>#REF!</formula>
    </cfRule>
  </conditionalFormatting>
  <conditionalFormatting sqref="BE84:BE92">
    <cfRule type="expression" dxfId="12807" priority="2290">
      <formula>IF(BE84="Validar","Rojo","Verde")</formula>
    </cfRule>
  </conditionalFormatting>
  <conditionalFormatting sqref="BE85:BE91">
    <cfRule type="colorScale" priority="2291">
      <colorScale>
        <cfvo type="min"/>
        <cfvo type="max"/>
        <color theme="0"/>
        <color theme="0"/>
      </colorScale>
    </cfRule>
    <cfRule type="expression" dxfId="12806" priority="2293">
      <formula>BD85&lt;0</formula>
    </cfRule>
  </conditionalFormatting>
  <conditionalFormatting sqref="BE94">
    <cfRule type="colorScale" priority="2288">
      <colorScale>
        <cfvo type="min"/>
        <cfvo type="max"/>
        <color theme="0"/>
        <color theme="0"/>
      </colorScale>
    </cfRule>
    <cfRule type="expression" dxfId="12805" priority="2289">
      <formula>BD94&lt;0</formula>
    </cfRule>
  </conditionalFormatting>
  <conditionalFormatting sqref="BE94:BE102">
    <cfRule type="expression" priority="2282">
      <formula>#REF!</formula>
    </cfRule>
  </conditionalFormatting>
  <conditionalFormatting sqref="BE94:BE103">
    <cfRule type="expression" dxfId="12804" priority="2280">
      <formula>IF(BE94="Validar","Rojo","Verde")</formula>
    </cfRule>
  </conditionalFormatting>
  <conditionalFormatting sqref="BE95:BE100">
    <cfRule type="colorScale" priority="2286">
      <colorScale>
        <cfvo type="min"/>
        <cfvo type="max"/>
        <color theme="0"/>
        <color theme="0"/>
      </colorScale>
    </cfRule>
    <cfRule type="expression" dxfId="12803" priority="2287">
      <formula>BD95&lt;0</formula>
    </cfRule>
  </conditionalFormatting>
  <conditionalFormatting sqref="BE101">
    <cfRule type="colorScale" priority="2284">
      <colorScale>
        <cfvo type="min"/>
        <cfvo type="max"/>
        <color theme="0"/>
        <color theme="0"/>
      </colorScale>
    </cfRule>
    <cfRule type="expression" dxfId="12802" priority="2285">
      <formula>BD101&lt;0</formula>
    </cfRule>
  </conditionalFormatting>
  <conditionalFormatting sqref="BE102">
    <cfRule type="colorScale" priority="2281">
      <colorScale>
        <cfvo type="min"/>
        <cfvo type="max"/>
        <color theme="0"/>
        <color theme="0"/>
      </colorScale>
    </cfRule>
    <cfRule type="expression" dxfId="12801" priority="2283">
      <formula>BD102&lt;0</formula>
    </cfRule>
  </conditionalFormatting>
  <conditionalFormatting sqref="BE105">
    <cfRule type="colorScale" priority="2278">
      <colorScale>
        <cfvo type="min"/>
        <cfvo type="max"/>
        <color theme="0"/>
        <color theme="0"/>
      </colorScale>
    </cfRule>
    <cfRule type="expression" dxfId="12800" priority="2279">
      <formula>BD105&lt;0</formula>
    </cfRule>
  </conditionalFormatting>
  <conditionalFormatting sqref="BE105:BE106">
    <cfRule type="expression" priority="2276">
      <formula>#REF!</formula>
    </cfRule>
  </conditionalFormatting>
  <conditionalFormatting sqref="BE105:BE107">
    <cfRule type="expression" dxfId="12799" priority="2274">
      <formula>IF(BE105="Validar","Rojo","Verde")</formula>
    </cfRule>
  </conditionalFormatting>
  <conditionalFormatting sqref="BE106">
    <cfRule type="colorScale" priority="2275">
      <colorScale>
        <cfvo type="min"/>
        <cfvo type="max"/>
        <color theme="0"/>
        <color theme="0"/>
      </colorScale>
    </cfRule>
    <cfRule type="expression" dxfId="12798" priority="2277">
      <formula>BD106&lt;0</formula>
    </cfRule>
  </conditionalFormatting>
  <conditionalFormatting sqref="BE110">
    <cfRule type="colorScale" priority="2266">
      <colorScale>
        <cfvo type="min"/>
        <cfvo type="max"/>
        <color theme="0"/>
        <color theme="0"/>
      </colorScale>
    </cfRule>
    <cfRule type="expression" dxfId="12797" priority="2267">
      <formula>BD110&lt;0</formula>
    </cfRule>
  </conditionalFormatting>
  <conditionalFormatting sqref="BE110:BE111">
    <cfRule type="expression" priority="2257">
      <formula>#REF!</formula>
    </cfRule>
  </conditionalFormatting>
  <conditionalFormatting sqref="BE111">
    <cfRule type="colorScale" priority="2256">
      <colorScale>
        <cfvo type="min"/>
        <cfvo type="max"/>
        <color theme="0"/>
        <color theme="0"/>
      </colorScale>
    </cfRule>
    <cfRule type="expression" dxfId="12796" priority="2258">
      <formula>BD111&lt;0</formula>
    </cfRule>
  </conditionalFormatting>
  <conditionalFormatting sqref="BE117">
    <cfRule type="colorScale" priority="2272">
      <colorScale>
        <cfvo type="min"/>
        <cfvo type="max"/>
        <color theme="0"/>
        <color theme="0"/>
      </colorScale>
    </cfRule>
    <cfRule type="expression" dxfId="12795" priority="2273">
      <formula>BD117&lt;0</formula>
    </cfRule>
  </conditionalFormatting>
  <conditionalFormatting sqref="BE117:BE123">
    <cfRule type="expression" priority="2270">
      <formula>#REF!</formula>
    </cfRule>
  </conditionalFormatting>
  <conditionalFormatting sqref="BE118:BE123">
    <cfRule type="colorScale" priority="2269">
      <colorScale>
        <cfvo type="min"/>
        <cfvo type="max"/>
        <color theme="0"/>
        <color theme="0"/>
      </colorScale>
    </cfRule>
    <cfRule type="expression" dxfId="12794" priority="2271">
      <formula>BD118&lt;0</formula>
    </cfRule>
  </conditionalFormatting>
  <conditionalFormatting sqref="BE126:BE135">
    <cfRule type="expression" dxfId="12793" priority="2393">
      <formula>IF(BE126="Validar","Rojo","Verde")</formula>
    </cfRule>
    <cfRule type="colorScale" priority="2394">
      <colorScale>
        <cfvo type="min"/>
        <cfvo type="max"/>
        <color theme="0"/>
        <color theme="0"/>
      </colorScale>
    </cfRule>
    <cfRule type="expression" priority="2395">
      <formula>$F$23</formula>
    </cfRule>
    <cfRule type="expression" dxfId="12792" priority="2396">
      <formula>BD126&lt;0</formula>
    </cfRule>
  </conditionalFormatting>
  <conditionalFormatting sqref="BD6">
    <cfRule type="colorScale" priority="2253">
      <colorScale>
        <cfvo type="min"/>
        <cfvo type="max"/>
        <color theme="0"/>
        <color theme="0"/>
      </colorScale>
    </cfRule>
    <cfRule type="expression" dxfId="12791" priority="2254">
      <formula>BC6&lt;0</formula>
    </cfRule>
  </conditionalFormatting>
  <conditionalFormatting sqref="BD6">
    <cfRule type="expression" dxfId="12790" priority="2251">
      <formula>IF(BD6="Validar","Rojo","Verde")</formula>
    </cfRule>
    <cfRule type="expression" priority="2252">
      <formula>#REF!</formula>
    </cfRule>
  </conditionalFormatting>
  <conditionalFormatting sqref="BD7:BD8">
    <cfRule type="colorScale" priority="2249">
      <colorScale>
        <cfvo type="min"/>
        <cfvo type="max"/>
        <color theme="0"/>
        <color theme="0"/>
      </colorScale>
    </cfRule>
    <cfRule type="expression" dxfId="12789" priority="2250">
      <formula>BC7&lt;0</formula>
    </cfRule>
  </conditionalFormatting>
  <conditionalFormatting sqref="BD7:BD8">
    <cfRule type="expression" dxfId="12788" priority="2247">
      <formula>IF(BD7="Validar","Rojo","Verde")</formula>
    </cfRule>
    <cfRule type="expression" priority="2248">
      <formula>#REF!</formula>
    </cfRule>
  </conditionalFormatting>
  <conditionalFormatting sqref="BH9">
    <cfRule type="colorScale" priority="2214">
      <colorScale>
        <cfvo type="min"/>
        <cfvo type="max"/>
        <color theme="0"/>
        <color theme="0"/>
      </colorScale>
    </cfRule>
    <cfRule type="expression" dxfId="12787" priority="2215">
      <formula>BG9&lt;0</formula>
    </cfRule>
  </conditionalFormatting>
  <conditionalFormatting sqref="BH9:BH20">
    <cfRule type="expression" dxfId="12786" priority="2185">
      <formula>IF(BH9="Validar","Rojo","Verde")</formula>
    </cfRule>
    <cfRule type="expression" priority="2187">
      <formula>#REF!</formula>
    </cfRule>
  </conditionalFormatting>
  <conditionalFormatting sqref="BH10">
    <cfRule type="colorScale" priority="2191">
      <colorScale>
        <cfvo type="min"/>
        <cfvo type="max"/>
        <color theme="0"/>
        <color theme="0"/>
      </colorScale>
    </cfRule>
    <cfRule type="expression" dxfId="12785" priority="2192">
      <formula>BG10&lt;0</formula>
    </cfRule>
  </conditionalFormatting>
  <conditionalFormatting sqref="BH11:BH14">
    <cfRule type="colorScale" priority="2212">
      <colorScale>
        <cfvo type="min"/>
        <cfvo type="max"/>
        <color theme="0"/>
        <color theme="0"/>
      </colorScale>
    </cfRule>
    <cfRule type="expression" dxfId="12784" priority="2213">
      <formula>BG11&lt;0</formula>
    </cfRule>
  </conditionalFormatting>
  <conditionalFormatting sqref="BH15">
    <cfRule type="colorScale" priority="2189">
      <colorScale>
        <cfvo type="min"/>
        <cfvo type="max"/>
        <color theme="0"/>
        <color theme="0"/>
      </colorScale>
    </cfRule>
    <cfRule type="expression" dxfId="12783" priority="2190">
      <formula>BG15&lt;0</formula>
    </cfRule>
  </conditionalFormatting>
  <conditionalFormatting sqref="BH16:BH17">
    <cfRule type="colorScale" priority="2210">
      <colorScale>
        <cfvo type="min"/>
        <cfvo type="max"/>
        <color theme="0"/>
        <color theme="0"/>
      </colorScale>
    </cfRule>
    <cfRule type="expression" dxfId="12782" priority="2211">
      <formula>BG16&lt;0</formula>
    </cfRule>
  </conditionalFormatting>
  <conditionalFormatting sqref="BH18">
    <cfRule type="colorScale" priority="2186">
      <colorScale>
        <cfvo type="min"/>
        <cfvo type="max"/>
        <color theme="0"/>
        <color theme="0"/>
      </colorScale>
    </cfRule>
    <cfRule type="expression" dxfId="12781" priority="2188">
      <formula>BG18&lt;0</formula>
    </cfRule>
  </conditionalFormatting>
  <conditionalFormatting sqref="BH19:BH20">
    <cfRule type="colorScale" priority="2208">
      <colorScale>
        <cfvo type="min"/>
        <cfvo type="max"/>
        <color theme="0"/>
        <color theme="0"/>
      </colorScale>
    </cfRule>
    <cfRule type="expression" dxfId="12780" priority="2209">
      <formula>BG19&lt;0</formula>
    </cfRule>
  </conditionalFormatting>
  <conditionalFormatting sqref="BH23">
    <cfRule type="colorScale" priority="2183">
      <colorScale>
        <cfvo type="min"/>
        <cfvo type="max"/>
        <color theme="0"/>
        <color theme="0"/>
      </colorScale>
    </cfRule>
    <cfRule type="expression" dxfId="12779" priority="2184">
      <formula>BG23&lt;0</formula>
    </cfRule>
  </conditionalFormatting>
  <conditionalFormatting sqref="BH23:BH31">
    <cfRule type="expression" dxfId="12778" priority="2177">
      <formula>IF(BH23="Validar","Rojo","Verde")</formula>
    </cfRule>
    <cfRule type="expression" priority="2179">
      <formula>#REF!</formula>
    </cfRule>
  </conditionalFormatting>
  <conditionalFormatting sqref="BH24">
    <cfRule type="colorScale" priority="2206">
      <colorScale>
        <cfvo type="min"/>
        <cfvo type="max"/>
        <color theme="0"/>
        <color theme="0"/>
      </colorScale>
    </cfRule>
    <cfRule type="expression" dxfId="12777" priority="2207">
      <formula>BG24&lt;0</formula>
    </cfRule>
  </conditionalFormatting>
  <conditionalFormatting sqref="BH25">
    <cfRule type="colorScale" priority="2204">
      <colorScale>
        <cfvo type="min"/>
        <cfvo type="max"/>
        <color theme="0"/>
        <color theme="0"/>
      </colorScale>
    </cfRule>
    <cfRule type="expression" dxfId="12776" priority="2205">
      <formula>BG25&lt;0</formula>
    </cfRule>
  </conditionalFormatting>
  <conditionalFormatting sqref="BH26">
    <cfRule type="colorScale" priority="2181">
      <colorScale>
        <cfvo type="min"/>
        <cfvo type="max"/>
        <color theme="0"/>
        <color theme="0"/>
      </colorScale>
    </cfRule>
    <cfRule type="expression" dxfId="12775" priority="2182">
      <formula>BG26&lt;0</formula>
    </cfRule>
  </conditionalFormatting>
  <conditionalFormatting sqref="BH27">
    <cfRule type="colorScale" priority="2202">
      <colorScale>
        <cfvo type="min"/>
        <cfvo type="max"/>
        <color theme="0"/>
        <color theme="0"/>
      </colorScale>
    </cfRule>
    <cfRule type="expression" dxfId="12774" priority="2203">
      <formula>BG27&lt;0</formula>
    </cfRule>
  </conditionalFormatting>
  <conditionalFormatting sqref="BH28">
    <cfRule type="colorScale" priority="2200">
      <colorScale>
        <cfvo type="min"/>
        <cfvo type="max"/>
        <color theme="0"/>
        <color theme="0"/>
      </colorScale>
    </cfRule>
    <cfRule type="expression" dxfId="12773" priority="2201">
      <formula>BG28&lt;0</formula>
    </cfRule>
  </conditionalFormatting>
  <conditionalFormatting sqref="BH29">
    <cfRule type="colorScale" priority="2178">
      <colorScale>
        <cfvo type="min"/>
        <cfvo type="max"/>
        <color theme="0"/>
        <color theme="0"/>
      </colorScale>
    </cfRule>
    <cfRule type="expression" dxfId="12772" priority="2180">
      <formula>BG29&lt;0</formula>
    </cfRule>
  </conditionalFormatting>
  <conditionalFormatting sqref="BH30">
    <cfRule type="colorScale" priority="2198">
      <colorScale>
        <cfvo type="min"/>
        <cfvo type="max"/>
        <color theme="0"/>
        <color theme="0"/>
      </colorScale>
    </cfRule>
    <cfRule type="expression" dxfId="12771" priority="2199">
      <formula>BG30&lt;0</formula>
    </cfRule>
  </conditionalFormatting>
  <conditionalFormatting sqref="BH31">
    <cfRule type="colorScale" priority="2196">
      <colorScale>
        <cfvo type="min"/>
        <cfvo type="max"/>
        <color theme="0"/>
        <color theme="0"/>
      </colorScale>
    </cfRule>
    <cfRule type="expression" dxfId="12770" priority="2197">
      <formula>BG31&lt;0</formula>
    </cfRule>
  </conditionalFormatting>
  <conditionalFormatting sqref="BH39">
    <cfRule type="colorScale" priority="2174">
      <colorScale>
        <cfvo type="min"/>
        <cfvo type="max"/>
        <color theme="0"/>
        <color theme="0"/>
      </colorScale>
    </cfRule>
    <cfRule type="expression" priority="2175">
      <formula>#REF!</formula>
    </cfRule>
    <cfRule type="expression" dxfId="12769" priority="2176">
      <formula>BG39&lt;0</formula>
    </cfRule>
  </conditionalFormatting>
  <conditionalFormatting sqref="BH39:BH107">
    <cfRule type="expression" dxfId="12768" priority="2112">
      <formula>IF(BH39="Validar","Rojo","Verde")</formula>
    </cfRule>
  </conditionalFormatting>
  <conditionalFormatting sqref="BH40:BH67">
    <cfRule type="colorScale" priority="2193">
      <colorScale>
        <cfvo type="min"/>
        <cfvo type="max"/>
        <color theme="0"/>
        <color theme="0"/>
      </colorScale>
    </cfRule>
    <cfRule type="expression" priority="2194">
      <formula>$F$19</formula>
    </cfRule>
    <cfRule type="expression" dxfId="12767" priority="2195">
      <formula>BG40&lt;0</formula>
    </cfRule>
  </conditionalFormatting>
  <conditionalFormatting sqref="BH68">
    <cfRule type="colorScale" priority="2171">
      <colorScale>
        <cfvo type="min"/>
        <cfvo type="max"/>
        <color theme="0"/>
        <color theme="0"/>
      </colorScale>
    </cfRule>
    <cfRule type="expression" priority="2172">
      <formula>#REF!</formula>
    </cfRule>
    <cfRule type="expression" dxfId="12766" priority="2173">
      <formula>BG68&lt;0</formula>
    </cfRule>
  </conditionalFormatting>
  <conditionalFormatting sqref="BH69:BH81">
    <cfRule type="colorScale" priority="2218">
      <colorScale>
        <cfvo type="min"/>
        <cfvo type="max"/>
        <color theme="0"/>
        <color theme="0"/>
      </colorScale>
    </cfRule>
    <cfRule type="expression" priority="2219">
      <formula>$F$19</formula>
    </cfRule>
    <cfRule type="expression" dxfId="12765" priority="2220">
      <formula>BG69&lt;0</formula>
    </cfRule>
  </conditionalFormatting>
  <conditionalFormatting sqref="BH82 BH92 BH103 BH107">
    <cfRule type="expression" dxfId="12764" priority="2217">
      <formula>BG82&lt;0</formula>
    </cfRule>
  </conditionalFormatting>
  <conditionalFormatting sqref="BH83">
    <cfRule type="colorScale" priority="2113">
      <colorScale>
        <cfvo type="min"/>
        <cfvo type="max"/>
        <color theme="0"/>
        <color theme="0"/>
      </colorScale>
    </cfRule>
    <cfRule type="expression" priority="2114">
      <formula>#REF!</formula>
    </cfRule>
    <cfRule type="expression" dxfId="12763" priority="2115">
      <formula>BG83&lt;0</formula>
    </cfRule>
  </conditionalFormatting>
  <conditionalFormatting sqref="BH84:BH91">
    <cfRule type="colorScale" priority="2221">
      <colorScale>
        <cfvo type="min"/>
        <cfvo type="max"/>
        <color theme="0"/>
        <color theme="0"/>
      </colorScale>
    </cfRule>
    <cfRule type="expression" priority="2222">
      <formula>$F$19</formula>
    </cfRule>
    <cfRule type="expression" dxfId="12762" priority="2223">
      <formula>BG84&lt;0</formula>
    </cfRule>
  </conditionalFormatting>
  <conditionalFormatting sqref="BH92 BH82 BH103 BH107">
    <cfRule type="colorScale" priority="2216">
      <colorScale>
        <cfvo type="min"/>
        <cfvo type="max"/>
        <color theme="0"/>
        <color theme="0"/>
      </colorScale>
    </cfRule>
  </conditionalFormatting>
  <conditionalFormatting sqref="BH93">
    <cfRule type="colorScale" priority="2168">
      <colorScale>
        <cfvo type="min"/>
        <cfvo type="max"/>
        <color theme="0"/>
        <color theme="0"/>
      </colorScale>
    </cfRule>
    <cfRule type="expression" priority="2169">
      <formula>#REF!</formula>
    </cfRule>
    <cfRule type="expression" dxfId="12761" priority="2170">
      <formula>BG93&lt;0</formula>
    </cfRule>
  </conditionalFormatting>
  <conditionalFormatting sqref="BH94:BH102">
    <cfRule type="colorScale" priority="2224">
      <colorScale>
        <cfvo type="min"/>
        <cfvo type="max"/>
        <color theme="0"/>
        <color theme="0"/>
      </colorScale>
    </cfRule>
    <cfRule type="expression" priority="2225">
      <formula>$F$19</formula>
    </cfRule>
    <cfRule type="expression" dxfId="12760" priority="2226">
      <formula>BG94&lt;0</formula>
    </cfRule>
  </conditionalFormatting>
  <conditionalFormatting sqref="BH104">
    <cfRule type="colorScale" priority="2165">
      <colorScale>
        <cfvo type="min"/>
        <cfvo type="max"/>
        <color theme="0"/>
        <color theme="0"/>
      </colorScale>
    </cfRule>
    <cfRule type="expression" priority="2166">
      <formula>#REF!</formula>
    </cfRule>
    <cfRule type="expression" dxfId="12759" priority="2167">
      <formula>BG104&lt;0</formula>
    </cfRule>
  </conditionalFormatting>
  <conditionalFormatting sqref="BH105:BH106">
    <cfRule type="colorScale" priority="2227">
      <colorScale>
        <cfvo type="min"/>
        <cfvo type="max"/>
        <color theme="0"/>
        <color theme="0"/>
      </colorScale>
    </cfRule>
    <cfRule type="expression" priority="2228">
      <formula>$F$19</formula>
    </cfRule>
    <cfRule type="expression" dxfId="12758" priority="2229">
      <formula>BG105&lt;0</formula>
    </cfRule>
  </conditionalFormatting>
  <conditionalFormatting sqref="BH110">
    <cfRule type="colorScale" priority="2230">
      <colorScale>
        <cfvo type="min"/>
        <cfvo type="max"/>
        <color theme="0"/>
        <color theme="0"/>
      </colorScale>
    </cfRule>
    <cfRule type="expression" dxfId="12757" priority="2231">
      <formula>BG110&lt;0</formula>
    </cfRule>
  </conditionalFormatting>
  <conditionalFormatting sqref="BH110:BH111">
    <cfRule type="expression" priority="2110">
      <formula>$F$19</formula>
    </cfRule>
  </conditionalFormatting>
  <conditionalFormatting sqref="BH111">
    <cfRule type="colorScale" priority="2109">
      <colorScale>
        <cfvo type="min"/>
        <cfvo type="max"/>
        <color theme="0"/>
        <color theme="0"/>
      </colorScale>
    </cfRule>
    <cfRule type="expression" dxfId="12756" priority="2111">
      <formula>BG111&lt;0</formula>
    </cfRule>
  </conditionalFormatting>
  <conditionalFormatting sqref="BH117:BH123">
    <cfRule type="colorScale" priority="2235">
      <colorScale>
        <cfvo type="min"/>
        <cfvo type="max"/>
        <color theme="0"/>
        <color theme="0"/>
      </colorScale>
    </cfRule>
    <cfRule type="expression" priority="2236">
      <formula>$F$19</formula>
    </cfRule>
    <cfRule type="expression" dxfId="12755" priority="2237">
      <formula>BG117&lt;0</formula>
    </cfRule>
  </conditionalFormatting>
  <conditionalFormatting sqref="BH125">
    <cfRule type="colorScale" priority="2162">
      <colorScale>
        <cfvo type="min"/>
        <cfvo type="max"/>
        <color theme="0"/>
        <color theme="0"/>
      </colorScale>
    </cfRule>
    <cfRule type="expression" priority="2163">
      <formula>#REF!</formula>
    </cfRule>
    <cfRule type="expression" dxfId="12754" priority="2164">
      <formula>BG125&lt;0</formula>
    </cfRule>
  </conditionalFormatting>
  <conditionalFormatting sqref="BH125:BH135">
    <cfRule type="expression" dxfId="12753" priority="2161">
      <formula>IF(BH125="Validar","Rojo","Verde")</formula>
    </cfRule>
  </conditionalFormatting>
  <conditionalFormatting sqref="BH126:BH132">
    <cfRule type="colorScale" priority="2238">
      <colorScale>
        <cfvo type="min"/>
        <cfvo type="max"/>
        <color theme="0"/>
        <color theme="0"/>
      </colorScale>
    </cfRule>
    <cfRule type="expression" dxfId="12752" priority="2240">
      <formula>BG126&lt;0</formula>
    </cfRule>
  </conditionalFormatting>
  <conditionalFormatting sqref="BH126:BH134">
    <cfRule type="expression" priority="2239">
      <formula>$F$19</formula>
    </cfRule>
  </conditionalFormatting>
  <conditionalFormatting sqref="BH133:BH134">
    <cfRule type="colorScale" priority="2241">
      <colorScale>
        <cfvo type="min"/>
        <cfvo type="max"/>
        <color theme="0"/>
        <color theme="0"/>
      </colorScale>
    </cfRule>
    <cfRule type="expression" dxfId="12751" priority="2242">
      <formula>BG133&lt;0</formula>
    </cfRule>
  </conditionalFormatting>
  <conditionalFormatting sqref="BH135">
    <cfRule type="colorScale" priority="2232">
      <colorScale>
        <cfvo type="min"/>
        <cfvo type="max"/>
        <color theme="0"/>
        <color theme="0"/>
      </colorScale>
    </cfRule>
    <cfRule type="expression" priority="2233">
      <formula>$F$23</formula>
    </cfRule>
    <cfRule type="expression" dxfId="12750" priority="2234">
      <formula>BG135&lt;0</formula>
    </cfRule>
  </conditionalFormatting>
  <conditionalFormatting sqref="BH110:BI111">
    <cfRule type="expression" dxfId="12749" priority="2105">
      <formula>IF(BH110="Validar","Rojo","Verde")</formula>
    </cfRule>
  </conditionalFormatting>
  <conditionalFormatting sqref="BH117:BI123">
    <cfRule type="expression" dxfId="12748" priority="2118">
      <formula>IF(BH117="Validar","Rojo","Verde")</formula>
    </cfRule>
  </conditionalFormatting>
  <conditionalFormatting sqref="BI40:BI66">
    <cfRule type="colorScale" priority="2153">
      <colorScale>
        <cfvo type="min"/>
        <cfvo type="max"/>
        <color theme="0"/>
        <color theme="0"/>
      </colorScale>
    </cfRule>
    <cfRule type="expression" priority="2154">
      <formula>#REF!</formula>
    </cfRule>
    <cfRule type="expression" dxfId="12747" priority="2155">
      <formula>BH40&lt;0</formula>
    </cfRule>
  </conditionalFormatting>
  <conditionalFormatting sqref="BI40:BI67">
    <cfRule type="expression" dxfId="12746" priority="2152">
      <formula>IF(BI40="Validar","Rojo","Verde")</formula>
    </cfRule>
  </conditionalFormatting>
  <conditionalFormatting sqref="BI67 BH82:BI82 BH92:BI92 BH103:BI103 BH107:BI107">
    <cfRule type="expression" priority="2157">
      <formula>$F$23</formula>
    </cfRule>
  </conditionalFormatting>
  <conditionalFormatting sqref="BI67 BI82 BI92 BI103 BI107">
    <cfRule type="expression" dxfId="12745" priority="2158">
      <formula>BH67&lt;0</formula>
    </cfRule>
  </conditionalFormatting>
  <conditionalFormatting sqref="BI69">
    <cfRule type="colorScale" priority="2150">
      <colorScale>
        <cfvo type="min"/>
        <cfvo type="max"/>
        <color theme="0"/>
        <color theme="0"/>
      </colorScale>
    </cfRule>
    <cfRule type="expression" dxfId="12744" priority="2151">
      <formula>BH69&lt;0</formula>
    </cfRule>
  </conditionalFormatting>
  <conditionalFormatting sqref="BI69:BI81">
    <cfRule type="expression" priority="2148">
      <formula>#REF!</formula>
    </cfRule>
  </conditionalFormatting>
  <conditionalFormatting sqref="BI69:BI82">
    <cfRule type="expression" dxfId="12743" priority="2146">
      <formula>IF(BI69="Validar","Rojo","Verde")</formula>
    </cfRule>
  </conditionalFormatting>
  <conditionalFormatting sqref="BI70:BI78">
    <cfRule type="colorScale" priority="2147">
      <colorScale>
        <cfvo type="min"/>
        <cfvo type="max"/>
        <color theme="0"/>
        <color theme="0"/>
      </colorScale>
    </cfRule>
    <cfRule type="expression" dxfId="12742" priority="2149">
      <formula>BH70&lt;0</formula>
    </cfRule>
  </conditionalFormatting>
  <conditionalFormatting sqref="BI79:BI81">
    <cfRule type="colorScale" priority="2159">
      <colorScale>
        <cfvo type="min"/>
        <cfvo type="max"/>
        <color theme="0"/>
        <color theme="0"/>
      </colorScale>
    </cfRule>
    <cfRule type="expression" dxfId="12741" priority="2160">
      <formula>BH79&lt;0</formula>
    </cfRule>
  </conditionalFormatting>
  <conditionalFormatting sqref="BI82 BI67 BI92 BI103 BI107">
    <cfRule type="colorScale" priority="2156">
      <colorScale>
        <cfvo type="min"/>
        <cfvo type="max"/>
        <color theme="0"/>
        <color theme="0"/>
      </colorScale>
    </cfRule>
  </conditionalFormatting>
  <conditionalFormatting sqref="BI84">
    <cfRule type="colorScale" priority="2144">
      <colorScale>
        <cfvo type="min"/>
        <cfvo type="max"/>
        <color theme="0"/>
        <color theme="0"/>
      </colorScale>
    </cfRule>
    <cfRule type="expression" dxfId="12740" priority="2145">
      <formula>BH84&lt;0</formula>
    </cfRule>
  </conditionalFormatting>
  <conditionalFormatting sqref="BI84:BI91">
    <cfRule type="expression" priority="2142">
      <formula>#REF!</formula>
    </cfRule>
  </conditionalFormatting>
  <conditionalFormatting sqref="BI84:BI92">
    <cfRule type="expression" dxfId="12739" priority="2140">
      <formula>IF(BI84="Validar","Rojo","Verde")</formula>
    </cfRule>
  </conditionalFormatting>
  <conditionalFormatting sqref="BI85:BI91">
    <cfRule type="colorScale" priority="2141">
      <colorScale>
        <cfvo type="min"/>
        <cfvo type="max"/>
        <color theme="0"/>
        <color theme="0"/>
      </colorScale>
    </cfRule>
    <cfRule type="expression" dxfId="12738" priority="2143">
      <formula>BH85&lt;0</formula>
    </cfRule>
  </conditionalFormatting>
  <conditionalFormatting sqref="BI94">
    <cfRule type="colorScale" priority="2138">
      <colorScale>
        <cfvo type="min"/>
        <cfvo type="max"/>
        <color theme="0"/>
        <color theme="0"/>
      </colorScale>
    </cfRule>
    <cfRule type="expression" dxfId="12737" priority="2139">
      <formula>BH94&lt;0</formula>
    </cfRule>
  </conditionalFormatting>
  <conditionalFormatting sqref="BI94:BI102">
    <cfRule type="expression" priority="2132">
      <formula>#REF!</formula>
    </cfRule>
  </conditionalFormatting>
  <conditionalFormatting sqref="BI94:BI103">
    <cfRule type="expression" dxfId="12736" priority="2130">
      <formula>IF(BI94="Validar","Rojo","Verde")</formula>
    </cfRule>
  </conditionalFormatting>
  <conditionalFormatting sqref="BI95:BI100">
    <cfRule type="colorScale" priority="2136">
      <colorScale>
        <cfvo type="min"/>
        <cfvo type="max"/>
        <color theme="0"/>
        <color theme="0"/>
      </colorScale>
    </cfRule>
    <cfRule type="expression" dxfId="12735" priority="2137">
      <formula>BH95&lt;0</formula>
    </cfRule>
  </conditionalFormatting>
  <conditionalFormatting sqref="BI101">
    <cfRule type="colorScale" priority="2134">
      <colorScale>
        <cfvo type="min"/>
        <cfvo type="max"/>
        <color theme="0"/>
        <color theme="0"/>
      </colorScale>
    </cfRule>
    <cfRule type="expression" dxfId="12734" priority="2135">
      <formula>BH101&lt;0</formula>
    </cfRule>
  </conditionalFormatting>
  <conditionalFormatting sqref="BI102">
    <cfRule type="colorScale" priority="2131">
      <colorScale>
        <cfvo type="min"/>
        <cfvo type="max"/>
        <color theme="0"/>
        <color theme="0"/>
      </colorScale>
    </cfRule>
    <cfRule type="expression" dxfId="12733" priority="2133">
      <formula>BH102&lt;0</formula>
    </cfRule>
  </conditionalFormatting>
  <conditionalFormatting sqref="BI105">
    <cfRule type="colorScale" priority="2128">
      <colorScale>
        <cfvo type="min"/>
        <cfvo type="max"/>
        <color theme="0"/>
        <color theme="0"/>
      </colorScale>
    </cfRule>
    <cfRule type="expression" dxfId="12732" priority="2129">
      <formula>BH105&lt;0</formula>
    </cfRule>
  </conditionalFormatting>
  <conditionalFormatting sqref="BI105:BI106">
    <cfRule type="expression" priority="2126">
      <formula>#REF!</formula>
    </cfRule>
  </conditionalFormatting>
  <conditionalFormatting sqref="BI105:BI107">
    <cfRule type="expression" dxfId="12731" priority="2124">
      <formula>IF(BI105="Validar","Rojo","Verde")</formula>
    </cfRule>
  </conditionalFormatting>
  <conditionalFormatting sqref="BI106">
    <cfRule type="colorScale" priority="2125">
      <colorScale>
        <cfvo type="min"/>
        <cfvo type="max"/>
        <color theme="0"/>
        <color theme="0"/>
      </colorScale>
    </cfRule>
    <cfRule type="expression" dxfId="12730" priority="2127">
      <formula>BH106&lt;0</formula>
    </cfRule>
  </conditionalFormatting>
  <conditionalFormatting sqref="BI110">
    <cfRule type="colorScale" priority="2116">
      <colorScale>
        <cfvo type="min"/>
        <cfvo type="max"/>
        <color theme="0"/>
        <color theme="0"/>
      </colorScale>
    </cfRule>
    <cfRule type="expression" dxfId="12729" priority="2117">
      <formula>BH110&lt;0</formula>
    </cfRule>
  </conditionalFormatting>
  <conditionalFormatting sqref="BI110:BI111">
    <cfRule type="expression" priority="2107">
      <formula>#REF!</formula>
    </cfRule>
  </conditionalFormatting>
  <conditionalFormatting sqref="BI111">
    <cfRule type="colorScale" priority="2106">
      <colorScale>
        <cfvo type="min"/>
        <cfvo type="max"/>
        <color theme="0"/>
        <color theme="0"/>
      </colorScale>
    </cfRule>
    <cfRule type="expression" dxfId="12728" priority="2108">
      <formula>BH111&lt;0</formula>
    </cfRule>
  </conditionalFormatting>
  <conditionalFormatting sqref="BI117">
    <cfRule type="colorScale" priority="2122">
      <colorScale>
        <cfvo type="min"/>
        <cfvo type="max"/>
        <color theme="0"/>
        <color theme="0"/>
      </colorScale>
    </cfRule>
    <cfRule type="expression" dxfId="12727" priority="2123">
      <formula>BH117&lt;0</formula>
    </cfRule>
  </conditionalFormatting>
  <conditionalFormatting sqref="BI117:BI123">
    <cfRule type="expression" priority="2120">
      <formula>#REF!</formula>
    </cfRule>
  </conditionalFormatting>
  <conditionalFormatting sqref="BI118:BI123">
    <cfRule type="colorScale" priority="2119">
      <colorScale>
        <cfvo type="min"/>
        <cfvo type="max"/>
        <color theme="0"/>
        <color theme="0"/>
      </colorScale>
    </cfRule>
    <cfRule type="expression" dxfId="12726" priority="2121">
      <formula>BH118&lt;0</formula>
    </cfRule>
  </conditionalFormatting>
  <conditionalFormatting sqref="BI126:BI135">
    <cfRule type="expression" dxfId="12725" priority="2243">
      <formula>IF(BI126="Validar","Rojo","Verde")</formula>
    </cfRule>
    <cfRule type="colorScale" priority="2244">
      <colorScale>
        <cfvo type="min"/>
        <cfvo type="max"/>
        <color theme="0"/>
        <color theme="0"/>
      </colorScale>
    </cfRule>
    <cfRule type="expression" priority="2245">
      <formula>$F$23</formula>
    </cfRule>
    <cfRule type="expression" dxfId="12724" priority="2246">
      <formula>BH126&lt;0</formula>
    </cfRule>
  </conditionalFormatting>
  <conditionalFormatting sqref="BH6">
    <cfRule type="colorScale" priority="2103">
      <colorScale>
        <cfvo type="min"/>
        <cfvo type="max"/>
        <color theme="0"/>
        <color theme="0"/>
      </colorScale>
    </cfRule>
    <cfRule type="expression" dxfId="12723" priority="2104">
      <formula>BG6&lt;0</formula>
    </cfRule>
  </conditionalFormatting>
  <conditionalFormatting sqref="BH6">
    <cfRule type="expression" dxfId="12722" priority="2101">
      <formula>IF(BH6="Validar","Rojo","Verde")</formula>
    </cfRule>
    <cfRule type="expression" priority="2102">
      <formula>#REF!</formula>
    </cfRule>
  </conditionalFormatting>
  <conditionalFormatting sqref="BH7:BH8">
    <cfRule type="colorScale" priority="2099">
      <colorScale>
        <cfvo type="min"/>
        <cfvo type="max"/>
        <color theme="0"/>
        <color theme="0"/>
      </colorScale>
    </cfRule>
    <cfRule type="expression" dxfId="12721" priority="2100">
      <formula>BG7&lt;0</formula>
    </cfRule>
  </conditionalFormatting>
  <conditionalFormatting sqref="BH7:BH8">
    <cfRule type="expression" dxfId="12720" priority="2097">
      <formula>IF(BH7="Validar","Rojo","Verde")</formula>
    </cfRule>
    <cfRule type="expression" priority="2098">
      <formula>#REF!</formula>
    </cfRule>
  </conditionalFormatting>
  <conditionalFormatting sqref="BK9">
    <cfRule type="colorScale" priority="2064">
      <colorScale>
        <cfvo type="min"/>
        <cfvo type="max"/>
        <color theme="0"/>
        <color theme="0"/>
      </colorScale>
    </cfRule>
    <cfRule type="expression" dxfId="12719" priority="2065">
      <formula>BJ9&lt;0</formula>
    </cfRule>
  </conditionalFormatting>
  <conditionalFormatting sqref="BK9:BK20">
    <cfRule type="expression" dxfId="12718" priority="2035">
      <formula>IF(BK9="Validar","Rojo","Verde")</formula>
    </cfRule>
    <cfRule type="expression" priority="2037">
      <formula>#REF!</formula>
    </cfRule>
  </conditionalFormatting>
  <conditionalFormatting sqref="BK10">
    <cfRule type="colorScale" priority="2041">
      <colorScale>
        <cfvo type="min"/>
        <cfvo type="max"/>
        <color theme="0"/>
        <color theme="0"/>
      </colorScale>
    </cfRule>
    <cfRule type="expression" dxfId="12717" priority="2042">
      <formula>BJ10&lt;0</formula>
    </cfRule>
  </conditionalFormatting>
  <conditionalFormatting sqref="BK11:BK14">
    <cfRule type="colorScale" priority="2062">
      <colorScale>
        <cfvo type="min"/>
        <cfvo type="max"/>
        <color theme="0"/>
        <color theme="0"/>
      </colorScale>
    </cfRule>
    <cfRule type="expression" dxfId="12716" priority="2063">
      <formula>BJ11&lt;0</formula>
    </cfRule>
  </conditionalFormatting>
  <conditionalFormatting sqref="BK15">
    <cfRule type="colorScale" priority="2039">
      <colorScale>
        <cfvo type="min"/>
        <cfvo type="max"/>
        <color theme="0"/>
        <color theme="0"/>
      </colorScale>
    </cfRule>
    <cfRule type="expression" dxfId="12715" priority="2040">
      <formula>BJ15&lt;0</formula>
    </cfRule>
  </conditionalFormatting>
  <conditionalFormatting sqref="BK16:BK17">
    <cfRule type="colorScale" priority="2060">
      <colorScale>
        <cfvo type="min"/>
        <cfvo type="max"/>
        <color theme="0"/>
        <color theme="0"/>
      </colorScale>
    </cfRule>
    <cfRule type="expression" dxfId="12714" priority="2061">
      <formula>BJ16&lt;0</formula>
    </cfRule>
  </conditionalFormatting>
  <conditionalFormatting sqref="BK18">
    <cfRule type="colorScale" priority="2036">
      <colorScale>
        <cfvo type="min"/>
        <cfvo type="max"/>
        <color theme="0"/>
        <color theme="0"/>
      </colorScale>
    </cfRule>
    <cfRule type="expression" dxfId="12713" priority="2038">
      <formula>BJ18&lt;0</formula>
    </cfRule>
  </conditionalFormatting>
  <conditionalFormatting sqref="BK19:BK20">
    <cfRule type="colorScale" priority="2058">
      <colorScale>
        <cfvo type="min"/>
        <cfvo type="max"/>
        <color theme="0"/>
        <color theme="0"/>
      </colorScale>
    </cfRule>
    <cfRule type="expression" dxfId="12712" priority="2059">
      <formula>BJ19&lt;0</formula>
    </cfRule>
  </conditionalFormatting>
  <conditionalFormatting sqref="BK23">
    <cfRule type="colorScale" priority="2033">
      <colorScale>
        <cfvo type="min"/>
        <cfvo type="max"/>
        <color theme="0"/>
        <color theme="0"/>
      </colorScale>
    </cfRule>
    <cfRule type="expression" dxfId="12711" priority="2034">
      <formula>BJ23&lt;0</formula>
    </cfRule>
  </conditionalFormatting>
  <conditionalFormatting sqref="BK23:BK31">
    <cfRule type="expression" dxfId="12710" priority="2027">
      <formula>IF(BK23="Validar","Rojo","Verde")</formula>
    </cfRule>
    <cfRule type="expression" priority="2029">
      <formula>#REF!</formula>
    </cfRule>
  </conditionalFormatting>
  <conditionalFormatting sqref="BK24">
    <cfRule type="colorScale" priority="2056">
      <colorScale>
        <cfvo type="min"/>
        <cfvo type="max"/>
        <color theme="0"/>
        <color theme="0"/>
      </colorScale>
    </cfRule>
    <cfRule type="expression" dxfId="12709" priority="2057">
      <formula>BJ24&lt;0</formula>
    </cfRule>
  </conditionalFormatting>
  <conditionalFormatting sqref="BK25">
    <cfRule type="colorScale" priority="2054">
      <colorScale>
        <cfvo type="min"/>
        <cfvo type="max"/>
        <color theme="0"/>
        <color theme="0"/>
      </colorScale>
    </cfRule>
    <cfRule type="expression" dxfId="12708" priority="2055">
      <formula>BJ25&lt;0</formula>
    </cfRule>
  </conditionalFormatting>
  <conditionalFormatting sqref="BK26">
    <cfRule type="colorScale" priority="2031">
      <colorScale>
        <cfvo type="min"/>
        <cfvo type="max"/>
        <color theme="0"/>
        <color theme="0"/>
      </colorScale>
    </cfRule>
    <cfRule type="expression" dxfId="12707" priority="2032">
      <formula>BJ26&lt;0</formula>
    </cfRule>
  </conditionalFormatting>
  <conditionalFormatting sqref="BK27">
    <cfRule type="colorScale" priority="2052">
      <colorScale>
        <cfvo type="min"/>
        <cfvo type="max"/>
        <color theme="0"/>
        <color theme="0"/>
      </colorScale>
    </cfRule>
    <cfRule type="expression" dxfId="12706" priority="2053">
      <formula>BJ27&lt;0</formula>
    </cfRule>
  </conditionalFormatting>
  <conditionalFormatting sqref="BK28">
    <cfRule type="colorScale" priority="2050">
      <colorScale>
        <cfvo type="min"/>
        <cfvo type="max"/>
        <color theme="0"/>
        <color theme="0"/>
      </colorScale>
    </cfRule>
    <cfRule type="expression" dxfId="12705" priority="2051">
      <formula>BJ28&lt;0</formula>
    </cfRule>
  </conditionalFormatting>
  <conditionalFormatting sqref="BK29">
    <cfRule type="colorScale" priority="2028">
      <colorScale>
        <cfvo type="min"/>
        <cfvo type="max"/>
        <color theme="0"/>
        <color theme="0"/>
      </colorScale>
    </cfRule>
    <cfRule type="expression" dxfId="12704" priority="2030">
      <formula>BJ29&lt;0</formula>
    </cfRule>
  </conditionalFormatting>
  <conditionalFormatting sqref="BK30">
    <cfRule type="colorScale" priority="2048">
      <colorScale>
        <cfvo type="min"/>
        <cfvo type="max"/>
        <color theme="0"/>
        <color theme="0"/>
      </colorScale>
    </cfRule>
    <cfRule type="expression" dxfId="12703" priority="2049">
      <formula>BJ30&lt;0</formula>
    </cfRule>
  </conditionalFormatting>
  <conditionalFormatting sqref="BK31">
    <cfRule type="colorScale" priority="2046">
      <colorScale>
        <cfvo type="min"/>
        <cfvo type="max"/>
        <color theme="0"/>
        <color theme="0"/>
      </colorScale>
    </cfRule>
    <cfRule type="expression" dxfId="12702" priority="2047">
      <formula>BJ31&lt;0</formula>
    </cfRule>
  </conditionalFormatting>
  <conditionalFormatting sqref="BK39">
    <cfRule type="colorScale" priority="2024">
      <colorScale>
        <cfvo type="min"/>
        <cfvo type="max"/>
        <color theme="0"/>
        <color theme="0"/>
      </colorScale>
    </cfRule>
    <cfRule type="expression" priority="2025">
      <formula>#REF!</formula>
    </cfRule>
    <cfRule type="expression" dxfId="12701" priority="2026">
      <formula>BJ39&lt;0</formula>
    </cfRule>
  </conditionalFormatting>
  <conditionalFormatting sqref="BK39:BK107">
    <cfRule type="expression" dxfId="12700" priority="1962">
      <formula>IF(BK39="Validar","Rojo","Verde")</formula>
    </cfRule>
  </conditionalFormatting>
  <conditionalFormatting sqref="BK40:BK67">
    <cfRule type="colorScale" priority="2043">
      <colorScale>
        <cfvo type="min"/>
        <cfvo type="max"/>
        <color theme="0"/>
        <color theme="0"/>
      </colorScale>
    </cfRule>
    <cfRule type="expression" priority="2044">
      <formula>$F$19</formula>
    </cfRule>
    <cfRule type="expression" dxfId="12699" priority="2045">
      <formula>BJ40&lt;0</formula>
    </cfRule>
  </conditionalFormatting>
  <conditionalFormatting sqref="BK68">
    <cfRule type="colorScale" priority="2021">
      <colorScale>
        <cfvo type="min"/>
        <cfvo type="max"/>
        <color theme="0"/>
        <color theme="0"/>
      </colorScale>
    </cfRule>
    <cfRule type="expression" priority="2022">
      <formula>#REF!</formula>
    </cfRule>
    <cfRule type="expression" dxfId="12698" priority="2023">
      <formula>BJ68&lt;0</formula>
    </cfRule>
  </conditionalFormatting>
  <conditionalFormatting sqref="BK69:BK81">
    <cfRule type="colorScale" priority="2068">
      <colorScale>
        <cfvo type="min"/>
        <cfvo type="max"/>
        <color theme="0"/>
        <color theme="0"/>
      </colorScale>
    </cfRule>
    <cfRule type="expression" priority="2069">
      <formula>$F$19</formula>
    </cfRule>
    <cfRule type="expression" dxfId="12697" priority="2070">
      <formula>BJ69&lt;0</formula>
    </cfRule>
  </conditionalFormatting>
  <conditionalFormatting sqref="BK82 BK92 BK103 BK107">
    <cfRule type="expression" dxfId="12696" priority="2067">
      <formula>BJ82&lt;0</formula>
    </cfRule>
  </conditionalFormatting>
  <conditionalFormatting sqref="BK83">
    <cfRule type="colorScale" priority="1963">
      <colorScale>
        <cfvo type="min"/>
        <cfvo type="max"/>
        <color theme="0"/>
        <color theme="0"/>
      </colorScale>
    </cfRule>
    <cfRule type="expression" priority="1964">
      <formula>#REF!</formula>
    </cfRule>
    <cfRule type="expression" dxfId="12695" priority="1965">
      <formula>BJ83&lt;0</formula>
    </cfRule>
  </conditionalFormatting>
  <conditionalFormatting sqref="BK84:BK91">
    <cfRule type="colorScale" priority="2071">
      <colorScale>
        <cfvo type="min"/>
        <cfvo type="max"/>
        <color theme="0"/>
        <color theme="0"/>
      </colorScale>
    </cfRule>
    <cfRule type="expression" priority="2072">
      <formula>$F$19</formula>
    </cfRule>
    <cfRule type="expression" dxfId="12694" priority="2073">
      <formula>BJ84&lt;0</formula>
    </cfRule>
  </conditionalFormatting>
  <conditionalFormatting sqref="BK92 BK82 BK103 BK107">
    <cfRule type="colorScale" priority="2066">
      <colorScale>
        <cfvo type="min"/>
        <cfvo type="max"/>
        <color theme="0"/>
        <color theme="0"/>
      </colorScale>
    </cfRule>
  </conditionalFormatting>
  <conditionalFormatting sqref="BK93">
    <cfRule type="colorScale" priority="2018">
      <colorScale>
        <cfvo type="min"/>
        <cfvo type="max"/>
        <color theme="0"/>
        <color theme="0"/>
      </colorScale>
    </cfRule>
    <cfRule type="expression" priority="2019">
      <formula>#REF!</formula>
    </cfRule>
    <cfRule type="expression" dxfId="12693" priority="2020">
      <formula>BJ93&lt;0</formula>
    </cfRule>
  </conditionalFormatting>
  <conditionalFormatting sqref="BK94:BK102">
    <cfRule type="colorScale" priority="2074">
      <colorScale>
        <cfvo type="min"/>
        <cfvo type="max"/>
        <color theme="0"/>
        <color theme="0"/>
      </colorScale>
    </cfRule>
    <cfRule type="expression" priority="2075">
      <formula>$F$19</formula>
    </cfRule>
    <cfRule type="expression" dxfId="12692" priority="2076">
      <formula>BJ94&lt;0</formula>
    </cfRule>
  </conditionalFormatting>
  <conditionalFormatting sqref="BK104">
    <cfRule type="colorScale" priority="2015">
      <colorScale>
        <cfvo type="min"/>
        <cfvo type="max"/>
        <color theme="0"/>
        <color theme="0"/>
      </colorScale>
    </cfRule>
    <cfRule type="expression" priority="2016">
      <formula>#REF!</formula>
    </cfRule>
    <cfRule type="expression" dxfId="12691" priority="2017">
      <formula>BJ104&lt;0</formula>
    </cfRule>
  </conditionalFormatting>
  <conditionalFormatting sqref="BK105:BK106">
    <cfRule type="colorScale" priority="2077">
      <colorScale>
        <cfvo type="min"/>
        <cfvo type="max"/>
        <color theme="0"/>
        <color theme="0"/>
      </colorScale>
    </cfRule>
    <cfRule type="expression" priority="2078">
      <formula>$F$19</formula>
    </cfRule>
    <cfRule type="expression" dxfId="12690" priority="2079">
      <formula>BJ105&lt;0</formula>
    </cfRule>
  </conditionalFormatting>
  <conditionalFormatting sqref="BK110">
    <cfRule type="colorScale" priority="2080">
      <colorScale>
        <cfvo type="min"/>
        <cfvo type="max"/>
        <color theme="0"/>
        <color theme="0"/>
      </colorScale>
    </cfRule>
    <cfRule type="expression" dxfId="12689" priority="2081">
      <formula>BJ110&lt;0</formula>
    </cfRule>
  </conditionalFormatting>
  <conditionalFormatting sqref="BK110:BK111">
    <cfRule type="expression" priority="1960">
      <formula>$F$19</formula>
    </cfRule>
  </conditionalFormatting>
  <conditionalFormatting sqref="BK111">
    <cfRule type="colorScale" priority="1959">
      <colorScale>
        <cfvo type="min"/>
        <cfvo type="max"/>
        <color theme="0"/>
        <color theme="0"/>
      </colorScale>
    </cfRule>
    <cfRule type="expression" dxfId="12688" priority="1961">
      <formula>BJ111&lt;0</formula>
    </cfRule>
  </conditionalFormatting>
  <conditionalFormatting sqref="BK117:BK123">
    <cfRule type="colorScale" priority="2085">
      <colorScale>
        <cfvo type="min"/>
        <cfvo type="max"/>
        <color theme="0"/>
        <color theme="0"/>
      </colorScale>
    </cfRule>
    <cfRule type="expression" priority="2086">
      <formula>$F$19</formula>
    </cfRule>
    <cfRule type="expression" dxfId="12687" priority="2087">
      <formula>BJ117&lt;0</formula>
    </cfRule>
  </conditionalFormatting>
  <conditionalFormatting sqref="BK125">
    <cfRule type="colorScale" priority="2012">
      <colorScale>
        <cfvo type="min"/>
        <cfvo type="max"/>
        <color theme="0"/>
        <color theme="0"/>
      </colorScale>
    </cfRule>
    <cfRule type="expression" priority="2013">
      <formula>#REF!</formula>
    </cfRule>
    <cfRule type="expression" dxfId="12686" priority="2014">
      <formula>BJ125&lt;0</formula>
    </cfRule>
  </conditionalFormatting>
  <conditionalFormatting sqref="BK125:BK135">
    <cfRule type="expression" dxfId="12685" priority="2011">
      <formula>IF(BK125="Validar","Rojo","Verde")</formula>
    </cfRule>
  </conditionalFormatting>
  <conditionalFormatting sqref="BK126:BK132">
    <cfRule type="colorScale" priority="2088">
      <colorScale>
        <cfvo type="min"/>
        <cfvo type="max"/>
        <color theme="0"/>
        <color theme="0"/>
      </colorScale>
    </cfRule>
    <cfRule type="expression" dxfId="12684" priority="2090">
      <formula>BJ126&lt;0</formula>
    </cfRule>
  </conditionalFormatting>
  <conditionalFormatting sqref="BK126:BK134">
    <cfRule type="expression" priority="2089">
      <formula>$F$19</formula>
    </cfRule>
  </conditionalFormatting>
  <conditionalFormatting sqref="BK133:BK134">
    <cfRule type="colorScale" priority="2091">
      <colorScale>
        <cfvo type="min"/>
        <cfvo type="max"/>
        <color theme="0"/>
        <color theme="0"/>
      </colorScale>
    </cfRule>
    <cfRule type="expression" dxfId="12683" priority="2092">
      <formula>BJ133&lt;0</formula>
    </cfRule>
  </conditionalFormatting>
  <conditionalFormatting sqref="BK135">
    <cfRule type="colorScale" priority="2082">
      <colorScale>
        <cfvo type="min"/>
        <cfvo type="max"/>
        <color theme="0"/>
        <color theme="0"/>
      </colorScale>
    </cfRule>
    <cfRule type="expression" priority="2083">
      <formula>$F$23</formula>
    </cfRule>
    <cfRule type="expression" dxfId="12682" priority="2084">
      <formula>BJ135&lt;0</formula>
    </cfRule>
  </conditionalFormatting>
  <conditionalFormatting sqref="BK110:BL111">
    <cfRule type="expression" dxfId="12681" priority="1955">
      <formula>IF(BK110="Validar","Rojo","Verde")</formula>
    </cfRule>
  </conditionalFormatting>
  <conditionalFormatting sqref="BK117:BL123">
    <cfRule type="expression" dxfId="12680" priority="1968">
      <formula>IF(BK117="Validar","Rojo","Verde")</formula>
    </cfRule>
  </conditionalFormatting>
  <conditionalFormatting sqref="BL40:BL66">
    <cfRule type="colorScale" priority="2003">
      <colorScale>
        <cfvo type="min"/>
        <cfvo type="max"/>
        <color theme="0"/>
        <color theme="0"/>
      </colorScale>
    </cfRule>
    <cfRule type="expression" priority="2004">
      <formula>#REF!</formula>
    </cfRule>
    <cfRule type="expression" dxfId="12679" priority="2005">
      <formula>BK40&lt;0</formula>
    </cfRule>
  </conditionalFormatting>
  <conditionalFormatting sqref="BL40:BL67">
    <cfRule type="expression" dxfId="12678" priority="2002">
      <formula>IF(BL40="Validar","Rojo","Verde")</formula>
    </cfRule>
  </conditionalFormatting>
  <conditionalFormatting sqref="BL67 BK82:BL82 BK92:BL92 BK103:BL103 BK107:BL107">
    <cfRule type="expression" priority="2007">
      <formula>$F$23</formula>
    </cfRule>
  </conditionalFormatting>
  <conditionalFormatting sqref="BL67 BL82 BL92 BL103 BL107">
    <cfRule type="expression" dxfId="12677" priority="2008">
      <formula>BK67&lt;0</formula>
    </cfRule>
  </conditionalFormatting>
  <conditionalFormatting sqref="BL69">
    <cfRule type="colorScale" priority="2000">
      <colorScale>
        <cfvo type="min"/>
        <cfvo type="max"/>
        <color theme="0"/>
        <color theme="0"/>
      </colorScale>
    </cfRule>
    <cfRule type="expression" dxfId="12676" priority="2001">
      <formula>BK69&lt;0</formula>
    </cfRule>
  </conditionalFormatting>
  <conditionalFormatting sqref="BL69:BL81">
    <cfRule type="expression" priority="1998">
      <formula>#REF!</formula>
    </cfRule>
  </conditionalFormatting>
  <conditionalFormatting sqref="BL69:BL82">
    <cfRule type="expression" dxfId="12675" priority="1996">
      <formula>IF(BL69="Validar","Rojo","Verde")</formula>
    </cfRule>
  </conditionalFormatting>
  <conditionalFormatting sqref="BL70:BL78">
    <cfRule type="colorScale" priority="1997">
      <colorScale>
        <cfvo type="min"/>
        <cfvo type="max"/>
        <color theme="0"/>
        <color theme="0"/>
      </colorScale>
    </cfRule>
    <cfRule type="expression" dxfId="12674" priority="1999">
      <formula>BK70&lt;0</formula>
    </cfRule>
  </conditionalFormatting>
  <conditionalFormatting sqref="BL79:BL81">
    <cfRule type="colorScale" priority="2009">
      <colorScale>
        <cfvo type="min"/>
        <cfvo type="max"/>
        <color theme="0"/>
        <color theme="0"/>
      </colorScale>
    </cfRule>
    <cfRule type="expression" dxfId="12673" priority="2010">
      <formula>BK79&lt;0</formula>
    </cfRule>
  </conditionalFormatting>
  <conditionalFormatting sqref="BL82 BL67 BL92 BL103 BL107">
    <cfRule type="colorScale" priority="2006">
      <colorScale>
        <cfvo type="min"/>
        <cfvo type="max"/>
        <color theme="0"/>
        <color theme="0"/>
      </colorScale>
    </cfRule>
  </conditionalFormatting>
  <conditionalFormatting sqref="BL84">
    <cfRule type="colorScale" priority="1994">
      <colorScale>
        <cfvo type="min"/>
        <cfvo type="max"/>
        <color theme="0"/>
        <color theme="0"/>
      </colorScale>
    </cfRule>
    <cfRule type="expression" dxfId="12672" priority="1995">
      <formula>BK84&lt;0</formula>
    </cfRule>
  </conditionalFormatting>
  <conditionalFormatting sqref="BL84:BL91">
    <cfRule type="expression" priority="1992">
      <formula>#REF!</formula>
    </cfRule>
  </conditionalFormatting>
  <conditionalFormatting sqref="BL84:BL92">
    <cfRule type="expression" dxfId="12671" priority="1990">
      <formula>IF(BL84="Validar","Rojo","Verde")</formula>
    </cfRule>
  </conditionalFormatting>
  <conditionalFormatting sqref="BL85:BL91">
    <cfRule type="colorScale" priority="1991">
      <colorScale>
        <cfvo type="min"/>
        <cfvo type="max"/>
        <color theme="0"/>
        <color theme="0"/>
      </colorScale>
    </cfRule>
    <cfRule type="expression" dxfId="12670" priority="1993">
      <formula>BK85&lt;0</formula>
    </cfRule>
  </conditionalFormatting>
  <conditionalFormatting sqref="BL94">
    <cfRule type="colorScale" priority="1988">
      <colorScale>
        <cfvo type="min"/>
        <cfvo type="max"/>
        <color theme="0"/>
        <color theme="0"/>
      </colorScale>
    </cfRule>
    <cfRule type="expression" dxfId="12669" priority="1989">
      <formula>BK94&lt;0</formula>
    </cfRule>
  </conditionalFormatting>
  <conditionalFormatting sqref="BL94:BL102">
    <cfRule type="expression" priority="1982">
      <formula>#REF!</formula>
    </cfRule>
  </conditionalFormatting>
  <conditionalFormatting sqref="BL94:BL103">
    <cfRule type="expression" dxfId="12668" priority="1980">
      <formula>IF(BL94="Validar","Rojo","Verde")</formula>
    </cfRule>
  </conditionalFormatting>
  <conditionalFormatting sqref="BL95:BL100">
    <cfRule type="colorScale" priority="1986">
      <colorScale>
        <cfvo type="min"/>
        <cfvo type="max"/>
        <color theme="0"/>
        <color theme="0"/>
      </colorScale>
    </cfRule>
    <cfRule type="expression" dxfId="12667" priority="1987">
      <formula>BK95&lt;0</formula>
    </cfRule>
  </conditionalFormatting>
  <conditionalFormatting sqref="BL101">
    <cfRule type="colorScale" priority="1984">
      <colorScale>
        <cfvo type="min"/>
        <cfvo type="max"/>
        <color theme="0"/>
        <color theme="0"/>
      </colorScale>
    </cfRule>
    <cfRule type="expression" dxfId="12666" priority="1985">
      <formula>BK101&lt;0</formula>
    </cfRule>
  </conditionalFormatting>
  <conditionalFormatting sqref="BL102">
    <cfRule type="colorScale" priority="1981">
      <colorScale>
        <cfvo type="min"/>
        <cfvo type="max"/>
        <color theme="0"/>
        <color theme="0"/>
      </colorScale>
    </cfRule>
    <cfRule type="expression" dxfId="12665" priority="1983">
      <formula>BK102&lt;0</formula>
    </cfRule>
  </conditionalFormatting>
  <conditionalFormatting sqref="BL105">
    <cfRule type="colorScale" priority="1978">
      <colorScale>
        <cfvo type="min"/>
        <cfvo type="max"/>
        <color theme="0"/>
        <color theme="0"/>
      </colorScale>
    </cfRule>
    <cfRule type="expression" dxfId="12664" priority="1979">
      <formula>BK105&lt;0</formula>
    </cfRule>
  </conditionalFormatting>
  <conditionalFormatting sqref="BL105:BL106">
    <cfRule type="expression" priority="1976">
      <formula>#REF!</formula>
    </cfRule>
  </conditionalFormatting>
  <conditionalFormatting sqref="BL105:BL107">
    <cfRule type="expression" dxfId="12663" priority="1974">
      <formula>IF(BL105="Validar","Rojo","Verde")</formula>
    </cfRule>
  </conditionalFormatting>
  <conditionalFormatting sqref="BL106">
    <cfRule type="colorScale" priority="1975">
      <colorScale>
        <cfvo type="min"/>
        <cfvo type="max"/>
        <color theme="0"/>
        <color theme="0"/>
      </colorScale>
    </cfRule>
    <cfRule type="expression" dxfId="12662" priority="1977">
      <formula>BK106&lt;0</formula>
    </cfRule>
  </conditionalFormatting>
  <conditionalFormatting sqref="BL110">
    <cfRule type="colorScale" priority="1966">
      <colorScale>
        <cfvo type="min"/>
        <cfvo type="max"/>
        <color theme="0"/>
        <color theme="0"/>
      </colorScale>
    </cfRule>
    <cfRule type="expression" dxfId="12661" priority="1967">
      <formula>BK110&lt;0</formula>
    </cfRule>
  </conditionalFormatting>
  <conditionalFormatting sqref="BL110:BL111">
    <cfRule type="expression" priority="1957">
      <formula>#REF!</formula>
    </cfRule>
  </conditionalFormatting>
  <conditionalFormatting sqref="BL111">
    <cfRule type="colorScale" priority="1956">
      <colorScale>
        <cfvo type="min"/>
        <cfvo type="max"/>
        <color theme="0"/>
        <color theme="0"/>
      </colorScale>
    </cfRule>
    <cfRule type="expression" dxfId="12660" priority="1958">
      <formula>BK111&lt;0</formula>
    </cfRule>
  </conditionalFormatting>
  <conditionalFormatting sqref="BL117">
    <cfRule type="colorScale" priority="1972">
      <colorScale>
        <cfvo type="min"/>
        <cfvo type="max"/>
        <color theme="0"/>
        <color theme="0"/>
      </colorScale>
    </cfRule>
    <cfRule type="expression" dxfId="12659" priority="1973">
      <formula>BK117&lt;0</formula>
    </cfRule>
  </conditionalFormatting>
  <conditionalFormatting sqref="BL117:BL123">
    <cfRule type="expression" priority="1970">
      <formula>#REF!</formula>
    </cfRule>
  </conditionalFormatting>
  <conditionalFormatting sqref="BL118:BL123">
    <cfRule type="colorScale" priority="1969">
      <colorScale>
        <cfvo type="min"/>
        <cfvo type="max"/>
        <color theme="0"/>
        <color theme="0"/>
      </colorScale>
    </cfRule>
    <cfRule type="expression" dxfId="12658" priority="1971">
      <formula>BK118&lt;0</formula>
    </cfRule>
  </conditionalFormatting>
  <conditionalFormatting sqref="BL126:BL135">
    <cfRule type="expression" dxfId="12657" priority="2093">
      <formula>IF(BL126="Validar","Rojo","Verde")</formula>
    </cfRule>
    <cfRule type="colorScale" priority="2094">
      <colorScale>
        <cfvo type="min"/>
        <cfvo type="max"/>
        <color theme="0"/>
        <color theme="0"/>
      </colorScale>
    </cfRule>
    <cfRule type="expression" priority="2095">
      <formula>$F$23</formula>
    </cfRule>
    <cfRule type="expression" dxfId="12656" priority="2096">
      <formula>BK126&lt;0</formula>
    </cfRule>
  </conditionalFormatting>
  <conditionalFormatting sqref="BK6">
    <cfRule type="colorScale" priority="1953">
      <colorScale>
        <cfvo type="min"/>
        <cfvo type="max"/>
        <color theme="0"/>
        <color theme="0"/>
      </colorScale>
    </cfRule>
    <cfRule type="expression" dxfId="12655" priority="1954">
      <formula>BJ6&lt;0</formula>
    </cfRule>
  </conditionalFormatting>
  <conditionalFormatting sqref="BK6">
    <cfRule type="expression" dxfId="12654" priority="1951">
      <formula>IF(BK6="Validar","Rojo","Verde")</formula>
    </cfRule>
    <cfRule type="expression" priority="1952">
      <formula>#REF!</formula>
    </cfRule>
  </conditionalFormatting>
  <conditionalFormatting sqref="BK7:BK8">
    <cfRule type="colorScale" priority="1949">
      <colorScale>
        <cfvo type="min"/>
        <cfvo type="max"/>
        <color theme="0"/>
        <color theme="0"/>
      </colorScale>
    </cfRule>
    <cfRule type="expression" dxfId="12653" priority="1950">
      <formula>BJ7&lt;0</formula>
    </cfRule>
  </conditionalFormatting>
  <conditionalFormatting sqref="BK7:BK8">
    <cfRule type="expression" dxfId="12652" priority="1947">
      <formula>IF(BK7="Validar","Rojo","Verde")</formula>
    </cfRule>
    <cfRule type="expression" priority="1948">
      <formula>#REF!</formula>
    </cfRule>
  </conditionalFormatting>
  <conditionalFormatting sqref="BO9">
    <cfRule type="colorScale" priority="1914">
      <colorScale>
        <cfvo type="min"/>
        <cfvo type="max"/>
        <color theme="0"/>
        <color theme="0"/>
      </colorScale>
    </cfRule>
    <cfRule type="expression" dxfId="12651" priority="1915">
      <formula>BN9&lt;0</formula>
    </cfRule>
  </conditionalFormatting>
  <conditionalFormatting sqref="BO9:BO20">
    <cfRule type="expression" dxfId="12650" priority="1885">
      <formula>IF(BO9="Validar","Rojo","Verde")</formula>
    </cfRule>
    <cfRule type="expression" priority="1887">
      <formula>#REF!</formula>
    </cfRule>
  </conditionalFormatting>
  <conditionalFormatting sqref="BO10">
    <cfRule type="colorScale" priority="1891">
      <colorScale>
        <cfvo type="min"/>
        <cfvo type="max"/>
        <color theme="0"/>
        <color theme="0"/>
      </colorScale>
    </cfRule>
    <cfRule type="expression" dxfId="12649" priority="1892">
      <formula>BN10&lt;0</formula>
    </cfRule>
  </conditionalFormatting>
  <conditionalFormatting sqref="BO11:BO14">
    <cfRule type="colorScale" priority="1912">
      <colorScale>
        <cfvo type="min"/>
        <cfvo type="max"/>
        <color theme="0"/>
        <color theme="0"/>
      </colorScale>
    </cfRule>
    <cfRule type="expression" dxfId="12648" priority="1913">
      <formula>BN11&lt;0</formula>
    </cfRule>
  </conditionalFormatting>
  <conditionalFormatting sqref="BO15">
    <cfRule type="colorScale" priority="1889">
      <colorScale>
        <cfvo type="min"/>
        <cfvo type="max"/>
        <color theme="0"/>
        <color theme="0"/>
      </colorScale>
    </cfRule>
    <cfRule type="expression" dxfId="12647" priority="1890">
      <formula>BN15&lt;0</formula>
    </cfRule>
  </conditionalFormatting>
  <conditionalFormatting sqref="BO16:BO17">
    <cfRule type="colorScale" priority="1910">
      <colorScale>
        <cfvo type="min"/>
        <cfvo type="max"/>
        <color theme="0"/>
        <color theme="0"/>
      </colorScale>
    </cfRule>
    <cfRule type="expression" dxfId="12646" priority="1911">
      <formula>BN16&lt;0</formula>
    </cfRule>
  </conditionalFormatting>
  <conditionalFormatting sqref="BO18">
    <cfRule type="colorScale" priority="1886">
      <colorScale>
        <cfvo type="min"/>
        <cfvo type="max"/>
        <color theme="0"/>
        <color theme="0"/>
      </colorScale>
    </cfRule>
    <cfRule type="expression" dxfId="12645" priority="1888">
      <formula>BN18&lt;0</formula>
    </cfRule>
  </conditionalFormatting>
  <conditionalFormatting sqref="BO19:BO20">
    <cfRule type="colorScale" priority="1908">
      <colorScale>
        <cfvo type="min"/>
        <cfvo type="max"/>
        <color theme="0"/>
        <color theme="0"/>
      </colorScale>
    </cfRule>
    <cfRule type="expression" dxfId="12644" priority="1909">
      <formula>BN19&lt;0</formula>
    </cfRule>
  </conditionalFormatting>
  <conditionalFormatting sqref="BO23">
    <cfRule type="colorScale" priority="1883">
      <colorScale>
        <cfvo type="min"/>
        <cfvo type="max"/>
        <color theme="0"/>
        <color theme="0"/>
      </colorScale>
    </cfRule>
    <cfRule type="expression" dxfId="12643" priority="1884">
      <formula>BN23&lt;0</formula>
    </cfRule>
  </conditionalFormatting>
  <conditionalFormatting sqref="BO23:BO31">
    <cfRule type="expression" dxfId="12642" priority="1877">
      <formula>IF(BO23="Validar","Rojo","Verde")</formula>
    </cfRule>
    <cfRule type="expression" priority="1879">
      <formula>#REF!</formula>
    </cfRule>
  </conditionalFormatting>
  <conditionalFormatting sqref="BO24">
    <cfRule type="colorScale" priority="1906">
      <colorScale>
        <cfvo type="min"/>
        <cfvo type="max"/>
        <color theme="0"/>
        <color theme="0"/>
      </colorScale>
    </cfRule>
    <cfRule type="expression" dxfId="12641" priority="1907">
      <formula>BN24&lt;0</formula>
    </cfRule>
  </conditionalFormatting>
  <conditionalFormatting sqref="BO25">
    <cfRule type="colorScale" priority="1904">
      <colorScale>
        <cfvo type="min"/>
        <cfvo type="max"/>
        <color theme="0"/>
        <color theme="0"/>
      </colorScale>
    </cfRule>
    <cfRule type="expression" dxfId="12640" priority="1905">
      <formula>BN25&lt;0</formula>
    </cfRule>
  </conditionalFormatting>
  <conditionalFormatting sqref="BO26">
    <cfRule type="colorScale" priority="1881">
      <colorScale>
        <cfvo type="min"/>
        <cfvo type="max"/>
        <color theme="0"/>
        <color theme="0"/>
      </colorScale>
    </cfRule>
    <cfRule type="expression" dxfId="12639" priority="1882">
      <formula>BN26&lt;0</formula>
    </cfRule>
  </conditionalFormatting>
  <conditionalFormatting sqref="BO27">
    <cfRule type="colorScale" priority="1902">
      <colorScale>
        <cfvo type="min"/>
        <cfvo type="max"/>
        <color theme="0"/>
        <color theme="0"/>
      </colorScale>
    </cfRule>
    <cfRule type="expression" dxfId="12638" priority="1903">
      <formula>BN27&lt;0</formula>
    </cfRule>
  </conditionalFormatting>
  <conditionalFormatting sqref="BO28">
    <cfRule type="colorScale" priority="1900">
      <colorScale>
        <cfvo type="min"/>
        <cfvo type="max"/>
        <color theme="0"/>
        <color theme="0"/>
      </colorScale>
    </cfRule>
    <cfRule type="expression" dxfId="12637" priority="1901">
      <formula>BN28&lt;0</formula>
    </cfRule>
  </conditionalFormatting>
  <conditionalFormatting sqref="BO29">
    <cfRule type="colorScale" priority="1878">
      <colorScale>
        <cfvo type="min"/>
        <cfvo type="max"/>
        <color theme="0"/>
        <color theme="0"/>
      </colorScale>
    </cfRule>
    <cfRule type="expression" dxfId="12636" priority="1880">
      <formula>BN29&lt;0</formula>
    </cfRule>
  </conditionalFormatting>
  <conditionalFormatting sqref="BO30">
    <cfRule type="colorScale" priority="1898">
      <colorScale>
        <cfvo type="min"/>
        <cfvo type="max"/>
        <color theme="0"/>
        <color theme="0"/>
      </colorScale>
    </cfRule>
    <cfRule type="expression" dxfId="12635" priority="1899">
      <formula>BN30&lt;0</formula>
    </cfRule>
  </conditionalFormatting>
  <conditionalFormatting sqref="BO31">
    <cfRule type="colorScale" priority="1896">
      <colorScale>
        <cfvo type="min"/>
        <cfvo type="max"/>
        <color theme="0"/>
        <color theme="0"/>
      </colorScale>
    </cfRule>
    <cfRule type="expression" dxfId="12634" priority="1897">
      <formula>BN31&lt;0</formula>
    </cfRule>
  </conditionalFormatting>
  <conditionalFormatting sqref="BO39">
    <cfRule type="colorScale" priority="1874">
      <colorScale>
        <cfvo type="min"/>
        <cfvo type="max"/>
        <color theme="0"/>
        <color theme="0"/>
      </colorScale>
    </cfRule>
    <cfRule type="expression" priority="1875">
      <formula>#REF!</formula>
    </cfRule>
    <cfRule type="expression" dxfId="12633" priority="1876">
      <formula>BN39&lt;0</formula>
    </cfRule>
  </conditionalFormatting>
  <conditionalFormatting sqref="BO40:BO67">
    <cfRule type="colorScale" priority="1893">
      <colorScale>
        <cfvo type="min"/>
        <cfvo type="max"/>
        <color theme="0"/>
        <color theme="0"/>
      </colorScale>
    </cfRule>
    <cfRule type="expression" priority="1894">
      <formula>$F$19</formula>
    </cfRule>
    <cfRule type="expression" dxfId="12632" priority="1895">
      <formula>BN40&lt;0</formula>
    </cfRule>
  </conditionalFormatting>
  <conditionalFormatting sqref="BO68">
    <cfRule type="colorScale" priority="1871">
      <colorScale>
        <cfvo type="min"/>
        <cfvo type="max"/>
        <color theme="0"/>
        <color theme="0"/>
      </colorScale>
    </cfRule>
    <cfRule type="expression" priority="1872">
      <formula>#REF!</formula>
    </cfRule>
    <cfRule type="expression" dxfId="12631" priority="1873">
      <formula>BN68&lt;0</formula>
    </cfRule>
  </conditionalFormatting>
  <conditionalFormatting sqref="BO69:BO81">
    <cfRule type="colorScale" priority="1918">
      <colorScale>
        <cfvo type="min"/>
        <cfvo type="max"/>
        <color theme="0"/>
        <color theme="0"/>
      </colorScale>
    </cfRule>
    <cfRule type="expression" priority="1919">
      <formula>$F$19</formula>
    </cfRule>
    <cfRule type="expression" dxfId="12630" priority="1920">
      <formula>BN69&lt;0</formula>
    </cfRule>
  </conditionalFormatting>
  <conditionalFormatting sqref="BO82 BO92 BO103 BO107">
    <cfRule type="expression" dxfId="12629" priority="1917">
      <formula>BN82&lt;0</formula>
    </cfRule>
  </conditionalFormatting>
  <conditionalFormatting sqref="BO83">
    <cfRule type="colorScale" priority="1813">
      <colorScale>
        <cfvo type="min"/>
        <cfvo type="max"/>
        <color theme="0"/>
        <color theme="0"/>
      </colorScale>
    </cfRule>
    <cfRule type="expression" priority="1814">
      <formula>#REF!</formula>
    </cfRule>
    <cfRule type="expression" dxfId="12628" priority="1815">
      <formula>BN83&lt;0</formula>
    </cfRule>
  </conditionalFormatting>
  <conditionalFormatting sqref="BO84:BO91">
    <cfRule type="colorScale" priority="1921">
      <colorScale>
        <cfvo type="min"/>
        <cfvo type="max"/>
        <color theme="0"/>
        <color theme="0"/>
      </colorScale>
    </cfRule>
    <cfRule type="expression" priority="1922">
      <formula>$F$19</formula>
    </cfRule>
    <cfRule type="expression" dxfId="12627" priority="1923">
      <formula>BN84&lt;0</formula>
    </cfRule>
  </conditionalFormatting>
  <conditionalFormatting sqref="BO92 BO82 BO103 BO107">
    <cfRule type="colorScale" priority="1916">
      <colorScale>
        <cfvo type="min"/>
        <cfvo type="max"/>
        <color theme="0"/>
        <color theme="0"/>
      </colorScale>
    </cfRule>
  </conditionalFormatting>
  <conditionalFormatting sqref="BO93">
    <cfRule type="colorScale" priority="1868">
      <colorScale>
        <cfvo type="min"/>
        <cfvo type="max"/>
        <color theme="0"/>
        <color theme="0"/>
      </colorScale>
    </cfRule>
    <cfRule type="expression" priority="1869">
      <formula>#REF!</formula>
    </cfRule>
    <cfRule type="expression" dxfId="12626" priority="1870">
      <formula>BN93&lt;0</formula>
    </cfRule>
  </conditionalFormatting>
  <conditionalFormatting sqref="BO94:BO102">
    <cfRule type="colorScale" priority="1924">
      <colorScale>
        <cfvo type="min"/>
        <cfvo type="max"/>
        <color theme="0"/>
        <color theme="0"/>
      </colorScale>
    </cfRule>
    <cfRule type="expression" priority="1925">
      <formula>$F$19</formula>
    </cfRule>
    <cfRule type="expression" dxfId="12625" priority="1926">
      <formula>BN94&lt;0</formula>
    </cfRule>
  </conditionalFormatting>
  <conditionalFormatting sqref="BO104">
    <cfRule type="colorScale" priority="1865">
      <colorScale>
        <cfvo type="min"/>
        <cfvo type="max"/>
        <color theme="0"/>
        <color theme="0"/>
      </colorScale>
    </cfRule>
    <cfRule type="expression" priority="1866">
      <formula>#REF!</formula>
    </cfRule>
    <cfRule type="expression" dxfId="12624" priority="1867">
      <formula>BN104&lt;0</formula>
    </cfRule>
  </conditionalFormatting>
  <conditionalFormatting sqref="BO105:BO106">
    <cfRule type="colorScale" priority="1927">
      <colorScale>
        <cfvo type="min"/>
        <cfvo type="max"/>
        <color theme="0"/>
        <color theme="0"/>
      </colorScale>
    </cfRule>
    <cfRule type="expression" priority="1928">
      <formula>$F$19</formula>
    </cfRule>
    <cfRule type="expression" dxfId="12623" priority="1929">
      <formula>BN105&lt;0</formula>
    </cfRule>
  </conditionalFormatting>
  <conditionalFormatting sqref="BO110">
    <cfRule type="colorScale" priority="1930">
      <colorScale>
        <cfvo type="min"/>
        <cfvo type="max"/>
        <color theme="0"/>
        <color theme="0"/>
      </colorScale>
    </cfRule>
    <cfRule type="expression" dxfId="12622" priority="1931">
      <formula>BN110&lt;0</formula>
    </cfRule>
  </conditionalFormatting>
  <conditionalFormatting sqref="BO110:BO111">
    <cfRule type="expression" priority="1810">
      <formula>$F$19</formula>
    </cfRule>
  </conditionalFormatting>
  <conditionalFormatting sqref="BO111">
    <cfRule type="colorScale" priority="1809">
      <colorScale>
        <cfvo type="min"/>
        <cfvo type="max"/>
        <color theme="0"/>
        <color theme="0"/>
      </colorScale>
    </cfRule>
    <cfRule type="expression" dxfId="12621" priority="1811">
      <formula>BN111&lt;0</formula>
    </cfRule>
  </conditionalFormatting>
  <conditionalFormatting sqref="BO117:BO123">
    <cfRule type="colorScale" priority="1935">
      <colorScale>
        <cfvo type="min"/>
        <cfvo type="max"/>
        <color theme="0"/>
        <color theme="0"/>
      </colorScale>
    </cfRule>
    <cfRule type="expression" priority="1936">
      <formula>$F$19</formula>
    </cfRule>
    <cfRule type="expression" dxfId="12620" priority="1937">
      <formula>BN117&lt;0</formula>
    </cfRule>
  </conditionalFormatting>
  <conditionalFormatting sqref="BO125">
    <cfRule type="colorScale" priority="1862">
      <colorScale>
        <cfvo type="min"/>
        <cfvo type="max"/>
        <color theme="0"/>
        <color theme="0"/>
      </colorScale>
    </cfRule>
    <cfRule type="expression" priority="1863">
      <formula>#REF!</formula>
    </cfRule>
    <cfRule type="expression" dxfId="12619" priority="1864">
      <formula>BN125&lt;0</formula>
    </cfRule>
  </conditionalFormatting>
  <conditionalFormatting sqref="BO125:BO135">
    <cfRule type="expression" dxfId="12618" priority="1861">
      <formula>IF(BO125="Validar","Rojo","Verde")</formula>
    </cfRule>
  </conditionalFormatting>
  <conditionalFormatting sqref="BO126:BO132">
    <cfRule type="colorScale" priority="1938">
      <colorScale>
        <cfvo type="min"/>
        <cfvo type="max"/>
        <color theme="0"/>
        <color theme="0"/>
      </colorScale>
    </cfRule>
    <cfRule type="expression" dxfId="12617" priority="1940">
      <formula>BN126&lt;0</formula>
    </cfRule>
  </conditionalFormatting>
  <conditionalFormatting sqref="BO126:BO134">
    <cfRule type="expression" priority="1939">
      <formula>$F$19</formula>
    </cfRule>
  </conditionalFormatting>
  <conditionalFormatting sqref="BO133:BO134">
    <cfRule type="colorScale" priority="1941">
      <colorScale>
        <cfvo type="min"/>
        <cfvo type="max"/>
        <color theme="0"/>
        <color theme="0"/>
      </colorScale>
    </cfRule>
    <cfRule type="expression" dxfId="12616" priority="1942">
      <formula>BN133&lt;0</formula>
    </cfRule>
  </conditionalFormatting>
  <conditionalFormatting sqref="BO135">
    <cfRule type="colorScale" priority="1932">
      <colorScale>
        <cfvo type="min"/>
        <cfvo type="max"/>
        <color theme="0"/>
        <color theme="0"/>
      </colorScale>
    </cfRule>
    <cfRule type="expression" priority="1933">
      <formula>$F$23</formula>
    </cfRule>
    <cfRule type="expression" dxfId="12615" priority="1934">
      <formula>BN135&lt;0</formula>
    </cfRule>
  </conditionalFormatting>
  <conditionalFormatting sqref="BO110:BP111">
    <cfRule type="expression" dxfId="12614" priority="1805">
      <formula>IF(BO110="Validar","Rojo","Verde")</formula>
    </cfRule>
  </conditionalFormatting>
  <conditionalFormatting sqref="BO117:BP123">
    <cfRule type="expression" dxfId="12613" priority="1818">
      <formula>IF(BO117="Validar","Rojo","Verde")</formula>
    </cfRule>
  </conditionalFormatting>
  <conditionalFormatting sqref="BP40:BP66">
    <cfRule type="colorScale" priority="1853">
      <colorScale>
        <cfvo type="min"/>
        <cfvo type="max"/>
        <color theme="0"/>
        <color theme="0"/>
      </colorScale>
    </cfRule>
    <cfRule type="expression" priority="1854">
      <formula>#REF!</formula>
    </cfRule>
    <cfRule type="expression" dxfId="12612" priority="1855">
      <formula>BO40&lt;0</formula>
    </cfRule>
  </conditionalFormatting>
  <conditionalFormatting sqref="BP40:BP67">
    <cfRule type="expression" dxfId="12611" priority="1852">
      <formula>IF(BP40="Validar","Rojo","Verde")</formula>
    </cfRule>
  </conditionalFormatting>
  <conditionalFormatting sqref="BP67 BO82:BP82 BO92:BP92 BO103:BP103 BO107:BP107">
    <cfRule type="expression" priority="1857">
      <formula>$F$23</formula>
    </cfRule>
  </conditionalFormatting>
  <conditionalFormatting sqref="BP67 BP82 BP92 BP103 BP107">
    <cfRule type="expression" dxfId="12610" priority="1858">
      <formula>BO67&lt;0</formula>
    </cfRule>
  </conditionalFormatting>
  <conditionalFormatting sqref="BP69">
    <cfRule type="colorScale" priority="1850">
      <colorScale>
        <cfvo type="min"/>
        <cfvo type="max"/>
        <color theme="0"/>
        <color theme="0"/>
      </colorScale>
    </cfRule>
    <cfRule type="expression" dxfId="12609" priority="1851">
      <formula>BO69&lt;0</formula>
    </cfRule>
  </conditionalFormatting>
  <conditionalFormatting sqref="BP69:BP81">
    <cfRule type="expression" priority="1848">
      <formula>#REF!</formula>
    </cfRule>
  </conditionalFormatting>
  <conditionalFormatting sqref="BP69:BP82">
    <cfRule type="expression" dxfId="12608" priority="1846">
      <formula>IF(BP69="Validar","Rojo","Verde")</formula>
    </cfRule>
  </conditionalFormatting>
  <conditionalFormatting sqref="BP70:BP78">
    <cfRule type="colorScale" priority="1847">
      <colorScale>
        <cfvo type="min"/>
        <cfvo type="max"/>
        <color theme="0"/>
        <color theme="0"/>
      </colorScale>
    </cfRule>
    <cfRule type="expression" dxfId="12607" priority="1849">
      <formula>BO70&lt;0</formula>
    </cfRule>
  </conditionalFormatting>
  <conditionalFormatting sqref="BP79:BP81">
    <cfRule type="colorScale" priority="1859">
      <colorScale>
        <cfvo type="min"/>
        <cfvo type="max"/>
        <color theme="0"/>
        <color theme="0"/>
      </colorScale>
    </cfRule>
    <cfRule type="expression" dxfId="12606" priority="1860">
      <formula>BO79&lt;0</formula>
    </cfRule>
  </conditionalFormatting>
  <conditionalFormatting sqref="BP82 BP67 BP92 BP103 BP107">
    <cfRule type="colorScale" priority="1856">
      <colorScale>
        <cfvo type="min"/>
        <cfvo type="max"/>
        <color theme="0"/>
        <color theme="0"/>
      </colorScale>
    </cfRule>
  </conditionalFormatting>
  <conditionalFormatting sqref="BP84">
    <cfRule type="colorScale" priority="1844">
      <colorScale>
        <cfvo type="min"/>
        <cfvo type="max"/>
        <color theme="0"/>
        <color theme="0"/>
      </colorScale>
    </cfRule>
    <cfRule type="expression" dxfId="12605" priority="1845">
      <formula>BO84&lt;0</formula>
    </cfRule>
  </conditionalFormatting>
  <conditionalFormatting sqref="BP84:BP91">
    <cfRule type="expression" priority="1842">
      <formula>#REF!</formula>
    </cfRule>
  </conditionalFormatting>
  <conditionalFormatting sqref="BP84:BP92">
    <cfRule type="expression" dxfId="12604" priority="1840">
      <formula>IF(BP84="Validar","Rojo","Verde")</formula>
    </cfRule>
  </conditionalFormatting>
  <conditionalFormatting sqref="BP85:BP91">
    <cfRule type="colorScale" priority="1841">
      <colorScale>
        <cfvo type="min"/>
        <cfvo type="max"/>
        <color theme="0"/>
        <color theme="0"/>
      </colorScale>
    </cfRule>
    <cfRule type="expression" dxfId="12603" priority="1843">
      <formula>BO85&lt;0</formula>
    </cfRule>
  </conditionalFormatting>
  <conditionalFormatting sqref="BP94">
    <cfRule type="colorScale" priority="1838">
      <colorScale>
        <cfvo type="min"/>
        <cfvo type="max"/>
        <color theme="0"/>
        <color theme="0"/>
      </colorScale>
    </cfRule>
    <cfRule type="expression" dxfId="12602" priority="1839">
      <formula>BO94&lt;0</formula>
    </cfRule>
  </conditionalFormatting>
  <conditionalFormatting sqref="BP94:BP102">
    <cfRule type="expression" priority="1832">
      <formula>#REF!</formula>
    </cfRule>
  </conditionalFormatting>
  <conditionalFormatting sqref="BP94:BP103">
    <cfRule type="expression" dxfId="12601" priority="1830">
      <formula>IF(BP94="Validar","Rojo","Verde")</formula>
    </cfRule>
  </conditionalFormatting>
  <conditionalFormatting sqref="BP95:BP100">
    <cfRule type="colorScale" priority="1836">
      <colorScale>
        <cfvo type="min"/>
        <cfvo type="max"/>
        <color theme="0"/>
        <color theme="0"/>
      </colorScale>
    </cfRule>
    <cfRule type="expression" dxfId="12600" priority="1837">
      <formula>BO95&lt;0</formula>
    </cfRule>
  </conditionalFormatting>
  <conditionalFormatting sqref="BP101">
    <cfRule type="colorScale" priority="1834">
      <colorScale>
        <cfvo type="min"/>
        <cfvo type="max"/>
        <color theme="0"/>
        <color theme="0"/>
      </colorScale>
    </cfRule>
    <cfRule type="expression" dxfId="12599" priority="1835">
      <formula>BO101&lt;0</formula>
    </cfRule>
  </conditionalFormatting>
  <conditionalFormatting sqref="BP102">
    <cfRule type="colorScale" priority="1831">
      <colorScale>
        <cfvo type="min"/>
        <cfvo type="max"/>
        <color theme="0"/>
        <color theme="0"/>
      </colorScale>
    </cfRule>
    <cfRule type="expression" dxfId="12598" priority="1833">
      <formula>BO102&lt;0</formula>
    </cfRule>
  </conditionalFormatting>
  <conditionalFormatting sqref="BP105">
    <cfRule type="colorScale" priority="1828">
      <colorScale>
        <cfvo type="min"/>
        <cfvo type="max"/>
        <color theme="0"/>
        <color theme="0"/>
      </colorScale>
    </cfRule>
    <cfRule type="expression" dxfId="12597" priority="1829">
      <formula>BO105&lt;0</formula>
    </cfRule>
  </conditionalFormatting>
  <conditionalFormatting sqref="BP105:BP106">
    <cfRule type="expression" priority="1826">
      <formula>#REF!</formula>
    </cfRule>
  </conditionalFormatting>
  <conditionalFormatting sqref="BP105:BP107">
    <cfRule type="expression" dxfId="12596" priority="1824">
      <formula>IF(BP105="Validar","Rojo","Verde")</formula>
    </cfRule>
  </conditionalFormatting>
  <conditionalFormatting sqref="BP106">
    <cfRule type="colorScale" priority="1825">
      <colorScale>
        <cfvo type="min"/>
        <cfvo type="max"/>
        <color theme="0"/>
        <color theme="0"/>
      </colorScale>
    </cfRule>
    <cfRule type="expression" dxfId="12595" priority="1827">
      <formula>BO106&lt;0</formula>
    </cfRule>
  </conditionalFormatting>
  <conditionalFormatting sqref="BP110">
    <cfRule type="colorScale" priority="1816">
      <colorScale>
        <cfvo type="min"/>
        <cfvo type="max"/>
        <color theme="0"/>
        <color theme="0"/>
      </colorScale>
    </cfRule>
    <cfRule type="expression" dxfId="12594" priority="1817">
      <formula>BO110&lt;0</formula>
    </cfRule>
  </conditionalFormatting>
  <conditionalFormatting sqref="BP110:BP111">
    <cfRule type="expression" priority="1807">
      <formula>#REF!</formula>
    </cfRule>
  </conditionalFormatting>
  <conditionalFormatting sqref="BP111">
    <cfRule type="colorScale" priority="1806">
      <colorScale>
        <cfvo type="min"/>
        <cfvo type="max"/>
        <color theme="0"/>
        <color theme="0"/>
      </colorScale>
    </cfRule>
    <cfRule type="expression" dxfId="12593" priority="1808">
      <formula>BO111&lt;0</formula>
    </cfRule>
  </conditionalFormatting>
  <conditionalFormatting sqref="BP117">
    <cfRule type="colorScale" priority="1822">
      <colorScale>
        <cfvo type="min"/>
        <cfvo type="max"/>
        <color theme="0"/>
        <color theme="0"/>
      </colorScale>
    </cfRule>
    <cfRule type="expression" dxfId="12592" priority="1823">
      <formula>BO117&lt;0</formula>
    </cfRule>
  </conditionalFormatting>
  <conditionalFormatting sqref="BP117:BP123">
    <cfRule type="expression" priority="1820">
      <formula>#REF!</formula>
    </cfRule>
  </conditionalFormatting>
  <conditionalFormatting sqref="BP118:BP123">
    <cfRule type="colorScale" priority="1819">
      <colorScale>
        <cfvo type="min"/>
        <cfvo type="max"/>
        <color theme="0"/>
        <color theme="0"/>
      </colorScale>
    </cfRule>
    <cfRule type="expression" dxfId="12591" priority="1821">
      <formula>BO118&lt;0</formula>
    </cfRule>
  </conditionalFormatting>
  <conditionalFormatting sqref="BP126:BP135">
    <cfRule type="expression" dxfId="12590" priority="1943">
      <formula>IF(BP126="Validar","Rojo","Verde")</formula>
    </cfRule>
    <cfRule type="colorScale" priority="1944">
      <colorScale>
        <cfvo type="min"/>
        <cfvo type="max"/>
        <color theme="0"/>
        <color theme="0"/>
      </colorScale>
    </cfRule>
    <cfRule type="expression" priority="1945">
      <formula>$F$23</formula>
    </cfRule>
    <cfRule type="expression" dxfId="12589" priority="1946">
      <formula>BO126&lt;0</formula>
    </cfRule>
  </conditionalFormatting>
  <conditionalFormatting sqref="BO6">
    <cfRule type="colorScale" priority="1803">
      <colorScale>
        <cfvo type="min"/>
        <cfvo type="max"/>
        <color theme="0"/>
        <color theme="0"/>
      </colorScale>
    </cfRule>
    <cfRule type="expression" dxfId="12588" priority="1804">
      <formula>BN6&lt;0</formula>
    </cfRule>
  </conditionalFormatting>
  <conditionalFormatting sqref="BO6">
    <cfRule type="expression" dxfId="12587" priority="1801">
      <formula>IF(BO6="Validar","Rojo","Verde")</formula>
    </cfRule>
    <cfRule type="expression" priority="1802">
      <formula>#REF!</formula>
    </cfRule>
  </conditionalFormatting>
  <conditionalFormatting sqref="BO7:BO8">
    <cfRule type="colorScale" priority="1799">
      <colorScale>
        <cfvo type="min"/>
        <cfvo type="max"/>
        <color theme="0"/>
        <color theme="0"/>
      </colorScale>
    </cfRule>
    <cfRule type="expression" dxfId="12586" priority="1800">
      <formula>BN7&lt;0</formula>
    </cfRule>
  </conditionalFormatting>
  <conditionalFormatting sqref="BO7:BO8">
    <cfRule type="expression" dxfId="12585" priority="1797">
      <formula>IF(BO7="Validar","Rojo","Verde")</formula>
    </cfRule>
    <cfRule type="expression" priority="1798">
      <formula>#REF!</formula>
    </cfRule>
  </conditionalFormatting>
  <conditionalFormatting sqref="BR9">
    <cfRule type="colorScale" priority="1764">
      <colorScale>
        <cfvo type="min"/>
        <cfvo type="max"/>
        <color theme="0"/>
        <color theme="0"/>
      </colorScale>
    </cfRule>
    <cfRule type="expression" dxfId="12584" priority="1765">
      <formula>BQ9&lt;0</formula>
    </cfRule>
  </conditionalFormatting>
  <conditionalFormatting sqref="BR9:BR20">
    <cfRule type="expression" dxfId="12583" priority="1735">
      <formula>IF(BR9="Validar","Rojo","Verde")</formula>
    </cfRule>
    <cfRule type="expression" priority="1737">
      <formula>#REF!</formula>
    </cfRule>
  </conditionalFormatting>
  <conditionalFormatting sqref="BR10">
    <cfRule type="colorScale" priority="1741">
      <colorScale>
        <cfvo type="min"/>
        <cfvo type="max"/>
        <color theme="0"/>
        <color theme="0"/>
      </colorScale>
    </cfRule>
    <cfRule type="expression" dxfId="12582" priority="1742">
      <formula>BQ10&lt;0</formula>
    </cfRule>
  </conditionalFormatting>
  <conditionalFormatting sqref="BR11:BR14">
    <cfRule type="colorScale" priority="1762">
      <colorScale>
        <cfvo type="min"/>
        <cfvo type="max"/>
        <color theme="0"/>
        <color theme="0"/>
      </colorScale>
    </cfRule>
    <cfRule type="expression" dxfId="12581" priority="1763">
      <formula>BQ11&lt;0</formula>
    </cfRule>
  </conditionalFormatting>
  <conditionalFormatting sqref="BR15">
    <cfRule type="colorScale" priority="1739">
      <colorScale>
        <cfvo type="min"/>
        <cfvo type="max"/>
        <color theme="0"/>
        <color theme="0"/>
      </colorScale>
    </cfRule>
    <cfRule type="expression" dxfId="12580" priority="1740">
      <formula>BQ15&lt;0</formula>
    </cfRule>
  </conditionalFormatting>
  <conditionalFormatting sqref="BR16:BR17">
    <cfRule type="colorScale" priority="1760">
      <colorScale>
        <cfvo type="min"/>
        <cfvo type="max"/>
        <color theme="0"/>
        <color theme="0"/>
      </colorScale>
    </cfRule>
    <cfRule type="expression" dxfId="12579" priority="1761">
      <formula>BQ16&lt;0</formula>
    </cfRule>
  </conditionalFormatting>
  <conditionalFormatting sqref="BR18">
    <cfRule type="colorScale" priority="1736">
      <colorScale>
        <cfvo type="min"/>
        <cfvo type="max"/>
        <color theme="0"/>
        <color theme="0"/>
      </colorScale>
    </cfRule>
    <cfRule type="expression" dxfId="12578" priority="1738">
      <formula>BQ18&lt;0</formula>
    </cfRule>
  </conditionalFormatting>
  <conditionalFormatting sqref="BR19:BR20">
    <cfRule type="colorScale" priority="1758">
      <colorScale>
        <cfvo type="min"/>
        <cfvo type="max"/>
        <color theme="0"/>
        <color theme="0"/>
      </colorScale>
    </cfRule>
    <cfRule type="expression" dxfId="12577" priority="1759">
      <formula>BQ19&lt;0</formula>
    </cfRule>
  </conditionalFormatting>
  <conditionalFormatting sqref="BR23">
    <cfRule type="colorScale" priority="1733">
      <colorScale>
        <cfvo type="min"/>
        <cfvo type="max"/>
        <color theme="0"/>
        <color theme="0"/>
      </colorScale>
    </cfRule>
    <cfRule type="expression" dxfId="12576" priority="1734">
      <formula>BQ23&lt;0</formula>
    </cfRule>
  </conditionalFormatting>
  <conditionalFormatting sqref="BR23:BR31">
    <cfRule type="expression" dxfId="12575" priority="1727">
      <formula>IF(BR23="Validar","Rojo","Verde")</formula>
    </cfRule>
    <cfRule type="expression" priority="1729">
      <formula>#REF!</formula>
    </cfRule>
  </conditionalFormatting>
  <conditionalFormatting sqref="BR24">
    <cfRule type="colorScale" priority="1756">
      <colorScale>
        <cfvo type="min"/>
        <cfvo type="max"/>
        <color theme="0"/>
        <color theme="0"/>
      </colorScale>
    </cfRule>
    <cfRule type="expression" dxfId="12574" priority="1757">
      <formula>BQ24&lt;0</formula>
    </cfRule>
  </conditionalFormatting>
  <conditionalFormatting sqref="BR25">
    <cfRule type="colorScale" priority="1754">
      <colorScale>
        <cfvo type="min"/>
        <cfvo type="max"/>
        <color theme="0"/>
        <color theme="0"/>
      </colorScale>
    </cfRule>
    <cfRule type="expression" dxfId="12573" priority="1755">
      <formula>BQ25&lt;0</formula>
    </cfRule>
  </conditionalFormatting>
  <conditionalFormatting sqref="BR26">
    <cfRule type="colorScale" priority="1731">
      <colorScale>
        <cfvo type="min"/>
        <cfvo type="max"/>
        <color theme="0"/>
        <color theme="0"/>
      </colorScale>
    </cfRule>
    <cfRule type="expression" dxfId="12572" priority="1732">
      <formula>BQ26&lt;0</formula>
    </cfRule>
  </conditionalFormatting>
  <conditionalFormatting sqref="BR27">
    <cfRule type="colorScale" priority="1752">
      <colorScale>
        <cfvo type="min"/>
        <cfvo type="max"/>
        <color theme="0"/>
        <color theme="0"/>
      </colorScale>
    </cfRule>
    <cfRule type="expression" dxfId="12571" priority="1753">
      <formula>BQ27&lt;0</formula>
    </cfRule>
  </conditionalFormatting>
  <conditionalFormatting sqref="BR28">
    <cfRule type="colorScale" priority="1750">
      <colorScale>
        <cfvo type="min"/>
        <cfvo type="max"/>
        <color theme="0"/>
        <color theme="0"/>
      </colorScale>
    </cfRule>
    <cfRule type="expression" dxfId="12570" priority="1751">
      <formula>BQ28&lt;0</formula>
    </cfRule>
  </conditionalFormatting>
  <conditionalFormatting sqref="BR29">
    <cfRule type="colorScale" priority="1728">
      <colorScale>
        <cfvo type="min"/>
        <cfvo type="max"/>
        <color theme="0"/>
        <color theme="0"/>
      </colorScale>
    </cfRule>
    <cfRule type="expression" dxfId="12569" priority="1730">
      <formula>BQ29&lt;0</formula>
    </cfRule>
  </conditionalFormatting>
  <conditionalFormatting sqref="BR30">
    <cfRule type="colorScale" priority="1748">
      <colorScale>
        <cfvo type="min"/>
        <cfvo type="max"/>
        <color theme="0"/>
        <color theme="0"/>
      </colorScale>
    </cfRule>
    <cfRule type="expression" dxfId="12568" priority="1749">
      <formula>BQ30&lt;0</formula>
    </cfRule>
  </conditionalFormatting>
  <conditionalFormatting sqref="BR31">
    <cfRule type="colorScale" priority="1746">
      <colorScale>
        <cfvo type="min"/>
        <cfvo type="max"/>
        <color theme="0"/>
        <color theme="0"/>
      </colorScale>
    </cfRule>
    <cfRule type="expression" dxfId="12567" priority="1747">
      <formula>BQ31&lt;0</formula>
    </cfRule>
  </conditionalFormatting>
  <conditionalFormatting sqref="BR39">
    <cfRule type="colorScale" priority="1724">
      <colorScale>
        <cfvo type="min"/>
        <cfvo type="max"/>
        <color theme="0"/>
        <color theme="0"/>
      </colorScale>
    </cfRule>
    <cfRule type="expression" priority="1725">
      <formula>#REF!</formula>
    </cfRule>
    <cfRule type="expression" dxfId="12566" priority="1726">
      <formula>BQ39&lt;0</formula>
    </cfRule>
  </conditionalFormatting>
  <conditionalFormatting sqref="BR39:BR107">
    <cfRule type="expression" dxfId="12565" priority="1662">
      <formula>IF(BR39="Validar","Rojo","Verde")</formula>
    </cfRule>
  </conditionalFormatting>
  <conditionalFormatting sqref="BR40:BR67">
    <cfRule type="colorScale" priority="1743">
      <colorScale>
        <cfvo type="min"/>
        <cfvo type="max"/>
        <color theme="0"/>
        <color theme="0"/>
      </colorScale>
    </cfRule>
    <cfRule type="expression" priority="1744">
      <formula>$F$19</formula>
    </cfRule>
    <cfRule type="expression" dxfId="12564" priority="1745">
      <formula>BQ40&lt;0</formula>
    </cfRule>
  </conditionalFormatting>
  <conditionalFormatting sqref="BR68">
    <cfRule type="colorScale" priority="1721">
      <colorScale>
        <cfvo type="min"/>
        <cfvo type="max"/>
        <color theme="0"/>
        <color theme="0"/>
      </colorScale>
    </cfRule>
    <cfRule type="expression" priority="1722">
      <formula>#REF!</formula>
    </cfRule>
    <cfRule type="expression" dxfId="12563" priority="1723">
      <formula>BQ68&lt;0</formula>
    </cfRule>
  </conditionalFormatting>
  <conditionalFormatting sqref="BR69:BR81">
    <cfRule type="colorScale" priority="1768">
      <colorScale>
        <cfvo type="min"/>
        <cfvo type="max"/>
        <color theme="0"/>
        <color theme="0"/>
      </colorScale>
    </cfRule>
    <cfRule type="expression" priority="1769">
      <formula>$F$19</formula>
    </cfRule>
    <cfRule type="expression" dxfId="12562" priority="1770">
      <formula>BQ69&lt;0</formula>
    </cfRule>
  </conditionalFormatting>
  <conditionalFormatting sqref="BR82 BR92 BR103 BR107">
    <cfRule type="expression" dxfId="12561" priority="1767">
      <formula>BQ82&lt;0</formula>
    </cfRule>
  </conditionalFormatting>
  <conditionalFormatting sqref="BR83">
    <cfRule type="colorScale" priority="1663">
      <colorScale>
        <cfvo type="min"/>
        <cfvo type="max"/>
        <color theme="0"/>
        <color theme="0"/>
      </colorScale>
    </cfRule>
    <cfRule type="expression" priority="1664">
      <formula>#REF!</formula>
    </cfRule>
    <cfRule type="expression" dxfId="12560" priority="1665">
      <formula>BQ83&lt;0</formula>
    </cfRule>
  </conditionalFormatting>
  <conditionalFormatting sqref="BR84:BR91">
    <cfRule type="colorScale" priority="1771">
      <colorScale>
        <cfvo type="min"/>
        <cfvo type="max"/>
        <color theme="0"/>
        <color theme="0"/>
      </colorScale>
    </cfRule>
    <cfRule type="expression" priority="1772">
      <formula>$F$19</formula>
    </cfRule>
    <cfRule type="expression" dxfId="12559" priority="1773">
      <formula>BQ84&lt;0</formula>
    </cfRule>
  </conditionalFormatting>
  <conditionalFormatting sqref="BR92 BR82 BR103 BR107">
    <cfRule type="colorScale" priority="1766">
      <colorScale>
        <cfvo type="min"/>
        <cfvo type="max"/>
        <color theme="0"/>
        <color theme="0"/>
      </colorScale>
    </cfRule>
  </conditionalFormatting>
  <conditionalFormatting sqref="BR93">
    <cfRule type="colorScale" priority="1718">
      <colorScale>
        <cfvo type="min"/>
        <cfvo type="max"/>
        <color theme="0"/>
        <color theme="0"/>
      </colorScale>
    </cfRule>
    <cfRule type="expression" priority="1719">
      <formula>#REF!</formula>
    </cfRule>
    <cfRule type="expression" dxfId="12558" priority="1720">
      <formula>BQ93&lt;0</formula>
    </cfRule>
  </conditionalFormatting>
  <conditionalFormatting sqref="BR94:BR102">
    <cfRule type="colorScale" priority="1774">
      <colorScale>
        <cfvo type="min"/>
        <cfvo type="max"/>
        <color theme="0"/>
        <color theme="0"/>
      </colorScale>
    </cfRule>
    <cfRule type="expression" priority="1775">
      <formula>$F$19</formula>
    </cfRule>
    <cfRule type="expression" dxfId="12557" priority="1776">
      <formula>BQ94&lt;0</formula>
    </cfRule>
  </conditionalFormatting>
  <conditionalFormatting sqref="BR104">
    <cfRule type="colorScale" priority="1715">
      <colorScale>
        <cfvo type="min"/>
        <cfvo type="max"/>
        <color theme="0"/>
        <color theme="0"/>
      </colorScale>
    </cfRule>
    <cfRule type="expression" priority="1716">
      <formula>#REF!</formula>
    </cfRule>
    <cfRule type="expression" dxfId="12556" priority="1717">
      <formula>BQ104&lt;0</formula>
    </cfRule>
  </conditionalFormatting>
  <conditionalFormatting sqref="BR105:BR106">
    <cfRule type="colorScale" priority="1777">
      <colorScale>
        <cfvo type="min"/>
        <cfvo type="max"/>
        <color theme="0"/>
        <color theme="0"/>
      </colorScale>
    </cfRule>
    <cfRule type="expression" priority="1778">
      <formula>$F$19</formula>
    </cfRule>
    <cfRule type="expression" dxfId="12555" priority="1779">
      <formula>BQ105&lt;0</formula>
    </cfRule>
  </conditionalFormatting>
  <conditionalFormatting sqref="BR110">
    <cfRule type="colorScale" priority="1780">
      <colorScale>
        <cfvo type="min"/>
        <cfvo type="max"/>
        <color theme="0"/>
        <color theme="0"/>
      </colorScale>
    </cfRule>
    <cfRule type="expression" dxfId="12554" priority="1781">
      <formula>BQ110&lt;0</formula>
    </cfRule>
  </conditionalFormatting>
  <conditionalFormatting sqref="BR110:BR111">
    <cfRule type="expression" priority="1660">
      <formula>$F$19</formula>
    </cfRule>
  </conditionalFormatting>
  <conditionalFormatting sqref="BR111">
    <cfRule type="colorScale" priority="1659">
      <colorScale>
        <cfvo type="min"/>
        <cfvo type="max"/>
        <color theme="0"/>
        <color theme="0"/>
      </colorScale>
    </cfRule>
    <cfRule type="expression" dxfId="12553" priority="1661">
      <formula>BQ111&lt;0</formula>
    </cfRule>
  </conditionalFormatting>
  <conditionalFormatting sqref="BR117:BR123">
    <cfRule type="colorScale" priority="1785">
      <colorScale>
        <cfvo type="min"/>
        <cfvo type="max"/>
        <color theme="0"/>
        <color theme="0"/>
      </colorScale>
    </cfRule>
    <cfRule type="expression" priority="1786">
      <formula>$F$19</formula>
    </cfRule>
    <cfRule type="expression" dxfId="12552" priority="1787">
      <formula>BQ117&lt;0</formula>
    </cfRule>
  </conditionalFormatting>
  <conditionalFormatting sqref="BR125">
    <cfRule type="colorScale" priority="1712">
      <colorScale>
        <cfvo type="min"/>
        <cfvo type="max"/>
        <color theme="0"/>
        <color theme="0"/>
      </colorScale>
    </cfRule>
    <cfRule type="expression" priority="1713">
      <formula>#REF!</formula>
    </cfRule>
    <cfRule type="expression" dxfId="12551" priority="1714">
      <formula>BQ125&lt;0</formula>
    </cfRule>
  </conditionalFormatting>
  <conditionalFormatting sqref="BR125:BR135">
    <cfRule type="expression" dxfId="12550" priority="1711">
      <formula>IF(BR125="Validar","Rojo","Verde")</formula>
    </cfRule>
  </conditionalFormatting>
  <conditionalFormatting sqref="BR126:BR132">
    <cfRule type="colorScale" priority="1788">
      <colorScale>
        <cfvo type="min"/>
        <cfvo type="max"/>
        <color theme="0"/>
        <color theme="0"/>
      </colorScale>
    </cfRule>
    <cfRule type="expression" dxfId="12549" priority="1790">
      <formula>BQ126&lt;0</formula>
    </cfRule>
  </conditionalFormatting>
  <conditionalFormatting sqref="BR126:BR134">
    <cfRule type="expression" priority="1789">
      <formula>$F$19</formula>
    </cfRule>
  </conditionalFormatting>
  <conditionalFormatting sqref="BR133:BR134">
    <cfRule type="colorScale" priority="1791">
      <colorScale>
        <cfvo type="min"/>
        <cfvo type="max"/>
        <color theme="0"/>
        <color theme="0"/>
      </colorScale>
    </cfRule>
    <cfRule type="expression" dxfId="12548" priority="1792">
      <formula>BQ133&lt;0</formula>
    </cfRule>
  </conditionalFormatting>
  <conditionalFormatting sqref="BR135">
    <cfRule type="colorScale" priority="1782">
      <colorScale>
        <cfvo type="min"/>
        <cfvo type="max"/>
        <color theme="0"/>
        <color theme="0"/>
      </colorScale>
    </cfRule>
    <cfRule type="expression" priority="1783">
      <formula>$F$23</formula>
    </cfRule>
    <cfRule type="expression" dxfId="12547" priority="1784">
      <formula>BQ135&lt;0</formula>
    </cfRule>
  </conditionalFormatting>
  <conditionalFormatting sqref="BR110:BS111">
    <cfRule type="expression" dxfId="12546" priority="1655">
      <formula>IF(BR110="Validar","Rojo","Verde")</formula>
    </cfRule>
  </conditionalFormatting>
  <conditionalFormatting sqref="BS40:BS66">
    <cfRule type="colorScale" priority="1703">
      <colorScale>
        <cfvo type="min"/>
        <cfvo type="max"/>
        <color theme="0"/>
        <color theme="0"/>
      </colorScale>
    </cfRule>
    <cfRule type="expression" priority="1704">
      <formula>#REF!</formula>
    </cfRule>
    <cfRule type="expression" dxfId="12545" priority="1705">
      <formula>BR40&lt;0</formula>
    </cfRule>
  </conditionalFormatting>
  <conditionalFormatting sqref="BS40:BS67">
    <cfRule type="expression" dxfId="12544" priority="1702">
      <formula>IF(BS40="Validar","Rojo","Verde")</formula>
    </cfRule>
  </conditionalFormatting>
  <conditionalFormatting sqref="BS67 BR82:BS82 BR92:BS92 BR103:BS103 BR107:BS107">
    <cfRule type="expression" priority="1707">
      <formula>$F$23</formula>
    </cfRule>
  </conditionalFormatting>
  <conditionalFormatting sqref="BS67 BS82 BS92 BS103 BS107">
    <cfRule type="expression" dxfId="12543" priority="1708">
      <formula>BR67&lt;0</formula>
    </cfRule>
  </conditionalFormatting>
  <conditionalFormatting sqref="BS69">
    <cfRule type="colorScale" priority="1700">
      <colorScale>
        <cfvo type="min"/>
        <cfvo type="max"/>
        <color theme="0"/>
        <color theme="0"/>
      </colorScale>
    </cfRule>
    <cfRule type="expression" dxfId="12542" priority="1701">
      <formula>BR69&lt;0</formula>
    </cfRule>
  </conditionalFormatting>
  <conditionalFormatting sqref="BS69:BS81">
    <cfRule type="expression" priority="1698">
      <formula>#REF!</formula>
    </cfRule>
  </conditionalFormatting>
  <conditionalFormatting sqref="BS69:BS82">
    <cfRule type="expression" dxfId="12541" priority="1696">
      <formula>IF(BS69="Validar","Rojo","Verde")</formula>
    </cfRule>
  </conditionalFormatting>
  <conditionalFormatting sqref="BS70:BS78">
    <cfRule type="colorScale" priority="1697">
      <colorScale>
        <cfvo type="min"/>
        <cfvo type="max"/>
        <color theme="0"/>
        <color theme="0"/>
      </colorScale>
    </cfRule>
    <cfRule type="expression" dxfId="12540" priority="1699">
      <formula>BR70&lt;0</formula>
    </cfRule>
  </conditionalFormatting>
  <conditionalFormatting sqref="BS79:BS81">
    <cfRule type="colorScale" priority="1709">
      <colorScale>
        <cfvo type="min"/>
        <cfvo type="max"/>
        <color theme="0"/>
        <color theme="0"/>
      </colorScale>
    </cfRule>
    <cfRule type="expression" dxfId="12539" priority="1710">
      <formula>BR79&lt;0</formula>
    </cfRule>
  </conditionalFormatting>
  <conditionalFormatting sqref="BS82 BS67 BS92 BS103 BS107">
    <cfRule type="colorScale" priority="1706">
      <colorScale>
        <cfvo type="min"/>
        <cfvo type="max"/>
        <color theme="0"/>
        <color theme="0"/>
      </colorScale>
    </cfRule>
  </conditionalFormatting>
  <conditionalFormatting sqref="BS84">
    <cfRule type="colorScale" priority="1694">
      <colorScale>
        <cfvo type="min"/>
        <cfvo type="max"/>
        <color theme="0"/>
        <color theme="0"/>
      </colorScale>
    </cfRule>
    <cfRule type="expression" dxfId="12538" priority="1695">
      <formula>BR84&lt;0</formula>
    </cfRule>
  </conditionalFormatting>
  <conditionalFormatting sqref="BS84:BS91">
    <cfRule type="expression" priority="1692">
      <formula>#REF!</formula>
    </cfRule>
  </conditionalFormatting>
  <conditionalFormatting sqref="BS84:BS92">
    <cfRule type="expression" dxfId="12537" priority="1690">
      <formula>IF(BS84="Validar","Rojo","Verde")</formula>
    </cfRule>
  </conditionalFormatting>
  <conditionalFormatting sqref="BS85:BS91">
    <cfRule type="colorScale" priority="1691">
      <colorScale>
        <cfvo type="min"/>
        <cfvo type="max"/>
        <color theme="0"/>
        <color theme="0"/>
      </colorScale>
    </cfRule>
    <cfRule type="expression" dxfId="12536" priority="1693">
      <formula>BR85&lt;0</formula>
    </cfRule>
  </conditionalFormatting>
  <conditionalFormatting sqref="BS94">
    <cfRule type="colorScale" priority="1688">
      <colorScale>
        <cfvo type="min"/>
        <cfvo type="max"/>
        <color theme="0"/>
        <color theme="0"/>
      </colorScale>
    </cfRule>
    <cfRule type="expression" dxfId="12535" priority="1689">
      <formula>BR94&lt;0</formula>
    </cfRule>
  </conditionalFormatting>
  <conditionalFormatting sqref="BS94:BS102">
    <cfRule type="expression" priority="1682">
      <formula>#REF!</formula>
    </cfRule>
  </conditionalFormatting>
  <conditionalFormatting sqref="BS94:BS103">
    <cfRule type="expression" dxfId="12534" priority="1680">
      <formula>IF(BS94="Validar","Rojo","Verde")</formula>
    </cfRule>
  </conditionalFormatting>
  <conditionalFormatting sqref="BS95:BS100">
    <cfRule type="colorScale" priority="1686">
      <colorScale>
        <cfvo type="min"/>
        <cfvo type="max"/>
        <color theme="0"/>
        <color theme="0"/>
      </colorScale>
    </cfRule>
    <cfRule type="expression" dxfId="12533" priority="1687">
      <formula>BR95&lt;0</formula>
    </cfRule>
  </conditionalFormatting>
  <conditionalFormatting sqref="BS101">
    <cfRule type="colorScale" priority="1684">
      <colorScale>
        <cfvo type="min"/>
        <cfvo type="max"/>
        <color theme="0"/>
        <color theme="0"/>
      </colorScale>
    </cfRule>
    <cfRule type="expression" dxfId="12532" priority="1685">
      <formula>BR101&lt;0</formula>
    </cfRule>
  </conditionalFormatting>
  <conditionalFormatting sqref="BS102">
    <cfRule type="colorScale" priority="1681">
      <colorScale>
        <cfvo type="min"/>
        <cfvo type="max"/>
        <color theme="0"/>
        <color theme="0"/>
      </colorScale>
    </cfRule>
    <cfRule type="expression" dxfId="12531" priority="1683">
      <formula>BR102&lt;0</formula>
    </cfRule>
  </conditionalFormatting>
  <conditionalFormatting sqref="BS105">
    <cfRule type="colorScale" priority="1678">
      <colorScale>
        <cfvo type="min"/>
        <cfvo type="max"/>
        <color theme="0"/>
        <color theme="0"/>
      </colorScale>
    </cfRule>
    <cfRule type="expression" dxfId="12530" priority="1679">
      <formula>BR105&lt;0</formula>
    </cfRule>
  </conditionalFormatting>
  <conditionalFormatting sqref="BS105:BS106">
    <cfRule type="expression" priority="1676">
      <formula>#REF!</formula>
    </cfRule>
  </conditionalFormatting>
  <conditionalFormatting sqref="BS105:BS107">
    <cfRule type="expression" dxfId="12529" priority="1674">
      <formula>IF(BS105="Validar","Rojo","Verde")</formula>
    </cfRule>
  </conditionalFormatting>
  <conditionalFormatting sqref="BS106">
    <cfRule type="colorScale" priority="1675">
      <colorScale>
        <cfvo type="min"/>
        <cfvo type="max"/>
        <color theme="0"/>
        <color theme="0"/>
      </colorScale>
    </cfRule>
    <cfRule type="expression" dxfId="12528" priority="1677">
      <formula>BR106&lt;0</formula>
    </cfRule>
  </conditionalFormatting>
  <conditionalFormatting sqref="BS110">
    <cfRule type="colorScale" priority="1666">
      <colorScale>
        <cfvo type="min"/>
        <cfvo type="max"/>
        <color theme="0"/>
        <color theme="0"/>
      </colorScale>
    </cfRule>
    <cfRule type="expression" dxfId="12527" priority="1667">
      <formula>BR110&lt;0</formula>
    </cfRule>
  </conditionalFormatting>
  <conditionalFormatting sqref="BS110:BS111">
    <cfRule type="expression" priority="1657">
      <formula>#REF!</formula>
    </cfRule>
  </conditionalFormatting>
  <conditionalFormatting sqref="BS111">
    <cfRule type="colorScale" priority="1656">
      <colorScale>
        <cfvo type="min"/>
        <cfvo type="max"/>
        <color theme="0"/>
        <color theme="0"/>
      </colorScale>
    </cfRule>
    <cfRule type="expression" dxfId="12526" priority="1658">
      <formula>BR111&lt;0</formula>
    </cfRule>
  </conditionalFormatting>
  <conditionalFormatting sqref="BS117">
    <cfRule type="colorScale" priority="1672">
      <colorScale>
        <cfvo type="min"/>
        <cfvo type="max"/>
        <color theme="0"/>
        <color theme="0"/>
      </colorScale>
    </cfRule>
    <cfRule type="expression" dxfId="12525" priority="1673">
      <formula>BR117&lt;0</formula>
    </cfRule>
  </conditionalFormatting>
  <conditionalFormatting sqref="BS117:BS123">
    <cfRule type="expression" priority="1670">
      <formula>#REF!</formula>
    </cfRule>
  </conditionalFormatting>
  <conditionalFormatting sqref="BS118:BS123">
    <cfRule type="colorScale" priority="1669">
      <colorScale>
        <cfvo type="min"/>
        <cfvo type="max"/>
        <color theme="0"/>
        <color theme="0"/>
      </colorScale>
    </cfRule>
    <cfRule type="expression" dxfId="12524" priority="1671">
      <formula>BR118&lt;0</formula>
    </cfRule>
  </conditionalFormatting>
  <conditionalFormatting sqref="BS126:BS135">
    <cfRule type="expression" dxfId="12523" priority="1793">
      <formula>IF(BS126="Validar","Rojo","Verde")</formula>
    </cfRule>
    <cfRule type="colorScale" priority="1794">
      <colorScale>
        <cfvo type="min"/>
        <cfvo type="max"/>
        <color theme="0"/>
        <color theme="0"/>
      </colorScale>
    </cfRule>
    <cfRule type="expression" priority="1795">
      <formula>$F$23</formula>
    </cfRule>
    <cfRule type="expression" dxfId="12522" priority="1796">
      <formula>BR126&lt;0</formula>
    </cfRule>
  </conditionalFormatting>
  <conditionalFormatting sqref="BR6">
    <cfRule type="colorScale" priority="1653">
      <colorScale>
        <cfvo type="min"/>
        <cfvo type="max"/>
        <color theme="0"/>
        <color theme="0"/>
      </colorScale>
    </cfRule>
    <cfRule type="expression" dxfId="12521" priority="1654">
      <formula>BQ6&lt;0</formula>
    </cfRule>
  </conditionalFormatting>
  <conditionalFormatting sqref="BR6">
    <cfRule type="expression" dxfId="12520" priority="1651">
      <formula>IF(BR6="Validar","Rojo","Verde")</formula>
    </cfRule>
    <cfRule type="expression" priority="1652">
      <formula>#REF!</formula>
    </cfRule>
  </conditionalFormatting>
  <conditionalFormatting sqref="BR7:BR8">
    <cfRule type="colorScale" priority="1649">
      <colorScale>
        <cfvo type="min"/>
        <cfvo type="max"/>
        <color theme="0"/>
        <color theme="0"/>
      </colorScale>
    </cfRule>
    <cfRule type="expression" dxfId="12519" priority="1650">
      <formula>BQ7&lt;0</formula>
    </cfRule>
  </conditionalFormatting>
  <conditionalFormatting sqref="BR7:BR8">
    <cfRule type="expression" dxfId="12518" priority="1647">
      <formula>IF(BR7="Validar","Rojo","Verde")</formula>
    </cfRule>
    <cfRule type="expression" priority="1648">
      <formula>#REF!</formula>
    </cfRule>
  </conditionalFormatting>
  <conditionalFormatting sqref="BV9">
    <cfRule type="colorScale" priority="1614">
      <colorScale>
        <cfvo type="min"/>
        <cfvo type="max"/>
        <color theme="0"/>
        <color theme="0"/>
      </colorScale>
    </cfRule>
    <cfRule type="expression" dxfId="12517" priority="1615">
      <formula>BU9&lt;0</formula>
    </cfRule>
  </conditionalFormatting>
  <conditionalFormatting sqref="BV9:BV20">
    <cfRule type="expression" dxfId="12516" priority="1585">
      <formula>IF(BV9="Validar","Rojo","Verde")</formula>
    </cfRule>
    <cfRule type="expression" priority="1587">
      <formula>#REF!</formula>
    </cfRule>
  </conditionalFormatting>
  <conditionalFormatting sqref="BV10">
    <cfRule type="colorScale" priority="1591">
      <colorScale>
        <cfvo type="min"/>
        <cfvo type="max"/>
        <color theme="0"/>
        <color theme="0"/>
      </colorScale>
    </cfRule>
    <cfRule type="expression" dxfId="12515" priority="1592">
      <formula>BU10&lt;0</formula>
    </cfRule>
  </conditionalFormatting>
  <conditionalFormatting sqref="BV11:BV14">
    <cfRule type="colorScale" priority="1612">
      <colorScale>
        <cfvo type="min"/>
        <cfvo type="max"/>
        <color theme="0"/>
        <color theme="0"/>
      </colorScale>
    </cfRule>
    <cfRule type="expression" dxfId="12514" priority="1613">
      <formula>BU11&lt;0</formula>
    </cfRule>
  </conditionalFormatting>
  <conditionalFormatting sqref="BV15">
    <cfRule type="colorScale" priority="1589">
      <colorScale>
        <cfvo type="min"/>
        <cfvo type="max"/>
        <color theme="0"/>
        <color theme="0"/>
      </colorScale>
    </cfRule>
    <cfRule type="expression" dxfId="12513" priority="1590">
      <formula>BU15&lt;0</formula>
    </cfRule>
  </conditionalFormatting>
  <conditionalFormatting sqref="BV16:BV17">
    <cfRule type="colorScale" priority="1610">
      <colorScale>
        <cfvo type="min"/>
        <cfvo type="max"/>
        <color theme="0"/>
        <color theme="0"/>
      </colorScale>
    </cfRule>
    <cfRule type="expression" dxfId="12512" priority="1611">
      <formula>BU16&lt;0</formula>
    </cfRule>
  </conditionalFormatting>
  <conditionalFormatting sqref="BV18">
    <cfRule type="colorScale" priority="1586">
      <colorScale>
        <cfvo type="min"/>
        <cfvo type="max"/>
        <color theme="0"/>
        <color theme="0"/>
      </colorScale>
    </cfRule>
    <cfRule type="expression" dxfId="12511" priority="1588">
      <formula>BU18&lt;0</formula>
    </cfRule>
  </conditionalFormatting>
  <conditionalFormatting sqref="BV19:BV20">
    <cfRule type="colorScale" priority="1608">
      <colorScale>
        <cfvo type="min"/>
        <cfvo type="max"/>
        <color theme="0"/>
        <color theme="0"/>
      </colorScale>
    </cfRule>
    <cfRule type="expression" dxfId="12510" priority="1609">
      <formula>BU19&lt;0</formula>
    </cfRule>
  </conditionalFormatting>
  <conditionalFormatting sqref="BV23">
    <cfRule type="colorScale" priority="1583">
      <colorScale>
        <cfvo type="min"/>
        <cfvo type="max"/>
        <color theme="0"/>
        <color theme="0"/>
      </colorScale>
    </cfRule>
    <cfRule type="expression" dxfId="12509" priority="1584">
      <formula>BU23&lt;0</formula>
    </cfRule>
  </conditionalFormatting>
  <conditionalFormatting sqref="BV23:BV31">
    <cfRule type="expression" dxfId="12508" priority="1577">
      <formula>IF(BV23="Validar","Rojo","Verde")</formula>
    </cfRule>
    <cfRule type="expression" priority="1579">
      <formula>#REF!</formula>
    </cfRule>
  </conditionalFormatting>
  <conditionalFormatting sqref="BV24">
    <cfRule type="colorScale" priority="1606">
      <colorScale>
        <cfvo type="min"/>
        <cfvo type="max"/>
        <color theme="0"/>
        <color theme="0"/>
      </colorScale>
    </cfRule>
    <cfRule type="expression" dxfId="12507" priority="1607">
      <formula>BU24&lt;0</formula>
    </cfRule>
  </conditionalFormatting>
  <conditionalFormatting sqref="BV25">
    <cfRule type="colorScale" priority="1604">
      <colorScale>
        <cfvo type="min"/>
        <cfvo type="max"/>
        <color theme="0"/>
        <color theme="0"/>
      </colorScale>
    </cfRule>
    <cfRule type="expression" dxfId="12506" priority="1605">
      <formula>BU25&lt;0</formula>
    </cfRule>
  </conditionalFormatting>
  <conditionalFormatting sqref="BV26">
    <cfRule type="colorScale" priority="1581">
      <colorScale>
        <cfvo type="min"/>
        <cfvo type="max"/>
        <color theme="0"/>
        <color theme="0"/>
      </colorScale>
    </cfRule>
    <cfRule type="expression" dxfId="12505" priority="1582">
      <formula>BU26&lt;0</formula>
    </cfRule>
  </conditionalFormatting>
  <conditionalFormatting sqref="BV27">
    <cfRule type="colorScale" priority="1602">
      <colorScale>
        <cfvo type="min"/>
        <cfvo type="max"/>
        <color theme="0"/>
        <color theme="0"/>
      </colorScale>
    </cfRule>
    <cfRule type="expression" dxfId="12504" priority="1603">
      <formula>BU27&lt;0</formula>
    </cfRule>
  </conditionalFormatting>
  <conditionalFormatting sqref="BV28">
    <cfRule type="colorScale" priority="1600">
      <colorScale>
        <cfvo type="min"/>
        <cfvo type="max"/>
        <color theme="0"/>
        <color theme="0"/>
      </colorScale>
    </cfRule>
    <cfRule type="expression" dxfId="12503" priority="1601">
      <formula>BU28&lt;0</formula>
    </cfRule>
  </conditionalFormatting>
  <conditionalFormatting sqref="BV29">
    <cfRule type="colorScale" priority="1578">
      <colorScale>
        <cfvo type="min"/>
        <cfvo type="max"/>
        <color theme="0"/>
        <color theme="0"/>
      </colorScale>
    </cfRule>
    <cfRule type="expression" dxfId="12502" priority="1580">
      <formula>BU29&lt;0</formula>
    </cfRule>
  </conditionalFormatting>
  <conditionalFormatting sqref="BV30">
    <cfRule type="colorScale" priority="1598">
      <colorScale>
        <cfvo type="min"/>
        <cfvo type="max"/>
        <color theme="0"/>
        <color theme="0"/>
      </colorScale>
    </cfRule>
    <cfRule type="expression" dxfId="12501" priority="1599">
      <formula>BU30&lt;0</formula>
    </cfRule>
  </conditionalFormatting>
  <conditionalFormatting sqref="BV31">
    <cfRule type="colorScale" priority="1596">
      <colorScale>
        <cfvo type="min"/>
        <cfvo type="max"/>
        <color theme="0"/>
        <color theme="0"/>
      </colorScale>
    </cfRule>
    <cfRule type="expression" dxfId="12500" priority="1597">
      <formula>BU31&lt;0</formula>
    </cfRule>
  </conditionalFormatting>
  <conditionalFormatting sqref="BV39">
    <cfRule type="colorScale" priority="1574">
      <colorScale>
        <cfvo type="min"/>
        <cfvo type="max"/>
        <color theme="0"/>
        <color theme="0"/>
      </colorScale>
    </cfRule>
    <cfRule type="expression" priority="1575">
      <formula>#REF!</formula>
    </cfRule>
    <cfRule type="expression" dxfId="12499" priority="1576">
      <formula>BU39&lt;0</formula>
    </cfRule>
  </conditionalFormatting>
  <conditionalFormatting sqref="BV39:BV107">
    <cfRule type="expression" dxfId="12498" priority="1512">
      <formula>IF(BV39="Validar","Rojo","Verde")</formula>
    </cfRule>
  </conditionalFormatting>
  <conditionalFormatting sqref="BV40:BV67">
    <cfRule type="colorScale" priority="1593">
      <colorScale>
        <cfvo type="min"/>
        <cfvo type="max"/>
        <color theme="0"/>
        <color theme="0"/>
      </colorScale>
    </cfRule>
    <cfRule type="expression" priority="1594">
      <formula>$F$19</formula>
    </cfRule>
    <cfRule type="expression" dxfId="12497" priority="1595">
      <formula>BU40&lt;0</formula>
    </cfRule>
  </conditionalFormatting>
  <conditionalFormatting sqref="BV68">
    <cfRule type="colorScale" priority="1571">
      <colorScale>
        <cfvo type="min"/>
        <cfvo type="max"/>
        <color theme="0"/>
        <color theme="0"/>
      </colorScale>
    </cfRule>
    <cfRule type="expression" priority="1572">
      <formula>#REF!</formula>
    </cfRule>
    <cfRule type="expression" dxfId="12496" priority="1573">
      <formula>BU68&lt;0</formula>
    </cfRule>
  </conditionalFormatting>
  <conditionalFormatting sqref="BV69:BV81">
    <cfRule type="colorScale" priority="1618">
      <colorScale>
        <cfvo type="min"/>
        <cfvo type="max"/>
        <color theme="0"/>
        <color theme="0"/>
      </colorScale>
    </cfRule>
    <cfRule type="expression" priority="1619">
      <formula>$F$19</formula>
    </cfRule>
    <cfRule type="expression" dxfId="12495" priority="1620">
      <formula>BU69&lt;0</formula>
    </cfRule>
  </conditionalFormatting>
  <conditionalFormatting sqref="BV82 BV92 BV103 BV107">
    <cfRule type="expression" dxfId="12494" priority="1617">
      <formula>BU82&lt;0</formula>
    </cfRule>
  </conditionalFormatting>
  <conditionalFormatting sqref="BV83">
    <cfRule type="colorScale" priority="1513">
      <colorScale>
        <cfvo type="min"/>
        <cfvo type="max"/>
        <color theme="0"/>
        <color theme="0"/>
      </colorScale>
    </cfRule>
    <cfRule type="expression" priority="1514">
      <formula>#REF!</formula>
    </cfRule>
    <cfRule type="expression" dxfId="12493" priority="1515">
      <formula>BU83&lt;0</formula>
    </cfRule>
  </conditionalFormatting>
  <conditionalFormatting sqref="BV84:BV91">
    <cfRule type="colorScale" priority="1621">
      <colorScale>
        <cfvo type="min"/>
        <cfvo type="max"/>
        <color theme="0"/>
        <color theme="0"/>
      </colorScale>
    </cfRule>
    <cfRule type="expression" priority="1622">
      <formula>$F$19</formula>
    </cfRule>
    <cfRule type="expression" dxfId="12492" priority="1623">
      <formula>BU84&lt;0</formula>
    </cfRule>
  </conditionalFormatting>
  <conditionalFormatting sqref="BV92 BV82 BV103 BV107">
    <cfRule type="colorScale" priority="1616">
      <colorScale>
        <cfvo type="min"/>
        <cfvo type="max"/>
        <color theme="0"/>
        <color theme="0"/>
      </colorScale>
    </cfRule>
  </conditionalFormatting>
  <conditionalFormatting sqref="BV93">
    <cfRule type="colorScale" priority="1568">
      <colorScale>
        <cfvo type="min"/>
        <cfvo type="max"/>
        <color theme="0"/>
        <color theme="0"/>
      </colorScale>
    </cfRule>
    <cfRule type="expression" priority="1569">
      <formula>#REF!</formula>
    </cfRule>
    <cfRule type="expression" dxfId="12491" priority="1570">
      <formula>BU93&lt;0</formula>
    </cfRule>
  </conditionalFormatting>
  <conditionalFormatting sqref="BV94:BV102">
    <cfRule type="colorScale" priority="1624">
      <colorScale>
        <cfvo type="min"/>
        <cfvo type="max"/>
        <color theme="0"/>
        <color theme="0"/>
      </colorScale>
    </cfRule>
    <cfRule type="expression" priority="1625">
      <formula>$F$19</formula>
    </cfRule>
    <cfRule type="expression" dxfId="12490" priority="1626">
      <formula>BU94&lt;0</formula>
    </cfRule>
  </conditionalFormatting>
  <conditionalFormatting sqref="BV104">
    <cfRule type="colorScale" priority="1565">
      <colorScale>
        <cfvo type="min"/>
        <cfvo type="max"/>
        <color theme="0"/>
        <color theme="0"/>
      </colorScale>
    </cfRule>
    <cfRule type="expression" priority="1566">
      <formula>#REF!</formula>
    </cfRule>
    <cfRule type="expression" dxfId="12489" priority="1567">
      <formula>BU104&lt;0</formula>
    </cfRule>
  </conditionalFormatting>
  <conditionalFormatting sqref="BV105:BV106">
    <cfRule type="colorScale" priority="1627">
      <colorScale>
        <cfvo type="min"/>
        <cfvo type="max"/>
        <color theme="0"/>
        <color theme="0"/>
      </colorScale>
    </cfRule>
    <cfRule type="expression" priority="1628">
      <formula>$F$19</formula>
    </cfRule>
    <cfRule type="expression" dxfId="12488" priority="1629">
      <formula>BU105&lt;0</formula>
    </cfRule>
  </conditionalFormatting>
  <conditionalFormatting sqref="BV110">
    <cfRule type="colorScale" priority="1630">
      <colorScale>
        <cfvo type="min"/>
        <cfvo type="max"/>
        <color theme="0"/>
        <color theme="0"/>
      </colorScale>
    </cfRule>
    <cfRule type="expression" dxfId="12487" priority="1631">
      <formula>BU110&lt;0</formula>
    </cfRule>
  </conditionalFormatting>
  <conditionalFormatting sqref="BV110:BV111">
    <cfRule type="expression" priority="1510">
      <formula>$F$19</formula>
    </cfRule>
  </conditionalFormatting>
  <conditionalFormatting sqref="BV111">
    <cfRule type="colorScale" priority="1509">
      <colorScale>
        <cfvo type="min"/>
        <cfvo type="max"/>
        <color theme="0"/>
        <color theme="0"/>
      </colorScale>
    </cfRule>
    <cfRule type="expression" dxfId="12486" priority="1511">
      <formula>BU111&lt;0</formula>
    </cfRule>
  </conditionalFormatting>
  <conditionalFormatting sqref="BV117:BV123">
    <cfRule type="colorScale" priority="1635">
      <colorScale>
        <cfvo type="min"/>
        <cfvo type="max"/>
        <color theme="0"/>
        <color theme="0"/>
      </colorScale>
    </cfRule>
    <cfRule type="expression" priority="1636">
      <formula>$F$19</formula>
    </cfRule>
    <cfRule type="expression" dxfId="12485" priority="1637">
      <formula>BU117&lt;0</formula>
    </cfRule>
  </conditionalFormatting>
  <conditionalFormatting sqref="BV125">
    <cfRule type="colorScale" priority="1562">
      <colorScale>
        <cfvo type="min"/>
        <cfvo type="max"/>
        <color theme="0"/>
        <color theme="0"/>
      </colorScale>
    </cfRule>
    <cfRule type="expression" priority="1563">
      <formula>#REF!</formula>
    </cfRule>
    <cfRule type="expression" dxfId="12484" priority="1564">
      <formula>BU125&lt;0</formula>
    </cfRule>
  </conditionalFormatting>
  <conditionalFormatting sqref="BV125:BV135">
    <cfRule type="expression" dxfId="12483" priority="1561">
      <formula>IF(BV125="Validar","Rojo","Verde")</formula>
    </cfRule>
  </conditionalFormatting>
  <conditionalFormatting sqref="BV126:BV132">
    <cfRule type="colorScale" priority="1638">
      <colorScale>
        <cfvo type="min"/>
        <cfvo type="max"/>
        <color theme="0"/>
        <color theme="0"/>
      </colorScale>
    </cfRule>
    <cfRule type="expression" dxfId="12482" priority="1640">
      <formula>BU126&lt;0</formula>
    </cfRule>
  </conditionalFormatting>
  <conditionalFormatting sqref="BV126:BV134">
    <cfRule type="expression" priority="1639">
      <formula>$F$19</formula>
    </cfRule>
  </conditionalFormatting>
  <conditionalFormatting sqref="BV133:BV134">
    <cfRule type="colorScale" priority="1641">
      <colorScale>
        <cfvo type="min"/>
        <cfvo type="max"/>
        <color theme="0"/>
        <color theme="0"/>
      </colorScale>
    </cfRule>
    <cfRule type="expression" dxfId="12481" priority="1642">
      <formula>BU133&lt;0</formula>
    </cfRule>
  </conditionalFormatting>
  <conditionalFormatting sqref="BV135">
    <cfRule type="colorScale" priority="1632">
      <colorScale>
        <cfvo type="min"/>
        <cfvo type="max"/>
        <color theme="0"/>
        <color theme="0"/>
      </colorScale>
    </cfRule>
    <cfRule type="expression" priority="1633">
      <formula>$F$23</formula>
    </cfRule>
    <cfRule type="expression" dxfId="12480" priority="1634">
      <formula>BU135&lt;0</formula>
    </cfRule>
  </conditionalFormatting>
  <conditionalFormatting sqref="BV110:BW111">
    <cfRule type="expression" dxfId="12479" priority="1505">
      <formula>IF(BV110="Validar","Rojo","Verde")</formula>
    </cfRule>
  </conditionalFormatting>
  <conditionalFormatting sqref="BV117:BW123">
    <cfRule type="expression" dxfId="12478" priority="1518">
      <formula>IF(BV117="Validar","Rojo","Verde")</formula>
    </cfRule>
  </conditionalFormatting>
  <conditionalFormatting sqref="BW40:BW66">
    <cfRule type="colorScale" priority="1553">
      <colorScale>
        <cfvo type="min"/>
        <cfvo type="max"/>
        <color theme="0"/>
        <color theme="0"/>
      </colorScale>
    </cfRule>
    <cfRule type="expression" priority="1554">
      <formula>#REF!</formula>
    </cfRule>
    <cfRule type="expression" dxfId="12477" priority="1555">
      <formula>BV40&lt;0</formula>
    </cfRule>
  </conditionalFormatting>
  <conditionalFormatting sqref="BW40:BW67">
    <cfRule type="expression" dxfId="12476" priority="1552">
      <formula>IF(BW40="Validar","Rojo","Verde")</formula>
    </cfRule>
  </conditionalFormatting>
  <conditionalFormatting sqref="BW67 BV82:BW82 BV92:BW92 BV103:BW103 BV107:BW107">
    <cfRule type="expression" priority="1557">
      <formula>$F$23</formula>
    </cfRule>
  </conditionalFormatting>
  <conditionalFormatting sqref="BW67 BW82 BW92 BW103 BW107">
    <cfRule type="expression" dxfId="12475" priority="1558">
      <formula>BV67&lt;0</formula>
    </cfRule>
  </conditionalFormatting>
  <conditionalFormatting sqref="BW69">
    <cfRule type="colorScale" priority="1550">
      <colorScale>
        <cfvo type="min"/>
        <cfvo type="max"/>
        <color theme="0"/>
        <color theme="0"/>
      </colorScale>
    </cfRule>
    <cfRule type="expression" dxfId="12474" priority="1551">
      <formula>BV69&lt;0</formula>
    </cfRule>
  </conditionalFormatting>
  <conditionalFormatting sqref="BW69:BW81">
    <cfRule type="expression" priority="1548">
      <formula>#REF!</formula>
    </cfRule>
  </conditionalFormatting>
  <conditionalFormatting sqref="BW69:BW82">
    <cfRule type="expression" dxfId="12473" priority="1546">
      <formula>IF(BW69="Validar","Rojo","Verde")</formula>
    </cfRule>
  </conditionalFormatting>
  <conditionalFormatting sqref="BW70:BW78">
    <cfRule type="colorScale" priority="1547">
      <colorScale>
        <cfvo type="min"/>
        <cfvo type="max"/>
        <color theme="0"/>
        <color theme="0"/>
      </colorScale>
    </cfRule>
    <cfRule type="expression" dxfId="12472" priority="1549">
      <formula>BV70&lt;0</formula>
    </cfRule>
  </conditionalFormatting>
  <conditionalFormatting sqref="BW79:BW81">
    <cfRule type="colorScale" priority="1559">
      <colorScale>
        <cfvo type="min"/>
        <cfvo type="max"/>
        <color theme="0"/>
        <color theme="0"/>
      </colorScale>
    </cfRule>
    <cfRule type="expression" dxfId="12471" priority="1560">
      <formula>BV79&lt;0</formula>
    </cfRule>
  </conditionalFormatting>
  <conditionalFormatting sqref="BW82 BW67 BW92 BW103 BW107">
    <cfRule type="colorScale" priority="1556">
      <colorScale>
        <cfvo type="min"/>
        <cfvo type="max"/>
        <color theme="0"/>
        <color theme="0"/>
      </colorScale>
    </cfRule>
  </conditionalFormatting>
  <conditionalFormatting sqref="BW84">
    <cfRule type="colorScale" priority="1544">
      <colorScale>
        <cfvo type="min"/>
        <cfvo type="max"/>
        <color theme="0"/>
        <color theme="0"/>
      </colorScale>
    </cfRule>
    <cfRule type="expression" dxfId="12470" priority="1545">
      <formula>BV84&lt;0</formula>
    </cfRule>
  </conditionalFormatting>
  <conditionalFormatting sqref="BW84:BW91">
    <cfRule type="expression" priority="1542">
      <formula>#REF!</formula>
    </cfRule>
  </conditionalFormatting>
  <conditionalFormatting sqref="BW84:BW92">
    <cfRule type="expression" dxfId="12469" priority="1540">
      <formula>IF(BW84="Validar","Rojo","Verde")</formula>
    </cfRule>
  </conditionalFormatting>
  <conditionalFormatting sqref="BW85:BW91">
    <cfRule type="colorScale" priority="1541">
      <colorScale>
        <cfvo type="min"/>
        <cfvo type="max"/>
        <color theme="0"/>
        <color theme="0"/>
      </colorScale>
    </cfRule>
    <cfRule type="expression" dxfId="12468" priority="1543">
      <formula>BV85&lt;0</formula>
    </cfRule>
  </conditionalFormatting>
  <conditionalFormatting sqref="BW94">
    <cfRule type="colorScale" priority="1538">
      <colorScale>
        <cfvo type="min"/>
        <cfvo type="max"/>
        <color theme="0"/>
        <color theme="0"/>
      </colorScale>
    </cfRule>
    <cfRule type="expression" dxfId="12467" priority="1539">
      <formula>BV94&lt;0</formula>
    </cfRule>
  </conditionalFormatting>
  <conditionalFormatting sqref="BW94:BW102">
    <cfRule type="expression" priority="1532">
      <formula>#REF!</formula>
    </cfRule>
  </conditionalFormatting>
  <conditionalFormatting sqref="BW94:BW103">
    <cfRule type="expression" dxfId="12466" priority="1530">
      <formula>IF(BW94="Validar","Rojo","Verde")</formula>
    </cfRule>
  </conditionalFormatting>
  <conditionalFormatting sqref="BW95:BW100">
    <cfRule type="colorScale" priority="1536">
      <colorScale>
        <cfvo type="min"/>
        <cfvo type="max"/>
        <color theme="0"/>
        <color theme="0"/>
      </colorScale>
    </cfRule>
    <cfRule type="expression" dxfId="12465" priority="1537">
      <formula>BV95&lt;0</formula>
    </cfRule>
  </conditionalFormatting>
  <conditionalFormatting sqref="BW101">
    <cfRule type="colorScale" priority="1534">
      <colorScale>
        <cfvo type="min"/>
        <cfvo type="max"/>
        <color theme="0"/>
        <color theme="0"/>
      </colorScale>
    </cfRule>
    <cfRule type="expression" dxfId="12464" priority="1535">
      <formula>BV101&lt;0</formula>
    </cfRule>
  </conditionalFormatting>
  <conditionalFormatting sqref="BW102">
    <cfRule type="colorScale" priority="1531">
      <colorScale>
        <cfvo type="min"/>
        <cfvo type="max"/>
        <color theme="0"/>
        <color theme="0"/>
      </colorScale>
    </cfRule>
    <cfRule type="expression" dxfId="12463" priority="1533">
      <formula>BV102&lt;0</formula>
    </cfRule>
  </conditionalFormatting>
  <conditionalFormatting sqref="BW105">
    <cfRule type="colorScale" priority="1528">
      <colorScale>
        <cfvo type="min"/>
        <cfvo type="max"/>
        <color theme="0"/>
        <color theme="0"/>
      </colorScale>
    </cfRule>
    <cfRule type="expression" dxfId="12462" priority="1529">
      <formula>BV105&lt;0</formula>
    </cfRule>
  </conditionalFormatting>
  <conditionalFormatting sqref="BW105:BW106">
    <cfRule type="expression" priority="1526">
      <formula>#REF!</formula>
    </cfRule>
  </conditionalFormatting>
  <conditionalFormatting sqref="BW105:BW107">
    <cfRule type="expression" dxfId="12461" priority="1524">
      <formula>IF(BW105="Validar","Rojo","Verde")</formula>
    </cfRule>
  </conditionalFormatting>
  <conditionalFormatting sqref="BW106">
    <cfRule type="colorScale" priority="1525">
      <colorScale>
        <cfvo type="min"/>
        <cfvo type="max"/>
        <color theme="0"/>
        <color theme="0"/>
      </colorScale>
    </cfRule>
    <cfRule type="expression" dxfId="12460" priority="1527">
      <formula>BV106&lt;0</formula>
    </cfRule>
  </conditionalFormatting>
  <conditionalFormatting sqref="BW110">
    <cfRule type="colorScale" priority="1516">
      <colorScale>
        <cfvo type="min"/>
        <cfvo type="max"/>
        <color theme="0"/>
        <color theme="0"/>
      </colorScale>
    </cfRule>
    <cfRule type="expression" dxfId="12459" priority="1517">
      <formula>BV110&lt;0</formula>
    </cfRule>
  </conditionalFormatting>
  <conditionalFormatting sqref="BW110:BW111">
    <cfRule type="expression" priority="1507">
      <formula>#REF!</formula>
    </cfRule>
  </conditionalFormatting>
  <conditionalFormatting sqref="BW111">
    <cfRule type="colorScale" priority="1506">
      <colorScale>
        <cfvo type="min"/>
        <cfvo type="max"/>
        <color theme="0"/>
        <color theme="0"/>
      </colorScale>
    </cfRule>
    <cfRule type="expression" dxfId="12458" priority="1508">
      <formula>BV111&lt;0</formula>
    </cfRule>
  </conditionalFormatting>
  <conditionalFormatting sqref="BW117">
    <cfRule type="colorScale" priority="1522">
      <colorScale>
        <cfvo type="min"/>
        <cfvo type="max"/>
        <color theme="0"/>
        <color theme="0"/>
      </colorScale>
    </cfRule>
    <cfRule type="expression" dxfId="12457" priority="1523">
      <formula>BV117&lt;0</formula>
    </cfRule>
  </conditionalFormatting>
  <conditionalFormatting sqref="BW117:BW123">
    <cfRule type="expression" priority="1520">
      <formula>#REF!</formula>
    </cfRule>
  </conditionalFormatting>
  <conditionalFormatting sqref="BW118:BW123">
    <cfRule type="colorScale" priority="1519">
      <colorScale>
        <cfvo type="min"/>
        <cfvo type="max"/>
        <color theme="0"/>
        <color theme="0"/>
      </colorScale>
    </cfRule>
    <cfRule type="expression" dxfId="12456" priority="1521">
      <formula>BV118&lt;0</formula>
    </cfRule>
  </conditionalFormatting>
  <conditionalFormatting sqref="BW126:BW135">
    <cfRule type="expression" dxfId="12455" priority="1643">
      <formula>IF(BW126="Validar","Rojo","Verde")</formula>
    </cfRule>
    <cfRule type="colorScale" priority="1644">
      <colorScale>
        <cfvo type="min"/>
        <cfvo type="max"/>
        <color theme="0"/>
        <color theme="0"/>
      </colorScale>
    </cfRule>
    <cfRule type="expression" priority="1645">
      <formula>$F$23</formula>
    </cfRule>
    <cfRule type="expression" dxfId="12454" priority="1646">
      <formula>BV126&lt;0</formula>
    </cfRule>
  </conditionalFormatting>
  <conditionalFormatting sqref="BV6">
    <cfRule type="colorScale" priority="1503">
      <colorScale>
        <cfvo type="min"/>
        <cfvo type="max"/>
        <color theme="0"/>
        <color theme="0"/>
      </colorScale>
    </cfRule>
    <cfRule type="expression" dxfId="12453" priority="1504">
      <formula>BU6&lt;0</formula>
    </cfRule>
  </conditionalFormatting>
  <conditionalFormatting sqref="BV6">
    <cfRule type="expression" dxfId="12452" priority="1501">
      <formula>IF(BV6="Validar","Rojo","Verde")</formula>
    </cfRule>
    <cfRule type="expression" priority="1502">
      <formula>#REF!</formula>
    </cfRule>
  </conditionalFormatting>
  <conditionalFormatting sqref="BV7:BV8">
    <cfRule type="colorScale" priority="1499">
      <colorScale>
        <cfvo type="min"/>
        <cfvo type="max"/>
        <color theme="0"/>
        <color theme="0"/>
      </colorScale>
    </cfRule>
    <cfRule type="expression" dxfId="12451" priority="1500">
      <formula>BU7&lt;0</formula>
    </cfRule>
  </conditionalFormatting>
  <conditionalFormatting sqref="BV7:BV8">
    <cfRule type="expression" dxfId="12450" priority="1497">
      <formula>IF(BV7="Validar","Rojo","Verde")</formula>
    </cfRule>
    <cfRule type="expression" priority="1498">
      <formula>#REF!</formula>
    </cfRule>
  </conditionalFormatting>
  <conditionalFormatting sqref="CB9">
    <cfRule type="colorScale" priority="1464">
      <colorScale>
        <cfvo type="min"/>
        <cfvo type="max"/>
        <color theme="0"/>
        <color theme="0"/>
      </colorScale>
    </cfRule>
    <cfRule type="expression" dxfId="12449" priority="1465">
      <formula>CA9&lt;0</formula>
    </cfRule>
  </conditionalFormatting>
  <conditionalFormatting sqref="CB9:CB20">
    <cfRule type="expression" dxfId="12448" priority="1435">
      <formula>IF(CB9="Validar","Rojo","Verde")</formula>
    </cfRule>
    <cfRule type="expression" priority="1437">
      <formula>#REF!</formula>
    </cfRule>
  </conditionalFormatting>
  <conditionalFormatting sqref="CB10">
    <cfRule type="colorScale" priority="1441">
      <colorScale>
        <cfvo type="min"/>
        <cfvo type="max"/>
        <color theme="0"/>
        <color theme="0"/>
      </colorScale>
    </cfRule>
    <cfRule type="expression" dxfId="12447" priority="1442">
      <formula>CA10&lt;0</formula>
    </cfRule>
  </conditionalFormatting>
  <conditionalFormatting sqref="CB11:CB14">
    <cfRule type="colorScale" priority="1462">
      <colorScale>
        <cfvo type="min"/>
        <cfvo type="max"/>
        <color theme="0"/>
        <color theme="0"/>
      </colorScale>
    </cfRule>
    <cfRule type="expression" dxfId="12446" priority="1463">
      <formula>CA11&lt;0</formula>
    </cfRule>
  </conditionalFormatting>
  <conditionalFormatting sqref="CB15">
    <cfRule type="colorScale" priority="1439">
      <colorScale>
        <cfvo type="min"/>
        <cfvo type="max"/>
        <color theme="0"/>
        <color theme="0"/>
      </colorScale>
    </cfRule>
    <cfRule type="expression" dxfId="12445" priority="1440">
      <formula>CA15&lt;0</formula>
    </cfRule>
  </conditionalFormatting>
  <conditionalFormatting sqref="CB16:CB17">
    <cfRule type="colorScale" priority="1460">
      <colorScale>
        <cfvo type="min"/>
        <cfvo type="max"/>
        <color theme="0"/>
        <color theme="0"/>
      </colorScale>
    </cfRule>
    <cfRule type="expression" dxfId="12444" priority="1461">
      <formula>CA16&lt;0</formula>
    </cfRule>
  </conditionalFormatting>
  <conditionalFormatting sqref="CB18">
    <cfRule type="colorScale" priority="1436">
      <colorScale>
        <cfvo type="min"/>
        <cfvo type="max"/>
        <color theme="0"/>
        <color theme="0"/>
      </colorScale>
    </cfRule>
    <cfRule type="expression" dxfId="12443" priority="1438">
      <formula>CA18&lt;0</formula>
    </cfRule>
  </conditionalFormatting>
  <conditionalFormatting sqref="CB19:CB20">
    <cfRule type="colorScale" priority="1458">
      <colorScale>
        <cfvo type="min"/>
        <cfvo type="max"/>
        <color theme="0"/>
        <color theme="0"/>
      </colorScale>
    </cfRule>
    <cfRule type="expression" dxfId="12442" priority="1459">
      <formula>CA19&lt;0</formula>
    </cfRule>
  </conditionalFormatting>
  <conditionalFormatting sqref="CB23">
    <cfRule type="colorScale" priority="1433">
      <colorScale>
        <cfvo type="min"/>
        <cfvo type="max"/>
        <color theme="0"/>
        <color theme="0"/>
      </colorScale>
    </cfRule>
    <cfRule type="expression" dxfId="12441" priority="1434">
      <formula>CA23&lt;0</formula>
    </cfRule>
  </conditionalFormatting>
  <conditionalFormatting sqref="CB23:CB31">
    <cfRule type="expression" dxfId="12440" priority="1427">
      <formula>IF(CB23="Validar","Rojo","Verde")</formula>
    </cfRule>
    <cfRule type="expression" priority="1429">
      <formula>#REF!</formula>
    </cfRule>
  </conditionalFormatting>
  <conditionalFormatting sqref="CB24">
    <cfRule type="colorScale" priority="1456">
      <colorScale>
        <cfvo type="min"/>
        <cfvo type="max"/>
        <color theme="0"/>
        <color theme="0"/>
      </colorScale>
    </cfRule>
    <cfRule type="expression" dxfId="12439" priority="1457">
      <formula>CA24&lt;0</formula>
    </cfRule>
  </conditionalFormatting>
  <conditionalFormatting sqref="CB25">
    <cfRule type="colorScale" priority="1454">
      <colorScale>
        <cfvo type="min"/>
        <cfvo type="max"/>
        <color theme="0"/>
        <color theme="0"/>
      </colorScale>
    </cfRule>
    <cfRule type="expression" dxfId="12438" priority="1455">
      <formula>CA25&lt;0</formula>
    </cfRule>
  </conditionalFormatting>
  <conditionalFormatting sqref="CB26">
    <cfRule type="colorScale" priority="1431">
      <colorScale>
        <cfvo type="min"/>
        <cfvo type="max"/>
        <color theme="0"/>
        <color theme="0"/>
      </colorScale>
    </cfRule>
    <cfRule type="expression" dxfId="12437" priority="1432">
      <formula>CA26&lt;0</formula>
    </cfRule>
  </conditionalFormatting>
  <conditionalFormatting sqref="CB27">
    <cfRule type="colorScale" priority="1452">
      <colorScale>
        <cfvo type="min"/>
        <cfvo type="max"/>
        <color theme="0"/>
        <color theme="0"/>
      </colorScale>
    </cfRule>
    <cfRule type="expression" dxfId="12436" priority="1453">
      <formula>CA27&lt;0</formula>
    </cfRule>
  </conditionalFormatting>
  <conditionalFormatting sqref="CB28">
    <cfRule type="colorScale" priority="1450">
      <colorScale>
        <cfvo type="min"/>
        <cfvo type="max"/>
        <color theme="0"/>
        <color theme="0"/>
      </colorScale>
    </cfRule>
    <cfRule type="expression" dxfId="12435" priority="1451">
      <formula>CA28&lt;0</formula>
    </cfRule>
  </conditionalFormatting>
  <conditionalFormatting sqref="CB29">
    <cfRule type="colorScale" priority="1428">
      <colorScale>
        <cfvo type="min"/>
        <cfvo type="max"/>
        <color theme="0"/>
        <color theme="0"/>
      </colorScale>
    </cfRule>
    <cfRule type="expression" dxfId="12434" priority="1430">
      <formula>CA29&lt;0</formula>
    </cfRule>
  </conditionalFormatting>
  <conditionalFormatting sqref="CB30">
    <cfRule type="colorScale" priority="1448">
      <colorScale>
        <cfvo type="min"/>
        <cfvo type="max"/>
        <color theme="0"/>
        <color theme="0"/>
      </colorScale>
    </cfRule>
    <cfRule type="expression" dxfId="12433" priority="1449">
      <formula>CA30&lt;0</formula>
    </cfRule>
  </conditionalFormatting>
  <conditionalFormatting sqref="CB31">
    <cfRule type="colorScale" priority="1446">
      <colorScale>
        <cfvo type="min"/>
        <cfvo type="max"/>
        <color theme="0"/>
        <color theme="0"/>
      </colorScale>
    </cfRule>
    <cfRule type="expression" dxfId="12432" priority="1447">
      <formula>CA31&lt;0</formula>
    </cfRule>
  </conditionalFormatting>
  <conditionalFormatting sqref="CB39">
    <cfRule type="colorScale" priority="1424">
      <colorScale>
        <cfvo type="min"/>
        <cfvo type="max"/>
        <color theme="0"/>
        <color theme="0"/>
      </colorScale>
    </cfRule>
    <cfRule type="expression" priority="1425">
      <formula>#REF!</formula>
    </cfRule>
    <cfRule type="expression" dxfId="12431" priority="1426">
      <formula>CA39&lt;0</formula>
    </cfRule>
  </conditionalFormatting>
  <conditionalFormatting sqref="CB39:CB107">
    <cfRule type="expression" dxfId="12430" priority="1362">
      <formula>IF(CB39="Validar","Rojo","Verde")</formula>
    </cfRule>
  </conditionalFormatting>
  <conditionalFormatting sqref="CB40:CB67">
    <cfRule type="colorScale" priority="1443">
      <colorScale>
        <cfvo type="min"/>
        <cfvo type="max"/>
        <color theme="0"/>
        <color theme="0"/>
      </colorScale>
    </cfRule>
    <cfRule type="expression" priority="1444">
      <formula>$F$19</formula>
    </cfRule>
    <cfRule type="expression" dxfId="12429" priority="1445">
      <formula>CA40&lt;0</formula>
    </cfRule>
  </conditionalFormatting>
  <conditionalFormatting sqref="CB68">
    <cfRule type="colorScale" priority="1421">
      <colorScale>
        <cfvo type="min"/>
        <cfvo type="max"/>
        <color theme="0"/>
        <color theme="0"/>
      </colorScale>
    </cfRule>
    <cfRule type="expression" priority="1422">
      <formula>#REF!</formula>
    </cfRule>
    <cfRule type="expression" dxfId="12428" priority="1423">
      <formula>CA68&lt;0</formula>
    </cfRule>
  </conditionalFormatting>
  <conditionalFormatting sqref="CB69:CB81">
    <cfRule type="colorScale" priority="1468">
      <colorScale>
        <cfvo type="min"/>
        <cfvo type="max"/>
        <color theme="0"/>
        <color theme="0"/>
      </colorScale>
    </cfRule>
    <cfRule type="expression" priority="1469">
      <formula>$F$19</formula>
    </cfRule>
    <cfRule type="expression" dxfId="12427" priority="1470">
      <formula>CA69&lt;0</formula>
    </cfRule>
  </conditionalFormatting>
  <conditionalFormatting sqref="CB82 CB92 CB103 CB107">
    <cfRule type="expression" dxfId="12426" priority="1467">
      <formula>CA82&lt;0</formula>
    </cfRule>
  </conditionalFormatting>
  <conditionalFormatting sqref="CB83">
    <cfRule type="colorScale" priority="1363">
      <colorScale>
        <cfvo type="min"/>
        <cfvo type="max"/>
        <color theme="0"/>
        <color theme="0"/>
      </colorScale>
    </cfRule>
    <cfRule type="expression" priority="1364">
      <formula>#REF!</formula>
    </cfRule>
    <cfRule type="expression" dxfId="12425" priority="1365">
      <formula>CA83&lt;0</formula>
    </cfRule>
  </conditionalFormatting>
  <conditionalFormatting sqref="CB84:CB91">
    <cfRule type="colorScale" priority="1471">
      <colorScale>
        <cfvo type="min"/>
        <cfvo type="max"/>
        <color theme="0"/>
        <color theme="0"/>
      </colorScale>
    </cfRule>
    <cfRule type="expression" priority="1472">
      <formula>$F$19</formula>
    </cfRule>
    <cfRule type="expression" dxfId="12424" priority="1473">
      <formula>CA84&lt;0</formula>
    </cfRule>
  </conditionalFormatting>
  <conditionalFormatting sqref="CB82 CB92 CB103 CB107">
    <cfRule type="colorScale" priority="1466">
      <colorScale>
        <cfvo type="min"/>
        <cfvo type="max"/>
        <color theme="0"/>
        <color theme="0"/>
      </colorScale>
    </cfRule>
  </conditionalFormatting>
  <conditionalFormatting sqref="CB93">
    <cfRule type="colorScale" priority="1418">
      <colorScale>
        <cfvo type="min"/>
        <cfvo type="max"/>
        <color theme="0"/>
        <color theme="0"/>
      </colorScale>
    </cfRule>
    <cfRule type="expression" priority="1419">
      <formula>#REF!</formula>
    </cfRule>
    <cfRule type="expression" dxfId="12423" priority="1420">
      <formula>CA93&lt;0</formula>
    </cfRule>
  </conditionalFormatting>
  <conditionalFormatting sqref="CB94:CB102">
    <cfRule type="colorScale" priority="1474">
      <colorScale>
        <cfvo type="min"/>
        <cfvo type="max"/>
        <color theme="0"/>
        <color theme="0"/>
      </colorScale>
    </cfRule>
    <cfRule type="expression" priority="1475">
      <formula>$F$19</formula>
    </cfRule>
    <cfRule type="expression" dxfId="12422" priority="1476">
      <formula>CA94&lt;0</formula>
    </cfRule>
  </conditionalFormatting>
  <conditionalFormatting sqref="CB104">
    <cfRule type="colorScale" priority="1415">
      <colorScale>
        <cfvo type="min"/>
        <cfvo type="max"/>
        <color theme="0"/>
        <color theme="0"/>
      </colorScale>
    </cfRule>
    <cfRule type="expression" priority="1416">
      <formula>#REF!</formula>
    </cfRule>
    <cfRule type="expression" dxfId="12421" priority="1417">
      <formula>CA104&lt;0</formula>
    </cfRule>
  </conditionalFormatting>
  <conditionalFormatting sqref="CB105:CB106">
    <cfRule type="colorScale" priority="1477">
      <colorScale>
        <cfvo type="min"/>
        <cfvo type="max"/>
        <color theme="0"/>
        <color theme="0"/>
      </colorScale>
    </cfRule>
    <cfRule type="expression" priority="1478">
      <formula>$F$19</formula>
    </cfRule>
    <cfRule type="expression" dxfId="12420" priority="1479">
      <formula>CA105&lt;0</formula>
    </cfRule>
  </conditionalFormatting>
  <conditionalFormatting sqref="CB110">
    <cfRule type="colorScale" priority="1480">
      <colorScale>
        <cfvo type="min"/>
        <cfvo type="max"/>
        <color theme="0"/>
        <color theme="0"/>
      </colorScale>
    </cfRule>
    <cfRule type="expression" dxfId="12419" priority="1481">
      <formula>CA110&lt;0</formula>
    </cfRule>
  </conditionalFormatting>
  <conditionalFormatting sqref="CB110:CB111">
    <cfRule type="expression" priority="1360">
      <formula>$F$19</formula>
    </cfRule>
  </conditionalFormatting>
  <conditionalFormatting sqref="CB111">
    <cfRule type="colorScale" priority="1359">
      <colorScale>
        <cfvo type="min"/>
        <cfvo type="max"/>
        <color theme="0"/>
        <color theme="0"/>
      </colorScale>
    </cfRule>
    <cfRule type="expression" dxfId="12418" priority="1361">
      <formula>CA111&lt;0</formula>
    </cfRule>
  </conditionalFormatting>
  <conditionalFormatting sqref="CB117:CB123">
    <cfRule type="colorScale" priority="1485">
      <colorScale>
        <cfvo type="min"/>
        <cfvo type="max"/>
        <color theme="0"/>
        <color theme="0"/>
      </colorScale>
    </cfRule>
    <cfRule type="expression" priority="1486">
      <formula>$F$19</formula>
    </cfRule>
    <cfRule type="expression" dxfId="12417" priority="1487">
      <formula>CA117&lt;0</formula>
    </cfRule>
  </conditionalFormatting>
  <conditionalFormatting sqref="CB125">
    <cfRule type="colorScale" priority="1412">
      <colorScale>
        <cfvo type="min"/>
        <cfvo type="max"/>
        <color theme="0"/>
        <color theme="0"/>
      </colorScale>
    </cfRule>
    <cfRule type="expression" priority="1413">
      <formula>#REF!</formula>
    </cfRule>
    <cfRule type="expression" dxfId="12416" priority="1414">
      <formula>CA125&lt;0</formula>
    </cfRule>
  </conditionalFormatting>
  <conditionalFormatting sqref="CB125:CB135">
    <cfRule type="expression" dxfId="12415" priority="1411">
      <formula>IF(CB125="Validar","Rojo","Verde")</formula>
    </cfRule>
  </conditionalFormatting>
  <conditionalFormatting sqref="CB126:CB132">
    <cfRule type="colorScale" priority="1488">
      <colorScale>
        <cfvo type="min"/>
        <cfvo type="max"/>
        <color theme="0"/>
        <color theme="0"/>
      </colorScale>
    </cfRule>
    <cfRule type="expression" dxfId="12414" priority="1490">
      <formula>CA126&lt;0</formula>
    </cfRule>
  </conditionalFormatting>
  <conditionalFormatting sqref="CB126:CB134">
    <cfRule type="expression" priority="1489">
      <formula>$F$19</formula>
    </cfRule>
  </conditionalFormatting>
  <conditionalFormatting sqref="CB133:CB134">
    <cfRule type="colorScale" priority="1491">
      <colorScale>
        <cfvo type="min"/>
        <cfvo type="max"/>
        <color theme="0"/>
        <color theme="0"/>
      </colorScale>
    </cfRule>
    <cfRule type="expression" dxfId="12413" priority="1492">
      <formula>CA133&lt;0</formula>
    </cfRule>
  </conditionalFormatting>
  <conditionalFormatting sqref="CB135">
    <cfRule type="colorScale" priority="1482">
      <colorScale>
        <cfvo type="min"/>
        <cfvo type="max"/>
        <color theme="0"/>
        <color theme="0"/>
      </colorScale>
    </cfRule>
    <cfRule type="expression" priority="1483">
      <formula>$F$23</formula>
    </cfRule>
    <cfRule type="expression" dxfId="12412" priority="1484">
      <formula>CA135&lt;0</formula>
    </cfRule>
  </conditionalFormatting>
  <conditionalFormatting sqref="CB110:CC111">
    <cfRule type="expression" dxfId="12411" priority="1355">
      <formula>IF(CB110="Validar","Rojo","Verde")</formula>
    </cfRule>
  </conditionalFormatting>
  <conditionalFormatting sqref="CB117:CC123">
    <cfRule type="expression" dxfId="12410" priority="1368">
      <formula>IF(CB117="Validar","Rojo","Verde")</formula>
    </cfRule>
  </conditionalFormatting>
  <conditionalFormatting sqref="CC40:CC66">
    <cfRule type="colorScale" priority="1403">
      <colorScale>
        <cfvo type="min"/>
        <cfvo type="max"/>
        <color theme="0"/>
        <color theme="0"/>
      </colorScale>
    </cfRule>
    <cfRule type="expression" priority="1404">
      <formula>#REF!</formula>
    </cfRule>
    <cfRule type="expression" dxfId="12409" priority="1405">
      <formula>CB40&lt;0</formula>
    </cfRule>
  </conditionalFormatting>
  <conditionalFormatting sqref="CC40:CC67">
    <cfRule type="expression" dxfId="12408" priority="1402">
      <formula>IF(CC40="Validar","Rojo","Verde")</formula>
    </cfRule>
  </conditionalFormatting>
  <conditionalFormatting sqref="CC67 CB82:CC82 CB92:CC92 CB103:CC103 CB107:CC107">
    <cfRule type="expression" priority="1407">
      <formula>$F$23</formula>
    </cfRule>
  </conditionalFormatting>
  <conditionalFormatting sqref="CC67 CC82 CC92 CC103 CC107">
    <cfRule type="expression" dxfId="12407" priority="1408">
      <formula>CB67&lt;0</formula>
    </cfRule>
  </conditionalFormatting>
  <conditionalFormatting sqref="CC69">
    <cfRule type="colorScale" priority="1400">
      <colorScale>
        <cfvo type="min"/>
        <cfvo type="max"/>
        <color theme="0"/>
        <color theme="0"/>
      </colorScale>
    </cfRule>
    <cfRule type="expression" dxfId="12406" priority="1401">
      <formula>CB69&lt;0</formula>
    </cfRule>
  </conditionalFormatting>
  <conditionalFormatting sqref="CC69:CC81">
    <cfRule type="expression" priority="1398">
      <formula>#REF!</formula>
    </cfRule>
  </conditionalFormatting>
  <conditionalFormatting sqref="CC69:CC82">
    <cfRule type="expression" dxfId="12405" priority="1396">
      <formula>IF(CC69="Validar","Rojo","Verde")</formula>
    </cfRule>
  </conditionalFormatting>
  <conditionalFormatting sqref="CC70:CC78">
    <cfRule type="colorScale" priority="1397">
      <colorScale>
        <cfvo type="min"/>
        <cfvo type="max"/>
        <color theme="0"/>
        <color theme="0"/>
      </colorScale>
    </cfRule>
    <cfRule type="expression" dxfId="12404" priority="1399">
      <formula>CB70&lt;0</formula>
    </cfRule>
  </conditionalFormatting>
  <conditionalFormatting sqref="CC79:CC81">
    <cfRule type="colorScale" priority="1409">
      <colorScale>
        <cfvo type="min"/>
        <cfvo type="max"/>
        <color theme="0"/>
        <color theme="0"/>
      </colorScale>
    </cfRule>
    <cfRule type="expression" dxfId="12403" priority="1410">
      <formula>CB79&lt;0</formula>
    </cfRule>
  </conditionalFormatting>
  <conditionalFormatting sqref="CC67 CC82 CC92 CC103 CC107">
    <cfRule type="colorScale" priority="1406">
      <colorScale>
        <cfvo type="min"/>
        <cfvo type="max"/>
        <color theme="0"/>
        <color theme="0"/>
      </colorScale>
    </cfRule>
  </conditionalFormatting>
  <conditionalFormatting sqref="CC84">
    <cfRule type="colorScale" priority="1394">
      <colorScale>
        <cfvo type="min"/>
        <cfvo type="max"/>
        <color theme="0"/>
        <color theme="0"/>
      </colorScale>
    </cfRule>
    <cfRule type="expression" dxfId="12402" priority="1395">
      <formula>CB84&lt;0</formula>
    </cfRule>
  </conditionalFormatting>
  <conditionalFormatting sqref="CC84:CC91">
    <cfRule type="expression" priority="1392">
      <formula>#REF!</formula>
    </cfRule>
  </conditionalFormatting>
  <conditionalFormatting sqref="CC84:CC92">
    <cfRule type="expression" dxfId="12401" priority="1390">
      <formula>IF(CC84="Validar","Rojo","Verde")</formula>
    </cfRule>
  </conditionalFormatting>
  <conditionalFormatting sqref="CC85:CC91">
    <cfRule type="colorScale" priority="1391">
      <colorScale>
        <cfvo type="min"/>
        <cfvo type="max"/>
        <color theme="0"/>
        <color theme="0"/>
      </colorScale>
    </cfRule>
    <cfRule type="expression" dxfId="12400" priority="1393">
      <formula>CB85&lt;0</formula>
    </cfRule>
  </conditionalFormatting>
  <conditionalFormatting sqref="CC94">
    <cfRule type="colorScale" priority="1388">
      <colorScale>
        <cfvo type="min"/>
        <cfvo type="max"/>
        <color theme="0"/>
        <color theme="0"/>
      </colorScale>
    </cfRule>
    <cfRule type="expression" dxfId="12399" priority="1389">
      <formula>CB94&lt;0</formula>
    </cfRule>
  </conditionalFormatting>
  <conditionalFormatting sqref="CC94:CC102">
    <cfRule type="expression" priority="1382">
      <formula>#REF!</formula>
    </cfRule>
  </conditionalFormatting>
  <conditionalFormatting sqref="CC94:CC103">
    <cfRule type="expression" dxfId="12398" priority="1380">
      <formula>IF(CC94="Validar","Rojo","Verde")</formula>
    </cfRule>
  </conditionalFormatting>
  <conditionalFormatting sqref="CC95:CC100">
    <cfRule type="colorScale" priority="1386">
      <colorScale>
        <cfvo type="min"/>
        <cfvo type="max"/>
        <color theme="0"/>
        <color theme="0"/>
      </colorScale>
    </cfRule>
    <cfRule type="expression" dxfId="12397" priority="1387">
      <formula>CB95&lt;0</formula>
    </cfRule>
  </conditionalFormatting>
  <conditionalFormatting sqref="CC101">
    <cfRule type="colorScale" priority="1384">
      <colorScale>
        <cfvo type="min"/>
        <cfvo type="max"/>
        <color theme="0"/>
        <color theme="0"/>
      </colorScale>
    </cfRule>
    <cfRule type="expression" dxfId="12396" priority="1385">
      <formula>CB101&lt;0</formula>
    </cfRule>
  </conditionalFormatting>
  <conditionalFormatting sqref="CC102">
    <cfRule type="colorScale" priority="1381">
      <colorScale>
        <cfvo type="min"/>
        <cfvo type="max"/>
        <color theme="0"/>
        <color theme="0"/>
      </colorScale>
    </cfRule>
    <cfRule type="expression" dxfId="12395" priority="1383">
      <formula>CB102&lt;0</formula>
    </cfRule>
  </conditionalFormatting>
  <conditionalFormatting sqref="CC105">
    <cfRule type="colorScale" priority="1378">
      <colorScale>
        <cfvo type="min"/>
        <cfvo type="max"/>
        <color theme="0"/>
        <color theme="0"/>
      </colorScale>
    </cfRule>
    <cfRule type="expression" dxfId="12394" priority="1379">
      <formula>CB105&lt;0</formula>
    </cfRule>
  </conditionalFormatting>
  <conditionalFormatting sqref="CC105:CC106">
    <cfRule type="expression" priority="1376">
      <formula>#REF!</formula>
    </cfRule>
  </conditionalFormatting>
  <conditionalFormatting sqref="CC105:CC107">
    <cfRule type="expression" dxfId="12393" priority="1374">
      <formula>IF(CC105="Validar","Rojo","Verde")</formula>
    </cfRule>
  </conditionalFormatting>
  <conditionalFormatting sqref="CC106">
    <cfRule type="colorScale" priority="1375">
      <colorScale>
        <cfvo type="min"/>
        <cfvo type="max"/>
        <color theme="0"/>
        <color theme="0"/>
      </colorScale>
    </cfRule>
    <cfRule type="expression" dxfId="12392" priority="1377">
      <formula>CB106&lt;0</formula>
    </cfRule>
  </conditionalFormatting>
  <conditionalFormatting sqref="CC110">
    <cfRule type="colorScale" priority="1366">
      <colorScale>
        <cfvo type="min"/>
        <cfvo type="max"/>
        <color theme="0"/>
        <color theme="0"/>
      </colorScale>
    </cfRule>
    <cfRule type="expression" dxfId="12391" priority="1367">
      <formula>CB110&lt;0</formula>
    </cfRule>
  </conditionalFormatting>
  <conditionalFormatting sqref="CC110:CC111">
    <cfRule type="expression" priority="1357">
      <formula>#REF!</formula>
    </cfRule>
  </conditionalFormatting>
  <conditionalFormatting sqref="CC111">
    <cfRule type="colorScale" priority="1356">
      <colorScale>
        <cfvo type="min"/>
        <cfvo type="max"/>
        <color theme="0"/>
        <color theme="0"/>
      </colorScale>
    </cfRule>
    <cfRule type="expression" dxfId="12390" priority="1358">
      <formula>CB111&lt;0</formula>
    </cfRule>
  </conditionalFormatting>
  <conditionalFormatting sqref="CC117">
    <cfRule type="colorScale" priority="1372">
      <colorScale>
        <cfvo type="min"/>
        <cfvo type="max"/>
        <color theme="0"/>
        <color theme="0"/>
      </colorScale>
    </cfRule>
    <cfRule type="expression" dxfId="12389" priority="1373">
      <formula>CB117&lt;0</formula>
    </cfRule>
  </conditionalFormatting>
  <conditionalFormatting sqref="CC117:CC123">
    <cfRule type="expression" priority="1370">
      <formula>#REF!</formula>
    </cfRule>
  </conditionalFormatting>
  <conditionalFormatting sqref="CC118:CC123">
    <cfRule type="colorScale" priority="1369">
      <colorScale>
        <cfvo type="min"/>
        <cfvo type="max"/>
        <color theme="0"/>
        <color theme="0"/>
      </colorScale>
    </cfRule>
    <cfRule type="expression" dxfId="12388" priority="1371">
      <formula>CB118&lt;0</formula>
    </cfRule>
  </conditionalFormatting>
  <conditionalFormatting sqref="CC126:CC135">
    <cfRule type="expression" dxfId="12387" priority="1493">
      <formula>IF(CC126="Validar","Rojo","Verde")</formula>
    </cfRule>
    <cfRule type="colorScale" priority="1494">
      <colorScale>
        <cfvo type="min"/>
        <cfvo type="max"/>
        <color theme="0"/>
        <color theme="0"/>
      </colorScale>
    </cfRule>
    <cfRule type="expression" priority="1495">
      <formula>$F$23</formula>
    </cfRule>
    <cfRule type="expression" dxfId="12386" priority="1496">
      <formula>CB126&lt;0</formula>
    </cfRule>
  </conditionalFormatting>
  <conditionalFormatting sqref="CB6">
    <cfRule type="colorScale" priority="1353">
      <colorScale>
        <cfvo type="min"/>
        <cfvo type="max"/>
        <color theme="0"/>
        <color theme="0"/>
      </colorScale>
    </cfRule>
    <cfRule type="expression" dxfId="12385" priority="1354">
      <formula>CA6&lt;0</formula>
    </cfRule>
  </conditionalFormatting>
  <conditionalFormatting sqref="CB6">
    <cfRule type="expression" dxfId="12384" priority="1351">
      <formula>IF(CB6="Validar","Rojo","Verde")</formula>
    </cfRule>
    <cfRule type="expression" priority="1352">
      <formula>#REF!</formula>
    </cfRule>
  </conditionalFormatting>
  <conditionalFormatting sqref="CB7:CB8">
    <cfRule type="colorScale" priority="1349">
      <colorScale>
        <cfvo type="min"/>
        <cfvo type="max"/>
        <color theme="0"/>
        <color theme="0"/>
      </colorScale>
    </cfRule>
    <cfRule type="expression" dxfId="12383" priority="1350">
      <formula>CA7&lt;0</formula>
    </cfRule>
  </conditionalFormatting>
  <conditionalFormatting sqref="CB7:CB8">
    <cfRule type="expression" dxfId="12382" priority="1347">
      <formula>IF(CB7="Validar","Rojo","Verde")</formula>
    </cfRule>
    <cfRule type="expression" priority="1348">
      <formula>#REF!</formula>
    </cfRule>
  </conditionalFormatting>
  <conditionalFormatting sqref="CF9">
    <cfRule type="colorScale" priority="1314">
      <colorScale>
        <cfvo type="min"/>
        <cfvo type="max"/>
        <color theme="0"/>
        <color theme="0"/>
      </colorScale>
    </cfRule>
    <cfRule type="expression" dxfId="12381" priority="1315">
      <formula>CE9&lt;0</formula>
    </cfRule>
  </conditionalFormatting>
  <conditionalFormatting sqref="CF9:CF20">
    <cfRule type="expression" dxfId="12380" priority="1285">
      <formula>IF(CF9="Validar","Rojo","Verde")</formula>
    </cfRule>
    <cfRule type="expression" priority="1287">
      <formula>#REF!</formula>
    </cfRule>
  </conditionalFormatting>
  <conditionalFormatting sqref="CF10">
    <cfRule type="colorScale" priority="1291">
      <colorScale>
        <cfvo type="min"/>
        <cfvo type="max"/>
        <color theme="0"/>
        <color theme="0"/>
      </colorScale>
    </cfRule>
    <cfRule type="expression" dxfId="12379" priority="1292">
      <formula>CE10&lt;0</formula>
    </cfRule>
  </conditionalFormatting>
  <conditionalFormatting sqref="CF11:CF14">
    <cfRule type="colorScale" priority="1312">
      <colorScale>
        <cfvo type="min"/>
        <cfvo type="max"/>
        <color theme="0"/>
        <color theme="0"/>
      </colorScale>
    </cfRule>
    <cfRule type="expression" dxfId="12378" priority="1313">
      <formula>CE11&lt;0</formula>
    </cfRule>
  </conditionalFormatting>
  <conditionalFormatting sqref="CF15">
    <cfRule type="colorScale" priority="1289">
      <colorScale>
        <cfvo type="min"/>
        <cfvo type="max"/>
        <color theme="0"/>
        <color theme="0"/>
      </colorScale>
    </cfRule>
    <cfRule type="expression" dxfId="12377" priority="1290">
      <formula>CE15&lt;0</formula>
    </cfRule>
  </conditionalFormatting>
  <conditionalFormatting sqref="CF16:CF17">
    <cfRule type="colorScale" priority="1310">
      <colorScale>
        <cfvo type="min"/>
        <cfvo type="max"/>
        <color theme="0"/>
        <color theme="0"/>
      </colorScale>
    </cfRule>
    <cfRule type="expression" dxfId="12376" priority="1311">
      <formula>CE16&lt;0</formula>
    </cfRule>
  </conditionalFormatting>
  <conditionalFormatting sqref="CF18">
    <cfRule type="colorScale" priority="1286">
      <colorScale>
        <cfvo type="min"/>
        <cfvo type="max"/>
        <color theme="0"/>
        <color theme="0"/>
      </colorScale>
    </cfRule>
    <cfRule type="expression" dxfId="12375" priority="1288">
      <formula>CE18&lt;0</formula>
    </cfRule>
  </conditionalFormatting>
  <conditionalFormatting sqref="CF19:CF20">
    <cfRule type="colorScale" priority="1308">
      <colorScale>
        <cfvo type="min"/>
        <cfvo type="max"/>
        <color theme="0"/>
        <color theme="0"/>
      </colorScale>
    </cfRule>
    <cfRule type="expression" dxfId="12374" priority="1309">
      <formula>CE19&lt;0</formula>
    </cfRule>
  </conditionalFormatting>
  <conditionalFormatting sqref="CF23">
    <cfRule type="colorScale" priority="1283">
      <colorScale>
        <cfvo type="min"/>
        <cfvo type="max"/>
        <color theme="0"/>
        <color theme="0"/>
      </colorScale>
    </cfRule>
    <cfRule type="expression" dxfId="12373" priority="1284">
      <formula>CE23&lt;0</formula>
    </cfRule>
  </conditionalFormatting>
  <conditionalFormatting sqref="CF23:CF31">
    <cfRule type="expression" dxfId="12372" priority="1277">
      <formula>IF(CF23="Validar","Rojo","Verde")</formula>
    </cfRule>
    <cfRule type="expression" priority="1279">
      <formula>#REF!</formula>
    </cfRule>
  </conditionalFormatting>
  <conditionalFormatting sqref="CF24">
    <cfRule type="colorScale" priority="1306">
      <colorScale>
        <cfvo type="min"/>
        <cfvo type="max"/>
        <color theme="0"/>
        <color theme="0"/>
      </colorScale>
    </cfRule>
    <cfRule type="expression" dxfId="12371" priority="1307">
      <formula>CE24&lt;0</formula>
    </cfRule>
  </conditionalFormatting>
  <conditionalFormatting sqref="CF25">
    <cfRule type="colorScale" priority="1304">
      <colorScale>
        <cfvo type="min"/>
        <cfvo type="max"/>
        <color theme="0"/>
        <color theme="0"/>
      </colorScale>
    </cfRule>
    <cfRule type="expression" dxfId="12370" priority="1305">
      <formula>CE25&lt;0</formula>
    </cfRule>
  </conditionalFormatting>
  <conditionalFormatting sqref="CF26">
    <cfRule type="colorScale" priority="1281">
      <colorScale>
        <cfvo type="min"/>
        <cfvo type="max"/>
        <color theme="0"/>
        <color theme="0"/>
      </colorScale>
    </cfRule>
    <cfRule type="expression" dxfId="12369" priority="1282">
      <formula>CE26&lt;0</formula>
    </cfRule>
  </conditionalFormatting>
  <conditionalFormatting sqref="CF27">
    <cfRule type="colorScale" priority="1302">
      <colorScale>
        <cfvo type="min"/>
        <cfvo type="max"/>
        <color theme="0"/>
        <color theme="0"/>
      </colorScale>
    </cfRule>
    <cfRule type="expression" dxfId="12368" priority="1303">
      <formula>CE27&lt;0</formula>
    </cfRule>
  </conditionalFormatting>
  <conditionalFormatting sqref="CF28">
    <cfRule type="colorScale" priority="1300">
      <colorScale>
        <cfvo type="min"/>
        <cfvo type="max"/>
        <color theme="0"/>
        <color theme="0"/>
      </colorScale>
    </cfRule>
    <cfRule type="expression" dxfId="12367" priority="1301">
      <formula>CE28&lt;0</formula>
    </cfRule>
  </conditionalFormatting>
  <conditionalFormatting sqref="CF29">
    <cfRule type="colorScale" priority="1278">
      <colorScale>
        <cfvo type="min"/>
        <cfvo type="max"/>
        <color theme="0"/>
        <color theme="0"/>
      </colorScale>
    </cfRule>
    <cfRule type="expression" dxfId="12366" priority="1280">
      <formula>CE29&lt;0</formula>
    </cfRule>
  </conditionalFormatting>
  <conditionalFormatting sqref="CF30">
    <cfRule type="colorScale" priority="1298">
      <colorScale>
        <cfvo type="min"/>
        <cfvo type="max"/>
        <color theme="0"/>
        <color theme="0"/>
      </colorScale>
    </cfRule>
    <cfRule type="expression" dxfId="12365" priority="1299">
      <formula>CE30&lt;0</formula>
    </cfRule>
  </conditionalFormatting>
  <conditionalFormatting sqref="CF31">
    <cfRule type="colorScale" priority="1296">
      <colorScale>
        <cfvo type="min"/>
        <cfvo type="max"/>
        <color theme="0"/>
        <color theme="0"/>
      </colorScale>
    </cfRule>
    <cfRule type="expression" dxfId="12364" priority="1297">
      <formula>CE31&lt;0</formula>
    </cfRule>
  </conditionalFormatting>
  <conditionalFormatting sqref="CF39">
    <cfRule type="colorScale" priority="1274">
      <colorScale>
        <cfvo type="min"/>
        <cfvo type="max"/>
        <color theme="0"/>
        <color theme="0"/>
      </colorScale>
    </cfRule>
    <cfRule type="expression" priority="1275">
      <formula>#REF!</formula>
    </cfRule>
    <cfRule type="expression" dxfId="12363" priority="1276">
      <formula>CE39&lt;0</formula>
    </cfRule>
  </conditionalFormatting>
  <conditionalFormatting sqref="CF39:CF107">
    <cfRule type="expression" dxfId="12362" priority="1212">
      <formula>IF(CF39="Validar","Rojo","Verde")</formula>
    </cfRule>
  </conditionalFormatting>
  <conditionalFormatting sqref="CF40:CF67">
    <cfRule type="colorScale" priority="1293">
      <colorScale>
        <cfvo type="min"/>
        <cfvo type="max"/>
        <color theme="0"/>
        <color theme="0"/>
      </colorScale>
    </cfRule>
    <cfRule type="expression" priority="1294">
      <formula>$F$19</formula>
    </cfRule>
    <cfRule type="expression" dxfId="12361" priority="1295">
      <formula>CE40&lt;0</formula>
    </cfRule>
  </conditionalFormatting>
  <conditionalFormatting sqref="CF68">
    <cfRule type="colorScale" priority="1271">
      <colorScale>
        <cfvo type="min"/>
        <cfvo type="max"/>
        <color theme="0"/>
        <color theme="0"/>
      </colorScale>
    </cfRule>
    <cfRule type="expression" priority="1272">
      <formula>#REF!</formula>
    </cfRule>
    <cfRule type="expression" dxfId="12360" priority="1273">
      <formula>CE68&lt;0</formula>
    </cfRule>
  </conditionalFormatting>
  <conditionalFormatting sqref="CF69:CF81">
    <cfRule type="colorScale" priority="1318">
      <colorScale>
        <cfvo type="min"/>
        <cfvo type="max"/>
        <color theme="0"/>
        <color theme="0"/>
      </colorScale>
    </cfRule>
    <cfRule type="expression" priority="1319">
      <formula>$F$19</formula>
    </cfRule>
    <cfRule type="expression" dxfId="12359" priority="1320">
      <formula>CE69&lt;0</formula>
    </cfRule>
  </conditionalFormatting>
  <conditionalFormatting sqref="CF82 CF92 CF103 CF107">
    <cfRule type="expression" dxfId="12358" priority="1317">
      <formula>CE82&lt;0</formula>
    </cfRule>
  </conditionalFormatting>
  <conditionalFormatting sqref="CF83">
    <cfRule type="colorScale" priority="1213">
      <colorScale>
        <cfvo type="min"/>
        <cfvo type="max"/>
        <color theme="0"/>
        <color theme="0"/>
      </colorScale>
    </cfRule>
    <cfRule type="expression" priority="1214">
      <formula>#REF!</formula>
    </cfRule>
    <cfRule type="expression" dxfId="12357" priority="1215">
      <formula>CE83&lt;0</formula>
    </cfRule>
  </conditionalFormatting>
  <conditionalFormatting sqref="CF84:CF91">
    <cfRule type="colorScale" priority="1321">
      <colorScale>
        <cfvo type="min"/>
        <cfvo type="max"/>
        <color theme="0"/>
        <color theme="0"/>
      </colorScale>
    </cfRule>
    <cfRule type="expression" priority="1322">
      <formula>$F$19</formula>
    </cfRule>
    <cfRule type="expression" dxfId="12356" priority="1323">
      <formula>CE84&lt;0</formula>
    </cfRule>
  </conditionalFormatting>
  <conditionalFormatting sqref="CF92 CF82 CF103 CF107">
    <cfRule type="colorScale" priority="1316">
      <colorScale>
        <cfvo type="min"/>
        <cfvo type="max"/>
        <color theme="0"/>
        <color theme="0"/>
      </colorScale>
    </cfRule>
  </conditionalFormatting>
  <conditionalFormatting sqref="CF93">
    <cfRule type="colorScale" priority="1268">
      <colorScale>
        <cfvo type="min"/>
        <cfvo type="max"/>
        <color theme="0"/>
        <color theme="0"/>
      </colorScale>
    </cfRule>
    <cfRule type="expression" priority="1269">
      <formula>#REF!</formula>
    </cfRule>
    <cfRule type="expression" dxfId="12355" priority="1270">
      <formula>CE93&lt;0</formula>
    </cfRule>
  </conditionalFormatting>
  <conditionalFormatting sqref="CF94:CF102">
    <cfRule type="colorScale" priority="1324">
      <colorScale>
        <cfvo type="min"/>
        <cfvo type="max"/>
        <color theme="0"/>
        <color theme="0"/>
      </colorScale>
    </cfRule>
    <cfRule type="expression" priority="1325">
      <formula>$F$19</formula>
    </cfRule>
    <cfRule type="expression" dxfId="12354" priority="1326">
      <formula>CE94&lt;0</formula>
    </cfRule>
  </conditionalFormatting>
  <conditionalFormatting sqref="CF104">
    <cfRule type="colorScale" priority="1265">
      <colorScale>
        <cfvo type="min"/>
        <cfvo type="max"/>
        <color theme="0"/>
        <color theme="0"/>
      </colorScale>
    </cfRule>
    <cfRule type="expression" priority="1266">
      <formula>#REF!</formula>
    </cfRule>
    <cfRule type="expression" dxfId="12353" priority="1267">
      <formula>CE104&lt;0</formula>
    </cfRule>
  </conditionalFormatting>
  <conditionalFormatting sqref="CF105:CF106">
    <cfRule type="colorScale" priority="1327">
      <colorScale>
        <cfvo type="min"/>
        <cfvo type="max"/>
        <color theme="0"/>
        <color theme="0"/>
      </colorScale>
    </cfRule>
    <cfRule type="expression" priority="1328">
      <formula>$F$19</formula>
    </cfRule>
    <cfRule type="expression" dxfId="12352" priority="1329">
      <formula>CE105&lt;0</formula>
    </cfRule>
  </conditionalFormatting>
  <conditionalFormatting sqref="CF110">
    <cfRule type="colorScale" priority="1330">
      <colorScale>
        <cfvo type="min"/>
        <cfvo type="max"/>
        <color theme="0"/>
        <color theme="0"/>
      </colorScale>
    </cfRule>
    <cfRule type="expression" dxfId="12351" priority="1331">
      <formula>CE110&lt;0</formula>
    </cfRule>
  </conditionalFormatting>
  <conditionalFormatting sqref="CF110:CF111">
    <cfRule type="expression" priority="1210">
      <formula>$F$19</formula>
    </cfRule>
  </conditionalFormatting>
  <conditionalFormatting sqref="CF111">
    <cfRule type="colorScale" priority="1209">
      <colorScale>
        <cfvo type="min"/>
        <cfvo type="max"/>
        <color theme="0"/>
        <color theme="0"/>
      </colorScale>
    </cfRule>
    <cfRule type="expression" dxfId="12350" priority="1211">
      <formula>CE111&lt;0</formula>
    </cfRule>
  </conditionalFormatting>
  <conditionalFormatting sqref="CF117:CF123">
    <cfRule type="colorScale" priority="1335">
      <colorScale>
        <cfvo type="min"/>
        <cfvo type="max"/>
        <color theme="0"/>
        <color theme="0"/>
      </colorScale>
    </cfRule>
    <cfRule type="expression" priority="1336">
      <formula>$F$19</formula>
    </cfRule>
    <cfRule type="expression" dxfId="12349" priority="1337">
      <formula>CE117&lt;0</formula>
    </cfRule>
  </conditionalFormatting>
  <conditionalFormatting sqref="CF125">
    <cfRule type="colorScale" priority="1262">
      <colorScale>
        <cfvo type="min"/>
        <cfvo type="max"/>
        <color theme="0"/>
        <color theme="0"/>
      </colorScale>
    </cfRule>
    <cfRule type="expression" priority="1263">
      <formula>#REF!</formula>
    </cfRule>
    <cfRule type="expression" dxfId="12348" priority="1264">
      <formula>CE125&lt;0</formula>
    </cfRule>
  </conditionalFormatting>
  <conditionalFormatting sqref="CF125:CF135">
    <cfRule type="expression" dxfId="12347" priority="1261">
      <formula>IF(CF125="Validar","Rojo","Verde")</formula>
    </cfRule>
  </conditionalFormatting>
  <conditionalFormatting sqref="CF126:CF132">
    <cfRule type="colorScale" priority="1338">
      <colorScale>
        <cfvo type="min"/>
        <cfvo type="max"/>
        <color theme="0"/>
        <color theme="0"/>
      </colorScale>
    </cfRule>
    <cfRule type="expression" dxfId="12346" priority="1340">
      <formula>CE126&lt;0</formula>
    </cfRule>
  </conditionalFormatting>
  <conditionalFormatting sqref="CF126:CF134">
    <cfRule type="expression" priority="1339">
      <formula>$F$19</formula>
    </cfRule>
  </conditionalFormatting>
  <conditionalFormatting sqref="CF133:CF134">
    <cfRule type="colorScale" priority="1341">
      <colorScale>
        <cfvo type="min"/>
        <cfvo type="max"/>
        <color theme="0"/>
        <color theme="0"/>
      </colorScale>
    </cfRule>
    <cfRule type="expression" dxfId="12345" priority="1342">
      <formula>CE133&lt;0</formula>
    </cfRule>
  </conditionalFormatting>
  <conditionalFormatting sqref="CF135">
    <cfRule type="colorScale" priority="1332">
      <colorScale>
        <cfvo type="min"/>
        <cfvo type="max"/>
        <color theme="0"/>
        <color theme="0"/>
      </colorScale>
    </cfRule>
    <cfRule type="expression" priority="1333">
      <formula>$F$23</formula>
    </cfRule>
    <cfRule type="expression" dxfId="12344" priority="1334">
      <formula>CE135&lt;0</formula>
    </cfRule>
  </conditionalFormatting>
  <conditionalFormatting sqref="CF110:CG111">
    <cfRule type="expression" dxfId="12343" priority="1205">
      <formula>IF(CF110="Validar","Rojo","Verde")</formula>
    </cfRule>
  </conditionalFormatting>
  <conditionalFormatting sqref="CF117:CG123">
    <cfRule type="expression" dxfId="12342" priority="1218">
      <formula>IF(CF117="Validar","Rojo","Verde")</formula>
    </cfRule>
  </conditionalFormatting>
  <conditionalFormatting sqref="CG40:CG66">
    <cfRule type="colorScale" priority="1253">
      <colorScale>
        <cfvo type="min"/>
        <cfvo type="max"/>
        <color theme="0"/>
        <color theme="0"/>
      </colorScale>
    </cfRule>
    <cfRule type="expression" priority="1254">
      <formula>#REF!</formula>
    </cfRule>
    <cfRule type="expression" dxfId="12341" priority="1255">
      <formula>CF40&lt;0</formula>
    </cfRule>
  </conditionalFormatting>
  <conditionalFormatting sqref="CG40:CG67">
    <cfRule type="expression" dxfId="12340" priority="1252">
      <formula>IF(CG40="Validar","Rojo","Verde")</formula>
    </cfRule>
  </conditionalFormatting>
  <conditionalFormatting sqref="CG67 CF82:CG82 CF92:CG92 CF103:CG103 CF107:CG107">
    <cfRule type="expression" priority="1257">
      <formula>$F$23</formula>
    </cfRule>
  </conditionalFormatting>
  <conditionalFormatting sqref="CG67 CG82 CG92 CG103 CG107">
    <cfRule type="expression" dxfId="12339" priority="1258">
      <formula>CF67&lt;0</formula>
    </cfRule>
  </conditionalFormatting>
  <conditionalFormatting sqref="CG69">
    <cfRule type="colorScale" priority="1250">
      <colorScale>
        <cfvo type="min"/>
        <cfvo type="max"/>
        <color theme="0"/>
        <color theme="0"/>
      </colorScale>
    </cfRule>
    <cfRule type="expression" dxfId="12338" priority="1251">
      <formula>CF69&lt;0</formula>
    </cfRule>
  </conditionalFormatting>
  <conditionalFormatting sqref="CG69:CG81">
    <cfRule type="expression" priority="1248">
      <formula>#REF!</formula>
    </cfRule>
  </conditionalFormatting>
  <conditionalFormatting sqref="CG69:CG82">
    <cfRule type="expression" dxfId="12337" priority="1246">
      <formula>IF(CG69="Validar","Rojo","Verde")</formula>
    </cfRule>
  </conditionalFormatting>
  <conditionalFormatting sqref="CG70:CG78">
    <cfRule type="colorScale" priority="1247">
      <colorScale>
        <cfvo type="min"/>
        <cfvo type="max"/>
        <color theme="0"/>
        <color theme="0"/>
      </colorScale>
    </cfRule>
    <cfRule type="expression" dxfId="12336" priority="1249">
      <formula>CF70&lt;0</formula>
    </cfRule>
  </conditionalFormatting>
  <conditionalFormatting sqref="CG79:CG81">
    <cfRule type="colorScale" priority="1259">
      <colorScale>
        <cfvo type="min"/>
        <cfvo type="max"/>
        <color theme="0"/>
        <color theme="0"/>
      </colorScale>
    </cfRule>
    <cfRule type="expression" dxfId="12335" priority="1260">
      <formula>CF79&lt;0</formula>
    </cfRule>
  </conditionalFormatting>
  <conditionalFormatting sqref="CG82 CG67 CG92 CG103 CG107">
    <cfRule type="colorScale" priority="1256">
      <colorScale>
        <cfvo type="min"/>
        <cfvo type="max"/>
        <color theme="0"/>
        <color theme="0"/>
      </colorScale>
    </cfRule>
  </conditionalFormatting>
  <conditionalFormatting sqref="CG84">
    <cfRule type="colorScale" priority="1244">
      <colorScale>
        <cfvo type="min"/>
        <cfvo type="max"/>
        <color theme="0"/>
        <color theme="0"/>
      </colorScale>
    </cfRule>
    <cfRule type="expression" dxfId="12334" priority="1245">
      <formula>CF84&lt;0</formula>
    </cfRule>
  </conditionalFormatting>
  <conditionalFormatting sqref="CG84:CG91">
    <cfRule type="expression" priority="1242">
      <formula>#REF!</formula>
    </cfRule>
  </conditionalFormatting>
  <conditionalFormatting sqref="CG84:CG92">
    <cfRule type="expression" dxfId="12333" priority="1240">
      <formula>IF(CG84="Validar","Rojo","Verde")</formula>
    </cfRule>
  </conditionalFormatting>
  <conditionalFormatting sqref="CG85:CG91">
    <cfRule type="colorScale" priority="1241">
      <colorScale>
        <cfvo type="min"/>
        <cfvo type="max"/>
        <color theme="0"/>
        <color theme="0"/>
      </colorScale>
    </cfRule>
    <cfRule type="expression" dxfId="12332" priority="1243">
      <formula>CF85&lt;0</formula>
    </cfRule>
  </conditionalFormatting>
  <conditionalFormatting sqref="CG94">
    <cfRule type="colorScale" priority="1238">
      <colorScale>
        <cfvo type="min"/>
        <cfvo type="max"/>
        <color theme="0"/>
        <color theme="0"/>
      </colorScale>
    </cfRule>
    <cfRule type="expression" dxfId="12331" priority="1239">
      <formula>CF94&lt;0</formula>
    </cfRule>
  </conditionalFormatting>
  <conditionalFormatting sqref="CG94:CG102">
    <cfRule type="expression" priority="1232">
      <formula>#REF!</formula>
    </cfRule>
  </conditionalFormatting>
  <conditionalFormatting sqref="CG94:CG103">
    <cfRule type="expression" dxfId="12330" priority="1230">
      <formula>IF(CG94="Validar","Rojo","Verde")</formula>
    </cfRule>
  </conditionalFormatting>
  <conditionalFormatting sqref="CG95:CG100">
    <cfRule type="colorScale" priority="1236">
      <colorScale>
        <cfvo type="min"/>
        <cfvo type="max"/>
        <color theme="0"/>
        <color theme="0"/>
      </colorScale>
    </cfRule>
    <cfRule type="expression" dxfId="12329" priority="1237">
      <formula>CF95&lt;0</formula>
    </cfRule>
  </conditionalFormatting>
  <conditionalFormatting sqref="CG101">
    <cfRule type="colorScale" priority="1234">
      <colorScale>
        <cfvo type="min"/>
        <cfvo type="max"/>
        <color theme="0"/>
        <color theme="0"/>
      </colorScale>
    </cfRule>
    <cfRule type="expression" dxfId="12328" priority="1235">
      <formula>CF101&lt;0</formula>
    </cfRule>
  </conditionalFormatting>
  <conditionalFormatting sqref="CG102">
    <cfRule type="colorScale" priority="1231">
      <colorScale>
        <cfvo type="min"/>
        <cfvo type="max"/>
        <color theme="0"/>
        <color theme="0"/>
      </colorScale>
    </cfRule>
    <cfRule type="expression" dxfId="12327" priority="1233">
      <formula>CF102&lt;0</formula>
    </cfRule>
  </conditionalFormatting>
  <conditionalFormatting sqref="CG105">
    <cfRule type="colorScale" priority="1228">
      <colorScale>
        <cfvo type="min"/>
        <cfvo type="max"/>
        <color theme="0"/>
        <color theme="0"/>
      </colorScale>
    </cfRule>
    <cfRule type="expression" dxfId="12326" priority="1229">
      <formula>CF105&lt;0</formula>
    </cfRule>
  </conditionalFormatting>
  <conditionalFormatting sqref="CG105:CG106">
    <cfRule type="expression" priority="1226">
      <formula>#REF!</formula>
    </cfRule>
  </conditionalFormatting>
  <conditionalFormatting sqref="CG105:CG107">
    <cfRule type="expression" dxfId="12325" priority="1224">
      <formula>IF(CG105="Validar","Rojo","Verde")</formula>
    </cfRule>
  </conditionalFormatting>
  <conditionalFormatting sqref="CG106">
    <cfRule type="colorScale" priority="1225">
      <colorScale>
        <cfvo type="min"/>
        <cfvo type="max"/>
        <color theme="0"/>
        <color theme="0"/>
      </colorScale>
    </cfRule>
    <cfRule type="expression" dxfId="12324" priority="1227">
      <formula>CF106&lt;0</formula>
    </cfRule>
  </conditionalFormatting>
  <conditionalFormatting sqref="CG110">
    <cfRule type="colorScale" priority="1216">
      <colorScale>
        <cfvo type="min"/>
        <cfvo type="max"/>
        <color theme="0"/>
        <color theme="0"/>
      </colorScale>
    </cfRule>
    <cfRule type="expression" dxfId="12323" priority="1217">
      <formula>CF110&lt;0</formula>
    </cfRule>
  </conditionalFormatting>
  <conditionalFormatting sqref="CG110:CG111">
    <cfRule type="expression" priority="1207">
      <formula>#REF!</formula>
    </cfRule>
  </conditionalFormatting>
  <conditionalFormatting sqref="CG111">
    <cfRule type="colorScale" priority="1206">
      <colorScale>
        <cfvo type="min"/>
        <cfvo type="max"/>
        <color theme="0"/>
        <color theme="0"/>
      </colorScale>
    </cfRule>
    <cfRule type="expression" dxfId="12322" priority="1208">
      <formula>CF111&lt;0</formula>
    </cfRule>
  </conditionalFormatting>
  <conditionalFormatting sqref="CG117">
    <cfRule type="colorScale" priority="1222">
      <colorScale>
        <cfvo type="min"/>
        <cfvo type="max"/>
        <color theme="0"/>
        <color theme="0"/>
      </colorScale>
    </cfRule>
    <cfRule type="expression" dxfId="12321" priority="1223">
      <formula>CF117&lt;0</formula>
    </cfRule>
  </conditionalFormatting>
  <conditionalFormatting sqref="CG117:CG123">
    <cfRule type="expression" priority="1220">
      <formula>#REF!</formula>
    </cfRule>
  </conditionalFormatting>
  <conditionalFormatting sqref="CG118:CG123">
    <cfRule type="colorScale" priority="1219">
      <colorScale>
        <cfvo type="min"/>
        <cfvo type="max"/>
        <color theme="0"/>
        <color theme="0"/>
      </colorScale>
    </cfRule>
    <cfRule type="expression" dxfId="12320" priority="1221">
      <formula>CF118&lt;0</formula>
    </cfRule>
  </conditionalFormatting>
  <conditionalFormatting sqref="CG126:CG135">
    <cfRule type="expression" dxfId="12319" priority="1343">
      <formula>IF(CG126="Validar","Rojo","Verde")</formula>
    </cfRule>
    <cfRule type="colorScale" priority="1344">
      <colorScale>
        <cfvo type="min"/>
        <cfvo type="max"/>
        <color theme="0"/>
        <color theme="0"/>
      </colorScale>
    </cfRule>
    <cfRule type="expression" priority="1345">
      <formula>$F$23</formula>
    </cfRule>
    <cfRule type="expression" dxfId="12318" priority="1346">
      <formula>CF126&lt;0</formula>
    </cfRule>
  </conditionalFormatting>
  <conditionalFormatting sqref="CF6">
    <cfRule type="colorScale" priority="1203">
      <colorScale>
        <cfvo type="min"/>
        <cfvo type="max"/>
        <color theme="0"/>
        <color theme="0"/>
      </colorScale>
    </cfRule>
    <cfRule type="expression" dxfId="12317" priority="1204">
      <formula>CE6&lt;0</formula>
    </cfRule>
  </conditionalFormatting>
  <conditionalFormatting sqref="CF6">
    <cfRule type="expression" dxfId="12316" priority="1201">
      <formula>IF(CF6="Validar","Rojo","Verde")</formula>
    </cfRule>
    <cfRule type="expression" priority="1202">
      <formula>#REF!</formula>
    </cfRule>
  </conditionalFormatting>
  <conditionalFormatting sqref="CF7:CF8">
    <cfRule type="colorScale" priority="1199">
      <colorScale>
        <cfvo type="min"/>
        <cfvo type="max"/>
        <color theme="0"/>
        <color theme="0"/>
      </colorScale>
    </cfRule>
    <cfRule type="expression" dxfId="12315" priority="1200">
      <formula>CE7&lt;0</formula>
    </cfRule>
  </conditionalFormatting>
  <conditionalFormatting sqref="CF7:CF8">
    <cfRule type="expression" dxfId="12314" priority="1197">
      <formula>IF(CF7="Validar","Rojo","Verde")</formula>
    </cfRule>
    <cfRule type="expression" priority="1198">
      <formula>#REF!</formula>
    </cfRule>
  </conditionalFormatting>
  <conditionalFormatting sqref="CI9">
    <cfRule type="colorScale" priority="1164">
      <colorScale>
        <cfvo type="min"/>
        <cfvo type="max"/>
        <color theme="0"/>
        <color theme="0"/>
      </colorScale>
    </cfRule>
    <cfRule type="expression" dxfId="12313" priority="1165">
      <formula>CH9&lt;0</formula>
    </cfRule>
  </conditionalFormatting>
  <conditionalFormatting sqref="CI9:CI20">
    <cfRule type="expression" dxfId="12312" priority="1135">
      <formula>IF(CI9="Validar","Rojo","Verde")</formula>
    </cfRule>
    <cfRule type="expression" priority="1137">
      <formula>#REF!</formula>
    </cfRule>
  </conditionalFormatting>
  <conditionalFormatting sqref="CI10">
    <cfRule type="colorScale" priority="1141">
      <colorScale>
        <cfvo type="min"/>
        <cfvo type="max"/>
        <color theme="0"/>
        <color theme="0"/>
      </colorScale>
    </cfRule>
    <cfRule type="expression" dxfId="12311" priority="1142">
      <formula>CH10&lt;0</formula>
    </cfRule>
  </conditionalFormatting>
  <conditionalFormatting sqref="CI11:CI14">
    <cfRule type="colorScale" priority="1162">
      <colorScale>
        <cfvo type="min"/>
        <cfvo type="max"/>
        <color theme="0"/>
        <color theme="0"/>
      </colorScale>
    </cfRule>
    <cfRule type="expression" dxfId="12310" priority="1163">
      <formula>CH11&lt;0</formula>
    </cfRule>
  </conditionalFormatting>
  <conditionalFormatting sqref="CI15">
    <cfRule type="colorScale" priority="1139">
      <colorScale>
        <cfvo type="min"/>
        <cfvo type="max"/>
        <color theme="0"/>
        <color theme="0"/>
      </colorScale>
    </cfRule>
    <cfRule type="expression" dxfId="12309" priority="1140">
      <formula>CH15&lt;0</formula>
    </cfRule>
  </conditionalFormatting>
  <conditionalFormatting sqref="CI16:CI17">
    <cfRule type="colorScale" priority="1160">
      <colorScale>
        <cfvo type="min"/>
        <cfvo type="max"/>
        <color theme="0"/>
        <color theme="0"/>
      </colorScale>
    </cfRule>
    <cfRule type="expression" dxfId="12308" priority="1161">
      <formula>CH16&lt;0</formula>
    </cfRule>
  </conditionalFormatting>
  <conditionalFormatting sqref="CI18">
    <cfRule type="colorScale" priority="1136">
      <colorScale>
        <cfvo type="min"/>
        <cfvo type="max"/>
        <color theme="0"/>
        <color theme="0"/>
      </colorScale>
    </cfRule>
    <cfRule type="expression" dxfId="12307" priority="1138">
      <formula>CH18&lt;0</formula>
    </cfRule>
  </conditionalFormatting>
  <conditionalFormatting sqref="CI19:CI20">
    <cfRule type="colorScale" priority="1158">
      <colorScale>
        <cfvo type="min"/>
        <cfvo type="max"/>
        <color theme="0"/>
        <color theme="0"/>
      </colorScale>
    </cfRule>
    <cfRule type="expression" dxfId="12306" priority="1159">
      <formula>CH19&lt;0</formula>
    </cfRule>
  </conditionalFormatting>
  <conditionalFormatting sqref="CI23">
    <cfRule type="colorScale" priority="1133">
      <colorScale>
        <cfvo type="min"/>
        <cfvo type="max"/>
        <color theme="0"/>
        <color theme="0"/>
      </colorScale>
    </cfRule>
    <cfRule type="expression" dxfId="12305" priority="1134">
      <formula>CH23&lt;0</formula>
    </cfRule>
  </conditionalFormatting>
  <conditionalFormatting sqref="CI23:CI31">
    <cfRule type="expression" dxfId="12304" priority="1127">
      <formula>IF(CI23="Validar","Rojo","Verde")</formula>
    </cfRule>
    <cfRule type="expression" priority="1129">
      <formula>#REF!</formula>
    </cfRule>
  </conditionalFormatting>
  <conditionalFormatting sqref="CI24">
    <cfRule type="colorScale" priority="1156">
      <colorScale>
        <cfvo type="min"/>
        <cfvo type="max"/>
        <color theme="0"/>
        <color theme="0"/>
      </colorScale>
    </cfRule>
    <cfRule type="expression" dxfId="12303" priority="1157">
      <formula>CH24&lt;0</formula>
    </cfRule>
  </conditionalFormatting>
  <conditionalFormatting sqref="CI25">
    <cfRule type="colorScale" priority="1154">
      <colorScale>
        <cfvo type="min"/>
        <cfvo type="max"/>
        <color theme="0"/>
        <color theme="0"/>
      </colorScale>
    </cfRule>
    <cfRule type="expression" dxfId="12302" priority="1155">
      <formula>CH25&lt;0</formula>
    </cfRule>
  </conditionalFormatting>
  <conditionalFormatting sqref="CI26">
    <cfRule type="colorScale" priority="1131">
      <colorScale>
        <cfvo type="min"/>
        <cfvo type="max"/>
        <color theme="0"/>
        <color theme="0"/>
      </colorScale>
    </cfRule>
    <cfRule type="expression" dxfId="12301" priority="1132">
      <formula>CH26&lt;0</formula>
    </cfRule>
  </conditionalFormatting>
  <conditionalFormatting sqref="CI27">
    <cfRule type="colorScale" priority="1152">
      <colorScale>
        <cfvo type="min"/>
        <cfvo type="max"/>
        <color theme="0"/>
        <color theme="0"/>
      </colorScale>
    </cfRule>
    <cfRule type="expression" dxfId="12300" priority="1153">
      <formula>CH27&lt;0</formula>
    </cfRule>
  </conditionalFormatting>
  <conditionalFormatting sqref="CI28">
    <cfRule type="colorScale" priority="1150">
      <colorScale>
        <cfvo type="min"/>
        <cfvo type="max"/>
        <color theme="0"/>
        <color theme="0"/>
      </colorScale>
    </cfRule>
    <cfRule type="expression" dxfId="12299" priority="1151">
      <formula>CH28&lt;0</formula>
    </cfRule>
  </conditionalFormatting>
  <conditionalFormatting sqref="CI29">
    <cfRule type="colorScale" priority="1128">
      <colorScale>
        <cfvo type="min"/>
        <cfvo type="max"/>
        <color theme="0"/>
        <color theme="0"/>
      </colorScale>
    </cfRule>
    <cfRule type="expression" dxfId="12298" priority="1130">
      <formula>CH29&lt;0</formula>
    </cfRule>
  </conditionalFormatting>
  <conditionalFormatting sqref="CI30">
    <cfRule type="colorScale" priority="1148">
      <colorScale>
        <cfvo type="min"/>
        <cfvo type="max"/>
        <color theme="0"/>
        <color theme="0"/>
      </colorScale>
    </cfRule>
    <cfRule type="expression" dxfId="12297" priority="1149">
      <formula>CH30&lt;0</formula>
    </cfRule>
  </conditionalFormatting>
  <conditionalFormatting sqref="CI31">
    <cfRule type="colorScale" priority="1146">
      <colorScale>
        <cfvo type="min"/>
        <cfvo type="max"/>
        <color theme="0"/>
        <color theme="0"/>
      </colorScale>
    </cfRule>
    <cfRule type="expression" dxfId="12296" priority="1147">
      <formula>CH31&lt;0</formula>
    </cfRule>
  </conditionalFormatting>
  <conditionalFormatting sqref="CI39">
    <cfRule type="colorScale" priority="1124">
      <colorScale>
        <cfvo type="min"/>
        <cfvo type="max"/>
        <color theme="0"/>
        <color theme="0"/>
      </colorScale>
    </cfRule>
    <cfRule type="expression" priority="1125">
      <formula>#REF!</formula>
    </cfRule>
    <cfRule type="expression" dxfId="12295" priority="1126">
      <formula>CH39&lt;0</formula>
    </cfRule>
  </conditionalFormatting>
  <conditionalFormatting sqref="CI39:CI107">
    <cfRule type="expression" dxfId="12294" priority="1062">
      <formula>IF(CI39="Validar","Rojo","Verde")</formula>
    </cfRule>
  </conditionalFormatting>
  <conditionalFormatting sqref="CI40:CI67">
    <cfRule type="colorScale" priority="1143">
      <colorScale>
        <cfvo type="min"/>
        <cfvo type="max"/>
        <color theme="0"/>
        <color theme="0"/>
      </colorScale>
    </cfRule>
    <cfRule type="expression" priority="1144">
      <formula>$F$19</formula>
    </cfRule>
    <cfRule type="expression" dxfId="12293" priority="1145">
      <formula>CH40&lt;0</formula>
    </cfRule>
  </conditionalFormatting>
  <conditionalFormatting sqref="CI68">
    <cfRule type="colorScale" priority="1121">
      <colorScale>
        <cfvo type="min"/>
        <cfvo type="max"/>
        <color theme="0"/>
        <color theme="0"/>
      </colorScale>
    </cfRule>
    <cfRule type="expression" priority="1122">
      <formula>#REF!</formula>
    </cfRule>
    <cfRule type="expression" dxfId="12292" priority="1123">
      <formula>CH68&lt;0</formula>
    </cfRule>
  </conditionalFormatting>
  <conditionalFormatting sqref="CI69:CI81">
    <cfRule type="colorScale" priority="1168">
      <colorScale>
        <cfvo type="min"/>
        <cfvo type="max"/>
        <color theme="0"/>
        <color theme="0"/>
      </colorScale>
    </cfRule>
    <cfRule type="expression" priority="1169">
      <formula>$F$19</formula>
    </cfRule>
    <cfRule type="expression" dxfId="12291" priority="1170">
      <formula>CH69&lt;0</formula>
    </cfRule>
  </conditionalFormatting>
  <conditionalFormatting sqref="CI82 CI92 CI103 CI107">
    <cfRule type="expression" dxfId="12290" priority="1167">
      <formula>CH82&lt;0</formula>
    </cfRule>
  </conditionalFormatting>
  <conditionalFormatting sqref="CI83">
    <cfRule type="colorScale" priority="1063">
      <colorScale>
        <cfvo type="min"/>
        <cfvo type="max"/>
        <color theme="0"/>
        <color theme="0"/>
      </colorScale>
    </cfRule>
    <cfRule type="expression" priority="1064">
      <formula>#REF!</formula>
    </cfRule>
    <cfRule type="expression" dxfId="12289" priority="1065">
      <formula>CH83&lt;0</formula>
    </cfRule>
  </conditionalFormatting>
  <conditionalFormatting sqref="CI84:CI91">
    <cfRule type="colorScale" priority="1171">
      <colorScale>
        <cfvo type="min"/>
        <cfvo type="max"/>
        <color theme="0"/>
        <color theme="0"/>
      </colorScale>
    </cfRule>
    <cfRule type="expression" priority="1172">
      <formula>$F$19</formula>
    </cfRule>
    <cfRule type="expression" dxfId="12288" priority="1173">
      <formula>CH84&lt;0</formula>
    </cfRule>
  </conditionalFormatting>
  <conditionalFormatting sqref="CI82 CI92 CI103 CI107">
    <cfRule type="colorScale" priority="1166">
      <colorScale>
        <cfvo type="min"/>
        <cfvo type="max"/>
        <color theme="0"/>
        <color theme="0"/>
      </colorScale>
    </cfRule>
  </conditionalFormatting>
  <conditionalFormatting sqref="CI93">
    <cfRule type="colorScale" priority="1118">
      <colorScale>
        <cfvo type="min"/>
        <cfvo type="max"/>
        <color theme="0"/>
        <color theme="0"/>
      </colorScale>
    </cfRule>
    <cfRule type="expression" priority="1119">
      <formula>#REF!</formula>
    </cfRule>
    <cfRule type="expression" dxfId="12287" priority="1120">
      <formula>CH93&lt;0</formula>
    </cfRule>
  </conditionalFormatting>
  <conditionalFormatting sqref="CI94:CI102">
    <cfRule type="colorScale" priority="1174">
      <colorScale>
        <cfvo type="min"/>
        <cfvo type="max"/>
        <color theme="0"/>
        <color theme="0"/>
      </colorScale>
    </cfRule>
    <cfRule type="expression" priority="1175">
      <formula>$F$19</formula>
    </cfRule>
    <cfRule type="expression" dxfId="12286" priority="1176">
      <formula>CH94&lt;0</formula>
    </cfRule>
  </conditionalFormatting>
  <conditionalFormatting sqref="CI104">
    <cfRule type="colorScale" priority="1115">
      <colorScale>
        <cfvo type="min"/>
        <cfvo type="max"/>
        <color theme="0"/>
        <color theme="0"/>
      </colorScale>
    </cfRule>
    <cfRule type="expression" priority="1116">
      <formula>#REF!</formula>
    </cfRule>
    <cfRule type="expression" dxfId="12285" priority="1117">
      <formula>CH104&lt;0</formula>
    </cfRule>
  </conditionalFormatting>
  <conditionalFormatting sqref="CI105:CI106">
    <cfRule type="colorScale" priority="1177">
      <colorScale>
        <cfvo type="min"/>
        <cfvo type="max"/>
        <color theme="0"/>
        <color theme="0"/>
      </colorScale>
    </cfRule>
    <cfRule type="expression" priority="1178">
      <formula>$F$19</formula>
    </cfRule>
    <cfRule type="expression" dxfId="12284" priority="1179">
      <formula>CH105&lt;0</formula>
    </cfRule>
  </conditionalFormatting>
  <conditionalFormatting sqref="CI110">
    <cfRule type="colorScale" priority="1180">
      <colorScale>
        <cfvo type="min"/>
        <cfvo type="max"/>
        <color theme="0"/>
        <color theme="0"/>
      </colorScale>
    </cfRule>
    <cfRule type="expression" dxfId="12283" priority="1181">
      <formula>CH110&lt;0</formula>
    </cfRule>
  </conditionalFormatting>
  <conditionalFormatting sqref="CI110:CI111">
    <cfRule type="expression" priority="1060">
      <formula>$F$19</formula>
    </cfRule>
  </conditionalFormatting>
  <conditionalFormatting sqref="CI111">
    <cfRule type="colorScale" priority="1059">
      <colorScale>
        <cfvo type="min"/>
        <cfvo type="max"/>
        <color theme="0"/>
        <color theme="0"/>
      </colorScale>
    </cfRule>
    <cfRule type="expression" dxfId="12282" priority="1061">
      <formula>CH111&lt;0</formula>
    </cfRule>
  </conditionalFormatting>
  <conditionalFormatting sqref="CI117:CI123">
    <cfRule type="colorScale" priority="1185">
      <colorScale>
        <cfvo type="min"/>
        <cfvo type="max"/>
        <color theme="0"/>
        <color theme="0"/>
      </colorScale>
    </cfRule>
    <cfRule type="expression" priority="1186">
      <formula>$F$19</formula>
    </cfRule>
    <cfRule type="expression" dxfId="12281" priority="1187">
      <formula>CH117&lt;0</formula>
    </cfRule>
  </conditionalFormatting>
  <conditionalFormatting sqref="CI125">
    <cfRule type="colorScale" priority="1112">
      <colorScale>
        <cfvo type="min"/>
        <cfvo type="max"/>
        <color theme="0"/>
        <color theme="0"/>
      </colorScale>
    </cfRule>
    <cfRule type="expression" priority="1113">
      <formula>#REF!</formula>
    </cfRule>
    <cfRule type="expression" dxfId="12280" priority="1114">
      <formula>CH125&lt;0</formula>
    </cfRule>
  </conditionalFormatting>
  <conditionalFormatting sqref="CI125:CI135">
    <cfRule type="expression" dxfId="12279" priority="1111">
      <formula>IF(CI125="Validar","Rojo","Verde")</formula>
    </cfRule>
  </conditionalFormatting>
  <conditionalFormatting sqref="CI126:CI132">
    <cfRule type="colorScale" priority="1188">
      <colorScale>
        <cfvo type="min"/>
        <cfvo type="max"/>
        <color theme="0"/>
        <color theme="0"/>
      </colorScale>
    </cfRule>
    <cfRule type="expression" dxfId="12278" priority="1190">
      <formula>CH126&lt;0</formula>
    </cfRule>
  </conditionalFormatting>
  <conditionalFormatting sqref="CI126:CI134">
    <cfRule type="expression" priority="1189">
      <formula>$F$19</formula>
    </cfRule>
  </conditionalFormatting>
  <conditionalFormatting sqref="CI133:CI134">
    <cfRule type="colorScale" priority="1191">
      <colorScale>
        <cfvo type="min"/>
        <cfvo type="max"/>
        <color theme="0"/>
        <color theme="0"/>
      </colorScale>
    </cfRule>
    <cfRule type="expression" dxfId="12277" priority="1192">
      <formula>CH133&lt;0</formula>
    </cfRule>
  </conditionalFormatting>
  <conditionalFormatting sqref="CI135">
    <cfRule type="colorScale" priority="1182">
      <colorScale>
        <cfvo type="min"/>
        <cfvo type="max"/>
        <color theme="0"/>
        <color theme="0"/>
      </colorScale>
    </cfRule>
    <cfRule type="expression" priority="1183">
      <formula>$F$23</formula>
    </cfRule>
    <cfRule type="expression" dxfId="12276" priority="1184">
      <formula>CH135&lt;0</formula>
    </cfRule>
  </conditionalFormatting>
  <conditionalFormatting sqref="CI110:CJ111">
    <cfRule type="expression" dxfId="12275" priority="1055">
      <formula>IF(CI110="Validar","Rojo","Verde")</formula>
    </cfRule>
  </conditionalFormatting>
  <conditionalFormatting sqref="CI117:CJ123">
    <cfRule type="expression" dxfId="12274" priority="1068">
      <formula>IF(CI117="Validar","Rojo","Verde")</formula>
    </cfRule>
  </conditionalFormatting>
  <conditionalFormatting sqref="CJ40:CJ66">
    <cfRule type="colorScale" priority="1103">
      <colorScale>
        <cfvo type="min"/>
        <cfvo type="max"/>
        <color theme="0"/>
        <color theme="0"/>
      </colorScale>
    </cfRule>
    <cfRule type="expression" priority="1104">
      <formula>#REF!</formula>
    </cfRule>
    <cfRule type="expression" dxfId="12273" priority="1105">
      <formula>CI40&lt;0</formula>
    </cfRule>
  </conditionalFormatting>
  <conditionalFormatting sqref="CJ40:CJ67">
    <cfRule type="expression" dxfId="12272" priority="1102">
      <formula>IF(CJ40="Validar","Rojo","Verde")</formula>
    </cfRule>
  </conditionalFormatting>
  <conditionalFormatting sqref="CJ67 CI82:CJ82 CI92:CJ92 CI103:CJ103 CI107:CJ107">
    <cfRule type="expression" priority="1107">
      <formula>$F$23</formula>
    </cfRule>
  </conditionalFormatting>
  <conditionalFormatting sqref="CJ67 CJ82 CJ92 CJ103 CJ107">
    <cfRule type="expression" dxfId="12271" priority="1108">
      <formula>CI67&lt;0</formula>
    </cfRule>
  </conditionalFormatting>
  <conditionalFormatting sqref="CJ69">
    <cfRule type="colorScale" priority="1100">
      <colorScale>
        <cfvo type="min"/>
        <cfvo type="max"/>
        <color theme="0"/>
        <color theme="0"/>
      </colorScale>
    </cfRule>
    <cfRule type="expression" dxfId="12270" priority="1101">
      <formula>CI69&lt;0</formula>
    </cfRule>
  </conditionalFormatting>
  <conditionalFormatting sqref="CJ69:CJ81">
    <cfRule type="expression" priority="1098">
      <formula>#REF!</formula>
    </cfRule>
  </conditionalFormatting>
  <conditionalFormatting sqref="CJ69:CJ82">
    <cfRule type="expression" dxfId="12269" priority="1096">
      <formula>IF(CJ69="Validar","Rojo","Verde")</formula>
    </cfRule>
  </conditionalFormatting>
  <conditionalFormatting sqref="CJ70:CJ78">
    <cfRule type="colorScale" priority="1097">
      <colorScale>
        <cfvo type="min"/>
        <cfvo type="max"/>
        <color theme="0"/>
        <color theme="0"/>
      </colorScale>
    </cfRule>
    <cfRule type="expression" dxfId="12268" priority="1099">
      <formula>CI70&lt;0</formula>
    </cfRule>
  </conditionalFormatting>
  <conditionalFormatting sqref="CJ79:CJ81">
    <cfRule type="colorScale" priority="1109">
      <colorScale>
        <cfvo type="min"/>
        <cfvo type="max"/>
        <color theme="0"/>
        <color theme="0"/>
      </colorScale>
    </cfRule>
    <cfRule type="expression" dxfId="12267" priority="1110">
      <formula>CI79&lt;0</formula>
    </cfRule>
  </conditionalFormatting>
  <conditionalFormatting sqref="CJ67 CJ82 CJ92 CJ103 CJ107">
    <cfRule type="colorScale" priority="1106">
      <colorScale>
        <cfvo type="min"/>
        <cfvo type="max"/>
        <color theme="0"/>
        <color theme="0"/>
      </colorScale>
    </cfRule>
  </conditionalFormatting>
  <conditionalFormatting sqref="CJ84">
    <cfRule type="colorScale" priority="1094">
      <colorScale>
        <cfvo type="min"/>
        <cfvo type="max"/>
        <color theme="0"/>
        <color theme="0"/>
      </colorScale>
    </cfRule>
    <cfRule type="expression" dxfId="12266" priority="1095">
      <formula>CI84&lt;0</formula>
    </cfRule>
  </conditionalFormatting>
  <conditionalFormatting sqref="CJ84:CJ91">
    <cfRule type="expression" priority="1092">
      <formula>#REF!</formula>
    </cfRule>
  </conditionalFormatting>
  <conditionalFormatting sqref="CJ84:CJ92">
    <cfRule type="expression" dxfId="12265" priority="1090">
      <formula>IF(CJ84="Validar","Rojo","Verde")</formula>
    </cfRule>
  </conditionalFormatting>
  <conditionalFormatting sqref="CJ85:CJ91">
    <cfRule type="colorScale" priority="1091">
      <colorScale>
        <cfvo type="min"/>
        <cfvo type="max"/>
        <color theme="0"/>
        <color theme="0"/>
      </colorScale>
    </cfRule>
    <cfRule type="expression" dxfId="12264" priority="1093">
      <formula>CI85&lt;0</formula>
    </cfRule>
  </conditionalFormatting>
  <conditionalFormatting sqref="CJ94">
    <cfRule type="colorScale" priority="1088">
      <colorScale>
        <cfvo type="min"/>
        <cfvo type="max"/>
        <color theme="0"/>
        <color theme="0"/>
      </colorScale>
    </cfRule>
    <cfRule type="expression" dxfId="12263" priority="1089">
      <formula>CI94&lt;0</formula>
    </cfRule>
  </conditionalFormatting>
  <conditionalFormatting sqref="CJ94:CJ102">
    <cfRule type="expression" priority="1082">
      <formula>#REF!</formula>
    </cfRule>
  </conditionalFormatting>
  <conditionalFormatting sqref="CJ94:CJ103">
    <cfRule type="expression" dxfId="12262" priority="1080">
      <formula>IF(CJ94="Validar","Rojo","Verde")</formula>
    </cfRule>
  </conditionalFormatting>
  <conditionalFormatting sqref="CJ95:CJ100">
    <cfRule type="colorScale" priority="1086">
      <colorScale>
        <cfvo type="min"/>
        <cfvo type="max"/>
        <color theme="0"/>
        <color theme="0"/>
      </colorScale>
    </cfRule>
    <cfRule type="expression" dxfId="12261" priority="1087">
      <formula>CI95&lt;0</formula>
    </cfRule>
  </conditionalFormatting>
  <conditionalFormatting sqref="CJ101">
    <cfRule type="colorScale" priority="1084">
      <colorScale>
        <cfvo type="min"/>
        <cfvo type="max"/>
        <color theme="0"/>
        <color theme="0"/>
      </colorScale>
    </cfRule>
    <cfRule type="expression" dxfId="12260" priority="1085">
      <formula>CI101&lt;0</formula>
    </cfRule>
  </conditionalFormatting>
  <conditionalFormatting sqref="CJ102">
    <cfRule type="colorScale" priority="1081">
      <colorScale>
        <cfvo type="min"/>
        <cfvo type="max"/>
        <color theme="0"/>
        <color theme="0"/>
      </colorScale>
    </cfRule>
    <cfRule type="expression" dxfId="12259" priority="1083">
      <formula>CI102&lt;0</formula>
    </cfRule>
  </conditionalFormatting>
  <conditionalFormatting sqref="CJ105">
    <cfRule type="colorScale" priority="1078">
      <colorScale>
        <cfvo type="min"/>
        <cfvo type="max"/>
        <color theme="0"/>
        <color theme="0"/>
      </colorScale>
    </cfRule>
    <cfRule type="expression" dxfId="12258" priority="1079">
      <formula>CI105&lt;0</formula>
    </cfRule>
  </conditionalFormatting>
  <conditionalFormatting sqref="CJ105:CJ106">
    <cfRule type="expression" priority="1076">
      <formula>#REF!</formula>
    </cfRule>
  </conditionalFormatting>
  <conditionalFormatting sqref="CJ105:CJ107">
    <cfRule type="expression" dxfId="12257" priority="1074">
      <formula>IF(CJ105="Validar","Rojo","Verde")</formula>
    </cfRule>
  </conditionalFormatting>
  <conditionalFormatting sqref="CJ106">
    <cfRule type="colorScale" priority="1075">
      <colorScale>
        <cfvo type="min"/>
        <cfvo type="max"/>
        <color theme="0"/>
        <color theme="0"/>
      </colorScale>
    </cfRule>
    <cfRule type="expression" dxfId="12256" priority="1077">
      <formula>CI106&lt;0</formula>
    </cfRule>
  </conditionalFormatting>
  <conditionalFormatting sqref="CJ110">
    <cfRule type="colorScale" priority="1066">
      <colorScale>
        <cfvo type="min"/>
        <cfvo type="max"/>
        <color theme="0"/>
        <color theme="0"/>
      </colorScale>
    </cfRule>
    <cfRule type="expression" dxfId="12255" priority="1067">
      <formula>CI110&lt;0</formula>
    </cfRule>
  </conditionalFormatting>
  <conditionalFormatting sqref="CJ110:CJ111">
    <cfRule type="expression" priority="1057">
      <formula>#REF!</formula>
    </cfRule>
  </conditionalFormatting>
  <conditionalFormatting sqref="CJ111">
    <cfRule type="colorScale" priority="1056">
      <colorScale>
        <cfvo type="min"/>
        <cfvo type="max"/>
        <color theme="0"/>
        <color theme="0"/>
      </colorScale>
    </cfRule>
    <cfRule type="expression" dxfId="12254" priority="1058">
      <formula>CI111&lt;0</formula>
    </cfRule>
  </conditionalFormatting>
  <conditionalFormatting sqref="CJ117">
    <cfRule type="colorScale" priority="1072">
      <colorScale>
        <cfvo type="min"/>
        <cfvo type="max"/>
        <color theme="0"/>
        <color theme="0"/>
      </colorScale>
    </cfRule>
    <cfRule type="expression" dxfId="12253" priority="1073">
      <formula>CI117&lt;0</formula>
    </cfRule>
  </conditionalFormatting>
  <conditionalFormatting sqref="CJ117:CJ123">
    <cfRule type="expression" priority="1070">
      <formula>#REF!</formula>
    </cfRule>
  </conditionalFormatting>
  <conditionalFormatting sqref="CJ118:CJ123">
    <cfRule type="colorScale" priority="1069">
      <colorScale>
        <cfvo type="min"/>
        <cfvo type="max"/>
        <color theme="0"/>
        <color theme="0"/>
      </colorScale>
    </cfRule>
    <cfRule type="expression" dxfId="12252" priority="1071">
      <formula>CI118&lt;0</formula>
    </cfRule>
  </conditionalFormatting>
  <conditionalFormatting sqref="CJ126:CJ135">
    <cfRule type="expression" dxfId="12251" priority="1193">
      <formula>IF(CJ126="Validar","Rojo","Verde")</formula>
    </cfRule>
    <cfRule type="colorScale" priority="1194">
      <colorScale>
        <cfvo type="min"/>
        <cfvo type="max"/>
        <color theme="0"/>
        <color theme="0"/>
      </colorScale>
    </cfRule>
    <cfRule type="expression" priority="1195">
      <formula>$F$23</formula>
    </cfRule>
    <cfRule type="expression" dxfId="12250" priority="1196">
      <formula>CI126&lt;0</formula>
    </cfRule>
  </conditionalFormatting>
  <conditionalFormatting sqref="CI6">
    <cfRule type="colorScale" priority="1053">
      <colorScale>
        <cfvo type="min"/>
        <cfvo type="max"/>
        <color theme="0"/>
        <color theme="0"/>
      </colorScale>
    </cfRule>
    <cfRule type="expression" dxfId="12249" priority="1054">
      <formula>CH6&lt;0</formula>
    </cfRule>
  </conditionalFormatting>
  <conditionalFormatting sqref="CI6">
    <cfRule type="expression" dxfId="12248" priority="1051">
      <formula>IF(CI6="Validar","Rojo","Verde")</formula>
    </cfRule>
    <cfRule type="expression" priority="1052">
      <formula>#REF!</formula>
    </cfRule>
  </conditionalFormatting>
  <conditionalFormatting sqref="CI7:CI8">
    <cfRule type="colorScale" priority="1049">
      <colorScale>
        <cfvo type="min"/>
        <cfvo type="max"/>
        <color theme="0"/>
        <color theme="0"/>
      </colorScale>
    </cfRule>
    <cfRule type="expression" dxfId="12247" priority="1050">
      <formula>CH7&lt;0</formula>
    </cfRule>
  </conditionalFormatting>
  <conditionalFormatting sqref="CI7:CI8">
    <cfRule type="expression" dxfId="12246" priority="1047">
      <formula>IF(CI7="Validar","Rojo","Verde")</formula>
    </cfRule>
    <cfRule type="expression" priority="1048">
      <formula>#REF!</formula>
    </cfRule>
  </conditionalFormatting>
  <conditionalFormatting sqref="CM9">
    <cfRule type="colorScale" priority="1014">
      <colorScale>
        <cfvo type="min"/>
        <cfvo type="max"/>
        <color theme="0"/>
        <color theme="0"/>
      </colorScale>
    </cfRule>
    <cfRule type="expression" dxfId="12245" priority="1015">
      <formula>CL9&lt;0</formula>
    </cfRule>
  </conditionalFormatting>
  <conditionalFormatting sqref="CM9:CM20">
    <cfRule type="expression" dxfId="12244" priority="985">
      <formula>IF(CM9="Validar","Rojo","Verde")</formula>
    </cfRule>
    <cfRule type="expression" priority="987">
      <formula>#REF!</formula>
    </cfRule>
  </conditionalFormatting>
  <conditionalFormatting sqref="CM10">
    <cfRule type="colorScale" priority="991">
      <colorScale>
        <cfvo type="min"/>
        <cfvo type="max"/>
        <color theme="0"/>
        <color theme="0"/>
      </colorScale>
    </cfRule>
    <cfRule type="expression" dxfId="12243" priority="992">
      <formula>CL10&lt;0</formula>
    </cfRule>
  </conditionalFormatting>
  <conditionalFormatting sqref="CM11:CM14">
    <cfRule type="colorScale" priority="1012">
      <colorScale>
        <cfvo type="min"/>
        <cfvo type="max"/>
        <color theme="0"/>
        <color theme="0"/>
      </colorScale>
    </cfRule>
    <cfRule type="expression" dxfId="12242" priority="1013">
      <formula>CL11&lt;0</formula>
    </cfRule>
  </conditionalFormatting>
  <conditionalFormatting sqref="CM15">
    <cfRule type="colorScale" priority="989">
      <colorScale>
        <cfvo type="min"/>
        <cfvo type="max"/>
        <color theme="0"/>
        <color theme="0"/>
      </colorScale>
    </cfRule>
    <cfRule type="expression" dxfId="12241" priority="990">
      <formula>CL15&lt;0</formula>
    </cfRule>
  </conditionalFormatting>
  <conditionalFormatting sqref="CM16:CM17">
    <cfRule type="colorScale" priority="1010">
      <colorScale>
        <cfvo type="min"/>
        <cfvo type="max"/>
        <color theme="0"/>
        <color theme="0"/>
      </colorScale>
    </cfRule>
    <cfRule type="expression" dxfId="12240" priority="1011">
      <formula>CL16&lt;0</formula>
    </cfRule>
  </conditionalFormatting>
  <conditionalFormatting sqref="CM18">
    <cfRule type="colorScale" priority="986">
      <colorScale>
        <cfvo type="min"/>
        <cfvo type="max"/>
        <color theme="0"/>
        <color theme="0"/>
      </colorScale>
    </cfRule>
    <cfRule type="expression" dxfId="12239" priority="988">
      <formula>CL18&lt;0</formula>
    </cfRule>
  </conditionalFormatting>
  <conditionalFormatting sqref="CM19:CM20">
    <cfRule type="colorScale" priority="1008">
      <colorScale>
        <cfvo type="min"/>
        <cfvo type="max"/>
        <color theme="0"/>
        <color theme="0"/>
      </colorScale>
    </cfRule>
    <cfRule type="expression" dxfId="12238" priority="1009">
      <formula>CL19&lt;0</formula>
    </cfRule>
  </conditionalFormatting>
  <conditionalFormatting sqref="CM23">
    <cfRule type="colorScale" priority="983">
      <colorScale>
        <cfvo type="min"/>
        <cfvo type="max"/>
        <color theme="0"/>
        <color theme="0"/>
      </colorScale>
    </cfRule>
    <cfRule type="expression" dxfId="12237" priority="984">
      <formula>CL23&lt;0</formula>
    </cfRule>
  </conditionalFormatting>
  <conditionalFormatting sqref="CM23:CM31">
    <cfRule type="expression" dxfId="12236" priority="977">
      <formula>IF(CM23="Validar","Rojo","Verde")</formula>
    </cfRule>
    <cfRule type="expression" priority="979">
      <formula>#REF!</formula>
    </cfRule>
  </conditionalFormatting>
  <conditionalFormatting sqref="CM24">
    <cfRule type="colorScale" priority="1006">
      <colorScale>
        <cfvo type="min"/>
        <cfvo type="max"/>
        <color theme="0"/>
        <color theme="0"/>
      </colorScale>
    </cfRule>
    <cfRule type="expression" dxfId="12235" priority="1007">
      <formula>CL24&lt;0</formula>
    </cfRule>
  </conditionalFormatting>
  <conditionalFormatting sqref="CM25">
    <cfRule type="colorScale" priority="1004">
      <colorScale>
        <cfvo type="min"/>
        <cfvo type="max"/>
        <color theme="0"/>
        <color theme="0"/>
      </colorScale>
    </cfRule>
    <cfRule type="expression" dxfId="12234" priority="1005">
      <formula>CL25&lt;0</formula>
    </cfRule>
  </conditionalFormatting>
  <conditionalFormatting sqref="CM26">
    <cfRule type="colorScale" priority="981">
      <colorScale>
        <cfvo type="min"/>
        <cfvo type="max"/>
        <color theme="0"/>
        <color theme="0"/>
      </colorScale>
    </cfRule>
    <cfRule type="expression" dxfId="12233" priority="982">
      <formula>CL26&lt;0</formula>
    </cfRule>
  </conditionalFormatting>
  <conditionalFormatting sqref="CM27">
    <cfRule type="colorScale" priority="1002">
      <colorScale>
        <cfvo type="min"/>
        <cfvo type="max"/>
        <color theme="0"/>
        <color theme="0"/>
      </colorScale>
    </cfRule>
    <cfRule type="expression" dxfId="12232" priority="1003">
      <formula>CL27&lt;0</formula>
    </cfRule>
  </conditionalFormatting>
  <conditionalFormatting sqref="CM28">
    <cfRule type="colorScale" priority="1000">
      <colorScale>
        <cfvo type="min"/>
        <cfvo type="max"/>
        <color theme="0"/>
        <color theme="0"/>
      </colorScale>
    </cfRule>
    <cfRule type="expression" dxfId="12231" priority="1001">
      <formula>CL28&lt;0</formula>
    </cfRule>
  </conditionalFormatting>
  <conditionalFormatting sqref="CM29">
    <cfRule type="colorScale" priority="978">
      <colorScale>
        <cfvo type="min"/>
        <cfvo type="max"/>
        <color theme="0"/>
        <color theme="0"/>
      </colorScale>
    </cfRule>
    <cfRule type="expression" dxfId="12230" priority="980">
      <formula>CL29&lt;0</formula>
    </cfRule>
  </conditionalFormatting>
  <conditionalFormatting sqref="CM30">
    <cfRule type="colorScale" priority="998">
      <colorScale>
        <cfvo type="min"/>
        <cfvo type="max"/>
        <color theme="0"/>
        <color theme="0"/>
      </colorScale>
    </cfRule>
    <cfRule type="expression" dxfId="12229" priority="999">
      <formula>CL30&lt;0</formula>
    </cfRule>
  </conditionalFormatting>
  <conditionalFormatting sqref="CM31">
    <cfRule type="colorScale" priority="996">
      <colorScale>
        <cfvo type="min"/>
        <cfvo type="max"/>
        <color theme="0"/>
        <color theme="0"/>
      </colorScale>
    </cfRule>
    <cfRule type="expression" dxfId="12228" priority="997">
      <formula>CL31&lt;0</formula>
    </cfRule>
  </conditionalFormatting>
  <conditionalFormatting sqref="CM39">
    <cfRule type="colorScale" priority="974">
      <colorScale>
        <cfvo type="min"/>
        <cfvo type="max"/>
        <color theme="0"/>
        <color theme="0"/>
      </colorScale>
    </cfRule>
    <cfRule type="expression" priority="975">
      <formula>#REF!</formula>
    </cfRule>
    <cfRule type="expression" dxfId="12227" priority="976">
      <formula>CL39&lt;0</formula>
    </cfRule>
  </conditionalFormatting>
  <conditionalFormatting sqref="CM39:CM107">
    <cfRule type="expression" dxfId="12226" priority="912">
      <formula>IF(CM39="Validar","Rojo","Verde")</formula>
    </cfRule>
  </conditionalFormatting>
  <conditionalFormatting sqref="CM40:CM67">
    <cfRule type="colorScale" priority="993">
      <colorScale>
        <cfvo type="min"/>
        <cfvo type="max"/>
        <color theme="0"/>
        <color theme="0"/>
      </colorScale>
    </cfRule>
    <cfRule type="expression" priority="994">
      <formula>$F$19</formula>
    </cfRule>
    <cfRule type="expression" dxfId="12225" priority="995">
      <formula>CL40&lt;0</formula>
    </cfRule>
  </conditionalFormatting>
  <conditionalFormatting sqref="CM68">
    <cfRule type="colorScale" priority="971">
      <colorScale>
        <cfvo type="min"/>
        <cfvo type="max"/>
        <color theme="0"/>
        <color theme="0"/>
      </colorScale>
    </cfRule>
    <cfRule type="expression" priority="972">
      <formula>#REF!</formula>
    </cfRule>
    <cfRule type="expression" dxfId="12224" priority="973">
      <formula>CL68&lt;0</formula>
    </cfRule>
  </conditionalFormatting>
  <conditionalFormatting sqref="CM69:CM81">
    <cfRule type="colorScale" priority="1018">
      <colorScale>
        <cfvo type="min"/>
        <cfvo type="max"/>
        <color theme="0"/>
        <color theme="0"/>
      </colorScale>
    </cfRule>
    <cfRule type="expression" priority="1019">
      <formula>$F$19</formula>
    </cfRule>
    <cfRule type="expression" dxfId="12223" priority="1020">
      <formula>CL69&lt;0</formula>
    </cfRule>
  </conditionalFormatting>
  <conditionalFormatting sqref="CM82 CM92 CM103 CM107">
    <cfRule type="expression" dxfId="12222" priority="1017">
      <formula>CL82&lt;0</formula>
    </cfRule>
  </conditionalFormatting>
  <conditionalFormatting sqref="CM83">
    <cfRule type="colorScale" priority="913">
      <colorScale>
        <cfvo type="min"/>
        <cfvo type="max"/>
        <color theme="0"/>
        <color theme="0"/>
      </colorScale>
    </cfRule>
    <cfRule type="expression" priority="914">
      <formula>#REF!</formula>
    </cfRule>
    <cfRule type="expression" dxfId="12221" priority="915">
      <formula>CL83&lt;0</formula>
    </cfRule>
  </conditionalFormatting>
  <conditionalFormatting sqref="CM84:CM91">
    <cfRule type="colorScale" priority="1021">
      <colorScale>
        <cfvo type="min"/>
        <cfvo type="max"/>
        <color theme="0"/>
        <color theme="0"/>
      </colorScale>
    </cfRule>
    <cfRule type="expression" priority="1022">
      <formula>$F$19</formula>
    </cfRule>
    <cfRule type="expression" dxfId="12220" priority="1023">
      <formula>CL84&lt;0</formula>
    </cfRule>
  </conditionalFormatting>
  <conditionalFormatting sqref="CM92 CM82 CM103 CM107">
    <cfRule type="colorScale" priority="1016">
      <colorScale>
        <cfvo type="min"/>
        <cfvo type="max"/>
        <color theme="0"/>
        <color theme="0"/>
      </colorScale>
    </cfRule>
  </conditionalFormatting>
  <conditionalFormatting sqref="CM93">
    <cfRule type="colorScale" priority="968">
      <colorScale>
        <cfvo type="min"/>
        <cfvo type="max"/>
        <color theme="0"/>
        <color theme="0"/>
      </colorScale>
    </cfRule>
    <cfRule type="expression" priority="969">
      <formula>#REF!</formula>
    </cfRule>
    <cfRule type="expression" dxfId="12219" priority="970">
      <formula>CL93&lt;0</formula>
    </cfRule>
  </conditionalFormatting>
  <conditionalFormatting sqref="CM94:CM102">
    <cfRule type="colorScale" priority="1024">
      <colorScale>
        <cfvo type="min"/>
        <cfvo type="max"/>
        <color theme="0"/>
        <color theme="0"/>
      </colorScale>
    </cfRule>
    <cfRule type="expression" priority="1025">
      <formula>$F$19</formula>
    </cfRule>
    <cfRule type="expression" dxfId="12218" priority="1026">
      <formula>CL94&lt;0</formula>
    </cfRule>
  </conditionalFormatting>
  <conditionalFormatting sqref="CM104">
    <cfRule type="colorScale" priority="965">
      <colorScale>
        <cfvo type="min"/>
        <cfvo type="max"/>
        <color theme="0"/>
        <color theme="0"/>
      </colorScale>
    </cfRule>
    <cfRule type="expression" priority="966">
      <formula>#REF!</formula>
    </cfRule>
    <cfRule type="expression" dxfId="12217" priority="967">
      <formula>CL104&lt;0</formula>
    </cfRule>
  </conditionalFormatting>
  <conditionalFormatting sqref="CM105:CM106">
    <cfRule type="colorScale" priority="1027">
      <colorScale>
        <cfvo type="min"/>
        <cfvo type="max"/>
        <color theme="0"/>
        <color theme="0"/>
      </colorScale>
    </cfRule>
    <cfRule type="expression" priority="1028">
      <formula>$F$19</formula>
    </cfRule>
    <cfRule type="expression" dxfId="12216" priority="1029">
      <formula>CL105&lt;0</formula>
    </cfRule>
  </conditionalFormatting>
  <conditionalFormatting sqref="CM110">
    <cfRule type="colorScale" priority="1030">
      <colorScale>
        <cfvo type="min"/>
        <cfvo type="max"/>
        <color theme="0"/>
        <color theme="0"/>
      </colorScale>
    </cfRule>
    <cfRule type="expression" dxfId="12215" priority="1031">
      <formula>CL110&lt;0</formula>
    </cfRule>
  </conditionalFormatting>
  <conditionalFormatting sqref="CM110:CM111">
    <cfRule type="expression" priority="910">
      <formula>$F$19</formula>
    </cfRule>
  </conditionalFormatting>
  <conditionalFormatting sqref="CM111">
    <cfRule type="colorScale" priority="909">
      <colorScale>
        <cfvo type="min"/>
        <cfvo type="max"/>
        <color theme="0"/>
        <color theme="0"/>
      </colorScale>
    </cfRule>
    <cfRule type="expression" dxfId="12214" priority="911">
      <formula>CL111&lt;0</formula>
    </cfRule>
  </conditionalFormatting>
  <conditionalFormatting sqref="CM117:CM123">
    <cfRule type="colorScale" priority="1035">
      <colorScale>
        <cfvo type="min"/>
        <cfvo type="max"/>
        <color theme="0"/>
        <color theme="0"/>
      </colorScale>
    </cfRule>
    <cfRule type="expression" priority="1036">
      <formula>$F$19</formula>
    </cfRule>
    <cfRule type="expression" dxfId="12213" priority="1037">
      <formula>CL117&lt;0</formula>
    </cfRule>
  </conditionalFormatting>
  <conditionalFormatting sqref="CM125">
    <cfRule type="colorScale" priority="962">
      <colorScale>
        <cfvo type="min"/>
        <cfvo type="max"/>
        <color theme="0"/>
        <color theme="0"/>
      </colorScale>
    </cfRule>
    <cfRule type="expression" priority="963">
      <formula>#REF!</formula>
    </cfRule>
    <cfRule type="expression" dxfId="12212" priority="964">
      <formula>CL125&lt;0</formula>
    </cfRule>
  </conditionalFormatting>
  <conditionalFormatting sqref="CM125:CM135">
    <cfRule type="expression" dxfId="12211" priority="961">
      <formula>IF(CM125="Validar","Rojo","Verde")</formula>
    </cfRule>
  </conditionalFormatting>
  <conditionalFormatting sqref="CM126:CM132">
    <cfRule type="colorScale" priority="1038">
      <colorScale>
        <cfvo type="min"/>
        <cfvo type="max"/>
        <color theme="0"/>
        <color theme="0"/>
      </colorScale>
    </cfRule>
    <cfRule type="expression" dxfId="12210" priority="1040">
      <formula>CL126&lt;0</formula>
    </cfRule>
  </conditionalFormatting>
  <conditionalFormatting sqref="CM126:CM134">
    <cfRule type="expression" priority="1039">
      <formula>$F$19</formula>
    </cfRule>
  </conditionalFormatting>
  <conditionalFormatting sqref="CM133:CM134">
    <cfRule type="colorScale" priority="1041">
      <colorScale>
        <cfvo type="min"/>
        <cfvo type="max"/>
        <color theme="0"/>
        <color theme="0"/>
      </colorScale>
    </cfRule>
    <cfRule type="expression" dxfId="12209" priority="1042">
      <formula>CL133&lt;0</formula>
    </cfRule>
  </conditionalFormatting>
  <conditionalFormatting sqref="CM135">
    <cfRule type="colorScale" priority="1032">
      <colorScale>
        <cfvo type="min"/>
        <cfvo type="max"/>
        <color theme="0"/>
        <color theme="0"/>
      </colorScale>
    </cfRule>
    <cfRule type="expression" priority="1033">
      <formula>$F$23</formula>
    </cfRule>
    <cfRule type="expression" dxfId="12208" priority="1034">
      <formula>CL135&lt;0</formula>
    </cfRule>
  </conditionalFormatting>
  <conditionalFormatting sqref="CM110:CN111">
    <cfRule type="expression" dxfId="12207" priority="905">
      <formula>IF(CM110="Validar","Rojo","Verde")</formula>
    </cfRule>
  </conditionalFormatting>
  <conditionalFormatting sqref="CM117:CN123">
    <cfRule type="expression" dxfId="12206" priority="918">
      <formula>IF(CM117="Validar","Rojo","Verde")</formula>
    </cfRule>
  </conditionalFormatting>
  <conditionalFormatting sqref="CN40:CN66">
    <cfRule type="colorScale" priority="953">
      <colorScale>
        <cfvo type="min"/>
        <cfvo type="max"/>
        <color theme="0"/>
        <color theme="0"/>
      </colorScale>
    </cfRule>
    <cfRule type="expression" priority="954">
      <formula>#REF!</formula>
    </cfRule>
    <cfRule type="expression" dxfId="12205" priority="955">
      <formula>CM40&lt;0</formula>
    </cfRule>
  </conditionalFormatting>
  <conditionalFormatting sqref="CN40:CN67">
    <cfRule type="expression" dxfId="12204" priority="952">
      <formula>IF(CN40="Validar","Rojo","Verde")</formula>
    </cfRule>
  </conditionalFormatting>
  <conditionalFormatting sqref="CN67 CM82:CN82 CM92:CN92 CM103:CN103 CM107:CN107">
    <cfRule type="expression" priority="957">
      <formula>$F$23</formula>
    </cfRule>
  </conditionalFormatting>
  <conditionalFormatting sqref="CN67 CN82 CN92 CN103 CN107">
    <cfRule type="expression" dxfId="12203" priority="958">
      <formula>CM67&lt;0</formula>
    </cfRule>
  </conditionalFormatting>
  <conditionalFormatting sqref="CN69">
    <cfRule type="colorScale" priority="950">
      <colorScale>
        <cfvo type="min"/>
        <cfvo type="max"/>
        <color theme="0"/>
        <color theme="0"/>
      </colorScale>
    </cfRule>
    <cfRule type="expression" dxfId="12202" priority="951">
      <formula>CM69&lt;0</formula>
    </cfRule>
  </conditionalFormatting>
  <conditionalFormatting sqref="CN69:CN81">
    <cfRule type="expression" priority="948">
      <formula>#REF!</formula>
    </cfRule>
  </conditionalFormatting>
  <conditionalFormatting sqref="CN69:CN82">
    <cfRule type="expression" dxfId="12201" priority="946">
      <formula>IF(CN69="Validar","Rojo","Verde")</formula>
    </cfRule>
  </conditionalFormatting>
  <conditionalFormatting sqref="CN70:CN78">
    <cfRule type="colorScale" priority="947">
      <colorScale>
        <cfvo type="min"/>
        <cfvo type="max"/>
        <color theme="0"/>
        <color theme="0"/>
      </colorScale>
    </cfRule>
    <cfRule type="expression" dxfId="12200" priority="949">
      <formula>CM70&lt;0</formula>
    </cfRule>
  </conditionalFormatting>
  <conditionalFormatting sqref="CN79:CN81">
    <cfRule type="colorScale" priority="959">
      <colorScale>
        <cfvo type="min"/>
        <cfvo type="max"/>
        <color theme="0"/>
        <color theme="0"/>
      </colorScale>
    </cfRule>
    <cfRule type="expression" dxfId="12199" priority="960">
      <formula>CM79&lt;0</formula>
    </cfRule>
  </conditionalFormatting>
  <conditionalFormatting sqref="CN67 CN82 CN92 CN103 CN107">
    <cfRule type="colorScale" priority="956">
      <colorScale>
        <cfvo type="min"/>
        <cfvo type="max"/>
        <color theme="0"/>
        <color theme="0"/>
      </colorScale>
    </cfRule>
  </conditionalFormatting>
  <conditionalFormatting sqref="CN84">
    <cfRule type="colorScale" priority="944">
      <colorScale>
        <cfvo type="min"/>
        <cfvo type="max"/>
        <color theme="0"/>
        <color theme="0"/>
      </colorScale>
    </cfRule>
    <cfRule type="expression" dxfId="12198" priority="945">
      <formula>CM84&lt;0</formula>
    </cfRule>
  </conditionalFormatting>
  <conditionalFormatting sqref="CN84:CN91">
    <cfRule type="expression" priority="942">
      <formula>#REF!</formula>
    </cfRule>
  </conditionalFormatting>
  <conditionalFormatting sqref="CN84:CN92">
    <cfRule type="expression" dxfId="12197" priority="940">
      <formula>IF(CN84="Validar","Rojo","Verde")</formula>
    </cfRule>
  </conditionalFormatting>
  <conditionalFormatting sqref="CN85:CN91">
    <cfRule type="colorScale" priority="941">
      <colorScale>
        <cfvo type="min"/>
        <cfvo type="max"/>
        <color theme="0"/>
        <color theme="0"/>
      </colorScale>
    </cfRule>
    <cfRule type="expression" dxfId="12196" priority="943">
      <formula>CM85&lt;0</formula>
    </cfRule>
  </conditionalFormatting>
  <conditionalFormatting sqref="CN94">
    <cfRule type="colorScale" priority="938">
      <colorScale>
        <cfvo type="min"/>
        <cfvo type="max"/>
        <color theme="0"/>
        <color theme="0"/>
      </colorScale>
    </cfRule>
    <cfRule type="expression" dxfId="12195" priority="939">
      <formula>CM94&lt;0</formula>
    </cfRule>
  </conditionalFormatting>
  <conditionalFormatting sqref="CN94:CN102">
    <cfRule type="expression" priority="932">
      <formula>#REF!</formula>
    </cfRule>
  </conditionalFormatting>
  <conditionalFormatting sqref="CN94:CN103">
    <cfRule type="expression" dxfId="12194" priority="930">
      <formula>IF(CN94="Validar","Rojo","Verde")</formula>
    </cfRule>
  </conditionalFormatting>
  <conditionalFormatting sqref="CN95:CN100">
    <cfRule type="colorScale" priority="936">
      <colorScale>
        <cfvo type="min"/>
        <cfvo type="max"/>
        <color theme="0"/>
        <color theme="0"/>
      </colorScale>
    </cfRule>
    <cfRule type="expression" dxfId="12193" priority="937">
      <formula>CM95&lt;0</formula>
    </cfRule>
  </conditionalFormatting>
  <conditionalFormatting sqref="CN101">
    <cfRule type="colorScale" priority="934">
      <colorScale>
        <cfvo type="min"/>
        <cfvo type="max"/>
        <color theme="0"/>
        <color theme="0"/>
      </colorScale>
    </cfRule>
    <cfRule type="expression" dxfId="12192" priority="935">
      <formula>CM101&lt;0</formula>
    </cfRule>
  </conditionalFormatting>
  <conditionalFormatting sqref="CN102">
    <cfRule type="colorScale" priority="931">
      <colorScale>
        <cfvo type="min"/>
        <cfvo type="max"/>
        <color theme="0"/>
        <color theme="0"/>
      </colorScale>
    </cfRule>
    <cfRule type="expression" dxfId="12191" priority="933">
      <formula>CM102&lt;0</formula>
    </cfRule>
  </conditionalFormatting>
  <conditionalFormatting sqref="CN105">
    <cfRule type="colorScale" priority="928">
      <colorScale>
        <cfvo type="min"/>
        <cfvo type="max"/>
        <color theme="0"/>
        <color theme="0"/>
      </colorScale>
    </cfRule>
    <cfRule type="expression" dxfId="12190" priority="929">
      <formula>CM105&lt;0</formula>
    </cfRule>
  </conditionalFormatting>
  <conditionalFormatting sqref="CN105:CN106">
    <cfRule type="expression" priority="926">
      <formula>#REF!</formula>
    </cfRule>
  </conditionalFormatting>
  <conditionalFormatting sqref="CN105:CN107">
    <cfRule type="expression" dxfId="12189" priority="924">
      <formula>IF(CN105="Validar","Rojo","Verde")</formula>
    </cfRule>
  </conditionalFormatting>
  <conditionalFormatting sqref="CN106">
    <cfRule type="colorScale" priority="925">
      <colorScale>
        <cfvo type="min"/>
        <cfvo type="max"/>
        <color theme="0"/>
        <color theme="0"/>
      </colorScale>
    </cfRule>
    <cfRule type="expression" dxfId="12188" priority="927">
      <formula>CM106&lt;0</formula>
    </cfRule>
  </conditionalFormatting>
  <conditionalFormatting sqref="CN110">
    <cfRule type="colorScale" priority="916">
      <colorScale>
        <cfvo type="min"/>
        <cfvo type="max"/>
        <color theme="0"/>
        <color theme="0"/>
      </colorScale>
    </cfRule>
    <cfRule type="expression" dxfId="12187" priority="917">
      <formula>CM110&lt;0</formula>
    </cfRule>
  </conditionalFormatting>
  <conditionalFormatting sqref="CN110:CN111">
    <cfRule type="expression" priority="907">
      <formula>#REF!</formula>
    </cfRule>
  </conditionalFormatting>
  <conditionalFormatting sqref="CN111">
    <cfRule type="colorScale" priority="906">
      <colorScale>
        <cfvo type="min"/>
        <cfvo type="max"/>
        <color theme="0"/>
        <color theme="0"/>
      </colorScale>
    </cfRule>
    <cfRule type="expression" dxfId="12186" priority="908">
      <formula>CM111&lt;0</formula>
    </cfRule>
  </conditionalFormatting>
  <conditionalFormatting sqref="CN117">
    <cfRule type="colorScale" priority="922">
      <colorScale>
        <cfvo type="min"/>
        <cfvo type="max"/>
        <color theme="0"/>
        <color theme="0"/>
      </colorScale>
    </cfRule>
    <cfRule type="expression" dxfId="12185" priority="923">
      <formula>CM117&lt;0</formula>
    </cfRule>
  </conditionalFormatting>
  <conditionalFormatting sqref="CN117:CN123">
    <cfRule type="expression" priority="920">
      <formula>#REF!</formula>
    </cfRule>
  </conditionalFormatting>
  <conditionalFormatting sqref="CN118:CN123">
    <cfRule type="colorScale" priority="919">
      <colorScale>
        <cfvo type="min"/>
        <cfvo type="max"/>
        <color theme="0"/>
        <color theme="0"/>
      </colorScale>
    </cfRule>
    <cfRule type="expression" dxfId="12184" priority="921">
      <formula>CM118&lt;0</formula>
    </cfRule>
  </conditionalFormatting>
  <conditionalFormatting sqref="CN126:CN135">
    <cfRule type="expression" dxfId="12183" priority="1043">
      <formula>IF(CN126="Validar","Rojo","Verde")</formula>
    </cfRule>
    <cfRule type="colorScale" priority="1044">
      <colorScale>
        <cfvo type="min"/>
        <cfvo type="max"/>
        <color theme="0"/>
        <color theme="0"/>
      </colorScale>
    </cfRule>
    <cfRule type="expression" priority="1045">
      <formula>$F$23</formula>
    </cfRule>
    <cfRule type="expression" dxfId="12182" priority="1046">
      <formula>CM126&lt;0</formula>
    </cfRule>
  </conditionalFormatting>
  <conditionalFormatting sqref="CM6">
    <cfRule type="colorScale" priority="903">
      <colorScale>
        <cfvo type="min"/>
        <cfvo type="max"/>
        <color theme="0"/>
        <color theme="0"/>
      </colorScale>
    </cfRule>
    <cfRule type="expression" dxfId="12181" priority="904">
      <formula>CL6&lt;0</formula>
    </cfRule>
  </conditionalFormatting>
  <conditionalFormatting sqref="CM6">
    <cfRule type="expression" dxfId="12180" priority="901">
      <formula>IF(CM6="Validar","Rojo","Verde")</formula>
    </cfRule>
    <cfRule type="expression" priority="902">
      <formula>#REF!</formula>
    </cfRule>
  </conditionalFormatting>
  <conditionalFormatting sqref="CM7:CM8">
    <cfRule type="colorScale" priority="899">
      <colorScale>
        <cfvo type="min"/>
        <cfvo type="max"/>
        <color theme="0"/>
        <color theme="0"/>
      </colorScale>
    </cfRule>
    <cfRule type="expression" dxfId="12179" priority="900">
      <formula>CL7&lt;0</formula>
    </cfRule>
  </conditionalFormatting>
  <conditionalFormatting sqref="CM7:CM8">
    <cfRule type="expression" dxfId="12178" priority="897">
      <formula>IF(CM7="Validar","Rojo","Verde")</formula>
    </cfRule>
    <cfRule type="expression" priority="898">
      <formula>#REF!</formula>
    </cfRule>
  </conditionalFormatting>
  <conditionalFormatting sqref="CP9">
    <cfRule type="colorScale" priority="864">
      <colorScale>
        <cfvo type="min"/>
        <cfvo type="max"/>
        <color theme="0"/>
        <color theme="0"/>
      </colorScale>
    </cfRule>
    <cfRule type="expression" dxfId="12177" priority="865">
      <formula>CO9&lt;0</formula>
    </cfRule>
  </conditionalFormatting>
  <conditionalFormatting sqref="CP9:CP20">
    <cfRule type="expression" dxfId="12176" priority="835">
      <formula>IF(CP9="Validar","Rojo","Verde")</formula>
    </cfRule>
    <cfRule type="expression" priority="837">
      <formula>#REF!</formula>
    </cfRule>
  </conditionalFormatting>
  <conditionalFormatting sqref="CP10">
    <cfRule type="colorScale" priority="841">
      <colorScale>
        <cfvo type="min"/>
        <cfvo type="max"/>
        <color theme="0"/>
        <color theme="0"/>
      </colorScale>
    </cfRule>
    <cfRule type="expression" dxfId="12175" priority="842">
      <formula>CO10&lt;0</formula>
    </cfRule>
  </conditionalFormatting>
  <conditionalFormatting sqref="CP11:CP14">
    <cfRule type="colorScale" priority="862">
      <colorScale>
        <cfvo type="min"/>
        <cfvo type="max"/>
        <color theme="0"/>
        <color theme="0"/>
      </colorScale>
    </cfRule>
    <cfRule type="expression" dxfId="12174" priority="863">
      <formula>CO11&lt;0</formula>
    </cfRule>
  </conditionalFormatting>
  <conditionalFormatting sqref="CP15">
    <cfRule type="colorScale" priority="839">
      <colorScale>
        <cfvo type="min"/>
        <cfvo type="max"/>
        <color theme="0"/>
        <color theme="0"/>
      </colorScale>
    </cfRule>
    <cfRule type="expression" dxfId="12173" priority="840">
      <formula>CO15&lt;0</formula>
    </cfRule>
  </conditionalFormatting>
  <conditionalFormatting sqref="CP16:CP17">
    <cfRule type="colorScale" priority="860">
      <colorScale>
        <cfvo type="min"/>
        <cfvo type="max"/>
        <color theme="0"/>
        <color theme="0"/>
      </colorScale>
    </cfRule>
    <cfRule type="expression" dxfId="12172" priority="861">
      <formula>CO16&lt;0</formula>
    </cfRule>
  </conditionalFormatting>
  <conditionalFormatting sqref="CP18">
    <cfRule type="colorScale" priority="836">
      <colorScale>
        <cfvo type="min"/>
        <cfvo type="max"/>
        <color theme="0"/>
        <color theme="0"/>
      </colorScale>
    </cfRule>
    <cfRule type="expression" dxfId="12171" priority="838">
      <formula>CO18&lt;0</formula>
    </cfRule>
  </conditionalFormatting>
  <conditionalFormatting sqref="CP19:CP20">
    <cfRule type="colorScale" priority="858">
      <colorScale>
        <cfvo type="min"/>
        <cfvo type="max"/>
        <color theme="0"/>
        <color theme="0"/>
      </colorScale>
    </cfRule>
    <cfRule type="expression" dxfId="12170" priority="859">
      <formula>CO19&lt;0</formula>
    </cfRule>
  </conditionalFormatting>
  <conditionalFormatting sqref="CP23">
    <cfRule type="colorScale" priority="833">
      <colorScale>
        <cfvo type="min"/>
        <cfvo type="max"/>
        <color theme="0"/>
        <color theme="0"/>
      </colorScale>
    </cfRule>
    <cfRule type="expression" dxfId="12169" priority="834">
      <formula>CO23&lt;0</formula>
    </cfRule>
  </conditionalFormatting>
  <conditionalFormatting sqref="CP23:CP31">
    <cfRule type="expression" dxfId="12168" priority="827">
      <formula>IF(CP23="Validar","Rojo","Verde")</formula>
    </cfRule>
    <cfRule type="expression" priority="829">
      <formula>#REF!</formula>
    </cfRule>
  </conditionalFormatting>
  <conditionalFormatting sqref="CP24">
    <cfRule type="colorScale" priority="856">
      <colorScale>
        <cfvo type="min"/>
        <cfvo type="max"/>
        <color theme="0"/>
        <color theme="0"/>
      </colorScale>
    </cfRule>
    <cfRule type="expression" dxfId="12167" priority="857">
      <formula>CO24&lt;0</formula>
    </cfRule>
  </conditionalFormatting>
  <conditionalFormatting sqref="CP25">
    <cfRule type="colorScale" priority="854">
      <colorScale>
        <cfvo type="min"/>
        <cfvo type="max"/>
        <color theme="0"/>
        <color theme="0"/>
      </colorScale>
    </cfRule>
    <cfRule type="expression" dxfId="12166" priority="855">
      <formula>CO25&lt;0</formula>
    </cfRule>
  </conditionalFormatting>
  <conditionalFormatting sqref="CP26">
    <cfRule type="colorScale" priority="831">
      <colorScale>
        <cfvo type="min"/>
        <cfvo type="max"/>
        <color theme="0"/>
        <color theme="0"/>
      </colorScale>
    </cfRule>
    <cfRule type="expression" dxfId="12165" priority="832">
      <formula>CO26&lt;0</formula>
    </cfRule>
  </conditionalFormatting>
  <conditionalFormatting sqref="CP27">
    <cfRule type="colorScale" priority="852">
      <colorScale>
        <cfvo type="min"/>
        <cfvo type="max"/>
        <color theme="0"/>
        <color theme="0"/>
      </colorScale>
    </cfRule>
    <cfRule type="expression" dxfId="12164" priority="853">
      <formula>CO27&lt;0</formula>
    </cfRule>
  </conditionalFormatting>
  <conditionalFormatting sqref="CP28">
    <cfRule type="colorScale" priority="850">
      <colorScale>
        <cfvo type="min"/>
        <cfvo type="max"/>
        <color theme="0"/>
        <color theme="0"/>
      </colorScale>
    </cfRule>
    <cfRule type="expression" dxfId="12163" priority="851">
      <formula>CO28&lt;0</formula>
    </cfRule>
  </conditionalFormatting>
  <conditionalFormatting sqref="CP29">
    <cfRule type="colorScale" priority="828">
      <colorScale>
        <cfvo type="min"/>
        <cfvo type="max"/>
        <color theme="0"/>
        <color theme="0"/>
      </colorScale>
    </cfRule>
    <cfRule type="expression" dxfId="12162" priority="830">
      <formula>CO29&lt;0</formula>
    </cfRule>
  </conditionalFormatting>
  <conditionalFormatting sqref="CP30">
    <cfRule type="colorScale" priority="848">
      <colorScale>
        <cfvo type="min"/>
        <cfvo type="max"/>
        <color theme="0"/>
        <color theme="0"/>
      </colorScale>
    </cfRule>
    <cfRule type="expression" dxfId="12161" priority="849">
      <formula>CO30&lt;0</formula>
    </cfRule>
  </conditionalFormatting>
  <conditionalFormatting sqref="CP31">
    <cfRule type="colorScale" priority="846">
      <colorScale>
        <cfvo type="min"/>
        <cfvo type="max"/>
        <color theme="0"/>
        <color theme="0"/>
      </colorScale>
    </cfRule>
    <cfRule type="expression" dxfId="12160" priority="847">
      <formula>CO31&lt;0</formula>
    </cfRule>
  </conditionalFormatting>
  <conditionalFormatting sqref="CP39">
    <cfRule type="colorScale" priority="824">
      <colorScale>
        <cfvo type="min"/>
        <cfvo type="max"/>
        <color theme="0"/>
        <color theme="0"/>
      </colorScale>
    </cfRule>
    <cfRule type="expression" priority="825">
      <formula>#REF!</formula>
    </cfRule>
    <cfRule type="expression" dxfId="12159" priority="826">
      <formula>CO39&lt;0</formula>
    </cfRule>
  </conditionalFormatting>
  <conditionalFormatting sqref="CP39:CP107">
    <cfRule type="expression" dxfId="12158" priority="762">
      <formula>IF(CP39="Validar","Rojo","Verde")</formula>
    </cfRule>
  </conditionalFormatting>
  <conditionalFormatting sqref="CP40:CP67">
    <cfRule type="colorScale" priority="843">
      <colorScale>
        <cfvo type="min"/>
        <cfvo type="max"/>
        <color theme="0"/>
        <color theme="0"/>
      </colorScale>
    </cfRule>
    <cfRule type="expression" priority="844">
      <formula>$F$19</formula>
    </cfRule>
    <cfRule type="expression" dxfId="12157" priority="845">
      <formula>CO40&lt;0</formula>
    </cfRule>
  </conditionalFormatting>
  <conditionalFormatting sqref="CP68">
    <cfRule type="colorScale" priority="821">
      <colorScale>
        <cfvo type="min"/>
        <cfvo type="max"/>
        <color theme="0"/>
        <color theme="0"/>
      </colorScale>
    </cfRule>
    <cfRule type="expression" priority="822">
      <formula>#REF!</formula>
    </cfRule>
    <cfRule type="expression" dxfId="12156" priority="823">
      <formula>CO68&lt;0</formula>
    </cfRule>
  </conditionalFormatting>
  <conditionalFormatting sqref="CP69:CP81">
    <cfRule type="colorScale" priority="868">
      <colorScale>
        <cfvo type="min"/>
        <cfvo type="max"/>
        <color theme="0"/>
        <color theme="0"/>
      </colorScale>
    </cfRule>
    <cfRule type="expression" priority="869">
      <formula>$F$19</formula>
    </cfRule>
    <cfRule type="expression" dxfId="12155" priority="870">
      <formula>CO69&lt;0</formula>
    </cfRule>
  </conditionalFormatting>
  <conditionalFormatting sqref="CP82 CP92 CP103 CP107">
    <cfRule type="expression" dxfId="12154" priority="867">
      <formula>CO82&lt;0</formula>
    </cfRule>
  </conditionalFormatting>
  <conditionalFormatting sqref="CP83">
    <cfRule type="colorScale" priority="763">
      <colorScale>
        <cfvo type="min"/>
        <cfvo type="max"/>
        <color theme="0"/>
        <color theme="0"/>
      </colorScale>
    </cfRule>
    <cfRule type="expression" priority="764">
      <formula>#REF!</formula>
    </cfRule>
    <cfRule type="expression" dxfId="12153" priority="765">
      <formula>CO83&lt;0</formula>
    </cfRule>
  </conditionalFormatting>
  <conditionalFormatting sqref="CP84:CP91">
    <cfRule type="colorScale" priority="871">
      <colorScale>
        <cfvo type="min"/>
        <cfvo type="max"/>
        <color theme="0"/>
        <color theme="0"/>
      </colorScale>
    </cfRule>
    <cfRule type="expression" priority="872">
      <formula>$F$19</formula>
    </cfRule>
    <cfRule type="expression" dxfId="12152" priority="873">
      <formula>CO84&lt;0</formula>
    </cfRule>
  </conditionalFormatting>
  <conditionalFormatting sqref="CP92 CP82 CP103 CP107">
    <cfRule type="colorScale" priority="866">
      <colorScale>
        <cfvo type="min"/>
        <cfvo type="max"/>
        <color theme="0"/>
        <color theme="0"/>
      </colorScale>
    </cfRule>
  </conditionalFormatting>
  <conditionalFormatting sqref="CP93">
    <cfRule type="colorScale" priority="818">
      <colorScale>
        <cfvo type="min"/>
        <cfvo type="max"/>
        <color theme="0"/>
        <color theme="0"/>
      </colorScale>
    </cfRule>
    <cfRule type="expression" priority="819">
      <formula>#REF!</formula>
    </cfRule>
    <cfRule type="expression" dxfId="12151" priority="820">
      <formula>CO93&lt;0</formula>
    </cfRule>
  </conditionalFormatting>
  <conditionalFormatting sqref="CP94:CP102">
    <cfRule type="colorScale" priority="874">
      <colorScale>
        <cfvo type="min"/>
        <cfvo type="max"/>
        <color theme="0"/>
        <color theme="0"/>
      </colorScale>
    </cfRule>
    <cfRule type="expression" priority="875">
      <formula>$F$19</formula>
    </cfRule>
    <cfRule type="expression" dxfId="12150" priority="876">
      <formula>CO94&lt;0</formula>
    </cfRule>
  </conditionalFormatting>
  <conditionalFormatting sqref="CP104">
    <cfRule type="colorScale" priority="815">
      <colorScale>
        <cfvo type="min"/>
        <cfvo type="max"/>
        <color theme="0"/>
        <color theme="0"/>
      </colorScale>
    </cfRule>
    <cfRule type="expression" priority="816">
      <formula>#REF!</formula>
    </cfRule>
    <cfRule type="expression" dxfId="12149" priority="817">
      <formula>CO104&lt;0</formula>
    </cfRule>
  </conditionalFormatting>
  <conditionalFormatting sqref="CP105:CP106">
    <cfRule type="colorScale" priority="877">
      <colorScale>
        <cfvo type="min"/>
        <cfvo type="max"/>
        <color theme="0"/>
        <color theme="0"/>
      </colorScale>
    </cfRule>
    <cfRule type="expression" priority="878">
      <formula>$F$19</formula>
    </cfRule>
    <cfRule type="expression" dxfId="12148" priority="879">
      <formula>CO105&lt;0</formula>
    </cfRule>
  </conditionalFormatting>
  <conditionalFormatting sqref="CP110">
    <cfRule type="colorScale" priority="880">
      <colorScale>
        <cfvo type="min"/>
        <cfvo type="max"/>
        <color theme="0"/>
        <color theme="0"/>
      </colorScale>
    </cfRule>
    <cfRule type="expression" dxfId="12147" priority="881">
      <formula>CO110&lt;0</formula>
    </cfRule>
  </conditionalFormatting>
  <conditionalFormatting sqref="CP110:CP111">
    <cfRule type="expression" priority="760">
      <formula>$F$19</formula>
    </cfRule>
  </conditionalFormatting>
  <conditionalFormatting sqref="CP111">
    <cfRule type="colorScale" priority="759">
      <colorScale>
        <cfvo type="min"/>
        <cfvo type="max"/>
        <color theme="0"/>
        <color theme="0"/>
      </colorScale>
    </cfRule>
    <cfRule type="expression" dxfId="12146" priority="761">
      <formula>CO111&lt;0</formula>
    </cfRule>
  </conditionalFormatting>
  <conditionalFormatting sqref="CP117:CP123">
    <cfRule type="colorScale" priority="885">
      <colorScale>
        <cfvo type="min"/>
        <cfvo type="max"/>
        <color theme="0"/>
        <color theme="0"/>
      </colorScale>
    </cfRule>
    <cfRule type="expression" priority="886">
      <formula>$F$19</formula>
    </cfRule>
    <cfRule type="expression" dxfId="12145" priority="887">
      <formula>CO117&lt;0</formula>
    </cfRule>
  </conditionalFormatting>
  <conditionalFormatting sqref="CP125">
    <cfRule type="colorScale" priority="812">
      <colorScale>
        <cfvo type="min"/>
        <cfvo type="max"/>
        <color theme="0"/>
        <color theme="0"/>
      </colorScale>
    </cfRule>
    <cfRule type="expression" priority="813">
      <formula>#REF!</formula>
    </cfRule>
    <cfRule type="expression" dxfId="12144" priority="814">
      <formula>CO125&lt;0</formula>
    </cfRule>
  </conditionalFormatting>
  <conditionalFormatting sqref="CP125:CP135">
    <cfRule type="expression" dxfId="12143" priority="811">
      <formula>IF(CP125="Validar","Rojo","Verde")</formula>
    </cfRule>
  </conditionalFormatting>
  <conditionalFormatting sqref="CP126:CP132">
    <cfRule type="colorScale" priority="888">
      <colorScale>
        <cfvo type="min"/>
        <cfvo type="max"/>
        <color theme="0"/>
        <color theme="0"/>
      </colorScale>
    </cfRule>
    <cfRule type="expression" dxfId="12142" priority="890">
      <formula>CO126&lt;0</formula>
    </cfRule>
  </conditionalFormatting>
  <conditionalFormatting sqref="CP126:CP134">
    <cfRule type="expression" priority="889">
      <formula>$F$19</formula>
    </cfRule>
  </conditionalFormatting>
  <conditionalFormatting sqref="CP133:CP134">
    <cfRule type="colorScale" priority="891">
      <colorScale>
        <cfvo type="min"/>
        <cfvo type="max"/>
        <color theme="0"/>
        <color theme="0"/>
      </colorScale>
    </cfRule>
    <cfRule type="expression" dxfId="12141" priority="892">
      <formula>CO133&lt;0</formula>
    </cfRule>
  </conditionalFormatting>
  <conditionalFormatting sqref="CP135">
    <cfRule type="colorScale" priority="882">
      <colorScale>
        <cfvo type="min"/>
        <cfvo type="max"/>
        <color theme="0"/>
        <color theme="0"/>
      </colorScale>
    </cfRule>
    <cfRule type="expression" priority="883">
      <formula>$F$23</formula>
    </cfRule>
    <cfRule type="expression" dxfId="12140" priority="884">
      <formula>CO135&lt;0</formula>
    </cfRule>
  </conditionalFormatting>
  <conditionalFormatting sqref="CP110:CQ111">
    <cfRule type="expression" dxfId="12139" priority="755">
      <formula>IF(CP110="Validar","Rojo","Verde")</formula>
    </cfRule>
  </conditionalFormatting>
  <conditionalFormatting sqref="CP117:CQ123">
    <cfRule type="expression" dxfId="12138" priority="768">
      <formula>IF(CP117="Validar","Rojo","Verde")</formula>
    </cfRule>
  </conditionalFormatting>
  <conditionalFormatting sqref="CQ40:CQ66">
    <cfRule type="colorScale" priority="803">
      <colorScale>
        <cfvo type="min"/>
        <cfvo type="max"/>
        <color theme="0"/>
        <color theme="0"/>
      </colorScale>
    </cfRule>
    <cfRule type="expression" priority="804">
      <formula>#REF!</formula>
    </cfRule>
    <cfRule type="expression" dxfId="12137" priority="805">
      <formula>CP40&lt;0</formula>
    </cfRule>
  </conditionalFormatting>
  <conditionalFormatting sqref="CQ40:CQ67">
    <cfRule type="expression" dxfId="12136" priority="802">
      <formula>IF(CQ40="Validar","Rojo","Verde")</formula>
    </cfRule>
  </conditionalFormatting>
  <conditionalFormatting sqref="CQ67 CP82:CQ82 CP92:CQ92 CP103:CQ103 CP107:CQ107">
    <cfRule type="expression" priority="807">
      <formula>$F$23</formula>
    </cfRule>
  </conditionalFormatting>
  <conditionalFormatting sqref="CQ67 CQ82 CQ92 CQ103 CQ107">
    <cfRule type="expression" dxfId="12135" priority="808">
      <formula>CP67&lt;0</formula>
    </cfRule>
  </conditionalFormatting>
  <conditionalFormatting sqref="CQ69">
    <cfRule type="colorScale" priority="800">
      <colorScale>
        <cfvo type="min"/>
        <cfvo type="max"/>
        <color theme="0"/>
        <color theme="0"/>
      </colorScale>
    </cfRule>
    <cfRule type="expression" dxfId="12134" priority="801">
      <formula>CP69&lt;0</formula>
    </cfRule>
  </conditionalFormatting>
  <conditionalFormatting sqref="CQ69:CQ81">
    <cfRule type="expression" priority="798">
      <formula>#REF!</formula>
    </cfRule>
  </conditionalFormatting>
  <conditionalFormatting sqref="CQ69:CQ82">
    <cfRule type="expression" dxfId="12133" priority="796">
      <formula>IF(CQ69="Validar","Rojo","Verde")</formula>
    </cfRule>
  </conditionalFormatting>
  <conditionalFormatting sqref="CQ70:CQ78">
    <cfRule type="colorScale" priority="797">
      <colorScale>
        <cfvo type="min"/>
        <cfvo type="max"/>
        <color theme="0"/>
        <color theme="0"/>
      </colorScale>
    </cfRule>
    <cfRule type="expression" dxfId="12132" priority="799">
      <formula>CP70&lt;0</formula>
    </cfRule>
  </conditionalFormatting>
  <conditionalFormatting sqref="CQ79:CQ81">
    <cfRule type="colorScale" priority="809">
      <colorScale>
        <cfvo type="min"/>
        <cfvo type="max"/>
        <color theme="0"/>
        <color theme="0"/>
      </colorScale>
    </cfRule>
    <cfRule type="expression" dxfId="12131" priority="810">
      <formula>CP79&lt;0</formula>
    </cfRule>
  </conditionalFormatting>
  <conditionalFormatting sqref="CQ67 CQ82 CQ92 CQ103 CQ107">
    <cfRule type="colorScale" priority="806">
      <colorScale>
        <cfvo type="min"/>
        <cfvo type="max"/>
        <color theme="0"/>
        <color theme="0"/>
      </colorScale>
    </cfRule>
  </conditionalFormatting>
  <conditionalFormatting sqref="CQ84">
    <cfRule type="colorScale" priority="794">
      <colorScale>
        <cfvo type="min"/>
        <cfvo type="max"/>
        <color theme="0"/>
        <color theme="0"/>
      </colorScale>
    </cfRule>
    <cfRule type="expression" dxfId="12130" priority="795">
      <formula>CP84&lt;0</formula>
    </cfRule>
  </conditionalFormatting>
  <conditionalFormatting sqref="CQ84:CQ91">
    <cfRule type="expression" priority="792">
      <formula>#REF!</formula>
    </cfRule>
  </conditionalFormatting>
  <conditionalFormatting sqref="CQ84:CQ92">
    <cfRule type="expression" dxfId="12129" priority="790">
      <formula>IF(CQ84="Validar","Rojo","Verde")</formula>
    </cfRule>
  </conditionalFormatting>
  <conditionalFormatting sqref="CQ85:CQ91">
    <cfRule type="colorScale" priority="791">
      <colorScale>
        <cfvo type="min"/>
        <cfvo type="max"/>
        <color theme="0"/>
        <color theme="0"/>
      </colorScale>
    </cfRule>
    <cfRule type="expression" dxfId="12128" priority="793">
      <formula>CP85&lt;0</formula>
    </cfRule>
  </conditionalFormatting>
  <conditionalFormatting sqref="CQ94">
    <cfRule type="colorScale" priority="788">
      <colorScale>
        <cfvo type="min"/>
        <cfvo type="max"/>
        <color theme="0"/>
        <color theme="0"/>
      </colorScale>
    </cfRule>
    <cfRule type="expression" dxfId="12127" priority="789">
      <formula>CP94&lt;0</formula>
    </cfRule>
  </conditionalFormatting>
  <conditionalFormatting sqref="CQ94:CQ102">
    <cfRule type="expression" priority="782">
      <formula>#REF!</formula>
    </cfRule>
  </conditionalFormatting>
  <conditionalFormatting sqref="CQ94:CQ103">
    <cfRule type="expression" dxfId="12126" priority="780">
      <formula>IF(CQ94="Validar","Rojo","Verde")</formula>
    </cfRule>
  </conditionalFormatting>
  <conditionalFormatting sqref="CQ95:CQ100">
    <cfRule type="colorScale" priority="786">
      <colorScale>
        <cfvo type="min"/>
        <cfvo type="max"/>
        <color theme="0"/>
        <color theme="0"/>
      </colorScale>
    </cfRule>
    <cfRule type="expression" dxfId="12125" priority="787">
      <formula>CP95&lt;0</formula>
    </cfRule>
  </conditionalFormatting>
  <conditionalFormatting sqref="CQ101">
    <cfRule type="colorScale" priority="784">
      <colorScale>
        <cfvo type="min"/>
        <cfvo type="max"/>
        <color theme="0"/>
        <color theme="0"/>
      </colorScale>
    </cfRule>
    <cfRule type="expression" dxfId="12124" priority="785">
      <formula>CP101&lt;0</formula>
    </cfRule>
  </conditionalFormatting>
  <conditionalFormatting sqref="CQ102">
    <cfRule type="colorScale" priority="781">
      <colorScale>
        <cfvo type="min"/>
        <cfvo type="max"/>
        <color theme="0"/>
        <color theme="0"/>
      </colorScale>
    </cfRule>
    <cfRule type="expression" dxfId="12123" priority="783">
      <formula>CP102&lt;0</formula>
    </cfRule>
  </conditionalFormatting>
  <conditionalFormatting sqref="CQ105">
    <cfRule type="colorScale" priority="778">
      <colorScale>
        <cfvo type="min"/>
        <cfvo type="max"/>
        <color theme="0"/>
        <color theme="0"/>
      </colorScale>
    </cfRule>
    <cfRule type="expression" dxfId="12122" priority="779">
      <formula>CP105&lt;0</formula>
    </cfRule>
  </conditionalFormatting>
  <conditionalFormatting sqref="CQ105:CQ106">
    <cfRule type="expression" priority="776">
      <formula>#REF!</formula>
    </cfRule>
  </conditionalFormatting>
  <conditionalFormatting sqref="CQ105:CQ107">
    <cfRule type="expression" dxfId="12121" priority="774">
      <formula>IF(CQ105="Validar","Rojo","Verde")</formula>
    </cfRule>
  </conditionalFormatting>
  <conditionalFormatting sqref="CQ106">
    <cfRule type="colorScale" priority="775">
      <colorScale>
        <cfvo type="min"/>
        <cfvo type="max"/>
        <color theme="0"/>
        <color theme="0"/>
      </colorScale>
    </cfRule>
    <cfRule type="expression" dxfId="12120" priority="777">
      <formula>CP106&lt;0</formula>
    </cfRule>
  </conditionalFormatting>
  <conditionalFormatting sqref="CQ110">
    <cfRule type="colorScale" priority="766">
      <colorScale>
        <cfvo type="min"/>
        <cfvo type="max"/>
        <color theme="0"/>
        <color theme="0"/>
      </colorScale>
    </cfRule>
    <cfRule type="expression" dxfId="12119" priority="767">
      <formula>CP110&lt;0</formula>
    </cfRule>
  </conditionalFormatting>
  <conditionalFormatting sqref="CQ110:CQ111">
    <cfRule type="expression" priority="757">
      <formula>#REF!</formula>
    </cfRule>
  </conditionalFormatting>
  <conditionalFormatting sqref="CQ111">
    <cfRule type="colorScale" priority="756">
      <colorScale>
        <cfvo type="min"/>
        <cfvo type="max"/>
        <color theme="0"/>
        <color theme="0"/>
      </colorScale>
    </cfRule>
    <cfRule type="expression" dxfId="12118" priority="758">
      <formula>CP111&lt;0</formula>
    </cfRule>
  </conditionalFormatting>
  <conditionalFormatting sqref="CQ117">
    <cfRule type="colorScale" priority="772">
      <colorScale>
        <cfvo type="min"/>
        <cfvo type="max"/>
        <color theme="0"/>
        <color theme="0"/>
      </colorScale>
    </cfRule>
    <cfRule type="expression" dxfId="12117" priority="773">
      <formula>CP117&lt;0</formula>
    </cfRule>
  </conditionalFormatting>
  <conditionalFormatting sqref="CQ117:CQ123">
    <cfRule type="expression" priority="770">
      <formula>#REF!</formula>
    </cfRule>
  </conditionalFormatting>
  <conditionalFormatting sqref="CQ118:CQ123">
    <cfRule type="colorScale" priority="769">
      <colorScale>
        <cfvo type="min"/>
        <cfvo type="max"/>
        <color theme="0"/>
        <color theme="0"/>
      </colorScale>
    </cfRule>
    <cfRule type="expression" dxfId="12116" priority="771">
      <formula>CP118&lt;0</formula>
    </cfRule>
  </conditionalFormatting>
  <conditionalFormatting sqref="CQ126:CQ135">
    <cfRule type="expression" dxfId="12115" priority="893">
      <formula>IF(CQ126="Validar","Rojo","Verde")</formula>
    </cfRule>
    <cfRule type="colorScale" priority="894">
      <colorScale>
        <cfvo type="min"/>
        <cfvo type="max"/>
        <color theme="0"/>
        <color theme="0"/>
      </colorScale>
    </cfRule>
    <cfRule type="expression" priority="895">
      <formula>$F$23</formula>
    </cfRule>
    <cfRule type="expression" dxfId="12114" priority="896">
      <formula>CP126&lt;0</formula>
    </cfRule>
  </conditionalFormatting>
  <conditionalFormatting sqref="CP6">
    <cfRule type="colorScale" priority="753">
      <colorScale>
        <cfvo type="min"/>
        <cfvo type="max"/>
        <color theme="0"/>
        <color theme="0"/>
      </colorScale>
    </cfRule>
    <cfRule type="expression" dxfId="12113" priority="754">
      <formula>CO6&lt;0</formula>
    </cfRule>
  </conditionalFormatting>
  <conditionalFormatting sqref="CP6">
    <cfRule type="expression" dxfId="12112" priority="751">
      <formula>IF(CP6="Validar","Rojo","Verde")</formula>
    </cfRule>
    <cfRule type="expression" priority="752">
      <formula>#REF!</formula>
    </cfRule>
  </conditionalFormatting>
  <conditionalFormatting sqref="CP7:CP8">
    <cfRule type="colorScale" priority="749">
      <colorScale>
        <cfvo type="min"/>
        <cfvo type="max"/>
        <color theme="0"/>
        <color theme="0"/>
      </colorScale>
    </cfRule>
    <cfRule type="expression" dxfId="12111" priority="750">
      <formula>CO7&lt;0</formula>
    </cfRule>
  </conditionalFormatting>
  <conditionalFormatting sqref="CP7:CP8">
    <cfRule type="expression" dxfId="12110" priority="747">
      <formula>IF(CP7="Validar","Rojo","Verde")</formula>
    </cfRule>
    <cfRule type="expression" priority="748">
      <formula>#REF!</formula>
    </cfRule>
  </conditionalFormatting>
  <conditionalFormatting sqref="CT9">
    <cfRule type="colorScale" priority="714">
      <colorScale>
        <cfvo type="min"/>
        <cfvo type="max"/>
        <color theme="0"/>
        <color theme="0"/>
      </colorScale>
    </cfRule>
    <cfRule type="expression" dxfId="12109" priority="715">
      <formula>CS9&lt;0</formula>
    </cfRule>
  </conditionalFormatting>
  <conditionalFormatting sqref="CT9:CT20">
    <cfRule type="expression" dxfId="12108" priority="685">
      <formula>IF(CT9="Validar","Rojo","Verde")</formula>
    </cfRule>
    <cfRule type="expression" priority="687">
      <formula>#REF!</formula>
    </cfRule>
  </conditionalFormatting>
  <conditionalFormatting sqref="CT10">
    <cfRule type="colorScale" priority="691">
      <colorScale>
        <cfvo type="min"/>
        <cfvo type="max"/>
        <color theme="0"/>
        <color theme="0"/>
      </colorScale>
    </cfRule>
    <cfRule type="expression" dxfId="12107" priority="692">
      <formula>CS10&lt;0</formula>
    </cfRule>
  </conditionalFormatting>
  <conditionalFormatting sqref="CT11:CT14">
    <cfRule type="colorScale" priority="712">
      <colorScale>
        <cfvo type="min"/>
        <cfvo type="max"/>
        <color theme="0"/>
        <color theme="0"/>
      </colorScale>
    </cfRule>
    <cfRule type="expression" dxfId="12106" priority="713">
      <formula>CS11&lt;0</formula>
    </cfRule>
  </conditionalFormatting>
  <conditionalFormatting sqref="CT15">
    <cfRule type="colorScale" priority="689">
      <colorScale>
        <cfvo type="min"/>
        <cfvo type="max"/>
        <color theme="0"/>
        <color theme="0"/>
      </colorScale>
    </cfRule>
    <cfRule type="expression" dxfId="12105" priority="690">
      <formula>CS15&lt;0</formula>
    </cfRule>
  </conditionalFormatting>
  <conditionalFormatting sqref="CT16:CT17">
    <cfRule type="colorScale" priority="710">
      <colorScale>
        <cfvo type="min"/>
        <cfvo type="max"/>
        <color theme="0"/>
        <color theme="0"/>
      </colorScale>
    </cfRule>
    <cfRule type="expression" dxfId="12104" priority="711">
      <formula>CS16&lt;0</formula>
    </cfRule>
  </conditionalFormatting>
  <conditionalFormatting sqref="CT18">
    <cfRule type="colorScale" priority="686">
      <colorScale>
        <cfvo type="min"/>
        <cfvo type="max"/>
        <color theme="0"/>
        <color theme="0"/>
      </colorScale>
    </cfRule>
    <cfRule type="expression" dxfId="12103" priority="688">
      <formula>CS18&lt;0</formula>
    </cfRule>
  </conditionalFormatting>
  <conditionalFormatting sqref="CT19:CT20">
    <cfRule type="colorScale" priority="708">
      <colorScale>
        <cfvo type="min"/>
        <cfvo type="max"/>
        <color theme="0"/>
        <color theme="0"/>
      </colorScale>
    </cfRule>
    <cfRule type="expression" dxfId="12102" priority="709">
      <formula>CS19&lt;0</formula>
    </cfRule>
  </conditionalFormatting>
  <conditionalFormatting sqref="CT23">
    <cfRule type="colorScale" priority="683">
      <colorScale>
        <cfvo type="min"/>
        <cfvo type="max"/>
        <color theme="0"/>
        <color theme="0"/>
      </colorScale>
    </cfRule>
    <cfRule type="expression" dxfId="12101" priority="684">
      <formula>CS23&lt;0</formula>
    </cfRule>
  </conditionalFormatting>
  <conditionalFormatting sqref="CT23:CT31">
    <cfRule type="expression" dxfId="12100" priority="677">
      <formula>IF(CT23="Validar","Rojo","Verde")</formula>
    </cfRule>
    <cfRule type="expression" priority="679">
      <formula>#REF!</formula>
    </cfRule>
  </conditionalFormatting>
  <conditionalFormatting sqref="CT24">
    <cfRule type="colorScale" priority="706">
      <colorScale>
        <cfvo type="min"/>
        <cfvo type="max"/>
        <color theme="0"/>
        <color theme="0"/>
      </colorScale>
    </cfRule>
    <cfRule type="expression" dxfId="12099" priority="707">
      <formula>CS24&lt;0</formula>
    </cfRule>
  </conditionalFormatting>
  <conditionalFormatting sqref="CT25">
    <cfRule type="colorScale" priority="704">
      <colorScale>
        <cfvo type="min"/>
        <cfvo type="max"/>
        <color theme="0"/>
        <color theme="0"/>
      </colorScale>
    </cfRule>
    <cfRule type="expression" dxfId="12098" priority="705">
      <formula>CS25&lt;0</formula>
    </cfRule>
  </conditionalFormatting>
  <conditionalFormatting sqref="CT26">
    <cfRule type="colorScale" priority="681">
      <colorScale>
        <cfvo type="min"/>
        <cfvo type="max"/>
        <color theme="0"/>
        <color theme="0"/>
      </colorScale>
    </cfRule>
    <cfRule type="expression" dxfId="12097" priority="682">
      <formula>CS26&lt;0</formula>
    </cfRule>
  </conditionalFormatting>
  <conditionalFormatting sqref="CT27">
    <cfRule type="colorScale" priority="702">
      <colorScale>
        <cfvo type="min"/>
        <cfvo type="max"/>
        <color theme="0"/>
        <color theme="0"/>
      </colorScale>
    </cfRule>
    <cfRule type="expression" dxfId="12096" priority="703">
      <formula>CS27&lt;0</formula>
    </cfRule>
  </conditionalFormatting>
  <conditionalFormatting sqref="CT28">
    <cfRule type="colorScale" priority="700">
      <colorScale>
        <cfvo type="min"/>
        <cfvo type="max"/>
        <color theme="0"/>
        <color theme="0"/>
      </colorScale>
    </cfRule>
    <cfRule type="expression" dxfId="12095" priority="701">
      <formula>CS28&lt;0</formula>
    </cfRule>
  </conditionalFormatting>
  <conditionalFormatting sqref="CT29">
    <cfRule type="colorScale" priority="678">
      <colorScale>
        <cfvo type="min"/>
        <cfvo type="max"/>
        <color theme="0"/>
        <color theme="0"/>
      </colorScale>
    </cfRule>
    <cfRule type="expression" dxfId="12094" priority="680">
      <formula>CS29&lt;0</formula>
    </cfRule>
  </conditionalFormatting>
  <conditionalFormatting sqref="CT30">
    <cfRule type="colorScale" priority="698">
      <colorScale>
        <cfvo type="min"/>
        <cfvo type="max"/>
        <color theme="0"/>
        <color theme="0"/>
      </colorScale>
    </cfRule>
    <cfRule type="expression" dxfId="12093" priority="699">
      <formula>CS30&lt;0</formula>
    </cfRule>
  </conditionalFormatting>
  <conditionalFormatting sqref="CT31">
    <cfRule type="colorScale" priority="696">
      <colorScale>
        <cfvo type="min"/>
        <cfvo type="max"/>
        <color theme="0"/>
        <color theme="0"/>
      </colorScale>
    </cfRule>
    <cfRule type="expression" dxfId="12092" priority="697">
      <formula>CS31&lt;0</formula>
    </cfRule>
  </conditionalFormatting>
  <conditionalFormatting sqref="CT39">
    <cfRule type="colorScale" priority="674">
      <colorScale>
        <cfvo type="min"/>
        <cfvo type="max"/>
        <color theme="0"/>
        <color theme="0"/>
      </colorScale>
    </cfRule>
    <cfRule type="expression" priority="675">
      <formula>#REF!</formula>
    </cfRule>
    <cfRule type="expression" dxfId="12091" priority="676">
      <formula>CS39&lt;0</formula>
    </cfRule>
  </conditionalFormatting>
  <conditionalFormatting sqref="CT39:CT107">
    <cfRule type="expression" dxfId="12090" priority="612">
      <formula>IF(CT39="Validar","Rojo","Verde")</formula>
    </cfRule>
  </conditionalFormatting>
  <conditionalFormatting sqref="CT40:CT67">
    <cfRule type="colorScale" priority="693">
      <colorScale>
        <cfvo type="min"/>
        <cfvo type="max"/>
        <color theme="0"/>
        <color theme="0"/>
      </colorScale>
    </cfRule>
    <cfRule type="expression" priority="694">
      <formula>$F$19</formula>
    </cfRule>
    <cfRule type="expression" dxfId="12089" priority="695">
      <formula>CS40&lt;0</formula>
    </cfRule>
  </conditionalFormatting>
  <conditionalFormatting sqref="CT68">
    <cfRule type="colorScale" priority="671">
      <colorScale>
        <cfvo type="min"/>
        <cfvo type="max"/>
        <color theme="0"/>
        <color theme="0"/>
      </colorScale>
    </cfRule>
    <cfRule type="expression" priority="672">
      <formula>#REF!</formula>
    </cfRule>
    <cfRule type="expression" dxfId="12088" priority="673">
      <formula>CS68&lt;0</formula>
    </cfRule>
  </conditionalFormatting>
  <conditionalFormatting sqref="CT69:CT81">
    <cfRule type="colorScale" priority="718">
      <colorScale>
        <cfvo type="min"/>
        <cfvo type="max"/>
        <color theme="0"/>
        <color theme="0"/>
      </colorScale>
    </cfRule>
    <cfRule type="expression" priority="719">
      <formula>$F$19</formula>
    </cfRule>
    <cfRule type="expression" dxfId="12087" priority="720">
      <formula>CS69&lt;0</formula>
    </cfRule>
  </conditionalFormatting>
  <conditionalFormatting sqref="CT82 CT92 CT103 CT107">
    <cfRule type="expression" dxfId="12086" priority="717">
      <formula>CS82&lt;0</formula>
    </cfRule>
  </conditionalFormatting>
  <conditionalFormatting sqref="CT83">
    <cfRule type="colorScale" priority="613">
      <colorScale>
        <cfvo type="min"/>
        <cfvo type="max"/>
        <color theme="0"/>
        <color theme="0"/>
      </colorScale>
    </cfRule>
    <cfRule type="expression" priority="614">
      <formula>#REF!</formula>
    </cfRule>
    <cfRule type="expression" dxfId="12085" priority="615">
      <formula>CS83&lt;0</formula>
    </cfRule>
  </conditionalFormatting>
  <conditionalFormatting sqref="CT84:CT91">
    <cfRule type="colorScale" priority="721">
      <colorScale>
        <cfvo type="min"/>
        <cfvo type="max"/>
        <color theme="0"/>
        <color theme="0"/>
      </colorScale>
    </cfRule>
    <cfRule type="expression" priority="722">
      <formula>$F$19</formula>
    </cfRule>
    <cfRule type="expression" dxfId="12084" priority="723">
      <formula>CS84&lt;0</formula>
    </cfRule>
  </conditionalFormatting>
  <conditionalFormatting sqref="CT92 CT82 CT103 CT107">
    <cfRule type="colorScale" priority="716">
      <colorScale>
        <cfvo type="min"/>
        <cfvo type="max"/>
        <color theme="0"/>
        <color theme="0"/>
      </colorScale>
    </cfRule>
  </conditionalFormatting>
  <conditionalFormatting sqref="CT93">
    <cfRule type="colorScale" priority="668">
      <colorScale>
        <cfvo type="min"/>
        <cfvo type="max"/>
        <color theme="0"/>
        <color theme="0"/>
      </colorScale>
    </cfRule>
    <cfRule type="expression" priority="669">
      <formula>#REF!</formula>
    </cfRule>
    <cfRule type="expression" dxfId="12083" priority="670">
      <formula>CS93&lt;0</formula>
    </cfRule>
  </conditionalFormatting>
  <conditionalFormatting sqref="CT94:CT102">
    <cfRule type="colorScale" priority="724">
      <colorScale>
        <cfvo type="min"/>
        <cfvo type="max"/>
        <color theme="0"/>
        <color theme="0"/>
      </colorScale>
    </cfRule>
    <cfRule type="expression" priority="725">
      <formula>$F$19</formula>
    </cfRule>
    <cfRule type="expression" dxfId="12082" priority="726">
      <formula>CS94&lt;0</formula>
    </cfRule>
  </conditionalFormatting>
  <conditionalFormatting sqref="CT104">
    <cfRule type="colorScale" priority="665">
      <colorScale>
        <cfvo type="min"/>
        <cfvo type="max"/>
        <color theme="0"/>
        <color theme="0"/>
      </colorScale>
    </cfRule>
    <cfRule type="expression" priority="666">
      <formula>#REF!</formula>
    </cfRule>
    <cfRule type="expression" dxfId="12081" priority="667">
      <formula>CS104&lt;0</formula>
    </cfRule>
  </conditionalFormatting>
  <conditionalFormatting sqref="CT105:CT106">
    <cfRule type="colorScale" priority="727">
      <colorScale>
        <cfvo type="min"/>
        <cfvo type="max"/>
        <color theme="0"/>
        <color theme="0"/>
      </colorScale>
    </cfRule>
    <cfRule type="expression" priority="728">
      <formula>$F$19</formula>
    </cfRule>
    <cfRule type="expression" dxfId="12080" priority="729">
      <formula>CS105&lt;0</formula>
    </cfRule>
  </conditionalFormatting>
  <conditionalFormatting sqref="CT110">
    <cfRule type="colorScale" priority="730">
      <colorScale>
        <cfvo type="min"/>
        <cfvo type="max"/>
        <color theme="0"/>
        <color theme="0"/>
      </colorScale>
    </cfRule>
    <cfRule type="expression" dxfId="12079" priority="731">
      <formula>CS110&lt;0</formula>
    </cfRule>
  </conditionalFormatting>
  <conditionalFormatting sqref="CT110:CT111">
    <cfRule type="expression" priority="610">
      <formula>$F$19</formula>
    </cfRule>
  </conditionalFormatting>
  <conditionalFormatting sqref="CT111">
    <cfRule type="colorScale" priority="609">
      <colorScale>
        <cfvo type="min"/>
        <cfvo type="max"/>
        <color theme="0"/>
        <color theme="0"/>
      </colorScale>
    </cfRule>
    <cfRule type="expression" dxfId="12078" priority="611">
      <formula>CS111&lt;0</formula>
    </cfRule>
  </conditionalFormatting>
  <conditionalFormatting sqref="CT117:CT123">
    <cfRule type="colorScale" priority="735">
      <colorScale>
        <cfvo type="min"/>
        <cfvo type="max"/>
        <color theme="0"/>
        <color theme="0"/>
      </colorScale>
    </cfRule>
    <cfRule type="expression" priority="736">
      <formula>$F$19</formula>
    </cfRule>
    <cfRule type="expression" dxfId="12077" priority="737">
      <formula>CS117&lt;0</formula>
    </cfRule>
  </conditionalFormatting>
  <conditionalFormatting sqref="CT125">
    <cfRule type="colorScale" priority="662">
      <colorScale>
        <cfvo type="min"/>
        <cfvo type="max"/>
        <color theme="0"/>
        <color theme="0"/>
      </colorScale>
    </cfRule>
    <cfRule type="expression" priority="663">
      <formula>#REF!</formula>
    </cfRule>
    <cfRule type="expression" dxfId="12076" priority="664">
      <formula>CS125&lt;0</formula>
    </cfRule>
  </conditionalFormatting>
  <conditionalFormatting sqref="CT125:CT135">
    <cfRule type="expression" dxfId="12075" priority="661">
      <formula>IF(CT125="Validar","Rojo","Verde")</formula>
    </cfRule>
  </conditionalFormatting>
  <conditionalFormatting sqref="CT126:CT132">
    <cfRule type="colorScale" priority="738">
      <colorScale>
        <cfvo type="min"/>
        <cfvo type="max"/>
        <color theme="0"/>
        <color theme="0"/>
      </colorScale>
    </cfRule>
    <cfRule type="expression" dxfId="12074" priority="740">
      <formula>CS126&lt;0</formula>
    </cfRule>
  </conditionalFormatting>
  <conditionalFormatting sqref="CT126:CT134">
    <cfRule type="expression" priority="739">
      <formula>$F$19</formula>
    </cfRule>
  </conditionalFormatting>
  <conditionalFormatting sqref="CT133:CT134">
    <cfRule type="colorScale" priority="741">
      <colorScale>
        <cfvo type="min"/>
        <cfvo type="max"/>
        <color theme="0"/>
        <color theme="0"/>
      </colorScale>
    </cfRule>
    <cfRule type="expression" dxfId="12073" priority="742">
      <formula>CS133&lt;0</formula>
    </cfRule>
  </conditionalFormatting>
  <conditionalFormatting sqref="CT135">
    <cfRule type="colorScale" priority="732">
      <colorScale>
        <cfvo type="min"/>
        <cfvo type="max"/>
        <color theme="0"/>
        <color theme="0"/>
      </colorScale>
    </cfRule>
    <cfRule type="expression" priority="733">
      <formula>$F$23</formula>
    </cfRule>
    <cfRule type="expression" dxfId="12072" priority="734">
      <formula>CS135&lt;0</formula>
    </cfRule>
  </conditionalFormatting>
  <conditionalFormatting sqref="CT110:CU111">
    <cfRule type="expression" dxfId="12071" priority="605">
      <formula>IF(CT110="Validar","Rojo","Verde")</formula>
    </cfRule>
  </conditionalFormatting>
  <conditionalFormatting sqref="CT117:CU123">
    <cfRule type="expression" dxfId="12070" priority="618">
      <formula>IF(CT117="Validar","Rojo","Verde")</formula>
    </cfRule>
  </conditionalFormatting>
  <conditionalFormatting sqref="CU40:CU66">
    <cfRule type="colorScale" priority="653">
      <colorScale>
        <cfvo type="min"/>
        <cfvo type="max"/>
        <color theme="0"/>
        <color theme="0"/>
      </colorScale>
    </cfRule>
    <cfRule type="expression" priority="654">
      <formula>#REF!</formula>
    </cfRule>
    <cfRule type="expression" dxfId="12069" priority="655">
      <formula>CT40&lt;0</formula>
    </cfRule>
  </conditionalFormatting>
  <conditionalFormatting sqref="CU40:CU67">
    <cfRule type="expression" dxfId="12068" priority="652">
      <formula>IF(CU40="Validar","Rojo","Verde")</formula>
    </cfRule>
  </conditionalFormatting>
  <conditionalFormatting sqref="CU67 CT82:CU82 CT92:CU92 CT103:CU103 CT107:CU107">
    <cfRule type="expression" priority="657">
      <formula>$F$23</formula>
    </cfRule>
  </conditionalFormatting>
  <conditionalFormatting sqref="CU67 CU82 CU92 CU103 CU107">
    <cfRule type="expression" dxfId="12067" priority="658">
      <formula>CT67&lt;0</formula>
    </cfRule>
  </conditionalFormatting>
  <conditionalFormatting sqref="CU69">
    <cfRule type="colorScale" priority="650">
      <colorScale>
        <cfvo type="min"/>
        <cfvo type="max"/>
        <color theme="0"/>
        <color theme="0"/>
      </colorScale>
    </cfRule>
    <cfRule type="expression" dxfId="12066" priority="651">
      <formula>CT69&lt;0</formula>
    </cfRule>
  </conditionalFormatting>
  <conditionalFormatting sqref="CU69:CU81">
    <cfRule type="expression" priority="648">
      <formula>#REF!</formula>
    </cfRule>
  </conditionalFormatting>
  <conditionalFormatting sqref="CU69:CU82">
    <cfRule type="expression" dxfId="12065" priority="646">
      <formula>IF(CU69="Validar","Rojo","Verde")</formula>
    </cfRule>
  </conditionalFormatting>
  <conditionalFormatting sqref="CU70:CU78">
    <cfRule type="colorScale" priority="647">
      <colorScale>
        <cfvo type="min"/>
        <cfvo type="max"/>
        <color theme="0"/>
        <color theme="0"/>
      </colorScale>
    </cfRule>
    <cfRule type="expression" dxfId="12064" priority="649">
      <formula>CT70&lt;0</formula>
    </cfRule>
  </conditionalFormatting>
  <conditionalFormatting sqref="CU79:CU81">
    <cfRule type="colorScale" priority="659">
      <colorScale>
        <cfvo type="min"/>
        <cfvo type="max"/>
        <color theme="0"/>
        <color theme="0"/>
      </colorScale>
    </cfRule>
    <cfRule type="expression" dxfId="12063" priority="660">
      <formula>CT79&lt;0</formula>
    </cfRule>
  </conditionalFormatting>
  <conditionalFormatting sqref="CU82 CU67 CU92 CU103 CU107">
    <cfRule type="colorScale" priority="656">
      <colorScale>
        <cfvo type="min"/>
        <cfvo type="max"/>
        <color theme="0"/>
        <color theme="0"/>
      </colorScale>
    </cfRule>
  </conditionalFormatting>
  <conditionalFormatting sqref="CU84">
    <cfRule type="colorScale" priority="644">
      <colorScale>
        <cfvo type="min"/>
        <cfvo type="max"/>
        <color theme="0"/>
        <color theme="0"/>
      </colorScale>
    </cfRule>
    <cfRule type="expression" dxfId="12062" priority="645">
      <formula>CT84&lt;0</formula>
    </cfRule>
  </conditionalFormatting>
  <conditionalFormatting sqref="CU84:CU91">
    <cfRule type="expression" priority="642">
      <formula>#REF!</formula>
    </cfRule>
  </conditionalFormatting>
  <conditionalFormatting sqref="CU84:CU92">
    <cfRule type="expression" dxfId="12061" priority="640">
      <formula>IF(CU84="Validar","Rojo","Verde")</formula>
    </cfRule>
  </conditionalFormatting>
  <conditionalFormatting sqref="CU85:CU91">
    <cfRule type="colorScale" priority="641">
      <colorScale>
        <cfvo type="min"/>
        <cfvo type="max"/>
        <color theme="0"/>
        <color theme="0"/>
      </colorScale>
    </cfRule>
    <cfRule type="expression" dxfId="12060" priority="643">
      <formula>CT85&lt;0</formula>
    </cfRule>
  </conditionalFormatting>
  <conditionalFormatting sqref="CU94">
    <cfRule type="colorScale" priority="638">
      <colorScale>
        <cfvo type="min"/>
        <cfvo type="max"/>
        <color theme="0"/>
        <color theme="0"/>
      </colorScale>
    </cfRule>
    <cfRule type="expression" dxfId="12059" priority="639">
      <formula>CT94&lt;0</formula>
    </cfRule>
  </conditionalFormatting>
  <conditionalFormatting sqref="CU94:CU102">
    <cfRule type="expression" priority="632">
      <formula>#REF!</formula>
    </cfRule>
  </conditionalFormatting>
  <conditionalFormatting sqref="CU94:CU103">
    <cfRule type="expression" dxfId="12058" priority="630">
      <formula>IF(CU94="Validar","Rojo","Verde")</formula>
    </cfRule>
  </conditionalFormatting>
  <conditionalFormatting sqref="CU95:CU100">
    <cfRule type="colorScale" priority="636">
      <colorScale>
        <cfvo type="min"/>
        <cfvo type="max"/>
        <color theme="0"/>
        <color theme="0"/>
      </colorScale>
    </cfRule>
    <cfRule type="expression" dxfId="12057" priority="637">
      <formula>CT95&lt;0</formula>
    </cfRule>
  </conditionalFormatting>
  <conditionalFormatting sqref="CU101">
    <cfRule type="colorScale" priority="634">
      <colorScale>
        <cfvo type="min"/>
        <cfvo type="max"/>
        <color theme="0"/>
        <color theme="0"/>
      </colorScale>
    </cfRule>
    <cfRule type="expression" dxfId="12056" priority="635">
      <formula>CT101&lt;0</formula>
    </cfRule>
  </conditionalFormatting>
  <conditionalFormatting sqref="CU102">
    <cfRule type="colorScale" priority="631">
      <colorScale>
        <cfvo type="min"/>
        <cfvo type="max"/>
        <color theme="0"/>
        <color theme="0"/>
      </colorScale>
    </cfRule>
    <cfRule type="expression" dxfId="12055" priority="633">
      <formula>CT102&lt;0</formula>
    </cfRule>
  </conditionalFormatting>
  <conditionalFormatting sqref="CU105">
    <cfRule type="colorScale" priority="628">
      <colorScale>
        <cfvo type="min"/>
        <cfvo type="max"/>
        <color theme="0"/>
        <color theme="0"/>
      </colorScale>
    </cfRule>
    <cfRule type="expression" dxfId="12054" priority="629">
      <formula>CT105&lt;0</formula>
    </cfRule>
  </conditionalFormatting>
  <conditionalFormatting sqref="CU105:CU106">
    <cfRule type="expression" priority="626">
      <formula>#REF!</formula>
    </cfRule>
  </conditionalFormatting>
  <conditionalFormatting sqref="CU105:CU107">
    <cfRule type="expression" dxfId="12053" priority="624">
      <formula>IF(CU105="Validar","Rojo","Verde")</formula>
    </cfRule>
  </conditionalFormatting>
  <conditionalFormatting sqref="CU106">
    <cfRule type="colorScale" priority="625">
      <colorScale>
        <cfvo type="min"/>
        <cfvo type="max"/>
        <color theme="0"/>
        <color theme="0"/>
      </colorScale>
    </cfRule>
    <cfRule type="expression" dxfId="12052" priority="627">
      <formula>CT106&lt;0</formula>
    </cfRule>
  </conditionalFormatting>
  <conditionalFormatting sqref="CU110">
    <cfRule type="colorScale" priority="616">
      <colorScale>
        <cfvo type="min"/>
        <cfvo type="max"/>
        <color theme="0"/>
        <color theme="0"/>
      </colorScale>
    </cfRule>
    <cfRule type="expression" dxfId="12051" priority="617">
      <formula>CT110&lt;0</formula>
    </cfRule>
  </conditionalFormatting>
  <conditionalFormatting sqref="CU110:CU111">
    <cfRule type="expression" priority="607">
      <formula>#REF!</formula>
    </cfRule>
  </conditionalFormatting>
  <conditionalFormatting sqref="CU111">
    <cfRule type="colorScale" priority="606">
      <colorScale>
        <cfvo type="min"/>
        <cfvo type="max"/>
        <color theme="0"/>
        <color theme="0"/>
      </colorScale>
    </cfRule>
    <cfRule type="expression" dxfId="12050" priority="608">
      <formula>CT111&lt;0</formula>
    </cfRule>
  </conditionalFormatting>
  <conditionalFormatting sqref="CU117">
    <cfRule type="colorScale" priority="622">
      <colorScale>
        <cfvo type="min"/>
        <cfvo type="max"/>
        <color theme="0"/>
        <color theme="0"/>
      </colorScale>
    </cfRule>
    <cfRule type="expression" dxfId="12049" priority="623">
      <formula>CT117&lt;0</formula>
    </cfRule>
  </conditionalFormatting>
  <conditionalFormatting sqref="CU117:CU123">
    <cfRule type="expression" priority="620">
      <formula>#REF!</formula>
    </cfRule>
  </conditionalFormatting>
  <conditionalFormatting sqref="CU118:CU123">
    <cfRule type="colorScale" priority="619">
      <colorScale>
        <cfvo type="min"/>
        <cfvo type="max"/>
        <color theme="0"/>
        <color theme="0"/>
      </colorScale>
    </cfRule>
    <cfRule type="expression" dxfId="12048" priority="621">
      <formula>CT118&lt;0</formula>
    </cfRule>
  </conditionalFormatting>
  <conditionalFormatting sqref="CU126:CU135">
    <cfRule type="expression" dxfId="12047" priority="743">
      <formula>IF(CU126="Validar","Rojo","Verde")</formula>
    </cfRule>
    <cfRule type="colorScale" priority="744">
      <colorScale>
        <cfvo type="min"/>
        <cfvo type="max"/>
        <color theme="0"/>
        <color theme="0"/>
      </colorScale>
    </cfRule>
    <cfRule type="expression" priority="745">
      <formula>$F$23</formula>
    </cfRule>
    <cfRule type="expression" dxfId="12046" priority="746">
      <formula>CT126&lt;0</formula>
    </cfRule>
  </conditionalFormatting>
  <conditionalFormatting sqref="CT6">
    <cfRule type="colorScale" priority="603">
      <colorScale>
        <cfvo type="min"/>
        <cfvo type="max"/>
        <color theme="0"/>
        <color theme="0"/>
      </colorScale>
    </cfRule>
    <cfRule type="expression" dxfId="12045" priority="604">
      <formula>CS6&lt;0</formula>
    </cfRule>
  </conditionalFormatting>
  <conditionalFormatting sqref="CT6">
    <cfRule type="expression" dxfId="12044" priority="601">
      <formula>IF(CT6="Validar","Rojo","Verde")</formula>
    </cfRule>
    <cfRule type="expression" priority="602">
      <formula>#REF!</formula>
    </cfRule>
  </conditionalFormatting>
  <conditionalFormatting sqref="CT7:CT8">
    <cfRule type="colorScale" priority="599">
      <colorScale>
        <cfvo type="min"/>
        <cfvo type="max"/>
        <color theme="0"/>
        <color theme="0"/>
      </colorScale>
    </cfRule>
    <cfRule type="expression" dxfId="12043" priority="600">
      <formula>CS7&lt;0</formula>
    </cfRule>
  </conditionalFormatting>
  <conditionalFormatting sqref="CT7:CT8">
    <cfRule type="expression" dxfId="12042" priority="597">
      <formula>IF(CT7="Validar","Rojo","Verde")</formula>
    </cfRule>
    <cfRule type="expression" priority="598">
      <formula>#REF!</formula>
    </cfRule>
  </conditionalFormatting>
  <conditionalFormatting sqref="CW9">
    <cfRule type="colorScale" priority="568">
      <colorScale>
        <cfvo type="min"/>
        <cfvo type="max"/>
        <color theme="0"/>
        <color theme="0"/>
      </colorScale>
    </cfRule>
    <cfRule type="expression" dxfId="12041" priority="569">
      <formula>CV9&lt;0</formula>
    </cfRule>
  </conditionalFormatting>
  <conditionalFormatting sqref="CW9:CW20">
    <cfRule type="expression" dxfId="12040" priority="539">
      <formula>IF(CW9="Validar","Rojo","Verde")</formula>
    </cfRule>
    <cfRule type="expression" priority="541">
      <formula>#REF!</formula>
    </cfRule>
  </conditionalFormatting>
  <conditionalFormatting sqref="CW10">
    <cfRule type="colorScale" priority="545">
      <colorScale>
        <cfvo type="min"/>
        <cfvo type="max"/>
        <color theme="0"/>
        <color theme="0"/>
      </colorScale>
    </cfRule>
    <cfRule type="expression" dxfId="12039" priority="546">
      <formula>CV10&lt;0</formula>
    </cfRule>
  </conditionalFormatting>
  <conditionalFormatting sqref="CW11:CW14">
    <cfRule type="colorScale" priority="566">
      <colorScale>
        <cfvo type="min"/>
        <cfvo type="max"/>
        <color theme="0"/>
        <color theme="0"/>
      </colorScale>
    </cfRule>
    <cfRule type="expression" dxfId="12038" priority="567">
      <formula>CV11&lt;0</formula>
    </cfRule>
  </conditionalFormatting>
  <conditionalFormatting sqref="CW15">
    <cfRule type="colorScale" priority="543">
      <colorScale>
        <cfvo type="min"/>
        <cfvo type="max"/>
        <color theme="0"/>
        <color theme="0"/>
      </colorScale>
    </cfRule>
    <cfRule type="expression" dxfId="12037" priority="544">
      <formula>CV15&lt;0</formula>
    </cfRule>
  </conditionalFormatting>
  <conditionalFormatting sqref="CW16:CW17">
    <cfRule type="colorScale" priority="564">
      <colorScale>
        <cfvo type="min"/>
        <cfvo type="max"/>
        <color theme="0"/>
        <color theme="0"/>
      </colorScale>
    </cfRule>
    <cfRule type="expression" dxfId="12036" priority="565">
      <formula>CV16&lt;0</formula>
    </cfRule>
  </conditionalFormatting>
  <conditionalFormatting sqref="CW18">
    <cfRule type="colorScale" priority="540">
      <colorScale>
        <cfvo type="min"/>
        <cfvo type="max"/>
        <color theme="0"/>
        <color theme="0"/>
      </colorScale>
    </cfRule>
    <cfRule type="expression" dxfId="12035" priority="542">
      <formula>CV18&lt;0</formula>
    </cfRule>
  </conditionalFormatting>
  <conditionalFormatting sqref="CW19:CW20">
    <cfRule type="colorScale" priority="562">
      <colorScale>
        <cfvo type="min"/>
        <cfvo type="max"/>
        <color theme="0"/>
        <color theme="0"/>
      </colorScale>
    </cfRule>
    <cfRule type="expression" dxfId="12034" priority="563">
      <formula>CV19&lt;0</formula>
    </cfRule>
  </conditionalFormatting>
  <conditionalFormatting sqref="CW23">
    <cfRule type="colorScale" priority="537">
      <colorScale>
        <cfvo type="min"/>
        <cfvo type="max"/>
        <color theme="0"/>
        <color theme="0"/>
      </colorScale>
    </cfRule>
    <cfRule type="expression" dxfId="12033" priority="538">
      <formula>CV23&lt;0</formula>
    </cfRule>
  </conditionalFormatting>
  <conditionalFormatting sqref="CW23:CW31">
    <cfRule type="expression" dxfId="12032" priority="531">
      <formula>IF(CW23="Validar","Rojo","Verde")</formula>
    </cfRule>
    <cfRule type="expression" priority="533">
      <formula>#REF!</formula>
    </cfRule>
  </conditionalFormatting>
  <conditionalFormatting sqref="CW24">
    <cfRule type="colorScale" priority="560">
      <colorScale>
        <cfvo type="min"/>
        <cfvo type="max"/>
        <color theme="0"/>
        <color theme="0"/>
      </colorScale>
    </cfRule>
    <cfRule type="expression" dxfId="12031" priority="561">
      <formula>CV24&lt;0</formula>
    </cfRule>
  </conditionalFormatting>
  <conditionalFormatting sqref="CW25">
    <cfRule type="colorScale" priority="558">
      <colorScale>
        <cfvo type="min"/>
        <cfvo type="max"/>
        <color theme="0"/>
        <color theme="0"/>
      </colorScale>
    </cfRule>
    <cfRule type="expression" dxfId="12030" priority="559">
      <formula>CV25&lt;0</formula>
    </cfRule>
  </conditionalFormatting>
  <conditionalFormatting sqref="CW26">
    <cfRule type="colorScale" priority="535">
      <colorScale>
        <cfvo type="min"/>
        <cfvo type="max"/>
        <color theme="0"/>
        <color theme="0"/>
      </colorScale>
    </cfRule>
    <cfRule type="expression" dxfId="12029" priority="536">
      <formula>CV26&lt;0</formula>
    </cfRule>
  </conditionalFormatting>
  <conditionalFormatting sqref="CW27">
    <cfRule type="colorScale" priority="556">
      <colorScale>
        <cfvo type="min"/>
        <cfvo type="max"/>
        <color theme="0"/>
        <color theme="0"/>
      </colorScale>
    </cfRule>
    <cfRule type="expression" dxfId="12028" priority="557">
      <formula>CV27&lt;0</formula>
    </cfRule>
  </conditionalFormatting>
  <conditionalFormatting sqref="CW28">
    <cfRule type="colorScale" priority="554">
      <colorScale>
        <cfvo type="min"/>
        <cfvo type="max"/>
        <color theme="0"/>
        <color theme="0"/>
      </colorScale>
    </cfRule>
    <cfRule type="expression" dxfId="12027" priority="555">
      <formula>CV28&lt;0</formula>
    </cfRule>
  </conditionalFormatting>
  <conditionalFormatting sqref="CW29">
    <cfRule type="colorScale" priority="532">
      <colorScale>
        <cfvo type="min"/>
        <cfvo type="max"/>
        <color theme="0"/>
        <color theme="0"/>
      </colorScale>
    </cfRule>
    <cfRule type="expression" dxfId="12026" priority="534">
      <formula>CV29&lt;0</formula>
    </cfRule>
  </conditionalFormatting>
  <conditionalFormatting sqref="CW30">
    <cfRule type="colorScale" priority="552">
      <colorScale>
        <cfvo type="min"/>
        <cfvo type="max"/>
        <color theme="0"/>
        <color theme="0"/>
      </colorScale>
    </cfRule>
    <cfRule type="expression" dxfId="12025" priority="553">
      <formula>CV30&lt;0</formula>
    </cfRule>
  </conditionalFormatting>
  <conditionalFormatting sqref="CW31">
    <cfRule type="colorScale" priority="550">
      <colorScale>
        <cfvo type="min"/>
        <cfvo type="max"/>
        <color theme="0"/>
        <color theme="0"/>
      </colorScale>
    </cfRule>
    <cfRule type="expression" dxfId="12024" priority="551">
      <formula>CV31&lt;0</formula>
    </cfRule>
  </conditionalFormatting>
  <conditionalFormatting sqref="CW39">
    <cfRule type="colorScale" priority="528">
      <colorScale>
        <cfvo type="min"/>
        <cfvo type="max"/>
        <color theme="0"/>
        <color theme="0"/>
      </colorScale>
    </cfRule>
    <cfRule type="expression" priority="529">
      <formula>#REF!</formula>
    </cfRule>
    <cfRule type="expression" dxfId="12023" priority="530">
      <formula>CV39&lt;0</formula>
    </cfRule>
  </conditionalFormatting>
  <conditionalFormatting sqref="CW39:CW107">
    <cfRule type="expression" dxfId="12022" priority="509">
      <formula>IF(CW39="Validar","Rojo","Verde")</formula>
    </cfRule>
  </conditionalFormatting>
  <conditionalFormatting sqref="CW40:CW67">
    <cfRule type="colorScale" priority="547">
      <colorScale>
        <cfvo type="min"/>
        <cfvo type="max"/>
        <color theme="0"/>
        <color theme="0"/>
      </colorScale>
    </cfRule>
    <cfRule type="expression" priority="548">
      <formula>$F$19</formula>
    </cfRule>
    <cfRule type="expression" dxfId="12021" priority="549">
      <formula>CV40&lt;0</formula>
    </cfRule>
  </conditionalFormatting>
  <conditionalFormatting sqref="CW68">
    <cfRule type="colorScale" priority="525">
      <colorScale>
        <cfvo type="min"/>
        <cfvo type="max"/>
        <color theme="0"/>
        <color theme="0"/>
      </colorScale>
    </cfRule>
    <cfRule type="expression" priority="526">
      <formula>#REF!</formula>
    </cfRule>
    <cfRule type="expression" dxfId="12020" priority="527">
      <formula>CV68&lt;0</formula>
    </cfRule>
  </conditionalFormatting>
  <conditionalFormatting sqref="CW69:CW81">
    <cfRule type="colorScale" priority="572">
      <colorScale>
        <cfvo type="min"/>
        <cfvo type="max"/>
        <color theme="0"/>
        <color theme="0"/>
      </colorScale>
    </cfRule>
    <cfRule type="expression" priority="573">
      <formula>$F$19</formula>
    </cfRule>
    <cfRule type="expression" dxfId="12019" priority="574">
      <formula>CV69&lt;0</formula>
    </cfRule>
  </conditionalFormatting>
  <conditionalFormatting sqref="CW82 CW92 CW103 CW107">
    <cfRule type="expression" dxfId="12018" priority="571">
      <formula>CV82&lt;0</formula>
    </cfRule>
  </conditionalFormatting>
  <conditionalFormatting sqref="CW83">
    <cfRule type="colorScale" priority="510">
      <colorScale>
        <cfvo type="min"/>
        <cfvo type="max"/>
        <color theme="0"/>
        <color theme="0"/>
      </colorScale>
    </cfRule>
    <cfRule type="expression" priority="511">
      <formula>#REF!</formula>
    </cfRule>
    <cfRule type="expression" dxfId="12017" priority="512">
      <formula>CV83&lt;0</formula>
    </cfRule>
  </conditionalFormatting>
  <conditionalFormatting sqref="CW84:CW91">
    <cfRule type="colorScale" priority="575">
      <colorScale>
        <cfvo type="min"/>
        <cfvo type="max"/>
        <color theme="0"/>
        <color theme="0"/>
      </colorScale>
    </cfRule>
    <cfRule type="expression" priority="576">
      <formula>$F$19</formula>
    </cfRule>
    <cfRule type="expression" dxfId="12016" priority="577">
      <formula>CV84&lt;0</formula>
    </cfRule>
  </conditionalFormatting>
  <conditionalFormatting sqref="CW92 CW82 CW103 CW107">
    <cfRule type="colorScale" priority="570">
      <colorScale>
        <cfvo type="min"/>
        <cfvo type="max"/>
        <color theme="0"/>
        <color theme="0"/>
      </colorScale>
    </cfRule>
  </conditionalFormatting>
  <conditionalFormatting sqref="CW93">
    <cfRule type="colorScale" priority="522">
      <colorScale>
        <cfvo type="min"/>
        <cfvo type="max"/>
        <color theme="0"/>
        <color theme="0"/>
      </colorScale>
    </cfRule>
    <cfRule type="expression" priority="523">
      <formula>#REF!</formula>
    </cfRule>
    <cfRule type="expression" dxfId="12015" priority="524">
      <formula>CV93&lt;0</formula>
    </cfRule>
  </conditionalFormatting>
  <conditionalFormatting sqref="CW94:CW102">
    <cfRule type="colorScale" priority="578">
      <colorScale>
        <cfvo type="min"/>
        <cfvo type="max"/>
        <color theme="0"/>
        <color theme="0"/>
      </colorScale>
    </cfRule>
    <cfRule type="expression" priority="579">
      <formula>$F$19</formula>
    </cfRule>
    <cfRule type="expression" dxfId="12014" priority="580">
      <formula>CV94&lt;0</formula>
    </cfRule>
  </conditionalFormatting>
  <conditionalFormatting sqref="CW104">
    <cfRule type="colorScale" priority="519">
      <colorScale>
        <cfvo type="min"/>
        <cfvo type="max"/>
        <color theme="0"/>
        <color theme="0"/>
      </colorScale>
    </cfRule>
    <cfRule type="expression" priority="520">
      <formula>#REF!</formula>
    </cfRule>
    <cfRule type="expression" dxfId="12013" priority="521">
      <formula>CV104&lt;0</formula>
    </cfRule>
  </conditionalFormatting>
  <conditionalFormatting sqref="CW105:CW106">
    <cfRule type="colorScale" priority="581">
      <colorScale>
        <cfvo type="min"/>
        <cfvo type="max"/>
        <color theme="0"/>
        <color theme="0"/>
      </colorScale>
    </cfRule>
    <cfRule type="expression" priority="582">
      <formula>$F$19</formula>
    </cfRule>
    <cfRule type="expression" dxfId="12012" priority="583">
      <formula>CV105&lt;0</formula>
    </cfRule>
  </conditionalFormatting>
  <conditionalFormatting sqref="CW110">
    <cfRule type="colorScale" priority="584">
      <colorScale>
        <cfvo type="min"/>
        <cfvo type="max"/>
        <color theme="0"/>
        <color theme="0"/>
      </colorScale>
    </cfRule>
    <cfRule type="expression" dxfId="12011" priority="585">
      <formula>CV110&lt;0</formula>
    </cfRule>
  </conditionalFormatting>
  <conditionalFormatting sqref="CW110:CW111">
    <cfRule type="expression" priority="507">
      <formula>$F$19</formula>
    </cfRule>
  </conditionalFormatting>
  <conditionalFormatting sqref="CW111">
    <cfRule type="colorScale" priority="506">
      <colorScale>
        <cfvo type="min"/>
        <cfvo type="max"/>
        <color theme="0"/>
        <color theme="0"/>
      </colorScale>
    </cfRule>
    <cfRule type="expression" dxfId="12010" priority="508">
      <formula>CV111&lt;0</formula>
    </cfRule>
  </conditionalFormatting>
  <conditionalFormatting sqref="CW117:CW123">
    <cfRule type="colorScale" priority="589">
      <colorScale>
        <cfvo type="min"/>
        <cfvo type="max"/>
        <color theme="0"/>
        <color theme="0"/>
      </colorScale>
    </cfRule>
    <cfRule type="expression" priority="590">
      <formula>$F$19</formula>
    </cfRule>
    <cfRule type="expression" dxfId="12009" priority="591">
      <formula>CV117&lt;0</formula>
    </cfRule>
  </conditionalFormatting>
  <conditionalFormatting sqref="CW125">
    <cfRule type="colorScale" priority="516">
      <colorScale>
        <cfvo type="min"/>
        <cfvo type="max"/>
        <color theme="0"/>
        <color theme="0"/>
      </colorScale>
    </cfRule>
    <cfRule type="expression" priority="517">
      <formula>#REF!</formula>
    </cfRule>
    <cfRule type="expression" dxfId="12008" priority="518">
      <formula>CV125&lt;0</formula>
    </cfRule>
  </conditionalFormatting>
  <conditionalFormatting sqref="CW125:CW135">
    <cfRule type="expression" dxfId="12007" priority="515">
      <formula>IF(CW125="Validar","Rojo","Verde")</formula>
    </cfRule>
  </conditionalFormatting>
  <conditionalFormatting sqref="CW126:CW132">
    <cfRule type="colorScale" priority="592">
      <colorScale>
        <cfvo type="min"/>
        <cfvo type="max"/>
        <color theme="0"/>
        <color theme="0"/>
      </colorScale>
    </cfRule>
    <cfRule type="expression" dxfId="12006" priority="594">
      <formula>CV126&lt;0</formula>
    </cfRule>
  </conditionalFormatting>
  <conditionalFormatting sqref="CW126:CW134">
    <cfRule type="expression" priority="593">
      <formula>$F$19</formula>
    </cfRule>
  </conditionalFormatting>
  <conditionalFormatting sqref="CW133:CW134">
    <cfRule type="colorScale" priority="595">
      <colorScale>
        <cfvo type="min"/>
        <cfvo type="max"/>
        <color theme="0"/>
        <color theme="0"/>
      </colorScale>
    </cfRule>
    <cfRule type="expression" dxfId="12005" priority="596">
      <formula>CV133&lt;0</formula>
    </cfRule>
  </conditionalFormatting>
  <conditionalFormatting sqref="CW135">
    <cfRule type="colorScale" priority="586">
      <colorScale>
        <cfvo type="min"/>
        <cfvo type="max"/>
        <color theme="0"/>
        <color theme="0"/>
      </colorScale>
    </cfRule>
    <cfRule type="expression" priority="587">
      <formula>$F$23</formula>
    </cfRule>
    <cfRule type="expression" dxfId="12004" priority="588">
      <formula>CV135&lt;0</formula>
    </cfRule>
  </conditionalFormatting>
  <conditionalFormatting sqref="CW110:CW111">
    <cfRule type="expression" dxfId="12003" priority="505">
      <formula>IF(CW110="Validar","Rojo","Verde")</formula>
    </cfRule>
  </conditionalFormatting>
  <conditionalFormatting sqref="CW117:CW123">
    <cfRule type="expression" dxfId="12002" priority="513">
      <formula>IF(CW117="Validar","Rojo","Verde")</formula>
    </cfRule>
  </conditionalFormatting>
  <conditionalFormatting sqref="CW82 CW92 CW103 CW107">
    <cfRule type="expression" priority="514">
      <formula>$F$23</formula>
    </cfRule>
  </conditionalFormatting>
  <conditionalFormatting sqref="CW6">
    <cfRule type="colorScale" priority="503">
      <colorScale>
        <cfvo type="min"/>
        <cfvo type="max"/>
        <color theme="0"/>
        <color theme="0"/>
      </colorScale>
    </cfRule>
    <cfRule type="expression" dxfId="12001" priority="504">
      <formula>CV6&lt;0</formula>
    </cfRule>
  </conditionalFormatting>
  <conditionalFormatting sqref="CW6">
    <cfRule type="expression" dxfId="12000" priority="501">
      <formula>IF(CW6="Validar","Rojo","Verde")</formula>
    </cfRule>
    <cfRule type="expression" priority="502">
      <formula>#REF!</formula>
    </cfRule>
  </conditionalFormatting>
  <conditionalFormatting sqref="CW7:CW8">
    <cfRule type="colorScale" priority="499">
      <colorScale>
        <cfvo type="min"/>
        <cfvo type="max"/>
        <color theme="0"/>
        <color theme="0"/>
      </colorScale>
    </cfRule>
    <cfRule type="expression" dxfId="11999" priority="500">
      <formula>CV7&lt;0</formula>
    </cfRule>
  </conditionalFormatting>
  <conditionalFormatting sqref="CW7:CW8">
    <cfRule type="expression" dxfId="11998" priority="497">
      <formula>IF(CW7="Validar","Rojo","Verde")</formula>
    </cfRule>
    <cfRule type="expression" priority="498">
      <formula>#REF!</formula>
    </cfRule>
  </conditionalFormatting>
  <conditionalFormatting sqref="AU9">
    <cfRule type="colorScale" priority="468">
      <colorScale>
        <cfvo type="min"/>
        <cfvo type="max"/>
        <color theme="0"/>
        <color theme="0"/>
      </colorScale>
    </cfRule>
    <cfRule type="expression" dxfId="11997" priority="469">
      <formula>AT9&lt;0</formula>
    </cfRule>
  </conditionalFormatting>
  <conditionalFormatting sqref="AU9:AU20">
    <cfRule type="expression" dxfId="11996" priority="439">
      <formula>IF(AU9="Validar","Rojo","Verde")</formula>
    </cfRule>
    <cfRule type="expression" priority="441">
      <formula>#REF!</formula>
    </cfRule>
  </conditionalFormatting>
  <conditionalFormatting sqref="AU10">
    <cfRule type="colorScale" priority="445">
      <colorScale>
        <cfvo type="min"/>
        <cfvo type="max"/>
        <color theme="0"/>
        <color theme="0"/>
      </colorScale>
    </cfRule>
    <cfRule type="expression" dxfId="11995" priority="446">
      <formula>AT10&lt;0</formula>
    </cfRule>
  </conditionalFormatting>
  <conditionalFormatting sqref="AU11:AU14">
    <cfRule type="colorScale" priority="466">
      <colorScale>
        <cfvo type="min"/>
        <cfvo type="max"/>
        <color theme="0"/>
        <color theme="0"/>
      </colorScale>
    </cfRule>
    <cfRule type="expression" dxfId="11994" priority="467">
      <formula>AT11&lt;0</formula>
    </cfRule>
  </conditionalFormatting>
  <conditionalFormatting sqref="AU15">
    <cfRule type="colorScale" priority="443">
      <colorScale>
        <cfvo type="min"/>
        <cfvo type="max"/>
        <color theme="0"/>
        <color theme="0"/>
      </colorScale>
    </cfRule>
    <cfRule type="expression" dxfId="11993" priority="444">
      <formula>AT15&lt;0</formula>
    </cfRule>
  </conditionalFormatting>
  <conditionalFormatting sqref="AU16:AU17">
    <cfRule type="colorScale" priority="464">
      <colorScale>
        <cfvo type="min"/>
        <cfvo type="max"/>
        <color theme="0"/>
        <color theme="0"/>
      </colorScale>
    </cfRule>
    <cfRule type="expression" dxfId="11992" priority="465">
      <formula>AT16&lt;0</formula>
    </cfRule>
  </conditionalFormatting>
  <conditionalFormatting sqref="AU18">
    <cfRule type="colorScale" priority="440">
      <colorScale>
        <cfvo type="min"/>
        <cfvo type="max"/>
        <color theme="0"/>
        <color theme="0"/>
      </colorScale>
    </cfRule>
    <cfRule type="expression" dxfId="11991" priority="442">
      <formula>AT18&lt;0</formula>
    </cfRule>
  </conditionalFormatting>
  <conditionalFormatting sqref="AU19:AU20">
    <cfRule type="colorScale" priority="462">
      <colorScale>
        <cfvo type="min"/>
        <cfvo type="max"/>
        <color theme="0"/>
        <color theme="0"/>
      </colorScale>
    </cfRule>
    <cfRule type="expression" dxfId="11990" priority="463">
      <formula>AT19&lt;0</formula>
    </cfRule>
  </conditionalFormatting>
  <conditionalFormatting sqref="AU23">
    <cfRule type="colorScale" priority="437">
      <colorScale>
        <cfvo type="min"/>
        <cfvo type="max"/>
        <color theme="0"/>
        <color theme="0"/>
      </colorScale>
    </cfRule>
    <cfRule type="expression" dxfId="11989" priority="438">
      <formula>AT23&lt;0</formula>
    </cfRule>
  </conditionalFormatting>
  <conditionalFormatting sqref="AU23:AU31">
    <cfRule type="expression" dxfId="11988" priority="431">
      <formula>IF(AU23="Validar","Rojo","Verde")</formula>
    </cfRule>
    <cfRule type="expression" priority="433">
      <formula>#REF!</formula>
    </cfRule>
  </conditionalFormatting>
  <conditionalFormatting sqref="AU24">
    <cfRule type="colorScale" priority="460">
      <colorScale>
        <cfvo type="min"/>
        <cfvo type="max"/>
        <color theme="0"/>
        <color theme="0"/>
      </colorScale>
    </cfRule>
    <cfRule type="expression" dxfId="11987" priority="461">
      <formula>AT24&lt;0</formula>
    </cfRule>
  </conditionalFormatting>
  <conditionalFormatting sqref="AU25">
    <cfRule type="colorScale" priority="458">
      <colorScale>
        <cfvo type="min"/>
        <cfvo type="max"/>
        <color theme="0"/>
        <color theme="0"/>
      </colorScale>
    </cfRule>
    <cfRule type="expression" dxfId="11986" priority="459">
      <formula>AT25&lt;0</formula>
    </cfRule>
  </conditionalFormatting>
  <conditionalFormatting sqref="AU26">
    <cfRule type="colorScale" priority="435">
      <colorScale>
        <cfvo type="min"/>
        <cfvo type="max"/>
        <color theme="0"/>
        <color theme="0"/>
      </colorScale>
    </cfRule>
    <cfRule type="expression" dxfId="11985" priority="436">
      <formula>AT26&lt;0</formula>
    </cfRule>
  </conditionalFormatting>
  <conditionalFormatting sqref="AU27">
    <cfRule type="colorScale" priority="456">
      <colorScale>
        <cfvo type="min"/>
        <cfvo type="max"/>
        <color theme="0"/>
        <color theme="0"/>
      </colorScale>
    </cfRule>
    <cfRule type="expression" dxfId="11984" priority="457">
      <formula>AT27&lt;0</formula>
    </cfRule>
  </conditionalFormatting>
  <conditionalFormatting sqref="AU28">
    <cfRule type="colorScale" priority="454">
      <colorScale>
        <cfvo type="min"/>
        <cfvo type="max"/>
        <color theme="0"/>
        <color theme="0"/>
      </colorScale>
    </cfRule>
    <cfRule type="expression" dxfId="11983" priority="455">
      <formula>AT28&lt;0</formula>
    </cfRule>
  </conditionalFormatting>
  <conditionalFormatting sqref="AU29">
    <cfRule type="colorScale" priority="432">
      <colorScale>
        <cfvo type="min"/>
        <cfvo type="max"/>
        <color theme="0"/>
        <color theme="0"/>
      </colorScale>
    </cfRule>
    <cfRule type="expression" dxfId="11982" priority="434">
      <formula>AT29&lt;0</formula>
    </cfRule>
  </conditionalFormatting>
  <conditionalFormatting sqref="AU30">
    <cfRule type="colorScale" priority="452">
      <colorScale>
        <cfvo type="min"/>
        <cfvo type="max"/>
        <color theme="0"/>
        <color theme="0"/>
      </colorScale>
    </cfRule>
    <cfRule type="expression" dxfId="11981" priority="453">
      <formula>AT30&lt;0</formula>
    </cfRule>
  </conditionalFormatting>
  <conditionalFormatting sqref="AU31">
    <cfRule type="colorScale" priority="450">
      <colorScale>
        <cfvo type="min"/>
        <cfvo type="max"/>
        <color theme="0"/>
        <color theme="0"/>
      </colorScale>
    </cfRule>
    <cfRule type="expression" dxfId="11980" priority="451">
      <formula>AT31&lt;0</formula>
    </cfRule>
  </conditionalFormatting>
  <conditionalFormatting sqref="AU39">
    <cfRule type="colorScale" priority="428">
      <colorScale>
        <cfvo type="min"/>
        <cfvo type="max"/>
        <color theme="0"/>
        <color theme="0"/>
      </colorScale>
    </cfRule>
    <cfRule type="expression" priority="429">
      <formula>#REF!</formula>
    </cfRule>
    <cfRule type="expression" dxfId="11979" priority="430">
      <formula>AT39&lt;0</formula>
    </cfRule>
  </conditionalFormatting>
  <conditionalFormatting sqref="AU39:AU107">
    <cfRule type="expression" dxfId="11978" priority="409">
      <formula>IF(AU39="Validar","Rojo","Verde")</formula>
    </cfRule>
  </conditionalFormatting>
  <conditionalFormatting sqref="AU40:AU67">
    <cfRule type="colorScale" priority="447">
      <colorScale>
        <cfvo type="min"/>
        <cfvo type="max"/>
        <color theme="0"/>
        <color theme="0"/>
      </colorScale>
    </cfRule>
    <cfRule type="expression" priority="448">
      <formula>$F$19</formula>
    </cfRule>
    <cfRule type="expression" dxfId="11977" priority="449">
      <formula>AT40&lt;0</formula>
    </cfRule>
  </conditionalFormatting>
  <conditionalFormatting sqref="AU68">
    <cfRule type="colorScale" priority="425">
      <colorScale>
        <cfvo type="min"/>
        <cfvo type="max"/>
        <color theme="0"/>
        <color theme="0"/>
      </colorScale>
    </cfRule>
    <cfRule type="expression" priority="426">
      <formula>#REF!</formula>
    </cfRule>
    <cfRule type="expression" dxfId="11976" priority="427">
      <formula>AT68&lt;0</formula>
    </cfRule>
  </conditionalFormatting>
  <conditionalFormatting sqref="AU69:AU81">
    <cfRule type="colorScale" priority="472">
      <colorScale>
        <cfvo type="min"/>
        <cfvo type="max"/>
        <color theme="0"/>
        <color theme="0"/>
      </colorScale>
    </cfRule>
    <cfRule type="expression" priority="473">
      <formula>$F$19</formula>
    </cfRule>
    <cfRule type="expression" dxfId="11975" priority="474">
      <formula>AT69&lt;0</formula>
    </cfRule>
  </conditionalFormatting>
  <conditionalFormatting sqref="AU82 AU92 AU103 AU107">
    <cfRule type="expression" dxfId="11974" priority="471">
      <formula>AT82&lt;0</formula>
    </cfRule>
  </conditionalFormatting>
  <conditionalFormatting sqref="AU83">
    <cfRule type="colorScale" priority="410">
      <colorScale>
        <cfvo type="min"/>
        <cfvo type="max"/>
        <color theme="0"/>
        <color theme="0"/>
      </colorScale>
    </cfRule>
    <cfRule type="expression" priority="411">
      <formula>#REF!</formula>
    </cfRule>
    <cfRule type="expression" dxfId="11973" priority="412">
      <formula>AT83&lt;0</formula>
    </cfRule>
  </conditionalFormatting>
  <conditionalFormatting sqref="AU84:AU91">
    <cfRule type="colorScale" priority="475">
      <colorScale>
        <cfvo type="min"/>
        <cfvo type="max"/>
        <color theme="0"/>
        <color theme="0"/>
      </colorScale>
    </cfRule>
    <cfRule type="expression" priority="476">
      <formula>$F$19</formula>
    </cfRule>
    <cfRule type="expression" dxfId="11972" priority="477">
      <formula>AT84&lt;0</formula>
    </cfRule>
  </conditionalFormatting>
  <conditionalFormatting sqref="AU92 AU82 AU103 AU107">
    <cfRule type="colorScale" priority="470">
      <colorScale>
        <cfvo type="min"/>
        <cfvo type="max"/>
        <color theme="0"/>
        <color theme="0"/>
      </colorScale>
    </cfRule>
  </conditionalFormatting>
  <conditionalFormatting sqref="AU93">
    <cfRule type="colorScale" priority="422">
      <colorScale>
        <cfvo type="min"/>
        <cfvo type="max"/>
        <color theme="0"/>
        <color theme="0"/>
      </colorScale>
    </cfRule>
    <cfRule type="expression" priority="423">
      <formula>#REF!</formula>
    </cfRule>
    <cfRule type="expression" dxfId="11971" priority="424">
      <formula>AT93&lt;0</formula>
    </cfRule>
  </conditionalFormatting>
  <conditionalFormatting sqref="AU94:AU102">
    <cfRule type="colorScale" priority="478">
      <colorScale>
        <cfvo type="min"/>
        <cfvo type="max"/>
        <color theme="0"/>
        <color theme="0"/>
      </colorScale>
    </cfRule>
    <cfRule type="expression" priority="479">
      <formula>$F$19</formula>
    </cfRule>
    <cfRule type="expression" dxfId="11970" priority="480">
      <formula>AT94&lt;0</formula>
    </cfRule>
  </conditionalFormatting>
  <conditionalFormatting sqref="AU104">
    <cfRule type="colorScale" priority="419">
      <colorScale>
        <cfvo type="min"/>
        <cfvo type="max"/>
        <color theme="0"/>
        <color theme="0"/>
      </colorScale>
    </cfRule>
    <cfRule type="expression" priority="420">
      <formula>#REF!</formula>
    </cfRule>
    <cfRule type="expression" dxfId="11969" priority="421">
      <formula>AT104&lt;0</formula>
    </cfRule>
  </conditionalFormatting>
  <conditionalFormatting sqref="AU105:AU106">
    <cfRule type="colorScale" priority="481">
      <colorScale>
        <cfvo type="min"/>
        <cfvo type="max"/>
        <color theme="0"/>
        <color theme="0"/>
      </colorScale>
    </cfRule>
    <cfRule type="expression" priority="482">
      <formula>$F$19</formula>
    </cfRule>
    <cfRule type="expression" dxfId="11968" priority="483">
      <formula>AT105&lt;0</formula>
    </cfRule>
  </conditionalFormatting>
  <conditionalFormatting sqref="AU110">
    <cfRule type="colorScale" priority="484">
      <colorScale>
        <cfvo type="min"/>
        <cfvo type="max"/>
        <color theme="0"/>
        <color theme="0"/>
      </colorScale>
    </cfRule>
    <cfRule type="expression" dxfId="11967" priority="485">
      <formula>AT110&lt;0</formula>
    </cfRule>
  </conditionalFormatting>
  <conditionalFormatting sqref="AU110:AU111">
    <cfRule type="expression" priority="407">
      <formula>$F$19</formula>
    </cfRule>
  </conditionalFormatting>
  <conditionalFormatting sqref="AU111">
    <cfRule type="colorScale" priority="406">
      <colorScale>
        <cfvo type="min"/>
        <cfvo type="max"/>
        <color theme="0"/>
        <color theme="0"/>
      </colorScale>
    </cfRule>
    <cfRule type="expression" dxfId="11966" priority="408">
      <formula>AT111&lt;0</formula>
    </cfRule>
  </conditionalFormatting>
  <conditionalFormatting sqref="AU117:AU123">
    <cfRule type="colorScale" priority="489">
      <colorScale>
        <cfvo type="min"/>
        <cfvo type="max"/>
        <color theme="0"/>
        <color theme="0"/>
      </colorScale>
    </cfRule>
    <cfRule type="expression" priority="490">
      <formula>$F$19</formula>
    </cfRule>
    <cfRule type="expression" dxfId="11965" priority="491">
      <formula>AT117&lt;0</formula>
    </cfRule>
  </conditionalFormatting>
  <conditionalFormatting sqref="AU125">
    <cfRule type="colorScale" priority="416">
      <colorScale>
        <cfvo type="min"/>
        <cfvo type="max"/>
        <color theme="0"/>
        <color theme="0"/>
      </colorScale>
    </cfRule>
    <cfRule type="expression" priority="417">
      <formula>#REF!</formula>
    </cfRule>
    <cfRule type="expression" dxfId="11964" priority="418">
      <formula>AT125&lt;0</formula>
    </cfRule>
  </conditionalFormatting>
  <conditionalFormatting sqref="AU125:AU135">
    <cfRule type="expression" dxfId="11963" priority="415">
      <formula>IF(AU125="Validar","Rojo","Verde")</formula>
    </cfRule>
  </conditionalFormatting>
  <conditionalFormatting sqref="AU126:AU132">
    <cfRule type="colorScale" priority="492">
      <colorScale>
        <cfvo type="min"/>
        <cfvo type="max"/>
        <color theme="0"/>
        <color theme="0"/>
      </colorScale>
    </cfRule>
    <cfRule type="expression" dxfId="11962" priority="494">
      <formula>AT126&lt;0</formula>
    </cfRule>
  </conditionalFormatting>
  <conditionalFormatting sqref="AU126:AU134">
    <cfRule type="expression" priority="493">
      <formula>$F$19</formula>
    </cfRule>
  </conditionalFormatting>
  <conditionalFormatting sqref="AU133:AU134">
    <cfRule type="colorScale" priority="495">
      <colorScale>
        <cfvo type="min"/>
        <cfvo type="max"/>
        <color theme="0"/>
        <color theme="0"/>
      </colorScale>
    </cfRule>
    <cfRule type="expression" dxfId="11961" priority="496">
      <formula>AT133&lt;0</formula>
    </cfRule>
  </conditionalFormatting>
  <conditionalFormatting sqref="AU135">
    <cfRule type="colorScale" priority="486">
      <colorScale>
        <cfvo type="min"/>
        <cfvo type="max"/>
        <color theme="0"/>
        <color theme="0"/>
      </colorScale>
    </cfRule>
    <cfRule type="expression" priority="487">
      <formula>$F$23</formula>
    </cfRule>
    <cfRule type="expression" dxfId="11960" priority="488">
      <formula>AT135&lt;0</formula>
    </cfRule>
  </conditionalFormatting>
  <conditionalFormatting sqref="AU110:AU111">
    <cfRule type="expression" dxfId="11959" priority="405">
      <formula>IF(AU110="Validar","Rojo","Verde")</formula>
    </cfRule>
  </conditionalFormatting>
  <conditionalFormatting sqref="AU117:AU123">
    <cfRule type="expression" dxfId="11958" priority="413">
      <formula>IF(AU117="Validar","Rojo","Verde")</formula>
    </cfRule>
  </conditionalFormatting>
  <conditionalFormatting sqref="AU82 AU92 AU103 AU107">
    <cfRule type="expression" priority="414">
      <formula>$F$23</formula>
    </cfRule>
  </conditionalFormatting>
  <conditionalFormatting sqref="AU6">
    <cfRule type="colorScale" priority="403">
      <colorScale>
        <cfvo type="min"/>
        <cfvo type="max"/>
        <color theme="0"/>
        <color theme="0"/>
      </colorScale>
    </cfRule>
    <cfRule type="expression" dxfId="11957" priority="404">
      <formula>AT6&lt;0</formula>
    </cfRule>
  </conditionalFormatting>
  <conditionalFormatting sqref="AU6">
    <cfRule type="expression" dxfId="11956" priority="401">
      <formula>IF(AU6="Validar","Rojo","Verde")</formula>
    </cfRule>
    <cfRule type="expression" priority="402">
      <formula>#REF!</formula>
    </cfRule>
  </conditionalFormatting>
  <conditionalFormatting sqref="AU7:AU8">
    <cfRule type="colorScale" priority="399">
      <colorScale>
        <cfvo type="min"/>
        <cfvo type="max"/>
        <color theme="0"/>
        <color theme="0"/>
      </colorScale>
    </cfRule>
    <cfRule type="expression" dxfId="11955" priority="400">
      <formula>AT7&lt;0</formula>
    </cfRule>
  </conditionalFormatting>
  <conditionalFormatting sqref="AU7:AU8">
    <cfRule type="expression" dxfId="11954" priority="397">
      <formula>IF(AU7="Validar","Rojo","Verde")</formula>
    </cfRule>
    <cfRule type="expression" priority="398">
      <formula>#REF!</formula>
    </cfRule>
  </conditionalFormatting>
  <conditionalFormatting sqref="BA9">
    <cfRule type="colorScale" priority="368">
      <colorScale>
        <cfvo type="min"/>
        <cfvo type="max"/>
        <color theme="0"/>
        <color theme="0"/>
      </colorScale>
    </cfRule>
    <cfRule type="expression" dxfId="11953" priority="369">
      <formula>AZ9&lt;0</formula>
    </cfRule>
  </conditionalFormatting>
  <conditionalFormatting sqref="BA9:BA20">
    <cfRule type="expression" dxfId="11952" priority="339">
      <formula>IF(BA9="Validar","Rojo","Verde")</formula>
    </cfRule>
    <cfRule type="expression" priority="341">
      <formula>#REF!</formula>
    </cfRule>
  </conditionalFormatting>
  <conditionalFormatting sqref="BA10">
    <cfRule type="colorScale" priority="345">
      <colorScale>
        <cfvo type="min"/>
        <cfvo type="max"/>
        <color theme="0"/>
        <color theme="0"/>
      </colorScale>
    </cfRule>
    <cfRule type="expression" dxfId="11951" priority="346">
      <formula>AZ10&lt;0</formula>
    </cfRule>
  </conditionalFormatting>
  <conditionalFormatting sqref="BA11:BA14">
    <cfRule type="colorScale" priority="366">
      <colorScale>
        <cfvo type="min"/>
        <cfvo type="max"/>
        <color theme="0"/>
        <color theme="0"/>
      </colorScale>
    </cfRule>
    <cfRule type="expression" dxfId="11950" priority="367">
      <formula>AZ11&lt;0</formula>
    </cfRule>
  </conditionalFormatting>
  <conditionalFormatting sqref="BA15">
    <cfRule type="colorScale" priority="343">
      <colorScale>
        <cfvo type="min"/>
        <cfvo type="max"/>
        <color theme="0"/>
        <color theme="0"/>
      </colorScale>
    </cfRule>
    <cfRule type="expression" dxfId="11949" priority="344">
      <formula>AZ15&lt;0</formula>
    </cfRule>
  </conditionalFormatting>
  <conditionalFormatting sqref="BA16:BA17">
    <cfRule type="colorScale" priority="364">
      <colorScale>
        <cfvo type="min"/>
        <cfvo type="max"/>
        <color theme="0"/>
        <color theme="0"/>
      </colorScale>
    </cfRule>
    <cfRule type="expression" dxfId="11948" priority="365">
      <formula>AZ16&lt;0</formula>
    </cfRule>
  </conditionalFormatting>
  <conditionalFormatting sqref="BA18">
    <cfRule type="colorScale" priority="340">
      <colorScale>
        <cfvo type="min"/>
        <cfvo type="max"/>
        <color theme="0"/>
        <color theme="0"/>
      </colorScale>
    </cfRule>
    <cfRule type="expression" dxfId="11947" priority="342">
      <formula>AZ18&lt;0</formula>
    </cfRule>
  </conditionalFormatting>
  <conditionalFormatting sqref="BA19:BA20">
    <cfRule type="colorScale" priority="362">
      <colorScale>
        <cfvo type="min"/>
        <cfvo type="max"/>
        <color theme="0"/>
        <color theme="0"/>
      </colorScale>
    </cfRule>
    <cfRule type="expression" dxfId="11946" priority="363">
      <formula>AZ19&lt;0</formula>
    </cfRule>
  </conditionalFormatting>
  <conditionalFormatting sqref="BA23">
    <cfRule type="colorScale" priority="337">
      <colorScale>
        <cfvo type="min"/>
        <cfvo type="max"/>
        <color theme="0"/>
        <color theme="0"/>
      </colorScale>
    </cfRule>
    <cfRule type="expression" dxfId="11945" priority="338">
      <formula>AZ23&lt;0</formula>
    </cfRule>
  </conditionalFormatting>
  <conditionalFormatting sqref="BA23:BA31">
    <cfRule type="expression" dxfId="11944" priority="331">
      <formula>IF(BA23="Validar","Rojo","Verde")</formula>
    </cfRule>
    <cfRule type="expression" priority="333">
      <formula>#REF!</formula>
    </cfRule>
  </conditionalFormatting>
  <conditionalFormatting sqref="BA24">
    <cfRule type="colorScale" priority="360">
      <colorScale>
        <cfvo type="min"/>
        <cfvo type="max"/>
        <color theme="0"/>
        <color theme="0"/>
      </colorScale>
    </cfRule>
    <cfRule type="expression" dxfId="11943" priority="361">
      <formula>AZ24&lt;0</formula>
    </cfRule>
  </conditionalFormatting>
  <conditionalFormatting sqref="BA25">
    <cfRule type="colorScale" priority="358">
      <colorScale>
        <cfvo type="min"/>
        <cfvo type="max"/>
        <color theme="0"/>
        <color theme="0"/>
      </colorScale>
    </cfRule>
    <cfRule type="expression" dxfId="11942" priority="359">
      <formula>AZ25&lt;0</formula>
    </cfRule>
  </conditionalFormatting>
  <conditionalFormatting sqref="BA26">
    <cfRule type="colorScale" priority="335">
      <colorScale>
        <cfvo type="min"/>
        <cfvo type="max"/>
        <color theme="0"/>
        <color theme="0"/>
      </colorScale>
    </cfRule>
    <cfRule type="expression" dxfId="11941" priority="336">
      <formula>AZ26&lt;0</formula>
    </cfRule>
  </conditionalFormatting>
  <conditionalFormatting sqref="BA27">
    <cfRule type="colorScale" priority="356">
      <colorScale>
        <cfvo type="min"/>
        <cfvo type="max"/>
        <color theme="0"/>
        <color theme="0"/>
      </colorScale>
    </cfRule>
    <cfRule type="expression" dxfId="11940" priority="357">
      <formula>AZ27&lt;0</formula>
    </cfRule>
  </conditionalFormatting>
  <conditionalFormatting sqref="BA28">
    <cfRule type="colorScale" priority="354">
      <colorScale>
        <cfvo type="min"/>
        <cfvo type="max"/>
        <color theme="0"/>
        <color theme="0"/>
      </colorScale>
    </cfRule>
    <cfRule type="expression" dxfId="11939" priority="355">
      <formula>AZ28&lt;0</formula>
    </cfRule>
  </conditionalFormatting>
  <conditionalFormatting sqref="BA29">
    <cfRule type="colorScale" priority="332">
      <colorScale>
        <cfvo type="min"/>
        <cfvo type="max"/>
        <color theme="0"/>
        <color theme="0"/>
      </colorScale>
    </cfRule>
    <cfRule type="expression" dxfId="11938" priority="334">
      <formula>AZ29&lt;0</formula>
    </cfRule>
  </conditionalFormatting>
  <conditionalFormatting sqref="BA30">
    <cfRule type="colorScale" priority="352">
      <colorScale>
        <cfvo type="min"/>
        <cfvo type="max"/>
        <color theme="0"/>
        <color theme="0"/>
      </colorScale>
    </cfRule>
    <cfRule type="expression" dxfId="11937" priority="353">
      <formula>AZ30&lt;0</formula>
    </cfRule>
  </conditionalFormatting>
  <conditionalFormatting sqref="BA31">
    <cfRule type="colorScale" priority="350">
      <colorScale>
        <cfvo type="min"/>
        <cfvo type="max"/>
        <color theme="0"/>
        <color theme="0"/>
      </colorScale>
    </cfRule>
    <cfRule type="expression" dxfId="11936" priority="351">
      <formula>AZ31&lt;0</formula>
    </cfRule>
  </conditionalFormatting>
  <conditionalFormatting sqref="BA39">
    <cfRule type="colorScale" priority="328">
      <colorScale>
        <cfvo type="min"/>
        <cfvo type="max"/>
        <color theme="0"/>
        <color theme="0"/>
      </colorScale>
    </cfRule>
    <cfRule type="expression" priority="329">
      <formula>#REF!</formula>
    </cfRule>
    <cfRule type="expression" dxfId="11935" priority="330">
      <formula>AZ39&lt;0</formula>
    </cfRule>
  </conditionalFormatting>
  <conditionalFormatting sqref="BA39:BA107">
    <cfRule type="expression" dxfId="11934" priority="309">
      <formula>IF(BA39="Validar","Rojo","Verde")</formula>
    </cfRule>
  </conditionalFormatting>
  <conditionalFormatting sqref="BA40:BA67">
    <cfRule type="colorScale" priority="347">
      <colorScale>
        <cfvo type="min"/>
        <cfvo type="max"/>
        <color theme="0"/>
        <color theme="0"/>
      </colorScale>
    </cfRule>
    <cfRule type="expression" priority="348">
      <formula>$F$19</formula>
    </cfRule>
    <cfRule type="expression" dxfId="11933" priority="349">
      <formula>AZ40&lt;0</formula>
    </cfRule>
  </conditionalFormatting>
  <conditionalFormatting sqref="BA68">
    <cfRule type="colorScale" priority="325">
      <colorScale>
        <cfvo type="min"/>
        <cfvo type="max"/>
        <color theme="0"/>
        <color theme="0"/>
      </colorScale>
    </cfRule>
    <cfRule type="expression" priority="326">
      <formula>#REF!</formula>
    </cfRule>
    <cfRule type="expression" dxfId="11932" priority="327">
      <formula>AZ68&lt;0</formula>
    </cfRule>
  </conditionalFormatting>
  <conditionalFormatting sqref="BA69:BA81">
    <cfRule type="colorScale" priority="372">
      <colorScale>
        <cfvo type="min"/>
        <cfvo type="max"/>
        <color theme="0"/>
        <color theme="0"/>
      </colorScale>
    </cfRule>
    <cfRule type="expression" priority="373">
      <formula>$F$19</formula>
    </cfRule>
    <cfRule type="expression" dxfId="11931" priority="374">
      <formula>AZ69&lt;0</formula>
    </cfRule>
  </conditionalFormatting>
  <conditionalFormatting sqref="BA82 BA92 BA103 BA107">
    <cfRule type="expression" dxfId="11930" priority="371">
      <formula>AZ82&lt;0</formula>
    </cfRule>
  </conditionalFormatting>
  <conditionalFormatting sqref="BA83">
    <cfRule type="colorScale" priority="310">
      <colorScale>
        <cfvo type="min"/>
        <cfvo type="max"/>
        <color theme="0"/>
        <color theme="0"/>
      </colorScale>
    </cfRule>
    <cfRule type="expression" priority="311">
      <formula>#REF!</formula>
    </cfRule>
    <cfRule type="expression" dxfId="11929" priority="312">
      <formula>AZ83&lt;0</formula>
    </cfRule>
  </conditionalFormatting>
  <conditionalFormatting sqref="BA84:BA91">
    <cfRule type="colorScale" priority="375">
      <colorScale>
        <cfvo type="min"/>
        <cfvo type="max"/>
        <color theme="0"/>
        <color theme="0"/>
      </colorScale>
    </cfRule>
    <cfRule type="expression" priority="376">
      <formula>$F$19</formula>
    </cfRule>
    <cfRule type="expression" dxfId="11928" priority="377">
      <formula>AZ84&lt;0</formula>
    </cfRule>
  </conditionalFormatting>
  <conditionalFormatting sqref="BA92 BA82 BA103 BA107">
    <cfRule type="colorScale" priority="370">
      <colorScale>
        <cfvo type="min"/>
        <cfvo type="max"/>
        <color theme="0"/>
        <color theme="0"/>
      </colorScale>
    </cfRule>
  </conditionalFormatting>
  <conditionalFormatting sqref="BA93">
    <cfRule type="colorScale" priority="322">
      <colorScale>
        <cfvo type="min"/>
        <cfvo type="max"/>
        <color theme="0"/>
        <color theme="0"/>
      </colorScale>
    </cfRule>
    <cfRule type="expression" priority="323">
      <formula>#REF!</formula>
    </cfRule>
    <cfRule type="expression" dxfId="11927" priority="324">
      <formula>AZ93&lt;0</formula>
    </cfRule>
  </conditionalFormatting>
  <conditionalFormatting sqref="BA94:BA102">
    <cfRule type="colorScale" priority="378">
      <colorScale>
        <cfvo type="min"/>
        <cfvo type="max"/>
        <color theme="0"/>
        <color theme="0"/>
      </colorScale>
    </cfRule>
    <cfRule type="expression" priority="379">
      <formula>$F$19</formula>
    </cfRule>
    <cfRule type="expression" dxfId="11926" priority="380">
      <formula>AZ94&lt;0</formula>
    </cfRule>
  </conditionalFormatting>
  <conditionalFormatting sqref="BA104">
    <cfRule type="colorScale" priority="319">
      <colorScale>
        <cfvo type="min"/>
        <cfvo type="max"/>
        <color theme="0"/>
        <color theme="0"/>
      </colorScale>
    </cfRule>
    <cfRule type="expression" priority="320">
      <formula>#REF!</formula>
    </cfRule>
    <cfRule type="expression" dxfId="11925" priority="321">
      <formula>AZ104&lt;0</formula>
    </cfRule>
  </conditionalFormatting>
  <conditionalFormatting sqref="BA105:BA106">
    <cfRule type="colorScale" priority="381">
      <colorScale>
        <cfvo type="min"/>
        <cfvo type="max"/>
        <color theme="0"/>
        <color theme="0"/>
      </colorScale>
    </cfRule>
    <cfRule type="expression" priority="382">
      <formula>$F$19</formula>
    </cfRule>
    <cfRule type="expression" dxfId="11924" priority="383">
      <formula>AZ105&lt;0</formula>
    </cfRule>
  </conditionalFormatting>
  <conditionalFormatting sqref="BA110">
    <cfRule type="colorScale" priority="384">
      <colorScale>
        <cfvo type="min"/>
        <cfvo type="max"/>
        <color theme="0"/>
        <color theme="0"/>
      </colorScale>
    </cfRule>
    <cfRule type="expression" dxfId="11923" priority="385">
      <formula>AZ110&lt;0</formula>
    </cfRule>
  </conditionalFormatting>
  <conditionalFormatting sqref="BA110:BA111">
    <cfRule type="expression" priority="307">
      <formula>$F$19</formula>
    </cfRule>
  </conditionalFormatting>
  <conditionalFormatting sqref="BA111">
    <cfRule type="colorScale" priority="306">
      <colorScale>
        <cfvo type="min"/>
        <cfvo type="max"/>
        <color theme="0"/>
        <color theme="0"/>
      </colorScale>
    </cfRule>
    <cfRule type="expression" dxfId="11922" priority="308">
      <formula>AZ111&lt;0</formula>
    </cfRule>
  </conditionalFormatting>
  <conditionalFormatting sqref="BA117:BA123">
    <cfRule type="colorScale" priority="389">
      <colorScale>
        <cfvo type="min"/>
        <cfvo type="max"/>
        <color theme="0"/>
        <color theme="0"/>
      </colorScale>
    </cfRule>
    <cfRule type="expression" priority="390">
      <formula>$F$19</formula>
    </cfRule>
    <cfRule type="expression" dxfId="11921" priority="391">
      <formula>AZ117&lt;0</formula>
    </cfRule>
  </conditionalFormatting>
  <conditionalFormatting sqref="BA125">
    <cfRule type="colorScale" priority="316">
      <colorScale>
        <cfvo type="min"/>
        <cfvo type="max"/>
        <color theme="0"/>
        <color theme="0"/>
      </colorScale>
    </cfRule>
    <cfRule type="expression" priority="317">
      <formula>#REF!</formula>
    </cfRule>
    <cfRule type="expression" dxfId="11920" priority="318">
      <formula>AZ125&lt;0</formula>
    </cfRule>
  </conditionalFormatting>
  <conditionalFormatting sqref="BA125:BA135">
    <cfRule type="expression" dxfId="11919" priority="315">
      <formula>IF(BA125="Validar","Rojo","Verde")</formula>
    </cfRule>
  </conditionalFormatting>
  <conditionalFormatting sqref="BA126:BA132">
    <cfRule type="colorScale" priority="392">
      <colorScale>
        <cfvo type="min"/>
        <cfvo type="max"/>
        <color theme="0"/>
        <color theme="0"/>
      </colorScale>
    </cfRule>
    <cfRule type="expression" dxfId="11918" priority="394">
      <formula>AZ126&lt;0</formula>
    </cfRule>
  </conditionalFormatting>
  <conditionalFormatting sqref="BA126:BA134">
    <cfRule type="expression" priority="393">
      <formula>$F$19</formula>
    </cfRule>
  </conditionalFormatting>
  <conditionalFormatting sqref="BA133:BA134">
    <cfRule type="colorScale" priority="395">
      <colorScale>
        <cfvo type="min"/>
        <cfvo type="max"/>
        <color theme="0"/>
        <color theme="0"/>
      </colorScale>
    </cfRule>
    <cfRule type="expression" dxfId="11917" priority="396">
      <formula>AZ133&lt;0</formula>
    </cfRule>
  </conditionalFormatting>
  <conditionalFormatting sqref="BA135">
    <cfRule type="colorScale" priority="386">
      <colorScale>
        <cfvo type="min"/>
        <cfvo type="max"/>
        <color theme="0"/>
        <color theme="0"/>
      </colorScale>
    </cfRule>
    <cfRule type="expression" priority="387">
      <formula>$F$23</formula>
    </cfRule>
    <cfRule type="expression" dxfId="11916" priority="388">
      <formula>AZ135&lt;0</formula>
    </cfRule>
  </conditionalFormatting>
  <conditionalFormatting sqref="BA110:BA111">
    <cfRule type="expression" dxfId="11915" priority="305">
      <formula>IF(BA110="Validar","Rojo","Verde")</formula>
    </cfRule>
  </conditionalFormatting>
  <conditionalFormatting sqref="BA117:BA123">
    <cfRule type="expression" dxfId="11914" priority="313">
      <formula>IF(BA117="Validar","Rojo","Verde")</formula>
    </cfRule>
  </conditionalFormatting>
  <conditionalFormatting sqref="BA82 BA92 BA103 BA107">
    <cfRule type="expression" priority="314">
      <formula>$F$23</formula>
    </cfRule>
  </conditionalFormatting>
  <conditionalFormatting sqref="BA6">
    <cfRule type="colorScale" priority="303">
      <colorScale>
        <cfvo type="min"/>
        <cfvo type="max"/>
        <color theme="0"/>
        <color theme="0"/>
      </colorScale>
    </cfRule>
    <cfRule type="expression" dxfId="11913" priority="304">
      <formula>AZ6&lt;0</formula>
    </cfRule>
  </conditionalFormatting>
  <conditionalFormatting sqref="BA6">
    <cfRule type="expression" dxfId="11912" priority="301">
      <formula>IF(BA6="Validar","Rojo","Verde")</formula>
    </cfRule>
    <cfRule type="expression" priority="302">
      <formula>#REF!</formula>
    </cfRule>
  </conditionalFormatting>
  <conditionalFormatting sqref="BA7:BA8">
    <cfRule type="colorScale" priority="299">
      <colorScale>
        <cfvo type="min"/>
        <cfvo type="max"/>
        <color theme="0"/>
        <color theme="0"/>
      </colorScale>
    </cfRule>
    <cfRule type="expression" dxfId="11911" priority="300">
      <formula>AZ7&lt;0</formula>
    </cfRule>
  </conditionalFormatting>
  <conditionalFormatting sqref="BA7:BA8">
    <cfRule type="expression" dxfId="11910" priority="297">
      <formula>IF(BA7="Validar","Rojo","Verde")</formula>
    </cfRule>
    <cfRule type="expression" priority="298">
      <formula>#REF!</formula>
    </cfRule>
  </conditionalFormatting>
  <conditionalFormatting sqref="BY9">
    <cfRule type="colorScale" priority="268">
      <colorScale>
        <cfvo type="min"/>
        <cfvo type="max"/>
        <color theme="0"/>
        <color theme="0"/>
      </colorScale>
    </cfRule>
    <cfRule type="expression" dxfId="11909" priority="269">
      <formula>BX9&lt;0</formula>
    </cfRule>
  </conditionalFormatting>
  <conditionalFormatting sqref="BY9:BY20">
    <cfRule type="expression" dxfId="11908" priority="239">
      <formula>IF(BY9="Validar","Rojo","Verde")</formula>
    </cfRule>
    <cfRule type="expression" priority="241">
      <formula>#REF!</formula>
    </cfRule>
  </conditionalFormatting>
  <conditionalFormatting sqref="BY10">
    <cfRule type="colorScale" priority="245">
      <colorScale>
        <cfvo type="min"/>
        <cfvo type="max"/>
        <color theme="0"/>
        <color theme="0"/>
      </colorScale>
    </cfRule>
    <cfRule type="expression" dxfId="11907" priority="246">
      <formula>BX10&lt;0</formula>
    </cfRule>
  </conditionalFormatting>
  <conditionalFormatting sqref="BY11:BY14">
    <cfRule type="colorScale" priority="266">
      <colorScale>
        <cfvo type="min"/>
        <cfvo type="max"/>
        <color theme="0"/>
        <color theme="0"/>
      </colorScale>
    </cfRule>
    <cfRule type="expression" dxfId="11906" priority="267">
      <formula>BX11&lt;0</formula>
    </cfRule>
  </conditionalFormatting>
  <conditionalFormatting sqref="BY15">
    <cfRule type="colorScale" priority="243">
      <colorScale>
        <cfvo type="min"/>
        <cfvo type="max"/>
        <color theme="0"/>
        <color theme="0"/>
      </colorScale>
    </cfRule>
    <cfRule type="expression" dxfId="11905" priority="244">
      <formula>BX15&lt;0</formula>
    </cfRule>
  </conditionalFormatting>
  <conditionalFormatting sqref="BY16:BY17">
    <cfRule type="colorScale" priority="264">
      <colorScale>
        <cfvo type="min"/>
        <cfvo type="max"/>
        <color theme="0"/>
        <color theme="0"/>
      </colorScale>
    </cfRule>
    <cfRule type="expression" dxfId="11904" priority="265">
      <formula>BX16&lt;0</formula>
    </cfRule>
  </conditionalFormatting>
  <conditionalFormatting sqref="BY18">
    <cfRule type="colorScale" priority="240">
      <colorScale>
        <cfvo type="min"/>
        <cfvo type="max"/>
        <color theme="0"/>
        <color theme="0"/>
      </colorScale>
    </cfRule>
    <cfRule type="expression" dxfId="11903" priority="242">
      <formula>BX18&lt;0</formula>
    </cfRule>
  </conditionalFormatting>
  <conditionalFormatting sqref="BY19:BY20">
    <cfRule type="colorScale" priority="262">
      <colorScale>
        <cfvo type="min"/>
        <cfvo type="max"/>
        <color theme="0"/>
        <color theme="0"/>
      </colorScale>
    </cfRule>
    <cfRule type="expression" dxfId="11902" priority="263">
      <formula>BX19&lt;0</formula>
    </cfRule>
  </conditionalFormatting>
  <conditionalFormatting sqref="BY23">
    <cfRule type="colorScale" priority="237">
      <colorScale>
        <cfvo type="min"/>
        <cfvo type="max"/>
        <color theme="0"/>
        <color theme="0"/>
      </colorScale>
    </cfRule>
    <cfRule type="expression" dxfId="11901" priority="238">
      <formula>BX23&lt;0</formula>
    </cfRule>
  </conditionalFormatting>
  <conditionalFormatting sqref="BY23:BY31">
    <cfRule type="expression" dxfId="11900" priority="231">
      <formula>IF(BY23="Validar","Rojo","Verde")</formula>
    </cfRule>
    <cfRule type="expression" priority="233">
      <formula>#REF!</formula>
    </cfRule>
  </conditionalFormatting>
  <conditionalFormatting sqref="BY24">
    <cfRule type="colorScale" priority="260">
      <colorScale>
        <cfvo type="min"/>
        <cfvo type="max"/>
        <color theme="0"/>
        <color theme="0"/>
      </colorScale>
    </cfRule>
    <cfRule type="expression" dxfId="11899" priority="261">
      <formula>BX24&lt;0</formula>
    </cfRule>
  </conditionalFormatting>
  <conditionalFormatting sqref="BY25">
    <cfRule type="colorScale" priority="258">
      <colorScale>
        <cfvo type="min"/>
        <cfvo type="max"/>
        <color theme="0"/>
        <color theme="0"/>
      </colorScale>
    </cfRule>
    <cfRule type="expression" dxfId="11898" priority="259">
      <formula>BX25&lt;0</formula>
    </cfRule>
  </conditionalFormatting>
  <conditionalFormatting sqref="BY26">
    <cfRule type="colorScale" priority="235">
      <colorScale>
        <cfvo type="min"/>
        <cfvo type="max"/>
        <color theme="0"/>
        <color theme="0"/>
      </colorScale>
    </cfRule>
    <cfRule type="expression" dxfId="11897" priority="236">
      <formula>BX26&lt;0</formula>
    </cfRule>
  </conditionalFormatting>
  <conditionalFormatting sqref="BY27">
    <cfRule type="colorScale" priority="256">
      <colorScale>
        <cfvo type="min"/>
        <cfvo type="max"/>
        <color theme="0"/>
        <color theme="0"/>
      </colorScale>
    </cfRule>
    <cfRule type="expression" dxfId="11896" priority="257">
      <formula>BX27&lt;0</formula>
    </cfRule>
  </conditionalFormatting>
  <conditionalFormatting sqref="BY28">
    <cfRule type="colorScale" priority="254">
      <colorScale>
        <cfvo type="min"/>
        <cfvo type="max"/>
        <color theme="0"/>
        <color theme="0"/>
      </colorScale>
    </cfRule>
    <cfRule type="expression" dxfId="11895" priority="255">
      <formula>BX28&lt;0</formula>
    </cfRule>
  </conditionalFormatting>
  <conditionalFormatting sqref="BY29">
    <cfRule type="colorScale" priority="232">
      <colorScale>
        <cfvo type="min"/>
        <cfvo type="max"/>
        <color theme="0"/>
        <color theme="0"/>
      </colorScale>
    </cfRule>
    <cfRule type="expression" dxfId="11894" priority="234">
      <formula>BX29&lt;0</formula>
    </cfRule>
  </conditionalFormatting>
  <conditionalFormatting sqref="BY30">
    <cfRule type="colorScale" priority="252">
      <colorScale>
        <cfvo type="min"/>
        <cfvo type="max"/>
        <color theme="0"/>
        <color theme="0"/>
      </colorScale>
    </cfRule>
    <cfRule type="expression" dxfId="11893" priority="253">
      <formula>BX30&lt;0</formula>
    </cfRule>
  </conditionalFormatting>
  <conditionalFormatting sqref="BY31">
    <cfRule type="colorScale" priority="250">
      <colorScale>
        <cfvo type="min"/>
        <cfvo type="max"/>
        <color theme="0"/>
        <color theme="0"/>
      </colorScale>
    </cfRule>
    <cfRule type="expression" dxfId="11892" priority="251">
      <formula>BX31&lt;0</formula>
    </cfRule>
  </conditionalFormatting>
  <conditionalFormatting sqref="BY39">
    <cfRule type="colorScale" priority="228">
      <colorScale>
        <cfvo type="min"/>
        <cfvo type="max"/>
        <color theme="0"/>
        <color theme="0"/>
      </colorScale>
    </cfRule>
    <cfRule type="expression" priority="229">
      <formula>#REF!</formula>
    </cfRule>
    <cfRule type="expression" dxfId="11891" priority="230">
      <formula>BX39&lt;0</formula>
    </cfRule>
  </conditionalFormatting>
  <conditionalFormatting sqref="BY39:BY107">
    <cfRule type="expression" dxfId="11890" priority="209">
      <formula>IF(BY39="Validar","Rojo","Verde")</formula>
    </cfRule>
  </conditionalFormatting>
  <conditionalFormatting sqref="BY40:BY67">
    <cfRule type="colorScale" priority="247">
      <colorScale>
        <cfvo type="min"/>
        <cfvo type="max"/>
        <color theme="0"/>
        <color theme="0"/>
      </colorScale>
    </cfRule>
    <cfRule type="expression" priority="248">
      <formula>$F$19</formula>
    </cfRule>
    <cfRule type="expression" dxfId="11889" priority="249">
      <formula>BX40&lt;0</formula>
    </cfRule>
  </conditionalFormatting>
  <conditionalFormatting sqref="BY68">
    <cfRule type="colorScale" priority="225">
      <colorScale>
        <cfvo type="min"/>
        <cfvo type="max"/>
        <color theme="0"/>
        <color theme="0"/>
      </colorScale>
    </cfRule>
    <cfRule type="expression" priority="226">
      <formula>#REF!</formula>
    </cfRule>
    <cfRule type="expression" dxfId="11888" priority="227">
      <formula>BX68&lt;0</formula>
    </cfRule>
  </conditionalFormatting>
  <conditionalFormatting sqref="BY69:BY81">
    <cfRule type="colorScale" priority="272">
      <colorScale>
        <cfvo type="min"/>
        <cfvo type="max"/>
        <color theme="0"/>
        <color theme="0"/>
      </colorScale>
    </cfRule>
    <cfRule type="expression" priority="273">
      <formula>$F$19</formula>
    </cfRule>
    <cfRule type="expression" dxfId="11887" priority="274">
      <formula>BX69&lt;0</formula>
    </cfRule>
  </conditionalFormatting>
  <conditionalFormatting sqref="BY82 BY92 BY103 BY107">
    <cfRule type="expression" dxfId="11886" priority="271">
      <formula>BX82&lt;0</formula>
    </cfRule>
  </conditionalFormatting>
  <conditionalFormatting sqref="BY83">
    <cfRule type="colorScale" priority="210">
      <colorScale>
        <cfvo type="min"/>
        <cfvo type="max"/>
        <color theme="0"/>
        <color theme="0"/>
      </colorScale>
    </cfRule>
    <cfRule type="expression" priority="211">
      <formula>#REF!</formula>
    </cfRule>
    <cfRule type="expression" dxfId="11885" priority="212">
      <formula>BX83&lt;0</formula>
    </cfRule>
  </conditionalFormatting>
  <conditionalFormatting sqref="BY84:BY91">
    <cfRule type="colorScale" priority="275">
      <colorScale>
        <cfvo type="min"/>
        <cfvo type="max"/>
        <color theme="0"/>
        <color theme="0"/>
      </colorScale>
    </cfRule>
    <cfRule type="expression" priority="276">
      <formula>$F$19</formula>
    </cfRule>
    <cfRule type="expression" dxfId="11884" priority="277">
      <formula>BX84&lt;0</formula>
    </cfRule>
  </conditionalFormatting>
  <conditionalFormatting sqref="BY82 BY92 BY103 BY107">
    <cfRule type="colorScale" priority="270">
      <colorScale>
        <cfvo type="min"/>
        <cfvo type="max"/>
        <color theme="0"/>
        <color theme="0"/>
      </colorScale>
    </cfRule>
  </conditionalFormatting>
  <conditionalFormatting sqref="BY93">
    <cfRule type="colorScale" priority="222">
      <colorScale>
        <cfvo type="min"/>
        <cfvo type="max"/>
        <color theme="0"/>
        <color theme="0"/>
      </colorScale>
    </cfRule>
    <cfRule type="expression" priority="223">
      <formula>#REF!</formula>
    </cfRule>
    <cfRule type="expression" dxfId="11883" priority="224">
      <formula>BX93&lt;0</formula>
    </cfRule>
  </conditionalFormatting>
  <conditionalFormatting sqref="BY94:BY102">
    <cfRule type="colorScale" priority="278">
      <colorScale>
        <cfvo type="min"/>
        <cfvo type="max"/>
        <color theme="0"/>
        <color theme="0"/>
      </colorScale>
    </cfRule>
    <cfRule type="expression" priority="279">
      <formula>$F$19</formula>
    </cfRule>
    <cfRule type="expression" dxfId="11882" priority="280">
      <formula>BX94&lt;0</formula>
    </cfRule>
  </conditionalFormatting>
  <conditionalFormatting sqref="BY104">
    <cfRule type="colorScale" priority="219">
      <colorScale>
        <cfvo type="min"/>
        <cfvo type="max"/>
        <color theme="0"/>
        <color theme="0"/>
      </colorScale>
    </cfRule>
    <cfRule type="expression" priority="220">
      <formula>#REF!</formula>
    </cfRule>
    <cfRule type="expression" dxfId="11881" priority="221">
      <formula>BX104&lt;0</formula>
    </cfRule>
  </conditionalFormatting>
  <conditionalFormatting sqref="BY105:BY106">
    <cfRule type="colorScale" priority="281">
      <colorScale>
        <cfvo type="min"/>
        <cfvo type="max"/>
        <color theme="0"/>
        <color theme="0"/>
      </colorScale>
    </cfRule>
    <cfRule type="expression" priority="282">
      <formula>$F$19</formula>
    </cfRule>
    <cfRule type="expression" dxfId="11880" priority="283">
      <formula>BX105&lt;0</formula>
    </cfRule>
  </conditionalFormatting>
  <conditionalFormatting sqref="BY110">
    <cfRule type="colorScale" priority="284">
      <colorScale>
        <cfvo type="min"/>
        <cfvo type="max"/>
        <color theme="0"/>
        <color theme="0"/>
      </colorScale>
    </cfRule>
    <cfRule type="expression" dxfId="11879" priority="285">
      <formula>BX110&lt;0</formula>
    </cfRule>
  </conditionalFormatting>
  <conditionalFormatting sqref="BY110:BY111">
    <cfRule type="expression" priority="207">
      <formula>$F$19</formula>
    </cfRule>
  </conditionalFormatting>
  <conditionalFormatting sqref="BY111">
    <cfRule type="colorScale" priority="206">
      <colorScale>
        <cfvo type="min"/>
        <cfvo type="max"/>
        <color theme="0"/>
        <color theme="0"/>
      </colorScale>
    </cfRule>
    <cfRule type="expression" dxfId="11878" priority="208">
      <formula>BX111&lt;0</formula>
    </cfRule>
  </conditionalFormatting>
  <conditionalFormatting sqref="BY117:BY123">
    <cfRule type="colorScale" priority="289">
      <colorScale>
        <cfvo type="min"/>
        <cfvo type="max"/>
        <color theme="0"/>
        <color theme="0"/>
      </colorScale>
    </cfRule>
    <cfRule type="expression" priority="290">
      <formula>$F$19</formula>
    </cfRule>
    <cfRule type="expression" dxfId="11877" priority="291">
      <formula>BX117&lt;0</formula>
    </cfRule>
  </conditionalFormatting>
  <conditionalFormatting sqref="BY125">
    <cfRule type="colorScale" priority="216">
      <colorScale>
        <cfvo type="min"/>
        <cfvo type="max"/>
        <color theme="0"/>
        <color theme="0"/>
      </colorScale>
    </cfRule>
    <cfRule type="expression" priority="217">
      <formula>#REF!</formula>
    </cfRule>
    <cfRule type="expression" dxfId="11876" priority="218">
      <formula>BX125&lt;0</formula>
    </cfRule>
  </conditionalFormatting>
  <conditionalFormatting sqref="BY125:BY135">
    <cfRule type="expression" dxfId="11875" priority="215">
      <formula>IF(BY125="Validar","Rojo","Verde")</formula>
    </cfRule>
  </conditionalFormatting>
  <conditionalFormatting sqref="BY126:BY132">
    <cfRule type="colorScale" priority="292">
      <colorScale>
        <cfvo type="min"/>
        <cfvo type="max"/>
        <color theme="0"/>
        <color theme="0"/>
      </colorScale>
    </cfRule>
    <cfRule type="expression" dxfId="11874" priority="294">
      <formula>BX126&lt;0</formula>
    </cfRule>
  </conditionalFormatting>
  <conditionalFormatting sqref="BY126:BY134">
    <cfRule type="expression" priority="293">
      <formula>$F$19</formula>
    </cfRule>
  </conditionalFormatting>
  <conditionalFormatting sqref="BY133:BY134">
    <cfRule type="colorScale" priority="295">
      <colorScale>
        <cfvo type="min"/>
        <cfvo type="max"/>
        <color theme="0"/>
        <color theme="0"/>
      </colorScale>
    </cfRule>
    <cfRule type="expression" dxfId="11873" priority="296">
      <formula>BX133&lt;0</formula>
    </cfRule>
  </conditionalFormatting>
  <conditionalFormatting sqref="BY135">
    <cfRule type="colorScale" priority="286">
      <colorScale>
        <cfvo type="min"/>
        <cfvo type="max"/>
        <color theme="0"/>
        <color theme="0"/>
      </colorScale>
    </cfRule>
    <cfRule type="expression" priority="287">
      <formula>$F$23</formula>
    </cfRule>
    <cfRule type="expression" dxfId="11872" priority="288">
      <formula>BX135&lt;0</formula>
    </cfRule>
  </conditionalFormatting>
  <conditionalFormatting sqref="BY110:BY111">
    <cfRule type="expression" dxfId="11871" priority="205">
      <formula>IF(BY110="Validar","Rojo","Verde")</formula>
    </cfRule>
  </conditionalFormatting>
  <conditionalFormatting sqref="BY117:BY123">
    <cfRule type="expression" dxfId="11870" priority="213">
      <formula>IF(BY117="Validar","Rojo","Verde")</formula>
    </cfRule>
  </conditionalFormatting>
  <conditionalFormatting sqref="BY82 BY92 BY103 BY107">
    <cfRule type="expression" priority="214">
      <formula>$F$23</formula>
    </cfRule>
  </conditionalFormatting>
  <conditionalFormatting sqref="BY6">
    <cfRule type="colorScale" priority="203">
      <colorScale>
        <cfvo type="min"/>
        <cfvo type="max"/>
        <color theme="0"/>
        <color theme="0"/>
      </colorScale>
    </cfRule>
    <cfRule type="expression" dxfId="11869" priority="204">
      <formula>BX6&lt;0</formula>
    </cfRule>
  </conditionalFormatting>
  <conditionalFormatting sqref="BY6">
    <cfRule type="expression" dxfId="11868" priority="201">
      <formula>IF(BY6="Validar","Rojo","Verde")</formula>
    </cfRule>
    <cfRule type="expression" priority="202">
      <formula>#REF!</formula>
    </cfRule>
  </conditionalFormatting>
  <conditionalFormatting sqref="BY7:BY8">
    <cfRule type="colorScale" priority="199">
      <colorScale>
        <cfvo type="min"/>
        <cfvo type="max"/>
        <color theme="0"/>
        <color theme="0"/>
      </colorScale>
    </cfRule>
    <cfRule type="expression" dxfId="11867" priority="200">
      <formula>BX7&lt;0</formula>
    </cfRule>
  </conditionalFormatting>
  <conditionalFormatting sqref="BY7:BY8">
    <cfRule type="expression" dxfId="11866" priority="197">
      <formula>IF(BY7="Validar","Rojo","Verde")</formula>
    </cfRule>
    <cfRule type="expression" priority="198">
      <formula>#REF!</formula>
    </cfRule>
  </conditionalFormatting>
  <conditionalFormatting sqref="C5">
    <cfRule type="colorScale" priority="195">
      <colorScale>
        <cfvo type="min"/>
        <cfvo type="max"/>
        <color theme="0"/>
        <color theme="0"/>
      </colorScale>
    </cfRule>
    <cfRule type="expression" dxfId="11865" priority="196">
      <formula>B5&lt;0</formula>
    </cfRule>
  </conditionalFormatting>
  <conditionalFormatting sqref="C5">
    <cfRule type="expression" dxfId="11864" priority="193">
      <formula>IF(C5="Validar","Rojo","Verde")</formula>
    </cfRule>
    <cfRule type="expression" priority="194">
      <formula>#REF!</formula>
    </cfRule>
  </conditionalFormatting>
  <conditionalFormatting sqref="R5">
    <cfRule type="colorScale" priority="191">
      <colorScale>
        <cfvo type="min"/>
        <cfvo type="max"/>
        <color theme="0"/>
        <color theme="0"/>
      </colorScale>
    </cfRule>
    <cfRule type="expression" dxfId="11863" priority="192">
      <formula>Q5&lt;0</formula>
    </cfRule>
  </conditionalFormatting>
  <conditionalFormatting sqref="R5">
    <cfRule type="expression" dxfId="11862" priority="189">
      <formula>IF(R5="Validar","Rojo","Verde")</formula>
    </cfRule>
    <cfRule type="expression" priority="190">
      <formula>#REF!</formula>
    </cfRule>
  </conditionalFormatting>
  <conditionalFormatting sqref="X5">
    <cfRule type="colorScale" priority="180">
      <colorScale>
        <cfvo type="min"/>
        <cfvo type="max"/>
        <color theme="0"/>
        <color theme="0"/>
      </colorScale>
    </cfRule>
    <cfRule type="expression" dxfId="11861" priority="181">
      <formula>W5&lt;0</formula>
    </cfRule>
  </conditionalFormatting>
  <conditionalFormatting sqref="X5">
    <cfRule type="expression" dxfId="11860" priority="178">
      <formula>IF(X5="Validar","Rojo","Verde")</formula>
    </cfRule>
    <cfRule type="expression" priority="179">
      <formula>#REF!</formula>
    </cfRule>
  </conditionalFormatting>
  <conditionalFormatting sqref="AB5">
    <cfRule type="colorScale" priority="185">
      <colorScale>
        <cfvo type="min"/>
        <cfvo type="max"/>
        <color theme="0"/>
        <color theme="0"/>
      </colorScale>
    </cfRule>
    <cfRule type="expression" dxfId="11859" priority="186">
      <formula>AA5&lt;0</formula>
    </cfRule>
  </conditionalFormatting>
  <conditionalFormatting sqref="AB5">
    <cfRule type="expression" dxfId="11858" priority="183">
      <formula>IF(AB5="Validar","Rojo","Verde")</formula>
    </cfRule>
    <cfRule type="expression" priority="184">
      <formula>#REF!</formula>
    </cfRule>
  </conditionalFormatting>
  <conditionalFormatting sqref="AV5">
    <cfRule type="colorScale" priority="175">
      <colorScale>
        <cfvo type="min"/>
        <cfvo type="max"/>
        <color theme="0"/>
        <color theme="0"/>
      </colorScale>
    </cfRule>
    <cfRule type="expression" dxfId="11857" priority="176">
      <formula>AU5&lt;0</formula>
    </cfRule>
  </conditionalFormatting>
  <conditionalFormatting sqref="AV5">
    <cfRule type="expression" dxfId="11856" priority="173">
      <formula>IF(AV5="Validar","Rojo","Verde")</formula>
    </cfRule>
    <cfRule type="expression" priority="174">
      <formula>#REF!</formula>
    </cfRule>
  </conditionalFormatting>
  <conditionalFormatting sqref="BB5">
    <cfRule type="colorScale" priority="170">
      <colorScale>
        <cfvo type="min"/>
        <cfvo type="max"/>
        <color theme="0"/>
        <color theme="0"/>
      </colorScale>
    </cfRule>
    <cfRule type="expression" dxfId="11855" priority="171">
      <formula>BA5&lt;0</formula>
    </cfRule>
  </conditionalFormatting>
  <conditionalFormatting sqref="BB5">
    <cfRule type="expression" dxfId="11854" priority="168">
      <formula>IF(BB5="Validar","Rojo","Verde")</formula>
    </cfRule>
    <cfRule type="expression" priority="169">
      <formula>#REF!</formula>
    </cfRule>
  </conditionalFormatting>
  <conditionalFormatting sqref="BF5">
    <cfRule type="colorScale" priority="165">
      <colorScale>
        <cfvo type="min"/>
        <cfvo type="max"/>
        <color theme="0"/>
        <color theme="0"/>
      </colorScale>
    </cfRule>
    <cfRule type="expression" dxfId="11853" priority="166">
      <formula>BE5&lt;0</formula>
    </cfRule>
  </conditionalFormatting>
  <conditionalFormatting sqref="BF5">
    <cfRule type="expression" dxfId="11852" priority="163">
      <formula>IF(BF5="Validar","Rojo","Verde")</formula>
    </cfRule>
    <cfRule type="expression" priority="164">
      <formula>#REF!</formula>
    </cfRule>
  </conditionalFormatting>
  <conditionalFormatting sqref="BZ5">
    <cfRule type="colorScale" priority="160">
      <colorScale>
        <cfvo type="min"/>
        <cfvo type="max"/>
        <color theme="0"/>
        <color theme="0"/>
      </colorScale>
    </cfRule>
    <cfRule type="expression" dxfId="11851" priority="161">
      <formula>BY5&lt;0</formula>
    </cfRule>
  </conditionalFormatting>
  <conditionalFormatting sqref="BZ5">
    <cfRule type="expression" dxfId="11850" priority="158">
      <formula>IF(BZ5="Validar","Rojo","Verde")</formula>
    </cfRule>
    <cfRule type="expression" priority="159">
      <formula>#REF!</formula>
    </cfRule>
  </conditionalFormatting>
  <conditionalFormatting sqref="CX5">
    <cfRule type="colorScale" priority="155">
      <colorScale>
        <cfvo type="min"/>
        <cfvo type="max"/>
        <color theme="0"/>
        <color theme="0"/>
      </colorScale>
    </cfRule>
    <cfRule type="expression" dxfId="11849" priority="156">
      <formula>CW5&lt;0</formula>
    </cfRule>
  </conditionalFormatting>
  <conditionalFormatting sqref="CX5">
    <cfRule type="expression" dxfId="11848" priority="153">
      <formula>IF(CX5="Validar","Rojo","Verde")</formula>
    </cfRule>
    <cfRule type="expression" priority="154">
      <formula>#REF!</formula>
    </cfRule>
  </conditionalFormatting>
  <conditionalFormatting sqref="CD5">
    <cfRule type="colorScale" priority="150">
      <colorScale>
        <cfvo type="min"/>
        <cfvo type="max"/>
        <color theme="0"/>
        <color theme="0"/>
      </colorScale>
    </cfRule>
    <cfRule type="expression" dxfId="11847" priority="151">
      <formula>CC5&lt;0</formula>
    </cfRule>
  </conditionalFormatting>
  <conditionalFormatting sqref="CD5">
    <cfRule type="expression" dxfId="11846" priority="148">
      <formula>IF(CD5="Validar","Rojo","Verde")</formula>
    </cfRule>
    <cfRule type="expression" priority="149">
      <formula>#REF!</formula>
    </cfRule>
  </conditionalFormatting>
  <conditionalFormatting sqref="AI5">
    <cfRule type="colorScale" priority="145">
      <colorScale>
        <cfvo type="min"/>
        <cfvo type="max"/>
        <color theme="0"/>
        <color theme="0"/>
      </colorScale>
    </cfRule>
    <cfRule type="expression" dxfId="11845" priority="146">
      <formula>AH5&lt;0</formula>
    </cfRule>
  </conditionalFormatting>
  <conditionalFormatting sqref="AI5">
    <cfRule type="expression" dxfId="11844" priority="143">
      <formula>IF(AI5="Validar","Rojo","Verde")</formula>
    </cfRule>
    <cfRule type="expression" priority="144">
      <formula>#REF!</formula>
    </cfRule>
  </conditionalFormatting>
  <conditionalFormatting sqref="AP5">
    <cfRule type="colorScale" priority="140">
      <colorScale>
        <cfvo type="min"/>
        <cfvo type="max"/>
        <color theme="0"/>
        <color theme="0"/>
      </colorScale>
    </cfRule>
    <cfRule type="expression" dxfId="11843" priority="141">
      <formula>AO5&lt;0</formula>
    </cfRule>
  </conditionalFormatting>
  <conditionalFormatting sqref="AP5">
    <cfRule type="expression" dxfId="11842" priority="138">
      <formula>IF(AP5="Validar","Rojo","Verde")</formula>
    </cfRule>
    <cfRule type="expression" priority="139">
      <formula>#REF!</formula>
    </cfRule>
  </conditionalFormatting>
  <conditionalFormatting sqref="BM5">
    <cfRule type="colorScale" priority="135">
      <colorScale>
        <cfvo type="min"/>
        <cfvo type="max"/>
        <color theme="0"/>
        <color theme="0"/>
      </colorScale>
    </cfRule>
    <cfRule type="expression" dxfId="11841" priority="136">
      <formula>BL5&lt;0</formula>
    </cfRule>
  </conditionalFormatting>
  <conditionalFormatting sqref="BM5">
    <cfRule type="expression" dxfId="11840" priority="133">
      <formula>IF(BM5="Validar","Rojo","Verde")</formula>
    </cfRule>
    <cfRule type="expression" priority="134">
      <formula>#REF!</formula>
    </cfRule>
  </conditionalFormatting>
  <conditionalFormatting sqref="BT5">
    <cfRule type="colorScale" priority="130">
      <colorScale>
        <cfvo type="min"/>
        <cfvo type="max"/>
        <color theme="0"/>
        <color theme="0"/>
      </colorScale>
    </cfRule>
    <cfRule type="expression" dxfId="11839" priority="131">
      <formula>BS5&lt;0</formula>
    </cfRule>
  </conditionalFormatting>
  <conditionalFormatting sqref="BT5">
    <cfRule type="expression" dxfId="11838" priority="128">
      <formula>IF(BT5="Validar","Rojo","Verde")</formula>
    </cfRule>
    <cfRule type="expression" priority="129">
      <formula>#REF!</formula>
    </cfRule>
  </conditionalFormatting>
  <conditionalFormatting sqref="CK5">
    <cfRule type="colorScale" priority="125">
      <colorScale>
        <cfvo type="min"/>
        <cfvo type="max"/>
        <color theme="0"/>
        <color theme="0"/>
      </colorScale>
    </cfRule>
    <cfRule type="expression" dxfId="11837" priority="126">
      <formula>CJ5&lt;0</formula>
    </cfRule>
  </conditionalFormatting>
  <conditionalFormatting sqref="CK5">
    <cfRule type="expression" dxfId="11836" priority="123">
      <formula>IF(CK5="Validar","Rojo","Verde")</formula>
    </cfRule>
    <cfRule type="expression" priority="124">
      <formula>#REF!</formula>
    </cfRule>
  </conditionalFormatting>
  <conditionalFormatting sqref="CR5">
    <cfRule type="colorScale" priority="120">
      <colorScale>
        <cfvo type="min"/>
        <cfvo type="max"/>
        <color theme="0"/>
        <color theme="0"/>
      </colorScale>
    </cfRule>
    <cfRule type="expression" dxfId="11835" priority="121">
      <formula>CQ5&lt;0</formula>
    </cfRule>
  </conditionalFormatting>
  <conditionalFormatting sqref="CR5">
    <cfRule type="expression" dxfId="11834" priority="118">
      <formula>IF(CR5="Validar","Rojo","Verde")</formula>
    </cfRule>
    <cfRule type="expression" priority="119">
      <formula>#REF!</formula>
    </cfRule>
  </conditionalFormatting>
  <conditionalFormatting sqref="F5">
    <cfRule type="colorScale" priority="115">
      <colorScale>
        <cfvo type="min"/>
        <cfvo type="max"/>
        <color theme="0"/>
        <color theme="0"/>
      </colorScale>
    </cfRule>
    <cfRule type="expression" dxfId="11833" priority="116">
      <formula>E5&lt;0</formula>
    </cfRule>
  </conditionalFormatting>
  <conditionalFormatting sqref="F5">
    <cfRule type="expression" dxfId="11832" priority="113">
      <formula>IF(F5="Validar","Rojo","Verde")</formula>
    </cfRule>
    <cfRule type="expression" priority="114">
      <formula>#REF!</formula>
    </cfRule>
  </conditionalFormatting>
  <conditionalFormatting sqref="I5">
    <cfRule type="colorScale" priority="111">
      <colorScale>
        <cfvo type="min"/>
        <cfvo type="max"/>
        <color theme="0"/>
        <color theme="0"/>
      </colorScale>
    </cfRule>
    <cfRule type="expression" dxfId="11831" priority="112">
      <formula>H5&lt;0</formula>
    </cfRule>
  </conditionalFormatting>
  <conditionalFormatting sqref="I5">
    <cfRule type="expression" dxfId="11830" priority="109">
      <formula>IF(I5="Validar","Rojo","Verde")</formula>
    </cfRule>
    <cfRule type="expression" priority="110">
      <formula>#REF!</formula>
    </cfRule>
  </conditionalFormatting>
  <conditionalFormatting sqref="P5">
    <cfRule type="colorScale" priority="107">
      <colorScale>
        <cfvo type="min"/>
        <cfvo type="max"/>
        <color theme="0"/>
        <color theme="0"/>
      </colorScale>
    </cfRule>
    <cfRule type="expression" dxfId="11829" priority="108">
      <formula>O5&lt;0</formula>
    </cfRule>
  </conditionalFormatting>
  <conditionalFormatting sqref="P5">
    <cfRule type="expression" dxfId="11828" priority="105">
      <formula>IF(P5="Validar","Rojo","Verde")</formula>
    </cfRule>
    <cfRule type="expression" priority="106">
      <formula>#REF!</formula>
    </cfRule>
  </conditionalFormatting>
  <conditionalFormatting sqref="M5">
    <cfRule type="colorScale" priority="103">
      <colorScale>
        <cfvo type="min"/>
        <cfvo type="max"/>
        <color theme="0"/>
        <color theme="0"/>
      </colorScale>
    </cfRule>
    <cfRule type="expression" dxfId="11827" priority="104">
      <formula>L5&lt;0</formula>
    </cfRule>
  </conditionalFormatting>
  <conditionalFormatting sqref="M5">
    <cfRule type="expression" dxfId="11826" priority="101">
      <formula>IF(M5="Validar","Rojo","Verde")</formula>
    </cfRule>
    <cfRule type="expression" priority="102">
      <formula>#REF!</formula>
    </cfRule>
  </conditionalFormatting>
  <conditionalFormatting sqref="T5">
    <cfRule type="colorScale" priority="99">
      <colorScale>
        <cfvo type="min"/>
        <cfvo type="max"/>
        <color theme="0"/>
        <color theme="0"/>
      </colorScale>
    </cfRule>
    <cfRule type="expression" dxfId="11825" priority="100">
      <formula>S5&lt;0</formula>
    </cfRule>
  </conditionalFormatting>
  <conditionalFormatting sqref="T5">
    <cfRule type="expression" dxfId="11824" priority="97">
      <formula>IF(T5="Validar","Rojo","Verde")</formula>
    </cfRule>
    <cfRule type="expression" priority="98">
      <formula>#REF!</formula>
    </cfRule>
  </conditionalFormatting>
  <conditionalFormatting sqref="W5">
    <cfRule type="colorScale" priority="95">
      <colorScale>
        <cfvo type="min"/>
        <cfvo type="max"/>
        <color theme="0"/>
        <color theme="0"/>
      </colorScale>
    </cfRule>
    <cfRule type="expression" dxfId="11823" priority="96">
      <formula>V5&lt;0</formula>
    </cfRule>
  </conditionalFormatting>
  <conditionalFormatting sqref="W5">
    <cfRule type="expression" dxfId="11822" priority="93">
      <formula>IF(W5="Validar","Rojo","Verde")</formula>
    </cfRule>
    <cfRule type="expression" priority="94">
      <formula>#REF!</formula>
    </cfRule>
  </conditionalFormatting>
  <conditionalFormatting sqref="Z5">
    <cfRule type="colorScale" priority="91">
      <colorScale>
        <cfvo type="min"/>
        <cfvo type="max"/>
        <color theme="0"/>
        <color theme="0"/>
      </colorScale>
    </cfRule>
    <cfRule type="expression" dxfId="11821" priority="92">
      <formula>Y5&lt;0</formula>
    </cfRule>
  </conditionalFormatting>
  <conditionalFormatting sqref="Z5">
    <cfRule type="expression" dxfId="11820" priority="89">
      <formula>IF(Z5="Validar","Rojo","Verde")</formula>
    </cfRule>
    <cfRule type="expression" priority="90">
      <formula>#REF!</formula>
    </cfRule>
  </conditionalFormatting>
  <conditionalFormatting sqref="AD5">
    <cfRule type="colorScale" priority="87">
      <colorScale>
        <cfvo type="min"/>
        <cfvo type="max"/>
        <color theme="0"/>
        <color theme="0"/>
      </colorScale>
    </cfRule>
    <cfRule type="expression" dxfId="11819" priority="88">
      <formula>AC5&lt;0</formula>
    </cfRule>
  </conditionalFormatting>
  <conditionalFormatting sqref="AD5">
    <cfRule type="expression" dxfId="11818" priority="85">
      <formula>IF(AD5="Validar","Rojo","Verde")</formula>
    </cfRule>
    <cfRule type="expression" priority="86">
      <formula>#REF!</formula>
    </cfRule>
  </conditionalFormatting>
  <conditionalFormatting sqref="AG5">
    <cfRule type="colorScale" priority="83">
      <colorScale>
        <cfvo type="min"/>
        <cfvo type="max"/>
        <color theme="0"/>
        <color theme="0"/>
      </colorScale>
    </cfRule>
    <cfRule type="expression" dxfId="11817" priority="84">
      <formula>AF5&lt;0</formula>
    </cfRule>
  </conditionalFormatting>
  <conditionalFormatting sqref="AG5">
    <cfRule type="expression" dxfId="11816" priority="81">
      <formula>IF(AG5="Validar","Rojo","Verde")</formula>
    </cfRule>
    <cfRule type="expression" priority="82">
      <formula>#REF!</formula>
    </cfRule>
  </conditionalFormatting>
  <conditionalFormatting sqref="AK5">
    <cfRule type="colorScale" priority="79">
      <colorScale>
        <cfvo type="min"/>
        <cfvo type="max"/>
        <color theme="0"/>
        <color theme="0"/>
      </colorScale>
    </cfRule>
    <cfRule type="expression" dxfId="11815" priority="80">
      <formula>AJ5&lt;0</formula>
    </cfRule>
  </conditionalFormatting>
  <conditionalFormatting sqref="AK5">
    <cfRule type="expression" dxfId="11814" priority="77">
      <formula>IF(AK5="Validar","Rojo","Verde")</formula>
    </cfRule>
    <cfRule type="expression" priority="78">
      <formula>#REF!</formula>
    </cfRule>
  </conditionalFormatting>
  <conditionalFormatting sqref="AN5">
    <cfRule type="colorScale" priority="75">
      <colorScale>
        <cfvo type="min"/>
        <cfvo type="max"/>
        <color theme="0"/>
        <color theme="0"/>
      </colorScale>
    </cfRule>
    <cfRule type="expression" dxfId="11813" priority="76">
      <formula>AM5&lt;0</formula>
    </cfRule>
  </conditionalFormatting>
  <conditionalFormatting sqref="AN5">
    <cfRule type="expression" dxfId="11812" priority="73">
      <formula>IF(AN5="Validar","Rojo","Verde")</formula>
    </cfRule>
    <cfRule type="expression" priority="74">
      <formula>#REF!</formula>
    </cfRule>
  </conditionalFormatting>
  <conditionalFormatting sqref="AR5">
    <cfRule type="colorScale" priority="71">
      <colorScale>
        <cfvo type="min"/>
        <cfvo type="max"/>
        <color theme="0"/>
        <color theme="0"/>
      </colorScale>
    </cfRule>
    <cfRule type="expression" dxfId="11811" priority="72">
      <formula>AQ5&lt;0</formula>
    </cfRule>
  </conditionalFormatting>
  <conditionalFormatting sqref="AR5">
    <cfRule type="expression" dxfId="11810" priority="69">
      <formula>IF(AR5="Validar","Rojo","Verde")</formula>
    </cfRule>
    <cfRule type="expression" priority="70">
      <formula>#REF!</formula>
    </cfRule>
  </conditionalFormatting>
  <conditionalFormatting sqref="AX5">
    <cfRule type="colorScale" priority="67">
      <colorScale>
        <cfvo type="min"/>
        <cfvo type="max"/>
        <color theme="0"/>
        <color theme="0"/>
      </colorScale>
    </cfRule>
    <cfRule type="expression" dxfId="11809" priority="68">
      <formula>AW5&lt;0</formula>
    </cfRule>
  </conditionalFormatting>
  <conditionalFormatting sqref="AX5">
    <cfRule type="expression" dxfId="11808" priority="65">
      <formula>IF(AX5="Validar","Rojo","Verde")</formula>
    </cfRule>
    <cfRule type="expression" priority="66">
      <formula>#REF!</formula>
    </cfRule>
  </conditionalFormatting>
  <conditionalFormatting sqref="BD5">
    <cfRule type="colorScale" priority="63">
      <colorScale>
        <cfvo type="min"/>
        <cfvo type="max"/>
        <color theme="0"/>
        <color theme="0"/>
      </colorScale>
    </cfRule>
    <cfRule type="expression" dxfId="11807" priority="64">
      <formula>BC5&lt;0</formula>
    </cfRule>
  </conditionalFormatting>
  <conditionalFormatting sqref="BD5">
    <cfRule type="expression" dxfId="11806" priority="61">
      <formula>IF(BD5="Validar","Rojo","Verde")</formula>
    </cfRule>
    <cfRule type="expression" priority="62">
      <formula>#REF!</formula>
    </cfRule>
  </conditionalFormatting>
  <conditionalFormatting sqref="BH5">
    <cfRule type="colorScale" priority="59">
      <colorScale>
        <cfvo type="min"/>
        <cfvo type="max"/>
        <color theme="0"/>
        <color theme="0"/>
      </colorScale>
    </cfRule>
    <cfRule type="expression" dxfId="11805" priority="60">
      <formula>BG5&lt;0</formula>
    </cfRule>
  </conditionalFormatting>
  <conditionalFormatting sqref="BH5">
    <cfRule type="expression" dxfId="11804" priority="57">
      <formula>IF(BH5="Validar","Rojo","Verde")</formula>
    </cfRule>
    <cfRule type="expression" priority="58">
      <formula>#REF!</formula>
    </cfRule>
  </conditionalFormatting>
  <conditionalFormatting sqref="BK5">
    <cfRule type="colorScale" priority="55">
      <colorScale>
        <cfvo type="min"/>
        <cfvo type="max"/>
        <color theme="0"/>
        <color theme="0"/>
      </colorScale>
    </cfRule>
    <cfRule type="expression" dxfId="11803" priority="56">
      <formula>BJ5&lt;0</formula>
    </cfRule>
  </conditionalFormatting>
  <conditionalFormatting sqref="BK5">
    <cfRule type="expression" dxfId="11802" priority="53">
      <formula>IF(BK5="Validar","Rojo","Verde")</formula>
    </cfRule>
    <cfRule type="expression" priority="54">
      <formula>#REF!</formula>
    </cfRule>
  </conditionalFormatting>
  <conditionalFormatting sqref="BO5">
    <cfRule type="colorScale" priority="51">
      <colorScale>
        <cfvo type="min"/>
        <cfvo type="max"/>
        <color theme="0"/>
        <color theme="0"/>
      </colorScale>
    </cfRule>
    <cfRule type="expression" dxfId="11801" priority="52">
      <formula>BN5&lt;0</formula>
    </cfRule>
  </conditionalFormatting>
  <conditionalFormatting sqref="BO5">
    <cfRule type="expression" dxfId="11800" priority="49">
      <formula>IF(BO5="Validar","Rojo","Verde")</formula>
    </cfRule>
    <cfRule type="expression" priority="50">
      <formula>#REF!</formula>
    </cfRule>
  </conditionalFormatting>
  <conditionalFormatting sqref="BR5">
    <cfRule type="colorScale" priority="47">
      <colorScale>
        <cfvo type="min"/>
        <cfvo type="max"/>
        <color theme="0"/>
        <color theme="0"/>
      </colorScale>
    </cfRule>
    <cfRule type="expression" dxfId="11799" priority="48">
      <formula>BQ5&lt;0</formula>
    </cfRule>
  </conditionalFormatting>
  <conditionalFormatting sqref="BR5">
    <cfRule type="expression" dxfId="11798" priority="45">
      <formula>IF(BR5="Validar","Rojo","Verde")</formula>
    </cfRule>
    <cfRule type="expression" priority="46">
      <formula>#REF!</formula>
    </cfRule>
  </conditionalFormatting>
  <conditionalFormatting sqref="BV5">
    <cfRule type="colorScale" priority="43">
      <colorScale>
        <cfvo type="min"/>
        <cfvo type="max"/>
        <color theme="0"/>
        <color theme="0"/>
      </colorScale>
    </cfRule>
    <cfRule type="expression" dxfId="11797" priority="44">
      <formula>BU5&lt;0</formula>
    </cfRule>
  </conditionalFormatting>
  <conditionalFormatting sqref="BV5">
    <cfRule type="expression" dxfId="11796" priority="41">
      <formula>IF(BV5="Validar","Rojo","Verde")</formula>
    </cfRule>
    <cfRule type="expression" priority="42">
      <formula>#REF!</formula>
    </cfRule>
  </conditionalFormatting>
  <conditionalFormatting sqref="CB5">
    <cfRule type="colorScale" priority="39">
      <colorScale>
        <cfvo type="min"/>
        <cfvo type="max"/>
        <color theme="0"/>
        <color theme="0"/>
      </colorScale>
    </cfRule>
    <cfRule type="expression" dxfId="11795" priority="40">
      <formula>CA5&lt;0</formula>
    </cfRule>
  </conditionalFormatting>
  <conditionalFormatting sqref="CB5">
    <cfRule type="expression" dxfId="11794" priority="37">
      <formula>IF(CB5="Validar","Rojo","Verde")</formula>
    </cfRule>
    <cfRule type="expression" priority="38">
      <formula>#REF!</formula>
    </cfRule>
  </conditionalFormatting>
  <conditionalFormatting sqref="CF5">
    <cfRule type="colorScale" priority="35">
      <colorScale>
        <cfvo type="min"/>
        <cfvo type="max"/>
        <color theme="0"/>
        <color theme="0"/>
      </colorScale>
    </cfRule>
    <cfRule type="expression" dxfId="11793" priority="36">
      <formula>CE5&lt;0</formula>
    </cfRule>
  </conditionalFormatting>
  <conditionalFormatting sqref="CF5">
    <cfRule type="expression" dxfId="11792" priority="33">
      <formula>IF(CF5="Validar","Rojo","Verde")</formula>
    </cfRule>
    <cfRule type="expression" priority="34">
      <formula>#REF!</formula>
    </cfRule>
  </conditionalFormatting>
  <conditionalFormatting sqref="CI5">
    <cfRule type="colorScale" priority="31">
      <colorScale>
        <cfvo type="min"/>
        <cfvo type="max"/>
        <color theme="0"/>
        <color theme="0"/>
      </colorScale>
    </cfRule>
    <cfRule type="expression" dxfId="11791" priority="32">
      <formula>CH5&lt;0</formula>
    </cfRule>
  </conditionalFormatting>
  <conditionalFormatting sqref="CI5">
    <cfRule type="expression" dxfId="11790" priority="29">
      <formula>IF(CI5="Validar","Rojo","Verde")</formula>
    </cfRule>
    <cfRule type="expression" priority="30">
      <formula>#REF!</formula>
    </cfRule>
  </conditionalFormatting>
  <conditionalFormatting sqref="CM5">
    <cfRule type="colorScale" priority="27">
      <colorScale>
        <cfvo type="min"/>
        <cfvo type="max"/>
        <color theme="0"/>
        <color theme="0"/>
      </colorScale>
    </cfRule>
    <cfRule type="expression" dxfId="11789" priority="28">
      <formula>CL5&lt;0</formula>
    </cfRule>
  </conditionalFormatting>
  <conditionalFormatting sqref="CM5">
    <cfRule type="expression" dxfId="11788" priority="25">
      <formula>IF(CM5="Validar","Rojo","Verde")</formula>
    </cfRule>
    <cfRule type="expression" priority="26">
      <formula>#REF!</formula>
    </cfRule>
  </conditionalFormatting>
  <conditionalFormatting sqref="CP5">
    <cfRule type="colorScale" priority="23">
      <colorScale>
        <cfvo type="min"/>
        <cfvo type="max"/>
        <color theme="0"/>
        <color theme="0"/>
      </colorScale>
    </cfRule>
    <cfRule type="expression" dxfId="11787" priority="24">
      <formula>CO5&lt;0</formula>
    </cfRule>
  </conditionalFormatting>
  <conditionalFormatting sqref="CP5">
    <cfRule type="expression" dxfId="11786" priority="21">
      <formula>IF(CP5="Validar","Rojo","Verde")</formula>
    </cfRule>
    <cfRule type="expression" priority="22">
      <formula>#REF!</formula>
    </cfRule>
  </conditionalFormatting>
  <conditionalFormatting sqref="CT5">
    <cfRule type="colorScale" priority="19">
      <colorScale>
        <cfvo type="min"/>
        <cfvo type="max"/>
        <color theme="0"/>
        <color theme="0"/>
      </colorScale>
    </cfRule>
    <cfRule type="expression" dxfId="11785" priority="20">
      <formula>CS5&lt;0</formula>
    </cfRule>
  </conditionalFormatting>
  <conditionalFormatting sqref="CT5">
    <cfRule type="expression" dxfId="11784" priority="17">
      <formula>IF(CT5="Validar","Rojo","Verde")</formula>
    </cfRule>
    <cfRule type="expression" priority="18">
      <formula>#REF!</formula>
    </cfRule>
  </conditionalFormatting>
  <conditionalFormatting sqref="CW5">
    <cfRule type="colorScale" priority="15">
      <colorScale>
        <cfvo type="min"/>
        <cfvo type="max"/>
        <color theme="0"/>
        <color theme="0"/>
      </colorScale>
    </cfRule>
    <cfRule type="expression" dxfId="11783" priority="16">
      <formula>CV5&lt;0</formula>
    </cfRule>
  </conditionalFormatting>
  <conditionalFormatting sqref="CW5">
    <cfRule type="expression" dxfId="11782" priority="13">
      <formula>IF(CW5="Validar","Rojo","Verde")</formula>
    </cfRule>
    <cfRule type="expression" priority="14">
      <formula>#REF!</formula>
    </cfRule>
  </conditionalFormatting>
  <conditionalFormatting sqref="AU5">
    <cfRule type="colorScale" priority="11">
      <colorScale>
        <cfvo type="min"/>
        <cfvo type="max"/>
        <color theme="0"/>
        <color theme="0"/>
      </colorScale>
    </cfRule>
    <cfRule type="expression" dxfId="11781" priority="12">
      <formula>AT5&lt;0</formula>
    </cfRule>
  </conditionalFormatting>
  <conditionalFormatting sqref="AU5">
    <cfRule type="expression" dxfId="11780" priority="9">
      <formula>IF(AU5="Validar","Rojo","Verde")</formula>
    </cfRule>
    <cfRule type="expression" priority="10">
      <formula>#REF!</formula>
    </cfRule>
  </conditionalFormatting>
  <conditionalFormatting sqref="BA5">
    <cfRule type="colorScale" priority="7">
      <colorScale>
        <cfvo type="min"/>
        <cfvo type="max"/>
        <color theme="0"/>
        <color theme="0"/>
      </colorScale>
    </cfRule>
    <cfRule type="expression" dxfId="11779" priority="8">
      <formula>AZ5&lt;0</formula>
    </cfRule>
  </conditionalFormatting>
  <conditionalFormatting sqref="BA5">
    <cfRule type="expression" dxfId="11778" priority="5">
      <formula>IF(BA5="Validar","Rojo","Verde")</formula>
    </cfRule>
    <cfRule type="expression" priority="6">
      <formula>#REF!</formula>
    </cfRule>
  </conditionalFormatting>
  <conditionalFormatting sqref="BY5">
    <cfRule type="colorScale" priority="3">
      <colorScale>
        <cfvo type="min"/>
        <cfvo type="max"/>
        <color theme="0"/>
        <color theme="0"/>
      </colorScale>
    </cfRule>
    <cfRule type="expression" dxfId="11777" priority="4">
      <formula>BX5&lt;0</formula>
    </cfRule>
  </conditionalFormatting>
  <conditionalFormatting sqref="BY5">
    <cfRule type="expression" dxfId="11776" priority="1">
      <formula>IF(BY5="Validar","Rojo","Verde")</formula>
    </cfRule>
    <cfRule type="expression" priority="2">
      <formula>#REF!</formula>
    </cfRule>
  </conditionalFormatting>
  <pageMargins left="0.7" right="0.7" top="0.75" bottom="0.75" header="0.3" footer="0.3"/>
  <pageSetup paperSize="9" orientation="portrait" r:id="rId1"/>
  <headerFooter>
    <oddHeader>&amp;LElaborado por:&amp;CCarmen Eugenia Quintero Q.</oddHeader>
  </headerFooter>
  <legacyDrawing r:id="rId2"/>
  <extLst>
    <ext xmlns:x14="http://schemas.microsoft.com/office/spreadsheetml/2009/9/main" uri="{78C0D931-6437-407d-A8EE-F0AAD7539E65}">
      <x14:conditionalFormattings>
        <x14:conditionalFormatting xmlns:xm="http://schemas.microsoft.com/office/excel/2006/main">
          <x14:cfRule type="iconSet" priority="5593" id="{8BF8B186-EEC5-419D-BAEE-BA42988AF4FB}">
            <x14:iconSet iconSet="3Triangles">
              <x14:cfvo type="percent">
                <xm:f>0</xm:f>
              </x14:cfvo>
              <x14:cfvo type="percent">
                <xm:f>0</xm:f>
              </x14:cfvo>
              <x14:cfvo type="percent">
                <xm:f>1</xm:f>
              </x14:cfvo>
            </x14:iconSet>
          </x14:cfRule>
          <xm:sqref>K3</xm:sqref>
        </x14:conditionalFormatting>
        <x14:conditionalFormatting xmlns:xm="http://schemas.microsoft.com/office/excel/2006/main">
          <x14:cfRule type="iconSet" priority="5592" id="{DB90FC5A-34DF-4450-BC79-ED49710B8490}">
            <x14:iconSet iconSet="3Triangles">
              <x14:cfvo type="percent">
                <xm:f>0</xm:f>
              </x14:cfvo>
              <x14:cfvo type="num">
                <xm:f>0</xm:f>
              </x14:cfvo>
              <x14:cfvo type="num" gte="0">
                <xm:f>0</xm:f>
              </x14:cfvo>
            </x14:iconSet>
          </x14:cfRule>
          <xm:sqref>K4 K110 K113:K139 K84:K108 K6:K82</xm:sqref>
        </x14:conditionalFormatting>
        <x14:conditionalFormatting xmlns:xm="http://schemas.microsoft.com/office/excel/2006/main">
          <x14:cfRule type="iconSet" priority="5582" id="{30F23A4D-67A1-4E41-9266-14A45C2FC127}">
            <x14:iconSet iconSet="3Triangles">
              <x14:cfvo type="percent">
                <xm:f>0</xm:f>
              </x14:cfvo>
              <x14:cfvo type="num">
                <xm:f>0</xm:f>
              </x14:cfvo>
              <x14:cfvo type="num" gte="0">
                <xm:f>0</xm:f>
              </x14:cfvo>
            </x14:iconSet>
          </x14:cfRule>
          <xm:sqref>K83</xm:sqref>
        </x14:conditionalFormatting>
        <x14:conditionalFormatting xmlns:xm="http://schemas.microsoft.com/office/excel/2006/main">
          <x14:cfRule type="iconSet" priority="5576" id="{90755194-C4AE-45A8-8101-ED58C0486C51}">
            <x14:iconSet iconSet="3Triangles">
              <x14:cfvo type="percent">
                <xm:f>0</xm:f>
              </x14:cfvo>
              <x14:cfvo type="num">
                <xm:f>0</xm:f>
              </x14:cfvo>
              <x14:cfvo type="num" gte="0">
                <xm:f>0</xm:f>
              </x14:cfvo>
            </x14:iconSet>
          </x14:cfRule>
          <xm:sqref>K109</xm:sqref>
        </x14:conditionalFormatting>
        <x14:conditionalFormatting xmlns:xm="http://schemas.microsoft.com/office/excel/2006/main">
          <x14:cfRule type="iconSet" priority="5561" id="{D28A23B0-0F3F-4ED6-9F01-52DD1C0CD7C3}">
            <x14:iconSet iconSet="3Triangles">
              <x14:cfvo type="percent">
                <xm:f>0</xm:f>
              </x14:cfvo>
              <x14:cfvo type="num">
                <xm:f>0</xm:f>
              </x14:cfvo>
              <x14:cfvo type="num" gte="0">
                <xm:f>0</xm:f>
              </x14:cfvo>
            </x14:iconSet>
          </x14:cfRule>
          <xm:sqref>K111</xm:sqref>
        </x14:conditionalFormatting>
        <x14:conditionalFormatting xmlns:xm="http://schemas.microsoft.com/office/excel/2006/main">
          <x14:cfRule type="iconSet" priority="5574" id="{88D77611-CB52-4B19-A0DF-D69E76008369}">
            <x14:iconSet iconSet="3Triangles">
              <x14:cfvo type="percent">
                <xm:f>0</xm:f>
              </x14:cfvo>
              <x14:cfvo type="num">
                <xm:f>0</xm:f>
              </x14:cfvo>
              <x14:cfvo type="num" gte="0">
                <xm:f>0</xm:f>
              </x14:cfvo>
            </x14:iconSet>
          </x14:cfRule>
          <xm:sqref>K112</xm:sqref>
        </x14:conditionalFormatting>
        <x14:conditionalFormatting xmlns:xm="http://schemas.microsoft.com/office/excel/2006/main">
          <x14:cfRule type="iconSet" priority="5591" id="{32A77235-B101-4DB6-B6C0-87D59AD8D19F}">
            <x14:iconSet iconSet="3Triangles">
              <x14:cfvo type="percent">
                <xm:f>0</xm:f>
              </x14:cfvo>
              <x14:cfvo type="num">
                <xm:f>0</xm:f>
              </x14:cfvo>
              <x14:cfvo type="num" gte="0">
                <xm:f>0</xm:f>
              </x14:cfvo>
            </x14:iconSet>
          </x14:cfRule>
          <xm:sqref>R4 R110 R113:R139 R84:R108 R6:R82</xm:sqref>
        </x14:conditionalFormatting>
        <x14:conditionalFormatting xmlns:xm="http://schemas.microsoft.com/office/excel/2006/main">
          <x14:cfRule type="iconSet" priority="5577" id="{0A5F1896-5597-4E9C-8B6B-A62B98D95A56}">
            <x14:iconSet iconSet="3Triangles">
              <x14:cfvo type="percent">
                <xm:f>0</xm:f>
              </x14:cfvo>
              <x14:cfvo type="num">
                <xm:f>0</xm:f>
              </x14:cfvo>
              <x14:cfvo type="num" gte="0">
                <xm:f>0</xm:f>
              </x14:cfvo>
            </x14:iconSet>
          </x14:cfRule>
          <xm:sqref>R83</xm:sqref>
        </x14:conditionalFormatting>
        <x14:conditionalFormatting xmlns:xm="http://schemas.microsoft.com/office/excel/2006/main">
          <x14:cfRule type="iconSet" priority="5575" id="{622E9EE3-EA44-4E85-BB41-6C5C43EFAC63}">
            <x14:iconSet iconSet="3Triangles">
              <x14:cfvo type="percent">
                <xm:f>0</xm:f>
              </x14:cfvo>
              <x14:cfvo type="num">
                <xm:f>0</xm:f>
              </x14:cfvo>
              <x14:cfvo type="num" gte="0">
                <xm:f>0</xm:f>
              </x14:cfvo>
            </x14:iconSet>
          </x14:cfRule>
          <xm:sqref>R109</xm:sqref>
        </x14:conditionalFormatting>
        <x14:conditionalFormatting xmlns:xm="http://schemas.microsoft.com/office/excel/2006/main">
          <x14:cfRule type="iconSet" priority="5556" id="{F890A778-F0CD-4135-A2F2-ED4E1B01E504}">
            <x14:iconSet iconSet="3Triangles">
              <x14:cfvo type="percent">
                <xm:f>0</xm:f>
              </x14:cfvo>
              <x14:cfvo type="num">
                <xm:f>0</xm:f>
              </x14:cfvo>
              <x14:cfvo type="num" gte="0">
                <xm:f>0</xm:f>
              </x14:cfvo>
            </x14:iconSet>
          </x14:cfRule>
          <xm:sqref>R111</xm:sqref>
        </x14:conditionalFormatting>
        <x14:conditionalFormatting xmlns:xm="http://schemas.microsoft.com/office/excel/2006/main">
          <x14:cfRule type="iconSet" priority="5573" id="{83E98EB6-4C9B-44EB-B951-92A46A7C8A64}">
            <x14:iconSet iconSet="3Triangles">
              <x14:cfvo type="percent">
                <xm:f>0</xm:f>
              </x14:cfvo>
              <x14:cfvo type="num">
                <xm:f>0</xm:f>
              </x14:cfvo>
              <x14:cfvo type="num" gte="0">
                <xm:f>0</xm:f>
              </x14:cfvo>
            </x14:iconSet>
          </x14:cfRule>
          <xm:sqref>R112</xm:sqref>
        </x14:conditionalFormatting>
        <x14:conditionalFormatting xmlns:xm="http://schemas.microsoft.com/office/excel/2006/main">
          <x14:cfRule type="iconSet" priority="5390" id="{5AFED2B4-B2CC-4971-A714-E6F035D5FEDF}">
            <x14:iconSet iconSet="3Triangles">
              <x14:cfvo type="percent">
                <xm:f>0</xm:f>
              </x14:cfvo>
              <x14:cfvo type="num">
                <xm:f>0</xm:f>
              </x14:cfvo>
              <x14:cfvo type="num" gte="0">
                <xm:f>0</xm:f>
              </x14:cfvo>
            </x14:iconSet>
          </x14:cfRule>
          <xm:sqref>X4 X110 X113:X139 X84:X108 X6:X82</xm:sqref>
        </x14:conditionalFormatting>
        <x14:conditionalFormatting xmlns:xm="http://schemas.microsoft.com/office/excel/2006/main">
          <x14:cfRule type="iconSet" priority="5385" id="{06FBF44E-F514-4F35-B311-230A52FE9833}">
            <x14:iconSet iconSet="3Triangles">
              <x14:cfvo type="percent">
                <xm:f>0</xm:f>
              </x14:cfvo>
              <x14:cfvo type="num">
                <xm:f>0</xm:f>
              </x14:cfvo>
              <x14:cfvo type="num" gte="0">
                <xm:f>0</xm:f>
              </x14:cfvo>
            </x14:iconSet>
          </x14:cfRule>
          <xm:sqref>X83</xm:sqref>
        </x14:conditionalFormatting>
        <x14:conditionalFormatting xmlns:xm="http://schemas.microsoft.com/office/excel/2006/main">
          <x14:cfRule type="iconSet" priority="5384" id="{240A68AF-3979-4499-B6EA-7E10AC627CD5}">
            <x14:iconSet iconSet="3Triangles">
              <x14:cfvo type="percent">
                <xm:f>0</xm:f>
              </x14:cfvo>
              <x14:cfvo type="num">
                <xm:f>0</xm:f>
              </x14:cfvo>
              <x14:cfvo type="num" gte="0">
                <xm:f>0</xm:f>
              </x14:cfvo>
            </x14:iconSet>
          </x14:cfRule>
          <xm:sqref>X109</xm:sqref>
        </x14:conditionalFormatting>
        <x14:conditionalFormatting xmlns:xm="http://schemas.microsoft.com/office/excel/2006/main">
          <x14:cfRule type="iconSet" priority="5378" id="{B9536E76-7744-426A-9410-CF9CE2F9C682}">
            <x14:iconSet iconSet="3Triangles">
              <x14:cfvo type="percent">
                <xm:f>0</xm:f>
              </x14:cfvo>
              <x14:cfvo type="num">
                <xm:f>0</xm:f>
              </x14:cfvo>
              <x14:cfvo type="num" gte="0">
                <xm:f>0</xm:f>
              </x14:cfvo>
            </x14:iconSet>
          </x14:cfRule>
          <xm:sqref>X111</xm:sqref>
        </x14:conditionalFormatting>
        <x14:conditionalFormatting xmlns:xm="http://schemas.microsoft.com/office/excel/2006/main">
          <x14:cfRule type="iconSet" priority="5383" id="{1D097BE9-CC29-4171-BD6F-DDCE281B366A}">
            <x14:iconSet iconSet="3Triangles">
              <x14:cfvo type="percent">
                <xm:f>0</xm:f>
              </x14:cfvo>
              <x14:cfvo type="num">
                <xm:f>0</xm:f>
              </x14:cfvo>
              <x14:cfvo type="num" gte="0">
                <xm:f>0</xm:f>
              </x14:cfvo>
            </x14:iconSet>
          </x14:cfRule>
          <xm:sqref>X112</xm:sqref>
        </x14:conditionalFormatting>
        <x14:conditionalFormatting xmlns:xm="http://schemas.microsoft.com/office/excel/2006/main">
          <x14:cfRule type="iconSet" priority="5479" id="{0A45A772-24E8-4ABF-8A4A-301A3F6136A9}">
            <x14:iconSet iconSet="3Triangles">
              <x14:cfvo type="percent">
                <xm:f>0</xm:f>
              </x14:cfvo>
              <x14:cfvo type="num">
                <xm:f>0</xm:f>
              </x14:cfvo>
              <x14:cfvo type="num" gte="0">
                <xm:f>0</xm:f>
              </x14:cfvo>
            </x14:iconSet>
          </x14:cfRule>
          <xm:sqref>AB4 AB110 AB113:AB139 AB84:AB108 AB6:AB82</xm:sqref>
        </x14:conditionalFormatting>
        <x14:conditionalFormatting xmlns:xm="http://schemas.microsoft.com/office/excel/2006/main">
          <x14:cfRule type="iconSet" priority="5474" id="{3CAB8A4D-32CD-4324-8A5E-F4FEC89C318B}">
            <x14:iconSet iconSet="3Triangles">
              <x14:cfvo type="percent">
                <xm:f>0</xm:f>
              </x14:cfvo>
              <x14:cfvo type="num">
                <xm:f>0</xm:f>
              </x14:cfvo>
              <x14:cfvo type="num" gte="0">
                <xm:f>0</xm:f>
              </x14:cfvo>
            </x14:iconSet>
          </x14:cfRule>
          <xm:sqref>AB83</xm:sqref>
        </x14:conditionalFormatting>
        <x14:conditionalFormatting xmlns:xm="http://schemas.microsoft.com/office/excel/2006/main">
          <x14:cfRule type="iconSet" priority="5473" id="{E1D7481C-C837-460C-B95E-9591CC3E4E07}">
            <x14:iconSet iconSet="3Triangles">
              <x14:cfvo type="percent">
                <xm:f>0</xm:f>
              </x14:cfvo>
              <x14:cfvo type="num">
                <xm:f>0</xm:f>
              </x14:cfvo>
              <x14:cfvo type="num" gte="0">
                <xm:f>0</xm:f>
              </x14:cfvo>
            </x14:iconSet>
          </x14:cfRule>
          <xm:sqref>AB109</xm:sqref>
        </x14:conditionalFormatting>
        <x14:conditionalFormatting xmlns:xm="http://schemas.microsoft.com/office/excel/2006/main">
          <x14:cfRule type="iconSet" priority="5467" id="{6F8BD7F6-663A-4E6B-B642-A2D0B3B6C825}">
            <x14:iconSet iconSet="3Triangles">
              <x14:cfvo type="percent">
                <xm:f>0</xm:f>
              </x14:cfvo>
              <x14:cfvo type="num">
                <xm:f>0</xm:f>
              </x14:cfvo>
              <x14:cfvo type="num" gte="0">
                <xm:f>0</xm:f>
              </x14:cfvo>
            </x14:iconSet>
          </x14:cfRule>
          <xm:sqref>AB111</xm:sqref>
        </x14:conditionalFormatting>
        <x14:conditionalFormatting xmlns:xm="http://schemas.microsoft.com/office/excel/2006/main">
          <x14:cfRule type="iconSet" priority="5472" id="{A7D947B7-D3A0-481F-B25D-0F25F7DDB213}">
            <x14:iconSet iconSet="3Triangles">
              <x14:cfvo type="percent">
                <xm:f>0</xm:f>
              </x14:cfvo>
              <x14:cfvo type="num">
                <xm:f>0</xm:f>
              </x14:cfvo>
              <x14:cfvo type="num" gte="0">
                <xm:f>0</xm:f>
              </x14:cfvo>
            </x14:iconSet>
          </x14:cfRule>
          <xm:sqref>AB112</xm:sqref>
        </x14:conditionalFormatting>
        <x14:conditionalFormatting xmlns:xm="http://schemas.microsoft.com/office/excel/2006/main">
          <x14:cfRule type="iconSet" priority="5301" id="{34E827DB-C4A1-4CE5-BB12-F779284502E2}">
            <x14:iconSet iconSet="3Triangles">
              <x14:cfvo type="percent">
                <xm:f>0</xm:f>
              </x14:cfvo>
              <x14:cfvo type="num">
                <xm:f>0</xm:f>
              </x14:cfvo>
              <x14:cfvo type="num" gte="0">
                <xm:f>0</xm:f>
              </x14:cfvo>
            </x14:iconSet>
          </x14:cfRule>
          <xm:sqref>AV4 AV110 AV113:AV139 AV84:AV108 AV6:AV82</xm:sqref>
        </x14:conditionalFormatting>
        <x14:conditionalFormatting xmlns:xm="http://schemas.microsoft.com/office/excel/2006/main">
          <x14:cfRule type="iconSet" priority="5296" id="{280414BF-9FB2-4441-B676-953F4AF10A95}">
            <x14:iconSet iconSet="3Triangles">
              <x14:cfvo type="percent">
                <xm:f>0</xm:f>
              </x14:cfvo>
              <x14:cfvo type="num">
                <xm:f>0</xm:f>
              </x14:cfvo>
              <x14:cfvo type="num" gte="0">
                <xm:f>0</xm:f>
              </x14:cfvo>
            </x14:iconSet>
          </x14:cfRule>
          <xm:sqref>AV83</xm:sqref>
        </x14:conditionalFormatting>
        <x14:conditionalFormatting xmlns:xm="http://schemas.microsoft.com/office/excel/2006/main">
          <x14:cfRule type="iconSet" priority="5295" id="{8DFDC74C-E15B-4D90-9D6C-5D07CE5E8023}">
            <x14:iconSet iconSet="3Triangles">
              <x14:cfvo type="percent">
                <xm:f>0</xm:f>
              </x14:cfvo>
              <x14:cfvo type="num">
                <xm:f>0</xm:f>
              </x14:cfvo>
              <x14:cfvo type="num" gte="0">
                <xm:f>0</xm:f>
              </x14:cfvo>
            </x14:iconSet>
          </x14:cfRule>
          <xm:sqref>AV109</xm:sqref>
        </x14:conditionalFormatting>
        <x14:conditionalFormatting xmlns:xm="http://schemas.microsoft.com/office/excel/2006/main">
          <x14:cfRule type="iconSet" priority="5289" id="{E1933220-0F6B-49E0-ABB8-6AEB2C8FFE13}">
            <x14:iconSet iconSet="3Triangles">
              <x14:cfvo type="percent">
                <xm:f>0</xm:f>
              </x14:cfvo>
              <x14:cfvo type="num">
                <xm:f>0</xm:f>
              </x14:cfvo>
              <x14:cfvo type="num" gte="0">
                <xm:f>0</xm:f>
              </x14:cfvo>
            </x14:iconSet>
          </x14:cfRule>
          <xm:sqref>AV111</xm:sqref>
        </x14:conditionalFormatting>
        <x14:conditionalFormatting xmlns:xm="http://schemas.microsoft.com/office/excel/2006/main">
          <x14:cfRule type="iconSet" priority="5294" id="{E5C5C141-D8C3-443E-ACF6-88C5D0D517EC}">
            <x14:iconSet iconSet="3Triangles">
              <x14:cfvo type="percent">
                <xm:f>0</xm:f>
              </x14:cfvo>
              <x14:cfvo type="num">
                <xm:f>0</xm:f>
              </x14:cfvo>
              <x14:cfvo type="num" gte="0">
                <xm:f>0</xm:f>
              </x14:cfvo>
            </x14:iconSet>
          </x14:cfRule>
          <xm:sqref>AV112</xm:sqref>
        </x14:conditionalFormatting>
        <x14:conditionalFormatting xmlns:xm="http://schemas.microsoft.com/office/excel/2006/main">
          <x14:cfRule type="iconSet" priority="5212" id="{8DC65E1F-6D7F-4498-B64D-3F8F8A270010}">
            <x14:iconSet iconSet="3Triangles">
              <x14:cfvo type="percent">
                <xm:f>0</xm:f>
              </x14:cfvo>
              <x14:cfvo type="num">
                <xm:f>0</xm:f>
              </x14:cfvo>
              <x14:cfvo type="num" gte="0">
                <xm:f>0</xm:f>
              </x14:cfvo>
            </x14:iconSet>
          </x14:cfRule>
          <xm:sqref>BB4 BB110 BB113:BB139 BB84:BB108 BB6:BB82</xm:sqref>
        </x14:conditionalFormatting>
        <x14:conditionalFormatting xmlns:xm="http://schemas.microsoft.com/office/excel/2006/main">
          <x14:cfRule type="iconSet" priority="5207" id="{27C73C85-28C7-43FD-B0BE-5E8EEB0A67E8}">
            <x14:iconSet iconSet="3Triangles">
              <x14:cfvo type="percent">
                <xm:f>0</xm:f>
              </x14:cfvo>
              <x14:cfvo type="num">
                <xm:f>0</xm:f>
              </x14:cfvo>
              <x14:cfvo type="num" gte="0">
                <xm:f>0</xm:f>
              </x14:cfvo>
            </x14:iconSet>
          </x14:cfRule>
          <xm:sqref>BB83</xm:sqref>
        </x14:conditionalFormatting>
        <x14:conditionalFormatting xmlns:xm="http://schemas.microsoft.com/office/excel/2006/main">
          <x14:cfRule type="iconSet" priority="5206" id="{77A8EA23-61EC-4B02-A3B0-CAEB854D1FFD}">
            <x14:iconSet iconSet="3Triangles">
              <x14:cfvo type="percent">
                <xm:f>0</xm:f>
              </x14:cfvo>
              <x14:cfvo type="num">
                <xm:f>0</xm:f>
              </x14:cfvo>
              <x14:cfvo type="num" gte="0">
                <xm:f>0</xm:f>
              </x14:cfvo>
            </x14:iconSet>
          </x14:cfRule>
          <xm:sqref>BB109</xm:sqref>
        </x14:conditionalFormatting>
        <x14:conditionalFormatting xmlns:xm="http://schemas.microsoft.com/office/excel/2006/main">
          <x14:cfRule type="iconSet" priority="5200" id="{23F5F3E2-38B6-4F30-968E-B578D617BC6F}">
            <x14:iconSet iconSet="3Triangles">
              <x14:cfvo type="percent">
                <xm:f>0</xm:f>
              </x14:cfvo>
              <x14:cfvo type="num">
                <xm:f>0</xm:f>
              </x14:cfvo>
              <x14:cfvo type="num" gte="0">
                <xm:f>0</xm:f>
              </x14:cfvo>
            </x14:iconSet>
          </x14:cfRule>
          <xm:sqref>BB111</xm:sqref>
        </x14:conditionalFormatting>
        <x14:conditionalFormatting xmlns:xm="http://schemas.microsoft.com/office/excel/2006/main">
          <x14:cfRule type="iconSet" priority="5205" id="{93543E83-8AEF-4B11-B725-119EBB6E97A8}">
            <x14:iconSet iconSet="3Triangles">
              <x14:cfvo type="percent">
                <xm:f>0</xm:f>
              </x14:cfvo>
              <x14:cfvo type="num">
                <xm:f>0</xm:f>
              </x14:cfvo>
              <x14:cfvo type="num" gte="0">
                <xm:f>0</xm:f>
              </x14:cfvo>
            </x14:iconSet>
          </x14:cfRule>
          <xm:sqref>BB112</xm:sqref>
        </x14:conditionalFormatting>
        <x14:conditionalFormatting xmlns:xm="http://schemas.microsoft.com/office/excel/2006/main">
          <x14:cfRule type="iconSet" priority="5123" id="{D7BC1668-AAFC-4F50-880C-B10007B8F619}">
            <x14:iconSet iconSet="3Triangles">
              <x14:cfvo type="percent">
                <xm:f>0</xm:f>
              </x14:cfvo>
              <x14:cfvo type="num">
                <xm:f>0</xm:f>
              </x14:cfvo>
              <x14:cfvo type="num" gte="0">
                <xm:f>0</xm:f>
              </x14:cfvo>
            </x14:iconSet>
          </x14:cfRule>
          <xm:sqref>BF4 BF110 BF113:BF139 BF84:BF108 BF6:BF82</xm:sqref>
        </x14:conditionalFormatting>
        <x14:conditionalFormatting xmlns:xm="http://schemas.microsoft.com/office/excel/2006/main">
          <x14:cfRule type="iconSet" priority="5118" id="{88E61C8F-69EF-466C-B601-BC7C73D6F6F0}">
            <x14:iconSet iconSet="3Triangles">
              <x14:cfvo type="percent">
                <xm:f>0</xm:f>
              </x14:cfvo>
              <x14:cfvo type="num">
                <xm:f>0</xm:f>
              </x14:cfvo>
              <x14:cfvo type="num" gte="0">
                <xm:f>0</xm:f>
              </x14:cfvo>
            </x14:iconSet>
          </x14:cfRule>
          <xm:sqref>BF83</xm:sqref>
        </x14:conditionalFormatting>
        <x14:conditionalFormatting xmlns:xm="http://schemas.microsoft.com/office/excel/2006/main">
          <x14:cfRule type="iconSet" priority="5117" id="{39146D9A-EAC8-4C2B-B608-34A68E8D5C20}">
            <x14:iconSet iconSet="3Triangles">
              <x14:cfvo type="percent">
                <xm:f>0</xm:f>
              </x14:cfvo>
              <x14:cfvo type="num">
                <xm:f>0</xm:f>
              </x14:cfvo>
              <x14:cfvo type="num" gte="0">
                <xm:f>0</xm:f>
              </x14:cfvo>
            </x14:iconSet>
          </x14:cfRule>
          <xm:sqref>BF109</xm:sqref>
        </x14:conditionalFormatting>
        <x14:conditionalFormatting xmlns:xm="http://schemas.microsoft.com/office/excel/2006/main">
          <x14:cfRule type="iconSet" priority="5111" id="{5E6E140F-9AF9-4407-B250-8D10806175BF}">
            <x14:iconSet iconSet="3Triangles">
              <x14:cfvo type="percent">
                <xm:f>0</xm:f>
              </x14:cfvo>
              <x14:cfvo type="num">
                <xm:f>0</xm:f>
              </x14:cfvo>
              <x14:cfvo type="num" gte="0">
                <xm:f>0</xm:f>
              </x14:cfvo>
            </x14:iconSet>
          </x14:cfRule>
          <xm:sqref>BF111</xm:sqref>
        </x14:conditionalFormatting>
        <x14:conditionalFormatting xmlns:xm="http://schemas.microsoft.com/office/excel/2006/main">
          <x14:cfRule type="iconSet" priority="5116" id="{2233CDE9-AF4D-4E4A-B702-FBAD6549C5C5}">
            <x14:iconSet iconSet="3Triangles">
              <x14:cfvo type="percent">
                <xm:f>0</xm:f>
              </x14:cfvo>
              <x14:cfvo type="num">
                <xm:f>0</xm:f>
              </x14:cfvo>
              <x14:cfvo type="num" gte="0">
                <xm:f>0</xm:f>
              </x14:cfvo>
            </x14:iconSet>
          </x14:cfRule>
          <xm:sqref>BF112</xm:sqref>
        </x14:conditionalFormatting>
        <x14:conditionalFormatting xmlns:xm="http://schemas.microsoft.com/office/excel/2006/main">
          <x14:cfRule type="iconSet" priority="5034" id="{0B7A30EC-2170-4F6B-AEED-4FCF47D8B285}">
            <x14:iconSet iconSet="3Triangles">
              <x14:cfvo type="percent">
                <xm:f>0</xm:f>
              </x14:cfvo>
              <x14:cfvo type="num">
                <xm:f>0</xm:f>
              </x14:cfvo>
              <x14:cfvo type="num" gte="0">
                <xm:f>0</xm:f>
              </x14:cfvo>
            </x14:iconSet>
          </x14:cfRule>
          <xm:sqref>BZ4 BZ110 BZ113:BZ139 BZ84:BZ108 BZ6:BZ82</xm:sqref>
        </x14:conditionalFormatting>
        <x14:conditionalFormatting xmlns:xm="http://schemas.microsoft.com/office/excel/2006/main">
          <x14:cfRule type="iconSet" priority="5029" id="{E9614309-9ACD-496B-8D0A-3FB97D6B0089}">
            <x14:iconSet iconSet="3Triangles">
              <x14:cfvo type="percent">
                <xm:f>0</xm:f>
              </x14:cfvo>
              <x14:cfvo type="num">
                <xm:f>0</xm:f>
              </x14:cfvo>
              <x14:cfvo type="num" gte="0">
                <xm:f>0</xm:f>
              </x14:cfvo>
            </x14:iconSet>
          </x14:cfRule>
          <xm:sqref>BZ83</xm:sqref>
        </x14:conditionalFormatting>
        <x14:conditionalFormatting xmlns:xm="http://schemas.microsoft.com/office/excel/2006/main">
          <x14:cfRule type="iconSet" priority="5028" id="{90971699-4B6C-4FDD-B6C1-60BF64351A03}">
            <x14:iconSet iconSet="3Triangles">
              <x14:cfvo type="percent">
                <xm:f>0</xm:f>
              </x14:cfvo>
              <x14:cfvo type="num">
                <xm:f>0</xm:f>
              </x14:cfvo>
              <x14:cfvo type="num" gte="0">
                <xm:f>0</xm:f>
              </x14:cfvo>
            </x14:iconSet>
          </x14:cfRule>
          <xm:sqref>BZ109</xm:sqref>
        </x14:conditionalFormatting>
        <x14:conditionalFormatting xmlns:xm="http://schemas.microsoft.com/office/excel/2006/main">
          <x14:cfRule type="iconSet" priority="5022" id="{C156FB61-140A-4577-997F-A2778F3E1195}">
            <x14:iconSet iconSet="3Triangles">
              <x14:cfvo type="percent">
                <xm:f>0</xm:f>
              </x14:cfvo>
              <x14:cfvo type="num">
                <xm:f>0</xm:f>
              </x14:cfvo>
              <x14:cfvo type="num" gte="0">
                <xm:f>0</xm:f>
              </x14:cfvo>
            </x14:iconSet>
          </x14:cfRule>
          <xm:sqref>BZ111</xm:sqref>
        </x14:conditionalFormatting>
        <x14:conditionalFormatting xmlns:xm="http://schemas.microsoft.com/office/excel/2006/main">
          <x14:cfRule type="iconSet" priority="5027" id="{0AC5BDA9-EF22-4538-9464-F0142BAB4FF8}">
            <x14:iconSet iconSet="3Triangles">
              <x14:cfvo type="percent">
                <xm:f>0</xm:f>
              </x14:cfvo>
              <x14:cfvo type="num">
                <xm:f>0</xm:f>
              </x14:cfvo>
              <x14:cfvo type="num" gte="0">
                <xm:f>0</xm:f>
              </x14:cfvo>
            </x14:iconSet>
          </x14:cfRule>
          <xm:sqref>BZ112</xm:sqref>
        </x14:conditionalFormatting>
        <x14:conditionalFormatting xmlns:xm="http://schemas.microsoft.com/office/excel/2006/main">
          <x14:cfRule type="iconSet" priority="4945" id="{0294714D-1AB4-4E65-9699-337FCDBB162C}">
            <x14:iconSet iconSet="3Triangles">
              <x14:cfvo type="percent">
                <xm:f>0</xm:f>
              </x14:cfvo>
              <x14:cfvo type="num">
                <xm:f>0</xm:f>
              </x14:cfvo>
              <x14:cfvo type="num" gte="0">
                <xm:f>0</xm:f>
              </x14:cfvo>
            </x14:iconSet>
          </x14:cfRule>
          <xm:sqref>CX4 CX110 CX113:CX139 CX84:CX108 CX6:CX82</xm:sqref>
        </x14:conditionalFormatting>
        <x14:conditionalFormatting xmlns:xm="http://schemas.microsoft.com/office/excel/2006/main">
          <x14:cfRule type="iconSet" priority="4940" id="{D15096A2-4791-4B80-9CE6-40FD2EB50BCB}">
            <x14:iconSet iconSet="3Triangles">
              <x14:cfvo type="percent">
                <xm:f>0</xm:f>
              </x14:cfvo>
              <x14:cfvo type="num">
                <xm:f>0</xm:f>
              </x14:cfvo>
              <x14:cfvo type="num" gte="0">
                <xm:f>0</xm:f>
              </x14:cfvo>
            </x14:iconSet>
          </x14:cfRule>
          <xm:sqref>CX83</xm:sqref>
        </x14:conditionalFormatting>
        <x14:conditionalFormatting xmlns:xm="http://schemas.microsoft.com/office/excel/2006/main">
          <x14:cfRule type="iconSet" priority="4939" id="{073BA6AE-2B16-46B3-8ADA-1A6AC0235C50}">
            <x14:iconSet iconSet="3Triangles">
              <x14:cfvo type="percent">
                <xm:f>0</xm:f>
              </x14:cfvo>
              <x14:cfvo type="num">
                <xm:f>0</xm:f>
              </x14:cfvo>
              <x14:cfvo type="num" gte="0">
                <xm:f>0</xm:f>
              </x14:cfvo>
            </x14:iconSet>
          </x14:cfRule>
          <xm:sqref>CX109</xm:sqref>
        </x14:conditionalFormatting>
        <x14:conditionalFormatting xmlns:xm="http://schemas.microsoft.com/office/excel/2006/main">
          <x14:cfRule type="iconSet" priority="4933" id="{7FD618EF-8F25-4FA9-8B85-20E359E08959}">
            <x14:iconSet iconSet="3Triangles">
              <x14:cfvo type="percent">
                <xm:f>0</xm:f>
              </x14:cfvo>
              <x14:cfvo type="num">
                <xm:f>0</xm:f>
              </x14:cfvo>
              <x14:cfvo type="num" gte="0">
                <xm:f>0</xm:f>
              </x14:cfvo>
            </x14:iconSet>
          </x14:cfRule>
          <xm:sqref>CX111</xm:sqref>
        </x14:conditionalFormatting>
        <x14:conditionalFormatting xmlns:xm="http://schemas.microsoft.com/office/excel/2006/main">
          <x14:cfRule type="iconSet" priority="4938" id="{D2608444-4EF2-4123-BC78-5B98035F2C17}">
            <x14:iconSet iconSet="3Triangles">
              <x14:cfvo type="percent">
                <xm:f>0</xm:f>
              </x14:cfvo>
              <x14:cfvo type="num">
                <xm:f>0</xm:f>
              </x14:cfvo>
              <x14:cfvo type="num" gte="0">
                <xm:f>0</xm:f>
              </x14:cfvo>
            </x14:iconSet>
          </x14:cfRule>
          <xm:sqref>CX112</xm:sqref>
        </x14:conditionalFormatting>
        <x14:conditionalFormatting xmlns:xm="http://schemas.microsoft.com/office/excel/2006/main">
          <x14:cfRule type="iconSet" priority="4856" id="{F7227EEC-C281-4BCC-ACC0-D53E093A1FA1}">
            <x14:iconSet iconSet="3Triangles">
              <x14:cfvo type="percent">
                <xm:f>0</xm:f>
              </x14:cfvo>
              <x14:cfvo type="num">
                <xm:f>0</xm:f>
              </x14:cfvo>
              <x14:cfvo type="num" gte="0">
                <xm:f>0</xm:f>
              </x14:cfvo>
            </x14:iconSet>
          </x14:cfRule>
          <xm:sqref>CD4 CD110 CD113:CD139 CD84:CD108 CD6:CD82</xm:sqref>
        </x14:conditionalFormatting>
        <x14:conditionalFormatting xmlns:xm="http://schemas.microsoft.com/office/excel/2006/main">
          <x14:cfRule type="iconSet" priority="4851" id="{5A18F960-C0F8-4E75-A58C-1DEC864BF9CB}">
            <x14:iconSet iconSet="3Triangles">
              <x14:cfvo type="percent">
                <xm:f>0</xm:f>
              </x14:cfvo>
              <x14:cfvo type="num">
                <xm:f>0</xm:f>
              </x14:cfvo>
              <x14:cfvo type="num" gte="0">
                <xm:f>0</xm:f>
              </x14:cfvo>
            </x14:iconSet>
          </x14:cfRule>
          <xm:sqref>CD83</xm:sqref>
        </x14:conditionalFormatting>
        <x14:conditionalFormatting xmlns:xm="http://schemas.microsoft.com/office/excel/2006/main">
          <x14:cfRule type="iconSet" priority="4850" id="{43988EC9-FDD5-4053-ACEE-66692D33B626}">
            <x14:iconSet iconSet="3Triangles">
              <x14:cfvo type="percent">
                <xm:f>0</xm:f>
              </x14:cfvo>
              <x14:cfvo type="num">
                <xm:f>0</xm:f>
              </x14:cfvo>
              <x14:cfvo type="num" gte="0">
                <xm:f>0</xm:f>
              </x14:cfvo>
            </x14:iconSet>
          </x14:cfRule>
          <xm:sqref>CD109</xm:sqref>
        </x14:conditionalFormatting>
        <x14:conditionalFormatting xmlns:xm="http://schemas.microsoft.com/office/excel/2006/main">
          <x14:cfRule type="iconSet" priority="4844" id="{71A5E4E0-B165-41EB-AEED-6F1E8368AC11}">
            <x14:iconSet iconSet="3Triangles">
              <x14:cfvo type="percent">
                <xm:f>0</xm:f>
              </x14:cfvo>
              <x14:cfvo type="num">
                <xm:f>0</xm:f>
              </x14:cfvo>
              <x14:cfvo type="num" gte="0">
                <xm:f>0</xm:f>
              </x14:cfvo>
            </x14:iconSet>
          </x14:cfRule>
          <xm:sqref>CD111</xm:sqref>
        </x14:conditionalFormatting>
        <x14:conditionalFormatting xmlns:xm="http://schemas.microsoft.com/office/excel/2006/main">
          <x14:cfRule type="iconSet" priority="4849" id="{5A962C7B-A154-4A54-8E24-98C5BECEDEA2}">
            <x14:iconSet iconSet="3Triangles">
              <x14:cfvo type="percent">
                <xm:f>0</xm:f>
              </x14:cfvo>
              <x14:cfvo type="num">
                <xm:f>0</xm:f>
              </x14:cfvo>
              <x14:cfvo type="num" gte="0">
                <xm:f>0</xm:f>
              </x14:cfvo>
            </x14:iconSet>
          </x14:cfRule>
          <xm:sqref>CD112</xm:sqref>
        </x14:conditionalFormatting>
        <x14:conditionalFormatting xmlns:xm="http://schemas.microsoft.com/office/excel/2006/main">
          <x14:cfRule type="iconSet" priority="4767" id="{5C413A3E-76ED-4E18-8BEA-3C1338D85876}">
            <x14:iconSet iconSet="3Triangles">
              <x14:cfvo type="percent">
                <xm:f>0</xm:f>
              </x14:cfvo>
              <x14:cfvo type="num">
                <xm:f>0</xm:f>
              </x14:cfvo>
              <x14:cfvo type="num" gte="0">
                <xm:f>0</xm:f>
              </x14:cfvo>
            </x14:iconSet>
          </x14:cfRule>
          <xm:sqref>AI4 AI110 AI113:AI139 AI84:AI108 AI6:AI82</xm:sqref>
        </x14:conditionalFormatting>
        <x14:conditionalFormatting xmlns:xm="http://schemas.microsoft.com/office/excel/2006/main">
          <x14:cfRule type="iconSet" priority="4762" id="{FC922270-1CE7-460B-A2F8-9FE01B1274B7}">
            <x14:iconSet iconSet="3Triangles">
              <x14:cfvo type="percent">
                <xm:f>0</xm:f>
              </x14:cfvo>
              <x14:cfvo type="num">
                <xm:f>0</xm:f>
              </x14:cfvo>
              <x14:cfvo type="num" gte="0">
                <xm:f>0</xm:f>
              </x14:cfvo>
            </x14:iconSet>
          </x14:cfRule>
          <xm:sqref>AI83</xm:sqref>
        </x14:conditionalFormatting>
        <x14:conditionalFormatting xmlns:xm="http://schemas.microsoft.com/office/excel/2006/main">
          <x14:cfRule type="iconSet" priority="4761" id="{B24471E4-5275-4043-94DC-9A2FA2C272E7}">
            <x14:iconSet iconSet="3Triangles">
              <x14:cfvo type="percent">
                <xm:f>0</xm:f>
              </x14:cfvo>
              <x14:cfvo type="num">
                <xm:f>0</xm:f>
              </x14:cfvo>
              <x14:cfvo type="num" gte="0">
                <xm:f>0</xm:f>
              </x14:cfvo>
            </x14:iconSet>
          </x14:cfRule>
          <xm:sqref>AI109</xm:sqref>
        </x14:conditionalFormatting>
        <x14:conditionalFormatting xmlns:xm="http://schemas.microsoft.com/office/excel/2006/main">
          <x14:cfRule type="iconSet" priority="4755" id="{BC8F5C8C-B7A8-4B4E-BE3F-0694F0A70B3A}">
            <x14:iconSet iconSet="3Triangles">
              <x14:cfvo type="percent">
                <xm:f>0</xm:f>
              </x14:cfvo>
              <x14:cfvo type="num">
                <xm:f>0</xm:f>
              </x14:cfvo>
              <x14:cfvo type="num" gte="0">
                <xm:f>0</xm:f>
              </x14:cfvo>
            </x14:iconSet>
          </x14:cfRule>
          <xm:sqref>AI111</xm:sqref>
        </x14:conditionalFormatting>
        <x14:conditionalFormatting xmlns:xm="http://schemas.microsoft.com/office/excel/2006/main">
          <x14:cfRule type="iconSet" priority="4760" id="{0FAE502D-EC69-48F6-926C-0C5446CFEF6D}">
            <x14:iconSet iconSet="3Triangles">
              <x14:cfvo type="percent">
                <xm:f>0</xm:f>
              </x14:cfvo>
              <x14:cfvo type="num">
                <xm:f>0</xm:f>
              </x14:cfvo>
              <x14:cfvo type="num" gte="0">
                <xm:f>0</xm:f>
              </x14:cfvo>
            </x14:iconSet>
          </x14:cfRule>
          <xm:sqref>AI112</xm:sqref>
        </x14:conditionalFormatting>
        <x14:conditionalFormatting xmlns:xm="http://schemas.microsoft.com/office/excel/2006/main">
          <x14:cfRule type="iconSet" priority="4678" id="{DBF0F3B8-6BD4-4E14-B7C7-423F49F2586D}">
            <x14:iconSet iconSet="3Triangles">
              <x14:cfvo type="percent">
                <xm:f>0</xm:f>
              </x14:cfvo>
              <x14:cfvo type="num">
                <xm:f>0</xm:f>
              </x14:cfvo>
              <x14:cfvo type="num" gte="0">
                <xm:f>0</xm:f>
              </x14:cfvo>
            </x14:iconSet>
          </x14:cfRule>
          <xm:sqref>AP4 AP110 AP113:AP139 AP84:AP108 AP6:AP82</xm:sqref>
        </x14:conditionalFormatting>
        <x14:conditionalFormatting xmlns:xm="http://schemas.microsoft.com/office/excel/2006/main">
          <x14:cfRule type="iconSet" priority="4673" id="{F70FE1D6-3549-4B6A-9941-8A4B86ED6231}">
            <x14:iconSet iconSet="3Triangles">
              <x14:cfvo type="percent">
                <xm:f>0</xm:f>
              </x14:cfvo>
              <x14:cfvo type="num">
                <xm:f>0</xm:f>
              </x14:cfvo>
              <x14:cfvo type="num" gte="0">
                <xm:f>0</xm:f>
              </x14:cfvo>
            </x14:iconSet>
          </x14:cfRule>
          <xm:sqref>AP83</xm:sqref>
        </x14:conditionalFormatting>
        <x14:conditionalFormatting xmlns:xm="http://schemas.microsoft.com/office/excel/2006/main">
          <x14:cfRule type="iconSet" priority="4672" id="{C157AE14-F829-4324-8A76-3313535B0836}">
            <x14:iconSet iconSet="3Triangles">
              <x14:cfvo type="percent">
                <xm:f>0</xm:f>
              </x14:cfvo>
              <x14:cfvo type="num">
                <xm:f>0</xm:f>
              </x14:cfvo>
              <x14:cfvo type="num" gte="0">
                <xm:f>0</xm:f>
              </x14:cfvo>
            </x14:iconSet>
          </x14:cfRule>
          <xm:sqref>AP109</xm:sqref>
        </x14:conditionalFormatting>
        <x14:conditionalFormatting xmlns:xm="http://schemas.microsoft.com/office/excel/2006/main">
          <x14:cfRule type="iconSet" priority="4666" id="{0FFBAAE4-8F30-460E-ACD5-6C0E9DCA9503}">
            <x14:iconSet iconSet="3Triangles">
              <x14:cfvo type="percent">
                <xm:f>0</xm:f>
              </x14:cfvo>
              <x14:cfvo type="num">
                <xm:f>0</xm:f>
              </x14:cfvo>
              <x14:cfvo type="num" gte="0">
                <xm:f>0</xm:f>
              </x14:cfvo>
            </x14:iconSet>
          </x14:cfRule>
          <xm:sqref>AP111</xm:sqref>
        </x14:conditionalFormatting>
        <x14:conditionalFormatting xmlns:xm="http://schemas.microsoft.com/office/excel/2006/main">
          <x14:cfRule type="iconSet" priority="4671" id="{5251C573-3199-45CC-8184-F70ED21B40BE}">
            <x14:iconSet iconSet="3Triangles">
              <x14:cfvo type="percent">
                <xm:f>0</xm:f>
              </x14:cfvo>
              <x14:cfvo type="num">
                <xm:f>0</xm:f>
              </x14:cfvo>
              <x14:cfvo type="num" gte="0">
                <xm:f>0</xm:f>
              </x14:cfvo>
            </x14:iconSet>
          </x14:cfRule>
          <xm:sqref>AP112</xm:sqref>
        </x14:conditionalFormatting>
        <x14:conditionalFormatting xmlns:xm="http://schemas.microsoft.com/office/excel/2006/main">
          <x14:cfRule type="iconSet" priority="4589" id="{F9C4258D-075B-4106-BA02-02A01C449FF3}">
            <x14:iconSet iconSet="3Triangles">
              <x14:cfvo type="percent">
                <xm:f>0</xm:f>
              </x14:cfvo>
              <x14:cfvo type="num">
                <xm:f>0</xm:f>
              </x14:cfvo>
              <x14:cfvo type="num" gte="0">
                <xm:f>0</xm:f>
              </x14:cfvo>
            </x14:iconSet>
          </x14:cfRule>
          <xm:sqref>BM4 BM110 BM113:BM139 BM84:BM108 BM6:BM82</xm:sqref>
        </x14:conditionalFormatting>
        <x14:conditionalFormatting xmlns:xm="http://schemas.microsoft.com/office/excel/2006/main">
          <x14:cfRule type="iconSet" priority="4584" id="{34A82469-7774-41EC-9597-7BFFE219B573}">
            <x14:iconSet iconSet="3Triangles">
              <x14:cfvo type="percent">
                <xm:f>0</xm:f>
              </x14:cfvo>
              <x14:cfvo type="num">
                <xm:f>0</xm:f>
              </x14:cfvo>
              <x14:cfvo type="num" gte="0">
                <xm:f>0</xm:f>
              </x14:cfvo>
            </x14:iconSet>
          </x14:cfRule>
          <xm:sqref>BM83</xm:sqref>
        </x14:conditionalFormatting>
        <x14:conditionalFormatting xmlns:xm="http://schemas.microsoft.com/office/excel/2006/main">
          <x14:cfRule type="iconSet" priority="4583" id="{4E5952A8-9046-4904-AB17-FB29F0B65840}">
            <x14:iconSet iconSet="3Triangles">
              <x14:cfvo type="percent">
                <xm:f>0</xm:f>
              </x14:cfvo>
              <x14:cfvo type="num">
                <xm:f>0</xm:f>
              </x14:cfvo>
              <x14:cfvo type="num" gte="0">
                <xm:f>0</xm:f>
              </x14:cfvo>
            </x14:iconSet>
          </x14:cfRule>
          <xm:sqref>BM109</xm:sqref>
        </x14:conditionalFormatting>
        <x14:conditionalFormatting xmlns:xm="http://schemas.microsoft.com/office/excel/2006/main">
          <x14:cfRule type="iconSet" priority="4577" id="{C3969F8F-FFDA-4FBC-ACA7-2051956F4225}">
            <x14:iconSet iconSet="3Triangles">
              <x14:cfvo type="percent">
                <xm:f>0</xm:f>
              </x14:cfvo>
              <x14:cfvo type="num">
                <xm:f>0</xm:f>
              </x14:cfvo>
              <x14:cfvo type="num" gte="0">
                <xm:f>0</xm:f>
              </x14:cfvo>
            </x14:iconSet>
          </x14:cfRule>
          <xm:sqref>BM111</xm:sqref>
        </x14:conditionalFormatting>
        <x14:conditionalFormatting xmlns:xm="http://schemas.microsoft.com/office/excel/2006/main">
          <x14:cfRule type="iconSet" priority="4582" id="{1B563D66-B268-4237-AC0E-4C2BBD285E74}">
            <x14:iconSet iconSet="3Triangles">
              <x14:cfvo type="percent">
                <xm:f>0</xm:f>
              </x14:cfvo>
              <x14:cfvo type="num">
                <xm:f>0</xm:f>
              </x14:cfvo>
              <x14:cfvo type="num" gte="0">
                <xm:f>0</xm:f>
              </x14:cfvo>
            </x14:iconSet>
          </x14:cfRule>
          <xm:sqref>BM112</xm:sqref>
        </x14:conditionalFormatting>
        <x14:conditionalFormatting xmlns:xm="http://schemas.microsoft.com/office/excel/2006/main">
          <x14:cfRule type="iconSet" priority="4500" id="{FF508831-F5D4-4461-BD6D-1E2A6B936AB6}">
            <x14:iconSet iconSet="3Triangles">
              <x14:cfvo type="percent">
                <xm:f>0</xm:f>
              </x14:cfvo>
              <x14:cfvo type="num">
                <xm:f>0</xm:f>
              </x14:cfvo>
              <x14:cfvo type="num" gte="0">
                <xm:f>0</xm:f>
              </x14:cfvo>
            </x14:iconSet>
          </x14:cfRule>
          <xm:sqref>BT4 BT110 BT113:BT139 BT84:BT108 BT6:BT82</xm:sqref>
        </x14:conditionalFormatting>
        <x14:conditionalFormatting xmlns:xm="http://schemas.microsoft.com/office/excel/2006/main">
          <x14:cfRule type="iconSet" priority="4495" id="{E38E1E16-DB70-4866-8D07-EA5E1EB3679B}">
            <x14:iconSet iconSet="3Triangles">
              <x14:cfvo type="percent">
                <xm:f>0</xm:f>
              </x14:cfvo>
              <x14:cfvo type="num">
                <xm:f>0</xm:f>
              </x14:cfvo>
              <x14:cfvo type="num" gte="0">
                <xm:f>0</xm:f>
              </x14:cfvo>
            </x14:iconSet>
          </x14:cfRule>
          <xm:sqref>BT83</xm:sqref>
        </x14:conditionalFormatting>
        <x14:conditionalFormatting xmlns:xm="http://schemas.microsoft.com/office/excel/2006/main">
          <x14:cfRule type="iconSet" priority="4494" id="{E83FF1CC-00ED-443D-9FC8-089E4CCFD37C}">
            <x14:iconSet iconSet="3Triangles">
              <x14:cfvo type="percent">
                <xm:f>0</xm:f>
              </x14:cfvo>
              <x14:cfvo type="num">
                <xm:f>0</xm:f>
              </x14:cfvo>
              <x14:cfvo type="num" gte="0">
                <xm:f>0</xm:f>
              </x14:cfvo>
            </x14:iconSet>
          </x14:cfRule>
          <xm:sqref>BT109</xm:sqref>
        </x14:conditionalFormatting>
        <x14:conditionalFormatting xmlns:xm="http://schemas.microsoft.com/office/excel/2006/main">
          <x14:cfRule type="iconSet" priority="4488" id="{36BBE8D9-D76B-46DB-B8CA-56ED1DF13C41}">
            <x14:iconSet iconSet="3Triangles">
              <x14:cfvo type="percent">
                <xm:f>0</xm:f>
              </x14:cfvo>
              <x14:cfvo type="num">
                <xm:f>0</xm:f>
              </x14:cfvo>
              <x14:cfvo type="num" gte="0">
                <xm:f>0</xm:f>
              </x14:cfvo>
            </x14:iconSet>
          </x14:cfRule>
          <xm:sqref>BT111</xm:sqref>
        </x14:conditionalFormatting>
        <x14:conditionalFormatting xmlns:xm="http://schemas.microsoft.com/office/excel/2006/main">
          <x14:cfRule type="iconSet" priority="4493" id="{112A237D-FD00-4617-85AF-37A772A2C408}">
            <x14:iconSet iconSet="3Triangles">
              <x14:cfvo type="percent">
                <xm:f>0</xm:f>
              </x14:cfvo>
              <x14:cfvo type="num">
                <xm:f>0</xm:f>
              </x14:cfvo>
              <x14:cfvo type="num" gte="0">
                <xm:f>0</xm:f>
              </x14:cfvo>
            </x14:iconSet>
          </x14:cfRule>
          <xm:sqref>BT112</xm:sqref>
        </x14:conditionalFormatting>
        <x14:conditionalFormatting xmlns:xm="http://schemas.microsoft.com/office/excel/2006/main">
          <x14:cfRule type="iconSet" priority="4411" id="{B01F5C33-0315-4871-A176-5DC32F1474C1}">
            <x14:iconSet iconSet="3Triangles">
              <x14:cfvo type="percent">
                <xm:f>0</xm:f>
              </x14:cfvo>
              <x14:cfvo type="num">
                <xm:f>0</xm:f>
              </x14:cfvo>
              <x14:cfvo type="num" gte="0">
                <xm:f>0</xm:f>
              </x14:cfvo>
            </x14:iconSet>
          </x14:cfRule>
          <xm:sqref>CK4 CK110 CK113:CK139 CK84:CK108 CK6:CK82</xm:sqref>
        </x14:conditionalFormatting>
        <x14:conditionalFormatting xmlns:xm="http://schemas.microsoft.com/office/excel/2006/main">
          <x14:cfRule type="iconSet" priority="4406" id="{047794D6-5022-456D-8761-8B25E4DAFF13}">
            <x14:iconSet iconSet="3Triangles">
              <x14:cfvo type="percent">
                <xm:f>0</xm:f>
              </x14:cfvo>
              <x14:cfvo type="num">
                <xm:f>0</xm:f>
              </x14:cfvo>
              <x14:cfvo type="num" gte="0">
                <xm:f>0</xm:f>
              </x14:cfvo>
            </x14:iconSet>
          </x14:cfRule>
          <xm:sqref>CK83</xm:sqref>
        </x14:conditionalFormatting>
        <x14:conditionalFormatting xmlns:xm="http://schemas.microsoft.com/office/excel/2006/main">
          <x14:cfRule type="iconSet" priority="4405" id="{27006E19-E16E-4F0F-B644-27C8840DD9F2}">
            <x14:iconSet iconSet="3Triangles">
              <x14:cfvo type="percent">
                <xm:f>0</xm:f>
              </x14:cfvo>
              <x14:cfvo type="num">
                <xm:f>0</xm:f>
              </x14:cfvo>
              <x14:cfvo type="num" gte="0">
                <xm:f>0</xm:f>
              </x14:cfvo>
            </x14:iconSet>
          </x14:cfRule>
          <xm:sqref>CK109</xm:sqref>
        </x14:conditionalFormatting>
        <x14:conditionalFormatting xmlns:xm="http://schemas.microsoft.com/office/excel/2006/main">
          <x14:cfRule type="iconSet" priority="4399" id="{6E8B045C-9093-4BF2-A897-0D4BE42DC68F}">
            <x14:iconSet iconSet="3Triangles">
              <x14:cfvo type="percent">
                <xm:f>0</xm:f>
              </x14:cfvo>
              <x14:cfvo type="num">
                <xm:f>0</xm:f>
              </x14:cfvo>
              <x14:cfvo type="num" gte="0">
                <xm:f>0</xm:f>
              </x14:cfvo>
            </x14:iconSet>
          </x14:cfRule>
          <xm:sqref>CK111</xm:sqref>
        </x14:conditionalFormatting>
        <x14:conditionalFormatting xmlns:xm="http://schemas.microsoft.com/office/excel/2006/main">
          <x14:cfRule type="iconSet" priority="4404" id="{14617205-935C-4ACA-89B8-20F5A5B0B688}">
            <x14:iconSet iconSet="3Triangles">
              <x14:cfvo type="percent">
                <xm:f>0</xm:f>
              </x14:cfvo>
              <x14:cfvo type="num">
                <xm:f>0</xm:f>
              </x14:cfvo>
              <x14:cfvo type="num" gte="0">
                <xm:f>0</xm:f>
              </x14:cfvo>
            </x14:iconSet>
          </x14:cfRule>
          <xm:sqref>CK112</xm:sqref>
        </x14:conditionalFormatting>
        <x14:conditionalFormatting xmlns:xm="http://schemas.microsoft.com/office/excel/2006/main">
          <x14:cfRule type="iconSet" priority="4322" id="{BEED68AA-5600-462C-B3B1-57B4B73C8A10}">
            <x14:iconSet iconSet="3Triangles">
              <x14:cfvo type="percent">
                <xm:f>0</xm:f>
              </x14:cfvo>
              <x14:cfvo type="num">
                <xm:f>0</xm:f>
              </x14:cfvo>
              <x14:cfvo type="num" gte="0">
                <xm:f>0</xm:f>
              </x14:cfvo>
            </x14:iconSet>
          </x14:cfRule>
          <xm:sqref>CR4 CR84:CR90 CR110 CR113:CR139 CR92:CR108 CR6:CR82</xm:sqref>
        </x14:conditionalFormatting>
        <x14:conditionalFormatting xmlns:xm="http://schemas.microsoft.com/office/excel/2006/main">
          <x14:cfRule type="iconSet" priority="4317" id="{A5ACCEDE-78C0-47AF-98B4-50CE1FE52097}">
            <x14:iconSet iconSet="3Triangles">
              <x14:cfvo type="percent">
                <xm:f>0</xm:f>
              </x14:cfvo>
              <x14:cfvo type="num">
                <xm:f>0</xm:f>
              </x14:cfvo>
              <x14:cfvo type="num" gte="0">
                <xm:f>0</xm:f>
              </x14:cfvo>
            </x14:iconSet>
          </x14:cfRule>
          <xm:sqref>CR83</xm:sqref>
        </x14:conditionalFormatting>
        <x14:conditionalFormatting xmlns:xm="http://schemas.microsoft.com/office/excel/2006/main">
          <x14:cfRule type="iconSet" priority="4316" id="{A8F1A75D-CD32-41FF-9BA1-5C44E7023F6B}">
            <x14:iconSet iconSet="3Triangles">
              <x14:cfvo type="percent">
                <xm:f>0</xm:f>
              </x14:cfvo>
              <x14:cfvo type="num">
                <xm:f>0</xm:f>
              </x14:cfvo>
              <x14:cfvo type="num" gte="0">
                <xm:f>0</xm:f>
              </x14:cfvo>
            </x14:iconSet>
          </x14:cfRule>
          <xm:sqref>CR109</xm:sqref>
        </x14:conditionalFormatting>
        <x14:conditionalFormatting xmlns:xm="http://schemas.microsoft.com/office/excel/2006/main">
          <x14:cfRule type="iconSet" priority="4310" id="{D3302612-0649-4D78-895E-3585E6085C5D}">
            <x14:iconSet iconSet="3Triangles">
              <x14:cfvo type="percent">
                <xm:f>0</xm:f>
              </x14:cfvo>
              <x14:cfvo type="num">
                <xm:f>0</xm:f>
              </x14:cfvo>
              <x14:cfvo type="num" gte="0">
                <xm:f>0</xm:f>
              </x14:cfvo>
            </x14:iconSet>
          </x14:cfRule>
          <xm:sqref>CR111</xm:sqref>
        </x14:conditionalFormatting>
        <x14:conditionalFormatting xmlns:xm="http://schemas.microsoft.com/office/excel/2006/main">
          <x14:cfRule type="iconSet" priority="4315" id="{B064D23B-6EF6-4FC8-8F2C-C60320536C20}">
            <x14:iconSet iconSet="3Triangles">
              <x14:cfvo type="percent">
                <xm:f>0</xm:f>
              </x14:cfvo>
              <x14:cfvo type="num">
                <xm:f>0</xm:f>
              </x14:cfvo>
              <x14:cfvo type="num" gte="0">
                <xm:f>0</xm:f>
              </x14:cfvo>
            </x14:iconSet>
          </x14:cfRule>
          <xm:sqref>CR112</xm:sqref>
        </x14:conditionalFormatting>
        <x14:conditionalFormatting xmlns:xm="http://schemas.microsoft.com/office/excel/2006/main">
          <x14:cfRule type="iconSet" priority="4307" id="{9D5FB437-D621-442B-BD3B-CFEB1ED18A89}">
            <x14:iconSet iconSet="3Triangles">
              <x14:cfvo type="percent">
                <xm:f>0</xm:f>
              </x14:cfvo>
              <x14:cfvo type="num">
                <xm:f>0</xm:f>
              </x14:cfvo>
              <x14:cfvo type="num" gte="0">
                <xm:f>0</xm:f>
              </x14:cfvo>
            </x14:iconSet>
          </x14:cfRule>
          <xm:sqref>CR91</xm:sqref>
        </x14:conditionalFormatting>
        <x14:conditionalFormatting xmlns:xm="http://schemas.microsoft.com/office/excel/2006/main">
          <x14:cfRule type="iconSet" priority="188" id="{85190873-F6EE-471E-8387-CDC40E0A4590}">
            <x14:iconSet iconSet="3Triangles">
              <x14:cfvo type="percent">
                <xm:f>0</xm:f>
              </x14:cfvo>
              <x14:cfvo type="num">
                <xm:f>0</xm:f>
              </x14:cfvo>
              <x14:cfvo type="num" gte="0">
                <xm:f>0</xm:f>
              </x14:cfvo>
            </x14:iconSet>
          </x14:cfRule>
          <xm:sqref>K5</xm:sqref>
        </x14:conditionalFormatting>
        <x14:conditionalFormatting xmlns:xm="http://schemas.microsoft.com/office/excel/2006/main">
          <x14:cfRule type="iconSet" priority="187" id="{31784061-564A-49ED-A262-5961F3522B87}">
            <x14:iconSet iconSet="3Triangles">
              <x14:cfvo type="percent">
                <xm:f>0</xm:f>
              </x14:cfvo>
              <x14:cfvo type="num">
                <xm:f>0</xm:f>
              </x14:cfvo>
              <x14:cfvo type="num" gte="0">
                <xm:f>0</xm:f>
              </x14:cfvo>
            </x14:iconSet>
          </x14:cfRule>
          <xm:sqref>R5</xm:sqref>
        </x14:conditionalFormatting>
        <x14:conditionalFormatting xmlns:xm="http://schemas.microsoft.com/office/excel/2006/main">
          <x14:cfRule type="iconSet" priority="177" id="{7F7D09C5-EFFD-4D72-9585-9716A77646D2}">
            <x14:iconSet iconSet="3Triangles">
              <x14:cfvo type="percent">
                <xm:f>0</xm:f>
              </x14:cfvo>
              <x14:cfvo type="num">
                <xm:f>0</xm:f>
              </x14:cfvo>
              <x14:cfvo type="num" gte="0">
                <xm:f>0</xm:f>
              </x14:cfvo>
            </x14:iconSet>
          </x14:cfRule>
          <xm:sqref>X5</xm:sqref>
        </x14:conditionalFormatting>
        <x14:conditionalFormatting xmlns:xm="http://schemas.microsoft.com/office/excel/2006/main">
          <x14:cfRule type="iconSet" priority="182" id="{987035D5-AAF2-4B42-859A-CAA359CDF38A}">
            <x14:iconSet iconSet="3Triangles">
              <x14:cfvo type="percent">
                <xm:f>0</xm:f>
              </x14:cfvo>
              <x14:cfvo type="num">
                <xm:f>0</xm:f>
              </x14:cfvo>
              <x14:cfvo type="num" gte="0">
                <xm:f>0</xm:f>
              </x14:cfvo>
            </x14:iconSet>
          </x14:cfRule>
          <xm:sqref>AB5</xm:sqref>
        </x14:conditionalFormatting>
        <x14:conditionalFormatting xmlns:xm="http://schemas.microsoft.com/office/excel/2006/main">
          <x14:cfRule type="iconSet" priority="172" id="{54F183E3-B263-4462-9161-4EF37377DB3D}">
            <x14:iconSet iconSet="3Triangles">
              <x14:cfvo type="percent">
                <xm:f>0</xm:f>
              </x14:cfvo>
              <x14:cfvo type="num">
                <xm:f>0</xm:f>
              </x14:cfvo>
              <x14:cfvo type="num" gte="0">
                <xm:f>0</xm:f>
              </x14:cfvo>
            </x14:iconSet>
          </x14:cfRule>
          <xm:sqref>AV5</xm:sqref>
        </x14:conditionalFormatting>
        <x14:conditionalFormatting xmlns:xm="http://schemas.microsoft.com/office/excel/2006/main">
          <x14:cfRule type="iconSet" priority="167" id="{15264ADC-CE3F-4000-AB47-C26CE6D2F777}">
            <x14:iconSet iconSet="3Triangles">
              <x14:cfvo type="percent">
                <xm:f>0</xm:f>
              </x14:cfvo>
              <x14:cfvo type="num">
                <xm:f>0</xm:f>
              </x14:cfvo>
              <x14:cfvo type="num" gte="0">
                <xm:f>0</xm:f>
              </x14:cfvo>
            </x14:iconSet>
          </x14:cfRule>
          <xm:sqref>BB5</xm:sqref>
        </x14:conditionalFormatting>
        <x14:conditionalFormatting xmlns:xm="http://schemas.microsoft.com/office/excel/2006/main">
          <x14:cfRule type="iconSet" priority="162" id="{143F3E56-1954-499C-9534-BA4EE451F0D2}">
            <x14:iconSet iconSet="3Triangles">
              <x14:cfvo type="percent">
                <xm:f>0</xm:f>
              </x14:cfvo>
              <x14:cfvo type="num">
                <xm:f>0</xm:f>
              </x14:cfvo>
              <x14:cfvo type="num" gte="0">
                <xm:f>0</xm:f>
              </x14:cfvo>
            </x14:iconSet>
          </x14:cfRule>
          <xm:sqref>BF5</xm:sqref>
        </x14:conditionalFormatting>
        <x14:conditionalFormatting xmlns:xm="http://schemas.microsoft.com/office/excel/2006/main">
          <x14:cfRule type="iconSet" priority="157" id="{4A13708C-6BA5-4103-9322-CA5E7016F32A}">
            <x14:iconSet iconSet="3Triangles">
              <x14:cfvo type="percent">
                <xm:f>0</xm:f>
              </x14:cfvo>
              <x14:cfvo type="num">
                <xm:f>0</xm:f>
              </x14:cfvo>
              <x14:cfvo type="num" gte="0">
                <xm:f>0</xm:f>
              </x14:cfvo>
            </x14:iconSet>
          </x14:cfRule>
          <xm:sqref>BZ5</xm:sqref>
        </x14:conditionalFormatting>
        <x14:conditionalFormatting xmlns:xm="http://schemas.microsoft.com/office/excel/2006/main">
          <x14:cfRule type="iconSet" priority="152" id="{1541BEE7-4D16-4E80-B616-7C17C94DA6C7}">
            <x14:iconSet iconSet="3Triangles">
              <x14:cfvo type="percent">
                <xm:f>0</xm:f>
              </x14:cfvo>
              <x14:cfvo type="num">
                <xm:f>0</xm:f>
              </x14:cfvo>
              <x14:cfvo type="num" gte="0">
                <xm:f>0</xm:f>
              </x14:cfvo>
            </x14:iconSet>
          </x14:cfRule>
          <xm:sqref>CX5</xm:sqref>
        </x14:conditionalFormatting>
        <x14:conditionalFormatting xmlns:xm="http://schemas.microsoft.com/office/excel/2006/main">
          <x14:cfRule type="iconSet" priority="147" id="{19CCC2D9-BE45-4A34-8B40-44C177034F2A}">
            <x14:iconSet iconSet="3Triangles">
              <x14:cfvo type="percent">
                <xm:f>0</xm:f>
              </x14:cfvo>
              <x14:cfvo type="num">
                <xm:f>0</xm:f>
              </x14:cfvo>
              <x14:cfvo type="num" gte="0">
                <xm:f>0</xm:f>
              </x14:cfvo>
            </x14:iconSet>
          </x14:cfRule>
          <xm:sqref>CD5</xm:sqref>
        </x14:conditionalFormatting>
        <x14:conditionalFormatting xmlns:xm="http://schemas.microsoft.com/office/excel/2006/main">
          <x14:cfRule type="iconSet" priority="142" id="{07D40E5E-CBBB-4884-B565-834EA930539B}">
            <x14:iconSet iconSet="3Triangles">
              <x14:cfvo type="percent">
                <xm:f>0</xm:f>
              </x14:cfvo>
              <x14:cfvo type="num">
                <xm:f>0</xm:f>
              </x14:cfvo>
              <x14:cfvo type="num" gte="0">
                <xm:f>0</xm:f>
              </x14:cfvo>
            </x14:iconSet>
          </x14:cfRule>
          <xm:sqref>AI5</xm:sqref>
        </x14:conditionalFormatting>
        <x14:conditionalFormatting xmlns:xm="http://schemas.microsoft.com/office/excel/2006/main">
          <x14:cfRule type="iconSet" priority="137" id="{5F112A2F-544D-4023-8540-E5CF3F4E6E38}">
            <x14:iconSet iconSet="3Triangles">
              <x14:cfvo type="percent">
                <xm:f>0</xm:f>
              </x14:cfvo>
              <x14:cfvo type="num">
                <xm:f>0</xm:f>
              </x14:cfvo>
              <x14:cfvo type="num" gte="0">
                <xm:f>0</xm:f>
              </x14:cfvo>
            </x14:iconSet>
          </x14:cfRule>
          <xm:sqref>AP5</xm:sqref>
        </x14:conditionalFormatting>
        <x14:conditionalFormatting xmlns:xm="http://schemas.microsoft.com/office/excel/2006/main">
          <x14:cfRule type="iconSet" priority="132" id="{7A2B877F-5734-4391-AD51-79A23A5BE009}">
            <x14:iconSet iconSet="3Triangles">
              <x14:cfvo type="percent">
                <xm:f>0</xm:f>
              </x14:cfvo>
              <x14:cfvo type="num">
                <xm:f>0</xm:f>
              </x14:cfvo>
              <x14:cfvo type="num" gte="0">
                <xm:f>0</xm:f>
              </x14:cfvo>
            </x14:iconSet>
          </x14:cfRule>
          <xm:sqref>BM5</xm:sqref>
        </x14:conditionalFormatting>
        <x14:conditionalFormatting xmlns:xm="http://schemas.microsoft.com/office/excel/2006/main">
          <x14:cfRule type="iconSet" priority="127" id="{DB86A34A-C700-425B-A8C7-B5D86DB8A7D4}">
            <x14:iconSet iconSet="3Triangles">
              <x14:cfvo type="percent">
                <xm:f>0</xm:f>
              </x14:cfvo>
              <x14:cfvo type="num">
                <xm:f>0</xm:f>
              </x14:cfvo>
              <x14:cfvo type="num" gte="0">
                <xm:f>0</xm:f>
              </x14:cfvo>
            </x14:iconSet>
          </x14:cfRule>
          <xm:sqref>BT5</xm:sqref>
        </x14:conditionalFormatting>
        <x14:conditionalFormatting xmlns:xm="http://schemas.microsoft.com/office/excel/2006/main">
          <x14:cfRule type="iconSet" priority="122" id="{8C535E0E-410D-457C-ABEC-5C4A8526D3D0}">
            <x14:iconSet iconSet="3Triangles">
              <x14:cfvo type="percent">
                <xm:f>0</xm:f>
              </x14:cfvo>
              <x14:cfvo type="num">
                <xm:f>0</xm:f>
              </x14:cfvo>
              <x14:cfvo type="num" gte="0">
                <xm:f>0</xm:f>
              </x14:cfvo>
            </x14:iconSet>
          </x14:cfRule>
          <xm:sqref>CK5</xm:sqref>
        </x14:conditionalFormatting>
        <x14:conditionalFormatting xmlns:xm="http://schemas.microsoft.com/office/excel/2006/main">
          <x14:cfRule type="iconSet" priority="117" id="{F6C4F2CF-AD83-4B61-AE1C-F0508CE6DA25}">
            <x14:iconSet iconSet="3Triangles">
              <x14:cfvo type="percent">
                <xm:f>0</xm:f>
              </x14:cfvo>
              <x14:cfvo type="num">
                <xm:f>0</xm:f>
              </x14:cfvo>
              <x14:cfvo type="num" gte="0">
                <xm:f>0</xm:f>
              </x14:cfvo>
            </x14:iconSet>
          </x14:cfRule>
          <xm:sqref>CR5</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5" tint="0.39997558519241921"/>
  </sheetPr>
  <dimension ref="A1:EB314"/>
  <sheetViews>
    <sheetView showGridLines="0" zoomScale="70" zoomScaleNormal="70" workbookViewId="0">
      <pane xSplit="1" ySplit="3" topLeftCell="K147" activePane="bottomRight" state="frozen"/>
      <selection activeCell="E217" sqref="E217"/>
      <selection pane="topRight" activeCell="E217" sqref="E217"/>
      <selection pane="bottomLeft" activeCell="E217" sqref="E217"/>
      <selection pane="bottomRight" activeCell="P155" sqref="P155:AA156"/>
    </sheetView>
  </sheetViews>
  <sheetFormatPr baseColWidth="10" defaultRowHeight="14.4" outlineLevelRow="2" x14ac:dyDescent="0.3"/>
  <cols>
    <col min="1" max="1" width="74.5546875" style="4" bestFit="1" customWidth="1"/>
    <col min="2" max="2" width="14.21875" style="130" customWidth="1"/>
    <col min="3" max="3" width="12.44140625" style="130" bestFit="1" customWidth="1"/>
    <col min="4" max="4" width="12.88671875" style="130" customWidth="1"/>
    <col min="5" max="5" width="13.5546875" style="130" customWidth="1"/>
    <col min="6" max="6" width="12.21875" style="130" customWidth="1"/>
    <col min="7" max="7" width="13.44140625" style="130" customWidth="1"/>
    <col min="8" max="8" width="12.77734375" style="130" bestFit="1" customWidth="1"/>
    <col min="9" max="9" width="11.21875" style="130" bestFit="1" customWidth="1"/>
    <col min="10" max="11" width="11.44140625" style="130" bestFit="1" customWidth="1"/>
    <col min="12" max="12" width="11.21875" style="130" bestFit="1" customWidth="1"/>
    <col min="13" max="13" width="11.44140625" style="130" bestFit="1" customWidth="1"/>
    <col min="14" max="14" width="12.21875" style="130" bestFit="1" customWidth="1"/>
    <col min="15" max="15" width="13.6640625" style="130" customWidth="1"/>
    <col min="16" max="17" width="11.5546875" style="4"/>
    <col min="18" max="18" width="12.33203125" style="4" customWidth="1"/>
    <col min="19" max="19" width="11.5546875" style="4"/>
    <col min="20" max="20" width="12.33203125" style="4" customWidth="1"/>
    <col min="21" max="25" width="11.5546875" style="4"/>
    <col min="26" max="26" width="11.6640625" style="4" customWidth="1"/>
    <col min="27" max="141" width="11.5546875" style="4"/>
    <col min="142" max="142" width="39.33203125" style="4" customWidth="1"/>
    <col min="143" max="397" width="11.5546875" style="4"/>
    <col min="398" max="398" width="39.33203125" style="4" customWidth="1"/>
    <col min="399" max="653" width="11.5546875" style="4"/>
    <col min="654" max="654" width="39.33203125" style="4" customWidth="1"/>
    <col min="655" max="909" width="11.5546875" style="4"/>
    <col min="910" max="910" width="39.33203125" style="4" customWidth="1"/>
    <col min="911" max="1165" width="11.5546875" style="4"/>
    <col min="1166" max="1166" width="39.33203125" style="4" customWidth="1"/>
    <col min="1167" max="1421" width="11.5546875" style="4"/>
    <col min="1422" max="1422" width="39.33203125" style="4" customWidth="1"/>
    <col min="1423" max="1677" width="11.5546875" style="4"/>
    <col min="1678" max="1678" width="39.33203125" style="4" customWidth="1"/>
    <col min="1679" max="1933" width="11.5546875" style="4"/>
    <col min="1934" max="1934" width="39.33203125" style="4" customWidth="1"/>
    <col min="1935" max="2189" width="11.5546875" style="4"/>
    <col min="2190" max="2190" width="39.33203125" style="4" customWidth="1"/>
    <col min="2191" max="2445" width="11.5546875" style="4"/>
    <col min="2446" max="2446" width="39.33203125" style="4" customWidth="1"/>
    <col min="2447" max="2701" width="11.5546875" style="4"/>
    <col min="2702" max="2702" width="39.33203125" style="4" customWidth="1"/>
    <col min="2703" max="2957" width="11.5546875" style="4"/>
    <col min="2958" max="2958" width="39.33203125" style="4" customWidth="1"/>
    <col min="2959" max="3213" width="11.5546875" style="4"/>
    <col min="3214" max="3214" width="39.33203125" style="4" customWidth="1"/>
    <col min="3215" max="3469" width="11.5546875" style="4"/>
    <col min="3470" max="3470" width="39.33203125" style="4" customWidth="1"/>
    <col min="3471" max="3725" width="11.5546875" style="4"/>
    <col min="3726" max="3726" width="39.33203125" style="4" customWidth="1"/>
    <col min="3727" max="3981" width="11.5546875" style="4"/>
    <col min="3982" max="3982" width="39.33203125" style="4" customWidth="1"/>
    <col min="3983" max="4237" width="11.5546875" style="4"/>
    <col min="4238" max="4238" width="39.33203125" style="4" customWidth="1"/>
    <col min="4239" max="4493" width="11.5546875" style="4"/>
    <col min="4494" max="4494" width="39.33203125" style="4" customWidth="1"/>
    <col min="4495" max="4749" width="11.5546875" style="4"/>
    <col min="4750" max="4750" width="39.33203125" style="4" customWidth="1"/>
    <col min="4751" max="5005" width="11.5546875" style="4"/>
    <col min="5006" max="5006" width="39.33203125" style="4" customWidth="1"/>
    <col min="5007" max="5261" width="11.5546875" style="4"/>
    <col min="5262" max="5262" width="39.33203125" style="4" customWidth="1"/>
    <col min="5263" max="5517" width="11.5546875" style="4"/>
    <col min="5518" max="5518" width="39.33203125" style="4" customWidth="1"/>
    <col min="5519" max="5773" width="11.5546875" style="4"/>
    <col min="5774" max="5774" width="39.33203125" style="4" customWidth="1"/>
    <col min="5775" max="6029" width="11.5546875" style="4"/>
    <col min="6030" max="6030" width="39.33203125" style="4" customWidth="1"/>
    <col min="6031" max="6285" width="11.5546875" style="4"/>
    <col min="6286" max="6286" width="39.33203125" style="4" customWidth="1"/>
    <col min="6287" max="6541" width="11.5546875" style="4"/>
    <col min="6542" max="6542" width="39.33203125" style="4" customWidth="1"/>
    <col min="6543" max="6797" width="11.5546875" style="4"/>
    <col min="6798" max="6798" width="39.33203125" style="4" customWidth="1"/>
    <col min="6799" max="7053" width="11.5546875" style="4"/>
    <col min="7054" max="7054" width="39.33203125" style="4" customWidth="1"/>
    <col min="7055" max="7309" width="11.5546875" style="4"/>
    <col min="7310" max="7310" width="39.33203125" style="4" customWidth="1"/>
    <col min="7311" max="7565" width="11.5546875" style="4"/>
    <col min="7566" max="7566" width="39.33203125" style="4" customWidth="1"/>
    <col min="7567" max="7821" width="11.5546875" style="4"/>
    <col min="7822" max="7822" width="39.33203125" style="4" customWidth="1"/>
    <col min="7823" max="8077" width="11.5546875" style="4"/>
    <col min="8078" max="8078" width="39.33203125" style="4" customWidth="1"/>
    <col min="8079" max="8333" width="11.5546875" style="4"/>
    <col min="8334" max="8334" width="39.33203125" style="4" customWidth="1"/>
    <col min="8335" max="8589" width="11.5546875" style="4"/>
    <col min="8590" max="8590" width="39.33203125" style="4" customWidth="1"/>
    <col min="8591" max="8845" width="11.5546875" style="4"/>
    <col min="8846" max="8846" width="39.33203125" style="4" customWidth="1"/>
    <col min="8847" max="9101" width="11.5546875" style="4"/>
    <col min="9102" max="9102" width="39.33203125" style="4" customWidth="1"/>
    <col min="9103" max="9357" width="11.5546875" style="4"/>
    <col min="9358" max="9358" width="39.33203125" style="4" customWidth="1"/>
    <col min="9359" max="9613" width="11.5546875" style="4"/>
    <col min="9614" max="9614" width="39.33203125" style="4" customWidth="1"/>
    <col min="9615" max="9869" width="11.5546875" style="4"/>
    <col min="9870" max="9870" width="39.33203125" style="4" customWidth="1"/>
    <col min="9871" max="10125" width="11.5546875" style="4"/>
    <col min="10126" max="10126" width="39.33203125" style="4" customWidth="1"/>
    <col min="10127" max="10381" width="11.5546875" style="4"/>
    <col min="10382" max="10382" width="39.33203125" style="4" customWidth="1"/>
    <col min="10383" max="10637" width="11.5546875" style="4"/>
    <col min="10638" max="10638" width="39.33203125" style="4" customWidth="1"/>
    <col min="10639" max="10893" width="11.5546875" style="4"/>
    <col min="10894" max="10894" width="39.33203125" style="4" customWidth="1"/>
    <col min="10895" max="11149" width="11.5546875" style="4"/>
    <col min="11150" max="11150" width="39.33203125" style="4" customWidth="1"/>
    <col min="11151" max="11405" width="11.5546875" style="4"/>
    <col min="11406" max="11406" width="39.33203125" style="4" customWidth="1"/>
    <col min="11407" max="11661" width="11.5546875" style="4"/>
    <col min="11662" max="11662" width="39.33203125" style="4" customWidth="1"/>
    <col min="11663" max="11917" width="11.5546875" style="4"/>
    <col min="11918" max="11918" width="39.33203125" style="4" customWidth="1"/>
    <col min="11919" max="12173" width="11.5546875" style="4"/>
    <col min="12174" max="12174" width="39.33203125" style="4" customWidth="1"/>
    <col min="12175" max="12429" width="11.5546875" style="4"/>
    <col min="12430" max="12430" width="39.33203125" style="4" customWidth="1"/>
    <col min="12431" max="12685" width="11.5546875" style="4"/>
    <col min="12686" max="12686" width="39.33203125" style="4" customWidth="1"/>
    <col min="12687" max="12941" width="11.5546875" style="4"/>
    <col min="12942" max="12942" width="39.33203125" style="4" customWidth="1"/>
    <col min="12943" max="13197" width="11.5546875" style="4"/>
    <col min="13198" max="13198" width="39.33203125" style="4" customWidth="1"/>
    <col min="13199" max="13453" width="11.5546875" style="4"/>
    <col min="13454" max="13454" width="39.33203125" style="4" customWidth="1"/>
    <col min="13455" max="13709" width="11.5546875" style="4"/>
    <col min="13710" max="13710" width="39.33203125" style="4" customWidth="1"/>
    <col min="13711" max="13965" width="11.5546875" style="4"/>
    <col min="13966" max="13966" width="39.33203125" style="4" customWidth="1"/>
    <col min="13967" max="14221" width="11.5546875" style="4"/>
    <col min="14222" max="14222" width="39.33203125" style="4" customWidth="1"/>
    <col min="14223" max="14477" width="11.5546875" style="4"/>
    <col min="14478" max="14478" width="39.33203125" style="4" customWidth="1"/>
    <col min="14479" max="14733" width="11.5546875" style="4"/>
    <col min="14734" max="14734" width="39.33203125" style="4" customWidth="1"/>
    <col min="14735" max="14989" width="11.5546875" style="4"/>
    <col min="14990" max="14990" width="39.33203125" style="4" customWidth="1"/>
    <col min="14991" max="15245" width="11.5546875" style="4"/>
    <col min="15246" max="15246" width="39.33203125" style="4" customWidth="1"/>
    <col min="15247" max="15471" width="11.5546875" style="4"/>
    <col min="15472" max="16384" width="11.44140625" style="4" customWidth="1"/>
  </cols>
  <sheetData>
    <row r="1" spans="1:27" s="3" customFormat="1" x14ac:dyDescent="0.3">
      <c r="B1" s="118"/>
      <c r="C1" s="118"/>
      <c r="D1" s="118"/>
      <c r="E1" s="118"/>
      <c r="F1" s="118"/>
      <c r="G1" s="118"/>
      <c r="H1" s="118"/>
      <c r="I1" s="118"/>
      <c r="J1" s="118"/>
      <c r="K1" s="118"/>
      <c r="L1" s="118"/>
      <c r="M1" s="118"/>
      <c r="N1" s="118"/>
      <c r="O1" s="118"/>
    </row>
    <row r="2" spans="1:27" s="3" customFormat="1" ht="28.2" customHeight="1" x14ac:dyDescent="0.3">
      <c r="A2" s="197" t="s">
        <v>38</v>
      </c>
      <c r="B2" s="220"/>
      <c r="C2" s="316"/>
      <c r="D2" s="316"/>
      <c r="E2" s="316"/>
      <c r="F2" s="316"/>
      <c r="G2" s="316"/>
      <c r="H2" s="316"/>
      <c r="I2" s="316"/>
      <c r="J2" s="316"/>
      <c r="K2" s="316"/>
      <c r="L2" s="316"/>
      <c r="M2" s="316"/>
      <c r="N2" s="316"/>
      <c r="O2" s="317"/>
    </row>
    <row r="3" spans="1:27" s="8" customFormat="1" ht="24" customHeight="1" x14ac:dyDescent="0.3">
      <c r="A3" s="198" t="s">
        <v>33</v>
      </c>
      <c r="B3" s="221">
        <f ca="1">IF(ISBLANK(A2),"",YEAR(TODAY())-1)</f>
        <v>2025</v>
      </c>
      <c r="C3" s="121" t="s">
        <v>119</v>
      </c>
      <c r="D3" s="121" t="s">
        <v>120</v>
      </c>
      <c r="E3" s="121" t="s">
        <v>122</v>
      </c>
      <c r="F3" s="121" t="s">
        <v>210</v>
      </c>
      <c r="G3" s="121" t="s">
        <v>218</v>
      </c>
      <c r="H3" s="121" t="s">
        <v>219</v>
      </c>
      <c r="I3" s="121" t="s">
        <v>229</v>
      </c>
      <c r="J3" s="121" t="s">
        <v>230</v>
      </c>
      <c r="K3" s="121" t="s">
        <v>231</v>
      </c>
      <c r="L3" s="121" t="s">
        <v>232</v>
      </c>
      <c r="M3" s="121" t="s">
        <v>233</v>
      </c>
      <c r="N3" s="121" t="s">
        <v>234</v>
      </c>
      <c r="O3" s="273" t="s">
        <v>235</v>
      </c>
      <c r="P3" s="121" t="s">
        <v>819</v>
      </c>
      <c r="Q3" s="121" t="s">
        <v>820</v>
      </c>
      <c r="R3" s="121" t="s">
        <v>821</v>
      </c>
      <c r="S3" s="121" t="s">
        <v>822</v>
      </c>
      <c r="T3" s="121" t="s">
        <v>823</v>
      </c>
      <c r="U3" s="121" t="s">
        <v>824</v>
      </c>
      <c r="V3" s="121" t="s">
        <v>825</v>
      </c>
      <c r="W3" s="121" t="s">
        <v>826</v>
      </c>
      <c r="X3" s="121" t="s">
        <v>827</v>
      </c>
      <c r="Y3" s="121" t="s">
        <v>828</v>
      </c>
      <c r="Z3" s="121" t="s">
        <v>829</v>
      </c>
      <c r="AA3" s="121" t="s">
        <v>830</v>
      </c>
    </row>
    <row r="4" spans="1:27" s="185" customFormat="1" ht="18" customHeight="1" x14ac:dyDescent="0.35">
      <c r="A4" s="200" t="s">
        <v>37</v>
      </c>
      <c r="B4" s="184">
        <f t="shared" ref="B4:M4" si="0">+B5+B18</f>
        <v>0</v>
      </c>
      <c r="C4" s="184">
        <f t="shared" si="0"/>
        <v>5374.1209462017814</v>
      </c>
      <c r="D4" s="184">
        <f t="shared" si="0"/>
        <v>8848.4725018126137</v>
      </c>
      <c r="E4" s="184">
        <f t="shared" si="0"/>
        <v>7625.597006969927</v>
      </c>
      <c r="F4" s="184">
        <f t="shared" si="0"/>
        <v>7465.0040126351732</v>
      </c>
      <c r="G4" s="184">
        <f t="shared" si="0"/>
        <v>8957.1476680634023</v>
      </c>
      <c r="H4" s="184">
        <f t="shared" si="0"/>
        <v>10499.781983981795</v>
      </c>
      <c r="I4" s="184">
        <f t="shared" si="0"/>
        <v>0</v>
      </c>
      <c r="J4" s="184">
        <f t="shared" si="0"/>
        <v>0</v>
      </c>
      <c r="K4" s="184">
        <f t="shared" si="0"/>
        <v>0</v>
      </c>
      <c r="L4" s="184">
        <f t="shared" si="0"/>
        <v>0</v>
      </c>
      <c r="M4" s="184">
        <f t="shared" si="0"/>
        <v>0</v>
      </c>
      <c r="N4" s="184">
        <f t="shared" ref="N4:O4" si="1">+N5+N18</f>
        <v>0</v>
      </c>
      <c r="O4" s="201">
        <f t="shared" si="1"/>
        <v>48770.124119664695</v>
      </c>
    </row>
    <row r="5" spans="1:27" s="187" customFormat="1" ht="15.6" outlineLevel="1" x14ac:dyDescent="0.3">
      <c r="A5" s="224" t="s">
        <v>236</v>
      </c>
      <c r="B5" s="186">
        <f>+B6+B10+B11+B12+B13+B14+B15+B7+B8+B9</f>
        <v>0</v>
      </c>
      <c r="C5" s="186">
        <f>+C6+C10+C11+C12+C13+C14+C15+C7+C8+C9</f>
        <v>5373.9592868487107</v>
      </c>
      <c r="D5" s="186">
        <f t="shared" ref="D5:N5" si="2">+D6+D10+D11+D12+D13+D14+D15+D7+D8+D9</f>
        <v>8848.3459599294729</v>
      </c>
      <c r="E5" s="186">
        <f t="shared" si="2"/>
        <v>7624.8779089409181</v>
      </c>
      <c r="F5" s="186">
        <f t="shared" si="2"/>
        <v>7461.2556199531955</v>
      </c>
      <c r="G5" s="186">
        <f t="shared" si="2"/>
        <v>8955.9874867450417</v>
      </c>
      <c r="H5" s="186">
        <f t="shared" si="2"/>
        <v>10498.96993851803</v>
      </c>
      <c r="I5" s="186">
        <f t="shared" si="2"/>
        <v>0</v>
      </c>
      <c r="J5" s="186">
        <f t="shared" si="2"/>
        <v>0</v>
      </c>
      <c r="K5" s="186">
        <f t="shared" si="2"/>
        <v>0</v>
      </c>
      <c r="L5" s="186">
        <f t="shared" si="2"/>
        <v>0</v>
      </c>
      <c r="M5" s="186">
        <f t="shared" si="2"/>
        <v>0</v>
      </c>
      <c r="N5" s="186">
        <f t="shared" si="2"/>
        <v>0</v>
      </c>
      <c r="O5" s="210">
        <f>+SUM(C5:N5)</f>
        <v>48763.396200935371</v>
      </c>
    </row>
    <row r="6" spans="1:27" outlineLevel="1" x14ac:dyDescent="0.3">
      <c r="A6" s="202" t="s">
        <v>237</v>
      </c>
      <c r="B6" s="131"/>
      <c r="C6" s="131">
        <f>+('[1]N EERR PIEDEM'!C6*P6)+((('[1]N EERR PIEDEM'!C6*(100%-P6))/(1+TASAS!$B$9)))</f>
        <v>5373.9592868487107</v>
      </c>
      <c r="D6" s="131">
        <f>+('[1]N EERR PIEDEM'!D6*Q6)+((('[1]N EERR PIEDEM'!D6*(100%-Q6))/(1+TASAS!$C$9)))</f>
        <v>8848.3459599294729</v>
      </c>
      <c r="E6" s="131">
        <f>+('[1]N EERR PIEDEM'!E6*R6)+((('[1]N EERR PIEDEM'!E6*(100%-R6))/(1+TASAS!$D$9)))</f>
        <v>7624.8779089409181</v>
      </c>
      <c r="F6" s="131">
        <f>+('[1]N EERR PIEDEM'!F6*S6)+((('[1]N EERR PIEDEM'!F6*(100%-S6))/(1+TASAS!$E$9)))</f>
        <v>7461.2556199531955</v>
      </c>
      <c r="G6" s="131">
        <f>+('[1]N EERR PIEDEM'!G6*T6)+((('[1]N EERR PIEDEM'!G6*(100%-T6))/(1+TASAS!$F$9)))</f>
        <v>8955.9874867450417</v>
      </c>
      <c r="H6" s="131">
        <f>+('[1]N EERR PIEDEM'!H6*U6)+((('[1]N EERR PIEDEM'!H6*(100%-U6))/(1+TASAS!$G$9)))</f>
        <v>10498.96993851803</v>
      </c>
      <c r="I6" s="131">
        <f>+('[1]N EERR PIEDEM'!I6*V6)+((('[1]N EERR PIEDEM'!I6*(100%-V6))/(1+TASAS!$H$9)))</f>
        <v>0</v>
      </c>
      <c r="J6" s="131">
        <f>+('[1]N EERR PIEDEM'!J6*W6)+((('[1]N EERR PIEDEM'!J6*(100%-W6))/(1+TASAS!$I$9)))</f>
        <v>0</v>
      </c>
      <c r="K6" s="131">
        <f>+('[1]N EERR PIEDEM'!K6*X6)+((('[1]N EERR PIEDEM'!K6*(100%-X6))/(1+TASAS!$J$9)))</f>
        <v>0</v>
      </c>
      <c r="L6" s="131">
        <f>+('[1]N EERR PIEDEM'!L6*Y6)+((('[1]N EERR PIEDEM'!L6*(100%-Y6))/(1+TASAS!$K$9)))</f>
        <v>0</v>
      </c>
      <c r="M6" s="131">
        <f>+('[1]N EERR PIEDEM'!M6*Z6)+((('[1]N EERR PIEDEM'!M6*(100%-Z6))/(1+TASAS!$L$9)))</f>
        <v>0</v>
      </c>
      <c r="N6" s="131">
        <f>+('[1]N EERR PIEDEM'!N6*AA6)+((('[1]N EERR PIEDEM'!N6*(100%-AA6))/(1+TASAS!$M$9)))</f>
        <v>0</v>
      </c>
      <c r="O6" s="194">
        <f t="shared" ref="O6:O94" si="3">+SUM(C6:N6)</f>
        <v>48763.396200935371</v>
      </c>
      <c r="P6" s="311">
        <v>0.3543</v>
      </c>
      <c r="Q6" s="311">
        <v>0.30470000000000003</v>
      </c>
      <c r="R6" s="311">
        <v>0.2145</v>
      </c>
      <c r="S6" s="311">
        <v>0.39069999999999999</v>
      </c>
      <c r="T6" s="311">
        <v>0.21759999999999999</v>
      </c>
      <c r="U6" s="311">
        <v>0.25800000000000001</v>
      </c>
      <c r="V6" s="303"/>
      <c r="W6" s="303"/>
      <c r="X6" s="303"/>
      <c r="Y6" s="303"/>
      <c r="Z6" s="303"/>
      <c r="AA6" s="303"/>
    </row>
    <row r="7" spans="1:27" outlineLevel="1" x14ac:dyDescent="0.3">
      <c r="A7" s="202" t="s">
        <v>238</v>
      </c>
      <c r="B7" s="131"/>
      <c r="C7" s="131">
        <f>+('[1]N EERR PIEDEM'!C7*P7)+((('[1]N EERR PIEDEM'!C7*(100%-P7))/(1+TASAS!$B$9)))</f>
        <v>0</v>
      </c>
      <c r="D7" s="131">
        <f>+('[1]N EERR PIEDEM'!D7*Q7)+((('[1]N EERR PIEDEM'!D7*(100%-Q7))/(1+TASAS!$C$9)))</f>
        <v>0</v>
      </c>
      <c r="E7" s="131">
        <f>+('[1]N EERR PIEDEM'!E7*R7)+((('[1]N EERR PIEDEM'!E7*(100%-R7))/(1+TASAS!$D$9)))</f>
        <v>0</v>
      </c>
      <c r="F7" s="131">
        <f>+('[1]N EERR PIEDEM'!F7*S7)+((('[1]N EERR PIEDEM'!F7*(100%-S7))/(1+TASAS!$E$9)))</f>
        <v>0</v>
      </c>
      <c r="G7" s="131">
        <f>+('[1]N EERR PIEDEM'!G7*T7)+((('[1]N EERR PIEDEM'!G7*(100%-T7))/(1+TASAS!$F$9)))</f>
        <v>0</v>
      </c>
      <c r="H7" s="131">
        <f>+('[1]N EERR PIEDEM'!H7*U7)+((('[1]N EERR PIEDEM'!H7*(100%-U7))/(1+TASAS!$G$9)))</f>
        <v>0</v>
      </c>
      <c r="I7" s="131">
        <f>+('[1]N EERR PIEDEM'!I7*V7)+((('[1]N EERR PIEDEM'!I7*(100%-V7))/(1+TASAS!$H$9)))</f>
        <v>0</v>
      </c>
      <c r="J7" s="131">
        <f>+('[1]N EERR PIEDEM'!J7*W7)+((('[1]N EERR PIEDEM'!J7*(100%-W7))/(1+TASAS!$I$9)))</f>
        <v>0</v>
      </c>
      <c r="K7" s="131">
        <f>+('[1]N EERR PIEDEM'!K7*X7)+((('[1]N EERR PIEDEM'!K7*(100%-X7))/(1+TASAS!$J$9)))</f>
        <v>0</v>
      </c>
      <c r="L7" s="131">
        <f>+('[1]N EERR PIEDEM'!L7*Y7)+((('[1]N EERR PIEDEM'!L7*(100%-Y7))/(1+TASAS!$K$9)))</f>
        <v>0</v>
      </c>
      <c r="M7" s="131">
        <f>+('[1]N EERR PIEDEM'!M7*Z7)+((('[1]N EERR PIEDEM'!M7*(100%-Z7))/(1+TASAS!$L$9)))</f>
        <v>0</v>
      </c>
      <c r="N7" s="131">
        <f>+('[1]N EERR PIEDEM'!N7*AA7)+((('[1]N EERR PIEDEM'!N7*(100%-AA7))/(1+TASAS!$M$9)))</f>
        <v>0</v>
      </c>
      <c r="O7" s="194">
        <f t="shared" si="3"/>
        <v>0</v>
      </c>
      <c r="P7" s="311">
        <v>0.3543</v>
      </c>
      <c r="Q7" s="311">
        <v>0.30470000000000003</v>
      </c>
      <c r="R7" s="311">
        <v>0.2145</v>
      </c>
      <c r="S7" s="311">
        <v>0.39069999999999999</v>
      </c>
      <c r="T7" s="311">
        <v>0.21759999999999999</v>
      </c>
      <c r="U7" s="311">
        <v>0.25800000000000001</v>
      </c>
      <c r="V7" s="303"/>
      <c r="W7" s="303"/>
      <c r="X7" s="303"/>
      <c r="Y7" s="303"/>
      <c r="Z7" s="303"/>
      <c r="AA7" s="303"/>
    </row>
    <row r="8" spans="1:27" outlineLevel="1" x14ac:dyDescent="0.3">
      <c r="A8" s="202" t="s">
        <v>53</v>
      </c>
      <c r="B8" s="131"/>
      <c r="C8" s="131">
        <f>+('[1]N EERR PIEDEM'!C8*P8)+((('[1]N EERR PIEDEM'!C8*(100%-P8))/(1+TASAS!$B$9)))</f>
        <v>0</v>
      </c>
      <c r="D8" s="131">
        <f>+('[1]N EERR PIEDEM'!D8*Q8)+((('[1]N EERR PIEDEM'!D8*(100%-Q8))/(1+TASAS!$C$9)))</f>
        <v>0</v>
      </c>
      <c r="E8" s="131">
        <f>+('[1]N EERR PIEDEM'!E8*R8)+((('[1]N EERR PIEDEM'!E8*(100%-R8))/(1+TASAS!$D$9)))</f>
        <v>0</v>
      </c>
      <c r="F8" s="131">
        <f>+('[1]N EERR PIEDEM'!F8*S8)+((('[1]N EERR PIEDEM'!F8*(100%-S8))/(1+TASAS!$E$9)))</f>
        <v>0</v>
      </c>
      <c r="G8" s="131">
        <f>+('[1]N EERR PIEDEM'!G8*T8)+((('[1]N EERR PIEDEM'!G8*(100%-T8))/(1+TASAS!$F$9)))</f>
        <v>0</v>
      </c>
      <c r="H8" s="131">
        <f>+('[1]N EERR PIEDEM'!H8*U8)+((('[1]N EERR PIEDEM'!H8*(100%-U8))/(1+TASAS!$G$9)))</f>
        <v>0</v>
      </c>
      <c r="I8" s="131">
        <f>+('[1]N EERR PIEDEM'!I8*V8)+((('[1]N EERR PIEDEM'!I8*(100%-V8))/(1+TASAS!$H$9)))</f>
        <v>0</v>
      </c>
      <c r="J8" s="131">
        <f>+('[1]N EERR PIEDEM'!J8*W8)+((('[1]N EERR PIEDEM'!J8*(100%-W8))/(1+TASAS!$I$9)))</f>
        <v>0</v>
      </c>
      <c r="K8" s="131">
        <f>+('[1]N EERR PIEDEM'!K8*X8)+((('[1]N EERR PIEDEM'!K8*(100%-X8))/(1+TASAS!$J$9)))</f>
        <v>0</v>
      </c>
      <c r="L8" s="131">
        <f>+('[1]N EERR PIEDEM'!L8*Y8)+((('[1]N EERR PIEDEM'!L8*(100%-Y8))/(1+TASAS!$K$9)))</f>
        <v>0</v>
      </c>
      <c r="M8" s="131">
        <f>+('[1]N EERR PIEDEM'!M8*Z8)+((('[1]N EERR PIEDEM'!M8*(100%-Z8))/(1+TASAS!$L$9)))</f>
        <v>0</v>
      </c>
      <c r="N8" s="131">
        <f>+('[1]N EERR PIEDEM'!N8*AA8)+((('[1]N EERR PIEDEM'!N8*(100%-AA8))/(1+TASAS!$M$9)))</f>
        <v>0</v>
      </c>
      <c r="O8" s="194">
        <f t="shared" si="3"/>
        <v>0</v>
      </c>
      <c r="P8" s="311">
        <v>0.3543</v>
      </c>
      <c r="Q8" s="311">
        <v>0.30470000000000003</v>
      </c>
      <c r="R8" s="311">
        <v>0.2145</v>
      </c>
      <c r="S8" s="311">
        <v>0.39069999999999999</v>
      </c>
      <c r="T8" s="311">
        <v>0.21759999999999999</v>
      </c>
      <c r="U8" s="311">
        <v>0.25800000000000001</v>
      </c>
      <c r="V8" s="303"/>
      <c r="W8" s="303"/>
      <c r="X8" s="303"/>
      <c r="Y8" s="303"/>
      <c r="Z8" s="303"/>
      <c r="AA8" s="303"/>
    </row>
    <row r="9" spans="1:27" outlineLevel="1" x14ac:dyDescent="0.3">
      <c r="A9" s="202" t="s">
        <v>239</v>
      </c>
      <c r="B9" s="131"/>
      <c r="C9" s="131">
        <f>+('[1]N EERR PIEDEM'!C9*P9)+((('[1]N EERR PIEDEM'!C9*(100%-P9))/(1+TASAS!$B$9)))</f>
        <v>0</v>
      </c>
      <c r="D9" s="131">
        <f>+('[1]N EERR PIEDEM'!D9*Q9)+((('[1]N EERR PIEDEM'!D9*(100%-Q9))/(1+TASAS!$C$9)))</f>
        <v>0</v>
      </c>
      <c r="E9" s="131">
        <f>+('[1]N EERR PIEDEM'!E9*R9)+((('[1]N EERR PIEDEM'!E9*(100%-R9))/(1+TASAS!$D$9)))</f>
        <v>0</v>
      </c>
      <c r="F9" s="131">
        <f>+('[1]N EERR PIEDEM'!F9*S9)+((('[1]N EERR PIEDEM'!F9*(100%-S9))/(1+TASAS!$E$9)))</f>
        <v>0</v>
      </c>
      <c r="G9" s="131">
        <f>+('[1]N EERR PIEDEM'!G9*T9)+((('[1]N EERR PIEDEM'!G9*(100%-T9))/(1+TASAS!$F$9)))</f>
        <v>0</v>
      </c>
      <c r="H9" s="131">
        <f>+('[1]N EERR PIEDEM'!H9*U9)+((('[1]N EERR PIEDEM'!H9*(100%-U9))/(1+TASAS!$G$9)))</f>
        <v>0</v>
      </c>
      <c r="I9" s="131">
        <f>+('[1]N EERR PIEDEM'!I9*V9)+((('[1]N EERR PIEDEM'!I9*(100%-V9))/(1+TASAS!$H$9)))</f>
        <v>0</v>
      </c>
      <c r="J9" s="131">
        <f>+('[1]N EERR PIEDEM'!J9*W9)+((('[1]N EERR PIEDEM'!J9*(100%-W9))/(1+TASAS!$I$9)))</f>
        <v>0</v>
      </c>
      <c r="K9" s="131">
        <f>+('[1]N EERR PIEDEM'!K9*X9)+((('[1]N EERR PIEDEM'!K9*(100%-X9))/(1+TASAS!$J$9)))</f>
        <v>0</v>
      </c>
      <c r="L9" s="131">
        <f>+('[1]N EERR PIEDEM'!L9*Y9)+((('[1]N EERR PIEDEM'!L9*(100%-Y9))/(1+TASAS!$K$9)))</f>
        <v>0</v>
      </c>
      <c r="M9" s="131">
        <f>+('[1]N EERR PIEDEM'!M9*Z9)+((('[1]N EERR PIEDEM'!M9*(100%-Z9))/(1+TASAS!$L$9)))</f>
        <v>0</v>
      </c>
      <c r="N9" s="131">
        <f>+('[1]N EERR PIEDEM'!N9*AA9)+((('[1]N EERR PIEDEM'!N9*(100%-AA9))/(1+TASAS!$M$9)))</f>
        <v>0</v>
      </c>
      <c r="O9" s="194">
        <f t="shared" si="3"/>
        <v>0</v>
      </c>
      <c r="P9" s="311">
        <v>0.3543</v>
      </c>
      <c r="Q9" s="311">
        <v>0.30470000000000003</v>
      </c>
      <c r="R9" s="311">
        <v>0.2145</v>
      </c>
      <c r="S9" s="311">
        <v>0.39069999999999999</v>
      </c>
      <c r="T9" s="311">
        <v>0.21759999999999999</v>
      </c>
      <c r="U9" s="311">
        <v>0.25800000000000001</v>
      </c>
      <c r="V9" s="303"/>
      <c r="W9" s="303"/>
      <c r="X9" s="303"/>
      <c r="Y9" s="303"/>
      <c r="Z9" s="303"/>
      <c r="AA9" s="303"/>
    </row>
    <row r="10" spans="1:27" outlineLevel="1" x14ac:dyDescent="0.3">
      <c r="A10" s="202" t="s">
        <v>40</v>
      </c>
      <c r="B10" s="131"/>
      <c r="C10" s="131">
        <f>+('[1]N EERR PIEDEM'!C10*P10)+((('[1]N EERR PIEDEM'!C10*(100%-P10))/(1+TASAS!$B$9)))</f>
        <v>0</v>
      </c>
      <c r="D10" s="131">
        <f>+('[1]N EERR PIEDEM'!D10*Q10)+((('[1]N EERR PIEDEM'!D10*(100%-Q10))/(1+TASAS!$C$9)))</f>
        <v>0</v>
      </c>
      <c r="E10" s="131">
        <f>+('[1]N EERR PIEDEM'!E10*R10)+((('[1]N EERR PIEDEM'!E10*(100%-R10))/(1+TASAS!$D$9)))</f>
        <v>0</v>
      </c>
      <c r="F10" s="131">
        <f>+('[1]N EERR PIEDEM'!F10*S10)+((('[1]N EERR PIEDEM'!F10*(100%-S10))/(1+TASAS!$E$9)))</f>
        <v>0</v>
      </c>
      <c r="G10" s="131">
        <f>+('[1]N EERR PIEDEM'!G10*T10)+((('[1]N EERR PIEDEM'!G10*(100%-T10))/(1+TASAS!$F$9)))</f>
        <v>0</v>
      </c>
      <c r="H10" s="131">
        <f>+('[1]N EERR PIEDEM'!H10*U10)+((('[1]N EERR PIEDEM'!H10*(100%-U10))/(1+TASAS!$G$9)))</f>
        <v>0</v>
      </c>
      <c r="I10" s="131">
        <f>+('[1]N EERR PIEDEM'!I10*V10)+((('[1]N EERR PIEDEM'!I10*(100%-V10))/(1+TASAS!$H$9)))</f>
        <v>0</v>
      </c>
      <c r="J10" s="131">
        <f>+('[1]N EERR PIEDEM'!J10*W10)+((('[1]N EERR PIEDEM'!J10*(100%-W10))/(1+TASAS!$I$9)))</f>
        <v>0</v>
      </c>
      <c r="K10" s="131">
        <f>+('[1]N EERR PIEDEM'!K10*X10)+((('[1]N EERR PIEDEM'!K10*(100%-X10))/(1+TASAS!$J$9)))</f>
        <v>0</v>
      </c>
      <c r="L10" s="131">
        <f>+('[1]N EERR PIEDEM'!L10*Y10)+((('[1]N EERR PIEDEM'!L10*(100%-Y10))/(1+TASAS!$K$9)))</f>
        <v>0</v>
      </c>
      <c r="M10" s="131">
        <f>+('[1]N EERR PIEDEM'!M10*Z10)+((('[1]N EERR PIEDEM'!M10*(100%-Z10))/(1+TASAS!$L$9)))</f>
        <v>0</v>
      </c>
      <c r="N10" s="131">
        <f>+('[1]N EERR PIEDEM'!N10*AA10)+((('[1]N EERR PIEDEM'!N10*(100%-AA10))/(1+TASAS!$M$9)))</f>
        <v>0</v>
      </c>
      <c r="O10" s="194">
        <f t="shared" si="3"/>
        <v>0</v>
      </c>
      <c r="P10" s="311">
        <v>0</v>
      </c>
      <c r="Q10" s="311">
        <v>0</v>
      </c>
      <c r="R10" s="311">
        <v>0</v>
      </c>
      <c r="S10" s="311">
        <v>0</v>
      </c>
      <c r="T10" s="311">
        <v>0</v>
      </c>
      <c r="U10" s="311">
        <v>0</v>
      </c>
      <c r="V10" s="303"/>
      <c r="W10" s="303"/>
      <c r="X10" s="303"/>
      <c r="Y10" s="303"/>
      <c r="Z10" s="303"/>
      <c r="AA10" s="303"/>
    </row>
    <row r="11" spans="1:27" outlineLevel="1" x14ac:dyDescent="0.3">
      <c r="A11" s="202" t="s">
        <v>240</v>
      </c>
      <c r="B11" s="131"/>
      <c r="C11" s="131">
        <f>+('[1]N EERR PIEDEM'!C11*P11)+((('[1]N EERR PIEDEM'!C11*(100%-P11))/(1+TASAS!$B$9)))</f>
        <v>0</v>
      </c>
      <c r="D11" s="131">
        <f>+('[1]N EERR PIEDEM'!D11*Q11)+((('[1]N EERR PIEDEM'!D11*(100%-Q11))/(1+TASAS!$C$9)))</f>
        <v>0</v>
      </c>
      <c r="E11" s="131">
        <f>+('[1]N EERR PIEDEM'!E11*R11)+((('[1]N EERR PIEDEM'!E11*(100%-R11))/(1+TASAS!$D$9)))</f>
        <v>0</v>
      </c>
      <c r="F11" s="131">
        <f>+('[1]N EERR PIEDEM'!F11*S11)+((('[1]N EERR PIEDEM'!F11*(100%-S11))/(1+TASAS!$E$9)))</f>
        <v>0</v>
      </c>
      <c r="G11" s="131">
        <f>+('[1]N EERR PIEDEM'!G11*T11)+((('[1]N EERR PIEDEM'!G11*(100%-T11))/(1+TASAS!$F$9)))</f>
        <v>0</v>
      </c>
      <c r="H11" s="131">
        <f>+('[1]N EERR PIEDEM'!H11*U11)+((('[1]N EERR PIEDEM'!H11*(100%-U11))/(1+TASAS!$G$9)))</f>
        <v>0</v>
      </c>
      <c r="I11" s="131">
        <f>+('[1]N EERR PIEDEM'!I11*V11)+((('[1]N EERR PIEDEM'!I11*(100%-V11))/(1+TASAS!$H$9)))</f>
        <v>0</v>
      </c>
      <c r="J11" s="131">
        <f>+('[1]N EERR PIEDEM'!J11*W11)+((('[1]N EERR PIEDEM'!J11*(100%-W11))/(1+TASAS!$I$9)))</f>
        <v>0</v>
      </c>
      <c r="K11" s="131">
        <f>+('[1]N EERR PIEDEM'!K11*X11)+((('[1]N EERR PIEDEM'!K11*(100%-X11))/(1+TASAS!$J$9)))</f>
        <v>0</v>
      </c>
      <c r="L11" s="131">
        <f>+('[1]N EERR PIEDEM'!L11*Y11)+((('[1]N EERR PIEDEM'!L11*(100%-Y11))/(1+TASAS!$K$9)))</f>
        <v>0</v>
      </c>
      <c r="M11" s="131">
        <f>+('[1]N EERR PIEDEM'!M11*Z11)+((('[1]N EERR PIEDEM'!M11*(100%-Z11))/(1+TASAS!$L$9)))</f>
        <v>0</v>
      </c>
      <c r="N11" s="131">
        <f>+('[1]N EERR PIEDEM'!N11*AA11)+((('[1]N EERR PIEDEM'!N11*(100%-AA11))/(1+TASAS!$M$9)))</f>
        <v>0</v>
      </c>
      <c r="O11" s="194">
        <f t="shared" si="3"/>
        <v>0</v>
      </c>
      <c r="P11" s="311">
        <v>0.3543</v>
      </c>
      <c r="Q11" s="311">
        <v>0.30470000000000003</v>
      </c>
      <c r="R11" s="311">
        <v>0.2145</v>
      </c>
      <c r="S11" s="311">
        <v>0.39069999999999999</v>
      </c>
      <c r="T11" s="311">
        <v>0.21759999999999999</v>
      </c>
      <c r="U11" s="311">
        <v>0.25800000000000001</v>
      </c>
      <c r="V11" s="303"/>
      <c r="W11" s="303"/>
      <c r="X11" s="303"/>
      <c r="Y11" s="303"/>
      <c r="Z11" s="303"/>
      <c r="AA11" s="303"/>
    </row>
    <row r="12" spans="1:27" outlineLevel="1" x14ac:dyDescent="0.3">
      <c r="A12" s="202" t="s">
        <v>241</v>
      </c>
      <c r="B12" s="131"/>
      <c r="C12" s="131">
        <f>+('[1]N EERR PIEDEM'!C12*P12)+((('[1]N EERR PIEDEM'!C12*(100%-P12))/(1+TASAS!$B$9)))</f>
        <v>0</v>
      </c>
      <c r="D12" s="131">
        <f>+('[1]N EERR PIEDEM'!D12*Q12)+((('[1]N EERR PIEDEM'!D12*(100%-Q12))/(1+TASAS!$C$9)))</f>
        <v>0</v>
      </c>
      <c r="E12" s="131">
        <f>+('[1]N EERR PIEDEM'!E12*R12)+((('[1]N EERR PIEDEM'!E12*(100%-R12))/(1+TASAS!$D$9)))</f>
        <v>0</v>
      </c>
      <c r="F12" s="131">
        <f>+('[1]N EERR PIEDEM'!F12*S12)+((('[1]N EERR PIEDEM'!F12*(100%-S12))/(1+TASAS!$E$9)))</f>
        <v>0</v>
      </c>
      <c r="G12" s="131">
        <f>+('[1]N EERR PIEDEM'!G12*T12)+((('[1]N EERR PIEDEM'!G12*(100%-T12))/(1+TASAS!$F$9)))</f>
        <v>0</v>
      </c>
      <c r="H12" s="131">
        <f>+('[1]N EERR PIEDEM'!H12*U12)+((('[1]N EERR PIEDEM'!H12*(100%-U12))/(1+TASAS!$G$9)))</f>
        <v>0</v>
      </c>
      <c r="I12" s="131">
        <f>+('[1]N EERR PIEDEM'!I12*V12)+((('[1]N EERR PIEDEM'!I12*(100%-V12))/(1+TASAS!$H$9)))</f>
        <v>0</v>
      </c>
      <c r="J12" s="131">
        <f>+('[1]N EERR PIEDEM'!J12*W12)+((('[1]N EERR PIEDEM'!J12*(100%-W12))/(1+TASAS!$I$9)))</f>
        <v>0</v>
      </c>
      <c r="K12" s="131">
        <f>+('[1]N EERR PIEDEM'!K12*X12)+((('[1]N EERR PIEDEM'!K12*(100%-X12))/(1+TASAS!$J$9)))</f>
        <v>0</v>
      </c>
      <c r="L12" s="131">
        <f>+('[1]N EERR PIEDEM'!L12*Y12)+((('[1]N EERR PIEDEM'!L12*(100%-Y12))/(1+TASAS!$K$9)))</f>
        <v>0</v>
      </c>
      <c r="M12" s="131">
        <f>+('[1]N EERR PIEDEM'!M12*Z12)+((('[1]N EERR PIEDEM'!M12*(100%-Z12))/(1+TASAS!$L$9)))</f>
        <v>0</v>
      </c>
      <c r="N12" s="131">
        <f>+('[1]N EERR PIEDEM'!N12*AA12)+((('[1]N EERR PIEDEM'!N12*(100%-AA12))/(1+TASAS!$M$9)))</f>
        <v>0</v>
      </c>
      <c r="O12" s="194">
        <f t="shared" si="3"/>
        <v>0</v>
      </c>
      <c r="P12" s="311">
        <v>0.3543</v>
      </c>
      <c r="Q12" s="311">
        <v>0.30470000000000003</v>
      </c>
      <c r="R12" s="311">
        <v>0.2145</v>
      </c>
      <c r="S12" s="311">
        <v>0.39069999999999999</v>
      </c>
      <c r="T12" s="311">
        <v>0.21759999999999999</v>
      </c>
      <c r="U12" s="311">
        <v>0.25800000000000001</v>
      </c>
      <c r="V12" s="303"/>
      <c r="W12" s="303"/>
      <c r="X12" s="303"/>
      <c r="Y12" s="303"/>
      <c r="Z12" s="303"/>
      <c r="AA12" s="303"/>
    </row>
    <row r="13" spans="1:27" outlineLevel="1" x14ac:dyDescent="0.3">
      <c r="A13" s="202" t="s">
        <v>242</v>
      </c>
      <c r="B13" s="131"/>
      <c r="C13" s="131">
        <f>+('[1]N EERR PIEDEM'!C13*P13)+((('[1]N EERR PIEDEM'!C13*(100%-P13))/(1+TASAS!$B$9)))</f>
        <v>0</v>
      </c>
      <c r="D13" s="131">
        <f>+('[1]N EERR PIEDEM'!D13*Q13)+((('[1]N EERR PIEDEM'!D13*(100%-Q13))/(1+TASAS!$C$9)))</f>
        <v>0</v>
      </c>
      <c r="E13" s="131">
        <f>+('[1]N EERR PIEDEM'!E13*R13)+((('[1]N EERR PIEDEM'!E13*(100%-R13))/(1+TASAS!$D$9)))</f>
        <v>0</v>
      </c>
      <c r="F13" s="131">
        <f>+('[1]N EERR PIEDEM'!F13*S13)+((('[1]N EERR PIEDEM'!F13*(100%-S13))/(1+TASAS!$E$9)))</f>
        <v>0</v>
      </c>
      <c r="G13" s="131">
        <f>+('[1]N EERR PIEDEM'!G13*T13)+((('[1]N EERR PIEDEM'!G13*(100%-T13))/(1+TASAS!$F$9)))</f>
        <v>0</v>
      </c>
      <c r="H13" s="131">
        <f>+('[1]N EERR PIEDEM'!H13*U13)+((('[1]N EERR PIEDEM'!H13*(100%-U13))/(1+TASAS!$G$9)))</f>
        <v>0</v>
      </c>
      <c r="I13" s="131">
        <f>+('[1]N EERR PIEDEM'!I13*V13)+((('[1]N EERR PIEDEM'!I13*(100%-V13))/(1+TASAS!$H$9)))</f>
        <v>0</v>
      </c>
      <c r="J13" s="131">
        <f>+('[1]N EERR PIEDEM'!J13*W13)+((('[1]N EERR PIEDEM'!J13*(100%-W13))/(1+TASAS!$I$9)))</f>
        <v>0</v>
      </c>
      <c r="K13" s="131">
        <f>+('[1]N EERR PIEDEM'!K13*X13)+((('[1]N EERR PIEDEM'!K13*(100%-X13))/(1+TASAS!$J$9)))</f>
        <v>0</v>
      </c>
      <c r="L13" s="131">
        <f>+('[1]N EERR PIEDEM'!L13*Y13)+((('[1]N EERR PIEDEM'!L13*(100%-Y13))/(1+TASAS!$K$9)))</f>
        <v>0</v>
      </c>
      <c r="M13" s="131">
        <f>+('[1]N EERR PIEDEM'!M13*Z13)+((('[1]N EERR PIEDEM'!M13*(100%-Z13))/(1+TASAS!$L$9)))</f>
        <v>0</v>
      </c>
      <c r="N13" s="131">
        <f>+('[1]N EERR PIEDEM'!N13*AA13)+((('[1]N EERR PIEDEM'!N13*(100%-AA13))/(1+TASAS!$M$9)))</f>
        <v>0</v>
      </c>
      <c r="O13" s="194">
        <f t="shared" si="3"/>
        <v>0</v>
      </c>
      <c r="P13" s="311">
        <v>0.3543</v>
      </c>
      <c r="Q13" s="311">
        <v>0.30470000000000003</v>
      </c>
      <c r="R13" s="311">
        <v>0.2145</v>
      </c>
      <c r="S13" s="311">
        <v>0.39069999999999999</v>
      </c>
      <c r="T13" s="311">
        <v>0.21759999999999999</v>
      </c>
      <c r="U13" s="311">
        <v>0.25800000000000001</v>
      </c>
      <c r="V13" s="303"/>
      <c r="W13" s="303"/>
      <c r="X13" s="303"/>
      <c r="Y13" s="303"/>
      <c r="Z13" s="303"/>
      <c r="AA13" s="303"/>
    </row>
    <row r="14" spans="1:27" outlineLevel="1" x14ac:dyDescent="0.3">
      <c r="A14" s="202" t="s">
        <v>45</v>
      </c>
      <c r="B14" s="131"/>
      <c r="C14" s="131">
        <f>+('[1]N EERR PIEDEM'!C14*P14)+((('[1]N EERR PIEDEM'!C14*(100%-P14))/(1+TASAS!$B$9)))</f>
        <v>0</v>
      </c>
      <c r="D14" s="131">
        <f>+('[1]N EERR PIEDEM'!D14*Q14)+((('[1]N EERR PIEDEM'!D14*(100%-Q14))/(1+TASAS!$C$9)))</f>
        <v>0</v>
      </c>
      <c r="E14" s="131">
        <f>+('[1]N EERR PIEDEM'!E14*R14)+((('[1]N EERR PIEDEM'!E14*(100%-R14))/(1+TASAS!$D$9)))</f>
        <v>0</v>
      </c>
      <c r="F14" s="131">
        <f>+('[1]N EERR PIEDEM'!F14*S14)+((('[1]N EERR PIEDEM'!F14*(100%-S14))/(1+TASAS!$E$9)))</f>
        <v>0</v>
      </c>
      <c r="G14" s="131">
        <f>+('[1]N EERR PIEDEM'!G14*T14)+((('[1]N EERR PIEDEM'!G14*(100%-T14))/(1+TASAS!$F$9)))</f>
        <v>0</v>
      </c>
      <c r="H14" s="131">
        <f>+('[1]N EERR PIEDEM'!H14*U14)+((('[1]N EERR PIEDEM'!H14*(100%-U14))/(1+TASAS!$G$9)))</f>
        <v>0</v>
      </c>
      <c r="I14" s="131">
        <f>+('[1]N EERR PIEDEM'!I14*V14)+((('[1]N EERR PIEDEM'!I14*(100%-V14))/(1+TASAS!$H$9)))</f>
        <v>0</v>
      </c>
      <c r="J14" s="131">
        <f>+('[1]N EERR PIEDEM'!J14*W14)+((('[1]N EERR PIEDEM'!J14*(100%-W14))/(1+TASAS!$I$9)))</f>
        <v>0</v>
      </c>
      <c r="K14" s="131">
        <f>+('[1]N EERR PIEDEM'!K14*X14)+((('[1]N EERR PIEDEM'!K14*(100%-X14))/(1+TASAS!$J$9)))</f>
        <v>0</v>
      </c>
      <c r="L14" s="131">
        <f>+('[1]N EERR PIEDEM'!L14*Y14)+((('[1]N EERR PIEDEM'!L14*(100%-Y14))/(1+TASAS!$K$9)))</f>
        <v>0</v>
      </c>
      <c r="M14" s="131">
        <f>+('[1]N EERR PIEDEM'!M14*Z14)+((('[1]N EERR PIEDEM'!M14*(100%-Z14))/(1+TASAS!$L$9)))</f>
        <v>0</v>
      </c>
      <c r="N14" s="131">
        <f>+('[1]N EERR PIEDEM'!N14*AA14)+((('[1]N EERR PIEDEM'!N14*(100%-AA14))/(1+TASAS!$M$9)))</f>
        <v>0</v>
      </c>
      <c r="O14" s="194">
        <f t="shared" si="3"/>
        <v>0</v>
      </c>
      <c r="P14" s="311">
        <v>0.3543</v>
      </c>
      <c r="Q14" s="311">
        <v>0.30470000000000003</v>
      </c>
      <c r="R14" s="311">
        <v>0.2145</v>
      </c>
      <c r="S14" s="311">
        <v>0.39069999999999999</v>
      </c>
      <c r="T14" s="311">
        <v>0.21759999999999999</v>
      </c>
      <c r="U14" s="311">
        <v>0.25800000000000001</v>
      </c>
      <c r="V14" s="303"/>
      <c r="W14" s="303"/>
      <c r="X14" s="303"/>
      <c r="Y14" s="303"/>
      <c r="Z14" s="303"/>
      <c r="AA14" s="303"/>
    </row>
    <row r="15" spans="1:27" s="3" customFormat="1" outlineLevel="1" x14ac:dyDescent="0.3">
      <c r="A15" s="202" t="s">
        <v>243</v>
      </c>
      <c r="B15" s="133"/>
      <c r="C15" s="131">
        <f>+('[1]N EERR PIEDEM'!C15*P15)+((('[1]N EERR PIEDEM'!C15*(100%-P15))/(1+TASAS!$B$9)))</f>
        <v>0</v>
      </c>
      <c r="D15" s="131">
        <f>+('[1]N EERR PIEDEM'!D15*Q15)+((('[1]N EERR PIEDEM'!D15*(100%-Q15))/(1+TASAS!$C$9)))</f>
        <v>0</v>
      </c>
      <c r="E15" s="131">
        <f>+('[1]N EERR PIEDEM'!E15*R15)+((('[1]N EERR PIEDEM'!E15*(100%-R15))/(1+TASAS!$D$9)))</f>
        <v>0</v>
      </c>
      <c r="F15" s="131">
        <f>+('[1]N EERR PIEDEM'!F15*S15)+((('[1]N EERR PIEDEM'!F15*(100%-S15))/(1+TASAS!$E$9)))</f>
        <v>0</v>
      </c>
      <c r="G15" s="131">
        <f>+('[1]N EERR PIEDEM'!G15*T15)+((('[1]N EERR PIEDEM'!G15*(100%-T15))/(1+TASAS!$F$9)))</f>
        <v>0</v>
      </c>
      <c r="H15" s="131">
        <f>+('[1]N EERR PIEDEM'!H15*U15)+((('[1]N EERR PIEDEM'!H15*(100%-U15))/(1+TASAS!$G$9)))</f>
        <v>0</v>
      </c>
      <c r="I15" s="131">
        <f>+('[1]N EERR PIEDEM'!I15*V15)+((('[1]N EERR PIEDEM'!I15*(100%-V15))/(1+TASAS!$H$9)))</f>
        <v>0</v>
      </c>
      <c r="J15" s="131">
        <f>+('[1]N EERR PIEDEM'!J15*W15)+((('[1]N EERR PIEDEM'!J15*(100%-W15))/(1+TASAS!$I$9)))</f>
        <v>0</v>
      </c>
      <c r="K15" s="131">
        <f>+('[1]N EERR PIEDEM'!K15*X15)+((('[1]N EERR PIEDEM'!K15*(100%-X15))/(1+TASAS!$J$9)))</f>
        <v>0</v>
      </c>
      <c r="L15" s="131">
        <f>+('[1]N EERR PIEDEM'!L15*Y15)+((('[1]N EERR PIEDEM'!L15*(100%-Y15))/(1+TASAS!$K$9)))</f>
        <v>0</v>
      </c>
      <c r="M15" s="131">
        <f>+('[1]N EERR PIEDEM'!M15*Z15)+((('[1]N EERR PIEDEM'!M15*(100%-Z15))/(1+TASAS!$L$9)))</f>
        <v>0</v>
      </c>
      <c r="N15" s="131">
        <f>+('[1]N EERR PIEDEM'!N15*AA15)+((('[1]N EERR PIEDEM'!N15*(100%-AA15))/(1+TASAS!$M$9)))</f>
        <v>0</v>
      </c>
      <c r="O15" s="194">
        <f t="shared" si="3"/>
        <v>0</v>
      </c>
      <c r="P15" s="311">
        <v>0.3543</v>
      </c>
      <c r="Q15" s="311">
        <v>0.30470000000000003</v>
      </c>
      <c r="R15" s="311">
        <v>0.2145</v>
      </c>
      <c r="S15" s="311">
        <v>0.39069999999999999</v>
      </c>
      <c r="T15" s="311">
        <v>0.21759999999999999</v>
      </c>
      <c r="U15" s="311">
        <v>0.25800000000000001</v>
      </c>
      <c r="V15" s="304"/>
      <c r="W15" s="304"/>
      <c r="X15" s="304"/>
      <c r="Y15" s="304"/>
      <c r="Z15" s="304"/>
      <c r="AA15" s="304"/>
    </row>
    <row r="16" spans="1:27" s="3" customFormat="1" outlineLevel="1" x14ac:dyDescent="0.3">
      <c r="A16" s="202"/>
      <c r="B16" s="133"/>
      <c r="C16" s="133"/>
      <c r="D16" s="133"/>
      <c r="E16" s="133"/>
      <c r="F16" s="133"/>
      <c r="G16" s="133"/>
      <c r="H16" s="133"/>
      <c r="I16" s="133"/>
      <c r="J16" s="133"/>
      <c r="K16" s="133"/>
      <c r="L16" s="133"/>
      <c r="M16" s="133"/>
      <c r="N16" s="133"/>
      <c r="O16" s="194">
        <f t="shared" si="3"/>
        <v>0</v>
      </c>
      <c r="P16" s="311"/>
      <c r="Q16" s="311"/>
      <c r="R16" s="311"/>
      <c r="S16" s="311"/>
      <c r="T16" s="311"/>
      <c r="U16" s="311"/>
      <c r="V16" s="304"/>
      <c r="W16" s="304"/>
      <c r="X16" s="304"/>
      <c r="Y16" s="304"/>
      <c r="Z16" s="304"/>
      <c r="AA16" s="304"/>
    </row>
    <row r="17" spans="1:27" s="3" customFormat="1" outlineLevel="1" x14ac:dyDescent="0.3">
      <c r="A17" s="202"/>
      <c r="B17" s="133"/>
      <c r="C17" s="133"/>
      <c r="D17" s="133"/>
      <c r="E17" s="133"/>
      <c r="F17" s="133"/>
      <c r="G17" s="133"/>
      <c r="H17" s="133"/>
      <c r="I17" s="133"/>
      <c r="J17" s="133"/>
      <c r="K17" s="133"/>
      <c r="L17" s="133"/>
      <c r="M17" s="133"/>
      <c r="N17" s="133"/>
      <c r="O17" s="194">
        <f t="shared" si="3"/>
        <v>0</v>
      </c>
      <c r="P17" s="304"/>
      <c r="Q17" s="303"/>
      <c r="R17" s="304"/>
      <c r="S17" s="304"/>
      <c r="T17" s="304"/>
      <c r="U17" s="304"/>
      <c r="V17" s="304"/>
      <c r="W17" s="304"/>
      <c r="X17" s="304"/>
      <c r="Y17" s="304"/>
      <c r="Z17" s="304"/>
      <c r="AA17" s="304"/>
    </row>
    <row r="18" spans="1:27" s="187" customFormat="1" ht="15.6" outlineLevel="1" x14ac:dyDescent="0.3">
      <c r="A18" s="224" t="s">
        <v>244</v>
      </c>
      <c r="B18" s="186">
        <f>SUM(B19:B28)</f>
        <v>0</v>
      </c>
      <c r="C18" s="186">
        <f t="shared" ref="C18:N18" si="4">SUM(C19:C28)</f>
        <v>0.16165935307078455</v>
      </c>
      <c r="D18" s="186">
        <f t="shared" si="4"/>
        <v>0.12654188313999004</v>
      </c>
      <c r="E18" s="186">
        <f t="shared" si="4"/>
        <v>0.71909802900882569</v>
      </c>
      <c r="F18" s="186">
        <f t="shared" si="4"/>
        <v>3.7483926819774225</v>
      </c>
      <c r="G18" s="186">
        <f t="shared" si="4"/>
        <v>1.1601813183599461</v>
      </c>
      <c r="H18" s="186">
        <f t="shared" si="4"/>
        <v>0.81204546376556785</v>
      </c>
      <c r="I18" s="186">
        <f t="shared" si="4"/>
        <v>0</v>
      </c>
      <c r="J18" s="186">
        <f t="shared" si="4"/>
        <v>0</v>
      </c>
      <c r="K18" s="186">
        <f t="shared" si="4"/>
        <v>0</v>
      </c>
      <c r="L18" s="186">
        <f t="shared" si="4"/>
        <v>0</v>
      </c>
      <c r="M18" s="186">
        <f t="shared" si="4"/>
        <v>0</v>
      </c>
      <c r="N18" s="186">
        <f t="shared" si="4"/>
        <v>0</v>
      </c>
      <c r="O18" s="210">
        <f t="shared" ref="O18" si="5">SUM(O19:O28)</f>
        <v>6.7279187293225364</v>
      </c>
      <c r="P18" s="305"/>
      <c r="Q18" s="305"/>
      <c r="R18" s="305"/>
      <c r="S18" s="305"/>
      <c r="T18" s="305"/>
      <c r="U18" s="305"/>
      <c r="V18" s="305"/>
      <c r="W18" s="305"/>
      <c r="X18" s="305"/>
      <c r="Y18" s="305"/>
      <c r="Z18" s="305"/>
      <c r="AA18" s="305"/>
    </row>
    <row r="19" spans="1:27" s="3" customFormat="1" outlineLevel="1" x14ac:dyDescent="0.3">
      <c r="A19" s="202" t="s">
        <v>104</v>
      </c>
      <c r="B19" s="131"/>
      <c r="C19" s="131">
        <f>+('[1]N EERR PIEDEM'!C19*P19)+((('[1]N EERR PIEDEM'!C19*(100%-P19))/(1+TASAS!$B$9)))</f>
        <v>0</v>
      </c>
      <c r="D19" s="131">
        <f>+('[1]N EERR PIEDEM'!D19*Q19)+((('[1]N EERR PIEDEM'!D19*(100%-Q19))/(1+TASAS!$C$9)))</f>
        <v>0</v>
      </c>
      <c r="E19" s="131">
        <f>+('[1]N EERR PIEDEM'!E19*R19)+((('[1]N EERR PIEDEM'!E19*(100%-R19))/(1+TASAS!$D$9)))</f>
        <v>0</v>
      </c>
      <c r="F19" s="131">
        <f>+('[1]N EERR PIEDEM'!F19*S19)+((('[1]N EERR PIEDEM'!F19*(100%-S19))/(1+TASAS!$E$9)))</f>
        <v>0</v>
      </c>
      <c r="G19" s="131">
        <f>+('[1]N EERR PIEDEM'!G19*T19)+((('[1]N EERR PIEDEM'!G19*(100%-T19))/(1+TASAS!$F$9)))</f>
        <v>0</v>
      </c>
      <c r="H19" s="131">
        <f>+('[1]N EERR PIEDEM'!H19*U19)+((('[1]N EERR PIEDEM'!H19*(100%-U19))/(1+TASAS!$G$9)))</f>
        <v>0</v>
      </c>
      <c r="I19" s="131">
        <f>+('[1]N EERR PIEDEM'!I19*V19)+((('[1]N EERR PIEDEM'!I19*(100%-V19))/(1+TASAS!$H$9)))</f>
        <v>0</v>
      </c>
      <c r="J19" s="131">
        <f>+('[1]N EERR PIEDEM'!J19*W19)+((('[1]N EERR PIEDEM'!J19*(100%-W19))/(1+TASAS!$I$9)))</f>
        <v>0</v>
      </c>
      <c r="K19" s="131">
        <f>+('[1]N EERR PIEDEM'!K19*X19)+((('[1]N EERR PIEDEM'!K19*(100%-X19))/(1+TASAS!$J$9)))</f>
        <v>0</v>
      </c>
      <c r="L19" s="131">
        <f>+('[1]N EERR PIEDEM'!L19*Y19)+((('[1]N EERR PIEDEM'!L19*(100%-Y19))/(1+TASAS!$K$9)))</f>
        <v>0</v>
      </c>
      <c r="M19" s="131">
        <f>+('[1]N EERR PIEDEM'!M19*Z19)+((('[1]N EERR PIEDEM'!M19*(100%-Z19))/(1+TASAS!$L$9)))</f>
        <v>0</v>
      </c>
      <c r="N19" s="131">
        <f>+('[1]N EERR PIEDEM'!N19*AA19)+((('[1]N EERR PIEDEM'!N19*(100%-AA19))/(1+TASAS!$M$9)))</f>
        <v>0</v>
      </c>
      <c r="O19" s="194">
        <f>+SUM(C19:N19)</f>
        <v>0</v>
      </c>
      <c r="P19" s="303">
        <v>1</v>
      </c>
      <c r="Q19" s="303">
        <v>1</v>
      </c>
      <c r="R19" s="303">
        <v>1</v>
      </c>
      <c r="S19" s="303">
        <v>1</v>
      </c>
      <c r="T19" s="303">
        <v>1</v>
      </c>
      <c r="U19" s="303">
        <v>1</v>
      </c>
      <c r="V19" s="303">
        <v>1</v>
      </c>
      <c r="W19" s="303">
        <v>1</v>
      </c>
      <c r="X19" s="303">
        <v>1</v>
      </c>
      <c r="Y19" s="303">
        <v>1</v>
      </c>
      <c r="Z19" s="303">
        <v>1</v>
      </c>
      <c r="AA19" s="303">
        <v>1</v>
      </c>
    </row>
    <row r="20" spans="1:27" s="3" customFormat="1" outlineLevel="1" x14ac:dyDescent="0.3">
      <c r="A20" s="202" t="s">
        <v>105</v>
      </c>
      <c r="B20" s="131"/>
      <c r="C20" s="131">
        <f>+('[1]N EERR PIEDEM'!C20*P20)+((('[1]N EERR PIEDEM'!C20*(100%-P20))/(1+TASAS!$B$9)))</f>
        <v>0</v>
      </c>
      <c r="D20" s="131">
        <f>+('[1]N EERR PIEDEM'!D20*Q20)+((('[1]N EERR PIEDEM'!D20*(100%-Q20))/(1+TASAS!$C$9)))</f>
        <v>0</v>
      </c>
      <c r="E20" s="131">
        <f>+('[1]N EERR PIEDEM'!E20*R20)+((('[1]N EERR PIEDEM'!E20*(100%-R20))/(1+TASAS!$D$9)))</f>
        <v>0</v>
      </c>
      <c r="F20" s="131">
        <f>+('[1]N EERR PIEDEM'!F20*S20)+((('[1]N EERR PIEDEM'!F20*(100%-S20))/(1+TASAS!$E$9)))</f>
        <v>0</v>
      </c>
      <c r="G20" s="131">
        <f>+('[1]N EERR PIEDEM'!G20*T20)+((('[1]N EERR PIEDEM'!G20*(100%-T20))/(1+TASAS!$F$9)))</f>
        <v>0</v>
      </c>
      <c r="H20" s="131">
        <f>+('[1]N EERR PIEDEM'!H20*U20)+((('[1]N EERR PIEDEM'!H20*(100%-U20))/(1+TASAS!$G$9)))</f>
        <v>0</v>
      </c>
      <c r="I20" s="131">
        <f>+('[1]N EERR PIEDEM'!I20*V20)+((('[1]N EERR PIEDEM'!I20*(100%-V20))/(1+TASAS!$H$9)))</f>
        <v>0</v>
      </c>
      <c r="J20" s="131">
        <f>+('[1]N EERR PIEDEM'!J20*W20)+((('[1]N EERR PIEDEM'!J20*(100%-W20))/(1+TASAS!$I$9)))</f>
        <v>0</v>
      </c>
      <c r="K20" s="131">
        <f>+('[1]N EERR PIEDEM'!K20*X20)+((('[1]N EERR PIEDEM'!K20*(100%-X20))/(1+TASAS!$J$9)))</f>
        <v>0</v>
      </c>
      <c r="L20" s="131">
        <f>+('[1]N EERR PIEDEM'!L20*Y20)+((('[1]N EERR PIEDEM'!L20*(100%-Y20))/(1+TASAS!$K$9)))</f>
        <v>0</v>
      </c>
      <c r="M20" s="131">
        <f>+('[1]N EERR PIEDEM'!M20*Z20)+((('[1]N EERR PIEDEM'!M20*(100%-Z20))/(1+TASAS!$L$9)))</f>
        <v>0</v>
      </c>
      <c r="N20" s="131">
        <f>+('[1]N EERR PIEDEM'!N20*AA20)+((('[1]N EERR PIEDEM'!N20*(100%-AA20))/(1+TASAS!$M$9)))</f>
        <v>0</v>
      </c>
      <c r="O20" s="194">
        <f t="shared" ref="O20:O28" si="6">+SUM(C20:N20)</f>
        <v>0</v>
      </c>
      <c r="P20" s="303">
        <v>0</v>
      </c>
      <c r="Q20" s="303">
        <v>0</v>
      </c>
      <c r="R20" s="303">
        <v>0</v>
      </c>
      <c r="S20" s="303">
        <v>0</v>
      </c>
      <c r="T20" s="303">
        <v>0</v>
      </c>
      <c r="U20" s="303">
        <v>0</v>
      </c>
      <c r="V20" s="303">
        <v>0</v>
      </c>
      <c r="W20" s="303">
        <v>0</v>
      </c>
      <c r="X20" s="303">
        <v>0</v>
      </c>
      <c r="Y20" s="303">
        <v>0</v>
      </c>
      <c r="Z20" s="303">
        <v>0</v>
      </c>
      <c r="AA20" s="303">
        <v>0</v>
      </c>
    </row>
    <row r="21" spans="1:27" s="3" customFormat="1" outlineLevel="1" x14ac:dyDescent="0.3">
      <c r="A21" s="202" t="s">
        <v>106</v>
      </c>
      <c r="B21" s="131"/>
      <c r="C21" s="131">
        <f>+('[1]N EERR PIEDEM'!C21*P21)+((('[1]N EERR PIEDEM'!C21*(100%-P21))/(1+TASAS!$B$9)))</f>
        <v>0</v>
      </c>
      <c r="D21" s="131">
        <f>+('[1]N EERR PIEDEM'!D21*Q21)+((('[1]N EERR PIEDEM'!D21*(100%-Q21))/(1+TASAS!$C$9)))</f>
        <v>0</v>
      </c>
      <c r="E21" s="131">
        <f>+('[1]N EERR PIEDEM'!E21*R21)+((('[1]N EERR PIEDEM'!E21*(100%-R21))/(1+TASAS!$D$9)))</f>
        <v>0</v>
      </c>
      <c r="F21" s="131">
        <f>+('[1]N EERR PIEDEM'!F21*S21)+((('[1]N EERR PIEDEM'!F21*(100%-S21))/(1+TASAS!$E$9)))</f>
        <v>0</v>
      </c>
      <c r="G21" s="131">
        <f>+('[1]N EERR PIEDEM'!G21*T21)+((('[1]N EERR PIEDEM'!G21*(100%-T21))/(1+TASAS!$F$9)))</f>
        <v>0</v>
      </c>
      <c r="H21" s="131">
        <f>+('[1]N EERR PIEDEM'!H21*U21)+((('[1]N EERR PIEDEM'!H21*(100%-U21))/(1+TASAS!$G$9)))</f>
        <v>0</v>
      </c>
      <c r="I21" s="131">
        <f>+('[1]N EERR PIEDEM'!I21*V21)+((('[1]N EERR PIEDEM'!I21*(100%-V21))/(1+TASAS!$H$9)))</f>
        <v>0</v>
      </c>
      <c r="J21" s="131">
        <f>+('[1]N EERR PIEDEM'!J21*W21)+((('[1]N EERR PIEDEM'!J21*(100%-W21))/(1+TASAS!$I$9)))</f>
        <v>0</v>
      </c>
      <c r="K21" s="131">
        <f>+('[1]N EERR PIEDEM'!K21*X21)+((('[1]N EERR PIEDEM'!K21*(100%-X21))/(1+TASAS!$J$9)))</f>
        <v>0</v>
      </c>
      <c r="L21" s="131">
        <f>+('[1]N EERR PIEDEM'!L21*Y21)+((('[1]N EERR PIEDEM'!L21*(100%-Y21))/(1+TASAS!$K$9)))</f>
        <v>0</v>
      </c>
      <c r="M21" s="131">
        <f>+('[1]N EERR PIEDEM'!M21*Z21)+((('[1]N EERR PIEDEM'!M21*(100%-Z21))/(1+TASAS!$L$9)))</f>
        <v>0</v>
      </c>
      <c r="N21" s="131">
        <f>+('[1]N EERR PIEDEM'!N21*AA21)+((('[1]N EERR PIEDEM'!N21*(100%-AA21))/(1+TASAS!$M$9)))</f>
        <v>0</v>
      </c>
      <c r="O21" s="194">
        <f t="shared" si="6"/>
        <v>0</v>
      </c>
      <c r="P21" s="303">
        <v>0</v>
      </c>
      <c r="Q21" s="303">
        <v>0</v>
      </c>
      <c r="R21" s="303">
        <v>0</v>
      </c>
      <c r="S21" s="303">
        <v>0</v>
      </c>
      <c r="T21" s="303">
        <v>0</v>
      </c>
      <c r="U21" s="303">
        <v>0</v>
      </c>
      <c r="V21" s="303">
        <v>0</v>
      </c>
      <c r="W21" s="303">
        <v>0</v>
      </c>
      <c r="X21" s="303">
        <v>0</v>
      </c>
      <c r="Y21" s="303">
        <v>0</v>
      </c>
      <c r="Z21" s="303">
        <v>0</v>
      </c>
      <c r="AA21" s="303">
        <v>0</v>
      </c>
    </row>
    <row r="22" spans="1:27" s="3" customFormat="1" outlineLevel="1" x14ac:dyDescent="0.3">
      <c r="A22" s="202" t="s">
        <v>107</v>
      </c>
      <c r="B22" s="131"/>
      <c r="C22" s="131">
        <f>+('[1]N EERR PIEDEM'!C22*P22)+((('[1]N EERR PIEDEM'!C22*(100%-P22))/(1+TASAS!$B$9)))</f>
        <v>0</v>
      </c>
      <c r="D22" s="131">
        <f>+('[1]N EERR PIEDEM'!D22*Q22)+((('[1]N EERR PIEDEM'!D22*(100%-Q22))/(1+TASAS!$C$9)))</f>
        <v>0</v>
      </c>
      <c r="E22" s="131">
        <f>+('[1]N EERR PIEDEM'!E22*R22)+((('[1]N EERR PIEDEM'!E22*(100%-R22))/(1+TASAS!$D$9)))</f>
        <v>0</v>
      </c>
      <c r="F22" s="131">
        <f>+('[1]N EERR PIEDEM'!F22*S22)+((('[1]N EERR PIEDEM'!F22*(100%-S22))/(1+TASAS!$E$9)))</f>
        <v>0</v>
      </c>
      <c r="G22" s="131">
        <f>+('[1]N EERR PIEDEM'!G22*T22)+((('[1]N EERR PIEDEM'!G22*(100%-T22))/(1+TASAS!$F$9)))</f>
        <v>0</v>
      </c>
      <c r="H22" s="131">
        <f>+('[1]N EERR PIEDEM'!H22*U22)+((('[1]N EERR PIEDEM'!H22*(100%-U22))/(1+TASAS!$G$9)))</f>
        <v>0</v>
      </c>
      <c r="I22" s="131">
        <f>+('[1]N EERR PIEDEM'!I22*V22)+((('[1]N EERR PIEDEM'!I22*(100%-V22))/(1+TASAS!$H$9)))</f>
        <v>0</v>
      </c>
      <c r="J22" s="131">
        <f>+('[1]N EERR PIEDEM'!J22*W22)+((('[1]N EERR PIEDEM'!J22*(100%-W22))/(1+TASAS!$I$9)))</f>
        <v>0</v>
      </c>
      <c r="K22" s="131">
        <f>+('[1]N EERR PIEDEM'!K22*X22)+((('[1]N EERR PIEDEM'!K22*(100%-X22))/(1+TASAS!$J$9)))</f>
        <v>0</v>
      </c>
      <c r="L22" s="131">
        <f>+('[1]N EERR PIEDEM'!L22*Y22)+((('[1]N EERR PIEDEM'!L22*(100%-Y22))/(1+TASAS!$K$9)))</f>
        <v>0</v>
      </c>
      <c r="M22" s="131">
        <f>+('[1]N EERR PIEDEM'!M22*Z22)+((('[1]N EERR PIEDEM'!M22*(100%-Z22))/(1+TASAS!$L$9)))</f>
        <v>0</v>
      </c>
      <c r="N22" s="131">
        <f>+('[1]N EERR PIEDEM'!N22*AA22)+((('[1]N EERR PIEDEM'!N22*(100%-AA22))/(1+TASAS!$M$9)))</f>
        <v>0</v>
      </c>
      <c r="O22" s="194">
        <f t="shared" si="6"/>
        <v>0</v>
      </c>
      <c r="P22" s="303">
        <v>0</v>
      </c>
      <c r="Q22" s="303">
        <v>0</v>
      </c>
      <c r="R22" s="303">
        <v>0</v>
      </c>
      <c r="S22" s="303">
        <v>0</v>
      </c>
      <c r="T22" s="303">
        <v>0</v>
      </c>
      <c r="U22" s="303">
        <v>0</v>
      </c>
      <c r="V22" s="303">
        <v>0</v>
      </c>
      <c r="W22" s="303">
        <v>0</v>
      </c>
      <c r="X22" s="303">
        <v>0</v>
      </c>
      <c r="Y22" s="303">
        <v>0</v>
      </c>
      <c r="Z22" s="303">
        <v>0</v>
      </c>
      <c r="AA22" s="303">
        <v>0</v>
      </c>
    </row>
    <row r="23" spans="1:27" s="3" customFormat="1" outlineLevel="1" x14ac:dyDescent="0.3">
      <c r="A23" s="202" t="s">
        <v>108</v>
      </c>
      <c r="B23" s="131"/>
      <c r="C23" s="131">
        <f>+('[1]N EERR PIEDEM'!C23*P23)+((('[1]N EERR PIEDEM'!C23*(100%-P23))/(1+TASAS!$B$9)))</f>
        <v>0.16165935307078455</v>
      </c>
      <c r="D23" s="131">
        <f>+('[1]N EERR PIEDEM'!D23*Q23)+((('[1]N EERR PIEDEM'!D23*(100%-Q23))/(1+TASAS!$C$9)))</f>
        <v>0.12654188313999004</v>
      </c>
      <c r="E23" s="131">
        <f>+('[1]N EERR PIEDEM'!E23*R23)+((('[1]N EERR PIEDEM'!E23*(100%-R23))/(1+TASAS!$D$9)))</f>
        <v>0.70499806765571149</v>
      </c>
      <c r="F23" s="131">
        <f>+('[1]N EERR PIEDEM'!F23*S23)+((('[1]N EERR PIEDEM'!F23*(100%-S23))/(1+TASAS!$E$9)))</f>
        <v>0</v>
      </c>
      <c r="G23" s="131">
        <f>+('[1]N EERR PIEDEM'!G23*T23)+((('[1]N EERR PIEDEM'!G23*(100%-T23))/(1+TASAS!$F$9)))</f>
        <v>7.6327718313154358E-3</v>
      </c>
      <c r="H23" s="131">
        <f>+('[1]N EERR PIEDEM'!H23*U23)+((('[1]N EERR PIEDEM'!H23*(100%-U23))/(1+TASAS!$G$9)))</f>
        <v>0.26272059121827201</v>
      </c>
      <c r="I23" s="131">
        <f>+('[1]N EERR PIEDEM'!I23*V23)+((('[1]N EERR PIEDEM'!I23*(100%-V23))/(1+TASAS!$H$9)))</f>
        <v>0</v>
      </c>
      <c r="J23" s="131">
        <f>+('[1]N EERR PIEDEM'!J23*W23)+((('[1]N EERR PIEDEM'!J23*(100%-W23))/(1+TASAS!$I$9)))</f>
        <v>0</v>
      </c>
      <c r="K23" s="131">
        <f>+('[1]N EERR PIEDEM'!K23*X23)+((('[1]N EERR PIEDEM'!K23*(100%-X23))/(1+TASAS!$J$9)))</f>
        <v>0</v>
      </c>
      <c r="L23" s="131">
        <f>+('[1]N EERR PIEDEM'!L23*Y23)+((('[1]N EERR PIEDEM'!L23*(100%-Y23))/(1+TASAS!$K$9)))</f>
        <v>0</v>
      </c>
      <c r="M23" s="131">
        <f>+('[1]N EERR PIEDEM'!M23*Z23)+((('[1]N EERR PIEDEM'!M23*(100%-Z23))/(1+TASAS!$L$9)))</f>
        <v>0</v>
      </c>
      <c r="N23" s="131">
        <f>+('[1]N EERR PIEDEM'!N23*AA23)+((('[1]N EERR PIEDEM'!N23*(100%-AA23))/(1+TASAS!$M$9)))</f>
        <v>0</v>
      </c>
      <c r="O23" s="194">
        <f t="shared" si="6"/>
        <v>1.2635526669160735</v>
      </c>
      <c r="P23" s="303">
        <v>0</v>
      </c>
      <c r="Q23" s="303">
        <v>0</v>
      </c>
      <c r="R23" s="303">
        <v>0</v>
      </c>
      <c r="S23" s="303">
        <v>0</v>
      </c>
      <c r="T23" s="303">
        <v>0</v>
      </c>
      <c r="U23" s="303">
        <v>0</v>
      </c>
      <c r="V23" s="303">
        <v>0</v>
      </c>
      <c r="W23" s="303">
        <v>0</v>
      </c>
      <c r="X23" s="303">
        <v>0</v>
      </c>
      <c r="Y23" s="303">
        <v>0</v>
      </c>
      <c r="Z23" s="303">
        <v>0</v>
      </c>
      <c r="AA23" s="303">
        <v>0</v>
      </c>
    </row>
    <row r="24" spans="1:27" s="3" customFormat="1" outlineLevel="1" x14ac:dyDescent="0.3">
      <c r="A24" s="202" t="s">
        <v>109</v>
      </c>
      <c r="B24" s="131"/>
      <c r="C24" s="131">
        <f>+('[1]N EERR PIEDEM'!C24*P24)+((('[1]N EERR PIEDEM'!C24*(100%-P24))/(1+TASAS!$B$9)))</f>
        <v>0</v>
      </c>
      <c r="D24" s="131">
        <f>+('[1]N EERR PIEDEM'!D24*Q24)+((('[1]N EERR PIEDEM'!D24*(100%-Q24))/(1+TASAS!$C$9)))</f>
        <v>0</v>
      </c>
      <c r="E24" s="131">
        <f>+('[1]N EERR PIEDEM'!E24*R24)+((('[1]N EERR PIEDEM'!E24*(100%-R24))/(1+TASAS!$D$9)))</f>
        <v>0</v>
      </c>
      <c r="F24" s="131">
        <f>+('[1]N EERR PIEDEM'!F24*S24)+((('[1]N EERR PIEDEM'!F24*(100%-S24))/(1+TASAS!$E$9)))</f>
        <v>0</v>
      </c>
      <c r="G24" s="131">
        <f>+('[1]N EERR PIEDEM'!G24*T24)+((('[1]N EERR PIEDEM'!G24*(100%-T24))/(1+TASAS!$F$9)))</f>
        <v>0</v>
      </c>
      <c r="H24" s="131">
        <f>+('[1]N EERR PIEDEM'!H24*U24)+((('[1]N EERR PIEDEM'!H24*(100%-U24))/(1+TASAS!$G$9)))</f>
        <v>0</v>
      </c>
      <c r="I24" s="131">
        <f>+('[1]N EERR PIEDEM'!I24*V24)+((('[1]N EERR PIEDEM'!I24*(100%-V24))/(1+TASAS!$H$9)))</f>
        <v>0</v>
      </c>
      <c r="J24" s="131">
        <f>+('[1]N EERR PIEDEM'!J24*W24)+((('[1]N EERR PIEDEM'!J24*(100%-W24))/(1+TASAS!$I$9)))</f>
        <v>0</v>
      </c>
      <c r="K24" s="131">
        <f>+('[1]N EERR PIEDEM'!K24*X24)+((('[1]N EERR PIEDEM'!K24*(100%-X24))/(1+TASAS!$J$9)))</f>
        <v>0</v>
      </c>
      <c r="L24" s="131">
        <f>+('[1]N EERR PIEDEM'!L24*Y24)+((('[1]N EERR PIEDEM'!L24*(100%-Y24))/(1+TASAS!$K$9)))</f>
        <v>0</v>
      </c>
      <c r="M24" s="131">
        <f>+('[1]N EERR PIEDEM'!M24*Z24)+((('[1]N EERR PIEDEM'!M24*(100%-Z24))/(1+TASAS!$L$9)))</f>
        <v>0</v>
      </c>
      <c r="N24" s="131">
        <f>+('[1]N EERR PIEDEM'!N24*AA24)+((('[1]N EERR PIEDEM'!N24*(100%-AA24))/(1+TASAS!$M$9)))</f>
        <v>0</v>
      </c>
      <c r="O24" s="194">
        <f t="shared" si="6"/>
        <v>0</v>
      </c>
      <c r="P24" s="303">
        <v>1</v>
      </c>
      <c r="Q24" s="303">
        <v>1</v>
      </c>
      <c r="R24" s="303">
        <v>1</v>
      </c>
      <c r="S24" s="303">
        <v>1</v>
      </c>
      <c r="T24" s="303">
        <v>1</v>
      </c>
      <c r="U24" s="303">
        <v>1</v>
      </c>
      <c r="V24" s="303">
        <v>1</v>
      </c>
      <c r="W24" s="303">
        <v>1</v>
      </c>
      <c r="X24" s="303">
        <v>1</v>
      </c>
      <c r="Y24" s="303">
        <v>1</v>
      </c>
      <c r="Z24" s="303">
        <v>1</v>
      </c>
      <c r="AA24" s="303">
        <v>1</v>
      </c>
    </row>
    <row r="25" spans="1:27" s="3" customFormat="1" outlineLevel="1" x14ac:dyDescent="0.3">
      <c r="A25" s="202" t="s">
        <v>110</v>
      </c>
      <c r="B25" s="131"/>
      <c r="C25" s="131">
        <f>+('[1]N EERR PIEDEM'!C25*P25)+((('[1]N EERR PIEDEM'!C25*(100%-P25))/(1+TASAS!$B$9)))</f>
        <v>0</v>
      </c>
      <c r="D25" s="131">
        <f>+('[1]N EERR PIEDEM'!D25*Q25)+((('[1]N EERR PIEDEM'!D25*(100%-Q25))/(1+TASAS!$C$9)))</f>
        <v>0</v>
      </c>
      <c r="E25" s="131">
        <f>+('[1]N EERR PIEDEM'!E25*R25)+((('[1]N EERR PIEDEM'!E25*(100%-R25))/(1+TASAS!$D$9)))</f>
        <v>0</v>
      </c>
      <c r="F25" s="131">
        <f>+('[1]N EERR PIEDEM'!F25*S25)+((('[1]N EERR PIEDEM'!F25*(100%-S25))/(1+TASAS!$E$9)))</f>
        <v>0</v>
      </c>
      <c r="G25" s="131">
        <f>+('[1]N EERR PIEDEM'!G25*T25)+((('[1]N EERR PIEDEM'!G25*(100%-T25))/(1+TASAS!$F$9)))</f>
        <v>0</v>
      </c>
      <c r="H25" s="131">
        <f>+('[1]N EERR PIEDEM'!H25*U25)+((('[1]N EERR PIEDEM'!H25*(100%-U25))/(1+TASAS!$G$9)))</f>
        <v>0</v>
      </c>
      <c r="I25" s="131">
        <f>+('[1]N EERR PIEDEM'!I25*V25)+((('[1]N EERR PIEDEM'!I25*(100%-V25))/(1+TASAS!$H$9)))</f>
        <v>0</v>
      </c>
      <c r="J25" s="131">
        <f>+('[1]N EERR PIEDEM'!J25*W25)+((('[1]N EERR PIEDEM'!J25*(100%-W25))/(1+TASAS!$I$9)))</f>
        <v>0</v>
      </c>
      <c r="K25" s="131">
        <f>+('[1]N EERR PIEDEM'!K25*X25)+((('[1]N EERR PIEDEM'!K25*(100%-X25))/(1+TASAS!$J$9)))</f>
        <v>0</v>
      </c>
      <c r="L25" s="131">
        <f>+('[1]N EERR PIEDEM'!L25*Y25)+((('[1]N EERR PIEDEM'!L25*(100%-Y25))/(1+TASAS!$K$9)))</f>
        <v>0</v>
      </c>
      <c r="M25" s="131">
        <f>+('[1]N EERR PIEDEM'!M25*Z25)+((('[1]N EERR PIEDEM'!M25*(100%-Z25))/(1+TASAS!$L$9)))</f>
        <v>0</v>
      </c>
      <c r="N25" s="131">
        <f>+('[1]N EERR PIEDEM'!N25*AA25)+((('[1]N EERR PIEDEM'!N25*(100%-AA25))/(1+TASAS!$M$9)))</f>
        <v>0</v>
      </c>
      <c r="O25" s="194">
        <f t="shared" si="6"/>
        <v>0</v>
      </c>
      <c r="P25" s="303">
        <v>1</v>
      </c>
      <c r="Q25" s="303">
        <v>1</v>
      </c>
      <c r="R25" s="303">
        <v>1</v>
      </c>
      <c r="S25" s="303">
        <v>1</v>
      </c>
      <c r="T25" s="303">
        <v>1</v>
      </c>
      <c r="U25" s="303">
        <v>1</v>
      </c>
      <c r="V25" s="303">
        <v>1</v>
      </c>
      <c r="W25" s="303">
        <v>1</v>
      </c>
      <c r="X25" s="303">
        <v>1</v>
      </c>
      <c r="Y25" s="303">
        <v>1</v>
      </c>
      <c r="Z25" s="303">
        <v>1</v>
      </c>
      <c r="AA25" s="303">
        <v>1</v>
      </c>
    </row>
    <row r="26" spans="1:27" s="3" customFormat="1" outlineLevel="1" x14ac:dyDescent="0.3">
      <c r="A26" s="202" t="s">
        <v>111</v>
      </c>
      <c r="B26" s="131"/>
      <c r="C26" s="131"/>
      <c r="D26" s="131"/>
      <c r="E26" s="131"/>
      <c r="F26" s="131"/>
      <c r="G26" s="131"/>
      <c r="H26" s="131"/>
      <c r="I26" s="131">
        <f>+('[1]N EERR PIEDEM'!I26*V26)+((('[1]N EERR PIEDEM'!I26*(100%-V26))/(1+TASAS!$H$9)))</f>
        <v>0</v>
      </c>
      <c r="J26" s="131">
        <f>+('[1]N EERR PIEDEM'!J26*W26)+((('[1]N EERR PIEDEM'!J26*(100%-W26))/(1+TASAS!$I$9)))</f>
        <v>0</v>
      </c>
      <c r="K26" s="131">
        <f>+('[1]N EERR PIEDEM'!K26*X26)+((('[1]N EERR PIEDEM'!K26*(100%-X26))/(1+TASAS!$J$9)))</f>
        <v>0</v>
      </c>
      <c r="L26" s="131">
        <f>+('[1]N EERR PIEDEM'!L26*Y26)+((('[1]N EERR PIEDEM'!L26*(100%-Y26))/(1+TASAS!$K$9)))</f>
        <v>0</v>
      </c>
      <c r="M26" s="131">
        <f>+('[1]N EERR PIEDEM'!M26*Z26)+((('[1]N EERR PIEDEM'!M26*(100%-Z26))/(1+TASAS!$L$9)))</f>
        <v>0</v>
      </c>
      <c r="N26" s="131">
        <f>+('[1]N EERR PIEDEM'!N26*AA26)+((('[1]N EERR PIEDEM'!N26*(100%-AA26))/(1+TASAS!$M$9)))</f>
        <v>0</v>
      </c>
      <c r="O26" s="194">
        <f t="shared" si="6"/>
        <v>0</v>
      </c>
      <c r="P26" s="303">
        <v>0</v>
      </c>
      <c r="Q26" s="303">
        <v>0</v>
      </c>
      <c r="R26" s="303">
        <v>0</v>
      </c>
      <c r="S26" s="303">
        <v>0</v>
      </c>
      <c r="T26" s="303">
        <v>0</v>
      </c>
      <c r="U26" s="303">
        <v>0</v>
      </c>
      <c r="V26" s="303">
        <v>0</v>
      </c>
      <c r="W26" s="303">
        <v>0</v>
      </c>
      <c r="X26" s="303">
        <v>0</v>
      </c>
      <c r="Y26" s="303">
        <v>0</v>
      </c>
      <c r="Z26" s="303">
        <v>0</v>
      </c>
      <c r="AA26" s="303">
        <v>0</v>
      </c>
    </row>
    <row r="27" spans="1:27" s="3" customFormat="1" outlineLevel="1" x14ac:dyDescent="0.3">
      <c r="A27" s="202" t="s">
        <v>112</v>
      </c>
      <c r="B27" s="133"/>
      <c r="C27" s="131">
        <f>+('[1]N EERR PIEDEM'!C27*P27)+((('[1]N EERR PIEDEM'!C27*(100%-P27))/(1+TASAS!$B$9)))</f>
        <v>0</v>
      </c>
      <c r="D27" s="131">
        <f>+('[1]N EERR PIEDEM'!D27*Q27)+((('[1]N EERR PIEDEM'!D27*(100%-Q27))/(1+TASAS!$C$9)))</f>
        <v>0</v>
      </c>
      <c r="E27" s="131">
        <f>+('[1]N EERR PIEDEM'!E27*R27)+((('[1]N EERR PIEDEM'!E27*(100%-R27))/(1+TASAS!$D$9)))</f>
        <v>1.409996135311423E-2</v>
      </c>
      <c r="F27" s="131">
        <f>+('[1]N EERR PIEDEM'!F27*S27)+((('[1]N EERR PIEDEM'!F27*(100%-S27))/(1+TASAS!$E$9)))</f>
        <v>3.7483926819774225</v>
      </c>
      <c r="G27" s="131">
        <f>+('[1]N EERR PIEDEM'!G27*T27)+((('[1]N EERR PIEDEM'!G27*(100%-T27))/(1+TASAS!$F$9)))</f>
        <v>1.1525485465286307</v>
      </c>
      <c r="H27" s="131">
        <f>+('[1]N EERR PIEDEM'!H27*U27)+((('[1]N EERR PIEDEM'!H27*(100%-U27))/(1+TASAS!$G$9)))</f>
        <v>0.54932487254729589</v>
      </c>
      <c r="I27" s="131">
        <f>+('[1]N EERR PIEDEM'!I27*V27)+((('[1]N EERR PIEDEM'!I27*(100%-V27))/(1+TASAS!$H$9)))</f>
        <v>0</v>
      </c>
      <c r="J27" s="131">
        <f>+('[1]N EERR PIEDEM'!J27*W27)+((('[1]N EERR PIEDEM'!J27*(100%-W27))/(1+TASAS!$I$9)))</f>
        <v>0</v>
      </c>
      <c r="K27" s="131">
        <f>+('[1]N EERR PIEDEM'!K27*X27)+((('[1]N EERR PIEDEM'!K27*(100%-X27))/(1+TASAS!$J$9)))</f>
        <v>0</v>
      </c>
      <c r="L27" s="131">
        <f>+('[1]N EERR PIEDEM'!L27*Y27)+((('[1]N EERR PIEDEM'!L27*(100%-Y27))/(1+TASAS!$K$9)))</f>
        <v>0</v>
      </c>
      <c r="M27" s="131">
        <f>+('[1]N EERR PIEDEM'!M27*Z27)+((('[1]N EERR PIEDEM'!M27*(100%-Z27))/(1+TASAS!$L$9)))</f>
        <v>0</v>
      </c>
      <c r="N27" s="131">
        <f>+('[1]N EERR PIEDEM'!N27*AA27)+((('[1]N EERR PIEDEM'!N27*(100%-AA27))/(1+TASAS!$M$9)))</f>
        <v>0</v>
      </c>
      <c r="O27" s="194">
        <f t="shared" si="6"/>
        <v>5.4643660624064632</v>
      </c>
      <c r="P27" s="303">
        <v>0</v>
      </c>
      <c r="Q27" s="303">
        <v>0</v>
      </c>
      <c r="R27" s="303">
        <v>0</v>
      </c>
      <c r="S27" s="303">
        <v>0</v>
      </c>
      <c r="T27" s="303">
        <v>0</v>
      </c>
      <c r="U27" s="303">
        <v>0</v>
      </c>
      <c r="V27" s="303">
        <v>0</v>
      </c>
      <c r="W27" s="303">
        <v>0</v>
      </c>
      <c r="X27" s="303">
        <v>0</v>
      </c>
      <c r="Y27" s="303">
        <v>0</v>
      </c>
      <c r="Z27" s="303">
        <v>0</v>
      </c>
      <c r="AA27" s="303">
        <v>0</v>
      </c>
    </row>
    <row r="28" spans="1:27" ht="15.6" customHeight="1" x14ac:dyDescent="0.3">
      <c r="A28" s="203"/>
      <c r="B28" s="131"/>
      <c r="C28" s="131"/>
      <c r="D28" s="131"/>
      <c r="E28" s="131"/>
      <c r="F28" s="131"/>
      <c r="G28" s="131"/>
      <c r="H28" s="131"/>
      <c r="I28" s="131"/>
      <c r="J28" s="131"/>
      <c r="K28" s="131"/>
      <c r="L28" s="131"/>
      <c r="M28" s="131"/>
      <c r="N28" s="131"/>
      <c r="O28" s="194">
        <f t="shared" si="6"/>
        <v>0</v>
      </c>
      <c r="P28" s="303"/>
      <c r="Q28" s="303"/>
      <c r="R28" s="303"/>
      <c r="S28" s="303"/>
      <c r="T28" s="303"/>
      <c r="U28" s="303"/>
      <c r="V28" s="303"/>
      <c r="W28" s="303"/>
      <c r="X28" s="303"/>
      <c r="Y28" s="303"/>
      <c r="Z28" s="303"/>
      <c r="AA28" s="303"/>
    </row>
    <row r="29" spans="1:27" s="28" customFormat="1" ht="18" customHeight="1" x14ac:dyDescent="0.3">
      <c r="A29" s="200" t="s">
        <v>47</v>
      </c>
      <c r="B29" s="184">
        <f>+SUM(B30:B33)</f>
        <v>0</v>
      </c>
      <c r="C29" s="184">
        <f t="shared" ref="C29:N29" si="7">+SUM(C30:C33)</f>
        <v>2950.01</v>
      </c>
      <c r="D29" s="184">
        <f t="shared" si="7"/>
        <v>5594.72</v>
      </c>
      <c r="E29" s="184">
        <f t="shared" si="7"/>
        <v>4636.03</v>
      </c>
      <c r="F29" s="184">
        <f t="shared" si="7"/>
        <v>4845.3</v>
      </c>
      <c r="G29" s="184">
        <f t="shared" si="7"/>
        <v>5834.53</v>
      </c>
      <c r="H29" s="184">
        <f t="shared" si="7"/>
        <v>6270.33</v>
      </c>
      <c r="I29" s="184">
        <f t="shared" si="7"/>
        <v>0</v>
      </c>
      <c r="J29" s="184">
        <f t="shared" si="7"/>
        <v>0</v>
      </c>
      <c r="K29" s="184">
        <f t="shared" si="7"/>
        <v>0</v>
      </c>
      <c r="L29" s="184">
        <f t="shared" si="7"/>
        <v>0</v>
      </c>
      <c r="M29" s="184">
        <f t="shared" si="7"/>
        <v>0</v>
      </c>
      <c r="N29" s="184">
        <f t="shared" si="7"/>
        <v>0</v>
      </c>
      <c r="O29" s="201">
        <f t="shared" ref="O29" si="8">+SUM(O30:O33)</f>
        <v>30130.92</v>
      </c>
      <c r="P29" s="306"/>
      <c r="Q29" s="306"/>
      <c r="R29" s="306"/>
      <c r="S29" s="306"/>
      <c r="T29" s="306"/>
      <c r="U29" s="306"/>
      <c r="V29" s="306"/>
      <c r="W29" s="306"/>
      <c r="X29" s="306"/>
      <c r="Y29" s="306"/>
      <c r="Z29" s="306"/>
      <c r="AA29" s="306"/>
    </row>
    <row r="30" spans="1:27" outlineLevel="1" x14ac:dyDescent="0.3">
      <c r="A30" s="202" t="s">
        <v>245</v>
      </c>
      <c r="B30" s="131"/>
      <c r="C30" s="131">
        <f>+('[1]N EERR PIEDEM'!C30*P30)+((('[1]N EERR PIEDEM'!C30*(100%-P30))/(1+TASAS!$B$9)))</f>
        <v>2950.01</v>
      </c>
      <c r="D30" s="131">
        <f>+('[1]N EERR PIEDEM'!D30*Q30)+((('[1]N EERR PIEDEM'!D30*(100%-Q30))/(1+TASAS!$C$9)))</f>
        <v>5594.72</v>
      </c>
      <c r="E30" s="131">
        <f>+('[1]N EERR PIEDEM'!E30*R30)+((('[1]N EERR PIEDEM'!E30*(100%-R30))/(1+TASAS!$D$9)))</f>
        <v>4636.03</v>
      </c>
      <c r="F30" s="131">
        <f>+('[1]N EERR PIEDEM'!F30*S30)+((('[1]N EERR PIEDEM'!F30*(100%-S30))/(1+TASAS!$E$9)))</f>
        <v>4845.3</v>
      </c>
      <c r="G30" s="131">
        <f>+('[1]N EERR PIEDEM'!G30*T30)+((('[1]N EERR PIEDEM'!G30*(100%-T30))/(1+TASAS!$F$9)))</f>
        <v>5834.53</v>
      </c>
      <c r="H30" s="131">
        <f>+('[1]N EERR PIEDEM'!H30*U30)+((('[1]N EERR PIEDEM'!H30*(100%-U30))/(1+TASAS!$G$9)))</f>
        <v>6270.33</v>
      </c>
      <c r="I30" s="131">
        <f>+('[1]N EERR PIEDEM'!I30*V30)+((('[1]N EERR PIEDEM'!I30*(100%-V30))/(1+TASAS!$H$9)))</f>
        <v>0</v>
      </c>
      <c r="J30" s="131">
        <f>+('[1]N EERR PIEDEM'!J30*W30)+((('[1]N EERR PIEDEM'!J30*(100%-W30))/(1+TASAS!$I$9)))</f>
        <v>0</v>
      </c>
      <c r="K30" s="131">
        <f>+('[1]N EERR PIEDEM'!K30*X30)+((('[1]N EERR PIEDEM'!K30*(100%-X30))/(1+TASAS!$J$9)))</f>
        <v>0</v>
      </c>
      <c r="L30" s="131">
        <f>+('[1]N EERR PIEDEM'!L30*Y30)+((('[1]N EERR PIEDEM'!L30*(100%-Y30))/(1+TASAS!$K$9)))</f>
        <v>0</v>
      </c>
      <c r="M30" s="131">
        <f>+('[1]N EERR PIEDEM'!M30*Z30)+((('[1]N EERR PIEDEM'!M30*(100%-Z30))/(1+TASAS!$L$9)))</f>
        <v>0</v>
      </c>
      <c r="N30" s="131">
        <f>+('[1]N EERR PIEDEM'!N30*AA30)+((('[1]N EERR PIEDEM'!N30*(100%-AA30))/(1+TASAS!$M$9)))</f>
        <v>0</v>
      </c>
      <c r="O30" s="194">
        <f t="shared" si="3"/>
        <v>30130.92</v>
      </c>
      <c r="P30" s="303">
        <v>1</v>
      </c>
      <c r="Q30" s="303">
        <v>1</v>
      </c>
      <c r="R30" s="303">
        <v>1</v>
      </c>
      <c r="S30" s="303">
        <v>1</v>
      </c>
      <c r="T30" s="303">
        <v>1</v>
      </c>
      <c r="U30" s="303">
        <v>1</v>
      </c>
      <c r="V30" s="303">
        <v>1</v>
      </c>
      <c r="W30" s="303">
        <v>1</v>
      </c>
      <c r="X30" s="303">
        <v>1</v>
      </c>
      <c r="Y30" s="303">
        <v>1</v>
      </c>
      <c r="Z30" s="303">
        <v>1</v>
      </c>
      <c r="AA30" s="303">
        <v>1</v>
      </c>
    </row>
    <row r="31" spans="1:27" outlineLevel="1" x14ac:dyDescent="0.3">
      <c r="A31" s="202" t="s">
        <v>246</v>
      </c>
      <c r="B31" s="131"/>
      <c r="C31" s="131">
        <f>+('[1]N EERR PIEDEM'!C31*P31)+((('[1]N EERR PIEDEM'!C31*(100%-P31))/(1+TASAS!$B$9)))</f>
        <v>0</v>
      </c>
      <c r="D31" s="131">
        <f>+('[1]N EERR PIEDEM'!D31*Q31)+((('[1]N EERR PIEDEM'!D31*(100%-Q31))/(1+TASAS!$C$9)))</f>
        <v>0</v>
      </c>
      <c r="E31" s="131">
        <f>+('[1]N EERR PIEDEM'!E31*R31)+((('[1]N EERR PIEDEM'!E31*(100%-R31))/(1+TASAS!$D$9)))</f>
        <v>0</v>
      </c>
      <c r="F31" s="131">
        <f>+('[1]N EERR PIEDEM'!F31*S31)+((('[1]N EERR PIEDEM'!F31*(100%-S31))/(1+TASAS!$E$9)))</f>
        <v>0</v>
      </c>
      <c r="G31" s="131">
        <f>+('[1]N EERR PIEDEM'!G31*T31)+((('[1]N EERR PIEDEM'!G31*(100%-T31))/(1+TASAS!$F$9)))</f>
        <v>0</v>
      </c>
      <c r="H31" s="131">
        <f>+('[1]N EERR PIEDEM'!H31*U31)+((('[1]N EERR PIEDEM'!H31*(100%-U31))/(1+TASAS!$G$9)))</f>
        <v>0</v>
      </c>
      <c r="I31" s="131">
        <f>+('[1]N EERR PIEDEM'!I31*V31)+((('[1]N EERR PIEDEM'!I31*(100%-V31))/(1+TASAS!$H$9)))</f>
        <v>0</v>
      </c>
      <c r="J31" s="131">
        <f>+('[1]N EERR PIEDEM'!J31*W31)+((('[1]N EERR PIEDEM'!J31*(100%-W31))/(1+TASAS!$I$9)))</f>
        <v>0</v>
      </c>
      <c r="K31" s="131">
        <f>+('[1]N EERR PIEDEM'!K31*X31)+((('[1]N EERR PIEDEM'!K31*(100%-X31))/(1+TASAS!$J$9)))</f>
        <v>0</v>
      </c>
      <c r="L31" s="131">
        <f>+('[1]N EERR PIEDEM'!L31*Y31)+((('[1]N EERR PIEDEM'!L31*(100%-Y31))/(1+TASAS!$K$9)))</f>
        <v>0</v>
      </c>
      <c r="M31" s="131">
        <f>+('[1]N EERR PIEDEM'!M31*Z31)+((('[1]N EERR PIEDEM'!M31*(100%-Z31))/(1+TASAS!$L$9)))</f>
        <v>0</v>
      </c>
      <c r="N31" s="131">
        <f>+('[1]N EERR PIEDEM'!N31*AA31)+((('[1]N EERR PIEDEM'!N31*(100%-AA31))/(1+TASAS!$M$9)))</f>
        <v>0</v>
      </c>
      <c r="O31" s="194">
        <f t="shared" si="3"/>
        <v>0</v>
      </c>
      <c r="P31" s="303">
        <v>0</v>
      </c>
      <c r="Q31" s="303">
        <v>0</v>
      </c>
      <c r="R31" s="303">
        <v>0</v>
      </c>
      <c r="S31" s="303">
        <v>0</v>
      </c>
      <c r="T31" s="303">
        <v>0</v>
      </c>
      <c r="U31" s="303">
        <v>0</v>
      </c>
      <c r="V31" s="303">
        <v>0</v>
      </c>
      <c r="W31" s="303">
        <v>0</v>
      </c>
      <c r="X31" s="303">
        <v>0</v>
      </c>
      <c r="Y31" s="303">
        <v>0</v>
      </c>
      <c r="Z31" s="303">
        <v>0</v>
      </c>
      <c r="AA31" s="303">
        <v>0</v>
      </c>
    </row>
    <row r="32" spans="1:27" s="3" customFormat="1" outlineLevel="1" x14ac:dyDescent="0.3">
      <c r="A32" s="202" t="s">
        <v>247</v>
      </c>
      <c r="B32" s="133"/>
      <c r="C32" s="131">
        <f>+('[1]N EERR PIEDEM'!C32*P32)+((('[1]N EERR PIEDEM'!C32*(100%-P32))/(1+TASAS!$B$9)))</f>
        <v>0</v>
      </c>
      <c r="D32" s="131">
        <f>+('[1]N EERR PIEDEM'!D32*Q32)+((('[1]N EERR PIEDEM'!D32*(100%-Q32))/(1+TASAS!$C$9)))</f>
        <v>0</v>
      </c>
      <c r="E32" s="131">
        <f>+('[1]N EERR PIEDEM'!E32*R32)+((('[1]N EERR PIEDEM'!E32*(100%-R32))/(1+TASAS!$D$9)))</f>
        <v>0</v>
      </c>
      <c r="F32" s="131">
        <f>+('[1]N EERR PIEDEM'!F32*S32)+((('[1]N EERR PIEDEM'!F32*(100%-S32))/(1+TASAS!$E$9)))</f>
        <v>0</v>
      </c>
      <c r="G32" s="131">
        <f>+('[1]N EERR PIEDEM'!G32*T32)+((('[1]N EERR PIEDEM'!G32*(100%-T32))/(1+TASAS!$F$9)))</f>
        <v>0</v>
      </c>
      <c r="H32" s="131">
        <f>+('[1]N EERR PIEDEM'!H32*U32)+((('[1]N EERR PIEDEM'!H32*(100%-U32))/(1+TASAS!$G$9)))</f>
        <v>0</v>
      </c>
      <c r="I32" s="131">
        <f>+('[1]N EERR PIEDEM'!I32*V32)+((('[1]N EERR PIEDEM'!I32*(100%-V32))/(1+TASAS!$H$9)))</f>
        <v>0</v>
      </c>
      <c r="J32" s="131">
        <f>+('[1]N EERR PIEDEM'!J32*W32)+((('[1]N EERR PIEDEM'!J32*(100%-W32))/(1+TASAS!$I$9)))</f>
        <v>0</v>
      </c>
      <c r="K32" s="131">
        <f>+('[1]N EERR PIEDEM'!K32*X32)+((('[1]N EERR PIEDEM'!K32*(100%-X32))/(1+TASAS!$J$9)))</f>
        <v>0</v>
      </c>
      <c r="L32" s="131">
        <f>+('[1]N EERR PIEDEM'!L32*Y32)+((('[1]N EERR PIEDEM'!L32*(100%-Y32))/(1+TASAS!$K$9)))</f>
        <v>0</v>
      </c>
      <c r="M32" s="131">
        <f>+('[1]N EERR PIEDEM'!M32*Z32)+((('[1]N EERR PIEDEM'!M32*(100%-Z32))/(1+TASAS!$L$9)))</f>
        <v>0</v>
      </c>
      <c r="N32" s="131">
        <f>+('[1]N EERR PIEDEM'!N32*AA32)+((('[1]N EERR PIEDEM'!N32*(100%-AA32))/(1+TASAS!$M$9)))</f>
        <v>0</v>
      </c>
      <c r="O32" s="194">
        <f t="shared" si="3"/>
        <v>0</v>
      </c>
      <c r="P32" s="303">
        <v>1</v>
      </c>
      <c r="Q32" s="303">
        <v>1</v>
      </c>
      <c r="R32" s="303">
        <v>1</v>
      </c>
      <c r="S32" s="303">
        <v>1</v>
      </c>
      <c r="T32" s="303">
        <v>1</v>
      </c>
      <c r="U32" s="303">
        <v>1</v>
      </c>
      <c r="V32" s="303">
        <v>1</v>
      </c>
      <c r="W32" s="303">
        <v>1</v>
      </c>
      <c r="X32" s="303">
        <v>1</v>
      </c>
      <c r="Y32" s="303">
        <v>1</v>
      </c>
      <c r="Z32" s="303">
        <v>1</v>
      </c>
      <c r="AA32" s="303">
        <v>1</v>
      </c>
    </row>
    <row r="33" spans="1:27" s="6" customFormat="1" ht="14.4" customHeight="1" x14ac:dyDescent="0.3">
      <c r="A33" s="204"/>
      <c r="B33" s="136"/>
      <c r="C33" s="136"/>
      <c r="D33" s="136"/>
      <c r="E33" s="136"/>
      <c r="F33" s="136"/>
      <c r="G33" s="136"/>
      <c r="H33" s="136"/>
      <c r="I33" s="136"/>
      <c r="J33" s="136"/>
      <c r="K33" s="136"/>
      <c r="L33" s="136"/>
      <c r="M33" s="136"/>
      <c r="N33" s="136"/>
      <c r="O33" s="194">
        <f t="shared" si="3"/>
        <v>0</v>
      </c>
      <c r="P33" s="307"/>
      <c r="Q33" s="307"/>
      <c r="R33" s="307"/>
      <c r="S33" s="307"/>
      <c r="T33" s="307"/>
      <c r="U33" s="307"/>
      <c r="V33" s="307"/>
      <c r="W33" s="307"/>
      <c r="X33" s="307"/>
      <c r="Y33" s="307"/>
      <c r="Z33" s="307"/>
      <c r="AA33" s="307"/>
    </row>
    <row r="34" spans="1:27" s="182" customFormat="1" ht="18.600000000000001" thickBot="1" x14ac:dyDescent="0.4">
      <c r="A34" s="218" t="s">
        <v>59</v>
      </c>
      <c r="B34" s="181">
        <f>+B4-B29</f>
        <v>0</v>
      </c>
      <c r="C34" s="181">
        <f t="shared" ref="C34:N34" si="9">+C4-C29</f>
        <v>2424.1109462017812</v>
      </c>
      <c r="D34" s="181">
        <f t="shared" si="9"/>
        <v>3253.7525018126134</v>
      </c>
      <c r="E34" s="181">
        <f t="shared" si="9"/>
        <v>2989.5670069699272</v>
      </c>
      <c r="F34" s="181">
        <f t="shared" si="9"/>
        <v>2619.7040126351731</v>
      </c>
      <c r="G34" s="181">
        <f t="shared" si="9"/>
        <v>3122.6176680634026</v>
      </c>
      <c r="H34" s="181">
        <f t="shared" si="9"/>
        <v>4229.4519839817949</v>
      </c>
      <c r="I34" s="181">
        <f t="shared" si="9"/>
        <v>0</v>
      </c>
      <c r="J34" s="181">
        <f t="shared" si="9"/>
        <v>0</v>
      </c>
      <c r="K34" s="181">
        <f t="shared" si="9"/>
        <v>0</v>
      </c>
      <c r="L34" s="181">
        <f t="shared" si="9"/>
        <v>0</v>
      </c>
      <c r="M34" s="181">
        <f t="shared" si="9"/>
        <v>0</v>
      </c>
      <c r="N34" s="181">
        <f t="shared" si="9"/>
        <v>0</v>
      </c>
      <c r="O34" s="219">
        <f>+O4-O29</f>
        <v>18639.204119664697</v>
      </c>
      <c r="P34" s="308"/>
      <c r="Q34" s="308"/>
      <c r="R34" s="308"/>
      <c r="S34" s="308"/>
      <c r="T34" s="308"/>
      <c r="U34" s="308"/>
      <c r="V34" s="308"/>
      <c r="W34" s="308"/>
      <c r="X34" s="308"/>
      <c r="Y34" s="308"/>
      <c r="Z34" s="308"/>
      <c r="AA34" s="308"/>
    </row>
    <row r="35" spans="1:27" s="3" customFormat="1" ht="15" thickTop="1" x14ac:dyDescent="0.3">
      <c r="A35" s="205"/>
      <c r="B35" s="133"/>
      <c r="C35" s="133"/>
      <c r="D35" s="133"/>
      <c r="E35" s="133"/>
      <c r="F35" s="133"/>
      <c r="G35" s="133"/>
      <c r="H35" s="133"/>
      <c r="I35" s="133"/>
      <c r="J35" s="133"/>
      <c r="K35" s="133"/>
      <c r="L35" s="133"/>
      <c r="M35" s="133"/>
      <c r="N35" s="133"/>
      <c r="O35" s="206">
        <f t="shared" si="3"/>
        <v>0</v>
      </c>
      <c r="P35" s="304"/>
      <c r="Q35" s="304"/>
      <c r="R35" s="304"/>
      <c r="S35" s="304"/>
      <c r="T35" s="304"/>
      <c r="U35" s="304"/>
      <c r="V35" s="304"/>
      <c r="W35" s="304"/>
      <c r="X35" s="304"/>
      <c r="Y35" s="304"/>
      <c r="Z35" s="304"/>
      <c r="AA35" s="304"/>
    </row>
    <row r="36" spans="1:27" s="190" customFormat="1" ht="18" x14ac:dyDescent="0.35">
      <c r="A36" s="200" t="s">
        <v>248</v>
      </c>
      <c r="B36" s="184">
        <f>+B37+B193</f>
        <v>0</v>
      </c>
      <c r="C36" s="184">
        <f t="shared" ref="C36:N36" si="10">+C37+C193</f>
        <v>2126.689139032384</v>
      </c>
      <c r="D36" s="184">
        <f t="shared" si="10"/>
        <v>2288.6292043270946</v>
      </c>
      <c r="E36" s="184">
        <f t="shared" si="10"/>
        <v>2694.74398891071</v>
      </c>
      <c r="F36" s="184">
        <f t="shared" si="10"/>
        <v>2725.0794396263132</v>
      </c>
      <c r="G36" s="184">
        <f t="shared" si="10"/>
        <v>2614.5032330233375</v>
      </c>
      <c r="H36" s="184">
        <f t="shared" si="10"/>
        <v>2946.5056192781503</v>
      </c>
      <c r="I36" s="184">
        <f t="shared" si="10"/>
        <v>0</v>
      </c>
      <c r="J36" s="184">
        <f t="shared" si="10"/>
        <v>0</v>
      </c>
      <c r="K36" s="184">
        <f t="shared" si="10"/>
        <v>0</v>
      </c>
      <c r="L36" s="184">
        <f t="shared" si="10"/>
        <v>0</v>
      </c>
      <c r="M36" s="184">
        <f t="shared" si="10"/>
        <v>0</v>
      </c>
      <c r="N36" s="184">
        <f t="shared" si="10"/>
        <v>0</v>
      </c>
      <c r="O36" s="201">
        <f t="shared" ref="O36" si="11">+O37+O193</f>
        <v>15396.150624197988</v>
      </c>
      <c r="P36" s="309"/>
      <c r="Q36" s="309"/>
      <c r="R36" s="309"/>
      <c r="S36" s="309"/>
      <c r="T36" s="309"/>
      <c r="U36" s="309"/>
      <c r="V36" s="309"/>
      <c r="W36" s="309"/>
      <c r="X36" s="309"/>
      <c r="Y36" s="309"/>
      <c r="Z36" s="309"/>
      <c r="AA36" s="309"/>
    </row>
    <row r="37" spans="1:27" s="188" customFormat="1" ht="17.399999999999999" x14ac:dyDescent="0.35">
      <c r="A37" s="207" t="s">
        <v>101</v>
      </c>
      <c r="B37" s="189">
        <f>+B38+B95+B139+B172+B188</f>
        <v>0</v>
      </c>
      <c r="C37" s="189">
        <f t="shared" ref="C37:N37" si="12">+C38+C95+C139+C172+C188</f>
        <v>2058.7996026588166</v>
      </c>
      <c r="D37" s="189">
        <f t="shared" si="12"/>
        <v>2284.3197501957161</v>
      </c>
      <c r="E37" s="189">
        <f t="shared" si="12"/>
        <v>2694.4196897995885</v>
      </c>
      <c r="F37" s="189">
        <f t="shared" si="12"/>
        <v>2683.5829107045538</v>
      </c>
      <c r="G37" s="189">
        <f t="shared" si="12"/>
        <v>2606.5651503187696</v>
      </c>
      <c r="H37" s="189">
        <f t="shared" si="12"/>
        <v>2933.4890817996179</v>
      </c>
      <c r="I37" s="189">
        <f t="shared" si="12"/>
        <v>0</v>
      </c>
      <c r="J37" s="189">
        <f t="shared" si="12"/>
        <v>0</v>
      </c>
      <c r="K37" s="189">
        <f t="shared" si="12"/>
        <v>0</v>
      </c>
      <c r="L37" s="189">
        <f t="shared" si="12"/>
        <v>0</v>
      </c>
      <c r="M37" s="189">
        <f t="shared" si="12"/>
        <v>0</v>
      </c>
      <c r="N37" s="189">
        <f t="shared" si="12"/>
        <v>0</v>
      </c>
      <c r="O37" s="208">
        <f t="shared" ref="O37" si="13">+O38+O95+O139+O172+O188</f>
        <v>15261.176185477061</v>
      </c>
      <c r="P37" s="310"/>
      <c r="Q37" s="310"/>
      <c r="R37" s="310"/>
      <c r="S37" s="310"/>
      <c r="T37" s="310"/>
      <c r="U37" s="310"/>
      <c r="V37" s="310"/>
      <c r="W37" s="310"/>
      <c r="X37" s="310"/>
      <c r="Y37" s="310"/>
      <c r="Z37" s="310"/>
      <c r="AA37" s="310"/>
    </row>
    <row r="38" spans="1:27" s="187" customFormat="1" ht="15.6" x14ac:dyDescent="0.3">
      <c r="A38" s="209" t="s">
        <v>60</v>
      </c>
      <c r="B38" s="186">
        <f>+SUM(B39:B94)</f>
        <v>0</v>
      </c>
      <c r="C38" s="186">
        <f t="shared" ref="C38:N38" si="14">+SUM(C39:C94)</f>
        <v>900.8426926993651</v>
      </c>
      <c r="D38" s="186">
        <f t="shared" si="14"/>
        <v>1231.5534324959081</v>
      </c>
      <c r="E38" s="186">
        <f t="shared" si="14"/>
        <v>1240.5210652343658</v>
      </c>
      <c r="F38" s="186">
        <f t="shared" si="14"/>
        <v>1642.4595785130396</v>
      </c>
      <c r="G38" s="186">
        <f t="shared" si="14"/>
        <v>1232.2585786980173</v>
      </c>
      <c r="H38" s="186">
        <f t="shared" si="14"/>
        <v>1670.8507175215348</v>
      </c>
      <c r="I38" s="186">
        <f t="shared" si="14"/>
        <v>0</v>
      </c>
      <c r="J38" s="186">
        <f t="shared" si="14"/>
        <v>0</v>
      </c>
      <c r="K38" s="186">
        <f t="shared" si="14"/>
        <v>0</v>
      </c>
      <c r="L38" s="186">
        <f t="shared" si="14"/>
        <v>0</v>
      </c>
      <c r="M38" s="186">
        <f t="shared" si="14"/>
        <v>0</v>
      </c>
      <c r="N38" s="186">
        <f t="shared" si="14"/>
        <v>0</v>
      </c>
      <c r="O38" s="210">
        <f t="shared" ref="O38" si="15">+SUM(O39:O94)</f>
        <v>7918.4860651622303</v>
      </c>
      <c r="P38" s="305"/>
      <c r="Q38" s="305"/>
      <c r="R38" s="305"/>
      <c r="S38" s="305"/>
      <c r="T38" s="305"/>
      <c r="U38" s="305"/>
      <c r="V38" s="305"/>
      <c r="W38" s="305"/>
      <c r="X38" s="305"/>
      <c r="Y38" s="305"/>
      <c r="Z38" s="305"/>
      <c r="AA38" s="305"/>
    </row>
    <row r="39" spans="1:27" outlineLevel="1" x14ac:dyDescent="0.3">
      <c r="A39" s="203" t="s">
        <v>61</v>
      </c>
      <c r="B39" s="131"/>
      <c r="C39" s="131">
        <f>+('[1]N EERR PIEDEM'!C39*P39)+((('[1]N EERR PIEDEM'!C39*(100%-P39))/(1+TASAS!$B$9)))</f>
        <v>8.107838323242424</v>
      </c>
      <c r="D39" s="131">
        <f>+('[1]N EERR PIEDEM'!D39*Q39)+((('[1]N EERR PIEDEM'!D39*(100%-Q39))/(1+TASAS!$C$9)))</f>
        <v>27.558010106042278</v>
      </c>
      <c r="E39" s="131">
        <f>+('[1]N EERR PIEDEM'!E39*R39)+((('[1]N EERR PIEDEM'!E39*(100%-R39))/(1+TASAS!$D$9)))</f>
        <v>18.414549527167186</v>
      </c>
      <c r="F39" s="131">
        <f>+('[1]N EERR PIEDEM'!F39*S39)+((('[1]N EERR PIEDEM'!F39*(100%-S39))/(1+TASAS!$E$9)))</f>
        <v>20.791982561307901</v>
      </c>
      <c r="G39" s="131">
        <f>+('[1]N EERR PIEDEM'!G39*T39)+((('[1]N EERR PIEDEM'!G39*(100%-T39))/(1+TASAS!$F$9)))</f>
        <v>18.127833099374161</v>
      </c>
      <c r="H39" s="131">
        <f>+('[1]N EERR PIEDEM'!H39*U39)+((('[1]N EERR PIEDEM'!H39*(100%-U39))/(1+TASAS!$G$9)))</f>
        <v>17.3156753302952</v>
      </c>
      <c r="I39" s="131">
        <f>+('[1]N EERR PIEDEM'!I39*V39)+((('[1]N EERR PIEDEM'!I39*(100%-V39))/(1+TASAS!$H$9)))</f>
        <v>0</v>
      </c>
      <c r="J39" s="131">
        <f>+('[1]N EERR PIEDEM'!J39*W39)+((('[1]N EERR PIEDEM'!J39*(100%-W39))/(1+TASAS!$I$9)))</f>
        <v>0</v>
      </c>
      <c r="K39" s="131">
        <f>+('[1]N EERR PIEDEM'!K39*X39)+((('[1]N EERR PIEDEM'!K39*(100%-X39))/(1+TASAS!$J$9)))</f>
        <v>0</v>
      </c>
      <c r="L39" s="131">
        <f>+('[1]N EERR PIEDEM'!L39*Y39)+((('[1]N EERR PIEDEM'!L39*(100%-Y39))/(1+TASAS!$K$9)))</f>
        <v>0</v>
      </c>
      <c r="M39" s="131">
        <f>+('[1]N EERR PIEDEM'!M39*Z39)+((('[1]N EERR PIEDEM'!M39*(100%-Z39))/(1+TASAS!$L$9)))</f>
        <v>0</v>
      </c>
      <c r="N39" s="131">
        <f>+('[1]N EERR PIEDEM'!N39*AA39)+((('[1]N EERR PIEDEM'!N39*(100%-AA39))/(1+TASAS!$M$9)))</f>
        <v>0</v>
      </c>
      <c r="O39" s="194">
        <f t="shared" si="3"/>
        <v>110.31588894742916</v>
      </c>
      <c r="P39" s="303">
        <v>0</v>
      </c>
      <c r="Q39" s="303">
        <v>0</v>
      </c>
      <c r="R39" s="303">
        <v>0</v>
      </c>
      <c r="S39" s="303">
        <v>0</v>
      </c>
      <c r="T39" s="303">
        <v>0</v>
      </c>
      <c r="U39" s="303">
        <v>0</v>
      </c>
      <c r="V39" s="303">
        <v>0</v>
      </c>
      <c r="W39" s="303">
        <v>0</v>
      </c>
      <c r="X39" s="303">
        <v>0</v>
      </c>
      <c r="Y39" s="303">
        <v>0</v>
      </c>
      <c r="Z39" s="303">
        <v>0</v>
      </c>
      <c r="AA39" s="303">
        <v>0</v>
      </c>
    </row>
    <row r="40" spans="1:27" outlineLevel="1" x14ac:dyDescent="0.3">
      <c r="A40" s="203" t="s">
        <v>3</v>
      </c>
      <c r="B40" s="131"/>
      <c r="C40" s="131">
        <f>+('[1]N EERR PIEDEM'!C40*P40)+((('[1]N EERR PIEDEM'!C40*(100%-P40))/(1+TASAS!$B$9)))</f>
        <v>32.157775926234521</v>
      </c>
      <c r="D40" s="131">
        <f>+('[1]N EERR PIEDEM'!D40*Q40)+((('[1]N EERR PIEDEM'!D40*(100%-Q40))/(1+TASAS!$C$9)))</f>
        <v>36.183948473418262</v>
      </c>
      <c r="E40" s="131">
        <f>+('[1]N EERR PIEDEM'!E40*R40)+((('[1]N EERR PIEDEM'!E40*(100%-R40))/(1+TASAS!$D$9)))</f>
        <v>36.30035050359259</v>
      </c>
      <c r="F40" s="131">
        <f>+('[1]N EERR PIEDEM'!F40*S40)+((('[1]N EERR PIEDEM'!F40*(100%-S40))/(1+TASAS!$E$9)))</f>
        <v>38.695981938497468</v>
      </c>
      <c r="G40" s="131">
        <f>+('[1]N EERR PIEDEM'!G40*T40)+((('[1]N EERR PIEDEM'!G40*(100%-T40))/(1+TASAS!$F$9)))</f>
        <v>39.476695911563432</v>
      </c>
      <c r="H40" s="131">
        <f>+('[1]N EERR PIEDEM'!H40*U40)+((('[1]N EERR PIEDEM'!H40*(100%-U40))/(1+TASAS!$G$9)))</f>
        <v>41.175481750936449</v>
      </c>
      <c r="I40" s="131">
        <f>+('[1]N EERR PIEDEM'!I40*V40)+((('[1]N EERR PIEDEM'!I40*(100%-V40))/(1+TASAS!$H$9)))</f>
        <v>0</v>
      </c>
      <c r="J40" s="131">
        <f>+('[1]N EERR PIEDEM'!J40*W40)+((('[1]N EERR PIEDEM'!J40*(100%-W40))/(1+TASAS!$I$9)))</f>
        <v>0</v>
      </c>
      <c r="K40" s="131">
        <f>+('[1]N EERR PIEDEM'!K40*X40)+((('[1]N EERR PIEDEM'!K40*(100%-X40))/(1+TASAS!$J$9)))</f>
        <v>0</v>
      </c>
      <c r="L40" s="131">
        <f>+('[1]N EERR PIEDEM'!L40*Y40)+((('[1]N EERR PIEDEM'!L40*(100%-Y40))/(1+TASAS!$K$9)))</f>
        <v>0</v>
      </c>
      <c r="M40" s="131">
        <f>+('[1]N EERR PIEDEM'!M40*Z40)+((('[1]N EERR PIEDEM'!M40*(100%-Z40))/(1+TASAS!$L$9)))</f>
        <v>0</v>
      </c>
      <c r="N40" s="131">
        <f>+('[1]N EERR PIEDEM'!N40*AA40)+((('[1]N EERR PIEDEM'!N40*(100%-AA40))/(1+TASAS!$M$9)))</f>
        <v>0</v>
      </c>
      <c r="O40" s="194">
        <f t="shared" si="3"/>
        <v>223.99023450424275</v>
      </c>
      <c r="P40" s="303">
        <v>0</v>
      </c>
      <c r="Q40" s="303">
        <v>0</v>
      </c>
      <c r="R40" s="303">
        <v>0</v>
      </c>
      <c r="S40" s="303">
        <v>0</v>
      </c>
      <c r="T40" s="303">
        <v>0</v>
      </c>
      <c r="U40" s="303">
        <v>0</v>
      </c>
      <c r="V40" s="303">
        <v>0</v>
      </c>
      <c r="W40" s="303">
        <v>0</v>
      </c>
      <c r="X40" s="303">
        <v>0</v>
      </c>
      <c r="Y40" s="303">
        <v>0</v>
      </c>
      <c r="Z40" s="303">
        <v>0</v>
      </c>
      <c r="AA40" s="303">
        <v>0</v>
      </c>
    </row>
    <row r="41" spans="1:27" outlineLevel="1" x14ac:dyDescent="0.3">
      <c r="A41" s="203" t="s">
        <v>4</v>
      </c>
      <c r="B41" s="131"/>
      <c r="C41" s="131">
        <f>+('[1]N EERR PIEDEM'!C41*P41)+((('[1]N EERR PIEDEM'!C41*(100%-P41))/(1+TASAS!$B$9)))</f>
        <v>143.00635079338633</v>
      </c>
      <c r="D41" s="131">
        <f>+('[1]N EERR PIEDEM'!D41*Q41)+((('[1]N EERR PIEDEM'!D41*(100%-Q41))/(1+TASAS!$C$9)))</f>
        <v>161.69240623443173</v>
      </c>
      <c r="E41" s="131">
        <f>+('[1]N EERR PIEDEM'!E41*R41)+((('[1]N EERR PIEDEM'!E41*(100%-R41))/(1+TASAS!$D$9)))</f>
        <v>162.14955556081364</v>
      </c>
      <c r="F41" s="131">
        <f>+('[1]N EERR PIEDEM'!F41*S41)+((('[1]N EERR PIEDEM'!F41*(100%-S41))/(1+TASAS!$E$9)))</f>
        <v>172.08189957181781</v>
      </c>
      <c r="G41" s="131">
        <f>+('[1]N EERR PIEDEM'!G41*T41)+((('[1]N EERR PIEDEM'!G41*(100%-T41))/(1+TASAS!$F$9)))</f>
        <v>175.55375212025501</v>
      </c>
      <c r="H41" s="131">
        <f>+('[1]N EERR PIEDEM'!H41*U41)+((('[1]N EERR PIEDEM'!H41*(100%-U41))/(1+TASAS!$G$9)))</f>
        <v>183.10829084909867</v>
      </c>
      <c r="I41" s="131">
        <f>+('[1]N EERR PIEDEM'!I41*V41)+((('[1]N EERR PIEDEM'!I41*(100%-V41))/(1+TASAS!$H$9)))</f>
        <v>0</v>
      </c>
      <c r="J41" s="131">
        <f>+('[1]N EERR PIEDEM'!J41*W41)+((('[1]N EERR PIEDEM'!J41*(100%-W41))/(1+TASAS!$I$9)))</f>
        <v>0</v>
      </c>
      <c r="K41" s="131">
        <f>+('[1]N EERR PIEDEM'!K41*X41)+((('[1]N EERR PIEDEM'!K41*(100%-X41))/(1+TASAS!$J$9)))</f>
        <v>0</v>
      </c>
      <c r="L41" s="131">
        <f>+('[1]N EERR PIEDEM'!L41*Y41)+((('[1]N EERR PIEDEM'!L41*(100%-Y41))/(1+TASAS!$K$9)))</f>
        <v>0</v>
      </c>
      <c r="M41" s="131">
        <f>+('[1]N EERR PIEDEM'!M41*Z41)+((('[1]N EERR PIEDEM'!M41*(100%-Z41))/(1+TASAS!$L$9)))</f>
        <v>0</v>
      </c>
      <c r="N41" s="131">
        <f>+('[1]N EERR PIEDEM'!N41*AA41)+((('[1]N EERR PIEDEM'!N41*(100%-AA41))/(1+TASAS!$M$9)))</f>
        <v>0</v>
      </c>
      <c r="O41" s="194">
        <f t="shared" si="3"/>
        <v>997.59225512980311</v>
      </c>
      <c r="P41" s="303">
        <v>0</v>
      </c>
      <c r="Q41" s="303">
        <v>0</v>
      </c>
      <c r="R41" s="303">
        <v>0</v>
      </c>
      <c r="S41" s="303">
        <v>0</v>
      </c>
      <c r="T41" s="303">
        <v>0</v>
      </c>
      <c r="U41" s="303">
        <v>0</v>
      </c>
      <c r="V41" s="303">
        <v>0</v>
      </c>
      <c r="W41" s="303">
        <v>0</v>
      </c>
      <c r="X41" s="303">
        <v>0</v>
      </c>
      <c r="Y41" s="303">
        <v>0</v>
      </c>
      <c r="Z41" s="303">
        <v>0</v>
      </c>
      <c r="AA41" s="303">
        <v>0</v>
      </c>
    </row>
    <row r="42" spans="1:27" outlineLevel="1" x14ac:dyDescent="0.3">
      <c r="A42" s="203" t="s">
        <v>5</v>
      </c>
      <c r="B42" s="131"/>
      <c r="C42" s="131">
        <f>+('[1]N EERR PIEDEM'!C42*P42)+((('[1]N EERR PIEDEM'!C42*(100%-P42))/(1+TASAS!$B$9)))</f>
        <v>0</v>
      </c>
      <c r="D42" s="131">
        <f>+('[1]N EERR PIEDEM'!D42*Q42)+((('[1]N EERR PIEDEM'!D42*(100%-Q42))/(1+TASAS!$C$9)))</f>
        <v>137.71974948402251</v>
      </c>
      <c r="E42" s="131">
        <f>+('[1]N EERR PIEDEM'!E42*R42)+((('[1]N EERR PIEDEM'!E42*(100%-R42))/(1+TASAS!$D$9)))</f>
        <v>140.46381499972398</v>
      </c>
      <c r="F42" s="131">
        <f>+('[1]N EERR PIEDEM'!F42*S42)+((('[1]N EERR PIEDEM'!F42*(100%-S42))/(1+TASAS!$E$9)))</f>
        <v>312.84489342156479</v>
      </c>
      <c r="G42" s="131">
        <f>+('[1]N EERR PIEDEM'!G42*T42)+((('[1]N EERR PIEDEM'!G42*(100%-T42))/(1+TASAS!$F$9)))</f>
        <v>0</v>
      </c>
      <c r="H42" s="131">
        <f>+('[1]N EERR PIEDEM'!H42*U42)+((('[1]N EERR PIEDEM'!H42*(100%-U42))/(1+TASAS!$G$9)))</f>
        <v>197.79676026721114</v>
      </c>
      <c r="I42" s="131">
        <f>+('[1]N EERR PIEDEM'!I42*V42)+((('[1]N EERR PIEDEM'!I42*(100%-V42))/(1+TASAS!$H$9)))</f>
        <v>0</v>
      </c>
      <c r="J42" s="131">
        <f>+('[1]N EERR PIEDEM'!J42*W42)+((('[1]N EERR PIEDEM'!J42*(100%-W42))/(1+TASAS!$I$9)))</f>
        <v>0</v>
      </c>
      <c r="K42" s="131">
        <f>+('[1]N EERR PIEDEM'!K42*X42)+((('[1]N EERR PIEDEM'!K42*(100%-X42))/(1+TASAS!$J$9)))</f>
        <v>0</v>
      </c>
      <c r="L42" s="131">
        <f>+('[1]N EERR PIEDEM'!L42*Y42)+((('[1]N EERR PIEDEM'!L42*(100%-Y42))/(1+TASAS!$K$9)))</f>
        <v>0</v>
      </c>
      <c r="M42" s="131">
        <f>+('[1]N EERR PIEDEM'!M42*Z42)+((('[1]N EERR PIEDEM'!M42*(100%-Z42))/(1+TASAS!$L$9)))</f>
        <v>0</v>
      </c>
      <c r="N42" s="131">
        <f>+('[1]N EERR PIEDEM'!N42*AA42)+((('[1]N EERR PIEDEM'!N42*(100%-AA42))/(1+TASAS!$M$9)))</f>
        <v>0</v>
      </c>
      <c r="O42" s="194">
        <f t="shared" si="3"/>
        <v>788.82521817252245</v>
      </c>
      <c r="P42" s="303">
        <v>0</v>
      </c>
      <c r="Q42" s="303">
        <v>0</v>
      </c>
      <c r="R42" s="303">
        <v>0</v>
      </c>
      <c r="S42" s="303">
        <v>0</v>
      </c>
      <c r="T42" s="303">
        <v>0</v>
      </c>
      <c r="U42" s="303">
        <v>0</v>
      </c>
      <c r="V42" s="303">
        <v>0</v>
      </c>
      <c r="W42" s="303">
        <v>0</v>
      </c>
      <c r="X42" s="303">
        <v>0</v>
      </c>
      <c r="Y42" s="303">
        <v>0</v>
      </c>
      <c r="Z42" s="303">
        <v>0</v>
      </c>
      <c r="AA42" s="303">
        <v>0</v>
      </c>
    </row>
    <row r="43" spans="1:27" outlineLevel="1" x14ac:dyDescent="0.3">
      <c r="A43" s="203" t="s">
        <v>249</v>
      </c>
      <c r="B43" s="131"/>
      <c r="C43" s="131">
        <f>+('[1]N EERR PIEDEM'!C43*P43)+((('[1]N EERR PIEDEM'!C43*(100%-P43))/(1+TASAS!$B$9)))</f>
        <v>482.86</v>
      </c>
      <c r="D43" s="131">
        <f>+('[1]N EERR PIEDEM'!D43*Q43)+((('[1]N EERR PIEDEM'!D43*(100%-Q43))/(1+TASAS!$C$9)))</f>
        <v>681.04</v>
      </c>
      <c r="E43" s="131">
        <f>+('[1]N EERR PIEDEM'!E43*R43)+((('[1]N EERR PIEDEM'!E43*(100%-R43))/(1+TASAS!$D$9)))</f>
        <v>717.06</v>
      </c>
      <c r="F43" s="131">
        <f>+('[1]N EERR PIEDEM'!F43*S43)+((('[1]N EERR PIEDEM'!F43*(100%-S43))/(1+TASAS!$E$9)))</f>
        <v>746.07</v>
      </c>
      <c r="G43" s="131">
        <f>+('[1]N EERR PIEDEM'!G43*T43)+((('[1]N EERR PIEDEM'!G43*(100%-T43))/(1+TASAS!$F$9)))</f>
        <v>854.07</v>
      </c>
      <c r="H43" s="131">
        <f>+('[1]N EERR PIEDEM'!H43*U43)+((('[1]N EERR PIEDEM'!H43*(100%-U43))/(1+TASAS!$G$9)))</f>
        <v>881.24</v>
      </c>
      <c r="I43" s="131">
        <f>+('[1]N EERR PIEDEM'!I43*V43)+((('[1]N EERR PIEDEM'!I43*(100%-V43))/(1+TASAS!$H$9)))</f>
        <v>0</v>
      </c>
      <c r="J43" s="131">
        <f>+('[1]N EERR PIEDEM'!J43*W43)+((('[1]N EERR PIEDEM'!J43*(100%-W43))/(1+TASAS!$I$9)))</f>
        <v>0</v>
      </c>
      <c r="K43" s="131">
        <f>+('[1]N EERR PIEDEM'!K43*X43)+((('[1]N EERR PIEDEM'!K43*(100%-X43))/(1+TASAS!$J$9)))</f>
        <v>0</v>
      </c>
      <c r="L43" s="131">
        <f>+('[1]N EERR PIEDEM'!L43*Y43)+((('[1]N EERR PIEDEM'!L43*(100%-Y43))/(1+TASAS!$K$9)))</f>
        <v>0</v>
      </c>
      <c r="M43" s="131">
        <f>+('[1]N EERR PIEDEM'!M43*Z43)+((('[1]N EERR PIEDEM'!M43*(100%-Z43))/(1+TASAS!$L$9)))</f>
        <v>0</v>
      </c>
      <c r="N43" s="131">
        <f>+('[1]N EERR PIEDEM'!N43*AA43)+((('[1]N EERR PIEDEM'!N43*(100%-AA43))/(1+TASAS!$M$9)))</f>
        <v>0</v>
      </c>
      <c r="O43" s="194">
        <f t="shared" si="3"/>
        <v>4362.34</v>
      </c>
      <c r="P43" s="303">
        <v>1</v>
      </c>
      <c r="Q43" s="303">
        <v>1</v>
      </c>
      <c r="R43" s="303">
        <v>1</v>
      </c>
      <c r="S43" s="303">
        <v>1</v>
      </c>
      <c r="T43" s="303">
        <v>1</v>
      </c>
      <c r="U43" s="303">
        <v>1</v>
      </c>
      <c r="V43" s="303">
        <v>1</v>
      </c>
      <c r="W43" s="303">
        <v>1</v>
      </c>
      <c r="X43" s="303">
        <v>1</v>
      </c>
      <c r="Y43" s="303">
        <v>1</v>
      </c>
      <c r="Z43" s="303">
        <v>1</v>
      </c>
      <c r="AA43" s="303">
        <v>1</v>
      </c>
    </row>
    <row r="44" spans="1:27" outlineLevel="1" x14ac:dyDescent="0.3">
      <c r="A44" s="203" t="s">
        <v>7</v>
      </c>
      <c r="B44" s="131"/>
      <c r="C44" s="131">
        <f>+('[1]N EERR PIEDEM'!C44*P44)+((('[1]N EERR PIEDEM'!C44*(100%-P44))/(1+TASAS!$B$9)))</f>
        <v>28.601270158677263</v>
      </c>
      <c r="D44" s="131">
        <f>+('[1]N EERR PIEDEM'!D44*Q44)+((('[1]N EERR PIEDEM'!D44*(100%-Q44))/(1+TASAS!$C$9)))</f>
        <v>31.572199843427516</v>
      </c>
      <c r="E44" s="131">
        <f>+('[1]N EERR PIEDEM'!E44*R44)+((('[1]N EERR PIEDEM'!E44*(100%-R44))/(1+TASAS!$D$9)))</f>
        <v>32.429911112162728</v>
      </c>
      <c r="F44" s="131">
        <f>+('[1]N EERR PIEDEM'!F44*S44)+((('[1]N EERR PIEDEM'!F44*(100%-S44))/(1+TASAS!$E$9)))</f>
        <v>34.41637991436356</v>
      </c>
      <c r="G44" s="131">
        <f>+('[1]N EERR PIEDEM'!G44*T44)+((('[1]N EERR PIEDEM'!G44*(100%-T44))/(1+TASAS!$F$9)))</f>
        <v>35.110750424051005</v>
      </c>
      <c r="H44" s="131">
        <f>+('[1]N EERR PIEDEM'!H44*U44)+((('[1]N EERR PIEDEM'!H44*(100%-U44))/(1+TASAS!$G$9)))</f>
        <v>36.621658169819732</v>
      </c>
      <c r="I44" s="131">
        <f>+('[1]N EERR PIEDEM'!I44*V44)+((('[1]N EERR PIEDEM'!I44*(100%-V44))/(1+TASAS!$H$9)))</f>
        <v>0</v>
      </c>
      <c r="J44" s="131">
        <f>+('[1]N EERR PIEDEM'!J44*W44)+((('[1]N EERR PIEDEM'!J44*(100%-W44))/(1+TASAS!$I$9)))</f>
        <v>0</v>
      </c>
      <c r="K44" s="131">
        <f>+('[1]N EERR PIEDEM'!K44*X44)+((('[1]N EERR PIEDEM'!K44*(100%-X44))/(1+TASAS!$J$9)))</f>
        <v>0</v>
      </c>
      <c r="L44" s="131">
        <f>+('[1]N EERR PIEDEM'!L44*Y44)+((('[1]N EERR PIEDEM'!L44*(100%-Y44))/(1+TASAS!$K$9)))</f>
        <v>0</v>
      </c>
      <c r="M44" s="131">
        <f>+('[1]N EERR PIEDEM'!M44*Z44)+((('[1]N EERR PIEDEM'!M44*(100%-Z44))/(1+TASAS!$L$9)))</f>
        <v>0</v>
      </c>
      <c r="N44" s="131">
        <f>+('[1]N EERR PIEDEM'!N44*AA44)+((('[1]N EERR PIEDEM'!N44*(100%-AA44))/(1+TASAS!$M$9)))</f>
        <v>0</v>
      </c>
      <c r="O44" s="194">
        <f t="shared" si="3"/>
        <v>198.75216962250181</v>
      </c>
      <c r="P44" s="303">
        <v>0</v>
      </c>
      <c r="Q44" s="303">
        <v>0</v>
      </c>
      <c r="R44" s="303">
        <v>0</v>
      </c>
      <c r="S44" s="303">
        <v>0</v>
      </c>
      <c r="T44" s="303">
        <v>0</v>
      </c>
      <c r="U44" s="303">
        <v>0</v>
      </c>
      <c r="V44" s="303">
        <v>0</v>
      </c>
      <c r="W44" s="303">
        <v>0</v>
      </c>
      <c r="X44" s="303">
        <v>0</v>
      </c>
      <c r="Y44" s="303">
        <v>0</v>
      </c>
      <c r="Z44" s="303">
        <v>0</v>
      </c>
      <c r="AA44" s="303">
        <v>0</v>
      </c>
    </row>
    <row r="45" spans="1:27" outlineLevel="1" x14ac:dyDescent="0.3">
      <c r="A45" s="203" t="s">
        <v>8</v>
      </c>
      <c r="B45" s="131"/>
      <c r="C45" s="131">
        <f>+('[1]N EERR PIEDEM'!C45*P45)+((('[1]N EERR PIEDEM'!C45*(100%-P45))/(1+TASAS!$B$9)))</f>
        <v>24.970152382010411</v>
      </c>
      <c r="D45" s="131">
        <f>+('[1]N EERR PIEDEM'!D45*Q45)+((('[1]N EERR PIEDEM'!D45*(100%-Q45))/(1+TASAS!$C$9)))</f>
        <v>0</v>
      </c>
      <c r="E45" s="131">
        <f>+('[1]N EERR PIEDEM'!E45*R45)+((('[1]N EERR PIEDEM'!E45*(100%-R45))/(1+TASAS!$D$9)))</f>
        <v>0</v>
      </c>
      <c r="F45" s="131">
        <f>+('[1]N EERR PIEDEM'!F45*S45)+((('[1]N EERR PIEDEM'!F45*(100%-S45))/(1+TASAS!$E$9)))</f>
        <v>13.983524795640326</v>
      </c>
      <c r="G45" s="131">
        <f>+('[1]N EERR PIEDEM'!G45*T45)+((('[1]N EERR PIEDEM'!G45*(100%-T45))/(1+TASAS!$F$9)))</f>
        <v>0</v>
      </c>
      <c r="H45" s="131">
        <f>+('[1]N EERR PIEDEM'!H45*U45)+((('[1]N EERR PIEDEM'!H45*(100%-U45))/(1+TASAS!$G$9)))</f>
        <v>2.4042914711490346</v>
      </c>
      <c r="I45" s="131">
        <f>+('[1]N EERR PIEDEM'!I45*V45)+((('[1]N EERR PIEDEM'!I45*(100%-V45))/(1+TASAS!$H$9)))</f>
        <v>0</v>
      </c>
      <c r="J45" s="131">
        <f>+('[1]N EERR PIEDEM'!J45*W45)+((('[1]N EERR PIEDEM'!J45*(100%-W45))/(1+TASAS!$I$9)))</f>
        <v>0</v>
      </c>
      <c r="K45" s="131">
        <f>+('[1]N EERR PIEDEM'!K45*X45)+((('[1]N EERR PIEDEM'!K45*(100%-X45))/(1+TASAS!$J$9)))</f>
        <v>0</v>
      </c>
      <c r="L45" s="131">
        <f>+('[1]N EERR PIEDEM'!L45*Y45)+((('[1]N EERR PIEDEM'!L45*(100%-Y45))/(1+TASAS!$K$9)))</f>
        <v>0</v>
      </c>
      <c r="M45" s="131">
        <f>+('[1]N EERR PIEDEM'!M45*Z45)+((('[1]N EERR PIEDEM'!M45*(100%-Z45))/(1+TASAS!$L$9)))</f>
        <v>0</v>
      </c>
      <c r="N45" s="131">
        <f>+('[1]N EERR PIEDEM'!N45*AA45)+((('[1]N EERR PIEDEM'!N45*(100%-AA45))/(1+TASAS!$M$9)))</f>
        <v>0</v>
      </c>
      <c r="O45" s="194">
        <f t="shared" si="3"/>
        <v>41.357968648799776</v>
      </c>
      <c r="P45" s="303">
        <v>0</v>
      </c>
      <c r="Q45" s="303">
        <v>0</v>
      </c>
      <c r="R45" s="303">
        <v>0</v>
      </c>
      <c r="S45" s="303">
        <v>0</v>
      </c>
      <c r="T45" s="303">
        <v>0</v>
      </c>
      <c r="U45" s="303">
        <v>0</v>
      </c>
      <c r="V45" s="303">
        <v>0</v>
      </c>
      <c r="W45" s="303">
        <v>0</v>
      </c>
      <c r="X45" s="303">
        <v>0</v>
      </c>
      <c r="Y45" s="303">
        <v>0</v>
      </c>
      <c r="Z45" s="303">
        <v>0</v>
      </c>
      <c r="AA45" s="303">
        <v>0</v>
      </c>
    </row>
    <row r="46" spans="1:27" outlineLevel="1" x14ac:dyDescent="0.3">
      <c r="A46" s="203" t="s">
        <v>9</v>
      </c>
      <c r="B46" s="131"/>
      <c r="C46" s="131">
        <f>+('[1]N EERR PIEDEM'!C46*P46)+((('[1]N EERR PIEDEM'!C46*(100%-P46))/(1+TASAS!$B$9)))</f>
        <v>35.229303634579431</v>
      </c>
      <c r="D46" s="131">
        <f>+('[1]N EERR PIEDEM'!D46*Q46)+((('[1]N EERR PIEDEM'!D46*(100%-Q46))/(1+TASAS!$C$9)))</f>
        <v>0</v>
      </c>
      <c r="E46" s="131">
        <f>+('[1]N EERR PIEDEM'!E46*R46)+((('[1]N EERR PIEDEM'!E46*(100%-R46))/(1+TASAS!$D$9)))</f>
        <v>0</v>
      </c>
      <c r="F46" s="131">
        <f>+('[1]N EERR PIEDEM'!F46*S46)+((('[1]N EERR PIEDEM'!F46*(100%-S46))/(1+TASAS!$E$9)))</f>
        <v>38.37426360451537</v>
      </c>
      <c r="G46" s="131">
        <f>+('[1]N EERR PIEDEM'!G46*T46)+((('[1]N EERR PIEDEM'!G46*(100%-T46))/(1+TASAS!$F$9)))</f>
        <v>0</v>
      </c>
      <c r="H46" s="131">
        <f>+('[1]N EERR PIEDEM'!H46*U46)+((('[1]N EERR PIEDEM'!H46*(100%-U46))/(1+TASAS!$G$9)))</f>
        <v>0</v>
      </c>
      <c r="I46" s="131">
        <f>+('[1]N EERR PIEDEM'!I46*V46)+((('[1]N EERR PIEDEM'!I46*(100%-V46))/(1+TASAS!$H$9)))</f>
        <v>0</v>
      </c>
      <c r="J46" s="131">
        <f>+('[1]N EERR PIEDEM'!J46*W46)+((('[1]N EERR PIEDEM'!J46*(100%-W46))/(1+TASAS!$I$9)))</f>
        <v>0</v>
      </c>
      <c r="K46" s="131">
        <f>+('[1]N EERR PIEDEM'!K46*X46)+((('[1]N EERR PIEDEM'!K46*(100%-X46))/(1+TASAS!$J$9)))</f>
        <v>0</v>
      </c>
      <c r="L46" s="131">
        <f>+('[1]N EERR PIEDEM'!L46*Y46)+((('[1]N EERR PIEDEM'!L46*(100%-Y46))/(1+TASAS!$K$9)))</f>
        <v>0</v>
      </c>
      <c r="M46" s="131">
        <f>+('[1]N EERR PIEDEM'!M46*Z46)+((('[1]N EERR PIEDEM'!M46*(100%-Z46))/(1+TASAS!$L$9)))</f>
        <v>0</v>
      </c>
      <c r="N46" s="131">
        <f>+('[1]N EERR PIEDEM'!N46*AA46)+((('[1]N EERR PIEDEM'!N46*(100%-AA46))/(1+TASAS!$M$9)))</f>
        <v>0</v>
      </c>
      <c r="O46" s="194">
        <f t="shared" si="3"/>
        <v>73.603567239094801</v>
      </c>
      <c r="P46" s="303">
        <v>0</v>
      </c>
      <c r="Q46" s="303">
        <v>0</v>
      </c>
      <c r="R46" s="303">
        <v>0</v>
      </c>
      <c r="S46" s="303">
        <v>0</v>
      </c>
      <c r="T46" s="303">
        <v>0</v>
      </c>
      <c r="U46" s="303">
        <v>0</v>
      </c>
      <c r="V46" s="303">
        <v>0</v>
      </c>
      <c r="W46" s="303">
        <v>0</v>
      </c>
      <c r="X46" s="303">
        <v>0</v>
      </c>
      <c r="Y46" s="303">
        <v>0</v>
      </c>
      <c r="Z46" s="303">
        <v>0</v>
      </c>
      <c r="AA46" s="303">
        <v>0</v>
      </c>
    </row>
    <row r="47" spans="1:27" outlineLevel="1" x14ac:dyDescent="0.3">
      <c r="A47" s="203" t="s">
        <v>10</v>
      </c>
      <c r="B47" s="131"/>
      <c r="C47" s="131">
        <f>+('[1]N EERR PIEDEM'!C47*P47)+((('[1]N EERR PIEDEM'!C47*(100%-P47))/(1+TASAS!$B$9)))</f>
        <v>23.83231924308912</v>
      </c>
      <c r="D47" s="131">
        <f>+('[1]N EERR PIEDEM'!D47*Q47)+((('[1]N EERR PIEDEM'!D47*(100%-Q47))/(1+TASAS!$C$9)))</f>
        <v>4.9210732332218354</v>
      </c>
      <c r="E47" s="131">
        <f>+('[1]N EERR PIEDEM'!E47*R47)+((('[1]N EERR PIEDEM'!E47*(100%-R47))/(1+TASAS!$D$9)))</f>
        <v>4.9349864735899809</v>
      </c>
      <c r="F47" s="131">
        <f>+('[1]N EERR PIEDEM'!F47*S47)+((('[1]N EERR PIEDEM'!F47*(100%-S47))/(1+TASAS!$E$9)))</f>
        <v>31.850115064227325</v>
      </c>
      <c r="G47" s="131">
        <f>+('[1]N EERR PIEDEM'!G47*T47)+((('[1]N EERR PIEDEM'!G47*(100%-T47))/(1+TASAS!$F$9)))</f>
        <v>2.2898315493946306</v>
      </c>
      <c r="H47" s="131">
        <f>+('[1]N EERR PIEDEM'!H47*U47)+((('[1]N EERR PIEDEM'!H47*(100%-U47))/(1+TASAS!$G$9)))</f>
        <v>2.7864305129210667</v>
      </c>
      <c r="I47" s="131">
        <f>+('[1]N EERR PIEDEM'!I47*V47)+((('[1]N EERR PIEDEM'!I47*(100%-V47))/(1+TASAS!$H$9)))</f>
        <v>0</v>
      </c>
      <c r="J47" s="131">
        <f>+('[1]N EERR PIEDEM'!J47*W47)+((('[1]N EERR PIEDEM'!J47*(100%-W47))/(1+TASAS!$I$9)))</f>
        <v>0</v>
      </c>
      <c r="K47" s="131">
        <f>+('[1]N EERR PIEDEM'!K47*X47)+((('[1]N EERR PIEDEM'!K47*(100%-X47))/(1+TASAS!$J$9)))</f>
        <v>0</v>
      </c>
      <c r="L47" s="131">
        <f>+('[1]N EERR PIEDEM'!L47*Y47)+((('[1]N EERR PIEDEM'!L47*(100%-Y47))/(1+TASAS!$K$9)))</f>
        <v>0</v>
      </c>
      <c r="M47" s="131">
        <f>+('[1]N EERR PIEDEM'!M47*Z47)+((('[1]N EERR PIEDEM'!M47*(100%-Z47))/(1+TASAS!$L$9)))</f>
        <v>0</v>
      </c>
      <c r="N47" s="131">
        <f>+('[1]N EERR PIEDEM'!N47*AA47)+((('[1]N EERR PIEDEM'!N47*(100%-AA47))/(1+TASAS!$M$9)))</f>
        <v>0</v>
      </c>
      <c r="O47" s="194">
        <f t="shared" si="3"/>
        <v>70.614756076443967</v>
      </c>
      <c r="P47" s="303">
        <v>0</v>
      </c>
      <c r="Q47" s="303">
        <v>0</v>
      </c>
      <c r="R47" s="303">
        <v>0</v>
      </c>
      <c r="S47" s="303">
        <v>0</v>
      </c>
      <c r="T47" s="303">
        <v>0</v>
      </c>
      <c r="U47" s="303">
        <v>0</v>
      </c>
      <c r="V47" s="303">
        <v>0</v>
      </c>
      <c r="W47" s="303">
        <v>0</v>
      </c>
      <c r="X47" s="303">
        <v>0</v>
      </c>
      <c r="Y47" s="303">
        <v>0</v>
      </c>
      <c r="Z47" s="303">
        <v>0</v>
      </c>
      <c r="AA47" s="303">
        <v>0</v>
      </c>
    </row>
    <row r="48" spans="1:27" outlineLevel="1" x14ac:dyDescent="0.3">
      <c r="A48" s="203" t="s">
        <v>11</v>
      </c>
      <c r="B48" s="131"/>
      <c r="C48" s="131">
        <f>+('[1]N EERR PIEDEM'!C48*P48)+((('[1]N EERR PIEDEM'!C48*(100%-P48))/(1+TASAS!$B$9)))</f>
        <v>0</v>
      </c>
      <c r="D48" s="131">
        <f>+('[1]N EERR PIEDEM'!D48*Q48)+((('[1]N EERR PIEDEM'!D48*(100%-Q48))/(1+TASAS!$C$9)))</f>
        <v>0</v>
      </c>
      <c r="E48" s="131">
        <f>+('[1]N EERR PIEDEM'!E48*R48)+((('[1]N EERR PIEDEM'!E48*(100%-R48))/(1+TASAS!$D$9)))</f>
        <v>0</v>
      </c>
      <c r="F48" s="131">
        <f>+('[1]N EERR PIEDEM'!F48*S48)+((('[1]N EERR PIEDEM'!F48*(100%-S48))/(1+TASAS!$E$9)))</f>
        <v>0</v>
      </c>
      <c r="G48" s="131">
        <f>+('[1]N EERR PIEDEM'!G48*T48)+((('[1]N EERR PIEDEM'!G48*(100%-T48))/(1+TASAS!$F$9)))</f>
        <v>0</v>
      </c>
      <c r="H48" s="131">
        <f>+('[1]N EERR PIEDEM'!H48*U48)+((('[1]N EERR PIEDEM'!H48*(100%-U48))/(1+TASAS!$G$9)))</f>
        <v>0</v>
      </c>
      <c r="I48" s="131">
        <f>+('[1]N EERR PIEDEM'!I48*V48)+((('[1]N EERR PIEDEM'!I48*(100%-V48))/(1+TASAS!$H$9)))</f>
        <v>0</v>
      </c>
      <c r="J48" s="131">
        <f>+('[1]N EERR PIEDEM'!J48*W48)+((('[1]N EERR PIEDEM'!J48*(100%-W48))/(1+TASAS!$I$9)))</f>
        <v>0</v>
      </c>
      <c r="K48" s="131">
        <f>+('[1]N EERR PIEDEM'!K48*X48)+((('[1]N EERR PIEDEM'!K48*(100%-X48))/(1+TASAS!$J$9)))</f>
        <v>0</v>
      </c>
      <c r="L48" s="131">
        <f>+('[1]N EERR PIEDEM'!L48*Y48)+((('[1]N EERR PIEDEM'!L48*(100%-Y48))/(1+TASAS!$K$9)))</f>
        <v>0</v>
      </c>
      <c r="M48" s="131">
        <f>+('[1]N EERR PIEDEM'!M48*Z48)+((('[1]N EERR PIEDEM'!M48*(100%-Z48))/(1+TASAS!$L$9)))</f>
        <v>0</v>
      </c>
      <c r="N48" s="131">
        <f>+('[1]N EERR PIEDEM'!N48*AA48)+((('[1]N EERR PIEDEM'!N48*(100%-AA48))/(1+TASAS!$M$9)))</f>
        <v>0</v>
      </c>
      <c r="O48" s="194">
        <f t="shared" si="3"/>
        <v>0</v>
      </c>
      <c r="P48" s="303">
        <v>0</v>
      </c>
      <c r="Q48" s="303">
        <v>0</v>
      </c>
      <c r="R48" s="303">
        <v>0</v>
      </c>
      <c r="S48" s="303">
        <v>0</v>
      </c>
      <c r="T48" s="303">
        <v>0</v>
      </c>
      <c r="U48" s="303">
        <v>0</v>
      </c>
      <c r="V48" s="303">
        <v>0</v>
      </c>
      <c r="W48" s="303">
        <v>0</v>
      </c>
      <c r="X48" s="303">
        <v>0</v>
      </c>
      <c r="Y48" s="303">
        <v>0</v>
      </c>
      <c r="Z48" s="303">
        <v>0</v>
      </c>
      <c r="AA48" s="303">
        <v>0</v>
      </c>
    </row>
    <row r="49" spans="1:27" outlineLevel="1" x14ac:dyDescent="0.3">
      <c r="A49" s="203" t="s">
        <v>12</v>
      </c>
      <c r="B49" s="131"/>
      <c r="C49" s="131">
        <f>+('[1]N EERR PIEDEM'!C49*P49)+((('[1]N EERR PIEDEM'!C49*(100%-P49))/(1+TASAS!$B$9)))</f>
        <v>0</v>
      </c>
      <c r="D49" s="131">
        <f>+('[1]N EERR PIEDEM'!D49*Q49)+((('[1]N EERR PIEDEM'!D49*(100%-Q49))/(1+TASAS!$C$9)))</f>
        <v>0</v>
      </c>
      <c r="E49" s="131">
        <f>+('[1]N EERR PIEDEM'!E49*R49)+((('[1]N EERR PIEDEM'!E49*(100%-R49))/(1+TASAS!$D$9)))</f>
        <v>0</v>
      </c>
      <c r="F49" s="131">
        <f>+('[1]N EERR PIEDEM'!F49*S49)+((('[1]N EERR PIEDEM'!F49*(100%-S49))/(1+TASAS!$E$9)))</f>
        <v>0</v>
      </c>
      <c r="G49" s="131">
        <f>+('[1]N EERR PIEDEM'!G49*T49)+((('[1]N EERR PIEDEM'!G49*(100%-T49))/(1+TASAS!$F$9)))</f>
        <v>0</v>
      </c>
      <c r="H49" s="131">
        <f>+('[1]N EERR PIEDEM'!H49*U49)+((('[1]N EERR PIEDEM'!H49*(100%-U49))/(1+TASAS!$G$9)))</f>
        <v>0</v>
      </c>
      <c r="I49" s="131">
        <f>+('[1]N EERR PIEDEM'!I49*V49)+((('[1]N EERR PIEDEM'!I49*(100%-V49))/(1+TASAS!$H$9)))</f>
        <v>0</v>
      </c>
      <c r="J49" s="131">
        <f>+('[1]N EERR PIEDEM'!J49*W49)+((('[1]N EERR PIEDEM'!J49*(100%-W49))/(1+TASAS!$I$9)))</f>
        <v>0</v>
      </c>
      <c r="K49" s="131">
        <f>+('[1]N EERR PIEDEM'!K49*X49)+((('[1]N EERR PIEDEM'!K49*(100%-X49))/(1+TASAS!$J$9)))</f>
        <v>0</v>
      </c>
      <c r="L49" s="131">
        <f>+('[1]N EERR PIEDEM'!L49*Y49)+((('[1]N EERR PIEDEM'!L49*(100%-Y49))/(1+TASAS!$K$9)))</f>
        <v>0</v>
      </c>
      <c r="M49" s="131">
        <f>+('[1]N EERR PIEDEM'!M49*Z49)+((('[1]N EERR PIEDEM'!M49*(100%-Z49))/(1+TASAS!$L$9)))</f>
        <v>0</v>
      </c>
      <c r="N49" s="131">
        <f>+('[1]N EERR PIEDEM'!N49*AA49)+((('[1]N EERR PIEDEM'!N49*(100%-AA49))/(1+TASAS!$M$9)))</f>
        <v>0</v>
      </c>
      <c r="O49" s="194">
        <f t="shared" si="3"/>
        <v>0</v>
      </c>
      <c r="P49" s="303">
        <v>0</v>
      </c>
      <c r="Q49" s="303">
        <v>0</v>
      </c>
      <c r="R49" s="303">
        <v>0</v>
      </c>
      <c r="S49" s="303">
        <v>0</v>
      </c>
      <c r="T49" s="303">
        <v>0</v>
      </c>
      <c r="U49" s="303">
        <v>0</v>
      </c>
      <c r="V49" s="303">
        <v>0</v>
      </c>
      <c r="W49" s="303">
        <v>0</v>
      </c>
      <c r="X49" s="303">
        <v>0</v>
      </c>
      <c r="Y49" s="303">
        <v>0</v>
      </c>
      <c r="Z49" s="303">
        <v>0</v>
      </c>
      <c r="AA49" s="303">
        <v>0</v>
      </c>
    </row>
    <row r="50" spans="1:27" outlineLevel="1" x14ac:dyDescent="0.3">
      <c r="A50" s="203" t="s">
        <v>13</v>
      </c>
      <c r="B50" s="131"/>
      <c r="C50" s="131">
        <f>+('[1]N EERR PIEDEM'!C50*P50)+((('[1]N EERR PIEDEM'!C50*(100%-P50))/(1+TASAS!$B$9)))</f>
        <v>0</v>
      </c>
      <c r="D50" s="131">
        <f>+('[1]N EERR PIEDEM'!D50*Q50)+((('[1]N EERR PIEDEM'!D50*(100%-Q50))/(1+TASAS!$C$9)))</f>
        <v>0</v>
      </c>
      <c r="E50" s="131">
        <f>+('[1]N EERR PIEDEM'!E50*R50)+((('[1]N EERR PIEDEM'!E50*(100%-R50))/(1+TASAS!$D$9)))</f>
        <v>0</v>
      </c>
      <c r="F50" s="131">
        <f>+('[1]N EERR PIEDEM'!F50*S50)+((('[1]N EERR PIEDEM'!F50*(100%-S50))/(1+TASAS!$E$9)))</f>
        <v>0</v>
      </c>
      <c r="G50" s="131">
        <f>+('[1]N EERR PIEDEM'!G50*T50)+((('[1]N EERR PIEDEM'!G50*(100%-T50))/(1+TASAS!$F$9)))</f>
        <v>0</v>
      </c>
      <c r="H50" s="131">
        <f>+('[1]N EERR PIEDEM'!H50*U50)+((('[1]N EERR PIEDEM'!H50*(100%-U50))/(1+TASAS!$G$9)))</f>
        <v>0</v>
      </c>
      <c r="I50" s="131">
        <f>+('[1]N EERR PIEDEM'!I50*V50)+((('[1]N EERR PIEDEM'!I50*(100%-V50))/(1+TASAS!$H$9)))</f>
        <v>0</v>
      </c>
      <c r="J50" s="131">
        <f>+('[1]N EERR PIEDEM'!J50*W50)+((('[1]N EERR PIEDEM'!J50*(100%-W50))/(1+TASAS!$I$9)))</f>
        <v>0</v>
      </c>
      <c r="K50" s="131">
        <f>+('[1]N EERR PIEDEM'!K50*X50)+((('[1]N EERR PIEDEM'!K50*(100%-X50))/(1+TASAS!$J$9)))</f>
        <v>0</v>
      </c>
      <c r="L50" s="131">
        <f>+('[1]N EERR PIEDEM'!L50*Y50)+((('[1]N EERR PIEDEM'!L50*(100%-Y50))/(1+TASAS!$K$9)))</f>
        <v>0</v>
      </c>
      <c r="M50" s="131">
        <f>+('[1]N EERR PIEDEM'!M50*Z50)+((('[1]N EERR PIEDEM'!M50*(100%-Z50))/(1+TASAS!$L$9)))</f>
        <v>0</v>
      </c>
      <c r="N50" s="131">
        <f>+('[1]N EERR PIEDEM'!N50*AA50)+((('[1]N EERR PIEDEM'!N50*(100%-AA50))/(1+TASAS!$M$9)))</f>
        <v>0</v>
      </c>
      <c r="O50" s="194">
        <f t="shared" si="3"/>
        <v>0</v>
      </c>
      <c r="P50" s="303">
        <v>0</v>
      </c>
      <c r="Q50" s="303">
        <v>0</v>
      </c>
      <c r="R50" s="303">
        <v>0</v>
      </c>
      <c r="S50" s="303">
        <v>0</v>
      </c>
      <c r="T50" s="303">
        <v>0</v>
      </c>
      <c r="U50" s="303">
        <v>0</v>
      </c>
      <c r="V50" s="303">
        <v>0</v>
      </c>
      <c r="W50" s="303">
        <v>0</v>
      </c>
      <c r="X50" s="303">
        <v>0</v>
      </c>
      <c r="Y50" s="303">
        <v>0</v>
      </c>
      <c r="Z50" s="303">
        <v>0</v>
      </c>
      <c r="AA50" s="303">
        <v>0</v>
      </c>
    </row>
    <row r="51" spans="1:27" outlineLevel="1" x14ac:dyDescent="0.3">
      <c r="A51" s="203" t="s">
        <v>14</v>
      </c>
      <c r="B51" s="131"/>
      <c r="C51" s="131">
        <f>+('[1]N EERR PIEDEM'!C51*P51)+((('[1]N EERR PIEDEM'!C51*(100%-P51))/(1+TASAS!$B$9)))</f>
        <v>0</v>
      </c>
      <c r="D51" s="131">
        <f>+('[1]N EERR PIEDEM'!D51*Q51)+((('[1]N EERR PIEDEM'!D51*(100%-Q51))/(1+TASAS!$C$9)))</f>
        <v>0</v>
      </c>
      <c r="E51" s="131">
        <f>+('[1]N EERR PIEDEM'!E51*R51)+((('[1]N EERR PIEDEM'!E51*(100%-R51))/(1+TASAS!$D$9)))</f>
        <v>0</v>
      </c>
      <c r="F51" s="131">
        <f>+('[1]N EERR PIEDEM'!F51*S51)+((('[1]N EERR PIEDEM'!F51*(100%-S51))/(1+TASAS!$E$9)))</f>
        <v>0</v>
      </c>
      <c r="G51" s="131">
        <f>+('[1]N EERR PIEDEM'!G51*T51)+((('[1]N EERR PIEDEM'!G51*(100%-T51))/(1+TASAS!$F$9)))</f>
        <v>0</v>
      </c>
      <c r="H51" s="131">
        <f>+('[1]N EERR PIEDEM'!H51*U51)+((('[1]N EERR PIEDEM'!H51*(100%-U51))/(1+TASAS!$G$9)))</f>
        <v>0</v>
      </c>
      <c r="I51" s="131">
        <f>+('[1]N EERR PIEDEM'!I51*V51)+((('[1]N EERR PIEDEM'!I51*(100%-V51))/(1+TASAS!$H$9)))</f>
        <v>0</v>
      </c>
      <c r="J51" s="131">
        <f>+('[1]N EERR PIEDEM'!J51*W51)+((('[1]N EERR PIEDEM'!J51*(100%-W51))/(1+TASAS!$I$9)))</f>
        <v>0</v>
      </c>
      <c r="K51" s="131">
        <f>+('[1]N EERR PIEDEM'!K51*X51)+((('[1]N EERR PIEDEM'!K51*(100%-X51))/(1+TASAS!$J$9)))</f>
        <v>0</v>
      </c>
      <c r="L51" s="131">
        <f>+('[1]N EERR PIEDEM'!L51*Y51)+((('[1]N EERR PIEDEM'!L51*(100%-Y51))/(1+TASAS!$K$9)))</f>
        <v>0</v>
      </c>
      <c r="M51" s="131">
        <f>+('[1]N EERR PIEDEM'!M51*Z51)+((('[1]N EERR PIEDEM'!M51*(100%-Z51))/(1+TASAS!$L$9)))</f>
        <v>0</v>
      </c>
      <c r="N51" s="131">
        <f>+('[1]N EERR PIEDEM'!N51*AA51)+((('[1]N EERR PIEDEM'!N51*(100%-AA51))/(1+TASAS!$M$9)))</f>
        <v>0</v>
      </c>
      <c r="O51" s="194">
        <f t="shared" si="3"/>
        <v>0</v>
      </c>
      <c r="P51" s="303">
        <v>0</v>
      </c>
      <c r="Q51" s="303">
        <v>0</v>
      </c>
      <c r="R51" s="303">
        <v>0</v>
      </c>
      <c r="S51" s="303">
        <v>0</v>
      </c>
      <c r="T51" s="303">
        <v>0</v>
      </c>
      <c r="U51" s="303">
        <v>0</v>
      </c>
      <c r="V51" s="303">
        <v>0</v>
      </c>
      <c r="W51" s="303">
        <v>0</v>
      </c>
      <c r="X51" s="303">
        <v>0</v>
      </c>
      <c r="Y51" s="303">
        <v>0</v>
      </c>
      <c r="Z51" s="303">
        <v>0</v>
      </c>
      <c r="AA51" s="303">
        <v>0</v>
      </c>
    </row>
    <row r="52" spans="1:27" outlineLevel="1" x14ac:dyDescent="0.3">
      <c r="A52" s="203" t="s">
        <v>15</v>
      </c>
      <c r="B52" s="131"/>
      <c r="C52" s="131">
        <f>+('[1]N EERR PIEDEM'!C52*P52)+((('[1]N EERR PIEDEM'!C52*(100%-P52))/(1+TASAS!$B$9)))</f>
        <v>0</v>
      </c>
      <c r="D52" s="131">
        <f>+('[1]N EERR PIEDEM'!D52*Q52)+((('[1]N EERR PIEDEM'!D52*(100%-Q52))/(1+TASAS!$C$9)))</f>
        <v>0</v>
      </c>
      <c r="E52" s="131">
        <f>+('[1]N EERR PIEDEM'!E52*R52)+((('[1]N EERR PIEDEM'!E52*(100%-R52))/(1+TASAS!$D$9)))</f>
        <v>0</v>
      </c>
      <c r="F52" s="131">
        <f>+('[1]N EERR PIEDEM'!F52*S52)+((('[1]N EERR PIEDEM'!F52*(100%-S52))/(1+TASAS!$E$9)))</f>
        <v>0</v>
      </c>
      <c r="G52" s="131">
        <f>+('[1]N EERR PIEDEM'!G52*T52)+((('[1]N EERR PIEDEM'!G52*(100%-T52))/(1+TASAS!$F$9)))</f>
        <v>0</v>
      </c>
      <c r="H52" s="131">
        <f>+('[1]N EERR PIEDEM'!H52*U52)+((('[1]N EERR PIEDEM'!H52*(100%-U52))/(1+TASAS!$G$9)))</f>
        <v>2.4281751612597864</v>
      </c>
      <c r="I52" s="131">
        <f>+('[1]N EERR PIEDEM'!I52*V52)+((('[1]N EERR PIEDEM'!I52*(100%-V52))/(1+TASAS!$H$9)))</f>
        <v>0</v>
      </c>
      <c r="J52" s="131">
        <f>+('[1]N EERR PIEDEM'!J52*W52)+((('[1]N EERR PIEDEM'!J52*(100%-W52))/(1+TASAS!$I$9)))</f>
        <v>0</v>
      </c>
      <c r="K52" s="131">
        <f>+('[1]N EERR PIEDEM'!K52*X52)+((('[1]N EERR PIEDEM'!K52*(100%-X52))/(1+TASAS!$J$9)))</f>
        <v>0</v>
      </c>
      <c r="L52" s="131">
        <f>+('[1]N EERR PIEDEM'!L52*Y52)+((('[1]N EERR PIEDEM'!L52*(100%-Y52))/(1+TASAS!$K$9)))</f>
        <v>0</v>
      </c>
      <c r="M52" s="131">
        <f>+('[1]N EERR PIEDEM'!M52*Z52)+((('[1]N EERR PIEDEM'!M52*(100%-Z52))/(1+TASAS!$L$9)))</f>
        <v>0</v>
      </c>
      <c r="N52" s="131">
        <f>+('[1]N EERR PIEDEM'!N52*AA52)+((('[1]N EERR PIEDEM'!N52*(100%-AA52))/(1+TASAS!$M$9)))</f>
        <v>0</v>
      </c>
      <c r="O52" s="194">
        <f t="shared" si="3"/>
        <v>2.4281751612597864</v>
      </c>
      <c r="P52" s="303">
        <v>0</v>
      </c>
      <c r="Q52" s="303">
        <v>0</v>
      </c>
      <c r="R52" s="303">
        <v>0</v>
      </c>
      <c r="S52" s="303">
        <v>0</v>
      </c>
      <c r="T52" s="303">
        <v>0</v>
      </c>
      <c r="U52" s="303">
        <v>0</v>
      </c>
      <c r="V52" s="303">
        <v>0</v>
      </c>
      <c r="W52" s="303">
        <v>0</v>
      </c>
      <c r="X52" s="303">
        <v>0</v>
      </c>
      <c r="Y52" s="303">
        <v>0</v>
      </c>
      <c r="Z52" s="303">
        <v>0</v>
      </c>
      <c r="AA52" s="303">
        <v>0</v>
      </c>
    </row>
    <row r="53" spans="1:27" outlineLevel="1" x14ac:dyDescent="0.3">
      <c r="A53" s="203" t="s">
        <v>16</v>
      </c>
      <c r="B53" s="131"/>
      <c r="C53" s="131">
        <f>+('[1]N EERR PIEDEM'!C53*P53)+((('[1]N EERR PIEDEM'!C53*(100%-P53))/(1+TASAS!$B$9)))</f>
        <v>0</v>
      </c>
      <c r="D53" s="131">
        <f>+('[1]N EERR PIEDEM'!D53*Q53)+((('[1]N EERR PIEDEM'!D53*(100%-Q53))/(1+TASAS!$C$9)))</f>
        <v>0</v>
      </c>
      <c r="E53" s="131">
        <f>+('[1]N EERR PIEDEM'!E53*R53)+((('[1]N EERR PIEDEM'!E53*(100%-R53))/(1+TASAS!$D$9)))</f>
        <v>0</v>
      </c>
      <c r="F53" s="131">
        <f>+('[1]N EERR PIEDEM'!F53*S53)+((('[1]N EERR PIEDEM'!F53*(100%-S53))/(1+TASAS!$E$9)))</f>
        <v>0</v>
      </c>
      <c r="G53" s="131">
        <f>+('[1]N EERR PIEDEM'!G53*T53)+((('[1]N EERR PIEDEM'!G53*(100%-T53))/(1+TASAS!$F$9)))</f>
        <v>1.1449157746973153</v>
      </c>
      <c r="H53" s="131">
        <f>+('[1]N EERR PIEDEM'!H53*U53)+((('[1]N EERR PIEDEM'!H53*(100%-U53))/(1+TASAS!$G$9)))</f>
        <v>0</v>
      </c>
      <c r="I53" s="131">
        <f>+('[1]N EERR PIEDEM'!I53*V53)+((('[1]N EERR PIEDEM'!I53*(100%-V53))/(1+TASAS!$H$9)))</f>
        <v>0</v>
      </c>
      <c r="J53" s="131">
        <f>+('[1]N EERR PIEDEM'!J53*W53)+((('[1]N EERR PIEDEM'!J53*(100%-W53))/(1+TASAS!$I$9)))</f>
        <v>0</v>
      </c>
      <c r="K53" s="131">
        <f>+('[1]N EERR PIEDEM'!K53*X53)+((('[1]N EERR PIEDEM'!K53*(100%-X53))/(1+TASAS!$J$9)))</f>
        <v>0</v>
      </c>
      <c r="L53" s="131">
        <f>+('[1]N EERR PIEDEM'!L53*Y53)+((('[1]N EERR PIEDEM'!L53*(100%-Y53))/(1+TASAS!$K$9)))</f>
        <v>0</v>
      </c>
      <c r="M53" s="131">
        <f>+('[1]N EERR PIEDEM'!M53*Z53)+((('[1]N EERR PIEDEM'!M53*(100%-Z53))/(1+TASAS!$L$9)))</f>
        <v>0</v>
      </c>
      <c r="N53" s="131">
        <f>+('[1]N EERR PIEDEM'!N53*AA53)+((('[1]N EERR PIEDEM'!N53*(100%-AA53))/(1+TASAS!$M$9)))</f>
        <v>0</v>
      </c>
      <c r="O53" s="194">
        <f t="shared" si="3"/>
        <v>1.1449157746973153</v>
      </c>
      <c r="P53" s="303">
        <v>0</v>
      </c>
      <c r="Q53" s="303">
        <v>0</v>
      </c>
      <c r="R53" s="303">
        <v>0</v>
      </c>
      <c r="S53" s="303">
        <v>0</v>
      </c>
      <c r="T53" s="303">
        <v>0</v>
      </c>
      <c r="U53" s="303">
        <v>0</v>
      </c>
      <c r="V53" s="303">
        <v>0</v>
      </c>
      <c r="W53" s="303">
        <v>0</v>
      </c>
      <c r="X53" s="303">
        <v>0</v>
      </c>
      <c r="Y53" s="303">
        <v>0</v>
      </c>
      <c r="Z53" s="303">
        <v>0</v>
      </c>
      <c r="AA53" s="303">
        <v>0</v>
      </c>
    </row>
    <row r="54" spans="1:27" outlineLevel="1" x14ac:dyDescent="0.3">
      <c r="A54" s="203" t="s">
        <v>17</v>
      </c>
      <c r="B54" s="131"/>
      <c r="C54" s="131">
        <f>+('[1]N EERR PIEDEM'!C54*P54)+((('[1]N EERR PIEDEM'!C54*(100%-P54))/(1+TASAS!$B$9)))</f>
        <v>0</v>
      </c>
      <c r="D54" s="131">
        <f>+('[1]N EERR PIEDEM'!D54*Q54)+((('[1]N EERR PIEDEM'!D54*(100%-Q54))/(1+TASAS!$C$9)))</f>
        <v>0</v>
      </c>
      <c r="E54" s="131">
        <f>+('[1]N EERR PIEDEM'!E54*R54)+((('[1]N EERR PIEDEM'!E54*(100%-R54))/(1+TASAS!$D$9)))</f>
        <v>0</v>
      </c>
      <c r="F54" s="131">
        <f>+('[1]N EERR PIEDEM'!F54*S54)+((('[1]N EERR PIEDEM'!F54*(100%-S54))/(1+TASAS!$E$9)))</f>
        <v>0</v>
      </c>
      <c r="G54" s="131">
        <f>+('[1]N EERR PIEDEM'!G54*T54)+((('[1]N EERR PIEDEM'!G54*(100%-T54))/(1+TASAS!$F$9)))</f>
        <v>0</v>
      </c>
      <c r="H54" s="131">
        <f>+('[1]N EERR PIEDEM'!H54*U54)+((('[1]N EERR PIEDEM'!H54*(100%-U54))/(1+TASAS!$G$9)))</f>
        <v>0</v>
      </c>
      <c r="I54" s="131">
        <f>+('[1]N EERR PIEDEM'!I54*V54)+((('[1]N EERR PIEDEM'!I54*(100%-V54))/(1+TASAS!$H$9)))</f>
        <v>0</v>
      </c>
      <c r="J54" s="131">
        <f>+('[1]N EERR PIEDEM'!J54*W54)+((('[1]N EERR PIEDEM'!J54*(100%-W54))/(1+TASAS!$I$9)))</f>
        <v>0</v>
      </c>
      <c r="K54" s="131">
        <f>+('[1]N EERR PIEDEM'!K54*X54)+((('[1]N EERR PIEDEM'!K54*(100%-X54))/(1+TASAS!$J$9)))</f>
        <v>0</v>
      </c>
      <c r="L54" s="131">
        <f>+('[1]N EERR PIEDEM'!L54*Y54)+((('[1]N EERR PIEDEM'!L54*(100%-Y54))/(1+TASAS!$K$9)))</f>
        <v>0</v>
      </c>
      <c r="M54" s="131">
        <f>+('[1]N EERR PIEDEM'!M54*Z54)+((('[1]N EERR PIEDEM'!M54*(100%-Z54))/(1+TASAS!$L$9)))</f>
        <v>0</v>
      </c>
      <c r="N54" s="131">
        <f>+('[1]N EERR PIEDEM'!N54*AA54)+((('[1]N EERR PIEDEM'!N54*(100%-AA54))/(1+TASAS!$M$9)))</f>
        <v>0</v>
      </c>
      <c r="O54" s="194">
        <f t="shared" si="3"/>
        <v>0</v>
      </c>
      <c r="P54" s="303">
        <v>1</v>
      </c>
      <c r="Q54" s="303">
        <v>1</v>
      </c>
      <c r="R54" s="303">
        <v>1</v>
      </c>
      <c r="S54" s="303">
        <v>1</v>
      </c>
      <c r="T54" s="303">
        <v>1</v>
      </c>
      <c r="U54" s="303">
        <v>1</v>
      </c>
      <c r="V54" s="303">
        <v>1</v>
      </c>
      <c r="W54" s="303">
        <v>1</v>
      </c>
      <c r="X54" s="303">
        <v>1</v>
      </c>
      <c r="Y54" s="303">
        <v>1</v>
      </c>
      <c r="Z54" s="303">
        <v>1</v>
      </c>
      <c r="AA54" s="303">
        <v>1</v>
      </c>
    </row>
    <row r="55" spans="1:27" outlineLevel="1" x14ac:dyDescent="0.3">
      <c r="A55" s="203" t="s">
        <v>18</v>
      </c>
      <c r="B55" s="131"/>
      <c r="C55" s="131">
        <f>+('[1]N EERR PIEDEM'!C55*P55)+((('[1]N EERR PIEDEM'!C55*(100%-P55))/(1+TASAS!$B$9)))</f>
        <v>0</v>
      </c>
      <c r="D55" s="131">
        <f>+('[1]N EERR PIEDEM'!D55*Q55)+((('[1]N EERR PIEDEM'!D55*(100%-Q55))/(1+TASAS!$C$9)))</f>
        <v>0</v>
      </c>
      <c r="E55" s="131">
        <f>+('[1]N EERR PIEDEM'!E55*R55)+((('[1]N EERR PIEDEM'!E55*(100%-R55))/(1+TASAS!$D$9)))</f>
        <v>0</v>
      </c>
      <c r="F55" s="131">
        <f>+('[1]N EERR PIEDEM'!F55*S55)+((('[1]N EERR PIEDEM'!F55*(100%-S55))/(1+TASAS!$E$9)))</f>
        <v>0</v>
      </c>
      <c r="G55" s="131">
        <f>+('[1]N EERR PIEDEM'!G55*T55)+((('[1]N EERR PIEDEM'!G55*(100%-T55))/(1+TASAS!$F$9)))</f>
        <v>0</v>
      </c>
      <c r="H55" s="131">
        <f>+('[1]N EERR PIEDEM'!H55*U55)+((('[1]N EERR PIEDEM'!H55*(100%-U55))/(1+TASAS!$G$9)))</f>
        <v>0</v>
      </c>
      <c r="I55" s="131">
        <f>+('[1]N EERR PIEDEM'!I55*V55)+((('[1]N EERR PIEDEM'!I55*(100%-V55))/(1+TASAS!$H$9)))</f>
        <v>0</v>
      </c>
      <c r="J55" s="131">
        <f>+('[1]N EERR PIEDEM'!J55*W55)+((('[1]N EERR PIEDEM'!J55*(100%-W55))/(1+TASAS!$I$9)))</f>
        <v>0</v>
      </c>
      <c r="K55" s="131">
        <f>+('[1]N EERR PIEDEM'!K55*X55)+((('[1]N EERR PIEDEM'!K55*(100%-X55))/(1+TASAS!$J$9)))</f>
        <v>0</v>
      </c>
      <c r="L55" s="131">
        <f>+('[1]N EERR PIEDEM'!L55*Y55)+((('[1]N EERR PIEDEM'!L55*(100%-Y55))/(1+TASAS!$K$9)))</f>
        <v>0</v>
      </c>
      <c r="M55" s="131">
        <f>+('[1]N EERR PIEDEM'!M55*Z55)+((('[1]N EERR PIEDEM'!M55*(100%-Z55))/(1+TASAS!$L$9)))</f>
        <v>0</v>
      </c>
      <c r="N55" s="131">
        <f>+('[1]N EERR PIEDEM'!N55*AA55)+((('[1]N EERR PIEDEM'!N55*(100%-AA55))/(1+TASAS!$M$9)))</f>
        <v>0</v>
      </c>
      <c r="O55" s="194">
        <f t="shared" si="3"/>
        <v>0</v>
      </c>
      <c r="P55" s="303">
        <v>0</v>
      </c>
      <c r="Q55" s="303">
        <v>0</v>
      </c>
      <c r="R55" s="303">
        <v>0</v>
      </c>
      <c r="S55" s="303">
        <v>0</v>
      </c>
      <c r="T55" s="303">
        <v>0</v>
      </c>
      <c r="U55" s="303">
        <v>0</v>
      </c>
      <c r="V55" s="303">
        <v>0</v>
      </c>
      <c r="W55" s="303">
        <v>0</v>
      </c>
      <c r="X55" s="303">
        <v>0</v>
      </c>
      <c r="Y55" s="303">
        <v>0</v>
      </c>
      <c r="Z55" s="303">
        <v>0</v>
      </c>
      <c r="AA55" s="303">
        <v>0</v>
      </c>
    </row>
    <row r="56" spans="1:27" outlineLevel="1" x14ac:dyDescent="0.3">
      <c r="A56" s="203" t="s">
        <v>19</v>
      </c>
      <c r="B56" s="131"/>
      <c r="C56" s="131">
        <f>+('[1]N EERR PIEDEM'!C56*P56)+((('[1]N EERR PIEDEM'!C56*(100%-P56))/(1+TASAS!$B$9)))</f>
        <v>0</v>
      </c>
      <c r="D56" s="131">
        <f>+('[1]N EERR PIEDEM'!D56*Q56)+((('[1]N EERR PIEDEM'!D56*(100%-Q56))/(1+TASAS!$C$9)))</f>
        <v>0</v>
      </c>
      <c r="E56" s="131">
        <f>+('[1]N EERR PIEDEM'!E56*R56)+((('[1]N EERR PIEDEM'!E56*(100%-R56))/(1+TASAS!$D$9)))</f>
        <v>0</v>
      </c>
      <c r="F56" s="131">
        <f>+('[1]N EERR PIEDEM'!F56*S56)+((('[1]N EERR PIEDEM'!F56*(100%-S56))/(1+TASAS!$E$9)))</f>
        <v>0</v>
      </c>
      <c r="G56" s="131">
        <f>+('[1]N EERR PIEDEM'!G56*T56)+((('[1]N EERR PIEDEM'!G56*(100%-T56))/(1+TASAS!$F$9)))</f>
        <v>0</v>
      </c>
      <c r="H56" s="131">
        <f>+('[1]N EERR PIEDEM'!H56*U56)+((('[1]N EERR PIEDEM'!H56*(100%-U56))/(1+TASAS!$G$9)))</f>
        <v>0</v>
      </c>
      <c r="I56" s="131">
        <f>+('[1]N EERR PIEDEM'!I56*V56)+((('[1]N EERR PIEDEM'!I56*(100%-V56))/(1+TASAS!$H$9)))</f>
        <v>0</v>
      </c>
      <c r="J56" s="131">
        <f>+('[1]N EERR PIEDEM'!J56*W56)+((('[1]N EERR PIEDEM'!J56*(100%-W56))/(1+TASAS!$I$9)))</f>
        <v>0</v>
      </c>
      <c r="K56" s="131">
        <f>+('[1]N EERR PIEDEM'!K56*X56)+((('[1]N EERR PIEDEM'!K56*(100%-X56))/(1+TASAS!$J$9)))</f>
        <v>0</v>
      </c>
      <c r="L56" s="131">
        <f>+('[1]N EERR PIEDEM'!L56*Y56)+((('[1]N EERR PIEDEM'!L56*(100%-Y56))/(1+TASAS!$K$9)))</f>
        <v>0</v>
      </c>
      <c r="M56" s="131">
        <f>+('[1]N EERR PIEDEM'!M56*Z56)+((('[1]N EERR PIEDEM'!M56*(100%-Z56))/(1+TASAS!$L$9)))</f>
        <v>0</v>
      </c>
      <c r="N56" s="131">
        <f>+('[1]N EERR PIEDEM'!N56*AA56)+((('[1]N EERR PIEDEM'!N56*(100%-AA56))/(1+TASAS!$M$9)))</f>
        <v>0</v>
      </c>
      <c r="O56" s="194">
        <f t="shared" si="3"/>
        <v>0</v>
      </c>
      <c r="P56" s="303">
        <v>0</v>
      </c>
      <c r="Q56" s="303">
        <v>0</v>
      </c>
      <c r="R56" s="303">
        <v>0</v>
      </c>
      <c r="S56" s="303">
        <v>0</v>
      </c>
      <c r="T56" s="303">
        <v>0</v>
      </c>
      <c r="U56" s="303">
        <v>0</v>
      </c>
      <c r="V56" s="303">
        <v>0</v>
      </c>
      <c r="W56" s="303">
        <v>0</v>
      </c>
      <c r="X56" s="303">
        <v>0</v>
      </c>
      <c r="Y56" s="303">
        <v>0</v>
      </c>
      <c r="Z56" s="303">
        <v>0</v>
      </c>
      <c r="AA56" s="303">
        <v>0</v>
      </c>
    </row>
    <row r="57" spans="1:27" outlineLevel="1" x14ac:dyDescent="0.3">
      <c r="A57" s="203" t="s">
        <v>20</v>
      </c>
      <c r="B57" s="131"/>
      <c r="C57" s="131">
        <f>+('[1]N EERR PIEDEM'!C57*P57)+((('[1]N EERR PIEDEM'!C57*(100%-P57))/(1+TASAS!$B$9)))</f>
        <v>21.830230331981713</v>
      </c>
      <c r="D57" s="131">
        <f>+('[1]N EERR PIEDEM'!D57*Q57)+((('[1]N EERR PIEDEM'!D57*(100%-Q57))/(1+TASAS!$C$9)))</f>
        <v>25.505219557326885</v>
      </c>
      <c r="E57" s="131">
        <f>+('[1]N EERR PIEDEM'!E57*R57)+((('[1]N EERR PIEDEM'!E57*(100%-R57))/(1+TASAS!$D$9)))</f>
        <v>25.5138800684602</v>
      </c>
      <c r="F57" s="131">
        <f>+('[1]N EERR PIEDEM'!F57*S57)+((('[1]N EERR PIEDEM'!F57*(100%-S57))/(1+TASAS!$E$9)))</f>
        <v>27.054267341377962</v>
      </c>
      <c r="G57" s="131">
        <f>+('[1]N EERR PIEDEM'!G57*T57)+((('[1]N EERR PIEDEM'!G57*(100%-T57))/(1+TASAS!$F$9)))</f>
        <v>29.569358074516</v>
      </c>
      <c r="H57" s="131">
        <f>+('[1]N EERR PIEDEM'!H57*U57)+((('[1]N EERR PIEDEM'!H57*(100%-U57))/(1+TASAS!$G$9)))</f>
        <v>30.746270402574737</v>
      </c>
      <c r="I57" s="131">
        <f>+('[1]N EERR PIEDEM'!I57*V57)+((('[1]N EERR PIEDEM'!I57*(100%-V57))/(1+TASAS!$H$9)))</f>
        <v>0</v>
      </c>
      <c r="J57" s="131">
        <f>+('[1]N EERR PIEDEM'!J57*W57)+((('[1]N EERR PIEDEM'!J57*(100%-W57))/(1+TASAS!$I$9)))</f>
        <v>0</v>
      </c>
      <c r="K57" s="131">
        <f>+('[1]N EERR PIEDEM'!K57*X57)+((('[1]N EERR PIEDEM'!K57*(100%-X57))/(1+TASAS!$J$9)))</f>
        <v>0</v>
      </c>
      <c r="L57" s="131">
        <f>+('[1]N EERR PIEDEM'!L57*Y57)+((('[1]N EERR PIEDEM'!L57*(100%-Y57))/(1+TASAS!$K$9)))</f>
        <v>0</v>
      </c>
      <c r="M57" s="131">
        <f>+('[1]N EERR PIEDEM'!M57*Z57)+((('[1]N EERR PIEDEM'!M57*(100%-Z57))/(1+TASAS!$L$9)))</f>
        <v>0</v>
      </c>
      <c r="N57" s="131">
        <f>+('[1]N EERR PIEDEM'!N57*AA57)+((('[1]N EERR PIEDEM'!N57*(100%-AA57))/(1+TASAS!$M$9)))</f>
        <v>0</v>
      </c>
      <c r="O57" s="194">
        <f t="shared" si="3"/>
        <v>160.21922577623749</v>
      </c>
      <c r="P57" s="303">
        <v>0</v>
      </c>
      <c r="Q57" s="303">
        <v>0</v>
      </c>
      <c r="R57" s="303">
        <v>0</v>
      </c>
      <c r="S57" s="303">
        <v>0</v>
      </c>
      <c r="T57" s="303">
        <v>0</v>
      </c>
      <c r="U57" s="303">
        <v>0</v>
      </c>
      <c r="V57" s="303">
        <v>0</v>
      </c>
      <c r="W57" s="303">
        <v>0</v>
      </c>
      <c r="X57" s="303">
        <v>0</v>
      </c>
      <c r="Y57" s="303">
        <v>0</v>
      </c>
      <c r="Z57" s="303">
        <v>0</v>
      </c>
      <c r="AA57" s="303">
        <v>0</v>
      </c>
    </row>
    <row r="58" spans="1:27" outlineLevel="1" x14ac:dyDescent="0.3">
      <c r="A58" s="203" t="s">
        <v>21</v>
      </c>
      <c r="B58" s="131"/>
      <c r="C58" s="131">
        <f>+('[1]N EERR PIEDEM'!C58*P58)+((('[1]N EERR PIEDEM'!C58*(100%-P58))/(1+TASAS!$B$9)))</f>
        <v>0.29223036901257204</v>
      </c>
      <c r="D58" s="131">
        <f>+('[1]N EERR PIEDEM'!D58*Q58)+((('[1]N EERR PIEDEM'!D58*(100%-Q58))/(1+TASAS!$C$9)))</f>
        <v>0</v>
      </c>
      <c r="E58" s="131">
        <f>+('[1]N EERR PIEDEM'!E58*R58)+((('[1]N EERR PIEDEM'!E58*(100%-R58))/(1+TASAS!$D$9)))</f>
        <v>0</v>
      </c>
      <c r="F58" s="131">
        <f>+('[1]N EERR PIEDEM'!F58*S58)+((('[1]N EERR PIEDEM'!F58*(100%-S58))/(1+TASAS!$E$9)))</f>
        <v>0.96515500194628256</v>
      </c>
      <c r="G58" s="131">
        <f>+('[1]N EERR PIEDEM'!G58*T58)+((('[1]N EERR PIEDEM'!G58*(100%-T58))/(1+TASAS!$F$9)))</f>
        <v>0</v>
      </c>
      <c r="H58" s="131">
        <f>+('[1]N EERR PIEDEM'!H58*U58)+((('[1]N EERR PIEDEM'!H58*(100%-U58))/(1+TASAS!$G$9)))</f>
        <v>5.1588770639224322</v>
      </c>
      <c r="I58" s="131">
        <f>+('[1]N EERR PIEDEM'!I58*V58)+((('[1]N EERR PIEDEM'!I58*(100%-V58))/(1+TASAS!$H$9)))</f>
        <v>0</v>
      </c>
      <c r="J58" s="131">
        <f>+('[1]N EERR PIEDEM'!J58*W58)+((('[1]N EERR PIEDEM'!J58*(100%-W58))/(1+TASAS!$I$9)))</f>
        <v>0</v>
      </c>
      <c r="K58" s="131">
        <f>+('[1]N EERR PIEDEM'!K58*X58)+((('[1]N EERR PIEDEM'!K58*(100%-X58))/(1+TASAS!$J$9)))</f>
        <v>0</v>
      </c>
      <c r="L58" s="131">
        <f>+('[1]N EERR PIEDEM'!L58*Y58)+((('[1]N EERR PIEDEM'!L58*(100%-Y58))/(1+TASAS!$K$9)))</f>
        <v>0</v>
      </c>
      <c r="M58" s="131">
        <f>+('[1]N EERR PIEDEM'!M58*Z58)+((('[1]N EERR PIEDEM'!M58*(100%-Z58))/(1+TASAS!$L$9)))</f>
        <v>0</v>
      </c>
      <c r="N58" s="131">
        <f>+('[1]N EERR PIEDEM'!N58*AA58)+((('[1]N EERR PIEDEM'!N58*(100%-AA58))/(1+TASAS!$M$9)))</f>
        <v>0</v>
      </c>
      <c r="O58" s="194">
        <f t="shared" si="3"/>
        <v>6.4162624348812862</v>
      </c>
      <c r="P58" s="303">
        <v>0</v>
      </c>
      <c r="Q58" s="303">
        <v>0</v>
      </c>
      <c r="R58" s="303">
        <v>0</v>
      </c>
      <c r="S58" s="303">
        <v>0</v>
      </c>
      <c r="T58" s="303">
        <v>0</v>
      </c>
      <c r="U58" s="303">
        <v>0</v>
      </c>
      <c r="V58" s="303">
        <v>0</v>
      </c>
      <c r="W58" s="303">
        <v>0</v>
      </c>
      <c r="X58" s="303">
        <v>0</v>
      </c>
      <c r="Y58" s="303">
        <v>0</v>
      </c>
      <c r="Z58" s="303">
        <v>0</v>
      </c>
      <c r="AA58" s="303">
        <v>0</v>
      </c>
    </row>
    <row r="59" spans="1:27" outlineLevel="1" x14ac:dyDescent="0.3">
      <c r="A59" s="203" t="s">
        <v>250</v>
      </c>
      <c r="B59" s="131"/>
      <c r="C59" s="131">
        <f>+('[1]N EERR PIEDEM'!C59*P59)+((('[1]N EERR PIEDEM'!C59*(100%-P59))/(1+TASAS!$B$9)))</f>
        <v>9.3265011386991077</v>
      </c>
      <c r="D59" s="131">
        <f>+('[1]N EERR PIEDEM'!D59*Q59)+((('[1]N EERR PIEDEM'!D59*(100%-Q59))/(1+TASAS!$C$9)))</f>
        <v>0</v>
      </c>
      <c r="E59" s="131">
        <f>+('[1]N EERR PIEDEM'!E59*R59)+((('[1]N EERR PIEDEM'!E59*(100%-R59))/(1+TASAS!$D$9)))</f>
        <v>0</v>
      </c>
      <c r="F59" s="131">
        <f>+('[1]N EERR PIEDEM'!F59*S59)+((('[1]N EERR PIEDEM'!F59*(100%-S59))/(1+TASAS!$E$9)))</f>
        <v>102.41117571039314</v>
      </c>
      <c r="G59" s="131">
        <f>+('[1]N EERR PIEDEM'!G59*T59)+((('[1]N EERR PIEDEM'!G59*(100%-T59))/(1+TASAS!$F$9)))</f>
        <v>0</v>
      </c>
      <c r="H59" s="131">
        <f>+('[1]N EERR PIEDEM'!H59*U59)+((('[1]N EERR PIEDEM'!H59*(100%-U59))/(1+TASAS!$G$9)))</f>
        <v>0</v>
      </c>
      <c r="I59" s="131">
        <f>+('[1]N EERR PIEDEM'!I59*V59)+((('[1]N EERR PIEDEM'!I59*(100%-V59))/(1+TASAS!$H$9)))</f>
        <v>0</v>
      </c>
      <c r="J59" s="131">
        <f>+('[1]N EERR PIEDEM'!J59*W59)+((('[1]N EERR PIEDEM'!J59*(100%-W59))/(1+TASAS!$I$9)))</f>
        <v>0</v>
      </c>
      <c r="K59" s="131">
        <f>+('[1]N EERR PIEDEM'!K59*X59)+((('[1]N EERR PIEDEM'!K59*(100%-X59))/(1+TASAS!$J$9)))</f>
        <v>0</v>
      </c>
      <c r="L59" s="131">
        <f>+('[1]N EERR PIEDEM'!L59*Y59)+((('[1]N EERR PIEDEM'!L59*(100%-Y59))/(1+TASAS!$K$9)))</f>
        <v>0</v>
      </c>
      <c r="M59" s="131">
        <f>+('[1]N EERR PIEDEM'!M59*Z59)+((('[1]N EERR PIEDEM'!M59*(100%-Z59))/(1+TASAS!$L$9)))</f>
        <v>0</v>
      </c>
      <c r="N59" s="131">
        <f>+('[1]N EERR PIEDEM'!N59*AA59)+((('[1]N EERR PIEDEM'!N59*(100%-AA59))/(1+TASAS!$M$9)))</f>
        <v>0</v>
      </c>
      <c r="O59" s="194">
        <f t="shared" si="3"/>
        <v>111.73767684909225</v>
      </c>
      <c r="P59" s="303">
        <v>0</v>
      </c>
      <c r="Q59" s="303">
        <v>0</v>
      </c>
      <c r="R59" s="303">
        <v>0</v>
      </c>
      <c r="S59" s="303">
        <v>0</v>
      </c>
      <c r="T59" s="303">
        <v>0</v>
      </c>
      <c r="U59" s="303">
        <v>0</v>
      </c>
      <c r="V59" s="303">
        <v>0</v>
      </c>
      <c r="W59" s="303">
        <v>0</v>
      </c>
      <c r="X59" s="303">
        <v>0</v>
      </c>
      <c r="Y59" s="303">
        <v>0</v>
      </c>
      <c r="Z59" s="303">
        <v>0</v>
      </c>
      <c r="AA59" s="303">
        <v>0</v>
      </c>
    </row>
    <row r="60" spans="1:27" outlineLevel="1" x14ac:dyDescent="0.3">
      <c r="A60" s="203" t="s">
        <v>251</v>
      </c>
      <c r="B60" s="131"/>
      <c r="C60" s="131">
        <f>+('[1]N EERR PIEDEM'!C60*P60)+((('[1]N EERR PIEDEM'!C60*(100%-P60))/(1+TASAS!$B$9)))</f>
        <v>0</v>
      </c>
      <c r="D60" s="131">
        <f>+('[1]N EERR PIEDEM'!D60*Q60)+((('[1]N EERR PIEDEM'!D60*(100%-Q60))/(1+TASAS!$C$9)))</f>
        <v>0</v>
      </c>
      <c r="E60" s="131">
        <f>+('[1]N EERR PIEDEM'!E60*R60)+((('[1]N EERR PIEDEM'!E60*(100%-R60))/(1+TASAS!$D$9)))</f>
        <v>0</v>
      </c>
      <c r="F60" s="131">
        <f>+('[1]N EERR PIEDEM'!F60*S60)+((('[1]N EERR PIEDEM'!F60*(100%-S60))/(1+TASAS!$E$9)))</f>
        <v>0</v>
      </c>
      <c r="G60" s="131">
        <f>+('[1]N EERR PIEDEM'!G60*T60)+((('[1]N EERR PIEDEM'!G60*(100%-T60))/(1+TASAS!$F$9)))</f>
        <v>0</v>
      </c>
      <c r="H60" s="131">
        <f>+('[1]N EERR PIEDEM'!H60*U60)+((('[1]N EERR PIEDEM'!H60*(100%-U60))/(1+TASAS!$G$9)))</f>
        <v>0</v>
      </c>
      <c r="I60" s="131">
        <f>+('[1]N EERR PIEDEM'!I60*V60)+((('[1]N EERR PIEDEM'!I60*(100%-V60))/(1+TASAS!$H$9)))</f>
        <v>0</v>
      </c>
      <c r="J60" s="131">
        <f>+('[1]N EERR PIEDEM'!J60*W60)+((('[1]N EERR PIEDEM'!J60*(100%-W60))/(1+TASAS!$I$9)))</f>
        <v>0</v>
      </c>
      <c r="K60" s="131">
        <f>+('[1]N EERR PIEDEM'!K60*X60)+((('[1]N EERR PIEDEM'!K60*(100%-X60))/(1+TASAS!$J$9)))</f>
        <v>0</v>
      </c>
      <c r="L60" s="131">
        <f>+('[1]N EERR PIEDEM'!L60*Y60)+((('[1]N EERR PIEDEM'!L60*(100%-Y60))/(1+TASAS!$K$9)))</f>
        <v>0</v>
      </c>
      <c r="M60" s="131">
        <f>+('[1]N EERR PIEDEM'!M60*Z60)+((('[1]N EERR PIEDEM'!M60*(100%-Z60))/(1+TASAS!$L$9)))</f>
        <v>0</v>
      </c>
      <c r="N60" s="131">
        <f>+('[1]N EERR PIEDEM'!N60*AA60)+((('[1]N EERR PIEDEM'!N60*(100%-AA60))/(1+TASAS!$M$9)))</f>
        <v>0</v>
      </c>
      <c r="O60" s="194">
        <f t="shared" si="3"/>
        <v>0</v>
      </c>
      <c r="P60" s="303">
        <v>0</v>
      </c>
      <c r="Q60" s="303">
        <v>0</v>
      </c>
      <c r="R60" s="303">
        <v>0</v>
      </c>
      <c r="S60" s="303">
        <v>0</v>
      </c>
      <c r="T60" s="303">
        <v>0</v>
      </c>
      <c r="U60" s="303">
        <v>0</v>
      </c>
      <c r="V60" s="303">
        <v>0</v>
      </c>
      <c r="W60" s="303">
        <v>0</v>
      </c>
      <c r="X60" s="303">
        <v>0</v>
      </c>
      <c r="Y60" s="303">
        <v>0</v>
      </c>
      <c r="Z60" s="303">
        <v>0</v>
      </c>
      <c r="AA60" s="303">
        <v>0</v>
      </c>
    </row>
    <row r="61" spans="1:27" outlineLevel="1" x14ac:dyDescent="0.3">
      <c r="A61" s="203" t="s">
        <v>252</v>
      </c>
      <c r="B61" s="131"/>
      <c r="C61" s="131">
        <f>+('[1]N EERR PIEDEM'!C61*P61)+((('[1]N EERR PIEDEM'!C61*(100%-P61))/(1+TASAS!$B$9)))</f>
        <v>0</v>
      </c>
      <c r="D61" s="131">
        <f>+('[1]N EERR PIEDEM'!D61*Q61)+((('[1]N EERR PIEDEM'!D61*(100%-Q61))/(1+TASAS!$C$9)))</f>
        <v>0</v>
      </c>
      <c r="E61" s="131">
        <f>+('[1]N EERR PIEDEM'!E61*R61)+((('[1]N EERR PIEDEM'!E61*(100%-R61))/(1+TASAS!$D$9)))</f>
        <v>0</v>
      </c>
      <c r="F61" s="131">
        <f>+('[1]N EERR PIEDEM'!F61*S61)+((('[1]N EERR PIEDEM'!F61*(100%-S61))/(1+TASAS!$E$9)))</f>
        <v>0</v>
      </c>
      <c r="G61" s="131">
        <f>+('[1]N EERR PIEDEM'!G61*T61)+((('[1]N EERR PIEDEM'!G61*(100%-T61))/(1+TASAS!$F$9)))</f>
        <v>0</v>
      </c>
      <c r="H61" s="131">
        <f>+('[1]N EERR PIEDEM'!H61*U61)+((('[1]N EERR PIEDEM'!H61*(100%-U61))/(1+TASAS!$G$9)))</f>
        <v>0</v>
      </c>
      <c r="I61" s="131">
        <f>+('[1]N EERR PIEDEM'!I61*V61)+((('[1]N EERR PIEDEM'!I61*(100%-V61))/(1+TASAS!$H$9)))</f>
        <v>0</v>
      </c>
      <c r="J61" s="131">
        <f>+('[1]N EERR PIEDEM'!J61*W61)+((('[1]N EERR PIEDEM'!J61*(100%-W61))/(1+TASAS!$I$9)))</f>
        <v>0</v>
      </c>
      <c r="K61" s="131">
        <f>+('[1]N EERR PIEDEM'!K61*X61)+((('[1]N EERR PIEDEM'!K61*(100%-X61))/(1+TASAS!$J$9)))</f>
        <v>0</v>
      </c>
      <c r="L61" s="131">
        <f>+('[1]N EERR PIEDEM'!L61*Y61)+((('[1]N EERR PIEDEM'!L61*(100%-Y61))/(1+TASAS!$K$9)))</f>
        <v>0</v>
      </c>
      <c r="M61" s="131">
        <f>+('[1]N EERR PIEDEM'!M61*Z61)+((('[1]N EERR PIEDEM'!M61*(100%-Z61))/(1+TASAS!$L$9)))</f>
        <v>0</v>
      </c>
      <c r="N61" s="131">
        <f>+('[1]N EERR PIEDEM'!N61*AA61)+((('[1]N EERR PIEDEM'!N61*(100%-AA61))/(1+TASAS!$M$9)))</f>
        <v>0</v>
      </c>
      <c r="O61" s="194">
        <f t="shared" si="3"/>
        <v>0</v>
      </c>
      <c r="P61" s="303">
        <v>0</v>
      </c>
      <c r="Q61" s="303">
        <v>0</v>
      </c>
      <c r="R61" s="303">
        <v>0</v>
      </c>
      <c r="S61" s="303">
        <v>0</v>
      </c>
      <c r="T61" s="303">
        <v>0</v>
      </c>
      <c r="U61" s="303">
        <v>0</v>
      </c>
      <c r="V61" s="303">
        <v>0</v>
      </c>
      <c r="W61" s="303">
        <v>0</v>
      </c>
      <c r="X61" s="303">
        <v>0</v>
      </c>
      <c r="Y61" s="303">
        <v>0</v>
      </c>
      <c r="Z61" s="303">
        <v>0</v>
      </c>
      <c r="AA61" s="303">
        <v>0</v>
      </c>
    </row>
    <row r="62" spans="1:27" outlineLevel="1" x14ac:dyDescent="0.3">
      <c r="A62" s="203" t="s">
        <v>253</v>
      </c>
      <c r="B62" s="131"/>
      <c r="C62" s="131">
        <f>+('[1]N EERR PIEDEM'!C62*P62)+((('[1]N EERR PIEDEM'!C62*(100%-P62))/(1+TASAS!$B$9)))</f>
        <v>0</v>
      </c>
      <c r="D62" s="131">
        <f>+('[1]N EERR PIEDEM'!D62*Q62)+((('[1]N EERR PIEDEM'!D62*(100%-Q62))/(1+TASAS!$C$9)))</f>
        <v>0</v>
      </c>
      <c r="E62" s="131">
        <f>+('[1]N EERR PIEDEM'!E62*R62)+((('[1]N EERR PIEDEM'!E62*(100%-R62))/(1+TASAS!$D$9)))</f>
        <v>0</v>
      </c>
      <c r="F62" s="131">
        <f>+('[1]N EERR PIEDEM'!F62*S62)+((('[1]N EERR PIEDEM'!F62*(100%-S62))/(1+TASAS!$E$9)))</f>
        <v>0</v>
      </c>
      <c r="G62" s="131">
        <f>+('[1]N EERR PIEDEM'!G62*T62)+((('[1]N EERR PIEDEM'!G62*(100%-T62))/(1+TASAS!$F$9)))</f>
        <v>0</v>
      </c>
      <c r="H62" s="131">
        <f>+('[1]N EERR PIEDEM'!H62*U62)+((('[1]N EERR PIEDEM'!H62*(100%-U62))/(1+TASAS!$G$9)))</f>
        <v>62.933523441831518</v>
      </c>
      <c r="I62" s="131">
        <f>+('[1]N EERR PIEDEM'!I62*V62)+((('[1]N EERR PIEDEM'!I62*(100%-V62))/(1+TASAS!$H$9)))</f>
        <v>0</v>
      </c>
      <c r="J62" s="131">
        <f>+('[1]N EERR PIEDEM'!J62*W62)+((('[1]N EERR PIEDEM'!J62*(100%-W62))/(1+TASAS!$I$9)))</f>
        <v>0</v>
      </c>
      <c r="K62" s="131">
        <f>+('[1]N EERR PIEDEM'!K62*X62)+((('[1]N EERR PIEDEM'!K62*(100%-X62))/(1+TASAS!$J$9)))</f>
        <v>0</v>
      </c>
      <c r="L62" s="131">
        <f>+('[1]N EERR PIEDEM'!L62*Y62)+((('[1]N EERR PIEDEM'!L62*(100%-Y62))/(1+TASAS!$K$9)))</f>
        <v>0</v>
      </c>
      <c r="M62" s="131">
        <f>+('[1]N EERR PIEDEM'!M62*Z62)+((('[1]N EERR PIEDEM'!M62*(100%-Z62))/(1+TASAS!$L$9)))</f>
        <v>0</v>
      </c>
      <c r="N62" s="131">
        <f>+('[1]N EERR PIEDEM'!N62*AA62)+((('[1]N EERR PIEDEM'!N62*(100%-AA62))/(1+TASAS!$M$9)))</f>
        <v>0</v>
      </c>
      <c r="O62" s="194">
        <f t="shared" si="3"/>
        <v>62.933523441831518</v>
      </c>
      <c r="P62" s="303">
        <v>0</v>
      </c>
      <c r="Q62" s="303">
        <v>0</v>
      </c>
      <c r="R62" s="303">
        <v>0</v>
      </c>
      <c r="S62" s="303">
        <v>0</v>
      </c>
      <c r="T62" s="303">
        <v>0</v>
      </c>
      <c r="U62" s="303">
        <v>0</v>
      </c>
      <c r="V62" s="303">
        <v>0</v>
      </c>
      <c r="W62" s="303">
        <v>0</v>
      </c>
      <c r="X62" s="303">
        <v>0</v>
      </c>
      <c r="Y62" s="303">
        <v>0</v>
      </c>
      <c r="Z62" s="303">
        <v>0</v>
      </c>
      <c r="AA62" s="303">
        <v>0</v>
      </c>
    </row>
    <row r="63" spans="1:27" outlineLevel="1" x14ac:dyDescent="0.3">
      <c r="A63" s="203" t="s">
        <v>254</v>
      </c>
      <c r="B63" s="131"/>
      <c r="C63" s="131">
        <f>+('[1]N EERR PIEDEM'!C63*P63)+((('[1]N EERR PIEDEM'!C63*(100%-P63))/(1+TASAS!$B$9)))</f>
        <v>0</v>
      </c>
      <c r="D63" s="131">
        <f>+('[1]N EERR PIEDEM'!D63*Q63)+((('[1]N EERR PIEDEM'!D63*(100%-Q63))/(1+TASAS!$C$9)))</f>
        <v>0</v>
      </c>
      <c r="E63" s="131">
        <f>+('[1]N EERR PIEDEM'!E63*R63)+((('[1]N EERR PIEDEM'!E63*(100%-R63))/(1+TASAS!$D$9)))</f>
        <v>0</v>
      </c>
      <c r="F63" s="131">
        <f>+('[1]N EERR PIEDEM'!F63*S63)+((('[1]N EERR PIEDEM'!F63*(100%-S63))/(1+TASAS!$E$9)))</f>
        <v>0</v>
      </c>
      <c r="G63" s="131">
        <f>+('[1]N EERR PIEDEM'!G63*T63)+((('[1]N EERR PIEDEM'!G63*(100%-T63))/(1+TASAS!$F$9)))</f>
        <v>0</v>
      </c>
      <c r="H63" s="131">
        <f>+('[1]N EERR PIEDEM'!H63*U63)+((('[1]N EERR PIEDEM'!H63*(100%-U63))/(1+TASAS!$G$9)))</f>
        <v>0</v>
      </c>
      <c r="I63" s="131">
        <f>+('[1]N EERR PIEDEM'!I63*V63)+((('[1]N EERR PIEDEM'!I63*(100%-V63))/(1+TASAS!$H$9)))</f>
        <v>0</v>
      </c>
      <c r="J63" s="131">
        <f>+('[1]N EERR PIEDEM'!J63*W63)+((('[1]N EERR PIEDEM'!J63*(100%-W63))/(1+TASAS!$I$9)))</f>
        <v>0</v>
      </c>
      <c r="K63" s="131">
        <f>+('[1]N EERR PIEDEM'!K63*X63)+((('[1]N EERR PIEDEM'!K63*(100%-X63))/(1+TASAS!$J$9)))</f>
        <v>0</v>
      </c>
      <c r="L63" s="131">
        <f>+('[1]N EERR PIEDEM'!L63*Y63)+((('[1]N EERR PIEDEM'!L63*(100%-Y63))/(1+TASAS!$K$9)))</f>
        <v>0</v>
      </c>
      <c r="M63" s="131">
        <f>+('[1]N EERR PIEDEM'!M63*Z63)+((('[1]N EERR PIEDEM'!M63*(100%-Z63))/(1+TASAS!$L$9)))</f>
        <v>0</v>
      </c>
      <c r="N63" s="131">
        <f>+('[1]N EERR PIEDEM'!N63*AA63)+((('[1]N EERR PIEDEM'!N63*(100%-AA63))/(1+TASAS!$M$9)))</f>
        <v>0</v>
      </c>
      <c r="O63" s="194">
        <f t="shared" si="3"/>
        <v>0</v>
      </c>
      <c r="P63" s="303">
        <v>0</v>
      </c>
      <c r="Q63" s="303">
        <v>0</v>
      </c>
      <c r="R63" s="303">
        <v>0</v>
      </c>
      <c r="S63" s="303">
        <v>0</v>
      </c>
      <c r="T63" s="303">
        <v>0</v>
      </c>
      <c r="U63" s="303">
        <v>0</v>
      </c>
      <c r="V63" s="303">
        <v>0</v>
      </c>
      <c r="W63" s="303">
        <v>0</v>
      </c>
      <c r="X63" s="303">
        <v>0</v>
      </c>
      <c r="Y63" s="303">
        <v>0</v>
      </c>
      <c r="Z63" s="303">
        <v>0</v>
      </c>
      <c r="AA63" s="303">
        <v>0</v>
      </c>
    </row>
    <row r="64" spans="1:27" outlineLevel="1" x14ac:dyDescent="0.3">
      <c r="A64" s="203" t="s">
        <v>255</v>
      </c>
      <c r="B64" s="131"/>
      <c r="C64" s="131">
        <f>+('[1]N EERR PIEDEM'!C64*P64)+((('[1]N EERR PIEDEM'!C64*(100%-P64))/(1+TASAS!$B$9)))</f>
        <v>0</v>
      </c>
      <c r="D64" s="131">
        <f>+('[1]N EERR PIEDEM'!D64*Q64)+((('[1]N EERR PIEDEM'!D64*(100%-Q64))/(1+TASAS!$C$9)))</f>
        <v>0</v>
      </c>
      <c r="E64" s="131">
        <f>+('[1]N EERR PIEDEM'!E64*R64)+((('[1]N EERR PIEDEM'!E64*(100%-R64))/(1+TASAS!$D$9)))</f>
        <v>0</v>
      </c>
      <c r="F64" s="131">
        <f>+('[1]N EERR PIEDEM'!F64*S64)+((('[1]N EERR PIEDEM'!F64*(100%-S64))/(1+TASAS!$E$9)))</f>
        <v>0</v>
      </c>
      <c r="G64" s="131">
        <f>+('[1]N EERR PIEDEM'!G64*T64)+((('[1]N EERR PIEDEM'!G64*(100%-T64))/(1+TASAS!$F$9)))</f>
        <v>0</v>
      </c>
      <c r="H64" s="131">
        <f>+('[1]N EERR PIEDEM'!H64*U64)+((('[1]N EERR PIEDEM'!H64*(100%-U64))/(1+TASAS!$G$9)))</f>
        <v>0</v>
      </c>
      <c r="I64" s="131">
        <f>+('[1]N EERR PIEDEM'!I64*V64)+((('[1]N EERR PIEDEM'!I64*(100%-V64))/(1+TASAS!$H$9)))</f>
        <v>0</v>
      </c>
      <c r="J64" s="131">
        <f>+('[1]N EERR PIEDEM'!J64*W64)+((('[1]N EERR PIEDEM'!J64*(100%-W64))/(1+TASAS!$I$9)))</f>
        <v>0</v>
      </c>
      <c r="K64" s="131">
        <f>+('[1]N EERR PIEDEM'!K64*X64)+((('[1]N EERR PIEDEM'!K64*(100%-X64))/(1+TASAS!$J$9)))</f>
        <v>0</v>
      </c>
      <c r="L64" s="131">
        <f>+('[1]N EERR PIEDEM'!L64*Y64)+((('[1]N EERR PIEDEM'!L64*(100%-Y64))/(1+TASAS!$K$9)))</f>
        <v>0</v>
      </c>
      <c r="M64" s="131">
        <f>+('[1]N EERR PIEDEM'!M64*Z64)+((('[1]N EERR PIEDEM'!M64*(100%-Z64))/(1+TASAS!$L$9)))</f>
        <v>0</v>
      </c>
      <c r="N64" s="131">
        <f>+('[1]N EERR PIEDEM'!N64*AA64)+((('[1]N EERR PIEDEM'!N64*(100%-AA64))/(1+TASAS!$M$9)))</f>
        <v>0</v>
      </c>
      <c r="O64" s="194">
        <f t="shared" si="3"/>
        <v>0</v>
      </c>
      <c r="P64" s="303">
        <v>0</v>
      </c>
      <c r="Q64" s="303">
        <v>0</v>
      </c>
      <c r="R64" s="303">
        <v>0</v>
      </c>
      <c r="S64" s="303">
        <v>0</v>
      </c>
      <c r="T64" s="303">
        <v>0</v>
      </c>
      <c r="U64" s="303">
        <v>0</v>
      </c>
      <c r="V64" s="303">
        <v>0</v>
      </c>
      <c r="W64" s="303">
        <v>0</v>
      </c>
      <c r="X64" s="303">
        <v>0</v>
      </c>
      <c r="Y64" s="303">
        <v>0</v>
      </c>
      <c r="Z64" s="303">
        <v>0</v>
      </c>
      <c r="AA64" s="303">
        <v>0</v>
      </c>
    </row>
    <row r="65" spans="1:27" outlineLevel="1" x14ac:dyDescent="0.3">
      <c r="A65" s="203" t="s">
        <v>256</v>
      </c>
      <c r="B65" s="131"/>
      <c r="C65" s="131">
        <f>+('[1]N EERR PIEDEM'!C65*P65)+((('[1]N EERR PIEDEM'!C65*(100%-P65))/(1+TASAS!$B$9)))</f>
        <v>0</v>
      </c>
      <c r="D65" s="131">
        <f>+('[1]N EERR PIEDEM'!D65*Q65)+((('[1]N EERR PIEDEM'!D65*(100%-Q65))/(1+TASAS!$C$9)))</f>
        <v>0</v>
      </c>
      <c r="E65" s="131">
        <f>+('[1]N EERR PIEDEM'!E65*R65)+((('[1]N EERR PIEDEM'!E65*(100%-R65))/(1+TASAS!$D$9)))</f>
        <v>0</v>
      </c>
      <c r="F65" s="131">
        <f>+('[1]N EERR PIEDEM'!F65*S65)+((('[1]N EERR PIEDEM'!F65*(100%-S65))/(1+TASAS!$E$9)))</f>
        <v>0</v>
      </c>
      <c r="G65" s="131">
        <f>+('[1]N EERR PIEDEM'!G65*T65)+((('[1]N EERR PIEDEM'!G65*(100%-T65))/(1+TASAS!$F$9)))</f>
        <v>0</v>
      </c>
      <c r="H65" s="131">
        <f>+('[1]N EERR PIEDEM'!H65*U65)+((('[1]N EERR PIEDEM'!H65*(100%-U65))/(1+TASAS!$G$9)))</f>
        <v>0</v>
      </c>
      <c r="I65" s="131">
        <f>+('[1]N EERR PIEDEM'!I65*V65)+((('[1]N EERR PIEDEM'!I65*(100%-V65))/(1+TASAS!$H$9)))</f>
        <v>0</v>
      </c>
      <c r="J65" s="131">
        <f>+('[1]N EERR PIEDEM'!J65*W65)+((('[1]N EERR PIEDEM'!J65*(100%-W65))/(1+TASAS!$I$9)))</f>
        <v>0</v>
      </c>
      <c r="K65" s="131">
        <f>+('[1]N EERR PIEDEM'!K65*X65)+((('[1]N EERR PIEDEM'!K65*(100%-X65))/(1+TASAS!$J$9)))</f>
        <v>0</v>
      </c>
      <c r="L65" s="131">
        <f>+('[1]N EERR PIEDEM'!L65*Y65)+((('[1]N EERR PIEDEM'!L65*(100%-Y65))/(1+TASAS!$K$9)))</f>
        <v>0</v>
      </c>
      <c r="M65" s="131">
        <f>+('[1]N EERR PIEDEM'!M65*Z65)+((('[1]N EERR PIEDEM'!M65*(100%-Z65))/(1+TASAS!$L$9)))</f>
        <v>0</v>
      </c>
      <c r="N65" s="131">
        <f>+('[1]N EERR PIEDEM'!N65*AA65)+((('[1]N EERR PIEDEM'!N65*(100%-AA65))/(1+TASAS!$M$9)))</f>
        <v>0</v>
      </c>
      <c r="O65" s="194">
        <f t="shared" si="3"/>
        <v>0</v>
      </c>
      <c r="P65" s="303">
        <v>0</v>
      </c>
      <c r="Q65" s="303">
        <v>0</v>
      </c>
      <c r="R65" s="303">
        <v>0</v>
      </c>
      <c r="S65" s="303">
        <v>0</v>
      </c>
      <c r="T65" s="303">
        <v>0</v>
      </c>
      <c r="U65" s="303">
        <v>0</v>
      </c>
      <c r="V65" s="303">
        <v>0</v>
      </c>
      <c r="W65" s="303">
        <v>0</v>
      </c>
      <c r="X65" s="303">
        <v>0</v>
      </c>
      <c r="Y65" s="303">
        <v>0</v>
      </c>
      <c r="Z65" s="303">
        <v>0</v>
      </c>
      <c r="AA65" s="303">
        <v>0</v>
      </c>
    </row>
    <row r="66" spans="1:27" outlineLevel="1" x14ac:dyDescent="0.3">
      <c r="A66" s="203" t="s">
        <v>257</v>
      </c>
      <c r="B66" s="131"/>
      <c r="C66" s="131">
        <f>+('[1]N EERR PIEDEM'!C66*P66)+((('[1]N EERR PIEDEM'!C66*(100%-P66))/(1+TASAS!$B$9)))</f>
        <v>0</v>
      </c>
      <c r="D66" s="131">
        <f>+('[1]N EERR PIEDEM'!D66*Q66)+((('[1]N EERR PIEDEM'!D66*(100%-Q66))/(1+TASAS!$C$9)))</f>
        <v>0</v>
      </c>
      <c r="E66" s="131">
        <f>+('[1]N EERR PIEDEM'!E66*R66)+((('[1]N EERR PIEDEM'!E66*(100%-R66))/(1+TASAS!$D$9)))</f>
        <v>0</v>
      </c>
      <c r="F66" s="131">
        <f>+('[1]N EERR PIEDEM'!F66*S66)+((('[1]N EERR PIEDEM'!F66*(100%-S66))/(1+TASAS!$E$9)))</f>
        <v>0</v>
      </c>
      <c r="G66" s="131">
        <f>+('[1]N EERR PIEDEM'!G66*T66)+((('[1]N EERR PIEDEM'!G66*(100%-T66))/(1+TASAS!$F$9)))</f>
        <v>0</v>
      </c>
      <c r="H66" s="131">
        <f>+('[1]N EERR PIEDEM'!H66*U66)+((('[1]N EERR PIEDEM'!H66*(100%-U66))/(1+TASAS!$G$9)))</f>
        <v>0</v>
      </c>
      <c r="I66" s="131">
        <f>+('[1]N EERR PIEDEM'!I66*V66)+((('[1]N EERR PIEDEM'!I66*(100%-V66))/(1+TASAS!$H$9)))</f>
        <v>0</v>
      </c>
      <c r="J66" s="131">
        <f>+('[1]N EERR PIEDEM'!J66*W66)+((('[1]N EERR PIEDEM'!J66*(100%-W66))/(1+TASAS!$I$9)))</f>
        <v>0</v>
      </c>
      <c r="K66" s="131">
        <f>+('[1]N EERR PIEDEM'!K66*X66)+((('[1]N EERR PIEDEM'!K66*(100%-X66))/(1+TASAS!$J$9)))</f>
        <v>0</v>
      </c>
      <c r="L66" s="131">
        <f>+('[1]N EERR PIEDEM'!L66*Y66)+((('[1]N EERR PIEDEM'!L66*(100%-Y66))/(1+TASAS!$K$9)))</f>
        <v>0</v>
      </c>
      <c r="M66" s="131">
        <f>+('[1]N EERR PIEDEM'!M66*Z66)+((('[1]N EERR PIEDEM'!M66*(100%-Z66))/(1+TASAS!$L$9)))</f>
        <v>0</v>
      </c>
      <c r="N66" s="131">
        <f>+('[1]N EERR PIEDEM'!N66*AA66)+((('[1]N EERR PIEDEM'!N66*(100%-AA66))/(1+TASAS!$M$9)))</f>
        <v>0</v>
      </c>
      <c r="O66" s="194">
        <f t="shared" si="3"/>
        <v>0</v>
      </c>
      <c r="P66" s="303">
        <v>1</v>
      </c>
      <c r="Q66" s="303">
        <v>1</v>
      </c>
      <c r="R66" s="303">
        <v>1</v>
      </c>
      <c r="S66" s="303">
        <v>1</v>
      </c>
      <c r="T66" s="303">
        <v>1</v>
      </c>
      <c r="U66" s="303">
        <v>1</v>
      </c>
      <c r="V66" s="303">
        <v>1</v>
      </c>
      <c r="W66" s="303">
        <v>1</v>
      </c>
      <c r="X66" s="303">
        <v>1</v>
      </c>
      <c r="Y66" s="303">
        <v>1</v>
      </c>
      <c r="Z66" s="303">
        <v>1</v>
      </c>
      <c r="AA66" s="303">
        <v>1</v>
      </c>
    </row>
    <row r="67" spans="1:27" outlineLevel="1" x14ac:dyDescent="0.3">
      <c r="A67" s="203" t="s">
        <v>258</v>
      </c>
      <c r="B67" s="131"/>
      <c r="C67" s="131">
        <f>+('[1]N EERR PIEDEM'!C67*P67)+((('[1]N EERR PIEDEM'!C67*(100%-P67))/(1+TASAS!$B$9)))</f>
        <v>0</v>
      </c>
      <c r="D67" s="131">
        <f>+('[1]N EERR PIEDEM'!D67*Q67)+((('[1]N EERR PIEDEM'!D67*(100%-Q67))/(1+TASAS!$C$9)))</f>
        <v>0</v>
      </c>
      <c r="E67" s="131">
        <f>+('[1]N EERR PIEDEM'!E67*R67)+((('[1]N EERR PIEDEM'!E67*(100%-R67))/(1+TASAS!$D$9)))</f>
        <v>0</v>
      </c>
      <c r="F67" s="131">
        <f>+('[1]N EERR PIEDEM'!F67*S67)+((('[1]N EERR PIEDEM'!F67*(100%-S67))/(1+TASAS!$E$9)))</f>
        <v>0</v>
      </c>
      <c r="G67" s="131">
        <f>+('[1]N EERR PIEDEM'!G67*T67)+((('[1]N EERR PIEDEM'!G67*(100%-T67))/(1+TASAS!$F$9)))</f>
        <v>0</v>
      </c>
      <c r="H67" s="131">
        <f>+('[1]N EERR PIEDEM'!H67*U67)+((('[1]N EERR PIEDEM'!H67*(100%-U67))/(1+TASAS!$G$9)))</f>
        <v>0</v>
      </c>
      <c r="I67" s="131">
        <f>+('[1]N EERR PIEDEM'!I67*V67)+((('[1]N EERR PIEDEM'!I67*(100%-V67))/(1+TASAS!$H$9)))</f>
        <v>0</v>
      </c>
      <c r="J67" s="131">
        <f>+('[1]N EERR PIEDEM'!J67*W67)+((('[1]N EERR PIEDEM'!J67*(100%-W67))/(1+TASAS!$I$9)))</f>
        <v>0</v>
      </c>
      <c r="K67" s="131">
        <f>+('[1]N EERR PIEDEM'!K67*X67)+((('[1]N EERR PIEDEM'!K67*(100%-X67))/(1+TASAS!$J$9)))</f>
        <v>0</v>
      </c>
      <c r="L67" s="131">
        <f>+('[1]N EERR PIEDEM'!L67*Y67)+((('[1]N EERR PIEDEM'!L67*(100%-Y67))/(1+TASAS!$K$9)))</f>
        <v>0</v>
      </c>
      <c r="M67" s="131">
        <f>+('[1]N EERR PIEDEM'!M67*Z67)+((('[1]N EERR PIEDEM'!M67*(100%-Z67))/(1+TASAS!$L$9)))</f>
        <v>0</v>
      </c>
      <c r="N67" s="131">
        <f>+('[1]N EERR PIEDEM'!N67*AA67)+((('[1]N EERR PIEDEM'!N67*(100%-AA67))/(1+TASAS!$M$9)))</f>
        <v>0</v>
      </c>
      <c r="O67" s="194">
        <f t="shared" si="3"/>
        <v>0</v>
      </c>
      <c r="P67" s="303">
        <v>0</v>
      </c>
      <c r="Q67" s="303">
        <v>0</v>
      </c>
      <c r="R67" s="303">
        <v>0</v>
      </c>
      <c r="S67" s="303">
        <v>0</v>
      </c>
      <c r="T67" s="303">
        <v>0</v>
      </c>
      <c r="U67" s="303">
        <v>0</v>
      </c>
      <c r="V67" s="303">
        <v>0</v>
      </c>
      <c r="W67" s="303">
        <v>0</v>
      </c>
      <c r="X67" s="303">
        <v>0</v>
      </c>
      <c r="Y67" s="303">
        <v>0</v>
      </c>
      <c r="Z67" s="303">
        <v>0</v>
      </c>
      <c r="AA67" s="303">
        <v>0</v>
      </c>
    </row>
    <row r="68" spans="1:27" outlineLevel="1" x14ac:dyDescent="0.3">
      <c r="A68" s="203" t="s">
        <v>259</v>
      </c>
      <c r="B68" s="131"/>
      <c r="C68" s="131">
        <f>+('[1]N EERR PIEDEM'!C68*P68)+((('[1]N EERR PIEDEM'!C68*(100%-P68))/(1+TASAS!$B$9)))</f>
        <v>0</v>
      </c>
      <c r="D68" s="131">
        <f>+('[1]N EERR PIEDEM'!D68*Q68)+((('[1]N EERR PIEDEM'!D68*(100%-Q68))/(1+TASAS!$C$9)))</f>
        <v>0</v>
      </c>
      <c r="E68" s="131">
        <f>+('[1]N EERR PIEDEM'!E68*R68)+((('[1]N EERR PIEDEM'!E68*(100%-R68))/(1+TASAS!$D$9)))</f>
        <v>0</v>
      </c>
      <c r="F68" s="131">
        <f>+('[1]N EERR PIEDEM'!F68*S68)+((('[1]N EERR PIEDEM'!F68*(100%-S68))/(1+TASAS!$E$9)))</f>
        <v>0</v>
      </c>
      <c r="G68" s="131">
        <f>+('[1]N EERR PIEDEM'!G68*T68)+((('[1]N EERR PIEDEM'!G68*(100%-T68))/(1+TASAS!$F$9)))</f>
        <v>0</v>
      </c>
      <c r="H68" s="131">
        <f>+('[1]N EERR PIEDEM'!H68*U68)+((('[1]N EERR PIEDEM'!H68*(100%-U68))/(1+TASAS!$G$9)))</f>
        <v>0</v>
      </c>
      <c r="I68" s="131">
        <f>+('[1]N EERR PIEDEM'!I68*V68)+((('[1]N EERR PIEDEM'!I68*(100%-V68))/(1+TASAS!$H$9)))</f>
        <v>0</v>
      </c>
      <c r="J68" s="131">
        <f>+('[1]N EERR PIEDEM'!J68*W68)+((('[1]N EERR PIEDEM'!J68*(100%-W68))/(1+TASAS!$I$9)))</f>
        <v>0</v>
      </c>
      <c r="K68" s="131">
        <f>+('[1]N EERR PIEDEM'!K68*X68)+((('[1]N EERR PIEDEM'!K68*(100%-X68))/(1+TASAS!$J$9)))</f>
        <v>0</v>
      </c>
      <c r="L68" s="131">
        <f>+('[1]N EERR PIEDEM'!L68*Y68)+((('[1]N EERR PIEDEM'!L68*(100%-Y68))/(1+TASAS!$K$9)))</f>
        <v>0</v>
      </c>
      <c r="M68" s="131">
        <f>+('[1]N EERR PIEDEM'!M68*Z68)+((('[1]N EERR PIEDEM'!M68*(100%-Z68))/(1+TASAS!$L$9)))</f>
        <v>0</v>
      </c>
      <c r="N68" s="131">
        <f>+('[1]N EERR PIEDEM'!N68*AA68)+((('[1]N EERR PIEDEM'!N68*(100%-AA68))/(1+TASAS!$M$9)))</f>
        <v>0</v>
      </c>
      <c r="O68" s="194">
        <f t="shared" si="3"/>
        <v>0</v>
      </c>
      <c r="P68" s="303">
        <v>0</v>
      </c>
      <c r="Q68" s="303">
        <v>0</v>
      </c>
      <c r="R68" s="303">
        <v>0</v>
      </c>
      <c r="S68" s="303">
        <v>0</v>
      </c>
      <c r="T68" s="303">
        <v>0</v>
      </c>
      <c r="U68" s="303">
        <v>0</v>
      </c>
      <c r="V68" s="303">
        <v>0</v>
      </c>
      <c r="W68" s="303">
        <v>0</v>
      </c>
      <c r="X68" s="303">
        <v>0</v>
      </c>
      <c r="Y68" s="303">
        <v>0</v>
      </c>
      <c r="Z68" s="303">
        <v>0</v>
      </c>
      <c r="AA68" s="303">
        <v>0</v>
      </c>
    </row>
    <row r="69" spans="1:27" outlineLevel="1" x14ac:dyDescent="0.3">
      <c r="A69" s="203" t="s">
        <v>260</v>
      </c>
      <c r="B69" s="131"/>
      <c r="C69" s="131">
        <f>+('[1]N EERR PIEDEM'!C69*P69)+((('[1]N EERR PIEDEM'!C69*(100%-P69))/(1+TASAS!$B$9)))</f>
        <v>0</v>
      </c>
      <c r="D69" s="131">
        <f>+('[1]N EERR PIEDEM'!D69*Q69)+((('[1]N EERR PIEDEM'!D69*(100%-Q69))/(1+TASAS!$C$9)))</f>
        <v>0</v>
      </c>
      <c r="E69" s="131">
        <f>+('[1]N EERR PIEDEM'!E69*R69)+((('[1]N EERR PIEDEM'!E69*(100%-R69))/(1+TASAS!$D$9)))</f>
        <v>0</v>
      </c>
      <c r="F69" s="131">
        <f>+('[1]N EERR PIEDEM'!F69*S69)+((('[1]N EERR PIEDEM'!F69*(100%-S69))/(1+TASAS!$E$9)))</f>
        <v>0</v>
      </c>
      <c r="G69" s="131">
        <f>+('[1]N EERR PIEDEM'!G69*T69)+((('[1]N EERR PIEDEM'!G69*(100%-T69))/(1+TASAS!$F$9)))</f>
        <v>0</v>
      </c>
      <c r="H69" s="131">
        <f>+('[1]N EERR PIEDEM'!H69*U69)+((('[1]N EERR PIEDEM'!H69*(100%-U69))/(1+TASAS!$G$9)))</f>
        <v>0</v>
      </c>
      <c r="I69" s="131">
        <f>+('[1]N EERR PIEDEM'!I69*V69)+((('[1]N EERR PIEDEM'!I69*(100%-V69))/(1+TASAS!$H$9)))</f>
        <v>0</v>
      </c>
      <c r="J69" s="131">
        <f>+('[1]N EERR PIEDEM'!J69*W69)+((('[1]N EERR PIEDEM'!J69*(100%-W69))/(1+TASAS!$I$9)))</f>
        <v>0</v>
      </c>
      <c r="K69" s="131">
        <f>+('[1]N EERR PIEDEM'!K69*X69)+((('[1]N EERR PIEDEM'!K69*(100%-X69))/(1+TASAS!$J$9)))</f>
        <v>0</v>
      </c>
      <c r="L69" s="131">
        <f>+('[1]N EERR PIEDEM'!L69*Y69)+((('[1]N EERR PIEDEM'!L69*(100%-Y69))/(1+TASAS!$K$9)))</f>
        <v>0</v>
      </c>
      <c r="M69" s="131">
        <f>+('[1]N EERR PIEDEM'!M69*Z69)+((('[1]N EERR PIEDEM'!M69*(100%-Z69))/(1+TASAS!$L$9)))</f>
        <v>0</v>
      </c>
      <c r="N69" s="131">
        <f>+('[1]N EERR PIEDEM'!N69*AA69)+((('[1]N EERR PIEDEM'!N69*(100%-AA69))/(1+TASAS!$M$9)))</f>
        <v>0</v>
      </c>
      <c r="O69" s="194">
        <f t="shared" si="3"/>
        <v>0</v>
      </c>
      <c r="P69" s="303">
        <v>0</v>
      </c>
      <c r="Q69" s="303">
        <v>0</v>
      </c>
      <c r="R69" s="303">
        <v>0</v>
      </c>
      <c r="S69" s="303">
        <v>0</v>
      </c>
      <c r="T69" s="303">
        <v>0</v>
      </c>
      <c r="U69" s="303">
        <v>0</v>
      </c>
      <c r="V69" s="303">
        <v>0</v>
      </c>
      <c r="W69" s="303">
        <v>0</v>
      </c>
      <c r="X69" s="303">
        <v>0</v>
      </c>
      <c r="Y69" s="303">
        <v>0</v>
      </c>
      <c r="Z69" s="303">
        <v>0</v>
      </c>
      <c r="AA69" s="303">
        <v>0</v>
      </c>
    </row>
    <row r="70" spans="1:27" outlineLevel="1" x14ac:dyDescent="0.3">
      <c r="A70" s="203" t="s">
        <v>261</v>
      </c>
      <c r="B70" s="131"/>
      <c r="C70" s="131">
        <f>+('[1]N EERR PIEDEM'!C70*P70)+((('[1]N EERR PIEDEM'!C70*(100%-P70))/(1+TASAS!$B$9)))</f>
        <v>0</v>
      </c>
      <c r="D70" s="131">
        <f>+('[1]N EERR PIEDEM'!D70*Q70)+((('[1]N EERR PIEDEM'!D70*(100%-Q70))/(1+TASAS!$C$9)))</f>
        <v>0</v>
      </c>
      <c r="E70" s="131">
        <f>+('[1]N EERR PIEDEM'!E70*R70)+((('[1]N EERR PIEDEM'!E70*(100%-R70))/(1+TASAS!$D$9)))</f>
        <v>0</v>
      </c>
      <c r="F70" s="131">
        <f>+('[1]N EERR PIEDEM'!F70*S70)+((('[1]N EERR PIEDEM'!F70*(100%-S70))/(1+TASAS!$E$9)))</f>
        <v>0</v>
      </c>
      <c r="G70" s="131">
        <f>+('[1]N EERR PIEDEM'!G70*T70)+((('[1]N EERR PIEDEM'!G70*(100%-T70))/(1+TASAS!$F$9)))</f>
        <v>0</v>
      </c>
      <c r="H70" s="131">
        <f>+('[1]N EERR PIEDEM'!H70*U70)+((('[1]N EERR PIEDEM'!H70*(100%-U70))/(1+TASAS!$G$9)))</f>
        <v>0</v>
      </c>
      <c r="I70" s="131">
        <f>+('[1]N EERR PIEDEM'!I70*V70)+((('[1]N EERR PIEDEM'!I70*(100%-V70))/(1+TASAS!$H$9)))</f>
        <v>0</v>
      </c>
      <c r="J70" s="131">
        <f>+('[1]N EERR PIEDEM'!J70*W70)+((('[1]N EERR PIEDEM'!J70*(100%-W70))/(1+TASAS!$I$9)))</f>
        <v>0</v>
      </c>
      <c r="K70" s="131">
        <f>+('[1]N EERR PIEDEM'!K70*X70)+((('[1]N EERR PIEDEM'!K70*(100%-X70))/(1+TASAS!$J$9)))</f>
        <v>0</v>
      </c>
      <c r="L70" s="131">
        <f>+('[1]N EERR PIEDEM'!L70*Y70)+((('[1]N EERR PIEDEM'!L70*(100%-Y70))/(1+TASAS!$K$9)))</f>
        <v>0</v>
      </c>
      <c r="M70" s="131">
        <f>+('[1]N EERR PIEDEM'!M70*Z70)+((('[1]N EERR PIEDEM'!M70*(100%-Z70))/(1+TASAS!$L$9)))</f>
        <v>0</v>
      </c>
      <c r="N70" s="131">
        <f>+('[1]N EERR PIEDEM'!N70*AA70)+((('[1]N EERR PIEDEM'!N70*(100%-AA70))/(1+TASAS!$M$9)))</f>
        <v>0</v>
      </c>
      <c r="O70" s="194">
        <f t="shared" si="3"/>
        <v>0</v>
      </c>
      <c r="P70" s="303">
        <v>0</v>
      </c>
      <c r="Q70" s="303">
        <v>0</v>
      </c>
      <c r="R70" s="303">
        <v>0</v>
      </c>
      <c r="S70" s="303">
        <v>0</v>
      </c>
      <c r="T70" s="303">
        <v>0</v>
      </c>
      <c r="U70" s="303">
        <v>0</v>
      </c>
      <c r="V70" s="303">
        <v>0</v>
      </c>
      <c r="W70" s="303">
        <v>0</v>
      </c>
      <c r="X70" s="303">
        <v>0</v>
      </c>
      <c r="Y70" s="303">
        <v>0</v>
      </c>
      <c r="Z70" s="303">
        <v>0</v>
      </c>
      <c r="AA70" s="303">
        <v>0</v>
      </c>
    </row>
    <row r="71" spans="1:27" outlineLevel="1" x14ac:dyDescent="0.3">
      <c r="A71" s="203" t="s">
        <v>262</v>
      </c>
      <c r="B71" s="131"/>
      <c r="C71" s="131">
        <f>+('[1]N EERR PIEDEM'!C71*P71)+((('[1]N EERR PIEDEM'!C71*(100%-P71))/(1+TASAS!$B$9)))</f>
        <v>0</v>
      </c>
      <c r="D71" s="131">
        <f>+('[1]N EERR PIEDEM'!D71*Q71)+((('[1]N EERR PIEDEM'!D71*(100%-Q71))/(1+TASAS!$C$9)))</f>
        <v>0</v>
      </c>
      <c r="E71" s="131">
        <f>+('[1]N EERR PIEDEM'!E71*R71)+((('[1]N EERR PIEDEM'!E71*(100%-R71))/(1+TASAS!$D$9)))</f>
        <v>0</v>
      </c>
      <c r="F71" s="131">
        <f>+('[1]N EERR PIEDEM'!F71*S71)+((('[1]N EERR PIEDEM'!F71*(100%-S71))/(1+TASAS!$E$9)))</f>
        <v>0</v>
      </c>
      <c r="G71" s="131">
        <f>+('[1]N EERR PIEDEM'!G71*T71)+((('[1]N EERR PIEDEM'!G71*(100%-T71))/(1+TASAS!$F$9)))</f>
        <v>0</v>
      </c>
      <c r="H71" s="131">
        <f>+('[1]N EERR PIEDEM'!H71*U71)+((('[1]N EERR PIEDEM'!H71*(100%-U71))/(1+TASAS!$G$9)))</f>
        <v>0</v>
      </c>
      <c r="I71" s="131">
        <f>+('[1]N EERR PIEDEM'!I71*V71)+((('[1]N EERR PIEDEM'!I71*(100%-V71))/(1+TASAS!$H$9)))</f>
        <v>0</v>
      </c>
      <c r="J71" s="131">
        <f>+('[1]N EERR PIEDEM'!J71*W71)+((('[1]N EERR PIEDEM'!J71*(100%-W71))/(1+TASAS!$I$9)))</f>
        <v>0</v>
      </c>
      <c r="K71" s="131">
        <f>+('[1]N EERR PIEDEM'!K71*X71)+((('[1]N EERR PIEDEM'!K71*(100%-X71))/(1+TASAS!$J$9)))</f>
        <v>0</v>
      </c>
      <c r="L71" s="131">
        <f>+('[1]N EERR PIEDEM'!L71*Y71)+((('[1]N EERR PIEDEM'!L71*(100%-Y71))/(1+TASAS!$K$9)))</f>
        <v>0</v>
      </c>
      <c r="M71" s="131">
        <f>+('[1]N EERR PIEDEM'!M71*Z71)+((('[1]N EERR PIEDEM'!M71*(100%-Z71))/(1+TASAS!$L$9)))</f>
        <v>0</v>
      </c>
      <c r="N71" s="131">
        <f>+('[1]N EERR PIEDEM'!N71*AA71)+((('[1]N EERR PIEDEM'!N71*(100%-AA71))/(1+TASAS!$M$9)))</f>
        <v>0</v>
      </c>
      <c r="O71" s="194">
        <f t="shared" si="3"/>
        <v>0</v>
      </c>
      <c r="P71" s="303">
        <v>0</v>
      </c>
      <c r="Q71" s="303">
        <v>0</v>
      </c>
      <c r="R71" s="303">
        <v>0</v>
      </c>
      <c r="S71" s="303">
        <v>0</v>
      </c>
      <c r="T71" s="303">
        <v>0</v>
      </c>
      <c r="U71" s="303">
        <v>0</v>
      </c>
      <c r="V71" s="303">
        <v>0</v>
      </c>
      <c r="W71" s="303">
        <v>0</v>
      </c>
      <c r="X71" s="303">
        <v>0</v>
      </c>
      <c r="Y71" s="303">
        <v>0</v>
      </c>
      <c r="Z71" s="303">
        <v>0</v>
      </c>
      <c r="AA71" s="303">
        <v>0</v>
      </c>
    </row>
    <row r="72" spans="1:27" outlineLevel="1" x14ac:dyDescent="0.3">
      <c r="A72" s="203" t="s">
        <v>263</v>
      </c>
      <c r="B72" s="131"/>
      <c r="C72" s="131">
        <f>+('[1]N EERR PIEDEM'!C72*P72)+((('[1]N EERR PIEDEM'!C72*(100%-P72))/(1+TASAS!$B$9)))</f>
        <v>0</v>
      </c>
      <c r="D72" s="131">
        <f>+('[1]N EERR PIEDEM'!D72*Q72)+((('[1]N EERR PIEDEM'!D72*(100%-Q72))/(1+TASAS!$C$9)))</f>
        <v>0</v>
      </c>
      <c r="E72" s="131">
        <f>+('[1]N EERR PIEDEM'!E72*R72)+((('[1]N EERR PIEDEM'!E72*(100%-R72))/(1+TASAS!$D$9)))</f>
        <v>0</v>
      </c>
      <c r="F72" s="131">
        <f>+('[1]N EERR PIEDEM'!F72*S72)+((('[1]N EERR PIEDEM'!F72*(100%-S72))/(1+TASAS!$E$9)))</f>
        <v>0</v>
      </c>
      <c r="G72" s="131">
        <f>+('[1]N EERR PIEDEM'!G72*T72)+((('[1]N EERR PIEDEM'!G72*(100%-T72))/(1+TASAS!$F$9)))</f>
        <v>0</v>
      </c>
      <c r="H72" s="131">
        <f>+('[1]N EERR PIEDEM'!H72*U72)+((('[1]N EERR PIEDEM'!H72*(100%-U72))/(1+TASAS!$G$9)))</f>
        <v>0</v>
      </c>
      <c r="I72" s="131">
        <f>+('[1]N EERR PIEDEM'!I72*V72)+((('[1]N EERR PIEDEM'!I72*(100%-V72))/(1+TASAS!$H$9)))</f>
        <v>0</v>
      </c>
      <c r="J72" s="131">
        <f>+('[1]N EERR PIEDEM'!J72*W72)+((('[1]N EERR PIEDEM'!J72*(100%-W72))/(1+TASAS!$I$9)))</f>
        <v>0</v>
      </c>
      <c r="K72" s="131">
        <f>+('[1]N EERR PIEDEM'!K72*X72)+((('[1]N EERR PIEDEM'!K72*(100%-X72))/(1+TASAS!$J$9)))</f>
        <v>0</v>
      </c>
      <c r="L72" s="131">
        <f>+('[1]N EERR PIEDEM'!L72*Y72)+((('[1]N EERR PIEDEM'!L72*(100%-Y72))/(1+TASAS!$K$9)))</f>
        <v>0</v>
      </c>
      <c r="M72" s="131">
        <f>+('[1]N EERR PIEDEM'!M72*Z72)+((('[1]N EERR PIEDEM'!M72*(100%-Z72))/(1+TASAS!$L$9)))</f>
        <v>0</v>
      </c>
      <c r="N72" s="131">
        <f>+('[1]N EERR PIEDEM'!N72*AA72)+((('[1]N EERR PIEDEM'!N72*(100%-AA72))/(1+TASAS!$M$9)))</f>
        <v>0</v>
      </c>
      <c r="O72" s="194">
        <f t="shared" si="3"/>
        <v>0</v>
      </c>
      <c r="P72" s="303">
        <v>0</v>
      </c>
      <c r="Q72" s="303">
        <v>0</v>
      </c>
      <c r="R72" s="303">
        <v>0</v>
      </c>
      <c r="S72" s="303">
        <v>0</v>
      </c>
      <c r="T72" s="303">
        <v>0</v>
      </c>
      <c r="U72" s="303">
        <v>0</v>
      </c>
      <c r="V72" s="303">
        <v>0</v>
      </c>
      <c r="W72" s="303">
        <v>0</v>
      </c>
      <c r="X72" s="303">
        <v>0</v>
      </c>
      <c r="Y72" s="303">
        <v>0</v>
      </c>
      <c r="Z72" s="303">
        <v>0</v>
      </c>
      <c r="AA72" s="303">
        <v>0</v>
      </c>
    </row>
    <row r="73" spans="1:27" outlineLevel="1" x14ac:dyDescent="0.3">
      <c r="A73" s="203" t="s">
        <v>264</v>
      </c>
      <c r="B73" s="131"/>
      <c r="C73" s="131">
        <f>+('[1]N EERR PIEDEM'!C73*P73)+((('[1]N EERR PIEDEM'!C73*(100%-P73))/(1+TASAS!$B$9)))</f>
        <v>10.849829658019962</v>
      </c>
      <c r="D73" s="131">
        <f>+('[1]N EERR PIEDEM'!D73*Q73)+((('[1]N EERR PIEDEM'!D73*(100%-Q73))/(1+TASAS!$C$9)))</f>
        <v>0</v>
      </c>
      <c r="E73" s="131">
        <f>+('[1]N EERR PIEDEM'!E73*R73)+((('[1]N EERR PIEDEM'!E73*(100%-R73))/(1+TASAS!$D$9)))</f>
        <v>0</v>
      </c>
      <c r="F73" s="131">
        <f>+('[1]N EERR PIEDEM'!F73*S73)+((('[1]N EERR PIEDEM'!F73*(100%-S73))/(1+TASAS!$E$9)))</f>
        <v>0</v>
      </c>
      <c r="G73" s="131">
        <f>+('[1]N EERR PIEDEM'!G73*T73)+((('[1]N EERR PIEDEM'!G73*(100%-T73))/(1+TASAS!$F$9)))</f>
        <v>0</v>
      </c>
      <c r="H73" s="131">
        <f>+('[1]N EERR PIEDEM'!H73*U73)+((('[1]N EERR PIEDEM'!H73*(100%-U73))/(1+TASAS!$G$9)))</f>
        <v>0</v>
      </c>
      <c r="I73" s="131">
        <f>+('[1]N EERR PIEDEM'!I73*V73)+((('[1]N EERR PIEDEM'!I73*(100%-V73))/(1+TASAS!$H$9)))</f>
        <v>0</v>
      </c>
      <c r="J73" s="131">
        <f>+('[1]N EERR PIEDEM'!J73*W73)+((('[1]N EERR PIEDEM'!J73*(100%-W73))/(1+TASAS!$I$9)))</f>
        <v>0</v>
      </c>
      <c r="K73" s="131">
        <f>+('[1]N EERR PIEDEM'!K73*X73)+((('[1]N EERR PIEDEM'!K73*(100%-X73))/(1+TASAS!$J$9)))</f>
        <v>0</v>
      </c>
      <c r="L73" s="131">
        <f>+('[1]N EERR PIEDEM'!L73*Y73)+((('[1]N EERR PIEDEM'!L73*(100%-Y73))/(1+TASAS!$K$9)))</f>
        <v>0</v>
      </c>
      <c r="M73" s="131">
        <f>+('[1]N EERR PIEDEM'!M73*Z73)+((('[1]N EERR PIEDEM'!M73*(100%-Z73))/(1+TASAS!$L$9)))</f>
        <v>0</v>
      </c>
      <c r="N73" s="131">
        <f>+('[1]N EERR PIEDEM'!N73*AA73)+((('[1]N EERR PIEDEM'!N73*(100%-AA73))/(1+TASAS!$M$9)))</f>
        <v>0</v>
      </c>
      <c r="O73" s="194">
        <f t="shared" si="3"/>
        <v>10.849829658019962</v>
      </c>
      <c r="P73" s="303">
        <v>0</v>
      </c>
      <c r="Q73" s="303">
        <v>0</v>
      </c>
      <c r="R73" s="303">
        <v>0</v>
      </c>
      <c r="S73" s="303">
        <v>0</v>
      </c>
      <c r="T73" s="303">
        <v>0</v>
      </c>
      <c r="U73" s="303">
        <v>0</v>
      </c>
      <c r="V73" s="303">
        <v>0</v>
      </c>
      <c r="W73" s="303">
        <v>0</v>
      </c>
      <c r="X73" s="303">
        <v>0</v>
      </c>
      <c r="Y73" s="303">
        <v>0</v>
      </c>
      <c r="Z73" s="303">
        <v>0</v>
      </c>
      <c r="AA73" s="303">
        <v>0</v>
      </c>
    </row>
    <row r="74" spans="1:27" outlineLevel="1" x14ac:dyDescent="0.3">
      <c r="A74" s="203" t="s">
        <v>265</v>
      </c>
      <c r="B74" s="131"/>
      <c r="C74" s="131">
        <f>+('[1]N EERR PIEDEM'!C74*P74)+((('[1]N EERR PIEDEM'!C74*(100%-P74))/(1+TASAS!$B$9)))</f>
        <v>0</v>
      </c>
      <c r="D74" s="131">
        <f>+('[1]N EERR PIEDEM'!D74*Q74)+((('[1]N EERR PIEDEM'!D74*(100%-Q74))/(1+TASAS!$C$9)))</f>
        <v>22.039377980214933</v>
      </c>
      <c r="E74" s="131">
        <f>+('[1]N EERR PIEDEM'!E74*R74)+((('[1]N EERR PIEDEM'!E74*(100%-R74))/(1+TASAS!$D$9)))</f>
        <v>0</v>
      </c>
      <c r="F74" s="131">
        <f>+('[1]N EERR PIEDEM'!F74*S74)+((('[1]N EERR PIEDEM'!F74*(100%-S74))/(1+TASAS!$E$9)))</f>
        <v>0</v>
      </c>
      <c r="G74" s="131">
        <f>+('[1]N EERR PIEDEM'!G74*T74)+((('[1]N EERR PIEDEM'!G74*(100%-T74))/(1+TASAS!$F$9)))</f>
        <v>0</v>
      </c>
      <c r="H74" s="131">
        <f>+('[1]N EERR PIEDEM'!H74*U74)+((('[1]N EERR PIEDEM'!H74*(100%-U74))/(1+TASAS!$G$9)))</f>
        <v>0</v>
      </c>
      <c r="I74" s="131">
        <f>+('[1]N EERR PIEDEM'!I74*V74)+((('[1]N EERR PIEDEM'!I74*(100%-V74))/(1+TASAS!$H$9)))</f>
        <v>0</v>
      </c>
      <c r="J74" s="131">
        <f>+('[1]N EERR PIEDEM'!J74*W74)+((('[1]N EERR PIEDEM'!J74*(100%-W74))/(1+TASAS!$I$9)))</f>
        <v>0</v>
      </c>
      <c r="K74" s="131">
        <f>+('[1]N EERR PIEDEM'!K74*X74)+((('[1]N EERR PIEDEM'!K74*(100%-X74))/(1+TASAS!$J$9)))</f>
        <v>0</v>
      </c>
      <c r="L74" s="131">
        <f>+('[1]N EERR PIEDEM'!L74*Y74)+((('[1]N EERR PIEDEM'!L74*(100%-Y74))/(1+TASAS!$K$9)))</f>
        <v>0</v>
      </c>
      <c r="M74" s="131">
        <f>+('[1]N EERR PIEDEM'!M74*Z74)+((('[1]N EERR PIEDEM'!M74*(100%-Z74))/(1+TASAS!$L$9)))</f>
        <v>0</v>
      </c>
      <c r="N74" s="131">
        <f>+('[1]N EERR PIEDEM'!N74*AA74)+((('[1]N EERR PIEDEM'!N74*(100%-AA74))/(1+TASAS!$M$9)))</f>
        <v>0</v>
      </c>
      <c r="O74" s="194">
        <f t="shared" si="3"/>
        <v>22.039377980214933</v>
      </c>
      <c r="P74" s="303">
        <v>0</v>
      </c>
      <c r="Q74" s="303">
        <v>0</v>
      </c>
      <c r="R74" s="303">
        <v>0</v>
      </c>
      <c r="S74" s="303">
        <v>0</v>
      </c>
      <c r="T74" s="303">
        <v>0</v>
      </c>
      <c r="U74" s="303">
        <v>0</v>
      </c>
      <c r="V74" s="303">
        <v>0</v>
      </c>
      <c r="W74" s="303">
        <v>0</v>
      </c>
      <c r="X74" s="303">
        <v>0</v>
      </c>
      <c r="Y74" s="303">
        <v>0</v>
      </c>
      <c r="Z74" s="303">
        <v>0</v>
      </c>
      <c r="AA74" s="303">
        <v>0</v>
      </c>
    </row>
    <row r="75" spans="1:27" outlineLevel="1" x14ac:dyDescent="0.3">
      <c r="A75" s="203" t="s">
        <v>266</v>
      </c>
      <c r="B75" s="131"/>
      <c r="C75" s="131">
        <f>+('[1]N EERR PIEDEM'!C75*P75)+((('[1]N EERR PIEDEM'!C75*(100%-P75))/(1+TASAS!$B$9)))</f>
        <v>0</v>
      </c>
      <c r="D75" s="131">
        <f>+('[1]N EERR PIEDEM'!D75*Q75)+((('[1]N EERR PIEDEM'!D75*(100%-Q75))/(1+TASAS!$C$9)))</f>
        <v>0</v>
      </c>
      <c r="E75" s="131">
        <f>+('[1]N EERR PIEDEM'!E75*R75)+((('[1]N EERR PIEDEM'!E75*(100%-R75))/(1+TASAS!$D$9)))</f>
        <v>0</v>
      </c>
      <c r="F75" s="131">
        <f>+('[1]N EERR PIEDEM'!F75*S75)+((('[1]N EERR PIEDEM'!F75*(100%-S75))/(1+TASAS!$E$9)))</f>
        <v>0</v>
      </c>
      <c r="G75" s="131">
        <f>+('[1]N EERR PIEDEM'!G75*T75)+((('[1]N EERR PIEDEM'!G75*(100%-T75))/(1+TASAS!$F$9)))</f>
        <v>0</v>
      </c>
      <c r="H75" s="131">
        <f>+('[1]N EERR PIEDEM'!H75*U75)+((('[1]N EERR PIEDEM'!H75*(100%-U75))/(1+TASAS!$G$9)))</f>
        <v>0</v>
      </c>
      <c r="I75" s="131">
        <f>+('[1]N EERR PIEDEM'!I75*V75)+((('[1]N EERR PIEDEM'!I75*(100%-V75))/(1+TASAS!$H$9)))</f>
        <v>0</v>
      </c>
      <c r="J75" s="131">
        <f>+('[1]N EERR PIEDEM'!J75*W75)+((('[1]N EERR PIEDEM'!J75*(100%-W75))/(1+TASAS!$I$9)))</f>
        <v>0</v>
      </c>
      <c r="K75" s="131">
        <f>+('[1]N EERR PIEDEM'!K75*X75)+((('[1]N EERR PIEDEM'!K75*(100%-X75))/(1+TASAS!$J$9)))</f>
        <v>0</v>
      </c>
      <c r="L75" s="131">
        <f>+('[1]N EERR PIEDEM'!L75*Y75)+((('[1]N EERR PIEDEM'!L75*(100%-Y75))/(1+TASAS!$K$9)))</f>
        <v>0</v>
      </c>
      <c r="M75" s="131">
        <f>+('[1]N EERR PIEDEM'!M75*Z75)+((('[1]N EERR PIEDEM'!M75*(100%-Z75))/(1+TASAS!$L$9)))</f>
        <v>0</v>
      </c>
      <c r="N75" s="131">
        <f>+('[1]N EERR PIEDEM'!N75*AA75)+((('[1]N EERR PIEDEM'!N75*(100%-AA75))/(1+TASAS!$M$9)))</f>
        <v>0</v>
      </c>
      <c r="O75" s="194">
        <f t="shared" si="3"/>
        <v>0</v>
      </c>
      <c r="P75" s="303">
        <v>0</v>
      </c>
      <c r="Q75" s="303">
        <v>0</v>
      </c>
      <c r="R75" s="303">
        <v>0</v>
      </c>
      <c r="S75" s="303">
        <v>0</v>
      </c>
      <c r="T75" s="303">
        <v>0</v>
      </c>
      <c r="U75" s="303">
        <v>0</v>
      </c>
      <c r="V75" s="303">
        <v>0</v>
      </c>
      <c r="W75" s="303">
        <v>0</v>
      </c>
      <c r="X75" s="303">
        <v>0</v>
      </c>
      <c r="Y75" s="303">
        <v>0</v>
      </c>
      <c r="Z75" s="303">
        <v>0</v>
      </c>
      <c r="AA75" s="303">
        <v>0</v>
      </c>
    </row>
    <row r="76" spans="1:27" outlineLevel="1" x14ac:dyDescent="0.3">
      <c r="A76" s="203" t="s">
        <v>267</v>
      </c>
      <c r="B76" s="131"/>
      <c r="C76" s="131">
        <f>+('[1]N EERR PIEDEM'!C76*P76)+((('[1]N EERR PIEDEM'!C76*(100%-P76))/(1+TASAS!$B$9)))</f>
        <v>25.032329056268406</v>
      </c>
      <c r="D76" s="131">
        <f>+('[1]N EERR PIEDEM'!D76*Q76)+((('[1]N EERR PIEDEM'!D76*(100%-Q76))/(1+TASAS!$C$9)))</f>
        <v>28.141508789410011</v>
      </c>
      <c r="E76" s="131">
        <f>+('[1]N EERR PIEDEM'!E76*R76)+((('[1]N EERR PIEDEM'!E76*(100%-R76))/(1+TASAS!$D$9)))</f>
        <v>28.446672029907962</v>
      </c>
      <c r="F76" s="131">
        <f>+('[1]N EERR PIEDEM'!F76*S76)+((('[1]N EERR PIEDEM'!F76*(100%-S76))/(1+TASAS!$E$9)))</f>
        <v>37.798163332035813</v>
      </c>
      <c r="G76" s="131">
        <f>+('[1]N EERR PIEDEM'!G76*T76)+((('[1]N EERR PIEDEM'!G76*(100%-T76))/(1+TASAS!$F$9)))</f>
        <v>46.514111540036261</v>
      </c>
      <c r="H76" s="131">
        <f>+('[1]N EERR PIEDEM'!H76*U76)+((('[1]N EERR PIEDEM'!H76*(100%-U76))/(1+TASAS!$G$9)))</f>
        <v>50.330896293391376</v>
      </c>
      <c r="I76" s="131">
        <f>+('[1]N EERR PIEDEM'!I76*V76)+((('[1]N EERR PIEDEM'!I76*(100%-V76))/(1+TASAS!$H$9)))</f>
        <v>0</v>
      </c>
      <c r="J76" s="131">
        <f>+('[1]N EERR PIEDEM'!J76*W76)+((('[1]N EERR PIEDEM'!J76*(100%-W76))/(1+TASAS!$I$9)))</f>
        <v>0</v>
      </c>
      <c r="K76" s="131">
        <f>+('[1]N EERR PIEDEM'!K76*X76)+((('[1]N EERR PIEDEM'!K76*(100%-X76))/(1+TASAS!$J$9)))</f>
        <v>0</v>
      </c>
      <c r="L76" s="131">
        <f>+('[1]N EERR PIEDEM'!L76*Y76)+((('[1]N EERR PIEDEM'!L76*(100%-Y76))/(1+TASAS!$K$9)))</f>
        <v>0</v>
      </c>
      <c r="M76" s="131">
        <f>+('[1]N EERR PIEDEM'!M76*Z76)+((('[1]N EERR PIEDEM'!M76*(100%-Z76))/(1+TASAS!$L$9)))</f>
        <v>0</v>
      </c>
      <c r="N76" s="131">
        <f>+('[1]N EERR PIEDEM'!N76*AA76)+((('[1]N EERR PIEDEM'!N76*(100%-AA76))/(1+TASAS!$M$9)))</f>
        <v>0</v>
      </c>
      <c r="O76" s="194">
        <f t="shared" si="3"/>
        <v>216.26368104104984</v>
      </c>
      <c r="P76" s="303">
        <v>0</v>
      </c>
      <c r="Q76" s="303">
        <v>0</v>
      </c>
      <c r="R76" s="303">
        <v>0</v>
      </c>
      <c r="S76" s="303">
        <v>0</v>
      </c>
      <c r="T76" s="303">
        <v>0</v>
      </c>
      <c r="U76" s="303">
        <v>0</v>
      </c>
      <c r="V76" s="303">
        <v>0</v>
      </c>
      <c r="W76" s="303">
        <v>0</v>
      </c>
      <c r="X76" s="303">
        <v>0</v>
      </c>
      <c r="Y76" s="303">
        <v>0</v>
      </c>
      <c r="Z76" s="303">
        <v>0</v>
      </c>
      <c r="AA76" s="303">
        <v>0</v>
      </c>
    </row>
    <row r="77" spans="1:27" outlineLevel="1" x14ac:dyDescent="0.3">
      <c r="A77" s="203" t="s">
        <v>268</v>
      </c>
      <c r="B77" s="131"/>
      <c r="C77" s="131">
        <f>+('[1]N EERR PIEDEM'!C77*P77)+((('[1]N EERR PIEDEM'!C77*(100%-P77))/(1+TASAS!$B$9)))</f>
        <v>0</v>
      </c>
      <c r="D77" s="131">
        <f>+('[1]N EERR PIEDEM'!D77*Q77)+((('[1]N EERR PIEDEM'!D77*(100%-Q77))/(1+TASAS!$C$9)))</f>
        <v>0</v>
      </c>
      <c r="E77" s="131">
        <f>+('[1]N EERR PIEDEM'!E77*R77)+((('[1]N EERR PIEDEM'!E77*(100%-R77))/(1+TASAS!$D$9)))</f>
        <v>0</v>
      </c>
      <c r="F77" s="131">
        <f>+('[1]N EERR PIEDEM'!F77*S77)+((('[1]N EERR PIEDEM'!F77*(100%-S77))/(1+TASAS!$E$9)))</f>
        <v>0</v>
      </c>
      <c r="G77" s="131">
        <f>+('[1]N EERR PIEDEM'!G77*T77)+((('[1]N EERR PIEDEM'!G77*(100%-T77))/(1+TASAS!$F$9)))</f>
        <v>2.2211366029127917</v>
      </c>
      <c r="H77" s="131">
        <f>+('[1]N EERR PIEDEM'!H77*U77)+((('[1]N EERR PIEDEM'!H77*(100%-U77))/(1+TASAS!$G$9)))</f>
        <v>47.767380221503998</v>
      </c>
      <c r="I77" s="131">
        <f>+('[1]N EERR PIEDEM'!I77*V77)+((('[1]N EERR PIEDEM'!I77*(100%-V77))/(1+TASAS!$H$9)))</f>
        <v>0</v>
      </c>
      <c r="J77" s="131">
        <f>+('[1]N EERR PIEDEM'!J77*W77)+((('[1]N EERR PIEDEM'!J77*(100%-W77))/(1+TASAS!$I$9)))</f>
        <v>0</v>
      </c>
      <c r="K77" s="131">
        <f>+('[1]N EERR PIEDEM'!K77*X77)+((('[1]N EERR PIEDEM'!K77*(100%-X77))/(1+TASAS!$J$9)))</f>
        <v>0</v>
      </c>
      <c r="L77" s="131">
        <f>+('[1]N EERR PIEDEM'!L77*Y77)+((('[1]N EERR PIEDEM'!L77*(100%-Y77))/(1+TASAS!$K$9)))</f>
        <v>0</v>
      </c>
      <c r="M77" s="131">
        <f>+('[1]N EERR PIEDEM'!M77*Z77)+((('[1]N EERR PIEDEM'!M77*(100%-Z77))/(1+TASAS!$L$9)))</f>
        <v>0</v>
      </c>
      <c r="N77" s="131">
        <f>+('[1]N EERR PIEDEM'!N77*AA77)+((('[1]N EERR PIEDEM'!N77*(100%-AA77))/(1+TASAS!$M$9)))</f>
        <v>0</v>
      </c>
      <c r="O77" s="194">
        <f t="shared" si="3"/>
        <v>49.988516824416791</v>
      </c>
      <c r="P77" s="303">
        <v>0</v>
      </c>
      <c r="Q77" s="303">
        <v>0</v>
      </c>
      <c r="R77" s="303">
        <v>0</v>
      </c>
      <c r="S77" s="303">
        <v>0</v>
      </c>
      <c r="T77" s="303">
        <v>0</v>
      </c>
      <c r="U77" s="303">
        <v>0</v>
      </c>
      <c r="V77" s="303">
        <v>0</v>
      </c>
      <c r="W77" s="303">
        <v>0</v>
      </c>
      <c r="X77" s="303">
        <v>0</v>
      </c>
      <c r="Y77" s="303">
        <v>0</v>
      </c>
      <c r="Z77" s="303">
        <v>0</v>
      </c>
      <c r="AA77" s="303">
        <v>0</v>
      </c>
    </row>
    <row r="78" spans="1:27" outlineLevel="1" x14ac:dyDescent="0.3">
      <c r="A78" s="203" t="s">
        <v>269</v>
      </c>
      <c r="B78" s="131"/>
      <c r="C78" s="131">
        <f>+('[1]N EERR PIEDEM'!C78*P78)+((('[1]N EERR PIEDEM'!C78*(100%-P78))/(1+TASAS!$B$9)))</f>
        <v>0</v>
      </c>
      <c r="D78" s="131">
        <f>+('[1]N EERR PIEDEM'!D78*Q78)+((('[1]N EERR PIEDEM'!D78*(100%-Q78))/(1+TASAS!$C$9)))</f>
        <v>0</v>
      </c>
      <c r="E78" s="131">
        <f>+('[1]N EERR PIEDEM'!E78*R78)+((('[1]N EERR PIEDEM'!E78*(100%-R78))/(1+TASAS!$D$9)))</f>
        <v>0</v>
      </c>
      <c r="F78" s="131">
        <f>+('[1]N EERR PIEDEM'!F78*S78)+((('[1]N EERR PIEDEM'!F78*(100%-S78))/(1+TASAS!$E$9)))</f>
        <v>0</v>
      </c>
      <c r="G78" s="131">
        <f>+('[1]N EERR PIEDEM'!G78*T78)+((('[1]N EERR PIEDEM'!G78*(100%-T78))/(1+TASAS!$F$9)))</f>
        <v>0</v>
      </c>
      <c r="H78" s="131">
        <f>+('[1]N EERR PIEDEM'!H78*U78)+((('[1]N EERR PIEDEM'!H78*(100%-U78))/(1+TASAS!$G$9)))</f>
        <v>0</v>
      </c>
      <c r="I78" s="131">
        <f>+('[1]N EERR PIEDEM'!I78*V78)+((('[1]N EERR PIEDEM'!I78*(100%-V78))/(1+TASAS!$H$9)))</f>
        <v>0</v>
      </c>
      <c r="J78" s="131">
        <f>+('[1]N EERR PIEDEM'!J78*W78)+((('[1]N EERR PIEDEM'!J78*(100%-W78))/(1+TASAS!$I$9)))</f>
        <v>0</v>
      </c>
      <c r="K78" s="131">
        <f>+('[1]N EERR PIEDEM'!K78*X78)+((('[1]N EERR PIEDEM'!K78*(100%-X78))/(1+TASAS!$J$9)))</f>
        <v>0</v>
      </c>
      <c r="L78" s="131">
        <f>+('[1]N EERR PIEDEM'!L78*Y78)+((('[1]N EERR PIEDEM'!L78*(100%-Y78))/(1+TASAS!$K$9)))</f>
        <v>0</v>
      </c>
      <c r="M78" s="131">
        <f>+('[1]N EERR PIEDEM'!M78*Z78)+((('[1]N EERR PIEDEM'!M78*(100%-Z78))/(1+TASAS!$L$9)))</f>
        <v>0</v>
      </c>
      <c r="N78" s="131">
        <f>+('[1]N EERR PIEDEM'!N78*AA78)+((('[1]N EERR PIEDEM'!N78*(100%-AA78))/(1+TASAS!$M$9)))</f>
        <v>0</v>
      </c>
      <c r="O78" s="194">
        <f t="shared" si="3"/>
        <v>0</v>
      </c>
      <c r="P78" s="303">
        <v>1</v>
      </c>
      <c r="Q78" s="303">
        <v>1</v>
      </c>
      <c r="R78" s="303">
        <v>1</v>
      </c>
      <c r="S78" s="303">
        <v>1</v>
      </c>
      <c r="T78" s="303">
        <v>1</v>
      </c>
      <c r="U78" s="303">
        <v>1</v>
      </c>
      <c r="V78" s="303">
        <v>1</v>
      </c>
      <c r="W78" s="303">
        <v>1</v>
      </c>
      <c r="X78" s="303">
        <v>1</v>
      </c>
      <c r="Y78" s="303">
        <v>1</v>
      </c>
      <c r="Z78" s="303">
        <v>1</v>
      </c>
      <c r="AA78" s="303">
        <v>1</v>
      </c>
    </row>
    <row r="79" spans="1:27" outlineLevel="1" x14ac:dyDescent="0.3">
      <c r="A79" s="203" t="s">
        <v>270</v>
      </c>
      <c r="B79" s="131"/>
      <c r="C79" s="131">
        <f>+('[1]N EERR PIEDEM'!C79*P79)+((('[1]N EERR PIEDEM'!C79*(100%-P79))/(1+TASAS!$B$9)))</f>
        <v>0</v>
      </c>
      <c r="D79" s="131">
        <f>+('[1]N EERR PIEDEM'!D79*Q79)+((('[1]N EERR PIEDEM'!D79*(100%-Q79))/(1+TASAS!$C$9)))</f>
        <v>0</v>
      </c>
      <c r="E79" s="131">
        <f>+('[1]N EERR PIEDEM'!E79*R79)+((('[1]N EERR PIEDEM'!E79*(100%-R79))/(1+TASAS!$D$9)))</f>
        <v>0</v>
      </c>
      <c r="F79" s="131">
        <f>+('[1]N EERR PIEDEM'!F79*S79)+((('[1]N EERR PIEDEM'!F79*(100%-S79))/(1+TASAS!$E$9)))</f>
        <v>0</v>
      </c>
      <c r="G79" s="131">
        <f>+('[1]N EERR PIEDEM'!G79*T79)+((('[1]N EERR PIEDEM'!G79*(100%-T79))/(1+TASAS!$F$9)))</f>
        <v>0</v>
      </c>
      <c r="H79" s="131">
        <f>+('[1]N EERR PIEDEM'!H79*U79)+((('[1]N EERR PIEDEM'!H79*(100%-U79))/(1+TASAS!$G$9)))</f>
        <v>0</v>
      </c>
      <c r="I79" s="131">
        <f>+('[1]N EERR PIEDEM'!I79*V79)+((('[1]N EERR PIEDEM'!I79*(100%-V79))/(1+TASAS!$H$9)))</f>
        <v>0</v>
      </c>
      <c r="J79" s="131">
        <f>+('[1]N EERR PIEDEM'!J79*W79)+((('[1]N EERR PIEDEM'!J79*(100%-W79))/(1+TASAS!$I$9)))</f>
        <v>0</v>
      </c>
      <c r="K79" s="131">
        <f>+('[1]N EERR PIEDEM'!K79*X79)+((('[1]N EERR PIEDEM'!K79*(100%-X79))/(1+TASAS!$J$9)))</f>
        <v>0</v>
      </c>
      <c r="L79" s="131">
        <f>+('[1]N EERR PIEDEM'!L79*Y79)+((('[1]N EERR PIEDEM'!L79*(100%-Y79))/(1+TASAS!$K$9)))</f>
        <v>0</v>
      </c>
      <c r="M79" s="131">
        <f>+('[1]N EERR PIEDEM'!M79*Z79)+((('[1]N EERR PIEDEM'!M79*(100%-Z79))/(1+TASAS!$L$9)))</f>
        <v>0</v>
      </c>
      <c r="N79" s="131">
        <f>+('[1]N EERR PIEDEM'!N79*AA79)+((('[1]N EERR PIEDEM'!N79*(100%-AA79))/(1+TASAS!$M$9)))</f>
        <v>0</v>
      </c>
      <c r="O79" s="194">
        <f t="shared" si="3"/>
        <v>0</v>
      </c>
      <c r="P79" s="303">
        <v>1</v>
      </c>
      <c r="Q79" s="303">
        <v>1</v>
      </c>
      <c r="R79" s="303">
        <v>1</v>
      </c>
      <c r="S79" s="303">
        <v>1</v>
      </c>
      <c r="T79" s="303">
        <v>1</v>
      </c>
      <c r="U79" s="303">
        <v>1</v>
      </c>
      <c r="V79" s="303">
        <v>1</v>
      </c>
      <c r="W79" s="303">
        <v>1</v>
      </c>
      <c r="X79" s="303">
        <v>1</v>
      </c>
      <c r="Y79" s="303">
        <v>1</v>
      </c>
      <c r="Z79" s="303">
        <v>1</v>
      </c>
      <c r="AA79" s="303">
        <v>1</v>
      </c>
    </row>
    <row r="80" spans="1:27" outlineLevel="1" x14ac:dyDescent="0.3">
      <c r="A80" s="203" t="s">
        <v>271</v>
      </c>
      <c r="B80" s="131"/>
      <c r="C80" s="131">
        <f>+('[1]N EERR PIEDEM'!C80*P80)+((('[1]N EERR PIEDEM'!C80*(100%-P80))/(1+TASAS!$B$9)))</f>
        <v>0</v>
      </c>
      <c r="D80" s="131">
        <f>+('[1]N EERR PIEDEM'!D80*Q80)+((('[1]N EERR PIEDEM'!D80*(100%-Q80))/(1+TASAS!$C$9)))</f>
        <v>0</v>
      </c>
      <c r="E80" s="131">
        <f>+('[1]N EERR PIEDEM'!E80*R80)+((('[1]N EERR PIEDEM'!E80*(100%-R80))/(1+TASAS!$D$9)))</f>
        <v>0</v>
      </c>
      <c r="F80" s="131">
        <f>+('[1]N EERR PIEDEM'!F80*S80)+((('[1]N EERR PIEDEM'!F80*(100%-S80))/(1+TASAS!$E$9)))</f>
        <v>0</v>
      </c>
      <c r="G80" s="131">
        <f>+('[1]N EERR PIEDEM'!G80*T80)+((('[1]N EERR PIEDEM'!G80*(100%-T80))/(1+TASAS!$F$9)))</f>
        <v>0</v>
      </c>
      <c r="H80" s="131">
        <f>+('[1]N EERR PIEDEM'!H80*U80)+((('[1]N EERR PIEDEM'!H80*(100%-U80))/(1+TASAS!$G$9)))</f>
        <v>0</v>
      </c>
      <c r="I80" s="131">
        <f>+('[1]N EERR PIEDEM'!I80*V80)+((('[1]N EERR PIEDEM'!I80*(100%-V80))/(1+TASAS!$H$9)))</f>
        <v>0</v>
      </c>
      <c r="J80" s="131">
        <f>+('[1]N EERR PIEDEM'!J80*W80)+((('[1]N EERR PIEDEM'!J80*(100%-W80))/(1+TASAS!$I$9)))</f>
        <v>0</v>
      </c>
      <c r="K80" s="131">
        <f>+('[1]N EERR PIEDEM'!K80*X80)+((('[1]N EERR PIEDEM'!K80*(100%-X80))/(1+TASAS!$J$9)))</f>
        <v>0</v>
      </c>
      <c r="L80" s="131">
        <f>+('[1]N EERR PIEDEM'!L80*Y80)+((('[1]N EERR PIEDEM'!L80*(100%-Y80))/(1+TASAS!$K$9)))</f>
        <v>0</v>
      </c>
      <c r="M80" s="131">
        <f>+('[1]N EERR PIEDEM'!M80*Z80)+((('[1]N EERR PIEDEM'!M80*(100%-Z80))/(1+TASAS!$L$9)))</f>
        <v>0</v>
      </c>
      <c r="N80" s="131">
        <f>+('[1]N EERR PIEDEM'!N80*AA80)+((('[1]N EERR PIEDEM'!N80*(100%-AA80))/(1+TASAS!$M$9)))</f>
        <v>0</v>
      </c>
      <c r="O80" s="194">
        <f t="shared" si="3"/>
        <v>0</v>
      </c>
      <c r="P80" s="303">
        <v>1</v>
      </c>
      <c r="Q80" s="303">
        <v>1</v>
      </c>
      <c r="R80" s="303">
        <v>1</v>
      </c>
      <c r="S80" s="303">
        <v>1</v>
      </c>
      <c r="T80" s="303">
        <v>1</v>
      </c>
      <c r="U80" s="303">
        <v>1</v>
      </c>
      <c r="V80" s="303">
        <v>1</v>
      </c>
      <c r="W80" s="303">
        <v>1</v>
      </c>
      <c r="X80" s="303">
        <v>1</v>
      </c>
      <c r="Y80" s="303">
        <v>1</v>
      </c>
      <c r="Z80" s="303">
        <v>1</v>
      </c>
      <c r="AA80" s="303">
        <v>1</v>
      </c>
    </row>
    <row r="81" spans="1:27" outlineLevel="1" x14ac:dyDescent="0.3">
      <c r="A81" s="203" t="s">
        <v>272</v>
      </c>
      <c r="B81" s="131"/>
      <c r="C81" s="131">
        <f>+('[1]N EERR PIEDEM'!C81*P81)+((('[1]N EERR PIEDEM'!C81*(100%-P81))/(1+TASAS!$B$9)))</f>
        <v>0</v>
      </c>
      <c r="D81" s="131">
        <f>+('[1]N EERR PIEDEM'!D81*Q81)+((('[1]N EERR PIEDEM'!D81*(100%-Q81))/(1+TASAS!$C$9)))</f>
        <v>0</v>
      </c>
      <c r="E81" s="131">
        <f>+('[1]N EERR PIEDEM'!E81*R81)+((('[1]N EERR PIEDEM'!E81*(100%-R81))/(1+TASAS!$D$9)))</f>
        <v>0</v>
      </c>
      <c r="F81" s="131">
        <f>+('[1]N EERR PIEDEM'!F81*S81)+((('[1]N EERR PIEDEM'!F81*(100%-S81))/(1+TASAS!$E$9)))</f>
        <v>0</v>
      </c>
      <c r="G81" s="131">
        <f>+('[1]N EERR PIEDEM'!G81*T81)+((('[1]N EERR PIEDEM'!G81*(100%-T81))/(1+TASAS!$F$9)))</f>
        <v>0</v>
      </c>
      <c r="H81" s="131">
        <f>+('[1]N EERR PIEDEM'!H81*U81)+((('[1]N EERR PIEDEM'!H81*(100%-U81))/(1+TASAS!$G$9)))</f>
        <v>0</v>
      </c>
      <c r="I81" s="131">
        <f>+('[1]N EERR PIEDEM'!I81*V81)+((('[1]N EERR PIEDEM'!I81*(100%-V81))/(1+TASAS!$H$9)))</f>
        <v>0</v>
      </c>
      <c r="J81" s="131">
        <f>+('[1]N EERR PIEDEM'!J81*W81)+((('[1]N EERR PIEDEM'!J81*(100%-W81))/(1+TASAS!$I$9)))</f>
        <v>0</v>
      </c>
      <c r="K81" s="131">
        <f>+('[1]N EERR PIEDEM'!K81*X81)+((('[1]N EERR PIEDEM'!K81*(100%-X81))/(1+TASAS!$J$9)))</f>
        <v>0</v>
      </c>
      <c r="L81" s="131">
        <f>+('[1]N EERR PIEDEM'!L81*Y81)+((('[1]N EERR PIEDEM'!L81*(100%-Y81))/(1+TASAS!$K$9)))</f>
        <v>0</v>
      </c>
      <c r="M81" s="131">
        <f>+('[1]N EERR PIEDEM'!M81*Z81)+((('[1]N EERR PIEDEM'!M81*(100%-Z81))/(1+TASAS!$L$9)))</f>
        <v>0</v>
      </c>
      <c r="N81" s="131">
        <f>+('[1]N EERR PIEDEM'!N81*AA81)+((('[1]N EERR PIEDEM'!N81*(100%-AA81))/(1+TASAS!$M$9)))</f>
        <v>0</v>
      </c>
      <c r="O81" s="194">
        <f t="shared" si="3"/>
        <v>0</v>
      </c>
      <c r="P81" s="303">
        <v>1</v>
      </c>
      <c r="Q81" s="303">
        <v>1</v>
      </c>
      <c r="R81" s="303">
        <v>1</v>
      </c>
      <c r="S81" s="303">
        <v>1</v>
      </c>
      <c r="T81" s="303">
        <v>1</v>
      </c>
      <c r="U81" s="303">
        <v>1</v>
      </c>
      <c r="V81" s="303">
        <v>1</v>
      </c>
      <c r="W81" s="303">
        <v>1</v>
      </c>
      <c r="X81" s="303">
        <v>1</v>
      </c>
      <c r="Y81" s="303">
        <v>1</v>
      </c>
      <c r="Z81" s="303">
        <v>1</v>
      </c>
      <c r="AA81" s="303">
        <v>1</v>
      </c>
    </row>
    <row r="82" spans="1:27" outlineLevel="1" x14ac:dyDescent="0.3">
      <c r="A82" s="203" t="s">
        <v>273</v>
      </c>
      <c r="B82" s="131"/>
      <c r="C82" s="131">
        <f>+('[1]N EERR PIEDEM'!C82*P82)+((('[1]N EERR PIEDEM'!C82*(100%-P82))/(1+TASAS!$B$9)))</f>
        <v>0</v>
      </c>
      <c r="D82" s="131">
        <f>+('[1]N EERR PIEDEM'!D82*Q82)+((('[1]N EERR PIEDEM'!D82*(100%-Q82))/(1+TASAS!$C$9)))</f>
        <v>0</v>
      </c>
      <c r="E82" s="131">
        <f>+('[1]N EERR PIEDEM'!E82*R82)+((('[1]N EERR PIEDEM'!E82*(100%-R82))/(1+TASAS!$D$9)))</f>
        <v>0</v>
      </c>
      <c r="F82" s="131">
        <f>+('[1]N EERR PIEDEM'!F82*S82)+((('[1]N EERR PIEDEM'!F82*(100%-S82))/(1+TASAS!$E$9)))</f>
        <v>0</v>
      </c>
      <c r="G82" s="131">
        <f>+('[1]N EERR PIEDEM'!G82*T82)+((('[1]N EERR PIEDEM'!G82*(100%-T82))/(1+TASAS!$F$9)))</f>
        <v>0</v>
      </c>
      <c r="H82" s="131">
        <f>+('[1]N EERR PIEDEM'!H82*U82)+((('[1]N EERR PIEDEM'!H82*(100%-U82))/(1+TASAS!$G$9)))</f>
        <v>0</v>
      </c>
      <c r="I82" s="131">
        <f>+('[1]N EERR PIEDEM'!I82*V82)+((('[1]N EERR PIEDEM'!I82*(100%-V82))/(1+TASAS!$H$9)))</f>
        <v>0</v>
      </c>
      <c r="J82" s="131">
        <f>+('[1]N EERR PIEDEM'!J82*W82)+((('[1]N EERR PIEDEM'!J82*(100%-W82))/(1+TASAS!$I$9)))</f>
        <v>0</v>
      </c>
      <c r="K82" s="131">
        <f>+('[1]N EERR PIEDEM'!K82*X82)+((('[1]N EERR PIEDEM'!K82*(100%-X82))/(1+TASAS!$J$9)))</f>
        <v>0</v>
      </c>
      <c r="L82" s="131">
        <f>+('[1]N EERR PIEDEM'!L82*Y82)+((('[1]N EERR PIEDEM'!L82*(100%-Y82))/(1+TASAS!$K$9)))</f>
        <v>0</v>
      </c>
      <c r="M82" s="131">
        <f>+('[1]N EERR PIEDEM'!M82*Z82)+((('[1]N EERR PIEDEM'!M82*(100%-Z82))/(1+TASAS!$L$9)))</f>
        <v>0</v>
      </c>
      <c r="N82" s="131">
        <f>+('[1]N EERR PIEDEM'!N82*AA82)+((('[1]N EERR PIEDEM'!N82*(100%-AA82))/(1+TASAS!$M$9)))</f>
        <v>0</v>
      </c>
      <c r="O82" s="194">
        <f t="shared" si="3"/>
        <v>0</v>
      </c>
      <c r="P82" s="303">
        <v>1</v>
      </c>
      <c r="Q82" s="303">
        <v>1</v>
      </c>
      <c r="R82" s="303">
        <v>1</v>
      </c>
      <c r="S82" s="303">
        <v>1</v>
      </c>
      <c r="T82" s="303">
        <v>1</v>
      </c>
      <c r="U82" s="303">
        <v>1</v>
      </c>
      <c r="V82" s="303">
        <v>1</v>
      </c>
      <c r="W82" s="303">
        <v>1</v>
      </c>
      <c r="X82" s="303">
        <v>1</v>
      </c>
      <c r="Y82" s="303">
        <v>1</v>
      </c>
      <c r="Z82" s="303">
        <v>1</v>
      </c>
      <c r="AA82" s="303">
        <v>1</v>
      </c>
    </row>
    <row r="83" spans="1:27" outlineLevel="1" x14ac:dyDescent="0.3">
      <c r="A83" s="203" t="s">
        <v>274</v>
      </c>
      <c r="B83" s="131"/>
      <c r="C83" s="131">
        <f>+('[1]N EERR PIEDEM'!C83*P83)+((('[1]N EERR PIEDEM'!C83*(100%-P83))/(1+TASAS!$B$9)))</f>
        <v>0</v>
      </c>
      <c r="D83" s="131">
        <f>+('[1]N EERR PIEDEM'!D83*Q83)+((('[1]N EERR PIEDEM'!D83*(100%-Q83))/(1+TASAS!$C$9)))</f>
        <v>0</v>
      </c>
      <c r="E83" s="131">
        <f>+('[1]N EERR PIEDEM'!E83*R83)+((('[1]N EERR PIEDEM'!E83*(100%-R83))/(1+TASAS!$D$9)))</f>
        <v>0</v>
      </c>
      <c r="F83" s="131">
        <f>+('[1]N EERR PIEDEM'!F83*S83)+((('[1]N EERR PIEDEM'!F83*(100%-S83))/(1+TASAS!$E$9)))</f>
        <v>0</v>
      </c>
      <c r="G83" s="131">
        <f>+('[1]N EERR PIEDEM'!G83*T83)+((('[1]N EERR PIEDEM'!G83*(100%-T83))/(1+TASAS!$F$9)))</f>
        <v>0</v>
      </c>
      <c r="H83" s="131">
        <f>+('[1]N EERR PIEDEM'!H83*U83)+((('[1]N EERR PIEDEM'!H83*(100%-U83))/(1+TASAS!$G$9)))</f>
        <v>0</v>
      </c>
      <c r="I83" s="131">
        <f>+('[1]N EERR PIEDEM'!I83*V83)+((('[1]N EERR PIEDEM'!I83*(100%-V83))/(1+TASAS!$H$9)))</f>
        <v>0</v>
      </c>
      <c r="J83" s="131">
        <f>+('[1]N EERR PIEDEM'!J83*W83)+((('[1]N EERR PIEDEM'!J83*(100%-W83))/(1+TASAS!$I$9)))</f>
        <v>0</v>
      </c>
      <c r="K83" s="131">
        <f>+('[1]N EERR PIEDEM'!K83*X83)+((('[1]N EERR PIEDEM'!K83*(100%-X83))/(1+TASAS!$J$9)))</f>
        <v>0</v>
      </c>
      <c r="L83" s="131">
        <f>+('[1]N EERR PIEDEM'!L83*Y83)+((('[1]N EERR PIEDEM'!L83*(100%-Y83))/(1+TASAS!$K$9)))</f>
        <v>0</v>
      </c>
      <c r="M83" s="131">
        <f>+('[1]N EERR PIEDEM'!M83*Z83)+((('[1]N EERR PIEDEM'!M83*(100%-Z83))/(1+TASAS!$L$9)))</f>
        <v>0</v>
      </c>
      <c r="N83" s="131">
        <f>+('[1]N EERR PIEDEM'!N83*AA83)+((('[1]N EERR PIEDEM'!N83*(100%-AA83))/(1+TASAS!$M$9)))</f>
        <v>0</v>
      </c>
      <c r="O83" s="194">
        <f t="shared" si="3"/>
        <v>0</v>
      </c>
      <c r="P83" s="303">
        <v>1</v>
      </c>
      <c r="Q83" s="303">
        <v>1</v>
      </c>
      <c r="R83" s="303">
        <v>1</v>
      </c>
      <c r="S83" s="303">
        <v>1</v>
      </c>
      <c r="T83" s="303">
        <v>1</v>
      </c>
      <c r="U83" s="303">
        <v>1</v>
      </c>
      <c r="V83" s="303">
        <v>1</v>
      </c>
      <c r="W83" s="303">
        <v>1</v>
      </c>
      <c r="X83" s="303">
        <v>1</v>
      </c>
      <c r="Y83" s="303">
        <v>1</v>
      </c>
      <c r="Z83" s="303">
        <v>1</v>
      </c>
      <c r="AA83" s="303">
        <v>1</v>
      </c>
    </row>
    <row r="84" spans="1:27" outlineLevel="1" x14ac:dyDescent="0.3">
      <c r="A84" s="203" t="s">
        <v>275</v>
      </c>
      <c r="B84" s="131"/>
      <c r="C84" s="131">
        <f>+('[1]N EERR PIEDEM'!C84*P84)+((('[1]N EERR PIEDEM'!C84*(100%-P84))/(1+TASAS!$B$9)))</f>
        <v>0</v>
      </c>
      <c r="D84" s="131">
        <f>+('[1]N EERR PIEDEM'!D84*Q84)+((('[1]N EERR PIEDEM'!D84*(100%-Q84))/(1+TASAS!$C$9)))</f>
        <v>0</v>
      </c>
      <c r="E84" s="131">
        <f>+('[1]N EERR PIEDEM'!E84*R84)+((('[1]N EERR PIEDEM'!E84*(100%-R84))/(1+TASAS!$D$9)))</f>
        <v>0</v>
      </c>
      <c r="F84" s="131">
        <f>+('[1]N EERR PIEDEM'!F84*S84)+((('[1]N EERR PIEDEM'!F84*(100%-S84))/(1+TASAS!$E$9)))</f>
        <v>0</v>
      </c>
      <c r="G84" s="131">
        <f>+('[1]N EERR PIEDEM'!G84*T84)+((('[1]N EERR PIEDEM'!G84*(100%-T84))/(1+TASAS!$F$9)))</f>
        <v>0</v>
      </c>
      <c r="H84" s="131">
        <f>+('[1]N EERR PIEDEM'!H84*U84)+((('[1]N EERR PIEDEM'!H84*(100%-U84))/(1+TASAS!$G$9)))</f>
        <v>0</v>
      </c>
      <c r="I84" s="131">
        <f>+('[1]N EERR PIEDEM'!I84*V84)+((('[1]N EERR PIEDEM'!I84*(100%-V84))/(1+TASAS!$H$9)))</f>
        <v>0</v>
      </c>
      <c r="J84" s="131">
        <f>+('[1]N EERR PIEDEM'!J84*W84)+((('[1]N EERR PIEDEM'!J84*(100%-W84))/(1+TASAS!$I$9)))</f>
        <v>0</v>
      </c>
      <c r="K84" s="131">
        <f>+('[1]N EERR PIEDEM'!K84*X84)+((('[1]N EERR PIEDEM'!K84*(100%-X84))/(1+TASAS!$J$9)))</f>
        <v>0</v>
      </c>
      <c r="L84" s="131">
        <f>+('[1]N EERR PIEDEM'!L84*Y84)+((('[1]N EERR PIEDEM'!L84*(100%-Y84))/(1+TASAS!$K$9)))</f>
        <v>0</v>
      </c>
      <c r="M84" s="131">
        <f>+('[1]N EERR PIEDEM'!M84*Z84)+((('[1]N EERR PIEDEM'!M84*(100%-Z84))/(1+TASAS!$L$9)))</f>
        <v>0</v>
      </c>
      <c r="N84" s="131">
        <f>+('[1]N EERR PIEDEM'!N84*AA84)+((('[1]N EERR PIEDEM'!N84*(100%-AA84))/(1+TASAS!$M$9)))</f>
        <v>0</v>
      </c>
      <c r="O84" s="194">
        <f t="shared" si="3"/>
        <v>0</v>
      </c>
      <c r="P84" s="303">
        <v>1</v>
      </c>
      <c r="Q84" s="303">
        <v>1</v>
      </c>
      <c r="R84" s="303">
        <v>1</v>
      </c>
      <c r="S84" s="303">
        <v>1</v>
      </c>
      <c r="T84" s="303">
        <v>1</v>
      </c>
      <c r="U84" s="303">
        <v>1</v>
      </c>
      <c r="V84" s="303">
        <v>1</v>
      </c>
      <c r="W84" s="303">
        <v>1</v>
      </c>
      <c r="X84" s="303">
        <v>1</v>
      </c>
      <c r="Y84" s="303">
        <v>1</v>
      </c>
      <c r="Z84" s="303">
        <v>1</v>
      </c>
      <c r="AA84" s="303">
        <v>1</v>
      </c>
    </row>
    <row r="85" spans="1:27" outlineLevel="1" x14ac:dyDescent="0.3">
      <c r="A85" s="203" t="s">
        <v>276</v>
      </c>
      <c r="B85" s="131"/>
      <c r="C85" s="131">
        <f>+('[1]N EERR PIEDEM'!C85*P85)+((('[1]N EERR PIEDEM'!C85*(100%-P85))/(1+TASAS!$B$9)))</f>
        <v>0</v>
      </c>
      <c r="D85" s="131">
        <f>+('[1]N EERR PIEDEM'!D85*Q85)+((('[1]N EERR PIEDEM'!D85*(100%-Q85))/(1+TASAS!$C$9)))</f>
        <v>0</v>
      </c>
      <c r="E85" s="131">
        <f>+('[1]N EERR PIEDEM'!E85*R85)+((('[1]N EERR PIEDEM'!E85*(100%-R85))/(1+TASAS!$D$9)))</f>
        <v>0</v>
      </c>
      <c r="F85" s="131">
        <f>+('[1]N EERR PIEDEM'!F85*S85)+((('[1]N EERR PIEDEM'!F85*(100%-S85))/(1+TASAS!$E$9)))</f>
        <v>0</v>
      </c>
      <c r="G85" s="131">
        <f>+('[1]N EERR PIEDEM'!G85*T85)+((('[1]N EERR PIEDEM'!G85*(100%-T85))/(1+TASAS!$F$9)))</f>
        <v>0</v>
      </c>
      <c r="H85" s="131">
        <f>+('[1]N EERR PIEDEM'!H85*U85)+((('[1]N EERR PIEDEM'!H85*(100%-U85))/(1+TASAS!$G$9)))</f>
        <v>0</v>
      </c>
      <c r="I85" s="131">
        <f>+('[1]N EERR PIEDEM'!I85*V85)+((('[1]N EERR PIEDEM'!I85*(100%-V85))/(1+TASAS!$H$9)))</f>
        <v>0</v>
      </c>
      <c r="J85" s="131">
        <f>+('[1]N EERR PIEDEM'!J85*W85)+((('[1]N EERR PIEDEM'!J85*(100%-W85))/(1+TASAS!$I$9)))</f>
        <v>0</v>
      </c>
      <c r="K85" s="131">
        <f>+('[1]N EERR PIEDEM'!K85*X85)+((('[1]N EERR PIEDEM'!K85*(100%-X85))/(1+TASAS!$J$9)))</f>
        <v>0</v>
      </c>
      <c r="L85" s="131">
        <f>+('[1]N EERR PIEDEM'!L85*Y85)+((('[1]N EERR PIEDEM'!L85*(100%-Y85))/(1+TASAS!$K$9)))</f>
        <v>0</v>
      </c>
      <c r="M85" s="131">
        <f>+('[1]N EERR PIEDEM'!M85*Z85)+((('[1]N EERR PIEDEM'!M85*(100%-Z85))/(1+TASAS!$L$9)))</f>
        <v>0</v>
      </c>
      <c r="N85" s="131">
        <f>+('[1]N EERR PIEDEM'!N85*AA85)+((('[1]N EERR PIEDEM'!N85*(100%-AA85))/(1+TASAS!$M$9)))</f>
        <v>0</v>
      </c>
      <c r="O85" s="194">
        <f t="shared" si="3"/>
        <v>0</v>
      </c>
      <c r="P85" s="303">
        <v>1</v>
      </c>
      <c r="Q85" s="303">
        <v>1</v>
      </c>
      <c r="R85" s="303">
        <v>1</v>
      </c>
      <c r="S85" s="303">
        <v>1</v>
      </c>
      <c r="T85" s="303">
        <v>1</v>
      </c>
      <c r="U85" s="303">
        <v>1</v>
      </c>
      <c r="V85" s="303">
        <v>1</v>
      </c>
      <c r="W85" s="303">
        <v>1</v>
      </c>
      <c r="X85" s="303">
        <v>1</v>
      </c>
      <c r="Y85" s="303">
        <v>1</v>
      </c>
      <c r="Z85" s="303">
        <v>1</v>
      </c>
      <c r="AA85" s="303">
        <v>1</v>
      </c>
    </row>
    <row r="86" spans="1:27" outlineLevel="1" x14ac:dyDescent="0.3">
      <c r="A86" s="203" t="s">
        <v>277</v>
      </c>
      <c r="B86" s="131"/>
      <c r="C86" s="131">
        <f>+('[1]N EERR PIEDEM'!C86*P86)+((('[1]N EERR PIEDEM'!C86*(100%-P86))/(1+TASAS!$B$9)))</f>
        <v>0</v>
      </c>
      <c r="D86" s="131">
        <f>+('[1]N EERR PIEDEM'!D86*Q86)+((('[1]N EERR PIEDEM'!D86*(100%-Q86))/(1+TASAS!$C$9)))</f>
        <v>0</v>
      </c>
      <c r="E86" s="131">
        <f>+('[1]N EERR PIEDEM'!E86*R86)+((('[1]N EERR PIEDEM'!E86*(100%-R86))/(1+TASAS!$D$9)))</f>
        <v>0</v>
      </c>
      <c r="F86" s="131">
        <f>+('[1]N EERR PIEDEM'!F86*S86)+((('[1]N EERR PIEDEM'!F86*(100%-S86))/(1+TASAS!$E$9)))</f>
        <v>0</v>
      </c>
      <c r="G86" s="131">
        <f>+('[1]N EERR PIEDEM'!G86*T86)+((('[1]N EERR PIEDEM'!G86*(100%-T86))/(1+TASAS!$F$9)))</f>
        <v>0</v>
      </c>
      <c r="H86" s="131">
        <f>+('[1]N EERR PIEDEM'!H86*U86)+((('[1]N EERR PIEDEM'!H86*(100%-U86))/(1+TASAS!$G$9)))</f>
        <v>0</v>
      </c>
      <c r="I86" s="131">
        <f>+('[1]N EERR PIEDEM'!I86*V86)+((('[1]N EERR PIEDEM'!I86*(100%-V86))/(1+TASAS!$H$9)))</f>
        <v>0</v>
      </c>
      <c r="J86" s="131">
        <f>+('[1]N EERR PIEDEM'!J86*W86)+((('[1]N EERR PIEDEM'!J86*(100%-W86))/(1+TASAS!$I$9)))</f>
        <v>0</v>
      </c>
      <c r="K86" s="131">
        <f>+('[1]N EERR PIEDEM'!K86*X86)+((('[1]N EERR PIEDEM'!K86*(100%-X86))/(1+TASAS!$J$9)))</f>
        <v>0</v>
      </c>
      <c r="L86" s="131">
        <f>+('[1]N EERR PIEDEM'!L86*Y86)+((('[1]N EERR PIEDEM'!L86*(100%-Y86))/(1+TASAS!$K$9)))</f>
        <v>0</v>
      </c>
      <c r="M86" s="131">
        <f>+('[1]N EERR PIEDEM'!M86*Z86)+((('[1]N EERR PIEDEM'!M86*(100%-Z86))/(1+TASAS!$L$9)))</f>
        <v>0</v>
      </c>
      <c r="N86" s="131">
        <f>+('[1]N EERR PIEDEM'!N86*AA86)+((('[1]N EERR PIEDEM'!N86*(100%-AA86))/(1+TASAS!$M$9)))</f>
        <v>0</v>
      </c>
      <c r="O86" s="194">
        <f t="shared" si="3"/>
        <v>0</v>
      </c>
      <c r="P86" s="303">
        <v>1</v>
      </c>
      <c r="Q86" s="303">
        <v>1</v>
      </c>
      <c r="R86" s="303">
        <v>1</v>
      </c>
      <c r="S86" s="303">
        <v>1</v>
      </c>
      <c r="T86" s="303">
        <v>1</v>
      </c>
      <c r="U86" s="303">
        <v>1</v>
      </c>
      <c r="V86" s="303">
        <v>1</v>
      </c>
      <c r="W86" s="303">
        <v>1</v>
      </c>
      <c r="X86" s="303">
        <v>1</v>
      </c>
      <c r="Y86" s="303">
        <v>1</v>
      </c>
      <c r="Z86" s="303">
        <v>1</v>
      </c>
      <c r="AA86" s="303">
        <v>1</v>
      </c>
    </row>
    <row r="87" spans="1:27" outlineLevel="1" x14ac:dyDescent="0.3">
      <c r="A87" s="203" t="s">
        <v>278</v>
      </c>
      <c r="B87" s="131"/>
      <c r="C87" s="131">
        <f>+('[1]N EERR PIEDEM'!C87*P87)+((('[1]N EERR PIEDEM'!C87*(100%-P87))/(1+TASAS!$B$9)))</f>
        <v>0</v>
      </c>
      <c r="D87" s="131">
        <f>+('[1]N EERR PIEDEM'!D87*Q87)+((('[1]N EERR PIEDEM'!D87*(100%-Q87))/(1+TASAS!$C$9)))</f>
        <v>0</v>
      </c>
      <c r="E87" s="131">
        <f>+('[1]N EERR PIEDEM'!E87*R87)+((('[1]N EERR PIEDEM'!E87*(100%-R87))/(1+TASAS!$D$9)))</f>
        <v>0</v>
      </c>
      <c r="F87" s="131">
        <f>+('[1]N EERR PIEDEM'!F87*S87)+((('[1]N EERR PIEDEM'!F87*(100%-S87))/(1+TASAS!$E$9)))</f>
        <v>0</v>
      </c>
      <c r="G87" s="131">
        <f>+('[1]N EERR PIEDEM'!G87*T87)+((('[1]N EERR PIEDEM'!G87*(100%-T87))/(1+TASAS!$F$9)))</f>
        <v>0</v>
      </c>
      <c r="H87" s="131">
        <f>+('[1]N EERR PIEDEM'!H87*U87)+((('[1]N EERR PIEDEM'!H87*(100%-U87))/(1+TASAS!$G$9)))</f>
        <v>0</v>
      </c>
      <c r="I87" s="131">
        <f>+('[1]N EERR PIEDEM'!I87*V87)+((('[1]N EERR PIEDEM'!I87*(100%-V87))/(1+TASAS!$H$9)))</f>
        <v>0</v>
      </c>
      <c r="J87" s="131">
        <f>+('[1]N EERR PIEDEM'!J87*W87)+((('[1]N EERR PIEDEM'!J87*(100%-W87))/(1+TASAS!$I$9)))</f>
        <v>0</v>
      </c>
      <c r="K87" s="131">
        <f>+('[1]N EERR PIEDEM'!K87*X87)+((('[1]N EERR PIEDEM'!K87*(100%-X87))/(1+TASAS!$J$9)))</f>
        <v>0</v>
      </c>
      <c r="L87" s="131">
        <f>+('[1]N EERR PIEDEM'!L87*Y87)+((('[1]N EERR PIEDEM'!L87*(100%-Y87))/(1+TASAS!$K$9)))</f>
        <v>0</v>
      </c>
      <c r="M87" s="131">
        <f>+('[1]N EERR PIEDEM'!M87*Z87)+((('[1]N EERR PIEDEM'!M87*(100%-Z87))/(1+TASAS!$L$9)))</f>
        <v>0</v>
      </c>
      <c r="N87" s="131">
        <f>+('[1]N EERR PIEDEM'!N87*AA87)+((('[1]N EERR PIEDEM'!N87*(100%-AA87))/(1+TASAS!$M$9)))</f>
        <v>0</v>
      </c>
      <c r="O87" s="194">
        <f t="shared" si="3"/>
        <v>0</v>
      </c>
      <c r="P87" s="303">
        <v>1</v>
      </c>
      <c r="Q87" s="303">
        <v>1</v>
      </c>
      <c r="R87" s="303">
        <v>1</v>
      </c>
      <c r="S87" s="303">
        <v>1</v>
      </c>
      <c r="T87" s="303">
        <v>1</v>
      </c>
      <c r="U87" s="303">
        <v>1</v>
      </c>
      <c r="V87" s="303">
        <v>1</v>
      </c>
      <c r="W87" s="303">
        <v>1</v>
      </c>
      <c r="X87" s="303">
        <v>1</v>
      </c>
      <c r="Y87" s="303">
        <v>1</v>
      </c>
      <c r="Z87" s="303">
        <v>1</v>
      </c>
      <c r="AA87" s="303">
        <v>1</v>
      </c>
    </row>
    <row r="88" spans="1:27" outlineLevel="1" x14ac:dyDescent="0.3">
      <c r="A88" s="203" t="s">
        <v>279</v>
      </c>
      <c r="B88" s="131"/>
      <c r="C88" s="131">
        <f>+('[1]N EERR PIEDEM'!C88*P88)+((('[1]N EERR PIEDEM'!C88*(100%-P88))/(1+TASAS!$B$9)))</f>
        <v>54.746561684163765</v>
      </c>
      <c r="D88" s="131">
        <f>+('[1]N EERR PIEDEM'!D88*Q88)+((('[1]N EERR PIEDEM'!D88*(100%-Q88))/(1+TASAS!$C$9)))</f>
        <v>75.179938794391859</v>
      </c>
      <c r="E88" s="131">
        <f>+('[1]N EERR PIEDEM'!E88*R88)+((('[1]N EERR PIEDEM'!E88*(100%-R88))/(1+TASAS!$D$9)))</f>
        <v>74.807344958947553</v>
      </c>
      <c r="F88" s="131">
        <f>+('[1]N EERR PIEDEM'!F88*S88)+((('[1]N EERR PIEDEM'!F88*(100%-S88))/(1+TASAS!$E$9)))</f>
        <v>65.121776255352273</v>
      </c>
      <c r="G88" s="131">
        <f>+('[1]N EERR PIEDEM'!G88*T88)+((('[1]N EERR PIEDEM'!G88*(100%-T88))/(1+TASAS!$F$9)))</f>
        <v>28.18019360121659</v>
      </c>
      <c r="H88" s="131">
        <f>+('[1]N EERR PIEDEM'!H88*U88)+((('[1]N EERR PIEDEM'!H88*(100%-U88))/(1+TASAS!$G$9)))</f>
        <v>109.03700658561979</v>
      </c>
      <c r="I88" s="131">
        <f>+('[1]N EERR PIEDEM'!I88*V88)+((('[1]N EERR PIEDEM'!I88*(100%-V88))/(1+TASAS!$H$9)))</f>
        <v>0</v>
      </c>
      <c r="J88" s="131">
        <f>+('[1]N EERR PIEDEM'!J88*W88)+((('[1]N EERR PIEDEM'!J88*(100%-W88))/(1+TASAS!$I$9)))</f>
        <v>0</v>
      </c>
      <c r="K88" s="131">
        <f>+('[1]N EERR PIEDEM'!K88*X88)+((('[1]N EERR PIEDEM'!K88*(100%-X88))/(1+TASAS!$J$9)))</f>
        <v>0</v>
      </c>
      <c r="L88" s="131">
        <f>+('[1]N EERR PIEDEM'!L88*Y88)+((('[1]N EERR PIEDEM'!L88*(100%-Y88))/(1+TASAS!$K$9)))</f>
        <v>0</v>
      </c>
      <c r="M88" s="131">
        <f>+('[1]N EERR PIEDEM'!M88*Z88)+((('[1]N EERR PIEDEM'!M88*(100%-Z88))/(1+TASAS!$L$9)))</f>
        <v>0</v>
      </c>
      <c r="N88" s="131">
        <f>+('[1]N EERR PIEDEM'!N88*AA88)+((('[1]N EERR PIEDEM'!N88*(100%-AA88))/(1+TASAS!$M$9)))</f>
        <v>0</v>
      </c>
      <c r="O88" s="194">
        <f t="shared" si="3"/>
        <v>407.0728218796919</v>
      </c>
      <c r="P88" s="303">
        <v>0</v>
      </c>
      <c r="Q88" s="303">
        <v>0</v>
      </c>
      <c r="R88" s="303">
        <v>0</v>
      </c>
      <c r="S88" s="303">
        <v>0</v>
      </c>
      <c r="T88" s="303">
        <v>0</v>
      </c>
      <c r="U88" s="303">
        <v>0</v>
      </c>
      <c r="V88" s="303">
        <v>0</v>
      </c>
      <c r="W88" s="303">
        <v>0</v>
      </c>
      <c r="X88" s="303">
        <v>0</v>
      </c>
      <c r="Y88" s="303">
        <v>0</v>
      </c>
      <c r="Z88" s="303">
        <v>0</v>
      </c>
      <c r="AA88" s="303">
        <v>0</v>
      </c>
    </row>
    <row r="89" spans="1:27" outlineLevel="1" x14ac:dyDescent="0.3">
      <c r="A89" s="203" t="s">
        <v>280</v>
      </c>
      <c r="B89" s="131"/>
      <c r="C89" s="131">
        <f>+('[1]N EERR PIEDEM'!C89*P89)+((('[1]N EERR PIEDEM'!C89*(100%-P89))/(1+TASAS!$B$9)))</f>
        <v>0</v>
      </c>
      <c r="D89" s="131">
        <f>+('[1]N EERR PIEDEM'!D89*Q89)+((('[1]N EERR PIEDEM'!D89*(100%-Q89))/(1+TASAS!$C$9)))</f>
        <v>0</v>
      </c>
      <c r="E89" s="131">
        <f>+('[1]N EERR PIEDEM'!E89*R89)+((('[1]N EERR PIEDEM'!E89*(100%-R89))/(1+TASAS!$D$9)))</f>
        <v>0</v>
      </c>
      <c r="F89" s="131">
        <f>+('[1]N EERR PIEDEM'!F89*S89)+((('[1]N EERR PIEDEM'!F89*(100%-S89))/(1+TASAS!$E$9)))</f>
        <v>0</v>
      </c>
      <c r="G89" s="131">
        <f>+('[1]N EERR PIEDEM'!G89*T89)+((('[1]N EERR PIEDEM'!G89*(100%-T89))/(1+TASAS!$F$9)))</f>
        <v>0</v>
      </c>
      <c r="H89" s="131">
        <f>+('[1]N EERR PIEDEM'!H89*U89)+((('[1]N EERR PIEDEM'!H89*(100%-U89))/(1+TASAS!$G$9)))</f>
        <v>0</v>
      </c>
      <c r="I89" s="131">
        <f>+('[1]N EERR PIEDEM'!I89*V89)+((('[1]N EERR PIEDEM'!I89*(100%-V89))/(1+TASAS!$H$9)))</f>
        <v>0</v>
      </c>
      <c r="J89" s="131">
        <f>+('[1]N EERR PIEDEM'!J89*W89)+((('[1]N EERR PIEDEM'!J89*(100%-W89))/(1+TASAS!$I$9)))</f>
        <v>0</v>
      </c>
      <c r="K89" s="131">
        <f>+('[1]N EERR PIEDEM'!K89*X89)+((('[1]N EERR PIEDEM'!K89*(100%-X89))/(1+TASAS!$J$9)))</f>
        <v>0</v>
      </c>
      <c r="L89" s="131">
        <f>+('[1]N EERR PIEDEM'!L89*Y89)+((('[1]N EERR PIEDEM'!L89*(100%-Y89))/(1+TASAS!$K$9)))</f>
        <v>0</v>
      </c>
      <c r="M89" s="131">
        <f>+('[1]N EERR PIEDEM'!M89*Z89)+((('[1]N EERR PIEDEM'!M89*(100%-Z89))/(1+TASAS!$L$9)))</f>
        <v>0</v>
      </c>
      <c r="N89" s="131">
        <f>+('[1]N EERR PIEDEM'!N89*AA89)+((('[1]N EERR PIEDEM'!N89*(100%-AA89))/(1+TASAS!$M$9)))</f>
        <v>0</v>
      </c>
      <c r="O89" s="194">
        <f t="shared" si="3"/>
        <v>0</v>
      </c>
      <c r="P89" s="303">
        <v>0</v>
      </c>
      <c r="Q89" s="303">
        <v>0</v>
      </c>
      <c r="R89" s="303">
        <v>0</v>
      </c>
      <c r="S89" s="303">
        <v>0</v>
      </c>
      <c r="T89" s="303">
        <v>0</v>
      </c>
      <c r="U89" s="303">
        <v>0</v>
      </c>
      <c r="V89" s="303">
        <v>0</v>
      </c>
      <c r="W89" s="303">
        <v>0</v>
      </c>
      <c r="X89" s="303">
        <v>0</v>
      </c>
      <c r="Y89" s="303">
        <v>0</v>
      </c>
      <c r="Z89" s="303">
        <v>0</v>
      </c>
      <c r="AA89" s="303">
        <v>0</v>
      </c>
    </row>
    <row r="90" spans="1:27" outlineLevel="1" x14ac:dyDescent="0.3">
      <c r="A90" s="203" t="s">
        <v>281</v>
      </c>
      <c r="B90" s="131"/>
      <c r="C90" s="131">
        <f>+('[1]N EERR PIEDEM'!C90*P90)+((('[1]N EERR PIEDEM'!C90*(100%-P90))/(1+TASAS!$B$9)))</f>
        <v>0</v>
      </c>
      <c r="D90" s="131">
        <f>+('[1]N EERR PIEDEM'!D90*Q90)+((('[1]N EERR PIEDEM'!D90*(100%-Q90))/(1+TASAS!$C$9)))</f>
        <v>0</v>
      </c>
      <c r="E90" s="131">
        <f>+('[1]N EERR PIEDEM'!E90*R90)+((('[1]N EERR PIEDEM'!E90*(100%-R90))/(1+TASAS!$D$9)))</f>
        <v>0</v>
      </c>
      <c r="F90" s="131">
        <f>+('[1]N EERR PIEDEM'!F90*S90)+((('[1]N EERR PIEDEM'!F90*(100%-S90))/(1+TASAS!$E$9)))</f>
        <v>0</v>
      </c>
      <c r="G90" s="131">
        <f>+('[1]N EERR PIEDEM'!G90*T90)+((('[1]N EERR PIEDEM'!G90*(100%-T90))/(1+TASAS!$F$9)))</f>
        <v>0</v>
      </c>
      <c r="H90" s="131">
        <f>+('[1]N EERR PIEDEM'!H90*U90)+((('[1]N EERR PIEDEM'!H90*(100%-U90))/(1+TASAS!$G$9)))</f>
        <v>0</v>
      </c>
      <c r="I90" s="131">
        <f>+('[1]N EERR PIEDEM'!I90*V90)+((('[1]N EERR PIEDEM'!I90*(100%-V90))/(1+TASAS!$H$9)))</f>
        <v>0</v>
      </c>
      <c r="J90" s="131">
        <f>+('[1]N EERR PIEDEM'!J90*W90)+((('[1]N EERR PIEDEM'!J90*(100%-W90))/(1+TASAS!$I$9)))</f>
        <v>0</v>
      </c>
      <c r="K90" s="131">
        <f>+('[1]N EERR PIEDEM'!K90*X90)+((('[1]N EERR PIEDEM'!K90*(100%-X90))/(1+TASAS!$J$9)))</f>
        <v>0</v>
      </c>
      <c r="L90" s="131">
        <f>+('[1]N EERR PIEDEM'!L90*Y90)+((('[1]N EERR PIEDEM'!L90*(100%-Y90))/(1+TASAS!$K$9)))</f>
        <v>0</v>
      </c>
      <c r="M90" s="131">
        <f>+('[1]N EERR PIEDEM'!M90*Z90)+((('[1]N EERR PIEDEM'!M90*(100%-Z90))/(1+TASAS!$L$9)))</f>
        <v>0</v>
      </c>
      <c r="N90" s="131">
        <f>+('[1]N EERR PIEDEM'!N90*AA90)+((('[1]N EERR PIEDEM'!N90*(100%-AA90))/(1+TASAS!$M$9)))</f>
        <v>0</v>
      </c>
      <c r="O90" s="194">
        <f t="shared" si="3"/>
        <v>0</v>
      </c>
      <c r="P90" s="303">
        <v>0</v>
      </c>
      <c r="Q90" s="303">
        <v>0</v>
      </c>
      <c r="R90" s="303">
        <v>0</v>
      </c>
      <c r="S90" s="303">
        <v>0</v>
      </c>
      <c r="T90" s="303">
        <v>0</v>
      </c>
      <c r="U90" s="303">
        <v>0</v>
      </c>
      <c r="V90" s="303">
        <v>0</v>
      </c>
      <c r="W90" s="303">
        <v>0</v>
      </c>
      <c r="X90" s="303">
        <v>0</v>
      </c>
      <c r="Y90" s="303">
        <v>0</v>
      </c>
      <c r="Z90" s="303">
        <v>0</v>
      </c>
      <c r="AA90" s="303">
        <v>0</v>
      </c>
    </row>
    <row r="91" spans="1:27" outlineLevel="1" x14ac:dyDescent="0.3">
      <c r="A91" s="203" t="s">
        <v>282</v>
      </c>
      <c r="B91" s="131"/>
      <c r="C91" s="131">
        <f>+('[1]N EERR PIEDEM'!C91*P91)+((('[1]N EERR PIEDEM'!C91*(100%-P91))/(1+TASAS!$B$9)))</f>
        <v>0</v>
      </c>
      <c r="D91" s="131">
        <f>+('[1]N EERR PIEDEM'!D91*Q91)+((('[1]N EERR PIEDEM'!D91*(100%-Q91))/(1+TASAS!$C$9)))</f>
        <v>0</v>
      </c>
      <c r="E91" s="131">
        <f>+('[1]N EERR PIEDEM'!E91*R91)+((('[1]N EERR PIEDEM'!E91*(100%-R91))/(1+TASAS!$D$9)))</f>
        <v>0</v>
      </c>
      <c r="F91" s="131">
        <f>+('[1]N EERR PIEDEM'!F91*S91)+((('[1]N EERR PIEDEM'!F91*(100%-S91))/(1+TASAS!$E$9)))</f>
        <v>0</v>
      </c>
      <c r="G91" s="131">
        <f>+('[1]N EERR PIEDEM'!G91*T91)+((('[1]N EERR PIEDEM'!G91*(100%-T91))/(1+TASAS!$F$9)))</f>
        <v>0</v>
      </c>
      <c r="H91" s="131">
        <f>+('[1]N EERR PIEDEM'!H91*U91)+((('[1]N EERR PIEDEM'!H91*(100%-U91))/(1+TASAS!$G$9)))</f>
        <v>0</v>
      </c>
      <c r="I91" s="131">
        <f>+('[1]N EERR PIEDEM'!I91*V91)+((('[1]N EERR PIEDEM'!I91*(100%-V91))/(1+TASAS!$H$9)))</f>
        <v>0</v>
      </c>
      <c r="J91" s="131">
        <f>+('[1]N EERR PIEDEM'!J91*W91)+((('[1]N EERR PIEDEM'!J91*(100%-W91))/(1+TASAS!$I$9)))</f>
        <v>0</v>
      </c>
      <c r="K91" s="131">
        <f>+('[1]N EERR PIEDEM'!K91*X91)+((('[1]N EERR PIEDEM'!K91*(100%-X91))/(1+TASAS!$J$9)))</f>
        <v>0</v>
      </c>
      <c r="L91" s="131">
        <f>+('[1]N EERR PIEDEM'!L91*Y91)+((('[1]N EERR PIEDEM'!L91*(100%-Y91))/(1+TASAS!$K$9)))</f>
        <v>0</v>
      </c>
      <c r="M91" s="131">
        <f>+('[1]N EERR PIEDEM'!M91*Z91)+((('[1]N EERR PIEDEM'!M91*(100%-Z91))/(1+TASAS!$L$9)))</f>
        <v>0</v>
      </c>
      <c r="N91" s="131">
        <f>+('[1]N EERR PIEDEM'!N91*AA91)+((('[1]N EERR PIEDEM'!N91*(100%-AA91))/(1+TASAS!$M$9)))</f>
        <v>0</v>
      </c>
      <c r="O91" s="194">
        <f t="shared" si="3"/>
        <v>0</v>
      </c>
      <c r="P91" s="303">
        <v>1</v>
      </c>
      <c r="Q91" s="303">
        <v>1</v>
      </c>
      <c r="R91" s="303">
        <v>1</v>
      </c>
      <c r="S91" s="303">
        <v>1</v>
      </c>
      <c r="T91" s="303">
        <v>1</v>
      </c>
      <c r="U91" s="303">
        <v>1</v>
      </c>
      <c r="V91" s="303">
        <v>1</v>
      </c>
      <c r="W91" s="303">
        <v>1</v>
      </c>
      <c r="X91" s="303">
        <v>1</v>
      </c>
      <c r="Y91" s="303">
        <v>1</v>
      </c>
      <c r="Z91" s="303">
        <v>1</v>
      </c>
      <c r="AA91" s="303">
        <v>1</v>
      </c>
    </row>
    <row r="92" spans="1:27" outlineLevel="1" x14ac:dyDescent="0.3">
      <c r="A92" s="203" t="s">
        <v>283</v>
      </c>
      <c r="B92" s="131"/>
      <c r="C92" s="131">
        <f>+('[1]N EERR PIEDEM'!C92*P92)+((('[1]N EERR PIEDEM'!C92*(100%-P92))/(1+TASAS!$B$9)))</f>
        <v>0</v>
      </c>
      <c r="D92" s="131">
        <f>+('[1]N EERR PIEDEM'!D92*Q92)+((('[1]N EERR PIEDEM'!D92*(100%-Q92))/(1+TASAS!$C$9)))</f>
        <v>0</v>
      </c>
      <c r="E92" s="131">
        <f>+('[1]N EERR PIEDEM'!E92*R92)+((('[1]N EERR PIEDEM'!E92*(100%-R92))/(1+TASAS!$D$9)))</f>
        <v>0</v>
      </c>
      <c r="F92" s="131">
        <f>+('[1]N EERR PIEDEM'!F92*S92)+((('[1]N EERR PIEDEM'!F92*(100%-S92))/(1+TASAS!$E$9)))</f>
        <v>0</v>
      </c>
      <c r="G92" s="131">
        <f>+('[1]N EERR PIEDEM'!G92*T92)+((('[1]N EERR PIEDEM'!G92*(100%-T92))/(1+TASAS!$F$9)))</f>
        <v>0</v>
      </c>
      <c r="H92" s="131">
        <f>+('[1]N EERR PIEDEM'!H92*U92)+((('[1]N EERR PIEDEM'!H92*(100%-U92))/(1+TASAS!$G$9)))</f>
        <v>0</v>
      </c>
      <c r="I92" s="131">
        <f>+('[1]N EERR PIEDEM'!I92*V92)+((('[1]N EERR PIEDEM'!I92*(100%-V92))/(1+TASAS!$H$9)))</f>
        <v>0</v>
      </c>
      <c r="J92" s="131">
        <f>+('[1]N EERR PIEDEM'!J92*W92)+((('[1]N EERR PIEDEM'!J92*(100%-W92))/(1+TASAS!$I$9)))</f>
        <v>0</v>
      </c>
      <c r="K92" s="131">
        <f>+('[1]N EERR PIEDEM'!K92*X92)+((('[1]N EERR PIEDEM'!K92*(100%-X92))/(1+TASAS!$J$9)))</f>
        <v>0</v>
      </c>
      <c r="L92" s="131">
        <f>+('[1]N EERR PIEDEM'!L92*Y92)+((('[1]N EERR PIEDEM'!L92*(100%-Y92))/(1+TASAS!$K$9)))</f>
        <v>0</v>
      </c>
      <c r="M92" s="131">
        <f>+('[1]N EERR PIEDEM'!M92*Z92)+((('[1]N EERR PIEDEM'!M92*(100%-Z92))/(1+TASAS!$L$9)))</f>
        <v>0</v>
      </c>
      <c r="N92" s="131">
        <f>+('[1]N EERR PIEDEM'!N92*AA92)+((('[1]N EERR PIEDEM'!N92*(100%-AA92))/(1+TASAS!$M$9)))</f>
        <v>0</v>
      </c>
      <c r="O92" s="194">
        <f t="shared" si="3"/>
        <v>0</v>
      </c>
      <c r="P92" s="303">
        <v>1</v>
      </c>
      <c r="Q92" s="303">
        <v>1</v>
      </c>
      <c r="R92" s="303">
        <v>1</v>
      </c>
      <c r="S92" s="303">
        <v>1</v>
      </c>
      <c r="T92" s="303">
        <v>1</v>
      </c>
      <c r="U92" s="303">
        <v>1</v>
      </c>
      <c r="V92" s="303">
        <v>1</v>
      </c>
      <c r="W92" s="303">
        <v>1</v>
      </c>
      <c r="X92" s="303">
        <v>1</v>
      </c>
      <c r="Y92" s="303">
        <v>1</v>
      </c>
      <c r="Z92" s="303">
        <v>1</v>
      </c>
      <c r="AA92" s="303">
        <v>1</v>
      </c>
    </row>
    <row r="93" spans="1:27" outlineLevel="1" x14ac:dyDescent="0.3">
      <c r="A93" s="203"/>
      <c r="B93" s="131"/>
      <c r="C93" s="131">
        <v>0</v>
      </c>
      <c r="D93" s="131">
        <v>0</v>
      </c>
      <c r="E93" s="131">
        <v>0</v>
      </c>
      <c r="F93" s="131"/>
      <c r="G93" s="131"/>
      <c r="H93" s="131"/>
      <c r="I93" s="131"/>
      <c r="J93" s="131"/>
      <c r="K93" s="131"/>
      <c r="L93" s="131"/>
      <c r="M93" s="131"/>
      <c r="N93" s="131"/>
      <c r="O93" s="194">
        <f t="shared" si="3"/>
        <v>0</v>
      </c>
      <c r="P93" s="303"/>
      <c r="Q93" s="303"/>
      <c r="R93" s="303"/>
      <c r="S93" s="303"/>
      <c r="T93" s="303"/>
      <c r="U93" s="303"/>
      <c r="V93" s="303"/>
      <c r="W93" s="303"/>
      <c r="X93" s="303"/>
      <c r="Y93" s="303"/>
      <c r="Z93" s="303"/>
      <c r="AA93" s="303"/>
    </row>
    <row r="94" spans="1:27" outlineLevel="1" x14ac:dyDescent="0.3">
      <c r="A94" s="203"/>
      <c r="B94" s="131"/>
      <c r="C94" s="131"/>
      <c r="D94" s="131"/>
      <c r="E94" s="131"/>
      <c r="F94" s="131"/>
      <c r="G94" s="131"/>
      <c r="H94" s="131"/>
      <c r="I94" s="131"/>
      <c r="J94" s="131"/>
      <c r="K94" s="131"/>
      <c r="L94" s="131"/>
      <c r="M94" s="131"/>
      <c r="N94" s="131"/>
      <c r="O94" s="194">
        <f t="shared" si="3"/>
        <v>0</v>
      </c>
      <c r="P94" s="303"/>
      <c r="Q94" s="303"/>
      <c r="R94" s="303"/>
      <c r="S94" s="303"/>
      <c r="T94" s="303"/>
      <c r="U94" s="303"/>
      <c r="V94" s="303"/>
      <c r="W94" s="303"/>
      <c r="X94" s="303"/>
      <c r="Y94" s="303"/>
      <c r="Z94" s="303"/>
      <c r="AA94" s="303"/>
    </row>
    <row r="95" spans="1:27" s="187" customFormat="1" ht="15.6" x14ac:dyDescent="0.3">
      <c r="A95" s="209" t="s">
        <v>62</v>
      </c>
      <c r="B95" s="186">
        <f>SUM(B96:B138)</f>
        <v>0</v>
      </c>
      <c r="C95" s="186">
        <f t="shared" ref="C95:N95" si="16">SUM(C96:C138)</f>
        <v>685.36084763650524</v>
      </c>
      <c r="D95" s="186">
        <f t="shared" si="16"/>
        <v>688.94631769980788</v>
      </c>
      <c r="E95" s="186">
        <f t="shared" si="16"/>
        <v>880.87430021531827</v>
      </c>
      <c r="F95" s="186">
        <f t="shared" si="16"/>
        <v>679.01333219151411</v>
      </c>
      <c r="G95" s="186">
        <f t="shared" si="16"/>
        <v>1038.595293472539</v>
      </c>
      <c r="H95" s="186">
        <f t="shared" si="16"/>
        <v>836.98836427808328</v>
      </c>
      <c r="I95" s="186">
        <f t="shared" si="16"/>
        <v>0</v>
      </c>
      <c r="J95" s="186">
        <f t="shared" si="16"/>
        <v>0</v>
      </c>
      <c r="K95" s="186">
        <f t="shared" si="16"/>
        <v>0</v>
      </c>
      <c r="L95" s="186">
        <f t="shared" si="16"/>
        <v>0</v>
      </c>
      <c r="M95" s="186">
        <f t="shared" si="16"/>
        <v>0</v>
      </c>
      <c r="N95" s="186">
        <f t="shared" si="16"/>
        <v>0</v>
      </c>
      <c r="O95" s="210">
        <f>SUM(O96:O138)</f>
        <v>4809.778455493768</v>
      </c>
      <c r="P95" s="305"/>
      <c r="Q95" s="305"/>
      <c r="R95" s="305"/>
      <c r="S95" s="305"/>
      <c r="T95" s="305"/>
      <c r="U95" s="305"/>
      <c r="V95" s="305"/>
      <c r="W95" s="305"/>
      <c r="X95" s="305"/>
      <c r="Y95" s="305"/>
      <c r="Z95" s="305"/>
      <c r="AA95" s="305"/>
    </row>
    <row r="96" spans="1:27" outlineLevel="1" x14ac:dyDescent="0.3">
      <c r="A96" s="203" t="s">
        <v>284</v>
      </c>
      <c r="B96" s="131"/>
      <c r="C96" s="131">
        <f>+('[1]N EERR PIEDEM'!C96*P96)+((('[1]N EERR PIEDEM'!C96*(100%-P96))/(1+TASAS!$B$9)))</f>
        <v>34.899767261012066</v>
      </c>
      <c r="D96" s="131">
        <f>+('[1]N EERR PIEDEM'!D96*Q96)+((('[1]N EERR PIEDEM'!D96*(100%-Q96))/(1+TASAS!$C$9)))</f>
        <v>48.360089673332865</v>
      </c>
      <c r="E96" s="131">
        <f>+('[1]N EERR PIEDEM'!E96*R96)+((('[1]N EERR PIEDEM'!E96*(100%-R96))/(1+TASAS!$D$9)))</f>
        <v>43.928429595627385</v>
      </c>
      <c r="F96" s="131">
        <f>+('[1]N EERR PIEDEM'!F96*S96)+((('[1]N EERR PIEDEM'!F96*(100%-S96))/(1+TASAS!$E$9)))</f>
        <v>27.159012845465156</v>
      </c>
      <c r="G96" s="131">
        <f>+('[1]N EERR PIEDEM'!G96*T96)+((('[1]N EERR PIEDEM'!G96*(100%-T96))/(1+TASAS!$F$9)))</f>
        <v>219.50325232496928</v>
      </c>
      <c r="H96" s="131">
        <f>+('[1]N EERR PIEDEM'!H96*U96)+((('[1]N EERR PIEDEM'!H96*(100%-U96))/(1+TASAS!$G$9)))</f>
        <v>508.45191753776237</v>
      </c>
      <c r="I96" s="131">
        <f>+('[1]N EERR PIEDEM'!I96*V96)+((('[1]N EERR PIEDEM'!I96*(100%-V96))/(1+TASAS!$H$9)))</f>
        <v>0</v>
      </c>
      <c r="J96" s="131">
        <f>+('[1]N EERR PIEDEM'!J96*W96)+((('[1]N EERR PIEDEM'!J96*(100%-W96))/(1+TASAS!$I$9)))</f>
        <v>0</v>
      </c>
      <c r="K96" s="131">
        <f>+('[1]N EERR PIEDEM'!K96*X96)+((('[1]N EERR PIEDEM'!K96*(100%-X96))/(1+TASAS!$J$9)))</f>
        <v>0</v>
      </c>
      <c r="L96" s="131">
        <f>+('[1]N EERR PIEDEM'!L96*Y96)+((('[1]N EERR PIEDEM'!L96*(100%-Y96))/(1+TASAS!$K$9)))</f>
        <v>0</v>
      </c>
      <c r="M96" s="131">
        <f>+('[1]N EERR PIEDEM'!M96*Z96)+((('[1]N EERR PIEDEM'!M96*(100%-Z96))/(1+TASAS!$L$9)))</f>
        <v>0</v>
      </c>
      <c r="N96" s="131">
        <f>+('[1]N EERR PIEDEM'!N96*AA96)+((('[1]N EERR PIEDEM'!N96*(100%-AA96))/(1+TASAS!$M$9)))</f>
        <v>0</v>
      </c>
      <c r="O96" s="194">
        <f t="shared" ref="O96:O203" si="17">+SUM(C96:N96)</f>
        <v>882.30246923816912</v>
      </c>
      <c r="P96" s="303">
        <v>0</v>
      </c>
      <c r="Q96" s="303">
        <v>0</v>
      </c>
      <c r="R96" s="303">
        <v>0</v>
      </c>
      <c r="S96" s="303">
        <v>0</v>
      </c>
      <c r="T96" s="303">
        <v>0</v>
      </c>
      <c r="U96" s="303">
        <v>0</v>
      </c>
      <c r="V96" s="303">
        <v>0</v>
      </c>
      <c r="W96" s="303">
        <v>0</v>
      </c>
      <c r="X96" s="303">
        <v>0</v>
      </c>
      <c r="Y96" s="303">
        <v>0</v>
      </c>
      <c r="Z96" s="303">
        <v>0</v>
      </c>
      <c r="AA96" s="303">
        <v>0</v>
      </c>
    </row>
    <row r="97" spans="1:27" outlineLevel="1" x14ac:dyDescent="0.3">
      <c r="A97" s="203" t="s">
        <v>285</v>
      </c>
      <c r="B97" s="131"/>
      <c r="C97" s="131">
        <f>+('[1]N EERR PIEDEM'!C97*P97)+((('[1]N EERR PIEDEM'!C97*(100%-P97))/(1+TASAS!$B$9)))</f>
        <v>0</v>
      </c>
      <c r="D97" s="131">
        <f>+('[1]N EERR PIEDEM'!D97*Q97)+((('[1]N EERR PIEDEM'!D97*(100%-Q97))/(1+TASAS!$C$9)))</f>
        <v>0</v>
      </c>
      <c r="E97" s="131">
        <f>+('[1]N EERR PIEDEM'!E97*R97)+((('[1]N EERR PIEDEM'!E97*(100%-R97))/(1+TASAS!$D$9)))</f>
        <v>0</v>
      </c>
      <c r="F97" s="131">
        <f>+('[1]N EERR PIEDEM'!F97*S97)+((('[1]N EERR PIEDEM'!F97*(100%-S97))/(1+TASAS!$E$9)))</f>
        <v>0</v>
      </c>
      <c r="G97" s="131">
        <f>+('[1]N EERR PIEDEM'!G97*T97)+((('[1]N EERR PIEDEM'!G97*(100%-T97))/(1+TASAS!$F$9)))</f>
        <v>0</v>
      </c>
      <c r="H97" s="131">
        <f>+('[1]N EERR PIEDEM'!H97*U97)+((('[1]N EERR PIEDEM'!H97*(100%-U97))/(1+TASAS!$G$9)))</f>
        <v>0</v>
      </c>
      <c r="I97" s="131">
        <f>+('[1]N EERR PIEDEM'!I97*V97)+((('[1]N EERR PIEDEM'!I97*(100%-V97))/(1+TASAS!$H$9)))</f>
        <v>0</v>
      </c>
      <c r="J97" s="131">
        <f>+('[1]N EERR PIEDEM'!J97*W97)+((('[1]N EERR PIEDEM'!J97*(100%-W97))/(1+TASAS!$I$9)))</f>
        <v>0</v>
      </c>
      <c r="K97" s="131">
        <f>+('[1]N EERR PIEDEM'!K97*X97)+((('[1]N EERR PIEDEM'!K97*(100%-X97))/(1+TASAS!$J$9)))</f>
        <v>0</v>
      </c>
      <c r="L97" s="131">
        <f>+('[1]N EERR PIEDEM'!L97*Y97)+((('[1]N EERR PIEDEM'!L97*(100%-Y97))/(1+TASAS!$K$9)))</f>
        <v>0</v>
      </c>
      <c r="M97" s="131">
        <f>+('[1]N EERR PIEDEM'!M97*Z97)+((('[1]N EERR PIEDEM'!M97*(100%-Z97))/(1+TASAS!$L$9)))</f>
        <v>0</v>
      </c>
      <c r="N97" s="131">
        <f>+('[1]N EERR PIEDEM'!N97*AA97)+((('[1]N EERR PIEDEM'!N97*(100%-AA97))/(1+TASAS!$M$9)))</f>
        <v>0</v>
      </c>
      <c r="O97" s="194">
        <f t="shared" si="17"/>
        <v>0</v>
      </c>
      <c r="P97" s="303">
        <v>0</v>
      </c>
      <c r="Q97" s="303">
        <v>0</v>
      </c>
      <c r="R97" s="303">
        <v>0</v>
      </c>
      <c r="S97" s="303">
        <v>0</v>
      </c>
      <c r="T97" s="303">
        <v>0</v>
      </c>
      <c r="U97" s="303">
        <v>0</v>
      </c>
      <c r="V97" s="303">
        <v>0</v>
      </c>
      <c r="W97" s="303">
        <v>0</v>
      </c>
      <c r="X97" s="303">
        <v>0</v>
      </c>
      <c r="Y97" s="303">
        <v>0</v>
      </c>
      <c r="Z97" s="303">
        <v>0</v>
      </c>
      <c r="AA97" s="303">
        <v>0</v>
      </c>
    </row>
    <row r="98" spans="1:27" outlineLevel="1" x14ac:dyDescent="0.3">
      <c r="A98" s="203" t="s">
        <v>286</v>
      </c>
      <c r="B98" s="131"/>
      <c r="C98" s="131">
        <f>+('[1]N EERR PIEDEM'!C98*P98)+((('[1]N EERR PIEDEM'!C98*(100%-P98))/(1+TASAS!$B$9)))</f>
        <v>0</v>
      </c>
      <c r="D98" s="131">
        <f>+('[1]N EERR PIEDEM'!D98*Q98)+((('[1]N EERR PIEDEM'!D98*(100%-Q98))/(1+TASAS!$C$9)))</f>
        <v>0</v>
      </c>
      <c r="E98" s="131">
        <f>+('[1]N EERR PIEDEM'!E98*R98)+((('[1]N EERR PIEDEM'!E98*(100%-R98))/(1+TASAS!$D$9)))</f>
        <v>0</v>
      </c>
      <c r="F98" s="131">
        <f>+('[1]N EERR PIEDEM'!F98*S98)+((('[1]N EERR PIEDEM'!F98*(100%-S98))/(1+TASAS!$E$9)))</f>
        <v>0</v>
      </c>
      <c r="G98" s="131">
        <f>+('[1]N EERR PIEDEM'!G98*T98)+((('[1]N EERR PIEDEM'!G98*(100%-T98))/(1+TASAS!$F$9)))</f>
        <v>0</v>
      </c>
      <c r="H98" s="131">
        <f>+('[1]N EERR PIEDEM'!H98*U98)+((('[1]N EERR PIEDEM'!H98*(100%-U98))/(1+TASAS!$G$9)))</f>
        <v>0</v>
      </c>
      <c r="I98" s="131">
        <f>+('[1]N EERR PIEDEM'!I98*V98)+((('[1]N EERR PIEDEM'!I98*(100%-V98))/(1+TASAS!$H$9)))</f>
        <v>0</v>
      </c>
      <c r="J98" s="131">
        <f>+('[1]N EERR PIEDEM'!J98*W98)+((('[1]N EERR PIEDEM'!J98*(100%-W98))/(1+TASAS!$I$9)))</f>
        <v>0</v>
      </c>
      <c r="K98" s="131">
        <f>+('[1]N EERR PIEDEM'!K98*X98)+((('[1]N EERR PIEDEM'!K98*(100%-X98))/(1+TASAS!$J$9)))</f>
        <v>0</v>
      </c>
      <c r="L98" s="131">
        <f>+('[1]N EERR PIEDEM'!L98*Y98)+((('[1]N EERR PIEDEM'!L98*(100%-Y98))/(1+TASAS!$K$9)))</f>
        <v>0</v>
      </c>
      <c r="M98" s="131">
        <f>+('[1]N EERR PIEDEM'!M98*Z98)+((('[1]N EERR PIEDEM'!M98*(100%-Z98))/(1+TASAS!$L$9)))</f>
        <v>0</v>
      </c>
      <c r="N98" s="131">
        <f>+('[1]N EERR PIEDEM'!N98*AA98)+((('[1]N EERR PIEDEM'!N98*(100%-AA98))/(1+TASAS!$M$9)))</f>
        <v>0</v>
      </c>
      <c r="O98" s="194">
        <f t="shared" si="17"/>
        <v>0</v>
      </c>
      <c r="P98" s="303">
        <v>0</v>
      </c>
      <c r="Q98" s="303">
        <v>0</v>
      </c>
      <c r="R98" s="303">
        <v>0</v>
      </c>
      <c r="S98" s="303">
        <v>0</v>
      </c>
      <c r="T98" s="303">
        <v>0</v>
      </c>
      <c r="U98" s="303">
        <v>0</v>
      </c>
      <c r="V98" s="303">
        <v>0</v>
      </c>
      <c r="W98" s="303">
        <v>0</v>
      </c>
      <c r="X98" s="303">
        <v>0</v>
      </c>
      <c r="Y98" s="303">
        <v>0</v>
      </c>
      <c r="Z98" s="303">
        <v>0</v>
      </c>
      <c r="AA98" s="303">
        <v>0</v>
      </c>
    </row>
    <row r="99" spans="1:27" outlineLevel="1" x14ac:dyDescent="0.3">
      <c r="A99" s="203" t="s">
        <v>287</v>
      </c>
      <c r="B99" s="131"/>
      <c r="C99" s="131">
        <f>+('[1]N EERR PIEDEM'!C99*P99)+((('[1]N EERR PIEDEM'!C99*(100%-P99))/(1+TASAS!$B$9)))</f>
        <v>385.29</v>
      </c>
      <c r="D99" s="131">
        <f>+('[1]N EERR PIEDEM'!D99*Q99)+((('[1]N EERR PIEDEM'!D99*(100%-Q99))/(1+TASAS!$C$9)))</f>
        <v>365.21</v>
      </c>
      <c r="E99" s="131">
        <f>+('[1]N EERR PIEDEM'!E99*R99)+((('[1]N EERR PIEDEM'!E99*(100%-R99))/(1+TASAS!$D$9)))</f>
        <v>319.37</v>
      </c>
      <c r="F99" s="131">
        <f>+('[1]N EERR PIEDEM'!F99*S99)+((('[1]N EERR PIEDEM'!F99*(100%-S99))/(1+TASAS!$E$9)))</f>
        <v>341.86</v>
      </c>
      <c r="G99" s="131">
        <f>+('[1]N EERR PIEDEM'!G99*T99)+((('[1]N EERR PIEDEM'!G99*(100%-T99))/(1+TASAS!$F$9)))</f>
        <v>281.22000000000003</v>
      </c>
      <c r="H99" s="131">
        <f>+('[1]N EERR PIEDEM'!H99*U99)+((('[1]N EERR PIEDEM'!H99*(100%-U99))/(1+TASAS!$G$9)))</f>
        <v>0</v>
      </c>
      <c r="I99" s="131">
        <f>+('[1]N EERR PIEDEM'!I99*V99)+((('[1]N EERR PIEDEM'!I99*(100%-V99))/(1+TASAS!$H$9)))</f>
        <v>0</v>
      </c>
      <c r="J99" s="131">
        <f>+('[1]N EERR PIEDEM'!J99*W99)+((('[1]N EERR PIEDEM'!J99*(100%-W99))/(1+TASAS!$I$9)))</f>
        <v>0</v>
      </c>
      <c r="K99" s="131">
        <f>+('[1]N EERR PIEDEM'!K99*X99)+((('[1]N EERR PIEDEM'!K99*(100%-X99))/(1+TASAS!$J$9)))</f>
        <v>0</v>
      </c>
      <c r="L99" s="131">
        <f>+('[1]N EERR PIEDEM'!L99*Y99)+((('[1]N EERR PIEDEM'!L99*(100%-Y99))/(1+TASAS!$K$9)))</f>
        <v>0</v>
      </c>
      <c r="M99" s="131">
        <f>+('[1]N EERR PIEDEM'!M99*Z99)+((('[1]N EERR PIEDEM'!M99*(100%-Z99))/(1+TASAS!$L$9)))</f>
        <v>0</v>
      </c>
      <c r="N99" s="131">
        <f>+('[1]N EERR PIEDEM'!N99*AA99)+((('[1]N EERR PIEDEM'!N99*(100%-AA99))/(1+TASAS!$M$9)))</f>
        <v>0</v>
      </c>
      <c r="O99" s="194">
        <f t="shared" si="17"/>
        <v>1692.95</v>
      </c>
      <c r="P99" s="303">
        <v>1</v>
      </c>
      <c r="Q99" s="303">
        <v>1</v>
      </c>
      <c r="R99" s="303">
        <v>1</v>
      </c>
      <c r="S99" s="303">
        <v>1</v>
      </c>
      <c r="T99" s="303">
        <v>1</v>
      </c>
      <c r="U99" s="303">
        <v>1</v>
      </c>
      <c r="V99" s="303">
        <v>1</v>
      </c>
      <c r="W99" s="303">
        <v>1</v>
      </c>
      <c r="X99" s="303">
        <v>1</v>
      </c>
      <c r="Y99" s="303">
        <v>1</v>
      </c>
      <c r="Z99" s="303">
        <v>1</v>
      </c>
      <c r="AA99" s="303">
        <v>1</v>
      </c>
    </row>
    <row r="100" spans="1:27" outlineLevel="1" x14ac:dyDescent="0.3">
      <c r="A100" s="203" t="s">
        <v>288</v>
      </c>
      <c r="B100" s="131"/>
      <c r="C100" s="131">
        <f>+('[1]N EERR PIEDEM'!C100*P100)+((('[1]N EERR PIEDEM'!C100*(100%-P100))/(1+TASAS!$B$9)))</f>
        <v>0</v>
      </c>
      <c r="D100" s="131">
        <f>+('[1]N EERR PIEDEM'!D100*Q100)+((('[1]N EERR PIEDEM'!D100*(100%-Q100))/(1+TASAS!$C$9)))</f>
        <v>0</v>
      </c>
      <c r="E100" s="131">
        <f>+('[1]N EERR PIEDEM'!E100*R100)+((('[1]N EERR PIEDEM'!E100*(100%-R100))/(1+TASAS!$D$9)))</f>
        <v>0</v>
      </c>
      <c r="F100" s="131">
        <f>+('[1]N EERR PIEDEM'!F100*S100)+((('[1]N EERR PIEDEM'!F100*(100%-S100))/(1+TASAS!$E$9)))</f>
        <v>0</v>
      </c>
      <c r="G100" s="131">
        <f>+('[1]N EERR PIEDEM'!G100*T100)+((('[1]N EERR PIEDEM'!G100*(100%-T100))/(1+TASAS!$F$9)))</f>
        <v>0</v>
      </c>
      <c r="H100" s="131">
        <f>+('[1]N EERR PIEDEM'!H100*U100)+((('[1]N EERR PIEDEM'!H100*(100%-U100))/(1+TASAS!$G$9)))</f>
        <v>0</v>
      </c>
      <c r="I100" s="131">
        <f>+('[1]N EERR PIEDEM'!I100*V100)+((('[1]N EERR PIEDEM'!I100*(100%-V100))/(1+TASAS!$H$9)))</f>
        <v>0</v>
      </c>
      <c r="J100" s="131">
        <f>+('[1]N EERR PIEDEM'!J100*W100)+((('[1]N EERR PIEDEM'!J100*(100%-W100))/(1+TASAS!$I$9)))</f>
        <v>0</v>
      </c>
      <c r="K100" s="131">
        <f>+('[1]N EERR PIEDEM'!K100*X100)+((('[1]N EERR PIEDEM'!K100*(100%-X100))/(1+TASAS!$J$9)))</f>
        <v>0</v>
      </c>
      <c r="L100" s="131">
        <f>+('[1]N EERR PIEDEM'!L100*Y100)+((('[1]N EERR PIEDEM'!L100*(100%-Y100))/(1+TASAS!$K$9)))</f>
        <v>0</v>
      </c>
      <c r="M100" s="131">
        <f>+('[1]N EERR PIEDEM'!M100*Z100)+((('[1]N EERR PIEDEM'!M100*(100%-Z100))/(1+TASAS!$L$9)))</f>
        <v>0</v>
      </c>
      <c r="N100" s="131">
        <f>+('[1]N EERR PIEDEM'!N100*AA100)+((('[1]N EERR PIEDEM'!N100*(100%-AA100))/(1+TASAS!$M$9)))</f>
        <v>0</v>
      </c>
      <c r="O100" s="194">
        <f t="shared" si="17"/>
        <v>0</v>
      </c>
      <c r="P100" s="303">
        <v>1</v>
      </c>
      <c r="Q100" s="303">
        <v>1</v>
      </c>
      <c r="R100" s="303">
        <v>1</v>
      </c>
      <c r="S100" s="303">
        <v>1</v>
      </c>
      <c r="T100" s="303">
        <v>1</v>
      </c>
      <c r="U100" s="303">
        <v>1</v>
      </c>
      <c r="V100" s="303">
        <v>1</v>
      </c>
      <c r="W100" s="303">
        <v>1</v>
      </c>
      <c r="X100" s="303">
        <v>1</v>
      </c>
      <c r="Y100" s="303">
        <v>1</v>
      </c>
      <c r="Z100" s="303">
        <v>1</v>
      </c>
      <c r="AA100" s="303">
        <v>1</v>
      </c>
    </row>
    <row r="101" spans="1:27" outlineLevel="1" x14ac:dyDescent="0.3">
      <c r="A101" s="203" t="s">
        <v>289</v>
      </c>
      <c r="B101" s="131"/>
      <c r="C101" s="131">
        <f>+('[1]N EERR PIEDEM'!C101*P101)+((('[1]N EERR PIEDEM'!C101*(100%-P101))/(1+TASAS!$B$9)))</f>
        <v>74.612009109592861</v>
      </c>
      <c r="D101" s="131">
        <f>+('[1]N EERR PIEDEM'!D101*Q101)+((('[1]N EERR PIEDEM'!D101*(100%-Q101))/(1+TASAS!$C$9)))</f>
        <v>83.426251512347889</v>
      </c>
      <c r="E101" s="131">
        <f>+('[1]N EERR PIEDEM'!E101*R101)+((('[1]N EERR PIEDEM'!E101*(100%-R101))/(1+TASAS!$D$9)))</f>
        <v>109.91624872820198</v>
      </c>
      <c r="F101" s="131">
        <f>+('[1]N EERR PIEDEM'!F101*S101)+((('[1]N EERR PIEDEM'!F101*(100%-S101))/(1+TASAS!$E$9)))</f>
        <v>61.852220163487736</v>
      </c>
      <c r="G101" s="131">
        <f>+('[1]N EERR PIEDEM'!G101*T101)+((('[1]N EERR PIEDEM'!G101*(100%-T101))/(1+TASAS!$F$9)))</f>
        <v>100.68389322688191</v>
      </c>
      <c r="H101" s="131">
        <f>+('[1]N EERR PIEDEM'!H101*U101)+((('[1]N EERR PIEDEM'!H101*(100%-U101))/(1+TASAS!$G$9)))</f>
        <v>85.981284398707203</v>
      </c>
      <c r="I101" s="131">
        <f>+('[1]N EERR PIEDEM'!I101*V101)+((('[1]N EERR PIEDEM'!I101*(100%-V101))/(1+TASAS!$H$9)))</f>
        <v>0</v>
      </c>
      <c r="J101" s="131">
        <f>+('[1]N EERR PIEDEM'!J101*W101)+((('[1]N EERR PIEDEM'!J101*(100%-W101))/(1+TASAS!$I$9)))</f>
        <v>0</v>
      </c>
      <c r="K101" s="131">
        <f>+('[1]N EERR PIEDEM'!K101*X101)+((('[1]N EERR PIEDEM'!K101*(100%-X101))/(1+TASAS!$J$9)))</f>
        <v>0</v>
      </c>
      <c r="L101" s="131">
        <f>+('[1]N EERR PIEDEM'!L101*Y101)+((('[1]N EERR PIEDEM'!L101*(100%-Y101))/(1+TASAS!$K$9)))</f>
        <v>0</v>
      </c>
      <c r="M101" s="131">
        <f>+('[1]N EERR PIEDEM'!M101*Z101)+((('[1]N EERR PIEDEM'!M101*(100%-Z101))/(1+TASAS!$L$9)))</f>
        <v>0</v>
      </c>
      <c r="N101" s="131">
        <f>+('[1]N EERR PIEDEM'!N101*AA101)+((('[1]N EERR PIEDEM'!N101*(100%-AA101))/(1+TASAS!$M$9)))</f>
        <v>0</v>
      </c>
      <c r="O101" s="194">
        <f t="shared" si="17"/>
        <v>516.47190713921964</v>
      </c>
      <c r="P101" s="303">
        <v>0</v>
      </c>
      <c r="Q101" s="303">
        <v>0</v>
      </c>
      <c r="R101" s="303">
        <v>0</v>
      </c>
      <c r="S101" s="303">
        <v>0</v>
      </c>
      <c r="T101" s="303">
        <v>0</v>
      </c>
      <c r="U101" s="303">
        <v>0</v>
      </c>
      <c r="V101" s="303">
        <v>0</v>
      </c>
      <c r="W101" s="303">
        <v>0</v>
      </c>
      <c r="X101" s="303">
        <v>0</v>
      </c>
      <c r="Y101" s="303">
        <v>0</v>
      </c>
      <c r="Z101" s="303">
        <v>0</v>
      </c>
      <c r="AA101" s="303">
        <v>0</v>
      </c>
    </row>
    <row r="102" spans="1:27" outlineLevel="1" x14ac:dyDescent="0.3">
      <c r="A102" s="203" t="s">
        <v>290</v>
      </c>
      <c r="B102" s="131"/>
      <c r="C102" s="131">
        <f>+('[1]N EERR PIEDEM'!C102*P102)+((('[1]N EERR PIEDEM'!C102*(100%-P102))/(1+TASAS!$B$9)))</f>
        <v>0</v>
      </c>
      <c r="D102" s="131">
        <f>+('[1]N EERR PIEDEM'!D102*Q102)+((('[1]N EERR PIEDEM'!D102*(100%-Q102))/(1+TASAS!$C$9)))</f>
        <v>0</v>
      </c>
      <c r="E102" s="131">
        <f>+('[1]N EERR PIEDEM'!E102*R102)+((('[1]N EERR PIEDEM'!E102*(100%-R102))/(1+TASAS!$D$9)))</f>
        <v>0</v>
      </c>
      <c r="F102" s="131">
        <f>+('[1]N EERR PIEDEM'!F102*S102)+((('[1]N EERR PIEDEM'!F102*(100%-S102))/(1+TASAS!$E$9)))</f>
        <v>0</v>
      </c>
      <c r="G102" s="131">
        <f>+('[1]N EERR PIEDEM'!G102*T102)+((('[1]N EERR PIEDEM'!G102*(100%-T102))/(1+TASAS!$F$9)))</f>
        <v>0</v>
      </c>
      <c r="H102" s="131">
        <f>+('[1]N EERR PIEDEM'!H102*U102)+((('[1]N EERR PIEDEM'!H102*(100%-U102))/(1+TASAS!$G$9)))</f>
        <v>0</v>
      </c>
      <c r="I102" s="131">
        <f>+('[1]N EERR PIEDEM'!I102*V102)+((('[1]N EERR PIEDEM'!I102*(100%-V102))/(1+TASAS!$H$9)))</f>
        <v>0</v>
      </c>
      <c r="J102" s="131">
        <f>+('[1]N EERR PIEDEM'!J102*W102)+((('[1]N EERR PIEDEM'!J102*(100%-W102))/(1+TASAS!$I$9)))</f>
        <v>0</v>
      </c>
      <c r="K102" s="131">
        <f>+('[1]N EERR PIEDEM'!K102*X102)+((('[1]N EERR PIEDEM'!K102*(100%-X102))/(1+TASAS!$J$9)))</f>
        <v>0</v>
      </c>
      <c r="L102" s="131">
        <f>+('[1]N EERR PIEDEM'!L102*Y102)+((('[1]N EERR PIEDEM'!L102*(100%-Y102))/(1+TASAS!$K$9)))</f>
        <v>0</v>
      </c>
      <c r="M102" s="131">
        <f>+('[1]N EERR PIEDEM'!M102*Z102)+((('[1]N EERR PIEDEM'!M102*(100%-Z102))/(1+TASAS!$L$9)))</f>
        <v>0</v>
      </c>
      <c r="N102" s="131">
        <f>+('[1]N EERR PIEDEM'!N102*AA102)+((('[1]N EERR PIEDEM'!N102*(100%-AA102))/(1+TASAS!$M$9)))</f>
        <v>0</v>
      </c>
      <c r="O102" s="194">
        <f t="shared" si="17"/>
        <v>0</v>
      </c>
      <c r="P102" s="303">
        <v>0</v>
      </c>
      <c r="Q102" s="303">
        <v>0</v>
      </c>
      <c r="R102" s="303">
        <v>0</v>
      </c>
      <c r="S102" s="303">
        <v>0</v>
      </c>
      <c r="T102" s="303">
        <v>0</v>
      </c>
      <c r="U102" s="303">
        <v>0</v>
      </c>
      <c r="V102" s="303">
        <v>0</v>
      </c>
      <c r="W102" s="303">
        <v>0</v>
      </c>
      <c r="X102" s="303">
        <v>0</v>
      </c>
      <c r="Y102" s="303">
        <v>0</v>
      </c>
      <c r="Z102" s="303">
        <v>0</v>
      </c>
      <c r="AA102" s="303">
        <v>0</v>
      </c>
    </row>
    <row r="103" spans="1:27" outlineLevel="1" x14ac:dyDescent="0.3">
      <c r="A103" s="203" t="s">
        <v>291</v>
      </c>
      <c r="B103" s="131"/>
      <c r="C103" s="131">
        <f>+('[1]N EERR PIEDEM'!C103*P103)+((('[1]N EERR PIEDEM'!C103*(100%-P103))/(1+TASAS!$B$9)))</f>
        <v>0</v>
      </c>
      <c r="D103" s="131">
        <f>+('[1]N EERR PIEDEM'!D103*Q103)+((('[1]N EERR PIEDEM'!D103*(100%-Q103))/(1+TASAS!$C$9)))</f>
        <v>0</v>
      </c>
      <c r="E103" s="131">
        <f>+('[1]N EERR PIEDEM'!E103*R103)+((('[1]N EERR PIEDEM'!E103*(100%-R103))/(1+TASAS!$D$9)))</f>
        <v>13.698112454550474</v>
      </c>
      <c r="F103" s="131">
        <f>+('[1]N EERR PIEDEM'!F103*S103)+((('[1]N EERR PIEDEM'!F103*(100%-S103))/(1+TASAS!$E$9)))</f>
        <v>0</v>
      </c>
      <c r="G103" s="131">
        <f>+('[1]N EERR PIEDEM'!G103*T103)+((('[1]N EERR PIEDEM'!G103*(100%-T103))/(1+TASAS!$F$9)))</f>
        <v>14.677820231619583</v>
      </c>
      <c r="H103" s="131">
        <f>+('[1]N EERR PIEDEM'!H103*U103)+((('[1]N EERR PIEDEM'!H103*(100%-U103))/(1+TASAS!$G$9)))</f>
        <v>0</v>
      </c>
      <c r="I103" s="131">
        <f>+('[1]N EERR PIEDEM'!I103*V103)+((('[1]N EERR PIEDEM'!I103*(100%-V103))/(1+TASAS!$H$9)))</f>
        <v>0</v>
      </c>
      <c r="J103" s="131">
        <f>+('[1]N EERR PIEDEM'!J103*W103)+((('[1]N EERR PIEDEM'!J103*(100%-W103))/(1+TASAS!$I$9)))</f>
        <v>0</v>
      </c>
      <c r="K103" s="131">
        <f>+('[1]N EERR PIEDEM'!K103*X103)+((('[1]N EERR PIEDEM'!K103*(100%-X103))/(1+TASAS!$J$9)))</f>
        <v>0</v>
      </c>
      <c r="L103" s="131">
        <f>+('[1]N EERR PIEDEM'!L103*Y103)+((('[1]N EERR PIEDEM'!L103*(100%-Y103))/(1+TASAS!$K$9)))</f>
        <v>0</v>
      </c>
      <c r="M103" s="131">
        <f>+('[1]N EERR PIEDEM'!M103*Z103)+((('[1]N EERR PIEDEM'!M103*(100%-Z103))/(1+TASAS!$L$9)))</f>
        <v>0</v>
      </c>
      <c r="N103" s="131">
        <f>+('[1]N EERR PIEDEM'!N103*AA103)+((('[1]N EERR PIEDEM'!N103*(100%-AA103))/(1+TASAS!$M$9)))</f>
        <v>0</v>
      </c>
      <c r="O103" s="194">
        <f t="shared" si="17"/>
        <v>28.375932686170056</v>
      </c>
      <c r="P103" s="303">
        <v>0</v>
      </c>
      <c r="Q103" s="303">
        <v>0</v>
      </c>
      <c r="R103" s="303">
        <v>0</v>
      </c>
      <c r="S103" s="303">
        <v>0</v>
      </c>
      <c r="T103" s="303">
        <v>0</v>
      </c>
      <c r="U103" s="303">
        <v>0</v>
      </c>
      <c r="V103" s="303">
        <v>0</v>
      </c>
      <c r="W103" s="303">
        <v>0</v>
      </c>
      <c r="X103" s="303">
        <v>0</v>
      </c>
      <c r="Y103" s="303">
        <v>0</v>
      </c>
      <c r="Z103" s="303">
        <v>0</v>
      </c>
      <c r="AA103" s="303">
        <v>0</v>
      </c>
    </row>
    <row r="104" spans="1:27" outlineLevel="1" x14ac:dyDescent="0.3">
      <c r="A104" s="203" t="s">
        <v>292</v>
      </c>
      <c r="B104" s="131"/>
      <c r="C104" s="131">
        <f>+('[1]N EERR PIEDEM'!C104*P104)+((('[1]N EERR PIEDEM'!C104*(100%-P104))/(1+TASAS!$B$9)))</f>
        <v>0</v>
      </c>
      <c r="D104" s="131">
        <f>+('[1]N EERR PIEDEM'!D104*Q104)+((('[1]N EERR PIEDEM'!D104*(100%-Q104))/(1+TASAS!$C$9)))</f>
        <v>0</v>
      </c>
      <c r="E104" s="131">
        <f>+('[1]N EERR PIEDEM'!E104*R104)+((('[1]N EERR PIEDEM'!E104*(100%-R104))/(1+TASAS!$D$9)))</f>
        <v>0</v>
      </c>
      <c r="F104" s="131">
        <f>+('[1]N EERR PIEDEM'!F104*S104)+((('[1]N EERR PIEDEM'!F104*(100%-S104))/(1+TASAS!$E$9)))</f>
        <v>0</v>
      </c>
      <c r="G104" s="131">
        <f>+('[1]N EERR PIEDEM'!G104*T104)+((('[1]N EERR PIEDEM'!G104*(100%-T104))/(1+TASAS!$F$9)))</f>
        <v>0</v>
      </c>
      <c r="H104" s="131">
        <f>+('[1]N EERR PIEDEM'!H104*U104)+((('[1]N EERR PIEDEM'!H104*(100%-U104))/(1+TASAS!$G$9)))</f>
        <v>0</v>
      </c>
      <c r="I104" s="131">
        <f>+('[1]N EERR PIEDEM'!I104*V104)+((('[1]N EERR PIEDEM'!I104*(100%-V104))/(1+TASAS!$H$9)))</f>
        <v>0</v>
      </c>
      <c r="J104" s="131">
        <f>+('[1]N EERR PIEDEM'!J104*W104)+((('[1]N EERR PIEDEM'!J104*(100%-W104))/(1+TASAS!$I$9)))</f>
        <v>0</v>
      </c>
      <c r="K104" s="131">
        <f>+('[1]N EERR PIEDEM'!K104*X104)+((('[1]N EERR PIEDEM'!K104*(100%-X104))/(1+TASAS!$J$9)))</f>
        <v>0</v>
      </c>
      <c r="L104" s="131">
        <f>+('[1]N EERR PIEDEM'!L104*Y104)+((('[1]N EERR PIEDEM'!L104*(100%-Y104))/(1+TASAS!$K$9)))</f>
        <v>0</v>
      </c>
      <c r="M104" s="131">
        <f>+('[1]N EERR PIEDEM'!M104*Z104)+((('[1]N EERR PIEDEM'!M104*(100%-Z104))/(1+TASAS!$L$9)))</f>
        <v>0</v>
      </c>
      <c r="N104" s="131">
        <f>+('[1]N EERR PIEDEM'!N104*AA104)+((('[1]N EERR PIEDEM'!N104*(100%-AA104))/(1+TASAS!$M$9)))</f>
        <v>0</v>
      </c>
      <c r="O104" s="194">
        <f t="shared" si="17"/>
        <v>0</v>
      </c>
      <c r="P104" s="303">
        <v>0</v>
      </c>
      <c r="Q104" s="303">
        <v>0</v>
      </c>
      <c r="R104" s="303">
        <v>0</v>
      </c>
      <c r="S104" s="303">
        <v>0</v>
      </c>
      <c r="T104" s="303">
        <v>0</v>
      </c>
      <c r="U104" s="303">
        <v>0</v>
      </c>
      <c r="V104" s="303">
        <v>0</v>
      </c>
      <c r="W104" s="303">
        <v>0</v>
      </c>
      <c r="X104" s="303">
        <v>0</v>
      </c>
      <c r="Y104" s="303">
        <v>0</v>
      </c>
      <c r="Z104" s="303">
        <v>0</v>
      </c>
      <c r="AA104" s="303">
        <v>0</v>
      </c>
    </row>
    <row r="105" spans="1:27" outlineLevel="1" x14ac:dyDescent="0.3">
      <c r="A105" s="203" t="s">
        <v>293</v>
      </c>
      <c r="B105" s="131"/>
      <c r="C105" s="131">
        <f>+('[1]N EERR PIEDEM'!C105*P105)+((('[1]N EERR PIEDEM'!C105*(100%-P105))/(1+TASAS!$B$9)))</f>
        <v>0</v>
      </c>
      <c r="D105" s="131">
        <f>+('[1]N EERR PIEDEM'!D105*Q105)+((('[1]N EERR PIEDEM'!D105*(100%-Q105))/(1+TASAS!$C$9)))</f>
        <v>0</v>
      </c>
      <c r="E105" s="131">
        <f>+('[1]N EERR PIEDEM'!E105*R105)+((('[1]N EERR PIEDEM'!E105*(100%-R105))/(1+TASAS!$D$9)))</f>
        <v>88.66</v>
      </c>
      <c r="F105" s="131">
        <f>+('[1]N EERR PIEDEM'!F105*S105)+((('[1]N EERR PIEDEM'!F105*(100%-S105))/(1+TASAS!$E$9)))</f>
        <v>0</v>
      </c>
      <c r="G105" s="131">
        <f>+('[1]N EERR PIEDEM'!G105*T105)+((('[1]N EERR PIEDEM'!G105*(100%-T105))/(1+TASAS!$F$9)))</f>
        <v>139.53</v>
      </c>
      <c r="H105" s="131">
        <f>+('[1]N EERR PIEDEM'!H105*U105)+((('[1]N EERR PIEDEM'!H105*(100%-U105))/(1+TASAS!$G$9)))</f>
        <v>0</v>
      </c>
      <c r="I105" s="131">
        <f>+('[1]N EERR PIEDEM'!I105*V105)+((('[1]N EERR PIEDEM'!I105*(100%-V105))/(1+TASAS!$H$9)))</f>
        <v>0</v>
      </c>
      <c r="J105" s="131">
        <f>+('[1]N EERR PIEDEM'!J105*W105)+((('[1]N EERR PIEDEM'!J105*(100%-W105))/(1+TASAS!$I$9)))</f>
        <v>0</v>
      </c>
      <c r="K105" s="131">
        <f>+('[1]N EERR PIEDEM'!K105*X105)+((('[1]N EERR PIEDEM'!K105*(100%-X105))/(1+TASAS!$J$9)))</f>
        <v>0</v>
      </c>
      <c r="L105" s="131">
        <f>+('[1]N EERR PIEDEM'!L105*Y105)+((('[1]N EERR PIEDEM'!L105*(100%-Y105))/(1+TASAS!$K$9)))</f>
        <v>0</v>
      </c>
      <c r="M105" s="131">
        <f>+('[1]N EERR PIEDEM'!M105*Z105)+((('[1]N EERR PIEDEM'!M105*(100%-Z105))/(1+TASAS!$L$9)))</f>
        <v>0</v>
      </c>
      <c r="N105" s="131">
        <f>+('[1]N EERR PIEDEM'!N105*AA105)+((('[1]N EERR PIEDEM'!N105*(100%-AA105))/(1+TASAS!$M$9)))</f>
        <v>0</v>
      </c>
      <c r="O105" s="194">
        <f t="shared" si="17"/>
        <v>228.19</v>
      </c>
      <c r="P105" s="303">
        <v>1</v>
      </c>
      <c r="Q105" s="303">
        <v>1</v>
      </c>
      <c r="R105" s="303">
        <v>1</v>
      </c>
      <c r="S105" s="303">
        <v>1</v>
      </c>
      <c r="T105" s="303">
        <v>1</v>
      </c>
      <c r="U105" s="303">
        <v>1</v>
      </c>
      <c r="V105" s="303">
        <v>1</v>
      </c>
      <c r="W105" s="303">
        <v>1</v>
      </c>
      <c r="X105" s="303">
        <v>1</v>
      </c>
      <c r="Y105" s="303">
        <v>1</v>
      </c>
      <c r="Z105" s="303">
        <v>1</v>
      </c>
      <c r="AA105" s="303">
        <v>1</v>
      </c>
    </row>
    <row r="106" spans="1:27" outlineLevel="1" x14ac:dyDescent="0.3">
      <c r="A106" s="203" t="s">
        <v>294</v>
      </c>
      <c r="B106" s="131"/>
      <c r="C106" s="131">
        <f>+('[1]N EERR PIEDEM'!C106*P106)+((('[1]N EERR PIEDEM'!C106*(100%-P106))/(1+TASAS!$B$9)))</f>
        <v>0</v>
      </c>
      <c r="D106" s="131">
        <f>+('[1]N EERR PIEDEM'!D106*Q106)+((('[1]N EERR PIEDEM'!D106*(100%-Q106))/(1+TASAS!$C$9)))</f>
        <v>0</v>
      </c>
      <c r="E106" s="131">
        <f>+('[1]N EERR PIEDEM'!E106*R106)+((('[1]N EERR PIEDEM'!E106*(100%-R106))/(1+TASAS!$D$9)))</f>
        <v>0</v>
      </c>
      <c r="F106" s="131">
        <f>+('[1]N EERR PIEDEM'!F106*S106)+((('[1]N EERR PIEDEM'!F106*(100%-S106))/(1+TASAS!$E$9)))</f>
        <v>0</v>
      </c>
      <c r="G106" s="131">
        <f>+('[1]N EERR PIEDEM'!G106*T106)+((('[1]N EERR PIEDEM'!G106*(100%-T106))/(1+TASAS!$F$9)))</f>
        <v>0</v>
      </c>
      <c r="H106" s="131">
        <f>+('[1]N EERR PIEDEM'!H106*U106)+((('[1]N EERR PIEDEM'!H106*(100%-U106))/(1+TASAS!$G$9)))</f>
        <v>0</v>
      </c>
      <c r="I106" s="131">
        <f>+('[1]N EERR PIEDEM'!I106*V106)+((('[1]N EERR PIEDEM'!I106*(100%-V106))/(1+TASAS!$H$9)))</f>
        <v>0</v>
      </c>
      <c r="J106" s="131">
        <f>+('[1]N EERR PIEDEM'!J106*W106)+((('[1]N EERR PIEDEM'!J106*(100%-W106))/(1+TASAS!$I$9)))</f>
        <v>0</v>
      </c>
      <c r="K106" s="131">
        <f>+('[1]N EERR PIEDEM'!K106*X106)+((('[1]N EERR PIEDEM'!K106*(100%-X106))/(1+TASAS!$J$9)))</f>
        <v>0</v>
      </c>
      <c r="L106" s="131">
        <f>+('[1]N EERR PIEDEM'!L106*Y106)+((('[1]N EERR PIEDEM'!L106*(100%-Y106))/(1+TASAS!$K$9)))</f>
        <v>0</v>
      </c>
      <c r="M106" s="131">
        <f>+('[1]N EERR PIEDEM'!M106*Z106)+((('[1]N EERR PIEDEM'!M106*(100%-Z106))/(1+TASAS!$L$9)))</f>
        <v>0</v>
      </c>
      <c r="N106" s="131">
        <f>+('[1]N EERR PIEDEM'!N106*AA106)+((('[1]N EERR PIEDEM'!N106*(100%-AA106))/(1+TASAS!$M$9)))</f>
        <v>0</v>
      </c>
      <c r="O106" s="194">
        <f t="shared" si="17"/>
        <v>0</v>
      </c>
      <c r="P106" s="303">
        <v>1</v>
      </c>
      <c r="Q106" s="303">
        <v>1</v>
      </c>
      <c r="R106" s="303">
        <v>1</v>
      </c>
      <c r="S106" s="303">
        <v>1</v>
      </c>
      <c r="T106" s="303">
        <v>1</v>
      </c>
      <c r="U106" s="303">
        <v>1</v>
      </c>
      <c r="V106" s="303">
        <v>1</v>
      </c>
      <c r="W106" s="303">
        <v>1</v>
      </c>
      <c r="X106" s="303">
        <v>1</v>
      </c>
      <c r="Y106" s="303">
        <v>1</v>
      </c>
      <c r="Z106" s="303">
        <v>1</v>
      </c>
      <c r="AA106" s="303">
        <v>1</v>
      </c>
    </row>
    <row r="107" spans="1:27" outlineLevel="1" x14ac:dyDescent="0.3">
      <c r="A107" s="203" t="s">
        <v>295</v>
      </c>
      <c r="B107" s="131"/>
      <c r="C107" s="131">
        <f>+('[1]N EERR PIEDEM'!C107*P107)+((('[1]N EERR PIEDEM'!C107*(100%-P107))/(1+TASAS!$B$9)))</f>
        <v>0</v>
      </c>
      <c r="D107" s="131">
        <f>+('[1]N EERR PIEDEM'!D107*Q107)+((('[1]N EERR PIEDEM'!D107*(100%-Q107))/(1+TASAS!$C$9)))</f>
        <v>0</v>
      </c>
      <c r="E107" s="131">
        <f>+('[1]N EERR PIEDEM'!E107*R107)+((('[1]N EERR PIEDEM'!E107*(100%-R107))/(1+TASAS!$D$9)))</f>
        <v>0</v>
      </c>
      <c r="F107" s="131">
        <f>+('[1]N EERR PIEDEM'!F107*S107)+((('[1]N EERR PIEDEM'!F107*(100%-S107))/(1+TASAS!$E$9)))</f>
        <v>0</v>
      </c>
      <c r="G107" s="131">
        <f>+('[1]N EERR PIEDEM'!G107*T107)+((('[1]N EERR PIEDEM'!G107*(100%-T107))/(1+TASAS!$F$9)))</f>
        <v>0</v>
      </c>
      <c r="H107" s="131">
        <f>+('[1]N EERR PIEDEM'!H107*U107)+((('[1]N EERR PIEDEM'!H107*(100%-U107))/(1+TASAS!$G$9)))</f>
        <v>0</v>
      </c>
      <c r="I107" s="131">
        <f>+('[1]N EERR PIEDEM'!I107*V107)+((('[1]N EERR PIEDEM'!I107*(100%-V107))/(1+TASAS!$H$9)))</f>
        <v>0</v>
      </c>
      <c r="J107" s="131">
        <f>+('[1]N EERR PIEDEM'!J107*W107)+((('[1]N EERR PIEDEM'!J107*(100%-W107))/(1+TASAS!$I$9)))</f>
        <v>0</v>
      </c>
      <c r="K107" s="131">
        <f>+('[1]N EERR PIEDEM'!K107*X107)+((('[1]N EERR PIEDEM'!K107*(100%-X107))/(1+TASAS!$J$9)))</f>
        <v>0</v>
      </c>
      <c r="L107" s="131">
        <f>+('[1]N EERR PIEDEM'!L107*Y107)+((('[1]N EERR PIEDEM'!L107*(100%-Y107))/(1+TASAS!$K$9)))</f>
        <v>0</v>
      </c>
      <c r="M107" s="131">
        <f>+('[1]N EERR PIEDEM'!M107*Z107)+((('[1]N EERR PIEDEM'!M107*(100%-Z107))/(1+TASAS!$L$9)))</f>
        <v>0</v>
      </c>
      <c r="N107" s="131">
        <f>+('[1]N EERR PIEDEM'!N107*AA107)+((('[1]N EERR PIEDEM'!N107*(100%-AA107))/(1+TASAS!$M$9)))</f>
        <v>0</v>
      </c>
      <c r="O107" s="194">
        <f t="shared" si="17"/>
        <v>0</v>
      </c>
      <c r="P107" s="303">
        <v>0</v>
      </c>
      <c r="Q107" s="303">
        <v>0</v>
      </c>
      <c r="R107" s="303">
        <v>0</v>
      </c>
      <c r="S107" s="303">
        <v>0</v>
      </c>
      <c r="T107" s="303">
        <v>0</v>
      </c>
      <c r="U107" s="303">
        <v>0</v>
      </c>
      <c r="V107" s="303">
        <v>0</v>
      </c>
      <c r="W107" s="303">
        <v>0</v>
      </c>
      <c r="X107" s="303">
        <v>0</v>
      </c>
      <c r="Y107" s="303">
        <v>0</v>
      </c>
      <c r="Z107" s="303">
        <v>0</v>
      </c>
      <c r="AA107" s="303">
        <v>0</v>
      </c>
    </row>
    <row r="108" spans="1:27" outlineLevel="1" x14ac:dyDescent="0.3">
      <c r="A108" s="203" t="s">
        <v>296</v>
      </c>
      <c r="B108" s="131"/>
      <c r="C108" s="131">
        <f>+('[1]N EERR PIEDEM'!C108*P108)+((('[1]N EERR PIEDEM'!C108*(100%-P108))/(1+TASAS!$B$9)))</f>
        <v>0</v>
      </c>
      <c r="D108" s="131">
        <f>+('[1]N EERR PIEDEM'!D108*Q108)+((('[1]N EERR PIEDEM'!D108*(100%-Q108))/(1+TASAS!$C$9)))</f>
        <v>0</v>
      </c>
      <c r="E108" s="131">
        <f>+('[1]N EERR PIEDEM'!E108*R108)+((('[1]N EERR PIEDEM'!E108*(100%-R108))/(1+TASAS!$D$9)))</f>
        <v>0</v>
      </c>
      <c r="F108" s="131">
        <f>+('[1]N EERR PIEDEM'!F108*S108)+((('[1]N EERR PIEDEM'!F108*(100%-S108))/(1+TASAS!$E$9)))</f>
        <v>0</v>
      </c>
      <c r="G108" s="131">
        <f>+('[1]N EERR PIEDEM'!G108*T108)+((('[1]N EERR PIEDEM'!G108*(100%-T108))/(1+TASAS!$F$9)))</f>
        <v>0</v>
      </c>
      <c r="H108" s="131">
        <f>+('[1]N EERR PIEDEM'!H108*U108)+((('[1]N EERR PIEDEM'!H108*(100%-U108))/(1+TASAS!$G$9)))</f>
        <v>74</v>
      </c>
      <c r="I108" s="131">
        <f>+('[1]N EERR PIEDEM'!I108*V108)+((('[1]N EERR PIEDEM'!I108*(100%-V108))/(1+TASAS!$H$9)))</f>
        <v>0</v>
      </c>
      <c r="J108" s="131">
        <f>+('[1]N EERR PIEDEM'!J108*W108)+((('[1]N EERR PIEDEM'!J108*(100%-W108))/(1+TASAS!$I$9)))</f>
        <v>0</v>
      </c>
      <c r="K108" s="131">
        <f>+('[1]N EERR PIEDEM'!K108*X108)+((('[1]N EERR PIEDEM'!K108*(100%-X108))/(1+TASAS!$J$9)))</f>
        <v>0</v>
      </c>
      <c r="L108" s="131">
        <f>+('[1]N EERR PIEDEM'!L108*Y108)+((('[1]N EERR PIEDEM'!L108*(100%-Y108))/(1+TASAS!$K$9)))</f>
        <v>0</v>
      </c>
      <c r="M108" s="131">
        <f>+('[1]N EERR PIEDEM'!M108*Z108)+((('[1]N EERR PIEDEM'!M108*(100%-Z108))/(1+TASAS!$L$9)))</f>
        <v>0</v>
      </c>
      <c r="N108" s="131">
        <f>+('[1]N EERR PIEDEM'!N108*AA108)+((('[1]N EERR PIEDEM'!N108*(100%-AA108))/(1+TASAS!$M$9)))</f>
        <v>0</v>
      </c>
      <c r="O108" s="194">
        <f t="shared" si="17"/>
        <v>74</v>
      </c>
      <c r="P108" s="303">
        <v>1</v>
      </c>
      <c r="Q108" s="303">
        <v>1</v>
      </c>
      <c r="R108" s="303">
        <v>1</v>
      </c>
      <c r="S108" s="303">
        <v>1</v>
      </c>
      <c r="T108" s="303">
        <v>1</v>
      </c>
      <c r="U108" s="303">
        <v>1</v>
      </c>
      <c r="V108" s="303">
        <v>1</v>
      </c>
      <c r="W108" s="303">
        <v>1</v>
      </c>
      <c r="X108" s="303">
        <v>1</v>
      </c>
      <c r="Y108" s="303">
        <v>1</v>
      </c>
      <c r="Z108" s="303">
        <v>1</v>
      </c>
      <c r="AA108" s="303">
        <v>1</v>
      </c>
    </row>
    <row r="109" spans="1:27" outlineLevel="1" x14ac:dyDescent="0.3">
      <c r="A109" s="203" t="s">
        <v>297</v>
      </c>
      <c r="B109" s="131"/>
      <c r="C109" s="131">
        <f>+('[1]N EERR PIEDEM'!C109*P109)+((('[1]N EERR PIEDEM'!C109*(100%-P109))/(1+TASAS!$B$9)))</f>
        <v>0</v>
      </c>
      <c r="D109" s="131">
        <f>+('[1]N EERR PIEDEM'!D109*Q109)+((('[1]N EERR PIEDEM'!D109*(100%-Q109))/(1+TASAS!$C$9)))</f>
        <v>0</v>
      </c>
      <c r="E109" s="131">
        <f>+('[1]N EERR PIEDEM'!E109*R109)+((('[1]N EERR PIEDEM'!E109*(100%-R109))/(1+TASAS!$D$9)))</f>
        <v>9.1367749568180212</v>
      </c>
      <c r="F109" s="131">
        <f>+('[1]N EERR PIEDEM'!F109*S109)+((('[1]N EERR PIEDEM'!F109*(100%-S109))/(1+TASAS!$E$9)))</f>
        <v>0</v>
      </c>
      <c r="G109" s="131">
        <f>+('[1]N EERR PIEDEM'!G109*T109)+((('[1]N EERR PIEDEM'!G109*(100%-T109))/(1+TASAS!$F$9)))</f>
        <v>11.006456980756859</v>
      </c>
      <c r="H109" s="131">
        <f>+('[1]N EERR PIEDEM'!H109*U109)+((('[1]N EERR PIEDEM'!H109*(100%-U109))/(1+TASAS!$G$9)))</f>
        <v>0</v>
      </c>
      <c r="I109" s="131">
        <f>+('[1]N EERR PIEDEM'!I109*V109)+((('[1]N EERR PIEDEM'!I109*(100%-V109))/(1+TASAS!$H$9)))</f>
        <v>0</v>
      </c>
      <c r="J109" s="131">
        <f>+('[1]N EERR PIEDEM'!J109*W109)+((('[1]N EERR PIEDEM'!J109*(100%-W109))/(1+TASAS!$I$9)))</f>
        <v>0</v>
      </c>
      <c r="K109" s="131">
        <f>+('[1]N EERR PIEDEM'!K109*X109)+((('[1]N EERR PIEDEM'!K109*(100%-X109))/(1+TASAS!$J$9)))</f>
        <v>0</v>
      </c>
      <c r="L109" s="131">
        <f>+('[1]N EERR PIEDEM'!L109*Y109)+((('[1]N EERR PIEDEM'!L109*(100%-Y109))/(1+TASAS!$K$9)))</f>
        <v>0</v>
      </c>
      <c r="M109" s="131">
        <f>+('[1]N EERR PIEDEM'!M109*Z109)+((('[1]N EERR PIEDEM'!M109*(100%-Z109))/(1+TASAS!$L$9)))</f>
        <v>0</v>
      </c>
      <c r="N109" s="131">
        <f>+('[1]N EERR PIEDEM'!N109*AA109)+((('[1]N EERR PIEDEM'!N109*(100%-AA109))/(1+TASAS!$M$9)))</f>
        <v>0</v>
      </c>
      <c r="O109" s="194">
        <f t="shared" si="17"/>
        <v>20.143231937574882</v>
      </c>
      <c r="P109" s="303">
        <v>0</v>
      </c>
      <c r="Q109" s="303">
        <v>0</v>
      </c>
      <c r="R109" s="303">
        <v>0</v>
      </c>
      <c r="S109" s="303">
        <v>0</v>
      </c>
      <c r="T109" s="303">
        <v>0</v>
      </c>
      <c r="U109" s="303">
        <v>0</v>
      </c>
      <c r="V109" s="303">
        <v>0</v>
      </c>
      <c r="W109" s="303">
        <v>0</v>
      </c>
      <c r="X109" s="303">
        <v>0</v>
      </c>
      <c r="Y109" s="303">
        <v>0</v>
      </c>
      <c r="Z109" s="303">
        <v>0</v>
      </c>
      <c r="AA109" s="303">
        <v>0</v>
      </c>
    </row>
    <row r="110" spans="1:27" outlineLevel="1" x14ac:dyDescent="0.3">
      <c r="A110" s="203" t="s">
        <v>298</v>
      </c>
      <c r="B110" s="131"/>
      <c r="C110" s="131">
        <f>+('[1]N EERR PIEDEM'!C110*P110)+((('[1]N EERR PIEDEM'!C110*(100%-P110))/(1+TASAS!$B$9)))</f>
        <v>0</v>
      </c>
      <c r="D110" s="131">
        <f>+('[1]N EERR PIEDEM'!D110*Q110)+((('[1]N EERR PIEDEM'!D110*(100%-Q110))/(1+TASAS!$C$9)))</f>
        <v>0</v>
      </c>
      <c r="E110" s="131">
        <f>+('[1]N EERR PIEDEM'!E110*R110)+((('[1]N EERR PIEDEM'!E110*(100%-R110))/(1+TASAS!$D$9)))</f>
        <v>0</v>
      </c>
      <c r="F110" s="131">
        <f>+('[1]N EERR PIEDEM'!F110*S110)+((('[1]N EERR PIEDEM'!F110*(100%-S110))/(1+TASAS!$E$9)))</f>
        <v>0</v>
      </c>
      <c r="G110" s="131">
        <f>+('[1]N EERR PIEDEM'!G110*T110)+((('[1]N EERR PIEDEM'!G110*(100%-T110))/(1+TASAS!$F$9)))</f>
        <v>0</v>
      </c>
      <c r="H110" s="131">
        <f>+('[1]N EERR PIEDEM'!H110*U110)+((('[1]N EERR PIEDEM'!H110*(100%-U110))/(1+TASAS!$G$9)))</f>
        <v>0</v>
      </c>
      <c r="I110" s="131">
        <f>+('[1]N EERR PIEDEM'!I110*V110)+((('[1]N EERR PIEDEM'!I110*(100%-V110))/(1+TASAS!$H$9)))</f>
        <v>0</v>
      </c>
      <c r="J110" s="131">
        <f>+('[1]N EERR PIEDEM'!J110*W110)+((('[1]N EERR PIEDEM'!J110*(100%-W110))/(1+TASAS!$I$9)))</f>
        <v>0</v>
      </c>
      <c r="K110" s="131">
        <f>+('[1]N EERR PIEDEM'!K110*X110)+((('[1]N EERR PIEDEM'!K110*(100%-X110))/(1+TASAS!$J$9)))</f>
        <v>0</v>
      </c>
      <c r="L110" s="131">
        <f>+('[1]N EERR PIEDEM'!L110*Y110)+((('[1]N EERR PIEDEM'!L110*(100%-Y110))/(1+TASAS!$K$9)))</f>
        <v>0</v>
      </c>
      <c r="M110" s="131">
        <f>+('[1]N EERR PIEDEM'!M110*Z110)+((('[1]N EERR PIEDEM'!M110*(100%-Z110))/(1+TASAS!$L$9)))</f>
        <v>0</v>
      </c>
      <c r="N110" s="131">
        <f>+('[1]N EERR PIEDEM'!N110*AA110)+((('[1]N EERR PIEDEM'!N110*(100%-AA110))/(1+TASAS!$M$9)))</f>
        <v>0</v>
      </c>
      <c r="O110" s="194">
        <f t="shared" si="17"/>
        <v>0</v>
      </c>
      <c r="P110" s="303">
        <v>0</v>
      </c>
      <c r="Q110" s="303">
        <v>0</v>
      </c>
      <c r="R110" s="303">
        <v>0</v>
      </c>
      <c r="S110" s="303">
        <v>0</v>
      </c>
      <c r="T110" s="303">
        <v>0</v>
      </c>
      <c r="U110" s="303">
        <v>0</v>
      </c>
      <c r="V110" s="303">
        <v>0</v>
      </c>
      <c r="W110" s="303">
        <v>0</v>
      </c>
      <c r="X110" s="303">
        <v>0</v>
      </c>
      <c r="Y110" s="303">
        <v>0</v>
      </c>
      <c r="Z110" s="303">
        <v>0</v>
      </c>
      <c r="AA110" s="303">
        <v>0</v>
      </c>
    </row>
    <row r="111" spans="1:27" outlineLevel="1" x14ac:dyDescent="0.3">
      <c r="A111" s="203" t="s">
        <v>299</v>
      </c>
      <c r="B111" s="131"/>
      <c r="C111" s="131">
        <f>+('[1]N EERR PIEDEM'!C111*P111)+((('[1]N EERR PIEDEM'!C111*(100%-P111))/(1+TASAS!$B$9)))</f>
        <v>0</v>
      </c>
      <c r="D111" s="131">
        <f>+('[1]N EERR PIEDEM'!D111*Q111)+((('[1]N EERR PIEDEM'!D111*(100%-Q111))/(1+TASAS!$C$9)))</f>
        <v>0</v>
      </c>
      <c r="E111" s="131">
        <f>+('[1]N EERR PIEDEM'!E111*R111)+((('[1]N EERR PIEDEM'!E111*(100%-R111))/(1+TASAS!$D$9)))</f>
        <v>29.04</v>
      </c>
      <c r="F111" s="131">
        <f>+('[1]N EERR PIEDEM'!F111*S111)+((('[1]N EERR PIEDEM'!F111*(100%-S111))/(1+TASAS!$E$9)))</f>
        <v>0</v>
      </c>
      <c r="G111" s="131">
        <f>+('[1]N EERR PIEDEM'!G111*T111)+((('[1]N EERR PIEDEM'!G111*(100%-T111))/(1+TASAS!$F$9)))</f>
        <v>46.83</v>
      </c>
      <c r="H111" s="131">
        <f>+('[1]N EERR PIEDEM'!H111*U111)+((('[1]N EERR PIEDEM'!H111*(100%-U111))/(1+TASAS!$G$9)))</f>
        <v>0</v>
      </c>
      <c r="I111" s="131">
        <f>+('[1]N EERR PIEDEM'!I111*V111)+((('[1]N EERR PIEDEM'!I111*(100%-V111))/(1+TASAS!$H$9)))</f>
        <v>0</v>
      </c>
      <c r="J111" s="131">
        <f>+('[1]N EERR PIEDEM'!J111*W111)+((('[1]N EERR PIEDEM'!J111*(100%-W111))/(1+TASAS!$I$9)))</f>
        <v>0</v>
      </c>
      <c r="K111" s="131">
        <f>+('[1]N EERR PIEDEM'!K111*X111)+((('[1]N EERR PIEDEM'!K111*(100%-X111))/(1+TASAS!$J$9)))</f>
        <v>0</v>
      </c>
      <c r="L111" s="131">
        <f>+('[1]N EERR PIEDEM'!L111*Y111)+((('[1]N EERR PIEDEM'!L111*(100%-Y111))/(1+TASAS!$K$9)))</f>
        <v>0</v>
      </c>
      <c r="M111" s="131">
        <f>+('[1]N EERR PIEDEM'!M111*Z111)+((('[1]N EERR PIEDEM'!M111*(100%-Z111))/(1+TASAS!$L$9)))</f>
        <v>0</v>
      </c>
      <c r="N111" s="131">
        <f>+('[1]N EERR PIEDEM'!N111*AA111)+((('[1]N EERR PIEDEM'!N111*(100%-AA111))/(1+TASAS!$M$9)))</f>
        <v>0</v>
      </c>
      <c r="O111" s="194">
        <f t="shared" si="17"/>
        <v>75.87</v>
      </c>
      <c r="P111" s="303">
        <v>1</v>
      </c>
      <c r="Q111" s="303">
        <v>1</v>
      </c>
      <c r="R111" s="303">
        <v>1</v>
      </c>
      <c r="S111" s="303">
        <v>1</v>
      </c>
      <c r="T111" s="303">
        <v>1</v>
      </c>
      <c r="U111" s="303">
        <v>1</v>
      </c>
      <c r="V111" s="303">
        <v>1</v>
      </c>
      <c r="W111" s="303">
        <v>1</v>
      </c>
      <c r="X111" s="303">
        <v>1</v>
      </c>
      <c r="Y111" s="303">
        <v>1</v>
      </c>
      <c r="Z111" s="303">
        <v>1</v>
      </c>
      <c r="AA111" s="303">
        <v>1</v>
      </c>
    </row>
    <row r="112" spans="1:27" outlineLevel="1" x14ac:dyDescent="0.3">
      <c r="A112" s="203" t="s">
        <v>300</v>
      </c>
      <c r="B112" s="131"/>
      <c r="C112" s="131">
        <f>+('[1]N EERR PIEDEM'!C112*P112)+((('[1]N EERR PIEDEM'!C112*(100%-P112))/(1+TASAS!$B$9)))</f>
        <v>0</v>
      </c>
      <c r="D112" s="131">
        <f>+('[1]N EERR PIEDEM'!D112*Q112)+((('[1]N EERR PIEDEM'!D112*(100%-Q112))/(1+TASAS!$C$9)))</f>
        <v>0</v>
      </c>
      <c r="E112" s="131">
        <f>+('[1]N EERR PIEDEM'!E112*R112)+((('[1]N EERR PIEDEM'!E112*(100%-R112))/(1+TASAS!$D$9)))</f>
        <v>0</v>
      </c>
      <c r="F112" s="131">
        <f>+('[1]N EERR PIEDEM'!F112*S112)+((('[1]N EERR PIEDEM'!F112*(100%-S112))/(1+TASAS!$E$9)))</f>
        <v>0</v>
      </c>
      <c r="G112" s="131">
        <f>+('[1]N EERR PIEDEM'!G112*T112)+((('[1]N EERR PIEDEM'!G112*(100%-T112))/(1+TASAS!$F$9)))</f>
        <v>0</v>
      </c>
      <c r="H112" s="131">
        <f>+('[1]N EERR PIEDEM'!H112*U112)+((('[1]N EERR PIEDEM'!H112*(100%-U112))/(1+TASAS!$G$9)))</f>
        <v>0</v>
      </c>
      <c r="I112" s="131">
        <f>+('[1]N EERR PIEDEM'!I112*V112)+((('[1]N EERR PIEDEM'!I112*(100%-V112))/(1+TASAS!$H$9)))</f>
        <v>0</v>
      </c>
      <c r="J112" s="131">
        <f>+('[1]N EERR PIEDEM'!J112*W112)+((('[1]N EERR PIEDEM'!J112*(100%-W112))/(1+TASAS!$I$9)))</f>
        <v>0</v>
      </c>
      <c r="K112" s="131">
        <f>+('[1]N EERR PIEDEM'!K112*X112)+((('[1]N EERR PIEDEM'!K112*(100%-X112))/(1+TASAS!$J$9)))</f>
        <v>0</v>
      </c>
      <c r="L112" s="131">
        <f>+('[1]N EERR PIEDEM'!L112*Y112)+((('[1]N EERR PIEDEM'!L112*(100%-Y112))/(1+TASAS!$K$9)))</f>
        <v>0</v>
      </c>
      <c r="M112" s="131">
        <f>+('[1]N EERR PIEDEM'!M112*Z112)+((('[1]N EERR PIEDEM'!M112*(100%-Z112))/(1+TASAS!$L$9)))</f>
        <v>0</v>
      </c>
      <c r="N112" s="131">
        <f>+('[1]N EERR PIEDEM'!N112*AA112)+((('[1]N EERR PIEDEM'!N112*(100%-AA112))/(1+TASAS!$M$9)))</f>
        <v>0</v>
      </c>
      <c r="O112" s="194">
        <f t="shared" si="17"/>
        <v>0</v>
      </c>
      <c r="P112" s="303">
        <v>1</v>
      </c>
      <c r="Q112" s="303">
        <v>1</v>
      </c>
      <c r="R112" s="303">
        <v>1</v>
      </c>
      <c r="S112" s="303">
        <v>1</v>
      </c>
      <c r="T112" s="303">
        <v>1</v>
      </c>
      <c r="U112" s="303">
        <v>1</v>
      </c>
      <c r="V112" s="303">
        <v>1</v>
      </c>
      <c r="W112" s="303">
        <v>1</v>
      </c>
      <c r="X112" s="303">
        <v>1</v>
      </c>
      <c r="Y112" s="303">
        <v>1</v>
      </c>
      <c r="Z112" s="303">
        <v>1</v>
      </c>
      <c r="AA112" s="303">
        <v>1</v>
      </c>
    </row>
    <row r="113" spans="1:27" outlineLevel="1" x14ac:dyDescent="0.3">
      <c r="A113" s="203" t="s">
        <v>301</v>
      </c>
      <c r="B113" s="131"/>
      <c r="C113" s="131">
        <f>+('[1]N EERR PIEDEM'!C113*P113)+((('[1]N EERR PIEDEM'!C113*(100%-P113))/(1+TASAS!$B$9)))</f>
        <v>0</v>
      </c>
      <c r="D113" s="131">
        <f>+('[1]N EERR PIEDEM'!D113*Q113)+((('[1]N EERR PIEDEM'!D113*(100%-Q113))/(1+TASAS!$C$9)))</f>
        <v>0</v>
      </c>
      <c r="E113" s="131">
        <f>+('[1]N EERR PIEDEM'!E113*R113)+((('[1]N EERR PIEDEM'!E113*(100%-R113))/(1+TASAS!$D$9)))</f>
        <v>0</v>
      </c>
      <c r="F113" s="131">
        <f>+('[1]N EERR PIEDEM'!F113*S113)+((('[1]N EERR PIEDEM'!F113*(100%-S113))/(1+TASAS!$E$9)))</f>
        <v>0</v>
      </c>
      <c r="G113" s="131">
        <f>+('[1]N EERR PIEDEM'!G113*T113)+((('[1]N EERR PIEDEM'!G113*(100%-T113))/(1+TASAS!$F$9)))</f>
        <v>0</v>
      </c>
      <c r="H113" s="131">
        <f>+('[1]N EERR PIEDEM'!H113*U113)+((('[1]N EERR PIEDEM'!H113*(100%-U113))/(1+TASAS!$G$9)))</f>
        <v>0</v>
      </c>
      <c r="I113" s="131">
        <f>+('[1]N EERR PIEDEM'!I113*V113)+((('[1]N EERR PIEDEM'!I113*(100%-V113))/(1+TASAS!$H$9)))</f>
        <v>0</v>
      </c>
      <c r="J113" s="131">
        <f>+('[1]N EERR PIEDEM'!J113*W113)+((('[1]N EERR PIEDEM'!J113*(100%-W113))/(1+TASAS!$I$9)))</f>
        <v>0</v>
      </c>
      <c r="K113" s="131">
        <f>+('[1]N EERR PIEDEM'!K113*X113)+((('[1]N EERR PIEDEM'!K113*(100%-X113))/(1+TASAS!$J$9)))</f>
        <v>0</v>
      </c>
      <c r="L113" s="131">
        <f>+('[1]N EERR PIEDEM'!L113*Y113)+((('[1]N EERR PIEDEM'!L113*(100%-Y113))/(1+TASAS!$K$9)))</f>
        <v>0</v>
      </c>
      <c r="M113" s="131">
        <f>+('[1]N EERR PIEDEM'!M113*Z113)+((('[1]N EERR PIEDEM'!M113*(100%-Z113))/(1+TASAS!$L$9)))</f>
        <v>0</v>
      </c>
      <c r="N113" s="131">
        <f>+('[1]N EERR PIEDEM'!N113*AA113)+((('[1]N EERR PIEDEM'!N113*(100%-AA113))/(1+TASAS!$M$9)))</f>
        <v>0</v>
      </c>
      <c r="O113" s="194">
        <f t="shared" si="17"/>
        <v>0</v>
      </c>
      <c r="P113" s="303">
        <v>0</v>
      </c>
      <c r="Q113" s="303">
        <v>0</v>
      </c>
      <c r="R113" s="303">
        <v>0</v>
      </c>
      <c r="S113" s="303">
        <v>0</v>
      </c>
      <c r="T113" s="303">
        <v>0</v>
      </c>
      <c r="U113" s="303">
        <v>0</v>
      </c>
      <c r="V113" s="303">
        <v>0</v>
      </c>
      <c r="W113" s="303">
        <v>0</v>
      </c>
      <c r="X113" s="303">
        <v>0</v>
      </c>
      <c r="Y113" s="303">
        <v>0</v>
      </c>
      <c r="Z113" s="303">
        <v>0</v>
      </c>
      <c r="AA113" s="303">
        <v>0</v>
      </c>
    </row>
    <row r="114" spans="1:27" outlineLevel="1" x14ac:dyDescent="0.3">
      <c r="A114" s="203" t="s">
        <v>302</v>
      </c>
      <c r="B114" s="131"/>
      <c r="C114" s="131">
        <f>+('[1]N EERR PIEDEM'!C114*P114)+((('[1]N EERR PIEDEM'!C114*(100%-P114))/(1+TASAS!$B$9)))</f>
        <v>0</v>
      </c>
      <c r="D114" s="131">
        <f>+('[1]N EERR PIEDEM'!D114*Q114)+((('[1]N EERR PIEDEM'!D114*(100%-Q114))/(1+TASAS!$C$9)))</f>
        <v>0</v>
      </c>
      <c r="E114" s="131">
        <f>+('[1]N EERR PIEDEM'!E114*R114)+((('[1]N EERR PIEDEM'!E114*(100%-R114))/(1+TASAS!$D$9)))</f>
        <v>0</v>
      </c>
      <c r="F114" s="131">
        <f>+('[1]N EERR PIEDEM'!F114*S114)+((('[1]N EERR PIEDEM'!F114*(100%-S114))/(1+TASAS!$E$9)))</f>
        <v>0</v>
      </c>
      <c r="G114" s="131">
        <f>+('[1]N EERR PIEDEM'!G114*T114)+((('[1]N EERR PIEDEM'!G114*(100%-T114))/(1+TASAS!$F$9)))</f>
        <v>0</v>
      </c>
      <c r="H114" s="131">
        <f>+('[1]N EERR PIEDEM'!H114*U114)+((('[1]N EERR PIEDEM'!H114*(100%-U114))/(1+TASAS!$G$9)))</f>
        <v>0</v>
      </c>
      <c r="I114" s="131">
        <f>+('[1]N EERR PIEDEM'!I114*V114)+((('[1]N EERR PIEDEM'!I114*(100%-V114))/(1+TASAS!$H$9)))</f>
        <v>0</v>
      </c>
      <c r="J114" s="131">
        <f>+('[1]N EERR PIEDEM'!J114*W114)+((('[1]N EERR PIEDEM'!J114*(100%-W114))/(1+TASAS!$I$9)))</f>
        <v>0</v>
      </c>
      <c r="K114" s="131">
        <f>+('[1]N EERR PIEDEM'!K114*X114)+((('[1]N EERR PIEDEM'!K114*(100%-X114))/(1+TASAS!$J$9)))</f>
        <v>0</v>
      </c>
      <c r="L114" s="131">
        <f>+('[1]N EERR PIEDEM'!L114*Y114)+((('[1]N EERR PIEDEM'!L114*(100%-Y114))/(1+TASAS!$K$9)))</f>
        <v>0</v>
      </c>
      <c r="M114" s="131">
        <f>+('[1]N EERR PIEDEM'!M114*Z114)+((('[1]N EERR PIEDEM'!M114*(100%-Z114))/(1+TASAS!$L$9)))</f>
        <v>0</v>
      </c>
      <c r="N114" s="131">
        <f>+('[1]N EERR PIEDEM'!N114*AA114)+((('[1]N EERR PIEDEM'!N114*(100%-AA114))/(1+TASAS!$M$9)))</f>
        <v>0</v>
      </c>
      <c r="O114" s="194">
        <f t="shared" si="17"/>
        <v>0</v>
      </c>
      <c r="P114" s="303">
        <v>0</v>
      </c>
      <c r="Q114" s="303">
        <v>0</v>
      </c>
      <c r="R114" s="303">
        <v>0</v>
      </c>
      <c r="S114" s="303">
        <v>0</v>
      </c>
      <c r="T114" s="303">
        <v>0</v>
      </c>
      <c r="U114" s="303">
        <v>0</v>
      </c>
      <c r="V114" s="303">
        <v>0</v>
      </c>
      <c r="W114" s="303">
        <v>0</v>
      </c>
      <c r="X114" s="303">
        <v>0</v>
      </c>
      <c r="Y114" s="303">
        <v>0</v>
      </c>
      <c r="Z114" s="303">
        <v>0</v>
      </c>
      <c r="AA114" s="303">
        <v>0</v>
      </c>
    </row>
    <row r="115" spans="1:27" outlineLevel="1" x14ac:dyDescent="0.3">
      <c r="A115" s="203" t="s">
        <v>303</v>
      </c>
      <c r="B115" s="131"/>
      <c r="C115" s="131">
        <f>+('[1]N EERR PIEDEM'!C115*P115)+((('[1]N EERR PIEDEM'!C115*(100%-P115))/(1+TASAS!$B$9)))</f>
        <v>0</v>
      </c>
      <c r="D115" s="131">
        <f>+('[1]N EERR PIEDEM'!D115*Q115)+((('[1]N EERR PIEDEM'!D115*(100%-Q115))/(1+TASAS!$C$9)))</f>
        <v>0</v>
      </c>
      <c r="E115" s="131">
        <f>+('[1]N EERR PIEDEM'!E115*R115)+((('[1]N EERR PIEDEM'!E115*(100%-R115))/(1+TASAS!$D$9)))</f>
        <v>0</v>
      </c>
      <c r="F115" s="131">
        <f>+('[1]N EERR PIEDEM'!F115*S115)+((('[1]N EERR PIEDEM'!F115*(100%-S115))/(1+TASAS!$E$9)))</f>
        <v>0</v>
      </c>
      <c r="G115" s="131">
        <f>+('[1]N EERR PIEDEM'!G115*T115)+((('[1]N EERR PIEDEM'!G115*(100%-T115))/(1+TASAS!$F$9)))</f>
        <v>0</v>
      </c>
      <c r="H115" s="131">
        <f>+('[1]N EERR PIEDEM'!H115*U115)+((('[1]N EERR PIEDEM'!H115*(100%-U115))/(1+TASAS!$G$9)))</f>
        <v>0</v>
      </c>
      <c r="I115" s="131">
        <f>+('[1]N EERR PIEDEM'!I115*V115)+((('[1]N EERR PIEDEM'!I115*(100%-V115))/(1+TASAS!$H$9)))</f>
        <v>0</v>
      </c>
      <c r="J115" s="131">
        <f>+('[1]N EERR PIEDEM'!J115*W115)+((('[1]N EERR PIEDEM'!J115*(100%-W115))/(1+TASAS!$I$9)))</f>
        <v>0</v>
      </c>
      <c r="K115" s="131">
        <f>+('[1]N EERR PIEDEM'!K115*X115)+((('[1]N EERR PIEDEM'!K115*(100%-X115))/(1+TASAS!$J$9)))</f>
        <v>0</v>
      </c>
      <c r="L115" s="131">
        <f>+('[1]N EERR PIEDEM'!L115*Y115)+((('[1]N EERR PIEDEM'!L115*(100%-Y115))/(1+TASAS!$K$9)))</f>
        <v>0</v>
      </c>
      <c r="M115" s="131">
        <f>+('[1]N EERR PIEDEM'!M115*Z115)+((('[1]N EERR PIEDEM'!M115*(100%-Z115))/(1+TASAS!$L$9)))</f>
        <v>0</v>
      </c>
      <c r="N115" s="131">
        <f>+('[1]N EERR PIEDEM'!N115*AA115)+((('[1]N EERR PIEDEM'!N115*(100%-AA115))/(1+TASAS!$M$9)))</f>
        <v>0</v>
      </c>
      <c r="O115" s="194">
        <f t="shared" si="17"/>
        <v>0</v>
      </c>
      <c r="P115" s="303">
        <v>1</v>
      </c>
      <c r="Q115" s="303">
        <v>1</v>
      </c>
      <c r="R115" s="303">
        <v>1</v>
      </c>
      <c r="S115" s="303">
        <v>1</v>
      </c>
      <c r="T115" s="303">
        <v>1</v>
      </c>
      <c r="U115" s="303">
        <v>1</v>
      </c>
      <c r="V115" s="303">
        <v>1</v>
      </c>
      <c r="W115" s="303">
        <v>1</v>
      </c>
      <c r="X115" s="303">
        <v>1</v>
      </c>
      <c r="Y115" s="303">
        <v>1</v>
      </c>
      <c r="Z115" s="303">
        <v>1</v>
      </c>
      <c r="AA115" s="303">
        <v>1</v>
      </c>
    </row>
    <row r="116" spans="1:27" outlineLevel="1" x14ac:dyDescent="0.3">
      <c r="A116" s="203" t="s">
        <v>304</v>
      </c>
      <c r="B116" s="131"/>
      <c r="C116" s="131">
        <f>+('[1]N EERR PIEDEM'!C116*P116)+((('[1]N EERR PIEDEM'!C116*(100%-P116))/(1+TASAS!$B$9)))</f>
        <v>0</v>
      </c>
      <c r="D116" s="131">
        <f>+('[1]N EERR PIEDEM'!D116*Q116)+((('[1]N EERR PIEDEM'!D116*(100%-Q116))/(1+TASAS!$C$9)))</f>
        <v>0</v>
      </c>
      <c r="E116" s="131">
        <f>+('[1]N EERR PIEDEM'!E116*R116)+((('[1]N EERR PIEDEM'!E116*(100%-R116))/(1+TASAS!$D$9)))</f>
        <v>0</v>
      </c>
      <c r="F116" s="131">
        <f>+('[1]N EERR PIEDEM'!F116*S116)+((('[1]N EERR PIEDEM'!F116*(100%-S116))/(1+TASAS!$E$9)))</f>
        <v>0</v>
      </c>
      <c r="G116" s="131">
        <f>+('[1]N EERR PIEDEM'!G116*T116)+((('[1]N EERR PIEDEM'!G116*(100%-T116))/(1+TASAS!$F$9)))</f>
        <v>0</v>
      </c>
      <c r="H116" s="131">
        <f>+('[1]N EERR PIEDEM'!H116*U116)+((('[1]N EERR PIEDEM'!H116*(100%-U116))/(1+TASAS!$G$9)))</f>
        <v>0</v>
      </c>
      <c r="I116" s="131">
        <f>+('[1]N EERR PIEDEM'!I116*V116)+((('[1]N EERR PIEDEM'!I116*(100%-V116))/(1+TASAS!$H$9)))</f>
        <v>0</v>
      </c>
      <c r="J116" s="131">
        <f>+('[1]N EERR PIEDEM'!J116*W116)+((('[1]N EERR PIEDEM'!J116*(100%-W116))/(1+TASAS!$I$9)))</f>
        <v>0</v>
      </c>
      <c r="K116" s="131">
        <f>+('[1]N EERR PIEDEM'!K116*X116)+((('[1]N EERR PIEDEM'!K116*(100%-X116))/(1+TASAS!$J$9)))</f>
        <v>0</v>
      </c>
      <c r="L116" s="131">
        <f>+('[1]N EERR PIEDEM'!L116*Y116)+((('[1]N EERR PIEDEM'!L116*(100%-Y116))/(1+TASAS!$K$9)))</f>
        <v>0</v>
      </c>
      <c r="M116" s="131">
        <f>+('[1]N EERR PIEDEM'!M116*Z116)+((('[1]N EERR PIEDEM'!M116*(100%-Z116))/(1+TASAS!$L$9)))</f>
        <v>0</v>
      </c>
      <c r="N116" s="131">
        <f>+('[1]N EERR PIEDEM'!N116*AA116)+((('[1]N EERR PIEDEM'!N116*(100%-AA116))/(1+TASAS!$M$9)))</f>
        <v>0</v>
      </c>
      <c r="O116" s="194">
        <f t="shared" si="17"/>
        <v>0</v>
      </c>
      <c r="P116" s="303">
        <v>1</v>
      </c>
      <c r="Q116" s="303">
        <v>1</v>
      </c>
      <c r="R116" s="303">
        <v>1</v>
      </c>
      <c r="S116" s="303">
        <v>1</v>
      </c>
      <c r="T116" s="303">
        <v>1</v>
      </c>
      <c r="U116" s="303">
        <v>1</v>
      </c>
      <c r="V116" s="303">
        <v>1</v>
      </c>
      <c r="W116" s="303">
        <v>1</v>
      </c>
      <c r="X116" s="303">
        <v>1</v>
      </c>
      <c r="Y116" s="303">
        <v>1</v>
      </c>
      <c r="Z116" s="303">
        <v>1</v>
      </c>
      <c r="AA116" s="303">
        <v>1</v>
      </c>
    </row>
    <row r="117" spans="1:27" outlineLevel="1" x14ac:dyDescent="0.3">
      <c r="A117" s="203" t="s">
        <v>305</v>
      </c>
      <c r="B117" s="131"/>
      <c r="C117" s="131">
        <f>+('[1]N EERR PIEDEM'!C117*P117)+((('[1]N EERR PIEDEM'!C117*(100%-P117))/(1+TASAS!$B$9)))</f>
        <v>0</v>
      </c>
      <c r="D117" s="131">
        <f>+('[1]N EERR PIEDEM'!D117*Q117)+((('[1]N EERR PIEDEM'!D117*(100%-Q117))/(1+TASAS!$C$9)))</f>
        <v>0</v>
      </c>
      <c r="E117" s="131">
        <f>+('[1]N EERR PIEDEM'!E117*R117)+((('[1]N EERR PIEDEM'!E117*(100%-R117))/(1+TASAS!$D$9)))</f>
        <v>0</v>
      </c>
      <c r="F117" s="131">
        <f>+('[1]N EERR PIEDEM'!F117*S117)+((('[1]N EERR PIEDEM'!F117*(100%-S117))/(1+TASAS!$E$9)))</f>
        <v>0</v>
      </c>
      <c r="G117" s="131">
        <f>+('[1]N EERR PIEDEM'!G117*T117)+((('[1]N EERR PIEDEM'!G117*(100%-T117))/(1+TASAS!$F$9)))</f>
        <v>0</v>
      </c>
      <c r="H117" s="131">
        <f>+('[1]N EERR PIEDEM'!H117*U117)+((('[1]N EERR PIEDEM'!H117*(100%-U117))/(1+TASAS!$G$9)))</f>
        <v>0</v>
      </c>
      <c r="I117" s="131">
        <f>+('[1]N EERR PIEDEM'!I117*V117)+((('[1]N EERR PIEDEM'!I117*(100%-V117))/(1+TASAS!$H$9)))</f>
        <v>0</v>
      </c>
      <c r="J117" s="131">
        <f>+('[1]N EERR PIEDEM'!J117*W117)+((('[1]N EERR PIEDEM'!J117*(100%-W117))/(1+TASAS!$I$9)))</f>
        <v>0</v>
      </c>
      <c r="K117" s="131">
        <f>+('[1]N EERR PIEDEM'!K117*X117)+((('[1]N EERR PIEDEM'!K117*(100%-X117))/(1+TASAS!$J$9)))</f>
        <v>0</v>
      </c>
      <c r="L117" s="131">
        <f>+('[1]N EERR PIEDEM'!L117*Y117)+((('[1]N EERR PIEDEM'!L117*(100%-Y117))/(1+TASAS!$K$9)))</f>
        <v>0</v>
      </c>
      <c r="M117" s="131">
        <f>+('[1]N EERR PIEDEM'!M117*Z117)+((('[1]N EERR PIEDEM'!M117*(100%-Z117))/(1+TASAS!$L$9)))</f>
        <v>0</v>
      </c>
      <c r="N117" s="131">
        <f>+('[1]N EERR PIEDEM'!N117*AA117)+((('[1]N EERR PIEDEM'!N117*(100%-AA117))/(1+TASAS!$M$9)))</f>
        <v>0</v>
      </c>
      <c r="O117" s="194">
        <f t="shared" si="17"/>
        <v>0</v>
      </c>
      <c r="P117" s="303">
        <v>0</v>
      </c>
      <c r="Q117" s="303">
        <v>0</v>
      </c>
      <c r="R117" s="303">
        <v>0</v>
      </c>
      <c r="S117" s="303">
        <v>0</v>
      </c>
      <c r="T117" s="303">
        <v>0</v>
      </c>
      <c r="U117" s="303">
        <v>0</v>
      </c>
      <c r="V117" s="303">
        <v>0</v>
      </c>
      <c r="W117" s="303">
        <v>0</v>
      </c>
      <c r="X117" s="303">
        <v>0</v>
      </c>
      <c r="Y117" s="303">
        <v>0</v>
      </c>
      <c r="Z117" s="303">
        <v>0</v>
      </c>
      <c r="AA117" s="303">
        <v>0</v>
      </c>
    </row>
    <row r="118" spans="1:27" outlineLevel="1" x14ac:dyDescent="0.3">
      <c r="A118" s="203" t="s">
        <v>306</v>
      </c>
      <c r="B118" s="131"/>
      <c r="C118" s="131">
        <f>+('[1]N EERR PIEDEM'!C118*P118)+((('[1]N EERR PIEDEM'!C118*(100%-P118))/(1+TASAS!$B$9)))</f>
        <v>0</v>
      </c>
      <c r="D118" s="131">
        <f>+('[1]N EERR PIEDEM'!D118*Q118)+((('[1]N EERR PIEDEM'!D118*(100%-Q118))/(1+TASAS!$C$9)))</f>
        <v>0</v>
      </c>
      <c r="E118" s="131">
        <f>+('[1]N EERR PIEDEM'!E118*R118)+((('[1]N EERR PIEDEM'!E118*(100%-R118))/(1+TASAS!$D$9)))</f>
        <v>0</v>
      </c>
      <c r="F118" s="131">
        <f>+('[1]N EERR PIEDEM'!F118*S118)+((('[1]N EERR PIEDEM'!F118*(100%-S118))/(1+TASAS!$E$9)))</f>
        <v>0</v>
      </c>
      <c r="G118" s="131">
        <f>+('[1]N EERR PIEDEM'!G118*T118)+((('[1]N EERR PIEDEM'!G118*(100%-T118))/(1+TASAS!$F$9)))</f>
        <v>0</v>
      </c>
      <c r="H118" s="131">
        <f>+('[1]N EERR PIEDEM'!H118*U118)+((('[1]N EERR PIEDEM'!H118*(100%-U118))/(1+TASAS!$G$9)))</f>
        <v>0</v>
      </c>
      <c r="I118" s="131">
        <f>+('[1]N EERR PIEDEM'!I118*V118)+((('[1]N EERR PIEDEM'!I118*(100%-V118))/(1+TASAS!$H$9)))</f>
        <v>0</v>
      </c>
      <c r="J118" s="131">
        <f>+('[1]N EERR PIEDEM'!J118*W118)+((('[1]N EERR PIEDEM'!J118*(100%-W118))/(1+TASAS!$I$9)))</f>
        <v>0</v>
      </c>
      <c r="K118" s="131">
        <f>+('[1]N EERR PIEDEM'!K118*X118)+((('[1]N EERR PIEDEM'!K118*(100%-X118))/(1+TASAS!$J$9)))</f>
        <v>0</v>
      </c>
      <c r="L118" s="131">
        <f>+('[1]N EERR PIEDEM'!L118*Y118)+((('[1]N EERR PIEDEM'!L118*(100%-Y118))/(1+TASAS!$K$9)))</f>
        <v>0</v>
      </c>
      <c r="M118" s="131">
        <f>+('[1]N EERR PIEDEM'!M118*Z118)+((('[1]N EERR PIEDEM'!M118*(100%-Z118))/(1+TASAS!$L$9)))</f>
        <v>0</v>
      </c>
      <c r="N118" s="131">
        <f>+('[1]N EERR PIEDEM'!N118*AA118)+((('[1]N EERR PIEDEM'!N118*(100%-AA118))/(1+TASAS!$M$9)))</f>
        <v>0</v>
      </c>
      <c r="O118" s="194">
        <f t="shared" si="17"/>
        <v>0</v>
      </c>
      <c r="P118" s="303">
        <v>0</v>
      </c>
      <c r="Q118" s="303">
        <v>0</v>
      </c>
      <c r="R118" s="303">
        <v>0</v>
      </c>
      <c r="S118" s="303">
        <v>0</v>
      </c>
      <c r="T118" s="303">
        <v>0</v>
      </c>
      <c r="U118" s="303">
        <v>0</v>
      </c>
      <c r="V118" s="303">
        <v>0</v>
      </c>
      <c r="W118" s="303">
        <v>0</v>
      </c>
      <c r="X118" s="303">
        <v>0</v>
      </c>
      <c r="Y118" s="303">
        <v>0</v>
      </c>
      <c r="Z118" s="303">
        <v>0</v>
      </c>
      <c r="AA118" s="303">
        <v>0</v>
      </c>
    </row>
    <row r="119" spans="1:27" outlineLevel="1" x14ac:dyDescent="0.3">
      <c r="A119" s="203" t="s">
        <v>307</v>
      </c>
      <c r="B119" s="131"/>
      <c r="C119" s="131">
        <f>+('[1]N EERR PIEDEM'!C119*P119)+((('[1]N EERR PIEDEM'!C119*(100%-P119))/(1+TASAS!$B$9)))</f>
        <v>0</v>
      </c>
      <c r="D119" s="131">
        <f>+('[1]N EERR PIEDEM'!D119*Q119)+((('[1]N EERR PIEDEM'!D119*(100%-Q119))/(1+TASAS!$C$9)))</f>
        <v>0</v>
      </c>
      <c r="E119" s="131">
        <f>+('[1]N EERR PIEDEM'!E119*R119)+((('[1]N EERR PIEDEM'!E119*(100%-R119))/(1+TASAS!$D$9)))</f>
        <v>0</v>
      </c>
      <c r="F119" s="131">
        <f>+('[1]N EERR PIEDEM'!F119*S119)+((('[1]N EERR PIEDEM'!F119*(100%-S119))/(1+TASAS!$E$9)))</f>
        <v>0</v>
      </c>
      <c r="G119" s="131">
        <f>+('[1]N EERR PIEDEM'!G119*T119)+((('[1]N EERR PIEDEM'!G119*(100%-T119))/(1+TASAS!$F$9)))</f>
        <v>0</v>
      </c>
      <c r="H119" s="131">
        <f>+('[1]N EERR PIEDEM'!H119*U119)+((('[1]N EERR PIEDEM'!H119*(100%-U119))/(1+TASAS!$G$9)))</f>
        <v>0</v>
      </c>
      <c r="I119" s="131">
        <f>+('[1]N EERR PIEDEM'!I119*V119)+((('[1]N EERR PIEDEM'!I119*(100%-V119))/(1+TASAS!$H$9)))</f>
        <v>0</v>
      </c>
      <c r="J119" s="131">
        <f>+('[1]N EERR PIEDEM'!J119*W119)+((('[1]N EERR PIEDEM'!J119*(100%-W119))/(1+TASAS!$I$9)))</f>
        <v>0</v>
      </c>
      <c r="K119" s="131">
        <f>+('[1]N EERR PIEDEM'!K119*X119)+((('[1]N EERR PIEDEM'!K119*(100%-X119))/(1+TASAS!$J$9)))</f>
        <v>0</v>
      </c>
      <c r="L119" s="131">
        <f>+('[1]N EERR PIEDEM'!L119*Y119)+((('[1]N EERR PIEDEM'!L119*(100%-Y119))/(1+TASAS!$K$9)))</f>
        <v>0</v>
      </c>
      <c r="M119" s="131">
        <f>+('[1]N EERR PIEDEM'!M119*Z119)+((('[1]N EERR PIEDEM'!M119*(100%-Z119))/(1+TASAS!$L$9)))</f>
        <v>0</v>
      </c>
      <c r="N119" s="131">
        <f>+('[1]N EERR PIEDEM'!N119*AA119)+((('[1]N EERR PIEDEM'!N119*(100%-AA119))/(1+TASAS!$M$9)))</f>
        <v>0</v>
      </c>
      <c r="O119" s="194">
        <f t="shared" si="17"/>
        <v>0</v>
      </c>
      <c r="P119" s="303">
        <v>1</v>
      </c>
      <c r="Q119" s="303">
        <v>1</v>
      </c>
      <c r="R119" s="303">
        <v>1</v>
      </c>
      <c r="S119" s="303">
        <v>1</v>
      </c>
      <c r="T119" s="303">
        <v>1</v>
      </c>
      <c r="U119" s="303">
        <v>1</v>
      </c>
      <c r="V119" s="303">
        <v>1</v>
      </c>
      <c r="W119" s="303">
        <v>1</v>
      </c>
      <c r="X119" s="303">
        <v>1</v>
      </c>
      <c r="Y119" s="303">
        <v>1</v>
      </c>
      <c r="Z119" s="303">
        <v>1</v>
      </c>
      <c r="AA119" s="303">
        <v>1</v>
      </c>
    </row>
    <row r="120" spans="1:27" outlineLevel="1" x14ac:dyDescent="0.3">
      <c r="A120" s="203" t="s">
        <v>308</v>
      </c>
      <c r="B120" s="131"/>
      <c r="C120" s="131">
        <f>+('[1]N EERR PIEDEM'!C120*P120)+((('[1]N EERR PIEDEM'!C120*(100%-P120))/(1+TASAS!$B$9)))</f>
        <v>0</v>
      </c>
      <c r="D120" s="131">
        <f>+('[1]N EERR PIEDEM'!D120*Q120)+((('[1]N EERR PIEDEM'!D120*(100%-Q120))/(1+TASAS!$C$9)))</f>
        <v>0</v>
      </c>
      <c r="E120" s="131">
        <f>+('[1]N EERR PIEDEM'!E120*R120)+((('[1]N EERR PIEDEM'!E120*(100%-R120))/(1+TASAS!$D$9)))</f>
        <v>0</v>
      </c>
      <c r="F120" s="131">
        <f>+('[1]N EERR PIEDEM'!F120*S120)+((('[1]N EERR PIEDEM'!F120*(100%-S120))/(1+TASAS!$E$9)))</f>
        <v>0</v>
      </c>
      <c r="G120" s="131">
        <f>+('[1]N EERR PIEDEM'!G120*T120)+((('[1]N EERR PIEDEM'!G120*(100%-T120))/(1+TASAS!$F$9)))</f>
        <v>0</v>
      </c>
      <c r="H120" s="131">
        <f>+('[1]N EERR PIEDEM'!H120*U120)+((('[1]N EERR PIEDEM'!H120*(100%-U120))/(1+TASAS!$G$9)))</f>
        <v>0</v>
      </c>
      <c r="I120" s="131">
        <f>+('[1]N EERR PIEDEM'!I120*V120)+((('[1]N EERR PIEDEM'!I120*(100%-V120))/(1+TASAS!$H$9)))</f>
        <v>0</v>
      </c>
      <c r="J120" s="131">
        <f>+('[1]N EERR PIEDEM'!J120*W120)+((('[1]N EERR PIEDEM'!J120*(100%-W120))/(1+TASAS!$I$9)))</f>
        <v>0</v>
      </c>
      <c r="K120" s="131">
        <f>+('[1]N EERR PIEDEM'!K120*X120)+((('[1]N EERR PIEDEM'!K120*(100%-X120))/(1+TASAS!$J$9)))</f>
        <v>0</v>
      </c>
      <c r="L120" s="131">
        <f>+('[1]N EERR PIEDEM'!L120*Y120)+((('[1]N EERR PIEDEM'!L120*(100%-Y120))/(1+TASAS!$K$9)))</f>
        <v>0</v>
      </c>
      <c r="M120" s="131">
        <f>+('[1]N EERR PIEDEM'!M120*Z120)+((('[1]N EERR PIEDEM'!M120*(100%-Z120))/(1+TASAS!$L$9)))</f>
        <v>0</v>
      </c>
      <c r="N120" s="131">
        <f>+('[1]N EERR PIEDEM'!N120*AA120)+((('[1]N EERR PIEDEM'!N120*(100%-AA120))/(1+TASAS!$M$9)))</f>
        <v>0</v>
      </c>
      <c r="O120" s="194">
        <f t="shared" si="17"/>
        <v>0</v>
      </c>
      <c r="P120" s="303">
        <v>1</v>
      </c>
      <c r="Q120" s="303">
        <v>1</v>
      </c>
      <c r="R120" s="303">
        <v>1</v>
      </c>
      <c r="S120" s="303">
        <v>1</v>
      </c>
      <c r="T120" s="303">
        <v>1</v>
      </c>
      <c r="U120" s="303">
        <v>1</v>
      </c>
      <c r="V120" s="303">
        <v>1</v>
      </c>
      <c r="W120" s="303">
        <v>1</v>
      </c>
      <c r="X120" s="303">
        <v>1</v>
      </c>
      <c r="Y120" s="303">
        <v>1</v>
      </c>
      <c r="Z120" s="303">
        <v>1</v>
      </c>
      <c r="AA120" s="303">
        <v>1</v>
      </c>
    </row>
    <row r="121" spans="1:27" outlineLevel="1" x14ac:dyDescent="0.3">
      <c r="A121" s="203" t="s">
        <v>309</v>
      </c>
      <c r="B121" s="131"/>
      <c r="C121" s="131">
        <f>+('[1]N EERR PIEDEM'!C121*P121)+((('[1]N EERR PIEDEM'!C121*(100%-P121))/(1+TASAS!$B$9)))</f>
        <v>0</v>
      </c>
      <c r="D121" s="131">
        <f>+('[1]N EERR PIEDEM'!D121*Q121)+((('[1]N EERR PIEDEM'!D121*(100%-Q121))/(1+TASAS!$C$9)))</f>
        <v>0</v>
      </c>
      <c r="E121" s="131">
        <f>+('[1]N EERR PIEDEM'!E121*R121)+((('[1]N EERR PIEDEM'!E121*(100%-R121))/(1+TASAS!$D$9)))</f>
        <v>0</v>
      </c>
      <c r="F121" s="131">
        <f>+('[1]N EERR PIEDEM'!F121*S121)+((('[1]N EERR PIEDEM'!F121*(100%-S121))/(1+TASAS!$E$9)))</f>
        <v>0</v>
      </c>
      <c r="G121" s="131">
        <f>+('[1]N EERR PIEDEM'!G121*T121)+((('[1]N EERR PIEDEM'!G121*(100%-T121))/(1+TASAS!$F$9)))</f>
        <v>0</v>
      </c>
      <c r="H121" s="131">
        <f>+('[1]N EERR PIEDEM'!H121*U121)+((('[1]N EERR PIEDEM'!H121*(100%-U121))/(1+TASAS!$G$9)))</f>
        <v>0</v>
      </c>
      <c r="I121" s="131">
        <f>+('[1]N EERR PIEDEM'!I121*V121)+((('[1]N EERR PIEDEM'!I121*(100%-V121))/(1+TASAS!$H$9)))</f>
        <v>0</v>
      </c>
      <c r="J121" s="131">
        <f>+('[1]N EERR PIEDEM'!J121*W121)+((('[1]N EERR PIEDEM'!J121*(100%-W121))/(1+TASAS!$I$9)))</f>
        <v>0</v>
      </c>
      <c r="K121" s="131">
        <f>+('[1]N EERR PIEDEM'!K121*X121)+((('[1]N EERR PIEDEM'!K121*(100%-X121))/(1+TASAS!$J$9)))</f>
        <v>0</v>
      </c>
      <c r="L121" s="131">
        <f>+('[1]N EERR PIEDEM'!L121*Y121)+((('[1]N EERR PIEDEM'!L121*(100%-Y121))/(1+TASAS!$K$9)))</f>
        <v>0</v>
      </c>
      <c r="M121" s="131">
        <f>+('[1]N EERR PIEDEM'!M121*Z121)+((('[1]N EERR PIEDEM'!M121*(100%-Z121))/(1+TASAS!$L$9)))</f>
        <v>0</v>
      </c>
      <c r="N121" s="131">
        <f>+('[1]N EERR PIEDEM'!N121*AA121)+((('[1]N EERR PIEDEM'!N121*(100%-AA121))/(1+TASAS!$M$9)))</f>
        <v>0</v>
      </c>
      <c r="O121" s="194">
        <f t="shared" si="17"/>
        <v>0</v>
      </c>
      <c r="P121" s="303">
        <v>0</v>
      </c>
      <c r="Q121" s="303">
        <v>0</v>
      </c>
      <c r="R121" s="303">
        <v>0</v>
      </c>
      <c r="S121" s="303">
        <v>0</v>
      </c>
      <c r="T121" s="303">
        <v>0</v>
      </c>
      <c r="U121" s="303">
        <v>0</v>
      </c>
      <c r="V121" s="303">
        <v>0</v>
      </c>
      <c r="W121" s="303">
        <v>0</v>
      </c>
      <c r="X121" s="303">
        <v>0</v>
      </c>
      <c r="Y121" s="303">
        <v>0</v>
      </c>
      <c r="Z121" s="303">
        <v>0</v>
      </c>
      <c r="AA121" s="303">
        <v>0</v>
      </c>
    </row>
    <row r="122" spans="1:27" outlineLevel="1" x14ac:dyDescent="0.3">
      <c r="A122" s="203" t="s">
        <v>310</v>
      </c>
      <c r="B122" s="131"/>
      <c r="C122" s="131">
        <f>+('[1]N EERR PIEDEM'!C122*P122)+((('[1]N EERR PIEDEM'!C122*(100%-P122))/(1+TASAS!$B$9)))</f>
        <v>0</v>
      </c>
      <c r="D122" s="131">
        <f>+('[1]N EERR PIEDEM'!D122*Q122)+((('[1]N EERR PIEDEM'!D122*(100%-Q122))/(1+TASAS!$C$9)))</f>
        <v>0</v>
      </c>
      <c r="E122" s="131">
        <f>+('[1]N EERR PIEDEM'!E122*R122)+((('[1]N EERR PIEDEM'!E122*(100%-R122))/(1+TASAS!$D$9)))</f>
        <v>0</v>
      </c>
      <c r="F122" s="131">
        <f>+('[1]N EERR PIEDEM'!F122*S122)+((('[1]N EERR PIEDEM'!F122*(100%-S122))/(1+TASAS!$E$9)))</f>
        <v>0</v>
      </c>
      <c r="G122" s="131">
        <f>+('[1]N EERR PIEDEM'!G122*T122)+((('[1]N EERR PIEDEM'!G122*(100%-T122))/(1+TASAS!$F$9)))</f>
        <v>0</v>
      </c>
      <c r="H122" s="131">
        <f>+('[1]N EERR PIEDEM'!H122*U122)+((('[1]N EERR PIEDEM'!H122*(100%-U122))/(1+TASAS!$G$9)))</f>
        <v>0</v>
      </c>
      <c r="I122" s="131">
        <f>+('[1]N EERR PIEDEM'!I122*V122)+((('[1]N EERR PIEDEM'!I122*(100%-V122))/(1+TASAS!$H$9)))</f>
        <v>0</v>
      </c>
      <c r="J122" s="131">
        <f>+('[1]N EERR PIEDEM'!J122*W122)+((('[1]N EERR PIEDEM'!J122*(100%-W122))/(1+TASAS!$I$9)))</f>
        <v>0</v>
      </c>
      <c r="K122" s="131">
        <f>+('[1]N EERR PIEDEM'!K122*X122)+((('[1]N EERR PIEDEM'!K122*(100%-X122))/(1+TASAS!$J$9)))</f>
        <v>0</v>
      </c>
      <c r="L122" s="131">
        <f>+('[1]N EERR PIEDEM'!L122*Y122)+((('[1]N EERR PIEDEM'!L122*(100%-Y122))/(1+TASAS!$K$9)))</f>
        <v>0</v>
      </c>
      <c r="M122" s="131">
        <f>+('[1]N EERR PIEDEM'!M122*Z122)+((('[1]N EERR PIEDEM'!M122*(100%-Z122))/(1+TASAS!$L$9)))</f>
        <v>0</v>
      </c>
      <c r="N122" s="131">
        <f>+('[1]N EERR PIEDEM'!N122*AA122)+((('[1]N EERR PIEDEM'!N122*(100%-AA122))/(1+TASAS!$M$9)))</f>
        <v>0</v>
      </c>
      <c r="O122" s="194">
        <f t="shared" si="17"/>
        <v>0</v>
      </c>
      <c r="P122" s="303">
        <v>0</v>
      </c>
      <c r="Q122" s="303">
        <v>0</v>
      </c>
      <c r="R122" s="303">
        <v>0</v>
      </c>
      <c r="S122" s="303">
        <v>0</v>
      </c>
      <c r="T122" s="303">
        <v>0</v>
      </c>
      <c r="U122" s="303">
        <v>0</v>
      </c>
      <c r="V122" s="303">
        <v>0</v>
      </c>
      <c r="W122" s="303">
        <v>0</v>
      </c>
      <c r="X122" s="303">
        <v>0</v>
      </c>
      <c r="Y122" s="303">
        <v>0</v>
      </c>
      <c r="Z122" s="303">
        <v>0</v>
      </c>
      <c r="AA122" s="303">
        <v>0</v>
      </c>
    </row>
    <row r="123" spans="1:27" outlineLevel="1" x14ac:dyDescent="0.3">
      <c r="A123" s="203" t="s">
        <v>311</v>
      </c>
      <c r="B123" s="131"/>
      <c r="C123" s="131">
        <f>+('[1]N EERR PIEDEM'!C123*P123)+((('[1]N EERR PIEDEM'!C123*(100%-P123))/(1+TASAS!$B$9)))</f>
        <v>0</v>
      </c>
      <c r="D123" s="131">
        <f>+('[1]N EERR PIEDEM'!D123*Q123)+((('[1]N EERR PIEDEM'!D123*(100%-Q123))/(1+TASAS!$C$9)))</f>
        <v>0</v>
      </c>
      <c r="E123" s="131">
        <f>+('[1]N EERR PIEDEM'!E123*R123)+((('[1]N EERR PIEDEM'!E123*(100%-R123))/(1+TASAS!$D$9)))</f>
        <v>0</v>
      </c>
      <c r="F123" s="131">
        <f>+('[1]N EERR PIEDEM'!F123*S123)+((('[1]N EERR PIEDEM'!F123*(100%-S123))/(1+TASAS!$E$9)))</f>
        <v>0</v>
      </c>
      <c r="G123" s="131">
        <f>+('[1]N EERR PIEDEM'!G123*T123)+((('[1]N EERR PIEDEM'!G123*(100%-T123))/(1+TASAS!$F$9)))</f>
        <v>0</v>
      </c>
      <c r="H123" s="131">
        <f>+('[1]N EERR PIEDEM'!H123*U123)+((('[1]N EERR PIEDEM'!H123*(100%-U123))/(1+TASAS!$G$9)))</f>
        <v>0</v>
      </c>
      <c r="I123" s="131">
        <f>+('[1]N EERR PIEDEM'!I123*V123)+((('[1]N EERR PIEDEM'!I123*(100%-V123))/(1+TASAS!$H$9)))</f>
        <v>0</v>
      </c>
      <c r="J123" s="131">
        <f>+('[1]N EERR PIEDEM'!J123*W123)+((('[1]N EERR PIEDEM'!J123*(100%-W123))/(1+TASAS!$I$9)))</f>
        <v>0</v>
      </c>
      <c r="K123" s="131">
        <f>+('[1]N EERR PIEDEM'!K123*X123)+((('[1]N EERR PIEDEM'!K123*(100%-X123))/(1+TASAS!$J$9)))</f>
        <v>0</v>
      </c>
      <c r="L123" s="131">
        <f>+('[1]N EERR PIEDEM'!L123*Y123)+((('[1]N EERR PIEDEM'!L123*(100%-Y123))/(1+TASAS!$K$9)))</f>
        <v>0</v>
      </c>
      <c r="M123" s="131">
        <f>+('[1]N EERR PIEDEM'!M123*Z123)+((('[1]N EERR PIEDEM'!M123*(100%-Z123))/(1+TASAS!$L$9)))</f>
        <v>0</v>
      </c>
      <c r="N123" s="131">
        <f>+('[1]N EERR PIEDEM'!N123*AA123)+((('[1]N EERR PIEDEM'!N123*(100%-AA123))/(1+TASAS!$M$9)))</f>
        <v>0</v>
      </c>
      <c r="O123" s="194">
        <f t="shared" si="17"/>
        <v>0</v>
      </c>
      <c r="P123" s="303">
        <v>1</v>
      </c>
      <c r="Q123" s="303">
        <v>1</v>
      </c>
      <c r="R123" s="303">
        <v>1</v>
      </c>
      <c r="S123" s="303">
        <v>1</v>
      </c>
      <c r="T123" s="303">
        <v>1</v>
      </c>
      <c r="U123" s="303">
        <v>1</v>
      </c>
      <c r="V123" s="303">
        <v>1</v>
      </c>
      <c r="W123" s="303">
        <v>1</v>
      </c>
      <c r="X123" s="303">
        <v>1</v>
      </c>
      <c r="Y123" s="303">
        <v>1</v>
      </c>
      <c r="Z123" s="303">
        <v>1</v>
      </c>
      <c r="AA123" s="303">
        <v>1</v>
      </c>
    </row>
    <row r="124" spans="1:27" outlineLevel="1" x14ac:dyDescent="0.3">
      <c r="A124" s="203" t="s">
        <v>312</v>
      </c>
      <c r="B124" s="131"/>
      <c r="C124" s="131">
        <f>+('[1]N EERR PIEDEM'!C124*P124)+((('[1]N EERR PIEDEM'!C124*(100%-P124))/(1+TASAS!$B$9)))</f>
        <v>0</v>
      </c>
      <c r="D124" s="131">
        <f>+('[1]N EERR PIEDEM'!D124*Q124)+((('[1]N EERR PIEDEM'!D124*(100%-Q124))/(1+TASAS!$C$9)))</f>
        <v>0</v>
      </c>
      <c r="E124" s="131">
        <f>+('[1]N EERR PIEDEM'!E124*R124)+((('[1]N EERR PIEDEM'!E124*(100%-R124))/(1+TASAS!$D$9)))</f>
        <v>0</v>
      </c>
      <c r="F124" s="131">
        <f>+('[1]N EERR PIEDEM'!F124*S124)+((('[1]N EERR PIEDEM'!F124*(100%-S124))/(1+TASAS!$E$9)))</f>
        <v>0</v>
      </c>
      <c r="G124" s="131">
        <f>+('[1]N EERR PIEDEM'!G124*T124)+((('[1]N EERR PIEDEM'!G124*(100%-T124))/(1+TASAS!$F$9)))</f>
        <v>0</v>
      </c>
      <c r="H124" s="131">
        <f>+('[1]N EERR PIEDEM'!H124*U124)+((('[1]N EERR PIEDEM'!H124*(100%-U124))/(1+TASAS!$G$9)))</f>
        <v>0</v>
      </c>
      <c r="I124" s="131">
        <f>+('[1]N EERR PIEDEM'!I124*V124)+((('[1]N EERR PIEDEM'!I124*(100%-V124))/(1+TASAS!$H$9)))</f>
        <v>0</v>
      </c>
      <c r="J124" s="131">
        <f>+('[1]N EERR PIEDEM'!J124*W124)+((('[1]N EERR PIEDEM'!J124*(100%-W124))/(1+TASAS!$I$9)))</f>
        <v>0</v>
      </c>
      <c r="K124" s="131">
        <f>+('[1]N EERR PIEDEM'!K124*X124)+((('[1]N EERR PIEDEM'!K124*(100%-X124))/(1+TASAS!$J$9)))</f>
        <v>0</v>
      </c>
      <c r="L124" s="131">
        <f>+('[1]N EERR PIEDEM'!L124*Y124)+((('[1]N EERR PIEDEM'!L124*(100%-Y124))/(1+TASAS!$K$9)))</f>
        <v>0</v>
      </c>
      <c r="M124" s="131">
        <f>+('[1]N EERR PIEDEM'!M124*Z124)+((('[1]N EERR PIEDEM'!M124*(100%-Z124))/(1+TASAS!$L$9)))</f>
        <v>0</v>
      </c>
      <c r="N124" s="131">
        <f>+('[1]N EERR PIEDEM'!N124*AA124)+((('[1]N EERR PIEDEM'!N124*(100%-AA124))/(1+TASAS!$M$9)))</f>
        <v>0</v>
      </c>
      <c r="O124" s="194">
        <f t="shared" si="17"/>
        <v>0</v>
      </c>
      <c r="P124" s="303">
        <v>1</v>
      </c>
      <c r="Q124" s="303">
        <v>1</v>
      </c>
      <c r="R124" s="303">
        <v>1</v>
      </c>
      <c r="S124" s="303">
        <v>1</v>
      </c>
      <c r="T124" s="303">
        <v>1</v>
      </c>
      <c r="U124" s="303">
        <v>1</v>
      </c>
      <c r="V124" s="303">
        <v>1</v>
      </c>
      <c r="W124" s="303">
        <v>1</v>
      </c>
      <c r="X124" s="303">
        <v>1</v>
      </c>
      <c r="Y124" s="303">
        <v>1</v>
      </c>
      <c r="Z124" s="303">
        <v>1</v>
      </c>
      <c r="AA124" s="303">
        <v>1</v>
      </c>
    </row>
    <row r="125" spans="1:27" outlineLevel="1" x14ac:dyDescent="0.3">
      <c r="A125" s="203" t="s">
        <v>313</v>
      </c>
      <c r="B125" s="131"/>
      <c r="C125" s="131">
        <f>+('[1]N EERR PIEDEM'!C125*P125)+((('[1]N EERR PIEDEM'!C125*(100%-P125))/(1+TASAS!$B$9)))</f>
        <v>0.46010738950915597</v>
      </c>
      <c r="D125" s="131">
        <f>+('[1]N EERR PIEDEM'!D125*Q125)+((('[1]N EERR PIEDEM'!D125*(100%-Q125))/(1+TASAS!$C$9)))</f>
        <v>0.34447512632552846</v>
      </c>
      <c r="E125" s="131">
        <f>+('[1]N EERR PIEDEM'!E125*R125)+((('[1]N EERR PIEDEM'!E125*(100%-R125))/(1+TASAS!$D$9)))</f>
        <v>0.29609918841539884</v>
      </c>
      <c r="F125" s="131">
        <f>+('[1]N EERR PIEDEM'!F125*S125)+((('[1]N EERR PIEDEM'!F125*(100%-S125))/(1+TASAS!$E$9)))</f>
        <v>0.35164562086414941</v>
      </c>
      <c r="G125" s="131">
        <f>+('[1]N EERR PIEDEM'!G125*T125)+((('[1]N EERR PIEDEM'!G125*(100%-T125))/(1+TASAS!$F$9)))</f>
        <v>0.28241255775867113</v>
      </c>
      <c r="H125" s="131">
        <f>+('[1]N EERR PIEDEM'!H125*U125)+((('[1]N EERR PIEDEM'!H125*(100%-U125))/(1+TASAS!$G$9)))</f>
        <v>0.25475936118135467</v>
      </c>
      <c r="I125" s="131">
        <f>+('[1]N EERR PIEDEM'!I125*V125)+((('[1]N EERR PIEDEM'!I125*(100%-V125))/(1+TASAS!$H$9)))</f>
        <v>0</v>
      </c>
      <c r="J125" s="131">
        <f>+('[1]N EERR PIEDEM'!J125*W125)+((('[1]N EERR PIEDEM'!J125*(100%-W125))/(1+TASAS!$I$9)))</f>
        <v>0</v>
      </c>
      <c r="K125" s="131">
        <f>+('[1]N EERR PIEDEM'!K125*X125)+((('[1]N EERR PIEDEM'!K125*(100%-X125))/(1+TASAS!$J$9)))</f>
        <v>0</v>
      </c>
      <c r="L125" s="131">
        <f>+('[1]N EERR PIEDEM'!L125*Y125)+((('[1]N EERR PIEDEM'!L125*(100%-Y125))/(1+TASAS!$K$9)))</f>
        <v>0</v>
      </c>
      <c r="M125" s="131">
        <f>+('[1]N EERR PIEDEM'!M125*Z125)+((('[1]N EERR PIEDEM'!M125*(100%-Z125))/(1+TASAS!$L$9)))</f>
        <v>0</v>
      </c>
      <c r="N125" s="131">
        <f>+('[1]N EERR PIEDEM'!N125*AA125)+((('[1]N EERR PIEDEM'!N125*(100%-AA125))/(1+TASAS!$M$9)))</f>
        <v>0</v>
      </c>
      <c r="O125" s="194">
        <f t="shared" si="17"/>
        <v>1.9894992440542585</v>
      </c>
      <c r="P125" s="303">
        <v>0</v>
      </c>
      <c r="Q125" s="303">
        <v>0</v>
      </c>
      <c r="R125" s="303">
        <v>0</v>
      </c>
      <c r="S125" s="303">
        <v>0</v>
      </c>
      <c r="T125" s="303">
        <v>0</v>
      </c>
      <c r="U125" s="303">
        <v>0</v>
      </c>
      <c r="V125" s="303">
        <v>0</v>
      </c>
      <c r="W125" s="303">
        <v>0</v>
      </c>
      <c r="X125" s="303">
        <v>0</v>
      </c>
      <c r="Y125" s="303">
        <v>0</v>
      </c>
      <c r="Z125" s="303">
        <v>0</v>
      </c>
      <c r="AA125" s="303">
        <v>0</v>
      </c>
    </row>
    <row r="126" spans="1:27" outlineLevel="1" x14ac:dyDescent="0.3">
      <c r="A126" s="203" t="s">
        <v>314</v>
      </c>
      <c r="B126" s="131"/>
      <c r="C126" s="131">
        <f>+('[1]N EERR PIEDEM'!C126*P126)+((('[1]N EERR PIEDEM'!C126*(100%-P126))/(1+TASAS!$B$9)))</f>
        <v>0.18653002277398215</v>
      </c>
      <c r="D126" s="131">
        <f>+('[1]N EERR PIEDEM'!D126*Q126)+((('[1]N EERR PIEDEM'!D126*(100%-Q126))/(1+TASAS!$C$9)))</f>
        <v>0.13357198775887838</v>
      </c>
      <c r="E126" s="131">
        <f>+('[1]N EERR PIEDEM'!E126*R126)+((('[1]N EERR PIEDEM'!E126*(100%-R126))/(1+TASAS!$D$9)))</f>
        <v>0.11984967150147097</v>
      </c>
      <c r="F126" s="131">
        <f>+('[1]N EERR PIEDEM'!F126*S126)+((('[1]N EERR PIEDEM'!F126*(100%-S126))/(1+TASAS!$E$9)))</f>
        <v>0.14215461268976254</v>
      </c>
      <c r="G126" s="131">
        <f>+('[1]N EERR PIEDEM'!G126*T126)+((('[1]N EERR PIEDEM'!G126*(100%-T126))/(1+TASAS!$F$9)))</f>
        <v>0.11449157746973153</v>
      </c>
      <c r="H126" s="131">
        <f>+('[1]N EERR PIEDEM'!H126*U126)+((('[1]N EERR PIEDEM'!H126*(100%-U126))/(1+TASAS!$G$9)))</f>
        <v>0.10349599047992533</v>
      </c>
      <c r="I126" s="131">
        <f>+('[1]N EERR PIEDEM'!I126*V126)+((('[1]N EERR PIEDEM'!I126*(100%-V126))/(1+TASAS!$H$9)))</f>
        <v>0</v>
      </c>
      <c r="J126" s="131">
        <f>+('[1]N EERR PIEDEM'!J126*W126)+((('[1]N EERR PIEDEM'!J126*(100%-W126))/(1+TASAS!$I$9)))</f>
        <v>0</v>
      </c>
      <c r="K126" s="131">
        <f>+('[1]N EERR PIEDEM'!K126*X126)+((('[1]N EERR PIEDEM'!K126*(100%-X126))/(1+TASAS!$J$9)))</f>
        <v>0</v>
      </c>
      <c r="L126" s="131">
        <f>+('[1]N EERR PIEDEM'!L126*Y126)+((('[1]N EERR PIEDEM'!L126*(100%-Y126))/(1+TASAS!$K$9)))</f>
        <v>0</v>
      </c>
      <c r="M126" s="131">
        <f>+('[1]N EERR PIEDEM'!M126*Z126)+((('[1]N EERR PIEDEM'!M126*(100%-Z126))/(1+TASAS!$L$9)))</f>
        <v>0</v>
      </c>
      <c r="N126" s="131">
        <f>+('[1]N EERR PIEDEM'!N126*AA126)+((('[1]N EERR PIEDEM'!N126*(100%-AA126))/(1+TASAS!$M$9)))</f>
        <v>0</v>
      </c>
      <c r="O126" s="194">
        <f t="shared" si="17"/>
        <v>0.80009386267375082</v>
      </c>
      <c r="P126" s="303">
        <v>0</v>
      </c>
      <c r="Q126" s="303">
        <v>0</v>
      </c>
      <c r="R126" s="303">
        <v>0</v>
      </c>
      <c r="S126" s="303">
        <v>0</v>
      </c>
      <c r="T126" s="303">
        <v>0</v>
      </c>
      <c r="U126" s="303">
        <v>0</v>
      </c>
      <c r="V126" s="303">
        <v>0</v>
      </c>
      <c r="W126" s="303">
        <v>0</v>
      </c>
      <c r="X126" s="303">
        <v>0</v>
      </c>
      <c r="Y126" s="303">
        <v>0</v>
      </c>
      <c r="Z126" s="303">
        <v>0</v>
      </c>
      <c r="AA126" s="303">
        <v>0</v>
      </c>
    </row>
    <row r="127" spans="1:27" outlineLevel="1" x14ac:dyDescent="0.3">
      <c r="A127" s="203" t="s">
        <v>315</v>
      </c>
      <c r="B127" s="131"/>
      <c r="C127" s="131">
        <f>+('[1]N EERR PIEDEM'!C127*P127)+((('[1]N EERR PIEDEM'!C127*(100%-P127))/(1+TASAS!$B$9)))</f>
        <v>0.83316743505712032</v>
      </c>
      <c r="D127" s="131">
        <f>+('[1]N EERR PIEDEM'!D127*Q127)+((('[1]N EERR PIEDEM'!D127*(100%-Q127))/(1+TASAS!$C$9)))</f>
        <v>0.85064265888548862</v>
      </c>
      <c r="E127" s="131">
        <f>+('[1]N EERR PIEDEM'!E127*R127)+((('[1]N EERR PIEDEM'!E127*(100%-R127))/(1+TASAS!$D$9)))</f>
        <v>1.036347159453896</v>
      </c>
      <c r="F127" s="131">
        <f>+('[1]N EERR PIEDEM'!F127*S127)+((('[1]N EERR PIEDEM'!F127*(100%-S127))/(1+TASAS!$E$9)))</f>
        <v>1.0175277539898793</v>
      </c>
      <c r="G127" s="131">
        <f>+('[1]N EERR PIEDEM'!G127*T127)+((('[1]N EERR PIEDEM'!G127*(100%-T127))/(1+TASAS!$F$9)))</f>
        <v>0.93883093525179862</v>
      </c>
      <c r="H127" s="131">
        <f>+('[1]N EERR PIEDEM'!H127*U127)+((('[1]N EERR PIEDEM'!H127*(100%-U127))/(1+TASAS!$G$9)))</f>
        <v>1.2658355758698561</v>
      </c>
      <c r="I127" s="131">
        <f>+('[1]N EERR PIEDEM'!I127*V127)+((('[1]N EERR PIEDEM'!I127*(100%-V127))/(1+TASAS!$H$9)))</f>
        <v>0</v>
      </c>
      <c r="J127" s="131">
        <f>+('[1]N EERR PIEDEM'!J127*W127)+((('[1]N EERR PIEDEM'!J127*(100%-W127))/(1+TASAS!$I$9)))</f>
        <v>0</v>
      </c>
      <c r="K127" s="131">
        <f>+('[1]N EERR PIEDEM'!K127*X127)+((('[1]N EERR PIEDEM'!K127*(100%-X127))/(1+TASAS!$J$9)))</f>
        <v>0</v>
      </c>
      <c r="L127" s="131">
        <f>+('[1]N EERR PIEDEM'!L127*Y127)+((('[1]N EERR PIEDEM'!L127*(100%-Y127))/(1+TASAS!$K$9)))</f>
        <v>0</v>
      </c>
      <c r="M127" s="131">
        <f>+('[1]N EERR PIEDEM'!M127*Z127)+((('[1]N EERR PIEDEM'!M127*(100%-Z127))/(1+TASAS!$L$9)))</f>
        <v>0</v>
      </c>
      <c r="N127" s="131">
        <f>+('[1]N EERR PIEDEM'!N127*AA127)+((('[1]N EERR PIEDEM'!N127*(100%-AA127))/(1+TASAS!$M$9)))</f>
        <v>0</v>
      </c>
      <c r="O127" s="194">
        <f t="shared" si="17"/>
        <v>5.9423515185080387</v>
      </c>
      <c r="P127" s="303">
        <v>0</v>
      </c>
      <c r="Q127" s="303">
        <v>0</v>
      </c>
      <c r="R127" s="303">
        <v>0</v>
      </c>
      <c r="S127" s="303">
        <v>0</v>
      </c>
      <c r="T127" s="303">
        <v>0</v>
      </c>
      <c r="U127" s="303">
        <v>0</v>
      </c>
      <c r="V127" s="303">
        <v>0</v>
      </c>
      <c r="W127" s="303">
        <v>0</v>
      </c>
      <c r="X127" s="303">
        <v>0</v>
      </c>
      <c r="Y127" s="303">
        <v>0</v>
      </c>
      <c r="Z127" s="303">
        <v>0</v>
      </c>
      <c r="AA127" s="303">
        <v>0</v>
      </c>
    </row>
    <row r="128" spans="1:27" outlineLevel="1" x14ac:dyDescent="0.3">
      <c r="A128" s="203" t="s">
        <v>316</v>
      </c>
      <c r="B128" s="131"/>
      <c r="C128" s="131">
        <f>+('[1]N EERR PIEDEM'!C128*P128)+((('[1]N EERR PIEDEM'!C128*(100%-P128))/(1+TASAS!$B$9)))</f>
        <v>1.8653002277398216</v>
      </c>
      <c r="D128" s="131">
        <f>+('[1]N EERR PIEDEM'!D128*Q128)+((('[1]N EERR PIEDEM'!D128*(100%-Q128))/(1+TASAS!$C$9)))</f>
        <v>0</v>
      </c>
      <c r="E128" s="131">
        <f>+('[1]N EERR PIEDEM'!E128*R128)+((('[1]N EERR PIEDEM'!E128*(100%-R128))/(1+TASAS!$D$9)))</f>
        <v>0</v>
      </c>
      <c r="F128" s="131">
        <f>+('[1]N EERR PIEDEM'!F128*S128)+((('[1]N EERR PIEDEM'!F128*(100%-S128))/(1+TASAS!$E$9)))</f>
        <v>2.88050136239782</v>
      </c>
      <c r="G128" s="131">
        <f>+('[1]N EERR PIEDEM'!G128*T128)+((('[1]N EERR PIEDEM'!G128*(100%-T128))/(1+TASAS!$F$9)))</f>
        <v>0</v>
      </c>
      <c r="H128" s="131">
        <f>+('[1]N EERR PIEDEM'!H128*U128)+((('[1]N EERR PIEDEM'!H128*(100%-U128))/(1+TASAS!$G$9)))</f>
        <v>0</v>
      </c>
      <c r="I128" s="131">
        <f>+('[1]N EERR PIEDEM'!I128*V128)+((('[1]N EERR PIEDEM'!I128*(100%-V128))/(1+TASAS!$H$9)))</f>
        <v>0</v>
      </c>
      <c r="J128" s="131">
        <f>+('[1]N EERR PIEDEM'!J128*W128)+((('[1]N EERR PIEDEM'!J128*(100%-W128))/(1+TASAS!$I$9)))</f>
        <v>0</v>
      </c>
      <c r="K128" s="131">
        <f>+('[1]N EERR PIEDEM'!K128*X128)+((('[1]N EERR PIEDEM'!K128*(100%-X128))/(1+TASAS!$J$9)))</f>
        <v>0</v>
      </c>
      <c r="L128" s="131">
        <f>+('[1]N EERR PIEDEM'!L128*Y128)+((('[1]N EERR PIEDEM'!L128*(100%-Y128))/(1+TASAS!$K$9)))</f>
        <v>0</v>
      </c>
      <c r="M128" s="131">
        <f>+('[1]N EERR PIEDEM'!M128*Z128)+((('[1]N EERR PIEDEM'!M128*(100%-Z128))/(1+TASAS!$L$9)))</f>
        <v>0</v>
      </c>
      <c r="N128" s="131">
        <f>+('[1]N EERR PIEDEM'!N128*AA128)+((('[1]N EERR PIEDEM'!N128*(100%-AA128))/(1+TASAS!$M$9)))</f>
        <v>0</v>
      </c>
      <c r="O128" s="194">
        <f t="shared" si="17"/>
        <v>4.745801590137642</v>
      </c>
      <c r="P128" s="303">
        <v>0</v>
      </c>
      <c r="Q128" s="303">
        <v>0</v>
      </c>
      <c r="R128" s="303">
        <v>0</v>
      </c>
      <c r="S128" s="303">
        <v>0</v>
      </c>
      <c r="T128" s="303">
        <v>0</v>
      </c>
      <c r="U128" s="303">
        <v>0</v>
      </c>
      <c r="V128" s="303">
        <v>0</v>
      </c>
      <c r="W128" s="303">
        <v>0</v>
      </c>
      <c r="X128" s="303">
        <v>0</v>
      </c>
      <c r="Y128" s="303">
        <v>0</v>
      </c>
      <c r="Z128" s="303">
        <v>0</v>
      </c>
      <c r="AA128" s="303">
        <v>0</v>
      </c>
    </row>
    <row r="129" spans="1:27" outlineLevel="1" x14ac:dyDescent="0.3">
      <c r="A129" s="203" t="s">
        <v>317</v>
      </c>
      <c r="B129" s="131"/>
      <c r="C129" s="131">
        <f>+('[1]N EERR PIEDEM'!C129*P129)+((('[1]N EERR PIEDEM'!C129*(100%-P129))/(1+TASAS!$B$9)))</f>
        <v>0</v>
      </c>
      <c r="D129" s="131">
        <f>+('[1]N EERR PIEDEM'!D129*Q129)+((('[1]N EERR PIEDEM'!D129*(100%-Q129))/(1+TASAS!$C$9)))</f>
        <v>0</v>
      </c>
      <c r="E129" s="131">
        <f>+('[1]N EERR PIEDEM'!E129*R129)+((('[1]N EERR PIEDEM'!E129*(100%-R129))/(1+TASAS!$D$9)))</f>
        <v>0</v>
      </c>
      <c r="F129" s="131">
        <f>+('[1]N EERR PIEDEM'!F129*S129)+((('[1]N EERR PIEDEM'!F129*(100%-S129))/(1+TASAS!$E$9)))</f>
        <v>0</v>
      </c>
      <c r="G129" s="131">
        <f>+('[1]N EERR PIEDEM'!G129*T129)+((('[1]N EERR PIEDEM'!G129*(100%-T129))/(1+TASAS!$F$9)))</f>
        <v>0</v>
      </c>
      <c r="H129" s="131">
        <f>+('[1]N EERR PIEDEM'!H129*U129)+((('[1]N EERR PIEDEM'!H129*(100%-U129))/(1+TASAS!$G$9)))</f>
        <v>0</v>
      </c>
      <c r="I129" s="131">
        <f>+('[1]N EERR PIEDEM'!I129*V129)+((('[1]N EERR PIEDEM'!I129*(100%-V129))/(1+TASAS!$H$9)))</f>
        <v>0</v>
      </c>
      <c r="J129" s="131">
        <f>+('[1]N EERR PIEDEM'!J129*W129)+((('[1]N EERR PIEDEM'!J129*(100%-W129))/(1+TASAS!$I$9)))</f>
        <v>0</v>
      </c>
      <c r="K129" s="131">
        <f>+('[1]N EERR PIEDEM'!K129*X129)+((('[1]N EERR PIEDEM'!K129*(100%-X129))/(1+TASAS!$J$9)))</f>
        <v>0</v>
      </c>
      <c r="L129" s="131">
        <f>+('[1]N EERR PIEDEM'!L129*Y129)+((('[1]N EERR PIEDEM'!L129*(100%-Y129))/(1+TASAS!$K$9)))</f>
        <v>0</v>
      </c>
      <c r="M129" s="131">
        <f>+('[1]N EERR PIEDEM'!M129*Z129)+((('[1]N EERR PIEDEM'!M129*(100%-Z129))/(1+TASAS!$L$9)))</f>
        <v>0</v>
      </c>
      <c r="N129" s="131">
        <f>+('[1]N EERR PIEDEM'!N129*AA129)+((('[1]N EERR PIEDEM'!N129*(100%-AA129))/(1+TASAS!$M$9)))</f>
        <v>0</v>
      </c>
      <c r="O129" s="194">
        <f t="shared" si="17"/>
        <v>0</v>
      </c>
      <c r="P129" s="303">
        <v>0</v>
      </c>
      <c r="Q129" s="303">
        <v>0</v>
      </c>
      <c r="R129" s="303">
        <v>0</v>
      </c>
      <c r="S129" s="303">
        <v>0</v>
      </c>
      <c r="T129" s="303">
        <v>0</v>
      </c>
      <c r="U129" s="303">
        <v>0</v>
      </c>
      <c r="V129" s="303">
        <v>0</v>
      </c>
      <c r="W129" s="303">
        <v>0</v>
      </c>
      <c r="X129" s="303">
        <v>0</v>
      </c>
      <c r="Y129" s="303">
        <v>0</v>
      </c>
      <c r="Z129" s="303">
        <v>0</v>
      </c>
      <c r="AA129" s="303">
        <v>0</v>
      </c>
    </row>
    <row r="130" spans="1:27" outlineLevel="1" x14ac:dyDescent="0.3">
      <c r="A130" s="203" t="s">
        <v>318</v>
      </c>
      <c r="B130" s="131"/>
      <c r="C130" s="131">
        <f>+('[1]N EERR PIEDEM'!C130*P130)+((('[1]N EERR PIEDEM'!C130*(100%-P130))/(1+TASAS!$B$9)))</f>
        <v>26.300733211131483</v>
      </c>
      <c r="D130" s="131">
        <f>+('[1]N EERR PIEDEM'!D130*Q130)+((('[1]N EERR PIEDEM'!D130*(100%-Q130))/(1+TASAS!$C$9)))</f>
        <v>0</v>
      </c>
      <c r="E130" s="131">
        <f>+('[1]N EERR PIEDEM'!E130*R130)+((('[1]N EERR PIEDEM'!E130*(100%-R130))/(1+TASAS!$D$9)))</f>
        <v>29.821418261836595</v>
      </c>
      <c r="F130" s="131">
        <f>+('[1]N EERR PIEDEM'!F130*S130)+((('[1]N EERR PIEDEM'!F130*(100%-S130))/(1+TASAS!$E$9)))</f>
        <v>0</v>
      </c>
      <c r="G130" s="131">
        <f>+('[1]N EERR PIEDEM'!G130*T130)+((('[1]N EERR PIEDEM'!G130*(100%-T130))/(1+TASAS!$F$9)))</f>
        <v>0</v>
      </c>
      <c r="H130" s="131">
        <f>+('[1]N EERR PIEDEM'!H130*U130)+((('[1]N EERR PIEDEM'!H130*(100%-U130))/(1+TASAS!$G$9)))</f>
        <v>33.660080596086488</v>
      </c>
      <c r="I130" s="131">
        <f>+('[1]N EERR PIEDEM'!I130*V130)+((('[1]N EERR PIEDEM'!I130*(100%-V130))/(1+TASAS!$H$9)))</f>
        <v>0</v>
      </c>
      <c r="J130" s="131">
        <f>+('[1]N EERR PIEDEM'!J130*W130)+((('[1]N EERR PIEDEM'!J130*(100%-W130))/(1+TASAS!$I$9)))</f>
        <v>0</v>
      </c>
      <c r="K130" s="131">
        <f>+('[1]N EERR PIEDEM'!K130*X130)+((('[1]N EERR PIEDEM'!K130*(100%-X130))/(1+TASAS!$J$9)))</f>
        <v>0</v>
      </c>
      <c r="L130" s="131">
        <f>+('[1]N EERR PIEDEM'!L130*Y130)+((('[1]N EERR PIEDEM'!L130*(100%-Y130))/(1+TASAS!$K$9)))</f>
        <v>0</v>
      </c>
      <c r="M130" s="131">
        <f>+('[1]N EERR PIEDEM'!M130*Z130)+((('[1]N EERR PIEDEM'!M130*(100%-Z130))/(1+TASAS!$L$9)))</f>
        <v>0</v>
      </c>
      <c r="N130" s="131">
        <f>+('[1]N EERR PIEDEM'!N130*AA130)+((('[1]N EERR PIEDEM'!N130*(100%-AA130))/(1+TASAS!$M$9)))</f>
        <v>0</v>
      </c>
      <c r="O130" s="194">
        <f t="shared" si="17"/>
        <v>89.782232069054572</v>
      </c>
      <c r="P130" s="303">
        <v>0</v>
      </c>
      <c r="Q130" s="303">
        <v>0</v>
      </c>
      <c r="R130" s="303">
        <v>0</v>
      </c>
      <c r="S130" s="303">
        <v>0</v>
      </c>
      <c r="T130" s="303">
        <v>0</v>
      </c>
      <c r="U130" s="303">
        <v>0</v>
      </c>
      <c r="V130" s="303">
        <v>0</v>
      </c>
      <c r="W130" s="303">
        <v>0</v>
      </c>
      <c r="X130" s="303">
        <v>0</v>
      </c>
      <c r="Y130" s="303">
        <v>0</v>
      </c>
      <c r="Z130" s="303">
        <v>0</v>
      </c>
      <c r="AA130" s="303">
        <v>0</v>
      </c>
    </row>
    <row r="131" spans="1:27" outlineLevel="1" x14ac:dyDescent="0.3">
      <c r="A131" s="203" t="s">
        <v>319</v>
      </c>
      <c r="B131" s="131"/>
      <c r="C131" s="131">
        <f>+('[1]N EERR PIEDEM'!C131*P131)+((('[1]N EERR PIEDEM'!C131*(100%-P131))/(1+TASAS!$B$9)))</f>
        <v>0.85803810476031783</v>
      </c>
      <c r="D131" s="131">
        <f>+('[1]N EERR PIEDEM'!D131*Q131)+((('[1]N EERR PIEDEM'!D131*(100%-Q131))/(1+TASAS!$C$9)))</f>
        <v>47.628958792968476</v>
      </c>
      <c r="E131" s="131">
        <f>+('[1]N EERR PIEDEM'!E131*R131)+((('[1]N EERR PIEDEM'!E131*(100%-R131))/(1+TASAS!$D$9)))</f>
        <v>47.939868600588383</v>
      </c>
      <c r="F131" s="131">
        <f>+('[1]N EERR PIEDEM'!F131*S131)+((('[1]N EERR PIEDEM'!F131*(100%-S131))/(1+TASAS!$E$9)))</f>
        <v>57.078817905799923</v>
      </c>
      <c r="G131" s="131">
        <f>+('[1]N EERR PIEDEM'!G131*T131)+((('[1]N EERR PIEDEM'!G131*(100%-T131))/(1+TASAS!$F$9)))</f>
        <v>85.395451248757098</v>
      </c>
      <c r="H131" s="131">
        <f>+('[1]N EERR PIEDEM'!H131*U131)+((('[1]N EERR PIEDEM'!H131*(100%-U131))/(1+TASAS!$G$9)))</f>
        <v>54.136364251037861</v>
      </c>
      <c r="I131" s="131">
        <f>+('[1]N EERR PIEDEM'!I131*V131)+((('[1]N EERR PIEDEM'!I131*(100%-V131))/(1+TASAS!$H$9)))</f>
        <v>0</v>
      </c>
      <c r="J131" s="131">
        <f>+('[1]N EERR PIEDEM'!J131*W131)+((('[1]N EERR PIEDEM'!J131*(100%-W131))/(1+TASAS!$I$9)))</f>
        <v>0</v>
      </c>
      <c r="K131" s="131">
        <f>+('[1]N EERR PIEDEM'!K131*X131)+((('[1]N EERR PIEDEM'!K131*(100%-X131))/(1+TASAS!$J$9)))</f>
        <v>0</v>
      </c>
      <c r="L131" s="131">
        <f>+('[1]N EERR PIEDEM'!L131*Y131)+((('[1]N EERR PIEDEM'!L131*(100%-Y131))/(1+TASAS!$K$9)))</f>
        <v>0</v>
      </c>
      <c r="M131" s="131">
        <f>+('[1]N EERR PIEDEM'!M131*Z131)+((('[1]N EERR PIEDEM'!M131*(100%-Z131))/(1+TASAS!$L$9)))</f>
        <v>0</v>
      </c>
      <c r="N131" s="131">
        <f>+('[1]N EERR PIEDEM'!N131*AA131)+((('[1]N EERR PIEDEM'!N131*(100%-AA131))/(1+TASAS!$M$9)))</f>
        <v>0</v>
      </c>
      <c r="O131" s="194">
        <f t="shared" si="17"/>
        <v>293.03749890391202</v>
      </c>
      <c r="P131" s="303">
        <v>0</v>
      </c>
      <c r="Q131" s="303">
        <v>0</v>
      </c>
      <c r="R131" s="303">
        <v>0</v>
      </c>
      <c r="S131" s="303">
        <v>0</v>
      </c>
      <c r="T131" s="303">
        <v>0</v>
      </c>
      <c r="U131" s="303">
        <v>0</v>
      </c>
      <c r="V131" s="303">
        <v>0</v>
      </c>
      <c r="W131" s="303">
        <v>0</v>
      </c>
      <c r="X131" s="303">
        <v>0</v>
      </c>
      <c r="Y131" s="303">
        <v>0</v>
      </c>
      <c r="Z131" s="303">
        <v>0</v>
      </c>
      <c r="AA131" s="303">
        <v>0</v>
      </c>
    </row>
    <row r="132" spans="1:27" outlineLevel="1" x14ac:dyDescent="0.3">
      <c r="A132" s="203" t="s">
        <v>320</v>
      </c>
      <c r="B132" s="131"/>
      <c r="C132" s="131">
        <f>+('[1]N EERR PIEDEM'!C132*P132)+((('[1]N EERR PIEDEM'!C132*(100%-P132))/(1+TASAS!$B$9)))</f>
        <v>0</v>
      </c>
      <c r="D132" s="131">
        <f>+('[1]N EERR PIEDEM'!D132*Q132)+((('[1]N EERR PIEDEM'!D132*(100%-Q132))/(1+TASAS!$C$9)))</f>
        <v>0</v>
      </c>
      <c r="E132" s="131">
        <f>+('[1]N EERR PIEDEM'!E132*R132)+((('[1]N EERR PIEDEM'!E132*(100%-R132))/(1+TASAS!$D$9)))</f>
        <v>0</v>
      </c>
      <c r="F132" s="131">
        <f>+('[1]N EERR PIEDEM'!F132*S132)+((('[1]N EERR PIEDEM'!F132*(100%-S132))/(1+TASAS!$E$9)))</f>
        <v>0</v>
      </c>
      <c r="G132" s="131">
        <f>+('[1]N EERR PIEDEM'!G132*T132)+((('[1]N EERR PIEDEM'!G132*(100%-T132))/(1+TASAS!$F$9)))</f>
        <v>0</v>
      </c>
      <c r="H132" s="131">
        <f>+('[1]N EERR PIEDEM'!H132*U132)+((('[1]N EERR PIEDEM'!H132*(100%-U132))/(1+TASAS!$G$9)))</f>
        <v>0</v>
      </c>
      <c r="I132" s="131">
        <f>+('[1]N EERR PIEDEM'!I132*V132)+((('[1]N EERR PIEDEM'!I132*(100%-V132))/(1+TASAS!$H$9)))</f>
        <v>0</v>
      </c>
      <c r="J132" s="131">
        <f>+('[1]N EERR PIEDEM'!J132*W132)+((('[1]N EERR PIEDEM'!J132*(100%-W132))/(1+TASAS!$I$9)))</f>
        <v>0</v>
      </c>
      <c r="K132" s="131">
        <f>+('[1]N EERR PIEDEM'!K132*X132)+((('[1]N EERR PIEDEM'!K132*(100%-X132))/(1+TASAS!$J$9)))</f>
        <v>0</v>
      </c>
      <c r="L132" s="131">
        <f>+('[1]N EERR PIEDEM'!L132*Y132)+((('[1]N EERR PIEDEM'!L132*(100%-Y132))/(1+TASAS!$K$9)))</f>
        <v>0</v>
      </c>
      <c r="M132" s="131">
        <f>+('[1]N EERR PIEDEM'!M132*Z132)+((('[1]N EERR PIEDEM'!M132*(100%-Z132))/(1+TASAS!$L$9)))</f>
        <v>0</v>
      </c>
      <c r="N132" s="131">
        <f>+('[1]N EERR PIEDEM'!N132*AA132)+((('[1]N EERR PIEDEM'!N132*(100%-AA132))/(1+TASAS!$M$9)))</f>
        <v>0</v>
      </c>
      <c r="O132" s="194">
        <f t="shared" si="17"/>
        <v>0</v>
      </c>
      <c r="P132" s="303">
        <v>0</v>
      </c>
      <c r="Q132" s="303">
        <v>0</v>
      </c>
      <c r="R132" s="303">
        <v>0</v>
      </c>
      <c r="S132" s="303">
        <v>0</v>
      </c>
      <c r="T132" s="303">
        <v>0</v>
      </c>
      <c r="U132" s="303">
        <v>0</v>
      </c>
      <c r="V132" s="303">
        <v>0</v>
      </c>
      <c r="W132" s="303">
        <v>0</v>
      </c>
      <c r="X132" s="303">
        <v>0</v>
      </c>
      <c r="Y132" s="303">
        <v>0</v>
      </c>
      <c r="Z132" s="303">
        <v>0</v>
      </c>
      <c r="AA132" s="303">
        <v>0</v>
      </c>
    </row>
    <row r="133" spans="1:27" outlineLevel="1" x14ac:dyDescent="0.3">
      <c r="A133" s="203" t="s">
        <v>321</v>
      </c>
      <c r="B133" s="131"/>
      <c r="C133" s="131">
        <f>+('[1]N EERR PIEDEM'!C133*P133)+((('[1]N EERR PIEDEM'!C133*(100%-P133))/(1+TASAS!$B$9)))</f>
        <v>53.360021848210494</v>
      </c>
      <c r="D133" s="131">
        <f>+('[1]N EERR PIEDEM'!D133*Q133)+((('[1]N EERR PIEDEM'!D133*(100%-Q133))/(1+TASAS!$C$9)))</f>
        <v>14.763219699665505</v>
      </c>
      <c r="E133" s="131">
        <f>+('[1]N EERR PIEDEM'!E133*R133)+((('[1]N EERR PIEDEM'!E133*(100%-R133))/(1+TASAS!$D$9)))</f>
        <v>13.112964058396235</v>
      </c>
      <c r="F133" s="131">
        <f>+('[1]N EERR PIEDEM'!F133*S133)+((('[1]N EERR PIEDEM'!F133*(100%-S133))/(1+TASAS!$E$9)))</f>
        <v>47.13547683923705</v>
      </c>
      <c r="G133" s="131">
        <f>+('[1]N EERR PIEDEM'!G133*T133)+((('[1]N EERR PIEDEM'!G133*(100%-T133))/(1+TASAS!$F$9)))</f>
        <v>13.158898637187811</v>
      </c>
      <c r="H133" s="131">
        <f>+('[1]N EERR PIEDEM'!H133*U133)+((('[1]N EERR PIEDEM'!H133*(100%-U133))/(1+TASAS!$G$9)))</f>
        <v>0</v>
      </c>
      <c r="I133" s="131">
        <f>+('[1]N EERR PIEDEM'!I133*V133)+((('[1]N EERR PIEDEM'!I133*(100%-V133))/(1+TASAS!$H$9)))</f>
        <v>0</v>
      </c>
      <c r="J133" s="131">
        <f>+('[1]N EERR PIEDEM'!J133*W133)+((('[1]N EERR PIEDEM'!J133*(100%-W133))/(1+TASAS!$I$9)))</f>
        <v>0</v>
      </c>
      <c r="K133" s="131">
        <f>+('[1]N EERR PIEDEM'!K133*X133)+((('[1]N EERR PIEDEM'!K133*(100%-X133))/(1+TASAS!$J$9)))</f>
        <v>0</v>
      </c>
      <c r="L133" s="131">
        <f>+('[1]N EERR PIEDEM'!L133*Y133)+((('[1]N EERR PIEDEM'!L133*(100%-Y133))/(1+TASAS!$K$9)))</f>
        <v>0</v>
      </c>
      <c r="M133" s="131">
        <f>+('[1]N EERR PIEDEM'!M133*Z133)+((('[1]N EERR PIEDEM'!M133*(100%-Z133))/(1+TASAS!$L$9)))</f>
        <v>0</v>
      </c>
      <c r="N133" s="131">
        <f>+('[1]N EERR PIEDEM'!N133*AA133)+((('[1]N EERR PIEDEM'!N133*(100%-AA133))/(1+TASAS!$M$9)))</f>
        <v>0</v>
      </c>
      <c r="O133" s="194">
        <f t="shared" si="17"/>
        <v>141.5305810826971</v>
      </c>
      <c r="P133" s="303">
        <v>0</v>
      </c>
      <c r="Q133" s="303">
        <v>0</v>
      </c>
      <c r="R133" s="303">
        <v>0</v>
      </c>
      <c r="S133" s="303">
        <v>0</v>
      </c>
      <c r="T133" s="303">
        <v>0</v>
      </c>
      <c r="U133" s="303">
        <v>0</v>
      </c>
      <c r="V133" s="303">
        <v>0</v>
      </c>
      <c r="W133" s="303">
        <v>0</v>
      </c>
      <c r="X133" s="303">
        <v>0</v>
      </c>
      <c r="Y133" s="303">
        <v>0</v>
      </c>
      <c r="Z133" s="303">
        <v>0</v>
      </c>
      <c r="AA133" s="303">
        <v>0</v>
      </c>
    </row>
    <row r="134" spans="1:27" outlineLevel="1" x14ac:dyDescent="0.3">
      <c r="A134" s="203" t="s">
        <v>322</v>
      </c>
      <c r="B134" s="131"/>
      <c r="C134" s="131">
        <f>+('[1]N EERR PIEDEM'!C134*P134)+((('[1]N EERR PIEDEM'!C134*(100%-P134))/(1+TASAS!$B$9)))</f>
        <v>0</v>
      </c>
      <c r="D134" s="131">
        <f>+('[1]N EERR PIEDEM'!D134*Q134)+((('[1]N EERR PIEDEM'!D134*(100%-Q134))/(1+TASAS!$C$9)))</f>
        <v>0</v>
      </c>
      <c r="E134" s="131">
        <f>+('[1]N EERR PIEDEM'!E134*R134)+((('[1]N EERR PIEDEM'!E134*(100%-R134))/(1+TASAS!$D$9)))</f>
        <v>60.8</v>
      </c>
      <c r="F134" s="131">
        <f>+('[1]N EERR PIEDEM'!F134*S134)+((('[1]N EERR PIEDEM'!F134*(100%-S134))/(1+TASAS!$E$9)))</f>
        <v>0</v>
      </c>
      <c r="G134" s="131">
        <f>+('[1]N EERR PIEDEM'!G134*T134)+((('[1]N EERR PIEDEM'!G134*(100%-T134))/(1+TASAS!$F$9)))</f>
        <v>0</v>
      </c>
      <c r="H134" s="131">
        <f>+('[1]N EERR PIEDEM'!H134*U134)+((('[1]N EERR PIEDEM'!H134*(100%-U134))/(1+TASAS!$G$9)))</f>
        <v>0</v>
      </c>
      <c r="I134" s="131">
        <f>+('[1]N EERR PIEDEM'!I134*V134)+((('[1]N EERR PIEDEM'!I134*(100%-V134))/(1+TASAS!$H$9)))</f>
        <v>0</v>
      </c>
      <c r="J134" s="131">
        <f>+('[1]N EERR PIEDEM'!J134*W134)+((('[1]N EERR PIEDEM'!J134*(100%-W134))/(1+TASAS!$I$9)))</f>
        <v>0</v>
      </c>
      <c r="K134" s="131">
        <f>+('[1]N EERR PIEDEM'!K134*X134)+((('[1]N EERR PIEDEM'!K134*(100%-X134))/(1+TASAS!$J$9)))</f>
        <v>0</v>
      </c>
      <c r="L134" s="131">
        <f>+('[1]N EERR PIEDEM'!L134*Y134)+((('[1]N EERR PIEDEM'!L134*(100%-Y134))/(1+TASAS!$K$9)))</f>
        <v>0</v>
      </c>
      <c r="M134" s="131">
        <f>+('[1]N EERR PIEDEM'!M134*Z134)+((('[1]N EERR PIEDEM'!M134*(100%-Z134))/(1+TASAS!$L$9)))</f>
        <v>0</v>
      </c>
      <c r="N134" s="131">
        <f>+('[1]N EERR PIEDEM'!N134*AA134)+((('[1]N EERR PIEDEM'!N134*(100%-AA134))/(1+TASAS!$M$9)))</f>
        <v>0</v>
      </c>
      <c r="O134" s="194">
        <f t="shared" si="17"/>
        <v>60.8</v>
      </c>
      <c r="P134" s="303">
        <v>1</v>
      </c>
      <c r="Q134" s="303">
        <v>1</v>
      </c>
      <c r="R134" s="303">
        <v>1</v>
      </c>
      <c r="S134" s="303">
        <v>1</v>
      </c>
      <c r="T134" s="303">
        <v>1</v>
      </c>
      <c r="U134" s="303">
        <v>1</v>
      </c>
      <c r="V134" s="303">
        <v>1</v>
      </c>
      <c r="W134" s="303">
        <v>1</v>
      </c>
      <c r="X134" s="303">
        <v>1</v>
      </c>
      <c r="Y134" s="303">
        <v>1</v>
      </c>
      <c r="Z134" s="303">
        <v>1</v>
      </c>
      <c r="AA134" s="303">
        <v>1</v>
      </c>
    </row>
    <row r="135" spans="1:27" outlineLevel="1" x14ac:dyDescent="0.3">
      <c r="A135" s="203" t="s">
        <v>323</v>
      </c>
      <c r="B135" s="131"/>
      <c r="C135" s="131">
        <f>+('[1]N EERR PIEDEM'!C135*P135)+((('[1]N EERR PIEDEM'!C135*(100%-P135))/(1+TASAS!$B$9)))</f>
        <v>0</v>
      </c>
      <c r="D135" s="131">
        <f>+('[1]N EERR PIEDEM'!D135*Q135)+((('[1]N EERR PIEDEM'!D135*(100%-Q135))/(1+TASAS!$C$9)))</f>
        <v>0</v>
      </c>
      <c r="E135" s="131">
        <f>+('[1]N EERR PIEDEM'!E135*R135)+((('[1]N EERR PIEDEM'!E135*(100%-R135))/(1+TASAS!$D$9)))</f>
        <v>0</v>
      </c>
      <c r="F135" s="131">
        <f>+('[1]N EERR PIEDEM'!F135*S135)+((('[1]N EERR PIEDEM'!F135*(100%-S135))/(1+TASAS!$E$9)))</f>
        <v>0</v>
      </c>
      <c r="G135" s="131">
        <f>+('[1]N EERR PIEDEM'!G135*T135)+((('[1]N EERR PIEDEM'!G135*(100%-T135))/(1+TASAS!$F$9)))</f>
        <v>0</v>
      </c>
      <c r="H135" s="131">
        <f>+('[1]N EERR PIEDEM'!H135*U135)+((('[1]N EERR PIEDEM'!H135*(100%-U135))/(1+TASAS!$G$9)))</f>
        <v>0</v>
      </c>
      <c r="I135" s="131">
        <f>+('[1]N EERR PIEDEM'!I135*V135)+((('[1]N EERR PIEDEM'!I135*(100%-V135))/(1+TASAS!$H$9)))</f>
        <v>0</v>
      </c>
      <c r="J135" s="131">
        <f>+('[1]N EERR PIEDEM'!J135*W135)+((('[1]N EERR PIEDEM'!J135*(100%-W135))/(1+TASAS!$I$9)))</f>
        <v>0</v>
      </c>
      <c r="K135" s="131">
        <f>+('[1]N EERR PIEDEM'!K135*X135)+((('[1]N EERR PIEDEM'!K135*(100%-X135))/(1+TASAS!$J$9)))</f>
        <v>0</v>
      </c>
      <c r="L135" s="131">
        <f>+('[1]N EERR PIEDEM'!L135*Y135)+((('[1]N EERR PIEDEM'!L135*(100%-Y135))/(1+TASAS!$K$9)))</f>
        <v>0</v>
      </c>
      <c r="M135" s="131">
        <f>+('[1]N EERR PIEDEM'!M135*Z135)+((('[1]N EERR PIEDEM'!M135*(100%-Z135))/(1+TASAS!$L$9)))</f>
        <v>0</v>
      </c>
      <c r="N135" s="131">
        <f>+('[1]N EERR PIEDEM'!N135*AA135)+((('[1]N EERR PIEDEM'!N135*(100%-AA135))/(1+TASAS!$M$9)))</f>
        <v>0</v>
      </c>
      <c r="O135" s="194">
        <f t="shared" si="17"/>
        <v>0</v>
      </c>
      <c r="P135" s="303">
        <v>0</v>
      </c>
      <c r="Q135" s="303">
        <v>0</v>
      </c>
      <c r="R135" s="303">
        <v>0</v>
      </c>
      <c r="S135" s="303">
        <v>0</v>
      </c>
      <c r="T135" s="303">
        <v>0</v>
      </c>
      <c r="U135" s="303">
        <v>0</v>
      </c>
      <c r="V135" s="303">
        <v>0</v>
      </c>
      <c r="W135" s="303">
        <v>0</v>
      </c>
      <c r="X135" s="303">
        <v>0</v>
      </c>
      <c r="Y135" s="303">
        <v>0</v>
      </c>
      <c r="Z135" s="303">
        <v>0</v>
      </c>
      <c r="AA135" s="303">
        <v>0</v>
      </c>
    </row>
    <row r="136" spans="1:27" outlineLevel="1" x14ac:dyDescent="0.3">
      <c r="A136" s="203" t="s">
        <v>324</v>
      </c>
      <c r="B136" s="131"/>
      <c r="C136" s="131">
        <f>+('[1]N EERR PIEDEM'!C136*P136)+((('[1]N EERR PIEDEM'!C136*(100%-P136))/(1+TASAS!$B$9)))</f>
        <v>106.6951730267178</v>
      </c>
      <c r="D136" s="131">
        <f>+('[1]N EERR PIEDEM'!D136*Q136)+((('[1]N EERR PIEDEM'!D136*(100%-Q136))/(1+TASAS!$C$9)))</f>
        <v>128.22910824852326</v>
      </c>
      <c r="E136" s="131">
        <f>+('[1]N EERR PIEDEM'!E136*R136)+((('[1]N EERR PIEDEM'!E136*(100%-R136))/(1+TASAS!$D$9)))</f>
        <v>113.99818753992855</v>
      </c>
      <c r="F136" s="131">
        <f>+('[1]N EERR PIEDEM'!F136*S136)+((('[1]N EERR PIEDEM'!F136*(100%-S136))/(1+TASAS!$E$9)))</f>
        <v>139.5359750875827</v>
      </c>
      <c r="G136" s="131">
        <f>+('[1]N EERR PIEDEM'!G136*T136)+((('[1]N EERR PIEDEM'!G136*(100%-T136))/(1+TASAS!$F$9)))</f>
        <v>125.2537857518863</v>
      </c>
      <c r="H136" s="131">
        <f>+('[1]N EERR PIEDEM'!H136*U136)+((('[1]N EERR PIEDEM'!H136*(100%-U136))/(1+TASAS!$G$9)))</f>
        <v>79.134626566958289</v>
      </c>
      <c r="I136" s="131">
        <f>+('[1]N EERR PIEDEM'!I136*V136)+((('[1]N EERR PIEDEM'!I136*(100%-V136))/(1+TASAS!$H$9)))</f>
        <v>0</v>
      </c>
      <c r="J136" s="131">
        <f>+('[1]N EERR PIEDEM'!J136*W136)+((('[1]N EERR PIEDEM'!J136*(100%-W136))/(1+TASAS!$I$9)))</f>
        <v>0</v>
      </c>
      <c r="K136" s="131">
        <f>+('[1]N EERR PIEDEM'!K136*X136)+((('[1]N EERR PIEDEM'!K136*(100%-X136))/(1+TASAS!$J$9)))</f>
        <v>0</v>
      </c>
      <c r="L136" s="131">
        <f>+('[1]N EERR PIEDEM'!L136*Y136)+((('[1]N EERR PIEDEM'!L136*(100%-Y136))/(1+TASAS!$K$9)))</f>
        <v>0</v>
      </c>
      <c r="M136" s="131">
        <f>+('[1]N EERR PIEDEM'!M136*Z136)+((('[1]N EERR PIEDEM'!M136*(100%-Z136))/(1+TASAS!$L$9)))</f>
        <v>0</v>
      </c>
      <c r="N136" s="131">
        <f>+('[1]N EERR PIEDEM'!N136*AA136)+((('[1]N EERR PIEDEM'!N136*(100%-AA136))/(1+TASAS!$M$9)))</f>
        <v>0</v>
      </c>
      <c r="O136" s="194">
        <f t="shared" si="17"/>
        <v>692.84685622159691</v>
      </c>
      <c r="P136" s="303">
        <v>0</v>
      </c>
      <c r="Q136" s="303">
        <v>0</v>
      </c>
      <c r="R136" s="303">
        <v>0</v>
      </c>
      <c r="S136" s="303">
        <v>0</v>
      </c>
      <c r="T136" s="303">
        <v>0</v>
      </c>
      <c r="U136" s="303">
        <v>0</v>
      </c>
      <c r="V136" s="303">
        <v>0</v>
      </c>
      <c r="W136" s="303">
        <v>0</v>
      </c>
      <c r="X136" s="303">
        <v>0</v>
      </c>
      <c r="Y136" s="303">
        <v>0</v>
      </c>
      <c r="Z136" s="303">
        <v>0</v>
      </c>
      <c r="AA136" s="303">
        <v>0</v>
      </c>
    </row>
    <row r="137" spans="1:27" outlineLevel="1" x14ac:dyDescent="0.3">
      <c r="A137" s="203"/>
      <c r="B137" s="131"/>
      <c r="C137" s="131">
        <v>0</v>
      </c>
      <c r="D137" s="131">
        <v>0</v>
      </c>
      <c r="E137" s="131">
        <v>0</v>
      </c>
      <c r="F137" s="131"/>
      <c r="G137" s="131"/>
      <c r="H137" s="131"/>
      <c r="I137" s="131"/>
      <c r="J137" s="131"/>
      <c r="K137" s="131"/>
      <c r="L137" s="131"/>
      <c r="M137" s="131"/>
      <c r="N137" s="131"/>
      <c r="O137" s="194">
        <f t="shared" si="17"/>
        <v>0</v>
      </c>
      <c r="P137" s="303"/>
      <c r="Q137" s="303"/>
      <c r="R137" s="303"/>
      <c r="S137" s="303"/>
      <c r="T137" s="303"/>
      <c r="U137" s="303"/>
      <c r="V137" s="303"/>
      <c r="W137" s="303"/>
      <c r="X137" s="303"/>
      <c r="Y137" s="303"/>
      <c r="Z137" s="303"/>
      <c r="AA137" s="303"/>
    </row>
    <row r="138" spans="1:27" outlineLevel="1" x14ac:dyDescent="0.3">
      <c r="A138" s="203"/>
      <c r="B138" s="131"/>
      <c r="C138" s="131">
        <v>0</v>
      </c>
      <c r="D138" s="131">
        <v>0</v>
      </c>
      <c r="E138" s="131">
        <v>0</v>
      </c>
      <c r="F138" s="131"/>
      <c r="G138" s="131"/>
      <c r="H138" s="131"/>
      <c r="I138" s="131"/>
      <c r="J138" s="131"/>
      <c r="K138" s="131"/>
      <c r="L138" s="131"/>
      <c r="M138" s="131"/>
      <c r="N138" s="131"/>
      <c r="O138" s="194">
        <f t="shared" si="17"/>
        <v>0</v>
      </c>
      <c r="P138" s="303"/>
      <c r="Q138" s="303"/>
      <c r="R138" s="303"/>
      <c r="S138" s="303"/>
      <c r="T138" s="303"/>
      <c r="U138" s="303"/>
      <c r="V138" s="303"/>
      <c r="W138" s="303"/>
      <c r="X138" s="303"/>
      <c r="Y138" s="303"/>
      <c r="Z138" s="303"/>
      <c r="AA138" s="303"/>
    </row>
    <row r="139" spans="1:27" s="187" customFormat="1" ht="15.6" x14ac:dyDescent="0.3">
      <c r="A139" s="209" t="s">
        <v>75</v>
      </c>
      <c r="B139" s="186">
        <f>SUM(B140:B171)</f>
        <v>0</v>
      </c>
      <c r="C139" s="186">
        <f t="shared" ref="C139:N139" si="18">SUM(C140:C171)</f>
        <v>453.57</v>
      </c>
      <c r="D139" s="186">
        <f t="shared" si="18"/>
        <v>363.82</v>
      </c>
      <c r="E139" s="186">
        <f t="shared" si="18"/>
        <v>552.57938038788859</v>
      </c>
      <c r="F139" s="186">
        <f t="shared" si="18"/>
        <v>362.11</v>
      </c>
      <c r="G139" s="186">
        <f t="shared" si="18"/>
        <v>295.53999999999996</v>
      </c>
      <c r="H139" s="186">
        <f t="shared" si="18"/>
        <v>425.65</v>
      </c>
      <c r="I139" s="186">
        <f t="shared" si="18"/>
        <v>0</v>
      </c>
      <c r="J139" s="186">
        <f t="shared" si="18"/>
        <v>0</v>
      </c>
      <c r="K139" s="186">
        <f t="shared" si="18"/>
        <v>0</v>
      </c>
      <c r="L139" s="186">
        <f t="shared" si="18"/>
        <v>0</v>
      </c>
      <c r="M139" s="186">
        <f t="shared" si="18"/>
        <v>0</v>
      </c>
      <c r="N139" s="186">
        <f t="shared" si="18"/>
        <v>0</v>
      </c>
      <c r="O139" s="210">
        <f t="shared" ref="O139" si="19">SUM(O140:O171)</f>
        <v>2453.2693803878883</v>
      </c>
      <c r="P139" s="305"/>
      <c r="Q139" s="305"/>
      <c r="R139" s="305"/>
      <c r="S139" s="305"/>
      <c r="T139" s="305"/>
      <c r="U139" s="305"/>
      <c r="V139" s="305"/>
      <c r="W139" s="305"/>
      <c r="X139" s="305"/>
      <c r="Y139" s="305"/>
      <c r="Z139" s="305"/>
      <c r="AA139" s="305"/>
    </row>
    <row r="140" spans="1:27" outlineLevel="2" x14ac:dyDescent="0.3">
      <c r="A140" s="203" t="s">
        <v>325</v>
      </c>
      <c r="B140" s="131"/>
      <c r="C140" s="131">
        <f>+('[1]N EERR PIEDEM'!C140*P140)+((('[1]N EERR PIEDEM'!C140*(100%-P140))/(1+TASAS!$B$9)))</f>
        <v>0</v>
      </c>
      <c r="D140" s="131">
        <f>+('[1]N EERR PIEDEM'!D140*Q140)+((('[1]N EERR PIEDEM'!D140*(100%-Q140))/(1+TASAS!$C$9)))</f>
        <v>0</v>
      </c>
      <c r="E140" s="131">
        <f>+('[1]N EERR PIEDEM'!E140*R140)+((('[1]N EERR PIEDEM'!E140*(100%-R140))/(1+TASAS!$D$9)))</f>
        <v>0</v>
      </c>
      <c r="F140" s="131">
        <f>+('[1]N EERR PIEDEM'!F140*S140)+((('[1]N EERR PIEDEM'!F140*(100%-S140))/(1+TASAS!$E$9)))</f>
        <v>0</v>
      </c>
      <c r="G140" s="131">
        <f>+('[1]N EERR PIEDEM'!G140*T140)+((('[1]N EERR PIEDEM'!G140*(100%-T140))/(1+TASAS!$F$9)))</f>
        <v>0</v>
      </c>
      <c r="H140" s="131">
        <f>+('[1]N EERR PIEDEM'!H140*U140)+((('[1]N EERR PIEDEM'!H140*(100%-U140))/(1+TASAS!$G$9)))</f>
        <v>0</v>
      </c>
      <c r="I140" s="131">
        <f>+('[1]N EERR PIEDEM'!I140*V140)+((('[1]N EERR PIEDEM'!I140*(100%-V140))/(1+TASAS!$H$9)))</f>
        <v>0</v>
      </c>
      <c r="J140" s="131">
        <f>+('[1]N EERR PIEDEM'!J140*W140)+((('[1]N EERR PIEDEM'!J140*(100%-W140))/(1+TASAS!$I$9)))</f>
        <v>0</v>
      </c>
      <c r="K140" s="131">
        <f>+('[1]N EERR PIEDEM'!K140*X140)+((('[1]N EERR PIEDEM'!K140*(100%-X140))/(1+TASAS!$J$9)))</f>
        <v>0</v>
      </c>
      <c r="L140" s="131">
        <f>+('[1]N EERR PIEDEM'!L140*Y140)+((('[1]N EERR PIEDEM'!L140*(100%-Y140))/(1+TASAS!$K$9)))</f>
        <v>0</v>
      </c>
      <c r="M140" s="131">
        <f>+('[1]N EERR PIEDEM'!M140*Z140)+((('[1]N EERR PIEDEM'!M140*(100%-Z140))/(1+TASAS!$L$9)))</f>
        <v>0</v>
      </c>
      <c r="N140" s="131">
        <f>+('[1]N EERR PIEDEM'!N140*AA140)+((('[1]N EERR PIEDEM'!N140*(100%-AA140))/(1+TASAS!$M$9)))</f>
        <v>0</v>
      </c>
      <c r="O140" s="194">
        <f t="shared" si="17"/>
        <v>0</v>
      </c>
      <c r="P140" s="303">
        <v>0</v>
      </c>
      <c r="Q140" s="303">
        <v>0</v>
      </c>
      <c r="R140" s="303">
        <v>0</v>
      </c>
      <c r="S140" s="303">
        <v>0</v>
      </c>
      <c r="T140" s="303">
        <v>0</v>
      </c>
      <c r="U140" s="303">
        <v>0</v>
      </c>
      <c r="V140" s="303">
        <v>0</v>
      </c>
      <c r="W140" s="303">
        <v>0</v>
      </c>
      <c r="X140" s="303">
        <v>0</v>
      </c>
      <c r="Y140" s="303">
        <v>0</v>
      </c>
      <c r="Z140" s="303">
        <v>0</v>
      </c>
      <c r="AA140" s="303">
        <v>0</v>
      </c>
    </row>
    <row r="141" spans="1:27" outlineLevel="2" x14ac:dyDescent="0.3">
      <c r="A141" s="203" t="s">
        <v>326</v>
      </c>
      <c r="B141" s="131"/>
      <c r="C141" s="131">
        <f>+('[1]N EERR PIEDEM'!C141*P141)+((('[1]N EERR PIEDEM'!C141*(100%-P141))/(1+TASAS!$B$9)))</f>
        <v>0</v>
      </c>
      <c r="D141" s="131">
        <f>+('[1]N EERR PIEDEM'!D141*Q141)+((('[1]N EERR PIEDEM'!D141*(100%-Q141))/(1+TASAS!$C$9)))</f>
        <v>0</v>
      </c>
      <c r="E141" s="131">
        <f>+('[1]N EERR PIEDEM'!E141*R141)+((('[1]N EERR PIEDEM'!E141*(100%-R141))/(1+TASAS!$D$9)))</f>
        <v>0</v>
      </c>
      <c r="F141" s="131">
        <f>+('[1]N EERR PIEDEM'!F141*S141)+((('[1]N EERR PIEDEM'!F141*(100%-S141))/(1+TASAS!$E$9)))</f>
        <v>0</v>
      </c>
      <c r="G141" s="131">
        <f>+('[1]N EERR PIEDEM'!G141*T141)+((('[1]N EERR PIEDEM'!G141*(100%-T141))/(1+TASAS!$F$9)))</f>
        <v>0</v>
      </c>
      <c r="H141" s="131">
        <f>+('[1]N EERR PIEDEM'!H141*U141)+((('[1]N EERR PIEDEM'!H141*(100%-U141))/(1+TASAS!$G$9)))</f>
        <v>0</v>
      </c>
      <c r="I141" s="131">
        <f>+('[1]N EERR PIEDEM'!I141*V141)+((('[1]N EERR PIEDEM'!I141*(100%-V141))/(1+TASAS!$H$9)))</f>
        <v>0</v>
      </c>
      <c r="J141" s="131">
        <f>+('[1]N EERR PIEDEM'!J141*W141)+((('[1]N EERR PIEDEM'!J141*(100%-W141))/(1+TASAS!$I$9)))</f>
        <v>0</v>
      </c>
      <c r="K141" s="131">
        <f>+('[1]N EERR PIEDEM'!K141*X141)+((('[1]N EERR PIEDEM'!K141*(100%-X141))/(1+TASAS!$J$9)))</f>
        <v>0</v>
      </c>
      <c r="L141" s="131">
        <f>+('[1]N EERR PIEDEM'!L141*Y141)+((('[1]N EERR PIEDEM'!L141*(100%-Y141))/(1+TASAS!$K$9)))</f>
        <v>0</v>
      </c>
      <c r="M141" s="131">
        <f>+('[1]N EERR PIEDEM'!M141*Z141)+((('[1]N EERR PIEDEM'!M141*(100%-Z141))/(1+TASAS!$L$9)))</f>
        <v>0</v>
      </c>
      <c r="N141" s="131">
        <f>+('[1]N EERR PIEDEM'!N141*AA141)+((('[1]N EERR PIEDEM'!N141*(100%-AA141))/(1+TASAS!$M$9)))</f>
        <v>0</v>
      </c>
      <c r="O141" s="194">
        <f t="shared" si="17"/>
        <v>0</v>
      </c>
      <c r="P141" s="303">
        <v>0</v>
      </c>
      <c r="Q141" s="303">
        <v>0</v>
      </c>
      <c r="R141" s="303">
        <v>0</v>
      </c>
      <c r="S141" s="303">
        <v>0</v>
      </c>
      <c r="T141" s="303">
        <v>0</v>
      </c>
      <c r="U141" s="303">
        <v>0</v>
      </c>
      <c r="V141" s="303">
        <v>0</v>
      </c>
      <c r="W141" s="303">
        <v>0</v>
      </c>
      <c r="X141" s="303">
        <v>0</v>
      </c>
      <c r="Y141" s="303">
        <v>0</v>
      </c>
      <c r="Z141" s="303">
        <v>0</v>
      </c>
      <c r="AA141" s="303">
        <v>0</v>
      </c>
    </row>
    <row r="142" spans="1:27" outlineLevel="2" x14ac:dyDescent="0.3">
      <c r="A142" s="203" t="s">
        <v>327</v>
      </c>
      <c r="B142" s="131"/>
      <c r="C142" s="131">
        <f>+('[1]N EERR PIEDEM'!C142*P142)+((('[1]N EERR PIEDEM'!C142*(100%-P142))/(1+TASAS!$B$9)))</f>
        <v>0</v>
      </c>
      <c r="D142" s="131">
        <f>+('[1]N EERR PIEDEM'!D142*Q142)+((('[1]N EERR PIEDEM'!D142*(100%-Q142))/(1+TASAS!$C$9)))</f>
        <v>0</v>
      </c>
      <c r="E142" s="131">
        <f>+('[1]N EERR PIEDEM'!E142*R142)+((('[1]N EERR PIEDEM'!E142*(100%-R142))/(1+TASAS!$D$9)))</f>
        <v>0</v>
      </c>
      <c r="F142" s="131">
        <f>+('[1]N EERR PIEDEM'!F142*S142)+((('[1]N EERR PIEDEM'!F142*(100%-S142))/(1+TASAS!$E$9)))</f>
        <v>0</v>
      </c>
      <c r="G142" s="131">
        <f>+('[1]N EERR PIEDEM'!G142*T142)+((('[1]N EERR PIEDEM'!G142*(100%-T142))/(1+TASAS!$F$9)))</f>
        <v>0</v>
      </c>
      <c r="H142" s="131">
        <f>+('[1]N EERR PIEDEM'!H142*U142)+((('[1]N EERR PIEDEM'!H142*(100%-U142))/(1+TASAS!$G$9)))</f>
        <v>0</v>
      </c>
      <c r="I142" s="131">
        <f>+('[1]N EERR PIEDEM'!I142*V142)+((('[1]N EERR PIEDEM'!I142*(100%-V142))/(1+TASAS!$H$9)))</f>
        <v>0</v>
      </c>
      <c r="J142" s="131">
        <f>+('[1]N EERR PIEDEM'!J142*W142)+((('[1]N EERR PIEDEM'!J142*(100%-W142))/(1+TASAS!$I$9)))</f>
        <v>0</v>
      </c>
      <c r="K142" s="131">
        <f>+('[1]N EERR PIEDEM'!K142*X142)+((('[1]N EERR PIEDEM'!K142*(100%-X142))/(1+TASAS!$J$9)))</f>
        <v>0</v>
      </c>
      <c r="L142" s="131">
        <f>+('[1]N EERR PIEDEM'!L142*Y142)+((('[1]N EERR PIEDEM'!L142*(100%-Y142))/(1+TASAS!$K$9)))</f>
        <v>0</v>
      </c>
      <c r="M142" s="131">
        <f>+('[1]N EERR PIEDEM'!M142*Z142)+((('[1]N EERR PIEDEM'!M142*(100%-Z142))/(1+TASAS!$L$9)))</f>
        <v>0</v>
      </c>
      <c r="N142" s="131">
        <f>+('[1]N EERR PIEDEM'!N142*AA142)+((('[1]N EERR PIEDEM'!N142*(100%-AA142))/(1+TASAS!$M$9)))</f>
        <v>0</v>
      </c>
      <c r="O142" s="194">
        <f t="shared" si="17"/>
        <v>0</v>
      </c>
      <c r="P142" s="303">
        <v>1</v>
      </c>
      <c r="Q142" s="303">
        <v>1</v>
      </c>
      <c r="R142" s="303">
        <v>1</v>
      </c>
      <c r="S142" s="303">
        <v>1</v>
      </c>
      <c r="T142" s="303">
        <v>1</v>
      </c>
      <c r="U142" s="303">
        <v>1</v>
      </c>
      <c r="V142" s="303">
        <v>1</v>
      </c>
      <c r="W142" s="303">
        <v>1</v>
      </c>
      <c r="X142" s="303">
        <v>1</v>
      </c>
      <c r="Y142" s="303">
        <v>1</v>
      </c>
      <c r="Z142" s="303">
        <v>1</v>
      </c>
      <c r="AA142" s="303">
        <v>1</v>
      </c>
    </row>
    <row r="143" spans="1:27" outlineLevel="2" x14ac:dyDescent="0.3">
      <c r="A143" s="203" t="s">
        <v>328</v>
      </c>
      <c r="B143" s="131"/>
      <c r="C143" s="131">
        <f>+('[1]N EERR PIEDEM'!C143*P143)+((('[1]N EERR PIEDEM'!C143*(100%-P143))/(1+TASAS!$B$9)))</f>
        <v>0</v>
      </c>
      <c r="D143" s="131">
        <f>+('[1]N EERR PIEDEM'!D143*Q143)+((('[1]N EERR PIEDEM'!D143*(100%-Q143))/(1+TASAS!$C$9)))</f>
        <v>0</v>
      </c>
      <c r="E143" s="131">
        <f>+('[1]N EERR PIEDEM'!E143*R143)+((('[1]N EERR PIEDEM'!E143*(100%-R143))/(1+TASAS!$D$9)))</f>
        <v>0</v>
      </c>
      <c r="F143" s="131">
        <f>+('[1]N EERR PIEDEM'!F143*S143)+((('[1]N EERR PIEDEM'!F143*(100%-S143))/(1+TASAS!$E$9)))</f>
        <v>0</v>
      </c>
      <c r="G143" s="131">
        <f>+('[1]N EERR PIEDEM'!G143*T143)+((('[1]N EERR PIEDEM'!G143*(100%-T143))/(1+TASAS!$F$9)))</f>
        <v>0</v>
      </c>
      <c r="H143" s="131">
        <f>+('[1]N EERR PIEDEM'!H143*U143)+((('[1]N EERR PIEDEM'!H143*(100%-U143))/(1+TASAS!$G$9)))</f>
        <v>0</v>
      </c>
      <c r="I143" s="131">
        <f>+('[1]N EERR PIEDEM'!I143*V143)+((('[1]N EERR PIEDEM'!I143*(100%-V143))/(1+TASAS!$H$9)))</f>
        <v>0</v>
      </c>
      <c r="J143" s="131">
        <f>+('[1]N EERR PIEDEM'!J143*W143)+((('[1]N EERR PIEDEM'!J143*(100%-W143))/(1+TASAS!$I$9)))</f>
        <v>0</v>
      </c>
      <c r="K143" s="131">
        <f>+('[1]N EERR PIEDEM'!K143*X143)+((('[1]N EERR PIEDEM'!K143*(100%-X143))/(1+TASAS!$J$9)))</f>
        <v>0</v>
      </c>
      <c r="L143" s="131">
        <f>+('[1]N EERR PIEDEM'!L143*Y143)+((('[1]N EERR PIEDEM'!L143*(100%-Y143))/(1+TASAS!$K$9)))</f>
        <v>0</v>
      </c>
      <c r="M143" s="131">
        <f>+('[1]N EERR PIEDEM'!M143*Z143)+((('[1]N EERR PIEDEM'!M143*(100%-Z143))/(1+TASAS!$L$9)))</f>
        <v>0</v>
      </c>
      <c r="N143" s="131">
        <f>+('[1]N EERR PIEDEM'!N143*AA143)+((('[1]N EERR PIEDEM'!N143*(100%-AA143))/(1+TASAS!$M$9)))</f>
        <v>0</v>
      </c>
      <c r="O143" s="194">
        <f t="shared" si="17"/>
        <v>0</v>
      </c>
      <c r="P143" s="303">
        <v>0</v>
      </c>
      <c r="Q143" s="303">
        <v>0</v>
      </c>
      <c r="R143" s="303">
        <v>0</v>
      </c>
      <c r="S143" s="303">
        <v>0</v>
      </c>
      <c r="T143" s="303">
        <v>0</v>
      </c>
      <c r="U143" s="303">
        <v>0</v>
      </c>
      <c r="V143" s="303">
        <v>0</v>
      </c>
      <c r="W143" s="303">
        <v>0</v>
      </c>
      <c r="X143" s="303">
        <v>0</v>
      </c>
      <c r="Y143" s="303">
        <v>0</v>
      </c>
      <c r="Z143" s="303">
        <v>0</v>
      </c>
      <c r="AA143" s="303">
        <v>0</v>
      </c>
    </row>
    <row r="144" spans="1:27" outlineLevel="2" x14ac:dyDescent="0.3">
      <c r="A144" s="203" t="s">
        <v>329</v>
      </c>
      <c r="B144" s="131"/>
      <c r="C144" s="131">
        <f>+('[1]N EERR PIEDEM'!C144*P144)+((('[1]N EERR PIEDEM'!C144*(100%-P144))/(1+TASAS!$B$9)))</f>
        <v>0</v>
      </c>
      <c r="D144" s="131">
        <f>+('[1]N EERR PIEDEM'!D144*Q144)+((('[1]N EERR PIEDEM'!D144*(100%-Q144))/(1+TASAS!$C$9)))</f>
        <v>0</v>
      </c>
      <c r="E144" s="131">
        <f>+('[1]N EERR PIEDEM'!E144*R144)+((('[1]N EERR PIEDEM'!E144*(100%-R144))/(1+TASAS!$D$9)))</f>
        <v>0</v>
      </c>
      <c r="F144" s="131">
        <f>+('[1]N EERR PIEDEM'!F144*S144)+((('[1]N EERR PIEDEM'!F144*(100%-S144))/(1+TASAS!$E$9)))</f>
        <v>0</v>
      </c>
      <c r="G144" s="131">
        <f>+('[1]N EERR PIEDEM'!G144*T144)+((('[1]N EERR PIEDEM'!G144*(100%-T144))/(1+TASAS!$F$9)))</f>
        <v>0</v>
      </c>
      <c r="H144" s="131">
        <f>+('[1]N EERR PIEDEM'!H144*U144)+((('[1]N EERR PIEDEM'!H144*(100%-U144))/(1+TASAS!$G$9)))</f>
        <v>0</v>
      </c>
      <c r="I144" s="131">
        <f>+('[1]N EERR PIEDEM'!I144*V144)+((('[1]N EERR PIEDEM'!I144*(100%-V144))/(1+TASAS!$H$9)))</f>
        <v>0</v>
      </c>
      <c r="J144" s="131">
        <f>+('[1]N EERR PIEDEM'!J144*W144)+((('[1]N EERR PIEDEM'!J144*(100%-W144))/(1+TASAS!$I$9)))</f>
        <v>0</v>
      </c>
      <c r="K144" s="131">
        <f>+('[1]N EERR PIEDEM'!K144*X144)+((('[1]N EERR PIEDEM'!K144*(100%-X144))/(1+TASAS!$J$9)))</f>
        <v>0</v>
      </c>
      <c r="L144" s="131">
        <f>+('[1]N EERR PIEDEM'!L144*Y144)+((('[1]N EERR PIEDEM'!L144*(100%-Y144))/(1+TASAS!$K$9)))</f>
        <v>0</v>
      </c>
      <c r="M144" s="131">
        <f>+('[1]N EERR PIEDEM'!M144*Z144)+((('[1]N EERR PIEDEM'!M144*(100%-Z144))/(1+TASAS!$L$9)))</f>
        <v>0</v>
      </c>
      <c r="N144" s="131">
        <f>+('[1]N EERR PIEDEM'!N144*AA144)+((('[1]N EERR PIEDEM'!N144*(100%-AA144))/(1+TASAS!$M$9)))</f>
        <v>0</v>
      </c>
      <c r="O144" s="194">
        <f t="shared" si="17"/>
        <v>0</v>
      </c>
      <c r="P144" s="303">
        <v>0</v>
      </c>
      <c r="Q144" s="303">
        <v>0</v>
      </c>
      <c r="R144" s="303">
        <v>0</v>
      </c>
      <c r="S144" s="303">
        <v>0</v>
      </c>
      <c r="T144" s="303">
        <v>0</v>
      </c>
      <c r="U144" s="303">
        <v>0</v>
      </c>
      <c r="V144" s="303">
        <v>0</v>
      </c>
      <c r="W144" s="303">
        <v>0</v>
      </c>
      <c r="X144" s="303">
        <v>0</v>
      </c>
      <c r="Y144" s="303">
        <v>0</v>
      </c>
      <c r="Z144" s="303">
        <v>0</v>
      </c>
      <c r="AA144" s="303">
        <v>0</v>
      </c>
    </row>
    <row r="145" spans="1:27" outlineLevel="2" x14ac:dyDescent="0.3">
      <c r="A145" s="203" t="s">
        <v>330</v>
      </c>
      <c r="B145" s="131"/>
      <c r="C145" s="131">
        <f>+('[1]N EERR PIEDEM'!C145*P145)+((('[1]N EERR PIEDEM'!C145*(100%-P145))/(1+TASAS!$B$9)))</f>
        <v>0</v>
      </c>
      <c r="D145" s="131">
        <f>+('[1]N EERR PIEDEM'!D145*Q145)+((('[1]N EERR PIEDEM'!D145*(100%-Q145))/(1+TASAS!$C$9)))</f>
        <v>0</v>
      </c>
      <c r="E145" s="131">
        <f>+('[1]N EERR PIEDEM'!E145*R145)+((('[1]N EERR PIEDEM'!E145*(100%-R145))/(1+TASAS!$D$9)))</f>
        <v>0</v>
      </c>
      <c r="F145" s="131">
        <f>+('[1]N EERR PIEDEM'!F145*S145)+((('[1]N EERR PIEDEM'!F145*(100%-S145))/(1+TASAS!$E$9)))</f>
        <v>0</v>
      </c>
      <c r="G145" s="131">
        <f>+('[1]N EERR PIEDEM'!G145*T145)+((('[1]N EERR PIEDEM'!G145*(100%-T145))/(1+TASAS!$F$9)))</f>
        <v>0</v>
      </c>
      <c r="H145" s="131">
        <f>+('[1]N EERR PIEDEM'!H145*U145)+((('[1]N EERR PIEDEM'!H145*(100%-U145))/(1+TASAS!$G$9)))</f>
        <v>0</v>
      </c>
      <c r="I145" s="131">
        <f>+('[1]N EERR PIEDEM'!I145*V145)+((('[1]N EERR PIEDEM'!I145*(100%-V145))/(1+TASAS!$H$9)))</f>
        <v>0</v>
      </c>
      <c r="J145" s="131">
        <f>+('[1]N EERR PIEDEM'!J145*W145)+((('[1]N EERR PIEDEM'!J145*(100%-W145))/(1+TASAS!$I$9)))</f>
        <v>0</v>
      </c>
      <c r="K145" s="131">
        <f>+('[1]N EERR PIEDEM'!K145*X145)+((('[1]N EERR PIEDEM'!K145*(100%-X145))/(1+TASAS!$J$9)))</f>
        <v>0</v>
      </c>
      <c r="L145" s="131">
        <f>+('[1]N EERR PIEDEM'!L145*Y145)+((('[1]N EERR PIEDEM'!L145*(100%-Y145))/(1+TASAS!$K$9)))</f>
        <v>0</v>
      </c>
      <c r="M145" s="131">
        <f>+('[1]N EERR PIEDEM'!M145*Z145)+((('[1]N EERR PIEDEM'!M145*(100%-Z145))/(1+TASAS!$L$9)))</f>
        <v>0</v>
      </c>
      <c r="N145" s="131">
        <f>+('[1]N EERR PIEDEM'!N145*AA145)+((('[1]N EERR PIEDEM'!N145*(100%-AA145))/(1+TASAS!$M$9)))</f>
        <v>0</v>
      </c>
      <c r="O145" s="194">
        <f t="shared" si="17"/>
        <v>0</v>
      </c>
      <c r="P145" s="303">
        <v>0</v>
      </c>
      <c r="Q145" s="303">
        <v>0</v>
      </c>
      <c r="R145" s="303">
        <v>0</v>
      </c>
      <c r="S145" s="303">
        <v>0</v>
      </c>
      <c r="T145" s="303">
        <v>0</v>
      </c>
      <c r="U145" s="303">
        <v>0</v>
      </c>
      <c r="V145" s="303">
        <v>0</v>
      </c>
      <c r="W145" s="303">
        <v>0</v>
      </c>
      <c r="X145" s="303">
        <v>0</v>
      </c>
      <c r="Y145" s="303">
        <v>0</v>
      </c>
      <c r="Z145" s="303">
        <v>0</v>
      </c>
      <c r="AA145" s="303">
        <v>0</v>
      </c>
    </row>
    <row r="146" spans="1:27" outlineLevel="2" x14ac:dyDescent="0.3">
      <c r="A146" s="203" t="s">
        <v>331</v>
      </c>
      <c r="B146" s="131"/>
      <c r="C146" s="131">
        <f>+('[1]N EERR PIEDEM'!C146*P146)+((('[1]N EERR PIEDEM'!C146*(100%-P146))/(1+TASAS!$B$9)))</f>
        <v>0</v>
      </c>
      <c r="D146" s="131">
        <f>+('[1]N EERR PIEDEM'!D146*Q146)+((('[1]N EERR PIEDEM'!D146*(100%-Q146))/(1+TASAS!$C$9)))</f>
        <v>0</v>
      </c>
      <c r="E146" s="131">
        <f>+('[1]N EERR PIEDEM'!E146*R146)+((('[1]N EERR PIEDEM'!E146*(100%-R146))/(1+TASAS!$D$9)))</f>
        <v>0</v>
      </c>
      <c r="F146" s="131">
        <f>+('[1]N EERR PIEDEM'!F146*S146)+((('[1]N EERR PIEDEM'!F146*(100%-S146))/(1+TASAS!$E$9)))</f>
        <v>0</v>
      </c>
      <c r="G146" s="131">
        <f>+('[1]N EERR PIEDEM'!G146*T146)+((('[1]N EERR PIEDEM'!G146*(100%-T146))/(1+TASAS!$F$9)))</f>
        <v>0</v>
      </c>
      <c r="H146" s="131">
        <f>+('[1]N EERR PIEDEM'!H146*U146)+((('[1]N EERR PIEDEM'!H146*(100%-U146))/(1+TASAS!$G$9)))</f>
        <v>0</v>
      </c>
      <c r="I146" s="131">
        <f>+('[1]N EERR PIEDEM'!I146*V146)+((('[1]N EERR PIEDEM'!I146*(100%-V146))/(1+TASAS!$H$9)))</f>
        <v>0</v>
      </c>
      <c r="J146" s="131">
        <f>+('[1]N EERR PIEDEM'!J146*W146)+((('[1]N EERR PIEDEM'!J146*(100%-W146))/(1+TASAS!$I$9)))</f>
        <v>0</v>
      </c>
      <c r="K146" s="131">
        <f>+('[1]N EERR PIEDEM'!K146*X146)+((('[1]N EERR PIEDEM'!K146*(100%-X146))/(1+TASAS!$J$9)))</f>
        <v>0</v>
      </c>
      <c r="L146" s="131">
        <f>+('[1]N EERR PIEDEM'!L146*Y146)+((('[1]N EERR PIEDEM'!L146*(100%-Y146))/(1+TASAS!$K$9)))</f>
        <v>0</v>
      </c>
      <c r="M146" s="131">
        <f>+('[1]N EERR PIEDEM'!M146*Z146)+((('[1]N EERR PIEDEM'!M146*(100%-Z146))/(1+TASAS!$L$9)))</f>
        <v>0</v>
      </c>
      <c r="N146" s="131">
        <f>+('[1]N EERR PIEDEM'!N146*AA146)+((('[1]N EERR PIEDEM'!N146*(100%-AA146))/(1+TASAS!$M$9)))</f>
        <v>0</v>
      </c>
      <c r="O146" s="194">
        <f t="shared" si="17"/>
        <v>0</v>
      </c>
      <c r="P146" s="303">
        <v>1</v>
      </c>
      <c r="Q146" s="303">
        <v>1</v>
      </c>
      <c r="R146" s="303">
        <v>1</v>
      </c>
      <c r="S146" s="303">
        <v>1</v>
      </c>
      <c r="T146" s="303">
        <v>1</v>
      </c>
      <c r="U146" s="303">
        <v>1</v>
      </c>
      <c r="V146" s="303">
        <v>1</v>
      </c>
      <c r="W146" s="303">
        <v>1</v>
      </c>
      <c r="X146" s="303">
        <v>1</v>
      </c>
      <c r="Y146" s="303">
        <v>1</v>
      </c>
      <c r="Z146" s="303">
        <v>1</v>
      </c>
      <c r="AA146" s="303">
        <v>1</v>
      </c>
    </row>
    <row r="147" spans="1:27" outlineLevel="2" x14ac:dyDescent="0.3">
      <c r="A147" s="203" t="s">
        <v>332</v>
      </c>
      <c r="B147" s="131"/>
      <c r="C147" s="131">
        <f>+('[1]N EERR PIEDEM'!C147*P147)+((('[1]N EERR PIEDEM'!C147*(100%-P147))/(1+TASAS!$B$9)))</f>
        <v>0</v>
      </c>
      <c r="D147" s="131">
        <f>+('[1]N EERR PIEDEM'!D147*Q147)+((('[1]N EERR PIEDEM'!D147*(100%-Q147))/(1+TASAS!$C$9)))</f>
        <v>0</v>
      </c>
      <c r="E147" s="131">
        <f>+('[1]N EERR PIEDEM'!E147*R147)+((('[1]N EERR PIEDEM'!E147*(100%-R147))/(1+TASAS!$D$9)))</f>
        <v>0</v>
      </c>
      <c r="F147" s="131">
        <f>+('[1]N EERR PIEDEM'!F147*S147)+((('[1]N EERR PIEDEM'!F147*(100%-S147))/(1+TASAS!$E$9)))</f>
        <v>0</v>
      </c>
      <c r="G147" s="131">
        <f>+('[1]N EERR PIEDEM'!G147*T147)+((('[1]N EERR PIEDEM'!G147*(100%-T147))/(1+TASAS!$F$9)))</f>
        <v>0</v>
      </c>
      <c r="H147" s="131">
        <f>+('[1]N EERR PIEDEM'!H147*U147)+((('[1]N EERR PIEDEM'!H147*(100%-U147))/(1+TASAS!$G$9)))</f>
        <v>0</v>
      </c>
      <c r="I147" s="131">
        <f>+('[1]N EERR PIEDEM'!I147*V147)+((('[1]N EERR PIEDEM'!I147*(100%-V147))/(1+TASAS!$H$9)))</f>
        <v>0</v>
      </c>
      <c r="J147" s="131">
        <f>+('[1]N EERR PIEDEM'!J147*W147)+((('[1]N EERR PIEDEM'!J147*(100%-W147))/(1+TASAS!$I$9)))</f>
        <v>0</v>
      </c>
      <c r="K147" s="131">
        <f>+('[1]N EERR PIEDEM'!K147*X147)+((('[1]N EERR PIEDEM'!K147*(100%-X147))/(1+TASAS!$J$9)))</f>
        <v>0</v>
      </c>
      <c r="L147" s="131">
        <f>+('[1]N EERR PIEDEM'!L147*Y147)+((('[1]N EERR PIEDEM'!L147*(100%-Y147))/(1+TASAS!$K$9)))</f>
        <v>0</v>
      </c>
      <c r="M147" s="131">
        <f>+('[1]N EERR PIEDEM'!M147*Z147)+((('[1]N EERR PIEDEM'!M147*(100%-Z147))/(1+TASAS!$L$9)))</f>
        <v>0</v>
      </c>
      <c r="N147" s="131">
        <f>+('[1]N EERR PIEDEM'!N147*AA147)+((('[1]N EERR PIEDEM'!N147*(100%-AA147))/(1+TASAS!$M$9)))</f>
        <v>0</v>
      </c>
      <c r="O147" s="194">
        <f t="shared" si="17"/>
        <v>0</v>
      </c>
      <c r="P147" s="303">
        <v>1</v>
      </c>
      <c r="Q147" s="303">
        <v>1</v>
      </c>
      <c r="R147" s="303">
        <v>1</v>
      </c>
      <c r="S147" s="303">
        <v>1</v>
      </c>
      <c r="T147" s="303">
        <v>1</v>
      </c>
      <c r="U147" s="303">
        <v>1</v>
      </c>
      <c r="V147" s="303">
        <v>1</v>
      </c>
      <c r="W147" s="303">
        <v>1</v>
      </c>
      <c r="X147" s="303">
        <v>1</v>
      </c>
      <c r="Y147" s="303">
        <v>1</v>
      </c>
      <c r="Z147" s="303">
        <v>1</v>
      </c>
      <c r="AA147" s="303">
        <v>1</v>
      </c>
    </row>
    <row r="148" spans="1:27" outlineLevel="2" x14ac:dyDescent="0.3">
      <c r="A148" s="203" t="s">
        <v>333</v>
      </c>
      <c r="B148" s="131"/>
      <c r="C148" s="131">
        <f>+('[1]N EERR PIEDEM'!C148*P148)+((('[1]N EERR PIEDEM'!C148*(100%-P148))/(1+TASAS!$B$9)))</f>
        <v>0</v>
      </c>
      <c r="D148" s="131">
        <f>+('[1]N EERR PIEDEM'!D148*Q148)+((('[1]N EERR PIEDEM'!D148*(100%-Q148))/(1+TASAS!$C$9)))</f>
        <v>0</v>
      </c>
      <c r="E148" s="131">
        <f>+('[1]N EERR PIEDEM'!E148*R148)+((('[1]N EERR PIEDEM'!E148*(100%-R148))/(1+TASAS!$D$9)))</f>
        <v>0</v>
      </c>
      <c r="F148" s="131">
        <f>+('[1]N EERR PIEDEM'!F148*S148)+((('[1]N EERR PIEDEM'!F148*(100%-S148))/(1+TASAS!$E$9)))</f>
        <v>0</v>
      </c>
      <c r="G148" s="131">
        <f>+('[1]N EERR PIEDEM'!G148*T148)+((('[1]N EERR PIEDEM'!G148*(100%-T148))/(1+TASAS!$F$9)))</f>
        <v>0</v>
      </c>
      <c r="H148" s="131">
        <f>+('[1]N EERR PIEDEM'!H148*U148)+((('[1]N EERR PIEDEM'!H148*(100%-U148))/(1+TASAS!$G$9)))</f>
        <v>0</v>
      </c>
      <c r="I148" s="131">
        <f>+('[1]N EERR PIEDEM'!I148*V148)+((('[1]N EERR PIEDEM'!I148*(100%-V148))/(1+TASAS!$H$9)))</f>
        <v>0</v>
      </c>
      <c r="J148" s="131">
        <f>+('[1]N EERR PIEDEM'!J148*W148)+((('[1]N EERR PIEDEM'!J148*(100%-W148))/(1+TASAS!$I$9)))</f>
        <v>0</v>
      </c>
      <c r="K148" s="131">
        <f>+('[1]N EERR PIEDEM'!K148*X148)+((('[1]N EERR PIEDEM'!K148*(100%-X148))/(1+TASAS!$J$9)))</f>
        <v>0</v>
      </c>
      <c r="L148" s="131">
        <f>+('[1]N EERR PIEDEM'!L148*Y148)+((('[1]N EERR PIEDEM'!L148*(100%-Y148))/(1+TASAS!$K$9)))</f>
        <v>0</v>
      </c>
      <c r="M148" s="131">
        <f>+('[1]N EERR PIEDEM'!M148*Z148)+((('[1]N EERR PIEDEM'!M148*(100%-Z148))/(1+TASAS!$L$9)))</f>
        <v>0</v>
      </c>
      <c r="N148" s="131">
        <f>+('[1]N EERR PIEDEM'!N148*AA148)+((('[1]N EERR PIEDEM'!N148*(100%-AA148))/(1+TASAS!$M$9)))</f>
        <v>0</v>
      </c>
      <c r="O148" s="194">
        <f t="shared" si="17"/>
        <v>0</v>
      </c>
      <c r="P148" s="303">
        <v>1</v>
      </c>
      <c r="Q148" s="303">
        <v>1</v>
      </c>
      <c r="R148" s="303">
        <v>1</v>
      </c>
      <c r="S148" s="303">
        <v>1</v>
      </c>
      <c r="T148" s="303">
        <v>1</v>
      </c>
      <c r="U148" s="303">
        <v>1</v>
      </c>
      <c r="V148" s="303">
        <v>1</v>
      </c>
      <c r="W148" s="303">
        <v>1</v>
      </c>
      <c r="X148" s="303">
        <v>1</v>
      </c>
      <c r="Y148" s="303">
        <v>1</v>
      </c>
      <c r="Z148" s="303">
        <v>1</v>
      </c>
      <c r="AA148" s="303">
        <v>1</v>
      </c>
    </row>
    <row r="149" spans="1:27" outlineLevel="2" x14ac:dyDescent="0.3">
      <c r="A149" s="203" t="s">
        <v>334</v>
      </c>
      <c r="B149" s="131"/>
      <c r="C149" s="131">
        <f>+('[1]N EERR PIEDEM'!C149*P149)+((('[1]N EERR PIEDEM'!C149*(100%-P149))/(1+TASAS!$B$9)))</f>
        <v>0</v>
      </c>
      <c r="D149" s="131">
        <f>+('[1]N EERR PIEDEM'!D149*Q149)+((('[1]N EERR PIEDEM'!D149*(100%-Q149))/(1+TASAS!$C$9)))</f>
        <v>0</v>
      </c>
      <c r="E149" s="131">
        <f>+('[1]N EERR PIEDEM'!E149*R149)+((('[1]N EERR PIEDEM'!E149*(100%-R149))/(1+TASAS!$D$9)))</f>
        <v>43.639380387888544</v>
      </c>
      <c r="F149" s="131">
        <f>+('[1]N EERR PIEDEM'!F149*S149)+((('[1]N EERR PIEDEM'!F149*(100%-S149))/(1+TASAS!$E$9)))</f>
        <v>0</v>
      </c>
      <c r="G149" s="131">
        <f>+('[1]N EERR PIEDEM'!G149*T149)+((('[1]N EERR PIEDEM'!G149*(100%-T149))/(1+TASAS!$F$9)))</f>
        <v>0</v>
      </c>
      <c r="H149" s="131">
        <f>+('[1]N EERR PIEDEM'!H149*U149)+((('[1]N EERR PIEDEM'!H149*(100%-U149))/(1+TASAS!$G$9)))</f>
        <v>0</v>
      </c>
      <c r="I149" s="131">
        <f>+('[1]N EERR PIEDEM'!I149*V149)+((('[1]N EERR PIEDEM'!I149*(100%-V149))/(1+TASAS!$H$9)))</f>
        <v>0</v>
      </c>
      <c r="J149" s="131">
        <f>+('[1]N EERR PIEDEM'!J149*W149)+((('[1]N EERR PIEDEM'!J149*(100%-W149))/(1+TASAS!$I$9)))</f>
        <v>0</v>
      </c>
      <c r="K149" s="131">
        <f>+('[1]N EERR PIEDEM'!K149*X149)+((('[1]N EERR PIEDEM'!K149*(100%-X149))/(1+TASAS!$J$9)))</f>
        <v>0</v>
      </c>
      <c r="L149" s="131">
        <f>+('[1]N EERR PIEDEM'!L149*Y149)+((('[1]N EERR PIEDEM'!L149*(100%-Y149))/(1+TASAS!$K$9)))</f>
        <v>0</v>
      </c>
      <c r="M149" s="131">
        <f>+('[1]N EERR PIEDEM'!M149*Z149)+((('[1]N EERR PIEDEM'!M149*(100%-Z149))/(1+TASAS!$L$9)))</f>
        <v>0</v>
      </c>
      <c r="N149" s="131">
        <f>+('[1]N EERR PIEDEM'!N149*AA149)+((('[1]N EERR PIEDEM'!N149*(100%-AA149))/(1+TASAS!$M$9)))</f>
        <v>0</v>
      </c>
      <c r="O149" s="194">
        <f t="shared" si="17"/>
        <v>43.639380387888544</v>
      </c>
      <c r="P149" s="303">
        <v>0</v>
      </c>
      <c r="Q149" s="303">
        <v>0</v>
      </c>
      <c r="R149" s="303">
        <v>0</v>
      </c>
      <c r="S149" s="303">
        <v>0</v>
      </c>
      <c r="T149" s="303">
        <v>0</v>
      </c>
      <c r="U149" s="303">
        <v>0</v>
      </c>
      <c r="V149" s="303">
        <v>0</v>
      </c>
      <c r="W149" s="303">
        <v>0</v>
      </c>
      <c r="X149" s="303">
        <v>0</v>
      </c>
      <c r="Y149" s="303">
        <v>0</v>
      </c>
      <c r="Z149" s="303">
        <v>0</v>
      </c>
      <c r="AA149" s="303">
        <v>0</v>
      </c>
    </row>
    <row r="150" spans="1:27" outlineLevel="2" x14ac:dyDescent="0.3">
      <c r="A150" s="203" t="s">
        <v>335</v>
      </c>
      <c r="B150" s="131"/>
      <c r="C150" s="131">
        <f>+('[1]N EERR PIEDEM'!C150*P150)+((('[1]N EERR PIEDEM'!C150*(100%-P150))/(1+TASAS!$B$9)))</f>
        <v>0</v>
      </c>
      <c r="D150" s="131">
        <f>+('[1]N EERR PIEDEM'!D150*Q150)+((('[1]N EERR PIEDEM'!D150*(100%-Q150))/(1+TASAS!$C$9)))</f>
        <v>0</v>
      </c>
      <c r="E150" s="131">
        <f>+('[1]N EERR PIEDEM'!E150*R150)+((('[1]N EERR PIEDEM'!E150*(100%-R150))/(1+TASAS!$D$9)))</f>
        <v>0</v>
      </c>
      <c r="F150" s="131">
        <f>+('[1]N EERR PIEDEM'!F150*S150)+((('[1]N EERR PIEDEM'!F150*(100%-S150))/(1+TASAS!$E$9)))</f>
        <v>0</v>
      </c>
      <c r="G150" s="131">
        <f>+('[1]N EERR PIEDEM'!G150*T150)+((('[1]N EERR PIEDEM'!G150*(100%-T150))/(1+TASAS!$F$9)))</f>
        <v>0</v>
      </c>
      <c r="H150" s="131">
        <f>+('[1]N EERR PIEDEM'!H150*U150)+((('[1]N EERR PIEDEM'!H150*(100%-U150))/(1+TASAS!$G$9)))</f>
        <v>0</v>
      </c>
      <c r="I150" s="131">
        <f>+('[1]N EERR PIEDEM'!I150*V150)+((('[1]N EERR PIEDEM'!I150*(100%-V150))/(1+TASAS!$H$9)))</f>
        <v>0</v>
      </c>
      <c r="J150" s="131">
        <f>+('[1]N EERR PIEDEM'!J150*W150)+((('[1]N EERR PIEDEM'!J150*(100%-W150))/(1+TASAS!$I$9)))</f>
        <v>0</v>
      </c>
      <c r="K150" s="131">
        <f>+('[1]N EERR PIEDEM'!K150*X150)+((('[1]N EERR PIEDEM'!K150*(100%-X150))/(1+TASAS!$J$9)))</f>
        <v>0</v>
      </c>
      <c r="L150" s="131">
        <f>+('[1]N EERR PIEDEM'!L150*Y150)+((('[1]N EERR PIEDEM'!L150*(100%-Y150))/(1+TASAS!$K$9)))</f>
        <v>0</v>
      </c>
      <c r="M150" s="131">
        <f>+('[1]N EERR PIEDEM'!M150*Z150)+((('[1]N EERR PIEDEM'!M150*(100%-Z150))/(1+TASAS!$L$9)))</f>
        <v>0</v>
      </c>
      <c r="N150" s="131">
        <f>+('[1]N EERR PIEDEM'!N150*AA150)+((('[1]N EERR PIEDEM'!N150*(100%-AA150))/(1+TASAS!$M$9)))</f>
        <v>0</v>
      </c>
      <c r="O150" s="194">
        <f t="shared" si="17"/>
        <v>0</v>
      </c>
      <c r="P150" s="303">
        <v>1</v>
      </c>
      <c r="Q150" s="303">
        <v>1</v>
      </c>
      <c r="R150" s="303">
        <v>1</v>
      </c>
      <c r="S150" s="303">
        <v>1</v>
      </c>
      <c r="T150" s="303">
        <v>1</v>
      </c>
      <c r="U150" s="303">
        <v>1</v>
      </c>
      <c r="V150" s="303">
        <v>1</v>
      </c>
      <c r="W150" s="303">
        <v>1</v>
      </c>
      <c r="X150" s="303">
        <v>1</v>
      </c>
      <c r="Y150" s="303">
        <v>1</v>
      </c>
      <c r="Z150" s="303">
        <v>1</v>
      </c>
      <c r="AA150" s="303">
        <v>1</v>
      </c>
    </row>
    <row r="151" spans="1:27" outlineLevel="2" x14ac:dyDescent="0.3">
      <c r="A151" s="203" t="s">
        <v>336</v>
      </c>
      <c r="B151" s="131"/>
      <c r="C151" s="131">
        <f>+('[1]N EERR PIEDEM'!C151*P151)+((('[1]N EERR PIEDEM'!C151*(100%-P151))/(1+TASAS!$B$9)))</f>
        <v>0</v>
      </c>
      <c r="D151" s="131">
        <f>+('[1]N EERR PIEDEM'!D151*Q151)+((('[1]N EERR PIEDEM'!D151*(100%-Q151))/(1+TASAS!$C$9)))</f>
        <v>0</v>
      </c>
      <c r="E151" s="131">
        <f>+('[1]N EERR PIEDEM'!E151*R151)+((('[1]N EERR PIEDEM'!E151*(100%-R151))/(1+TASAS!$D$9)))</f>
        <v>0</v>
      </c>
      <c r="F151" s="131">
        <f>+('[1]N EERR PIEDEM'!F151*S151)+((('[1]N EERR PIEDEM'!F151*(100%-S151))/(1+TASAS!$E$9)))</f>
        <v>0</v>
      </c>
      <c r="G151" s="131">
        <f>+('[1]N EERR PIEDEM'!G151*T151)+((('[1]N EERR PIEDEM'!G151*(100%-T151))/(1+TASAS!$F$9)))</f>
        <v>0</v>
      </c>
      <c r="H151" s="131">
        <f>+('[1]N EERR PIEDEM'!H151*U151)+((('[1]N EERR PIEDEM'!H151*(100%-U151))/(1+TASAS!$G$9)))</f>
        <v>0</v>
      </c>
      <c r="I151" s="131">
        <f>+('[1]N EERR PIEDEM'!I151*V151)+((('[1]N EERR PIEDEM'!I151*(100%-V151))/(1+TASAS!$H$9)))</f>
        <v>0</v>
      </c>
      <c r="J151" s="131">
        <f>+('[1]N EERR PIEDEM'!J151*W151)+((('[1]N EERR PIEDEM'!J151*(100%-W151))/(1+TASAS!$I$9)))</f>
        <v>0</v>
      </c>
      <c r="K151" s="131">
        <f>+('[1]N EERR PIEDEM'!K151*X151)+((('[1]N EERR PIEDEM'!K151*(100%-X151))/(1+TASAS!$J$9)))</f>
        <v>0</v>
      </c>
      <c r="L151" s="131">
        <f>+('[1]N EERR PIEDEM'!L151*Y151)+((('[1]N EERR PIEDEM'!L151*(100%-Y151))/(1+TASAS!$K$9)))</f>
        <v>0</v>
      </c>
      <c r="M151" s="131">
        <f>+('[1]N EERR PIEDEM'!M151*Z151)+((('[1]N EERR PIEDEM'!M151*(100%-Z151))/(1+TASAS!$L$9)))</f>
        <v>0</v>
      </c>
      <c r="N151" s="131">
        <f>+('[1]N EERR PIEDEM'!N151*AA151)+((('[1]N EERR PIEDEM'!N151*(100%-AA151))/(1+TASAS!$M$9)))</f>
        <v>0</v>
      </c>
      <c r="O151" s="194">
        <f t="shared" si="17"/>
        <v>0</v>
      </c>
      <c r="P151" s="303">
        <v>0</v>
      </c>
      <c r="Q151" s="303">
        <v>0</v>
      </c>
      <c r="R151" s="303">
        <v>0</v>
      </c>
      <c r="S151" s="303">
        <v>0</v>
      </c>
      <c r="T151" s="303">
        <v>0</v>
      </c>
      <c r="U151" s="303">
        <v>0</v>
      </c>
      <c r="V151" s="303">
        <v>0</v>
      </c>
      <c r="W151" s="303">
        <v>0</v>
      </c>
      <c r="X151" s="303">
        <v>0</v>
      </c>
      <c r="Y151" s="303">
        <v>0</v>
      </c>
      <c r="Z151" s="303">
        <v>0</v>
      </c>
      <c r="AA151" s="303">
        <v>0</v>
      </c>
    </row>
    <row r="152" spans="1:27" outlineLevel="2" x14ac:dyDescent="0.3">
      <c r="A152" s="203" t="s">
        <v>337</v>
      </c>
      <c r="B152" s="131"/>
      <c r="C152" s="131">
        <f>+('[1]N EERR PIEDEM'!C152*P152)+((('[1]N EERR PIEDEM'!C152*(100%-P152))/(1+TASAS!$B$9)))</f>
        <v>0</v>
      </c>
      <c r="D152" s="131">
        <f>+('[1]N EERR PIEDEM'!D152*Q152)+((('[1]N EERR PIEDEM'!D152*(100%-Q152))/(1+TASAS!$C$9)))</f>
        <v>0</v>
      </c>
      <c r="E152" s="131">
        <f>+('[1]N EERR PIEDEM'!E152*R152)+((('[1]N EERR PIEDEM'!E152*(100%-R152))/(1+TASAS!$D$9)))</f>
        <v>0</v>
      </c>
      <c r="F152" s="131">
        <f>+('[1]N EERR PIEDEM'!F152*S152)+((('[1]N EERR PIEDEM'!F152*(100%-S152))/(1+TASAS!$E$9)))</f>
        <v>0</v>
      </c>
      <c r="G152" s="131">
        <f>+('[1]N EERR PIEDEM'!G152*T152)+((('[1]N EERR PIEDEM'!G152*(100%-T152))/(1+TASAS!$F$9)))</f>
        <v>0</v>
      </c>
      <c r="H152" s="131">
        <f>+('[1]N EERR PIEDEM'!H152*U152)+((('[1]N EERR PIEDEM'!H152*(100%-U152))/(1+TASAS!$G$9)))</f>
        <v>0</v>
      </c>
      <c r="I152" s="131">
        <f>+('[1]N EERR PIEDEM'!I152*V152)+((('[1]N EERR PIEDEM'!I152*(100%-V152))/(1+TASAS!$H$9)))</f>
        <v>0</v>
      </c>
      <c r="J152" s="131">
        <f>+('[1]N EERR PIEDEM'!J152*W152)+((('[1]N EERR PIEDEM'!J152*(100%-W152))/(1+TASAS!$I$9)))</f>
        <v>0</v>
      </c>
      <c r="K152" s="131">
        <f>+('[1]N EERR PIEDEM'!K152*X152)+((('[1]N EERR PIEDEM'!K152*(100%-X152))/(1+TASAS!$J$9)))</f>
        <v>0</v>
      </c>
      <c r="L152" s="131">
        <f>+('[1]N EERR PIEDEM'!L152*Y152)+((('[1]N EERR PIEDEM'!L152*(100%-Y152))/(1+TASAS!$K$9)))</f>
        <v>0</v>
      </c>
      <c r="M152" s="131">
        <f>+('[1]N EERR PIEDEM'!M152*Z152)+((('[1]N EERR PIEDEM'!M152*(100%-Z152))/(1+TASAS!$L$9)))</f>
        <v>0</v>
      </c>
      <c r="N152" s="131">
        <f>+('[1]N EERR PIEDEM'!N152*AA152)+((('[1]N EERR PIEDEM'!N152*(100%-AA152))/(1+TASAS!$M$9)))</f>
        <v>0</v>
      </c>
      <c r="O152" s="194">
        <f t="shared" si="17"/>
        <v>0</v>
      </c>
      <c r="P152" s="303">
        <v>1</v>
      </c>
      <c r="Q152" s="303">
        <v>1</v>
      </c>
      <c r="R152" s="303">
        <v>1</v>
      </c>
      <c r="S152" s="303">
        <v>1</v>
      </c>
      <c r="T152" s="303">
        <v>1</v>
      </c>
      <c r="U152" s="303">
        <v>1</v>
      </c>
      <c r="V152" s="303">
        <v>1</v>
      </c>
      <c r="W152" s="303">
        <v>1</v>
      </c>
      <c r="X152" s="303">
        <v>1</v>
      </c>
      <c r="Y152" s="303">
        <v>1</v>
      </c>
      <c r="Z152" s="303">
        <v>1</v>
      </c>
      <c r="AA152" s="303">
        <v>1</v>
      </c>
    </row>
    <row r="153" spans="1:27" outlineLevel="2" x14ac:dyDescent="0.3">
      <c r="A153" s="203" t="s">
        <v>338</v>
      </c>
      <c r="B153" s="131"/>
      <c r="C153" s="131">
        <f>+('[1]N EERR PIEDEM'!C153*P153)+((('[1]N EERR PIEDEM'!C153*(100%-P153))/(1+TASAS!$B$9)))</f>
        <v>0</v>
      </c>
      <c r="D153" s="131">
        <f>+('[1]N EERR PIEDEM'!D153*Q153)+((('[1]N EERR PIEDEM'!D153*(100%-Q153))/(1+TASAS!$C$9)))</f>
        <v>0</v>
      </c>
      <c r="E153" s="131">
        <f>+('[1]N EERR PIEDEM'!E153*R153)+((('[1]N EERR PIEDEM'!E153*(100%-R153))/(1+TASAS!$D$9)))</f>
        <v>0</v>
      </c>
      <c r="F153" s="131">
        <f>+('[1]N EERR PIEDEM'!F153*S153)+((('[1]N EERR PIEDEM'!F153*(100%-S153))/(1+TASAS!$E$9)))</f>
        <v>0</v>
      </c>
      <c r="G153" s="131">
        <f>+('[1]N EERR PIEDEM'!G153*T153)+((('[1]N EERR PIEDEM'!G153*(100%-T153))/(1+TASAS!$F$9)))</f>
        <v>0</v>
      </c>
      <c r="H153" s="131">
        <f>+('[1]N EERR PIEDEM'!H153*U153)+((('[1]N EERR PIEDEM'!H153*(100%-U153))/(1+TASAS!$G$9)))</f>
        <v>0</v>
      </c>
      <c r="I153" s="131">
        <f>+('[1]N EERR PIEDEM'!I153*V153)+((('[1]N EERR PIEDEM'!I153*(100%-V153))/(1+TASAS!$H$9)))</f>
        <v>0</v>
      </c>
      <c r="J153" s="131">
        <f>+('[1]N EERR PIEDEM'!J153*W153)+((('[1]N EERR PIEDEM'!J153*(100%-W153))/(1+TASAS!$I$9)))</f>
        <v>0</v>
      </c>
      <c r="K153" s="131">
        <f>+('[1]N EERR PIEDEM'!K153*X153)+((('[1]N EERR PIEDEM'!K153*(100%-X153))/(1+TASAS!$J$9)))</f>
        <v>0</v>
      </c>
      <c r="L153" s="131">
        <f>+('[1]N EERR PIEDEM'!L153*Y153)+((('[1]N EERR PIEDEM'!L153*(100%-Y153))/(1+TASAS!$K$9)))</f>
        <v>0</v>
      </c>
      <c r="M153" s="131">
        <f>+('[1]N EERR PIEDEM'!M153*Z153)+((('[1]N EERR PIEDEM'!M153*(100%-Z153))/(1+TASAS!$L$9)))</f>
        <v>0</v>
      </c>
      <c r="N153" s="131">
        <f>+('[1]N EERR PIEDEM'!N153*AA153)+((('[1]N EERR PIEDEM'!N153*(100%-AA153))/(1+TASAS!$M$9)))</f>
        <v>0</v>
      </c>
      <c r="O153" s="194">
        <f t="shared" si="17"/>
        <v>0</v>
      </c>
      <c r="P153" s="303">
        <v>0</v>
      </c>
      <c r="Q153" s="303">
        <v>0</v>
      </c>
      <c r="R153" s="303">
        <v>0</v>
      </c>
      <c r="S153" s="303">
        <v>0</v>
      </c>
      <c r="T153" s="303">
        <v>0</v>
      </c>
      <c r="U153" s="303">
        <v>0</v>
      </c>
      <c r="V153" s="303">
        <v>0</v>
      </c>
      <c r="W153" s="303">
        <v>0</v>
      </c>
      <c r="X153" s="303">
        <v>0</v>
      </c>
      <c r="Y153" s="303">
        <v>0</v>
      </c>
      <c r="Z153" s="303">
        <v>0</v>
      </c>
      <c r="AA153" s="303">
        <v>0</v>
      </c>
    </row>
    <row r="154" spans="1:27" outlineLevel="2" x14ac:dyDescent="0.3">
      <c r="A154" s="203" t="s">
        <v>339</v>
      </c>
      <c r="B154" s="131"/>
      <c r="C154" s="131">
        <f>+('[1]N EERR PIEDEM'!C154*P154)+((('[1]N EERR PIEDEM'!C154*(100%-P154))/(1+TASAS!$B$9)))</f>
        <v>127.06</v>
      </c>
      <c r="D154" s="131">
        <f>+('[1]N EERR PIEDEM'!D154*Q154)+((('[1]N EERR PIEDEM'!D154*(100%-Q154))/(1+TASAS!$C$9)))</f>
        <v>363.82</v>
      </c>
      <c r="E154" s="131">
        <f>+('[1]N EERR PIEDEM'!E154*R154)+((('[1]N EERR PIEDEM'!E154*(100%-R154))/(1+TASAS!$D$9)))</f>
        <v>176.27</v>
      </c>
      <c r="F154" s="131">
        <f>+('[1]N EERR PIEDEM'!F154*S154)+((('[1]N EERR PIEDEM'!F154*(100%-S154))/(1+TASAS!$E$9)))</f>
        <v>150.63</v>
      </c>
      <c r="G154" s="131">
        <f>+('[1]N EERR PIEDEM'!G154*T154)+((('[1]N EERR PIEDEM'!G154*(100%-T154))/(1+TASAS!$F$9)))</f>
        <v>154.47999999999999</v>
      </c>
      <c r="H154" s="131">
        <f>+('[1]N EERR PIEDEM'!H154*U154)+((('[1]N EERR PIEDEM'!H154*(100%-U154))/(1+TASAS!$G$9)))</f>
        <v>192.27</v>
      </c>
      <c r="I154" s="131">
        <f>+('[1]N EERR PIEDEM'!I154*V154)+((('[1]N EERR PIEDEM'!I154*(100%-V154))/(1+TASAS!$H$9)))</f>
        <v>0</v>
      </c>
      <c r="J154" s="131">
        <f>+('[1]N EERR PIEDEM'!J154*W154)+((('[1]N EERR PIEDEM'!J154*(100%-W154))/(1+TASAS!$I$9)))</f>
        <v>0</v>
      </c>
      <c r="K154" s="131">
        <f>+('[1]N EERR PIEDEM'!K154*X154)+((('[1]N EERR PIEDEM'!K154*(100%-X154))/(1+TASAS!$J$9)))</f>
        <v>0</v>
      </c>
      <c r="L154" s="131">
        <f>+('[1]N EERR PIEDEM'!L154*Y154)+((('[1]N EERR PIEDEM'!L154*(100%-Y154))/(1+TASAS!$K$9)))</f>
        <v>0</v>
      </c>
      <c r="M154" s="131">
        <f>+('[1]N EERR PIEDEM'!M154*Z154)+((('[1]N EERR PIEDEM'!M154*(100%-Z154))/(1+TASAS!$L$9)))</f>
        <v>0</v>
      </c>
      <c r="N154" s="131">
        <f>+('[1]N EERR PIEDEM'!N154*AA154)+((('[1]N EERR PIEDEM'!N154*(100%-AA154))/(1+TASAS!$M$9)))</f>
        <v>0</v>
      </c>
      <c r="O154" s="194">
        <f t="shared" si="17"/>
        <v>1164.53</v>
      </c>
      <c r="P154" s="303">
        <v>1</v>
      </c>
      <c r="Q154" s="303">
        <v>1</v>
      </c>
      <c r="R154" s="303">
        <v>1</v>
      </c>
      <c r="S154" s="303">
        <v>1</v>
      </c>
      <c r="T154" s="303">
        <v>1</v>
      </c>
      <c r="U154" s="303">
        <v>1</v>
      </c>
      <c r="V154" s="303">
        <v>1</v>
      </c>
      <c r="W154" s="303">
        <v>1</v>
      </c>
      <c r="X154" s="303">
        <v>1</v>
      </c>
      <c r="Y154" s="303">
        <v>1</v>
      </c>
      <c r="Z154" s="303">
        <v>1</v>
      </c>
      <c r="AA154" s="303">
        <v>1</v>
      </c>
    </row>
    <row r="155" spans="1:27" outlineLevel="2" x14ac:dyDescent="0.3">
      <c r="A155" s="203" t="s">
        <v>340</v>
      </c>
      <c r="B155" s="131"/>
      <c r="C155" s="131">
        <f>+('[1]N EERR PIEDEM'!C155*P155)+((('[1]N EERR PIEDEM'!C155*(100%-P155))/(1+TASAS!$B$9)))</f>
        <v>0</v>
      </c>
      <c r="D155" s="131">
        <f>+('[1]N EERR PIEDEM'!D155*Q155)+((('[1]N EERR PIEDEM'!D155*(100%-Q155))/(1+TASAS!$C$9)))</f>
        <v>0</v>
      </c>
      <c r="E155" s="131">
        <f>+('[1]N EERR PIEDEM'!E155*R155)+((('[1]N EERR PIEDEM'!E155*(100%-R155))/(1+TASAS!$D$9)))</f>
        <v>0</v>
      </c>
      <c r="F155" s="131">
        <f>+('[1]N EERR PIEDEM'!F155*S155)+((('[1]N EERR PIEDEM'!F155*(100%-S155))/(1+TASAS!$E$9)))</f>
        <v>0</v>
      </c>
      <c r="G155" s="131">
        <f>+('[1]N EERR PIEDEM'!G155*T155)+((('[1]N EERR PIEDEM'!G155*(100%-T155))/(1+TASAS!$F$9)))</f>
        <v>0</v>
      </c>
      <c r="H155" s="131">
        <f>+('[1]N EERR PIEDEM'!H155*U155)+((('[1]N EERR PIEDEM'!H155*(100%-U155))/(1+TASAS!$G$9)))</f>
        <v>0</v>
      </c>
      <c r="I155" s="131">
        <f>+('[1]N EERR PIEDEM'!I155*V155)+((('[1]N EERR PIEDEM'!I155*(100%-V155))/(1+TASAS!$H$9)))</f>
        <v>0</v>
      </c>
      <c r="J155" s="131">
        <f>+('[1]N EERR PIEDEM'!J155*W155)+((('[1]N EERR PIEDEM'!J155*(100%-W155))/(1+TASAS!$I$9)))</f>
        <v>0</v>
      </c>
      <c r="K155" s="131">
        <f>+('[1]N EERR PIEDEM'!K155*X155)+((('[1]N EERR PIEDEM'!K155*(100%-X155))/(1+TASAS!$J$9)))</f>
        <v>0</v>
      </c>
      <c r="L155" s="131">
        <f>+('[1]N EERR PIEDEM'!L155*Y155)+((('[1]N EERR PIEDEM'!L155*(100%-Y155))/(1+TASAS!$K$9)))</f>
        <v>0</v>
      </c>
      <c r="M155" s="131">
        <f>+('[1]N EERR PIEDEM'!M155*Z155)+((('[1]N EERR PIEDEM'!M155*(100%-Z155))/(1+TASAS!$L$9)))</f>
        <v>0</v>
      </c>
      <c r="N155" s="131">
        <f>+('[1]N EERR PIEDEM'!N155*AA155)+((('[1]N EERR PIEDEM'!N155*(100%-AA155))/(1+TASAS!$M$9)))</f>
        <v>0</v>
      </c>
      <c r="O155" s="194">
        <f t="shared" si="17"/>
        <v>0</v>
      </c>
      <c r="P155" s="303">
        <v>1</v>
      </c>
      <c r="Q155" s="303">
        <v>1</v>
      </c>
      <c r="R155" s="303">
        <v>1</v>
      </c>
      <c r="S155" s="303">
        <v>1</v>
      </c>
      <c r="T155" s="303">
        <v>1</v>
      </c>
      <c r="U155" s="303">
        <v>1</v>
      </c>
      <c r="V155" s="303">
        <v>1</v>
      </c>
      <c r="W155" s="303">
        <v>1</v>
      </c>
      <c r="X155" s="303">
        <v>1</v>
      </c>
      <c r="Y155" s="303">
        <v>1</v>
      </c>
      <c r="Z155" s="303">
        <v>1</v>
      </c>
      <c r="AA155" s="303">
        <v>1</v>
      </c>
    </row>
    <row r="156" spans="1:27" outlineLevel="2" x14ac:dyDescent="0.3">
      <c r="A156" s="203" t="s">
        <v>341</v>
      </c>
      <c r="B156" s="131"/>
      <c r="C156" s="131">
        <f>+('[1]N EERR PIEDEM'!C156*P156)+((('[1]N EERR PIEDEM'!C156*(100%-P156))/(1+TASAS!$B$9)))</f>
        <v>326.51</v>
      </c>
      <c r="D156" s="131">
        <f>+('[1]N EERR PIEDEM'!D156*Q156)+((('[1]N EERR PIEDEM'!D156*(100%-Q156))/(1+TASAS!$C$9)))</f>
        <v>0</v>
      </c>
      <c r="E156" s="131">
        <f>+('[1]N EERR PIEDEM'!E156*R156)+((('[1]N EERR PIEDEM'!E156*(100%-R156))/(1+TASAS!$D$9)))</f>
        <v>332.67</v>
      </c>
      <c r="F156" s="131">
        <f>+('[1]N EERR PIEDEM'!F156*S156)+((('[1]N EERR PIEDEM'!F156*(100%-S156))/(1+TASAS!$E$9)))</f>
        <v>211.48</v>
      </c>
      <c r="G156" s="131">
        <f>+('[1]N EERR PIEDEM'!G156*T156)+((('[1]N EERR PIEDEM'!G156*(100%-T156))/(1+TASAS!$F$9)))</f>
        <v>141.06</v>
      </c>
      <c r="H156" s="131">
        <f>+('[1]N EERR PIEDEM'!H156*U156)+((('[1]N EERR PIEDEM'!H156*(100%-U156))/(1+TASAS!$G$9)))</f>
        <v>233.38</v>
      </c>
      <c r="I156" s="131">
        <f>+('[1]N EERR PIEDEM'!I156*V156)+((('[1]N EERR PIEDEM'!I156*(100%-V156))/(1+TASAS!$H$9)))</f>
        <v>0</v>
      </c>
      <c r="J156" s="131">
        <f>+('[1]N EERR PIEDEM'!J156*W156)+((('[1]N EERR PIEDEM'!J156*(100%-W156))/(1+TASAS!$I$9)))</f>
        <v>0</v>
      </c>
      <c r="K156" s="131">
        <f>+('[1]N EERR PIEDEM'!K156*X156)+((('[1]N EERR PIEDEM'!K156*(100%-X156))/(1+TASAS!$J$9)))</f>
        <v>0</v>
      </c>
      <c r="L156" s="131">
        <f>+('[1]N EERR PIEDEM'!L156*Y156)+((('[1]N EERR PIEDEM'!L156*(100%-Y156))/(1+TASAS!$K$9)))</f>
        <v>0</v>
      </c>
      <c r="M156" s="131">
        <f>+('[1]N EERR PIEDEM'!M156*Z156)+((('[1]N EERR PIEDEM'!M156*(100%-Z156))/(1+TASAS!$L$9)))</f>
        <v>0</v>
      </c>
      <c r="N156" s="131">
        <f>+('[1]N EERR PIEDEM'!N156*AA156)+((('[1]N EERR PIEDEM'!N156*(100%-AA156))/(1+TASAS!$M$9)))</f>
        <v>0</v>
      </c>
      <c r="O156" s="194">
        <f t="shared" si="17"/>
        <v>1245.0999999999999</v>
      </c>
      <c r="P156" s="303">
        <v>1</v>
      </c>
      <c r="Q156" s="303">
        <v>1</v>
      </c>
      <c r="R156" s="303">
        <v>1</v>
      </c>
      <c r="S156" s="303">
        <v>1</v>
      </c>
      <c r="T156" s="303">
        <v>1</v>
      </c>
      <c r="U156" s="303">
        <v>1</v>
      </c>
      <c r="V156" s="303">
        <v>1</v>
      </c>
      <c r="W156" s="303">
        <v>1</v>
      </c>
      <c r="X156" s="303">
        <v>1</v>
      </c>
      <c r="Y156" s="303">
        <v>1</v>
      </c>
      <c r="Z156" s="303">
        <v>1</v>
      </c>
      <c r="AA156" s="303">
        <v>1</v>
      </c>
    </row>
    <row r="157" spans="1:27" outlineLevel="2" x14ac:dyDescent="0.3">
      <c r="A157" s="203" t="s">
        <v>342</v>
      </c>
      <c r="B157" s="131"/>
      <c r="C157" s="131">
        <f>+('[1]N EERR PIEDEM'!C157*P157)+((('[1]N EERR PIEDEM'!C157*(100%-P157))/(1+TASAS!$B$9)))</f>
        <v>0</v>
      </c>
      <c r="D157" s="131">
        <f>+('[1]N EERR PIEDEM'!D157*Q157)+((('[1]N EERR PIEDEM'!D157*(100%-Q157))/(1+TASAS!$C$9)))</f>
        <v>0</v>
      </c>
      <c r="E157" s="131">
        <f>+('[1]N EERR PIEDEM'!E157*R157)+((('[1]N EERR PIEDEM'!E157*(100%-R157))/(1+TASAS!$D$9)))</f>
        <v>0</v>
      </c>
      <c r="F157" s="131">
        <f>+('[1]N EERR PIEDEM'!F157*S157)+((('[1]N EERR PIEDEM'!F157*(100%-S157))/(1+TASAS!$E$9)))</f>
        <v>0</v>
      </c>
      <c r="G157" s="131">
        <f>+('[1]N EERR PIEDEM'!G157*T157)+((('[1]N EERR PIEDEM'!G157*(100%-T157))/(1+TASAS!$F$9)))</f>
        <v>0</v>
      </c>
      <c r="H157" s="131">
        <f>+('[1]N EERR PIEDEM'!H157*U157)+((('[1]N EERR PIEDEM'!H157*(100%-U157))/(1+TASAS!$G$9)))</f>
        <v>0</v>
      </c>
      <c r="I157" s="131">
        <f>+('[1]N EERR PIEDEM'!I157*V157)+((('[1]N EERR PIEDEM'!I157*(100%-V157))/(1+TASAS!$H$9)))</f>
        <v>0</v>
      </c>
      <c r="J157" s="131">
        <f>+('[1]N EERR PIEDEM'!J157*W157)+((('[1]N EERR PIEDEM'!J157*(100%-W157))/(1+TASAS!$I$9)))</f>
        <v>0</v>
      </c>
      <c r="K157" s="131">
        <f>+('[1]N EERR PIEDEM'!K157*X157)+((('[1]N EERR PIEDEM'!K157*(100%-X157))/(1+TASAS!$J$9)))</f>
        <v>0</v>
      </c>
      <c r="L157" s="131">
        <f>+('[1]N EERR PIEDEM'!L157*Y157)+((('[1]N EERR PIEDEM'!L157*(100%-Y157))/(1+TASAS!$K$9)))</f>
        <v>0</v>
      </c>
      <c r="M157" s="131">
        <f>+('[1]N EERR PIEDEM'!M157*Z157)+((('[1]N EERR PIEDEM'!M157*(100%-Z157))/(1+TASAS!$L$9)))</f>
        <v>0</v>
      </c>
      <c r="N157" s="131">
        <f>+('[1]N EERR PIEDEM'!N157*AA157)+((('[1]N EERR PIEDEM'!N157*(100%-AA157))/(1+TASAS!$M$9)))</f>
        <v>0</v>
      </c>
      <c r="O157" s="194">
        <f t="shared" si="17"/>
        <v>0</v>
      </c>
      <c r="P157" s="303">
        <v>0</v>
      </c>
      <c r="Q157" s="303">
        <v>0</v>
      </c>
      <c r="R157" s="303">
        <v>0</v>
      </c>
      <c r="S157" s="303">
        <v>0</v>
      </c>
      <c r="T157" s="303">
        <v>0</v>
      </c>
      <c r="U157" s="303">
        <v>0</v>
      </c>
      <c r="V157" s="303">
        <v>0</v>
      </c>
      <c r="W157" s="303">
        <v>0</v>
      </c>
      <c r="X157" s="303">
        <v>0</v>
      </c>
      <c r="Y157" s="303">
        <v>0</v>
      </c>
      <c r="Z157" s="303">
        <v>0</v>
      </c>
      <c r="AA157" s="303">
        <v>0</v>
      </c>
    </row>
    <row r="158" spans="1:27" outlineLevel="2" x14ac:dyDescent="0.3">
      <c r="A158" s="203" t="s">
        <v>343</v>
      </c>
      <c r="B158" s="131"/>
      <c r="C158" s="131">
        <f>+('[1]N EERR PIEDEM'!C158*P158)+((('[1]N EERR PIEDEM'!C158*(100%-P158))/(1+TASAS!$B$9)))</f>
        <v>0</v>
      </c>
      <c r="D158" s="131">
        <f>+('[1]N EERR PIEDEM'!D158*Q158)+((('[1]N EERR PIEDEM'!D158*(100%-Q158))/(1+TASAS!$C$9)))</f>
        <v>0</v>
      </c>
      <c r="E158" s="131">
        <f>+('[1]N EERR PIEDEM'!E158*R158)+((('[1]N EERR PIEDEM'!E158*(100%-R158))/(1+TASAS!$D$9)))</f>
        <v>0</v>
      </c>
      <c r="F158" s="131">
        <f>+('[1]N EERR PIEDEM'!F158*S158)+((('[1]N EERR PIEDEM'!F158*(100%-S158))/(1+TASAS!$E$9)))</f>
        <v>0</v>
      </c>
      <c r="G158" s="131">
        <f>+('[1]N EERR PIEDEM'!G158*T158)+((('[1]N EERR PIEDEM'!G158*(100%-T158))/(1+TASAS!$F$9)))</f>
        <v>0</v>
      </c>
      <c r="H158" s="131">
        <f>+('[1]N EERR PIEDEM'!H158*U158)+((('[1]N EERR PIEDEM'!H158*(100%-U158))/(1+TASAS!$G$9)))</f>
        <v>0</v>
      </c>
      <c r="I158" s="131">
        <f>+('[1]N EERR PIEDEM'!I158*V158)+((('[1]N EERR PIEDEM'!I158*(100%-V158))/(1+TASAS!$H$9)))</f>
        <v>0</v>
      </c>
      <c r="J158" s="131">
        <f>+('[1]N EERR PIEDEM'!J158*W158)+((('[1]N EERR PIEDEM'!J158*(100%-W158))/(1+TASAS!$I$9)))</f>
        <v>0</v>
      </c>
      <c r="K158" s="131">
        <f>+('[1]N EERR PIEDEM'!K158*X158)+((('[1]N EERR PIEDEM'!K158*(100%-X158))/(1+TASAS!$J$9)))</f>
        <v>0</v>
      </c>
      <c r="L158" s="131">
        <f>+('[1]N EERR PIEDEM'!L158*Y158)+((('[1]N EERR PIEDEM'!L158*(100%-Y158))/(1+TASAS!$K$9)))</f>
        <v>0</v>
      </c>
      <c r="M158" s="131">
        <f>+('[1]N EERR PIEDEM'!M158*Z158)+((('[1]N EERR PIEDEM'!M158*(100%-Z158))/(1+TASAS!$L$9)))</f>
        <v>0</v>
      </c>
      <c r="N158" s="131">
        <f>+('[1]N EERR PIEDEM'!N158*AA158)+((('[1]N EERR PIEDEM'!N158*(100%-AA158))/(1+TASAS!$M$9)))</f>
        <v>0</v>
      </c>
      <c r="O158" s="194">
        <f t="shared" si="17"/>
        <v>0</v>
      </c>
      <c r="P158" s="303">
        <v>0</v>
      </c>
      <c r="Q158" s="303">
        <v>0</v>
      </c>
      <c r="R158" s="303">
        <v>0</v>
      </c>
      <c r="S158" s="303">
        <v>0</v>
      </c>
      <c r="T158" s="303">
        <v>0</v>
      </c>
      <c r="U158" s="303">
        <v>0</v>
      </c>
      <c r="V158" s="303">
        <v>0</v>
      </c>
      <c r="W158" s="303">
        <v>0</v>
      </c>
      <c r="X158" s="303">
        <v>0</v>
      </c>
      <c r="Y158" s="303">
        <v>0</v>
      </c>
      <c r="Z158" s="303">
        <v>0</v>
      </c>
      <c r="AA158" s="303">
        <v>0</v>
      </c>
    </row>
    <row r="159" spans="1:27" outlineLevel="2" x14ac:dyDescent="0.3">
      <c r="A159" s="203" t="s">
        <v>80</v>
      </c>
      <c r="B159" s="131"/>
      <c r="C159" s="131">
        <f>+('[1]N EERR PIEDEM'!C159*P159)+((('[1]N EERR PIEDEM'!C159*(100%-P159))/(1+TASAS!$B$9)))</f>
        <v>0</v>
      </c>
      <c r="D159" s="131">
        <f>+('[1]N EERR PIEDEM'!D159*Q159)+((('[1]N EERR PIEDEM'!D159*(100%-Q159))/(1+TASAS!$C$9)))</f>
        <v>0</v>
      </c>
      <c r="E159" s="131">
        <f>+('[1]N EERR PIEDEM'!E159*R159)+((('[1]N EERR PIEDEM'!E159*(100%-R159))/(1+TASAS!$D$9)))</f>
        <v>0</v>
      </c>
      <c r="F159" s="131">
        <f>+('[1]N EERR PIEDEM'!F159*S159)+((('[1]N EERR PIEDEM'!F159*(100%-S159))/(1+TASAS!$E$9)))</f>
        <v>0</v>
      </c>
      <c r="G159" s="131">
        <f>+('[1]N EERR PIEDEM'!G159*T159)+((('[1]N EERR PIEDEM'!G159*(100%-T159))/(1+TASAS!$F$9)))</f>
        <v>0</v>
      </c>
      <c r="H159" s="131">
        <f>+('[1]N EERR PIEDEM'!H159*U159)+((('[1]N EERR PIEDEM'!H159*(100%-U159))/(1+TASAS!$G$9)))</f>
        <v>0</v>
      </c>
      <c r="I159" s="131">
        <f>+('[1]N EERR PIEDEM'!I159*V159)+((('[1]N EERR PIEDEM'!I159*(100%-V159))/(1+TASAS!$H$9)))</f>
        <v>0</v>
      </c>
      <c r="J159" s="131">
        <f>+('[1]N EERR PIEDEM'!J159*W159)+((('[1]N EERR PIEDEM'!J159*(100%-W159))/(1+TASAS!$I$9)))</f>
        <v>0</v>
      </c>
      <c r="K159" s="131">
        <f>+('[1]N EERR PIEDEM'!K159*X159)+((('[1]N EERR PIEDEM'!K159*(100%-X159))/(1+TASAS!$J$9)))</f>
        <v>0</v>
      </c>
      <c r="L159" s="131">
        <f>+('[1]N EERR PIEDEM'!L159*Y159)+((('[1]N EERR PIEDEM'!L159*(100%-Y159))/(1+TASAS!$K$9)))</f>
        <v>0</v>
      </c>
      <c r="M159" s="131">
        <f>+('[1]N EERR PIEDEM'!M159*Z159)+((('[1]N EERR PIEDEM'!M159*(100%-Z159))/(1+TASAS!$L$9)))</f>
        <v>0</v>
      </c>
      <c r="N159" s="131">
        <f>+('[1]N EERR PIEDEM'!N159*AA159)+((('[1]N EERR PIEDEM'!N159*(100%-AA159))/(1+TASAS!$M$9)))</f>
        <v>0</v>
      </c>
      <c r="O159" s="194">
        <f t="shared" si="17"/>
        <v>0</v>
      </c>
      <c r="P159" s="303">
        <v>0</v>
      </c>
      <c r="Q159" s="303">
        <v>0</v>
      </c>
      <c r="R159" s="303">
        <v>0</v>
      </c>
      <c r="S159" s="303">
        <v>0</v>
      </c>
      <c r="T159" s="303">
        <v>0</v>
      </c>
      <c r="U159" s="303">
        <v>0</v>
      </c>
      <c r="V159" s="303">
        <v>0</v>
      </c>
      <c r="W159" s="303">
        <v>0</v>
      </c>
      <c r="X159" s="303">
        <v>0</v>
      </c>
      <c r="Y159" s="303">
        <v>0</v>
      </c>
      <c r="Z159" s="303">
        <v>0</v>
      </c>
      <c r="AA159" s="303">
        <v>0</v>
      </c>
    </row>
    <row r="160" spans="1:27" outlineLevel="2" x14ac:dyDescent="0.3">
      <c r="A160" s="203" t="s">
        <v>344</v>
      </c>
      <c r="B160" s="131"/>
      <c r="C160" s="131">
        <f>+('[1]N EERR PIEDEM'!C160*P160)+((('[1]N EERR PIEDEM'!C160*(100%-P160))/(1+TASAS!$B$9)))</f>
        <v>0</v>
      </c>
      <c r="D160" s="131">
        <f>+('[1]N EERR PIEDEM'!D160*Q160)+((('[1]N EERR PIEDEM'!D160*(100%-Q160))/(1+TASAS!$C$9)))</f>
        <v>0</v>
      </c>
      <c r="E160" s="131">
        <f>+('[1]N EERR PIEDEM'!E160*R160)+((('[1]N EERR PIEDEM'!E160*(100%-R160))/(1+TASAS!$D$9)))</f>
        <v>0</v>
      </c>
      <c r="F160" s="131">
        <f>+('[1]N EERR PIEDEM'!F160*S160)+((('[1]N EERR PIEDEM'!F160*(100%-S160))/(1+TASAS!$E$9)))</f>
        <v>0</v>
      </c>
      <c r="G160" s="131">
        <f>+('[1]N EERR PIEDEM'!G160*T160)+((('[1]N EERR PIEDEM'!G160*(100%-T160))/(1+TASAS!$F$9)))</f>
        <v>0</v>
      </c>
      <c r="H160" s="131">
        <f>+('[1]N EERR PIEDEM'!H160*U160)+((('[1]N EERR PIEDEM'!H160*(100%-U160))/(1+TASAS!$G$9)))</f>
        <v>0</v>
      </c>
      <c r="I160" s="131">
        <f>+('[1]N EERR PIEDEM'!I160*V160)+((('[1]N EERR PIEDEM'!I160*(100%-V160))/(1+TASAS!$H$9)))</f>
        <v>0</v>
      </c>
      <c r="J160" s="131">
        <f>+('[1]N EERR PIEDEM'!J160*W160)+((('[1]N EERR PIEDEM'!J160*(100%-W160))/(1+TASAS!$I$9)))</f>
        <v>0</v>
      </c>
      <c r="K160" s="131">
        <f>+('[1]N EERR PIEDEM'!K160*X160)+((('[1]N EERR PIEDEM'!K160*(100%-X160))/(1+TASAS!$J$9)))</f>
        <v>0</v>
      </c>
      <c r="L160" s="131">
        <f>+('[1]N EERR PIEDEM'!L160*Y160)+((('[1]N EERR PIEDEM'!L160*(100%-Y160))/(1+TASAS!$K$9)))</f>
        <v>0</v>
      </c>
      <c r="M160" s="131">
        <f>+('[1]N EERR PIEDEM'!M160*Z160)+((('[1]N EERR PIEDEM'!M160*(100%-Z160))/(1+TASAS!$L$9)))</f>
        <v>0</v>
      </c>
      <c r="N160" s="131">
        <f>+('[1]N EERR PIEDEM'!N160*AA160)+((('[1]N EERR PIEDEM'!N160*(100%-AA160))/(1+TASAS!$M$9)))</f>
        <v>0</v>
      </c>
      <c r="O160" s="194">
        <f t="shared" si="17"/>
        <v>0</v>
      </c>
      <c r="P160" s="303">
        <v>1</v>
      </c>
      <c r="Q160" s="303">
        <v>1</v>
      </c>
      <c r="R160" s="303">
        <v>1</v>
      </c>
      <c r="S160" s="303">
        <v>1</v>
      </c>
      <c r="T160" s="303">
        <v>1</v>
      </c>
      <c r="U160" s="303">
        <v>1</v>
      </c>
      <c r="V160" s="303">
        <v>1</v>
      </c>
      <c r="W160" s="303">
        <v>1</v>
      </c>
      <c r="X160" s="303">
        <v>1</v>
      </c>
      <c r="Y160" s="303">
        <v>1</v>
      </c>
      <c r="Z160" s="303">
        <v>1</v>
      </c>
      <c r="AA160" s="303">
        <v>1</v>
      </c>
    </row>
    <row r="161" spans="1:27" outlineLevel="2" x14ac:dyDescent="0.3">
      <c r="A161" s="203" t="s">
        <v>345</v>
      </c>
      <c r="B161" s="131"/>
      <c r="C161" s="131">
        <f>+('[1]N EERR PIEDEM'!C161*P161)+((('[1]N EERR PIEDEM'!C161*(100%-P161))/(1+TASAS!$B$9)))</f>
        <v>0</v>
      </c>
      <c r="D161" s="131">
        <f>+('[1]N EERR PIEDEM'!D161*Q161)+((('[1]N EERR PIEDEM'!D161*(100%-Q161))/(1+TASAS!$C$9)))</f>
        <v>0</v>
      </c>
      <c r="E161" s="131">
        <f>+('[1]N EERR PIEDEM'!E161*R161)+((('[1]N EERR PIEDEM'!E161*(100%-R161))/(1+TASAS!$D$9)))</f>
        <v>0</v>
      </c>
      <c r="F161" s="131">
        <f>+('[1]N EERR PIEDEM'!F161*S161)+((('[1]N EERR PIEDEM'!F161*(100%-S161))/(1+TASAS!$E$9)))</f>
        <v>0</v>
      </c>
      <c r="G161" s="131">
        <f>+('[1]N EERR PIEDEM'!G161*T161)+((('[1]N EERR PIEDEM'!G161*(100%-T161))/(1+TASAS!$F$9)))</f>
        <v>0</v>
      </c>
      <c r="H161" s="131">
        <f>+('[1]N EERR PIEDEM'!H161*U161)+((('[1]N EERR PIEDEM'!H161*(100%-U161))/(1+TASAS!$G$9)))</f>
        <v>0</v>
      </c>
      <c r="I161" s="131">
        <f>+('[1]N EERR PIEDEM'!I161*V161)+((('[1]N EERR PIEDEM'!I161*(100%-V161))/(1+TASAS!$H$9)))</f>
        <v>0</v>
      </c>
      <c r="J161" s="131">
        <f>+('[1]N EERR PIEDEM'!J161*W161)+((('[1]N EERR PIEDEM'!J161*(100%-W161))/(1+TASAS!$I$9)))</f>
        <v>0</v>
      </c>
      <c r="K161" s="131">
        <f>+('[1]N EERR PIEDEM'!K161*X161)+((('[1]N EERR PIEDEM'!K161*(100%-X161))/(1+TASAS!$J$9)))</f>
        <v>0</v>
      </c>
      <c r="L161" s="131">
        <f>+('[1]N EERR PIEDEM'!L161*Y161)+((('[1]N EERR PIEDEM'!L161*(100%-Y161))/(1+TASAS!$K$9)))</f>
        <v>0</v>
      </c>
      <c r="M161" s="131">
        <f>+('[1]N EERR PIEDEM'!M161*Z161)+((('[1]N EERR PIEDEM'!M161*(100%-Z161))/(1+TASAS!$L$9)))</f>
        <v>0</v>
      </c>
      <c r="N161" s="131">
        <f>+('[1]N EERR PIEDEM'!N161*AA161)+((('[1]N EERR PIEDEM'!N161*(100%-AA161))/(1+TASAS!$M$9)))</f>
        <v>0</v>
      </c>
      <c r="O161" s="194">
        <f t="shared" si="17"/>
        <v>0</v>
      </c>
      <c r="P161" s="303">
        <v>1</v>
      </c>
      <c r="Q161" s="303">
        <v>1</v>
      </c>
      <c r="R161" s="303">
        <v>1</v>
      </c>
      <c r="S161" s="303">
        <v>1</v>
      </c>
      <c r="T161" s="303">
        <v>1</v>
      </c>
      <c r="U161" s="303">
        <v>1</v>
      </c>
      <c r="V161" s="303">
        <v>1</v>
      </c>
      <c r="W161" s="303">
        <v>1</v>
      </c>
      <c r="X161" s="303">
        <v>1</v>
      </c>
      <c r="Y161" s="303">
        <v>1</v>
      </c>
      <c r="Z161" s="303">
        <v>1</v>
      </c>
      <c r="AA161" s="303">
        <v>1</v>
      </c>
    </row>
    <row r="162" spans="1:27" outlineLevel="2" x14ac:dyDescent="0.3">
      <c r="A162" s="203" t="s">
        <v>346</v>
      </c>
      <c r="B162" s="131"/>
      <c r="C162" s="131">
        <f>+('[1]N EERR PIEDEM'!C162*P162)+((('[1]N EERR PIEDEM'!C162*(100%-P162))/(1+TASAS!$B$9)))</f>
        <v>0</v>
      </c>
      <c r="D162" s="131">
        <f>+('[1]N EERR PIEDEM'!D162*Q162)+((('[1]N EERR PIEDEM'!D162*(100%-Q162))/(1+TASAS!$C$9)))</f>
        <v>0</v>
      </c>
      <c r="E162" s="131">
        <f>+('[1]N EERR PIEDEM'!E162*R162)+((('[1]N EERR PIEDEM'!E162*(100%-R162))/(1+TASAS!$D$9)))</f>
        <v>0</v>
      </c>
      <c r="F162" s="131">
        <f>+('[1]N EERR PIEDEM'!F162*S162)+((('[1]N EERR PIEDEM'!F162*(100%-S162))/(1+TASAS!$E$9)))</f>
        <v>0</v>
      </c>
      <c r="G162" s="131">
        <f>+('[1]N EERR PIEDEM'!G162*T162)+((('[1]N EERR PIEDEM'!G162*(100%-T162))/(1+TASAS!$F$9)))</f>
        <v>0</v>
      </c>
      <c r="H162" s="131">
        <f>+('[1]N EERR PIEDEM'!H162*U162)+((('[1]N EERR PIEDEM'!H162*(100%-U162))/(1+TASAS!$G$9)))</f>
        <v>0</v>
      </c>
      <c r="I162" s="131">
        <f>+('[1]N EERR PIEDEM'!I162*V162)+((('[1]N EERR PIEDEM'!I162*(100%-V162))/(1+TASAS!$H$9)))</f>
        <v>0</v>
      </c>
      <c r="J162" s="131">
        <f>+('[1]N EERR PIEDEM'!J162*W162)+((('[1]N EERR PIEDEM'!J162*(100%-W162))/(1+TASAS!$I$9)))</f>
        <v>0</v>
      </c>
      <c r="K162" s="131">
        <f>+('[1]N EERR PIEDEM'!K162*X162)+((('[1]N EERR PIEDEM'!K162*(100%-X162))/(1+TASAS!$J$9)))</f>
        <v>0</v>
      </c>
      <c r="L162" s="131">
        <f>+('[1]N EERR PIEDEM'!L162*Y162)+((('[1]N EERR PIEDEM'!L162*(100%-Y162))/(1+TASAS!$K$9)))</f>
        <v>0</v>
      </c>
      <c r="M162" s="131">
        <f>+('[1]N EERR PIEDEM'!M162*Z162)+((('[1]N EERR PIEDEM'!M162*(100%-Z162))/(1+TASAS!$L$9)))</f>
        <v>0</v>
      </c>
      <c r="N162" s="131">
        <f>+('[1]N EERR PIEDEM'!N162*AA162)+((('[1]N EERR PIEDEM'!N162*(100%-AA162))/(1+TASAS!$M$9)))</f>
        <v>0</v>
      </c>
      <c r="O162" s="194">
        <f t="shared" si="17"/>
        <v>0</v>
      </c>
      <c r="P162" s="303">
        <v>0</v>
      </c>
      <c r="Q162" s="303">
        <v>0</v>
      </c>
      <c r="R162" s="303">
        <v>0</v>
      </c>
      <c r="S162" s="303">
        <v>0</v>
      </c>
      <c r="T162" s="303">
        <v>0</v>
      </c>
      <c r="U162" s="303">
        <v>0</v>
      </c>
      <c r="V162" s="303">
        <v>0</v>
      </c>
      <c r="W162" s="303">
        <v>0</v>
      </c>
      <c r="X162" s="303">
        <v>0</v>
      </c>
      <c r="Y162" s="303">
        <v>0</v>
      </c>
      <c r="Z162" s="303">
        <v>0</v>
      </c>
      <c r="AA162" s="303">
        <v>0</v>
      </c>
    </row>
    <row r="163" spans="1:27" outlineLevel="2" x14ac:dyDescent="0.3">
      <c r="A163" s="203" t="s">
        <v>347</v>
      </c>
      <c r="B163" s="131"/>
      <c r="C163" s="131">
        <f>+('[1]N EERR PIEDEM'!C163*P163)+((('[1]N EERR PIEDEM'!C163*(100%-P163))/(1+TASAS!$B$9)))</f>
        <v>0</v>
      </c>
      <c r="D163" s="131">
        <f>+('[1]N EERR PIEDEM'!D163*Q163)+((('[1]N EERR PIEDEM'!D163*(100%-Q163))/(1+TASAS!$C$9)))</f>
        <v>0</v>
      </c>
      <c r="E163" s="131">
        <f>+('[1]N EERR PIEDEM'!E163*R163)+((('[1]N EERR PIEDEM'!E163*(100%-R163))/(1+TASAS!$D$9)))</f>
        <v>0</v>
      </c>
      <c r="F163" s="131">
        <f>+('[1]N EERR PIEDEM'!F163*S163)+((('[1]N EERR PIEDEM'!F163*(100%-S163))/(1+TASAS!$E$9)))</f>
        <v>0</v>
      </c>
      <c r="G163" s="131">
        <f>+('[1]N EERR PIEDEM'!G163*T163)+((('[1]N EERR PIEDEM'!G163*(100%-T163))/(1+TASAS!$F$9)))</f>
        <v>0</v>
      </c>
      <c r="H163" s="131">
        <f>+('[1]N EERR PIEDEM'!H163*U163)+((('[1]N EERR PIEDEM'!H163*(100%-U163))/(1+TASAS!$G$9)))</f>
        <v>0</v>
      </c>
      <c r="I163" s="131">
        <f>+('[1]N EERR PIEDEM'!I163*V163)+((('[1]N EERR PIEDEM'!I163*(100%-V163))/(1+TASAS!$H$9)))</f>
        <v>0</v>
      </c>
      <c r="J163" s="131">
        <f>+('[1]N EERR PIEDEM'!J163*W163)+((('[1]N EERR PIEDEM'!J163*(100%-W163))/(1+TASAS!$I$9)))</f>
        <v>0</v>
      </c>
      <c r="K163" s="131">
        <f>+('[1]N EERR PIEDEM'!K163*X163)+((('[1]N EERR PIEDEM'!K163*(100%-X163))/(1+TASAS!$J$9)))</f>
        <v>0</v>
      </c>
      <c r="L163" s="131">
        <f>+('[1]N EERR PIEDEM'!L163*Y163)+((('[1]N EERR PIEDEM'!L163*(100%-Y163))/(1+TASAS!$K$9)))</f>
        <v>0</v>
      </c>
      <c r="M163" s="131">
        <f>+('[1]N EERR PIEDEM'!M163*Z163)+((('[1]N EERR PIEDEM'!M163*(100%-Z163))/(1+TASAS!$L$9)))</f>
        <v>0</v>
      </c>
      <c r="N163" s="131">
        <f>+('[1]N EERR PIEDEM'!N163*AA163)+((('[1]N EERR PIEDEM'!N163*(100%-AA163))/(1+TASAS!$M$9)))</f>
        <v>0</v>
      </c>
      <c r="O163" s="194">
        <f t="shared" si="17"/>
        <v>0</v>
      </c>
      <c r="P163" s="303">
        <v>0</v>
      </c>
      <c r="Q163" s="303">
        <v>0</v>
      </c>
      <c r="R163" s="303">
        <v>0</v>
      </c>
      <c r="S163" s="303">
        <v>0</v>
      </c>
      <c r="T163" s="303">
        <v>0</v>
      </c>
      <c r="U163" s="303">
        <v>0</v>
      </c>
      <c r="V163" s="303">
        <v>0</v>
      </c>
      <c r="W163" s="303">
        <v>0</v>
      </c>
      <c r="X163" s="303">
        <v>0</v>
      </c>
      <c r="Y163" s="303">
        <v>0</v>
      </c>
      <c r="Z163" s="303">
        <v>0</v>
      </c>
      <c r="AA163" s="303">
        <v>0</v>
      </c>
    </row>
    <row r="164" spans="1:27" outlineLevel="2" x14ac:dyDescent="0.3">
      <c r="A164" s="203" t="s">
        <v>348</v>
      </c>
      <c r="B164" s="131"/>
      <c r="C164" s="131">
        <f>+('[1]N EERR PIEDEM'!C164*P164)+((('[1]N EERR PIEDEM'!C164*(100%-P164))/(1+TASAS!$B$9)))</f>
        <v>0</v>
      </c>
      <c r="D164" s="131">
        <f>+('[1]N EERR PIEDEM'!D164*Q164)+((('[1]N EERR PIEDEM'!D164*(100%-Q164))/(1+TASAS!$C$9)))</f>
        <v>0</v>
      </c>
      <c r="E164" s="131">
        <f>+('[1]N EERR PIEDEM'!E164*R164)+((('[1]N EERR PIEDEM'!E164*(100%-R164))/(1+TASAS!$D$9)))</f>
        <v>0</v>
      </c>
      <c r="F164" s="131">
        <f>+('[1]N EERR PIEDEM'!F164*S164)+((('[1]N EERR PIEDEM'!F164*(100%-S164))/(1+TASAS!$E$9)))</f>
        <v>0</v>
      </c>
      <c r="G164" s="131">
        <f>+('[1]N EERR PIEDEM'!G164*T164)+((('[1]N EERR PIEDEM'!G164*(100%-T164))/(1+TASAS!$F$9)))</f>
        <v>0</v>
      </c>
      <c r="H164" s="131">
        <f>+('[1]N EERR PIEDEM'!H164*U164)+((('[1]N EERR PIEDEM'!H164*(100%-U164))/(1+TASAS!$G$9)))</f>
        <v>0</v>
      </c>
      <c r="I164" s="131">
        <f>+('[1]N EERR PIEDEM'!I164*V164)+((('[1]N EERR PIEDEM'!I164*(100%-V164))/(1+TASAS!$H$9)))</f>
        <v>0</v>
      </c>
      <c r="J164" s="131">
        <f>+('[1]N EERR PIEDEM'!J164*W164)+((('[1]N EERR PIEDEM'!J164*(100%-W164))/(1+TASAS!$I$9)))</f>
        <v>0</v>
      </c>
      <c r="K164" s="131">
        <f>+('[1]N EERR PIEDEM'!K164*X164)+((('[1]N EERR PIEDEM'!K164*(100%-X164))/(1+TASAS!$J$9)))</f>
        <v>0</v>
      </c>
      <c r="L164" s="131">
        <f>+('[1]N EERR PIEDEM'!L164*Y164)+((('[1]N EERR PIEDEM'!L164*(100%-Y164))/(1+TASAS!$K$9)))</f>
        <v>0</v>
      </c>
      <c r="M164" s="131">
        <f>+('[1]N EERR PIEDEM'!M164*Z164)+((('[1]N EERR PIEDEM'!M164*(100%-Z164))/(1+TASAS!$L$9)))</f>
        <v>0</v>
      </c>
      <c r="N164" s="131">
        <f>+('[1]N EERR PIEDEM'!N164*AA164)+((('[1]N EERR PIEDEM'!N164*(100%-AA164))/(1+TASAS!$M$9)))</f>
        <v>0</v>
      </c>
      <c r="O164" s="194">
        <f t="shared" si="17"/>
        <v>0</v>
      </c>
      <c r="P164" s="303">
        <v>0</v>
      </c>
      <c r="Q164" s="303">
        <v>0</v>
      </c>
      <c r="R164" s="303">
        <v>0</v>
      </c>
      <c r="S164" s="303">
        <v>0</v>
      </c>
      <c r="T164" s="303">
        <v>0</v>
      </c>
      <c r="U164" s="303">
        <v>0</v>
      </c>
      <c r="V164" s="303">
        <v>0</v>
      </c>
      <c r="W164" s="303">
        <v>0</v>
      </c>
      <c r="X164" s="303">
        <v>0</v>
      </c>
      <c r="Y164" s="303">
        <v>0</v>
      </c>
      <c r="Z164" s="303">
        <v>0</v>
      </c>
      <c r="AA164" s="303">
        <v>0</v>
      </c>
    </row>
    <row r="165" spans="1:27" outlineLevel="2" x14ac:dyDescent="0.3">
      <c r="A165" s="203" t="s">
        <v>349</v>
      </c>
      <c r="B165" s="131"/>
      <c r="C165" s="131">
        <f>+('[1]N EERR PIEDEM'!C165*P165)+((('[1]N EERR PIEDEM'!C165*(100%-P165))/(1+TASAS!$B$9)))</f>
        <v>0</v>
      </c>
      <c r="D165" s="131">
        <f>+('[1]N EERR PIEDEM'!D165*Q165)+((('[1]N EERR PIEDEM'!D165*(100%-Q165))/(1+TASAS!$C$9)))</f>
        <v>0</v>
      </c>
      <c r="E165" s="131">
        <f>+('[1]N EERR PIEDEM'!E165*R165)+((('[1]N EERR PIEDEM'!E165*(100%-R165))/(1+TASAS!$D$9)))</f>
        <v>0</v>
      </c>
      <c r="F165" s="131">
        <f>+('[1]N EERR PIEDEM'!F165*S165)+((('[1]N EERR PIEDEM'!F165*(100%-S165))/(1+TASAS!$E$9)))</f>
        <v>0</v>
      </c>
      <c r="G165" s="131">
        <f>+('[1]N EERR PIEDEM'!G165*T165)+((('[1]N EERR PIEDEM'!G165*(100%-T165))/(1+TASAS!$F$9)))</f>
        <v>0</v>
      </c>
      <c r="H165" s="131">
        <f>+('[1]N EERR PIEDEM'!H165*U165)+((('[1]N EERR PIEDEM'!H165*(100%-U165))/(1+TASAS!$G$9)))</f>
        <v>0</v>
      </c>
      <c r="I165" s="131">
        <f>+('[1]N EERR PIEDEM'!I165*V165)+((('[1]N EERR PIEDEM'!I165*(100%-V165))/(1+TASAS!$H$9)))</f>
        <v>0</v>
      </c>
      <c r="J165" s="131">
        <f>+('[1]N EERR PIEDEM'!J165*W165)+((('[1]N EERR PIEDEM'!J165*(100%-W165))/(1+TASAS!$I$9)))</f>
        <v>0</v>
      </c>
      <c r="K165" s="131">
        <f>+('[1]N EERR PIEDEM'!K165*X165)+((('[1]N EERR PIEDEM'!K165*(100%-X165))/(1+TASAS!$J$9)))</f>
        <v>0</v>
      </c>
      <c r="L165" s="131">
        <f>+('[1]N EERR PIEDEM'!L165*Y165)+((('[1]N EERR PIEDEM'!L165*(100%-Y165))/(1+TASAS!$K$9)))</f>
        <v>0</v>
      </c>
      <c r="M165" s="131">
        <f>+('[1]N EERR PIEDEM'!M165*Z165)+((('[1]N EERR PIEDEM'!M165*(100%-Z165))/(1+TASAS!$L$9)))</f>
        <v>0</v>
      </c>
      <c r="N165" s="131">
        <f>+('[1]N EERR PIEDEM'!N165*AA165)+((('[1]N EERR PIEDEM'!N165*(100%-AA165))/(1+TASAS!$M$9)))</f>
        <v>0</v>
      </c>
      <c r="O165" s="194">
        <f t="shared" si="17"/>
        <v>0</v>
      </c>
      <c r="P165" s="303">
        <v>1</v>
      </c>
      <c r="Q165" s="303">
        <v>1</v>
      </c>
      <c r="R165" s="303">
        <v>1</v>
      </c>
      <c r="S165" s="303">
        <v>1</v>
      </c>
      <c r="T165" s="303">
        <v>1</v>
      </c>
      <c r="U165" s="303">
        <v>1</v>
      </c>
      <c r="V165" s="303">
        <v>1</v>
      </c>
      <c r="W165" s="303">
        <v>1</v>
      </c>
      <c r="X165" s="303">
        <v>1</v>
      </c>
      <c r="Y165" s="303">
        <v>1</v>
      </c>
      <c r="Z165" s="303">
        <v>1</v>
      </c>
      <c r="AA165" s="303">
        <v>1</v>
      </c>
    </row>
    <row r="166" spans="1:27" outlineLevel="2" x14ac:dyDescent="0.3">
      <c r="A166" s="203" t="s">
        <v>350</v>
      </c>
      <c r="B166" s="131"/>
      <c r="C166" s="131">
        <f>+('[1]N EERR PIEDEM'!C166*P166)+((('[1]N EERR PIEDEM'!C166*(100%-P166))/(1+TASAS!$B$9)))</f>
        <v>0</v>
      </c>
      <c r="D166" s="131">
        <f>+('[1]N EERR PIEDEM'!D166*Q166)+((('[1]N EERR PIEDEM'!D166*(100%-Q166))/(1+TASAS!$C$9)))</f>
        <v>0</v>
      </c>
      <c r="E166" s="131">
        <f>+('[1]N EERR PIEDEM'!E166*R166)+((('[1]N EERR PIEDEM'!E166*(100%-R166))/(1+TASAS!$D$9)))</f>
        <v>0</v>
      </c>
      <c r="F166" s="131">
        <f>+('[1]N EERR PIEDEM'!F166*S166)+((('[1]N EERR PIEDEM'!F166*(100%-S166))/(1+TASAS!$E$9)))</f>
        <v>0</v>
      </c>
      <c r="G166" s="131">
        <f>+('[1]N EERR PIEDEM'!G166*T166)+((('[1]N EERR PIEDEM'!G166*(100%-T166))/(1+TASAS!$F$9)))</f>
        <v>0</v>
      </c>
      <c r="H166" s="131">
        <f>+('[1]N EERR PIEDEM'!H166*U166)+((('[1]N EERR PIEDEM'!H166*(100%-U166))/(1+TASAS!$G$9)))</f>
        <v>0</v>
      </c>
      <c r="I166" s="131">
        <f>+('[1]N EERR PIEDEM'!I166*V166)+((('[1]N EERR PIEDEM'!I166*(100%-V166))/(1+TASAS!$H$9)))</f>
        <v>0</v>
      </c>
      <c r="J166" s="131">
        <f>+('[1]N EERR PIEDEM'!J166*W166)+((('[1]N EERR PIEDEM'!J166*(100%-W166))/(1+TASAS!$I$9)))</f>
        <v>0</v>
      </c>
      <c r="K166" s="131">
        <f>+('[1]N EERR PIEDEM'!K166*X166)+((('[1]N EERR PIEDEM'!K166*(100%-X166))/(1+TASAS!$J$9)))</f>
        <v>0</v>
      </c>
      <c r="L166" s="131">
        <f>+('[1]N EERR PIEDEM'!L166*Y166)+((('[1]N EERR PIEDEM'!L166*(100%-Y166))/(1+TASAS!$K$9)))</f>
        <v>0</v>
      </c>
      <c r="M166" s="131">
        <f>+('[1]N EERR PIEDEM'!M166*Z166)+((('[1]N EERR PIEDEM'!M166*(100%-Z166))/(1+TASAS!$L$9)))</f>
        <v>0</v>
      </c>
      <c r="N166" s="131">
        <f>+('[1]N EERR PIEDEM'!N166*AA166)+((('[1]N EERR PIEDEM'!N166*(100%-AA166))/(1+TASAS!$M$9)))</f>
        <v>0</v>
      </c>
      <c r="O166" s="194">
        <f t="shared" si="17"/>
        <v>0</v>
      </c>
      <c r="P166" s="303">
        <v>0</v>
      </c>
      <c r="Q166" s="303">
        <v>0</v>
      </c>
      <c r="R166" s="303">
        <v>0</v>
      </c>
      <c r="S166" s="303">
        <v>0</v>
      </c>
      <c r="T166" s="303">
        <v>0</v>
      </c>
      <c r="U166" s="303">
        <v>0</v>
      </c>
      <c r="V166" s="303">
        <v>0</v>
      </c>
      <c r="W166" s="303">
        <v>0</v>
      </c>
      <c r="X166" s="303">
        <v>0</v>
      </c>
      <c r="Y166" s="303">
        <v>0</v>
      </c>
      <c r="Z166" s="303">
        <v>0</v>
      </c>
      <c r="AA166" s="303">
        <v>0</v>
      </c>
    </row>
    <row r="167" spans="1:27" outlineLevel="2" x14ac:dyDescent="0.3">
      <c r="A167" s="203" t="s">
        <v>351</v>
      </c>
      <c r="B167" s="131"/>
      <c r="C167" s="131">
        <f>+('[1]N EERR PIEDEM'!C167*P167)+((('[1]N EERR PIEDEM'!C167*(100%-P167))/(1+TASAS!$B$9)))</f>
        <v>0</v>
      </c>
      <c r="D167" s="131">
        <f>+('[1]N EERR PIEDEM'!D167*Q167)+((('[1]N EERR PIEDEM'!D167*(100%-Q167))/(1+TASAS!$C$9)))</f>
        <v>0</v>
      </c>
      <c r="E167" s="131">
        <f>+('[1]N EERR PIEDEM'!E167*R167)+((('[1]N EERR PIEDEM'!E167*(100%-R167))/(1+TASAS!$D$9)))</f>
        <v>0</v>
      </c>
      <c r="F167" s="131">
        <f>+('[1]N EERR PIEDEM'!F167*S167)+((('[1]N EERR PIEDEM'!F167*(100%-S167))/(1+TASAS!$E$9)))</f>
        <v>0</v>
      </c>
      <c r="G167" s="131">
        <f>+('[1]N EERR PIEDEM'!G167*T167)+((('[1]N EERR PIEDEM'!G167*(100%-T167))/(1+TASAS!$F$9)))</f>
        <v>0</v>
      </c>
      <c r="H167" s="131">
        <f>+('[1]N EERR PIEDEM'!H167*U167)+((('[1]N EERR PIEDEM'!H167*(100%-U167))/(1+TASAS!$G$9)))</f>
        <v>0</v>
      </c>
      <c r="I167" s="131">
        <f>+('[1]N EERR PIEDEM'!I167*V167)+((('[1]N EERR PIEDEM'!I167*(100%-V167))/(1+TASAS!$H$9)))</f>
        <v>0</v>
      </c>
      <c r="J167" s="131">
        <f>+('[1]N EERR PIEDEM'!J167*W167)+((('[1]N EERR PIEDEM'!J167*(100%-W167))/(1+TASAS!$I$9)))</f>
        <v>0</v>
      </c>
      <c r="K167" s="131">
        <f>+('[1]N EERR PIEDEM'!K167*X167)+((('[1]N EERR PIEDEM'!K167*(100%-X167))/(1+TASAS!$J$9)))</f>
        <v>0</v>
      </c>
      <c r="L167" s="131">
        <f>+('[1]N EERR PIEDEM'!L167*Y167)+((('[1]N EERR PIEDEM'!L167*(100%-Y167))/(1+TASAS!$K$9)))</f>
        <v>0</v>
      </c>
      <c r="M167" s="131">
        <f>+('[1]N EERR PIEDEM'!M167*Z167)+((('[1]N EERR PIEDEM'!M167*(100%-Z167))/(1+TASAS!$L$9)))</f>
        <v>0</v>
      </c>
      <c r="N167" s="131">
        <f>+('[1]N EERR PIEDEM'!N167*AA167)+((('[1]N EERR PIEDEM'!N167*(100%-AA167))/(1+TASAS!$M$9)))</f>
        <v>0</v>
      </c>
      <c r="O167" s="194">
        <f t="shared" si="17"/>
        <v>0</v>
      </c>
      <c r="P167" s="303">
        <v>0</v>
      </c>
      <c r="Q167" s="303">
        <v>0</v>
      </c>
      <c r="R167" s="303">
        <v>0</v>
      </c>
      <c r="S167" s="303">
        <v>0</v>
      </c>
      <c r="T167" s="303">
        <v>0</v>
      </c>
      <c r="U167" s="303">
        <v>0</v>
      </c>
      <c r="V167" s="303">
        <v>0</v>
      </c>
      <c r="W167" s="303">
        <v>0</v>
      </c>
      <c r="X167" s="303">
        <v>0</v>
      </c>
      <c r="Y167" s="303">
        <v>0</v>
      </c>
      <c r="Z167" s="303">
        <v>0</v>
      </c>
      <c r="AA167" s="303">
        <v>0</v>
      </c>
    </row>
    <row r="168" spans="1:27" outlineLevel="2" x14ac:dyDescent="0.3">
      <c r="A168" s="203" t="s">
        <v>352</v>
      </c>
      <c r="B168" s="131"/>
      <c r="C168" s="131">
        <f>+('[1]N EERR PIEDEM'!C168*P168)+((('[1]N EERR PIEDEM'!C168*(100%-P168))/(1+TASAS!$B$9)))</f>
        <v>0</v>
      </c>
      <c r="D168" s="131">
        <f>+('[1]N EERR PIEDEM'!D168*Q168)+((('[1]N EERR PIEDEM'!D168*(100%-Q168))/(1+TASAS!$C$9)))</f>
        <v>0</v>
      </c>
      <c r="E168" s="131">
        <f>+('[1]N EERR PIEDEM'!E168*R168)+((('[1]N EERR PIEDEM'!E168*(100%-R168))/(1+TASAS!$D$9)))</f>
        <v>0</v>
      </c>
      <c r="F168" s="131">
        <f>+('[1]N EERR PIEDEM'!F168*S168)+((('[1]N EERR PIEDEM'!F168*(100%-S168))/(1+TASAS!$E$9)))</f>
        <v>0</v>
      </c>
      <c r="G168" s="131">
        <f>+('[1]N EERR PIEDEM'!G168*T168)+((('[1]N EERR PIEDEM'!G168*(100%-T168))/(1+TASAS!$F$9)))</f>
        <v>0</v>
      </c>
      <c r="H168" s="131">
        <f>+('[1]N EERR PIEDEM'!H168*U168)+((('[1]N EERR PIEDEM'!H168*(100%-U168))/(1+TASAS!$G$9)))</f>
        <v>0</v>
      </c>
      <c r="I168" s="131">
        <f>+('[1]N EERR PIEDEM'!I168*V168)+((('[1]N EERR PIEDEM'!I168*(100%-V168))/(1+TASAS!$H$9)))</f>
        <v>0</v>
      </c>
      <c r="J168" s="131">
        <f>+('[1]N EERR PIEDEM'!J168*W168)+((('[1]N EERR PIEDEM'!J168*(100%-W168))/(1+TASAS!$I$9)))</f>
        <v>0</v>
      </c>
      <c r="K168" s="131">
        <f>+('[1]N EERR PIEDEM'!K168*X168)+((('[1]N EERR PIEDEM'!K168*(100%-X168))/(1+TASAS!$J$9)))</f>
        <v>0</v>
      </c>
      <c r="L168" s="131">
        <f>+('[1]N EERR PIEDEM'!L168*Y168)+((('[1]N EERR PIEDEM'!L168*(100%-Y168))/(1+TASAS!$K$9)))</f>
        <v>0</v>
      </c>
      <c r="M168" s="131">
        <f>+('[1]N EERR PIEDEM'!M168*Z168)+((('[1]N EERR PIEDEM'!M168*(100%-Z168))/(1+TASAS!$L$9)))</f>
        <v>0</v>
      </c>
      <c r="N168" s="131">
        <f>+('[1]N EERR PIEDEM'!N168*AA168)+((('[1]N EERR PIEDEM'!N168*(100%-AA168))/(1+TASAS!$M$9)))</f>
        <v>0</v>
      </c>
      <c r="O168" s="194">
        <f t="shared" si="17"/>
        <v>0</v>
      </c>
      <c r="P168" s="303">
        <v>0</v>
      </c>
      <c r="Q168" s="303">
        <v>0</v>
      </c>
      <c r="R168" s="303">
        <v>0</v>
      </c>
      <c r="S168" s="303">
        <v>0</v>
      </c>
      <c r="T168" s="303">
        <v>0</v>
      </c>
      <c r="U168" s="303">
        <v>0</v>
      </c>
      <c r="V168" s="303">
        <v>0</v>
      </c>
      <c r="W168" s="303">
        <v>0</v>
      </c>
      <c r="X168" s="303">
        <v>0</v>
      </c>
      <c r="Y168" s="303">
        <v>0</v>
      </c>
      <c r="Z168" s="303">
        <v>0</v>
      </c>
      <c r="AA168" s="303">
        <v>0</v>
      </c>
    </row>
    <row r="169" spans="1:27" outlineLevel="2" x14ac:dyDescent="0.3">
      <c r="A169" s="203" t="s">
        <v>353</v>
      </c>
      <c r="B169" s="131"/>
      <c r="C169" s="131">
        <f>+('[1]N EERR PIEDEM'!C169*P169)+((('[1]N EERR PIEDEM'!C169*(100%-P169))/(1+TASAS!$B$9)))</f>
        <v>0</v>
      </c>
      <c r="D169" s="131">
        <f>+('[1]N EERR PIEDEM'!D169*Q169)+((('[1]N EERR PIEDEM'!D169*(100%-Q169))/(1+TASAS!$C$9)))</f>
        <v>0</v>
      </c>
      <c r="E169" s="131">
        <f>+('[1]N EERR PIEDEM'!E169*R169)+((('[1]N EERR PIEDEM'!E169*(100%-R169))/(1+TASAS!$D$9)))</f>
        <v>0</v>
      </c>
      <c r="F169" s="131">
        <f>+('[1]N EERR PIEDEM'!F169*S169)+((('[1]N EERR PIEDEM'!F169*(100%-S169))/(1+TASAS!$E$9)))</f>
        <v>0</v>
      </c>
      <c r="G169" s="131">
        <f>+('[1]N EERR PIEDEM'!G169*T169)+((('[1]N EERR PIEDEM'!G169*(100%-T169))/(1+TASAS!$F$9)))</f>
        <v>0</v>
      </c>
      <c r="H169" s="131">
        <f>+('[1]N EERR PIEDEM'!H169*U169)+((('[1]N EERR PIEDEM'!H169*(100%-U169))/(1+TASAS!$G$9)))</f>
        <v>0</v>
      </c>
      <c r="I169" s="131">
        <f>+('[1]N EERR PIEDEM'!I169*V169)+((('[1]N EERR PIEDEM'!I169*(100%-V169))/(1+TASAS!$H$9)))</f>
        <v>0</v>
      </c>
      <c r="J169" s="131">
        <f>+('[1]N EERR PIEDEM'!J169*W169)+((('[1]N EERR PIEDEM'!J169*(100%-W169))/(1+TASAS!$I$9)))</f>
        <v>0</v>
      </c>
      <c r="K169" s="131">
        <f>+('[1]N EERR PIEDEM'!K169*X169)+((('[1]N EERR PIEDEM'!K169*(100%-X169))/(1+TASAS!$J$9)))</f>
        <v>0</v>
      </c>
      <c r="L169" s="131">
        <f>+('[1]N EERR PIEDEM'!L169*Y169)+((('[1]N EERR PIEDEM'!L169*(100%-Y169))/(1+TASAS!$K$9)))</f>
        <v>0</v>
      </c>
      <c r="M169" s="131">
        <f>+('[1]N EERR PIEDEM'!M169*Z169)+((('[1]N EERR PIEDEM'!M169*(100%-Z169))/(1+TASAS!$L$9)))</f>
        <v>0</v>
      </c>
      <c r="N169" s="131">
        <f>+('[1]N EERR PIEDEM'!N169*AA169)+((('[1]N EERR PIEDEM'!N169*(100%-AA169))/(1+TASAS!$M$9)))</f>
        <v>0</v>
      </c>
      <c r="O169" s="194">
        <f t="shared" si="17"/>
        <v>0</v>
      </c>
      <c r="P169" s="303">
        <v>1</v>
      </c>
      <c r="Q169" s="303">
        <v>1</v>
      </c>
      <c r="R169" s="303">
        <v>1</v>
      </c>
      <c r="S169" s="303">
        <v>1</v>
      </c>
      <c r="T169" s="303">
        <v>1</v>
      </c>
      <c r="U169" s="303">
        <v>1</v>
      </c>
      <c r="V169" s="303">
        <v>1</v>
      </c>
      <c r="W169" s="303">
        <v>1</v>
      </c>
      <c r="X169" s="303">
        <v>1</v>
      </c>
      <c r="Y169" s="303">
        <v>1</v>
      </c>
      <c r="Z169" s="303">
        <v>1</v>
      </c>
      <c r="AA169" s="303">
        <v>1</v>
      </c>
    </row>
    <row r="170" spans="1:27" outlineLevel="2" x14ac:dyDescent="0.3">
      <c r="A170" s="203"/>
      <c r="B170" s="131"/>
      <c r="C170" s="131"/>
      <c r="D170" s="131"/>
      <c r="E170" s="131"/>
      <c r="F170" s="131"/>
      <c r="G170" s="131"/>
      <c r="H170" s="131"/>
      <c r="I170" s="131"/>
      <c r="J170" s="131"/>
      <c r="K170" s="131"/>
      <c r="L170" s="131"/>
      <c r="M170" s="131"/>
      <c r="N170" s="131"/>
      <c r="O170" s="194">
        <f t="shared" si="17"/>
        <v>0</v>
      </c>
      <c r="P170" s="303"/>
      <c r="Q170" s="303"/>
      <c r="R170" s="303"/>
      <c r="S170" s="303"/>
      <c r="T170" s="303"/>
      <c r="U170" s="303"/>
      <c r="V170" s="303"/>
      <c r="W170" s="303"/>
      <c r="X170" s="303"/>
      <c r="Y170" s="303"/>
      <c r="Z170" s="303"/>
      <c r="AA170" s="303"/>
    </row>
    <row r="171" spans="1:27" outlineLevel="2" x14ac:dyDescent="0.3">
      <c r="A171" s="203"/>
      <c r="B171" s="131"/>
      <c r="C171" s="131"/>
      <c r="D171" s="131"/>
      <c r="E171" s="131"/>
      <c r="F171" s="131"/>
      <c r="G171" s="131"/>
      <c r="H171" s="131"/>
      <c r="I171" s="131"/>
      <c r="J171" s="131"/>
      <c r="K171" s="131"/>
      <c r="L171" s="131"/>
      <c r="M171" s="131"/>
      <c r="N171" s="131"/>
      <c r="O171" s="194">
        <f t="shared" si="17"/>
        <v>0</v>
      </c>
      <c r="P171" s="303"/>
      <c r="Q171" s="303"/>
      <c r="R171" s="303"/>
      <c r="S171" s="303"/>
      <c r="T171" s="303"/>
      <c r="U171" s="303"/>
      <c r="V171" s="303"/>
      <c r="W171" s="303"/>
      <c r="X171" s="303"/>
      <c r="Y171" s="303"/>
      <c r="Z171" s="303"/>
      <c r="AA171" s="303"/>
    </row>
    <row r="172" spans="1:27" s="187" customFormat="1" ht="15.6" x14ac:dyDescent="0.3">
      <c r="A172" s="209" t="s">
        <v>82</v>
      </c>
      <c r="B172" s="186">
        <f>SUM(B173:B187)</f>
        <v>0</v>
      </c>
      <c r="C172" s="186">
        <f t="shared" ref="C172:N172" si="20">SUM(C173:C187)</f>
        <v>19.026062322946181</v>
      </c>
      <c r="D172" s="186">
        <f t="shared" si="20"/>
        <v>0</v>
      </c>
      <c r="E172" s="186">
        <f t="shared" si="20"/>
        <v>20.444943962015635</v>
      </c>
      <c r="F172" s="186">
        <f t="shared" si="20"/>
        <v>0</v>
      </c>
      <c r="G172" s="186">
        <f t="shared" si="20"/>
        <v>40.17127814821314</v>
      </c>
      <c r="H172" s="186">
        <f t="shared" si="20"/>
        <v>0</v>
      </c>
      <c r="I172" s="186">
        <f t="shared" si="20"/>
        <v>0</v>
      </c>
      <c r="J172" s="186">
        <f t="shared" si="20"/>
        <v>0</v>
      </c>
      <c r="K172" s="186">
        <f t="shared" si="20"/>
        <v>0</v>
      </c>
      <c r="L172" s="186">
        <f t="shared" si="20"/>
        <v>0</v>
      </c>
      <c r="M172" s="186">
        <f t="shared" si="20"/>
        <v>0</v>
      </c>
      <c r="N172" s="186">
        <f t="shared" si="20"/>
        <v>0</v>
      </c>
      <c r="O172" s="210">
        <f t="shared" ref="O172" si="21">SUM(O173:O187)</f>
        <v>79.64228443317495</v>
      </c>
      <c r="P172" s="305"/>
      <c r="Q172" s="305"/>
      <c r="R172" s="305"/>
      <c r="S172" s="305"/>
      <c r="T172" s="305"/>
      <c r="U172" s="305"/>
      <c r="V172" s="305"/>
      <c r="W172" s="305"/>
      <c r="X172" s="305"/>
      <c r="Y172" s="305"/>
      <c r="Z172" s="305"/>
      <c r="AA172" s="305"/>
    </row>
    <row r="173" spans="1:27" outlineLevel="1" x14ac:dyDescent="0.3">
      <c r="A173" s="203" t="s">
        <v>83</v>
      </c>
      <c r="B173" s="131"/>
      <c r="C173" s="131">
        <f>+('[1]N EERR PIEDEM'!C173*P173)+((('[1]N EERR PIEDEM'!C173*(100%-P173))/(1+TASAS!$B$9)))</f>
        <v>0</v>
      </c>
      <c r="D173" s="131">
        <f>+('[1]N EERR PIEDEM'!D173*Q173)+((('[1]N EERR PIEDEM'!D173*(100%-Q173))/(1+TASAS!$C$9)))</f>
        <v>0</v>
      </c>
      <c r="E173" s="131">
        <f>+('[1]N EERR PIEDEM'!E173*R173)+((('[1]N EERR PIEDEM'!E173*(100%-R173))/(1+TASAS!$D$9)))</f>
        <v>0</v>
      </c>
      <c r="F173" s="131">
        <f>+('[1]N EERR PIEDEM'!F173*S173)+((('[1]N EERR PIEDEM'!F173*(100%-S173))/(1+TASAS!$E$9)))</f>
        <v>0</v>
      </c>
      <c r="G173" s="131">
        <f>+('[1]N EERR PIEDEM'!G173*T173)+((('[1]N EERR PIEDEM'!G173*(100%-T173))/(1+TASAS!$F$9)))</f>
        <v>0</v>
      </c>
      <c r="H173" s="131">
        <f>+('[1]N EERR PIEDEM'!H173*U173)+((('[1]N EERR PIEDEM'!H173*(100%-U173))/(1+TASAS!$G$9)))</f>
        <v>0</v>
      </c>
      <c r="I173" s="131">
        <f>+('[1]N EERR PIEDEM'!I173*V173)+((('[1]N EERR PIEDEM'!I173*(100%-V173))/(1+TASAS!$H$9)))</f>
        <v>0</v>
      </c>
      <c r="J173" s="131">
        <f>+('[1]N EERR PIEDEM'!J173*W173)+((('[1]N EERR PIEDEM'!J173*(100%-W173))/(1+TASAS!$I$9)))</f>
        <v>0</v>
      </c>
      <c r="K173" s="131">
        <f>+('[1]N EERR PIEDEM'!K173*X173)+((('[1]N EERR PIEDEM'!K173*(100%-X173))/(1+TASAS!$J$9)))</f>
        <v>0</v>
      </c>
      <c r="L173" s="131">
        <f>+('[1]N EERR PIEDEM'!L173*Y173)+((('[1]N EERR PIEDEM'!L173*(100%-Y173))/(1+TASAS!$K$9)))</f>
        <v>0</v>
      </c>
      <c r="M173" s="131">
        <f>+('[1]N EERR PIEDEM'!M173*Z173)+((('[1]N EERR PIEDEM'!M173*(100%-Z173))/(1+TASAS!$L$9)))</f>
        <v>0</v>
      </c>
      <c r="N173" s="131">
        <f>+('[1]N EERR PIEDEM'!N173*AA173)+((('[1]N EERR PIEDEM'!N173*(100%-AA173))/(1+TASAS!$M$9)))</f>
        <v>0</v>
      </c>
      <c r="O173" s="194">
        <f t="shared" si="17"/>
        <v>0</v>
      </c>
      <c r="P173" s="303">
        <v>0</v>
      </c>
      <c r="Q173" s="303">
        <v>0</v>
      </c>
      <c r="R173" s="303">
        <v>0</v>
      </c>
      <c r="S173" s="303">
        <v>0</v>
      </c>
      <c r="T173" s="303">
        <v>0</v>
      </c>
      <c r="U173" s="303">
        <v>0</v>
      </c>
      <c r="V173" s="303">
        <v>0</v>
      </c>
      <c r="W173" s="303">
        <v>0</v>
      </c>
      <c r="X173" s="303">
        <v>0</v>
      </c>
      <c r="Y173" s="303">
        <v>0</v>
      </c>
      <c r="Z173" s="303">
        <v>0</v>
      </c>
      <c r="AA173" s="303">
        <v>0</v>
      </c>
    </row>
    <row r="174" spans="1:27" outlineLevel="1" x14ac:dyDescent="0.3">
      <c r="A174" s="203" t="s">
        <v>84</v>
      </c>
      <c r="B174" s="131"/>
      <c r="C174" s="131">
        <f>+('[1]N EERR PIEDEM'!C174*P174)+((('[1]N EERR PIEDEM'!C174*(100%-P174))/(1+TASAS!$B$9)))</f>
        <v>0</v>
      </c>
      <c r="D174" s="131">
        <f>+('[1]N EERR PIEDEM'!D174*Q174)+((('[1]N EERR PIEDEM'!D174*(100%-Q174))/(1+TASAS!$C$9)))</f>
        <v>0</v>
      </c>
      <c r="E174" s="131">
        <f>+('[1]N EERR PIEDEM'!E174*R174)+((('[1]N EERR PIEDEM'!E174*(100%-R174))/(1+TASAS!$D$9)))</f>
        <v>0</v>
      </c>
      <c r="F174" s="131">
        <f>+('[1]N EERR PIEDEM'!F174*S174)+((('[1]N EERR PIEDEM'!F174*(100%-S174))/(1+TASAS!$E$9)))</f>
        <v>0</v>
      </c>
      <c r="G174" s="131">
        <f>+('[1]N EERR PIEDEM'!G174*T174)+((('[1]N EERR PIEDEM'!G174*(100%-T174))/(1+TASAS!$F$9)))</f>
        <v>0</v>
      </c>
      <c r="H174" s="131">
        <f>+('[1]N EERR PIEDEM'!H174*U174)+((('[1]N EERR PIEDEM'!H174*(100%-U174))/(1+TASAS!$G$9)))</f>
        <v>0</v>
      </c>
      <c r="I174" s="131">
        <f>+('[1]N EERR PIEDEM'!I174*V174)+((('[1]N EERR PIEDEM'!I174*(100%-V174))/(1+TASAS!$H$9)))</f>
        <v>0</v>
      </c>
      <c r="J174" s="131">
        <f>+('[1]N EERR PIEDEM'!J174*W174)+((('[1]N EERR PIEDEM'!J174*(100%-W174))/(1+TASAS!$I$9)))</f>
        <v>0</v>
      </c>
      <c r="K174" s="131">
        <f>+('[1]N EERR PIEDEM'!K174*X174)+((('[1]N EERR PIEDEM'!K174*(100%-X174))/(1+TASAS!$J$9)))</f>
        <v>0</v>
      </c>
      <c r="L174" s="131">
        <f>+('[1]N EERR PIEDEM'!L174*Y174)+((('[1]N EERR PIEDEM'!L174*(100%-Y174))/(1+TASAS!$K$9)))</f>
        <v>0</v>
      </c>
      <c r="M174" s="131">
        <f>+('[1]N EERR PIEDEM'!M174*Z174)+((('[1]N EERR PIEDEM'!M174*(100%-Z174))/(1+TASAS!$L$9)))</f>
        <v>0</v>
      </c>
      <c r="N174" s="131">
        <f>+('[1]N EERR PIEDEM'!N174*AA174)+((('[1]N EERR PIEDEM'!N174*(100%-AA174))/(1+TASAS!$M$9)))</f>
        <v>0</v>
      </c>
      <c r="O174" s="194">
        <f t="shared" si="17"/>
        <v>0</v>
      </c>
      <c r="P174" s="303">
        <v>0</v>
      </c>
      <c r="Q174" s="303">
        <v>0</v>
      </c>
      <c r="R174" s="303">
        <v>0</v>
      </c>
      <c r="S174" s="303">
        <v>0</v>
      </c>
      <c r="T174" s="303">
        <v>0</v>
      </c>
      <c r="U174" s="303">
        <v>0</v>
      </c>
      <c r="V174" s="303">
        <v>0</v>
      </c>
      <c r="W174" s="303">
        <v>0</v>
      </c>
      <c r="X174" s="303">
        <v>0</v>
      </c>
      <c r="Y174" s="303">
        <v>0</v>
      </c>
      <c r="Z174" s="303">
        <v>0</v>
      </c>
      <c r="AA174" s="303">
        <v>0</v>
      </c>
    </row>
    <row r="175" spans="1:27" outlineLevel="1" x14ac:dyDescent="0.3">
      <c r="A175" s="203" t="s">
        <v>355</v>
      </c>
      <c r="B175" s="131"/>
      <c r="C175" s="131">
        <f>+('[1]N EERR PIEDEM'!C175*P175)+((('[1]N EERR PIEDEM'!C175*(100%-P175))/(1+TASAS!$B$9)))</f>
        <v>19.026062322946181</v>
      </c>
      <c r="D175" s="131">
        <f>+('[1]N EERR PIEDEM'!D175*Q175)+((('[1]N EERR PIEDEM'!D175*(100%-Q175))/(1+TASAS!$C$9)))</f>
        <v>0</v>
      </c>
      <c r="E175" s="131">
        <f>+('[1]N EERR PIEDEM'!E175*R175)+((('[1]N EERR PIEDEM'!E175*(100%-R175))/(1+TASAS!$D$9)))</f>
        <v>20.444943962015635</v>
      </c>
      <c r="F175" s="131">
        <f>+('[1]N EERR PIEDEM'!F175*S175)+((('[1]N EERR PIEDEM'!F175*(100%-S175))/(1+TASAS!$E$9)))</f>
        <v>0</v>
      </c>
      <c r="G175" s="131">
        <f>+('[1]N EERR PIEDEM'!G175*T175)+((('[1]N EERR PIEDEM'!G175*(100%-T175))/(1+TASAS!$F$9)))</f>
        <v>0</v>
      </c>
      <c r="H175" s="131">
        <f>+('[1]N EERR PIEDEM'!H175*U175)+((('[1]N EERR PIEDEM'!H175*(100%-U175))/(1+TASAS!$G$9)))</f>
        <v>0</v>
      </c>
      <c r="I175" s="131">
        <f>+('[1]N EERR PIEDEM'!I175*V175)+((('[1]N EERR PIEDEM'!I175*(100%-V175))/(1+TASAS!$H$9)))</f>
        <v>0</v>
      </c>
      <c r="J175" s="131">
        <f>+('[1]N EERR PIEDEM'!J175*W175)+((('[1]N EERR PIEDEM'!J175*(100%-W175))/(1+TASAS!$I$9)))</f>
        <v>0</v>
      </c>
      <c r="K175" s="131">
        <f>+('[1]N EERR PIEDEM'!K175*X175)+((('[1]N EERR PIEDEM'!K175*(100%-X175))/(1+TASAS!$J$9)))</f>
        <v>0</v>
      </c>
      <c r="L175" s="131">
        <f>+('[1]N EERR PIEDEM'!L175*Y175)+((('[1]N EERR PIEDEM'!L175*(100%-Y175))/(1+TASAS!$K$9)))</f>
        <v>0</v>
      </c>
      <c r="M175" s="131">
        <f>+('[1]N EERR PIEDEM'!M175*Z175)+((('[1]N EERR PIEDEM'!M175*(100%-Z175))/(1+TASAS!$L$9)))</f>
        <v>0</v>
      </c>
      <c r="N175" s="131">
        <f>+('[1]N EERR PIEDEM'!N175*AA175)+((('[1]N EERR PIEDEM'!N175*(100%-AA175))/(1+TASAS!$M$9)))</f>
        <v>0</v>
      </c>
      <c r="O175" s="194">
        <f t="shared" si="17"/>
        <v>39.471006284961817</v>
      </c>
      <c r="P175" s="303">
        <v>0</v>
      </c>
      <c r="Q175" s="303">
        <v>0</v>
      </c>
      <c r="R175" s="303">
        <v>0</v>
      </c>
      <c r="S175" s="303">
        <v>0</v>
      </c>
      <c r="T175" s="303">
        <v>0</v>
      </c>
      <c r="U175" s="303">
        <v>0</v>
      </c>
      <c r="V175" s="303">
        <v>0</v>
      </c>
      <c r="W175" s="303">
        <v>0</v>
      </c>
      <c r="X175" s="303">
        <v>0</v>
      </c>
      <c r="Y175" s="303">
        <v>0</v>
      </c>
      <c r="Z175" s="303">
        <v>0</v>
      </c>
      <c r="AA175" s="303">
        <v>0</v>
      </c>
    </row>
    <row r="176" spans="1:27" outlineLevel="1" x14ac:dyDescent="0.3">
      <c r="A176" s="203" t="s">
        <v>356</v>
      </c>
      <c r="B176" s="131"/>
      <c r="C176" s="131">
        <f>+('[1]N EERR PIEDEM'!C176*P176)+((('[1]N EERR PIEDEM'!C176*(100%-P176))/(1+TASAS!$B$9)))</f>
        <v>0</v>
      </c>
      <c r="D176" s="131">
        <f>+('[1]N EERR PIEDEM'!D176*Q176)+((('[1]N EERR PIEDEM'!D176*(100%-Q176))/(1+TASAS!$C$9)))</f>
        <v>0</v>
      </c>
      <c r="E176" s="131">
        <f>+('[1]N EERR PIEDEM'!E176*R176)+((('[1]N EERR PIEDEM'!E176*(100%-R176))/(1+TASAS!$D$9)))</f>
        <v>0</v>
      </c>
      <c r="F176" s="131">
        <f>+('[1]N EERR PIEDEM'!F176*S176)+((('[1]N EERR PIEDEM'!F176*(100%-S176))/(1+TASAS!$E$9)))</f>
        <v>0</v>
      </c>
      <c r="G176" s="131">
        <f>+('[1]N EERR PIEDEM'!G176*T176)+((('[1]N EERR PIEDEM'!G176*(100%-T176))/(1+TASAS!$F$9)))</f>
        <v>40.17127814821314</v>
      </c>
      <c r="H176" s="131">
        <f>+('[1]N EERR PIEDEM'!H176*U176)+((('[1]N EERR PIEDEM'!H176*(100%-U176))/(1+TASAS!$G$9)))</f>
        <v>0</v>
      </c>
      <c r="I176" s="131">
        <f>+('[1]N EERR PIEDEM'!I176*V176)+((('[1]N EERR PIEDEM'!I176*(100%-V176))/(1+TASAS!$H$9)))</f>
        <v>0</v>
      </c>
      <c r="J176" s="131">
        <f>+('[1]N EERR PIEDEM'!J176*W176)+((('[1]N EERR PIEDEM'!J176*(100%-W176))/(1+TASAS!$I$9)))</f>
        <v>0</v>
      </c>
      <c r="K176" s="131">
        <f>+('[1]N EERR PIEDEM'!K176*X176)+((('[1]N EERR PIEDEM'!K176*(100%-X176))/(1+TASAS!$J$9)))</f>
        <v>0</v>
      </c>
      <c r="L176" s="131">
        <f>+('[1]N EERR PIEDEM'!L176*Y176)+((('[1]N EERR PIEDEM'!L176*(100%-Y176))/(1+TASAS!$K$9)))</f>
        <v>0</v>
      </c>
      <c r="M176" s="131">
        <f>+('[1]N EERR PIEDEM'!M176*Z176)+((('[1]N EERR PIEDEM'!M176*(100%-Z176))/(1+TASAS!$L$9)))</f>
        <v>0</v>
      </c>
      <c r="N176" s="131">
        <f>+('[1]N EERR PIEDEM'!N176*AA176)+((('[1]N EERR PIEDEM'!N176*(100%-AA176))/(1+TASAS!$M$9)))</f>
        <v>0</v>
      </c>
      <c r="O176" s="194">
        <f t="shared" si="17"/>
        <v>40.17127814821314</v>
      </c>
      <c r="P176" s="303">
        <v>0</v>
      </c>
      <c r="Q176" s="303">
        <v>0</v>
      </c>
      <c r="R176" s="303">
        <v>0</v>
      </c>
      <c r="S176" s="303">
        <v>0</v>
      </c>
      <c r="T176" s="303">
        <v>0</v>
      </c>
      <c r="U176" s="303">
        <v>0</v>
      </c>
      <c r="V176" s="303">
        <v>0</v>
      </c>
      <c r="W176" s="303">
        <v>0</v>
      </c>
      <c r="X176" s="303">
        <v>0</v>
      </c>
      <c r="Y176" s="303">
        <v>0</v>
      </c>
      <c r="Z176" s="303">
        <v>0</v>
      </c>
      <c r="AA176" s="303">
        <v>0</v>
      </c>
    </row>
    <row r="177" spans="1:27" outlineLevel="1" x14ac:dyDescent="0.3">
      <c r="A177" s="203" t="s">
        <v>357</v>
      </c>
      <c r="B177" s="131"/>
      <c r="C177" s="131">
        <f>+('[1]N EERR PIEDEM'!C177*P177)+((('[1]N EERR PIEDEM'!C177*(100%-P177))/(1+TASAS!$B$9)))</f>
        <v>0</v>
      </c>
      <c r="D177" s="131">
        <f>+('[1]N EERR PIEDEM'!D177*Q177)+((('[1]N EERR PIEDEM'!D177*(100%-Q177))/(1+TASAS!$C$9)))</f>
        <v>0</v>
      </c>
      <c r="E177" s="131">
        <f>+('[1]N EERR PIEDEM'!E177*R177)+((('[1]N EERR PIEDEM'!E177*(100%-R177))/(1+TASAS!$D$9)))</f>
        <v>0</v>
      </c>
      <c r="F177" s="131">
        <f>+('[1]N EERR PIEDEM'!F177*S177)+((('[1]N EERR PIEDEM'!F177*(100%-S177))/(1+TASAS!$E$9)))</f>
        <v>0</v>
      </c>
      <c r="G177" s="131">
        <f>+('[1]N EERR PIEDEM'!G177*T177)+((('[1]N EERR PIEDEM'!G177*(100%-T177))/(1+TASAS!$F$9)))</f>
        <v>0</v>
      </c>
      <c r="H177" s="131">
        <f>+('[1]N EERR PIEDEM'!H177*U177)+((('[1]N EERR PIEDEM'!H177*(100%-U177))/(1+TASAS!$G$9)))</f>
        <v>0</v>
      </c>
      <c r="I177" s="131">
        <f>+('[1]N EERR PIEDEM'!I177*V177)+((('[1]N EERR PIEDEM'!I177*(100%-V177))/(1+TASAS!$H$9)))</f>
        <v>0</v>
      </c>
      <c r="J177" s="131">
        <f>+('[1]N EERR PIEDEM'!J177*W177)+((('[1]N EERR PIEDEM'!J177*(100%-W177))/(1+TASAS!$I$9)))</f>
        <v>0</v>
      </c>
      <c r="K177" s="131">
        <f>+('[1]N EERR PIEDEM'!K177*X177)+((('[1]N EERR PIEDEM'!K177*(100%-X177))/(1+TASAS!$J$9)))</f>
        <v>0</v>
      </c>
      <c r="L177" s="131">
        <f>+('[1]N EERR PIEDEM'!L177*Y177)+((('[1]N EERR PIEDEM'!L177*(100%-Y177))/(1+TASAS!$K$9)))</f>
        <v>0</v>
      </c>
      <c r="M177" s="131">
        <f>+('[1]N EERR PIEDEM'!M177*Z177)+((('[1]N EERR PIEDEM'!M177*(100%-Z177))/(1+TASAS!$L$9)))</f>
        <v>0</v>
      </c>
      <c r="N177" s="131">
        <f>+('[1]N EERR PIEDEM'!N177*AA177)+((('[1]N EERR PIEDEM'!N177*(100%-AA177))/(1+TASAS!$M$9)))</f>
        <v>0</v>
      </c>
      <c r="O177" s="194">
        <f t="shared" si="17"/>
        <v>0</v>
      </c>
      <c r="P177" s="303">
        <v>0</v>
      </c>
      <c r="Q177" s="303">
        <v>0</v>
      </c>
      <c r="R177" s="303">
        <v>0</v>
      </c>
      <c r="S177" s="303">
        <v>0</v>
      </c>
      <c r="T177" s="303">
        <v>0</v>
      </c>
      <c r="U177" s="303">
        <v>0</v>
      </c>
      <c r="V177" s="303">
        <v>0</v>
      </c>
      <c r="W177" s="303">
        <v>0</v>
      </c>
      <c r="X177" s="303">
        <v>0</v>
      </c>
      <c r="Y177" s="303">
        <v>0</v>
      </c>
      <c r="Z177" s="303">
        <v>0</v>
      </c>
      <c r="AA177" s="303">
        <v>0</v>
      </c>
    </row>
    <row r="178" spans="1:27" outlineLevel="1" x14ac:dyDescent="0.3">
      <c r="A178" s="203" t="s">
        <v>358</v>
      </c>
      <c r="B178" s="131"/>
      <c r="C178" s="131">
        <f>+('[1]N EERR PIEDEM'!C178*P178)+((('[1]N EERR PIEDEM'!C178*(100%-P178))/(1+TASAS!$B$9)))</f>
        <v>0</v>
      </c>
      <c r="D178" s="131">
        <f>+('[1]N EERR PIEDEM'!D178*Q178)+((('[1]N EERR PIEDEM'!D178*(100%-Q178))/(1+TASAS!$C$9)))</f>
        <v>0</v>
      </c>
      <c r="E178" s="131">
        <f>+('[1]N EERR PIEDEM'!E178*R178)+((('[1]N EERR PIEDEM'!E178*(100%-R178))/(1+TASAS!$D$9)))</f>
        <v>0</v>
      </c>
      <c r="F178" s="131">
        <f>+('[1]N EERR PIEDEM'!F178*S178)+((('[1]N EERR PIEDEM'!F178*(100%-S178))/(1+TASAS!$E$9)))</f>
        <v>0</v>
      </c>
      <c r="G178" s="131">
        <f>+('[1]N EERR PIEDEM'!G178*T178)+((('[1]N EERR PIEDEM'!G178*(100%-T178))/(1+TASAS!$F$9)))</f>
        <v>0</v>
      </c>
      <c r="H178" s="131">
        <f>+('[1]N EERR PIEDEM'!H178*U178)+((('[1]N EERR PIEDEM'!H178*(100%-U178))/(1+TASAS!$G$9)))</f>
        <v>0</v>
      </c>
      <c r="I178" s="131">
        <f>+('[1]N EERR PIEDEM'!I178*V178)+((('[1]N EERR PIEDEM'!I178*(100%-V178))/(1+TASAS!$H$9)))</f>
        <v>0</v>
      </c>
      <c r="J178" s="131">
        <f>+('[1]N EERR PIEDEM'!J178*W178)+((('[1]N EERR PIEDEM'!J178*(100%-W178))/(1+TASAS!$I$9)))</f>
        <v>0</v>
      </c>
      <c r="K178" s="131">
        <f>+('[1]N EERR PIEDEM'!K178*X178)+((('[1]N EERR PIEDEM'!K178*(100%-X178))/(1+TASAS!$J$9)))</f>
        <v>0</v>
      </c>
      <c r="L178" s="131">
        <f>+('[1]N EERR PIEDEM'!L178*Y178)+((('[1]N EERR PIEDEM'!L178*(100%-Y178))/(1+TASAS!$K$9)))</f>
        <v>0</v>
      </c>
      <c r="M178" s="131">
        <f>+('[1]N EERR PIEDEM'!M178*Z178)+((('[1]N EERR PIEDEM'!M178*(100%-Z178))/(1+TASAS!$L$9)))</f>
        <v>0</v>
      </c>
      <c r="N178" s="131">
        <f>+('[1]N EERR PIEDEM'!N178*AA178)+((('[1]N EERR PIEDEM'!N178*(100%-AA178))/(1+TASAS!$M$9)))</f>
        <v>0</v>
      </c>
      <c r="O178" s="194">
        <f t="shared" si="17"/>
        <v>0</v>
      </c>
      <c r="P178" s="303">
        <v>0</v>
      </c>
      <c r="Q178" s="303">
        <v>0</v>
      </c>
      <c r="R178" s="303">
        <v>0</v>
      </c>
      <c r="S178" s="303">
        <v>0</v>
      </c>
      <c r="T178" s="303">
        <v>0</v>
      </c>
      <c r="U178" s="303">
        <v>0</v>
      </c>
      <c r="V178" s="303">
        <v>0</v>
      </c>
      <c r="W178" s="303">
        <v>0</v>
      </c>
      <c r="X178" s="303">
        <v>0</v>
      </c>
      <c r="Y178" s="303">
        <v>0</v>
      </c>
      <c r="Z178" s="303">
        <v>0</v>
      </c>
      <c r="AA178" s="303">
        <v>0</v>
      </c>
    </row>
    <row r="179" spans="1:27" outlineLevel="1" x14ac:dyDescent="0.3">
      <c r="A179" s="203" t="s">
        <v>359</v>
      </c>
      <c r="B179" s="131"/>
      <c r="C179" s="131">
        <f>+('[1]N EERR PIEDEM'!C179*P179)+((('[1]N EERR PIEDEM'!C179*(100%-P179))/(1+TASAS!$B$9)))</f>
        <v>0</v>
      </c>
      <c r="D179" s="131">
        <f>+('[1]N EERR PIEDEM'!D179*Q179)+((('[1]N EERR PIEDEM'!D179*(100%-Q179))/(1+TASAS!$C$9)))</f>
        <v>0</v>
      </c>
      <c r="E179" s="131">
        <f>+('[1]N EERR PIEDEM'!E179*R179)+((('[1]N EERR PIEDEM'!E179*(100%-R179))/(1+TASAS!$D$9)))</f>
        <v>0</v>
      </c>
      <c r="F179" s="131">
        <f>+('[1]N EERR PIEDEM'!F179*S179)+((('[1]N EERR PIEDEM'!F179*(100%-S179))/(1+TASAS!$E$9)))</f>
        <v>0</v>
      </c>
      <c r="G179" s="131">
        <f>+('[1]N EERR PIEDEM'!G179*T179)+((('[1]N EERR PIEDEM'!G179*(100%-T179))/(1+TASAS!$F$9)))</f>
        <v>0</v>
      </c>
      <c r="H179" s="131">
        <f>+('[1]N EERR PIEDEM'!H179*U179)+((('[1]N EERR PIEDEM'!H179*(100%-U179))/(1+TASAS!$G$9)))</f>
        <v>0</v>
      </c>
      <c r="I179" s="131">
        <f>+('[1]N EERR PIEDEM'!I179*V179)+((('[1]N EERR PIEDEM'!I179*(100%-V179))/(1+TASAS!$H$9)))</f>
        <v>0</v>
      </c>
      <c r="J179" s="131">
        <f>+('[1]N EERR PIEDEM'!J179*W179)+((('[1]N EERR PIEDEM'!J179*(100%-W179))/(1+TASAS!$I$9)))</f>
        <v>0</v>
      </c>
      <c r="K179" s="131">
        <f>+('[1]N EERR PIEDEM'!K179*X179)+((('[1]N EERR PIEDEM'!K179*(100%-X179))/(1+TASAS!$J$9)))</f>
        <v>0</v>
      </c>
      <c r="L179" s="131">
        <f>+('[1]N EERR PIEDEM'!L179*Y179)+((('[1]N EERR PIEDEM'!L179*(100%-Y179))/(1+TASAS!$K$9)))</f>
        <v>0</v>
      </c>
      <c r="M179" s="131">
        <f>+('[1]N EERR PIEDEM'!M179*Z179)+((('[1]N EERR PIEDEM'!M179*(100%-Z179))/(1+TASAS!$L$9)))</f>
        <v>0</v>
      </c>
      <c r="N179" s="131">
        <f>+('[1]N EERR PIEDEM'!N179*AA179)+((('[1]N EERR PIEDEM'!N179*(100%-AA179))/(1+TASAS!$M$9)))</f>
        <v>0</v>
      </c>
      <c r="O179" s="194">
        <f t="shared" si="17"/>
        <v>0</v>
      </c>
      <c r="P179" s="303">
        <v>0</v>
      </c>
      <c r="Q179" s="303">
        <v>0</v>
      </c>
      <c r="R179" s="303">
        <v>0</v>
      </c>
      <c r="S179" s="303">
        <v>0</v>
      </c>
      <c r="T179" s="303">
        <v>0</v>
      </c>
      <c r="U179" s="303">
        <v>0</v>
      </c>
      <c r="V179" s="303">
        <v>0</v>
      </c>
      <c r="W179" s="303">
        <v>0</v>
      </c>
      <c r="X179" s="303">
        <v>0</v>
      </c>
      <c r="Y179" s="303">
        <v>0</v>
      </c>
      <c r="Z179" s="303">
        <v>0</v>
      </c>
      <c r="AA179" s="303">
        <v>0</v>
      </c>
    </row>
    <row r="180" spans="1:27" outlineLevel="1" x14ac:dyDescent="0.3">
      <c r="A180" s="203" t="s">
        <v>360</v>
      </c>
      <c r="B180" s="131"/>
      <c r="C180" s="131">
        <f>+('[1]N EERR PIEDEM'!C180*P180)+((('[1]N EERR PIEDEM'!C180*(100%-P180))/(1+TASAS!$B$9)))</f>
        <v>0</v>
      </c>
      <c r="D180" s="131">
        <f>+('[1]N EERR PIEDEM'!D180*Q180)+((('[1]N EERR PIEDEM'!D180*(100%-Q180))/(1+TASAS!$C$9)))</f>
        <v>0</v>
      </c>
      <c r="E180" s="131">
        <f>+('[1]N EERR PIEDEM'!E180*R180)+((('[1]N EERR PIEDEM'!E180*(100%-R180))/(1+TASAS!$D$9)))</f>
        <v>0</v>
      </c>
      <c r="F180" s="131">
        <f>+('[1]N EERR PIEDEM'!F180*S180)+((('[1]N EERR PIEDEM'!F180*(100%-S180))/(1+TASAS!$E$9)))</f>
        <v>0</v>
      </c>
      <c r="G180" s="131">
        <f>+('[1]N EERR PIEDEM'!G180*T180)+((('[1]N EERR PIEDEM'!G180*(100%-T180))/(1+TASAS!$F$9)))</f>
        <v>0</v>
      </c>
      <c r="H180" s="131">
        <f>+('[1]N EERR PIEDEM'!H180*U180)+((('[1]N EERR PIEDEM'!H180*(100%-U180))/(1+TASAS!$G$9)))</f>
        <v>0</v>
      </c>
      <c r="I180" s="131">
        <f>+('[1]N EERR PIEDEM'!I180*V180)+((('[1]N EERR PIEDEM'!I180*(100%-V180))/(1+TASAS!$H$9)))</f>
        <v>0</v>
      </c>
      <c r="J180" s="131">
        <f>+('[1]N EERR PIEDEM'!J180*W180)+((('[1]N EERR PIEDEM'!J180*(100%-W180))/(1+TASAS!$I$9)))</f>
        <v>0</v>
      </c>
      <c r="K180" s="131">
        <f>+('[1]N EERR PIEDEM'!K180*X180)+((('[1]N EERR PIEDEM'!K180*(100%-X180))/(1+TASAS!$J$9)))</f>
        <v>0</v>
      </c>
      <c r="L180" s="131">
        <f>+('[1]N EERR PIEDEM'!L180*Y180)+((('[1]N EERR PIEDEM'!L180*(100%-Y180))/(1+TASAS!$K$9)))</f>
        <v>0</v>
      </c>
      <c r="M180" s="131">
        <f>+('[1]N EERR PIEDEM'!M180*Z180)+((('[1]N EERR PIEDEM'!M180*(100%-Z180))/(1+TASAS!$L$9)))</f>
        <v>0</v>
      </c>
      <c r="N180" s="131">
        <f>+('[1]N EERR PIEDEM'!N180*AA180)+((('[1]N EERR PIEDEM'!N180*(100%-AA180))/(1+TASAS!$M$9)))</f>
        <v>0</v>
      </c>
      <c r="O180" s="194">
        <f t="shared" si="17"/>
        <v>0</v>
      </c>
      <c r="P180" s="303">
        <v>1</v>
      </c>
      <c r="Q180" s="303">
        <v>1</v>
      </c>
      <c r="R180" s="303">
        <v>1</v>
      </c>
      <c r="S180" s="303">
        <v>1</v>
      </c>
      <c r="T180" s="303">
        <v>1</v>
      </c>
      <c r="U180" s="303">
        <v>1</v>
      </c>
      <c r="V180" s="303">
        <v>1</v>
      </c>
      <c r="W180" s="303">
        <v>1</v>
      </c>
      <c r="X180" s="303">
        <v>1</v>
      </c>
      <c r="Y180" s="303">
        <v>1</v>
      </c>
      <c r="Z180" s="303">
        <v>1</v>
      </c>
      <c r="AA180" s="303">
        <v>1</v>
      </c>
    </row>
    <row r="181" spans="1:27" outlineLevel="1" x14ac:dyDescent="0.3">
      <c r="A181" s="203" t="s">
        <v>361</v>
      </c>
      <c r="B181" s="131"/>
      <c r="C181" s="131">
        <f>+('[1]N EERR PIEDEM'!C181*P181)+((('[1]N EERR PIEDEM'!C181*(100%-P181))/(1+TASAS!$B$9)))</f>
        <v>0</v>
      </c>
      <c r="D181" s="131">
        <f>+('[1]N EERR PIEDEM'!D181*Q181)+((('[1]N EERR PIEDEM'!D181*(100%-Q181))/(1+TASAS!$C$9)))</f>
        <v>0</v>
      </c>
      <c r="E181" s="131">
        <f>+('[1]N EERR PIEDEM'!E181*R181)+((('[1]N EERR PIEDEM'!E181*(100%-R181))/(1+TASAS!$D$9)))</f>
        <v>0</v>
      </c>
      <c r="F181" s="131">
        <f>+('[1]N EERR PIEDEM'!F181*S181)+((('[1]N EERR PIEDEM'!F181*(100%-S181))/(1+TASAS!$E$9)))</f>
        <v>0</v>
      </c>
      <c r="G181" s="131">
        <f>+('[1]N EERR PIEDEM'!G181*T181)+((('[1]N EERR PIEDEM'!G181*(100%-T181))/(1+TASAS!$F$9)))</f>
        <v>0</v>
      </c>
      <c r="H181" s="131">
        <f>+('[1]N EERR PIEDEM'!H181*U181)+((('[1]N EERR PIEDEM'!H181*(100%-U181))/(1+TASAS!$G$9)))</f>
        <v>0</v>
      </c>
      <c r="I181" s="131">
        <f>+('[1]N EERR PIEDEM'!I181*V181)+((('[1]N EERR PIEDEM'!I181*(100%-V181))/(1+TASAS!$H$9)))</f>
        <v>0</v>
      </c>
      <c r="J181" s="131">
        <f>+('[1]N EERR PIEDEM'!J181*W181)+((('[1]N EERR PIEDEM'!J181*(100%-W181))/(1+TASAS!$I$9)))</f>
        <v>0</v>
      </c>
      <c r="K181" s="131">
        <f>+('[1]N EERR PIEDEM'!K181*X181)+((('[1]N EERR PIEDEM'!K181*(100%-X181))/(1+TASAS!$J$9)))</f>
        <v>0</v>
      </c>
      <c r="L181" s="131">
        <f>+('[1]N EERR PIEDEM'!L181*Y181)+((('[1]N EERR PIEDEM'!L181*(100%-Y181))/(1+TASAS!$K$9)))</f>
        <v>0</v>
      </c>
      <c r="M181" s="131">
        <f>+('[1]N EERR PIEDEM'!M181*Z181)+((('[1]N EERR PIEDEM'!M181*(100%-Z181))/(1+TASAS!$L$9)))</f>
        <v>0</v>
      </c>
      <c r="N181" s="131">
        <f>+('[1]N EERR PIEDEM'!N181*AA181)+((('[1]N EERR PIEDEM'!N181*(100%-AA181))/(1+TASAS!$M$9)))</f>
        <v>0</v>
      </c>
      <c r="O181" s="194">
        <f t="shared" si="17"/>
        <v>0</v>
      </c>
      <c r="P181" s="303">
        <v>0</v>
      </c>
      <c r="Q181" s="303">
        <v>0</v>
      </c>
      <c r="R181" s="303">
        <v>0</v>
      </c>
      <c r="S181" s="303">
        <v>0</v>
      </c>
      <c r="T181" s="303">
        <v>0</v>
      </c>
      <c r="U181" s="303">
        <v>0</v>
      </c>
      <c r="V181" s="303">
        <v>0</v>
      </c>
      <c r="W181" s="303">
        <v>0</v>
      </c>
      <c r="X181" s="303">
        <v>0</v>
      </c>
      <c r="Y181" s="303">
        <v>0</v>
      </c>
      <c r="Z181" s="303">
        <v>0</v>
      </c>
      <c r="AA181" s="303">
        <v>0</v>
      </c>
    </row>
    <row r="182" spans="1:27" outlineLevel="1" x14ac:dyDescent="0.3">
      <c r="A182" s="203" t="s">
        <v>87</v>
      </c>
      <c r="B182" s="131"/>
      <c r="C182" s="131">
        <f>+('[1]N EERR PIEDEM'!C182*P182)+((('[1]N EERR PIEDEM'!C182*(100%-P182))/(1+TASAS!$B$9)))</f>
        <v>0</v>
      </c>
      <c r="D182" s="131">
        <f>+('[1]N EERR PIEDEM'!D182*Q182)+((('[1]N EERR PIEDEM'!D182*(100%-Q182))/(1+TASAS!$C$9)))</f>
        <v>0</v>
      </c>
      <c r="E182" s="131">
        <f>+('[1]N EERR PIEDEM'!E182*R182)+((('[1]N EERR PIEDEM'!E182*(100%-R182))/(1+TASAS!$D$9)))</f>
        <v>0</v>
      </c>
      <c r="F182" s="131">
        <f>+('[1]N EERR PIEDEM'!F182*S182)+((('[1]N EERR PIEDEM'!F182*(100%-S182))/(1+TASAS!$E$9)))</f>
        <v>0</v>
      </c>
      <c r="G182" s="131">
        <f>+('[1]N EERR PIEDEM'!G182*T182)+((('[1]N EERR PIEDEM'!G182*(100%-T182))/(1+TASAS!$F$9)))</f>
        <v>0</v>
      </c>
      <c r="H182" s="131">
        <f>+('[1]N EERR PIEDEM'!H182*U182)+((('[1]N EERR PIEDEM'!H182*(100%-U182))/(1+TASAS!$G$9)))</f>
        <v>0</v>
      </c>
      <c r="I182" s="131">
        <f>+('[1]N EERR PIEDEM'!I182*V182)+((('[1]N EERR PIEDEM'!I182*(100%-V182))/(1+TASAS!$H$9)))</f>
        <v>0</v>
      </c>
      <c r="J182" s="131">
        <f>+('[1]N EERR PIEDEM'!J182*W182)+((('[1]N EERR PIEDEM'!J182*(100%-W182))/(1+TASAS!$I$9)))</f>
        <v>0</v>
      </c>
      <c r="K182" s="131">
        <f>+('[1]N EERR PIEDEM'!K182*X182)+((('[1]N EERR PIEDEM'!K182*(100%-X182))/(1+TASAS!$J$9)))</f>
        <v>0</v>
      </c>
      <c r="L182" s="131">
        <f>+('[1]N EERR PIEDEM'!L182*Y182)+((('[1]N EERR PIEDEM'!L182*(100%-Y182))/(1+TASAS!$K$9)))</f>
        <v>0</v>
      </c>
      <c r="M182" s="131">
        <f>+('[1]N EERR PIEDEM'!M182*Z182)+((('[1]N EERR PIEDEM'!M182*(100%-Z182))/(1+TASAS!$L$9)))</f>
        <v>0</v>
      </c>
      <c r="N182" s="131">
        <f>+('[1]N EERR PIEDEM'!N182*AA182)+((('[1]N EERR PIEDEM'!N182*(100%-AA182))/(1+TASAS!$M$9)))</f>
        <v>0</v>
      </c>
      <c r="O182" s="194">
        <f t="shared" si="17"/>
        <v>0</v>
      </c>
      <c r="P182" s="303">
        <v>0</v>
      </c>
      <c r="Q182" s="303">
        <v>0</v>
      </c>
      <c r="R182" s="303">
        <v>0</v>
      </c>
      <c r="S182" s="303">
        <v>0</v>
      </c>
      <c r="T182" s="303">
        <v>0</v>
      </c>
      <c r="U182" s="303">
        <v>0</v>
      </c>
      <c r="V182" s="303">
        <v>0</v>
      </c>
      <c r="W182" s="303">
        <v>0</v>
      </c>
      <c r="X182" s="303">
        <v>0</v>
      </c>
      <c r="Y182" s="303">
        <v>0</v>
      </c>
      <c r="Z182" s="303">
        <v>0</v>
      </c>
      <c r="AA182" s="303">
        <v>0</v>
      </c>
    </row>
    <row r="183" spans="1:27" outlineLevel="1" x14ac:dyDescent="0.3">
      <c r="A183" s="203" t="s">
        <v>88</v>
      </c>
      <c r="B183" s="131"/>
      <c r="C183" s="131">
        <f>+('[1]N EERR PIEDEM'!C183*P183)+((('[1]N EERR PIEDEM'!C183*(100%-P183))/(1+TASAS!$B$9)))</f>
        <v>0</v>
      </c>
      <c r="D183" s="131">
        <f>+('[1]N EERR PIEDEM'!D183*Q183)+((('[1]N EERR PIEDEM'!D183*(100%-Q183))/(1+TASAS!$C$9)))</f>
        <v>0</v>
      </c>
      <c r="E183" s="131">
        <f>+('[1]N EERR PIEDEM'!E183*R183)+((('[1]N EERR PIEDEM'!E183*(100%-R183))/(1+TASAS!$D$9)))</f>
        <v>0</v>
      </c>
      <c r="F183" s="131">
        <f>+('[1]N EERR PIEDEM'!F183*S183)+((('[1]N EERR PIEDEM'!F183*(100%-S183))/(1+TASAS!$E$9)))</f>
        <v>0</v>
      </c>
      <c r="G183" s="131">
        <f>+('[1]N EERR PIEDEM'!G183*T183)+((('[1]N EERR PIEDEM'!G183*(100%-T183))/(1+TASAS!$F$9)))</f>
        <v>0</v>
      </c>
      <c r="H183" s="131">
        <f>+('[1]N EERR PIEDEM'!H183*U183)+((('[1]N EERR PIEDEM'!H183*(100%-U183))/(1+TASAS!$G$9)))</f>
        <v>0</v>
      </c>
      <c r="I183" s="131">
        <f>+('[1]N EERR PIEDEM'!I183*V183)+((('[1]N EERR PIEDEM'!I183*(100%-V183))/(1+TASAS!$H$9)))</f>
        <v>0</v>
      </c>
      <c r="J183" s="131">
        <f>+('[1]N EERR PIEDEM'!J183*W183)+((('[1]N EERR PIEDEM'!J183*(100%-W183))/(1+TASAS!$I$9)))</f>
        <v>0</v>
      </c>
      <c r="K183" s="131">
        <f>+('[1]N EERR PIEDEM'!K183*X183)+((('[1]N EERR PIEDEM'!K183*(100%-X183))/(1+TASAS!$J$9)))</f>
        <v>0</v>
      </c>
      <c r="L183" s="131">
        <f>+('[1]N EERR PIEDEM'!L183*Y183)+((('[1]N EERR PIEDEM'!L183*(100%-Y183))/(1+TASAS!$K$9)))</f>
        <v>0</v>
      </c>
      <c r="M183" s="131">
        <f>+('[1]N EERR PIEDEM'!M183*Z183)+((('[1]N EERR PIEDEM'!M183*(100%-Z183))/(1+TASAS!$L$9)))</f>
        <v>0</v>
      </c>
      <c r="N183" s="131">
        <f>+('[1]N EERR PIEDEM'!N183*AA183)+((('[1]N EERR PIEDEM'!N183*(100%-AA183))/(1+TASAS!$M$9)))</f>
        <v>0</v>
      </c>
      <c r="O183" s="194">
        <f t="shared" si="17"/>
        <v>0</v>
      </c>
      <c r="P183" s="303">
        <v>0</v>
      </c>
      <c r="Q183" s="303">
        <v>0</v>
      </c>
      <c r="R183" s="303">
        <v>0</v>
      </c>
      <c r="S183" s="303">
        <v>0</v>
      </c>
      <c r="T183" s="303">
        <v>0</v>
      </c>
      <c r="U183" s="303">
        <v>0</v>
      </c>
      <c r="V183" s="303">
        <v>0</v>
      </c>
      <c r="W183" s="303">
        <v>0</v>
      </c>
      <c r="X183" s="303">
        <v>0</v>
      </c>
      <c r="Y183" s="303">
        <v>0</v>
      </c>
      <c r="Z183" s="303">
        <v>0</v>
      </c>
      <c r="AA183" s="303">
        <v>0</v>
      </c>
    </row>
    <row r="184" spans="1:27" outlineLevel="1" x14ac:dyDescent="0.3">
      <c r="A184" s="203" t="s">
        <v>89</v>
      </c>
      <c r="B184" s="131"/>
      <c r="C184" s="131">
        <f>+('[1]N EERR PIEDEM'!C184*P184)+((('[1]N EERR PIEDEM'!C184*(100%-P184))/(1+TASAS!$B$9)))</f>
        <v>0</v>
      </c>
      <c r="D184" s="131">
        <f>+('[1]N EERR PIEDEM'!D184*Q184)+((('[1]N EERR PIEDEM'!D184*(100%-Q184))/(1+TASAS!$C$9)))</f>
        <v>0</v>
      </c>
      <c r="E184" s="131">
        <f>+('[1]N EERR PIEDEM'!E184*R184)+((('[1]N EERR PIEDEM'!E184*(100%-R184))/(1+TASAS!$D$9)))</f>
        <v>0</v>
      </c>
      <c r="F184" s="131">
        <f>+('[1]N EERR PIEDEM'!F184*S184)+((('[1]N EERR PIEDEM'!F184*(100%-S184))/(1+TASAS!$E$9)))</f>
        <v>0</v>
      </c>
      <c r="G184" s="131">
        <f>+('[1]N EERR PIEDEM'!G184*T184)+((('[1]N EERR PIEDEM'!G184*(100%-T184))/(1+TASAS!$F$9)))</f>
        <v>0</v>
      </c>
      <c r="H184" s="131">
        <f>+('[1]N EERR PIEDEM'!H184*U184)+((('[1]N EERR PIEDEM'!H184*(100%-U184))/(1+TASAS!$G$9)))</f>
        <v>0</v>
      </c>
      <c r="I184" s="131">
        <f>+('[1]N EERR PIEDEM'!I184*V184)+((('[1]N EERR PIEDEM'!I184*(100%-V184))/(1+TASAS!$H$9)))</f>
        <v>0</v>
      </c>
      <c r="J184" s="131">
        <f>+('[1]N EERR PIEDEM'!J184*W184)+((('[1]N EERR PIEDEM'!J184*(100%-W184))/(1+TASAS!$I$9)))</f>
        <v>0</v>
      </c>
      <c r="K184" s="131">
        <f>+('[1]N EERR PIEDEM'!K184*X184)+((('[1]N EERR PIEDEM'!K184*(100%-X184))/(1+TASAS!$J$9)))</f>
        <v>0</v>
      </c>
      <c r="L184" s="131">
        <f>+('[1]N EERR PIEDEM'!L184*Y184)+((('[1]N EERR PIEDEM'!L184*(100%-Y184))/(1+TASAS!$K$9)))</f>
        <v>0</v>
      </c>
      <c r="M184" s="131">
        <f>+('[1]N EERR PIEDEM'!M184*Z184)+((('[1]N EERR PIEDEM'!M184*(100%-Z184))/(1+TASAS!$L$9)))</f>
        <v>0</v>
      </c>
      <c r="N184" s="131">
        <f>+('[1]N EERR PIEDEM'!N184*AA184)+((('[1]N EERR PIEDEM'!N184*(100%-AA184))/(1+TASAS!$M$9)))</f>
        <v>0</v>
      </c>
      <c r="O184" s="194">
        <f t="shared" si="17"/>
        <v>0</v>
      </c>
      <c r="P184" s="303">
        <v>0</v>
      </c>
      <c r="Q184" s="303">
        <v>0</v>
      </c>
      <c r="R184" s="303">
        <v>0</v>
      </c>
      <c r="S184" s="303">
        <v>0</v>
      </c>
      <c r="T184" s="303">
        <v>0</v>
      </c>
      <c r="U184" s="303">
        <v>0</v>
      </c>
      <c r="V184" s="303">
        <v>0</v>
      </c>
      <c r="W184" s="303">
        <v>0</v>
      </c>
      <c r="X184" s="303">
        <v>0</v>
      </c>
      <c r="Y184" s="303">
        <v>0</v>
      </c>
      <c r="Z184" s="303">
        <v>0</v>
      </c>
      <c r="AA184" s="303">
        <v>0</v>
      </c>
    </row>
    <row r="185" spans="1:27" outlineLevel="1" x14ac:dyDescent="0.3">
      <c r="A185" s="203" t="s">
        <v>362</v>
      </c>
      <c r="B185" s="131"/>
      <c r="C185" s="131">
        <f>+('[1]N EERR PIEDEM'!C185*P185)+((('[1]N EERR PIEDEM'!C185*(100%-P185))/(1+TASAS!$B$9)))</f>
        <v>0</v>
      </c>
      <c r="D185" s="131">
        <f>+('[1]N EERR PIEDEM'!D185*Q185)+((('[1]N EERR PIEDEM'!D185*(100%-Q185))/(1+TASAS!$C$9)))</f>
        <v>0</v>
      </c>
      <c r="E185" s="131">
        <f>+('[1]N EERR PIEDEM'!E185*R185)+((('[1]N EERR PIEDEM'!E185*(100%-R185))/(1+TASAS!$D$9)))</f>
        <v>0</v>
      </c>
      <c r="F185" s="131">
        <f>+('[1]N EERR PIEDEM'!F185*S185)+((('[1]N EERR PIEDEM'!F185*(100%-S185))/(1+TASAS!$E$9)))</f>
        <v>0</v>
      </c>
      <c r="G185" s="131">
        <f>+('[1]N EERR PIEDEM'!G185*T185)+((('[1]N EERR PIEDEM'!G185*(100%-T185))/(1+TASAS!$F$9)))</f>
        <v>0</v>
      </c>
      <c r="H185" s="131">
        <f>+('[1]N EERR PIEDEM'!H185*U185)+((('[1]N EERR PIEDEM'!H185*(100%-U185))/(1+TASAS!$G$9)))</f>
        <v>0</v>
      </c>
      <c r="I185" s="131">
        <f>+('[1]N EERR PIEDEM'!I185*V185)+((('[1]N EERR PIEDEM'!I185*(100%-V185))/(1+TASAS!$H$9)))</f>
        <v>0</v>
      </c>
      <c r="J185" s="131">
        <f>+('[1]N EERR PIEDEM'!J185*W185)+((('[1]N EERR PIEDEM'!J185*(100%-W185))/(1+TASAS!$I$9)))</f>
        <v>0</v>
      </c>
      <c r="K185" s="131">
        <f>+('[1]N EERR PIEDEM'!K185*X185)+((('[1]N EERR PIEDEM'!K185*(100%-X185))/(1+TASAS!$J$9)))</f>
        <v>0</v>
      </c>
      <c r="L185" s="131">
        <f>+('[1]N EERR PIEDEM'!L185*Y185)+((('[1]N EERR PIEDEM'!L185*(100%-Y185))/(1+TASAS!$K$9)))</f>
        <v>0</v>
      </c>
      <c r="M185" s="131">
        <f>+('[1]N EERR PIEDEM'!M185*Z185)+((('[1]N EERR PIEDEM'!M185*(100%-Z185))/(1+TASAS!$L$9)))</f>
        <v>0</v>
      </c>
      <c r="N185" s="131">
        <f>+('[1]N EERR PIEDEM'!N185*AA185)+((('[1]N EERR PIEDEM'!N185*(100%-AA185))/(1+TASAS!$M$9)))</f>
        <v>0</v>
      </c>
      <c r="O185" s="194">
        <f t="shared" si="17"/>
        <v>0</v>
      </c>
      <c r="P185" s="303">
        <v>1</v>
      </c>
      <c r="Q185" s="303">
        <v>1</v>
      </c>
      <c r="R185" s="303">
        <v>1</v>
      </c>
      <c r="S185" s="303">
        <v>1</v>
      </c>
      <c r="T185" s="303">
        <v>1</v>
      </c>
      <c r="U185" s="303">
        <v>1</v>
      </c>
      <c r="V185" s="303">
        <v>1</v>
      </c>
      <c r="W185" s="303">
        <v>1</v>
      </c>
      <c r="X185" s="303">
        <v>1</v>
      </c>
      <c r="Y185" s="303">
        <v>1</v>
      </c>
      <c r="Z185" s="303">
        <v>1</v>
      </c>
      <c r="AA185" s="303">
        <v>1</v>
      </c>
    </row>
    <row r="186" spans="1:27" outlineLevel="1" x14ac:dyDescent="0.3">
      <c r="A186" s="203"/>
      <c r="B186" s="131"/>
      <c r="C186" s="131">
        <f>+('[1]N EERR PIEDEM'!C186*P186)+((('[1]N EERR PIEDEM'!C186*(100%-P186))/(1+TASAS!$B$9)))</f>
        <v>0</v>
      </c>
      <c r="D186" s="131">
        <f>+('[1]N EERR PIEDEM'!D186*Q186)+((('[1]N EERR PIEDEM'!D186*(100%-Q186))/(1+TASAS!$C$9)))</f>
        <v>0</v>
      </c>
      <c r="E186" s="131">
        <f>+('[1]N EERR PIEDEM'!E186*R186)+((('[1]N EERR PIEDEM'!E186*(100%-R186))/(1+TASAS!$D$9)))</f>
        <v>0</v>
      </c>
      <c r="F186" s="131">
        <f>+('[1]N EERR PIEDEM'!F186*S186)+((('[1]N EERR PIEDEM'!F186*(100%-S186))/(1+TASAS!$E$9)))</f>
        <v>0</v>
      </c>
      <c r="G186" s="131">
        <f>+('[1]N EERR PIEDEM'!G186*T186)+((('[1]N EERR PIEDEM'!G186*(100%-T186))/(1+TASAS!$F$9)))</f>
        <v>0</v>
      </c>
      <c r="H186" s="131">
        <f>+('[1]N EERR PIEDEM'!H186*U186)+((('[1]N EERR PIEDEM'!H186*(100%-U186))/(1+TASAS!$G$9)))</f>
        <v>0</v>
      </c>
      <c r="I186" s="131">
        <f>+('[1]N EERR PIEDEM'!I186*V186)+((('[1]N EERR PIEDEM'!I186*(100%-V186))/(1+TASAS!$H$9)))</f>
        <v>0</v>
      </c>
      <c r="J186" s="131">
        <f>+('[1]N EERR PIEDEM'!J186*W186)+((('[1]N EERR PIEDEM'!J186*(100%-W186))/(1+TASAS!$I$9)))</f>
        <v>0</v>
      </c>
      <c r="K186" s="131">
        <f>+('[1]N EERR PIEDEM'!K186*X186)+((('[1]N EERR PIEDEM'!K186*(100%-X186))/(1+TASAS!$J$9)))</f>
        <v>0</v>
      </c>
      <c r="L186" s="131">
        <f>+('[1]N EERR PIEDEM'!L186*Y186)+((('[1]N EERR PIEDEM'!L186*(100%-Y186))/(1+TASAS!$K$9)))</f>
        <v>0</v>
      </c>
      <c r="M186" s="131">
        <f>+('[1]N EERR PIEDEM'!M186*Z186)+((('[1]N EERR PIEDEM'!M186*(100%-Z186))/(1+TASAS!$L$9)))</f>
        <v>0</v>
      </c>
      <c r="N186" s="131">
        <f>+('[1]N EERR PIEDEM'!N186*AA186)+((('[1]N EERR PIEDEM'!N186*(100%-AA186))/(1+TASAS!$M$9)))</f>
        <v>0</v>
      </c>
      <c r="O186" s="194">
        <f t="shared" si="17"/>
        <v>0</v>
      </c>
      <c r="P186" s="303"/>
      <c r="Q186" s="303"/>
      <c r="R186" s="303"/>
      <c r="S186" s="303"/>
      <c r="T186" s="303"/>
      <c r="U186" s="303"/>
      <c r="V186" s="303"/>
      <c r="W186" s="303"/>
      <c r="X186" s="303"/>
      <c r="Y186" s="303"/>
      <c r="Z186" s="303"/>
      <c r="AA186" s="303"/>
    </row>
    <row r="187" spans="1:27" outlineLevel="1" x14ac:dyDescent="0.3">
      <c r="A187" s="203"/>
      <c r="B187" s="131"/>
      <c r="C187" s="131"/>
      <c r="D187" s="131"/>
      <c r="E187" s="131"/>
      <c r="F187" s="131"/>
      <c r="G187" s="131"/>
      <c r="H187" s="131"/>
      <c r="I187" s="131"/>
      <c r="J187" s="131"/>
      <c r="K187" s="131"/>
      <c r="L187" s="131"/>
      <c r="M187" s="131"/>
      <c r="N187" s="131"/>
      <c r="O187" s="194">
        <f t="shared" si="17"/>
        <v>0</v>
      </c>
      <c r="P187" s="303"/>
      <c r="Q187" s="303"/>
      <c r="R187" s="303"/>
      <c r="S187" s="303"/>
      <c r="T187" s="303"/>
      <c r="U187" s="303"/>
      <c r="V187" s="303"/>
      <c r="W187" s="303"/>
      <c r="X187" s="303"/>
      <c r="Y187" s="303"/>
      <c r="Z187" s="303"/>
      <c r="AA187" s="303"/>
    </row>
    <row r="188" spans="1:27" s="187" customFormat="1" ht="15.6" x14ac:dyDescent="0.3">
      <c r="A188" s="209" t="s">
        <v>35</v>
      </c>
      <c r="B188" s="186">
        <f>SUM(B189:B192)</f>
        <v>0</v>
      </c>
      <c r="C188" s="186">
        <f t="shared" ref="C188:N188" si="22">SUM(C189:C192)</f>
        <v>0</v>
      </c>
      <c r="D188" s="186">
        <f t="shared" si="22"/>
        <v>0</v>
      </c>
      <c r="E188" s="186">
        <f t="shared" si="22"/>
        <v>0</v>
      </c>
      <c r="F188" s="186">
        <f t="shared" si="22"/>
        <v>0</v>
      </c>
      <c r="G188" s="186">
        <f t="shared" si="22"/>
        <v>0</v>
      </c>
      <c r="H188" s="186">
        <f t="shared" si="22"/>
        <v>0</v>
      </c>
      <c r="I188" s="186">
        <f t="shared" si="22"/>
        <v>0</v>
      </c>
      <c r="J188" s="186">
        <f t="shared" si="22"/>
        <v>0</v>
      </c>
      <c r="K188" s="186">
        <f t="shared" si="22"/>
        <v>0</v>
      </c>
      <c r="L188" s="186">
        <f t="shared" si="22"/>
        <v>0</v>
      </c>
      <c r="M188" s="186">
        <f t="shared" si="22"/>
        <v>0</v>
      </c>
      <c r="N188" s="186">
        <f t="shared" si="22"/>
        <v>0</v>
      </c>
      <c r="O188" s="210">
        <f t="shared" ref="O188" si="23">SUM(O189:O192)</f>
        <v>0</v>
      </c>
      <c r="P188" s="305"/>
      <c r="Q188" s="305"/>
      <c r="R188" s="305"/>
      <c r="S188" s="305"/>
      <c r="T188" s="305"/>
      <c r="U188" s="305"/>
      <c r="V188" s="305"/>
      <c r="W188" s="305"/>
      <c r="X188" s="305"/>
      <c r="Y188" s="305"/>
      <c r="Z188" s="305"/>
      <c r="AA188" s="305"/>
    </row>
    <row r="189" spans="1:27" outlineLevel="1" x14ac:dyDescent="0.3">
      <c r="A189" s="203" t="s">
        <v>363</v>
      </c>
      <c r="B189" s="131"/>
      <c r="C189" s="131">
        <f>+('[1]N EERR PIEDEM'!C189*P189)+((('[1]N EERR PIEDEM'!C189*(100%-P189))/(1+TASAS!$B$9)))</f>
        <v>0</v>
      </c>
      <c r="D189" s="131">
        <f>+('[1]N EERR PIEDEM'!D189*Q189)+((('[1]N EERR PIEDEM'!D189*(100%-Q189))/(1+TASAS!$C$9)))</f>
        <v>0</v>
      </c>
      <c r="E189" s="131">
        <f>+('[1]N EERR PIEDEM'!E189*R189)+((('[1]N EERR PIEDEM'!E189*(100%-R189))/(1+TASAS!$D$9)))</f>
        <v>0</v>
      </c>
      <c r="F189" s="131">
        <f>+('[1]N EERR PIEDEM'!F189*S189)+((('[1]N EERR PIEDEM'!F189*(100%-S189))/(1+TASAS!$E$9)))</f>
        <v>0</v>
      </c>
      <c r="G189" s="131">
        <f>+('[1]N EERR PIEDEM'!G189*T189)+((('[1]N EERR PIEDEM'!G189*(100%-T189))/(1+TASAS!$F$9)))</f>
        <v>0</v>
      </c>
      <c r="H189" s="131">
        <f>+('[1]N EERR PIEDEM'!H189*U189)+((('[1]N EERR PIEDEM'!H189*(100%-U189))/(1+TASAS!$G$9)))</f>
        <v>0</v>
      </c>
      <c r="I189" s="131">
        <f>+('[1]N EERR PIEDEM'!I189*V189)+((('[1]N EERR PIEDEM'!I189*(100%-V189))/(1+TASAS!$H$9)))</f>
        <v>0</v>
      </c>
      <c r="J189" s="131">
        <f>+('[1]N EERR PIEDEM'!J189*W189)+((('[1]N EERR PIEDEM'!J189*(100%-W189))/(1+TASAS!$I$9)))</f>
        <v>0</v>
      </c>
      <c r="K189" s="131">
        <f>+('[1]N EERR PIEDEM'!K189*X189)+((('[1]N EERR PIEDEM'!K189*(100%-X189))/(1+TASAS!$J$9)))</f>
        <v>0</v>
      </c>
      <c r="L189" s="131">
        <f>+('[1]N EERR PIEDEM'!L189*Y189)+((('[1]N EERR PIEDEM'!L189*(100%-Y189))/(1+TASAS!$K$9)))</f>
        <v>0</v>
      </c>
      <c r="M189" s="131">
        <f>+('[1]N EERR PIEDEM'!M189*Z189)+((('[1]N EERR PIEDEM'!M189*(100%-Z189))/(1+TASAS!$L$9)))</f>
        <v>0</v>
      </c>
      <c r="N189" s="131">
        <f>+('[1]N EERR PIEDEM'!N189*AA189)+((('[1]N EERR PIEDEM'!N189*(100%-AA189))/(1+TASAS!$M$9)))</f>
        <v>0</v>
      </c>
      <c r="O189" s="194">
        <f t="shared" si="17"/>
        <v>0</v>
      </c>
      <c r="P189" s="303">
        <v>1</v>
      </c>
      <c r="Q189" s="303">
        <v>1</v>
      </c>
      <c r="R189" s="303">
        <v>1</v>
      </c>
      <c r="S189" s="303">
        <v>1</v>
      </c>
      <c r="T189" s="303">
        <v>1</v>
      </c>
      <c r="U189" s="303">
        <v>1</v>
      </c>
      <c r="V189" s="303">
        <v>1</v>
      </c>
      <c r="W189" s="303">
        <v>1</v>
      </c>
      <c r="X189" s="303">
        <v>1</v>
      </c>
      <c r="Y189" s="303">
        <v>1</v>
      </c>
      <c r="Z189" s="303">
        <v>1</v>
      </c>
      <c r="AA189" s="303">
        <v>1</v>
      </c>
    </row>
    <row r="190" spans="1:27" outlineLevel="1" x14ac:dyDescent="0.3">
      <c r="A190" s="203" t="s">
        <v>364</v>
      </c>
      <c r="B190" s="131"/>
      <c r="C190" s="131">
        <f>+('[1]N EERR PIEDEM'!C190*P190)+((('[1]N EERR PIEDEM'!C190*(100%-P190))/(1+TASAS!$B$9)))</f>
        <v>0</v>
      </c>
      <c r="D190" s="131">
        <f>+('[1]N EERR PIEDEM'!D190*Q190)+((('[1]N EERR PIEDEM'!D190*(100%-Q190))/(1+TASAS!$C$9)))</f>
        <v>0</v>
      </c>
      <c r="E190" s="131">
        <f>+('[1]N EERR PIEDEM'!E190*R190)+((('[1]N EERR PIEDEM'!E190*(100%-R190))/(1+TASAS!$D$9)))</f>
        <v>0</v>
      </c>
      <c r="F190" s="131">
        <f>+('[1]N EERR PIEDEM'!F190*S190)+((('[1]N EERR PIEDEM'!F190*(100%-S190))/(1+TASAS!$E$9)))</f>
        <v>0</v>
      </c>
      <c r="G190" s="131">
        <f>+('[1]N EERR PIEDEM'!G190*T190)+((('[1]N EERR PIEDEM'!G190*(100%-T190))/(1+TASAS!$F$9)))</f>
        <v>0</v>
      </c>
      <c r="H190" s="131">
        <f>+('[1]N EERR PIEDEM'!H190*U190)+((('[1]N EERR PIEDEM'!H190*(100%-U190))/(1+TASAS!$G$9)))</f>
        <v>0</v>
      </c>
      <c r="I190" s="131">
        <f>+('[1]N EERR PIEDEM'!I190*V190)+((('[1]N EERR PIEDEM'!I190*(100%-V190))/(1+TASAS!$H$9)))</f>
        <v>0</v>
      </c>
      <c r="J190" s="131">
        <f>+('[1]N EERR PIEDEM'!J190*W190)+((('[1]N EERR PIEDEM'!J190*(100%-W190))/(1+TASAS!$I$9)))</f>
        <v>0</v>
      </c>
      <c r="K190" s="131">
        <f>+('[1]N EERR PIEDEM'!K190*X190)+((('[1]N EERR PIEDEM'!K190*(100%-X190))/(1+TASAS!$J$9)))</f>
        <v>0</v>
      </c>
      <c r="L190" s="131">
        <f>+('[1]N EERR PIEDEM'!L190*Y190)+((('[1]N EERR PIEDEM'!L190*(100%-Y190))/(1+TASAS!$K$9)))</f>
        <v>0</v>
      </c>
      <c r="M190" s="131">
        <f>+('[1]N EERR PIEDEM'!M190*Z190)+((('[1]N EERR PIEDEM'!M190*(100%-Z190))/(1+TASAS!$L$9)))</f>
        <v>0</v>
      </c>
      <c r="N190" s="131">
        <f>+('[1]N EERR PIEDEM'!N190*AA190)+((('[1]N EERR PIEDEM'!N190*(100%-AA190))/(1+TASAS!$M$9)))</f>
        <v>0</v>
      </c>
      <c r="O190" s="194">
        <f t="shared" si="17"/>
        <v>0</v>
      </c>
      <c r="P190" s="303">
        <v>1</v>
      </c>
      <c r="Q190" s="303">
        <v>1</v>
      </c>
      <c r="R190" s="303">
        <v>1</v>
      </c>
      <c r="S190" s="303">
        <v>1</v>
      </c>
      <c r="T190" s="303">
        <v>1</v>
      </c>
      <c r="U190" s="303">
        <v>1</v>
      </c>
      <c r="V190" s="303">
        <v>1</v>
      </c>
      <c r="W190" s="303">
        <v>1</v>
      </c>
      <c r="X190" s="303">
        <v>1</v>
      </c>
      <c r="Y190" s="303">
        <v>1</v>
      </c>
      <c r="Z190" s="303">
        <v>1</v>
      </c>
      <c r="AA190" s="303">
        <v>1</v>
      </c>
    </row>
    <row r="191" spans="1:27" outlineLevel="1" x14ac:dyDescent="0.3">
      <c r="A191" s="203" t="s">
        <v>365</v>
      </c>
      <c r="B191" s="131"/>
      <c r="C191" s="131">
        <f>+('[1]N EERR PIEDEM'!C191*P191)+((('[1]N EERR PIEDEM'!C191*(100%-P191))/(1+TASAS!$B$9)))</f>
        <v>0</v>
      </c>
      <c r="D191" s="131">
        <f>+('[1]N EERR PIEDEM'!D191*Q191)+((('[1]N EERR PIEDEM'!D191*(100%-Q191))/(1+TASAS!$C$9)))</f>
        <v>0</v>
      </c>
      <c r="E191" s="131">
        <f>+('[1]N EERR PIEDEM'!E191*R191)+((('[1]N EERR PIEDEM'!E191*(100%-R191))/(1+TASAS!$D$9)))</f>
        <v>0</v>
      </c>
      <c r="F191" s="131">
        <f>+('[1]N EERR PIEDEM'!F191*S191)+((('[1]N EERR PIEDEM'!F191*(100%-S191))/(1+TASAS!$E$9)))</f>
        <v>0</v>
      </c>
      <c r="G191" s="131">
        <f>+('[1]N EERR PIEDEM'!G191*T191)+((('[1]N EERR PIEDEM'!G191*(100%-T191))/(1+TASAS!$F$9)))</f>
        <v>0</v>
      </c>
      <c r="H191" s="131">
        <f>+('[1]N EERR PIEDEM'!H191*U191)+((('[1]N EERR PIEDEM'!H191*(100%-U191))/(1+TASAS!$G$9)))</f>
        <v>0</v>
      </c>
      <c r="I191" s="131">
        <f>+('[1]N EERR PIEDEM'!I191*V191)+((('[1]N EERR PIEDEM'!I191*(100%-V191))/(1+TASAS!$H$9)))</f>
        <v>0</v>
      </c>
      <c r="J191" s="131">
        <f>+('[1]N EERR PIEDEM'!J191*W191)+((('[1]N EERR PIEDEM'!J191*(100%-W191))/(1+TASAS!$I$9)))</f>
        <v>0</v>
      </c>
      <c r="K191" s="131">
        <f>+('[1]N EERR PIEDEM'!K191*X191)+((('[1]N EERR PIEDEM'!K191*(100%-X191))/(1+TASAS!$J$9)))</f>
        <v>0</v>
      </c>
      <c r="L191" s="131">
        <f>+('[1]N EERR PIEDEM'!L191*Y191)+((('[1]N EERR PIEDEM'!L191*(100%-Y191))/(1+TASAS!$K$9)))</f>
        <v>0</v>
      </c>
      <c r="M191" s="131">
        <f>+('[1]N EERR PIEDEM'!M191*Z191)+((('[1]N EERR PIEDEM'!M191*(100%-Z191))/(1+TASAS!$L$9)))</f>
        <v>0</v>
      </c>
      <c r="N191" s="131">
        <f>+('[1]N EERR PIEDEM'!N191*AA191)+((('[1]N EERR PIEDEM'!N191*(100%-AA191))/(1+TASAS!$M$9)))</f>
        <v>0</v>
      </c>
      <c r="O191" s="194">
        <f t="shared" si="17"/>
        <v>0</v>
      </c>
      <c r="P191" s="303">
        <v>1</v>
      </c>
      <c r="Q191" s="303">
        <v>1</v>
      </c>
      <c r="R191" s="303">
        <v>1</v>
      </c>
      <c r="S191" s="303">
        <v>1</v>
      </c>
      <c r="T191" s="303">
        <v>1</v>
      </c>
      <c r="U191" s="303">
        <v>1</v>
      </c>
      <c r="V191" s="303">
        <v>1</v>
      </c>
      <c r="W191" s="303">
        <v>1</v>
      </c>
      <c r="X191" s="303">
        <v>1</v>
      </c>
      <c r="Y191" s="303">
        <v>1</v>
      </c>
      <c r="Z191" s="303">
        <v>1</v>
      </c>
      <c r="AA191" s="303">
        <v>1</v>
      </c>
    </row>
    <row r="192" spans="1:27" s="3" customFormat="1" outlineLevel="1" x14ac:dyDescent="0.3">
      <c r="A192" s="211"/>
      <c r="B192" s="133"/>
      <c r="C192" s="133"/>
      <c r="D192" s="133"/>
      <c r="E192" s="133"/>
      <c r="F192" s="133"/>
      <c r="G192" s="133"/>
      <c r="H192" s="133"/>
      <c r="I192" s="133"/>
      <c r="J192" s="133"/>
      <c r="K192" s="133"/>
      <c r="L192" s="133"/>
      <c r="M192" s="133"/>
      <c r="N192" s="133"/>
      <c r="O192" s="206">
        <f t="shared" si="17"/>
        <v>0</v>
      </c>
      <c r="P192" s="304"/>
      <c r="Q192" s="304"/>
      <c r="R192" s="304"/>
      <c r="S192" s="304"/>
      <c r="T192" s="304"/>
      <c r="U192" s="304"/>
      <c r="V192" s="304"/>
      <c r="W192" s="304"/>
      <c r="X192" s="304"/>
      <c r="Y192" s="304"/>
      <c r="Z192" s="304"/>
      <c r="AA192" s="304"/>
    </row>
    <row r="193" spans="1:132" s="188" customFormat="1" ht="17.399999999999999" x14ac:dyDescent="0.35">
      <c r="A193" s="207" t="s">
        <v>102</v>
      </c>
      <c r="B193" s="189">
        <f>SUM(B194:B203)</f>
        <v>0</v>
      </c>
      <c r="C193" s="189">
        <f t="shared" ref="C193:N193" si="24">SUM(C194:C203)</f>
        <v>67.889536373567367</v>
      </c>
      <c r="D193" s="189">
        <f t="shared" si="24"/>
        <v>4.3094541313785504</v>
      </c>
      <c r="E193" s="189">
        <f t="shared" si="24"/>
        <v>0.32429911112162729</v>
      </c>
      <c r="F193" s="189">
        <f t="shared" si="24"/>
        <v>41.496528921759435</v>
      </c>
      <c r="G193" s="189">
        <f t="shared" si="24"/>
        <v>7.9380827045680533</v>
      </c>
      <c r="H193" s="189">
        <f t="shared" si="24"/>
        <v>13.0165374785325</v>
      </c>
      <c r="I193" s="189">
        <f t="shared" si="24"/>
        <v>0</v>
      </c>
      <c r="J193" s="189">
        <f t="shared" si="24"/>
        <v>0</v>
      </c>
      <c r="K193" s="189">
        <f t="shared" si="24"/>
        <v>0</v>
      </c>
      <c r="L193" s="189">
        <f t="shared" si="24"/>
        <v>0</v>
      </c>
      <c r="M193" s="189">
        <f t="shared" si="24"/>
        <v>0</v>
      </c>
      <c r="N193" s="189">
        <f t="shared" si="24"/>
        <v>0</v>
      </c>
      <c r="O193" s="208">
        <f t="shared" ref="O193" si="25">SUM(O194:O203)</f>
        <v>134.97443872092754</v>
      </c>
      <c r="P193" s="310"/>
      <c r="Q193" s="310"/>
      <c r="R193" s="310"/>
      <c r="S193" s="310"/>
      <c r="T193" s="310"/>
      <c r="U193" s="310"/>
      <c r="V193" s="310"/>
      <c r="W193" s="310"/>
      <c r="X193" s="310"/>
      <c r="Y193" s="310"/>
      <c r="Z193" s="310"/>
      <c r="AA193" s="310"/>
    </row>
    <row r="194" spans="1:132" outlineLevel="1" x14ac:dyDescent="0.3">
      <c r="A194" s="202" t="s">
        <v>95</v>
      </c>
      <c r="B194" s="192"/>
      <c r="C194" s="131">
        <f>+('[1]N EERR PIEDEM'!C194*P194)+((('[1]N EERR PIEDEM'!C194*(100%-P194))/(1+TASAS!$B$9)))</f>
        <v>0.32953637356736848</v>
      </c>
      <c r="D194" s="131">
        <f>+('[1]N EERR PIEDEM'!D194*Q194)+((('[1]N EERR PIEDEM'!D194*(100%-Q194))/(1+TASAS!$C$9)))</f>
        <v>4.3094541313785504</v>
      </c>
      <c r="E194" s="131">
        <f>+('[1]N EERR PIEDEM'!E194*R194)+((('[1]N EERR PIEDEM'!E194*(100%-R194))/(1+TASAS!$D$9)))</f>
        <v>0.32429911112162729</v>
      </c>
      <c r="F194" s="131">
        <f>+('[1]N EERR PIEDEM'!F194*S194)+((('[1]N EERR PIEDEM'!F194*(100%-S194))/(1+TASAS!$E$9)))</f>
        <v>2.9403559361619305</v>
      </c>
      <c r="G194" s="131">
        <f>+('[1]N EERR PIEDEM'!G194*T194)+((('[1]N EERR PIEDEM'!G194*(100%-T194))/(1+TASAS!$F$9)))</f>
        <v>7.9380827045680533</v>
      </c>
      <c r="H194" s="131">
        <f>+('[1]N EERR PIEDEM'!H194*U194)+((('[1]N EERR PIEDEM'!H194*(100%-U194))/(1+TASAS!$G$9)))</f>
        <v>3.9965374785325007</v>
      </c>
      <c r="I194" s="131">
        <f>+('[1]N EERR PIEDEM'!I194*V194)+((('[1]N EERR PIEDEM'!I194*(100%-V194))/(1+TASAS!$H$9)))</f>
        <v>0</v>
      </c>
      <c r="J194" s="131">
        <f>+('[1]N EERR PIEDEM'!J194*W194)+((('[1]N EERR PIEDEM'!J194*(100%-W194))/(1+TASAS!$I$9)))</f>
        <v>0</v>
      </c>
      <c r="K194" s="131">
        <f>+('[1]N EERR PIEDEM'!K194*X194)+((('[1]N EERR PIEDEM'!K194*(100%-X194))/(1+TASAS!$J$9)))</f>
        <v>0</v>
      </c>
      <c r="L194" s="131">
        <f>+('[1]N EERR PIEDEM'!L194*Y194)+((('[1]N EERR PIEDEM'!L194*(100%-Y194))/(1+TASAS!$K$9)))</f>
        <v>0</v>
      </c>
      <c r="M194" s="131">
        <f>+('[1]N EERR PIEDEM'!M194*Z194)+((('[1]N EERR PIEDEM'!M194*(100%-Z194))/(1+TASAS!$L$9)))</f>
        <v>0</v>
      </c>
      <c r="N194" s="131">
        <f>+('[1]N EERR PIEDEM'!N194*AA194)+((('[1]N EERR PIEDEM'!N194*(100%-AA194))/(1+TASAS!$M$9)))</f>
        <v>0</v>
      </c>
      <c r="O194" s="194">
        <f t="shared" si="17"/>
        <v>19.838265735330033</v>
      </c>
      <c r="P194" s="303">
        <v>0</v>
      </c>
      <c r="Q194" s="303">
        <v>0</v>
      </c>
      <c r="R194" s="303">
        <v>0</v>
      </c>
      <c r="S194" s="303">
        <v>0</v>
      </c>
      <c r="T194" s="303">
        <v>0</v>
      </c>
      <c r="U194" s="303">
        <v>0</v>
      </c>
      <c r="V194" s="303">
        <v>0</v>
      </c>
      <c r="W194" s="303">
        <v>0</v>
      </c>
      <c r="X194" s="303">
        <v>0</v>
      </c>
      <c r="Y194" s="303">
        <v>0</v>
      </c>
      <c r="Z194" s="303">
        <v>0</v>
      </c>
      <c r="AA194" s="303">
        <v>0</v>
      </c>
    </row>
    <row r="195" spans="1:132" outlineLevel="1" x14ac:dyDescent="0.3">
      <c r="A195" s="202" t="s">
        <v>96</v>
      </c>
      <c r="B195" s="131"/>
      <c r="C195" s="131">
        <f>+('[1]N EERR PIEDEM'!C195*P195)+((('[1]N EERR PIEDEM'!C195*(100%-P195))/(1+TASAS!$B$9)))</f>
        <v>0</v>
      </c>
      <c r="D195" s="131">
        <f>+('[1]N EERR PIEDEM'!D195*Q195)+((('[1]N EERR PIEDEM'!D195*(100%-Q195))/(1+TASAS!$C$9)))</f>
        <v>0</v>
      </c>
      <c r="E195" s="131">
        <f>+('[1]N EERR PIEDEM'!E195*R195)+((('[1]N EERR PIEDEM'!E195*(100%-R195))/(1+TASAS!$D$9)))</f>
        <v>0</v>
      </c>
      <c r="F195" s="131">
        <f>+('[1]N EERR PIEDEM'!F195*S195)+((('[1]N EERR PIEDEM'!F195*(100%-S195))/(1+TASAS!$E$9)))</f>
        <v>0</v>
      </c>
      <c r="G195" s="131">
        <f>+('[1]N EERR PIEDEM'!G195*T195)+((('[1]N EERR PIEDEM'!G195*(100%-T195))/(1+TASAS!$F$9)))</f>
        <v>0</v>
      </c>
      <c r="H195" s="131">
        <f>+('[1]N EERR PIEDEM'!H195*U195)+((('[1]N EERR PIEDEM'!H195*(100%-U195))/(1+TASAS!$G$9)))</f>
        <v>0</v>
      </c>
      <c r="I195" s="131">
        <f>+('[1]N EERR PIEDEM'!I195*V195)+((('[1]N EERR PIEDEM'!I195*(100%-V195))/(1+TASAS!$H$9)))</f>
        <v>0</v>
      </c>
      <c r="J195" s="131">
        <f>+('[1]N EERR PIEDEM'!J195*W195)+((('[1]N EERR PIEDEM'!J195*(100%-W195))/(1+TASAS!$I$9)))</f>
        <v>0</v>
      </c>
      <c r="K195" s="131">
        <f>+('[1]N EERR PIEDEM'!K195*X195)+((('[1]N EERR PIEDEM'!K195*(100%-X195))/(1+TASAS!$J$9)))</f>
        <v>0</v>
      </c>
      <c r="L195" s="131">
        <f>+('[1]N EERR PIEDEM'!L195*Y195)+((('[1]N EERR PIEDEM'!L195*(100%-Y195))/(1+TASAS!$K$9)))</f>
        <v>0</v>
      </c>
      <c r="M195" s="131">
        <f>+('[1]N EERR PIEDEM'!M195*Z195)+((('[1]N EERR PIEDEM'!M195*(100%-Z195))/(1+TASAS!$L$9)))</f>
        <v>0</v>
      </c>
      <c r="N195" s="131">
        <f>+('[1]N EERR PIEDEM'!N195*AA195)+((('[1]N EERR PIEDEM'!N195*(100%-AA195))/(1+TASAS!$M$9)))</f>
        <v>0</v>
      </c>
      <c r="O195" s="194">
        <f t="shared" si="17"/>
        <v>0</v>
      </c>
      <c r="P195" s="303">
        <v>1</v>
      </c>
      <c r="Q195" s="303">
        <v>1</v>
      </c>
      <c r="R195" s="303">
        <v>1</v>
      </c>
      <c r="S195" s="303">
        <v>1</v>
      </c>
      <c r="T195" s="303">
        <v>1</v>
      </c>
      <c r="U195" s="303">
        <v>1</v>
      </c>
      <c r="V195" s="303">
        <v>1</v>
      </c>
      <c r="W195" s="303">
        <v>1</v>
      </c>
      <c r="X195" s="303">
        <v>1</v>
      </c>
      <c r="Y195" s="303">
        <v>1</v>
      </c>
      <c r="Z195" s="303">
        <v>1</v>
      </c>
      <c r="AA195" s="303">
        <v>1</v>
      </c>
    </row>
    <row r="196" spans="1:132" outlineLevel="1" x14ac:dyDescent="0.3">
      <c r="A196" s="202" t="s">
        <v>97</v>
      </c>
      <c r="B196" s="131"/>
      <c r="C196" s="131">
        <f>+('[1]N EERR PIEDEM'!C196*P196)+((('[1]N EERR PIEDEM'!C196*(100%-P196))/(1+TASAS!$B$9)))</f>
        <v>0</v>
      </c>
      <c r="D196" s="131">
        <f>+('[1]N EERR PIEDEM'!D196*Q196)+((('[1]N EERR PIEDEM'!D196*(100%-Q196))/(1+TASAS!$C$9)))</f>
        <v>0</v>
      </c>
      <c r="E196" s="131">
        <f>+('[1]N EERR PIEDEM'!E196*R196)+((('[1]N EERR PIEDEM'!E196*(100%-R196))/(1+TASAS!$D$9)))</f>
        <v>0</v>
      </c>
      <c r="F196" s="131">
        <f>+('[1]N EERR PIEDEM'!F196*S196)+((('[1]N EERR PIEDEM'!F196*(100%-S196))/(1+TASAS!$E$9)))</f>
        <v>0</v>
      </c>
      <c r="G196" s="131">
        <f>+('[1]N EERR PIEDEM'!G196*T196)+((('[1]N EERR PIEDEM'!G196*(100%-T196))/(1+TASAS!$F$9)))</f>
        <v>0</v>
      </c>
      <c r="H196" s="131">
        <f>+('[1]N EERR PIEDEM'!H196*U196)+((('[1]N EERR PIEDEM'!H196*(100%-U196))/(1+TASAS!$G$9)))</f>
        <v>0</v>
      </c>
      <c r="I196" s="131">
        <f>+('[1]N EERR PIEDEM'!I196*V196)+((('[1]N EERR PIEDEM'!I196*(100%-V196))/(1+TASAS!$H$9)))</f>
        <v>0</v>
      </c>
      <c r="J196" s="131">
        <f>+('[1]N EERR PIEDEM'!J196*W196)+((('[1]N EERR PIEDEM'!J196*(100%-W196))/(1+TASAS!$I$9)))</f>
        <v>0</v>
      </c>
      <c r="K196" s="131">
        <f>+('[1]N EERR PIEDEM'!K196*X196)+((('[1]N EERR PIEDEM'!K196*(100%-X196))/(1+TASAS!$J$9)))</f>
        <v>0</v>
      </c>
      <c r="L196" s="131">
        <f>+('[1]N EERR PIEDEM'!L196*Y196)+((('[1]N EERR PIEDEM'!L196*(100%-Y196))/(1+TASAS!$K$9)))</f>
        <v>0</v>
      </c>
      <c r="M196" s="131">
        <f>+('[1]N EERR PIEDEM'!M196*Z196)+((('[1]N EERR PIEDEM'!M196*(100%-Z196))/(1+TASAS!$L$9)))</f>
        <v>0</v>
      </c>
      <c r="N196" s="131">
        <f>+('[1]N EERR PIEDEM'!N196*AA196)+((('[1]N EERR PIEDEM'!N196*(100%-AA196))/(1+TASAS!$M$9)))</f>
        <v>0</v>
      </c>
      <c r="O196" s="194">
        <f t="shared" si="17"/>
        <v>0</v>
      </c>
      <c r="P196" s="303">
        <v>1</v>
      </c>
      <c r="Q196" s="303">
        <v>1</v>
      </c>
      <c r="R196" s="303">
        <v>1</v>
      </c>
      <c r="S196" s="303">
        <v>1</v>
      </c>
      <c r="T196" s="303">
        <v>1</v>
      </c>
      <c r="U196" s="303">
        <v>1</v>
      </c>
      <c r="V196" s="303">
        <v>1</v>
      </c>
      <c r="W196" s="303">
        <v>1</v>
      </c>
      <c r="X196" s="303">
        <v>1</v>
      </c>
      <c r="Y196" s="303">
        <v>1</v>
      </c>
      <c r="Z196" s="303">
        <v>1</v>
      </c>
      <c r="AA196" s="303">
        <v>1</v>
      </c>
    </row>
    <row r="197" spans="1:132" outlineLevel="1" x14ac:dyDescent="0.3">
      <c r="A197" s="202" t="s">
        <v>31</v>
      </c>
      <c r="B197" s="131"/>
      <c r="C197" s="131"/>
      <c r="D197" s="131"/>
      <c r="E197" s="131"/>
      <c r="F197" s="131"/>
      <c r="G197" s="131"/>
      <c r="H197" s="131"/>
      <c r="I197" s="131">
        <f>+('[1]N EERR PIEDEM'!I197*V197)+((('[1]N EERR PIEDEM'!I197*(100%-V197))/(1+TASAS!$H$9)))</f>
        <v>0</v>
      </c>
      <c r="J197" s="131">
        <f>+('[1]N EERR PIEDEM'!J197*W197)+((('[1]N EERR PIEDEM'!J197*(100%-W197))/(1+TASAS!$I$9)))</f>
        <v>0</v>
      </c>
      <c r="K197" s="131">
        <f>+('[1]N EERR PIEDEM'!K197*X197)+((('[1]N EERR PIEDEM'!K197*(100%-X197))/(1+TASAS!$J$9)))</f>
        <v>0</v>
      </c>
      <c r="L197" s="131">
        <f>+('[1]N EERR PIEDEM'!L197*Y197)+((('[1]N EERR PIEDEM'!L197*(100%-Y197))/(1+TASAS!$K$9)))</f>
        <v>0</v>
      </c>
      <c r="M197" s="131">
        <f>+('[1]N EERR PIEDEM'!M197*Z197)+((('[1]N EERR PIEDEM'!M197*(100%-Z197))/(1+TASAS!$L$9)))</f>
        <v>0</v>
      </c>
      <c r="N197" s="131">
        <f>+('[1]N EERR PIEDEM'!N197*AA197)+((('[1]N EERR PIEDEM'!N197*(100%-AA197))/(1+TASAS!$M$9)))</f>
        <v>0</v>
      </c>
      <c r="O197" s="194">
        <f t="shared" si="17"/>
        <v>0</v>
      </c>
      <c r="P197" s="303">
        <v>0</v>
      </c>
      <c r="Q197" s="303">
        <v>0</v>
      </c>
      <c r="R197" s="303">
        <v>0</v>
      </c>
      <c r="S197" s="303">
        <v>0</v>
      </c>
      <c r="T197" s="303">
        <v>0</v>
      </c>
      <c r="U197" s="303">
        <v>0</v>
      </c>
      <c r="V197" s="303">
        <v>0</v>
      </c>
      <c r="W197" s="303">
        <v>0</v>
      </c>
      <c r="X197" s="303">
        <v>0</v>
      </c>
      <c r="Y197" s="303">
        <v>0</v>
      </c>
      <c r="Z197" s="303">
        <v>0</v>
      </c>
      <c r="AA197" s="303">
        <v>0</v>
      </c>
    </row>
    <row r="198" spans="1:132" outlineLevel="1" x14ac:dyDescent="0.3">
      <c r="A198" s="202" t="s">
        <v>98</v>
      </c>
      <c r="B198" s="131"/>
      <c r="C198" s="131">
        <f>+('[1]N EERR PIEDEM'!C198*P198)+((('[1]N EERR PIEDEM'!C198*(100%-P198))/(1+TASAS!$B$9)))</f>
        <v>0</v>
      </c>
      <c r="D198" s="131">
        <f>+('[1]N EERR PIEDEM'!D198*Q198)+((('[1]N EERR PIEDEM'!D198*(100%-Q198))/(1+TASAS!$C$9)))</f>
        <v>0</v>
      </c>
      <c r="E198" s="131">
        <f>+('[1]N EERR PIEDEM'!E198*R198)+((('[1]N EERR PIEDEM'!E198*(100%-R198))/(1+TASAS!$D$9)))</f>
        <v>0</v>
      </c>
      <c r="F198" s="131">
        <f>+('[1]N EERR PIEDEM'!F198*S198)+((('[1]N EERR PIEDEM'!F198*(100%-S198))/(1+TASAS!$E$9)))</f>
        <v>0.54617298559750871</v>
      </c>
      <c r="G198" s="131">
        <f>+('[1]N EERR PIEDEM'!G198*T198)+((('[1]N EERR PIEDEM'!G198*(100%-T198))/(1+TASAS!$F$9)))</f>
        <v>0</v>
      </c>
      <c r="H198" s="131">
        <f>+('[1]N EERR PIEDEM'!H198*U198)+((('[1]N EERR PIEDEM'!H198*(100%-U198))/(1+TASAS!$G$9)))</f>
        <v>0</v>
      </c>
      <c r="I198" s="131">
        <f>+('[1]N EERR PIEDEM'!I198*V198)+((('[1]N EERR PIEDEM'!I198*(100%-V198))/(1+TASAS!$H$9)))</f>
        <v>0</v>
      </c>
      <c r="J198" s="131">
        <f>+('[1]N EERR PIEDEM'!J198*W198)+((('[1]N EERR PIEDEM'!J198*(100%-W198))/(1+TASAS!$I$9)))</f>
        <v>0</v>
      </c>
      <c r="K198" s="131">
        <f>+('[1]N EERR PIEDEM'!K198*X198)+((('[1]N EERR PIEDEM'!K198*(100%-X198))/(1+TASAS!$J$9)))</f>
        <v>0</v>
      </c>
      <c r="L198" s="131">
        <f>+('[1]N EERR PIEDEM'!L198*Y198)+((('[1]N EERR PIEDEM'!L198*(100%-Y198))/(1+TASAS!$K$9)))</f>
        <v>0</v>
      </c>
      <c r="M198" s="131">
        <f>+('[1]N EERR PIEDEM'!M198*Z198)+((('[1]N EERR PIEDEM'!M198*(100%-Z198))/(1+TASAS!$L$9)))</f>
        <v>0</v>
      </c>
      <c r="N198" s="131">
        <f>+('[1]N EERR PIEDEM'!N198*AA198)+((('[1]N EERR PIEDEM'!N198*(100%-AA198))/(1+TASAS!$M$9)))</f>
        <v>0</v>
      </c>
      <c r="O198" s="194">
        <f t="shared" si="17"/>
        <v>0.54617298559750871</v>
      </c>
      <c r="P198" s="303">
        <v>0</v>
      </c>
      <c r="Q198" s="303">
        <v>0</v>
      </c>
      <c r="R198" s="303">
        <v>0</v>
      </c>
      <c r="S198" s="303">
        <v>0</v>
      </c>
      <c r="T198" s="303">
        <v>0</v>
      </c>
      <c r="U198" s="303">
        <v>0</v>
      </c>
      <c r="V198" s="303">
        <v>0</v>
      </c>
      <c r="W198" s="303">
        <v>0</v>
      </c>
      <c r="X198" s="303">
        <v>0</v>
      </c>
      <c r="Y198" s="303">
        <v>0</v>
      </c>
      <c r="Z198" s="303">
        <v>0</v>
      </c>
      <c r="AA198" s="303">
        <v>0</v>
      </c>
    </row>
    <row r="199" spans="1:132" outlineLevel="1" x14ac:dyDescent="0.3">
      <c r="A199" s="202" t="s">
        <v>32</v>
      </c>
      <c r="B199" s="131"/>
      <c r="C199" s="131">
        <f>+('[1]N EERR PIEDEM'!C199*P199)+((('[1]N EERR PIEDEM'!C199*(100%-P199))/(1+TASAS!$B$9)))</f>
        <v>0</v>
      </c>
      <c r="D199" s="131">
        <f>+('[1]N EERR PIEDEM'!D199*Q199)+((('[1]N EERR PIEDEM'!D199*(100%-Q199))/(1+TASAS!$C$9)))</f>
        <v>0</v>
      </c>
      <c r="E199" s="131">
        <f>+('[1]N EERR PIEDEM'!E199*R199)+((('[1]N EERR PIEDEM'!E199*(100%-R199))/(1+TASAS!$D$9)))</f>
        <v>0</v>
      </c>
      <c r="F199" s="131">
        <f>+('[1]N EERR PIEDEM'!F199*S199)+((('[1]N EERR PIEDEM'!F199*(100%-S199))/(1+TASAS!$E$9)))</f>
        <v>0</v>
      </c>
      <c r="G199" s="131">
        <f>+('[1]N EERR PIEDEM'!G199*T199)+((('[1]N EERR PIEDEM'!G199*(100%-T199))/(1+TASAS!$F$9)))</f>
        <v>0</v>
      </c>
      <c r="H199" s="131">
        <f>+('[1]N EERR PIEDEM'!H199*U199)+((('[1]N EERR PIEDEM'!H199*(100%-U199))/(1+TASAS!$G$9)))</f>
        <v>0</v>
      </c>
      <c r="I199" s="131">
        <f>+('[1]N EERR PIEDEM'!I199*V199)+((('[1]N EERR PIEDEM'!I199*(100%-V199))/(1+TASAS!$H$9)))</f>
        <v>0</v>
      </c>
      <c r="J199" s="131">
        <f>+('[1]N EERR PIEDEM'!J199*W199)+((('[1]N EERR PIEDEM'!J199*(100%-W199))/(1+TASAS!$I$9)))</f>
        <v>0</v>
      </c>
      <c r="K199" s="131">
        <f>+('[1]N EERR PIEDEM'!K199*X199)+((('[1]N EERR PIEDEM'!K199*(100%-X199))/(1+TASAS!$J$9)))</f>
        <v>0</v>
      </c>
      <c r="L199" s="131">
        <f>+('[1]N EERR PIEDEM'!L199*Y199)+((('[1]N EERR PIEDEM'!L199*(100%-Y199))/(1+TASAS!$K$9)))</f>
        <v>0</v>
      </c>
      <c r="M199" s="131">
        <f>+('[1]N EERR PIEDEM'!M199*Z199)+((('[1]N EERR PIEDEM'!M199*(100%-Z199))/(1+TASAS!$L$9)))</f>
        <v>0</v>
      </c>
      <c r="N199" s="131">
        <f>+('[1]N EERR PIEDEM'!N199*AA199)+((('[1]N EERR PIEDEM'!N199*(100%-AA199))/(1+TASAS!$M$9)))</f>
        <v>0</v>
      </c>
      <c r="O199" s="194">
        <f t="shared" si="17"/>
        <v>0</v>
      </c>
      <c r="P199" s="303">
        <v>0</v>
      </c>
      <c r="Q199" s="303">
        <v>0</v>
      </c>
      <c r="R199" s="303">
        <v>0</v>
      </c>
      <c r="S199" s="303">
        <v>0</v>
      </c>
      <c r="T199" s="303">
        <v>0</v>
      </c>
      <c r="U199" s="303">
        <v>0</v>
      </c>
      <c r="V199" s="303">
        <v>0</v>
      </c>
      <c r="W199" s="303">
        <v>0</v>
      </c>
      <c r="X199" s="303">
        <v>0</v>
      </c>
      <c r="Y199" s="303">
        <v>0</v>
      </c>
      <c r="Z199" s="303">
        <v>0</v>
      </c>
      <c r="AA199" s="303">
        <v>0</v>
      </c>
    </row>
    <row r="200" spans="1:132" outlineLevel="1" x14ac:dyDescent="0.3">
      <c r="A200" s="202" t="s">
        <v>99</v>
      </c>
      <c r="B200" s="131"/>
      <c r="C200" s="131">
        <f>+('[1]N EERR PIEDEM'!C200*P200)+((('[1]N EERR PIEDEM'!C200*(100%-P200))/(1+TASAS!$B$9)))</f>
        <v>0</v>
      </c>
      <c r="D200" s="131">
        <f>+('[1]N EERR PIEDEM'!D200*Q200)+((('[1]N EERR PIEDEM'!D200*(100%-Q200))/(1+TASAS!$C$9)))</f>
        <v>0</v>
      </c>
      <c r="E200" s="131">
        <f>+('[1]N EERR PIEDEM'!E200*R200)+((('[1]N EERR PIEDEM'!E200*(100%-R200))/(1+TASAS!$D$9)))</f>
        <v>0</v>
      </c>
      <c r="F200" s="131">
        <f>+('[1]N EERR PIEDEM'!F200*S200)+((('[1]N EERR PIEDEM'!F200*(100%-S200))/(1+TASAS!$E$9)))</f>
        <v>0</v>
      </c>
      <c r="G200" s="131">
        <f>+('[1]N EERR PIEDEM'!G200*T200)+((('[1]N EERR PIEDEM'!G200*(100%-T200))/(1+TASAS!$F$9)))</f>
        <v>0</v>
      </c>
      <c r="H200" s="131">
        <f>+('[1]N EERR PIEDEM'!H200*U200)+((('[1]N EERR PIEDEM'!H200*(100%-U200))/(1+TASAS!$G$9)))</f>
        <v>0</v>
      </c>
      <c r="I200" s="131">
        <f>+('[1]N EERR PIEDEM'!I200*V200)+((('[1]N EERR PIEDEM'!I200*(100%-V200))/(1+TASAS!$H$9)))</f>
        <v>0</v>
      </c>
      <c r="J200" s="131">
        <f>+('[1]N EERR PIEDEM'!J200*W200)+((('[1]N EERR PIEDEM'!J200*(100%-W200))/(1+TASAS!$I$9)))</f>
        <v>0</v>
      </c>
      <c r="K200" s="131">
        <f>+('[1]N EERR PIEDEM'!K200*X200)+((('[1]N EERR PIEDEM'!K200*(100%-X200))/(1+TASAS!$J$9)))</f>
        <v>0</v>
      </c>
      <c r="L200" s="131">
        <f>+('[1]N EERR PIEDEM'!L200*Y200)+((('[1]N EERR PIEDEM'!L200*(100%-Y200))/(1+TASAS!$K$9)))</f>
        <v>0</v>
      </c>
      <c r="M200" s="131">
        <f>+('[1]N EERR PIEDEM'!M200*Z200)+((('[1]N EERR PIEDEM'!M200*(100%-Z200))/(1+TASAS!$L$9)))</f>
        <v>0</v>
      </c>
      <c r="N200" s="131">
        <f>+('[1]N EERR PIEDEM'!N200*AA200)+((('[1]N EERR PIEDEM'!N200*(100%-AA200))/(1+TASAS!$M$9)))</f>
        <v>0</v>
      </c>
      <c r="O200" s="194">
        <f t="shared" si="17"/>
        <v>0</v>
      </c>
      <c r="P200" s="303">
        <v>1</v>
      </c>
      <c r="Q200" s="303">
        <v>1</v>
      </c>
      <c r="R200" s="303">
        <v>1</v>
      </c>
      <c r="S200" s="303">
        <v>1</v>
      </c>
      <c r="T200" s="303">
        <v>1</v>
      </c>
      <c r="U200" s="303">
        <v>1</v>
      </c>
      <c r="V200" s="303">
        <v>1</v>
      </c>
      <c r="W200" s="303">
        <v>1</v>
      </c>
      <c r="X200" s="303">
        <v>1</v>
      </c>
      <c r="Y200" s="303">
        <v>1</v>
      </c>
      <c r="Z200" s="303">
        <v>1</v>
      </c>
      <c r="AA200" s="303">
        <v>1</v>
      </c>
    </row>
    <row r="201" spans="1:132" outlineLevel="1" x14ac:dyDescent="0.3">
      <c r="A201" s="202" t="s">
        <v>367</v>
      </c>
      <c r="B201" s="131"/>
      <c r="C201" s="131">
        <f>+('[1]N EERR PIEDEM'!C201*P201)+((('[1]N EERR PIEDEM'!C201*(100%-P201))/(1+TASAS!$B$9)))</f>
        <v>67.56</v>
      </c>
      <c r="D201" s="131">
        <f>+('[1]N EERR PIEDEM'!D201*Q201)+((('[1]N EERR PIEDEM'!D201*(100%-Q201))/(1+TASAS!$C$9)))</f>
        <v>0</v>
      </c>
      <c r="E201" s="131">
        <f>+('[1]N EERR PIEDEM'!E201*R201)+((('[1]N EERR PIEDEM'!E201*(100%-R201))/(1+TASAS!$D$9)))</f>
        <v>0</v>
      </c>
      <c r="F201" s="131">
        <f>+('[1]N EERR PIEDEM'!F201*S201)+((('[1]N EERR PIEDEM'!F201*(100%-S201))/(1+TASAS!$E$9)))</f>
        <v>38.01</v>
      </c>
      <c r="G201" s="131">
        <f>+('[1]N EERR PIEDEM'!G201*T201)+((('[1]N EERR PIEDEM'!G201*(100%-T201))/(1+TASAS!$F$9)))</f>
        <v>0</v>
      </c>
      <c r="H201" s="131">
        <f>+('[1]N EERR PIEDEM'!H201*U201)+((('[1]N EERR PIEDEM'!H201*(100%-U201))/(1+TASAS!$G$9)))</f>
        <v>9.02</v>
      </c>
      <c r="I201" s="131">
        <f>+('[1]N EERR PIEDEM'!I201*V201)+((('[1]N EERR PIEDEM'!I201*(100%-V201))/(1+TASAS!$H$9)))</f>
        <v>0</v>
      </c>
      <c r="J201" s="131">
        <f>+('[1]N EERR PIEDEM'!J201*W201)+((('[1]N EERR PIEDEM'!J201*(100%-W201))/(1+TASAS!$I$9)))</f>
        <v>0</v>
      </c>
      <c r="K201" s="131">
        <f>+('[1]N EERR PIEDEM'!K201*X201)+((('[1]N EERR PIEDEM'!K201*(100%-X201))/(1+TASAS!$J$9)))</f>
        <v>0</v>
      </c>
      <c r="L201" s="131">
        <f>+('[1]N EERR PIEDEM'!L201*Y201)+((('[1]N EERR PIEDEM'!L201*(100%-Y201))/(1+TASAS!$K$9)))</f>
        <v>0</v>
      </c>
      <c r="M201" s="131">
        <f>+('[1]N EERR PIEDEM'!M201*Z201)+((('[1]N EERR PIEDEM'!M201*(100%-Z201))/(1+TASAS!$L$9)))</f>
        <v>0</v>
      </c>
      <c r="N201" s="131">
        <f>+('[1]N EERR PIEDEM'!N201*AA201)+((('[1]N EERR PIEDEM'!N201*(100%-AA201))/(1+TASAS!$M$9)))</f>
        <v>0</v>
      </c>
      <c r="O201" s="194">
        <f t="shared" si="17"/>
        <v>114.58999999999999</v>
      </c>
      <c r="P201" s="303">
        <v>1</v>
      </c>
      <c r="Q201" s="303">
        <v>1</v>
      </c>
      <c r="R201" s="303">
        <v>1</v>
      </c>
      <c r="S201" s="303">
        <v>1</v>
      </c>
      <c r="T201" s="303">
        <v>1</v>
      </c>
      <c r="U201" s="303">
        <v>1</v>
      </c>
      <c r="V201" s="303">
        <v>1</v>
      </c>
      <c r="W201" s="303">
        <v>1</v>
      </c>
      <c r="X201" s="303">
        <v>1</v>
      </c>
      <c r="Y201" s="303">
        <v>1</v>
      </c>
      <c r="Z201" s="303">
        <v>1</v>
      </c>
      <c r="AA201" s="303">
        <v>1</v>
      </c>
    </row>
    <row r="202" spans="1:132" outlineLevel="1" x14ac:dyDescent="0.3">
      <c r="A202" s="202"/>
      <c r="B202" s="131"/>
      <c r="C202" s="131">
        <f>+('[1]N EERR PIEDEM'!C202*P202)+((('[1]N EERR PIEDEM'!C202*(100%-P202))/(1+TASAS!$B$9)))</f>
        <v>0</v>
      </c>
      <c r="D202" s="131">
        <f>+('[1]N EERR PIEDEM'!D202*Q202)+((('[1]N EERR PIEDEM'!D202*(100%-Q202))/(1+TASAS!$C$9)))</f>
        <v>0</v>
      </c>
      <c r="E202" s="131">
        <f>+('[1]N EERR PIEDEM'!E202*R202)+((('[1]N EERR PIEDEM'!E202*(100%-R202))/(1+TASAS!$D$9)))</f>
        <v>0</v>
      </c>
      <c r="F202" s="131">
        <f>+('[1]N EERR PIEDEM'!F202*S202)+((('[1]N EERR PIEDEM'!F202*(100%-S202))/(1+TASAS!$E$9)))</f>
        <v>0</v>
      </c>
      <c r="G202" s="131">
        <f>+('[1]N EERR PIEDEM'!G202*T202)+((('[1]N EERR PIEDEM'!G202*(100%-T202))/(1+TASAS!$F$9)))</f>
        <v>0</v>
      </c>
      <c r="H202" s="131">
        <f>+('[1]N EERR PIEDEM'!H202*U202)+((('[1]N EERR PIEDEM'!H202*(100%-U202))/(1+TASAS!$G$9)))</f>
        <v>0</v>
      </c>
      <c r="I202" s="131">
        <f>+('[1]N EERR PIEDEM'!I202*V202)+((('[1]N EERR PIEDEM'!I202*(100%-V202))/(1+TASAS!$H$9)))</f>
        <v>0</v>
      </c>
      <c r="J202" s="131">
        <f>+('[1]N EERR PIEDEM'!J202*W202)+((('[1]N EERR PIEDEM'!J202*(100%-W202))/(1+TASAS!$I$9)))</f>
        <v>0</v>
      </c>
      <c r="K202" s="131">
        <f>+('[1]N EERR PIEDEM'!K202*X202)+((('[1]N EERR PIEDEM'!K202*(100%-X202))/(1+TASAS!$J$9)))</f>
        <v>0</v>
      </c>
      <c r="L202" s="131">
        <f>+('[1]N EERR PIEDEM'!L202*Y202)+((('[1]N EERR PIEDEM'!L202*(100%-Y202))/(1+TASAS!$K$9)))</f>
        <v>0</v>
      </c>
      <c r="M202" s="131">
        <f>+('[1]N EERR PIEDEM'!M202*Z202)+((('[1]N EERR PIEDEM'!M202*(100%-Z202))/(1+TASAS!$L$9)))</f>
        <v>0</v>
      </c>
      <c r="N202" s="131">
        <f>+('[1]N EERR PIEDEM'!N202*AA202)+((('[1]N EERR PIEDEM'!N202*(100%-AA202))/(1+TASAS!$M$9)))</f>
        <v>0</v>
      </c>
      <c r="O202" s="194">
        <f t="shared" si="17"/>
        <v>0</v>
      </c>
    </row>
    <row r="203" spans="1:132" s="191" customFormat="1" ht="18" customHeight="1" x14ac:dyDescent="0.3">
      <c r="A203" s="213"/>
      <c r="B203" s="195"/>
      <c r="C203" s="196"/>
      <c r="D203" s="196"/>
      <c r="E203" s="196"/>
      <c r="F203" s="196"/>
      <c r="G203" s="196"/>
      <c r="H203" s="196"/>
      <c r="I203" s="196"/>
      <c r="J203" s="196"/>
      <c r="K203" s="196"/>
      <c r="L203" s="196"/>
      <c r="M203" s="196"/>
      <c r="N203" s="195"/>
      <c r="O203" s="194">
        <f t="shared" si="17"/>
        <v>0</v>
      </c>
    </row>
    <row r="204" spans="1:132" s="183" customFormat="1" ht="18.600000000000001" thickBot="1" x14ac:dyDescent="0.4">
      <c r="A204" s="218" t="s">
        <v>113</v>
      </c>
      <c r="B204" s="181">
        <f>+B34-B36</f>
        <v>0</v>
      </c>
      <c r="C204" s="181">
        <f t="shared" ref="C204:N204" si="26">+C34-C36</f>
        <v>297.4218071693972</v>
      </c>
      <c r="D204" s="181">
        <f t="shared" si="26"/>
        <v>965.12329748551883</v>
      </c>
      <c r="E204" s="181">
        <f t="shared" si="26"/>
        <v>294.82301805921725</v>
      </c>
      <c r="F204" s="181">
        <f t="shared" si="26"/>
        <v>-105.3754269911401</v>
      </c>
      <c r="G204" s="181">
        <f t="shared" si="26"/>
        <v>508.11443504006502</v>
      </c>
      <c r="H204" s="181">
        <f t="shared" si="26"/>
        <v>1282.9463647036446</v>
      </c>
      <c r="I204" s="181">
        <f t="shared" si="26"/>
        <v>0</v>
      </c>
      <c r="J204" s="181">
        <f t="shared" si="26"/>
        <v>0</v>
      </c>
      <c r="K204" s="181">
        <f t="shared" si="26"/>
        <v>0</v>
      </c>
      <c r="L204" s="181">
        <f t="shared" si="26"/>
        <v>0</v>
      </c>
      <c r="M204" s="181">
        <f t="shared" si="26"/>
        <v>0</v>
      </c>
      <c r="N204" s="181">
        <f t="shared" si="26"/>
        <v>0</v>
      </c>
      <c r="O204" s="219">
        <f t="shared" ref="O204" si="27">+O34-O36</f>
        <v>3243.0534954667091</v>
      </c>
      <c r="P204" s="182"/>
      <c r="Q204" s="182"/>
      <c r="R204" s="182"/>
      <c r="S204" s="182"/>
      <c r="T204" s="182"/>
      <c r="U204" s="182"/>
      <c r="V204" s="182"/>
      <c r="W204" s="182"/>
      <c r="X204" s="182"/>
      <c r="Y204" s="182"/>
      <c r="Z204" s="182"/>
      <c r="AA204" s="182"/>
      <c r="AB204" s="182"/>
      <c r="AC204" s="182"/>
      <c r="AD204" s="182"/>
      <c r="AE204" s="182"/>
      <c r="AF204" s="182"/>
      <c r="AG204" s="182"/>
      <c r="AH204" s="182"/>
      <c r="AI204" s="182"/>
      <c r="AJ204" s="182"/>
      <c r="AK204" s="182"/>
      <c r="AL204" s="182"/>
      <c r="AM204" s="182"/>
      <c r="AN204" s="182"/>
      <c r="AO204" s="182"/>
      <c r="AP204" s="182"/>
      <c r="AQ204" s="182"/>
      <c r="AR204" s="182"/>
      <c r="AS204" s="182"/>
      <c r="AT204" s="182"/>
      <c r="AU204" s="182"/>
      <c r="AV204" s="182"/>
      <c r="AW204" s="182"/>
      <c r="AX204" s="182"/>
      <c r="AY204" s="182"/>
      <c r="AZ204" s="182"/>
      <c r="BA204" s="182"/>
      <c r="BB204" s="182"/>
      <c r="BC204" s="182"/>
      <c r="BD204" s="182"/>
      <c r="BE204" s="182"/>
      <c r="BF204" s="182"/>
      <c r="BG204" s="182"/>
      <c r="BH204" s="182"/>
      <c r="BI204" s="182"/>
      <c r="BJ204" s="182"/>
      <c r="BK204" s="182"/>
      <c r="BL204" s="182"/>
      <c r="BM204" s="182"/>
      <c r="BN204" s="182"/>
      <c r="BO204" s="182"/>
      <c r="BP204" s="182"/>
      <c r="BQ204" s="182"/>
      <c r="BR204" s="182"/>
      <c r="BS204" s="182"/>
      <c r="BT204" s="182"/>
      <c r="BU204" s="182"/>
      <c r="BV204" s="182"/>
      <c r="BW204" s="182"/>
      <c r="BX204" s="182"/>
      <c r="BY204" s="182"/>
      <c r="BZ204" s="182"/>
      <c r="CA204" s="182"/>
      <c r="CB204" s="182"/>
      <c r="CC204" s="182"/>
      <c r="CD204" s="182"/>
      <c r="CE204" s="182"/>
      <c r="CF204" s="182"/>
      <c r="CG204" s="182"/>
      <c r="CH204" s="182"/>
      <c r="CI204" s="182"/>
      <c r="CJ204" s="182"/>
      <c r="CK204" s="182"/>
      <c r="CL204" s="182"/>
      <c r="CM204" s="182"/>
      <c r="CN204" s="182"/>
      <c r="CO204" s="182"/>
      <c r="CP204" s="182"/>
      <c r="CQ204" s="182"/>
      <c r="CR204" s="182"/>
      <c r="CS204" s="182"/>
      <c r="CT204" s="182"/>
      <c r="CU204" s="182"/>
      <c r="CV204" s="182"/>
      <c r="CW204" s="182"/>
      <c r="CX204" s="182"/>
      <c r="CY204" s="182"/>
      <c r="CZ204" s="182"/>
      <c r="DA204" s="182"/>
      <c r="DB204" s="182"/>
      <c r="DC204" s="182"/>
      <c r="DD204" s="182"/>
      <c r="DE204" s="182"/>
      <c r="DF204" s="182"/>
      <c r="DG204" s="182"/>
      <c r="DH204" s="182"/>
      <c r="DI204" s="182"/>
      <c r="DJ204" s="182"/>
      <c r="DK204" s="182"/>
      <c r="DL204" s="182"/>
      <c r="DM204" s="182"/>
      <c r="DN204" s="182"/>
      <c r="DO204" s="182"/>
      <c r="DP204" s="182"/>
      <c r="DQ204" s="182"/>
      <c r="DR204" s="182"/>
      <c r="DS204" s="182"/>
      <c r="DT204" s="182"/>
      <c r="DU204" s="182"/>
      <c r="DV204" s="182"/>
      <c r="DW204" s="182"/>
      <c r="DX204" s="182"/>
      <c r="DY204" s="182"/>
      <c r="DZ204" s="182"/>
      <c r="EA204" s="182"/>
      <c r="EB204" s="182"/>
    </row>
    <row r="205" spans="1:132" s="8" customFormat="1" ht="18" customHeight="1" collapsed="1" thickTop="1" x14ac:dyDescent="0.3">
      <c r="A205" s="213" t="s">
        <v>28</v>
      </c>
      <c r="B205" s="175"/>
      <c r="C205" s="175"/>
      <c r="D205" s="175"/>
      <c r="E205" s="175"/>
      <c r="F205" s="175"/>
      <c r="G205" s="175"/>
      <c r="H205" s="175"/>
      <c r="I205" s="175"/>
      <c r="J205" s="175"/>
      <c r="K205" s="175"/>
      <c r="L205" s="175"/>
      <c r="M205" s="175"/>
      <c r="N205" s="175"/>
      <c r="O205" s="214">
        <f>+SUM(C205:N205)</f>
        <v>0</v>
      </c>
    </row>
    <row r="206" spans="1:132" s="183" customFormat="1" ht="18.600000000000001" thickBot="1" x14ac:dyDescent="0.4">
      <c r="A206" s="215" t="s">
        <v>114</v>
      </c>
      <c r="B206" s="216">
        <f>+B204-B205</f>
        <v>0</v>
      </c>
      <c r="C206" s="216">
        <f t="shared" ref="C206:O206" si="28">+C204-C205</f>
        <v>297.4218071693972</v>
      </c>
      <c r="D206" s="216">
        <f t="shared" si="28"/>
        <v>965.12329748551883</v>
      </c>
      <c r="E206" s="216">
        <f t="shared" si="28"/>
        <v>294.82301805921725</v>
      </c>
      <c r="F206" s="216">
        <f t="shared" si="28"/>
        <v>-105.3754269911401</v>
      </c>
      <c r="G206" s="216">
        <f t="shared" si="28"/>
        <v>508.11443504006502</v>
      </c>
      <c r="H206" s="216">
        <f t="shared" si="28"/>
        <v>1282.9463647036446</v>
      </c>
      <c r="I206" s="216">
        <f t="shared" si="28"/>
        <v>0</v>
      </c>
      <c r="J206" s="216">
        <f t="shared" si="28"/>
        <v>0</v>
      </c>
      <c r="K206" s="216">
        <f t="shared" si="28"/>
        <v>0</v>
      </c>
      <c r="L206" s="216">
        <f t="shared" si="28"/>
        <v>0</v>
      </c>
      <c r="M206" s="216">
        <f t="shared" si="28"/>
        <v>0</v>
      </c>
      <c r="N206" s="216">
        <f t="shared" si="28"/>
        <v>0</v>
      </c>
      <c r="O206" s="217">
        <f t="shared" si="28"/>
        <v>3243.0534954667091</v>
      </c>
      <c r="P206" s="182"/>
      <c r="Q206" s="182"/>
      <c r="R206" s="182"/>
      <c r="S206" s="182"/>
      <c r="T206" s="182"/>
      <c r="U206" s="182"/>
      <c r="V206" s="182"/>
      <c r="W206" s="182"/>
      <c r="X206" s="182"/>
      <c r="Y206" s="182"/>
      <c r="Z206" s="182"/>
      <c r="AA206" s="182"/>
      <c r="AB206" s="182"/>
      <c r="AC206" s="182"/>
      <c r="AD206" s="182"/>
      <c r="AE206" s="182"/>
      <c r="AF206" s="182"/>
      <c r="AG206" s="182"/>
      <c r="AH206" s="182"/>
      <c r="AI206" s="182"/>
      <c r="AJ206" s="182"/>
      <c r="AK206" s="182"/>
      <c r="AL206" s="182"/>
      <c r="AM206" s="182"/>
      <c r="AN206" s="182"/>
      <c r="AO206" s="182"/>
      <c r="AP206" s="182"/>
      <c r="AQ206" s="182"/>
      <c r="AR206" s="182"/>
      <c r="AS206" s="182"/>
      <c r="AT206" s="182"/>
      <c r="AU206" s="182"/>
      <c r="AV206" s="182"/>
      <c r="AW206" s="182"/>
      <c r="AX206" s="182"/>
      <c r="AY206" s="182"/>
      <c r="AZ206" s="182"/>
      <c r="BA206" s="182"/>
      <c r="BB206" s="182"/>
      <c r="BC206" s="182"/>
      <c r="BD206" s="182"/>
      <c r="BE206" s="182"/>
      <c r="BF206" s="182"/>
      <c r="BG206" s="182"/>
      <c r="BH206" s="182"/>
      <c r="BI206" s="182"/>
      <c r="BJ206" s="182"/>
      <c r="BK206" s="182"/>
      <c r="BL206" s="182"/>
      <c r="BM206" s="182"/>
      <c r="BN206" s="182"/>
      <c r="BO206" s="182"/>
      <c r="BP206" s="182"/>
      <c r="BQ206" s="182"/>
      <c r="BR206" s="182"/>
      <c r="BS206" s="182"/>
      <c r="BT206" s="182"/>
      <c r="BU206" s="182"/>
      <c r="BV206" s="182"/>
      <c r="BW206" s="182"/>
      <c r="BX206" s="182"/>
      <c r="BY206" s="182"/>
      <c r="BZ206" s="182"/>
      <c r="CA206" s="182"/>
      <c r="CB206" s="182"/>
      <c r="CC206" s="182"/>
      <c r="CD206" s="182"/>
      <c r="CE206" s="182"/>
      <c r="CF206" s="182"/>
      <c r="CG206" s="182"/>
      <c r="CH206" s="182"/>
      <c r="CI206" s="182"/>
      <c r="CJ206" s="182"/>
      <c r="CK206" s="182"/>
      <c r="CL206" s="182"/>
      <c r="CM206" s="182"/>
      <c r="CN206" s="182"/>
      <c r="CO206" s="182"/>
      <c r="CP206" s="182"/>
      <c r="CQ206" s="182"/>
      <c r="CR206" s="182"/>
      <c r="CS206" s="182"/>
      <c r="CT206" s="182"/>
      <c r="CU206" s="182"/>
      <c r="CV206" s="182"/>
      <c r="CW206" s="182"/>
      <c r="CX206" s="182"/>
      <c r="CY206" s="182"/>
      <c r="CZ206" s="182"/>
      <c r="DA206" s="182"/>
      <c r="DB206" s="182"/>
      <c r="DC206" s="182"/>
      <c r="DD206" s="182"/>
      <c r="DE206" s="182"/>
      <c r="DF206" s="182"/>
      <c r="DG206" s="182"/>
      <c r="DH206" s="182"/>
      <c r="DI206" s="182"/>
      <c r="DJ206" s="182"/>
      <c r="DK206" s="182"/>
      <c r="DL206" s="182"/>
      <c r="DM206" s="182"/>
      <c r="DN206" s="182"/>
      <c r="DO206" s="182"/>
      <c r="DP206" s="182"/>
      <c r="DQ206" s="182"/>
      <c r="DR206" s="182"/>
      <c r="DS206" s="182"/>
      <c r="DT206" s="182"/>
      <c r="DU206" s="182"/>
      <c r="DV206" s="182"/>
      <c r="DW206" s="182"/>
      <c r="DX206" s="182"/>
      <c r="DY206" s="182"/>
      <c r="DZ206" s="182"/>
      <c r="EA206" s="182"/>
      <c r="EB206" s="182"/>
    </row>
    <row r="207" spans="1:132" s="3" customFormat="1" ht="15" thickTop="1" x14ac:dyDescent="0.3">
      <c r="B207" s="118"/>
      <c r="C207" s="118"/>
      <c r="D207" s="118"/>
      <c r="E207" s="118"/>
      <c r="F207" s="118"/>
      <c r="G207" s="118"/>
      <c r="H207" s="118"/>
      <c r="I207" s="118"/>
      <c r="J207" s="118"/>
      <c r="K207" s="118"/>
      <c r="L207" s="118"/>
      <c r="M207" s="118"/>
      <c r="N207" s="118"/>
      <c r="O207" s="118"/>
    </row>
    <row r="208" spans="1:132" s="3" customFormat="1" x14ac:dyDescent="0.3">
      <c r="B208" s="118"/>
      <c r="C208" s="118"/>
      <c r="D208" s="118"/>
      <c r="E208" s="118"/>
      <c r="F208" s="118"/>
      <c r="G208" s="118"/>
      <c r="H208" s="118"/>
      <c r="I208" s="118"/>
      <c r="J208" s="118"/>
      <c r="K208" s="118"/>
      <c r="L208" s="118"/>
      <c r="M208" s="118"/>
      <c r="N208" s="118"/>
      <c r="O208" s="118"/>
    </row>
    <row r="209" spans="2:15" s="3" customFormat="1" x14ac:dyDescent="0.3">
      <c r="B209" s="118"/>
      <c r="C209" s="118"/>
      <c r="D209" s="118"/>
      <c r="E209" s="118"/>
      <c r="F209" s="118"/>
      <c r="G209" s="118"/>
      <c r="H209" s="118"/>
      <c r="I209" s="118"/>
      <c r="J209" s="118"/>
      <c r="K209" s="118"/>
      <c r="L209" s="118"/>
      <c r="M209" s="118"/>
      <c r="N209" s="118"/>
      <c r="O209" s="118"/>
    </row>
    <row r="210" spans="2:15" x14ac:dyDescent="0.3">
      <c r="O210" s="118"/>
    </row>
    <row r="211" spans="2:15" x14ac:dyDescent="0.3">
      <c r="O211" s="118"/>
    </row>
    <row r="212" spans="2:15" x14ac:dyDescent="0.3">
      <c r="O212" s="118"/>
    </row>
    <row r="213" spans="2:15" x14ac:dyDescent="0.3">
      <c r="O213" s="118"/>
    </row>
    <row r="214" spans="2:15" x14ac:dyDescent="0.3">
      <c r="O214" s="118"/>
    </row>
    <row r="215" spans="2:15" x14ac:dyDescent="0.3">
      <c r="O215" s="118"/>
    </row>
    <row r="216" spans="2:15" x14ac:dyDescent="0.3">
      <c r="O216" s="118"/>
    </row>
    <row r="217" spans="2:15" x14ac:dyDescent="0.3">
      <c r="O217" s="118"/>
    </row>
    <row r="218" spans="2:15" x14ac:dyDescent="0.3">
      <c r="O218" s="118"/>
    </row>
    <row r="219" spans="2:15" x14ac:dyDescent="0.3">
      <c r="O219" s="118"/>
    </row>
    <row r="220" spans="2:15" x14ac:dyDescent="0.3">
      <c r="O220" s="118"/>
    </row>
    <row r="221" spans="2:15" x14ac:dyDescent="0.3">
      <c r="O221" s="118"/>
    </row>
    <row r="222" spans="2:15" x14ac:dyDescent="0.3">
      <c r="O222" s="118"/>
    </row>
    <row r="223" spans="2:15" x14ac:dyDescent="0.3">
      <c r="O223" s="118"/>
    </row>
    <row r="224" spans="2:15" x14ac:dyDescent="0.3">
      <c r="O224" s="118"/>
    </row>
    <row r="225" spans="15:15" x14ac:dyDescent="0.3">
      <c r="O225" s="118"/>
    </row>
    <row r="226" spans="15:15" x14ac:dyDescent="0.3">
      <c r="O226" s="118"/>
    </row>
    <row r="227" spans="15:15" x14ac:dyDescent="0.3">
      <c r="O227" s="118"/>
    </row>
    <row r="228" spans="15:15" x14ac:dyDescent="0.3">
      <c r="O228" s="118"/>
    </row>
    <row r="229" spans="15:15" x14ac:dyDescent="0.3">
      <c r="O229" s="118"/>
    </row>
    <row r="230" spans="15:15" x14ac:dyDescent="0.3">
      <c r="O230" s="118"/>
    </row>
    <row r="231" spans="15:15" x14ac:dyDescent="0.3">
      <c r="O231" s="118"/>
    </row>
    <row r="232" spans="15:15" x14ac:dyDescent="0.3">
      <c r="O232" s="118"/>
    </row>
    <row r="233" spans="15:15" x14ac:dyDescent="0.3">
      <c r="O233" s="118"/>
    </row>
    <row r="234" spans="15:15" x14ac:dyDescent="0.3">
      <c r="O234" s="118"/>
    </row>
    <row r="235" spans="15:15" x14ac:dyDescent="0.3">
      <c r="O235" s="118"/>
    </row>
    <row r="236" spans="15:15" x14ac:dyDescent="0.3">
      <c r="O236" s="118"/>
    </row>
    <row r="237" spans="15:15" x14ac:dyDescent="0.3">
      <c r="O237" s="118"/>
    </row>
    <row r="238" spans="15:15" x14ac:dyDescent="0.3">
      <c r="O238" s="118"/>
    </row>
    <row r="239" spans="15:15" x14ac:dyDescent="0.3">
      <c r="O239" s="118"/>
    </row>
    <row r="240" spans="15:15" x14ac:dyDescent="0.3">
      <c r="O240" s="118"/>
    </row>
    <row r="241" spans="15:15" x14ac:dyDescent="0.3">
      <c r="O241" s="118"/>
    </row>
    <row r="242" spans="15:15" x14ac:dyDescent="0.3">
      <c r="O242" s="118"/>
    </row>
    <row r="243" spans="15:15" x14ac:dyDescent="0.3">
      <c r="O243" s="118"/>
    </row>
    <row r="244" spans="15:15" x14ac:dyDescent="0.3">
      <c r="O244" s="118"/>
    </row>
    <row r="245" spans="15:15" x14ac:dyDescent="0.3">
      <c r="O245" s="118"/>
    </row>
    <row r="246" spans="15:15" x14ac:dyDescent="0.3">
      <c r="O246" s="118"/>
    </row>
    <row r="247" spans="15:15" x14ac:dyDescent="0.3">
      <c r="O247" s="118"/>
    </row>
    <row r="248" spans="15:15" x14ac:dyDescent="0.3">
      <c r="O248" s="118"/>
    </row>
    <row r="249" spans="15:15" x14ac:dyDescent="0.3">
      <c r="O249" s="118"/>
    </row>
    <row r="250" spans="15:15" x14ac:dyDescent="0.3">
      <c r="O250" s="118"/>
    </row>
    <row r="251" spans="15:15" x14ac:dyDescent="0.3">
      <c r="O251" s="118"/>
    </row>
    <row r="252" spans="15:15" x14ac:dyDescent="0.3">
      <c r="O252" s="118"/>
    </row>
    <row r="253" spans="15:15" x14ac:dyDescent="0.3">
      <c r="O253" s="118"/>
    </row>
    <row r="254" spans="15:15" x14ac:dyDescent="0.3">
      <c r="O254" s="118"/>
    </row>
    <row r="255" spans="15:15" x14ac:dyDescent="0.3">
      <c r="O255" s="118"/>
    </row>
    <row r="256" spans="15:15" x14ac:dyDescent="0.3">
      <c r="O256" s="118"/>
    </row>
    <row r="257" spans="15:15" x14ac:dyDescent="0.3">
      <c r="O257" s="118"/>
    </row>
    <row r="258" spans="15:15" x14ac:dyDescent="0.3">
      <c r="O258" s="118"/>
    </row>
    <row r="259" spans="15:15" x14ac:dyDescent="0.3">
      <c r="O259" s="118"/>
    </row>
    <row r="260" spans="15:15" x14ac:dyDescent="0.3">
      <c r="O260" s="118"/>
    </row>
    <row r="261" spans="15:15" x14ac:dyDescent="0.3">
      <c r="O261" s="118"/>
    </row>
    <row r="262" spans="15:15" x14ac:dyDescent="0.3">
      <c r="O262" s="118"/>
    </row>
    <row r="263" spans="15:15" x14ac:dyDescent="0.3">
      <c r="O263" s="118"/>
    </row>
    <row r="264" spans="15:15" x14ac:dyDescent="0.3">
      <c r="O264" s="118"/>
    </row>
    <row r="265" spans="15:15" x14ac:dyDescent="0.3">
      <c r="O265" s="118"/>
    </row>
    <row r="266" spans="15:15" x14ac:dyDescent="0.3">
      <c r="O266" s="118"/>
    </row>
    <row r="267" spans="15:15" x14ac:dyDescent="0.3">
      <c r="O267" s="118"/>
    </row>
    <row r="268" spans="15:15" x14ac:dyDescent="0.3">
      <c r="O268" s="118"/>
    </row>
    <row r="269" spans="15:15" x14ac:dyDescent="0.3">
      <c r="O269" s="118"/>
    </row>
    <row r="270" spans="15:15" x14ac:dyDescent="0.3">
      <c r="O270" s="118"/>
    </row>
    <row r="271" spans="15:15" x14ac:dyDescent="0.3">
      <c r="O271" s="118"/>
    </row>
    <row r="272" spans="15:15" x14ac:dyDescent="0.3">
      <c r="O272" s="118"/>
    </row>
    <row r="273" spans="15:15" x14ac:dyDescent="0.3">
      <c r="O273" s="118"/>
    </row>
    <row r="274" spans="15:15" x14ac:dyDescent="0.3">
      <c r="O274" s="118"/>
    </row>
    <row r="275" spans="15:15" x14ac:dyDescent="0.3">
      <c r="O275" s="118"/>
    </row>
    <row r="276" spans="15:15" x14ac:dyDescent="0.3">
      <c r="O276" s="118"/>
    </row>
    <row r="277" spans="15:15" x14ac:dyDescent="0.3">
      <c r="O277" s="118"/>
    </row>
    <row r="278" spans="15:15" x14ac:dyDescent="0.3">
      <c r="O278" s="118"/>
    </row>
    <row r="279" spans="15:15" x14ac:dyDescent="0.3">
      <c r="O279" s="118"/>
    </row>
    <row r="280" spans="15:15" x14ac:dyDescent="0.3">
      <c r="O280" s="118"/>
    </row>
    <row r="281" spans="15:15" x14ac:dyDescent="0.3">
      <c r="O281" s="118"/>
    </row>
    <row r="282" spans="15:15" x14ac:dyDescent="0.3">
      <c r="O282" s="118"/>
    </row>
    <row r="283" spans="15:15" x14ac:dyDescent="0.3">
      <c r="O283" s="118"/>
    </row>
    <row r="284" spans="15:15" x14ac:dyDescent="0.3">
      <c r="O284" s="118"/>
    </row>
    <row r="285" spans="15:15" x14ac:dyDescent="0.3">
      <c r="O285" s="118"/>
    </row>
    <row r="286" spans="15:15" x14ac:dyDescent="0.3">
      <c r="O286" s="118"/>
    </row>
    <row r="287" spans="15:15" x14ac:dyDescent="0.3">
      <c r="O287" s="118"/>
    </row>
    <row r="288" spans="15:15" x14ac:dyDescent="0.3">
      <c r="O288" s="118"/>
    </row>
    <row r="289" spans="15:15" x14ac:dyDescent="0.3">
      <c r="O289" s="118"/>
    </row>
    <row r="290" spans="15:15" x14ac:dyDescent="0.3">
      <c r="O290" s="118"/>
    </row>
    <row r="291" spans="15:15" x14ac:dyDescent="0.3">
      <c r="O291" s="118"/>
    </row>
    <row r="292" spans="15:15" x14ac:dyDescent="0.3">
      <c r="O292" s="118"/>
    </row>
    <row r="293" spans="15:15" x14ac:dyDescent="0.3">
      <c r="O293" s="118"/>
    </row>
    <row r="294" spans="15:15" x14ac:dyDescent="0.3">
      <c r="O294" s="118"/>
    </row>
    <row r="295" spans="15:15" x14ac:dyDescent="0.3">
      <c r="O295" s="118"/>
    </row>
    <row r="296" spans="15:15" x14ac:dyDescent="0.3">
      <c r="O296" s="118"/>
    </row>
    <row r="297" spans="15:15" x14ac:dyDescent="0.3">
      <c r="O297" s="118"/>
    </row>
    <row r="298" spans="15:15" x14ac:dyDescent="0.3">
      <c r="O298" s="118"/>
    </row>
    <row r="299" spans="15:15" x14ac:dyDescent="0.3">
      <c r="O299" s="118"/>
    </row>
    <row r="300" spans="15:15" x14ac:dyDescent="0.3">
      <c r="O300" s="118"/>
    </row>
    <row r="301" spans="15:15" x14ac:dyDescent="0.3">
      <c r="O301" s="118"/>
    </row>
    <row r="302" spans="15:15" x14ac:dyDescent="0.3">
      <c r="O302" s="118"/>
    </row>
    <row r="303" spans="15:15" x14ac:dyDescent="0.3">
      <c r="O303" s="118"/>
    </row>
    <row r="304" spans="15:15" x14ac:dyDescent="0.3">
      <c r="O304" s="118"/>
    </row>
    <row r="305" spans="15:15" x14ac:dyDescent="0.3">
      <c r="O305" s="118"/>
    </row>
    <row r="306" spans="15:15" x14ac:dyDescent="0.3">
      <c r="O306" s="118"/>
    </row>
    <row r="307" spans="15:15" x14ac:dyDescent="0.3">
      <c r="O307" s="118"/>
    </row>
    <row r="308" spans="15:15" x14ac:dyDescent="0.3">
      <c r="O308" s="118"/>
    </row>
    <row r="309" spans="15:15" x14ac:dyDescent="0.3">
      <c r="O309" s="118"/>
    </row>
    <row r="310" spans="15:15" x14ac:dyDescent="0.3">
      <c r="O310" s="118"/>
    </row>
    <row r="311" spans="15:15" x14ac:dyDescent="0.3">
      <c r="O311" s="118"/>
    </row>
    <row r="312" spans="15:15" x14ac:dyDescent="0.3">
      <c r="O312" s="118"/>
    </row>
    <row r="313" spans="15:15" x14ac:dyDescent="0.3">
      <c r="O313" s="118"/>
    </row>
    <row r="314" spans="15:15" x14ac:dyDescent="0.3">
      <c r="O314" s="118"/>
    </row>
  </sheetData>
  <mergeCells count="1">
    <mergeCell ref="C2:O2"/>
  </mergeCells>
  <pageMargins left="0.7" right="0.7" top="0.75" bottom="0.75" header="0.3" footer="0.3"/>
  <pageSetup paperSize="9" orientation="portrait" r:id="rId1"/>
  <headerFooter>
    <oddHeader>&amp;LElaborado por:&amp;CCarmen Eugenia Quintero Q.</oddHead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9" tint="0.39997558519241921"/>
  </sheetPr>
  <dimension ref="A1:HK220"/>
  <sheetViews>
    <sheetView showGridLines="0" zoomScale="70" zoomScaleNormal="70" workbookViewId="0">
      <pane xSplit="1" ySplit="3" topLeftCell="B4" activePane="bottomRight" state="frozen"/>
      <selection activeCell="M215" sqref="M215"/>
      <selection pane="topRight" activeCell="M215" sqref="M215"/>
      <selection pane="bottomLeft" activeCell="M215" sqref="M215"/>
      <selection pane="bottomRight" activeCell="A5" sqref="A5:XFD5"/>
    </sheetView>
  </sheetViews>
  <sheetFormatPr baseColWidth="10" defaultRowHeight="14.4" outlineLevelRow="2" x14ac:dyDescent="0.3"/>
  <cols>
    <col min="1" max="1" width="50.44140625" style="4" customWidth="1"/>
    <col min="2" max="2" width="13.6640625" style="16" customWidth="1"/>
    <col min="3" max="3" width="10.21875" style="32" bestFit="1" customWidth="1"/>
    <col min="4" max="4" width="9.109375" style="32" bestFit="1" customWidth="1"/>
    <col min="5" max="5" width="12.44140625" style="16" bestFit="1" customWidth="1"/>
    <col min="6" max="6" width="10.21875" style="32" bestFit="1" customWidth="1"/>
    <col min="7" max="7" width="9.109375" style="32" bestFit="1" customWidth="1"/>
    <col min="8" max="8" width="12.88671875" style="130" customWidth="1"/>
    <col min="9" max="9" width="10.109375" style="32" bestFit="1" customWidth="1"/>
    <col min="10" max="10" width="9.21875" style="32" customWidth="1"/>
    <col min="11" max="11" width="13.6640625" style="32" customWidth="1"/>
    <col min="12" max="12" width="13.109375" style="130" customWidth="1"/>
    <col min="13" max="13" width="10.21875" style="32" bestFit="1" customWidth="1"/>
    <col min="14" max="14" width="9.21875" style="32" customWidth="1"/>
    <col min="15" max="15" width="12.44140625" style="130" customWidth="1"/>
    <col min="16" max="16" width="10.109375" style="32" bestFit="1" customWidth="1"/>
    <col min="17" max="17" width="9.21875" style="32" customWidth="1"/>
    <col min="18" max="18" width="12" style="32" bestFit="1" customWidth="1"/>
    <col min="19" max="19" width="13.44140625" style="130" customWidth="1"/>
    <col min="20" max="20" width="11.21875" style="32" customWidth="1"/>
    <col min="21" max="21" width="9.21875" style="32" customWidth="1"/>
    <col min="22" max="22" width="13.33203125" style="130" customWidth="1"/>
    <col min="23" max="23" width="11.21875" style="32" customWidth="1"/>
    <col min="24" max="24" width="12.88671875" style="32" customWidth="1"/>
    <col min="25" max="25" width="12.21875" style="130" customWidth="1"/>
    <col min="26" max="26" width="10.109375" style="32" bestFit="1" customWidth="1"/>
    <col min="27" max="27" width="9.21875" style="32" customWidth="1"/>
    <col min="28" max="28" width="13.6640625" style="32" customWidth="1"/>
    <col min="29" max="29" width="13.44140625" style="130" customWidth="1"/>
    <col min="30" max="30" width="11.21875" style="32" customWidth="1"/>
    <col min="31" max="31" width="9.21875" style="32" customWidth="1"/>
    <col min="32" max="32" width="13.44140625" style="130" customWidth="1"/>
    <col min="33" max="33" width="10.109375" style="32" bestFit="1" customWidth="1"/>
    <col min="34" max="34" width="9.21875" style="32" customWidth="1"/>
    <col min="35" max="35" width="13.6640625" style="32" customWidth="1"/>
    <col min="36" max="36" width="13.44140625" style="130" customWidth="1"/>
    <col min="37" max="37" width="11.21875" style="32" customWidth="1"/>
    <col min="38" max="38" width="9.21875" style="32" customWidth="1"/>
    <col min="39" max="39" width="11.44140625" style="130" bestFit="1" customWidth="1"/>
    <col min="40" max="40" width="10.109375" style="32" bestFit="1" customWidth="1"/>
    <col min="41" max="41" width="9.21875" style="32" customWidth="1"/>
    <col min="42" max="42" width="13.6640625" style="32" customWidth="1"/>
    <col min="43" max="43" width="12.21875" style="130" bestFit="1" customWidth="1"/>
    <col min="44" max="44" width="11.21875" style="32" customWidth="1"/>
    <col min="45" max="45" width="9.21875" style="32" customWidth="1"/>
    <col min="46" max="46" width="11.88671875" style="130" customWidth="1"/>
    <col min="47" max="47" width="11.21875" style="32" customWidth="1"/>
    <col min="48" max="48" width="13.6640625" style="32" customWidth="1"/>
    <col min="49" max="49" width="11.21875" style="130" bestFit="1" customWidth="1"/>
    <col min="50" max="50" width="11.21875" style="32" customWidth="1"/>
    <col min="51" max="51" width="9.21875" style="32" customWidth="1"/>
    <col min="52" max="52" width="11.88671875" style="130" customWidth="1"/>
    <col min="53" max="53" width="11.21875" style="32" customWidth="1"/>
    <col min="54" max="54" width="13" style="32" customWidth="1"/>
    <col min="55" max="55" width="11.21875" style="130" bestFit="1" customWidth="1"/>
    <col min="56" max="56" width="10.109375" style="32" bestFit="1" customWidth="1"/>
    <col min="57" max="57" width="9.21875" style="32" customWidth="1"/>
    <col min="58" max="58" width="13.6640625" style="32" customWidth="1"/>
    <col min="59" max="59" width="12.21875" style="130" bestFit="1" customWidth="1"/>
    <col min="60" max="60" width="11.21875" style="32" customWidth="1"/>
    <col min="61" max="61" width="9.21875" style="32" customWidth="1"/>
    <col min="62" max="62" width="11.44140625" style="130" bestFit="1" customWidth="1"/>
    <col min="63" max="63" width="10.109375" style="32" bestFit="1" customWidth="1"/>
    <col min="64" max="64" width="9.21875" style="32" customWidth="1"/>
    <col min="65" max="65" width="13.6640625" style="32" customWidth="1"/>
    <col min="66" max="66" width="12.21875" style="130" bestFit="1" customWidth="1"/>
    <col min="67" max="67" width="11.21875" style="32" customWidth="1"/>
    <col min="68" max="68" width="9.21875" style="32" customWidth="1"/>
    <col min="69" max="69" width="11.44140625" style="130" bestFit="1" customWidth="1"/>
    <col min="70" max="70" width="10.109375" style="32" bestFit="1" customWidth="1"/>
    <col min="71" max="71" width="9.21875" style="32" customWidth="1"/>
    <col min="72" max="72" width="13.6640625" style="32" customWidth="1"/>
    <col min="73" max="73" width="12.21875" style="130" bestFit="1" customWidth="1"/>
    <col min="74" max="74" width="11.21875" style="32" customWidth="1"/>
    <col min="75" max="75" width="9.21875" style="32" customWidth="1"/>
    <col min="76" max="76" width="11.88671875" style="130" customWidth="1"/>
    <col min="77" max="77" width="11.21875" style="32" customWidth="1"/>
    <col min="78" max="78" width="13.6640625" style="32" customWidth="1"/>
    <col min="79" max="79" width="11.21875" style="130" bestFit="1" customWidth="1"/>
    <col min="80" max="80" width="10.109375" style="32" bestFit="1" customWidth="1"/>
    <col min="81" max="81" width="9.21875" style="32" customWidth="1"/>
    <col min="82" max="82" width="13.6640625" style="32" customWidth="1"/>
    <col min="83" max="83" width="12.21875" style="130" bestFit="1" customWidth="1"/>
    <col min="84" max="84" width="11.21875" style="32" customWidth="1"/>
    <col min="85" max="85" width="9.21875" style="32" customWidth="1"/>
    <col min="86" max="86" width="11.44140625" style="130" bestFit="1" customWidth="1"/>
    <col min="87" max="87" width="10.109375" style="32" bestFit="1" customWidth="1"/>
    <col min="88" max="88" width="9.21875" style="32" customWidth="1"/>
    <col min="89" max="89" width="13.6640625" style="32" customWidth="1"/>
    <col min="90" max="90" width="12.21875" style="130" bestFit="1" customWidth="1"/>
    <col min="91" max="91" width="11.21875" style="32" customWidth="1"/>
    <col min="92" max="92" width="9.21875" style="32" customWidth="1"/>
    <col min="93" max="93" width="12.21875" style="130" bestFit="1" customWidth="1"/>
    <col min="94" max="94" width="10.109375" style="32" bestFit="1" customWidth="1"/>
    <col min="95" max="95" width="9.21875" style="32" customWidth="1"/>
    <col min="96" max="96" width="13.6640625" style="32" customWidth="1"/>
    <col min="97" max="97" width="12.21875" style="130" bestFit="1" customWidth="1"/>
    <col min="98" max="98" width="11.21875" style="32" customWidth="1"/>
    <col min="99" max="99" width="9.21875" style="32" customWidth="1"/>
    <col min="100" max="100" width="16.33203125" style="130" bestFit="1" customWidth="1"/>
    <col min="101" max="101" width="11.21875" style="32" customWidth="1"/>
    <col min="102" max="102" width="13.6640625" style="32" customWidth="1"/>
    <col min="103" max="228" width="11.5546875" style="4"/>
    <col min="229" max="229" width="39.33203125" style="4" customWidth="1"/>
    <col min="230" max="484" width="11.5546875" style="4"/>
    <col min="485" max="485" width="39.33203125" style="4" customWidth="1"/>
    <col min="486" max="740" width="11.5546875" style="4"/>
    <col min="741" max="741" width="39.33203125" style="4" customWidth="1"/>
    <col min="742" max="996" width="11.5546875" style="4"/>
    <col min="997" max="997" width="39.33203125" style="4" customWidth="1"/>
    <col min="998" max="1252" width="11.5546875" style="4"/>
    <col min="1253" max="1253" width="39.33203125" style="4" customWidth="1"/>
    <col min="1254" max="1508" width="11.5546875" style="4"/>
    <col min="1509" max="1509" width="39.33203125" style="4" customWidth="1"/>
    <col min="1510" max="1764" width="11.5546875" style="4"/>
    <col min="1765" max="1765" width="39.33203125" style="4" customWidth="1"/>
    <col min="1766" max="2020" width="11.5546875" style="4"/>
    <col min="2021" max="2021" width="39.33203125" style="4" customWidth="1"/>
    <col min="2022" max="2276" width="11.5546875" style="4"/>
    <col min="2277" max="2277" width="39.33203125" style="4" customWidth="1"/>
    <col min="2278" max="2532" width="11.5546875" style="4"/>
    <col min="2533" max="2533" width="39.33203125" style="4" customWidth="1"/>
    <col min="2534" max="2788" width="11.5546875" style="4"/>
    <col min="2789" max="2789" width="39.33203125" style="4" customWidth="1"/>
    <col min="2790" max="3044" width="11.5546875" style="4"/>
    <col min="3045" max="3045" width="39.33203125" style="4" customWidth="1"/>
    <col min="3046" max="3300" width="11.5546875" style="4"/>
    <col min="3301" max="3301" width="39.33203125" style="4" customWidth="1"/>
    <col min="3302" max="3556" width="11.5546875" style="4"/>
    <col min="3557" max="3557" width="39.33203125" style="4" customWidth="1"/>
    <col min="3558" max="3812" width="11.5546875" style="4"/>
    <col min="3813" max="3813" width="39.33203125" style="4" customWidth="1"/>
    <col min="3814" max="4068" width="11.5546875" style="4"/>
    <col min="4069" max="4069" width="39.33203125" style="4" customWidth="1"/>
    <col min="4070" max="4324" width="11.5546875" style="4"/>
    <col min="4325" max="4325" width="39.33203125" style="4" customWidth="1"/>
    <col min="4326" max="4580" width="11.5546875" style="4"/>
    <col min="4581" max="4581" width="39.33203125" style="4" customWidth="1"/>
    <col min="4582" max="4836" width="11.5546875" style="4"/>
    <col min="4837" max="4837" width="39.33203125" style="4" customWidth="1"/>
    <col min="4838" max="5092" width="11.5546875" style="4"/>
    <col min="5093" max="5093" width="39.33203125" style="4" customWidth="1"/>
    <col min="5094" max="5348" width="11.5546875" style="4"/>
    <col min="5349" max="5349" width="39.33203125" style="4" customWidth="1"/>
    <col min="5350" max="5604" width="11.5546875" style="4"/>
    <col min="5605" max="5605" width="39.33203125" style="4" customWidth="1"/>
    <col min="5606" max="5860" width="11.5546875" style="4"/>
    <col min="5861" max="5861" width="39.33203125" style="4" customWidth="1"/>
    <col min="5862" max="6116" width="11.5546875" style="4"/>
    <col min="6117" max="6117" width="39.33203125" style="4" customWidth="1"/>
    <col min="6118" max="6372" width="11.5546875" style="4"/>
    <col min="6373" max="6373" width="39.33203125" style="4" customWidth="1"/>
    <col min="6374" max="6628" width="11.5546875" style="4"/>
    <col min="6629" max="6629" width="39.33203125" style="4" customWidth="1"/>
    <col min="6630" max="6884" width="11.5546875" style="4"/>
    <col min="6885" max="6885" width="39.33203125" style="4" customWidth="1"/>
    <col min="6886" max="7140" width="11.5546875" style="4"/>
    <col min="7141" max="7141" width="39.33203125" style="4" customWidth="1"/>
    <col min="7142" max="7396" width="11.5546875" style="4"/>
    <col min="7397" max="7397" width="39.33203125" style="4" customWidth="1"/>
    <col min="7398" max="7652" width="11.5546875" style="4"/>
    <col min="7653" max="7653" width="39.33203125" style="4" customWidth="1"/>
    <col min="7654" max="7908" width="11.5546875" style="4"/>
    <col min="7909" max="7909" width="39.33203125" style="4" customWidth="1"/>
    <col min="7910" max="8164" width="11.5546875" style="4"/>
    <col min="8165" max="8165" width="39.33203125" style="4" customWidth="1"/>
    <col min="8166" max="8420" width="11.5546875" style="4"/>
    <col min="8421" max="8421" width="39.33203125" style="4" customWidth="1"/>
    <col min="8422" max="8676" width="11.5546875" style="4"/>
    <col min="8677" max="8677" width="39.33203125" style="4" customWidth="1"/>
    <col min="8678" max="8932" width="11.5546875" style="4"/>
    <col min="8933" max="8933" width="39.33203125" style="4" customWidth="1"/>
    <col min="8934" max="9188" width="11.5546875" style="4"/>
    <col min="9189" max="9189" width="39.33203125" style="4" customWidth="1"/>
    <col min="9190" max="9444" width="11.5546875" style="4"/>
    <col min="9445" max="9445" width="39.33203125" style="4" customWidth="1"/>
    <col min="9446" max="9700" width="11.5546875" style="4"/>
    <col min="9701" max="9701" width="39.33203125" style="4" customWidth="1"/>
    <col min="9702" max="9956" width="11.5546875" style="4"/>
    <col min="9957" max="9957" width="39.33203125" style="4" customWidth="1"/>
    <col min="9958" max="10212" width="11.5546875" style="4"/>
    <col min="10213" max="10213" width="39.33203125" style="4" customWidth="1"/>
    <col min="10214" max="10468" width="11.5546875" style="4"/>
    <col min="10469" max="10469" width="39.33203125" style="4" customWidth="1"/>
    <col min="10470" max="10724" width="11.5546875" style="4"/>
    <col min="10725" max="10725" width="39.33203125" style="4" customWidth="1"/>
    <col min="10726" max="10980" width="11.5546875" style="4"/>
    <col min="10981" max="10981" width="39.33203125" style="4" customWidth="1"/>
    <col min="10982" max="11236" width="11.5546875" style="4"/>
    <col min="11237" max="11237" width="39.33203125" style="4" customWidth="1"/>
    <col min="11238" max="11492" width="11.5546875" style="4"/>
    <col min="11493" max="11493" width="39.33203125" style="4" customWidth="1"/>
    <col min="11494" max="11748" width="11.5546875" style="4"/>
    <col min="11749" max="11749" width="39.33203125" style="4" customWidth="1"/>
    <col min="11750" max="12004" width="11.5546875" style="4"/>
    <col min="12005" max="12005" width="39.33203125" style="4" customWidth="1"/>
    <col min="12006" max="12260" width="11.5546875" style="4"/>
    <col min="12261" max="12261" width="39.33203125" style="4" customWidth="1"/>
    <col min="12262" max="12516" width="11.5546875" style="4"/>
    <col min="12517" max="12517" width="39.33203125" style="4" customWidth="1"/>
    <col min="12518" max="12772" width="11.5546875" style="4"/>
    <col min="12773" max="12773" width="39.33203125" style="4" customWidth="1"/>
    <col min="12774" max="13028" width="11.5546875" style="4"/>
    <col min="13029" max="13029" width="39.33203125" style="4" customWidth="1"/>
    <col min="13030" max="13284" width="11.5546875" style="4"/>
    <col min="13285" max="13285" width="39.33203125" style="4" customWidth="1"/>
    <col min="13286" max="13540" width="11.5546875" style="4"/>
    <col min="13541" max="13541" width="39.33203125" style="4" customWidth="1"/>
    <col min="13542" max="13796" width="11.5546875" style="4"/>
    <col min="13797" max="13797" width="39.33203125" style="4" customWidth="1"/>
    <col min="13798" max="14052" width="11.5546875" style="4"/>
    <col min="14053" max="14053" width="39.33203125" style="4" customWidth="1"/>
    <col min="14054" max="14308" width="11.5546875" style="4"/>
    <col min="14309" max="14309" width="39.33203125" style="4" customWidth="1"/>
    <col min="14310" max="14564" width="11.5546875" style="4"/>
    <col min="14565" max="14565" width="39.33203125" style="4" customWidth="1"/>
    <col min="14566" max="14820" width="11.5546875" style="4"/>
    <col min="14821" max="14821" width="39.33203125" style="4" customWidth="1"/>
    <col min="14822" max="15076" width="11.5546875" style="4"/>
    <col min="15077" max="15077" width="39.33203125" style="4" customWidth="1"/>
    <col min="15078" max="15332" width="11.5546875" style="4"/>
    <col min="15333" max="15333" width="39.33203125" style="4" customWidth="1"/>
    <col min="15334" max="15558" width="11.5546875" style="4"/>
    <col min="15559" max="16384" width="11.44140625" style="4" customWidth="1"/>
  </cols>
  <sheetData>
    <row r="1" spans="1:102" s="3" customFormat="1" x14ac:dyDescent="0.3">
      <c r="B1" s="12"/>
      <c r="C1" s="15"/>
      <c r="D1" s="15"/>
      <c r="E1" s="12"/>
      <c r="F1" s="15"/>
      <c r="G1" s="15"/>
      <c r="H1" s="118"/>
      <c r="I1" s="15"/>
      <c r="J1" s="15"/>
      <c r="K1" s="15"/>
      <c r="L1" s="118"/>
      <c r="M1" s="15"/>
      <c r="N1" s="15"/>
      <c r="O1" s="118"/>
      <c r="P1" s="15"/>
      <c r="Q1" s="15"/>
      <c r="R1" s="15"/>
      <c r="S1" s="118"/>
      <c r="T1" s="15"/>
      <c r="U1" s="15"/>
      <c r="V1" s="118"/>
      <c r="W1" s="15"/>
      <c r="X1" s="15"/>
      <c r="Y1" s="118"/>
      <c r="Z1" s="15"/>
      <c r="AA1" s="15"/>
      <c r="AB1" s="15"/>
      <c r="AC1" s="118"/>
      <c r="AD1" s="15"/>
      <c r="AE1" s="15"/>
      <c r="AF1" s="118"/>
      <c r="AG1" s="15"/>
      <c r="AH1" s="15"/>
      <c r="AI1" s="15"/>
      <c r="AJ1" s="118"/>
      <c r="AK1" s="15"/>
      <c r="AL1" s="15"/>
      <c r="AM1" s="118"/>
      <c r="AN1" s="15"/>
      <c r="AO1" s="15"/>
      <c r="AP1" s="15"/>
      <c r="AQ1" s="118"/>
      <c r="AR1" s="15"/>
      <c r="AS1" s="15"/>
      <c r="AT1" s="118"/>
      <c r="AU1" s="15"/>
      <c r="AV1" s="15"/>
      <c r="AW1" s="118"/>
      <c r="AX1" s="15"/>
      <c r="AY1" s="15"/>
      <c r="AZ1" s="118"/>
      <c r="BA1" s="15"/>
      <c r="BB1" s="15"/>
      <c r="BC1" s="118"/>
      <c r="BD1" s="15"/>
      <c r="BE1" s="15"/>
      <c r="BF1" s="15"/>
      <c r="BG1" s="118"/>
      <c r="BH1" s="15"/>
      <c r="BI1" s="15"/>
      <c r="BJ1" s="118"/>
      <c r="BK1" s="15"/>
      <c r="BL1" s="15"/>
      <c r="BM1" s="15"/>
      <c r="BN1" s="118"/>
      <c r="BO1" s="15"/>
      <c r="BP1" s="15"/>
      <c r="BQ1" s="118"/>
      <c r="BR1" s="15"/>
      <c r="BS1" s="15"/>
      <c r="BT1" s="15"/>
      <c r="BU1" s="118"/>
      <c r="BV1" s="15"/>
      <c r="BW1" s="15"/>
      <c r="BX1" s="118"/>
      <c r="BY1" s="15"/>
      <c r="BZ1" s="15"/>
      <c r="CA1" s="118"/>
      <c r="CB1" s="15"/>
      <c r="CC1" s="15"/>
      <c r="CD1" s="15"/>
      <c r="CE1" s="118"/>
      <c r="CF1" s="15"/>
      <c r="CG1" s="15"/>
      <c r="CH1" s="118"/>
      <c r="CI1" s="15"/>
      <c r="CJ1" s="15"/>
      <c r="CK1" s="15"/>
      <c r="CL1" s="118"/>
      <c r="CM1" s="15"/>
      <c r="CN1" s="15"/>
      <c r="CO1" s="118"/>
      <c r="CP1" s="15"/>
      <c r="CQ1" s="15"/>
      <c r="CR1" s="15"/>
      <c r="CS1" s="118"/>
      <c r="CT1" s="15"/>
      <c r="CU1" s="15"/>
      <c r="CV1" s="118"/>
      <c r="CW1" s="15"/>
      <c r="CX1" s="15"/>
    </row>
    <row r="2" spans="1:102" s="3" customFormat="1" ht="28.2" customHeight="1" x14ac:dyDescent="0.3">
      <c r="A2" s="140" t="s">
        <v>38</v>
      </c>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T2" s="315"/>
      <c r="AU2" s="315"/>
      <c r="AV2" s="315"/>
      <c r="AW2" s="315"/>
      <c r="AX2" s="315"/>
      <c r="AY2" s="315"/>
      <c r="AZ2" s="315"/>
      <c r="BA2" s="315"/>
      <c r="BB2" s="315"/>
      <c r="BC2" s="315"/>
      <c r="BD2" s="315"/>
      <c r="BE2" s="315"/>
      <c r="BF2" s="315"/>
      <c r="BG2" s="315"/>
      <c r="BH2" s="315"/>
      <c r="BI2" s="315"/>
      <c r="BJ2" s="315"/>
      <c r="BK2" s="315"/>
      <c r="BL2" s="315"/>
      <c r="BM2" s="315"/>
      <c r="BN2" s="315"/>
      <c r="BO2" s="315"/>
      <c r="BP2" s="315"/>
      <c r="BQ2" s="315"/>
      <c r="BR2" s="315"/>
      <c r="BS2" s="315"/>
      <c r="BT2" s="315"/>
      <c r="BU2" s="315"/>
      <c r="BV2" s="315"/>
      <c r="BW2" s="315"/>
      <c r="BX2" s="315"/>
      <c r="BY2" s="315"/>
      <c r="BZ2" s="315"/>
      <c r="CA2" s="315"/>
      <c r="CB2" s="315"/>
      <c r="CC2" s="315"/>
      <c r="CD2" s="315"/>
      <c r="CE2" s="315"/>
      <c r="CF2" s="315"/>
      <c r="CG2" s="315"/>
      <c r="CH2" s="315"/>
      <c r="CI2" s="315"/>
      <c r="CJ2" s="315"/>
      <c r="CK2" s="315"/>
      <c r="CL2" s="315"/>
      <c r="CM2" s="315"/>
      <c r="CN2" s="315"/>
      <c r="CO2" s="315"/>
      <c r="CP2" s="315"/>
      <c r="CQ2" s="315"/>
      <c r="CR2" s="315"/>
      <c r="CS2" s="315"/>
      <c r="CT2" s="315"/>
      <c r="CU2" s="315"/>
      <c r="CV2" s="315"/>
      <c r="CW2" s="315"/>
      <c r="CX2" s="315"/>
    </row>
    <row r="3" spans="1:102" s="8" customFormat="1" ht="24" customHeight="1" x14ac:dyDescent="0.3">
      <c r="A3" s="81" t="s">
        <v>33</v>
      </c>
      <c r="B3" s="221">
        <f ca="1">IF(ISBLANK(A2),"",YEAR(TODAY())-1)</f>
        <v>2025</v>
      </c>
      <c r="C3" s="82" t="s">
        <v>29</v>
      </c>
      <c r="D3" s="84" t="s">
        <v>30</v>
      </c>
      <c r="E3" s="119" t="s">
        <v>119</v>
      </c>
      <c r="F3" s="82" t="s">
        <v>29</v>
      </c>
      <c r="G3" s="84" t="s">
        <v>30</v>
      </c>
      <c r="H3" s="119" t="s">
        <v>120</v>
      </c>
      <c r="I3" s="82" t="s">
        <v>29</v>
      </c>
      <c r="J3" s="84" t="s">
        <v>30</v>
      </c>
      <c r="K3" s="82" t="s">
        <v>121</v>
      </c>
      <c r="L3" s="120" t="s">
        <v>125</v>
      </c>
      <c r="M3" s="82" t="s">
        <v>29</v>
      </c>
      <c r="N3" s="84" t="s">
        <v>30</v>
      </c>
      <c r="O3" s="121" t="s">
        <v>122</v>
      </c>
      <c r="P3" s="82" t="s">
        <v>29</v>
      </c>
      <c r="Q3" s="84" t="s">
        <v>30</v>
      </c>
      <c r="R3" s="82" t="s">
        <v>121</v>
      </c>
      <c r="S3" s="120" t="s">
        <v>125</v>
      </c>
      <c r="T3" s="82" t="s">
        <v>29</v>
      </c>
      <c r="U3" s="84" t="s">
        <v>30</v>
      </c>
      <c r="V3" s="122" t="s">
        <v>123</v>
      </c>
      <c r="W3" s="82" t="s">
        <v>29</v>
      </c>
      <c r="X3" s="82" t="s">
        <v>124</v>
      </c>
      <c r="Y3" s="121" t="s">
        <v>210</v>
      </c>
      <c r="Z3" s="82" t="s">
        <v>29</v>
      </c>
      <c r="AA3" s="82" t="s">
        <v>30</v>
      </c>
      <c r="AB3" s="82" t="s">
        <v>121</v>
      </c>
      <c r="AC3" s="120" t="s">
        <v>125</v>
      </c>
      <c r="AD3" s="82" t="s">
        <v>29</v>
      </c>
      <c r="AE3" s="84" t="s">
        <v>30</v>
      </c>
      <c r="AF3" s="121" t="s">
        <v>218</v>
      </c>
      <c r="AG3" s="82" t="s">
        <v>29</v>
      </c>
      <c r="AH3" s="82" t="s">
        <v>30</v>
      </c>
      <c r="AI3" s="82" t="s">
        <v>121</v>
      </c>
      <c r="AJ3" s="120" t="s">
        <v>125</v>
      </c>
      <c r="AK3" s="82" t="s">
        <v>29</v>
      </c>
      <c r="AL3" s="84" t="s">
        <v>30</v>
      </c>
      <c r="AM3" s="121" t="s">
        <v>219</v>
      </c>
      <c r="AN3" s="82" t="s">
        <v>29</v>
      </c>
      <c r="AO3" s="82" t="s">
        <v>30</v>
      </c>
      <c r="AP3" s="82" t="s">
        <v>121</v>
      </c>
      <c r="AQ3" s="120" t="s">
        <v>125</v>
      </c>
      <c r="AR3" s="82" t="s">
        <v>29</v>
      </c>
      <c r="AS3" s="84" t="s">
        <v>30</v>
      </c>
      <c r="AT3" s="122" t="s">
        <v>123</v>
      </c>
      <c r="AU3" s="82" t="s">
        <v>29</v>
      </c>
      <c r="AV3" s="82" t="s">
        <v>124</v>
      </c>
      <c r="AW3" s="120" t="s">
        <v>220</v>
      </c>
      <c r="AX3" s="82" t="s">
        <v>29</v>
      </c>
      <c r="AY3" s="84" t="s">
        <v>30</v>
      </c>
      <c r="AZ3" s="122" t="s">
        <v>221</v>
      </c>
      <c r="BA3" s="82" t="s">
        <v>29</v>
      </c>
      <c r="BB3" s="82" t="s">
        <v>124</v>
      </c>
      <c r="BC3" s="121" t="s">
        <v>229</v>
      </c>
      <c r="BD3" s="82" t="s">
        <v>29</v>
      </c>
      <c r="BE3" s="82" t="s">
        <v>30</v>
      </c>
      <c r="BF3" s="82" t="s">
        <v>121</v>
      </c>
      <c r="BG3" s="120" t="s">
        <v>125</v>
      </c>
      <c r="BH3" s="82" t="s">
        <v>29</v>
      </c>
      <c r="BI3" s="84" t="s">
        <v>30</v>
      </c>
      <c r="BJ3" s="121" t="s">
        <v>230</v>
      </c>
      <c r="BK3" s="82" t="s">
        <v>29</v>
      </c>
      <c r="BL3" s="82" t="s">
        <v>30</v>
      </c>
      <c r="BM3" s="82" t="s">
        <v>121</v>
      </c>
      <c r="BN3" s="120" t="s">
        <v>125</v>
      </c>
      <c r="BO3" s="82" t="s">
        <v>29</v>
      </c>
      <c r="BP3" s="84" t="s">
        <v>30</v>
      </c>
      <c r="BQ3" s="121" t="s">
        <v>231</v>
      </c>
      <c r="BR3" s="82" t="s">
        <v>29</v>
      </c>
      <c r="BS3" s="82" t="s">
        <v>30</v>
      </c>
      <c r="BT3" s="82" t="s">
        <v>121</v>
      </c>
      <c r="BU3" s="120" t="s">
        <v>125</v>
      </c>
      <c r="BV3" s="82" t="s">
        <v>29</v>
      </c>
      <c r="BW3" s="84" t="s">
        <v>30</v>
      </c>
      <c r="BX3" s="122" t="s">
        <v>123</v>
      </c>
      <c r="BY3" s="82" t="s">
        <v>29</v>
      </c>
      <c r="BZ3" s="82" t="s">
        <v>124</v>
      </c>
      <c r="CA3" s="121" t="s">
        <v>232</v>
      </c>
      <c r="CB3" s="82" t="s">
        <v>29</v>
      </c>
      <c r="CC3" s="82" t="s">
        <v>30</v>
      </c>
      <c r="CD3" s="82" t="s">
        <v>121</v>
      </c>
      <c r="CE3" s="120" t="s">
        <v>125</v>
      </c>
      <c r="CF3" s="82" t="s">
        <v>29</v>
      </c>
      <c r="CG3" s="84" t="s">
        <v>30</v>
      </c>
      <c r="CH3" s="121" t="s">
        <v>233</v>
      </c>
      <c r="CI3" s="82" t="s">
        <v>29</v>
      </c>
      <c r="CJ3" s="82" t="s">
        <v>30</v>
      </c>
      <c r="CK3" s="82" t="s">
        <v>121</v>
      </c>
      <c r="CL3" s="120" t="s">
        <v>125</v>
      </c>
      <c r="CM3" s="82" t="s">
        <v>29</v>
      </c>
      <c r="CN3" s="84" t="s">
        <v>30</v>
      </c>
      <c r="CO3" s="121" t="s">
        <v>234</v>
      </c>
      <c r="CP3" s="82" t="s">
        <v>29</v>
      </c>
      <c r="CQ3" s="82" t="s">
        <v>30</v>
      </c>
      <c r="CR3" s="82" t="s">
        <v>121</v>
      </c>
      <c r="CS3" s="232">
        <v>2025</v>
      </c>
      <c r="CT3" s="82" t="s">
        <v>29</v>
      </c>
      <c r="CU3" s="84" t="s">
        <v>30</v>
      </c>
      <c r="CV3" s="122" t="s">
        <v>123</v>
      </c>
      <c r="CW3" s="82" t="s">
        <v>29</v>
      </c>
      <c r="CX3" s="141" t="s">
        <v>124</v>
      </c>
    </row>
    <row r="4" spans="1:102" s="28" customFormat="1" ht="18" customHeight="1" x14ac:dyDescent="0.3">
      <c r="A4" s="142" t="s">
        <v>37</v>
      </c>
      <c r="B4" s="143">
        <f>+B5+B10+B15+B18</f>
        <v>0</v>
      </c>
      <c r="C4" s="144" t="str">
        <f>IF(AND(B4=0,B4&gt;=0), "",B4/B4)</f>
        <v/>
      </c>
      <c r="D4" s="145"/>
      <c r="E4" s="143">
        <f>+E5+E10+E15+E18</f>
        <v>9910.3313170278288</v>
      </c>
      <c r="F4" s="144">
        <f>IF(AND(E4=0,E4&gt;=0), "",E4/E4)</f>
        <v>1</v>
      </c>
      <c r="G4" s="145"/>
      <c r="H4" s="143">
        <f>+H5+H10+H15+H18</f>
        <v>7670.512180386876</v>
      </c>
      <c r="I4" s="144">
        <f>IF(AND(H4=0,H4&gt;=0), "",H4/H4)</f>
        <v>1</v>
      </c>
      <c r="J4" s="145"/>
      <c r="K4" s="144">
        <f t="shared" ref="K4:K36" si="0">IF(AND(E4=0,H4&gt;0),100%,IF(AND(E4&lt;0,H4=0),(E4-H4)/E4,IF(AND(E4&gt;0,H4&gt;0),(H4-E4)/E4,IF(AND(E4=0,H4=0),"",(H4-E4)/E4))))</f>
        <v>-0.22600850213680734</v>
      </c>
      <c r="L4" s="146">
        <f>+L5+L10+L15+L18</f>
        <v>17580.843497414706</v>
      </c>
      <c r="M4" s="144">
        <f>IF(AND(L4=0,L4&gt;=0), "",L4/L4)</f>
        <v>1</v>
      </c>
      <c r="N4" s="145"/>
      <c r="O4" s="143">
        <f>+O5+O10+O15+O18</f>
        <v>16083.768003126328</v>
      </c>
      <c r="P4" s="144">
        <f>IF(AND(O4=0,O4&gt;=0), "",O4/O4)</f>
        <v>1</v>
      </c>
      <c r="Q4" s="145"/>
      <c r="R4" s="144">
        <f t="shared" ref="R4:R31" si="1">IF(AND(H4=0,O4&gt;0),100%,IF(AND(H4&lt;0,O4=0),(H4-O4)/H4,IF(AND(H4&gt;0,O4&gt;0),(O4-H4)/H4,IF(AND(H4=0,O4=0),"",(O4-H4)/H4))))</f>
        <v>1.0968310361662335</v>
      </c>
      <c r="S4" s="146">
        <f>+S5+S10+S15+S18</f>
        <v>33664.611500541032</v>
      </c>
      <c r="T4" s="144">
        <f>IF(AND(S4=0,S4&gt;=0), "",S4/S4)</f>
        <v>1</v>
      </c>
      <c r="U4" s="145"/>
      <c r="V4" s="147">
        <f>+V5+V10+V15+V18</f>
        <v>0</v>
      </c>
      <c r="W4" s="144" t="str">
        <f>IF(AND(V4=0,V4&gt;=0), "",V4/V4)</f>
        <v/>
      </c>
      <c r="X4" s="145">
        <f t="shared" ref="X4:X36" si="2">IF(AND(V4=0,S4&gt;0),100%,IF(AND(V4&lt;0,S4=0),(V4-S4)/V4,IF(AND(V4&gt;0,S4&gt;0),(S4-V4)/V4,IF(AND(V4=0,S4=0),"",(S4-V4)/V4))))</f>
        <v>1</v>
      </c>
      <c r="Y4" s="143">
        <f>+Y5+Y10+Y15+Y18</f>
        <v>8853.0642689188007</v>
      </c>
      <c r="Z4" s="144">
        <f>IF(AND(Y4=0,Y4&gt;=0), "",Y4/Y4)</f>
        <v>1</v>
      </c>
      <c r="AA4" s="145"/>
      <c r="AB4" s="144">
        <f t="shared" ref="AB4:AB36" si="3">IF(AND(O4=0,Y4&gt;0),100%,IF(AND(O4&lt;0,Y4=0),(O4-Y4)/O4,IF(AND(O4&gt;0,Y4&gt;0),(Y4-O4)/O4,IF(AND(O4=0,Y4=0),"",(Y4-O4)/O4))))</f>
        <v>-0.44956528425441344</v>
      </c>
      <c r="AC4" s="146">
        <f>+AC5+AC10+AC15+AC18</f>
        <v>42517.675769459835</v>
      </c>
      <c r="AD4" s="144">
        <f>IF(AND(AC4=0,AC4&gt;=0), "",AC4/AC4)</f>
        <v>1</v>
      </c>
      <c r="AE4" s="145"/>
      <c r="AF4" s="143">
        <f>+AF5+AF10+AF15+AF18</f>
        <v>14974.946243484414</v>
      </c>
      <c r="AG4" s="144">
        <f>IF(AND(AF4=0,AF4&gt;=0), "",AF4/AF4)</f>
        <v>1</v>
      </c>
      <c r="AH4" s="145"/>
      <c r="AI4" s="144">
        <f t="shared" ref="AI4:AI67" si="4">IF(AND(Y4=0,AF4&gt;0),100%,IF(AND(Y4&lt;0,AF4=0),(Y4-AF4)/Y4,IF(AND(Y4&gt;0,AF4&gt;0),(AF4-Y4)/Y4,IF(AND(Y4=0,AF4=0),"",(AF4-Y4)/Y4))))</f>
        <v>0.69149864822039309</v>
      </c>
      <c r="AJ4" s="146">
        <f>+AJ5+AJ10+AJ15+AJ18</f>
        <v>57492.622012944252</v>
      </c>
      <c r="AK4" s="144">
        <f>IF(AND(AJ4=0,AJ4&gt;=0), "",AJ4/AJ4)</f>
        <v>1</v>
      </c>
      <c r="AL4" s="145"/>
      <c r="AM4" s="143">
        <f>+AM5+AM10+AM15+AM18</f>
        <v>11659.541904131833</v>
      </c>
      <c r="AN4" s="144">
        <f>IF(AND(AM4=0,AM4&gt;=0), "",AM4/AM4)</f>
        <v>1</v>
      </c>
      <c r="AO4" s="145"/>
      <c r="AP4" s="144">
        <f t="shared" ref="AP4:AP67" si="5">IF(AND(AF4=0,AM4&gt;0),100%,IF(AND(AF4&lt;0,AM4=0),(AF4-AM4)/AF4,IF(AND(AF4&gt;0,AM4&gt;0),(AM4-AF4)/AF4,IF(AND(AF4=0,AM4=0),"",(AM4-AF4)/AF4))))</f>
        <v>-0.22139674396461426</v>
      </c>
      <c r="AQ4" s="146">
        <f>+AQ5+AQ10+AQ15+AQ18</f>
        <v>69152.16391707609</v>
      </c>
      <c r="AR4" s="144">
        <f>IF(AND(AQ4=0,AQ4&gt;=0), "",AQ4/AQ4)</f>
        <v>1</v>
      </c>
      <c r="AS4" s="145"/>
      <c r="AT4" s="147">
        <f>+AT5+AT10+AT15+AT18</f>
        <v>0</v>
      </c>
      <c r="AU4" s="144" t="str">
        <f>IF(AND(AT4=0,AT4&gt;=0), "",AT4/AT4)</f>
        <v/>
      </c>
      <c r="AV4" s="145">
        <f t="shared" ref="AV4:AV36" si="6">IF(AND(AT4=0,AQ4&gt;0),100%,IF(AND(AT4&lt;0,AQ4=0),(AT4-AQ4)/AT4,IF(AND(AT4&gt;0,AQ4&gt;0),(AQ4-AT4)/AT4,IF(AND(AT4=0,AQ4=0),"",(AQ4-AT4)/AT4))))</f>
        <v>1</v>
      </c>
      <c r="AW4" s="147">
        <f>+AW5+AW10+AW15+AW18</f>
        <v>11525.360652846013</v>
      </c>
      <c r="AX4" s="144">
        <f>IF(AND(AW4=0,AW4&gt;=0), "",AW4/AW4)</f>
        <v>1</v>
      </c>
      <c r="AY4" s="145"/>
      <c r="AZ4" s="147">
        <f>+AZ5+AZ10+AZ15+AZ18</f>
        <v>0</v>
      </c>
      <c r="BA4" s="144" t="str">
        <f>IF(AND(AZ4=0,AZ4&gt;=0), "",AZ4/AZ4)</f>
        <v/>
      </c>
      <c r="BB4" s="145">
        <f t="shared" ref="BB4:BB36" si="7">IF(AND(AZ4=0,AW4&gt;0),100%,IF(AND(AZ4&lt;0,AW4=0),(AZ4-AW4)/AZ4,IF(AND(AZ4&gt;0,AW4&gt;0),(AW4-AZ4)/AZ4,IF(AND(AZ4=0,AW4=0),"",(AW4-AZ4)/AZ4))))</f>
        <v>1</v>
      </c>
      <c r="BC4" s="143">
        <f>+BC5+BC10+BC15+BC18</f>
        <v>0</v>
      </c>
      <c r="BD4" s="144" t="str">
        <f>IF(AND(BC4=0,BC4&gt;=0), "",BC4/BC4)</f>
        <v/>
      </c>
      <c r="BE4" s="145"/>
      <c r="BF4" s="144">
        <f t="shared" ref="BF4:BF36" si="8">IF(AND(AM4=0,BC4&gt;0),100%,IF(AND(AM4&lt;0,BC4=0),(AM4-BC4)/AM4,IF(AND(AM4&gt;0,BC4&gt;0),(BC4-AM4)/AM4,IF(AND(AM4=0,BC4=0),"",(BC4-AM4)/AM4))))</f>
        <v>-1</v>
      </c>
      <c r="BG4" s="146">
        <f>+BG5+BG10+BG15+BG18</f>
        <v>69152.16391707609</v>
      </c>
      <c r="BH4" s="144">
        <f>IF(AND(BG4=0,BG4&gt;=0), "",BG4/BG4)</f>
        <v>1</v>
      </c>
      <c r="BI4" s="145"/>
      <c r="BJ4" s="143">
        <f>+BJ5+BJ10+BJ15+BJ18</f>
        <v>0</v>
      </c>
      <c r="BK4" s="144" t="str">
        <f>IF(AND(BJ4=0,BJ4&gt;=0), "",BJ4/BJ4)</f>
        <v/>
      </c>
      <c r="BL4" s="145"/>
      <c r="BM4" s="144" t="str">
        <f t="shared" ref="BM4:BM67" si="9">IF(AND(BC4=0,BJ4&gt;0),100%,IF(AND(BC4&lt;0,BJ4=0),(BC4-BJ4)/BC4,IF(AND(BC4&gt;0,BJ4&gt;0),(BJ4-BC4)/BC4,IF(AND(BC4=0,BJ4=0),"",(BJ4-BC4)/BC4))))</f>
        <v/>
      </c>
      <c r="BN4" s="146">
        <f>+BN5+BN10+BN15+BN18</f>
        <v>69152.16391707609</v>
      </c>
      <c r="BO4" s="144">
        <f>IF(AND(BN4=0,BN4&gt;=0), "",BN4/BN4)</f>
        <v>1</v>
      </c>
      <c r="BP4" s="145"/>
      <c r="BQ4" s="143">
        <f>+BQ5+BQ10+BQ15+BQ18</f>
        <v>0</v>
      </c>
      <c r="BR4" s="144" t="str">
        <f>IF(AND(BQ4=0,BQ4&gt;=0), "",BQ4/BQ4)</f>
        <v/>
      </c>
      <c r="BS4" s="145"/>
      <c r="BT4" s="144" t="str">
        <f t="shared" ref="BT4:BT67" si="10">IF(AND(BJ4=0,BQ4&gt;0),100%,IF(AND(BJ4&lt;0,BQ4=0),(BJ4-BQ4)/BJ4,IF(AND(BJ4&gt;0,BQ4&gt;0),(BQ4-BJ4)/BJ4,IF(AND(BJ4=0,BQ4=0),"",(BQ4-BJ4)/BJ4))))</f>
        <v/>
      </c>
      <c r="BU4" s="146">
        <f>+BU5+BU10+BU15+BU18</f>
        <v>69152.16391707609</v>
      </c>
      <c r="BV4" s="144">
        <f>IF(AND(BU4=0,BU4&gt;=0), "",BU4/BU4)</f>
        <v>1</v>
      </c>
      <c r="BW4" s="145"/>
      <c r="BX4" s="147">
        <f>+BX5+BX10+BX15+BX18</f>
        <v>0</v>
      </c>
      <c r="BY4" s="144" t="str">
        <f>IF(AND(BX4=0,BX4&gt;=0), "",BX4/BX4)</f>
        <v/>
      </c>
      <c r="BZ4" s="145">
        <f t="shared" ref="BZ4:BZ67" si="11">IF(AND(BX4=0,BU4&gt;0),100%,IF(AND(BX4&lt;0,BU4=0),(BX4-BU4)/BX4,IF(AND(BX4&gt;0,BU4&gt;0),(BU4-BX4)/BX4,IF(AND(BX4=0,BU4=0),"",(BU4-BX4)/BX4))))</f>
        <v>1</v>
      </c>
      <c r="CA4" s="143">
        <f>+CA5+CA10+CA15+CA18</f>
        <v>0</v>
      </c>
      <c r="CB4" s="144" t="str">
        <f>IF(AND(CA4=0,CA4&gt;=0), "",CA4/CA4)</f>
        <v/>
      </c>
      <c r="CC4" s="145"/>
      <c r="CD4" s="144" t="str">
        <f t="shared" ref="CD4:CD36" si="12">IF(AND(BQ4=0,CA4&gt;0),100%,IF(AND(BQ4&lt;0,CA4=0),(BQ4-CA4)/BQ4,IF(AND(BQ4&gt;0,CA4&gt;0),(CA4-BQ4)/BQ4,IF(AND(BQ4=0,CA4=0),"",(CA4-BQ4)/BQ4))))</f>
        <v/>
      </c>
      <c r="CE4" s="146">
        <f>+CE5+CE10+CE15+CE18</f>
        <v>69152.16391707609</v>
      </c>
      <c r="CF4" s="144">
        <f>IF(AND(CE4=0,CE4&gt;=0), "",CE4/CE4)</f>
        <v>1</v>
      </c>
      <c r="CG4" s="145"/>
      <c r="CH4" s="143">
        <f>+CH5+CH10+CH15+CH18</f>
        <v>0</v>
      </c>
      <c r="CI4" s="144" t="str">
        <f>IF(AND(CH4=0,CH4&gt;=0), "",CH4/CH4)</f>
        <v/>
      </c>
      <c r="CJ4" s="145"/>
      <c r="CK4" s="144" t="str">
        <f t="shared" ref="CK4:CK67" si="13">IF(AND(CA4=0,CH4&gt;0),100%,IF(AND(CA4&lt;0,CH4=0),(CA4-CH4)/CA4,IF(AND(CA4&gt;0,CH4&gt;0),(CH4-CA4)/CA4,IF(AND(CA4=0,CH4=0),"",(CH4-CA4)/CA4))))</f>
        <v/>
      </c>
      <c r="CL4" s="146">
        <f>+CL5+CL10+CL15+CL18</f>
        <v>69152.16391707609</v>
      </c>
      <c r="CM4" s="144">
        <f>IF(AND(CL4=0,CL4&gt;=0), "",CL4/CL4)</f>
        <v>1</v>
      </c>
      <c r="CN4" s="145"/>
      <c r="CO4" s="143">
        <f>+CO5+CO10+CO15+CO18</f>
        <v>0</v>
      </c>
      <c r="CP4" s="144" t="str">
        <f>IF(AND(CO4=0,CO4&gt;=0), "",CO4/CO4)</f>
        <v/>
      </c>
      <c r="CQ4" s="145"/>
      <c r="CR4" s="144" t="str">
        <f t="shared" ref="CR4:CR67" si="14">IF(AND(CH4=0,CO4&gt;0),100%,IF(AND(CH4&lt;0,CO4=0),(CH4-CO4)/CH4,IF(AND(CH4&gt;0,CO4&gt;0),(CO4-CH4)/CH4,IF(AND(CH4=0,CO4=0),"",(CO4-CH4)/CH4))))</f>
        <v/>
      </c>
      <c r="CS4" s="146">
        <f>+CS5+CS10+CS15+CS18</f>
        <v>69152.16391707609</v>
      </c>
      <c r="CT4" s="144">
        <f>IF(AND(CS4=0,CS4&gt;=0), "",CS4/CS4)</f>
        <v>1</v>
      </c>
      <c r="CU4" s="145"/>
      <c r="CV4" s="147">
        <f>+CV5+CV10+CV15+CV18</f>
        <v>0</v>
      </c>
      <c r="CW4" s="144" t="str">
        <f>IF(AND(CV4=0,CV4&gt;=0), "",CV4/CV4)</f>
        <v/>
      </c>
      <c r="CX4" s="145">
        <f t="shared" ref="CX4:CX67" si="15">IF(AND(CV4=0,CS4&gt;0),100%,IF(AND(CV4&lt;0,CS4=0),(CV4-CS4)/CV4,IF(AND(CV4&gt;0,CS4&gt;0),(CS4-CV4)/CV4,IF(AND(CV4=0,CS4=0),"",(CS4-CV4)/CV4))))</f>
        <v>1</v>
      </c>
    </row>
    <row r="5" spans="1:102" s="6" customFormat="1" outlineLevel="1" x14ac:dyDescent="0.3">
      <c r="A5" s="37" t="s">
        <v>39</v>
      </c>
      <c r="B5" s="126">
        <f>+B6+B7+B8</f>
        <v>0</v>
      </c>
      <c r="C5" s="38" t="str">
        <f>IF(AND(B4=0,B5&gt;=0), "",B5/B4)</f>
        <v/>
      </c>
      <c r="D5" s="43"/>
      <c r="E5" s="126">
        <f>+E6+E7+E8</f>
        <v>9370.0347772311288</v>
      </c>
      <c r="F5" s="38">
        <f>IF(AND(E4=0,E5&gt;=0), "",E5/E4)</f>
        <v>0.94548148568268675</v>
      </c>
      <c r="G5" s="43"/>
      <c r="H5" s="126">
        <f>+H6+H7+H8</f>
        <v>7276.5375504243111</v>
      </c>
      <c r="I5" s="38">
        <f>IF(AND(H4=0,H5&gt;=0), "",H5/H4)</f>
        <v>0.94863776750528617</v>
      </c>
      <c r="J5" s="43"/>
      <c r="K5" s="38">
        <f t="shared" si="0"/>
        <v>-0.22342470189053576</v>
      </c>
      <c r="L5" s="127">
        <f>+L6+L7+L8</f>
        <v>16646.572327655442</v>
      </c>
      <c r="M5" s="38">
        <f>IF(AND(L4=0,L5&gt;=0), "",L5/L4)</f>
        <v>0.9468585696757581</v>
      </c>
      <c r="N5" s="43"/>
      <c r="O5" s="126">
        <f>+O6+O7+O8</f>
        <v>15215.976574954562</v>
      </c>
      <c r="P5" s="38">
        <f>IF(AND(O4=0,O5&gt;=0), "",O5/O4)</f>
        <v>0.94604551445885776</v>
      </c>
      <c r="Q5" s="43"/>
      <c r="R5" s="38">
        <f t="shared" si="1"/>
        <v>1.0911012235575264</v>
      </c>
      <c r="S5" s="127">
        <f>+S6+S7+S8</f>
        <v>31862.548902610004</v>
      </c>
      <c r="T5" s="38">
        <f>IF(AND(S4=0,S5&gt;=0), "",S5/S4)</f>
        <v>0.946470120473481</v>
      </c>
      <c r="U5" s="43"/>
      <c r="V5" s="128">
        <f>+V6+V7+V8</f>
        <v>0</v>
      </c>
      <c r="W5" s="38" t="str">
        <f>IF(AND(V4=0,V5&gt;=0), "",V5/V4)</f>
        <v/>
      </c>
      <c r="X5" s="91">
        <f t="shared" si="2"/>
        <v>1</v>
      </c>
      <c r="Y5" s="126">
        <f>+Y6+Y7+Y8</f>
        <v>8370.4015877095826</v>
      </c>
      <c r="Z5" s="38">
        <f>IF(AND(Y4=0,Y5&gt;=0), "",Y5/Y4)</f>
        <v>0.94548072096305202</v>
      </c>
      <c r="AA5" s="43"/>
      <c r="AB5" s="38">
        <f t="shared" si="3"/>
        <v>-0.44989389629534321</v>
      </c>
      <c r="AC5" s="127">
        <f>+AC6+AC7+AC8</f>
        <v>40232.950490319585</v>
      </c>
      <c r="AD5" s="38">
        <f>IF(AND(AC4=0,AC5&gt;=0), "",AC5/AC4)</f>
        <v>0.94626410692041274</v>
      </c>
      <c r="AE5" s="43"/>
      <c r="AF5" s="126">
        <f>+AF6+AF7+AF8</f>
        <v>14259.749145956017</v>
      </c>
      <c r="AG5" s="38">
        <f>IF(AND(AF4=0,AF5&gt;=0), "",AF5/AF4)</f>
        <v>0.95224042304395062</v>
      </c>
      <c r="AH5" s="43"/>
      <c r="AI5" s="38">
        <f t="shared" si="4"/>
        <v>0.70359199574054765</v>
      </c>
      <c r="AJ5" s="127">
        <f>+AJ6+AJ7+AJ8</f>
        <v>54492.699636275604</v>
      </c>
      <c r="AK5" s="38">
        <f>IF(AND(AJ4=0,AJ5&gt;=0), "",AJ5/AJ4)</f>
        <v>0.94782074165980412</v>
      </c>
      <c r="AL5" s="43"/>
      <c r="AM5" s="126">
        <f>+AM6+AM7+AM8</f>
        <v>11150.525108479762</v>
      </c>
      <c r="AN5" s="38">
        <f>IF(AND(AM4=0,AM5&gt;=0), "",AM5/AM4)</f>
        <v>0.9563433280794944</v>
      </c>
      <c r="AO5" s="43"/>
      <c r="AP5" s="38">
        <f t="shared" si="5"/>
        <v>-0.21804198696987689</v>
      </c>
      <c r="AQ5" s="127">
        <f>+AQ6+AQ7+AQ8</f>
        <v>65643.224744755367</v>
      </c>
      <c r="AR5" s="38">
        <f>IF(AND(AQ4=0,AQ5&gt;=0), "",AQ5/AQ4)</f>
        <v>0.94925770975831691</v>
      </c>
      <c r="AS5" s="43"/>
      <c r="AT5" s="128">
        <f>+AT6+AT7+AT8</f>
        <v>0</v>
      </c>
      <c r="AU5" s="38" t="str">
        <f>IF(AND(AT4=0,AT5&gt;=0), "",AT5/AT4)</f>
        <v/>
      </c>
      <c r="AV5" s="91">
        <f t="shared" si="6"/>
        <v>1</v>
      </c>
      <c r="AW5" s="128">
        <f>+AW6+AW7+AW8</f>
        <v>10940.537457459228</v>
      </c>
      <c r="AX5" s="38">
        <f>IF(AND(AW4=0,AW5&gt;=0), "",AW5/AW4)</f>
        <v>0.94925770975831703</v>
      </c>
      <c r="AY5" s="43"/>
      <c r="AZ5" s="128">
        <f>+AZ6+AZ7+AZ8</f>
        <v>0</v>
      </c>
      <c r="BA5" s="38" t="str">
        <f>IF(AND(AZ4=0,AZ5&gt;=0), "",AZ5/AZ4)</f>
        <v/>
      </c>
      <c r="BB5" s="91">
        <f t="shared" si="7"/>
        <v>1</v>
      </c>
      <c r="BC5" s="126">
        <f>+BC6+BC7+BC8</f>
        <v>0</v>
      </c>
      <c r="BD5" s="38" t="str">
        <f>IF(AND(BC4=0,BC5&gt;=0), "",BC5/BC4)</f>
        <v/>
      </c>
      <c r="BE5" s="43"/>
      <c r="BF5" s="38">
        <f t="shared" si="8"/>
        <v>-1</v>
      </c>
      <c r="BG5" s="127">
        <f>+BG6+BG7+BG8</f>
        <v>65643.224744755367</v>
      </c>
      <c r="BH5" s="38">
        <f>IF(AND(BG4=0,BG5&gt;=0), "",BG5/BG4)</f>
        <v>0.94925770975831691</v>
      </c>
      <c r="BI5" s="43"/>
      <c r="BJ5" s="126">
        <f>+BJ6+BJ7+BJ8</f>
        <v>0</v>
      </c>
      <c r="BK5" s="38" t="str">
        <f>IF(AND(BJ4=0,BJ5&gt;=0), "",BJ5/BJ4)</f>
        <v/>
      </c>
      <c r="BL5" s="43"/>
      <c r="BM5" s="38" t="str">
        <f t="shared" si="9"/>
        <v/>
      </c>
      <c r="BN5" s="127">
        <f>+BN6+BN7+BN8</f>
        <v>65643.224744755367</v>
      </c>
      <c r="BO5" s="38">
        <f>IF(AND(BN4=0,BN5&gt;=0), "",BN5/BN4)</f>
        <v>0.94925770975831691</v>
      </c>
      <c r="BP5" s="43"/>
      <c r="BQ5" s="126">
        <f>+BQ6+BQ7+BQ8</f>
        <v>0</v>
      </c>
      <c r="BR5" s="38" t="str">
        <f>IF(AND(BQ4=0,BQ5&gt;=0), "",BQ5/BQ4)</f>
        <v/>
      </c>
      <c r="BS5" s="43"/>
      <c r="BT5" s="38" t="str">
        <f t="shared" si="10"/>
        <v/>
      </c>
      <c r="BU5" s="127">
        <f>+BU6+BU7+BU8</f>
        <v>65643.224744755367</v>
      </c>
      <c r="BV5" s="38">
        <f>IF(AND(BU4=0,BU5&gt;=0), "",BU5/BU4)</f>
        <v>0.94925770975831691</v>
      </c>
      <c r="BW5" s="43"/>
      <c r="BX5" s="128">
        <f>+BX6+BX7+BX8</f>
        <v>0</v>
      </c>
      <c r="BY5" s="38" t="str">
        <f>IF(AND(BX4=0,BX5&gt;=0), "",BX5/BX4)</f>
        <v/>
      </c>
      <c r="BZ5" s="91">
        <f t="shared" si="11"/>
        <v>1</v>
      </c>
      <c r="CA5" s="126">
        <f>+CA6+CA7+CA8</f>
        <v>0</v>
      </c>
      <c r="CB5" s="38" t="str">
        <f>IF(AND(CA4=0,CA5&gt;=0), "",CA5/CA4)</f>
        <v/>
      </c>
      <c r="CC5" s="43"/>
      <c r="CD5" s="38" t="str">
        <f t="shared" si="12"/>
        <v/>
      </c>
      <c r="CE5" s="127">
        <f>+CE6+CE7+CE8</f>
        <v>65643.224744755367</v>
      </c>
      <c r="CF5" s="38">
        <f>IF(AND(CE4=0,CE5&gt;=0), "",CE5/CE4)</f>
        <v>0.94925770975831691</v>
      </c>
      <c r="CG5" s="43"/>
      <c r="CH5" s="126">
        <f>+CH6+CH7+CH8</f>
        <v>0</v>
      </c>
      <c r="CI5" s="38" t="str">
        <f>IF(AND(CH4=0,CH5&gt;=0), "",CH5/CH4)</f>
        <v/>
      </c>
      <c r="CJ5" s="43"/>
      <c r="CK5" s="38" t="str">
        <f t="shared" si="13"/>
        <v/>
      </c>
      <c r="CL5" s="127">
        <f>+CL6+CL7+CL8</f>
        <v>65643.224744755367</v>
      </c>
      <c r="CM5" s="38">
        <f>IF(AND(CL4=0,CL5&gt;=0), "",CL5/CL4)</f>
        <v>0.94925770975831691</v>
      </c>
      <c r="CN5" s="43"/>
      <c r="CO5" s="126">
        <f>+CO6+CO7+CO8</f>
        <v>0</v>
      </c>
      <c r="CP5" s="38" t="str">
        <f>IF(AND(CO4=0,CO5&gt;=0), "",CO5/CO4)</f>
        <v/>
      </c>
      <c r="CQ5" s="43"/>
      <c r="CR5" s="38" t="str">
        <f t="shared" si="14"/>
        <v/>
      </c>
      <c r="CS5" s="127">
        <f>+CS6+CS7+CS8</f>
        <v>65643.224744755367</v>
      </c>
      <c r="CT5" s="38">
        <f>IF(AND(CS4=0,CS5&gt;=0), "",CS5/CS4)</f>
        <v>0.94925770975831691</v>
      </c>
      <c r="CU5" s="43"/>
      <c r="CV5" s="128">
        <f>+CV6+CV7+CV8</f>
        <v>0</v>
      </c>
      <c r="CW5" s="38" t="str">
        <f>IF(AND(CV4=0,CV5&gt;=0), "",CV5/CV4)</f>
        <v/>
      </c>
      <c r="CX5" s="91">
        <f t="shared" si="15"/>
        <v>1</v>
      </c>
    </row>
    <row r="6" spans="1:102" outlineLevel="1" x14ac:dyDescent="0.3">
      <c r="A6" s="29" t="s">
        <v>34</v>
      </c>
      <c r="B6" s="129">
        <f>+'N EERR TERRA'!B6</f>
        <v>0</v>
      </c>
      <c r="C6" s="30" t="str">
        <f>IF(AND(B4=0,B6&gt;=0), "",B6/B4)</f>
        <v/>
      </c>
      <c r="D6" s="44"/>
      <c r="E6" s="129">
        <f>+'N EERR TERRA'!C6</f>
        <v>9370.0347772311288</v>
      </c>
      <c r="F6" s="30">
        <f>IF(AND(E4=0,E6&gt;=0), "",E6/E4)</f>
        <v>0.94548148568268675</v>
      </c>
      <c r="G6" s="44"/>
      <c r="H6" s="129">
        <f>+'N EERR TERRA'!D6</f>
        <v>7276.5375504243111</v>
      </c>
      <c r="I6" s="30">
        <f>IF(AND(H4=0,H6&gt;=0), "",H6/H4)</f>
        <v>0.94863776750528617</v>
      </c>
      <c r="J6" s="44"/>
      <c r="K6" s="30">
        <f t="shared" si="0"/>
        <v>-0.22342470189053576</v>
      </c>
      <c r="L6" s="130">
        <f>+E6+H6</f>
        <v>16646.572327655442</v>
      </c>
      <c r="M6" s="30">
        <f>IF(AND(L4=0,L6&gt;=0), "",L6/L4)</f>
        <v>0.9468585696757581</v>
      </c>
      <c r="N6" s="44"/>
      <c r="O6" s="129">
        <f>+'N EERR TERRA'!E6</f>
        <v>15215.976574954562</v>
      </c>
      <c r="P6" s="30">
        <f>IF(AND(O4=0,O6&gt;=0), "",O6/O4)</f>
        <v>0.94604551445885776</v>
      </c>
      <c r="Q6" s="44"/>
      <c r="R6" s="30">
        <f t="shared" si="1"/>
        <v>1.0911012235575264</v>
      </c>
      <c r="S6" s="130">
        <f>+L6+O6</f>
        <v>31862.548902610004</v>
      </c>
      <c r="T6" s="30">
        <f>IF(AND(S4=0,S6&gt;=0), "",S6/S4)</f>
        <v>0.946470120473481</v>
      </c>
      <c r="U6" s="44"/>
      <c r="V6" s="131"/>
      <c r="W6" s="30" t="str">
        <f>IF(AND(V4=0,V6&gt;=0), "",V6/V4)</f>
        <v/>
      </c>
      <c r="X6" s="47">
        <f t="shared" si="2"/>
        <v>1</v>
      </c>
      <c r="Y6" s="129">
        <f>+'N EERR TERRA'!F6</f>
        <v>8370.4015877095826</v>
      </c>
      <c r="Z6" s="30">
        <f>IF(AND(Y4=0,Y6&gt;=0), "",Y6/Y4)</f>
        <v>0.94548072096305202</v>
      </c>
      <c r="AA6" s="44"/>
      <c r="AB6" s="30">
        <f t="shared" si="3"/>
        <v>-0.44989389629534321</v>
      </c>
      <c r="AC6" s="130">
        <f>+S6+Y6</f>
        <v>40232.950490319585</v>
      </c>
      <c r="AD6" s="30">
        <f>IF(AND(AC4=0,AC6&gt;=0), "",AC6/AC4)</f>
        <v>0.94626410692041274</v>
      </c>
      <c r="AE6" s="44"/>
      <c r="AF6" s="129">
        <f>+'N EERR TERRA'!G6</f>
        <v>14291.252927461544</v>
      </c>
      <c r="AG6" s="30">
        <f>IF(AND(AF4=0,AF6&gt;=0), "",AF6/AF4)</f>
        <v>0.95434418896025464</v>
      </c>
      <c r="AH6" s="44"/>
      <c r="AI6" s="30">
        <f t="shared" si="4"/>
        <v>0.70735570781283164</v>
      </c>
      <c r="AJ6" s="130">
        <f>+AC6+AF6</f>
        <v>54524.203417781129</v>
      </c>
      <c r="AK6" s="30">
        <f>IF(AND(AJ4=0,AJ6&gt;=0), "",AJ6/AJ4)</f>
        <v>0.9483687038226436</v>
      </c>
      <c r="AL6" s="44"/>
      <c r="AM6" s="129">
        <f>+'N EERR TERRA'!H6</f>
        <v>11163.926900038809</v>
      </c>
      <c r="AN6" s="30">
        <f>IF(AND(AM4=0,AM6&gt;=0), "",AM6/AM4)</f>
        <v>0.95749275501832609</v>
      </c>
      <c r="AO6" s="44"/>
      <c r="AP6" s="30">
        <f t="shared" si="5"/>
        <v>-0.2188279812341283</v>
      </c>
      <c r="AQ6" s="130">
        <f>+AJ6+AM6</f>
        <v>65688.130317819945</v>
      </c>
      <c r="AR6" s="30">
        <f>IF(AND(AQ4=0,AQ6&gt;=0), "",AQ6/AQ4)</f>
        <v>0.9499070831187576</v>
      </c>
      <c r="AS6" s="44"/>
      <c r="AT6" s="131">
        <f>+V6*2</f>
        <v>0</v>
      </c>
      <c r="AU6" s="30" t="str">
        <f>IF(AND(AT4=0,AT6&gt;=0), "",AT6/AT4)</f>
        <v/>
      </c>
      <c r="AV6" s="47">
        <f t="shared" si="6"/>
        <v>1</v>
      </c>
      <c r="AW6" s="131">
        <f>+AQ6/6</f>
        <v>10948.021719636658</v>
      </c>
      <c r="AX6" s="30">
        <f>IF(AND(AW4=0,AW6&gt;=0), "",AW6/AW4)</f>
        <v>0.94990708311875771</v>
      </c>
      <c r="AY6" s="44"/>
      <c r="AZ6" s="131">
        <f>+AT6/6</f>
        <v>0</v>
      </c>
      <c r="BA6" s="30" t="str">
        <f>IF(AND(AZ4=0,AZ6&gt;=0), "",AZ6/AZ4)</f>
        <v/>
      </c>
      <c r="BB6" s="47">
        <f t="shared" si="7"/>
        <v>1</v>
      </c>
      <c r="BC6" s="129">
        <f>+'N EERR TERRA'!I6</f>
        <v>0</v>
      </c>
      <c r="BD6" s="30" t="str">
        <f>IF(AND(BC4=0,BC6&gt;=0), "",BC6/BC4)</f>
        <v/>
      </c>
      <c r="BE6" s="44"/>
      <c r="BF6" s="30">
        <f t="shared" si="8"/>
        <v>-1</v>
      </c>
      <c r="BG6" s="130">
        <f>+AQ6+BC6</f>
        <v>65688.130317819945</v>
      </c>
      <c r="BH6" s="30">
        <f>IF(AND(BG4=0,BG6&gt;=0), "",BG6/BG4)</f>
        <v>0.9499070831187576</v>
      </c>
      <c r="BI6" s="44"/>
      <c r="BJ6" s="129">
        <f>+'N EERR TERRA'!J6</f>
        <v>0</v>
      </c>
      <c r="BK6" s="30" t="str">
        <f>IF(AND(BJ4=0,BJ6&gt;=0), "",BJ6/BJ4)</f>
        <v/>
      </c>
      <c r="BL6" s="44"/>
      <c r="BM6" s="30" t="str">
        <f t="shared" si="9"/>
        <v/>
      </c>
      <c r="BN6" s="130">
        <f>+BG6+BJ6</f>
        <v>65688.130317819945</v>
      </c>
      <c r="BO6" s="30">
        <f>IF(AND(BN4=0,BN6&gt;=0), "",BN6/BN4)</f>
        <v>0.9499070831187576</v>
      </c>
      <c r="BP6" s="44"/>
      <c r="BQ6" s="129">
        <f>+'N EERR TERRA'!K6</f>
        <v>0</v>
      </c>
      <c r="BR6" s="30" t="str">
        <f>IF(AND(BQ4=0,BQ6&gt;=0), "",BQ6/BQ4)</f>
        <v/>
      </c>
      <c r="BS6" s="44"/>
      <c r="BT6" s="30" t="str">
        <f t="shared" si="10"/>
        <v/>
      </c>
      <c r="BU6" s="130">
        <f>+BN6+BQ6</f>
        <v>65688.130317819945</v>
      </c>
      <c r="BV6" s="30">
        <f>IF(AND(BU4=0,BU6&gt;=0), "",BU6/BU4)</f>
        <v>0.9499070831187576</v>
      </c>
      <c r="BW6" s="44"/>
      <c r="BX6" s="131">
        <f>+AZ6*9</f>
        <v>0</v>
      </c>
      <c r="BY6" s="30" t="str">
        <f>IF(AND(BX4=0,BX6&gt;=0), "",BX6/BX4)</f>
        <v/>
      </c>
      <c r="BZ6" s="47">
        <f t="shared" si="11"/>
        <v>1</v>
      </c>
      <c r="CA6" s="129">
        <f>+'N EERR TERRA'!L6</f>
        <v>0</v>
      </c>
      <c r="CB6" s="30" t="str">
        <f>IF(AND(CA4=0,CA6&gt;=0), "",CA6/CA4)</f>
        <v/>
      </c>
      <c r="CC6" s="44"/>
      <c r="CD6" s="30" t="str">
        <f t="shared" si="12"/>
        <v/>
      </c>
      <c r="CE6" s="130">
        <f>+BU6+CA6</f>
        <v>65688.130317819945</v>
      </c>
      <c r="CF6" s="30">
        <f>IF(AND(CE4=0,CE6&gt;=0), "",CE6/CE4)</f>
        <v>0.9499070831187576</v>
      </c>
      <c r="CG6" s="44"/>
      <c r="CH6" s="129">
        <f>+'N EERR TERRA'!M6</f>
        <v>0</v>
      </c>
      <c r="CI6" s="30" t="str">
        <f>IF(AND(CH4=0,CH6&gt;=0), "",CH6/CH4)</f>
        <v/>
      </c>
      <c r="CJ6" s="44"/>
      <c r="CK6" s="30" t="str">
        <f t="shared" si="13"/>
        <v/>
      </c>
      <c r="CL6" s="130">
        <f>+CE6+CH6</f>
        <v>65688.130317819945</v>
      </c>
      <c r="CM6" s="30">
        <f>IF(AND(CL4=0,CL6&gt;=0), "",CL6/CL4)</f>
        <v>0.9499070831187576</v>
      </c>
      <c r="CN6" s="44"/>
      <c r="CO6" s="129">
        <f>+'N EERR TERRA'!N6</f>
        <v>0</v>
      </c>
      <c r="CP6" s="30" t="str">
        <f>IF(AND(CO4=0,CO6&gt;=0), "",CO6/CO4)</f>
        <v/>
      </c>
      <c r="CQ6" s="44"/>
      <c r="CR6" s="30" t="str">
        <f t="shared" si="14"/>
        <v/>
      </c>
      <c r="CS6" s="130">
        <f>+CL6+CO6</f>
        <v>65688.130317819945</v>
      </c>
      <c r="CT6" s="30">
        <f>IF(AND(CS4=0,CS6&gt;=0), "",CS6/CS4)</f>
        <v>0.9499070831187576</v>
      </c>
      <c r="CU6" s="44"/>
      <c r="CV6" s="131">
        <f>+AZ6*12</f>
        <v>0</v>
      </c>
      <c r="CW6" s="30" t="str">
        <f>IF(AND(CV4=0,CV6&gt;=0), "",CV6/CV4)</f>
        <v/>
      </c>
      <c r="CX6" s="47">
        <f t="shared" si="15"/>
        <v>1</v>
      </c>
    </row>
    <row r="7" spans="1:102" outlineLevel="1" x14ac:dyDescent="0.3">
      <c r="A7" s="29" t="s">
        <v>36</v>
      </c>
      <c r="B7" s="129">
        <f>+'N EERR TERRA'!B7</f>
        <v>0</v>
      </c>
      <c r="C7" s="30" t="str">
        <f>IF(AND(B4=0,B7&gt;=0), "",B7/B4)</f>
        <v/>
      </c>
      <c r="D7" s="44"/>
      <c r="E7" s="129">
        <f>+'N EERR TERRA'!C7</f>
        <v>0</v>
      </c>
      <c r="F7" s="30">
        <f>IF(AND(E4=0,E7&gt;=0), "",E7/E4)</f>
        <v>0</v>
      </c>
      <c r="G7" s="44"/>
      <c r="H7" s="129">
        <f>+'N EERR TERRA'!D7</f>
        <v>0</v>
      </c>
      <c r="I7" s="30">
        <f>IF(AND(H4=0,H7&gt;=0), "",H7/H4)</f>
        <v>0</v>
      </c>
      <c r="J7" s="44"/>
      <c r="K7" s="30" t="str">
        <f t="shared" si="0"/>
        <v/>
      </c>
      <c r="L7" s="130">
        <f>+E7+H7</f>
        <v>0</v>
      </c>
      <c r="M7" s="30">
        <f>IF(AND(L4=0,L7&gt;=0), "",L7/L4)</f>
        <v>0</v>
      </c>
      <c r="N7" s="44"/>
      <c r="O7" s="129">
        <f>+'N EERR TERRA'!E7</f>
        <v>0</v>
      </c>
      <c r="P7" s="30">
        <f>IF(AND(O4=0,O7&gt;=0), "",O7/O4)</f>
        <v>0</v>
      </c>
      <c r="Q7" s="44"/>
      <c r="R7" s="30" t="str">
        <f t="shared" si="1"/>
        <v/>
      </c>
      <c r="S7" s="130">
        <f>+L7+O7</f>
        <v>0</v>
      </c>
      <c r="T7" s="30">
        <f>IF(AND(S4=0,S7&gt;=0), "",S7/S4)</f>
        <v>0</v>
      </c>
      <c r="U7" s="44"/>
      <c r="V7" s="131"/>
      <c r="W7" s="30" t="str">
        <f>IF(AND(V4=0,V7&gt;=0), "",V7/V4)</f>
        <v/>
      </c>
      <c r="X7" s="47" t="str">
        <f t="shared" si="2"/>
        <v/>
      </c>
      <c r="Y7" s="129">
        <f>+'N EERR TERRA'!F7</f>
        <v>0</v>
      </c>
      <c r="Z7" s="30">
        <f>IF(AND(Y4=0,Y7&gt;=0), "",Y7/Y4)</f>
        <v>0</v>
      </c>
      <c r="AA7" s="44"/>
      <c r="AB7" s="30" t="str">
        <f t="shared" si="3"/>
        <v/>
      </c>
      <c r="AC7" s="130">
        <f>+S7+Y7</f>
        <v>0</v>
      </c>
      <c r="AD7" s="30">
        <f>IF(AND(AC4=0,AC7&gt;=0), "",AC7/AC4)</f>
        <v>0</v>
      </c>
      <c r="AE7" s="44"/>
      <c r="AF7" s="129">
        <f>+'N EERR TERRA'!G7</f>
        <v>0</v>
      </c>
      <c r="AG7" s="30">
        <f>IF(AND(AF4=0,AF7&gt;=0), "",AF7/AF4)</f>
        <v>0</v>
      </c>
      <c r="AH7" s="44"/>
      <c r="AI7" s="30" t="str">
        <f t="shared" si="4"/>
        <v/>
      </c>
      <c r="AJ7" s="130">
        <f t="shared" ref="AJ7:AJ70" si="16">+AC7+AF7</f>
        <v>0</v>
      </c>
      <c r="AK7" s="30">
        <f>IF(AND(AJ4=0,AJ7&gt;=0), "",AJ7/AJ4)</f>
        <v>0</v>
      </c>
      <c r="AL7" s="44"/>
      <c r="AM7" s="129">
        <f>+'N EERR TERRA'!H7</f>
        <v>0</v>
      </c>
      <c r="AN7" s="30">
        <f>IF(AND(AM4=0,AM7&gt;=0), "",AM7/AM4)</f>
        <v>0</v>
      </c>
      <c r="AO7" s="44"/>
      <c r="AP7" s="30" t="str">
        <f t="shared" si="5"/>
        <v/>
      </c>
      <c r="AQ7" s="130">
        <f t="shared" ref="AQ7:AQ70" si="17">+AJ7+AM7</f>
        <v>0</v>
      </c>
      <c r="AR7" s="30">
        <f>IF(AND(AQ4=0,AQ7&gt;=0), "",AQ7/AQ4)</f>
        <v>0</v>
      </c>
      <c r="AS7" s="44"/>
      <c r="AT7" s="131">
        <f>+V7*2</f>
        <v>0</v>
      </c>
      <c r="AU7" s="30" t="str">
        <f>IF(AND(AT4=0,AT7&gt;=0), "",AT7/AT4)</f>
        <v/>
      </c>
      <c r="AV7" s="47" t="str">
        <f t="shared" si="6"/>
        <v/>
      </c>
      <c r="AW7" s="131">
        <f>+AQ7/6</f>
        <v>0</v>
      </c>
      <c r="AX7" s="30">
        <f>IF(AND(AW4=0,AW7&gt;=0), "",AW7/AW4)</f>
        <v>0</v>
      </c>
      <c r="AY7" s="44"/>
      <c r="AZ7" s="131">
        <f>+AT7/6</f>
        <v>0</v>
      </c>
      <c r="BA7" s="30" t="str">
        <f>IF(AND(AZ4=0,AZ7&gt;=0), "",AZ7/AZ4)</f>
        <v/>
      </c>
      <c r="BB7" s="47" t="str">
        <f t="shared" si="7"/>
        <v/>
      </c>
      <c r="BC7" s="129">
        <f>+'N EERR TERRA'!I7</f>
        <v>0</v>
      </c>
      <c r="BD7" s="30" t="str">
        <f>IF(AND(BC4=0,BC7&gt;=0), "",BC7/BC4)</f>
        <v/>
      </c>
      <c r="BE7" s="44"/>
      <c r="BF7" s="30" t="str">
        <f t="shared" si="8"/>
        <v/>
      </c>
      <c r="BG7" s="130">
        <f>+AQ7+BC7</f>
        <v>0</v>
      </c>
      <c r="BH7" s="30">
        <f>IF(AND(BG4=0,BG7&gt;=0), "",BG7/BG4)</f>
        <v>0</v>
      </c>
      <c r="BI7" s="44"/>
      <c r="BJ7" s="129">
        <f>+'N EERR TERRA'!J7</f>
        <v>0</v>
      </c>
      <c r="BK7" s="30" t="str">
        <f>IF(AND(BJ4=0,BJ7&gt;=0), "",BJ7/BJ4)</f>
        <v/>
      </c>
      <c r="BL7" s="44"/>
      <c r="BM7" s="30" t="str">
        <f t="shared" si="9"/>
        <v/>
      </c>
      <c r="BN7" s="130">
        <f>+BG7+BJ7</f>
        <v>0</v>
      </c>
      <c r="BO7" s="30">
        <f>IF(AND(BN4=0,BN7&gt;=0), "",BN7/BN4)</f>
        <v>0</v>
      </c>
      <c r="BP7" s="44"/>
      <c r="BQ7" s="129">
        <f>+'N EERR TERRA'!K7</f>
        <v>0</v>
      </c>
      <c r="BR7" s="30" t="str">
        <f>IF(AND(BQ4=0,BQ7&gt;=0), "",BQ7/BQ4)</f>
        <v/>
      </c>
      <c r="BS7" s="44"/>
      <c r="BT7" s="30" t="str">
        <f t="shared" si="10"/>
        <v/>
      </c>
      <c r="BU7" s="130">
        <f>+BN7+BQ7</f>
        <v>0</v>
      </c>
      <c r="BV7" s="30">
        <f>IF(AND(BU4=0,BU7&gt;=0), "",BU7/BU4)</f>
        <v>0</v>
      </c>
      <c r="BW7" s="44"/>
      <c r="BX7" s="131">
        <f>+AZ7*9</f>
        <v>0</v>
      </c>
      <c r="BY7" s="30" t="str">
        <f>IF(AND(BX4=0,BX7&gt;=0), "",BX7/BX4)</f>
        <v/>
      </c>
      <c r="BZ7" s="47" t="str">
        <f t="shared" si="11"/>
        <v/>
      </c>
      <c r="CA7" s="129">
        <f>+'N EERR TERRA'!L7</f>
        <v>0</v>
      </c>
      <c r="CB7" s="30" t="str">
        <f>IF(AND(CA4=0,CA7&gt;=0), "",CA7/CA4)</f>
        <v/>
      </c>
      <c r="CC7" s="44"/>
      <c r="CD7" s="30" t="str">
        <f t="shared" si="12"/>
        <v/>
      </c>
      <c r="CE7" s="130">
        <f>+BU7+CA7</f>
        <v>0</v>
      </c>
      <c r="CF7" s="30">
        <f>IF(AND(CE4=0,CE7&gt;=0), "",CE7/CE4)</f>
        <v>0</v>
      </c>
      <c r="CG7" s="44"/>
      <c r="CH7" s="129">
        <f>+'N EERR TERRA'!M7</f>
        <v>0</v>
      </c>
      <c r="CI7" s="30" t="str">
        <f>IF(AND(CH4=0,CH7&gt;=0), "",CH7/CH4)</f>
        <v/>
      </c>
      <c r="CJ7" s="44"/>
      <c r="CK7" s="30" t="str">
        <f t="shared" si="13"/>
        <v/>
      </c>
      <c r="CL7" s="130">
        <f>+CE7+CH7</f>
        <v>0</v>
      </c>
      <c r="CM7" s="30">
        <f>IF(AND(CL4=0,CL7&gt;=0), "",CL7/CL4)</f>
        <v>0</v>
      </c>
      <c r="CN7" s="44"/>
      <c r="CO7" s="129">
        <f>+'N EERR TERRA'!N7</f>
        <v>0</v>
      </c>
      <c r="CP7" s="30" t="str">
        <f>IF(AND(CO4=0,CO7&gt;=0), "",CO7/CO4)</f>
        <v/>
      </c>
      <c r="CQ7" s="44"/>
      <c r="CR7" s="30" t="str">
        <f t="shared" si="14"/>
        <v/>
      </c>
      <c r="CS7" s="130">
        <f>+CL7+CO7</f>
        <v>0</v>
      </c>
      <c r="CT7" s="30">
        <f>IF(AND(CS4=0,CS7&gt;=0), "",CS7/CS4)</f>
        <v>0</v>
      </c>
      <c r="CU7" s="44"/>
      <c r="CV7" s="131">
        <f>+AZ7*12</f>
        <v>0</v>
      </c>
      <c r="CW7" s="30" t="str">
        <f>IF(AND(CV4=0,CV7&gt;=0), "",CV7/CV4)</f>
        <v/>
      </c>
      <c r="CX7" s="47" t="str">
        <f t="shared" si="15"/>
        <v/>
      </c>
    </row>
    <row r="8" spans="1:102" outlineLevel="1" x14ac:dyDescent="0.3">
      <c r="A8" s="29" t="s">
        <v>53</v>
      </c>
      <c r="B8" s="129">
        <f>+'N EERR TERRA'!B8+'N EERR TERRA'!B9</f>
        <v>0</v>
      </c>
      <c r="C8" s="30" t="str">
        <f>IF(AND(B5=0,B8&gt;=0), "",B8/B5)</f>
        <v/>
      </c>
      <c r="D8" s="44"/>
      <c r="E8" s="129">
        <f>+'N EERR TERRA'!C8+'N EERR TERRA'!C9</f>
        <v>0</v>
      </c>
      <c r="F8" s="30">
        <f>IF(AND(E5=0,E8&gt;=0), "",E8/E5)</f>
        <v>0</v>
      </c>
      <c r="G8" s="44"/>
      <c r="H8" s="129">
        <f>+'N EERR TERRA'!D8+'N EERR TERRA'!D9</f>
        <v>0</v>
      </c>
      <c r="I8" s="30">
        <f>IF(AND(H5=0,H8&gt;=0), "",H8/H5)</f>
        <v>0</v>
      </c>
      <c r="J8" s="44"/>
      <c r="K8" s="30" t="str">
        <f t="shared" si="0"/>
        <v/>
      </c>
      <c r="L8" s="130">
        <f>+E8+H8</f>
        <v>0</v>
      </c>
      <c r="M8" s="30">
        <f>IF(AND(L5=0,L8&gt;=0), "",L8/L5)</f>
        <v>0</v>
      </c>
      <c r="N8" s="44"/>
      <c r="O8" s="129">
        <f>+'N EERR TERRA'!E8+'N EERR TERRA'!E9</f>
        <v>0</v>
      </c>
      <c r="P8" s="30">
        <f>IF(AND(O5=0,O8&gt;=0), "",O8/O5)</f>
        <v>0</v>
      </c>
      <c r="Q8" s="44"/>
      <c r="R8" s="30" t="str">
        <f t="shared" si="1"/>
        <v/>
      </c>
      <c r="S8" s="130">
        <f>+L8+O8</f>
        <v>0</v>
      </c>
      <c r="T8" s="30">
        <f>IF(AND(S5=0,S8&gt;=0), "",S8/S5)</f>
        <v>0</v>
      </c>
      <c r="U8" s="44"/>
      <c r="V8" s="131"/>
      <c r="W8" s="30" t="str">
        <f>IF(AND(V5=0,V8&gt;=0), "",V8/V5)</f>
        <v/>
      </c>
      <c r="X8" s="47" t="str">
        <f t="shared" si="2"/>
        <v/>
      </c>
      <c r="Y8" s="129">
        <f>+'N EERR TERRA'!F8+'N EERR TERRA'!F9</f>
        <v>0</v>
      </c>
      <c r="Z8" s="30">
        <f>IF(AND(Y5=0,Y8&gt;=0), "",Y8/Y5)</f>
        <v>0</v>
      </c>
      <c r="AA8" s="44"/>
      <c r="AB8" s="30" t="str">
        <f t="shared" si="3"/>
        <v/>
      </c>
      <c r="AC8" s="130">
        <f>+S8+Y8</f>
        <v>0</v>
      </c>
      <c r="AD8" s="30">
        <f>IF(AND(AC5=0,AC8&gt;=0), "",AC8/AC5)</f>
        <v>0</v>
      </c>
      <c r="AE8" s="44"/>
      <c r="AF8" s="129">
        <f>+'N EERR TERRA'!G8+'N EERR TERRA'!G9</f>
        <v>-31.503781505527286</v>
      </c>
      <c r="AG8" s="30">
        <f>IF(AND(AF5=0,AF8&gt;=0), "",AF8/AF5)</f>
        <v>-2.209280204235681E-3</v>
      </c>
      <c r="AH8" s="44"/>
      <c r="AI8" s="30" t="e">
        <f t="shared" si="4"/>
        <v>#DIV/0!</v>
      </c>
      <c r="AJ8" s="130">
        <f t="shared" si="16"/>
        <v>-31.503781505527286</v>
      </c>
      <c r="AK8" s="30">
        <f>IF(AND(AJ5=0,AJ8&gt;=0), "",AJ8/AJ5)</f>
        <v>-5.7812847804947665E-4</v>
      </c>
      <c r="AL8" s="44"/>
      <c r="AM8" s="129">
        <f>+'N EERR TERRA'!H8+'N EERR TERRA'!H9</f>
        <v>-13.401791559047449</v>
      </c>
      <c r="AN8" s="30">
        <f>IF(AND(AM5=0,AM8&gt;=0), "",AM8/AM5)</f>
        <v>-1.2018977966208643E-3</v>
      </c>
      <c r="AO8" s="44"/>
      <c r="AP8" s="30">
        <f t="shared" si="5"/>
        <v>-0.57459736836048947</v>
      </c>
      <c r="AQ8" s="130">
        <f t="shared" si="17"/>
        <v>-44.905573064574739</v>
      </c>
      <c r="AR8" s="30">
        <f>IF(AND(AQ5=0,AQ8&gt;=0), "",AQ8/AQ5)</f>
        <v>-6.8408542144576031E-4</v>
      </c>
      <c r="AS8" s="44"/>
      <c r="AT8" s="131">
        <f>+V8*2</f>
        <v>0</v>
      </c>
      <c r="AU8" s="30" t="str">
        <f>IF(AND(AT5=0,AT8&gt;=0), "",AT8/AT5)</f>
        <v/>
      </c>
      <c r="AV8" s="47" t="e">
        <f t="shared" si="6"/>
        <v>#DIV/0!</v>
      </c>
      <c r="AW8" s="131">
        <f>+AQ8/6</f>
        <v>-7.4842621774291231</v>
      </c>
      <c r="AX8" s="30">
        <f>IF(AND(AW5=0,AW8&gt;=0), "",AW8/AW5)</f>
        <v>-6.8408542144576031E-4</v>
      </c>
      <c r="AY8" s="44"/>
      <c r="AZ8" s="131">
        <f>+AT8/6</f>
        <v>0</v>
      </c>
      <c r="BA8" s="30" t="str">
        <f>IF(AND(AZ5=0,AZ8&gt;=0), "",AZ8/AZ5)</f>
        <v/>
      </c>
      <c r="BB8" s="47" t="e">
        <f t="shared" si="7"/>
        <v>#DIV/0!</v>
      </c>
      <c r="BC8" s="129">
        <f>+'N EERR TERRA'!I8+'N EERR TERRA'!I9</f>
        <v>0</v>
      </c>
      <c r="BD8" s="30" t="str">
        <f>IF(AND(BC5=0,BC8&gt;=0), "",BC8/BC5)</f>
        <v/>
      </c>
      <c r="BE8" s="44"/>
      <c r="BF8" s="30">
        <f t="shared" si="8"/>
        <v>1</v>
      </c>
      <c r="BG8" s="130">
        <f>+AQ8+BC8</f>
        <v>-44.905573064574739</v>
      </c>
      <c r="BH8" s="30">
        <f>IF(AND(BG5=0,BG8&gt;=0), "",BG8/BG5)</f>
        <v>-6.8408542144576031E-4</v>
      </c>
      <c r="BI8" s="44"/>
      <c r="BJ8" s="129">
        <f>+'N EERR TERRA'!J8+'N EERR TERRA'!J9</f>
        <v>0</v>
      </c>
      <c r="BK8" s="30" t="str">
        <f>IF(AND(BJ5=0,BJ8&gt;=0), "",BJ8/BJ5)</f>
        <v/>
      </c>
      <c r="BL8" s="44"/>
      <c r="BM8" s="30" t="str">
        <f t="shared" si="9"/>
        <v/>
      </c>
      <c r="BN8" s="130">
        <f>+BG8+BJ8</f>
        <v>-44.905573064574739</v>
      </c>
      <c r="BO8" s="30">
        <f>IF(AND(BN5=0,BN8&gt;=0), "",BN8/BN5)</f>
        <v>-6.8408542144576031E-4</v>
      </c>
      <c r="BP8" s="44"/>
      <c r="BQ8" s="129">
        <f>+'N EERR TERRA'!K8+'N EERR TERRA'!K9</f>
        <v>0</v>
      </c>
      <c r="BR8" s="30" t="str">
        <f>IF(AND(BQ5=0,BQ8&gt;=0), "",BQ8/BQ5)</f>
        <v/>
      </c>
      <c r="BS8" s="44"/>
      <c r="BT8" s="30" t="str">
        <f t="shared" si="10"/>
        <v/>
      </c>
      <c r="BU8" s="130">
        <f>+BN8+BQ8</f>
        <v>-44.905573064574739</v>
      </c>
      <c r="BV8" s="30">
        <f>IF(AND(BU5=0,BU8&gt;=0), "",BU8/BU5)</f>
        <v>-6.8408542144576031E-4</v>
      </c>
      <c r="BW8" s="44"/>
      <c r="BX8" s="131">
        <f>+AZ8*9</f>
        <v>0</v>
      </c>
      <c r="BY8" s="30" t="str">
        <f>IF(AND(BX5=0,BX8&gt;=0), "",BX8/BX5)</f>
        <v/>
      </c>
      <c r="BZ8" s="47" t="e">
        <f t="shared" si="11"/>
        <v>#DIV/0!</v>
      </c>
      <c r="CA8" s="129">
        <f>+'N EERR TERRA'!L8+'N EERR TERRA'!L9</f>
        <v>0</v>
      </c>
      <c r="CB8" s="30" t="str">
        <f>IF(AND(CA5=0,CA8&gt;=0), "",CA8/CA5)</f>
        <v/>
      </c>
      <c r="CC8" s="44"/>
      <c r="CD8" s="30" t="str">
        <f t="shared" si="12"/>
        <v/>
      </c>
      <c r="CE8" s="130">
        <f>+BU8+CA8</f>
        <v>-44.905573064574739</v>
      </c>
      <c r="CF8" s="30">
        <f>IF(AND(CE5=0,CE8&gt;=0), "",CE8/CE5)</f>
        <v>-6.8408542144576031E-4</v>
      </c>
      <c r="CG8" s="44"/>
      <c r="CH8" s="129">
        <f>+'N EERR TERRA'!M8+'N EERR TERRA'!M9</f>
        <v>0</v>
      </c>
      <c r="CI8" s="30" t="str">
        <f>IF(AND(CH5=0,CH8&gt;=0), "",CH8/CH5)</f>
        <v/>
      </c>
      <c r="CJ8" s="44"/>
      <c r="CK8" s="30" t="str">
        <f t="shared" si="13"/>
        <v/>
      </c>
      <c r="CL8" s="130">
        <f>+CE8+CH8</f>
        <v>-44.905573064574739</v>
      </c>
      <c r="CM8" s="30">
        <f>IF(AND(CL5=0,CL8&gt;=0), "",CL8/CL5)</f>
        <v>-6.8408542144576031E-4</v>
      </c>
      <c r="CN8" s="44"/>
      <c r="CO8" s="129">
        <f>+'N EERR TERRA'!N8+'N EERR TERRA'!N9</f>
        <v>0</v>
      </c>
      <c r="CP8" s="30" t="str">
        <f>IF(AND(CO5=0,CO8&gt;=0), "",CO8/CO5)</f>
        <v/>
      </c>
      <c r="CQ8" s="44"/>
      <c r="CR8" s="30" t="str">
        <f t="shared" si="14"/>
        <v/>
      </c>
      <c r="CS8" s="130">
        <f>+CL8+CO8</f>
        <v>-44.905573064574739</v>
      </c>
      <c r="CT8" s="30">
        <f>IF(AND(CS5=0,CS8&gt;=0), "",CS8/CS5)</f>
        <v>-6.8408542144576031E-4</v>
      </c>
      <c r="CU8" s="44"/>
      <c r="CV8" s="131">
        <f>+AZ8*12</f>
        <v>0</v>
      </c>
      <c r="CW8" s="30" t="str">
        <f>IF(AND(CV5=0,CV8&gt;=0), "",CV8/CV5)</f>
        <v/>
      </c>
      <c r="CX8" s="47" t="e">
        <f t="shared" si="15"/>
        <v>#DIV/0!</v>
      </c>
    </row>
    <row r="9" spans="1:102" outlineLevel="1" x14ac:dyDescent="0.3">
      <c r="A9" s="29"/>
      <c r="B9" s="129"/>
      <c r="C9" s="30"/>
      <c r="D9" s="44"/>
      <c r="E9" s="129"/>
      <c r="F9" s="30"/>
      <c r="G9" s="44"/>
      <c r="H9" s="129"/>
      <c r="I9" s="30"/>
      <c r="J9" s="44"/>
      <c r="K9" s="30" t="str">
        <f t="shared" si="0"/>
        <v/>
      </c>
      <c r="M9" s="30"/>
      <c r="N9" s="44"/>
      <c r="O9" s="129"/>
      <c r="P9" s="30"/>
      <c r="Q9" s="44"/>
      <c r="R9" s="30" t="str">
        <f t="shared" si="1"/>
        <v/>
      </c>
      <c r="T9" s="30"/>
      <c r="U9" s="44"/>
      <c r="V9" s="131"/>
      <c r="W9" s="30"/>
      <c r="X9" s="47" t="str">
        <f t="shared" si="2"/>
        <v/>
      </c>
      <c r="Y9" s="129"/>
      <c r="Z9" s="30"/>
      <c r="AA9" s="44"/>
      <c r="AB9" s="30" t="str">
        <f t="shared" si="3"/>
        <v/>
      </c>
      <c r="AD9" s="30"/>
      <c r="AE9" s="44"/>
      <c r="AF9" s="129"/>
      <c r="AG9" s="30"/>
      <c r="AH9" s="44"/>
      <c r="AI9" s="30" t="str">
        <f t="shared" si="4"/>
        <v/>
      </c>
      <c r="AJ9" s="130">
        <f t="shared" si="16"/>
        <v>0</v>
      </c>
      <c r="AK9" s="30"/>
      <c r="AL9" s="44"/>
      <c r="AM9" s="129"/>
      <c r="AN9" s="30"/>
      <c r="AO9" s="44"/>
      <c r="AP9" s="30" t="str">
        <f t="shared" si="5"/>
        <v/>
      </c>
      <c r="AQ9" s="130">
        <f t="shared" si="17"/>
        <v>0</v>
      </c>
      <c r="AR9" s="30"/>
      <c r="AS9" s="44"/>
      <c r="AT9" s="131">
        <f>+V9*2</f>
        <v>0</v>
      </c>
      <c r="AU9" s="30"/>
      <c r="AV9" s="47" t="str">
        <f t="shared" si="6"/>
        <v/>
      </c>
      <c r="AW9" s="131"/>
      <c r="AX9" s="30"/>
      <c r="AY9" s="44"/>
      <c r="AZ9" s="131">
        <f>+AT9/6</f>
        <v>0</v>
      </c>
      <c r="BA9" s="30"/>
      <c r="BB9" s="47" t="str">
        <f t="shared" si="7"/>
        <v/>
      </c>
      <c r="BC9" s="129"/>
      <c r="BD9" s="30"/>
      <c r="BE9" s="44"/>
      <c r="BF9" s="30" t="str">
        <f t="shared" si="8"/>
        <v/>
      </c>
      <c r="BG9" s="130">
        <f>+AQ9+BC9</f>
        <v>0</v>
      </c>
      <c r="BH9" s="30"/>
      <c r="BI9" s="44"/>
      <c r="BJ9" s="129"/>
      <c r="BK9" s="30"/>
      <c r="BL9" s="44"/>
      <c r="BM9" s="30" t="str">
        <f t="shared" si="9"/>
        <v/>
      </c>
      <c r="BN9" s="130">
        <f>+BG9+BJ9</f>
        <v>0</v>
      </c>
      <c r="BO9" s="30"/>
      <c r="BP9" s="44"/>
      <c r="BQ9" s="129"/>
      <c r="BR9" s="30"/>
      <c r="BS9" s="44"/>
      <c r="BT9" s="30" t="str">
        <f t="shared" si="10"/>
        <v/>
      </c>
      <c r="BU9" s="130">
        <f>+BN9+BQ9</f>
        <v>0</v>
      </c>
      <c r="BV9" s="30"/>
      <c r="BW9" s="44"/>
      <c r="BX9" s="131">
        <f>+AZ9*9</f>
        <v>0</v>
      </c>
      <c r="BY9" s="30"/>
      <c r="BZ9" s="47" t="str">
        <f t="shared" si="11"/>
        <v/>
      </c>
      <c r="CA9" s="129"/>
      <c r="CB9" s="30"/>
      <c r="CC9" s="44"/>
      <c r="CD9" s="30" t="str">
        <f t="shared" si="12"/>
        <v/>
      </c>
      <c r="CF9" s="30"/>
      <c r="CG9" s="44"/>
      <c r="CH9" s="129"/>
      <c r="CI9" s="30"/>
      <c r="CJ9" s="44"/>
      <c r="CK9" s="30" t="str">
        <f t="shared" si="13"/>
        <v/>
      </c>
      <c r="CL9" s="130">
        <f>+CE9+CH9</f>
        <v>0</v>
      </c>
      <c r="CM9" s="30"/>
      <c r="CN9" s="44"/>
      <c r="CO9" s="129"/>
      <c r="CP9" s="30"/>
      <c r="CQ9" s="44"/>
      <c r="CR9" s="30" t="str">
        <f t="shared" si="14"/>
        <v/>
      </c>
      <c r="CS9" s="130">
        <f>+CL9+CO9</f>
        <v>0</v>
      </c>
      <c r="CT9" s="30"/>
      <c r="CU9" s="44"/>
      <c r="CV9" s="131">
        <f>+AZ9*12</f>
        <v>0</v>
      </c>
      <c r="CW9" s="30"/>
      <c r="CX9" s="47" t="str">
        <f t="shared" si="15"/>
        <v/>
      </c>
    </row>
    <row r="10" spans="1:102" s="6" customFormat="1" outlineLevel="1" x14ac:dyDescent="0.3">
      <c r="A10" s="37" t="s">
        <v>43</v>
      </c>
      <c r="B10" s="126">
        <f>SUM(B11:B14)</f>
        <v>0</v>
      </c>
      <c r="C10" s="38" t="str">
        <f>IF(AND(B4=0,B10&gt;=0), "",B10/B4)</f>
        <v/>
      </c>
      <c r="D10" s="43"/>
      <c r="E10" s="126">
        <f>SUM(E11:E14)</f>
        <v>0</v>
      </c>
      <c r="F10" s="38">
        <f>IF(AND(E4=0,E10&gt;=0), "",E10/E4)</f>
        <v>0</v>
      </c>
      <c r="G10" s="43"/>
      <c r="H10" s="126">
        <f>SUM(H11:H14)</f>
        <v>0</v>
      </c>
      <c r="I10" s="38">
        <f>IF(AND(H4=0,H10&gt;=0), "",H10/H4)</f>
        <v>0</v>
      </c>
      <c r="J10" s="43"/>
      <c r="K10" s="38" t="str">
        <f t="shared" si="0"/>
        <v/>
      </c>
      <c r="L10" s="127">
        <f>SUM(L11:L14)</f>
        <v>0</v>
      </c>
      <c r="M10" s="38">
        <f>IF(AND(L4=0,L10&gt;=0), "",L10/L4)</f>
        <v>0</v>
      </c>
      <c r="N10" s="43"/>
      <c r="O10" s="126">
        <f>SUM(O11:O14)</f>
        <v>0</v>
      </c>
      <c r="P10" s="38">
        <f>IF(AND(O4=0,O10&gt;=0), "",O10/O4)</f>
        <v>0</v>
      </c>
      <c r="Q10" s="43"/>
      <c r="R10" s="38" t="str">
        <f t="shared" si="1"/>
        <v/>
      </c>
      <c r="S10" s="127">
        <f>SUM(S11:S14)</f>
        <v>0</v>
      </c>
      <c r="T10" s="38">
        <f>IF(AND(S4=0,S10&gt;=0), "",S10/S4)</f>
        <v>0</v>
      </c>
      <c r="U10" s="43"/>
      <c r="V10" s="128">
        <f>SUM(V11:V14)</f>
        <v>0</v>
      </c>
      <c r="W10" s="38" t="str">
        <f>IF(AND(V4=0,V10&gt;=0), "",V10/V4)</f>
        <v/>
      </c>
      <c r="X10" s="91" t="str">
        <f t="shared" si="2"/>
        <v/>
      </c>
      <c r="Y10" s="126">
        <f>SUM(Y11:Y14)</f>
        <v>0</v>
      </c>
      <c r="Z10" s="38">
        <f>IF(AND(Y4=0,Y10&gt;=0), "",Y10/Y4)</f>
        <v>0</v>
      </c>
      <c r="AA10" s="43"/>
      <c r="AB10" s="38" t="str">
        <f t="shared" si="3"/>
        <v/>
      </c>
      <c r="AC10" s="127">
        <f>SUM(AC11:AC14)</f>
        <v>0</v>
      </c>
      <c r="AD10" s="38">
        <f>IF(AND(AC4=0,AC10&gt;=0), "",AC10/AC4)</f>
        <v>0</v>
      </c>
      <c r="AE10" s="43"/>
      <c r="AF10" s="126">
        <f>SUM(AF11:AF14)</f>
        <v>0</v>
      </c>
      <c r="AG10" s="38">
        <f>IF(AND(AF4=0,AF10&gt;=0), "",AF10/AF4)</f>
        <v>0</v>
      </c>
      <c r="AH10" s="43"/>
      <c r="AI10" s="38" t="str">
        <f t="shared" si="4"/>
        <v/>
      </c>
      <c r="AJ10" s="127">
        <f>SUM(AJ11:AJ14)</f>
        <v>0</v>
      </c>
      <c r="AK10" s="38">
        <f>IF(AND(AJ4=0,AJ10&gt;=0), "",AJ10/AJ4)</f>
        <v>0</v>
      </c>
      <c r="AL10" s="43"/>
      <c r="AM10" s="126">
        <f>SUM(AM11:AM14)</f>
        <v>0</v>
      </c>
      <c r="AN10" s="38">
        <f>IF(AND(AM4=0,AM10&gt;=0), "",AM10/AM4)</f>
        <v>0</v>
      </c>
      <c r="AO10" s="43"/>
      <c r="AP10" s="38" t="str">
        <f t="shared" si="5"/>
        <v/>
      </c>
      <c r="AQ10" s="127">
        <f>SUM(AQ11:AQ14)</f>
        <v>0</v>
      </c>
      <c r="AR10" s="38">
        <f>IF(AND(AQ4=0,AQ10&gt;=0), "",AQ10/AQ4)</f>
        <v>0</v>
      </c>
      <c r="AS10" s="43"/>
      <c r="AT10" s="128">
        <f>SUM(AT11:AT14)</f>
        <v>0</v>
      </c>
      <c r="AU10" s="38" t="str">
        <f>IF(AND(AT4=0,AT10&gt;=0), "",AT10/AT4)</f>
        <v/>
      </c>
      <c r="AV10" s="91" t="str">
        <f t="shared" si="6"/>
        <v/>
      </c>
      <c r="AW10" s="128">
        <f>SUM(AW11:AW14)</f>
        <v>0</v>
      </c>
      <c r="AX10" s="38">
        <f>IF(AND(AW4=0,AW10&gt;=0), "",AW10/AW4)</f>
        <v>0</v>
      </c>
      <c r="AY10" s="43"/>
      <c r="AZ10" s="128">
        <f>SUM(AZ11:AZ14)</f>
        <v>0</v>
      </c>
      <c r="BA10" s="38" t="str">
        <f>IF(AND(AZ4=0,AZ10&gt;=0), "",AZ10/AZ4)</f>
        <v/>
      </c>
      <c r="BB10" s="91" t="str">
        <f t="shared" si="7"/>
        <v/>
      </c>
      <c r="BC10" s="126">
        <f>SUM(BC11:BC14)</f>
        <v>0</v>
      </c>
      <c r="BD10" s="38" t="str">
        <f>IF(AND(BC4=0,BC10&gt;=0), "",BC10/BC4)</f>
        <v/>
      </c>
      <c r="BE10" s="43"/>
      <c r="BF10" s="38" t="str">
        <f t="shared" si="8"/>
        <v/>
      </c>
      <c r="BG10" s="127">
        <f>SUM(BG11:BG14)</f>
        <v>0</v>
      </c>
      <c r="BH10" s="38">
        <f>IF(AND(BG4=0,BG10&gt;=0), "",BG10/BG4)</f>
        <v>0</v>
      </c>
      <c r="BI10" s="43"/>
      <c r="BJ10" s="126">
        <f>SUM(BJ11:BJ14)</f>
        <v>0</v>
      </c>
      <c r="BK10" s="38" t="str">
        <f>IF(AND(BJ4=0,BJ10&gt;=0), "",BJ10/BJ4)</f>
        <v/>
      </c>
      <c r="BL10" s="43"/>
      <c r="BM10" s="38" t="str">
        <f t="shared" si="9"/>
        <v/>
      </c>
      <c r="BN10" s="127">
        <f>SUM(BN11:BN14)</f>
        <v>0</v>
      </c>
      <c r="BO10" s="38">
        <f>IF(AND(BN4=0,BN10&gt;=0), "",BN10/BN4)</f>
        <v>0</v>
      </c>
      <c r="BP10" s="43"/>
      <c r="BQ10" s="126">
        <f>SUM(BQ11:BQ14)</f>
        <v>0</v>
      </c>
      <c r="BR10" s="38" t="str">
        <f>IF(AND(BQ4=0,BQ10&gt;=0), "",BQ10/BQ4)</f>
        <v/>
      </c>
      <c r="BS10" s="43"/>
      <c r="BT10" s="38" t="str">
        <f t="shared" si="10"/>
        <v/>
      </c>
      <c r="BU10" s="127">
        <f>SUM(BU11:BU14)</f>
        <v>0</v>
      </c>
      <c r="BV10" s="38">
        <f>IF(AND(BU4=0,BU10&gt;=0), "",BU10/BU4)</f>
        <v>0</v>
      </c>
      <c r="BW10" s="43"/>
      <c r="BX10" s="128">
        <f>SUM(BX11:BX14)</f>
        <v>0</v>
      </c>
      <c r="BY10" s="38" t="str">
        <f>IF(AND(BX4=0,BX10&gt;=0), "",BX10/BX4)</f>
        <v/>
      </c>
      <c r="BZ10" s="91" t="str">
        <f t="shared" si="11"/>
        <v/>
      </c>
      <c r="CA10" s="126">
        <f>SUM(CA11:CA14)</f>
        <v>0</v>
      </c>
      <c r="CB10" s="38" t="str">
        <f>IF(AND(CA4=0,CA10&gt;=0), "",CA10/CA4)</f>
        <v/>
      </c>
      <c r="CC10" s="43"/>
      <c r="CD10" s="38" t="str">
        <f t="shared" si="12"/>
        <v/>
      </c>
      <c r="CE10" s="127">
        <f>SUM(CE11:CE14)</f>
        <v>0</v>
      </c>
      <c r="CF10" s="38">
        <f>IF(AND(CE4=0,CE10&gt;=0), "",CE10/CE4)</f>
        <v>0</v>
      </c>
      <c r="CG10" s="43"/>
      <c r="CH10" s="126">
        <f>SUM(CH11:CH14)</f>
        <v>0</v>
      </c>
      <c r="CI10" s="38" t="str">
        <f>IF(AND(CH4=0,CH10&gt;=0), "",CH10/CH4)</f>
        <v/>
      </c>
      <c r="CJ10" s="43"/>
      <c r="CK10" s="38" t="str">
        <f t="shared" si="13"/>
        <v/>
      </c>
      <c r="CL10" s="127">
        <f>SUM(CL11:CL14)</f>
        <v>0</v>
      </c>
      <c r="CM10" s="38">
        <f>IF(AND(CL4=0,CL10&gt;=0), "",CL10/CL4)</f>
        <v>0</v>
      </c>
      <c r="CN10" s="43"/>
      <c r="CO10" s="126">
        <f>SUM(CO11:CO14)</f>
        <v>0</v>
      </c>
      <c r="CP10" s="38" t="str">
        <f>IF(AND(CO4=0,CO10&gt;=0), "",CO10/CO4)</f>
        <v/>
      </c>
      <c r="CQ10" s="43"/>
      <c r="CR10" s="38" t="str">
        <f t="shared" si="14"/>
        <v/>
      </c>
      <c r="CS10" s="127">
        <f>SUM(CS11:CS14)</f>
        <v>0</v>
      </c>
      <c r="CT10" s="38">
        <f>IF(AND(CS4=0,CS10&gt;=0), "",CS10/CS4)</f>
        <v>0</v>
      </c>
      <c r="CU10" s="43"/>
      <c r="CV10" s="128">
        <f>SUM(CV11:CV14)</f>
        <v>0</v>
      </c>
      <c r="CW10" s="38" t="str">
        <f>IF(AND(CV4=0,CV10&gt;=0), "",CV10/CV4)</f>
        <v/>
      </c>
      <c r="CX10" s="91" t="str">
        <f t="shared" si="15"/>
        <v/>
      </c>
    </row>
    <row r="11" spans="1:102" outlineLevel="1" x14ac:dyDescent="0.3">
      <c r="A11" s="29" t="s">
        <v>40</v>
      </c>
      <c r="B11" s="129">
        <f>+'N EERR TERRA'!B10</f>
        <v>0</v>
      </c>
      <c r="C11" s="30" t="str">
        <f>IF(AND(B4=0,B11&gt;=0), "",B11/B4)</f>
        <v/>
      </c>
      <c r="D11" s="44"/>
      <c r="E11" s="129">
        <f>+'N EERR TERRA'!C10</f>
        <v>0</v>
      </c>
      <c r="F11" s="30">
        <f>IF(AND(E4=0,E11&gt;=0), "",E11/E4)</f>
        <v>0</v>
      </c>
      <c r="G11" s="44"/>
      <c r="H11" s="129">
        <f>+'N EERR TERRA'!D10</f>
        <v>0</v>
      </c>
      <c r="I11" s="30">
        <f>IF(AND(H4=0,H11&gt;=0), "",H11/H4)</f>
        <v>0</v>
      </c>
      <c r="J11" s="44"/>
      <c r="K11" s="30" t="str">
        <f t="shared" si="0"/>
        <v/>
      </c>
      <c r="L11" s="130">
        <f>+E11+H11</f>
        <v>0</v>
      </c>
      <c r="M11" s="30">
        <f>IF(AND(L4=0,L11&gt;=0), "",L11/L4)</f>
        <v>0</v>
      </c>
      <c r="N11" s="44"/>
      <c r="O11" s="129">
        <f>+'N EERR TERRA'!E10</f>
        <v>0</v>
      </c>
      <c r="P11" s="30">
        <f>IF(AND(O4=0,O11&gt;=0), "",O11/O4)</f>
        <v>0</v>
      </c>
      <c r="Q11" s="44"/>
      <c r="R11" s="30" t="str">
        <f t="shared" si="1"/>
        <v/>
      </c>
      <c r="S11" s="130">
        <f>+L11+O11</f>
        <v>0</v>
      </c>
      <c r="T11" s="30">
        <f>IF(AND(S4=0,S11&gt;=0), "",S11/S4)</f>
        <v>0</v>
      </c>
      <c r="U11" s="44"/>
      <c r="V11" s="131"/>
      <c r="W11" s="30" t="str">
        <f>IF(AND(V4=0,V11&gt;=0), "",V11/V4)</f>
        <v/>
      </c>
      <c r="X11" s="47" t="str">
        <f t="shared" si="2"/>
        <v/>
      </c>
      <c r="Y11" s="129">
        <f>+'N EERR TERRA'!F10</f>
        <v>0</v>
      </c>
      <c r="Z11" s="30">
        <f>IF(AND(Y4=0,Y11&gt;=0), "",Y11/Y4)</f>
        <v>0</v>
      </c>
      <c r="AA11" s="44"/>
      <c r="AB11" s="30" t="str">
        <f t="shared" si="3"/>
        <v/>
      </c>
      <c r="AC11" s="130">
        <f>+S11+Y11</f>
        <v>0</v>
      </c>
      <c r="AD11" s="30">
        <f>IF(AND(AC4=0,AC11&gt;=0), "",AC11/AC4)</f>
        <v>0</v>
      </c>
      <c r="AE11" s="44"/>
      <c r="AF11" s="129">
        <f>+'N EERR TERRA'!G10</f>
        <v>0</v>
      </c>
      <c r="AG11" s="30">
        <f>IF(AND(AF4=0,AF11&gt;=0), "",AF11/AF4)</f>
        <v>0</v>
      </c>
      <c r="AH11" s="44"/>
      <c r="AI11" s="30" t="str">
        <f t="shared" si="4"/>
        <v/>
      </c>
      <c r="AJ11" s="130">
        <f t="shared" si="16"/>
        <v>0</v>
      </c>
      <c r="AK11" s="30">
        <f>IF(AND(AJ4=0,AJ11&gt;=0), "",AJ11/AJ4)</f>
        <v>0</v>
      </c>
      <c r="AL11" s="44"/>
      <c r="AM11" s="129">
        <f>+'N EERR TERRA'!H10</f>
        <v>0</v>
      </c>
      <c r="AN11" s="30">
        <f>IF(AND(AM4=0,AM11&gt;=0), "",AM11/AM4)</f>
        <v>0</v>
      </c>
      <c r="AO11" s="44"/>
      <c r="AP11" s="30" t="str">
        <f t="shared" si="5"/>
        <v/>
      </c>
      <c r="AQ11" s="130">
        <f t="shared" si="17"/>
        <v>0</v>
      </c>
      <c r="AR11" s="30">
        <f>IF(AND(AQ4=0,AQ11&gt;=0), "",AQ11/AQ4)</f>
        <v>0</v>
      </c>
      <c r="AS11" s="44"/>
      <c r="AT11" s="131">
        <f>+V11*2</f>
        <v>0</v>
      </c>
      <c r="AU11" s="30" t="str">
        <f>IF(AND(AT4=0,AT11&gt;=0), "",AT11/AT4)</f>
        <v/>
      </c>
      <c r="AV11" s="47" t="str">
        <f t="shared" si="6"/>
        <v/>
      </c>
      <c r="AW11" s="131">
        <f>+AQ11/6</f>
        <v>0</v>
      </c>
      <c r="AX11" s="30">
        <f>IF(AND(AW4=0,AW11&gt;=0), "",AW11/AW4)</f>
        <v>0</v>
      </c>
      <c r="AY11" s="44"/>
      <c r="AZ11" s="131">
        <f>+AT11/6</f>
        <v>0</v>
      </c>
      <c r="BA11" s="30" t="str">
        <f>IF(AND(AZ4=0,AZ11&gt;=0), "",AZ11/AZ4)</f>
        <v/>
      </c>
      <c r="BB11" s="47" t="str">
        <f t="shared" si="7"/>
        <v/>
      </c>
      <c r="BC11" s="129">
        <f>+'N EERR TERRA'!I10</f>
        <v>0</v>
      </c>
      <c r="BD11" s="30" t="str">
        <f>IF(AND(BC4=0,BC11&gt;=0), "",BC11/BC4)</f>
        <v/>
      </c>
      <c r="BE11" s="44"/>
      <c r="BF11" s="30" t="str">
        <f t="shared" si="8"/>
        <v/>
      </c>
      <c r="BG11" s="130">
        <f>+AQ11+BC11</f>
        <v>0</v>
      </c>
      <c r="BH11" s="30">
        <f>IF(AND(BG4=0,BG11&gt;=0), "",BG11/BG4)</f>
        <v>0</v>
      </c>
      <c r="BI11" s="44"/>
      <c r="BJ11" s="129">
        <f>+'N EERR TERRA'!J10</f>
        <v>0</v>
      </c>
      <c r="BK11" s="30" t="str">
        <f>IF(AND(BJ4=0,BJ11&gt;=0), "",BJ11/BJ4)</f>
        <v/>
      </c>
      <c r="BL11" s="44"/>
      <c r="BM11" s="30" t="str">
        <f t="shared" si="9"/>
        <v/>
      </c>
      <c r="BN11" s="130">
        <f>+BG11+BJ11</f>
        <v>0</v>
      </c>
      <c r="BO11" s="30">
        <f>IF(AND(BN4=0,BN11&gt;=0), "",BN11/BN4)</f>
        <v>0</v>
      </c>
      <c r="BP11" s="44"/>
      <c r="BQ11" s="129">
        <f>+'N EERR TERRA'!K10</f>
        <v>0</v>
      </c>
      <c r="BR11" s="30" t="str">
        <f>IF(AND(BQ4=0,BQ11&gt;=0), "",BQ11/BQ4)</f>
        <v/>
      </c>
      <c r="BS11" s="44"/>
      <c r="BT11" s="30" t="str">
        <f t="shared" si="10"/>
        <v/>
      </c>
      <c r="BU11" s="130">
        <f>+BN11+BQ11</f>
        <v>0</v>
      </c>
      <c r="BV11" s="30">
        <f>IF(AND(BU4=0,BU11&gt;=0), "",BU11/BU4)</f>
        <v>0</v>
      </c>
      <c r="BW11" s="44"/>
      <c r="BX11" s="131">
        <f>+AZ11*9</f>
        <v>0</v>
      </c>
      <c r="BY11" s="30" t="str">
        <f>IF(AND(BX4=0,BX11&gt;=0), "",BX11/BX4)</f>
        <v/>
      </c>
      <c r="BZ11" s="47" t="str">
        <f t="shared" si="11"/>
        <v/>
      </c>
      <c r="CA11" s="129">
        <f>+'N EERR TERRA'!L10</f>
        <v>0</v>
      </c>
      <c r="CB11" s="30" t="str">
        <f>IF(AND(CA4=0,CA11&gt;=0), "",CA11/CA4)</f>
        <v/>
      </c>
      <c r="CC11" s="44"/>
      <c r="CD11" s="30" t="str">
        <f t="shared" si="12"/>
        <v/>
      </c>
      <c r="CE11" s="130">
        <f>+BU11+CA11</f>
        <v>0</v>
      </c>
      <c r="CF11" s="30">
        <f>IF(AND(CE4=0,CE11&gt;=0), "",CE11/CE4)</f>
        <v>0</v>
      </c>
      <c r="CG11" s="44"/>
      <c r="CH11" s="129">
        <f>+'N EERR TERRA'!M10</f>
        <v>0</v>
      </c>
      <c r="CI11" s="30" t="str">
        <f>IF(AND(CH4=0,CH11&gt;=0), "",CH11/CH4)</f>
        <v/>
      </c>
      <c r="CJ11" s="44"/>
      <c r="CK11" s="30" t="str">
        <f t="shared" si="13"/>
        <v/>
      </c>
      <c r="CL11" s="130">
        <f>+CE11+CH11</f>
        <v>0</v>
      </c>
      <c r="CM11" s="30">
        <f>IF(AND(CL4=0,CL11&gt;=0), "",CL11/CL4)</f>
        <v>0</v>
      </c>
      <c r="CN11" s="44"/>
      <c r="CO11" s="129">
        <f>+'N EERR TERRA'!N10</f>
        <v>0</v>
      </c>
      <c r="CP11" s="30" t="str">
        <f>IF(AND(CO4=0,CO11&gt;=0), "",CO11/CO4)</f>
        <v/>
      </c>
      <c r="CQ11" s="44"/>
      <c r="CR11" s="30" t="str">
        <f t="shared" si="14"/>
        <v/>
      </c>
      <c r="CS11" s="130">
        <f>+CL11+CO11</f>
        <v>0</v>
      </c>
      <c r="CT11" s="30">
        <f>IF(AND(CS4=0,CS11&gt;=0), "",CS11/CS4)</f>
        <v>0</v>
      </c>
      <c r="CU11" s="44"/>
      <c r="CV11" s="131">
        <f t="shared" ref="CV11:CV21" si="18">+AZ11*12</f>
        <v>0</v>
      </c>
      <c r="CW11" s="30" t="str">
        <f>IF(AND(CV4=0,CV11&gt;=0), "",CV11/CV4)</f>
        <v/>
      </c>
      <c r="CX11" s="47" t="str">
        <f t="shared" si="15"/>
        <v/>
      </c>
    </row>
    <row r="12" spans="1:102" outlineLevel="1" x14ac:dyDescent="0.3">
      <c r="A12" s="29" t="s">
        <v>41</v>
      </c>
      <c r="B12" s="129">
        <f>+'N EERR TERRA'!B11</f>
        <v>0</v>
      </c>
      <c r="C12" s="30" t="str">
        <f>IF(AND(B4=0,B12&gt;=0), "",B12/B4)</f>
        <v/>
      </c>
      <c r="D12" s="44"/>
      <c r="E12" s="129">
        <f>+'N EERR TERRA'!C11</f>
        <v>0</v>
      </c>
      <c r="F12" s="30">
        <f>IF(AND(E4=0,E12&gt;=0), "",E12/E4)</f>
        <v>0</v>
      </c>
      <c r="G12" s="44"/>
      <c r="H12" s="129">
        <f>+'N EERR TERRA'!D11</f>
        <v>0</v>
      </c>
      <c r="I12" s="30">
        <f>IF(AND(H4=0,H12&gt;=0), "",H12/H4)</f>
        <v>0</v>
      </c>
      <c r="J12" s="44"/>
      <c r="K12" s="30" t="str">
        <f t="shared" si="0"/>
        <v/>
      </c>
      <c r="L12" s="130">
        <f>+E12+H12</f>
        <v>0</v>
      </c>
      <c r="M12" s="30">
        <f>IF(AND(L4=0,L12&gt;=0), "",L12/L4)</f>
        <v>0</v>
      </c>
      <c r="N12" s="44"/>
      <c r="O12" s="129">
        <f>+'N EERR TERRA'!E11</f>
        <v>0</v>
      </c>
      <c r="P12" s="30">
        <f>IF(AND(O4=0,O12&gt;=0), "",O12/O4)</f>
        <v>0</v>
      </c>
      <c r="Q12" s="44"/>
      <c r="R12" s="30" t="str">
        <f t="shared" si="1"/>
        <v/>
      </c>
      <c r="S12" s="130">
        <f>+L12+O12</f>
        <v>0</v>
      </c>
      <c r="T12" s="30">
        <f>IF(AND(S4=0,S12&gt;=0), "",S12/S4)</f>
        <v>0</v>
      </c>
      <c r="U12" s="44"/>
      <c r="V12" s="131"/>
      <c r="W12" s="30" t="str">
        <f>IF(AND(V4=0,V12&gt;=0), "",V12/V4)</f>
        <v/>
      </c>
      <c r="X12" s="47" t="str">
        <f t="shared" si="2"/>
        <v/>
      </c>
      <c r="Y12" s="129">
        <f>+'N EERR TERRA'!F11</f>
        <v>0</v>
      </c>
      <c r="Z12" s="30">
        <f>IF(AND(Y4=0,Y12&gt;=0), "",Y12/Y4)</f>
        <v>0</v>
      </c>
      <c r="AA12" s="44"/>
      <c r="AB12" s="30" t="str">
        <f t="shared" si="3"/>
        <v/>
      </c>
      <c r="AC12" s="130">
        <f>+S12+Y12</f>
        <v>0</v>
      </c>
      <c r="AD12" s="30">
        <f>IF(AND(AC4=0,AC12&gt;=0), "",AC12/AC4)</f>
        <v>0</v>
      </c>
      <c r="AE12" s="44"/>
      <c r="AF12" s="129">
        <f>+'N EERR TERRA'!G11</f>
        <v>0</v>
      </c>
      <c r="AG12" s="30">
        <f>IF(AND(AF4=0,AF12&gt;=0), "",AF12/AF4)</f>
        <v>0</v>
      </c>
      <c r="AH12" s="44"/>
      <c r="AI12" s="30" t="str">
        <f t="shared" si="4"/>
        <v/>
      </c>
      <c r="AJ12" s="130">
        <f t="shared" si="16"/>
        <v>0</v>
      </c>
      <c r="AK12" s="30">
        <f>IF(AND(AJ4=0,AJ12&gt;=0), "",AJ12/AJ4)</f>
        <v>0</v>
      </c>
      <c r="AL12" s="44"/>
      <c r="AM12" s="129">
        <f>+'N EERR TERRA'!H11</f>
        <v>0</v>
      </c>
      <c r="AN12" s="30">
        <f>IF(AND(AM4=0,AM12&gt;=0), "",AM12/AM4)</f>
        <v>0</v>
      </c>
      <c r="AO12" s="44"/>
      <c r="AP12" s="30" t="str">
        <f t="shared" si="5"/>
        <v/>
      </c>
      <c r="AQ12" s="130">
        <f t="shared" si="17"/>
        <v>0</v>
      </c>
      <c r="AR12" s="30">
        <f>IF(AND(AQ4=0,AQ12&gt;=0), "",AQ12/AQ4)</f>
        <v>0</v>
      </c>
      <c r="AS12" s="44"/>
      <c r="AT12" s="131">
        <f>+V12*2</f>
        <v>0</v>
      </c>
      <c r="AU12" s="30" t="str">
        <f>IF(AND(AT4=0,AT12&gt;=0), "",AT12/AT4)</f>
        <v/>
      </c>
      <c r="AV12" s="47" t="str">
        <f t="shared" si="6"/>
        <v/>
      </c>
      <c r="AW12" s="131">
        <f>+AQ12/6</f>
        <v>0</v>
      </c>
      <c r="AX12" s="30">
        <f>IF(AND(AW4=0,AW12&gt;=0), "",AW12/AW4)</f>
        <v>0</v>
      </c>
      <c r="AY12" s="44"/>
      <c r="AZ12" s="131">
        <f>+AT12/6</f>
        <v>0</v>
      </c>
      <c r="BA12" s="30" t="str">
        <f>IF(AND(AZ4=0,AZ12&gt;=0), "",AZ12/AZ4)</f>
        <v/>
      </c>
      <c r="BB12" s="47" t="str">
        <f t="shared" si="7"/>
        <v/>
      </c>
      <c r="BC12" s="129">
        <f>+'N EERR TERRA'!I11</f>
        <v>0</v>
      </c>
      <c r="BD12" s="30" t="str">
        <f>IF(AND(BC4=0,BC12&gt;=0), "",BC12/BC4)</f>
        <v/>
      </c>
      <c r="BE12" s="44"/>
      <c r="BF12" s="30" t="str">
        <f t="shared" si="8"/>
        <v/>
      </c>
      <c r="BG12" s="130">
        <f>+AQ12+BC12</f>
        <v>0</v>
      </c>
      <c r="BH12" s="30">
        <f>IF(AND(BG4=0,BG12&gt;=0), "",BG12/BG4)</f>
        <v>0</v>
      </c>
      <c r="BI12" s="44"/>
      <c r="BJ12" s="129">
        <f>+'N EERR TERRA'!J11</f>
        <v>0</v>
      </c>
      <c r="BK12" s="30" t="str">
        <f>IF(AND(BJ4=0,BJ12&gt;=0), "",BJ12/BJ4)</f>
        <v/>
      </c>
      <c r="BL12" s="44"/>
      <c r="BM12" s="30" t="str">
        <f t="shared" si="9"/>
        <v/>
      </c>
      <c r="BN12" s="130">
        <f>+BG12+BJ12</f>
        <v>0</v>
      </c>
      <c r="BO12" s="30">
        <f>IF(AND(BN4=0,BN12&gt;=0), "",BN12/BN4)</f>
        <v>0</v>
      </c>
      <c r="BP12" s="44"/>
      <c r="BQ12" s="129">
        <f>+'N EERR TERRA'!K11</f>
        <v>0</v>
      </c>
      <c r="BR12" s="30" t="str">
        <f>IF(AND(BQ4=0,BQ12&gt;=0), "",BQ12/BQ4)</f>
        <v/>
      </c>
      <c r="BS12" s="44"/>
      <c r="BT12" s="30" t="str">
        <f t="shared" si="10"/>
        <v/>
      </c>
      <c r="BU12" s="130">
        <f>+BN12+BQ12</f>
        <v>0</v>
      </c>
      <c r="BV12" s="30">
        <f>IF(AND(BU4=0,BU12&gt;=0), "",BU12/BU4)</f>
        <v>0</v>
      </c>
      <c r="BW12" s="44"/>
      <c r="BX12" s="131">
        <f>+AZ12*9</f>
        <v>0</v>
      </c>
      <c r="BY12" s="30" t="str">
        <f>IF(AND(BX4=0,BX12&gt;=0), "",BX12/BX4)</f>
        <v/>
      </c>
      <c r="BZ12" s="47" t="str">
        <f t="shared" si="11"/>
        <v/>
      </c>
      <c r="CA12" s="129">
        <f>+'N EERR TERRA'!L11</f>
        <v>0</v>
      </c>
      <c r="CB12" s="30" t="str">
        <f>IF(AND(CA4=0,CA12&gt;=0), "",CA12/CA4)</f>
        <v/>
      </c>
      <c r="CC12" s="44"/>
      <c r="CD12" s="30" t="str">
        <f t="shared" si="12"/>
        <v/>
      </c>
      <c r="CE12" s="130">
        <f>+BU12+CA12</f>
        <v>0</v>
      </c>
      <c r="CF12" s="30">
        <f>IF(AND(CE4=0,CE12&gt;=0), "",CE12/CE4)</f>
        <v>0</v>
      </c>
      <c r="CG12" s="44"/>
      <c r="CH12" s="129">
        <f>+'N EERR TERRA'!M11</f>
        <v>0</v>
      </c>
      <c r="CI12" s="30" t="str">
        <f>IF(AND(CH4=0,CH12&gt;=0), "",CH12/CH4)</f>
        <v/>
      </c>
      <c r="CJ12" s="44"/>
      <c r="CK12" s="30" t="str">
        <f t="shared" si="13"/>
        <v/>
      </c>
      <c r="CL12" s="130">
        <f>+CE12+CH12</f>
        <v>0</v>
      </c>
      <c r="CM12" s="30">
        <f>IF(AND(CL4=0,CL12&gt;=0), "",CL12/CL4)</f>
        <v>0</v>
      </c>
      <c r="CN12" s="44"/>
      <c r="CO12" s="129">
        <f>+'N EERR TERRA'!N11</f>
        <v>0</v>
      </c>
      <c r="CP12" s="30" t="str">
        <f>IF(AND(CO4=0,CO12&gt;=0), "",CO12/CO4)</f>
        <v/>
      </c>
      <c r="CQ12" s="44"/>
      <c r="CR12" s="30" t="str">
        <f t="shared" si="14"/>
        <v/>
      </c>
      <c r="CS12" s="130">
        <f>+CL12+CO12</f>
        <v>0</v>
      </c>
      <c r="CT12" s="30">
        <f>IF(AND(CS4=0,CS12&gt;=0), "",CS12/CS4)</f>
        <v>0</v>
      </c>
      <c r="CU12" s="44"/>
      <c r="CV12" s="131">
        <f t="shared" si="18"/>
        <v>0</v>
      </c>
      <c r="CW12" s="30" t="str">
        <f>IF(AND(CV4=0,CV12&gt;=0), "",CV12/CV4)</f>
        <v/>
      </c>
      <c r="CX12" s="47" t="str">
        <f t="shared" si="15"/>
        <v/>
      </c>
    </row>
    <row r="13" spans="1:102" outlineLevel="1" x14ac:dyDescent="0.3">
      <c r="A13" s="29" t="s">
        <v>42</v>
      </c>
      <c r="B13" s="129">
        <f>+'N EERR TERRA'!B12</f>
        <v>0</v>
      </c>
      <c r="C13" s="30" t="str">
        <f>IF(AND(B4=0,B13&gt;=0), "",B13/B4)</f>
        <v/>
      </c>
      <c r="D13" s="44"/>
      <c r="E13" s="129">
        <f>+'N EERR TERRA'!C12</f>
        <v>0</v>
      </c>
      <c r="F13" s="30">
        <f>IF(AND(E4=0,E13&gt;=0), "",E13/E4)</f>
        <v>0</v>
      </c>
      <c r="G13" s="44"/>
      <c r="H13" s="129">
        <f>+'N EERR TERRA'!D12</f>
        <v>0</v>
      </c>
      <c r="I13" s="30">
        <f>IF(AND(H4=0,H13&gt;=0), "",H13/H4)</f>
        <v>0</v>
      </c>
      <c r="J13" s="44"/>
      <c r="K13" s="30" t="str">
        <f t="shared" si="0"/>
        <v/>
      </c>
      <c r="L13" s="130">
        <f>+E13+H13</f>
        <v>0</v>
      </c>
      <c r="M13" s="30">
        <f>IF(AND(L4=0,L13&gt;=0), "",L13/L4)</f>
        <v>0</v>
      </c>
      <c r="N13" s="44"/>
      <c r="O13" s="129">
        <f>+'N EERR TERRA'!E12</f>
        <v>0</v>
      </c>
      <c r="P13" s="30">
        <f>IF(AND(O4=0,O13&gt;=0), "",O13/O4)</f>
        <v>0</v>
      </c>
      <c r="Q13" s="44"/>
      <c r="R13" s="30" t="str">
        <f t="shared" si="1"/>
        <v/>
      </c>
      <c r="S13" s="130">
        <f>+L13+O13</f>
        <v>0</v>
      </c>
      <c r="T13" s="30">
        <f>IF(AND(S4=0,S13&gt;=0), "",S13/S4)</f>
        <v>0</v>
      </c>
      <c r="U13" s="44"/>
      <c r="V13" s="131"/>
      <c r="W13" s="30" t="str">
        <f>IF(AND(V4=0,V13&gt;=0), "",V13/V4)</f>
        <v/>
      </c>
      <c r="X13" s="47" t="str">
        <f t="shared" si="2"/>
        <v/>
      </c>
      <c r="Y13" s="129">
        <f>+'N EERR TERRA'!F12</f>
        <v>0</v>
      </c>
      <c r="Z13" s="30">
        <f>IF(AND(Y4=0,Y13&gt;=0), "",Y13/Y4)</f>
        <v>0</v>
      </c>
      <c r="AA13" s="44"/>
      <c r="AB13" s="30" t="str">
        <f t="shared" si="3"/>
        <v/>
      </c>
      <c r="AC13" s="130">
        <f>+S13+Y13</f>
        <v>0</v>
      </c>
      <c r="AD13" s="30">
        <f>IF(AND(AC4=0,AC13&gt;=0), "",AC13/AC4)</f>
        <v>0</v>
      </c>
      <c r="AE13" s="44"/>
      <c r="AF13" s="129">
        <f>+'N EERR TERRA'!G12</f>
        <v>0</v>
      </c>
      <c r="AG13" s="30">
        <f>IF(AND(AF4=0,AF13&gt;=0), "",AF13/AF4)</f>
        <v>0</v>
      </c>
      <c r="AH13" s="44"/>
      <c r="AI13" s="30" t="str">
        <f t="shared" si="4"/>
        <v/>
      </c>
      <c r="AJ13" s="130">
        <f t="shared" si="16"/>
        <v>0</v>
      </c>
      <c r="AK13" s="30">
        <f>IF(AND(AJ4=0,AJ13&gt;=0), "",AJ13/AJ4)</f>
        <v>0</v>
      </c>
      <c r="AL13" s="44"/>
      <c r="AM13" s="129">
        <f>+'N EERR TERRA'!H12</f>
        <v>0</v>
      </c>
      <c r="AN13" s="30">
        <f>IF(AND(AM4=0,AM13&gt;=0), "",AM13/AM4)</f>
        <v>0</v>
      </c>
      <c r="AO13" s="44"/>
      <c r="AP13" s="30" t="str">
        <f t="shared" si="5"/>
        <v/>
      </c>
      <c r="AQ13" s="130">
        <f t="shared" si="17"/>
        <v>0</v>
      </c>
      <c r="AR13" s="30">
        <f>IF(AND(AQ4=0,AQ13&gt;=0), "",AQ13/AQ4)</f>
        <v>0</v>
      </c>
      <c r="AS13" s="44"/>
      <c r="AT13" s="131">
        <f>+V13*2</f>
        <v>0</v>
      </c>
      <c r="AU13" s="30" t="str">
        <f>IF(AND(AT4=0,AT13&gt;=0), "",AT13/AT4)</f>
        <v/>
      </c>
      <c r="AV13" s="47" t="str">
        <f t="shared" si="6"/>
        <v/>
      </c>
      <c r="AW13" s="131">
        <f>+AQ13/6</f>
        <v>0</v>
      </c>
      <c r="AX13" s="30">
        <f>IF(AND(AW4=0,AW13&gt;=0), "",AW13/AW4)</f>
        <v>0</v>
      </c>
      <c r="AY13" s="44"/>
      <c r="AZ13" s="131">
        <f>+AT13/6</f>
        <v>0</v>
      </c>
      <c r="BA13" s="30" t="str">
        <f>IF(AND(AZ4=0,AZ13&gt;=0), "",AZ13/AZ4)</f>
        <v/>
      </c>
      <c r="BB13" s="47" t="str">
        <f t="shared" si="7"/>
        <v/>
      </c>
      <c r="BC13" s="129">
        <f>+'N EERR TERRA'!I12</f>
        <v>0</v>
      </c>
      <c r="BD13" s="30" t="str">
        <f>IF(AND(BC4=0,BC13&gt;=0), "",BC13/BC4)</f>
        <v/>
      </c>
      <c r="BE13" s="44"/>
      <c r="BF13" s="30" t="str">
        <f t="shared" si="8"/>
        <v/>
      </c>
      <c r="BG13" s="130">
        <f>+AQ13+BC13</f>
        <v>0</v>
      </c>
      <c r="BH13" s="30">
        <f>IF(AND(BG4=0,BG13&gt;=0), "",BG13/BG4)</f>
        <v>0</v>
      </c>
      <c r="BI13" s="44"/>
      <c r="BJ13" s="129">
        <f>+'N EERR TERRA'!J12</f>
        <v>0</v>
      </c>
      <c r="BK13" s="30" t="str">
        <f>IF(AND(BJ4=0,BJ13&gt;=0), "",BJ13/BJ4)</f>
        <v/>
      </c>
      <c r="BL13" s="44"/>
      <c r="BM13" s="30" t="str">
        <f t="shared" si="9"/>
        <v/>
      </c>
      <c r="BN13" s="130">
        <f>+BG13+BJ13</f>
        <v>0</v>
      </c>
      <c r="BO13" s="30">
        <f>IF(AND(BN4=0,BN13&gt;=0), "",BN13/BN4)</f>
        <v>0</v>
      </c>
      <c r="BP13" s="44"/>
      <c r="BQ13" s="129">
        <f>+'N EERR TERRA'!K12</f>
        <v>0</v>
      </c>
      <c r="BR13" s="30" t="str">
        <f>IF(AND(BQ4=0,BQ13&gt;=0), "",BQ13/BQ4)</f>
        <v/>
      </c>
      <c r="BS13" s="44"/>
      <c r="BT13" s="30" t="str">
        <f t="shared" si="10"/>
        <v/>
      </c>
      <c r="BU13" s="130">
        <f>+BN13+BQ13</f>
        <v>0</v>
      </c>
      <c r="BV13" s="30">
        <f>IF(AND(BU4=0,BU13&gt;=0), "",BU13/BU4)</f>
        <v>0</v>
      </c>
      <c r="BW13" s="44"/>
      <c r="BX13" s="131">
        <f>+AZ13*9</f>
        <v>0</v>
      </c>
      <c r="BY13" s="30" t="str">
        <f>IF(AND(BX4=0,BX13&gt;=0), "",BX13/BX4)</f>
        <v/>
      </c>
      <c r="BZ13" s="47" t="str">
        <f t="shared" si="11"/>
        <v/>
      </c>
      <c r="CA13" s="129">
        <f>+'N EERR TERRA'!L12</f>
        <v>0</v>
      </c>
      <c r="CB13" s="30" t="str">
        <f>IF(AND(CA4=0,CA13&gt;=0), "",CA13/CA4)</f>
        <v/>
      </c>
      <c r="CC13" s="44"/>
      <c r="CD13" s="30" t="str">
        <f t="shared" si="12"/>
        <v/>
      </c>
      <c r="CE13" s="130">
        <f>+BU13+CA13</f>
        <v>0</v>
      </c>
      <c r="CF13" s="30">
        <f>IF(AND(CE4=0,CE13&gt;=0), "",CE13/CE4)</f>
        <v>0</v>
      </c>
      <c r="CG13" s="44"/>
      <c r="CH13" s="129">
        <f>+'N EERR TERRA'!M12</f>
        <v>0</v>
      </c>
      <c r="CI13" s="30" t="str">
        <f>IF(AND(CH4=0,CH13&gt;=0), "",CH13/CH4)</f>
        <v/>
      </c>
      <c r="CJ13" s="44"/>
      <c r="CK13" s="30" t="str">
        <f t="shared" si="13"/>
        <v/>
      </c>
      <c r="CL13" s="130">
        <f>+CE13+CH13</f>
        <v>0</v>
      </c>
      <c r="CM13" s="30">
        <f>IF(AND(CL4=0,CL13&gt;=0), "",CL13/CL4)</f>
        <v>0</v>
      </c>
      <c r="CN13" s="44"/>
      <c r="CO13" s="129">
        <f>+'N EERR TERRA'!N12</f>
        <v>0</v>
      </c>
      <c r="CP13" s="30" t="str">
        <f>IF(AND(CO4=0,CO13&gt;=0), "",CO13/CO4)</f>
        <v/>
      </c>
      <c r="CQ13" s="44"/>
      <c r="CR13" s="30" t="str">
        <f t="shared" si="14"/>
        <v/>
      </c>
      <c r="CS13" s="130">
        <f>+CL13+CO13</f>
        <v>0</v>
      </c>
      <c r="CT13" s="30">
        <f>IF(AND(CS4=0,CS13&gt;=0), "",CS13/CS4)</f>
        <v>0</v>
      </c>
      <c r="CU13" s="44"/>
      <c r="CV13" s="131">
        <f t="shared" si="18"/>
        <v>0</v>
      </c>
      <c r="CW13" s="30" t="str">
        <f>IF(AND(CV4=0,CV13&gt;=0), "",CV13/CV4)</f>
        <v/>
      </c>
      <c r="CX13" s="47" t="str">
        <f t="shared" si="15"/>
        <v/>
      </c>
    </row>
    <row r="14" spans="1:102" outlineLevel="1" x14ac:dyDescent="0.3">
      <c r="A14" s="31"/>
      <c r="B14" s="129"/>
      <c r="C14" s="30"/>
      <c r="D14" s="44"/>
      <c r="E14" s="129"/>
      <c r="F14" s="30"/>
      <c r="G14" s="44"/>
      <c r="H14" s="129"/>
      <c r="I14" s="30"/>
      <c r="J14" s="44"/>
      <c r="K14" s="30" t="str">
        <f t="shared" si="0"/>
        <v/>
      </c>
      <c r="M14" s="30"/>
      <c r="N14" s="44"/>
      <c r="O14" s="129"/>
      <c r="P14" s="30"/>
      <c r="Q14" s="44"/>
      <c r="R14" s="30" t="str">
        <f t="shared" si="1"/>
        <v/>
      </c>
      <c r="T14" s="30"/>
      <c r="U14" s="44"/>
      <c r="V14" s="131"/>
      <c r="W14" s="30"/>
      <c r="X14" s="47" t="str">
        <f t="shared" si="2"/>
        <v/>
      </c>
      <c r="Y14" s="129"/>
      <c r="Z14" s="30"/>
      <c r="AA14" s="44"/>
      <c r="AB14" s="30" t="str">
        <f t="shared" si="3"/>
        <v/>
      </c>
      <c r="AD14" s="30"/>
      <c r="AE14" s="44"/>
      <c r="AF14" s="129"/>
      <c r="AG14" s="30"/>
      <c r="AH14" s="44"/>
      <c r="AI14" s="30" t="str">
        <f t="shared" si="4"/>
        <v/>
      </c>
      <c r="AJ14" s="130">
        <f t="shared" si="16"/>
        <v>0</v>
      </c>
      <c r="AK14" s="30"/>
      <c r="AL14" s="44"/>
      <c r="AM14" s="129"/>
      <c r="AN14" s="30"/>
      <c r="AO14" s="44"/>
      <c r="AP14" s="30" t="str">
        <f t="shared" si="5"/>
        <v/>
      </c>
      <c r="AQ14" s="130">
        <f t="shared" si="17"/>
        <v>0</v>
      </c>
      <c r="AR14" s="30"/>
      <c r="AS14" s="44"/>
      <c r="AT14" s="131">
        <f>+V14*2</f>
        <v>0</v>
      </c>
      <c r="AU14" s="30"/>
      <c r="AV14" s="47" t="str">
        <f t="shared" si="6"/>
        <v/>
      </c>
      <c r="AW14" s="131">
        <f>+AQ14/6</f>
        <v>0</v>
      </c>
      <c r="AX14" s="30"/>
      <c r="AY14" s="44"/>
      <c r="AZ14" s="131">
        <f>+AT14/6</f>
        <v>0</v>
      </c>
      <c r="BA14" s="30"/>
      <c r="BB14" s="47" t="str">
        <f t="shared" si="7"/>
        <v/>
      </c>
      <c r="BC14" s="129"/>
      <c r="BD14" s="30"/>
      <c r="BE14" s="44"/>
      <c r="BF14" s="30" t="str">
        <f t="shared" si="8"/>
        <v/>
      </c>
      <c r="BG14" s="130">
        <f>+AQ14+BC14</f>
        <v>0</v>
      </c>
      <c r="BH14" s="30"/>
      <c r="BI14" s="44"/>
      <c r="BJ14" s="129"/>
      <c r="BK14" s="30"/>
      <c r="BL14" s="44"/>
      <c r="BM14" s="30" t="str">
        <f t="shared" si="9"/>
        <v/>
      </c>
      <c r="BN14" s="130">
        <f>+BG14+BJ14</f>
        <v>0</v>
      </c>
      <c r="BO14" s="30"/>
      <c r="BP14" s="44"/>
      <c r="BQ14" s="129"/>
      <c r="BR14" s="30"/>
      <c r="BS14" s="44"/>
      <c r="BT14" s="30" t="str">
        <f t="shared" si="10"/>
        <v/>
      </c>
      <c r="BU14" s="130">
        <f>+BN14+BQ14</f>
        <v>0</v>
      </c>
      <c r="BV14" s="30"/>
      <c r="BW14" s="44"/>
      <c r="BX14" s="131">
        <f>+AZ14*9</f>
        <v>0</v>
      </c>
      <c r="BY14" s="30"/>
      <c r="BZ14" s="47" t="str">
        <f t="shared" si="11"/>
        <v/>
      </c>
      <c r="CA14" s="129"/>
      <c r="CB14" s="30"/>
      <c r="CC14" s="44"/>
      <c r="CD14" s="30" t="str">
        <f t="shared" si="12"/>
        <v/>
      </c>
      <c r="CF14" s="30"/>
      <c r="CG14" s="44"/>
      <c r="CH14" s="129"/>
      <c r="CI14" s="30"/>
      <c r="CJ14" s="44"/>
      <c r="CK14" s="30" t="str">
        <f t="shared" si="13"/>
        <v/>
      </c>
      <c r="CL14" s="130">
        <f>+CE14+CH14</f>
        <v>0</v>
      </c>
      <c r="CM14" s="30"/>
      <c r="CN14" s="44"/>
      <c r="CO14" s="129"/>
      <c r="CP14" s="30"/>
      <c r="CQ14" s="44"/>
      <c r="CR14" s="30" t="str">
        <f t="shared" si="14"/>
        <v/>
      </c>
      <c r="CS14" s="130">
        <f>+CL14+CO14</f>
        <v>0</v>
      </c>
      <c r="CT14" s="30"/>
      <c r="CU14" s="44"/>
      <c r="CV14" s="131">
        <f t="shared" si="18"/>
        <v>0</v>
      </c>
      <c r="CW14" s="30"/>
      <c r="CX14" s="47" t="str">
        <f t="shared" si="15"/>
        <v/>
      </c>
    </row>
    <row r="15" spans="1:102" s="6" customFormat="1" outlineLevel="1" x14ac:dyDescent="0.3">
      <c r="A15" s="37" t="s">
        <v>44</v>
      </c>
      <c r="B15" s="126">
        <f>SUM(B16:B17)</f>
        <v>0</v>
      </c>
      <c r="C15" s="38" t="str">
        <f>IF(AND(B4=0,B15&gt;=0), "",B15/B4)</f>
        <v/>
      </c>
      <c r="D15" s="43"/>
      <c r="E15" s="126">
        <f>SUM(E16:E17)</f>
        <v>0</v>
      </c>
      <c r="F15" s="38">
        <f>IF(AND(E4=0,E15&gt;=0), "",E15/E4)</f>
        <v>0</v>
      </c>
      <c r="G15" s="43"/>
      <c r="H15" s="126">
        <f>SUM(H16:H17)</f>
        <v>0</v>
      </c>
      <c r="I15" s="38">
        <f>IF(AND(H4=0,H15&gt;=0), "",H15/H4)</f>
        <v>0</v>
      </c>
      <c r="J15" s="43"/>
      <c r="K15" s="38" t="str">
        <f t="shared" si="0"/>
        <v/>
      </c>
      <c r="L15" s="127">
        <f>SUM(L16:L17)</f>
        <v>0</v>
      </c>
      <c r="M15" s="38">
        <f>IF(AND(L4=0,L15&gt;=0), "",L15/L4)</f>
        <v>0</v>
      </c>
      <c r="N15" s="43"/>
      <c r="O15" s="126">
        <f>SUM(O16:O17)</f>
        <v>0</v>
      </c>
      <c r="P15" s="38">
        <f>IF(AND(O4=0,O15&gt;=0), "",O15/O4)</f>
        <v>0</v>
      </c>
      <c r="Q15" s="43"/>
      <c r="R15" s="38" t="str">
        <f t="shared" si="1"/>
        <v/>
      </c>
      <c r="S15" s="127">
        <f>SUM(S16:S17)</f>
        <v>0</v>
      </c>
      <c r="T15" s="38">
        <f>IF(AND(S4=0,S15&gt;=0), "",S15/S4)</f>
        <v>0</v>
      </c>
      <c r="U15" s="43"/>
      <c r="V15" s="128">
        <f>SUM(V16:V17)</f>
        <v>0</v>
      </c>
      <c r="W15" s="38" t="str">
        <f>IF(AND(V4=0,V15&gt;=0), "",V15/V4)</f>
        <v/>
      </c>
      <c r="X15" s="91" t="str">
        <f t="shared" si="2"/>
        <v/>
      </c>
      <c r="Y15" s="126">
        <f>SUM(Y16:Y17)</f>
        <v>0</v>
      </c>
      <c r="Z15" s="38">
        <f>IF(AND(Y4=0,Y15&gt;=0), "",Y15/Y4)</f>
        <v>0</v>
      </c>
      <c r="AA15" s="43"/>
      <c r="AB15" s="38" t="str">
        <f t="shared" si="3"/>
        <v/>
      </c>
      <c r="AC15" s="127">
        <f>SUM(AC16:AC17)</f>
        <v>0</v>
      </c>
      <c r="AD15" s="38">
        <f>IF(AND(AC4=0,AC15&gt;=0), "",AC15/AC4)</f>
        <v>0</v>
      </c>
      <c r="AE15" s="43"/>
      <c r="AF15" s="126">
        <f>SUM(AF16:AF17)</f>
        <v>0</v>
      </c>
      <c r="AG15" s="38">
        <f>IF(AND(AF4=0,AF15&gt;=0), "",AF15/AF4)</f>
        <v>0</v>
      </c>
      <c r="AH15" s="43"/>
      <c r="AI15" s="38" t="str">
        <f t="shared" si="4"/>
        <v/>
      </c>
      <c r="AJ15" s="127">
        <f>SUM(AJ16:AJ17)</f>
        <v>0</v>
      </c>
      <c r="AK15" s="38">
        <f>IF(AND(AJ4=0,AJ15&gt;=0), "",AJ15/AJ4)</f>
        <v>0</v>
      </c>
      <c r="AL15" s="43"/>
      <c r="AM15" s="126">
        <f>SUM(AM16:AM17)</f>
        <v>0</v>
      </c>
      <c r="AN15" s="38">
        <f>IF(AND(AM4=0,AM15&gt;=0), "",AM15/AM4)</f>
        <v>0</v>
      </c>
      <c r="AO15" s="43"/>
      <c r="AP15" s="38" t="str">
        <f t="shared" si="5"/>
        <v/>
      </c>
      <c r="AQ15" s="127">
        <f>SUM(AQ16:AQ17)</f>
        <v>0</v>
      </c>
      <c r="AR15" s="38">
        <f>IF(AND(AQ4=0,AQ15&gt;=0), "",AQ15/AQ4)</f>
        <v>0</v>
      </c>
      <c r="AS15" s="43"/>
      <c r="AT15" s="128">
        <f>SUM(AT16:AT17)</f>
        <v>0</v>
      </c>
      <c r="AU15" s="38" t="str">
        <f>IF(AND(AT4=0,AT15&gt;=0), "",AT15/AT4)</f>
        <v/>
      </c>
      <c r="AV15" s="91" t="str">
        <f t="shared" si="6"/>
        <v/>
      </c>
      <c r="AW15" s="128">
        <f>SUM(AW16:AW17)</f>
        <v>0</v>
      </c>
      <c r="AX15" s="38">
        <f>IF(AND(AW4=0,AW15&gt;=0), "",AW15/AW4)</f>
        <v>0</v>
      </c>
      <c r="AY15" s="43"/>
      <c r="AZ15" s="128">
        <f>SUM(AZ16:AZ17)</f>
        <v>0</v>
      </c>
      <c r="BA15" s="38" t="str">
        <f>IF(AND(AZ4=0,AZ15&gt;=0), "",AZ15/AZ4)</f>
        <v/>
      </c>
      <c r="BB15" s="91" t="str">
        <f t="shared" si="7"/>
        <v/>
      </c>
      <c r="BC15" s="126">
        <f>SUM(BC16:BC17)</f>
        <v>0</v>
      </c>
      <c r="BD15" s="38" t="str">
        <f>IF(AND(BC4=0,BC15&gt;=0), "",BC15/BC4)</f>
        <v/>
      </c>
      <c r="BE15" s="43"/>
      <c r="BF15" s="38" t="str">
        <f t="shared" si="8"/>
        <v/>
      </c>
      <c r="BG15" s="127">
        <f>SUM(BG16:BG17)</f>
        <v>0</v>
      </c>
      <c r="BH15" s="38">
        <f>IF(AND(BG4=0,BG15&gt;=0), "",BG15/BG4)</f>
        <v>0</v>
      </c>
      <c r="BI15" s="43"/>
      <c r="BJ15" s="126">
        <f>SUM(BJ16:BJ17)</f>
        <v>0</v>
      </c>
      <c r="BK15" s="38" t="str">
        <f>IF(AND(BJ4=0,BJ15&gt;=0), "",BJ15/BJ4)</f>
        <v/>
      </c>
      <c r="BL15" s="43"/>
      <c r="BM15" s="38" t="str">
        <f t="shared" si="9"/>
        <v/>
      </c>
      <c r="BN15" s="127">
        <f>SUM(BN16:BN17)</f>
        <v>0</v>
      </c>
      <c r="BO15" s="38">
        <f>IF(AND(BN4=0,BN15&gt;=0), "",BN15/BN4)</f>
        <v>0</v>
      </c>
      <c r="BP15" s="43"/>
      <c r="BQ15" s="126">
        <f>SUM(BQ16:BQ17)</f>
        <v>0</v>
      </c>
      <c r="BR15" s="38" t="str">
        <f>IF(AND(BQ4=0,BQ15&gt;=0), "",BQ15/BQ4)</f>
        <v/>
      </c>
      <c r="BS15" s="43"/>
      <c r="BT15" s="38" t="str">
        <f t="shared" si="10"/>
        <v/>
      </c>
      <c r="BU15" s="127">
        <f>SUM(BU16:BU17)</f>
        <v>0</v>
      </c>
      <c r="BV15" s="38">
        <f>IF(AND(BU4=0,BU15&gt;=0), "",BU15/BU4)</f>
        <v>0</v>
      </c>
      <c r="BW15" s="43"/>
      <c r="BX15" s="128">
        <f>SUM(BX16:BX17)</f>
        <v>0</v>
      </c>
      <c r="BY15" s="38" t="str">
        <f>IF(AND(BX4=0,BX15&gt;=0), "",BX15/BX4)</f>
        <v/>
      </c>
      <c r="BZ15" s="91" t="str">
        <f t="shared" si="11"/>
        <v/>
      </c>
      <c r="CA15" s="126">
        <f>SUM(CA16:CA17)</f>
        <v>0</v>
      </c>
      <c r="CB15" s="38" t="str">
        <f>IF(AND(CA4=0,CA15&gt;=0), "",CA15/CA4)</f>
        <v/>
      </c>
      <c r="CC15" s="43"/>
      <c r="CD15" s="38" t="str">
        <f t="shared" si="12"/>
        <v/>
      </c>
      <c r="CE15" s="127">
        <f>SUM(CE16:CE17)</f>
        <v>0</v>
      </c>
      <c r="CF15" s="38">
        <f>IF(AND(CE4=0,CE15&gt;=0), "",CE15/CE4)</f>
        <v>0</v>
      </c>
      <c r="CG15" s="43"/>
      <c r="CH15" s="126">
        <f>SUM(CH16:CH17)</f>
        <v>0</v>
      </c>
      <c r="CI15" s="38" t="str">
        <f>IF(AND(CH4=0,CH15&gt;=0), "",CH15/CH4)</f>
        <v/>
      </c>
      <c r="CJ15" s="43"/>
      <c r="CK15" s="38" t="str">
        <f t="shared" si="13"/>
        <v/>
      </c>
      <c r="CL15" s="127">
        <f>SUM(CL16:CL17)</f>
        <v>0</v>
      </c>
      <c r="CM15" s="38">
        <f>IF(AND(CL4=0,CL15&gt;=0), "",CL15/CL4)</f>
        <v>0</v>
      </c>
      <c r="CN15" s="43"/>
      <c r="CO15" s="126">
        <f>SUM(CO16:CO17)</f>
        <v>0</v>
      </c>
      <c r="CP15" s="38" t="str">
        <f>IF(AND(CO4=0,CO15&gt;=0), "",CO15/CO4)</f>
        <v/>
      </c>
      <c r="CQ15" s="43"/>
      <c r="CR15" s="38" t="str">
        <f t="shared" si="14"/>
        <v/>
      </c>
      <c r="CS15" s="127">
        <f>SUM(CS16:CS17)</f>
        <v>0</v>
      </c>
      <c r="CT15" s="38">
        <f>IF(AND(CS4=0,CS15&gt;=0), "",CS15/CS4)</f>
        <v>0</v>
      </c>
      <c r="CU15" s="43"/>
      <c r="CV15" s="128">
        <f>SUM(CV16:CV17)</f>
        <v>0</v>
      </c>
      <c r="CW15" s="38" t="str">
        <f>IF(AND(CV4=0,CV15&gt;=0), "",CV15/CV4)</f>
        <v/>
      </c>
      <c r="CX15" s="91" t="str">
        <f t="shared" si="15"/>
        <v/>
      </c>
    </row>
    <row r="16" spans="1:102" outlineLevel="1" x14ac:dyDescent="0.3">
      <c r="A16" s="29" t="s">
        <v>45</v>
      </c>
      <c r="B16" s="129">
        <f>+'N EERR TERRA'!B14</f>
        <v>0</v>
      </c>
      <c r="C16" s="30" t="str">
        <f>IF(AND(B4=0,B16&gt;=0), "",B16/B4)</f>
        <v/>
      </c>
      <c r="D16" s="44"/>
      <c r="E16" s="129">
        <f>+'N EERR TERRA'!C14</f>
        <v>0</v>
      </c>
      <c r="F16" s="30">
        <f>IF(AND(E4=0,E16&gt;=0), "",E16/E4)</f>
        <v>0</v>
      </c>
      <c r="G16" s="44"/>
      <c r="H16" s="129">
        <f>+'N EERR TERRA'!D14</f>
        <v>0</v>
      </c>
      <c r="I16" s="30">
        <f>IF(AND(H4=0,H16&gt;=0), "",H16/H4)</f>
        <v>0</v>
      </c>
      <c r="J16" s="44"/>
      <c r="K16" s="30" t="str">
        <f t="shared" si="0"/>
        <v/>
      </c>
      <c r="L16" s="130">
        <f>+E16+H16</f>
        <v>0</v>
      </c>
      <c r="M16" s="30">
        <f>IF(AND(L4=0,L16&gt;=0), "",L16/L4)</f>
        <v>0</v>
      </c>
      <c r="N16" s="44"/>
      <c r="O16" s="129">
        <f>+'N EERR TERRA'!E14</f>
        <v>0</v>
      </c>
      <c r="P16" s="30">
        <f>IF(AND(O4=0,O16&gt;=0), "",O16/O4)</f>
        <v>0</v>
      </c>
      <c r="Q16" s="44"/>
      <c r="R16" s="30" t="str">
        <f t="shared" si="1"/>
        <v/>
      </c>
      <c r="S16" s="130">
        <f>+L16+O16</f>
        <v>0</v>
      </c>
      <c r="T16" s="30">
        <f>IF(AND(S4=0,S16&gt;=0), "",S16/S4)</f>
        <v>0</v>
      </c>
      <c r="U16" s="44"/>
      <c r="V16" s="131"/>
      <c r="W16" s="30" t="str">
        <f>IF(AND(V4=0,V16&gt;=0), "",V16/V4)</f>
        <v/>
      </c>
      <c r="X16" s="47" t="str">
        <f t="shared" si="2"/>
        <v/>
      </c>
      <c r="Y16" s="129">
        <f>+'N EERR TERRA'!F14</f>
        <v>0</v>
      </c>
      <c r="Z16" s="30">
        <f>IF(AND(Y4=0,Y16&gt;=0), "",Y16/Y4)</f>
        <v>0</v>
      </c>
      <c r="AA16" s="44"/>
      <c r="AB16" s="30" t="str">
        <f t="shared" si="3"/>
        <v/>
      </c>
      <c r="AC16" s="130">
        <f>+S16+Y16</f>
        <v>0</v>
      </c>
      <c r="AD16" s="30">
        <f>IF(AND(AC4=0,AC16&gt;=0), "",AC16/AC4)</f>
        <v>0</v>
      </c>
      <c r="AE16" s="44"/>
      <c r="AF16" s="129">
        <f>+'N EERR TERRA'!G14</f>
        <v>0</v>
      </c>
      <c r="AG16" s="30">
        <f>IF(AND(AF4=0,AF16&gt;=0), "",AF16/AF4)</f>
        <v>0</v>
      </c>
      <c r="AH16" s="44"/>
      <c r="AI16" s="30" t="str">
        <f t="shared" si="4"/>
        <v/>
      </c>
      <c r="AJ16" s="130">
        <f t="shared" si="16"/>
        <v>0</v>
      </c>
      <c r="AK16" s="30">
        <f>IF(AND(AJ4=0,AJ16&gt;=0), "",AJ16/AJ4)</f>
        <v>0</v>
      </c>
      <c r="AL16" s="44"/>
      <c r="AM16" s="129">
        <f>+'N EERR TERRA'!H14</f>
        <v>0</v>
      </c>
      <c r="AN16" s="30">
        <f>IF(AND(AM4=0,AM16&gt;=0), "",AM16/AM4)</f>
        <v>0</v>
      </c>
      <c r="AO16" s="44"/>
      <c r="AP16" s="30" t="str">
        <f t="shared" si="5"/>
        <v/>
      </c>
      <c r="AQ16" s="130">
        <f t="shared" si="17"/>
        <v>0</v>
      </c>
      <c r="AR16" s="30">
        <f>IF(AND(AQ4=0,AQ16&gt;=0), "",AQ16/AQ4)</f>
        <v>0</v>
      </c>
      <c r="AS16" s="44"/>
      <c r="AT16" s="131">
        <f>+V16*2</f>
        <v>0</v>
      </c>
      <c r="AU16" s="30" t="str">
        <f>IF(AND(AT4=0,AT16&gt;=0), "",AT16/AT4)</f>
        <v/>
      </c>
      <c r="AV16" s="47" t="str">
        <f t="shared" si="6"/>
        <v/>
      </c>
      <c r="AW16" s="131">
        <f>+AQ16/6</f>
        <v>0</v>
      </c>
      <c r="AX16" s="30">
        <f>IF(AND(AW4=0,AW16&gt;=0), "",AW16/AW4)</f>
        <v>0</v>
      </c>
      <c r="AY16" s="44"/>
      <c r="AZ16" s="131">
        <f>+AT16/6</f>
        <v>0</v>
      </c>
      <c r="BA16" s="30" t="str">
        <f>IF(AND(AZ4=0,AZ16&gt;=0), "",AZ16/AZ4)</f>
        <v/>
      </c>
      <c r="BB16" s="47" t="str">
        <f t="shared" si="7"/>
        <v/>
      </c>
      <c r="BC16" s="129">
        <f>+'N EERR TERRA'!I14</f>
        <v>0</v>
      </c>
      <c r="BD16" s="30" t="str">
        <f>IF(AND(BC4=0,BC16&gt;=0), "",BC16/BC4)</f>
        <v/>
      </c>
      <c r="BE16" s="44"/>
      <c r="BF16" s="30" t="str">
        <f t="shared" si="8"/>
        <v/>
      </c>
      <c r="BG16" s="130">
        <f>+AQ16+BC16</f>
        <v>0</v>
      </c>
      <c r="BH16" s="30">
        <f>IF(AND(BG4=0,BG16&gt;=0), "",BG16/BG4)</f>
        <v>0</v>
      </c>
      <c r="BI16" s="44"/>
      <c r="BJ16" s="129">
        <f>+'N EERR TERRA'!J14</f>
        <v>0</v>
      </c>
      <c r="BK16" s="30" t="str">
        <f>IF(AND(BJ4=0,BJ16&gt;=0), "",BJ16/BJ4)</f>
        <v/>
      </c>
      <c r="BL16" s="44"/>
      <c r="BM16" s="30" t="str">
        <f t="shared" si="9"/>
        <v/>
      </c>
      <c r="BN16" s="130">
        <f>+BG16+BJ16</f>
        <v>0</v>
      </c>
      <c r="BO16" s="30">
        <f>IF(AND(BN4=0,BN16&gt;=0), "",BN16/BN4)</f>
        <v>0</v>
      </c>
      <c r="BP16" s="44"/>
      <c r="BQ16" s="129">
        <f>+'N EERR TERRA'!K14</f>
        <v>0</v>
      </c>
      <c r="BR16" s="30" t="str">
        <f>IF(AND(BQ4=0,BQ16&gt;=0), "",BQ16/BQ4)</f>
        <v/>
      </c>
      <c r="BS16" s="44"/>
      <c r="BT16" s="30" t="str">
        <f t="shared" si="10"/>
        <v/>
      </c>
      <c r="BU16" s="130">
        <f>+BN16+BQ16</f>
        <v>0</v>
      </c>
      <c r="BV16" s="30">
        <f>IF(AND(BU4=0,BU16&gt;=0), "",BU16/BU4)</f>
        <v>0</v>
      </c>
      <c r="BW16" s="44"/>
      <c r="BX16" s="131">
        <f>+AZ16*9</f>
        <v>0</v>
      </c>
      <c r="BY16" s="30" t="str">
        <f>IF(AND(BX4=0,BX16&gt;=0), "",BX16/BX4)</f>
        <v/>
      </c>
      <c r="BZ16" s="47" t="str">
        <f t="shared" si="11"/>
        <v/>
      </c>
      <c r="CA16" s="129">
        <f>+'N EERR TERRA'!L14</f>
        <v>0</v>
      </c>
      <c r="CB16" s="30" t="str">
        <f>IF(AND(CA4=0,CA16&gt;=0), "",CA16/CA4)</f>
        <v/>
      </c>
      <c r="CC16" s="44"/>
      <c r="CD16" s="30" t="str">
        <f t="shared" si="12"/>
        <v/>
      </c>
      <c r="CE16" s="130">
        <f>+BU16+CA16</f>
        <v>0</v>
      </c>
      <c r="CF16" s="30">
        <f>IF(AND(CE4=0,CE16&gt;=0), "",CE16/CE4)</f>
        <v>0</v>
      </c>
      <c r="CG16" s="44"/>
      <c r="CH16" s="129">
        <f>+'N EERR TERRA'!M14</f>
        <v>0</v>
      </c>
      <c r="CI16" s="30" t="str">
        <f>IF(AND(CH4=0,CH16&gt;=0), "",CH16/CH4)</f>
        <v/>
      </c>
      <c r="CJ16" s="44"/>
      <c r="CK16" s="30" t="str">
        <f t="shared" si="13"/>
        <v/>
      </c>
      <c r="CL16" s="130">
        <f>+CE16+CH16</f>
        <v>0</v>
      </c>
      <c r="CM16" s="30">
        <f>IF(AND(CL4=0,CL16&gt;=0), "",CL16/CL4)</f>
        <v>0</v>
      </c>
      <c r="CN16" s="44"/>
      <c r="CO16" s="129">
        <f>+'N EERR TERRA'!N14</f>
        <v>0</v>
      </c>
      <c r="CP16" s="30" t="str">
        <f>IF(AND(CO4=0,CO16&gt;=0), "",CO16/CO4)</f>
        <v/>
      </c>
      <c r="CQ16" s="44"/>
      <c r="CR16" s="30" t="str">
        <f t="shared" si="14"/>
        <v/>
      </c>
      <c r="CS16" s="130">
        <f>+CL16+CO16</f>
        <v>0</v>
      </c>
      <c r="CT16" s="30">
        <f>IF(AND(CS4=0,CS16&gt;=0), "",CS16/CS4)</f>
        <v>0</v>
      </c>
      <c r="CU16" s="44"/>
      <c r="CV16" s="131">
        <f t="shared" si="18"/>
        <v>0</v>
      </c>
      <c r="CW16" s="30" t="str">
        <f>IF(AND(CV4=0,CV16&gt;=0), "",CV16/CV4)</f>
        <v/>
      </c>
      <c r="CX16" s="47" t="str">
        <f t="shared" si="15"/>
        <v/>
      </c>
    </row>
    <row r="17" spans="1:102" s="3" customFormat="1" outlineLevel="1" x14ac:dyDescent="0.3">
      <c r="A17" s="29"/>
      <c r="B17" s="132"/>
      <c r="C17" s="30"/>
      <c r="D17" s="44"/>
      <c r="E17" s="132"/>
      <c r="F17" s="30"/>
      <c r="G17" s="44"/>
      <c r="H17" s="132"/>
      <c r="I17" s="30"/>
      <c r="J17" s="44"/>
      <c r="K17" s="15" t="str">
        <f t="shared" si="0"/>
        <v/>
      </c>
      <c r="L17" s="118"/>
      <c r="M17" s="30"/>
      <c r="N17" s="44"/>
      <c r="O17" s="132"/>
      <c r="P17" s="30"/>
      <c r="Q17" s="44"/>
      <c r="R17" s="15" t="str">
        <f t="shared" si="1"/>
        <v/>
      </c>
      <c r="S17" s="118"/>
      <c r="T17" s="30"/>
      <c r="U17" s="44"/>
      <c r="V17" s="133"/>
      <c r="W17" s="30"/>
      <c r="X17" s="46" t="str">
        <f t="shared" si="2"/>
        <v/>
      </c>
      <c r="Y17" s="132"/>
      <c r="Z17" s="30"/>
      <c r="AA17" s="44"/>
      <c r="AB17" s="15" t="str">
        <f t="shared" si="3"/>
        <v/>
      </c>
      <c r="AC17" s="118"/>
      <c r="AD17" s="30"/>
      <c r="AE17" s="44"/>
      <c r="AF17" s="132"/>
      <c r="AG17" s="30"/>
      <c r="AH17" s="44"/>
      <c r="AI17" s="15" t="str">
        <f t="shared" si="4"/>
        <v/>
      </c>
      <c r="AJ17" s="118">
        <f t="shared" si="16"/>
        <v>0</v>
      </c>
      <c r="AK17" s="30"/>
      <c r="AL17" s="44"/>
      <c r="AM17" s="132"/>
      <c r="AN17" s="30"/>
      <c r="AO17" s="44"/>
      <c r="AP17" s="15" t="str">
        <f t="shared" si="5"/>
        <v/>
      </c>
      <c r="AQ17" s="118">
        <f t="shared" si="17"/>
        <v>0</v>
      </c>
      <c r="AR17" s="30"/>
      <c r="AS17" s="44"/>
      <c r="AT17" s="131">
        <f>+V17*2</f>
        <v>0</v>
      </c>
      <c r="AU17" s="30"/>
      <c r="AV17" s="46" t="str">
        <f t="shared" si="6"/>
        <v/>
      </c>
      <c r="AW17" s="131">
        <f>+AQ17/6</f>
        <v>0</v>
      </c>
      <c r="AX17" s="30"/>
      <c r="AY17" s="44"/>
      <c r="AZ17" s="131">
        <f>+AT17/6</f>
        <v>0</v>
      </c>
      <c r="BA17" s="30"/>
      <c r="BB17" s="46" t="str">
        <f t="shared" si="7"/>
        <v/>
      </c>
      <c r="BC17" s="132"/>
      <c r="BD17" s="30"/>
      <c r="BE17" s="44"/>
      <c r="BF17" s="15" t="str">
        <f t="shared" si="8"/>
        <v/>
      </c>
      <c r="BG17" s="130">
        <f>+AQ17+BC17</f>
        <v>0</v>
      </c>
      <c r="BH17" s="30"/>
      <c r="BI17" s="44"/>
      <c r="BJ17" s="132"/>
      <c r="BK17" s="30"/>
      <c r="BL17" s="44"/>
      <c r="BM17" s="15" t="str">
        <f t="shared" si="9"/>
        <v/>
      </c>
      <c r="BN17" s="118">
        <f>+BG17+BJ17</f>
        <v>0</v>
      </c>
      <c r="BO17" s="30"/>
      <c r="BP17" s="44"/>
      <c r="BQ17" s="132"/>
      <c r="BR17" s="30"/>
      <c r="BS17" s="44"/>
      <c r="BT17" s="15" t="str">
        <f t="shared" si="10"/>
        <v/>
      </c>
      <c r="BU17" s="118">
        <f>+BN17+BQ17</f>
        <v>0</v>
      </c>
      <c r="BV17" s="30"/>
      <c r="BW17" s="44"/>
      <c r="BX17" s="131">
        <f>+AZ17*9</f>
        <v>0</v>
      </c>
      <c r="BY17" s="30"/>
      <c r="BZ17" s="46" t="str">
        <f t="shared" si="11"/>
        <v/>
      </c>
      <c r="CA17" s="132"/>
      <c r="CB17" s="30"/>
      <c r="CC17" s="44"/>
      <c r="CD17" s="15" t="str">
        <f t="shared" si="12"/>
        <v/>
      </c>
      <c r="CE17" s="118"/>
      <c r="CF17" s="30"/>
      <c r="CG17" s="44"/>
      <c r="CH17" s="132"/>
      <c r="CI17" s="30"/>
      <c r="CJ17" s="44"/>
      <c r="CK17" s="15" t="str">
        <f t="shared" si="13"/>
        <v/>
      </c>
      <c r="CL17" s="118">
        <f>+CE17+CH17</f>
        <v>0</v>
      </c>
      <c r="CM17" s="30"/>
      <c r="CN17" s="44"/>
      <c r="CO17" s="132"/>
      <c r="CP17" s="30"/>
      <c r="CQ17" s="44"/>
      <c r="CR17" s="15" t="str">
        <f t="shared" si="14"/>
        <v/>
      </c>
      <c r="CS17" s="118">
        <f>+CL17+CO17</f>
        <v>0</v>
      </c>
      <c r="CT17" s="30"/>
      <c r="CU17" s="44"/>
      <c r="CV17" s="131">
        <f t="shared" si="18"/>
        <v>0</v>
      </c>
      <c r="CW17" s="30"/>
      <c r="CX17" s="46" t="str">
        <f t="shared" si="15"/>
        <v/>
      </c>
    </row>
    <row r="18" spans="1:102" s="6" customFormat="1" outlineLevel="1" x14ac:dyDescent="0.3">
      <c r="A18" s="37" t="s">
        <v>46</v>
      </c>
      <c r="B18" s="126">
        <f>SUM(B19:B20)</f>
        <v>0</v>
      </c>
      <c r="C18" s="38" t="str">
        <f>IF(AND(B4=0,B18&gt;=0), "",B18/B4)</f>
        <v/>
      </c>
      <c r="D18" s="43"/>
      <c r="E18" s="126">
        <f>SUM(E19:E20)</f>
        <v>540.2965397967007</v>
      </c>
      <c r="F18" s="38">
        <f>IF(AND(E4=0,E18&gt;=0), "",E18/E4)</f>
        <v>5.4518514317313367E-2</v>
      </c>
      <c r="G18" s="43"/>
      <c r="H18" s="126">
        <f>SUM(H19:H20)</f>
        <v>393.97462996256502</v>
      </c>
      <c r="I18" s="38">
        <f>IF(AND(H4=0,H18&gt;=0), "",H18/H4)</f>
        <v>5.1362232494713826E-2</v>
      </c>
      <c r="J18" s="43"/>
      <c r="K18" s="38">
        <f t="shared" si="0"/>
        <v>-0.27081778071203777</v>
      </c>
      <c r="L18" s="127">
        <f>SUM(L19:L20)</f>
        <v>934.27116975926572</v>
      </c>
      <c r="M18" s="38">
        <f>IF(AND(L4=0,L18&gt;=0), "",L18/L4)</f>
        <v>5.3141430324241949E-2</v>
      </c>
      <c r="N18" s="43"/>
      <c r="O18" s="126">
        <f>SUM(O19:O20)</f>
        <v>867.79142817176557</v>
      </c>
      <c r="P18" s="38">
        <f>IF(AND(O4=0,O18&gt;=0), "",O18/O4)</f>
        <v>5.3954485541142232E-2</v>
      </c>
      <c r="Q18" s="43"/>
      <c r="R18" s="38">
        <f t="shared" si="1"/>
        <v>1.2026581464248651</v>
      </c>
      <c r="S18" s="127">
        <f>SUM(S19:S20)</f>
        <v>1802.0625979310312</v>
      </c>
      <c r="T18" s="38">
        <f>IF(AND(S4=0,S18&gt;=0), "",S18/S4)</f>
        <v>5.3529879526519109E-2</v>
      </c>
      <c r="U18" s="43"/>
      <c r="V18" s="128">
        <f>SUM(V19:V20)</f>
        <v>0</v>
      </c>
      <c r="W18" s="38" t="str">
        <f>IF(AND(V4=0,V18&gt;=0), "",V18/V4)</f>
        <v/>
      </c>
      <c r="X18" s="91">
        <f t="shared" si="2"/>
        <v>1</v>
      </c>
      <c r="Y18" s="126">
        <f>SUM(Y19:Y20)</f>
        <v>482.66268120921757</v>
      </c>
      <c r="Z18" s="38">
        <f>IF(AND(Y4=0,Y18&gt;=0), "",Y18/Y4)</f>
        <v>5.4519279036947935E-2</v>
      </c>
      <c r="AA18" s="43"/>
      <c r="AB18" s="38">
        <f t="shared" si="3"/>
        <v>-0.44380335465392251</v>
      </c>
      <c r="AC18" s="127">
        <f>SUM(AC19:AC20)</f>
        <v>2284.7252791402489</v>
      </c>
      <c r="AD18" s="38">
        <f>IF(AND(AC4=0,AC18&gt;=0), "",AC18/AC4)</f>
        <v>5.3735893079587191E-2</v>
      </c>
      <c r="AE18" s="43"/>
      <c r="AF18" s="126">
        <f>SUM(AF19:AF20)</f>
        <v>715.19709752839685</v>
      </c>
      <c r="AG18" s="38">
        <f>IF(AND(AF4=0,AF18&gt;=0), "",AF18/AF4)</f>
        <v>4.7759576956049411E-2</v>
      </c>
      <c r="AH18" s="43"/>
      <c r="AI18" s="38">
        <f t="shared" si="4"/>
        <v>0.48177417764433222</v>
      </c>
      <c r="AJ18" s="127">
        <f>SUM(AJ19:AJ20)</f>
        <v>2999.9223766686455</v>
      </c>
      <c r="AK18" s="38">
        <f>IF(AND(AJ4=0,AJ18&gt;=0), "",AJ18/AJ4)</f>
        <v>5.2179258340195794E-2</v>
      </c>
      <c r="AL18" s="43"/>
      <c r="AM18" s="126">
        <f>SUM(AM19:AM20)</f>
        <v>509.01679565207093</v>
      </c>
      <c r="AN18" s="38">
        <f>IF(AND(AM4=0,AM18&gt;=0), "",AM18/AM4)</f>
        <v>4.3656671920505631E-2</v>
      </c>
      <c r="AO18" s="43"/>
      <c r="AP18" s="38">
        <f t="shared" si="5"/>
        <v>-0.28828458978490129</v>
      </c>
      <c r="AQ18" s="127">
        <f>SUM(AQ19:AQ20)</f>
        <v>3508.9391723207164</v>
      </c>
      <c r="AR18" s="38">
        <f>IF(AND(AQ4=0,AQ18&gt;=0), "",AQ18/AQ4)</f>
        <v>5.0742290241683044E-2</v>
      </c>
      <c r="AS18" s="43"/>
      <c r="AT18" s="128">
        <f>SUM(AT19:AT20)</f>
        <v>0</v>
      </c>
      <c r="AU18" s="38" t="str">
        <f>IF(AND(AT4=0,AT18&gt;=0), "",AT18/AT4)</f>
        <v/>
      </c>
      <c r="AV18" s="91">
        <f t="shared" si="6"/>
        <v>1</v>
      </c>
      <c r="AW18" s="128">
        <f>SUM(AW19:AW20)</f>
        <v>584.8231953867861</v>
      </c>
      <c r="AX18" s="38">
        <f>IF(AND(AW4=0,AW18&gt;=0), "",AW18/AW4)</f>
        <v>5.0742290241683058E-2</v>
      </c>
      <c r="AY18" s="43"/>
      <c r="AZ18" s="128">
        <f>SUM(AZ19:AZ20)</f>
        <v>0</v>
      </c>
      <c r="BA18" s="38" t="str">
        <f>IF(AND(AZ4=0,AZ18&gt;=0), "",AZ18/AZ4)</f>
        <v/>
      </c>
      <c r="BB18" s="91">
        <f t="shared" si="7"/>
        <v>1</v>
      </c>
      <c r="BC18" s="126">
        <f>SUM(BC19:BC20)</f>
        <v>0</v>
      </c>
      <c r="BD18" s="38" t="str">
        <f>IF(AND(BC4=0,BC18&gt;=0), "",BC18/BC4)</f>
        <v/>
      </c>
      <c r="BE18" s="43"/>
      <c r="BF18" s="38">
        <f t="shared" si="8"/>
        <v>-1</v>
      </c>
      <c r="BG18" s="127">
        <f>SUM(BG19:BG20)</f>
        <v>3508.9391723207164</v>
      </c>
      <c r="BH18" s="38">
        <f>IF(AND(BG4=0,BG18&gt;=0), "",BG18/BG4)</f>
        <v>5.0742290241683044E-2</v>
      </c>
      <c r="BI18" s="43"/>
      <c r="BJ18" s="126">
        <f>SUM(BJ19:BJ20)</f>
        <v>0</v>
      </c>
      <c r="BK18" s="38" t="str">
        <f>IF(AND(BJ4=0,BJ18&gt;=0), "",BJ18/BJ4)</f>
        <v/>
      </c>
      <c r="BL18" s="43"/>
      <c r="BM18" s="38" t="str">
        <f t="shared" si="9"/>
        <v/>
      </c>
      <c r="BN18" s="127">
        <f>SUM(BN19:BN20)</f>
        <v>3508.9391723207164</v>
      </c>
      <c r="BO18" s="38">
        <f>IF(AND(BN4=0,BN18&gt;=0), "",BN18/BN4)</f>
        <v>5.0742290241683044E-2</v>
      </c>
      <c r="BP18" s="43"/>
      <c r="BQ18" s="126">
        <f>SUM(BQ19:BQ20)</f>
        <v>0</v>
      </c>
      <c r="BR18" s="38" t="str">
        <f>IF(AND(BQ4=0,BQ18&gt;=0), "",BQ18/BQ4)</f>
        <v/>
      </c>
      <c r="BS18" s="43"/>
      <c r="BT18" s="38" t="str">
        <f t="shared" si="10"/>
        <v/>
      </c>
      <c r="BU18" s="127">
        <f>SUM(BU19:BU20)</f>
        <v>3508.9391723207164</v>
      </c>
      <c r="BV18" s="38">
        <f>IF(AND(BU4=0,BU18&gt;=0), "",BU18/BU4)</f>
        <v>5.0742290241683044E-2</v>
      </c>
      <c r="BW18" s="43"/>
      <c r="BX18" s="128">
        <f>SUM(BX19:BX20)</f>
        <v>0</v>
      </c>
      <c r="BY18" s="38" t="str">
        <f>IF(AND(BX4=0,BX18&gt;=0), "",BX18/BX4)</f>
        <v/>
      </c>
      <c r="BZ18" s="91">
        <f t="shared" si="11"/>
        <v>1</v>
      </c>
      <c r="CA18" s="126">
        <f>SUM(CA19:CA20)</f>
        <v>0</v>
      </c>
      <c r="CB18" s="38" t="str">
        <f>IF(AND(CA4=0,CA18&gt;=0), "",CA18/CA4)</f>
        <v/>
      </c>
      <c r="CC18" s="43"/>
      <c r="CD18" s="38" t="str">
        <f t="shared" si="12"/>
        <v/>
      </c>
      <c r="CE18" s="127">
        <f>SUM(CE19:CE20)</f>
        <v>3508.9391723207164</v>
      </c>
      <c r="CF18" s="38">
        <f>IF(AND(CE4=0,CE18&gt;=0), "",CE18/CE4)</f>
        <v>5.0742290241683044E-2</v>
      </c>
      <c r="CG18" s="43"/>
      <c r="CH18" s="126">
        <f>SUM(CH19:CH20)</f>
        <v>0</v>
      </c>
      <c r="CI18" s="38" t="str">
        <f>IF(AND(CH4=0,CH18&gt;=0), "",CH18/CH4)</f>
        <v/>
      </c>
      <c r="CJ18" s="43"/>
      <c r="CK18" s="38" t="str">
        <f t="shared" si="13"/>
        <v/>
      </c>
      <c r="CL18" s="127">
        <f>SUM(CL19:CL20)</f>
        <v>3508.9391723207164</v>
      </c>
      <c r="CM18" s="38">
        <f>IF(AND(CL4=0,CL18&gt;=0), "",CL18/CL4)</f>
        <v>5.0742290241683044E-2</v>
      </c>
      <c r="CN18" s="43"/>
      <c r="CO18" s="126">
        <f>SUM(CO19:CO20)</f>
        <v>0</v>
      </c>
      <c r="CP18" s="38" t="str">
        <f>IF(AND(CO4=0,CO18&gt;=0), "",CO18/CO4)</f>
        <v/>
      </c>
      <c r="CQ18" s="43"/>
      <c r="CR18" s="38" t="str">
        <f t="shared" si="14"/>
        <v/>
      </c>
      <c r="CS18" s="127">
        <f>SUM(CS19:CS20)</f>
        <v>3508.9391723207164</v>
      </c>
      <c r="CT18" s="38">
        <f>IF(AND(CS4=0,CS18&gt;=0), "",CS18/CS4)</f>
        <v>5.0742290241683044E-2</v>
      </c>
      <c r="CU18" s="43"/>
      <c r="CV18" s="128">
        <f>SUM(CV19:CV20)</f>
        <v>0</v>
      </c>
      <c r="CW18" s="38" t="str">
        <f>IF(AND(CV4=0,CV18&gt;=0), "",CV18/CV4)</f>
        <v/>
      </c>
      <c r="CX18" s="91">
        <f t="shared" si="15"/>
        <v>1</v>
      </c>
    </row>
    <row r="19" spans="1:102" s="3" customFormat="1" outlineLevel="1" x14ac:dyDescent="0.3">
      <c r="A19" s="29" t="s">
        <v>52</v>
      </c>
      <c r="B19" s="129">
        <f>+'N EERR TERRA'!B15</f>
        <v>0</v>
      </c>
      <c r="C19" s="30" t="str">
        <f>IF(AND(B4=0,B19&gt;=0), "",B19/B4)</f>
        <v/>
      </c>
      <c r="D19" s="44"/>
      <c r="E19" s="129">
        <f>+'N EERR TERRA'!C15</f>
        <v>540.2965397967007</v>
      </c>
      <c r="F19" s="30">
        <f>IF(AND(E4=0,E19&gt;=0), "",E19/E4)</f>
        <v>5.4518514317313367E-2</v>
      </c>
      <c r="G19" s="44"/>
      <c r="H19" s="129">
        <f>+'N EERR TERRA'!D15</f>
        <v>393.97462996256502</v>
      </c>
      <c r="I19" s="30">
        <f>IF(AND(H4=0,H19&gt;=0), "",H19/H4)</f>
        <v>5.1362232494713826E-2</v>
      </c>
      <c r="J19" s="44"/>
      <c r="K19" s="30">
        <f t="shared" si="0"/>
        <v>-0.27081778071203777</v>
      </c>
      <c r="L19" s="130">
        <f>+E19+H19</f>
        <v>934.27116975926572</v>
      </c>
      <c r="M19" s="30">
        <f>IF(AND(L4=0,L19&gt;=0), "",L19/L4)</f>
        <v>5.3141430324241949E-2</v>
      </c>
      <c r="N19" s="44"/>
      <c r="O19" s="129">
        <f>+'N EERR TERRA'!E15</f>
        <v>867.79142817176557</v>
      </c>
      <c r="P19" s="30">
        <f>IF(AND(O4=0,O19&gt;=0), "",O19/O4)</f>
        <v>5.3954485541142232E-2</v>
      </c>
      <c r="Q19" s="44"/>
      <c r="R19" s="30">
        <f t="shared" si="1"/>
        <v>1.2026581464248651</v>
      </c>
      <c r="S19" s="130">
        <f>+L19+O19</f>
        <v>1802.0625979310312</v>
      </c>
      <c r="T19" s="30">
        <f>IF(AND(S4=0,S19&gt;=0), "",S19/S4)</f>
        <v>5.3529879526519109E-2</v>
      </c>
      <c r="U19" s="44"/>
      <c r="V19" s="131"/>
      <c r="W19" s="30" t="str">
        <f>IF(AND(V4=0,V19&gt;=0), "",V19/V4)</f>
        <v/>
      </c>
      <c r="X19" s="47">
        <f t="shared" si="2"/>
        <v>1</v>
      </c>
      <c r="Y19" s="129">
        <f>+'N EERR TERRA'!F15</f>
        <v>482.66268120921757</v>
      </c>
      <c r="Z19" s="30">
        <f>IF(AND(Y4=0,Y19&gt;=0), "",Y19/Y4)</f>
        <v>5.4519279036947935E-2</v>
      </c>
      <c r="AA19" s="44"/>
      <c r="AB19" s="30">
        <f t="shared" si="3"/>
        <v>-0.44380335465392251</v>
      </c>
      <c r="AC19" s="130">
        <f>+S19+Y19</f>
        <v>2284.7252791402489</v>
      </c>
      <c r="AD19" s="30">
        <f>IF(AND(AC4=0,AC19&gt;=0), "",AC19/AC4)</f>
        <v>5.3735893079587191E-2</v>
      </c>
      <c r="AE19" s="44"/>
      <c r="AF19" s="129">
        <f>+'N EERR TERRA'!G15</f>
        <v>715.19709752839685</v>
      </c>
      <c r="AG19" s="30">
        <f>IF(AND(AF4=0,AF19&gt;=0), "",AF19/AF4)</f>
        <v>4.7759576956049411E-2</v>
      </c>
      <c r="AH19" s="44"/>
      <c r="AI19" s="30">
        <f t="shared" si="4"/>
        <v>0.48177417764433222</v>
      </c>
      <c r="AJ19" s="130">
        <f t="shared" si="16"/>
        <v>2999.9223766686455</v>
      </c>
      <c r="AK19" s="30">
        <f>IF(AND(AJ4=0,AJ19&gt;=0), "",AJ19/AJ4)</f>
        <v>5.2179258340195794E-2</v>
      </c>
      <c r="AL19" s="44"/>
      <c r="AM19" s="129">
        <f>+'N EERR TERRA'!H15</f>
        <v>509.01679565207093</v>
      </c>
      <c r="AN19" s="30">
        <f>IF(AND(AM4=0,AM19&gt;=0), "",AM19/AM4)</f>
        <v>4.3656671920505631E-2</v>
      </c>
      <c r="AO19" s="44"/>
      <c r="AP19" s="30">
        <f t="shared" si="5"/>
        <v>-0.28828458978490129</v>
      </c>
      <c r="AQ19" s="130">
        <f t="shared" si="17"/>
        <v>3508.9391723207164</v>
      </c>
      <c r="AR19" s="30">
        <f>IF(AND(AQ4=0,AQ19&gt;=0), "",AQ19/AQ4)</f>
        <v>5.0742290241683044E-2</v>
      </c>
      <c r="AS19" s="44"/>
      <c r="AT19" s="131">
        <f>+V19*2</f>
        <v>0</v>
      </c>
      <c r="AU19" s="30" t="str">
        <f>IF(AND(AT4=0,AT19&gt;=0), "",AT19/AT4)</f>
        <v/>
      </c>
      <c r="AV19" s="47">
        <f t="shared" si="6"/>
        <v>1</v>
      </c>
      <c r="AW19" s="131">
        <f>+AQ19/6</f>
        <v>584.8231953867861</v>
      </c>
      <c r="AX19" s="30">
        <f>IF(AND(AW4=0,AW19&gt;=0), "",AW19/AW4)</f>
        <v>5.0742290241683058E-2</v>
      </c>
      <c r="AY19" s="44"/>
      <c r="AZ19" s="131">
        <f>+AT19/6</f>
        <v>0</v>
      </c>
      <c r="BA19" s="30" t="str">
        <f>IF(AND(AZ4=0,AZ19&gt;=0), "",AZ19/AZ4)</f>
        <v/>
      </c>
      <c r="BB19" s="47">
        <f t="shared" si="7"/>
        <v>1</v>
      </c>
      <c r="BC19" s="129">
        <f>+'N EERR TERRA'!I15</f>
        <v>0</v>
      </c>
      <c r="BD19" s="30" t="str">
        <f>IF(AND(BC4=0,BC19&gt;=0), "",BC19/BC4)</f>
        <v/>
      </c>
      <c r="BE19" s="44"/>
      <c r="BF19" s="30">
        <f t="shared" si="8"/>
        <v>-1</v>
      </c>
      <c r="BG19" s="130">
        <f>+AQ19+BC19</f>
        <v>3508.9391723207164</v>
      </c>
      <c r="BH19" s="30">
        <f>IF(AND(BG4=0,BG19&gt;=0), "",BG19/BG4)</f>
        <v>5.0742290241683044E-2</v>
      </c>
      <c r="BI19" s="44"/>
      <c r="BJ19" s="129">
        <f>+'N EERR TERRA'!J15</f>
        <v>0</v>
      </c>
      <c r="BK19" s="30" t="str">
        <f>IF(AND(BJ4=0,BJ19&gt;=0), "",BJ19/BJ4)</f>
        <v/>
      </c>
      <c r="BL19" s="44"/>
      <c r="BM19" s="30" t="str">
        <f t="shared" si="9"/>
        <v/>
      </c>
      <c r="BN19" s="130">
        <f>+BG19+BJ19</f>
        <v>3508.9391723207164</v>
      </c>
      <c r="BO19" s="30">
        <f>IF(AND(BN4=0,BN19&gt;=0), "",BN19/BN4)</f>
        <v>5.0742290241683044E-2</v>
      </c>
      <c r="BP19" s="44"/>
      <c r="BQ19" s="129">
        <f>+'N EERR TERRA'!K15</f>
        <v>0</v>
      </c>
      <c r="BR19" s="30" t="str">
        <f>IF(AND(BQ4=0,BQ19&gt;=0), "",BQ19/BQ4)</f>
        <v/>
      </c>
      <c r="BS19" s="44"/>
      <c r="BT19" s="30" t="str">
        <f t="shared" si="10"/>
        <v/>
      </c>
      <c r="BU19" s="130">
        <f>+BN19+BQ19</f>
        <v>3508.9391723207164</v>
      </c>
      <c r="BV19" s="30">
        <f>IF(AND(BU4=0,BU19&gt;=0), "",BU19/BU4)</f>
        <v>5.0742290241683044E-2</v>
      </c>
      <c r="BW19" s="44"/>
      <c r="BX19" s="131">
        <f>+AZ19*9</f>
        <v>0</v>
      </c>
      <c r="BY19" s="30" t="str">
        <f>IF(AND(BX4=0,BX19&gt;=0), "",BX19/BX4)</f>
        <v/>
      </c>
      <c r="BZ19" s="47">
        <f t="shared" si="11"/>
        <v>1</v>
      </c>
      <c r="CA19" s="129">
        <f>+'N EERR TERRA'!L15</f>
        <v>0</v>
      </c>
      <c r="CB19" s="30" t="str">
        <f>IF(AND(CA4=0,CA19&gt;=0), "",CA19/CA4)</f>
        <v/>
      </c>
      <c r="CC19" s="44"/>
      <c r="CD19" s="30" t="str">
        <f t="shared" si="12"/>
        <v/>
      </c>
      <c r="CE19" s="130">
        <f>+BU19+CA19</f>
        <v>3508.9391723207164</v>
      </c>
      <c r="CF19" s="30">
        <f>IF(AND(CE4=0,CE19&gt;=0), "",CE19/CE4)</f>
        <v>5.0742290241683044E-2</v>
      </c>
      <c r="CG19" s="44"/>
      <c r="CH19" s="129">
        <f>+'N EERR TERRA'!M15</f>
        <v>0</v>
      </c>
      <c r="CI19" s="30" t="str">
        <f>IF(AND(CH4=0,CH19&gt;=0), "",CH19/CH4)</f>
        <v/>
      </c>
      <c r="CJ19" s="44"/>
      <c r="CK19" s="30" t="str">
        <f t="shared" si="13"/>
        <v/>
      </c>
      <c r="CL19" s="130">
        <f>+CE19+CH19</f>
        <v>3508.9391723207164</v>
      </c>
      <c r="CM19" s="30">
        <f>IF(AND(CL4=0,CL19&gt;=0), "",CL19/CL4)</f>
        <v>5.0742290241683044E-2</v>
      </c>
      <c r="CN19" s="44"/>
      <c r="CO19" s="129">
        <f>+'N EERR TERRA'!N15</f>
        <v>0</v>
      </c>
      <c r="CP19" s="30" t="str">
        <f>IF(AND(CO4=0,CO19&gt;=0), "",CO19/CO4)</f>
        <v/>
      </c>
      <c r="CQ19" s="44"/>
      <c r="CR19" s="30" t="str">
        <f t="shared" si="14"/>
        <v/>
      </c>
      <c r="CS19" s="130">
        <f>+CL19+CO19</f>
        <v>3508.9391723207164</v>
      </c>
      <c r="CT19" s="30">
        <f>IF(AND(CS4=0,CS19&gt;=0), "",CS19/CS4)</f>
        <v>5.0742290241683044E-2</v>
      </c>
      <c r="CU19" s="44"/>
      <c r="CV19" s="131">
        <f t="shared" si="18"/>
        <v>0</v>
      </c>
      <c r="CW19" s="30" t="str">
        <f>IF(AND(CV4=0,CV19&gt;=0), "",CV19/CV4)</f>
        <v/>
      </c>
      <c r="CX19" s="47">
        <f t="shared" si="15"/>
        <v>1</v>
      </c>
    </row>
    <row r="20" spans="1:102" s="3" customFormat="1" outlineLevel="1" x14ac:dyDescent="0.3">
      <c r="A20" s="29"/>
      <c r="B20" s="132"/>
      <c r="C20" s="30"/>
      <c r="D20" s="44"/>
      <c r="E20" s="132"/>
      <c r="F20" s="30"/>
      <c r="G20" s="44"/>
      <c r="H20" s="132"/>
      <c r="I20" s="30"/>
      <c r="J20" s="44"/>
      <c r="K20" s="15" t="str">
        <f t="shared" si="0"/>
        <v/>
      </c>
      <c r="L20" s="118"/>
      <c r="M20" s="30"/>
      <c r="N20" s="44"/>
      <c r="O20" s="132"/>
      <c r="P20" s="30"/>
      <c r="Q20" s="44"/>
      <c r="R20" s="15" t="str">
        <f t="shared" si="1"/>
        <v/>
      </c>
      <c r="S20" s="118"/>
      <c r="T20" s="30"/>
      <c r="U20" s="44"/>
      <c r="V20" s="133"/>
      <c r="W20" s="30"/>
      <c r="X20" s="46" t="str">
        <f t="shared" si="2"/>
        <v/>
      </c>
      <c r="Y20" s="132"/>
      <c r="Z20" s="30"/>
      <c r="AA20" s="44"/>
      <c r="AB20" s="15" t="str">
        <f t="shared" si="3"/>
        <v/>
      </c>
      <c r="AC20" s="118"/>
      <c r="AD20" s="30"/>
      <c r="AE20" s="44"/>
      <c r="AF20" s="132"/>
      <c r="AG20" s="30"/>
      <c r="AH20" s="44"/>
      <c r="AI20" s="15" t="str">
        <f t="shared" si="4"/>
        <v/>
      </c>
      <c r="AJ20" s="118">
        <f t="shared" si="16"/>
        <v>0</v>
      </c>
      <c r="AK20" s="30"/>
      <c r="AL20" s="44"/>
      <c r="AM20" s="132"/>
      <c r="AN20" s="30"/>
      <c r="AO20" s="44"/>
      <c r="AP20" s="15" t="str">
        <f t="shared" si="5"/>
        <v/>
      </c>
      <c r="AQ20" s="118">
        <f t="shared" si="17"/>
        <v>0</v>
      </c>
      <c r="AR20" s="30"/>
      <c r="AS20" s="44"/>
      <c r="AT20" s="131">
        <f>+V20*2</f>
        <v>0</v>
      </c>
      <c r="AU20" s="30"/>
      <c r="AV20" s="46" t="str">
        <f t="shared" si="6"/>
        <v/>
      </c>
      <c r="AW20" s="131">
        <f>+AQ20/6</f>
        <v>0</v>
      </c>
      <c r="AX20" s="30"/>
      <c r="AY20" s="44"/>
      <c r="AZ20" s="131">
        <f>+AT20/6</f>
        <v>0</v>
      </c>
      <c r="BA20" s="30"/>
      <c r="BB20" s="46" t="str">
        <f t="shared" si="7"/>
        <v/>
      </c>
      <c r="BC20" s="132"/>
      <c r="BD20" s="30"/>
      <c r="BE20" s="44"/>
      <c r="BF20" s="15" t="str">
        <f t="shared" si="8"/>
        <v/>
      </c>
      <c r="BG20" s="130">
        <f>+AQ20+BC20</f>
        <v>0</v>
      </c>
      <c r="BH20" s="30"/>
      <c r="BI20" s="44"/>
      <c r="BJ20" s="132"/>
      <c r="BK20" s="30"/>
      <c r="BL20" s="44"/>
      <c r="BM20" s="15" t="str">
        <f t="shared" si="9"/>
        <v/>
      </c>
      <c r="BN20" s="118">
        <f>+BG20+BJ20</f>
        <v>0</v>
      </c>
      <c r="BO20" s="30"/>
      <c r="BP20" s="44"/>
      <c r="BQ20" s="132"/>
      <c r="BR20" s="30"/>
      <c r="BS20" s="44"/>
      <c r="BT20" s="15" t="str">
        <f t="shared" si="10"/>
        <v/>
      </c>
      <c r="BU20" s="118">
        <f>+BN20+BQ20</f>
        <v>0</v>
      </c>
      <c r="BV20" s="30"/>
      <c r="BW20" s="44"/>
      <c r="BX20" s="131">
        <f>+AZ20*9</f>
        <v>0</v>
      </c>
      <c r="BY20" s="30"/>
      <c r="BZ20" s="46" t="str">
        <f t="shared" si="11"/>
        <v/>
      </c>
      <c r="CA20" s="132"/>
      <c r="CB20" s="30"/>
      <c r="CC20" s="44"/>
      <c r="CD20" s="15" t="str">
        <f t="shared" si="12"/>
        <v/>
      </c>
      <c r="CE20" s="118"/>
      <c r="CF20" s="30"/>
      <c r="CG20" s="44"/>
      <c r="CH20" s="132"/>
      <c r="CI20" s="30"/>
      <c r="CJ20" s="44"/>
      <c r="CK20" s="15" t="str">
        <f t="shared" si="13"/>
        <v/>
      </c>
      <c r="CL20" s="118">
        <f>+CE20+CH20</f>
        <v>0</v>
      </c>
      <c r="CM20" s="30"/>
      <c r="CN20" s="44"/>
      <c r="CO20" s="132"/>
      <c r="CP20" s="30"/>
      <c r="CQ20" s="44"/>
      <c r="CR20" s="15" t="str">
        <f t="shared" si="14"/>
        <v/>
      </c>
      <c r="CS20" s="118">
        <f>+CL20+CO20</f>
        <v>0</v>
      </c>
      <c r="CT20" s="30"/>
      <c r="CU20" s="44"/>
      <c r="CV20" s="131">
        <f t="shared" si="18"/>
        <v>0</v>
      </c>
      <c r="CW20" s="30"/>
      <c r="CX20" s="46" t="str">
        <f t="shared" si="15"/>
        <v/>
      </c>
    </row>
    <row r="21" spans="1:102" ht="15.6" customHeight="1" x14ac:dyDescent="0.3">
      <c r="A21" s="9"/>
      <c r="B21" s="129"/>
      <c r="C21" s="14"/>
      <c r="D21" s="44"/>
      <c r="E21" s="129"/>
      <c r="F21" s="14"/>
      <c r="G21" s="44"/>
      <c r="H21" s="129"/>
      <c r="I21" s="14"/>
      <c r="J21" s="44"/>
      <c r="K21" s="32" t="str">
        <f t="shared" si="0"/>
        <v/>
      </c>
      <c r="M21" s="14"/>
      <c r="N21" s="44"/>
      <c r="O21" s="129"/>
      <c r="P21" s="14"/>
      <c r="Q21" s="44"/>
      <c r="R21" s="32" t="str">
        <f t="shared" si="1"/>
        <v/>
      </c>
      <c r="T21" s="14"/>
      <c r="U21" s="44"/>
      <c r="V21" s="131"/>
      <c r="W21" s="14"/>
      <c r="X21" s="92" t="str">
        <f t="shared" si="2"/>
        <v/>
      </c>
      <c r="Y21" s="129"/>
      <c r="Z21" s="14"/>
      <c r="AA21" s="44"/>
      <c r="AB21" s="32" t="str">
        <f t="shared" si="3"/>
        <v/>
      </c>
      <c r="AD21" s="14"/>
      <c r="AE21" s="44"/>
      <c r="AF21" s="129"/>
      <c r="AG21" s="14"/>
      <c r="AH21" s="44"/>
      <c r="AI21" s="32" t="str">
        <f t="shared" si="4"/>
        <v/>
      </c>
      <c r="AJ21" s="130">
        <f t="shared" si="16"/>
        <v>0</v>
      </c>
      <c r="AK21" s="14"/>
      <c r="AL21" s="44"/>
      <c r="AM21" s="129"/>
      <c r="AN21" s="14"/>
      <c r="AO21" s="44"/>
      <c r="AP21" s="32" t="str">
        <f t="shared" si="5"/>
        <v/>
      </c>
      <c r="AQ21" s="130">
        <f t="shared" si="17"/>
        <v>0</v>
      </c>
      <c r="AR21" s="14"/>
      <c r="AS21" s="44"/>
      <c r="AT21" s="131">
        <f>+V21*2</f>
        <v>0</v>
      </c>
      <c r="AU21" s="14"/>
      <c r="AV21" s="92" t="str">
        <f t="shared" si="6"/>
        <v/>
      </c>
      <c r="AW21" s="131">
        <f>+AQ21/6</f>
        <v>0</v>
      </c>
      <c r="AX21" s="14"/>
      <c r="AY21" s="44"/>
      <c r="AZ21" s="131">
        <f>+AT21/6</f>
        <v>0</v>
      </c>
      <c r="BA21" s="14"/>
      <c r="BB21" s="92" t="str">
        <f t="shared" si="7"/>
        <v/>
      </c>
      <c r="BC21" s="129"/>
      <c r="BD21" s="14"/>
      <c r="BE21" s="44"/>
      <c r="BF21" s="32" t="str">
        <f t="shared" si="8"/>
        <v/>
      </c>
      <c r="BG21" s="130">
        <f>+AQ21+BC21</f>
        <v>0</v>
      </c>
      <c r="BH21" s="14"/>
      <c r="BI21" s="44"/>
      <c r="BJ21" s="129"/>
      <c r="BK21" s="14"/>
      <c r="BL21" s="44"/>
      <c r="BM21" s="32" t="str">
        <f t="shared" si="9"/>
        <v/>
      </c>
      <c r="BN21" s="130">
        <f>+BG21+BJ21</f>
        <v>0</v>
      </c>
      <c r="BO21" s="14"/>
      <c r="BP21" s="44"/>
      <c r="BQ21" s="129"/>
      <c r="BR21" s="14"/>
      <c r="BS21" s="44"/>
      <c r="BT21" s="32" t="str">
        <f t="shared" si="10"/>
        <v/>
      </c>
      <c r="BU21" s="130">
        <f>+BN21+BQ21</f>
        <v>0</v>
      </c>
      <c r="BV21" s="14"/>
      <c r="BW21" s="44"/>
      <c r="BX21" s="131">
        <f>+AZ21*9</f>
        <v>0</v>
      </c>
      <c r="BY21" s="14"/>
      <c r="BZ21" s="92" t="str">
        <f t="shared" si="11"/>
        <v/>
      </c>
      <c r="CA21" s="129"/>
      <c r="CB21" s="14"/>
      <c r="CC21" s="44"/>
      <c r="CD21" s="32" t="str">
        <f t="shared" si="12"/>
        <v/>
      </c>
      <c r="CF21" s="14"/>
      <c r="CG21" s="44"/>
      <c r="CH21" s="129"/>
      <c r="CI21" s="14"/>
      <c r="CJ21" s="44"/>
      <c r="CK21" s="32" t="str">
        <f t="shared" si="13"/>
        <v/>
      </c>
      <c r="CL21" s="130">
        <f>+CE21+CH21</f>
        <v>0</v>
      </c>
      <c r="CM21" s="14"/>
      <c r="CN21" s="44"/>
      <c r="CO21" s="129"/>
      <c r="CP21" s="14"/>
      <c r="CQ21" s="44"/>
      <c r="CR21" s="32" t="str">
        <f t="shared" si="14"/>
        <v/>
      </c>
      <c r="CS21" s="130">
        <f>+CL21+CO21</f>
        <v>0</v>
      </c>
      <c r="CT21" s="14"/>
      <c r="CU21" s="44"/>
      <c r="CV21" s="131">
        <f t="shared" si="18"/>
        <v>0</v>
      </c>
      <c r="CW21" s="14"/>
      <c r="CX21" s="92" t="str">
        <f t="shared" si="15"/>
        <v/>
      </c>
    </row>
    <row r="22" spans="1:102" s="28" customFormat="1" ht="18" customHeight="1" x14ac:dyDescent="0.3">
      <c r="A22" s="19" t="s">
        <v>47</v>
      </c>
      <c r="B22" s="123">
        <f>+B23+B26+B29</f>
        <v>0</v>
      </c>
      <c r="C22" s="36" t="str">
        <f>IF(AND(B4=0,B22&gt;=0), "",B22/B4)</f>
        <v/>
      </c>
      <c r="D22" s="42"/>
      <c r="E22" s="123">
        <f>+E23+E26+E29</f>
        <v>7561</v>
      </c>
      <c r="F22" s="36">
        <f>IF(AND(E4=0,E22&gt;=0), "",E22/E4)</f>
        <v>0.76294119319792753</v>
      </c>
      <c r="G22" s="42"/>
      <c r="H22" s="123">
        <f>+H23+H26+H29</f>
        <v>5013.7700000000004</v>
      </c>
      <c r="I22" s="36">
        <f>IF(AND(H4=0,H22&gt;=0), "",H22/H4)</f>
        <v>0.65364214045836011</v>
      </c>
      <c r="J22" s="42"/>
      <c r="K22" s="36">
        <f t="shared" si="0"/>
        <v>-0.33689062293347433</v>
      </c>
      <c r="L22" s="124">
        <f>+L23+L26+L29</f>
        <v>12574.77</v>
      </c>
      <c r="M22" s="36">
        <f>IF(AND(L4=0,L22&gt;=0), "",L22/L4)</f>
        <v>0.71525407764702209</v>
      </c>
      <c r="N22" s="42"/>
      <c r="O22" s="123">
        <f>+O23+O26+O29</f>
        <v>10302.48</v>
      </c>
      <c r="P22" s="36">
        <f>IF(AND(O4=0,O22&gt;=0), "",O22/O4)</f>
        <v>0.64055139305649189</v>
      </c>
      <c r="Q22" s="42"/>
      <c r="R22" s="36">
        <f t="shared" si="1"/>
        <v>1.0548369789599441</v>
      </c>
      <c r="S22" s="124">
        <f>+S23+S26+S29</f>
        <v>22877.25</v>
      </c>
      <c r="T22" s="36">
        <f>IF(AND(S4=0,S22&gt;=0), "",S22/S4)</f>
        <v>0.67956376088380921</v>
      </c>
      <c r="U22" s="42"/>
      <c r="V22" s="125">
        <f>+V23+V26+V29</f>
        <v>0</v>
      </c>
      <c r="W22" s="36" t="str">
        <f>IF(AND(V4=0,V22&gt;=0), "",V22/V4)</f>
        <v/>
      </c>
      <c r="X22" s="42">
        <f t="shared" si="2"/>
        <v>1</v>
      </c>
      <c r="Y22" s="123">
        <f>+Y23+Y26+Y29</f>
        <v>6271.23</v>
      </c>
      <c r="Z22" s="36">
        <f>IF(AND(Y4=0,Y22&gt;=0), "",Y22/Y4)</f>
        <v>0.7083682902898305</v>
      </c>
      <c r="AA22" s="42"/>
      <c r="AB22" s="36">
        <f t="shared" si="3"/>
        <v>-0.39128928180399286</v>
      </c>
      <c r="AC22" s="124">
        <f>+AC23+AC26+AC29</f>
        <v>29148.48</v>
      </c>
      <c r="AD22" s="36">
        <f>IF(AND(AC4=0,AC22&gt;=0), "",AC22/AC4)</f>
        <v>0.68556146290896647</v>
      </c>
      <c r="AE22" s="42"/>
      <c r="AF22" s="123">
        <f>+AF23+AF26+AF29</f>
        <v>10335.76</v>
      </c>
      <c r="AG22" s="36">
        <f>IF(AND(AF4=0,AF22&gt;=0), "",AF22/AF4)</f>
        <v>0.69020347932781934</v>
      </c>
      <c r="AH22" s="42"/>
      <c r="AI22" s="36">
        <f t="shared" si="4"/>
        <v>0.64812325492766187</v>
      </c>
      <c r="AJ22" s="124">
        <f>+AJ23+AJ26+AJ29</f>
        <v>39484.239999999998</v>
      </c>
      <c r="AK22" s="36">
        <f>IF(AND(AJ4=0,AJ22&gt;=0), "",AJ22/AJ4)</f>
        <v>0.68677055624824812</v>
      </c>
      <c r="AL22" s="42"/>
      <c r="AM22" s="123">
        <f>+AM23+AM26+AM29</f>
        <v>7749.8</v>
      </c>
      <c r="AN22" s="36">
        <f>IF(AND(AM4=0,AM22&gt;=0), "",AM22/AM4)</f>
        <v>0.66467448410247376</v>
      </c>
      <c r="AO22" s="42"/>
      <c r="AP22" s="36">
        <f t="shared" si="5"/>
        <v>-0.25019543797456595</v>
      </c>
      <c r="AQ22" s="124">
        <f>+AQ23+AQ26+AQ29</f>
        <v>47234.04</v>
      </c>
      <c r="AR22" s="36">
        <f>IF(AND(AQ4=0,AQ22&gt;=0), "",AQ22/AQ4)</f>
        <v>0.68304500285256098</v>
      </c>
      <c r="AS22" s="42"/>
      <c r="AT22" s="125">
        <f>+AT23+AT26+AT29</f>
        <v>0</v>
      </c>
      <c r="AU22" s="36" t="str">
        <f>IF(AND(AT4=0,AT22&gt;=0), "",AT22/AT4)</f>
        <v/>
      </c>
      <c r="AV22" s="42">
        <f t="shared" si="6"/>
        <v>1</v>
      </c>
      <c r="AW22" s="125">
        <f>+AW23+AW26+AW29</f>
        <v>7872.34</v>
      </c>
      <c r="AX22" s="36">
        <f>IF(AND(AW4=0,AW22&gt;=0), "",AW22/AW4)</f>
        <v>0.68304500285256109</v>
      </c>
      <c r="AY22" s="42"/>
      <c r="AZ22" s="125">
        <f>+AZ23+AZ26+AZ29</f>
        <v>0</v>
      </c>
      <c r="BA22" s="36" t="str">
        <f>IF(AND(AZ4=0,AZ22&gt;=0), "",AZ22/AZ4)</f>
        <v/>
      </c>
      <c r="BB22" s="42">
        <f t="shared" si="7"/>
        <v>1</v>
      </c>
      <c r="BC22" s="123">
        <f>+BC23+BC26+BC29</f>
        <v>0</v>
      </c>
      <c r="BD22" s="36" t="str">
        <f>IF(AND(BC4=0,BC22&gt;=0), "",BC22/BC4)</f>
        <v/>
      </c>
      <c r="BE22" s="42"/>
      <c r="BF22" s="36">
        <f t="shared" si="8"/>
        <v>-1</v>
      </c>
      <c r="BG22" s="124">
        <f>+BG23+BG26+BG29</f>
        <v>47234.04</v>
      </c>
      <c r="BH22" s="36">
        <f>IF(AND(BG4=0,BG22&gt;=0), "",BG22/BG4)</f>
        <v>0.68304500285256098</v>
      </c>
      <c r="BI22" s="42"/>
      <c r="BJ22" s="123">
        <f>+BJ23+BJ26+BJ29</f>
        <v>0</v>
      </c>
      <c r="BK22" s="36" t="str">
        <f>IF(AND(BJ4=0,BJ22&gt;=0), "",BJ22/BJ4)</f>
        <v/>
      </c>
      <c r="BL22" s="42"/>
      <c r="BM22" s="36" t="str">
        <f t="shared" si="9"/>
        <v/>
      </c>
      <c r="BN22" s="124">
        <f>+BN23+BN26+BN29</f>
        <v>47234.04</v>
      </c>
      <c r="BO22" s="36">
        <f>IF(AND(BN4=0,BN22&gt;=0), "",BN22/BN4)</f>
        <v>0.68304500285256098</v>
      </c>
      <c r="BP22" s="42"/>
      <c r="BQ22" s="123">
        <f>+BQ23+BQ26+BQ29</f>
        <v>0</v>
      </c>
      <c r="BR22" s="36" t="str">
        <f>IF(AND(BQ4=0,BQ22&gt;=0), "",BQ22/BQ4)</f>
        <v/>
      </c>
      <c r="BS22" s="42"/>
      <c r="BT22" s="36" t="str">
        <f t="shared" si="10"/>
        <v/>
      </c>
      <c r="BU22" s="124">
        <f>+BU23+BU26+BU29</f>
        <v>47234.04</v>
      </c>
      <c r="BV22" s="36">
        <f>IF(AND(BU4=0,BU22&gt;=0), "",BU22/BU4)</f>
        <v>0.68304500285256098</v>
      </c>
      <c r="BW22" s="42"/>
      <c r="BX22" s="125">
        <f>+BX23+BX26+BX29</f>
        <v>0</v>
      </c>
      <c r="BY22" s="36" t="str">
        <f>IF(AND(BX4=0,BX22&gt;=0), "",BX22/BX4)</f>
        <v/>
      </c>
      <c r="BZ22" s="42">
        <f t="shared" si="11"/>
        <v>1</v>
      </c>
      <c r="CA22" s="123">
        <f>+CA23+CA26+CA29</f>
        <v>0</v>
      </c>
      <c r="CB22" s="36" t="str">
        <f>IF(AND(CA4=0,CA22&gt;=0), "",CA22/CA4)</f>
        <v/>
      </c>
      <c r="CC22" s="42"/>
      <c r="CD22" s="36" t="str">
        <f t="shared" si="12"/>
        <v/>
      </c>
      <c r="CE22" s="124">
        <f>+CE23+CE26+CE29</f>
        <v>47234.04</v>
      </c>
      <c r="CF22" s="36">
        <f>IF(AND(CE4=0,CE22&gt;=0), "",CE22/CE4)</f>
        <v>0.68304500285256098</v>
      </c>
      <c r="CG22" s="42"/>
      <c r="CH22" s="123">
        <f>+CH23+CH26+CH29</f>
        <v>0</v>
      </c>
      <c r="CI22" s="36" t="str">
        <f>IF(AND(CH4=0,CH22&gt;=0), "",CH22/CH4)</f>
        <v/>
      </c>
      <c r="CJ22" s="42"/>
      <c r="CK22" s="36" t="str">
        <f t="shared" si="13"/>
        <v/>
      </c>
      <c r="CL22" s="124">
        <f>+CL23+CL26+CL29</f>
        <v>47234.04</v>
      </c>
      <c r="CM22" s="36">
        <f>IF(AND(CL4=0,CL22&gt;=0), "",CL22/CL4)</f>
        <v>0.68304500285256098</v>
      </c>
      <c r="CN22" s="42"/>
      <c r="CO22" s="123">
        <f>+CO23+CO26+CO29</f>
        <v>0</v>
      </c>
      <c r="CP22" s="36" t="str">
        <f>IF(AND(CO4=0,CO22&gt;=0), "",CO22/CO4)</f>
        <v/>
      </c>
      <c r="CQ22" s="42"/>
      <c r="CR22" s="36" t="str">
        <f t="shared" si="14"/>
        <v/>
      </c>
      <c r="CS22" s="124">
        <f>+CS23+CS26+CS29</f>
        <v>47234.04</v>
      </c>
      <c r="CT22" s="36">
        <f>IF(AND(CS4=0,CS22&gt;=0), "",CS22/CS4)</f>
        <v>0.68304500285256098</v>
      </c>
      <c r="CU22" s="42"/>
      <c r="CV22" s="125">
        <f>+CV23+CV26+CV29</f>
        <v>0</v>
      </c>
      <c r="CW22" s="36" t="str">
        <f>IF(AND(CV4=0,CV22&gt;=0), "",CV22/CV4)</f>
        <v/>
      </c>
      <c r="CX22" s="42">
        <f t="shared" si="15"/>
        <v>1</v>
      </c>
    </row>
    <row r="23" spans="1:102" s="6" customFormat="1" hidden="1" outlineLevel="1" x14ac:dyDescent="0.3">
      <c r="A23" s="37" t="s">
        <v>48</v>
      </c>
      <c r="B23" s="126">
        <f>SUM(B24:B25)</f>
        <v>0</v>
      </c>
      <c r="C23" s="38" t="str">
        <f>IF(AND(B5=0,B23&gt;=0), "",B23/B5)</f>
        <v/>
      </c>
      <c r="D23" s="43"/>
      <c r="E23" s="126">
        <f>SUM(E24:E25)</f>
        <v>7561</v>
      </c>
      <c r="F23" s="38">
        <f>IF(AND(E5=0,E23&gt;=0), "",E23/E5)</f>
        <v>0.80693403810762554</v>
      </c>
      <c r="G23" s="43"/>
      <c r="H23" s="126">
        <f>SUM(H24:H25)</f>
        <v>5013.7700000000004</v>
      </c>
      <c r="I23" s="38">
        <f>IF(AND(H5=0,H23&gt;=0), "",H23/H5)</f>
        <v>0.68903238185139803</v>
      </c>
      <c r="J23" s="43"/>
      <c r="K23" s="38">
        <f t="shared" si="0"/>
        <v>-0.33689062293347433</v>
      </c>
      <c r="L23" s="127">
        <f>SUM(L24:L25)</f>
        <v>12574.77</v>
      </c>
      <c r="M23" s="38">
        <f>IF(AND(L5=0,L23&gt;=0), "",L23/L5)</f>
        <v>0.75539695214666891</v>
      </c>
      <c r="N23" s="43"/>
      <c r="O23" s="126">
        <f>SUM(O24:O25)</f>
        <v>10302.48</v>
      </c>
      <c r="P23" s="38">
        <f>IF(AND(O5=0,O23&gt;=0), "",O23/O5)</f>
        <v>0.67708306129741558</v>
      </c>
      <c r="Q23" s="43"/>
      <c r="R23" s="38">
        <f t="shared" si="1"/>
        <v>1.0548369789599441</v>
      </c>
      <c r="S23" s="127">
        <f>SUM(S24:S25)</f>
        <v>22877.25</v>
      </c>
      <c r="T23" s="38">
        <f>IF(AND(S5=0,S23&gt;=0), "",S23/S5)</f>
        <v>0.71799811339406128</v>
      </c>
      <c r="U23" s="43"/>
      <c r="V23" s="128">
        <f>SUM(V24:V25)</f>
        <v>0</v>
      </c>
      <c r="W23" s="38" t="str">
        <f>IF(AND(V5=0,V23&gt;=0), "",V23/V5)</f>
        <v/>
      </c>
      <c r="X23" s="91">
        <f t="shared" si="2"/>
        <v>1</v>
      </c>
      <c r="Y23" s="126">
        <f>SUM(Y24:Y25)</f>
        <v>6271.23</v>
      </c>
      <c r="Z23" s="38">
        <f>IF(AND(Y5=0,Y23&gt;=0), "",Y23/Y5)</f>
        <v>0.74921494916183762</v>
      </c>
      <c r="AA23" s="43"/>
      <c r="AB23" s="38">
        <f t="shared" si="3"/>
        <v>-0.39128928180399286</v>
      </c>
      <c r="AC23" s="127">
        <f>SUM(AC24:AC25)</f>
        <v>29148.48</v>
      </c>
      <c r="AD23" s="38">
        <f>IF(AND(AC5=0,AC23&gt;=0), "",AC23/AC5)</f>
        <v>0.72449272660262365</v>
      </c>
      <c r="AE23" s="43"/>
      <c r="AF23" s="126">
        <f>SUM(AF24:AF25)</f>
        <v>10335.76</v>
      </c>
      <c r="AG23" s="38">
        <f>IF(AND(AF5=0,AF23&gt;=0), "",AF23/AF5)</f>
        <v>0.72482060478119714</v>
      </c>
      <c r="AH23" s="43"/>
      <c r="AI23" s="38">
        <f t="shared" si="4"/>
        <v>0.64812325492766187</v>
      </c>
      <c r="AJ23" s="127">
        <f>SUM(AJ24:AJ25)</f>
        <v>39484.239999999998</v>
      </c>
      <c r="AK23" s="38">
        <f>IF(AND(AJ5=0,AJ23&gt;=0), "",AJ23/AJ5)</f>
        <v>0.72457852636310704</v>
      </c>
      <c r="AL23" s="43"/>
      <c r="AM23" s="126">
        <f>SUM(AM24:AM25)</f>
        <v>7749.8</v>
      </c>
      <c r="AN23" s="38">
        <f>IF(AND(AM5=0,AM23&gt;=0), "",AM23/AM5)</f>
        <v>0.69501659559570206</v>
      </c>
      <c r="AO23" s="43"/>
      <c r="AP23" s="38">
        <f t="shared" si="5"/>
        <v>-0.25019543797456595</v>
      </c>
      <c r="AQ23" s="127">
        <f>SUM(AQ24:AQ25)</f>
        <v>47234.04</v>
      </c>
      <c r="AR23" s="38">
        <f>IF(AND(AQ5=0,AQ23&gt;=0), "",AQ23/AQ5)</f>
        <v>0.7195569715482909</v>
      </c>
      <c r="AS23" s="43"/>
      <c r="AT23" s="128">
        <f>SUM(AT24:AT25)</f>
        <v>0</v>
      </c>
      <c r="AU23" s="38" t="str">
        <f>IF(AND(AT5=0,AT23&gt;=0), "",AT23/AT5)</f>
        <v/>
      </c>
      <c r="AV23" s="91">
        <f t="shared" si="6"/>
        <v>1</v>
      </c>
      <c r="AW23" s="128">
        <f>SUM(AW24:AW25)</f>
        <v>7872.34</v>
      </c>
      <c r="AX23" s="38">
        <f>IF(AND(AW5=0,AW23&gt;=0), "",AW23/AW5)</f>
        <v>0.7195569715482909</v>
      </c>
      <c r="AY23" s="43"/>
      <c r="AZ23" s="128">
        <f>SUM(AZ24:AZ25)</f>
        <v>0</v>
      </c>
      <c r="BA23" s="38" t="str">
        <f>IF(AND(AZ5=0,AZ23&gt;=0), "",AZ23/AZ5)</f>
        <v/>
      </c>
      <c r="BB23" s="91">
        <f t="shared" si="7"/>
        <v>1</v>
      </c>
      <c r="BC23" s="126">
        <f>SUM(BC24:BC25)</f>
        <v>0</v>
      </c>
      <c r="BD23" s="38" t="str">
        <f>IF(AND(BC5=0,BC23&gt;=0), "",BC23/BC5)</f>
        <v/>
      </c>
      <c r="BE23" s="43"/>
      <c r="BF23" s="38">
        <f t="shared" si="8"/>
        <v>-1</v>
      </c>
      <c r="BG23" s="127">
        <f>SUM(BG24:BG25)</f>
        <v>47234.04</v>
      </c>
      <c r="BH23" s="38">
        <f>IF(AND(BG5=0,BG23&gt;=0), "",BG23/BG5)</f>
        <v>0.7195569715482909</v>
      </c>
      <c r="BI23" s="43"/>
      <c r="BJ23" s="126">
        <f>SUM(BJ24:BJ25)</f>
        <v>0</v>
      </c>
      <c r="BK23" s="38" t="str">
        <f>IF(AND(BJ5=0,BJ23&gt;=0), "",BJ23/BJ5)</f>
        <v/>
      </c>
      <c r="BL23" s="43"/>
      <c r="BM23" s="38" t="str">
        <f t="shared" si="9"/>
        <v/>
      </c>
      <c r="BN23" s="127">
        <f>SUM(BN24:BN25)</f>
        <v>47234.04</v>
      </c>
      <c r="BO23" s="38">
        <f>IF(AND(BN5=0,BN23&gt;=0), "",BN23/BN5)</f>
        <v>0.7195569715482909</v>
      </c>
      <c r="BP23" s="43"/>
      <c r="BQ23" s="126">
        <f>SUM(BQ24:BQ25)</f>
        <v>0</v>
      </c>
      <c r="BR23" s="38" t="str">
        <f>IF(AND(BQ5=0,BQ23&gt;=0), "",BQ23/BQ5)</f>
        <v/>
      </c>
      <c r="BS23" s="43"/>
      <c r="BT23" s="38" t="str">
        <f t="shared" si="10"/>
        <v/>
      </c>
      <c r="BU23" s="127">
        <f>SUM(BU24:BU25)</f>
        <v>47234.04</v>
      </c>
      <c r="BV23" s="38">
        <f>IF(AND(BU5=0,BU23&gt;=0), "",BU23/BU5)</f>
        <v>0.7195569715482909</v>
      </c>
      <c r="BW23" s="43"/>
      <c r="BX23" s="128">
        <f>SUM(BX24:BX25)</f>
        <v>0</v>
      </c>
      <c r="BY23" s="38" t="str">
        <f>IF(AND(BX5=0,BX23&gt;=0), "",BX23/BX5)</f>
        <v/>
      </c>
      <c r="BZ23" s="91">
        <f t="shared" si="11"/>
        <v>1</v>
      </c>
      <c r="CA23" s="126">
        <f>SUM(CA24:CA25)</f>
        <v>0</v>
      </c>
      <c r="CB23" s="38" t="str">
        <f>IF(AND(CA5=0,CA23&gt;=0), "",CA23/CA5)</f>
        <v/>
      </c>
      <c r="CC23" s="43"/>
      <c r="CD23" s="38" t="str">
        <f t="shared" si="12"/>
        <v/>
      </c>
      <c r="CE23" s="127">
        <f>SUM(CE24:CE25)</f>
        <v>47234.04</v>
      </c>
      <c r="CF23" s="38">
        <f>IF(AND(CE5=0,CE23&gt;=0), "",CE23/CE5)</f>
        <v>0.7195569715482909</v>
      </c>
      <c r="CG23" s="43"/>
      <c r="CH23" s="126">
        <f>SUM(CH24:CH25)</f>
        <v>0</v>
      </c>
      <c r="CI23" s="38" t="str">
        <f>IF(AND(CH5=0,CH23&gt;=0), "",CH23/CH5)</f>
        <v/>
      </c>
      <c r="CJ23" s="43"/>
      <c r="CK23" s="38" t="str">
        <f t="shared" si="13"/>
        <v/>
      </c>
      <c r="CL23" s="127">
        <f>SUM(CL24:CL25)</f>
        <v>47234.04</v>
      </c>
      <c r="CM23" s="38">
        <f>IF(AND(CL5=0,CL23&gt;=0), "",CL23/CL5)</f>
        <v>0.7195569715482909</v>
      </c>
      <c r="CN23" s="43"/>
      <c r="CO23" s="126">
        <f>SUM(CO24:CO25)</f>
        <v>0</v>
      </c>
      <c r="CP23" s="38" t="str">
        <f>IF(AND(CO5=0,CO23&gt;=0), "",CO23/CO5)</f>
        <v/>
      </c>
      <c r="CQ23" s="43"/>
      <c r="CR23" s="38" t="str">
        <f t="shared" si="14"/>
        <v/>
      </c>
      <c r="CS23" s="127">
        <f>SUM(CS24:CS25)</f>
        <v>47234.04</v>
      </c>
      <c r="CT23" s="38">
        <f>IF(AND(CS5=0,CS23&gt;=0), "",CS23/CS5)</f>
        <v>0.7195569715482909</v>
      </c>
      <c r="CU23" s="43"/>
      <c r="CV23" s="128">
        <f>SUM(CV24:CV25)</f>
        <v>0</v>
      </c>
      <c r="CW23" s="38" t="str">
        <f>IF(AND(CV5=0,CV23&gt;=0), "",CV23/CV5)</f>
        <v/>
      </c>
      <c r="CX23" s="91">
        <f t="shared" si="15"/>
        <v>1</v>
      </c>
    </row>
    <row r="24" spans="1:102" hidden="1" outlineLevel="1" x14ac:dyDescent="0.3">
      <c r="A24" s="29" t="s">
        <v>49</v>
      </c>
      <c r="B24" s="129">
        <f>+'N EERR TERRA'!B30</f>
        <v>0</v>
      </c>
      <c r="C24" s="30" t="str">
        <f>IF(AND(B5=0,B24&gt;=0), "",B24/B5)</f>
        <v/>
      </c>
      <c r="D24" s="44"/>
      <c r="E24" s="129">
        <f>+'N EERR TERRA'!C30</f>
        <v>7561</v>
      </c>
      <c r="F24" s="30">
        <f>IF(AND(E5=0,E24&gt;=0), "",E24/E5)</f>
        <v>0.80693403810762554</v>
      </c>
      <c r="G24" s="44"/>
      <c r="H24" s="129">
        <f>+'N EERR TERRA'!D30</f>
        <v>5013.7700000000004</v>
      </c>
      <c r="I24" s="30">
        <f>IF(AND(H5=0,H24&gt;=0), "",H24/H5)</f>
        <v>0.68903238185139803</v>
      </c>
      <c r="J24" s="44"/>
      <c r="K24" s="30">
        <f t="shared" si="0"/>
        <v>-0.33689062293347433</v>
      </c>
      <c r="L24" s="130">
        <f>+E24+H24</f>
        <v>12574.77</v>
      </c>
      <c r="M24" s="30">
        <f>IF(AND(L5=0,L24&gt;=0), "",L24/L5)</f>
        <v>0.75539695214666891</v>
      </c>
      <c r="N24" s="44"/>
      <c r="O24" s="129">
        <f>+'N EERR TERRA'!E30</f>
        <v>10302.48</v>
      </c>
      <c r="P24" s="30">
        <f>IF(AND(O5=0,O24&gt;=0), "",O24/O5)</f>
        <v>0.67708306129741558</v>
      </c>
      <c r="Q24" s="44"/>
      <c r="R24" s="30">
        <f t="shared" si="1"/>
        <v>1.0548369789599441</v>
      </c>
      <c r="S24" s="130">
        <f>+L24+O24</f>
        <v>22877.25</v>
      </c>
      <c r="T24" s="30">
        <f>IF(AND(S5=0,S24&gt;=0), "",S24/S5)</f>
        <v>0.71799811339406128</v>
      </c>
      <c r="U24" s="44"/>
      <c r="V24" s="131">
        <f>+V6*66.71%</f>
        <v>0</v>
      </c>
      <c r="W24" s="30" t="str">
        <f>IF(AND(V5=0,V24&gt;=0), "",V24/V5)</f>
        <v/>
      </c>
      <c r="X24" s="47">
        <f t="shared" si="2"/>
        <v>1</v>
      </c>
      <c r="Y24" s="129">
        <f>+'N EERR TERRA'!F30</f>
        <v>6271.23</v>
      </c>
      <c r="Z24" s="30">
        <f>IF(AND(Y5=0,Y24&gt;=0), "",Y24/Y5)</f>
        <v>0.74921494916183762</v>
      </c>
      <c r="AA24" s="44"/>
      <c r="AB24" s="30">
        <f t="shared" si="3"/>
        <v>-0.39128928180399286</v>
      </c>
      <c r="AC24" s="130">
        <f>+S24+Y24</f>
        <v>29148.48</v>
      </c>
      <c r="AD24" s="30">
        <f>IF(AND(AC5=0,AC24&gt;=0), "",AC24/AC5)</f>
        <v>0.72449272660262365</v>
      </c>
      <c r="AE24" s="44"/>
      <c r="AF24" s="129">
        <f>+'N EERR TERRA'!G30</f>
        <v>10335.76</v>
      </c>
      <c r="AG24" s="30">
        <f>IF(AND(AF5=0,AF24&gt;=0), "",AF24/AF5)</f>
        <v>0.72482060478119714</v>
      </c>
      <c r="AH24" s="44"/>
      <c r="AI24" s="30">
        <f t="shared" si="4"/>
        <v>0.64812325492766187</v>
      </c>
      <c r="AJ24" s="130">
        <f t="shared" si="16"/>
        <v>39484.239999999998</v>
      </c>
      <c r="AK24" s="30">
        <f>IF(AND(AJ5=0,AJ24&gt;=0), "",AJ24/AJ5)</f>
        <v>0.72457852636310704</v>
      </c>
      <c r="AL24" s="44"/>
      <c r="AM24" s="129">
        <f>+'N EERR TERRA'!H30</f>
        <v>7749.8</v>
      </c>
      <c r="AN24" s="30">
        <f>IF(AND(AM5=0,AM24&gt;=0), "",AM24/AM5)</f>
        <v>0.69501659559570206</v>
      </c>
      <c r="AO24" s="44"/>
      <c r="AP24" s="30">
        <f t="shared" si="5"/>
        <v>-0.25019543797456595</v>
      </c>
      <c r="AQ24" s="130">
        <f t="shared" si="17"/>
        <v>47234.04</v>
      </c>
      <c r="AR24" s="30">
        <f>IF(AND(AQ5=0,AQ24&gt;=0), "",AQ24/AQ5)</f>
        <v>0.7195569715482909</v>
      </c>
      <c r="AS24" s="44"/>
      <c r="AT24" s="131">
        <f>+V24*2</f>
        <v>0</v>
      </c>
      <c r="AU24" s="30" t="str">
        <f>IF(AND(AT5=0,AT24&gt;=0), "",AT24/AT5)</f>
        <v/>
      </c>
      <c r="AV24" s="47">
        <f t="shared" si="6"/>
        <v>1</v>
      </c>
      <c r="AW24" s="131">
        <f>+AQ24/6</f>
        <v>7872.34</v>
      </c>
      <c r="AX24" s="30">
        <f>IF(AND(AW5=0,AW24&gt;=0), "",AW24/AW5)</f>
        <v>0.7195569715482909</v>
      </c>
      <c r="AY24" s="44"/>
      <c r="AZ24" s="131">
        <f>+AT24/6</f>
        <v>0</v>
      </c>
      <c r="BA24" s="30" t="str">
        <f>IF(AND(AZ5=0,AZ24&gt;=0), "",AZ24/AZ5)</f>
        <v/>
      </c>
      <c r="BB24" s="47">
        <f t="shared" si="7"/>
        <v>1</v>
      </c>
      <c r="BC24" s="129">
        <f>+'N EERR TERRA'!I30</f>
        <v>0</v>
      </c>
      <c r="BD24" s="30" t="str">
        <f>IF(AND(BC5=0,BC24&gt;=0), "",BC24/BC5)</f>
        <v/>
      </c>
      <c r="BE24" s="44"/>
      <c r="BF24" s="30">
        <f t="shared" si="8"/>
        <v>-1</v>
      </c>
      <c r="BG24" s="130">
        <f>+AQ24+BC24</f>
        <v>47234.04</v>
      </c>
      <c r="BH24" s="30">
        <f>IF(AND(BG5=0,BG24&gt;=0), "",BG24/BG5)</f>
        <v>0.7195569715482909</v>
      </c>
      <c r="BI24" s="44"/>
      <c r="BJ24" s="129">
        <f>+'N EERR TERRA'!J30</f>
        <v>0</v>
      </c>
      <c r="BK24" s="30" t="str">
        <f>IF(AND(BJ5=0,BJ24&gt;=0), "",BJ24/BJ5)</f>
        <v/>
      </c>
      <c r="BL24" s="44"/>
      <c r="BM24" s="30" t="str">
        <f t="shared" si="9"/>
        <v/>
      </c>
      <c r="BN24" s="130">
        <f>+BG24+BJ24</f>
        <v>47234.04</v>
      </c>
      <c r="BO24" s="30">
        <f>IF(AND(BN5=0,BN24&gt;=0), "",BN24/BN5)</f>
        <v>0.7195569715482909</v>
      </c>
      <c r="BP24" s="44"/>
      <c r="BQ24" s="129">
        <f>+'N EERR TERRA'!K30</f>
        <v>0</v>
      </c>
      <c r="BR24" s="30" t="str">
        <f>IF(AND(BQ5=0,BQ24&gt;=0), "",BQ24/BQ5)</f>
        <v/>
      </c>
      <c r="BS24" s="44"/>
      <c r="BT24" s="30" t="str">
        <f t="shared" si="10"/>
        <v/>
      </c>
      <c r="BU24" s="130">
        <f>+BN24+BQ24</f>
        <v>47234.04</v>
      </c>
      <c r="BV24" s="30">
        <f>IF(AND(BU5=0,BU24&gt;=0), "",BU24/BU5)</f>
        <v>0.7195569715482909</v>
      </c>
      <c r="BW24" s="44"/>
      <c r="BX24" s="131">
        <f>+AZ24*9</f>
        <v>0</v>
      </c>
      <c r="BY24" s="30" t="str">
        <f>IF(AND(BX5=0,BX24&gt;=0), "",BX24/BX5)</f>
        <v/>
      </c>
      <c r="BZ24" s="47">
        <f t="shared" si="11"/>
        <v>1</v>
      </c>
      <c r="CA24" s="129">
        <f>+'N EERR TERRA'!L30</f>
        <v>0</v>
      </c>
      <c r="CB24" s="30" t="str">
        <f>IF(AND(CA5=0,CA24&gt;=0), "",CA24/CA5)</f>
        <v/>
      </c>
      <c r="CC24" s="44"/>
      <c r="CD24" s="30" t="str">
        <f t="shared" si="12"/>
        <v/>
      </c>
      <c r="CE24" s="130">
        <f>+BU24+CA24</f>
        <v>47234.04</v>
      </c>
      <c r="CF24" s="30">
        <f>IF(AND(CE5=0,CE24&gt;=0), "",CE24/CE5)</f>
        <v>0.7195569715482909</v>
      </c>
      <c r="CG24" s="44"/>
      <c r="CH24" s="129">
        <f>+'N EERR TERRA'!M30</f>
        <v>0</v>
      </c>
      <c r="CI24" s="30" t="str">
        <f>IF(AND(CH5=0,CH24&gt;=0), "",CH24/CH5)</f>
        <v/>
      </c>
      <c r="CJ24" s="44"/>
      <c r="CK24" s="30" t="str">
        <f t="shared" si="13"/>
        <v/>
      </c>
      <c r="CL24" s="130">
        <f>+CE24+CH24</f>
        <v>47234.04</v>
      </c>
      <c r="CM24" s="30">
        <f>IF(AND(CL5=0,CL24&gt;=0), "",CL24/CL5)</f>
        <v>0.7195569715482909</v>
      </c>
      <c r="CN24" s="44"/>
      <c r="CO24" s="129">
        <f>+'N EERR TERRA'!N30</f>
        <v>0</v>
      </c>
      <c r="CP24" s="30" t="str">
        <f>IF(AND(CO5=0,CO24&gt;=0), "",CO24/CO5)</f>
        <v/>
      </c>
      <c r="CQ24" s="44"/>
      <c r="CR24" s="30" t="str">
        <f t="shared" si="14"/>
        <v/>
      </c>
      <c r="CS24" s="130">
        <f>+CL24+CO24</f>
        <v>47234.04</v>
      </c>
      <c r="CT24" s="30">
        <f>IF(AND(CS5=0,CS24&gt;=0), "",CS24/CS5)</f>
        <v>0.7195569715482909</v>
      </c>
      <c r="CU24" s="44"/>
      <c r="CV24" s="131">
        <f>+AZ24*12</f>
        <v>0</v>
      </c>
      <c r="CW24" s="30" t="str">
        <f>IF(AND(CV5=0,CV24&gt;=0), "",CV24/CV5)</f>
        <v/>
      </c>
      <c r="CX24" s="47">
        <f t="shared" si="15"/>
        <v>1</v>
      </c>
    </row>
    <row r="25" spans="1:102" hidden="1" outlineLevel="1" x14ac:dyDescent="0.3">
      <c r="A25" s="29"/>
      <c r="B25" s="129"/>
      <c r="C25" s="30"/>
      <c r="D25" s="44"/>
      <c r="E25" s="129"/>
      <c r="F25" s="30"/>
      <c r="G25" s="44"/>
      <c r="H25" s="129"/>
      <c r="I25" s="30"/>
      <c r="J25" s="44"/>
      <c r="K25" s="32" t="str">
        <f t="shared" si="0"/>
        <v/>
      </c>
      <c r="M25" s="30"/>
      <c r="N25" s="44"/>
      <c r="O25" s="129"/>
      <c r="P25" s="30"/>
      <c r="Q25" s="44"/>
      <c r="R25" s="32" t="str">
        <f t="shared" si="1"/>
        <v/>
      </c>
      <c r="T25" s="30"/>
      <c r="U25" s="44"/>
      <c r="V25" s="131"/>
      <c r="W25" s="30"/>
      <c r="X25" s="92" t="str">
        <f t="shared" si="2"/>
        <v/>
      </c>
      <c r="Y25" s="129"/>
      <c r="Z25" s="30"/>
      <c r="AA25" s="44"/>
      <c r="AB25" s="32" t="str">
        <f t="shared" si="3"/>
        <v/>
      </c>
      <c r="AD25" s="30"/>
      <c r="AE25" s="44"/>
      <c r="AF25" s="129"/>
      <c r="AG25" s="30"/>
      <c r="AH25" s="44"/>
      <c r="AI25" s="32" t="str">
        <f t="shared" si="4"/>
        <v/>
      </c>
      <c r="AJ25" s="130">
        <f t="shared" si="16"/>
        <v>0</v>
      </c>
      <c r="AK25" s="30"/>
      <c r="AL25" s="44"/>
      <c r="AM25" s="129"/>
      <c r="AN25" s="30"/>
      <c r="AO25" s="44"/>
      <c r="AP25" s="32" t="str">
        <f t="shared" si="5"/>
        <v/>
      </c>
      <c r="AQ25" s="130">
        <f t="shared" si="17"/>
        <v>0</v>
      </c>
      <c r="AR25" s="30"/>
      <c r="AS25" s="44"/>
      <c r="AT25" s="131">
        <f>+V25*2</f>
        <v>0</v>
      </c>
      <c r="AU25" s="30"/>
      <c r="AV25" s="92" t="str">
        <f t="shared" si="6"/>
        <v/>
      </c>
      <c r="AW25" s="131">
        <f>+AQ25/6</f>
        <v>0</v>
      </c>
      <c r="AX25" s="30"/>
      <c r="AY25" s="44"/>
      <c r="AZ25" s="131">
        <f>+AT25/6</f>
        <v>0</v>
      </c>
      <c r="BA25" s="30"/>
      <c r="BB25" s="92" t="str">
        <f t="shared" si="7"/>
        <v/>
      </c>
      <c r="BC25" s="129"/>
      <c r="BD25" s="30"/>
      <c r="BE25" s="44"/>
      <c r="BF25" s="32" t="str">
        <f t="shared" si="8"/>
        <v/>
      </c>
      <c r="BG25" s="130">
        <f>+AQ25+BC25</f>
        <v>0</v>
      </c>
      <c r="BH25" s="30"/>
      <c r="BI25" s="44"/>
      <c r="BJ25" s="129"/>
      <c r="BK25" s="30"/>
      <c r="BL25" s="44"/>
      <c r="BM25" s="32" t="str">
        <f t="shared" si="9"/>
        <v/>
      </c>
      <c r="BN25" s="130">
        <f>+BG25+BJ25</f>
        <v>0</v>
      </c>
      <c r="BO25" s="30"/>
      <c r="BP25" s="44"/>
      <c r="BQ25" s="129"/>
      <c r="BR25" s="30"/>
      <c r="BS25" s="44"/>
      <c r="BT25" s="32" t="str">
        <f t="shared" si="10"/>
        <v/>
      </c>
      <c r="BU25" s="130">
        <f>+BN25+BQ25</f>
        <v>0</v>
      </c>
      <c r="BV25" s="30"/>
      <c r="BW25" s="44"/>
      <c r="BX25" s="131">
        <f>+AZ25*9</f>
        <v>0</v>
      </c>
      <c r="BY25" s="30"/>
      <c r="BZ25" s="92" t="str">
        <f t="shared" si="11"/>
        <v/>
      </c>
      <c r="CA25" s="129"/>
      <c r="CB25" s="30"/>
      <c r="CC25" s="44"/>
      <c r="CD25" s="32" t="str">
        <f t="shared" si="12"/>
        <v/>
      </c>
      <c r="CF25" s="30"/>
      <c r="CG25" s="44"/>
      <c r="CH25" s="129"/>
      <c r="CI25" s="30"/>
      <c r="CJ25" s="44"/>
      <c r="CK25" s="32" t="str">
        <f t="shared" si="13"/>
        <v/>
      </c>
      <c r="CL25" s="130">
        <f>+CE25+CH25</f>
        <v>0</v>
      </c>
      <c r="CM25" s="30"/>
      <c r="CN25" s="44"/>
      <c r="CO25" s="129"/>
      <c r="CP25" s="30"/>
      <c r="CQ25" s="44"/>
      <c r="CR25" s="32" t="str">
        <f t="shared" si="14"/>
        <v/>
      </c>
      <c r="CS25" s="130">
        <f>+CL25+CO25</f>
        <v>0</v>
      </c>
      <c r="CT25" s="30"/>
      <c r="CU25" s="44"/>
      <c r="CV25" s="131">
        <f>+AZ25*12</f>
        <v>0</v>
      </c>
      <c r="CW25" s="30"/>
      <c r="CX25" s="92" t="str">
        <f t="shared" si="15"/>
        <v/>
      </c>
    </row>
    <row r="26" spans="1:102" s="6" customFormat="1" hidden="1" outlineLevel="1" x14ac:dyDescent="0.3">
      <c r="A26" s="37" t="s">
        <v>50</v>
      </c>
      <c r="B26" s="126">
        <f>SUM(B27:B28)</f>
        <v>0</v>
      </c>
      <c r="C26" s="38" t="str">
        <f>IF(AND(B10=0,B26&gt;=0), "",B26/B10)</f>
        <v/>
      </c>
      <c r="D26" s="43"/>
      <c r="E26" s="126">
        <f>SUM(E27:E28)</f>
        <v>0</v>
      </c>
      <c r="F26" s="38" t="str">
        <f>IF(AND(E10=0,E26&gt;=0), "",E26/E10)</f>
        <v/>
      </c>
      <c r="G26" s="43"/>
      <c r="H26" s="126">
        <f>SUM(H27:H28)</f>
        <v>0</v>
      </c>
      <c r="I26" s="38" t="str">
        <f>IF(AND(H10=0,H26&gt;=0), "",H26/H10)</f>
        <v/>
      </c>
      <c r="J26" s="43"/>
      <c r="K26" s="38" t="str">
        <f t="shared" si="0"/>
        <v/>
      </c>
      <c r="L26" s="127">
        <f>SUM(L27:L28)</f>
        <v>0</v>
      </c>
      <c r="M26" s="38" t="str">
        <f>IF(AND(L10=0,L26&gt;=0), "",L26/L10)</f>
        <v/>
      </c>
      <c r="N26" s="43"/>
      <c r="O26" s="126">
        <f>SUM(O27:O28)</f>
        <v>0</v>
      </c>
      <c r="P26" s="38" t="str">
        <f>IF(AND(O10=0,O26&gt;=0), "",O26/O10)</f>
        <v/>
      </c>
      <c r="Q26" s="43"/>
      <c r="R26" s="38" t="str">
        <f t="shared" si="1"/>
        <v/>
      </c>
      <c r="S26" s="127">
        <f>SUM(S27:S28)</f>
        <v>0</v>
      </c>
      <c r="T26" s="38" t="str">
        <f>IF(AND(S10=0,S26&gt;=0), "",S26/S10)</f>
        <v/>
      </c>
      <c r="U26" s="43"/>
      <c r="V26" s="128">
        <f>SUM(V27:V28)</f>
        <v>0</v>
      </c>
      <c r="W26" s="38" t="str">
        <f>IF(AND(V10=0,V26&gt;=0), "",V26/V10)</f>
        <v/>
      </c>
      <c r="X26" s="91" t="str">
        <f t="shared" si="2"/>
        <v/>
      </c>
      <c r="Y26" s="126">
        <f>SUM(Y27:Y28)</f>
        <v>0</v>
      </c>
      <c r="Z26" s="38" t="str">
        <f>IF(AND(Y10=0,Y26&gt;=0), "",Y26/Y10)</f>
        <v/>
      </c>
      <c r="AA26" s="43"/>
      <c r="AB26" s="38" t="str">
        <f t="shared" si="3"/>
        <v/>
      </c>
      <c r="AC26" s="127">
        <f>SUM(AC27:AC28)</f>
        <v>0</v>
      </c>
      <c r="AD26" s="38" t="str">
        <f>IF(AND(AC10=0,AC26&gt;=0), "",AC26/AC10)</f>
        <v/>
      </c>
      <c r="AE26" s="43"/>
      <c r="AF26" s="126">
        <f>SUM(AF27:AF28)</f>
        <v>0</v>
      </c>
      <c r="AG26" s="38" t="str">
        <f>IF(AND(AF10=0,AF26&gt;=0), "",AF26/AF10)</f>
        <v/>
      </c>
      <c r="AH26" s="43"/>
      <c r="AI26" s="38" t="str">
        <f t="shared" si="4"/>
        <v/>
      </c>
      <c r="AJ26" s="127">
        <f>SUM(AJ27:AJ28)</f>
        <v>0</v>
      </c>
      <c r="AK26" s="38" t="str">
        <f>IF(AND(AJ10=0,AJ26&gt;=0), "",AJ26/AJ10)</f>
        <v/>
      </c>
      <c r="AL26" s="43"/>
      <c r="AM26" s="126">
        <f>SUM(AM27:AM28)</f>
        <v>0</v>
      </c>
      <c r="AN26" s="38" t="str">
        <f>IF(AND(AM10=0,AM26&gt;=0), "",AM26/AM10)</f>
        <v/>
      </c>
      <c r="AO26" s="43"/>
      <c r="AP26" s="38" t="str">
        <f t="shared" si="5"/>
        <v/>
      </c>
      <c r="AQ26" s="127">
        <f>SUM(AQ27:AQ28)</f>
        <v>0</v>
      </c>
      <c r="AR26" s="38" t="str">
        <f>IF(AND(AQ10=0,AQ26&gt;=0), "",AQ26/AQ10)</f>
        <v/>
      </c>
      <c r="AS26" s="43"/>
      <c r="AT26" s="128">
        <f>SUM(AT27:AT28)</f>
        <v>0</v>
      </c>
      <c r="AU26" s="38" t="str">
        <f>IF(AND(AT10=0,AT26&gt;=0), "",AT26/AT10)</f>
        <v/>
      </c>
      <c r="AV26" s="91" t="str">
        <f t="shared" si="6"/>
        <v/>
      </c>
      <c r="AW26" s="128">
        <f>SUM(AW27:AW28)</f>
        <v>0</v>
      </c>
      <c r="AX26" s="38" t="str">
        <f>IF(AND(AW10=0,AW26&gt;=0), "",AW26/AW10)</f>
        <v/>
      </c>
      <c r="AY26" s="43"/>
      <c r="AZ26" s="128">
        <f>SUM(AZ27:AZ28)</f>
        <v>0</v>
      </c>
      <c r="BA26" s="38" t="str">
        <f>IF(AND(AZ10=0,AZ26&gt;=0), "",AZ26/AZ10)</f>
        <v/>
      </c>
      <c r="BB26" s="91" t="str">
        <f t="shared" si="7"/>
        <v/>
      </c>
      <c r="BC26" s="126">
        <f>SUM(BC27:BC28)</f>
        <v>0</v>
      </c>
      <c r="BD26" s="38" t="str">
        <f>IF(AND(BC10=0,BC26&gt;=0), "",BC26/BC10)</f>
        <v/>
      </c>
      <c r="BE26" s="43"/>
      <c r="BF26" s="38" t="str">
        <f t="shared" si="8"/>
        <v/>
      </c>
      <c r="BG26" s="127">
        <f>SUM(BG27:BG28)</f>
        <v>0</v>
      </c>
      <c r="BH26" s="38" t="str">
        <f>IF(AND(BG10=0,BG26&gt;=0), "",BG26/BG10)</f>
        <v/>
      </c>
      <c r="BI26" s="43"/>
      <c r="BJ26" s="126">
        <f>SUM(BJ27:BJ28)</f>
        <v>0</v>
      </c>
      <c r="BK26" s="38" t="str">
        <f>IF(AND(BJ10=0,BJ26&gt;=0), "",BJ26/BJ10)</f>
        <v/>
      </c>
      <c r="BL26" s="43"/>
      <c r="BM26" s="38" t="str">
        <f t="shared" si="9"/>
        <v/>
      </c>
      <c r="BN26" s="127">
        <f>SUM(BN27:BN28)</f>
        <v>0</v>
      </c>
      <c r="BO26" s="38" t="str">
        <f>IF(AND(BN10=0,BN26&gt;=0), "",BN26/BN10)</f>
        <v/>
      </c>
      <c r="BP26" s="43"/>
      <c r="BQ26" s="126">
        <f>SUM(BQ27:BQ28)</f>
        <v>0</v>
      </c>
      <c r="BR26" s="38" t="str">
        <f>IF(AND(BQ10=0,BQ26&gt;=0), "",BQ26/BQ10)</f>
        <v/>
      </c>
      <c r="BS26" s="43"/>
      <c r="BT26" s="38" t="str">
        <f t="shared" si="10"/>
        <v/>
      </c>
      <c r="BU26" s="127">
        <f>SUM(BU27:BU28)</f>
        <v>0</v>
      </c>
      <c r="BV26" s="38" t="str">
        <f>IF(AND(BU10=0,BU26&gt;=0), "",BU26/BU10)</f>
        <v/>
      </c>
      <c r="BW26" s="43"/>
      <c r="BX26" s="128">
        <f>SUM(BX27:BX28)</f>
        <v>0</v>
      </c>
      <c r="BY26" s="38" t="str">
        <f>IF(AND(BX10=0,BX26&gt;=0), "",BX26/BX10)</f>
        <v/>
      </c>
      <c r="BZ26" s="91" t="str">
        <f t="shared" si="11"/>
        <v/>
      </c>
      <c r="CA26" s="126">
        <f>SUM(CA27:CA28)</f>
        <v>0</v>
      </c>
      <c r="CB26" s="38" t="str">
        <f>IF(AND(CA10=0,CA26&gt;=0), "",CA26/CA10)</f>
        <v/>
      </c>
      <c r="CC26" s="43"/>
      <c r="CD26" s="38" t="str">
        <f t="shared" si="12"/>
        <v/>
      </c>
      <c r="CE26" s="127">
        <f>SUM(CE27:CE28)</f>
        <v>0</v>
      </c>
      <c r="CF26" s="38" t="str">
        <f>IF(AND(CE10=0,CE26&gt;=0), "",CE26/CE10)</f>
        <v/>
      </c>
      <c r="CG26" s="43"/>
      <c r="CH26" s="126">
        <f>SUM(CH27:CH28)</f>
        <v>0</v>
      </c>
      <c r="CI26" s="38" t="str">
        <f>IF(AND(CH10=0,CH26&gt;=0), "",CH26/CH10)</f>
        <v/>
      </c>
      <c r="CJ26" s="43"/>
      <c r="CK26" s="38" t="str">
        <f t="shared" si="13"/>
        <v/>
      </c>
      <c r="CL26" s="127">
        <f>SUM(CL27:CL28)</f>
        <v>0</v>
      </c>
      <c r="CM26" s="38" t="str">
        <f>IF(AND(CL10=0,CL26&gt;=0), "",CL26/CL10)</f>
        <v/>
      </c>
      <c r="CN26" s="43"/>
      <c r="CO26" s="126">
        <f>SUM(CO27:CO28)</f>
        <v>0</v>
      </c>
      <c r="CP26" s="38" t="str">
        <f>IF(AND(CO10=0,CO26&gt;=0), "",CO26/CO10)</f>
        <v/>
      </c>
      <c r="CQ26" s="43"/>
      <c r="CR26" s="38" t="str">
        <f t="shared" si="14"/>
        <v/>
      </c>
      <c r="CS26" s="127">
        <f>SUM(CS27:CS28)</f>
        <v>0</v>
      </c>
      <c r="CT26" s="38" t="str">
        <f>IF(AND(CS10=0,CS26&gt;=0), "",CS26/CS10)</f>
        <v/>
      </c>
      <c r="CU26" s="43"/>
      <c r="CV26" s="128">
        <f>SUM(CV27:CV28)</f>
        <v>0</v>
      </c>
      <c r="CW26" s="38" t="str">
        <f>IF(AND(CV10=0,CV26&gt;=0), "",CV26/CV10)</f>
        <v/>
      </c>
      <c r="CX26" s="91" t="str">
        <f t="shared" si="15"/>
        <v/>
      </c>
    </row>
    <row r="27" spans="1:102" hidden="1" outlineLevel="1" x14ac:dyDescent="0.3">
      <c r="A27" s="29" t="s">
        <v>51</v>
      </c>
      <c r="B27" s="129">
        <f>+'N EERR TERRA'!B31</f>
        <v>0</v>
      </c>
      <c r="C27" s="30" t="str">
        <f>IF(AND(B10=0,B27&gt;=0), "",B27/B10)</f>
        <v/>
      </c>
      <c r="D27" s="44"/>
      <c r="E27" s="129">
        <f>+'N EERR TERRA'!C31</f>
        <v>0</v>
      </c>
      <c r="F27" s="30" t="str">
        <f>IF(AND(E10=0,E27&gt;=0), "",E27/E10)</f>
        <v/>
      </c>
      <c r="G27" s="44"/>
      <c r="H27" s="129">
        <f>+'N EERR TERRA'!D31</f>
        <v>0</v>
      </c>
      <c r="I27" s="30" t="str">
        <f>IF(AND(H10=0,H27&gt;=0), "",H27/H10)</f>
        <v/>
      </c>
      <c r="J27" s="44"/>
      <c r="K27" s="30" t="str">
        <f t="shared" si="0"/>
        <v/>
      </c>
      <c r="L27" s="130">
        <f>+E27+H27</f>
        <v>0</v>
      </c>
      <c r="M27" s="30" t="str">
        <f>IF(AND(L10=0,L27&gt;=0), "",L27/L10)</f>
        <v/>
      </c>
      <c r="N27" s="44"/>
      <c r="O27" s="129">
        <f>+'N EERR TERRA'!E31</f>
        <v>0</v>
      </c>
      <c r="P27" s="30" t="str">
        <f>IF(AND(O10=0,O27&gt;=0), "",O27/O10)</f>
        <v/>
      </c>
      <c r="Q27" s="44"/>
      <c r="R27" s="30" t="str">
        <f t="shared" si="1"/>
        <v/>
      </c>
      <c r="S27" s="130">
        <f>+L27+O27</f>
        <v>0</v>
      </c>
      <c r="T27" s="30" t="str">
        <f>IF(AND(S10=0,S27&gt;=0), "",S27/S10)</f>
        <v/>
      </c>
      <c r="U27" s="44"/>
      <c r="V27" s="131"/>
      <c r="W27" s="30" t="str">
        <f>IF(AND(V10=0,V27&gt;=0), "",V27/V10)</f>
        <v/>
      </c>
      <c r="X27" s="47" t="str">
        <f t="shared" si="2"/>
        <v/>
      </c>
      <c r="Y27" s="129">
        <f>+'N EERR TERRA'!F31</f>
        <v>0</v>
      </c>
      <c r="Z27" s="30" t="str">
        <f>IF(AND(Y10=0,Y27&gt;=0), "",Y27/Y10)</f>
        <v/>
      </c>
      <c r="AA27" s="44"/>
      <c r="AB27" s="30" t="str">
        <f t="shared" si="3"/>
        <v/>
      </c>
      <c r="AC27" s="130">
        <f>+S27+Y27</f>
        <v>0</v>
      </c>
      <c r="AD27" s="30" t="str">
        <f>IF(AND(AC10=0,AC27&gt;=0), "",AC27/AC10)</f>
        <v/>
      </c>
      <c r="AE27" s="44"/>
      <c r="AF27" s="129">
        <f>+'N EERR TERRA'!G31</f>
        <v>0</v>
      </c>
      <c r="AG27" s="30" t="str">
        <f>IF(AND(AF10=0,AF27&gt;=0), "",AF27/AF10)</f>
        <v/>
      </c>
      <c r="AH27" s="44"/>
      <c r="AI27" s="30" t="str">
        <f t="shared" si="4"/>
        <v/>
      </c>
      <c r="AJ27" s="130">
        <f t="shared" si="16"/>
        <v>0</v>
      </c>
      <c r="AK27" s="30" t="str">
        <f>IF(AND(AJ10=0,AJ27&gt;=0), "",AJ27/AJ10)</f>
        <v/>
      </c>
      <c r="AL27" s="44"/>
      <c r="AM27" s="129">
        <f>+'N EERR TERRA'!H31</f>
        <v>0</v>
      </c>
      <c r="AN27" s="30" t="str">
        <f>IF(AND(AM10=0,AM27&gt;=0), "",AM27/AM10)</f>
        <v/>
      </c>
      <c r="AO27" s="44"/>
      <c r="AP27" s="30" t="str">
        <f t="shared" si="5"/>
        <v/>
      </c>
      <c r="AQ27" s="130">
        <f t="shared" si="17"/>
        <v>0</v>
      </c>
      <c r="AR27" s="30" t="str">
        <f>IF(AND(AQ10=0,AQ27&gt;=0), "",AQ27/AQ10)</f>
        <v/>
      </c>
      <c r="AS27" s="44"/>
      <c r="AT27" s="131">
        <f>+V27*2</f>
        <v>0</v>
      </c>
      <c r="AU27" s="30" t="str">
        <f>IF(AND(AT10=0,AT27&gt;=0), "",AT27/AT10)</f>
        <v/>
      </c>
      <c r="AV27" s="47" t="str">
        <f t="shared" si="6"/>
        <v/>
      </c>
      <c r="AW27" s="131">
        <f>+AQ27/6</f>
        <v>0</v>
      </c>
      <c r="AX27" s="30" t="str">
        <f>IF(AND(AW10=0,AW27&gt;=0), "",AW27/AW10)</f>
        <v/>
      </c>
      <c r="AY27" s="44"/>
      <c r="AZ27" s="131">
        <f>+AT27/6</f>
        <v>0</v>
      </c>
      <c r="BA27" s="30" t="str">
        <f>IF(AND(AZ10=0,AZ27&gt;=0), "",AZ27/AZ10)</f>
        <v/>
      </c>
      <c r="BB27" s="47" t="str">
        <f t="shared" si="7"/>
        <v/>
      </c>
      <c r="BC27" s="129">
        <f>+'N EERR TERRA'!I31</f>
        <v>0</v>
      </c>
      <c r="BD27" s="30" t="str">
        <f>IF(AND(BC10=0,BC27&gt;=0), "",BC27/BC10)</f>
        <v/>
      </c>
      <c r="BE27" s="44"/>
      <c r="BF27" s="30" t="str">
        <f t="shared" si="8"/>
        <v/>
      </c>
      <c r="BG27" s="130">
        <f>+AQ27+BC27</f>
        <v>0</v>
      </c>
      <c r="BH27" s="30" t="str">
        <f>IF(AND(BG10=0,BG27&gt;=0), "",BG27/BG10)</f>
        <v/>
      </c>
      <c r="BI27" s="44"/>
      <c r="BJ27" s="129">
        <f>+'N EERR TERRA'!J31</f>
        <v>0</v>
      </c>
      <c r="BK27" s="30" t="str">
        <f>IF(AND(BJ10=0,BJ27&gt;=0), "",BJ27/BJ10)</f>
        <v/>
      </c>
      <c r="BL27" s="44"/>
      <c r="BM27" s="30" t="str">
        <f t="shared" si="9"/>
        <v/>
      </c>
      <c r="BN27" s="130">
        <f>+BG27+BJ27</f>
        <v>0</v>
      </c>
      <c r="BO27" s="30" t="str">
        <f>IF(AND(BN10=0,BN27&gt;=0), "",BN27/BN10)</f>
        <v/>
      </c>
      <c r="BP27" s="44"/>
      <c r="BQ27" s="129">
        <f>+'N EERR TERRA'!K31</f>
        <v>0</v>
      </c>
      <c r="BR27" s="30" t="str">
        <f>IF(AND(BQ10=0,BQ27&gt;=0), "",BQ27/BQ10)</f>
        <v/>
      </c>
      <c r="BS27" s="44"/>
      <c r="BT27" s="30" t="str">
        <f t="shared" si="10"/>
        <v/>
      </c>
      <c r="BU27" s="130">
        <f>+BN27+BQ27</f>
        <v>0</v>
      </c>
      <c r="BV27" s="30" t="str">
        <f>IF(AND(BU10=0,BU27&gt;=0), "",BU27/BU10)</f>
        <v/>
      </c>
      <c r="BW27" s="44"/>
      <c r="BX27" s="131">
        <f>+AZ27*9</f>
        <v>0</v>
      </c>
      <c r="BY27" s="30" t="str">
        <f>IF(AND(BX10=0,BX27&gt;=0), "",BX27/BX10)</f>
        <v/>
      </c>
      <c r="BZ27" s="47" t="str">
        <f t="shared" si="11"/>
        <v/>
      </c>
      <c r="CA27" s="129">
        <f>+'N EERR TERRA'!L31</f>
        <v>0</v>
      </c>
      <c r="CB27" s="30" t="str">
        <f>IF(AND(CA10=0,CA27&gt;=0), "",CA27/CA10)</f>
        <v/>
      </c>
      <c r="CC27" s="44"/>
      <c r="CD27" s="30" t="str">
        <f t="shared" si="12"/>
        <v/>
      </c>
      <c r="CE27" s="130">
        <f>+BU27+CA27</f>
        <v>0</v>
      </c>
      <c r="CF27" s="30" t="str">
        <f>IF(AND(CE10=0,CE27&gt;=0), "",CE27/CE10)</f>
        <v/>
      </c>
      <c r="CG27" s="44"/>
      <c r="CH27" s="129">
        <f>+'N EERR TERRA'!M31</f>
        <v>0</v>
      </c>
      <c r="CI27" s="30" t="str">
        <f>IF(AND(CH10=0,CH27&gt;=0), "",CH27/CH10)</f>
        <v/>
      </c>
      <c r="CJ27" s="44"/>
      <c r="CK27" s="30" t="str">
        <f t="shared" si="13"/>
        <v/>
      </c>
      <c r="CL27" s="130">
        <f>+CE27+CH27</f>
        <v>0</v>
      </c>
      <c r="CM27" s="30" t="str">
        <f>IF(AND(CL10=0,CL27&gt;=0), "",CL27/CL10)</f>
        <v/>
      </c>
      <c r="CN27" s="44"/>
      <c r="CO27" s="129">
        <f>+'N EERR TERRA'!N31</f>
        <v>0</v>
      </c>
      <c r="CP27" s="30" t="str">
        <f>IF(AND(CO10=0,CO27&gt;=0), "",CO27/CO10)</f>
        <v/>
      </c>
      <c r="CQ27" s="44"/>
      <c r="CR27" s="30" t="str">
        <f t="shared" si="14"/>
        <v/>
      </c>
      <c r="CS27" s="130">
        <f>+CL27+CO27</f>
        <v>0</v>
      </c>
      <c r="CT27" s="30" t="str">
        <f>IF(AND(CS10=0,CS27&gt;=0), "",CS27/CS10)</f>
        <v/>
      </c>
      <c r="CU27" s="44"/>
      <c r="CV27" s="131">
        <f>+AZ27*12</f>
        <v>0</v>
      </c>
      <c r="CW27" s="30" t="str">
        <f>IF(AND(CV10=0,CV27&gt;=0), "",CV27/CV10)</f>
        <v/>
      </c>
      <c r="CX27" s="47" t="str">
        <f t="shared" si="15"/>
        <v/>
      </c>
    </row>
    <row r="28" spans="1:102" hidden="1" outlineLevel="1" x14ac:dyDescent="0.3">
      <c r="A28" s="29"/>
      <c r="B28" s="129"/>
      <c r="C28" s="30"/>
      <c r="D28" s="44"/>
      <c r="E28" s="129"/>
      <c r="F28" s="30"/>
      <c r="G28" s="44"/>
      <c r="H28" s="129"/>
      <c r="I28" s="30"/>
      <c r="J28" s="44"/>
      <c r="K28" s="32" t="str">
        <f t="shared" si="0"/>
        <v/>
      </c>
      <c r="M28" s="30"/>
      <c r="N28" s="44"/>
      <c r="O28" s="129"/>
      <c r="P28" s="30"/>
      <c r="Q28" s="44"/>
      <c r="R28" s="32" t="str">
        <f t="shared" si="1"/>
        <v/>
      </c>
      <c r="T28" s="30"/>
      <c r="U28" s="44"/>
      <c r="V28" s="131"/>
      <c r="W28" s="30"/>
      <c r="X28" s="92" t="str">
        <f t="shared" si="2"/>
        <v/>
      </c>
      <c r="Y28" s="129"/>
      <c r="Z28" s="30"/>
      <c r="AA28" s="44"/>
      <c r="AB28" s="32" t="str">
        <f t="shared" si="3"/>
        <v/>
      </c>
      <c r="AD28" s="30"/>
      <c r="AE28" s="44"/>
      <c r="AF28" s="129"/>
      <c r="AG28" s="30"/>
      <c r="AH28" s="44"/>
      <c r="AI28" s="32" t="str">
        <f t="shared" si="4"/>
        <v/>
      </c>
      <c r="AJ28" s="130">
        <f t="shared" si="16"/>
        <v>0</v>
      </c>
      <c r="AK28" s="30"/>
      <c r="AL28" s="44"/>
      <c r="AM28" s="129"/>
      <c r="AN28" s="30"/>
      <c r="AO28" s="44"/>
      <c r="AP28" s="32" t="str">
        <f t="shared" si="5"/>
        <v/>
      </c>
      <c r="AQ28" s="130">
        <f t="shared" si="17"/>
        <v>0</v>
      </c>
      <c r="AR28" s="30"/>
      <c r="AS28" s="44"/>
      <c r="AT28" s="131">
        <f>+V28*2</f>
        <v>0</v>
      </c>
      <c r="AU28" s="30"/>
      <c r="AV28" s="92" t="str">
        <f t="shared" si="6"/>
        <v/>
      </c>
      <c r="AW28" s="131">
        <f>+AQ28/6</f>
        <v>0</v>
      </c>
      <c r="AX28" s="30"/>
      <c r="AY28" s="44"/>
      <c r="AZ28" s="131">
        <f>+AT28/6</f>
        <v>0</v>
      </c>
      <c r="BA28" s="30"/>
      <c r="BB28" s="92" t="str">
        <f t="shared" si="7"/>
        <v/>
      </c>
      <c r="BC28" s="129"/>
      <c r="BD28" s="30"/>
      <c r="BE28" s="44"/>
      <c r="BF28" s="32" t="str">
        <f t="shared" si="8"/>
        <v/>
      </c>
      <c r="BG28" s="130">
        <f>+AQ28+BC28</f>
        <v>0</v>
      </c>
      <c r="BH28" s="30"/>
      <c r="BI28" s="44"/>
      <c r="BJ28" s="129"/>
      <c r="BK28" s="30"/>
      <c r="BL28" s="44"/>
      <c r="BM28" s="32" t="str">
        <f t="shared" si="9"/>
        <v/>
      </c>
      <c r="BN28" s="130">
        <f>+BG28+BJ28</f>
        <v>0</v>
      </c>
      <c r="BO28" s="30"/>
      <c r="BP28" s="44"/>
      <c r="BQ28" s="129"/>
      <c r="BR28" s="30"/>
      <c r="BS28" s="44"/>
      <c r="BT28" s="32" t="str">
        <f t="shared" si="10"/>
        <v/>
      </c>
      <c r="BU28" s="130">
        <f>+BN28+BQ28</f>
        <v>0</v>
      </c>
      <c r="BV28" s="30"/>
      <c r="BW28" s="44"/>
      <c r="BX28" s="131">
        <f>+AZ28*9</f>
        <v>0</v>
      </c>
      <c r="BY28" s="30"/>
      <c r="BZ28" s="92" t="str">
        <f t="shared" si="11"/>
        <v/>
      </c>
      <c r="CA28" s="129"/>
      <c r="CB28" s="30"/>
      <c r="CC28" s="44"/>
      <c r="CD28" s="32" t="str">
        <f t="shared" si="12"/>
        <v/>
      </c>
      <c r="CF28" s="30"/>
      <c r="CG28" s="44"/>
      <c r="CH28" s="129"/>
      <c r="CI28" s="30"/>
      <c r="CJ28" s="44"/>
      <c r="CK28" s="32" t="str">
        <f t="shared" si="13"/>
        <v/>
      </c>
      <c r="CL28" s="130">
        <f>+CE28+CH28</f>
        <v>0</v>
      </c>
      <c r="CM28" s="30"/>
      <c r="CN28" s="44"/>
      <c r="CO28" s="129"/>
      <c r="CP28" s="30"/>
      <c r="CQ28" s="44"/>
      <c r="CR28" s="32" t="str">
        <f t="shared" si="14"/>
        <v/>
      </c>
      <c r="CS28" s="130">
        <f>+CL28+CO28</f>
        <v>0</v>
      </c>
      <c r="CT28" s="30"/>
      <c r="CU28" s="44"/>
      <c r="CV28" s="131">
        <f>+AZ28*12</f>
        <v>0</v>
      </c>
      <c r="CW28" s="30"/>
      <c r="CX28" s="92" t="str">
        <f t="shared" si="15"/>
        <v/>
      </c>
    </row>
    <row r="29" spans="1:102" s="6" customFormat="1" hidden="1" outlineLevel="1" x14ac:dyDescent="0.3">
      <c r="A29" s="37" t="s">
        <v>54</v>
      </c>
      <c r="B29" s="126">
        <f>SUM(B30:B31)</f>
        <v>0</v>
      </c>
      <c r="C29" s="38" t="str">
        <f>IF(AND(B15=0,B29&gt;=0), "",B29/B15)</f>
        <v/>
      </c>
      <c r="D29" s="43"/>
      <c r="E29" s="126">
        <f>SUM(E30:E31)</f>
        <v>0</v>
      </c>
      <c r="F29" s="38" t="str">
        <f>IF(AND(E15=0,E29&gt;=0), "",E29/E15)</f>
        <v/>
      </c>
      <c r="G29" s="43"/>
      <c r="H29" s="126">
        <f>SUM(H30:H31)</f>
        <v>0</v>
      </c>
      <c r="I29" s="38" t="str">
        <f>IF(AND(H15=0,H29&gt;=0), "",H29/H15)</f>
        <v/>
      </c>
      <c r="J29" s="43"/>
      <c r="K29" s="38" t="str">
        <f t="shared" si="0"/>
        <v/>
      </c>
      <c r="L29" s="127">
        <f>SUM(L30:L31)</f>
        <v>0</v>
      </c>
      <c r="M29" s="38" t="str">
        <f>IF(AND(L15=0,L29&gt;=0), "",L29/L15)</f>
        <v/>
      </c>
      <c r="N29" s="43"/>
      <c r="O29" s="126">
        <f>SUM(O30:O31)</f>
        <v>0</v>
      </c>
      <c r="P29" s="38" t="str">
        <f>IF(AND(O15=0,O29&gt;=0), "",O29/O15)</f>
        <v/>
      </c>
      <c r="Q29" s="43"/>
      <c r="R29" s="38" t="str">
        <f t="shared" si="1"/>
        <v/>
      </c>
      <c r="S29" s="127">
        <f>SUM(S30:S31)</f>
        <v>0</v>
      </c>
      <c r="T29" s="38" t="str">
        <f>IF(AND(S15=0,S29&gt;=0), "",S29/S15)</f>
        <v/>
      </c>
      <c r="U29" s="43"/>
      <c r="V29" s="128">
        <f>SUM(V30:V31)</f>
        <v>0</v>
      </c>
      <c r="W29" s="38" t="str">
        <f>IF(AND(V15=0,V29&gt;=0), "",V29/V15)</f>
        <v/>
      </c>
      <c r="X29" s="91" t="str">
        <f t="shared" si="2"/>
        <v/>
      </c>
      <c r="Y29" s="126">
        <f>SUM(Y30:Y31)</f>
        <v>0</v>
      </c>
      <c r="Z29" s="38" t="str">
        <f>IF(AND(Y15=0,Y29&gt;=0), "",Y29/Y15)</f>
        <v/>
      </c>
      <c r="AA29" s="43"/>
      <c r="AB29" s="38" t="str">
        <f t="shared" si="3"/>
        <v/>
      </c>
      <c r="AC29" s="127">
        <f>SUM(AC30:AC31)</f>
        <v>0</v>
      </c>
      <c r="AD29" s="38" t="str">
        <f>IF(AND(AC15=0,AC29&gt;=0), "",AC29/AC15)</f>
        <v/>
      </c>
      <c r="AE29" s="43"/>
      <c r="AF29" s="126">
        <f>SUM(AF30:AF31)</f>
        <v>0</v>
      </c>
      <c r="AG29" s="38" t="str">
        <f>IF(AND(AF15=0,AF29&gt;=0), "",AF29/AF15)</f>
        <v/>
      </c>
      <c r="AH29" s="43"/>
      <c r="AI29" s="38" t="str">
        <f t="shared" si="4"/>
        <v/>
      </c>
      <c r="AJ29" s="127">
        <f>SUM(AJ30:AJ31)</f>
        <v>0</v>
      </c>
      <c r="AK29" s="38" t="str">
        <f>IF(AND(AJ15=0,AJ29&gt;=0), "",AJ29/AJ15)</f>
        <v/>
      </c>
      <c r="AL29" s="43"/>
      <c r="AM29" s="126">
        <f>SUM(AM30:AM31)</f>
        <v>0</v>
      </c>
      <c r="AN29" s="38" t="str">
        <f>IF(AND(AM15=0,AM29&gt;=0), "",AM29/AM15)</f>
        <v/>
      </c>
      <c r="AO29" s="43"/>
      <c r="AP29" s="38" t="str">
        <f t="shared" si="5"/>
        <v/>
      </c>
      <c r="AQ29" s="127">
        <f>SUM(AQ30:AQ31)</f>
        <v>0</v>
      </c>
      <c r="AR29" s="38" t="str">
        <f>IF(AND(AQ15=0,AQ29&gt;=0), "",AQ29/AQ15)</f>
        <v/>
      </c>
      <c r="AS29" s="43"/>
      <c r="AT29" s="128">
        <f>SUM(AT30:AT31)</f>
        <v>0</v>
      </c>
      <c r="AU29" s="38" t="str">
        <f>IF(AND(AT15=0,AT29&gt;=0), "",AT29/AT15)</f>
        <v/>
      </c>
      <c r="AV29" s="91" t="str">
        <f t="shared" si="6"/>
        <v/>
      </c>
      <c r="AW29" s="128">
        <f>SUM(AW30:AW31)</f>
        <v>0</v>
      </c>
      <c r="AX29" s="38" t="str">
        <f>IF(AND(AW15=0,AW29&gt;=0), "",AW29/AW15)</f>
        <v/>
      </c>
      <c r="AY29" s="43"/>
      <c r="AZ29" s="128">
        <f>SUM(AZ30:AZ31)</f>
        <v>0</v>
      </c>
      <c r="BA29" s="38" t="str">
        <f>IF(AND(AZ15=0,AZ29&gt;=0), "",AZ29/AZ15)</f>
        <v/>
      </c>
      <c r="BB29" s="91" t="str">
        <f t="shared" si="7"/>
        <v/>
      </c>
      <c r="BC29" s="126">
        <f>SUM(BC30:BC31)</f>
        <v>0</v>
      </c>
      <c r="BD29" s="38" t="str">
        <f>IF(AND(BC15=0,BC29&gt;=0), "",BC29/BC15)</f>
        <v/>
      </c>
      <c r="BE29" s="43"/>
      <c r="BF29" s="38" t="str">
        <f t="shared" si="8"/>
        <v/>
      </c>
      <c r="BG29" s="127">
        <f>SUM(BG30:BG31)</f>
        <v>0</v>
      </c>
      <c r="BH29" s="38" t="str">
        <f>IF(AND(BG15=0,BG29&gt;=0), "",BG29/BG15)</f>
        <v/>
      </c>
      <c r="BI29" s="43"/>
      <c r="BJ29" s="126">
        <f>SUM(BJ30:BJ31)</f>
        <v>0</v>
      </c>
      <c r="BK29" s="38" t="str">
        <f>IF(AND(BJ15=0,BJ29&gt;=0), "",BJ29/BJ15)</f>
        <v/>
      </c>
      <c r="BL29" s="43"/>
      <c r="BM29" s="38" t="str">
        <f t="shared" si="9"/>
        <v/>
      </c>
      <c r="BN29" s="127">
        <f>SUM(BN30:BN31)</f>
        <v>0</v>
      </c>
      <c r="BO29" s="38" t="str">
        <f>IF(AND(BN15=0,BN29&gt;=0), "",BN29/BN15)</f>
        <v/>
      </c>
      <c r="BP29" s="43"/>
      <c r="BQ29" s="126">
        <f>SUM(BQ30:BQ31)</f>
        <v>0</v>
      </c>
      <c r="BR29" s="38" t="str">
        <f>IF(AND(BQ15=0,BQ29&gt;=0), "",BQ29/BQ15)</f>
        <v/>
      </c>
      <c r="BS29" s="43"/>
      <c r="BT29" s="38" t="str">
        <f t="shared" si="10"/>
        <v/>
      </c>
      <c r="BU29" s="127">
        <f>SUM(BU30:BU31)</f>
        <v>0</v>
      </c>
      <c r="BV29" s="38" t="str">
        <f>IF(AND(BU15=0,BU29&gt;=0), "",BU29/BU15)</f>
        <v/>
      </c>
      <c r="BW29" s="43"/>
      <c r="BX29" s="128">
        <f>SUM(BX30:BX31)</f>
        <v>0</v>
      </c>
      <c r="BY29" s="38" t="str">
        <f>IF(AND(BX15=0,BX29&gt;=0), "",BX29/BX15)</f>
        <v/>
      </c>
      <c r="BZ29" s="91" t="str">
        <f t="shared" si="11"/>
        <v/>
      </c>
      <c r="CA29" s="126">
        <f>SUM(CA30:CA31)</f>
        <v>0</v>
      </c>
      <c r="CB29" s="38" t="str">
        <f>IF(AND(CA15=0,CA29&gt;=0), "",CA29/CA15)</f>
        <v/>
      </c>
      <c r="CC29" s="43"/>
      <c r="CD29" s="38" t="str">
        <f t="shared" si="12"/>
        <v/>
      </c>
      <c r="CE29" s="127">
        <f>SUM(CE30:CE31)</f>
        <v>0</v>
      </c>
      <c r="CF29" s="38" t="str">
        <f>IF(AND(CE15=0,CE29&gt;=0), "",CE29/CE15)</f>
        <v/>
      </c>
      <c r="CG29" s="43"/>
      <c r="CH29" s="126">
        <f>SUM(CH30:CH31)</f>
        <v>0</v>
      </c>
      <c r="CI29" s="38" t="str">
        <f>IF(AND(CH15=0,CH29&gt;=0), "",CH29/CH15)</f>
        <v/>
      </c>
      <c r="CJ29" s="43"/>
      <c r="CK29" s="38" t="str">
        <f t="shared" si="13"/>
        <v/>
      </c>
      <c r="CL29" s="127">
        <f>SUM(CL30:CL31)</f>
        <v>0</v>
      </c>
      <c r="CM29" s="38" t="str">
        <f>IF(AND(CL15=0,CL29&gt;=0), "",CL29/CL15)</f>
        <v/>
      </c>
      <c r="CN29" s="43"/>
      <c r="CO29" s="126">
        <f>SUM(CO30:CO31)</f>
        <v>0</v>
      </c>
      <c r="CP29" s="38" t="str">
        <f>IF(AND(CO15=0,CO29&gt;=0), "",CO29/CO15)</f>
        <v/>
      </c>
      <c r="CQ29" s="43"/>
      <c r="CR29" s="38" t="str">
        <f t="shared" si="14"/>
        <v/>
      </c>
      <c r="CS29" s="127">
        <f>SUM(CS30:CS31)</f>
        <v>0</v>
      </c>
      <c r="CT29" s="38" t="str">
        <f>IF(AND(CS15=0,CS29&gt;=0), "",CS29/CS15)</f>
        <v/>
      </c>
      <c r="CU29" s="43"/>
      <c r="CV29" s="128">
        <f>SUM(CV30:CV31)</f>
        <v>0</v>
      </c>
      <c r="CW29" s="38" t="str">
        <f>IF(AND(CV15=0,CV29&gt;=0), "",CV29/CV15)</f>
        <v/>
      </c>
      <c r="CX29" s="91" t="str">
        <f t="shared" si="15"/>
        <v/>
      </c>
    </row>
    <row r="30" spans="1:102" hidden="1" outlineLevel="1" x14ac:dyDescent="0.3">
      <c r="A30" s="29" t="s">
        <v>55</v>
      </c>
      <c r="B30" s="129">
        <f>+'N EERR TERRA'!B32</f>
        <v>0</v>
      </c>
      <c r="C30" s="30" t="str">
        <f>IF(AND(B15=0,B30&gt;=0), "",B30/B15)</f>
        <v/>
      </c>
      <c r="D30" s="44"/>
      <c r="E30" s="129">
        <f>+'N EERR TERRA'!C32</f>
        <v>0</v>
      </c>
      <c r="F30" s="30" t="str">
        <f>IF(AND(E15=0,E30&gt;=0), "",E30/E15)</f>
        <v/>
      </c>
      <c r="G30" s="44"/>
      <c r="H30" s="129">
        <f>+'N EERR TERRA'!D32</f>
        <v>0</v>
      </c>
      <c r="I30" s="30" t="str">
        <f>IF(AND(H15=0,H30&gt;=0), "",H30/H15)</f>
        <v/>
      </c>
      <c r="J30" s="44"/>
      <c r="K30" s="30" t="str">
        <f t="shared" si="0"/>
        <v/>
      </c>
      <c r="L30" s="130">
        <f>+E30+H30</f>
        <v>0</v>
      </c>
      <c r="M30" s="30" t="str">
        <f>IF(AND(L15=0,L30&gt;=0), "",L30/L15)</f>
        <v/>
      </c>
      <c r="N30" s="44"/>
      <c r="O30" s="129">
        <f>+'N EERR TERRA'!E32</f>
        <v>0</v>
      </c>
      <c r="P30" s="30" t="str">
        <f>IF(AND(O15=0,O30&gt;=0), "",O30/O15)</f>
        <v/>
      </c>
      <c r="Q30" s="44"/>
      <c r="R30" s="30" t="str">
        <f t="shared" si="1"/>
        <v/>
      </c>
      <c r="S30" s="130">
        <f>+L30+O30</f>
        <v>0</v>
      </c>
      <c r="T30" s="30" t="str">
        <f>IF(AND(S15=0,S30&gt;=0), "",S30/S15)</f>
        <v/>
      </c>
      <c r="U30" s="44"/>
      <c r="V30" s="131"/>
      <c r="W30" s="30" t="str">
        <f>IF(AND(V15=0,V30&gt;=0), "",V30/V15)</f>
        <v/>
      </c>
      <c r="X30" s="47" t="str">
        <f t="shared" si="2"/>
        <v/>
      </c>
      <c r="Y30" s="129">
        <f>+'N EERR TERRA'!F32</f>
        <v>0</v>
      </c>
      <c r="Z30" s="30" t="str">
        <f>IF(AND(Y15=0,Y30&gt;=0), "",Y30/Y15)</f>
        <v/>
      </c>
      <c r="AA30" s="44"/>
      <c r="AB30" s="30" t="str">
        <f t="shared" si="3"/>
        <v/>
      </c>
      <c r="AC30" s="130">
        <f>+S30+Y30</f>
        <v>0</v>
      </c>
      <c r="AD30" s="30" t="str">
        <f>IF(AND(AC15=0,AC30&gt;=0), "",AC30/AC15)</f>
        <v/>
      </c>
      <c r="AE30" s="44"/>
      <c r="AF30" s="129">
        <f>+'N EERR TERRA'!G32</f>
        <v>0</v>
      </c>
      <c r="AG30" s="30" t="str">
        <f>IF(AND(AF15=0,AF30&gt;=0), "",AF30/AF15)</f>
        <v/>
      </c>
      <c r="AH30" s="44"/>
      <c r="AI30" s="30" t="str">
        <f t="shared" si="4"/>
        <v/>
      </c>
      <c r="AJ30" s="130">
        <f t="shared" si="16"/>
        <v>0</v>
      </c>
      <c r="AK30" s="30" t="str">
        <f>IF(AND(AJ15=0,AJ30&gt;=0), "",AJ30/AJ15)</f>
        <v/>
      </c>
      <c r="AL30" s="44"/>
      <c r="AM30" s="129">
        <f>+'N EERR TERRA'!H32</f>
        <v>0</v>
      </c>
      <c r="AN30" s="30" t="str">
        <f>IF(AND(AM15=0,AM30&gt;=0), "",AM30/AM15)</f>
        <v/>
      </c>
      <c r="AO30" s="44"/>
      <c r="AP30" s="30" t="str">
        <f t="shared" si="5"/>
        <v/>
      </c>
      <c r="AQ30" s="130">
        <f t="shared" si="17"/>
        <v>0</v>
      </c>
      <c r="AR30" s="30" t="str">
        <f>IF(AND(AQ15=0,AQ30&gt;=0), "",AQ30/AQ15)</f>
        <v/>
      </c>
      <c r="AS30" s="44"/>
      <c r="AT30" s="131">
        <f>+V30*2</f>
        <v>0</v>
      </c>
      <c r="AU30" s="30" t="str">
        <f>IF(AND(AT15=0,AT30&gt;=0), "",AT30/AT15)</f>
        <v/>
      </c>
      <c r="AV30" s="47" t="str">
        <f t="shared" si="6"/>
        <v/>
      </c>
      <c r="AW30" s="131">
        <f>+AQ30/6</f>
        <v>0</v>
      </c>
      <c r="AX30" s="30" t="str">
        <f>IF(AND(AW15=0,AW30&gt;=0), "",AW30/AW15)</f>
        <v/>
      </c>
      <c r="AY30" s="44"/>
      <c r="AZ30" s="131">
        <f>+AT30/6</f>
        <v>0</v>
      </c>
      <c r="BA30" s="30" t="str">
        <f>IF(AND(AZ15=0,AZ30&gt;=0), "",AZ30/AZ15)</f>
        <v/>
      </c>
      <c r="BB30" s="47" t="str">
        <f t="shared" si="7"/>
        <v/>
      </c>
      <c r="BC30" s="129">
        <f>+'N EERR TERRA'!I32</f>
        <v>0</v>
      </c>
      <c r="BD30" s="30" t="str">
        <f>IF(AND(BC15=0,BC30&gt;=0), "",BC30/BC15)</f>
        <v/>
      </c>
      <c r="BE30" s="44"/>
      <c r="BF30" s="30" t="str">
        <f t="shared" si="8"/>
        <v/>
      </c>
      <c r="BG30" s="130">
        <f>+AQ30+BC30</f>
        <v>0</v>
      </c>
      <c r="BH30" s="30" t="str">
        <f>IF(AND(BG15=0,BG30&gt;=0), "",BG30/BG15)</f>
        <v/>
      </c>
      <c r="BI30" s="44"/>
      <c r="BJ30" s="129">
        <f>+'N EERR TERRA'!J32</f>
        <v>0</v>
      </c>
      <c r="BK30" s="30" t="str">
        <f>IF(AND(BJ15=0,BJ30&gt;=0), "",BJ30/BJ15)</f>
        <v/>
      </c>
      <c r="BL30" s="44"/>
      <c r="BM30" s="30" t="str">
        <f t="shared" si="9"/>
        <v/>
      </c>
      <c r="BN30" s="130">
        <f>+BG30+BJ30</f>
        <v>0</v>
      </c>
      <c r="BO30" s="30" t="str">
        <f>IF(AND(BN15=0,BN30&gt;=0), "",BN30/BN15)</f>
        <v/>
      </c>
      <c r="BP30" s="44"/>
      <c r="BQ30" s="129">
        <f>+'N EERR TERRA'!K32</f>
        <v>0</v>
      </c>
      <c r="BR30" s="30" t="str">
        <f>IF(AND(BQ15=0,BQ30&gt;=0), "",BQ30/BQ15)</f>
        <v/>
      </c>
      <c r="BS30" s="44"/>
      <c r="BT30" s="30" t="str">
        <f t="shared" si="10"/>
        <v/>
      </c>
      <c r="BU30" s="130">
        <f>+BN30+BQ30</f>
        <v>0</v>
      </c>
      <c r="BV30" s="30" t="str">
        <f>IF(AND(BU15=0,BU30&gt;=0), "",BU30/BU15)</f>
        <v/>
      </c>
      <c r="BW30" s="44"/>
      <c r="BX30" s="131">
        <f>+AZ30*9</f>
        <v>0</v>
      </c>
      <c r="BY30" s="30" t="str">
        <f>IF(AND(BX15=0,BX30&gt;=0), "",BX30/BX15)</f>
        <v/>
      </c>
      <c r="BZ30" s="47" t="str">
        <f t="shared" si="11"/>
        <v/>
      </c>
      <c r="CA30" s="129">
        <f>+'N EERR TERRA'!L32</f>
        <v>0</v>
      </c>
      <c r="CB30" s="30" t="str">
        <f>IF(AND(CA15=0,CA30&gt;=0), "",CA30/CA15)</f>
        <v/>
      </c>
      <c r="CC30" s="44"/>
      <c r="CD30" s="30" t="str">
        <f t="shared" si="12"/>
        <v/>
      </c>
      <c r="CE30" s="130">
        <f>+BU30+CA30</f>
        <v>0</v>
      </c>
      <c r="CF30" s="30" t="str">
        <f>IF(AND(CE15=0,CE30&gt;=0), "",CE30/CE15)</f>
        <v/>
      </c>
      <c r="CG30" s="44"/>
      <c r="CH30" s="129">
        <f>+'N EERR TERRA'!M32</f>
        <v>0</v>
      </c>
      <c r="CI30" s="30" t="str">
        <f>IF(AND(CH15=0,CH30&gt;=0), "",CH30/CH15)</f>
        <v/>
      </c>
      <c r="CJ30" s="44"/>
      <c r="CK30" s="30" t="str">
        <f t="shared" si="13"/>
        <v/>
      </c>
      <c r="CL30" s="130">
        <f>+CE30+CH30</f>
        <v>0</v>
      </c>
      <c r="CM30" s="30" t="str">
        <f>IF(AND(CL15=0,CL30&gt;=0), "",CL30/CL15)</f>
        <v/>
      </c>
      <c r="CN30" s="44"/>
      <c r="CO30" s="129">
        <f>+'N EERR TERRA'!N32</f>
        <v>0</v>
      </c>
      <c r="CP30" s="30" t="str">
        <f>IF(AND(CO15=0,CO30&gt;=0), "",CO30/CO15)</f>
        <v/>
      </c>
      <c r="CQ30" s="44"/>
      <c r="CR30" s="30" t="str">
        <f t="shared" si="14"/>
        <v/>
      </c>
      <c r="CS30" s="130">
        <f>+CL30+CO30</f>
        <v>0</v>
      </c>
      <c r="CT30" s="30" t="str">
        <f>IF(AND(CS15=0,CS30&gt;=0), "",CS30/CS15)</f>
        <v/>
      </c>
      <c r="CU30" s="44"/>
      <c r="CV30" s="131">
        <f>+AZ30*12</f>
        <v>0</v>
      </c>
      <c r="CW30" s="30" t="str">
        <f>IF(AND(CV15=0,CV30&gt;=0), "",CV30/CV15)</f>
        <v/>
      </c>
      <c r="CX30" s="47" t="str">
        <f t="shared" si="15"/>
        <v/>
      </c>
    </row>
    <row r="31" spans="1:102" s="3" customFormat="1" hidden="1" outlineLevel="1" x14ac:dyDescent="0.3">
      <c r="A31" s="29"/>
      <c r="B31" s="132"/>
      <c r="C31" s="30"/>
      <c r="D31" s="44"/>
      <c r="E31" s="132"/>
      <c r="F31" s="30"/>
      <c r="G31" s="44"/>
      <c r="H31" s="132"/>
      <c r="I31" s="30"/>
      <c r="J31" s="44"/>
      <c r="K31" s="15" t="str">
        <f t="shared" si="0"/>
        <v/>
      </c>
      <c r="L31" s="118"/>
      <c r="M31" s="30"/>
      <c r="N31" s="44"/>
      <c r="O31" s="132"/>
      <c r="P31" s="30"/>
      <c r="Q31" s="44"/>
      <c r="R31" s="15" t="str">
        <f t="shared" si="1"/>
        <v/>
      </c>
      <c r="S31" s="118"/>
      <c r="T31" s="30"/>
      <c r="U31" s="44"/>
      <c r="V31" s="133"/>
      <c r="W31" s="30"/>
      <c r="X31" s="46" t="str">
        <f t="shared" si="2"/>
        <v/>
      </c>
      <c r="Y31" s="132"/>
      <c r="Z31" s="30"/>
      <c r="AA31" s="44"/>
      <c r="AB31" s="15" t="str">
        <f t="shared" si="3"/>
        <v/>
      </c>
      <c r="AC31" s="118"/>
      <c r="AD31" s="30"/>
      <c r="AE31" s="44"/>
      <c r="AF31" s="132"/>
      <c r="AG31" s="30"/>
      <c r="AH31" s="44"/>
      <c r="AI31" s="15" t="str">
        <f t="shared" si="4"/>
        <v/>
      </c>
      <c r="AJ31" s="118">
        <f t="shared" si="16"/>
        <v>0</v>
      </c>
      <c r="AK31" s="30"/>
      <c r="AL31" s="44"/>
      <c r="AM31" s="132"/>
      <c r="AN31" s="30"/>
      <c r="AO31" s="44"/>
      <c r="AP31" s="15" t="str">
        <f t="shared" si="5"/>
        <v/>
      </c>
      <c r="AQ31" s="118">
        <f t="shared" si="17"/>
        <v>0</v>
      </c>
      <c r="AR31" s="30"/>
      <c r="AS31" s="44"/>
      <c r="AT31" s="131">
        <f>+V31*2</f>
        <v>0</v>
      </c>
      <c r="AU31" s="30"/>
      <c r="AV31" s="46" t="str">
        <f t="shared" si="6"/>
        <v/>
      </c>
      <c r="AW31" s="131">
        <f>+AQ31/6</f>
        <v>0</v>
      </c>
      <c r="AX31" s="30"/>
      <c r="AY31" s="44"/>
      <c r="AZ31" s="131">
        <f>+AT31/6</f>
        <v>0</v>
      </c>
      <c r="BA31" s="30"/>
      <c r="BB31" s="46" t="str">
        <f t="shared" si="7"/>
        <v/>
      </c>
      <c r="BC31" s="132"/>
      <c r="BD31" s="30"/>
      <c r="BE31" s="44"/>
      <c r="BF31" s="15" t="str">
        <f t="shared" si="8"/>
        <v/>
      </c>
      <c r="BG31" s="130">
        <f>+AQ31+BC31</f>
        <v>0</v>
      </c>
      <c r="BH31" s="30"/>
      <c r="BI31" s="44"/>
      <c r="BJ31" s="132"/>
      <c r="BK31" s="30"/>
      <c r="BL31" s="44"/>
      <c r="BM31" s="15" t="str">
        <f t="shared" si="9"/>
        <v/>
      </c>
      <c r="BN31" s="118">
        <f>+BG31+BJ31</f>
        <v>0</v>
      </c>
      <c r="BO31" s="30"/>
      <c r="BP31" s="44"/>
      <c r="BQ31" s="132"/>
      <c r="BR31" s="30"/>
      <c r="BS31" s="44"/>
      <c r="BT31" s="15" t="str">
        <f t="shared" si="10"/>
        <v/>
      </c>
      <c r="BU31" s="118">
        <f>+BN31+BQ31</f>
        <v>0</v>
      </c>
      <c r="BV31" s="30"/>
      <c r="BW31" s="44"/>
      <c r="BX31" s="131">
        <f>+AZ31*9</f>
        <v>0</v>
      </c>
      <c r="BY31" s="30"/>
      <c r="BZ31" s="46" t="str">
        <f t="shared" si="11"/>
        <v/>
      </c>
      <c r="CA31" s="132"/>
      <c r="CB31" s="30"/>
      <c r="CC31" s="44"/>
      <c r="CD31" s="15" t="str">
        <f t="shared" si="12"/>
        <v/>
      </c>
      <c r="CE31" s="118"/>
      <c r="CF31" s="30"/>
      <c r="CG31" s="44"/>
      <c r="CH31" s="132"/>
      <c r="CI31" s="30"/>
      <c r="CJ31" s="44"/>
      <c r="CK31" s="15" t="str">
        <f t="shared" si="13"/>
        <v/>
      </c>
      <c r="CL31" s="118">
        <f>+CE31+CH31</f>
        <v>0</v>
      </c>
      <c r="CM31" s="30"/>
      <c r="CN31" s="44"/>
      <c r="CO31" s="132"/>
      <c r="CP31" s="30"/>
      <c r="CQ31" s="44"/>
      <c r="CR31" s="15" t="str">
        <f t="shared" si="14"/>
        <v/>
      </c>
      <c r="CS31" s="118">
        <f>+CL31+CO31</f>
        <v>0</v>
      </c>
      <c r="CT31" s="30"/>
      <c r="CU31" s="44"/>
      <c r="CV31" s="131">
        <f>+AZ31*12</f>
        <v>0</v>
      </c>
      <c r="CW31" s="30"/>
      <c r="CX31" s="46" t="str">
        <f t="shared" si="15"/>
        <v/>
      </c>
    </row>
    <row r="32" spans="1:102" s="6" customFormat="1" ht="14.4" customHeight="1" collapsed="1" x14ac:dyDescent="0.3">
      <c r="A32" s="2"/>
      <c r="B32" s="134"/>
      <c r="C32" s="5"/>
      <c r="D32" s="45"/>
      <c r="E32" s="134"/>
      <c r="F32" s="5"/>
      <c r="G32" s="45"/>
      <c r="H32" s="134"/>
      <c r="I32" s="5"/>
      <c r="J32" s="45"/>
      <c r="K32" s="33" t="str">
        <f t="shared" si="0"/>
        <v/>
      </c>
      <c r="L32" s="135"/>
      <c r="M32" s="5"/>
      <c r="N32" s="45"/>
      <c r="O32" s="134"/>
      <c r="P32" s="5"/>
      <c r="Q32" s="45"/>
      <c r="R32" s="33"/>
      <c r="S32" s="135"/>
      <c r="T32" s="5"/>
      <c r="U32" s="45"/>
      <c r="V32" s="136"/>
      <c r="W32" s="5"/>
      <c r="X32" s="93" t="str">
        <f t="shared" si="2"/>
        <v/>
      </c>
      <c r="Y32" s="134"/>
      <c r="Z32" s="5"/>
      <c r="AA32" s="45"/>
      <c r="AB32" s="33" t="str">
        <f t="shared" si="3"/>
        <v/>
      </c>
      <c r="AC32" s="135"/>
      <c r="AD32" s="5"/>
      <c r="AE32" s="45"/>
      <c r="AF32" s="134"/>
      <c r="AG32" s="5"/>
      <c r="AH32" s="45"/>
      <c r="AI32" s="33" t="str">
        <f t="shared" si="4"/>
        <v/>
      </c>
      <c r="AJ32" s="135">
        <f t="shared" si="16"/>
        <v>0</v>
      </c>
      <c r="AK32" s="5"/>
      <c r="AL32" s="45"/>
      <c r="AM32" s="134"/>
      <c r="AN32" s="5"/>
      <c r="AO32" s="45"/>
      <c r="AP32" s="33" t="str">
        <f t="shared" si="5"/>
        <v/>
      </c>
      <c r="AQ32" s="135">
        <f t="shared" si="17"/>
        <v>0</v>
      </c>
      <c r="AR32" s="5"/>
      <c r="AS32" s="45"/>
      <c r="AT32" s="136"/>
      <c r="AU32" s="5"/>
      <c r="AV32" s="93" t="str">
        <f t="shared" si="6"/>
        <v/>
      </c>
      <c r="AW32" s="136"/>
      <c r="AX32" s="5"/>
      <c r="AY32" s="45"/>
      <c r="AZ32" s="136"/>
      <c r="BA32" s="5"/>
      <c r="BB32" s="93" t="str">
        <f t="shared" si="7"/>
        <v/>
      </c>
      <c r="BC32" s="134"/>
      <c r="BD32" s="5"/>
      <c r="BE32" s="45"/>
      <c r="BF32" s="33" t="str">
        <f t="shared" si="8"/>
        <v/>
      </c>
      <c r="BG32" s="135">
        <f>+AZ32+BC32</f>
        <v>0</v>
      </c>
      <c r="BH32" s="5"/>
      <c r="BI32" s="45"/>
      <c r="BJ32" s="134"/>
      <c r="BK32" s="5"/>
      <c r="BL32" s="45"/>
      <c r="BM32" s="33" t="str">
        <f t="shared" si="9"/>
        <v/>
      </c>
      <c r="BN32" s="135">
        <f>+BG32+BJ32</f>
        <v>0</v>
      </c>
      <c r="BO32" s="5"/>
      <c r="BP32" s="45"/>
      <c r="BQ32" s="134"/>
      <c r="BR32" s="5"/>
      <c r="BS32" s="45"/>
      <c r="BT32" s="33" t="str">
        <f t="shared" si="10"/>
        <v/>
      </c>
      <c r="BU32" s="135">
        <f>+BN32+BQ32</f>
        <v>0</v>
      </c>
      <c r="BV32" s="5"/>
      <c r="BW32" s="45"/>
      <c r="BX32" s="136"/>
      <c r="BY32" s="5"/>
      <c r="BZ32" s="93" t="str">
        <f t="shared" si="11"/>
        <v/>
      </c>
      <c r="CA32" s="134"/>
      <c r="CB32" s="5"/>
      <c r="CC32" s="45"/>
      <c r="CD32" s="33" t="str">
        <f t="shared" si="12"/>
        <v/>
      </c>
      <c r="CE32" s="135"/>
      <c r="CF32" s="5"/>
      <c r="CG32" s="45"/>
      <c r="CH32" s="134"/>
      <c r="CI32" s="5"/>
      <c r="CJ32" s="45"/>
      <c r="CK32" s="33" t="str">
        <f t="shared" si="13"/>
        <v/>
      </c>
      <c r="CL32" s="135">
        <f>+CE32+CH32</f>
        <v>0</v>
      </c>
      <c r="CM32" s="5"/>
      <c r="CN32" s="45"/>
      <c r="CO32" s="134"/>
      <c r="CP32" s="5"/>
      <c r="CQ32" s="45"/>
      <c r="CR32" s="33" t="str">
        <f t="shared" si="14"/>
        <v/>
      </c>
      <c r="CS32" s="135">
        <f>+CL32+CO32</f>
        <v>0</v>
      </c>
      <c r="CT32" s="5"/>
      <c r="CU32" s="45"/>
      <c r="CV32" s="136"/>
      <c r="CW32" s="5"/>
      <c r="CX32" s="93" t="str">
        <f t="shared" si="15"/>
        <v/>
      </c>
    </row>
    <row r="33" spans="1:102" s="34" customFormat="1" ht="15.6" x14ac:dyDescent="0.3">
      <c r="A33" s="148" t="s">
        <v>58</v>
      </c>
      <c r="B33" s="149">
        <f>+B5+B18-B23</f>
        <v>0</v>
      </c>
      <c r="C33" s="150" t="str">
        <f>IF(AND((B5+B18)=0,B33&lt;=0), "",B33/(B5+B18))</f>
        <v/>
      </c>
      <c r="D33" s="151"/>
      <c r="E33" s="149">
        <f>+E5+E18-E23</f>
        <v>2349.3313170278288</v>
      </c>
      <c r="F33" s="150">
        <f>IF(AND((E5+E18)=0,E33&lt;=0), "",E33/(E5+E18))</f>
        <v>0.2370588068020725</v>
      </c>
      <c r="G33" s="151"/>
      <c r="H33" s="149">
        <f>+H5+H18-H23</f>
        <v>2656.7421803868756</v>
      </c>
      <c r="I33" s="150">
        <f>IF(AND((H5+H18)=0,H33&lt;=0), "",H33/(H5+H18))</f>
        <v>0.34635785954163989</v>
      </c>
      <c r="J33" s="151"/>
      <c r="K33" s="150">
        <f t="shared" si="0"/>
        <v>0.13085036628548263</v>
      </c>
      <c r="L33" s="152">
        <f>+L5+L18-L23</f>
        <v>5006.0734974147053</v>
      </c>
      <c r="M33" s="150">
        <f>IF(AND((L5+L18)=0,L33&lt;=0), "",L33/(L5+L18))</f>
        <v>0.28474592235297796</v>
      </c>
      <c r="N33" s="151"/>
      <c r="O33" s="149">
        <f>+O5+O18-O23</f>
        <v>5781.2880031263285</v>
      </c>
      <c r="P33" s="150">
        <f>IF(AND((O5+O18)=0,O33&lt;=0), "",O33/(O5+O18))</f>
        <v>0.35944860694350816</v>
      </c>
      <c r="Q33" s="151"/>
      <c r="R33" s="150">
        <f>IF(AND(H33=0,O33&gt;0),100%,IF(AND(H33&lt;0,O33=0),(H33-O33)/H33,IF(AND(H33&gt;0,O33&gt;0),(O33-H33)/H33,IF(AND(H33=0,O33=0),"",(O33-H33)/H33))))</f>
        <v>1.1760816859859753</v>
      </c>
      <c r="S33" s="152">
        <f>+S5+S18-S23</f>
        <v>10787.361500541032</v>
      </c>
      <c r="T33" s="150">
        <f>IF(AND((S5+S18)=0,S33&lt;=0), "",S33/(S5+S18))</f>
        <v>0.32043623911619079</v>
      </c>
      <c r="U33" s="151"/>
      <c r="V33" s="153">
        <f>+V5+V18-V23</f>
        <v>0</v>
      </c>
      <c r="W33" s="150" t="str">
        <f>IF(AND((V5+V18)=0,V33&lt;=0), "",V33/(V5+V18))</f>
        <v/>
      </c>
      <c r="X33" s="151">
        <f t="shared" si="2"/>
        <v>1</v>
      </c>
      <c r="Y33" s="149">
        <f>+Y5+Y18-Y23</f>
        <v>2581.8342689188012</v>
      </c>
      <c r="Z33" s="150">
        <f>IF(AND((Y5+Y18)=0,Y33&lt;=0), "",Y33/(Y5+Y18))</f>
        <v>0.29163170971016944</v>
      </c>
      <c r="AA33" s="151"/>
      <c r="AB33" s="150">
        <f t="shared" si="3"/>
        <v>-0.55341538641170773</v>
      </c>
      <c r="AC33" s="152">
        <f>+AC5+AC18-AC23</f>
        <v>13369.195769459835</v>
      </c>
      <c r="AD33" s="150">
        <f>IF(AND((AC5+AC18)=0,AC33&lt;=0), "",AC33/(AC5+AC18))</f>
        <v>0.31443853709103353</v>
      </c>
      <c r="AE33" s="151"/>
      <c r="AF33" s="149">
        <f>+AF5+AF18-AF23</f>
        <v>4639.1862434844134</v>
      </c>
      <c r="AG33" s="150">
        <f>IF(AND((AF5+AF18)=0,AF33&lt;=0), "",AF33/(AF5+AF18))</f>
        <v>0.30979652067218066</v>
      </c>
      <c r="AH33" s="151"/>
      <c r="AI33" s="150">
        <f t="shared" si="4"/>
        <v>0.79685671513964862</v>
      </c>
      <c r="AJ33" s="152">
        <f>+AJ5+AJ18-AJ23</f>
        <v>18008.382012944254</v>
      </c>
      <c r="AK33" s="150">
        <f>IF(AND((AJ5+AJ18)=0,AJ33&lt;=0), "",AJ33/(AJ5+AJ18))</f>
        <v>0.31322944375175188</v>
      </c>
      <c r="AL33" s="151"/>
      <c r="AM33" s="149">
        <f>+AM5+AM18-AM23</f>
        <v>3909.7419041318326</v>
      </c>
      <c r="AN33" s="150">
        <f>IF(AND((AM5+AM18)=0,AM33&lt;=0), "",AM33/(AM5+AM18))</f>
        <v>0.33532551589752629</v>
      </c>
      <c r="AO33" s="151"/>
      <c r="AP33" s="150">
        <f t="shared" si="5"/>
        <v>-0.15723540747627057</v>
      </c>
      <c r="AQ33" s="152">
        <f>+AQ5+AQ18-AQ23</f>
        <v>21918.123917076089</v>
      </c>
      <c r="AR33" s="150">
        <f>IF(AND((AQ5+AQ18)=0,AQ33&lt;=0), "",AQ33/(AQ5+AQ18))</f>
        <v>0.31695499714743902</v>
      </c>
      <c r="AS33" s="151"/>
      <c r="AT33" s="153">
        <f>+AT5+AT18-AT23</f>
        <v>0</v>
      </c>
      <c r="AU33" s="150" t="str">
        <f>IF(AND((AT5+AT18)=0,AT33&lt;=0), "",AT33/(AT5+AT18))</f>
        <v/>
      </c>
      <c r="AV33" s="151">
        <f t="shared" si="6"/>
        <v>1</v>
      </c>
      <c r="AW33" s="153">
        <f>+AW5+AW18-AW23</f>
        <v>3653.020652846013</v>
      </c>
      <c r="AX33" s="150">
        <f>IF(AND((AW5+AW18)=0,AW33&lt;=0), "",AW33/(AW5+AW18))</f>
        <v>0.31695499714743891</v>
      </c>
      <c r="AY33" s="151"/>
      <c r="AZ33" s="153">
        <f>+AZ5+AZ18-AZ23</f>
        <v>0</v>
      </c>
      <c r="BA33" s="150" t="str">
        <f>IF(AND((AZ5+AZ18)=0,AZ33&lt;=0), "",AZ33/(AZ5+AZ18))</f>
        <v/>
      </c>
      <c r="BB33" s="151">
        <f t="shared" si="7"/>
        <v>1</v>
      </c>
      <c r="BC33" s="149">
        <f>+BC5+BC18-BC23</f>
        <v>0</v>
      </c>
      <c r="BD33" s="150" t="str">
        <f>IF(AND((BC5+BC18)=0,BC33&lt;=0), "",BC33/(BC5+BC18))</f>
        <v/>
      </c>
      <c r="BE33" s="151"/>
      <c r="BF33" s="150">
        <f t="shared" si="8"/>
        <v>-1</v>
      </c>
      <c r="BG33" s="152">
        <f>+BG5+BG18-BG23</f>
        <v>21918.123917076089</v>
      </c>
      <c r="BH33" s="150">
        <f>IF(AND((BG5+BG18)=0,BG33&lt;=0), "",BG33/(BG5+BG18))</f>
        <v>0.31695499714743902</v>
      </c>
      <c r="BI33" s="151"/>
      <c r="BJ33" s="149">
        <f>+BJ5+BJ18-BJ23</f>
        <v>0</v>
      </c>
      <c r="BK33" s="150" t="str">
        <f>IF(AND((BJ5+BJ18)=0,BJ33&lt;=0), "",BJ33/(BJ5+BJ18))</f>
        <v/>
      </c>
      <c r="BL33" s="151"/>
      <c r="BM33" s="150" t="str">
        <f t="shared" si="9"/>
        <v/>
      </c>
      <c r="BN33" s="152">
        <f>+BN5+BN18-BN23</f>
        <v>21918.123917076089</v>
      </c>
      <c r="BO33" s="150">
        <f>IF(AND((BN5+BN18)=0,BN33&lt;=0), "",BN33/(BN5+BN18))</f>
        <v>0.31695499714743902</v>
      </c>
      <c r="BP33" s="151"/>
      <c r="BQ33" s="149">
        <f>+BQ5+BQ18-BQ23</f>
        <v>0</v>
      </c>
      <c r="BR33" s="150" t="str">
        <f>IF(AND((BQ5+BQ18)=0,BQ33&lt;=0), "",BQ33/(BQ5+BQ18))</f>
        <v/>
      </c>
      <c r="BS33" s="151"/>
      <c r="BT33" s="150" t="str">
        <f t="shared" si="10"/>
        <v/>
      </c>
      <c r="BU33" s="152">
        <f>+BU5+BU18-BU23</f>
        <v>21918.123917076089</v>
      </c>
      <c r="BV33" s="150">
        <f>IF(AND((BU5+BU18)=0,BU33&lt;=0), "",BU33/(BU5+BU18))</f>
        <v>0.31695499714743902</v>
      </c>
      <c r="BW33" s="151"/>
      <c r="BX33" s="153">
        <f>+BX5+BX18-BX23</f>
        <v>0</v>
      </c>
      <c r="BY33" s="150" t="str">
        <f>IF(AND((BX5+BX18)=0,BX33&lt;=0), "",BX33/(BX5+BX18))</f>
        <v/>
      </c>
      <c r="BZ33" s="151">
        <f t="shared" si="11"/>
        <v>1</v>
      </c>
      <c r="CA33" s="149">
        <f>+CA5+CA18-CA23</f>
        <v>0</v>
      </c>
      <c r="CB33" s="150" t="str">
        <f>IF(AND((CA5+CA18)=0,CA33&lt;=0), "",CA33/(CA5+CA18))</f>
        <v/>
      </c>
      <c r="CC33" s="151"/>
      <c r="CD33" s="150" t="str">
        <f t="shared" si="12"/>
        <v/>
      </c>
      <c r="CE33" s="152">
        <f>+CE5+CE18-CE23</f>
        <v>21918.123917076089</v>
      </c>
      <c r="CF33" s="150">
        <f>IF(AND((CE5+CE18)=0,CE33&lt;=0), "",CE33/(CE5+CE18))</f>
        <v>0.31695499714743902</v>
      </c>
      <c r="CG33" s="151"/>
      <c r="CH33" s="149">
        <f>+CH5+CH18-CH23</f>
        <v>0</v>
      </c>
      <c r="CI33" s="150" t="str">
        <f>IF(AND((CH5+CH18)=0,CH33&lt;=0), "",CH33/(CH5+CH18))</f>
        <v/>
      </c>
      <c r="CJ33" s="151"/>
      <c r="CK33" s="150" t="str">
        <f t="shared" si="13"/>
        <v/>
      </c>
      <c r="CL33" s="152">
        <f>+CL5+CL18-CL23</f>
        <v>21918.123917076089</v>
      </c>
      <c r="CM33" s="150">
        <f>IF(AND((CL5+CL18)=0,CL33&lt;=0), "",CL33/(CL5+CL18))</f>
        <v>0.31695499714743902</v>
      </c>
      <c r="CN33" s="151"/>
      <c r="CO33" s="149">
        <f>+CO5+CO18-CO23</f>
        <v>0</v>
      </c>
      <c r="CP33" s="150" t="str">
        <f>IF(AND((CO5+CO18)=0,CO33&lt;=0), "",CO33/(CO5+CO18))</f>
        <v/>
      </c>
      <c r="CQ33" s="151"/>
      <c r="CR33" s="150" t="str">
        <f t="shared" si="14"/>
        <v/>
      </c>
      <c r="CS33" s="152">
        <f>+CS5+CS18-CS23</f>
        <v>21918.123917076089</v>
      </c>
      <c r="CT33" s="150">
        <f>IF(AND((CS5+CS18)=0,CS33&lt;=0), "",CS33/(CS5+CS18))</f>
        <v>0.31695499714743902</v>
      </c>
      <c r="CU33" s="151"/>
      <c r="CV33" s="153">
        <f>+CV5+CV18-CV23</f>
        <v>0</v>
      </c>
      <c r="CW33" s="150" t="str">
        <f>IF(AND((CV5+CV18)=0,CV33&lt;=0), "",CV33/(CV5+CV18))</f>
        <v/>
      </c>
      <c r="CX33" s="151">
        <f t="shared" si="15"/>
        <v>1</v>
      </c>
    </row>
    <row r="34" spans="1:102" s="34" customFormat="1" ht="15.6" x14ac:dyDescent="0.3">
      <c r="A34" s="148" t="s">
        <v>56</v>
      </c>
      <c r="B34" s="149">
        <f>+B10-B26</f>
        <v>0</v>
      </c>
      <c r="C34" s="150" t="str">
        <f>IF(AND(B10=0,B34&lt;=0), "",B34/B10)</f>
        <v/>
      </c>
      <c r="D34" s="151"/>
      <c r="E34" s="149">
        <f>+E10-E26</f>
        <v>0</v>
      </c>
      <c r="F34" s="150" t="str">
        <f>IF(AND(E10=0,E34&lt;=0), "",E34/E10)</f>
        <v/>
      </c>
      <c r="G34" s="151"/>
      <c r="H34" s="149">
        <f>+H10-H26</f>
        <v>0</v>
      </c>
      <c r="I34" s="150" t="str">
        <f>IF(AND(H10=0,H34&lt;=0), "",H34/H10)</f>
        <v/>
      </c>
      <c r="J34" s="151"/>
      <c r="K34" s="150" t="str">
        <f t="shared" si="0"/>
        <v/>
      </c>
      <c r="L34" s="152">
        <f>+L10-L26</f>
        <v>0</v>
      </c>
      <c r="M34" s="150" t="str">
        <f>IF(AND(L10=0,L34&lt;=0), "",L34/L10)</f>
        <v/>
      </c>
      <c r="N34" s="151"/>
      <c r="O34" s="149">
        <f>+O10-O26</f>
        <v>0</v>
      </c>
      <c r="P34" s="150" t="str">
        <f>IF(AND(O10=0,O34&lt;=0), "",O34/O10)</f>
        <v/>
      </c>
      <c r="Q34" s="151"/>
      <c r="R34" s="150" t="str">
        <f>IF(AND(H34=0,O34&gt;0),100%,IF(AND(H34&lt;0,O34=0),(H34-O34)/H34,IF(AND(H34&gt;0,O34&gt;0),(O34-H34)/H34,IF(AND(H34=0,O34=0),"",(O34-H34)/H34))))</f>
        <v/>
      </c>
      <c r="S34" s="152">
        <f>+S10-S26</f>
        <v>0</v>
      </c>
      <c r="T34" s="150" t="str">
        <f>IF(AND(S10=0,S34&lt;=0), "",S34/S10)</f>
        <v/>
      </c>
      <c r="U34" s="151"/>
      <c r="V34" s="153">
        <f>+V10-V26</f>
        <v>0</v>
      </c>
      <c r="W34" s="150" t="str">
        <f>IF(AND(V10=0,V34&lt;=0), "",V34/V10)</f>
        <v/>
      </c>
      <c r="X34" s="151" t="str">
        <f t="shared" si="2"/>
        <v/>
      </c>
      <c r="Y34" s="149">
        <f>+Y10-Y26</f>
        <v>0</v>
      </c>
      <c r="Z34" s="150" t="str">
        <f>IF(AND(Y10=0,Y34&lt;=0), "",Y34/Y10)</f>
        <v/>
      </c>
      <c r="AA34" s="151"/>
      <c r="AB34" s="150" t="str">
        <f t="shared" si="3"/>
        <v/>
      </c>
      <c r="AC34" s="152">
        <f>+AC10-AC26</f>
        <v>0</v>
      </c>
      <c r="AD34" s="150" t="str">
        <f>IF(AND(AC10=0,AC34&lt;=0), "",AC34/AC10)</f>
        <v/>
      </c>
      <c r="AE34" s="151"/>
      <c r="AF34" s="149">
        <f>+AF10-AF26</f>
        <v>0</v>
      </c>
      <c r="AG34" s="150" t="str">
        <f>IF(AND(AF10=0,AF34&lt;=0), "",AF34/AF10)</f>
        <v/>
      </c>
      <c r="AH34" s="151"/>
      <c r="AI34" s="150" t="str">
        <f t="shared" si="4"/>
        <v/>
      </c>
      <c r="AJ34" s="152">
        <f>+AJ10-AJ26</f>
        <v>0</v>
      </c>
      <c r="AK34" s="150" t="str">
        <f>IF(AND(AJ10=0,AJ34&lt;=0), "",AJ34/AJ10)</f>
        <v/>
      </c>
      <c r="AL34" s="151"/>
      <c r="AM34" s="149">
        <f>+AM10-AM26</f>
        <v>0</v>
      </c>
      <c r="AN34" s="150" t="str">
        <f>IF(AND(AM10=0,AM34&lt;=0), "",AM34/AM10)</f>
        <v/>
      </c>
      <c r="AO34" s="151"/>
      <c r="AP34" s="150" t="str">
        <f t="shared" si="5"/>
        <v/>
      </c>
      <c r="AQ34" s="152">
        <f>+AQ10-AQ26</f>
        <v>0</v>
      </c>
      <c r="AR34" s="150" t="str">
        <f>IF(AND(AQ10=0,AQ34&lt;=0), "",AQ34/AQ10)</f>
        <v/>
      </c>
      <c r="AS34" s="151"/>
      <c r="AT34" s="153">
        <f>+AT10-AT26</f>
        <v>0</v>
      </c>
      <c r="AU34" s="150" t="str">
        <f>IF(AND(AT10=0,AT34&lt;=0), "",AT34/AT10)</f>
        <v/>
      </c>
      <c r="AV34" s="151" t="str">
        <f t="shared" si="6"/>
        <v/>
      </c>
      <c r="AW34" s="153">
        <f>+AW10-AW26</f>
        <v>0</v>
      </c>
      <c r="AX34" s="150" t="str">
        <f>IF(AND(AW10=0,AW34&lt;=0), "",AW34/AW10)</f>
        <v/>
      </c>
      <c r="AY34" s="151"/>
      <c r="AZ34" s="153">
        <f>+AZ10-AZ26</f>
        <v>0</v>
      </c>
      <c r="BA34" s="150" t="str">
        <f>IF(AND(AZ10=0,AZ34&lt;=0), "",AZ34/AZ10)</f>
        <v/>
      </c>
      <c r="BB34" s="151" t="str">
        <f t="shared" si="7"/>
        <v/>
      </c>
      <c r="BC34" s="149">
        <f>+BC10-BC26</f>
        <v>0</v>
      </c>
      <c r="BD34" s="150" t="str">
        <f>IF(AND(BC10=0,BC34&lt;=0), "",BC34/BC10)</f>
        <v/>
      </c>
      <c r="BE34" s="151"/>
      <c r="BF34" s="150" t="str">
        <f t="shared" si="8"/>
        <v/>
      </c>
      <c r="BG34" s="152">
        <f>+BG10-BG26</f>
        <v>0</v>
      </c>
      <c r="BH34" s="150" t="str">
        <f>IF(AND(BG10=0,BG34&lt;=0), "",BG34/BG10)</f>
        <v/>
      </c>
      <c r="BI34" s="151"/>
      <c r="BJ34" s="149">
        <f>+BJ10-BJ26</f>
        <v>0</v>
      </c>
      <c r="BK34" s="150" t="str">
        <f>IF(AND(BJ10=0,BJ34&lt;=0), "",BJ34/BJ10)</f>
        <v/>
      </c>
      <c r="BL34" s="151"/>
      <c r="BM34" s="150" t="str">
        <f t="shared" si="9"/>
        <v/>
      </c>
      <c r="BN34" s="152">
        <f>+BN10-BN26</f>
        <v>0</v>
      </c>
      <c r="BO34" s="150" t="str">
        <f>IF(AND(BN10=0,BN34&lt;=0), "",BN34/BN10)</f>
        <v/>
      </c>
      <c r="BP34" s="151"/>
      <c r="BQ34" s="149">
        <f>+BQ10-BQ26</f>
        <v>0</v>
      </c>
      <c r="BR34" s="150" t="str">
        <f>IF(AND(BQ10=0,BQ34&lt;=0), "",BQ34/BQ10)</f>
        <v/>
      </c>
      <c r="BS34" s="151"/>
      <c r="BT34" s="150" t="str">
        <f t="shared" si="10"/>
        <v/>
      </c>
      <c r="BU34" s="152">
        <f>+BU10-BU26</f>
        <v>0</v>
      </c>
      <c r="BV34" s="150" t="str">
        <f>IF(AND(BU10=0,BU34&lt;=0), "",BU34/BU10)</f>
        <v/>
      </c>
      <c r="BW34" s="151"/>
      <c r="BX34" s="153">
        <f>+BX10-BX26</f>
        <v>0</v>
      </c>
      <c r="BY34" s="150" t="str">
        <f>IF(AND(BX10=0,BX34&lt;=0), "",BX34/BX10)</f>
        <v/>
      </c>
      <c r="BZ34" s="151" t="str">
        <f t="shared" si="11"/>
        <v/>
      </c>
      <c r="CA34" s="149">
        <f>+CA10-CA26</f>
        <v>0</v>
      </c>
      <c r="CB34" s="150" t="str">
        <f>IF(AND(CA10=0,CA34&lt;=0), "",CA34/CA10)</f>
        <v/>
      </c>
      <c r="CC34" s="151"/>
      <c r="CD34" s="150" t="str">
        <f t="shared" si="12"/>
        <v/>
      </c>
      <c r="CE34" s="152">
        <f>+CE10-CE26</f>
        <v>0</v>
      </c>
      <c r="CF34" s="150" t="str">
        <f>IF(AND(CE10=0,CE34&lt;=0), "",CE34/CE10)</f>
        <v/>
      </c>
      <c r="CG34" s="151"/>
      <c r="CH34" s="149">
        <f>+CH10-CH26</f>
        <v>0</v>
      </c>
      <c r="CI34" s="150" t="str">
        <f>IF(AND(CH10=0,CH34&lt;=0), "",CH34/CH10)</f>
        <v/>
      </c>
      <c r="CJ34" s="151"/>
      <c r="CK34" s="150" t="str">
        <f t="shared" si="13"/>
        <v/>
      </c>
      <c r="CL34" s="152">
        <f>+CL10-CL26</f>
        <v>0</v>
      </c>
      <c r="CM34" s="150" t="str">
        <f>IF(AND(CL10=0,CL34&lt;=0), "",CL34/CL10)</f>
        <v/>
      </c>
      <c r="CN34" s="151"/>
      <c r="CO34" s="149">
        <f>+CO10-CO26</f>
        <v>0</v>
      </c>
      <c r="CP34" s="150" t="str">
        <f>IF(AND(CO10=0,CO34&lt;=0), "",CO34/CO10)</f>
        <v/>
      </c>
      <c r="CQ34" s="151"/>
      <c r="CR34" s="150" t="str">
        <f t="shared" si="14"/>
        <v/>
      </c>
      <c r="CS34" s="152">
        <f>+CS10-CS26</f>
        <v>0</v>
      </c>
      <c r="CT34" s="150" t="str">
        <f>IF(AND(CS10=0,CS34&lt;=0), "",CS34/CS10)</f>
        <v/>
      </c>
      <c r="CU34" s="151"/>
      <c r="CV34" s="153">
        <f>+CV10-CV26</f>
        <v>0</v>
      </c>
      <c r="CW34" s="150" t="str">
        <f>IF(AND(CV10=0,CV34&lt;=0), "",CV34/CV10)</f>
        <v/>
      </c>
      <c r="CX34" s="151" t="str">
        <f t="shared" si="15"/>
        <v/>
      </c>
    </row>
    <row r="35" spans="1:102" s="34" customFormat="1" ht="15.6" x14ac:dyDescent="0.3">
      <c r="A35" s="148" t="s">
        <v>57</v>
      </c>
      <c r="B35" s="149">
        <f>+B15-B29</f>
        <v>0</v>
      </c>
      <c r="C35" s="150" t="str">
        <f>IF(AND(B15=0,B35&lt;=0), "",B35/B15)</f>
        <v/>
      </c>
      <c r="D35" s="151"/>
      <c r="E35" s="149">
        <f>+E15-E29</f>
        <v>0</v>
      </c>
      <c r="F35" s="150" t="str">
        <f>IF(AND(E15=0,E35&lt;=0), "",E35/E15)</f>
        <v/>
      </c>
      <c r="G35" s="151"/>
      <c r="H35" s="149">
        <f>+H15-H29</f>
        <v>0</v>
      </c>
      <c r="I35" s="150" t="str">
        <f>IF(AND(H15=0,H35&lt;=0), "",H35/H15)</f>
        <v/>
      </c>
      <c r="J35" s="151"/>
      <c r="K35" s="150" t="str">
        <f t="shared" si="0"/>
        <v/>
      </c>
      <c r="L35" s="152">
        <f>+L15-L29</f>
        <v>0</v>
      </c>
      <c r="M35" s="150" t="str">
        <f>IF(AND(L15=0,L35&lt;=0), "",L35/L15)</f>
        <v/>
      </c>
      <c r="N35" s="151"/>
      <c r="O35" s="149">
        <f>+O15-O29</f>
        <v>0</v>
      </c>
      <c r="P35" s="150" t="str">
        <f>IF(AND(O15=0,O35&lt;=0), "",O35/O15)</f>
        <v/>
      </c>
      <c r="Q35" s="151"/>
      <c r="R35" s="150" t="str">
        <f>IF(AND(H35=0,O35&gt;0),100%,IF(AND(H35&lt;0,O35=0),(H35-O35)/H35,IF(AND(H35&gt;0,O35&gt;0),(O35-H35)/H35,IF(AND(H35=0,O35=0),"",(O35-H35)/H35))))</f>
        <v/>
      </c>
      <c r="S35" s="152">
        <f>+S15-S29</f>
        <v>0</v>
      </c>
      <c r="T35" s="150" t="str">
        <f>IF(AND(S15=0,S35&lt;=0), "",S35/S15)</f>
        <v/>
      </c>
      <c r="U35" s="151"/>
      <c r="V35" s="153">
        <f>+V15-V29</f>
        <v>0</v>
      </c>
      <c r="W35" s="150" t="str">
        <f>IF(AND(V15=0,V35&lt;=0), "",V35/V15)</f>
        <v/>
      </c>
      <c r="X35" s="151" t="str">
        <f t="shared" si="2"/>
        <v/>
      </c>
      <c r="Y35" s="149">
        <f>+Y15-Y29</f>
        <v>0</v>
      </c>
      <c r="Z35" s="150" t="str">
        <f>IF(AND(Y15=0,Y35&lt;=0), "",Y35/Y15)</f>
        <v/>
      </c>
      <c r="AA35" s="151"/>
      <c r="AB35" s="150" t="str">
        <f t="shared" si="3"/>
        <v/>
      </c>
      <c r="AC35" s="152">
        <f>+AC15-AC29</f>
        <v>0</v>
      </c>
      <c r="AD35" s="150" t="str">
        <f>IF(AND(AC15=0,AC35&lt;=0), "",AC35/AC15)</f>
        <v/>
      </c>
      <c r="AE35" s="151"/>
      <c r="AF35" s="149">
        <f>+AF15-AF29</f>
        <v>0</v>
      </c>
      <c r="AG35" s="150" t="str">
        <f>IF(AND(AF15=0,AF35&lt;=0), "",AF35/AF15)</f>
        <v/>
      </c>
      <c r="AH35" s="151"/>
      <c r="AI35" s="150" t="str">
        <f t="shared" si="4"/>
        <v/>
      </c>
      <c r="AJ35" s="152">
        <f>+AJ15-AJ29</f>
        <v>0</v>
      </c>
      <c r="AK35" s="150" t="str">
        <f>IF(AND(AJ15=0,AJ35&lt;=0), "",AJ35/AJ15)</f>
        <v/>
      </c>
      <c r="AL35" s="151"/>
      <c r="AM35" s="149">
        <f>+AM15-AM29</f>
        <v>0</v>
      </c>
      <c r="AN35" s="150" t="str">
        <f>IF(AND(AM15=0,AM35&lt;=0), "",AM35/AM15)</f>
        <v/>
      </c>
      <c r="AO35" s="151"/>
      <c r="AP35" s="150" t="str">
        <f t="shared" si="5"/>
        <v/>
      </c>
      <c r="AQ35" s="152">
        <f>+AQ15-AQ29</f>
        <v>0</v>
      </c>
      <c r="AR35" s="150" t="str">
        <f>IF(AND(AQ15=0,AQ35&lt;=0), "",AQ35/AQ15)</f>
        <v/>
      </c>
      <c r="AS35" s="151"/>
      <c r="AT35" s="153">
        <f>+AT15-AT29</f>
        <v>0</v>
      </c>
      <c r="AU35" s="150" t="str">
        <f>IF(AND(AT15=0,AT35&lt;=0), "",AT35/AT15)</f>
        <v/>
      </c>
      <c r="AV35" s="151" t="str">
        <f t="shared" si="6"/>
        <v/>
      </c>
      <c r="AW35" s="153">
        <f>+AW15-AW29</f>
        <v>0</v>
      </c>
      <c r="AX35" s="150" t="str">
        <f>IF(AND(AW15=0,AW35&lt;=0), "",AW35/AW15)</f>
        <v/>
      </c>
      <c r="AY35" s="151"/>
      <c r="AZ35" s="153">
        <f>+AZ15-AZ29</f>
        <v>0</v>
      </c>
      <c r="BA35" s="150" t="str">
        <f>IF(AND(AZ15=0,AZ35&lt;=0), "",AZ35/AZ15)</f>
        <v/>
      </c>
      <c r="BB35" s="151" t="str">
        <f t="shared" si="7"/>
        <v/>
      </c>
      <c r="BC35" s="149">
        <f>+BC15-BC29</f>
        <v>0</v>
      </c>
      <c r="BD35" s="150" t="str">
        <f>IF(AND(BC15=0,BC35&lt;=0), "",BC35/BC15)</f>
        <v/>
      </c>
      <c r="BE35" s="151"/>
      <c r="BF35" s="150" t="str">
        <f t="shared" si="8"/>
        <v/>
      </c>
      <c r="BG35" s="152">
        <f>+BG15-BG29</f>
        <v>0</v>
      </c>
      <c r="BH35" s="150" t="str">
        <f>IF(AND(BG15=0,BG35&lt;=0), "",BG35/BG15)</f>
        <v/>
      </c>
      <c r="BI35" s="151"/>
      <c r="BJ35" s="149">
        <f>+BJ15-BJ29</f>
        <v>0</v>
      </c>
      <c r="BK35" s="150" t="str">
        <f>IF(AND(BJ15=0,BJ35&lt;=0), "",BJ35/BJ15)</f>
        <v/>
      </c>
      <c r="BL35" s="151"/>
      <c r="BM35" s="150" t="str">
        <f t="shared" si="9"/>
        <v/>
      </c>
      <c r="BN35" s="152">
        <f>+BN15-BN29</f>
        <v>0</v>
      </c>
      <c r="BO35" s="150" t="str">
        <f>IF(AND(BN15=0,BN35&lt;=0), "",BN35/BN15)</f>
        <v/>
      </c>
      <c r="BP35" s="151"/>
      <c r="BQ35" s="149">
        <f>+BQ15-BQ29</f>
        <v>0</v>
      </c>
      <c r="BR35" s="150" t="str">
        <f>IF(AND(BQ15=0,BQ35&lt;=0), "",BQ35/BQ15)</f>
        <v/>
      </c>
      <c r="BS35" s="151"/>
      <c r="BT35" s="150" t="str">
        <f t="shared" si="10"/>
        <v/>
      </c>
      <c r="BU35" s="152">
        <f>+BU15-BU29</f>
        <v>0</v>
      </c>
      <c r="BV35" s="150" t="str">
        <f>IF(AND(BU15=0,BU35&lt;=0), "",BU35/BU15)</f>
        <v/>
      </c>
      <c r="BW35" s="151"/>
      <c r="BX35" s="153">
        <f>+BX15-BX29</f>
        <v>0</v>
      </c>
      <c r="BY35" s="150" t="str">
        <f>IF(AND(BX15=0,BX35&lt;=0), "",BX35/BX15)</f>
        <v/>
      </c>
      <c r="BZ35" s="151" t="str">
        <f t="shared" si="11"/>
        <v/>
      </c>
      <c r="CA35" s="149">
        <f>+CA15-CA29</f>
        <v>0</v>
      </c>
      <c r="CB35" s="150" t="str">
        <f>IF(AND(CA15=0,CA35&lt;=0), "",CA35/CA15)</f>
        <v/>
      </c>
      <c r="CC35" s="151"/>
      <c r="CD35" s="150" t="str">
        <f t="shared" si="12"/>
        <v/>
      </c>
      <c r="CE35" s="152">
        <f>+CE15-CE29</f>
        <v>0</v>
      </c>
      <c r="CF35" s="150" t="str">
        <f>IF(AND(CE15=0,CE35&lt;=0), "",CE35/CE15)</f>
        <v/>
      </c>
      <c r="CG35" s="151"/>
      <c r="CH35" s="149">
        <f>+CH15-CH29</f>
        <v>0</v>
      </c>
      <c r="CI35" s="150" t="str">
        <f>IF(AND(CH15=0,CH35&lt;=0), "",CH35/CH15)</f>
        <v/>
      </c>
      <c r="CJ35" s="151"/>
      <c r="CK35" s="150" t="str">
        <f t="shared" si="13"/>
        <v/>
      </c>
      <c r="CL35" s="152">
        <f>+CL15-CL29</f>
        <v>0</v>
      </c>
      <c r="CM35" s="150" t="str">
        <f>IF(AND(CL15=0,CL35&lt;=0), "",CL35/CL15)</f>
        <v/>
      </c>
      <c r="CN35" s="151"/>
      <c r="CO35" s="149">
        <f>+CO15-CO29</f>
        <v>0</v>
      </c>
      <c r="CP35" s="150" t="str">
        <f>IF(AND(CO15=0,CO35&lt;=0), "",CO35/CO15)</f>
        <v/>
      </c>
      <c r="CQ35" s="151"/>
      <c r="CR35" s="150" t="str">
        <f t="shared" si="14"/>
        <v/>
      </c>
      <c r="CS35" s="152">
        <f>+CS15-CS29</f>
        <v>0</v>
      </c>
      <c r="CT35" s="150" t="str">
        <f>IF(AND(CS15=0,CS35&lt;=0), "",CS35/CS15)</f>
        <v/>
      </c>
      <c r="CU35" s="151"/>
      <c r="CV35" s="153">
        <f>+CV15-CV29</f>
        <v>0</v>
      </c>
      <c r="CW35" s="150" t="str">
        <f>IF(AND(CV15=0,CV35&lt;=0), "",CV35/CV15)</f>
        <v/>
      </c>
      <c r="CX35" s="151" t="str">
        <f t="shared" si="15"/>
        <v/>
      </c>
    </row>
    <row r="36" spans="1:102" s="34" customFormat="1" ht="16.2" thickBot="1" x14ac:dyDescent="0.35">
      <c r="A36" s="154" t="s">
        <v>59</v>
      </c>
      <c r="B36" s="155">
        <f>+B4-B22</f>
        <v>0</v>
      </c>
      <c r="C36" s="156" t="str">
        <f>IF(AND(B4=0,B36&lt;=0), "",B36/B4)</f>
        <v/>
      </c>
      <c r="D36" s="157"/>
      <c r="E36" s="155">
        <f>+E4-E22</f>
        <v>2349.3313170278288</v>
      </c>
      <c r="F36" s="156">
        <f>IF(AND(E4=0,E36&lt;=0), "",E36/E4)</f>
        <v>0.2370588068020725</v>
      </c>
      <c r="G36" s="157"/>
      <c r="H36" s="155">
        <f>+H4-H22</f>
        <v>2656.7421803868756</v>
      </c>
      <c r="I36" s="156">
        <f>IF(AND(H4=0,H36&lt;=0), "",H36/H4)</f>
        <v>0.34635785954163989</v>
      </c>
      <c r="J36" s="157"/>
      <c r="K36" s="156">
        <f t="shared" si="0"/>
        <v>0.13085036628548263</v>
      </c>
      <c r="L36" s="158">
        <f>+L4-L22</f>
        <v>5006.0734974147053</v>
      </c>
      <c r="M36" s="156">
        <f>IF(AND(L4=0,L36&lt;=0), "",L36/L4)</f>
        <v>0.28474592235297796</v>
      </c>
      <c r="N36" s="157"/>
      <c r="O36" s="155">
        <f>+O4-O22</f>
        <v>5781.2880031263285</v>
      </c>
      <c r="P36" s="156">
        <f>IF(AND(O4=0,O36&lt;=0), "",O36/O4)</f>
        <v>0.35944860694350816</v>
      </c>
      <c r="Q36" s="157"/>
      <c r="R36" s="156">
        <f>IF(AND(H36=0,O36&gt;0),100%,IF(AND(H36&lt;0,O36=0),(H36-O36)/H36,IF(AND(H36&gt;0,O36&gt;0),(O36-H36)/H36,IF(AND(H36=0,O36=0),"",(O36-H36)/H36))))</f>
        <v>1.1760816859859753</v>
      </c>
      <c r="S36" s="158">
        <f>+S4-S22</f>
        <v>10787.361500541032</v>
      </c>
      <c r="T36" s="156">
        <f>IF(AND(S4=0,S36&lt;=0), "",S36/S4)</f>
        <v>0.32043623911619079</v>
      </c>
      <c r="U36" s="157"/>
      <c r="V36" s="159">
        <f>+V4-V22</f>
        <v>0</v>
      </c>
      <c r="W36" s="156" t="str">
        <f>IF(AND(V4=0,V36&lt;=0), "",V36/V4)</f>
        <v/>
      </c>
      <c r="X36" s="157">
        <f t="shared" si="2"/>
        <v>1</v>
      </c>
      <c r="Y36" s="155">
        <f>+Y4-Y22</f>
        <v>2581.8342689188012</v>
      </c>
      <c r="Z36" s="156">
        <f>IF(AND(Y4=0,Y36&lt;=0), "",Y36/Y4)</f>
        <v>0.29163170971016944</v>
      </c>
      <c r="AA36" s="157"/>
      <c r="AB36" s="156">
        <f t="shared" si="3"/>
        <v>-0.55341538641170773</v>
      </c>
      <c r="AC36" s="158">
        <f>+AC4-AC22</f>
        <v>13369.195769459835</v>
      </c>
      <c r="AD36" s="156">
        <f>IF(AND(AC4=0,AC36&lt;=0), "",AC36/AC4)</f>
        <v>0.31443853709103353</v>
      </c>
      <c r="AE36" s="157"/>
      <c r="AF36" s="155">
        <f>+AF4-AF22</f>
        <v>4639.1862434844134</v>
      </c>
      <c r="AG36" s="156">
        <f>IF(AND(AF4=0,AF36&lt;=0), "",AF36/AF4)</f>
        <v>0.30979652067218066</v>
      </c>
      <c r="AH36" s="157"/>
      <c r="AI36" s="156">
        <f t="shared" si="4"/>
        <v>0.79685671513964862</v>
      </c>
      <c r="AJ36" s="158">
        <f>+AJ4-AJ22</f>
        <v>18008.382012944254</v>
      </c>
      <c r="AK36" s="156">
        <f>IF(AND(AJ4=0,AJ36&lt;=0), "",AJ36/AJ4)</f>
        <v>0.31322944375175188</v>
      </c>
      <c r="AL36" s="157"/>
      <c r="AM36" s="155">
        <f>+AM4-AM22</f>
        <v>3909.7419041318326</v>
      </c>
      <c r="AN36" s="156">
        <f>IF(AND(AM4=0,AM36&lt;=0), "",AM36/AM4)</f>
        <v>0.33532551589752629</v>
      </c>
      <c r="AO36" s="157"/>
      <c r="AP36" s="156">
        <f t="shared" si="5"/>
        <v>-0.15723540747627057</v>
      </c>
      <c r="AQ36" s="158">
        <f>+AQ4-AQ22</f>
        <v>21918.123917076089</v>
      </c>
      <c r="AR36" s="156">
        <f>IF(AND(AQ4=0,AQ36&lt;=0), "",AQ36/AQ4)</f>
        <v>0.31695499714743902</v>
      </c>
      <c r="AS36" s="157"/>
      <c r="AT36" s="159">
        <f>+AT4-AT22</f>
        <v>0</v>
      </c>
      <c r="AU36" s="156" t="str">
        <f>IF(AND(AT4=0,AT36&lt;=0), "",AT36/AT4)</f>
        <v/>
      </c>
      <c r="AV36" s="157">
        <f t="shared" si="6"/>
        <v>1</v>
      </c>
      <c r="AW36" s="159">
        <f>+AW4-AW22</f>
        <v>3653.020652846013</v>
      </c>
      <c r="AX36" s="156">
        <f>IF(AND(AW4=0,AW36&lt;=0), "",AW36/AW4)</f>
        <v>0.31695499714743891</v>
      </c>
      <c r="AY36" s="157"/>
      <c r="AZ36" s="159">
        <f>+AZ4-AZ22</f>
        <v>0</v>
      </c>
      <c r="BA36" s="156" t="str">
        <f>IF(AND(AZ4=0,AZ36&lt;=0), "",AZ36/AZ4)</f>
        <v/>
      </c>
      <c r="BB36" s="157">
        <f t="shared" si="7"/>
        <v>1</v>
      </c>
      <c r="BC36" s="155">
        <f>+BC4-BC22</f>
        <v>0</v>
      </c>
      <c r="BD36" s="156" t="str">
        <f>IF(AND(BC4=0,BC36&lt;=0), "",BC36/BC4)</f>
        <v/>
      </c>
      <c r="BE36" s="157"/>
      <c r="BF36" s="156">
        <f t="shared" si="8"/>
        <v>-1</v>
      </c>
      <c r="BG36" s="158">
        <f>+BG4-BG22</f>
        <v>21918.123917076089</v>
      </c>
      <c r="BH36" s="156">
        <f>IF(AND(BG4=0,BG36&lt;=0), "",BG36/BG4)</f>
        <v>0.31695499714743902</v>
      </c>
      <c r="BI36" s="157"/>
      <c r="BJ36" s="155">
        <f>+BJ4-BJ22</f>
        <v>0</v>
      </c>
      <c r="BK36" s="156" t="str">
        <f>IF(AND(BJ4=0,BJ36&lt;=0), "",BJ36/BJ4)</f>
        <v/>
      </c>
      <c r="BL36" s="157"/>
      <c r="BM36" s="156" t="str">
        <f t="shared" si="9"/>
        <v/>
      </c>
      <c r="BN36" s="158">
        <f>+BN4-BN22</f>
        <v>21918.123917076089</v>
      </c>
      <c r="BO36" s="156">
        <f>IF(AND(BN4=0,BN36&lt;=0), "",BN36/BN4)</f>
        <v>0.31695499714743902</v>
      </c>
      <c r="BP36" s="157"/>
      <c r="BQ36" s="155">
        <f>+BQ4-BQ22</f>
        <v>0</v>
      </c>
      <c r="BR36" s="156" t="str">
        <f>IF(AND(BQ4=0,BQ36&lt;=0), "",BQ36/BQ4)</f>
        <v/>
      </c>
      <c r="BS36" s="157"/>
      <c r="BT36" s="156" t="str">
        <f t="shared" si="10"/>
        <v/>
      </c>
      <c r="BU36" s="158">
        <f>+BU4-BU22</f>
        <v>21918.123917076089</v>
      </c>
      <c r="BV36" s="156">
        <f>IF(AND(BU4=0,BU36&lt;=0), "",BU36/BU4)</f>
        <v>0.31695499714743902</v>
      </c>
      <c r="BW36" s="157"/>
      <c r="BX36" s="159">
        <f>+BX4-BX22</f>
        <v>0</v>
      </c>
      <c r="BY36" s="156" t="str">
        <f>IF(AND(BX4=0,BX36&lt;=0), "",BX36/BX4)</f>
        <v/>
      </c>
      <c r="BZ36" s="157">
        <f t="shared" si="11"/>
        <v>1</v>
      </c>
      <c r="CA36" s="155">
        <f>+CA4-CA22</f>
        <v>0</v>
      </c>
      <c r="CB36" s="156" t="str">
        <f>IF(AND(CA4=0,CA36&lt;=0), "",CA36/CA4)</f>
        <v/>
      </c>
      <c r="CC36" s="157"/>
      <c r="CD36" s="156" t="str">
        <f t="shared" si="12"/>
        <v/>
      </c>
      <c r="CE36" s="158">
        <f>+CE4-CE22</f>
        <v>21918.123917076089</v>
      </c>
      <c r="CF36" s="156">
        <f>IF(AND(CE4=0,CE36&lt;=0), "",CE36/CE4)</f>
        <v>0.31695499714743902</v>
      </c>
      <c r="CG36" s="157"/>
      <c r="CH36" s="155">
        <f>+CH4-CH22</f>
        <v>0</v>
      </c>
      <c r="CI36" s="156" t="str">
        <f>IF(AND(CH4=0,CH36&lt;=0), "",CH36/CH4)</f>
        <v/>
      </c>
      <c r="CJ36" s="157"/>
      <c r="CK36" s="156" t="str">
        <f t="shared" si="13"/>
        <v/>
      </c>
      <c r="CL36" s="158">
        <f>+CL4-CL22</f>
        <v>21918.123917076089</v>
      </c>
      <c r="CM36" s="156">
        <f>IF(AND(CL4=0,CL36&lt;=0), "",CL36/CL4)</f>
        <v>0.31695499714743902</v>
      </c>
      <c r="CN36" s="157"/>
      <c r="CO36" s="155">
        <f>+CO4-CO22</f>
        <v>0</v>
      </c>
      <c r="CP36" s="156" t="str">
        <f>IF(AND(CO4=0,CO36&lt;=0), "",CO36/CO4)</f>
        <v/>
      </c>
      <c r="CQ36" s="157"/>
      <c r="CR36" s="156" t="str">
        <f t="shared" si="14"/>
        <v/>
      </c>
      <c r="CS36" s="158">
        <f>+CS4-CS22</f>
        <v>21918.123917076089</v>
      </c>
      <c r="CT36" s="156">
        <f>IF(AND(CS4=0,CS36&lt;=0), "",CS36/CS4)</f>
        <v>0.31695499714743902</v>
      </c>
      <c r="CU36" s="157"/>
      <c r="CV36" s="159">
        <f>+CV4-CV22</f>
        <v>0</v>
      </c>
      <c r="CW36" s="156" t="str">
        <f>IF(AND(CV4=0,CV36&lt;=0), "",CV36/CV4)</f>
        <v/>
      </c>
      <c r="CX36" s="157">
        <f t="shared" si="15"/>
        <v>1</v>
      </c>
    </row>
    <row r="37" spans="1:102" s="3" customFormat="1" ht="15" thickTop="1" x14ac:dyDescent="0.3">
      <c r="B37" s="132"/>
      <c r="C37" s="15"/>
      <c r="D37" s="46"/>
      <c r="E37" s="132"/>
      <c r="F37" s="15"/>
      <c r="G37" s="46"/>
      <c r="H37" s="132"/>
      <c r="I37" s="15"/>
      <c r="J37" s="46"/>
      <c r="K37" s="15"/>
      <c r="L37" s="118"/>
      <c r="M37" s="15"/>
      <c r="N37" s="46"/>
      <c r="O37" s="132"/>
      <c r="P37" s="15"/>
      <c r="Q37" s="46"/>
      <c r="R37" s="15"/>
      <c r="S37" s="118"/>
      <c r="T37" s="15"/>
      <c r="U37" s="46"/>
      <c r="V37" s="133"/>
      <c r="W37" s="15"/>
      <c r="X37" s="46"/>
      <c r="Y37" s="132"/>
      <c r="Z37" s="15"/>
      <c r="AA37" s="46"/>
      <c r="AB37" s="15"/>
      <c r="AC37" s="118"/>
      <c r="AD37" s="15"/>
      <c r="AE37" s="46"/>
      <c r="AF37" s="132"/>
      <c r="AG37" s="15"/>
      <c r="AH37" s="46"/>
      <c r="AI37" s="15" t="str">
        <f t="shared" si="4"/>
        <v/>
      </c>
      <c r="AJ37" s="118"/>
      <c r="AK37" s="15"/>
      <c r="AL37" s="46"/>
      <c r="AM37" s="132"/>
      <c r="AN37" s="15"/>
      <c r="AO37" s="46"/>
      <c r="AP37" s="15" t="str">
        <f t="shared" si="5"/>
        <v/>
      </c>
      <c r="AQ37" s="118"/>
      <c r="AR37" s="15"/>
      <c r="AS37" s="46"/>
      <c r="AT37" s="133"/>
      <c r="AU37" s="15"/>
      <c r="AV37" s="46"/>
      <c r="AW37" s="133"/>
      <c r="AX37" s="15"/>
      <c r="AY37" s="46"/>
      <c r="AZ37" s="133"/>
      <c r="BA37" s="15"/>
      <c r="BB37" s="46"/>
      <c r="BC37" s="132"/>
      <c r="BD37" s="15"/>
      <c r="BE37" s="46"/>
      <c r="BF37" s="15"/>
      <c r="BG37" s="118"/>
      <c r="BH37" s="15"/>
      <c r="BI37" s="46"/>
      <c r="BJ37" s="132"/>
      <c r="BK37" s="15"/>
      <c r="BL37" s="46"/>
      <c r="BM37" s="15" t="str">
        <f t="shared" si="9"/>
        <v/>
      </c>
      <c r="BN37" s="118"/>
      <c r="BO37" s="15"/>
      <c r="BP37" s="46"/>
      <c r="BQ37" s="132"/>
      <c r="BR37" s="15"/>
      <c r="BS37" s="46"/>
      <c r="BT37" s="15" t="str">
        <f t="shared" si="10"/>
        <v/>
      </c>
      <c r="BU37" s="118"/>
      <c r="BV37" s="15"/>
      <c r="BW37" s="46"/>
      <c r="BX37" s="133"/>
      <c r="BY37" s="15"/>
      <c r="BZ37" s="46" t="str">
        <f t="shared" si="11"/>
        <v/>
      </c>
      <c r="CA37" s="132"/>
      <c r="CB37" s="15"/>
      <c r="CC37" s="46"/>
      <c r="CD37" s="15"/>
      <c r="CE37" s="118"/>
      <c r="CF37" s="15"/>
      <c r="CG37" s="46"/>
      <c r="CH37" s="132"/>
      <c r="CI37" s="15"/>
      <c r="CJ37" s="46"/>
      <c r="CK37" s="15" t="str">
        <f t="shared" si="13"/>
        <v/>
      </c>
      <c r="CL37" s="118"/>
      <c r="CM37" s="15"/>
      <c r="CN37" s="46"/>
      <c r="CO37" s="132"/>
      <c r="CP37" s="15"/>
      <c r="CQ37" s="46"/>
      <c r="CR37" s="15" t="str">
        <f t="shared" si="14"/>
        <v/>
      </c>
      <c r="CS37" s="118"/>
      <c r="CT37" s="15"/>
      <c r="CU37" s="46"/>
      <c r="CV37" s="133"/>
      <c r="CW37" s="15"/>
      <c r="CX37" s="46" t="str">
        <f t="shared" si="15"/>
        <v/>
      </c>
    </row>
    <row r="38" spans="1:102" s="28" customFormat="1" ht="18" customHeight="1" x14ac:dyDescent="0.3">
      <c r="A38" s="19" t="s">
        <v>101</v>
      </c>
      <c r="B38" s="123">
        <f>+B39+B68+B83+B93+B104</f>
        <v>0</v>
      </c>
      <c r="C38" s="36" t="str">
        <f>IF(AND(B4=0,B38&gt;=0), "",B38/B4)</f>
        <v/>
      </c>
      <c r="D38" s="42" t="str">
        <f>IF(AND(B124=0,B38&gt;=0),"",B38/B124)</f>
        <v/>
      </c>
      <c r="E38" s="123">
        <f>+E39+E68+E83+E93+E104</f>
        <v>5557.7072336092133</v>
      </c>
      <c r="F38" s="36">
        <f>IF(AND(E4=0,E38&gt;=0), "",E38/E4)</f>
        <v>0.56079933715838726</v>
      </c>
      <c r="G38" s="42">
        <f>IF(AND(E124=0,E38&gt;=0),"",E38/E124)</f>
        <v>0.92582471403159683</v>
      </c>
      <c r="H38" s="123">
        <f>+H39+H68+H83+H93+H104</f>
        <v>4887.5712525798881</v>
      </c>
      <c r="I38" s="36">
        <f>IF(AND(H4=0,H38&gt;=0), "",H38/H4)</f>
        <v>0.63718968663880993</v>
      </c>
      <c r="J38" s="42">
        <f>IF(AND(H124=0,H38&gt;=0),"",H38/H124)</f>
        <v>0.99939768864605238</v>
      </c>
      <c r="K38" s="36">
        <f t="shared" ref="K38:K82" si="19">IF(AND(E38=0,H38&gt;0),100%,IF(AND(E38&lt;0,H38=0),(E38-H38)/E38,IF(AND(E38&gt;0,H38&gt;0),(H38-E38)/E38,IF(AND(E38=0,H38=0),"",(H38-E38)/E38))))</f>
        <v>-0.12057777656527155</v>
      </c>
      <c r="L38" s="124">
        <f>+L39+L68+L83+L93+L104</f>
        <v>10445.278486189101</v>
      </c>
      <c r="M38" s="36">
        <f>IF(AND(L4=0,L38&gt;=0), "",L38/L4)</f>
        <v>0.59412840389171873</v>
      </c>
      <c r="N38" s="42">
        <f>IF(AND(L124=0,L38&gt;=0),"",L38/L124)</f>
        <v>0.95885450033163977</v>
      </c>
      <c r="O38" s="123">
        <f>+O39+O68+O83+O93+O104</f>
        <v>5786.1991254367495</v>
      </c>
      <c r="P38" s="36">
        <f>IF(AND(O4=0,O38&gt;=0), "",O38/O4)</f>
        <v>0.35975395344623479</v>
      </c>
      <c r="Q38" s="42">
        <f>IF(AND(O124=0,O38&gt;=0),"",O38/O124)</f>
        <v>0.99904324358150298</v>
      </c>
      <c r="R38" s="36">
        <f t="shared" ref="R38:R82" si="20">IF(AND(H38=0,O38&gt;0),100%,IF(AND(H38&lt;0,O38=0),(H38-O38)/H38,IF(AND(H38&gt;0,O38&gt;0),(O38-H38)/H38,IF(AND(H38=0,O38=0),"",(O38-H38)/H38))))</f>
        <v>0.18385979997376481</v>
      </c>
      <c r="S38" s="124">
        <f>+S39+S68+S83+S93+S104</f>
        <v>16231.477611625853</v>
      </c>
      <c r="T38" s="36">
        <f>IF(AND(S4=0,S38&gt;=0), "",S38/S4)</f>
        <v>0.48215253015365983</v>
      </c>
      <c r="U38" s="42">
        <f>IF(AND(S124=0,S38&gt;=0),"",S38/S124)</f>
        <v>0.97280472258990291</v>
      </c>
      <c r="V38" s="125">
        <f>+V39+V68+V83+V93+V104</f>
        <v>0</v>
      </c>
      <c r="W38" s="36" t="str">
        <f>IF(AND(V4=0,V38&gt;=0), "",V38/V4)</f>
        <v/>
      </c>
      <c r="X38" s="42">
        <f t="shared" ref="X38:X101" si="21">IF(AND(V38=0,S38&gt;0),100%,IF(AND(V38&lt;0,S38=0),(V38-S38)/V38,IF(AND(V38&gt;0,S38&gt;0),(S38-V38)/V38,IF(AND(V38=0,S38=0),"",(S38-V38)/V38))))</f>
        <v>1</v>
      </c>
      <c r="Y38" s="123">
        <f>+Y39+Y68+Y83+Y93+Y104</f>
        <v>6137.3313652783181</v>
      </c>
      <c r="Z38" s="36">
        <f>IF(AND(Y4=0,Y38&gt;=0), "",Y38/Y4)</f>
        <v>0.69324373785754212</v>
      </c>
      <c r="AA38" s="42">
        <f>IF(AND(Y124=0,Y38&gt;=0),"",Y38/Y124)</f>
        <v>0.99797436400207162</v>
      </c>
      <c r="AB38" s="36">
        <f t="shared" ref="AB38:AB101" si="22">IF(AND(O38=0,Y38&gt;0),100%,IF(AND(O38&lt;0,Y38=0),(O38-Y38)/O38,IF(AND(O38&gt;0,Y38&gt;0),(Y38-O38)/O38,IF(AND(O38=0,Y38=0),"",(Y38-O38)/O38))))</f>
        <v>6.0684437612586441E-2</v>
      </c>
      <c r="AC38" s="124">
        <f>+AC39+AC68+AC83+AC93+AC104</f>
        <v>22368.808976904165</v>
      </c>
      <c r="AD38" s="36">
        <f>IF(AND(AC4=0,AC38&gt;=0), "",AC38/AC4)</f>
        <v>0.52610610933186364</v>
      </c>
      <c r="AE38" s="42">
        <f>IF(AND(AC124=0,AC38&gt;=0),"",AC38/AC124)</f>
        <v>0.9795832554757552</v>
      </c>
      <c r="AF38" s="123">
        <f>+AF39+AF68+AF83+AF93+AF104</f>
        <v>6181.8803127741703</v>
      </c>
      <c r="AG38" s="36">
        <f>IF(AND(AF4=0,AF38&gt;=0), "",AF38/AF4)</f>
        <v>0.41281485838147175</v>
      </c>
      <c r="AH38" s="42">
        <f>IF(AND(AF124=0,AF38&gt;=0),"",AF38/AF124)</f>
        <v>0.99171158310109564</v>
      </c>
      <c r="AI38" s="36">
        <f t="shared" si="4"/>
        <v>7.2586837575507003E-3</v>
      </c>
      <c r="AJ38" s="124">
        <f>+AJ39+AJ68+AJ83+AJ93+AJ104</f>
        <v>28550.689289678339</v>
      </c>
      <c r="AK38" s="36">
        <f>IF(AND(AJ4=0,AJ38&gt;=0), "",AJ38/AJ4)</f>
        <v>0.49659744659497801</v>
      </c>
      <c r="AL38" s="42">
        <f>IF(AND(AJ124=0,AJ38&gt;=0),"",AJ38/AJ124)</f>
        <v>0.98218408821356284</v>
      </c>
      <c r="AM38" s="123">
        <f>+AM39+AM68+AM83+AM93+AM104</f>
        <v>5441.3199754560574</v>
      </c>
      <c r="AN38" s="36">
        <f>IF(AND(AM4=0,AM38&gt;=0), "",AM38/AM4)</f>
        <v>0.46668385603792872</v>
      </c>
      <c r="AO38" s="42">
        <f>IF(AND(AM124=0,AM38&gt;=0),"",AM38/AM124)</f>
        <v>0.99878125641745819</v>
      </c>
      <c r="AP38" s="36">
        <f t="shared" si="5"/>
        <v>-0.11979532114004651</v>
      </c>
      <c r="AQ38" s="124">
        <f>+AQ39+AQ68+AQ83+AQ93+AQ104</f>
        <v>33992.009265134402</v>
      </c>
      <c r="AR38" s="36">
        <f>IF(AND(AQ4=0,AQ38&gt;=0), "",AQ38/AQ4)</f>
        <v>0.49155380453308684</v>
      </c>
      <c r="AS38" s="42">
        <f>IF(AND(AQ124=0,AQ38&gt;=0),"",AQ38/AQ124)</f>
        <v>0.98480372283955653</v>
      </c>
      <c r="AT38" s="125">
        <f>+AT39+AT68+AT83+AT93+AT104</f>
        <v>0</v>
      </c>
      <c r="AU38" s="36" t="str">
        <f>IF(AND(AT4=0,AT38&gt;=0), "",AT38/AT4)</f>
        <v/>
      </c>
      <c r="AV38" s="42">
        <f t="shared" ref="AV38:AV101" si="23">IF(AND(AT38=0,AQ38&gt;0),100%,IF(AND(AT38&lt;0,AQ38=0),(AT38-AQ38)/AT38,IF(AND(AT38&gt;0,AQ38&gt;0),(AQ38-AT38)/AT38,IF(AND(AT38=0,AQ38=0),"",(AQ38-AT38)/AT38))))</f>
        <v>1</v>
      </c>
      <c r="AW38" s="125">
        <f>+AW39+AW68+AW83+AW93+AW104</f>
        <v>5665.3348775223994</v>
      </c>
      <c r="AX38" s="36">
        <f>IF(AND(AW4=0,AW38&gt;=0), "",AW38/AW4)</f>
        <v>0.49155380453308684</v>
      </c>
      <c r="AY38" s="42">
        <f>IF(AND(AW124=0,AW38&gt;=0),"",AW38/AW124)</f>
        <v>0.98480372283955642</v>
      </c>
      <c r="AZ38" s="125">
        <f>+AZ39+AZ68+AZ83+AZ93+AZ104</f>
        <v>0</v>
      </c>
      <c r="BA38" s="36" t="str">
        <f>IF(AND(AZ4=0,AZ38&gt;=0), "",AZ38/AZ4)</f>
        <v/>
      </c>
      <c r="BB38" s="42">
        <f t="shared" ref="BB38:BB101" si="24">IF(AND(AZ38=0,AW38&gt;0),100%,IF(AND(AZ38&lt;0,AW38=0),(AZ38-AW38)/AZ38,IF(AND(AZ38&gt;0,AW38&gt;0),(AW38-AZ38)/AZ38,IF(AND(AZ38=0,AW38=0),"",(AW38-AZ38)/AZ38))))</f>
        <v>1</v>
      </c>
      <c r="BC38" s="123">
        <f>+BC39+BC68+BC83+BC93+BC104</f>
        <v>0</v>
      </c>
      <c r="BD38" s="36" t="str">
        <f>IF(AND(BC4=0,BC38&gt;=0), "",BC38/BC4)</f>
        <v/>
      </c>
      <c r="BE38" s="42" t="str">
        <f>IF(AND(BC124=0,BC38&gt;=0),"",BC38/BC124)</f>
        <v/>
      </c>
      <c r="BF38" s="36">
        <f t="shared" ref="BF38:BF101" si="25">IF(AND(AM38=0,BC38&gt;0),100%,IF(AND(AM38&lt;0,BC38=0),(AM38-BC38)/AM38,IF(AND(AM38&gt;0,BC38&gt;0),(BC38-AM38)/AM38,IF(AND(AM38=0,BC38=0),"",(BC38-AM38)/AM38))))</f>
        <v>-1</v>
      </c>
      <c r="BG38" s="124">
        <f>+BG39+BG68+BG83+BG93+BG104</f>
        <v>33992.009265134402</v>
      </c>
      <c r="BH38" s="36">
        <f>IF(AND(BG4=0,BG38&gt;=0), "",BG38/BG4)</f>
        <v>0.49155380453308684</v>
      </c>
      <c r="BI38" s="42">
        <f>IF(AND(BG124=0,BG38&gt;=0),"",BG38/BG124)</f>
        <v>0.98480372283955653</v>
      </c>
      <c r="BJ38" s="123">
        <f>+BJ39+BJ68+BJ83+BJ93+BJ104</f>
        <v>0</v>
      </c>
      <c r="BK38" s="36" t="str">
        <f>IF(AND(BJ4=0,BJ38&gt;=0), "",BJ38/BJ4)</f>
        <v/>
      </c>
      <c r="BL38" s="42" t="str">
        <f>IF(AND(BJ124=0,BJ38&gt;=0),"",BJ38/BJ124)</f>
        <v/>
      </c>
      <c r="BM38" s="36" t="str">
        <f t="shared" si="9"/>
        <v/>
      </c>
      <c r="BN38" s="124">
        <f>+BN39+BN68+BN83+BN93+BN104</f>
        <v>33992.009265134402</v>
      </c>
      <c r="BO38" s="36">
        <f>IF(AND(BN4=0,BN38&gt;=0), "",BN38/BN4)</f>
        <v>0.49155380453308684</v>
      </c>
      <c r="BP38" s="42">
        <f>IF(AND(BN124=0,BN38&gt;=0),"",BN38/BN124)</f>
        <v>0.98480372283955653</v>
      </c>
      <c r="BQ38" s="123">
        <f>+BQ39+BQ68+BQ83+BQ93+BQ104</f>
        <v>0</v>
      </c>
      <c r="BR38" s="36" t="str">
        <f>IF(AND(BQ4=0,BQ38&gt;=0), "",BQ38/BQ4)</f>
        <v/>
      </c>
      <c r="BS38" s="42" t="str">
        <f>IF(AND(BQ124=0,BQ38&gt;=0),"",BQ38/BQ124)</f>
        <v/>
      </c>
      <c r="BT38" s="36" t="str">
        <f t="shared" si="10"/>
        <v/>
      </c>
      <c r="BU38" s="124">
        <f>+BU39+BU68+BU83+BU93+BU104</f>
        <v>33992.009265134402</v>
      </c>
      <c r="BV38" s="36">
        <f>IF(AND(BU4=0,BU38&gt;=0), "",BU38/BU4)</f>
        <v>0.49155380453308684</v>
      </c>
      <c r="BW38" s="42">
        <f>IF(AND(BU124=0,BU38&gt;=0),"",BU38/BU124)</f>
        <v>0.98480372283955653</v>
      </c>
      <c r="BX38" s="125">
        <f>+BX39+BX68+BX83+BX93+BX104</f>
        <v>0</v>
      </c>
      <c r="BY38" s="36" t="str">
        <f>IF(AND(BX4=0,BX38&gt;=0), "",BX38/BX4)</f>
        <v/>
      </c>
      <c r="BZ38" s="42">
        <f t="shared" si="11"/>
        <v>1</v>
      </c>
      <c r="CA38" s="123">
        <f>+CA39+CA68+CA83+CA93+CA104</f>
        <v>0</v>
      </c>
      <c r="CB38" s="36" t="str">
        <f>IF(AND(CA4=0,CA38&gt;=0), "",CA38/CA4)</f>
        <v/>
      </c>
      <c r="CC38" s="42" t="str">
        <f>IF(AND(CA124=0,CA38&gt;=0),"",CA38/CA124)</f>
        <v/>
      </c>
      <c r="CD38" s="36" t="str">
        <f t="shared" ref="CD38:CD101" si="26">IF(AND(BQ38=0,CA38&gt;0),100%,IF(AND(BQ38&lt;0,CA38=0),(BQ38-CA38)/BQ38,IF(AND(BQ38&gt;0,CA38&gt;0),(CA38-BQ38)/BQ38,IF(AND(BQ38=0,CA38=0),"",(CA38-BQ38)/BQ38))))</f>
        <v/>
      </c>
      <c r="CE38" s="124">
        <f>+CE39+CE68+CE83+CE93+CE104</f>
        <v>33992.009265134402</v>
      </c>
      <c r="CF38" s="36">
        <f>IF(AND(CE4=0,CE38&gt;=0), "",CE38/CE4)</f>
        <v>0.49155380453308684</v>
      </c>
      <c r="CG38" s="42">
        <f>IF(AND(CE124=0,CE38&gt;=0),"",CE38/CE124)</f>
        <v>0.98480372283955653</v>
      </c>
      <c r="CH38" s="123">
        <f>+CH39+CH68+CH83+CH93+CH104</f>
        <v>0</v>
      </c>
      <c r="CI38" s="36" t="str">
        <f>IF(AND(CH4=0,CH38&gt;=0), "",CH38/CH4)</f>
        <v/>
      </c>
      <c r="CJ38" s="42" t="str">
        <f>IF(AND(CH124=0,CH38&gt;=0),"",CH38/CH124)</f>
        <v/>
      </c>
      <c r="CK38" s="36" t="str">
        <f t="shared" si="13"/>
        <v/>
      </c>
      <c r="CL38" s="124">
        <f>+CL39+CL68+CL83+CL93+CL104</f>
        <v>33992.009265134402</v>
      </c>
      <c r="CM38" s="36">
        <f>IF(AND(CL4=0,CL38&gt;=0), "",CL38/CL4)</f>
        <v>0.49155380453308684</v>
      </c>
      <c r="CN38" s="42">
        <f>IF(AND(CL124=0,CL38&gt;=0),"",CL38/CL124)</f>
        <v>0.98480372283955653</v>
      </c>
      <c r="CO38" s="123">
        <f>+CO39+CO68+CO83+CO93+CO104</f>
        <v>0</v>
      </c>
      <c r="CP38" s="36" t="str">
        <f>IF(AND(CO4=0,CO38&gt;=0), "",CO38/CO4)</f>
        <v/>
      </c>
      <c r="CQ38" s="42" t="str">
        <f>IF(AND(CO124=0,CO38&gt;=0),"",CO38/CO124)</f>
        <v/>
      </c>
      <c r="CR38" s="36" t="str">
        <f t="shared" si="14"/>
        <v/>
      </c>
      <c r="CS38" s="124">
        <f>+CS39+CS68+CS83+CS93+CS104</f>
        <v>33992.009265134402</v>
      </c>
      <c r="CT38" s="36">
        <f>IF(AND(CS4=0,CS38&gt;=0), "",CS38/CS4)</f>
        <v>0.49155380453308684</v>
      </c>
      <c r="CU38" s="42">
        <f>IF(AND(CS124=0,CS38&gt;=0),"",CS38/CS124)</f>
        <v>0.98480372283955653</v>
      </c>
      <c r="CV38" s="125">
        <f>+CV39+CV68+CV83+CV93+CV104</f>
        <v>0</v>
      </c>
      <c r="CW38" s="36" t="str">
        <f>IF(AND(CV4=0,CV38&gt;=0), "",CV38/CV4)</f>
        <v/>
      </c>
      <c r="CX38" s="42">
        <f t="shared" si="15"/>
        <v>1</v>
      </c>
    </row>
    <row r="39" spans="1:102" s="6" customFormat="1" x14ac:dyDescent="0.3">
      <c r="A39" s="37" t="s">
        <v>60</v>
      </c>
      <c r="B39" s="126">
        <f>SUM(B40:B67)</f>
        <v>0</v>
      </c>
      <c r="C39" s="38" t="str">
        <f>IF(AND(B4=0,B39&gt;=0), "",B39/B4)</f>
        <v/>
      </c>
      <c r="D39" s="43" t="str">
        <f>IF(AND(B124=0,B39&gt;=0),"",B39/B124)</f>
        <v/>
      </c>
      <c r="E39" s="126">
        <f>SUM(E40:E67)</f>
        <v>3087.1958886481884</v>
      </c>
      <c r="F39" s="38">
        <f>IF(AND(E4=0,E39&gt;=0), "",E39/E4)</f>
        <v>0.3115128838673436</v>
      </c>
      <c r="G39" s="43">
        <f>IF(AND(E124=0,E39&gt;=0),"",E39/E124)</f>
        <v>0.51427722451495428</v>
      </c>
      <c r="H39" s="126">
        <f>SUM(H40:H67)</f>
        <v>3563.1023742082425</v>
      </c>
      <c r="I39" s="38">
        <f>IF(AND(H4=0,H39&gt;=0), "",H39/H4)</f>
        <v>0.46451948584592834</v>
      </c>
      <c r="J39" s="43">
        <f>IF(AND(H124=0,H39&gt;=0),"",H39/H124)</f>
        <v>0.72857378300384679</v>
      </c>
      <c r="K39" s="38">
        <f t="shared" si="19"/>
        <v>0.15415493629995811</v>
      </c>
      <c r="L39" s="127">
        <f>SUM(L40:L67)</f>
        <v>6650.2982628564296</v>
      </c>
      <c r="M39" s="38">
        <f>IF(AND(L4=0,L39&gt;=0), "",L39/L4)</f>
        <v>0.37826957869423999</v>
      </c>
      <c r="N39" s="43">
        <f>IF(AND(L124=0,L39&gt;=0),"",L39/L124)</f>
        <v>0.61048333238016561</v>
      </c>
      <c r="O39" s="126">
        <f>SUM(O40:O67)</f>
        <v>3415.0438596013855</v>
      </c>
      <c r="P39" s="38">
        <f>IF(AND(O4=0,O39&gt;=0), "",O39/O4)</f>
        <v>0.21232859482539021</v>
      </c>
      <c r="Q39" s="43">
        <f>IF(AND(O124=0,O39&gt;=0),"",O39/O124)</f>
        <v>0.58964035293405803</v>
      </c>
      <c r="R39" s="38">
        <f t="shared" si="20"/>
        <v>-4.155325866542274E-2</v>
      </c>
      <c r="S39" s="127">
        <f>SUM(S40:S67)</f>
        <v>10065.342122457818</v>
      </c>
      <c r="T39" s="38">
        <f>IF(AND(S4=0,S39&gt;=0), "",S39/S4)</f>
        <v>0.29898880972667857</v>
      </c>
      <c r="U39" s="43">
        <f>IF(AND(S124=0,S39&gt;=0),"",S39/S124)</f>
        <v>0.60324836626067646</v>
      </c>
      <c r="V39" s="128">
        <f>SUM(V40:V67)</f>
        <v>0</v>
      </c>
      <c r="W39" s="38" t="str">
        <f>IF(AND(V4=0,V39&gt;=0), "",V39/V4)</f>
        <v/>
      </c>
      <c r="X39" s="91">
        <f t="shared" si="21"/>
        <v>1</v>
      </c>
      <c r="Y39" s="126">
        <f>SUM(Y40:Y67)</f>
        <v>3982.6569950175158</v>
      </c>
      <c r="Z39" s="38">
        <f>IF(AND(Y4=0,Y39&gt;=0), "",Y39/Y4)</f>
        <v>0.4498619770557597</v>
      </c>
      <c r="AA39" s="43">
        <f>IF(AND(Y124=0,Y39&gt;=0),"",Y39/Y124)</f>
        <v>0.64760876431197312</v>
      </c>
      <c r="AB39" s="38">
        <f t="shared" si="22"/>
        <v>0.16620961801714132</v>
      </c>
      <c r="AC39" s="127">
        <f>SUM(AC40:AC67)</f>
        <v>14047.99911747533</v>
      </c>
      <c r="AD39" s="38">
        <f>IF(AND(AC4=0,AC39&gt;=0), "",AC39/AC4)</f>
        <v>0.33040374063828565</v>
      </c>
      <c r="AE39" s="43">
        <f>IF(AND(AC124=0,AC39&gt;=0),"",AC39/AC124)</f>
        <v>0.61519523559012312</v>
      </c>
      <c r="AF39" s="126">
        <f>SUM(AF40:AF67)</f>
        <v>3683.342033397671</v>
      </c>
      <c r="AG39" s="38">
        <f>IF(AND(AF4=0,AF39&gt;=0), "",AF39/AF4)</f>
        <v>0.24596696198494133</v>
      </c>
      <c r="AH39" s="43">
        <f>IF(AND(AF124=0,AF39&gt;=0),"",AF39/AF124)</f>
        <v>0.59089027516360682</v>
      </c>
      <c r="AI39" s="38">
        <f t="shared" si="4"/>
        <v>-7.5154592020930083E-2</v>
      </c>
      <c r="AJ39" s="127">
        <f>SUM(AJ40:AJ67)</f>
        <v>17731.341150873006</v>
      </c>
      <c r="AK39" s="38">
        <f>IF(AND(AJ4=0,AJ39&gt;=0), "",AJ39/AJ4)</f>
        <v>0.3084107234991102</v>
      </c>
      <c r="AL39" s="43">
        <f>IF(AND(AJ124=0,AJ39&gt;=0),"",AJ39/AJ124)</f>
        <v>0.60998321141654077</v>
      </c>
      <c r="AM39" s="126">
        <f>SUM(AM40:AM67)</f>
        <v>3587.7264168548591</v>
      </c>
      <c r="AN39" s="38">
        <f>IF(AND(AM4=0,AM39&gt;=0), "",AM39/AM4)</f>
        <v>0.30770732215332269</v>
      </c>
      <c r="AO39" s="43">
        <f>IF(AND(AM124=0,AM39&gt;=0),"",AM39/AM124)</f>
        <v>0.65854496968965093</v>
      </c>
      <c r="AP39" s="38">
        <f t="shared" si="5"/>
        <v>-2.5958929601390301E-2</v>
      </c>
      <c r="AQ39" s="127">
        <f>SUM(AQ40:AQ67)</f>
        <v>21319.067567727863</v>
      </c>
      <c r="AR39" s="38">
        <f>IF(AND(AQ4=0,AQ39&gt;=0), "",AQ39/AQ4)</f>
        <v>0.30829212507785947</v>
      </c>
      <c r="AS39" s="43">
        <f>IF(AND(AQ124=0,AQ39&gt;=0),"",AQ39/AQ124)</f>
        <v>0.61764801675613556</v>
      </c>
      <c r="AT39" s="128">
        <f>SUM(AT40:AT67)</f>
        <v>0</v>
      </c>
      <c r="AU39" s="38" t="str">
        <f>IF(AND(AT4=0,AT39&gt;=0), "",AT39/AT4)</f>
        <v/>
      </c>
      <c r="AV39" s="91">
        <f t="shared" si="23"/>
        <v>1</v>
      </c>
      <c r="AW39" s="128">
        <f>SUM(AW40:AW67)</f>
        <v>3553.1779279546431</v>
      </c>
      <c r="AX39" s="38">
        <f>IF(AND(AW4=0,AW39&gt;=0), "",AW39/AW4)</f>
        <v>0.30829212507785947</v>
      </c>
      <c r="AY39" s="43">
        <f>IF(AND(AW124=0,AW39&gt;=0),"",AW39/AW124)</f>
        <v>0.61764801675613545</v>
      </c>
      <c r="AZ39" s="128">
        <f>SUM(AZ40:AZ67)</f>
        <v>0</v>
      </c>
      <c r="BA39" s="38" t="str">
        <f>IF(AND(AZ4=0,AZ39&gt;=0), "",AZ39/AZ4)</f>
        <v/>
      </c>
      <c r="BB39" s="91">
        <f t="shared" si="24"/>
        <v>1</v>
      </c>
      <c r="BC39" s="126">
        <f>SUM(BC40:BC67)</f>
        <v>0</v>
      </c>
      <c r="BD39" s="38" t="str">
        <f>IF(AND(BC4=0,BC39&gt;=0), "",BC39/BC4)</f>
        <v/>
      </c>
      <c r="BE39" s="43" t="str">
        <f>IF(AND(BC124=0,BC39&gt;=0),"",BC39/BC124)</f>
        <v/>
      </c>
      <c r="BF39" s="38">
        <f t="shared" si="25"/>
        <v>-1</v>
      </c>
      <c r="BG39" s="127">
        <f>SUM(BG40:BG67)</f>
        <v>21319.067567727863</v>
      </c>
      <c r="BH39" s="38">
        <f>IF(AND(BG4=0,BG39&gt;=0), "",BG39/BG4)</f>
        <v>0.30829212507785947</v>
      </c>
      <c r="BI39" s="43">
        <f>IF(AND(BG124=0,BG39&gt;=0),"",BG39/BG124)</f>
        <v>0.61764801675613556</v>
      </c>
      <c r="BJ39" s="126">
        <f>SUM(BJ40:BJ67)</f>
        <v>0</v>
      </c>
      <c r="BK39" s="38" t="str">
        <f>IF(AND(BJ4=0,BJ39&gt;=0), "",BJ39/BJ4)</f>
        <v/>
      </c>
      <c r="BL39" s="43" t="str">
        <f>IF(AND(BJ124=0,BJ39&gt;=0),"",BJ39/BJ124)</f>
        <v/>
      </c>
      <c r="BM39" s="38" t="str">
        <f t="shared" si="9"/>
        <v/>
      </c>
      <c r="BN39" s="127">
        <f>SUM(BN40:BN67)</f>
        <v>21319.067567727863</v>
      </c>
      <c r="BO39" s="38">
        <f>IF(AND(BN4=0,BN39&gt;=0), "",BN39/BN4)</f>
        <v>0.30829212507785947</v>
      </c>
      <c r="BP39" s="43">
        <f>IF(AND(BN124=0,BN39&gt;=0),"",BN39/BN124)</f>
        <v>0.61764801675613556</v>
      </c>
      <c r="BQ39" s="126">
        <f>SUM(BQ40:BQ67)</f>
        <v>0</v>
      </c>
      <c r="BR39" s="38" t="str">
        <f>IF(AND(BQ4=0,BQ39&gt;=0), "",BQ39/BQ4)</f>
        <v/>
      </c>
      <c r="BS39" s="43" t="str">
        <f>IF(AND(BQ124=0,BQ39&gt;=0),"",BQ39/BQ124)</f>
        <v/>
      </c>
      <c r="BT39" s="38" t="str">
        <f t="shared" si="10"/>
        <v/>
      </c>
      <c r="BU39" s="127">
        <f>SUM(BU40:BU67)</f>
        <v>21319.067567727863</v>
      </c>
      <c r="BV39" s="38">
        <f>IF(AND(BU4=0,BU39&gt;=0), "",BU39/BU4)</f>
        <v>0.30829212507785947</v>
      </c>
      <c r="BW39" s="43">
        <f>IF(AND(BU124=0,BU39&gt;=0),"",BU39/BU124)</f>
        <v>0.61764801675613556</v>
      </c>
      <c r="BX39" s="128">
        <f>SUM(BX40:BX67)</f>
        <v>0</v>
      </c>
      <c r="BY39" s="38" t="str">
        <f>IF(AND(BX4=0,BX39&gt;=0), "",BX39/BX4)</f>
        <v/>
      </c>
      <c r="BZ39" s="91">
        <f t="shared" si="11"/>
        <v>1</v>
      </c>
      <c r="CA39" s="126">
        <f>SUM(CA40:CA67)</f>
        <v>0</v>
      </c>
      <c r="CB39" s="38" t="str">
        <f>IF(AND(CA4=0,CA39&gt;=0), "",CA39/CA4)</f>
        <v/>
      </c>
      <c r="CC39" s="43" t="str">
        <f>IF(AND(CA124=0,CA39&gt;=0),"",CA39/CA124)</f>
        <v/>
      </c>
      <c r="CD39" s="38" t="str">
        <f t="shared" si="26"/>
        <v/>
      </c>
      <c r="CE39" s="127">
        <f>SUM(CE40:CE67)</f>
        <v>21319.067567727863</v>
      </c>
      <c r="CF39" s="38">
        <f>IF(AND(CE4=0,CE39&gt;=0), "",CE39/CE4)</f>
        <v>0.30829212507785947</v>
      </c>
      <c r="CG39" s="43">
        <f>IF(AND(CE124=0,CE39&gt;=0),"",CE39/CE124)</f>
        <v>0.61764801675613556</v>
      </c>
      <c r="CH39" s="126">
        <f>SUM(CH40:CH67)</f>
        <v>0</v>
      </c>
      <c r="CI39" s="38" t="str">
        <f>IF(AND(CH4=0,CH39&gt;=0), "",CH39/CH4)</f>
        <v/>
      </c>
      <c r="CJ39" s="43" t="str">
        <f>IF(AND(CH124=0,CH39&gt;=0),"",CH39/CH124)</f>
        <v/>
      </c>
      <c r="CK39" s="38" t="str">
        <f t="shared" si="13"/>
        <v/>
      </c>
      <c r="CL39" s="127">
        <f>SUM(CL40:CL67)</f>
        <v>21319.067567727863</v>
      </c>
      <c r="CM39" s="38">
        <f>IF(AND(CL4=0,CL39&gt;=0), "",CL39/CL4)</f>
        <v>0.30829212507785947</v>
      </c>
      <c r="CN39" s="43">
        <f>IF(AND(CL124=0,CL39&gt;=0),"",CL39/CL124)</f>
        <v>0.61764801675613556</v>
      </c>
      <c r="CO39" s="126">
        <f>SUM(CO40:CO67)</f>
        <v>0</v>
      </c>
      <c r="CP39" s="38" t="str">
        <f>IF(AND(CO4=0,CO39&gt;=0), "",CO39/CO4)</f>
        <v/>
      </c>
      <c r="CQ39" s="43" t="str">
        <f>IF(AND(CO124=0,CO39&gt;=0),"",CO39/CO124)</f>
        <v/>
      </c>
      <c r="CR39" s="38" t="str">
        <f t="shared" si="14"/>
        <v/>
      </c>
      <c r="CS39" s="127">
        <f>SUM(CS40:CS67)</f>
        <v>21319.067567727863</v>
      </c>
      <c r="CT39" s="38">
        <f>IF(AND(CS4=0,CS39&gt;=0), "",CS39/CS4)</f>
        <v>0.30829212507785947</v>
      </c>
      <c r="CU39" s="43">
        <f>IF(AND(CS124=0,CS39&gt;=0),"",CS39/CS124)</f>
        <v>0.61764801675613556</v>
      </c>
      <c r="CV39" s="128">
        <f>SUM(CV40:CV67)</f>
        <v>0</v>
      </c>
      <c r="CW39" s="38" t="str">
        <f>IF(AND(CV4=0,CV39&gt;=0), "",CV39/CV4)</f>
        <v/>
      </c>
      <c r="CX39" s="91">
        <f t="shared" si="15"/>
        <v>1</v>
      </c>
    </row>
    <row r="40" spans="1:102" outlineLevel="1" x14ac:dyDescent="0.3">
      <c r="A40" s="29" t="s">
        <v>61</v>
      </c>
      <c r="B40" s="129">
        <f>+'N EERR TERRA'!B39</f>
        <v>0</v>
      </c>
      <c r="C40" s="30" t="str">
        <f>IF(AND(B4=0,B40&gt;=0), "",B40/B4)</f>
        <v/>
      </c>
      <c r="D40" s="47" t="str">
        <f>IF(AND(B124=0,B40&gt;=0),"",B40/B124)</f>
        <v/>
      </c>
      <c r="E40" s="129">
        <f>+'N EERR TERRA'!C39</f>
        <v>42.211744153752164</v>
      </c>
      <c r="F40" s="30">
        <f>IF(AND(E4=0,E40&gt;=0), "",E40/E4)</f>
        <v>4.2593676037070913E-3</v>
      </c>
      <c r="G40" s="47">
        <f>IF(AND(E124=0,E40&gt;=0),"",E40/E124)</f>
        <v>7.0317982429137903E-3</v>
      </c>
      <c r="H40" s="129">
        <f>+'N EERR TERRA'!D39</f>
        <v>133.07988043555622</v>
      </c>
      <c r="I40" s="30">
        <f>IF(AND(H4=0,H40&gt;=0), "",H40/H4)</f>
        <v>1.7349542938714699E-2</v>
      </c>
      <c r="J40" s="47">
        <f>IF(AND(H124=0,H40&gt;=0),"",H40/H124)</f>
        <v>2.7211823222502266E-2</v>
      </c>
      <c r="K40" s="30">
        <f t="shared" si="19"/>
        <v>2.1526742877722778</v>
      </c>
      <c r="L40" s="130">
        <f>+E40+H40</f>
        <v>175.29162458930838</v>
      </c>
      <c r="M40" s="30">
        <f>IF(AND(L4=0,L40&gt;=0), "",L40/L4)</f>
        <v>9.9706037776336118E-3</v>
      </c>
      <c r="N40" s="47">
        <f>IF(AND(L124=0,L40&gt;=0),"",L40/L124)</f>
        <v>1.6091400849689109E-2</v>
      </c>
      <c r="O40" s="129">
        <f>+'N EERR TERRA'!E39</f>
        <v>89.584104457011264</v>
      </c>
      <c r="P40" s="30">
        <f>IF(AND(O4=0,O40&gt;=0), "",O40/O4)</f>
        <v>5.5698456008317267E-3</v>
      </c>
      <c r="Q40" s="47">
        <f>IF(AND(O124=0,O40&gt;=0),"",O40/O124)</f>
        <v>1.5467562099035308E-2</v>
      </c>
      <c r="R40" s="30">
        <f t="shared" si="20"/>
        <v>-0.32683960818260377</v>
      </c>
      <c r="S40" s="130">
        <f>+L40+O40</f>
        <v>264.87572904631963</v>
      </c>
      <c r="T40" s="30">
        <f>IF(AND(S4=0,S40&gt;=0), "",S40/S4)</f>
        <v>7.8680762153474654E-3</v>
      </c>
      <c r="U40" s="47">
        <f>IF(AND(S124=0,S40&gt;=0),"",S40/S124)</f>
        <v>1.587485540633371E-2</v>
      </c>
      <c r="V40" s="131"/>
      <c r="W40" s="30" t="str">
        <f>IF(AND(V4=0,V40&gt;=0), "",V40/V4)</f>
        <v/>
      </c>
      <c r="X40" s="47">
        <f t="shared" si="21"/>
        <v>1</v>
      </c>
      <c r="Y40" s="129">
        <f>+'N EERR TERRA'!F39</f>
        <v>106.95264149474502</v>
      </c>
      <c r="Z40" s="30">
        <f>IF(AND(Y4=0,Y40&gt;=0), "",Y40/Y4)</f>
        <v>1.2080861297961281E-2</v>
      </c>
      <c r="AA40" s="47">
        <f>IF(AND(Y124=0,Y40&gt;=0),"",Y40/Y124)</f>
        <v>1.7391271225457031E-2</v>
      </c>
      <c r="AB40" s="30">
        <f t="shared" si="22"/>
        <v>0.19387967478168408</v>
      </c>
      <c r="AC40" s="130">
        <f t="shared" ref="AC40:AC66" si="27">+S40+Y40</f>
        <v>371.82837054106466</v>
      </c>
      <c r="AD40" s="30">
        <f>IF(AND(AC4=0,AC40&gt;=0), "",AC40/AC4)</f>
        <v>8.7452656762613198E-3</v>
      </c>
      <c r="AE40" s="47">
        <f>IF(AND(AC124=0,AC40&gt;=0),"",AC40/AC124)</f>
        <v>1.6283247179987845E-2</v>
      </c>
      <c r="AF40" s="129">
        <f>+'N EERR TERRA'!G39</f>
        <v>89.707967333450313</v>
      </c>
      <c r="AG40" s="30">
        <f>IF(AND(AF4=0,AF40&gt;=0), "",AF40/AF4)</f>
        <v>5.9905368523431044E-3</v>
      </c>
      <c r="AH40" s="47">
        <f>IF(AND(AF124=0,AF40&gt;=0),"",AF40/AF124)</f>
        <v>1.4391160261903204E-2</v>
      </c>
      <c r="AI40" s="30">
        <f t="shared" si="4"/>
        <v>-0.16123654283136155</v>
      </c>
      <c r="AJ40" s="130">
        <f t="shared" si="16"/>
        <v>461.53633787451497</v>
      </c>
      <c r="AK40" s="30">
        <f>IF(AND(AJ4=0,AJ40&gt;=0), "",AJ40/AJ4)</f>
        <v>8.0277489826538397E-3</v>
      </c>
      <c r="AL40" s="47">
        <f>IF(AND(AJ124=0,AJ40&gt;=0),"",AJ40/AJ124)</f>
        <v>1.5877502731837356E-2</v>
      </c>
      <c r="AM40" s="129">
        <f>+'N EERR TERRA'!H39</f>
        <v>88.178583888896384</v>
      </c>
      <c r="AN40" s="30">
        <f>IF(AND(AM4=0,AM40&gt;=0), "",AM40/AM4)</f>
        <v>7.5627828789438314E-3</v>
      </c>
      <c r="AO40" s="47">
        <f>IF(AND(AM124=0,AM40&gt;=0),"",AM40/AM124)</f>
        <v>1.6185616211309574E-2</v>
      </c>
      <c r="AP40" s="30">
        <f t="shared" si="5"/>
        <v>-1.7048468380396045E-2</v>
      </c>
      <c r="AQ40" s="130">
        <f t="shared" si="17"/>
        <v>549.71492176341133</v>
      </c>
      <c r="AR40" s="30">
        <f>IF(AND(AQ4=0,AQ40&gt;=0), "",AQ40/AQ4)</f>
        <v>7.9493524226169222E-3</v>
      </c>
      <c r="AS40" s="47">
        <f>IF(AND(AQ124=0,AQ40&gt;=0),"",AQ40/AQ124)</f>
        <v>1.5926134204968495E-2</v>
      </c>
      <c r="AT40" s="131">
        <f t="shared" ref="AT40:AT67" si="28">+V40*2</f>
        <v>0</v>
      </c>
      <c r="AU40" s="30" t="str">
        <f>IF(AND(AT4=0,AT40&gt;=0), "",AT40/AT4)</f>
        <v/>
      </c>
      <c r="AV40" s="47">
        <f t="shared" si="23"/>
        <v>1</v>
      </c>
      <c r="AW40" s="131">
        <f>+AQ40/6</f>
        <v>91.619153627235221</v>
      </c>
      <c r="AX40" s="30">
        <f>IF(AND(AW4=0,AW40&gt;=0), "",AW40/AW4)</f>
        <v>7.9493524226169239E-3</v>
      </c>
      <c r="AY40" s="47">
        <f>IF(AND(AW124=0,AW40&gt;=0),"",AW40/AW124)</f>
        <v>1.5926134204968499E-2</v>
      </c>
      <c r="AZ40" s="131">
        <f t="shared" ref="AZ40:AZ67" si="29">+AT40/6</f>
        <v>0</v>
      </c>
      <c r="BA40" s="30" t="str">
        <f>IF(AND(AZ4=0,AZ40&gt;=0), "",AZ40/AZ4)</f>
        <v/>
      </c>
      <c r="BB40" s="47">
        <f t="shared" si="24"/>
        <v>1</v>
      </c>
      <c r="BC40" s="129">
        <f>+'N EERR TERRA'!I39</f>
        <v>0</v>
      </c>
      <c r="BD40" s="30" t="str">
        <f>IF(AND(BC4=0,BC40&gt;=0), "",BC40/BC4)</f>
        <v/>
      </c>
      <c r="BE40" s="47" t="str">
        <f>IF(AND(BC124=0,BC40&gt;=0),"",BC40/BC124)</f>
        <v/>
      </c>
      <c r="BF40" s="30">
        <f t="shared" si="25"/>
        <v>-1</v>
      </c>
      <c r="BG40" s="130">
        <f t="shared" ref="BG40:BG67" si="30">+AQ40+BC40</f>
        <v>549.71492176341133</v>
      </c>
      <c r="BH40" s="30">
        <f>IF(AND(BG4=0,BG40&gt;=0), "",BG40/BG4)</f>
        <v>7.9493524226169222E-3</v>
      </c>
      <c r="BI40" s="47">
        <f>IF(AND(BG124=0,BG40&gt;=0),"",BG40/BG124)</f>
        <v>1.5926134204968495E-2</v>
      </c>
      <c r="BJ40" s="129">
        <f>+'N EERR TERRA'!J39</f>
        <v>0</v>
      </c>
      <c r="BK40" s="30" t="str">
        <f>IF(AND(BJ4=0,BJ40&gt;=0), "",BJ40/BJ4)</f>
        <v/>
      </c>
      <c r="BL40" s="47" t="str">
        <f>IF(AND(BJ124=0,BJ40&gt;=0),"",BJ40/BJ124)</f>
        <v/>
      </c>
      <c r="BM40" s="30" t="str">
        <f t="shared" si="9"/>
        <v/>
      </c>
      <c r="BN40" s="130">
        <f t="shared" ref="BN40:BN67" si="31">+BG40+BJ40</f>
        <v>549.71492176341133</v>
      </c>
      <c r="BO40" s="30">
        <f>IF(AND(BN4=0,BN40&gt;=0), "",BN40/BN4)</f>
        <v>7.9493524226169222E-3</v>
      </c>
      <c r="BP40" s="47">
        <f>IF(AND(BN124=0,BN40&gt;=0),"",BN40/BN124)</f>
        <v>1.5926134204968495E-2</v>
      </c>
      <c r="BQ40" s="129">
        <f>+'N EERR TERRA'!K39</f>
        <v>0</v>
      </c>
      <c r="BR40" s="30" t="str">
        <f>IF(AND(BQ4=0,BQ40&gt;=0), "",BQ40/BQ4)</f>
        <v/>
      </c>
      <c r="BS40" s="47" t="str">
        <f>IF(AND(BQ124=0,BQ40&gt;=0),"",BQ40/BQ124)</f>
        <v/>
      </c>
      <c r="BT40" s="30" t="str">
        <f t="shared" si="10"/>
        <v/>
      </c>
      <c r="BU40" s="130">
        <f t="shared" ref="BU40:BU67" si="32">+BN40+BQ40</f>
        <v>549.71492176341133</v>
      </c>
      <c r="BV40" s="30">
        <f>IF(AND(BU4=0,BU40&gt;=0), "",BU40/BU4)</f>
        <v>7.9493524226169222E-3</v>
      </c>
      <c r="BW40" s="47">
        <f>IF(AND(BU124=0,BU40&gt;=0),"",BU40/BU124)</f>
        <v>1.5926134204968495E-2</v>
      </c>
      <c r="BX40" s="131">
        <f t="shared" ref="BX40:BX67" si="33">+AZ40*9</f>
        <v>0</v>
      </c>
      <c r="BY40" s="30" t="str">
        <f>IF(AND(BX4=0,BX40&gt;=0), "",BX40/BX4)</f>
        <v/>
      </c>
      <c r="BZ40" s="47">
        <f t="shared" si="11"/>
        <v>1</v>
      </c>
      <c r="CA40" s="129">
        <f>+'N EERR TERRA'!L39</f>
        <v>0</v>
      </c>
      <c r="CB40" s="30" t="str">
        <f>IF(AND(CA4=0,CA40&gt;=0), "",CA40/CA4)</f>
        <v/>
      </c>
      <c r="CC40" s="47" t="str">
        <f>IF(AND(CA124=0,CA40&gt;=0),"",CA40/CA124)</f>
        <v/>
      </c>
      <c r="CD40" s="30" t="str">
        <f t="shared" si="26"/>
        <v/>
      </c>
      <c r="CE40" s="130">
        <f t="shared" ref="CE40:CE66" si="34">+BU40+CA40</f>
        <v>549.71492176341133</v>
      </c>
      <c r="CF40" s="30">
        <f>IF(AND(CE4=0,CE40&gt;=0), "",CE40/CE4)</f>
        <v>7.9493524226169222E-3</v>
      </c>
      <c r="CG40" s="47">
        <f>IF(AND(CE124=0,CE40&gt;=0),"",CE40/CE124)</f>
        <v>1.5926134204968495E-2</v>
      </c>
      <c r="CH40" s="129">
        <f>+'N EERR TERRA'!M39</f>
        <v>0</v>
      </c>
      <c r="CI40" s="30" t="str">
        <f>IF(AND(CH4=0,CH40&gt;=0), "",CH40/CH4)</f>
        <v/>
      </c>
      <c r="CJ40" s="47" t="str">
        <f>IF(AND(CH124=0,CH40&gt;=0),"",CH40/CH124)</f>
        <v/>
      </c>
      <c r="CK40" s="30" t="str">
        <f t="shared" si="13"/>
        <v/>
      </c>
      <c r="CL40" s="130">
        <f t="shared" ref="CL40:CL67" si="35">+CE40+CH40</f>
        <v>549.71492176341133</v>
      </c>
      <c r="CM40" s="30">
        <f>IF(AND(CL4=0,CL40&gt;=0), "",CL40/CL4)</f>
        <v>7.9493524226169222E-3</v>
      </c>
      <c r="CN40" s="47">
        <f>IF(AND(CL124=0,CL40&gt;=0),"",CL40/CL124)</f>
        <v>1.5926134204968495E-2</v>
      </c>
      <c r="CO40" s="129">
        <f>+'N EERR TERRA'!N39</f>
        <v>0</v>
      </c>
      <c r="CP40" s="30" t="str">
        <f>IF(AND(CO4=0,CO40&gt;=0), "",CO40/CO4)</f>
        <v/>
      </c>
      <c r="CQ40" s="47" t="str">
        <f>IF(AND(CO124=0,CO40&gt;=0),"",CO40/CO124)</f>
        <v/>
      </c>
      <c r="CR40" s="30" t="str">
        <f t="shared" si="14"/>
        <v/>
      </c>
      <c r="CS40" s="130">
        <f t="shared" ref="CS40:CS67" si="36">+CL40+CO40</f>
        <v>549.71492176341133</v>
      </c>
      <c r="CT40" s="30">
        <f>IF(AND(CS4=0,CS40&gt;=0), "",CS40/CS4)</f>
        <v>7.9493524226169222E-3</v>
      </c>
      <c r="CU40" s="47">
        <f>IF(AND(CS124=0,CS40&gt;=0),"",CS40/CS124)</f>
        <v>1.5926134204968495E-2</v>
      </c>
      <c r="CV40" s="131">
        <f t="shared" ref="CV40:CV67" si="37">+AZ40*12</f>
        <v>0</v>
      </c>
      <c r="CW40" s="30" t="str">
        <f>IF(AND(CV4=0,CV40&gt;=0), "",CV40/CV4)</f>
        <v/>
      </c>
      <c r="CX40" s="47">
        <f t="shared" si="15"/>
        <v>1</v>
      </c>
    </row>
    <row r="41" spans="1:102" outlineLevel="1" x14ac:dyDescent="0.3">
      <c r="A41" s="29" t="s">
        <v>3</v>
      </c>
      <c r="B41" s="129">
        <f>+'N EERR TERRA'!B40</f>
        <v>0</v>
      </c>
      <c r="C41" s="30" t="str">
        <f>IF(AND(B4=0,B41&gt;=0), "",B41/B4)</f>
        <v/>
      </c>
      <c r="D41" s="47" t="str">
        <f>IF(AND(B124=0,B41&gt;=0),"",B41/B124)</f>
        <v/>
      </c>
      <c r="E41" s="129">
        <f>+'N EERR TERRA'!C40</f>
        <v>48.342364235590374</v>
      </c>
      <c r="F41" s="30">
        <f>IF(AND(E4=0,E41&gt;=0), "",E41/E4)</f>
        <v>4.8779765972636075E-3</v>
      </c>
      <c r="G41" s="47">
        <f>IF(AND(E124=0,E41&gt;=0),"",E41/E124)</f>
        <v>8.0530610308815302E-3</v>
      </c>
      <c r="H41" s="129">
        <f>+'N EERR TERRA'!D40</f>
        <v>54.659063411856813</v>
      </c>
      <c r="I41" s="30">
        <f>IF(AND(H4=0,H41&gt;=0), "",H41/H4)</f>
        <v>7.1258687981250275E-3</v>
      </c>
      <c r="J41" s="47">
        <f>IF(AND(H124=0,H41&gt;=0),"",H41/H124)</f>
        <v>1.117654123375357E-2</v>
      </c>
      <c r="K41" s="30">
        <f t="shared" si="19"/>
        <v>0.1306659133484413</v>
      </c>
      <c r="L41" s="130">
        <f t="shared" ref="L41:L66" si="38">+E41+H41</f>
        <v>103.00142764744719</v>
      </c>
      <c r="M41" s="30">
        <f>IF(AND(L4=0,L41&gt;=0), "",L41/L4)</f>
        <v>5.8587307066690934E-3</v>
      </c>
      <c r="N41" s="47">
        <f>IF(AND(L124=0,L41&gt;=0),"",L41/L124)</f>
        <v>9.4553134768905287E-3</v>
      </c>
      <c r="O41" s="129">
        <f>+'N EERR TERRA'!E40</f>
        <v>54.813599760231568</v>
      </c>
      <c r="P41" s="30">
        <f>IF(AND(O4=0,O41&gt;=0), "",O41/O4)</f>
        <v>3.4080073618058294E-3</v>
      </c>
      <c r="Q41" s="47">
        <f>IF(AND(O124=0,O41&gt;=0),"",O41/O124)</f>
        <v>9.4640981600692137E-3</v>
      </c>
      <c r="R41" s="30">
        <f t="shared" si="20"/>
        <v>2.8272776503746777E-3</v>
      </c>
      <c r="S41" s="130">
        <f t="shared" ref="S41:S66" si="39">+L41+O41</f>
        <v>157.81502740767877</v>
      </c>
      <c r="T41" s="30">
        <f>IF(AND(S4=0,S41&gt;=0), "",S41/S4)</f>
        <v>4.6878612398406107E-3</v>
      </c>
      <c r="U41" s="47">
        <f>IF(AND(S124=0,S41&gt;=0),"",S41/S124)</f>
        <v>9.4583627955031856E-3</v>
      </c>
      <c r="V41" s="131"/>
      <c r="W41" s="30" t="str">
        <f>IF(AND(V4=0,V41&gt;=0), "",V41/V4)</f>
        <v/>
      </c>
      <c r="X41" s="47">
        <f t="shared" si="21"/>
        <v>1</v>
      </c>
      <c r="Y41" s="129">
        <f>+'N EERR TERRA'!F40</f>
        <v>58.036491086025684</v>
      </c>
      <c r="Z41" s="30">
        <f>IF(AND(Y4=0,Y41&gt;=0), "",Y41/Y4)</f>
        <v>6.555525784420123E-3</v>
      </c>
      <c r="AA41" s="47">
        <f>IF(AND(Y124=0,Y41&gt;=0),"",Y41/Y124)</f>
        <v>9.4371522137719627E-3</v>
      </c>
      <c r="AB41" s="30">
        <f t="shared" si="22"/>
        <v>5.879729373534763E-2</v>
      </c>
      <c r="AC41" s="130">
        <f t="shared" si="27"/>
        <v>215.85151849370445</v>
      </c>
      <c r="AD41" s="30">
        <f>IF(AND(AC4=0,AC41&gt;=0), "",AC41/AC4)</f>
        <v>5.0767478369254876E-3</v>
      </c>
      <c r="AE41" s="47">
        <f>IF(AND(AC124=0,AC41&gt;=0),"",AC41/AC124)</f>
        <v>9.4526504921994305E-3</v>
      </c>
      <c r="AF41" s="129">
        <f>+'N EERR TERRA'!G40</f>
        <v>59.367699303971463</v>
      </c>
      <c r="AG41" s="30">
        <f>IF(AND(AF4=0,AF41&gt;=0), "",AF41/AF4)</f>
        <v>3.9644682751233448E-3</v>
      </c>
      <c r="AH41" s="47">
        <f>IF(AND(AF124=0,AF41&gt;=0),"",AF41/AF124)</f>
        <v>9.5239040685002243E-3</v>
      </c>
      <c r="AI41" s="30">
        <f t="shared" si="4"/>
        <v>2.2937434587018198E-2</v>
      </c>
      <c r="AJ41" s="130">
        <f t="shared" si="16"/>
        <v>275.21921779767592</v>
      </c>
      <c r="AK41" s="30">
        <f>IF(AND(AJ4=0,AJ41&gt;=0), "",AJ41/AJ4)</f>
        <v>4.7870354170959769E-3</v>
      </c>
      <c r="AL41" s="47">
        <f>IF(AND(AJ124=0,AJ41&gt;=0),"",AJ41/AJ124)</f>
        <v>9.467930309801139E-3</v>
      </c>
      <c r="AM41" s="129">
        <f>+'N EERR TERRA'!H40</f>
        <v>61.75526139636775</v>
      </c>
      <c r="AN41" s="30">
        <f>IF(AND(AM4=0,AM41&gt;=0), "",AM41/AM4)</f>
        <v>5.2965426861653394E-3</v>
      </c>
      <c r="AO41" s="47">
        <f>IF(AND(AM124=0,AM41&gt;=0),"",AM41/AM124)</f>
        <v>1.1335484376230439E-2</v>
      </c>
      <c r="AP41" s="30">
        <f t="shared" si="5"/>
        <v>4.0216517068846033E-2</v>
      </c>
      <c r="AQ41" s="130">
        <f t="shared" si="17"/>
        <v>336.97447919404368</v>
      </c>
      <c r="AR41" s="30">
        <f>IF(AND(AQ4=0,AQ41&gt;=0), "",AQ41/AQ4)</f>
        <v>4.872941931334601E-3</v>
      </c>
      <c r="AS41" s="47">
        <f>IF(AND(AQ124=0,AQ41&gt;=0),"",AQ41/AQ124)</f>
        <v>9.7626980218729585E-3</v>
      </c>
      <c r="AT41" s="131">
        <f t="shared" si="28"/>
        <v>0</v>
      </c>
      <c r="AU41" s="30" t="str">
        <f>IF(AND(AT4=0,AT41&gt;=0), "",AT41/AT4)</f>
        <v/>
      </c>
      <c r="AV41" s="47">
        <f t="shared" si="23"/>
        <v>1</v>
      </c>
      <c r="AW41" s="131">
        <f t="shared" ref="AW41:AW102" si="40">+AQ41/6</f>
        <v>56.162413199007283</v>
      </c>
      <c r="AX41" s="30">
        <f>IF(AND(AW4=0,AW41&gt;=0), "",AW41/AW4)</f>
        <v>4.8729419313346019E-3</v>
      </c>
      <c r="AY41" s="47">
        <f>IF(AND(AW124=0,AW41&gt;=0),"",AW41/AW124)</f>
        <v>9.7626980218729602E-3</v>
      </c>
      <c r="AZ41" s="131">
        <f t="shared" si="29"/>
        <v>0</v>
      </c>
      <c r="BA41" s="30" t="str">
        <f>IF(AND(AZ4=0,AZ41&gt;=0), "",AZ41/AZ4)</f>
        <v/>
      </c>
      <c r="BB41" s="47">
        <f t="shared" si="24"/>
        <v>1</v>
      </c>
      <c r="BC41" s="129">
        <f>+'N EERR TERRA'!I40</f>
        <v>0</v>
      </c>
      <c r="BD41" s="30" t="str">
        <f>IF(AND(BC4=0,BC41&gt;=0), "",BC41/BC4)</f>
        <v/>
      </c>
      <c r="BE41" s="47" t="str">
        <f>IF(AND(BC124=0,BC41&gt;=0),"",BC41/BC124)</f>
        <v/>
      </c>
      <c r="BF41" s="30">
        <f t="shared" si="25"/>
        <v>-1</v>
      </c>
      <c r="BG41" s="130">
        <f t="shared" si="30"/>
        <v>336.97447919404368</v>
      </c>
      <c r="BH41" s="30">
        <f>IF(AND(BG4=0,BG41&gt;=0), "",BG41/BG4)</f>
        <v>4.872941931334601E-3</v>
      </c>
      <c r="BI41" s="47">
        <f>IF(AND(BG124=0,BG41&gt;=0),"",BG41/BG124)</f>
        <v>9.7626980218729585E-3</v>
      </c>
      <c r="BJ41" s="129">
        <f>+'N EERR TERRA'!J40</f>
        <v>0</v>
      </c>
      <c r="BK41" s="30" t="str">
        <f>IF(AND(BJ4=0,BJ41&gt;=0), "",BJ41/BJ4)</f>
        <v/>
      </c>
      <c r="BL41" s="47" t="str">
        <f>IF(AND(BJ124=0,BJ41&gt;=0),"",BJ41/BJ124)</f>
        <v/>
      </c>
      <c r="BM41" s="30" t="str">
        <f t="shared" si="9"/>
        <v/>
      </c>
      <c r="BN41" s="130">
        <f t="shared" si="31"/>
        <v>336.97447919404368</v>
      </c>
      <c r="BO41" s="30">
        <f>IF(AND(BN4=0,BN41&gt;=0), "",BN41/BN4)</f>
        <v>4.872941931334601E-3</v>
      </c>
      <c r="BP41" s="47">
        <f>IF(AND(BN124=0,BN41&gt;=0),"",BN41/BN124)</f>
        <v>9.7626980218729585E-3</v>
      </c>
      <c r="BQ41" s="129">
        <f>+'N EERR TERRA'!K40</f>
        <v>0</v>
      </c>
      <c r="BR41" s="30" t="str">
        <f>IF(AND(BQ4=0,BQ41&gt;=0), "",BQ41/BQ4)</f>
        <v/>
      </c>
      <c r="BS41" s="47" t="str">
        <f>IF(AND(BQ124=0,BQ41&gt;=0),"",BQ41/BQ124)</f>
        <v/>
      </c>
      <c r="BT41" s="30" t="str">
        <f t="shared" si="10"/>
        <v/>
      </c>
      <c r="BU41" s="130">
        <f t="shared" si="32"/>
        <v>336.97447919404368</v>
      </c>
      <c r="BV41" s="30">
        <f>IF(AND(BU4=0,BU41&gt;=0), "",BU41/BU4)</f>
        <v>4.872941931334601E-3</v>
      </c>
      <c r="BW41" s="47">
        <f>IF(AND(BU124=0,BU41&gt;=0),"",BU41/BU124)</f>
        <v>9.7626980218729585E-3</v>
      </c>
      <c r="BX41" s="131">
        <f t="shared" si="33"/>
        <v>0</v>
      </c>
      <c r="BY41" s="30" t="str">
        <f>IF(AND(BX4=0,BX41&gt;=0), "",BX41/BX4)</f>
        <v/>
      </c>
      <c r="BZ41" s="47">
        <f t="shared" si="11"/>
        <v>1</v>
      </c>
      <c r="CA41" s="129">
        <f>+'N EERR TERRA'!L40</f>
        <v>0</v>
      </c>
      <c r="CB41" s="30" t="str">
        <f>IF(AND(CA4=0,CA41&gt;=0), "",CA41/CA4)</f>
        <v/>
      </c>
      <c r="CC41" s="47" t="str">
        <f>IF(AND(CA124=0,CA41&gt;=0),"",CA41/CA124)</f>
        <v/>
      </c>
      <c r="CD41" s="30" t="str">
        <f t="shared" si="26"/>
        <v/>
      </c>
      <c r="CE41" s="130">
        <f t="shared" si="34"/>
        <v>336.97447919404368</v>
      </c>
      <c r="CF41" s="30">
        <f>IF(AND(CE4=0,CE41&gt;=0), "",CE41/CE4)</f>
        <v>4.872941931334601E-3</v>
      </c>
      <c r="CG41" s="47">
        <f>IF(AND(CE124=0,CE41&gt;=0),"",CE41/CE124)</f>
        <v>9.7626980218729585E-3</v>
      </c>
      <c r="CH41" s="129">
        <f>+'N EERR TERRA'!M40</f>
        <v>0</v>
      </c>
      <c r="CI41" s="30" t="str">
        <f>IF(AND(CH4=0,CH41&gt;=0), "",CH41/CH4)</f>
        <v/>
      </c>
      <c r="CJ41" s="47" t="str">
        <f>IF(AND(CH124=0,CH41&gt;=0),"",CH41/CH124)</f>
        <v/>
      </c>
      <c r="CK41" s="30" t="str">
        <f t="shared" si="13"/>
        <v/>
      </c>
      <c r="CL41" s="130">
        <f t="shared" si="35"/>
        <v>336.97447919404368</v>
      </c>
      <c r="CM41" s="30">
        <f>IF(AND(CL4=0,CL41&gt;=0), "",CL41/CL4)</f>
        <v>4.872941931334601E-3</v>
      </c>
      <c r="CN41" s="47">
        <f>IF(AND(CL124=0,CL41&gt;=0),"",CL41/CL124)</f>
        <v>9.7626980218729585E-3</v>
      </c>
      <c r="CO41" s="129">
        <f>+'N EERR TERRA'!N40</f>
        <v>0</v>
      </c>
      <c r="CP41" s="30" t="str">
        <f>IF(AND(CO4=0,CO41&gt;=0), "",CO41/CO4)</f>
        <v/>
      </c>
      <c r="CQ41" s="47" t="str">
        <f>IF(AND(CO124=0,CO41&gt;=0),"",CO41/CO124)</f>
        <v/>
      </c>
      <c r="CR41" s="30" t="str">
        <f t="shared" si="14"/>
        <v/>
      </c>
      <c r="CS41" s="130">
        <f t="shared" si="36"/>
        <v>336.97447919404368</v>
      </c>
      <c r="CT41" s="30">
        <f>IF(AND(CS4=0,CS41&gt;=0), "",CS41/CS4)</f>
        <v>4.872941931334601E-3</v>
      </c>
      <c r="CU41" s="47">
        <f>IF(AND(CS124=0,CS41&gt;=0),"",CS41/CS124)</f>
        <v>9.7626980218729585E-3</v>
      </c>
      <c r="CV41" s="131">
        <f t="shared" si="37"/>
        <v>0</v>
      </c>
      <c r="CW41" s="30" t="str">
        <f>IF(AND(CV4=0,CV41&gt;=0), "",CV41/CV4)</f>
        <v/>
      </c>
      <c r="CX41" s="47">
        <f t="shared" si="15"/>
        <v>1</v>
      </c>
    </row>
    <row r="42" spans="1:102" outlineLevel="1" x14ac:dyDescent="0.3">
      <c r="A42" s="29" t="s">
        <v>4</v>
      </c>
      <c r="B42" s="129">
        <f>+'N EERR TERRA'!B41</f>
        <v>0</v>
      </c>
      <c r="C42" s="30" t="str">
        <f>IF(AND(B4=0,B42&gt;=0), "",B42/B4)</f>
        <v/>
      </c>
      <c r="D42" s="47" t="str">
        <f>IF(AND(B124=0,B42&gt;=0),"",B42/B124)</f>
        <v/>
      </c>
      <c r="E42" s="129">
        <f>+'N EERR TERRA'!C41</f>
        <v>1102.8013849543595</v>
      </c>
      <c r="F42" s="30">
        <f>IF(AND(E4=0,E42&gt;=0), "",E42/E4)</f>
        <v>0.11127795324658193</v>
      </c>
      <c r="G42" s="47">
        <f>IF(AND(E124=0,E42&gt;=0),"",E42/E124)</f>
        <v>0.18370898896665594</v>
      </c>
      <c r="H42" s="129">
        <f>+'N EERR TERRA'!D41</f>
        <v>1158.047114084407</v>
      </c>
      <c r="I42" s="30">
        <f>IF(AND(H4=0,H42&gt;=0), "",H42/H4)</f>
        <v>0.15097389676865083</v>
      </c>
      <c r="J42" s="47">
        <f>IF(AND(H124=0,H42&gt;=0),"",H42/H124)</f>
        <v>0.23679442188147837</v>
      </c>
      <c r="K42" s="30">
        <f t="shared" si="19"/>
        <v>5.0095810436739607E-2</v>
      </c>
      <c r="L42" s="130">
        <f t="shared" si="38"/>
        <v>2260.8484990387665</v>
      </c>
      <c r="M42" s="30">
        <f>IF(AND(L4=0,L42&gt;=0), "",L42/L4)</f>
        <v>0.1285972711930021</v>
      </c>
      <c r="N42" s="47">
        <f>IF(AND(L124=0,L42&gt;=0),"",L42/L124)</f>
        <v>0.20754111637499023</v>
      </c>
      <c r="O42" s="129">
        <f>+'N EERR TERRA'!E41</f>
        <v>1159.373111034869</v>
      </c>
      <c r="P42" s="30">
        <f>IF(AND(O4=0,O42&gt;=0), "",O42/O4)</f>
        <v>7.2083426645392579E-2</v>
      </c>
      <c r="Q42" s="47">
        <f>IF(AND(O124=0,O42&gt;=0),"",O42/O124)</f>
        <v>0.2001769811684499</v>
      </c>
      <c r="R42" s="30">
        <f t="shared" si="20"/>
        <v>1.1450285004253847E-3</v>
      </c>
      <c r="S42" s="130">
        <f t="shared" si="39"/>
        <v>3420.2216100736355</v>
      </c>
      <c r="T42" s="30">
        <f>IF(AND(S4=0,S42&gt;=0), "",S42/S4)</f>
        <v>0.10159694283175282</v>
      </c>
      <c r="U42" s="47">
        <f>IF(AND(S124=0,S42&gt;=0),"",S42/S124)</f>
        <v>0.20498489504125922</v>
      </c>
      <c r="V42" s="131"/>
      <c r="W42" s="30" t="str">
        <f>IF(AND(V4=0,V42&gt;=0), "",V42/V4)</f>
        <v/>
      </c>
      <c r="X42" s="47">
        <f t="shared" si="21"/>
        <v>1</v>
      </c>
      <c r="Y42" s="129">
        <f>+'N EERR TERRA'!F41</f>
        <v>1188.7376542623588</v>
      </c>
      <c r="Z42" s="30">
        <f>IF(AND(Y4=0,Y42&gt;=0), "",Y42/Y4)</f>
        <v>0.13427414713747876</v>
      </c>
      <c r="AA42" s="47">
        <f>IF(AND(Y124=0,Y42&gt;=0),"",Y42/Y124)</f>
        <v>0.19329731993768498</v>
      </c>
      <c r="AB42" s="30">
        <f t="shared" si="22"/>
        <v>2.532794917184052E-2</v>
      </c>
      <c r="AC42" s="130">
        <f t="shared" si="27"/>
        <v>4608.9592643359938</v>
      </c>
      <c r="AD42" s="30">
        <f>IF(AND(AC4=0,AC42&gt;=0), "",AC42/AC4)</f>
        <v>0.10840101630500176</v>
      </c>
      <c r="AE42" s="47">
        <f>IF(AND(AC124=0,AC42&gt;=0),"",AC42/AC124)</f>
        <v>0.20183726926073689</v>
      </c>
      <c r="AF42" s="129">
        <f>+'N EERR TERRA'!G41</f>
        <v>1199.0284845294495</v>
      </c>
      <c r="AG42" s="30">
        <f>IF(AND(AF4=0,AF42&gt;=0), "",AF42/AF4)</f>
        <v>8.006896752975963E-2</v>
      </c>
      <c r="AH42" s="47">
        <f>IF(AND(AF124=0,AF42&gt;=0),"",AF42/AF124)</f>
        <v>0.19235093149876817</v>
      </c>
      <c r="AI42" s="30">
        <f t="shared" si="4"/>
        <v>8.6569397631107124E-3</v>
      </c>
      <c r="AJ42" s="130">
        <f t="shared" si="16"/>
        <v>5807.9877488654438</v>
      </c>
      <c r="AK42" s="30">
        <f>IF(AND(AJ4=0,AJ42&gt;=0), "",AJ42/AJ4)</f>
        <v>0.10102144493527877</v>
      </c>
      <c r="AL42" s="47">
        <f>IF(AND(AJ124=0,AJ42&gt;=0),"",AJ42/AJ124)</f>
        <v>0.19980299227091683</v>
      </c>
      <c r="AM42" s="129">
        <f>+'N EERR TERRA'!H41</f>
        <v>1221.3636425103787</v>
      </c>
      <c r="AN42" s="30">
        <f>IF(AND(AM4=0,AM42&gt;=0), "",AM42/AM4)</f>
        <v>0.10475228379920824</v>
      </c>
      <c r="AO42" s="47">
        <f>IF(AND(AM124=0,AM42&gt;=0),"",AM42/AM124)</f>
        <v>0.22418735139847698</v>
      </c>
      <c r="AP42" s="30">
        <f t="shared" si="5"/>
        <v>1.8627712576565189E-2</v>
      </c>
      <c r="AQ42" s="130">
        <f t="shared" si="17"/>
        <v>7029.3513913758225</v>
      </c>
      <c r="AR42" s="30">
        <f>IF(AND(AQ4=0,AQ42&gt;=0), "",AQ42/AQ4)</f>
        <v>0.10165049064560118</v>
      </c>
      <c r="AS42" s="47">
        <f>IF(AND(AQ124=0,AQ42&gt;=0),"",AQ42/AQ124)</f>
        <v>0.20365172783342247</v>
      </c>
      <c r="AT42" s="131">
        <f t="shared" si="28"/>
        <v>0</v>
      </c>
      <c r="AU42" s="30" t="str">
        <f>IF(AND(AT4=0,AT42&gt;=0), "",AT42/AT4)</f>
        <v/>
      </c>
      <c r="AV42" s="47">
        <f t="shared" si="23"/>
        <v>1</v>
      </c>
      <c r="AW42" s="131">
        <f t="shared" si="40"/>
        <v>1171.5585652293037</v>
      </c>
      <c r="AX42" s="30">
        <f>IF(AND(AW4=0,AW42&gt;=0), "",AW42/AW4)</f>
        <v>0.10165049064560119</v>
      </c>
      <c r="AY42" s="47">
        <f>IF(AND(AW124=0,AW42&gt;=0),"",AW42/AW124)</f>
        <v>0.20365172783342247</v>
      </c>
      <c r="AZ42" s="131">
        <f t="shared" si="29"/>
        <v>0</v>
      </c>
      <c r="BA42" s="30" t="str">
        <f>IF(AND(AZ4=0,AZ42&gt;=0), "",AZ42/AZ4)</f>
        <v/>
      </c>
      <c r="BB42" s="47">
        <f t="shared" si="24"/>
        <v>1</v>
      </c>
      <c r="BC42" s="129">
        <f>+'N EERR TERRA'!I41</f>
        <v>0</v>
      </c>
      <c r="BD42" s="30" t="str">
        <f>IF(AND(BC4=0,BC42&gt;=0), "",BC42/BC4)</f>
        <v/>
      </c>
      <c r="BE42" s="47" t="str">
        <f>IF(AND(BC124=0,BC42&gt;=0),"",BC42/BC124)</f>
        <v/>
      </c>
      <c r="BF42" s="30">
        <f t="shared" si="25"/>
        <v>-1</v>
      </c>
      <c r="BG42" s="130">
        <f t="shared" si="30"/>
        <v>7029.3513913758225</v>
      </c>
      <c r="BH42" s="30">
        <f>IF(AND(BG4=0,BG42&gt;=0), "",BG42/BG4)</f>
        <v>0.10165049064560118</v>
      </c>
      <c r="BI42" s="47">
        <f>IF(AND(BG124=0,BG42&gt;=0),"",BG42/BG124)</f>
        <v>0.20365172783342247</v>
      </c>
      <c r="BJ42" s="129">
        <f>+'N EERR TERRA'!J41</f>
        <v>0</v>
      </c>
      <c r="BK42" s="30" t="str">
        <f>IF(AND(BJ4=0,BJ42&gt;=0), "",BJ42/BJ4)</f>
        <v/>
      </c>
      <c r="BL42" s="47" t="str">
        <f>IF(AND(BJ124=0,BJ42&gt;=0),"",BJ42/BJ124)</f>
        <v/>
      </c>
      <c r="BM42" s="30" t="str">
        <f t="shared" si="9"/>
        <v/>
      </c>
      <c r="BN42" s="130">
        <f t="shared" si="31"/>
        <v>7029.3513913758225</v>
      </c>
      <c r="BO42" s="30">
        <f>IF(AND(BN4=0,BN42&gt;=0), "",BN42/BN4)</f>
        <v>0.10165049064560118</v>
      </c>
      <c r="BP42" s="47">
        <f>IF(AND(BN124=0,BN42&gt;=0),"",BN42/BN124)</f>
        <v>0.20365172783342247</v>
      </c>
      <c r="BQ42" s="129">
        <f>+'N EERR TERRA'!K41</f>
        <v>0</v>
      </c>
      <c r="BR42" s="30" t="str">
        <f>IF(AND(BQ4=0,BQ42&gt;=0), "",BQ42/BQ4)</f>
        <v/>
      </c>
      <c r="BS42" s="47" t="str">
        <f>IF(AND(BQ124=0,BQ42&gt;=0),"",BQ42/BQ124)</f>
        <v/>
      </c>
      <c r="BT42" s="30" t="str">
        <f t="shared" si="10"/>
        <v/>
      </c>
      <c r="BU42" s="130">
        <f t="shared" si="32"/>
        <v>7029.3513913758225</v>
      </c>
      <c r="BV42" s="30">
        <f>IF(AND(BU4=0,BU42&gt;=0), "",BU42/BU4)</f>
        <v>0.10165049064560118</v>
      </c>
      <c r="BW42" s="47">
        <f>IF(AND(BU124=0,BU42&gt;=0),"",BU42/BU124)</f>
        <v>0.20365172783342247</v>
      </c>
      <c r="BX42" s="131">
        <f t="shared" si="33"/>
        <v>0</v>
      </c>
      <c r="BY42" s="30" t="str">
        <f>IF(AND(BX4=0,BX42&gt;=0), "",BX42/BX4)</f>
        <v/>
      </c>
      <c r="BZ42" s="47">
        <f t="shared" si="11"/>
        <v>1</v>
      </c>
      <c r="CA42" s="129">
        <f>+'N EERR TERRA'!L41</f>
        <v>0</v>
      </c>
      <c r="CB42" s="30" t="str">
        <f>IF(AND(CA4=0,CA42&gt;=0), "",CA42/CA4)</f>
        <v/>
      </c>
      <c r="CC42" s="47" t="str">
        <f>IF(AND(CA124=0,CA42&gt;=0),"",CA42/CA124)</f>
        <v/>
      </c>
      <c r="CD42" s="30" t="str">
        <f t="shared" si="26"/>
        <v/>
      </c>
      <c r="CE42" s="130">
        <f t="shared" si="34"/>
        <v>7029.3513913758225</v>
      </c>
      <c r="CF42" s="30">
        <f>IF(AND(CE4=0,CE42&gt;=0), "",CE42/CE4)</f>
        <v>0.10165049064560118</v>
      </c>
      <c r="CG42" s="47">
        <f>IF(AND(CE124=0,CE42&gt;=0),"",CE42/CE124)</f>
        <v>0.20365172783342247</v>
      </c>
      <c r="CH42" s="129">
        <f>+'N EERR TERRA'!M41</f>
        <v>0</v>
      </c>
      <c r="CI42" s="30" t="str">
        <f>IF(AND(CH4=0,CH42&gt;=0), "",CH42/CH4)</f>
        <v/>
      </c>
      <c r="CJ42" s="47" t="str">
        <f>IF(AND(CH124=0,CH42&gt;=0),"",CH42/CH124)</f>
        <v/>
      </c>
      <c r="CK42" s="30" t="str">
        <f t="shared" si="13"/>
        <v/>
      </c>
      <c r="CL42" s="130">
        <f t="shared" si="35"/>
        <v>7029.3513913758225</v>
      </c>
      <c r="CM42" s="30">
        <f>IF(AND(CL4=0,CL42&gt;=0), "",CL42/CL4)</f>
        <v>0.10165049064560118</v>
      </c>
      <c r="CN42" s="47">
        <f>IF(AND(CL124=0,CL42&gt;=0),"",CL42/CL124)</f>
        <v>0.20365172783342247</v>
      </c>
      <c r="CO42" s="129">
        <f>+'N EERR TERRA'!N41</f>
        <v>0</v>
      </c>
      <c r="CP42" s="30" t="str">
        <f>IF(AND(CO4=0,CO42&gt;=0), "",CO42/CO4)</f>
        <v/>
      </c>
      <c r="CQ42" s="47" t="str">
        <f>IF(AND(CO124=0,CO42&gt;=0),"",CO42/CO124)</f>
        <v/>
      </c>
      <c r="CR42" s="30" t="str">
        <f t="shared" si="14"/>
        <v/>
      </c>
      <c r="CS42" s="130">
        <f t="shared" si="36"/>
        <v>7029.3513913758225</v>
      </c>
      <c r="CT42" s="30">
        <f>IF(AND(CS4=0,CS42&gt;=0), "",CS42/CS4)</f>
        <v>0.10165049064560118</v>
      </c>
      <c r="CU42" s="47">
        <f>IF(AND(CS124=0,CS42&gt;=0),"",CS42/CS124)</f>
        <v>0.20365172783342247</v>
      </c>
      <c r="CV42" s="131">
        <f t="shared" si="37"/>
        <v>0</v>
      </c>
      <c r="CW42" s="30" t="str">
        <f>IF(AND(CV4=0,CV42&gt;=0), "",CV42/CV4)</f>
        <v/>
      </c>
      <c r="CX42" s="47">
        <f t="shared" si="15"/>
        <v>1</v>
      </c>
    </row>
    <row r="43" spans="1:102" outlineLevel="1" x14ac:dyDescent="0.3">
      <c r="A43" s="29" t="s">
        <v>5</v>
      </c>
      <c r="B43" s="129">
        <f>+'N EERR TERRA'!B42</f>
        <v>0</v>
      </c>
      <c r="C43" s="30" t="str">
        <f>IF(AND(B4=0,B43&gt;=0), "",B43/B4)</f>
        <v/>
      </c>
      <c r="D43" s="47" t="str">
        <f>IF(AND(B124=0,B43&gt;=0),"",B43/B124)</f>
        <v/>
      </c>
      <c r="E43" s="129">
        <f>+'N EERR TERRA'!C42</f>
        <v>169.31951933936941</v>
      </c>
      <c r="F43" s="30">
        <f>IF(AND(E4=0,E43&gt;=0), "",E43/E4)</f>
        <v>1.708515224394631E-2</v>
      </c>
      <c r="G43" s="47">
        <f>IF(AND(E124=0,E43&gt;=0),"",E43/E124)</f>
        <v>2.8205910995879855E-2</v>
      </c>
      <c r="H43" s="129">
        <f>+'N EERR TERRA'!D42</f>
        <v>171.75951604867981</v>
      </c>
      <c r="I43" s="30">
        <f>IF(AND(H4=0,H43&gt;=0), "",H43/H4)</f>
        <v>2.2392183469555068E-2</v>
      </c>
      <c r="J43" s="47">
        <f>IF(AND(H124=0,H43&gt;=0),"",H43/H124)</f>
        <v>3.5120933173384848E-2</v>
      </c>
      <c r="K43" s="30">
        <f t="shared" si="19"/>
        <v>1.4410604984177212E-2</v>
      </c>
      <c r="L43" s="130">
        <f t="shared" si="38"/>
        <v>341.07903538804919</v>
      </c>
      <c r="M43" s="30">
        <f>IF(AND(L4=0,L43&gt;=0), "",L43/L4)</f>
        <v>1.9400606998077507E-2</v>
      </c>
      <c r="N43" s="47">
        <f>IF(AND(L124=0,L43&gt;=0),"",L43/L124)</f>
        <v>3.1310334950191081E-2</v>
      </c>
      <c r="O43" s="129">
        <f>+'N EERR TERRA'!E42</f>
        <v>173.34492487518634</v>
      </c>
      <c r="P43" s="30">
        <f>IF(AND(O4=0,O43&gt;=0), "",O43/O4)</f>
        <v>1.077763151280794E-2</v>
      </c>
      <c r="Q43" s="47">
        <f>IF(AND(O124=0,O43&gt;=0),"",O43/O124)</f>
        <v>2.9929677885502489E-2</v>
      </c>
      <c r="R43" s="30">
        <f t="shared" si="20"/>
        <v>9.2303987748614102E-3</v>
      </c>
      <c r="S43" s="130">
        <f t="shared" si="39"/>
        <v>514.42396026323559</v>
      </c>
      <c r="T43" s="30">
        <f>IF(AND(S4=0,S43&gt;=0), "",S43/S4)</f>
        <v>1.5280852424361653E-2</v>
      </c>
      <c r="U43" s="47">
        <f>IF(AND(S124=0,S43&gt;=0),"",S43/S124)</f>
        <v>3.0831084509461943E-2</v>
      </c>
      <c r="V43" s="131"/>
      <c r="W43" s="30" t="str">
        <f>IF(AND(V4=0,V43&gt;=0), "",V43/V4)</f>
        <v/>
      </c>
      <c r="X43" s="47">
        <f t="shared" si="21"/>
        <v>1</v>
      </c>
      <c r="Y43" s="129">
        <f>+'N EERR TERRA'!F42</f>
        <v>197.07866594005449</v>
      </c>
      <c r="Z43" s="30">
        <f>IF(AND(Y4=0,Y43&gt;=0), "",Y43/Y4)</f>
        <v>2.2261068027254156E-2</v>
      </c>
      <c r="AA43" s="47">
        <f>IF(AND(Y124=0,Y43&gt;=0),"",Y43/Y124)</f>
        <v>3.2046413105964587E-2</v>
      </c>
      <c r="AB43" s="30">
        <f t="shared" si="22"/>
        <v>0.13691627304322396</v>
      </c>
      <c r="AC43" s="130">
        <f t="shared" si="27"/>
        <v>711.50262620329011</v>
      </c>
      <c r="AD43" s="30">
        <f>IF(AND(AC4=0,AC43&gt;=0), "",AC43/AC4)</f>
        <v>1.6734278469529084E-2</v>
      </c>
      <c r="AE43" s="47">
        <f>IF(AND(AC124=0,AC43&gt;=0),"",AC43/AC124)</f>
        <v>3.1158389325752538E-2</v>
      </c>
      <c r="AF43" s="129">
        <f>+'N EERR TERRA'!G42</f>
        <v>227.6703181844768</v>
      </c>
      <c r="AG43" s="30">
        <f>IF(AND(AF4=0,AF43&gt;=0), "",AF43/AF4)</f>
        <v>1.5203414722342389E-2</v>
      </c>
      <c r="AH43" s="47">
        <f>IF(AND(AF124=0,AF43&gt;=0),"",AF43/AF124)</f>
        <v>3.6523400688509206E-2</v>
      </c>
      <c r="AI43" s="30">
        <f t="shared" si="4"/>
        <v>0.15522559024084009</v>
      </c>
      <c r="AJ43" s="130">
        <f t="shared" si="16"/>
        <v>939.17294438776685</v>
      </c>
      <c r="AK43" s="30">
        <f>IF(AND(AJ4=0,AJ43&gt;=0), "",AJ43/AJ4)</f>
        <v>1.6335538570084965E-2</v>
      </c>
      <c r="AL43" s="47">
        <f>IF(AND(AJ124=0,AJ43&gt;=0),"",AJ43/AJ124)</f>
        <v>3.2308877473995946E-2</v>
      </c>
      <c r="AM43" s="129">
        <f>+'N EERR TERRA'!H42</f>
        <v>237.53922061150246</v>
      </c>
      <c r="AN43" s="30">
        <f>IF(AND(AM4=0,AM43&gt;=0), "",AM43/AM4)</f>
        <v>2.0372946258491068E-2</v>
      </c>
      <c r="AO43" s="47">
        <f>IF(AND(AM124=0,AM43&gt;=0),"",AM43/AM124)</f>
        <v>4.3601501525536629E-2</v>
      </c>
      <c r="AP43" s="30">
        <f t="shared" si="5"/>
        <v>4.3347338843832427E-2</v>
      </c>
      <c r="AQ43" s="130">
        <f t="shared" si="17"/>
        <v>1176.7121649992694</v>
      </c>
      <c r="AR43" s="30">
        <f>IF(AND(AQ4=0,AQ43&gt;=0), "",AQ43/AQ4)</f>
        <v>1.7016273943507038E-2</v>
      </c>
      <c r="AS43" s="47">
        <f>IF(AND(AQ124=0,AQ43&gt;=0),"",AQ43/AQ124)</f>
        <v>3.4091262795414898E-2</v>
      </c>
      <c r="AT43" s="131">
        <f t="shared" si="28"/>
        <v>0</v>
      </c>
      <c r="AU43" s="30" t="str">
        <f>IF(AND(AT4=0,AT43&gt;=0), "",AT43/AT4)</f>
        <v/>
      </c>
      <c r="AV43" s="47">
        <f t="shared" si="23"/>
        <v>1</v>
      </c>
      <c r="AW43" s="131">
        <f t="shared" si="40"/>
        <v>196.11869416654488</v>
      </c>
      <c r="AX43" s="30">
        <f>IF(AND(AW4=0,AW43&gt;=0), "",AW43/AW4)</f>
        <v>1.7016273943507038E-2</v>
      </c>
      <c r="AY43" s="47">
        <f>IF(AND(AW124=0,AW43&gt;=0),"",AW43/AW124)</f>
        <v>3.4091262795414898E-2</v>
      </c>
      <c r="AZ43" s="131">
        <f t="shared" si="29"/>
        <v>0</v>
      </c>
      <c r="BA43" s="30" t="str">
        <f>IF(AND(AZ4=0,AZ43&gt;=0), "",AZ43/AZ4)</f>
        <v/>
      </c>
      <c r="BB43" s="47">
        <f t="shared" si="24"/>
        <v>1</v>
      </c>
      <c r="BC43" s="129">
        <f>+'N EERR TERRA'!I42</f>
        <v>0</v>
      </c>
      <c r="BD43" s="30" t="str">
        <f>IF(AND(BC4=0,BC43&gt;=0), "",BC43/BC4)</f>
        <v/>
      </c>
      <c r="BE43" s="47" t="str">
        <f>IF(AND(BC124=0,BC43&gt;=0),"",BC43/BC124)</f>
        <v/>
      </c>
      <c r="BF43" s="30">
        <f t="shared" si="25"/>
        <v>-1</v>
      </c>
      <c r="BG43" s="130">
        <f t="shared" si="30"/>
        <v>1176.7121649992694</v>
      </c>
      <c r="BH43" s="30">
        <f>IF(AND(BG4=0,BG43&gt;=0), "",BG43/BG4)</f>
        <v>1.7016273943507038E-2</v>
      </c>
      <c r="BI43" s="47">
        <f>IF(AND(BG124=0,BG43&gt;=0),"",BG43/BG124)</f>
        <v>3.4091262795414898E-2</v>
      </c>
      <c r="BJ43" s="129">
        <f>+'N EERR TERRA'!J42</f>
        <v>0</v>
      </c>
      <c r="BK43" s="30" t="str">
        <f>IF(AND(BJ4=0,BJ43&gt;=0), "",BJ43/BJ4)</f>
        <v/>
      </c>
      <c r="BL43" s="47" t="str">
        <f>IF(AND(BJ124=0,BJ43&gt;=0),"",BJ43/BJ124)</f>
        <v/>
      </c>
      <c r="BM43" s="30" t="str">
        <f t="shared" si="9"/>
        <v/>
      </c>
      <c r="BN43" s="130">
        <f t="shared" si="31"/>
        <v>1176.7121649992694</v>
      </c>
      <c r="BO43" s="30">
        <f>IF(AND(BN4=0,BN43&gt;=0), "",BN43/BN4)</f>
        <v>1.7016273943507038E-2</v>
      </c>
      <c r="BP43" s="47">
        <f>IF(AND(BN124=0,BN43&gt;=0),"",BN43/BN124)</f>
        <v>3.4091262795414898E-2</v>
      </c>
      <c r="BQ43" s="129">
        <f>+'N EERR TERRA'!K42</f>
        <v>0</v>
      </c>
      <c r="BR43" s="30" t="str">
        <f>IF(AND(BQ4=0,BQ43&gt;=0), "",BQ43/BQ4)</f>
        <v/>
      </c>
      <c r="BS43" s="47" t="str">
        <f>IF(AND(BQ124=0,BQ43&gt;=0),"",BQ43/BQ124)</f>
        <v/>
      </c>
      <c r="BT43" s="30" t="str">
        <f t="shared" si="10"/>
        <v/>
      </c>
      <c r="BU43" s="130">
        <f t="shared" si="32"/>
        <v>1176.7121649992694</v>
      </c>
      <c r="BV43" s="30">
        <f>IF(AND(BU4=0,BU43&gt;=0), "",BU43/BU4)</f>
        <v>1.7016273943507038E-2</v>
      </c>
      <c r="BW43" s="47">
        <f>IF(AND(BU124=0,BU43&gt;=0),"",BU43/BU124)</f>
        <v>3.4091262795414898E-2</v>
      </c>
      <c r="BX43" s="131">
        <f t="shared" si="33"/>
        <v>0</v>
      </c>
      <c r="BY43" s="30" t="str">
        <f>IF(AND(BX4=0,BX43&gt;=0), "",BX43/BX4)</f>
        <v/>
      </c>
      <c r="BZ43" s="47">
        <f t="shared" si="11"/>
        <v>1</v>
      </c>
      <c r="CA43" s="129">
        <f>+'N EERR TERRA'!L42</f>
        <v>0</v>
      </c>
      <c r="CB43" s="30" t="str">
        <f>IF(AND(CA4=0,CA43&gt;=0), "",CA43/CA4)</f>
        <v/>
      </c>
      <c r="CC43" s="47" t="str">
        <f>IF(AND(CA124=0,CA43&gt;=0),"",CA43/CA124)</f>
        <v/>
      </c>
      <c r="CD43" s="30" t="str">
        <f t="shared" si="26"/>
        <v/>
      </c>
      <c r="CE43" s="130">
        <f t="shared" si="34"/>
        <v>1176.7121649992694</v>
      </c>
      <c r="CF43" s="30">
        <f>IF(AND(CE4=0,CE43&gt;=0), "",CE43/CE4)</f>
        <v>1.7016273943507038E-2</v>
      </c>
      <c r="CG43" s="47">
        <f>IF(AND(CE124=0,CE43&gt;=0),"",CE43/CE124)</f>
        <v>3.4091262795414898E-2</v>
      </c>
      <c r="CH43" s="129">
        <f>+'N EERR TERRA'!M42</f>
        <v>0</v>
      </c>
      <c r="CI43" s="30" t="str">
        <f>IF(AND(CH4=0,CH43&gt;=0), "",CH43/CH4)</f>
        <v/>
      </c>
      <c r="CJ43" s="47" t="str">
        <f>IF(AND(CH124=0,CH43&gt;=0),"",CH43/CH124)</f>
        <v/>
      </c>
      <c r="CK43" s="30" t="str">
        <f t="shared" si="13"/>
        <v/>
      </c>
      <c r="CL43" s="130">
        <f t="shared" si="35"/>
        <v>1176.7121649992694</v>
      </c>
      <c r="CM43" s="30">
        <f>IF(AND(CL4=0,CL43&gt;=0), "",CL43/CL4)</f>
        <v>1.7016273943507038E-2</v>
      </c>
      <c r="CN43" s="47">
        <f>IF(AND(CL124=0,CL43&gt;=0),"",CL43/CL124)</f>
        <v>3.4091262795414898E-2</v>
      </c>
      <c r="CO43" s="129">
        <f>+'N EERR TERRA'!N42</f>
        <v>0</v>
      </c>
      <c r="CP43" s="30" t="str">
        <f>IF(AND(CO4=0,CO43&gt;=0), "",CO43/CO4)</f>
        <v/>
      </c>
      <c r="CQ43" s="47" t="str">
        <f>IF(AND(CO124=0,CO43&gt;=0),"",CO43/CO124)</f>
        <v/>
      </c>
      <c r="CR43" s="30" t="str">
        <f t="shared" si="14"/>
        <v/>
      </c>
      <c r="CS43" s="130">
        <f t="shared" si="36"/>
        <v>1176.7121649992694</v>
      </c>
      <c r="CT43" s="30">
        <f>IF(AND(CS4=0,CS43&gt;=0), "",CS43/CS4)</f>
        <v>1.7016273943507038E-2</v>
      </c>
      <c r="CU43" s="47">
        <f>IF(AND(CS124=0,CS43&gt;=0),"",CS43/CS124)</f>
        <v>3.4091262795414898E-2</v>
      </c>
      <c r="CV43" s="131">
        <f t="shared" si="37"/>
        <v>0</v>
      </c>
      <c r="CW43" s="30" t="str">
        <f>IF(AND(CV4=0,CV43&gt;=0), "",CV43/CV4)</f>
        <v/>
      </c>
      <c r="CX43" s="47">
        <f t="shared" si="15"/>
        <v>1</v>
      </c>
    </row>
    <row r="44" spans="1:102" outlineLevel="1" x14ac:dyDescent="0.3">
      <c r="A44" s="29" t="s">
        <v>6</v>
      </c>
      <c r="B44" s="129">
        <f>+'N EERR TERRA'!B43</f>
        <v>0</v>
      </c>
      <c r="C44" s="30" t="str">
        <f>IF(AND(B4=0,B44&gt;=0), "",B44/B4)</f>
        <v/>
      </c>
      <c r="D44" s="47" t="str">
        <f>IF(AND(B124=0,B44&gt;=0),"",B44/B124)</f>
        <v/>
      </c>
      <c r="E44" s="129">
        <f>+'N EERR TERRA'!C43</f>
        <v>938.13</v>
      </c>
      <c r="F44" s="30">
        <f>IF(AND(E4=0,E44&gt;=0), "",E44/E4)</f>
        <v>9.4661820073372802E-2</v>
      </c>
      <c r="G44" s="47">
        <f>IF(AND(E124=0,E44&gt;=0),"",E44/E124)</f>
        <v>0.15627738246485925</v>
      </c>
      <c r="H44" s="129">
        <f>+'N EERR TERRA'!D43</f>
        <v>1323.16</v>
      </c>
      <c r="I44" s="30">
        <f>IF(AND(H4=0,H44&gt;=0), "",H44/H4)</f>
        <v>0.17249956311695266</v>
      </c>
      <c r="J44" s="47">
        <f>IF(AND(H124=0,H44&gt;=0),"",H44/H124)</f>
        <v>0.27055626964229029</v>
      </c>
      <c r="K44" s="30">
        <f t="shared" si="19"/>
        <v>0.4104228625030647</v>
      </c>
      <c r="L44" s="130">
        <f t="shared" si="38"/>
        <v>2261.29</v>
      </c>
      <c r="M44" s="30">
        <f>IF(AND(L4=0,L44&gt;=0), "",L44/L4)</f>
        <v>0.12862238380840638</v>
      </c>
      <c r="N44" s="47">
        <f>IF(AND(L124=0,L44&gt;=0),"",L44/L124)</f>
        <v>0.20758164523060085</v>
      </c>
      <c r="O44" s="129">
        <f>+'N EERR TERRA'!E43</f>
        <v>1393.15</v>
      </c>
      <c r="P44" s="30">
        <f>IF(AND(O4=0,O44&gt;=0), "",O44/O4)</f>
        <v>8.6618384431384643E-2</v>
      </c>
      <c r="Q44" s="47">
        <f>IF(AND(O124=0,O44&gt;=0),"",O44/O124)</f>
        <v>0.24054082215681005</v>
      </c>
      <c r="R44" s="30">
        <f t="shared" si="20"/>
        <v>5.2896097221802357E-2</v>
      </c>
      <c r="S44" s="130">
        <f t="shared" si="39"/>
        <v>3654.44</v>
      </c>
      <c r="T44" s="30">
        <f>IF(AND(S4=0,S44&gt;=0), "",S44/S4)</f>
        <v>0.10855434942242742</v>
      </c>
      <c r="U44" s="47">
        <f>IF(AND(S124=0,S44&gt;=0),"",S44/S124)</f>
        <v>0.21902235739000886</v>
      </c>
      <c r="V44" s="131"/>
      <c r="W44" s="30" t="str">
        <f>IF(AND(V4=0,V44&gt;=0), "",V44/V4)</f>
        <v/>
      </c>
      <c r="X44" s="47">
        <f t="shared" si="21"/>
        <v>1</v>
      </c>
      <c r="Y44" s="129">
        <f>+'N EERR TERRA'!F43</f>
        <v>1449.51</v>
      </c>
      <c r="Z44" s="30">
        <f>IF(AND(Y4=0,Y44&gt;=0), "",Y44/Y4)</f>
        <v>0.163729750058284</v>
      </c>
      <c r="AA44" s="47">
        <f>IF(AND(Y124=0,Y44&gt;=0),"",Y44/Y124)</f>
        <v>0.23570078496145253</v>
      </c>
      <c r="AB44" s="30">
        <f t="shared" si="22"/>
        <v>4.0455083802892651E-2</v>
      </c>
      <c r="AC44" s="130">
        <f t="shared" si="27"/>
        <v>5103.95</v>
      </c>
      <c r="AD44" s="30">
        <f>IF(AND(AC4=0,AC44&gt;=0), "",AC44/AC4)</f>
        <v>0.12004301523147071</v>
      </c>
      <c r="AE44" s="47">
        <f>IF(AND(AC124=0,AC44&gt;=0),"",AC44/AC124)</f>
        <v>0.22351408883448937</v>
      </c>
      <c r="AF44" s="129">
        <f>+'N EERR TERRA'!G43</f>
        <v>1659.34</v>
      </c>
      <c r="AG44" s="30">
        <f>IF(AND(AF4=0,AF44&gt;=0), "",AF44/AF4)</f>
        <v>0.1108077433481257</v>
      </c>
      <c r="AH44" s="47">
        <f>IF(AND(AF124=0,AF44&gt;=0),"",AF44/AF124)</f>
        <v>0.26619517283480071</v>
      </c>
      <c r="AI44" s="30">
        <f t="shared" si="4"/>
        <v>0.14475926347524332</v>
      </c>
      <c r="AJ44" s="130">
        <f t="shared" si="16"/>
        <v>6763.29</v>
      </c>
      <c r="AK44" s="30">
        <f>IF(AND(AJ4=0,AJ44&gt;=0), "",AJ44/AJ4)</f>
        <v>0.11763752918552349</v>
      </c>
      <c r="AL44" s="47">
        <f>IF(AND(AJ124=0,AJ44&gt;=0),"",AJ44/AJ124)</f>
        <v>0.23266674070721699</v>
      </c>
      <c r="AM44" s="129">
        <f>+'N EERR TERRA'!H43</f>
        <v>1712.13</v>
      </c>
      <c r="AN44" s="30">
        <f>IF(AND(AM4=0,AM44&gt;=0), "",AM44/AM4)</f>
        <v>0.14684367654215186</v>
      </c>
      <c r="AO44" s="47">
        <f>IF(AND(AM124=0,AM44&gt;=0),"",AM44/AM124)</f>
        <v>0.31426994925191798</v>
      </c>
      <c r="AP44" s="30">
        <f t="shared" si="5"/>
        <v>3.1813853700869137E-2</v>
      </c>
      <c r="AQ44" s="130">
        <f t="shared" si="17"/>
        <v>8475.42</v>
      </c>
      <c r="AR44" s="30">
        <f>IF(AND(AQ4=0,AQ44&gt;=0), "",AQ44/AQ4)</f>
        <v>0.12256189134100433</v>
      </c>
      <c r="AS44" s="47">
        <f>IF(AND(AQ124=0,AQ44&gt;=0),"",AQ44/AQ124)</f>
        <v>0.24554668432589438</v>
      </c>
      <c r="AT44" s="131">
        <f t="shared" si="28"/>
        <v>0</v>
      </c>
      <c r="AU44" s="30" t="str">
        <f>IF(AND(AT4=0,AT44&gt;=0), "",AT44/AT4)</f>
        <v/>
      </c>
      <c r="AV44" s="47">
        <f t="shared" si="23"/>
        <v>1</v>
      </c>
      <c r="AW44" s="131">
        <f t="shared" si="40"/>
        <v>1412.57</v>
      </c>
      <c r="AX44" s="30">
        <f>IF(AND(AW4=0,AW44&gt;=0), "",AW44/AW4)</f>
        <v>0.12256189134100434</v>
      </c>
      <c r="AY44" s="47">
        <f>IF(AND(AW124=0,AW44&gt;=0),"",AW44/AW124)</f>
        <v>0.24554668432589438</v>
      </c>
      <c r="AZ44" s="131">
        <f t="shared" si="29"/>
        <v>0</v>
      </c>
      <c r="BA44" s="30" t="str">
        <f>IF(AND(AZ4=0,AZ44&gt;=0), "",AZ44/AZ4)</f>
        <v/>
      </c>
      <c r="BB44" s="47">
        <f t="shared" si="24"/>
        <v>1</v>
      </c>
      <c r="BC44" s="129">
        <f>+'N EERR TERRA'!I43</f>
        <v>0</v>
      </c>
      <c r="BD44" s="30" t="str">
        <f>IF(AND(BC4=0,BC44&gt;=0), "",BC44/BC4)</f>
        <v/>
      </c>
      <c r="BE44" s="47" t="str">
        <f>IF(AND(BC124=0,BC44&gt;=0),"",BC44/BC124)</f>
        <v/>
      </c>
      <c r="BF44" s="30">
        <f t="shared" si="25"/>
        <v>-1</v>
      </c>
      <c r="BG44" s="130">
        <f t="shared" si="30"/>
        <v>8475.42</v>
      </c>
      <c r="BH44" s="30">
        <f>IF(AND(BG4=0,BG44&gt;=0), "",BG44/BG4)</f>
        <v>0.12256189134100433</v>
      </c>
      <c r="BI44" s="47">
        <f>IF(AND(BG124=0,BG44&gt;=0),"",BG44/BG124)</f>
        <v>0.24554668432589438</v>
      </c>
      <c r="BJ44" s="129">
        <f>+'N EERR TERRA'!J43</f>
        <v>0</v>
      </c>
      <c r="BK44" s="30" t="str">
        <f>IF(AND(BJ4=0,BJ44&gt;=0), "",BJ44/BJ4)</f>
        <v/>
      </c>
      <c r="BL44" s="47" t="str">
        <f>IF(AND(BJ124=0,BJ44&gt;=0),"",BJ44/BJ124)</f>
        <v/>
      </c>
      <c r="BM44" s="30" t="str">
        <f t="shared" si="9"/>
        <v/>
      </c>
      <c r="BN44" s="130">
        <f t="shared" si="31"/>
        <v>8475.42</v>
      </c>
      <c r="BO44" s="30">
        <f>IF(AND(BN4=0,BN44&gt;=0), "",BN44/BN4)</f>
        <v>0.12256189134100433</v>
      </c>
      <c r="BP44" s="47">
        <f>IF(AND(BN124=0,BN44&gt;=0),"",BN44/BN124)</f>
        <v>0.24554668432589438</v>
      </c>
      <c r="BQ44" s="129">
        <f>+'N EERR TERRA'!K43</f>
        <v>0</v>
      </c>
      <c r="BR44" s="30" t="str">
        <f>IF(AND(BQ4=0,BQ44&gt;=0), "",BQ44/BQ4)</f>
        <v/>
      </c>
      <c r="BS44" s="47" t="str">
        <f>IF(AND(BQ124=0,BQ44&gt;=0),"",BQ44/BQ124)</f>
        <v/>
      </c>
      <c r="BT44" s="30" t="str">
        <f t="shared" si="10"/>
        <v/>
      </c>
      <c r="BU44" s="130">
        <f t="shared" si="32"/>
        <v>8475.42</v>
      </c>
      <c r="BV44" s="30">
        <f>IF(AND(BU4=0,BU44&gt;=0), "",BU44/BU4)</f>
        <v>0.12256189134100433</v>
      </c>
      <c r="BW44" s="47">
        <f>IF(AND(BU124=0,BU44&gt;=0),"",BU44/BU124)</f>
        <v>0.24554668432589438</v>
      </c>
      <c r="BX44" s="131">
        <f t="shared" si="33"/>
        <v>0</v>
      </c>
      <c r="BY44" s="30" t="str">
        <f>IF(AND(BX4=0,BX44&gt;=0), "",BX44/BX4)</f>
        <v/>
      </c>
      <c r="BZ44" s="47">
        <f t="shared" si="11"/>
        <v>1</v>
      </c>
      <c r="CA44" s="129">
        <f>+'N EERR TERRA'!L43</f>
        <v>0</v>
      </c>
      <c r="CB44" s="30" t="str">
        <f>IF(AND(CA4=0,CA44&gt;=0), "",CA44/CA4)</f>
        <v/>
      </c>
      <c r="CC44" s="47" t="str">
        <f>IF(AND(CA124=0,CA44&gt;=0),"",CA44/CA124)</f>
        <v/>
      </c>
      <c r="CD44" s="30" t="str">
        <f t="shared" si="26"/>
        <v/>
      </c>
      <c r="CE44" s="130">
        <f t="shared" si="34"/>
        <v>8475.42</v>
      </c>
      <c r="CF44" s="30">
        <f>IF(AND(CE4=0,CE44&gt;=0), "",CE44/CE4)</f>
        <v>0.12256189134100433</v>
      </c>
      <c r="CG44" s="47">
        <f>IF(AND(CE124=0,CE44&gt;=0),"",CE44/CE124)</f>
        <v>0.24554668432589438</v>
      </c>
      <c r="CH44" s="129">
        <f>+'N EERR TERRA'!M43</f>
        <v>0</v>
      </c>
      <c r="CI44" s="30" t="str">
        <f>IF(AND(CH4=0,CH44&gt;=0), "",CH44/CH4)</f>
        <v/>
      </c>
      <c r="CJ44" s="47" t="str">
        <f>IF(AND(CH124=0,CH44&gt;=0),"",CH44/CH124)</f>
        <v/>
      </c>
      <c r="CK44" s="30" t="str">
        <f t="shared" si="13"/>
        <v/>
      </c>
      <c r="CL44" s="130">
        <f t="shared" si="35"/>
        <v>8475.42</v>
      </c>
      <c r="CM44" s="30">
        <f>IF(AND(CL4=0,CL44&gt;=0), "",CL44/CL4)</f>
        <v>0.12256189134100433</v>
      </c>
      <c r="CN44" s="47">
        <f>IF(AND(CL124=0,CL44&gt;=0),"",CL44/CL124)</f>
        <v>0.24554668432589438</v>
      </c>
      <c r="CO44" s="129">
        <f>+'N EERR TERRA'!N43</f>
        <v>0</v>
      </c>
      <c r="CP44" s="30" t="str">
        <f>IF(AND(CO4=0,CO44&gt;=0), "",CO44/CO4)</f>
        <v/>
      </c>
      <c r="CQ44" s="47" t="str">
        <f>IF(AND(CO124=0,CO44&gt;=0),"",CO44/CO124)</f>
        <v/>
      </c>
      <c r="CR44" s="30" t="str">
        <f t="shared" si="14"/>
        <v/>
      </c>
      <c r="CS44" s="130">
        <f t="shared" si="36"/>
        <v>8475.42</v>
      </c>
      <c r="CT44" s="30">
        <f>IF(AND(CS4=0,CS44&gt;=0), "",CS44/CS4)</f>
        <v>0.12256189134100433</v>
      </c>
      <c r="CU44" s="47">
        <f>IF(AND(CS124=0,CS44&gt;=0),"",CS44/CS124)</f>
        <v>0.24554668432589438</v>
      </c>
      <c r="CV44" s="131">
        <f t="shared" si="37"/>
        <v>0</v>
      </c>
      <c r="CW44" s="30" t="str">
        <f>IF(AND(CV4=0,CV44&gt;=0), "",CV44/CV4)</f>
        <v/>
      </c>
      <c r="CX44" s="47">
        <f t="shared" si="15"/>
        <v>1</v>
      </c>
    </row>
    <row r="45" spans="1:102" outlineLevel="1" x14ac:dyDescent="0.3">
      <c r="A45" s="29" t="s">
        <v>7</v>
      </c>
      <c r="B45" s="129">
        <f>+'N EERR TERRA'!B44</f>
        <v>0</v>
      </c>
      <c r="C45" s="30" t="str">
        <f>IF(AND(B4=0,B45&gt;=0), "",B45/B4)</f>
        <v/>
      </c>
      <c r="D45" s="47" t="str">
        <f>IF(AND(B124=0,B45&gt;=0),"",B45/B124)</f>
        <v/>
      </c>
      <c r="E45" s="129">
        <f>+'N EERR TERRA'!C44</f>
        <v>28.010591753226318</v>
      </c>
      <c r="F45" s="30">
        <f>IF(AND(E4=0,E45&gt;=0), "",E45/E4)</f>
        <v>2.8264031602151189E-3</v>
      </c>
      <c r="G45" s="47">
        <f>IF(AND(E124=0,E45&gt;=0),"",E45/E124)</f>
        <v>4.6661144622664047E-3</v>
      </c>
      <c r="H45" s="129">
        <f>+'N EERR TERRA'!D44</f>
        <v>30.918400113870899</v>
      </c>
      <c r="I45" s="30">
        <f>IF(AND(H4=0,H45&gt;=0), "",H45/H4)</f>
        <v>4.0308129870294364E-3</v>
      </c>
      <c r="J45" s="47">
        <f>IF(AND(H124=0,H45&gt;=0),"",H45/H124)</f>
        <v>6.3221129705528225E-3</v>
      </c>
      <c r="K45" s="30">
        <f t="shared" si="19"/>
        <v>0.10381102928000986</v>
      </c>
      <c r="L45" s="130">
        <f t="shared" si="38"/>
        <v>58.928991867097217</v>
      </c>
      <c r="M45" s="30">
        <f>IF(AND(L4=0,L45&gt;=0), "",L45/L4)</f>
        <v>3.3518864937147545E-3</v>
      </c>
      <c r="N45" s="47">
        <f>IF(AND(L124=0,L45&gt;=0),"",L45/L124)</f>
        <v>5.4095569712654008E-3</v>
      </c>
      <c r="O45" s="129">
        <f>+'N EERR TERRA'!E44</f>
        <v>31.760162947889803</v>
      </c>
      <c r="P45" s="30">
        <f>IF(AND(O4=0,O45&gt;=0), "",O45/O4)</f>
        <v>1.9746717897022844E-3</v>
      </c>
      <c r="Q45" s="47">
        <f>IF(AND(O124=0,O45&gt;=0),"",O45/O124)</f>
        <v>5.483699319757146E-3</v>
      </c>
      <c r="R45" s="30">
        <f t="shared" si="20"/>
        <v>2.7225303732364384E-2</v>
      </c>
      <c r="S45" s="130">
        <f t="shared" si="39"/>
        <v>90.68915481498702</v>
      </c>
      <c r="T45" s="30">
        <f>IF(AND(S4=0,S45&gt;=0), "",S45/S4)</f>
        <v>2.6939017197192229E-3</v>
      </c>
      <c r="U45" s="47">
        <f>IF(AND(S124=0,S45&gt;=0),"",S45/S124)</f>
        <v>5.4352930893066869E-3</v>
      </c>
      <c r="V45" s="131"/>
      <c r="W45" s="30" t="str">
        <f>IF(AND(V4=0,V45&gt;=0), "",V45/V4)</f>
        <v/>
      </c>
      <c r="X45" s="47">
        <f t="shared" si="21"/>
        <v>1</v>
      </c>
      <c r="Y45" s="129">
        <f>+'N EERR TERRA'!F44</f>
        <v>33.705606850914748</v>
      </c>
      <c r="Z45" s="30">
        <f>IF(AND(Y4=0,Y45&gt;=0), "",Y45/Y4)</f>
        <v>3.8072249141179134E-3</v>
      </c>
      <c r="AA45" s="47">
        <f>IF(AND(Y124=0,Y45&gt;=0),"",Y45/Y124)</f>
        <v>5.4807748772776445E-3</v>
      </c>
      <c r="AB45" s="30">
        <f t="shared" si="22"/>
        <v>6.1254216680717725E-2</v>
      </c>
      <c r="AC45" s="130">
        <f t="shared" si="27"/>
        <v>124.39476166590177</v>
      </c>
      <c r="AD45" s="30">
        <f>IF(AND(AC4=0,AC45&gt;=0), "",AC45/AC4)</f>
        <v>2.9257187608371974E-3</v>
      </c>
      <c r="AE45" s="47">
        <f>IF(AND(AC124=0,AC45&gt;=0),"",AC45/AC124)</f>
        <v>5.4475419644662466E-3</v>
      </c>
      <c r="AF45" s="129">
        <f>+'N EERR TERRA'!G44</f>
        <v>34.385637100076039</v>
      </c>
      <c r="AG45" s="30">
        <f>IF(AND(AF4=0,AF45&gt;=0), "",AF45/AF4)</f>
        <v>2.2962110541823949E-3</v>
      </c>
      <c r="AH45" s="47">
        <f>IF(AND(AF124=0,AF45&gt;=0),"",AF45/AF124)</f>
        <v>5.5162236858567124E-3</v>
      </c>
      <c r="AI45" s="30">
        <f t="shared" si="4"/>
        <v>2.0175582423695049E-2</v>
      </c>
      <c r="AJ45" s="130">
        <f t="shared" si="16"/>
        <v>158.78039876597779</v>
      </c>
      <c r="AK45" s="30">
        <f>IF(AND(AJ4=0,AJ45&gt;=0), "",AJ45/AJ4)</f>
        <v>2.7617526076690151E-3</v>
      </c>
      <c r="AL45" s="47">
        <f>IF(AND(AJ124=0,AJ45&gt;=0),"",AJ45/AJ124)</f>
        <v>5.4622702662568473E-3</v>
      </c>
      <c r="AM45" s="129">
        <f>+'N EERR TERRA'!H44</f>
        <v>35.86534131631258</v>
      </c>
      <c r="AN45" s="30">
        <f>IF(AND(AM4=0,AM45&gt;=0), "",AM45/AM4)</f>
        <v>3.0760506382847557E-3</v>
      </c>
      <c r="AO45" s="47">
        <f>IF(AND(AM124=0,AM45&gt;=0),"",AM45/AM124)</f>
        <v>6.5832611982619728E-3</v>
      </c>
      <c r="AP45" s="30">
        <f t="shared" si="5"/>
        <v>4.3032624695305395E-2</v>
      </c>
      <c r="AQ45" s="130">
        <f t="shared" si="17"/>
        <v>194.64574008229039</v>
      </c>
      <c r="AR45" s="30">
        <f>IF(AND(AQ4=0,AQ45&gt;=0), "",AQ45/AQ4)</f>
        <v>2.8147454693637653E-3</v>
      </c>
      <c r="AS45" s="47">
        <f>IF(AND(AQ124=0,AQ45&gt;=0),"",AQ45/AQ124)</f>
        <v>5.6392032601766335E-3</v>
      </c>
      <c r="AT45" s="131">
        <f t="shared" si="28"/>
        <v>0</v>
      </c>
      <c r="AU45" s="30" t="str">
        <f>IF(AND(AT4=0,AT45&gt;=0), "",AT45/AT4)</f>
        <v/>
      </c>
      <c r="AV45" s="47">
        <f t="shared" si="23"/>
        <v>1</v>
      </c>
      <c r="AW45" s="131">
        <f t="shared" si="40"/>
        <v>32.440956680381731</v>
      </c>
      <c r="AX45" s="30">
        <f>IF(AND(AW4=0,AW45&gt;=0), "",AW45/AW4)</f>
        <v>2.8147454693637657E-3</v>
      </c>
      <c r="AY45" s="47">
        <f>IF(AND(AW124=0,AW45&gt;=0),"",AW45/AW124)</f>
        <v>5.6392032601766343E-3</v>
      </c>
      <c r="AZ45" s="131">
        <f t="shared" si="29"/>
        <v>0</v>
      </c>
      <c r="BA45" s="30" t="str">
        <f>IF(AND(AZ4=0,AZ45&gt;=0), "",AZ45/AZ4)</f>
        <v/>
      </c>
      <c r="BB45" s="47">
        <f t="shared" si="24"/>
        <v>1</v>
      </c>
      <c r="BC45" s="129">
        <f>+'N EERR TERRA'!I44</f>
        <v>0</v>
      </c>
      <c r="BD45" s="30" t="str">
        <f>IF(AND(BC4=0,BC45&gt;=0), "",BC45/BC4)</f>
        <v/>
      </c>
      <c r="BE45" s="47" t="str">
        <f>IF(AND(BC124=0,BC45&gt;=0),"",BC45/BC124)</f>
        <v/>
      </c>
      <c r="BF45" s="30">
        <f t="shared" si="25"/>
        <v>-1</v>
      </c>
      <c r="BG45" s="130">
        <f t="shared" si="30"/>
        <v>194.64574008229039</v>
      </c>
      <c r="BH45" s="30">
        <f>IF(AND(BG4=0,BG45&gt;=0), "",BG45/BG4)</f>
        <v>2.8147454693637653E-3</v>
      </c>
      <c r="BI45" s="47">
        <f>IF(AND(BG124=0,BG45&gt;=0),"",BG45/BG124)</f>
        <v>5.6392032601766335E-3</v>
      </c>
      <c r="BJ45" s="129">
        <f>+'N EERR TERRA'!J44</f>
        <v>0</v>
      </c>
      <c r="BK45" s="30" t="str">
        <f>IF(AND(BJ4=0,BJ45&gt;=0), "",BJ45/BJ4)</f>
        <v/>
      </c>
      <c r="BL45" s="47" t="str">
        <f>IF(AND(BJ124=0,BJ45&gt;=0),"",BJ45/BJ124)</f>
        <v/>
      </c>
      <c r="BM45" s="30" t="str">
        <f t="shared" si="9"/>
        <v/>
      </c>
      <c r="BN45" s="130">
        <f t="shared" si="31"/>
        <v>194.64574008229039</v>
      </c>
      <c r="BO45" s="30">
        <f>IF(AND(BN4=0,BN45&gt;=0), "",BN45/BN4)</f>
        <v>2.8147454693637653E-3</v>
      </c>
      <c r="BP45" s="47">
        <f>IF(AND(BN124=0,BN45&gt;=0),"",BN45/BN124)</f>
        <v>5.6392032601766335E-3</v>
      </c>
      <c r="BQ45" s="129">
        <f>+'N EERR TERRA'!K44</f>
        <v>0</v>
      </c>
      <c r="BR45" s="30" t="str">
        <f>IF(AND(BQ4=0,BQ45&gt;=0), "",BQ45/BQ4)</f>
        <v/>
      </c>
      <c r="BS45" s="47" t="str">
        <f>IF(AND(BQ124=0,BQ45&gt;=0),"",BQ45/BQ124)</f>
        <v/>
      </c>
      <c r="BT45" s="30" t="str">
        <f t="shared" si="10"/>
        <v/>
      </c>
      <c r="BU45" s="130">
        <f t="shared" si="32"/>
        <v>194.64574008229039</v>
      </c>
      <c r="BV45" s="30">
        <f>IF(AND(BU4=0,BU45&gt;=0), "",BU45/BU4)</f>
        <v>2.8147454693637653E-3</v>
      </c>
      <c r="BW45" s="47">
        <f>IF(AND(BU124=0,BU45&gt;=0),"",BU45/BU124)</f>
        <v>5.6392032601766335E-3</v>
      </c>
      <c r="BX45" s="131">
        <f t="shared" si="33"/>
        <v>0</v>
      </c>
      <c r="BY45" s="30" t="str">
        <f>IF(AND(BX4=0,BX45&gt;=0), "",BX45/BX4)</f>
        <v/>
      </c>
      <c r="BZ45" s="47">
        <f t="shared" si="11"/>
        <v>1</v>
      </c>
      <c r="CA45" s="129">
        <f>+'N EERR TERRA'!L44</f>
        <v>0</v>
      </c>
      <c r="CB45" s="30" t="str">
        <f>IF(AND(CA4=0,CA45&gt;=0), "",CA45/CA4)</f>
        <v/>
      </c>
      <c r="CC45" s="47" t="str">
        <f>IF(AND(CA124=0,CA45&gt;=0),"",CA45/CA124)</f>
        <v/>
      </c>
      <c r="CD45" s="30" t="str">
        <f t="shared" si="26"/>
        <v/>
      </c>
      <c r="CE45" s="130">
        <f t="shared" si="34"/>
        <v>194.64574008229039</v>
      </c>
      <c r="CF45" s="30">
        <f>IF(AND(CE4=0,CE45&gt;=0), "",CE45/CE4)</f>
        <v>2.8147454693637653E-3</v>
      </c>
      <c r="CG45" s="47">
        <f>IF(AND(CE124=0,CE45&gt;=0),"",CE45/CE124)</f>
        <v>5.6392032601766335E-3</v>
      </c>
      <c r="CH45" s="129">
        <f>+'N EERR TERRA'!M44</f>
        <v>0</v>
      </c>
      <c r="CI45" s="30" t="str">
        <f>IF(AND(CH4=0,CH45&gt;=0), "",CH45/CH4)</f>
        <v/>
      </c>
      <c r="CJ45" s="47" t="str">
        <f>IF(AND(CH124=0,CH45&gt;=0),"",CH45/CH124)</f>
        <v/>
      </c>
      <c r="CK45" s="30" t="str">
        <f t="shared" si="13"/>
        <v/>
      </c>
      <c r="CL45" s="130">
        <f t="shared" si="35"/>
        <v>194.64574008229039</v>
      </c>
      <c r="CM45" s="30">
        <f>IF(AND(CL4=0,CL45&gt;=0), "",CL45/CL4)</f>
        <v>2.8147454693637653E-3</v>
      </c>
      <c r="CN45" s="47">
        <f>IF(AND(CL124=0,CL45&gt;=0),"",CL45/CL124)</f>
        <v>5.6392032601766335E-3</v>
      </c>
      <c r="CO45" s="129">
        <f>+'N EERR TERRA'!N44</f>
        <v>0</v>
      </c>
      <c r="CP45" s="30" t="str">
        <f>IF(AND(CO4=0,CO45&gt;=0), "",CO45/CO4)</f>
        <v/>
      </c>
      <c r="CQ45" s="47" t="str">
        <f>IF(AND(CO124=0,CO45&gt;=0),"",CO45/CO124)</f>
        <v/>
      </c>
      <c r="CR45" s="30" t="str">
        <f t="shared" si="14"/>
        <v/>
      </c>
      <c r="CS45" s="130">
        <f t="shared" si="36"/>
        <v>194.64574008229039</v>
      </c>
      <c r="CT45" s="30">
        <f>IF(AND(CS4=0,CS45&gt;=0), "",CS45/CS4)</f>
        <v>2.8147454693637653E-3</v>
      </c>
      <c r="CU45" s="47">
        <f>IF(AND(CS124=0,CS45&gt;=0),"",CS45/CS124)</f>
        <v>5.6392032601766335E-3</v>
      </c>
      <c r="CV45" s="131">
        <f t="shared" si="37"/>
        <v>0</v>
      </c>
      <c r="CW45" s="30" t="str">
        <f>IF(AND(CV4=0,CV45&gt;=0), "",CV45/CV4)</f>
        <v/>
      </c>
      <c r="CX45" s="47">
        <f t="shared" si="15"/>
        <v>1</v>
      </c>
    </row>
    <row r="46" spans="1:102" outlineLevel="1" x14ac:dyDescent="0.3">
      <c r="A46" s="29" t="s">
        <v>8</v>
      </c>
      <c r="B46" s="129">
        <f>+'N EERR TERRA'!B45</f>
        <v>0</v>
      </c>
      <c r="C46" s="30" t="str">
        <f>IF(AND(B4=0,B46&gt;=0), "",B46/B4)</f>
        <v/>
      </c>
      <c r="D46" s="47" t="str">
        <f>IF(AND(B124=0,B46&gt;=0),"",B46/B124)</f>
        <v/>
      </c>
      <c r="E46" s="129">
        <f>+'N EERR TERRA'!C45</f>
        <v>40.868727989779494</v>
      </c>
      <c r="F46" s="30">
        <f>IF(AND(E4=0,E46&gt;=0), "",E46/E4)</f>
        <v>4.1238508262139801E-3</v>
      </c>
      <c r="G46" s="47">
        <f>IF(AND(E124=0,E46&gt;=0),"",E46/E124)</f>
        <v>6.808073331959397E-3</v>
      </c>
      <c r="H46" s="129">
        <f>+'N EERR TERRA'!D45</f>
        <v>0</v>
      </c>
      <c r="I46" s="30">
        <f>IF(AND(H4=0,H46&gt;=0), "",H46/H4)</f>
        <v>0</v>
      </c>
      <c r="J46" s="47">
        <f>IF(AND(H124=0,H46&gt;=0),"",H46/H124)</f>
        <v>0</v>
      </c>
      <c r="K46" s="30">
        <f t="shared" si="19"/>
        <v>-1</v>
      </c>
      <c r="L46" s="130">
        <f t="shared" si="38"/>
        <v>40.868727989779494</v>
      </c>
      <c r="M46" s="30">
        <f>IF(AND(L4=0,L46&gt;=0), "",L46/L4)</f>
        <v>2.3246170182784072E-3</v>
      </c>
      <c r="N46" s="47">
        <f>IF(AND(L124=0,L46&gt;=0),"",L46/L124)</f>
        <v>3.7516628979920022E-3</v>
      </c>
      <c r="O46" s="129">
        <f>+'N EERR TERRA'!E45</f>
        <v>0</v>
      </c>
      <c r="P46" s="30">
        <f>IF(AND(O4=0,O46&gt;=0), "",O46/O4)</f>
        <v>0</v>
      </c>
      <c r="Q46" s="47">
        <f>IF(AND(O124=0,O46&gt;=0),"",O46/O124)</f>
        <v>0</v>
      </c>
      <c r="R46" s="30" t="str">
        <f t="shared" si="20"/>
        <v/>
      </c>
      <c r="S46" s="130">
        <f t="shared" si="39"/>
        <v>40.868727989779494</v>
      </c>
      <c r="T46" s="30">
        <f>IF(AND(S4=0,S46&gt;=0), "",S46/S4)</f>
        <v>1.2139967214272675E-3</v>
      </c>
      <c r="U46" s="47">
        <f>IF(AND(S124=0,S46&gt;=0),"",S46/S124)</f>
        <v>2.4493944757206418E-3</v>
      </c>
      <c r="V46" s="131"/>
      <c r="W46" s="30" t="str">
        <f>IF(AND(V4=0,V46&gt;=0), "",V46/V4)</f>
        <v/>
      </c>
      <c r="X46" s="47">
        <f t="shared" si="21"/>
        <v>1</v>
      </c>
      <c r="Y46" s="129">
        <f>+'N EERR TERRA'!F45</f>
        <v>33.196842973919807</v>
      </c>
      <c r="Z46" s="30">
        <f>IF(AND(Y4=0,Y46&gt;=0), "",Y46/Y4)</f>
        <v>3.7497573682444352E-3</v>
      </c>
      <c r="AA46" s="47">
        <f>IF(AND(Y124=0,Y46&gt;=0),"",Y46/Y124)</f>
        <v>5.3980461998847738E-3</v>
      </c>
      <c r="AB46" s="30">
        <f t="shared" si="22"/>
        <v>1</v>
      </c>
      <c r="AC46" s="130">
        <f t="shared" si="27"/>
        <v>74.065570963699301</v>
      </c>
      <c r="AD46" s="30">
        <f>IF(AND(AC4=0,AC46&gt;=0), "",AC46/AC4)</f>
        <v>1.7419948203495194E-3</v>
      </c>
      <c r="AE46" s="47">
        <f>IF(AND(AC124=0,AC46&gt;=0),"",AC46/AC124)</f>
        <v>3.2435072067628916E-3</v>
      </c>
      <c r="AF46" s="129">
        <f>+'N EERR TERRA'!G45</f>
        <v>0</v>
      </c>
      <c r="AG46" s="30">
        <f>IF(AND(AF4=0,AF46&gt;=0), "",AF46/AF4)</f>
        <v>0</v>
      </c>
      <c r="AH46" s="47">
        <f>IF(AND(AF124=0,AF46&gt;=0),"",AF46/AF124)</f>
        <v>0</v>
      </c>
      <c r="AI46" s="30">
        <f t="shared" si="4"/>
        <v>-1</v>
      </c>
      <c r="AJ46" s="130">
        <f t="shared" si="16"/>
        <v>74.065570963699301</v>
      </c>
      <c r="AK46" s="30">
        <f>IF(AND(AJ4=0,AJ46&gt;=0), "",AJ46/AJ4)</f>
        <v>1.2882621868771911E-3</v>
      </c>
      <c r="AL46" s="47">
        <f>IF(AND(AJ124=0,AJ46&gt;=0),"",AJ46/AJ124)</f>
        <v>2.5479603853661463E-3</v>
      </c>
      <c r="AM46" s="129">
        <f>+'N EERR TERRA'!H45</f>
        <v>2.6033222220719678</v>
      </c>
      <c r="AN46" s="30">
        <f>IF(AND(AM4=0,AM46&gt;=0), "",AM46/AM4)</f>
        <v>2.232782594271066E-4</v>
      </c>
      <c r="AO46" s="47">
        <f>IF(AND(AM124=0,AM46&gt;=0),"",AM46/AM124)</f>
        <v>4.7785269962967046E-4</v>
      </c>
      <c r="AP46" s="30">
        <f t="shared" si="5"/>
        <v>1</v>
      </c>
      <c r="AQ46" s="130">
        <f t="shared" si="17"/>
        <v>76.668893185771267</v>
      </c>
      <c r="AR46" s="30">
        <f>IF(AND(AQ4=0,AQ46&gt;=0), "",AQ46/AQ4)</f>
        <v>1.1086983955803447E-3</v>
      </c>
      <c r="AS46" s="47">
        <f>IF(AND(AQ124=0,AQ46&gt;=0),"",AQ46/AQ124)</f>
        <v>2.2212223715995538E-3</v>
      </c>
      <c r="AT46" s="131">
        <f t="shared" si="28"/>
        <v>0</v>
      </c>
      <c r="AU46" s="30" t="str">
        <f>IF(AND(AT4=0,AT46&gt;=0), "",AT46/AT4)</f>
        <v/>
      </c>
      <c r="AV46" s="47">
        <f t="shared" si="23"/>
        <v>1</v>
      </c>
      <c r="AW46" s="131">
        <f t="shared" si="40"/>
        <v>12.778148864295211</v>
      </c>
      <c r="AX46" s="30">
        <f>IF(AND(AW4=0,AW46&gt;=0), "",AW46/AW4)</f>
        <v>1.1086983955803449E-3</v>
      </c>
      <c r="AY46" s="47">
        <f>IF(AND(AW124=0,AW46&gt;=0),"",AW46/AW124)</f>
        <v>2.2212223715995542E-3</v>
      </c>
      <c r="AZ46" s="131">
        <f t="shared" si="29"/>
        <v>0</v>
      </c>
      <c r="BA46" s="30" t="str">
        <f>IF(AND(AZ4=0,AZ46&gt;=0), "",AZ46/AZ4)</f>
        <v/>
      </c>
      <c r="BB46" s="47">
        <f t="shared" si="24"/>
        <v>1</v>
      </c>
      <c r="BC46" s="129">
        <f>+'N EERR TERRA'!I45</f>
        <v>0</v>
      </c>
      <c r="BD46" s="30" t="str">
        <f>IF(AND(BC4=0,BC46&gt;=0), "",BC46/BC4)</f>
        <v/>
      </c>
      <c r="BE46" s="47" t="str">
        <f>IF(AND(BC124=0,BC46&gt;=0),"",BC46/BC124)</f>
        <v/>
      </c>
      <c r="BF46" s="30">
        <f t="shared" si="25"/>
        <v>-1</v>
      </c>
      <c r="BG46" s="130">
        <f t="shared" si="30"/>
        <v>76.668893185771267</v>
      </c>
      <c r="BH46" s="30">
        <f>IF(AND(BG4=0,BG46&gt;=0), "",BG46/BG4)</f>
        <v>1.1086983955803447E-3</v>
      </c>
      <c r="BI46" s="47">
        <f>IF(AND(BG124=0,BG46&gt;=0),"",BG46/BG124)</f>
        <v>2.2212223715995538E-3</v>
      </c>
      <c r="BJ46" s="129">
        <f>+'N EERR TERRA'!J45</f>
        <v>0</v>
      </c>
      <c r="BK46" s="30" t="str">
        <f>IF(AND(BJ4=0,BJ46&gt;=0), "",BJ46/BJ4)</f>
        <v/>
      </c>
      <c r="BL46" s="47" t="str">
        <f>IF(AND(BJ124=0,BJ46&gt;=0),"",BJ46/BJ124)</f>
        <v/>
      </c>
      <c r="BM46" s="30" t="str">
        <f t="shared" si="9"/>
        <v/>
      </c>
      <c r="BN46" s="130">
        <f t="shared" si="31"/>
        <v>76.668893185771267</v>
      </c>
      <c r="BO46" s="30">
        <f>IF(AND(BN4=0,BN46&gt;=0), "",BN46/BN4)</f>
        <v>1.1086983955803447E-3</v>
      </c>
      <c r="BP46" s="47">
        <f>IF(AND(BN124=0,BN46&gt;=0),"",BN46/BN124)</f>
        <v>2.2212223715995538E-3</v>
      </c>
      <c r="BQ46" s="129">
        <f>+'N EERR TERRA'!K45</f>
        <v>0</v>
      </c>
      <c r="BR46" s="30" t="str">
        <f>IF(AND(BQ4=0,BQ46&gt;=0), "",BQ46/BQ4)</f>
        <v/>
      </c>
      <c r="BS46" s="47" t="str">
        <f>IF(AND(BQ124=0,BQ46&gt;=0),"",BQ46/BQ124)</f>
        <v/>
      </c>
      <c r="BT46" s="30" t="str">
        <f t="shared" si="10"/>
        <v/>
      </c>
      <c r="BU46" s="130">
        <f t="shared" si="32"/>
        <v>76.668893185771267</v>
      </c>
      <c r="BV46" s="30">
        <f>IF(AND(BU4=0,BU46&gt;=0), "",BU46/BU4)</f>
        <v>1.1086983955803447E-3</v>
      </c>
      <c r="BW46" s="47">
        <f>IF(AND(BU124=0,BU46&gt;=0),"",BU46/BU124)</f>
        <v>2.2212223715995538E-3</v>
      </c>
      <c r="BX46" s="131">
        <f t="shared" si="33"/>
        <v>0</v>
      </c>
      <c r="BY46" s="30" t="str">
        <f>IF(AND(BX4=0,BX46&gt;=0), "",BX46/BX4)</f>
        <v/>
      </c>
      <c r="BZ46" s="47">
        <f t="shared" si="11"/>
        <v>1</v>
      </c>
      <c r="CA46" s="129">
        <f>+'N EERR TERRA'!L45</f>
        <v>0</v>
      </c>
      <c r="CB46" s="30" t="str">
        <f>IF(AND(CA4=0,CA46&gt;=0), "",CA46/CA4)</f>
        <v/>
      </c>
      <c r="CC46" s="47" t="str">
        <f>IF(AND(CA124=0,CA46&gt;=0),"",CA46/CA124)</f>
        <v/>
      </c>
      <c r="CD46" s="30" t="str">
        <f t="shared" si="26"/>
        <v/>
      </c>
      <c r="CE46" s="130">
        <f t="shared" si="34"/>
        <v>76.668893185771267</v>
      </c>
      <c r="CF46" s="30">
        <f>IF(AND(CE4=0,CE46&gt;=0), "",CE46/CE4)</f>
        <v>1.1086983955803447E-3</v>
      </c>
      <c r="CG46" s="47">
        <f>IF(AND(CE124=0,CE46&gt;=0),"",CE46/CE124)</f>
        <v>2.2212223715995538E-3</v>
      </c>
      <c r="CH46" s="129">
        <f>+'N EERR TERRA'!M45</f>
        <v>0</v>
      </c>
      <c r="CI46" s="30" t="str">
        <f>IF(AND(CH4=0,CH46&gt;=0), "",CH46/CH4)</f>
        <v/>
      </c>
      <c r="CJ46" s="47" t="str">
        <f>IF(AND(CH124=0,CH46&gt;=0),"",CH46/CH124)</f>
        <v/>
      </c>
      <c r="CK46" s="30" t="str">
        <f t="shared" si="13"/>
        <v/>
      </c>
      <c r="CL46" s="130">
        <f t="shared" si="35"/>
        <v>76.668893185771267</v>
      </c>
      <c r="CM46" s="30">
        <f>IF(AND(CL4=0,CL46&gt;=0), "",CL46/CL4)</f>
        <v>1.1086983955803447E-3</v>
      </c>
      <c r="CN46" s="47">
        <f>IF(AND(CL124=0,CL46&gt;=0),"",CL46/CL124)</f>
        <v>2.2212223715995538E-3</v>
      </c>
      <c r="CO46" s="129">
        <f>+'N EERR TERRA'!N45</f>
        <v>0</v>
      </c>
      <c r="CP46" s="30" t="str">
        <f>IF(AND(CO4=0,CO46&gt;=0), "",CO46/CO4)</f>
        <v/>
      </c>
      <c r="CQ46" s="47" t="str">
        <f>IF(AND(CO124=0,CO46&gt;=0),"",CO46/CO124)</f>
        <v/>
      </c>
      <c r="CR46" s="30" t="str">
        <f t="shared" si="14"/>
        <v/>
      </c>
      <c r="CS46" s="130">
        <f t="shared" si="36"/>
        <v>76.668893185771267</v>
      </c>
      <c r="CT46" s="30">
        <f>IF(AND(CS4=0,CS46&gt;=0), "",CS46/CS4)</f>
        <v>1.1086983955803447E-3</v>
      </c>
      <c r="CU46" s="47">
        <f>IF(AND(CS124=0,CS46&gt;=0),"",CS46/CS124)</f>
        <v>2.2212223715995538E-3</v>
      </c>
      <c r="CV46" s="131">
        <f t="shared" si="37"/>
        <v>0</v>
      </c>
      <c r="CW46" s="30" t="str">
        <f>IF(AND(CV4=0,CV46&gt;=0), "",CV46/CV4)</f>
        <v/>
      </c>
      <c r="CX46" s="47">
        <f t="shared" si="15"/>
        <v>1</v>
      </c>
    </row>
    <row r="47" spans="1:102" outlineLevel="1" x14ac:dyDescent="0.3">
      <c r="A47" s="29" t="s">
        <v>9</v>
      </c>
      <c r="B47" s="129">
        <f>+'N EERR TERRA'!B46</f>
        <v>0</v>
      </c>
      <c r="C47" s="30" t="str">
        <f>IF(AND(B4=0,B47&gt;=0), "",B47/B4)</f>
        <v/>
      </c>
      <c r="D47" s="47" t="str">
        <f>IF(AND(B124=0,B47&gt;=0),"",B47/B124)</f>
        <v/>
      </c>
      <c r="E47" s="129">
        <f>+'N EERR TERRA'!C46</f>
        <v>237.28484197078271</v>
      </c>
      <c r="F47" s="30">
        <f>IF(AND(E4=0,E47&gt;=0), "",E47/E4)</f>
        <v>2.3943179534581489E-2</v>
      </c>
      <c r="G47" s="47">
        <f>IF(AND(E124=0,E47&gt;=0),"",E47/E124)</f>
        <v>3.9527841559039469E-2</v>
      </c>
      <c r="H47" s="129">
        <f>+'N EERR TERRA'!D46</f>
        <v>0</v>
      </c>
      <c r="I47" s="30">
        <f>IF(AND(H4=0,H47&gt;=0), "",H47/H4)</f>
        <v>0</v>
      </c>
      <c r="J47" s="47">
        <f>IF(AND(H124=0,H47&gt;=0),"",H47/H124)</f>
        <v>0</v>
      </c>
      <c r="K47" s="30">
        <f t="shared" si="19"/>
        <v>-1</v>
      </c>
      <c r="L47" s="130">
        <f t="shared" si="38"/>
        <v>237.28484197078271</v>
      </c>
      <c r="M47" s="30">
        <f>IF(AND(L4=0,L47&gt;=0), "",L47/L4)</f>
        <v>1.3496783701286907E-2</v>
      </c>
      <c r="N47" s="47">
        <f>IF(AND(L124=0,L47&gt;=0),"",L47/L124)</f>
        <v>2.1782247250276703E-2</v>
      </c>
      <c r="O47" s="129">
        <f>+'N EERR TERRA'!E46</f>
        <v>0</v>
      </c>
      <c r="P47" s="30">
        <f>IF(AND(O4=0,O47&gt;=0), "",O47/O4)</f>
        <v>0</v>
      </c>
      <c r="Q47" s="47">
        <f>IF(AND(O124=0,O47&gt;=0),"",O47/O124)</f>
        <v>0</v>
      </c>
      <c r="R47" s="30" t="str">
        <f t="shared" si="20"/>
        <v/>
      </c>
      <c r="S47" s="130">
        <f t="shared" si="39"/>
        <v>237.28484197078271</v>
      </c>
      <c r="T47" s="30">
        <f>IF(AND(S4=0,S47&gt;=0), "",S47/S4)</f>
        <v>7.0484948851101178E-3</v>
      </c>
      <c r="U47" s="47">
        <f>IF(AND(S124=0,S47&gt;=0),"",S47/S124)</f>
        <v>1.4221244694496706E-2</v>
      </c>
      <c r="V47" s="131"/>
      <c r="W47" s="30" t="str">
        <f>IF(AND(V4=0,V47&gt;=0), "",V47/V4)</f>
        <v/>
      </c>
      <c r="X47" s="47">
        <f t="shared" si="21"/>
        <v>1</v>
      </c>
      <c r="Y47" s="129">
        <f>+'N EERR TERRA'!F46</f>
        <v>148.70120669521214</v>
      </c>
      <c r="Z47" s="30">
        <f>IF(AND(Y4=0,Y47&gt;=0), "",Y47/Y4)</f>
        <v>1.6796580503461382E-2</v>
      </c>
      <c r="AA47" s="47">
        <f>IF(AND(Y124=0,Y47&gt;=0),"",Y47/Y124)</f>
        <v>2.4179889164460198E-2</v>
      </c>
      <c r="AB47" s="30">
        <f t="shared" si="22"/>
        <v>1</v>
      </c>
      <c r="AC47" s="130">
        <f t="shared" si="27"/>
        <v>385.98604866599487</v>
      </c>
      <c r="AD47" s="30">
        <f>IF(AND(AC4=0,AC47&gt;=0), "",AC47/AC4)</f>
        <v>9.0782490265671131E-3</v>
      </c>
      <c r="AE47" s="47">
        <f>IF(AND(AC124=0,AC47&gt;=0),"",AC47/AC124)</f>
        <v>1.6903245519725843E-2</v>
      </c>
      <c r="AF47" s="129">
        <f>+'N EERR TERRA'!G46</f>
        <v>0</v>
      </c>
      <c r="AG47" s="30">
        <f>IF(AND(AF4=0,AF47&gt;=0), "",AF47/AF4)</f>
        <v>0</v>
      </c>
      <c r="AH47" s="47">
        <f>IF(AND(AF124=0,AF47&gt;=0),"",AF47/AF124)</f>
        <v>0</v>
      </c>
      <c r="AI47" s="30">
        <f t="shared" si="4"/>
        <v>-1</v>
      </c>
      <c r="AJ47" s="130">
        <f t="shared" si="16"/>
        <v>385.98604866599487</v>
      </c>
      <c r="AK47" s="30">
        <f>IF(AND(AJ4=0,AJ47&gt;=0), "",AJ47/AJ4)</f>
        <v>6.7136622952957605E-3</v>
      </c>
      <c r="AL47" s="47">
        <f>IF(AND(AJ124=0,AJ47&gt;=0),"",AJ47/AJ124)</f>
        <v>1.327846593914711E-2</v>
      </c>
      <c r="AM47" s="129">
        <f>+'N EERR TERRA'!H46</f>
        <v>0</v>
      </c>
      <c r="AN47" s="30">
        <f>IF(AND(AM4=0,AM47&gt;=0), "",AM47/AM4)</f>
        <v>0</v>
      </c>
      <c r="AO47" s="47">
        <f>IF(AND(AM124=0,AM47&gt;=0),"",AM47/AM124)</f>
        <v>0</v>
      </c>
      <c r="AP47" s="30" t="str">
        <f t="shared" si="5"/>
        <v/>
      </c>
      <c r="AQ47" s="130">
        <f t="shared" si="17"/>
        <v>385.98604866599487</v>
      </c>
      <c r="AR47" s="30">
        <f>IF(AND(AQ4=0,AQ47&gt;=0), "",AQ47/AQ4)</f>
        <v>5.581691545167705E-3</v>
      </c>
      <c r="AS47" s="47">
        <f>IF(AND(AQ124=0,AQ47&gt;=0),"",AQ47/AQ124)</f>
        <v>1.1182642800709386E-2</v>
      </c>
      <c r="AT47" s="131">
        <f t="shared" si="28"/>
        <v>0</v>
      </c>
      <c r="AU47" s="30" t="str">
        <f>IF(AND(AT4=0,AT47&gt;=0), "",AT47/AT4)</f>
        <v/>
      </c>
      <c r="AV47" s="47">
        <f t="shared" si="23"/>
        <v>1</v>
      </c>
      <c r="AW47" s="131">
        <f t="shared" si="40"/>
        <v>64.33100811099915</v>
      </c>
      <c r="AX47" s="30">
        <f>IF(AND(AW4=0,AW47&gt;=0), "",AW47/AW4)</f>
        <v>5.5816915451677067E-3</v>
      </c>
      <c r="AY47" s="47">
        <f>IF(AND(AW124=0,AW47&gt;=0),"",AW47/AW124)</f>
        <v>1.1182642800709389E-2</v>
      </c>
      <c r="AZ47" s="131">
        <f t="shared" si="29"/>
        <v>0</v>
      </c>
      <c r="BA47" s="30" t="str">
        <f>IF(AND(AZ4=0,AZ47&gt;=0), "",AZ47/AZ4)</f>
        <v/>
      </c>
      <c r="BB47" s="47">
        <f t="shared" si="24"/>
        <v>1</v>
      </c>
      <c r="BC47" s="129">
        <f>+'N EERR TERRA'!I46</f>
        <v>0</v>
      </c>
      <c r="BD47" s="30" t="str">
        <f>IF(AND(BC4=0,BC47&gt;=0), "",BC47/BC4)</f>
        <v/>
      </c>
      <c r="BE47" s="47" t="str">
        <f>IF(AND(BC124=0,BC47&gt;=0),"",BC47/BC124)</f>
        <v/>
      </c>
      <c r="BF47" s="30" t="str">
        <f t="shared" si="25"/>
        <v/>
      </c>
      <c r="BG47" s="130">
        <f t="shared" si="30"/>
        <v>385.98604866599487</v>
      </c>
      <c r="BH47" s="30">
        <f>IF(AND(BG4=0,BG47&gt;=0), "",BG47/BG4)</f>
        <v>5.581691545167705E-3</v>
      </c>
      <c r="BI47" s="47">
        <f>IF(AND(BG124=0,BG47&gt;=0),"",BG47/BG124)</f>
        <v>1.1182642800709386E-2</v>
      </c>
      <c r="BJ47" s="129">
        <f>+'N EERR TERRA'!J46</f>
        <v>0</v>
      </c>
      <c r="BK47" s="30" t="str">
        <f>IF(AND(BJ4=0,BJ47&gt;=0), "",BJ47/BJ4)</f>
        <v/>
      </c>
      <c r="BL47" s="47" t="str">
        <f>IF(AND(BJ124=0,BJ47&gt;=0),"",BJ47/BJ124)</f>
        <v/>
      </c>
      <c r="BM47" s="30" t="str">
        <f t="shared" si="9"/>
        <v/>
      </c>
      <c r="BN47" s="130">
        <f t="shared" si="31"/>
        <v>385.98604866599487</v>
      </c>
      <c r="BO47" s="30">
        <f>IF(AND(BN4=0,BN47&gt;=0), "",BN47/BN4)</f>
        <v>5.581691545167705E-3</v>
      </c>
      <c r="BP47" s="47">
        <f>IF(AND(BN124=0,BN47&gt;=0),"",BN47/BN124)</f>
        <v>1.1182642800709386E-2</v>
      </c>
      <c r="BQ47" s="129">
        <f>+'N EERR TERRA'!K46</f>
        <v>0</v>
      </c>
      <c r="BR47" s="30" t="str">
        <f>IF(AND(BQ4=0,BQ47&gt;=0), "",BQ47/BQ4)</f>
        <v/>
      </c>
      <c r="BS47" s="47" t="str">
        <f>IF(AND(BQ124=0,BQ47&gt;=0),"",BQ47/BQ124)</f>
        <v/>
      </c>
      <c r="BT47" s="30" t="str">
        <f t="shared" si="10"/>
        <v/>
      </c>
      <c r="BU47" s="130">
        <f t="shared" si="32"/>
        <v>385.98604866599487</v>
      </c>
      <c r="BV47" s="30">
        <f>IF(AND(BU4=0,BU47&gt;=0), "",BU47/BU4)</f>
        <v>5.581691545167705E-3</v>
      </c>
      <c r="BW47" s="47">
        <f>IF(AND(BU124=0,BU47&gt;=0),"",BU47/BU124)</f>
        <v>1.1182642800709386E-2</v>
      </c>
      <c r="BX47" s="131">
        <f t="shared" si="33"/>
        <v>0</v>
      </c>
      <c r="BY47" s="30" t="str">
        <f>IF(AND(BX4=0,BX47&gt;=0), "",BX47/BX4)</f>
        <v/>
      </c>
      <c r="BZ47" s="47">
        <f t="shared" si="11"/>
        <v>1</v>
      </c>
      <c r="CA47" s="129">
        <f>+'N EERR TERRA'!L46</f>
        <v>0</v>
      </c>
      <c r="CB47" s="30" t="str">
        <f>IF(AND(CA4=0,CA47&gt;=0), "",CA47/CA4)</f>
        <v/>
      </c>
      <c r="CC47" s="47" t="str">
        <f>IF(AND(CA124=0,CA47&gt;=0),"",CA47/CA124)</f>
        <v/>
      </c>
      <c r="CD47" s="30" t="str">
        <f t="shared" si="26"/>
        <v/>
      </c>
      <c r="CE47" s="130">
        <f t="shared" si="34"/>
        <v>385.98604866599487</v>
      </c>
      <c r="CF47" s="30">
        <f>IF(AND(CE4=0,CE47&gt;=0), "",CE47/CE4)</f>
        <v>5.581691545167705E-3</v>
      </c>
      <c r="CG47" s="47">
        <f>IF(AND(CE124=0,CE47&gt;=0),"",CE47/CE124)</f>
        <v>1.1182642800709386E-2</v>
      </c>
      <c r="CH47" s="129">
        <f>+'N EERR TERRA'!M46</f>
        <v>0</v>
      </c>
      <c r="CI47" s="30" t="str">
        <f>IF(AND(CH4=0,CH47&gt;=0), "",CH47/CH4)</f>
        <v/>
      </c>
      <c r="CJ47" s="47" t="str">
        <f>IF(AND(CH124=0,CH47&gt;=0),"",CH47/CH124)</f>
        <v/>
      </c>
      <c r="CK47" s="30" t="str">
        <f t="shared" si="13"/>
        <v/>
      </c>
      <c r="CL47" s="130">
        <f t="shared" si="35"/>
        <v>385.98604866599487</v>
      </c>
      <c r="CM47" s="30">
        <f>IF(AND(CL4=0,CL47&gt;=0), "",CL47/CL4)</f>
        <v>5.581691545167705E-3</v>
      </c>
      <c r="CN47" s="47">
        <f>IF(AND(CL124=0,CL47&gt;=0),"",CL47/CL124)</f>
        <v>1.1182642800709386E-2</v>
      </c>
      <c r="CO47" s="129">
        <f>+'N EERR TERRA'!N46</f>
        <v>0</v>
      </c>
      <c r="CP47" s="30" t="str">
        <f>IF(AND(CO4=0,CO47&gt;=0), "",CO47/CO4)</f>
        <v/>
      </c>
      <c r="CQ47" s="47" t="str">
        <f>IF(AND(CO124=0,CO47&gt;=0),"",CO47/CO124)</f>
        <v/>
      </c>
      <c r="CR47" s="30" t="str">
        <f t="shared" si="14"/>
        <v/>
      </c>
      <c r="CS47" s="130">
        <f t="shared" si="36"/>
        <v>385.98604866599487</v>
      </c>
      <c r="CT47" s="30">
        <f>IF(AND(CS4=0,CS47&gt;=0), "",CS47/CS4)</f>
        <v>5.581691545167705E-3</v>
      </c>
      <c r="CU47" s="47">
        <f>IF(AND(CS124=0,CS47&gt;=0),"",CS47/CS124)</f>
        <v>1.1182642800709386E-2</v>
      </c>
      <c r="CV47" s="131">
        <f t="shared" si="37"/>
        <v>0</v>
      </c>
      <c r="CW47" s="30" t="str">
        <f>IF(AND(CV4=0,CV47&gt;=0), "",CV47/CV4)</f>
        <v/>
      </c>
      <c r="CX47" s="47">
        <f t="shared" si="15"/>
        <v>1</v>
      </c>
    </row>
    <row r="48" spans="1:102" outlineLevel="1" x14ac:dyDescent="0.3">
      <c r="A48" s="29" t="s">
        <v>10</v>
      </c>
      <c r="B48" s="129">
        <f>+'N EERR TERRA'!B47</f>
        <v>0</v>
      </c>
      <c r="C48" s="30" t="str">
        <f>IF(AND(B4=0,B48&gt;=0), "",B48/B4)</f>
        <v/>
      </c>
      <c r="D48" s="47" t="str">
        <f>IF(AND(B124=0,B48&gt;=0),"",B48/B124)</f>
        <v/>
      </c>
      <c r="E48" s="129">
        <f>+'N EERR TERRA'!C47</f>
        <v>53.701993556629468</v>
      </c>
      <c r="F48" s="30">
        <f>IF(AND(E4=0,E48&gt;=0), "",E48/E4)</f>
        <v>5.4187889222592645E-3</v>
      </c>
      <c r="G48" s="47">
        <f>IF(AND(E124=0,E48&gt;=0),"",E48/E124)</f>
        <v>8.9458891477458245E-3</v>
      </c>
      <c r="H48" s="129">
        <f>+'N EERR TERRA'!D47</f>
        <v>12.365954024624584</v>
      </c>
      <c r="I48" s="30">
        <f>IF(AND(H4=0,H48&gt;=0), "",H48/H4)</f>
        <v>1.6121418927205046E-3</v>
      </c>
      <c r="J48" s="47">
        <f>IF(AND(H124=0,H48&gt;=0),"",H48/H124)</f>
        <v>2.5285576887681713E-3</v>
      </c>
      <c r="K48" s="30">
        <f t="shared" si="19"/>
        <v>-0.76973007507468927</v>
      </c>
      <c r="L48" s="130">
        <f t="shared" si="38"/>
        <v>66.067947581254046</v>
      </c>
      <c r="M48" s="30">
        <f>IF(AND(L4=0,L48&gt;=0), "",L48/L4)</f>
        <v>3.7579509533185625E-3</v>
      </c>
      <c r="N48" s="47">
        <f>IF(AND(L124=0,L48&gt;=0),"",L48/L124)</f>
        <v>6.0648980254305335E-3</v>
      </c>
      <c r="O48" s="129">
        <f>+'N EERR TERRA'!E47</f>
        <v>2.819992270622846</v>
      </c>
      <c r="P48" s="30">
        <f>IF(AND(O4=0,O48&gt;=0), "",O48/O4)</f>
        <v>1.7533156845303302E-4</v>
      </c>
      <c r="Q48" s="47">
        <f>IF(AND(O124=0,O48&gt;=0),"",O48/O124)</f>
        <v>4.8689894071095638E-4</v>
      </c>
      <c r="R48" s="30">
        <f t="shared" si="20"/>
        <v>-0.77195513868098364</v>
      </c>
      <c r="S48" s="130">
        <f t="shared" si="39"/>
        <v>68.887939851876894</v>
      </c>
      <c r="T48" s="30">
        <f>IF(AND(S4=0,S48&gt;=0), "",S48/S4)</f>
        <v>2.0463013467649782E-3</v>
      </c>
      <c r="U48" s="47">
        <f>IF(AND(S124=0,S48&gt;=0),"",S48/S124)</f>
        <v>4.1286760713267192E-3</v>
      </c>
      <c r="V48" s="131"/>
      <c r="W48" s="30" t="str">
        <f>IF(AND(V4=0,V48&gt;=0), "",V48/V4)</f>
        <v/>
      </c>
      <c r="X48" s="47">
        <f t="shared" si="21"/>
        <v>1</v>
      </c>
      <c r="Y48" s="129">
        <f>+'N EERR TERRA'!F47</f>
        <v>45.100421331257294</v>
      </c>
      <c r="Z48" s="30">
        <f>IF(AND(Y4=0,Y48&gt;=0), "",Y48/Y4)</f>
        <v>5.0943289194900739E-3</v>
      </c>
      <c r="AA48" s="47">
        <f>IF(AND(Y124=0,Y48&gt;=0),"",Y48/Y124)</f>
        <v>7.3336539312385445E-3</v>
      </c>
      <c r="AB48" s="30">
        <f t="shared" si="22"/>
        <v>14.993101045378417</v>
      </c>
      <c r="AC48" s="130">
        <f t="shared" si="27"/>
        <v>113.98836118313419</v>
      </c>
      <c r="AD48" s="30">
        <f>IF(AND(AC4=0,AC48&gt;=0), "",AC48/AC4)</f>
        <v>2.6809640724766823E-3</v>
      </c>
      <c r="AE48" s="47">
        <f>IF(AND(AC124=0,AC48&gt;=0),"",AC48/AC124)</f>
        <v>4.9918209793561683E-3</v>
      </c>
      <c r="AF48" s="129">
        <f>+'N EERR TERRA'!G47</f>
        <v>0</v>
      </c>
      <c r="AG48" s="30">
        <f>IF(AND(AF4=0,AF48&gt;=0), "",AF48/AF4)</f>
        <v>0</v>
      </c>
      <c r="AH48" s="47">
        <f>IF(AND(AF124=0,AF48&gt;=0),"",AF48/AF124)</f>
        <v>0</v>
      </c>
      <c r="AI48" s="30">
        <f t="shared" si="4"/>
        <v>-1</v>
      </c>
      <c r="AJ48" s="130">
        <f t="shared" si="16"/>
        <v>113.98836118313419</v>
      </c>
      <c r="AK48" s="30">
        <f>IF(AND(AJ4=0,AJ48&gt;=0), "",AJ48/AJ4)</f>
        <v>1.9826606822258017E-3</v>
      </c>
      <c r="AL48" s="47">
        <f>IF(AND(AJ124=0,AJ48&gt;=0),"",AJ48/AJ124)</f>
        <v>3.9213608280935577E-3</v>
      </c>
      <c r="AM48" s="129">
        <f>+'N EERR TERRA'!H47</f>
        <v>0</v>
      </c>
      <c r="AN48" s="30">
        <f>IF(AND(AM4=0,AM48&gt;=0), "",AM48/AM4)</f>
        <v>0</v>
      </c>
      <c r="AO48" s="47">
        <f>IF(AND(AM124=0,AM48&gt;=0),"",AM48/AM124)</f>
        <v>0</v>
      </c>
      <c r="AP48" s="30" t="str">
        <f t="shared" si="5"/>
        <v/>
      </c>
      <c r="AQ48" s="130">
        <f t="shared" si="17"/>
        <v>113.98836118313419</v>
      </c>
      <c r="AR48" s="30">
        <f>IF(AND(AQ4=0,AQ48&gt;=0), "",AQ48/AQ4)</f>
        <v>1.6483701264912473E-3</v>
      </c>
      <c r="AS48" s="47">
        <f>IF(AND(AQ124=0,AQ48&gt;=0),"",AQ48/AQ124)</f>
        <v>3.3024279788212364E-3</v>
      </c>
      <c r="AT48" s="131">
        <f t="shared" si="28"/>
        <v>0</v>
      </c>
      <c r="AU48" s="30" t="str">
        <f>IF(AND(AT4=0,AT48&gt;=0), "",AT48/AT4)</f>
        <v/>
      </c>
      <c r="AV48" s="47">
        <f t="shared" si="23"/>
        <v>1</v>
      </c>
      <c r="AW48" s="131">
        <f t="shared" si="40"/>
        <v>18.99806019718903</v>
      </c>
      <c r="AX48" s="30">
        <f>IF(AND(AW4=0,AW48&gt;=0), "",AW48/AW4)</f>
        <v>1.6483701264912475E-3</v>
      </c>
      <c r="AY48" s="47">
        <f>IF(AND(AW124=0,AW48&gt;=0),"",AW48/AW124)</f>
        <v>3.3024279788212364E-3</v>
      </c>
      <c r="AZ48" s="131">
        <f t="shared" si="29"/>
        <v>0</v>
      </c>
      <c r="BA48" s="30" t="str">
        <f>IF(AND(AZ4=0,AZ48&gt;=0), "",AZ48/AZ4)</f>
        <v/>
      </c>
      <c r="BB48" s="47">
        <f t="shared" si="24"/>
        <v>1</v>
      </c>
      <c r="BC48" s="129">
        <f>+'N EERR TERRA'!I47</f>
        <v>0</v>
      </c>
      <c r="BD48" s="30" t="str">
        <f>IF(AND(BC4=0,BC48&gt;=0), "",BC48/BC4)</f>
        <v/>
      </c>
      <c r="BE48" s="47" t="str">
        <f>IF(AND(BC124=0,BC48&gt;=0),"",BC48/BC124)</f>
        <v/>
      </c>
      <c r="BF48" s="30" t="str">
        <f t="shared" si="25"/>
        <v/>
      </c>
      <c r="BG48" s="130">
        <f t="shared" si="30"/>
        <v>113.98836118313419</v>
      </c>
      <c r="BH48" s="30">
        <f>IF(AND(BG4=0,BG48&gt;=0), "",BG48/BG4)</f>
        <v>1.6483701264912473E-3</v>
      </c>
      <c r="BI48" s="47">
        <f>IF(AND(BG124=0,BG48&gt;=0),"",BG48/BG124)</f>
        <v>3.3024279788212364E-3</v>
      </c>
      <c r="BJ48" s="129">
        <f>+'N EERR TERRA'!J47</f>
        <v>0</v>
      </c>
      <c r="BK48" s="30" t="str">
        <f>IF(AND(BJ4=0,BJ48&gt;=0), "",BJ48/BJ4)</f>
        <v/>
      </c>
      <c r="BL48" s="47" t="str">
        <f>IF(AND(BJ124=0,BJ48&gt;=0),"",BJ48/BJ124)</f>
        <v/>
      </c>
      <c r="BM48" s="30" t="str">
        <f t="shared" si="9"/>
        <v/>
      </c>
      <c r="BN48" s="130">
        <f t="shared" si="31"/>
        <v>113.98836118313419</v>
      </c>
      <c r="BO48" s="30">
        <f>IF(AND(BN4=0,BN48&gt;=0), "",BN48/BN4)</f>
        <v>1.6483701264912473E-3</v>
      </c>
      <c r="BP48" s="47">
        <f>IF(AND(BN124=0,BN48&gt;=0),"",BN48/BN124)</f>
        <v>3.3024279788212364E-3</v>
      </c>
      <c r="BQ48" s="129">
        <f>+'N EERR TERRA'!K47</f>
        <v>0</v>
      </c>
      <c r="BR48" s="30" t="str">
        <f>IF(AND(BQ4=0,BQ48&gt;=0), "",BQ48/BQ4)</f>
        <v/>
      </c>
      <c r="BS48" s="47" t="str">
        <f>IF(AND(BQ124=0,BQ48&gt;=0),"",BQ48/BQ124)</f>
        <v/>
      </c>
      <c r="BT48" s="30" t="str">
        <f t="shared" si="10"/>
        <v/>
      </c>
      <c r="BU48" s="130">
        <f t="shared" si="32"/>
        <v>113.98836118313419</v>
      </c>
      <c r="BV48" s="30">
        <f>IF(AND(BU4=0,BU48&gt;=0), "",BU48/BU4)</f>
        <v>1.6483701264912473E-3</v>
      </c>
      <c r="BW48" s="47">
        <f>IF(AND(BU124=0,BU48&gt;=0),"",BU48/BU124)</f>
        <v>3.3024279788212364E-3</v>
      </c>
      <c r="BX48" s="131">
        <f t="shared" si="33"/>
        <v>0</v>
      </c>
      <c r="BY48" s="30" t="str">
        <f>IF(AND(BX4=0,BX48&gt;=0), "",BX48/BX4)</f>
        <v/>
      </c>
      <c r="BZ48" s="47">
        <f t="shared" si="11"/>
        <v>1</v>
      </c>
      <c r="CA48" s="129">
        <f>+'N EERR TERRA'!L47</f>
        <v>0</v>
      </c>
      <c r="CB48" s="30" t="str">
        <f>IF(AND(CA4=0,CA48&gt;=0), "",CA48/CA4)</f>
        <v/>
      </c>
      <c r="CC48" s="47" t="str">
        <f>IF(AND(CA124=0,CA48&gt;=0),"",CA48/CA124)</f>
        <v/>
      </c>
      <c r="CD48" s="30" t="str">
        <f t="shared" si="26"/>
        <v/>
      </c>
      <c r="CE48" s="130">
        <f t="shared" si="34"/>
        <v>113.98836118313419</v>
      </c>
      <c r="CF48" s="30">
        <f>IF(AND(CE4=0,CE48&gt;=0), "",CE48/CE4)</f>
        <v>1.6483701264912473E-3</v>
      </c>
      <c r="CG48" s="47">
        <f>IF(AND(CE124=0,CE48&gt;=0),"",CE48/CE124)</f>
        <v>3.3024279788212364E-3</v>
      </c>
      <c r="CH48" s="129">
        <f>+'N EERR TERRA'!M47</f>
        <v>0</v>
      </c>
      <c r="CI48" s="30" t="str">
        <f>IF(AND(CH4=0,CH48&gt;=0), "",CH48/CH4)</f>
        <v/>
      </c>
      <c r="CJ48" s="47" t="str">
        <f>IF(AND(CH124=0,CH48&gt;=0),"",CH48/CH124)</f>
        <v/>
      </c>
      <c r="CK48" s="30" t="str">
        <f t="shared" si="13"/>
        <v/>
      </c>
      <c r="CL48" s="130">
        <f t="shared" si="35"/>
        <v>113.98836118313419</v>
      </c>
      <c r="CM48" s="30">
        <f>IF(AND(CL4=0,CL48&gt;=0), "",CL48/CL4)</f>
        <v>1.6483701264912473E-3</v>
      </c>
      <c r="CN48" s="47">
        <f>IF(AND(CL124=0,CL48&gt;=0),"",CL48/CL124)</f>
        <v>3.3024279788212364E-3</v>
      </c>
      <c r="CO48" s="129">
        <f>+'N EERR TERRA'!N47</f>
        <v>0</v>
      </c>
      <c r="CP48" s="30" t="str">
        <f>IF(AND(CO4=0,CO48&gt;=0), "",CO48/CO4)</f>
        <v/>
      </c>
      <c r="CQ48" s="47" t="str">
        <f>IF(AND(CO124=0,CO48&gt;=0),"",CO48/CO124)</f>
        <v/>
      </c>
      <c r="CR48" s="30" t="str">
        <f t="shared" si="14"/>
        <v/>
      </c>
      <c r="CS48" s="130">
        <f t="shared" si="36"/>
        <v>113.98836118313419</v>
      </c>
      <c r="CT48" s="30">
        <f>IF(AND(CS4=0,CS48&gt;=0), "",CS48/CS4)</f>
        <v>1.6483701264912473E-3</v>
      </c>
      <c r="CU48" s="47">
        <f>IF(AND(CS124=0,CS48&gt;=0),"",CS48/CS124)</f>
        <v>3.3024279788212364E-3</v>
      </c>
      <c r="CV48" s="131">
        <f t="shared" si="37"/>
        <v>0</v>
      </c>
      <c r="CW48" s="30" t="str">
        <f>IF(AND(CV4=0,CV48&gt;=0), "",CV48/CV4)</f>
        <v/>
      </c>
      <c r="CX48" s="47">
        <f t="shared" si="15"/>
        <v>1</v>
      </c>
    </row>
    <row r="49" spans="1:102" outlineLevel="1" x14ac:dyDescent="0.3">
      <c r="A49" s="29" t="s">
        <v>11</v>
      </c>
      <c r="B49" s="129">
        <f>+'N EERR TERRA'!B48</f>
        <v>0</v>
      </c>
      <c r="C49" s="30" t="str">
        <f>IF(AND(B4=0,B49&gt;=0), "",B49/B4)</f>
        <v/>
      </c>
      <c r="D49" s="47" t="str">
        <f>IF(AND(B124=0,B49&gt;=0),"",B49/B124)</f>
        <v/>
      </c>
      <c r="E49" s="129">
        <f>+'N EERR TERRA'!C48</f>
        <v>0</v>
      </c>
      <c r="F49" s="30">
        <f>IF(AND(E4=0,E49&gt;=0), "",E49/E4)</f>
        <v>0</v>
      </c>
      <c r="G49" s="47">
        <f>IF(AND(E124=0,E49&gt;=0),"",E49/E124)</f>
        <v>0</v>
      </c>
      <c r="H49" s="129">
        <f>+'N EERR TERRA'!D48</f>
        <v>0</v>
      </c>
      <c r="I49" s="30">
        <f>IF(AND(H4=0,H49&gt;=0), "",H49/H4)</f>
        <v>0</v>
      </c>
      <c r="J49" s="47">
        <f>IF(AND(H124=0,H49&gt;=0),"",H49/H124)</f>
        <v>0</v>
      </c>
      <c r="K49" s="30" t="str">
        <f t="shared" si="19"/>
        <v/>
      </c>
      <c r="L49" s="130">
        <f t="shared" si="38"/>
        <v>0</v>
      </c>
      <c r="M49" s="30">
        <f>IF(AND(L4=0,L49&gt;=0), "",L49/L4)</f>
        <v>0</v>
      </c>
      <c r="N49" s="47">
        <f>IF(AND(L124=0,L49&gt;=0),"",L49/L124)</f>
        <v>0</v>
      </c>
      <c r="O49" s="129">
        <f>+'N EERR TERRA'!E48</f>
        <v>0</v>
      </c>
      <c r="P49" s="30">
        <f>IF(AND(O4=0,O49&gt;=0), "",O49/O4)</f>
        <v>0</v>
      </c>
      <c r="Q49" s="47">
        <f>IF(AND(O124=0,O49&gt;=0),"",O49/O124)</f>
        <v>0</v>
      </c>
      <c r="R49" s="30" t="str">
        <f t="shared" si="20"/>
        <v/>
      </c>
      <c r="S49" s="130">
        <f t="shared" si="39"/>
        <v>0</v>
      </c>
      <c r="T49" s="30">
        <f>IF(AND(S4=0,S49&gt;=0), "",S49/S4)</f>
        <v>0</v>
      </c>
      <c r="U49" s="47">
        <f>IF(AND(S124=0,S49&gt;=0),"",S49/S124)</f>
        <v>0</v>
      </c>
      <c r="V49" s="131"/>
      <c r="W49" s="30" t="str">
        <f>IF(AND(V4=0,V49&gt;=0), "",V49/V4)</f>
        <v/>
      </c>
      <c r="X49" s="47" t="str">
        <f t="shared" si="21"/>
        <v/>
      </c>
      <c r="Y49" s="129">
        <f>+'N EERR TERRA'!F48</f>
        <v>0</v>
      </c>
      <c r="Z49" s="30">
        <f>IF(AND(Y4=0,Y49&gt;=0), "",Y49/Y4)</f>
        <v>0</v>
      </c>
      <c r="AA49" s="47">
        <f>IF(AND(Y124=0,Y49&gt;=0),"",Y49/Y124)</f>
        <v>0</v>
      </c>
      <c r="AB49" s="30" t="str">
        <f t="shared" si="22"/>
        <v/>
      </c>
      <c r="AC49" s="130">
        <f t="shared" si="27"/>
        <v>0</v>
      </c>
      <c r="AD49" s="30">
        <f>IF(AND(AC4=0,AC49&gt;=0), "",AC49/AC4)</f>
        <v>0</v>
      </c>
      <c r="AE49" s="47">
        <f>IF(AND(AC124=0,AC49&gt;=0),"",AC49/AC124)</f>
        <v>0</v>
      </c>
      <c r="AF49" s="129">
        <f>+'N EERR TERRA'!G48</f>
        <v>0</v>
      </c>
      <c r="AG49" s="30">
        <f>IF(AND(AF4=0,AF49&gt;=0), "",AF49/AF4)</f>
        <v>0</v>
      </c>
      <c r="AH49" s="47">
        <f>IF(AND(AF124=0,AF49&gt;=0),"",AF49/AF124)</f>
        <v>0</v>
      </c>
      <c r="AI49" s="30" t="str">
        <f t="shared" si="4"/>
        <v/>
      </c>
      <c r="AJ49" s="130">
        <f t="shared" si="16"/>
        <v>0</v>
      </c>
      <c r="AK49" s="30">
        <f>IF(AND(AJ4=0,AJ49&gt;=0), "",AJ49/AJ4)</f>
        <v>0</v>
      </c>
      <c r="AL49" s="47">
        <f>IF(AND(AJ124=0,AJ49&gt;=0),"",AJ49/AJ124)</f>
        <v>0</v>
      </c>
      <c r="AM49" s="129">
        <f>+'N EERR TERRA'!H48</f>
        <v>0</v>
      </c>
      <c r="AN49" s="30">
        <f>IF(AND(AM4=0,AM49&gt;=0), "",AM49/AM4)</f>
        <v>0</v>
      </c>
      <c r="AO49" s="47">
        <f>IF(AND(AM124=0,AM49&gt;=0),"",AM49/AM124)</f>
        <v>0</v>
      </c>
      <c r="AP49" s="30" t="str">
        <f t="shared" si="5"/>
        <v/>
      </c>
      <c r="AQ49" s="130">
        <f t="shared" si="17"/>
        <v>0</v>
      </c>
      <c r="AR49" s="30">
        <f>IF(AND(AQ4=0,AQ49&gt;=0), "",AQ49/AQ4)</f>
        <v>0</v>
      </c>
      <c r="AS49" s="47">
        <f>IF(AND(AQ124=0,AQ49&gt;=0),"",AQ49/AQ124)</f>
        <v>0</v>
      </c>
      <c r="AT49" s="131">
        <f t="shared" si="28"/>
        <v>0</v>
      </c>
      <c r="AU49" s="30" t="str">
        <f>IF(AND(AT4=0,AT49&gt;=0), "",AT49/AT4)</f>
        <v/>
      </c>
      <c r="AV49" s="47" t="str">
        <f t="shared" si="23"/>
        <v/>
      </c>
      <c r="AW49" s="131">
        <f t="shared" si="40"/>
        <v>0</v>
      </c>
      <c r="AX49" s="30">
        <f>IF(AND(AW4=0,AW49&gt;=0), "",AW49/AW4)</f>
        <v>0</v>
      </c>
      <c r="AY49" s="47">
        <f>IF(AND(AW124=0,AW49&gt;=0),"",AW49/AW124)</f>
        <v>0</v>
      </c>
      <c r="AZ49" s="131">
        <f t="shared" si="29"/>
        <v>0</v>
      </c>
      <c r="BA49" s="30" t="str">
        <f>IF(AND(AZ4=0,AZ49&gt;=0), "",AZ49/AZ4)</f>
        <v/>
      </c>
      <c r="BB49" s="47" t="str">
        <f t="shared" si="24"/>
        <v/>
      </c>
      <c r="BC49" s="129">
        <f>+'N EERR TERRA'!I48</f>
        <v>0</v>
      </c>
      <c r="BD49" s="30" t="str">
        <f>IF(AND(BC4=0,BC49&gt;=0), "",BC49/BC4)</f>
        <v/>
      </c>
      <c r="BE49" s="47" t="str">
        <f>IF(AND(BC124=0,BC49&gt;=0),"",BC49/BC124)</f>
        <v/>
      </c>
      <c r="BF49" s="30" t="str">
        <f t="shared" si="25"/>
        <v/>
      </c>
      <c r="BG49" s="130">
        <f t="shared" si="30"/>
        <v>0</v>
      </c>
      <c r="BH49" s="30">
        <f>IF(AND(BG4=0,BG49&gt;=0), "",BG49/BG4)</f>
        <v>0</v>
      </c>
      <c r="BI49" s="47">
        <f>IF(AND(BG124=0,BG49&gt;=0),"",BG49/BG124)</f>
        <v>0</v>
      </c>
      <c r="BJ49" s="129">
        <f>+'N EERR TERRA'!J48</f>
        <v>0</v>
      </c>
      <c r="BK49" s="30" t="str">
        <f>IF(AND(BJ4=0,BJ49&gt;=0), "",BJ49/BJ4)</f>
        <v/>
      </c>
      <c r="BL49" s="47" t="str">
        <f>IF(AND(BJ124=0,BJ49&gt;=0),"",BJ49/BJ124)</f>
        <v/>
      </c>
      <c r="BM49" s="30" t="str">
        <f t="shared" si="9"/>
        <v/>
      </c>
      <c r="BN49" s="130">
        <f t="shared" si="31"/>
        <v>0</v>
      </c>
      <c r="BO49" s="30">
        <f>IF(AND(BN4=0,BN49&gt;=0), "",BN49/BN4)</f>
        <v>0</v>
      </c>
      <c r="BP49" s="47">
        <f>IF(AND(BN124=0,BN49&gt;=0),"",BN49/BN124)</f>
        <v>0</v>
      </c>
      <c r="BQ49" s="129">
        <f>+'N EERR TERRA'!K48</f>
        <v>0</v>
      </c>
      <c r="BR49" s="30" t="str">
        <f>IF(AND(BQ4=0,BQ49&gt;=0), "",BQ49/BQ4)</f>
        <v/>
      </c>
      <c r="BS49" s="47" t="str">
        <f>IF(AND(BQ124=0,BQ49&gt;=0),"",BQ49/BQ124)</f>
        <v/>
      </c>
      <c r="BT49" s="30" t="str">
        <f t="shared" si="10"/>
        <v/>
      </c>
      <c r="BU49" s="130">
        <f t="shared" si="32"/>
        <v>0</v>
      </c>
      <c r="BV49" s="30">
        <f>IF(AND(BU4=0,BU49&gt;=0), "",BU49/BU4)</f>
        <v>0</v>
      </c>
      <c r="BW49" s="47">
        <f>IF(AND(BU124=0,BU49&gt;=0),"",BU49/BU124)</f>
        <v>0</v>
      </c>
      <c r="BX49" s="131">
        <f t="shared" si="33"/>
        <v>0</v>
      </c>
      <c r="BY49" s="30" t="str">
        <f>IF(AND(BX4=0,BX49&gt;=0), "",BX49/BX4)</f>
        <v/>
      </c>
      <c r="BZ49" s="47" t="str">
        <f t="shared" si="11"/>
        <v/>
      </c>
      <c r="CA49" s="129">
        <f>+'N EERR TERRA'!L48</f>
        <v>0</v>
      </c>
      <c r="CB49" s="30" t="str">
        <f>IF(AND(CA4=0,CA49&gt;=0), "",CA49/CA4)</f>
        <v/>
      </c>
      <c r="CC49" s="47" t="str">
        <f>IF(AND(CA124=0,CA49&gt;=0),"",CA49/CA124)</f>
        <v/>
      </c>
      <c r="CD49" s="30" t="str">
        <f t="shared" si="26"/>
        <v/>
      </c>
      <c r="CE49" s="130">
        <f t="shared" si="34"/>
        <v>0</v>
      </c>
      <c r="CF49" s="30">
        <f>IF(AND(CE4=0,CE49&gt;=0), "",CE49/CE4)</f>
        <v>0</v>
      </c>
      <c r="CG49" s="47">
        <f>IF(AND(CE124=0,CE49&gt;=0),"",CE49/CE124)</f>
        <v>0</v>
      </c>
      <c r="CH49" s="129">
        <f>+'N EERR TERRA'!M48</f>
        <v>0</v>
      </c>
      <c r="CI49" s="30" t="str">
        <f>IF(AND(CH4=0,CH49&gt;=0), "",CH49/CH4)</f>
        <v/>
      </c>
      <c r="CJ49" s="47" t="str">
        <f>IF(AND(CH124=0,CH49&gt;=0),"",CH49/CH124)</f>
        <v/>
      </c>
      <c r="CK49" s="30" t="str">
        <f t="shared" si="13"/>
        <v/>
      </c>
      <c r="CL49" s="130">
        <f t="shared" si="35"/>
        <v>0</v>
      </c>
      <c r="CM49" s="30">
        <f>IF(AND(CL4=0,CL49&gt;=0), "",CL49/CL4)</f>
        <v>0</v>
      </c>
      <c r="CN49" s="47">
        <f>IF(AND(CL124=0,CL49&gt;=0),"",CL49/CL124)</f>
        <v>0</v>
      </c>
      <c r="CO49" s="129">
        <f>+'N EERR TERRA'!N48</f>
        <v>0</v>
      </c>
      <c r="CP49" s="30" t="str">
        <f>IF(AND(CO4=0,CO49&gt;=0), "",CO49/CO4)</f>
        <v/>
      </c>
      <c r="CQ49" s="47" t="str">
        <f>IF(AND(CO124=0,CO49&gt;=0),"",CO49/CO124)</f>
        <v/>
      </c>
      <c r="CR49" s="30" t="str">
        <f t="shared" si="14"/>
        <v/>
      </c>
      <c r="CS49" s="130">
        <f t="shared" si="36"/>
        <v>0</v>
      </c>
      <c r="CT49" s="30">
        <f>IF(AND(CS4=0,CS49&gt;=0), "",CS49/CS4)</f>
        <v>0</v>
      </c>
      <c r="CU49" s="47">
        <f>IF(AND(CS124=0,CS49&gt;=0),"",CS49/CS124)</f>
        <v>0</v>
      </c>
      <c r="CV49" s="131">
        <f t="shared" si="37"/>
        <v>0</v>
      </c>
      <c r="CW49" s="30" t="str">
        <f>IF(AND(CV4=0,CV49&gt;=0), "",CV49/CV4)</f>
        <v/>
      </c>
      <c r="CX49" s="47" t="str">
        <f t="shared" si="15"/>
        <v/>
      </c>
    </row>
    <row r="50" spans="1:102" outlineLevel="1" x14ac:dyDescent="0.3">
      <c r="A50" s="29" t="s">
        <v>12</v>
      </c>
      <c r="B50" s="129">
        <f>+'N EERR TERRA'!B49</f>
        <v>0</v>
      </c>
      <c r="C50" s="30" t="str">
        <f>IF(AND(B4=0,B50&gt;=0), "",B50/B4)</f>
        <v/>
      </c>
      <c r="D50" s="47" t="str">
        <f>IF(AND(B124=0,B50&gt;=0),"",B50/B124)</f>
        <v/>
      </c>
      <c r="E50" s="129">
        <f>+'N EERR TERRA'!C49</f>
        <v>0</v>
      </c>
      <c r="F50" s="30">
        <f>IF(AND(E4=0,E50&gt;=0), "",E50/E4)</f>
        <v>0</v>
      </c>
      <c r="G50" s="47">
        <f>IF(AND(E124=0,E50&gt;=0),"",E50/E124)</f>
        <v>0</v>
      </c>
      <c r="H50" s="129">
        <f>+'N EERR TERRA'!D49</f>
        <v>0</v>
      </c>
      <c r="I50" s="30">
        <f>IF(AND(H4=0,H50&gt;=0), "",H50/H4)</f>
        <v>0</v>
      </c>
      <c r="J50" s="47">
        <f>IF(AND(H124=0,H50&gt;=0),"",H50/H124)</f>
        <v>0</v>
      </c>
      <c r="K50" s="30" t="str">
        <f t="shared" si="19"/>
        <v/>
      </c>
      <c r="L50" s="130">
        <f t="shared" si="38"/>
        <v>0</v>
      </c>
      <c r="M50" s="30">
        <f>IF(AND(L4=0,L50&gt;=0), "",L50/L4)</f>
        <v>0</v>
      </c>
      <c r="N50" s="47">
        <f>IF(AND(L124=0,L50&gt;=0),"",L50/L124)</f>
        <v>0</v>
      </c>
      <c r="O50" s="129">
        <f>+'N EERR TERRA'!E49</f>
        <v>0</v>
      </c>
      <c r="P50" s="30">
        <f>IF(AND(O4=0,O50&gt;=0), "",O50/O4)</f>
        <v>0</v>
      </c>
      <c r="Q50" s="47">
        <f>IF(AND(O124=0,O50&gt;=0),"",O50/O124)</f>
        <v>0</v>
      </c>
      <c r="R50" s="30" t="str">
        <f t="shared" si="20"/>
        <v/>
      </c>
      <c r="S50" s="130">
        <f t="shared" si="39"/>
        <v>0</v>
      </c>
      <c r="T50" s="30">
        <f>IF(AND(S4=0,S50&gt;=0), "",S50/S4)</f>
        <v>0</v>
      </c>
      <c r="U50" s="47">
        <f>IF(AND(S124=0,S50&gt;=0),"",S50/S124)</f>
        <v>0</v>
      </c>
      <c r="V50" s="131"/>
      <c r="W50" s="30" t="str">
        <f>IF(AND(V4=0,V50&gt;=0), "",V50/V4)</f>
        <v/>
      </c>
      <c r="X50" s="47" t="str">
        <f t="shared" si="21"/>
        <v/>
      </c>
      <c r="Y50" s="129">
        <f>+'N EERR TERRA'!F49</f>
        <v>0</v>
      </c>
      <c r="Z50" s="30">
        <f>IF(AND(Y4=0,Y50&gt;=0), "",Y50/Y4)</f>
        <v>0</v>
      </c>
      <c r="AA50" s="47">
        <f>IF(AND(Y124=0,Y50&gt;=0),"",Y50/Y124)</f>
        <v>0</v>
      </c>
      <c r="AB50" s="30" t="str">
        <f t="shared" si="22"/>
        <v/>
      </c>
      <c r="AC50" s="130">
        <f t="shared" si="27"/>
        <v>0</v>
      </c>
      <c r="AD50" s="30">
        <f>IF(AND(AC4=0,AC50&gt;=0), "",AC50/AC4)</f>
        <v>0</v>
      </c>
      <c r="AE50" s="47">
        <f>IF(AND(AC124=0,AC50&gt;=0),"",AC50/AC124)</f>
        <v>0</v>
      </c>
      <c r="AF50" s="129">
        <f>+'N EERR TERRA'!G49</f>
        <v>0</v>
      </c>
      <c r="AG50" s="30">
        <f>IF(AND(AF4=0,AF50&gt;=0), "",AF50/AF4)</f>
        <v>0</v>
      </c>
      <c r="AH50" s="47">
        <f>IF(AND(AF124=0,AF50&gt;=0),"",AF50/AF124)</f>
        <v>0</v>
      </c>
      <c r="AI50" s="30" t="str">
        <f t="shared" si="4"/>
        <v/>
      </c>
      <c r="AJ50" s="130">
        <f t="shared" si="16"/>
        <v>0</v>
      </c>
      <c r="AK50" s="30">
        <f>IF(AND(AJ4=0,AJ50&gt;=0), "",AJ50/AJ4)</f>
        <v>0</v>
      </c>
      <c r="AL50" s="47">
        <f>IF(AND(AJ124=0,AJ50&gt;=0),"",AJ50/AJ124)</f>
        <v>0</v>
      </c>
      <c r="AM50" s="129">
        <f>+'N EERR TERRA'!H49</f>
        <v>0</v>
      </c>
      <c r="AN50" s="30">
        <f>IF(AND(AM4=0,AM50&gt;=0), "",AM50/AM4)</f>
        <v>0</v>
      </c>
      <c r="AO50" s="47">
        <f>IF(AND(AM124=0,AM50&gt;=0),"",AM50/AM124)</f>
        <v>0</v>
      </c>
      <c r="AP50" s="30" t="str">
        <f t="shared" si="5"/>
        <v/>
      </c>
      <c r="AQ50" s="130">
        <f t="shared" si="17"/>
        <v>0</v>
      </c>
      <c r="AR50" s="30">
        <f>IF(AND(AQ4=0,AQ50&gt;=0), "",AQ50/AQ4)</f>
        <v>0</v>
      </c>
      <c r="AS50" s="47">
        <f>IF(AND(AQ124=0,AQ50&gt;=0),"",AQ50/AQ124)</f>
        <v>0</v>
      </c>
      <c r="AT50" s="131">
        <f t="shared" si="28"/>
        <v>0</v>
      </c>
      <c r="AU50" s="30" t="str">
        <f>IF(AND(AT4=0,AT50&gt;=0), "",AT50/AT4)</f>
        <v/>
      </c>
      <c r="AV50" s="47" t="str">
        <f t="shared" si="23"/>
        <v/>
      </c>
      <c r="AW50" s="131">
        <f t="shared" si="40"/>
        <v>0</v>
      </c>
      <c r="AX50" s="30">
        <f>IF(AND(AW4=0,AW50&gt;=0), "",AW50/AW4)</f>
        <v>0</v>
      </c>
      <c r="AY50" s="47">
        <f>IF(AND(AW124=0,AW50&gt;=0),"",AW50/AW124)</f>
        <v>0</v>
      </c>
      <c r="AZ50" s="131">
        <f t="shared" si="29"/>
        <v>0</v>
      </c>
      <c r="BA50" s="30" t="str">
        <f>IF(AND(AZ4=0,AZ50&gt;=0), "",AZ50/AZ4)</f>
        <v/>
      </c>
      <c r="BB50" s="47" t="str">
        <f t="shared" si="24"/>
        <v/>
      </c>
      <c r="BC50" s="129">
        <f>+'N EERR TERRA'!I49</f>
        <v>0</v>
      </c>
      <c r="BD50" s="30" t="str">
        <f>IF(AND(BC4=0,BC50&gt;=0), "",BC50/BC4)</f>
        <v/>
      </c>
      <c r="BE50" s="47" t="str">
        <f>IF(AND(BC124=0,BC50&gt;=0),"",BC50/BC124)</f>
        <v/>
      </c>
      <c r="BF50" s="30" t="str">
        <f t="shared" si="25"/>
        <v/>
      </c>
      <c r="BG50" s="130">
        <f t="shared" si="30"/>
        <v>0</v>
      </c>
      <c r="BH50" s="30">
        <f>IF(AND(BG4=0,BG50&gt;=0), "",BG50/BG4)</f>
        <v>0</v>
      </c>
      <c r="BI50" s="47">
        <f>IF(AND(BG124=0,BG50&gt;=0),"",BG50/BG124)</f>
        <v>0</v>
      </c>
      <c r="BJ50" s="129">
        <f>+'N EERR TERRA'!J49</f>
        <v>0</v>
      </c>
      <c r="BK50" s="30" t="str">
        <f>IF(AND(BJ4=0,BJ50&gt;=0), "",BJ50/BJ4)</f>
        <v/>
      </c>
      <c r="BL50" s="47" t="str">
        <f>IF(AND(BJ124=0,BJ50&gt;=0),"",BJ50/BJ124)</f>
        <v/>
      </c>
      <c r="BM50" s="30" t="str">
        <f t="shared" si="9"/>
        <v/>
      </c>
      <c r="BN50" s="130">
        <f t="shared" si="31"/>
        <v>0</v>
      </c>
      <c r="BO50" s="30">
        <f>IF(AND(BN4=0,BN50&gt;=0), "",BN50/BN4)</f>
        <v>0</v>
      </c>
      <c r="BP50" s="47">
        <f>IF(AND(BN124=0,BN50&gt;=0),"",BN50/BN124)</f>
        <v>0</v>
      </c>
      <c r="BQ50" s="129">
        <f>+'N EERR TERRA'!K49</f>
        <v>0</v>
      </c>
      <c r="BR50" s="30" t="str">
        <f>IF(AND(BQ4=0,BQ50&gt;=0), "",BQ50/BQ4)</f>
        <v/>
      </c>
      <c r="BS50" s="47" t="str">
        <f>IF(AND(BQ124=0,BQ50&gt;=0),"",BQ50/BQ124)</f>
        <v/>
      </c>
      <c r="BT50" s="30" t="str">
        <f t="shared" si="10"/>
        <v/>
      </c>
      <c r="BU50" s="130">
        <f t="shared" si="32"/>
        <v>0</v>
      </c>
      <c r="BV50" s="30">
        <f>IF(AND(BU4=0,BU50&gt;=0), "",BU50/BU4)</f>
        <v>0</v>
      </c>
      <c r="BW50" s="47">
        <f>IF(AND(BU124=0,BU50&gt;=0),"",BU50/BU124)</f>
        <v>0</v>
      </c>
      <c r="BX50" s="131">
        <f t="shared" si="33"/>
        <v>0</v>
      </c>
      <c r="BY50" s="30" t="str">
        <f>IF(AND(BX4=0,BX50&gt;=0), "",BX50/BX4)</f>
        <v/>
      </c>
      <c r="BZ50" s="47" t="str">
        <f t="shared" si="11"/>
        <v/>
      </c>
      <c r="CA50" s="129">
        <f>+'N EERR TERRA'!L49</f>
        <v>0</v>
      </c>
      <c r="CB50" s="30" t="str">
        <f>IF(AND(CA4=0,CA50&gt;=0), "",CA50/CA4)</f>
        <v/>
      </c>
      <c r="CC50" s="47" t="str">
        <f>IF(AND(CA124=0,CA50&gt;=0),"",CA50/CA124)</f>
        <v/>
      </c>
      <c r="CD50" s="30" t="str">
        <f t="shared" si="26"/>
        <v/>
      </c>
      <c r="CE50" s="130">
        <f t="shared" si="34"/>
        <v>0</v>
      </c>
      <c r="CF50" s="30">
        <f>IF(AND(CE4=0,CE50&gt;=0), "",CE50/CE4)</f>
        <v>0</v>
      </c>
      <c r="CG50" s="47">
        <f>IF(AND(CE124=0,CE50&gt;=0),"",CE50/CE124)</f>
        <v>0</v>
      </c>
      <c r="CH50" s="129">
        <f>+'N EERR TERRA'!M49</f>
        <v>0</v>
      </c>
      <c r="CI50" s="30" t="str">
        <f>IF(AND(CH4=0,CH50&gt;=0), "",CH50/CH4)</f>
        <v/>
      </c>
      <c r="CJ50" s="47" t="str">
        <f>IF(AND(CH124=0,CH50&gt;=0),"",CH50/CH124)</f>
        <v/>
      </c>
      <c r="CK50" s="30" t="str">
        <f t="shared" si="13"/>
        <v/>
      </c>
      <c r="CL50" s="130">
        <f t="shared" si="35"/>
        <v>0</v>
      </c>
      <c r="CM50" s="30">
        <f>IF(AND(CL4=0,CL50&gt;=0), "",CL50/CL4)</f>
        <v>0</v>
      </c>
      <c r="CN50" s="47">
        <f>IF(AND(CL124=0,CL50&gt;=0),"",CL50/CL124)</f>
        <v>0</v>
      </c>
      <c r="CO50" s="129">
        <f>+'N EERR TERRA'!N49</f>
        <v>0</v>
      </c>
      <c r="CP50" s="30" t="str">
        <f>IF(AND(CO4=0,CO50&gt;=0), "",CO50/CO4)</f>
        <v/>
      </c>
      <c r="CQ50" s="47" t="str">
        <f>IF(AND(CO124=0,CO50&gt;=0),"",CO50/CO124)</f>
        <v/>
      </c>
      <c r="CR50" s="30" t="str">
        <f t="shared" si="14"/>
        <v/>
      </c>
      <c r="CS50" s="130">
        <f t="shared" si="36"/>
        <v>0</v>
      </c>
      <c r="CT50" s="30">
        <f>IF(AND(CS4=0,CS50&gt;=0), "",CS50/CS4)</f>
        <v>0</v>
      </c>
      <c r="CU50" s="47">
        <f>IF(AND(CS124=0,CS50&gt;=0),"",CS50/CS124)</f>
        <v>0</v>
      </c>
      <c r="CV50" s="131">
        <f t="shared" si="37"/>
        <v>0</v>
      </c>
      <c r="CW50" s="30" t="str">
        <f>IF(AND(CV4=0,CV50&gt;=0), "",CV50/CV4)</f>
        <v/>
      </c>
      <c r="CX50" s="47" t="str">
        <f t="shared" si="15"/>
        <v/>
      </c>
    </row>
    <row r="51" spans="1:102" outlineLevel="1" x14ac:dyDescent="0.3">
      <c r="A51" s="29" t="s">
        <v>13</v>
      </c>
      <c r="B51" s="129">
        <f>+'N EERR TERRA'!B50</f>
        <v>0</v>
      </c>
      <c r="C51" s="30" t="str">
        <f>IF(AND(B4=0,B51&gt;=0), "",B51/B4)</f>
        <v/>
      </c>
      <c r="D51" s="47" t="str">
        <f>IF(AND(B124=0,B51&gt;=0),"",B51/B124)</f>
        <v/>
      </c>
      <c r="E51" s="129">
        <f>+'N EERR TERRA'!C50</f>
        <v>0</v>
      </c>
      <c r="F51" s="30">
        <f>IF(AND(E4=0,E51&gt;=0), "",E51/E4)</f>
        <v>0</v>
      </c>
      <c r="G51" s="47">
        <f>IF(AND(E124=0,E51&gt;=0),"",E51/E124)</f>
        <v>0</v>
      </c>
      <c r="H51" s="129">
        <f>+'N EERR TERRA'!D50</f>
        <v>0</v>
      </c>
      <c r="I51" s="30">
        <f>IF(AND(H4=0,H51&gt;=0), "",H51/H4)</f>
        <v>0</v>
      </c>
      <c r="J51" s="47">
        <f>IF(AND(H124=0,H51&gt;=0),"",H51/H124)</f>
        <v>0</v>
      </c>
      <c r="K51" s="30" t="str">
        <f t="shared" si="19"/>
        <v/>
      </c>
      <c r="L51" s="130">
        <f t="shared" si="38"/>
        <v>0</v>
      </c>
      <c r="M51" s="30">
        <f>IF(AND(L4=0,L51&gt;=0), "",L51/L4)</f>
        <v>0</v>
      </c>
      <c r="N51" s="47">
        <f>IF(AND(L124=0,L51&gt;=0),"",L51/L124)</f>
        <v>0</v>
      </c>
      <c r="O51" s="129">
        <f>+'N EERR TERRA'!E50</f>
        <v>0</v>
      </c>
      <c r="P51" s="30">
        <f>IF(AND(O4=0,O51&gt;=0), "",O51/O4)</f>
        <v>0</v>
      </c>
      <c r="Q51" s="47">
        <f>IF(AND(O124=0,O51&gt;=0),"",O51/O124)</f>
        <v>0</v>
      </c>
      <c r="R51" s="30" t="str">
        <f t="shared" si="20"/>
        <v/>
      </c>
      <c r="S51" s="130">
        <f t="shared" si="39"/>
        <v>0</v>
      </c>
      <c r="T51" s="30">
        <f>IF(AND(S4=0,S51&gt;=0), "",S51/S4)</f>
        <v>0</v>
      </c>
      <c r="U51" s="47">
        <f>IF(AND(S124=0,S51&gt;=0),"",S51/S124)</f>
        <v>0</v>
      </c>
      <c r="V51" s="131"/>
      <c r="W51" s="30" t="str">
        <f>IF(AND(V4=0,V51&gt;=0), "",V51/V4)</f>
        <v/>
      </c>
      <c r="X51" s="47" t="str">
        <f t="shared" si="21"/>
        <v/>
      </c>
      <c r="Y51" s="129">
        <f>+'N EERR TERRA'!F50</f>
        <v>0</v>
      </c>
      <c r="Z51" s="30">
        <f>IF(AND(Y4=0,Y51&gt;=0), "",Y51/Y4)</f>
        <v>0</v>
      </c>
      <c r="AA51" s="47">
        <f>IF(AND(Y124=0,Y51&gt;=0),"",Y51/Y124)</f>
        <v>0</v>
      </c>
      <c r="AB51" s="30" t="str">
        <f t="shared" si="22"/>
        <v/>
      </c>
      <c r="AC51" s="130">
        <f t="shared" si="27"/>
        <v>0</v>
      </c>
      <c r="AD51" s="30">
        <f>IF(AND(AC4=0,AC51&gt;=0), "",AC51/AC4)</f>
        <v>0</v>
      </c>
      <c r="AE51" s="47">
        <f>IF(AND(AC124=0,AC51&gt;=0),"",AC51/AC124)</f>
        <v>0</v>
      </c>
      <c r="AF51" s="129">
        <f>+'N EERR TERRA'!G50</f>
        <v>0</v>
      </c>
      <c r="AG51" s="30">
        <f>IF(AND(AF4=0,AF51&gt;=0), "",AF51/AF4)</f>
        <v>0</v>
      </c>
      <c r="AH51" s="47">
        <f>IF(AND(AF124=0,AF51&gt;=0),"",AF51/AF124)</f>
        <v>0</v>
      </c>
      <c r="AI51" s="30" t="str">
        <f t="shared" si="4"/>
        <v/>
      </c>
      <c r="AJ51" s="130">
        <f t="shared" si="16"/>
        <v>0</v>
      </c>
      <c r="AK51" s="30">
        <f>IF(AND(AJ4=0,AJ51&gt;=0), "",AJ51/AJ4)</f>
        <v>0</v>
      </c>
      <c r="AL51" s="47">
        <f>IF(AND(AJ124=0,AJ51&gt;=0),"",AJ51/AJ124)</f>
        <v>0</v>
      </c>
      <c r="AM51" s="129">
        <f>+'N EERR TERRA'!H50</f>
        <v>0</v>
      </c>
      <c r="AN51" s="30">
        <f>IF(AND(AM4=0,AM51&gt;=0), "",AM51/AM4)</f>
        <v>0</v>
      </c>
      <c r="AO51" s="47">
        <f>IF(AND(AM124=0,AM51&gt;=0),"",AM51/AM124)</f>
        <v>0</v>
      </c>
      <c r="AP51" s="30" t="str">
        <f t="shared" si="5"/>
        <v/>
      </c>
      <c r="AQ51" s="130">
        <f t="shared" si="17"/>
        <v>0</v>
      </c>
      <c r="AR51" s="30">
        <f>IF(AND(AQ4=0,AQ51&gt;=0), "",AQ51/AQ4)</f>
        <v>0</v>
      </c>
      <c r="AS51" s="47">
        <f>IF(AND(AQ124=0,AQ51&gt;=0),"",AQ51/AQ124)</f>
        <v>0</v>
      </c>
      <c r="AT51" s="131">
        <f t="shared" si="28"/>
        <v>0</v>
      </c>
      <c r="AU51" s="30" t="str">
        <f>IF(AND(AT4=0,AT51&gt;=0), "",AT51/AT4)</f>
        <v/>
      </c>
      <c r="AV51" s="47" t="str">
        <f t="shared" si="23"/>
        <v/>
      </c>
      <c r="AW51" s="131">
        <f t="shared" si="40"/>
        <v>0</v>
      </c>
      <c r="AX51" s="30">
        <f>IF(AND(AW4=0,AW51&gt;=0), "",AW51/AW4)</f>
        <v>0</v>
      </c>
      <c r="AY51" s="47">
        <f>IF(AND(AW124=0,AW51&gt;=0),"",AW51/AW124)</f>
        <v>0</v>
      </c>
      <c r="AZ51" s="131">
        <f t="shared" si="29"/>
        <v>0</v>
      </c>
      <c r="BA51" s="30" t="str">
        <f>IF(AND(AZ4=0,AZ51&gt;=0), "",AZ51/AZ4)</f>
        <v/>
      </c>
      <c r="BB51" s="47" t="str">
        <f t="shared" si="24"/>
        <v/>
      </c>
      <c r="BC51" s="129">
        <f>+'N EERR TERRA'!I50</f>
        <v>0</v>
      </c>
      <c r="BD51" s="30" t="str">
        <f>IF(AND(BC4=0,BC51&gt;=0), "",BC51/BC4)</f>
        <v/>
      </c>
      <c r="BE51" s="47" t="str">
        <f>IF(AND(BC124=0,BC51&gt;=0),"",BC51/BC124)</f>
        <v/>
      </c>
      <c r="BF51" s="30" t="str">
        <f t="shared" si="25"/>
        <v/>
      </c>
      <c r="BG51" s="130">
        <f t="shared" si="30"/>
        <v>0</v>
      </c>
      <c r="BH51" s="30">
        <f>IF(AND(BG4=0,BG51&gt;=0), "",BG51/BG4)</f>
        <v>0</v>
      </c>
      <c r="BI51" s="47">
        <f>IF(AND(BG124=0,BG51&gt;=0),"",BG51/BG124)</f>
        <v>0</v>
      </c>
      <c r="BJ51" s="129">
        <f>+'N EERR TERRA'!J50</f>
        <v>0</v>
      </c>
      <c r="BK51" s="30" t="str">
        <f>IF(AND(BJ4=0,BJ51&gt;=0), "",BJ51/BJ4)</f>
        <v/>
      </c>
      <c r="BL51" s="47" t="str">
        <f>IF(AND(BJ124=0,BJ51&gt;=0),"",BJ51/BJ124)</f>
        <v/>
      </c>
      <c r="BM51" s="30" t="str">
        <f t="shared" si="9"/>
        <v/>
      </c>
      <c r="BN51" s="130">
        <f t="shared" si="31"/>
        <v>0</v>
      </c>
      <c r="BO51" s="30">
        <f>IF(AND(BN4=0,BN51&gt;=0), "",BN51/BN4)</f>
        <v>0</v>
      </c>
      <c r="BP51" s="47">
        <f>IF(AND(BN124=0,BN51&gt;=0),"",BN51/BN124)</f>
        <v>0</v>
      </c>
      <c r="BQ51" s="129">
        <f>+'N EERR TERRA'!K50</f>
        <v>0</v>
      </c>
      <c r="BR51" s="30" t="str">
        <f>IF(AND(BQ4=0,BQ51&gt;=0), "",BQ51/BQ4)</f>
        <v/>
      </c>
      <c r="BS51" s="47" t="str">
        <f>IF(AND(BQ124=0,BQ51&gt;=0),"",BQ51/BQ124)</f>
        <v/>
      </c>
      <c r="BT51" s="30" t="str">
        <f t="shared" si="10"/>
        <v/>
      </c>
      <c r="BU51" s="130">
        <f t="shared" si="32"/>
        <v>0</v>
      </c>
      <c r="BV51" s="30">
        <f>IF(AND(BU4=0,BU51&gt;=0), "",BU51/BU4)</f>
        <v>0</v>
      </c>
      <c r="BW51" s="47">
        <f>IF(AND(BU124=0,BU51&gt;=0),"",BU51/BU124)</f>
        <v>0</v>
      </c>
      <c r="BX51" s="131">
        <f t="shared" si="33"/>
        <v>0</v>
      </c>
      <c r="BY51" s="30" t="str">
        <f>IF(AND(BX4=0,BX51&gt;=0), "",BX51/BX4)</f>
        <v/>
      </c>
      <c r="BZ51" s="47" t="str">
        <f t="shared" si="11"/>
        <v/>
      </c>
      <c r="CA51" s="129">
        <f>+'N EERR TERRA'!L50</f>
        <v>0</v>
      </c>
      <c r="CB51" s="30" t="str">
        <f>IF(AND(CA4=0,CA51&gt;=0), "",CA51/CA4)</f>
        <v/>
      </c>
      <c r="CC51" s="47" t="str">
        <f>IF(AND(CA124=0,CA51&gt;=0),"",CA51/CA124)</f>
        <v/>
      </c>
      <c r="CD51" s="30" t="str">
        <f t="shared" si="26"/>
        <v/>
      </c>
      <c r="CE51" s="130">
        <f t="shared" si="34"/>
        <v>0</v>
      </c>
      <c r="CF51" s="30">
        <f>IF(AND(CE4=0,CE51&gt;=0), "",CE51/CE4)</f>
        <v>0</v>
      </c>
      <c r="CG51" s="47">
        <f>IF(AND(CE124=0,CE51&gt;=0),"",CE51/CE124)</f>
        <v>0</v>
      </c>
      <c r="CH51" s="129">
        <f>+'N EERR TERRA'!M50</f>
        <v>0</v>
      </c>
      <c r="CI51" s="30" t="str">
        <f>IF(AND(CH4=0,CH51&gt;=0), "",CH51/CH4)</f>
        <v/>
      </c>
      <c r="CJ51" s="47" t="str">
        <f>IF(AND(CH124=0,CH51&gt;=0),"",CH51/CH124)</f>
        <v/>
      </c>
      <c r="CK51" s="30" t="str">
        <f t="shared" si="13"/>
        <v/>
      </c>
      <c r="CL51" s="130">
        <f t="shared" si="35"/>
        <v>0</v>
      </c>
      <c r="CM51" s="30">
        <f>IF(AND(CL4=0,CL51&gt;=0), "",CL51/CL4)</f>
        <v>0</v>
      </c>
      <c r="CN51" s="47">
        <f>IF(AND(CL124=0,CL51&gt;=0),"",CL51/CL124)</f>
        <v>0</v>
      </c>
      <c r="CO51" s="129">
        <f>+'N EERR TERRA'!N50</f>
        <v>0</v>
      </c>
      <c r="CP51" s="30" t="str">
        <f>IF(AND(CO4=0,CO51&gt;=0), "",CO51/CO4)</f>
        <v/>
      </c>
      <c r="CQ51" s="47" t="str">
        <f>IF(AND(CO124=0,CO51&gt;=0),"",CO51/CO124)</f>
        <v/>
      </c>
      <c r="CR51" s="30" t="str">
        <f t="shared" si="14"/>
        <v/>
      </c>
      <c r="CS51" s="130">
        <f t="shared" si="36"/>
        <v>0</v>
      </c>
      <c r="CT51" s="30">
        <f>IF(AND(CS4=0,CS51&gt;=0), "",CS51/CS4)</f>
        <v>0</v>
      </c>
      <c r="CU51" s="47">
        <f>IF(AND(CS124=0,CS51&gt;=0),"",CS51/CS124)</f>
        <v>0</v>
      </c>
      <c r="CV51" s="131">
        <f t="shared" si="37"/>
        <v>0</v>
      </c>
      <c r="CW51" s="30" t="str">
        <f>IF(AND(CV4=0,CV51&gt;=0), "",CV51/CV4)</f>
        <v/>
      </c>
      <c r="CX51" s="47" t="str">
        <f t="shared" si="15"/>
        <v/>
      </c>
    </row>
    <row r="52" spans="1:102" outlineLevel="1" x14ac:dyDescent="0.3">
      <c r="A52" s="29" t="s">
        <v>14</v>
      </c>
      <c r="B52" s="129">
        <f>+'N EERR TERRA'!B51</f>
        <v>0</v>
      </c>
      <c r="C52" s="30" t="str">
        <f>IF(AND(B4=0,B52&gt;=0), "",B52/B4)</f>
        <v/>
      </c>
      <c r="D52" s="47" t="str">
        <f>IF(AND(B124=0,B52&gt;=0),"",B52/B124)</f>
        <v/>
      </c>
      <c r="E52" s="129">
        <f>+'N EERR TERRA'!C51</f>
        <v>0</v>
      </c>
      <c r="F52" s="30">
        <f>IF(AND(E4=0,E52&gt;=0), "",E52/E4)</f>
        <v>0</v>
      </c>
      <c r="G52" s="47">
        <f>IF(AND(E124=0,E52&gt;=0),"",E52/E124)</f>
        <v>0</v>
      </c>
      <c r="H52" s="129">
        <f>+'N EERR TERRA'!D51</f>
        <v>0</v>
      </c>
      <c r="I52" s="30">
        <f>IF(AND(H4=0,H52&gt;=0), "",H52/H4)</f>
        <v>0</v>
      </c>
      <c r="J52" s="47">
        <f>IF(AND(H124=0,H52&gt;=0),"",H52/H124)</f>
        <v>0</v>
      </c>
      <c r="K52" s="30" t="str">
        <f t="shared" si="19"/>
        <v/>
      </c>
      <c r="L52" s="130">
        <f t="shared" si="38"/>
        <v>0</v>
      </c>
      <c r="M52" s="30">
        <f>IF(AND(L4=0,L52&gt;=0), "",L52/L4)</f>
        <v>0</v>
      </c>
      <c r="N52" s="47">
        <f>IF(AND(L124=0,L52&gt;=0),"",L52/L124)</f>
        <v>0</v>
      </c>
      <c r="O52" s="129">
        <f>+'N EERR TERRA'!E51</f>
        <v>0</v>
      </c>
      <c r="P52" s="30">
        <f>IF(AND(O4=0,O52&gt;=0), "",O52/O4)</f>
        <v>0</v>
      </c>
      <c r="Q52" s="47">
        <f>IF(AND(O124=0,O52&gt;=0),"",O52/O124)</f>
        <v>0</v>
      </c>
      <c r="R52" s="30" t="str">
        <f t="shared" si="20"/>
        <v/>
      </c>
      <c r="S52" s="130">
        <f t="shared" si="39"/>
        <v>0</v>
      </c>
      <c r="T52" s="30">
        <f>IF(AND(S4=0,S52&gt;=0), "",S52/S4)</f>
        <v>0</v>
      </c>
      <c r="U52" s="47">
        <f>IF(AND(S124=0,S52&gt;=0),"",S52/S124)</f>
        <v>0</v>
      </c>
      <c r="V52" s="131"/>
      <c r="W52" s="30" t="str">
        <f>IF(AND(V4=0,V52&gt;=0), "",V52/V4)</f>
        <v/>
      </c>
      <c r="X52" s="47" t="str">
        <f t="shared" si="21"/>
        <v/>
      </c>
      <c r="Y52" s="129">
        <f>+'N EERR TERRA'!F51</f>
        <v>0</v>
      </c>
      <c r="Z52" s="30">
        <f>IF(AND(Y4=0,Y52&gt;=0), "",Y52/Y4)</f>
        <v>0</v>
      </c>
      <c r="AA52" s="47">
        <f>IF(AND(Y124=0,Y52&gt;=0),"",Y52/Y124)</f>
        <v>0</v>
      </c>
      <c r="AB52" s="30" t="str">
        <f t="shared" si="22"/>
        <v/>
      </c>
      <c r="AC52" s="130">
        <f t="shared" si="27"/>
        <v>0</v>
      </c>
      <c r="AD52" s="30">
        <f>IF(AND(AC4=0,AC52&gt;=0), "",AC52/AC4)</f>
        <v>0</v>
      </c>
      <c r="AE52" s="47">
        <f>IF(AND(AC124=0,AC52&gt;=0),"",AC52/AC124)</f>
        <v>0</v>
      </c>
      <c r="AF52" s="129">
        <f>+'N EERR TERRA'!G51</f>
        <v>0</v>
      </c>
      <c r="AG52" s="30">
        <f>IF(AND(AF4=0,AF52&gt;=0), "",AF52/AF4)</f>
        <v>0</v>
      </c>
      <c r="AH52" s="47">
        <f>IF(AND(AF124=0,AF52&gt;=0),"",AF52/AF124)</f>
        <v>0</v>
      </c>
      <c r="AI52" s="30" t="str">
        <f t="shared" si="4"/>
        <v/>
      </c>
      <c r="AJ52" s="130">
        <f t="shared" si="16"/>
        <v>0</v>
      </c>
      <c r="AK52" s="30">
        <f>IF(AND(AJ4=0,AJ52&gt;=0), "",AJ52/AJ4)</f>
        <v>0</v>
      </c>
      <c r="AL52" s="47">
        <f>IF(AND(AJ124=0,AJ52&gt;=0),"",AJ52/AJ124)</f>
        <v>0</v>
      </c>
      <c r="AM52" s="129">
        <f>+'N EERR TERRA'!H51</f>
        <v>0</v>
      </c>
      <c r="AN52" s="30">
        <f>IF(AND(AM4=0,AM52&gt;=0), "",AM52/AM4)</f>
        <v>0</v>
      </c>
      <c r="AO52" s="47">
        <f>IF(AND(AM124=0,AM52&gt;=0),"",AM52/AM124)</f>
        <v>0</v>
      </c>
      <c r="AP52" s="30" t="str">
        <f t="shared" si="5"/>
        <v/>
      </c>
      <c r="AQ52" s="130">
        <f t="shared" si="17"/>
        <v>0</v>
      </c>
      <c r="AR52" s="30">
        <f>IF(AND(AQ4=0,AQ52&gt;=0), "",AQ52/AQ4)</f>
        <v>0</v>
      </c>
      <c r="AS52" s="47">
        <f>IF(AND(AQ124=0,AQ52&gt;=0),"",AQ52/AQ124)</f>
        <v>0</v>
      </c>
      <c r="AT52" s="131">
        <f t="shared" si="28"/>
        <v>0</v>
      </c>
      <c r="AU52" s="30" t="str">
        <f>IF(AND(AT4=0,AT52&gt;=0), "",AT52/AT4)</f>
        <v/>
      </c>
      <c r="AV52" s="47" t="str">
        <f t="shared" si="23"/>
        <v/>
      </c>
      <c r="AW52" s="131">
        <f t="shared" si="40"/>
        <v>0</v>
      </c>
      <c r="AX52" s="30">
        <f>IF(AND(AW4=0,AW52&gt;=0), "",AW52/AW4)</f>
        <v>0</v>
      </c>
      <c r="AY52" s="47">
        <f>IF(AND(AW124=0,AW52&gt;=0),"",AW52/AW124)</f>
        <v>0</v>
      </c>
      <c r="AZ52" s="131">
        <f t="shared" si="29"/>
        <v>0</v>
      </c>
      <c r="BA52" s="30" t="str">
        <f>IF(AND(AZ4=0,AZ52&gt;=0), "",AZ52/AZ4)</f>
        <v/>
      </c>
      <c r="BB52" s="47" t="str">
        <f t="shared" si="24"/>
        <v/>
      </c>
      <c r="BC52" s="129">
        <f>+'N EERR TERRA'!I51</f>
        <v>0</v>
      </c>
      <c r="BD52" s="30" t="str">
        <f>IF(AND(BC4=0,BC52&gt;=0), "",BC52/BC4)</f>
        <v/>
      </c>
      <c r="BE52" s="47" t="str">
        <f>IF(AND(BC124=0,BC52&gt;=0),"",BC52/BC124)</f>
        <v/>
      </c>
      <c r="BF52" s="30" t="str">
        <f t="shared" si="25"/>
        <v/>
      </c>
      <c r="BG52" s="130">
        <f t="shared" si="30"/>
        <v>0</v>
      </c>
      <c r="BH52" s="30">
        <f>IF(AND(BG4=0,BG52&gt;=0), "",BG52/BG4)</f>
        <v>0</v>
      </c>
      <c r="BI52" s="47">
        <f>IF(AND(BG124=0,BG52&gt;=0),"",BG52/BG124)</f>
        <v>0</v>
      </c>
      <c r="BJ52" s="129">
        <f>+'N EERR TERRA'!J51</f>
        <v>0</v>
      </c>
      <c r="BK52" s="30" t="str">
        <f>IF(AND(BJ4=0,BJ52&gt;=0), "",BJ52/BJ4)</f>
        <v/>
      </c>
      <c r="BL52" s="47" t="str">
        <f>IF(AND(BJ124=0,BJ52&gt;=0),"",BJ52/BJ124)</f>
        <v/>
      </c>
      <c r="BM52" s="30" t="str">
        <f t="shared" si="9"/>
        <v/>
      </c>
      <c r="BN52" s="130">
        <f t="shared" si="31"/>
        <v>0</v>
      </c>
      <c r="BO52" s="30">
        <f>IF(AND(BN4=0,BN52&gt;=0), "",BN52/BN4)</f>
        <v>0</v>
      </c>
      <c r="BP52" s="47">
        <f>IF(AND(BN124=0,BN52&gt;=0),"",BN52/BN124)</f>
        <v>0</v>
      </c>
      <c r="BQ52" s="129">
        <f>+'N EERR TERRA'!K51</f>
        <v>0</v>
      </c>
      <c r="BR52" s="30" t="str">
        <f>IF(AND(BQ4=0,BQ52&gt;=0), "",BQ52/BQ4)</f>
        <v/>
      </c>
      <c r="BS52" s="47" t="str">
        <f>IF(AND(BQ124=0,BQ52&gt;=0),"",BQ52/BQ124)</f>
        <v/>
      </c>
      <c r="BT52" s="30" t="str">
        <f t="shared" si="10"/>
        <v/>
      </c>
      <c r="BU52" s="130">
        <f t="shared" si="32"/>
        <v>0</v>
      </c>
      <c r="BV52" s="30">
        <f>IF(AND(BU4=0,BU52&gt;=0), "",BU52/BU4)</f>
        <v>0</v>
      </c>
      <c r="BW52" s="47">
        <f>IF(AND(BU124=0,BU52&gt;=0),"",BU52/BU124)</f>
        <v>0</v>
      </c>
      <c r="BX52" s="131">
        <f t="shared" si="33"/>
        <v>0</v>
      </c>
      <c r="BY52" s="30" t="str">
        <f>IF(AND(BX4=0,BX52&gt;=0), "",BX52/BX4)</f>
        <v/>
      </c>
      <c r="BZ52" s="47" t="str">
        <f t="shared" si="11"/>
        <v/>
      </c>
      <c r="CA52" s="129">
        <f>+'N EERR TERRA'!L51</f>
        <v>0</v>
      </c>
      <c r="CB52" s="30" t="str">
        <f>IF(AND(CA4=0,CA52&gt;=0), "",CA52/CA4)</f>
        <v/>
      </c>
      <c r="CC52" s="47" t="str">
        <f>IF(AND(CA124=0,CA52&gt;=0),"",CA52/CA124)</f>
        <v/>
      </c>
      <c r="CD52" s="30" t="str">
        <f t="shared" si="26"/>
        <v/>
      </c>
      <c r="CE52" s="130">
        <f t="shared" si="34"/>
        <v>0</v>
      </c>
      <c r="CF52" s="30">
        <f>IF(AND(CE4=0,CE52&gt;=0), "",CE52/CE4)</f>
        <v>0</v>
      </c>
      <c r="CG52" s="47">
        <f>IF(AND(CE124=0,CE52&gt;=0),"",CE52/CE124)</f>
        <v>0</v>
      </c>
      <c r="CH52" s="129">
        <f>+'N EERR TERRA'!M51</f>
        <v>0</v>
      </c>
      <c r="CI52" s="30" t="str">
        <f>IF(AND(CH4=0,CH52&gt;=0), "",CH52/CH4)</f>
        <v/>
      </c>
      <c r="CJ52" s="47" t="str">
        <f>IF(AND(CH124=0,CH52&gt;=0),"",CH52/CH124)</f>
        <v/>
      </c>
      <c r="CK52" s="30" t="str">
        <f t="shared" si="13"/>
        <v/>
      </c>
      <c r="CL52" s="130">
        <f t="shared" si="35"/>
        <v>0</v>
      </c>
      <c r="CM52" s="30">
        <f>IF(AND(CL4=0,CL52&gt;=0), "",CL52/CL4)</f>
        <v>0</v>
      </c>
      <c r="CN52" s="47">
        <f>IF(AND(CL124=0,CL52&gt;=0),"",CL52/CL124)</f>
        <v>0</v>
      </c>
      <c r="CO52" s="129">
        <f>+'N EERR TERRA'!N51</f>
        <v>0</v>
      </c>
      <c r="CP52" s="30" t="str">
        <f>IF(AND(CO4=0,CO52&gt;=0), "",CO52/CO4)</f>
        <v/>
      </c>
      <c r="CQ52" s="47" t="str">
        <f>IF(AND(CO124=0,CO52&gt;=0),"",CO52/CO124)</f>
        <v/>
      </c>
      <c r="CR52" s="30" t="str">
        <f t="shared" si="14"/>
        <v/>
      </c>
      <c r="CS52" s="130">
        <f t="shared" si="36"/>
        <v>0</v>
      </c>
      <c r="CT52" s="30">
        <f>IF(AND(CS4=0,CS52&gt;=0), "",CS52/CS4)</f>
        <v>0</v>
      </c>
      <c r="CU52" s="47">
        <f>IF(AND(CS124=0,CS52&gt;=0),"",CS52/CS124)</f>
        <v>0</v>
      </c>
      <c r="CV52" s="131">
        <f t="shared" si="37"/>
        <v>0</v>
      </c>
      <c r="CW52" s="30" t="str">
        <f>IF(AND(CV4=0,CV52&gt;=0), "",CV52/CV4)</f>
        <v/>
      </c>
      <c r="CX52" s="47" t="str">
        <f t="shared" si="15"/>
        <v/>
      </c>
    </row>
    <row r="53" spans="1:102" outlineLevel="1" x14ac:dyDescent="0.3">
      <c r="A53" s="29" t="s">
        <v>15</v>
      </c>
      <c r="B53" s="129">
        <f>+'N EERR TERRA'!B52</f>
        <v>0</v>
      </c>
      <c r="C53" s="30" t="str">
        <f>IF(AND(B4=0,B53&gt;=0), "",B53/B4)</f>
        <v/>
      </c>
      <c r="D53" s="47" t="str">
        <f>IF(AND(B124=0,B53&gt;=0),"",B53/B124)</f>
        <v/>
      </c>
      <c r="E53" s="129">
        <f>+'N EERR TERRA'!C52</f>
        <v>0</v>
      </c>
      <c r="F53" s="30">
        <f>IF(AND(E4=0,E53&gt;=0), "",E53/E4)</f>
        <v>0</v>
      </c>
      <c r="G53" s="47">
        <f>IF(AND(E124=0,E53&gt;=0),"",E53/E124)</f>
        <v>0</v>
      </c>
      <c r="H53" s="129">
        <f>+'N EERR TERRA'!D52</f>
        <v>0</v>
      </c>
      <c r="I53" s="30">
        <f>IF(AND(H4=0,H53&gt;=0), "",H53/H4)</f>
        <v>0</v>
      </c>
      <c r="J53" s="47">
        <f>IF(AND(H124=0,H53&gt;=0),"",H53/H124)</f>
        <v>0</v>
      </c>
      <c r="K53" s="30" t="str">
        <f t="shared" si="19"/>
        <v/>
      </c>
      <c r="L53" s="130">
        <f t="shared" si="38"/>
        <v>0</v>
      </c>
      <c r="M53" s="30">
        <f>IF(AND(L4=0,L53&gt;=0), "",L53/L4)</f>
        <v>0</v>
      </c>
      <c r="N53" s="47">
        <f>IF(AND(L124=0,L53&gt;=0),"",L53/L124)</f>
        <v>0</v>
      </c>
      <c r="O53" s="129">
        <f>+'N EERR TERRA'!E52</f>
        <v>0</v>
      </c>
      <c r="P53" s="30">
        <f>IF(AND(O4=0,O53&gt;=0), "",O53/O4)</f>
        <v>0</v>
      </c>
      <c r="Q53" s="47">
        <f>IF(AND(O124=0,O53&gt;=0),"",O53/O124)</f>
        <v>0</v>
      </c>
      <c r="R53" s="30" t="str">
        <f t="shared" si="20"/>
        <v/>
      </c>
      <c r="S53" s="130">
        <f t="shared" si="39"/>
        <v>0</v>
      </c>
      <c r="T53" s="30">
        <f>IF(AND(S4=0,S53&gt;=0), "",S53/S4)</f>
        <v>0</v>
      </c>
      <c r="U53" s="47">
        <f>IF(AND(S124=0,S53&gt;=0),"",S53/S124)</f>
        <v>0</v>
      </c>
      <c r="V53" s="131"/>
      <c r="W53" s="30" t="str">
        <f>IF(AND(V4=0,V53&gt;=0), "",V53/V4)</f>
        <v/>
      </c>
      <c r="X53" s="47" t="str">
        <f t="shared" si="21"/>
        <v/>
      </c>
      <c r="Y53" s="129">
        <f>+'N EERR TERRA'!F52</f>
        <v>0</v>
      </c>
      <c r="Z53" s="30">
        <f>IF(AND(Y4=0,Y53&gt;=0), "",Y53/Y4)</f>
        <v>0</v>
      </c>
      <c r="AA53" s="47">
        <f>IF(AND(Y124=0,Y53&gt;=0),"",Y53/Y124)</f>
        <v>0</v>
      </c>
      <c r="AB53" s="30" t="str">
        <f t="shared" si="22"/>
        <v/>
      </c>
      <c r="AC53" s="130">
        <f t="shared" si="27"/>
        <v>0</v>
      </c>
      <c r="AD53" s="30">
        <f>IF(AND(AC4=0,AC53&gt;=0), "",AC53/AC4)</f>
        <v>0</v>
      </c>
      <c r="AE53" s="47">
        <f>IF(AND(AC124=0,AC53&gt;=0),"",AC53/AC124)</f>
        <v>0</v>
      </c>
      <c r="AF53" s="129">
        <f>+'N EERR TERRA'!G52</f>
        <v>72.351044189039015</v>
      </c>
      <c r="AG53" s="30">
        <f>IF(AND(AF4=0,AF53&gt;=0), "",AF53/AF4)</f>
        <v>4.8314727153373855E-3</v>
      </c>
      <c r="AH53" s="47">
        <f>IF(AND(AF124=0,AF53&gt;=0),"",AF53/AF124)</f>
        <v>1.160672237918663E-2</v>
      </c>
      <c r="AI53" s="30">
        <f t="shared" si="4"/>
        <v>1</v>
      </c>
      <c r="AJ53" s="130">
        <f t="shared" si="16"/>
        <v>72.351044189039015</v>
      </c>
      <c r="AK53" s="30">
        <f>IF(AND(AJ4=0,AJ53&gt;=0), "",AJ53/AJ4)</f>
        <v>1.2584405034223251E-3</v>
      </c>
      <c r="AL53" s="47">
        <f>IF(AND(AJ124=0,AJ53&gt;=0),"",AJ53/AJ124)</f>
        <v>2.4889782396182239E-3</v>
      </c>
      <c r="AM53" s="129">
        <f>+'N EERR TERRA'!H52</f>
        <v>2.4281751612597864</v>
      </c>
      <c r="AN53" s="30">
        <f>IF(AND(AM4=0,AM53&gt;=0), "",AM53/AM4)</f>
        <v>2.0825648050540522E-4</v>
      </c>
      <c r="AO53" s="47">
        <f>IF(AND(AM124=0,AM53&gt;=0),"",AM53/AM124)</f>
        <v>4.4570358833960087E-4</v>
      </c>
      <c r="AP53" s="30">
        <f t="shared" si="5"/>
        <v>-0.96643897557420944</v>
      </c>
      <c r="AQ53" s="130">
        <f t="shared" si="17"/>
        <v>74.779219350298803</v>
      </c>
      <c r="AR53" s="30">
        <f>IF(AND(AQ4=0,AQ53&gt;=0), "",AQ53/AQ4)</f>
        <v>1.0813720802717094E-3</v>
      </c>
      <c r="AS53" s="47">
        <f>IF(AND(AQ124=0,AQ53&gt;=0),"",AQ53/AQ124)</f>
        <v>2.166475451121553E-3</v>
      </c>
      <c r="AT53" s="131">
        <f t="shared" si="28"/>
        <v>0</v>
      </c>
      <c r="AU53" s="30" t="str">
        <f>IF(AND(AT4=0,AT53&gt;=0), "",AT53/AT4)</f>
        <v/>
      </c>
      <c r="AV53" s="47">
        <f t="shared" si="23"/>
        <v>1</v>
      </c>
      <c r="AW53" s="131">
        <f t="shared" si="40"/>
        <v>12.463203225049801</v>
      </c>
      <c r="AX53" s="30">
        <f>IF(AND(AW4=0,AW53&gt;=0), "",AW53/AW4)</f>
        <v>1.0813720802717096E-3</v>
      </c>
      <c r="AY53" s="47">
        <f>IF(AND(AW124=0,AW53&gt;=0),"",AW53/AW124)</f>
        <v>2.1664754511215535E-3</v>
      </c>
      <c r="AZ53" s="131">
        <f t="shared" si="29"/>
        <v>0</v>
      </c>
      <c r="BA53" s="30" t="str">
        <f>IF(AND(AZ4=0,AZ53&gt;=0), "",AZ53/AZ4)</f>
        <v/>
      </c>
      <c r="BB53" s="47">
        <f t="shared" si="24"/>
        <v>1</v>
      </c>
      <c r="BC53" s="129">
        <f>+'N EERR TERRA'!I52</f>
        <v>0</v>
      </c>
      <c r="BD53" s="30" t="str">
        <f>IF(AND(BC4=0,BC53&gt;=0), "",BC53/BC4)</f>
        <v/>
      </c>
      <c r="BE53" s="47" t="str">
        <f>IF(AND(BC124=0,BC53&gt;=0),"",BC53/BC124)</f>
        <v/>
      </c>
      <c r="BF53" s="30">
        <f t="shared" si="25"/>
        <v>-1</v>
      </c>
      <c r="BG53" s="130">
        <f t="shared" si="30"/>
        <v>74.779219350298803</v>
      </c>
      <c r="BH53" s="30">
        <f>IF(AND(BG4=0,BG53&gt;=0), "",BG53/BG4)</f>
        <v>1.0813720802717094E-3</v>
      </c>
      <c r="BI53" s="47">
        <f>IF(AND(BG124=0,BG53&gt;=0),"",BG53/BG124)</f>
        <v>2.166475451121553E-3</v>
      </c>
      <c r="BJ53" s="129">
        <f>+'N EERR TERRA'!J52</f>
        <v>0</v>
      </c>
      <c r="BK53" s="30" t="str">
        <f>IF(AND(BJ4=0,BJ53&gt;=0), "",BJ53/BJ4)</f>
        <v/>
      </c>
      <c r="BL53" s="47" t="str">
        <f>IF(AND(BJ124=0,BJ53&gt;=0),"",BJ53/BJ124)</f>
        <v/>
      </c>
      <c r="BM53" s="30" t="str">
        <f t="shared" si="9"/>
        <v/>
      </c>
      <c r="BN53" s="130">
        <f t="shared" si="31"/>
        <v>74.779219350298803</v>
      </c>
      <c r="BO53" s="30">
        <f>IF(AND(BN4=0,BN53&gt;=0), "",BN53/BN4)</f>
        <v>1.0813720802717094E-3</v>
      </c>
      <c r="BP53" s="47">
        <f>IF(AND(BN124=0,BN53&gt;=0),"",BN53/BN124)</f>
        <v>2.166475451121553E-3</v>
      </c>
      <c r="BQ53" s="129">
        <f>+'N EERR TERRA'!K52</f>
        <v>0</v>
      </c>
      <c r="BR53" s="30" t="str">
        <f>IF(AND(BQ4=0,BQ53&gt;=0), "",BQ53/BQ4)</f>
        <v/>
      </c>
      <c r="BS53" s="47" t="str">
        <f>IF(AND(BQ124=0,BQ53&gt;=0),"",BQ53/BQ124)</f>
        <v/>
      </c>
      <c r="BT53" s="30" t="str">
        <f t="shared" si="10"/>
        <v/>
      </c>
      <c r="BU53" s="130">
        <f t="shared" si="32"/>
        <v>74.779219350298803</v>
      </c>
      <c r="BV53" s="30">
        <f>IF(AND(BU4=0,BU53&gt;=0), "",BU53/BU4)</f>
        <v>1.0813720802717094E-3</v>
      </c>
      <c r="BW53" s="47">
        <f>IF(AND(BU124=0,BU53&gt;=0),"",BU53/BU124)</f>
        <v>2.166475451121553E-3</v>
      </c>
      <c r="BX53" s="131">
        <f t="shared" si="33"/>
        <v>0</v>
      </c>
      <c r="BY53" s="30" t="str">
        <f>IF(AND(BX4=0,BX53&gt;=0), "",BX53/BX4)</f>
        <v/>
      </c>
      <c r="BZ53" s="47">
        <f t="shared" si="11"/>
        <v>1</v>
      </c>
      <c r="CA53" s="129">
        <f>+'N EERR TERRA'!L52</f>
        <v>0</v>
      </c>
      <c r="CB53" s="30" t="str">
        <f>IF(AND(CA4=0,CA53&gt;=0), "",CA53/CA4)</f>
        <v/>
      </c>
      <c r="CC53" s="47" t="str">
        <f>IF(AND(CA124=0,CA53&gt;=0),"",CA53/CA124)</f>
        <v/>
      </c>
      <c r="CD53" s="30" t="str">
        <f t="shared" si="26"/>
        <v/>
      </c>
      <c r="CE53" s="130">
        <f t="shared" si="34"/>
        <v>74.779219350298803</v>
      </c>
      <c r="CF53" s="30">
        <f>IF(AND(CE4=0,CE53&gt;=0), "",CE53/CE4)</f>
        <v>1.0813720802717094E-3</v>
      </c>
      <c r="CG53" s="47">
        <f>IF(AND(CE124=0,CE53&gt;=0),"",CE53/CE124)</f>
        <v>2.166475451121553E-3</v>
      </c>
      <c r="CH53" s="129">
        <f>+'N EERR TERRA'!M52</f>
        <v>0</v>
      </c>
      <c r="CI53" s="30" t="str">
        <f>IF(AND(CH4=0,CH53&gt;=0), "",CH53/CH4)</f>
        <v/>
      </c>
      <c r="CJ53" s="47" t="str">
        <f>IF(AND(CH124=0,CH53&gt;=0),"",CH53/CH124)</f>
        <v/>
      </c>
      <c r="CK53" s="30" t="str">
        <f t="shared" si="13"/>
        <v/>
      </c>
      <c r="CL53" s="130">
        <f t="shared" si="35"/>
        <v>74.779219350298803</v>
      </c>
      <c r="CM53" s="30">
        <f>IF(AND(CL4=0,CL53&gt;=0), "",CL53/CL4)</f>
        <v>1.0813720802717094E-3</v>
      </c>
      <c r="CN53" s="47">
        <f>IF(AND(CL124=0,CL53&gt;=0),"",CL53/CL124)</f>
        <v>2.166475451121553E-3</v>
      </c>
      <c r="CO53" s="129">
        <f>+'N EERR TERRA'!N52</f>
        <v>0</v>
      </c>
      <c r="CP53" s="30" t="str">
        <f>IF(AND(CO4=0,CO53&gt;=0), "",CO53/CO4)</f>
        <v/>
      </c>
      <c r="CQ53" s="47" t="str">
        <f>IF(AND(CO124=0,CO53&gt;=0),"",CO53/CO124)</f>
        <v/>
      </c>
      <c r="CR53" s="30" t="str">
        <f t="shared" si="14"/>
        <v/>
      </c>
      <c r="CS53" s="130">
        <f t="shared" si="36"/>
        <v>74.779219350298803</v>
      </c>
      <c r="CT53" s="30">
        <f>IF(AND(CS4=0,CS53&gt;=0), "",CS53/CS4)</f>
        <v>1.0813720802717094E-3</v>
      </c>
      <c r="CU53" s="47">
        <f>IF(AND(CS124=0,CS53&gt;=0),"",CS53/CS124)</f>
        <v>2.166475451121553E-3</v>
      </c>
      <c r="CV53" s="131">
        <f t="shared" si="37"/>
        <v>0</v>
      </c>
      <c r="CW53" s="30" t="str">
        <f>IF(AND(CV4=0,CV53&gt;=0), "",CV53/CV4)</f>
        <v/>
      </c>
      <c r="CX53" s="47">
        <f t="shared" si="15"/>
        <v>1</v>
      </c>
    </row>
    <row r="54" spans="1:102" outlineLevel="1" x14ac:dyDescent="0.3">
      <c r="A54" s="29" t="s">
        <v>16</v>
      </c>
      <c r="B54" s="129">
        <f>+'N EERR TERRA'!B53</f>
        <v>0</v>
      </c>
      <c r="C54" s="30" t="str">
        <f>IF(AND(B4=0,B54&gt;=0), "",B54/B4)</f>
        <v/>
      </c>
      <c r="D54" s="47" t="str">
        <f>IF(AND(B124=0,B54&gt;=0),"",B54/B124)</f>
        <v/>
      </c>
      <c r="E54" s="129">
        <f>+'N EERR TERRA'!C53</f>
        <v>0</v>
      </c>
      <c r="F54" s="30">
        <f>IF(AND(E4=0,E54&gt;=0), "",E54/E4)</f>
        <v>0</v>
      </c>
      <c r="G54" s="47">
        <f>IF(AND(E124=0,E54&gt;=0),"",E54/E124)</f>
        <v>0</v>
      </c>
      <c r="H54" s="129">
        <f>+'N EERR TERRA'!D53</f>
        <v>0</v>
      </c>
      <c r="I54" s="30">
        <f>IF(AND(H4=0,H54&gt;=0), "",H54/H4)</f>
        <v>0</v>
      </c>
      <c r="J54" s="47">
        <f>IF(AND(H124=0,H54&gt;=0),"",H54/H124)</f>
        <v>0</v>
      </c>
      <c r="K54" s="30" t="str">
        <f t="shared" si="19"/>
        <v/>
      </c>
      <c r="L54" s="130">
        <f t="shared" si="38"/>
        <v>0</v>
      </c>
      <c r="M54" s="30">
        <f>IF(AND(L4=0,L54&gt;=0), "",L54/L4)</f>
        <v>0</v>
      </c>
      <c r="N54" s="47">
        <f>IF(AND(L124=0,L54&gt;=0),"",L54/L124)</f>
        <v>0</v>
      </c>
      <c r="O54" s="129">
        <f>+'N EERR TERRA'!E53</f>
        <v>3.5249903382785575</v>
      </c>
      <c r="P54" s="30">
        <f>IF(AND(O4=0,O54&gt;=0), "",O54/O4)</f>
        <v>2.1916446056629129E-4</v>
      </c>
      <c r="Q54" s="47">
        <f>IF(AND(O124=0,O54&gt;=0),"",O54/O124)</f>
        <v>6.0862367588869547E-4</v>
      </c>
      <c r="R54" s="30">
        <f t="shared" si="20"/>
        <v>1</v>
      </c>
      <c r="S54" s="130">
        <f t="shared" si="39"/>
        <v>3.5249903382785575</v>
      </c>
      <c r="T54" s="30">
        <f>IF(AND(S4=0,S54&gt;=0), "",S54/S4)</f>
        <v>1.0470907523236697E-4</v>
      </c>
      <c r="U54" s="47">
        <f>IF(AND(S124=0,S54&gt;=0),"",S54/S124)</f>
        <v>2.1126402230349232E-4</v>
      </c>
      <c r="V54" s="131"/>
      <c r="W54" s="30" t="str">
        <f>IF(AND(V4=0,V54&gt;=0), "",V54/V4)</f>
        <v/>
      </c>
      <c r="X54" s="47">
        <f t="shared" si="21"/>
        <v>1</v>
      </c>
      <c r="Y54" s="129">
        <f>+'N EERR TERRA'!F53</f>
        <v>0</v>
      </c>
      <c r="Z54" s="30">
        <f>IF(AND(Y4=0,Y54&gt;=0), "",Y54/Y4)</f>
        <v>0</v>
      </c>
      <c r="AA54" s="47">
        <f>IF(AND(Y124=0,Y54&gt;=0),"",Y54/Y124)</f>
        <v>0</v>
      </c>
      <c r="AB54" s="30">
        <f t="shared" si="22"/>
        <v>-1</v>
      </c>
      <c r="AC54" s="130">
        <f t="shared" si="27"/>
        <v>3.5249903382785575</v>
      </c>
      <c r="AD54" s="30">
        <f>IF(AND(AC4=0,AC54&gt;=0), "",AC54/AC4)</f>
        <v>8.29064682978399E-5</v>
      </c>
      <c r="AE54" s="47">
        <f>IF(AND(AC124=0,AC54&gt;=0),"",AC54/AC124)</f>
        <v>1.5436769631573785E-4</v>
      </c>
      <c r="AF54" s="129">
        <f>+'N EERR TERRA'!G53</f>
        <v>0</v>
      </c>
      <c r="AG54" s="30">
        <f>IF(AND(AF4=0,AF54&gt;=0), "",AF54/AF4)</f>
        <v>0</v>
      </c>
      <c r="AH54" s="47">
        <f>IF(AND(AF124=0,AF54&gt;=0),"",AF54/AF124)</f>
        <v>0</v>
      </c>
      <c r="AI54" s="30" t="str">
        <f t="shared" si="4"/>
        <v/>
      </c>
      <c r="AJ54" s="130">
        <f t="shared" si="16"/>
        <v>3.5249903382785575</v>
      </c>
      <c r="AK54" s="30">
        <f>IF(AND(AJ4=0,AJ54&gt;=0), "",AJ54/AJ4)</f>
        <v>6.1312046917688307E-5</v>
      </c>
      <c r="AL54" s="47">
        <f>IF(AND(AJ124=0,AJ54&gt;=0),"",AJ54/AJ124)</f>
        <v>1.212646527106929E-4</v>
      </c>
      <c r="AM54" s="129">
        <f>+'N EERR TERRA'!H53</f>
        <v>0</v>
      </c>
      <c r="AN54" s="30">
        <f>IF(AND(AM4=0,AM54&gt;=0), "",AM54/AM4)</f>
        <v>0</v>
      </c>
      <c r="AO54" s="47">
        <f>IF(AND(AM124=0,AM54&gt;=0),"",AM54/AM124)</f>
        <v>0</v>
      </c>
      <c r="AP54" s="30" t="str">
        <f t="shared" si="5"/>
        <v/>
      </c>
      <c r="AQ54" s="130">
        <f t="shared" si="17"/>
        <v>3.5249903382785575</v>
      </c>
      <c r="AR54" s="30">
        <f>IF(AND(AQ4=0,AQ54&gt;=0), "",AQ54/AQ4)</f>
        <v>5.097440396088768E-5</v>
      </c>
      <c r="AS54" s="47">
        <f>IF(AND(AQ124=0,AQ54&gt;=0),"",AQ54/AQ124)</f>
        <v>1.0212469586700276E-4</v>
      </c>
      <c r="AT54" s="131">
        <f t="shared" si="28"/>
        <v>0</v>
      </c>
      <c r="AU54" s="30" t="str">
        <f>IF(AND(AT4=0,AT54&gt;=0), "",AT54/AT4)</f>
        <v/>
      </c>
      <c r="AV54" s="47">
        <f t="shared" si="23"/>
        <v>1</v>
      </c>
      <c r="AW54" s="131">
        <f t="shared" si="40"/>
        <v>0.58749838971309287</v>
      </c>
      <c r="AX54" s="30">
        <f>IF(AND(AW4=0,AW54&gt;=0), "",AW54/AW4)</f>
        <v>5.0974403960887686E-5</v>
      </c>
      <c r="AY54" s="47">
        <f>IF(AND(AW124=0,AW54&gt;=0),"",AW54/AW124)</f>
        <v>1.0212469586700277E-4</v>
      </c>
      <c r="AZ54" s="131">
        <f t="shared" si="29"/>
        <v>0</v>
      </c>
      <c r="BA54" s="30" t="str">
        <f>IF(AND(AZ4=0,AZ54&gt;=0), "",AZ54/AZ4)</f>
        <v/>
      </c>
      <c r="BB54" s="47">
        <f t="shared" si="24"/>
        <v>1</v>
      </c>
      <c r="BC54" s="129">
        <f>+'N EERR TERRA'!I53</f>
        <v>0</v>
      </c>
      <c r="BD54" s="30" t="str">
        <f>IF(AND(BC4=0,BC54&gt;=0), "",BC54/BC4)</f>
        <v/>
      </c>
      <c r="BE54" s="47" t="str">
        <f>IF(AND(BC124=0,BC54&gt;=0),"",BC54/BC124)</f>
        <v/>
      </c>
      <c r="BF54" s="30" t="str">
        <f t="shared" si="25"/>
        <v/>
      </c>
      <c r="BG54" s="130">
        <f t="shared" si="30"/>
        <v>3.5249903382785575</v>
      </c>
      <c r="BH54" s="30">
        <f>IF(AND(BG4=0,BG54&gt;=0), "",BG54/BG4)</f>
        <v>5.097440396088768E-5</v>
      </c>
      <c r="BI54" s="47">
        <f>IF(AND(BG124=0,BG54&gt;=0),"",BG54/BG124)</f>
        <v>1.0212469586700276E-4</v>
      </c>
      <c r="BJ54" s="129">
        <f>+'N EERR TERRA'!J53</f>
        <v>0</v>
      </c>
      <c r="BK54" s="30" t="str">
        <f>IF(AND(BJ4=0,BJ54&gt;=0), "",BJ54/BJ4)</f>
        <v/>
      </c>
      <c r="BL54" s="47" t="str">
        <f>IF(AND(BJ124=0,BJ54&gt;=0),"",BJ54/BJ124)</f>
        <v/>
      </c>
      <c r="BM54" s="30" t="str">
        <f t="shared" si="9"/>
        <v/>
      </c>
      <c r="BN54" s="130">
        <f t="shared" si="31"/>
        <v>3.5249903382785575</v>
      </c>
      <c r="BO54" s="30">
        <f>IF(AND(BN4=0,BN54&gt;=0), "",BN54/BN4)</f>
        <v>5.097440396088768E-5</v>
      </c>
      <c r="BP54" s="47">
        <f>IF(AND(BN124=0,BN54&gt;=0),"",BN54/BN124)</f>
        <v>1.0212469586700276E-4</v>
      </c>
      <c r="BQ54" s="129">
        <f>+'N EERR TERRA'!K53</f>
        <v>0</v>
      </c>
      <c r="BR54" s="30" t="str">
        <f>IF(AND(BQ4=0,BQ54&gt;=0), "",BQ54/BQ4)</f>
        <v/>
      </c>
      <c r="BS54" s="47" t="str">
        <f>IF(AND(BQ124=0,BQ54&gt;=0),"",BQ54/BQ124)</f>
        <v/>
      </c>
      <c r="BT54" s="30" t="str">
        <f t="shared" si="10"/>
        <v/>
      </c>
      <c r="BU54" s="130">
        <f t="shared" si="32"/>
        <v>3.5249903382785575</v>
      </c>
      <c r="BV54" s="30">
        <f>IF(AND(BU4=0,BU54&gt;=0), "",BU54/BU4)</f>
        <v>5.097440396088768E-5</v>
      </c>
      <c r="BW54" s="47">
        <f>IF(AND(BU124=0,BU54&gt;=0),"",BU54/BU124)</f>
        <v>1.0212469586700276E-4</v>
      </c>
      <c r="BX54" s="131">
        <f t="shared" si="33"/>
        <v>0</v>
      </c>
      <c r="BY54" s="30" t="str">
        <f>IF(AND(BX4=0,BX54&gt;=0), "",BX54/BX4)</f>
        <v/>
      </c>
      <c r="BZ54" s="47">
        <f t="shared" si="11"/>
        <v>1</v>
      </c>
      <c r="CA54" s="129">
        <f>+'N EERR TERRA'!L53</f>
        <v>0</v>
      </c>
      <c r="CB54" s="30" t="str">
        <f>IF(AND(CA4=0,CA54&gt;=0), "",CA54/CA4)</f>
        <v/>
      </c>
      <c r="CC54" s="47" t="str">
        <f>IF(AND(CA124=0,CA54&gt;=0),"",CA54/CA124)</f>
        <v/>
      </c>
      <c r="CD54" s="30" t="str">
        <f t="shared" si="26"/>
        <v/>
      </c>
      <c r="CE54" s="130">
        <f t="shared" si="34"/>
        <v>3.5249903382785575</v>
      </c>
      <c r="CF54" s="30">
        <f>IF(AND(CE4=0,CE54&gt;=0), "",CE54/CE4)</f>
        <v>5.097440396088768E-5</v>
      </c>
      <c r="CG54" s="47">
        <f>IF(AND(CE124=0,CE54&gt;=0),"",CE54/CE124)</f>
        <v>1.0212469586700276E-4</v>
      </c>
      <c r="CH54" s="129">
        <f>+'N EERR TERRA'!M53</f>
        <v>0</v>
      </c>
      <c r="CI54" s="30" t="str">
        <f>IF(AND(CH4=0,CH54&gt;=0), "",CH54/CH4)</f>
        <v/>
      </c>
      <c r="CJ54" s="47" t="str">
        <f>IF(AND(CH124=0,CH54&gt;=0),"",CH54/CH124)</f>
        <v/>
      </c>
      <c r="CK54" s="30" t="str">
        <f t="shared" si="13"/>
        <v/>
      </c>
      <c r="CL54" s="130">
        <f t="shared" si="35"/>
        <v>3.5249903382785575</v>
      </c>
      <c r="CM54" s="30">
        <f>IF(AND(CL4=0,CL54&gt;=0), "",CL54/CL4)</f>
        <v>5.097440396088768E-5</v>
      </c>
      <c r="CN54" s="47">
        <f>IF(AND(CL124=0,CL54&gt;=0),"",CL54/CL124)</f>
        <v>1.0212469586700276E-4</v>
      </c>
      <c r="CO54" s="129">
        <f>+'N EERR TERRA'!N53</f>
        <v>0</v>
      </c>
      <c r="CP54" s="30" t="str">
        <f>IF(AND(CO4=0,CO54&gt;=0), "",CO54/CO4)</f>
        <v/>
      </c>
      <c r="CQ54" s="47" t="str">
        <f>IF(AND(CO124=0,CO54&gt;=0),"",CO54/CO124)</f>
        <v/>
      </c>
      <c r="CR54" s="30" t="str">
        <f t="shared" si="14"/>
        <v/>
      </c>
      <c r="CS54" s="130">
        <f t="shared" si="36"/>
        <v>3.5249903382785575</v>
      </c>
      <c r="CT54" s="30">
        <f>IF(AND(CS4=0,CS54&gt;=0), "",CS54/CS4)</f>
        <v>5.097440396088768E-5</v>
      </c>
      <c r="CU54" s="47">
        <f>IF(AND(CS124=0,CS54&gt;=0),"",CS54/CS124)</f>
        <v>1.0212469586700276E-4</v>
      </c>
      <c r="CV54" s="131">
        <f t="shared" si="37"/>
        <v>0</v>
      </c>
      <c r="CW54" s="30" t="str">
        <f>IF(AND(CV4=0,CV54&gt;=0), "",CV54/CV4)</f>
        <v/>
      </c>
      <c r="CX54" s="47">
        <f t="shared" si="15"/>
        <v>1</v>
      </c>
    </row>
    <row r="55" spans="1:102" outlineLevel="1" x14ac:dyDescent="0.3">
      <c r="A55" s="29" t="s">
        <v>17</v>
      </c>
      <c r="B55" s="129">
        <f>+'N EERR TERRA'!B54</f>
        <v>0</v>
      </c>
      <c r="C55" s="30" t="str">
        <f>IF(AND(B4=0,B55&gt;=0), "",B55/B4)</f>
        <v/>
      </c>
      <c r="D55" s="47" t="str">
        <f>IF(AND(B124=0,B55&gt;=0),"",B55/B124)</f>
        <v/>
      </c>
      <c r="E55" s="129">
        <f>+'N EERR TERRA'!C54</f>
        <v>172.39</v>
      </c>
      <c r="F55" s="30">
        <f>IF(AND(E4=0,E55&gt;=0), "",E55/E4)</f>
        <v>1.7394978481072704E-2</v>
      </c>
      <c r="G55" s="47">
        <f>IF(AND(E124=0,E55&gt;=0),"",E55/E124)</f>
        <v>2.8717403732016977E-2</v>
      </c>
      <c r="H55" s="129">
        <f>+'N EERR TERRA'!D54</f>
        <v>364.22</v>
      </c>
      <c r="I55" s="30">
        <f>IF(AND(H4=0,H55&gt;=0), "",H55/H4)</f>
        <v>4.7483139513329074E-2</v>
      </c>
      <c r="J55" s="47">
        <f>IF(AND(H124=0,H55&gt;=0),"",H55/H124)</f>
        <v>7.4474745706577417E-2</v>
      </c>
      <c r="K55" s="30">
        <f t="shared" si="19"/>
        <v>1.1127675619235458</v>
      </c>
      <c r="L55" s="130">
        <f t="shared" si="38"/>
        <v>536.61</v>
      </c>
      <c r="M55" s="30">
        <f>IF(AND(L4=0,L55&gt;=0), "",L55/L4)</f>
        <v>3.0522426303317553E-2</v>
      </c>
      <c r="N55" s="47">
        <f>IF(AND(L124=0,L55&gt;=0),"",L55/L124)</f>
        <v>4.9259664460194287E-2</v>
      </c>
      <c r="O55" s="129">
        <f>+'N EERR TERRA'!E54</f>
        <v>77.59</v>
      </c>
      <c r="P55" s="30">
        <f>IF(AND(O4=0,O55&gt;=0), "",O55/O4)</f>
        <v>4.8241183275534831E-3</v>
      </c>
      <c r="Q55" s="47">
        <f>IF(AND(O124=0,O55&gt;=0),"",O55/O124)</f>
        <v>1.3396663956606891E-2</v>
      </c>
      <c r="R55" s="30">
        <f t="shared" si="20"/>
        <v>-0.7869694140903849</v>
      </c>
      <c r="S55" s="130">
        <f t="shared" si="39"/>
        <v>614.20000000000005</v>
      </c>
      <c r="T55" s="30">
        <f>IF(AND(S4=0,S55&gt;=0), "",S55/S4)</f>
        <v>1.8244678094387904E-2</v>
      </c>
      <c r="U55" s="47">
        <f>IF(AND(S124=0,S55&gt;=0),"",S55/S124)</f>
        <v>3.6810983874121191E-2</v>
      </c>
      <c r="V55" s="131"/>
      <c r="W55" s="30" t="str">
        <f>IF(AND(V4=0,V55&gt;=0), "",V55/V4)</f>
        <v/>
      </c>
      <c r="X55" s="47">
        <f t="shared" si="21"/>
        <v>1</v>
      </c>
      <c r="Y55" s="129">
        <f>+'N EERR TERRA'!F54</f>
        <v>303.63</v>
      </c>
      <c r="Z55" s="30">
        <f>IF(AND(Y4=0,Y55&gt;=0), "",Y55/Y4)</f>
        <v>3.4296599547569022E-2</v>
      </c>
      <c r="AA55" s="47">
        <f>IF(AND(Y124=0,Y55&gt;=0),"",Y55/Y124)</f>
        <v>4.9372428846883316E-2</v>
      </c>
      <c r="AB55" s="30">
        <f t="shared" si="22"/>
        <v>2.9132620183013271</v>
      </c>
      <c r="AC55" s="130">
        <f t="shared" si="27"/>
        <v>917.83</v>
      </c>
      <c r="AD55" s="30">
        <f>IF(AND(AC4=0,AC55&gt;=0), "",AC55/AC4)</f>
        <v>2.1587021947687725E-2</v>
      </c>
      <c r="AE55" s="47">
        <f>IF(AND(AC124=0,AC55&gt;=0),"",AC55/AC124)</f>
        <v>4.0193954908445295E-2</v>
      </c>
      <c r="AF55" s="129">
        <f>+'N EERR TERRA'!G54</f>
        <v>27.7</v>
      </c>
      <c r="AG55" s="30">
        <f>IF(AND(AF4=0,AF55&gt;=0), "",AF55/AF4)</f>
        <v>1.8497562228012836E-3</v>
      </c>
      <c r="AH55" s="47">
        <f>IF(AND(AF124=0,AF55&gt;=0),"",AF55/AF124)</f>
        <v>4.4436982701097898E-3</v>
      </c>
      <c r="AI55" s="30">
        <f t="shared" si="4"/>
        <v>-0.90877054309521466</v>
      </c>
      <c r="AJ55" s="130">
        <f t="shared" si="16"/>
        <v>945.53000000000009</v>
      </c>
      <c r="AK55" s="30">
        <f>IF(AND(AJ4=0,AJ55&gt;=0), "",AJ55/AJ4)</f>
        <v>1.6446110246756837E-2</v>
      </c>
      <c r="AL55" s="47">
        <f>IF(AND(AJ124=0,AJ55&gt;=0),"",AJ55/AJ124)</f>
        <v>3.2527569177263564E-2</v>
      </c>
      <c r="AM55" s="129">
        <f>+'N EERR TERRA'!H54</f>
        <v>40.82</v>
      </c>
      <c r="AN55" s="30">
        <f>IF(AND(AM4=0,AM55&gt;=0), "",AM55/AM4)</f>
        <v>3.5009951793675935E-3</v>
      </c>
      <c r="AO55" s="47">
        <f>IF(AND(AM124=0,AM55&gt;=0),"",AM55/AM124)</f>
        <v>7.4927133619896221E-3</v>
      </c>
      <c r="AP55" s="30">
        <f t="shared" si="5"/>
        <v>0.47364620938628166</v>
      </c>
      <c r="AQ55" s="130">
        <f t="shared" si="17"/>
        <v>986.35000000000014</v>
      </c>
      <c r="AR55" s="30">
        <f>IF(AND(AQ4=0,AQ55&gt;=0), "",AQ55/AQ4)</f>
        <v>1.4263472668516679E-2</v>
      </c>
      <c r="AS55" s="47">
        <f>IF(AND(AQ124=0,AQ55&gt;=0),"",AQ55/AQ124)</f>
        <v>2.8576161663356619E-2</v>
      </c>
      <c r="AT55" s="131">
        <f t="shared" si="28"/>
        <v>0</v>
      </c>
      <c r="AU55" s="30" t="str">
        <f>IF(AND(AT4=0,AT55&gt;=0), "",AT55/AT4)</f>
        <v/>
      </c>
      <c r="AV55" s="47">
        <f t="shared" si="23"/>
        <v>1</v>
      </c>
      <c r="AW55" s="131">
        <f t="shared" si="40"/>
        <v>164.39166666666668</v>
      </c>
      <c r="AX55" s="30">
        <f>IF(AND(AW4=0,AW55&gt;=0), "",AW55/AW4)</f>
        <v>1.4263472668516681E-2</v>
      </c>
      <c r="AY55" s="47">
        <f>IF(AND(AW124=0,AW55&gt;=0),"",AW55/AW124)</f>
        <v>2.8576161663356619E-2</v>
      </c>
      <c r="AZ55" s="131">
        <f t="shared" si="29"/>
        <v>0</v>
      </c>
      <c r="BA55" s="30" t="str">
        <f>IF(AND(AZ4=0,AZ55&gt;=0), "",AZ55/AZ4)</f>
        <v/>
      </c>
      <c r="BB55" s="47">
        <f t="shared" si="24"/>
        <v>1</v>
      </c>
      <c r="BC55" s="129">
        <f>+'N EERR TERRA'!I54</f>
        <v>0</v>
      </c>
      <c r="BD55" s="30" t="str">
        <f>IF(AND(BC4=0,BC55&gt;=0), "",BC55/BC4)</f>
        <v/>
      </c>
      <c r="BE55" s="47" t="str">
        <f>IF(AND(BC124=0,BC55&gt;=0),"",BC55/BC124)</f>
        <v/>
      </c>
      <c r="BF55" s="30">
        <f t="shared" si="25"/>
        <v>-1</v>
      </c>
      <c r="BG55" s="130">
        <f t="shared" si="30"/>
        <v>986.35000000000014</v>
      </c>
      <c r="BH55" s="30">
        <f>IF(AND(BG4=0,BG55&gt;=0), "",BG55/BG4)</f>
        <v>1.4263472668516679E-2</v>
      </c>
      <c r="BI55" s="47">
        <f>IF(AND(BG124=0,BG55&gt;=0),"",BG55/BG124)</f>
        <v>2.8576161663356619E-2</v>
      </c>
      <c r="BJ55" s="129">
        <f>+'N EERR TERRA'!J54</f>
        <v>0</v>
      </c>
      <c r="BK55" s="30" t="str">
        <f>IF(AND(BJ4=0,BJ55&gt;=0), "",BJ55/BJ4)</f>
        <v/>
      </c>
      <c r="BL55" s="47" t="str">
        <f>IF(AND(BJ124=0,BJ55&gt;=0),"",BJ55/BJ124)</f>
        <v/>
      </c>
      <c r="BM55" s="30" t="str">
        <f t="shared" si="9"/>
        <v/>
      </c>
      <c r="BN55" s="130">
        <f t="shared" si="31"/>
        <v>986.35000000000014</v>
      </c>
      <c r="BO55" s="30">
        <f>IF(AND(BN4=0,BN55&gt;=0), "",BN55/BN4)</f>
        <v>1.4263472668516679E-2</v>
      </c>
      <c r="BP55" s="47">
        <f>IF(AND(BN124=0,BN55&gt;=0),"",BN55/BN124)</f>
        <v>2.8576161663356619E-2</v>
      </c>
      <c r="BQ55" s="129">
        <f>+'N EERR TERRA'!K54</f>
        <v>0</v>
      </c>
      <c r="BR55" s="30" t="str">
        <f>IF(AND(BQ4=0,BQ55&gt;=0), "",BQ55/BQ4)</f>
        <v/>
      </c>
      <c r="BS55" s="47" t="str">
        <f>IF(AND(BQ124=0,BQ55&gt;=0),"",BQ55/BQ124)</f>
        <v/>
      </c>
      <c r="BT55" s="30" t="str">
        <f t="shared" si="10"/>
        <v/>
      </c>
      <c r="BU55" s="130">
        <f t="shared" si="32"/>
        <v>986.35000000000014</v>
      </c>
      <c r="BV55" s="30">
        <f>IF(AND(BU4=0,BU55&gt;=0), "",BU55/BU4)</f>
        <v>1.4263472668516679E-2</v>
      </c>
      <c r="BW55" s="47">
        <f>IF(AND(BU124=0,BU55&gt;=0),"",BU55/BU124)</f>
        <v>2.8576161663356619E-2</v>
      </c>
      <c r="BX55" s="131">
        <f t="shared" si="33"/>
        <v>0</v>
      </c>
      <c r="BY55" s="30" t="str">
        <f>IF(AND(BX4=0,BX55&gt;=0), "",BX55/BX4)</f>
        <v/>
      </c>
      <c r="BZ55" s="47">
        <f t="shared" si="11"/>
        <v>1</v>
      </c>
      <c r="CA55" s="129">
        <f>+'N EERR TERRA'!L54</f>
        <v>0</v>
      </c>
      <c r="CB55" s="30" t="str">
        <f>IF(AND(CA4=0,CA55&gt;=0), "",CA55/CA4)</f>
        <v/>
      </c>
      <c r="CC55" s="47" t="str">
        <f>IF(AND(CA124=0,CA55&gt;=0),"",CA55/CA124)</f>
        <v/>
      </c>
      <c r="CD55" s="30" t="str">
        <f t="shared" si="26"/>
        <v/>
      </c>
      <c r="CE55" s="130">
        <f t="shared" si="34"/>
        <v>986.35000000000014</v>
      </c>
      <c r="CF55" s="30">
        <f>IF(AND(CE4=0,CE55&gt;=0), "",CE55/CE4)</f>
        <v>1.4263472668516679E-2</v>
      </c>
      <c r="CG55" s="47">
        <f>IF(AND(CE124=0,CE55&gt;=0),"",CE55/CE124)</f>
        <v>2.8576161663356619E-2</v>
      </c>
      <c r="CH55" s="129">
        <f>+'N EERR TERRA'!M54</f>
        <v>0</v>
      </c>
      <c r="CI55" s="30" t="str">
        <f>IF(AND(CH4=0,CH55&gt;=0), "",CH55/CH4)</f>
        <v/>
      </c>
      <c r="CJ55" s="47" t="str">
        <f>IF(AND(CH124=0,CH55&gt;=0),"",CH55/CH124)</f>
        <v/>
      </c>
      <c r="CK55" s="30" t="str">
        <f t="shared" si="13"/>
        <v/>
      </c>
      <c r="CL55" s="130">
        <f t="shared" si="35"/>
        <v>986.35000000000014</v>
      </c>
      <c r="CM55" s="30">
        <f>IF(AND(CL4=0,CL55&gt;=0), "",CL55/CL4)</f>
        <v>1.4263472668516679E-2</v>
      </c>
      <c r="CN55" s="47">
        <f>IF(AND(CL124=0,CL55&gt;=0),"",CL55/CL124)</f>
        <v>2.8576161663356619E-2</v>
      </c>
      <c r="CO55" s="129">
        <f>+'N EERR TERRA'!N54</f>
        <v>0</v>
      </c>
      <c r="CP55" s="30" t="str">
        <f>IF(AND(CO4=0,CO55&gt;=0), "",CO55/CO4)</f>
        <v/>
      </c>
      <c r="CQ55" s="47" t="str">
        <f>IF(AND(CO124=0,CO55&gt;=0),"",CO55/CO124)</f>
        <v/>
      </c>
      <c r="CR55" s="30" t="str">
        <f t="shared" si="14"/>
        <v/>
      </c>
      <c r="CS55" s="130">
        <f t="shared" si="36"/>
        <v>986.35000000000014</v>
      </c>
      <c r="CT55" s="30">
        <f>IF(AND(CS4=0,CS55&gt;=0), "",CS55/CS4)</f>
        <v>1.4263472668516679E-2</v>
      </c>
      <c r="CU55" s="47">
        <f>IF(AND(CS124=0,CS55&gt;=0),"",CS55/CS124)</f>
        <v>2.8576161663356619E-2</v>
      </c>
      <c r="CV55" s="131">
        <f t="shared" si="37"/>
        <v>0</v>
      </c>
      <c r="CW55" s="30" t="str">
        <f>IF(AND(CV4=0,CV55&gt;=0), "",CV55/CV4)</f>
        <v/>
      </c>
      <c r="CX55" s="47">
        <f t="shared" si="15"/>
        <v>1</v>
      </c>
    </row>
    <row r="56" spans="1:102" outlineLevel="1" x14ac:dyDescent="0.3">
      <c r="A56" s="29" t="s">
        <v>18</v>
      </c>
      <c r="B56" s="129">
        <f>+'N EERR TERRA'!B55</f>
        <v>0</v>
      </c>
      <c r="C56" s="30" t="str">
        <f>IF(AND(B4=0,B56&gt;=0), "",B56/B4)</f>
        <v/>
      </c>
      <c r="D56" s="47" t="str">
        <f>IF(AND(B124=0,B56&gt;=0),"",B56/B124)</f>
        <v/>
      </c>
      <c r="E56" s="129">
        <f>+'N EERR TERRA'!C55</f>
        <v>0</v>
      </c>
      <c r="F56" s="30">
        <f>IF(AND(E4=0,E56&gt;=0), "",E56/E4)</f>
        <v>0</v>
      </c>
      <c r="G56" s="47">
        <f>IF(AND(E124=0,E56&gt;=0),"",E56/E124)</f>
        <v>0</v>
      </c>
      <c r="H56" s="129">
        <f>+'N EERR TERRA'!D55</f>
        <v>0</v>
      </c>
      <c r="I56" s="30">
        <f>IF(AND(H4=0,H56&gt;=0), "",H56/H4)</f>
        <v>0</v>
      </c>
      <c r="J56" s="47">
        <f>IF(AND(H124=0,H56&gt;=0),"",H56/H124)</f>
        <v>0</v>
      </c>
      <c r="K56" s="30" t="str">
        <f t="shared" si="19"/>
        <v/>
      </c>
      <c r="L56" s="130">
        <f t="shared" si="38"/>
        <v>0</v>
      </c>
      <c r="M56" s="30">
        <f>IF(AND(L4=0,L56&gt;=0), "",L56/L4)</f>
        <v>0</v>
      </c>
      <c r="N56" s="47">
        <f>IF(AND(L124=0,L56&gt;=0),"",L56/L124)</f>
        <v>0</v>
      </c>
      <c r="O56" s="129">
        <f>+'N EERR TERRA'!E55</f>
        <v>0</v>
      </c>
      <c r="P56" s="30">
        <f>IF(AND(O4=0,O56&gt;=0), "",O56/O4)</f>
        <v>0</v>
      </c>
      <c r="Q56" s="47">
        <f>IF(AND(O124=0,O56&gt;=0),"",O56/O124)</f>
        <v>0</v>
      </c>
      <c r="R56" s="30" t="str">
        <f t="shared" si="20"/>
        <v/>
      </c>
      <c r="S56" s="130">
        <f t="shared" si="39"/>
        <v>0</v>
      </c>
      <c r="T56" s="30">
        <f>IF(AND(S4=0,S56&gt;=0), "",S56/S4)</f>
        <v>0</v>
      </c>
      <c r="U56" s="47">
        <f>IF(AND(S124=0,S56&gt;=0),"",S56/S124)</f>
        <v>0</v>
      </c>
      <c r="V56" s="131"/>
      <c r="W56" s="30" t="str">
        <f>IF(AND(V4=0,V56&gt;=0), "",V56/V4)</f>
        <v/>
      </c>
      <c r="X56" s="47" t="str">
        <f t="shared" si="21"/>
        <v/>
      </c>
      <c r="Y56" s="129">
        <f>+'N EERR TERRA'!F55</f>
        <v>0</v>
      </c>
      <c r="Z56" s="30">
        <f>IF(AND(Y4=0,Y56&gt;=0), "",Y56/Y4)</f>
        <v>0</v>
      </c>
      <c r="AA56" s="47">
        <f>IF(AND(Y124=0,Y56&gt;=0),"",Y56/Y124)</f>
        <v>0</v>
      </c>
      <c r="AB56" s="30" t="str">
        <f t="shared" si="22"/>
        <v/>
      </c>
      <c r="AC56" s="130">
        <f t="shared" si="27"/>
        <v>0</v>
      </c>
      <c r="AD56" s="30">
        <f>IF(AND(AC4=0,AC56&gt;=0), "",AC56/AC4)</f>
        <v>0</v>
      </c>
      <c r="AE56" s="47">
        <f>IF(AND(AC124=0,AC56&gt;=0),"",AC56/AC124)</f>
        <v>0</v>
      </c>
      <c r="AF56" s="129">
        <f>+'N EERR TERRA'!G55</f>
        <v>0</v>
      </c>
      <c r="AG56" s="30">
        <f>IF(AND(AF4=0,AF56&gt;=0), "",AF56/AF4)</f>
        <v>0</v>
      </c>
      <c r="AH56" s="47">
        <f>IF(AND(AF124=0,AF56&gt;=0),"",AF56/AF124)</f>
        <v>0</v>
      </c>
      <c r="AI56" s="30" t="str">
        <f t="shared" si="4"/>
        <v/>
      </c>
      <c r="AJ56" s="130">
        <f t="shared" si="16"/>
        <v>0</v>
      </c>
      <c r="AK56" s="30">
        <f>IF(AND(AJ4=0,AJ56&gt;=0), "",AJ56/AJ4)</f>
        <v>0</v>
      </c>
      <c r="AL56" s="47">
        <f>IF(AND(AJ124=0,AJ56&gt;=0),"",AJ56/AJ124)</f>
        <v>0</v>
      </c>
      <c r="AM56" s="129">
        <f>+'N EERR TERRA'!H55</f>
        <v>0</v>
      </c>
      <c r="AN56" s="30">
        <f>IF(AND(AM4=0,AM56&gt;=0), "",AM56/AM4)</f>
        <v>0</v>
      </c>
      <c r="AO56" s="47">
        <f>IF(AND(AM124=0,AM56&gt;=0),"",AM56/AM124)</f>
        <v>0</v>
      </c>
      <c r="AP56" s="30" t="str">
        <f t="shared" si="5"/>
        <v/>
      </c>
      <c r="AQ56" s="130">
        <f t="shared" si="17"/>
        <v>0</v>
      </c>
      <c r="AR56" s="30">
        <f>IF(AND(AQ4=0,AQ56&gt;=0), "",AQ56/AQ4)</f>
        <v>0</v>
      </c>
      <c r="AS56" s="47">
        <f>IF(AND(AQ124=0,AQ56&gt;=0),"",AQ56/AQ124)</f>
        <v>0</v>
      </c>
      <c r="AT56" s="131">
        <f t="shared" si="28"/>
        <v>0</v>
      </c>
      <c r="AU56" s="30" t="str">
        <f>IF(AND(AT4=0,AT56&gt;=0), "",AT56/AT4)</f>
        <v/>
      </c>
      <c r="AV56" s="47" t="str">
        <f t="shared" si="23"/>
        <v/>
      </c>
      <c r="AW56" s="131">
        <f t="shared" si="40"/>
        <v>0</v>
      </c>
      <c r="AX56" s="30">
        <f>IF(AND(AW4=0,AW56&gt;=0), "",AW56/AW4)</f>
        <v>0</v>
      </c>
      <c r="AY56" s="47">
        <f>IF(AND(AW124=0,AW56&gt;=0),"",AW56/AW124)</f>
        <v>0</v>
      </c>
      <c r="AZ56" s="131">
        <f t="shared" si="29"/>
        <v>0</v>
      </c>
      <c r="BA56" s="30" t="str">
        <f>IF(AND(AZ4=0,AZ56&gt;=0), "",AZ56/AZ4)</f>
        <v/>
      </c>
      <c r="BB56" s="47" t="str">
        <f t="shared" si="24"/>
        <v/>
      </c>
      <c r="BC56" s="129">
        <f>+'N EERR TERRA'!I55</f>
        <v>0</v>
      </c>
      <c r="BD56" s="30" t="str">
        <f>IF(AND(BC4=0,BC56&gt;=0), "",BC56/BC4)</f>
        <v/>
      </c>
      <c r="BE56" s="47" t="str">
        <f>IF(AND(BC124=0,BC56&gt;=0),"",BC56/BC124)</f>
        <v/>
      </c>
      <c r="BF56" s="30" t="str">
        <f t="shared" si="25"/>
        <v/>
      </c>
      <c r="BG56" s="130">
        <f t="shared" si="30"/>
        <v>0</v>
      </c>
      <c r="BH56" s="30">
        <f>IF(AND(BG4=0,BG56&gt;=0), "",BG56/BG4)</f>
        <v>0</v>
      </c>
      <c r="BI56" s="47">
        <f>IF(AND(BG124=0,BG56&gt;=0),"",BG56/BG124)</f>
        <v>0</v>
      </c>
      <c r="BJ56" s="129">
        <f>+'N EERR TERRA'!J55</f>
        <v>0</v>
      </c>
      <c r="BK56" s="30" t="str">
        <f>IF(AND(BJ4=0,BJ56&gt;=0), "",BJ56/BJ4)</f>
        <v/>
      </c>
      <c r="BL56" s="47" t="str">
        <f>IF(AND(BJ124=0,BJ56&gt;=0),"",BJ56/BJ124)</f>
        <v/>
      </c>
      <c r="BM56" s="30" t="str">
        <f t="shared" si="9"/>
        <v/>
      </c>
      <c r="BN56" s="130">
        <f t="shared" si="31"/>
        <v>0</v>
      </c>
      <c r="BO56" s="30">
        <f>IF(AND(BN4=0,BN56&gt;=0), "",BN56/BN4)</f>
        <v>0</v>
      </c>
      <c r="BP56" s="47">
        <f>IF(AND(BN124=0,BN56&gt;=0),"",BN56/BN124)</f>
        <v>0</v>
      </c>
      <c r="BQ56" s="129">
        <f>+'N EERR TERRA'!K55</f>
        <v>0</v>
      </c>
      <c r="BR56" s="30" t="str">
        <f>IF(AND(BQ4=0,BQ56&gt;=0), "",BQ56/BQ4)</f>
        <v/>
      </c>
      <c r="BS56" s="47" t="str">
        <f>IF(AND(BQ124=0,BQ56&gt;=0),"",BQ56/BQ124)</f>
        <v/>
      </c>
      <c r="BT56" s="30" t="str">
        <f t="shared" si="10"/>
        <v/>
      </c>
      <c r="BU56" s="130">
        <f t="shared" si="32"/>
        <v>0</v>
      </c>
      <c r="BV56" s="30">
        <f>IF(AND(BU4=0,BU56&gt;=0), "",BU56/BU4)</f>
        <v>0</v>
      </c>
      <c r="BW56" s="47">
        <f>IF(AND(BU124=0,BU56&gt;=0),"",BU56/BU124)</f>
        <v>0</v>
      </c>
      <c r="BX56" s="131">
        <f t="shared" si="33"/>
        <v>0</v>
      </c>
      <c r="BY56" s="30" t="str">
        <f>IF(AND(BX4=0,BX56&gt;=0), "",BX56/BX4)</f>
        <v/>
      </c>
      <c r="BZ56" s="47" t="str">
        <f t="shared" si="11"/>
        <v/>
      </c>
      <c r="CA56" s="129">
        <f>+'N EERR TERRA'!L55</f>
        <v>0</v>
      </c>
      <c r="CB56" s="30" t="str">
        <f>IF(AND(CA4=0,CA56&gt;=0), "",CA56/CA4)</f>
        <v/>
      </c>
      <c r="CC56" s="47" t="str">
        <f>IF(AND(CA124=0,CA56&gt;=0),"",CA56/CA124)</f>
        <v/>
      </c>
      <c r="CD56" s="30" t="str">
        <f t="shared" si="26"/>
        <v/>
      </c>
      <c r="CE56" s="130">
        <f t="shared" si="34"/>
        <v>0</v>
      </c>
      <c r="CF56" s="30">
        <f>IF(AND(CE4=0,CE56&gt;=0), "",CE56/CE4)</f>
        <v>0</v>
      </c>
      <c r="CG56" s="47">
        <f>IF(AND(CE124=0,CE56&gt;=0),"",CE56/CE124)</f>
        <v>0</v>
      </c>
      <c r="CH56" s="129">
        <f>+'N EERR TERRA'!M55</f>
        <v>0</v>
      </c>
      <c r="CI56" s="30" t="str">
        <f>IF(AND(CH4=0,CH56&gt;=0), "",CH56/CH4)</f>
        <v/>
      </c>
      <c r="CJ56" s="47" t="str">
        <f>IF(AND(CH124=0,CH56&gt;=0),"",CH56/CH124)</f>
        <v/>
      </c>
      <c r="CK56" s="30" t="str">
        <f t="shared" si="13"/>
        <v/>
      </c>
      <c r="CL56" s="130">
        <f t="shared" si="35"/>
        <v>0</v>
      </c>
      <c r="CM56" s="30">
        <f>IF(AND(CL4=0,CL56&gt;=0), "",CL56/CL4)</f>
        <v>0</v>
      </c>
      <c r="CN56" s="47">
        <f>IF(AND(CL124=0,CL56&gt;=0),"",CL56/CL124)</f>
        <v>0</v>
      </c>
      <c r="CO56" s="129">
        <f>+'N EERR TERRA'!N55</f>
        <v>0</v>
      </c>
      <c r="CP56" s="30" t="str">
        <f>IF(AND(CO4=0,CO56&gt;=0), "",CO56/CO4)</f>
        <v/>
      </c>
      <c r="CQ56" s="47" t="str">
        <f>IF(AND(CO124=0,CO56&gt;=0),"",CO56/CO124)</f>
        <v/>
      </c>
      <c r="CR56" s="30" t="str">
        <f t="shared" si="14"/>
        <v/>
      </c>
      <c r="CS56" s="130">
        <f t="shared" si="36"/>
        <v>0</v>
      </c>
      <c r="CT56" s="30">
        <f>IF(AND(CS4=0,CS56&gt;=0), "",CS56/CS4)</f>
        <v>0</v>
      </c>
      <c r="CU56" s="47">
        <f>IF(AND(CS124=0,CS56&gt;=0),"",CS56/CS124)</f>
        <v>0</v>
      </c>
      <c r="CV56" s="131">
        <f t="shared" si="37"/>
        <v>0</v>
      </c>
      <c r="CW56" s="30" t="str">
        <f>IF(AND(CV4=0,CV56&gt;=0), "",CV56/CV4)</f>
        <v/>
      </c>
      <c r="CX56" s="47" t="str">
        <f t="shared" si="15"/>
        <v/>
      </c>
    </row>
    <row r="57" spans="1:102" outlineLevel="1" x14ac:dyDescent="0.3">
      <c r="A57" s="29" t="s">
        <v>19</v>
      </c>
      <c r="B57" s="129">
        <f>+'N EERR TERRA'!B56</f>
        <v>0</v>
      </c>
      <c r="C57" s="30" t="str">
        <f>IF(AND(B4=0,B57&gt;=0), "",B57/B4)</f>
        <v/>
      </c>
      <c r="D57" s="47" t="str">
        <f>IF(AND(B124=0,B57&gt;=0),"",B57/B124)</f>
        <v/>
      </c>
      <c r="E57" s="129">
        <f>+'N EERR TERRA'!C56</f>
        <v>0</v>
      </c>
      <c r="F57" s="30">
        <f>IF(AND(E4=0,E57&gt;=0), "",E57/E4)</f>
        <v>0</v>
      </c>
      <c r="G57" s="47">
        <f>IF(AND(E124=0,E57&gt;=0),"",E57/E124)</f>
        <v>0</v>
      </c>
      <c r="H57" s="129">
        <f>+'N EERR TERRA'!D56</f>
        <v>0</v>
      </c>
      <c r="I57" s="30">
        <f>IF(AND(H4=0,H57&gt;=0), "",H57/H4)</f>
        <v>0</v>
      </c>
      <c r="J57" s="47">
        <f>IF(AND(H124=0,H57&gt;=0),"",H57/H124)</f>
        <v>0</v>
      </c>
      <c r="K57" s="30" t="str">
        <f t="shared" si="19"/>
        <v/>
      </c>
      <c r="L57" s="130">
        <f t="shared" si="38"/>
        <v>0</v>
      </c>
      <c r="M57" s="30">
        <f>IF(AND(L4=0,L57&gt;=0), "",L57/L4)</f>
        <v>0</v>
      </c>
      <c r="N57" s="47">
        <f>IF(AND(L124=0,L57&gt;=0),"",L57/L124)</f>
        <v>0</v>
      </c>
      <c r="O57" s="129">
        <f>+'N EERR TERRA'!E56</f>
        <v>0</v>
      </c>
      <c r="P57" s="30">
        <f>IF(AND(O4=0,O57&gt;=0), "",O57/O4)</f>
        <v>0</v>
      </c>
      <c r="Q57" s="47">
        <f>IF(AND(O124=0,O57&gt;=0),"",O57/O124)</f>
        <v>0</v>
      </c>
      <c r="R57" s="30" t="str">
        <f t="shared" si="20"/>
        <v/>
      </c>
      <c r="S57" s="130">
        <f t="shared" si="39"/>
        <v>0</v>
      </c>
      <c r="T57" s="30">
        <f>IF(AND(S4=0,S57&gt;=0), "",S57/S4)</f>
        <v>0</v>
      </c>
      <c r="U57" s="47">
        <f>IF(AND(S124=0,S57&gt;=0),"",S57/S124)</f>
        <v>0</v>
      </c>
      <c r="V57" s="131"/>
      <c r="W57" s="30" t="str">
        <f>IF(AND(V4=0,V57&gt;=0), "",V57/V4)</f>
        <v/>
      </c>
      <c r="X57" s="47" t="str">
        <f t="shared" si="21"/>
        <v/>
      </c>
      <c r="Y57" s="129">
        <f>+'N EERR TERRA'!F56</f>
        <v>0</v>
      </c>
      <c r="Z57" s="30">
        <f>IF(AND(Y4=0,Y57&gt;=0), "",Y57/Y4)</f>
        <v>0</v>
      </c>
      <c r="AA57" s="47">
        <f>IF(AND(Y124=0,Y57&gt;=0),"",Y57/Y124)</f>
        <v>0</v>
      </c>
      <c r="AB57" s="30" t="str">
        <f t="shared" si="22"/>
        <v/>
      </c>
      <c r="AC57" s="130">
        <f t="shared" si="27"/>
        <v>0</v>
      </c>
      <c r="AD57" s="30">
        <f>IF(AND(AC4=0,AC57&gt;=0), "",AC57/AC4)</f>
        <v>0</v>
      </c>
      <c r="AE57" s="47">
        <f>IF(AND(AC124=0,AC57&gt;=0),"",AC57/AC124)</f>
        <v>0</v>
      </c>
      <c r="AF57" s="129">
        <f>+'N EERR TERRA'!G56</f>
        <v>0</v>
      </c>
      <c r="AG57" s="30">
        <f>IF(AND(AF4=0,AF57&gt;=0), "",AF57/AF4)</f>
        <v>0</v>
      </c>
      <c r="AH57" s="47">
        <f>IF(AND(AF124=0,AF57&gt;=0),"",AF57/AF124)</f>
        <v>0</v>
      </c>
      <c r="AI57" s="30" t="str">
        <f t="shared" si="4"/>
        <v/>
      </c>
      <c r="AJ57" s="130">
        <f t="shared" si="16"/>
        <v>0</v>
      </c>
      <c r="AK57" s="30">
        <f>IF(AND(AJ4=0,AJ57&gt;=0), "",AJ57/AJ4)</f>
        <v>0</v>
      </c>
      <c r="AL57" s="47">
        <f>IF(AND(AJ124=0,AJ57&gt;=0),"",AJ57/AJ124)</f>
        <v>0</v>
      </c>
      <c r="AM57" s="129">
        <f>+'N EERR TERRA'!H56</f>
        <v>0</v>
      </c>
      <c r="AN57" s="30">
        <f>IF(AND(AM4=0,AM57&gt;=0), "",AM57/AM4)</f>
        <v>0</v>
      </c>
      <c r="AO57" s="47">
        <f>IF(AND(AM124=0,AM57&gt;=0),"",AM57/AM124)</f>
        <v>0</v>
      </c>
      <c r="AP57" s="30" t="str">
        <f t="shared" si="5"/>
        <v/>
      </c>
      <c r="AQ57" s="130">
        <f t="shared" si="17"/>
        <v>0</v>
      </c>
      <c r="AR57" s="30">
        <f>IF(AND(AQ4=0,AQ57&gt;=0), "",AQ57/AQ4)</f>
        <v>0</v>
      </c>
      <c r="AS57" s="47">
        <f>IF(AND(AQ124=0,AQ57&gt;=0),"",AQ57/AQ124)</f>
        <v>0</v>
      </c>
      <c r="AT57" s="131">
        <f t="shared" si="28"/>
        <v>0</v>
      </c>
      <c r="AU57" s="30" t="str">
        <f>IF(AND(AT4=0,AT57&gt;=0), "",AT57/AT4)</f>
        <v/>
      </c>
      <c r="AV57" s="47" t="str">
        <f t="shared" si="23"/>
        <v/>
      </c>
      <c r="AW57" s="131">
        <f t="shared" si="40"/>
        <v>0</v>
      </c>
      <c r="AX57" s="30">
        <f>IF(AND(AW4=0,AW57&gt;=0), "",AW57/AW4)</f>
        <v>0</v>
      </c>
      <c r="AY57" s="47">
        <f>IF(AND(AW124=0,AW57&gt;=0),"",AW57/AW124)</f>
        <v>0</v>
      </c>
      <c r="AZ57" s="131">
        <f t="shared" si="29"/>
        <v>0</v>
      </c>
      <c r="BA57" s="30" t="str">
        <f>IF(AND(AZ4=0,AZ57&gt;=0), "",AZ57/AZ4)</f>
        <v/>
      </c>
      <c r="BB57" s="47" t="str">
        <f t="shared" si="24"/>
        <v/>
      </c>
      <c r="BC57" s="129">
        <f>+'N EERR TERRA'!I56</f>
        <v>0</v>
      </c>
      <c r="BD57" s="30" t="str">
        <f>IF(AND(BC4=0,BC57&gt;=0), "",BC57/BC4)</f>
        <v/>
      </c>
      <c r="BE57" s="47" t="str">
        <f>IF(AND(BC124=0,BC57&gt;=0),"",BC57/BC124)</f>
        <v/>
      </c>
      <c r="BF57" s="30" t="str">
        <f t="shared" si="25"/>
        <v/>
      </c>
      <c r="BG57" s="130">
        <f t="shared" si="30"/>
        <v>0</v>
      </c>
      <c r="BH57" s="30">
        <f>IF(AND(BG4=0,BG57&gt;=0), "",BG57/BG4)</f>
        <v>0</v>
      </c>
      <c r="BI57" s="47">
        <f>IF(AND(BG124=0,BG57&gt;=0),"",BG57/BG124)</f>
        <v>0</v>
      </c>
      <c r="BJ57" s="129">
        <f>+'N EERR TERRA'!J56</f>
        <v>0</v>
      </c>
      <c r="BK57" s="30" t="str">
        <f>IF(AND(BJ4=0,BJ57&gt;=0), "",BJ57/BJ4)</f>
        <v/>
      </c>
      <c r="BL57" s="47" t="str">
        <f>IF(AND(BJ124=0,BJ57&gt;=0),"",BJ57/BJ124)</f>
        <v/>
      </c>
      <c r="BM57" s="30" t="str">
        <f t="shared" si="9"/>
        <v/>
      </c>
      <c r="BN57" s="130">
        <f t="shared" si="31"/>
        <v>0</v>
      </c>
      <c r="BO57" s="30">
        <f>IF(AND(BN4=0,BN57&gt;=0), "",BN57/BN4)</f>
        <v>0</v>
      </c>
      <c r="BP57" s="47">
        <f>IF(AND(BN124=0,BN57&gt;=0),"",BN57/BN124)</f>
        <v>0</v>
      </c>
      <c r="BQ57" s="129">
        <f>+'N EERR TERRA'!K56</f>
        <v>0</v>
      </c>
      <c r="BR57" s="30" t="str">
        <f>IF(AND(BQ4=0,BQ57&gt;=0), "",BQ57/BQ4)</f>
        <v/>
      </c>
      <c r="BS57" s="47" t="str">
        <f>IF(AND(BQ124=0,BQ57&gt;=0),"",BQ57/BQ124)</f>
        <v/>
      </c>
      <c r="BT57" s="30" t="str">
        <f t="shared" si="10"/>
        <v/>
      </c>
      <c r="BU57" s="130">
        <f t="shared" si="32"/>
        <v>0</v>
      </c>
      <c r="BV57" s="30">
        <f>IF(AND(BU4=0,BU57&gt;=0), "",BU57/BU4)</f>
        <v>0</v>
      </c>
      <c r="BW57" s="47">
        <f>IF(AND(BU124=0,BU57&gt;=0),"",BU57/BU124)</f>
        <v>0</v>
      </c>
      <c r="BX57" s="131">
        <f t="shared" si="33"/>
        <v>0</v>
      </c>
      <c r="BY57" s="30" t="str">
        <f>IF(AND(BX4=0,BX57&gt;=0), "",BX57/BX4)</f>
        <v/>
      </c>
      <c r="BZ57" s="47" t="str">
        <f t="shared" si="11"/>
        <v/>
      </c>
      <c r="CA57" s="129">
        <f>+'N EERR TERRA'!L56</f>
        <v>0</v>
      </c>
      <c r="CB57" s="30" t="str">
        <f>IF(AND(CA4=0,CA57&gt;=0), "",CA57/CA4)</f>
        <v/>
      </c>
      <c r="CC57" s="47" t="str">
        <f>IF(AND(CA124=0,CA57&gt;=0),"",CA57/CA124)</f>
        <v/>
      </c>
      <c r="CD57" s="30" t="str">
        <f t="shared" si="26"/>
        <v/>
      </c>
      <c r="CE57" s="130">
        <f t="shared" si="34"/>
        <v>0</v>
      </c>
      <c r="CF57" s="30">
        <f>IF(AND(CE4=0,CE57&gt;=0), "",CE57/CE4)</f>
        <v>0</v>
      </c>
      <c r="CG57" s="47">
        <f>IF(AND(CE124=0,CE57&gt;=0),"",CE57/CE124)</f>
        <v>0</v>
      </c>
      <c r="CH57" s="129">
        <f>+'N EERR TERRA'!M56</f>
        <v>0</v>
      </c>
      <c r="CI57" s="30" t="str">
        <f>IF(AND(CH4=0,CH57&gt;=0), "",CH57/CH4)</f>
        <v/>
      </c>
      <c r="CJ57" s="47" t="str">
        <f>IF(AND(CH124=0,CH57&gt;=0),"",CH57/CH124)</f>
        <v/>
      </c>
      <c r="CK57" s="30" t="str">
        <f t="shared" si="13"/>
        <v/>
      </c>
      <c r="CL57" s="130">
        <f t="shared" si="35"/>
        <v>0</v>
      </c>
      <c r="CM57" s="30">
        <f>IF(AND(CL4=0,CL57&gt;=0), "",CL57/CL4)</f>
        <v>0</v>
      </c>
      <c r="CN57" s="47">
        <f>IF(AND(CL124=0,CL57&gt;=0),"",CL57/CL124)</f>
        <v>0</v>
      </c>
      <c r="CO57" s="129">
        <f>+'N EERR TERRA'!N56</f>
        <v>0</v>
      </c>
      <c r="CP57" s="30" t="str">
        <f>IF(AND(CO4=0,CO57&gt;=0), "",CO57/CO4)</f>
        <v/>
      </c>
      <c r="CQ57" s="47" t="str">
        <f>IF(AND(CO124=0,CO57&gt;=0),"",CO57/CO124)</f>
        <v/>
      </c>
      <c r="CR57" s="30" t="str">
        <f t="shared" si="14"/>
        <v/>
      </c>
      <c r="CS57" s="130">
        <f t="shared" si="36"/>
        <v>0</v>
      </c>
      <c r="CT57" s="30">
        <f>IF(AND(CS4=0,CS57&gt;=0), "",CS57/CS4)</f>
        <v>0</v>
      </c>
      <c r="CU57" s="47">
        <f>IF(AND(CS124=0,CS57&gt;=0),"",CS57/CS124)</f>
        <v>0</v>
      </c>
      <c r="CV57" s="131">
        <f t="shared" si="37"/>
        <v>0</v>
      </c>
      <c r="CW57" s="30" t="str">
        <f>IF(AND(CV4=0,CV57&gt;=0), "",CV57/CV4)</f>
        <v/>
      </c>
      <c r="CX57" s="47" t="str">
        <f t="shared" si="15"/>
        <v/>
      </c>
    </row>
    <row r="58" spans="1:102" outlineLevel="1" x14ac:dyDescent="0.3">
      <c r="A58" s="29" t="s">
        <v>20</v>
      </c>
      <c r="B58" s="129">
        <f>+'N EERR TERRA'!B57</f>
        <v>0</v>
      </c>
      <c r="C58" s="30" t="str">
        <f>IF(AND(B4=0,B58&gt;=0), "",B58/B4)</f>
        <v/>
      </c>
      <c r="D58" s="47" t="str">
        <f>IF(AND(B124=0,B58&gt;=0),"",B58/B124)</f>
        <v/>
      </c>
      <c r="E58" s="129">
        <f>+'N EERR TERRA'!C57</f>
        <v>18.553519598585424</v>
      </c>
      <c r="F58" s="30">
        <f>IF(AND(E4=0,E58&gt;=0), "",E58/E4)</f>
        <v>1.8721391853677948E-3</v>
      </c>
      <c r="G58" s="47">
        <f>IF(AND(E124=0,E58&gt;=0),"",E58/E124)</f>
        <v>3.0907182142958828E-3</v>
      </c>
      <c r="H58" s="129">
        <f>+'N EERR TERRA'!D57</f>
        <v>21.104374065902785</v>
      </c>
      <c r="I58" s="30">
        <f>IF(AND(H4=0,H58&gt;=0), "",H58/H4)</f>
        <v>2.7513643899641587E-3</v>
      </c>
      <c r="J58" s="47">
        <f>IF(AND(H124=0,H58&gt;=0),"",H58/H124)</f>
        <v>4.315366788903951E-3</v>
      </c>
      <c r="K58" s="30">
        <f t="shared" si="19"/>
        <v>0.13748628413941719</v>
      </c>
      <c r="L58" s="130">
        <f t="shared" si="38"/>
        <v>39.657893664488213</v>
      </c>
      <c r="M58" s="30">
        <f>IF(AND(L4=0,L58&gt;=0), "",L58/L4)</f>
        <v>2.2557446501540145E-3</v>
      </c>
      <c r="N58" s="47">
        <f>IF(AND(L124=0,L58&gt;=0),"",L58/L124)</f>
        <v>3.6405108647076163E-3</v>
      </c>
      <c r="O58" s="129">
        <f>+'N EERR TERRA'!E57</f>
        <v>21.685740561089688</v>
      </c>
      <c r="P58" s="30">
        <f>IF(AND(O4=0,O58&gt;=0), "",O58/O4)</f>
        <v>1.348299761403824E-3</v>
      </c>
      <c r="Q58" s="47">
        <f>IF(AND(O124=0,O58&gt;=0),"",O58/O124)</f>
        <v>3.7442528540672548E-3</v>
      </c>
      <c r="R58" s="30">
        <f t="shared" si="20"/>
        <v>2.7547203881596524E-2</v>
      </c>
      <c r="S58" s="130">
        <f t="shared" si="39"/>
        <v>61.343634225577901</v>
      </c>
      <c r="T58" s="30">
        <f>IF(AND(S4=0,S58&gt;=0), "",S58/S4)</f>
        <v>1.8221993806342316E-3</v>
      </c>
      <c r="U58" s="47">
        <f>IF(AND(S124=0,S58&gt;=0),"",S58/S124)</f>
        <v>3.6765215406345439E-3</v>
      </c>
      <c r="V58" s="131"/>
      <c r="W58" s="30" t="str">
        <f>IF(AND(V4=0,V58&gt;=0), "",V58/V4)</f>
        <v/>
      </c>
      <c r="X58" s="47">
        <f t="shared" si="21"/>
        <v>1</v>
      </c>
      <c r="Y58" s="129">
        <f>+'N EERR TERRA'!F57</f>
        <v>22.999119968859475</v>
      </c>
      <c r="Z58" s="30">
        <f>IF(AND(Y4=0,Y58&gt;=0), "",Y58/Y4)</f>
        <v>2.5978711178686938E-3</v>
      </c>
      <c r="AA58" s="47">
        <f>IF(AND(Y124=0,Y58&gt;=0),"",Y58/Y124)</f>
        <v>3.7398228574365101E-3</v>
      </c>
      <c r="AB58" s="30">
        <f t="shared" si="22"/>
        <v>6.0564194433200907E-2</v>
      </c>
      <c r="AC58" s="130">
        <f t="shared" si="27"/>
        <v>84.342754194437376</v>
      </c>
      <c r="AD58" s="30">
        <f>IF(AND(AC4=0,AC58&gt;=0), "",AC58/AC4)</f>
        <v>1.9837103667604571E-3</v>
      </c>
      <c r="AE58" s="47">
        <f>IF(AND(AC124=0,AC58&gt;=0),"",AC58/AC124)</f>
        <v>3.6935694616054187E-3</v>
      </c>
      <c r="AF58" s="129">
        <f>+'N EERR TERRA'!G57</f>
        <v>25.134717640521728</v>
      </c>
      <c r="AG58" s="30">
        <f>IF(AND(AF4=0,AF58&gt;=0), "",AF58/AF4)</f>
        <v>1.6784512766753886E-3</v>
      </c>
      <c r="AH58" s="47">
        <f>IF(AND(AF124=0,AF58&gt;=0),"",AF58/AF124)</f>
        <v>4.0321697219813874E-3</v>
      </c>
      <c r="AI58" s="30">
        <f t="shared" si="4"/>
        <v>9.2855625543665429E-2</v>
      </c>
      <c r="AJ58" s="130">
        <f t="shared" si="16"/>
        <v>109.4774718349591</v>
      </c>
      <c r="AK58" s="30">
        <f>IF(AND(AJ4=0,AJ58&gt;=0), "",AJ58/AJ4)</f>
        <v>1.9042003652279184E-3</v>
      </c>
      <c r="AL58" s="47">
        <f>IF(AND(AJ124=0,AJ58&gt;=0),"",AJ58/AJ124)</f>
        <v>3.766179855174934E-3</v>
      </c>
      <c r="AM58" s="129">
        <f>+'N EERR TERRA'!H57</f>
        <v>26.128756981162688</v>
      </c>
      <c r="AN58" s="30">
        <f>IF(AND(AM4=0,AM58&gt;=0), "",AM58/AM4)</f>
        <v>2.2409762918647216E-3</v>
      </c>
      <c r="AO58" s="47">
        <f>IF(AND(AM124=0,AM58&gt;=0),"",AM58/AM124)</f>
        <v>4.7960628751821978E-3</v>
      </c>
      <c r="AP58" s="30">
        <f t="shared" si="5"/>
        <v>3.9548458624352634E-2</v>
      </c>
      <c r="AQ58" s="130">
        <f t="shared" si="17"/>
        <v>135.60622881612179</v>
      </c>
      <c r="AR58" s="30">
        <f>IF(AND(AQ4=0,AQ58&gt;=0), "",AQ58/AQ4)</f>
        <v>1.9609831585130754E-3</v>
      </c>
      <c r="AS58" s="47">
        <f>IF(AND(AQ124=0,AQ58&gt;=0),"",AQ58/AQ124)</f>
        <v>3.9287327188195107E-3</v>
      </c>
      <c r="AT58" s="131">
        <f t="shared" si="28"/>
        <v>0</v>
      </c>
      <c r="AU58" s="30" t="str">
        <f>IF(AND(AT4=0,AT58&gt;=0), "",AT58/AT4)</f>
        <v/>
      </c>
      <c r="AV58" s="47">
        <f t="shared" si="23"/>
        <v>1</v>
      </c>
      <c r="AW58" s="131">
        <f t="shared" si="40"/>
        <v>22.601038136020296</v>
      </c>
      <c r="AX58" s="30">
        <f>IF(AND(AW4=0,AW58&gt;=0), "",AW58/AW4)</f>
        <v>1.9609831585130754E-3</v>
      </c>
      <c r="AY58" s="47">
        <f>IF(AND(AW124=0,AW58&gt;=0),"",AW58/AW124)</f>
        <v>3.9287327188195107E-3</v>
      </c>
      <c r="AZ58" s="131">
        <f t="shared" si="29"/>
        <v>0</v>
      </c>
      <c r="BA58" s="30" t="str">
        <f>IF(AND(AZ4=0,AZ58&gt;=0), "",AZ58/AZ4)</f>
        <v/>
      </c>
      <c r="BB58" s="47">
        <f t="shared" si="24"/>
        <v>1</v>
      </c>
      <c r="BC58" s="129">
        <f>+'N EERR TERRA'!I57</f>
        <v>0</v>
      </c>
      <c r="BD58" s="30" t="str">
        <f>IF(AND(BC4=0,BC58&gt;=0), "",BC58/BC4)</f>
        <v/>
      </c>
      <c r="BE58" s="47" t="str">
        <f>IF(AND(BC124=0,BC58&gt;=0),"",BC58/BC124)</f>
        <v/>
      </c>
      <c r="BF58" s="30">
        <f t="shared" si="25"/>
        <v>-1</v>
      </c>
      <c r="BG58" s="130">
        <f t="shared" si="30"/>
        <v>135.60622881612179</v>
      </c>
      <c r="BH58" s="30">
        <f>IF(AND(BG4=0,BG58&gt;=0), "",BG58/BG4)</f>
        <v>1.9609831585130754E-3</v>
      </c>
      <c r="BI58" s="47">
        <f>IF(AND(BG124=0,BG58&gt;=0),"",BG58/BG124)</f>
        <v>3.9287327188195107E-3</v>
      </c>
      <c r="BJ58" s="129">
        <f>+'N EERR TERRA'!J57</f>
        <v>0</v>
      </c>
      <c r="BK58" s="30" t="str">
        <f>IF(AND(BJ4=0,BJ58&gt;=0), "",BJ58/BJ4)</f>
        <v/>
      </c>
      <c r="BL58" s="47" t="str">
        <f>IF(AND(BJ124=0,BJ58&gt;=0),"",BJ58/BJ124)</f>
        <v/>
      </c>
      <c r="BM58" s="30" t="str">
        <f t="shared" si="9"/>
        <v/>
      </c>
      <c r="BN58" s="130">
        <f t="shared" si="31"/>
        <v>135.60622881612179</v>
      </c>
      <c r="BO58" s="30">
        <f>IF(AND(BN4=0,BN58&gt;=0), "",BN58/BN4)</f>
        <v>1.9609831585130754E-3</v>
      </c>
      <c r="BP58" s="47">
        <f>IF(AND(BN124=0,BN58&gt;=0),"",BN58/BN124)</f>
        <v>3.9287327188195107E-3</v>
      </c>
      <c r="BQ58" s="129">
        <f>+'N EERR TERRA'!K57</f>
        <v>0</v>
      </c>
      <c r="BR58" s="30" t="str">
        <f>IF(AND(BQ4=0,BQ58&gt;=0), "",BQ58/BQ4)</f>
        <v/>
      </c>
      <c r="BS58" s="47" t="str">
        <f>IF(AND(BQ124=0,BQ58&gt;=0),"",BQ58/BQ124)</f>
        <v/>
      </c>
      <c r="BT58" s="30" t="str">
        <f t="shared" si="10"/>
        <v/>
      </c>
      <c r="BU58" s="130">
        <f t="shared" si="32"/>
        <v>135.60622881612179</v>
      </c>
      <c r="BV58" s="30">
        <f>IF(AND(BU4=0,BU58&gt;=0), "",BU58/BU4)</f>
        <v>1.9609831585130754E-3</v>
      </c>
      <c r="BW58" s="47">
        <f>IF(AND(BU124=0,BU58&gt;=0),"",BU58/BU124)</f>
        <v>3.9287327188195107E-3</v>
      </c>
      <c r="BX58" s="131">
        <f t="shared" si="33"/>
        <v>0</v>
      </c>
      <c r="BY58" s="30" t="str">
        <f>IF(AND(BX4=0,BX58&gt;=0), "",BX58/BX4)</f>
        <v/>
      </c>
      <c r="BZ58" s="47">
        <f t="shared" si="11"/>
        <v>1</v>
      </c>
      <c r="CA58" s="129">
        <f>+'N EERR TERRA'!L57</f>
        <v>0</v>
      </c>
      <c r="CB58" s="30" t="str">
        <f>IF(AND(CA4=0,CA58&gt;=0), "",CA58/CA4)</f>
        <v/>
      </c>
      <c r="CC58" s="47" t="str">
        <f>IF(AND(CA124=0,CA58&gt;=0),"",CA58/CA124)</f>
        <v/>
      </c>
      <c r="CD58" s="30" t="str">
        <f t="shared" si="26"/>
        <v/>
      </c>
      <c r="CE58" s="130">
        <f t="shared" si="34"/>
        <v>135.60622881612179</v>
      </c>
      <c r="CF58" s="30">
        <f>IF(AND(CE4=0,CE58&gt;=0), "",CE58/CE4)</f>
        <v>1.9609831585130754E-3</v>
      </c>
      <c r="CG58" s="47">
        <f>IF(AND(CE124=0,CE58&gt;=0),"",CE58/CE124)</f>
        <v>3.9287327188195107E-3</v>
      </c>
      <c r="CH58" s="129">
        <f>+'N EERR TERRA'!M57</f>
        <v>0</v>
      </c>
      <c r="CI58" s="30" t="str">
        <f>IF(AND(CH4=0,CH58&gt;=0), "",CH58/CH4)</f>
        <v/>
      </c>
      <c r="CJ58" s="47" t="str">
        <f>IF(AND(CH124=0,CH58&gt;=0),"",CH58/CH124)</f>
        <v/>
      </c>
      <c r="CK58" s="30" t="str">
        <f t="shared" si="13"/>
        <v/>
      </c>
      <c r="CL58" s="130">
        <f t="shared" si="35"/>
        <v>135.60622881612179</v>
      </c>
      <c r="CM58" s="30">
        <f>IF(AND(CL4=0,CL58&gt;=0), "",CL58/CL4)</f>
        <v>1.9609831585130754E-3</v>
      </c>
      <c r="CN58" s="47">
        <f>IF(AND(CL124=0,CL58&gt;=0),"",CL58/CL124)</f>
        <v>3.9287327188195107E-3</v>
      </c>
      <c r="CO58" s="129">
        <f>+'N EERR TERRA'!N57</f>
        <v>0</v>
      </c>
      <c r="CP58" s="30" t="str">
        <f>IF(AND(CO4=0,CO58&gt;=0), "",CO58/CO4)</f>
        <v/>
      </c>
      <c r="CQ58" s="47" t="str">
        <f>IF(AND(CO124=0,CO58&gt;=0),"",CO58/CO124)</f>
        <v/>
      </c>
      <c r="CR58" s="30" t="str">
        <f t="shared" si="14"/>
        <v/>
      </c>
      <c r="CS58" s="130">
        <f t="shared" si="36"/>
        <v>135.60622881612179</v>
      </c>
      <c r="CT58" s="30">
        <f>IF(AND(CS4=0,CS58&gt;=0), "",CS58/CS4)</f>
        <v>1.9609831585130754E-3</v>
      </c>
      <c r="CU58" s="47">
        <f>IF(AND(CS124=0,CS58&gt;=0),"",CS58/CS124)</f>
        <v>3.9287327188195107E-3</v>
      </c>
      <c r="CV58" s="131">
        <f t="shared" si="37"/>
        <v>0</v>
      </c>
      <c r="CW58" s="30" t="str">
        <f>IF(AND(CV4=0,CV58&gt;=0), "",CV58/CV4)</f>
        <v/>
      </c>
      <c r="CX58" s="47">
        <f t="shared" si="15"/>
        <v>1</v>
      </c>
    </row>
    <row r="59" spans="1:102" outlineLevel="1" x14ac:dyDescent="0.3">
      <c r="A59" s="29" t="s">
        <v>21</v>
      </c>
      <c r="B59" s="129">
        <f>+'N EERR TERRA'!B58</f>
        <v>0</v>
      </c>
      <c r="C59" s="30" t="str">
        <f>IF(AND(B4=0,B59&gt;=0), "",B59/B4)</f>
        <v/>
      </c>
      <c r="D59" s="47" t="str">
        <f>IF(AND(B124=0,B59&gt;=0),"",B59/B124)</f>
        <v/>
      </c>
      <c r="E59" s="129">
        <f>+'N EERR TERRA'!C58</f>
        <v>20.120371789886875</v>
      </c>
      <c r="F59" s="30">
        <f>IF(AND(E4=0,E59&gt;=0), "",E59/E4)</f>
        <v>2.0302420924430912E-3</v>
      </c>
      <c r="G59" s="47">
        <f>IF(AND(E124=0,E59&gt;=0),"",E59/E124)</f>
        <v>3.3517306104093422E-3</v>
      </c>
      <c r="H59" s="129">
        <f>+'N EERR TERRA'!D58</f>
        <v>4.1969724574763365</v>
      </c>
      <c r="I59" s="30">
        <f>IF(AND(H4=0,H59&gt;=0), "",H59/H4)</f>
        <v>5.4715674244124003E-4</v>
      </c>
      <c r="J59" s="47">
        <f>IF(AND(H124=0,H59&gt;=0),"",H59/H124)</f>
        <v>8.5818586708049922E-4</v>
      </c>
      <c r="K59" s="30">
        <f t="shared" si="19"/>
        <v>-0.79140681388472822</v>
      </c>
      <c r="L59" s="130">
        <f t="shared" si="38"/>
        <v>24.317344247363209</v>
      </c>
      <c r="M59" s="30">
        <f>IF(AND(L4=0,L59&gt;=0), "",L59/L4)</f>
        <v>1.3831727841123844E-3</v>
      </c>
      <c r="N59" s="47">
        <f>IF(AND(L124=0,L59&gt;=0),"",L59/L124)</f>
        <v>2.2322808337305444E-3</v>
      </c>
      <c r="O59" s="129">
        <f>+'N EERR TERRA'!E58</f>
        <v>23.772534841350591</v>
      </c>
      <c r="P59" s="30">
        <f>IF(AND(O4=0,O59&gt;=0), "",O59/O4)</f>
        <v>1.4780451220590682E-3</v>
      </c>
      <c r="Q59" s="47">
        <f>IF(AND(O124=0,O59&gt;=0),"",O59/O124)</f>
        <v>4.1045580701933619E-3</v>
      </c>
      <c r="R59" s="30">
        <f t="shared" si="20"/>
        <v>4.6642103521558855</v>
      </c>
      <c r="S59" s="130">
        <f t="shared" si="39"/>
        <v>48.089879088713801</v>
      </c>
      <c r="T59" s="30">
        <f>IF(AND(S4=0,S59&gt;=0), "",S59/S4)</f>
        <v>1.428499452249462E-3</v>
      </c>
      <c r="U59" s="47">
        <f>IF(AND(S124=0,S59&gt;=0),"",S59/S124)</f>
        <v>2.8821813149512887E-3</v>
      </c>
      <c r="V59" s="131"/>
      <c r="W59" s="30" t="str">
        <f>IF(AND(V4=0,V59&gt;=0), "",V59/V4)</f>
        <v/>
      </c>
      <c r="X59" s="47">
        <f t="shared" si="21"/>
        <v>1</v>
      </c>
      <c r="Y59" s="129">
        <f>+'N EERR TERRA'!F58</f>
        <v>25.288557415336705</v>
      </c>
      <c r="Z59" s="30">
        <f>IF(AND(Y4=0,Y59&gt;=0), "",Y59/Y4)</f>
        <v>2.8564750742993447E-3</v>
      </c>
      <c r="AA59" s="47">
        <f>IF(AND(Y124=0,Y59&gt;=0),"",Y59/Y124)</f>
        <v>4.1121019057044263E-3</v>
      </c>
      <c r="AB59" s="30">
        <f t="shared" si="22"/>
        <v>6.3772020279011327E-2</v>
      </c>
      <c r="AC59" s="130">
        <f t="shared" si="27"/>
        <v>73.378436504050512</v>
      </c>
      <c r="AD59" s="30">
        <f>IF(AND(AC4=0,AC59&gt;=0), "",AC59/AC4)</f>
        <v>1.7258336721396646E-3</v>
      </c>
      <c r="AE59" s="47">
        <f>IF(AND(AC124=0,AC59&gt;=0),"",AC59/AC124)</f>
        <v>3.2134159573080231E-3</v>
      </c>
      <c r="AF59" s="129">
        <f>+'N EERR TERRA'!G58</f>
        <v>2.9004532958998657</v>
      </c>
      <c r="AG59" s="30">
        <f>IF(AND(AF4=0,AF59&gt;=0), "",AF59/AF4)</f>
        <v>1.9368705895434185E-4</v>
      </c>
      <c r="AH59" s="47">
        <f>IF(AND(AF124=0,AF59&gt;=0),"",AF59/AF124)</f>
        <v>4.6529744741965605E-4</v>
      </c>
      <c r="AI59" s="30">
        <f t="shared" si="4"/>
        <v>-0.88530570375118223</v>
      </c>
      <c r="AJ59" s="130">
        <f t="shared" si="16"/>
        <v>76.278889799950377</v>
      </c>
      <c r="AK59" s="30">
        <f>IF(AND(AJ4=0,AJ59&gt;=0), "",AJ59/AJ4)</f>
        <v>1.326759628092392E-3</v>
      </c>
      <c r="AL59" s="47">
        <f>IF(AND(AJ124=0,AJ59&gt;=0),"",AJ59/AJ124)</f>
        <v>2.6241016834291347E-3</v>
      </c>
      <c r="AM59" s="129">
        <f>+'N EERR TERRA'!H58</f>
        <v>0</v>
      </c>
      <c r="AN59" s="30">
        <f>IF(AND(AM4=0,AM59&gt;=0), "",AM59/AM4)</f>
        <v>0</v>
      </c>
      <c r="AO59" s="47">
        <f>IF(AND(AM124=0,AM59&gt;=0),"",AM59/AM124)</f>
        <v>0</v>
      </c>
      <c r="AP59" s="30">
        <f t="shared" si="5"/>
        <v>-1</v>
      </c>
      <c r="AQ59" s="130">
        <f t="shared" si="17"/>
        <v>76.278889799950377</v>
      </c>
      <c r="AR59" s="30">
        <f>IF(AND(AQ4=0,AQ59&gt;=0), "",AQ59/AQ4)</f>
        <v>1.1030586098711287E-3</v>
      </c>
      <c r="AS59" s="47">
        <f>IF(AND(AQ124=0,AQ59&gt;=0),"",AQ59/AQ124)</f>
        <v>2.2099233400159637E-3</v>
      </c>
      <c r="AT59" s="131">
        <f t="shared" si="28"/>
        <v>0</v>
      </c>
      <c r="AU59" s="30" t="str">
        <f>IF(AND(AT4=0,AT59&gt;=0), "",AT59/AT4)</f>
        <v/>
      </c>
      <c r="AV59" s="47">
        <f t="shared" si="23"/>
        <v>1</v>
      </c>
      <c r="AW59" s="131">
        <f t="shared" si="40"/>
        <v>12.71314829999173</v>
      </c>
      <c r="AX59" s="30">
        <f>IF(AND(AW4=0,AW59&gt;=0), "",AW59/AW4)</f>
        <v>1.1030586098711289E-3</v>
      </c>
      <c r="AY59" s="47">
        <f>IF(AND(AW124=0,AW59&gt;=0),"",AW59/AW124)</f>
        <v>2.2099233400159641E-3</v>
      </c>
      <c r="AZ59" s="131">
        <f t="shared" si="29"/>
        <v>0</v>
      </c>
      <c r="BA59" s="30" t="str">
        <f>IF(AND(AZ4=0,AZ59&gt;=0), "",AZ59/AZ4)</f>
        <v/>
      </c>
      <c r="BB59" s="47">
        <f t="shared" si="24"/>
        <v>1</v>
      </c>
      <c r="BC59" s="129">
        <f>+'N EERR TERRA'!I58</f>
        <v>0</v>
      </c>
      <c r="BD59" s="30" t="str">
        <f>IF(AND(BC4=0,BC59&gt;=0), "",BC59/BC4)</f>
        <v/>
      </c>
      <c r="BE59" s="47" t="str">
        <f>IF(AND(BC124=0,BC59&gt;=0),"",BC59/BC124)</f>
        <v/>
      </c>
      <c r="BF59" s="30" t="str">
        <f t="shared" si="25"/>
        <v/>
      </c>
      <c r="BG59" s="130">
        <f t="shared" si="30"/>
        <v>76.278889799950377</v>
      </c>
      <c r="BH59" s="30">
        <f>IF(AND(BG4=0,BG59&gt;=0), "",BG59/BG4)</f>
        <v>1.1030586098711287E-3</v>
      </c>
      <c r="BI59" s="47">
        <f>IF(AND(BG124=0,BG59&gt;=0),"",BG59/BG124)</f>
        <v>2.2099233400159637E-3</v>
      </c>
      <c r="BJ59" s="129">
        <f>+'N EERR TERRA'!J58</f>
        <v>0</v>
      </c>
      <c r="BK59" s="30" t="str">
        <f>IF(AND(BJ4=0,BJ59&gt;=0), "",BJ59/BJ4)</f>
        <v/>
      </c>
      <c r="BL59" s="47" t="str">
        <f>IF(AND(BJ124=0,BJ59&gt;=0),"",BJ59/BJ124)</f>
        <v/>
      </c>
      <c r="BM59" s="30" t="str">
        <f t="shared" si="9"/>
        <v/>
      </c>
      <c r="BN59" s="130">
        <f t="shared" si="31"/>
        <v>76.278889799950377</v>
      </c>
      <c r="BO59" s="30">
        <f>IF(AND(BN4=0,BN59&gt;=0), "",BN59/BN4)</f>
        <v>1.1030586098711287E-3</v>
      </c>
      <c r="BP59" s="47">
        <f>IF(AND(BN124=0,BN59&gt;=0),"",BN59/BN124)</f>
        <v>2.2099233400159637E-3</v>
      </c>
      <c r="BQ59" s="129">
        <f>+'N EERR TERRA'!K58</f>
        <v>0</v>
      </c>
      <c r="BR59" s="30" t="str">
        <f>IF(AND(BQ4=0,BQ59&gt;=0), "",BQ59/BQ4)</f>
        <v/>
      </c>
      <c r="BS59" s="47" t="str">
        <f>IF(AND(BQ124=0,BQ59&gt;=0),"",BQ59/BQ124)</f>
        <v/>
      </c>
      <c r="BT59" s="30" t="str">
        <f t="shared" si="10"/>
        <v/>
      </c>
      <c r="BU59" s="130">
        <f t="shared" si="32"/>
        <v>76.278889799950377</v>
      </c>
      <c r="BV59" s="30">
        <f>IF(AND(BU4=0,BU59&gt;=0), "",BU59/BU4)</f>
        <v>1.1030586098711287E-3</v>
      </c>
      <c r="BW59" s="47">
        <f>IF(AND(BU124=0,BU59&gt;=0),"",BU59/BU124)</f>
        <v>2.2099233400159637E-3</v>
      </c>
      <c r="BX59" s="131">
        <f t="shared" si="33"/>
        <v>0</v>
      </c>
      <c r="BY59" s="30" t="str">
        <f>IF(AND(BX4=0,BX59&gt;=0), "",BX59/BX4)</f>
        <v/>
      </c>
      <c r="BZ59" s="47">
        <f t="shared" si="11"/>
        <v>1</v>
      </c>
      <c r="CA59" s="129">
        <f>+'N EERR TERRA'!L58</f>
        <v>0</v>
      </c>
      <c r="CB59" s="30" t="str">
        <f>IF(AND(CA4=0,CA59&gt;=0), "",CA59/CA4)</f>
        <v/>
      </c>
      <c r="CC59" s="47" t="str">
        <f>IF(AND(CA124=0,CA59&gt;=0),"",CA59/CA124)</f>
        <v/>
      </c>
      <c r="CD59" s="30" t="str">
        <f t="shared" si="26"/>
        <v/>
      </c>
      <c r="CE59" s="130">
        <f t="shared" si="34"/>
        <v>76.278889799950377</v>
      </c>
      <c r="CF59" s="30">
        <f>IF(AND(CE4=0,CE59&gt;=0), "",CE59/CE4)</f>
        <v>1.1030586098711287E-3</v>
      </c>
      <c r="CG59" s="47">
        <f>IF(AND(CE124=0,CE59&gt;=0),"",CE59/CE124)</f>
        <v>2.2099233400159637E-3</v>
      </c>
      <c r="CH59" s="129">
        <f>+'N EERR TERRA'!M58</f>
        <v>0</v>
      </c>
      <c r="CI59" s="30" t="str">
        <f>IF(AND(CH4=0,CH59&gt;=0), "",CH59/CH4)</f>
        <v/>
      </c>
      <c r="CJ59" s="47" t="str">
        <f>IF(AND(CH124=0,CH59&gt;=0),"",CH59/CH124)</f>
        <v/>
      </c>
      <c r="CK59" s="30" t="str">
        <f t="shared" si="13"/>
        <v/>
      </c>
      <c r="CL59" s="130">
        <f t="shared" si="35"/>
        <v>76.278889799950377</v>
      </c>
      <c r="CM59" s="30">
        <f>IF(AND(CL4=0,CL59&gt;=0), "",CL59/CL4)</f>
        <v>1.1030586098711287E-3</v>
      </c>
      <c r="CN59" s="47">
        <f>IF(AND(CL124=0,CL59&gt;=0),"",CL59/CL124)</f>
        <v>2.2099233400159637E-3</v>
      </c>
      <c r="CO59" s="129">
        <f>+'N EERR TERRA'!N58</f>
        <v>0</v>
      </c>
      <c r="CP59" s="30" t="str">
        <f>IF(AND(CO4=0,CO59&gt;=0), "",CO59/CO4)</f>
        <v/>
      </c>
      <c r="CQ59" s="47" t="str">
        <f>IF(AND(CO124=0,CO59&gt;=0),"",CO59/CO124)</f>
        <v/>
      </c>
      <c r="CR59" s="30" t="str">
        <f t="shared" si="14"/>
        <v/>
      </c>
      <c r="CS59" s="130">
        <f t="shared" si="36"/>
        <v>76.278889799950377</v>
      </c>
      <c r="CT59" s="30">
        <f>IF(AND(CS4=0,CS59&gt;=0), "",CS59/CS4)</f>
        <v>1.1030586098711287E-3</v>
      </c>
      <c r="CU59" s="47">
        <f>IF(AND(CS124=0,CS59&gt;=0),"",CS59/CS124)</f>
        <v>2.2099233400159637E-3</v>
      </c>
      <c r="CV59" s="131">
        <f t="shared" si="37"/>
        <v>0</v>
      </c>
      <c r="CW59" s="30" t="str">
        <f>IF(AND(CV4=0,CV59&gt;=0), "",CV59/CV4)</f>
        <v/>
      </c>
      <c r="CX59" s="47">
        <f t="shared" si="15"/>
        <v>1</v>
      </c>
    </row>
    <row r="60" spans="1:102" outlineLevel="1" x14ac:dyDescent="0.3">
      <c r="A60" s="29" t="s">
        <v>0</v>
      </c>
      <c r="B60" s="129">
        <f>+'N EERR TERRA'!B59+'N EERR TERRA'!B60+'N EERR TERRA'!B61+'N EERR TERRA'!B62+'N EERR TERRA'!B63</f>
        <v>0</v>
      </c>
      <c r="C60" s="30" t="str">
        <f>IF(AND(B4=0,B60&gt;=0), "",B60/B4)</f>
        <v/>
      </c>
      <c r="D60" s="47" t="str">
        <f>IF(AND(B124=0,B60&gt;=0),"",B60/B124)</f>
        <v/>
      </c>
      <c r="E60" s="129">
        <f>+'N EERR TERRA'!C59+'N EERR TERRA'!C60+'N EERR TERRA'!C61+'N EERR TERRA'!C62+'N EERR TERRA'!C63</f>
        <v>43.517454313170035</v>
      </c>
      <c r="F60" s="30">
        <f>IF(AND(E4=0,E60&gt;=0), "",E60/E4)</f>
        <v>4.391120026269838E-3</v>
      </c>
      <c r="G60" s="47">
        <f>IF(AND(E124=0,E60&gt;=0),"",E60/E124)</f>
        <v>7.249308573008339E-3</v>
      </c>
      <c r="H60" s="129">
        <f>+'N EERR TERRA'!D59+'N EERR TERRA'!D60+'N EERR TERRA'!D61+'N EERR TERRA'!D62+'N EERR TERRA'!D63</f>
        <v>131.82852181339408</v>
      </c>
      <c r="I60" s="30">
        <f>IF(AND(H4=0,H60&gt;=0), "",H60/H4)</f>
        <v>1.718640407748431E-2</v>
      </c>
      <c r="J60" s="47">
        <f>IF(AND(H124=0,H60&gt;=0),"",H60/H124)</f>
        <v>2.6955948709369383E-2</v>
      </c>
      <c r="K60" s="30">
        <f t="shared" si="19"/>
        <v>2.0293252189041251</v>
      </c>
      <c r="L60" s="130">
        <f t="shared" si="38"/>
        <v>175.3459761265641</v>
      </c>
      <c r="M60" s="30">
        <f>IF(AND(L4=0,L60&gt;=0), "",L60/L4)</f>
        <v>9.9736952980867526E-3</v>
      </c>
      <c r="N60" s="47">
        <f>IF(AND(L124=0,L60&gt;=0),"",L60/L124)</f>
        <v>1.6096390205996507E-2</v>
      </c>
      <c r="O60" s="129">
        <f>+'N EERR TERRA'!E59+'N EERR TERRA'!E60+'N EERR TERRA'!E61+'N EERR TERRA'!E62+'N EERR TERRA'!E63</f>
        <v>91.431199394269214</v>
      </c>
      <c r="P60" s="30">
        <f>IF(AND(O4=0,O60&gt;=0), "",O60/O4)</f>
        <v>5.6846877781684627E-3</v>
      </c>
      <c r="Q60" s="47">
        <f>IF(AND(O124=0,O60&gt;=0),"",O60/O124)</f>
        <v>1.5786480905200982E-2</v>
      </c>
      <c r="R60" s="30">
        <f t="shared" si="20"/>
        <v>-0.30643840849788245</v>
      </c>
      <c r="S60" s="130">
        <f t="shared" si="39"/>
        <v>266.77717552083334</v>
      </c>
      <c r="T60" s="30">
        <f>IF(AND(S4=0,S60&gt;=0), "",S60/S4)</f>
        <v>7.9245582714223776E-3</v>
      </c>
      <c r="U60" s="47">
        <f>IF(AND(S124=0,S60&gt;=0),"",S60/S124)</f>
        <v>1.5988815216673714E-2</v>
      </c>
      <c r="V60" s="131"/>
      <c r="W60" s="30" t="str">
        <f>IF(AND(V4=0,V60&gt;=0), "",V60/V4)</f>
        <v/>
      </c>
      <c r="X60" s="47">
        <f t="shared" si="21"/>
        <v>1</v>
      </c>
      <c r="Y60" s="129">
        <f>+'N EERR TERRA'!F59+'N EERR TERRA'!F60+'N EERR TERRA'!F61+'N EERR TERRA'!F62+'N EERR TERRA'!F63</f>
        <v>39.085036667964189</v>
      </c>
      <c r="Z60" s="30">
        <f>IF(AND(Y4=0,Y60&gt;=0), "",Y60/Y4)</f>
        <v>4.4148597006330708E-3</v>
      </c>
      <c r="AA60" s="47">
        <f>IF(AND(Y124=0,Y60&gt;=0),"",Y60/Y124)</f>
        <v>6.3555089808875519E-3</v>
      </c>
      <c r="AB60" s="30">
        <f t="shared" si="22"/>
        <v>-0.57251969867067076</v>
      </c>
      <c r="AC60" s="130">
        <f t="shared" si="27"/>
        <v>305.86221218879751</v>
      </c>
      <c r="AD60" s="30">
        <f>IF(AND(AC4=0,AC60&gt;=0), "",AC60/AC4)</f>
        <v>7.193766043262796E-3</v>
      </c>
      <c r="AE60" s="47">
        <f>IF(AND(AC124=0,AC60&gt;=0),"",AC60/AC124)</f>
        <v>1.3394432481956195E-2</v>
      </c>
      <c r="AF60" s="129">
        <f>+'N EERR TERRA'!G59+'N EERR TERRA'!G60+'N EERR TERRA'!G61+'N EERR TERRA'!G62+'N EERR TERRA'!G63</f>
        <v>180.11814967538166</v>
      </c>
      <c r="AG60" s="30">
        <f>IF(AND(AF4=0,AF60&gt;=0), "",AF60/AF4)</f>
        <v>1.2027966361064629E-2</v>
      </c>
      <c r="AH60" s="47">
        <f>IF(AND(AF124=0,AF60&gt;=0),"",AF60/AF124)</f>
        <v>2.889497148476064E-2</v>
      </c>
      <c r="AI60" s="30">
        <f t="shared" si="4"/>
        <v>3.6083658870662996</v>
      </c>
      <c r="AJ60" s="130">
        <f t="shared" si="16"/>
        <v>485.98036186417914</v>
      </c>
      <c r="AK60" s="30">
        <f>IF(AND(AJ4=0,AJ60&gt;=0), "",AJ60/AJ4)</f>
        <v>8.4529169978499585E-3</v>
      </c>
      <c r="AL60" s="47">
        <f>IF(AND(AJ124=0,AJ60&gt;=0),"",AJ60/AJ124)</f>
        <v>1.6718411726046413E-2</v>
      </c>
      <c r="AM60" s="129">
        <f>+'N EERR TERRA'!H59+'N EERR TERRA'!H60+'N EERR TERRA'!H61+'N EERR TERRA'!H62+'N EERR TERRA'!H63</f>
        <v>0</v>
      </c>
      <c r="AN60" s="30">
        <f>IF(AND(AM4=0,AM60&gt;=0), "",AM60/AM4)</f>
        <v>0</v>
      </c>
      <c r="AO60" s="47">
        <f>IF(AND(AM124=0,AM60&gt;=0),"",AM60/AM124)</f>
        <v>0</v>
      </c>
      <c r="AP60" s="30">
        <f t="shared" si="5"/>
        <v>-1</v>
      </c>
      <c r="AQ60" s="130">
        <f t="shared" si="17"/>
        <v>485.98036186417914</v>
      </c>
      <c r="AR60" s="30">
        <f>IF(AND(AQ4=0,AQ60&gt;=0), "",AQ60/AQ4)</f>
        <v>7.0276956545704504E-3</v>
      </c>
      <c r="AS60" s="47">
        <f>IF(AND(AQ124=0,AQ60&gt;=0),"",AQ60/AQ124)</f>
        <v>1.4079640478377179E-2</v>
      </c>
      <c r="AT60" s="131">
        <f t="shared" si="28"/>
        <v>0</v>
      </c>
      <c r="AU60" s="30" t="str">
        <f>IF(AND(AT4=0,AT60&gt;=0), "",AT60/AT4)</f>
        <v/>
      </c>
      <c r="AV60" s="47">
        <f t="shared" si="23"/>
        <v>1</v>
      </c>
      <c r="AW60" s="131">
        <f t="shared" si="40"/>
        <v>80.996726977363195</v>
      </c>
      <c r="AX60" s="30">
        <f>IF(AND(AW4=0,AW60&gt;=0), "",AW60/AW4)</f>
        <v>7.0276956545704521E-3</v>
      </c>
      <c r="AY60" s="47">
        <f>IF(AND(AW124=0,AW60&gt;=0),"",AW60/AW124)</f>
        <v>1.4079640478377183E-2</v>
      </c>
      <c r="AZ60" s="131">
        <f t="shared" si="29"/>
        <v>0</v>
      </c>
      <c r="BA60" s="30" t="str">
        <f>IF(AND(AZ4=0,AZ60&gt;=0), "",AZ60/AZ4)</f>
        <v/>
      </c>
      <c r="BB60" s="47">
        <f t="shared" si="24"/>
        <v>1</v>
      </c>
      <c r="BC60" s="129">
        <f>+'N EERR TERRA'!I59+'N EERR TERRA'!I60+'N EERR TERRA'!I61+'N EERR TERRA'!I62+'N EERR TERRA'!I63</f>
        <v>0</v>
      </c>
      <c r="BD60" s="30" t="str">
        <f>IF(AND(BC4=0,BC60&gt;=0), "",BC60/BC4)</f>
        <v/>
      </c>
      <c r="BE60" s="47" t="str">
        <f>IF(AND(BC124=0,BC60&gt;=0),"",BC60/BC124)</f>
        <v/>
      </c>
      <c r="BF60" s="30" t="str">
        <f t="shared" si="25"/>
        <v/>
      </c>
      <c r="BG60" s="130">
        <f t="shared" si="30"/>
        <v>485.98036186417914</v>
      </c>
      <c r="BH60" s="30">
        <f>IF(AND(BG4=0,BG60&gt;=0), "",BG60/BG4)</f>
        <v>7.0276956545704504E-3</v>
      </c>
      <c r="BI60" s="47">
        <f>IF(AND(BG124=0,BG60&gt;=0),"",BG60/BG124)</f>
        <v>1.4079640478377179E-2</v>
      </c>
      <c r="BJ60" s="129">
        <f>+'N EERR TERRA'!J59+'N EERR TERRA'!J60+'N EERR TERRA'!J61+'N EERR TERRA'!J62+'N EERR TERRA'!J63</f>
        <v>0</v>
      </c>
      <c r="BK60" s="30" t="str">
        <f>IF(AND(BJ4=0,BJ60&gt;=0), "",BJ60/BJ4)</f>
        <v/>
      </c>
      <c r="BL60" s="47" t="str">
        <f>IF(AND(BJ124=0,BJ60&gt;=0),"",BJ60/BJ124)</f>
        <v/>
      </c>
      <c r="BM60" s="30" t="str">
        <f t="shared" si="9"/>
        <v/>
      </c>
      <c r="BN60" s="130">
        <f t="shared" si="31"/>
        <v>485.98036186417914</v>
      </c>
      <c r="BO60" s="30">
        <f>IF(AND(BN4=0,BN60&gt;=0), "",BN60/BN4)</f>
        <v>7.0276956545704504E-3</v>
      </c>
      <c r="BP60" s="47">
        <f>IF(AND(BN124=0,BN60&gt;=0),"",BN60/BN124)</f>
        <v>1.4079640478377179E-2</v>
      </c>
      <c r="BQ60" s="129">
        <f>+'N EERR TERRA'!K59+'N EERR TERRA'!K60+'N EERR TERRA'!K61+'N EERR TERRA'!K62+'N EERR TERRA'!K63</f>
        <v>0</v>
      </c>
      <c r="BR60" s="30" t="str">
        <f>IF(AND(BQ4=0,BQ60&gt;=0), "",BQ60/BQ4)</f>
        <v/>
      </c>
      <c r="BS60" s="47" t="str">
        <f>IF(AND(BQ124=0,BQ60&gt;=0),"",BQ60/BQ124)</f>
        <v/>
      </c>
      <c r="BT60" s="30" t="str">
        <f t="shared" si="10"/>
        <v/>
      </c>
      <c r="BU60" s="130">
        <f t="shared" si="32"/>
        <v>485.98036186417914</v>
      </c>
      <c r="BV60" s="30">
        <f>IF(AND(BU4=0,BU60&gt;=0), "",BU60/BU4)</f>
        <v>7.0276956545704504E-3</v>
      </c>
      <c r="BW60" s="47">
        <f>IF(AND(BU124=0,BU60&gt;=0),"",BU60/BU124)</f>
        <v>1.4079640478377179E-2</v>
      </c>
      <c r="BX60" s="131">
        <f t="shared" si="33"/>
        <v>0</v>
      </c>
      <c r="BY60" s="30" t="str">
        <f>IF(AND(BX4=0,BX60&gt;=0), "",BX60/BX4)</f>
        <v/>
      </c>
      <c r="BZ60" s="47">
        <f t="shared" si="11"/>
        <v>1</v>
      </c>
      <c r="CA60" s="129">
        <f>+'N EERR TERRA'!L59+'N EERR TERRA'!L60+'N EERR TERRA'!L61+'N EERR TERRA'!L62+'N EERR TERRA'!L63</f>
        <v>0</v>
      </c>
      <c r="CB60" s="30" t="str">
        <f>IF(AND(CA4=0,CA60&gt;=0), "",CA60/CA4)</f>
        <v/>
      </c>
      <c r="CC60" s="47" t="str">
        <f>IF(AND(CA124=0,CA60&gt;=0),"",CA60/CA124)</f>
        <v/>
      </c>
      <c r="CD60" s="30" t="str">
        <f t="shared" si="26"/>
        <v/>
      </c>
      <c r="CE60" s="130">
        <f t="shared" si="34"/>
        <v>485.98036186417914</v>
      </c>
      <c r="CF60" s="30">
        <f>IF(AND(CE4=0,CE60&gt;=0), "",CE60/CE4)</f>
        <v>7.0276956545704504E-3</v>
      </c>
      <c r="CG60" s="47">
        <f>IF(AND(CE124=0,CE60&gt;=0),"",CE60/CE124)</f>
        <v>1.4079640478377179E-2</v>
      </c>
      <c r="CH60" s="129">
        <f>+'N EERR TERRA'!M59+'N EERR TERRA'!M60+'N EERR TERRA'!M61+'N EERR TERRA'!M62+'N EERR TERRA'!M63</f>
        <v>0</v>
      </c>
      <c r="CI60" s="30" t="str">
        <f>IF(AND(CH4=0,CH60&gt;=0), "",CH60/CH4)</f>
        <v/>
      </c>
      <c r="CJ60" s="47" t="str">
        <f>IF(AND(CH124=0,CH60&gt;=0),"",CH60/CH124)</f>
        <v/>
      </c>
      <c r="CK60" s="30" t="str">
        <f t="shared" si="13"/>
        <v/>
      </c>
      <c r="CL60" s="130">
        <f t="shared" si="35"/>
        <v>485.98036186417914</v>
      </c>
      <c r="CM60" s="30">
        <f>IF(AND(CL4=0,CL60&gt;=0), "",CL60/CL4)</f>
        <v>7.0276956545704504E-3</v>
      </c>
      <c r="CN60" s="47">
        <f>IF(AND(CL124=0,CL60&gt;=0),"",CL60/CL124)</f>
        <v>1.4079640478377179E-2</v>
      </c>
      <c r="CO60" s="129">
        <f>+'N EERR TERRA'!N59+'N EERR TERRA'!N60+'N EERR TERRA'!N61+'N EERR TERRA'!N62+'N EERR TERRA'!N63</f>
        <v>0</v>
      </c>
      <c r="CP60" s="30" t="str">
        <f>IF(AND(CO4=0,CO60&gt;=0), "",CO60/CO4)</f>
        <v/>
      </c>
      <c r="CQ60" s="47" t="str">
        <f>IF(AND(CO124=0,CO60&gt;=0),"",CO60/CO124)</f>
        <v/>
      </c>
      <c r="CR60" s="30" t="str">
        <f t="shared" si="14"/>
        <v/>
      </c>
      <c r="CS60" s="130">
        <f t="shared" si="36"/>
        <v>485.98036186417914</v>
      </c>
      <c r="CT60" s="30">
        <f>IF(AND(CS4=0,CS60&gt;=0), "",CS60/CS4)</f>
        <v>7.0276956545704504E-3</v>
      </c>
      <c r="CU60" s="47">
        <f>IF(AND(CS124=0,CS60&gt;=0),"",CS60/CS124)</f>
        <v>1.4079640478377179E-2</v>
      </c>
      <c r="CV60" s="131">
        <f t="shared" si="37"/>
        <v>0</v>
      </c>
      <c r="CW60" s="30" t="str">
        <f>IF(AND(CV4=0,CV60&gt;=0), "",CV60/CV4)</f>
        <v/>
      </c>
      <c r="CX60" s="47">
        <f t="shared" si="15"/>
        <v>1</v>
      </c>
    </row>
    <row r="61" spans="1:102" outlineLevel="1" x14ac:dyDescent="0.3">
      <c r="A61" s="29" t="s">
        <v>22</v>
      </c>
      <c r="B61" s="129">
        <f>+'N EERR TERRA'!B64+'N EERR TERRA'!B65+'N EERR TERRA'!B66+'N EERR TERRA'!B67+'N EERR TERRA'!B68</f>
        <v>0</v>
      </c>
      <c r="C61" s="30" t="str">
        <f>IF(AND(B4=0,B61&gt;=0), "",B61/B4)</f>
        <v/>
      </c>
      <c r="D61" s="47" t="str">
        <f>IF(AND(B124=0,B61&gt;=0),"",B61/B124)</f>
        <v/>
      </c>
      <c r="E61" s="129">
        <f>+'N EERR TERRA'!C64+'N EERR TERRA'!C65+'N EERR TERRA'!C66+'N EERR TERRA'!C67+'N EERR TERRA'!C68</f>
        <v>0</v>
      </c>
      <c r="F61" s="30">
        <f>IF(AND(E4=0,E61&gt;=0), "",E61/E4)</f>
        <v>0</v>
      </c>
      <c r="G61" s="47">
        <f>IF(AND(E124=0,E61&gt;=0),"",E61/E124)</f>
        <v>0</v>
      </c>
      <c r="H61" s="129">
        <f>+'N EERR TERRA'!D64+'N EERR TERRA'!D65+'N EERR TERRA'!D66+'N EERR TERRA'!D67+'N EERR TERRA'!D68</f>
        <v>0</v>
      </c>
      <c r="I61" s="30">
        <f>IF(AND(H4=0,H61&gt;=0), "",H61/H4)</f>
        <v>0</v>
      </c>
      <c r="J61" s="47">
        <f>IF(AND(H124=0,H61&gt;=0),"",H61/H124)</f>
        <v>0</v>
      </c>
      <c r="K61" s="30" t="str">
        <f t="shared" si="19"/>
        <v/>
      </c>
      <c r="L61" s="130">
        <f t="shared" si="38"/>
        <v>0</v>
      </c>
      <c r="M61" s="30">
        <f>IF(AND(L4=0,L61&gt;=0), "",L61/L4)</f>
        <v>0</v>
      </c>
      <c r="N61" s="47">
        <f>IF(AND(L124=0,L61&gt;=0),"",L61/L124)</f>
        <v>0</v>
      </c>
      <c r="O61" s="129">
        <f>+'N EERR TERRA'!E64+'N EERR TERRA'!E65+'N EERR TERRA'!E66+'N EERR TERRA'!E67+'N EERR TERRA'!E68</f>
        <v>0</v>
      </c>
      <c r="P61" s="30">
        <f>IF(AND(O4=0,O61&gt;=0), "",O61/O4)</f>
        <v>0</v>
      </c>
      <c r="Q61" s="47">
        <f>IF(AND(O124=0,O61&gt;=0),"",O61/O124)</f>
        <v>0</v>
      </c>
      <c r="R61" s="30" t="str">
        <f t="shared" si="20"/>
        <v/>
      </c>
      <c r="S61" s="130">
        <f t="shared" si="39"/>
        <v>0</v>
      </c>
      <c r="T61" s="30">
        <f>IF(AND(S4=0,S61&gt;=0), "",S61/S4)</f>
        <v>0</v>
      </c>
      <c r="U61" s="47">
        <f>IF(AND(S124=0,S61&gt;=0),"",S61/S124)</f>
        <v>0</v>
      </c>
      <c r="V61" s="131"/>
      <c r="W61" s="30" t="str">
        <f>IF(AND(V4=0,V61&gt;=0), "",V61/V4)</f>
        <v/>
      </c>
      <c r="X61" s="47" t="str">
        <f t="shared" si="21"/>
        <v/>
      </c>
      <c r="Y61" s="129">
        <f>+'N EERR TERRA'!F64+'N EERR TERRA'!F65+'N EERR TERRA'!F66+'N EERR TERRA'!F67+'N EERR TERRA'!F68</f>
        <v>0</v>
      </c>
      <c r="Z61" s="30">
        <f>IF(AND(Y4=0,Y61&gt;=0), "",Y61/Y4)</f>
        <v>0</v>
      </c>
      <c r="AA61" s="47">
        <f>IF(AND(Y124=0,Y61&gt;=0),"",Y61/Y124)</f>
        <v>0</v>
      </c>
      <c r="AB61" s="30" t="str">
        <f t="shared" si="22"/>
        <v/>
      </c>
      <c r="AC61" s="130">
        <f t="shared" si="27"/>
        <v>0</v>
      </c>
      <c r="AD61" s="30">
        <f>IF(AND(AC4=0,AC61&gt;=0), "",AC61/AC4)</f>
        <v>0</v>
      </c>
      <c r="AE61" s="47">
        <f>IF(AND(AC124=0,AC61&gt;=0),"",AC61/AC124)</f>
        <v>0</v>
      </c>
      <c r="AF61" s="129">
        <f>+'N EERR TERRA'!G64+'N EERR TERRA'!G65+'N EERR TERRA'!G66+'N EERR TERRA'!G67+'N EERR TERRA'!G68</f>
        <v>0</v>
      </c>
      <c r="AG61" s="30">
        <f>IF(AND(AF4=0,AF61&gt;=0), "",AF61/AF4)</f>
        <v>0</v>
      </c>
      <c r="AH61" s="47">
        <f>IF(AND(AF124=0,AF61&gt;=0),"",AF61/AF124)</f>
        <v>0</v>
      </c>
      <c r="AI61" s="30" t="str">
        <f t="shared" si="4"/>
        <v/>
      </c>
      <c r="AJ61" s="130">
        <f t="shared" si="16"/>
        <v>0</v>
      </c>
      <c r="AK61" s="30">
        <f>IF(AND(AJ4=0,AJ61&gt;=0), "",AJ61/AJ4)</f>
        <v>0</v>
      </c>
      <c r="AL61" s="47">
        <f>IF(AND(AJ124=0,AJ61&gt;=0),"",AJ61/AJ124)</f>
        <v>0</v>
      </c>
      <c r="AM61" s="129">
        <f>+'N EERR TERRA'!H64+'N EERR TERRA'!H65+'N EERR TERRA'!H66+'N EERR TERRA'!H67+'N EERR TERRA'!H68</f>
        <v>0</v>
      </c>
      <c r="AN61" s="30">
        <f>IF(AND(AM4=0,AM61&gt;=0), "",AM61/AM4)</f>
        <v>0</v>
      </c>
      <c r="AO61" s="47">
        <f>IF(AND(AM124=0,AM61&gt;=0),"",AM61/AM124)</f>
        <v>0</v>
      </c>
      <c r="AP61" s="30" t="str">
        <f t="shared" si="5"/>
        <v/>
      </c>
      <c r="AQ61" s="130">
        <f t="shared" si="17"/>
        <v>0</v>
      </c>
      <c r="AR61" s="30">
        <f>IF(AND(AQ4=0,AQ61&gt;=0), "",AQ61/AQ4)</f>
        <v>0</v>
      </c>
      <c r="AS61" s="47">
        <f>IF(AND(AQ124=0,AQ61&gt;=0),"",AQ61/AQ124)</f>
        <v>0</v>
      </c>
      <c r="AT61" s="131">
        <f t="shared" si="28"/>
        <v>0</v>
      </c>
      <c r="AU61" s="30" t="str">
        <f>IF(AND(AT4=0,AT61&gt;=0), "",AT61/AT4)</f>
        <v/>
      </c>
      <c r="AV61" s="47" t="str">
        <f t="shared" si="23"/>
        <v/>
      </c>
      <c r="AW61" s="131">
        <f t="shared" si="40"/>
        <v>0</v>
      </c>
      <c r="AX61" s="30">
        <f>IF(AND(AW4=0,AW61&gt;=0), "",AW61/AW4)</f>
        <v>0</v>
      </c>
      <c r="AY61" s="47">
        <f>IF(AND(AW124=0,AW61&gt;=0),"",AW61/AW124)</f>
        <v>0</v>
      </c>
      <c r="AZ61" s="131">
        <f t="shared" si="29"/>
        <v>0</v>
      </c>
      <c r="BA61" s="30" t="str">
        <f>IF(AND(AZ4=0,AZ61&gt;=0), "",AZ61/AZ4)</f>
        <v/>
      </c>
      <c r="BB61" s="47" t="str">
        <f t="shared" si="24"/>
        <v/>
      </c>
      <c r="BC61" s="129">
        <f>+'N EERR TERRA'!I64+'N EERR TERRA'!I65+'N EERR TERRA'!I66+'N EERR TERRA'!I67+'N EERR TERRA'!I68</f>
        <v>0</v>
      </c>
      <c r="BD61" s="30" t="str">
        <f>IF(AND(BC4=0,BC61&gt;=0), "",BC61/BC4)</f>
        <v/>
      </c>
      <c r="BE61" s="47" t="str">
        <f>IF(AND(BC124=0,BC61&gt;=0),"",BC61/BC124)</f>
        <v/>
      </c>
      <c r="BF61" s="30" t="str">
        <f t="shared" si="25"/>
        <v/>
      </c>
      <c r="BG61" s="130">
        <f t="shared" si="30"/>
        <v>0</v>
      </c>
      <c r="BH61" s="30">
        <f>IF(AND(BG4=0,BG61&gt;=0), "",BG61/BG4)</f>
        <v>0</v>
      </c>
      <c r="BI61" s="47">
        <f>IF(AND(BG124=0,BG61&gt;=0),"",BG61/BG124)</f>
        <v>0</v>
      </c>
      <c r="BJ61" s="129">
        <f>+'N EERR TERRA'!J64+'N EERR TERRA'!J65+'N EERR TERRA'!J66+'N EERR TERRA'!J67+'N EERR TERRA'!J68</f>
        <v>0</v>
      </c>
      <c r="BK61" s="30" t="str">
        <f>IF(AND(BJ4=0,BJ61&gt;=0), "",BJ61/BJ4)</f>
        <v/>
      </c>
      <c r="BL61" s="47" t="str">
        <f>IF(AND(BJ124=0,BJ61&gt;=0),"",BJ61/BJ124)</f>
        <v/>
      </c>
      <c r="BM61" s="30" t="str">
        <f t="shared" si="9"/>
        <v/>
      </c>
      <c r="BN61" s="130">
        <f t="shared" si="31"/>
        <v>0</v>
      </c>
      <c r="BO61" s="30">
        <f>IF(AND(BN4=0,BN61&gt;=0), "",BN61/BN4)</f>
        <v>0</v>
      </c>
      <c r="BP61" s="47">
        <f>IF(AND(BN124=0,BN61&gt;=0),"",BN61/BN124)</f>
        <v>0</v>
      </c>
      <c r="BQ61" s="129">
        <f>+'N EERR TERRA'!K64+'N EERR TERRA'!K65+'N EERR TERRA'!K66+'N EERR TERRA'!K67+'N EERR TERRA'!K68</f>
        <v>0</v>
      </c>
      <c r="BR61" s="30" t="str">
        <f>IF(AND(BQ4=0,BQ61&gt;=0), "",BQ61/BQ4)</f>
        <v/>
      </c>
      <c r="BS61" s="47" t="str">
        <f>IF(AND(BQ124=0,BQ61&gt;=0),"",BQ61/BQ124)</f>
        <v/>
      </c>
      <c r="BT61" s="30" t="str">
        <f t="shared" si="10"/>
        <v/>
      </c>
      <c r="BU61" s="130">
        <f t="shared" si="32"/>
        <v>0</v>
      </c>
      <c r="BV61" s="30">
        <f>IF(AND(BU4=0,BU61&gt;=0), "",BU61/BU4)</f>
        <v>0</v>
      </c>
      <c r="BW61" s="47">
        <f>IF(AND(BU124=0,BU61&gt;=0),"",BU61/BU124)</f>
        <v>0</v>
      </c>
      <c r="BX61" s="131">
        <f t="shared" si="33"/>
        <v>0</v>
      </c>
      <c r="BY61" s="30" t="str">
        <f>IF(AND(BX4=0,BX61&gt;=0), "",BX61/BX4)</f>
        <v/>
      </c>
      <c r="BZ61" s="47" t="str">
        <f t="shared" si="11"/>
        <v/>
      </c>
      <c r="CA61" s="129">
        <f>+'N EERR TERRA'!L64+'N EERR TERRA'!L65+'N EERR TERRA'!L66+'N EERR TERRA'!L67+'N EERR TERRA'!L68</f>
        <v>0</v>
      </c>
      <c r="CB61" s="30" t="str">
        <f>IF(AND(CA4=0,CA61&gt;=0), "",CA61/CA4)</f>
        <v/>
      </c>
      <c r="CC61" s="47" t="str">
        <f>IF(AND(CA124=0,CA61&gt;=0),"",CA61/CA124)</f>
        <v/>
      </c>
      <c r="CD61" s="30" t="str">
        <f t="shared" si="26"/>
        <v/>
      </c>
      <c r="CE61" s="130">
        <f t="shared" si="34"/>
        <v>0</v>
      </c>
      <c r="CF61" s="30">
        <f>IF(AND(CE4=0,CE61&gt;=0), "",CE61/CE4)</f>
        <v>0</v>
      </c>
      <c r="CG61" s="47">
        <f>IF(AND(CE124=0,CE61&gt;=0),"",CE61/CE124)</f>
        <v>0</v>
      </c>
      <c r="CH61" s="129">
        <f>+'N EERR TERRA'!M64+'N EERR TERRA'!M65+'N EERR TERRA'!M66+'N EERR TERRA'!M67+'N EERR TERRA'!M68</f>
        <v>0</v>
      </c>
      <c r="CI61" s="30" t="str">
        <f>IF(AND(CH4=0,CH61&gt;=0), "",CH61/CH4)</f>
        <v/>
      </c>
      <c r="CJ61" s="47" t="str">
        <f>IF(AND(CH124=0,CH61&gt;=0),"",CH61/CH124)</f>
        <v/>
      </c>
      <c r="CK61" s="30" t="str">
        <f t="shared" si="13"/>
        <v/>
      </c>
      <c r="CL61" s="130">
        <f t="shared" si="35"/>
        <v>0</v>
      </c>
      <c r="CM61" s="30">
        <f>IF(AND(CL4=0,CL61&gt;=0), "",CL61/CL4)</f>
        <v>0</v>
      </c>
      <c r="CN61" s="47">
        <f>IF(AND(CL124=0,CL61&gt;=0),"",CL61/CL124)</f>
        <v>0</v>
      </c>
      <c r="CO61" s="129">
        <f>+'N EERR TERRA'!N64+'N EERR TERRA'!N65+'N EERR TERRA'!N66+'N EERR TERRA'!N67+'N EERR TERRA'!N68</f>
        <v>0</v>
      </c>
      <c r="CP61" s="30" t="str">
        <f>IF(AND(CO4=0,CO61&gt;=0), "",CO61/CO4)</f>
        <v/>
      </c>
      <c r="CQ61" s="47" t="str">
        <f>IF(AND(CO124=0,CO61&gt;=0),"",CO61/CO124)</f>
        <v/>
      </c>
      <c r="CR61" s="30" t="str">
        <f t="shared" si="14"/>
        <v/>
      </c>
      <c r="CS61" s="130">
        <f t="shared" si="36"/>
        <v>0</v>
      </c>
      <c r="CT61" s="30">
        <f>IF(AND(CS4=0,CS61&gt;=0), "",CS61/CS4)</f>
        <v>0</v>
      </c>
      <c r="CU61" s="47">
        <f>IF(AND(CS124=0,CS61&gt;=0),"",CS61/CS124)</f>
        <v>0</v>
      </c>
      <c r="CV61" s="131">
        <f t="shared" si="37"/>
        <v>0</v>
      </c>
      <c r="CW61" s="30" t="str">
        <f>IF(AND(CV4=0,CV61&gt;=0), "",CV61/CV4)</f>
        <v/>
      </c>
      <c r="CX61" s="47" t="str">
        <f t="shared" si="15"/>
        <v/>
      </c>
    </row>
    <row r="62" spans="1:102" outlineLevel="1" x14ac:dyDescent="0.3">
      <c r="A62" s="29" t="s">
        <v>23</v>
      </c>
      <c r="B62" s="129">
        <f>+'N EERR TERRA'!B69+'N EERR TERRA'!B70</f>
        <v>0</v>
      </c>
      <c r="C62" s="30" t="str">
        <f>IF(AND(B4=0,B62&gt;=0), "",B62/B4)</f>
        <v/>
      </c>
      <c r="D62" s="47" t="str">
        <f>IF(AND(B124=0,B62&gt;=0),"",B62/B124)</f>
        <v/>
      </c>
      <c r="E62" s="129">
        <f>+'N EERR TERRA'!C69+'N EERR TERRA'!C70</f>
        <v>0</v>
      </c>
      <c r="F62" s="30">
        <f>IF(AND(E4=0,E62&gt;=0), "",E62/E4)</f>
        <v>0</v>
      </c>
      <c r="G62" s="47">
        <f>IF(AND(E124=0,E62&gt;=0),"",E62/E124)</f>
        <v>0</v>
      </c>
      <c r="H62" s="129">
        <f>+'N EERR TERRA'!D69+'N EERR TERRA'!D70</f>
        <v>0</v>
      </c>
      <c r="I62" s="30">
        <f>IF(AND(H4=0,H62&gt;=0), "",H62/H4)</f>
        <v>0</v>
      </c>
      <c r="J62" s="47">
        <f>IF(AND(H124=0,H62&gt;=0),"",H62/H124)</f>
        <v>0</v>
      </c>
      <c r="K62" s="30" t="str">
        <f t="shared" si="19"/>
        <v/>
      </c>
      <c r="L62" s="130">
        <f t="shared" si="38"/>
        <v>0</v>
      </c>
      <c r="M62" s="30">
        <f>IF(AND(L4=0,L62&gt;=0), "",L62/L4)</f>
        <v>0</v>
      </c>
      <c r="N62" s="47">
        <f>IF(AND(L124=0,L62&gt;=0),"",L62/L124)</f>
        <v>0</v>
      </c>
      <c r="O62" s="129">
        <f>+'N EERR TERRA'!E69+'N EERR TERRA'!E70</f>
        <v>0</v>
      </c>
      <c r="P62" s="30">
        <f>IF(AND(O4=0,O62&gt;=0), "",O62/O4)</f>
        <v>0</v>
      </c>
      <c r="Q62" s="47">
        <f>IF(AND(O124=0,O62&gt;=0),"",O62/O124)</f>
        <v>0</v>
      </c>
      <c r="R62" s="30" t="str">
        <f t="shared" si="20"/>
        <v/>
      </c>
      <c r="S62" s="130">
        <f t="shared" si="39"/>
        <v>0</v>
      </c>
      <c r="T62" s="30">
        <f>IF(AND(S4=0,S62&gt;=0), "",S62/S4)</f>
        <v>0</v>
      </c>
      <c r="U62" s="47">
        <f>IF(AND(S124=0,S62&gt;=0),"",S62/S124)</f>
        <v>0</v>
      </c>
      <c r="V62" s="131"/>
      <c r="W62" s="30" t="str">
        <f>IF(AND(V4=0,V62&gt;=0), "",V62/V4)</f>
        <v/>
      </c>
      <c r="X62" s="47" t="str">
        <f t="shared" si="21"/>
        <v/>
      </c>
      <c r="Y62" s="129">
        <f>+'N EERR TERRA'!F69+'N EERR TERRA'!F70</f>
        <v>0</v>
      </c>
      <c r="Z62" s="30">
        <f>IF(AND(Y4=0,Y62&gt;=0), "",Y62/Y4)</f>
        <v>0</v>
      </c>
      <c r="AA62" s="47">
        <f>IF(AND(Y124=0,Y62&gt;=0),"",Y62/Y124)</f>
        <v>0</v>
      </c>
      <c r="AB62" s="30" t="str">
        <f t="shared" si="22"/>
        <v/>
      </c>
      <c r="AC62" s="130">
        <f t="shared" si="27"/>
        <v>0</v>
      </c>
      <c r="AD62" s="30">
        <f>IF(AND(AC4=0,AC62&gt;=0), "",AC62/AC4)</f>
        <v>0</v>
      </c>
      <c r="AE62" s="47">
        <f>IF(AND(AC124=0,AC62&gt;=0),"",AC62/AC124)</f>
        <v>0</v>
      </c>
      <c r="AF62" s="129">
        <f>+'N EERR TERRA'!G69+'N EERR TERRA'!G70</f>
        <v>0</v>
      </c>
      <c r="AG62" s="30">
        <f>IF(AND(AF4=0,AF62&gt;=0), "",AF62/AF4)</f>
        <v>0</v>
      </c>
      <c r="AH62" s="47">
        <f>IF(AND(AF124=0,AF62&gt;=0),"",AF62/AF124)</f>
        <v>0</v>
      </c>
      <c r="AI62" s="30" t="str">
        <f t="shared" si="4"/>
        <v/>
      </c>
      <c r="AJ62" s="130">
        <f t="shared" si="16"/>
        <v>0</v>
      </c>
      <c r="AK62" s="30">
        <f>IF(AND(AJ4=0,AJ62&gt;=0), "",AJ62/AJ4)</f>
        <v>0</v>
      </c>
      <c r="AL62" s="47">
        <f>IF(AND(AJ124=0,AJ62&gt;=0),"",AJ62/AJ124)</f>
        <v>0</v>
      </c>
      <c r="AM62" s="129">
        <f>+'N EERR TERRA'!H69+'N EERR TERRA'!H70</f>
        <v>0</v>
      </c>
      <c r="AN62" s="30">
        <f>IF(AND(AM4=0,AM62&gt;=0), "",AM62/AM4)</f>
        <v>0</v>
      </c>
      <c r="AO62" s="47">
        <f>IF(AND(AM124=0,AM62&gt;=0),"",AM62/AM124)</f>
        <v>0</v>
      </c>
      <c r="AP62" s="30" t="str">
        <f t="shared" si="5"/>
        <v/>
      </c>
      <c r="AQ62" s="130">
        <f t="shared" si="17"/>
        <v>0</v>
      </c>
      <c r="AR62" s="30">
        <f>IF(AND(AQ4=0,AQ62&gt;=0), "",AQ62/AQ4)</f>
        <v>0</v>
      </c>
      <c r="AS62" s="47">
        <f>IF(AND(AQ124=0,AQ62&gt;=0),"",AQ62/AQ124)</f>
        <v>0</v>
      </c>
      <c r="AT62" s="131">
        <f t="shared" si="28"/>
        <v>0</v>
      </c>
      <c r="AU62" s="30" t="str">
        <f>IF(AND(AT4=0,AT62&gt;=0), "",AT62/AT4)</f>
        <v/>
      </c>
      <c r="AV62" s="47" t="str">
        <f t="shared" si="23"/>
        <v/>
      </c>
      <c r="AW62" s="131">
        <f t="shared" si="40"/>
        <v>0</v>
      </c>
      <c r="AX62" s="30">
        <f>IF(AND(AW4=0,AW62&gt;=0), "",AW62/AW4)</f>
        <v>0</v>
      </c>
      <c r="AY62" s="47">
        <f>IF(AND(AW124=0,AW62&gt;=0),"",AW62/AW124)</f>
        <v>0</v>
      </c>
      <c r="AZ62" s="131">
        <f t="shared" si="29"/>
        <v>0</v>
      </c>
      <c r="BA62" s="30" t="str">
        <f>IF(AND(AZ4=0,AZ62&gt;=0), "",AZ62/AZ4)</f>
        <v/>
      </c>
      <c r="BB62" s="47" t="str">
        <f t="shared" si="24"/>
        <v/>
      </c>
      <c r="BC62" s="129">
        <f>+'N EERR TERRA'!I69+'N EERR TERRA'!I70</f>
        <v>0</v>
      </c>
      <c r="BD62" s="30" t="str">
        <f>IF(AND(BC4=0,BC62&gt;=0), "",BC62/BC4)</f>
        <v/>
      </c>
      <c r="BE62" s="47" t="str">
        <f>IF(AND(BC124=0,BC62&gt;=0),"",BC62/BC124)</f>
        <v/>
      </c>
      <c r="BF62" s="30" t="str">
        <f t="shared" si="25"/>
        <v/>
      </c>
      <c r="BG62" s="130">
        <f t="shared" si="30"/>
        <v>0</v>
      </c>
      <c r="BH62" s="30">
        <f>IF(AND(BG4=0,BG62&gt;=0), "",BG62/BG4)</f>
        <v>0</v>
      </c>
      <c r="BI62" s="47">
        <f>IF(AND(BG124=0,BG62&gt;=0),"",BG62/BG124)</f>
        <v>0</v>
      </c>
      <c r="BJ62" s="129">
        <f>+'N EERR TERRA'!J69+'N EERR TERRA'!J70</f>
        <v>0</v>
      </c>
      <c r="BK62" s="30" t="str">
        <f>IF(AND(BJ4=0,BJ62&gt;=0), "",BJ62/BJ4)</f>
        <v/>
      </c>
      <c r="BL62" s="47" t="str">
        <f>IF(AND(BJ124=0,BJ62&gt;=0),"",BJ62/BJ124)</f>
        <v/>
      </c>
      <c r="BM62" s="30" t="str">
        <f t="shared" si="9"/>
        <v/>
      </c>
      <c r="BN62" s="130">
        <f t="shared" si="31"/>
        <v>0</v>
      </c>
      <c r="BO62" s="30">
        <f>IF(AND(BN4=0,BN62&gt;=0), "",BN62/BN4)</f>
        <v>0</v>
      </c>
      <c r="BP62" s="47">
        <f>IF(AND(BN124=0,BN62&gt;=0),"",BN62/BN124)</f>
        <v>0</v>
      </c>
      <c r="BQ62" s="129">
        <f>+'N EERR TERRA'!K69+'N EERR TERRA'!K70</f>
        <v>0</v>
      </c>
      <c r="BR62" s="30" t="str">
        <f>IF(AND(BQ4=0,BQ62&gt;=0), "",BQ62/BQ4)</f>
        <v/>
      </c>
      <c r="BS62" s="47" t="str">
        <f>IF(AND(BQ124=0,BQ62&gt;=0),"",BQ62/BQ124)</f>
        <v/>
      </c>
      <c r="BT62" s="30" t="str">
        <f t="shared" si="10"/>
        <v/>
      </c>
      <c r="BU62" s="130">
        <f t="shared" si="32"/>
        <v>0</v>
      </c>
      <c r="BV62" s="30">
        <f>IF(AND(BU4=0,BU62&gt;=0), "",BU62/BU4)</f>
        <v>0</v>
      </c>
      <c r="BW62" s="47">
        <f>IF(AND(BU124=0,BU62&gt;=0),"",BU62/BU124)</f>
        <v>0</v>
      </c>
      <c r="BX62" s="131">
        <f t="shared" si="33"/>
        <v>0</v>
      </c>
      <c r="BY62" s="30" t="str">
        <f>IF(AND(BX4=0,BX62&gt;=0), "",BX62/BX4)</f>
        <v/>
      </c>
      <c r="BZ62" s="47" t="str">
        <f t="shared" si="11"/>
        <v/>
      </c>
      <c r="CA62" s="129">
        <f>+'N EERR TERRA'!L69+'N EERR TERRA'!L70</f>
        <v>0</v>
      </c>
      <c r="CB62" s="30" t="str">
        <f>IF(AND(CA4=0,CA62&gt;=0), "",CA62/CA4)</f>
        <v/>
      </c>
      <c r="CC62" s="47" t="str">
        <f>IF(AND(CA124=0,CA62&gt;=0),"",CA62/CA124)</f>
        <v/>
      </c>
      <c r="CD62" s="30" t="str">
        <f t="shared" si="26"/>
        <v/>
      </c>
      <c r="CE62" s="130">
        <f t="shared" si="34"/>
        <v>0</v>
      </c>
      <c r="CF62" s="30">
        <f>IF(AND(CE4=0,CE62&gt;=0), "",CE62/CE4)</f>
        <v>0</v>
      </c>
      <c r="CG62" s="47">
        <f>IF(AND(CE124=0,CE62&gt;=0),"",CE62/CE124)</f>
        <v>0</v>
      </c>
      <c r="CH62" s="129">
        <f>+'N EERR TERRA'!M69+'N EERR TERRA'!M70</f>
        <v>0</v>
      </c>
      <c r="CI62" s="30" t="str">
        <f>IF(AND(CH4=0,CH62&gt;=0), "",CH62/CH4)</f>
        <v/>
      </c>
      <c r="CJ62" s="47" t="str">
        <f>IF(AND(CH124=0,CH62&gt;=0),"",CH62/CH124)</f>
        <v/>
      </c>
      <c r="CK62" s="30" t="str">
        <f t="shared" si="13"/>
        <v/>
      </c>
      <c r="CL62" s="130">
        <f t="shared" si="35"/>
        <v>0</v>
      </c>
      <c r="CM62" s="30">
        <f>IF(AND(CL4=0,CL62&gt;=0), "",CL62/CL4)</f>
        <v>0</v>
      </c>
      <c r="CN62" s="47">
        <f>IF(AND(CL124=0,CL62&gt;=0),"",CL62/CL124)</f>
        <v>0</v>
      </c>
      <c r="CO62" s="129">
        <f>+'N EERR TERRA'!N69+'N EERR TERRA'!N70</f>
        <v>0</v>
      </c>
      <c r="CP62" s="30" t="str">
        <f>IF(AND(CO4=0,CO62&gt;=0), "",CO62/CO4)</f>
        <v/>
      </c>
      <c r="CQ62" s="47" t="str">
        <f>IF(AND(CO124=0,CO62&gt;=0),"",CO62/CO124)</f>
        <v/>
      </c>
      <c r="CR62" s="30" t="str">
        <f t="shared" si="14"/>
        <v/>
      </c>
      <c r="CS62" s="130">
        <f t="shared" si="36"/>
        <v>0</v>
      </c>
      <c r="CT62" s="30">
        <f>IF(AND(CS4=0,CS62&gt;=0), "",CS62/CS4)</f>
        <v>0</v>
      </c>
      <c r="CU62" s="47">
        <f>IF(AND(CS124=0,CS62&gt;=0),"",CS62/CS124)</f>
        <v>0</v>
      </c>
      <c r="CV62" s="131">
        <f t="shared" si="37"/>
        <v>0</v>
      </c>
      <c r="CW62" s="30" t="str">
        <f>IF(AND(CV4=0,CV62&gt;=0), "",CV62/CV4)</f>
        <v/>
      </c>
      <c r="CX62" s="47" t="str">
        <f t="shared" si="15"/>
        <v/>
      </c>
    </row>
    <row r="63" spans="1:102" outlineLevel="1" x14ac:dyDescent="0.3">
      <c r="A63" s="29" t="s">
        <v>24</v>
      </c>
      <c r="B63" s="129">
        <f>+'N EERR TERRA'!B71+'N EERR TERRA'!B72+'N EERR TERRA'!B73+'N EERR TERRA'!B74+'N EERR TERRA'!B75+'N EERR TERRA'!B76+'N EERR TERRA'!B77</f>
        <v>0</v>
      </c>
      <c r="C63" s="30" t="str">
        <f>IF(AND(B4=0,B63&gt;=0), "",B63/B4)</f>
        <v/>
      </c>
      <c r="D63" s="47" t="str">
        <f>IF(AND(B124=0,B63&gt;=0),"",B63/B124)</f>
        <v/>
      </c>
      <c r="E63" s="129">
        <f>+'N EERR TERRA'!C71+'N EERR TERRA'!C72+'N EERR TERRA'!C73+'N EERR TERRA'!C74+'N EERR TERRA'!C75+'N EERR TERRA'!C76+'N EERR TERRA'!C77</f>
        <v>71.403692717880375</v>
      </c>
      <c r="F63" s="30">
        <f>IF(AND(E4=0,E63&gt;=0), "",E63/E4)</f>
        <v>7.2049753367170767E-3</v>
      </c>
      <c r="G63" s="47">
        <f>IF(AND(E124=0,E63&gt;=0),"",E63/E124)</f>
        <v>1.1894707765741931E-2</v>
      </c>
      <c r="H63" s="129">
        <f>+'N EERR TERRA'!D71+'N EERR TERRA'!D72+'N EERR TERRA'!D73+'N EERR TERRA'!D74+'N EERR TERRA'!D75+'N EERR TERRA'!D76+'N EERR TERRA'!D77</f>
        <v>56.599372286669997</v>
      </c>
      <c r="I63" s="30">
        <f>IF(AND(H4=0,H63&gt;=0), "",H63/H4)</f>
        <v>7.3788256840777618E-3</v>
      </c>
      <c r="J63" s="47">
        <f>IF(AND(H124=0,H63&gt;=0),"",H63/H124)</f>
        <v>1.1573290478836012E-2</v>
      </c>
      <c r="K63" s="30">
        <f t="shared" si="19"/>
        <v>-0.20733270042073318</v>
      </c>
      <c r="L63" s="130">
        <f t="shared" si="38"/>
        <v>128.00306500455036</v>
      </c>
      <c r="M63" s="30">
        <f>IF(AND(L4=0,L63&gt;=0), "",L63/L4)</f>
        <v>7.2808261459908589E-3</v>
      </c>
      <c r="N63" s="47">
        <f>IF(AND(L124=0,L63&gt;=0),"",L63/L124)</f>
        <v>1.1750410972588264E-2</v>
      </c>
      <c r="O63" s="129">
        <f>+'N EERR TERRA'!E71+'N EERR TERRA'!E72+'N EERR TERRA'!E73+'N EERR TERRA'!E74+'N EERR TERRA'!E75+'N EERR TERRA'!E76+'N EERR TERRA'!E77</f>
        <v>127.20280134712003</v>
      </c>
      <c r="P63" s="30">
        <f>IF(AND(O4=0,O63&gt;=0), "",O63/O4)</f>
        <v>7.9087687239951868E-3</v>
      </c>
      <c r="Q63" s="47">
        <f>IF(AND(O124=0,O63&gt;=0),"",O63/O124)</f>
        <v>2.1962793968119464E-2</v>
      </c>
      <c r="R63" s="30">
        <f t="shared" si="20"/>
        <v>1.2474242417893069</v>
      </c>
      <c r="S63" s="130">
        <f t="shared" si="39"/>
        <v>255.20586635167041</v>
      </c>
      <c r="T63" s="30">
        <f>IF(AND(S4=0,S63&gt;=0), "",S63/S4)</f>
        <v>7.5808350364467729E-3</v>
      </c>
      <c r="U63" s="47">
        <f>IF(AND(S124=0,S63&gt;=0),"",S63/S124)</f>
        <v>1.5295309395722023E-2</v>
      </c>
      <c r="V63" s="131"/>
      <c r="W63" s="30" t="str">
        <f>IF(AND(V4=0,V63&gt;=0), "",V63/V4)</f>
        <v/>
      </c>
      <c r="X63" s="47">
        <f t="shared" si="21"/>
        <v>1</v>
      </c>
      <c r="Y63" s="129">
        <f>+'N EERR TERRA'!F71+'N EERR TERRA'!F72+'N EERR TERRA'!F73+'N EERR TERRA'!F74+'N EERR TERRA'!F75+'N EERR TERRA'!F76+'N EERR TERRA'!F77</f>
        <v>41.995465317244062</v>
      </c>
      <c r="Z63" s="30">
        <f>IF(AND(Y4=0,Y63&gt;=0), "",Y63/Y4)</f>
        <v>4.7436078674681133E-3</v>
      </c>
      <c r="AA63" s="47">
        <f>IF(AND(Y124=0,Y63&gt;=0),"",Y63/Y124)</f>
        <v>6.8287656795026465E-3</v>
      </c>
      <c r="AB63" s="30">
        <f t="shared" si="22"/>
        <v>-0.66985424163227458</v>
      </c>
      <c r="AC63" s="130">
        <f t="shared" si="27"/>
        <v>297.20133166891446</v>
      </c>
      <c r="AD63" s="30">
        <f>IF(AND(AC4=0,AC63&gt;=0), "",AC63/AC4)</f>
        <v>6.9900653384819362E-3</v>
      </c>
      <c r="AE63" s="47">
        <f>IF(AND(AC124=0,AC63&gt;=0),"",AC63/AC124)</f>
        <v>1.3015151960417772E-2</v>
      </c>
      <c r="AF63" s="129">
        <f>+'N EERR TERRA'!G71+'N EERR TERRA'!G72+'N EERR TERRA'!G73+'N EERR TERRA'!G74+'N EERR TERRA'!G75+'N EERR TERRA'!G76+'N EERR TERRA'!G77</f>
        <v>64.245040504182029</v>
      </c>
      <c r="AG63" s="30">
        <f>IF(AND(AF4=0,AF63&gt;=0), "",AF63/AF4)</f>
        <v>4.2901683558386723E-3</v>
      </c>
      <c r="AH63" s="47">
        <f>IF(AND(AF124=0,AF63&gt;=0),"",AF63/AF124)</f>
        <v>1.0306338460345382E-2</v>
      </c>
      <c r="AI63" s="30">
        <f t="shared" si="4"/>
        <v>0.52980899292005013</v>
      </c>
      <c r="AJ63" s="130">
        <f t="shared" si="16"/>
        <v>361.44637217309651</v>
      </c>
      <c r="AK63" s="30">
        <f>IF(AND(AJ4=0,AJ63&gt;=0), "",AJ63/AJ4)</f>
        <v>6.286830544825703E-3</v>
      </c>
      <c r="AL63" s="47">
        <f>IF(AND(AJ124=0,AJ63&gt;=0),"",AJ63/AJ124)</f>
        <v>1.2434266363554141E-2</v>
      </c>
      <c r="AM63" s="129">
        <f>+'N EERR TERRA'!H71+'N EERR TERRA'!H72+'N EERR TERRA'!H73+'N EERR TERRA'!H74+'N EERR TERRA'!H75+'N EERR TERRA'!H76+'N EERR TERRA'!H77</f>
        <v>61.47661834507565</v>
      </c>
      <c r="AN63" s="30">
        <f>IF(AND(AM4=0,AM63&gt;=0), "",AM63/AM4)</f>
        <v>5.2726444015171788E-3</v>
      </c>
      <c r="AO63" s="47">
        <f>IF(AND(AM124=0,AM63&gt;=0),"",AM63/AM124)</f>
        <v>1.1284338062814422E-2</v>
      </c>
      <c r="AP63" s="30">
        <f t="shared" si="5"/>
        <v>-4.3091608898996159E-2</v>
      </c>
      <c r="AQ63" s="130">
        <f t="shared" si="17"/>
        <v>422.92299051817213</v>
      </c>
      <c r="AR63" s="30">
        <f>IF(AND(AQ4=0,AQ63&gt;=0), "",AQ63/AQ4)</f>
        <v>6.1158316177252359E-3</v>
      </c>
      <c r="AS63" s="47">
        <f>IF(AND(AQ124=0,AQ63&gt;=0),"",AQ63/AQ124)</f>
        <v>1.2252766004154229E-2</v>
      </c>
      <c r="AT63" s="131">
        <f t="shared" si="28"/>
        <v>0</v>
      </c>
      <c r="AU63" s="30" t="str">
        <f>IF(AND(AT4=0,AT63&gt;=0), "",AT63/AT4)</f>
        <v/>
      </c>
      <c r="AV63" s="47">
        <f t="shared" si="23"/>
        <v>1</v>
      </c>
      <c r="AW63" s="131">
        <f t="shared" si="40"/>
        <v>70.487165086362026</v>
      </c>
      <c r="AX63" s="30">
        <f>IF(AND(AW4=0,AW63&gt;=0), "",AW63/AW4)</f>
        <v>6.1158316177252368E-3</v>
      </c>
      <c r="AY63" s="47">
        <f>IF(AND(AW124=0,AW63&gt;=0),"",AW63/AW124)</f>
        <v>1.2252766004154231E-2</v>
      </c>
      <c r="AZ63" s="131">
        <f t="shared" si="29"/>
        <v>0</v>
      </c>
      <c r="BA63" s="30" t="str">
        <f>IF(AND(AZ4=0,AZ63&gt;=0), "",AZ63/AZ4)</f>
        <v/>
      </c>
      <c r="BB63" s="47">
        <f t="shared" si="24"/>
        <v>1</v>
      </c>
      <c r="BC63" s="129">
        <f>+'N EERR TERRA'!I71+'N EERR TERRA'!I72+'N EERR TERRA'!I73+'N EERR TERRA'!I74+'N EERR TERRA'!I75+'N EERR TERRA'!I76+'N EERR TERRA'!I77</f>
        <v>0</v>
      </c>
      <c r="BD63" s="30" t="str">
        <f>IF(AND(BC4=0,BC63&gt;=0), "",BC63/BC4)</f>
        <v/>
      </c>
      <c r="BE63" s="47" t="str">
        <f>IF(AND(BC124=0,BC63&gt;=0),"",BC63/BC124)</f>
        <v/>
      </c>
      <c r="BF63" s="30">
        <f t="shared" si="25"/>
        <v>-1</v>
      </c>
      <c r="BG63" s="130">
        <f t="shared" si="30"/>
        <v>422.92299051817213</v>
      </c>
      <c r="BH63" s="30">
        <f>IF(AND(BG4=0,BG63&gt;=0), "",BG63/BG4)</f>
        <v>6.1158316177252359E-3</v>
      </c>
      <c r="BI63" s="47">
        <f>IF(AND(BG124=0,BG63&gt;=0),"",BG63/BG124)</f>
        <v>1.2252766004154229E-2</v>
      </c>
      <c r="BJ63" s="129">
        <f>+'N EERR TERRA'!J71+'N EERR TERRA'!J72+'N EERR TERRA'!J73+'N EERR TERRA'!J74+'N EERR TERRA'!J75+'N EERR TERRA'!J76+'N EERR TERRA'!J77</f>
        <v>0</v>
      </c>
      <c r="BK63" s="30" t="str">
        <f>IF(AND(BJ4=0,BJ63&gt;=0), "",BJ63/BJ4)</f>
        <v/>
      </c>
      <c r="BL63" s="47" t="str">
        <f>IF(AND(BJ124=0,BJ63&gt;=0),"",BJ63/BJ124)</f>
        <v/>
      </c>
      <c r="BM63" s="30" t="str">
        <f t="shared" si="9"/>
        <v/>
      </c>
      <c r="BN63" s="130">
        <f t="shared" si="31"/>
        <v>422.92299051817213</v>
      </c>
      <c r="BO63" s="30">
        <f>IF(AND(BN4=0,BN63&gt;=0), "",BN63/BN4)</f>
        <v>6.1158316177252359E-3</v>
      </c>
      <c r="BP63" s="47">
        <f>IF(AND(BN124=0,BN63&gt;=0),"",BN63/BN124)</f>
        <v>1.2252766004154229E-2</v>
      </c>
      <c r="BQ63" s="129">
        <f>+'N EERR TERRA'!K71+'N EERR TERRA'!K72+'N EERR TERRA'!K73+'N EERR TERRA'!K74+'N EERR TERRA'!K75+'N EERR TERRA'!K76+'N EERR TERRA'!K77</f>
        <v>0</v>
      </c>
      <c r="BR63" s="30" t="str">
        <f>IF(AND(BQ4=0,BQ63&gt;=0), "",BQ63/BQ4)</f>
        <v/>
      </c>
      <c r="BS63" s="47" t="str">
        <f>IF(AND(BQ124=0,BQ63&gt;=0),"",BQ63/BQ124)</f>
        <v/>
      </c>
      <c r="BT63" s="30" t="str">
        <f t="shared" si="10"/>
        <v/>
      </c>
      <c r="BU63" s="130">
        <f t="shared" si="32"/>
        <v>422.92299051817213</v>
      </c>
      <c r="BV63" s="30">
        <f>IF(AND(BU4=0,BU63&gt;=0), "",BU63/BU4)</f>
        <v>6.1158316177252359E-3</v>
      </c>
      <c r="BW63" s="47">
        <f>IF(AND(BU124=0,BU63&gt;=0),"",BU63/BU124)</f>
        <v>1.2252766004154229E-2</v>
      </c>
      <c r="BX63" s="131">
        <f t="shared" si="33"/>
        <v>0</v>
      </c>
      <c r="BY63" s="30" t="str">
        <f>IF(AND(BX4=0,BX63&gt;=0), "",BX63/BX4)</f>
        <v/>
      </c>
      <c r="BZ63" s="47">
        <f t="shared" si="11"/>
        <v>1</v>
      </c>
      <c r="CA63" s="129">
        <f>+'N EERR TERRA'!L71+'N EERR TERRA'!L72+'N EERR TERRA'!L73+'N EERR TERRA'!L74+'N EERR TERRA'!L75+'N EERR TERRA'!L76+'N EERR TERRA'!L77</f>
        <v>0</v>
      </c>
      <c r="CB63" s="30" t="str">
        <f>IF(AND(CA4=0,CA63&gt;=0), "",CA63/CA4)</f>
        <v/>
      </c>
      <c r="CC63" s="47" t="str">
        <f>IF(AND(CA124=0,CA63&gt;=0),"",CA63/CA124)</f>
        <v/>
      </c>
      <c r="CD63" s="30" t="str">
        <f t="shared" si="26"/>
        <v/>
      </c>
      <c r="CE63" s="130">
        <f t="shared" si="34"/>
        <v>422.92299051817213</v>
      </c>
      <c r="CF63" s="30">
        <f>IF(AND(CE4=0,CE63&gt;=0), "",CE63/CE4)</f>
        <v>6.1158316177252359E-3</v>
      </c>
      <c r="CG63" s="47">
        <f>IF(AND(CE124=0,CE63&gt;=0),"",CE63/CE124)</f>
        <v>1.2252766004154229E-2</v>
      </c>
      <c r="CH63" s="129">
        <f>+'N EERR TERRA'!M71+'N EERR TERRA'!M72+'N EERR TERRA'!M73+'N EERR TERRA'!M74+'N EERR TERRA'!M75+'N EERR TERRA'!M76+'N EERR TERRA'!M77</f>
        <v>0</v>
      </c>
      <c r="CI63" s="30" t="str">
        <f>IF(AND(CH4=0,CH63&gt;=0), "",CH63/CH4)</f>
        <v/>
      </c>
      <c r="CJ63" s="47" t="str">
        <f>IF(AND(CH124=0,CH63&gt;=0),"",CH63/CH124)</f>
        <v/>
      </c>
      <c r="CK63" s="30" t="str">
        <f t="shared" si="13"/>
        <v/>
      </c>
      <c r="CL63" s="130">
        <f t="shared" si="35"/>
        <v>422.92299051817213</v>
      </c>
      <c r="CM63" s="30">
        <f>IF(AND(CL4=0,CL63&gt;=0), "",CL63/CL4)</f>
        <v>6.1158316177252359E-3</v>
      </c>
      <c r="CN63" s="47">
        <f>IF(AND(CL124=0,CL63&gt;=0),"",CL63/CL124)</f>
        <v>1.2252766004154229E-2</v>
      </c>
      <c r="CO63" s="129">
        <f>+'N EERR TERRA'!N71+'N EERR TERRA'!N72+'N EERR TERRA'!N73+'N EERR TERRA'!N74+'N EERR TERRA'!N75+'N EERR TERRA'!N76+'N EERR TERRA'!N77</f>
        <v>0</v>
      </c>
      <c r="CP63" s="30" t="str">
        <f>IF(AND(CO4=0,CO63&gt;=0), "",CO63/CO4)</f>
        <v/>
      </c>
      <c r="CQ63" s="47" t="str">
        <f>IF(AND(CO124=0,CO63&gt;=0),"",CO63/CO124)</f>
        <v/>
      </c>
      <c r="CR63" s="30" t="str">
        <f t="shared" si="14"/>
        <v/>
      </c>
      <c r="CS63" s="130">
        <f t="shared" si="36"/>
        <v>422.92299051817213</v>
      </c>
      <c r="CT63" s="30">
        <f>IF(AND(CS4=0,CS63&gt;=0), "",CS63/CS4)</f>
        <v>6.1158316177252359E-3</v>
      </c>
      <c r="CU63" s="47">
        <f>IF(AND(CS124=0,CS63&gt;=0),"",CS63/CS124)</f>
        <v>1.2252766004154229E-2</v>
      </c>
      <c r="CV63" s="131">
        <f t="shared" si="37"/>
        <v>0</v>
      </c>
      <c r="CW63" s="30" t="str">
        <f>IF(AND(CV4=0,CV63&gt;=0), "",CV63/CV4)</f>
        <v/>
      </c>
      <c r="CX63" s="47">
        <f t="shared" si="15"/>
        <v>1</v>
      </c>
    </row>
    <row r="64" spans="1:102" outlineLevel="1" x14ac:dyDescent="0.3">
      <c r="A64" s="29" t="s">
        <v>25</v>
      </c>
      <c r="B64" s="129">
        <f>+'N EERR TERRA'!B78+'N EERR TERRA'!B79+'N EERR TERRA'!B80+'N EERR TERRA'!B81+'N EERR TERRA'!B82+'N EERR TERRA'!B83+'N EERR TERRA'!B84+'N EERR TERRA'!B85+'N EERR TERRA'!B86+'N EERR TERRA'!B87</f>
        <v>0</v>
      </c>
      <c r="C64" s="30" t="str">
        <f>IF(AND(B4=0,B64&gt;=0), "",B64/B4)</f>
        <v/>
      </c>
      <c r="D64" s="47" t="str">
        <f>IF(AND(B124=0,B64&gt;=0),"",B64/B124)</f>
        <v/>
      </c>
      <c r="E64" s="129">
        <f>+'N EERR TERRA'!C78+'N EERR TERRA'!C79+'N EERR TERRA'!C80+'N EERR TERRA'!C81+'N EERR TERRA'!C82+'N EERR TERRA'!C83+'N EERR TERRA'!C84+'N EERR TERRA'!C85+'N EERR TERRA'!C86+'N EERR TERRA'!C87</f>
        <v>0</v>
      </c>
      <c r="F64" s="30">
        <f>IF(AND(E4=0,E64&gt;=0), "",E64/E4)</f>
        <v>0</v>
      </c>
      <c r="G64" s="47">
        <f>IF(AND(E124=0,E64&gt;=0),"",E64/E124)</f>
        <v>0</v>
      </c>
      <c r="H64" s="129">
        <f>+'N EERR TERRA'!D78+'N EERR TERRA'!D79+'N EERR TERRA'!D80+'N EERR TERRA'!D81+'N EERR TERRA'!D82+'N EERR TERRA'!D83+'N EERR TERRA'!D84+'N EERR TERRA'!D85+'N EERR TERRA'!D86+'N EERR TERRA'!D87</f>
        <v>0</v>
      </c>
      <c r="I64" s="30">
        <f>IF(AND(H4=0,H64&gt;=0), "",H64/H4)</f>
        <v>0</v>
      </c>
      <c r="J64" s="47">
        <f>IF(AND(H124=0,H64&gt;=0),"",H64/H124)</f>
        <v>0</v>
      </c>
      <c r="K64" s="30" t="str">
        <f t="shared" si="19"/>
        <v/>
      </c>
      <c r="L64" s="130">
        <f t="shared" si="38"/>
        <v>0</v>
      </c>
      <c r="M64" s="30">
        <f>IF(AND(L4=0,L64&gt;=0), "",L64/L4)</f>
        <v>0</v>
      </c>
      <c r="N64" s="47">
        <f>IF(AND(L124=0,L64&gt;=0),"",L64/L124)</f>
        <v>0</v>
      </c>
      <c r="O64" s="129">
        <f>+'N EERR TERRA'!E78+'N EERR TERRA'!E79+'N EERR TERRA'!E80+'N EERR TERRA'!E81+'N EERR TERRA'!E82+'N EERR TERRA'!E83+'N EERR TERRA'!E84+'N EERR TERRA'!E85+'N EERR TERRA'!E86+'N EERR TERRA'!E87</f>
        <v>0</v>
      </c>
      <c r="P64" s="30">
        <f>IF(AND(O4=0,O64&gt;=0), "",O64/O4)</f>
        <v>0</v>
      </c>
      <c r="Q64" s="47">
        <f>IF(AND(O124=0,O64&gt;=0),"",O64/O124)</f>
        <v>0</v>
      </c>
      <c r="R64" s="30" t="str">
        <f t="shared" si="20"/>
        <v/>
      </c>
      <c r="S64" s="130">
        <f t="shared" si="39"/>
        <v>0</v>
      </c>
      <c r="T64" s="30">
        <f>IF(AND(S4=0,S64&gt;=0), "",S64/S4)</f>
        <v>0</v>
      </c>
      <c r="U64" s="47">
        <f>IF(AND(S124=0,S64&gt;=0),"",S64/S124)</f>
        <v>0</v>
      </c>
      <c r="V64" s="131"/>
      <c r="W64" s="30" t="str">
        <f>IF(AND(V4=0,V64&gt;=0), "",V64/V4)</f>
        <v/>
      </c>
      <c r="X64" s="47" t="str">
        <f t="shared" si="21"/>
        <v/>
      </c>
      <c r="Y64" s="129">
        <f>+'N EERR TERRA'!F78+'N EERR TERRA'!F79+'N EERR TERRA'!F80+'N EERR TERRA'!F81+'N EERR TERRA'!F82+'N EERR TERRA'!F83+'N EERR TERRA'!F84+'N EERR TERRA'!F85+'N EERR TERRA'!F86+'N EERR TERRA'!F87</f>
        <v>205</v>
      </c>
      <c r="Z64" s="30">
        <f>IF(AND(Y4=0,Y64&gt;=0), "",Y64/Y4)</f>
        <v>2.3155824217803409E-2</v>
      </c>
      <c r="AA64" s="47">
        <f>IF(AND(Y124=0,Y64&gt;=0),"",Y64/Y124)</f>
        <v>3.3334479180618118E-2</v>
      </c>
      <c r="AB64" s="30">
        <f t="shared" si="22"/>
        <v>1</v>
      </c>
      <c r="AC64" s="130">
        <f t="shared" si="27"/>
        <v>205</v>
      </c>
      <c r="AD64" s="30">
        <f>IF(AND(AC4=0,AC64&gt;=0), "",AC64/AC4)</f>
        <v>4.8215241376681778E-3</v>
      </c>
      <c r="AE64" s="47">
        <f>IF(AND(AC124=0,AC64&gt;=0),"",AC64/AC124)</f>
        <v>8.9774367325444644E-3</v>
      </c>
      <c r="AF64" s="129">
        <f>+'N EERR TERRA'!G78+'N EERR TERRA'!G79+'N EERR TERRA'!G80+'N EERR TERRA'!G81+'N EERR TERRA'!G82+'N EERR TERRA'!G83+'N EERR TERRA'!G84+'N EERR TERRA'!G85+'N EERR TERRA'!G86+'N EERR TERRA'!G87</f>
        <v>0</v>
      </c>
      <c r="AG64" s="30">
        <f>IF(AND(AF4=0,AF64&gt;=0), "",AF64/AF4)</f>
        <v>0</v>
      </c>
      <c r="AH64" s="47">
        <f>IF(AND(AF124=0,AF64&gt;=0),"",AF64/AF124)</f>
        <v>0</v>
      </c>
      <c r="AI64" s="30">
        <f t="shared" si="4"/>
        <v>-1</v>
      </c>
      <c r="AJ64" s="130">
        <f t="shared" si="16"/>
        <v>205</v>
      </c>
      <c r="AK64" s="30">
        <f>IF(AND(AJ4=0,AJ64&gt;=0), "",AJ64/AJ4)</f>
        <v>3.5656749131018064E-3</v>
      </c>
      <c r="AL64" s="47">
        <f>IF(AND(AJ124=0,AJ64&gt;=0),"",AJ64/AJ124)</f>
        <v>7.0522899128943875E-3</v>
      </c>
      <c r="AM64" s="129">
        <f>+'N EERR TERRA'!H78+'N EERR TERRA'!H79+'N EERR TERRA'!H80+'N EERR TERRA'!H81+'N EERR TERRA'!H82+'N EERR TERRA'!H83+'N EERR TERRA'!H84+'N EERR TERRA'!H85+'N EERR TERRA'!H86+'N EERR TERRA'!H87</f>
        <v>0</v>
      </c>
      <c r="AN64" s="30">
        <f>IF(AND(AM4=0,AM64&gt;=0), "",AM64/AM4)</f>
        <v>0</v>
      </c>
      <c r="AO64" s="47">
        <f>IF(AND(AM124=0,AM64&gt;=0),"",AM64/AM124)</f>
        <v>0</v>
      </c>
      <c r="AP64" s="30" t="str">
        <f t="shared" si="5"/>
        <v/>
      </c>
      <c r="AQ64" s="130">
        <f t="shared" si="17"/>
        <v>205</v>
      </c>
      <c r="AR64" s="30">
        <f>IF(AND(AQ4=0,AQ64&gt;=0), "",AQ64/AQ4)</f>
        <v>2.9644770082079574E-3</v>
      </c>
      <c r="AS64" s="47">
        <f>IF(AND(AQ124=0,AQ64&gt;=0),"",AQ64/AQ124)</f>
        <v>5.9391829887850212E-3</v>
      </c>
      <c r="AT64" s="131">
        <f t="shared" si="28"/>
        <v>0</v>
      </c>
      <c r="AU64" s="30" t="str">
        <f>IF(AND(AT4=0,AT64&gt;=0), "",AT64/AT4)</f>
        <v/>
      </c>
      <c r="AV64" s="47">
        <f t="shared" si="23"/>
        <v>1</v>
      </c>
      <c r="AW64" s="131">
        <f t="shared" si="40"/>
        <v>34.166666666666664</v>
      </c>
      <c r="AX64" s="30">
        <f>IF(AND(AW4=0,AW64&gt;=0), "",AW64/AW4)</f>
        <v>2.9644770082079578E-3</v>
      </c>
      <c r="AY64" s="47">
        <f>IF(AND(AW124=0,AW64&gt;=0),"",AW64/AW124)</f>
        <v>5.9391829887850221E-3</v>
      </c>
      <c r="AZ64" s="131">
        <f t="shared" si="29"/>
        <v>0</v>
      </c>
      <c r="BA64" s="30" t="str">
        <f>IF(AND(AZ4=0,AZ64&gt;=0), "",AZ64/AZ4)</f>
        <v/>
      </c>
      <c r="BB64" s="47">
        <f t="shared" si="24"/>
        <v>1</v>
      </c>
      <c r="BC64" s="129">
        <f>+'N EERR TERRA'!I78+'N EERR TERRA'!I79+'N EERR TERRA'!I80+'N EERR TERRA'!I81+'N EERR TERRA'!I82+'N EERR TERRA'!I83+'N EERR TERRA'!I84+'N EERR TERRA'!I85+'N EERR TERRA'!I86+'N EERR TERRA'!I87</f>
        <v>0</v>
      </c>
      <c r="BD64" s="30" t="str">
        <f>IF(AND(BC4=0,BC64&gt;=0), "",BC64/BC4)</f>
        <v/>
      </c>
      <c r="BE64" s="47" t="str">
        <f>IF(AND(BC124=0,BC64&gt;=0),"",BC64/BC124)</f>
        <v/>
      </c>
      <c r="BF64" s="30" t="str">
        <f t="shared" si="25"/>
        <v/>
      </c>
      <c r="BG64" s="130">
        <f t="shared" si="30"/>
        <v>205</v>
      </c>
      <c r="BH64" s="30">
        <f>IF(AND(BG4=0,BG64&gt;=0), "",BG64/BG4)</f>
        <v>2.9644770082079574E-3</v>
      </c>
      <c r="BI64" s="47">
        <f>IF(AND(BG124=0,BG64&gt;=0),"",BG64/BG124)</f>
        <v>5.9391829887850212E-3</v>
      </c>
      <c r="BJ64" s="129">
        <f>+'N EERR TERRA'!J78+'N EERR TERRA'!J79+'N EERR TERRA'!J80+'N EERR TERRA'!J81+'N EERR TERRA'!J82+'N EERR TERRA'!J83+'N EERR TERRA'!J84+'N EERR TERRA'!J85+'N EERR TERRA'!J86+'N EERR TERRA'!J87</f>
        <v>0</v>
      </c>
      <c r="BK64" s="30" t="str">
        <f>IF(AND(BJ4=0,BJ64&gt;=0), "",BJ64/BJ4)</f>
        <v/>
      </c>
      <c r="BL64" s="47" t="str">
        <f>IF(AND(BJ124=0,BJ64&gt;=0),"",BJ64/BJ124)</f>
        <v/>
      </c>
      <c r="BM64" s="30" t="str">
        <f t="shared" si="9"/>
        <v/>
      </c>
      <c r="BN64" s="130">
        <f t="shared" si="31"/>
        <v>205</v>
      </c>
      <c r="BO64" s="30">
        <f>IF(AND(BN4=0,BN64&gt;=0), "",BN64/BN4)</f>
        <v>2.9644770082079574E-3</v>
      </c>
      <c r="BP64" s="47">
        <f>IF(AND(BN124=0,BN64&gt;=0),"",BN64/BN124)</f>
        <v>5.9391829887850212E-3</v>
      </c>
      <c r="BQ64" s="129">
        <f>+'N EERR TERRA'!K78+'N EERR TERRA'!K79+'N EERR TERRA'!K80+'N EERR TERRA'!K81+'N EERR TERRA'!K82+'N EERR TERRA'!K83+'N EERR TERRA'!K84+'N EERR TERRA'!K85+'N EERR TERRA'!K86+'N EERR TERRA'!K87</f>
        <v>0</v>
      </c>
      <c r="BR64" s="30" t="str">
        <f>IF(AND(BQ4=0,BQ64&gt;=0), "",BQ64/BQ4)</f>
        <v/>
      </c>
      <c r="BS64" s="47" t="str">
        <f>IF(AND(BQ124=0,BQ64&gt;=0),"",BQ64/BQ124)</f>
        <v/>
      </c>
      <c r="BT64" s="30" t="str">
        <f t="shared" si="10"/>
        <v/>
      </c>
      <c r="BU64" s="130">
        <f t="shared" si="32"/>
        <v>205</v>
      </c>
      <c r="BV64" s="30">
        <f>IF(AND(BU4=0,BU64&gt;=0), "",BU64/BU4)</f>
        <v>2.9644770082079574E-3</v>
      </c>
      <c r="BW64" s="47">
        <f>IF(AND(BU124=0,BU64&gt;=0),"",BU64/BU124)</f>
        <v>5.9391829887850212E-3</v>
      </c>
      <c r="BX64" s="131">
        <f t="shared" si="33"/>
        <v>0</v>
      </c>
      <c r="BY64" s="30" t="str">
        <f>IF(AND(BX4=0,BX64&gt;=0), "",BX64/BX4)</f>
        <v/>
      </c>
      <c r="BZ64" s="47">
        <f t="shared" si="11"/>
        <v>1</v>
      </c>
      <c r="CA64" s="129">
        <f>+'N EERR TERRA'!L78+'N EERR TERRA'!L79+'N EERR TERRA'!L80+'N EERR TERRA'!L81+'N EERR TERRA'!L82+'N EERR TERRA'!L83+'N EERR TERRA'!L84+'N EERR TERRA'!L85+'N EERR TERRA'!L86+'N EERR TERRA'!L87</f>
        <v>0</v>
      </c>
      <c r="CB64" s="30" t="str">
        <f>IF(AND(CA4=0,CA64&gt;=0), "",CA64/CA4)</f>
        <v/>
      </c>
      <c r="CC64" s="47" t="str">
        <f>IF(AND(CA124=0,CA64&gt;=0),"",CA64/CA124)</f>
        <v/>
      </c>
      <c r="CD64" s="30" t="str">
        <f t="shared" si="26"/>
        <v/>
      </c>
      <c r="CE64" s="130">
        <f t="shared" si="34"/>
        <v>205</v>
      </c>
      <c r="CF64" s="30">
        <f>IF(AND(CE4=0,CE64&gt;=0), "",CE64/CE4)</f>
        <v>2.9644770082079574E-3</v>
      </c>
      <c r="CG64" s="47">
        <f>IF(AND(CE124=0,CE64&gt;=0),"",CE64/CE124)</f>
        <v>5.9391829887850212E-3</v>
      </c>
      <c r="CH64" s="129">
        <f>+'N EERR TERRA'!M78+'N EERR TERRA'!M79+'N EERR TERRA'!M80+'N EERR TERRA'!M81+'N EERR TERRA'!M82+'N EERR TERRA'!M83+'N EERR TERRA'!M84+'N EERR TERRA'!M85+'N EERR TERRA'!M86+'N EERR TERRA'!M87</f>
        <v>0</v>
      </c>
      <c r="CI64" s="30" t="str">
        <f>IF(AND(CH4=0,CH64&gt;=0), "",CH64/CH4)</f>
        <v/>
      </c>
      <c r="CJ64" s="47" t="str">
        <f>IF(AND(CH124=0,CH64&gt;=0),"",CH64/CH124)</f>
        <v/>
      </c>
      <c r="CK64" s="30" t="str">
        <f t="shared" si="13"/>
        <v/>
      </c>
      <c r="CL64" s="130">
        <f t="shared" si="35"/>
        <v>205</v>
      </c>
      <c r="CM64" s="30">
        <f>IF(AND(CL4=0,CL64&gt;=0), "",CL64/CL4)</f>
        <v>2.9644770082079574E-3</v>
      </c>
      <c r="CN64" s="47">
        <f>IF(AND(CL124=0,CL64&gt;=0),"",CL64/CL124)</f>
        <v>5.9391829887850212E-3</v>
      </c>
      <c r="CO64" s="129">
        <f>+'N EERR TERRA'!N78+'N EERR TERRA'!N79+'N EERR TERRA'!N80+'N EERR TERRA'!N81+'N EERR TERRA'!N82+'N EERR TERRA'!N83+'N EERR TERRA'!N84+'N EERR TERRA'!N85+'N EERR TERRA'!N86+'N EERR TERRA'!N87</f>
        <v>0</v>
      </c>
      <c r="CP64" s="30" t="str">
        <f>IF(AND(CO4=0,CO64&gt;=0), "",CO64/CO4)</f>
        <v/>
      </c>
      <c r="CQ64" s="47" t="str">
        <f>IF(AND(CO124=0,CO64&gt;=0),"",CO64/CO124)</f>
        <v/>
      </c>
      <c r="CR64" s="30" t="str">
        <f t="shared" si="14"/>
        <v/>
      </c>
      <c r="CS64" s="130">
        <f t="shared" si="36"/>
        <v>205</v>
      </c>
      <c r="CT64" s="30">
        <f>IF(AND(CS4=0,CS64&gt;=0), "",CS64/CS4)</f>
        <v>2.9644770082079574E-3</v>
      </c>
      <c r="CU64" s="47">
        <f>IF(AND(CS124=0,CS64&gt;=0),"",CS64/CS124)</f>
        <v>5.9391829887850212E-3</v>
      </c>
      <c r="CV64" s="131">
        <f t="shared" si="37"/>
        <v>0</v>
      </c>
      <c r="CW64" s="30" t="str">
        <f>IF(AND(CV4=0,CV64&gt;=0), "",CV64/CV4)</f>
        <v/>
      </c>
      <c r="CX64" s="47">
        <f t="shared" si="15"/>
        <v>1</v>
      </c>
    </row>
    <row r="65" spans="1:102" outlineLevel="1" x14ac:dyDescent="0.3">
      <c r="A65" s="29" t="s">
        <v>26</v>
      </c>
      <c r="B65" s="129">
        <f>+'N EERR TERRA'!B88+'N EERR TERRA'!B89+'N EERR TERRA'!B90</f>
        <v>0</v>
      </c>
      <c r="C65" s="30" t="str">
        <f>IF(AND(B4=0,B65&gt;=0), "",B65/B4)</f>
        <v/>
      </c>
      <c r="D65" s="47" t="str">
        <f>IF(AND(B124=0,B65&gt;=0),"",B65/B124)</f>
        <v/>
      </c>
      <c r="E65" s="129">
        <f>+'N EERR TERRA'!C88+'N EERR TERRA'!C89+'N EERR TERRA'!C90</f>
        <v>100.53968227517638</v>
      </c>
      <c r="F65" s="30">
        <f>IF(AND(E4=0,E65&gt;=0), "",E65/E4)</f>
        <v>1.0144936537331515E-2</v>
      </c>
      <c r="G65" s="47">
        <f>IF(AND(E124=0,E65&gt;=0),"",E65/E124)</f>
        <v>1.6748295417280304E-2</v>
      </c>
      <c r="H65" s="129">
        <f>+'N EERR TERRA'!D88+'N EERR TERRA'!D89+'N EERR TERRA'!D90</f>
        <v>101.16320546580316</v>
      </c>
      <c r="I65" s="30">
        <f>IF(AND(H4=0,H65&gt;=0), "",H65/H4)</f>
        <v>1.3188585466883491E-2</v>
      </c>
      <c r="J65" s="47">
        <f>IF(AND(H124=0,H65&gt;=0),"",H65/H124)</f>
        <v>2.0685585640349054E-2</v>
      </c>
      <c r="K65" s="30">
        <f t="shared" si="19"/>
        <v>6.201762095489876E-3</v>
      </c>
      <c r="L65" s="130">
        <f t="shared" si="38"/>
        <v>201.70288774097952</v>
      </c>
      <c r="M65" s="30">
        <f>IF(AND(L4=0,L65&gt;=0), "",L65/L4)</f>
        <v>1.1472878862191128E-2</v>
      </c>
      <c r="N65" s="47">
        <f>IF(AND(L124=0,L65&gt;=0),"",L65/L124)</f>
        <v>1.8515899015621933E-2</v>
      </c>
      <c r="O65" s="129">
        <f>+'N EERR TERRA'!E88+'N EERR TERRA'!E89+'N EERR TERRA'!E90</f>
        <v>164.99069777346617</v>
      </c>
      <c r="P65" s="30">
        <f>IF(AND(O4=0,O65&gt;=0), "",O65/O4)</f>
        <v>1.025821174126583E-2</v>
      </c>
      <c r="Q65" s="47">
        <f>IF(AND(O124=0,O65&gt;=0),"",O65/O124)</f>
        <v>2.848723977364628E-2</v>
      </c>
      <c r="R65" s="30">
        <f t="shared" si="20"/>
        <v>0.63093584286669346</v>
      </c>
      <c r="S65" s="130">
        <f t="shared" si="39"/>
        <v>366.69358551444566</v>
      </c>
      <c r="T65" s="30">
        <f>IF(AND(S4=0,S65&gt;=0), "",S65/S4)</f>
        <v>1.0892553609553832E-2</v>
      </c>
      <c r="U65" s="47">
        <f>IF(AND(S124=0,S65&gt;=0),"",S65/S124)</f>
        <v>2.1977127422852391E-2</v>
      </c>
      <c r="V65" s="131"/>
      <c r="W65" s="30" t="str">
        <f>IF(AND(V4=0,V65&gt;=0), "",V65/V4)</f>
        <v/>
      </c>
      <c r="X65" s="47">
        <f t="shared" si="21"/>
        <v>1</v>
      </c>
      <c r="Y65" s="129">
        <f>+'N EERR TERRA'!F88+'N EERR TERRA'!F89+'N EERR TERRA'!F90</f>
        <v>83.639285013623976</v>
      </c>
      <c r="Z65" s="30">
        <f>IF(AND(Y4=0,Y65&gt;=0), "",Y65/Y4)</f>
        <v>9.4474955194060288E-3</v>
      </c>
      <c r="AA65" s="47">
        <f>IF(AND(Y124=0,Y65&gt;=0),"",Y65/Y124)</f>
        <v>1.3600351243748456E-2</v>
      </c>
      <c r="AB65" s="30">
        <f t="shared" si="22"/>
        <v>-0.49306666289476797</v>
      </c>
      <c r="AC65" s="130">
        <f t="shared" si="27"/>
        <v>450.33287052806963</v>
      </c>
      <c r="AD65" s="30">
        <f>IF(AND(AC4=0,AC65&gt;=0), "",AC65/AC4)</f>
        <v>1.0591662464568224E-2</v>
      </c>
      <c r="AE65" s="47">
        <f>IF(AND(AC124=0,AC65&gt;=0),"",AC65/AC124)</f>
        <v>1.9721145628053088E-2</v>
      </c>
      <c r="AF65" s="129">
        <f>+'N EERR TERRA'!G88+'N EERR TERRA'!G89+'N EERR TERRA'!G90</f>
        <v>41.392521641223603</v>
      </c>
      <c r="AG65" s="30">
        <f>IF(AND(AF4=0,AF65&gt;=0), "",AF65/AF4)</f>
        <v>2.7641182123931468E-3</v>
      </c>
      <c r="AH65" s="47">
        <f>IF(AND(AF124=0,AF65&gt;=0),"",AF65/AF124)</f>
        <v>6.6402843614652481E-3</v>
      </c>
      <c r="AI65" s="30">
        <f t="shared" si="4"/>
        <v>-0.50510670154005755</v>
      </c>
      <c r="AJ65" s="130">
        <f t="shared" si="16"/>
        <v>491.72539216929323</v>
      </c>
      <c r="AK65" s="30">
        <f>IF(AND(AJ4=0,AJ65&gt;=0), "",AJ65/AJ4)</f>
        <v>8.5528433902107136E-3</v>
      </c>
      <c r="AL65" s="47">
        <f>IF(AND(AJ124=0,AJ65&gt;=0),"",AJ65/AJ124)</f>
        <v>1.6916048893217284E-2</v>
      </c>
      <c r="AM65" s="129">
        <f>+'N EERR TERRA'!H88+'N EERR TERRA'!H89+'N EERR TERRA'!H90</f>
        <v>97.437494421831232</v>
      </c>
      <c r="AN65" s="30">
        <f>IF(AND(AM4=0,AM65&gt;=0), "",AM65/AM4)</f>
        <v>8.3568887373955889E-3</v>
      </c>
      <c r="AO65" s="47">
        <f>IF(AND(AM124=0,AM65&gt;=0),"",AM65/AM124)</f>
        <v>1.7885135139961886E-2</v>
      </c>
      <c r="AP65" s="30">
        <f t="shared" si="5"/>
        <v>1.3539878837628334</v>
      </c>
      <c r="AQ65" s="130">
        <f t="shared" si="17"/>
        <v>589.16288659112445</v>
      </c>
      <c r="AR65" s="30">
        <f>IF(AND(AQ4=0,AQ65&gt;=0), "",AQ65/AQ4)</f>
        <v>8.5198040555552225E-3</v>
      </c>
      <c r="AS65" s="47">
        <f>IF(AND(AQ124=0,AQ65&gt;=0),"",AQ65/AQ124)</f>
        <v>1.7069005822758464E-2</v>
      </c>
      <c r="AT65" s="131">
        <f t="shared" si="28"/>
        <v>0</v>
      </c>
      <c r="AU65" s="30" t="str">
        <f>IF(AND(AT4=0,AT65&gt;=0), "",AT65/AT4)</f>
        <v/>
      </c>
      <c r="AV65" s="47">
        <f t="shared" si="23"/>
        <v>1</v>
      </c>
      <c r="AW65" s="131">
        <f t="shared" si="40"/>
        <v>98.193814431854079</v>
      </c>
      <c r="AX65" s="30">
        <f>IF(AND(AW4=0,AW65&gt;=0), "",AW65/AW4)</f>
        <v>8.5198040555552242E-3</v>
      </c>
      <c r="AY65" s="47">
        <f>IF(AND(AW124=0,AW65&gt;=0),"",AW65/AW124)</f>
        <v>1.7069005822758467E-2</v>
      </c>
      <c r="AZ65" s="131">
        <f t="shared" si="29"/>
        <v>0</v>
      </c>
      <c r="BA65" s="30" t="str">
        <f>IF(AND(AZ4=0,AZ65&gt;=0), "",AZ65/AZ4)</f>
        <v/>
      </c>
      <c r="BB65" s="47">
        <f t="shared" si="24"/>
        <v>1</v>
      </c>
      <c r="BC65" s="129">
        <f>+'N EERR TERRA'!I88+'N EERR TERRA'!I89+'N EERR TERRA'!I90</f>
        <v>0</v>
      </c>
      <c r="BD65" s="30" t="str">
        <f>IF(AND(BC4=0,BC65&gt;=0), "",BC65/BC4)</f>
        <v/>
      </c>
      <c r="BE65" s="47" t="str">
        <f>IF(AND(BC124=0,BC65&gt;=0),"",BC65/BC124)</f>
        <v/>
      </c>
      <c r="BF65" s="30">
        <f t="shared" si="25"/>
        <v>-1</v>
      </c>
      <c r="BG65" s="130">
        <f t="shared" si="30"/>
        <v>589.16288659112445</v>
      </c>
      <c r="BH65" s="30">
        <f>IF(AND(BG4=0,BG65&gt;=0), "",BG65/BG4)</f>
        <v>8.5198040555552225E-3</v>
      </c>
      <c r="BI65" s="47">
        <f>IF(AND(BG124=0,BG65&gt;=0),"",BG65/BG124)</f>
        <v>1.7069005822758464E-2</v>
      </c>
      <c r="BJ65" s="129">
        <f>+'N EERR TERRA'!J88+'N EERR TERRA'!J89+'N EERR TERRA'!J90</f>
        <v>0</v>
      </c>
      <c r="BK65" s="30" t="str">
        <f>IF(AND(BJ4=0,BJ65&gt;=0), "",BJ65/BJ4)</f>
        <v/>
      </c>
      <c r="BL65" s="47" t="str">
        <f>IF(AND(BJ124=0,BJ65&gt;=0),"",BJ65/BJ124)</f>
        <v/>
      </c>
      <c r="BM65" s="30" t="str">
        <f t="shared" si="9"/>
        <v/>
      </c>
      <c r="BN65" s="130">
        <f t="shared" si="31"/>
        <v>589.16288659112445</v>
      </c>
      <c r="BO65" s="30">
        <f>IF(AND(BN4=0,BN65&gt;=0), "",BN65/BN4)</f>
        <v>8.5198040555552225E-3</v>
      </c>
      <c r="BP65" s="47">
        <f>IF(AND(BN124=0,BN65&gt;=0),"",BN65/BN124)</f>
        <v>1.7069005822758464E-2</v>
      </c>
      <c r="BQ65" s="129">
        <f>+'N EERR TERRA'!K88+'N EERR TERRA'!K89+'N EERR TERRA'!K90</f>
        <v>0</v>
      </c>
      <c r="BR65" s="30" t="str">
        <f>IF(AND(BQ4=0,BQ65&gt;=0), "",BQ65/BQ4)</f>
        <v/>
      </c>
      <c r="BS65" s="47" t="str">
        <f>IF(AND(BQ124=0,BQ65&gt;=0),"",BQ65/BQ124)</f>
        <v/>
      </c>
      <c r="BT65" s="30" t="str">
        <f t="shared" si="10"/>
        <v/>
      </c>
      <c r="BU65" s="130">
        <f t="shared" si="32"/>
        <v>589.16288659112445</v>
      </c>
      <c r="BV65" s="30">
        <f>IF(AND(BU4=0,BU65&gt;=0), "",BU65/BU4)</f>
        <v>8.5198040555552225E-3</v>
      </c>
      <c r="BW65" s="47">
        <f>IF(AND(BU124=0,BU65&gt;=0),"",BU65/BU124)</f>
        <v>1.7069005822758464E-2</v>
      </c>
      <c r="BX65" s="131">
        <f t="shared" si="33"/>
        <v>0</v>
      </c>
      <c r="BY65" s="30" t="str">
        <f>IF(AND(BX4=0,BX65&gt;=0), "",BX65/BX4)</f>
        <v/>
      </c>
      <c r="BZ65" s="47">
        <f t="shared" si="11"/>
        <v>1</v>
      </c>
      <c r="CA65" s="129">
        <f>+'N EERR TERRA'!L88+'N EERR TERRA'!L89+'N EERR TERRA'!L90</f>
        <v>0</v>
      </c>
      <c r="CB65" s="30" t="str">
        <f>IF(AND(CA4=0,CA65&gt;=0), "",CA65/CA4)</f>
        <v/>
      </c>
      <c r="CC65" s="47" t="str">
        <f>IF(AND(CA124=0,CA65&gt;=0),"",CA65/CA124)</f>
        <v/>
      </c>
      <c r="CD65" s="30" t="str">
        <f t="shared" si="26"/>
        <v/>
      </c>
      <c r="CE65" s="130">
        <f t="shared" si="34"/>
        <v>589.16288659112445</v>
      </c>
      <c r="CF65" s="30">
        <f>IF(AND(CE4=0,CE65&gt;=0), "",CE65/CE4)</f>
        <v>8.5198040555552225E-3</v>
      </c>
      <c r="CG65" s="47">
        <f>IF(AND(CE124=0,CE65&gt;=0),"",CE65/CE124)</f>
        <v>1.7069005822758464E-2</v>
      </c>
      <c r="CH65" s="129">
        <f>+'N EERR TERRA'!M88+'N EERR TERRA'!M89+'N EERR TERRA'!M90</f>
        <v>0</v>
      </c>
      <c r="CI65" s="30" t="str">
        <f>IF(AND(CH4=0,CH65&gt;=0), "",CH65/CH4)</f>
        <v/>
      </c>
      <c r="CJ65" s="47" t="str">
        <f>IF(AND(CH124=0,CH65&gt;=0),"",CH65/CH124)</f>
        <v/>
      </c>
      <c r="CK65" s="30" t="str">
        <f t="shared" si="13"/>
        <v/>
      </c>
      <c r="CL65" s="130">
        <f t="shared" si="35"/>
        <v>589.16288659112445</v>
      </c>
      <c r="CM65" s="30">
        <f>IF(AND(CL4=0,CL65&gt;=0), "",CL65/CL4)</f>
        <v>8.5198040555552225E-3</v>
      </c>
      <c r="CN65" s="47">
        <f>IF(AND(CL124=0,CL65&gt;=0),"",CL65/CL124)</f>
        <v>1.7069005822758464E-2</v>
      </c>
      <c r="CO65" s="129">
        <f>+'N EERR TERRA'!N88+'N EERR TERRA'!N89+'N EERR TERRA'!N90</f>
        <v>0</v>
      </c>
      <c r="CP65" s="30" t="str">
        <f>IF(AND(CO4=0,CO65&gt;=0), "",CO65/CO4)</f>
        <v/>
      </c>
      <c r="CQ65" s="47" t="str">
        <f>IF(AND(CO124=0,CO65&gt;=0),"",CO65/CO124)</f>
        <v/>
      </c>
      <c r="CR65" s="30" t="str">
        <f t="shared" si="14"/>
        <v/>
      </c>
      <c r="CS65" s="130">
        <f t="shared" si="36"/>
        <v>589.16288659112445</v>
      </c>
      <c r="CT65" s="30">
        <f>IF(AND(CS4=0,CS65&gt;=0), "",CS65/CS4)</f>
        <v>8.5198040555552225E-3</v>
      </c>
      <c r="CU65" s="47">
        <f>IF(AND(CS124=0,CS65&gt;=0),"",CS65/CS124)</f>
        <v>1.7069005822758464E-2</v>
      </c>
      <c r="CV65" s="131">
        <f t="shared" si="37"/>
        <v>0</v>
      </c>
      <c r="CW65" s="30" t="str">
        <f>IF(AND(CV4=0,CV65&gt;=0), "",CV65/CV4)</f>
        <v/>
      </c>
      <c r="CX65" s="47">
        <f t="shared" si="15"/>
        <v>1</v>
      </c>
    </row>
    <row r="66" spans="1:102" outlineLevel="1" x14ac:dyDescent="0.3">
      <c r="A66" s="29" t="s">
        <v>116</v>
      </c>
      <c r="B66" s="129">
        <f>+'N EERR TERRA'!B91+'N EERR TERRA'!B92</f>
        <v>0</v>
      </c>
      <c r="C66" s="30" t="str">
        <f>IF(AND(B4=0,B66&gt;=0), "",B66/B4)</f>
        <v/>
      </c>
      <c r="D66" s="47" t="str">
        <f>IF(AND(B124=0,B66&gt;=0),"",B66/B124)</f>
        <v/>
      </c>
      <c r="E66" s="129">
        <f>+'N EERR TERRA'!C91+'N EERR TERRA'!C92</f>
        <v>0</v>
      </c>
      <c r="F66" s="30">
        <f>IF(AND(E4=0,E66&gt;=0), "",E66/E4)</f>
        <v>0</v>
      </c>
      <c r="G66" s="47">
        <f>IF(AND(E124=0,E66&gt;=0),"",E66/E124)</f>
        <v>0</v>
      </c>
      <c r="H66" s="129">
        <f>+'N EERR TERRA'!D91+'N EERR TERRA'!D92</f>
        <v>0</v>
      </c>
      <c r="I66" s="30">
        <f>IF(AND(H4=0,H66&gt;=0), "",H66/H4)</f>
        <v>0</v>
      </c>
      <c r="J66" s="47">
        <f>IF(AND(H124=0,H66&gt;=0),"",H66/H124)</f>
        <v>0</v>
      </c>
      <c r="K66" s="30" t="str">
        <f t="shared" si="19"/>
        <v/>
      </c>
      <c r="L66" s="130">
        <f t="shared" si="38"/>
        <v>0</v>
      </c>
      <c r="M66" s="30">
        <f>IF(AND(L4=0,L66&gt;=0), "",L66/L4)</f>
        <v>0</v>
      </c>
      <c r="N66" s="47">
        <f>IF(AND(L124=0,L66&gt;=0),"",L66/L124)</f>
        <v>0</v>
      </c>
      <c r="O66" s="129">
        <f>+'N EERR TERRA'!E91+'N EERR TERRA'!E92</f>
        <v>0</v>
      </c>
      <c r="P66" s="30">
        <f>IF(AND(O4=0,O66&gt;=0), "",O66/O4)</f>
        <v>0</v>
      </c>
      <c r="Q66" s="47">
        <f>IF(AND(O124=0,O66&gt;=0),"",O66/O124)</f>
        <v>0</v>
      </c>
      <c r="R66" s="30" t="str">
        <f t="shared" si="20"/>
        <v/>
      </c>
      <c r="S66" s="130">
        <f t="shared" si="39"/>
        <v>0</v>
      </c>
      <c r="T66" s="30">
        <f>IF(AND(S4=0,S66&gt;=0), "",S66/S4)</f>
        <v>0</v>
      </c>
      <c r="U66" s="47">
        <f>IF(AND(S124=0,S66&gt;=0),"",S66/S124)</f>
        <v>0</v>
      </c>
      <c r="V66" s="131"/>
      <c r="W66" s="30" t="str">
        <f>IF(AND(V4=0,V66&gt;=0), "",V66/V4)</f>
        <v/>
      </c>
      <c r="X66" s="47" t="str">
        <f t="shared" si="21"/>
        <v/>
      </c>
      <c r="Y66" s="129">
        <f>+'N EERR TERRA'!F91+'N EERR TERRA'!F92</f>
        <v>0</v>
      </c>
      <c r="Z66" s="30">
        <f>IF(AND(Y4=0,Y66&gt;=0), "",Y66/Y4)</f>
        <v>0</v>
      </c>
      <c r="AA66" s="47">
        <f>IF(AND(Y124=0,Y66&gt;=0),"",Y66/Y124)</f>
        <v>0</v>
      </c>
      <c r="AB66" s="30" t="str">
        <f t="shared" si="22"/>
        <v/>
      </c>
      <c r="AC66" s="130">
        <f t="shared" si="27"/>
        <v>0</v>
      </c>
      <c r="AD66" s="30">
        <f>IF(AND(AC4=0,AC66&gt;=0), "",AC66/AC4)</f>
        <v>0</v>
      </c>
      <c r="AE66" s="47">
        <f>IF(AND(AC124=0,AC66&gt;=0),"",AC66/AC124)</f>
        <v>0</v>
      </c>
      <c r="AF66" s="129">
        <f>+'N EERR TERRA'!G91+'N EERR TERRA'!G92</f>
        <v>0</v>
      </c>
      <c r="AG66" s="30">
        <f>IF(AND(AF4=0,AF66&gt;=0), "",AF66/AF4)</f>
        <v>0</v>
      </c>
      <c r="AH66" s="47">
        <f>IF(AND(AF124=0,AF66&gt;=0),"",AF66/AF124)</f>
        <v>0</v>
      </c>
      <c r="AI66" s="30" t="str">
        <f t="shared" si="4"/>
        <v/>
      </c>
      <c r="AJ66" s="130">
        <f t="shared" si="16"/>
        <v>0</v>
      </c>
      <c r="AK66" s="30">
        <f>IF(AND(AJ4=0,AJ66&gt;=0), "",AJ66/AJ4)</f>
        <v>0</v>
      </c>
      <c r="AL66" s="47">
        <f>IF(AND(AJ124=0,AJ66&gt;=0),"",AJ66/AJ124)</f>
        <v>0</v>
      </c>
      <c r="AM66" s="129">
        <f>+'N EERR TERRA'!H91+'N EERR TERRA'!H92</f>
        <v>0</v>
      </c>
      <c r="AN66" s="30">
        <f>IF(AND(AM4=0,AM66&gt;=0), "",AM66/AM4)</f>
        <v>0</v>
      </c>
      <c r="AO66" s="47">
        <f>IF(AND(AM124=0,AM66&gt;=0),"",AM66/AM124)</f>
        <v>0</v>
      </c>
      <c r="AP66" s="30" t="str">
        <f t="shared" si="5"/>
        <v/>
      </c>
      <c r="AQ66" s="130">
        <f t="shared" si="17"/>
        <v>0</v>
      </c>
      <c r="AR66" s="30">
        <f>IF(AND(AQ4=0,AQ66&gt;=0), "",AQ66/AQ4)</f>
        <v>0</v>
      </c>
      <c r="AS66" s="47">
        <f>IF(AND(AQ124=0,AQ66&gt;=0),"",AQ66/AQ124)</f>
        <v>0</v>
      </c>
      <c r="AT66" s="131">
        <f t="shared" si="28"/>
        <v>0</v>
      </c>
      <c r="AU66" s="30" t="str">
        <f>IF(AND(AT4=0,AT66&gt;=0), "",AT66/AT4)</f>
        <v/>
      </c>
      <c r="AV66" s="47" t="str">
        <f t="shared" si="23"/>
        <v/>
      </c>
      <c r="AW66" s="131">
        <f t="shared" si="40"/>
        <v>0</v>
      </c>
      <c r="AX66" s="30">
        <f>IF(AND(AW4=0,AW66&gt;=0), "",AW66/AW4)</f>
        <v>0</v>
      </c>
      <c r="AY66" s="47">
        <f>IF(AND(AW124=0,AW66&gt;=0),"",AW66/AW124)</f>
        <v>0</v>
      </c>
      <c r="AZ66" s="131">
        <f t="shared" si="29"/>
        <v>0</v>
      </c>
      <c r="BA66" s="30" t="str">
        <f>IF(AND(AZ4=0,AZ66&gt;=0), "",AZ66/AZ4)</f>
        <v/>
      </c>
      <c r="BB66" s="47" t="str">
        <f t="shared" si="24"/>
        <v/>
      </c>
      <c r="BC66" s="129">
        <f>+'N EERR TERRA'!I91+'N EERR TERRA'!I92</f>
        <v>0</v>
      </c>
      <c r="BD66" s="30" t="str">
        <f>IF(AND(BC4=0,BC66&gt;=0), "",BC66/BC4)</f>
        <v/>
      </c>
      <c r="BE66" s="47" t="str">
        <f>IF(AND(BC124=0,BC66&gt;=0),"",BC66/BC124)</f>
        <v/>
      </c>
      <c r="BF66" s="30" t="str">
        <f t="shared" si="25"/>
        <v/>
      </c>
      <c r="BG66" s="130">
        <f t="shared" si="30"/>
        <v>0</v>
      </c>
      <c r="BH66" s="30">
        <f>IF(AND(BG4=0,BG66&gt;=0), "",BG66/BG4)</f>
        <v>0</v>
      </c>
      <c r="BI66" s="47">
        <f>IF(AND(BG124=0,BG66&gt;=0),"",BG66/BG124)</f>
        <v>0</v>
      </c>
      <c r="BJ66" s="129">
        <f>+'N EERR TERRA'!J91+'N EERR TERRA'!J92</f>
        <v>0</v>
      </c>
      <c r="BK66" s="30" t="str">
        <f>IF(AND(BJ4=0,BJ66&gt;=0), "",BJ66/BJ4)</f>
        <v/>
      </c>
      <c r="BL66" s="47" t="str">
        <f>IF(AND(BJ124=0,BJ66&gt;=0),"",BJ66/BJ124)</f>
        <v/>
      </c>
      <c r="BM66" s="30" t="str">
        <f t="shared" si="9"/>
        <v/>
      </c>
      <c r="BN66" s="130">
        <f t="shared" si="31"/>
        <v>0</v>
      </c>
      <c r="BO66" s="30">
        <f>IF(AND(BN4=0,BN66&gt;=0), "",BN66/BN4)</f>
        <v>0</v>
      </c>
      <c r="BP66" s="47">
        <f>IF(AND(BN124=0,BN66&gt;=0),"",BN66/BN124)</f>
        <v>0</v>
      </c>
      <c r="BQ66" s="129">
        <f>+'N EERR TERRA'!K91+'N EERR TERRA'!K92</f>
        <v>0</v>
      </c>
      <c r="BR66" s="30" t="str">
        <f>IF(AND(BQ4=0,BQ66&gt;=0), "",BQ66/BQ4)</f>
        <v/>
      </c>
      <c r="BS66" s="47" t="str">
        <f>IF(AND(BQ124=0,BQ66&gt;=0),"",BQ66/BQ124)</f>
        <v/>
      </c>
      <c r="BT66" s="30" t="str">
        <f t="shared" si="10"/>
        <v/>
      </c>
      <c r="BU66" s="130">
        <f t="shared" si="32"/>
        <v>0</v>
      </c>
      <c r="BV66" s="30">
        <f>IF(AND(BU4=0,BU66&gt;=0), "",BU66/BU4)</f>
        <v>0</v>
      </c>
      <c r="BW66" s="47">
        <f>IF(AND(BU124=0,BU66&gt;=0),"",BU66/BU124)</f>
        <v>0</v>
      </c>
      <c r="BX66" s="131">
        <f t="shared" si="33"/>
        <v>0</v>
      </c>
      <c r="BY66" s="30" t="str">
        <f>IF(AND(BX4=0,BX66&gt;=0), "",BX66/BX4)</f>
        <v/>
      </c>
      <c r="BZ66" s="47" t="str">
        <f t="shared" si="11"/>
        <v/>
      </c>
      <c r="CA66" s="129">
        <f>+'N EERR TERRA'!L91+'N EERR TERRA'!L92</f>
        <v>0</v>
      </c>
      <c r="CB66" s="30" t="str">
        <f>IF(AND(CA4=0,CA66&gt;=0), "",CA66/CA4)</f>
        <v/>
      </c>
      <c r="CC66" s="47" t="str">
        <f>IF(AND(CA124=0,CA66&gt;=0),"",CA66/CA124)</f>
        <v/>
      </c>
      <c r="CD66" s="30" t="str">
        <f t="shared" si="26"/>
        <v/>
      </c>
      <c r="CE66" s="130">
        <f t="shared" si="34"/>
        <v>0</v>
      </c>
      <c r="CF66" s="30">
        <f>IF(AND(CE4=0,CE66&gt;=0), "",CE66/CE4)</f>
        <v>0</v>
      </c>
      <c r="CG66" s="47">
        <f>IF(AND(CE124=0,CE66&gt;=0),"",CE66/CE124)</f>
        <v>0</v>
      </c>
      <c r="CH66" s="129">
        <f>+'N EERR TERRA'!M91+'N EERR TERRA'!M92</f>
        <v>0</v>
      </c>
      <c r="CI66" s="30" t="str">
        <f>IF(AND(CH4=0,CH66&gt;=0), "",CH66/CH4)</f>
        <v/>
      </c>
      <c r="CJ66" s="47" t="str">
        <f>IF(AND(CH124=0,CH66&gt;=0),"",CH66/CH124)</f>
        <v/>
      </c>
      <c r="CK66" s="30" t="str">
        <f t="shared" si="13"/>
        <v/>
      </c>
      <c r="CL66" s="130">
        <f t="shared" si="35"/>
        <v>0</v>
      </c>
      <c r="CM66" s="30">
        <f>IF(AND(CL4=0,CL66&gt;=0), "",CL66/CL4)</f>
        <v>0</v>
      </c>
      <c r="CN66" s="47">
        <f>IF(AND(CL124=0,CL66&gt;=0),"",CL66/CL124)</f>
        <v>0</v>
      </c>
      <c r="CO66" s="129">
        <f>+'N EERR TERRA'!N91+'N EERR TERRA'!N92</f>
        <v>0</v>
      </c>
      <c r="CP66" s="30" t="str">
        <f>IF(AND(CO4=0,CO66&gt;=0), "",CO66/CO4)</f>
        <v/>
      </c>
      <c r="CQ66" s="47" t="str">
        <f>IF(AND(CO124=0,CO66&gt;=0),"",CO66/CO124)</f>
        <v/>
      </c>
      <c r="CR66" s="30" t="str">
        <f t="shared" si="14"/>
        <v/>
      </c>
      <c r="CS66" s="130">
        <f t="shared" si="36"/>
        <v>0</v>
      </c>
      <c r="CT66" s="30">
        <f>IF(AND(CS4=0,CS66&gt;=0), "",CS66/CS4)</f>
        <v>0</v>
      </c>
      <c r="CU66" s="47">
        <f>IF(AND(CS124=0,CS66&gt;=0),"",CS66/CS124)</f>
        <v>0</v>
      </c>
      <c r="CV66" s="131">
        <f t="shared" si="37"/>
        <v>0</v>
      </c>
      <c r="CW66" s="30" t="str">
        <f>IF(AND(CV4=0,CV66&gt;=0), "",CV66/CV4)</f>
        <v/>
      </c>
      <c r="CX66" s="47" t="str">
        <f t="shared" si="15"/>
        <v/>
      </c>
    </row>
    <row r="67" spans="1:102" outlineLevel="1" x14ac:dyDescent="0.3">
      <c r="A67" s="29"/>
      <c r="B67" s="129"/>
      <c r="C67" s="30"/>
      <c r="D67" s="46"/>
      <c r="E67" s="129"/>
      <c r="F67" s="30"/>
      <c r="G67" s="46"/>
      <c r="H67" s="129"/>
      <c r="I67" s="30"/>
      <c r="J67" s="46"/>
      <c r="K67" s="32" t="str">
        <f t="shared" si="19"/>
        <v/>
      </c>
      <c r="M67" s="30"/>
      <c r="N67" s="46"/>
      <c r="O67" s="129"/>
      <c r="P67" s="30"/>
      <c r="Q67" s="46"/>
      <c r="R67" s="32" t="str">
        <f t="shared" si="20"/>
        <v/>
      </c>
      <c r="T67" s="30"/>
      <c r="U67" s="46"/>
      <c r="V67" s="131"/>
      <c r="W67" s="30"/>
      <c r="X67" s="92" t="str">
        <f t="shared" si="21"/>
        <v/>
      </c>
      <c r="Y67" s="129"/>
      <c r="Z67" s="30"/>
      <c r="AA67" s="46"/>
      <c r="AB67" s="32" t="str">
        <f t="shared" si="22"/>
        <v/>
      </c>
      <c r="AD67" s="30"/>
      <c r="AE67" s="46"/>
      <c r="AF67" s="129"/>
      <c r="AG67" s="30"/>
      <c r="AH67" s="46"/>
      <c r="AI67" s="32" t="str">
        <f t="shared" si="4"/>
        <v/>
      </c>
      <c r="AJ67" s="130">
        <f t="shared" si="16"/>
        <v>0</v>
      </c>
      <c r="AK67" s="30"/>
      <c r="AL67" s="46"/>
      <c r="AM67" s="129"/>
      <c r="AN67" s="30"/>
      <c r="AO67" s="46"/>
      <c r="AP67" s="32" t="str">
        <f t="shared" si="5"/>
        <v/>
      </c>
      <c r="AQ67" s="130">
        <f t="shared" si="17"/>
        <v>0</v>
      </c>
      <c r="AR67" s="30"/>
      <c r="AS67" s="46"/>
      <c r="AT67" s="131">
        <f t="shared" si="28"/>
        <v>0</v>
      </c>
      <c r="AU67" s="30"/>
      <c r="AV67" s="92" t="str">
        <f t="shared" si="23"/>
        <v/>
      </c>
      <c r="AW67" s="131">
        <f t="shared" si="40"/>
        <v>0</v>
      </c>
      <c r="AX67" s="30"/>
      <c r="AY67" s="46"/>
      <c r="AZ67" s="131">
        <f t="shared" si="29"/>
        <v>0</v>
      </c>
      <c r="BA67" s="30"/>
      <c r="BB67" s="92" t="str">
        <f t="shared" si="24"/>
        <v/>
      </c>
      <c r="BC67" s="129"/>
      <c r="BD67" s="30"/>
      <c r="BE67" s="46"/>
      <c r="BF67" s="32" t="str">
        <f t="shared" si="25"/>
        <v/>
      </c>
      <c r="BG67" s="130">
        <f t="shared" si="30"/>
        <v>0</v>
      </c>
      <c r="BH67" s="30"/>
      <c r="BI67" s="46"/>
      <c r="BJ67" s="129"/>
      <c r="BK67" s="30"/>
      <c r="BL67" s="46"/>
      <c r="BM67" s="32" t="str">
        <f t="shared" si="9"/>
        <v/>
      </c>
      <c r="BN67" s="130">
        <f t="shared" si="31"/>
        <v>0</v>
      </c>
      <c r="BO67" s="30"/>
      <c r="BP67" s="46"/>
      <c r="BQ67" s="129"/>
      <c r="BR67" s="30"/>
      <c r="BS67" s="46"/>
      <c r="BT67" s="32" t="str">
        <f t="shared" si="10"/>
        <v/>
      </c>
      <c r="BU67" s="130">
        <f t="shared" si="32"/>
        <v>0</v>
      </c>
      <c r="BV67" s="30"/>
      <c r="BW67" s="46"/>
      <c r="BX67" s="131">
        <f t="shared" si="33"/>
        <v>0</v>
      </c>
      <c r="BY67" s="30"/>
      <c r="BZ67" s="92" t="str">
        <f t="shared" si="11"/>
        <v/>
      </c>
      <c r="CA67" s="129"/>
      <c r="CB67" s="30"/>
      <c r="CC67" s="46"/>
      <c r="CD67" s="32" t="str">
        <f t="shared" si="26"/>
        <v/>
      </c>
      <c r="CF67" s="30"/>
      <c r="CG67" s="46"/>
      <c r="CH67" s="129"/>
      <c r="CI67" s="30"/>
      <c r="CJ67" s="46"/>
      <c r="CK67" s="32" t="str">
        <f t="shared" si="13"/>
        <v/>
      </c>
      <c r="CL67" s="130">
        <f t="shared" si="35"/>
        <v>0</v>
      </c>
      <c r="CM67" s="30"/>
      <c r="CN67" s="46"/>
      <c r="CO67" s="129"/>
      <c r="CP67" s="30"/>
      <c r="CQ67" s="46"/>
      <c r="CR67" s="32" t="str">
        <f t="shared" si="14"/>
        <v/>
      </c>
      <c r="CS67" s="130">
        <f t="shared" si="36"/>
        <v>0</v>
      </c>
      <c r="CT67" s="30"/>
      <c r="CU67" s="46"/>
      <c r="CV67" s="131">
        <f t="shared" si="37"/>
        <v>0</v>
      </c>
      <c r="CW67" s="30"/>
      <c r="CX67" s="92" t="str">
        <f t="shared" si="15"/>
        <v/>
      </c>
    </row>
    <row r="68" spans="1:102" s="6" customFormat="1" x14ac:dyDescent="0.3">
      <c r="A68" s="37" t="s">
        <v>62</v>
      </c>
      <c r="B68" s="126">
        <f>SUM(B69:B82)</f>
        <v>0</v>
      </c>
      <c r="C68" s="38" t="str">
        <f>IF(AND(B4=0,B68&gt;=0), "",B68/B4)</f>
        <v/>
      </c>
      <c r="D68" s="43" t="str">
        <f>IF(AND(B124=0,B68&gt;=0),"",B68/B124)</f>
        <v/>
      </c>
      <c r="E68" s="126">
        <f>SUM(E69:E82)</f>
        <v>1660.1063496824606</v>
      </c>
      <c r="F68" s="38">
        <f>IF(AND(E4=0,E68&gt;=0), "",E68/E4)</f>
        <v>0.16751269928080842</v>
      </c>
      <c r="G68" s="43">
        <f>IF(AND(E124=0,E68&gt;=0),"",E68/E124)</f>
        <v>0.27654704032667893</v>
      </c>
      <c r="H68" s="126">
        <f>SUM(H69:H82)</f>
        <v>990.43887837164618</v>
      </c>
      <c r="I68" s="38">
        <f>IF(AND(H4=0,H68&gt;=0), "",H68/H4)</f>
        <v>0.1291229131874857</v>
      </c>
      <c r="J68" s="43">
        <f>IF(AND(H124=0,H68&gt;=0),"",H68/H124)</f>
        <v>0.2025223315705785</v>
      </c>
      <c r="K68" s="38">
        <f t="shared" si="19"/>
        <v>-0.40338829583954433</v>
      </c>
      <c r="L68" s="127">
        <f>SUM(L69:L82)</f>
        <v>2650.5452280541072</v>
      </c>
      <c r="M68" s="38">
        <f>IF(AND(L4=0,L68&gt;=0), "",L68/L4)</f>
        <v>0.15076325708967686</v>
      </c>
      <c r="N68" s="43">
        <f>IF(AND(L124=0,L68&gt;=0),"",L68/L124)</f>
        <v>0.24331445289971199</v>
      </c>
      <c r="O68" s="126">
        <f>SUM(O69:O82)</f>
        <v>1421.507395042157</v>
      </c>
      <c r="P68" s="38">
        <f>IF(AND(O4=0,O68&gt;=0), "",O68/O4)</f>
        <v>8.8381490877376956E-2</v>
      </c>
      <c r="Q68" s="43">
        <f>IF(AND(O124=0,O68&gt;=0),"",O68/O124)</f>
        <v>0.24543700068580251</v>
      </c>
      <c r="R68" s="38">
        <f t="shared" si="20"/>
        <v>0.43522980174124315</v>
      </c>
      <c r="S68" s="127">
        <f>SUM(S69:S82)</f>
        <v>4072.0526230962632</v>
      </c>
      <c r="T68" s="38">
        <f>IF(AND(S4=0,S68&gt;=0), "",S68/S4)</f>
        <v>0.12095944202507194</v>
      </c>
      <c r="U68" s="43">
        <f>IF(AND(S124=0,S68&gt;=0),"",S68/S124)</f>
        <v>0.24405122670688609</v>
      </c>
      <c r="V68" s="128">
        <f>SUM(V69:V82)</f>
        <v>0</v>
      </c>
      <c r="W68" s="38" t="str">
        <f>IF(AND(V4=0,V68&gt;=0), "",V68/V4)</f>
        <v/>
      </c>
      <c r="X68" s="91">
        <f t="shared" si="21"/>
        <v>1</v>
      </c>
      <c r="Y68" s="126">
        <f>SUM(Y69:Y82)</f>
        <v>1513.6558430517712</v>
      </c>
      <c r="Z68" s="38">
        <f>IF(AND(Y4=0,Y68&gt;=0), "",Y68/Y4)</f>
        <v>0.17097535916076995</v>
      </c>
      <c r="AA68" s="43">
        <f>IF(AND(Y124=0,Y68&gt;=0),"",Y68/Y124)</f>
        <v>0.24613136188697674</v>
      </c>
      <c r="AB68" s="38">
        <f t="shared" si="22"/>
        <v>6.482445911361677E-2</v>
      </c>
      <c r="AC68" s="127">
        <f>SUM(AC69:AC82)</f>
        <v>5585.7084661480339</v>
      </c>
      <c r="AD68" s="38">
        <f>IF(AND(AC4=0,AC68&gt;=0), "",AC68/AC4)</f>
        <v>0.13137379607565969</v>
      </c>
      <c r="AE68" s="43">
        <f>IF(AND(AC124=0,AC68&gt;=0),"",AC68/AC124)</f>
        <v>0.24461143590869247</v>
      </c>
      <c r="AF68" s="126">
        <f>SUM(AF69:AF82)</f>
        <v>1786.496307978008</v>
      </c>
      <c r="AG68" s="38">
        <f>IF(AND(AF4=0,AF68&gt;=0), "",AF68/AF4)</f>
        <v>0.11929901309364038</v>
      </c>
      <c r="AH68" s="43">
        <f>IF(AND(AF124=0,AF68&gt;=0),"",AF68/AF124)</f>
        <v>0.28659388279131415</v>
      </c>
      <c r="AI68" s="38">
        <f t="shared" ref="AI68:AI131" si="41">IF(AND(Y68=0,AF68&gt;0),100%,IF(AND(Y68&lt;0,AF68=0),(Y68-AF68)/Y68,IF(AND(Y68&gt;0,AF68&gt;0),(AF68-Y68)/Y68,IF(AND(Y68=0,AF68=0),"",(AF68-Y68)/Y68))))</f>
        <v>0.18025264209078529</v>
      </c>
      <c r="AJ68" s="127">
        <f>SUM(AJ69:AJ82)</f>
        <v>7372.2047741260412</v>
      </c>
      <c r="AK68" s="38">
        <f>IF(AND(AJ4=0,AJ68&gt;=0), "",AJ68/AJ4)</f>
        <v>0.1282287103285395</v>
      </c>
      <c r="AL68" s="43">
        <f>IF(AND(AJ124=0,AJ68&gt;=0),"",AJ68/AJ124)</f>
        <v>0.25361427007005327</v>
      </c>
      <c r="AM68" s="126">
        <f>SUM(AM69:AM82)</f>
        <v>1383.178223978688</v>
      </c>
      <c r="AN68" s="38">
        <f>IF(AND(AM4=0,AM68&gt;=0), "",AM68/AM4)</f>
        <v>0.11863058045947125</v>
      </c>
      <c r="AO68" s="43">
        <f>IF(AND(AM124=0,AM68&gt;=0),"",AM68/AM124)</f>
        <v>0.25388922001024472</v>
      </c>
      <c r="AP68" s="38">
        <f t="shared" ref="AP68:AP131" si="42">IF(AND(AF68=0,AM68&gt;0),100%,IF(AND(AF68&lt;0,AM68=0),(AF68-AM68)/AF68,IF(AND(AF68&gt;0,AM68&gt;0),(AM68-AF68)/AF68,IF(AND(AF68=0,AM68=0),"",(AM68-AF68)/AF68))))</f>
        <v>-0.22575925972990302</v>
      </c>
      <c r="AQ68" s="127">
        <f>SUM(AQ69:AQ82)</f>
        <v>8755.3829981047311</v>
      </c>
      <c r="AR68" s="38">
        <f>IF(AND(AQ4=0,AQ68&gt;=0), "",AQ68/AQ4)</f>
        <v>0.12661039802895771</v>
      </c>
      <c r="AS68" s="43">
        <f>IF(AND(AQ124=0,AQ68&gt;=0),"",AQ68/AQ124)</f>
        <v>0.25365766713483523</v>
      </c>
      <c r="AT68" s="128">
        <f>SUM(AT69:AT82)</f>
        <v>0</v>
      </c>
      <c r="AU68" s="38" t="str">
        <f>IF(AND(AT4=0,AT68&gt;=0), "",AT68/AT4)</f>
        <v/>
      </c>
      <c r="AV68" s="91">
        <f t="shared" si="23"/>
        <v>1</v>
      </c>
      <c r="AW68" s="128">
        <f>SUM(AW69:AW82)</f>
        <v>1459.2304996841222</v>
      </c>
      <c r="AX68" s="38">
        <f>IF(AND(AW4=0,AW68&gt;=0), "",AW68/AW4)</f>
        <v>0.12661039802895777</v>
      </c>
      <c r="AY68" s="43">
        <f>IF(AND(AW124=0,AW68&gt;=0),"",AW68/AW124)</f>
        <v>0.25365766713483529</v>
      </c>
      <c r="AZ68" s="128">
        <f>SUM(AZ69:AZ82)</f>
        <v>0</v>
      </c>
      <c r="BA68" s="38" t="str">
        <f>IF(AND(AZ4=0,AZ68&gt;=0), "",AZ68/AZ4)</f>
        <v/>
      </c>
      <c r="BB68" s="91">
        <f t="shared" si="24"/>
        <v>1</v>
      </c>
      <c r="BC68" s="126">
        <f>SUM(BC69:BC82)</f>
        <v>0</v>
      </c>
      <c r="BD68" s="38" t="str">
        <f>IF(AND(BC4=0,BC68&gt;=0), "",BC68/BC4)</f>
        <v/>
      </c>
      <c r="BE68" s="43" t="str">
        <f>IF(AND(BC124=0,BC68&gt;=0),"",BC68/BC124)</f>
        <v/>
      </c>
      <c r="BF68" s="38">
        <f t="shared" si="25"/>
        <v>-1</v>
      </c>
      <c r="BG68" s="127">
        <f>SUM(BG69:BG82)</f>
        <v>8755.3829981047311</v>
      </c>
      <c r="BH68" s="38">
        <f>IF(AND(BG4=0,BG68&gt;=0), "",BG68/BG4)</f>
        <v>0.12661039802895771</v>
      </c>
      <c r="BI68" s="43">
        <f>IF(AND(BG124=0,BG68&gt;=0),"",BG68/BG124)</f>
        <v>0.25365766713483523</v>
      </c>
      <c r="BJ68" s="126">
        <f>SUM(BJ69:BJ82)</f>
        <v>0</v>
      </c>
      <c r="BK68" s="38" t="str">
        <f>IF(AND(BJ4=0,BJ68&gt;=0), "",BJ68/BJ4)</f>
        <v/>
      </c>
      <c r="BL68" s="43" t="str">
        <f>IF(AND(BJ124=0,BJ68&gt;=0),"",BJ68/BJ124)</f>
        <v/>
      </c>
      <c r="BM68" s="38" t="str">
        <f t="shared" ref="BM68:BM131" si="43">IF(AND(BC68=0,BJ68&gt;0),100%,IF(AND(BC68&lt;0,BJ68=0),(BC68-BJ68)/BC68,IF(AND(BC68&gt;0,BJ68&gt;0),(BJ68-BC68)/BC68,IF(AND(BC68=0,BJ68=0),"",(BJ68-BC68)/BC68))))</f>
        <v/>
      </c>
      <c r="BN68" s="127">
        <f>SUM(BN69:BN82)</f>
        <v>8755.3829981047311</v>
      </c>
      <c r="BO68" s="38">
        <f>IF(AND(BN4=0,BN68&gt;=0), "",BN68/BN4)</f>
        <v>0.12661039802895771</v>
      </c>
      <c r="BP68" s="43">
        <f>IF(AND(BN124=0,BN68&gt;=0),"",BN68/BN124)</f>
        <v>0.25365766713483523</v>
      </c>
      <c r="BQ68" s="126">
        <f>SUM(BQ69:BQ82)</f>
        <v>0</v>
      </c>
      <c r="BR68" s="38" t="str">
        <f>IF(AND(BQ4=0,BQ68&gt;=0), "",BQ68/BQ4)</f>
        <v/>
      </c>
      <c r="BS68" s="43" t="str">
        <f>IF(AND(BQ124=0,BQ68&gt;=0),"",BQ68/BQ124)</f>
        <v/>
      </c>
      <c r="BT68" s="38" t="str">
        <f t="shared" ref="BT68:BT131" si="44">IF(AND(BJ68=0,BQ68&gt;0),100%,IF(AND(BJ68&lt;0,BQ68=0),(BJ68-BQ68)/BJ68,IF(AND(BJ68&gt;0,BQ68&gt;0),(BQ68-BJ68)/BJ68,IF(AND(BJ68=0,BQ68=0),"",(BQ68-BJ68)/BJ68))))</f>
        <v/>
      </c>
      <c r="BU68" s="127">
        <f>SUM(BU69:BU82)</f>
        <v>8755.3829981047311</v>
      </c>
      <c r="BV68" s="38">
        <f>IF(AND(BU4=0,BU68&gt;=0), "",BU68/BU4)</f>
        <v>0.12661039802895771</v>
      </c>
      <c r="BW68" s="43">
        <f>IF(AND(BU124=0,BU68&gt;=0),"",BU68/BU124)</f>
        <v>0.25365766713483523</v>
      </c>
      <c r="BX68" s="128">
        <f>SUM(BX69:BX82)</f>
        <v>0</v>
      </c>
      <c r="BY68" s="38" t="str">
        <f>IF(AND(BX4=0,BX68&gt;=0), "",BX68/BX4)</f>
        <v/>
      </c>
      <c r="BZ68" s="91">
        <f t="shared" ref="BZ68:BZ131" si="45">IF(AND(BX68=0,BU68&gt;0),100%,IF(AND(BX68&lt;0,BU68=0),(BX68-BU68)/BX68,IF(AND(BX68&gt;0,BU68&gt;0),(BU68-BX68)/BX68,IF(AND(BX68=0,BU68=0),"",(BU68-BX68)/BX68))))</f>
        <v>1</v>
      </c>
      <c r="CA68" s="126">
        <f>SUM(CA69:CA82)</f>
        <v>0</v>
      </c>
      <c r="CB68" s="38" t="str">
        <f>IF(AND(CA4=0,CA68&gt;=0), "",CA68/CA4)</f>
        <v/>
      </c>
      <c r="CC68" s="43" t="str">
        <f>IF(AND(CA124=0,CA68&gt;=0),"",CA68/CA124)</f>
        <v/>
      </c>
      <c r="CD68" s="38" t="str">
        <f t="shared" si="26"/>
        <v/>
      </c>
      <c r="CE68" s="127">
        <f>SUM(CE69:CE82)</f>
        <v>8755.3829981047311</v>
      </c>
      <c r="CF68" s="38">
        <f>IF(AND(CE4=0,CE68&gt;=0), "",CE68/CE4)</f>
        <v>0.12661039802895771</v>
      </c>
      <c r="CG68" s="43">
        <f>IF(AND(CE124=0,CE68&gt;=0),"",CE68/CE124)</f>
        <v>0.25365766713483523</v>
      </c>
      <c r="CH68" s="126">
        <f>SUM(CH69:CH82)</f>
        <v>0</v>
      </c>
      <c r="CI68" s="38" t="str">
        <f>IF(AND(CH4=0,CH68&gt;=0), "",CH68/CH4)</f>
        <v/>
      </c>
      <c r="CJ68" s="43" t="str">
        <f>IF(AND(CH124=0,CH68&gt;=0),"",CH68/CH124)</f>
        <v/>
      </c>
      <c r="CK68" s="38" t="str">
        <f t="shared" ref="CK68:CK131" si="46">IF(AND(CA68=0,CH68&gt;0),100%,IF(AND(CA68&lt;0,CH68=0),(CA68-CH68)/CA68,IF(AND(CA68&gt;0,CH68&gt;0),(CH68-CA68)/CA68,IF(AND(CA68=0,CH68=0),"",(CH68-CA68)/CA68))))</f>
        <v/>
      </c>
      <c r="CL68" s="127">
        <f>SUM(CL69:CL82)</f>
        <v>8755.3829981047311</v>
      </c>
      <c r="CM68" s="38">
        <f>IF(AND(CL4=0,CL68&gt;=0), "",CL68/CL4)</f>
        <v>0.12661039802895771</v>
      </c>
      <c r="CN68" s="43">
        <f>IF(AND(CL124=0,CL68&gt;=0),"",CL68/CL124)</f>
        <v>0.25365766713483523</v>
      </c>
      <c r="CO68" s="126">
        <f>SUM(CO69:CO82)</f>
        <v>0</v>
      </c>
      <c r="CP68" s="38" t="str">
        <f>IF(AND(CO4=0,CO68&gt;=0), "",CO68/CO4)</f>
        <v/>
      </c>
      <c r="CQ68" s="43" t="str">
        <f>IF(AND(CO124=0,CO68&gt;=0),"",CO68/CO124)</f>
        <v/>
      </c>
      <c r="CR68" s="38" t="str">
        <f t="shared" ref="CR68:CR131" si="47">IF(AND(CH68=0,CO68&gt;0),100%,IF(AND(CH68&lt;0,CO68=0),(CH68-CO68)/CH68,IF(AND(CH68&gt;0,CO68&gt;0),(CO68-CH68)/CH68,IF(AND(CH68=0,CO68=0),"",(CO68-CH68)/CH68))))</f>
        <v/>
      </c>
      <c r="CS68" s="127">
        <f>SUM(CS69:CS82)</f>
        <v>8755.3829981047311</v>
      </c>
      <c r="CT68" s="38">
        <f>IF(AND(CS4=0,CS68&gt;=0), "",CS68/CS4)</f>
        <v>0.12661039802895771</v>
      </c>
      <c r="CU68" s="43">
        <f>IF(AND(CS124=0,CS68&gt;=0),"",CS68/CS124)</f>
        <v>0.25365766713483523</v>
      </c>
      <c r="CV68" s="128">
        <f>SUM(CV69:CV82)</f>
        <v>0</v>
      </c>
      <c r="CW68" s="38" t="str">
        <f>IF(AND(CV4=0,CV68&gt;=0), "",CV68/CV4)</f>
        <v/>
      </c>
      <c r="CX68" s="91">
        <f t="shared" ref="CX68:CX131" si="48">IF(AND(CV68=0,CS68&gt;0),100%,IF(AND(CV68&lt;0,CS68=0),(CV68-CS68)/CV68,IF(AND(CV68&gt;0,CS68&gt;0),(CS68-CV68)/CV68,IF(AND(CV68=0,CS68=0),"",(CS68-CV68)/CV68))))</f>
        <v>1</v>
      </c>
    </row>
    <row r="69" spans="1:102" hidden="1" outlineLevel="1" x14ac:dyDescent="0.3">
      <c r="A69" s="29" t="s">
        <v>63</v>
      </c>
      <c r="B69" s="129">
        <f>+'N EERR TERRA'!B96+'N EERR TERRA'!B97+'N EERR TERRA'!B98+'N EERR TERRA'!B103+'N EERR TERRA'!B104+'N EERR TERRA'!B101+'N EERR TERRA'!B102</f>
        <v>0</v>
      </c>
      <c r="C69" s="30" t="str">
        <f>IF(AND(B4=0,B69&gt;=0), "",B69/B4)</f>
        <v/>
      </c>
      <c r="D69" s="47" t="str">
        <f>IF(AND(B124=0,B69&gt;=0),"",B69/B124)</f>
        <v/>
      </c>
      <c r="E69" s="129">
        <f>+'N EERR TERRA'!C96+'N EERR TERRA'!C97+'N EERR TERRA'!C98+'N EERR TERRA'!C103+'N EERR TERRA'!C104+'N EERR TERRA'!C101+'N EERR TERRA'!C102</f>
        <v>241.3263257975523</v>
      </c>
      <c r="F69" s="30">
        <f>IF(AND(E4=0,E69&gt;=0), "",E69/E4)</f>
        <v>2.4350984652037607E-2</v>
      </c>
      <c r="G69" s="47">
        <f>IF(AND(E124=0,E69&gt;=0),"",E69/E124)</f>
        <v>4.0201087818855931E-2</v>
      </c>
      <c r="H69" s="129">
        <f>+'N EERR TERRA'!D96+'N EERR TERRA'!D97+'N EERR TERRA'!D98+'N EERR TERRA'!D103+'N EERR TERRA'!D104+'N EERR TERRA'!D101+'N EERR TERRA'!D102</f>
        <v>88.909733115080783</v>
      </c>
      <c r="I69" s="30">
        <f>IF(AND(H4=0,H69&gt;=0), "",H69/H4)</f>
        <v>1.1591107741464594E-2</v>
      </c>
      <c r="J69" s="47">
        <f>IF(AND(H124=0,H69&gt;=0),"",H69/H124)</f>
        <v>1.8180027907817545E-2</v>
      </c>
      <c r="K69" s="30">
        <f t="shared" si="19"/>
        <v>-0.63157880591251025</v>
      </c>
      <c r="L69" s="130">
        <f t="shared" ref="L69:L81" si="49">+E69+H69</f>
        <v>330.2360589126331</v>
      </c>
      <c r="M69" s="30">
        <f>IF(AND(L4=0,L69&gt;=0), "",L69/L4)</f>
        <v>1.8783857495870145E-2</v>
      </c>
      <c r="N69" s="47">
        <f>IF(AND(L124=0,L69&gt;=0),"",L69/L124)</f>
        <v>3.0314972614549223E-2</v>
      </c>
      <c r="O69" s="129">
        <f>+'N EERR TERRA'!E96+'N EERR TERRA'!E97+'N EERR TERRA'!E98+'N EERR TERRA'!E103+'N EERR TERRA'!E104+'N EERR TERRA'!E101+'N EERR TERRA'!E102</f>
        <v>123.84701054507883</v>
      </c>
      <c r="P69" s="30">
        <f>IF(AND(O4=0,O69&gt;=0), "",O69/O4)</f>
        <v>7.7001241575360771E-3</v>
      </c>
      <c r="Q69" s="47">
        <f>IF(AND(O124=0,O69&gt;=0),"",O69/O124)</f>
        <v>2.1383384228673426E-2</v>
      </c>
      <c r="R69" s="30">
        <f t="shared" si="20"/>
        <v>0.39295222475560465</v>
      </c>
      <c r="S69" s="130">
        <f t="shared" ref="S69:S81" si="50">+L69+O69</f>
        <v>454.08306945771193</v>
      </c>
      <c r="T69" s="30">
        <f>IF(AND(S4=0,S69&gt;=0), "",S69/S4)</f>
        <v>1.3488439320038322E-2</v>
      </c>
      <c r="U69" s="47">
        <f>IF(AND(S124=0,S69&gt;=0),"",S69/S124)</f>
        <v>2.7214660611070151E-2</v>
      </c>
      <c r="V69" s="131"/>
      <c r="W69" s="30" t="str">
        <f>IF(AND(V4=0,V69&gt;=0), "",V69/V4)</f>
        <v/>
      </c>
      <c r="X69" s="47">
        <f t="shared" si="21"/>
        <v>1</v>
      </c>
      <c r="Y69" s="129">
        <f>+'N EERR TERRA'!F96+'N EERR TERRA'!F97+'N EERR TERRA'!F98+'N EERR TERRA'!F103+'N EERR TERRA'!F104+'N EERR TERRA'!F101+'N EERR TERRA'!F102</f>
        <v>180.46153989879329</v>
      </c>
      <c r="Z69" s="30">
        <f>IF(AND(Y4=0,Y69&gt;=0), "",Y69/Y4)</f>
        <v>2.0384076565710115E-2</v>
      </c>
      <c r="AA69" s="47">
        <f>IF(AND(Y124=0,Y69&gt;=0),"",Y69/Y124)</f>
        <v>2.9344348510529809E-2</v>
      </c>
      <c r="AB69" s="30">
        <f t="shared" si="22"/>
        <v>0.45713278911247879</v>
      </c>
      <c r="AC69" s="130">
        <f t="shared" ref="AC69:AC81" si="51">+S69+Y69</f>
        <v>634.54460935650525</v>
      </c>
      <c r="AD69" s="30">
        <f>IF(AND(AC4=0,AC69&gt;=0), "",AC69/AC4)</f>
        <v>1.4924254392388365E-2</v>
      </c>
      <c r="AE69" s="47">
        <f>IF(AND(AC124=0,AC69&gt;=0),"",AC69/AC124)</f>
        <v>2.7788215046220331E-2</v>
      </c>
      <c r="AF69" s="129">
        <f>+'N EERR TERRA'!G96+'N EERR TERRA'!G97+'N EERR TERRA'!G98+'N EERR TERRA'!G103+'N EERR TERRA'!G104+'N EERR TERRA'!G101+'N EERR TERRA'!G102</f>
        <v>508.64028206702937</v>
      </c>
      <c r="AG69" s="30">
        <f>IF(AND(AF4=0,AF69&gt;=0), "",AF69/AF4)</f>
        <v>3.3966084004364176E-2</v>
      </c>
      <c r="AH69" s="47">
        <f>IF(AND(AF124=0,AF69&gt;=0),"",AF69/AF124)</f>
        <v>8.1597254206838055E-2</v>
      </c>
      <c r="AI69" s="30">
        <f t="shared" si="41"/>
        <v>1.818552265221087</v>
      </c>
      <c r="AJ69" s="130">
        <f t="shared" si="16"/>
        <v>1143.1848914235347</v>
      </c>
      <c r="AK69" s="30">
        <f>IF(AND(AJ4=0,AJ69&gt;=0), "",AJ69/AJ4)</f>
        <v>1.9884027748223954E-2</v>
      </c>
      <c r="AL69" s="47">
        <f>IF(AND(AJ124=0,AJ69&gt;=0),"",AJ69/AJ124)</f>
        <v>3.9327176967607118E-2</v>
      </c>
      <c r="AM69" s="129">
        <f>+'N EERR TERRA'!H96+'N EERR TERRA'!H97+'N EERR TERRA'!H98+'N EERR TERRA'!H103+'N EERR TERRA'!H104+'N EERR TERRA'!H101+'N EERR TERRA'!H102</f>
        <v>565.24733262113068</v>
      </c>
      <c r="AN69" s="30">
        <f>IF(AND(AM4=0,AM69&gt;=0), "",AM69/AM4)</f>
        <v>4.8479377429127127E-2</v>
      </c>
      <c r="AO69" s="47">
        <f>IF(AND(AM124=0,AM69&gt;=0),"",AM69/AM124)</f>
        <v>0.10375395007249727</v>
      </c>
      <c r="AP69" s="30">
        <f t="shared" si="42"/>
        <v>0.11129093103688069</v>
      </c>
      <c r="AQ69" s="130">
        <f t="shared" si="17"/>
        <v>1708.4322240446654</v>
      </c>
      <c r="AR69" s="30">
        <f>IF(AND(AQ4=0,AQ69&gt;=0), "",AQ69/AQ4)</f>
        <v>2.4705405113473154E-2</v>
      </c>
      <c r="AS69" s="47">
        <f>IF(AND(AQ124=0,AQ69&gt;=0),"",AQ69/AQ124)</f>
        <v>4.9496056597747501E-2</v>
      </c>
      <c r="AT69" s="131">
        <f t="shared" ref="AT69:AT82" si="52">+V69*2</f>
        <v>0</v>
      </c>
      <c r="AU69" s="30" t="str">
        <f>IF(AND(AT4=0,AT69&gt;=0), "",AT69/AT4)</f>
        <v/>
      </c>
      <c r="AV69" s="47">
        <f t="shared" si="23"/>
        <v>1</v>
      </c>
      <c r="AW69" s="131">
        <f t="shared" si="40"/>
        <v>284.73870400744426</v>
      </c>
      <c r="AX69" s="30">
        <f>IF(AND(AW4=0,AW69&gt;=0), "",AW69/AW4)</f>
        <v>2.4705405113473161E-2</v>
      </c>
      <c r="AY69" s="47">
        <f>IF(AND(AW124=0,AW69&gt;=0),"",AW69/AW124)</f>
        <v>4.9496056597747508E-2</v>
      </c>
      <c r="AZ69" s="131">
        <f t="shared" ref="AZ69:AZ82" si="53">+AT69/6</f>
        <v>0</v>
      </c>
      <c r="BA69" s="30" t="str">
        <f>IF(AND(AZ4=0,AZ69&gt;=0), "",AZ69/AZ4)</f>
        <v/>
      </c>
      <c r="BB69" s="47">
        <f t="shared" si="24"/>
        <v>1</v>
      </c>
      <c r="BC69" s="129">
        <f>+'N EERR TERRA'!I96+'N EERR TERRA'!I97+'N EERR TERRA'!I98+'N EERR TERRA'!I103+'N EERR TERRA'!I104+'N EERR TERRA'!I101+'N EERR TERRA'!I102</f>
        <v>0</v>
      </c>
      <c r="BD69" s="30" t="str">
        <f>IF(AND(BC4=0,BC69&gt;=0), "",BC69/BC4)</f>
        <v/>
      </c>
      <c r="BE69" s="47" t="str">
        <f>IF(AND(BC124=0,BC69&gt;=0),"",BC69/BC124)</f>
        <v/>
      </c>
      <c r="BF69" s="30">
        <f t="shared" si="25"/>
        <v>-1</v>
      </c>
      <c r="BG69" s="130">
        <f t="shared" ref="BG69:BG82" si="54">+AQ69+BC69</f>
        <v>1708.4322240446654</v>
      </c>
      <c r="BH69" s="30">
        <f>IF(AND(BG4=0,BG69&gt;=0), "",BG69/BG4)</f>
        <v>2.4705405113473154E-2</v>
      </c>
      <c r="BI69" s="47">
        <f>IF(AND(BG124=0,BG69&gt;=0),"",BG69/BG124)</f>
        <v>4.9496056597747501E-2</v>
      </c>
      <c r="BJ69" s="129">
        <f>+'N EERR TERRA'!J96+'N EERR TERRA'!J97+'N EERR TERRA'!J98+'N EERR TERRA'!J103+'N EERR TERRA'!J104+'N EERR TERRA'!J101+'N EERR TERRA'!J102</f>
        <v>0</v>
      </c>
      <c r="BK69" s="30" t="str">
        <f>IF(AND(BJ4=0,BJ69&gt;=0), "",BJ69/BJ4)</f>
        <v/>
      </c>
      <c r="BL69" s="47" t="str">
        <f>IF(AND(BJ124=0,BJ69&gt;=0),"",BJ69/BJ124)</f>
        <v/>
      </c>
      <c r="BM69" s="30" t="str">
        <f t="shared" si="43"/>
        <v/>
      </c>
      <c r="BN69" s="130">
        <f t="shared" ref="BN69:BN82" si="55">+BG69+BJ69</f>
        <v>1708.4322240446654</v>
      </c>
      <c r="BO69" s="30">
        <f>IF(AND(BN4=0,BN69&gt;=0), "",BN69/BN4)</f>
        <v>2.4705405113473154E-2</v>
      </c>
      <c r="BP69" s="47">
        <f>IF(AND(BN124=0,BN69&gt;=0),"",BN69/BN124)</f>
        <v>4.9496056597747501E-2</v>
      </c>
      <c r="BQ69" s="129">
        <f>+'N EERR TERRA'!K96+'N EERR TERRA'!K97+'N EERR TERRA'!K98+'N EERR TERRA'!K103+'N EERR TERRA'!K104+'N EERR TERRA'!K101+'N EERR TERRA'!K102</f>
        <v>0</v>
      </c>
      <c r="BR69" s="30" t="str">
        <f>IF(AND(BQ4=0,BQ69&gt;=0), "",BQ69/BQ4)</f>
        <v/>
      </c>
      <c r="BS69" s="47" t="str">
        <f>IF(AND(BQ124=0,BQ69&gt;=0),"",BQ69/BQ124)</f>
        <v/>
      </c>
      <c r="BT69" s="30" t="str">
        <f t="shared" si="44"/>
        <v/>
      </c>
      <c r="BU69" s="130">
        <f t="shared" ref="BU69:BU82" si="56">+BN69+BQ69</f>
        <v>1708.4322240446654</v>
      </c>
      <c r="BV69" s="30">
        <f>IF(AND(BU4=0,BU69&gt;=0), "",BU69/BU4)</f>
        <v>2.4705405113473154E-2</v>
      </c>
      <c r="BW69" s="47">
        <f>IF(AND(BU124=0,BU69&gt;=0),"",BU69/BU124)</f>
        <v>4.9496056597747501E-2</v>
      </c>
      <c r="BX69" s="131">
        <f t="shared" ref="BX69:BX82" si="57">+AZ69*9</f>
        <v>0</v>
      </c>
      <c r="BY69" s="30" t="str">
        <f>IF(AND(BX4=0,BX69&gt;=0), "",BX69/BX4)</f>
        <v/>
      </c>
      <c r="BZ69" s="47">
        <f t="shared" si="45"/>
        <v>1</v>
      </c>
      <c r="CA69" s="129">
        <f>+'N EERR TERRA'!L96+'N EERR TERRA'!L97+'N EERR TERRA'!L98+'N EERR TERRA'!L103+'N EERR TERRA'!L104+'N EERR TERRA'!L101+'N EERR TERRA'!L102</f>
        <v>0</v>
      </c>
      <c r="CB69" s="30" t="str">
        <f>IF(AND(CA4=0,CA69&gt;=0), "",CA69/CA4)</f>
        <v/>
      </c>
      <c r="CC69" s="47" t="str">
        <f>IF(AND(CA124=0,CA69&gt;=0),"",CA69/CA124)</f>
        <v/>
      </c>
      <c r="CD69" s="30" t="str">
        <f t="shared" si="26"/>
        <v/>
      </c>
      <c r="CE69" s="130">
        <f t="shared" ref="CE69:CE81" si="58">+BU69+CA69</f>
        <v>1708.4322240446654</v>
      </c>
      <c r="CF69" s="30">
        <f>IF(AND(CE4=0,CE69&gt;=0), "",CE69/CE4)</f>
        <v>2.4705405113473154E-2</v>
      </c>
      <c r="CG69" s="47">
        <f>IF(AND(CE124=0,CE69&gt;=0),"",CE69/CE124)</f>
        <v>4.9496056597747501E-2</v>
      </c>
      <c r="CH69" s="129">
        <f>+'N EERR TERRA'!M96+'N EERR TERRA'!M97+'N EERR TERRA'!M98+'N EERR TERRA'!M103+'N EERR TERRA'!M104+'N EERR TERRA'!M101+'N EERR TERRA'!M102</f>
        <v>0</v>
      </c>
      <c r="CI69" s="30" t="str">
        <f>IF(AND(CH4=0,CH69&gt;=0), "",CH69/CH4)</f>
        <v/>
      </c>
      <c r="CJ69" s="47" t="str">
        <f>IF(AND(CH124=0,CH69&gt;=0),"",CH69/CH124)</f>
        <v/>
      </c>
      <c r="CK69" s="30" t="str">
        <f t="shared" si="46"/>
        <v/>
      </c>
      <c r="CL69" s="130">
        <f t="shared" ref="CL69:CL82" si="59">+CE69+CH69</f>
        <v>1708.4322240446654</v>
      </c>
      <c r="CM69" s="30">
        <f>IF(AND(CL4=0,CL69&gt;=0), "",CL69/CL4)</f>
        <v>2.4705405113473154E-2</v>
      </c>
      <c r="CN69" s="47">
        <f>IF(AND(CL124=0,CL69&gt;=0),"",CL69/CL124)</f>
        <v>4.9496056597747501E-2</v>
      </c>
      <c r="CO69" s="129">
        <f>+'N EERR TERRA'!N96+'N EERR TERRA'!N97+'N EERR TERRA'!N98+'N EERR TERRA'!N103+'N EERR TERRA'!N104+'N EERR TERRA'!N101+'N EERR TERRA'!N102</f>
        <v>0</v>
      </c>
      <c r="CP69" s="30" t="str">
        <f>IF(AND(CO4=0,CO69&gt;=0), "",CO69/CO4)</f>
        <v/>
      </c>
      <c r="CQ69" s="47" t="str">
        <f>IF(AND(CO124=0,CO69&gt;=0),"",CO69/CO124)</f>
        <v/>
      </c>
      <c r="CR69" s="30" t="str">
        <f t="shared" si="47"/>
        <v/>
      </c>
      <c r="CS69" s="130">
        <f t="shared" ref="CS69:CS82" si="60">+CL69+CO69</f>
        <v>1708.4322240446654</v>
      </c>
      <c r="CT69" s="30">
        <f>IF(AND(CS4=0,CS69&gt;=0), "",CS69/CS4)</f>
        <v>2.4705405113473154E-2</v>
      </c>
      <c r="CU69" s="47">
        <f>IF(AND(CS124=0,CS69&gt;=0),"",CS69/CS124)</f>
        <v>4.9496056597747501E-2</v>
      </c>
      <c r="CV69" s="131">
        <f t="shared" ref="CV69:CV82" si="61">+AZ69*12</f>
        <v>0</v>
      </c>
      <c r="CW69" s="30" t="str">
        <f>IF(AND(CV4=0,CV69&gt;=0), "",CV69/CV4)</f>
        <v/>
      </c>
      <c r="CX69" s="47">
        <f t="shared" si="48"/>
        <v>1</v>
      </c>
    </row>
    <row r="70" spans="1:102" hidden="1" outlineLevel="1" x14ac:dyDescent="0.3">
      <c r="A70" s="29" t="s">
        <v>69</v>
      </c>
      <c r="B70" s="129">
        <f>+'N EERR TERRA'!B99+'N EERR TERRA'!B100+'N EERR TERRA'!B105+'N EERR TERRA'!B106+'N EERR TERRA'!B107</f>
        <v>0</v>
      </c>
      <c r="C70" s="30" t="str">
        <f>IF(AND(B4=0,B70&gt;=0), "",B70/B4)</f>
        <v/>
      </c>
      <c r="D70" s="47" t="str">
        <f>IF(AND(B124=0,B70&gt;=0),"",B70/B124)</f>
        <v/>
      </c>
      <c r="E70" s="129">
        <f>+'N EERR TERRA'!C99+'N EERR TERRA'!C100+'N EERR TERRA'!C105+'N EERR TERRA'!C106+'N EERR TERRA'!C107</f>
        <v>909.01</v>
      </c>
      <c r="F70" s="30">
        <f>IF(AND(E4=0,E70&gt;=0), "",E70/E4)</f>
        <v>9.1723472295840242E-2</v>
      </c>
      <c r="G70" s="47">
        <f>IF(AND(E124=0,E70&gt;=0),"",E70/E124)</f>
        <v>0.15142645841661787</v>
      </c>
      <c r="H70" s="129">
        <f>+'N EERR TERRA'!D99+'N EERR TERRA'!D100+'N EERR TERRA'!D105+'N EERR TERRA'!D106+'N EERR TERRA'!D107</f>
        <v>594.70000000000005</v>
      </c>
      <c r="I70" s="30">
        <f>IF(AND(H4=0,H70&gt;=0), "",H70/H4)</f>
        <v>7.7530676702478721E-2</v>
      </c>
      <c r="J70" s="47">
        <f>IF(AND(H124=0,H70&gt;=0),"",H70/H124)</f>
        <v>0.12160268868184501</v>
      </c>
      <c r="K70" s="30">
        <f t="shared" si="19"/>
        <v>-0.34577177368785816</v>
      </c>
      <c r="L70" s="130">
        <f t="shared" si="49"/>
        <v>1503.71</v>
      </c>
      <c r="M70" s="30">
        <f>IF(AND(L4=0,L70&gt;=0), "",L70/L4)</f>
        <v>8.5531163520175993E-2</v>
      </c>
      <c r="N70" s="47">
        <f>IF(AND(L124=0,L70&gt;=0),"",L70/L124)</f>
        <v>0.13803740154942834</v>
      </c>
      <c r="O70" s="129">
        <f>+'N EERR TERRA'!E99+'N EERR TERRA'!E100+'N EERR TERRA'!E105+'N EERR TERRA'!E106+'N EERR TERRA'!E107</f>
        <v>714.66</v>
      </c>
      <c r="P70" s="30">
        <f>IF(AND(O4=0,O70&gt;=0), "",O70/O4)</f>
        <v>4.4433617785402398E-2</v>
      </c>
      <c r="Q70" s="47">
        <f>IF(AND(O124=0,O70&gt;=0),"",O70/O124)</f>
        <v>0.12339296124795308</v>
      </c>
      <c r="R70" s="30">
        <f t="shared" si="20"/>
        <v>0.2017151504960483</v>
      </c>
      <c r="S70" s="130">
        <f t="shared" si="50"/>
        <v>2218.37</v>
      </c>
      <c r="T70" s="30">
        <f>IF(AND(S4=0,S70&gt;=0), "",S70/S4)</f>
        <v>6.5896200820982229E-2</v>
      </c>
      <c r="U70" s="47">
        <f>IF(AND(S124=0,S70&gt;=0),"",S70/S124)</f>
        <v>0.1329540577936083</v>
      </c>
      <c r="V70" s="131"/>
      <c r="W70" s="30" t="str">
        <f>IF(AND(V4=0,V70&gt;=0), "",V70/V4)</f>
        <v/>
      </c>
      <c r="X70" s="47">
        <f t="shared" si="21"/>
        <v>1</v>
      </c>
      <c r="Y70" s="129">
        <f>+'N EERR TERRA'!F99+'N EERR TERRA'!F100+'N EERR TERRA'!F105+'N EERR TERRA'!F106+'N EERR TERRA'!F107</f>
        <v>914.46</v>
      </c>
      <c r="Z70" s="30">
        <f>IF(AND(Y4=0,Y70&gt;=0), "",Y70/Y4)</f>
        <v>0.1032930488498171</v>
      </c>
      <c r="AA70" s="47">
        <f>IF(AND(Y124=0,Y70&gt;=0),"",Y70/Y124)</f>
        <v>0.14869779430003924</v>
      </c>
      <c r="AB70" s="30">
        <f t="shared" si="22"/>
        <v>0.27957350348417442</v>
      </c>
      <c r="AC70" s="130">
        <f t="shared" si="51"/>
        <v>3132.83</v>
      </c>
      <c r="AD70" s="30">
        <f>IF(AND(AC4=0,AC70&gt;=0), "",AC70/AC4)</f>
        <v>7.3683002264443881E-2</v>
      </c>
      <c r="AE70" s="47">
        <f>IF(AND(AC124=0,AC70&gt;=0),"",AC70/AC124)</f>
        <v>0.13719406399423059</v>
      </c>
      <c r="AF70" s="129">
        <f>+'N EERR TERRA'!G99+'N EERR TERRA'!G100+'N EERR TERRA'!G105+'N EERR TERRA'!G106+'N EERR TERRA'!G107</f>
        <v>910.56999999999994</v>
      </c>
      <c r="AG70" s="30">
        <f>IF(AND(AF4=0,AF70&gt;=0), "",AF70/AF4)</f>
        <v>6.080622829589042E-2</v>
      </c>
      <c r="AH70" s="47">
        <f>IF(AND(AF124=0,AF70&gt;=0),"",AF70/AF124)</f>
        <v>0.14607575212324445</v>
      </c>
      <c r="AI70" s="30">
        <f t="shared" si="41"/>
        <v>-4.2538766047723244E-3</v>
      </c>
      <c r="AJ70" s="130">
        <f t="shared" si="16"/>
        <v>4043.3999999999996</v>
      </c>
      <c r="AK70" s="30">
        <f>IF(AND(AJ4=0,AJ70&gt;=0), "",AJ70/AJ4)</f>
        <v>7.032902411529679E-2</v>
      </c>
      <c r="AL70" s="47">
        <f>IF(AND(AJ124=0,AJ70&gt;=0),"",AJ70/AJ124)</f>
        <v>0.13909867821364469</v>
      </c>
      <c r="AM70" s="129">
        <f>+'N EERR TERRA'!H99+'N EERR TERRA'!H100+'N EERR TERRA'!H105+'N EERR TERRA'!H106+'N EERR TERRA'!H107</f>
        <v>240.84</v>
      </c>
      <c r="AN70" s="30">
        <f>IF(AND(AM4=0,AM70&gt;=0), "",AM70/AM4)</f>
        <v>2.0656043091594592E-2</v>
      </c>
      <c r="AO70" s="47">
        <f>IF(AND(AM124=0,AM70&gt;=0),"",AM70/AM124)</f>
        <v>4.4207375945653618E-2</v>
      </c>
      <c r="AP70" s="30">
        <f t="shared" si="42"/>
        <v>-0.735506331199139</v>
      </c>
      <c r="AQ70" s="130">
        <f t="shared" si="17"/>
        <v>4284.24</v>
      </c>
      <c r="AR70" s="30">
        <f>IF(AND(AQ4=0,AQ70&gt;=0), "",AQ70/AQ4)</f>
        <v>6.1953809647048094E-2</v>
      </c>
      <c r="AS70" s="47">
        <f>IF(AND(AQ124=0,AQ70&gt;=0),"",AQ70/AQ124)</f>
        <v>0.12412139184327971</v>
      </c>
      <c r="AT70" s="131">
        <f t="shared" si="52"/>
        <v>0</v>
      </c>
      <c r="AU70" s="30" t="str">
        <f>IF(AND(AT4=0,AT70&gt;=0), "",AT70/AT4)</f>
        <v/>
      </c>
      <c r="AV70" s="47">
        <f t="shared" si="23"/>
        <v>1</v>
      </c>
      <c r="AW70" s="131">
        <f t="shared" si="40"/>
        <v>714.04</v>
      </c>
      <c r="AX70" s="30">
        <f>IF(AND(AW4=0,AW70&gt;=0), "",AW70/AW4)</f>
        <v>6.1953809647048101E-2</v>
      </c>
      <c r="AY70" s="47">
        <f>IF(AND(AW124=0,AW70&gt;=0),"",AW70/AW124)</f>
        <v>0.12412139184327972</v>
      </c>
      <c r="AZ70" s="131">
        <f t="shared" si="53"/>
        <v>0</v>
      </c>
      <c r="BA70" s="30" t="str">
        <f>IF(AND(AZ4=0,AZ70&gt;=0), "",AZ70/AZ4)</f>
        <v/>
      </c>
      <c r="BB70" s="47">
        <f t="shared" si="24"/>
        <v>1</v>
      </c>
      <c r="BC70" s="129">
        <f>+'N EERR TERRA'!I99+'N EERR TERRA'!I100+'N EERR TERRA'!I105+'N EERR TERRA'!I106+'N EERR TERRA'!I107</f>
        <v>0</v>
      </c>
      <c r="BD70" s="30" t="str">
        <f>IF(AND(BC4=0,BC70&gt;=0), "",BC70/BC4)</f>
        <v/>
      </c>
      <c r="BE70" s="47" t="str">
        <f>IF(AND(BC124=0,BC70&gt;=0),"",BC70/BC124)</f>
        <v/>
      </c>
      <c r="BF70" s="30">
        <f t="shared" si="25"/>
        <v>-1</v>
      </c>
      <c r="BG70" s="130">
        <f t="shared" si="54"/>
        <v>4284.24</v>
      </c>
      <c r="BH70" s="30">
        <f>IF(AND(BG4=0,BG70&gt;=0), "",BG70/BG4)</f>
        <v>6.1953809647048094E-2</v>
      </c>
      <c r="BI70" s="47">
        <f>IF(AND(BG124=0,BG70&gt;=0),"",BG70/BG124)</f>
        <v>0.12412139184327971</v>
      </c>
      <c r="BJ70" s="129">
        <f>+'N EERR TERRA'!J99+'N EERR TERRA'!J100+'N EERR TERRA'!J105+'N EERR TERRA'!J106+'N EERR TERRA'!J107</f>
        <v>0</v>
      </c>
      <c r="BK70" s="30" t="str">
        <f>IF(AND(BJ4=0,BJ70&gt;=0), "",BJ70/BJ4)</f>
        <v/>
      </c>
      <c r="BL70" s="47" t="str">
        <f>IF(AND(BJ124=0,BJ70&gt;=0),"",BJ70/BJ124)</f>
        <v/>
      </c>
      <c r="BM70" s="30" t="str">
        <f t="shared" si="43"/>
        <v/>
      </c>
      <c r="BN70" s="130">
        <f t="shared" si="55"/>
        <v>4284.24</v>
      </c>
      <c r="BO70" s="30">
        <f>IF(AND(BN4=0,BN70&gt;=0), "",BN70/BN4)</f>
        <v>6.1953809647048094E-2</v>
      </c>
      <c r="BP70" s="47">
        <f>IF(AND(BN124=0,BN70&gt;=0),"",BN70/BN124)</f>
        <v>0.12412139184327971</v>
      </c>
      <c r="BQ70" s="129">
        <f>+'N EERR TERRA'!K99+'N EERR TERRA'!K100+'N EERR TERRA'!K105+'N EERR TERRA'!K106+'N EERR TERRA'!K107</f>
        <v>0</v>
      </c>
      <c r="BR70" s="30" t="str">
        <f>IF(AND(BQ4=0,BQ70&gt;=0), "",BQ70/BQ4)</f>
        <v/>
      </c>
      <c r="BS70" s="47" t="str">
        <f>IF(AND(BQ124=0,BQ70&gt;=0),"",BQ70/BQ124)</f>
        <v/>
      </c>
      <c r="BT70" s="30" t="str">
        <f t="shared" si="44"/>
        <v/>
      </c>
      <c r="BU70" s="130">
        <f t="shared" si="56"/>
        <v>4284.24</v>
      </c>
      <c r="BV70" s="30">
        <f>IF(AND(BU4=0,BU70&gt;=0), "",BU70/BU4)</f>
        <v>6.1953809647048094E-2</v>
      </c>
      <c r="BW70" s="47">
        <f>IF(AND(BU124=0,BU70&gt;=0),"",BU70/BU124)</f>
        <v>0.12412139184327971</v>
      </c>
      <c r="BX70" s="131">
        <f t="shared" si="57"/>
        <v>0</v>
      </c>
      <c r="BY70" s="30" t="str">
        <f>IF(AND(BX4=0,BX70&gt;=0), "",BX70/BX4)</f>
        <v/>
      </c>
      <c r="BZ70" s="47">
        <f t="shared" si="45"/>
        <v>1</v>
      </c>
      <c r="CA70" s="129">
        <f>+'N EERR TERRA'!L99+'N EERR TERRA'!L100+'N EERR TERRA'!L105+'N EERR TERRA'!L106+'N EERR TERRA'!L107</f>
        <v>0</v>
      </c>
      <c r="CB70" s="30" t="str">
        <f>IF(AND(CA4=0,CA70&gt;=0), "",CA70/CA4)</f>
        <v/>
      </c>
      <c r="CC70" s="47" t="str">
        <f>IF(AND(CA124=0,CA70&gt;=0),"",CA70/CA124)</f>
        <v/>
      </c>
      <c r="CD70" s="30" t="str">
        <f t="shared" si="26"/>
        <v/>
      </c>
      <c r="CE70" s="130">
        <f t="shared" si="58"/>
        <v>4284.24</v>
      </c>
      <c r="CF70" s="30">
        <f>IF(AND(CE4=0,CE70&gt;=0), "",CE70/CE4)</f>
        <v>6.1953809647048094E-2</v>
      </c>
      <c r="CG70" s="47">
        <f>IF(AND(CE124=0,CE70&gt;=0),"",CE70/CE124)</f>
        <v>0.12412139184327971</v>
      </c>
      <c r="CH70" s="129">
        <f>+'N EERR TERRA'!M99+'N EERR TERRA'!M100+'N EERR TERRA'!M105+'N EERR TERRA'!M106+'N EERR TERRA'!M107</f>
        <v>0</v>
      </c>
      <c r="CI70" s="30" t="str">
        <f>IF(AND(CH4=0,CH70&gt;=0), "",CH70/CH4)</f>
        <v/>
      </c>
      <c r="CJ70" s="47" t="str">
        <f>IF(AND(CH124=0,CH70&gt;=0),"",CH70/CH124)</f>
        <v/>
      </c>
      <c r="CK70" s="30" t="str">
        <f t="shared" si="46"/>
        <v/>
      </c>
      <c r="CL70" s="130">
        <f t="shared" si="59"/>
        <v>4284.24</v>
      </c>
      <c r="CM70" s="30">
        <f>IF(AND(CL4=0,CL70&gt;=0), "",CL70/CL4)</f>
        <v>6.1953809647048094E-2</v>
      </c>
      <c r="CN70" s="47">
        <f>IF(AND(CL124=0,CL70&gt;=0),"",CL70/CL124)</f>
        <v>0.12412139184327971</v>
      </c>
      <c r="CO70" s="129">
        <f>+'N EERR TERRA'!N99+'N EERR TERRA'!N100+'N EERR TERRA'!N105+'N EERR TERRA'!N106+'N EERR TERRA'!N107</f>
        <v>0</v>
      </c>
      <c r="CP70" s="30" t="str">
        <f>IF(AND(CO4=0,CO70&gt;=0), "",CO70/CO4)</f>
        <v/>
      </c>
      <c r="CQ70" s="47" t="str">
        <f>IF(AND(CO124=0,CO70&gt;=0),"",CO70/CO124)</f>
        <v/>
      </c>
      <c r="CR70" s="30" t="str">
        <f t="shared" si="47"/>
        <v/>
      </c>
      <c r="CS70" s="130">
        <f t="shared" si="60"/>
        <v>4284.24</v>
      </c>
      <c r="CT70" s="30">
        <f>IF(AND(CS4=0,CS70&gt;=0), "",CS70/CS4)</f>
        <v>6.1953809647048094E-2</v>
      </c>
      <c r="CU70" s="47">
        <f>IF(AND(CS124=0,CS70&gt;=0),"",CS70/CS124)</f>
        <v>0.12412139184327971</v>
      </c>
      <c r="CV70" s="131">
        <f t="shared" si="61"/>
        <v>0</v>
      </c>
      <c r="CW70" s="30" t="str">
        <f>IF(AND(CV4=0,CV70&gt;=0), "",CV70/CV4)</f>
        <v/>
      </c>
      <c r="CX70" s="47">
        <f t="shared" si="48"/>
        <v>1</v>
      </c>
    </row>
    <row r="71" spans="1:102" hidden="1" outlineLevel="1" x14ac:dyDescent="0.3">
      <c r="A71" s="29" t="s">
        <v>64</v>
      </c>
      <c r="B71" s="129">
        <f>+'N EERR TERRA'!B108</f>
        <v>0</v>
      </c>
      <c r="C71" s="30" t="str">
        <f>IF(AND(B4=0,B71&gt;=0), "",B71/B4)</f>
        <v/>
      </c>
      <c r="D71" s="47" t="str">
        <f>IF(AND(B124=0,B71&gt;=0),"",B71/B124)</f>
        <v/>
      </c>
      <c r="E71" s="129">
        <f>+'N EERR TERRA'!C108</f>
        <v>174.9</v>
      </c>
      <c r="F71" s="30">
        <f>IF(AND(E4=0,E71&gt;=0), "",E71/E4)</f>
        <v>1.7648249529204803E-2</v>
      </c>
      <c r="G71" s="47">
        <f>IF(AND(E124=0,E71&gt;=0),"",E71/E124)</f>
        <v>2.9135529396889435E-2</v>
      </c>
      <c r="H71" s="129">
        <f>+'N EERR TERRA'!D108</f>
        <v>143.53</v>
      </c>
      <c r="I71" s="30">
        <f>IF(AND(H4=0,H71&gt;=0), "",H71/H4)</f>
        <v>1.8711918660008021E-2</v>
      </c>
      <c r="J71" s="47">
        <f>IF(AND(H124=0,H71&gt;=0),"",H71/H124)</f>
        <v>2.9348636129990269E-2</v>
      </c>
      <c r="K71" s="30">
        <f t="shared" si="19"/>
        <v>-0.17935963407661523</v>
      </c>
      <c r="L71" s="130">
        <f t="shared" si="49"/>
        <v>318.43</v>
      </c>
      <c r="M71" s="30">
        <f>IF(AND(L4=0,L71&gt;=0), "",L71/L4)</f>
        <v>1.8112327775787647E-2</v>
      </c>
      <c r="N71" s="47">
        <f>IF(AND(L124=0,L71&gt;=0),"",L71/L124)</f>
        <v>2.9231201345594874E-2</v>
      </c>
      <c r="O71" s="129">
        <f>+'N EERR TERRA'!E108</f>
        <v>178.54</v>
      </c>
      <c r="P71" s="30">
        <f>IF(AND(O4=0,O71&gt;=0), "",O71/O4)</f>
        <v>1.1100632635666952E-2</v>
      </c>
      <c r="Q71" s="47">
        <f>IF(AND(O124=0,O71&gt;=0),"",O71/O124)</f>
        <v>3.08266578529784E-2</v>
      </c>
      <c r="R71" s="30">
        <f t="shared" si="20"/>
        <v>0.2439211314707726</v>
      </c>
      <c r="S71" s="130">
        <f t="shared" si="50"/>
        <v>496.97</v>
      </c>
      <c r="T71" s="30">
        <f>IF(AND(S4=0,S71&gt;=0), "",S71/S4)</f>
        <v>1.4762386311572706E-2</v>
      </c>
      <c r="U71" s="47">
        <f>IF(AND(S124=0,S71&gt;=0),"",S71/S124)</f>
        <v>2.9785012464868137E-2</v>
      </c>
      <c r="V71" s="131"/>
      <c r="W71" s="30" t="str">
        <f>IF(AND(V4=0,V71&gt;=0), "",V71/V4)</f>
        <v/>
      </c>
      <c r="X71" s="47">
        <f t="shared" si="21"/>
        <v>1</v>
      </c>
      <c r="Y71" s="129">
        <f>+'N EERR TERRA'!F108</f>
        <v>88.4</v>
      </c>
      <c r="Z71" s="30">
        <f>IF(AND(Y4=0,Y71&gt;=0), "",Y71/Y4)</f>
        <v>9.9852432236771788E-3</v>
      </c>
      <c r="AA71" s="47">
        <f>IF(AND(Y124=0,Y71&gt;=0),"",Y71/Y124)</f>
        <v>1.4374477851544595E-2</v>
      </c>
      <c r="AB71" s="30">
        <f t="shared" si="22"/>
        <v>-0.50487285762294154</v>
      </c>
      <c r="AC71" s="130">
        <f t="shared" si="51"/>
        <v>585.37</v>
      </c>
      <c r="AD71" s="30">
        <f>IF(AND(AC4=0,AC71&gt;=0), "",AC71/AC4)</f>
        <v>1.3767685777886932E-2</v>
      </c>
      <c r="AE71" s="47">
        <f>IF(AND(AC124=0,AC71&gt;=0),"",AC71/AC124)</f>
        <v>2.5634742146973432E-2</v>
      </c>
      <c r="AF71" s="129">
        <f>+'N EERR TERRA'!G108</f>
        <v>99.45</v>
      </c>
      <c r="AG71" s="30">
        <f>IF(AND(AF4=0,AF71&gt;=0), "",AF71/AF4)</f>
        <v>6.6410922872775328E-3</v>
      </c>
      <c r="AH71" s="47">
        <f>IF(AND(AF124=0,AF71&gt;=0),"",AF71/AF124)</f>
        <v>1.5953999745935692E-2</v>
      </c>
      <c r="AI71" s="30">
        <f t="shared" si="41"/>
        <v>0.12499999999999996</v>
      </c>
      <c r="AJ71" s="130">
        <f t="shared" ref="AJ71:AJ135" si="62">+AC71+AF71</f>
        <v>684.82</v>
      </c>
      <c r="AK71" s="30">
        <f>IF(AND(AJ4=0,AJ71&gt;=0), "",AJ71/AJ4)</f>
        <v>1.1911441434099411E-2</v>
      </c>
      <c r="AL71" s="47">
        <f>IF(AND(AJ124=0,AJ71&gt;=0),"",AJ71/AJ124)</f>
        <v>2.3558776478772366E-2</v>
      </c>
      <c r="AM71" s="129">
        <f>+'N EERR TERRA'!H108</f>
        <v>316.39999999999998</v>
      </c>
      <c r="AN71" s="30">
        <f>IF(AND(AM4=0,AM71&gt;=0), "",AM71/AM4)</f>
        <v>2.7136572139929118E-2</v>
      </c>
      <c r="AO71" s="47">
        <f>IF(AND(AM124=0,AM71&gt;=0),"",AM71/AM124)</f>
        <v>5.8076788528503585E-2</v>
      </c>
      <c r="AP71" s="30">
        <f t="shared" si="42"/>
        <v>2.1814982403217695</v>
      </c>
      <c r="AQ71" s="130">
        <f t="shared" ref="AQ71:AQ135" si="63">+AJ71+AM71</f>
        <v>1001.22</v>
      </c>
      <c r="AR71" s="30">
        <f>IF(AND(AQ4=0,AQ71&gt;=0), "",AQ71/AQ4)</f>
        <v>1.4478505708087666E-2</v>
      </c>
      <c r="AS71" s="47">
        <f>IF(AND(AQ124=0,AQ71&gt;=0),"",AQ71/AQ124)</f>
        <v>2.9006969717226046E-2</v>
      </c>
      <c r="AT71" s="131">
        <f t="shared" si="52"/>
        <v>0</v>
      </c>
      <c r="AU71" s="30" t="str">
        <f>IF(AND(AT4=0,AT71&gt;=0), "",AT71/AT4)</f>
        <v/>
      </c>
      <c r="AV71" s="47">
        <f t="shared" si="23"/>
        <v>1</v>
      </c>
      <c r="AW71" s="131">
        <f t="shared" si="40"/>
        <v>166.87</v>
      </c>
      <c r="AX71" s="30">
        <f>IF(AND(AW4=0,AW71&gt;=0), "",AW71/AW4)</f>
        <v>1.4478505708087668E-2</v>
      </c>
      <c r="AY71" s="47">
        <f>IF(AND(AW124=0,AW71&gt;=0),"",AW71/AW124)</f>
        <v>2.900696971722605E-2</v>
      </c>
      <c r="AZ71" s="131">
        <f t="shared" si="53"/>
        <v>0</v>
      </c>
      <c r="BA71" s="30" t="str">
        <f>IF(AND(AZ4=0,AZ71&gt;=0), "",AZ71/AZ4)</f>
        <v/>
      </c>
      <c r="BB71" s="47">
        <f t="shared" si="24"/>
        <v>1</v>
      </c>
      <c r="BC71" s="129">
        <f>+'N EERR TERRA'!I108</f>
        <v>0</v>
      </c>
      <c r="BD71" s="30" t="str">
        <f>IF(AND(BC4=0,BC71&gt;=0), "",BC71/BC4)</f>
        <v/>
      </c>
      <c r="BE71" s="47" t="str">
        <f>IF(AND(BC124=0,BC71&gt;=0),"",BC71/BC124)</f>
        <v/>
      </c>
      <c r="BF71" s="30">
        <f t="shared" si="25"/>
        <v>-1</v>
      </c>
      <c r="BG71" s="130">
        <f t="shared" si="54"/>
        <v>1001.22</v>
      </c>
      <c r="BH71" s="30">
        <f>IF(AND(BG4=0,BG71&gt;=0), "",BG71/BG4)</f>
        <v>1.4478505708087666E-2</v>
      </c>
      <c r="BI71" s="47">
        <f>IF(AND(BG124=0,BG71&gt;=0),"",BG71/BG124)</f>
        <v>2.9006969717226046E-2</v>
      </c>
      <c r="BJ71" s="129">
        <f>+'N EERR TERRA'!J108</f>
        <v>0</v>
      </c>
      <c r="BK71" s="30" t="str">
        <f>IF(AND(BJ4=0,BJ71&gt;=0), "",BJ71/BJ4)</f>
        <v/>
      </c>
      <c r="BL71" s="47" t="str">
        <f>IF(AND(BJ124=0,BJ71&gt;=0),"",BJ71/BJ124)</f>
        <v/>
      </c>
      <c r="BM71" s="30" t="str">
        <f t="shared" si="43"/>
        <v/>
      </c>
      <c r="BN71" s="130">
        <f t="shared" si="55"/>
        <v>1001.22</v>
      </c>
      <c r="BO71" s="30">
        <f>IF(AND(BN4=0,BN71&gt;=0), "",BN71/BN4)</f>
        <v>1.4478505708087666E-2</v>
      </c>
      <c r="BP71" s="47">
        <f>IF(AND(BN124=0,BN71&gt;=0),"",BN71/BN124)</f>
        <v>2.9006969717226046E-2</v>
      </c>
      <c r="BQ71" s="129">
        <f>+'N EERR TERRA'!K108</f>
        <v>0</v>
      </c>
      <c r="BR71" s="30" t="str">
        <f>IF(AND(BQ4=0,BQ71&gt;=0), "",BQ71/BQ4)</f>
        <v/>
      </c>
      <c r="BS71" s="47" t="str">
        <f>IF(AND(BQ124=0,BQ71&gt;=0),"",BQ71/BQ124)</f>
        <v/>
      </c>
      <c r="BT71" s="30" t="str">
        <f t="shared" si="44"/>
        <v/>
      </c>
      <c r="BU71" s="130">
        <f t="shared" si="56"/>
        <v>1001.22</v>
      </c>
      <c r="BV71" s="30">
        <f>IF(AND(BU4=0,BU71&gt;=0), "",BU71/BU4)</f>
        <v>1.4478505708087666E-2</v>
      </c>
      <c r="BW71" s="47">
        <f>IF(AND(BU124=0,BU71&gt;=0),"",BU71/BU124)</f>
        <v>2.9006969717226046E-2</v>
      </c>
      <c r="BX71" s="131">
        <f t="shared" si="57"/>
        <v>0</v>
      </c>
      <c r="BY71" s="30" t="str">
        <f>IF(AND(BX4=0,BX71&gt;=0), "",BX71/BX4)</f>
        <v/>
      </c>
      <c r="BZ71" s="47">
        <f t="shared" si="45"/>
        <v>1</v>
      </c>
      <c r="CA71" s="129">
        <f>+'N EERR TERRA'!L108</f>
        <v>0</v>
      </c>
      <c r="CB71" s="30" t="str">
        <f>IF(AND(CA4=0,CA71&gt;=0), "",CA71/CA4)</f>
        <v/>
      </c>
      <c r="CC71" s="47" t="str">
        <f>IF(AND(CA124=0,CA71&gt;=0),"",CA71/CA124)</f>
        <v/>
      </c>
      <c r="CD71" s="30" t="str">
        <f t="shared" si="26"/>
        <v/>
      </c>
      <c r="CE71" s="130">
        <f t="shared" si="58"/>
        <v>1001.22</v>
      </c>
      <c r="CF71" s="30">
        <f>IF(AND(CE4=0,CE71&gt;=0), "",CE71/CE4)</f>
        <v>1.4478505708087666E-2</v>
      </c>
      <c r="CG71" s="47">
        <f>IF(AND(CE124=0,CE71&gt;=0),"",CE71/CE124)</f>
        <v>2.9006969717226046E-2</v>
      </c>
      <c r="CH71" s="129">
        <f>+'N EERR TERRA'!M108</f>
        <v>0</v>
      </c>
      <c r="CI71" s="30" t="str">
        <f>IF(AND(CH4=0,CH71&gt;=0), "",CH71/CH4)</f>
        <v/>
      </c>
      <c r="CJ71" s="47" t="str">
        <f>IF(AND(CH124=0,CH71&gt;=0),"",CH71/CH124)</f>
        <v/>
      </c>
      <c r="CK71" s="30" t="str">
        <f t="shared" si="46"/>
        <v/>
      </c>
      <c r="CL71" s="130">
        <f t="shared" si="59"/>
        <v>1001.22</v>
      </c>
      <c r="CM71" s="30">
        <f>IF(AND(CL4=0,CL71&gt;=0), "",CL71/CL4)</f>
        <v>1.4478505708087666E-2</v>
      </c>
      <c r="CN71" s="47">
        <f>IF(AND(CL124=0,CL71&gt;=0),"",CL71/CL124)</f>
        <v>2.9006969717226046E-2</v>
      </c>
      <c r="CO71" s="129">
        <f>+'N EERR TERRA'!N108</f>
        <v>0</v>
      </c>
      <c r="CP71" s="30" t="str">
        <f>IF(AND(CO4=0,CO71&gt;=0), "",CO71/CO4)</f>
        <v/>
      </c>
      <c r="CQ71" s="47" t="str">
        <f>IF(AND(CO124=0,CO71&gt;=0),"",CO71/CO124)</f>
        <v/>
      </c>
      <c r="CR71" s="30" t="str">
        <f t="shared" si="47"/>
        <v/>
      </c>
      <c r="CS71" s="130">
        <f t="shared" si="60"/>
        <v>1001.22</v>
      </c>
      <c r="CT71" s="30">
        <f>IF(AND(CS4=0,CS71&gt;=0), "",CS71/CS4)</f>
        <v>1.4478505708087666E-2</v>
      </c>
      <c r="CU71" s="47">
        <f>IF(AND(CS124=0,CS71&gt;=0),"",CS71/CS124)</f>
        <v>2.9006969717226046E-2</v>
      </c>
      <c r="CV71" s="131">
        <f t="shared" si="61"/>
        <v>0</v>
      </c>
      <c r="CW71" s="30" t="str">
        <f>IF(AND(CV4=0,CV71&gt;=0), "",CV71/CV4)</f>
        <v/>
      </c>
      <c r="CX71" s="47">
        <f t="shared" si="48"/>
        <v>1</v>
      </c>
    </row>
    <row r="72" spans="1:102" hidden="1" outlineLevel="1" x14ac:dyDescent="0.3">
      <c r="A72" s="29" t="s">
        <v>65</v>
      </c>
      <c r="B72" s="129">
        <f>+'N EERR TERRA'!B109+'N EERR TERRA'!B110+'N EERR TERRA'!B111+'N EERR TERRA'!B112</f>
        <v>0</v>
      </c>
      <c r="C72" s="30" t="str">
        <f>IF(AND(B4=0,B72&gt;=0), "",B72/B4)</f>
        <v/>
      </c>
      <c r="D72" s="47" t="str">
        <f>IF(AND(B124=0,B72&gt;=0),"",B72/B124)</f>
        <v/>
      </c>
      <c r="E72" s="129">
        <f>+'N EERR TERRA'!C109+'N EERR TERRA'!C110+'N EERR TERRA'!C111+'N EERR TERRA'!C112</f>
        <v>71.340430113499608</v>
      </c>
      <c r="F72" s="30">
        <f>IF(AND(E4=0,E72&gt;=0), "",E72/E4)</f>
        <v>7.1985918362712275E-3</v>
      </c>
      <c r="G72" s="47">
        <f>IF(AND(E124=0,E72&gt;=0),"",E72/E124)</f>
        <v>1.1884169232467719E-2</v>
      </c>
      <c r="H72" s="129">
        <f>+'N EERR TERRA'!D109+'N EERR TERRA'!D110+'N EERR TERRA'!D111+'N EERR TERRA'!D112</f>
        <v>0</v>
      </c>
      <c r="I72" s="30">
        <f>IF(AND(H4=0,H72&gt;=0), "",H72/H4)</f>
        <v>0</v>
      </c>
      <c r="J72" s="47">
        <f>IF(AND(H124=0,H72&gt;=0),"",H72/H124)</f>
        <v>0</v>
      </c>
      <c r="K72" s="30">
        <f t="shared" si="19"/>
        <v>-1</v>
      </c>
      <c r="L72" s="130">
        <f t="shared" si="49"/>
        <v>71.340430113499608</v>
      </c>
      <c r="M72" s="30">
        <f>IF(AND(L4=0,L72&gt;=0), "",L72/L4)</f>
        <v>4.0578502461494723E-3</v>
      </c>
      <c r="N72" s="47">
        <f>IF(AND(L124=0,L72&gt;=0),"",L72/L124)</f>
        <v>6.5489007842510025E-3</v>
      </c>
      <c r="O72" s="129">
        <f>+'N EERR TERRA'!E109+'N EERR TERRA'!E110+'N EERR TERRA'!E111+'N EERR TERRA'!E112</f>
        <v>0</v>
      </c>
      <c r="P72" s="30">
        <f>IF(AND(O4=0,O72&gt;=0), "",O72/O4)</f>
        <v>0</v>
      </c>
      <c r="Q72" s="47">
        <f>IF(AND(O124=0,O72&gt;=0),"",O72/O124)</f>
        <v>0</v>
      </c>
      <c r="R72" s="30" t="str">
        <f t="shared" si="20"/>
        <v/>
      </c>
      <c r="S72" s="130">
        <f t="shared" si="50"/>
        <v>71.340430113499608</v>
      </c>
      <c r="T72" s="30">
        <f>IF(AND(S4=0,S72&gt;=0), "",S72/S4)</f>
        <v>2.119152039296609E-3</v>
      </c>
      <c r="U72" s="47">
        <f>IF(AND(S124=0,S72&gt;=0),"",S72/S124)</f>
        <v>4.2756617103238423E-3</v>
      </c>
      <c r="V72" s="131"/>
      <c r="W72" s="30" t="str">
        <f>IF(AND(V4=0,V72&gt;=0), "",V72/V4)</f>
        <v/>
      </c>
      <c r="X72" s="47">
        <f t="shared" si="21"/>
        <v>1</v>
      </c>
      <c r="Y72" s="129">
        <f>+'N EERR TERRA'!F109+'N EERR TERRA'!F110+'N EERR TERRA'!F111+'N EERR TERRA'!F112</f>
        <v>0</v>
      </c>
      <c r="Z72" s="30">
        <f>IF(AND(Y4=0,Y72&gt;=0), "",Y72/Y4)</f>
        <v>0</v>
      </c>
      <c r="AA72" s="47">
        <f>IF(AND(Y124=0,Y72&gt;=0),"",Y72/Y124)</f>
        <v>0</v>
      </c>
      <c r="AB72" s="30" t="str">
        <f t="shared" si="22"/>
        <v/>
      </c>
      <c r="AC72" s="130">
        <f t="shared" si="51"/>
        <v>71.340430113499608</v>
      </c>
      <c r="AD72" s="30">
        <f>IF(AND(AC4=0,AC72&gt;=0), "",AC72/AC4)</f>
        <v>1.6779005160188687E-3</v>
      </c>
      <c r="AE72" s="47">
        <f>IF(AND(AC124=0,AC72&gt;=0),"",AC72/AC124)</f>
        <v>3.1241668186168421E-3</v>
      </c>
      <c r="AF72" s="129">
        <f>+'N EERR TERRA'!G109+'N EERR TERRA'!G110+'N EERR TERRA'!G111+'N EERR TERRA'!G112</f>
        <v>66.380508130081296</v>
      </c>
      <c r="AG72" s="30">
        <f>IF(AND(AF4=0,AF72&gt;=0), "",AF72/AF4)</f>
        <v>4.4327710464378729E-3</v>
      </c>
      <c r="AH72" s="47">
        <f>IF(AND(AF124=0,AF72&gt;=0),"",AF72/AF124)</f>
        <v>1.0648915131648055E-2</v>
      </c>
      <c r="AI72" s="30">
        <f t="shared" si="41"/>
        <v>1</v>
      </c>
      <c r="AJ72" s="130">
        <f t="shared" si="62"/>
        <v>137.72093824358092</v>
      </c>
      <c r="AK72" s="30">
        <f>IF(AND(AJ4=0,AJ72&gt;=0), "",AJ72/AJ4)</f>
        <v>2.3954541195316081E-3</v>
      </c>
      <c r="AL72" s="47">
        <f>IF(AND(AJ124=0,AJ72&gt;=0),"",AJ72/AJ124)</f>
        <v>4.7377950418027153E-3</v>
      </c>
      <c r="AM72" s="129">
        <f>+'N EERR TERRA'!H109+'N EERR TERRA'!H110+'N EERR TERRA'!H111+'N EERR TERRA'!H112</f>
        <v>0</v>
      </c>
      <c r="AN72" s="30">
        <f>IF(AND(AM4=0,AM72&gt;=0), "",AM72/AM4)</f>
        <v>0</v>
      </c>
      <c r="AO72" s="47">
        <f>IF(AND(AM124=0,AM72&gt;=0),"",AM72/AM124)</f>
        <v>0</v>
      </c>
      <c r="AP72" s="30">
        <f t="shared" si="42"/>
        <v>-1</v>
      </c>
      <c r="AQ72" s="130">
        <f t="shared" si="63"/>
        <v>137.72093824358092</v>
      </c>
      <c r="AR72" s="30">
        <f>IF(AND(AQ4=0,AQ72&gt;=0), "",AQ72/AQ4)</f>
        <v>1.9915636827898715E-3</v>
      </c>
      <c r="AS72" s="47">
        <f>IF(AND(AQ124=0,AQ72&gt;=0),"",AQ72/AQ124)</f>
        <v>3.9899992859306743E-3</v>
      </c>
      <c r="AT72" s="131">
        <f t="shared" si="52"/>
        <v>0</v>
      </c>
      <c r="AU72" s="30" t="str">
        <f>IF(AND(AT4=0,AT72&gt;=0), "",AT72/AT4)</f>
        <v/>
      </c>
      <c r="AV72" s="47">
        <f t="shared" si="23"/>
        <v>1</v>
      </c>
      <c r="AW72" s="131">
        <f t="shared" si="40"/>
        <v>22.953489707263486</v>
      </c>
      <c r="AX72" s="30">
        <f>IF(AND(AW4=0,AW72&gt;=0), "",AW72/AW4)</f>
        <v>1.9915636827898715E-3</v>
      </c>
      <c r="AY72" s="47">
        <f>IF(AND(AW124=0,AW72&gt;=0),"",AW72/AW124)</f>
        <v>3.9899992859306751E-3</v>
      </c>
      <c r="AZ72" s="131">
        <f t="shared" si="53"/>
        <v>0</v>
      </c>
      <c r="BA72" s="30" t="str">
        <f>IF(AND(AZ4=0,AZ72&gt;=0), "",AZ72/AZ4)</f>
        <v/>
      </c>
      <c r="BB72" s="47">
        <f t="shared" si="24"/>
        <v>1</v>
      </c>
      <c r="BC72" s="129">
        <f>+'N EERR TERRA'!I109+'N EERR TERRA'!I110+'N EERR TERRA'!I111+'N EERR TERRA'!I112</f>
        <v>0</v>
      </c>
      <c r="BD72" s="30" t="str">
        <f>IF(AND(BC4=0,BC72&gt;=0), "",BC72/BC4)</f>
        <v/>
      </c>
      <c r="BE72" s="47" t="str">
        <f>IF(AND(BC124=0,BC72&gt;=0),"",BC72/BC124)</f>
        <v/>
      </c>
      <c r="BF72" s="30" t="str">
        <f t="shared" si="25"/>
        <v/>
      </c>
      <c r="BG72" s="130">
        <f t="shared" si="54"/>
        <v>137.72093824358092</v>
      </c>
      <c r="BH72" s="30">
        <f>IF(AND(BG4=0,BG72&gt;=0), "",BG72/BG4)</f>
        <v>1.9915636827898715E-3</v>
      </c>
      <c r="BI72" s="47">
        <f>IF(AND(BG124=0,BG72&gt;=0),"",BG72/BG124)</f>
        <v>3.9899992859306743E-3</v>
      </c>
      <c r="BJ72" s="129">
        <f>+'N EERR TERRA'!J109+'N EERR TERRA'!J110+'N EERR TERRA'!J111+'N EERR TERRA'!J112</f>
        <v>0</v>
      </c>
      <c r="BK72" s="30" t="str">
        <f>IF(AND(BJ4=0,BJ72&gt;=0), "",BJ72/BJ4)</f>
        <v/>
      </c>
      <c r="BL72" s="47" t="str">
        <f>IF(AND(BJ124=0,BJ72&gt;=0),"",BJ72/BJ124)</f>
        <v/>
      </c>
      <c r="BM72" s="30" t="str">
        <f t="shared" si="43"/>
        <v/>
      </c>
      <c r="BN72" s="130">
        <f t="shared" si="55"/>
        <v>137.72093824358092</v>
      </c>
      <c r="BO72" s="30">
        <f>IF(AND(BN4=0,BN72&gt;=0), "",BN72/BN4)</f>
        <v>1.9915636827898715E-3</v>
      </c>
      <c r="BP72" s="47">
        <f>IF(AND(BN124=0,BN72&gt;=0),"",BN72/BN124)</f>
        <v>3.9899992859306743E-3</v>
      </c>
      <c r="BQ72" s="129">
        <f>+'N EERR TERRA'!K109+'N EERR TERRA'!K110+'N EERR TERRA'!K111+'N EERR TERRA'!K112</f>
        <v>0</v>
      </c>
      <c r="BR72" s="30" t="str">
        <f>IF(AND(BQ4=0,BQ72&gt;=0), "",BQ72/BQ4)</f>
        <v/>
      </c>
      <c r="BS72" s="47" t="str">
        <f>IF(AND(BQ124=0,BQ72&gt;=0),"",BQ72/BQ124)</f>
        <v/>
      </c>
      <c r="BT72" s="30" t="str">
        <f t="shared" si="44"/>
        <v/>
      </c>
      <c r="BU72" s="130">
        <f t="shared" si="56"/>
        <v>137.72093824358092</v>
      </c>
      <c r="BV72" s="30">
        <f>IF(AND(BU4=0,BU72&gt;=0), "",BU72/BU4)</f>
        <v>1.9915636827898715E-3</v>
      </c>
      <c r="BW72" s="47">
        <f>IF(AND(BU124=0,BU72&gt;=0),"",BU72/BU124)</f>
        <v>3.9899992859306743E-3</v>
      </c>
      <c r="BX72" s="131">
        <f t="shared" si="57"/>
        <v>0</v>
      </c>
      <c r="BY72" s="30" t="str">
        <f>IF(AND(BX4=0,BX72&gt;=0), "",BX72/BX4)</f>
        <v/>
      </c>
      <c r="BZ72" s="47">
        <f t="shared" si="45"/>
        <v>1</v>
      </c>
      <c r="CA72" s="129">
        <f>+'N EERR TERRA'!L109+'N EERR TERRA'!L110+'N EERR TERRA'!L111+'N EERR TERRA'!L112</f>
        <v>0</v>
      </c>
      <c r="CB72" s="30" t="str">
        <f>IF(AND(CA4=0,CA72&gt;=0), "",CA72/CA4)</f>
        <v/>
      </c>
      <c r="CC72" s="47" t="str">
        <f>IF(AND(CA124=0,CA72&gt;=0),"",CA72/CA124)</f>
        <v/>
      </c>
      <c r="CD72" s="30" t="str">
        <f t="shared" si="26"/>
        <v/>
      </c>
      <c r="CE72" s="130">
        <f t="shared" si="58"/>
        <v>137.72093824358092</v>
      </c>
      <c r="CF72" s="30">
        <f>IF(AND(CE4=0,CE72&gt;=0), "",CE72/CE4)</f>
        <v>1.9915636827898715E-3</v>
      </c>
      <c r="CG72" s="47">
        <f>IF(AND(CE124=0,CE72&gt;=0),"",CE72/CE124)</f>
        <v>3.9899992859306743E-3</v>
      </c>
      <c r="CH72" s="129">
        <f>+'N EERR TERRA'!M109+'N EERR TERRA'!M110+'N EERR TERRA'!M111+'N EERR TERRA'!M112</f>
        <v>0</v>
      </c>
      <c r="CI72" s="30" t="str">
        <f>IF(AND(CH4=0,CH72&gt;=0), "",CH72/CH4)</f>
        <v/>
      </c>
      <c r="CJ72" s="47" t="str">
        <f>IF(AND(CH124=0,CH72&gt;=0),"",CH72/CH124)</f>
        <v/>
      </c>
      <c r="CK72" s="30" t="str">
        <f t="shared" si="46"/>
        <v/>
      </c>
      <c r="CL72" s="130">
        <f t="shared" si="59"/>
        <v>137.72093824358092</v>
      </c>
      <c r="CM72" s="30">
        <f>IF(AND(CL4=0,CL72&gt;=0), "",CL72/CL4)</f>
        <v>1.9915636827898715E-3</v>
      </c>
      <c r="CN72" s="47">
        <f>IF(AND(CL124=0,CL72&gt;=0),"",CL72/CL124)</f>
        <v>3.9899992859306743E-3</v>
      </c>
      <c r="CO72" s="129">
        <f>+'N EERR TERRA'!N109+'N EERR TERRA'!N110+'N EERR TERRA'!N111+'N EERR TERRA'!N112</f>
        <v>0</v>
      </c>
      <c r="CP72" s="30" t="str">
        <f>IF(AND(CO4=0,CO72&gt;=0), "",CO72/CO4)</f>
        <v/>
      </c>
      <c r="CQ72" s="47" t="str">
        <f>IF(AND(CO124=0,CO72&gt;=0),"",CO72/CO124)</f>
        <v/>
      </c>
      <c r="CR72" s="30" t="str">
        <f t="shared" si="47"/>
        <v/>
      </c>
      <c r="CS72" s="130">
        <f t="shared" si="60"/>
        <v>137.72093824358092</v>
      </c>
      <c r="CT72" s="30">
        <f>IF(AND(CS4=0,CS72&gt;=0), "",CS72/CS4)</f>
        <v>1.9915636827898715E-3</v>
      </c>
      <c r="CU72" s="47">
        <f>IF(AND(CS124=0,CS72&gt;=0),"",CS72/CS124)</f>
        <v>3.9899992859306743E-3</v>
      </c>
      <c r="CV72" s="131">
        <f t="shared" si="61"/>
        <v>0</v>
      </c>
      <c r="CW72" s="30" t="str">
        <f>IF(AND(CV4=0,CV72&gt;=0), "",CV72/CV4)</f>
        <v/>
      </c>
      <c r="CX72" s="47">
        <f t="shared" si="48"/>
        <v>1</v>
      </c>
    </row>
    <row r="73" spans="1:102" hidden="1" outlineLevel="1" x14ac:dyDescent="0.3">
      <c r="A73" s="29" t="s">
        <v>66</v>
      </c>
      <c r="B73" s="129">
        <f>+'N EERR TERRA'!B113+'N EERR TERRA'!B114+'N EERR TERRA'!B115+'N EERR TERRA'!B116</f>
        <v>0</v>
      </c>
      <c r="C73" s="30" t="str">
        <f>IF(AND(B4=0,B73&gt;=0), "",B73/B4)</f>
        <v/>
      </c>
      <c r="D73" s="47" t="str">
        <f>IF(AND(B124=0,B73&gt;=0),"",B73/B124)</f>
        <v/>
      </c>
      <c r="E73" s="129">
        <f>+'N EERR TERRA'!C113+'N EERR TERRA'!C114+'N EERR TERRA'!C115+'N EERR TERRA'!C116</f>
        <v>0</v>
      </c>
      <c r="F73" s="30">
        <f>IF(AND(E4=0,E73&gt;=0), "",E73/E4)</f>
        <v>0</v>
      </c>
      <c r="G73" s="47">
        <f>IF(AND(E124=0,E73&gt;=0),"",E73/E124)</f>
        <v>0</v>
      </c>
      <c r="H73" s="129">
        <f>+'N EERR TERRA'!D113+'N EERR TERRA'!D114+'N EERR TERRA'!D115+'N EERR TERRA'!D116</f>
        <v>0</v>
      </c>
      <c r="I73" s="30">
        <f>IF(AND(H4=0,H73&gt;=0), "",H73/H4)</f>
        <v>0</v>
      </c>
      <c r="J73" s="47">
        <f>IF(AND(H124=0,H73&gt;=0),"",H73/H124)</f>
        <v>0</v>
      </c>
      <c r="K73" s="30" t="str">
        <f t="shared" si="19"/>
        <v/>
      </c>
      <c r="L73" s="130">
        <f t="shared" si="49"/>
        <v>0</v>
      </c>
      <c r="M73" s="30">
        <f>IF(AND(L4=0,L73&gt;=0), "",L73/L4)</f>
        <v>0</v>
      </c>
      <c r="N73" s="47">
        <f>IF(AND(L124=0,L73&gt;=0),"",L73/L124)</f>
        <v>0</v>
      </c>
      <c r="O73" s="129">
        <f>+'N EERR TERRA'!E113+'N EERR TERRA'!E114+'N EERR TERRA'!E115+'N EERR TERRA'!E116</f>
        <v>0</v>
      </c>
      <c r="P73" s="30">
        <f>IF(AND(O4=0,O73&gt;=0), "",O73/O4)</f>
        <v>0</v>
      </c>
      <c r="Q73" s="47">
        <f>IF(AND(O124=0,O73&gt;=0),"",O73/O124)</f>
        <v>0</v>
      </c>
      <c r="R73" s="30" t="str">
        <f t="shared" si="20"/>
        <v/>
      </c>
      <c r="S73" s="130">
        <f t="shared" si="50"/>
        <v>0</v>
      </c>
      <c r="T73" s="30">
        <f>IF(AND(S4=0,S73&gt;=0), "",S73/S4)</f>
        <v>0</v>
      </c>
      <c r="U73" s="47">
        <f>IF(AND(S124=0,S73&gt;=0),"",S73/S124)</f>
        <v>0</v>
      </c>
      <c r="V73" s="131"/>
      <c r="W73" s="30" t="str">
        <f>IF(AND(V4=0,V73&gt;=0), "",V73/V4)</f>
        <v/>
      </c>
      <c r="X73" s="47" t="str">
        <f t="shared" si="21"/>
        <v/>
      </c>
      <c r="Y73" s="129">
        <f>+'N EERR TERRA'!F113+'N EERR TERRA'!F114+'N EERR TERRA'!F115+'N EERR TERRA'!F116</f>
        <v>0</v>
      </c>
      <c r="Z73" s="30">
        <f>IF(AND(Y4=0,Y73&gt;=0), "",Y73/Y4)</f>
        <v>0</v>
      </c>
      <c r="AA73" s="47">
        <f>IF(AND(Y124=0,Y73&gt;=0),"",Y73/Y124)</f>
        <v>0</v>
      </c>
      <c r="AB73" s="30" t="str">
        <f t="shared" si="22"/>
        <v/>
      </c>
      <c r="AC73" s="130">
        <f t="shared" si="51"/>
        <v>0</v>
      </c>
      <c r="AD73" s="30">
        <f>IF(AND(AC4=0,AC73&gt;=0), "",AC73/AC4)</f>
        <v>0</v>
      </c>
      <c r="AE73" s="47">
        <f>IF(AND(AC124=0,AC73&gt;=0),"",AC73/AC124)</f>
        <v>0</v>
      </c>
      <c r="AF73" s="129">
        <f>+'N EERR TERRA'!G113+'N EERR TERRA'!G114+'N EERR TERRA'!G115+'N EERR TERRA'!G116</f>
        <v>0</v>
      </c>
      <c r="AG73" s="30">
        <f>IF(AND(AF4=0,AF73&gt;=0), "",AF73/AF4)</f>
        <v>0</v>
      </c>
      <c r="AH73" s="47">
        <f>IF(AND(AF124=0,AF73&gt;=0),"",AF73/AF124)</f>
        <v>0</v>
      </c>
      <c r="AI73" s="30" t="str">
        <f t="shared" si="41"/>
        <v/>
      </c>
      <c r="AJ73" s="130">
        <f t="shared" si="62"/>
        <v>0</v>
      </c>
      <c r="AK73" s="30">
        <f>IF(AND(AJ4=0,AJ73&gt;=0), "",AJ73/AJ4)</f>
        <v>0</v>
      </c>
      <c r="AL73" s="47">
        <f>IF(AND(AJ124=0,AJ73&gt;=0),"",AJ73/AJ124)</f>
        <v>0</v>
      </c>
      <c r="AM73" s="129">
        <f>+'N EERR TERRA'!H113+'N EERR TERRA'!H114+'N EERR TERRA'!H115+'N EERR TERRA'!H116</f>
        <v>0</v>
      </c>
      <c r="AN73" s="30">
        <f>IF(AND(AM4=0,AM73&gt;=0), "",AM73/AM4)</f>
        <v>0</v>
      </c>
      <c r="AO73" s="47">
        <f>IF(AND(AM124=0,AM73&gt;=0),"",AM73/AM124)</f>
        <v>0</v>
      </c>
      <c r="AP73" s="30" t="str">
        <f t="shared" si="42"/>
        <v/>
      </c>
      <c r="AQ73" s="130">
        <f t="shared" si="63"/>
        <v>0</v>
      </c>
      <c r="AR73" s="30">
        <f>IF(AND(AQ4=0,AQ73&gt;=0), "",AQ73/AQ4)</f>
        <v>0</v>
      </c>
      <c r="AS73" s="47">
        <f>IF(AND(AQ124=0,AQ73&gt;=0),"",AQ73/AQ124)</f>
        <v>0</v>
      </c>
      <c r="AT73" s="131">
        <f t="shared" si="52"/>
        <v>0</v>
      </c>
      <c r="AU73" s="30" t="str">
        <f>IF(AND(AT4=0,AT73&gt;=0), "",AT73/AT4)</f>
        <v/>
      </c>
      <c r="AV73" s="47" t="str">
        <f t="shared" si="23"/>
        <v/>
      </c>
      <c r="AW73" s="131">
        <f t="shared" si="40"/>
        <v>0</v>
      </c>
      <c r="AX73" s="30">
        <f>IF(AND(AW4=0,AW73&gt;=0), "",AW73/AW4)</f>
        <v>0</v>
      </c>
      <c r="AY73" s="47">
        <f>IF(AND(AW124=0,AW73&gt;=0),"",AW73/AW124)</f>
        <v>0</v>
      </c>
      <c r="AZ73" s="131">
        <f t="shared" si="53"/>
        <v>0</v>
      </c>
      <c r="BA73" s="30" t="str">
        <f>IF(AND(AZ4=0,AZ73&gt;=0), "",AZ73/AZ4)</f>
        <v/>
      </c>
      <c r="BB73" s="47" t="str">
        <f t="shared" si="24"/>
        <v/>
      </c>
      <c r="BC73" s="129">
        <f>+'N EERR TERRA'!I113+'N EERR TERRA'!I114+'N EERR TERRA'!I115+'N EERR TERRA'!I116</f>
        <v>0</v>
      </c>
      <c r="BD73" s="30" t="str">
        <f>IF(AND(BC4=0,BC73&gt;=0), "",BC73/BC4)</f>
        <v/>
      </c>
      <c r="BE73" s="47" t="str">
        <f>IF(AND(BC124=0,BC73&gt;=0),"",BC73/BC124)</f>
        <v/>
      </c>
      <c r="BF73" s="30" t="str">
        <f t="shared" si="25"/>
        <v/>
      </c>
      <c r="BG73" s="130">
        <f t="shared" si="54"/>
        <v>0</v>
      </c>
      <c r="BH73" s="30">
        <f>IF(AND(BG4=0,BG73&gt;=0), "",BG73/BG4)</f>
        <v>0</v>
      </c>
      <c r="BI73" s="47">
        <f>IF(AND(BG124=0,BG73&gt;=0),"",BG73/BG124)</f>
        <v>0</v>
      </c>
      <c r="BJ73" s="129">
        <f>+'N EERR TERRA'!J113+'N EERR TERRA'!J114+'N EERR TERRA'!J115+'N EERR TERRA'!J116</f>
        <v>0</v>
      </c>
      <c r="BK73" s="30" t="str">
        <f>IF(AND(BJ4=0,BJ73&gt;=0), "",BJ73/BJ4)</f>
        <v/>
      </c>
      <c r="BL73" s="47" t="str">
        <f>IF(AND(BJ124=0,BJ73&gt;=0),"",BJ73/BJ124)</f>
        <v/>
      </c>
      <c r="BM73" s="30" t="str">
        <f t="shared" si="43"/>
        <v/>
      </c>
      <c r="BN73" s="130">
        <f t="shared" si="55"/>
        <v>0</v>
      </c>
      <c r="BO73" s="30">
        <f>IF(AND(BN4=0,BN73&gt;=0), "",BN73/BN4)</f>
        <v>0</v>
      </c>
      <c r="BP73" s="47">
        <f>IF(AND(BN124=0,BN73&gt;=0),"",BN73/BN124)</f>
        <v>0</v>
      </c>
      <c r="BQ73" s="129">
        <f>+'N EERR TERRA'!K113+'N EERR TERRA'!K114+'N EERR TERRA'!K115+'N EERR TERRA'!K116</f>
        <v>0</v>
      </c>
      <c r="BR73" s="30" t="str">
        <f>IF(AND(BQ4=0,BQ73&gt;=0), "",BQ73/BQ4)</f>
        <v/>
      </c>
      <c r="BS73" s="47" t="str">
        <f>IF(AND(BQ124=0,BQ73&gt;=0),"",BQ73/BQ124)</f>
        <v/>
      </c>
      <c r="BT73" s="30" t="str">
        <f t="shared" si="44"/>
        <v/>
      </c>
      <c r="BU73" s="130">
        <f t="shared" si="56"/>
        <v>0</v>
      </c>
      <c r="BV73" s="30">
        <f>IF(AND(BU4=0,BU73&gt;=0), "",BU73/BU4)</f>
        <v>0</v>
      </c>
      <c r="BW73" s="47">
        <f>IF(AND(BU124=0,BU73&gt;=0),"",BU73/BU124)</f>
        <v>0</v>
      </c>
      <c r="BX73" s="131">
        <f t="shared" si="57"/>
        <v>0</v>
      </c>
      <c r="BY73" s="30" t="str">
        <f>IF(AND(BX4=0,BX73&gt;=0), "",BX73/BX4)</f>
        <v/>
      </c>
      <c r="BZ73" s="47" t="str">
        <f t="shared" si="45"/>
        <v/>
      </c>
      <c r="CA73" s="129">
        <f>+'N EERR TERRA'!L113+'N EERR TERRA'!L114+'N EERR TERRA'!L115+'N EERR TERRA'!L116</f>
        <v>0</v>
      </c>
      <c r="CB73" s="30" t="str">
        <f>IF(AND(CA4=0,CA73&gt;=0), "",CA73/CA4)</f>
        <v/>
      </c>
      <c r="CC73" s="47" t="str">
        <f>IF(AND(CA124=0,CA73&gt;=0),"",CA73/CA124)</f>
        <v/>
      </c>
      <c r="CD73" s="30" t="str">
        <f t="shared" si="26"/>
        <v/>
      </c>
      <c r="CE73" s="130">
        <f t="shared" si="58"/>
        <v>0</v>
      </c>
      <c r="CF73" s="30">
        <f>IF(AND(CE4=0,CE73&gt;=0), "",CE73/CE4)</f>
        <v>0</v>
      </c>
      <c r="CG73" s="47">
        <f>IF(AND(CE124=0,CE73&gt;=0),"",CE73/CE124)</f>
        <v>0</v>
      </c>
      <c r="CH73" s="129">
        <f>+'N EERR TERRA'!M113+'N EERR TERRA'!M114+'N EERR TERRA'!M115+'N EERR TERRA'!M116</f>
        <v>0</v>
      </c>
      <c r="CI73" s="30" t="str">
        <f>IF(AND(CH4=0,CH73&gt;=0), "",CH73/CH4)</f>
        <v/>
      </c>
      <c r="CJ73" s="47" t="str">
        <f>IF(AND(CH124=0,CH73&gt;=0),"",CH73/CH124)</f>
        <v/>
      </c>
      <c r="CK73" s="30" t="str">
        <f t="shared" si="46"/>
        <v/>
      </c>
      <c r="CL73" s="130">
        <f t="shared" si="59"/>
        <v>0</v>
      </c>
      <c r="CM73" s="30">
        <f>IF(AND(CL4=0,CL73&gt;=0), "",CL73/CL4)</f>
        <v>0</v>
      </c>
      <c r="CN73" s="47">
        <f>IF(AND(CL124=0,CL73&gt;=0),"",CL73/CL124)</f>
        <v>0</v>
      </c>
      <c r="CO73" s="129">
        <f>+'N EERR TERRA'!N113+'N EERR TERRA'!N114+'N EERR TERRA'!N115+'N EERR TERRA'!N116</f>
        <v>0</v>
      </c>
      <c r="CP73" s="30" t="str">
        <f>IF(AND(CO4=0,CO73&gt;=0), "",CO73/CO4)</f>
        <v/>
      </c>
      <c r="CQ73" s="47" t="str">
        <f>IF(AND(CO124=0,CO73&gt;=0),"",CO73/CO124)</f>
        <v/>
      </c>
      <c r="CR73" s="30" t="str">
        <f t="shared" si="47"/>
        <v/>
      </c>
      <c r="CS73" s="130">
        <f t="shared" si="60"/>
        <v>0</v>
      </c>
      <c r="CT73" s="30">
        <f>IF(AND(CS4=0,CS73&gt;=0), "",CS73/CS4)</f>
        <v>0</v>
      </c>
      <c r="CU73" s="47">
        <f>IF(AND(CS124=0,CS73&gt;=0),"",CS73/CS124)</f>
        <v>0</v>
      </c>
      <c r="CV73" s="131">
        <f t="shared" si="61"/>
        <v>0</v>
      </c>
      <c r="CW73" s="30" t="str">
        <f>IF(AND(CV4=0,CV73&gt;=0), "",CV73/CV4)</f>
        <v/>
      </c>
      <c r="CX73" s="47" t="str">
        <f t="shared" si="48"/>
        <v/>
      </c>
    </row>
    <row r="74" spans="1:102" hidden="1" outlineLevel="1" x14ac:dyDescent="0.3">
      <c r="A74" s="29" t="s">
        <v>67</v>
      </c>
      <c r="B74" s="129">
        <f>+'N EERR TERRA'!B117+'N EERR TERRA'!B118+'N EERR TERRA'!B119+'N EERR TERRA'!B120+'N EERR TERRA'!B121+'N EERR TERRA'!B122+'N EERR TERRA'!B123+'N EERR TERRA'!B124</f>
        <v>0</v>
      </c>
      <c r="C74" s="30" t="str">
        <f>IF(AND(B4=0,B74&gt;=0), "",B74/B4)</f>
        <v/>
      </c>
      <c r="D74" s="47" t="str">
        <f>IF(AND(B124=0,B74&gt;=0),"",B74/B124)</f>
        <v/>
      </c>
      <c r="E74" s="129">
        <f>+'N EERR TERRA'!C117+'N EERR TERRA'!C118+'N EERR TERRA'!C119+'N EERR TERRA'!C120+'N EERR TERRA'!C121+'N EERR TERRA'!C122+'N EERR TERRA'!C123+'N EERR TERRA'!C124</f>
        <v>10.147233238904629</v>
      </c>
      <c r="F74" s="30">
        <f>IF(AND(E4=0,E74&gt;=0), "",E74/E4)</f>
        <v>1.0239045410590621E-3</v>
      </c>
      <c r="G74" s="47">
        <f>IF(AND(E124=0,E74&gt;=0),"",E74/E124)</f>
        <v>1.6903659938776411E-3</v>
      </c>
      <c r="H74" s="129">
        <f>+'N EERR TERRA'!D117+'N EERR TERRA'!D118+'N EERR TERRA'!D119+'N EERR TERRA'!D120+'N EERR TERRA'!D121+'N EERR TERRA'!D122+'N EERR TERRA'!D123+'N EERR TERRA'!D124</f>
        <v>0</v>
      </c>
      <c r="I74" s="30">
        <f>IF(AND(H4=0,H74&gt;=0), "",H74/H4)</f>
        <v>0</v>
      </c>
      <c r="J74" s="47">
        <f>IF(AND(H124=0,H74&gt;=0),"",H74/H124)</f>
        <v>0</v>
      </c>
      <c r="K74" s="30">
        <f t="shared" si="19"/>
        <v>-1</v>
      </c>
      <c r="L74" s="130">
        <f t="shared" si="49"/>
        <v>10.147233238904629</v>
      </c>
      <c r="M74" s="30">
        <f>IF(AND(L4=0,L74&gt;=0), "",L74/L4)</f>
        <v>5.7717556273092347E-4</v>
      </c>
      <c r="N74" s="47">
        <f>IF(AND(L124=0,L74&gt;=0),"",L74/L124)</f>
        <v>9.3149457622439486E-4</v>
      </c>
      <c r="O74" s="129">
        <f>+'N EERR TERRA'!E117+'N EERR TERRA'!E118+'N EERR TERRA'!E119+'N EERR TERRA'!E120+'N EERR TERRA'!E121+'N EERR TERRA'!E122+'N EERR TERRA'!E123+'N EERR TERRA'!E124</f>
        <v>0</v>
      </c>
      <c r="P74" s="30">
        <f>IF(AND(O4=0,O74&gt;=0), "",O74/O4)</f>
        <v>0</v>
      </c>
      <c r="Q74" s="47">
        <f>IF(AND(O124=0,O74&gt;=0),"",O74/O124)</f>
        <v>0</v>
      </c>
      <c r="R74" s="30" t="str">
        <f t="shared" si="20"/>
        <v/>
      </c>
      <c r="S74" s="130">
        <f t="shared" si="50"/>
        <v>10.147233238904629</v>
      </c>
      <c r="T74" s="30">
        <f>IF(AND(S4=0,S74&gt;=0), "",S74/S4)</f>
        <v>3.0142136762046251E-4</v>
      </c>
      <c r="U74" s="47">
        <f>IF(AND(S124=0,S74&gt;=0),"",S74/S124)</f>
        <v>6.0815636457874447E-4</v>
      </c>
      <c r="V74" s="131"/>
      <c r="W74" s="30" t="str">
        <f>IF(AND(V4=0,V74&gt;=0), "",V74/V4)</f>
        <v/>
      </c>
      <c r="X74" s="47">
        <f t="shared" si="21"/>
        <v>1</v>
      </c>
      <c r="Y74" s="129">
        <f>+'N EERR TERRA'!F117+'N EERR TERRA'!F118+'N EERR TERRA'!F119+'N EERR TERRA'!F120+'N EERR TERRA'!F121+'N EERR TERRA'!F122+'N EERR TERRA'!F123+'N EERR TERRA'!F124</f>
        <v>0</v>
      </c>
      <c r="Z74" s="30">
        <f>IF(AND(Y4=0,Y74&gt;=0), "",Y74/Y4)</f>
        <v>0</v>
      </c>
      <c r="AA74" s="47">
        <f>IF(AND(Y124=0,Y74&gt;=0),"",Y74/Y124)</f>
        <v>0</v>
      </c>
      <c r="AB74" s="30" t="str">
        <f t="shared" si="22"/>
        <v/>
      </c>
      <c r="AC74" s="130">
        <f t="shared" si="51"/>
        <v>10.147233238904629</v>
      </c>
      <c r="AD74" s="30">
        <f>IF(AND(AC4=0,AC74&gt;=0), "",AC74/AC4)</f>
        <v>2.3865917069232934E-4</v>
      </c>
      <c r="AE74" s="47">
        <f>IF(AND(AC124=0,AC74&gt;=0),"",AC74/AC124)</f>
        <v>4.4437143615921247E-4</v>
      </c>
      <c r="AF74" s="129">
        <f>+'N EERR TERRA'!G117+'N EERR TERRA'!G118+'N EERR TERRA'!G119+'N EERR TERRA'!G120+'N EERR TERRA'!G121+'N EERR TERRA'!G122+'N EERR TERRA'!G123+'N EERR TERRA'!G124</f>
        <v>0</v>
      </c>
      <c r="AG74" s="30">
        <f>IF(AND(AF4=0,AF74&gt;=0), "",AF74/AF4)</f>
        <v>0</v>
      </c>
      <c r="AH74" s="47">
        <f>IF(AND(AF124=0,AF74&gt;=0),"",AF74/AF124)</f>
        <v>0</v>
      </c>
      <c r="AI74" s="30" t="str">
        <f t="shared" si="41"/>
        <v/>
      </c>
      <c r="AJ74" s="130">
        <f t="shared" si="62"/>
        <v>10.147233238904629</v>
      </c>
      <c r="AK74" s="30">
        <f>IF(AND(AJ4=0,AJ74&gt;=0), "",AJ74/AJ4)</f>
        <v>1.7649626827978061E-4</v>
      </c>
      <c r="AL74" s="47">
        <f>IF(AND(AJ124=0,AJ74&gt;=0),"",AJ74/AJ124)</f>
        <v>3.4907917372933541E-4</v>
      </c>
      <c r="AM74" s="129">
        <f>+'N EERR TERRA'!H117+'N EERR TERRA'!H118+'N EERR TERRA'!H119+'N EERR TERRA'!H120+'N EERR TERRA'!H121+'N EERR TERRA'!H122+'N EERR TERRA'!H123+'N EERR TERRA'!H124</f>
        <v>0</v>
      </c>
      <c r="AN74" s="30">
        <f>IF(AND(AM4=0,AM74&gt;=0), "",AM74/AM4)</f>
        <v>0</v>
      </c>
      <c r="AO74" s="47">
        <f>IF(AND(AM124=0,AM74&gt;=0),"",AM74/AM124)</f>
        <v>0</v>
      </c>
      <c r="AP74" s="30" t="str">
        <f t="shared" si="42"/>
        <v/>
      </c>
      <c r="AQ74" s="130">
        <f t="shared" si="63"/>
        <v>10.147233238904629</v>
      </c>
      <c r="AR74" s="30">
        <f>IF(AND(AQ4=0,AQ74&gt;=0), "",AQ74/AQ4)</f>
        <v>1.4673775431051872E-4</v>
      </c>
      <c r="AS74" s="47">
        <f>IF(AND(AQ124=0,AQ74&gt;=0),"",AQ74/AQ124)</f>
        <v>2.9398182944261617E-4</v>
      </c>
      <c r="AT74" s="131">
        <f t="shared" si="52"/>
        <v>0</v>
      </c>
      <c r="AU74" s="30" t="str">
        <f>IF(AND(AT4=0,AT74&gt;=0), "",AT74/AT4)</f>
        <v/>
      </c>
      <c r="AV74" s="47">
        <f t="shared" si="23"/>
        <v>1</v>
      </c>
      <c r="AW74" s="131">
        <f t="shared" si="40"/>
        <v>1.6912055398174382</v>
      </c>
      <c r="AX74" s="30">
        <f>IF(AND(AW4=0,AW74&gt;=0), "",AW74/AW4)</f>
        <v>1.4673775431051875E-4</v>
      </c>
      <c r="AY74" s="47">
        <f>IF(AND(AW124=0,AW74&gt;=0),"",AW74/AW124)</f>
        <v>2.9398182944261617E-4</v>
      </c>
      <c r="AZ74" s="131">
        <f t="shared" si="53"/>
        <v>0</v>
      </c>
      <c r="BA74" s="30" t="str">
        <f>IF(AND(AZ4=0,AZ74&gt;=0), "",AZ74/AZ4)</f>
        <v/>
      </c>
      <c r="BB74" s="47">
        <f t="shared" si="24"/>
        <v>1</v>
      </c>
      <c r="BC74" s="129">
        <f>+'N EERR TERRA'!I117+'N EERR TERRA'!I118+'N EERR TERRA'!I119+'N EERR TERRA'!I120+'N EERR TERRA'!I121+'N EERR TERRA'!I122+'N EERR TERRA'!I123+'N EERR TERRA'!I124</f>
        <v>0</v>
      </c>
      <c r="BD74" s="30" t="str">
        <f>IF(AND(BC4=0,BC74&gt;=0), "",BC74/BC4)</f>
        <v/>
      </c>
      <c r="BE74" s="47" t="str">
        <f>IF(AND(BC124=0,BC74&gt;=0),"",BC74/BC124)</f>
        <v/>
      </c>
      <c r="BF74" s="30" t="str">
        <f t="shared" si="25"/>
        <v/>
      </c>
      <c r="BG74" s="130">
        <f t="shared" si="54"/>
        <v>10.147233238904629</v>
      </c>
      <c r="BH74" s="30">
        <f>IF(AND(BG4=0,BG74&gt;=0), "",BG74/BG4)</f>
        <v>1.4673775431051872E-4</v>
      </c>
      <c r="BI74" s="47">
        <f>IF(AND(BG124=0,BG74&gt;=0),"",BG74/BG124)</f>
        <v>2.9398182944261617E-4</v>
      </c>
      <c r="BJ74" s="129">
        <f>+'N EERR TERRA'!J117+'N EERR TERRA'!J118+'N EERR TERRA'!J119+'N EERR TERRA'!J120+'N EERR TERRA'!J121+'N EERR TERRA'!J122+'N EERR TERRA'!J123+'N EERR TERRA'!J124</f>
        <v>0</v>
      </c>
      <c r="BK74" s="30" t="str">
        <f>IF(AND(BJ4=0,BJ74&gt;=0), "",BJ74/BJ4)</f>
        <v/>
      </c>
      <c r="BL74" s="47" t="str">
        <f>IF(AND(BJ124=0,BJ74&gt;=0),"",BJ74/BJ124)</f>
        <v/>
      </c>
      <c r="BM74" s="30" t="str">
        <f t="shared" si="43"/>
        <v/>
      </c>
      <c r="BN74" s="130">
        <f t="shared" si="55"/>
        <v>10.147233238904629</v>
      </c>
      <c r="BO74" s="30">
        <f>IF(AND(BN4=0,BN74&gt;=0), "",BN74/BN4)</f>
        <v>1.4673775431051872E-4</v>
      </c>
      <c r="BP74" s="47">
        <f>IF(AND(BN124=0,BN74&gt;=0),"",BN74/BN124)</f>
        <v>2.9398182944261617E-4</v>
      </c>
      <c r="BQ74" s="129">
        <f>+'N EERR TERRA'!K117+'N EERR TERRA'!K118+'N EERR TERRA'!K119+'N EERR TERRA'!K120+'N EERR TERRA'!K121+'N EERR TERRA'!K122+'N EERR TERRA'!K123+'N EERR TERRA'!K124</f>
        <v>0</v>
      </c>
      <c r="BR74" s="30" t="str">
        <f>IF(AND(BQ4=0,BQ74&gt;=0), "",BQ74/BQ4)</f>
        <v/>
      </c>
      <c r="BS74" s="47" t="str">
        <f>IF(AND(BQ124=0,BQ74&gt;=0),"",BQ74/BQ124)</f>
        <v/>
      </c>
      <c r="BT74" s="30" t="str">
        <f t="shared" si="44"/>
        <v/>
      </c>
      <c r="BU74" s="130">
        <f t="shared" si="56"/>
        <v>10.147233238904629</v>
      </c>
      <c r="BV74" s="30">
        <f>IF(AND(BU4=0,BU74&gt;=0), "",BU74/BU4)</f>
        <v>1.4673775431051872E-4</v>
      </c>
      <c r="BW74" s="47">
        <f>IF(AND(BU124=0,BU74&gt;=0),"",BU74/BU124)</f>
        <v>2.9398182944261617E-4</v>
      </c>
      <c r="BX74" s="131">
        <f t="shared" si="57"/>
        <v>0</v>
      </c>
      <c r="BY74" s="30" t="str">
        <f>IF(AND(BX4=0,BX74&gt;=0), "",BX74/BX4)</f>
        <v/>
      </c>
      <c r="BZ74" s="47">
        <f t="shared" si="45"/>
        <v>1</v>
      </c>
      <c r="CA74" s="129">
        <f>+'N EERR TERRA'!L117+'N EERR TERRA'!L118+'N EERR TERRA'!L119+'N EERR TERRA'!L120+'N EERR TERRA'!L121+'N EERR TERRA'!L122+'N EERR TERRA'!L123+'N EERR TERRA'!L124</f>
        <v>0</v>
      </c>
      <c r="CB74" s="30" t="str">
        <f>IF(AND(CA4=0,CA74&gt;=0), "",CA74/CA4)</f>
        <v/>
      </c>
      <c r="CC74" s="47" t="str">
        <f>IF(AND(CA124=0,CA74&gt;=0),"",CA74/CA124)</f>
        <v/>
      </c>
      <c r="CD74" s="30" t="str">
        <f t="shared" si="26"/>
        <v/>
      </c>
      <c r="CE74" s="130">
        <f t="shared" si="58"/>
        <v>10.147233238904629</v>
      </c>
      <c r="CF74" s="30">
        <f>IF(AND(CE4=0,CE74&gt;=0), "",CE74/CE4)</f>
        <v>1.4673775431051872E-4</v>
      </c>
      <c r="CG74" s="47">
        <f>IF(AND(CE124=0,CE74&gt;=0),"",CE74/CE124)</f>
        <v>2.9398182944261617E-4</v>
      </c>
      <c r="CH74" s="129">
        <f>+'N EERR TERRA'!M117+'N EERR TERRA'!M118+'N EERR TERRA'!M119+'N EERR TERRA'!M120+'N EERR TERRA'!M121+'N EERR TERRA'!M122+'N EERR TERRA'!M123+'N EERR TERRA'!M124</f>
        <v>0</v>
      </c>
      <c r="CI74" s="30" t="str">
        <f>IF(AND(CH4=0,CH74&gt;=0), "",CH74/CH4)</f>
        <v/>
      </c>
      <c r="CJ74" s="47" t="str">
        <f>IF(AND(CH124=0,CH74&gt;=0),"",CH74/CH124)</f>
        <v/>
      </c>
      <c r="CK74" s="30" t="str">
        <f t="shared" si="46"/>
        <v/>
      </c>
      <c r="CL74" s="130">
        <f t="shared" si="59"/>
        <v>10.147233238904629</v>
      </c>
      <c r="CM74" s="30">
        <f>IF(AND(CL4=0,CL74&gt;=0), "",CL74/CL4)</f>
        <v>1.4673775431051872E-4</v>
      </c>
      <c r="CN74" s="47">
        <f>IF(AND(CL124=0,CL74&gt;=0),"",CL74/CL124)</f>
        <v>2.9398182944261617E-4</v>
      </c>
      <c r="CO74" s="129">
        <f>+'N EERR TERRA'!N117+'N EERR TERRA'!N118+'N EERR TERRA'!N119+'N EERR TERRA'!N120+'N EERR TERRA'!N121+'N EERR TERRA'!N122+'N EERR TERRA'!N123+'N EERR TERRA'!N124</f>
        <v>0</v>
      </c>
      <c r="CP74" s="30" t="str">
        <f>IF(AND(CO4=0,CO74&gt;=0), "",CO74/CO4)</f>
        <v/>
      </c>
      <c r="CQ74" s="47" t="str">
        <f>IF(AND(CO124=0,CO74&gt;=0),"",CO74/CO124)</f>
        <v/>
      </c>
      <c r="CR74" s="30" t="str">
        <f t="shared" si="47"/>
        <v/>
      </c>
      <c r="CS74" s="130">
        <f t="shared" si="60"/>
        <v>10.147233238904629</v>
      </c>
      <c r="CT74" s="30">
        <f>IF(AND(CS4=0,CS74&gt;=0), "",CS74/CS4)</f>
        <v>1.4673775431051872E-4</v>
      </c>
      <c r="CU74" s="47">
        <f>IF(AND(CS124=0,CS74&gt;=0),"",CS74/CS124)</f>
        <v>2.9398182944261617E-4</v>
      </c>
      <c r="CV74" s="131">
        <f t="shared" si="61"/>
        <v>0</v>
      </c>
      <c r="CW74" s="30" t="str">
        <f>IF(AND(CV4=0,CV74&gt;=0), "",CV74/CV4)</f>
        <v/>
      </c>
      <c r="CX74" s="47">
        <f t="shared" si="48"/>
        <v>1</v>
      </c>
    </row>
    <row r="75" spans="1:102" hidden="1" outlineLevel="1" x14ac:dyDescent="0.3">
      <c r="A75" s="29" t="s">
        <v>68</v>
      </c>
      <c r="B75" s="129">
        <f>+'N EERR TERRA'!B125+'N EERR TERRA'!B126+'N EERR TERRA'!B127+'N EERR TERRA'!B128</f>
        <v>0</v>
      </c>
      <c r="C75" s="30" t="str">
        <f>IF(AND(B4=0,B75&gt;=0), "",B75/B4)</f>
        <v/>
      </c>
      <c r="D75" s="47" t="str">
        <f>IF(AND(B124=0,B75&gt;=0),"",B75/B124)</f>
        <v/>
      </c>
      <c r="E75" s="129">
        <f>+'N EERR TERRA'!C125+'N EERR TERRA'!C126+'N EERR TERRA'!C127+'N EERR TERRA'!C128</f>
        <v>8.6985167286933667</v>
      </c>
      <c r="F75" s="30">
        <f>IF(AND(E4=0,E75&gt;=0), "",E75/E4)</f>
        <v>8.7772209126325221E-4</v>
      </c>
      <c r="G75" s="47">
        <f>IF(AND(E124=0,E75&gt;=0),"",E75/E124)</f>
        <v>1.4490331038203551E-3</v>
      </c>
      <c r="H75" s="129">
        <f>+'N EERR TERRA'!D125+'N EERR TERRA'!D126+'N EERR TERRA'!D127+'N EERR TERRA'!D128</f>
        <v>2.3832054658031456</v>
      </c>
      <c r="I75" s="30">
        <f>IF(AND(H4=0,H75&gt;=0), "",H75/H4)</f>
        <v>3.1069704470281466E-4</v>
      </c>
      <c r="J75" s="47">
        <f>IF(AND(H124=0,H75&gt;=0),"",H75/H124)</f>
        <v>4.8731157276430353E-4</v>
      </c>
      <c r="K75" s="30">
        <f t="shared" si="19"/>
        <v>-0.72602162642950563</v>
      </c>
      <c r="L75" s="130">
        <f t="shared" si="49"/>
        <v>11.081722194496512</v>
      </c>
      <c r="M75" s="30">
        <f>IF(AND(L4=0,L75&gt;=0), "",L75/L4)</f>
        <v>6.3032938073341583E-4</v>
      </c>
      <c r="N75" s="47">
        <f>IF(AND(L124=0,L75&gt;=0),"",L75/L124)</f>
        <v>1.0172786883248283E-3</v>
      </c>
      <c r="O75" s="129">
        <f>+'N EERR TERRA'!E125+'N EERR TERRA'!E126+'N EERR TERRA'!E127+'N EERR TERRA'!E128</f>
        <v>1.586245652225351</v>
      </c>
      <c r="P75" s="30">
        <f>IF(AND(O4=0,O75&gt;=0), "",O75/O4)</f>
        <v>9.8624007254831077E-5</v>
      </c>
      <c r="Q75" s="47">
        <f>IF(AND(O124=0,O75&gt;=0),"",O75/O124)</f>
        <v>2.73880654149913E-4</v>
      </c>
      <c r="R75" s="30">
        <f t="shared" si="20"/>
        <v>-0.33440667412585739</v>
      </c>
      <c r="S75" s="130">
        <f t="shared" si="50"/>
        <v>12.667967846721863</v>
      </c>
      <c r="T75" s="30">
        <f>IF(AND(S4=0,S75&gt;=0), "",S75/S4)</f>
        <v>3.7629924368853248E-4</v>
      </c>
      <c r="U75" s="47">
        <f>IF(AND(S124=0,S75&gt;=0),"",S75/S124)</f>
        <v>7.5923210700677994E-4</v>
      </c>
      <c r="V75" s="131"/>
      <c r="W75" s="30" t="str">
        <f>IF(AND(V4=0,V75&gt;=0), "",V75/V4)</f>
        <v/>
      </c>
      <c r="X75" s="47">
        <f t="shared" si="21"/>
        <v>1</v>
      </c>
      <c r="Y75" s="129">
        <f>+'N EERR TERRA'!F125+'N EERR TERRA'!F126+'N EERR TERRA'!F127+'N EERR TERRA'!F128</f>
        <v>4.182338341767224</v>
      </c>
      <c r="Z75" s="30">
        <f>IF(AND(Y4=0,Y75&gt;=0), "",Y75/Y4)</f>
        <v>4.7241703151873775E-4</v>
      </c>
      <c r="AA75" s="47">
        <f>IF(AND(Y124=0,Y75&gt;=0),"",Y75/Y124)</f>
        <v>6.8007839209727043E-4</v>
      </c>
      <c r="AB75" s="30">
        <f t="shared" si="22"/>
        <v>1.6366271427756496</v>
      </c>
      <c r="AC75" s="130">
        <f t="shared" si="51"/>
        <v>16.850306188489085</v>
      </c>
      <c r="AD75" s="30">
        <f>IF(AND(AC4=0,AC75&gt;=0), "",AC75/AC4)</f>
        <v>3.9631296592633947E-4</v>
      </c>
      <c r="AE75" s="47">
        <f>IF(AND(AC124=0,AC75&gt;=0),"",AC75/AC124)</f>
        <v>7.3791491576177186E-4</v>
      </c>
      <c r="AF75" s="129">
        <f>+'N EERR TERRA'!G125+'N EERR TERRA'!G126+'N EERR TERRA'!G127+'N EERR TERRA'!G128</f>
        <v>1.8242324676843893</v>
      </c>
      <c r="AG75" s="30">
        <f>IF(AND(AF4=0,AF75&gt;=0), "",AF75/AF4)</f>
        <v>1.2181896602654659E-4</v>
      </c>
      <c r="AH75" s="47">
        <f>IF(AND(AF124=0,AF75&gt;=0),"",AF75/AF124)</f>
        <v>2.9264760508762578E-4</v>
      </c>
      <c r="AI75" s="30">
        <f t="shared" si="41"/>
        <v>-0.563824750985218</v>
      </c>
      <c r="AJ75" s="130">
        <f t="shared" si="62"/>
        <v>18.674538656173475</v>
      </c>
      <c r="AK75" s="30">
        <f>IF(AND(AJ4=0,AJ75&gt;=0), "",AJ75/AJ4)</f>
        <v>3.2481626341496428E-4</v>
      </c>
      <c r="AL75" s="47">
        <f>IF(AND(AJ124=0,AJ75&gt;=0),"",AJ75/AJ124)</f>
        <v>6.4243053947750492E-4</v>
      </c>
      <c r="AM75" s="129">
        <f>+'N EERR TERRA'!H125+'N EERR TERRA'!H126+'N EERR TERRA'!H127+'N EERR TERRA'!H128</f>
        <v>1.5842847773465492</v>
      </c>
      <c r="AN75" s="30">
        <f>IF(AND(AM4=0,AM75&gt;=0), "",AM75/AM4)</f>
        <v>1.3587881842811687E-4</v>
      </c>
      <c r="AO75" s="47">
        <f>IF(AND(AM124=0,AM75&gt;=0),"",AM75/AM124)</f>
        <v>2.9080332485108387E-4</v>
      </c>
      <c r="AP75" s="30">
        <f t="shared" si="42"/>
        <v>-0.13153350496081265</v>
      </c>
      <c r="AQ75" s="130">
        <f t="shared" si="63"/>
        <v>20.258823433520025</v>
      </c>
      <c r="AR75" s="30">
        <f>IF(AND(AQ4=0,AQ75&gt;=0), "",AQ75/AQ4)</f>
        <v>2.9296007942446195E-4</v>
      </c>
      <c r="AS75" s="47">
        <f>IF(AND(AQ124=0,AQ75&gt;=0),"",AQ75/AQ124)</f>
        <v>5.8693102199590971E-4</v>
      </c>
      <c r="AT75" s="131">
        <f t="shared" si="52"/>
        <v>0</v>
      </c>
      <c r="AU75" s="30" t="str">
        <f>IF(AND(AT4=0,AT75&gt;=0), "",AT75/AT4)</f>
        <v/>
      </c>
      <c r="AV75" s="47">
        <f t="shared" si="23"/>
        <v>1</v>
      </c>
      <c r="AW75" s="131">
        <f t="shared" si="40"/>
        <v>3.3764705722533375</v>
      </c>
      <c r="AX75" s="30">
        <f>IF(AND(AW4=0,AW75&gt;=0), "",AW75/AW4)</f>
        <v>2.92960079424462E-4</v>
      </c>
      <c r="AY75" s="47">
        <f>IF(AND(AW124=0,AW75&gt;=0),"",AW75/AW124)</f>
        <v>5.8693102199590982E-4</v>
      </c>
      <c r="AZ75" s="131">
        <f t="shared" si="53"/>
        <v>0</v>
      </c>
      <c r="BA75" s="30" t="str">
        <f>IF(AND(AZ4=0,AZ75&gt;=0), "",AZ75/AZ4)</f>
        <v/>
      </c>
      <c r="BB75" s="47">
        <f t="shared" si="24"/>
        <v>1</v>
      </c>
      <c r="BC75" s="129">
        <f>+'N EERR TERRA'!I125+'N EERR TERRA'!I126+'N EERR TERRA'!I127+'N EERR TERRA'!I128</f>
        <v>0</v>
      </c>
      <c r="BD75" s="30" t="str">
        <f>IF(AND(BC4=0,BC75&gt;=0), "",BC75/BC4)</f>
        <v/>
      </c>
      <c r="BE75" s="47" t="str">
        <f>IF(AND(BC124=0,BC75&gt;=0),"",BC75/BC124)</f>
        <v/>
      </c>
      <c r="BF75" s="30">
        <f t="shared" si="25"/>
        <v>-1</v>
      </c>
      <c r="BG75" s="130">
        <f t="shared" si="54"/>
        <v>20.258823433520025</v>
      </c>
      <c r="BH75" s="30">
        <f>IF(AND(BG4=0,BG75&gt;=0), "",BG75/BG4)</f>
        <v>2.9296007942446195E-4</v>
      </c>
      <c r="BI75" s="47">
        <f>IF(AND(BG124=0,BG75&gt;=0),"",BG75/BG124)</f>
        <v>5.8693102199590971E-4</v>
      </c>
      <c r="BJ75" s="129">
        <f>+'N EERR TERRA'!J125+'N EERR TERRA'!J126+'N EERR TERRA'!J127+'N EERR TERRA'!J128</f>
        <v>0</v>
      </c>
      <c r="BK75" s="30" t="str">
        <f>IF(AND(BJ4=0,BJ75&gt;=0), "",BJ75/BJ4)</f>
        <v/>
      </c>
      <c r="BL75" s="47" t="str">
        <f>IF(AND(BJ124=0,BJ75&gt;=0),"",BJ75/BJ124)</f>
        <v/>
      </c>
      <c r="BM75" s="30" t="str">
        <f t="shared" si="43"/>
        <v/>
      </c>
      <c r="BN75" s="130">
        <f t="shared" si="55"/>
        <v>20.258823433520025</v>
      </c>
      <c r="BO75" s="30">
        <f>IF(AND(BN4=0,BN75&gt;=0), "",BN75/BN4)</f>
        <v>2.9296007942446195E-4</v>
      </c>
      <c r="BP75" s="47">
        <f>IF(AND(BN124=0,BN75&gt;=0),"",BN75/BN124)</f>
        <v>5.8693102199590971E-4</v>
      </c>
      <c r="BQ75" s="129">
        <f>+'N EERR TERRA'!K125+'N EERR TERRA'!K126+'N EERR TERRA'!K127+'N EERR TERRA'!K128</f>
        <v>0</v>
      </c>
      <c r="BR75" s="30" t="str">
        <f>IF(AND(BQ4=0,BQ75&gt;=0), "",BQ75/BQ4)</f>
        <v/>
      </c>
      <c r="BS75" s="47" t="str">
        <f>IF(AND(BQ124=0,BQ75&gt;=0),"",BQ75/BQ124)</f>
        <v/>
      </c>
      <c r="BT75" s="30" t="str">
        <f t="shared" si="44"/>
        <v/>
      </c>
      <c r="BU75" s="130">
        <f t="shared" si="56"/>
        <v>20.258823433520025</v>
      </c>
      <c r="BV75" s="30">
        <f>IF(AND(BU4=0,BU75&gt;=0), "",BU75/BU4)</f>
        <v>2.9296007942446195E-4</v>
      </c>
      <c r="BW75" s="47">
        <f>IF(AND(BU124=0,BU75&gt;=0),"",BU75/BU124)</f>
        <v>5.8693102199590971E-4</v>
      </c>
      <c r="BX75" s="131">
        <f t="shared" si="57"/>
        <v>0</v>
      </c>
      <c r="BY75" s="30" t="str">
        <f>IF(AND(BX4=0,BX75&gt;=0), "",BX75/BX4)</f>
        <v/>
      </c>
      <c r="BZ75" s="47">
        <f t="shared" si="45"/>
        <v>1</v>
      </c>
      <c r="CA75" s="129">
        <f>+'N EERR TERRA'!L125+'N EERR TERRA'!L126+'N EERR TERRA'!L127+'N EERR TERRA'!L128</f>
        <v>0</v>
      </c>
      <c r="CB75" s="30" t="str">
        <f>IF(AND(CA4=0,CA75&gt;=0), "",CA75/CA4)</f>
        <v/>
      </c>
      <c r="CC75" s="47" t="str">
        <f>IF(AND(CA124=0,CA75&gt;=0),"",CA75/CA124)</f>
        <v/>
      </c>
      <c r="CD75" s="30" t="str">
        <f t="shared" si="26"/>
        <v/>
      </c>
      <c r="CE75" s="130">
        <f t="shared" si="58"/>
        <v>20.258823433520025</v>
      </c>
      <c r="CF75" s="30">
        <f>IF(AND(CE4=0,CE75&gt;=0), "",CE75/CE4)</f>
        <v>2.9296007942446195E-4</v>
      </c>
      <c r="CG75" s="47">
        <f>IF(AND(CE124=0,CE75&gt;=0),"",CE75/CE124)</f>
        <v>5.8693102199590971E-4</v>
      </c>
      <c r="CH75" s="129">
        <f>+'N EERR TERRA'!M125+'N EERR TERRA'!M126+'N EERR TERRA'!M127+'N EERR TERRA'!M128</f>
        <v>0</v>
      </c>
      <c r="CI75" s="30" t="str">
        <f>IF(AND(CH4=0,CH75&gt;=0), "",CH75/CH4)</f>
        <v/>
      </c>
      <c r="CJ75" s="47" t="str">
        <f>IF(AND(CH124=0,CH75&gt;=0),"",CH75/CH124)</f>
        <v/>
      </c>
      <c r="CK75" s="30" t="str">
        <f t="shared" si="46"/>
        <v/>
      </c>
      <c r="CL75" s="130">
        <f t="shared" si="59"/>
        <v>20.258823433520025</v>
      </c>
      <c r="CM75" s="30">
        <f>IF(AND(CL4=0,CL75&gt;=0), "",CL75/CL4)</f>
        <v>2.9296007942446195E-4</v>
      </c>
      <c r="CN75" s="47">
        <f>IF(AND(CL124=0,CL75&gt;=0),"",CL75/CL124)</f>
        <v>5.8693102199590971E-4</v>
      </c>
      <c r="CO75" s="129">
        <f>+'N EERR TERRA'!N125+'N EERR TERRA'!N126+'N EERR TERRA'!N127+'N EERR TERRA'!N128</f>
        <v>0</v>
      </c>
      <c r="CP75" s="30" t="str">
        <f>IF(AND(CO4=0,CO75&gt;=0), "",CO75/CO4)</f>
        <v/>
      </c>
      <c r="CQ75" s="47" t="str">
        <f>IF(AND(CO124=0,CO75&gt;=0),"",CO75/CO124)</f>
        <v/>
      </c>
      <c r="CR75" s="30" t="str">
        <f t="shared" si="47"/>
        <v/>
      </c>
      <c r="CS75" s="130">
        <f t="shared" si="60"/>
        <v>20.258823433520025</v>
      </c>
      <c r="CT75" s="30">
        <f>IF(AND(CS4=0,CS75&gt;=0), "",CS75/CS4)</f>
        <v>2.9296007942446195E-4</v>
      </c>
      <c r="CU75" s="47">
        <f>IF(AND(CS124=0,CS75&gt;=0),"",CS75/CS124)</f>
        <v>5.8693102199590971E-4</v>
      </c>
      <c r="CV75" s="131">
        <f t="shared" si="61"/>
        <v>0</v>
      </c>
      <c r="CW75" s="30" t="str">
        <f>IF(AND(CV4=0,CV75&gt;=0), "",CV75/CV4)</f>
        <v/>
      </c>
      <c r="CX75" s="47">
        <f t="shared" si="48"/>
        <v>1</v>
      </c>
    </row>
    <row r="76" spans="1:102" hidden="1" outlineLevel="1" x14ac:dyDescent="0.3">
      <c r="A76" s="29" t="s">
        <v>70</v>
      </c>
      <c r="B76" s="129">
        <f>+'N EERR TERRA'!B129</f>
        <v>0</v>
      </c>
      <c r="C76" s="30" t="str">
        <f>IF(AND(B4=0,B76&gt;=0), "",B76/B4)</f>
        <v/>
      </c>
      <c r="D76" s="47" t="str">
        <f>IF(AND(B124=0,B76&gt;=0),"",B76/B124)</f>
        <v/>
      </c>
      <c r="E76" s="129">
        <f>+'N EERR TERRA'!C129</f>
        <v>0</v>
      </c>
      <c r="F76" s="30">
        <f>IF(AND(E4=0,E76&gt;=0), "",E76/E4)</f>
        <v>0</v>
      </c>
      <c r="G76" s="47">
        <f>IF(AND(E124=0,E76&gt;=0),"",E76/E124)</f>
        <v>0</v>
      </c>
      <c r="H76" s="129">
        <f>+'N EERR TERRA'!D129</f>
        <v>0</v>
      </c>
      <c r="I76" s="30">
        <f>IF(AND(H4=0,H76&gt;=0), "",H76/H4)</f>
        <v>0</v>
      </c>
      <c r="J76" s="47">
        <f>IF(AND(H124=0,H76&gt;=0),"",H76/H124)</f>
        <v>0</v>
      </c>
      <c r="K76" s="30" t="str">
        <f t="shared" si="19"/>
        <v/>
      </c>
      <c r="L76" s="130">
        <f t="shared" si="49"/>
        <v>0</v>
      </c>
      <c r="M76" s="30">
        <f>IF(AND(L4=0,L76&gt;=0), "",L76/L4)</f>
        <v>0</v>
      </c>
      <c r="N76" s="47">
        <f>IF(AND(L124=0,L76&gt;=0),"",L76/L124)</f>
        <v>0</v>
      </c>
      <c r="O76" s="129">
        <f>+'N EERR TERRA'!E129</f>
        <v>0</v>
      </c>
      <c r="P76" s="30">
        <f>IF(AND(O4=0,O76&gt;=0), "",O76/O4)</f>
        <v>0</v>
      </c>
      <c r="Q76" s="47">
        <f>IF(AND(O124=0,O76&gt;=0),"",O76/O124)</f>
        <v>0</v>
      </c>
      <c r="R76" s="30" t="str">
        <f t="shared" si="20"/>
        <v/>
      </c>
      <c r="S76" s="130">
        <f t="shared" si="50"/>
        <v>0</v>
      </c>
      <c r="T76" s="30">
        <f>IF(AND(S4=0,S76&gt;=0), "",S76/S4)</f>
        <v>0</v>
      </c>
      <c r="U76" s="47">
        <f>IF(AND(S124=0,S76&gt;=0),"",S76/S124)</f>
        <v>0</v>
      </c>
      <c r="V76" s="131"/>
      <c r="W76" s="30" t="str">
        <f>IF(AND(V4=0,V76&gt;=0), "",V76/V4)</f>
        <v/>
      </c>
      <c r="X76" s="47" t="str">
        <f t="shared" si="21"/>
        <v/>
      </c>
      <c r="Y76" s="129">
        <f>+'N EERR TERRA'!F129</f>
        <v>0</v>
      </c>
      <c r="Z76" s="30">
        <f>IF(AND(Y4=0,Y76&gt;=0), "",Y76/Y4)</f>
        <v>0</v>
      </c>
      <c r="AA76" s="47">
        <f>IF(AND(Y124=0,Y76&gt;=0),"",Y76/Y124)</f>
        <v>0</v>
      </c>
      <c r="AB76" s="30" t="str">
        <f t="shared" si="22"/>
        <v/>
      </c>
      <c r="AC76" s="130">
        <f t="shared" si="51"/>
        <v>0</v>
      </c>
      <c r="AD76" s="30">
        <f>IF(AND(AC4=0,AC76&gt;=0), "",AC76/AC4)</f>
        <v>0</v>
      </c>
      <c r="AE76" s="47">
        <f>IF(AND(AC124=0,AC76&gt;=0),"",AC76/AC124)</f>
        <v>0</v>
      </c>
      <c r="AF76" s="129">
        <f>+'N EERR TERRA'!G129</f>
        <v>0</v>
      </c>
      <c r="AG76" s="30">
        <f>IF(AND(AF4=0,AF76&gt;=0), "",AF76/AF4)</f>
        <v>0</v>
      </c>
      <c r="AH76" s="47">
        <f>IF(AND(AF124=0,AF76&gt;=0),"",AF76/AF124)</f>
        <v>0</v>
      </c>
      <c r="AI76" s="30" t="str">
        <f t="shared" si="41"/>
        <v/>
      </c>
      <c r="AJ76" s="130">
        <f t="shared" si="62"/>
        <v>0</v>
      </c>
      <c r="AK76" s="30">
        <f>IF(AND(AJ4=0,AJ76&gt;=0), "",AJ76/AJ4)</f>
        <v>0</v>
      </c>
      <c r="AL76" s="47">
        <f>IF(AND(AJ124=0,AJ76&gt;=0),"",AJ76/AJ124)</f>
        <v>0</v>
      </c>
      <c r="AM76" s="129">
        <f>+'N EERR TERRA'!H129</f>
        <v>0</v>
      </c>
      <c r="AN76" s="30">
        <f>IF(AND(AM4=0,AM76&gt;=0), "",AM76/AM4)</f>
        <v>0</v>
      </c>
      <c r="AO76" s="47">
        <f>IF(AND(AM124=0,AM76&gt;=0),"",AM76/AM124)</f>
        <v>0</v>
      </c>
      <c r="AP76" s="30" t="str">
        <f t="shared" si="42"/>
        <v/>
      </c>
      <c r="AQ76" s="130">
        <f t="shared" si="63"/>
        <v>0</v>
      </c>
      <c r="AR76" s="30">
        <f>IF(AND(AQ4=0,AQ76&gt;=0), "",AQ76/AQ4)</f>
        <v>0</v>
      </c>
      <c r="AS76" s="47">
        <f>IF(AND(AQ124=0,AQ76&gt;=0),"",AQ76/AQ124)</f>
        <v>0</v>
      </c>
      <c r="AT76" s="131">
        <f t="shared" si="52"/>
        <v>0</v>
      </c>
      <c r="AU76" s="30" t="str">
        <f>IF(AND(AT4=0,AT76&gt;=0), "",AT76/AT4)</f>
        <v/>
      </c>
      <c r="AV76" s="47" t="str">
        <f t="shared" si="23"/>
        <v/>
      </c>
      <c r="AW76" s="131">
        <f t="shared" si="40"/>
        <v>0</v>
      </c>
      <c r="AX76" s="30">
        <f>IF(AND(AW4=0,AW76&gt;=0), "",AW76/AW4)</f>
        <v>0</v>
      </c>
      <c r="AY76" s="47">
        <f>IF(AND(AW124=0,AW76&gt;=0),"",AW76/AW124)</f>
        <v>0</v>
      </c>
      <c r="AZ76" s="131">
        <f t="shared" si="53"/>
        <v>0</v>
      </c>
      <c r="BA76" s="30" t="str">
        <f>IF(AND(AZ4=0,AZ76&gt;=0), "",AZ76/AZ4)</f>
        <v/>
      </c>
      <c r="BB76" s="47" t="str">
        <f t="shared" si="24"/>
        <v/>
      </c>
      <c r="BC76" s="129">
        <f>+'N EERR TERRA'!I129</f>
        <v>0</v>
      </c>
      <c r="BD76" s="30" t="str">
        <f>IF(AND(BC4=0,BC76&gt;=0), "",BC76/BC4)</f>
        <v/>
      </c>
      <c r="BE76" s="47" t="str">
        <f>IF(AND(BC124=0,BC76&gt;=0),"",BC76/BC124)</f>
        <v/>
      </c>
      <c r="BF76" s="30" t="str">
        <f t="shared" si="25"/>
        <v/>
      </c>
      <c r="BG76" s="130">
        <f t="shared" si="54"/>
        <v>0</v>
      </c>
      <c r="BH76" s="30">
        <f>IF(AND(BG4=0,BG76&gt;=0), "",BG76/BG4)</f>
        <v>0</v>
      </c>
      <c r="BI76" s="47">
        <f>IF(AND(BG124=0,BG76&gt;=0),"",BG76/BG124)</f>
        <v>0</v>
      </c>
      <c r="BJ76" s="129">
        <f>+'N EERR TERRA'!J129</f>
        <v>0</v>
      </c>
      <c r="BK76" s="30" t="str">
        <f>IF(AND(BJ4=0,BJ76&gt;=0), "",BJ76/BJ4)</f>
        <v/>
      </c>
      <c r="BL76" s="47" t="str">
        <f>IF(AND(BJ124=0,BJ76&gt;=0),"",BJ76/BJ124)</f>
        <v/>
      </c>
      <c r="BM76" s="30" t="str">
        <f t="shared" si="43"/>
        <v/>
      </c>
      <c r="BN76" s="130">
        <f t="shared" si="55"/>
        <v>0</v>
      </c>
      <c r="BO76" s="30">
        <f>IF(AND(BN4=0,BN76&gt;=0), "",BN76/BN4)</f>
        <v>0</v>
      </c>
      <c r="BP76" s="47">
        <f>IF(AND(BN124=0,BN76&gt;=0),"",BN76/BN124)</f>
        <v>0</v>
      </c>
      <c r="BQ76" s="129">
        <f>+'N EERR TERRA'!K129</f>
        <v>0</v>
      </c>
      <c r="BR76" s="30" t="str">
        <f>IF(AND(BQ4=0,BQ76&gt;=0), "",BQ76/BQ4)</f>
        <v/>
      </c>
      <c r="BS76" s="47" t="str">
        <f>IF(AND(BQ124=0,BQ76&gt;=0),"",BQ76/BQ124)</f>
        <v/>
      </c>
      <c r="BT76" s="30" t="str">
        <f t="shared" si="44"/>
        <v/>
      </c>
      <c r="BU76" s="130">
        <f t="shared" si="56"/>
        <v>0</v>
      </c>
      <c r="BV76" s="30">
        <f>IF(AND(BU4=0,BU76&gt;=0), "",BU76/BU4)</f>
        <v>0</v>
      </c>
      <c r="BW76" s="47">
        <f>IF(AND(BU124=0,BU76&gt;=0),"",BU76/BU124)</f>
        <v>0</v>
      </c>
      <c r="BX76" s="131">
        <f t="shared" si="57"/>
        <v>0</v>
      </c>
      <c r="BY76" s="30" t="str">
        <f>IF(AND(BX4=0,BX76&gt;=0), "",BX76/BX4)</f>
        <v/>
      </c>
      <c r="BZ76" s="47" t="str">
        <f t="shared" si="45"/>
        <v/>
      </c>
      <c r="CA76" s="129">
        <f>+'N EERR TERRA'!L129</f>
        <v>0</v>
      </c>
      <c r="CB76" s="30" t="str">
        <f>IF(AND(CA4=0,CA76&gt;=0), "",CA76/CA4)</f>
        <v/>
      </c>
      <c r="CC76" s="47" t="str">
        <f>IF(AND(CA124=0,CA76&gt;=0),"",CA76/CA124)</f>
        <v/>
      </c>
      <c r="CD76" s="30" t="str">
        <f t="shared" si="26"/>
        <v/>
      </c>
      <c r="CE76" s="130">
        <f t="shared" si="58"/>
        <v>0</v>
      </c>
      <c r="CF76" s="30">
        <f>IF(AND(CE4=0,CE76&gt;=0), "",CE76/CE4)</f>
        <v>0</v>
      </c>
      <c r="CG76" s="47">
        <f>IF(AND(CE124=0,CE76&gt;=0),"",CE76/CE124)</f>
        <v>0</v>
      </c>
      <c r="CH76" s="129">
        <f>+'N EERR TERRA'!M129</f>
        <v>0</v>
      </c>
      <c r="CI76" s="30" t="str">
        <f>IF(AND(CH4=0,CH76&gt;=0), "",CH76/CH4)</f>
        <v/>
      </c>
      <c r="CJ76" s="47" t="str">
        <f>IF(AND(CH124=0,CH76&gt;=0),"",CH76/CH124)</f>
        <v/>
      </c>
      <c r="CK76" s="30" t="str">
        <f t="shared" si="46"/>
        <v/>
      </c>
      <c r="CL76" s="130">
        <f t="shared" si="59"/>
        <v>0</v>
      </c>
      <c r="CM76" s="30">
        <f>IF(AND(CL4=0,CL76&gt;=0), "",CL76/CL4)</f>
        <v>0</v>
      </c>
      <c r="CN76" s="47">
        <f>IF(AND(CL124=0,CL76&gt;=0),"",CL76/CL124)</f>
        <v>0</v>
      </c>
      <c r="CO76" s="129">
        <f>+'N EERR TERRA'!N129</f>
        <v>0</v>
      </c>
      <c r="CP76" s="30" t="str">
        <f>IF(AND(CO4=0,CO76&gt;=0), "",CO76/CO4)</f>
        <v/>
      </c>
      <c r="CQ76" s="47" t="str">
        <f>IF(AND(CO124=0,CO76&gt;=0),"",CO76/CO124)</f>
        <v/>
      </c>
      <c r="CR76" s="30" t="str">
        <f t="shared" si="47"/>
        <v/>
      </c>
      <c r="CS76" s="130">
        <f t="shared" si="60"/>
        <v>0</v>
      </c>
      <c r="CT76" s="30">
        <f>IF(AND(CS4=0,CS76&gt;=0), "",CS76/CS4)</f>
        <v>0</v>
      </c>
      <c r="CU76" s="47">
        <f>IF(AND(CS124=0,CS76&gt;=0),"",CS76/CS124)</f>
        <v>0</v>
      </c>
      <c r="CV76" s="131">
        <f t="shared" si="61"/>
        <v>0</v>
      </c>
      <c r="CW76" s="30" t="str">
        <f>IF(AND(CV4=0,CV76&gt;=0), "",CV76/CV4)</f>
        <v/>
      </c>
      <c r="CX76" s="47" t="str">
        <f t="shared" si="48"/>
        <v/>
      </c>
    </row>
    <row r="77" spans="1:102" hidden="1" outlineLevel="1" x14ac:dyDescent="0.3">
      <c r="A77" s="29" t="s">
        <v>71</v>
      </c>
      <c r="B77" s="129">
        <f>+'N EERR TERRA'!B130</f>
        <v>0</v>
      </c>
      <c r="C77" s="30" t="str">
        <f>IF(AND(B4=0,B77&gt;=0), "",B77/B4)</f>
        <v/>
      </c>
      <c r="D77" s="47" t="str">
        <f>IF(AND(B124=0,B77&gt;=0),"",B77/B124)</f>
        <v/>
      </c>
      <c r="E77" s="129">
        <f>+'N EERR TERRA'!C130</f>
        <v>52.601466422262966</v>
      </c>
      <c r="F77" s="30">
        <f>IF(AND(E4=0,E77&gt;=0), "",E77/E4)</f>
        <v>5.3077404518135198E-3</v>
      </c>
      <c r="G77" s="47">
        <f>IF(AND(E124=0,E77&gt;=0),"",E77/E124)</f>
        <v>8.7625590123804175E-3</v>
      </c>
      <c r="H77" s="129">
        <f>+'N EERR TERRA'!D130</f>
        <v>0</v>
      </c>
      <c r="I77" s="30">
        <f>IF(AND(H4=0,H77&gt;=0), "",H77/H4)</f>
        <v>0</v>
      </c>
      <c r="J77" s="47">
        <f>IF(AND(H124=0,H77&gt;=0),"",H77/H124)</f>
        <v>0</v>
      </c>
      <c r="K77" s="30">
        <f t="shared" si="19"/>
        <v>-1</v>
      </c>
      <c r="L77" s="130">
        <f t="shared" si="49"/>
        <v>52.601466422262966</v>
      </c>
      <c r="M77" s="30">
        <f>IF(AND(L4=0,L77&gt;=0), "",L77/L4)</f>
        <v>2.9919762626860369E-3</v>
      </c>
      <c r="N77" s="47">
        <f>IF(AND(L124=0,L77&gt;=0),"",L77/L124)</f>
        <v>4.8287035017514583E-3</v>
      </c>
      <c r="O77" s="129">
        <f>+'N EERR TERRA'!E130</f>
        <v>39.761891015782126</v>
      </c>
      <c r="P77" s="30">
        <f>IF(AND(O4=0,O77&gt;=0), "",O77/O4)</f>
        <v>2.4721751151877656E-3</v>
      </c>
      <c r="Q77" s="47">
        <f>IF(AND(O124=0,O77&gt;=0),"",O77/O124)</f>
        <v>6.8652750640244842E-3</v>
      </c>
      <c r="R77" s="30">
        <f t="shared" si="20"/>
        <v>1</v>
      </c>
      <c r="S77" s="130">
        <f t="shared" si="50"/>
        <v>92.363357438045085</v>
      </c>
      <c r="T77" s="30">
        <f>IF(AND(S4=0,S77&gt;=0), "",S77/S4)</f>
        <v>2.7436335463595263E-3</v>
      </c>
      <c r="U77" s="47">
        <f>IF(AND(S124=0,S77&gt;=0),"",S77/S124)</f>
        <v>5.5356334438482072E-3</v>
      </c>
      <c r="V77" s="131"/>
      <c r="W77" s="30" t="str">
        <f>IF(AND(V4=0,V77&gt;=0), "",V77/V4)</f>
        <v/>
      </c>
      <c r="X77" s="47">
        <f t="shared" si="21"/>
        <v>1</v>
      </c>
      <c r="Y77" s="129">
        <f>+'N EERR TERRA'!F130</f>
        <v>0</v>
      </c>
      <c r="Z77" s="30">
        <f>IF(AND(Y4=0,Y77&gt;=0), "",Y77/Y4)</f>
        <v>0</v>
      </c>
      <c r="AA77" s="47">
        <f>IF(AND(Y124=0,Y77&gt;=0),"",Y77/Y124)</f>
        <v>0</v>
      </c>
      <c r="AB77" s="30">
        <f t="shared" si="22"/>
        <v>-1</v>
      </c>
      <c r="AC77" s="130">
        <f t="shared" si="51"/>
        <v>92.363357438045085</v>
      </c>
      <c r="AD77" s="30">
        <f>IF(AND(AC4=0,AC77&gt;=0), "",AC77/AC4)</f>
        <v>2.1723519869444293E-3</v>
      </c>
      <c r="AE77" s="47">
        <f>IF(AND(AC124=0,AC77&gt;=0),"",AC77/AC124)</f>
        <v>4.0448107210021463E-3</v>
      </c>
      <c r="AF77" s="129">
        <f>+'N EERR TERRA'!G130</f>
        <v>0</v>
      </c>
      <c r="AG77" s="30">
        <f>IF(AND(AF4=0,AF77&gt;=0), "",AF77/AF4)</f>
        <v>0</v>
      </c>
      <c r="AH77" s="47">
        <f>IF(AND(AF124=0,AF77&gt;=0),"",AF77/AF124)</f>
        <v>0</v>
      </c>
      <c r="AI77" s="30" t="str">
        <f t="shared" si="41"/>
        <v/>
      </c>
      <c r="AJ77" s="130">
        <f t="shared" si="62"/>
        <v>92.363357438045085</v>
      </c>
      <c r="AK77" s="30">
        <f>IF(AND(AJ4=0,AJ77&gt;=0), "",AJ77/AJ4)</f>
        <v>1.606525397593622E-3</v>
      </c>
      <c r="AL77" s="47">
        <f>IF(AND(AJ124=0,AJ77&gt;=0),"",AJ77/AJ124)</f>
        <v>3.1774301169823615E-3</v>
      </c>
      <c r="AM77" s="129">
        <f>+'N EERR TERRA'!H130</f>
        <v>56.1266717602672</v>
      </c>
      <c r="AN77" s="30">
        <f>IF(AND(AM4=0,AM77&gt;=0), "",AM77/AM4)</f>
        <v>4.8137973362724819E-3</v>
      </c>
      <c r="AO77" s="47">
        <f>IF(AND(AM124=0,AM77&gt;=0),"",AM77/AM124)</f>
        <v>1.0302328845226841E-2</v>
      </c>
      <c r="AP77" s="30">
        <f t="shared" si="42"/>
        <v>1</v>
      </c>
      <c r="AQ77" s="130">
        <f t="shared" si="63"/>
        <v>148.4900291983123</v>
      </c>
      <c r="AR77" s="30">
        <f>IF(AND(AQ4=0,AQ77&gt;=0), "",AQ77/AQ4)</f>
        <v>2.1472940366171955E-3</v>
      </c>
      <c r="AS77" s="47">
        <f>IF(AND(AQ124=0,AQ77&gt;=0),"",AQ77/AQ124)</f>
        <v>4.301997343506378E-3</v>
      </c>
      <c r="AT77" s="131">
        <f t="shared" si="52"/>
        <v>0</v>
      </c>
      <c r="AU77" s="30" t="str">
        <f>IF(AND(AT4=0,AT77&gt;=0), "",AT77/AT4)</f>
        <v/>
      </c>
      <c r="AV77" s="47">
        <f t="shared" si="23"/>
        <v>1</v>
      </c>
      <c r="AW77" s="131">
        <f t="shared" si="40"/>
        <v>24.748338199718717</v>
      </c>
      <c r="AX77" s="30">
        <f>IF(AND(AW4=0,AW77&gt;=0), "",AW77/AW4)</f>
        <v>2.1472940366171959E-3</v>
      </c>
      <c r="AY77" s="47">
        <f>IF(AND(AW124=0,AW77&gt;=0),"",AW77/AW124)</f>
        <v>4.3019973435063788E-3</v>
      </c>
      <c r="AZ77" s="131">
        <f t="shared" si="53"/>
        <v>0</v>
      </c>
      <c r="BA77" s="30" t="str">
        <f>IF(AND(AZ4=0,AZ77&gt;=0), "",AZ77/AZ4)</f>
        <v/>
      </c>
      <c r="BB77" s="47">
        <f t="shared" si="24"/>
        <v>1</v>
      </c>
      <c r="BC77" s="129">
        <f>+'N EERR TERRA'!I130</f>
        <v>0</v>
      </c>
      <c r="BD77" s="30" t="str">
        <f>IF(AND(BC4=0,BC77&gt;=0), "",BC77/BC4)</f>
        <v/>
      </c>
      <c r="BE77" s="47" t="str">
        <f>IF(AND(BC124=0,BC77&gt;=0),"",BC77/BC124)</f>
        <v/>
      </c>
      <c r="BF77" s="30">
        <f t="shared" si="25"/>
        <v>-1</v>
      </c>
      <c r="BG77" s="130">
        <f t="shared" si="54"/>
        <v>148.4900291983123</v>
      </c>
      <c r="BH77" s="30">
        <f>IF(AND(BG4=0,BG77&gt;=0), "",BG77/BG4)</f>
        <v>2.1472940366171955E-3</v>
      </c>
      <c r="BI77" s="47">
        <f>IF(AND(BG124=0,BG77&gt;=0),"",BG77/BG124)</f>
        <v>4.301997343506378E-3</v>
      </c>
      <c r="BJ77" s="129">
        <f>+'N EERR TERRA'!J130</f>
        <v>0</v>
      </c>
      <c r="BK77" s="30" t="str">
        <f>IF(AND(BJ4=0,BJ77&gt;=0), "",BJ77/BJ4)</f>
        <v/>
      </c>
      <c r="BL77" s="47" t="str">
        <f>IF(AND(BJ124=0,BJ77&gt;=0),"",BJ77/BJ124)</f>
        <v/>
      </c>
      <c r="BM77" s="30" t="str">
        <f t="shared" si="43"/>
        <v/>
      </c>
      <c r="BN77" s="130">
        <f t="shared" si="55"/>
        <v>148.4900291983123</v>
      </c>
      <c r="BO77" s="30">
        <f>IF(AND(BN4=0,BN77&gt;=0), "",BN77/BN4)</f>
        <v>2.1472940366171955E-3</v>
      </c>
      <c r="BP77" s="47">
        <f>IF(AND(BN124=0,BN77&gt;=0),"",BN77/BN124)</f>
        <v>4.301997343506378E-3</v>
      </c>
      <c r="BQ77" s="129">
        <f>+'N EERR TERRA'!K130</f>
        <v>0</v>
      </c>
      <c r="BR77" s="30" t="str">
        <f>IF(AND(BQ4=0,BQ77&gt;=0), "",BQ77/BQ4)</f>
        <v/>
      </c>
      <c r="BS77" s="47" t="str">
        <f>IF(AND(BQ124=0,BQ77&gt;=0),"",BQ77/BQ124)</f>
        <v/>
      </c>
      <c r="BT77" s="30" t="str">
        <f t="shared" si="44"/>
        <v/>
      </c>
      <c r="BU77" s="130">
        <f t="shared" si="56"/>
        <v>148.4900291983123</v>
      </c>
      <c r="BV77" s="30">
        <f>IF(AND(BU4=0,BU77&gt;=0), "",BU77/BU4)</f>
        <v>2.1472940366171955E-3</v>
      </c>
      <c r="BW77" s="47">
        <f>IF(AND(BU124=0,BU77&gt;=0),"",BU77/BU124)</f>
        <v>4.301997343506378E-3</v>
      </c>
      <c r="BX77" s="131">
        <f t="shared" si="57"/>
        <v>0</v>
      </c>
      <c r="BY77" s="30" t="str">
        <f>IF(AND(BX4=0,BX77&gt;=0), "",BX77/BX4)</f>
        <v/>
      </c>
      <c r="BZ77" s="47">
        <f t="shared" si="45"/>
        <v>1</v>
      </c>
      <c r="CA77" s="129">
        <f>+'N EERR TERRA'!L130</f>
        <v>0</v>
      </c>
      <c r="CB77" s="30" t="str">
        <f>IF(AND(CA4=0,CA77&gt;=0), "",CA77/CA4)</f>
        <v/>
      </c>
      <c r="CC77" s="47" t="str">
        <f>IF(AND(CA124=0,CA77&gt;=0),"",CA77/CA124)</f>
        <v/>
      </c>
      <c r="CD77" s="30" t="str">
        <f t="shared" si="26"/>
        <v/>
      </c>
      <c r="CE77" s="130">
        <f t="shared" si="58"/>
        <v>148.4900291983123</v>
      </c>
      <c r="CF77" s="30">
        <f>IF(AND(CE4=0,CE77&gt;=0), "",CE77/CE4)</f>
        <v>2.1472940366171955E-3</v>
      </c>
      <c r="CG77" s="47">
        <f>IF(AND(CE124=0,CE77&gt;=0),"",CE77/CE124)</f>
        <v>4.301997343506378E-3</v>
      </c>
      <c r="CH77" s="129">
        <f>+'N EERR TERRA'!M130</f>
        <v>0</v>
      </c>
      <c r="CI77" s="30" t="str">
        <f>IF(AND(CH4=0,CH77&gt;=0), "",CH77/CH4)</f>
        <v/>
      </c>
      <c r="CJ77" s="47" t="str">
        <f>IF(AND(CH124=0,CH77&gt;=0),"",CH77/CH124)</f>
        <v/>
      </c>
      <c r="CK77" s="30" t="str">
        <f t="shared" si="46"/>
        <v/>
      </c>
      <c r="CL77" s="130">
        <f t="shared" si="59"/>
        <v>148.4900291983123</v>
      </c>
      <c r="CM77" s="30">
        <f>IF(AND(CL4=0,CL77&gt;=0), "",CL77/CL4)</f>
        <v>2.1472940366171955E-3</v>
      </c>
      <c r="CN77" s="47">
        <f>IF(AND(CL124=0,CL77&gt;=0),"",CL77/CL124)</f>
        <v>4.301997343506378E-3</v>
      </c>
      <c r="CO77" s="129">
        <f>+'N EERR TERRA'!N130</f>
        <v>0</v>
      </c>
      <c r="CP77" s="30" t="str">
        <f>IF(AND(CO4=0,CO77&gt;=0), "",CO77/CO4)</f>
        <v/>
      </c>
      <c r="CQ77" s="47" t="str">
        <f>IF(AND(CO124=0,CO77&gt;=0),"",CO77/CO124)</f>
        <v/>
      </c>
      <c r="CR77" s="30" t="str">
        <f t="shared" si="47"/>
        <v/>
      </c>
      <c r="CS77" s="130">
        <f t="shared" si="60"/>
        <v>148.4900291983123</v>
      </c>
      <c r="CT77" s="30">
        <f>IF(AND(CS4=0,CS77&gt;=0), "",CS77/CS4)</f>
        <v>2.1472940366171955E-3</v>
      </c>
      <c r="CU77" s="47">
        <f>IF(AND(CS124=0,CS77&gt;=0),"",CS77/CS124)</f>
        <v>4.301997343506378E-3</v>
      </c>
      <c r="CV77" s="131">
        <f t="shared" si="61"/>
        <v>0</v>
      </c>
      <c r="CW77" s="30" t="str">
        <f>IF(AND(CV4=0,CV77&gt;=0), "",CV77/CV4)</f>
        <v/>
      </c>
      <c r="CX77" s="47">
        <f t="shared" si="48"/>
        <v>1</v>
      </c>
    </row>
    <row r="78" spans="1:102" hidden="1" outlineLevel="1" x14ac:dyDescent="0.3">
      <c r="A78" s="29" t="s">
        <v>72</v>
      </c>
      <c r="B78" s="129">
        <f>+'N EERR TERRA'!B131</f>
        <v>0</v>
      </c>
      <c r="C78" s="30" t="str">
        <f>IF(AND(B4=0,B78&gt;=0), "",B78/B4)</f>
        <v/>
      </c>
      <c r="D78" s="47" t="str">
        <f>IF(AND(B124=0,B78&gt;=0),"",B78/B124)</f>
        <v/>
      </c>
      <c r="E78" s="129">
        <f>+'N EERR TERRA'!C131</f>
        <v>6.5720744690699719</v>
      </c>
      <c r="F78" s="30">
        <f>IF(AND(E4=0,E78&gt;=0), "",E78/E4)</f>
        <v>6.6315386023249308E-4</v>
      </c>
      <c r="G78" s="47">
        <f>IF(AND(E124=0,E78&gt;=0),"",E78/E124)</f>
        <v>1.094801994809232E-3</v>
      </c>
      <c r="H78" s="129">
        <f>+'N EERR TERRA'!D131</f>
        <v>53.632668137499124</v>
      </c>
      <c r="I78" s="30">
        <f>IF(AND(H4=0,H78&gt;=0), "",H78/H4)</f>
        <v>6.9920582714978578E-3</v>
      </c>
      <c r="J78" s="47">
        <f>IF(AND(H124=0,H78&gt;=0),"",H78/H124)</f>
        <v>1.096666663309402E-2</v>
      </c>
      <c r="K78" s="30">
        <f t="shared" si="19"/>
        <v>7.1606908731648611</v>
      </c>
      <c r="L78" s="130">
        <f t="shared" si="49"/>
        <v>60.204742606569098</v>
      </c>
      <c r="M78" s="30">
        <f>IF(AND(L4=0,L78&gt;=0), "",L78/L4)</f>
        <v>3.4244513134664054E-3</v>
      </c>
      <c r="N78" s="47">
        <f>IF(AND(L124=0,L78&gt;=0),"",L78/L124)</f>
        <v>5.5266681942415467E-3</v>
      </c>
      <c r="O78" s="129">
        <f>+'N EERR TERRA'!E131</f>
        <v>40.748888310500121</v>
      </c>
      <c r="P78" s="30">
        <f>IF(AND(O4=0,O78&gt;=0), "",O78/O4)</f>
        <v>2.533541164146327E-3</v>
      </c>
      <c r="Q78" s="47">
        <f>IF(AND(O124=0,O78&gt;=0),"",O78/O124)</f>
        <v>7.0356896932733193E-3</v>
      </c>
      <c r="R78" s="30">
        <f t="shared" si="20"/>
        <v>-0.24022261570072562</v>
      </c>
      <c r="S78" s="130">
        <f t="shared" si="50"/>
        <v>100.95363091706922</v>
      </c>
      <c r="T78" s="30">
        <f>IF(AND(S4=0,S78&gt;=0), "",S78/S4)</f>
        <v>2.9988057612204072E-3</v>
      </c>
      <c r="U78" s="47">
        <f>IF(AND(S124=0,S78&gt;=0),"",S78/S124)</f>
        <v>6.0504761962263389E-3</v>
      </c>
      <c r="V78" s="131"/>
      <c r="W78" s="30" t="str">
        <f>IF(AND(V4=0,V78&gt;=0), "",V78/V4)</f>
        <v/>
      </c>
      <c r="X78" s="47">
        <f t="shared" si="21"/>
        <v>1</v>
      </c>
      <c r="Y78" s="129">
        <f>+'N EERR TERRA'!F131</f>
        <v>103.0396487349163</v>
      </c>
      <c r="Z78" s="30">
        <f>IF(AND(Y4=0,Y78&gt;=0), "",Y78/Y4)</f>
        <v>1.1638868261316737E-2</v>
      </c>
      <c r="AA78" s="47">
        <f>IF(AND(Y124=0,Y78&gt;=0),"",Y78/Y124)</f>
        <v>1.6754990368450105E-2</v>
      </c>
      <c r="AB78" s="30">
        <f t="shared" si="22"/>
        <v>1.5286493204371707</v>
      </c>
      <c r="AC78" s="130">
        <f t="shared" si="51"/>
        <v>203.99327965198552</v>
      </c>
      <c r="AD78" s="30">
        <f>IF(AND(AC4=0,AC78&gt;=0), "",AC78/AC4)</f>
        <v>4.7978464476299649E-3</v>
      </c>
      <c r="AE78" s="47">
        <f>IF(AND(AC124=0,AC78&gt;=0),"",AC78/AC124)</f>
        <v>8.9333500582436595E-3</v>
      </c>
      <c r="AF78" s="129">
        <f>+'N EERR TERRA'!G131</f>
        <v>83.212478505000874</v>
      </c>
      <c r="AG78" s="30">
        <f>IF(AND(AF4=0,AF78&gt;=0), "",AF78/AF4)</f>
        <v>5.5567797808427225E-3</v>
      </c>
      <c r="AH78" s="47">
        <f>IF(AND(AF124=0,AF78&gt;=0),"",AF78/AF124)</f>
        <v>1.3349138873076552E-2</v>
      </c>
      <c r="AI78" s="30">
        <f t="shared" si="41"/>
        <v>-0.19242272730299725</v>
      </c>
      <c r="AJ78" s="130">
        <f t="shared" si="62"/>
        <v>287.20575815698641</v>
      </c>
      <c r="AK78" s="30">
        <f>IF(AND(AJ4=0,AJ78&gt;=0), "",AJ78/AJ4)</f>
        <v>4.9955237402865898E-3</v>
      </c>
      <c r="AL78" s="47">
        <f>IF(AND(AJ124=0,AJ78&gt;=0),"",AJ78/AJ124)</f>
        <v>9.880284249637562E-3</v>
      </c>
      <c r="AM78" s="129">
        <f>+'N EERR TERRA'!H131</f>
        <v>57.957754668758184</v>
      </c>
      <c r="AN78" s="30">
        <f>IF(AND(AM4=0,AM78&gt;=0), "",AM78/AM4)</f>
        <v>4.9708432068175414E-3</v>
      </c>
      <c r="AO78" s="47">
        <f>IF(AND(AM124=0,AM78&gt;=0),"",AM78/AM124)</f>
        <v>1.0638433190532114E-2</v>
      </c>
      <c r="AP78" s="30">
        <f t="shared" si="42"/>
        <v>-0.30349683472924005</v>
      </c>
      <c r="AQ78" s="130">
        <f t="shared" si="63"/>
        <v>345.16351282574459</v>
      </c>
      <c r="AR78" s="30">
        <f>IF(AND(AQ4=0,AQ78&gt;=0), "",AQ78/AQ4)</f>
        <v>4.991362428508353E-3</v>
      </c>
      <c r="AS78" s="47">
        <f>IF(AND(AQ124=0,AQ78&gt;=0),"",AQ78/AQ124)</f>
        <v>9.9999476279216716E-3</v>
      </c>
      <c r="AT78" s="131">
        <f t="shared" si="52"/>
        <v>0</v>
      </c>
      <c r="AU78" s="30" t="str">
        <f>IF(AND(AT4=0,AT78&gt;=0), "",AT78/AT4)</f>
        <v/>
      </c>
      <c r="AV78" s="47">
        <f t="shared" si="23"/>
        <v>1</v>
      </c>
      <c r="AW78" s="131">
        <f t="shared" si="40"/>
        <v>57.527252137624096</v>
      </c>
      <c r="AX78" s="30">
        <f>IF(AND(AW4=0,AW78&gt;=0), "",AW78/AW4)</f>
        <v>4.991362428508353E-3</v>
      </c>
      <c r="AY78" s="47">
        <f>IF(AND(AW124=0,AW78&gt;=0),"",AW78/AW124)</f>
        <v>9.9999476279216733E-3</v>
      </c>
      <c r="AZ78" s="131">
        <f t="shared" si="53"/>
        <v>0</v>
      </c>
      <c r="BA78" s="30" t="str">
        <f>IF(AND(AZ4=0,AZ78&gt;=0), "",AZ78/AZ4)</f>
        <v/>
      </c>
      <c r="BB78" s="47">
        <f t="shared" si="24"/>
        <v>1</v>
      </c>
      <c r="BC78" s="129">
        <f>+'N EERR TERRA'!I131</f>
        <v>0</v>
      </c>
      <c r="BD78" s="30" t="str">
        <f>IF(AND(BC4=0,BC78&gt;=0), "",BC78/BC4)</f>
        <v/>
      </c>
      <c r="BE78" s="47" t="str">
        <f>IF(AND(BC124=0,BC78&gt;=0),"",BC78/BC124)</f>
        <v/>
      </c>
      <c r="BF78" s="30">
        <f t="shared" si="25"/>
        <v>-1</v>
      </c>
      <c r="BG78" s="130">
        <f t="shared" si="54"/>
        <v>345.16351282574459</v>
      </c>
      <c r="BH78" s="30">
        <f>IF(AND(BG4=0,BG78&gt;=0), "",BG78/BG4)</f>
        <v>4.991362428508353E-3</v>
      </c>
      <c r="BI78" s="47">
        <f>IF(AND(BG124=0,BG78&gt;=0),"",BG78/BG124)</f>
        <v>9.9999476279216716E-3</v>
      </c>
      <c r="BJ78" s="129">
        <f>+'N EERR TERRA'!J131</f>
        <v>0</v>
      </c>
      <c r="BK78" s="30" t="str">
        <f>IF(AND(BJ4=0,BJ78&gt;=0), "",BJ78/BJ4)</f>
        <v/>
      </c>
      <c r="BL78" s="47" t="str">
        <f>IF(AND(BJ124=0,BJ78&gt;=0),"",BJ78/BJ124)</f>
        <v/>
      </c>
      <c r="BM78" s="30" t="str">
        <f t="shared" si="43"/>
        <v/>
      </c>
      <c r="BN78" s="130">
        <f t="shared" si="55"/>
        <v>345.16351282574459</v>
      </c>
      <c r="BO78" s="30">
        <f>IF(AND(BN4=0,BN78&gt;=0), "",BN78/BN4)</f>
        <v>4.991362428508353E-3</v>
      </c>
      <c r="BP78" s="47">
        <f>IF(AND(BN124=0,BN78&gt;=0),"",BN78/BN124)</f>
        <v>9.9999476279216716E-3</v>
      </c>
      <c r="BQ78" s="129">
        <f>+'N EERR TERRA'!K131</f>
        <v>0</v>
      </c>
      <c r="BR78" s="30" t="str">
        <f>IF(AND(BQ4=0,BQ78&gt;=0), "",BQ78/BQ4)</f>
        <v/>
      </c>
      <c r="BS78" s="47" t="str">
        <f>IF(AND(BQ124=0,BQ78&gt;=0),"",BQ78/BQ124)</f>
        <v/>
      </c>
      <c r="BT78" s="30" t="str">
        <f t="shared" si="44"/>
        <v/>
      </c>
      <c r="BU78" s="130">
        <f t="shared" si="56"/>
        <v>345.16351282574459</v>
      </c>
      <c r="BV78" s="30">
        <f>IF(AND(BU4=0,BU78&gt;=0), "",BU78/BU4)</f>
        <v>4.991362428508353E-3</v>
      </c>
      <c r="BW78" s="47">
        <f>IF(AND(BU124=0,BU78&gt;=0),"",BU78/BU124)</f>
        <v>9.9999476279216716E-3</v>
      </c>
      <c r="BX78" s="131">
        <f t="shared" si="57"/>
        <v>0</v>
      </c>
      <c r="BY78" s="30" t="str">
        <f>IF(AND(BX4=0,BX78&gt;=0), "",BX78/BX4)</f>
        <v/>
      </c>
      <c r="BZ78" s="47">
        <f t="shared" si="45"/>
        <v>1</v>
      </c>
      <c r="CA78" s="129">
        <f>+'N EERR TERRA'!L131</f>
        <v>0</v>
      </c>
      <c r="CB78" s="30" t="str">
        <f>IF(AND(CA4=0,CA78&gt;=0), "",CA78/CA4)</f>
        <v/>
      </c>
      <c r="CC78" s="47" t="str">
        <f>IF(AND(CA124=0,CA78&gt;=0),"",CA78/CA124)</f>
        <v/>
      </c>
      <c r="CD78" s="30" t="str">
        <f t="shared" si="26"/>
        <v/>
      </c>
      <c r="CE78" s="130">
        <f t="shared" si="58"/>
        <v>345.16351282574459</v>
      </c>
      <c r="CF78" s="30">
        <f>IF(AND(CE4=0,CE78&gt;=0), "",CE78/CE4)</f>
        <v>4.991362428508353E-3</v>
      </c>
      <c r="CG78" s="47">
        <f>IF(AND(CE124=0,CE78&gt;=0),"",CE78/CE124)</f>
        <v>9.9999476279216716E-3</v>
      </c>
      <c r="CH78" s="129">
        <f>+'N EERR TERRA'!M131</f>
        <v>0</v>
      </c>
      <c r="CI78" s="30" t="str">
        <f>IF(AND(CH4=0,CH78&gt;=0), "",CH78/CH4)</f>
        <v/>
      </c>
      <c r="CJ78" s="47" t="str">
        <f>IF(AND(CH124=0,CH78&gt;=0),"",CH78/CH124)</f>
        <v/>
      </c>
      <c r="CK78" s="30" t="str">
        <f t="shared" si="46"/>
        <v/>
      </c>
      <c r="CL78" s="130">
        <f t="shared" si="59"/>
        <v>345.16351282574459</v>
      </c>
      <c r="CM78" s="30">
        <f>IF(AND(CL4=0,CL78&gt;=0), "",CL78/CL4)</f>
        <v>4.991362428508353E-3</v>
      </c>
      <c r="CN78" s="47">
        <f>IF(AND(CL124=0,CL78&gt;=0),"",CL78/CL124)</f>
        <v>9.9999476279216716E-3</v>
      </c>
      <c r="CO78" s="129">
        <f>+'N EERR TERRA'!N131</f>
        <v>0</v>
      </c>
      <c r="CP78" s="30" t="str">
        <f>IF(AND(CO4=0,CO78&gt;=0), "",CO78/CO4)</f>
        <v/>
      </c>
      <c r="CQ78" s="47" t="str">
        <f>IF(AND(CO124=0,CO78&gt;=0),"",CO78/CO124)</f>
        <v/>
      </c>
      <c r="CR78" s="30" t="str">
        <f t="shared" si="47"/>
        <v/>
      </c>
      <c r="CS78" s="130">
        <f t="shared" si="60"/>
        <v>345.16351282574459</v>
      </c>
      <c r="CT78" s="30">
        <f>IF(AND(CS4=0,CS78&gt;=0), "",CS78/CS4)</f>
        <v>4.991362428508353E-3</v>
      </c>
      <c r="CU78" s="47">
        <f>IF(AND(CS124=0,CS78&gt;=0),"",CS78/CS124)</f>
        <v>9.9999476279216716E-3</v>
      </c>
      <c r="CV78" s="131">
        <f t="shared" si="61"/>
        <v>0</v>
      </c>
      <c r="CW78" s="30" t="str">
        <f>IF(AND(CV4=0,CV78&gt;=0), "",CV78/CV4)</f>
        <v/>
      </c>
      <c r="CX78" s="47">
        <f t="shared" si="48"/>
        <v>1</v>
      </c>
    </row>
    <row r="79" spans="1:102" hidden="1" outlineLevel="1" x14ac:dyDescent="0.3">
      <c r="A79" s="29" t="s">
        <v>73</v>
      </c>
      <c r="B79" s="129">
        <f>+'N EERR TERRA'!B132</f>
        <v>0</v>
      </c>
      <c r="C79" s="30" t="str">
        <f>IF(AND(B4=0,B79&gt;=0), "",B79/B4)</f>
        <v/>
      </c>
      <c r="D79" s="47" t="str">
        <f>IF(AND(B124=0,B79&gt;=0),"",B79/B124)</f>
        <v/>
      </c>
      <c r="E79" s="129">
        <f>+'N EERR TERRA'!C132</f>
        <v>0</v>
      </c>
      <c r="F79" s="30">
        <f>IF(AND(E4=0,E79&gt;=0), "",E79/E4)</f>
        <v>0</v>
      </c>
      <c r="G79" s="47">
        <f>IF(AND(E124=0,E79&gt;=0),"",E79/E124)</f>
        <v>0</v>
      </c>
      <c r="H79" s="129">
        <f>+'N EERR TERRA'!D132</f>
        <v>0</v>
      </c>
      <c r="I79" s="30">
        <f>IF(AND(H4=0,H79&gt;=0), "",H79/H4)</f>
        <v>0</v>
      </c>
      <c r="J79" s="47">
        <f>IF(AND(H124=0,H79&gt;=0),"",H79/H124)</f>
        <v>0</v>
      </c>
      <c r="K79" s="30" t="str">
        <f t="shared" si="19"/>
        <v/>
      </c>
      <c r="L79" s="130">
        <f t="shared" si="49"/>
        <v>0</v>
      </c>
      <c r="M79" s="30">
        <f>IF(AND(L4=0,L79&gt;=0), "",L79/L4)</f>
        <v>0</v>
      </c>
      <c r="N79" s="47">
        <f>IF(AND(L124=0,L79&gt;=0),"",L79/L124)</f>
        <v>0</v>
      </c>
      <c r="O79" s="129">
        <f>+'N EERR TERRA'!E132</f>
        <v>0</v>
      </c>
      <c r="P79" s="30">
        <f>IF(AND(O4=0,O79&gt;=0), "",O79/O4)</f>
        <v>0</v>
      </c>
      <c r="Q79" s="47">
        <f>IF(AND(O124=0,O79&gt;=0),"",O79/O124)</f>
        <v>0</v>
      </c>
      <c r="R79" s="30" t="str">
        <f t="shared" si="20"/>
        <v/>
      </c>
      <c r="S79" s="130">
        <f t="shared" si="50"/>
        <v>0</v>
      </c>
      <c r="T79" s="30">
        <f>IF(AND(S4=0,S79&gt;=0), "",S79/S4)</f>
        <v>0</v>
      </c>
      <c r="U79" s="47">
        <f>IF(AND(S124=0,S79&gt;=0),"",S79/S124)</f>
        <v>0</v>
      </c>
      <c r="V79" s="131"/>
      <c r="W79" s="30" t="str">
        <f>IF(AND(V4=0,V79&gt;=0), "",V79/V4)</f>
        <v/>
      </c>
      <c r="X79" s="47" t="str">
        <f t="shared" si="21"/>
        <v/>
      </c>
      <c r="Y79" s="129">
        <f>+'N EERR TERRA'!F132</f>
        <v>0</v>
      </c>
      <c r="Z79" s="30">
        <f>IF(AND(Y4=0,Y79&gt;=0), "",Y79/Y4)</f>
        <v>0</v>
      </c>
      <c r="AA79" s="47">
        <f>IF(AND(Y124=0,Y79&gt;=0),"",Y79/Y124)</f>
        <v>0</v>
      </c>
      <c r="AB79" s="30" t="str">
        <f t="shared" si="22"/>
        <v/>
      </c>
      <c r="AC79" s="130">
        <f t="shared" si="51"/>
        <v>0</v>
      </c>
      <c r="AD79" s="30">
        <f>IF(AND(AC4=0,AC79&gt;=0), "",AC79/AC4)</f>
        <v>0</v>
      </c>
      <c r="AE79" s="47">
        <f>IF(AND(AC124=0,AC79&gt;=0),"",AC79/AC124)</f>
        <v>0</v>
      </c>
      <c r="AF79" s="129">
        <f>+'N EERR TERRA'!G132</f>
        <v>0</v>
      </c>
      <c r="AG79" s="30">
        <f>IF(AND(AF4=0,AF79&gt;=0), "",AF79/AF4)</f>
        <v>0</v>
      </c>
      <c r="AH79" s="47">
        <f>IF(AND(AF124=0,AF79&gt;=0),"",AF79/AF124)</f>
        <v>0</v>
      </c>
      <c r="AI79" s="30" t="str">
        <f t="shared" si="41"/>
        <v/>
      </c>
      <c r="AJ79" s="130">
        <f t="shared" si="62"/>
        <v>0</v>
      </c>
      <c r="AK79" s="30">
        <f>IF(AND(AJ4=0,AJ79&gt;=0), "",AJ79/AJ4)</f>
        <v>0</v>
      </c>
      <c r="AL79" s="47">
        <f>IF(AND(AJ124=0,AJ79&gt;=0),"",AJ79/AJ124)</f>
        <v>0</v>
      </c>
      <c r="AM79" s="129">
        <f>+'N EERR TERRA'!H132</f>
        <v>0</v>
      </c>
      <c r="AN79" s="30">
        <f>IF(AND(AM4=0,AM79&gt;=0), "",AM79/AM4)</f>
        <v>0</v>
      </c>
      <c r="AO79" s="47">
        <f>IF(AND(AM124=0,AM79&gt;=0),"",AM79/AM124)</f>
        <v>0</v>
      </c>
      <c r="AP79" s="30" t="str">
        <f t="shared" si="42"/>
        <v/>
      </c>
      <c r="AQ79" s="130">
        <f t="shared" si="63"/>
        <v>0</v>
      </c>
      <c r="AR79" s="30">
        <f>IF(AND(AQ4=0,AQ79&gt;=0), "",AQ79/AQ4)</f>
        <v>0</v>
      </c>
      <c r="AS79" s="47">
        <f>IF(AND(AQ124=0,AQ79&gt;=0),"",AQ79/AQ124)</f>
        <v>0</v>
      </c>
      <c r="AT79" s="131">
        <f t="shared" si="52"/>
        <v>0</v>
      </c>
      <c r="AU79" s="30" t="str">
        <f>IF(AND(AT4=0,AT79&gt;=0), "",AT79/AT4)</f>
        <v/>
      </c>
      <c r="AV79" s="47" t="str">
        <f t="shared" si="23"/>
        <v/>
      </c>
      <c r="AW79" s="131">
        <f t="shared" si="40"/>
        <v>0</v>
      </c>
      <c r="AX79" s="30">
        <f>IF(AND(AW4=0,AW79&gt;=0), "",AW79/AW4)</f>
        <v>0</v>
      </c>
      <c r="AY79" s="47">
        <f>IF(AND(AW124=0,AW79&gt;=0),"",AW79/AW124)</f>
        <v>0</v>
      </c>
      <c r="AZ79" s="131">
        <f t="shared" si="53"/>
        <v>0</v>
      </c>
      <c r="BA79" s="30" t="str">
        <f>IF(AND(AZ4=0,AZ79&gt;=0), "",AZ79/AZ4)</f>
        <v/>
      </c>
      <c r="BB79" s="47" t="str">
        <f t="shared" si="24"/>
        <v/>
      </c>
      <c r="BC79" s="129">
        <f>+'N EERR TERRA'!I132</f>
        <v>0</v>
      </c>
      <c r="BD79" s="30" t="str">
        <f>IF(AND(BC4=0,BC79&gt;=0), "",BC79/BC4)</f>
        <v/>
      </c>
      <c r="BE79" s="47" t="str">
        <f>IF(AND(BC124=0,BC79&gt;=0),"",BC79/BC124)</f>
        <v/>
      </c>
      <c r="BF79" s="30" t="str">
        <f t="shared" si="25"/>
        <v/>
      </c>
      <c r="BG79" s="130">
        <f t="shared" si="54"/>
        <v>0</v>
      </c>
      <c r="BH79" s="30">
        <f>IF(AND(BG4=0,BG79&gt;=0), "",BG79/BG4)</f>
        <v>0</v>
      </c>
      <c r="BI79" s="47">
        <f>IF(AND(BG124=0,BG79&gt;=0),"",BG79/BG124)</f>
        <v>0</v>
      </c>
      <c r="BJ79" s="129">
        <f>+'N EERR TERRA'!J132</f>
        <v>0</v>
      </c>
      <c r="BK79" s="30" t="str">
        <f>IF(AND(BJ4=0,BJ79&gt;=0), "",BJ79/BJ4)</f>
        <v/>
      </c>
      <c r="BL79" s="47" t="str">
        <f>IF(AND(BJ124=0,BJ79&gt;=0),"",BJ79/BJ124)</f>
        <v/>
      </c>
      <c r="BM79" s="30" t="str">
        <f t="shared" si="43"/>
        <v/>
      </c>
      <c r="BN79" s="130">
        <f t="shared" si="55"/>
        <v>0</v>
      </c>
      <c r="BO79" s="30">
        <f>IF(AND(BN4=0,BN79&gt;=0), "",BN79/BN4)</f>
        <v>0</v>
      </c>
      <c r="BP79" s="47">
        <f>IF(AND(BN124=0,BN79&gt;=0),"",BN79/BN124)</f>
        <v>0</v>
      </c>
      <c r="BQ79" s="129">
        <f>+'N EERR TERRA'!K132</f>
        <v>0</v>
      </c>
      <c r="BR79" s="30" t="str">
        <f>IF(AND(BQ4=0,BQ79&gt;=0), "",BQ79/BQ4)</f>
        <v/>
      </c>
      <c r="BS79" s="47" t="str">
        <f>IF(AND(BQ124=0,BQ79&gt;=0),"",BQ79/BQ124)</f>
        <v/>
      </c>
      <c r="BT79" s="30" t="str">
        <f t="shared" si="44"/>
        <v/>
      </c>
      <c r="BU79" s="130">
        <f t="shared" si="56"/>
        <v>0</v>
      </c>
      <c r="BV79" s="30">
        <f>IF(AND(BU4=0,BU79&gt;=0), "",BU79/BU4)</f>
        <v>0</v>
      </c>
      <c r="BW79" s="47">
        <f>IF(AND(BU124=0,BU79&gt;=0),"",BU79/BU124)</f>
        <v>0</v>
      </c>
      <c r="BX79" s="131">
        <f t="shared" si="57"/>
        <v>0</v>
      </c>
      <c r="BY79" s="30" t="str">
        <f>IF(AND(BX4=0,BX79&gt;=0), "",BX79/BX4)</f>
        <v/>
      </c>
      <c r="BZ79" s="47" t="str">
        <f t="shared" si="45"/>
        <v/>
      </c>
      <c r="CA79" s="129">
        <f>+'N EERR TERRA'!L132</f>
        <v>0</v>
      </c>
      <c r="CB79" s="30" t="str">
        <f>IF(AND(CA4=0,CA79&gt;=0), "",CA79/CA4)</f>
        <v/>
      </c>
      <c r="CC79" s="47" t="str">
        <f>IF(AND(CA124=0,CA79&gt;=0),"",CA79/CA124)</f>
        <v/>
      </c>
      <c r="CD79" s="30" t="str">
        <f t="shared" si="26"/>
        <v/>
      </c>
      <c r="CE79" s="130">
        <f t="shared" si="58"/>
        <v>0</v>
      </c>
      <c r="CF79" s="30">
        <f>IF(AND(CE4=0,CE79&gt;=0), "",CE79/CE4)</f>
        <v>0</v>
      </c>
      <c r="CG79" s="47">
        <f>IF(AND(CE124=0,CE79&gt;=0),"",CE79/CE124)</f>
        <v>0</v>
      </c>
      <c r="CH79" s="129">
        <f>+'N EERR TERRA'!M132</f>
        <v>0</v>
      </c>
      <c r="CI79" s="30" t="str">
        <f>IF(AND(CH4=0,CH79&gt;=0), "",CH79/CH4)</f>
        <v/>
      </c>
      <c r="CJ79" s="47" t="str">
        <f>IF(AND(CH124=0,CH79&gt;=0),"",CH79/CH124)</f>
        <v/>
      </c>
      <c r="CK79" s="30" t="str">
        <f t="shared" si="46"/>
        <v/>
      </c>
      <c r="CL79" s="130">
        <f t="shared" si="59"/>
        <v>0</v>
      </c>
      <c r="CM79" s="30">
        <f>IF(AND(CL4=0,CL79&gt;=0), "",CL79/CL4)</f>
        <v>0</v>
      </c>
      <c r="CN79" s="47">
        <f>IF(AND(CL124=0,CL79&gt;=0),"",CL79/CL124)</f>
        <v>0</v>
      </c>
      <c r="CO79" s="129">
        <f>+'N EERR TERRA'!N132</f>
        <v>0</v>
      </c>
      <c r="CP79" s="30" t="str">
        <f>IF(AND(CO4=0,CO79&gt;=0), "",CO79/CO4)</f>
        <v/>
      </c>
      <c r="CQ79" s="47" t="str">
        <f>IF(AND(CO124=0,CO79&gt;=0),"",CO79/CO124)</f>
        <v/>
      </c>
      <c r="CR79" s="30" t="str">
        <f t="shared" si="47"/>
        <v/>
      </c>
      <c r="CS79" s="130">
        <f t="shared" si="60"/>
        <v>0</v>
      </c>
      <c r="CT79" s="30">
        <f>IF(AND(CS4=0,CS79&gt;=0), "",CS79/CS4)</f>
        <v>0</v>
      </c>
      <c r="CU79" s="47">
        <f>IF(AND(CS124=0,CS79&gt;=0),"",CS79/CS124)</f>
        <v>0</v>
      </c>
      <c r="CV79" s="131">
        <f t="shared" si="61"/>
        <v>0</v>
      </c>
      <c r="CW79" s="30" t="str">
        <f>IF(AND(CV4=0,CV79&gt;=0), "",CV79/CV4)</f>
        <v/>
      </c>
      <c r="CX79" s="47" t="str">
        <f t="shared" si="48"/>
        <v/>
      </c>
    </row>
    <row r="80" spans="1:102" hidden="1" outlineLevel="1" x14ac:dyDescent="0.3">
      <c r="A80" s="29" t="s">
        <v>74</v>
      </c>
      <c r="B80" s="129">
        <f>+'N EERR TERRA'!B133</f>
        <v>0</v>
      </c>
      <c r="C80" s="30" t="str">
        <f>IF(AND(B4=0,B80&gt;=0), "",B80/B4)</f>
        <v/>
      </c>
      <c r="D80" s="47" t="str">
        <f>IF(AND(B124=0,B80&gt;=0),"",B80/B124)</f>
        <v/>
      </c>
      <c r="E80" s="129">
        <f>+'N EERR TERRA'!C133</f>
        <v>58.974575533707359</v>
      </c>
      <c r="F80" s="30">
        <f>IF(AND(E4=0,E80&gt;=0), "",E80/E4)</f>
        <v>5.9508177524174042E-3</v>
      </c>
      <c r="G80" s="47">
        <f>IF(AND(E124=0,E80&gt;=0),"",E80/E124)</f>
        <v>9.8242165759371471E-3</v>
      </c>
      <c r="H80" s="129">
        <f>+'N EERR TERRA'!D133</f>
        <v>0</v>
      </c>
      <c r="I80" s="30">
        <f>IF(AND(H4=0,H80&gt;=0), "",H80/H4)</f>
        <v>0</v>
      </c>
      <c r="J80" s="47">
        <f>IF(AND(H124=0,H80&gt;=0),"",H80/H124)</f>
        <v>0</v>
      </c>
      <c r="K80" s="30">
        <f t="shared" si="19"/>
        <v>-1</v>
      </c>
      <c r="L80" s="130">
        <f t="shared" si="49"/>
        <v>58.974575533707359</v>
      </c>
      <c r="M80" s="30">
        <f>IF(AND(L4=0,L80&gt;=0), "",L80/L4)</f>
        <v>3.3544792968767212E-3</v>
      </c>
      <c r="N80" s="47">
        <f>IF(AND(L124=0,L80&gt;=0),"",L80/L124)</f>
        <v>5.4137414555688636E-3</v>
      </c>
      <c r="O80" s="129">
        <f>+'N EERR TERRA'!E133</f>
        <v>19.175947440235351</v>
      </c>
      <c r="P80" s="30">
        <f>IF(AND(O4=0,O80&gt;=0), "",O80/O4)</f>
        <v>1.1922546654806244E-3</v>
      </c>
      <c r="Q80" s="47">
        <f>IF(AND(O124=0,O80&gt;=0),"",O80/O124)</f>
        <v>3.310912796834503E-3</v>
      </c>
      <c r="R80" s="30">
        <f t="shared" si="20"/>
        <v>1</v>
      </c>
      <c r="S80" s="130">
        <f t="shared" si="50"/>
        <v>78.150522973942714</v>
      </c>
      <c r="T80" s="30">
        <f>IF(AND(S4=0,S80&gt;=0), "",S80/S4)</f>
        <v>2.3214443740925614E-3</v>
      </c>
      <c r="U80" s="47">
        <f>IF(AND(S124=0,S80&gt;=0),"",S80/S124)</f>
        <v>4.6838125056137131E-3</v>
      </c>
      <c r="V80" s="131"/>
      <c r="W80" s="30" t="str">
        <f>IF(AND(V4=0,V80&gt;=0), "",V80/V4)</f>
        <v/>
      </c>
      <c r="X80" s="47">
        <f t="shared" si="21"/>
        <v>1</v>
      </c>
      <c r="Y80" s="129">
        <f>+'N EERR TERRA'!F133</f>
        <v>62.847302452316072</v>
      </c>
      <c r="Z80" s="30">
        <f>IF(AND(Y4=0,Y80&gt;=0), "",Y80/Y4)</f>
        <v>7.0989321373119809E-3</v>
      </c>
      <c r="AA80" s="47">
        <f>IF(AND(Y124=0,Y80&gt;=0),"",Y80/Y124)</f>
        <v>1.0219424854413366E-2</v>
      </c>
      <c r="AB80" s="30">
        <f t="shared" si="22"/>
        <v>2.2774027279845703</v>
      </c>
      <c r="AC80" s="130">
        <f t="shared" si="51"/>
        <v>140.99782542625877</v>
      </c>
      <c r="AD80" s="30">
        <f>IF(AND(AC4=0,AC80&gt;=0), "",AC80/AC4)</f>
        <v>3.316216676348442E-3</v>
      </c>
      <c r="AE80" s="47">
        <f>IF(AND(AC124=0,AC80&gt;=0),"",AC80/AC124)</f>
        <v>6.1746295472711581E-3</v>
      </c>
      <c r="AF80" s="129">
        <f>+'N EERR TERRA'!G133</f>
        <v>13.158898637187811</v>
      </c>
      <c r="AG80" s="30">
        <f>IF(AND(AF4=0,AF80&gt;=0), "",AF80/AF4)</f>
        <v>8.787276043086456E-4</v>
      </c>
      <c r="AH80" s="47">
        <f>IF(AND(AF124=0,AF80&gt;=0),"",AF80/AF124)</f>
        <v>2.1109810509249657E-3</v>
      </c>
      <c r="AI80" s="30">
        <f t="shared" si="41"/>
        <v>-0.79062110665494645</v>
      </c>
      <c r="AJ80" s="130">
        <f t="shared" si="62"/>
        <v>154.15672406344657</v>
      </c>
      <c r="AK80" s="30">
        <f>IF(AND(AJ4=0,AJ80&gt;=0), "",AJ80/AJ4)</f>
        <v>2.6813305545316537E-3</v>
      </c>
      <c r="AL80" s="47">
        <f>IF(AND(AJ124=0,AJ80&gt;=0),"",AJ80/AJ124)</f>
        <v>5.3032093176462814E-3</v>
      </c>
      <c r="AM80" s="129">
        <f>+'N EERR TERRA'!H133</f>
        <v>32.943569892763925</v>
      </c>
      <c r="AN80" s="30">
        <f>IF(AND(AM4=0,AM80&gt;=0), "",AM80/AM4)</f>
        <v>2.8254600535454655E-3</v>
      </c>
      <c r="AO80" s="47">
        <f>IF(AND(AM124=0,AM80&gt;=0),"",AM80/AM124)</f>
        <v>6.0469555690139953E-3</v>
      </c>
      <c r="AP80" s="30">
        <f t="shared" si="42"/>
        <v>1.5035203021978971</v>
      </c>
      <c r="AQ80" s="130">
        <f t="shared" si="63"/>
        <v>187.10029395621049</v>
      </c>
      <c r="AR80" s="30">
        <f>IF(AND(AQ4=0,AQ80&gt;=0), "",AQ80/AQ4)</f>
        <v>2.7056318032299331E-3</v>
      </c>
      <c r="AS80" s="47">
        <f>IF(AND(AQ124=0,AQ80&gt;=0),"",AQ80/AQ124)</f>
        <v>5.4205994295678161E-3</v>
      </c>
      <c r="AT80" s="131">
        <f t="shared" si="52"/>
        <v>0</v>
      </c>
      <c r="AU80" s="30" t="str">
        <f>IF(AND(AT4=0,AT80&gt;=0), "",AT80/AT4)</f>
        <v/>
      </c>
      <c r="AV80" s="47">
        <f t="shared" si="23"/>
        <v>1</v>
      </c>
      <c r="AW80" s="131">
        <f t="shared" si="40"/>
        <v>31.183382326035083</v>
      </c>
      <c r="AX80" s="30">
        <f>IF(AND(AW4=0,AW80&gt;=0), "",AW80/AW4)</f>
        <v>2.7056318032299335E-3</v>
      </c>
      <c r="AY80" s="47">
        <f>IF(AND(AW124=0,AW80&gt;=0),"",AW80/AW124)</f>
        <v>5.420599429567817E-3</v>
      </c>
      <c r="AZ80" s="131">
        <f t="shared" si="53"/>
        <v>0</v>
      </c>
      <c r="BA80" s="30" t="str">
        <f>IF(AND(AZ4=0,AZ80&gt;=0), "",AZ80/AZ4)</f>
        <v/>
      </c>
      <c r="BB80" s="47">
        <f t="shared" si="24"/>
        <v>1</v>
      </c>
      <c r="BC80" s="129">
        <f>+'N EERR TERRA'!I133</f>
        <v>0</v>
      </c>
      <c r="BD80" s="30" t="str">
        <f>IF(AND(BC4=0,BC80&gt;=0), "",BC80/BC4)</f>
        <v/>
      </c>
      <c r="BE80" s="47" t="str">
        <f>IF(AND(BC124=0,BC80&gt;=0),"",BC80/BC124)</f>
        <v/>
      </c>
      <c r="BF80" s="30">
        <f t="shared" si="25"/>
        <v>-1</v>
      </c>
      <c r="BG80" s="130">
        <f t="shared" si="54"/>
        <v>187.10029395621049</v>
      </c>
      <c r="BH80" s="30">
        <f>IF(AND(BG4=0,BG80&gt;=0), "",BG80/BG4)</f>
        <v>2.7056318032299331E-3</v>
      </c>
      <c r="BI80" s="47">
        <f>IF(AND(BG124=0,BG80&gt;=0),"",BG80/BG124)</f>
        <v>5.4205994295678161E-3</v>
      </c>
      <c r="BJ80" s="129">
        <f>+'N EERR TERRA'!J133</f>
        <v>0</v>
      </c>
      <c r="BK80" s="30" t="str">
        <f>IF(AND(BJ4=0,BJ80&gt;=0), "",BJ80/BJ4)</f>
        <v/>
      </c>
      <c r="BL80" s="47" t="str">
        <f>IF(AND(BJ124=0,BJ80&gt;=0),"",BJ80/BJ124)</f>
        <v/>
      </c>
      <c r="BM80" s="30" t="str">
        <f t="shared" si="43"/>
        <v/>
      </c>
      <c r="BN80" s="130">
        <f t="shared" si="55"/>
        <v>187.10029395621049</v>
      </c>
      <c r="BO80" s="30">
        <f>IF(AND(BN4=0,BN80&gt;=0), "",BN80/BN4)</f>
        <v>2.7056318032299331E-3</v>
      </c>
      <c r="BP80" s="47">
        <f>IF(AND(BN124=0,BN80&gt;=0),"",BN80/BN124)</f>
        <v>5.4205994295678161E-3</v>
      </c>
      <c r="BQ80" s="129">
        <f>+'N EERR TERRA'!K133</f>
        <v>0</v>
      </c>
      <c r="BR80" s="30" t="str">
        <f>IF(AND(BQ4=0,BQ80&gt;=0), "",BQ80/BQ4)</f>
        <v/>
      </c>
      <c r="BS80" s="47" t="str">
        <f>IF(AND(BQ124=0,BQ80&gt;=0),"",BQ80/BQ124)</f>
        <v/>
      </c>
      <c r="BT80" s="30" t="str">
        <f t="shared" si="44"/>
        <v/>
      </c>
      <c r="BU80" s="130">
        <f t="shared" si="56"/>
        <v>187.10029395621049</v>
      </c>
      <c r="BV80" s="30">
        <f>IF(AND(BU4=0,BU80&gt;=0), "",BU80/BU4)</f>
        <v>2.7056318032299331E-3</v>
      </c>
      <c r="BW80" s="47">
        <f>IF(AND(BU124=0,BU80&gt;=0),"",BU80/BU124)</f>
        <v>5.4205994295678161E-3</v>
      </c>
      <c r="BX80" s="131">
        <f t="shared" si="57"/>
        <v>0</v>
      </c>
      <c r="BY80" s="30" t="str">
        <f>IF(AND(BX4=0,BX80&gt;=0), "",BX80/BX4)</f>
        <v/>
      </c>
      <c r="BZ80" s="47">
        <f t="shared" si="45"/>
        <v>1</v>
      </c>
      <c r="CA80" s="129">
        <f>+'N EERR TERRA'!L133</f>
        <v>0</v>
      </c>
      <c r="CB80" s="30" t="str">
        <f>IF(AND(CA4=0,CA80&gt;=0), "",CA80/CA4)</f>
        <v/>
      </c>
      <c r="CC80" s="47" t="str">
        <f>IF(AND(CA124=0,CA80&gt;=0),"",CA80/CA124)</f>
        <v/>
      </c>
      <c r="CD80" s="30" t="str">
        <f t="shared" si="26"/>
        <v/>
      </c>
      <c r="CE80" s="130">
        <f t="shared" si="58"/>
        <v>187.10029395621049</v>
      </c>
      <c r="CF80" s="30">
        <f>IF(AND(CE4=0,CE80&gt;=0), "",CE80/CE4)</f>
        <v>2.7056318032299331E-3</v>
      </c>
      <c r="CG80" s="47">
        <f>IF(AND(CE124=0,CE80&gt;=0),"",CE80/CE124)</f>
        <v>5.4205994295678161E-3</v>
      </c>
      <c r="CH80" s="129">
        <f>+'N EERR TERRA'!M133</f>
        <v>0</v>
      </c>
      <c r="CI80" s="30" t="str">
        <f>IF(AND(CH4=0,CH80&gt;=0), "",CH80/CH4)</f>
        <v/>
      </c>
      <c r="CJ80" s="47" t="str">
        <f>IF(AND(CH124=0,CH80&gt;=0),"",CH80/CH124)</f>
        <v/>
      </c>
      <c r="CK80" s="30" t="str">
        <f t="shared" si="46"/>
        <v/>
      </c>
      <c r="CL80" s="130">
        <f t="shared" si="59"/>
        <v>187.10029395621049</v>
      </c>
      <c r="CM80" s="30">
        <f>IF(AND(CL4=0,CL80&gt;=0), "",CL80/CL4)</f>
        <v>2.7056318032299331E-3</v>
      </c>
      <c r="CN80" s="47">
        <f>IF(AND(CL124=0,CL80&gt;=0),"",CL80/CL124)</f>
        <v>5.4205994295678161E-3</v>
      </c>
      <c r="CO80" s="129">
        <f>+'N EERR TERRA'!N133</f>
        <v>0</v>
      </c>
      <c r="CP80" s="30" t="str">
        <f>IF(AND(CO4=0,CO80&gt;=0), "",CO80/CO4)</f>
        <v/>
      </c>
      <c r="CQ80" s="47" t="str">
        <f>IF(AND(CO124=0,CO80&gt;=0),"",CO80/CO124)</f>
        <v/>
      </c>
      <c r="CR80" s="30" t="str">
        <f t="shared" si="47"/>
        <v/>
      </c>
      <c r="CS80" s="130">
        <f t="shared" si="60"/>
        <v>187.10029395621049</v>
      </c>
      <c r="CT80" s="30">
        <f>IF(AND(CS4=0,CS80&gt;=0), "",CS80/CS4)</f>
        <v>2.7056318032299331E-3</v>
      </c>
      <c r="CU80" s="47">
        <f>IF(AND(CS124=0,CS80&gt;=0),"",CS80/CS124)</f>
        <v>5.4205994295678161E-3</v>
      </c>
      <c r="CV80" s="131">
        <f t="shared" si="61"/>
        <v>0</v>
      </c>
      <c r="CW80" s="30" t="str">
        <f>IF(AND(CV4=0,CV80&gt;=0), "",CV80/CV4)</f>
        <v/>
      </c>
      <c r="CX80" s="47">
        <f t="shared" si="48"/>
        <v>1</v>
      </c>
    </row>
    <row r="81" spans="1:102" hidden="1" outlineLevel="1" x14ac:dyDescent="0.3">
      <c r="A81" s="29" t="s">
        <v>27</v>
      </c>
      <c r="B81" s="129">
        <f>+'N EERR TERRA'!B134+'N EERR TERRA'!B135+'N EERR TERRA'!B136</f>
        <v>0</v>
      </c>
      <c r="C81" s="30" t="str">
        <f>IF(AND(B4=0,B81&gt;=0), "",B81/B4)</f>
        <v/>
      </c>
      <c r="D81" s="47" t="str">
        <f>IF(AND(B124=0,B81&gt;=0),"",B81/B124)</f>
        <v/>
      </c>
      <c r="E81" s="129">
        <f>+'N EERR TERRA'!C134+'N EERR TERRA'!C135+'N EERR TERRA'!C136</f>
        <v>126.53572737877022</v>
      </c>
      <c r="F81" s="30">
        <f>IF(AND(E4=0,E81&gt;=0), "",E81/E4)</f>
        <v>1.2768062270668776E-2</v>
      </c>
      <c r="G81" s="47">
        <f>IF(AND(E124=0,E81&gt;=0),"",E81/E124)</f>
        <v>2.1078818781023138E-2</v>
      </c>
      <c r="H81" s="129">
        <f>+'N EERR TERRA'!D134+'N EERR TERRA'!D135+'N EERR TERRA'!D136</f>
        <v>107.28327165326311</v>
      </c>
      <c r="I81" s="30">
        <f>IF(AND(H4=0,H81&gt;=0), "",H81/H4)</f>
        <v>1.3986454767333683E-2</v>
      </c>
      <c r="J81" s="47">
        <f>IF(AND(H124=0,H81&gt;=0),"",H81/H124)</f>
        <v>2.1937000645067362E-2</v>
      </c>
      <c r="K81" s="30">
        <f t="shared" si="19"/>
        <v>-0.15215035408835231</v>
      </c>
      <c r="L81" s="130">
        <f t="shared" si="49"/>
        <v>233.81899903203333</v>
      </c>
      <c r="M81" s="30">
        <f>IF(AND(L4=0,L81&gt;=0), "",L81/L4)</f>
        <v>1.3299646235200082E-2</v>
      </c>
      <c r="N81" s="47">
        <f>IF(AND(L124=0,L81&gt;=0),"",L81/L124)</f>
        <v>2.1464090189777407E-2</v>
      </c>
      <c r="O81" s="129">
        <f>+'N EERR TERRA'!E134+'N EERR TERRA'!E135+'N EERR TERRA'!E136</f>
        <v>303.18741207833489</v>
      </c>
      <c r="P81" s="30">
        <f>IF(AND(O4=0,O81&gt;=0), "",O81/O4)</f>
        <v>1.8850521346701964E-2</v>
      </c>
      <c r="Q81" s="47">
        <f>IF(AND(O124=0,O81&gt;=0),"",O81/O124)</f>
        <v>5.2348239147915317E-2</v>
      </c>
      <c r="R81" s="30">
        <f t="shared" si="20"/>
        <v>1.8260455465809164</v>
      </c>
      <c r="S81" s="130">
        <f t="shared" si="50"/>
        <v>537.00641111036816</v>
      </c>
      <c r="T81" s="30">
        <f>IF(AND(S4=0,S81&gt;=0), "",S81/S4)</f>
        <v>1.5951659240200582E-2</v>
      </c>
      <c r="U81" s="47">
        <f>IF(AND(S124=0,S81&gt;=0),"",S81/S124)</f>
        <v>3.2184523509741873E-2</v>
      </c>
      <c r="V81" s="131"/>
      <c r="W81" s="30" t="str">
        <f>IF(AND(V4=0,V81&gt;=0), "",V81/V4)</f>
        <v/>
      </c>
      <c r="X81" s="47">
        <f t="shared" si="21"/>
        <v>1</v>
      </c>
      <c r="Y81" s="129">
        <f>+'N EERR TERRA'!F134+'N EERR TERRA'!F135+'N EERR TERRA'!F136</f>
        <v>160.26501362397821</v>
      </c>
      <c r="Z81" s="30">
        <f>IF(AND(Y4=0,Y81&gt;=0), "",Y81/Y4)</f>
        <v>1.8102773091418087E-2</v>
      </c>
      <c r="AA81" s="47">
        <f>IF(AND(Y124=0,Y81&gt;=0),"",Y81/Y124)</f>
        <v>2.6060247609902346E-2</v>
      </c>
      <c r="AB81" s="30">
        <f t="shared" si="22"/>
        <v>-0.4713995131744772</v>
      </c>
      <c r="AC81" s="130">
        <f t="shared" si="51"/>
        <v>697.2714247343464</v>
      </c>
      <c r="AD81" s="30">
        <f>IF(AND(AC4=0,AC81&gt;=0), "",AC81/AC4)</f>
        <v>1.6399565877380153E-2</v>
      </c>
      <c r="AE81" s="47">
        <f>IF(AND(AC124=0,AC81&gt;=0),"",AC81/AC124)</f>
        <v>3.0535171224213339E-2</v>
      </c>
      <c r="AF81" s="129">
        <f>+'N EERR TERRA'!G134+'N EERR TERRA'!G135+'N EERR TERRA'!G136</f>
        <v>103.25990817102416</v>
      </c>
      <c r="AG81" s="30">
        <f>IF(AND(AF4=0,AF81&gt;=0), "",AF81/AF4)</f>
        <v>6.8955111084924572E-3</v>
      </c>
      <c r="AH81" s="47">
        <f>IF(AND(AF124=0,AF81&gt;=0),"",AF81/AF124)</f>
        <v>1.6565194054558696E-2</v>
      </c>
      <c r="AI81" s="30">
        <f t="shared" si="41"/>
        <v>-0.35569276265562411</v>
      </c>
      <c r="AJ81" s="130">
        <f t="shared" si="62"/>
        <v>800.53133290537062</v>
      </c>
      <c r="AK81" s="30">
        <f>IF(AND(AJ4=0,AJ81&gt;=0), "",AJ81/AJ4)</f>
        <v>1.3924070687281125E-2</v>
      </c>
      <c r="AL81" s="47">
        <f>IF(AND(AJ124=0,AJ81&gt;=0),"",AJ81/AJ124)</f>
        <v>2.7539409970753385E-2</v>
      </c>
      <c r="AM81" s="129">
        <f>+'N EERR TERRA'!H134+'N EERR TERRA'!H135+'N EERR TERRA'!H136</f>
        <v>112.07861025842134</v>
      </c>
      <c r="AN81" s="30">
        <f>IF(AND(AM4=0,AM81&gt;=0), "",AM81/AM4)</f>
        <v>9.6126083837567954E-3</v>
      </c>
      <c r="AO81" s="47">
        <f>IF(AND(AM124=0,AM81&gt;=0),"",AM81/AM124)</f>
        <v>2.0572584533966209E-2</v>
      </c>
      <c r="AP81" s="30">
        <f t="shared" si="42"/>
        <v>8.5402962714156205E-2</v>
      </c>
      <c r="AQ81" s="130">
        <f t="shared" si="63"/>
        <v>912.60994316379197</v>
      </c>
      <c r="AR81" s="30">
        <f>IF(AND(AQ4=0,AQ81&gt;=0), "",AQ81/AQ4)</f>
        <v>1.3197127775468449E-2</v>
      </c>
      <c r="AS81" s="47">
        <f>IF(AND(AQ124=0,AQ81&gt;=0),"",AQ81/AQ124)</f>
        <v>2.6439792438216873E-2</v>
      </c>
      <c r="AT81" s="131">
        <f t="shared" si="52"/>
        <v>0</v>
      </c>
      <c r="AU81" s="30" t="str">
        <f>IF(AND(AT4=0,AT81&gt;=0), "",AT81/AT4)</f>
        <v/>
      </c>
      <c r="AV81" s="47">
        <f t="shared" si="23"/>
        <v>1</v>
      </c>
      <c r="AW81" s="131">
        <f t="shared" si="40"/>
        <v>152.10165719396534</v>
      </c>
      <c r="AX81" s="30">
        <f>IF(AND(AW4=0,AW81&gt;=0), "",AW81/AW4)</f>
        <v>1.3197127775468453E-2</v>
      </c>
      <c r="AY81" s="47">
        <f>IF(AND(AW124=0,AW81&gt;=0),"",AW81/AW124)</f>
        <v>2.6439792438216876E-2</v>
      </c>
      <c r="AZ81" s="131">
        <f t="shared" si="53"/>
        <v>0</v>
      </c>
      <c r="BA81" s="30" t="str">
        <f>IF(AND(AZ4=0,AZ81&gt;=0), "",AZ81/AZ4)</f>
        <v/>
      </c>
      <c r="BB81" s="47">
        <f t="shared" si="24"/>
        <v>1</v>
      </c>
      <c r="BC81" s="129">
        <f>+'N EERR TERRA'!I134+'N EERR TERRA'!I135+'N EERR TERRA'!I136</f>
        <v>0</v>
      </c>
      <c r="BD81" s="30" t="str">
        <f>IF(AND(BC4=0,BC81&gt;=0), "",BC81/BC4)</f>
        <v/>
      </c>
      <c r="BE81" s="47" t="str">
        <f>IF(AND(BC124=0,BC81&gt;=0),"",BC81/BC124)</f>
        <v/>
      </c>
      <c r="BF81" s="30">
        <f t="shared" si="25"/>
        <v>-1</v>
      </c>
      <c r="BG81" s="130">
        <f t="shared" si="54"/>
        <v>912.60994316379197</v>
      </c>
      <c r="BH81" s="30">
        <f>IF(AND(BG4=0,BG81&gt;=0), "",BG81/BG4)</f>
        <v>1.3197127775468449E-2</v>
      </c>
      <c r="BI81" s="47">
        <f>IF(AND(BG124=0,BG81&gt;=0),"",BG81/BG124)</f>
        <v>2.6439792438216873E-2</v>
      </c>
      <c r="BJ81" s="129">
        <f>+'N EERR TERRA'!J134+'N EERR TERRA'!J135+'N EERR TERRA'!J136</f>
        <v>0</v>
      </c>
      <c r="BK81" s="30" t="str">
        <f>IF(AND(BJ4=0,BJ81&gt;=0), "",BJ81/BJ4)</f>
        <v/>
      </c>
      <c r="BL81" s="47" t="str">
        <f>IF(AND(BJ124=0,BJ81&gt;=0),"",BJ81/BJ124)</f>
        <v/>
      </c>
      <c r="BM81" s="30" t="str">
        <f t="shared" si="43"/>
        <v/>
      </c>
      <c r="BN81" s="130">
        <f t="shared" si="55"/>
        <v>912.60994316379197</v>
      </c>
      <c r="BO81" s="30">
        <f>IF(AND(BN4=0,BN81&gt;=0), "",BN81/BN4)</f>
        <v>1.3197127775468449E-2</v>
      </c>
      <c r="BP81" s="47">
        <f>IF(AND(BN124=0,BN81&gt;=0),"",BN81/BN124)</f>
        <v>2.6439792438216873E-2</v>
      </c>
      <c r="BQ81" s="129">
        <f>+'N EERR TERRA'!K134+'N EERR TERRA'!K135+'N EERR TERRA'!K136</f>
        <v>0</v>
      </c>
      <c r="BR81" s="30" t="str">
        <f>IF(AND(BQ4=0,BQ81&gt;=0), "",BQ81/BQ4)</f>
        <v/>
      </c>
      <c r="BS81" s="47" t="str">
        <f>IF(AND(BQ124=0,BQ81&gt;=0),"",BQ81/BQ124)</f>
        <v/>
      </c>
      <c r="BT81" s="30" t="str">
        <f t="shared" si="44"/>
        <v/>
      </c>
      <c r="BU81" s="130">
        <f t="shared" si="56"/>
        <v>912.60994316379197</v>
      </c>
      <c r="BV81" s="30">
        <f>IF(AND(BU4=0,BU81&gt;=0), "",BU81/BU4)</f>
        <v>1.3197127775468449E-2</v>
      </c>
      <c r="BW81" s="47">
        <f>IF(AND(BU124=0,BU81&gt;=0),"",BU81/BU124)</f>
        <v>2.6439792438216873E-2</v>
      </c>
      <c r="BX81" s="131">
        <f t="shared" si="57"/>
        <v>0</v>
      </c>
      <c r="BY81" s="30" t="str">
        <f>IF(AND(BX4=0,BX81&gt;=0), "",BX81/BX4)</f>
        <v/>
      </c>
      <c r="BZ81" s="47">
        <f t="shared" si="45"/>
        <v>1</v>
      </c>
      <c r="CA81" s="129">
        <f>+'N EERR TERRA'!L134+'N EERR TERRA'!L135+'N EERR TERRA'!L136</f>
        <v>0</v>
      </c>
      <c r="CB81" s="30" t="str">
        <f>IF(AND(CA4=0,CA81&gt;=0), "",CA81/CA4)</f>
        <v/>
      </c>
      <c r="CC81" s="47" t="str">
        <f>IF(AND(CA124=0,CA81&gt;=0),"",CA81/CA124)</f>
        <v/>
      </c>
      <c r="CD81" s="30" t="str">
        <f t="shared" si="26"/>
        <v/>
      </c>
      <c r="CE81" s="130">
        <f t="shared" si="58"/>
        <v>912.60994316379197</v>
      </c>
      <c r="CF81" s="30">
        <f>IF(AND(CE4=0,CE81&gt;=0), "",CE81/CE4)</f>
        <v>1.3197127775468449E-2</v>
      </c>
      <c r="CG81" s="47">
        <f>IF(AND(CE124=0,CE81&gt;=0),"",CE81/CE124)</f>
        <v>2.6439792438216873E-2</v>
      </c>
      <c r="CH81" s="129">
        <f>+'N EERR TERRA'!M134+'N EERR TERRA'!M135+'N EERR TERRA'!M136</f>
        <v>0</v>
      </c>
      <c r="CI81" s="30" t="str">
        <f>IF(AND(CH4=0,CH81&gt;=0), "",CH81/CH4)</f>
        <v/>
      </c>
      <c r="CJ81" s="47" t="str">
        <f>IF(AND(CH124=0,CH81&gt;=0),"",CH81/CH124)</f>
        <v/>
      </c>
      <c r="CK81" s="30" t="str">
        <f t="shared" si="46"/>
        <v/>
      </c>
      <c r="CL81" s="130">
        <f t="shared" si="59"/>
        <v>912.60994316379197</v>
      </c>
      <c r="CM81" s="30">
        <f>IF(AND(CL4=0,CL81&gt;=0), "",CL81/CL4)</f>
        <v>1.3197127775468449E-2</v>
      </c>
      <c r="CN81" s="47">
        <f>IF(AND(CL124=0,CL81&gt;=0),"",CL81/CL124)</f>
        <v>2.6439792438216873E-2</v>
      </c>
      <c r="CO81" s="129">
        <f>+'N EERR TERRA'!N134+'N EERR TERRA'!N135+'N EERR TERRA'!N136</f>
        <v>0</v>
      </c>
      <c r="CP81" s="30" t="str">
        <f>IF(AND(CO4=0,CO81&gt;=0), "",CO81/CO4)</f>
        <v/>
      </c>
      <c r="CQ81" s="47" t="str">
        <f>IF(AND(CO124=0,CO81&gt;=0),"",CO81/CO124)</f>
        <v/>
      </c>
      <c r="CR81" s="30" t="str">
        <f t="shared" si="47"/>
        <v/>
      </c>
      <c r="CS81" s="130">
        <f t="shared" si="60"/>
        <v>912.60994316379197</v>
      </c>
      <c r="CT81" s="30">
        <f>IF(AND(CS4=0,CS81&gt;=0), "",CS81/CS4)</f>
        <v>1.3197127775468449E-2</v>
      </c>
      <c r="CU81" s="47">
        <f>IF(AND(CS124=0,CS81&gt;=0),"",CS81/CS124)</f>
        <v>2.6439792438216873E-2</v>
      </c>
      <c r="CV81" s="131">
        <f t="shared" si="61"/>
        <v>0</v>
      </c>
      <c r="CW81" s="30" t="str">
        <f>IF(AND(CV4=0,CV81&gt;=0), "",CV81/CV4)</f>
        <v/>
      </c>
      <c r="CX81" s="47">
        <f t="shared" si="48"/>
        <v>1</v>
      </c>
    </row>
    <row r="82" spans="1:102" hidden="1" outlineLevel="1" x14ac:dyDescent="0.3">
      <c r="A82" s="29"/>
      <c r="B82" s="129"/>
      <c r="C82" s="15"/>
      <c r="D82" s="46"/>
      <c r="E82" s="129"/>
      <c r="F82" s="15"/>
      <c r="G82" s="46"/>
      <c r="H82" s="129"/>
      <c r="I82" s="15"/>
      <c r="J82" s="46"/>
      <c r="K82" s="32" t="str">
        <f t="shared" si="19"/>
        <v/>
      </c>
      <c r="M82" s="15"/>
      <c r="N82" s="46"/>
      <c r="O82" s="129"/>
      <c r="P82" s="15"/>
      <c r="Q82" s="46"/>
      <c r="R82" s="32" t="str">
        <f t="shared" si="20"/>
        <v/>
      </c>
      <c r="T82" s="15"/>
      <c r="U82" s="46"/>
      <c r="V82" s="131"/>
      <c r="W82" s="15"/>
      <c r="X82" s="92" t="str">
        <f t="shared" si="21"/>
        <v/>
      </c>
      <c r="Y82" s="129"/>
      <c r="Z82" s="15"/>
      <c r="AA82" s="46"/>
      <c r="AB82" s="32" t="str">
        <f t="shared" si="22"/>
        <v/>
      </c>
      <c r="AD82" s="15"/>
      <c r="AE82" s="46"/>
      <c r="AF82" s="129"/>
      <c r="AG82" s="15"/>
      <c r="AH82" s="46"/>
      <c r="AI82" s="32" t="str">
        <f t="shared" si="41"/>
        <v/>
      </c>
      <c r="AJ82" s="130">
        <f t="shared" si="62"/>
        <v>0</v>
      </c>
      <c r="AK82" s="15"/>
      <c r="AL82" s="46"/>
      <c r="AM82" s="129"/>
      <c r="AN82" s="15"/>
      <c r="AO82" s="46"/>
      <c r="AP82" s="32" t="str">
        <f t="shared" si="42"/>
        <v/>
      </c>
      <c r="AQ82" s="130">
        <f t="shared" si="63"/>
        <v>0</v>
      </c>
      <c r="AR82" s="15"/>
      <c r="AS82" s="46"/>
      <c r="AT82" s="131">
        <f t="shared" si="52"/>
        <v>0</v>
      </c>
      <c r="AU82" s="15"/>
      <c r="AV82" s="92" t="str">
        <f t="shared" si="23"/>
        <v/>
      </c>
      <c r="AW82" s="131">
        <f t="shared" si="40"/>
        <v>0</v>
      </c>
      <c r="AX82" s="15"/>
      <c r="AY82" s="46"/>
      <c r="AZ82" s="131">
        <f t="shared" si="53"/>
        <v>0</v>
      </c>
      <c r="BA82" s="15"/>
      <c r="BB82" s="92" t="str">
        <f t="shared" si="24"/>
        <v/>
      </c>
      <c r="BC82" s="129"/>
      <c r="BD82" s="15"/>
      <c r="BE82" s="46"/>
      <c r="BF82" s="32" t="str">
        <f t="shared" si="25"/>
        <v/>
      </c>
      <c r="BG82" s="130">
        <f t="shared" si="54"/>
        <v>0</v>
      </c>
      <c r="BH82" s="15"/>
      <c r="BI82" s="46"/>
      <c r="BJ82" s="129"/>
      <c r="BK82" s="15"/>
      <c r="BL82" s="46"/>
      <c r="BM82" s="32" t="str">
        <f t="shared" si="43"/>
        <v/>
      </c>
      <c r="BN82" s="130">
        <f t="shared" si="55"/>
        <v>0</v>
      </c>
      <c r="BO82" s="15"/>
      <c r="BP82" s="46"/>
      <c r="BQ82" s="129"/>
      <c r="BR82" s="15"/>
      <c r="BS82" s="46"/>
      <c r="BT82" s="32" t="str">
        <f t="shared" si="44"/>
        <v/>
      </c>
      <c r="BU82" s="130">
        <f t="shared" si="56"/>
        <v>0</v>
      </c>
      <c r="BV82" s="15"/>
      <c r="BW82" s="46"/>
      <c r="BX82" s="131">
        <f t="shared" si="57"/>
        <v>0</v>
      </c>
      <c r="BY82" s="15"/>
      <c r="BZ82" s="92" t="str">
        <f t="shared" si="45"/>
        <v/>
      </c>
      <c r="CA82" s="129"/>
      <c r="CB82" s="15"/>
      <c r="CC82" s="46"/>
      <c r="CD82" s="32" t="str">
        <f t="shared" si="26"/>
        <v/>
      </c>
      <c r="CF82" s="15"/>
      <c r="CG82" s="46"/>
      <c r="CH82" s="129"/>
      <c r="CI82" s="15"/>
      <c r="CJ82" s="46"/>
      <c r="CK82" s="32" t="str">
        <f t="shared" si="46"/>
        <v/>
      </c>
      <c r="CL82" s="130">
        <f t="shared" si="59"/>
        <v>0</v>
      </c>
      <c r="CM82" s="15"/>
      <c r="CN82" s="46"/>
      <c r="CO82" s="129"/>
      <c r="CP82" s="15"/>
      <c r="CQ82" s="46"/>
      <c r="CR82" s="32" t="str">
        <f t="shared" si="47"/>
        <v/>
      </c>
      <c r="CS82" s="130">
        <f t="shared" si="60"/>
        <v>0</v>
      </c>
      <c r="CT82" s="15"/>
      <c r="CU82" s="46"/>
      <c r="CV82" s="131">
        <f t="shared" si="61"/>
        <v>0</v>
      </c>
      <c r="CW82" s="15"/>
      <c r="CX82" s="92" t="str">
        <f t="shared" si="48"/>
        <v/>
      </c>
    </row>
    <row r="83" spans="1:102" s="6" customFormat="1" collapsed="1" x14ac:dyDescent="0.3">
      <c r="A83" s="37" t="s">
        <v>75</v>
      </c>
      <c r="B83" s="126">
        <f>SUM(B84:B92)+B110+B111</f>
        <v>0</v>
      </c>
      <c r="C83" s="38" t="str">
        <f>IF(AND(B4=0,B83&gt;=0), "",B83/B4)</f>
        <v/>
      </c>
      <c r="D83" s="43" t="str">
        <f>IF(AND(B124=0,B83&gt;=0),"",B83/B124)</f>
        <v/>
      </c>
      <c r="E83" s="126">
        <f>SUM(E84:E92)+E110+E111</f>
        <v>750.79</v>
      </c>
      <c r="F83" s="38">
        <f>IF(AND(E4=0,E83&gt;=0), "",E83/E4)</f>
        <v>7.5758314831513282E-2</v>
      </c>
      <c r="G83" s="43">
        <f>IF(AND(E124=0,E83&gt;=0),"",E83/E124)</f>
        <v>0.12506954897593264</v>
      </c>
      <c r="H83" s="126">
        <f>SUM(H84:H92)+H110+H111</f>
        <v>334.03</v>
      </c>
      <c r="I83" s="38">
        <f>IF(AND(H4=0,H83&gt;=0), "",H83/H4)</f>
        <v>4.3547287605395939E-2</v>
      </c>
      <c r="J83" s="43">
        <f>IF(AND(H124=0,H83&gt;=0),"",H83/H124)</f>
        <v>6.830157407162718E-2</v>
      </c>
      <c r="K83" s="38">
        <f>IF(AND(E83=0,H83&gt;0),100%,IF(AND(E83&lt;0,H83&gt;=0),(E83-H83)/E83,IF(AND(E83&gt;0,H83&gt;0),(H83-E83)/E83,IF(AND(E83=0,H83&lt;=0),"",(H83-E83)/E83))))</f>
        <v>-0.55509529961773596</v>
      </c>
      <c r="L83" s="127">
        <f>SUM(L84:L92)+L110+L111</f>
        <v>1084.8200000000002</v>
      </c>
      <c r="M83" s="38">
        <f>IF(AND(L4=0,L83&gt;=0), "",L83/L4)</f>
        <v>6.1704661676757706E-2</v>
      </c>
      <c r="N83" s="43">
        <f>IF(AND(L124=0,L83&gt;=0),"",L83/L124)</f>
        <v>9.9584184416443913E-2</v>
      </c>
      <c r="O83" s="126">
        <f>SUM(O84:O92)+O110+O111</f>
        <v>927.08793262822485</v>
      </c>
      <c r="P83" s="38">
        <f>IF(AND(O4=0,O83&gt;=0), "",O83/O4)</f>
        <v>5.7641215195843379E-2</v>
      </c>
      <c r="Q83" s="43">
        <f>IF(AND(O124=0,O83&gt;=0),"",O83/O124)</f>
        <v>0.16007069843595487</v>
      </c>
      <c r="R83" s="38">
        <f>IF(AND(H83=0,O83&gt;0),100%,IF(AND(H83&lt;0,O83&gt;=0),(H83-O83)/H83,IF(AND(H83&gt;0,O83&gt;0),(O83-H83)/H83,IF(AND(H83=0,O83&lt;=0),"",(O83-H83)/H83))))</f>
        <v>1.7754630800473759</v>
      </c>
      <c r="S83" s="127">
        <f>SUM(S84:S92)+S110+S111</f>
        <v>2011.9079326282249</v>
      </c>
      <c r="T83" s="38">
        <f>IF(AND(S4=0,S83&gt;=0), "",S83/S4)</f>
        <v>5.9763289785651943E-2</v>
      </c>
      <c r="U83" s="43">
        <f>IF(AND(S124=0,S83&gt;=0),"",S83/S124)</f>
        <v>0.12058012123769796</v>
      </c>
      <c r="V83" s="128">
        <f>SUM(V84:V92)+V110+V111</f>
        <v>0</v>
      </c>
      <c r="W83" s="38" t="str">
        <f>IF(AND(V4=0,V83&gt;=0), "",V83/V4)</f>
        <v/>
      </c>
      <c r="X83" s="91">
        <f t="shared" si="21"/>
        <v>1</v>
      </c>
      <c r="Y83" s="126">
        <f>SUM(Y84:Y92)+Y110+Y111</f>
        <v>641.01852720903071</v>
      </c>
      <c r="Z83" s="38">
        <f>IF(AND(Y4=0,Y83&gt;=0), "",Y83/Y4)</f>
        <v>7.2406401641012419E-2</v>
      </c>
      <c r="AA83" s="43">
        <f>IF(AND(Y124=0,Y83&gt;=0),"",Y83/Y124)</f>
        <v>0.10423423780312158</v>
      </c>
      <c r="AB83" s="38">
        <f t="shared" si="22"/>
        <v>-0.30856771547895012</v>
      </c>
      <c r="AC83" s="127">
        <f>SUM(AC84:AC92)+AC110+AC111</f>
        <v>2652.9264598372556</v>
      </c>
      <c r="AD83" s="38">
        <f>IF(AND(AC4=0,AC83&gt;=0), "",AC83/AC4)</f>
        <v>6.2395848592994706E-2</v>
      </c>
      <c r="AE83" s="43">
        <f>IF(AND(AC124=0,AC83&gt;=0),"",AC83/AC124)</f>
        <v>0.11617794853308354</v>
      </c>
      <c r="AF83" s="126">
        <f>SUM(AF84:AF92)+AF110+AF111</f>
        <v>663.38305097385501</v>
      </c>
      <c r="AG83" s="38">
        <f>IF(AND(AF4=0,AF83&gt;=0), "",AF83/AF4)</f>
        <v>4.4299528037537526E-2</v>
      </c>
      <c r="AH83" s="43">
        <f>IF(AND(AF124=0,AF83&gt;=0),"",AF83/AF124)</f>
        <v>0.1064214482322265</v>
      </c>
      <c r="AI83" s="38">
        <f t="shared" si="41"/>
        <v>3.4889044256175478E-2</v>
      </c>
      <c r="AJ83" s="127">
        <f>SUM(AJ84:AJ92)+AJ110+AJ111</f>
        <v>3316.3095108111111</v>
      </c>
      <c r="AK83" s="38">
        <f>IF(AND(AJ4=0,AJ83&gt;=0), "",AJ83/AJ4)</f>
        <v>5.7682349398927329E-2</v>
      </c>
      <c r="AL83" s="43">
        <f>IF(AND(AJ124=0,AJ83&gt;=0),"",AJ83/AJ124)</f>
        <v>0.11408573712745813</v>
      </c>
      <c r="AM83" s="126">
        <f>SUM(AM84:AM92)+AM110+AM111</f>
        <v>470.4153346225101</v>
      </c>
      <c r="AN83" s="38">
        <f>IF(AND(AM4=0,AM83&gt;=0), "",AM83/AM4)</f>
        <v>4.0345953425134772E-2</v>
      </c>
      <c r="AO83" s="43">
        <f>IF(AND(AM124=0,AM83&gt;=0),"",AM83/AM124)</f>
        <v>8.6347066717562496E-2</v>
      </c>
      <c r="AP83" s="38">
        <f t="shared" si="42"/>
        <v>-0.29088430291980744</v>
      </c>
      <c r="AQ83" s="127">
        <f>SUM(AQ84:AQ92)+AQ110+AQ111</f>
        <v>3786.7248454336213</v>
      </c>
      <c r="AR83" s="38">
        <f>IF(AND(AQ4=0,AQ83&gt;=0), "",AQ83/AQ4)</f>
        <v>5.4759310930233181E-2</v>
      </c>
      <c r="AS83" s="43">
        <f>IF(AND(AQ124=0,AQ83&gt;=0),"",AQ83/AQ124)</f>
        <v>0.10970756968394611</v>
      </c>
      <c r="AT83" s="128">
        <f>SUM(AT84:AT92)+AT110+AT111</f>
        <v>0</v>
      </c>
      <c r="AU83" s="38" t="str">
        <f>IF(AND(AT4=0,AT83&gt;=0), "",AT83/AT4)</f>
        <v/>
      </c>
      <c r="AV83" s="91">
        <f t="shared" si="23"/>
        <v>1</v>
      </c>
      <c r="AW83" s="128">
        <f>SUM(AW84:AW92)+AW110+AW111</f>
        <v>631.12080757227022</v>
      </c>
      <c r="AX83" s="38">
        <f>IF(AND(AW4=0,AW83&gt;=0), "",AW83/AW4)</f>
        <v>5.4759310930233188E-2</v>
      </c>
      <c r="AY83" s="43">
        <f>IF(AND(AW124=0,AW83&gt;=0),"",AW83/AW124)</f>
        <v>0.10970756968394613</v>
      </c>
      <c r="AZ83" s="128">
        <f>SUM(AZ84:AZ92)+AZ110+AZ111</f>
        <v>0</v>
      </c>
      <c r="BA83" s="38" t="str">
        <f>IF(AND(AZ4=0,AZ83&gt;=0), "",AZ83/AZ4)</f>
        <v/>
      </c>
      <c r="BB83" s="91">
        <f t="shared" si="24"/>
        <v>1</v>
      </c>
      <c r="BC83" s="126">
        <f>SUM(BC84:BC92)+BC110+BC111</f>
        <v>0</v>
      </c>
      <c r="BD83" s="38" t="str">
        <f>IF(AND(BC4=0,BC83&gt;=0), "",BC83/BC4)</f>
        <v/>
      </c>
      <c r="BE83" s="43" t="str">
        <f>IF(AND(BC124=0,BC83&gt;=0),"",BC83/BC124)</f>
        <v/>
      </c>
      <c r="BF83" s="38">
        <f t="shared" si="25"/>
        <v>-1</v>
      </c>
      <c r="BG83" s="127">
        <f>SUM(BG84:BG92)+BG110+BG111</f>
        <v>3786.7248454336213</v>
      </c>
      <c r="BH83" s="38">
        <f>IF(AND(BG4=0,BG83&gt;=0), "",BG83/BG4)</f>
        <v>5.4759310930233181E-2</v>
      </c>
      <c r="BI83" s="43">
        <f>IF(AND(BG124=0,BG83&gt;=0),"",BG83/BG124)</f>
        <v>0.10970756968394611</v>
      </c>
      <c r="BJ83" s="126">
        <f>SUM(BJ84:BJ92)+BJ110+BJ111</f>
        <v>0</v>
      </c>
      <c r="BK83" s="38" t="str">
        <f>IF(AND(BJ4=0,BJ83&gt;=0), "",BJ83/BJ4)</f>
        <v/>
      </c>
      <c r="BL83" s="43" t="str">
        <f>IF(AND(BJ124=0,BJ83&gt;=0),"",BJ83/BJ124)</f>
        <v/>
      </c>
      <c r="BM83" s="38" t="str">
        <f t="shared" si="43"/>
        <v/>
      </c>
      <c r="BN83" s="127">
        <f>SUM(BN84:BN92)+BN110+BN111</f>
        <v>3786.7248454336213</v>
      </c>
      <c r="BO83" s="38">
        <f>IF(AND(BN4=0,BN83&gt;=0), "",BN83/BN4)</f>
        <v>5.4759310930233181E-2</v>
      </c>
      <c r="BP83" s="43">
        <f>IF(AND(BN124=0,BN83&gt;=0),"",BN83/BN124)</f>
        <v>0.10970756968394611</v>
      </c>
      <c r="BQ83" s="126">
        <f>SUM(BQ84:BQ92)+BQ110+BQ111</f>
        <v>0</v>
      </c>
      <c r="BR83" s="38" t="str">
        <f>IF(AND(BQ4=0,BQ83&gt;=0), "",BQ83/BQ4)</f>
        <v/>
      </c>
      <c r="BS83" s="43" t="str">
        <f>IF(AND(BQ124=0,BQ83&gt;=0),"",BQ83/BQ124)</f>
        <v/>
      </c>
      <c r="BT83" s="38" t="str">
        <f t="shared" si="44"/>
        <v/>
      </c>
      <c r="BU83" s="127">
        <f>SUM(BU84:BU92)+BU110+BU111</f>
        <v>3786.7248454336213</v>
      </c>
      <c r="BV83" s="38">
        <f>IF(AND(BU4=0,BU83&gt;=0), "",BU83/BU4)</f>
        <v>5.4759310930233181E-2</v>
      </c>
      <c r="BW83" s="43">
        <f>IF(AND(BU124=0,BU83&gt;=0),"",BU83/BU124)</f>
        <v>0.10970756968394611</v>
      </c>
      <c r="BX83" s="128">
        <f>SUM(BX84:BX92)+BX110+BX111</f>
        <v>0</v>
      </c>
      <c r="BY83" s="38" t="str">
        <f>IF(AND(BX4=0,BX83&gt;=0), "",BX83/BX4)</f>
        <v/>
      </c>
      <c r="BZ83" s="91">
        <f t="shared" si="45"/>
        <v>1</v>
      </c>
      <c r="CA83" s="126">
        <f>SUM(CA84:CA92)+CA110+CA111</f>
        <v>0</v>
      </c>
      <c r="CB83" s="38" t="str">
        <f>IF(AND(CA4=0,CA83&gt;=0), "",CA83/CA4)</f>
        <v/>
      </c>
      <c r="CC83" s="43" t="str">
        <f>IF(AND(CA124=0,CA83&gt;=0),"",CA83/CA124)</f>
        <v/>
      </c>
      <c r="CD83" s="38" t="str">
        <f t="shared" si="26"/>
        <v/>
      </c>
      <c r="CE83" s="127">
        <f>SUM(CE84:CE92)+CE110+CE111</f>
        <v>3786.7248454336213</v>
      </c>
      <c r="CF83" s="38">
        <f>IF(AND(CE4=0,CE83&gt;=0), "",CE83/CE4)</f>
        <v>5.4759310930233181E-2</v>
      </c>
      <c r="CG83" s="43">
        <f>IF(AND(CE124=0,CE83&gt;=0),"",CE83/CE124)</f>
        <v>0.10970756968394611</v>
      </c>
      <c r="CH83" s="126">
        <f>SUM(CH84:CH92)+CH110+CH111</f>
        <v>0</v>
      </c>
      <c r="CI83" s="38" t="str">
        <f>IF(AND(CH4=0,CH83&gt;=0), "",CH83/CH4)</f>
        <v/>
      </c>
      <c r="CJ83" s="43" t="str">
        <f>IF(AND(CH124=0,CH83&gt;=0),"",CH83/CH124)</f>
        <v/>
      </c>
      <c r="CK83" s="38" t="str">
        <f t="shared" si="46"/>
        <v/>
      </c>
      <c r="CL83" s="127">
        <f>SUM(CL84:CL92)+CL110+CL111</f>
        <v>3786.7248454336213</v>
      </c>
      <c r="CM83" s="38">
        <f>IF(AND(CL4=0,CL83&gt;=0), "",CL83/CL4)</f>
        <v>5.4759310930233181E-2</v>
      </c>
      <c r="CN83" s="43">
        <f>IF(AND(CL124=0,CL83&gt;=0),"",CL83/CL124)</f>
        <v>0.10970756968394611</v>
      </c>
      <c r="CO83" s="126">
        <f>SUM(CO84:CO92)+CO110+CO111</f>
        <v>0</v>
      </c>
      <c r="CP83" s="38" t="str">
        <f>IF(AND(CO4=0,CO83&gt;=0), "",CO83/CO4)</f>
        <v/>
      </c>
      <c r="CQ83" s="43" t="str">
        <f>IF(AND(CO124=0,CO83&gt;=0),"",CO83/CO124)</f>
        <v/>
      </c>
      <c r="CR83" s="38" t="str">
        <f t="shared" si="47"/>
        <v/>
      </c>
      <c r="CS83" s="127">
        <f>SUM(CS84:CS92)+CS110+CS111</f>
        <v>3786.7248454336213</v>
      </c>
      <c r="CT83" s="38">
        <f>IF(AND(CS4=0,CS83&gt;=0), "",CS83/CS4)</f>
        <v>5.4759310930233181E-2</v>
      </c>
      <c r="CU83" s="43">
        <f>IF(AND(CS124=0,CS83&gt;=0),"",CS83/CS124)</f>
        <v>0.10970756968394611</v>
      </c>
      <c r="CV83" s="128">
        <f>SUM(CV84:CV92)+CV110+CV111</f>
        <v>0</v>
      </c>
      <c r="CW83" s="38" t="str">
        <f>IF(AND(CV4=0,CV83&gt;=0), "",CV83/CV4)</f>
        <v/>
      </c>
      <c r="CX83" s="91">
        <f t="shared" si="48"/>
        <v>1</v>
      </c>
    </row>
    <row r="84" spans="1:102" hidden="1" outlineLevel="2" x14ac:dyDescent="0.3">
      <c r="A84" s="29" t="s">
        <v>76</v>
      </c>
      <c r="B84" s="129">
        <f>+'N EERR TERRA'!B140+'N EERR TERRA'!B141+'N EERR TERRA'!B142+'N EERR TERRA'!B143+'N EERR TERRA'!B144</f>
        <v>0</v>
      </c>
      <c r="C84" s="30" t="str">
        <f>IF(AND(B4=0,B84&gt;=0), "",B84/B4)</f>
        <v/>
      </c>
      <c r="D84" s="47" t="str">
        <f>IF(AND(B124=0,B84&gt;=0),"",B84/B124)</f>
        <v/>
      </c>
      <c r="E84" s="129">
        <f>+'N EERR TERRA'!C140+'N EERR TERRA'!C141+'N EERR TERRA'!C142+'N EERR TERRA'!C143+'N EERR TERRA'!C144</f>
        <v>0</v>
      </c>
      <c r="F84" s="30">
        <f>IF(AND(E4=0,E84&gt;=0), "",E84/E4)</f>
        <v>0</v>
      </c>
      <c r="G84" s="47">
        <f>IF(AND(E124=0,E84&gt;=0),"",E84/E124)</f>
        <v>0</v>
      </c>
      <c r="H84" s="129">
        <f>+'N EERR TERRA'!D140+'N EERR TERRA'!D141+'N EERR TERRA'!D142+'N EERR TERRA'!D143+'N EERR TERRA'!D144</f>
        <v>0</v>
      </c>
      <c r="I84" s="30">
        <f>IF(AND(H4=0,H84&gt;=0), "",H84/H4)</f>
        <v>0</v>
      </c>
      <c r="J84" s="47">
        <f>IF(AND(H124=0,H84&gt;=0),"",H84/H124)</f>
        <v>0</v>
      </c>
      <c r="K84" s="30" t="str">
        <f t="shared" ref="K84:K108" si="64">IF(AND(E84=0,H84&gt;0),100%,IF(AND(E84&lt;0,H84=0),(E84-H84)/E84,IF(AND(E84&gt;0,H84&gt;0),(H84-E84)/E84,IF(AND(E84=0,H84=0),"",(H84-E84)/E84))))</f>
        <v/>
      </c>
      <c r="L84" s="130">
        <f t="shared" ref="L84:L91" si="65">+E84+H84</f>
        <v>0</v>
      </c>
      <c r="M84" s="30">
        <f>IF(AND(L4=0,L84&gt;=0), "",L84/L4)</f>
        <v>0</v>
      </c>
      <c r="N84" s="47">
        <f>IF(AND(L124=0,L84&gt;=0),"",L84/L124)</f>
        <v>0</v>
      </c>
      <c r="O84" s="129">
        <f>+'N EERR TERRA'!E140+'N EERR TERRA'!E141+'N EERR TERRA'!E142+'N EERR TERRA'!E143+'N EERR TERRA'!E144</f>
        <v>0</v>
      </c>
      <c r="P84" s="30">
        <f>IF(AND(O4=0,O84&gt;=0), "",O84/O4)</f>
        <v>0</v>
      </c>
      <c r="Q84" s="47">
        <f>IF(AND(O124=0,O84&gt;=0),"",O84/O124)</f>
        <v>0</v>
      </c>
      <c r="R84" s="30" t="str">
        <f t="shared" ref="R84:R108" si="66">IF(AND(H84=0,O84&gt;0),100%,IF(AND(H84&lt;0,O84=0),(H84-O84)/H84,IF(AND(H84&gt;0,O84&gt;0),(O84-H84)/H84,IF(AND(H84=0,O84=0),"",(O84-H84)/H84))))</f>
        <v/>
      </c>
      <c r="S84" s="130">
        <f t="shared" ref="S84:S91" si="67">+L84+O84</f>
        <v>0</v>
      </c>
      <c r="T84" s="30">
        <f>IF(AND(S4=0,S84&gt;=0), "",S84/S4)</f>
        <v>0</v>
      </c>
      <c r="U84" s="47">
        <f>IF(AND(S124=0,S84&gt;=0),"",S84/S124)</f>
        <v>0</v>
      </c>
      <c r="V84" s="131"/>
      <c r="W84" s="30" t="str">
        <f>IF(AND(V4=0,V84&gt;=0), "",V84/V4)</f>
        <v/>
      </c>
      <c r="X84" s="47" t="str">
        <f t="shared" si="21"/>
        <v/>
      </c>
      <c r="Y84" s="129">
        <f>+'N EERR TERRA'!F140+'N EERR TERRA'!F141+'N EERR TERRA'!F142+'N EERR TERRA'!F143+'N EERR TERRA'!F144</f>
        <v>0</v>
      </c>
      <c r="Z84" s="30">
        <f>IF(AND(Y4=0,Y84&gt;=0), "",Y84/Y4)</f>
        <v>0</v>
      </c>
      <c r="AA84" s="47">
        <f>IF(AND(Y124=0,Y84&gt;=0),"",Y84/Y124)</f>
        <v>0</v>
      </c>
      <c r="AB84" s="30" t="str">
        <f t="shared" si="22"/>
        <v/>
      </c>
      <c r="AC84" s="130">
        <f t="shared" ref="AC84:AC91" si="68">+S84+Y84</f>
        <v>0</v>
      </c>
      <c r="AD84" s="30">
        <f>IF(AND(AC4=0,AC84&gt;=0), "",AC84/AC4)</f>
        <v>0</v>
      </c>
      <c r="AE84" s="47">
        <f>IF(AND(AC124=0,AC84&gt;=0),"",AC84/AC124)</f>
        <v>0</v>
      </c>
      <c r="AF84" s="129">
        <f>+'N EERR TERRA'!G140+'N EERR TERRA'!G141+'N EERR TERRA'!G142+'N EERR TERRA'!G143+'N EERR TERRA'!G144</f>
        <v>0</v>
      </c>
      <c r="AG84" s="30">
        <f>IF(AND(AF4=0,AF84&gt;=0), "",AF84/AF4)</f>
        <v>0</v>
      </c>
      <c r="AH84" s="47">
        <f>IF(AND(AF124=0,AF84&gt;=0),"",AF84/AF124)</f>
        <v>0</v>
      </c>
      <c r="AI84" s="30" t="str">
        <f t="shared" si="41"/>
        <v/>
      </c>
      <c r="AJ84" s="130">
        <f t="shared" si="62"/>
        <v>0</v>
      </c>
      <c r="AK84" s="30">
        <f>IF(AND(AJ4=0,AJ84&gt;=0), "",AJ84/AJ4)</f>
        <v>0</v>
      </c>
      <c r="AL84" s="47">
        <f>IF(AND(AJ124=0,AJ84&gt;=0),"",AJ84/AJ124)</f>
        <v>0</v>
      </c>
      <c r="AM84" s="129">
        <f>+'N EERR TERRA'!H140+'N EERR TERRA'!H141+'N EERR TERRA'!H142+'N EERR TERRA'!H143+'N EERR TERRA'!H144</f>
        <v>0</v>
      </c>
      <c r="AN84" s="30">
        <f>IF(AND(AM4=0,AM84&gt;=0), "",AM84/AM4)</f>
        <v>0</v>
      </c>
      <c r="AO84" s="47">
        <f>IF(AND(AM124=0,AM84&gt;=0),"",AM84/AM124)</f>
        <v>0</v>
      </c>
      <c r="AP84" s="30" t="str">
        <f t="shared" si="42"/>
        <v/>
      </c>
      <c r="AQ84" s="130">
        <f t="shared" si="63"/>
        <v>0</v>
      </c>
      <c r="AR84" s="30">
        <f>IF(AND(AQ4=0,AQ84&gt;=0), "",AQ84/AQ4)</f>
        <v>0</v>
      </c>
      <c r="AS84" s="47">
        <f>IF(AND(AQ124=0,AQ84&gt;=0),"",AQ84/AQ124)</f>
        <v>0</v>
      </c>
      <c r="AT84" s="131">
        <f t="shared" ref="AT84:AT92" si="69">+V84*2</f>
        <v>0</v>
      </c>
      <c r="AU84" s="30" t="str">
        <f>IF(AND(AT4=0,AT84&gt;=0), "",AT84/AT4)</f>
        <v/>
      </c>
      <c r="AV84" s="47" t="str">
        <f t="shared" si="23"/>
        <v/>
      </c>
      <c r="AW84" s="131">
        <f t="shared" si="40"/>
        <v>0</v>
      </c>
      <c r="AX84" s="30">
        <f>IF(AND(AW4=0,AW84&gt;=0), "",AW84/AW4)</f>
        <v>0</v>
      </c>
      <c r="AY84" s="47">
        <f>IF(AND(AW124=0,AW84&gt;=0),"",AW84/AW124)</f>
        <v>0</v>
      </c>
      <c r="AZ84" s="131">
        <f t="shared" ref="AZ84:AZ102" si="70">+AT84/6</f>
        <v>0</v>
      </c>
      <c r="BA84" s="30" t="str">
        <f>IF(AND(AZ4=0,AZ84&gt;=0), "",AZ84/AZ4)</f>
        <v/>
      </c>
      <c r="BB84" s="47" t="str">
        <f t="shared" si="24"/>
        <v/>
      </c>
      <c r="BC84" s="129">
        <f>+'N EERR TERRA'!I140+'N EERR TERRA'!I141+'N EERR TERRA'!I142+'N EERR TERRA'!I143+'N EERR TERRA'!I144</f>
        <v>0</v>
      </c>
      <c r="BD84" s="30" t="str">
        <f>IF(AND(BC4=0,BC84&gt;=0), "",BC84/BC4)</f>
        <v/>
      </c>
      <c r="BE84" s="47" t="str">
        <f>IF(AND(BC124=0,BC84&gt;=0),"",BC84/BC124)</f>
        <v/>
      </c>
      <c r="BF84" s="30" t="str">
        <f t="shared" si="25"/>
        <v/>
      </c>
      <c r="BG84" s="130">
        <f t="shared" ref="BG84:BG92" si="71">+AQ84+BC84</f>
        <v>0</v>
      </c>
      <c r="BH84" s="30">
        <f>IF(AND(BG4=0,BG84&gt;=0), "",BG84/BG4)</f>
        <v>0</v>
      </c>
      <c r="BI84" s="47">
        <f>IF(AND(BG124=0,BG84&gt;=0),"",BG84/BG124)</f>
        <v>0</v>
      </c>
      <c r="BJ84" s="129">
        <f>+'N EERR TERRA'!J140+'N EERR TERRA'!J141+'N EERR TERRA'!J142+'N EERR TERRA'!J143+'N EERR TERRA'!J144</f>
        <v>0</v>
      </c>
      <c r="BK84" s="30" t="str">
        <f>IF(AND(BJ4=0,BJ84&gt;=0), "",BJ84/BJ4)</f>
        <v/>
      </c>
      <c r="BL84" s="47" t="str">
        <f>IF(AND(BJ124=0,BJ84&gt;=0),"",BJ84/BJ124)</f>
        <v/>
      </c>
      <c r="BM84" s="30" t="str">
        <f t="shared" si="43"/>
        <v/>
      </c>
      <c r="BN84" s="130">
        <f t="shared" ref="BN84:BN92" si="72">+BG84+BJ84</f>
        <v>0</v>
      </c>
      <c r="BO84" s="30">
        <f>IF(AND(BN4=0,BN84&gt;=0), "",BN84/BN4)</f>
        <v>0</v>
      </c>
      <c r="BP84" s="47">
        <f>IF(AND(BN124=0,BN84&gt;=0),"",BN84/BN124)</f>
        <v>0</v>
      </c>
      <c r="BQ84" s="129">
        <f>+'N EERR TERRA'!K140+'N EERR TERRA'!K141+'N EERR TERRA'!K142+'N EERR TERRA'!K143+'N EERR TERRA'!K144</f>
        <v>0</v>
      </c>
      <c r="BR84" s="30" t="str">
        <f>IF(AND(BQ4=0,BQ84&gt;=0), "",BQ84/BQ4)</f>
        <v/>
      </c>
      <c r="BS84" s="47" t="str">
        <f>IF(AND(BQ124=0,BQ84&gt;=0),"",BQ84/BQ124)</f>
        <v/>
      </c>
      <c r="BT84" s="30" t="str">
        <f t="shared" si="44"/>
        <v/>
      </c>
      <c r="BU84" s="130">
        <f t="shared" ref="BU84:BU92" si="73">+BN84+BQ84</f>
        <v>0</v>
      </c>
      <c r="BV84" s="30">
        <f>IF(AND(BU4=0,BU84&gt;=0), "",BU84/BU4)</f>
        <v>0</v>
      </c>
      <c r="BW84" s="47">
        <f>IF(AND(BU124=0,BU84&gt;=0),"",BU84/BU124)</f>
        <v>0</v>
      </c>
      <c r="BX84" s="131">
        <f t="shared" ref="BX84:BX92" si="74">+AZ84*9</f>
        <v>0</v>
      </c>
      <c r="BY84" s="30" t="str">
        <f>IF(AND(BX4=0,BX84&gt;=0), "",BX84/BX4)</f>
        <v/>
      </c>
      <c r="BZ84" s="47" t="str">
        <f t="shared" si="45"/>
        <v/>
      </c>
      <c r="CA84" s="129">
        <f>+'N EERR TERRA'!L140+'N EERR TERRA'!L141+'N EERR TERRA'!L142+'N EERR TERRA'!L143+'N EERR TERRA'!L144</f>
        <v>0</v>
      </c>
      <c r="CB84" s="30" t="str">
        <f>IF(AND(CA4=0,CA84&gt;=0), "",CA84/CA4)</f>
        <v/>
      </c>
      <c r="CC84" s="47" t="str">
        <f>IF(AND(CA124=0,CA84&gt;=0),"",CA84/CA124)</f>
        <v/>
      </c>
      <c r="CD84" s="30" t="str">
        <f t="shared" si="26"/>
        <v/>
      </c>
      <c r="CE84" s="130">
        <f t="shared" ref="CE84:CE92" si="75">+BU84+CA84</f>
        <v>0</v>
      </c>
      <c r="CF84" s="30">
        <f>IF(AND(CE4=0,CE84&gt;=0), "",CE84/CE4)</f>
        <v>0</v>
      </c>
      <c r="CG84" s="47">
        <f>IF(AND(CE124=0,CE84&gt;=0),"",CE84/CE124)</f>
        <v>0</v>
      </c>
      <c r="CH84" s="129">
        <f>+'N EERR TERRA'!M140+'N EERR TERRA'!M141+'N EERR TERRA'!M142+'N EERR TERRA'!M143+'N EERR TERRA'!M144</f>
        <v>0</v>
      </c>
      <c r="CI84" s="30" t="str">
        <f>IF(AND(CH4=0,CH84&gt;=0), "",CH84/CH4)</f>
        <v/>
      </c>
      <c r="CJ84" s="47" t="str">
        <f>IF(AND(CH124=0,CH84&gt;=0),"",CH84/CH124)</f>
        <v/>
      </c>
      <c r="CK84" s="30" t="str">
        <f t="shared" si="46"/>
        <v/>
      </c>
      <c r="CL84" s="130">
        <f t="shared" ref="CL84:CL92" si="76">+CE84+CH84</f>
        <v>0</v>
      </c>
      <c r="CM84" s="30">
        <f>IF(AND(CL4=0,CL84&gt;=0), "",CL84/CL4)</f>
        <v>0</v>
      </c>
      <c r="CN84" s="47">
        <f>IF(AND(CL124=0,CL84&gt;=0),"",CL84/CL124)</f>
        <v>0</v>
      </c>
      <c r="CO84" s="129">
        <f>+'N EERR TERRA'!N140+'N EERR TERRA'!N141+'N EERR TERRA'!N142+'N EERR TERRA'!N143+'N EERR TERRA'!N144</f>
        <v>0</v>
      </c>
      <c r="CP84" s="30" t="str">
        <f>IF(AND(CO4=0,CO84&gt;=0), "",CO84/CO4)</f>
        <v/>
      </c>
      <c r="CQ84" s="47" t="str">
        <f>IF(AND(CO124=0,CO84&gt;=0),"",CO84/CO124)</f>
        <v/>
      </c>
      <c r="CR84" s="30" t="str">
        <f t="shared" si="47"/>
        <v/>
      </c>
      <c r="CS84" s="130">
        <f t="shared" ref="CS84:CS92" si="77">+CL84+CO84</f>
        <v>0</v>
      </c>
      <c r="CT84" s="30">
        <f>IF(AND(CS4=0,CS84&gt;=0), "",CS84/CS4)</f>
        <v>0</v>
      </c>
      <c r="CU84" s="47">
        <f>IF(AND(CS124=0,CS84&gt;=0),"",CS84/CS124)</f>
        <v>0</v>
      </c>
      <c r="CV84" s="131">
        <f t="shared" ref="CV84:CV92" si="78">+AZ84*12</f>
        <v>0</v>
      </c>
      <c r="CW84" s="30" t="str">
        <f>IF(AND(CV4=0,CV84&gt;=0), "",CV84/CV4)</f>
        <v/>
      </c>
      <c r="CX84" s="47" t="str">
        <f t="shared" si="48"/>
        <v/>
      </c>
    </row>
    <row r="85" spans="1:102" hidden="1" outlineLevel="2" x14ac:dyDescent="0.3">
      <c r="A85" s="29" t="s">
        <v>77</v>
      </c>
      <c r="B85" s="129">
        <f>+'N EERR TERRA'!B145</f>
        <v>0</v>
      </c>
      <c r="C85" s="30" t="str">
        <f>IF(AND(B4=0,B85&gt;=0), "",B85/B4)</f>
        <v/>
      </c>
      <c r="D85" s="47" t="str">
        <f>IF(AND(B124=0,B85&gt;=0),"",B85/B124)</f>
        <v/>
      </c>
      <c r="E85" s="129">
        <f>+'N EERR TERRA'!C145</f>
        <v>0</v>
      </c>
      <c r="F85" s="30">
        <f>IF(AND(E4=0,E85&gt;=0), "",E85/E4)</f>
        <v>0</v>
      </c>
      <c r="G85" s="47">
        <f>IF(AND(E124=0,E85&gt;=0),"",E85/E124)</f>
        <v>0</v>
      </c>
      <c r="H85" s="129">
        <f>+'N EERR TERRA'!D145</f>
        <v>0</v>
      </c>
      <c r="I85" s="30">
        <f>IF(AND(H4=0,H85&gt;=0), "",H85/H4)</f>
        <v>0</v>
      </c>
      <c r="J85" s="47">
        <f>IF(AND(H124=0,H85&gt;=0),"",H85/H124)</f>
        <v>0</v>
      </c>
      <c r="K85" s="30" t="str">
        <f t="shared" si="64"/>
        <v/>
      </c>
      <c r="L85" s="130">
        <f t="shared" si="65"/>
        <v>0</v>
      </c>
      <c r="M85" s="30">
        <f>IF(AND(L4=0,L85&gt;=0), "",L85/L4)</f>
        <v>0</v>
      </c>
      <c r="N85" s="47">
        <f>IF(AND(L124=0,L85&gt;=0),"",L85/L124)</f>
        <v>0</v>
      </c>
      <c r="O85" s="129">
        <f>+'N EERR TERRA'!E145</f>
        <v>6.3379326282248467</v>
      </c>
      <c r="P85" s="30">
        <f>IF(AND(O4=0,O85&gt;=0), "",O85/O4)</f>
        <v>3.9405770009819173E-4</v>
      </c>
      <c r="Q85" s="47">
        <f>IF(AND(O124=0,O85&gt;=0),"",O85/O124)</f>
        <v>1.0943053692478745E-3</v>
      </c>
      <c r="R85" s="30">
        <f t="shared" si="66"/>
        <v>1</v>
      </c>
      <c r="S85" s="130">
        <f t="shared" si="67"/>
        <v>6.3379326282248467</v>
      </c>
      <c r="T85" s="30">
        <f>IF(AND(S4=0,S85&gt;=0), "",S85/S4)</f>
        <v>1.8826691726779585E-4</v>
      </c>
      <c r="U85" s="47">
        <f>IF(AND(S124=0,S85&gt;=0),"",S85/S124)</f>
        <v>3.7985271210167919E-4</v>
      </c>
      <c r="V85" s="131"/>
      <c r="W85" s="30" t="str">
        <f>IF(AND(V4=0,V85&gt;=0), "",V85/V4)</f>
        <v/>
      </c>
      <c r="X85" s="47">
        <f t="shared" si="21"/>
        <v>1</v>
      </c>
      <c r="Y85" s="129">
        <f>+'N EERR TERRA'!F145</f>
        <v>76.74852720903074</v>
      </c>
      <c r="Z85" s="30">
        <f>IF(AND(Y4=0,Y85&gt;=0), "",Y85/Y4)</f>
        <v>8.6691483172078917E-3</v>
      </c>
      <c r="AA85" s="47">
        <f>IF(AND(Y124=0,Y85&gt;=0),"",Y85/Y124)</f>
        <v>1.2479864304353846E-2</v>
      </c>
      <c r="AB85" s="30">
        <f t="shared" si="22"/>
        <v>11.109394610356842</v>
      </c>
      <c r="AC85" s="130">
        <f t="shared" si="68"/>
        <v>83.086459837255589</v>
      </c>
      <c r="AD85" s="30">
        <f>IF(AND(AC4=0,AC85&gt;=0), "",AC85/AC4)</f>
        <v>1.9541627883840266E-3</v>
      </c>
      <c r="AE85" s="47">
        <f>IF(AND(AC124=0,AC85&gt;=0),"",AC85/AC124)</f>
        <v>3.6385533488783352E-3</v>
      </c>
      <c r="AF85" s="129">
        <f>+'N EERR TERRA'!G145</f>
        <v>112.13305097385506</v>
      </c>
      <c r="AG85" s="30">
        <f>IF(AND(AF4=0,AF85&gt;=0), "",AF85/AF4)</f>
        <v>7.4880436397322002E-3</v>
      </c>
      <c r="AH85" s="47">
        <f>IF(AND(AF124=0,AF85&gt;=0),"",AF85/AF124)</f>
        <v>1.798864421063728E-2</v>
      </c>
      <c r="AI85" s="30">
        <f t="shared" si="41"/>
        <v>0.46104498746212741</v>
      </c>
      <c r="AJ85" s="130">
        <f t="shared" si="62"/>
        <v>195.21951081111064</v>
      </c>
      <c r="AK85" s="30">
        <f>IF(AND(AJ4=0,AJ85&gt;=0), "",AJ85/AJ4)</f>
        <v>3.3955576207179714E-3</v>
      </c>
      <c r="AL85" s="47">
        <f>IF(AND(AJ124=0,AJ85&gt;=0),"",AJ85/AJ124)</f>
        <v>6.7158272531384015E-3</v>
      </c>
      <c r="AM85" s="129">
        <f>+'N EERR TERRA'!H145</f>
        <v>35.045334622510104</v>
      </c>
      <c r="AN85" s="30">
        <f>IF(AND(AM4=0,AM85&gt;=0), "",AM85/AM4)</f>
        <v>3.0057214006058821E-3</v>
      </c>
      <c r="AO85" s="47">
        <f>IF(AND(AM124=0,AM85&gt;=0),"",AM85/AM124)</f>
        <v>6.4327449044948313E-3</v>
      </c>
      <c r="AP85" s="30">
        <f t="shared" si="42"/>
        <v>-0.68746650235458884</v>
      </c>
      <c r="AQ85" s="130">
        <f t="shared" si="63"/>
        <v>230.26484543362074</v>
      </c>
      <c r="AR85" s="30">
        <f>IF(AND(AQ4=0,AQ85&gt;=0), "",AQ85/AQ4)</f>
        <v>3.3298284882269649E-3</v>
      </c>
      <c r="AS85" s="47">
        <f>IF(AND(AQ124=0,AQ85&gt;=0),"",AQ85/AQ124)</f>
        <v>6.6711465995832808E-3</v>
      </c>
      <c r="AT85" s="131">
        <f t="shared" si="69"/>
        <v>0</v>
      </c>
      <c r="AU85" s="30" t="str">
        <f>IF(AND(AT4=0,AT85&gt;=0), "",AT85/AT4)</f>
        <v/>
      </c>
      <c r="AV85" s="47">
        <f t="shared" si="23"/>
        <v>1</v>
      </c>
      <c r="AW85" s="131">
        <f t="shared" si="40"/>
        <v>38.377474238936792</v>
      </c>
      <c r="AX85" s="30">
        <f>IF(AND(AW4=0,AW85&gt;=0), "",AW85/AW4)</f>
        <v>3.3298284882269653E-3</v>
      </c>
      <c r="AY85" s="47">
        <f>IF(AND(AW124=0,AW85&gt;=0),"",AW85/AW124)</f>
        <v>6.6711465995832825E-3</v>
      </c>
      <c r="AZ85" s="131">
        <f t="shared" si="70"/>
        <v>0</v>
      </c>
      <c r="BA85" s="30" t="str">
        <f>IF(AND(AZ4=0,AZ85&gt;=0), "",AZ85/AZ4)</f>
        <v/>
      </c>
      <c r="BB85" s="47">
        <f t="shared" si="24"/>
        <v>1</v>
      </c>
      <c r="BC85" s="129">
        <f>+'N EERR TERRA'!I145</f>
        <v>0</v>
      </c>
      <c r="BD85" s="30" t="str">
        <f>IF(AND(BC4=0,BC85&gt;=0), "",BC85/BC4)</f>
        <v/>
      </c>
      <c r="BE85" s="47" t="str">
        <f>IF(AND(BC124=0,BC85&gt;=0),"",BC85/BC124)</f>
        <v/>
      </c>
      <c r="BF85" s="30">
        <f t="shared" si="25"/>
        <v>-1</v>
      </c>
      <c r="BG85" s="130">
        <f t="shared" si="71"/>
        <v>230.26484543362074</v>
      </c>
      <c r="BH85" s="30">
        <f>IF(AND(BG4=0,BG85&gt;=0), "",BG85/BG4)</f>
        <v>3.3298284882269649E-3</v>
      </c>
      <c r="BI85" s="47">
        <f>IF(AND(BG124=0,BG85&gt;=0),"",BG85/BG124)</f>
        <v>6.6711465995832808E-3</v>
      </c>
      <c r="BJ85" s="129">
        <f>+'N EERR TERRA'!J145</f>
        <v>0</v>
      </c>
      <c r="BK85" s="30" t="str">
        <f>IF(AND(BJ4=0,BJ85&gt;=0), "",BJ85/BJ4)</f>
        <v/>
      </c>
      <c r="BL85" s="47" t="str">
        <f>IF(AND(BJ124=0,BJ85&gt;=0),"",BJ85/BJ124)</f>
        <v/>
      </c>
      <c r="BM85" s="30" t="str">
        <f t="shared" si="43"/>
        <v/>
      </c>
      <c r="BN85" s="130">
        <f t="shared" si="72"/>
        <v>230.26484543362074</v>
      </c>
      <c r="BO85" s="30">
        <f>IF(AND(BN4=0,BN85&gt;=0), "",BN85/BN4)</f>
        <v>3.3298284882269649E-3</v>
      </c>
      <c r="BP85" s="47">
        <f>IF(AND(BN124=0,BN85&gt;=0),"",BN85/BN124)</f>
        <v>6.6711465995832808E-3</v>
      </c>
      <c r="BQ85" s="129">
        <f>+'N EERR TERRA'!K145</f>
        <v>0</v>
      </c>
      <c r="BR85" s="30" t="str">
        <f>IF(AND(BQ4=0,BQ85&gt;=0), "",BQ85/BQ4)</f>
        <v/>
      </c>
      <c r="BS85" s="47" t="str">
        <f>IF(AND(BQ124=0,BQ85&gt;=0),"",BQ85/BQ124)</f>
        <v/>
      </c>
      <c r="BT85" s="30" t="str">
        <f t="shared" si="44"/>
        <v/>
      </c>
      <c r="BU85" s="130">
        <f t="shared" si="73"/>
        <v>230.26484543362074</v>
      </c>
      <c r="BV85" s="30">
        <f>IF(AND(BU4=0,BU85&gt;=0), "",BU85/BU4)</f>
        <v>3.3298284882269649E-3</v>
      </c>
      <c r="BW85" s="47">
        <f>IF(AND(BU124=0,BU85&gt;=0),"",BU85/BU124)</f>
        <v>6.6711465995832808E-3</v>
      </c>
      <c r="BX85" s="131">
        <f t="shared" si="74"/>
        <v>0</v>
      </c>
      <c r="BY85" s="30" t="str">
        <f>IF(AND(BX4=0,BX85&gt;=0), "",BX85/BX4)</f>
        <v/>
      </c>
      <c r="BZ85" s="47">
        <f t="shared" si="45"/>
        <v>1</v>
      </c>
      <c r="CA85" s="129">
        <f>+'N EERR TERRA'!L145</f>
        <v>0</v>
      </c>
      <c r="CB85" s="30" t="str">
        <f>IF(AND(CA4=0,CA85&gt;=0), "",CA85/CA4)</f>
        <v/>
      </c>
      <c r="CC85" s="47" t="str">
        <f>IF(AND(CA124=0,CA85&gt;=0),"",CA85/CA124)</f>
        <v/>
      </c>
      <c r="CD85" s="30" t="str">
        <f t="shared" si="26"/>
        <v/>
      </c>
      <c r="CE85" s="130">
        <f t="shared" si="75"/>
        <v>230.26484543362074</v>
      </c>
      <c r="CF85" s="30">
        <f>IF(AND(CE4=0,CE85&gt;=0), "",CE85/CE4)</f>
        <v>3.3298284882269649E-3</v>
      </c>
      <c r="CG85" s="47">
        <f>IF(AND(CE124=0,CE85&gt;=0),"",CE85/CE124)</f>
        <v>6.6711465995832808E-3</v>
      </c>
      <c r="CH85" s="129">
        <f>+'N EERR TERRA'!M145</f>
        <v>0</v>
      </c>
      <c r="CI85" s="30" t="str">
        <f>IF(AND(CH4=0,CH85&gt;=0), "",CH85/CH4)</f>
        <v/>
      </c>
      <c r="CJ85" s="47" t="str">
        <f>IF(AND(CH124=0,CH85&gt;=0),"",CH85/CH124)</f>
        <v/>
      </c>
      <c r="CK85" s="30" t="str">
        <f t="shared" si="46"/>
        <v/>
      </c>
      <c r="CL85" s="130">
        <f t="shared" si="76"/>
        <v>230.26484543362074</v>
      </c>
      <c r="CM85" s="30">
        <f>IF(AND(CL4=0,CL85&gt;=0), "",CL85/CL4)</f>
        <v>3.3298284882269649E-3</v>
      </c>
      <c r="CN85" s="47">
        <f>IF(AND(CL124=0,CL85&gt;=0),"",CL85/CL124)</f>
        <v>6.6711465995832808E-3</v>
      </c>
      <c r="CO85" s="129">
        <f>+'N EERR TERRA'!N145</f>
        <v>0</v>
      </c>
      <c r="CP85" s="30" t="str">
        <f>IF(AND(CO4=0,CO85&gt;=0), "",CO85/CO4)</f>
        <v/>
      </c>
      <c r="CQ85" s="47" t="str">
        <f>IF(AND(CO124=0,CO85&gt;=0),"",CO85/CO124)</f>
        <v/>
      </c>
      <c r="CR85" s="30" t="str">
        <f t="shared" si="47"/>
        <v/>
      </c>
      <c r="CS85" s="130">
        <f t="shared" si="77"/>
        <v>230.26484543362074</v>
      </c>
      <c r="CT85" s="30">
        <f>IF(AND(CS4=0,CS85&gt;=0), "",CS85/CS4)</f>
        <v>3.3298284882269649E-3</v>
      </c>
      <c r="CU85" s="47">
        <f>IF(AND(CS124=0,CS85&gt;=0),"",CS85/CS124)</f>
        <v>6.6711465995832808E-3</v>
      </c>
      <c r="CV85" s="131">
        <f t="shared" si="78"/>
        <v>0</v>
      </c>
      <c r="CW85" s="30" t="str">
        <f>IF(AND(CV4=0,CV85&gt;=0), "",CV85/CV4)</f>
        <v/>
      </c>
      <c r="CX85" s="47">
        <f t="shared" si="48"/>
        <v>1</v>
      </c>
    </row>
    <row r="86" spans="1:102" hidden="1" outlineLevel="2" x14ac:dyDescent="0.3">
      <c r="A86" s="29" t="s">
        <v>1</v>
      </c>
      <c r="B86" s="129">
        <f>+'N EERR TERRA'!B146+'N EERR TERRA'!B147+'N EERR TERRA'!B148+'N EERR TERRA'!B149+'N EERR TERRA'!B150+'N EERR TERRA'!B151+'N EERR TERRA'!B152+'N EERR TERRA'!B153</f>
        <v>0</v>
      </c>
      <c r="C86" s="30" t="str">
        <f>IF(AND(B4=0,B86&gt;=0), "",B86/B4)</f>
        <v/>
      </c>
      <c r="D86" s="47" t="str">
        <f>IF(AND(B124=0,B86&gt;=0),"",B86/B124)</f>
        <v/>
      </c>
      <c r="E86" s="129">
        <f>+'N EERR TERRA'!C146+'N EERR TERRA'!C147+'N EERR TERRA'!C148+'N EERR TERRA'!C149+'N EERR TERRA'!C150+'N EERR TERRA'!C151+'N EERR TERRA'!C152+'N EERR TERRA'!C153</f>
        <v>0</v>
      </c>
      <c r="F86" s="30">
        <f>IF(AND(E4=0,E86&gt;=0), "",E86/E4)</f>
        <v>0</v>
      </c>
      <c r="G86" s="47">
        <f>IF(AND(E124=0,E86&gt;=0),"",E86/E124)</f>
        <v>0</v>
      </c>
      <c r="H86" s="129">
        <f>+'N EERR TERRA'!D146+'N EERR TERRA'!D147+'N EERR TERRA'!D148+'N EERR TERRA'!D149+'N EERR TERRA'!D150+'N EERR TERRA'!D151+'N EERR TERRA'!D152+'N EERR TERRA'!D153</f>
        <v>0</v>
      </c>
      <c r="I86" s="30">
        <f>IF(AND(H4=0,H86&gt;=0), "",H86/H4)</f>
        <v>0</v>
      </c>
      <c r="J86" s="47">
        <f>IF(AND(H124=0,H86&gt;=0),"",H86/H124)</f>
        <v>0</v>
      </c>
      <c r="K86" s="30" t="str">
        <f t="shared" si="64"/>
        <v/>
      </c>
      <c r="L86" s="130">
        <f t="shared" si="65"/>
        <v>0</v>
      </c>
      <c r="M86" s="30">
        <f>IF(AND(L4=0,L86&gt;=0), "",L86/L4)</f>
        <v>0</v>
      </c>
      <c r="N86" s="47">
        <f>IF(AND(L124=0,L86&gt;=0),"",L86/L124)</f>
        <v>0</v>
      </c>
      <c r="O86" s="129">
        <f>+'N EERR TERRA'!E146+'N EERR TERRA'!E147+'N EERR TERRA'!E148+'N EERR TERRA'!E149+'N EERR TERRA'!E150+'N EERR TERRA'!E151+'N EERR TERRA'!E152+'N EERR TERRA'!E153</f>
        <v>0</v>
      </c>
      <c r="P86" s="30">
        <f>IF(AND(O4=0,O86&gt;=0), "",O86/O4)</f>
        <v>0</v>
      </c>
      <c r="Q86" s="47">
        <f>IF(AND(O124=0,O86&gt;=0),"",O86/O124)</f>
        <v>0</v>
      </c>
      <c r="R86" s="30" t="str">
        <f t="shared" si="66"/>
        <v/>
      </c>
      <c r="S86" s="130">
        <f t="shared" si="67"/>
        <v>0</v>
      </c>
      <c r="T86" s="30">
        <f>IF(AND(S4=0,S86&gt;=0), "",S86/S4)</f>
        <v>0</v>
      </c>
      <c r="U86" s="47">
        <f>IF(AND(S124=0,S86&gt;=0),"",S86/S124)</f>
        <v>0</v>
      </c>
      <c r="V86" s="131"/>
      <c r="W86" s="30" t="str">
        <f>IF(AND(V4=0,V86&gt;=0), "",V86/V4)</f>
        <v/>
      </c>
      <c r="X86" s="47" t="str">
        <f t="shared" si="21"/>
        <v/>
      </c>
      <c r="Y86" s="129">
        <f>+'N EERR TERRA'!F146+'N EERR TERRA'!F147+'N EERR TERRA'!F148+'N EERR TERRA'!F149+'N EERR TERRA'!F150+'N EERR TERRA'!F151+'N EERR TERRA'!F152+'N EERR TERRA'!F153</f>
        <v>0</v>
      </c>
      <c r="Z86" s="30">
        <f>IF(AND(Y4=0,Y86&gt;=0), "",Y86/Y4)</f>
        <v>0</v>
      </c>
      <c r="AA86" s="47">
        <f>IF(AND(Y124=0,Y86&gt;=0),"",Y86/Y124)</f>
        <v>0</v>
      </c>
      <c r="AB86" s="30" t="str">
        <f t="shared" si="22"/>
        <v/>
      </c>
      <c r="AC86" s="130">
        <f t="shared" si="68"/>
        <v>0</v>
      </c>
      <c r="AD86" s="30">
        <f>IF(AND(AC4=0,AC86&gt;=0), "",AC86/AC4)</f>
        <v>0</v>
      </c>
      <c r="AE86" s="47">
        <f>IF(AND(AC124=0,AC86&gt;=0),"",AC86/AC124)</f>
        <v>0</v>
      </c>
      <c r="AF86" s="129">
        <f>+'N EERR TERRA'!G146+'N EERR TERRA'!G147+'N EERR TERRA'!G148+'N EERR TERRA'!G149+'N EERR TERRA'!G150+'N EERR TERRA'!G151+'N EERR TERRA'!G152+'N EERR TERRA'!G153</f>
        <v>0</v>
      </c>
      <c r="AG86" s="30">
        <f>IF(AND(AF4=0,AF86&gt;=0), "",AF86/AF4)</f>
        <v>0</v>
      </c>
      <c r="AH86" s="47">
        <f>IF(AND(AF124=0,AF86&gt;=0),"",AF86/AF124)</f>
        <v>0</v>
      </c>
      <c r="AI86" s="30" t="str">
        <f t="shared" si="41"/>
        <v/>
      </c>
      <c r="AJ86" s="130">
        <f t="shared" si="62"/>
        <v>0</v>
      </c>
      <c r="AK86" s="30">
        <f>IF(AND(AJ4=0,AJ86&gt;=0), "",AJ86/AJ4)</f>
        <v>0</v>
      </c>
      <c r="AL86" s="47">
        <f>IF(AND(AJ124=0,AJ86&gt;=0),"",AJ86/AJ124)</f>
        <v>0</v>
      </c>
      <c r="AM86" s="129">
        <f>+'N EERR TERRA'!H146+'N EERR TERRA'!H147+'N EERR TERRA'!H148+'N EERR TERRA'!H149+'N EERR TERRA'!H150+'N EERR TERRA'!H151+'N EERR TERRA'!H152+'N EERR TERRA'!H153</f>
        <v>0</v>
      </c>
      <c r="AN86" s="30">
        <f>IF(AND(AM4=0,AM86&gt;=0), "",AM86/AM4)</f>
        <v>0</v>
      </c>
      <c r="AO86" s="47">
        <f>IF(AND(AM124=0,AM86&gt;=0),"",AM86/AM124)</f>
        <v>0</v>
      </c>
      <c r="AP86" s="30" t="str">
        <f t="shared" si="42"/>
        <v/>
      </c>
      <c r="AQ86" s="130">
        <f t="shared" si="63"/>
        <v>0</v>
      </c>
      <c r="AR86" s="30">
        <f>IF(AND(AQ4=0,AQ86&gt;=0), "",AQ86/AQ4)</f>
        <v>0</v>
      </c>
      <c r="AS86" s="47">
        <f>IF(AND(AQ124=0,AQ86&gt;=0),"",AQ86/AQ124)</f>
        <v>0</v>
      </c>
      <c r="AT86" s="131">
        <f t="shared" si="69"/>
        <v>0</v>
      </c>
      <c r="AU86" s="30" t="str">
        <f>IF(AND(AT4=0,AT86&gt;=0), "",AT86/AT4)</f>
        <v/>
      </c>
      <c r="AV86" s="47" t="str">
        <f t="shared" si="23"/>
        <v/>
      </c>
      <c r="AW86" s="131">
        <f t="shared" si="40"/>
        <v>0</v>
      </c>
      <c r="AX86" s="30">
        <f>IF(AND(AW4=0,AW86&gt;=0), "",AW86/AW4)</f>
        <v>0</v>
      </c>
      <c r="AY86" s="47">
        <f>IF(AND(AW124=0,AW86&gt;=0),"",AW86/AW124)</f>
        <v>0</v>
      </c>
      <c r="AZ86" s="131">
        <f t="shared" si="70"/>
        <v>0</v>
      </c>
      <c r="BA86" s="30" t="str">
        <f>IF(AND(AZ4=0,AZ86&gt;=0), "",AZ86/AZ4)</f>
        <v/>
      </c>
      <c r="BB86" s="47" t="str">
        <f t="shared" si="24"/>
        <v/>
      </c>
      <c r="BC86" s="129">
        <f>+'N EERR TERRA'!I146+'N EERR TERRA'!I147+'N EERR TERRA'!I148+'N EERR TERRA'!I149+'N EERR TERRA'!I150+'N EERR TERRA'!I151+'N EERR TERRA'!I152+'N EERR TERRA'!I153</f>
        <v>0</v>
      </c>
      <c r="BD86" s="30" t="str">
        <f>IF(AND(BC4=0,BC86&gt;=0), "",BC86/BC4)</f>
        <v/>
      </c>
      <c r="BE86" s="47" t="str">
        <f>IF(AND(BC124=0,BC86&gt;=0),"",BC86/BC124)</f>
        <v/>
      </c>
      <c r="BF86" s="30" t="str">
        <f t="shared" si="25"/>
        <v/>
      </c>
      <c r="BG86" s="130">
        <f t="shared" si="71"/>
        <v>0</v>
      </c>
      <c r="BH86" s="30">
        <f>IF(AND(BG4=0,BG86&gt;=0), "",BG86/BG4)</f>
        <v>0</v>
      </c>
      <c r="BI86" s="47">
        <f>IF(AND(BG124=0,BG86&gt;=0),"",BG86/BG124)</f>
        <v>0</v>
      </c>
      <c r="BJ86" s="129">
        <f>+'N EERR TERRA'!J146+'N EERR TERRA'!J147+'N EERR TERRA'!J148+'N EERR TERRA'!J149+'N EERR TERRA'!J150+'N EERR TERRA'!J151+'N EERR TERRA'!J152+'N EERR TERRA'!J153</f>
        <v>0</v>
      </c>
      <c r="BK86" s="30" t="str">
        <f>IF(AND(BJ4=0,BJ86&gt;=0), "",BJ86/BJ4)</f>
        <v/>
      </c>
      <c r="BL86" s="47" t="str">
        <f>IF(AND(BJ124=0,BJ86&gt;=0),"",BJ86/BJ124)</f>
        <v/>
      </c>
      <c r="BM86" s="30" t="str">
        <f t="shared" si="43"/>
        <v/>
      </c>
      <c r="BN86" s="130">
        <f t="shared" si="72"/>
        <v>0</v>
      </c>
      <c r="BO86" s="30">
        <f>IF(AND(BN4=0,BN86&gt;=0), "",BN86/BN4)</f>
        <v>0</v>
      </c>
      <c r="BP86" s="47">
        <f>IF(AND(BN124=0,BN86&gt;=0),"",BN86/BN124)</f>
        <v>0</v>
      </c>
      <c r="BQ86" s="129">
        <f>+'N EERR TERRA'!K146+'N EERR TERRA'!K147+'N EERR TERRA'!K148+'N EERR TERRA'!K149+'N EERR TERRA'!K150+'N EERR TERRA'!K151+'N EERR TERRA'!K152+'N EERR TERRA'!K153</f>
        <v>0</v>
      </c>
      <c r="BR86" s="30" t="str">
        <f>IF(AND(BQ4=0,BQ86&gt;=0), "",BQ86/BQ4)</f>
        <v/>
      </c>
      <c r="BS86" s="47" t="str">
        <f>IF(AND(BQ124=0,BQ86&gt;=0),"",BQ86/BQ124)</f>
        <v/>
      </c>
      <c r="BT86" s="30" t="str">
        <f t="shared" si="44"/>
        <v/>
      </c>
      <c r="BU86" s="130">
        <f t="shared" si="73"/>
        <v>0</v>
      </c>
      <c r="BV86" s="30">
        <f>IF(AND(BU4=0,BU86&gt;=0), "",BU86/BU4)</f>
        <v>0</v>
      </c>
      <c r="BW86" s="47">
        <f>IF(AND(BU124=0,BU86&gt;=0),"",BU86/BU124)</f>
        <v>0</v>
      </c>
      <c r="BX86" s="131">
        <f t="shared" si="74"/>
        <v>0</v>
      </c>
      <c r="BY86" s="30" t="str">
        <f>IF(AND(BX4=0,BX86&gt;=0), "",BX86/BX4)</f>
        <v/>
      </c>
      <c r="BZ86" s="47" t="str">
        <f t="shared" si="45"/>
        <v/>
      </c>
      <c r="CA86" s="129">
        <f>+'N EERR TERRA'!L146+'N EERR TERRA'!L147+'N EERR TERRA'!L148+'N EERR TERRA'!L149+'N EERR TERRA'!L150+'N EERR TERRA'!L151+'N EERR TERRA'!L152+'N EERR TERRA'!L153</f>
        <v>0</v>
      </c>
      <c r="CB86" s="30" t="str">
        <f>IF(AND(CA4=0,CA86&gt;=0), "",CA86/CA4)</f>
        <v/>
      </c>
      <c r="CC86" s="47" t="str">
        <f>IF(AND(CA124=0,CA86&gt;=0),"",CA86/CA124)</f>
        <v/>
      </c>
      <c r="CD86" s="30" t="str">
        <f t="shared" si="26"/>
        <v/>
      </c>
      <c r="CE86" s="130">
        <f t="shared" si="75"/>
        <v>0</v>
      </c>
      <c r="CF86" s="30">
        <f>IF(AND(CE4=0,CE86&gt;=0), "",CE86/CE4)</f>
        <v>0</v>
      </c>
      <c r="CG86" s="47">
        <f>IF(AND(CE124=0,CE86&gt;=0),"",CE86/CE124)</f>
        <v>0</v>
      </c>
      <c r="CH86" s="129">
        <f>+'N EERR TERRA'!M146+'N EERR TERRA'!M147+'N EERR TERRA'!M148+'N EERR TERRA'!M149+'N EERR TERRA'!M150+'N EERR TERRA'!M151+'N EERR TERRA'!M152+'N EERR TERRA'!M153</f>
        <v>0</v>
      </c>
      <c r="CI86" s="30" t="str">
        <f>IF(AND(CH4=0,CH86&gt;=0), "",CH86/CH4)</f>
        <v/>
      </c>
      <c r="CJ86" s="47" t="str">
        <f>IF(AND(CH124=0,CH86&gt;=0),"",CH86/CH124)</f>
        <v/>
      </c>
      <c r="CK86" s="30" t="str">
        <f t="shared" si="46"/>
        <v/>
      </c>
      <c r="CL86" s="130">
        <f t="shared" si="76"/>
        <v>0</v>
      </c>
      <c r="CM86" s="30">
        <f>IF(AND(CL4=0,CL86&gt;=0), "",CL86/CL4)</f>
        <v>0</v>
      </c>
      <c r="CN86" s="47">
        <f>IF(AND(CL124=0,CL86&gt;=0),"",CL86/CL124)</f>
        <v>0</v>
      </c>
      <c r="CO86" s="129">
        <f>+'N EERR TERRA'!N146+'N EERR TERRA'!N147+'N EERR TERRA'!N148+'N EERR TERRA'!N149+'N EERR TERRA'!N150+'N EERR TERRA'!N151+'N EERR TERRA'!N152+'N EERR TERRA'!N153</f>
        <v>0</v>
      </c>
      <c r="CP86" s="30" t="str">
        <f>IF(AND(CO4=0,CO86&gt;=0), "",CO86/CO4)</f>
        <v/>
      </c>
      <c r="CQ86" s="47" t="str">
        <f>IF(AND(CO124=0,CO86&gt;=0),"",CO86/CO124)</f>
        <v/>
      </c>
      <c r="CR86" s="30" t="str">
        <f t="shared" si="47"/>
        <v/>
      </c>
      <c r="CS86" s="130">
        <f t="shared" si="77"/>
        <v>0</v>
      </c>
      <c r="CT86" s="30">
        <f>IF(AND(CS4=0,CS86&gt;=0), "",CS86/CS4)</f>
        <v>0</v>
      </c>
      <c r="CU86" s="47">
        <f>IF(AND(CS124=0,CS86&gt;=0),"",CS86/CS124)</f>
        <v>0</v>
      </c>
      <c r="CV86" s="131">
        <f t="shared" si="78"/>
        <v>0</v>
      </c>
      <c r="CW86" s="30" t="str">
        <f>IF(AND(CV4=0,CV86&gt;=0), "",CV86/CV4)</f>
        <v/>
      </c>
      <c r="CX86" s="47" t="str">
        <f t="shared" si="48"/>
        <v/>
      </c>
    </row>
    <row r="87" spans="1:102" hidden="1" outlineLevel="2" x14ac:dyDescent="0.3">
      <c r="A87" s="29" t="s">
        <v>78</v>
      </c>
      <c r="B87" s="129">
        <f>+'N EERR TERRA'!B157+'N EERR TERRA'!B158</f>
        <v>0</v>
      </c>
      <c r="C87" s="30" t="str">
        <f>IF(AND(B4=0,B87&gt;=0), "",B87/B4)</f>
        <v/>
      </c>
      <c r="D87" s="47" t="str">
        <f>IF(AND(B124=0,B87&gt;=0),"",B87/B124)</f>
        <v/>
      </c>
      <c r="E87" s="129">
        <f>+'N EERR TERRA'!C157+'N EERR TERRA'!C158</f>
        <v>0</v>
      </c>
      <c r="F87" s="30">
        <f>IF(AND(E4=0,E87&gt;=0), "",E87/E4)</f>
        <v>0</v>
      </c>
      <c r="G87" s="47">
        <f>IF(AND(E124=0,E87&gt;=0),"",E87/E124)</f>
        <v>0</v>
      </c>
      <c r="H87" s="129">
        <f>+'N EERR TERRA'!D157+'N EERR TERRA'!D158</f>
        <v>0</v>
      </c>
      <c r="I87" s="30">
        <f>IF(AND(H4=0,H87&gt;=0), "",H87/H4)</f>
        <v>0</v>
      </c>
      <c r="J87" s="47">
        <f>IF(AND(H124=0,H87&gt;=0),"",H87/H124)</f>
        <v>0</v>
      </c>
      <c r="K87" s="30" t="str">
        <f t="shared" si="64"/>
        <v/>
      </c>
      <c r="L87" s="130">
        <f t="shared" si="65"/>
        <v>0</v>
      </c>
      <c r="M87" s="30">
        <f>IF(AND(L4=0,L87&gt;=0), "",L87/L4)</f>
        <v>0</v>
      </c>
      <c r="N87" s="47">
        <f>IF(AND(L124=0,L87&gt;=0),"",L87/L124)</f>
        <v>0</v>
      </c>
      <c r="O87" s="129">
        <f>+'N EERR TERRA'!E157+'N EERR TERRA'!E158</f>
        <v>0</v>
      </c>
      <c r="P87" s="30">
        <f>IF(AND(O4=0,O87&gt;=0), "",O87/O4)</f>
        <v>0</v>
      </c>
      <c r="Q87" s="47">
        <f>IF(AND(O124=0,O87&gt;=0),"",O87/O124)</f>
        <v>0</v>
      </c>
      <c r="R87" s="30" t="str">
        <f t="shared" si="66"/>
        <v/>
      </c>
      <c r="S87" s="130">
        <f t="shared" si="67"/>
        <v>0</v>
      </c>
      <c r="T87" s="30">
        <f>IF(AND(S4=0,S87&gt;=0), "",S87/S4)</f>
        <v>0</v>
      </c>
      <c r="U87" s="47">
        <f>IF(AND(S124=0,S87&gt;=0),"",S87/S124)</f>
        <v>0</v>
      </c>
      <c r="V87" s="131"/>
      <c r="W87" s="30" t="str">
        <f>IF(AND(V4=0,V87&gt;=0), "",V87/V4)</f>
        <v/>
      </c>
      <c r="X87" s="47" t="str">
        <f t="shared" si="21"/>
        <v/>
      </c>
      <c r="Y87" s="129">
        <f>+'N EERR TERRA'!F157+'N EERR TERRA'!F158</f>
        <v>0</v>
      </c>
      <c r="Z87" s="30">
        <f>IF(AND(Y4=0,Y87&gt;=0), "",Y87/Y4)</f>
        <v>0</v>
      </c>
      <c r="AA87" s="47">
        <f>IF(AND(Y124=0,Y87&gt;=0),"",Y87/Y124)</f>
        <v>0</v>
      </c>
      <c r="AB87" s="30" t="str">
        <f t="shared" si="22"/>
        <v/>
      </c>
      <c r="AC87" s="130">
        <f t="shared" si="68"/>
        <v>0</v>
      </c>
      <c r="AD87" s="30">
        <f>IF(AND(AC4=0,AC87&gt;=0), "",AC87/AC4)</f>
        <v>0</v>
      </c>
      <c r="AE87" s="47">
        <f>IF(AND(AC124=0,AC87&gt;=0),"",AC87/AC124)</f>
        <v>0</v>
      </c>
      <c r="AF87" s="129">
        <f>+'N EERR TERRA'!G157+'N EERR TERRA'!G158</f>
        <v>0</v>
      </c>
      <c r="AG87" s="30">
        <f>IF(AND(AF4=0,AF87&gt;=0), "",AF87/AF4)</f>
        <v>0</v>
      </c>
      <c r="AH87" s="47">
        <f>IF(AND(AF124=0,AF87&gt;=0),"",AF87/AF124)</f>
        <v>0</v>
      </c>
      <c r="AI87" s="30" t="str">
        <f t="shared" si="41"/>
        <v/>
      </c>
      <c r="AJ87" s="130">
        <f t="shared" si="62"/>
        <v>0</v>
      </c>
      <c r="AK87" s="30">
        <f>IF(AND(AJ4=0,AJ87&gt;=0), "",AJ87/AJ4)</f>
        <v>0</v>
      </c>
      <c r="AL87" s="47">
        <f>IF(AND(AJ124=0,AJ87&gt;=0),"",AJ87/AJ124)</f>
        <v>0</v>
      </c>
      <c r="AM87" s="129">
        <f>+'N EERR TERRA'!H157+'N EERR TERRA'!H158</f>
        <v>0</v>
      </c>
      <c r="AN87" s="30">
        <f>IF(AND(AM4=0,AM87&gt;=0), "",AM87/AM4)</f>
        <v>0</v>
      </c>
      <c r="AO87" s="47">
        <f>IF(AND(AM124=0,AM87&gt;=0),"",AM87/AM124)</f>
        <v>0</v>
      </c>
      <c r="AP87" s="30" t="str">
        <f t="shared" si="42"/>
        <v/>
      </c>
      <c r="AQ87" s="130">
        <f t="shared" si="63"/>
        <v>0</v>
      </c>
      <c r="AR87" s="30">
        <f>IF(AND(AQ4=0,AQ87&gt;=0), "",AQ87/AQ4)</f>
        <v>0</v>
      </c>
      <c r="AS87" s="47">
        <f>IF(AND(AQ124=0,AQ87&gt;=0),"",AQ87/AQ124)</f>
        <v>0</v>
      </c>
      <c r="AT87" s="131">
        <f t="shared" si="69"/>
        <v>0</v>
      </c>
      <c r="AU87" s="30" t="str">
        <f>IF(AND(AT4=0,AT87&gt;=0), "",AT87/AT4)</f>
        <v/>
      </c>
      <c r="AV87" s="47" t="str">
        <f t="shared" si="23"/>
        <v/>
      </c>
      <c r="AW87" s="131">
        <f t="shared" si="40"/>
        <v>0</v>
      </c>
      <c r="AX87" s="30">
        <f>IF(AND(AW4=0,AW87&gt;=0), "",AW87/AW4)</f>
        <v>0</v>
      </c>
      <c r="AY87" s="47">
        <f>IF(AND(AW124=0,AW87&gt;=0),"",AW87/AW124)</f>
        <v>0</v>
      </c>
      <c r="AZ87" s="131">
        <f t="shared" si="70"/>
        <v>0</v>
      </c>
      <c r="BA87" s="30" t="str">
        <f>IF(AND(AZ4=0,AZ87&gt;=0), "",AZ87/AZ4)</f>
        <v/>
      </c>
      <c r="BB87" s="47" t="str">
        <f t="shared" si="24"/>
        <v/>
      </c>
      <c r="BC87" s="129">
        <f>+'N EERR TERRA'!I157+'N EERR TERRA'!I158</f>
        <v>0</v>
      </c>
      <c r="BD87" s="30" t="str">
        <f>IF(AND(BC4=0,BC87&gt;=0), "",BC87/BC4)</f>
        <v/>
      </c>
      <c r="BE87" s="47" t="str">
        <f>IF(AND(BC124=0,BC87&gt;=0),"",BC87/BC124)</f>
        <v/>
      </c>
      <c r="BF87" s="30" t="str">
        <f t="shared" si="25"/>
        <v/>
      </c>
      <c r="BG87" s="130">
        <f t="shared" si="71"/>
        <v>0</v>
      </c>
      <c r="BH87" s="30">
        <f>IF(AND(BG4=0,BG87&gt;=0), "",BG87/BG4)</f>
        <v>0</v>
      </c>
      <c r="BI87" s="47">
        <f>IF(AND(BG124=0,BG87&gt;=0),"",BG87/BG124)</f>
        <v>0</v>
      </c>
      <c r="BJ87" s="129">
        <f>+'N EERR TERRA'!J157+'N EERR TERRA'!J158</f>
        <v>0</v>
      </c>
      <c r="BK87" s="30" t="str">
        <f>IF(AND(BJ4=0,BJ87&gt;=0), "",BJ87/BJ4)</f>
        <v/>
      </c>
      <c r="BL87" s="47" t="str">
        <f>IF(AND(BJ124=0,BJ87&gt;=0),"",BJ87/BJ124)</f>
        <v/>
      </c>
      <c r="BM87" s="30" t="str">
        <f t="shared" si="43"/>
        <v/>
      </c>
      <c r="BN87" s="130">
        <f t="shared" si="72"/>
        <v>0</v>
      </c>
      <c r="BO87" s="30">
        <f>IF(AND(BN4=0,BN87&gt;=0), "",BN87/BN4)</f>
        <v>0</v>
      </c>
      <c r="BP87" s="47">
        <f>IF(AND(BN124=0,BN87&gt;=0),"",BN87/BN124)</f>
        <v>0</v>
      </c>
      <c r="BQ87" s="129">
        <f>+'N EERR TERRA'!K157+'N EERR TERRA'!K158</f>
        <v>0</v>
      </c>
      <c r="BR87" s="30" t="str">
        <f>IF(AND(BQ4=0,BQ87&gt;=0), "",BQ87/BQ4)</f>
        <v/>
      </c>
      <c r="BS87" s="47" t="str">
        <f>IF(AND(BQ124=0,BQ87&gt;=0),"",BQ87/BQ124)</f>
        <v/>
      </c>
      <c r="BT87" s="30" t="str">
        <f t="shared" si="44"/>
        <v/>
      </c>
      <c r="BU87" s="130">
        <f t="shared" si="73"/>
        <v>0</v>
      </c>
      <c r="BV87" s="30">
        <f>IF(AND(BU4=0,BU87&gt;=0), "",BU87/BU4)</f>
        <v>0</v>
      </c>
      <c r="BW87" s="47">
        <f>IF(AND(BU124=0,BU87&gt;=0),"",BU87/BU124)</f>
        <v>0</v>
      </c>
      <c r="BX87" s="131">
        <f t="shared" si="74"/>
        <v>0</v>
      </c>
      <c r="BY87" s="30" t="str">
        <f>IF(AND(BX4=0,BX87&gt;=0), "",BX87/BX4)</f>
        <v/>
      </c>
      <c r="BZ87" s="47" t="str">
        <f t="shared" si="45"/>
        <v/>
      </c>
      <c r="CA87" s="129">
        <f>+'N EERR TERRA'!L157+'N EERR TERRA'!L158</f>
        <v>0</v>
      </c>
      <c r="CB87" s="30" t="str">
        <f>IF(AND(CA4=0,CA87&gt;=0), "",CA87/CA4)</f>
        <v/>
      </c>
      <c r="CC87" s="47" t="str">
        <f>IF(AND(CA124=0,CA87&gt;=0),"",CA87/CA124)</f>
        <v/>
      </c>
      <c r="CD87" s="30" t="str">
        <f t="shared" si="26"/>
        <v/>
      </c>
      <c r="CE87" s="130">
        <f t="shared" si="75"/>
        <v>0</v>
      </c>
      <c r="CF87" s="30">
        <f>IF(AND(CE4=0,CE87&gt;=0), "",CE87/CE4)</f>
        <v>0</v>
      </c>
      <c r="CG87" s="47">
        <f>IF(AND(CE124=0,CE87&gt;=0),"",CE87/CE124)</f>
        <v>0</v>
      </c>
      <c r="CH87" s="129">
        <f>+'N EERR TERRA'!M157+'N EERR TERRA'!M158</f>
        <v>0</v>
      </c>
      <c r="CI87" s="30" t="str">
        <f>IF(AND(CH4=0,CH87&gt;=0), "",CH87/CH4)</f>
        <v/>
      </c>
      <c r="CJ87" s="47" t="str">
        <f>IF(AND(CH124=0,CH87&gt;=0),"",CH87/CH124)</f>
        <v/>
      </c>
      <c r="CK87" s="30" t="str">
        <f t="shared" si="46"/>
        <v/>
      </c>
      <c r="CL87" s="130">
        <f t="shared" si="76"/>
        <v>0</v>
      </c>
      <c r="CM87" s="30">
        <f>IF(AND(CL4=0,CL87&gt;=0), "",CL87/CL4)</f>
        <v>0</v>
      </c>
      <c r="CN87" s="47">
        <f>IF(AND(CL124=0,CL87&gt;=0),"",CL87/CL124)</f>
        <v>0</v>
      </c>
      <c r="CO87" s="129">
        <f>+'N EERR TERRA'!N157+'N EERR TERRA'!N158</f>
        <v>0</v>
      </c>
      <c r="CP87" s="30" t="str">
        <f>IF(AND(CO4=0,CO87&gt;=0), "",CO87/CO4)</f>
        <v/>
      </c>
      <c r="CQ87" s="47" t="str">
        <f>IF(AND(CO124=0,CO87&gt;=0),"",CO87/CO124)</f>
        <v/>
      </c>
      <c r="CR87" s="30" t="str">
        <f t="shared" si="47"/>
        <v/>
      </c>
      <c r="CS87" s="130">
        <f t="shared" si="77"/>
        <v>0</v>
      </c>
      <c r="CT87" s="30">
        <f>IF(AND(CS4=0,CS87&gt;=0), "",CS87/CS4)</f>
        <v>0</v>
      </c>
      <c r="CU87" s="47">
        <f>IF(AND(CS124=0,CS87&gt;=0),"",CS87/CS124)</f>
        <v>0</v>
      </c>
      <c r="CV87" s="131">
        <f t="shared" si="78"/>
        <v>0</v>
      </c>
      <c r="CW87" s="30" t="str">
        <f>IF(AND(CV4=0,CV87&gt;=0), "",CV87/CV4)</f>
        <v/>
      </c>
      <c r="CX87" s="47" t="str">
        <f t="shared" si="48"/>
        <v/>
      </c>
    </row>
    <row r="88" spans="1:102" hidden="1" outlineLevel="2" x14ac:dyDescent="0.3">
      <c r="A88" s="29" t="s">
        <v>80</v>
      </c>
      <c r="B88" s="129">
        <f>+'N EERR TERRA'!B159</f>
        <v>0</v>
      </c>
      <c r="C88" s="30" t="str">
        <f>IF(AND(B4=0,B88&gt;=0), "",B88/B4)</f>
        <v/>
      </c>
      <c r="D88" s="47" t="str">
        <f>IF(AND(B124=0,B88&gt;=0),"",B88/B124)</f>
        <v/>
      </c>
      <c r="E88" s="129">
        <f>+'N EERR TERRA'!C159</f>
        <v>0</v>
      </c>
      <c r="F88" s="30">
        <f>IF(AND(E4=0,E88&gt;=0), "",E88/E4)</f>
        <v>0</v>
      </c>
      <c r="G88" s="47">
        <f>IF(AND(E124=0,E88&gt;=0),"",E88/E124)</f>
        <v>0</v>
      </c>
      <c r="H88" s="129">
        <f>+'N EERR TERRA'!D159</f>
        <v>0</v>
      </c>
      <c r="I88" s="30">
        <f>IF(AND(H4=0,H88&gt;=0), "",H88/H4)</f>
        <v>0</v>
      </c>
      <c r="J88" s="47">
        <f>IF(AND(H124=0,H88&gt;=0),"",H88/H124)</f>
        <v>0</v>
      </c>
      <c r="K88" s="30" t="str">
        <f t="shared" si="64"/>
        <v/>
      </c>
      <c r="L88" s="130">
        <f t="shared" si="65"/>
        <v>0</v>
      </c>
      <c r="M88" s="30">
        <f>IF(AND(L4=0,L88&gt;=0), "",L88/L4)</f>
        <v>0</v>
      </c>
      <c r="N88" s="47">
        <f>IF(AND(L124=0,L88&gt;=0),"",L88/L124)</f>
        <v>0</v>
      </c>
      <c r="O88" s="129">
        <f>+'N EERR TERRA'!E159</f>
        <v>0</v>
      </c>
      <c r="P88" s="30">
        <f>IF(AND(O4=0,O88&gt;=0), "",O88/O4)</f>
        <v>0</v>
      </c>
      <c r="Q88" s="47">
        <f>IF(AND(O124=0,O88&gt;=0),"",O88/O124)</f>
        <v>0</v>
      </c>
      <c r="R88" s="30" t="str">
        <f t="shared" si="66"/>
        <v/>
      </c>
      <c r="S88" s="130">
        <f t="shared" si="67"/>
        <v>0</v>
      </c>
      <c r="T88" s="30">
        <f>IF(AND(S4=0,S88&gt;=0), "",S88/S4)</f>
        <v>0</v>
      </c>
      <c r="U88" s="47">
        <f>IF(AND(S124=0,S88&gt;=0),"",S88/S124)</f>
        <v>0</v>
      </c>
      <c r="V88" s="131"/>
      <c r="W88" s="30" t="str">
        <f>IF(AND(V4=0,V88&gt;=0), "",V88/V4)</f>
        <v/>
      </c>
      <c r="X88" s="47" t="str">
        <f t="shared" si="21"/>
        <v/>
      </c>
      <c r="Y88" s="129">
        <f>+'N EERR TERRA'!F159</f>
        <v>0</v>
      </c>
      <c r="Z88" s="30">
        <f>IF(AND(Y4=0,Y88&gt;=0), "",Y88/Y4)</f>
        <v>0</v>
      </c>
      <c r="AA88" s="47">
        <f>IF(AND(Y124=0,Y88&gt;=0),"",Y88/Y124)</f>
        <v>0</v>
      </c>
      <c r="AB88" s="30" t="str">
        <f t="shared" si="22"/>
        <v/>
      </c>
      <c r="AC88" s="130">
        <f t="shared" si="68"/>
        <v>0</v>
      </c>
      <c r="AD88" s="30">
        <f>IF(AND(AC4=0,AC88&gt;=0), "",AC88/AC4)</f>
        <v>0</v>
      </c>
      <c r="AE88" s="47">
        <f>IF(AND(AC124=0,AC88&gt;=0),"",AC88/AC124)</f>
        <v>0</v>
      </c>
      <c r="AF88" s="129">
        <f>+'N EERR TERRA'!G159</f>
        <v>0</v>
      </c>
      <c r="AG88" s="30">
        <f>IF(AND(AF4=0,AF88&gt;=0), "",AF88/AF4)</f>
        <v>0</v>
      </c>
      <c r="AH88" s="47">
        <f>IF(AND(AF124=0,AF88&gt;=0),"",AF88/AF124)</f>
        <v>0</v>
      </c>
      <c r="AI88" s="30" t="str">
        <f t="shared" si="41"/>
        <v/>
      </c>
      <c r="AJ88" s="130">
        <f t="shared" si="62"/>
        <v>0</v>
      </c>
      <c r="AK88" s="30">
        <f>IF(AND(AJ4=0,AJ88&gt;=0), "",AJ88/AJ4)</f>
        <v>0</v>
      </c>
      <c r="AL88" s="47">
        <f>IF(AND(AJ124=0,AJ88&gt;=0),"",AJ88/AJ124)</f>
        <v>0</v>
      </c>
      <c r="AM88" s="129">
        <f>+'N EERR TERRA'!H159</f>
        <v>0</v>
      </c>
      <c r="AN88" s="30">
        <f>IF(AND(AM4=0,AM88&gt;=0), "",AM88/AM4)</f>
        <v>0</v>
      </c>
      <c r="AO88" s="47">
        <f>IF(AND(AM124=0,AM88&gt;=0),"",AM88/AM124)</f>
        <v>0</v>
      </c>
      <c r="AP88" s="30" t="str">
        <f t="shared" si="42"/>
        <v/>
      </c>
      <c r="AQ88" s="130">
        <f t="shared" si="63"/>
        <v>0</v>
      </c>
      <c r="AR88" s="30">
        <f>IF(AND(AQ4=0,AQ88&gt;=0), "",AQ88/AQ4)</f>
        <v>0</v>
      </c>
      <c r="AS88" s="47">
        <f>IF(AND(AQ124=0,AQ88&gt;=0),"",AQ88/AQ124)</f>
        <v>0</v>
      </c>
      <c r="AT88" s="131">
        <f t="shared" si="69"/>
        <v>0</v>
      </c>
      <c r="AU88" s="30" t="str">
        <f>IF(AND(AT4=0,AT88&gt;=0), "",AT88/AT4)</f>
        <v/>
      </c>
      <c r="AV88" s="47" t="str">
        <f t="shared" si="23"/>
        <v/>
      </c>
      <c r="AW88" s="131">
        <f t="shared" si="40"/>
        <v>0</v>
      </c>
      <c r="AX88" s="30">
        <f>IF(AND(AW4=0,AW88&gt;=0), "",AW88/AW4)</f>
        <v>0</v>
      </c>
      <c r="AY88" s="47">
        <f>IF(AND(AW124=0,AW88&gt;=0),"",AW88/AW124)</f>
        <v>0</v>
      </c>
      <c r="AZ88" s="131">
        <f t="shared" si="70"/>
        <v>0</v>
      </c>
      <c r="BA88" s="30" t="str">
        <f>IF(AND(AZ4=0,AZ88&gt;=0), "",AZ88/AZ4)</f>
        <v/>
      </c>
      <c r="BB88" s="47" t="str">
        <f t="shared" si="24"/>
        <v/>
      </c>
      <c r="BC88" s="129">
        <f>+'N EERR TERRA'!I159</f>
        <v>0</v>
      </c>
      <c r="BD88" s="30" t="str">
        <f>IF(AND(BC4=0,BC88&gt;=0), "",BC88/BC4)</f>
        <v/>
      </c>
      <c r="BE88" s="47" t="str">
        <f>IF(AND(BC124=0,BC88&gt;=0),"",BC88/BC124)</f>
        <v/>
      </c>
      <c r="BF88" s="30" t="str">
        <f t="shared" si="25"/>
        <v/>
      </c>
      <c r="BG88" s="130">
        <f t="shared" si="71"/>
        <v>0</v>
      </c>
      <c r="BH88" s="30">
        <f>IF(AND(BG4=0,BG88&gt;=0), "",BG88/BG4)</f>
        <v>0</v>
      </c>
      <c r="BI88" s="47">
        <f>IF(AND(BG124=0,BG88&gt;=0),"",BG88/BG124)</f>
        <v>0</v>
      </c>
      <c r="BJ88" s="129">
        <f>+'N EERR TERRA'!J159</f>
        <v>0</v>
      </c>
      <c r="BK88" s="30" t="str">
        <f>IF(AND(BJ4=0,BJ88&gt;=0), "",BJ88/BJ4)</f>
        <v/>
      </c>
      <c r="BL88" s="47" t="str">
        <f>IF(AND(BJ124=0,BJ88&gt;=0),"",BJ88/BJ124)</f>
        <v/>
      </c>
      <c r="BM88" s="30" t="str">
        <f t="shared" si="43"/>
        <v/>
      </c>
      <c r="BN88" s="130">
        <f t="shared" si="72"/>
        <v>0</v>
      </c>
      <c r="BO88" s="30">
        <f>IF(AND(BN4=0,BN88&gt;=0), "",BN88/BN4)</f>
        <v>0</v>
      </c>
      <c r="BP88" s="47">
        <f>IF(AND(BN124=0,BN88&gt;=0),"",BN88/BN124)</f>
        <v>0</v>
      </c>
      <c r="BQ88" s="129">
        <f>+'N EERR TERRA'!K159</f>
        <v>0</v>
      </c>
      <c r="BR88" s="30" t="str">
        <f>IF(AND(BQ4=0,BQ88&gt;=0), "",BQ88/BQ4)</f>
        <v/>
      </c>
      <c r="BS88" s="47" t="str">
        <f>IF(AND(BQ124=0,BQ88&gt;=0),"",BQ88/BQ124)</f>
        <v/>
      </c>
      <c r="BT88" s="30" t="str">
        <f t="shared" si="44"/>
        <v/>
      </c>
      <c r="BU88" s="130">
        <f t="shared" si="73"/>
        <v>0</v>
      </c>
      <c r="BV88" s="30">
        <f>IF(AND(BU4=0,BU88&gt;=0), "",BU88/BU4)</f>
        <v>0</v>
      </c>
      <c r="BW88" s="47">
        <f>IF(AND(BU124=0,BU88&gt;=0),"",BU88/BU124)</f>
        <v>0</v>
      </c>
      <c r="BX88" s="131">
        <f t="shared" si="74"/>
        <v>0</v>
      </c>
      <c r="BY88" s="30" t="str">
        <f>IF(AND(BX4=0,BX88&gt;=0), "",BX88/BX4)</f>
        <v/>
      </c>
      <c r="BZ88" s="47" t="str">
        <f t="shared" si="45"/>
        <v/>
      </c>
      <c r="CA88" s="129">
        <f>+'N EERR TERRA'!L159</f>
        <v>0</v>
      </c>
      <c r="CB88" s="30" t="str">
        <f>IF(AND(CA4=0,CA88&gt;=0), "",CA88/CA4)</f>
        <v/>
      </c>
      <c r="CC88" s="47" t="str">
        <f>IF(AND(CA124=0,CA88&gt;=0),"",CA88/CA124)</f>
        <v/>
      </c>
      <c r="CD88" s="30" t="str">
        <f t="shared" si="26"/>
        <v/>
      </c>
      <c r="CE88" s="130">
        <f t="shared" si="75"/>
        <v>0</v>
      </c>
      <c r="CF88" s="30">
        <f>IF(AND(CE4=0,CE88&gt;=0), "",CE88/CE4)</f>
        <v>0</v>
      </c>
      <c r="CG88" s="47">
        <f>IF(AND(CE124=0,CE88&gt;=0),"",CE88/CE124)</f>
        <v>0</v>
      </c>
      <c r="CH88" s="129">
        <f>+'N EERR TERRA'!M159</f>
        <v>0</v>
      </c>
      <c r="CI88" s="30" t="str">
        <f>IF(AND(CH4=0,CH88&gt;=0), "",CH88/CH4)</f>
        <v/>
      </c>
      <c r="CJ88" s="47" t="str">
        <f>IF(AND(CH124=0,CH88&gt;=0),"",CH88/CH124)</f>
        <v/>
      </c>
      <c r="CK88" s="30" t="str">
        <f t="shared" si="46"/>
        <v/>
      </c>
      <c r="CL88" s="130">
        <f t="shared" si="76"/>
        <v>0</v>
      </c>
      <c r="CM88" s="30">
        <f>IF(AND(CL4=0,CL88&gt;=0), "",CL88/CL4)</f>
        <v>0</v>
      </c>
      <c r="CN88" s="47">
        <f>IF(AND(CL124=0,CL88&gt;=0),"",CL88/CL124)</f>
        <v>0</v>
      </c>
      <c r="CO88" s="129">
        <f>+'N EERR TERRA'!N159</f>
        <v>0</v>
      </c>
      <c r="CP88" s="30" t="str">
        <f>IF(AND(CO4=0,CO88&gt;=0), "",CO88/CO4)</f>
        <v/>
      </c>
      <c r="CQ88" s="47" t="str">
        <f>IF(AND(CO124=0,CO88&gt;=0),"",CO88/CO124)</f>
        <v/>
      </c>
      <c r="CR88" s="30" t="str">
        <f t="shared" si="47"/>
        <v/>
      </c>
      <c r="CS88" s="130">
        <f t="shared" si="77"/>
        <v>0</v>
      </c>
      <c r="CT88" s="30">
        <f>IF(AND(CS4=0,CS88&gt;=0), "",CS88/CS4)</f>
        <v>0</v>
      </c>
      <c r="CU88" s="47">
        <f>IF(AND(CS124=0,CS88&gt;=0),"",CS88/CS124)</f>
        <v>0</v>
      </c>
      <c r="CV88" s="131">
        <f t="shared" si="78"/>
        <v>0</v>
      </c>
      <c r="CW88" s="30" t="str">
        <f>IF(AND(CV4=0,CV88&gt;=0), "",CV88/CV4)</f>
        <v/>
      </c>
      <c r="CX88" s="47" t="str">
        <f t="shared" si="48"/>
        <v/>
      </c>
    </row>
    <row r="89" spans="1:102" hidden="1" outlineLevel="2" x14ac:dyDescent="0.3">
      <c r="A89" s="29" t="s">
        <v>79</v>
      </c>
      <c r="B89" s="129">
        <f>+'N EERR TERRA'!B160</f>
        <v>0</v>
      </c>
      <c r="C89" s="30" t="str">
        <f>IF(AND(B4=0,B89&gt;=0), "",B89/B4)</f>
        <v/>
      </c>
      <c r="D89" s="47" t="str">
        <f>IF(AND(B124=0,B89&gt;=0),"",B89/B124)</f>
        <v/>
      </c>
      <c r="E89" s="129">
        <f>+'N EERR TERRA'!C160</f>
        <v>0</v>
      </c>
      <c r="F89" s="30">
        <f>IF(AND(E4=0,E89&gt;=0), "",E89/E4)</f>
        <v>0</v>
      </c>
      <c r="G89" s="47">
        <f>IF(AND(E124=0,E89&gt;=0),"",E89/E124)</f>
        <v>0</v>
      </c>
      <c r="H89" s="129">
        <f>+'N EERR TERRA'!D160</f>
        <v>0</v>
      </c>
      <c r="I89" s="30">
        <f>IF(AND(H4=0,H89&gt;=0), "",H89/H4)</f>
        <v>0</v>
      </c>
      <c r="J89" s="47">
        <f>IF(AND(H124=0,H89&gt;=0),"",H89/H124)</f>
        <v>0</v>
      </c>
      <c r="K89" s="30" t="str">
        <f t="shared" si="64"/>
        <v/>
      </c>
      <c r="L89" s="130">
        <f t="shared" si="65"/>
        <v>0</v>
      </c>
      <c r="M89" s="30">
        <f>IF(AND(L4=0,L89&gt;=0), "",L89/L4)</f>
        <v>0</v>
      </c>
      <c r="N89" s="47">
        <f>IF(AND(L124=0,L89&gt;=0),"",L89/L124)</f>
        <v>0</v>
      </c>
      <c r="O89" s="129">
        <f>+'N EERR TERRA'!E160</f>
        <v>0</v>
      </c>
      <c r="P89" s="30">
        <f>IF(AND(O4=0,O89&gt;=0), "",O89/O4)</f>
        <v>0</v>
      </c>
      <c r="Q89" s="47">
        <f>IF(AND(O124=0,O89&gt;=0),"",O89/O124)</f>
        <v>0</v>
      </c>
      <c r="R89" s="30" t="str">
        <f t="shared" si="66"/>
        <v/>
      </c>
      <c r="S89" s="130">
        <f t="shared" si="67"/>
        <v>0</v>
      </c>
      <c r="T89" s="30">
        <f>IF(AND(S4=0,S89&gt;=0), "",S89/S4)</f>
        <v>0</v>
      </c>
      <c r="U89" s="47">
        <f>IF(AND(S124=0,S89&gt;=0),"",S89/S124)</f>
        <v>0</v>
      </c>
      <c r="V89" s="131"/>
      <c r="W89" s="30" t="str">
        <f>IF(AND(V4=0,V89&gt;=0), "",V89/V4)</f>
        <v/>
      </c>
      <c r="X89" s="47" t="str">
        <f t="shared" si="21"/>
        <v/>
      </c>
      <c r="Y89" s="129">
        <f>+'N EERR TERRA'!F160</f>
        <v>0</v>
      </c>
      <c r="Z89" s="30">
        <f>IF(AND(Y4=0,Y89&gt;=0), "",Y89/Y4)</f>
        <v>0</v>
      </c>
      <c r="AA89" s="47">
        <f>IF(AND(Y124=0,Y89&gt;=0),"",Y89/Y124)</f>
        <v>0</v>
      </c>
      <c r="AB89" s="30" t="str">
        <f t="shared" si="22"/>
        <v/>
      </c>
      <c r="AC89" s="130">
        <f t="shared" si="68"/>
        <v>0</v>
      </c>
      <c r="AD89" s="30">
        <f>IF(AND(AC4=0,AC89&gt;=0), "",AC89/AC4)</f>
        <v>0</v>
      </c>
      <c r="AE89" s="47">
        <f>IF(AND(AC124=0,AC89&gt;=0),"",AC89/AC124)</f>
        <v>0</v>
      </c>
      <c r="AF89" s="129">
        <f>+'N EERR TERRA'!G160</f>
        <v>0</v>
      </c>
      <c r="AG89" s="30">
        <f>IF(AND(AF4=0,AF89&gt;=0), "",AF89/AF4)</f>
        <v>0</v>
      </c>
      <c r="AH89" s="47">
        <f>IF(AND(AF124=0,AF89&gt;=0),"",AF89/AF124)</f>
        <v>0</v>
      </c>
      <c r="AI89" s="30" t="str">
        <f t="shared" si="41"/>
        <v/>
      </c>
      <c r="AJ89" s="130">
        <f t="shared" si="62"/>
        <v>0</v>
      </c>
      <c r="AK89" s="30">
        <f>IF(AND(AJ4=0,AJ89&gt;=0), "",AJ89/AJ4)</f>
        <v>0</v>
      </c>
      <c r="AL89" s="47">
        <f>IF(AND(AJ124=0,AJ89&gt;=0),"",AJ89/AJ124)</f>
        <v>0</v>
      </c>
      <c r="AM89" s="129">
        <f>+'N EERR TERRA'!H160</f>
        <v>0</v>
      </c>
      <c r="AN89" s="30">
        <f>IF(AND(AM4=0,AM89&gt;=0), "",AM89/AM4)</f>
        <v>0</v>
      </c>
      <c r="AO89" s="47">
        <f>IF(AND(AM124=0,AM89&gt;=0),"",AM89/AM124)</f>
        <v>0</v>
      </c>
      <c r="AP89" s="30" t="str">
        <f t="shared" si="42"/>
        <v/>
      </c>
      <c r="AQ89" s="130">
        <f t="shared" si="63"/>
        <v>0</v>
      </c>
      <c r="AR89" s="30">
        <f>IF(AND(AQ4=0,AQ89&gt;=0), "",AQ89/AQ4)</f>
        <v>0</v>
      </c>
      <c r="AS89" s="47">
        <f>IF(AND(AQ124=0,AQ89&gt;=0),"",AQ89/AQ124)</f>
        <v>0</v>
      </c>
      <c r="AT89" s="131">
        <f t="shared" si="69"/>
        <v>0</v>
      </c>
      <c r="AU89" s="30" t="str">
        <f>IF(AND(AT4=0,AT89&gt;=0), "",AT89/AT4)</f>
        <v/>
      </c>
      <c r="AV89" s="47" t="str">
        <f t="shared" si="23"/>
        <v/>
      </c>
      <c r="AW89" s="131">
        <f t="shared" si="40"/>
        <v>0</v>
      </c>
      <c r="AX89" s="30">
        <f>IF(AND(AW4=0,AW89&gt;=0), "",AW89/AW4)</f>
        <v>0</v>
      </c>
      <c r="AY89" s="47">
        <f>IF(AND(AW124=0,AW89&gt;=0),"",AW89/AW124)</f>
        <v>0</v>
      </c>
      <c r="AZ89" s="131">
        <f t="shared" si="70"/>
        <v>0</v>
      </c>
      <c r="BA89" s="30" t="str">
        <f>IF(AND(AZ4=0,AZ89&gt;=0), "",AZ89/AZ4)</f>
        <v/>
      </c>
      <c r="BB89" s="47" t="str">
        <f t="shared" si="24"/>
        <v/>
      </c>
      <c r="BC89" s="129">
        <f>+'N EERR TERRA'!I160</f>
        <v>0</v>
      </c>
      <c r="BD89" s="30" t="str">
        <f>IF(AND(BC4=0,BC89&gt;=0), "",BC89/BC4)</f>
        <v/>
      </c>
      <c r="BE89" s="47" t="str">
        <f>IF(AND(BC124=0,BC89&gt;=0),"",BC89/BC124)</f>
        <v/>
      </c>
      <c r="BF89" s="30" t="str">
        <f t="shared" si="25"/>
        <v/>
      </c>
      <c r="BG89" s="130">
        <f t="shared" si="71"/>
        <v>0</v>
      </c>
      <c r="BH89" s="30">
        <f>IF(AND(BG4=0,BG89&gt;=0), "",BG89/BG4)</f>
        <v>0</v>
      </c>
      <c r="BI89" s="47">
        <f>IF(AND(BG124=0,BG89&gt;=0),"",BG89/BG124)</f>
        <v>0</v>
      </c>
      <c r="BJ89" s="129">
        <f>+'N EERR TERRA'!J160</f>
        <v>0</v>
      </c>
      <c r="BK89" s="30" t="str">
        <f>IF(AND(BJ4=0,BJ89&gt;=0), "",BJ89/BJ4)</f>
        <v/>
      </c>
      <c r="BL89" s="47" t="str">
        <f>IF(AND(BJ124=0,BJ89&gt;=0),"",BJ89/BJ124)</f>
        <v/>
      </c>
      <c r="BM89" s="30" t="str">
        <f t="shared" si="43"/>
        <v/>
      </c>
      <c r="BN89" s="130">
        <f t="shared" si="72"/>
        <v>0</v>
      </c>
      <c r="BO89" s="30">
        <f>IF(AND(BN4=0,BN89&gt;=0), "",BN89/BN4)</f>
        <v>0</v>
      </c>
      <c r="BP89" s="47">
        <f>IF(AND(BN124=0,BN89&gt;=0),"",BN89/BN124)</f>
        <v>0</v>
      </c>
      <c r="BQ89" s="129">
        <f>+'N EERR TERRA'!K160</f>
        <v>0</v>
      </c>
      <c r="BR89" s="30" t="str">
        <f>IF(AND(BQ4=0,BQ89&gt;=0), "",BQ89/BQ4)</f>
        <v/>
      </c>
      <c r="BS89" s="47" t="str">
        <f>IF(AND(BQ124=0,BQ89&gt;=0),"",BQ89/BQ124)</f>
        <v/>
      </c>
      <c r="BT89" s="30" t="str">
        <f t="shared" si="44"/>
        <v/>
      </c>
      <c r="BU89" s="130">
        <f t="shared" si="73"/>
        <v>0</v>
      </c>
      <c r="BV89" s="30">
        <f>IF(AND(BU4=0,BU89&gt;=0), "",BU89/BU4)</f>
        <v>0</v>
      </c>
      <c r="BW89" s="47">
        <f>IF(AND(BU124=0,BU89&gt;=0),"",BU89/BU124)</f>
        <v>0</v>
      </c>
      <c r="BX89" s="131">
        <f t="shared" si="74"/>
        <v>0</v>
      </c>
      <c r="BY89" s="30" t="str">
        <f>IF(AND(BX4=0,BX89&gt;=0), "",BX89/BX4)</f>
        <v/>
      </c>
      <c r="BZ89" s="47" t="str">
        <f t="shared" si="45"/>
        <v/>
      </c>
      <c r="CA89" s="129">
        <f>+'N EERR TERRA'!L160</f>
        <v>0</v>
      </c>
      <c r="CB89" s="30" t="str">
        <f>IF(AND(CA4=0,CA89&gt;=0), "",CA89/CA4)</f>
        <v/>
      </c>
      <c r="CC89" s="47" t="str">
        <f>IF(AND(CA124=0,CA89&gt;=0),"",CA89/CA124)</f>
        <v/>
      </c>
      <c r="CD89" s="30" t="str">
        <f t="shared" si="26"/>
        <v/>
      </c>
      <c r="CE89" s="130">
        <f t="shared" si="75"/>
        <v>0</v>
      </c>
      <c r="CF89" s="30">
        <f>IF(AND(CE4=0,CE89&gt;=0), "",CE89/CE4)</f>
        <v>0</v>
      </c>
      <c r="CG89" s="47">
        <f>IF(AND(CE124=0,CE89&gt;=0),"",CE89/CE124)</f>
        <v>0</v>
      </c>
      <c r="CH89" s="129">
        <f>+'N EERR TERRA'!M160</f>
        <v>0</v>
      </c>
      <c r="CI89" s="30" t="str">
        <f>IF(AND(CH4=0,CH89&gt;=0), "",CH89/CH4)</f>
        <v/>
      </c>
      <c r="CJ89" s="47" t="str">
        <f>IF(AND(CH124=0,CH89&gt;=0),"",CH89/CH124)</f>
        <v/>
      </c>
      <c r="CK89" s="30" t="str">
        <f t="shared" si="46"/>
        <v/>
      </c>
      <c r="CL89" s="130">
        <f t="shared" si="76"/>
        <v>0</v>
      </c>
      <c r="CM89" s="30">
        <f>IF(AND(CL4=0,CL89&gt;=0), "",CL89/CL4)</f>
        <v>0</v>
      </c>
      <c r="CN89" s="47">
        <f>IF(AND(CL124=0,CL89&gt;=0),"",CL89/CL124)</f>
        <v>0</v>
      </c>
      <c r="CO89" s="129">
        <f>+'N EERR TERRA'!N160</f>
        <v>0</v>
      </c>
      <c r="CP89" s="30" t="str">
        <f>IF(AND(CO4=0,CO89&gt;=0), "",CO89/CO4)</f>
        <v/>
      </c>
      <c r="CQ89" s="47" t="str">
        <f>IF(AND(CO124=0,CO89&gt;=0),"",CO89/CO124)</f>
        <v/>
      </c>
      <c r="CR89" s="30" t="str">
        <f t="shared" si="47"/>
        <v/>
      </c>
      <c r="CS89" s="130">
        <f t="shared" si="77"/>
        <v>0</v>
      </c>
      <c r="CT89" s="30">
        <f>IF(AND(CS4=0,CS89&gt;=0), "",CS89/CS4)</f>
        <v>0</v>
      </c>
      <c r="CU89" s="47">
        <f>IF(AND(CS124=0,CS89&gt;=0),"",CS89/CS124)</f>
        <v>0</v>
      </c>
      <c r="CV89" s="131">
        <f t="shared" si="78"/>
        <v>0</v>
      </c>
      <c r="CW89" s="30" t="str">
        <f>IF(AND(CV4=0,CV89&gt;=0), "",CV89/CV4)</f>
        <v/>
      </c>
      <c r="CX89" s="47" t="str">
        <f t="shared" si="48"/>
        <v/>
      </c>
    </row>
    <row r="90" spans="1:102" hidden="1" outlineLevel="2" x14ac:dyDescent="0.3">
      <c r="A90" s="29" t="s">
        <v>81</v>
      </c>
      <c r="B90" s="129">
        <f>+'N EERR TERRA'!B161</f>
        <v>0</v>
      </c>
      <c r="C90" s="30" t="str">
        <f>IF(AND(B4=0,B90&gt;=0), "",B90/B4)</f>
        <v/>
      </c>
      <c r="D90" s="47" t="str">
        <f>IF(AND(B124=0,B90&gt;=0),"",B90/B124)</f>
        <v/>
      </c>
      <c r="E90" s="129">
        <f>+'N EERR TERRA'!C161</f>
        <v>0</v>
      </c>
      <c r="F90" s="30">
        <f>IF(AND(E4=0,E90&gt;=0), "",E90/E4)</f>
        <v>0</v>
      </c>
      <c r="G90" s="47">
        <f>IF(AND(E124=0,E90&gt;=0),"",E90/E124)</f>
        <v>0</v>
      </c>
      <c r="H90" s="129">
        <f>+'N EERR TERRA'!D161</f>
        <v>0</v>
      </c>
      <c r="I90" s="30">
        <f>IF(AND(H4=0,H90&gt;=0), "",H90/H4)</f>
        <v>0</v>
      </c>
      <c r="J90" s="47">
        <f>IF(AND(H124=0,H90&gt;=0),"",H90/H124)</f>
        <v>0</v>
      </c>
      <c r="K90" s="30" t="str">
        <f t="shared" si="64"/>
        <v/>
      </c>
      <c r="L90" s="130">
        <f t="shared" si="65"/>
        <v>0</v>
      </c>
      <c r="M90" s="30">
        <f>IF(AND(L4=0,L90&gt;=0), "",L90/L4)</f>
        <v>0</v>
      </c>
      <c r="N90" s="47">
        <f>IF(AND(L124=0,L90&gt;=0),"",L90/L124)</f>
        <v>0</v>
      </c>
      <c r="O90" s="129">
        <f>+'N EERR TERRA'!E161</f>
        <v>0</v>
      </c>
      <c r="P90" s="30">
        <f>IF(AND(O4=0,O90&gt;=0), "",O90/O4)</f>
        <v>0</v>
      </c>
      <c r="Q90" s="47">
        <f>IF(AND(O124=0,O90&gt;=0),"",O90/O124)</f>
        <v>0</v>
      </c>
      <c r="R90" s="30" t="str">
        <f t="shared" si="66"/>
        <v/>
      </c>
      <c r="S90" s="130">
        <f t="shared" si="67"/>
        <v>0</v>
      </c>
      <c r="T90" s="30">
        <f>IF(AND(S4=0,S90&gt;=0), "",S90/S4)</f>
        <v>0</v>
      </c>
      <c r="U90" s="47">
        <f>IF(AND(S124=0,S90&gt;=0),"",S90/S124)</f>
        <v>0</v>
      </c>
      <c r="V90" s="131"/>
      <c r="W90" s="30" t="str">
        <f>IF(AND(V4=0,V90&gt;=0), "",V90/V4)</f>
        <v/>
      </c>
      <c r="X90" s="47" t="str">
        <f t="shared" si="21"/>
        <v/>
      </c>
      <c r="Y90" s="129">
        <f>+'N EERR TERRA'!F161</f>
        <v>0</v>
      </c>
      <c r="Z90" s="30">
        <f>IF(AND(Y4=0,Y90&gt;=0), "",Y90/Y4)</f>
        <v>0</v>
      </c>
      <c r="AA90" s="47">
        <f>IF(AND(Y124=0,Y90&gt;=0),"",Y90/Y124)</f>
        <v>0</v>
      </c>
      <c r="AB90" s="30" t="str">
        <f t="shared" si="22"/>
        <v/>
      </c>
      <c r="AC90" s="130">
        <f t="shared" si="68"/>
        <v>0</v>
      </c>
      <c r="AD90" s="30">
        <f>IF(AND(AC4=0,AC90&gt;=0), "",AC90/AC4)</f>
        <v>0</v>
      </c>
      <c r="AE90" s="47">
        <f>IF(AND(AC124=0,AC90&gt;=0),"",AC90/AC124)</f>
        <v>0</v>
      </c>
      <c r="AF90" s="129">
        <f>+'N EERR TERRA'!G161</f>
        <v>0</v>
      </c>
      <c r="AG90" s="30">
        <f>IF(AND(AF4=0,AF90&gt;=0), "",AF90/AF4)</f>
        <v>0</v>
      </c>
      <c r="AH90" s="47">
        <f>IF(AND(AF124=0,AF90&gt;=0),"",AF90/AF124)</f>
        <v>0</v>
      </c>
      <c r="AI90" s="30" t="str">
        <f t="shared" si="41"/>
        <v/>
      </c>
      <c r="AJ90" s="130">
        <f t="shared" si="62"/>
        <v>0</v>
      </c>
      <c r="AK90" s="30">
        <f>IF(AND(AJ4=0,AJ90&gt;=0), "",AJ90/AJ4)</f>
        <v>0</v>
      </c>
      <c r="AL90" s="47">
        <f>IF(AND(AJ124=0,AJ90&gt;=0),"",AJ90/AJ124)</f>
        <v>0</v>
      </c>
      <c r="AM90" s="129">
        <f>+'N EERR TERRA'!H161</f>
        <v>0</v>
      </c>
      <c r="AN90" s="30">
        <f>IF(AND(AM4=0,AM90&gt;=0), "",AM90/AM4)</f>
        <v>0</v>
      </c>
      <c r="AO90" s="47">
        <f>IF(AND(AM124=0,AM90&gt;=0),"",AM90/AM124)</f>
        <v>0</v>
      </c>
      <c r="AP90" s="30" t="str">
        <f t="shared" si="42"/>
        <v/>
      </c>
      <c r="AQ90" s="130">
        <f t="shared" si="63"/>
        <v>0</v>
      </c>
      <c r="AR90" s="30">
        <f>IF(AND(AQ4=0,AQ90&gt;=0), "",AQ90/AQ4)</f>
        <v>0</v>
      </c>
      <c r="AS90" s="47">
        <f>IF(AND(AQ124=0,AQ90&gt;=0),"",AQ90/AQ124)</f>
        <v>0</v>
      </c>
      <c r="AT90" s="131">
        <f t="shared" si="69"/>
        <v>0</v>
      </c>
      <c r="AU90" s="30" t="str">
        <f>IF(AND(AT4=0,AT90&gt;=0), "",AT90/AT4)</f>
        <v/>
      </c>
      <c r="AV90" s="47" t="str">
        <f t="shared" si="23"/>
        <v/>
      </c>
      <c r="AW90" s="131">
        <f t="shared" si="40"/>
        <v>0</v>
      </c>
      <c r="AX90" s="30">
        <f>IF(AND(AW4=0,AW90&gt;=0), "",AW90/AW4)</f>
        <v>0</v>
      </c>
      <c r="AY90" s="47">
        <f>IF(AND(AW124=0,AW90&gt;=0),"",AW90/AW124)</f>
        <v>0</v>
      </c>
      <c r="AZ90" s="131">
        <f t="shared" si="70"/>
        <v>0</v>
      </c>
      <c r="BA90" s="30" t="str">
        <f>IF(AND(AZ4=0,AZ90&gt;=0), "",AZ90/AZ4)</f>
        <v/>
      </c>
      <c r="BB90" s="47" t="str">
        <f t="shared" si="24"/>
        <v/>
      </c>
      <c r="BC90" s="129">
        <f>+'N EERR TERRA'!I161</f>
        <v>0</v>
      </c>
      <c r="BD90" s="30" t="str">
        <f>IF(AND(BC4=0,BC90&gt;=0), "",BC90/BC4)</f>
        <v/>
      </c>
      <c r="BE90" s="47" t="str">
        <f>IF(AND(BC124=0,BC90&gt;=0),"",BC90/BC124)</f>
        <v/>
      </c>
      <c r="BF90" s="30" t="str">
        <f t="shared" si="25"/>
        <v/>
      </c>
      <c r="BG90" s="130">
        <f t="shared" si="71"/>
        <v>0</v>
      </c>
      <c r="BH90" s="30">
        <f>IF(AND(BG4=0,BG90&gt;=0), "",BG90/BG4)</f>
        <v>0</v>
      </c>
      <c r="BI90" s="47">
        <f>IF(AND(BG124=0,BG90&gt;=0),"",BG90/BG124)</f>
        <v>0</v>
      </c>
      <c r="BJ90" s="129">
        <f>+'N EERR TERRA'!J161</f>
        <v>0</v>
      </c>
      <c r="BK90" s="30" t="str">
        <f>IF(AND(BJ4=0,BJ90&gt;=0), "",BJ90/BJ4)</f>
        <v/>
      </c>
      <c r="BL90" s="47" t="str">
        <f>IF(AND(BJ124=0,BJ90&gt;=0),"",BJ90/BJ124)</f>
        <v/>
      </c>
      <c r="BM90" s="30" t="str">
        <f t="shared" si="43"/>
        <v/>
      </c>
      <c r="BN90" s="130">
        <f t="shared" si="72"/>
        <v>0</v>
      </c>
      <c r="BO90" s="30">
        <f>IF(AND(BN4=0,BN90&gt;=0), "",BN90/BN4)</f>
        <v>0</v>
      </c>
      <c r="BP90" s="47">
        <f>IF(AND(BN124=0,BN90&gt;=0),"",BN90/BN124)</f>
        <v>0</v>
      </c>
      <c r="BQ90" s="129">
        <f>+'N EERR TERRA'!K161</f>
        <v>0</v>
      </c>
      <c r="BR90" s="30" t="str">
        <f>IF(AND(BQ4=0,BQ90&gt;=0), "",BQ90/BQ4)</f>
        <v/>
      </c>
      <c r="BS90" s="47" t="str">
        <f>IF(AND(BQ124=0,BQ90&gt;=0),"",BQ90/BQ124)</f>
        <v/>
      </c>
      <c r="BT90" s="30" t="str">
        <f t="shared" si="44"/>
        <v/>
      </c>
      <c r="BU90" s="130">
        <f t="shared" si="73"/>
        <v>0</v>
      </c>
      <c r="BV90" s="30">
        <f>IF(AND(BU4=0,BU90&gt;=0), "",BU90/BU4)</f>
        <v>0</v>
      </c>
      <c r="BW90" s="47">
        <f>IF(AND(BU124=0,BU90&gt;=0),"",BU90/BU124)</f>
        <v>0</v>
      </c>
      <c r="BX90" s="131">
        <f t="shared" si="74"/>
        <v>0</v>
      </c>
      <c r="BY90" s="30" t="str">
        <f>IF(AND(BX4=0,BX90&gt;=0), "",BX90/BX4)</f>
        <v/>
      </c>
      <c r="BZ90" s="47" t="str">
        <f t="shared" si="45"/>
        <v/>
      </c>
      <c r="CA90" s="129">
        <f>+'N EERR TERRA'!L161</f>
        <v>0</v>
      </c>
      <c r="CB90" s="30" t="str">
        <f>IF(AND(CA4=0,CA90&gt;=0), "",CA90/CA4)</f>
        <v/>
      </c>
      <c r="CC90" s="47" t="str">
        <f>IF(AND(CA124=0,CA90&gt;=0),"",CA90/CA124)</f>
        <v/>
      </c>
      <c r="CD90" s="30" t="str">
        <f t="shared" si="26"/>
        <v/>
      </c>
      <c r="CE90" s="130">
        <f t="shared" si="75"/>
        <v>0</v>
      </c>
      <c r="CF90" s="30">
        <f>IF(AND(CE4=0,CE90&gt;=0), "",CE90/CE4)</f>
        <v>0</v>
      </c>
      <c r="CG90" s="47">
        <f>IF(AND(CE124=0,CE90&gt;=0),"",CE90/CE124)</f>
        <v>0</v>
      </c>
      <c r="CH90" s="129">
        <f>+'N EERR TERRA'!M161</f>
        <v>0</v>
      </c>
      <c r="CI90" s="30" t="str">
        <f>IF(AND(CH4=0,CH90&gt;=0), "",CH90/CH4)</f>
        <v/>
      </c>
      <c r="CJ90" s="47" t="str">
        <f>IF(AND(CH124=0,CH90&gt;=0),"",CH90/CH124)</f>
        <v/>
      </c>
      <c r="CK90" s="30" t="str">
        <f t="shared" si="46"/>
        <v/>
      </c>
      <c r="CL90" s="130">
        <f t="shared" si="76"/>
        <v>0</v>
      </c>
      <c r="CM90" s="30">
        <f>IF(AND(CL4=0,CL90&gt;=0), "",CL90/CL4)</f>
        <v>0</v>
      </c>
      <c r="CN90" s="47">
        <f>IF(AND(CL124=0,CL90&gt;=0),"",CL90/CL124)</f>
        <v>0</v>
      </c>
      <c r="CO90" s="129">
        <f>+'N EERR TERRA'!N161</f>
        <v>0</v>
      </c>
      <c r="CP90" s="30" t="str">
        <f>IF(AND(CO4=0,CO90&gt;=0), "",CO90/CO4)</f>
        <v/>
      </c>
      <c r="CQ90" s="47" t="str">
        <f>IF(AND(CO124=0,CO90&gt;=0),"",CO90/CO124)</f>
        <v/>
      </c>
      <c r="CR90" s="30" t="str">
        <f t="shared" si="47"/>
        <v/>
      </c>
      <c r="CS90" s="130">
        <f t="shared" si="77"/>
        <v>0</v>
      </c>
      <c r="CT90" s="30">
        <f>IF(AND(CS4=0,CS90&gt;=0), "",CS90/CS4)</f>
        <v>0</v>
      </c>
      <c r="CU90" s="47">
        <f>IF(AND(CS124=0,CS90&gt;=0),"",CS90/CS124)</f>
        <v>0</v>
      </c>
      <c r="CV90" s="131">
        <f t="shared" si="78"/>
        <v>0</v>
      </c>
      <c r="CW90" s="30" t="str">
        <f>IF(AND(CV4=0,CV90&gt;=0), "",CV90/CV4)</f>
        <v/>
      </c>
      <c r="CX90" s="47" t="str">
        <f t="shared" si="48"/>
        <v/>
      </c>
    </row>
    <row r="91" spans="1:102" hidden="1" outlineLevel="2" x14ac:dyDescent="0.3">
      <c r="A91" s="29" t="s">
        <v>354</v>
      </c>
      <c r="B91" s="129">
        <f>+'N EERR TERRA'!B162+'N EERR TERRA'!B163+'N EERR TERRA'!B164+'N EERR TERRA'!B165+'N EERR TERRA'!B166+'N EERR TERRA'!B167+'N EERR TERRA'!B168+'N EERR TERRA'!B169</f>
        <v>0</v>
      </c>
      <c r="C91" s="30" t="str">
        <f>IF(AND(B4=0,B91&gt;=0), "",B91/B4)</f>
        <v/>
      </c>
      <c r="D91" s="47" t="str">
        <f>IF(AND(B124=0,B91&gt;=0),"",B91/B124)</f>
        <v/>
      </c>
      <c r="E91" s="129">
        <f>+'N EERR TERRA'!C162+'N EERR TERRA'!C163+'N EERR TERRA'!C164+'N EERR TERRA'!C165+'N EERR TERRA'!C166+'N EERR TERRA'!C167+'N EERR TERRA'!C168+'N EERR TERRA'!C169</f>
        <v>0</v>
      </c>
      <c r="F91" s="30">
        <f>IF(AND(E4=0,E91&gt;=0), "",E91/E4)</f>
        <v>0</v>
      </c>
      <c r="G91" s="47">
        <f>IF(AND(E124=0,E91&gt;=0),"",E91/E124)</f>
        <v>0</v>
      </c>
      <c r="H91" s="129">
        <f>+'N EERR TERRA'!D162+'N EERR TERRA'!D163+'N EERR TERRA'!D164+'N EERR TERRA'!D165+'N EERR TERRA'!D166+'N EERR TERRA'!D167+'N EERR TERRA'!D168+'N EERR TERRA'!D169</f>
        <v>0</v>
      </c>
      <c r="I91" s="30">
        <f>IF(AND(H4=0,H91&gt;=0), "",H91/H4)</f>
        <v>0</v>
      </c>
      <c r="J91" s="47">
        <f>IF(AND(H124=0,H91&gt;=0),"",H91/H124)</f>
        <v>0</v>
      </c>
      <c r="K91" s="30" t="str">
        <f t="shared" si="64"/>
        <v/>
      </c>
      <c r="L91" s="130">
        <f t="shared" si="65"/>
        <v>0</v>
      </c>
      <c r="M91" s="30">
        <f>IF(AND(L4=0,L91&gt;=0), "",L91/L4)</f>
        <v>0</v>
      </c>
      <c r="N91" s="47">
        <f>IF(AND(L124=0,L91&gt;=0),"",L91/L124)</f>
        <v>0</v>
      </c>
      <c r="O91" s="129">
        <f>+'N EERR TERRA'!E162+'N EERR TERRA'!E163+'N EERR TERRA'!E164+'N EERR TERRA'!E165+'N EERR TERRA'!E166+'N EERR TERRA'!E167+'N EERR TERRA'!E168+'N EERR TERRA'!E169</f>
        <v>0</v>
      </c>
      <c r="P91" s="30">
        <f>IF(AND(O4=0,O91&gt;=0), "",O91/O4)</f>
        <v>0</v>
      </c>
      <c r="Q91" s="47">
        <f>IF(AND(O124=0,O91&gt;=0),"",O91/O124)</f>
        <v>0</v>
      </c>
      <c r="R91" s="30" t="str">
        <f t="shared" si="66"/>
        <v/>
      </c>
      <c r="S91" s="130">
        <f t="shared" si="67"/>
        <v>0</v>
      </c>
      <c r="T91" s="30">
        <f>IF(AND(S4=0,S91&gt;=0), "",S91/S4)</f>
        <v>0</v>
      </c>
      <c r="U91" s="47">
        <f>IF(AND(S124=0,S91&gt;=0),"",S91/S124)</f>
        <v>0</v>
      </c>
      <c r="V91" s="131"/>
      <c r="W91" s="30" t="str">
        <f>IF(AND(V4=0,V91&gt;=0), "",V91/V4)</f>
        <v/>
      </c>
      <c r="X91" s="47" t="str">
        <f t="shared" si="21"/>
        <v/>
      </c>
      <c r="Y91" s="129">
        <f>+'N EERR TERRA'!F162+'N EERR TERRA'!F163+'N EERR TERRA'!F164+'N EERR TERRA'!F165+'N EERR TERRA'!F166+'N EERR TERRA'!F167+'N EERR TERRA'!F168+'N EERR TERRA'!F169</f>
        <v>0</v>
      </c>
      <c r="Z91" s="30">
        <f>IF(AND(Y4=0,Y91&gt;=0), "",Y91/Y4)</f>
        <v>0</v>
      </c>
      <c r="AA91" s="47">
        <f>IF(AND(Y124=0,Y91&gt;=0),"",Y91/Y124)</f>
        <v>0</v>
      </c>
      <c r="AB91" s="30" t="str">
        <f t="shared" si="22"/>
        <v/>
      </c>
      <c r="AC91" s="130">
        <f t="shared" si="68"/>
        <v>0</v>
      </c>
      <c r="AD91" s="30">
        <f>IF(AND(AC4=0,AC91&gt;=0), "",AC91/AC4)</f>
        <v>0</v>
      </c>
      <c r="AE91" s="47">
        <f>IF(AND(AC124=0,AC91&gt;=0),"",AC91/AC124)</f>
        <v>0</v>
      </c>
      <c r="AF91" s="129">
        <f>+'N EERR TERRA'!G162+'N EERR TERRA'!G163+'N EERR TERRA'!G164+'N EERR TERRA'!G165+'N EERR TERRA'!G166+'N EERR TERRA'!G167+'N EERR TERRA'!G168+'N EERR TERRA'!G169</f>
        <v>0</v>
      </c>
      <c r="AG91" s="30">
        <f>IF(AND(AF4=0,AF91&gt;=0), "",AF91/AF4)</f>
        <v>0</v>
      </c>
      <c r="AH91" s="47">
        <f>IF(AND(AF124=0,AF91&gt;=0),"",AF91/AF124)</f>
        <v>0</v>
      </c>
      <c r="AI91" s="30" t="str">
        <f t="shared" si="41"/>
        <v/>
      </c>
      <c r="AJ91" s="130">
        <f t="shared" si="62"/>
        <v>0</v>
      </c>
      <c r="AK91" s="30">
        <f>IF(AND(AJ4=0,AJ91&gt;=0), "",AJ91/AJ4)</f>
        <v>0</v>
      </c>
      <c r="AL91" s="47">
        <f>IF(AND(AJ124=0,AJ91&gt;=0),"",AJ91/AJ124)</f>
        <v>0</v>
      </c>
      <c r="AM91" s="129">
        <f>+'N EERR TERRA'!H162+'N EERR TERRA'!H163+'N EERR TERRA'!H164+'N EERR TERRA'!H165+'N EERR TERRA'!H166+'N EERR TERRA'!H167+'N EERR TERRA'!H168+'N EERR TERRA'!H169</f>
        <v>0</v>
      </c>
      <c r="AN91" s="30">
        <f>IF(AND(AM4=0,AM91&gt;=0), "",AM91/AM4)</f>
        <v>0</v>
      </c>
      <c r="AO91" s="47">
        <f>IF(AND(AM124=0,AM91&gt;=0),"",AM91/AM124)</f>
        <v>0</v>
      </c>
      <c r="AP91" s="30" t="str">
        <f t="shared" si="42"/>
        <v/>
      </c>
      <c r="AQ91" s="130">
        <f t="shared" si="63"/>
        <v>0</v>
      </c>
      <c r="AR91" s="30">
        <f>IF(AND(AQ4=0,AQ91&gt;=0), "",AQ91/AQ4)</f>
        <v>0</v>
      </c>
      <c r="AS91" s="47">
        <f>IF(AND(AQ124=0,AQ91&gt;=0),"",AQ91/AQ124)</f>
        <v>0</v>
      </c>
      <c r="AT91" s="131">
        <f t="shared" si="69"/>
        <v>0</v>
      </c>
      <c r="AU91" s="30" t="str">
        <f>IF(AND(AT4=0,AT91&gt;=0), "",AT91/AT4)</f>
        <v/>
      </c>
      <c r="AV91" s="47" t="str">
        <f t="shared" si="23"/>
        <v/>
      </c>
      <c r="AW91" s="131">
        <f t="shared" si="40"/>
        <v>0</v>
      </c>
      <c r="AX91" s="30">
        <f>IF(AND(AW4=0,AW91&gt;=0), "",AW91/AW4)</f>
        <v>0</v>
      </c>
      <c r="AY91" s="47">
        <f>IF(AND(AW124=0,AW91&gt;=0),"",AW91/AW124)</f>
        <v>0</v>
      </c>
      <c r="AZ91" s="131">
        <f t="shared" si="70"/>
        <v>0</v>
      </c>
      <c r="BA91" s="30" t="str">
        <f>IF(AND(AZ4=0,AZ91&gt;=0), "",AZ91/AZ4)</f>
        <v/>
      </c>
      <c r="BB91" s="47" t="str">
        <f t="shared" si="24"/>
        <v/>
      </c>
      <c r="BC91" s="129">
        <f>+'N EERR TERRA'!I162+'N EERR TERRA'!I163+'N EERR TERRA'!I164+'N EERR TERRA'!I165+'N EERR TERRA'!I166+'N EERR TERRA'!I167+'N EERR TERRA'!I168+'N EERR TERRA'!I169</f>
        <v>0</v>
      </c>
      <c r="BD91" s="30" t="str">
        <f>IF(AND(BC4=0,BC91&gt;=0), "",BC91/BC4)</f>
        <v/>
      </c>
      <c r="BE91" s="47" t="str">
        <f>IF(AND(BC124=0,BC91&gt;=0),"",BC91/BC124)</f>
        <v/>
      </c>
      <c r="BF91" s="30" t="str">
        <f t="shared" si="25"/>
        <v/>
      </c>
      <c r="BG91" s="130">
        <f>+AZ91+BC91</f>
        <v>0</v>
      </c>
      <c r="BH91" s="30">
        <f>IF(AND(BG4=0,BG91&gt;=0), "",BG91/BG4)</f>
        <v>0</v>
      </c>
      <c r="BI91" s="47">
        <f>IF(AND(BG124=0,BG91&gt;=0),"",BG91/BG124)</f>
        <v>0</v>
      </c>
      <c r="BJ91" s="129">
        <f>+'N EERR TERRA'!J162+'N EERR TERRA'!J163+'N EERR TERRA'!J164+'N EERR TERRA'!J165+'N EERR TERRA'!J166+'N EERR TERRA'!J167+'N EERR TERRA'!J168+'N EERR TERRA'!J169</f>
        <v>0</v>
      </c>
      <c r="BK91" s="30" t="str">
        <f>IF(AND(BJ4=0,BJ91&gt;=0), "",BJ91/BJ4)</f>
        <v/>
      </c>
      <c r="BL91" s="47" t="str">
        <f>IF(AND(BJ124=0,BJ91&gt;=0),"",BJ91/BJ124)</f>
        <v/>
      </c>
      <c r="BM91" s="30" t="str">
        <f t="shared" si="43"/>
        <v/>
      </c>
      <c r="BN91" s="130">
        <f t="shared" si="72"/>
        <v>0</v>
      </c>
      <c r="BO91" s="30">
        <f>IF(AND(BN4=0,BN91&gt;=0), "",BN91/BN4)</f>
        <v>0</v>
      </c>
      <c r="BP91" s="47">
        <f>IF(AND(BN124=0,BN91&gt;=0),"",BN91/BN124)</f>
        <v>0</v>
      </c>
      <c r="BQ91" s="129">
        <f>+'N EERR TERRA'!K162+'N EERR TERRA'!K163+'N EERR TERRA'!K164+'N EERR TERRA'!K165+'N EERR TERRA'!K166+'N EERR TERRA'!K167+'N EERR TERRA'!K168+'N EERR TERRA'!K169</f>
        <v>0</v>
      </c>
      <c r="BR91" s="30" t="str">
        <f>IF(AND(BQ4=0,BQ91&gt;=0), "",BQ91/BQ4)</f>
        <v/>
      </c>
      <c r="BS91" s="47" t="str">
        <f>IF(AND(BQ124=0,BQ91&gt;=0),"",BQ91/BQ124)</f>
        <v/>
      </c>
      <c r="BT91" s="30" t="str">
        <f t="shared" si="44"/>
        <v/>
      </c>
      <c r="BU91" s="130">
        <f t="shared" si="73"/>
        <v>0</v>
      </c>
      <c r="BV91" s="30">
        <f>IF(AND(BU4=0,BU91&gt;=0), "",BU91/BU4)</f>
        <v>0</v>
      </c>
      <c r="BW91" s="47">
        <f>IF(AND(BU124=0,BU91&gt;=0),"",BU91/BU124)</f>
        <v>0</v>
      </c>
      <c r="BX91" s="131">
        <f t="shared" si="74"/>
        <v>0</v>
      </c>
      <c r="BY91" s="30" t="str">
        <f>IF(AND(BX4=0,BX91&gt;=0), "",BX91/BX4)</f>
        <v/>
      </c>
      <c r="BZ91" s="47" t="str">
        <f t="shared" si="45"/>
        <v/>
      </c>
      <c r="CA91" s="129">
        <f>+'N EERR TERRA'!L162+'N EERR TERRA'!L163+'N EERR TERRA'!L164+'N EERR TERRA'!L165+'N EERR TERRA'!L166+'N EERR TERRA'!L167+'N EERR TERRA'!L168+'N EERR TERRA'!L169</f>
        <v>0</v>
      </c>
      <c r="CB91" s="30" t="str">
        <f>IF(AND(CA4=0,CA91&gt;=0), "",CA91/CA4)</f>
        <v/>
      </c>
      <c r="CC91" s="47" t="str">
        <f>IF(AND(CA124=0,CA91&gt;=0),"",CA91/CA124)</f>
        <v/>
      </c>
      <c r="CD91" s="30" t="str">
        <f t="shared" si="26"/>
        <v/>
      </c>
      <c r="CE91" s="130">
        <f t="shared" si="75"/>
        <v>0</v>
      </c>
      <c r="CF91" s="30">
        <f>IF(AND(CE4=0,CE91&gt;=0), "",CE91/CE4)</f>
        <v>0</v>
      </c>
      <c r="CG91" s="47">
        <f>IF(AND(CE124=0,CE91&gt;=0),"",CE91/CE124)</f>
        <v>0</v>
      </c>
      <c r="CH91" s="129">
        <f>+'N EERR TERRA'!M162+'N EERR TERRA'!M163+'N EERR TERRA'!M164+'N EERR TERRA'!M165+'N EERR TERRA'!M166+'N EERR TERRA'!M167+'N EERR TERRA'!M168+'N EERR TERRA'!M169</f>
        <v>0</v>
      </c>
      <c r="CI91" s="30" t="str">
        <f>IF(AND(CH4=0,CH91&gt;=0), "",CH91/CH4)</f>
        <v/>
      </c>
      <c r="CJ91" s="47" t="str">
        <f>IF(AND(CH124=0,CH91&gt;=0),"",CH91/CH124)</f>
        <v/>
      </c>
      <c r="CK91" s="30" t="str">
        <f t="shared" si="46"/>
        <v/>
      </c>
      <c r="CL91" s="130">
        <f t="shared" si="76"/>
        <v>0</v>
      </c>
      <c r="CM91" s="30">
        <f>IF(AND(CL4=0,CL91&gt;=0), "",CL91/CL4)</f>
        <v>0</v>
      </c>
      <c r="CN91" s="47">
        <f>IF(AND(CL124=0,CL91&gt;=0),"",CL91/CL124)</f>
        <v>0</v>
      </c>
      <c r="CO91" s="129">
        <f>+'N EERR TERRA'!N162+'N EERR TERRA'!N163+'N EERR TERRA'!N164+'N EERR TERRA'!N165+'N EERR TERRA'!N166+'N EERR TERRA'!N167+'N EERR TERRA'!N168+'N EERR TERRA'!N169</f>
        <v>0</v>
      </c>
      <c r="CP91" s="30" t="str">
        <f>IF(AND(CO4=0,CO91&gt;=0), "",CO91/CO4)</f>
        <v/>
      </c>
      <c r="CQ91" s="47" t="str">
        <f>IF(AND(CO124=0,CO91&gt;=0),"",CO91/CO124)</f>
        <v/>
      </c>
      <c r="CR91" s="30" t="str">
        <f t="shared" si="47"/>
        <v/>
      </c>
      <c r="CS91" s="130">
        <f t="shared" si="77"/>
        <v>0</v>
      </c>
      <c r="CT91" s="30">
        <f>IF(AND(CS4=0,CS91&gt;=0), "",CS91/CS4)</f>
        <v>0</v>
      </c>
      <c r="CU91" s="47">
        <f>IF(AND(CS124=0,CS91&gt;=0),"",CS91/CS124)</f>
        <v>0</v>
      </c>
      <c r="CV91" s="131">
        <f t="shared" si="78"/>
        <v>0</v>
      </c>
      <c r="CW91" s="30" t="str">
        <f>IF(AND(CV4=0,CV91&gt;=0), "",CV91/CV4)</f>
        <v/>
      </c>
      <c r="CX91" s="47" t="str">
        <f t="shared" si="48"/>
        <v/>
      </c>
    </row>
    <row r="92" spans="1:102" hidden="1" outlineLevel="2" x14ac:dyDescent="0.3">
      <c r="A92" s="29"/>
      <c r="B92" s="129"/>
      <c r="C92" s="15"/>
      <c r="D92" s="46"/>
      <c r="E92" s="129"/>
      <c r="F92" s="15"/>
      <c r="G92" s="46"/>
      <c r="H92" s="129"/>
      <c r="I92" s="15"/>
      <c r="J92" s="46"/>
      <c r="K92" s="32" t="str">
        <f t="shared" si="64"/>
        <v/>
      </c>
      <c r="M92" s="15"/>
      <c r="N92" s="46"/>
      <c r="O92" s="129"/>
      <c r="P92" s="15"/>
      <c r="Q92" s="46"/>
      <c r="R92" s="32" t="str">
        <f t="shared" si="66"/>
        <v/>
      </c>
      <c r="T92" s="15"/>
      <c r="U92" s="46"/>
      <c r="V92" s="131"/>
      <c r="W92" s="15"/>
      <c r="X92" s="92" t="str">
        <f t="shared" si="21"/>
        <v/>
      </c>
      <c r="Y92" s="129"/>
      <c r="Z92" s="15"/>
      <c r="AA92" s="46"/>
      <c r="AB92" s="32" t="str">
        <f t="shared" si="22"/>
        <v/>
      </c>
      <c r="AD92" s="15"/>
      <c r="AE92" s="46"/>
      <c r="AF92" s="129"/>
      <c r="AG92" s="15"/>
      <c r="AH92" s="46"/>
      <c r="AI92" s="32" t="str">
        <f t="shared" si="41"/>
        <v/>
      </c>
      <c r="AJ92" s="130">
        <f t="shared" si="62"/>
        <v>0</v>
      </c>
      <c r="AK92" s="15"/>
      <c r="AL92" s="46"/>
      <c r="AM92" s="129"/>
      <c r="AN92" s="15"/>
      <c r="AO92" s="46"/>
      <c r="AP92" s="32" t="str">
        <f t="shared" si="42"/>
        <v/>
      </c>
      <c r="AQ92" s="130">
        <f t="shared" si="63"/>
        <v>0</v>
      </c>
      <c r="AR92" s="15"/>
      <c r="AS92" s="46"/>
      <c r="AT92" s="131">
        <f t="shared" si="69"/>
        <v>0</v>
      </c>
      <c r="AU92" s="15"/>
      <c r="AV92" s="92" t="str">
        <f t="shared" si="23"/>
        <v/>
      </c>
      <c r="AW92" s="131">
        <f t="shared" si="40"/>
        <v>0</v>
      </c>
      <c r="AX92" s="15"/>
      <c r="AY92" s="46"/>
      <c r="AZ92" s="131">
        <f t="shared" si="70"/>
        <v>0</v>
      </c>
      <c r="BA92" s="15"/>
      <c r="BB92" s="92" t="str">
        <f t="shared" si="24"/>
        <v/>
      </c>
      <c r="BC92" s="129"/>
      <c r="BD92" s="15"/>
      <c r="BE92" s="46"/>
      <c r="BF92" s="32" t="str">
        <f t="shared" si="25"/>
        <v/>
      </c>
      <c r="BG92" s="130">
        <f t="shared" si="71"/>
        <v>0</v>
      </c>
      <c r="BH92" s="15"/>
      <c r="BI92" s="46"/>
      <c r="BJ92" s="129"/>
      <c r="BK92" s="15"/>
      <c r="BL92" s="46"/>
      <c r="BM92" s="32" t="str">
        <f t="shared" si="43"/>
        <v/>
      </c>
      <c r="BN92" s="130">
        <f t="shared" si="72"/>
        <v>0</v>
      </c>
      <c r="BO92" s="15"/>
      <c r="BP92" s="46"/>
      <c r="BQ92" s="129"/>
      <c r="BR92" s="15"/>
      <c r="BS92" s="46"/>
      <c r="BT92" s="32" t="str">
        <f t="shared" si="44"/>
        <v/>
      </c>
      <c r="BU92" s="130">
        <f t="shared" si="73"/>
        <v>0</v>
      </c>
      <c r="BV92" s="15"/>
      <c r="BW92" s="46"/>
      <c r="BX92" s="131">
        <f t="shared" si="74"/>
        <v>0</v>
      </c>
      <c r="BY92" s="15"/>
      <c r="BZ92" s="92" t="str">
        <f t="shared" si="45"/>
        <v/>
      </c>
      <c r="CA92" s="129"/>
      <c r="CB92" s="15"/>
      <c r="CC92" s="46"/>
      <c r="CD92" s="32" t="str">
        <f t="shared" si="26"/>
        <v/>
      </c>
      <c r="CE92" s="130">
        <f t="shared" si="75"/>
        <v>0</v>
      </c>
      <c r="CF92" s="15"/>
      <c r="CG92" s="46"/>
      <c r="CH92" s="129"/>
      <c r="CI92" s="15"/>
      <c r="CJ92" s="46"/>
      <c r="CK92" s="32" t="str">
        <f t="shared" si="46"/>
        <v/>
      </c>
      <c r="CL92" s="130">
        <f t="shared" si="76"/>
        <v>0</v>
      </c>
      <c r="CM92" s="15"/>
      <c r="CN92" s="46"/>
      <c r="CO92" s="129"/>
      <c r="CP92" s="15"/>
      <c r="CQ92" s="46"/>
      <c r="CR92" s="32" t="str">
        <f t="shared" si="47"/>
        <v/>
      </c>
      <c r="CS92" s="130">
        <f t="shared" si="77"/>
        <v>0</v>
      </c>
      <c r="CT92" s="15"/>
      <c r="CU92" s="46"/>
      <c r="CV92" s="131">
        <f t="shared" si="78"/>
        <v>0</v>
      </c>
      <c r="CW92" s="15"/>
      <c r="CX92" s="92" t="str">
        <f t="shared" si="48"/>
        <v/>
      </c>
    </row>
    <row r="93" spans="1:102" s="6" customFormat="1" collapsed="1" x14ac:dyDescent="0.3">
      <c r="A93" s="37" t="s">
        <v>82</v>
      </c>
      <c r="B93" s="126">
        <f>SUM(B94:B103)</f>
        <v>0</v>
      </c>
      <c r="C93" s="38" t="str">
        <f>IF(AND(B4=0,B93&gt;=0), "",B93/B4)</f>
        <v/>
      </c>
      <c r="D93" s="43" t="str">
        <f>IF(AND(B124=0,B93&gt;=0),"",B93/B124)</f>
        <v/>
      </c>
      <c r="E93" s="126">
        <f>SUM(E94:E103)</f>
        <v>59.614995278564699</v>
      </c>
      <c r="F93" s="38">
        <f>IF(AND(E4=0,E93&gt;=0), "",E93/E4)</f>
        <v>6.0154391787219895E-3</v>
      </c>
      <c r="G93" s="43">
        <f>IF(AND(E124=0,E93&gt;=0),"",E93/E124)</f>
        <v>9.9309002140311412E-3</v>
      </c>
      <c r="H93" s="126">
        <f>SUM(H94:H103)</f>
        <v>0</v>
      </c>
      <c r="I93" s="38">
        <f>IF(AND(H4=0,H93&gt;=0), "",H93/H4)</f>
        <v>0</v>
      </c>
      <c r="J93" s="43">
        <f>IF(AND(H124=0,H93&gt;=0),"",H93/H124)</f>
        <v>0</v>
      </c>
      <c r="K93" s="38">
        <f t="shared" si="64"/>
        <v>-1</v>
      </c>
      <c r="L93" s="127">
        <f>SUM(L94:L103)</f>
        <v>59.614995278564699</v>
      </c>
      <c r="M93" s="38">
        <f>IF(AND(L4=0,L93&gt;=0), "",L93/L4)</f>
        <v>3.3909064310441756E-3</v>
      </c>
      <c r="N93" s="43">
        <f>IF(AND(L124=0,L93&gt;=0),"",L93/L124)</f>
        <v>5.4725306353183194E-3</v>
      </c>
      <c r="O93" s="126">
        <f>SUM(O94:O103)</f>
        <v>22.559938164982768</v>
      </c>
      <c r="P93" s="38">
        <f>IF(AND(O4=0,O93&gt;=0), "",O93/O4)</f>
        <v>1.4026525476242642E-3</v>
      </c>
      <c r="Q93" s="43">
        <f>IF(AND(O124=0,O93&gt;=0),"",O93/O124)</f>
        <v>3.8951915256876511E-3</v>
      </c>
      <c r="R93" s="38">
        <f t="shared" si="66"/>
        <v>1</v>
      </c>
      <c r="S93" s="127">
        <f>SUM(S94:S103)</f>
        <v>82.174933443547474</v>
      </c>
      <c r="T93" s="38">
        <f>IF(AND(S4=0,S93&gt;=0), "",S93/S4)</f>
        <v>2.4409886162573662E-3</v>
      </c>
      <c r="U93" s="43">
        <f>IF(AND(S124=0,S93&gt;=0),"",S93/S124)</f>
        <v>4.9250083846424748E-3</v>
      </c>
      <c r="V93" s="128">
        <f>SUM(V94:V103)</f>
        <v>0</v>
      </c>
      <c r="W93" s="38" t="str">
        <f>IF(AND(V4=0,V93&gt;=0), "",V93/V4)</f>
        <v/>
      </c>
      <c r="X93" s="91">
        <f t="shared" si="21"/>
        <v>1</v>
      </c>
      <c r="Y93" s="126">
        <f>SUM(Y94:Y103)</f>
        <v>0</v>
      </c>
      <c r="Z93" s="38">
        <f>IF(AND(Y4=0,Y93&gt;=0), "",Y93/Y4)</f>
        <v>0</v>
      </c>
      <c r="AA93" s="43">
        <f>IF(AND(Y124=0,Y93&gt;=0),"",Y93/Y124)</f>
        <v>0</v>
      </c>
      <c r="AB93" s="38">
        <f t="shared" si="22"/>
        <v>-1</v>
      </c>
      <c r="AC93" s="127">
        <f>SUM(AC94:AC103)</f>
        <v>82.174933443547474</v>
      </c>
      <c r="AD93" s="38">
        <f>IF(AND(AC4=0,AC93&gt;=0), "",AC93/AC4)</f>
        <v>1.9327240249236103E-3</v>
      </c>
      <c r="AE93" s="43">
        <f>IF(AND(AC124=0,AC93&gt;=0),"",AC93/AC124)</f>
        <v>3.5986354438560957E-3</v>
      </c>
      <c r="AF93" s="126">
        <f>SUM(AF94:AF103)</f>
        <v>48.658920424635902</v>
      </c>
      <c r="AG93" s="38">
        <f>IF(AND(AF4=0,AF93&gt;=0), "",AF93/AF4)</f>
        <v>3.2493552653524455E-3</v>
      </c>
      <c r="AH93" s="43">
        <f>IF(AND(AF124=0,AF93&gt;=0),"",AF93/AF124)</f>
        <v>7.8059769139481767E-3</v>
      </c>
      <c r="AI93" s="38">
        <f t="shared" si="41"/>
        <v>1</v>
      </c>
      <c r="AJ93" s="127">
        <f>SUM(AJ94:AJ103)</f>
        <v>130.83385386818335</v>
      </c>
      <c r="AK93" s="38">
        <f>IF(AND(AJ4=0,AJ93&gt;=0), "",AJ93/AJ4)</f>
        <v>2.27566336840102E-3</v>
      </c>
      <c r="AL93" s="43">
        <f>IF(AND(AJ124=0,AJ93&gt;=0),"",AJ93/AJ124)</f>
        <v>4.5008695995106722E-3</v>
      </c>
      <c r="AM93" s="126">
        <f>SUM(AM94:AM103)</f>
        <v>0</v>
      </c>
      <c r="AN93" s="38">
        <f>IF(AND(AM4=0,AM93&gt;=0), "",AM93/AM4)</f>
        <v>0</v>
      </c>
      <c r="AO93" s="43">
        <f>IF(AND(AM124=0,AM93&gt;=0),"",AM93/AM124)</f>
        <v>0</v>
      </c>
      <c r="AP93" s="38">
        <f t="shared" si="42"/>
        <v>-1</v>
      </c>
      <c r="AQ93" s="127">
        <f>SUM(AQ94:AQ103)</f>
        <v>130.83385386818335</v>
      </c>
      <c r="AR93" s="38">
        <f>IF(AND(AQ4=0,AQ93&gt;=0), "",AQ93/AQ4)</f>
        <v>1.8919704960364356E-3</v>
      </c>
      <c r="AS93" s="43">
        <f>IF(AND(AQ124=0,AQ93&gt;=0),"",AQ93/AQ124)</f>
        <v>3.790469264639512E-3</v>
      </c>
      <c r="AT93" s="128">
        <f>SUM(AT94:AT103)</f>
        <v>0</v>
      </c>
      <c r="AU93" s="38" t="str">
        <f>IF(AND(AT4=0,AT93&gt;=0), "",AT93/AT4)</f>
        <v/>
      </c>
      <c r="AV93" s="91">
        <f t="shared" si="23"/>
        <v>1</v>
      </c>
      <c r="AW93" s="128">
        <f>SUM(AW94:AW103)</f>
        <v>21.805642311363894</v>
      </c>
      <c r="AX93" s="38">
        <f>IF(AND(AW4=0,AW93&gt;=0), "",AW93/AW4)</f>
        <v>1.8919704960364361E-3</v>
      </c>
      <c r="AY93" s="43">
        <f>IF(AND(AW124=0,AW93&gt;=0),"",AW93/AW124)</f>
        <v>3.7904692646395124E-3</v>
      </c>
      <c r="AZ93" s="128">
        <f>SUM(AZ94:AZ103)</f>
        <v>0</v>
      </c>
      <c r="BA93" s="38" t="str">
        <f>IF(AND(AZ4=0,AZ93&gt;=0), "",AZ93/AZ4)</f>
        <v/>
      </c>
      <c r="BB93" s="91">
        <f t="shared" si="24"/>
        <v>1</v>
      </c>
      <c r="BC93" s="126">
        <f>SUM(BC94:BC103)</f>
        <v>0</v>
      </c>
      <c r="BD93" s="38" t="str">
        <f>IF(AND(BC4=0,BC93&gt;=0), "",BC93/BC4)</f>
        <v/>
      </c>
      <c r="BE93" s="43" t="str">
        <f>IF(AND(BC124=0,BC93&gt;=0),"",BC93/BC124)</f>
        <v/>
      </c>
      <c r="BF93" s="38" t="str">
        <f t="shared" si="25"/>
        <v/>
      </c>
      <c r="BG93" s="127">
        <f>SUM(BG94:BG103)</f>
        <v>130.83385386818335</v>
      </c>
      <c r="BH93" s="38">
        <f>IF(AND(BG4=0,BG93&gt;=0), "",BG93/BG4)</f>
        <v>1.8919704960364356E-3</v>
      </c>
      <c r="BI93" s="43">
        <f>IF(AND(BG124=0,BG93&gt;=0),"",BG93/BG124)</f>
        <v>3.790469264639512E-3</v>
      </c>
      <c r="BJ93" s="126">
        <f>SUM(BJ94:BJ103)</f>
        <v>0</v>
      </c>
      <c r="BK93" s="38" t="str">
        <f>IF(AND(BJ4=0,BJ93&gt;=0), "",BJ93/BJ4)</f>
        <v/>
      </c>
      <c r="BL93" s="43" t="str">
        <f>IF(AND(BJ124=0,BJ93&gt;=0),"",BJ93/BJ124)</f>
        <v/>
      </c>
      <c r="BM93" s="38" t="str">
        <f t="shared" si="43"/>
        <v/>
      </c>
      <c r="BN93" s="127">
        <f>SUM(BN94:BN103)</f>
        <v>130.83385386818335</v>
      </c>
      <c r="BO93" s="38">
        <f>IF(AND(BN4=0,BN93&gt;=0), "",BN93/BN4)</f>
        <v>1.8919704960364356E-3</v>
      </c>
      <c r="BP93" s="43">
        <f>IF(AND(BN124=0,BN93&gt;=0),"",BN93/BN124)</f>
        <v>3.790469264639512E-3</v>
      </c>
      <c r="BQ93" s="126">
        <f>SUM(BQ94:BQ103)</f>
        <v>0</v>
      </c>
      <c r="BR93" s="38" t="str">
        <f>IF(AND(BQ4=0,BQ93&gt;=0), "",BQ93/BQ4)</f>
        <v/>
      </c>
      <c r="BS93" s="43" t="str">
        <f>IF(AND(BQ124=0,BQ93&gt;=0),"",BQ93/BQ124)</f>
        <v/>
      </c>
      <c r="BT93" s="38" t="str">
        <f t="shared" si="44"/>
        <v/>
      </c>
      <c r="BU93" s="127">
        <f>SUM(BU94:BU103)</f>
        <v>130.83385386818335</v>
      </c>
      <c r="BV93" s="38">
        <f>IF(AND(BU4=0,BU93&gt;=0), "",BU93/BU4)</f>
        <v>1.8919704960364356E-3</v>
      </c>
      <c r="BW93" s="43">
        <f>IF(AND(BU124=0,BU93&gt;=0),"",BU93/BU124)</f>
        <v>3.790469264639512E-3</v>
      </c>
      <c r="BX93" s="128">
        <f>SUM(BX94:BX103)</f>
        <v>0</v>
      </c>
      <c r="BY93" s="38" t="str">
        <f>IF(AND(BX4=0,BX93&gt;=0), "",BX93/BX4)</f>
        <v/>
      </c>
      <c r="BZ93" s="91">
        <f t="shared" si="45"/>
        <v>1</v>
      </c>
      <c r="CA93" s="126">
        <f>SUM(CA94:CA103)</f>
        <v>0</v>
      </c>
      <c r="CB93" s="38" t="str">
        <f>IF(AND(CA4=0,CA93&gt;=0), "",CA93/CA4)</f>
        <v/>
      </c>
      <c r="CC93" s="43" t="str">
        <f>IF(AND(CA124=0,CA93&gt;=0),"",CA93/CA124)</f>
        <v/>
      </c>
      <c r="CD93" s="38" t="str">
        <f t="shared" si="26"/>
        <v/>
      </c>
      <c r="CE93" s="127">
        <f>SUM(CE94:CE103)</f>
        <v>130.83385386818335</v>
      </c>
      <c r="CF93" s="38">
        <f>IF(AND(CE4=0,CE93&gt;=0), "",CE93/CE4)</f>
        <v>1.8919704960364356E-3</v>
      </c>
      <c r="CG93" s="43">
        <f>IF(AND(CE124=0,CE93&gt;=0),"",CE93/CE124)</f>
        <v>3.790469264639512E-3</v>
      </c>
      <c r="CH93" s="126">
        <f>SUM(CH94:CH103)</f>
        <v>0</v>
      </c>
      <c r="CI93" s="38" t="str">
        <f>IF(AND(CH4=0,CH93&gt;=0), "",CH93/CH4)</f>
        <v/>
      </c>
      <c r="CJ93" s="43" t="str">
        <f>IF(AND(CH124=0,CH93&gt;=0),"",CH93/CH124)</f>
        <v/>
      </c>
      <c r="CK93" s="38" t="str">
        <f t="shared" si="46"/>
        <v/>
      </c>
      <c r="CL93" s="127">
        <f>SUM(CL94:CL103)</f>
        <v>130.83385386818335</v>
      </c>
      <c r="CM93" s="38">
        <f>IF(AND(CL4=0,CL93&gt;=0), "",CL93/CL4)</f>
        <v>1.8919704960364356E-3</v>
      </c>
      <c r="CN93" s="43">
        <f>IF(AND(CL124=0,CL93&gt;=0),"",CL93/CL124)</f>
        <v>3.790469264639512E-3</v>
      </c>
      <c r="CO93" s="126">
        <f>SUM(CO94:CO103)</f>
        <v>0</v>
      </c>
      <c r="CP93" s="38" t="str">
        <f>IF(AND(CO4=0,CO93&gt;=0), "",CO93/CO4)</f>
        <v/>
      </c>
      <c r="CQ93" s="43" t="str">
        <f>IF(AND(CO124=0,CO93&gt;=0),"",CO93/CO124)</f>
        <v/>
      </c>
      <c r="CR93" s="38" t="str">
        <f t="shared" si="47"/>
        <v/>
      </c>
      <c r="CS93" s="127">
        <f>SUM(CS94:CS103)</f>
        <v>130.83385386818335</v>
      </c>
      <c r="CT93" s="38">
        <f>IF(AND(CS4=0,CS93&gt;=0), "",CS93/CS4)</f>
        <v>1.8919704960364356E-3</v>
      </c>
      <c r="CU93" s="43">
        <f>IF(AND(CS124=0,CS93&gt;=0),"",CS93/CS124)</f>
        <v>3.790469264639512E-3</v>
      </c>
      <c r="CV93" s="128">
        <f>SUM(CV94:CV103)</f>
        <v>0</v>
      </c>
      <c r="CW93" s="38" t="str">
        <f>IF(AND(CV4=0,CV93&gt;=0), "",CV93/CV4)</f>
        <v/>
      </c>
      <c r="CX93" s="91">
        <f t="shared" si="48"/>
        <v>1</v>
      </c>
    </row>
    <row r="94" spans="1:102" hidden="1" outlineLevel="1" x14ac:dyDescent="0.3">
      <c r="A94" s="29" t="s">
        <v>83</v>
      </c>
      <c r="B94" s="129">
        <f>+'N EERR TERRA'!B173</f>
        <v>0</v>
      </c>
      <c r="C94" s="30" t="str">
        <f>IF(AND(B4=0,B94&gt;=0), "",B94/B4)</f>
        <v/>
      </c>
      <c r="D94" s="47" t="str">
        <f>IF(AND(B124=0,B94&gt;=0),"",B94/B124)</f>
        <v/>
      </c>
      <c r="E94" s="129">
        <f>+'N EERR TERRA'!C173</f>
        <v>0</v>
      </c>
      <c r="F94" s="30">
        <f>IF(AND(E4=0,E94&gt;=0), "",E94/E4)</f>
        <v>0</v>
      </c>
      <c r="G94" s="47">
        <f>IF(AND(E124=0,E94&gt;=0),"",E94/E124)</f>
        <v>0</v>
      </c>
      <c r="H94" s="129">
        <f>+'N EERR TERRA'!D173</f>
        <v>0</v>
      </c>
      <c r="I94" s="30">
        <f>IF(AND(H4=0,H94&gt;=0), "",H94/H4)</f>
        <v>0</v>
      </c>
      <c r="J94" s="47">
        <f>IF(AND(H124=0,H94&gt;=0),"",H94/H124)</f>
        <v>0</v>
      </c>
      <c r="K94" s="30" t="str">
        <f t="shared" si="64"/>
        <v/>
      </c>
      <c r="L94" s="130">
        <f t="shared" ref="L94:L102" si="79">+E94+H94</f>
        <v>0</v>
      </c>
      <c r="M94" s="30">
        <f>IF(AND(L4=0,L94&gt;=0), "",L94/L4)</f>
        <v>0</v>
      </c>
      <c r="N94" s="47">
        <f>IF(AND(L124=0,L94&gt;=0),"",L94/L124)</f>
        <v>0</v>
      </c>
      <c r="O94" s="129">
        <f>+'N EERR TERRA'!E173</f>
        <v>0</v>
      </c>
      <c r="P94" s="30">
        <f>IF(AND(O4=0,O94&gt;=0), "",O94/O4)</f>
        <v>0</v>
      </c>
      <c r="Q94" s="47">
        <f>IF(AND(O124=0,O94&gt;=0),"",O94/O124)</f>
        <v>0</v>
      </c>
      <c r="R94" s="30" t="str">
        <f t="shared" si="66"/>
        <v/>
      </c>
      <c r="S94" s="130">
        <f t="shared" ref="S94:S102" si="80">+L94+O94</f>
        <v>0</v>
      </c>
      <c r="T94" s="30">
        <f>IF(AND(S4=0,S94&gt;=0), "",S94/S4)</f>
        <v>0</v>
      </c>
      <c r="U94" s="47">
        <f>IF(AND(S124=0,S94&gt;=0),"",S94/S124)</f>
        <v>0</v>
      </c>
      <c r="V94" s="131"/>
      <c r="W94" s="30" t="str">
        <f>IF(AND(V4=0,V94&gt;=0), "",V94/V4)</f>
        <v/>
      </c>
      <c r="X94" s="47" t="str">
        <f t="shared" si="21"/>
        <v/>
      </c>
      <c r="Y94" s="129">
        <f>+'N EERR TERRA'!F173</f>
        <v>0</v>
      </c>
      <c r="Z94" s="30">
        <f>IF(AND(Y4=0,Y94&gt;=0), "",Y94/Y4)</f>
        <v>0</v>
      </c>
      <c r="AA94" s="47">
        <f>IF(AND(Y124=0,Y94&gt;=0),"",Y94/Y124)</f>
        <v>0</v>
      </c>
      <c r="AB94" s="30" t="str">
        <f t="shared" si="22"/>
        <v/>
      </c>
      <c r="AC94" s="130">
        <f t="shared" ref="AC94:AC103" si="81">+S94+Y94</f>
        <v>0</v>
      </c>
      <c r="AD94" s="30">
        <f>IF(AND(AC4=0,AC94&gt;=0), "",AC94/AC4)</f>
        <v>0</v>
      </c>
      <c r="AE94" s="47">
        <f>IF(AND(AC124=0,AC94&gt;=0),"",AC94/AC124)</f>
        <v>0</v>
      </c>
      <c r="AF94" s="129">
        <f>+'N EERR TERRA'!G173</f>
        <v>0</v>
      </c>
      <c r="AG94" s="30">
        <f>IF(AND(AF4=0,AF94&gt;=0), "",AF94/AF4)</f>
        <v>0</v>
      </c>
      <c r="AH94" s="47">
        <f>IF(AND(AF124=0,AF94&gt;=0),"",AF94/AF124)</f>
        <v>0</v>
      </c>
      <c r="AI94" s="30" t="str">
        <f t="shared" si="41"/>
        <v/>
      </c>
      <c r="AJ94" s="130">
        <f t="shared" si="62"/>
        <v>0</v>
      </c>
      <c r="AK94" s="30">
        <f>IF(AND(AJ4=0,AJ94&gt;=0), "",AJ94/AJ4)</f>
        <v>0</v>
      </c>
      <c r="AL94" s="47">
        <f>IF(AND(AJ124=0,AJ94&gt;=0),"",AJ94/AJ124)</f>
        <v>0</v>
      </c>
      <c r="AM94" s="129">
        <f>+'N EERR TERRA'!H173</f>
        <v>0</v>
      </c>
      <c r="AN94" s="30">
        <f>IF(AND(AM4=0,AM94&gt;=0), "",AM94/AM4)</f>
        <v>0</v>
      </c>
      <c r="AO94" s="47">
        <f>IF(AND(AM124=0,AM94&gt;=0),"",AM94/AM124)</f>
        <v>0</v>
      </c>
      <c r="AP94" s="30" t="str">
        <f t="shared" si="42"/>
        <v/>
      </c>
      <c r="AQ94" s="130">
        <f t="shared" si="63"/>
        <v>0</v>
      </c>
      <c r="AR94" s="30">
        <f>IF(AND(AQ4=0,AQ94&gt;=0), "",AQ94/AQ4)</f>
        <v>0</v>
      </c>
      <c r="AS94" s="47">
        <f>IF(AND(AQ124=0,AQ94&gt;=0),"",AQ94/AQ124)</f>
        <v>0</v>
      </c>
      <c r="AT94" s="131">
        <f t="shared" ref="AT94:AT102" si="82">+V94*2</f>
        <v>0</v>
      </c>
      <c r="AU94" s="30" t="str">
        <f>IF(AND(AT4=0,AT94&gt;=0), "",AT94/AT4)</f>
        <v/>
      </c>
      <c r="AV94" s="47" t="str">
        <f t="shared" si="23"/>
        <v/>
      </c>
      <c r="AW94" s="131">
        <f t="shared" si="40"/>
        <v>0</v>
      </c>
      <c r="AX94" s="30">
        <f>IF(AND(AW4=0,AW94&gt;=0), "",AW94/AW4)</f>
        <v>0</v>
      </c>
      <c r="AY94" s="47">
        <f>IF(AND(AW124=0,AW94&gt;=0),"",AW94/AW124)</f>
        <v>0</v>
      </c>
      <c r="AZ94" s="131">
        <f t="shared" si="70"/>
        <v>0</v>
      </c>
      <c r="BA94" s="30" t="str">
        <f>IF(AND(AZ4=0,AZ94&gt;=0), "",AZ94/AZ4)</f>
        <v/>
      </c>
      <c r="BB94" s="47" t="str">
        <f t="shared" si="24"/>
        <v/>
      </c>
      <c r="BC94" s="129">
        <f>+'N EERR TERRA'!I173</f>
        <v>0</v>
      </c>
      <c r="BD94" s="30" t="str">
        <f>IF(AND(BC4=0,BC94&gt;=0), "",BC94/BC4)</f>
        <v/>
      </c>
      <c r="BE94" s="47" t="str">
        <f>IF(AND(BC124=0,BC94&gt;=0),"",BC94/BC124)</f>
        <v/>
      </c>
      <c r="BF94" s="30" t="str">
        <f t="shared" si="25"/>
        <v/>
      </c>
      <c r="BG94" s="130">
        <f t="shared" ref="BG94:BG103" si="83">+AQ94+BC94</f>
        <v>0</v>
      </c>
      <c r="BH94" s="30">
        <f>IF(AND(BG4=0,BG94&gt;=0), "",BG94/BG4)</f>
        <v>0</v>
      </c>
      <c r="BI94" s="47">
        <f>IF(AND(BG124=0,BG94&gt;=0),"",BG94/BG124)</f>
        <v>0</v>
      </c>
      <c r="BJ94" s="129">
        <f>+'N EERR TERRA'!J173</f>
        <v>0</v>
      </c>
      <c r="BK94" s="30" t="str">
        <f>IF(AND(BJ4=0,BJ94&gt;=0), "",BJ94/BJ4)</f>
        <v/>
      </c>
      <c r="BL94" s="47" t="str">
        <f>IF(AND(BJ124=0,BJ94&gt;=0),"",BJ94/BJ124)</f>
        <v/>
      </c>
      <c r="BM94" s="30" t="str">
        <f t="shared" si="43"/>
        <v/>
      </c>
      <c r="BN94" s="130">
        <f t="shared" ref="BN94:BN103" si="84">+BG94+BJ94</f>
        <v>0</v>
      </c>
      <c r="BO94" s="30">
        <f>IF(AND(BN4=0,BN94&gt;=0), "",BN94/BN4)</f>
        <v>0</v>
      </c>
      <c r="BP94" s="47">
        <f>IF(AND(BN124=0,BN94&gt;=0),"",BN94/BN124)</f>
        <v>0</v>
      </c>
      <c r="BQ94" s="129">
        <f>+'N EERR TERRA'!K173</f>
        <v>0</v>
      </c>
      <c r="BR94" s="30" t="str">
        <f>IF(AND(BQ4=0,BQ94&gt;=0), "",BQ94/BQ4)</f>
        <v/>
      </c>
      <c r="BS94" s="47" t="str">
        <f>IF(AND(BQ124=0,BQ94&gt;=0),"",BQ94/BQ124)</f>
        <v/>
      </c>
      <c r="BT94" s="30" t="str">
        <f t="shared" si="44"/>
        <v/>
      </c>
      <c r="BU94" s="130">
        <f t="shared" ref="BU94:BU103" si="85">+BN94+BQ94</f>
        <v>0</v>
      </c>
      <c r="BV94" s="30">
        <f>IF(AND(BU4=0,BU94&gt;=0), "",BU94/BU4)</f>
        <v>0</v>
      </c>
      <c r="BW94" s="47">
        <f>IF(AND(BU124=0,BU94&gt;=0),"",BU94/BU124)</f>
        <v>0</v>
      </c>
      <c r="BX94" s="131">
        <f t="shared" ref="BX94:BX102" si="86">+AZ94*9</f>
        <v>0</v>
      </c>
      <c r="BY94" s="30" t="str">
        <f>IF(AND(BX4=0,BX94&gt;=0), "",BX94/BX4)</f>
        <v/>
      </c>
      <c r="BZ94" s="47" t="str">
        <f t="shared" si="45"/>
        <v/>
      </c>
      <c r="CA94" s="129">
        <f>+'N EERR TERRA'!L173</f>
        <v>0</v>
      </c>
      <c r="CB94" s="30" t="str">
        <f>IF(AND(CA4=0,CA94&gt;=0), "",CA94/CA4)</f>
        <v/>
      </c>
      <c r="CC94" s="47" t="str">
        <f>IF(AND(CA124=0,CA94&gt;=0),"",CA94/CA124)</f>
        <v/>
      </c>
      <c r="CD94" s="30" t="str">
        <f t="shared" si="26"/>
        <v/>
      </c>
      <c r="CE94" s="130">
        <f t="shared" ref="CE94:CE103" si="87">+BU94+CA94</f>
        <v>0</v>
      </c>
      <c r="CF94" s="30">
        <f>IF(AND(CE4=0,CE94&gt;=0), "",CE94/CE4)</f>
        <v>0</v>
      </c>
      <c r="CG94" s="47">
        <f>IF(AND(CE124=0,CE94&gt;=0),"",CE94/CE124)</f>
        <v>0</v>
      </c>
      <c r="CH94" s="129">
        <f>+'N EERR TERRA'!M173</f>
        <v>0</v>
      </c>
      <c r="CI94" s="30" t="str">
        <f>IF(AND(CH4=0,CH94&gt;=0), "",CH94/CH4)</f>
        <v/>
      </c>
      <c r="CJ94" s="47" t="str">
        <f>IF(AND(CH124=0,CH94&gt;=0),"",CH94/CH124)</f>
        <v/>
      </c>
      <c r="CK94" s="30" t="str">
        <f t="shared" si="46"/>
        <v/>
      </c>
      <c r="CL94" s="130">
        <f t="shared" ref="CL94:CL103" si="88">+CE94+CH94</f>
        <v>0</v>
      </c>
      <c r="CM94" s="30">
        <f>IF(AND(CL4=0,CL94&gt;=0), "",CL94/CL4)</f>
        <v>0</v>
      </c>
      <c r="CN94" s="47">
        <f>IF(AND(CL124=0,CL94&gt;=0),"",CL94/CL124)</f>
        <v>0</v>
      </c>
      <c r="CO94" s="129">
        <f>+'N EERR TERRA'!N173</f>
        <v>0</v>
      </c>
      <c r="CP94" s="30" t="str">
        <f>IF(AND(CO4=0,CO94&gt;=0), "",CO94/CO4)</f>
        <v/>
      </c>
      <c r="CQ94" s="47" t="str">
        <f>IF(AND(CO124=0,CO94&gt;=0),"",CO94/CO124)</f>
        <v/>
      </c>
      <c r="CR94" s="30" t="str">
        <f t="shared" si="47"/>
        <v/>
      </c>
      <c r="CS94" s="130">
        <f t="shared" ref="CS94:CS103" si="89">+CL94+CO94</f>
        <v>0</v>
      </c>
      <c r="CT94" s="30">
        <f>IF(AND(CS4=0,CS94&gt;=0), "",CS94/CS4)</f>
        <v>0</v>
      </c>
      <c r="CU94" s="47">
        <f>IF(AND(CS124=0,CS94&gt;=0),"",CS94/CS124)</f>
        <v>0</v>
      </c>
      <c r="CV94" s="131">
        <f t="shared" ref="CV94:CV102" si="90">+AZ94*12</f>
        <v>0</v>
      </c>
      <c r="CW94" s="30" t="str">
        <f>IF(AND(CV4=0,CV94&gt;=0), "",CV94/CV4)</f>
        <v/>
      </c>
      <c r="CX94" s="47" t="str">
        <f t="shared" si="48"/>
        <v/>
      </c>
    </row>
    <row r="95" spans="1:102" hidden="1" outlineLevel="1" x14ac:dyDescent="0.3">
      <c r="A95" s="29" t="s">
        <v>84</v>
      </c>
      <c r="B95" s="129">
        <f>+'N EERR TERRA'!B174</f>
        <v>0</v>
      </c>
      <c r="C95" s="30" t="str">
        <f>IF(AND(B4=0,B95&gt;=0), "",B95/B4)</f>
        <v/>
      </c>
      <c r="D95" s="47" t="str">
        <f>IF(AND(B124=0,B95&gt;=0),"",B95/B124)</f>
        <v/>
      </c>
      <c r="E95" s="129">
        <f>+'N EERR TERRA'!C174</f>
        <v>0</v>
      </c>
      <c r="F95" s="30">
        <f>IF(AND(E4=0,E95&gt;=0), "",E95/E4)</f>
        <v>0</v>
      </c>
      <c r="G95" s="47">
        <f>IF(AND(E124=0,E95&gt;=0),"",E95/E124)</f>
        <v>0</v>
      </c>
      <c r="H95" s="129">
        <f>+'N EERR TERRA'!D174</f>
        <v>0</v>
      </c>
      <c r="I95" s="30">
        <f>IF(AND(H4=0,H95&gt;=0), "",H95/H4)</f>
        <v>0</v>
      </c>
      <c r="J95" s="47">
        <f>IF(AND(H124=0,H95&gt;=0),"",H95/H124)</f>
        <v>0</v>
      </c>
      <c r="K95" s="30" t="str">
        <f t="shared" si="64"/>
        <v/>
      </c>
      <c r="L95" s="130">
        <f t="shared" si="79"/>
        <v>0</v>
      </c>
      <c r="M95" s="30">
        <f>IF(AND(L4=0,L95&gt;=0), "",L95/L4)</f>
        <v>0</v>
      </c>
      <c r="N95" s="47">
        <f>IF(AND(L124=0,L95&gt;=0),"",L95/L124)</f>
        <v>0</v>
      </c>
      <c r="O95" s="129">
        <f>+'N EERR TERRA'!E174</f>
        <v>0</v>
      </c>
      <c r="P95" s="30">
        <f>IF(AND(O4=0,O95&gt;=0), "",O95/O4)</f>
        <v>0</v>
      </c>
      <c r="Q95" s="47">
        <f>IF(AND(O124=0,O95&gt;=0),"",O95/O124)</f>
        <v>0</v>
      </c>
      <c r="R95" s="30" t="str">
        <f t="shared" si="66"/>
        <v/>
      </c>
      <c r="S95" s="130">
        <f t="shared" si="80"/>
        <v>0</v>
      </c>
      <c r="T95" s="30">
        <f>IF(AND(S4=0,S95&gt;=0), "",S95/S4)</f>
        <v>0</v>
      </c>
      <c r="U95" s="47">
        <f>IF(AND(S124=0,S95&gt;=0),"",S95/S124)</f>
        <v>0</v>
      </c>
      <c r="V95" s="131"/>
      <c r="W95" s="30" t="str">
        <f>IF(AND(V4=0,V95&gt;=0), "",V95/V4)</f>
        <v/>
      </c>
      <c r="X95" s="47" t="str">
        <f t="shared" si="21"/>
        <v/>
      </c>
      <c r="Y95" s="129">
        <f>+'N EERR TERRA'!F174</f>
        <v>0</v>
      </c>
      <c r="Z95" s="30">
        <f>IF(AND(Y4=0,Y95&gt;=0), "",Y95/Y4)</f>
        <v>0</v>
      </c>
      <c r="AA95" s="47">
        <f>IF(AND(Y124=0,Y95&gt;=0),"",Y95/Y124)</f>
        <v>0</v>
      </c>
      <c r="AB95" s="30" t="str">
        <f t="shared" si="22"/>
        <v/>
      </c>
      <c r="AC95" s="130">
        <f t="shared" si="81"/>
        <v>0</v>
      </c>
      <c r="AD95" s="30">
        <f>IF(AND(AC4=0,AC95&gt;=0), "",AC95/AC4)</f>
        <v>0</v>
      </c>
      <c r="AE95" s="47">
        <f>IF(AND(AC124=0,AC95&gt;=0),"",AC95/AC124)</f>
        <v>0</v>
      </c>
      <c r="AF95" s="129">
        <f>+'N EERR TERRA'!G174</f>
        <v>0</v>
      </c>
      <c r="AG95" s="30">
        <f>IF(AND(AF4=0,AF95&gt;=0), "",AF95/AF4)</f>
        <v>0</v>
      </c>
      <c r="AH95" s="47">
        <f>IF(AND(AF124=0,AF95&gt;=0),"",AF95/AF124)</f>
        <v>0</v>
      </c>
      <c r="AI95" s="30" t="str">
        <f t="shared" si="41"/>
        <v/>
      </c>
      <c r="AJ95" s="130">
        <f t="shared" si="62"/>
        <v>0</v>
      </c>
      <c r="AK95" s="30">
        <f>IF(AND(AJ4=0,AJ95&gt;=0), "",AJ95/AJ4)</f>
        <v>0</v>
      </c>
      <c r="AL95" s="47">
        <f>IF(AND(AJ124=0,AJ95&gt;=0),"",AJ95/AJ124)</f>
        <v>0</v>
      </c>
      <c r="AM95" s="129">
        <f>+'N EERR TERRA'!H174</f>
        <v>0</v>
      </c>
      <c r="AN95" s="30">
        <f>IF(AND(AM4=0,AM95&gt;=0), "",AM95/AM4)</f>
        <v>0</v>
      </c>
      <c r="AO95" s="47">
        <f>IF(AND(AM124=0,AM95&gt;=0),"",AM95/AM124)</f>
        <v>0</v>
      </c>
      <c r="AP95" s="30" t="str">
        <f t="shared" si="42"/>
        <v/>
      </c>
      <c r="AQ95" s="130">
        <f t="shared" si="63"/>
        <v>0</v>
      </c>
      <c r="AR95" s="30">
        <f>IF(AND(AQ4=0,AQ95&gt;=0), "",AQ95/AQ4)</f>
        <v>0</v>
      </c>
      <c r="AS95" s="47">
        <f>IF(AND(AQ124=0,AQ95&gt;=0),"",AQ95/AQ124)</f>
        <v>0</v>
      </c>
      <c r="AT95" s="131">
        <f t="shared" si="82"/>
        <v>0</v>
      </c>
      <c r="AU95" s="30" t="str">
        <f>IF(AND(AT4=0,AT95&gt;=0), "",AT95/AT4)</f>
        <v/>
      </c>
      <c r="AV95" s="47" t="str">
        <f t="shared" si="23"/>
        <v/>
      </c>
      <c r="AW95" s="131">
        <f t="shared" si="40"/>
        <v>0</v>
      </c>
      <c r="AX95" s="30">
        <f>IF(AND(AW4=0,AW95&gt;=0), "",AW95/AW4)</f>
        <v>0</v>
      </c>
      <c r="AY95" s="47">
        <f>IF(AND(AW124=0,AW95&gt;=0),"",AW95/AW124)</f>
        <v>0</v>
      </c>
      <c r="AZ95" s="131">
        <f t="shared" si="70"/>
        <v>0</v>
      </c>
      <c r="BA95" s="30" t="str">
        <f>IF(AND(AZ4=0,AZ95&gt;=0), "",AZ95/AZ4)</f>
        <v/>
      </c>
      <c r="BB95" s="47" t="str">
        <f t="shared" si="24"/>
        <v/>
      </c>
      <c r="BC95" s="129">
        <f>+'N EERR TERRA'!I174</f>
        <v>0</v>
      </c>
      <c r="BD95" s="30" t="str">
        <f>IF(AND(BC4=0,BC95&gt;=0), "",BC95/BC4)</f>
        <v/>
      </c>
      <c r="BE95" s="47" t="str">
        <f>IF(AND(BC124=0,BC95&gt;=0),"",BC95/BC124)</f>
        <v/>
      </c>
      <c r="BF95" s="30" t="str">
        <f t="shared" si="25"/>
        <v/>
      </c>
      <c r="BG95" s="130">
        <f t="shared" si="83"/>
        <v>0</v>
      </c>
      <c r="BH95" s="30">
        <f>IF(AND(BG4=0,BG95&gt;=0), "",BG95/BG4)</f>
        <v>0</v>
      </c>
      <c r="BI95" s="47">
        <f>IF(AND(BG124=0,BG95&gt;=0),"",BG95/BG124)</f>
        <v>0</v>
      </c>
      <c r="BJ95" s="129">
        <f>+'N EERR TERRA'!J174</f>
        <v>0</v>
      </c>
      <c r="BK95" s="30" t="str">
        <f>IF(AND(BJ4=0,BJ95&gt;=0), "",BJ95/BJ4)</f>
        <v/>
      </c>
      <c r="BL95" s="47" t="str">
        <f>IF(AND(BJ124=0,BJ95&gt;=0),"",BJ95/BJ124)</f>
        <v/>
      </c>
      <c r="BM95" s="30" t="str">
        <f t="shared" si="43"/>
        <v/>
      </c>
      <c r="BN95" s="130">
        <f t="shared" si="84"/>
        <v>0</v>
      </c>
      <c r="BO95" s="30">
        <f>IF(AND(BN4=0,BN95&gt;=0), "",BN95/BN4)</f>
        <v>0</v>
      </c>
      <c r="BP95" s="47">
        <f>IF(AND(BN124=0,BN95&gt;=0),"",BN95/BN124)</f>
        <v>0</v>
      </c>
      <c r="BQ95" s="129">
        <f>+'N EERR TERRA'!K174</f>
        <v>0</v>
      </c>
      <c r="BR95" s="30" t="str">
        <f>IF(AND(BQ4=0,BQ95&gt;=0), "",BQ95/BQ4)</f>
        <v/>
      </c>
      <c r="BS95" s="47" t="str">
        <f>IF(AND(BQ124=0,BQ95&gt;=0),"",BQ95/BQ124)</f>
        <v/>
      </c>
      <c r="BT95" s="30" t="str">
        <f t="shared" si="44"/>
        <v/>
      </c>
      <c r="BU95" s="130">
        <f t="shared" si="85"/>
        <v>0</v>
      </c>
      <c r="BV95" s="30">
        <f>IF(AND(BU4=0,BU95&gt;=0), "",BU95/BU4)</f>
        <v>0</v>
      </c>
      <c r="BW95" s="47">
        <f>IF(AND(BU124=0,BU95&gt;=0),"",BU95/BU124)</f>
        <v>0</v>
      </c>
      <c r="BX95" s="131">
        <f t="shared" si="86"/>
        <v>0</v>
      </c>
      <c r="BY95" s="30" t="str">
        <f>IF(AND(BX4=0,BX95&gt;=0), "",BX95/BX4)</f>
        <v/>
      </c>
      <c r="BZ95" s="47" t="str">
        <f t="shared" si="45"/>
        <v/>
      </c>
      <c r="CA95" s="129">
        <f>+'N EERR TERRA'!L174</f>
        <v>0</v>
      </c>
      <c r="CB95" s="30" t="str">
        <f>IF(AND(CA4=0,CA95&gt;=0), "",CA95/CA4)</f>
        <v/>
      </c>
      <c r="CC95" s="47" t="str">
        <f>IF(AND(CA124=0,CA95&gt;=0),"",CA95/CA124)</f>
        <v/>
      </c>
      <c r="CD95" s="30" t="str">
        <f t="shared" si="26"/>
        <v/>
      </c>
      <c r="CE95" s="130">
        <f t="shared" si="87"/>
        <v>0</v>
      </c>
      <c r="CF95" s="30">
        <f>IF(AND(CE4=0,CE95&gt;=0), "",CE95/CE4)</f>
        <v>0</v>
      </c>
      <c r="CG95" s="47">
        <f>IF(AND(CE124=0,CE95&gt;=0),"",CE95/CE124)</f>
        <v>0</v>
      </c>
      <c r="CH95" s="129">
        <f>+'N EERR TERRA'!M174</f>
        <v>0</v>
      </c>
      <c r="CI95" s="30" t="str">
        <f>IF(AND(CH4=0,CH95&gt;=0), "",CH95/CH4)</f>
        <v/>
      </c>
      <c r="CJ95" s="47" t="str">
        <f>IF(AND(CH124=0,CH95&gt;=0),"",CH95/CH124)</f>
        <v/>
      </c>
      <c r="CK95" s="30" t="str">
        <f t="shared" si="46"/>
        <v/>
      </c>
      <c r="CL95" s="130">
        <f t="shared" si="88"/>
        <v>0</v>
      </c>
      <c r="CM95" s="30">
        <f>IF(AND(CL4=0,CL95&gt;=0), "",CL95/CL4)</f>
        <v>0</v>
      </c>
      <c r="CN95" s="47">
        <f>IF(AND(CL124=0,CL95&gt;=0),"",CL95/CL124)</f>
        <v>0</v>
      </c>
      <c r="CO95" s="129">
        <f>+'N EERR TERRA'!N174</f>
        <v>0</v>
      </c>
      <c r="CP95" s="30" t="str">
        <f>IF(AND(CO4=0,CO95&gt;=0), "",CO95/CO4)</f>
        <v/>
      </c>
      <c r="CQ95" s="47" t="str">
        <f>IF(AND(CO124=0,CO95&gt;=0),"",CO95/CO124)</f>
        <v/>
      </c>
      <c r="CR95" s="30" t="str">
        <f t="shared" si="47"/>
        <v/>
      </c>
      <c r="CS95" s="130">
        <f t="shared" si="89"/>
        <v>0</v>
      </c>
      <c r="CT95" s="30">
        <f>IF(AND(CS4=0,CS95&gt;=0), "",CS95/CS4)</f>
        <v>0</v>
      </c>
      <c r="CU95" s="47">
        <f>IF(AND(CS124=0,CS95&gt;=0),"",CS95/CS124)</f>
        <v>0</v>
      </c>
      <c r="CV95" s="131">
        <f t="shared" si="90"/>
        <v>0</v>
      </c>
      <c r="CW95" s="30" t="str">
        <f>IF(AND(CV4=0,CV95&gt;=0), "",CV95/CV4)</f>
        <v/>
      </c>
      <c r="CX95" s="47" t="str">
        <f t="shared" si="48"/>
        <v/>
      </c>
    </row>
    <row r="96" spans="1:102" hidden="1" outlineLevel="1" x14ac:dyDescent="0.3">
      <c r="A96" s="29" t="s">
        <v>2</v>
      </c>
      <c r="B96" s="129">
        <f>+'N EERR TERRA'!B175+'N EERR TERRA'!B176+'N EERR TERRA'!B177+'N EERR TERRA'!B178</f>
        <v>0</v>
      </c>
      <c r="C96" s="30" t="str">
        <f>IF(AND(B4=0,B96&gt;=0), "",B96/B4)</f>
        <v/>
      </c>
      <c r="D96" s="47" t="str">
        <f>IF(AND(B124=0,B96&gt;=0),"",B96/B124)</f>
        <v/>
      </c>
      <c r="E96" s="129">
        <f>+'N EERR TERRA'!C175+'N EERR TERRA'!C176+'N EERR TERRA'!C177+'N EERR TERRA'!C178</f>
        <v>22.638527097335633</v>
      </c>
      <c r="F96" s="30">
        <f>IF(AND(E4=0,E96&gt;=0), "",E96/E4)</f>
        <v>2.2843360502426743E-3</v>
      </c>
      <c r="G96" s="47">
        <f>IF(AND(E124=0,E96&gt;=0),"",E96/E124)</f>
        <v>3.7712148184488301E-3</v>
      </c>
      <c r="H96" s="129">
        <f>+'N EERR TERRA'!D175+'N EERR TERRA'!D176+'N EERR TERRA'!D177+'N EERR TERRA'!D178</f>
        <v>0</v>
      </c>
      <c r="I96" s="30">
        <f>IF(AND(H4=0,H96&gt;=0), "",H96/H4)</f>
        <v>0</v>
      </c>
      <c r="J96" s="47">
        <f>IF(AND(H124=0,H96&gt;=0),"",H96/H124)</f>
        <v>0</v>
      </c>
      <c r="K96" s="30">
        <f t="shared" si="64"/>
        <v>-1</v>
      </c>
      <c r="L96" s="130">
        <f t="shared" si="79"/>
        <v>22.638527097335633</v>
      </c>
      <c r="M96" s="30">
        <f>IF(AND(L4=0,L96&gt;=0), "",L96/L4)</f>
        <v>1.2876815097446644E-3</v>
      </c>
      <c r="N96" s="47">
        <f>IF(AND(L124=0,L96&gt;=0),"",L96/L124)</f>
        <v>2.0781689657065083E-3</v>
      </c>
      <c r="O96" s="129">
        <f>+'N EERR TERRA'!E175+'N EERR TERRA'!E176+'N EERR TERRA'!E177+'N EERR TERRA'!E178</f>
        <v>22.559938164982768</v>
      </c>
      <c r="P96" s="30">
        <f>IF(AND(O4=0,O96&gt;=0), "",O96/O4)</f>
        <v>1.4026525476242642E-3</v>
      </c>
      <c r="Q96" s="47">
        <f>IF(AND(O124=0,O96&gt;=0),"",O96/O124)</f>
        <v>3.8951915256876511E-3</v>
      </c>
      <c r="R96" s="30">
        <f t="shared" si="66"/>
        <v>1</v>
      </c>
      <c r="S96" s="130">
        <f t="shared" si="80"/>
        <v>45.1984652623184</v>
      </c>
      <c r="T96" s="30">
        <f>IF(AND(S4=0,S96&gt;=0), "",S96/S4)</f>
        <v>1.3426106302041241E-3</v>
      </c>
      <c r="U96" s="47">
        <f>IF(AND(S124=0,S96&gt;=0),"",S96/S124)</f>
        <v>2.7088895732761795E-3</v>
      </c>
      <c r="V96" s="131"/>
      <c r="W96" s="30" t="str">
        <f>IF(AND(V4=0,V96&gt;=0), "",V96/V4)</f>
        <v/>
      </c>
      <c r="X96" s="47">
        <f t="shared" si="21"/>
        <v>1</v>
      </c>
      <c r="Y96" s="129">
        <f>+'N EERR TERRA'!F175+'N EERR TERRA'!F176+'N EERR TERRA'!F177+'N EERR TERRA'!F178</f>
        <v>0</v>
      </c>
      <c r="Z96" s="30">
        <f>IF(AND(Y4=0,Y96&gt;=0), "",Y96/Y4)</f>
        <v>0</v>
      </c>
      <c r="AA96" s="47">
        <f>IF(AND(Y124=0,Y96&gt;=0),"",Y96/Y124)</f>
        <v>0</v>
      </c>
      <c r="AB96" s="30">
        <f t="shared" si="22"/>
        <v>-1</v>
      </c>
      <c r="AC96" s="130">
        <f t="shared" si="81"/>
        <v>45.1984652623184</v>
      </c>
      <c r="AD96" s="30">
        <f>IF(AND(AC4=0,AC96&gt;=0), "",AC96/AC4)</f>
        <v>1.0630511768186576E-3</v>
      </c>
      <c r="AE96" s="47">
        <f>IF(AND(AC124=0,AC96&gt;=0),"",AC96/AC124)</f>
        <v>1.979348108783279E-3</v>
      </c>
      <c r="AF96" s="129">
        <f>+'N EERR TERRA'!G175+'N EERR TERRA'!G176+'N EERR TERRA'!G177+'N EERR TERRA'!G178</f>
        <v>36.782327455109083</v>
      </c>
      <c r="AG96" s="30">
        <f>IF(AND(AF4=0,AF96&gt;=0), "",AF96/AF4)</f>
        <v>2.4562577292130878E-3</v>
      </c>
      <c r="AH96" s="47">
        <f>IF(AND(AF124=0,AF96&gt;=0),"",AF96/AF124)</f>
        <v>5.9007063134613744E-3</v>
      </c>
      <c r="AI96" s="30">
        <f t="shared" si="41"/>
        <v>1</v>
      </c>
      <c r="AJ96" s="130">
        <f t="shared" si="62"/>
        <v>81.980792717427477</v>
      </c>
      <c r="AK96" s="30">
        <f>IF(AND(AJ4=0,AJ96&gt;=0), "",AJ96/AJ4)</f>
        <v>1.4259358826767337E-3</v>
      </c>
      <c r="AL96" s="47">
        <f>IF(AND(AJ124=0,AJ96&gt;=0),"",AJ96/AJ124)</f>
        <v>2.8202552074741436E-3</v>
      </c>
      <c r="AM96" s="129">
        <f>+'N EERR TERRA'!H175+'N EERR TERRA'!H176+'N EERR TERRA'!H177+'N EERR TERRA'!H178</f>
        <v>0</v>
      </c>
      <c r="AN96" s="30">
        <f>IF(AND(AM4=0,AM96&gt;=0), "",AM96/AM4)</f>
        <v>0</v>
      </c>
      <c r="AO96" s="47">
        <f>IF(AND(AM124=0,AM96&gt;=0),"",AM96/AM124)</f>
        <v>0</v>
      </c>
      <c r="AP96" s="30">
        <f t="shared" si="42"/>
        <v>-1</v>
      </c>
      <c r="AQ96" s="130">
        <f t="shared" si="63"/>
        <v>81.980792717427477</v>
      </c>
      <c r="AR96" s="30">
        <f>IF(AND(AQ4=0,AQ96&gt;=0), "",AQ96/AQ4)</f>
        <v>1.1855130493925664E-3</v>
      </c>
      <c r="AS96" s="47">
        <f>IF(AND(AQ124=0,AQ96&gt;=0),"",AQ96/AQ124)</f>
        <v>2.3751167293388107E-3</v>
      </c>
      <c r="AT96" s="131">
        <f t="shared" si="82"/>
        <v>0</v>
      </c>
      <c r="AU96" s="30" t="str">
        <f>IF(AND(AT4=0,AT96&gt;=0), "",AT96/AT4)</f>
        <v/>
      </c>
      <c r="AV96" s="47">
        <f t="shared" si="23"/>
        <v>1</v>
      </c>
      <c r="AW96" s="131">
        <f t="shared" si="40"/>
        <v>13.66346545290458</v>
      </c>
      <c r="AX96" s="30">
        <f>IF(AND(AW4=0,AW96&gt;=0), "",AW96/AW4)</f>
        <v>1.1855130493925667E-3</v>
      </c>
      <c r="AY96" s="47">
        <f>IF(AND(AW124=0,AW96&gt;=0),"",AW96/AW124)</f>
        <v>2.3751167293388112E-3</v>
      </c>
      <c r="AZ96" s="131">
        <f t="shared" si="70"/>
        <v>0</v>
      </c>
      <c r="BA96" s="30" t="str">
        <f>IF(AND(AZ4=0,AZ96&gt;=0), "",AZ96/AZ4)</f>
        <v/>
      </c>
      <c r="BB96" s="47">
        <f t="shared" si="24"/>
        <v>1</v>
      </c>
      <c r="BC96" s="129">
        <f>+'N EERR TERRA'!I175+'N EERR TERRA'!I176+'N EERR TERRA'!I177+'N EERR TERRA'!I178</f>
        <v>0</v>
      </c>
      <c r="BD96" s="30" t="str">
        <f>IF(AND(BC4=0,BC96&gt;=0), "",BC96/BC4)</f>
        <v/>
      </c>
      <c r="BE96" s="47" t="str">
        <f>IF(AND(BC124=0,BC96&gt;=0),"",BC96/BC124)</f>
        <v/>
      </c>
      <c r="BF96" s="30" t="str">
        <f t="shared" si="25"/>
        <v/>
      </c>
      <c r="BG96" s="130">
        <f t="shared" si="83"/>
        <v>81.980792717427477</v>
      </c>
      <c r="BH96" s="30">
        <f>IF(AND(BG4=0,BG96&gt;=0), "",BG96/BG4)</f>
        <v>1.1855130493925664E-3</v>
      </c>
      <c r="BI96" s="47">
        <f>IF(AND(BG124=0,BG96&gt;=0),"",BG96/BG124)</f>
        <v>2.3751167293388107E-3</v>
      </c>
      <c r="BJ96" s="129">
        <f>+'N EERR TERRA'!J175+'N EERR TERRA'!J176+'N EERR TERRA'!J177+'N EERR TERRA'!J178</f>
        <v>0</v>
      </c>
      <c r="BK96" s="30" t="str">
        <f>IF(AND(BJ4=0,BJ96&gt;=0), "",BJ96/BJ4)</f>
        <v/>
      </c>
      <c r="BL96" s="47" t="str">
        <f>IF(AND(BJ124=0,BJ96&gt;=0),"",BJ96/BJ124)</f>
        <v/>
      </c>
      <c r="BM96" s="30" t="str">
        <f t="shared" si="43"/>
        <v/>
      </c>
      <c r="BN96" s="130">
        <f t="shared" si="84"/>
        <v>81.980792717427477</v>
      </c>
      <c r="BO96" s="30">
        <f>IF(AND(BN4=0,BN96&gt;=0), "",BN96/BN4)</f>
        <v>1.1855130493925664E-3</v>
      </c>
      <c r="BP96" s="47">
        <f>IF(AND(BN124=0,BN96&gt;=0),"",BN96/BN124)</f>
        <v>2.3751167293388107E-3</v>
      </c>
      <c r="BQ96" s="129">
        <f>+'N EERR TERRA'!K175+'N EERR TERRA'!K176+'N EERR TERRA'!K177+'N EERR TERRA'!K178</f>
        <v>0</v>
      </c>
      <c r="BR96" s="30" t="str">
        <f>IF(AND(BQ4=0,BQ96&gt;=0), "",BQ96/BQ4)</f>
        <v/>
      </c>
      <c r="BS96" s="47" t="str">
        <f>IF(AND(BQ124=0,BQ96&gt;=0),"",BQ96/BQ124)</f>
        <v/>
      </c>
      <c r="BT96" s="30" t="str">
        <f t="shared" si="44"/>
        <v/>
      </c>
      <c r="BU96" s="130">
        <f t="shared" si="85"/>
        <v>81.980792717427477</v>
      </c>
      <c r="BV96" s="30">
        <f>IF(AND(BU4=0,BU96&gt;=0), "",BU96/BU4)</f>
        <v>1.1855130493925664E-3</v>
      </c>
      <c r="BW96" s="47">
        <f>IF(AND(BU124=0,BU96&gt;=0),"",BU96/BU124)</f>
        <v>2.3751167293388107E-3</v>
      </c>
      <c r="BX96" s="131">
        <f t="shared" si="86"/>
        <v>0</v>
      </c>
      <c r="BY96" s="30" t="str">
        <f>IF(AND(BX4=0,BX96&gt;=0), "",BX96/BX4)</f>
        <v/>
      </c>
      <c r="BZ96" s="47">
        <f t="shared" si="45"/>
        <v>1</v>
      </c>
      <c r="CA96" s="129">
        <f>+'N EERR TERRA'!L175+'N EERR TERRA'!L176+'N EERR TERRA'!L177+'N EERR TERRA'!L178</f>
        <v>0</v>
      </c>
      <c r="CB96" s="30" t="str">
        <f>IF(AND(CA4=0,CA96&gt;=0), "",CA96/CA4)</f>
        <v/>
      </c>
      <c r="CC96" s="47" t="str">
        <f>IF(AND(CA124=0,CA96&gt;=0),"",CA96/CA124)</f>
        <v/>
      </c>
      <c r="CD96" s="30" t="str">
        <f t="shared" si="26"/>
        <v/>
      </c>
      <c r="CE96" s="130">
        <f t="shared" si="87"/>
        <v>81.980792717427477</v>
      </c>
      <c r="CF96" s="30">
        <f>IF(AND(CE4=0,CE96&gt;=0), "",CE96/CE4)</f>
        <v>1.1855130493925664E-3</v>
      </c>
      <c r="CG96" s="47">
        <f>IF(AND(CE124=0,CE96&gt;=0),"",CE96/CE124)</f>
        <v>2.3751167293388107E-3</v>
      </c>
      <c r="CH96" s="129">
        <f>+'N EERR TERRA'!M175+'N EERR TERRA'!M176+'N EERR TERRA'!M177+'N EERR TERRA'!M178</f>
        <v>0</v>
      </c>
      <c r="CI96" s="30" t="str">
        <f>IF(AND(CH4=0,CH96&gt;=0), "",CH96/CH4)</f>
        <v/>
      </c>
      <c r="CJ96" s="47" t="str">
        <f>IF(AND(CH124=0,CH96&gt;=0),"",CH96/CH124)</f>
        <v/>
      </c>
      <c r="CK96" s="30" t="str">
        <f t="shared" si="46"/>
        <v/>
      </c>
      <c r="CL96" s="130">
        <f t="shared" si="88"/>
        <v>81.980792717427477</v>
      </c>
      <c r="CM96" s="30">
        <f>IF(AND(CL4=0,CL96&gt;=0), "",CL96/CL4)</f>
        <v>1.1855130493925664E-3</v>
      </c>
      <c r="CN96" s="47">
        <f>IF(AND(CL124=0,CL96&gt;=0),"",CL96/CL124)</f>
        <v>2.3751167293388107E-3</v>
      </c>
      <c r="CO96" s="129">
        <f>+'N EERR TERRA'!N175+'N EERR TERRA'!N176+'N EERR TERRA'!N177+'N EERR TERRA'!N178</f>
        <v>0</v>
      </c>
      <c r="CP96" s="30" t="str">
        <f>IF(AND(CO4=0,CO96&gt;=0), "",CO96/CO4)</f>
        <v/>
      </c>
      <c r="CQ96" s="47" t="str">
        <f>IF(AND(CO124=0,CO96&gt;=0),"",CO96/CO124)</f>
        <v/>
      </c>
      <c r="CR96" s="30" t="str">
        <f t="shared" si="47"/>
        <v/>
      </c>
      <c r="CS96" s="130">
        <f t="shared" si="89"/>
        <v>81.980792717427477</v>
      </c>
      <c r="CT96" s="30">
        <f>IF(AND(CS4=0,CS96&gt;=0), "",CS96/CS4)</f>
        <v>1.1855130493925664E-3</v>
      </c>
      <c r="CU96" s="47">
        <f>IF(AND(CS124=0,CS96&gt;=0),"",CS96/CS124)</f>
        <v>2.3751167293388107E-3</v>
      </c>
      <c r="CV96" s="131">
        <f t="shared" si="90"/>
        <v>0</v>
      </c>
      <c r="CW96" s="30" t="str">
        <f>IF(AND(CV4=0,CV96&gt;=0), "",CV96/CV4)</f>
        <v/>
      </c>
      <c r="CX96" s="47">
        <f t="shared" si="48"/>
        <v>1</v>
      </c>
    </row>
    <row r="97" spans="1:219" hidden="1" outlineLevel="1" x14ac:dyDescent="0.3">
      <c r="A97" s="29" t="s">
        <v>85</v>
      </c>
      <c r="B97" s="129">
        <f>+'N EERR TERRA'!B179+'N EERR TERRA'!B180</f>
        <v>0</v>
      </c>
      <c r="C97" s="30" t="str">
        <f>IF(AND(B4=0,B97&gt;=0), "",B97/B4)</f>
        <v/>
      </c>
      <c r="D97" s="47" t="str">
        <f>IF(AND(B124=0,B97&gt;=0),"",B97/B124)</f>
        <v/>
      </c>
      <c r="E97" s="129">
        <f>+'N EERR TERRA'!C179+'N EERR TERRA'!C180</f>
        <v>0</v>
      </c>
      <c r="F97" s="30">
        <f>IF(AND(E4=0,E97&gt;=0), "",E97/E4)</f>
        <v>0</v>
      </c>
      <c r="G97" s="47">
        <f>IF(AND(E124=0,E97&gt;=0),"",E97/E124)</f>
        <v>0</v>
      </c>
      <c r="H97" s="129">
        <f>+'N EERR TERRA'!D179+'N EERR TERRA'!D180</f>
        <v>0</v>
      </c>
      <c r="I97" s="30">
        <f>IF(AND(H4=0,H97&gt;=0), "",H97/H4)</f>
        <v>0</v>
      </c>
      <c r="J97" s="47">
        <f>IF(AND(H124=0,H97&gt;=0),"",H97/H124)</f>
        <v>0</v>
      </c>
      <c r="K97" s="30" t="str">
        <f t="shared" si="64"/>
        <v/>
      </c>
      <c r="L97" s="130">
        <f t="shared" si="79"/>
        <v>0</v>
      </c>
      <c r="M97" s="30">
        <f>IF(AND(L4=0,L97&gt;=0), "",L97/L4)</f>
        <v>0</v>
      </c>
      <c r="N97" s="47">
        <f>IF(AND(L124=0,L97&gt;=0),"",L97/L124)</f>
        <v>0</v>
      </c>
      <c r="O97" s="129">
        <f>+'N EERR TERRA'!E179+'N EERR TERRA'!E180</f>
        <v>0</v>
      </c>
      <c r="P97" s="30">
        <f>IF(AND(O4=0,O97&gt;=0), "",O97/O4)</f>
        <v>0</v>
      </c>
      <c r="Q97" s="47">
        <f>IF(AND(O124=0,O97&gt;=0),"",O97/O124)</f>
        <v>0</v>
      </c>
      <c r="R97" s="30" t="str">
        <f t="shared" si="66"/>
        <v/>
      </c>
      <c r="S97" s="130">
        <f t="shared" si="80"/>
        <v>0</v>
      </c>
      <c r="T97" s="30">
        <f>IF(AND(S4=0,S97&gt;=0), "",S97/S4)</f>
        <v>0</v>
      </c>
      <c r="U97" s="47">
        <f>IF(AND(S124=0,S97&gt;=0),"",S97/S124)</f>
        <v>0</v>
      </c>
      <c r="V97" s="131"/>
      <c r="W97" s="30" t="str">
        <f>IF(AND(V4=0,V97&gt;=0), "",V97/V4)</f>
        <v/>
      </c>
      <c r="X97" s="47" t="str">
        <f t="shared" si="21"/>
        <v/>
      </c>
      <c r="Y97" s="129">
        <f>+'N EERR TERRA'!F179+'N EERR TERRA'!F180</f>
        <v>0</v>
      </c>
      <c r="Z97" s="30">
        <f>IF(AND(Y4=0,Y97&gt;=0), "",Y97/Y4)</f>
        <v>0</v>
      </c>
      <c r="AA97" s="47">
        <f>IF(AND(Y124=0,Y97&gt;=0),"",Y97/Y124)</f>
        <v>0</v>
      </c>
      <c r="AB97" s="30" t="str">
        <f t="shared" si="22"/>
        <v/>
      </c>
      <c r="AC97" s="130">
        <f t="shared" si="81"/>
        <v>0</v>
      </c>
      <c r="AD97" s="30">
        <f>IF(AND(AC4=0,AC97&gt;=0), "",AC97/AC4)</f>
        <v>0</v>
      </c>
      <c r="AE97" s="47">
        <f>IF(AND(AC124=0,AC97&gt;=0),"",AC97/AC124)</f>
        <v>0</v>
      </c>
      <c r="AF97" s="129">
        <f>+'N EERR TERRA'!G179+'N EERR TERRA'!G180</f>
        <v>0</v>
      </c>
      <c r="AG97" s="30">
        <f>IF(AND(AF4=0,AF97&gt;=0), "",AF97/AF4)</f>
        <v>0</v>
      </c>
      <c r="AH97" s="47">
        <f>IF(AND(AF124=0,AF97&gt;=0),"",AF97/AF124)</f>
        <v>0</v>
      </c>
      <c r="AI97" s="30" t="str">
        <f t="shared" si="41"/>
        <v/>
      </c>
      <c r="AJ97" s="130">
        <f t="shared" si="62"/>
        <v>0</v>
      </c>
      <c r="AK97" s="30">
        <f>IF(AND(AJ4=0,AJ97&gt;=0), "",AJ97/AJ4)</f>
        <v>0</v>
      </c>
      <c r="AL97" s="47">
        <f>IF(AND(AJ124=0,AJ97&gt;=0),"",AJ97/AJ124)</f>
        <v>0</v>
      </c>
      <c r="AM97" s="129">
        <f>+'N EERR TERRA'!H179+'N EERR TERRA'!H180</f>
        <v>0</v>
      </c>
      <c r="AN97" s="30">
        <f>IF(AND(AM4=0,AM97&gt;=0), "",AM97/AM4)</f>
        <v>0</v>
      </c>
      <c r="AO97" s="47">
        <f>IF(AND(AM124=0,AM97&gt;=0),"",AM97/AM124)</f>
        <v>0</v>
      </c>
      <c r="AP97" s="30" t="str">
        <f t="shared" si="42"/>
        <v/>
      </c>
      <c r="AQ97" s="130">
        <f t="shared" si="63"/>
        <v>0</v>
      </c>
      <c r="AR97" s="30">
        <f>IF(AND(AQ4=0,AQ97&gt;=0), "",AQ97/AQ4)</f>
        <v>0</v>
      </c>
      <c r="AS97" s="47">
        <f>IF(AND(AQ124=0,AQ97&gt;=0),"",AQ97/AQ124)</f>
        <v>0</v>
      </c>
      <c r="AT97" s="131">
        <f t="shared" si="82"/>
        <v>0</v>
      </c>
      <c r="AU97" s="30" t="str">
        <f>IF(AND(AT4=0,AT97&gt;=0), "",AT97/AT4)</f>
        <v/>
      </c>
      <c r="AV97" s="47" t="str">
        <f t="shared" si="23"/>
        <v/>
      </c>
      <c r="AW97" s="131">
        <f t="shared" si="40"/>
        <v>0</v>
      </c>
      <c r="AX97" s="30">
        <f>IF(AND(AW4=0,AW97&gt;=0), "",AW97/AW4)</f>
        <v>0</v>
      </c>
      <c r="AY97" s="47">
        <f>IF(AND(AW124=0,AW97&gt;=0),"",AW97/AW124)</f>
        <v>0</v>
      </c>
      <c r="AZ97" s="131">
        <f t="shared" si="70"/>
        <v>0</v>
      </c>
      <c r="BA97" s="30" t="str">
        <f>IF(AND(AZ4=0,AZ97&gt;=0), "",AZ97/AZ4)</f>
        <v/>
      </c>
      <c r="BB97" s="47" t="str">
        <f t="shared" si="24"/>
        <v/>
      </c>
      <c r="BC97" s="129">
        <f>+'N EERR TERRA'!I179+'N EERR TERRA'!I180</f>
        <v>0</v>
      </c>
      <c r="BD97" s="30" t="str">
        <f>IF(AND(BC4=0,BC97&gt;=0), "",BC97/BC4)</f>
        <v/>
      </c>
      <c r="BE97" s="47" t="str">
        <f>IF(AND(BC124=0,BC97&gt;=0),"",BC97/BC124)</f>
        <v/>
      </c>
      <c r="BF97" s="30" t="str">
        <f t="shared" si="25"/>
        <v/>
      </c>
      <c r="BG97" s="130">
        <f t="shared" si="83"/>
        <v>0</v>
      </c>
      <c r="BH97" s="30">
        <f>IF(AND(BG4=0,BG97&gt;=0), "",BG97/BG4)</f>
        <v>0</v>
      </c>
      <c r="BI97" s="47">
        <f>IF(AND(BG124=0,BG97&gt;=0),"",BG97/BG124)</f>
        <v>0</v>
      </c>
      <c r="BJ97" s="129">
        <f>+'N EERR TERRA'!J179+'N EERR TERRA'!J180</f>
        <v>0</v>
      </c>
      <c r="BK97" s="30" t="str">
        <f>IF(AND(BJ4=0,BJ97&gt;=0), "",BJ97/BJ4)</f>
        <v/>
      </c>
      <c r="BL97" s="47" t="str">
        <f>IF(AND(BJ124=0,BJ97&gt;=0),"",BJ97/BJ124)</f>
        <v/>
      </c>
      <c r="BM97" s="30" t="str">
        <f t="shared" si="43"/>
        <v/>
      </c>
      <c r="BN97" s="130">
        <f t="shared" si="84"/>
        <v>0</v>
      </c>
      <c r="BO97" s="30">
        <f>IF(AND(BN4=0,BN97&gt;=0), "",BN97/BN4)</f>
        <v>0</v>
      </c>
      <c r="BP97" s="47">
        <f>IF(AND(BN124=0,BN97&gt;=0),"",BN97/BN124)</f>
        <v>0</v>
      </c>
      <c r="BQ97" s="129">
        <f>+'N EERR TERRA'!K179+'N EERR TERRA'!K180</f>
        <v>0</v>
      </c>
      <c r="BR97" s="30" t="str">
        <f>IF(AND(BQ4=0,BQ97&gt;=0), "",BQ97/BQ4)</f>
        <v/>
      </c>
      <c r="BS97" s="47" t="str">
        <f>IF(AND(BQ124=0,BQ97&gt;=0),"",BQ97/BQ124)</f>
        <v/>
      </c>
      <c r="BT97" s="30" t="str">
        <f t="shared" si="44"/>
        <v/>
      </c>
      <c r="BU97" s="130">
        <f t="shared" si="85"/>
        <v>0</v>
      </c>
      <c r="BV97" s="30">
        <f>IF(AND(BU4=0,BU97&gt;=0), "",BU97/BU4)</f>
        <v>0</v>
      </c>
      <c r="BW97" s="47">
        <f>IF(AND(BU124=0,BU97&gt;=0),"",BU97/BU124)</f>
        <v>0</v>
      </c>
      <c r="BX97" s="131">
        <f t="shared" si="86"/>
        <v>0</v>
      </c>
      <c r="BY97" s="30" t="str">
        <f>IF(AND(BX4=0,BX97&gt;=0), "",BX97/BX4)</f>
        <v/>
      </c>
      <c r="BZ97" s="47" t="str">
        <f t="shared" si="45"/>
        <v/>
      </c>
      <c r="CA97" s="129">
        <f>+'N EERR TERRA'!L179+'N EERR TERRA'!L180</f>
        <v>0</v>
      </c>
      <c r="CB97" s="30" t="str">
        <f>IF(AND(CA4=0,CA97&gt;=0), "",CA97/CA4)</f>
        <v/>
      </c>
      <c r="CC97" s="47" t="str">
        <f>IF(AND(CA124=0,CA97&gt;=0),"",CA97/CA124)</f>
        <v/>
      </c>
      <c r="CD97" s="30" t="str">
        <f t="shared" si="26"/>
        <v/>
      </c>
      <c r="CE97" s="130">
        <f t="shared" si="87"/>
        <v>0</v>
      </c>
      <c r="CF97" s="30">
        <f>IF(AND(CE4=0,CE97&gt;=0), "",CE97/CE4)</f>
        <v>0</v>
      </c>
      <c r="CG97" s="47">
        <f>IF(AND(CE124=0,CE97&gt;=0),"",CE97/CE124)</f>
        <v>0</v>
      </c>
      <c r="CH97" s="129">
        <f>+'N EERR TERRA'!M179+'N EERR TERRA'!M180</f>
        <v>0</v>
      </c>
      <c r="CI97" s="30" t="str">
        <f>IF(AND(CH4=0,CH97&gt;=0), "",CH97/CH4)</f>
        <v/>
      </c>
      <c r="CJ97" s="47" t="str">
        <f>IF(AND(CH124=0,CH97&gt;=0),"",CH97/CH124)</f>
        <v/>
      </c>
      <c r="CK97" s="30" t="str">
        <f t="shared" si="46"/>
        <v/>
      </c>
      <c r="CL97" s="130">
        <f t="shared" si="88"/>
        <v>0</v>
      </c>
      <c r="CM97" s="30">
        <f>IF(AND(CL4=0,CL97&gt;=0), "",CL97/CL4)</f>
        <v>0</v>
      </c>
      <c r="CN97" s="47">
        <f>IF(AND(CL124=0,CL97&gt;=0),"",CL97/CL124)</f>
        <v>0</v>
      </c>
      <c r="CO97" s="129">
        <f>+'N EERR TERRA'!N179+'N EERR TERRA'!N180</f>
        <v>0</v>
      </c>
      <c r="CP97" s="30" t="str">
        <f>IF(AND(CO4=0,CO97&gt;=0), "",CO97/CO4)</f>
        <v/>
      </c>
      <c r="CQ97" s="47" t="str">
        <f>IF(AND(CO124=0,CO97&gt;=0),"",CO97/CO124)</f>
        <v/>
      </c>
      <c r="CR97" s="30" t="str">
        <f t="shared" si="47"/>
        <v/>
      </c>
      <c r="CS97" s="130">
        <f t="shared" si="89"/>
        <v>0</v>
      </c>
      <c r="CT97" s="30">
        <f>IF(AND(CS4=0,CS97&gt;=0), "",CS97/CS4)</f>
        <v>0</v>
      </c>
      <c r="CU97" s="47">
        <f>IF(AND(CS124=0,CS97&gt;=0),"",CS97/CS124)</f>
        <v>0</v>
      </c>
      <c r="CV97" s="131">
        <f t="shared" si="90"/>
        <v>0</v>
      </c>
      <c r="CW97" s="30" t="str">
        <f>IF(AND(CV4=0,CV97&gt;=0), "",CV97/CV4)</f>
        <v/>
      </c>
      <c r="CX97" s="47" t="str">
        <f t="shared" si="48"/>
        <v/>
      </c>
    </row>
    <row r="98" spans="1:219" hidden="1" outlineLevel="1" x14ac:dyDescent="0.3">
      <c r="A98" s="29" t="s">
        <v>86</v>
      </c>
      <c r="B98" s="129">
        <f>+'N EERR TERRA'!B181</f>
        <v>0</v>
      </c>
      <c r="C98" s="30" t="str">
        <f>IF(AND(B4=0,B98&gt;=0), "",B98/B4)</f>
        <v/>
      </c>
      <c r="D98" s="47" t="str">
        <f>IF(AND(B124=0,B98&gt;=0),"",B98/B124)</f>
        <v/>
      </c>
      <c r="E98" s="129">
        <f>+'N EERR TERRA'!C181</f>
        <v>0</v>
      </c>
      <c r="F98" s="30">
        <f>IF(AND(E4=0,E98&gt;=0), "",E98/E4)</f>
        <v>0</v>
      </c>
      <c r="G98" s="47">
        <f>IF(AND(E124=0,E98&gt;=0),"",E98/E124)</f>
        <v>0</v>
      </c>
      <c r="H98" s="129">
        <f>+'N EERR TERRA'!D181</f>
        <v>0</v>
      </c>
      <c r="I98" s="30">
        <f>IF(AND(H4=0,H98&gt;=0), "",H98/H4)</f>
        <v>0</v>
      </c>
      <c r="J98" s="47">
        <f>IF(AND(H124=0,H98&gt;=0),"",H98/H124)</f>
        <v>0</v>
      </c>
      <c r="K98" s="30" t="str">
        <f t="shared" si="64"/>
        <v/>
      </c>
      <c r="L98" s="130">
        <f t="shared" si="79"/>
        <v>0</v>
      </c>
      <c r="M98" s="30">
        <f>IF(AND(L4=0,L98&gt;=0), "",L98/L4)</f>
        <v>0</v>
      </c>
      <c r="N98" s="47">
        <f>IF(AND(L124=0,L98&gt;=0),"",L98/L124)</f>
        <v>0</v>
      </c>
      <c r="O98" s="129">
        <f>+'N EERR TERRA'!E181</f>
        <v>0</v>
      </c>
      <c r="P98" s="30">
        <f>IF(AND(O4=0,O98&gt;=0), "",O98/O4)</f>
        <v>0</v>
      </c>
      <c r="Q98" s="47">
        <f>IF(AND(O124=0,O98&gt;=0),"",O98/O124)</f>
        <v>0</v>
      </c>
      <c r="R98" s="30" t="str">
        <f t="shared" si="66"/>
        <v/>
      </c>
      <c r="S98" s="130">
        <f t="shared" si="80"/>
        <v>0</v>
      </c>
      <c r="T98" s="30">
        <f>IF(AND(S4=0,S98&gt;=0), "",S98/S4)</f>
        <v>0</v>
      </c>
      <c r="U98" s="47">
        <f>IF(AND(S124=0,S98&gt;=0),"",S98/S124)</f>
        <v>0</v>
      </c>
      <c r="V98" s="131"/>
      <c r="W98" s="30" t="str">
        <f>IF(AND(V4=0,V98&gt;=0), "",V98/V4)</f>
        <v/>
      </c>
      <c r="X98" s="47" t="str">
        <f t="shared" si="21"/>
        <v/>
      </c>
      <c r="Y98" s="129">
        <f>+'N EERR TERRA'!F181</f>
        <v>0</v>
      </c>
      <c r="Z98" s="30">
        <f>IF(AND(Y4=0,Y98&gt;=0), "",Y98/Y4)</f>
        <v>0</v>
      </c>
      <c r="AA98" s="47">
        <f>IF(AND(Y124=0,Y98&gt;=0),"",Y98/Y124)</f>
        <v>0</v>
      </c>
      <c r="AB98" s="30" t="str">
        <f t="shared" si="22"/>
        <v/>
      </c>
      <c r="AC98" s="130">
        <f t="shared" si="81"/>
        <v>0</v>
      </c>
      <c r="AD98" s="30">
        <f>IF(AND(AC4=0,AC98&gt;=0), "",AC98/AC4)</f>
        <v>0</v>
      </c>
      <c r="AE98" s="47">
        <f>IF(AND(AC124=0,AC98&gt;=0),"",AC98/AC124)</f>
        <v>0</v>
      </c>
      <c r="AF98" s="129">
        <f>+'N EERR TERRA'!G181</f>
        <v>0</v>
      </c>
      <c r="AG98" s="30">
        <f>IF(AND(AF4=0,AF98&gt;=0), "",AF98/AF4)</f>
        <v>0</v>
      </c>
      <c r="AH98" s="47">
        <f>IF(AND(AF124=0,AF98&gt;=0),"",AF98/AF124)</f>
        <v>0</v>
      </c>
      <c r="AI98" s="30" t="str">
        <f t="shared" si="41"/>
        <v/>
      </c>
      <c r="AJ98" s="130">
        <f t="shared" si="62"/>
        <v>0</v>
      </c>
      <c r="AK98" s="30">
        <f>IF(AND(AJ4=0,AJ98&gt;=0), "",AJ98/AJ4)</f>
        <v>0</v>
      </c>
      <c r="AL98" s="47">
        <f>IF(AND(AJ124=0,AJ98&gt;=0),"",AJ98/AJ124)</f>
        <v>0</v>
      </c>
      <c r="AM98" s="129">
        <f>+'N EERR TERRA'!H181</f>
        <v>0</v>
      </c>
      <c r="AN98" s="30">
        <f>IF(AND(AM4=0,AM98&gt;=0), "",AM98/AM4)</f>
        <v>0</v>
      </c>
      <c r="AO98" s="47">
        <f>IF(AND(AM124=0,AM98&gt;=0),"",AM98/AM124)</f>
        <v>0</v>
      </c>
      <c r="AP98" s="30" t="str">
        <f t="shared" si="42"/>
        <v/>
      </c>
      <c r="AQ98" s="130">
        <f t="shared" si="63"/>
        <v>0</v>
      </c>
      <c r="AR98" s="30">
        <f>IF(AND(AQ4=0,AQ98&gt;=0), "",AQ98/AQ4)</f>
        <v>0</v>
      </c>
      <c r="AS98" s="47">
        <f>IF(AND(AQ124=0,AQ98&gt;=0),"",AQ98/AQ124)</f>
        <v>0</v>
      </c>
      <c r="AT98" s="131">
        <f t="shared" si="82"/>
        <v>0</v>
      </c>
      <c r="AU98" s="30" t="str">
        <f>IF(AND(AT4=0,AT98&gt;=0), "",AT98/AT4)</f>
        <v/>
      </c>
      <c r="AV98" s="47" t="str">
        <f t="shared" si="23"/>
        <v/>
      </c>
      <c r="AW98" s="131">
        <f t="shared" si="40"/>
        <v>0</v>
      </c>
      <c r="AX98" s="30">
        <f>IF(AND(AW4=0,AW98&gt;=0), "",AW98/AW4)</f>
        <v>0</v>
      </c>
      <c r="AY98" s="47">
        <f>IF(AND(AW124=0,AW98&gt;=0),"",AW98/AW124)</f>
        <v>0</v>
      </c>
      <c r="AZ98" s="131">
        <f t="shared" si="70"/>
        <v>0</v>
      </c>
      <c r="BA98" s="30" t="str">
        <f>IF(AND(AZ4=0,AZ98&gt;=0), "",AZ98/AZ4)</f>
        <v/>
      </c>
      <c r="BB98" s="47" t="str">
        <f t="shared" si="24"/>
        <v/>
      </c>
      <c r="BC98" s="129">
        <f>+'N EERR TERRA'!I181</f>
        <v>0</v>
      </c>
      <c r="BD98" s="30" t="str">
        <f>IF(AND(BC4=0,BC98&gt;=0), "",BC98/BC4)</f>
        <v/>
      </c>
      <c r="BE98" s="47" t="str">
        <f>IF(AND(BC124=0,BC98&gt;=0),"",BC98/BC124)</f>
        <v/>
      </c>
      <c r="BF98" s="30" t="str">
        <f t="shared" si="25"/>
        <v/>
      </c>
      <c r="BG98" s="130">
        <f t="shared" si="83"/>
        <v>0</v>
      </c>
      <c r="BH98" s="30">
        <f>IF(AND(BG4=0,BG98&gt;=0), "",BG98/BG4)</f>
        <v>0</v>
      </c>
      <c r="BI98" s="47">
        <f>IF(AND(BG124=0,BG98&gt;=0),"",BG98/BG124)</f>
        <v>0</v>
      </c>
      <c r="BJ98" s="129">
        <f>+'N EERR TERRA'!J181</f>
        <v>0</v>
      </c>
      <c r="BK98" s="30" t="str">
        <f>IF(AND(BJ4=0,BJ98&gt;=0), "",BJ98/BJ4)</f>
        <v/>
      </c>
      <c r="BL98" s="47" t="str">
        <f>IF(AND(BJ124=0,BJ98&gt;=0),"",BJ98/BJ124)</f>
        <v/>
      </c>
      <c r="BM98" s="30" t="str">
        <f t="shared" si="43"/>
        <v/>
      </c>
      <c r="BN98" s="130">
        <f t="shared" si="84"/>
        <v>0</v>
      </c>
      <c r="BO98" s="30">
        <f>IF(AND(BN4=0,BN98&gt;=0), "",BN98/BN4)</f>
        <v>0</v>
      </c>
      <c r="BP98" s="47">
        <f>IF(AND(BN124=0,BN98&gt;=0),"",BN98/BN124)</f>
        <v>0</v>
      </c>
      <c r="BQ98" s="129">
        <f>+'N EERR TERRA'!K181</f>
        <v>0</v>
      </c>
      <c r="BR98" s="30" t="str">
        <f>IF(AND(BQ4=0,BQ98&gt;=0), "",BQ98/BQ4)</f>
        <v/>
      </c>
      <c r="BS98" s="47" t="str">
        <f>IF(AND(BQ124=0,BQ98&gt;=0),"",BQ98/BQ124)</f>
        <v/>
      </c>
      <c r="BT98" s="30" t="str">
        <f t="shared" si="44"/>
        <v/>
      </c>
      <c r="BU98" s="130">
        <f t="shared" si="85"/>
        <v>0</v>
      </c>
      <c r="BV98" s="30">
        <f>IF(AND(BU4=0,BU98&gt;=0), "",BU98/BU4)</f>
        <v>0</v>
      </c>
      <c r="BW98" s="47">
        <f>IF(AND(BU124=0,BU98&gt;=0),"",BU98/BU124)</f>
        <v>0</v>
      </c>
      <c r="BX98" s="131">
        <f t="shared" si="86"/>
        <v>0</v>
      </c>
      <c r="BY98" s="30" t="str">
        <f>IF(AND(BX4=0,BX98&gt;=0), "",BX98/BX4)</f>
        <v/>
      </c>
      <c r="BZ98" s="47" t="str">
        <f t="shared" si="45"/>
        <v/>
      </c>
      <c r="CA98" s="129">
        <f>+'N EERR TERRA'!L181</f>
        <v>0</v>
      </c>
      <c r="CB98" s="30" t="str">
        <f>IF(AND(CA4=0,CA98&gt;=0), "",CA98/CA4)</f>
        <v/>
      </c>
      <c r="CC98" s="47" t="str">
        <f>IF(AND(CA124=0,CA98&gt;=0),"",CA98/CA124)</f>
        <v/>
      </c>
      <c r="CD98" s="30" t="str">
        <f t="shared" si="26"/>
        <v/>
      </c>
      <c r="CE98" s="130">
        <f t="shared" si="87"/>
        <v>0</v>
      </c>
      <c r="CF98" s="30">
        <f>IF(AND(CE4=0,CE98&gt;=0), "",CE98/CE4)</f>
        <v>0</v>
      </c>
      <c r="CG98" s="47">
        <f>IF(AND(CE124=0,CE98&gt;=0),"",CE98/CE124)</f>
        <v>0</v>
      </c>
      <c r="CH98" s="129">
        <f>+'N EERR TERRA'!M181</f>
        <v>0</v>
      </c>
      <c r="CI98" s="30" t="str">
        <f>IF(AND(CH4=0,CH98&gt;=0), "",CH98/CH4)</f>
        <v/>
      </c>
      <c r="CJ98" s="47" t="str">
        <f>IF(AND(CH124=0,CH98&gt;=0),"",CH98/CH124)</f>
        <v/>
      </c>
      <c r="CK98" s="30" t="str">
        <f t="shared" si="46"/>
        <v/>
      </c>
      <c r="CL98" s="130">
        <f t="shared" si="88"/>
        <v>0</v>
      </c>
      <c r="CM98" s="30">
        <f>IF(AND(CL4=0,CL98&gt;=0), "",CL98/CL4)</f>
        <v>0</v>
      </c>
      <c r="CN98" s="47">
        <f>IF(AND(CL124=0,CL98&gt;=0),"",CL98/CL124)</f>
        <v>0</v>
      </c>
      <c r="CO98" s="129">
        <f>+'N EERR TERRA'!N181</f>
        <v>0</v>
      </c>
      <c r="CP98" s="30" t="str">
        <f>IF(AND(CO4=0,CO98&gt;=0), "",CO98/CO4)</f>
        <v/>
      </c>
      <c r="CQ98" s="47" t="str">
        <f>IF(AND(CO124=0,CO98&gt;=0),"",CO98/CO124)</f>
        <v/>
      </c>
      <c r="CR98" s="30" t="str">
        <f t="shared" si="47"/>
        <v/>
      </c>
      <c r="CS98" s="130">
        <f t="shared" si="89"/>
        <v>0</v>
      </c>
      <c r="CT98" s="30">
        <f>IF(AND(CS4=0,CS98&gt;=0), "",CS98/CS4)</f>
        <v>0</v>
      </c>
      <c r="CU98" s="47">
        <f>IF(AND(CS124=0,CS98&gt;=0),"",CS98/CS124)</f>
        <v>0</v>
      </c>
      <c r="CV98" s="131">
        <f t="shared" si="90"/>
        <v>0</v>
      </c>
      <c r="CW98" s="30" t="str">
        <f>IF(AND(CV4=0,CV98&gt;=0), "",CV98/CV4)</f>
        <v/>
      </c>
      <c r="CX98" s="47" t="str">
        <f t="shared" si="48"/>
        <v/>
      </c>
    </row>
    <row r="99" spans="1:219" hidden="1" outlineLevel="1" x14ac:dyDescent="0.3">
      <c r="A99" s="29" t="s">
        <v>87</v>
      </c>
      <c r="B99" s="129">
        <f>+'N EERR TERRA'!B182</f>
        <v>0</v>
      </c>
      <c r="C99" s="30" t="str">
        <f>IF(AND(B4=0,B99&gt;=0), "",B99/B4)</f>
        <v/>
      </c>
      <c r="D99" s="47" t="str">
        <f>IF(AND(B124=0,B99&gt;=0),"",B99/B124)</f>
        <v/>
      </c>
      <c r="E99" s="129">
        <f>+'N EERR TERRA'!C182</f>
        <v>0</v>
      </c>
      <c r="F99" s="30">
        <f>IF(AND(E4=0,E99&gt;=0), "",E99/E4)</f>
        <v>0</v>
      </c>
      <c r="G99" s="47">
        <f>IF(AND(E124=0,E99&gt;=0),"",E99/E124)</f>
        <v>0</v>
      </c>
      <c r="H99" s="129">
        <f>+'N EERR TERRA'!D182</f>
        <v>0</v>
      </c>
      <c r="I99" s="30">
        <f>IF(AND(H4=0,H99&gt;=0), "",H99/H4)</f>
        <v>0</v>
      </c>
      <c r="J99" s="47">
        <f>IF(AND(H124=0,H99&gt;=0),"",H99/H124)</f>
        <v>0</v>
      </c>
      <c r="K99" s="30" t="str">
        <f t="shared" si="64"/>
        <v/>
      </c>
      <c r="L99" s="130">
        <f t="shared" si="79"/>
        <v>0</v>
      </c>
      <c r="M99" s="30">
        <f>IF(AND(L4=0,L99&gt;=0), "",L99/L4)</f>
        <v>0</v>
      </c>
      <c r="N99" s="47">
        <f>IF(AND(L124=0,L99&gt;=0),"",L99/L124)</f>
        <v>0</v>
      </c>
      <c r="O99" s="129">
        <f>+'N EERR TERRA'!E182</f>
        <v>0</v>
      </c>
      <c r="P99" s="30">
        <f>IF(AND(O4=0,O99&gt;=0), "",O99/O4)</f>
        <v>0</v>
      </c>
      <c r="Q99" s="47">
        <f>IF(AND(O124=0,O99&gt;=0),"",O99/O124)</f>
        <v>0</v>
      </c>
      <c r="R99" s="30" t="str">
        <f t="shared" si="66"/>
        <v/>
      </c>
      <c r="S99" s="130">
        <f t="shared" si="80"/>
        <v>0</v>
      </c>
      <c r="T99" s="30">
        <f>IF(AND(S4=0,S99&gt;=0), "",S99/S4)</f>
        <v>0</v>
      </c>
      <c r="U99" s="47">
        <f>IF(AND(S124=0,S99&gt;=0),"",S99/S124)</f>
        <v>0</v>
      </c>
      <c r="V99" s="131"/>
      <c r="W99" s="30" t="str">
        <f>IF(AND(V4=0,V99&gt;=0), "",V99/V4)</f>
        <v/>
      </c>
      <c r="X99" s="47" t="str">
        <f t="shared" si="21"/>
        <v/>
      </c>
      <c r="Y99" s="129">
        <f>+'N EERR TERRA'!F182</f>
        <v>0</v>
      </c>
      <c r="Z99" s="30">
        <f>IF(AND(Y4=0,Y99&gt;=0), "",Y99/Y4)</f>
        <v>0</v>
      </c>
      <c r="AA99" s="47">
        <f>IF(AND(Y124=0,Y99&gt;=0),"",Y99/Y124)</f>
        <v>0</v>
      </c>
      <c r="AB99" s="30" t="str">
        <f t="shared" si="22"/>
        <v/>
      </c>
      <c r="AC99" s="130">
        <f t="shared" si="81"/>
        <v>0</v>
      </c>
      <c r="AD99" s="30">
        <f>IF(AND(AC4=0,AC99&gt;=0), "",AC99/AC4)</f>
        <v>0</v>
      </c>
      <c r="AE99" s="47">
        <f>IF(AND(AC124=0,AC99&gt;=0),"",AC99/AC124)</f>
        <v>0</v>
      </c>
      <c r="AF99" s="129">
        <f>+'N EERR TERRA'!G182</f>
        <v>0</v>
      </c>
      <c r="AG99" s="30">
        <f>IF(AND(AF4=0,AF99&gt;=0), "",AF99/AF4)</f>
        <v>0</v>
      </c>
      <c r="AH99" s="47">
        <f>IF(AND(AF124=0,AF99&gt;=0),"",AF99/AF124)</f>
        <v>0</v>
      </c>
      <c r="AI99" s="30" t="str">
        <f t="shared" si="41"/>
        <v/>
      </c>
      <c r="AJ99" s="130">
        <f t="shared" si="62"/>
        <v>0</v>
      </c>
      <c r="AK99" s="30">
        <f>IF(AND(AJ4=0,AJ99&gt;=0), "",AJ99/AJ4)</f>
        <v>0</v>
      </c>
      <c r="AL99" s="47">
        <f>IF(AND(AJ124=0,AJ99&gt;=0),"",AJ99/AJ124)</f>
        <v>0</v>
      </c>
      <c r="AM99" s="129">
        <f>+'N EERR TERRA'!H182</f>
        <v>0</v>
      </c>
      <c r="AN99" s="30">
        <f>IF(AND(AM4=0,AM99&gt;=0), "",AM99/AM4)</f>
        <v>0</v>
      </c>
      <c r="AO99" s="47">
        <f>IF(AND(AM124=0,AM99&gt;=0),"",AM99/AM124)</f>
        <v>0</v>
      </c>
      <c r="AP99" s="30" t="str">
        <f t="shared" si="42"/>
        <v/>
      </c>
      <c r="AQ99" s="130">
        <f t="shared" si="63"/>
        <v>0</v>
      </c>
      <c r="AR99" s="30">
        <f>IF(AND(AQ4=0,AQ99&gt;=0), "",AQ99/AQ4)</f>
        <v>0</v>
      </c>
      <c r="AS99" s="47">
        <f>IF(AND(AQ124=0,AQ99&gt;=0),"",AQ99/AQ124)</f>
        <v>0</v>
      </c>
      <c r="AT99" s="131">
        <f t="shared" si="82"/>
        <v>0</v>
      </c>
      <c r="AU99" s="30" t="str">
        <f>IF(AND(AT4=0,AT99&gt;=0), "",AT99/AT4)</f>
        <v/>
      </c>
      <c r="AV99" s="47" t="str">
        <f t="shared" si="23"/>
        <v/>
      </c>
      <c r="AW99" s="131">
        <f t="shared" si="40"/>
        <v>0</v>
      </c>
      <c r="AX99" s="30">
        <f>IF(AND(AW4=0,AW99&gt;=0), "",AW99/AW4)</f>
        <v>0</v>
      </c>
      <c r="AY99" s="47">
        <f>IF(AND(AW124=0,AW99&gt;=0),"",AW99/AW124)</f>
        <v>0</v>
      </c>
      <c r="AZ99" s="131">
        <f t="shared" si="70"/>
        <v>0</v>
      </c>
      <c r="BA99" s="30" t="str">
        <f>IF(AND(AZ4=0,AZ99&gt;=0), "",AZ99/AZ4)</f>
        <v/>
      </c>
      <c r="BB99" s="47" t="str">
        <f t="shared" si="24"/>
        <v/>
      </c>
      <c r="BC99" s="129">
        <f>+'N EERR TERRA'!I182</f>
        <v>0</v>
      </c>
      <c r="BD99" s="30" t="str">
        <f>IF(AND(BC4=0,BC99&gt;=0), "",BC99/BC4)</f>
        <v/>
      </c>
      <c r="BE99" s="47" t="str">
        <f>IF(AND(BC124=0,BC99&gt;=0),"",BC99/BC124)</f>
        <v/>
      </c>
      <c r="BF99" s="30" t="str">
        <f t="shared" si="25"/>
        <v/>
      </c>
      <c r="BG99" s="130">
        <f t="shared" si="83"/>
        <v>0</v>
      </c>
      <c r="BH99" s="30">
        <f>IF(AND(BG4=0,BG99&gt;=0), "",BG99/BG4)</f>
        <v>0</v>
      </c>
      <c r="BI99" s="47">
        <f>IF(AND(BG124=0,BG99&gt;=0),"",BG99/BG124)</f>
        <v>0</v>
      </c>
      <c r="BJ99" s="129">
        <f>+'N EERR TERRA'!J182</f>
        <v>0</v>
      </c>
      <c r="BK99" s="30" t="str">
        <f>IF(AND(BJ4=0,BJ99&gt;=0), "",BJ99/BJ4)</f>
        <v/>
      </c>
      <c r="BL99" s="47" t="str">
        <f>IF(AND(BJ124=0,BJ99&gt;=0),"",BJ99/BJ124)</f>
        <v/>
      </c>
      <c r="BM99" s="30" t="str">
        <f t="shared" si="43"/>
        <v/>
      </c>
      <c r="BN99" s="130">
        <f t="shared" si="84"/>
        <v>0</v>
      </c>
      <c r="BO99" s="30">
        <f>IF(AND(BN4=0,BN99&gt;=0), "",BN99/BN4)</f>
        <v>0</v>
      </c>
      <c r="BP99" s="47">
        <f>IF(AND(BN124=0,BN99&gt;=0),"",BN99/BN124)</f>
        <v>0</v>
      </c>
      <c r="BQ99" s="129">
        <f>+'N EERR TERRA'!K182</f>
        <v>0</v>
      </c>
      <c r="BR99" s="30" t="str">
        <f>IF(AND(BQ4=0,BQ99&gt;=0), "",BQ99/BQ4)</f>
        <v/>
      </c>
      <c r="BS99" s="47" t="str">
        <f>IF(AND(BQ124=0,BQ99&gt;=0),"",BQ99/BQ124)</f>
        <v/>
      </c>
      <c r="BT99" s="30" t="str">
        <f t="shared" si="44"/>
        <v/>
      </c>
      <c r="BU99" s="130">
        <f t="shared" si="85"/>
        <v>0</v>
      </c>
      <c r="BV99" s="30">
        <f>IF(AND(BU4=0,BU99&gt;=0), "",BU99/BU4)</f>
        <v>0</v>
      </c>
      <c r="BW99" s="47">
        <f>IF(AND(BU124=0,BU99&gt;=0),"",BU99/BU124)</f>
        <v>0</v>
      </c>
      <c r="BX99" s="131">
        <f t="shared" si="86"/>
        <v>0</v>
      </c>
      <c r="BY99" s="30" t="str">
        <f>IF(AND(BX4=0,BX99&gt;=0), "",BX99/BX4)</f>
        <v/>
      </c>
      <c r="BZ99" s="47" t="str">
        <f t="shared" si="45"/>
        <v/>
      </c>
      <c r="CA99" s="129">
        <f>+'N EERR TERRA'!L182</f>
        <v>0</v>
      </c>
      <c r="CB99" s="30" t="str">
        <f>IF(AND(CA4=0,CA99&gt;=0), "",CA99/CA4)</f>
        <v/>
      </c>
      <c r="CC99" s="47" t="str">
        <f>IF(AND(CA124=0,CA99&gt;=0),"",CA99/CA124)</f>
        <v/>
      </c>
      <c r="CD99" s="30" t="str">
        <f t="shared" si="26"/>
        <v/>
      </c>
      <c r="CE99" s="130">
        <f t="shared" si="87"/>
        <v>0</v>
      </c>
      <c r="CF99" s="30">
        <f>IF(AND(CE4=0,CE99&gt;=0), "",CE99/CE4)</f>
        <v>0</v>
      </c>
      <c r="CG99" s="47">
        <f>IF(AND(CE124=0,CE99&gt;=0),"",CE99/CE124)</f>
        <v>0</v>
      </c>
      <c r="CH99" s="129">
        <f>+'N EERR TERRA'!M182</f>
        <v>0</v>
      </c>
      <c r="CI99" s="30" t="str">
        <f>IF(AND(CH4=0,CH99&gt;=0), "",CH99/CH4)</f>
        <v/>
      </c>
      <c r="CJ99" s="47" t="str">
        <f>IF(AND(CH124=0,CH99&gt;=0),"",CH99/CH124)</f>
        <v/>
      </c>
      <c r="CK99" s="30" t="str">
        <f t="shared" si="46"/>
        <v/>
      </c>
      <c r="CL99" s="130">
        <f t="shared" si="88"/>
        <v>0</v>
      </c>
      <c r="CM99" s="30">
        <f>IF(AND(CL4=0,CL99&gt;=0), "",CL99/CL4)</f>
        <v>0</v>
      </c>
      <c r="CN99" s="47">
        <f>IF(AND(CL124=0,CL99&gt;=0),"",CL99/CL124)</f>
        <v>0</v>
      </c>
      <c r="CO99" s="129">
        <f>+'N EERR TERRA'!N182</f>
        <v>0</v>
      </c>
      <c r="CP99" s="30" t="str">
        <f>IF(AND(CO4=0,CO99&gt;=0), "",CO99/CO4)</f>
        <v/>
      </c>
      <c r="CQ99" s="47" t="str">
        <f>IF(AND(CO124=0,CO99&gt;=0),"",CO99/CO124)</f>
        <v/>
      </c>
      <c r="CR99" s="30" t="str">
        <f t="shared" si="47"/>
        <v/>
      </c>
      <c r="CS99" s="130">
        <f t="shared" si="89"/>
        <v>0</v>
      </c>
      <c r="CT99" s="30">
        <f>IF(AND(CS4=0,CS99&gt;=0), "",CS99/CS4)</f>
        <v>0</v>
      </c>
      <c r="CU99" s="47">
        <f>IF(AND(CS124=0,CS99&gt;=0),"",CS99/CS124)</f>
        <v>0</v>
      </c>
      <c r="CV99" s="131">
        <f t="shared" si="90"/>
        <v>0</v>
      </c>
      <c r="CW99" s="30" t="str">
        <f>IF(AND(CV4=0,CV99&gt;=0), "",CV99/CV4)</f>
        <v/>
      </c>
      <c r="CX99" s="47" t="str">
        <f t="shared" si="48"/>
        <v/>
      </c>
    </row>
    <row r="100" spans="1:219" hidden="1" outlineLevel="1" x14ac:dyDescent="0.3">
      <c r="A100" s="29" t="s">
        <v>88</v>
      </c>
      <c r="B100" s="129">
        <f>+'N EERR TERRA'!B183</f>
        <v>0</v>
      </c>
      <c r="C100" s="30" t="str">
        <f>IF(AND(B4=0,B100&gt;=0), "",B100/B4)</f>
        <v/>
      </c>
      <c r="D100" s="47" t="str">
        <f>IF(AND(B124=0,B100&gt;=0),"",B100/B124)</f>
        <v/>
      </c>
      <c r="E100" s="129">
        <f>+'N EERR TERRA'!C183</f>
        <v>36.976468181229066</v>
      </c>
      <c r="F100" s="30">
        <f>IF(AND(E4=0,E100&gt;=0), "",E100/E4)</f>
        <v>3.7311031284793152E-3</v>
      </c>
      <c r="G100" s="47">
        <f>IF(AND(E124=0,E100&gt;=0),"",E100/E124)</f>
        <v>6.1596853955823115E-3</v>
      </c>
      <c r="H100" s="129">
        <f>+'N EERR TERRA'!D183</f>
        <v>0</v>
      </c>
      <c r="I100" s="30">
        <f>IF(AND(H4=0,H100&gt;=0), "",H100/H4)</f>
        <v>0</v>
      </c>
      <c r="J100" s="47">
        <f>IF(AND(H124=0,H100&gt;=0),"",H100/H124)</f>
        <v>0</v>
      </c>
      <c r="K100" s="30">
        <f t="shared" si="64"/>
        <v>-1</v>
      </c>
      <c r="L100" s="130">
        <f t="shared" si="79"/>
        <v>36.976468181229066</v>
      </c>
      <c r="M100" s="30">
        <f>IF(AND(L4=0,L100&gt;=0), "",L100/L4)</f>
        <v>2.103224921299511E-3</v>
      </c>
      <c r="N100" s="47">
        <f>IF(AND(L124=0,L100&gt;=0),"",L100/L124)</f>
        <v>3.3943616696118116E-3</v>
      </c>
      <c r="O100" s="129">
        <f>+'N EERR TERRA'!E183</f>
        <v>0</v>
      </c>
      <c r="P100" s="30">
        <f>IF(AND(O4=0,O100&gt;=0), "",O100/O4)</f>
        <v>0</v>
      </c>
      <c r="Q100" s="47">
        <f>IF(AND(O124=0,O100&gt;=0),"",O100/O124)</f>
        <v>0</v>
      </c>
      <c r="R100" s="30" t="str">
        <f t="shared" si="66"/>
        <v/>
      </c>
      <c r="S100" s="130">
        <f t="shared" si="80"/>
        <v>36.976468181229066</v>
      </c>
      <c r="T100" s="30">
        <f>IF(AND(S4=0,S100&gt;=0), "",S100/S4)</f>
        <v>1.0983779860532419E-3</v>
      </c>
      <c r="U100" s="47">
        <f>IF(AND(S124=0,S100&gt;=0),"",S100/S124)</f>
        <v>2.2161188113662949E-3</v>
      </c>
      <c r="V100" s="131"/>
      <c r="W100" s="30" t="str">
        <f>IF(AND(V4=0,V100&gt;=0), "",V100/V4)</f>
        <v/>
      </c>
      <c r="X100" s="47">
        <f t="shared" si="21"/>
        <v>1</v>
      </c>
      <c r="Y100" s="129">
        <f>+'N EERR TERRA'!F183</f>
        <v>0</v>
      </c>
      <c r="Z100" s="30">
        <f>IF(AND(Y4=0,Y100&gt;=0), "",Y100/Y4)</f>
        <v>0</v>
      </c>
      <c r="AA100" s="47">
        <f>IF(AND(Y124=0,Y100&gt;=0),"",Y100/Y124)</f>
        <v>0</v>
      </c>
      <c r="AB100" s="30" t="str">
        <f t="shared" si="22"/>
        <v/>
      </c>
      <c r="AC100" s="130">
        <f t="shared" si="81"/>
        <v>36.976468181229066</v>
      </c>
      <c r="AD100" s="30">
        <f>IF(AND(AC4=0,AC100&gt;=0), "",AC100/AC4)</f>
        <v>8.6967284810495263E-4</v>
      </c>
      <c r="AE100" s="47">
        <f>IF(AND(AC124=0,AC100&gt;=0),"",AC100/AC124)</f>
        <v>1.6192873350728168E-3</v>
      </c>
      <c r="AF100" s="129">
        <f>+'N EERR TERRA'!G183</f>
        <v>11.876592969526818</v>
      </c>
      <c r="AG100" s="30">
        <f>IF(AND(AF4=0,AF100&gt;=0), "",AF100/AF4)</f>
        <v>7.9309753613935772E-4</v>
      </c>
      <c r="AH100" s="47">
        <f>IF(AND(AF124=0,AF100&gt;=0),"",AF100/AF124)</f>
        <v>1.9052706004868021E-3</v>
      </c>
      <c r="AI100" s="30">
        <f t="shared" si="41"/>
        <v>1</v>
      </c>
      <c r="AJ100" s="130">
        <f t="shared" si="62"/>
        <v>48.853061150755885</v>
      </c>
      <c r="AK100" s="30">
        <f>IF(AND(AJ4=0,AJ100&gt;=0), "",AJ100/AJ4)</f>
        <v>8.4972748572428641E-4</v>
      </c>
      <c r="AL100" s="47">
        <f>IF(AND(AJ124=0,AJ100&gt;=0),"",AJ100/AJ124)</f>
        <v>1.6806143920365287E-3</v>
      </c>
      <c r="AM100" s="129">
        <f>+'N EERR TERRA'!H183</f>
        <v>0</v>
      </c>
      <c r="AN100" s="30">
        <f>IF(AND(AM4=0,AM100&gt;=0), "",AM100/AM4)</f>
        <v>0</v>
      </c>
      <c r="AO100" s="47">
        <f>IF(AND(AM124=0,AM100&gt;=0),"",AM100/AM124)</f>
        <v>0</v>
      </c>
      <c r="AP100" s="30">
        <f t="shared" si="42"/>
        <v>-1</v>
      </c>
      <c r="AQ100" s="130">
        <f t="shared" si="63"/>
        <v>48.853061150755885</v>
      </c>
      <c r="AR100" s="30">
        <f>IF(AND(AQ4=0,AQ100&gt;=0), "",AQ100/AQ4)</f>
        <v>7.0645744664386931E-4</v>
      </c>
      <c r="AS100" s="47">
        <f>IF(AND(AQ124=0,AQ100&gt;=0),"",AQ100/AQ124)</f>
        <v>1.4153525353007013E-3</v>
      </c>
      <c r="AT100" s="131">
        <f t="shared" si="82"/>
        <v>0</v>
      </c>
      <c r="AU100" s="30" t="str">
        <f>IF(AND(AT4=0,AT100&gt;=0), "",AT100/AT4)</f>
        <v/>
      </c>
      <c r="AV100" s="47">
        <f t="shared" si="23"/>
        <v>1</v>
      </c>
      <c r="AW100" s="131">
        <f t="shared" si="40"/>
        <v>8.1421768584593135</v>
      </c>
      <c r="AX100" s="30">
        <f>IF(AND(AW4=0,AW100&gt;=0), "",AW100/AW4)</f>
        <v>7.0645744664386931E-4</v>
      </c>
      <c r="AY100" s="47">
        <f>IF(AND(AW124=0,AW100&gt;=0),"",AW100/AW124)</f>
        <v>1.4153525353007013E-3</v>
      </c>
      <c r="AZ100" s="131">
        <f t="shared" si="70"/>
        <v>0</v>
      </c>
      <c r="BA100" s="30" t="str">
        <f>IF(AND(AZ4=0,AZ100&gt;=0), "",AZ100/AZ4)</f>
        <v/>
      </c>
      <c r="BB100" s="47">
        <f t="shared" si="24"/>
        <v>1</v>
      </c>
      <c r="BC100" s="129">
        <f>+'N EERR TERRA'!I183</f>
        <v>0</v>
      </c>
      <c r="BD100" s="30" t="str">
        <f>IF(AND(BC4=0,BC100&gt;=0), "",BC100/BC4)</f>
        <v/>
      </c>
      <c r="BE100" s="47" t="str">
        <f>IF(AND(BC124=0,BC100&gt;=0),"",BC100/BC124)</f>
        <v/>
      </c>
      <c r="BF100" s="30" t="str">
        <f t="shared" si="25"/>
        <v/>
      </c>
      <c r="BG100" s="130">
        <f t="shared" si="83"/>
        <v>48.853061150755885</v>
      </c>
      <c r="BH100" s="30">
        <f>IF(AND(BG4=0,BG100&gt;=0), "",BG100/BG4)</f>
        <v>7.0645744664386931E-4</v>
      </c>
      <c r="BI100" s="47">
        <f>IF(AND(BG124=0,BG100&gt;=0),"",BG100/BG124)</f>
        <v>1.4153525353007013E-3</v>
      </c>
      <c r="BJ100" s="129">
        <f>+'N EERR TERRA'!J183</f>
        <v>0</v>
      </c>
      <c r="BK100" s="30" t="str">
        <f>IF(AND(BJ4=0,BJ100&gt;=0), "",BJ100/BJ4)</f>
        <v/>
      </c>
      <c r="BL100" s="47" t="str">
        <f>IF(AND(BJ124=0,BJ100&gt;=0),"",BJ100/BJ124)</f>
        <v/>
      </c>
      <c r="BM100" s="30" t="str">
        <f t="shared" si="43"/>
        <v/>
      </c>
      <c r="BN100" s="130">
        <f t="shared" si="84"/>
        <v>48.853061150755885</v>
      </c>
      <c r="BO100" s="30">
        <f>IF(AND(BN4=0,BN100&gt;=0), "",BN100/BN4)</f>
        <v>7.0645744664386931E-4</v>
      </c>
      <c r="BP100" s="47">
        <f>IF(AND(BN124=0,BN100&gt;=0),"",BN100/BN124)</f>
        <v>1.4153525353007013E-3</v>
      </c>
      <c r="BQ100" s="129">
        <f>+'N EERR TERRA'!K183</f>
        <v>0</v>
      </c>
      <c r="BR100" s="30" t="str">
        <f>IF(AND(BQ4=0,BQ100&gt;=0), "",BQ100/BQ4)</f>
        <v/>
      </c>
      <c r="BS100" s="47" t="str">
        <f>IF(AND(BQ124=0,BQ100&gt;=0),"",BQ100/BQ124)</f>
        <v/>
      </c>
      <c r="BT100" s="30" t="str">
        <f t="shared" si="44"/>
        <v/>
      </c>
      <c r="BU100" s="130">
        <f t="shared" si="85"/>
        <v>48.853061150755885</v>
      </c>
      <c r="BV100" s="30">
        <f>IF(AND(BU4=0,BU100&gt;=0), "",BU100/BU4)</f>
        <v>7.0645744664386931E-4</v>
      </c>
      <c r="BW100" s="47">
        <f>IF(AND(BU124=0,BU100&gt;=0),"",BU100/BU124)</f>
        <v>1.4153525353007013E-3</v>
      </c>
      <c r="BX100" s="131">
        <f t="shared" si="86"/>
        <v>0</v>
      </c>
      <c r="BY100" s="30" t="str">
        <f>IF(AND(BX4=0,BX100&gt;=0), "",BX100/BX4)</f>
        <v/>
      </c>
      <c r="BZ100" s="47">
        <f t="shared" si="45"/>
        <v>1</v>
      </c>
      <c r="CA100" s="129">
        <f>+'N EERR TERRA'!L183</f>
        <v>0</v>
      </c>
      <c r="CB100" s="30" t="str">
        <f>IF(AND(CA4=0,CA100&gt;=0), "",CA100/CA4)</f>
        <v/>
      </c>
      <c r="CC100" s="47" t="str">
        <f>IF(AND(CA124=0,CA100&gt;=0),"",CA100/CA124)</f>
        <v/>
      </c>
      <c r="CD100" s="30" t="str">
        <f t="shared" si="26"/>
        <v/>
      </c>
      <c r="CE100" s="130">
        <f t="shared" si="87"/>
        <v>48.853061150755885</v>
      </c>
      <c r="CF100" s="30">
        <f>IF(AND(CE4=0,CE100&gt;=0), "",CE100/CE4)</f>
        <v>7.0645744664386931E-4</v>
      </c>
      <c r="CG100" s="47">
        <f>IF(AND(CE124=0,CE100&gt;=0),"",CE100/CE124)</f>
        <v>1.4153525353007013E-3</v>
      </c>
      <c r="CH100" s="129">
        <f>+'N EERR TERRA'!M183</f>
        <v>0</v>
      </c>
      <c r="CI100" s="30" t="str">
        <f>IF(AND(CH4=0,CH100&gt;=0), "",CH100/CH4)</f>
        <v/>
      </c>
      <c r="CJ100" s="47" t="str">
        <f>IF(AND(CH124=0,CH100&gt;=0),"",CH100/CH124)</f>
        <v/>
      </c>
      <c r="CK100" s="30" t="str">
        <f t="shared" si="46"/>
        <v/>
      </c>
      <c r="CL100" s="130">
        <f t="shared" si="88"/>
        <v>48.853061150755885</v>
      </c>
      <c r="CM100" s="30">
        <f>IF(AND(CL4=0,CL100&gt;=0), "",CL100/CL4)</f>
        <v>7.0645744664386931E-4</v>
      </c>
      <c r="CN100" s="47">
        <f>IF(AND(CL124=0,CL100&gt;=0),"",CL100/CL124)</f>
        <v>1.4153525353007013E-3</v>
      </c>
      <c r="CO100" s="129">
        <f>+'N EERR TERRA'!N183</f>
        <v>0</v>
      </c>
      <c r="CP100" s="30" t="str">
        <f>IF(AND(CO4=0,CO100&gt;=0), "",CO100/CO4)</f>
        <v/>
      </c>
      <c r="CQ100" s="47" t="str">
        <f>IF(AND(CO124=0,CO100&gt;=0),"",CO100/CO124)</f>
        <v/>
      </c>
      <c r="CR100" s="30" t="str">
        <f t="shared" si="47"/>
        <v/>
      </c>
      <c r="CS100" s="130">
        <f t="shared" si="89"/>
        <v>48.853061150755885</v>
      </c>
      <c r="CT100" s="30">
        <f>IF(AND(CS4=0,CS100&gt;=0), "",CS100/CS4)</f>
        <v>7.0645744664386931E-4</v>
      </c>
      <c r="CU100" s="47">
        <f>IF(AND(CS124=0,CS100&gt;=0),"",CS100/CS124)</f>
        <v>1.4153525353007013E-3</v>
      </c>
      <c r="CV100" s="131">
        <f t="shared" si="90"/>
        <v>0</v>
      </c>
      <c r="CW100" s="30" t="str">
        <f>IF(AND(CV4=0,CV100&gt;=0), "",CV100/CV4)</f>
        <v/>
      </c>
      <c r="CX100" s="47">
        <f t="shared" si="48"/>
        <v>1</v>
      </c>
    </row>
    <row r="101" spans="1:219" hidden="1" outlineLevel="1" x14ac:dyDescent="0.3">
      <c r="A101" s="29" t="s">
        <v>89</v>
      </c>
      <c r="B101" s="129">
        <f>+'N EERR TERRA'!B184</f>
        <v>0</v>
      </c>
      <c r="C101" s="30" t="str">
        <f>IF(AND(B4=0,B101&gt;=0), "",B101/B4)</f>
        <v/>
      </c>
      <c r="D101" s="47" t="str">
        <f>IF(AND(B124=0,B101&gt;=0),"",B101/B124)</f>
        <v/>
      </c>
      <c r="E101" s="129">
        <f>+'N EERR TERRA'!C184</f>
        <v>0</v>
      </c>
      <c r="F101" s="30">
        <f>IF(AND(E4=0,E101&gt;=0), "",E101/E4)</f>
        <v>0</v>
      </c>
      <c r="G101" s="47">
        <f>IF(AND(E124=0,E101&gt;=0),"",E101/E124)</f>
        <v>0</v>
      </c>
      <c r="H101" s="129">
        <f>+'N EERR TERRA'!D184</f>
        <v>0</v>
      </c>
      <c r="I101" s="30">
        <f>IF(AND(H4=0,H101&gt;=0), "",H101/H4)</f>
        <v>0</v>
      </c>
      <c r="J101" s="47">
        <f>IF(AND(H124=0,H101&gt;=0),"",H101/H124)</f>
        <v>0</v>
      </c>
      <c r="K101" s="30" t="str">
        <f t="shared" si="64"/>
        <v/>
      </c>
      <c r="L101" s="130">
        <f t="shared" si="79"/>
        <v>0</v>
      </c>
      <c r="M101" s="30">
        <f>IF(AND(L4=0,L101&gt;=0), "",L101/L4)</f>
        <v>0</v>
      </c>
      <c r="N101" s="47">
        <f>IF(AND(L124=0,L101&gt;=0),"",L101/L124)</f>
        <v>0</v>
      </c>
      <c r="O101" s="129">
        <f>+'N EERR TERRA'!E184</f>
        <v>0</v>
      </c>
      <c r="P101" s="30">
        <f>IF(AND(O4=0,O101&gt;=0), "",O101/O4)</f>
        <v>0</v>
      </c>
      <c r="Q101" s="47">
        <f>IF(AND(O124=0,O101&gt;=0),"",O101/O124)</f>
        <v>0</v>
      </c>
      <c r="R101" s="30" t="str">
        <f t="shared" si="66"/>
        <v/>
      </c>
      <c r="S101" s="130">
        <f t="shared" si="80"/>
        <v>0</v>
      </c>
      <c r="T101" s="30">
        <f>IF(AND(S4=0,S101&gt;=0), "",S101/S4)</f>
        <v>0</v>
      </c>
      <c r="U101" s="47">
        <f>IF(AND(S124=0,S101&gt;=0),"",S101/S124)</f>
        <v>0</v>
      </c>
      <c r="V101" s="131"/>
      <c r="W101" s="30" t="str">
        <f>IF(AND(V4=0,V101&gt;=0), "",V101/V4)</f>
        <v/>
      </c>
      <c r="X101" s="47" t="str">
        <f t="shared" si="21"/>
        <v/>
      </c>
      <c r="Y101" s="129">
        <f>+'N EERR TERRA'!F184</f>
        <v>0</v>
      </c>
      <c r="Z101" s="30">
        <f>IF(AND(Y4=0,Y101&gt;=0), "",Y101/Y4)</f>
        <v>0</v>
      </c>
      <c r="AA101" s="47">
        <f>IF(AND(Y124=0,Y101&gt;=0),"",Y101/Y124)</f>
        <v>0</v>
      </c>
      <c r="AB101" s="30" t="str">
        <f t="shared" si="22"/>
        <v/>
      </c>
      <c r="AC101" s="130">
        <f t="shared" si="81"/>
        <v>0</v>
      </c>
      <c r="AD101" s="30">
        <f>IF(AND(AC4=0,AC101&gt;=0), "",AC101/AC4)</f>
        <v>0</v>
      </c>
      <c r="AE101" s="47">
        <f>IF(AND(AC124=0,AC101&gt;=0),"",AC101/AC124)</f>
        <v>0</v>
      </c>
      <c r="AF101" s="129">
        <f>+'N EERR TERRA'!G184</f>
        <v>0</v>
      </c>
      <c r="AG101" s="30">
        <f>IF(AND(AF4=0,AF101&gt;=0), "",AF101/AF4)</f>
        <v>0</v>
      </c>
      <c r="AH101" s="47">
        <f>IF(AND(AF124=0,AF101&gt;=0),"",AF101/AF124)</f>
        <v>0</v>
      </c>
      <c r="AI101" s="30" t="str">
        <f t="shared" si="41"/>
        <v/>
      </c>
      <c r="AJ101" s="130">
        <f t="shared" si="62"/>
        <v>0</v>
      </c>
      <c r="AK101" s="30">
        <f>IF(AND(AJ4=0,AJ101&gt;=0), "",AJ101/AJ4)</f>
        <v>0</v>
      </c>
      <c r="AL101" s="47">
        <f>IF(AND(AJ124=0,AJ101&gt;=0),"",AJ101/AJ124)</f>
        <v>0</v>
      </c>
      <c r="AM101" s="129">
        <f>+'N EERR TERRA'!H184</f>
        <v>0</v>
      </c>
      <c r="AN101" s="30">
        <f>IF(AND(AM4=0,AM101&gt;=0), "",AM101/AM4)</f>
        <v>0</v>
      </c>
      <c r="AO101" s="47">
        <f>IF(AND(AM124=0,AM101&gt;=0),"",AM101/AM124)</f>
        <v>0</v>
      </c>
      <c r="AP101" s="30" t="str">
        <f t="shared" si="42"/>
        <v/>
      </c>
      <c r="AQ101" s="130">
        <f t="shared" si="63"/>
        <v>0</v>
      </c>
      <c r="AR101" s="30">
        <f>IF(AND(AQ4=0,AQ101&gt;=0), "",AQ101/AQ4)</f>
        <v>0</v>
      </c>
      <c r="AS101" s="47">
        <f>IF(AND(AQ124=0,AQ101&gt;=0),"",AQ101/AQ124)</f>
        <v>0</v>
      </c>
      <c r="AT101" s="131">
        <f t="shared" si="82"/>
        <v>0</v>
      </c>
      <c r="AU101" s="30" t="str">
        <f>IF(AND(AT4=0,AT101&gt;=0), "",AT101/AT4)</f>
        <v/>
      </c>
      <c r="AV101" s="47" t="str">
        <f t="shared" si="23"/>
        <v/>
      </c>
      <c r="AW101" s="131">
        <f t="shared" si="40"/>
        <v>0</v>
      </c>
      <c r="AX101" s="30">
        <f>IF(AND(AW4=0,AW101&gt;=0), "",AW101/AW4)</f>
        <v>0</v>
      </c>
      <c r="AY101" s="47">
        <f>IF(AND(AW124=0,AW101&gt;=0),"",AW101/AW124)</f>
        <v>0</v>
      </c>
      <c r="AZ101" s="131">
        <f t="shared" si="70"/>
        <v>0</v>
      </c>
      <c r="BA101" s="30" t="str">
        <f>IF(AND(AZ4=0,AZ101&gt;=0), "",AZ101/AZ4)</f>
        <v/>
      </c>
      <c r="BB101" s="47" t="str">
        <f t="shared" si="24"/>
        <v/>
      </c>
      <c r="BC101" s="129">
        <f>+'N EERR TERRA'!I184</f>
        <v>0</v>
      </c>
      <c r="BD101" s="30" t="str">
        <f>IF(AND(BC4=0,BC101&gt;=0), "",BC101/BC4)</f>
        <v/>
      </c>
      <c r="BE101" s="47" t="str">
        <f>IF(AND(BC124=0,BC101&gt;=0),"",BC101/BC124)</f>
        <v/>
      </c>
      <c r="BF101" s="30" t="str">
        <f t="shared" si="25"/>
        <v/>
      </c>
      <c r="BG101" s="130">
        <f t="shared" si="83"/>
        <v>0</v>
      </c>
      <c r="BH101" s="30">
        <f>IF(AND(BG4=0,BG101&gt;=0), "",BG101/BG4)</f>
        <v>0</v>
      </c>
      <c r="BI101" s="47">
        <f>IF(AND(BG124=0,BG101&gt;=0),"",BG101/BG124)</f>
        <v>0</v>
      </c>
      <c r="BJ101" s="129">
        <f>+'N EERR TERRA'!J184</f>
        <v>0</v>
      </c>
      <c r="BK101" s="30" t="str">
        <f>IF(AND(BJ4=0,BJ101&gt;=0), "",BJ101/BJ4)</f>
        <v/>
      </c>
      <c r="BL101" s="47" t="str">
        <f>IF(AND(BJ124=0,BJ101&gt;=0),"",BJ101/BJ124)</f>
        <v/>
      </c>
      <c r="BM101" s="30" t="str">
        <f t="shared" si="43"/>
        <v/>
      </c>
      <c r="BN101" s="130">
        <f t="shared" si="84"/>
        <v>0</v>
      </c>
      <c r="BO101" s="30">
        <f>IF(AND(BN4=0,BN101&gt;=0), "",BN101/BN4)</f>
        <v>0</v>
      </c>
      <c r="BP101" s="47">
        <f>IF(AND(BN124=0,BN101&gt;=0),"",BN101/BN124)</f>
        <v>0</v>
      </c>
      <c r="BQ101" s="129">
        <f>+'N EERR TERRA'!K184</f>
        <v>0</v>
      </c>
      <c r="BR101" s="30" t="str">
        <f>IF(AND(BQ4=0,BQ101&gt;=0), "",BQ101/BQ4)</f>
        <v/>
      </c>
      <c r="BS101" s="47" t="str">
        <f>IF(AND(BQ124=0,BQ101&gt;=0),"",BQ101/BQ124)</f>
        <v/>
      </c>
      <c r="BT101" s="30" t="str">
        <f t="shared" si="44"/>
        <v/>
      </c>
      <c r="BU101" s="130">
        <f t="shared" si="85"/>
        <v>0</v>
      </c>
      <c r="BV101" s="30">
        <f>IF(AND(BU4=0,BU101&gt;=0), "",BU101/BU4)</f>
        <v>0</v>
      </c>
      <c r="BW101" s="47">
        <f>IF(AND(BU124=0,BU101&gt;=0),"",BU101/BU124)</f>
        <v>0</v>
      </c>
      <c r="BX101" s="131">
        <f t="shared" si="86"/>
        <v>0</v>
      </c>
      <c r="BY101" s="30" t="str">
        <f>IF(AND(BX4=0,BX101&gt;=0), "",BX101/BX4)</f>
        <v/>
      </c>
      <c r="BZ101" s="47" t="str">
        <f t="shared" si="45"/>
        <v/>
      </c>
      <c r="CA101" s="129">
        <f>+'N EERR TERRA'!L184</f>
        <v>0</v>
      </c>
      <c r="CB101" s="30" t="str">
        <f>IF(AND(CA4=0,CA101&gt;=0), "",CA101/CA4)</f>
        <v/>
      </c>
      <c r="CC101" s="47" t="str">
        <f>IF(AND(CA124=0,CA101&gt;=0),"",CA101/CA124)</f>
        <v/>
      </c>
      <c r="CD101" s="30" t="str">
        <f t="shared" si="26"/>
        <v/>
      </c>
      <c r="CE101" s="130">
        <f t="shared" si="87"/>
        <v>0</v>
      </c>
      <c r="CF101" s="30">
        <f>IF(AND(CE4=0,CE101&gt;=0), "",CE101/CE4)</f>
        <v>0</v>
      </c>
      <c r="CG101" s="47">
        <f>IF(AND(CE124=0,CE101&gt;=0),"",CE101/CE124)</f>
        <v>0</v>
      </c>
      <c r="CH101" s="129">
        <f>+'N EERR TERRA'!M184</f>
        <v>0</v>
      </c>
      <c r="CI101" s="30" t="str">
        <f>IF(AND(CH4=0,CH101&gt;=0), "",CH101/CH4)</f>
        <v/>
      </c>
      <c r="CJ101" s="47" t="str">
        <f>IF(AND(CH124=0,CH101&gt;=0),"",CH101/CH124)</f>
        <v/>
      </c>
      <c r="CK101" s="30" t="str">
        <f t="shared" si="46"/>
        <v/>
      </c>
      <c r="CL101" s="130">
        <f t="shared" si="88"/>
        <v>0</v>
      </c>
      <c r="CM101" s="30">
        <f>IF(AND(CL4=0,CL101&gt;=0), "",CL101/CL4)</f>
        <v>0</v>
      </c>
      <c r="CN101" s="47">
        <f>IF(AND(CL124=0,CL101&gt;=0),"",CL101/CL124)</f>
        <v>0</v>
      </c>
      <c r="CO101" s="129">
        <f>+'N EERR TERRA'!N184</f>
        <v>0</v>
      </c>
      <c r="CP101" s="30" t="str">
        <f>IF(AND(CO4=0,CO101&gt;=0), "",CO101/CO4)</f>
        <v/>
      </c>
      <c r="CQ101" s="47" t="str">
        <f>IF(AND(CO124=0,CO101&gt;=0),"",CO101/CO124)</f>
        <v/>
      </c>
      <c r="CR101" s="30" t="str">
        <f t="shared" si="47"/>
        <v/>
      </c>
      <c r="CS101" s="130">
        <f t="shared" si="89"/>
        <v>0</v>
      </c>
      <c r="CT101" s="30">
        <f>IF(AND(CS4=0,CS101&gt;=0), "",CS101/CS4)</f>
        <v>0</v>
      </c>
      <c r="CU101" s="47">
        <f>IF(AND(CS124=0,CS101&gt;=0),"",CS101/CS124)</f>
        <v>0</v>
      </c>
      <c r="CV101" s="131">
        <f t="shared" si="90"/>
        <v>0</v>
      </c>
      <c r="CW101" s="30" t="str">
        <f>IF(AND(CV4=0,CV101&gt;=0), "",CV101/CV4)</f>
        <v/>
      </c>
      <c r="CX101" s="47" t="str">
        <f t="shared" si="48"/>
        <v/>
      </c>
    </row>
    <row r="102" spans="1:219" hidden="1" outlineLevel="1" x14ac:dyDescent="0.3">
      <c r="A102" s="29" t="s">
        <v>90</v>
      </c>
      <c r="B102" s="129">
        <f>+'N EERR TERRA'!B185</f>
        <v>0</v>
      </c>
      <c r="C102" s="30" t="str">
        <f>IF(AND(B4=0,B102&gt;=0), "",B102/B4)</f>
        <v/>
      </c>
      <c r="D102" s="47" t="str">
        <f>IF(AND(B124=0,B102&gt;=0),"",B102/B124)</f>
        <v/>
      </c>
      <c r="E102" s="129">
        <f>+'N EERR TERRA'!C185</f>
        <v>0</v>
      </c>
      <c r="F102" s="30">
        <f>IF(AND(E4=0,E102&gt;=0), "",E102/E4)</f>
        <v>0</v>
      </c>
      <c r="G102" s="47">
        <f>IF(AND(E124=0,E102&gt;=0),"",E102/E124)</f>
        <v>0</v>
      </c>
      <c r="H102" s="129">
        <f>+'N EERR TERRA'!D185</f>
        <v>0</v>
      </c>
      <c r="I102" s="30">
        <f>IF(AND(H4=0,H102&gt;=0), "",H102/H4)</f>
        <v>0</v>
      </c>
      <c r="J102" s="47">
        <f>IF(AND(H124=0,H102&gt;=0),"",H102/H124)</f>
        <v>0</v>
      </c>
      <c r="K102" s="30" t="str">
        <f t="shared" si="64"/>
        <v/>
      </c>
      <c r="L102" s="130">
        <f t="shared" si="79"/>
        <v>0</v>
      </c>
      <c r="M102" s="30">
        <f>IF(AND(L4=0,L102&gt;=0), "",L102/L4)</f>
        <v>0</v>
      </c>
      <c r="N102" s="47">
        <f>IF(AND(L124=0,L102&gt;=0),"",L102/L124)</f>
        <v>0</v>
      </c>
      <c r="O102" s="129">
        <f>+'N EERR TERRA'!E185</f>
        <v>0</v>
      </c>
      <c r="P102" s="30">
        <f>IF(AND(O4=0,O102&gt;=0), "",O102/O4)</f>
        <v>0</v>
      </c>
      <c r="Q102" s="47">
        <f>IF(AND(O124=0,O102&gt;=0),"",O102/O124)</f>
        <v>0</v>
      </c>
      <c r="R102" s="30" t="str">
        <f t="shared" si="66"/>
        <v/>
      </c>
      <c r="S102" s="130">
        <f t="shared" si="80"/>
        <v>0</v>
      </c>
      <c r="T102" s="30">
        <f>IF(AND(S4=0,S102&gt;=0), "",S102/S4)</f>
        <v>0</v>
      </c>
      <c r="U102" s="47">
        <f>IF(AND(S124=0,S102&gt;=0),"",S102/S124)</f>
        <v>0</v>
      </c>
      <c r="V102" s="131"/>
      <c r="W102" s="30" t="str">
        <f>IF(AND(V4=0,V102&gt;=0), "",V102/V4)</f>
        <v/>
      </c>
      <c r="X102" s="47" t="str">
        <f t="shared" ref="X102:X114" si="91">IF(AND(V102=0,S102&gt;0),100%,IF(AND(V102&lt;0,S102=0),(V102-S102)/V102,IF(AND(V102&gt;0,S102&gt;0),(S102-V102)/V102,IF(AND(V102=0,S102=0),"",(S102-V102)/V102))))</f>
        <v/>
      </c>
      <c r="Y102" s="129">
        <f>+'N EERR TERRA'!F185</f>
        <v>0</v>
      </c>
      <c r="Z102" s="30">
        <f>IF(AND(Y4=0,Y102&gt;=0), "",Y102/Y4)</f>
        <v>0</v>
      </c>
      <c r="AA102" s="47">
        <f>IF(AND(Y124=0,Y102&gt;=0),"",Y102/Y124)</f>
        <v>0</v>
      </c>
      <c r="AB102" s="30" t="str">
        <f t="shared" ref="AB102:AB114" si="92">IF(AND(O102=0,Y102&gt;0),100%,IF(AND(O102&lt;0,Y102=0),(O102-Y102)/O102,IF(AND(O102&gt;0,Y102&gt;0),(Y102-O102)/O102,IF(AND(O102=0,Y102=0),"",(Y102-O102)/O102))))</f>
        <v/>
      </c>
      <c r="AC102" s="130">
        <f t="shared" si="81"/>
        <v>0</v>
      </c>
      <c r="AD102" s="30">
        <f>IF(AND(AC4=0,AC102&gt;=0), "",AC102/AC4)</f>
        <v>0</v>
      </c>
      <c r="AE102" s="47">
        <f>IF(AND(AC124=0,AC102&gt;=0),"",AC102/AC124)</f>
        <v>0</v>
      </c>
      <c r="AF102" s="129">
        <f>+'N EERR TERRA'!G185</f>
        <v>0</v>
      </c>
      <c r="AG102" s="30">
        <f>IF(AND(AF4=0,AF102&gt;=0), "",AF102/AF4)</f>
        <v>0</v>
      </c>
      <c r="AH102" s="47">
        <f>IF(AND(AF124=0,AF102&gt;=0),"",AF102/AF124)</f>
        <v>0</v>
      </c>
      <c r="AI102" s="30" t="str">
        <f t="shared" si="41"/>
        <v/>
      </c>
      <c r="AJ102" s="130">
        <f t="shared" si="62"/>
        <v>0</v>
      </c>
      <c r="AK102" s="30">
        <f>IF(AND(AJ4=0,AJ102&gt;=0), "",AJ102/AJ4)</f>
        <v>0</v>
      </c>
      <c r="AL102" s="47">
        <f>IF(AND(AJ124=0,AJ102&gt;=0),"",AJ102/AJ124)</f>
        <v>0</v>
      </c>
      <c r="AM102" s="129">
        <f>+'N EERR TERRA'!H185</f>
        <v>0</v>
      </c>
      <c r="AN102" s="30">
        <f>IF(AND(AM4=0,AM102&gt;=0), "",AM102/AM4)</f>
        <v>0</v>
      </c>
      <c r="AO102" s="47">
        <f>IF(AND(AM124=0,AM102&gt;=0),"",AM102/AM124)</f>
        <v>0</v>
      </c>
      <c r="AP102" s="30" t="str">
        <f t="shared" si="42"/>
        <v/>
      </c>
      <c r="AQ102" s="130">
        <f t="shared" si="63"/>
        <v>0</v>
      </c>
      <c r="AR102" s="30">
        <f>IF(AND(AQ4=0,AQ102&gt;=0), "",AQ102/AQ4)</f>
        <v>0</v>
      </c>
      <c r="AS102" s="47">
        <f>IF(AND(AQ124=0,AQ102&gt;=0),"",AQ102/AQ124)</f>
        <v>0</v>
      </c>
      <c r="AT102" s="131">
        <f t="shared" si="82"/>
        <v>0</v>
      </c>
      <c r="AU102" s="30" t="str">
        <f>IF(AND(AT4=0,AT102&gt;=0), "",AT102/AT4)</f>
        <v/>
      </c>
      <c r="AV102" s="47" t="str">
        <f t="shared" ref="AV102:AV114" si="93">IF(AND(AT102=0,AQ102&gt;0),100%,IF(AND(AT102&lt;0,AQ102=0),(AT102-AQ102)/AT102,IF(AND(AT102&gt;0,AQ102&gt;0),(AQ102-AT102)/AT102,IF(AND(AT102=0,AQ102=0),"",(AQ102-AT102)/AT102))))</f>
        <v/>
      </c>
      <c r="AW102" s="131">
        <f t="shared" si="40"/>
        <v>0</v>
      </c>
      <c r="AX102" s="30">
        <f>IF(AND(AW4=0,AW102&gt;=0), "",AW102/AW4)</f>
        <v>0</v>
      </c>
      <c r="AY102" s="47">
        <f>IF(AND(AW124=0,AW102&gt;=0),"",AW102/AW124)</f>
        <v>0</v>
      </c>
      <c r="AZ102" s="131">
        <f t="shared" si="70"/>
        <v>0</v>
      </c>
      <c r="BA102" s="30" t="str">
        <f>IF(AND(AZ4=0,AZ102&gt;=0), "",AZ102/AZ4)</f>
        <v/>
      </c>
      <c r="BB102" s="47" t="str">
        <f t="shared" ref="BB102:BB114" si="94">IF(AND(AZ102=0,AW102&gt;0),100%,IF(AND(AZ102&lt;0,AW102=0),(AZ102-AW102)/AZ102,IF(AND(AZ102&gt;0,AW102&gt;0),(AW102-AZ102)/AZ102,IF(AND(AZ102=0,AW102=0),"",(AW102-AZ102)/AZ102))))</f>
        <v/>
      </c>
      <c r="BC102" s="129">
        <f>+'N EERR TERRA'!I185</f>
        <v>0</v>
      </c>
      <c r="BD102" s="30" t="str">
        <f>IF(AND(BC4=0,BC102&gt;=0), "",BC102/BC4)</f>
        <v/>
      </c>
      <c r="BE102" s="47" t="str">
        <f>IF(AND(BC124=0,BC102&gt;=0),"",BC102/BC124)</f>
        <v/>
      </c>
      <c r="BF102" s="30" t="str">
        <f t="shared" ref="BF102:BF114" si="95">IF(AND(AM102=0,BC102&gt;0),100%,IF(AND(AM102&lt;0,BC102=0),(AM102-BC102)/AM102,IF(AND(AM102&gt;0,BC102&gt;0),(BC102-AM102)/AM102,IF(AND(AM102=0,BC102=0),"",(BC102-AM102)/AM102))))</f>
        <v/>
      </c>
      <c r="BG102" s="130">
        <f t="shared" si="83"/>
        <v>0</v>
      </c>
      <c r="BH102" s="30">
        <f>IF(AND(BG4=0,BG102&gt;=0), "",BG102/BG4)</f>
        <v>0</v>
      </c>
      <c r="BI102" s="47">
        <f>IF(AND(BG124=0,BG102&gt;=0),"",BG102/BG124)</f>
        <v>0</v>
      </c>
      <c r="BJ102" s="129">
        <f>+'N EERR TERRA'!J185</f>
        <v>0</v>
      </c>
      <c r="BK102" s="30" t="str">
        <f>IF(AND(BJ4=0,BJ102&gt;=0), "",BJ102/BJ4)</f>
        <v/>
      </c>
      <c r="BL102" s="47" t="str">
        <f>IF(AND(BJ124=0,BJ102&gt;=0),"",BJ102/BJ124)</f>
        <v/>
      </c>
      <c r="BM102" s="30" t="str">
        <f t="shared" si="43"/>
        <v/>
      </c>
      <c r="BN102" s="130">
        <f t="shared" si="84"/>
        <v>0</v>
      </c>
      <c r="BO102" s="30">
        <f>IF(AND(BN4=0,BN102&gt;=0), "",BN102/BN4)</f>
        <v>0</v>
      </c>
      <c r="BP102" s="47">
        <f>IF(AND(BN124=0,BN102&gt;=0),"",BN102/BN124)</f>
        <v>0</v>
      </c>
      <c r="BQ102" s="129">
        <f>+'N EERR TERRA'!K185</f>
        <v>0</v>
      </c>
      <c r="BR102" s="30" t="str">
        <f>IF(AND(BQ4=0,BQ102&gt;=0), "",BQ102/BQ4)</f>
        <v/>
      </c>
      <c r="BS102" s="47" t="str">
        <f>IF(AND(BQ124=0,BQ102&gt;=0),"",BQ102/BQ124)</f>
        <v/>
      </c>
      <c r="BT102" s="30" t="str">
        <f t="shared" si="44"/>
        <v/>
      </c>
      <c r="BU102" s="130">
        <f t="shared" si="85"/>
        <v>0</v>
      </c>
      <c r="BV102" s="30">
        <f>IF(AND(BU4=0,BU102&gt;=0), "",BU102/BU4)</f>
        <v>0</v>
      </c>
      <c r="BW102" s="47">
        <f>IF(AND(BU124=0,BU102&gt;=0),"",BU102/BU124)</f>
        <v>0</v>
      </c>
      <c r="BX102" s="131">
        <f t="shared" si="86"/>
        <v>0</v>
      </c>
      <c r="BY102" s="30" t="str">
        <f>IF(AND(BX4=0,BX102&gt;=0), "",BX102/BX4)</f>
        <v/>
      </c>
      <c r="BZ102" s="47" t="str">
        <f t="shared" si="45"/>
        <v/>
      </c>
      <c r="CA102" s="129">
        <f>+'N EERR TERRA'!L185</f>
        <v>0</v>
      </c>
      <c r="CB102" s="30" t="str">
        <f>IF(AND(CA4=0,CA102&gt;=0), "",CA102/CA4)</f>
        <v/>
      </c>
      <c r="CC102" s="47" t="str">
        <f>IF(AND(CA124=0,CA102&gt;=0),"",CA102/CA124)</f>
        <v/>
      </c>
      <c r="CD102" s="30" t="str">
        <f t="shared" ref="CD102:CD114" si="96">IF(AND(BQ102=0,CA102&gt;0),100%,IF(AND(BQ102&lt;0,CA102=0),(BQ102-CA102)/BQ102,IF(AND(BQ102&gt;0,CA102&gt;0),(CA102-BQ102)/BQ102,IF(AND(BQ102=0,CA102=0),"",(CA102-BQ102)/BQ102))))</f>
        <v/>
      </c>
      <c r="CE102" s="130">
        <f t="shared" si="87"/>
        <v>0</v>
      </c>
      <c r="CF102" s="30">
        <f>IF(AND(CE4=0,CE102&gt;=0), "",CE102/CE4)</f>
        <v>0</v>
      </c>
      <c r="CG102" s="47">
        <f>IF(AND(CE124=0,CE102&gt;=0),"",CE102/CE124)</f>
        <v>0</v>
      </c>
      <c r="CH102" s="129">
        <f>+'N EERR TERRA'!M185</f>
        <v>0</v>
      </c>
      <c r="CI102" s="30" t="str">
        <f>IF(AND(CH4=0,CH102&gt;=0), "",CH102/CH4)</f>
        <v/>
      </c>
      <c r="CJ102" s="47" t="str">
        <f>IF(AND(CH124=0,CH102&gt;=0),"",CH102/CH124)</f>
        <v/>
      </c>
      <c r="CK102" s="30" t="str">
        <f t="shared" si="46"/>
        <v/>
      </c>
      <c r="CL102" s="130">
        <f t="shared" si="88"/>
        <v>0</v>
      </c>
      <c r="CM102" s="30">
        <f>IF(AND(CL4=0,CL102&gt;=0), "",CL102/CL4)</f>
        <v>0</v>
      </c>
      <c r="CN102" s="47">
        <f>IF(AND(CL124=0,CL102&gt;=0),"",CL102/CL124)</f>
        <v>0</v>
      </c>
      <c r="CO102" s="129">
        <f>+'N EERR TERRA'!N185</f>
        <v>0</v>
      </c>
      <c r="CP102" s="30" t="str">
        <f>IF(AND(CO4=0,CO102&gt;=0), "",CO102/CO4)</f>
        <v/>
      </c>
      <c r="CQ102" s="47" t="str">
        <f>IF(AND(CO124=0,CO102&gt;=0),"",CO102/CO124)</f>
        <v/>
      </c>
      <c r="CR102" s="30" t="str">
        <f t="shared" si="47"/>
        <v/>
      </c>
      <c r="CS102" s="130">
        <f t="shared" si="89"/>
        <v>0</v>
      </c>
      <c r="CT102" s="30">
        <f>IF(AND(CS4=0,CS102&gt;=0), "",CS102/CS4)</f>
        <v>0</v>
      </c>
      <c r="CU102" s="47">
        <f>IF(AND(CS124=0,CS102&gt;=0),"",CS102/CS124)</f>
        <v>0</v>
      </c>
      <c r="CV102" s="131">
        <f t="shared" si="90"/>
        <v>0</v>
      </c>
      <c r="CW102" s="30" t="str">
        <f>IF(AND(CV4=0,CV102&gt;=0), "",CV102/CV4)</f>
        <v/>
      </c>
      <c r="CX102" s="47" t="str">
        <f t="shared" si="48"/>
        <v/>
      </c>
    </row>
    <row r="103" spans="1:219" hidden="1" outlineLevel="1" x14ac:dyDescent="0.3">
      <c r="A103" s="29"/>
      <c r="B103" s="129"/>
      <c r="C103" s="15"/>
      <c r="D103" s="46"/>
      <c r="E103" s="129"/>
      <c r="F103" s="15"/>
      <c r="G103" s="46"/>
      <c r="H103" s="129"/>
      <c r="I103" s="15"/>
      <c r="J103" s="46"/>
      <c r="K103" s="32" t="str">
        <f t="shared" si="64"/>
        <v/>
      </c>
      <c r="M103" s="15"/>
      <c r="N103" s="46"/>
      <c r="O103" s="129"/>
      <c r="P103" s="15"/>
      <c r="Q103" s="46"/>
      <c r="R103" s="32" t="str">
        <f t="shared" si="66"/>
        <v/>
      </c>
      <c r="T103" s="15"/>
      <c r="U103" s="46"/>
      <c r="V103" s="131"/>
      <c r="W103" s="15"/>
      <c r="X103" s="92" t="str">
        <f t="shared" si="91"/>
        <v/>
      </c>
      <c r="Y103" s="129"/>
      <c r="Z103" s="15"/>
      <c r="AA103" s="46"/>
      <c r="AB103" s="32" t="str">
        <f t="shared" si="92"/>
        <v/>
      </c>
      <c r="AC103" s="130">
        <f t="shared" si="81"/>
        <v>0</v>
      </c>
      <c r="AD103" s="15"/>
      <c r="AE103" s="46"/>
      <c r="AF103" s="129"/>
      <c r="AG103" s="15"/>
      <c r="AH103" s="46"/>
      <c r="AI103" s="32" t="str">
        <f t="shared" si="41"/>
        <v/>
      </c>
      <c r="AJ103" s="130">
        <f t="shared" si="62"/>
        <v>0</v>
      </c>
      <c r="AK103" s="15"/>
      <c r="AL103" s="46"/>
      <c r="AM103" s="129"/>
      <c r="AN103" s="15"/>
      <c r="AO103" s="46"/>
      <c r="AP103" s="32" t="str">
        <f t="shared" si="42"/>
        <v/>
      </c>
      <c r="AQ103" s="130">
        <f t="shared" si="63"/>
        <v>0</v>
      </c>
      <c r="AR103" s="15"/>
      <c r="AS103" s="46"/>
      <c r="AT103" s="131"/>
      <c r="AU103" s="15"/>
      <c r="AV103" s="92" t="str">
        <f t="shared" si="93"/>
        <v/>
      </c>
      <c r="AW103" s="131"/>
      <c r="AX103" s="15"/>
      <c r="AY103" s="46"/>
      <c r="AZ103" s="131"/>
      <c r="BA103" s="15"/>
      <c r="BB103" s="92" t="str">
        <f t="shared" si="94"/>
        <v/>
      </c>
      <c r="BC103" s="129"/>
      <c r="BD103" s="15"/>
      <c r="BE103" s="46"/>
      <c r="BF103" s="32" t="str">
        <f t="shared" si="95"/>
        <v/>
      </c>
      <c r="BG103" s="130">
        <f t="shared" si="83"/>
        <v>0</v>
      </c>
      <c r="BH103" s="15"/>
      <c r="BI103" s="46"/>
      <c r="BJ103" s="129"/>
      <c r="BK103" s="15"/>
      <c r="BL103" s="46"/>
      <c r="BM103" s="32" t="str">
        <f t="shared" si="43"/>
        <v/>
      </c>
      <c r="BN103" s="130">
        <f t="shared" si="84"/>
        <v>0</v>
      </c>
      <c r="BO103" s="15"/>
      <c r="BP103" s="46"/>
      <c r="BQ103" s="129"/>
      <c r="BR103" s="15"/>
      <c r="BS103" s="46"/>
      <c r="BT103" s="32" t="str">
        <f t="shared" si="44"/>
        <v/>
      </c>
      <c r="BU103" s="130">
        <f t="shared" si="85"/>
        <v>0</v>
      </c>
      <c r="BV103" s="15"/>
      <c r="BW103" s="46"/>
      <c r="BX103" s="131"/>
      <c r="BY103" s="15"/>
      <c r="BZ103" s="92" t="str">
        <f t="shared" si="45"/>
        <v/>
      </c>
      <c r="CA103" s="129"/>
      <c r="CB103" s="15"/>
      <c r="CC103" s="46"/>
      <c r="CD103" s="32" t="str">
        <f t="shared" si="96"/>
        <v/>
      </c>
      <c r="CE103" s="130">
        <f t="shared" si="87"/>
        <v>0</v>
      </c>
      <c r="CF103" s="15"/>
      <c r="CG103" s="46"/>
      <c r="CH103" s="129"/>
      <c r="CI103" s="15"/>
      <c r="CJ103" s="46"/>
      <c r="CK103" s="32" t="str">
        <f t="shared" si="46"/>
        <v/>
      </c>
      <c r="CL103" s="130">
        <f t="shared" si="88"/>
        <v>0</v>
      </c>
      <c r="CM103" s="15"/>
      <c r="CN103" s="46"/>
      <c r="CO103" s="129"/>
      <c r="CP103" s="15"/>
      <c r="CQ103" s="46"/>
      <c r="CR103" s="32" t="str">
        <f t="shared" si="47"/>
        <v/>
      </c>
      <c r="CS103" s="130">
        <f t="shared" si="89"/>
        <v>0</v>
      </c>
      <c r="CT103" s="15"/>
      <c r="CU103" s="46"/>
      <c r="CV103" s="131"/>
      <c r="CW103" s="15"/>
      <c r="CX103" s="92" t="str">
        <f t="shared" si="48"/>
        <v/>
      </c>
    </row>
    <row r="104" spans="1:219" s="6" customFormat="1" collapsed="1" x14ac:dyDescent="0.3">
      <c r="A104" s="37" t="s">
        <v>35</v>
      </c>
      <c r="B104" s="126">
        <f>SUM(B105:B107)</f>
        <v>0</v>
      </c>
      <c r="C104" s="38" t="str">
        <f>IF(AND(B4=0,B104&gt;=0), "",B104/B4)</f>
        <v/>
      </c>
      <c r="D104" s="43" t="str">
        <f>IF(AND(B124=0,B104&gt;=0),"",B104/B124)</f>
        <v/>
      </c>
      <c r="E104" s="126">
        <f>SUM(E105:E107)</f>
        <v>0</v>
      </c>
      <c r="F104" s="38">
        <f>IF(AND(E4=0,E104&gt;=0), "",E104/E4)</f>
        <v>0</v>
      </c>
      <c r="G104" s="43">
        <f>IF(AND(E124=0,E104&gt;=0),"",E104/E124)</f>
        <v>0</v>
      </c>
      <c r="H104" s="126">
        <f>SUM(H105:H107)</f>
        <v>0</v>
      </c>
      <c r="I104" s="38">
        <f>IF(AND(H4=0,H104&gt;=0), "",H104/H4)</f>
        <v>0</v>
      </c>
      <c r="J104" s="43">
        <f>IF(AND(H124=0,H104&gt;=0),"",H104/H124)</f>
        <v>0</v>
      </c>
      <c r="K104" s="38" t="str">
        <f t="shared" si="64"/>
        <v/>
      </c>
      <c r="L104" s="127">
        <f>SUM(L105:L107)</f>
        <v>0</v>
      </c>
      <c r="M104" s="38">
        <f>IF(AND(L4=0,L104&gt;=0), "",L104/L4)</f>
        <v>0</v>
      </c>
      <c r="N104" s="43">
        <f>IF(AND(L124=0,L104&gt;=0),"",L104/L124)</f>
        <v>0</v>
      </c>
      <c r="O104" s="126">
        <f>SUM(O105:O107)</f>
        <v>0</v>
      </c>
      <c r="P104" s="38">
        <f>IF(AND(O4=0,O104&gt;=0), "",O104/O4)</f>
        <v>0</v>
      </c>
      <c r="Q104" s="43">
        <f>IF(AND(O124=0,O104&gt;=0),"",O104/O124)</f>
        <v>0</v>
      </c>
      <c r="R104" s="38" t="str">
        <f t="shared" si="66"/>
        <v/>
      </c>
      <c r="S104" s="127">
        <f>SUM(S105:S107)</f>
        <v>0</v>
      </c>
      <c r="T104" s="38">
        <f>IF(AND(S4=0,S104&gt;=0), "",S104/S4)</f>
        <v>0</v>
      </c>
      <c r="U104" s="43">
        <f>IF(AND(S124=0,S104&gt;=0),"",S104/S124)</f>
        <v>0</v>
      </c>
      <c r="V104" s="128">
        <f>SUM(V105:V107)</f>
        <v>0</v>
      </c>
      <c r="W104" s="38" t="str">
        <f>IF(AND(V4=0,V104&gt;=0), "",V104/V4)</f>
        <v/>
      </c>
      <c r="X104" s="91" t="str">
        <f t="shared" si="91"/>
        <v/>
      </c>
      <c r="Y104" s="126">
        <f>SUM(Y105:Y107)</f>
        <v>0</v>
      </c>
      <c r="Z104" s="38">
        <f>IF(AND(Y4=0,Y104&gt;=0), "",Y104/Y4)</f>
        <v>0</v>
      </c>
      <c r="AA104" s="43">
        <f>IF(AND(Y124=0,Y104&gt;=0),"",Y104/Y124)</f>
        <v>0</v>
      </c>
      <c r="AB104" s="38" t="str">
        <f t="shared" si="92"/>
        <v/>
      </c>
      <c r="AC104" s="127">
        <f>SUM(AC105:AC107)</f>
        <v>0</v>
      </c>
      <c r="AD104" s="38">
        <f>IF(AND(AC4=0,AC104&gt;=0), "",AC104/AC4)</f>
        <v>0</v>
      </c>
      <c r="AE104" s="43">
        <f>IF(AND(AC124=0,AC104&gt;=0),"",AC104/AC124)</f>
        <v>0</v>
      </c>
      <c r="AF104" s="126">
        <f>SUM(AF105:AF107)</f>
        <v>0</v>
      </c>
      <c r="AG104" s="38">
        <f>IF(AND(AF4=0,AF104&gt;=0), "",AF104/AF4)</f>
        <v>0</v>
      </c>
      <c r="AH104" s="43">
        <f>IF(AND(AF124=0,AF104&gt;=0),"",AF104/AF124)</f>
        <v>0</v>
      </c>
      <c r="AI104" s="38" t="str">
        <f t="shared" si="41"/>
        <v/>
      </c>
      <c r="AJ104" s="127">
        <f>SUM(AJ105:AJ107)</f>
        <v>0</v>
      </c>
      <c r="AK104" s="38">
        <f>IF(AND(AJ4=0,AJ104&gt;=0), "",AJ104/AJ4)</f>
        <v>0</v>
      </c>
      <c r="AL104" s="43">
        <f>IF(AND(AJ124=0,AJ104&gt;=0),"",AJ104/AJ124)</f>
        <v>0</v>
      </c>
      <c r="AM104" s="126">
        <f>SUM(AM105:AM107)</f>
        <v>0</v>
      </c>
      <c r="AN104" s="38">
        <f>IF(AND(AM4=0,AM104&gt;=0), "",AM104/AM4)</f>
        <v>0</v>
      </c>
      <c r="AO104" s="43">
        <f>IF(AND(AM124=0,AM104&gt;=0),"",AM104/AM124)</f>
        <v>0</v>
      </c>
      <c r="AP104" s="38" t="str">
        <f t="shared" si="42"/>
        <v/>
      </c>
      <c r="AQ104" s="127">
        <f>SUM(AQ105:AQ107)</f>
        <v>0</v>
      </c>
      <c r="AR104" s="38">
        <f>IF(AND(AQ4=0,AQ104&gt;=0), "",AQ104/AQ4)</f>
        <v>0</v>
      </c>
      <c r="AS104" s="43">
        <f>IF(AND(AQ124=0,AQ104&gt;=0),"",AQ104/AQ124)</f>
        <v>0</v>
      </c>
      <c r="AT104" s="128">
        <f>SUM(AT105:AT107)</f>
        <v>0</v>
      </c>
      <c r="AU104" s="38" t="str">
        <f>IF(AND(AT4=0,AT104&gt;=0), "",AT104/AT4)</f>
        <v/>
      </c>
      <c r="AV104" s="91" t="str">
        <f t="shared" si="93"/>
        <v/>
      </c>
      <c r="AW104" s="128">
        <f>SUM(AW105:AW107)</f>
        <v>0</v>
      </c>
      <c r="AX104" s="38">
        <f>IF(AND(AW4=0,AW104&gt;=0), "",AW104/AW4)</f>
        <v>0</v>
      </c>
      <c r="AY104" s="43">
        <f>IF(AND(AW124=0,AW104&gt;=0),"",AW104/AW124)</f>
        <v>0</v>
      </c>
      <c r="AZ104" s="128">
        <f>SUM(AZ105:AZ107)</f>
        <v>0</v>
      </c>
      <c r="BA104" s="38" t="str">
        <f>IF(AND(AZ4=0,AZ104&gt;=0), "",AZ104/AZ4)</f>
        <v/>
      </c>
      <c r="BB104" s="91" t="str">
        <f t="shared" si="94"/>
        <v/>
      </c>
      <c r="BC104" s="126">
        <f>SUM(BC105:BC107)</f>
        <v>0</v>
      </c>
      <c r="BD104" s="38" t="str">
        <f>IF(AND(BC4=0,BC104&gt;=0), "",BC104/BC4)</f>
        <v/>
      </c>
      <c r="BE104" s="43" t="str">
        <f>IF(AND(BC124=0,BC104&gt;=0),"",BC104/BC124)</f>
        <v/>
      </c>
      <c r="BF104" s="38" t="str">
        <f t="shared" si="95"/>
        <v/>
      </c>
      <c r="BG104" s="127">
        <f>SUM(BG105:BG107)</f>
        <v>0</v>
      </c>
      <c r="BH104" s="38">
        <f>IF(AND(BG4=0,BG104&gt;=0), "",BG104/BG4)</f>
        <v>0</v>
      </c>
      <c r="BI104" s="43">
        <f>IF(AND(BG124=0,BG104&gt;=0),"",BG104/BG124)</f>
        <v>0</v>
      </c>
      <c r="BJ104" s="126">
        <f>SUM(BJ105:BJ107)</f>
        <v>0</v>
      </c>
      <c r="BK104" s="38" t="str">
        <f>IF(AND(BJ4=0,BJ104&gt;=0), "",BJ104/BJ4)</f>
        <v/>
      </c>
      <c r="BL104" s="43" t="str">
        <f>IF(AND(BJ124=0,BJ104&gt;=0),"",BJ104/BJ124)</f>
        <v/>
      </c>
      <c r="BM104" s="38" t="str">
        <f t="shared" si="43"/>
        <v/>
      </c>
      <c r="BN104" s="127">
        <f>SUM(BN105:BN107)</f>
        <v>0</v>
      </c>
      <c r="BO104" s="38">
        <f>IF(AND(BN4=0,BN104&gt;=0), "",BN104/BN4)</f>
        <v>0</v>
      </c>
      <c r="BP104" s="43">
        <f>IF(AND(BN124=0,BN104&gt;=0),"",BN104/BN124)</f>
        <v>0</v>
      </c>
      <c r="BQ104" s="126">
        <f>SUM(BQ105:BQ107)</f>
        <v>0</v>
      </c>
      <c r="BR104" s="38" t="str">
        <f>IF(AND(BQ4=0,BQ104&gt;=0), "",BQ104/BQ4)</f>
        <v/>
      </c>
      <c r="BS104" s="43" t="str">
        <f>IF(AND(BQ124=0,BQ104&gt;=0),"",BQ104/BQ124)</f>
        <v/>
      </c>
      <c r="BT104" s="38" t="str">
        <f t="shared" si="44"/>
        <v/>
      </c>
      <c r="BU104" s="127">
        <f>SUM(BU105:BU107)</f>
        <v>0</v>
      </c>
      <c r="BV104" s="38">
        <f>IF(AND(BU4=0,BU104&gt;=0), "",BU104/BU4)</f>
        <v>0</v>
      </c>
      <c r="BW104" s="43">
        <f>IF(AND(BU124=0,BU104&gt;=0),"",BU104/BU124)</f>
        <v>0</v>
      </c>
      <c r="BX104" s="128">
        <f>SUM(BX105:BX107)</f>
        <v>0</v>
      </c>
      <c r="BY104" s="38" t="str">
        <f>IF(AND(BX4=0,BX104&gt;=0), "",BX104/BX4)</f>
        <v/>
      </c>
      <c r="BZ104" s="91" t="str">
        <f t="shared" si="45"/>
        <v/>
      </c>
      <c r="CA104" s="126">
        <f>SUM(CA105:CA107)</f>
        <v>0</v>
      </c>
      <c r="CB104" s="38" t="str">
        <f>IF(AND(CA4=0,CA104&gt;=0), "",CA104/CA4)</f>
        <v/>
      </c>
      <c r="CC104" s="43" t="str">
        <f>IF(AND(CA124=0,CA104&gt;=0),"",CA104/CA124)</f>
        <v/>
      </c>
      <c r="CD104" s="38" t="str">
        <f t="shared" si="96"/>
        <v/>
      </c>
      <c r="CE104" s="127">
        <f>SUM(CE105:CE107)</f>
        <v>0</v>
      </c>
      <c r="CF104" s="38">
        <f>IF(AND(CE4=0,CE104&gt;=0), "",CE104/CE4)</f>
        <v>0</v>
      </c>
      <c r="CG104" s="43">
        <f>IF(AND(CE124=0,CE104&gt;=0),"",CE104/CE124)</f>
        <v>0</v>
      </c>
      <c r="CH104" s="126">
        <f>SUM(CH105:CH107)</f>
        <v>0</v>
      </c>
      <c r="CI104" s="38" t="str">
        <f>IF(AND(CH4=0,CH104&gt;=0), "",CH104/CH4)</f>
        <v/>
      </c>
      <c r="CJ104" s="43" t="str">
        <f>IF(AND(CH124=0,CH104&gt;=0),"",CH104/CH124)</f>
        <v/>
      </c>
      <c r="CK104" s="38" t="str">
        <f t="shared" si="46"/>
        <v/>
      </c>
      <c r="CL104" s="127">
        <f>SUM(CL105:CL107)</f>
        <v>0</v>
      </c>
      <c r="CM104" s="38">
        <f>IF(AND(CL4=0,CL104&gt;=0), "",CL104/CL4)</f>
        <v>0</v>
      </c>
      <c r="CN104" s="43">
        <f>IF(AND(CL124=0,CL104&gt;=0),"",CL104/CL124)</f>
        <v>0</v>
      </c>
      <c r="CO104" s="126">
        <f>SUM(CO105:CO107)</f>
        <v>0</v>
      </c>
      <c r="CP104" s="38" t="str">
        <f>IF(AND(CO4=0,CO104&gt;=0), "",CO104/CO4)</f>
        <v/>
      </c>
      <c r="CQ104" s="43" t="str">
        <f>IF(AND(CO124=0,CO104&gt;=0),"",CO104/CO124)</f>
        <v/>
      </c>
      <c r="CR104" s="38" t="str">
        <f t="shared" si="47"/>
        <v/>
      </c>
      <c r="CS104" s="127">
        <f>SUM(CS105:CS107)</f>
        <v>0</v>
      </c>
      <c r="CT104" s="38">
        <f>IF(AND(CS4=0,CS104&gt;=0), "",CS104/CS4)</f>
        <v>0</v>
      </c>
      <c r="CU104" s="43">
        <f>IF(AND(CS124=0,CS104&gt;=0),"",CS104/CS124)</f>
        <v>0</v>
      </c>
      <c r="CV104" s="128">
        <f>SUM(CV105:CV107)</f>
        <v>0</v>
      </c>
      <c r="CW104" s="38" t="str">
        <f>IF(AND(CV4=0,CV104&gt;=0), "",CV104/CV4)</f>
        <v/>
      </c>
      <c r="CX104" s="91" t="str">
        <f t="shared" si="48"/>
        <v/>
      </c>
    </row>
    <row r="105" spans="1:219" hidden="1" outlineLevel="1" x14ac:dyDescent="0.3">
      <c r="A105" s="29" t="s">
        <v>91</v>
      </c>
      <c r="B105" s="129">
        <f>+'N EERR TERRA'!B189+'N EERR TERRA'!B190</f>
        <v>0</v>
      </c>
      <c r="C105" s="30" t="str">
        <f>IF(AND(B4=0,B105&gt;=0), "",B105/B4)</f>
        <v/>
      </c>
      <c r="D105" s="47" t="str">
        <f>IF(AND(B124=0,B105&gt;=0),"",B105/B124)</f>
        <v/>
      </c>
      <c r="E105" s="129">
        <f>+'N EERR TERRA'!C189+'N EERR TERRA'!C190</f>
        <v>0</v>
      </c>
      <c r="F105" s="30">
        <f>IF(AND(E4=0,E105&gt;=0), "",E105/E4)</f>
        <v>0</v>
      </c>
      <c r="G105" s="47">
        <f>IF(AND(E124=0,E105&gt;=0),"",E105/E124)</f>
        <v>0</v>
      </c>
      <c r="H105" s="129">
        <f>+'N EERR TERRA'!D189+'N EERR TERRA'!D190</f>
        <v>0</v>
      </c>
      <c r="I105" s="30">
        <f>IF(AND(H4=0,H105&gt;=0), "",H105/H4)</f>
        <v>0</v>
      </c>
      <c r="J105" s="47">
        <f>IF(AND(H124=0,H105&gt;=0),"",H105/H124)</f>
        <v>0</v>
      </c>
      <c r="K105" s="30" t="str">
        <f t="shared" si="64"/>
        <v/>
      </c>
      <c r="L105" s="130">
        <f>+E105+H105</f>
        <v>0</v>
      </c>
      <c r="M105" s="30">
        <f>IF(AND(L4=0,L105&gt;=0), "",L105/L4)</f>
        <v>0</v>
      </c>
      <c r="N105" s="47">
        <f>IF(AND(L124=0,L105&gt;=0),"",L105/L124)</f>
        <v>0</v>
      </c>
      <c r="O105" s="129">
        <f>+'N EERR TERRA'!E189+'N EERR TERRA'!E190</f>
        <v>0</v>
      </c>
      <c r="P105" s="30">
        <f>IF(AND(O4=0,O105&gt;=0), "",O105/O4)</f>
        <v>0</v>
      </c>
      <c r="Q105" s="47">
        <f>IF(AND(O124=0,O105&gt;=0),"",O105/O124)</f>
        <v>0</v>
      </c>
      <c r="R105" s="30" t="str">
        <f t="shared" si="66"/>
        <v/>
      </c>
      <c r="S105" s="130">
        <f>+L105+O105</f>
        <v>0</v>
      </c>
      <c r="T105" s="30">
        <f>IF(AND(S4=0,S105&gt;=0), "",S105/S4)</f>
        <v>0</v>
      </c>
      <c r="U105" s="47">
        <f>IF(AND(S124=0,S105&gt;=0),"",S105/S124)</f>
        <v>0</v>
      </c>
      <c r="V105" s="131"/>
      <c r="W105" s="30" t="str">
        <f>IF(AND(V4=0,V105&gt;=0), "",V105/V4)</f>
        <v/>
      </c>
      <c r="X105" s="47" t="str">
        <f t="shared" si="91"/>
        <v/>
      </c>
      <c r="Y105" s="129">
        <f>+'N EERR TERRA'!F189+'N EERR TERRA'!F190</f>
        <v>0</v>
      </c>
      <c r="Z105" s="30">
        <f>IF(AND(Y4=0,Y105&gt;=0), "",Y105/Y4)</f>
        <v>0</v>
      </c>
      <c r="AA105" s="47">
        <f>IF(AND(Y124=0,Y105&gt;=0),"",Y105/Y124)</f>
        <v>0</v>
      </c>
      <c r="AB105" s="30" t="str">
        <f t="shared" si="92"/>
        <v/>
      </c>
      <c r="AC105" s="130">
        <f>+S105+Y105</f>
        <v>0</v>
      </c>
      <c r="AD105" s="30">
        <f>IF(AND(AC4=0,AC105&gt;=0), "",AC105/AC4)</f>
        <v>0</v>
      </c>
      <c r="AE105" s="47">
        <f>IF(AND(AC124=0,AC105&gt;=0),"",AC105/AC124)</f>
        <v>0</v>
      </c>
      <c r="AF105" s="129">
        <f>+'N EERR TERRA'!G189+'N EERR TERRA'!G190</f>
        <v>0</v>
      </c>
      <c r="AG105" s="30">
        <f>IF(AND(AF4=0,AF105&gt;=0), "",AF105/AF4)</f>
        <v>0</v>
      </c>
      <c r="AH105" s="47">
        <f>IF(AND(AF124=0,AF105&gt;=0),"",AF105/AF124)</f>
        <v>0</v>
      </c>
      <c r="AI105" s="30" t="str">
        <f t="shared" si="41"/>
        <v/>
      </c>
      <c r="AJ105" s="130">
        <f t="shared" si="62"/>
        <v>0</v>
      </c>
      <c r="AK105" s="30">
        <f>IF(AND(AJ4=0,AJ105&gt;=0), "",AJ105/AJ4)</f>
        <v>0</v>
      </c>
      <c r="AL105" s="47">
        <f>IF(AND(AJ124=0,AJ105&gt;=0),"",AJ105/AJ124)</f>
        <v>0</v>
      </c>
      <c r="AM105" s="129">
        <f>+'N EERR TERRA'!H189+'N EERR TERRA'!H190</f>
        <v>0</v>
      </c>
      <c r="AN105" s="30">
        <f>IF(AND(AM4=0,AM105&gt;=0), "",AM105/AM4)</f>
        <v>0</v>
      </c>
      <c r="AO105" s="47">
        <f>IF(AND(AM124=0,AM105&gt;=0),"",AM105/AM124)</f>
        <v>0</v>
      </c>
      <c r="AP105" s="30" t="str">
        <f t="shared" si="42"/>
        <v/>
      </c>
      <c r="AQ105" s="130">
        <f t="shared" si="63"/>
        <v>0</v>
      </c>
      <c r="AR105" s="30">
        <f>IF(AND(AQ4=0,AQ105&gt;=0), "",AQ105/AQ4)</f>
        <v>0</v>
      </c>
      <c r="AS105" s="47">
        <f>IF(AND(AQ124=0,AQ105&gt;=0),"",AQ105/AQ124)</f>
        <v>0</v>
      </c>
      <c r="AT105" s="131">
        <f>+V105*2</f>
        <v>0</v>
      </c>
      <c r="AU105" s="30" t="str">
        <f>IF(AND(AT4=0,AT105&gt;=0), "",AT105/AT4)</f>
        <v/>
      </c>
      <c r="AV105" s="47" t="str">
        <f t="shared" si="93"/>
        <v/>
      </c>
      <c r="AW105" s="131">
        <f>+AQ105/6</f>
        <v>0</v>
      </c>
      <c r="AX105" s="30">
        <f>IF(AND(AW4=0,AW105&gt;=0), "",AW105/AW4)</f>
        <v>0</v>
      </c>
      <c r="AY105" s="47">
        <f>IF(AND(AW124=0,AW105&gt;=0),"",AW105/AW124)</f>
        <v>0</v>
      </c>
      <c r="AZ105" s="131">
        <f>+AT105/6</f>
        <v>0</v>
      </c>
      <c r="BA105" s="30" t="str">
        <f>IF(AND(AZ4=0,AZ105&gt;=0), "",AZ105/AZ4)</f>
        <v/>
      </c>
      <c r="BB105" s="47" t="str">
        <f t="shared" si="94"/>
        <v/>
      </c>
      <c r="BC105" s="129">
        <f>+'N EERR TERRA'!I189+'N EERR TERRA'!I190</f>
        <v>0</v>
      </c>
      <c r="BD105" s="30" t="str">
        <f>IF(AND(BC4=0,BC105&gt;=0), "",BC105/BC4)</f>
        <v/>
      </c>
      <c r="BE105" s="47" t="str">
        <f>IF(AND(BC124=0,BC105&gt;=0),"",BC105/BC124)</f>
        <v/>
      </c>
      <c r="BF105" s="30" t="str">
        <f t="shared" si="95"/>
        <v/>
      </c>
      <c r="BG105" s="130">
        <f>+AQ105+BC105</f>
        <v>0</v>
      </c>
      <c r="BH105" s="30">
        <f>IF(AND(BG4=0,BG105&gt;=0), "",BG105/BG4)</f>
        <v>0</v>
      </c>
      <c r="BI105" s="47">
        <f>IF(AND(BG124=0,BG105&gt;=0),"",BG105/BG124)</f>
        <v>0</v>
      </c>
      <c r="BJ105" s="129">
        <f>+'N EERR TERRA'!J189+'N EERR TERRA'!J190</f>
        <v>0</v>
      </c>
      <c r="BK105" s="30" t="str">
        <f>IF(AND(BJ4=0,BJ105&gt;=0), "",BJ105/BJ4)</f>
        <v/>
      </c>
      <c r="BL105" s="47" t="str">
        <f>IF(AND(BJ124=0,BJ105&gt;=0),"",BJ105/BJ124)</f>
        <v/>
      </c>
      <c r="BM105" s="30" t="str">
        <f t="shared" si="43"/>
        <v/>
      </c>
      <c r="BN105" s="130">
        <f>+BG105+BJ105</f>
        <v>0</v>
      </c>
      <c r="BO105" s="30">
        <f>IF(AND(BN4=0,BN105&gt;=0), "",BN105/BN4)</f>
        <v>0</v>
      </c>
      <c r="BP105" s="47">
        <f>IF(AND(BN124=0,BN105&gt;=0),"",BN105/BN124)</f>
        <v>0</v>
      </c>
      <c r="BQ105" s="129">
        <f>+'N EERR TERRA'!K189+'N EERR TERRA'!K190</f>
        <v>0</v>
      </c>
      <c r="BR105" s="30" t="str">
        <f>IF(AND(BQ4=0,BQ105&gt;=0), "",BQ105/BQ4)</f>
        <v/>
      </c>
      <c r="BS105" s="47" t="str">
        <f>IF(AND(BQ124=0,BQ105&gt;=0),"",BQ105/BQ124)</f>
        <v/>
      </c>
      <c r="BT105" s="30" t="str">
        <f t="shared" si="44"/>
        <v/>
      </c>
      <c r="BU105" s="130">
        <f>+BN105+BQ105</f>
        <v>0</v>
      </c>
      <c r="BV105" s="30">
        <f>IF(AND(BU4=0,BU105&gt;=0), "",BU105/BU4)</f>
        <v>0</v>
      </c>
      <c r="BW105" s="47">
        <f>IF(AND(BU124=0,BU105&gt;=0),"",BU105/BU124)</f>
        <v>0</v>
      </c>
      <c r="BX105" s="131">
        <f>+AZ105*9</f>
        <v>0</v>
      </c>
      <c r="BY105" s="30" t="str">
        <f>IF(AND(BX4=0,BX105&gt;=0), "",BX105/BX4)</f>
        <v/>
      </c>
      <c r="BZ105" s="47" t="str">
        <f t="shared" si="45"/>
        <v/>
      </c>
      <c r="CA105" s="129">
        <f>+'N EERR TERRA'!L189+'N EERR TERRA'!L190</f>
        <v>0</v>
      </c>
      <c r="CB105" s="30" t="str">
        <f>IF(AND(CA4=0,CA105&gt;=0), "",CA105/CA4)</f>
        <v/>
      </c>
      <c r="CC105" s="47" t="str">
        <f>IF(AND(CA124=0,CA105&gt;=0),"",CA105/CA124)</f>
        <v/>
      </c>
      <c r="CD105" s="30" t="str">
        <f t="shared" si="96"/>
        <v/>
      </c>
      <c r="CE105" s="130">
        <f>+BU105+CA105</f>
        <v>0</v>
      </c>
      <c r="CF105" s="30">
        <f>IF(AND(CE4=0,CE105&gt;=0), "",CE105/CE4)</f>
        <v>0</v>
      </c>
      <c r="CG105" s="47">
        <f>IF(AND(CE124=0,CE105&gt;=0),"",CE105/CE124)</f>
        <v>0</v>
      </c>
      <c r="CH105" s="129">
        <f>+'N EERR TERRA'!M189+'N EERR TERRA'!M190</f>
        <v>0</v>
      </c>
      <c r="CI105" s="30" t="str">
        <f>IF(AND(CH4=0,CH105&gt;=0), "",CH105/CH4)</f>
        <v/>
      </c>
      <c r="CJ105" s="47" t="str">
        <f>IF(AND(CH124=0,CH105&gt;=0),"",CH105/CH124)</f>
        <v/>
      </c>
      <c r="CK105" s="30" t="str">
        <f t="shared" si="46"/>
        <v/>
      </c>
      <c r="CL105" s="130">
        <f>+CE105+CH105</f>
        <v>0</v>
      </c>
      <c r="CM105" s="30">
        <f>IF(AND(CL4=0,CL105&gt;=0), "",CL105/CL4)</f>
        <v>0</v>
      </c>
      <c r="CN105" s="47">
        <f>IF(AND(CL124=0,CL105&gt;=0),"",CL105/CL124)</f>
        <v>0</v>
      </c>
      <c r="CO105" s="129">
        <f>+'N EERR TERRA'!N189+'N EERR TERRA'!N190</f>
        <v>0</v>
      </c>
      <c r="CP105" s="30" t="str">
        <f>IF(AND(CO4=0,CO105&gt;=0), "",CO105/CO4)</f>
        <v/>
      </c>
      <c r="CQ105" s="47" t="str">
        <f>IF(AND(CO124=0,CO105&gt;=0),"",CO105/CO124)</f>
        <v/>
      </c>
      <c r="CR105" s="30" t="str">
        <f t="shared" si="47"/>
        <v/>
      </c>
      <c r="CS105" s="130">
        <f>+CL105+CO105</f>
        <v>0</v>
      </c>
      <c r="CT105" s="30">
        <f>IF(AND(CS4=0,CS105&gt;=0), "",CS105/CS4)</f>
        <v>0</v>
      </c>
      <c r="CU105" s="47">
        <f>IF(AND(CS124=0,CS105&gt;=0),"",CS105/CS124)</f>
        <v>0</v>
      </c>
      <c r="CV105" s="131">
        <f>+AZ105*12</f>
        <v>0</v>
      </c>
      <c r="CW105" s="30" t="str">
        <f>IF(AND(CV4=0,CV105&gt;=0), "",CV105/CV4)</f>
        <v/>
      </c>
      <c r="CX105" s="47" t="str">
        <f t="shared" si="48"/>
        <v/>
      </c>
    </row>
    <row r="106" spans="1:219" hidden="1" outlineLevel="1" x14ac:dyDescent="0.3">
      <c r="A106" s="29" t="s">
        <v>92</v>
      </c>
      <c r="B106" s="129">
        <f>+'N EERR TERRA'!B191</f>
        <v>0</v>
      </c>
      <c r="C106" s="30" t="str">
        <f>IF(AND(B4=0,B106&gt;=0), "",B106/B4)</f>
        <v/>
      </c>
      <c r="D106" s="47" t="str">
        <f>IF(AND(B124=0,B106&gt;=0),"",B106/B124)</f>
        <v/>
      </c>
      <c r="E106" s="129">
        <f>+'N EERR TERRA'!C191</f>
        <v>0</v>
      </c>
      <c r="F106" s="30">
        <f>IF(AND(E4=0,E106&gt;=0), "",E106/E4)</f>
        <v>0</v>
      </c>
      <c r="G106" s="47">
        <f>IF(AND(E124=0,E106&gt;=0),"",E106/E124)</f>
        <v>0</v>
      </c>
      <c r="H106" s="129">
        <f>+'N EERR TERRA'!D191</f>
        <v>0</v>
      </c>
      <c r="I106" s="30">
        <f>IF(AND(H4=0,H106&gt;=0), "",H106/H4)</f>
        <v>0</v>
      </c>
      <c r="J106" s="47">
        <f>IF(AND(H124=0,H106&gt;=0),"",H106/H124)</f>
        <v>0</v>
      </c>
      <c r="K106" s="30" t="str">
        <f t="shared" si="64"/>
        <v/>
      </c>
      <c r="L106" s="130">
        <f>+E106+H106</f>
        <v>0</v>
      </c>
      <c r="M106" s="30">
        <f>IF(AND(L4=0,L106&gt;=0), "",L106/L4)</f>
        <v>0</v>
      </c>
      <c r="N106" s="47">
        <f>IF(AND(L124=0,L106&gt;=0),"",L106/L124)</f>
        <v>0</v>
      </c>
      <c r="O106" s="129">
        <f>+'N EERR TERRA'!E191</f>
        <v>0</v>
      </c>
      <c r="P106" s="30">
        <f>IF(AND(O4=0,O106&gt;=0), "",O106/O4)</f>
        <v>0</v>
      </c>
      <c r="Q106" s="47">
        <f>IF(AND(O124=0,O106&gt;=0),"",O106/O124)</f>
        <v>0</v>
      </c>
      <c r="R106" s="30" t="str">
        <f t="shared" si="66"/>
        <v/>
      </c>
      <c r="S106" s="130">
        <f>+L106+O106</f>
        <v>0</v>
      </c>
      <c r="T106" s="30">
        <f>IF(AND(S4=0,S106&gt;=0), "",S106/S4)</f>
        <v>0</v>
      </c>
      <c r="U106" s="47">
        <f>IF(AND(S124=0,S106&gt;=0),"",S106/S124)</f>
        <v>0</v>
      </c>
      <c r="V106" s="131"/>
      <c r="W106" s="30" t="str">
        <f>IF(AND(V4=0,V106&gt;=0), "",V106/V4)</f>
        <v/>
      </c>
      <c r="X106" s="47" t="str">
        <f t="shared" si="91"/>
        <v/>
      </c>
      <c r="Y106" s="129">
        <f>+'N EERR TERRA'!F191</f>
        <v>0</v>
      </c>
      <c r="Z106" s="30">
        <f>IF(AND(Y4=0,Y106&gt;=0), "",Y106/Y4)</f>
        <v>0</v>
      </c>
      <c r="AA106" s="47">
        <f>IF(AND(Y124=0,Y106&gt;=0),"",Y106/Y124)</f>
        <v>0</v>
      </c>
      <c r="AB106" s="30" t="str">
        <f t="shared" si="92"/>
        <v/>
      </c>
      <c r="AC106" s="130">
        <f>+S106+Y106</f>
        <v>0</v>
      </c>
      <c r="AD106" s="30">
        <f>IF(AND(AC4=0,AC106&gt;=0), "",AC106/AC4)</f>
        <v>0</v>
      </c>
      <c r="AE106" s="47">
        <f>IF(AND(AC124=0,AC106&gt;=0),"",AC106/AC124)</f>
        <v>0</v>
      </c>
      <c r="AF106" s="129">
        <f>+'N EERR TERRA'!G191</f>
        <v>0</v>
      </c>
      <c r="AG106" s="30">
        <f>IF(AND(AF4=0,AF106&gt;=0), "",AF106/AF4)</f>
        <v>0</v>
      </c>
      <c r="AH106" s="47">
        <f>IF(AND(AF124=0,AF106&gt;=0),"",AF106/AF124)</f>
        <v>0</v>
      </c>
      <c r="AI106" s="30" t="str">
        <f t="shared" si="41"/>
        <v/>
      </c>
      <c r="AJ106" s="130">
        <f t="shared" si="62"/>
        <v>0</v>
      </c>
      <c r="AK106" s="30">
        <f>IF(AND(AJ4=0,AJ106&gt;=0), "",AJ106/AJ4)</f>
        <v>0</v>
      </c>
      <c r="AL106" s="47">
        <f>IF(AND(AJ124=0,AJ106&gt;=0),"",AJ106/AJ124)</f>
        <v>0</v>
      </c>
      <c r="AM106" s="129">
        <f>+'N EERR TERRA'!H191</f>
        <v>0</v>
      </c>
      <c r="AN106" s="30">
        <f>IF(AND(AM4=0,AM106&gt;=0), "",AM106/AM4)</f>
        <v>0</v>
      </c>
      <c r="AO106" s="47">
        <f>IF(AND(AM124=0,AM106&gt;=0),"",AM106/AM124)</f>
        <v>0</v>
      </c>
      <c r="AP106" s="30" t="str">
        <f t="shared" si="42"/>
        <v/>
      </c>
      <c r="AQ106" s="130">
        <f t="shared" si="63"/>
        <v>0</v>
      </c>
      <c r="AR106" s="30">
        <f>IF(AND(AQ4=0,AQ106&gt;=0), "",AQ106/AQ4)</f>
        <v>0</v>
      </c>
      <c r="AS106" s="47">
        <f>IF(AND(AQ124=0,AQ106&gt;=0),"",AQ106/AQ124)</f>
        <v>0</v>
      </c>
      <c r="AT106" s="131">
        <f>+V106*2</f>
        <v>0</v>
      </c>
      <c r="AU106" s="30" t="str">
        <f>IF(AND(AT4=0,AT106&gt;=0), "",AT106/AT4)</f>
        <v/>
      </c>
      <c r="AV106" s="47" t="str">
        <f t="shared" si="93"/>
        <v/>
      </c>
      <c r="AW106" s="131">
        <f>+AQ106/6</f>
        <v>0</v>
      </c>
      <c r="AX106" s="30">
        <f>IF(AND(AW4=0,AW106&gt;=0), "",AW106/AW4)</f>
        <v>0</v>
      </c>
      <c r="AY106" s="47">
        <f>IF(AND(AW124=0,AW106&gt;=0),"",AW106/AW124)</f>
        <v>0</v>
      </c>
      <c r="AZ106" s="131">
        <f>+AT106/6</f>
        <v>0</v>
      </c>
      <c r="BA106" s="30" t="str">
        <f>IF(AND(AZ4=0,AZ106&gt;=0), "",AZ106/AZ4)</f>
        <v/>
      </c>
      <c r="BB106" s="47" t="str">
        <f t="shared" si="94"/>
        <v/>
      </c>
      <c r="BC106" s="129">
        <f>+'N EERR TERRA'!I191</f>
        <v>0</v>
      </c>
      <c r="BD106" s="30" t="str">
        <f>IF(AND(BC4=0,BC106&gt;=0), "",BC106/BC4)</f>
        <v/>
      </c>
      <c r="BE106" s="47" t="str">
        <f>IF(AND(BC124=0,BC106&gt;=0),"",BC106/BC124)</f>
        <v/>
      </c>
      <c r="BF106" s="30" t="str">
        <f t="shared" si="95"/>
        <v/>
      </c>
      <c r="BG106" s="130">
        <f>+AQ106+BC106</f>
        <v>0</v>
      </c>
      <c r="BH106" s="30">
        <f>IF(AND(BG4=0,BG106&gt;=0), "",BG106/BG4)</f>
        <v>0</v>
      </c>
      <c r="BI106" s="47">
        <f>IF(AND(BG124=0,BG106&gt;=0),"",BG106/BG124)</f>
        <v>0</v>
      </c>
      <c r="BJ106" s="129">
        <f>+'N EERR TERRA'!J191</f>
        <v>0</v>
      </c>
      <c r="BK106" s="30" t="str">
        <f>IF(AND(BJ4=0,BJ106&gt;=0), "",BJ106/BJ4)</f>
        <v/>
      </c>
      <c r="BL106" s="47" t="str">
        <f>IF(AND(BJ124=0,BJ106&gt;=0),"",BJ106/BJ124)</f>
        <v/>
      </c>
      <c r="BM106" s="30" t="str">
        <f t="shared" si="43"/>
        <v/>
      </c>
      <c r="BN106" s="130">
        <f>+BG106+BJ106</f>
        <v>0</v>
      </c>
      <c r="BO106" s="30">
        <f>IF(AND(BN4=0,BN106&gt;=0), "",BN106/BN4)</f>
        <v>0</v>
      </c>
      <c r="BP106" s="47">
        <f>IF(AND(BN124=0,BN106&gt;=0),"",BN106/BN124)</f>
        <v>0</v>
      </c>
      <c r="BQ106" s="129">
        <f>+'N EERR TERRA'!K191</f>
        <v>0</v>
      </c>
      <c r="BR106" s="30" t="str">
        <f>IF(AND(BQ4=0,BQ106&gt;=0), "",BQ106/BQ4)</f>
        <v/>
      </c>
      <c r="BS106" s="47" t="str">
        <f>IF(AND(BQ124=0,BQ106&gt;=0),"",BQ106/BQ124)</f>
        <v/>
      </c>
      <c r="BT106" s="30" t="str">
        <f t="shared" si="44"/>
        <v/>
      </c>
      <c r="BU106" s="130">
        <f>+BN106+BQ106</f>
        <v>0</v>
      </c>
      <c r="BV106" s="30">
        <f>IF(AND(BU4=0,BU106&gt;=0), "",BU106/BU4)</f>
        <v>0</v>
      </c>
      <c r="BW106" s="47">
        <f>IF(AND(BU124=0,BU106&gt;=0),"",BU106/BU124)</f>
        <v>0</v>
      </c>
      <c r="BX106" s="131">
        <f>+AZ106*9</f>
        <v>0</v>
      </c>
      <c r="BY106" s="30" t="str">
        <f>IF(AND(BX4=0,BX106&gt;=0), "",BX106/BX4)</f>
        <v/>
      </c>
      <c r="BZ106" s="47" t="str">
        <f t="shared" si="45"/>
        <v/>
      </c>
      <c r="CA106" s="129">
        <f>+'N EERR TERRA'!L191</f>
        <v>0</v>
      </c>
      <c r="CB106" s="30" t="str">
        <f>IF(AND(CA4=0,CA106&gt;=0), "",CA106/CA4)</f>
        <v/>
      </c>
      <c r="CC106" s="47" t="str">
        <f>IF(AND(CA124=0,CA106&gt;=0),"",CA106/CA124)</f>
        <v/>
      </c>
      <c r="CD106" s="30" t="str">
        <f t="shared" si="96"/>
        <v/>
      </c>
      <c r="CE106" s="130">
        <f>+BU106+CA106</f>
        <v>0</v>
      </c>
      <c r="CF106" s="30">
        <f>IF(AND(CE4=0,CE106&gt;=0), "",CE106/CE4)</f>
        <v>0</v>
      </c>
      <c r="CG106" s="47">
        <f>IF(AND(CE124=0,CE106&gt;=0),"",CE106/CE124)</f>
        <v>0</v>
      </c>
      <c r="CH106" s="129">
        <f>+'N EERR TERRA'!M191</f>
        <v>0</v>
      </c>
      <c r="CI106" s="30" t="str">
        <f>IF(AND(CH4=0,CH106&gt;=0), "",CH106/CH4)</f>
        <v/>
      </c>
      <c r="CJ106" s="47" t="str">
        <f>IF(AND(CH124=0,CH106&gt;=0),"",CH106/CH124)</f>
        <v/>
      </c>
      <c r="CK106" s="30" t="str">
        <f t="shared" si="46"/>
        <v/>
      </c>
      <c r="CL106" s="130">
        <f>+CE106+CH106</f>
        <v>0</v>
      </c>
      <c r="CM106" s="30">
        <f>IF(AND(CL4=0,CL106&gt;=0), "",CL106/CL4)</f>
        <v>0</v>
      </c>
      <c r="CN106" s="47">
        <f>IF(AND(CL124=0,CL106&gt;=0),"",CL106/CL124)</f>
        <v>0</v>
      </c>
      <c r="CO106" s="129">
        <f>+'N EERR TERRA'!N191</f>
        <v>0</v>
      </c>
      <c r="CP106" s="30" t="str">
        <f>IF(AND(CO4=0,CO106&gt;=0), "",CO106/CO4)</f>
        <v/>
      </c>
      <c r="CQ106" s="47" t="str">
        <f>IF(AND(CO124=0,CO106&gt;=0),"",CO106/CO124)</f>
        <v/>
      </c>
      <c r="CR106" s="30" t="str">
        <f t="shared" si="47"/>
        <v/>
      </c>
      <c r="CS106" s="130">
        <f>+CL106+CO106</f>
        <v>0</v>
      </c>
      <c r="CT106" s="30">
        <f>IF(AND(CS4=0,CS106&gt;=0), "",CS106/CS4)</f>
        <v>0</v>
      </c>
      <c r="CU106" s="47">
        <f>IF(AND(CS124=0,CS106&gt;=0),"",CS106/CS124)</f>
        <v>0</v>
      </c>
      <c r="CV106" s="131">
        <f>+AZ106*12</f>
        <v>0</v>
      </c>
      <c r="CW106" s="30" t="str">
        <f>IF(AND(CV4=0,CV106&gt;=0), "",CV106/CV4)</f>
        <v/>
      </c>
      <c r="CX106" s="47" t="str">
        <f t="shared" si="48"/>
        <v/>
      </c>
    </row>
    <row r="107" spans="1:219" hidden="1" outlineLevel="1" x14ac:dyDescent="0.3">
      <c r="A107" s="29"/>
      <c r="B107" s="129"/>
      <c r="C107" s="15"/>
      <c r="D107" s="46"/>
      <c r="E107" s="129"/>
      <c r="F107" s="15"/>
      <c r="G107" s="46"/>
      <c r="H107" s="129"/>
      <c r="I107" s="15"/>
      <c r="J107" s="46"/>
      <c r="K107" s="32" t="str">
        <f t="shared" si="64"/>
        <v/>
      </c>
      <c r="M107" s="15"/>
      <c r="N107" s="46"/>
      <c r="O107" s="129"/>
      <c r="P107" s="15"/>
      <c r="Q107" s="46"/>
      <c r="R107" s="32" t="str">
        <f t="shared" si="66"/>
        <v/>
      </c>
      <c r="T107" s="15"/>
      <c r="U107" s="46"/>
      <c r="V107" s="131"/>
      <c r="W107" s="15"/>
      <c r="X107" s="92" t="str">
        <f t="shared" si="91"/>
        <v/>
      </c>
      <c r="Y107" s="129"/>
      <c r="Z107" s="15"/>
      <c r="AA107" s="46"/>
      <c r="AB107" s="32" t="str">
        <f t="shared" si="92"/>
        <v/>
      </c>
      <c r="AD107" s="15"/>
      <c r="AE107" s="46"/>
      <c r="AF107" s="129"/>
      <c r="AG107" s="15"/>
      <c r="AH107" s="46"/>
      <c r="AI107" s="32" t="str">
        <f t="shared" si="41"/>
        <v/>
      </c>
      <c r="AJ107" s="130">
        <f t="shared" si="62"/>
        <v>0</v>
      </c>
      <c r="AK107" s="15"/>
      <c r="AL107" s="46"/>
      <c r="AM107" s="129"/>
      <c r="AN107" s="15"/>
      <c r="AO107" s="46"/>
      <c r="AP107" s="32" t="str">
        <f t="shared" si="42"/>
        <v/>
      </c>
      <c r="AQ107" s="130">
        <f t="shared" si="63"/>
        <v>0</v>
      </c>
      <c r="AR107" s="15"/>
      <c r="AS107" s="46"/>
      <c r="AT107" s="131">
        <f>+V107*2</f>
        <v>0</v>
      </c>
      <c r="AU107" s="15"/>
      <c r="AV107" s="92" t="str">
        <f t="shared" si="93"/>
        <v/>
      </c>
      <c r="AW107" s="131">
        <f>+AQ107/6</f>
        <v>0</v>
      </c>
      <c r="AX107" s="15"/>
      <c r="AY107" s="46"/>
      <c r="AZ107" s="131">
        <f>+AT107/6</f>
        <v>0</v>
      </c>
      <c r="BA107" s="15"/>
      <c r="BB107" s="92" t="str">
        <f t="shared" si="94"/>
        <v/>
      </c>
      <c r="BC107" s="129"/>
      <c r="BD107" s="15"/>
      <c r="BE107" s="46"/>
      <c r="BF107" s="32" t="str">
        <f t="shared" si="95"/>
        <v/>
      </c>
      <c r="BG107" s="130">
        <f>+AQ107+BC107</f>
        <v>0</v>
      </c>
      <c r="BH107" s="15"/>
      <c r="BI107" s="46"/>
      <c r="BJ107" s="129"/>
      <c r="BK107" s="15"/>
      <c r="BL107" s="46"/>
      <c r="BM107" s="32" t="str">
        <f t="shared" si="43"/>
        <v/>
      </c>
      <c r="BN107" s="130">
        <f>+BG107+BJ107</f>
        <v>0</v>
      </c>
      <c r="BO107" s="15"/>
      <c r="BP107" s="46"/>
      <c r="BQ107" s="129"/>
      <c r="BR107" s="15"/>
      <c r="BS107" s="46"/>
      <c r="BT107" s="32" t="str">
        <f t="shared" si="44"/>
        <v/>
      </c>
      <c r="BU107" s="130">
        <f>+BN107+BQ107</f>
        <v>0</v>
      </c>
      <c r="BV107" s="15"/>
      <c r="BW107" s="46"/>
      <c r="BX107" s="131">
        <f>+AZ107*9</f>
        <v>0</v>
      </c>
      <c r="BY107" s="15"/>
      <c r="BZ107" s="92" t="str">
        <f t="shared" si="45"/>
        <v/>
      </c>
      <c r="CA107" s="129"/>
      <c r="CB107" s="15"/>
      <c r="CC107" s="46"/>
      <c r="CD107" s="32" t="str">
        <f t="shared" si="96"/>
        <v/>
      </c>
      <c r="CF107" s="15"/>
      <c r="CG107" s="46"/>
      <c r="CH107" s="129"/>
      <c r="CI107" s="15"/>
      <c r="CJ107" s="46"/>
      <c r="CK107" s="32" t="str">
        <f t="shared" si="46"/>
        <v/>
      </c>
      <c r="CL107" s="130">
        <f>+CE107+CH107</f>
        <v>0</v>
      </c>
      <c r="CM107" s="15"/>
      <c r="CN107" s="46"/>
      <c r="CO107" s="129"/>
      <c r="CP107" s="15"/>
      <c r="CQ107" s="46"/>
      <c r="CR107" s="32" t="str">
        <f t="shared" si="47"/>
        <v/>
      </c>
      <c r="CS107" s="130">
        <f>+CL107+CO107</f>
        <v>0</v>
      </c>
      <c r="CT107" s="15"/>
      <c r="CU107" s="46"/>
      <c r="CV107" s="131">
        <f>+AZ107*12</f>
        <v>0</v>
      </c>
      <c r="CW107" s="15"/>
      <c r="CX107" s="92" t="str">
        <f t="shared" si="48"/>
        <v/>
      </c>
    </row>
    <row r="108" spans="1:219" s="3" customFormat="1" hidden="1" outlineLevel="1" x14ac:dyDescent="0.3">
      <c r="B108" s="132"/>
      <c r="C108" s="15"/>
      <c r="D108" s="46"/>
      <c r="E108" s="132"/>
      <c r="F108" s="15"/>
      <c r="G108" s="46"/>
      <c r="H108" s="132"/>
      <c r="I108" s="15"/>
      <c r="J108" s="46"/>
      <c r="K108" s="15" t="str">
        <f t="shared" si="64"/>
        <v/>
      </c>
      <c r="L108" s="118"/>
      <c r="M108" s="15"/>
      <c r="N108" s="46"/>
      <c r="O108" s="132"/>
      <c r="P108" s="15"/>
      <c r="Q108" s="46"/>
      <c r="R108" s="15" t="str">
        <f t="shared" si="66"/>
        <v/>
      </c>
      <c r="S108" s="118"/>
      <c r="T108" s="15"/>
      <c r="U108" s="46"/>
      <c r="V108" s="133"/>
      <c r="W108" s="15"/>
      <c r="X108" s="46" t="str">
        <f t="shared" si="91"/>
        <v/>
      </c>
      <c r="Y108" s="132"/>
      <c r="Z108" s="15"/>
      <c r="AA108" s="46"/>
      <c r="AB108" s="15" t="str">
        <f t="shared" si="92"/>
        <v/>
      </c>
      <c r="AC108" s="118"/>
      <c r="AD108" s="15"/>
      <c r="AE108" s="46"/>
      <c r="AF108" s="132"/>
      <c r="AG108" s="15"/>
      <c r="AH108" s="46"/>
      <c r="AI108" s="15" t="str">
        <f t="shared" si="41"/>
        <v/>
      </c>
      <c r="AJ108" s="118">
        <f t="shared" si="62"/>
        <v>0</v>
      </c>
      <c r="AK108" s="15"/>
      <c r="AL108" s="46"/>
      <c r="AM108" s="132"/>
      <c r="AN108" s="15"/>
      <c r="AO108" s="46"/>
      <c r="AP108" s="15" t="str">
        <f t="shared" si="42"/>
        <v/>
      </c>
      <c r="AQ108" s="118">
        <f t="shared" si="63"/>
        <v>0</v>
      </c>
      <c r="AR108" s="15"/>
      <c r="AS108" s="46"/>
      <c r="AT108" s="131">
        <f>+V108*2</f>
        <v>0</v>
      </c>
      <c r="AU108" s="15"/>
      <c r="AV108" s="46" t="str">
        <f t="shared" si="93"/>
        <v/>
      </c>
      <c r="AW108" s="133"/>
      <c r="AX108" s="15"/>
      <c r="AY108" s="46"/>
      <c r="AZ108" s="131">
        <f>+AT108/6</f>
        <v>0</v>
      </c>
      <c r="BA108" s="15"/>
      <c r="BB108" s="46" t="str">
        <f t="shared" si="94"/>
        <v/>
      </c>
      <c r="BC108" s="132"/>
      <c r="BD108" s="15"/>
      <c r="BE108" s="46"/>
      <c r="BF108" s="15" t="str">
        <f t="shared" si="95"/>
        <v/>
      </c>
      <c r="BG108" s="130">
        <f>+AQ108+BC108</f>
        <v>0</v>
      </c>
      <c r="BH108" s="15"/>
      <c r="BI108" s="46"/>
      <c r="BJ108" s="132"/>
      <c r="BK108" s="15"/>
      <c r="BL108" s="46"/>
      <c r="BM108" s="15" t="str">
        <f t="shared" si="43"/>
        <v/>
      </c>
      <c r="BN108" s="118">
        <f>+BG108+BJ108</f>
        <v>0</v>
      </c>
      <c r="BO108" s="15"/>
      <c r="BP108" s="46"/>
      <c r="BQ108" s="132"/>
      <c r="BR108" s="15"/>
      <c r="BS108" s="46"/>
      <c r="BT108" s="15" t="str">
        <f t="shared" si="44"/>
        <v/>
      </c>
      <c r="BU108" s="118">
        <f>+BN108+BQ108</f>
        <v>0</v>
      </c>
      <c r="BV108" s="15"/>
      <c r="BW108" s="46"/>
      <c r="BX108" s="131">
        <f>+AZ108*9</f>
        <v>0</v>
      </c>
      <c r="BY108" s="15"/>
      <c r="BZ108" s="46" t="str">
        <f t="shared" si="45"/>
        <v/>
      </c>
      <c r="CA108" s="132"/>
      <c r="CB108" s="15"/>
      <c r="CC108" s="46"/>
      <c r="CD108" s="15" t="str">
        <f t="shared" si="96"/>
        <v/>
      </c>
      <c r="CE108" s="118"/>
      <c r="CF108" s="15"/>
      <c r="CG108" s="46"/>
      <c r="CH108" s="132"/>
      <c r="CI108" s="15"/>
      <c r="CJ108" s="46"/>
      <c r="CK108" s="15" t="str">
        <f t="shared" si="46"/>
        <v/>
      </c>
      <c r="CL108" s="118">
        <f>+CE108+CH108</f>
        <v>0</v>
      </c>
      <c r="CM108" s="15"/>
      <c r="CN108" s="46"/>
      <c r="CO108" s="132"/>
      <c r="CP108" s="15"/>
      <c r="CQ108" s="46"/>
      <c r="CR108" s="15" t="str">
        <f t="shared" si="47"/>
        <v/>
      </c>
      <c r="CS108" s="118">
        <f>+CL108+CO108</f>
        <v>0</v>
      </c>
      <c r="CT108" s="15"/>
      <c r="CU108" s="46"/>
      <c r="CV108" s="131">
        <f>+AZ108*12</f>
        <v>0</v>
      </c>
      <c r="CW108" s="15"/>
      <c r="CX108" s="46" t="str">
        <f t="shared" si="48"/>
        <v/>
      </c>
    </row>
    <row r="109" spans="1:219" s="41" customFormat="1" ht="16.2" collapsed="1" thickBot="1" x14ac:dyDescent="0.35">
      <c r="A109" s="160" t="s">
        <v>117</v>
      </c>
      <c r="B109" s="161">
        <f>+B36-B38+B110+B111</f>
        <v>0</v>
      </c>
      <c r="C109" s="162" t="str">
        <f>IF(AND(B4=0,B109&lt;=0), "",B109/B4)</f>
        <v/>
      </c>
      <c r="D109" s="163"/>
      <c r="E109" s="161">
        <f>+E36-E38+E110+E111</f>
        <v>-2457.5859165813845</v>
      </c>
      <c r="F109" s="162">
        <f>IF(AND(E4=0,E109&lt;=0), "",E109/E4)</f>
        <v>-0.24798221552480146</v>
      </c>
      <c r="G109" s="163"/>
      <c r="H109" s="161">
        <f>+H36-H38+H110+H111</f>
        <v>-1896.7990721930125</v>
      </c>
      <c r="I109" s="162">
        <f>IF(AND(H4=0,H109&lt;=0), "",H109/H4)</f>
        <v>-0.24728453949177409</v>
      </c>
      <c r="J109" s="163"/>
      <c r="K109" s="162">
        <f>IF(AND(E109=0,H109&gt;0),100%,IF(AND(E109&lt;0,H109&gt;=0),(E109-H109)/E109,IF(AND(E109&gt;0,H109&gt;0),(H109-E109)/E109,IF(AND(E109=0,H109&lt;=0),"",(H109-E109)/E109))))</f>
        <v>-0.22818605876796866</v>
      </c>
      <c r="L109" s="164">
        <f>+L36-L38+L110+L111</f>
        <v>-4354.3849887743963</v>
      </c>
      <c r="M109" s="162">
        <f>IF(AND(L4=0,L109&lt;=0), "",L109/L4)</f>
        <v>-0.24767781986198309</v>
      </c>
      <c r="N109" s="163"/>
      <c r="O109" s="161">
        <f>+O36-O38+O110+O111</f>
        <v>915.83887768957902</v>
      </c>
      <c r="P109" s="162">
        <f>IF(AND(O4=0,O109&lt;=0), "",O109/O4)</f>
        <v>5.6941810993018566E-2</v>
      </c>
      <c r="Q109" s="163"/>
      <c r="R109" s="162">
        <f>IF(AND(H109=0,O109&gt;0),100%,IF(AND(H109&lt;0,O109&gt;=0),(H109-O109)/H109,IF(AND(H109&gt;0,O109&gt;0),(O109-H109)/H109,IF(AND(H109=0,O109&lt;=0),"",(O109-H109)/H109))))</f>
        <v>1.4828338916418378</v>
      </c>
      <c r="S109" s="164">
        <f>+S36-S38+S110+S111</f>
        <v>-3438.5461110848205</v>
      </c>
      <c r="T109" s="162">
        <f>IF(AND(S4=0,S109&lt;=0), "",S109/S4)</f>
        <v>-0.10214126816908488</v>
      </c>
      <c r="U109" s="163"/>
      <c r="V109" s="165">
        <f>+V36-V38+V110+V111</f>
        <v>0</v>
      </c>
      <c r="W109" s="162" t="str">
        <f>IF(AND(V4=0,V109&lt;=0), "",V109/V4)</f>
        <v/>
      </c>
      <c r="X109" s="163" t="e">
        <f t="shared" si="91"/>
        <v>#DIV/0!</v>
      </c>
      <c r="Y109" s="161">
        <f>+Y36-Y38+Y110+Y111</f>
        <v>-2991.227096359517</v>
      </c>
      <c r="Z109" s="162">
        <f>IF(AND(Y4=0,Y109&lt;=0), "",Y109/Y4)</f>
        <v>-0.33787477482356815</v>
      </c>
      <c r="AA109" s="163"/>
      <c r="AB109" s="162">
        <f t="shared" si="92"/>
        <v>-4.2661062652260382</v>
      </c>
      <c r="AC109" s="164">
        <f>+AC36-AC38+AC110+AC111</f>
        <v>-6429.7732074443302</v>
      </c>
      <c r="AD109" s="162">
        <f>IF(AND(AC4=0,AC109&lt;=0), "",AC109/AC4)</f>
        <v>-0.1512258864362194</v>
      </c>
      <c r="AE109" s="163"/>
      <c r="AF109" s="161">
        <f>+AF36-AF38+AF110+AF111</f>
        <v>-991.44406928975684</v>
      </c>
      <c r="AG109" s="162">
        <f>IF(AND(AF4=0,AF109&lt;=0), "",AF109/AF4)</f>
        <v>-6.6206853311485736E-2</v>
      </c>
      <c r="AH109" s="163"/>
      <c r="AI109" s="162">
        <f t="shared" si="41"/>
        <v>-0.66854938212601867</v>
      </c>
      <c r="AJ109" s="164">
        <f>+AJ36-AJ38+AJ110+AJ111</f>
        <v>-7421.2172767340853</v>
      </c>
      <c r="AK109" s="162">
        <f>IF(AND(AJ4=0,AJ109&lt;=0), "",AJ109/AJ4)</f>
        <v>-0.12908121106501674</v>
      </c>
      <c r="AL109" s="163"/>
      <c r="AM109" s="161">
        <f>+AM36-AM38+AM110+AM111</f>
        <v>-1096.2080713242246</v>
      </c>
      <c r="AN109" s="162">
        <f>IF(AND(AM4=0,AM109&lt;=0), "",AM109/AM4)</f>
        <v>-9.4018108115873536E-2</v>
      </c>
      <c r="AO109" s="163"/>
      <c r="AP109" s="162">
        <f t="shared" si="42"/>
        <v>0.10566809089847887</v>
      </c>
      <c r="AQ109" s="164">
        <f>+AQ36-AQ38+AQ110+AQ111</f>
        <v>-8517.425348058312</v>
      </c>
      <c r="AR109" s="162">
        <f>IF(AND(AQ4=0,AQ109&lt;=0), "",AQ109/AQ4)</f>
        <v>-0.12316932494364159</v>
      </c>
      <c r="AS109" s="163"/>
      <c r="AT109" s="165">
        <f>+AT36-AT38+AT110+AT111</f>
        <v>0</v>
      </c>
      <c r="AU109" s="162" t="str">
        <f>IF(AND(AT4=0,AT109&lt;=0), "",AT109/AT4)</f>
        <v/>
      </c>
      <c r="AV109" s="163" t="e">
        <f t="shared" si="93"/>
        <v>#DIV/0!</v>
      </c>
      <c r="AW109" s="165">
        <f>+AW36-AW38+AW110+AW111</f>
        <v>-1419.5708913430531</v>
      </c>
      <c r="AX109" s="162">
        <f>IF(AND(AW4=0,AW109&lt;=0), "",AW109/AW4)</f>
        <v>-0.1231693249436417</v>
      </c>
      <c r="AY109" s="163"/>
      <c r="AZ109" s="165">
        <f>+AZ36-AZ38+AZ110+AZ111</f>
        <v>0</v>
      </c>
      <c r="BA109" s="162" t="str">
        <f>IF(AND(AZ4=0,AZ109&lt;=0), "",AZ109/AZ4)</f>
        <v/>
      </c>
      <c r="BB109" s="163" t="e">
        <f t="shared" si="94"/>
        <v>#DIV/0!</v>
      </c>
      <c r="BC109" s="161">
        <f>+BC36-BC38+BC110+BC111</f>
        <v>0</v>
      </c>
      <c r="BD109" s="162" t="str">
        <f>IF(AND(BC4=0,BC109&lt;=0), "",BC109/BC4)</f>
        <v/>
      </c>
      <c r="BE109" s="163"/>
      <c r="BF109" s="162">
        <f t="shared" si="95"/>
        <v>1</v>
      </c>
      <c r="BG109" s="164">
        <f>+BG36-BG38+BG110+BG111</f>
        <v>-8517.425348058312</v>
      </c>
      <c r="BH109" s="162">
        <f>IF(AND(BG4=0,BG109&lt;=0), "",BG109/BG4)</f>
        <v>-0.12316932494364159</v>
      </c>
      <c r="BI109" s="163"/>
      <c r="BJ109" s="161">
        <f>+BJ36-BJ38+BJ110+BJ111</f>
        <v>0</v>
      </c>
      <c r="BK109" s="162" t="str">
        <f>IF(AND(BJ4=0,BJ109&lt;=0), "",BJ109/BJ4)</f>
        <v/>
      </c>
      <c r="BL109" s="163"/>
      <c r="BM109" s="162" t="str">
        <f t="shared" si="43"/>
        <v/>
      </c>
      <c r="BN109" s="164">
        <f>+BN36-BN38+BN110+BN111</f>
        <v>-8517.425348058312</v>
      </c>
      <c r="BO109" s="162">
        <f>IF(AND(BN4=0,BN109&lt;=0), "",BN109/BN4)</f>
        <v>-0.12316932494364159</v>
      </c>
      <c r="BP109" s="163"/>
      <c r="BQ109" s="161">
        <f>+BQ36-BQ38+BQ110+BQ111</f>
        <v>0</v>
      </c>
      <c r="BR109" s="162" t="str">
        <f>IF(AND(BQ4=0,BQ109&lt;=0), "",BQ109/BQ4)</f>
        <v/>
      </c>
      <c r="BS109" s="163"/>
      <c r="BT109" s="162" t="str">
        <f t="shared" si="44"/>
        <v/>
      </c>
      <c r="BU109" s="164">
        <f>+BU36-BU38+BU110+BU111</f>
        <v>-8517.425348058312</v>
      </c>
      <c r="BV109" s="162">
        <f>IF(AND(BU4=0,BU109&lt;=0), "",BU109/BU4)</f>
        <v>-0.12316932494364159</v>
      </c>
      <c r="BW109" s="163"/>
      <c r="BX109" s="165">
        <f>+BX36-BX38+BX110+BX111</f>
        <v>0</v>
      </c>
      <c r="BY109" s="162" t="str">
        <f>IF(AND(BX4=0,BX109&lt;=0), "",BX109/BX4)</f>
        <v/>
      </c>
      <c r="BZ109" s="163" t="e">
        <f t="shared" si="45"/>
        <v>#DIV/0!</v>
      </c>
      <c r="CA109" s="161">
        <f>+CA36-CA38+CA110+CA111</f>
        <v>0</v>
      </c>
      <c r="CB109" s="162" t="str">
        <f>IF(AND(CA4=0,CA109&lt;=0), "",CA109/CA4)</f>
        <v/>
      </c>
      <c r="CC109" s="163"/>
      <c r="CD109" s="162" t="str">
        <f t="shared" si="96"/>
        <v/>
      </c>
      <c r="CE109" s="164">
        <f>+CE36-CE38+CE110+CE111</f>
        <v>-8517.425348058312</v>
      </c>
      <c r="CF109" s="162">
        <f>IF(AND(CE4=0,CE109&lt;=0), "",CE109/CE4)</f>
        <v>-0.12316932494364159</v>
      </c>
      <c r="CG109" s="163"/>
      <c r="CH109" s="161">
        <f>+CH36-CH38+CH110+CH111</f>
        <v>0</v>
      </c>
      <c r="CI109" s="162" t="str">
        <f>IF(AND(CH4=0,CH109&lt;=0), "",CH109/CH4)</f>
        <v/>
      </c>
      <c r="CJ109" s="163"/>
      <c r="CK109" s="162" t="str">
        <f t="shared" si="46"/>
        <v/>
      </c>
      <c r="CL109" s="164">
        <f>+CL36-CL38+CL110+CL111</f>
        <v>-8517.425348058312</v>
      </c>
      <c r="CM109" s="162">
        <f>IF(AND(CL4=0,CL109&lt;=0), "",CL109/CL4)</f>
        <v>-0.12316932494364159</v>
      </c>
      <c r="CN109" s="163"/>
      <c r="CO109" s="161">
        <f>+CO36-CO38+CO110+CO111</f>
        <v>0</v>
      </c>
      <c r="CP109" s="162" t="str">
        <f>IF(AND(CO4=0,CO109&lt;=0), "",CO109/CO4)</f>
        <v/>
      </c>
      <c r="CQ109" s="163"/>
      <c r="CR109" s="162" t="str">
        <f t="shared" si="47"/>
        <v/>
      </c>
      <c r="CS109" s="164">
        <f>+CS36-CS38+CS110+CS111</f>
        <v>-8517.425348058312</v>
      </c>
      <c r="CT109" s="162">
        <f>IF(AND(CS4=0,CS109&lt;=0), "",CS109/CS4)</f>
        <v>-0.12316932494364159</v>
      </c>
      <c r="CU109" s="163"/>
      <c r="CV109" s="165">
        <f>+CV36-CV38+CV110+CV111</f>
        <v>0</v>
      </c>
      <c r="CW109" s="162" t="str">
        <f>IF(AND(CV4=0,CV109&lt;=0), "",CV109/CV4)</f>
        <v/>
      </c>
      <c r="CX109" s="163" t="e">
        <f t="shared" si="48"/>
        <v>#DIV/0!</v>
      </c>
      <c r="CY109" s="34"/>
      <c r="CZ109" s="34"/>
      <c r="DA109" s="34"/>
      <c r="DB109" s="34"/>
      <c r="DC109" s="34"/>
      <c r="DD109" s="34"/>
      <c r="DE109" s="34"/>
      <c r="DF109" s="34"/>
      <c r="DG109" s="34"/>
      <c r="DH109" s="34"/>
      <c r="DI109" s="34"/>
      <c r="DJ109" s="34"/>
      <c r="DK109" s="34"/>
      <c r="DL109" s="34"/>
      <c r="DM109" s="34"/>
      <c r="DN109" s="34"/>
      <c r="DO109" s="34"/>
      <c r="DP109" s="34"/>
      <c r="DQ109" s="34"/>
      <c r="DR109" s="34"/>
      <c r="DS109" s="34"/>
      <c r="DT109" s="34"/>
      <c r="DU109" s="34"/>
      <c r="DV109" s="34"/>
      <c r="DW109" s="34"/>
      <c r="DX109" s="34"/>
      <c r="DY109" s="34"/>
      <c r="DZ109" s="34"/>
      <c r="EA109" s="34"/>
      <c r="EB109" s="34"/>
      <c r="EC109" s="34"/>
      <c r="ED109" s="34"/>
      <c r="EE109" s="34"/>
      <c r="EF109" s="34"/>
      <c r="EG109" s="34"/>
      <c r="EH109" s="34"/>
      <c r="EI109" s="34"/>
      <c r="EJ109" s="34"/>
      <c r="EK109" s="34"/>
      <c r="EL109" s="34"/>
      <c r="EM109" s="34"/>
      <c r="EN109" s="34"/>
      <c r="EO109" s="34"/>
      <c r="EP109" s="34"/>
      <c r="EQ109" s="34"/>
      <c r="ER109" s="34"/>
      <c r="ES109" s="34"/>
      <c r="ET109" s="34"/>
      <c r="EU109" s="34"/>
      <c r="EV109" s="34"/>
      <c r="EW109" s="34"/>
      <c r="EX109" s="34"/>
      <c r="EY109" s="34"/>
      <c r="EZ109" s="34"/>
      <c r="FA109" s="34"/>
      <c r="FB109" s="34"/>
      <c r="FC109" s="34"/>
      <c r="FD109" s="34"/>
      <c r="FE109" s="34"/>
      <c r="FF109" s="34"/>
      <c r="FG109" s="34"/>
      <c r="FH109" s="34"/>
      <c r="FI109" s="34"/>
      <c r="FJ109" s="34"/>
      <c r="FK109" s="34"/>
      <c r="FL109" s="34"/>
      <c r="FM109" s="34"/>
      <c r="FN109" s="34"/>
      <c r="FO109" s="34"/>
      <c r="FP109" s="34"/>
      <c r="FQ109" s="34"/>
      <c r="FR109" s="34"/>
      <c r="FS109" s="34"/>
      <c r="FT109" s="34"/>
      <c r="FU109" s="34"/>
      <c r="FV109" s="34"/>
      <c r="FW109" s="34"/>
      <c r="FX109" s="34"/>
      <c r="FY109" s="34"/>
      <c r="FZ109" s="34"/>
      <c r="GA109" s="34"/>
      <c r="GB109" s="34"/>
      <c r="GC109" s="34"/>
      <c r="GD109" s="34"/>
      <c r="GE109" s="34"/>
      <c r="GF109" s="34"/>
      <c r="GG109" s="34"/>
      <c r="GH109" s="34"/>
      <c r="GI109" s="34"/>
      <c r="GJ109" s="34"/>
      <c r="GK109" s="34"/>
      <c r="GL109" s="34"/>
      <c r="GM109" s="34"/>
      <c r="GN109" s="34"/>
      <c r="GO109" s="34"/>
      <c r="GP109" s="34"/>
      <c r="GQ109" s="34"/>
      <c r="GR109" s="34"/>
      <c r="GS109" s="34"/>
      <c r="GT109" s="34"/>
      <c r="GU109" s="34"/>
      <c r="GV109" s="34"/>
      <c r="GW109" s="34"/>
      <c r="GX109" s="34"/>
      <c r="GY109" s="34"/>
      <c r="GZ109" s="34"/>
      <c r="HA109" s="34"/>
      <c r="HB109" s="34"/>
      <c r="HC109" s="34"/>
      <c r="HD109" s="34"/>
      <c r="HE109" s="34"/>
      <c r="HF109" s="34"/>
      <c r="HG109" s="34"/>
      <c r="HH109" s="34"/>
      <c r="HI109" s="34"/>
      <c r="HJ109" s="34"/>
      <c r="HK109" s="34"/>
    </row>
    <row r="110" spans="1:219" s="3" customFormat="1" ht="15" thickTop="1" x14ac:dyDescent="0.3">
      <c r="A110" s="29" t="s">
        <v>115</v>
      </c>
      <c r="B110" s="129">
        <f>+'N EERR TERRA'!B154+'N EERR TERRA'!B156</f>
        <v>0</v>
      </c>
      <c r="C110" s="30" t="str">
        <f>IF(AND(B4=0,B110&gt;=0), "",B110/B4)</f>
        <v/>
      </c>
      <c r="D110" s="47" t="str">
        <f>IF(AND(B124=0,B110&gt;=0),"",B110/B124)</f>
        <v/>
      </c>
      <c r="E110" s="129">
        <f>+'N EERR TERRA'!C154+'N EERR TERRA'!C156</f>
        <v>445.31999999999994</v>
      </c>
      <c r="F110" s="30">
        <f>IF(AND(E4=0,E110&gt;=0), "",E110/E4)</f>
        <v>4.493492555943672E-2</v>
      </c>
      <c r="G110" s="47">
        <f>IF(AND(E124=0,E110&gt;=0),"",E110/E124)</f>
        <v>7.4183155809164097E-2</v>
      </c>
      <c r="H110" s="129">
        <f>+'N EERR TERRA'!D154+'N EERR TERRA'!D156</f>
        <v>120.83</v>
      </c>
      <c r="I110" s="30">
        <f>IF(AND(H4=0,H110&gt;=0), "",H110/H4)</f>
        <v>1.575253348908778E-2</v>
      </c>
      <c r="J110" s="47">
        <f>IF(AND(H124=0,H110&gt;=0),"",H110/H124)</f>
        <v>2.4706999955317523E-2</v>
      </c>
      <c r="K110" s="30">
        <f>IF(AND(E110=0,H110&gt;0),100%,IF(AND(E110&lt;0,H110=0),(E110-H110)/E110,IF(AND(E110&gt;0,H110&gt;0),(H110-E110)/E110,IF(AND(E110=0,H110=0),"",(H110-E110)/E110))))</f>
        <v>-0.72866702595886101</v>
      </c>
      <c r="L110" s="130">
        <f>+E110+H110</f>
        <v>566.15</v>
      </c>
      <c r="M110" s="30">
        <f>IF(AND(L4=0,L110&gt;=0), "",L110/L4)</f>
        <v>3.2202664228440085E-2</v>
      </c>
      <c r="N110" s="47">
        <f>IF(AND(L124=0,L110&gt;=0),"",L110/L124)</f>
        <v>5.1971374059631745E-2</v>
      </c>
      <c r="O110" s="129">
        <f>+'N EERR TERRA'!E154+'N EERR TERRA'!E156</f>
        <v>477.61</v>
      </c>
      <c r="P110" s="30">
        <f>IF(AND(O4=0,O110&gt;=0), "",O110/O4)</f>
        <v>2.969515600493387E-2</v>
      </c>
      <c r="Q110" s="47">
        <f>IF(AND(O124=0,O110&gt;=0),"",O110/O124)</f>
        <v>8.2463985981634458E-2</v>
      </c>
      <c r="R110" s="30">
        <f>IF(AND(H110=0,O110&gt;0),100%,IF(AND(H110&lt;0,O110=0),(H110-O110)/H110,IF(AND(H110&gt;0,O110&gt;0),(O110-H110)/H110,IF(AND(H110=0,O110=0),"",(O110-H110)/H110))))</f>
        <v>2.9527435239592821</v>
      </c>
      <c r="S110" s="130">
        <f>+L110+O110</f>
        <v>1043.76</v>
      </c>
      <c r="T110" s="30">
        <f>IF(AND(S4=0,S110&gt;=0), "",S110/S4)</f>
        <v>3.1004664942686937E-2</v>
      </c>
      <c r="U110" s="47">
        <f>IF(AND(S124=0,S110&gt;=0),"",S110/S124)</f>
        <v>6.2555897962313145E-2</v>
      </c>
      <c r="V110" s="131"/>
      <c r="W110" s="30" t="str">
        <f>IF(AND(V4=0,V110&gt;=0), "",V110/V4)</f>
        <v/>
      </c>
      <c r="X110" s="47">
        <f t="shared" si="91"/>
        <v>1</v>
      </c>
      <c r="Y110" s="129">
        <f>+'N EERR TERRA'!F154+'N EERR TERRA'!F156</f>
        <v>328.64</v>
      </c>
      <c r="Z110" s="30">
        <f>IF(AND(Y4=0,Y110&gt;=0), "",Y110/Y4)</f>
        <v>3.7121610102141038E-2</v>
      </c>
      <c r="AA110" s="47">
        <f>IF(AND(Y124=0,Y110&gt;=0),"",Y110/Y124)</f>
        <v>5.3439235306918721E-2</v>
      </c>
      <c r="AB110" s="30">
        <f t="shared" si="92"/>
        <v>-0.31190720462301885</v>
      </c>
      <c r="AC110" s="130">
        <f>+S110+Y110</f>
        <v>1372.4</v>
      </c>
      <c r="AD110" s="30">
        <f>IF(AND(AC4=0,AC110&gt;=0), "",AC110/AC4)</f>
        <v>3.2278340129442966E-2</v>
      </c>
      <c r="AE110" s="47">
        <f>IF(AND(AC124=0,AC110&gt;=0),"",AC110/AC124)</f>
        <v>6.0100654496312314E-2</v>
      </c>
      <c r="AF110" s="129">
        <f>+'N EERR TERRA'!G154+'N EERR TERRA'!G156</f>
        <v>299.61</v>
      </c>
      <c r="AG110" s="30">
        <f>IF(AND(AF4=0,AF110&gt;=0), "",AF110/AF4)</f>
        <v>2.0007417397599012E-2</v>
      </c>
      <c r="AH110" s="47">
        <f>IF(AND(AF124=0,AF110&gt;=0),"",AF110/AF124)</f>
        <v>4.8064131361284991E-2</v>
      </c>
      <c r="AI110" s="30">
        <f t="shared" si="41"/>
        <v>-8.833373904576429E-2</v>
      </c>
      <c r="AJ110" s="130">
        <f t="shared" si="62"/>
        <v>1672.0100000000002</v>
      </c>
      <c r="AK110" s="30">
        <f>IF(AND(AJ4=0,AJ110&gt;=0), "",AJ110/AJ4)</f>
        <v>2.9082166397343182E-2</v>
      </c>
      <c r="AL110" s="47">
        <f>IF(AND(AJ124=0,AJ110&gt;=0),"",AJ110/AJ124)</f>
        <v>5.7519508571992908E-2</v>
      </c>
      <c r="AM110" s="129">
        <f>+'N EERR TERRA'!H154+'N EERR TERRA'!H156</f>
        <v>257.44</v>
      </c>
      <c r="AN110" s="30">
        <f>IF(AND(AM4=0,AM110&gt;=0), "",AM110/AM4)</f>
        <v>2.2079769695649027E-2</v>
      </c>
      <c r="AO110" s="47">
        <f>IF(AND(AM124=0,AM110&gt;=0),"",AM110/AM124)</f>
        <v>4.7254388238868406E-2</v>
      </c>
      <c r="AP110" s="30">
        <f t="shared" si="42"/>
        <v>-0.14074964120022701</v>
      </c>
      <c r="AQ110" s="130">
        <f t="shared" si="63"/>
        <v>1929.4500000000003</v>
      </c>
      <c r="AR110" s="30">
        <f>IF(AND(AQ4=0,AQ110&gt;=0), "",AQ110/AQ4)</f>
        <v>2.7901512992618754E-2</v>
      </c>
      <c r="AS110" s="47">
        <f>IF(AND(AQ124=0,AQ110&gt;=0),"",AQ110/AQ124)</f>
        <v>5.5899300574201276E-2</v>
      </c>
      <c r="AT110" s="131">
        <f>+V110*2</f>
        <v>0</v>
      </c>
      <c r="AU110" s="30" t="str">
        <f>IF(AND(AT4=0,AT110&gt;=0), "",AT110/AT4)</f>
        <v/>
      </c>
      <c r="AV110" s="47">
        <f t="shared" si="93"/>
        <v>1</v>
      </c>
      <c r="AW110" s="131">
        <f>+AQ110/6</f>
        <v>321.57500000000005</v>
      </c>
      <c r="AX110" s="30">
        <f>IF(AND(AW4=0,AW110&gt;=0), "",AW110/AW4)</f>
        <v>2.7901512992618758E-2</v>
      </c>
      <c r="AY110" s="47">
        <f>IF(AND(AW124=0,AW110&gt;=0),"",AW110/AW124)</f>
        <v>5.5899300574201283E-2</v>
      </c>
      <c r="AZ110" s="131">
        <f>+AT110/6</f>
        <v>0</v>
      </c>
      <c r="BA110" s="30" t="str">
        <f>IF(AND(AZ4=0,AZ110&gt;=0), "",AZ110/AZ4)</f>
        <v/>
      </c>
      <c r="BB110" s="47">
        <f t="shared" si="94"/>
        <v>1</v>
      </c>
      <c r="BC110" s="129">
        <f>+'N EERR TERRA'!I154+'N EERR TERRA'!I156</f>
        <v>0</v>
      </c>
      <c r="BD110" s="30" t="str">
        <f>IF(AND(BC4=0,BC110&gt;=0), "",BC110/BC4)</f>
        <v/>
      </c>
      <c r="BE110" s="47" t="str">
        <f>IF(AND(BC124=0,BC110&gt;=0),"",BC110/BC124)</f>
        <v/>
      </c>
      <c r="BF110" s="30">
        <f t="shared" si="95"/>
        <v>-1</v>
      </c>
      <c r="BG110" s="130">
        <f>+AQ110+BC110</f>
        <v>1929.4500000000003</v>
      </c>
      <c r="BH110" s="30">
        <f>IF(AND(BG4=0,BG110&gt;=0), "",BG110/BG4)</f>
        <v>2.7901512992618754E-2</v>
      </c>
      <c r="BI110" s="47">
        <f>IF(AND(BG124=0,BG110&gt;=0),"",BG110/BG124)</f>
        <v>5.5899300574201276E-2</v>
      </c>
      <c r="BJ110" s="129">
        <f>+'N EERR TERRA'!J154+'N EERR TERRA'!J156</f>
        <v>0</v>
      </c>
      <c r="BK110" s="30" t="str">
        <f>IF(AND(BJ4=0,BJ110&gt;=0), "",BJ110/BJ4)</f>
        <v/>
      </c>
      <c r="BL110" s="47" t="str">
        <f>IF(AND(BJ124=0,BJ110&gt;=0),"",BJ110/BJ124)</f>
        <v/>
      </c>
      <c r="BM110" s="30" t="str">
        <f t="shared" si="43"/>
        <v/>
      </c>
      <c r="BN110" s="130">
        <f>+BG110+BJ110</f>
        <v>1929.4500000000003</v>
      </c>
      <c r="BO110" s="30">
        <f>IF(AND(BN4=0,BN110&gt;=0), "",BN110/BN4)</f>
        <v>2.7901512992618754E-2</v>
      </c>
      <c r="BP110" s="47">
        <f>IF(AND(BN124=0,BN110&gt;=0),"",BN110/BN124)</f>
        <v>5.5899300574201276E-2</v>
      </c>
      <c r="BQ110" s="129">
        <f>+'N EERR TERRA'!K154+'N EERR TERRA'!K156</f>
        <v>0</v>
      </c>
      <c r="BR110" s="30" t="str">
        <f>IF(AND(BQ4=0,BQ110&gt;=0), "",BQ110/BQ4)</f>
        <v/>
      </c>
      <c r="BS110" s="47" t="str">
        <f>IF(AND(BQ124=0,BQ110&gt;=0),"",BQ110/BQ124)</f>
        <v/>
      </c>
      <c r="BT110" s="30" t="str">
        <f t="shared" si="44"/>
        <v/>
      </c>
      <c r="BU110" s="130">
        <f>+BN110+BQ110</f>
        <v>1929.4500000000003</v>
      </c>
      <c r="BV110" s="30">
        <f>IF(AND(BU4=0,BU110&gt;=0), "",BU110/BU4)</f>
        <v>2.7901512992618754E-2</v>
      </c>
      <c r="BW110" s="47">
        <f>IF(AND(BU124=0,BU110&gt;=0),"",BU110/BU124)</f>
        <v>5.5899300574201276E-2</v>
      </c>
      <c r="BX110" s="131">
        <f>+AZ110*9</f>
        <v>0</v>
      </c>
      <c r="BY110" s="30" t="str">
        <f>IF(AND(BX4=0,BX110&gt;=0), "",BX110/BX4)</f>
        <v/>
      </c>
      <c r="BZ110" s="47">
        <f t="shared" si="45"/>
        <v>1</v>
      </c>
      <c r="CA110" s="129">
        <f>+'N EERR TERRA'!L154+'N EERR TERRA'!L156</f>
        <v>0</v>
      </c>
      <c r="CB110" s="30" t="str">
        <f>IF(AND(CA4=0,CA110&gt;=0), "",CA110/CA4)</f>
        <v/>
      </c>
      <c r="CC110" s="47" t="str">
        <f>IF(AND(CA124=0,CA110&gt;=0),"",CA110/CA124)</f>
        <v/>
      </c>
      <c r="CD110" s="30" t="str">
        <f t="shared" si="96"/>
        <v/>
      </c>
      <c r="CE110" s="130">
        <f>+BU110+CA110</f>
        <v>1929.4500000000003</v>
      </c>
      <c r="CF110" s="30">
        <f>IF(AND(CE4=0,CE110&gt;=0), "",CE110/CE4)</f>
        <v>2.7901512992618754E-2</v>
      </c>
      <c r="CG110" s="47">
        <f>IF(AND(CE124=0,CE110&gt;=0),"",CE110/CE124)</f>
        <v>5.5899300574201276E-2</v>
      </c>
      <c r="CH110" s="129">
        <f>+'N EERR TERRA'!M154+'N EERR TERRA'!M156</f>
        <v>0</v>
      </c>
      <c r="CI110" s="30" t="str">
        <f>IF(AND(CH4=0,CH110&gt;=0), "",CH110/CH4)</f>
        <v/>
      </c>
      <c r="CJ110" s="47" t="str">
        <f>IF(AND(CH124=0,CH110&gt;=0),"",CH110/CH124)</f>
        <v/>
      </c>
      <c r="CK110" s="30" t="str">
        <f t="shared" si="46"/>
        <v/>
      </c>
      <c r="CL110" s="130">
        <f>+CE110+CH110</f>
        <v>1929.4500000000003</v>
      </c>
      <c r="CM110" s="30">
        <f>IF(AND(CL4=0,CL110&gt;=0), "",CL110/CL4)</f>
        <v>2.7901512992618754E-2</v>
      </c>
      <c r="CN110" s="47">
        <f>IF(AND(CL124=0,CL110&gt;=0),"",CL110/CL124)</f>
        <v>5.5899300574201276E-2</v>
      </c>
      <c r="CO110" s="129">
        <f>+'N EERR TERRA'!N154+'N EERR TERRA'!N156</f>
        <v>0</v>
      </c>
      <c r="CP110" s="30" t="str">
        <f>IF(AND(CO4=0,CO110&gt;=0), "",CO110/CO4)</f>
        <v/>
      </c>
      <c r="CQ110" s="47" t="str">
        <f>IF(AND(CO124=0,CO110&gt;=0),"",CO110/CO124)</f>
        <v/>
      </c>
      <c r="CR110" s="30" t="str">
        <f t="shared" si="47"/>
        <v/>
      </c>
      <c r="CS110" s="130">
        <f>+CL110+CO110</f>
        <v>1929.4500000000003</v>
      </c>
      <c r="CT110" s="30">
        <f>IF(AND(CS4=0,CS110&gt;=0), "",CS110/CS4)</f>
        <v>2.7901512992618754E-2</v>
      </c>
      <c r="CU110" s="47">
        <f>IF(AND(CS124=0,CS110&gt;=0),"",CS110/CS124)</f>
        <v>5.5899300574201276E-2</v>
      </c>
      <c r="CV110" s="131">
        <f>+AZ110*12</f>
        <v>0</v>
      </c>
      <c r="CW110" s="30" t="str">
        <f>IF(AND(CV4=0,CV110&gt;=0), "",CV110/CV4)</f>
        <v/>
      </c>
      <c r="CX110" s="47">
        <f t="shared" si="48"/>
        <v>1</v>
      </c>
    </row>
    <row r="111" spans="1:219" s="3" customFormat="1" x14ac:dyDescent="0.3">
      <c r="A111" s="29" t="s">
        <v>200</v>
      </c>
      <c r="B111" s="129">
        <f>+'N EERR TERRA'!B155</f>
        <v>0</v>
      </c>
      <c r="C111" s="30" t="str">
        <f>IF(AND(B4=0,B111&gt;=0), "",B111/B4)</f>
        <v/>
      </c>
      <c r="D111" s="47" t="str">
        <f>IF(AND(B124=0,B111&gt;=0),"",B111/B124)</f>
        <v/>
      </c>
      <c r="E111" s="129">
        <f>+'N EERR TERRA'!C155</f>
        <v>305.47000000000003</v>
      </c>
      <c r="F111" s="30">
        <f>IF(AND(E4=0,E111&gt;=0), "",E111/E4)</f>
        <v>3.0823389272076569E-2</v>
      </c>
      <c r="G111" s="47">
        <f>IF(AND(E124=0,E111&gt;=0),"",E111/E124)</f>
        <v>5.0886393166768532E-2</v>
      </c>
      <c r="H111" s="129">
        <f>+'N EERR TERRA'!D155</f>
        <v>213.2</v>
      </c>
      <c r="I111" s="30">
        <f>IF(AND(H4=0,H111&gt;=0), "",H111/H4)</f>
        <v>2.7794754116308159E-2</v>
      </c>
      <c r="J111" s="47">
        <f>IF(AND(H124=0,H111&gt;=0),"",H111/H124)</f>
        <v>4.3594574116309653E-2</v>
      </c>
      <c r="K111" s="30">
        <f>IF(AND(E111=0,H111&gt;0),100%,IF(AND(E111&lt;0,H111&gt;=0),(E111-H111)/E111,IF(AND(E111&gt;0,H111&gt;0),(H111-E111)/E111,IF(AND(E111=0,H111&lt;=0),"",(H111-E111)/E111))))</f>
        <v>-0.30205912200870799</v>
      </c>
      <c r="L111" s="130">
        <f>+E111+H111</f>
        <v>518.67000000000007</v>
      </c>
      <c r="M111" s="30">
        <f>IF(AND(L4=0,L111&gt;=0), "",L111/L4)</f>
        <v>2.9501997448317621E-2</v>
      </c>
      <c r="N111" s="47">
        <f>IF(AND(L124=0,L111&gt;=0),"",L111/L124)</f>
        <v>4.7612810356812162E-2</v>
      </c>
      <c r="O111" s="129">
        <f>+'N EERR TERRA'!E155</f>
        <v>443.14</v>
      </c>
      <c r="P111" s="30">
        <f>IF(AND(O4=0,O111&gt;=0), "",O111/O4)</f>
        <v>2.7552001490811318E-2</v>
      </c>
      <c r="Q111" s="47">
        <f>IF(AND(O124=0,O111&gt;=0),"",O111/O124)</f>
        <v>7.6512407085072523E-2</v>
      </c>
      <c r="R111" s="30">
        <f>IF(AND(H111=0,O111&gt;0),100%,IF(AND(H111&lt;0,O111&gt;=0),(H111-O111)/H111,IF(AND(H111&gt;0,O111&gt;0),(O111-H111)/H111,IF(AND(H111=0,O111&lt;=0),"",(O111-H111)/H111))))</f>
        <v>1.078517823639775</v>
      </c>
      <c r="S111" s="130">
        <f>+L111+O111</f>
        <v>961.81000000000006</v>
      </c>
      <c r="T111" s="30">
        <f>IF(AND(S4=0,S111&gt;=0), "",S111/S4)</f>
        <v>2.8570357925697214E-2</v>
      </c>
      <c r="U111" s="47">
        <f>IF(AND(S124=0,S111&gt;=0),"",S111/S124)</f>
        <v>5.7644370563283136E-2</v>
      </c>
      <c r="V111" s="131"/>
      <c r="W111" s="30" t="str">
        <f>IF(AND(V4=0,V111&gt;=0), "",V111/V4)</f>
        <v/>
      </c>
      <c r="X111" s="47">
        <f t="shared" si="91"/>
        <v>1</v>
      </c>
      <c r="Y111" s="129">
        <f>+'N EERR TERRA'!F155</f>
        <v>235.63</v>
      </c>
      <c r="Z111" s="30">
        <f>IF(AND(Y4=0,Y111&gt;=0), "",Y111/Y4)</f>
        <v>2.6615643221663498E-2</v>
      </c>
      <c r="AA111" s="47">
        <f>IF(AND(Y124=0,Y111&gt;=0),"",Y111/Y124)</f>
        <v>3.8315138191849007E-2</v>
      </c>
      <c r="AB111" s="30">
        <f t="shared" si="92"/>
        <v>-0.46827187796181791</v>
      </c>
      <c r="AC111" s="130">
        <f>+S111+Y111</f>
        <v>1197.44</v>
      </c>
      <c r="AD111" s="30">
        <f>IF(AND(AC4=0,AC111&gt;=0), "",AC111/AC4)</f>
        <v>2.8163345675167723E-2</v>
      </c>
      <c r="AE111" s="47">
        <f>IF(AND(AC124=0,AC111&gt;=0),"",AC111/AC124)</f>
        <v>5.24387406878929E-2</v>
      </c>
      <c r="AF111" s="129">
        <f>+'N EERR TERRA'!G155</f>
        <v>251.64</v>
      </c>
      <c r="AG111" s="30">
        <f>IF(AND(AF4=0,AF111&gt;=0), "",AF111/AF4)</f>
        <v>1.6804067000206317E-2</v>
      </c>
      <c r="AH111" s="47">
        <f>IF(AND(AF124=0,AF111&gt;=0),"",AF111/AF124)</f>
        <v>4.0368672660304243E-2</v>
      </c>
      <c r="AI111" s="30">
        <f t="shared" si="41"/>
        <v>6.7945507787633114E-2</v>
      </c>
      <c r="AJ111" s="130">
        <f t="shared" si="62"/>
        <v>1449.08</v>
      </c>
      <c r="AK111" s="30">
        <f>IF(AND(AJ4=0,AJ111&gt;=0), "",AJ111/AJ4)</f>
        <v>2.5204625380866173E-2</v>
      </c>
      <c r="AL111" s="47">
        <f>IF(AND(AJ124=0,AJ111&gt;=0),"",AJ111/AJ124)</f>
        <v>4.9850401302326819E-2</v>
      </c>
      <c r="AM111" s="129">
        <f>+'N EERR TERRA'!H155</f>
        <v>177.93</v>
      </c>
      <c r="AN111" s="30">
        <f>IF(AND(AM4=0,AM111&gt;=0), "",AM111/AM4)</f>
        <v>1.5260462328879862E-2</v>
      </c>
      <c r="AO111" s="47">
        <f>IF(AND(AM124=0,AM111&gt;=0),"",AM111/AM124)</f>
        <v>3.2659933574199253E-2</v>
      </c>
      <c r="AP111" s="30">
        <f t="shared" si="42"/>
        <v>-0.29291845493562224</v>
      </c>
      <c r="AQ111" s="130">
        <f t="shared" si="63"/>
        <v>1627.01</v>
      </c>
      <c r="AR111" s="30">
        <f>IF(AND(AQ4=0,AQ111&gt;=0), "",AQ111/AQ4)</f>
        <v>2.3527969449387457E-2</v>
      </c>
      <c r="AS111" s="47">
        <f>IF(AND(AQ124=0,AQ111&gt;=0),"",AQ111/AQ124)</f>
        <v>4.7137122510161548E-2</v>
      </c>
      <c r="AT111" s="131">
        <f>+V111*2</f>
        <v>0</v>
      </c>
      <c r="AU111" s="30" t="str">
        <f>IF(AND(AT4=0,AT111&gt;=0), "",AT111/AT4)</f>
        <v/>
      </c>
      <c r="AV111" s="47">
        <f t="shared" si="93"/>
        <v>1</v>
      </c>
      <c r="AW111" s="131">
        <f>+AQ111/6</f>
        <v>271.16833333333335</v>
      </c>
      <c r="AX111" s="30">
        <f>IF(AND(AW4=0,AW111&gt;=0), "",AW111/AW4)</f>
        <v>2.3527969449387464E-2</v>
      </c>
      <c r="AY111" s="47">
        <f>IF(AND(AW124=0,AW111&gt;=0),"",AW111/AW124)</f>
        <v>4.7137122510161555E-2</v>
      </c>
      <c r="AZ111" s="131">
        <f>+AT111/6</f>
        <v>0</v>
      </c>
      <c r="BA111" s="30" t="str">
        <f>IF(AND(AZ4=0,AZ111&gt;=0), "",AZ111/AZ4)</f>
        <v/>
      </c>
      <c r="BB111" s="47">
        <f t="shared" si="94"/>
        <v>1</v>
      </c>
      <c r="BC111" s="129">
        <f>+'N EERR TERRA'!I155</f>
        <v>0</v>
      </c>
      <c r="BD111" s="30" t="str">
        <f>IF(AND(BC4=0,BC111&gt;=0), "",BC111/BC4)</f>
        <v/>
      </c>
      <c r="BE111" s="47" t="str">
        <f>IF(AND(BC124=0,BC111&gt;=0),"",BC111/BC124)</f>
        <v/>
      </c>
      <c r="BF111" s="30">
        <f t="shared" si="95"/>
        <v>-1</v>
      </c>
      <c r="BG111" s="130">
        <f>+AQ111+BC111</f>
        <v>1627.01</v>
      </c>
      <c r="BH111" s="30">
        <f>IF(AND(BG4=0,BG111&gt;=0), "",BG111/BG4)</f>
        <v>2.3527969449387457E-2</v>
      </c>
      <c r="BI111" s="47">
        <f>IF(AND(BG124=0,BG111&gt;=0),"",BG111/BG124)</f>
        <v>4.7137122510161548E-2</v>
      </c>
      <c r="BJ111" s="129">
        <f>+'N EERR TERRA'!J155</f>
        <v>0</v>
      </c>
      <c r="BK111" s="30" t="str">
        <f>IF(AND(BJ4=0,BJ111&gt;=0), "",BJ111/BJ4)</f>
        <v/>
      </c>
      <c r="BL111" s="47" t="str">
        <f>IF(AND(BJ124=0,BJ111&gt;=0),"",BJ111/BJ124)</f>
        <v/>
      </c>
      <c r="BM111" s="30" t="str">
        <f t="shared" si="43"/>
        <v/>
      </c>
      <c r="BN111" s="130">
        <f>+BG111+BJ111</f>
        <v>1627.01</v>
      </c>
      <c r="BO111" s="30">
        <f>IF(AND(BN4=0,BN111&gt;=0), "",BN111/BN4)</f>
        <v>2.3527969449387457E-2</v>
      </c>
      <c r="BP111" s="47">
        <f>IF(AND(BN124=0,BN111&gt;=0),"",BN111/BN124)</f>
        <v>4.7137122510161548E-2</v>
      </c>
      <c r="BQ111" s="129">
        <f>+'N EERR TERRA'!K155</f>
        <v>0</v>
      </c>
      <c r="BR111" s="30" t="str">
        <f>IF(AND(BQ4=0,BQ111&gt;=0), "",BQ111/BQ4)</f>
        <v/>
      </c>
      <c r="BS111" s="47" t="str">
        <f>IF(AND(BQ124=0,BQ111&gt;=0),"",BQ111/BQ124)</f>
        <v/>
      </c>
      <c r="BT111" s="30" t="str">
        <f t="shared" si="44"/>
        <v/>
      </c>
      <c r="BU111" s="130">
        <f>+BN111+BQ111</f>
        <v>1627.01</v>
      </c>
      <c r="BV111" s="30">
        <f>IF(AND(BU4=0,BU111&gt;=0), "",BU111/BU4)</f>
        <v>2.3527969449387457E-2</v>
      </c>
      <c r="BW111" s="47">
        <f>IF(AND(BU124=0,BU111&gt;=0),"",BU111/BU124)</f>
        <v>4.7137122510161548E-2</v>
      </c>
      <c r="BX111" s="131">
        <f>+AZ111*9</f>
        <v>0</v>
      </c>
      <c r="BY111" s="30" t="str">
        <f>IF(AND(BX4=0,BX111&gt;=0), "",BX111/BX4)</f>
        <v/>
      </c>
      <c r="BZ111" s="47">
        <f t="shared" si="45"/>
        <v>1</v>
      </c>
      <c r="CA111" s="129">
        <f>+'N EERR TERRA'!L155</f>
        <v>0</v>
      </c>
      <c r="CB111" s="30" t="str">
        <f>IF(AND(CA4=0,CA111&gt;=0), "",CA111/CA4)</f>
        <v/>
      </c>
      <c r="CC111" s="47" t="str">
        <f>IF(AND(CA124=0,CA111&gt;=0),"",CA111/CA124)</f>
        <v/>
      </c>
      <c r="CD111" s="30" t="str">
        <f t="shared" si="96"/>
        <v/>
      </c>
      <c r="CE111" s="130">
        <f>+BU111+CA111</f>
        <v>1627.01</v>
      </c>
      <c r="CF111" s="30">
        <f>IF(AND(CE4=0,CE111&gt;=0), "",CE111/CE4)</f>
        <v>2.3527969449387457E-2</v>
      </c>
      <c r="CG111" s="47">
        <f>IF(AND(CE124=0,CE111&gt;=0),"",CE111/CE124)</f>
        <v>4.7137122510161548E-2</v>
      </c>
      <c r="CH111" s="129">
        <f>+'N EERR TERRA'!M155</f>
        <v>0</v>
      </c>
      <c r="CI111" s="30" t="str">
        <f>IF(AND(CH4=0,CH111&gt;=0), "",CH111/CH4)</f>
        <v/>
      </c>
      <c r="CJ111" s="47" t="str">
        <f>IF(AND(CH124=0,CH111&gt;=0),"",CH111/CH124)</f>
        <v/>
      </c>
      <c r="CK111" s="30" t="str">
        <f t="shared" si="46"/>
        <v/>
      </c>
      <c r="CL111" s="130">
        <f>+CE111+CH111</f>
        <v>1627.01</v>
      </c>
      <c r="CM111" s="30">
        <f>IF(AND(CL4=0,CL111&gt;=0), "",CL111/CL4)</f>
        <v>2.3527969449387457E-2</v>
      </c>
      <c r="CN111" s="47">
        <f>IF(AND(CL124=0,CL111&gt;=0),"",CL111/CL124)</f>
        <v>4.7137122510161548E-2</v>
      </c>
      <c r="CO111" s="129">
        <f>+'N EERR TERRA'!N155</f>
        <v>0</v>
      </c>
      <c r="CP111" s="30" t="str">
        <f>IF(AND(CO4=0,CO111&gt;=0), "",CO111/CO4)</f>
        <v/>
      </c>
      <c r="CQ111" s="47" t="str">
        <f>IF(AND(CO124=0,CO111&gt;=0),"",CO111/CO124)</f>
        <v/>
      </c>
      <c r="CR111" s="30" t="str">
        <f t="shared" si="47"/>
        <v/>
      </c>
      <c r="CS111" s="130">
        <f>+CL111+CO111</f>
        <v>1627.01</v>
      </c>
      <c r="CT111" s="30">
        <f>IF(AND(CS4=0,CS111&gt;=0), "",CS111/CS4)</f>
        <v>2.3527969449387457E-2</v>
      </c>
      <c r="CU111" s="47">
        <f>IF(AND(CS124=0,CS111&gt;=0),"",CS111/CS124)</f>
        <v>4.7137122510161548E-2</v>
      </c>
      <c r="CV111" s="131">
        <f>+AZ111*12</f>
        <v>0</v>
      </c>
      <c r="CW111" s="30" t="str">
        <f>IF(AND(CV4=0,CV111&gt;=0), "",CV111/CV4)</f>
        <v/>
      </c>
      <c r="CX111" s="47">
        <f t="shared" si="48"/>
        <v>1</v>
      </c>
    </row>
    <row r="112" spans="1:219" s="34" customFormat="1" ht="15.6" x14ac:dyDescent="0.3">
      <c r="A112" s="148" t="s">
        <v>118</v>
      </c>
      <c r="B112" s="149">
        <f>+B109-B110-B111</f>
        <v>0</v>
      </c>
      <c r="C112" s="150" t="str">
        <f>IF(AND(B4=0,B112&lt;=0), "",B112/B4)</f>
        <v/>
      </c>
      <c r="D112" s="151"/>
      <c r="E112" s="149">
        <f>+E109-E110-E111</f>
        <v>-3208.3759165813844</v>
      </c>
      <c r="F112" s="150">
        <f>IF(AND(E4=0,E112&lt;=0), "",E112/E4)</f>
        <v>-0.32374053035631473</v>
      </c>
      <c r="G112" s="151"/>
      <c r="H112" s="149">
        <f>+H109-H110-H111</f>
        <v>-2230.8290721930125</v>
      </c>
      <c r="I112" s="150">
        <f>IF(AND(H4=0,H112&lt;=0), "",H112/H4)</f>
        <v>-0.29083182709717004</v>
      </c>
      <c r="J112" s="151"/>
      <c r="K112" s="150">
        <f>IF(AND(E112=0,H112&gt;0),100%,IF(AND(E112&lt;0,H112&gt;=0),(E112-H112)/E112,IF(AND(E112&gt;0,H112&gt;0),(H112-E112)/E112,IF(AND(E112=0,H112&lt;=0),"",(H112-E112)/E112))))</f>
        <v>-0.30468588151913817</v>
      </c>
      <c r="L112" s="152">
        <f>+L109-L110-L111</f>
        <v>-5439.204988774396</v>
      </c>
      <c r="M112" s="150">
        <f>IF(AND(L4=0,L112&lt;=0), "",L112/L4)</f>
        <v>-0.30938248153874076</v>
      </c>
      <c r="N112" s="151"/>
      <c r="O112" s="149">
        <f>+O109-O110-O111</f>
        <v>-4.9111223104209785</v>
      </c>
      <c r="P112" s="150">
        <f>IF(AND(O4=0,O112&lt;=0), "",O112/O4)</f>
        <v>-3.0534650272662261E-4</v>
      </c>
      <c r="Q112" s="151"/>
      <c r="R112" s="150">
        <f>IF(AND(H112=0,O112&gt;0),100%,IF(AND(H112&lt;0,O112&gt;=0),(H112-O112)/H112,IF(AND(H112&gt;0,O112&gt;0),(O112-H112)/H112,IF(AND(H112=0,O112&lt;=0),"",(O112-H112)/H112))))</f>
        <v>-0.99779852146825709</v>
      </c>
      <c r="S112" s="152">
        <f>+S109-S110-S111</f>
        <v>-5444.1161110848207</v>
      </c>
      <c r="T112" s="150">
        <f>IF(AND(S4=0,S112&lt;=0), "",S112/S4)</f>
        <v>-0.16171629103746904</v>
      </c>
      <c r="U112" s="151"/>
      <c r="V112" s="153">
        <f>+V109-V110-V111</f>
        <v>0</v>
      </c>
      <c r="W112" s="150" t="str">
        <f>IF(AND(V4=0,V112&lt;=0), "",V112/V4)</f>
        <v/>
      </c>
      <c r="X112" s="151" t="e">
        <f t="shared" si="91"/>
        <v>#DIV/0!</v>
      </c>
      <c r="Y112" s="149">
        <f>+Y109-Y110-Y111</f>
        <v>-3555.4970963595169</v>
      </c>
      <c r="Z112" s="150">
        <f>IF(AND(Y4=0,Y112&lt;=0), "",Y112/Y4)</f>
        <v>-0.40161202814737268</v>
      </c>
      <c r="AA112" s="151"/>
      <c r="AB112" s="150">
        <f t="shared" si="92"/>
        <v>722.96834605708318</v>
      </c>
      <c r="AC112" s="152">
        <f>+AC109-AC110-AC111</f>
        <v>-8999.6132074443303</v>
      </c>
      <c r="AD112" s="150">
        <f>IF(AND(AC4=0,AC112&lt;=0), "",AC112/AC4)</f>
        <v>-0.21166757224083008</v>
      </c>
      <c r="AE112" s="151"/>
      <c r="AF112" s="149">
        <f>+AF109-AF110-AF111</f>
        <v>-1542.694069289757</v>
      </c>
      <c r="AG112" s="150">
        <f>IF(AND(AF4=0,AF112&lt;=0), "",AF112/AF4)</f>
        <v>-0.10301833770929107</v>
      </c>
      <c r="AH112" s="151"/>
      <c r="AI112" s="150">
        <f t="shared" si="41"/>
        <v>-0.56611015914783747</v>
      </c>
      <c r="AJ112" s="152">
        <f>+AJ109-AJ110-AJ111</f>
        <v>-10542.307276734085</v>
      </c>
      <c r="AK112" s="150">
        <f>IF(AND(AJ4=0,AJ112&lt;=0), "",AJ112/AJ4)</f>
        <v>-0.1833680028432261</v>
      </c>
      <c r="AL112" s="151"/>
      <c r="AM112" s="149">
        <f>+AM109-AM110-AM111</f>
        <v>-1531.5780713242248</v>
      </c>
      <c r="AN112" s="150">
        <f>IF(AND(AM4=0,AM112&lt;=0), "",AM112/AM4)</f>
        <v>-0.13135834014040243</v>
      </c>
      <c r="AO112" s="151"/>
      <c r="AP112" s="150">
        <f t="shared" si="42"/>
        <v>-7.2055750954237458E-3</v>
      </c>
      <c r="AQ112" s="152">
        <f>+AQ109-AQ110-AQ111</f>
        <v>-12073.885348058313</v>
      </c>
      <c r="AR112" s="150">
        <f>IF(AND(AQ4=0,AQ112&lt;=0), "",AQ112/AQ4)</f>
        <v>-0.17459880738564781</v>
      </c>
      <c r="AS112" s="151"/>
      <c r="AT112" s="153">
        <f>+AT109-AT110-AT111</f>
        <v>0</v>
      </c>
      <c r="AU112" s="150" t="str">
        <f>IF(AND(AT4=0,AT112&lt;=0), "",AT112/AT4)</f>
        <v/>
      </c>
      <c r="AV112" s="151" t="e">
        <f t="shared" si="93"/>
        <v>#DIV/0!</v>
      </c>
      <c r="AW112" s="153">
        <f>+AW109-AW110-AW111</f>
        <v>-2012.3142246763864</v>
      </c>
      <c r="AX112" s="150">
        <f>IF(AND(AW4=0,AW112&lt;=0), "",AW112/AW4)</f>
        <v>-0.17459880738564793</v>
      </c>
      <c r="AY112" s="151"/>
      <c r="AZ112" s="153">
        <f>+AZ109-AZ110-AZ111</f>
        <v>0</v>
      </c>
      <c r="BA112" s="150" t="str">
        <f>IF(AND(AZ4=0,AZ112&lt;=0), "",AZ112/AZ4)</f>
        <v/>
      </c>
      <c r="BB112" s="151" t="e">
        <f t="shared" si="94"/>
        <v>#DIV/0!</v>
      </c>
      <c r="BC112" s="149">
        <f>+BC109-BC110-BC111</f>
        <v>0</v>
      </c>
      <c r="BD112" s="150" t="str">
        <f>IF(AND(BC4=0,BC112&lt;=0), "",BC112/BC4)</f>
        <v/>
      </c>
      <c r="BE112" s="151"/>
      <c r="BF112" s="150">
        <f t="shared" si="95"/>
        <v>1</v>
      </c>
      <c r="BG112" s="152">
        <f>+BG109-BG110-BG111</f>
        <v>-12073.885348058313</v>
      </c>
      <c r="BH112" s="150">
        <f>IF(AND(BG4=0,BG112&lt;=0), "",BG112/BG4)</f>
        <v>-0.17459880738564781</v>
      </c>
      <c r="BI112" s="151"/>
      <c r="BJ112" s="149">
        <f>+BJ109-BJ110-BJ111</f>
        <v>0</v>
      </c>
      <c r="BK112" s="150" t="str">
        <f>IF(AND(BJ4=0,BJ112&lt;=0), "",BJ112/BJ4)</f>
        <v/>
      </c>
      <c r="BL112" s="151"/>
      <c r="BM112" s="150" t="str">
        <f t="shared" si="43"/>
        <v/>
      </c>
      <c r="BN112" s="152">
        <f>+BN109-BN110-BN111</f>
        <v>-12073.885348058313</v>
      </c>
      <c r="BO112" s="150">
        <f>IF(AND(BN4=0,BN112&lt;=0), "",BN112/BN4)</f>
        <v>-0.17459880738564781</v>
      </c>
      <c r="BP112" s="151"/>
      <c r="BQ112" s="149">
        <f>+BQ109-BQ110-BQ111</f>
        <v>0</v>
      </c>
      <c r="BR112" s="150" t="str">
        <f>IF(AND(BQ4=0,BQ112&lt;=0), "",BQ112/BQ4)</f>
        <v/>
      </c>
      <c r="BS112" s="151"/>
      <c r="BT112" s="150" t="str">
        <f t="shared" si="44"/>
        <v/>
      </c>
      <c r="BU112" s="152">
        <f>+BU109-BU110-BU111</f>
        <v>-12073.885348058313</v>
      </c>
      <c r="BV112" s="150">
        <f>IF(AND(BU4=0,BU112&lt;=0), "",BU112/BU4)</f>
        <v>-0.17459880738564781</v>
      </c>
      <c r="BW112" s="151"/>
      <c r="BX112" s="153">
        <f>+BX109-BX110-BX111</f>
        <v>0</v>
      </c>
      <c r="BY112" s="150" t="str">
        <f>IF(AND(BX4=0,BX112&lt;=0), "",BX112/BX4)</f>
        <v/>
      </c>
      <c r="BZ112" s="151" t="e">
        <f t="shared" si="45"/>
        <v>#DIV/0!</v>
      </c>
      <c r="CA112" s="149">
        <f>+CA109-CA110-CA111</f>
        <v>0</v>
      </c>
      <c r="CB112" s="150" t="str">
        <f>IF(AND(CA4=0,CA112&lt;=0), "",CA112/CA4)</f>
        <v/>
      </c>
      <c r="CC112" s="151"/>
      <c r="CD112" s="150" t="str">
        <f t="shared" si="96"/>
        <v/>
      </c>
      <c r="CE112" s="152">
        <f>+CE109-CE110-CE111</f>
        <v>-12073.885348058313</v>
      </c>
      <c r="CF112" s="150">
        <f>IF(AND(CE4=0,CE112&lt;=0), "",CE112/CE4)</f>
        <v>-0.17459880738564781</v>
      </c>
      <c r="CG112" s="151"/>
      <c r="CH112" s="149">
        <f>+CH109-CH110-CH111</f>
        <v>0</v>
      </c>
      <c r="CI112" s="150" t="str">
        <f>IF(AND(CH4=0,CH112&lt;=0), "",CH112/CH4)</f>
        <v/>
      </c>
      <c r="CJ112" s="151"/>
      <c r="CK112" s="150" t="str">
        <f t="shared" si="46"/>
        <v/>
      </c>
      <c r="CL112" s="152">
        <f>+CL109-CL110-CL111</f>
        <v>-12073.885348058313</v>
      </c>
      <c r="CM112" s="150">
        <f>IF(AND(CL4=0,CL112&lt;=0), "",CL112/CL4)</f>
        <v>-0.17459880738564781</v>
      </c>
      <c r="CN112" s="151"/>
      <c r="CO112" s="149">
        <f>+CO109-CO110-CO111</f>
        <v>0</v>
      </c>
      <c r="CP112" s="150" t="str">
        <f>IF(AND(CO4=0,CO112&lt;=0), "",CO112/CO4)</f>
        <v/>
      </c>
      <c r="CQ112" s="151"/>
      <c r="CR112" s="150" t="str">
        <f t="shared" si="47"/>
        <v/>
      </c>
      <c r="CS112" s="152">
        <f>+CS109-CS110-CS111</f>
        <v>-12073.885348058313</v>
      </c>
      <c r="CT112" s="150">
        <f>IF(AND(CS4=0,CS112&lt;=0), "",CS112/CS4)</f>
        <v>-0.17459880738564781</v>
      </c>
      <c r="CU112" s="151"/>
      <c r="CV112" s="153">
        <f>+CV109-CV110-CV111</f>
        <v>0</v>
      </c>
      <c r="CW112" s="150" t="str">
        <f>IF(AND(CV4=0,CV112&lt;=0), "",CV112/CV4)</f>
        <v/>
      </c>
      <c r="CX112" s="151" t="e">
        <f t="shared" si="48"/>
        <v>#DIV/0!</v>
      </c>
    </row>
    <row r="113" spans="1:102" s="34" customFormat="1" ht="31.2" x14ac:dyDescent="0.3">
      <c r="A113" s="148" t="s">
        <v>93</v>
      </c>
      <c r="B113" s="149">
        <f>+B36-B38+B66+B63+B64</f>
        <v>0</v>
      </c>
      <c r="C113" s="150" t="str">
        <f>IF(AND(B4=0,B113&lt;=0), "",B113/B4)</f>
        <v/>
      </c>
      <c r="D113" s="151"/>
      <c r="E113" s="149">
        <f>+E36-E38+E66+E63+E64</f>
        <v>-3136.972223863504</v>
      </c>
      <c r="F113" s="150">
        <f>IF(AND(E4=0,E113&lt;=0), "",E113/E4)</f>
        <v>-0.31653555501959768</v>
      </c>
      <c r="G113" s="151"/>
      <c r="H113" s="149">
        <f>+H36-H38+H66+H63+H64</f>
        <v>-2174.2296999063424</v>
      </c>
      <c r="I113" s="150">
        <f>IF(AND(H4=0,H113&lt;=0), "",H113/H4)</f>
        <v>-0.28345300141309221</v>
      </c>
      <c r="J113" s="151"/>
      <c r="K113" s="150">
        <f>IF(AND(E113=0,H113&gt;0),100%,IF(AND(E113&lt;0,H113=0),(E113-H113)/E113,IF(AND(E113&gt;0,H113&gt;0),(H113-E113)/E113,IF(AND(E113=0,H113=0),"",(H113-E113)/E113))))</f>
        <v>-0.30690183248465147</v>
      </c>
      <c r="L113" s="152">
        <f>+L36-L38+L66+L63+L64</f>
        <v>-5311.201923769846</v>
      </c>
      <c r="M113" s="150">
        <f>IF(AND(L4=0,L113&lt;=0), "",L113/L4)</f>
        <v>-0.30210165539274991</v>
      </c>
      <c r="N113" s="151"/>
      <c r="O113" s="149">
        <f>+O36-O38+O66+O63+O64</f>
        <v>122.29167903669905</v>
      </c>
      <c r="P113" s="150">
        <f>IF(AND(O4=0,O113&lt;=0), "",O113/O4)</f>
        <v>7.6034222212685645E-3</v>
      </c>
      <c r="Q113" s="151"/>
      <c r="R113" s="150">
        <f>IF(AND(H113=0,O113&gt;0),100%,IF(AND(H113&lt;0,O113=0),(H113-O113)/H113,IF(AND(H113&gt;0,O113&gt;0),(O113-H113)/H113,IF(AND(H113=0,O113=0),"",(O113-H113)/H113))))</f>
        <v>-1.056245979457445</v>
      </c>
      <c r="S113" s="152">
        <f>+S36-S38+S66+S63+S64</f>
        <v>-5188.9102447331506</v>
      </c>
      <c r="T113" s="150">
        <f>IF(AND(S4=0,S113&lt;=0), "",S113/S4)</f>
        <v>-0.15413545600102227</v>
      </c>
      <c r="U113" s="151"/>
      <c r="V113" s="153">
        <f>+V36-V38+V66+V63+V64</f>
        <v>0</v>
      </c>
      <c r="W113" s="150" t="str">
        <f>IF(AND(V4=0,V113&lt;=0), "",V113/V4)</f>
        <v/>
      </c>
      <c r="X113" s="151" t="e">
        <f t="shared" si="91"/>
        <v>#DIV/0!</v>
      </c>
      <c r="Y113" s="149">
        <f>+Y36-Y38+Y66+Y63+Y64</f>
        <v>-3308.5016310422729</v>
      </c>
      <c r="Z113" s="150">
        <f>IF(AND(Y4=0,Y113&lt;=0), "",Y113/Y4)</f>
        <v>-0.37371259606210117</v>
      </c>
      <c r="AA113" s="151"/>
      <c r="AB113" s="150">
        <f t="shared" si="92"/>
        <v>-28.054184365637909</v>
      </c>
      <c r="AC113" s="152">
        <f>+AC36-AC38+AC66+AC63+AC64</f>
        <v>-8497.411875775415</v>
      </c>
      <c r="AD113" s="150">
        <f>IF(AND(AC4=0,AC113&lt;=0), "",AC113/AC4)</f>
        <v>-0.19985598276467995</v>
      </c>
      <c r="AE113" s="151"/>
      <c r="AF113" s="149">
        <f>+AF36-AF38+AF66+AF63+AF64</f>
        <v>-1478.4490287855749</v>
      </c>
      <c r="AG113" s="150">
        <f>IF(AND(AF4=0,AF113&lt;=0), "",AF113/AF4)</f>
        <v>-9.8728169353452397E-2</v>
      </c>
      <c r="AH113" s="151"/>
      <c r="AI113" s="150">
        <f t="shared" si="41"/>
        <v>-0.55313637602172772</v>
      </c>
      <c r="AJ113" s="152">
        <f>+AJ36-AJ38+AJ66+AJ63+AJ64</f>
        <v>-9975.8609045609883</v>
      </c>
      <c r="AK113" s="150">
        <f>IF(AND(AJ4=0,AJ113&lt;=0), "",AJ113/AJ4)</f>
        <v>-0.17351549738529859</v>
      </c>
      <c r="AL113" s="151"/>
      <c r="AM113" s="149">
        <f>+AM36-AM38+AM66+AM63+AM64</f>
        <v>-1470.1014529791491</v>
      </c>
      <c r="AN113" s="150">
        <f>IF(AND(AM4=0,AM113&lt;=0), "",AM113/AM4)</f>
        <v>-0.12608569573888526</v>
      </c>
      <c r="AO113" s="151"/>
      <c r="AP113" s="150">
        <f t="shared" si="42"/>
        <v>-5.6461708478936319E-3</v>
      </c>
      <c r="AQ113" s="152">
        <f>+AQ36-AQ38+AQ66+AQ63+AQ64</f>
        <v>-11445.96235754014</v>
      </c>
      <c r="AR113" s="150">
        <f>IF(AND(AQ4=0,AQ113&lt;=0), "",AQ113/AQ4)</f>
        <v>-0.16551849875971461</v>
      </c>
      <c r="AS113" s="151"/>
      <c r="AT113" s="153">
        <f>+AT36-AT38+AT66+AT63+AT64</f>
        <v>0</v>
      </c>
      <c r="AU113" s="150" t="str">
        <f>IF(AND(AT4=0,AT113&lt;=0), "",AT113/AT4)</f>
        <v/>
      </c>
      <c r="AV113" s="151" t="e">
        <f t="shared" si="93"/>
        <v>#DIV/0!</v>
      </c>
      <c r="AW113" s="153">
        <f>+AW36-AW38+AW66+AW63+AW64</f>
        <v>-1907.6603929233577</v>
      </c>
      <c r="AX113" s="150">
        <f>IF(AND(AW4=0,AW113&lt;=0), "",AW113/AW4)</f>
        <v>-0.16551849875971472</v>
      </c>
      <c r="AY113" s="151"/>
      <c r="AZ113" s="153">
        <f>+AZ36-AZ38+AZ66+AZ63+AZ64</f>
        <v>0</v>
      </c>
      <c r="BA113" s="150" t="str">
        <f>IF(AND(AZ4=0,AZ113&lt;=0), "",AZ113/AZ4)</f>
        <v/>
      </c>
      <c r="BB113" s="151" t="e">
        <f t="shared" si="94"/>
        <v>#DIV/0!</v>
      </c>
      <c r="BC113" s="149">
        <f>+BC36-BC38+BC66+BC63+BC64</f>
        <v>0</v>
      </c>
      <c r="BD113" s="150" t="str">
        <f>IF(AND(BC4=0,BC113&lt;=0), "",BC113/BC4)</f>
        <v/>
      </c>
      <c r="BE113" s="151"/>
      <c r="BF113" s="150">
        <f t="shared" si="95"/>
        <v>1</v>
      </c>
      <c r="BG113" s="152">
        <f>+BG36-BG38+BG66+BG63+BG64</f>
        <v>-11445.96235754014</v>
      </c>
      <c r="BH113" s="150">
        <f>IF(AND(BG4=0,BG113&lt;=0), "",BG113/BG4)</f>
        <v>-0.16551849875971461</v>
      </c>
      <c r="BI113" s="151"/>
      <c r="BJ113" s="149">
        <f>+BJ36-BJ38+BJ66+BJ63+BJ64</f>
        <v>0</v>
      </c>
      <c r="BK113" s="150" t="str">
        <f>IF(AND(BJ4=0,BJ113&lt;=0), "",BJ113/BJ4)</f>
        <v/>
      </c>
      <c r="BL113" s="151"/>
      <c r="BM113" s="150" t="str">
        <f t="shared" si="43"/>
        <v/>
      </c>
      <c r="BN113" s="152">
        <f>+BN36-BN38+BN66+BN63+BN64</f>
        <v>-11445.96235754014</v>
      </c>
      <c r="BO113" s="150">
        <f>IF(AND(BN4=0,BN113&lt;=0), "",BN113/BN4)</f>
        <v>-0.16551849875971461</v>
      </c>
      <c r="BP113" s="151"/>
      <c r="BQ113" s="149">
        <f>+BQ36-BQ38+BQ66+BQ63+BQ64</f>
        <v>0</v>
      </c>
      <c r="BR113" s="150" t="str">
        <f>IF(AND(BQ4=0,BQ113&lt;=0), "",BQ113/BQ4)</f>
        <v/>
      </c>
      <c r="BS113" s="151"/>
      <c r="BT113" s="150" t="str">
        <f t="shared" si="44"/>
        <v/>
      </c>
      <c r="BU113" s="152">
        <f>+BU36-BU38+BU66+BU63+BU64</f>
        <v>-11445.96235754014</v>
      </c>
      <c r="BV113" s="150">
        <f>IF(AND(BU4=0,BU113&lt;=0), "",BU113/BU4)</f>
        <v>-0.16551849875971461</v>
      </c>
      <c r="BW113" s="151"/>
      <c r="BX113" s="153">
        <f>+BX36-BX38+BX66+BX63+BX64</f>
        <v>0</v>
      </c>
      <c r="BY113" s="150" t="str">
        <f>IF(AND(BX4=0,BX113&lt;=0), "",BX113/BX4)</f>
        <v/>
      </c>
      <c r="BZ113" s="151" t="e">
        <f t="shared" si="45"/>
        <v>#DIV/0!</v>
      </c>
      <c r="CA113" s="149">
        <f>+CA36-CA38+CA66+CA63+CA64</f>
        <v>0</v>
      </c>
      <c r="CB113" s="150" t="str">
        <f>IF(AND(CA4=0,CA113&lt;=0), "",CA113/CA4)</f>
        <v/>
      </c>
      <c r="CC113" s="151"/>
      <c r="CD113" s="150" t="str">
        <f t="shared" si="96"/>
        <v/>
      </c>
      <c r="CE113" s="152">
        <f>+CE36-CE38+CE66+CE63+CE64</f>
        <v>-11445.96235754014</v>
      </c>
      <c r="CF113" s="150">
        <f>IF(AND(CE4=0,CE113&lt;=0), "",CE113/CE4)</f>
        <v>-0.16551849875971461</v>
      </c>
      <c r="CG113" s="151"/>
      <c r="CH113" s="149">
        <f>+CH36-CH38+CH66+CH63+CH64</f>
        <v>0</v>
      </c>
      <c r="CI113" s="150" t="str">
        <f>IF(AND(CH4=0,CH113&lt;=0), "",CH113/CH4)</f>
        <v/>
      </c>
      <c r="CJ113" s="151"/>
      <c r="CK113" s="150" t="str">
        <f t="shared" si="46"/>
        <v/>
      </c>
      <c r="CL113" s="152">
        <f>+CL36-CL38+CL66+CL63+CL64</f>
        <v>-11445.96235754014</v>
      </c>
      <c r="CM113" s="150">
        <f>IF(AND(CL4=0,CL113&lt;=0), "",CL113/CL4)</f>
        <v>-0.16551849875971461</v>
      </c>
      <c r="CN113" s="151"/>
      <c r="CO113" s="149">
        <f>+CO36-CO38+CO66+CO63+CO64</f>
        <v>0</v>
      </c>
      <c r="CP113" s="150" t="str">
        <f>IF(AND(CO4=0,CO113&lt;=0), "",CO113/CO4)</f>
        <v/>
      </c>
      <c r="CQ113" s="151"/>
      <c r="CR113" s="150" t="str">
        <f t="shared" si="47"/>
        <v/>
      </c>
      <c r="CS113" s="152">
        <f>+CS36-CS38+CS66+CS63+CS64</f>
        <v>-11445.96235754014</v>
      </c>
      <c r="CT113" s="150">
        <f>IF(AND(CS4=0,CS113&lt;=0), "",CS113/CS4)</f>
        <v>-0.16551849875971461</v>
      </c>
      <c r="CU113" s="151"/>
      <c r="CV113" s="153">
        <f>+CV36-CV38+CV66+CV63+CV64</f>
        <v>0</v>
      </c>
      <c r="CW113" s="150" t="str">
        <f>IF(AND(CV4=0,CV113&lt;=0), "",CV113/CV4)</f>
        <v/>
      </c>
      <c r="CX113" s="151" t="e">
        <f t="shared" si="48"/>
        <v>#DIV/0!</v>
      </c>
    </row>
    <row r="114" spans="1:102" s="34" customFormat="1" ht="16.2" thickBot="1" x14ac:dyDescent="0.35">
      <c r="A114" s="160" t="s">
        <v>94</v>
      </c>
      <c r="B114" s="161">
        <f>+B36-B38+B66+B63</f>
        <v>0</v>
      </c>
      <c r="C114" s="162" t="str">
        <f>IF(AND(B4=0,B114&lt;=0), "",B114/B4)</f>
        <v/>
      </c>
      <c r="D114" s="163"/>
      <c r="E114" s="161">
        <f>+E36-E38+E66+E63</f>
        <v>-3136.972223863504</v>
      </c>
      <c r="F114" s="162">
        <f>IF(AND(E4=0,E114&lt;=0), "",E114/E4)</f>
        <v>-0.31653555501959768</v>
      </c>
      <c r="G114" s="163"/>
      <c r="H114" s="161">
        <f>+H36-H38+H66+H63</f>
        <v>-2174.2296999063424</v>
      </c>
      <c r="I114" s="162">
        <f>IF(AND(H4=0,H114&lt;=0), "",H114/H4)</f>
        <v>-0.28345300141309221</v>
      </c>
      <c r="J114" s="163"/>
      <c r="K114" s="162">
        <f>IF(AND(E114=0,H114&gt;0),100%,IF(AND(E114&lt;0,H114=0),(E114-H114)/E114,IF(AND(E114&gt;0,H114&gt;0),(H114-E114)/E114,IF(AND(E114=0,H114=0),"",(H114-E114)/E114))))</f>
        <v>-0.30690183248465147</v>
      </c>
      <c r="L114" s="164">
        <f>+L36-L38+L66+L63</f>
        <v>-5311.201923769846</v>
      </c>
      <c r="M114" s="162">
        <f>IF(AND(L4=0,L114&lt;=0), "",L114/L4)</f>
        <v>-0.30210165539274991</v>
      </c>
      <c r="N114" s="163"/>
      <c r="O114" s="161">
        <f>+O36-O38+O66+O63</f>
        <v>122.29167903669905</v>
      </c>
      <c r="P114" s="162">
        <f>IF(AND(O4=0,O114&lt;=0), "",O114/O4)</f>
        <v>7.6034222212685645E-3</v>
      </c>
      <c r="Q114" s="163"/>
      <c r="R114" s="162">
        <f>IF(AND(H114=0,O114&gt;0),100%,IF(AND(H114&lt;0,O114=0),(H114-O114)/H114,IF(AND(H114&gt;0,O114&gt;0),(O114-H114)/H114,IF(AND(H114=0,O114=0),"",(O114-H114)/H114))))</f>
        <v>-1.056245979457445</v>
      </c>
      <c r="S114" s="164">
        <f>+S36-S38+S66+S63</f>
        <v>-5188.9102447331506</v>
      </c>
      <c r="T114" s="162">
        <f>IF(AND(S4=0,S114&lt;=0), "",S114/S4)</f>
        <v>-0.15413545600102227</v>
      </c>
      <c r="U114" s="163"/>
      <c r="V114" s="165">
        <f>+V36-V38+V66+V63</f>
        <v>0</v>
      </c>
      <c r="W114" s="162" t="str">
        <f>IF(AND(V4=0,V114&lt;=0), "",V114/V4)</f>
        <v/>
      </c>
      <c r="X114" s="163" t="e">
        <f t="shared" si="91"/>
        <v>#DIV/0!</v>
      </c>
      <c r="Y114" s="161">
        <f>+Y36-Y38+Y66+Y63</f>
        <v>-3513.5016310422729</v>
      </c>
      <c r="Z114" s="162">
        <f>IF(AND(Y4=0,Y114&lt;=0), "",Y114/Y4)</f>
        <v>-0.3968684202799046</v>
      </c>
      <c r="AA114" s="163"/>
      <c r="AB114" s="162">
        <f t="shared" si="92"/>
        <v>-29.730504468647379</v>
      </c>
      <c r="AC114" s="164">
        <f>+AC36-AC38+AC66+AC63</f>
        <v>-8702.411875775415</v>
      </c>
      <c r="AD114" s="162">
        <f>IF(AND(AC4=0,AC114&lt;=0), "",AC114/AC4)</f>
        <v>-0.20467750690234812</v>
      </c>
      <c r="AE114" s="163"/>
      <c r="AF114" s="161">
        <f>+AF36-AF38+AF66+AF63</f>
        <v>-1478.4490287855749</v>
      </c>
      <c r="AG114" s="162">
        <f>IF(AND(AF4=0,AF114&lt;=0), "",AF114/AF4)</f>
        <v>-9.8728169353452397E-2</v>
      </c>
      <c r="AH114" s="163"/>
      <c r="AI114" s="162">
        <f t="shared" si="41"/>
        <v>-0.57920923795131518</v>
      </c>
      <c r="AJ114" s="164">
        <f>+AJ36-AJ38+AJ66+AJ63</f>
        <v>-10180.860904560988</v>
      </c>
      <c r="AK114" s="162">
        <f>IF(AND(AJ4=0,AJ114&lt;=0), "",AJ114/AJ4)</f>
        <v>-0.1770811722984004</v>
      </c>
      <c r="AL114" s="163"/>
      <c r="AM114" s="161">
        <f>+AM36-AM38+AM66+AM63</f>
        <v>-1470.1014529791491</v>
      </c>
      <c r="AN114" s="162">
        <f>IF(AND(AM4=0,AM114&lt;=0), "",AM114/AM4)</f>
        <v>-0.12608569573888526</v>
      </c>
      <c r="AO114" s="163"/>
      <c r="AP114" s="162">
        <f t="shared" si="42"/>
        <v>-5.6461708478936319E-3</v>
      </c>
      <c r="AQ114" s="164">
        <f>+AQ36-AQ38+AQ66+AQ63</f>
        <v>-11650.96235754014</v>
      </c>
      <c r="AR114" s="162">
        <f>IF(AND(AQ4=0,AQ114&lt;=0), "",AQ114/AQ4)</f>
        <v>-0.16848297576792257</v>
      </c>
      <c r="AS114" s="163"/>
      <c r="AT114" s="165">
        <f>+AT36-AT38+AT66+AT63</f>
        <v>0</v>
      </c>
      <c r="AU114" s="162" t="str">
        <f>IF(AND(AT4=0,AT114&lt;=0), "",AT114/AT4)</f>
        <v/>
      </c>
      <c r="AV114" s="163" t="e">
        <f t="shared" si="93"/>
        <v>#DIV/0!</v>
      </c>
      <c r="AW114" s="165">
        <f>+AW36-AW38+AW66+AW63</f>
        <v>-1941.8270595900244</v>
      </c>
      <c r="AX114" s="162">
        <f>IF(AND(AW4=0,AW114&lt;=0), "",AW114/AW4)</f>
        <v>-0.16848297576792268</v>
      </c>
      <c r="AY114" s="163"/>
      <c r="AZ114" s="165">
        <f>+AZ36-AZ38+AZ66+AZ63</f>
        <v>0</v>
      </c>
      <c r="BA114" s="162" t="str">
        <f>IF(AND(AZ4=0,AZ114&lt;=0), "",AZ114/AZ4)</f>
        <v/>
      </c>
      <c r="BB114" s="163" t="e">
        <f t="shared" si="94"/>
        <v>#DIV/0!</v>
      </c>
      <c r="BC114" s="161">
        <f>+BC36-BC38+BC66+BC63</f>
        <v>0</v>
      </c>
      <c r="BD114" s="162" t="str">
        <f>IF(AND(BC4=0,BC114&lt;=0), "",BC114/BC4)</f>
        <v/>
      </c>
      <c r="BE114" s="163"/>
      <c r="BF114" s="162">
        <f t="shared" si="95"/>
        <v>1</v>
      </c>
      <c r="BG114" s="164">
        <f>+BG36-BG38+BG66+BG63</f>
        <v>-11650.96235754014</v>
      </c>
      <c r="BH114" s="162">
        <f>IF(AND(BG4=0,BG114&lt;=0), "",BG114/BG4)</f>
        <v>-0.16848297576792257</v>
      </c>
      <c r="BI114" s="163"/>
      <c r="BJ114" s="161">
        <f>+BJ36-BJ38+BJ66+BJ63</f>
        <v>0</v>
      </c>
      <c r="BK114" s="162" t="str">
        <f>IF(AND(BJ4=0,BJ114&lt;=0), "",BJ114/BJ4)</f>
        <v/>
      </c>
      <c r="BL114" s="163"/>
      <c r="BM114" s="162" t="str">
        <f t="shared" si="43"/>
        <v/>
      </c>
      <c r="BN114" s="164">
        <f>+BN36-BN38+BN66+BN63</f>
        <v>-11650.96235754014</v>
      </c>
      <c r="BO114" s="162">
        <f>IF(AND(BN4=0,BN114&lt;=0), "",BN114/BN4)</f>
        <v>-0.16848297576792257</v>
      </c>
      <c r="BP114" s="163"/>
      <c r="BQ114" s="161">
        <f>+BQ36-BQ38+BQ66+BQ63</f>
        <v>0</v>
      </c>
      <c r="BR114" s="162" t="str">
        <f>IF(AND(BQ4=0,BQ114&lt;=0), "",BQ114/BQ4)</f>
        <v/>
      </c>
      <c r="BS114" s="163"/>
      <c r="BT114" s="162" t="str">
        <f t="shared" si="44"/>
        <v/>
      </c>
      <c r="BU114" s="164">
        <f>+BU36-BU38+BU66+BU63</f>
        <v>-11650.96235754014</v>
      </c>
      <c r="BV114" s="162">
        <f>IF(AND(BU4=0,BU114&lt;=0), "",BU114/BU4)</f>
        <v>-0.16848297576792257</v>
      </c>
      <c r="BW114" s="163"/>
      <c r="BX114" s="165">
        <f>+BX36-BX38+BX66+BX63</f>
        <v>0</v>
      </c>
      <c r="BY114" s="162" t="str">
        <f>IF(AND(BX4=0,BX114&lt;=0), "",BX114/BX4)</f>
        <v/>
      </c>
      <c r="BZ114" s="163" t="e">
        <f t="shared" si="45"/>
        <v>#DIV/0!</v>
      </c>
      <c r="CA114" s="161">
        <f>+CA36-CA38+CA66+CA63</f>
        <v>0</v>
      </c>
      <c r="CB114" s="162" t="str">
        <f>IF(AND(CA4=0,CA114&lt;=0), "",CA114/CA4)</f>
        <v/>
      </c>
      <c r="CC114" s="163"/>
      <c r="CD114" s="162" t="str">
        <f t="shared" si="96"/>
        <v/>
      </c>
      <c r="CE114" s="164">
        <f>+CE36-CE38+CE66+CE63</f>
        <v>-11650.96235754014</v>
      </c>
      <c r="CF114" s="162">
        <f>IF(AND(CE4=0,CE114&lt;=0), "",CE114/CE4)</f>
        <v>-0.16848297576792257</v>
      </c>
      <c r="CG114" s="163"/>
      <c r="CH114" s="161">
        <f>+CH36-CH38+CH66+CH63</f>
        <v>0</v>
      </c>
      <c r="CI114" s="162" t="str">
        <f>IF(AND(CH4=0,CH114&lt;=0), "",CH114/CH4)</f>
        <v/>
      </c>
      <c r="CJ114" s="163"/>
      <c r="CK114" s="162" t="str">
        <f t="shared" si="46"/>
        <v/>
      </c>
      <c r="CL114" s="164">
        <f>+CL36-CL38+CL66+CL63</f>
        <v>-11650.96235754014</v>
      </c>
      <c r="CM114" s="162">
        <f>IF(AND(CL4=0,CL114&lt;=0), "",CL114/CL4)</f>
        <v>-0.16848297576792257</v>
      </c>
      <c r="CN114" s="163"/>
      <c r="CO114" s="161">
        <f>+CO36-CO38+CO66+CO63</f>
        <v>0</v>
      </c>
      <c r="CP114" s="162" t="str">
        <f>IF(AND(CO4=0,CO114&lt;=0), "",CO114/CO4)</f>
        <v/>
      </c>
      <c r="CQ114" s="163"/>
      <c r="CR114" s="162" t="str">
        <f t="shared" si="47"/>
        <v/>
      </c>
      <c r="CS114" s="164">
        <f>+CS36-CS38+CS66+CS63</f>
        <v>-11650.96235754014</v>
      </c>
      <c r="CT114" s="162">
        <f>IF(AND(CS4=0,CS114&lt;=0), "",CS114/CS4)</f>
        <v>-0.16848297576792257</v>
      </c>
      <c r="CU114" s="163"/>
      <c r="CV114" s="165">
        <f>+CV36-CV38+CV66+CV63</f>
        <v>0</v>
      </c>
      <c r="CW114" s="162" t="str">
        <f>IF(AND(CV4=0,CV114&lt;=0), "",CV114/CV4)</f>
        <v/>
      </c>
      <c r="CX114" s="163" t="e">
        <f t="shared" si="48"/>
        <v>#DIV/0!</v>
      </c>
    </row>
    <row r="115" spans="1:102" s="3" customFormat="1" ht="16.2" thickTop="1" x14ac:dyDescent="0.3">
      <c r="A115" s="10"/>
      <c r="B115" s="137"/>
      <c r="C115" s="7"/>
      <c r="D115" s="48"/>
      <c r="E115" s="137"/>
      <c r="F115" s="7"/>
      <c r="G115" s="48"/>
      <c r="H115" s="137"/>
      <c r="I115" s="7"/>
      <c r="J115" s="48"/>
      <c r="K115" s="35"/>
      <c r="L115" s="138"/>
      <c r="M115" s="7"/>
      <c r="N115" s="48"/>
      <c r="O115" s="137"/>
      <c r="P115" s="7"/>
      <c r="Q115" s="48"/>
      <c r="R115" s="35"/>
      <c r="S115" s="138"/>
      <c r="T115" s="7"/>
      <c r="U115" s="48"/>
      <c r="V115" s="139"/>
      <c r="W115" s="7"/>
      <c r="X115" s="94"/>
      <c r="Y115" s="137"/>
      <c r="Z115" s="7"/>
      <c r="AA115" s="48"/>
      <c r="AB115" s="35"/>
      <c r="AC115" s="138"/>
      <c r="AD115" s="7"/>
      <c r="AE115" s="48"/>
      <c r="AF115" s="137"/>
      <c r="AG115" s="7"/>
      <c r="AH115" s="48"/>
      <c r="AI115" s="35" t="str">
        <f t="shared" si="41"/>
        <v/>
      </c>
      <c r="AJ115" s="138"/>
      <c r="AK115" s="7"/>
      <c r="AL115" s="48"/>
      <c r="AM115" s="137"/>
      <c r="AN115" s="7"/>
      <c r="AO115" s="48"/>
      <c r="AP115" s="35" t="str">
        <f t="shared" si="42"/>
        <v/>
      </c>
      <c r="AQ115" s="138"/>
      <c r="AR115" s="7"/>
      <c r="AS115" s="48"/>
      <c r="AT115" s="139"/>
      <c r="AU115" s="7"/>
      <c r="AV115" s="94"/>
      <c r="AW115" s="139"/>
      <c r="AX115" s="7"/>
      <c r="AY115" s="48"/>
      <c r="AZ115" s="139"/>
      <c r="BA115" s="7"/>
      <c r="BB115" s="94"/>
      <c r="BC115" s="137"/>
      <c r="BD115" s="7"/>
      <c r="BE115" s="48"/>
      <c r="BF115" s="35"/>
      <c r="BG115" s="138"/>
      <c r="BH115" s="7"/>
      <c r="BI115" s="48"/>
      <c r="BJ115" s="137"/>
      <c r="BK115" s="7"/>
      <c r="BL115" s="48"/>
      <c r="BM115" s="35" t="str">
        <f t="shared" si="43"/>
        <v/>
      </c>
      <c r="BN115" s="138"/>
      <c r="BO115" s="7"/>
      <c r="BP115" s="48"/>
      <c r="BQ115" s="137"/>
      <c r="BR115" s="7"/>
      <c r="BS115" s="48"/>
      <c r="BT115" s="35" t="str">
        <f t="shared" si="44"/>
        <v/>
      </c>
      <c r="BU115" s="138"/>
      <c r="BV115" s="7"/>
      <c r="BW115" s="48"/>
      <c r="BX115" s="139"/>
      <c r="BY115" s="7"/>
      <c r="BZ115" s="94" t="str">
        <f t="shared" si="45"/>
        <v/>
      </c>
      <c r="CA115" s="137"/>
      <c r="CB115" s="7"/>
      <c r="CC115" s="48"/>
      <c r="CD115" s="35"/>
      <c r="CE115" s="138"/>
      <c r="CF115" s="7"/>
      <c r="CG115" s="48"/>
      <c r="CH115" s="137"/>
      <c r="CI115" s="7"/>
      <c r="CJ115" s="48"/>
      <c r="CK115" s="35" t="str">
        <f t="shared" si="46"/>
        <v/>
      </c>
      <c r="CL115" s="138"/>
      <c r="CM115" s="7"/>
      <c r="CN115" s="48"/>
      <c r="CO115" s="137"/>
      <c r="CP115" s="7"/>
      <c r="CQ115" s="48"/>
      <c r="CR115" s="35" t="str">
        <f t="shared" si="47"/>
        <v/>
      </c>
      <c r="CS115" s="138"/>
      <c r="CT115" s="7"/>
      <c r="CU115" s="48"/>
      <c r="CV115" s="139"/>
      <c r="CW115" s="7"/>
      <c r="CX115" s="94" t="str">
        <f t="shared" si="48"/>
        <v/>
      </c>
    </row>
    <row r="116" spans="1:102" s="28" customFormat="1" ht="18" customHeight="1" x14ac:dyDescent="0.3">
      <c r="A116" s="19" t="s">
        <v>102</v>
      </c>
      <c r="B116" s="123">
        <f>SUM(B117:B123)</f>
        <v>0</v>
      </c>
      <c r="C116" s="36" t="str">
        <f>IF(AND(B4=0,B116&gt;=0), "",B116/B4)</f>
        <v/>
      </c>
      <c r="D116" s="42" t="str">
        <f>IF(AND(B124=0,B116&gt;=0),"",B116/B124)</f>
        <v/>
      </c>
      <c r="E116" s="123">
        <f>SUM(E117:E123)</f>
        <v>445.27275750337907</v>
      </c>
      <c r="F116" s="36">
        <f>IF(AND(E4=0,E116&gt;=0), "",E116/E4)</f>
        <v>4.4930158564761201E-2</v>
      </c>
      <c r="G116" s="42">
        <f>IF(AND(E124=0,E116&gt;=0),"",E116/E124)</f>
        <v>7.4175285968403212E-2</v>
      </c>
      <c r="H116" s="123">
        <f>SUM(H117:H123)</f>
        <v>2.9456138353142132</v>
      </c>
      <c r="I116" s="36">
        <f>IF(AND(H4=0,H116&gt;=0), "",H116/H4)</f>
        <v>3.8401788121085364E-4</v>
      </c>
      <c r="J116" s="42">
        <f>IF(AND(H124=0,H116&gt;=0),"",H116/H124)</f>
        <v>6.0231135394762014E-4</v>
      </c>
      <c r="K116" s="36">
        <f t="shared" ref="K116:K139" si="97">IF(AND(E116=0,H116&gt;0),100%,IF(AND(E116&lt;0,H116=0),(E116-H116)/E116,IF(AND(E116&gt;0,H116&gt;0),(H116-E116)/E116,IF(AND(E116=0,H116=0),"",(H116-E116)/E116))))</f>
        <v>-0.99338469783817429</v>
      </c>
      <c r="L116" s="124">
        <f>SUM(L117:L123)</f>
        <v>448.21837133869326</v>
      </c>
      <c r="M116" s="36">
        <f>IF(AND(L4=0,L116&gt;=0), "",L116/L4)</f>
        <v>2.5494702310762538E-2</v>
      </c>
      <c r="N116" s="42">
        <f>IF(AND(L124=0,L116&gt;=0),"",L116/L124)</f>
        <v>4.1145499668360244E-2</v>
      </c>
      <c r="O116" s="123">
        <f>SUM(O117:O123)</f>
        <v>5.5412848117738926</v>
      </c>
      <c r="P116" s="36">
        <f>IF(AND(O4=0,O116&gt;=0), "",O116/O4)</f>
        <v>3.4452653201020992E-4</v>
      </c>
      <c r="Q116" s="42">
        <f>IF(AND(O124=0,O116&gt;=0),"",O116/O124)</f>
        <v>9.5675641849702936E-4</v>
      </c>
      <c r="R116" s="36">
        <f t="shared" ref="R116:R139" si="98">IF(AND(H116=0,O116&gt;0),100%,IF(AND(H116&lt;0,O116=0),(H116-O116)/H116,IF(AND(H116&gt;0,O116&gt;0),(O116-H116)/H116,IF(AND(H116=0,O116=0),"",(O116-H116)/H116))))</f>
        <v>0.88119866404103686</v>
      </c>
      <c r="S116" s="124">
        <f>SUM(S117:S123)</f>
        <v>453.75965615046715</v>
      </c>
      <c r="T116" s="36">
        <f>IF(AND(S4=0,S116&gt;=0), "",S116/S4)</f>
        <v>1.3478832397729427E-2</v>
      </c>
      <c r="U116" s="42">
        <f>IF(AND(S124=0,S116&gt;=0),"",S116/S124)</f>
        <v>2.7195277410097071E-2</v>
      </c>
      <c r="V116" s="125">
        <f>SUM(V117:V123)</f>
        <v>0</v>
      </c>
      <c r="W116" s="36" t="str">
        <f>IF(AND(V4=0,V116&gt;=0), "",V116/V4)</f>
        <v/>
      </c>
      <c r="X116" s="42">
        <f t="shared" ref="X116:X139" si="99">IF(AND(V116=0,S116&gt;0),100%,IF(AND(V116&lt;0,S116=0),(V116-S116)/V116,IF(AND(V116&gt;0,S116&gt;0),(S116-V116)/V116,IF(AND(V116=0,S116=0),"",(S116-V116)/V116))))</f>
        <v>1</v>
      </c>
      <c r="Y116" s="123">
        <f>SUM(Y117:Y123)</f>
        <v>12.457233164655506</v>
      </c>
      <c r="Z116" s="36">
        <f>IF(AND(Y4=0,Y116&gt;=0), "",Y116/Y4)</f>
        <v>1.4071097629314818E-3</v>
      </c>
      <c r="AA116" s="42">
        <f>IF(AND(Y124=0,Y116&gt;=0),"",Y116/Y124)</f>
        <v>2.0256359979283637E-3</v>
      </c>
      <c r="AB116" s="36">
        <f t="shared" ref="AB116:AB139" si="100">IF(AND(O116=0,Y116&gt;0),100%,IF(AND(O116&lt;0,Y116=0),(O116-Y116)/O116,IF(AND(O116&gt;0,Y116&gt;0),(Y116-O116)/O116,IF(AND(O116=0,Y116=0),"",(Y116-O116)/O116))))</f>
        <v>1.2480766803732759</v>
      </c>
      <c r="AC116" s="124">
        <f>SUM(AC117:AC123)</f>
        <v>466.21688931512267</v>
      </c>
      <c r="AD116" s="36">
        <f>IF(AND(AC4=0,AC116&gt;=0), "",AC116/AC4)</f>
        <v>1.0965248708397254E-2</v>
      </c>
      <c r="AE116" s="42">
        <f>IF(AND(AC124=0,AC116&gt;=0),"",AC116/AC124)</f>
        <v>2.0416744524244874E-2</v>
      </c>
      <c r="AF116" s="123">
        <f>SUM(AF117:AF123)</f>
        <v>51.666232526174184</v>
      </c>
      <c r="AG116" s="36">
        <f>IF(AND(AF4=0,AF116&gt;=0), "",AF116/AF4)</f>
        <v>3.4501781633208945E-3</v>
      </c>
      <c r="AH116" s="42">
        <f>IF(AND(AF124=0,AF116&gt;=0),"",AF116/AF124)</f>
        <v>8.2884168989043466E-3</v>
      </c>
      <c r="AI116" s="36">
        <f t="shared" si="41"/>
        <v>3.1474885990546499</v>
      </c>
      <c r="AJ116" s="124">
        <f>SUM(AJ117:AJ123)</f>
        <v>517.88312184129688</v>
      </c>
      <c r="AK116" s="36">
        <f>IF(AND(AJ4=0,AJ116&gt;=0), "",AJ116/AJ4)</f>
        <v>9.0078188071627246E-3</v>
      </c>
      <c r="AL116" s="42">
        <f>IF(AND(AJ124=0,AJ116&gt;=0),"",AJ116/AJ124)</f>
        <v>1.7815911786437235E-2</v>
      </c>
      <c r="AM116" s="123">
        <f>SUM(AM117:AM123)</f>
        <v>6.6396658507890551</v>
      </c>
      <c r="AN116" s="36">
        <f>IF(AND(AM4=0,AM116&gt;=0), "",AM116/AM4)</f>
        <v>5.6946198275904249E-4</v>
      </c>
      <c r="AO116" s="42">
        <f>IF(AND(AM124=0,AM116&gt;=0),"",AM116/AM124)</f>
        <v>1.2187435825417282E-3</v>
      </c>
      <c r="AP116" s="36">
        <f t="shared" si="42"/>
        <v>-0.87148925853214876</v>
      </c>
      <c r="AQ116" s="124">
        <f>SUM(AQ117:AQ123)</f>
        <v>524.5227876920859</v>
      </c>
      <c r="AR116" s="36">
        <f>IF(AND(AQ4=0,AQ116&gt;=0), "",AQ116/AQ4)</f>
        <v>7.5850524116796705E-3</v>
      </c>
      <c r="AS116" s="42">
        <f>IF(AND(AQ124=0,AQ116&gt;=0),"",AQ116/AQ124)</f>
        <v>1.5196277160443581E-2</v>
      </c>
      <c r="AT116" s="125">
        <f>SUM(AT117:AT123)</f>
        <v>0</v>
      </c>
      <c r="AU116" s="36" t="str">
        <f>IF(AND(AT4=0,AT116&gt;=0), "",AT116/AT4)</f>
        <v/>
      </c>
      <c r="AV116" s="42">
        <f t="shared" ref="AV116:AV139" si="101">IF(AND(AT116=0,AQ116&gt;0),100%,IF(AND(AT116&lt;0,AQ116=0),(AT116-AQ116)/AT116,IF(AND(AT116&gt;0,AQ116&gt;0),(AQ116-AT116)/AT116,IF(AND(AT116=0,AQ116=0),"",(AQ116-AT116)/AT116))))</f>
        <v>1</v>
      </c>
      <c r="AW116" s="125">
        <f>SUM(AW117:AW123)</f>
        <v>87.420464615347655</v>
      </c>
      <c r="AX116" s="36">
        <f>IF(AND(AW4=0,AW116&gt;=0), "",AW116/AW4)</f>
        <v>7.5850524116796722E-3</v>
      </c>
      <c r="AY116" s="42">
        <f>IF(AND(AW124=0,AW116&gt;=0),"",AW116/AW124)</f>
        <v>1.5196277160443583E-2</v>
      </c>
      <c r="AZ116" s="125">
        <f>SUM(AZ117:AZ123)</f>
        <v>0</v>
      </c>
      <c r="BA116" s="36" t="str">
        <f>IF(AND(AZ4=0,AZ116&gt;=0), "",AZ116/AZ4)</f>
        <v/>
      </c>
      <c r="BB116" s="42">
        <f t="shared" ref="BB116:BB139" si="102">IF(AND(AZ116=0,AW116&gt;0),100%,IF(AND(AZ116&lt;0,AW116=0),(AZ116-AW116)/AZ116,IF(AND(AZ116&gt;0,AW116&gt;0),(AW116-AZ116)/AZ116,IF(AND(AZ116=0,AW116=0),"",(AW116-AZ116)/AZ116))))</f>
        <v>1</v>
      </c>
      <c r="BC116" s="123">
        <f>SUM(BC117:BC123)</f>
        <v>0</v>
      </c>
      <c r="BD116" s="36" t="str">
        <f>IF(AND(BC4=0,BC116&gt;=0), "",BC116/BC4)</f>
        <v/>
      </c>
      <c r="BE116" s="42" t="str">
        <f>IF(AND(BC124=0,BC116&gt;=0),"",BC116/BC124)</f>
        <v/>
      </c>
      <c r="BF116" s="36">
        <f t="shared" ref="BF116:BF139" si="103">IF(AND(AM116=0,BC116&gt;0),100%,IF(AND(AM116&lt;0,BC116=0),(AM116-BC116)/AM116,IF(AND(AM116&gt;0,BC116&gt;0),(BC116-AM116)/AM116,IF(AND(AM116=0,BC116=0),"",(BC116-AM116)/AM116))))</f>
        <v>-1</v>
      </c>
      <c r="BG116" s="124">
        <f>SUM(BG117:BG123)</f>
        <v>524.5227876920859</v>
      </c>
      <c r="BH116" s="36">
        <f>IF(AND(BG4=0,BG116&gt;=0), "",BG116/BG4)</f>
        <v>7.5850524116796705E-3</v>
      </c>
      <c r="BI116" s="42">
        <f>IF(AND(BG124=0,BG116&gt;=0),"",BG116/BG124)</f>
        <v>1.5196277160443581E-2</v>
      </c>
      <c r="BJ116" s="123">
        <f>SUM(BJ117:BJ123)</f>
        <v>0</v>
      </c>
      <c r="BK116" s="36" t="str">
        <f>IF(AND(BJ4=0,BJ116&gt;=0), "",BJ116/BJ4)</f>
        <v/>
      </c>
      <c r="BL116" s="42" t="str">
        <f>IF(AND(BJ124=0,BJ116&gt;=0),"",BJ116/BJ124)</f>
        <v/>
      </c>
      <c r="BM116" s="36" t="str">
        <f t="shared" si="43"/>
        <v/>
      </c>
      <c r="BN116" s="124">
        <f>SUM(BN117:BN123)</f>
        <v>524.5227876920859</v>
      </c>
      <c r="BO116" s="36">
        <f>IF(AND(BN4=0,BN116&gt;=0), "",BN116/BN4)</f>
        <v>7.5850524116796705E-3</v>
      </c>
      <c r="BP116" s="42">
        <f>IF(AND(BN124=0,BN116&gt;=0),"",BN116/BN124)</f>
        <v>1.5196277160443581E-2</v>
      </c>
      <c r="BQ116" s="123">
        <f>SUM(BQ117:BQ123)</f>
        <v>0</v>
      </c>
      <c r="BR116" s="36" t="str">
        <f>IF(AND(BQ4=0,BQ116&gt;=0), "",BQ116/BQ4)</f>
        <v/>
      </c>
      <c r="BS116" s="42" t="str">
        <f>IF(AND(BQ124=0,BQ116&gt;=0),"",BQ116/BQ124)</f>
        <v/>
      </c>
      <c r="BT116" s="36" t="str">
        <f t="shared" si="44"/>
        <v/>
      </c>
      <c r="BU116" s="124">
        <f>SUM(BU117:BU123)</f>
        <v>524.5227876920859</v>
      </c>
      <c r="BV116" s="36">
        <f>IF(AND(BU4=0,BU116&gt;=0), "",BU116/BU4)</f>
        <v>7.5850524116796705E-3</v>
      </c>
      <c r="BW116" s="42">
        <f>IF(AND(BU124=0,BU116&gt;=0),"",BU116/BU124)</f>
        <v>1.5196277160443581E-2</v>
      </c>
      <c r="BX116" s="125">
        <f>SUM(BX117:BX123)</f>
        <v>0</v>
      </c>
      <c r="BY116" s="36" t="str">
        <f>IF(AND(BX4=0,BX116&gt;=0), "",BX116/BX4)</f>
        <v/>
      </c>
      <c r="BZ116" s="42">
        <f t="shared" si="45"/>
        <v>1</v>
      </c>
      <c r="CA116" s="123">
        <f>SUM(CA117:CA123)</f>
        <v>0</v>
      </c>
      <c r="CB116" s="36" t="str">
        <f>IF(AND(CA4=0,CA116&gt;=0), "",CA116/CA4)</f>
        <v/>
      </c>
      <c r="CC116" s="42" t="str">
        <f>IF(AND(CA124=0,CA116&gt;=0),"",CA116/CA124)</f>
        <v/>
      </c>
      <c r="CD116" s="36" t="str">
        <f t="shared" ref="CD116:CD139" si="104">IF(AND(BQ116=0,CA116&gt;0),100%,IF(AND(BQ116&lt;0,CA116=0),(BQ116-CA116)/BQ116,IF(AND(BQ116&gt;0,CA116&gt;0),(CA116-BQ116)/BQ116,IF(AND(BQ116=0,CA116=0),"",(CA116-BQ116)/BQ116))))</f>
        <v/>
      </c>
      <c r="CE116" s="124">
        <f>SUM(CE117:CE123)</f>
        <v>524.5227876920859</v>
      </c>
      <c r="CF116" s="36">
        <f>IF(AND(CE4=0,CE116&gt;=0), "",CE116/CE4)</f>
        <v>7.5850524116796705E-3</v>
      </c>
      <c r="CG116" s="42">
        <f>IF(AND(CE124=0,CE116&gt;=0),"",CE116/CE124)</f>
        <v>1.5196277160443581E-2</v>
      </c>
      <c r="CH116" s="123">
        <f>SUM(CH117:CH123)</f>
        <v>0</v>
      </c>
      <c r="CI116" s="36" t="str">
        <f>IF(AND(CH4=0,CH116&gt;=0), "",CH116/CH4)</f>
        <v/>
      </c>
      <c r="CJ116" s="42" t="str">
        <f>IF(AND(CH124=0,CH116&gt;=0),"",CH116/CH124)</f>
        <v/>
      </c>
      <c r="CK116" s="36" t="str">
        <f t="shared" si="46"/>
        <v/>
      </c>
      <c r="CL116" s="124">
        <f>SUM(CL117:CL123)</f>
        <v>524.5227876920859</v>
      </c>
      <c r="CM116" s="36">
        <f>IF(AND(CL4=0,CL116&gt;=0), "",CL116/CL4)</f>
        <v>7.5850524116796705E-3</v>
      </c>
      <c r="CN116" s="42">
        <f>IF(AND(CL124=0,CL116&gt;=0),"",CL116/CL124)</f>
        <v>1.5196277160443581E-2</v>
      </c>
      <c r="CO116" s="123">
        <f>SUM(CO117:CO123)</f>
        <v>0</v>
      </c>
      <c r="CP116" s="36" t="str">
        <f>IF(AND(CO4=0,CO116&gt;=0), "",CO116/CO4)</f>
        <v/>
      </c>
      <c r="CQ116" s="42" t="str">
        <f>IF(AND(CO124=0,CO116&gt;=0),"",CO116/CO124)</f>
        <v/>
      </c>
      <c r="CR116" s="36" t="str">
        <f t="shared" si="47"/>
        <v/>
      </c>
      <c r="CS116" s="124">
        <f>SUM(CS117:CS123)</f>
        <v>524.5227876920859</v>
      </c>
      <c r="CT116" s="36">
        <f>IF(AND(CS4=0,CS116&gt;=0), "",CS116/CS4)</f>
        <v>7.5850524116796705E-3</v>
      </c>
      <c r="CU116" s="42">
        <f>IF(AND(CS124=0,CS116&gt;=0),"",CS116/CS124)</f>
        <v>1.5196277160443581E-2</v>
      </c>
      <c r="CV116" s="125">
        <f>SUM(CV117:CV123)</f>
        <v>0</v>
      </c>
      <c r="CW116" s="36" t="str">
        <f>IF(AND(CV4=0,CV116&gt;=0), "",CV116/CV4)</f>
        <v/>
      </c>
      <c r="CX116" s="42">
        <f t="shared" si="48"/>
        <v>1</v>
      </c>
    </row>
    <row r="117" spans="1:102" hidden="1" outlineLevel="1" x14ac:dyDescent="0.3">
      <c r="A117" s="29" t="s">
        <v>95</v>
      </c>
      <c r="B117" s="129">
        <f>+'N EERR TERRA'!B194</f>
        <v>0</v>
      </c>
      <c r="C117" s="30" t="str">
        <f>IF(AND(B4=0,B117&gt;=0), "",B117/B4)</f>
        <v/>
      </c>
      <c r="D117" s="47" t="str">
        <f>IF(AND(B124=0,B117&gt;=0),"",B117/B124)</f>
        <v/>
      </c>
      <c r="E117" s="129">
        <f>+'N EERR TERRA'!C194</f>
        <v>0.89534410931511432</v>
      </c>
      <c r="F117" s="30">
        <f>IF(AND(E4=0,E117&gt;=0), "",E117/E4)</f>
        <v>9.0344518328740769E-5</v>
      </c>
      <c r="G117" s="47">
        <f>IF(AND(E124=0,E117&gt;=0),"",E117/E124)</f>
        <v>1.4914994063626243E-4</v>
      </c>
      <c r="H117" s="129">
        <f>+'N EERR TERRA'!D194</f>
        <v>2.9456138353142132</v>
      </c>
      <c r="I117" s="30">
        <f>IF(AND(H4=0,H117&gt;=0), "",H117/H4)</f>
        <v>3.8401788121085364E-4</v>
      </c>
      <c r="J117" s="47">
        <f>IF(AND(H124=0,H117&gt;=0),"",H117/H124)</f>
        <v>6.0231135394762014E-4</v>
      </c>
      <c r="K117" s="30">
        <f t="shared" si="97"/>
        <v>2.2899237339791454</v>
      </c>
      <c r="L117" s="130">
        <f t="shared" ref="L117:L123" si="105">+E117+H117</f>
        <v>3.8409579446293276</v>
      </c>
      <c r="M117" s="30">
        <f>IF(AND(L4=0,L117&gt;=0), "",L117/L4)</f>
        <v>2.1847404222636685E-4</v>
      </c>
      <c r="N117" s="47">
        <f>IF(AND(L124=0,L117&gt;=0),"",L117/L124)</f>
        <v>3.525918256427539E-4</v>
      </c>
      <c r="O117" s="129">
        <f>+'N EERR TERRA'!E194</f>
        <v>5.4707850050083211</v>
      </c>
      <c r="P117" s="30">
        <f>IF(AND(O4=0,O117&gt;=0), "",O117/O4)</f>
        <v>3.4014324279888402E-4</v>
      </c>
      <c r="Q117" s="47">
        <f>IF(AND(O124=0,O117&gt;=0),"",O117/O124)</f>
        <v>9.4458394497925536E-4</v>
      </c>
      <c r="R117" s="30">
        <f t="shared" si="98"/>
        <v>0.85726483879878435</v>
      </c>
      <c r="S117" s="130">
        <f t="shared" ref="S117:S123" si="106">+L117+O117</f>
        <v>9.3117429496376491</v>
      </c>
      <c r="T117" s="30">
        <f>IF(AND(S4=0,S117&gt;=0), "",S117/S4)</f>
        <v>2.7660330936799904E-4</v>
      </c>
      <c r="U117" s="47">
        <f>IF(AND(S124=0,S117&gt;=0),"",S117/S124)</f>
        <v>5.5808274106003452E-4</v>
      </c>
      <c r="V117" s="131"/>
      <c r="W117" s="30" t="str">
        <f>IF(AND(V4=0,V117&gt;=0), "",V117/V4)</f>
        <v/>
      </c>
      <c r="X117" s="47">
        <f t="shared" si="99"/>
        <v>1</v>
      </c>
      <c r="Y117" s="129">
        <f>+'N EERR TERRA'!F194</f>
        <v>11.709050992604125</v>
      </c>
      <c r="Z117" s="30">
        <f>IF(AND(Y4=0,Y117&gt;=0), "",Y117/Y4)</f>
        <v>1.3225986660587202E-3</v>
      </c>
      <c r="AA117" s="47">
        <f>IF(AND(Y124=0,Y117&gt;=0),"",Y117/Y124)</f>
        <v>1.9039761782329665E-3</v>
      </c>
      <c r="AB117" s="30">
        <f t="shared" si="100"/>
        <v>1.1402871766821177</v>
      </c>
      <c r="AC117" s="130">
        <f t="shared" ref="AC117:AC123" si="107">+S117+Y117</f>
        <v>21.020793942241774</v>
      </c>
      <c r="AD117" s="30">
        <f>IF(AND(AC4=0,AC117&gt;=0), "",AC117/AC4)</f>
        <v>4.9440129456325714E-4</v>
      </c>
      <c r="AE117" s="47">
        <f>IF(AND(AC124=0,AC117&gt;=0),"",AC117/AC124)</f>
        <v>9.2055047650892424E-4</v>
      </c>
      <c r="AF117" s="129">
        <f>+'N EERR TERRA'!G194</f>
        <v>12.365090366731005</v>
      </c>
      <c r="AG117" s="30">
        <f>IF(AND(AF4=0,AF117&gt;=0), "",AF117/AF4)</f>
        <v>8.2571851448956252E-4</v>
      </c>
      <c r="AH117" s="47">
        <f>IF(AND(AF124=0,AF117&gt;=0),"",AF117/AF124)</f>
        <v>1.9836364863680071E-3</v>
      </c>
      <c r="AI117" s="30">
        <f t="shared" si="41"/>
        <v>5.6028398419415842E-2</v>
      </c>
      <c r="AJ117" s="130">
        <f t="shared" si="62"/>
        <v>33.385884308972777</v>
      </c>
      <c r="AK117" s="30">
        <f>IF(AND(AJ4=0,AJ117&gt;=0), "",AJ117/AJ4)</f>
        <v>5.8069858601084623E-4</v>
      </c>
      <c r="AL117" s="47">
        <f>IF(AND(AJ124=0,AJ117&gt;=0),"",AJ117/AJ124)</f>
        <v>1.1485216348547695E-3</v>
      </c>
      <c r="AM117" s="129">
        <f>+'N EERR TERRA'!H194</f>
        <v>6.989959972413418</v>
      </c>
      <c r="AN117" s="30">
        <f>IF(AND(AM4=0,AM117&gt;=0), "",AM117/AM4)</f>
        <v>5.9950554060244526E-4</v>
      </c>
      <c r="AO117" s="47">
        <f>IF(AND(AM124=0,AM117&gt;=0),"",AM117/AM124)</f>
        <v>1.2830418051218676E-3</v>
      </c>
      <c r="AP117" s="30">
        <f t="shared" si="42"/>
        <v>-0.43470207130711214</v>
      </c>
      <c r="AQ117" s="130">
        <f t="shared" si="63"/>
        <v>40.375844281386193</v>
      </c>
      <c r="AR117" s="30">
        <f>IF(AND(AQ4=0,AQ117&gt;=0), "",AQ117/AQ4)</f>
        <v>5.8386957102026394E-4</v>
      </c>
      <c r="AS117" s="47">
        <f>IF(AND(AQ124=0,AQ117&gt;=0),"",AQ117/AQ124)</f>
        <v>1.1697537927504481E-3</v>
      </c>
      <c r="AT117" s="131">
        <f t="shared" ref="AT117:AT123" si="108">+V117*2</f>
        <v>0</v>
      </c>
      <c r="AU117" s="30" t="str">
        <f>IF(AND(AT4=0,AT117&gt;=0), "",AT117/AT4)</f>
        <v/>
      </c>
      <c r="AV117" s="47">
        <f t="shared" si="101"/>
        <v>1</v>
      </c>
      <c r="AW117" s="131">
        <f>+AQ117/6</f>
        <v>6.7293073802310319</v>
      </c>
      <c r="AX117" s="30">
        <f>IF(AND(AW4=0,AW117&gt;=0), "",AW117/AW4)</f>
        <v>5.8386957102026405E-4</v>
      </c>
      <c r="AY117" s="47">
        <f>IF(AND(AW124=0,AW117&gt;=0),"",AW117/AW124)</f>
        <v>1.1697537927504481E-3</v>
      </c>
      <c r="AZ117" s="131">
        <f t="shared" ref="AZ117:AZ123" si="109">+AT117/6</f>
        <v>0</v>
      </c>
      <c r="BA117" s="30" t="str">
        <f>IF(AND(AZ4=0,AZ117&gt;=0), "",AZ117/AZ4)</f>
        <v/>
      </c>
      <c r="BB117" s="47">
        <f t="shared" si="102"/>
        <v>1</v>
      </c>
      <c r="BC117" s="129">
        <f>+'N EERR TERRA'!I194</f>
        <v>0</v>
      </c>
      <c r="BD117" s="30" t="str">
        <f>IF(AND(BC4=0,BC117&gt;=0), "",BC117/BC4)</f>
        <v/>
      </c>
      <c r="BE117" s="47" t="str">
        <f>IF(AND(BC124=0,BC117&gt;=0),"",BC117/BC124)</f>
        <v/>
      </c>
      <c r="BF117" s="30">
        <f t="shared" si="103"/>
        <v>-1</v>
      </c>
      <c r="BG117" s="130">
        <f t="shared" ref="BG117:BG123" si="110">+AQ117+BC117</f>
        <v>40.375844281386193</v>
      </c>
      <c r="BH117" s="30">
        <f>IF(AND(BG4=0,BG117&gt;=0), "",BG117/BG4)</f>
        <v>5.8386957102026394E-4</v>
      </c>
      <c r="BI117" s="47">
        <f>IF(AND(BG124=0,BG117&gt;=0),"",BG117/BG124)</f>
        <v>1.1697537927504481E-3</v>
      </c>
      <c r="BJ117" s="129">
        <f>+'N EERR TERRA'!J194</f>
        <v>0</v>
      </c>
      <c r="BK117" s="30" t="str">
        <f>IF(AND(BJ4=0,BJ117&gt;=0), "",BJ117/BJ4)</f>
        <v/>
      </c>
      <c r="BL117" s="47" t="str">
        <f>IF(AND(BJ124=0,BJ117&gt;=0),"",BJ117/BJ124)</f>
        <v/>
      </c>
      <c r="BM117" s="30" t="str">
        <f t="shared" si="43"/>
        <v/>
      </c>
      <c r="BN117" s="130">
        <f t="shared" ref="BN117:BN123" si="111">+BG117+BJ117</f>
        <v>40.375844281386193</v>
      </c>
      <c r="BO117" s="30">
        <f>IF(AND(BN4=0,BN117&gt;=0), "",BN117/BN4)</f>
        <v>5.8386957102026394E-4</v>
      </c>
      <c r="BP117" s="47">
        <f>IF(AND(BN124=0,BN117&gt;=0),"",BN117/BN124)</f>
        <v>1.1697537927504481E-3</v>
      </c>
      <c r="BQ117" s="129">
        <f>+'N EERR TERRA'!K194</f>
        <v>0</v>
      </c>
      <c r="BR117" s="30" t="str">
        <f>IF(AND(BQ4=0,BQ117&gt;=0), "",BQ117/BQ4)</f>
        <v/>
      </c>
      <c r="BS117" s="47" t="str">
        <f>IF(AND(BQ124=0,BQ117&gt;=0),"",BQ117/BQ124)</f>
        <v/>
      </c>
      <c r="BT117" s="30" t="str">
        <f t="shared" si="44"/>
        <v/>
      </c>
      <c r="BU117" s="130">
        <f t="shared" ref="BU117:BU123" si="112">+BN117+BQ117</f>
        <v>40.375844281386193</v>
      </c>
      <c r="BV117" s="30">
        <f>IF(AND(BU4=0,BU117&gt;=0), "",BU117/BU4)</f>
        <v>5.8386957102026394E-4</v>
      </c>
      <c r="BW117" s="47">
        <f>IF(AND(BU124=0,BU117&gt;=0),"",BU117/BU124)</f>
        <v>1.1697537927504481E-3</v>
      </c>
      <c r="BX117" s="131">
        <f t="shared" ref="BX117:BX123" si="113">+AZ117*9</f>
        <v>0</v>
      </c>
      <c r="BY117" s="30" t="str">
        <f>IF(AND(BX4=0,BX117&gt;=0), "",BX117/BX4)</f>
        <v/>
      </c>
      <c r="BZ117" s="47">
        <f t="shared" si="45"/>
        <v>1</v>
      </c>
      <c r="CA117" s="129">
        <f>+'N EERR TERRA'!L194</f>
        <v>0</v>
      </c>
      <c r="CB117" s="30" t="str">
        <f>IF(AND(CA4=0,CA117&gt;=0), "",CA117/CA4)</f>
        <v/>
      </c>
      <c r="CC117" s="47" t="str">
        <f>IF(AND(CA124=0,CA117&gt;=0),"",CA117/CA124)</f>
        <v/>
      </c>
      <c r="CD117" s="30" t="str">
        <f t="shared" si="104"/>
        <v/>
      </c>
      <c r="CE117" s="130">
        <f t="shared" ref="CE117:CE123" si="114">+BU117+CA117</f>
        <v>40.375844281386193</v>
      </c>
      <c r="CF117" s="30">
        <f>IF(AND(CE4=0,CE117&gt;=0), "",CE117/CE4)</f>
        <v>5.8386957102026394E-4</v>
      </c>
      <c r="CG117" s="47">
        <f>IF(AND(CE124=0,CE117&gt;=0),"",CE117/CE124)</f>
        <v>1.1697537927504481E-3</v>
      </c>
      <c r="CH117" s="129">
        <f>+'N EERR TERRA'!M194</f>
        <v>0</v>
      </c>
      <c r="CI117" s="30" t="str">
        <f>IF(AND(CH4=0,CH117&gt;=0), "",CH117/CH4)</f>
        <v/>
      </c>
      <c r="CJ117" s="47" t="str">
        <f>IF(AND(CH124=0,CH117&gt;=0),"",CH117/CH124)</f>
        <v/>
      </c>
      <c r="CK117" s="30" t="str">
        <f t="shared" si="46"/>
        <v/>
      </c>
      <c r="CL117" s="130">
        <f t="shared" ref="CL117:CL123" si="115">+CE117+CH117</f>
        <v>40.375844281386193</v>
      </c>
      <c r="CM117" s="30">
        <f>IF(AND(CL4=0,CL117&gt;=0), "",CL117/CL4)</f>
        <v>5.8386957102026394E-4</v>
      </c>
      <c r="CN117" s="47">
        <f>IF(AND(CL124=0,CL117&gt;=0),"",CL117/CL124)</f>
        <v>1.1697537927504481E-3</v>
      </c>
      <c r="CO117" s="129">
        <f>+'N EERR TERRA'!N194</f>
        <v>0</v>
      </c>
      <c r="CP117" s="30" t="str">
        <f>IF(AND(CO4=0,CO117&gt;=0), "",CO117/CO4)</f>
        <v/>
      </c>
      <c r="CQ117" s="47" t="str">
        <f>IF(AND(CO124=0,CO117&gt;=0),"",CO117/CO124)</f>
        <v/>
      </c>
      <c r="CR117" s="30" t="str">
        <f t="shared" si="47"/>
        <v/>
      </c>
      <c r="CS117" s="130">
        <f t="shared" ref="CS117:CS123" si="116">+CL117+CO117</f>
        <v>40.375844281386193</v>
      </c>
      <c r="CT117" s="30">
        <f>IF(AND(CS4=0,CS117&gt;=0), "",CS117/CS4)</f>
        <v>5.8386957102026394E-4</v>
      </c>
      <c r="CU117" s="47">
        <f>IF(AND(CS124=0,CS117&gt;=0),"",CS117/CS124)</f>
        <v>1.1697537927504481E-3</v>
      </c>
      <c r="CV117" s="131">
        <f t="shared" ref="CV117:CV123" si="117">+AZ117*12</f>
        <v>0</v>
      </c>
      <c r="CW117" s="30" t="str">
        <f>IF(AND(CV4=0,CV117&gt;=0), "",CV117/CV4)</f>
        <v/>
      </c>
      <c r="CX117" s="47">
        <f t="shared" si="48"/>
        <v>1</v>
      </c>
    </row>
    <row r="118" spans="1:102" hidden="1" outlineLevel="1" x14ac:dyDescent="0.3">
      <c r="A118" s="29" t="s">
        <v>96</v>
      </c>
      <c r="B118" s="129">
        <f>+'N EERR TERRA'!B195</f>
        <v>0</v>
      </c>
      <c r="C118" s="30" t="str">
        <f>IF(AND(B4=0,B118&gt;=0), "",B118/B4)</f>
        <v/>
      </c>
      <c r="D118" s="47" t="str">
        <f>IF(AND(B124=0,B118&gt;=0),"",B118/B124)</f>
        <v/>
      </c>
      <c r="E118" s="129">
        <f>+'N EERR TERRA'!C195</f>
        <v>0</v>
      </c>
      <c r="F118" s="30">
        <f>IF(AND(E4=0,E118&gt;=0), "",E118/E4)</f>
        <v>0</v>
      </c>
      <c r="G118" s="47">
        <f>IF(AND(E124=0,E118&gt;=0),"",E118/E124)</f>
        <v>0</v>
      </c>
      <c r="H118" s="129">
        <f>+'N EERR TERRA'!D195</f>
        <v>0</v>
      </c>
      <c r="I118" s="30">
        <f>IF(AND(H4=0,H118&gt;=0), "",H118/H4)</f>
        <v>0</v>
      </c>
      <c r="J118" s="47">
        <f>IF(AND(H124=0,H118&gt;=0),"",H118/H124)</f>
        <v>0</v>
      </c>
      <c r="K118" s="30" t="str">
        <f t="shared" si="97"/>
        <v/>
      </c>
      <c r="L118" s="130">
        <f t="shared" si="105"/>
        <v>0</v>
      </c>
      <c r="M118" s="30">
        <f>IF(AND(L4=0,L118&gt;=0), "",L118/L4)</f>
        <v>0</v>
      </c>
      <c r="N118" s="47">
        <f>IF(AND(L124=0,L118&gt;=0),"",L118/L124)</f>
        <v>0</v>
      </c>
      <c r="O118" s="129">
        <f>+'N EERR TERRA'!E195</f>
        <v>0</v>
      </c>
      <c r="P118" s="30">
        <f>IF(AND(O4=0,O118&gt;=0), "",O118/O4)</f>
        <v>0</v>
      </c>
      <c r="Q118" s="47">
        <f>IF(AND(O124=0,O118&gt;=0),"",O118/O124)</f>
        <v>0</v>
      </c>
      <c r="R118" s="30" t="str">
        <f t="shared" si="98"/>
        <v/>
      </c>
      <c r="S118" s="130">
        <f t="shared" si="106"/>
        <v>0</v>
      </c>
      <c r="T118" s="30">
        <f>IF(AND(S4=0,S118&gt;=0), "",S118/S4)</f>
        <v>0</v>
      </c>
      <c r="U118" s="47">
        <f>IF(AND(S124=0,S118&gt;=0),"",S118/S124)</f>
        <v>0</v>
      </c>
      <c r="V118" s="131"/>
      <c r="W118" s="30" t="str">
        <f>IF(AND(V4=0,V118&gt;=0), "",V118/V4)</f>
        <v/>
      </c>
      <c r="X118" s="47" t="str">
        <f t="shared" si="99"/>
        <v/>
      </c>
      <c r="Y118" s="129">
        <f>+'N EERR TERRA'!F195</f>
        <v>0</v>
      </c>
      <c r="Z118" s="30">
        <f>IF(AND(Y4=0,Y118&gt;=0), "",Y118/Y4)</f>
        <v>0</v>
      </c>
      <c r="AA118" s="47">
        <f>IF(AND(Y124=0,Y118&gt;=0),"",Y118/Y124)</f>
        <v>0</v>
      </c>
      <c r="AB118" s="30" t="str">
        <f t="shared" si="100"/>
        <v/>
      </c>
      <c r="AC118" s="130">
        <f t="shared" si="107"/>
        <v>0</v>
      </c>
      <c r="AD118" s="30">
        <f>IF(AND(AC4=0,AC118&gt;=0), "",AC118/AC4)</f>
        <v>0</v>
      </c>
      <c r="AE118" s="47">
        <f>IF(AND(AC124=0,AC118&gt;=0),"",AC118/AC124)</f>
        <v>0</v>
      </c>
      <c r="AF118" s="129">
        <f>+'N EERR TERRA'!G195</f>
        <v>0</v>
      </c>
      <c r="AG118" s="30">
        <f>IF(AND(AF4=0,AF118&gt;=0), "",AF118/AF4)</f>
        <v>0</v>
      </c>
      <c r="AH118" s="47">
        <f>IF(AND(AF124=0,AF118&gt;=0),"",AF118/AF124)</f>
        <v>0</v>
      </c>
      <c r="AI118" s="30" t="str">
        <f t="shared" si="41"/>
        <v/>
      </c>
      <c r="AJ118" s="130">
        <f t="shared" si="62"/>
        <v>0</v>
      </c>
      <c r="AK118" s="30">
        <f>IF(AND(AJ4=0,AJ118&gt;=0), "",AJ118/AJ4)</f>
        <v>0</v>
      </c>
      <c r="AL118" s="47">
        <f>IF(AND(AJ124=0,AJ118&gt;=0),"",AJ118/AJ124)</f>
        <v>0</v>
      </c>
      <c r="AM118" s="129">
        <f>+'N EERR TERRA'!H195</f>
        <v>0</v>
      </c>
      <c r="AN118" s="30">
        <f>IF(AND(AM4=0,AM118&gt;=0), "",AM118/AM4)</f>
        <v>0</v>
      </c>
      <c r="AO118" s="47">
        <f>IF(AND(AM124=0,AM118&gt;=0),"",AM118/AM124)</f>
        <v>0</v>
      </c>
      <c r="AP118" s="30" t="str">
        <f t="shared" si="42"/>
        <v/>
      </c>
      <c r="AQ118" s="130">
        <f t="shared" si="63"/>
        <v>0</v>
      </c>
      <c r="AR118" s="30">
        <f>IF(AND(AQ4=0,AQ118&gt;=0), "",AQ118/AQ4)</f>
        <v>0</v>
      </c>
      <c r="AS118" s="47">
        <f>IF(AND(AQ124=0,AQ118&gt;=0),"",AQ118/AQ124)</f>
        <v>0</v>
      </c>
      <c r="AT118" s="131">
        <f t="shared" si="108"/>
        <v>0</v>
      </c>
      <c r="AU118" s="30" t="str">
        <f>IF(AND(AT4=0,AT118&gt;=0), "",AT118/AT4)</f>
        <v/>
      </c>
      <c r="AV118" s="47" t="str">
        <f t="shared" si="101"/>
        <v/>
      </c>
      <c r="AW118" s="131">
        <f t="shared" ref="AW118:AW123" si="118">+AQ118/6</f>
        <v>0</v>
      </c>
      <c r="AX118" s="30">
        <f>IF(AND(AW4=0,AW118&gt;=0), "",AW118/AW4)</f>
        <v>0</v>
      </c>
      <c r="AY118" s="47">
        <f>IF(AND(AW124=0,AW118&gt;=0),"",AW118/AW124)</f>
        <v>0</v>
      </c>
      <c r="AZ118" s="131">
        <f t="shared" si="109"/>
        <v>0</v>
      </c>
      <c r="BA118" s="30" t="str">
        <f>IF(AND(AZ4=0,AZ118&gt;=0), "",AZ118/AZ4)</f>
        <v/>
      </c>
      <c r="BB118" s="47" t="str">
        <f t="shared" si="102"/>
        <v/>
      </c>
      <c r="BC118" s="129">
        <f>+'N EERR TERRA'!I195</f>
        <v>0</v>
      </c>
      <c r="BD118" s="30" t="str">
        <f>IF(AND(BC4=0,BC118&gt;=0), "",BC118/BC4)</f>
        <v/>
      </c>
      <c r="BE118" s="47" t="str">
        <f>IF(AND(BC124=0,BC118&gt;=0),"",BC118/BC124)</f>
        <v/>
      </c>
      <c r="BF118" s="30" t="str">
        <f t="shared" si="103"/>
        <v/>
      </c>
      <c r="BG118" s="130">
        <f t="shared" si="110"/>
        <v>0</v>
      </c>
      <c r="BH118" s="30">
        <f>IF(AND(BG4=0,BG118&gt;=0), "",BG118/BG4)</f>
        <v>0</v>
      </c>
      <c r="BI118" s="47">
        <f>IF(AND(BG124=0,BG118&gt;=0),"",BG118/BG124)</f>
        <v>0</v>
      </c>
      <c r="BJ118" s="129">
        <f>+'N EERR TERRA'!J195</f>
        <v>0</v>
      </c>
      <c r="BK118" s="30" t="str">
        <f>IF(AND(BJ4=0,BJ118&gt;=0), "",BJ118/BJ4)</f>
        <v/>
      </c>
      <c r="BL118" s="47" t="str">
        <f>IF(AND(BJ124=0,BJ118&gt;=0),"",BJ118/BJ124)</f>
        <v/>
      </c>
      <c r="BM118" s="30" t="str">
        <f t="shared" si="43"/>
        <v/>
      </c>
      <c r="BN118" s="130">
        <f t="shared" si="111"/>
        <v>0</v>
      </c>
      <c r="BO118" s="30">
        <f>IF(AND(BN4=0,BN118&gt;=0), "",BN118/BN4)</f>
        <v>0</v>
      </c>
      <c r="BP118" s="47">
        <f>IF(AND(BN124=0,BN118&gt;=0),"",BN118/BN124)</f>
        <v>0</v>
      </c>
      <c r="BQ118" s="129">
        <f>+'N EERR TERRA'!K195</f>
        <v>0</v>
      </c>
      <c r="BR118" s="30" t="str">
        <f>IF(AND(BQ4=0,BQ118&gt;=0), "",BQ118/BQ4)</f>
        <v/>
      </c>
      <c r="BS118" s="47" t="str">
        <f>IF(AND(BQ124=0,BQ118&gt;=0),"",BQ118/BQ124)</f>
        <v/>
      </c>
      <c r="BT118" s="30" t="str">
        <f t="shared" si="44"/>
        <v/>
      </c>
      <c r="BU118" s="130">
        <f t="shared" si="112"/>
        <v>0</v>
      </c>
      <c r="BV118" s="30">
        <f>IF(AND(BU4=0,BU118&gt;=0), "",BU118/BU4)</f>
        <v>0</v>
      </c>
      <c r="BW118" s="47">
        <f>IF(AND(BU124=0,BU118&gt;=0),"",BU118/BU124)</f>
        <v>0</v>
      </c>
      <c r="BX118" s="131">
        <f t="shared" si="113"/>
        <v>0</v>
      </c>
      <c r="BY118" s="30" t="str">
        <f>IF(AND(BX4=0,BX118&gt;=0), "",BX118/BX4)</f>
        <v/>
      </c>
      <c r="BZ118" s="47" t="str">
        <f t="shared" si="45"/>
        <v/>
      </c>
      <c r="CA118" s="129">
        <f>+'N EERR TERRA'!L195</f>
        <v>0</v>
      </c>
      <c r="CB118" s="30" t="str">
        <f>IF(AND(CA4=0,CA118&gt;=0), "",CA118/CA4)</f>
        <v/>
      </c>
      <c r="CC118" s="47" t="str">
        <f>IF(AND(CA124=0,CA118&gt;=0),"",CA118/CA124)</f>
        <v/>
      </c>
      <c r="CD118" s="30" t="str">
        <f t="shared" si="104"/>
        <v/>
      </c>
      <c r="CE118" s="130">
        <f t="shared" si="114"/>
        <v>0</v>
      </c>
      <c r="CF118" s="30">
        <f>IF(AND(CE4=0,CE118&gt;=0), "",CE118/CE4)</f>
        <v>0</v>
      </c>
      <c r="CG118" s="47">
        <f>IF(AND(CE124=0,CE118&gt;=0),"",CE118/CE124)</f>
        <v>0</v>
      </c>
      <c r="CH118" s="129">
        <f>+'N EERR TERRA'!M195</f>
        <v>0</v>
      </c>
      <c r="CI118" s="30" t="str">
        <f>IF(AND(CH4=0,CH118&gt;=0), "",CH118/CH4)</f>
        <v/>
      </c>
      <c r="CJ118" s="47" t="str">
        <f>IF(AND(CH124=0,CH118&gt;=0),"",CH118/CH124)</f>
        <v/>
      </c>
      <c r="CK118" s="30" t="str">
        <f t="shared" si="46"/>
        <v/>
      </c>
      <c r="CL118" s="130">
        <f t="shared" si="115"/>
        <v>0</v>
      </c>
      <c r="CM118" s="30">
        <f>IF(AND(CL4=0,CL118&gt;=0), "",CL118/CL4)</f>
        <v>0</v>
      </c>
      <c r="CN118" s="47">
        <f>IF(AND(CL124=0,CL118&gt;=0),"",CL118/CL124)</f>
        <v>0</v>
      </c>
      <c r="CO118" s="129">
        <f>+'N EERR TERRA'!N195</f>
        <v>0</v>
      </c>
      <c r="CP118" s="30" t="str">
        <f>IF(AND(CO4=0,CO118&gt;=0), "",CO118/CO4)</f>
        <v/>
      </c>
      <c r="CQ118" s="47" t="str">
        <f>IF(AND(CO124=0,CO118&gt;=0),"",CO118/CO124)</f>
        <v/>
      </c>
      <c r="CR118" s="30" t="str">
        <f t="shared" si="47"/>
        <v/>
      </c>
      <c r="CS118" s="130">
        <f t="shared" si="116"/>
        <v>0</v>
      </c>
      <c r="CT118" s="30">
        <f>IF(AND(CS4=0,CS118&gt;=0), "",CS118/CS4)</f>
        <v>0</v>
      </c>
      <c r="CU118" s="47">
        <f>IF(AND(CS124=0,CS118&gt;=0),"",CS118/CS124)</f>
        <v>0</v>
      </c>
      <c r="CV118" s="131">
        <f t="shared" si="117"/>
        <v>0</v>
      </c>
      <c r="CW118" s="30" t="str">
        <f>IF(AND(CV4=0,CV118&gt;=0), "",CV118/CV4)</f>
        <v/>
      </c>
      <c r="CX118" s="47" t="str">
        <f t="shared" si="48"/>
        <v/>
      </c>
    </row>
    <row r="119" spans="1:102" hidden="1" outlineLevel="1" x14ac:dyDescent="0.3">
      <c r="A119" s="29" t="s">
        <v>97</v>
      </c>
      <c r="B119" s="129">
        <f>+'N EERR TERRA'!B196</f>
        <v>0</v>
      </c>
      <c r="C119" s="30" t="str">
        <f>IF(AND(B4=0,B119&gt;=0), "",B119/B4)</f>
        <v/>
      </c>
      <c r="D119" s="47" t="str">
        <f>IF(AND(B124=0,B119&gt;=0),"",B119/B124)</f>
        <v/>
      </c>
      <c r="E119" s="129">
        <f>+'N EERR TERRA'!C196</f>
        <v>0</v>
      </c>
      <c r="F119" s="30">
        <f>IF(AND(E4=0,E119&gt;=0), "",E119/E4)</f>
        <v>0</v>
      </c>
      <c r="G119" s="47">
        <f>IF(AND(E124=0,E119&gt;=0),"",E119/E124)</f>
        <v>0</v>
      </c>
      <c r="H119" s="129">
        <f>+'N EERR TERRA'!D196</f>
        <v>0</v>
      </c>
      <c r="I119" s="30">
        <f>IF(AND(H4=0,H119&gt;=0), "",H119/H4)</f>
        <v>0</v>
      </c>
      <c r="J119" s="47">
        <f>IF(AND(H124=0,H119&gt;=0),"",H119/H124)</f>
        <v>0</v>
      </c>
      <c r="K119" s="30" t="str">
        <f t="shared" si="97"/>
        <v/>
      </c>
      <c r="L119" s="130">
        <f t="shared" si="105"/>
        <v>0</v>
      </c>
      <c r="M119" s="30">
        <f>IF(AND(L4=0,L119&gt;=0), "",L119/L4)</f>
        <v>0</v>
      </c>
      <c r="N119" s="47">
        <f>IF(AND(L124=0,L119&gt;=0),"",L119/L124)</f>
        <v>0</v>
      </c>
      <c r="O119" s="129">
        <f>+'N EERR TERRA'!E196</f>
        <v>0</v>
      </c>
      <c r="P119" s="30">
        <f>IF(AND(O4=0,O119&gt;=0), "",O119/O4)</f>
        <v>0</v>
      </c>
      <c r="Q119" s="47">
        <f>IF(AND(O124=0,O119&gt;=0),"",O119/O124)</f>
        <v>0</v>
      </c>
      <c r="R119" s="30" t="str">
        <f t="shared" si="98"/>
        <v/>
      </c>
      <c r="S119" s="130">
        <f t="shared" si="106"/>
        <v>0</v>
      </c>
      <c r="T119" s="30">
        <f>IF(AND(S4=0,S119&gt;=0), "",S119/S4)</f>
        <v>0</v>
      </c>
      <c r="U119" s="47">
        <f>IF(AND(S124=0,S119&gt;=0),"",S119/S124)</f>
        <v>0</v>
      </c>
      <c r="V119" s="131"/>
      <c r="W119" s="30" t="str">
        <f>IF(AND(V4=0,V119&gt;=0), "",V119/V4)</f>
        <v/>
      </c>
      <c r="X119" s="47" t="str">
        <f t="shared" si="99"/>
        <v/>
      </c>
      <c r="Y119" s="129">
        <f>+'N EERR TERRA'!F196</f>
        <v>0</v>
      </c>
      <c r="Z119" s="30">
        <f>IF(AND(Y4=0,Y119&gt;=0), "",Y119/Y4)</f>
        <v>0</v>
      </c>
      <c r="AA119" s="47">
        <f>IF(AND(Y124=0,Y119&gt;=0),"",Y119/Y124)</f>
        <v>0</v>
      </c>
      <c r="AB119" s="30" t="str">
        <f t="shared" si="100"/>
        <v/>
      </c>
      <c r="AC119" s="130">
        <f t="shared" si="107"/>
        <v>0</v>
      </c>
      <c r="AD119" s="30">
        <f>IF(AND(AC4=0,AC119&gt;=0), "",AC119/AC4)</f>
        <v>0</v>
      </c>
      <c r="AE119" s="47">
        <f>IF(AND(AC124=0,AC119&gt;=0),"",AC119/AC124)</f>
        <v>0</v>
      </c>
      <c r="AF119" s="129">
        <f>+'N EERR TERRA'!G196</f>
        <v>0</v>
      </c>
      <c r="AG119" s="30">
        <f>IF(AND(AF4=0,AF119&gt;=0), "",AF119/AF4)</f>
        <v>0</v>
      </c>
      <c r="AH119" s="47">
        <f>IF(AND(AF124=0,AF119&gt;=0),"",AF119/AF124)</f>
        <v>0</v>
      </c>
      <c r="AI119" s="30" t="str">
        <f t="shared" si="41"/>
        <v/>
      </c>
      <c r="AJ119" s="130">
        <f t="shared" si="62"/>
        <v>0</v>
      </c>
      <c r="AK119" s="30">
        <f>IF(AND(AJ4=0,AJ119&gt;=0), "",AJ119/AJ4)</f>
        <v>0</v>
      </c>
      <c r="AL119" s="47">
        <f>IF(AND(AJ124=0,AJ119&gt;=0),"",AJ119/AJ124)</f>
        <v>0</v>
      </c>
      <c r="AM119" s="129">
        <f>+'N EERR TERRA'!H196</f>
        <v>0</v>
      </c>
      <c r="AN119" s="30">
        <f>IF(AND(AM4=0,AM119&gt;=0), "",AM119/AM4)</f>
        <v>0</v>
      </c>
      <c r="AO119" s="47">
        <f>IF(AND(AM124=0,AM119&gt;=0),"",AM119/AM124)</f>
        <v>0</v>
      </c>
      <c r="AP119" s="30" t="str">
        <f t="shared" si="42"/>
        <v/>
      </c>
      <c r="AQ119" s="130">
        <f t="shared" si="63"/>
        <v>0</v>
      </c>
      <c r="AR119" s="30">
        <f>IF(AND(AQ4=0,AQ119&gt;=0), "",AQ119/AQ4)</f>
        <v>0</v>
      </c>
      <c r="AS119" s="47">
        <f>IF(AND(AQ124=0,AQ119&gt;=0),"",AQ119/AQ124)</f>
        <v>0</v>
      </c>
      <c r="AT119" s="131">
        <f t="shared" si="108"/>
        <v>0</v>
      </c>
      <c r="AU119" s="30" t="str">
        <f>IF(AND(AT4=0,AT119&gt;=0), "",AT119/AT4)</f>
        <v/>
      </c>
      <c r="AV119" s="47" t="str">
        <f t="shared" si="101"/>
        <v/>
      </c>
      <c r="AW119" s="131">
        <f t="shared" si="118"/>
        <v>0</v>
      </c>
      <c r="AX119" s="30">
        <f>IF(AND(AW4=0,AW119&gt;=0), "",AW119/AW4)</f>
        <v>0</v>
      </c>
      <c r="AY119" s="47">
        <f>IF(AND(AW124=0,AW119&gt;=0),"",AW119/AW124)</f>
        <v>0</v>
      </c>
      <c r="AZ119" s="131">
        <f t="shared" si="109"/>
        <v>0</v>
      </c>
      <c r="BA119" s="30" t="str">
        <f>IF(AND(AZ4=0,AZ119&gt;=0), "",AZ119/AZ4)</f>
        <v/>
      </c>
      <c r="BB119" s="47" t="str">
        <f t="shared" si="102"/>
        <v/>
      </c>
      <c r="BC119" s="129">
        <f>+'N EERR TERRA'!I196</f>
        <v>0</v>
      </c>
      <c r="BD119" s="30" t="str">
        <f>IF(AND(BC4=0,BC119&gt;=0), "",BC119/BC4)</f>
        <v/>
      </c>
      <c r="BE119" s="47" t="str">
        <f>IF(AND(BC124=0,BC119&gt;=0),"",BC119/BC124)</f>
        <v/>
      </c>
      <c r="BF119" s="30" t="str">
        <f t="shared" si="103"/>
        <v/>
      </c>
      <c r="BG119" s="130">
        <f t="shared" si="110"/>
        <v>0</v>
      </c>
      <c r="BH119" s="30">
        <f>IF(AND(BG4=0,BG119&gt;=0), "",BG119/BG4)</f>
        <v>0</v>
      </c>
      <c r="BI119" s="47">
        <f>IF(AND(BG124=0,BG119&gt;=0),"",BG119/BG124)</f>
        <v>0</v>
      </c>
      <c r="BJ119" s="129">
        <f>+'N EERR TERRA'!J196</f>
        <v>0</v>
      </c>
      <c r="BK119" s="30" t="str">
        <f>IF(AND(BJ4=0,BJ119&gt;=0), "",BJ119/BJ4)</f>
        <v/>
      </c>
      <c r="BL119" s="47" t="str">
        <f>IF(AND(BJ124=0,BJ119&gt;=0),"",BJ119/BJ124)</f>
        <v/>
      </c>
      <c r="BM119" s="30" t="str">
        <f t="shared" si="43"/>
        <v/>
      </c>
      <c r="BN119" s="130">
        <f t="shared" si="111"/>
        <v>0</v>
      </c>
      <c r="BO119" s="30">
        <f>IF(AND(BN4=0,BN119&gt;=0), "",BN119/BN4)</f>
        <v>0</v>
      </c>
      <c r="BP119" s="47">
        <f>IF(AND(BN124=0,BN119&gt;=0),"",BN119/BN124)</f>
        <v>0</v>
      </c>
      <c r="BQ119" s="129">
        <f>+'N EERR TERRA'!K196</f>
        <v>0</v>
      </c>
      <c r="BR119" s="30" t="str">
        <f>IF(AND(BQ4=0,BQ119&gt;=0), "",BQ119/BQ4)</f>
        <v/>
      </c>
      <c r="BS119" s="47" t="str">
        <f>IF(AND(BQ124=0,BQ119&gt;=0),"",BQ119/BQ124)</f>
        <v/>
      </c>
      <c r="BT119" s="30" t="str">
        <f t="shared" si="44"/>
        <v/>
      </c>
      <c r="BU119" s="130">
        <f t="shared" si="112"/>
        <v>0</v>
      </c>
      <c r="BV119" s="30">
        <f>IF(AND(BU4=0,BU119&gt;=0), "",BU119/BU4)</f>
        <v>0</v>
      </c>
      <c r="BW119" s="47">
        <f>IF(AND(BU124=0,BU119&gt;=0),"",BU119/BU124)</f>
        <v>0</v>
      </c>
      <c r="BX119" s="131">
        <f t="shared" si="113"/>
        <v>0</v>
      </c>
      <c r="BY119" s="30" t="str">
        <f>IF(AND(BX4=0,BX119&gt;=0), "",BX119/BX4)</f>
        <v/>
      </c>
      <c r="BZ119" s="47" t="str">
        <f t="shared" si="45"/>
        <v/>
      </c>
      <c r="CA119" s="129">
        <f>+'N EERR TERRA'!L196</f>
        <v>0</v>
      </c>
      <c r="CB119" s="30" t="str">
        <f>IF(AND(CA4=0,CA119&gt;=0), "",CA119/CA4)</f>
        <v/>
      </c>
      <c r="CC119" s="47" t="str">
        <f>IF(AND(CA124=0,CA119&gt;=0),"",CA119/CA124)</f>
        <v/>
      </c>
      <c r="CD119" s="30" t="str">
        <f t="shared" si="104"/>
        <v/>
      </c>
      <c r="CE119" s="130">
        <f t="shared" si="114"/>
        <v>0</v>
      </c>
      <c r="CF119" s="30">
        <f>IF(AND(CE4=0,CE119&gt;=0), "",CE119/CE4)</f>
        <v>0</v>
      </c>
      <c r="CG119" s="47">
        <f>IF(AND(CE124=0,CE119&gt;=0),"",CE119/CE124)</f>
        <v>0</v>
      </c>
      <c r="CH119" s="129">
        <f>+'N EERR TERRA'!M196</f>
        <v>0</v>
      </c>
      <c r="CI119" s="30" t="str">
        <f>IF(AND(CH4=0,CH119&gt;=0), "",CH119/CH4)</f>
        <v/>
      </c>
      <c r="CJ119" s="47" t="str">
        <f>IF(AND(CH124=0,CH119&gt;=0),"",CH119/CH124)</f>
        <v/>
      </c>
      <c r="CK119" s="30" t="str">
        <f t="shared" si="46"/>
        <v/>
      </c>
      <c r="CL119" s="130">
        <f t="shared" si="115"/>
        <v>0</v>
      </c>
      <c r="CM119" s="30">
        <f>IF(AND(CL4=0,CL119&gt;=0), "",CL119/CL4)</f>
        <v>0</v>
      </c>
      <c r="CN119" s="47">
        <f>IF(AND(CL124=0,CL119&gt;=0),"",CL119/CL124)</f>
        <v>0</v>
      </c>
      <c r="CO119" s="129">
        <f>+'N EERR TERRA'!N196</f>
        <v>0</v>
      </c>
      <c r="CP119" s="30" t="str">
        <f>IF(AND(CO4=0,CO119&gt;=0), "",CO119/CO4)</f>
        <v/>
      </c>
      <c r="CQ119" s="47" t="str">
        <f>IF(AND(CO124=0,CO119&gt;=0),"",CO119/CO124)</f>
        <v/>
      </c>
      <c r="CR119" s="30" t="str">
        <f t="shared" si="47"/>
        <v/>
      </c>
      <c r="CS119" s="130">
        <f t="shared" si="116"/>
        <v>0</v>
      </c>
      <c r="CT119" s="30">
        <f>IF(AND(CS4=0,CS119&gt;=0), "",CS119/CS4)</f>
        <v>0</v>
      </c>
      <c r="CU119" s="47">
        <f>IF(AND(CS124=0,CS119&gt;=0),"",CS119/CS124)</f>
        <v>0</v>
      </c>
      <c r="CV119" s="131">
        <f t="shared" si="117"/>
        <v>0</v>
      </c>
      <c r="CW119" s="30" t="str">
        <f>IF(AND(CV4=0,CV119&gt;=0), "",CV119/CV4)</f>
        <v/>
      </c>
      <c r="CX119" s="47" t="str">
        <f t="shared" si="48"/>
        <v/>
      </c>
    </row>
    <row r="120" spans="1:102" hidden="1" outlineLevel="1" x14ac:dyDescent="0.3">
      <c r="A120" s="29" t="s">
        <v>31</v>
      </c>
      <c r="B120" s="129">
        <f>+'N EERR TERRA'!B197</f>
        <v>0</v>
      </c>
      <c r="C120" s="30" t="str">
        <f>IF(AND(B4=0,B120&gt;=0), "",B120/B4)</f>
        <v/>
      </c>
      <c r="D120" s="47" t="str">
        <f>IF(AND(B124=0,B120&gt;=0),"",B120/B124)</f>
        <v/>
      </c>
      <c r="E120" s="129">
        <f>+'N EERR TERRA'!C197</f>
        <v>0</v>
      </c>
      <c r="F120" s="30">
        <f>IF(AND(E4=0,E120&gt;=0), "",E120/E4)</f>
        <v>0</v>
      </c>
      <c r="G120" s="47">
        <f>IF(AND(E124=0,E120&gt;=0),"",E120/E124)</f>
        <v>0</v>
      </c>
      <c r="H120" s="129">
        <f>+'N EERR TERRA'!D197</f>
        <v>0</v>
      </c>
      <c r="I120" s="30">
        <f>IF(AND(H4=0,H120&gt;=0), "",H120/H4)</f>
        <v>0</v>
      </c>
      <c r="J120" s="47">
        <f>IF(AND(H124=0,H120&gt;=0),"",H120/H124)</f>
        <v>0</v>
      </c>
      <c r="K120" s="30" t="str">
        <f t="shared" si="97"/>
        <v/>
      </c>
      <c r="L120" s="130">
        <f t="shared" si="105"/>
        <v>0</v>
      </c>
      <c r="M120" s="30">
        <f>IF(AND(L4=0,L120&gt;=0), "",L120/L4)</f>
        <v>0</v>
      </c>
      <c r="N120" s="47">
        <f>IF(AND(L124=0,L120&gt;=0),"",L120/L124)</f>
        <v>0</v>
      </c>
      <c r="O120" s="129">
        <f>+'N EERR TERRA'!E197</f>
        <v>0</v>
      </c>
      <c r="P120" s="30">
        <f>IF(AND(O4=0,O120&gt;=0), "",O120/O4)</f>
        <v>0</v>
      </c>
      <c r="Q120" s="47">
        <f>IF(AND(O124=0,O120&gt;=0),"",O120/O124)</f>
        <v>0</v>
      </c>
      <c r="R120" s="30" t="str">
        <f t="shared" si="98"/>
        <v/>
      </c>
      <c r="S120" s="130">
        <f t="shared" si="106"/>
        <v>0</v>
      </c>
      <c r="T120" s="30">
        <f>IF(AND(S4=0,S120&gt;=0), "",S120/S4)</f>
        <v>0</v>
      </c>
      <c r="U120" s="47">
        <f>IF(AND(S124=0,S120&gt;=0),"",S120/S124)</f>
        <v>0</v>
      </c>
      <c r="V120" s="131"/>
      <c r="W120" s="30" t="str">
        <f>IF(AND(V4=0,V120&gt;=0), "",V120/V4)</f>
        <v/>
      </c>
      <c r="X120" s="47" t="str">
        <f t="shared" si="99"/>
        <v/>
      </c>
      <c r="Y120" s="129">
        <f>+'N EERR TERRA'!F197</f>
        <v>0</v>
      </c>
      <c r="Z120" s="30">
        <f>IF(AND(Y4=0,Y120&gt;=0), "",Y120/Y4)</f>
        <v>0</v>
      </c>
      <c r="AA120" s="47">
        <f>IF(AND(Y124=0,Y120&gt;=0),"",Y120/Y124)</f>
        <v>0</v>
      </c>
      <c r="AB120" s="30" t="str">
        <f t="shared" si="100"/>
        <v/>
      </c>
      <c r="AC120" s="130">
        <f t="shared" si="107"/>
        <v>0</v>
      </c>
      <c r="AD120" s="30">
        <f>IF(AND(AC4=0,AC120&gt;=0), "",AC120/AC4)</f>
        <v>0</v>
      </c>
      <c r="AE120" s="47">
        <f>IF(AND(AC124=0,AC120&gt;=0),"",AC120/AC124)</f>
        <v>0</v>
      </c>
      <c r="AF120" s="129">
        <f>+'N EERR TERRA'!G197</f>
        <v>0</v>
      </c>
      <c r="AG120" s="30">
        <f>IF(AND(AF4=0,AF120&gt;=0), "",AF120/AF4)</f>
        <v>0</v>
      </c>
      <c r="AH120" s="47">
        <f>IF(AND(AF124=0,AF120&gt;=0),"",AF120/AF124)</f>
        <v>0</v>
      </c>
      <c r="AI120" s="30" t="str">
        <f t="shared" si="41"/>
        <v/>
      </c>
      <c r="AJ120" s="130">
        <f t="shared" si="62"/>
        <v>0</v>
      </c>
      <c r="AK120" s="30">
        <f>IF(AND(AJ4=0,AJ120&gt;=0), "",AJ120/AJ4)</f>
        <v>0</v>
      </c>
      <c r="AL120" s="47">
        <f>IF(AND(AJ124=0,AJ120&gt;=0),"",AJ120/AJ124)</f>
        <v>0</v>
      </c>
      <c r="AM120" s="129">
        <f>+'N EERR TERRA'!H197</f>
        <v>0</v>
      </c>
      <c r="AN120" s="30">
        <f>IF(AND(AM4=0,AM120&gt;=0), "",AM120/AM4)</f>
        <v>0</v>
      </c>
      <c r="AO120" s="47">
        <f>IF(AND(AM124=0,AM120&gt;=0),"",AM120/AM124)</f>
        <v>0</v>
      </c>
      <c r="AP120" s="30" t="str">
        <f t="shared" si="42"/>
        <v/>
      </c>
      <c r="AQ120" s="130">
        <f t="shared" si="63"/>
        <v>0</v>
      </c>
      <c r="AR120" s="30">
        <f>IF(AND(AQ4=0,AQ120&gt;=0), "",AQ120/AQ4)</f>
        <v>0</v>
      </c>
      <c r="AS120" s="47">
        <f>IF(AND(AQ124=0,AQ120&gt;=0),"",AQ120/AQ124)</f>
        <v>0</v>
      </c>
      <c r="AT120" s="131">
        <f t="shared" si="108"/>
        <v>0</v>
      </c>
      <c r="AU120" s="30" t="str">
        <f>IF(AND(AT4=0,AT120&gt;=0), "",AT120/AT4)</f>
        <v/>
      </c>
      <c r="AV120" s="47" t="str">
        <f t="shared" si="101"/>
        <v/>
      </c>
      <c r="AW120" s="131">
        <f t="shared" si="118"/>
        <v>0</v>
      </c>
      <c r="AX120" s="30">
        <f>IF(AND(AW4=0,AW120&gt;=0), "",AW120/AW4)</f>
        <v>0</v>
      </c>
      <c r="AY120" s="47">
        <f>IF(AND(AW124=0,AW120&gt;=0),"",AW120/AW124)</f>
        <v>0</v>
      </c>
      <c r="AZ120" s="131">
        <f t="shared" si="109"/>
        <v>0</v>
      </c>
      <c r="BA120" s="30" t="str">
        <f>IF(AND(AZ4=0,AZ120&gt;=0), "",AZ120/AZ4)</f>
        <v/>
      </c>
      <c r="BB120" s="47" t="str">
        <f t="shared" si="102"/>
        <v/>
      </c>
      <c r="BC120" s="129">
        <f>+'N EERR TERRA'!I197</f>
        <v>0</v>
      </c>
      <c r="BD120" s="30" t="str">
        <f>IF(AND(BC4=0,BC120&gt;=0), "",BC120/BC4)</f>
        <v/>
      </c>
      <c r="BE120" s="47" t="str">
        <f>IF(AND(BC124=0,BC120&gt;=0),"",BC120/BC124)</f>
        <v/>
      </c>
      <c r="BF120" s="30" t="str">
        <f t="shared" si="103"/>
        <v/>
      </c>
      <c r="BG120" s="130">
        <f t="shared" si="110"/>
        <v>0</v>
      </c>
      <c r="BH120" s="30">
        <f>IF(AND(BG4=0,BG120&gt;=0), "",BG120/BG4)</f>
        <v>0</v>
      </c>
      <c r="BI120" s="47">
        <f>IF(AND(BG124=0,BG120&gt;=0),"",BG120/BG124)</f>
        <v>0</v>
      </c>
      <c r="BJ120" s="129">
        <f>+'N EERR TERRA'!J197</f>
        <v>0</v>
      </c>
      <c r="BK120" s="30" t="str">
        <f>IF(AND(BJ4=0,BJ120&gt;=0), "",BJ120/BJ4)</f>
        <v/>
      </c>
      <c r="BL120" s="47" t="str">
        <f>IF(AND(BJ124=0,BJ120&gt;=0),"",BJ120/BJ124)</f>
        <v/>
      </c>
      <c r="BM120" s="30" t="str">
        <f t="shared" si="43"/>
        <v/>
      </c>
      <c r="BN120" s="130">
        <f t="shared" si="111"/>
        <v>0</v>
      </c>
      <c r="BO120" s="30">
        <f>IF(AND(BN4=0,BN120&gt;=0), "",BN120/BN4)</f>
        <v>0</v>
      </c>
      <c r="BP120" s="47">
        <f>IF(AND(BN124=0,BN120&gt;=0),"",BN120/BN124)</f>
        <v>0</v>
      </c>
      <c r="BQ120" s="129">
        <f>+'N EERR TERRA'!K197</f>
        <v>0</v>
      </c>
      <c r="BR120" s="30" t="str">
        <f>IF(AND(BQ4=0,BQ120&gt;=0), "",BQ120/BQ4)</f>
        <v/>
      </c>
      <c r="BS120" s="47" t="str">
        <f>IF(AND(BQ124=0,BQ120&gt;=0),"",BQ120/BQ124)</f>
        <v/>
      </c>
      <c r="BT120" s="30" t="str">
        <f t="shared" si="44"/>
        <v/>
      </c>
      <c r="BU120" s="130">
        <f t="shared" si="112"/>
        <v>0</v>
      </c>
      <c r="BV120" s="30">
        <f>IF(AND(BU4=0,BU120&gt;=0), "",BU120/BU4)</f>
        <v>0</v>
      </c>
      <c r="BW120" s="47">
        <f>IF(AND(BU124=0,BU120&gt;=0),"",BU120/BU124)</f>
        <v>0</v>
      </c>
      <c r="BX120" s="131">
        <f t="shared" si="113"/>
        <v>0</v>
      </c>
      <c r="BY120" s="30" t="str">
        <f>IF(AND(BX4=0,BX120&gt;=0), "",BX120/BX4)</f>
        <v/>
      </c>
      <c r="BZ120" s="47" t="str">
        <f t="shared" si="45"/>
        <v/>
      </c>
      <c r="CA120" s="129">
        <f>+'N EERR TERRA'!L197</f>
        <v>0</v>
      </c>
      <c r="CB120" s="30" t="str">
        <f>IF(AND(CA4=0,CA120&gt;=0), "",CA120/CA4)</f>
        <v/>
      </c>
      <c r="CC120" s="47" t="str">
        <f>IF(AND(CA124=0,CA120&gt;=0),"",CA120/CA124)</f>
        <v/>
      </c>
      <c r="CD120" s="30" t="str">
        <f t="shared" si="104"/>
        <v/>
      </c>
      <c r="CE120" s="130">
        <f t="shared" si="114"/>
        <v>0</v>
      </c>
      <c r="CF120" s="30">
        <f>IF(AND(CE4=0,CE120&gt;=0), "",CE120/CE4)</f>
        <v>0</v>
      </c>
      <c r="CG120" s="47">
        <f>IF(AND(CE124=0,CE120&gt;=0),"",CE120/CE124)</f>
        <v>0</v>
      </c>
      <c r="CH120" s="129">
        <f>+'N EERR TERRA'!M197</f>
        <v>0</v>
      </c>
      <c r="CI120" s="30" t="str">
        <f>IF(AND(CH4=0,CH120&gt;=0), "",CH120/CH4)</f>
        <v/>
      </c>
      <c r="CJ120" s="47" t="str">
        <f>IF(AND(CH124=0,CH120&gt;=0),"",CH120/CH124)</f>
        <v/>
      </c>
      <c r="CK120" s="30" t="str">
        <f t="shared" si="46"/>
        <v/>
      </c>
      <c r="CL120" s="130">
        <f t="shared" si="115"/>
        <v>0</v>
      </c>
      <c r="CM120" s="30">
        <f>IF(AND(CL4=0,CL120&gt;=0), "",CL120/CL4)</f>
        <v>0</v>
      </c>
      <c r="CN120" s="47">
        <f>IF(AND(CL124=0,CL120&gt;=0),"",CL120/CL124)</f>
        <v>0</v>
      </c>
      <c r="CO120" s="129">
        <f>+'N EERR TERRA'!N197</f>
        <v>0</v>
      </c>
      <c r="CP120" s="30" t="str">
        <f>IF(AND(CO4=0,CO120&gt;=0), "",CO120/CO4)</f>
        <v/>
      </c>
      <c r="CQ120" s="47" t="str">
        <f>IF(AND(CO124=0,CO120&gt;=0),"",CO120/CO124)</f>
        <v/>
      </c>
      <c r="CR120" s="30" t="str">
        <f t="shared" si="47"/>
        <v/>
      </c>
      <c r="CS120" s="130">
        <f t="shared" si="116"/>
        <v>0</v>
      </c>
      <c r="CT120" s="30">
        <f>IF(AND(CS4=0,CS120&gt;=0), "",CS120/CS4)</f>
        <v>0</v>
      </c>
      <c r="CU120" s="47">
        <f>IF(AND(CS124=0,CS120&gt;=0),"",CS120/CS124)</f>
        <v>0</v>
      </c>
      <c r="CV120" s="131">
        <f t="shared" si="117"/>
        <v>0</v>
      </c>
      <c r="CW120" s="30" t="str">
        <f>IF(AND(CV4=0,CV120&gt;=0), "",CV120/CV4)</f>
        <v/>
      </c>
      <c r="CX120" s="47" t="str">
        <f t="shared" si="48"/>
        <v/>
      </c>
    </row>
    <row r="121" spans="1:102" hidden="1" outlineLevel="1" x14ac:dyDescent="0.3">
      <c r="A121" s="29" t="s">
        <v>98</v>
      </c>
      <c r="B121" s="129">
        <f>+'N EERR TERRA'!B198</f>
        <v>0</v>
      </c>
      <c r="C121" s="30" t="str">
        <f>IF(AND(B4=0,B121&gt;=0), "",B121/B4)</f>
        <v/>
      </c>
      <c r="D121" s="47" t="str">
        <f>IF(AND(B124=0,B121&gt;=0),"",B121/B124)</f>
        <v/>
      </c>
      <c r="E121" s="129">
        <f>+'N EERR TERRA'!C198</f>
        <v>0.49741339406395246</v>
      </c>
      <c r="F121" s="30">
        <f>IF(AND(E4=0,E121&gt;=0), "",E121/E4)</f>
        <v>5.0191399071522655E-5</v>
      </c>
      <c r="G121" s="47">
        <f>IF(AND(E124=0,E121&gt;=0),"",E121/E124)</f>
        <v>8.2861078131256922E-5</v>
      </c>
      <c r="H121" s="129">
        <f>+'N EERR TERRA'!D198</f>
        <v>0</v>
      </c>
      <c r="I121" s="30">
        <f>IF(AND(H4=0,H121&gt;=0), "",H121/H4)</f>
        <v>0</v>
      </c>
      <c r="J121" s="47">
        <f>IF(AND(H124=0,H121&gt;=0),"",H121/H124)</f>
        <v>0</v>
      </c>
      <c r="K121" s="30">
        <f t="shared" si="97"/>
        <v>-1</v>
      </c>
      <c r="L121" s="130">
        <f t="shared" si="105"/>
        <v>0.49741339406395246</v>
      </c>
      <c r="M121" s="30">
        <f>IF(AND(L4=0,L121&gt;=0), "",L121/L4)</f>
        <v>2.8292919741711936E-5</v>
      </c>
      <c r="N121" s="47">
        <f>IF(AND(L124=0,L121&gt;=0),"",L121/L124)</f>
        <v>4.566149883452916E-5</v>
      </c>
      <c r="O121" s="129">
        <f>+'N EERR TERRA'!E198</f>
        <v>7.049980676557116E-2</v>
      </c>
      <c r="P121" s="30">
        <f>IF(AND(O4=0,O121&gt;=0), "",O121/O4)</f>
        <v>4.3832892113258264E-6</v>
      </c>
      <c r="Q121" s="47">
        <f>IF(AND(O124=0,O121&gt;=0),"",O121/O124)</f>
        <v>1.2172473517773911E-5</v>
      </c>
      <c r="R121" s="30">
        <f t="shared" si="98"/>
        <v>1</v>
      </c>
      <c r="S121" s="130">
        <f t="shared" si="106"/>
        <v>0.56791320082952357</v>
      </c>
      <c r="T121" s="30">
        <f>IF(AND(S4=0,S121&gt;=0), "",S121/S4)</f>
        <v>1.6869738740944523E-5</v>
      </c>
      <c r="U121" s="47">
        <f>IF(AND(S124=0,S121&gt;=0),"",S121/S124)</f>
        <v>3.403686694502791E-5</v>
      </c>
      <c r="V121" s="131"/>
      <c r="W121" s="30" t="str">
        <f>IF(AND(V4=0,V121&gt;=0), "",V121/V4)</f>
        <v/>
      </c>
      <c r="X121" s="47">
        <f t="shared" si="99"/>
        <v>1</v>
      </c>
      <c r="Y121" s="129">
        <f>+'N EERR TERRA'!F198</f>
        <v>0.74818217205138182</v>
      </c>
      <c r="Z121" s="30">
        <f>IF(AND(Y4=0,Y121&gt;=0), "",Y121/Y4)</f>
        <v>8.4511096872761675E-5</v>
      </c>
      <c r="AA121" s="47">
        <f>IF(AND(Y124=0,Y121&gt;=0),"",Y121/Y124)</f>
        <v>1.2165981969539722E-4</v>
      </c>
      <c r="AB121" s="30">
        <f t="shared" si="100"/>
        <v>9.6125421668071755</v>
      </c>
      <c r="AC121" s="130">
        <f t="shared" si="107"/>
        <v>1.3160953728809055</v>
      </c>
      <c r="AD121" s="30">
        <f>IF(AND(AC4=0,AC121&gt;=0), "",AC121/AC4)</f>
        <v>3.0954076135700909E-5</v>
      </c>
      <c r="AE121" s="47">
        <f>IF(AND(AC124=0,AC121&gt;=0),"",AC121/AC124)</f>
        <v>5.7634941190404121E-5</v>
      </c>
      <c r="AF121" s="129">
        <f>+'N EERR TERRA'!G198</f>
        <v>39.301142159443181</v>
      </c>
      <c r="AG121" s="30">
        <f>IF(AND(AF4=0,AF121&gt;=0), "",AF121/AF4)</f>
        <v>2.624459648831332E-3</v>
      </c>
      <c r="AH121" s="47">
        <f>IF(AND(AF124=0,AF121&gt;=0),"",AF121/AF124)</f>
        <v>6.3047804125363396E-3</v>
      </c>
      <c r="AI121" s="30">
        <f t="shared" si="41"/>
        <v>51.52884073899606</v>
      </c>
      <c r="AJ121" s="130">
        <f t="shared" si="62"/>
        <v>40.617237532324083</v>
      </c>
      <c r="AK121" s="30">
        <f>IF(AND(AJ4=0,AJ121&gt;=0), "",AJ121/AJ4)</f>
        <v>7.0647738979758587E-4</v>
      </c>
      <c r="AL121" s="47">
        <f>IF(AND(AJ124=0,AJ121&gt;=0),"",AJ121/AJ124)</f>
        <v>1.397290412384607E-3</v>
      </c>
      <c r="AM121" s="129">
        <f>+'N EERR TERRA'!H198</f>
        <v>-0.35029412162436263</v>
      </c>
      <c r="AN121" s="30">
        <f>IF(AND(AM4=0,AM121&gt;=0), "",AM121/AM4)</f>
        <v>-3.004355784340272E-5</v>
      </c>
      <c r="AO121" s="47">
        <f>IF(AND(AM124=0,AM121&gt;=0),"",AM121/AM124)</f>
        <v>-6.4298222580139148E-5</v>
      </c>
      <c r="AP121" s="30">
        <f t="shared" si="42"/>
        <v>-1.0089130773910651</v>
      </c>
      <c r="AQ121" s="130">
        <f t="shared" si="63"/>
        <v>40.266943410699717</v>
      </c>
      <c r="AR121" s="30">
        <f>IF(AND(AQ4=0,AQ121&gt;=0), "",AQ121/AQ4)</f>
        <v>5.8229477039917188E-4</v>
      </c>
      <c r="AS121" s="47">
        <f>IF(AND(AQ124=0,AQ121&gt;=0),"",AQ121/AQ124)</f>
        <v>1.1665987576351068E-3</v>
      </c>
      <c r="AT121" s="131">
        <f t="shared" si="108"/>
        <v>0</v>
      </c>
      <c r="AU121" s="30" t="str">
        <f>IF(AND(AT4=0,AT121&gt;=0), "",AT121/AT4)</f>
        <v/>
      </c>
      <c r="AV121" s="47">
        <f t="shared" si="101"/>
        <v>1</v>
      </c>
      <c r="AW121" s="131">
        <f t="shared" si="118"/>
        <v>6.7111572351166195</v>
      </c>
      <c r="AX121" s="30">
        <f>IF(AND(AW4=0,AW121&gt;=0), "",AW121/AW4)</f>
        <v>5.8229477039917188E-4</v>
      </c>
      <c r="AY121" s="47">
        <f>IF(AND(AW124=0,AW121&gt;=0),"",AW121/AW124)</f>
        <v>1.1665987576351068E-3</v>
      </c>
      <c r="AZ121" s="131">
        <f t="shared" si="109"/>
        <v>0</v>
      </c>
      <c r="BA121" s="30" t="str">
        <f>IF(AND(AZ4=0,AZ121&gt;=0), "",AZ121/AZ4)</f>
        <v/>
      </c>
      <c r="BB121" s="47">
        <f t="shared" si="102"/>
        <v>1</v>
      </c>
      <c r="BC121" s="129">
        <f>+'N EERR TERRA'!I198</f>
        <v>0</v>
      </c>
      <c r="BD121" s="30" t="str">
        <f>IF(AND(BC4=0,BC121&gt;=0), "",BC121/BC4)</f>
        <v/>
      </c>
      <c r="BE121" s="47" t="str">
        <f>IF(AND(BC124=0,BC121&gt;=0),"",BC121/BC124)</f>
        <v/>
      </c>
      <c r="BF121" s="30">
        <f t="shared" si="103"/>
        <v>1</v>
      </c>
      <c r="BG121" s="130">
        <f t="shared" si="110"/>
        <v>40.266943410699717</v>
      </c>
      <c r="BH121" s="30">
        <f>IF(AND(BG4=0,BG121&gt;=0), "",BG121/BG4)</f>
        <v>5.8229477039917188E-4</v>
      </c>
      <c r="BI121" s="47">
        <f>IF(AND(BG124=0,BG121&gt;=0),"",BG121/BG124)</f>
        <v>1.1665987576351068E-3</v>
      </c>
      <c r="BJ121" s="129">
        <f>+'N EERR TERRA'!J198</f>
        <v>0</v>
      </c>
      <c r="BK121" s="30" t="str">
        <f>IF(AND(BJ4=0,BJ121&gt;=0), "",BJ121/BJ4)</f>
        <v/>
      </c>
      <c r="BL121" s="47" t="str">
        <f>IF(AND(BJ124=0,BJ121&gt;=0),"",BJ121/BJ124)</f>
        <v/>
      </c>
      <c r="BM121" s="30" t="str">
        <f t="shared" si="43"/>
        <v/>
      </c>
      <c r="BN121" s="130">
        <f t="shared" si="111"/>
        <v>40.266943410699717</v>
      </c>
      <c r="BO121" s="30">
        <f>IF(AND(BN4=0,BN121&gt;=0), "",BN121/BN4)</f>
        <v>5.8229477039917188E-4</v>
      </c>
      <c r="BP121" s="47">
        <f>IF(AND(BN124=0,BN121&gt;=0),"",BN121/BN124)</f>
        <v>1.1665987576351068E-3</v>
      </c>
      <c r="BQ121" s="129">
        <f>+'N EERR TERRA'!K198</f>
        <v>0</v>
      </c>
      <c r="BR121" s="30" t="str">
        <f>IF(AND(BQ4=0,BQ121&gt;=0), "",BQ121/BQ4)</f>
        <v/>
      </c>
      <c r="BS121" s="47" t="str">
        <f>IF(AND(BQ124=0,BQ121&gt;=0),"",BQ121/BQ124)</f>
        <v/>
      </c>
      <c r="BT121" s="30" t="str">
        <f t="shared" si="44"/>
        <v/>
      </c>
      <c r="BU121" s="130">
        <f t="shared" si="112"/>
        <v>40.266943410699717</v>
      </c>
      <c r="BV121" s="30">
        <f>IF(AND(BU4=0,BU121&gt;=0), "",BU121/BU4)</f>
        <v>5.8229477039917188E-4</v>
      </c>
      <c r="BW121" s="47">
        <f>IF(AND(BU124=0,BU121&gt;=0),"",BU121/BU124)</f>
        <v>1.1665987576351068E-3</v>
      </c>
      <c r="BX121" s="131">
        <f t="shared" si="113"/>
        <v>0</v>
      </c>
      <c r="BY121" s="30" t="str">
        <f>IF(AND(BX4=0,BX121&gt;=0), "",BX121/BX4)</f>
        <v/>
      </c>
      <c r="BZ121" s="47">
        <f t="shared" si="45"/>
        <v>1</v>
      </c>
      <c r="CA121" s="129">
        <f>+'N EERR TERRA'!L198</f>
        <v>0</v>
      </c>
      <c r="CB121" s="30" t="str">
        <f>IF(AND(CA4=0,CA121&gt;=0), "",CA121/CA4)</f>
        <v/>
      </c>
      <c r="CC121" s="47" t="str">
        <f>IF(AND(CA124=0,CA121&gt;=0),"",CA121/CA124)</f>
        <v/>
      </c>
      <c r="CD121" s="30" t="str">
        <f t="shared" si="104"/>
        <v/>
      </c>
      <c r="CE121" s="130">
        <f t="shared" si="114"/>
        <v>40.266943410699717</v>
      </c>
      <c r="CF121" s="30">
        <f>IF(AND(CE4=0,CE121&gt;=0), "",CE121/CE4)</f>
        <v>5.8229477039917188E-4</v>
      </c>
      <c r="CG121" s="47">
        <f>IF(AND(CE124=0,CE121&gt;=0),"",CE121/CE124)</f>
        <v>1.1665987576351068E-3</v>
      </c>
      <c r="CH121" s="129">
        <f>+'N EERR TERRA'!M198</f>
        <v>0</v>
      </c>
      <c r="CI121" s="30" t="str">
        <f>IF(AND(CH4=0,CH121&gt;=0), "",CH121/CH4)</f>
        <v/>
      </c>
      <c r="CJ121" s="47" t="str">
        <f>IF(AND(CH124=0,CH121&gt;=0),"",CH121/CH124)</f>
        <v/>
      </c>
      <c r="CK121" s="30" t="str">
        <f t="shared" si="46"/>
        <v/>
      </c>
      <c r="CL121" s="130">
        <f t="shared" si="115"/>
        <v>40.266943410699717</v>
      </c>
      <c r="CM121" s="30">
        <f>IF(AND(CL4=0,CL121&gt;=0), "",CL121/CL4)</f>
        <v>5.8229477039917188E-4</v>
      </c>
      <c r="CN121" s="47">
        <f>IF(AND(CL124=0,CL121&gt;=0),"",CL121/CL124)</f>
        <v>1.1665987576351068E-3</v>
      </c>
      <c r="CO121" s="129">
        <f>+'N EERR TERRA'!N198</f>
        <v>0</v>
      </c>
      <c r="CP121" s="30" t="str">
        <f>IF(AND(CO4=0,CO121&gt;=0), "",CO121/CO4)</f>
        <v/>
      </c>
      <c r="CQ121" s="47" t="str">
        <f>IF(AND(CO124=0,CO121&gt;=0),"",CO121/CO124)</f>
        <v/>
      </c>
      <c r="CR121" s="30" t="str">
        <f t="shared" si="47"/>
        <v/>
      </c>
      <c r="CS121" s="130">
        <f t="shared" si="116"/>
        <v>40.266943410699717</v>
      </c>
      <c r="CT121" s="30">
        <f>IF(AND(CS4=0,CS121&gt;=0), "",CS121/CS4)</f>
        <v>5.8229477039917188E-4</v>
      </c>
      <c r="CU121" s="47">
        <f>IF(AND(CS124=0,CS121&gt;=0),"",CS121/CS124)</f>
        <v>1.1665987576351068E-3</v>
      </c>
      <c r="CV121" s="131">
        <f t="shared" si="117"/>
        <v>0</v>
      </c>
      <c r="CW121" s="30" t="str">
        <f>IF(AND(CV4=0,CV121&gt;=0), "",CV121/CV4)</f>
        <v/>
      </c>
      <c r="CX121" s="47">
        <f t="shared" si="48"/>
        <v>1</v>
      </c>
    </row>
    <row r="122" spans="1:102" hidden="1" outlineLevel="1" x14ac:dyDescent="0.3">
      <c r="A122" s="29" t="s">
        <v>32</v>
      </c>
      <c r="B122" s="129">
        <f>+'N EERR TERRA'!B199</f>
        <v>0</v>
      </c>
      <c r="C122" s="30" t="str">
        <f>IF(AND(B4=0,B122&gt;=0), "",B122/B4)</f>
        <v/>
      </c>
      <c r="D122" s="47" t="str">
        <f>IF(AND(B124=0,B122&gt;=0),"",B122/B124)</f>
        <v/>
      </c>
      <c r="E122" s="129">
        <f>+'N EERR TERRA'!C199</f>
        <v>0</v>
      </c>
      <c r="F122" s="30">
        <f>IF(AND(E4=0,E122&gt;=0), "",E122/E4)</f>
        <v>0</v>
      </c>
      <c r="G122" s="47">
        <f>IF(AND(E124=0,E122&gt;=0),"",E122/E124)</f>
        <v>0</v>
      </c>
      <c r="H122" s="129">
        <f>+'N EERR TERRA'!D199</f>
        <v>0</v>
      </c>
      <c r="I122" s="30">
        <f>IF(AND(H4=0,H122&gt;=0), "",H122/H4)</f>
        <v>0</v>
      </c>
      <c r="J122" s="47">
        <f>IF(AND(H124=0,H122&gt;=0),"",H122/H124)</f>
        <v>0</v>
      </c>
      <c r="K122" s="30" t="str">
        <f t="shared" si="97"/>
        <v/>
      </c>
      <c r="L122" s="130">
        <f t="shared" si="105"/>
        <v>0</v>
      </c>
      <c r="M122" s="30">
        <f>IF(AND(L4=0,L122&gt;=0), "",L122/L4)</f>
        <v>0</v>
      </c>
      <c r="N122" s="47">
        <f>IF(AND(L124=0,L122&gt;=0),"",L122/L124)</f>
        <v>0</v>
      </c>
      <c r="O122" s="129">
        <f>+'N EERR TERRA'!E199</f>
        <v>0</v>
      </c>
      <c r="P122" s="30">
        <f>IF(AND(O4=0,O122&gt;=0), "",O122/O4)</f>
        <v>0</v>
      </c>
      <c r="Q122" s="47">
        <f>IF(AND(O124=0,O122&gt;=0),"",O122/O124)</f>
        <v>0</v>
      </c>
      <c r="R122" s="30" t="str">
        <f t="shared" si="98"/>
        <v/>
      </c>
      <c r="S122" s="130">
        <f t="shared" si="106"/>
        <v>0</v>
      </c>
      <c r="T122" s="30">
        <f>IF(AND(S4=0,S122&gt;=0), "",S122/S4)</f>
        <v>0</v>
      </c>
      <c r="U122" s="47">
        <f>IF(AND(S124=0,S122&gt;=0),"",S122/S124)</f>
        <v>0</v>
      </c>
      <c r="V122" s="131"/>
      <c r="W122" s="30" t="str">
        <f>IF(AND(V4=0,V122&gt;=0), "",V122/V4)</f>
        <v/>
      </c>
      <c r="X122" s="47" t="str">
        <f t="shared" si="99"/>
        <v/>
      </c>
      <c r="Y122" s="129">
        <f>+'N EERR TERRA'!F199</f>
        <v>0</v>
      </c>
      <c r="Z122" s="30">
        <f>IF(AND(Y4=0,Y122&gt;=0), "",Y122/Y4)</f>
        <v>0</v>
      </c>
      <c r="AA122" s="47">
        <f>IF(AND(Y124=0,Y122&gt;=0),"",Y122/Y124)</f>
        <v>0</v>
      </c>
      <c r="AB122" s="30" t="str">
        <f t="shared" si="100"/>
        <v/>
      </c>
      <c r="AC122" s="130">
        <f t="shared" si="107"/>
        <v>0</v>
      </c>
      <c r="AD122" s="30">
        <f>IF(AND(AC4=0,AC122&gt;=0), "",AC122/AC4)</f>
        <v>0</v>
      </c>
      <c r="AE122" s="47">
        <f>IF(AND(AC124=0,AC122&gt;=0),"",AC122/AC124)</f>
        <v>0</v>
      </c>
      <c r="AF122" s="129">
        <f>+'N EERR TERRA'!G199</f>
        <v>0</v>
      </c>
      <c r="AG122" s="30">
        <f>IF(AND(AF4=0,AF122&gt;=0), "",AF122/AF4)</f>
        <v>0</v>
      </c>
      <c r="AH122" s="47">
        <f>IF(AND(AF124=0,AF122&gt;=0),"",AF122/AF124)</f>
        <v>0</v>
      </c>
      <c r="AI122" s="30" t="str">
        <f t="shared" si="41"/>
        <v/>
      </c>
      <c r="AJ122" s="130">
        <f t="shared" si="62"/>
        <v>0</v>
      </c>
      <c r="AK122" s="30">
        <f>IF(AND(AJ4=0,AJ122&gt;=0), "",AJ122/AJ4)</f>
        <v>0</v>
      </c>
      <c r="AL122" s="47">
        <f>IF(AND(AJ124=0,AJ122&gt;=0),"",AJ122/AJ124)</f>
        <v>0</v>
      </c>
      <c r="AM122" s="129">
        <f>+'N EERR TERRA'!H199</f>
        <v>0</v>
      </c>
      <c r="AN122" s="30">
        <f>IF(AND(AM4=0,AM122&gt;=0), "",AM122/AM4)</f>
        <v>0</v>
      </c>
      <c r="AO122" s="47">
        <f>IF(AND(AM124=0,AM122&gt;=0),"",AM122/AM124)</f>
        <v>0</v>
      </c>
      <c r="AP122" s="30" t="str">
        <f t="shared" si="42"/>
        <v/>
      </c>
      <c r="AQ122" s="130">
        <f t="shared" si="63"/>
        <v>0</v>
      </c>
      <c r="AR122" s="30">
        <f>IF(AND(AQ4=0,AQ122&gt;=0), "",AQ122/AQ4)</f>
        <v>0</v>
      </c>
      <c r="AS122" s="47">
        <f>IF(AND(AQ124=0,AQ122&gt;=0),"",AQ122/AQ124)</f>
        <v>0</v>
      </c>
      <c r="AT122" s="131">
        <f t="shared" si="108"/>
        <v>0</v>
      </c>
      <c r="AU122" s="30" t="str">
        <f>IF(AND(AT4=0,AT122&gt;=0), "",AT122/AT4)</f>
        <v/>
      </c>
      <c r="AV122" s="47" t="str">
        <f t="shared" si="101"/>
        <v/>
      </c>
      <c r="AW122" s="131">
        <f t="shared" si="118"/>
        <v>0</v>
      </c>
      <c r="AX122" s="30">
        <f>IF(AND(AW4=0,AW122&gt;=0), "",AW122/AW4)</f>
        <v>0</v>
      </c>
      <c r="AY122" s="47">
        <f>IF(AND(AW124=0,AW122&gt;=0),"",AW122/AW124)</f>
        <v>0</v>
      </c>
      <c r="AZ122" s="131">
        <f t="shared" si="109"/>
        <v>0</v>
      </c>
      <c r="BA122" s="30" t="str">
        <f>IF(AND(AZ4=0,AZ122&gt;=0), "",AZ122/AZ4)</f>
        <v/>
      </c>
      <c r="BB122" s="47" t="str">
        <f t="shared" si="102"/>
        <v/>
      </c>
      <c r="BC122" s="129">
        <f>+'N EERR TERRA'!I199</f>
        <v>0</v>
      </c>
      <c r="BD122" s="30" t="str">
        <f>IF(AND(BC4=0,BC122&gt;=0), "",BC122/BC4)</f>
        <v/>
      </c>
      <c r="BE122" s="47" t="str">
        <f>IF(AND(BC124=0,BC122&gt;=0),"",BC122/BC124)</f>
        <v/>
      </c>
      <c r="BF122" s="30" t="str">
        <f t="shared" si="103"/>
        <v/>
      </c>
      <c r="BG122" s="130">
        <f t="shared" si="110"/>
        <v>0</v>
      </c>
      <c r="BH122" s="30">
        <f>IF(AND(BG4=0,BG122&gt;=0), "",BG122/BG4)</f>
        <v>0</v>
      </c>
      <c r="BI122" s="47">
        <f>IF(AND(BG124=0,BG122&gt;=0),"",BG122/BG124)</f>
        <v>0</v>
      </c>
      <c r="BJ122" s="129">
        <f>+'N EERR TERRA'!J199</f>
        <v>0</v>
      </c>
      <c r="BK122" s="30" t="str">
        <f>IF(AND(BJ4=0,BJ122&gt;=0), "",BJ122/BJ4)</f>
        <v/>
      </c>
      <c r="BL122" s="47" t="str">
        <f>IF(AND(BJ124=0,BJ122&gt;=0),"",BJ122/BJ124)</f>
        <v/>
      </c>
      <c r="BM122" s="30" t="str">
        <f t="shared" si="43"/>
        <v/>
      </c>
      <c r="BN122" s="130">
        <f t="shared" si="111"/>
        <v>0</v>
      </c>
      <c r="BO122" s="30">
        <f>IF(AND(BN4=0,BN122&gt;=0), "",BN122/BN4)</f>
        <v>0</v>
      </c>
      <c r="BP122" s="47">
        <f>IF(AND(BN124=0,BN122&gt;=0),"",BN122/BN124)</f>
        <v>0</v>
      </c>
      <c r="BQ122" s="129">
        <f>+'N EERR TERRA'!K199</f>
        <v>0</v>
      </c>
      <c r="BR122" s="30" t="str">
        <f>IF(AND(BQ4=0,BQ122&gt;=0), "",BQ122/BQ4)</f>
        <v/>
      </c>
      <c r="BS122" s="47" t="str">
        <f>IF(AND(BQ124=0,BQ122&gt;=0),"",BQ122/BQ124)</f>
        <v/>
      </c>
      <c r="BT122" s="30" t="str">
        <f t="shared" si="44"/>
        <v/>
      </c>
      <c r="BU122" s="130">
        <f t="shared" si="112"/>
        <v>0</v>
      </c>
      <c r="BV122" s="30">
        <f>IF(AND(BU4=0,BU122&gt;=0), "",BU122/BU4)</f>
        <v>0</v>
      </c>
      <c r="BW122" s="47">
        <f>IF(AND(BU124=0,BU122&gt;=0),"",BU122/BU124)</f>
        <v>0</v>
      </c>
      <c r="BX122" s="131">
        <f t="shared" si="113"/>
        <v>0</v>
      </c>
      <c r="BY122" s="30" t="str">
        <f>IF(AND(BX4=0,BX122&gt;=0), "",BX122/BX4)</f>
        <v/>
      </c>
      <c r="BZ122" s="47" t="str">
        <f t="shared" si="45"/>
        <v/>
      </c>
      <c r="CA122" s="129">
        <f>+'N EERR TERRA'!L199</f>
        <v>0</v>
      </c>
      <c r="CB122" s="30" t="str">
        <f>IF(AND(CA4=0,CA122&gt;=0), "",CA122/CA4)</f>
        <v/>
      </c>
      <c r="CC122" s="47" t="str">
        <f>IF(AND(CA124=0,CA122&gt;=0),"",CA122/CA124)</f>
        <v/>
      </c>
      <c r="CD122" s="30" t="str">
        <f t="shared" si="104"/>
        <v/>
      </c>
      <c r="CE122" s="130">
        <f t="shared" si="114"/>
        <v>0</v>
      </c>
      <c r="CF122" s="30">
        <f>IF(AND(CE4=0,CE122&gt;=0), "",CE122/CE4)</f>
        <v>0</v>
      </c>
      <c r="CG122" s="47">
        <f>IF(AND(CE124=0,CE122&gt;=0),"",CE122/CE124)</f>
        <v>0</v>
      </c>
      <c r="CH122" s="129">
        <f>+'N EERR TERRA'!M199</f>
        <v>0</v>
      </c>
      <c r="CI122" s="30" t="str">
        <f>IF(AND(CH4=0,CH122&gt;=0), "",CH122/CH4)</f>
        <v/>
      </c>
      <c r="CJ122" s="47" t="str">
        <f>IF(AND(CH124=0,CH122&gt;=0),"",CH122/CH124)</f>
        <v/>
      </c>
      <c r="CK122" s="30" t="str">
        <f t="shared" si="46"/>
        <v/>
      </c>
      <c r="CL122" s="130">
        <f t="shared" si="115"/>
        <v>0</v>
      </c>
      <c r="CM122" s="30">
        <f>IF(AND(CL4=0,CL122&gt;=0), "",CL122/CL4)</f>
        <v>0</v>
      </c>
      <c r="CN122" s="47">
        <f>IF(AND(CL124=0,CL122&gt;=0),"",CL122/CL124)</f>
        <v>0</v>
      </c>
      <c r="CO122" s="129">
        <f>+'N EERR TERRA'!N199</f>
        <v>0</v>
      </c>
      <c r="CP122" s="30" t="str">
        <f>IF(AND(CO4=0,CO122&gt;=0), "",CO122/CO4)</f>
        <v/>
      </c>
      <c r="CQ122" s="47" t="str">
        <f>IF(AND(CO124=0,CO122&gt;=0),"",CO122/CO124)</f>
        <v/>
      </c>
      <c r="CR122" s="30" t="str">
        <f t="shared" si="47"/>
        <v/>
      </c>
      <c r="CS122" s="130">
        <f t="shared" si="116"/>
        <v>0</v>
      </c>
      <c r="CT122" s="30">
        <f>IF(AND(CS4=0,CS122&gt;=0), "",CS122/CS4)</f>
        <v>0</v>
      </c>
      <c r="CU122" s="47">
        <f>IF(AND(CS124=0,CS122&gt;=0),"",CS122/CS124)</f>
        <v>0</v>
      </c>
      <c r="CV122" s="131">
        <f t="shared" si="117"/>
        <v>0</v>
      </c>
      <c r="CW122" s="30" t="str">
        <f>IF(AND(CV4=0,CV122&gt;=0), "",CV122/CV4)</f>
        <v/>
      </c>
      <c r="CX122" s="47" t="str">
        <f t="shared" si="48"/>
        <v/>
      </c>
    </row>
    <row r="123" spans="1:102" hidden="1" outlineLevel="1" x14ac:dyDescent="0.3">
      <c r="A123" s="29" t="s">
        <v>366</v>
      </c>
      <c r="B123" s="129">
        <f>+'N EERR TERRA'!B200+'N EERR TERRA'!B201</f>
        <v>0</v>
      </c>
      <c r="C123" s="30" t="str">
        <f>IF(AND(B4=0,B123&gt;=0), "",B123/B4)</f>
        <v/>
      </c>
      <c r="D123" s="47" t="str">
        <f>IF(AND(B124=0,B123&gt;=0),"",B123/B124)</f>
        <v/>
      </c>
      <c r="E123" s="129">
        <f>+'N EERR TERRA'!C200+'N EERR TERRA'!C201</f>
        <v>443.88</v>
      </c>
      <c r="F123" s="30">
        <f>IF(AND(E4=0,E123&gt;=0), "",E123/E4)</f>
        <v>4.4789622647360937E-2</v>
      </c>
      <c r="G123" s="47">
        <f>IF(AND(E124=0,E123&gt;=0),"",E123/E124)</f>
        <v>7.3943274949635693E-2</v>
      </c>
      <c r="H123" s="129">
        <f>+'N EERR TERRA'!D200+'N EERR TERRA'!D201</f>
        <v>0</v>
      </c>
      <c r="I123" s="30">
        <f>IF(AND(H4=0,H123&gt;=0), "",H123/H4)</f>
        <v>0</v>
      </c>
      <c r="J123" s="47">
        <f>IF(AND(H124=0,H123&gt;=0),"",H123/H124)</f>
        <v>0</v>
      </c>
      <c r="K123" s="30">
        <f t="shared" si="97"/>
        <v>-1</v>
      </c>
      <c r="L123" s="130">
        <f t="shared" si="105"/>
        <v>443.88</v>
      </c>
      <c r="M123" s="30">
        <f>IF(AND(L4=0,L123&gt;=0), "",L123/L4)</f>
        <v>2.5247935348794461E-2</v>
      </c>
      <c r="N123" s="47">
        <f>IF(AND(L124=0,L123&gt;=0),"",L123/L124)</f>
        <v>4.0747246343882965E-2</v>
      </c>
      <c r="O123" s="129">
        <f>+'N EERR TERRA'!E200+'N EERR TERRA'!E201</f>
        <v>0</v>
      </c>
      <c r="P123" s="30">
        <f>IF(AND(O4=0,O123&gt;=0), "",O123/O4)</f>
        <v>0</v>
      </c>
      <c r="Q123" s="47">
        <f>IF(AND(O124=0,O123&gt;=0),"",O123/O124)</f>
        <v>0</v>
      </c>
      <c r="R123" s="30" t="str">
        <f t="shared" si="98"/>
        <v/>
      </c>
      <c r="S123" s="130">
        <f t="shared" si="106"/>
        <v>443.88</v>
      </c>
      <c r="T123" s="30">
        <f>IF(AND(S4=0,S123&gt;=0), "",S123/S4)</f>
        <v>1.3185359349620484E-2</v>
      </c>
      <c r="U123" s="47">
        <f>IF(AND(S124=0,S123&gt;=0),"",S123/S124)</f>
        <v>2.6603157802092013E-2</v>
      </c>
      <c r="V123" s="131"/>
      <c r="W123" s="30" t="str">
        <f>IF(AND(V4=0,V123&gt;=0), "",V123/V4)</f>
        <v/>
      </c>
      <c r="X123" s="47">
        <f t="shared" si="99"/>
        <v>1</v>
      </c>
      <c r="Y123" s="129">
        <f>+'N EERR TERRA'!F200+'N EERR TERRA'!F201</f>
        <v>0</v>
      </c>
      <c r="Z123" s="30">
        <f>IF(AND(Y4=0,Y123&gt;=0), "",Y123/Y4)</f>
        <v>0</v>
      </c>
      <c r="AA123" s="47">
        <f>IF(AND(Y124=0,Y123&gt;=0),"",Y123/Y124)</f>
        <v>0</v>
      </c>
      <c r="AB123" s="30" t="str">
        <f t="shared" si="100"/>
        <v/>
      </c>
      <c r="AC123" s="130">
        <f t="shared" si="107"/>
        <v>443.88</v>
      </c>
      <c r="AD123" s="30">
        <f>IF(AND(AC4=0,AC123&gt;=0), "",AC123/AC4)</f>
        <v>1.0439893337698295E-2</v>
      </c>
      <c r="AE123" s="47">
        <f>IF(AND(AC124=0,AC123&gt;=0),"",AC123/AC124)</f>
        <v>1.9438559106545544E-2</v>
      </c>
      <c r="AF123" s="129">
        <f>+'N EERR TERRA'!G200+'N EERR TERRA'!G201</f>
        <v>0</v>
      </c>
      <c r="AG123" s="30">
        <f>IF(AND(AF4=0,AF123&gt;=0), "",AF123/AF4)</f>
        <v>0</v>
      </c>
      <c r="AH123" s="47">
        <f>IF(AND(AF124=0,AF123&gt;=0),"",AF123/AF124)</f>
        <v>0</v>
      </c>
      <c r="AI123" s="30" t="str">
        <f t="shared" si="41"/>
        <v/>
      </c>
      <c r="AJ123" s="130">
        <f t="shared" si="62"/>
        <v>443.88</v>
      </c>
      <c r="AK123" s="30">
        <f>IF(AND(AJ4=0,AJ123&gt;=0), "",AJ123/AJ4)</f>
        <v>7.7206428313542916E-3</v>
      </c>
      <c r="AL123" s="47">
        <f>IF(AND(AJ124=0,AJ123&gt;=0),"",AJ123/AJ124)</f>
        <v>1.5270099739197856E-2</v>
      </c>
      <c r="AM123" s="129">
        <f>+'N EERR TERRA'!H200+'N EERR TERRA'!H201</f>
        <v>0</v>
      </c>
      <c r="AN123" s="30">
        <f>IF(AND(AM4=0,AM123&gt;=0), "",AM123/AM4)</f>
        <v>0</v>
      </c>
      <c r="AO123" s="47">
        <f>IF(AND(AM124=0,AM123&gt;=0),"",AM123/AM124)</f>
        <v>0</v>
      </c>
      <c r="AP123" s="30" t="str">
        <f t="shared" si="42"/>
        <v/>
      </c>
      <c r="AQ123" s="130">
        <f t="shared" si="63"/>
        <v>443.88</v>
      </c>
      <c r="AR123" s="30">
        <f>IF(AND(AQ4=0,AQ123&gt;=0), "",AQ123/AQ4)</f>
        <v>6.4188880702602353E-3</v>
      </c>
      <c r="AS123" s="47">
        <f>IF(AND(AQ124=0,AQ123&gt;=0),"",AQ123/AQ124)</f>
        <v>1.2859924610058027E-2</v>
      </c>
      <c r="AT123" s="131">
        <f t="shared" si="108"/>
        <v>0</v>
      </c>
      <c r="AU123" s="30" t="str">
        <f>IF(AND(AT4=0,AT123&gt;=0), "",AT123/AT4)</f>
        <v/>
      </c>
      <c r="AV123" s="47">
        <f t="shared" si="101"/>
        <v>1</v>
      </c>
      <c r="AW123" s="131">
        <f t="shared" si="118"/>
        <v>73.98</v>
      </c>
      <c r="AX123" s="30">
        <f>IF(AND(AW4=0,AW123&gt;=0), "",AW123/AW4)</f>
        <v>6.4188880702602362E-3</v>
      </c>
      <c r="AY123" s="47">
        <f>IF(AND(AW124=0,AW123&gt;=0),"",AW123/AW124)</f>
        <v>1.2859924610058028E-2</v>
      </c>
      <c r="AZ123" s="131">
        <f t="shared" si="109"/>
        <v>0</v>
      </c>
      <c r="BA123" s="30" t="str">
        <f>IF(AND(AZ4=0,AZ123&gt;=0), "",AZ123/AZ4)</f>
        <v/>
      </c>
      <c r="BB123" s="47">
        <f t="shared" si="102"/>
        <v>1</v>
      </c>
      <c r="BC123" s="129">
        <f>+'N EERR TERRA'!I200+'N EERR TERRA'!I201</f>
        <v>0</v>
      </c>
      <c r="BD123" s="30" t="str">
        <f>IF(AND(BC4=0,BC123&gt;=0), "",BC123/BC4)</f>
        <v/>
      </c>
      <c r="BE123" s="47" t="str">
        <f>IF(AND(BC124=0,BC123&gt;=0),"",BC123/BC124)</f>
        <v/>
      </c>
      <c r="BF123" s="30" t="str">
        <f t="shared" si="103"/>
        <v/>
      </c>
      <c r="BG123" s="130">
        <f t="shared" si="110"/>
        <v>443.88</v>
      </c>
      <c r="BH123" s="30">
        <f>IF(AND(BG4=0,BG123&gt;=0), "",BG123/BG4)</f>
        <v>6.4188880702602353E-3</v>
      </c>
      <c r="BI123" s="47">
        <f>IF(AND(BG124=0,BG123&gt;=0),"",BG123/BG124)</f>
        <v>1.2859924610058027E-2</v>
      </c>
      <c r="BJ123" s="129">
        <f>+'N EERR TERRA'!J200+'N EERR TERRA'!J201</f>
        <v>0</v>
      </c>
      <c r="BK123" s="30" t="str">
        <f>IF(AND(BJ4=0,BJ123&gt;=0), "",BJ123/BJ4)</f>
        <v/>
      </c>
      <c r="BL123" s="47" t="str">
        <f>IF(AND(BJ124=0,BJ123&gt;=0),"",BJ123/BJ124)</f>
        <v/>
      </c>
      <c r="BM123" s="30" t="str">
        <f t="shared" si="43"/>
        <v/>
      </c>
      <c r="BN123" s="130">
        <f t="shared" si="111"/>
        <v>443.88</v>
      </c>
      <c r="BO123" s="30">
        <f>IF(AND(BN4=0,BN123&gt;=0), "",BN123/BN4)</f>
        <v>6.4188880702602353E-3</v>
      </c>
      <c r="BP123" s="47">
        <f>IF(AND(BN124=0,BN123&gt;=0),"",BN123/BN124)</f>
        <v>1.2859924610058027E-2</v>
      </c>
      <c r="BQ123" s="129">
        <f>+'N EERR TERRA'!K200+'N EERR TERRA'!K201</f>
        <v>0</v>
      </c>
      <c r="BR123" s="30" t="str">
        <f>IF(AND(BQ4=0,BQ123&gt;=0), "",BQ123/BQ4)</f>
        <v/>
      </c>
      <c r="BS123" s="47" t="str">
        <f>IF(AND(BQ124=0,BQ123&gt;=0),"",BQ123/BQ124)</f>
        <v/>
      </c>
      <c r="BT123" s="30" t="str">
        <f t="shared" si="44"/>
        <v/>
      </c>
      <c r="BU123" s="130">
        <f t="shared" si="112"/>
        <v>443.88</v>
      </c>
      <c r="BV123" s="30">
        <f>IF(AND(BU4=0,BU123&gt;=0), "",BU123/BU4)</f>
        <v>6.4188880702602353E-3</v>
      </c>
      <c r="BW123" s="47">
        <f>IF(AND(BU124=0,BU123&gt;=0),"",BU123/BU124)</f>
        <v>1.2859924610058027E-2</v>
      </c>
      <c r="BX123" s="131">
        <f t="shared" si="113"/>
        <v>0</v>
      </c>
      <c r="BY123" s="30" t="str">
        <f>IF(AND(BX4=0,BX123&gt;=0), "",BX123/BX4)</f>
        <v/>
      </c>
      <c r="BZ123" s="47">
        <f t="shared" si="45"/>
        <v>1</v>
      </c>
      <c r="CA123" s="129">
        <f>+'N EERR TERRA'!L200+'N EERR TERRA'!L201</f>
        <v>0</v>
      </c>
      <c r="CB123" s="30" t="str">
        <f>IF(AND(CA4=0,CA123&gt;=0), "",CA123/CA4)</f>
        <v/>
      </c>
      <c r="CC123" s="47" t="str">
        <f>IF(AND(CA124=0,CA123&gt;=0),"",CA123/CA124)</f>
        <v/>
      </c>
      <c r="CD123" s="30" t="str">
        <f t="shared" si="104"/>
        <v/>
      </c>
      <c r="CE123" s="130">
        <f t="shared" si="114"/>
        <v>443.88</v>
      </c>
      <c r="CF123" s="30">
        <f>IF(AND(CE4=0,CE123&gt;=0), "",CE123/CE4)</f>
        <v>6.4188880702602353E-3</v>
      </c>
      <c r="CG123" s="47">
        <f>IF(AND(CE124=0,CE123&gt;=0),"",CE123/CE124)</f>
        <v>1.2859924610058027E-2</v>
      </c>
      <c r="CH123" s="129">
        <f>+'N EERR TERRA'!M200+'N EERR TERRA'!M201</f>
        <v>0</v>
      </c>
      <c r="CI123" s="30" t="str">
        <f>IF(AND(CH4=0,CH123&gt;=0), "",CH123/CH4)</f>
        <v/>
      </c>
      <c r="CJ123" s="47" t="str">
        <f>IF(AND(CH124=0,CH123&gt;=0),"",CH123/CH124)</f>
        <v/>
      </c>
      <c r="CK123" s="30" t="str">
        <f t="shared" si="46"/>
        <v/>
      </c>
      <c r="CL123" s="130">
        <f t="shared" si="115"/>
        <v>443.88</v>
      </c>
      <c r="CM123" s="30">
        <f>IF(AND(CL4=0,CL123&gt;=0), "",CL123/CL4)</f>
        <v>6.4188880702602353E-3</v>
      </c>
      <c r="CN123" s="47">
        <f>IF(AND(CL124=0,CL123&gt;=0),"",CL123/CL124)</f>
        <v>1.2859924610058027E-2</v>
      </c>
      <c r="CO123" s="129">
        <f>+'N EERR TERRA'!N200+'N EERR TERRA'!N201</f>
        <v>0</v>
      </c>
      <c r="CP123" s="30" t="str">
        <f>IF(AND(CO4=0,CO123&gt;=0), "",CO123/CO4)</f>
        <v/>
      </c>
      <c r="CQ123" s="47" t="str">
        <f>IF(AND(CO124=0,CO123&gt;=0),"",CO123/CO124)</f>
        <v/>
      </c>
      <c r="CR123" s="30" t="str">
        <f t="shared" si="47"/>
        <v/>
      </c>
      <c r="CS123" s="130">
        <f t="shared" si="116"/>
        <v>443.88</v>
      </c>
      <c r="CT123" s="30">
        <f>IF(AND(CS4=0,CS123&gt;=0), "",CS123/CS4)</f>
        <v>6.4188880702602353E-3</v>
      </c>
      <c r="CU123" s="47">
        <f>IF(AND(CS124=0,CS123&gt;=0),"",CS123/CS124)</f>
        <v>1.2859924610058027E-2</v>
      </c>
      <c r="CV123" s="131">
        <f t="shared" si="117"/>
        <v>0</v>
      </c>
      <c r="CW123" s="30" t="str">
        <f>IF(AND(CV4=0,CV123&gt;=0), "",CV123/CV4)</f>
        <v/>
      </c>
      <c r="CX123" s="47">
        <f t="shared" si="48"/>
        <v>1</v>
      </c>
    </row>
    <row r="124" spans="1:102" s="28" customFormat="1" ht="18" customHeight="1" collapsed="1" x14ac:dyDescent="0.3">
      <c r="A124" s="166" t="s">
        <v>103</v>
      </c>
      <c r="B124" s="167">
        <f>+B38+B116</f>
        <v>0</v>
      </c>
      <c r="C124" s="168" t="str">
        <f>IF(AND(B4=0,B124&gt;=0), "",B124/B4)</f>
        <v/>
      </c>
      <c r="D124" s="169" t="str">
        <f>IF(AND(B124=0,B124&gt;=0),"",B124/B124)</f>
        <v/>
      </c>
      <c r="E124" s="167">
        <f>+E38+E116</f>
        <v>6002.979991112592</v>
      </c>
      <c r="F124" s="168">
        <f>IF(AND(E4=0,E124&gt;=0), "",E124/E4)</f>
        <v>0.60572949572314838</v>
      </c>
      <c r="G124" s="169">
        <f>IF(AND(E124=0,E124&gt;=0),"",E124/E124)</f>
        <v>1</v>
      </c>
      <c r="H124" s="167">
        <f>+H38+H116</f>
        <v>4890.5168664152025</v>
      </c>
      <c r="I124" s="168">
        <f>IF(AND(H4=0,H124&gt;=0), "",H124/H4)</f>
        <v>0.63757370452002082</v>
      </c>
      <c r="J124" s="169">
        <f>IF(AND(H124=0,H124&gt;=0),"",H124/H124)</f>
        <v>1</v>
      </c>
      <c r="K124" s="168">
        <f t="shared" si="97"/>
        <v>-0.18531847954589062</v>
      </c>
      <c r="L124" s="170">
        <f>+L38+L116</f>
        <v>10893.496857527794</v>
      </c>
      <c r="M124" s="168">
        <f>IF(AND(L4=0,L124&gt;=0), "",L124/L4)</f>
        <v>0.61962310620248129</v>
      </c>
      <c r="N124" s="169">
        <f>IF(AND(L124=0,L124&gt;=0),"",L124/L124)</f>
        <v>1</v>
      </c>
      <c r="O124" s="167">
        <f>+O38+O116</f>
        <v>5791.7404102485234</v>
      </c>
      <c r="P124" s="168">
        <f>IF(AND(O4=0,O124&gt;=0), "",O124/O4)</f>
        <v>0.36009847997824501</v>
      </c>
      <c r="Q124" s="169">
        <f>IF(AND(O124=0,O124&gt;=0),"",O124/O124)</f>
        <v>1</v>
      </c>
      <c r="R124" s="168">
        <f t="shared" si="98"/>
        <v>0.18427981508914143</v>
      </c>
      <c r="S124" s="170">
        <f>+S38+S116</f>
        <v>16685.23726777632</v>
      </c>
      <c r="T124" s="168">
        <f>IF(AND(S4=0,S124&gt;=0), "",S124/S4)</f>
        <v>0.49563136255138923</v>
      </c>
      <c r="U124" s="169">
        <f>IF(AND(S124=0,S124&gt;=0),"",S124/S124)</f>
        <v>1</v>
      </c>
      <c r="V124" s="171">
        <f>+V38+V116</f>
        <v>0</v>
      </c>
      <c r="W124" s="168" t="str">
        <f>IF(AND(V4=0,V124&gt;=0), "",V124/V4)</f>
        <v/>
      </c>
      <c r="X124" s="169">
        <f t="shared" si="99"/>
        <v>1</v>
      </c>
      <c r="Y124" s="167">
        <f>+Y38+Y116</f>
        <v>6149.788598442974</v>
      </c>
      <c r="Z124" s="168">
        <f>IF(AND(Y4=0,Y124&gt;=0), "",Y124/Y4)</f>
        <v>0.69465084762047369</v>
      </c>
      <c r="AA124" s="169">
        <f>IF(AND(Y124=0,Y124&gt;=0),"",Y124/Y124)</f>
        <v>1</v>
      </c>
      <c r="AB124" s="168">
        <f t="shared" si="100"/>
        <v>6.1820482762121376E-2</v>
      </c>
      <c r="AC124" s="170">
        <f>+AC38+AC116</f>
        <v>22835.025866219286</v>
      </c>
      <c r="AD124" s="168">
        <f>IF(AND(AC4=0,AC124&gt;=0), "",AC124/AC4)</f>
        <v>0.53707135804026085</v>
      </c>
      <c r="AE124" s="169">
        <f>IF(AND(AC124=0,AC124&gt;=0),"",AC124/AC124)</f>
        <v>1</v>
      </c>
      <c r="AF124" s="167">
        <f>+AF38+AF116</f>
        <v>6233.5465453003444</v>
      </c>
      <c r="AG124" s="168">
        <f>IF(AND(AF4=0,AF124&gt;=0), "",AF124/AF4)</f>
        <v>0.41626503654479263</v>
      </c>
      <c r="AH124" s="169">
        <f>IF(AND(AF124=0,AF124&gt;=0),"",AF124/AF124)</f>
        <v>1</v>
      </c>
      <c r="AI124" s="168">
        <f t="shared" si="41"/>
        <v>1.3619646515747957E-2</v>
      </c>
      <c r="AJ124" s="170">
        <f>+AJ38+AJ116</f>
        <v>29068.572411519635</v>
      </c>
      <c r="AK124" s="168">
        <f>IF(AND(AJ4=0,AJ124&gt;=0), "",AJ124/AJ4)</f>
        <v>0.50560526540214068</v>
      </c>
      <c r="AL124" s="169">
        <f>IF(AND(AJ124=0,AJ124&gt;=0),"",AJ124/AJ124)</f>
        <v>1</v>
      </c>
      <c r="AM124" s="167">
        <f>+AM38+AM116</f>
        <v>5447.9596413068466</v>
      </c>
      <c r="AN124" s="168">
        <f>IF(AND(AM4=0,AM124&gt;=0), "",AM124/AM4)</f>
        <v>0.46725331802068776</v>
      </c>
      <c r="AO124" s="169">
        <f>IF(AND(AM124=0,AM124&gt;=0),"",AM124/AM124)</f>
        <v>1</v>
      </c>
      <c r="AP124" s="168">
        <f t="shared" si="42"/>
        <v>-0.12602567387353111</v>
      </c>
      <c r="AQ124" s="170">
        <f>+AQ38+AQ116</f>
        <v>34516.532052826486</v>
      </c>
      <c r="AR124" s="168">
        <f>IF(AND(AQ4=0,AQ124&gt;=0), "",AQ124/AQ4)</f>
        <v>0.49913885694476651</v>
      </c>
      <c r="AS124" s="169">
        <f>IF(AND(AQ124=0,AQ124&gt;=0),"",AQ124/AQ124)</f>
        <v>1</v>
      </c>
      <c r="AT124" s="171">
        <f>+AT38+AT116</f>
        <v>0</v>
      </c>
      <c r="AU124" s="168" t="str">
        <f>IF(AND(AT4=0,AT124&gt;=0), "",AT124/AT4)</f>
        <v/>
      </c>
      <c r="AV124" s="169">
        <f t="shared" si="101"/>
        <v>1</v>
      </c>
      <c r="AW124" s="171">
        <f>+AW38+AW116</f>
        <v>5752.755342137747</v>
      </c>
      <c r="AX124" s="168">
        <f>IF(AND(AW4=0,AW124&gt;=0), "",AW124/AW4)</f>
        <v>0.49913885694476651</v>
      </c>
      <c r="AY124" s="169">
        <f>IF(AND(AW124=0,AW124&gt;=0),"",AW124/AW124)</f>
        <v>1</v>
      </c>
      <c r="AZ124" s="171">
        <f>+AZ38+AZ116</f>
        <v>0</v>
      </c>
      <c r="BA124" s="168" t="str">
        <f>IF(AND(AZ4=0,AZ124&gt;=0), "",AZ124/AZ4)</f>
        <v/>
      </c>
      <c r="BB124" s="169">
        <f t="shared" si="102"/>
        <v>1</v>
      </c>
      <c r="BC124" s="167">
        <f>+BC38+BC116</f>
        <v>0</v>
      </c>
      <c r="BD124" s="168" t="str">
        <f>IF(AND(BC4=0,BC124&gt;=0), "",BC124/BC4)</f>
        <v/>
      </c>
      <c r="BE124" s="169" t="str">
        <f>IF(AND(BC124=0,BC124&gt;=0),"",BC124/BC124)</f>
        <v/>
      </c>
      <c r="BF124" s="168">
        <f t="shared" si="103"/>
        <v>-1</v>
      </c>
      <c r="BG124" s="170">
        <f>+BG38+BG116</f>
        <v>34516.532052826486</v>
      </c>
      <c r="BH124" s="168">
        <f>IF(AND(BG4=0,BG124&gt;=0), "",BG124/BG4)</f>
        <v>0.49913885694476651</v>
      </c>
      <c r="BI124" s="169">
        <f>IF(AND(BG124=0,BG124&gt;=0),"",BG124/BG124)</f>
        <v>1</v>
      </c>
      <c r="BJ124" s="167">
        <f>+BJ38+BJ116</f>
        <v>0</v>
      </c>
      <c r="BK124" s="168" t="str">
        <f>IF(AND(BJ4=0,BJ124&gt;=0), "",BJ124/BJ4)</f>
        <v/>
      </c>
      <c r="BL124" s="169" t="str">
        <f>IF(AND(BJ124=0,BJ124&gt;=0),"",BJ124/BJ124)</f>
        <v/>
      </c>
      <c r="BM124" s="168" t="str">
        <f t="shared" si="43"/>
        <v/>
      </c>
      <c r="BN124" s="170">
        <f>+BN38+BN116</f>
        <v>34516.532052826486</v>
      </c>
      <c r="BO124" s="168">
        <f>IF(AND(BN4=0,BN124&gt;=0), "",BN124/BN4)</f>
        <v>0.49913885694476651</v>
      </c>
      <c r="BP124" s="169">
        <f>IF(AND(BN124=0,BN124&gt;=0),"",BN124/BN124)</f>
        <v>1</v>
      </c>
      <c r="BQ124" s="167">
        <f>+BQ38+BQ116</f>
        <v>0</v>
      </c>
      <c r="BR124" s="168" t="str">
        <f>IF(AND(BQ4=0,BQ124&gt;=0), "",BQ124/BQ4)</f>
        <v/>
      </c>
      <c r="BS124" s="169" t="str">
        <f>IF(AND(BQ124=0,BQ124&gt;=0),"",BQ124/BQ124)</f>
        <v/>
      </c>
      <c r="BT124" s="168" t="str">
        <f t="shared" si="44"/>
        <v/>
      </c>
      <c r="BU124" s="170">
        <f>+BU38+BU116</f>
        <v>34516.532052826486</v>
      </c>
      <c r="BV124" s="168">
        <f>IF(AND(BU4=0,BU124&gt;=0), "",BU124/BU4)</f>
        <v>0.49913885694476651</v>
      </c>
      <c r="BW124" s="169">
        <f>IF(AND(BU124=0,BU124&gt;=0),"",BU124/BU124)</f>
        <v>1</v>
      </c>
      <c r="BX124" s="171">
        <f>+BX38+BX116</f>
        <v>0</v>
      </c>
      <c r="BY124" s="168" t="str">
        <f>IF(AND(BX4=0,BX124&gt;=0), "",BX124/BX4)</f>
        <v/>
      </c>
      <c r="BZ124" s="169">
        <f t="shared" si="45"/>
        <v>1</v>
      </c>
      <c r="CA124" s="167">
        <f>+CA38+CA116</f>
        <v>0</v>
      </c>
      <c r="CB124" s="168" t="str">
        <f>IF(AND(CA4=0,CA124&gt;=0), "",CA124/CA4)</f>
        <v/>
      </c>
      <c r="CC124" s="169" t="str">
        <f>IF(AND(CA124=0,CA124&gt;=0),"",CA124/CA124)</f>
        <v/>
      </c>
      <c r="CD124" s="168" t="str">
        <f t="shared" si="104"/>
        <v/>
      </c>
      <c r="CE124" s="170">
        <f>+CE38+CE116</f>
        <v>34516.532052826486</v>
      </c>
      <c r="CF124" s="168">
        <f>IF(AND(CE4=0,CE124&gt;=0), "",CE124/CE4)</f>
        <v>0.49913885694476651</v>
      </c>
      <c r="CG124" s="169">
        <f>IF(AND(CE124=0,CE124&gt;=0),"",CE124/CE124)</f>
        <v>1</v>
      </c>
      <c r="CH124" s="167">
        <f>+CH38+CH116</f>
        <v>0</v>
      </c>
      <c r="CI124" s="168" t="str">
        <f>IF(AND(CH4=0,CH124&gt;=0), "",CH124/CH4)</f>
        <v/>
      </c>
      <c r="CJ124" s="169" t="str">
        <f>IF(AND(CH124=0,CH124&gt;=0),"",CH124/CH124)</f>
        <v/>
      </c>
      <c r="CK124" s="168" t="str">
        <f t="shared" si="46"/>
        <v/>
      </c>
      <c r="CL124" s="170">
        <f>+CL38+CL116</f>
        <v>34516.532052826486</v>
      </c>
      <c r="CM124" s="168">
        <f>IF(AND(CL4=0,CL124&gt;=0), "",CL124/CL4)</f>
        <v>0.49913885694476651</v>
      </c>
      <c r="CN124" s="169">
        <f>IF(AND(CL124=0,CL124&gt;=0),"",CL124/CL124)</f>
        <v>1</v>
      </c>
      <c r="CO124" s="167">
        <f>+CO38+CO116</f>
        <v>0</v>
      </c>
      <c r="CP124" s="168" t="str">
        <f>IF(AND(CO4=0,CO124&gt;=0), "",CO124/CO4)</f>
        <v/>
      </c>
      <c r="CQ124" s="169" t="str">
        <f>IF(AND(CO124=0,CO124&gt;=0),"",CO124/CO124)</f>
        <v/>
      </c>
      <c r="CR124" s="168" t="str">
        <f t="shared" si="47"/>
        <v/>
      </c>
      <c r="CS124" s="170">
        <f>+CS38+CS116</f>
        <v>34516.532052826486</v>
      </c>
      <c r="CT124" s="168">
        <f>IF(AND(CS4=0,CS124&gt;=0), "",CS124/CS4)</f>
        <v>0.49913885694476651</v>
      </c>
      <c r="CU124" s="169">
        <f>IF(AND(CS124=0,CS124&gt;=0),"",CS124/CS124)</f>
        <v>1</v>
      </c>
      <c r="CV124" s="171">
        <f>+CV38+CV116</f>
        <v>0</v>
      </c>
      <c r="CW124" s="168" t="str">
        <f>IF(AND(CV4=0,CV124&gt;=0), "",CV124/CV4)</f>
        <v/>
      </c>
      <c r="CX124" s="169">
        <f t="shared" si="48"/>
        <v>1</v>
      </c>
    </row>
    <row r="125" spans="1:102" s="6" customFormat="1" x14ac:dyDescent="0.3">
      <c r="A125" s="37" t="s">
        <v>100</v>
      </c>
      <c r="B125" s="126">
        <f>SUM(B126:B135)</f>
        <v>0</v>
      </c>
      <c r="C125" s="38" t="str">
        <f>IF(AND(B4=0,B125&gt;=0), "",B125/B4)</f>
        <v/>
      </c>
      <c r="D125" s="43"/>
      <c r="E125" s="126">
        <f>SUM(E126:E135)</f>
        <v>0.59689607287674296</v>
      </c>
      <c r="F125" s="38">
        <f>IF(AND(E4=0,E125&gt;=0), "",E125/E4)</f>
        <v>6.0229678885827189E-5</v>
      </c>
      <c r="G125" s="43"/>
      <c r="H125" s="126">
        <f>SUM(H126:H135)</f>
        <v>5.6240836951106689E-2</v>
      </c>
      <c r="I125" s="38">
        <f>IF(AND(H4=0,H125&gt;=0), "",H125/H4)</f>
        <v>7.332083650803887E-6</v>
      </c>
      <c r="J125" s="43"/>
      <c r="K125" s="38">
        <f t="shared" si="97"/>
        <v>-0.90577784055429655</v>
      </c>
      <c r="L125" s="127">
        <f>SUM(L126:L135)</f>
        <v>0.65313690982784967</v>
      </c>
      <c r="M125" s="38">
        <f>IF(AND(L4=0,L125&gt;=0), "",L125/L4)</f>
        <v>3.7150487684160011E-5</v>
      </c>
      <c r="N125" s="43"/>
      <c r="O125" s="126">
        <f>SUM(O126:O135)</f>
        <v>1.5016458841066656</v>
      </c>
      <c r="P125" s="38">
        <f>IF(AND(O4=0,O125&gt;=0), "",O125/O4)</f>
        <v>9.3364060201240093E-5</v>
      </c>
      <c r="Q125" s="43"/>
      <c r="R125" s="38">
        <f t="shared" si="98"/>
        <v>25.700276267441225</v>
      </c>
      <c r="S125" s="127">
        <f>SUM(S126:S135)</f>
        <v>2.1547827939345154</v>
      </c>
      <c r="T125" s="38">
        <f>IF(AND(S4=0,S125&gt;=0), "",S125/S4)</f>
        <v>6.4007356624325976E-5</v>
      </c>
      <c r="U125" s="43"/>
      <c r="V125" s="128">
        <f>SUM(V126:V135)</f>
        <v>0</v>
      </c>
      <c r="W125" s="38" t="str">
        <f>IF(AND(V4=0,V125&gt;=0), "",V125/V4)</f>
        <v/>
      </c>
      <c r="X125" s="91">
        <f t="shared" si="99"/>
        <v>1</v>
      </c>
      <c r="Y125" s="126">
        <f>SUM(Y126:Y135)</f>
        <v>1.4365097703386529</v>
      </c>
      <c r="Z125" s="38">
        <f>IF(AND(Y4=0,Y125&gt;=0), "",Y125/Y4)</f>
        <v>1.6226130599570241E-4</v>
      </c>
      <c r="AA125" s="43"/>
      <c r="AB125" s="38">
        <f t="shared" si="100"/>
        <v>-4.3376480738508034E-2</v>
      </c>
      <c r="AC125" s="127">
        <f>SUM(AC126:AC135)</f>
        <v>3.5912925642731679</v>
      </c>
      <c r="AD125" s="38">
        <f>IF(AND(AC4=0,AC125&gt;=0), "",AC125/AC4)</f>
        <v>8.4465872117421098E-5</v>
      </c>
      <c r="AE125" s="43"/>
      <c r="AF125" s="126">
        <f>SUM(AF126:AF135)</f>
        <v>0.25951424226472486</v>
      </c>
      <c r="AG125" s="38">
        <f>IF(AND(AF4=0,AF125&gt;=0), "",AF125/AF4)</f>
        <v>1.7329894748546378E-5</v>
      </c>
      <c r="AH125" s="43"/>
      <c r="AI125" s="38">
        <f t="shared" si="41"/>
        <v>-0.8193439072791372</v>
      </c>
      <c r="AJ125" s="127">
        <f>SUM(AJ126:AJ135)</f>
        <v>3.8508068065378929</v>
      </c>
      <c r="AK125" s="38">
        <f>IF(AND(AJ4=0,AJ125&gt;=0), "",AJ125/AJ4)</f>
        <v>6.6979147440360224E-5</v>
      </c>
      <c r="AL125" s="43"/>
      <c r="AM125" s="126">
        <f>SUM(AM126:AM135)</f>
        <v>0.50951872236270934</v>
      </c>
      <c r="AN125" s="38">
        <f>IF(AND(AM4=0,AM125&gt;=0), "",AM125/AM4)</f>
        <v>4.3699720499494874E-5</v>
      </c>
      <c r="AO125" s="43"/>
      <c r="AP125" s="38">
        <f t="shared" si="42"/>
        <v>0.96335552883822206</v>
      </c>
      <c r="AQ125" s="127">
        <f>SUM(AQ126:AQ135)</f>
        <v>4.3603255289006029</v>
      </c>
      <c r="AR125" s="38">
        <f>IF(AND(AQ4=0,AQ125&gt;=0), "",AQ125/AQ4)</f>
        <v>6.3054072091356291E-5</v>
      </c>
      <c r="AS125" s="43"/>
      <c r="AT125" s="128">
        <f>SUM(AT126:AT135)</f>
        <v>0</v>
      </c>
      <c r="AU125" s="38" t="str">
        <f>IF(AND(AT4=0,AT125&gt;=0), "",AT125/AT4)</f>
        <v/>
      </c>
      <c r="AV125" s="91">
        <f t="shared" si="101"/>
        <v>1</v>
      </c>
      <c r="AW125" s="128">
        <f>SUM(AW126:AW135)</f>
        <v>0.7267209214834337</v>
      </c>
      <c r="AX125" s="38">
        <f>IF(AND(AW4=0,AW125&gt;=0), "",AW125/AW4)</f>
        <v>6.3054072091356291E-5</v>
      </c>
      <c r="AY125" s="43"/>
      <c r="AZ125" s="128">
        <f>SUM(AZ126:AZ135)</f>
        <v>0</v>
      </c>
      <c r="BA125" s="38" t="str">
        <f>IF(AND(AZ4=0,AZ125&gt;=0), "",AZ125/AZ4)</f>
        <v/>
      </c>
      <c r="BB125" s="91">
        <f t="shared" si="102"/>
        <v>1</v>
      </c>
      <c r="BC125" s="126">
        <f>SUM(BC126:BC135)</f>
        <v>0</v>
      </c>
      <c r="BD125" s="38" t="str">
        <f>IF(AND(BC4=0,BC125&gt;=0), "",BC125/BC4)</f>
        <v/>
      </c>
      <c r="BE125" s="43"/>
      <c r="BF125" s="38">
        <f t="shared" si="103"/>
        <v>-1</v>
      </c>
      <c r="BG125" s="127">
        <f>SUM(BG126:BG135)</f>
        <v>4.3603255289006029</v>
      </c>
      <c r="BH125" s="38">
        <f>IF(AND(BG4=0,BG125&gt;=0), "",BG125/BG4)</f>
        <v>6.3054072091356291E-5</v>
      </c>
      <c r="BI125" s="43"/>
      <c r="BJ125" s="126">
        <f>SUM(BJ126:BJ135)</f>
        <v>0</v>
      </c>
      <c r="BK125" s="38" t="str">
        <f>IF(AND(BJ4=0,BJ125&gt;=0), "",BJ125/BJ4)</f>
        <v/>
      </c>
      <c r="BL125" s="43"/>
      <c r="BM125" s="38" t="str">
        <f t="shared" si="43"/>
        <v/>
      </c>
      <c r="BN125" s="127">
        <f>SUM(BN126:BN135)</f>
        <v>4.3603255289006029</v>
      </c>
      <c r="BO125" s="38">
        <f>IF(AND(BN4=0,BN125&gt;=0), "",BN125/BN4)</f>
        <v>6.3054072091356291E-5</v>
      </c>
      <c r="BP125" s="43"/>
      <c r="BQ125" s="126">
        <f>SUM(BQ126:BQ135)</f>
        <v>0</v>
      </c>
      <c r="BR125" s="38" t="str">
        <f>IF(AND(BQ4=0,BQ125&gt;=0), "",BQ125/BQ4)</f>
        <v/>
      </c>
      <c r="BS125" s="43"/>
      <c r="BT125" s="38" t="str">
        <f t="shared" si="44"/>
        <v/>
      </c>
      <c r="BU125" s="127">
        <f>SUM(BU126:BU135)</f>
        <v>4.3603255289006029</v>
      </c>
      <c r="BV125" s="38">
        <f>IF(AND(BU4=0,BU125&gt;=0), "",BU125/BU4)</f>
        <v>6.3054072091356291E-5</v>
      </c>
      <c r="BW125" s="43"/>
      <c r="BX125" s="128">
        <f>SUM(BX126:BX135)</f>
        <v>0</v>
      </c>
      <c r="BY125" s="38" t="str">
        <f>IF(AND(BX4=0,BX125&gt;=0), "",BX125/BX4)</f>
        <v/>
      </c>
      <c r="BZ125" s="91">
        <f t="shared" si="45"/>
        <v>1</v>
      </c>
      <c r="CA125" s="126">
        <f>SUM(CA126:CA135)</f>
        <v>0</v>
      </c>
      <c r="CB125" s="38" t="str">
        <f>IF(AND(CA4=0,CA125&gt;=0), "",CA125/CA4)</f>
        <v/>
      </c>
      <c r="CC125" s="43"/>
      <c r="CD125" s="38" t="str">
        <f t="shared" si="104"/>
        <v/>
      </c>
      <c r="CE125" s="127">
        <f>SUM(CE126:CE135)</f>
        <v>4.3603255289006029</v>
      </c>
      <c r="CF125" s="38">
        <f>IF(AND(CE4=0,CE125&gt;=0), "",CE125/CE4)</f>
        <v>6.3054072091356291E-5</v>
      </c>
      <c r="CG125" s="43"/>
      <c r="CH125" s="126">
        <f>SUM(CH126:CH135)</f>
        <v>0</v>
      </c>
      <c r="CI125" s="38" t="str">
        <f>IF(AND(CH4=0,CH125&gt;=0), "",CH125/CH4)</f>
        <v/>
      </c>
      <c r="CJ125" s="43"/>
      <c r="CK125" s="38" t="str">
        <f t="shared" si="46"/>
        <v/>
      </c>
      <c r="CL125" s="127">
        <f>SUM(CL126:CL135)</f>
        <v>4.3603255289006029</v>
      </c>
      <c r="CM125" s="38">
        <f>IF(AND(CL4=0,CL125&gt;=0), "",CL125/CL4)</f>
        <v>6.3054072091356291E-5</v>
      </c>
      <c r="CN125" s="43"/>
      <c r="CO125" s="126">
        <f>SUM(CO126:CO135)</f>
        <v>0</v>
      </c>
      <c r="CP125" s="38" t="str">
        <f>IF(AND(CO4=0,CO125&gt;=0), "",CO125/CO4)</f>
        <v/>
      </c>
      <c r="CQ125" s="43"/>
      <c r="CR125" s="38" t="str">
        <f t="shared" si="47"/>
        <v/>
      </c>
      <c r="CS125" s="127">
        <f>SUM(CS126:CS135)</f>
        <v>4.3603255289006029</v>
      </c>
      <c r="CT125" s="38">
        <f>IF(AND(CS4=0,CS125&gt;=0), "",CS125/CS4)</f>
        <v>6.3054072091356291E-5</v>
      </c>
      <c r="CU125" s="43"/>
      <c r="CV125" s="128">
        <f>SUM(CV126:CV135)</f>
        <v>0</v>
      </c>
      <c r="CW125" s="38" t="str">
        <f>IF(AND(CV4=0,CV125&gt;=0), "",CV125/CV4)</f>
        <v/>
      </c>
      <c r="CX125" s="91">
        <f t="shared" si="48"/>
        <v>1</v>
      </c>
    </row>
    <row r="126" spans="1:102" s="6" customFormat="1" hidden="1" outlineLevel="1" x14ac:dyDescent="0.3">
      <c r="A126" s="29" t="s">
        <v>104</v>
      </c>
      <c r="B126" s="129">
        <f>+'N EERR TERRA'!B19</f>
        <v>0</v>
      </c>
      <c r="C126" s="30" t="str">
        <f>IF(AND(B4=0,B126&gt;=0), "",B126/B4)</f>
        <v/>
      </c>
      <c r="D126" s="46"/>
      <c r="E126" s="129">
        <f>+'N EERR TERRA'!C19</f>
        <v>0</v>
      </c>
      <c r="F126" s="30">
        <f>IF(AND(E4=0,E126&gt;=0), "",E126/E4)</f>
        <v>0</v>
      </c>
      <c r="G126" s="46"/>
      <c r="H126" s="129">
        <f>+'N EERR TERRA'!D19</f>
        <v>0</v>
      </c>
      <c r="I126" s="30">
        <f>IF(AND(H4=0,H126&gt;=0), "",H126/H4)</f>
        <v>0</v>
      </c>
      <c r="J126" s="46"/>
      <c r="K126" s="30" t="str">
        <f t="shared" si="97"/>
        <v/>
      </c>
      <c r="L126" s="130">
        <f t="shared" ref="L126:L134" si="119">+E126+H126</f>
        <v>0</v>
      </c>
      <c r="M126" s="30">
        <f>IF(AND(L4=0,L126&gt;=0), "",L126/L4)</f>
        <v>0</v>
      </c>
      <c r="N126" s="46"/>
      <c r="O126" s="129">
        <f>+'N EERR TERRA'!E19</f>
        <v>0</v>
      </c>
      <c r="P126" s="30">
        <f>IF(AND(O4=0,O126&gt;=0), "",O126/O4)</f>
        <v>0</v>
      </c>
      <c r="Q126" s="46"/>
      <c r="R126" s="30" t="str">
        <f t="shared" si="98"/>
        <v/>
      </c>
      <c r="S126" s="130">
        <f t="shared" ref="S126:S134" si="120">+L126+O126</f>
        <v>0</v>
      </c>
      <c r="T126" s="30">
        <f>IF(AND(S4=0,S126&gt;=0), "",S126/S4)</f>
        <v>0</v>
      </c>
      <c r="U126" s="46"/>
      <c r="V126" s="131"/>
      <c r="W126" s="30" t="str">
        <f>IF(AND(V4=0,V126&gt;=0), "",V126/V4)</f>
        <v/>
      </c>
      <c r="X126" s="47" t="str">
        <f t="shared" si="99"/>
        <v/>
      </c>
      <c r="Y126" s="129">
        <f>+'N EERR TERRA'!F19</f>
        <v>0</v>
      </c>
      <c r="Z126" s="30">
        <f>IF(AND(Y4=0,Y126&gt;=0), "",Y126/Y4)</f>
        <v>0</v>
      </c>
      <c r="AA126" s="46"/>
      <c r="AB126" s="30" t="str">
        <f t="shared" si="100"/>
        <v/>
      </c>
      <c r="AC126" s="130">
        <f t="shared" ref="AC126:AC134" si="121">+S126+Y126</f>
        <v>0</v>
      </c>
      <c r="AD126" s="30">
        <f>IF(AND(AC4=0,AC126&gt;=0), "",AC126/AC4)</f>
        <v>0</v>
      </c>
      <c r="AE126" s="46"/>
      <c r="AF126" s="129">
        <f>+'N EERR TERRA'!G19</f>
        <v>0</v>
      </c>
      <c r="AG126" s="30">
        <f>IF(AND(AF4=0,AF126&gt;=0), "",AF126/AF4)</f>
        <v>0</v>
      </c>
      <c r="AH126" s="46"/>
      <c r="AI126" s="30" t="str">
        <f t="shared" si="41"/>
        <v/>
      </c>
      <c r="AJ126" s="130">
        <f t="shared" si="62"/>
        <v>0</v>
      </c>
      <c r="AK126" s="30">
        <f>IF(AND(AJ4=0,AJ126&gt;=0), "",AJ126/AJ4)</f>
        <v>0</v>
      </c>
      <c r="AL126" s="46"/>
      <c r="AM126" s="129">
        <f>+'N EERR TERRA'!H19</f>
        <v>0</v>
      </c>
      <c r="AN126" s="30">
        <f>IF(AND(AM4=0,AM126&gt;=0), "",AM126/AM4)</f>
        <v>0</v>
      </c>
      <c r="AO126" s="46"/>
      <c r="AP126" s="30" t="str">
        <f t="shared" si="42"/>
        <v/>
      </c>
      <c r="AQ126" s="130">
        <f t="shared" si="63"/>
        <v>0</v>
      </c>
      <c r="AR126" s="30">
        <f>IF(AND(AQ4=0,AQ126&gt;=0), "",AQ126/AQ4)</f>
        <v>0</v>
      </c>
      <c r="AS126" s="46"/>
      <c r="AT126" s="131">
        <f t="shared" ref="AT126:AT136" si="122">+V126*2</f>
        <v>0</v>
      </c>
      <c r="AU126" s="30" t="str">
        <f>IF(AND(AT4=0,AT126&gt;=0), "",AT126/AT4)</f>
        <v/>
      </c>
      <c r="AV126" s="47" t="str">
        <f t="shared" si="101"/>
        <v/>
      </c>
      <c r="AW126" s="131">
        <f>+AQ126/6</f>
        <v>0</v>
      </c>
      <c r="AX126" s="30">
        <f>IF(AND(AW4=0,AW126&gt;=0), "",AW126/AW4)</f>
        <v>0</v>
      </c>
      <c r="AY126" s="46"/>
      <c r="AZ126" s="131">
        <f t="shared" ref="AZ126:AZ136" si="123">+AT126/6</f>
        <v>0</v>
      </c>
      <c r="BA126" s="30" t="str">
        <f>IF(AND(AZ4=0,AZ126&gt;=0), "",AZ126/AZ4)</f>
        <v/>
      </c>
      <c r="BB126" s="47" t="str">
        <f t="shared" si="102"/>
        <v/>
      </c>
      <c r="BC126" s="129">
        <f>+'N EERR TERRA'!I19</f>
        <v>0</v>
      </c>
      <c r="BD126" s="30" t="str">
        <f>IF(AND(BC4=0,BC126&gt;=0), "",BC126/BC4)</f>
        <v/>
      </c>
      <c r="BE126" s="46"/>
      <c r="BF126" s="30" t="str">
        <f t="shared" si="103"/>
        <v/>
      </c>
      <c r="BG126" s="130">
        <f>+AQ126+BC126</f>
        <v>0</v>
      </c>
      <c r="BH126" s="30">
        <f>IF(AND(BG4=0,BG126&gt;=0), "",BG126/BG4)</f>
        <v>0</v>
      </c>
      <c r="BI126" s="46"/>
      <c r="BJ126" s="129">
        <f>+'N EERR TERRA'!J19</f>
        <v>0</v>
      </c>
      <c r="BK126" s="30" t="str">
        <f>IF(AND(BJ4=0,BJ126&gt;=0), "",BJ126/BJ4)</f>
        <v/>
      </c>
      <c r="BL126" s="46"/>
      <c r="BM126" s="30" t="str">
        <f t="shared" si="43"/>
        <v/>
      </c>
      <c r="BN126" s="130">
        <f>+BG126+BJ126</f>
        <v>0</v>
      </c>
      <c r="BO126" s="30">
        <f>IF(AND(BN4=0,BN126&gt;=0), "",BN126/BN4)</f>
        <v>0</v>
      </c>
      <c r="BP126" s="46"/>
      <c r="BQ126" s="129">
        <f>+'N EERR TERRA'!K19</f>
        <v>0</v>
      </c>
      <c r="BR126" s="30" t="str">
        <f>IF(AND(BQ4=0,BQ126&gt;=0), "",BQ126/BQ4)</f>
        <v/>
      </c>
      <c r="BS126" s="46"/>
      <c r="BT126" s="30" t="str">
        <f t="shared" si="44"/>
        <v/>
      </c>
      <c r="BU126" s="130">
        <f t="shared" ref="BU126:BU136" si="124">+BN126+BQ126</f>
        <v>0</v>
      </c>
      <c r="BV126" s="30">
        <f>IF(AND(BU4=0,BU126&gt;=0), "",BU126/BU4)</f>
        <v>0</v>
      </c>
      <c r="BW126" s="46"/>
      <c r="BX126" s="131">
        <f t="shared" ref="BX126:BX136" si="125">+AZ126*9</f>
        <v>0</v>
      </c>
      <c r="BY126" s="30" t="str">
        <f>IF(AND(BX4=0,BX126&gt;=0), "",BX126/BX4)</f>
        <v/>
      </c>
      <c r="BZ126" s="47" t="str">
        <f t="shared" si="45"/>
        <v/>
      </c>
      <c r="CA126" s="129">
        <f>+'N EERR TERRA'!L19</f>
        <v>0</v>
      </c>
      <c r="CB126" s="30" t="str">
        <f>IF(AND(CA4=0,CA126&gt;=0), "",CA126/CA4)</f>
        <v/>
      </c>
      <c r="CC126" s="46"/>
      <c r="CD126" s="30" t="str">
        <f t="shared" si="104"/>
        <v/>
      </c>
      <c r="CE126" s="130">
        <f t="shared" ref="CE126:CE134" si="126">+BU126+CA126</f>
        <v>0</v>
      </c>
      <c r="CF126" s="30">
        <f>IF(AND(CE4=0,CE126&gt;=0), "",CE126/CE4)</f>
        <v>0</v>
      </c>
      <c r="CG126" s="46"/>
      <c r="CH126" s="129">
        <f>+'N EERR TERRA'!M19</f>
        <v>0</v>
      </c>
      <c r="CI126" s="30" t="str">
        <f>IF(AND(CH4=0,CH126&gt;=0), "",CH126/CH4)</f>
        <v/>
      </c>
      <c r="CJ126" s="46"/>
      <c r="CK126" s="30" t="str">
        <f t="shared" si="46"/>
        <v/>
      </c>
      <c r="CL126" s="130">
        <f t="shared" ref="CL126:CL136" si="127">+CE126+CH126</f>
        <v>0</v>
      </c>
      <c r="CM126" s="30">
        <f>IF(AND(CL4=0,CL126&gt;=0), "",CL126/CL4)</f>
        <v>0</v>
      </c>
      <c r="CN126" s="46"/>
      <c r="CO126" s="129">
        <f>+'N EERR TERRA'!N19</f>
        <v>0</v>
      </c>
      <c r="CP126" s="30" t="str">
        <f>IF(AND(CO4=0,CO126&gt;=0), "",CO126/CO4)</f>
        <v/>
      </c>
      <c r="CQ126" s="46"/>
      <c r="CR126" s="30" t="str">
        <f t="shared" si="47"/>
        <v/>
      </c>
      <c r="CS126" s="130">
        <f t="shared" ref="CS126:CS136" si="128">+CL126+CO126</f>
        <v>0</v>
      </c>
      <c r="CT126" s="30">
        <f>IF(AND(CS4=0,CS126&gt;=0), "",CS126/CS4)</f>
        <v>0</v>
      </c>
      <c r="CU126" s="46"/>
      <c r="CV126" s="131">
        <f t="shared" ref="CV126:CV136" si="129">+AZ126*12</f>
        <v>0</v>
      </c>
      <c r="CW126" s="30" t="str">
        <f>IF(AND(CV4=0,CV126&gt;=0), "",CV126/CV4)</f>
        <v/>
      </c>
      <c r="CX126" s="47" t="str">
        <f t="shared" si="48"/>
        <v/>
      </c>
    </row>
    <row r="127" spans="1:102" s="6" customFormat="1" hidden="1" outlineLevel="1" x14ac:dyDescent="0.3">
      <c r="A127" s="29" t="s">
        <v>105</v>
      </c>
      <c r="B127" s="129">
        <f>+'N EERR TERRA'!B20</f>
        <v>0</v>
      </c>
      <c r="C127" s="30" t="str">
        <f>IF(AND(B4=0,B127&gt;=0), "",B127/B4)</f>
        <v/>
      </c>
      <c r="D127" s="46"/>
      <c r="E127" s="129">
        <f>+'N EERR TERRA'!C20</f>
        <v>0</v>
      </c>
      <c r="F127" s="30">
        <f>IF(AND(E4=0,E127&gt;=0), "",E127/E4)</f>
        <v>0</v>
      </c>
      <c r="G127" s="46"/>
      <c r="H127" s="129">
        <f>+'N EERR TERRA'!D20</f>
        <v>0</v>
      </c>
      <c r="I127" s="30">
        <f>IF(AND(H4=0,H127&gt;=0), "",H127/H4)</f>
        <v>0</v>
      </c>
      <c r="J127" s="46"/>
      <c r="K127" s="30" t="str">
        <f t="shared" si="97"/>
        <v/>
      </c>
      <c r="L127" s="130">
        <f t="shared" si="119"/>
        <v>0</v>
      </c>
      <c r="M127" s="30">
        <f>IF(AND(L4=0,L127&gt;=0), "",L127/L4)</f>
        <v>0</v>
      </c>
      <c r="N127" s="46"/>
      <c r="O127" s="129">
        <f>+'N EERR TERRA'!E20</f>
        <v>0</v>
      </c>
      <c r="P127" s="30">
        <f>IF(AND(O4=0,O127&gt;=0), "",O127/O4)</f>
        <v>0</v>
      </c>
      <c r="Q127" s="46"/>
      <c r="R127" s="30" t="str">
        <f t="shared" si="98"/>
        <v/>
      </c>
      <c r="S127" s="130">
        <f t="shared" si="120"/>
        <v>0</v>
      </c>
      <c r="T127" s="30">
        <f>IF(AND(S4=0,S127&gt;=0), "",S127/S4)</f>
        <v>0</v>
      </c>
      <c r="U127" s="46"/>
      <c r="V127" s="131"/>
      <c r="W127" s="30" t="str">
        <f>IF(AND(V4=0,V127&gt;=0), "",V127/V4)</f>
        <v/>
      </c>
      <c r="X127" s="47" t="str">
        <f t="shared" si="99"/>
        <v/>
      </c>
      <c r="Y127" s="129">
        <f>+'N EERR TERRA'!F20</f>
        <v>0</v>
      </c>
      <c r="Z127" s="30">
        <f>IF(AND(Y4=0,Y127&gt;=0), "",Y127/Y4)</f>
        <v>0</v>
      </c>
      <c r="AA127" s="46"/>
      <c r="AB127" s="30" t="str">
        <f t="shared" si="100"/>
        <v/>
      </c>
      <c r="AC127" s="130">
        <f t="shared" si="121"/>
        <v>0</v>
      </c>
      <c r="AD127" s="30">
        <f>IF(AND(AC4=0,AC127&gt;=0), "",AC127/AC4)</f>
        <v>0</v>
      </c>
      <c r="AE127" s="46"/>
      <c r="AF127" s="129">
        <f>+'N EERR TERRA'!G20</f>
        <v>0</v>
      </c>
      <c r="AG127" s="30">
        <f>IF(AND(AF4=0,AF127&gt;=0), "",AF127/AF4)</f>
        <v>0</v>
      </c>
      <c r="AH127" s="46"/>
      <c r="AI127" s="30" t="str">
        <f t="shared" si="41"/>
        <v/>
      </c>
      <c r="AJ127" s="130">
        <f t="shared" si="62"/>
        <v>0</v>
      </c>
      <c r="AK127" s="30">
        <f>IF(AND(AJ4=0,AJ127&gt;=0), "",AJ127/AJ4)</f>
        <v>0</v>
      </c>
      <c r="AL127" s="46"/>
      <c r="AM127" s="129">
        <f>+'N EERR TERRA'!H20</f>
        <v>0</v>
      </c>
      <c r="AN127" s="30">
        <f>IF(AND(AM4=0,AM127&gt;=0), "",AM127/AM4)</f>
        <v>0</v>
      </c>
      <c r="AO127" s="46"/>
      <c r="AP127" s="30" t="str">
        <f t="shared" si="42"/>
        <v/>
      </c>
      <c r="AQ127" s="130">
        <f t="shared" si="63"/>
        <v>0</v>
      </c>
      <c r="AR127" s="30">
        <f>IF(AND(AQ4=0,AQ127&gt;=0), "",AQ127/AQ4)</f>
        <v>0</v>
      </c>
      <c r="AS127" s="46"/>
      <c r="AT127" s="131">
        <f t="shared" si="122"/>
        <v>0</v>
      </c>
      <c r="AU127" s="30" t="str">
        <f>IF(AND(AT4=0,AT127&gt;=0), "",AT127/AT4)</f>
        <v/>
      </c>
      <c r="AV127" s="47" t="str">
        <f t="shared" si="101"/>
        <v/>
      </c>
      <c r="AW127" s="131">
        <f t="shared" ref="AW127:AW134" si="130">+AQ127/6</f>
        <v>0</v>
      </c>
      <c r="AX127" s="30">
        <f>IF(AND(AW4=0,AW127&gt;=0), "",AW127/AW4)</f>
        <v>0</v>
      </c>
      <c r="AY127" s="46"/>
      <c r="AZ127" s="131">
        <f t="shared" si="123"/>
        <v>0</v>
      </c>
      <c r="BA127" s="30" t="str">
        <f>IF(AND(AZ4=0,AZ127&gt;=0), "",AZ127/AZ4)</f>
        <v/>
      </c>
      <c r="BB127" s="47" t="str">
        <f t="shared" si="102"/>
        <v/>
      </c>
      <c r="BC127" s="129">
        <f>+'N EERR TERRA'!I20</f>
        <v>0</v>
      </c>
      <c r="BD127" s="30" t="str">
        <f>IF(AND(BC4=0,BC127&gt;=0), "",BC127/BC4)</f>
        <v/>
      </c>
      <c r="BE127" s="46"/>
      <c r="BF127" s="30" t="str">
        <f t="shared" si="103"/>
        <v/>
      </c>
      <c r="BG127" s="130">
        <f t="shared" ref="BG127:BG136" si="131">+AQ127+BC127</f>
        <v>0</v>
      </c>
      <c r="BH127" s="30">
        <f>IF(AND(BG4=0,BG127&gt;=0), "",BG127/BG4)</f>
        <v>0</v>
      </c>
      <c r="BI127" s="46"/>
      <c r="BJ127" s="129">
        <f>+'N EERR TERRA'!J20</f>
        <v>0</v>
      </c>
      <c r="BK127" s="30" t="str">
        <f>IF(AND(BJ4=0,BJ127&gt;=0), "",BJ127/BJ4)</f>
        <v/>
      </c>
      <c r="BL127" s="46"/>
      <c r="BM127" s="30" t="str">
        <f t="shared" si="43"/>
        <v/>
      </c>
      <c r="BN127" s="130">
        <f t="shared" ref="BN127:BN136" si="132">+BG127+BJ127</f>
        <v>0</v>
      </c>
      <c r="BO127" s="30">
        <f>IF(AND(BN4=0,BN127&gt;=0), "",BN127/BN4)</f>
        <v>0</v>
      </c>
      <c r="BP127" s="46"/>
      <c r="BQ127" s="129">
        <f>+'N EERR TERRA'!K20</f>
        <v>0</v>
      </c>
      <c r="BR127" s="30" t="str">
        <f>IF(AND(BQ4=0,BQ127&gt;=0), "",BQ127/BQ4)</f>
        <v/>
      </c>
      <c r="BS127" s="46"/>
      <c r="BT127" s="30" t="str">
        <f t="shared" si="44"/>
        <v/>
      </c>
      <c r="BU127" s="130">
        <f t="shared" si="124"/>
        <v>0</v>
      </c>
      <c r="BV127" s="30">
        <f>IF(AND(BU4=0,BU127&gt;=0), "",BU127/BU4)</f>
        <v>0</v>
      </c>
      <c r="BW127" s="46"/>
      <c r="BX127" s="131">
        <f t="shared" si="125"/>
        <v>0</v>
      </c>
      <c r="BY127" s="30" t="str">
        <f>IF(AND(BX4=0,BX127&gt;=0), "",BX127/BX4)</f>
        <v/>
      </c>
      <c r="BZ127" s="47" t="str">
        <f t="shared" si="45"/>
        <v/>
      </c>
      <c r="CA127" s="129">
        <f>+'N EERR TERRA'!L20</f>
        <v>0</v>
      </c>
      <c r="CB127" s="30" t="str">
        <f>IF(AND(CA4=0,CA127&gt;=0), "",CA127/CA4)</f>
        <v/>
      </c>
      <c r="CC127" s="46"/>
      <c r="CD127" s="30" t="str">
        <f t="shared" si="104"/>
        <v/>
      </c>
      <c r="CE127" s="130">
        <f t="shared" si="126"/>
        <v>0</v>
      </c>
      <c r="CF127" s="30">
        <f>IF(AND(CE4=0,CE127&gt;=0), "",CE127/CE4)</f>
        <v>0</v>
      </c>
      <c r="CG127" s="46"/>
      <c r="CH127" s="129">
        <f>+'N EERR TERRA'!M20</f>
        <v>0</v>
      </c>
      <c r="CI127" s="30" t="str">
        <f>IF(AND(CH4=0,CH127&gt;=0), "",CH127/CH4)</f>
        <v/>
      </c>
      <c r="CJ127" s="46"/>
      <c r="CK127" s="30" t="str">
        <f t="shared" si="46"/>
        <v/>
      </c>
      <c r="CL127" s="130">
        <f t="shared" si="127"/>
        <v>0</v>
      </c>
      <c r="CM127" s="30">
        <f>IF(AND(CL4=0,CL127&gt;=0), "",CL127/CL4)</f>
        <v>0</v>
      </c>
      <c r="CN127" s="46"/>
      <c r="CO127" s="129">
        <f>+'N EERR TERRA'!N20</f>
        <v>0</v>
      </c>
      <c r="CP127" s="30" t="str">
        <f>IF(AND(CO4=0,CO127&gt;=0), "",CO127/CO4)</f>
        <v/>
      </c>
      <c r="CQ127" s="46"/>
      <c r="CR127" s="30" t="str">
        <f t="shared" si="47"/>
        <v/>
      </c>
      <c r="CS127" s="130">
        <f t="shared" si="128"/>
        <v>0</v>
      </c>
      <c r="CT127" s="30">
        <f>IF(AND(CS4=0,CS127&gt;=0), "",CS127/CS4)</f>
        <v>0</v>
      </c>
      <c r="CU127" s="46"/>
      <c r="CV127" s="131">
        <f t="shared" si="129"/>
        <v>0</v>
      </c>
      <c r="CW127" s="30" t="str">
        <f>IF(AND(CV4=0,CV127&gt;=0), "",CV127/CV4)</f>
        <v/>
      </c>
      <c r="CX127" s="47" t="str">
        <f t="shared" si="48"/>
        <v/>
      </c>
    </row>
    <row r="128" spans="1:102" s="6" customFormat="1" hidden="1" outlineLevel="1" x14ac:dyDescent="0.3">
      <c r="A128" s="29" t="s">
        <v>106</v>
      </c>
      <c r="B128" s="129">
        <f>+'N EERR TERRA'!B21</f>
        <v>0</v>
      </c>
      <c r="C128" s="30" t="str">
        <f>IF(AND(B4=0,B128&gt;=0), "",B128/B4)</f>
        <v/>
      </c>
      <c r="D128" s="46"/>
      <c r="E128" s="129">
        <f>+'N EERR TERRA'!C21</f>
        <v>0</v>
      </c>
      <c r="F128" s="30">
        <f>IF(AND(E4=0,E128&gt;=0), "",E128/E4)</f>
        <v>0</v>
      </c>
      <c r="G128" s="46"/>
      <c r="H128" s="129">
        <f>+'N EERR TERRA'!D21</f>
        <v>0</v>
      </c>
      <c r="I128" s="30">
        <f>IF(AND(H4=0,H128&gt;=0), "",H128/H4)</f>
        <v>0</v>
      </c>
      <c r="J128" s="46"/>
      <c r="K128" s="30" t="str">
        <f t="shared" si="97"/>
        <v/>
      </c>
      <c r="L128" s="130">
        <f t="shared" si="119"/>
        <v>0</v>
      </c>
      <c r="M128" s="30">
        <f>IF(AND(L4=0,L128&gt;=0), "",L128/L4)</f>
        <v>0</v>
      </c>
      <c r="N128" s="46"/>
      <c r="O128" s="129">
        <f>+'N EERR TERRA'!E21</f>
        <v>0</v>
      </c>
      <c r="P128" s="30">
        <f>IF(AND(O4=0,O128&gt;=0), "",O128/O4)</f>
        <v>0</v>
      </c>
      <c r="Q128" s="46"/>
      <c r="R128" s="30" t="str">
        <f t="shared" si="98"/>
        <v/>
      </c>
      <c r="S128" s="130">
        <f t="shared" si="120"/>
        <v>0</v>
      </c>
      <c r="T128" s="30">
        <f>IF(AND(S4=0,S128&gt;=0), "",S128/S4)</f>
        <v>0</v>
      </c>
      <c r="U128" s="46"/>
      <c r="V128" s="131"/>
      <c r="W128" s="30" t="str">
        <f>IF(AND(V4=0,V128&gt;=0), "",V128/V4)</f>
        <v/>
      </c>
      <c r="X128" s="47" t="str">
        <f t="shared" si="99"/>
        <v/>
      </c>
      <c r="Y128" s="129">
        <f>+'N EERR TERRA'!F21</f>
        <v>0</v>
      </c>
      <c r="Z128" s="30">
        <f>IF(AND(Y4=0,Y128&gt;=0), "",Y128/Y4)</f>
        <v>0</v>
      </c>
      <c r="AA128" s="46"/>
      <c r="AB128" s="30" t="str">
        <f t="shared" si="100"/>
        <v/>
      </c>
      <c r="AC128" s="130">
        <f t="shared" si="121"/>
        <v>0</v>
      </c>
      <c r="AD128" s="30">
        <f>IF(AND(AC4=0,AC128&gt;=0), "",AC128/AC4)</f>
        <v>0</v>
      </c>
      <c r="AE128" s="46"/>
      <c r="AF128" s="129">
        <f>+'N EERR TERRA'!G21</f>
        <v>0</v>
      </c>
      <c r="AG128" s="30">
        <f>IF(AND(AF4=0,AF128&gt;=0), "",AF128/AF4)</f>
        <v>0</v>
      </c>
      <c r="AH128" s="46"/>
      <c r="AI128" s="30" t="str">
        <f t="shared" si="41"/>
        <v/>
      </c>
      <c r="AJ128" s="130">
        <f t="shared" si="62"/>
        <v>0</v>
      </c>
      <c r="AK128" s="30">
        <f>IF(AND(AJ4=0,AJ128&gt;=0), "",AJ128/AJ4)</f>
        <v>0</v>
      </c>
      <c r="AL128" s="46"/>
      <c r="AM128" s="129">
        <f>+'N EERR TERRA'!H21</f>
        <v>0</v>
      </c>
      <c r="AN128" s="30">
        <f>IF(AND(AM4=0,AM128&gt;=0), "",AM128/AM4)</f>
        <v>0</v>
      </c>
      <c r="AO128" s="46"/>
      <c r="AP128" s="30" t="str">
        <f t="shared" si="42"/>
        <v/>
      </c>
      <c r="AQ128" s="130">
        <f t="shared" si="63"/>
        <v>0</v>
      </c>
      <c r="AR128" s="30">
        <f>IF(AND(AQ4=0,AQ128&gt;=0), "",AQ128/AQ4)</f>
        <v>0</v>
      </c>
      <c r="AS128" s="46"/>
      <c r="AT128" s="131">
        <f t="shared" si="122"/>
        <v>0</v>
      </c>
      <c r="AU128" s="30" t="str">
        <f>IF(AND(AT4=0,AT128&gt;=0), "",AT128/AT4)</f>
        <v/>
      </c>
      <c r="AV128" s="47" t="str">
        <f t="shared" si="101"/>
        <v/>
      </c>
      <c r="AW128" s="131">
        <f t="shared" si="130"/>
        <v>0</v>
      </c>
      <c r="AX128" s="30">
        <f>IF(AND(AW4=0,AW128&gt;=0), "",AW128/AW4)</f>
        <v>0</v>
      </c>
      <c r="AY128" s="46"/>
      <c r="AZ128" s="131">
        <f t="shared" si="123"/>
        <v>0</v>
      </c>
      <c r="BA128" s="30" t="str">
        <f>IF(AND(AZ4=0,AZ128&gt;=0), "",AZ128/AZ4)</f>
        <v/>
      </c>
      <c r="BB128" s="47" t="str">
        <f t="shared" si="102"/>
        <v/>
      </c>
      <c r="BC128" s="129">
        <f>+'N EERR TERRA'!I21</f>
        <v>0</v>
      </c>
      <c r="BD128" s="30" t="str">
        <f>IF(AND(BC4=0,BC128&gt;=0), "",BC128/BC4)</f>
        <v/>
      </c>
      <c r="BE128" s="46"/>
      <c r="BF128" s="30" t="str">
        <f t="shared" si="103"/>
        <v/>
      </c>
      <c r="BG128" s="130">
        <f t="shared" si="131"/>
        <v>0</v>
      </c>
      <c r="BH128" s="30">
        <f>IF(AND(BG4=0,BG128&gt;=0), "",BG128/BG4)</f>
        <v>0</v>
      </c>
      <c r="BI128" s="46"/>
      <c r="BJ128" s="129">
        <f>+'N EERR TERRA'!J21</f>
        <v>0</v>
      </c>
      <c r="BK128" s="30" t="str">
        <f>IF(AND(BJ4=0,BJ128&gt;=0), "",BJ128/BJ4)</f>
        <v/>
      </c>
      <c r="BL128" s="46"/>
      <c r="BM128" s="30" t="str">
        <f t="shared" si="43"/>
        <v/>
      </c>
      <c r="BN128" s="130">
        <f t="shared" si="132"/>
        <v>0</v>
      </c>
      <c r="BO128" s="30">
        <f>IF(AND(BN4=0,BN128&gt;=0), "",BN128/BN4)</f>
        <v>0</v>
      </c>
      <c r="BP128" s="46"/>
      <c r="BQ128" s="129">
        <f>+'N EERR TERRA'!K21</f>
        <v>0</v>
      </c>
      <c r="BR128" s="30" t="str">
        <f>IF(AND(BQ4=0,BQ128&gt;=0), "",BQ128/BQ4)</f>
        <v/>
      </c>
      <c r="BS128" s="46"/>
      <c r="BT128" s="30" t="str">
        <f t="shared" si="44"/>
        <v/>
      </c>
      <c r="BU128" s="130">
        <f t="shared" si="124"/>
        <v>0</v>
      </c>
      <c r="BV128" s="30">
        <f>IF(AND(BU4=0,BU128&gt;=0), "",BU128/BU4)</f>
        <v>0</v>
      </c>
      <c r="BW128" s="46"/>
      <c r="BX128" s="131">
        <f t="shared" si="125"/>
        <v>0</v>
      </c>
      <c r="BY128" s="30" t="str">
        <f>IF(AND(BX4=0,BX128&gt;=0), "",BX128/BX4)</f>
        <v/>
      </c>
      <c r="BZ128" s="47" t="str">
        <f t="shared" si="45"/>
        <v/>
      </c>
      <c r="CA128" s="129">
        <f>+'N EERR TERRA'!L21</f>
        <v>0</v>
      </c>
      <c r="CB128" s="30" t="str">
        <f>IF(AND(CA4=0,CA128&gt;=0), "",CA128/CA4)</f>
        <v/>
      </c>
      <c r="CC128" s="46"/>
      <c r="CD128" s="30" t="str">
        <f t="shared" si="104"/>
        <v/>
      </c>
      <c r="CE128" s="130">
        <f t="shared" si="126"/>
        <v>0</v>
      </c>
      <c r="CF128" s="30">
        <f>IF(AND(CE4=0,CE128&gt;=0), "",CE128/CE4)</f>
        <v>0</v>
      </c>
      <c r="CG128" s="46"/>
      <c r="CH128" s="129">
        <f>+'N EERR TERRA'!M21</f>
        <v>0</v>
      </c>
      <c r="CI128" s="30" t="str">
        <f>IF(AND(CH4=0,CH128&gt;=0), "",CH128/CH4)</f>
        <v/>
      </c>
      <c r="CJ128" s="46"/>
      <c r="CK128" s="30" t="str">
        <f t="shared" si="46"/>
        <v/>
      </c>
      <c r="CL128" s="130">
        <f t="shared" si="127"/>
        <v>0</v>
      </c>
      <c r="CM128" s="30">
        <f>IF(AND(CL4=0,CL128&gt;=0), "",CL128/CL4)</f>
        <v>0</v>
      </c>
      <c r="CN128" s="46"/>
      <c r="CO128" s="129">
        <f>+'N EERR TERRA'!N21</f>
        <v>0</v>
      </c>
      <c r="CP128" s="30" t="str">
        <f>IF(AND(CO4=0,CO128&gt;=0), "",CO128/CO4)</f>
        <v/>
      </c>
      <c r="CQ128" s="46"/>
      <c r="CR128" s="30" t="str">
        <f t="shared" si="47"/>
        <v/>
      </c>
      <c r="CS128" s="130">
        <f t="shared" si="128"/>
        <v>0</v>
      </c>
      <c r="CT128" s="30">
        <f>IF(AND(CS4=0,CS128&gt;=0), "",CS128/CS4)</f>
        <v>0</v>
      </c>
      <c r="CU128" s="46"/>
      <c r="CV128" s="131">
        <f t="shared" si="129"/>
        <v>0</v>
      </c>
      <c r="CW128" s="30" t="str">
        <f>IF(AND(CV4=0,CV128&gt;=0), "",CV128/CV4)</f>
        <v/>
      </c>
      <c r="CX128" s="47" t="str">
        <f t="shared" si="48"/>
        <v/>
      </c>
    </row>
    <row r="129" spans="1:219" s="6" customFormat="1" hidden="1" outlineLevel="1" x14ac:dyDescent="0.3">
      <c r="A129" s="29" t="s">
        <v>107</v>
      </c>
      <c r="B129" s="129">
        <f>+'N EERR TERRA'!B22</f>
        <v>0</v>
      </c>
      <c r="C129" s="30" t="str">
        <f>IF(AND(B4=0,B129&gt;=0), "",B129/B4)</f>
        <v/>
      </c>
      <c r="D129" s="46"/>
      <c r="E129" s="129">
        <f>+'N EERR TERRA'!C22</f>
        <v>0</v>
      </c>
      <c r="F129" s="30">
        <f>IF(AND(E4=0,E129&gt;=0), "",E129/E4)</f>
        <v>0</v>
      </c>
      <c r="G129" s="46"/>
      <c r="H129" s="129">
        <f>+'N EERR TERRA'!D22</f>
        <v>0</v>
      </c>
      <c r="I129" s="30">
        <f>IF(AND(H4=0,H129&gt;=0), "",H129/H4)</f>
        <v>0</v>
      </c>
      <c r="J129" s="46"/>
      <c r="K129" s="30" t="str">
        <f t="shared" si="97"/>
        <v/>
      </c>
      <c r="L129" s="130">
        <f t="shared" si="119"/>
        <v>0</v>
      </c>
      <c r="M129" s="30">
        <f>IF(AND(L4=0,L129&gt;=0), "",L129/L4)</f>
        <v>0</v>
      </c>
      <c r="N129" s="46"/>
      <c r="O129" s="129">
        <f>+'N EERR TERRA'!E22</f>
        <v>0</v>
      </c>
      <c r="P129" s="30">
        <f>IF(AND(O4=0,O129&gt;=0), "",O129/O4)</f>
        <v>0</v>
      </c>
      <c r="Q129" s="46"/>
      <c r="R129" s="30" t="str">
        <f t="shared" si="98"/>
        <v/>
      </c>
      <c r="S129" s="130">
        <f t="shared" si="120"/>
        <v>0</v>
      </c>
      <c r="T129" s="30">
        <f>IF(AND(S4=0,S129&gt;=0), "",S129/S4)</f>
        <v>0</v>
      </c>
      <c r="U129" s="46"/>
      <c r="V129" s="131"/>
      <c r="W129" s="30" t="str">
        <f>IF(AND(V4=0,V129&gt;=0), "",V129/V4)</f>
        <v/>
      </c>
      <c r="X129" s="47" t="str">
        <f t="shared" si="99"/>
        <v/>
      </c>
      <c r="Y129" s="129">
        <f>+'N EERR TERRA'!F22</f>
        <v>0</v>
      </c>
      <c r="Z129" s="30">
        <f>IF(AND(Y4=0,Y129&gt;=0), "",Y129/Y4)</f>
        <v>0</v>
      </c>
      <c r="AA129" s="46"/>
      <c r="AB129" s="30" t="str">
        <f t="shared" si="100"/>
        <v/>
      </c>
      <c r="AC129" s="130">
        <f t="shared" si="121"/>
        <v>0</v>
      </c>
      <c r="AD129" s="30">
        <f>IF(AND(AC4=0,AC129&gt;=0), "",AC129/AC4)</f>
        <v>0</v>
      </c>
      <c r="AE129" s="46"/>
      <c r="AF129" s="129">
        <f>+'N EERR TERRA'!G22</f>
        <v>0</v>
      </c>
      <c r="AG129" s="30">
        <f>IF(AND(AF4=0,AF129&gt;=0), "",AF129/AF4)</f>
        <v>0</v>
      </c>
      <c r="AH129" s="46"/>
      <c r="AI129" s="30" t="str">
        <f t="shared" si="41"/>
        <v/>
      </c>
      <c r="AJ129" s="130">
        <f t="shared" si="62"/>
        <v>0</v>
      </c>
      <c r="AK129" s="30">
        <f>IF(AND(AJ4=0,AJ129&gt;=0), "",AJ129/AJ4)</f>
        <v>0</v>
      </c>
      <c r="AL129" s="46"/>
      <c r="AM129" s="129">
        <f>+'N EERR TERRA'!H22</f>
        <v>0</v>
      </c>
      <c r="AN129" s="30">
        <f>IF(AND(AM4=0,AM129&gt;=0), "",AM129/AM4)</f>
        <v>0</v>
      </c>
      <c r="AO129" s="46"/>
      <c r="AP129" s="30" t="str">
        <f t="shared" si="42"/>
        <v/>
      </c>
      <c r="AQ129" s="130">
        <f t="shared" si="63"/>
        <v>0</v>
      </c>
      <c r="AR129" s="30">
        <f>IF(AND(AQ4=0,AQ129&gt;=0), "",AQ129/AQ4)</f>
        <v>0</v>
      </c>
      <c r="AS129" s="46"/>
      <c r="AT129" s="131">
        <f t="shared" si="122"/>
        <v>0</v>
      </c>
      <c r="AU129" s="30" t="str">
        <f>IF(AND(AT4=0,AT129&gt;=0), "",AT129/AT4)</f>
        <v/>
      </c>
      <c r="AV129" s="47" t="str">
        <f t="shared" si="101"/>
        <v/>
      </c>
      <c r="AW129" s="131">
        <f t="shared" si="130"/>
        <v>0</v>
      </c>
      <c r="AX129" s="30">
        <f>IF(AND(AW4=0,AW129&gt;=0), "",AW129/AW4)</f>
        <v>0</v>
      </c>
      <c r="AY129" s="46"/>
      <c r="AZ129" s="131">
        <f t="shared" si="123"/>
        <v>0</v>
      </c>
      <c r="BA129" s="30" t="str">
        <f>IF(AND(AZ4=0,AZ129&gt;=0), "",AZ129/AZ4)</f>
        <v/>
      </c>
      <c r="BB129" s="47" t="str">
        <f t="shared" si="102"/>
        <v/>
      </c>
      <c r="BC129" s="129">
        <f>+'N EERR TERRA'!I22</f>
        <v>0</v>
      </c>
      <c r="BD129" s="30" t="str">
        <f>IF(AND(BC4=0,BC129&gt;=0), "",BC129/BC4)</f>
        <v/>
      </c>
      <c r="BE129" s="46"/>
      <c r="BF129" s="30" t="str">
        <f t="shared" si="103"/>
        <v/>
      </c>
      <c r="BG129" s="130">
        <f t="shared" si="131"/>
        <v>0</v>
      </c>
      <c r="BH129" s="30">
        <f>IF(AND(BG4=0,BG129&gt;=0), "",BG129/BG4)</f>
        <v>0</v>
      </c>
      <c r="BI129" s="46"/>
      <c r="BJ129" s="129">
        <f>+'N EERR TERRA'!J22</f>
        <v>0</v>
      </c>
      <c r="BK129" s="30" t="str">
        <f>IF(AND(BJ4=0,BJ129&gt;=0), "",BJ129/BJ4)</f>
        <v/>
      </c>
      <c r="BL129" s="46"/>
      <c r="BM129" s="30" t="str">
        <f t="shared" si="43"/>
        <v/>
      </c>
      <c r="BN129" s="130">
        <f t="shared" si="132"/>
        <v>0</v>
      </c>
      <c r="BO129" s="30">
        <f>IF(AND(BN4=0,BN129&gt;=0), "",BN129/BN4)</f>
        <v>0</v>
      </c>
      <c r="BP129" s="46"/>
      <c r="BQ129" s="129">
        <f>+'N EERR TERRA'!K22</f>
        <v>0</v>
      </c>
      <c r="BR129" s="30" t="str">
        <f>IF(AND(BQ4=0,BQ129&gt;=0), "",BQ129/BQ4)</f>
        <v/>
      </c>
      <c r="BS129" s="46"/>
      <c r="BT129" s="30" t="str">
        <f t="shared" si="44"/>
        <v/>
      </c>
      <c r="BU129" s="130">
        <f t="shared" si="124"/>
        <v>0</v>
      </c>
      <c r="BV129" s="30">
        <f>IF(AND(BU4=0,BU129&gt;=0), "",BU129/BU4)</f>
        <v>0</v>
      </c>
      <c r="BW129" s="46"/>
      <c r="BX129" s="131">
        <f t="shared" si="125"/>
        <v>0</v>
      </c>
      <c r="BY129" s="30" t="str">
        <f>IF(AND(BX4=0,BX129&gt;=0), "",BX129/BX4)</f>
        <v/>
      </c>
      <c r="BZ129" s="47" t="str">
        <f t="shared" si="45"/>
        <v/>
      </c>
      <c r="CA129" s="129">
        <f>+'N EERR TERRA'!L22</f>
        <v>0</v>
      </c>
      <c r="CB129" s="30" t="str">
        <f>IF(AND(CA4=0,CA129&gt;=0), "",CA129/CA4)</f>
        <v/>
      </c>
      <c r="CC129" s="46"/>
      <c r="CD129" s="30" t="str">
        <f t="shared" si="104"/>
        <v/>
      </c>
      <c r="CE129" s="130">
        <f t="shared" si="126"/>
        <v>0</v>
      </c>
      <c r="CF129" s="30">
        <f>IF(AND(CE4=0,CE129&gt;=0), "",CE129/CE4)</f>
        <v>0</v>
      </c>
      <c r="CG129" s="46"/>
      <c r="CH129" s="129">
        <f>+'N EERR TERRA'!M22</f>
        <v>0</v>
      </c>
      <c r="CI129" s="30" t="str">
        <f>IF(AND(CH4=0,CH129&gt;=0), "",CH129/CH4)</f>
        <v/>
      </c>
      <c r="CJ129" s="46"/>
      <c r="CK129" s="30" t="str">
        <f t="shared" si="46"/>
        <v/>
      </c>
      <c r="CL129" s="130">
        <f t="shared" si="127"/>
        <v>0</v>
      </c>
      <c r="CM129" s="30">
        <f>IF(AND(CL4=0,CL129&gt;=0), "",CL129/CL4)</f>
        <v>0</v>
      </c>
      <c r="CN129" s="46"/>
      <c r="CO129" s="129">
        <f>+'N EERR TERRA'!N22</f>
        <v>0</v>
      </c>
      <c r="CP129" s="30" t="str">
        <f>IF(AND(CO4=0,CO129&gt;=0), "",CO129/CO4)</f>
        <v/>
      </c>
      <c r="CQ129" s="46"/>
      <c r="CR129" s="30" t="str">
        <f t="shared" si="47"/>
        <v/>
      </c>
      <c r="CS129" s="130">
        <f t="shared" si="128"/>
        <v>0</v>
      </c>
      <c r="CT129" s="30">
        <f>IF(AND(CS4=0,CS129&gt;=0), "",CS129/CS4)</f>
        <v>0</v>
      </c>
      <c r="CU129" s="46"/>
      <c r="CV129" s="131">
        <f t="shared" si="129"/>
        <v>0</v>
      </c>
      <c r="CW129" s="30" t="str">
        <f>IF(AND(CV4=0,CV129&gt;=0), "",CV129/CV4)</f>
        <v/>
      </c>
      <c r="CX129" s="47" t="str">
        <f t="shared" si="48"/>
        <v/>
      </c>
    </row>
    <row r="130" spans="1:219" s="6" customFormat="1" hidden="1" outlineLevel="1" x14ac:dyDescent="0.3">
      <c r="A130" s="29" t="s">
        <v>108</v>
      </c>
      <c r="B130" s="129">
        <f>+'N EERR TERRA'!B23</f>
        <v>0</v>
      </c>
      <c r="C130" s="30" t="str">
        <f>IF(AND(B4=0,B130&gt;=0), "",B130/B4)</f>
        <v/>
      </c>
      <c r="D130" s="46"/>
      <c r="E130" s="129">
        <f>+'N EERR TERRA'!C23</f>
        <v>2.4870669703197623E-2</v>
      </c>
      <c r="F130" s="30">
        <f>IF(AND(E4=0,E130&gt;=0), "",E130/E4)</f>
        <v>2.5095699535761326E-6</v>
      </c>
      <c r="G130" s="46"/>
      <c r="H130" s="129">
        <f>+'N EERR TERRA'!D23</f>
        <v>0</v>
      </c>
      <c r="I130" s="30">
        <f>IF(AND(H4=0,H130&gt;=0), "",H130/H4)</f>
        <v>0</v>
      </c>
      <c r="J130" s="46"/>
      <c r="K130" s="30">
        <f t="shared" si="97"/>
        <v>-1</v>
      </c>
      <c r="L130" s="130">
        <f t="shared" si="119"/>
        <v>2.4870669703197623E-2</v>
      </c>
      <c r="M130" s="30">
        <f>IF(AND(L4=0,L130&gt;=0), "",L130/L4)</f>
        <v>1.4146459870855969E-6</v>
      </c>
      <c r="N130" s="46"/>
      <c r="O130" s="129">
        <f>+'N EERR TERRA'!E23</f>
        <v>1.3112964058396235</v>
      </c>
      <c r="P130" s="30">
        <f>IF(AND(O4=0,O130&gt;=0), "",O130/O4)</f>
        <v>8.1529179330660359E-5</v>
      </c>
      <c r="Q130" s="46"/>
      <c r="R130" s="30">
        <f t="shared" si="98"/>
        <v>1</v>
      </c>
      <c r="S130" s="130">
        <f t="shared" si="120"/>
        <v>1.336167075542821</v>
      </c>
      <c r="T130" s="30">
        <f>IF(AND(S4=0,S130&gt;=0), "",S130/S4)</f>
        <v>3.9690553848255372E-5</v>
      </c>
      <c r="U130" s="46"/>
      <c r="V130" s="131"/>
      <c r="W130" s="30" t="str">
        <f>IF(AND(V4=0,V130&gt;=0), "",V130/V4)</f>
        <v/>
      </c>
      <c r="X130" s="47">
        <f t="shared" si="99"/>
        <v>1</v>
      </c>
      <c r="Y130" s="129">
        <f>+'N EERR TERRA'!F23</f>
        <v>1.4365097703386529</v>
      </c>
      <c r="Z130" s="30">
        <f>IF(AND(Y4=0,Y130&gt;=0), "",Y130/Y4)</f>
        <v>1.6226130599570241E-4</v>
      </c>
      <c r="AA130" s="46"/>
      <c r="AB130" s="30">
        <f t="shared" si="100"/>
        <v>9.5488223670418176E-2</v>
      </c>
      <c r="AC130" s="130">
        <f t="shared" si="121"/>
        <v>2.7726768458814739</v>
      </c>
      <c r="AD130" s="30">
        <f>IF(AND(AC4=0,AC130&gt;=0), "",AC130/AC4)</f>
        <v>6.5212333357908279E-5</v>
      </c>
      <c r="AE130" s="46"/>
      <c r="AF130" s="129">
        <f>+'N EERR TERRA'!G23</f>
        <v>-0.76327718313154358</v>
      </c>
      <c r="AG130" s="30">
        <f>IF(AND(AF4=0,AF130&gt;=0), "",AF130/AF4)</f>
        <v>-5.0970278672195225E-5</v>
      </c>
      <c r="AH130" s="46"/>
      <c r="AI130" s="30">
        <f t="shared" si="41"/>
        <v>-1.5313414491790078</v>
      </c>
      <c r="AJ130" s="130">
        <f t="shared" si="62"/>
        <v>2.0093996627499302</v>
      </c>
      <c r="AK130" s="30">
        <f>IF(AND(AJ4=0,AJ130&gt;=0), "",AJ130/AJ4)</f>
        <v>3.4950565696891005E-5</v>
      </c>
      <c r="AL130" s="46"/>
      <c r="AM130" s="129">
        <f>+'N EERR TERRA'!H23</f>
        <v>-0.54136364251037872</v>
      </c>
      <c r="AN130" s="30">
        <f>IF(AND(AM4=0,AM130&gt;=0), "",AM130/AM4)</f>
        <v>-4.6430953030713308E-5</v>
      </c>
      <c r="AO130" s="46"/>
      <c r="AP130" s="30">
        <f t="shared" si="42"/>
        <v>-0.29073781520719211</v>
      </c>
      <c r="AQ130" s="130">
        <f t="shared" si="63"/>
        <v>1.4680360202395515</v>
      </c>
      <c r="AR130" s="30">
        <f>IF(AND(AQ4=0,AQ130&gt;=0), "",AQ130/AQ4)</f>
        <v>2.122906843522567E-5</v>
      </c>
      <c r="AS130" s="46"/>
      <c r="AT130" s="131">
        <f t="shared" si="122"/>
        <v>0</v>
      </c>
      <c r="AU130" s="30" t="str">
        <f>IF(AND(AT4=0,AT130&gt;=0), "",AT130/AT4)</f>
        <v/>
      </c>
      <c r="AV130" s="47">
        <f t="shared" si="101"/>
        <v>1</v>
      </c>
      <c r="AW130" s="131">
        <f t="shared" si="130"/>
        <v>0.24467267003992524</v>
      </c>
      <c r="AX130" s="30">
        <f>IF(AND(AW4=0,AW130&gt;=0), "",AW130/AW4)</f>
        <v>2.1229068435225673E-5</v>
      </c>
      <c r="AY130" s="46"/>
      <c r="AZ130" s="131">
        <f t="shared" si="123"/>
        <v>0</v>
      </c>
      <c r="BA130" s="30" t="str">
        <f>IF(AND(AZ4=0,AZ130&gt;=0), "",AZ130/AZ4)</f>
        <v/>
      </c>
      <c r="BB130" s="47">
        <f t="shared" si="102"/>
        <v>1</v>
      </c>
      <c r="BC130" s="129">
        <f>+'N EERR TERRA'!I23</f>
        <v>0</v>
      </c>
      <c r="BD130" s="30" t="str">
        <f>IF(AND(BC4=0,BC130&gt;=0), "",BC130/BC4)</f>
        <v/>
      </c>
      <c r="BE130" s="46"/>
      <c r="BF130" s="30">
        <f t="shared" si="103"/>
        <v>1</v>
      </c>
      <c r="BG130" s="130">
        <f t="shared" si="131"/>
        <v>1.4680360202395515</v>
      </c>
      <c r="BH130" s="30">
        <f>IF(AND(BG4=0,BG130&gt;=0), "",BG130/BG4)</f>
        <v>2.122906843522567E-5</v>
      </c>
      <c r="BI130" s="46"/>
      <c r="BJ130" s="129">
        <f>+'N EERR TERRA'!J23</f>
        <v>0</v>
      </c>
      <c r="BK130" s="30" t="str">
        <f>IF(AND(BJ4=0,BJ130&gt;=0), "",BJ130/BJ4)</f>
        <v/>
      </c>
      <c r="BL130" s="46"/>
      <c r="BM130" s="30" t="str">
        <f t="shared" si="43"/>
        <v/>
      </c>
      <c r="BN130" s="130">
        <f t="shared" si="132"/>
        <v>1.4680360202395515</v>
      </c>
      <c r="BO130" s="30">
        <f>IF(AND(BN4=0,BN130&gt;=0), "",BN130/BN4)</f>
        <v>2.122906843522567E-5</v>
      </c>
      <c r="BP130" s="46"/>
      <c r="BQ130" s="129">
        <f>+'N EERR TERRA'!K23</f>
        <v>0</v>
      </c>
      <c r="BR130" s="30" t="str">
        <f>IF(AND(BQ4=0,BQ130&gt;=0), "",BQ130/BQ4)</f>
        <v/>
      </c>
      <c r="BS130" s="46"/>
      <c r="BT130" s="30" t="str">
        <f t="shared" si="44"/>
        <v/>
      </c>
      <c r="BU130" s="130">
        <f t="shared" si="124"/>
        <v>1.4680360202395515</v>
      </c>
      <c r="BV130" s="30">
        <f>IF(AND(BU4=0,BU130&gt;=0), "",BU130/BU4)</f>
        <v>2.122906843522567E-5</v>
      </c>
      <c r="BW130" s="46"/>
      <c r="BX130" s="131">
        <f t="shared" si="125"/>
        <v>0</v>
      </c>
      <c r="BY130" s="30" t="str">
        <f>IF(AND(BX4=0,BX130&gt;=0), "",BX130/BX4)</f>
        <v/>
      </c>
      <c r="BZ130" s="47">
        <f t="shared" si="45"/>
        <v>1</v>
      </c>
      <c r="CA130" s="129">
        <f>+'N EERR TERRA'!L23</f>
        <v>0</v>
      </c>
      <c r="CB130" s="30" t="str">
        <f>IF(AND(CA4=0,CA130&gt;=0), "",CA130/CA4)</f>
        <v/>
      </c>
      <c r="CC130" s="46"/>
      <c r="CD130" s="30" t="str">
        <f t="shared" si="104"/>
        <v/>
      </c>
      <c r="CE130" s="130">
        <f t="shared" si="126"/>
        <v>1.4680360202395515</v>
      </c>
      <c r="CF130" s="30">
        <f>IF(AND(CE4=0,CE130&gt;=0), "",CE130/CE4)</f>
        <v>2.122906843522567E-5</v>
      </c>
      <c r="CG130" s="46"/>
      <c r="CH130" s="129">
        <f>+'N EERR TERRA'!M23</f>
        <v>0</v>
      </c>
      <c r="CI130" s="30" t="str">
        <f>IF(AND(CH4=0,CH130&gt;=0), "",CH130/CH4)</f>
        <v/>
      </c>
      <c r="CJ130" s="46"/>
      <c r="CK130" s="30" t="str">
        <f t="shared" si="46"/>
        <v/>
      </c>
      <c r="CL130" s="130">
        <f t="shared" si="127"/>
        <v>1.4680360202395515</v>
      </c>
      <c r="CM130" s="30">
        <f>IF(AND(CL4=0,CL130&gt;=0), "",CL130/CL4)</f>
        <v>2.122906843522567E-5</v>
      </c>
      <c r="CN130" s="46"/>
      <c r="CO130" s="129">
        <f>+'N EERR TERRA'!N23</f>
        <v>0</v>
      </c>
      <c r="CP130" s="30" t="str">
        <f>IF(AND(CO4=0,CO130&gt;=0), "",CO130/CO4)</f>
        <v/>
      </c>
      <c r="CQ130" s="46"/>
      <c r="CR130" s="30" t="str">
        <f t="shared" si="47"/>
        <v/>
      </c>
      <c r="CS130" s="130">
        <f t="shared" si="128"/>
        <v>1.4680360202395515</v>
      </c>
      <c r="CT130" s="30">
        <f>IF(AND(CS4=0,CS130&gt;=0), "",CS130/CS4)</f>
        <v>2.122906843522567E-5</v>
      </c>
      <c r="CU130" s="46"/>
      <c r="CV130" s="131">
        <f t="shared" si="129"/>
        <v>0</v>
      </c>
      <c r="CW130" s="30" t="str">
        <f>IF(AND(CV4=0,CV130&gt;=0), "",CV130/CV4)</f>
        <v/>
      </c>
      <c r="CX130" s="47">
        <f t="shared" si="48"/>
        <v>1</v>
      </c>
    </row>
    <row r="131" spans="1:219" s="6" customFormat="1" hidden="1" outlineLevel="1" x14ac:dyDescent="0.3">
      <c r="A131" s="29" t="s">
        <v>109</v>
      </c>
      <c r="B131" s="129">
        <f>+'N EERR TERRA'!B24</f>
        <v>0</v>
      </c>
      <c r="C131" s="30" t="str">
        <f>IF(AND(B4=0,B131&gt;=0), "",B131/B4)</f>
        <v/>
      </c>
      <c r="D131" s="46"/>
      <c r="E131" s="129">
        <f>+'N EERR TERRA'!C24</f>
        <v>0</v>
      </c>
      <c r="F131" s="30">
        <f>IF(AND(E4=0,E131&gt;=0), "",E131/E4)</f>
        <v>0</v>
      </c>
      <c r="G131" s="46"/>
      <c r="H131" s="129">
        <f>+'N EERR TERRA'!D24</f>
        <v>0</v>
      </c>
      <c r="I131" s="30">
        <f>IF(AND(H4=0,H131&gt;=0), "",H131/H4)</f>
        <v>0</v>
      </c>
      <c r="J131" s="46"/>
      <c r="K131" s="30" t="str">
        <f t="shared" si="97"/>
        <v/>
      </c>
      <c r="L131" s="130">
        <f t="shared" si="119"/>
        <v>0</v>
      </c>
      <c r="M131" s="30">
        <f>IF(AND(L4=0,L131&gt;=0), "",L131/L4)</f>
        <v>0</v>
      </c>
      <c r="N131" s="46"/>
      <c r="O131" s="129">
        <f>+'N EERR TERRA'!E24</f>
        <v>0</v>
      </c>
      <c r="P131" s="30">
        <f>IF(AND(O4=0,O131&gt;=0), "",O131/O4)</f>
        <v>0</v>
      </c>
      <c r="Q131" s="46"/>
      <c r="R131" s="30" t="str">
        <f t="shared" si="98"/>
        <v/>
      </c>
      <c r="S131" s="130">
        <f t="shared" si="120"/>
        <v>0</v>
      </c>
      <c r="T131" s="30">
        <f>IF(AND(S4=0,S131&gt;=0), "",S131/S4)</f>
        <v>0</v>
      </c>
      <c r="U131" s="46"/>
      <c r="V131" s="131"/>
      <c r="W131" s="30" t="str">
        <f>IF(AND(V4=0,V131&gt;=0), "",V131/V4)</f>
        <v/>
      </c>
      <c r="X131" s="47" t="str">
        <f t="shared" si="99"/>
        <v/>
      </c>
      <c r="Y131" s="129">
        <f>+'N EERR TERRA'!F24</f>
        <v>0</v>
      </c>
      <c r="Z131" s="30">
        <f>IF(AND(Y4=0,Y131&gt;=0), "",Y131/Y4)</f>
        <v>0</v>
      </c>
      <c r="AA131" s="46"/>
      <c r="AB131" s="30" t="str">
        <f t="shared" si="100"/>
        <v/>
      </c>
      <c r="AC131" s="130">
        <f t="shared" si="121"/>
        <v>0</v>
      </c>
      <c r="AD131" s="30">
        <f>IF(AND(AC4=0,AC131&gt;=0), "",AC131/AC4)</f>
        <v>0</v>
      </c>
      <c r="AE131" s="46"/>
      <c r="AF131" s="129">
        <f>+'N EERR TERRA'!G24</f>
        <v>0</v>
      </c>
      <c r="AG131" s="30">
        <f>IF(AND(AF4=0,AF131&gt;=0), "",AF131/AF4)</f>
        <v>0</v>
      </c>
      <c r="AH131" s="46"/>
      <c r="AI131" s="30" t="str">
        <f t="shared" si="41"/>
        <v/>
      </c>
      <c r="AJ131" s="130">
        <f t="shared" si="62"/>
        <v>0</v>
      </c>
      <c r="AK131" s="30">
        <f>IF(AND(AJ4=0,AJ131&gt;=0), "",AJ131/AJ4)</f>
        <v>0</v>
      </c>
      <c r="AL131" s="46"/>
      <c r="AM131" s="129">
        <f>+'N EERR TERRA'!H24</f>
        <v>0</v>
      </c>
      <c r="AN131" s="30">
        <f>IF(AND(AM4=0,AM131&gt;=0), "",AM131/AM4)</f>
        <v>0</v>
      </c>
      <c r="AO131" s="46"/>
      <c r="AP131" s="30" t="str">
        <f t="shared" si="42"/>
        <v/>
      </c>
      <c r="AQ131" s="130">
        <f t="shared" si="63"/>
        <v>0</v>
      </c>
      <c r="AR131" s="30">
        <f>IF(AND(AQ4=0,AQ131&gt;=0), "",AQ131/AQ4)</f>
        <v>0</v>
      </c>
      <c r="AS131" s="46"/>
      <c r="AT131" s="131">
        <f t="shared" si="122"/>
        <v>0</v>
      </c>
      <c r="AU131" s="30" t="str">
        <f>IF(AND(AT4=0,AT131&gt;=0), "",AT131/AT4)</f>
        <v/>
      </c>
      <c r="AV131" s="47" t="str">
        <f t="shared" si="101"/>
        <v/>
      </c>
      <c r="AW131" s="131">
        <f t="shared" si="130"/>
        <v>0</v>
      </c>
      <c r="AX131" s="30">
        <f>IF(AND(AW4=0,AW131&gt;=0), "",AW131/AW4)</f>
        <v>0</v>
      </c>
      <c r="AY131" s="46"/>
      <c r="AZ131" s="131">
        <f t="shared" si="123"/>
        <v>0</v>
      </c>
      <c r="BA131" s="30" t="str">
        <f>IF(AND(AZ4=0,AZ131&gt;=0), "",AZ131/AZ4)</f>
        <v/>
      </c>
      <c r="BB131" s="47" t="str">
        <f t="shared" si="102"/>
        <v/>
      </c>
      <c r="BC131" s="129">
        <f>+'N EERR TERRA'!I24</f>
        <v>0</v>
      </c>
      <c r="BD131" s="30" t="str">
        <f>IF(AND(BC4=0,BC131&gt;=0), "",BC131/BC4)</f>
        <v/>
      </c>
      <c r="BE131" s="46"/>
      <c r="BF131" s="30" t="str">
        <f t="shared" si="103"/>
        <v/>
      </c>
      <c r="BG131" s="130">
        <f t="shared" si="131"/>
        <v>0</v>
      </c>
      <c r="BH131" s="30">
        <f>IF(AND(BG4=0,BG131&gt;=0), "",BG131/BG4)</f>
        <v>0</v>
      </c>
      <c r="BI131" s="46"/>
      <c r="BJ131" s="129">
        <f>+'N EERR TERRA'!J24</f>
        <v>0</v>
      </c>
      <c r="BK131" s="30" t="str">
        <f>IF(AND(BJ4=0,BJ131&gt;=0), "",BJ131/BJ4)</f>
        <v/>
      </c>
      <c r="BL131" s="46"/>
      <c r="BM131" s="30" t="str">
        <f t="shared" si="43"/>
        <v/>
      </c>
      <c r="BN131" s="130">
        <f t="shared" si="132"/>
        <v>0</v>
      </c>
      <c r="BO131" s="30">
        <f>IF(AND(BN4=0,BN131&gt;=0), "",BN131/BN4)</f>
        <v>0</v>
      </c>
      <c r="BP131" s="46"/>
      <c r="BQ131" s="129">
        <f>+'N EERR TERRA'!K24</f>
        <v>0</v>
      </c>
      <c r="BR131" s="30" t="str">
        <f>IF(AND(BQ4=0,BQ131&gt;=0), "",BQ131/BQ4)</f>
        <v/>
      </c>
      <c r="BS131" s="46"/>
      <c r="BT131" s="30" t="str">
        <f t="shared" si="44"/>
        <v/>
      </c>
      <c r="BU131" s="130">
        <f t="shared" si="124"/>
        <v>0</v>
      </c>
      <c r="BV131" s="30">
        <f>IF(AND(BU4=0,BU131&gt;=0), "",BU131/BU4)</f>
        <v>0</v>
      </c>
      <c r="BW131" s="46"/>
      <c r="BX131" s="131">
        <f t="shared" si="125"/>
        <v>0</v>
      </c>
      <c r="BY131" s="30" t="str">
        <f>IF(AND(BX4=0,BX131&gt;=0), "",BX131/BX4)</f>
        <v/>
      </c>
      <c r="BZ131" s="47" t="str">
        <f t="shared" si="45"/>
        <v/>
      </c>
      <c r="CA131" s="129">
        <f>+'N EERR TERRA'!L24</f>
        <v>0</v>
      </c>
      <c r="CB131" s="30" t="str">
        <f>IF(AND(CA4=0,CA131&gt;=0), "",CA131/CA4)</f>
        <v/>
      </c>
      <c r="CC131" s="46"/>
      <c r="CD131" s="30" t="str">
        <f t="shared" si="104"/>
        <v/>
      </c>
      <c r="CE131" s="130">
        <f t="shared" si="126"/>
        <v>0</v>
      </c>
      <c r="CF131" s="30">
        <f>IF(AND(CE4=0,CE131&gt;=0), "",CE131/CE4)</f>
        <v>0</v>
      </c>
      <c r="CG131" s="46"/>
      <c r="CH131" s="129">
        <f>+'N EERR TERRA'!M24</f>
        <v>0</v>
      </c>
      <c r="CI131" s="30" t="str">
        <f>IF(AND(CH4=0,CH131&gt;=0), "",CH131/CH4)</f>
        <v/>
      </c>
      <c r="CJ131" s="46"/>
      <c r="CK131" s="30" t="str">
        <f t="shared" si="46"/>
        <v/>
      </c>
      <c r="CL131" s="130">
        <f t="shared" si="127"/>
        <v>0</v>
      </c>
      <c r="CM131" s="30">
        <f>IF(AND(CL4=0,CL131&gt;=0), "",CL131/CL4)</f>
        <v>0</v>
      </c>
      <c r="CN131" s="46"/>
      <c r="CO131" s="129">
        <f>+'N EERR TERRA'!N24</f>
        <v>0</v>
      </c>
      <c r="CP131" s="30" t="str">
        <f>IF(AND(CO4=0,CO131&gt;=0), "",CO131/CO4)</f>
        <v/>
      </c>
      <c r="CQ131" s="46"/>
      <c r="CR131" s="30" t="str">
        <f t="shared" si="47"/>
        <v/>
      </c>
      <c r="CS131" s="130">
        <f t="shared" si="128"/>
        <v>0</v>
      </c>
      <c r="CT131" s="30">
        <f>IF(AND(CS4=0,CS131&gt;=0), "",CS131/CS4)</f>
        <v>0</v>
      </c>
      <c r="CU131" s="46"/>
      <c r="CV131" s="131">
        <f t="shared" si="129"/>
        <v>0</v>
      </c>
      <c r="CW131" s="30" t="str">
        <f>IF(AND(CV4=0,CV131&gt;=0), "",CV131/CV4)</f>
        <v/>
      </c>
      <c r="CX131" s="47" t="str">
        <f t="shared" si="48"/>
        <v/>
      </c>
    </row>
    <row r="132" spans="1:219" s="6" customFormat="1" hidden="1" outlineLevel="1" x14ac:dyDescent="0.3">
      <c r="A132" s="29" t="s">
        <v>110</v>
      </c>
      <c r="B132" s="129">
        <f>+'N EERR TERRA'!B25</f>
        <v>0</v>
      </c>
      <c r="C132" s="30" t="str">
        <f>IF(AND(B4=0,B132&gt;=0), "",B132/B4)</f>
        <v/>
      </c>
      <c r="D132" s="46"/>
      <c r="E132" s="129">
        <f>+'N EERR TERRA'!C25</f>
        <v>0</v>
      </c>
      <c r="F132" s="30">
        <f>IF(AND(E4=0,E132&gt;=0), "",E132/E4)</f>
        <v>0</v>
      </c>
      <c r="G132" s="46"/>
      <c r="H132" s="129">
        <f>+'N EERR TERRA'!D25</f>
        <v>0</v>
      </c>
      <c r="I132" s="30">
        <f>IF(AND(H4=0,H132&gt;=0), "",H132/H4)</f>
        <v>0</v>
      </c>
      <c r="J132" s="46"/>
      <c r="K132" s="30" t="str">
        <f t="shared" si="97"/>
        <v/>
      </c>
      <c r="L132" s="130">
        <f t="shared" si="119"/>
        <v>0</v>
      </c>
      <c r="M132" s="30">
        <f>IF(AND(L4=0,L132&gt;=0), "",L132/L4)</f>
        <v>0</v>
      </c>
      <c r="N132" s="46"/>
      <c r="O132" s="129">
        <f>+'N EERR TERRA'!E25</f>
        <v>0</v>
      </c>
      <c r="P132" s="30">
        <f>IF(AND(O4=0,O132&gt;=0), "",O132/O4)</f>
        <v>0</v>
      </c>
      <c r="Q132" s="46"/>
      <c r="R132" s="30" t="str">
        <f t="shared" si="98"/>
        <v/>
      </c>
      <c r="S132" s="130">
        <f>+L132+O132</f>
        <v>0</v>
      </c>
      <c r="T132" s="30">
        <f>IF(AND(S4=0,S132&gt;=0), "",S132/S4)</f>
        <v>0</v>
      </c>
      <c r="U132" s="46"/>
      <c r="V132" s="131"/>
      <c r="W132" s="30" t="str">
        <f>IF(AND(V4=0,V132&gt;=0), "",V132/V4)</f>
        <v/>
      </c>
      <c r="X132" s="47" t="str">
        <f t="shared" si="99"/>
        <v/>
      </c>
      <c r="Y132" s="129">
        <f>+'N EERR TERRA'!F25</f>
        <v>0</v>
      </c>
      <c r="Z132" s="30">
        <f>IF(AND(Y4=0,Y132&gt;=0), "",Y132/Y4)</f>
        <v>0</v>
      </c>
      <c r="AA132" s="46"/>
      <c r="AB132" s="30" t="str">
        <f t="shared" si="100"/>
        <v/>
      </c>
      <c r="AC132" s="130">
        <f t="shared" si="121"/>
        <v>0</v>
      </c>
      <c r="AD132" s="30">
        <f>IF(AND(AC4=0,AC132&gt;=0), "",AC132/AC4)</f>
        <v>0</v>
      </c>
      <c r="AE132" s="46"/>
      <c r="AF132" s="129">
        <f>+'N EERR TERRA'!G25</f>
        <v>0</v>
      </c>
      <c r="AG132" s="30">
        <f>IF(AND(AF4=0,AF132&gt;=0), "",AF132/AF4)</f>
        <v>0</v>
      </c>
      <c r="AH132" s="46"/>
      <c r="AI132" s="30" t="str">
        <f t="shared" ref="AI132:AI139" si="133">IF(AND(Y132=0,AF132&gt;0),100%,IF(AND(Y132&lt;0,AF132=0),(Y132-AF132)/Y132,IF(AND(Y132&gt;0,AF132&gt;0),(AF132-Y132)/Y132,IF(AND(Y132=0,AF132=0),"",(AF132-Y132)/Y132))))</f>
        <v/>
      </c>
      <c r="AJ132" s="130">
        <f t="shared" si="62"/>
        <v>0</v>
      </c>
      <c r="AK132" s="30">
        <f>IF(AND(AJ4=0,AJ132&gt;=0), "",AJ132/AJ4)</f>
        <v>0</v>
      </c>
      <c r="AL132" s="46"/>
      <c r="AM132" s="129">
        <f>+'N EERR TERRA'!H25</f>
        <v>0</v>
      </c>
      <c r="AN132" s="30">
        <f>IF(AND(AM4=0,AM132&gt;=0), "",AM132/AM4)</f>
        <v>0</v>
      </c>
      <c r="AO132" s="46"/>
      <c r="AP132" s="30" t="str">
        <f t="shared" ref="AP132:AP139" si="134">IF(AND(AF132=0,AM132&gt;0),100%,IF(AND(AF132&lt;0,AM132=0),(AF132-AM132)/AF132,IF(AND(AF132&gt;0,AM132&gt;0),(AM132-AF132)/AF132,IF(AND(AF132=0,AM132=0),"",(AM132-AF132)/AF132))))</f>
        <v/>
      </c>
      <c r="AQ132" s="130">
        <f t="shared" si="63"/>
        <v>0</v>
      </c>
      <c r="AR132" s="30">
        <f>IF(AND(AQ4=0,AQ132&gt;=0), "",AQ132/AQ4)</f>
        <v>0</v>
      </c>
      <c r="AS132" s="46"/>
      <c r="AT132" s="131">
        <f t="shared" si="122"/>
        <v>0</v>
      </c>
      <c r="AU132" s="30" t="str">
        <f>IF(AND(AT4=0,AT132&gt;=0), "",AT132/AT4)</f>
        <v/>
      </c>
      <c r="AV132" s="47" t="str">
        <f t="shared" si="101"/>
        <v/>
      </c>
      <c r="AW132" s="131">
        <f t="shared" si="130"/>
        <v>0</v>
      </c>
      <c r="AX132" s="30">
        <f>IF(AND(AW4=0,AW132&gt;=0), "",AW132/AW4)</f>
        <v>0</v>
      </c>
      <c r="AY132" s="46"/>
      <c r="AZ132" s="131">
        <f t="shared" si="123"/>
        <v>0</v>
      </c>
      <c r="BA132" s="30" t="str">
        <f>IF(AND(AZ4=0,AZ132&gt;=0), "",AZ132/AZ4)</f>
        <v/>
      </c>
      <c r="BB132" s="47" t="str">
        <f t="shared" si="102"/>
        <v/>
      </c>
      <c r="BC132" s="129">
        <f>+'N EERR TERRA'!I25</f>
        <v>0</v>
      </c>
      <c r="BD132" s="30" t="str">
        <f>IF(AND(BC4=0,BC132&gt;=0), "",BC132/BC4)</f>
        <v/>
      </c>
      <c r="BE132" s="46"/>
      <c r="BF132" s="30" t="str">
        <f t="shared" si="103"/>
        <v/>
      </c>
      <c r="BG132" s="130">
        <f t="shared" si="131"/>
        <v>0</v>
      </c>
      <c r="BH132" s="30">
        <f>IF(AND(BG4=0,BG132&gt;=0), "",BG132/BG4)</f>
        <v>0</v>
      </c>
      <c r="BI132" s="46"/>
      <c r="BJ132" s="129">
        <f>+'N EERR TERRA'!J25</f>
        <v>0</v>
      </c>
      <c r="BK132" s="30" t="str">
        <f>IF(AND(BJ4=0,BJ132&gt;=0), "",BJ132/BJ4)</f>
        <v/>
      </c>
      <c r="BL132" s="46"/>
      <c r="BM132" s="30" t="str">
        <f t="shared" ref="BM132:BM139" si="135">IF(AND(BC132=0,BJ132&gt;0),100%,IF(AND(BC132&lt;0,BJ132=0),(BC132-BJ132)/BC132,IF(AND(BC132&gt;0,BJ132&gt;0),(BJ132-BC132)/BC132,IF(AND(BC132=0,BJ132=0),"",(BJ132-BC132)/BC132))))</f>
        <v/>
      </c>
      <c r="BN132" s="130">
        <f t="shared" si="132"/>
        <v>0</v>
      </c>
      <c r="BO132" s="30">
        <f>IF(AND(BN4=0,BN132&gt;=0), "",BN132/BN4)</f>
        <v>0</v>
      </c>
      <c r="BP132" s="46"/>
      <c r="BQ132" s="129">
        <f>+'N EERR TERRA'!K25</f>
        <v>0</v>
      </c>
      <c r="BR132" s="30" t="str">
        <f>IF(AND(BQ4=0,BQ132&gt;=0), "",BQ132/BQ4)</f>
        <v/>
      </c>
      <c r="BS132" s="46"/>
      <c r="BT132" s="30" t="str">
        <f t="shared" ref="BT132:BT139" si="136">IF(AND(BJ132=0,BQ132&gt;0),100%,IF(AND(BJ132&lt;0,BQ132=0),(BJ132-BQ132)/BJ132,IF(AND(BJ132&gt;0,BQ132&gt;0),(BQ132-BJ132)/BJ132,IF(AND(BJ132=0,BQ132=0),"",(BQ132-BJ132)/BJ132))))</f>
        <v/>
      </c>
      <c r="BU132" s="130">
        <f t="shared" si="124"/>
        <v>0</v>
      </c>
      <c r="BV132" s="30">
        <f>IF(AND(BU4=0,BU132&gt;=0), "",BU132/BU4)</f>
        <v>0</v>
      </c>
      <c r="BW132" s="46"/>
      <c r="BX132" s="131">
        <f t="shared" si="125"/>
        <v>0</v>
      </c>
      <c r="BY132" s="30" t="str">
        <f>IF(AND(BX4=0,BX132&gt;=0), "",BX132/BX4)</f>
        <v/>
      </c>
      <c r="BZ132" s="47" t="str">
        <f t="shared" ref="BZ132:BZ139" si="137">IF(AND(BX132=0,BU132&gt;0),100%,IF(AND(BX132&lt;0,BU132=0),(BX132-BU132)/BX132,IF(AND(BX132&gt;0,BU132&gt;0),(BU132-BX132)/BX132,IF(AND(BX132=0,BU132=0),"",(BU132-BX132)/BX132))))</f>
        <v/>
      </c>
      <c r="CA132" s="129">
        <f>+'N EERR TERRA'!L25</f>
        <v>0</v>
      </c>
      <c r="CB132" s="30" t="str">
        <f>IF(AND(CA4=0,CA132&gt;=0), "",CA132/CA4)</f>
        <v/>
      </c>
      <c r="CC132" s="46"/>
      <c r="CD132" s="30" t="str">
        <f t="shared" si="104"/>
        <v/>
      </c>
      <c r="CE132" s="130">
        <f t="shared" si="126"/>
        <v>0</v>
      </c>
      <c r="CF132" s="30">
        <f>IF(AND(CE4=0,CE132&gt;=0), "",CE132/CE4)</f>
        <v>0</v>
      </c>
      <c r="CG132" s="46"/>
      <c r="CH132" s="129">
        <f>+'N EERR TERRA'!M25</f>
        <v>0</v>
      </c>
      <c r="CI132" s="30" t="str">
        <f>IF(AND(CH4=0,CH132&gt;=0), "",CH132/CH4)</f>
        <v/>
      </c>
      <c r="CJ132" s="46"/>
      <c r="CK132" s="30" t="str">
        <f t="shared" ref="CK132:CK139" si="138">IF(AND(CA132=0,CH132&gt;0),100%,IF(AND(CA132&lt;0,CH132=0),(CA132-CH132)/CA132,IF(AND(CA132&gt;0,CH132&gt;0),(CH132-CA132)/CA132,IF(AND(CA132=0,CH132=0),"",(CH132-CA132)/CA132))))</f>
        <v/>
      </c>
      <c r="CL132" s="130">
        <f t="shared" si="127"/>
        <v>0</v>
      </c>
      <c r="CM132" s="30">
        <f>IF(AND(CL4=0,CL132&gt;=0), "",CL132/CL4)</f>
        <v>0</v>
      </c>
      <c r="CN132" s="46"/>
      <c r="CO132" s="129">
        <f>+'N EERR TERRA'!N25</f>
        <v>0</v>
      </c>
      <c r="CP132" s="30" t="str">
        <f>IF(AND(CO4=0,CO132&gt;=0), "",CO132/CO4)</f>
        <v/>
      </c>
      <c r="CQ132" s="46"/>
      <c r="CR132" s="30" t="str">
        <f t="shared" ref="CR132:CR139" si="139">IF(AND(CH132=0,CO132&gt;0),100%,IF(AND(CH132&lt;0,CO132=0),(CH132-CO132)/CH132,IF(AND(CH132&gt;0,CO132&gt;0),(CO132-CH132)/CH132,IF(AND(CH132=0,CO132=0),"",(CO132-CH132)/CH132))))</f>
        <v/>
      </c>
      <c r="CS132" s="130">
        <f t="shared" si="128"/>
        <v>0</v>
      </c>
      <c r="CT132" s="30">
        <f>IF(AND(CS4=0,CS132&gt;=0), "",CS132/CS4)</f>
        <v>0</v>
      </c>
      <c r="CU132" s="46"/>
      <c r="CV132" s="131">
        <f t="shared" si="129"/>
        <v>0</v>
      </c>
      <c r="CW132" s="30" t="str">
        <f>IF(AND(CV4=0,CV132&gt;=0), "",CV132/CV4)</f>
        <v/>
      </c>
      <c r="CX132" s="47" t="str">
        <f t="shared" ref="CX132:CX139" si="140">IF(AND(CV132=0,CS132&gt;0),100%,IF(AND(CV132&lt;0,CS132=0),(CV132-CS132)/CV132,IF(AND(CV132&gt;0,CS132&gt;0),(CS132-CV132)/CV132,IF(AND(CV132=0,CS132=0),"",(CS132-CV132)/CV132))))</f>
        <v/>
      </c>
    </row>
    <row r="133" spans="1:219" s="6" customFormat="1" hidden="1" outlineLevel="1" x14ac:dyDescent="0.3">
      <c r="A133" s="29" t="s">
        <v>111</v>
      </c>
      <c r="B133" s="129">
        <f>+'N EERR TERRA'!B26</f>
        <v>0</v>
      </c>
      <c r="C133" s="30" t="str">
        <f>IF(AND(B4=0,B133&gt;=0), "",B133/B4)</f>
        <v/>
      </c>
      <c r="D133" s="46"/>
      <c r="E133" s="129">
        <f>+'N EERR TERRA'!C26</f>
        <v>0</v>
      </c>
      <c r="F133" s="30">
        <f>IF(AND(E4=0,E133&gt;=0), "",E133/E4)</f>
        <v>0</v>
      </c>
      <c r="G133" s="46"/>
      <c r="H133" s="129">
        <f>+'N EERR TERRA'!D26</f>
        <v>0</v>
      </c>
      <c r="I133" s="30">
        <f>IF(AND(H4=0,H133&gt;=0), "",H133/H4)</f>
        <v>0</v>
      </c>
      <c r="J133" s="46"/>
      <c r="K133" s="30" t="str">
        <f t="shared" si="97"/>
        <v/>
      </c>
      <c r="L133" s="130">
        <f t="shared" si="119"/>
        <v>0</v>
      </c>
      <c r="M133" s="30">
        <f>IF(AND(L4=0,L133&gt;=0), "",L133/L4)</f>
        <v>0</v>
      </c>
      <c r="N133" s="46"/>
      <c r="O133" s="129">
        <f>+'N EERR TERRA'!E26</f>
        <v>0</v>
      </c>
      <c r="P133" s="30">
        <f>IF(AND(O4=0,O133&gt;=0), "",O133/O4)</f>
        <v>0</v>
      </c>
      <c r="Q133" s="46"/>
      <c r="R133" s="30" t="str">
        <f t="shared" si="98"/>
        <v/>
      </c>
      <c r="S133" s="130">
        <f t="shared" si="120"/>
        <v>0</v>
      </c>
      <c r="T133" s="30">
        <f>IF(AND(S4=0,S133&gt;=0), "",S133/S4)</f>
        <v>0</v>
      </c>
      <c r="U133" s="46"/>
      <c r="V133" s="131"/>
      <c r="W133" s="30" t="str">
        <f>IF(AND(V4=0,V133&gt;=0), "",V133/V4)</f>
        <v/>
      </c>
      <c r="X133" s="47" t="str">
        <f t="shared" si="99"/>
        <v/>
      </c>
      <c r="Y133" s="129">
        <f>+'N EERR TERRA'!F26</f>
        <v>0</v>
      </c>
      <c r="Z133" s="30">
        <f>IF(AND(Y4=0,Y133&gt;=0), "",Y133/Y4)</f>
        <v>0</v>
      </c>
      <c r="AA133" s="46"/>
      <c r="AB133" s="30" t="str">
        <f t="shared" si="100"/>
        <v/>
      </c>
      <c r="AC133" s="130">
        <f t="shared" si="121"/>
        <v>0</v>
      </c>
      <c r="AD133" s="30">
        <f>IF(AND(AC4=0,AC133&gt;=0), "",AC133/AC4)</f>
        <v>0</v>
      </c>
      <c r="AE133" s="46"/>
      <c r="AF133" s="129">
        <f>+'N EERR TERRA'!G26</f>
        <v>0</v>
      </c>
      <c r="AG133" s="30">
        <f>IF(AND(AF4=0,AF133&gt;=0), "",AF133/AF4)</f>
        <v>0</v>
      </c>
      <c r="AH133" s="46"/>
      <c r="AI133" s="30" t="str">
        <f t="shared" si="133"/>
        <v/>
      </c>
      <c r="AJ133" s="130">
        <f t="shared" si="62"/>
        <v>0</v>
      </c>
      <c r="AK133" s="30">
        <f>IF(AND(AJ4=0,AJ133&gt;=0), "",AJ133/AJ4)</f>
        <v>0</v>
      </c>
      <c r="AL133" s="46"/>
      <c r="AM133" s="129">
        <f>+'N EERR TERRA'!H26</f>
        <v>0</v>
      </c>
      <c r="AN133" s="30">
        <f>IF(AND(AM4=0,AM133&gt;=0), "",AM133/AM4)</f>
        <v>0</v>
      </c>
      <c r="AO133" s="46"/>
      <c r="AP133" s="30" t="str">
        <f t="shared" si="134"/>
        <v/>
      </c>
      <c r="AQ133" s="130">
        <f t="shared" si="63"/>
        <v>0</v>
      </c>
      <c r="AR133" s="30">
        <f>IF(AND(AQ4=0,AQ133&gt;=0), "",AQ133/AQ4)</f>
        <v>0</v>
      </c>
      <c r="AS133" s="46"/>
      <c r="AT133" s="131">
        <f t="shared" si="122"/>
        <v>0</v>
      </c>
      <c r="AU133" s="30" t="str">
        <f>IF(AND(AT4=0,AT133&gt;=0), "",AT133/AT4)</f>
        <v/>
      </c>
      <c r="AV133" s="47" t="str">
        <f t="shared" si="101"/>
        <v/>
      </c>
      <c r="AW133" s="131">
        <f t="shared" si="130"/>
        <v>0</v>
      </c>
      <c r="AX133" s="30">
        <f>IF(AND(AW4=0,AW133&gt;=0), "",AW133/AW4)</f>
        <v>0</v>
      </c>
      <c r="AY133" s="46"/>
      <c r="AZ133" s="131">
        <f t="shared" si="123"/>
        <v>0</v>
      </c>
      <c r="BA133" s="30" t="str">
        <f>IF(AND(AZ4=0,AZ133&gt;=0), "",AZ133/AZ4)</f>
        <v/>
      </c>
      <c r="BB133" s="47" t="str">
        <f t="shared" si="102"/>
        <v/>
      </c>
      <c r="BC133" s="129">
        <f>+'N EERR TERRA'!I26</f>
        <v>0</v>
      </c>
      <c r="BD133" s="30" t="str">
        <f>IF(AND(BC4=0,BC133&gt;=0), "",BC133/BC4)</f>
        <v/>
      </c>
      <c r="BE133" s="46"/>
      <c r="BF133" s="30" t="str">
        <f t="shared" si="103"/>
        <v/>
      </c>
      <c r="BG133" s="130">
        <f t="shared" si="131"/>
        <v>0</v>
      </c>
      <c r="BH133" s="30">
        <f>IF(AND(BG4=0,BG133&gt;=0), "",BG133/BG4)</f>
        <v>0</v>
      </c>
      <c r="BI133" s="46"/>
      <c r="BJ133" s="129">
        <f>+'N EERR TERRA'!J26</f>
        <v>0</v>
      </c>
      <c r="BK133" s="30" t="str">
        <f>IF(AND(BJ4=0,BJ133&gt;=0), "",BJ133/BJ4)</f>
        <v/>
      </c>
      <c r="BL133" s="46"/>
      <c r="BM133" s="30" t="str">
        <f t="shared" si="135"/>
        <v/>
      </c>
      <c r="BN133" s="130">
        <f t="shared" si="132"/>
        <v>0</v>
      </c>
      <c r="BO133" s="30">
        <f>IF(AND(BN4=0,BN133&gt;=0), "",BN133/BN4)</f>
        <v>0</v>
      </c>
      <c r="BP133" s="46"/>
      <c r="BQ133" s="129">
        <f>+'N EERR TERRA'!K26</f>
        <v>0</v>
      </c>
      <c r="BR133" s="30" t="str">
        <f>IF(AND(BQ4=0,BQ133&gt;=0), "",BQ133/BQ4)</f>
        <v/>
      </c>
      <c r="BS133" s="46"/>
      <c r="BT133" s="30" t="str">
        <f t="shared" si="136"/>
        <v/>
      </c>
      <c r="BU133" s="130">
        <f t="shared" si="124"/>
        <v>0</v>
      </c>
      <c r="BV133" s="30">
        <f>IF(AND(BU4=0,BU133&gt;=0), "",BU133/BU4)</f>
        <v>0</v>
      </c>
      <c r="BW133" s="46"/>
      <c r="BX133" s="131">
        <f t="shared" si="125"/>
        <v>0</v>
      </c>
      <c r="BY133" s="30" t="str">
        <f>IF(AND(BX4=0,BX133&gt;=0), "",BX133/BX4)</f>
        <v/>
      </c>
      <c r="BZ133" s="47" t="str">
        <f t="shared" si="137"/>
        <v/>
      </c>
      <c r="CA133" s="129">
        <f>+'N EERR TERRA'!L26</f>
        <v>0</v>
      </c>
      <c r="CB133" s="30" t="str">
        <f>IF(AND(CA4=0,CA133&gt;=0), "",CA133/CA4)</f>
        <v/>
      </c>
      <c r="CC133" s="46"/>
      <c r="CD133" s="30" t="str">
        <f t="shared" si="104"/>
        <v/>
      </c>
      <c r="CE133" s="130">
        <f t="shared" si="126"/>
        <v>0</v>
      </c>
      <c r="CF133" s="30">
        <f>IF(AND(CE4=0,CE133&gt;=0), "",CE133/CE4)</f>
        <v>0</v>
      </c>
      <c r="CG133" s="46"/>
      <c r="CH133" s="129">
        <f>+'N EERR TERRA'!M26</f>
        <v>0</v>
      </c>
      <c r="CI133" s="30" t="str">
        <f>IF(AND(CH4=0,CH133&gt;=0), "",CH133/CH4)</f>
        <v/>
      </c>
      <c r="CJ133" s="46"/>
      <c r="CK133" s="30" t="str">
        <f t="shared" si="138"/>
        <v/>
      </c>
      <c r="CL133" s="130">
        <f t="shared" si="127"/>
        <v>0</v>
      </c>
      <c r="CM133" s="30">
        <f>IF(AND(CL4=0,CL133&gt;=0), "",CL133/CL4)</f>
        <v>0</v>
      </c>
      <c r="CN133" s="46"/>
      <c r="CO133" s="129">
        <f>+'N EERR TERRA'!N26</f>
        <v>0</v>
      </c>
      <c r="CP133" s="30" t="str">
        <f>IF(AND(CO4=0,CO133&gt;=0), "",CO133/CO4)</f>
        <v/>
      </c>
      <c r="CQ133" s="46"/>
      <c r="CR133" s="30" t="str">
        <f t="shared" si="139"/>
        <v/>
      </c>
      <c r="CS133" s="130">
        <f t="shared" si="128"/>
        <v>0</v>
      </c>
      <c r="CT133" s="30">
        <f>IF(AND(CS4=0,CS133&gt;=0), "",CS133/CS4)</f>
        <v>0</v>
      </c>
      <c r="CU133" s="46"/>
      <c r="CV133" s="131">
        <f t="shared" si="129"/>
        <v>0</v>
      </c>
      <c r="CW133" s="30" t="str">
        <f>IF(AND(CV4=0,CV133&gt;=0), "",CV133/CV4)</f>
        <v/>
      </c>
      <c r="CX133" s="47" t="str">
        <f t="shared" si="140"/>
        <v/>
      </c>
    </row>
    <row r="134" spans="1:219" s="6" customFormat="1" hidden="1" outlineLevel="1" x14ac:dyDescent="0.3">
      <c r="A134" s="29" t="s">
        <v>112</v>
      </c>
      <c r="B134" s="129">
        <f>+'N EERR TERRA'!B27</f>
        <v>0</v>
      </c>
      <c r="C134" s="30" t="str">
        <f>IF(AND(B4=0,B134&gt;=0), "",B134/B4)</f>
        <v/>
      </c>
      <c r="D134" s="46"/>
      <c r="E134" s="129">
        <f>+'N EERR TERRA'!C27</f>
        <v>0.57202540317354533</v>
      </c>
      <c r="F134" s="30">
        <f>IF(AND(E4=0,E134&gt;=0), "",E134/E4)</f>
        <v>5.7720108932251053E-5</v>
      </c>
      <c r="G134" s="46"/>
      <c r="H134" s="129">
        <f>+'N EERR TERRA'!D27</f>
        <v>5.6240836951106689E-2</v>
      </c>
      <c r="I134" s="30">
        <f>IF(AND(H4=0,H134&gt;=0), "",H134/H4)</f>
        <v>7.332083650803887E-6</v>
      </c>
      <c r="J134" s="46"/>
      <c r="K134" s="30">
        <f t="shared" si="97"/>
        <v>-0.90168122492622249</v>
      </c>
      <c r="L134" s="130">
        <f t="shared" si="119"/>
        <v>0.62826624012465204</v>
      </c>
      <c r="M134" s="30">
        <f>IF(AND(L4=0,L134&gt;=0), "",L134/L4)</f>
        <v>3.5735841697074414E-5</v>
      </c>
      <c r="N134" s="46"/>
      <c r="O134" s="129">
        <f>+'N EERR TERRA'!E27</f>
        <v>0.19034947826704213</v>
      </c>
      <c r="P134" s="30">
        <f>IF(AND(O4=0,O134&gt;=0), "",O134/O4)</f>
        <v>1.1834880870579731E-5</v>
      </c>
      <c r="Q134" s="46"/>
      <c r="R134" s="30">
        <f t="shared" si="98"/>
        <v>2.3845420620700151</v>
      </c>
      <c r="S134" s="130">
        <f t="shared" si="120"/>
        <v>0.81861571839169422</v>
      </c>
      <c r="T134" s="30">
        <f>IF(AND(S4=0,S134&gt;=0), "",S134/S4)</f>
        <v>2.4316802776070593E-5</v>
      </c>
      <c r="U134" s="46"/>
      <c r="V134" s="131"/>
      <c r="W134" s="30" t="str">
        <f>IF(AND(V4=0,V134&gt;=0), "",V134/V4)</f>
        <v/>
      </c>
      <c r="X134" s="47">
        <f t="shared" si="99"/>
        <v>1</v>
      </c>
      <c r="Y134" s="129">
        <f>+'N EERR TERRA'!F27</f>
        <v>0</v>
      </c>
      <c r="Z134" s="30">
        <f>IF(AND(Y4=0,Y134&gt;=0), "",Y134/Y4)</f>
        <v>0</v>
      </c>
      <c r="AA134" s="46"/>
      <c r="AB134" s="30">
        <f t="shared" si="100"/>
        <v>-1</v>
      </c>
      <c r="AC134" s="130">
        <f t="shared" si="121"/>
        <v>0.81861571839169422</v>
      </c>
      <c r="AD134" s="30">
        <f>IF(AND(AC4=0,AC134&gt;=0), "",AC134/AC4)</f>
        <v>1.9253538759512826E-5</v>
      </c>
      <c r="AE134" s="46"/>
      <c r="AF134" s="129">
        <f>+'N EERR TERRA'!G27</f>
        <v>1.0227914253962684</v>
      </c>
      <c r="AG134" s="30">
        <f>IF(AND(AF4=0,AF134&gt;=0), "",AF134/AF4)</f>
        <v>6.83001734207416E-5</v>
      </c>
      <c r="AH134" s="46"/>
      <c r="AI134" s="30">
        <f t="shared" si="133"/>
        <v>1</v>
      </c>
      <c r="AJ134" s="130">
        <f t="shared" si="62"/>
        <v>1.8414071437879627</v>
      </c>
      <c r="AK134" s="30">
        <f>IF(AND(AJ4=0,AJ134&gt;=0), "",AJ134/AJ4)</f>
        <v>3.2028581743469219E-5</v>
      </c>
      <c r="AL134" s="46"/>
      <c r="AM134" s="129">
        <f>+'N EERR TERRA'!H27</f>
        <v>1.0508823648730881</v>
      </c>
      <c r="AN134" s="30">
        <f>IF(AND(AM4=0,AM134&gt;=0), "",AM134/AM4)</f>
        <v>9.0130673530208175E-5</v>
      </c>
      <c r="AO134" s="46"/>
      <c r="AP134" s="30">
        <f t="shared" si="134"/>
        <v>2.7464973580450303E-2</v>
      </c>
      <c r="AQ134" s="130">
        <f t="shared" si="63"/>
        <v>2.8922895086610509</v>
      </c>
      <c r="AR134" s="30">
        <f>IF(AND(AQ4=0,AQ134&gt;=0), "",AQ134/AQ4)</f>
        <v>4.1825003656130615E-5</v>
      </c>
      <c r="AS134" s="46"/>
      <c r="AT134" s="131">
        <f t="shared" si="122"/>
        <v>0</v>
      </c>
      <c r="AU134" s="30" t="str">
        <f>IF(AND(AT4=0,AT134&gt;=0), "",AT134/AT4)</f>
        <v/>
      </c>
      <c r="AV134" s="47">
        <f t="shared" si="101"/>
        <v>1</v>
      </c>
      <c r="AW134" s="131">
        <f t="shared" si="130"/>
        <v>0.48204825144350849</v>
      </c>
      <c r="AX134" s="30">
        <f>IF(AND(AW4=0,AW134&gt;=0), "",AW134/AW4)</f>
        <v>4.1825003656130622E-5</v>
      </c>
      <c r="AY134" s="46"/>
      <c r="AZ134" s="131">
        <f t="shared" si="123"/>
        <v>0</v>
      </c>
      <c r="BA134" s="30" t="str">
        <f>IF(AND(AZ4=0,AZ134&gt;=0), "",AZ134/AZ4)</f>
        <v/>
      </c>
      <c r="BB134" s="47">
        <f t="shared" si="102"/>
        <v>1</v>
      </c>
      <c r="BC134" s="129">
        <f>+'N EERR TERRA'!I27</f>
        <v>0</v>
      </c>
      <c r="BD134" s="30" t="str">
        <f>IF(AND(BC4=0,BC134&gt;=0), "",BC134/BC4)</f>
        <v/>
      </c>
      <c r="BE134" s="46"/>
      <c r="BF134" s="30">
        <f t="shared" si="103"/>
        <v>-1</v>
      </c>
      <c r="BG134" s="130">
        <f t="shared" si="131"/>
        <v>2.8922895086610509</v>
      </c>
      <c r="BH134" s="30">
        <f>IF(AND(BG4=0,BG134&gt;=0), "",BG134/BG4)</f>
        <v>4.1825003656130615E-5</v>
      </c>
      <c r="BI134" s="46"/>
      <c r="BJ134" s="129">
        <f>+'N EERR TERRA'!J27</f>
        <v>0</v>
      </c>
      <c r="BK134" s="30" t="str">
        <f>IF(AND(BJ4=0,BJ134&gt;=0), "",BJ134/BJ4)</f>
        <v/>
      </c>
      <c r="BL134" s="46"/>
      <c r="BM134" s="30" t="str">
        <f t="shared" si="135"/>
        <v/>
      </c>
      <c r="BN134" s="130">
        <f t="shared" si="132"/>
        <v>2.8922895086610509</v>
      </c>
      <c r="BO134" s="30">
        <f>IF(AND(BN4=0,BN134&gt;=0), "",BN134/BN4)</f>
        <v>4.1825003656130615E-5</v>
      </c>
      <c r="BP134" s="46"/>
      <c r="BQ134" s="129">
        <f>+'N EERR TERRA'!K27</f>
        <v>0</v>
      </c>
      <c r="BR134" s="30" t="str">
        <f>IF(AND(BQ4=0,BQ134&gt;=0), "",BQ134/BQ4)</f>
        <v/>
      </c>
      <c r="BS134" s="46"/>
      <c r="BT134" s="30" t="str">
        <f t="shared" si="136"/>
        <v/>
      </c>
      <c r="BU134" s="130">
        <f t="shared" si="124"/>
        <v>2.8922895086610509</v>
      </c>
      <c r="BV134" s="30">
        <f>IF(AND(BU4=0,BU134&gt;=0), "",BU134/BU4)</f>
        <v>4.1825003656130615E-5</v>
      </c>
      <c r="BW134" s="46"/>
      <c r="BX134" s="131">
        <f t="shared" si="125"/>
        <v>0</v>
      </c>
      <c r="BY134" s="30" t="str">
        <f>IF(AND(BX4=0,BX134&gt;=0), "",BX134/BX4)</f>
        <v/>
      </c>
      <c r="BZ134" s="47">
        <f t="shared" si="137"/>
        <v>1</v>
      </c>
      <c r="CA134" s="129">
        <f>+'N EERR TERRA'!L27</f>
        <v>0</v>
      </c>
      <c r="CB134" s="30" t="str">
        <f>IF(AND(CA4=0,CA134&gt;=0), "",CA134/CA4)</f>
        <v/>
      </c>
      <c r="CC134" s="46"/>
      <c r="CD134" s="30" t="str">
        <f t="shared" si="104"/>
        <v/>
      </c>
      <c r="CE134" s="130">
        <f t="shared" si="126"/>
        <v>2.8922895086610509</v>
      </c>
      <c r="CF134" s="30">
        <f>IF(AND(CE4=0,CE134&gt;=0), "",CE134/CE4)</f>
        <v>4.1825003656130615E-5</v>
      </c>
      <c r="CG134" s="46"/>
      <c r="CH134" s="129">
        <f>+'N EERR TERRA'!M27</f>
        <v>0</v>
      </c>
      <c r="CI134" s="30" t="str">
        <f>IF(AND(CH4=0,CH134&gt;=0), "",CH134/CH4)</f>
        <v/>
      </c>
      <c r="CJ134" s="46"/>
      <c r="CK134" s="30" t="str">
        <f t="shared" si="138"/>
        <v/>
      </c>
      <c r="CL134" s="130">
        <f t="shared" si="127"/>
        <v>2.8922895086610509</v>
      </c>
      <c r="CM134" s="30">
        <f>IF(AND(CL4=0,CL134&gt;=0), "",CL134/CL4)</f>
        <v>4.1825003656130615E-5</v>
      </c>
      <c r="CN134" s="46"/>
      <c r="CO134" s="129">
        <f>+'N EERR TERRA'!N27</f>
        <v>0</v>
      </c>
      <c r="CP134" s="30" t="str">
        <f>IF(AND(CO4=0,CO134&gt;=0), "",CO134/CO4)</f>
        <v/>
      </c>
      <c r="CQ134" s="46"/>
      <c r="CR134" s="30" t="str">
        <f t="shared" si="139"/>
        <v/>
      </c>
      <c r="CS134" s="130">
        <f t="shared" si="128"/>
        <v>2.8922895086610509</v>
      </c>
      <c r="CT134" s="30">
        <f>IF(AND(CS4=0,CS134&gt;=0), "",CS134/CS4)</f>
        <v>4.1825003656130615E-5</v>
      </c>
      <c r="CU134" s="46"/>
      <c r="CV134" s="131">
        <f t="shared" si="129"/>
        <v>0</v>
      </c>
      <c r="CW134" s="30" t="str">
        <f>IF(AND(CV4=0,CV134&gt;=0), "",CV134/CV4)</f>
        <v/>
      </c>
      <c r="CX134" s="47">
        <f t="shared" si="140"/>
        <v>1</v>
      </c>
    </row>
    <row r="135" spans="1:219" s="6" customFormat="1" hidden="1" outlineLevel="1" x14ac:dyDescent="0.3">
      <c r="A135" s="29"/>
      <c r="B135" s="129"/>
      <c r="C135" s="15"/>
      <c r="D135" s="46"/>
      <c r="E135" s="129"/>
      <c r="F135" s="15"/>
      <c r="G135" s="46"/>
      <c r="H135" s="129"/>
      <c r="I135" s="15"/>
      <c r="J135" s="46"/>
      <c r="K135" s="32" t="str">
        <f t="shared" si="97"/>
        <v/>
      </c>
      <c r="L135" s="130"/>
      <c r="M135" s="15"/>
      <c r="N135" s="46"/>
      <c r="O135" s="129"/>
      <c r="P135" s="15"/>
      <c r="Q135" s="46"/>
      <c r="R135" s="32" t="str">
        <f t="shared" si="98"/>
        <v/>
      </c>
      <c r="S135" s="130"/>
      <c r="T135" s="15"/>
      <c r="U135" s="46"/>
      <c r="V135" s="131"/>
      <c r="W135" s="15"/>
      <c r="X135" s="92" t="str">
        <f t="shared" si="99"/>
        <v/>
      </c>
      <c r="Y135" s="129"/>
      <c r="Z135" s="15"/>
      <c r="AA135" s="46"/>
      <c r="AB135" s="32" t="str">
        <f t="shared" si="100"/>
        <v/>
      </c>
      <c r="AC135" s="130"/>
      <c r="AD135" s="15"/>
      <c r="AE135" s="46"/>
      <c r="AF135" s="129"/>
      <c r="AG135" s="15"/>
      <c r="AH135" s="46"/>
      <c r="AI135" s="32" t="str">
        <f t="shared" si="133"/>
        <v/>
      </c>
      <c r="AJ135" s="130">
        <f t="shared" si="62"/>
        <v>0</v>
      </c>
      <c r="AK135" s="15"/>
      <c r="AL135" s="46"/>
      <c r="AM135" s="129"/>
      <c r="AN135" s="15"/>
      <c r="AO135" s="46"/>
      <c r="AP135" s="32" t="str">
        <f t="shared" si="134"/>
        <v/>
      </c>
      <c r="AQ135" s="130">
        <f t="shared" si="63"/>
        <v>0</v>
      </c>
      <c r="AR135" s="15"/>
      <c r="AS135" s="46"/>
      <c r="AT135" s="131">
        <f t="shared" si="122"/>
        <v>0</v>
      </c>
      <c r="AU135" s="15"/>
      <c r="AV135" s="92" t="str">
        <f t="shared" si="101"/>
        <v/>
      </c>
      <c r="AW135" s="131"/>
      <c r="AX135" s="15"/>
      <c r="AY135" s="46"/>
      <c r="AZ135" s="131">
        <f t="shared" si="123"/>
        <v>0</v>
      </c>
      <c r="BA135" s="15"/>
      <c r="BB135" s="92" t="str">
        <f t="shared" si="102"/>
        <v/>
      </c>
      <c r="BC135" s="129"/>
      <c r="BD135" s="15"/>
      <c r="BE135" s="46"/>
      <c r="BF135" s="32" t="str">
        <f t="shared" si="103"/>
        <v/>
      </c>
      <c r="BG135" s="130">
        <f t="shared" si="131"/>
        <v>0</v>
      </c>
      <c r="BH135" s="15"/>
      <c r="BI135" s="46"/>
      <c r="BJ135" s="129"/>
      <c r="BK135" s="15"/>
      <c r="BL135" s="46"/>
      <c r="BM135" s="32" t="str">
        <f t="shared" si="135"/>
        <v/>
      </c>
      <c r="BN135" s="130">
        <f t="shared" si="132"/>
        <v>0</v>
      </c>
      <c r="BO135" s="15"/>
      <c r="BP135" s="46"/>
      <c r="BQ135" s="129"/>
      <c r="BR135" s="15"/>
      <c r="BS135" s="46"/>
      <c r="BT135" s="32" t="str">
        <f t="shared" si="136"/>
        <v/>
      </c>
      <c r="BU135" s="130">
        <f t="shared" si="124"/>
        <v>0</v>
      </c>
      <c r="BV135" s="15"/>
      <c r="BW135" s="46"/>
      <c r="BX135" s="131">
        <f t="shared" si="125"/>
        <v>0</v>
      </c>
      <c r="BY135" s="15"/>
      <c r="BZ135" s="92" t="str">
        <f t="shared" si="137"/>
        <v/>
      </c>
      <c r="CA135" s="129"/>
      <c r="CB135" s="15"/>
      <c r="CC135" s="46"/>
      <c r="CD135" s="32" t="str">
        <f t="shared" si="104"/>
        <v/>
      </c>
      <c r="CE135" s="130"/>
      <c r="CF135" s="15"/>
      <c r="CG135" s="46"/>
      <c r="CH135" s="129"/>
      <c r="CI135" s="15"/>
      <c r="CJ135" s="46"/>
      <c r="CK135" s="32" t="str">
        <f t="shared" si="138"/>
        <v/>
      </c>
      <c r="CL135" s="130">
        <f t="shared" si="127"/>
        <v>0</v>
      </c>
      <c r="CM135" s="15"/>
      <c r="CN135" s="46"/>
      <c r="CO135" s="129"/>
      <c r="CP135" s="15"/>
      <c r="CQ135" s="46"/>
      <c r="CR135" s="32" t="str">
        <f t="shared" si="139"/>
        <v/>
      </c>
      <c r="CS135" s="130">
        <f t="shared" si="128"/>
        <v>0</v>
      </c>
      <c r="CT135" s="15"/>
      <c r="CU135" s="46"/>
      <c r="CV135" s="131">
        <f t="shared" si="129"/>
        <v>0</v>
      </c>
      <c r="CW135" s="15"/>
      <c r="CX135" s="92" t="str">
        <f t="shared" si="140"/>
        <v/>
      </c>
    </row>
    <row r="136" spans="1:219" s="3" customFormat="1" hidden="1" outlineLevel="1" x14ac:dyDescent="0.3">
      <c r="B136" s="132"/>
      <c r="C136" s="15"/>
      <c r="D136" s="46"/>
      <c r="E136" s="132"/>
      <c r="F136" s="15"/>
      <c r="G136" s="46"/>
      <c r="H136" s="132"/>
      <c r="I136" s="15"/>
      <c r="J136" s="46"/>
      <c r="K136" s="15" t="str">
        <f t="shared" si="97"/>
        <v/>
      </c>
      <c r="L136" s="118"/>
      <c r="M136" s="15"/>
      <c r="N136" s="46"/>
      <c r="O136" s="132"/>
      <c r="P136" s="15"/>
      <c r="Q136" s="46"/>
      <c r="R136" s="15" t="str">
        <f t="shared" si="98"/>
        <v/>
      </c>
      <c r="S136" s="118"/>
      <c r="T136" s="15"/>
      <c r="U136" s="46"/>
      <c r="V136" s="133"/>
      <c r="W136" s="15"/>
      <c r="X136" s="46" t="str">
        <f t="shared" si="99"/>
        <v/>
      </c>
      <c r="Y136" s="132"/>
      <c r="Z136" s="15"/>
      <c r="AA136" s="46"/>
      <c r="AB136" s="15" t="str">
        <f t="shared" si="100"/>
        <v/>
      </c>
      <c r="AC136" s="118"/>
      <c r="AD136" s="15"/>
      <c r="AE136" s="46"/>
      <c r="AF136" s="132"/>
      <c r="AG136" s="15"/>
      <c r="AH136" s="46"/>
      <c r="AI136" s="15" t="str">
        <f t="shared" si="133"/>
        <v/>
      </c>
      <c r="AJ136" s="118">
        <f>+AC136+AF136</f>
        <v>0</v>
      </c>
      <c r="AK136" s="15"/>
      <c r="AL136" s="46"/>
      <c r="AM136" s="132"/>
      <c r="AN136" s="15"/>
      <c r="AO136" s="46"/>
      <c r="AP136" s="15" t="str">
        <f t="shared" si="134"/>
        <v/>
      </c>
      <c r="AQ136" s="118">
        <f>+AJ136+AM136</f>
        <v>0</v>
      </c>
      <c r="AR136" s="15"/>
      <c r="AS136" s="46"/>
      <c r="AT136" s="131">
        <f t="shared" si="122"/>
        <v>0</v>
      </c>
      <c r="AU136" s="15"/>
      <c r="AV136" s="46" t="str">
        <f t="shared" si="101"/>
        <v/>
      </c>
      <c r="AW136" s="131"/>
      <c r="AX136" s="15"/>
      <c r="AY136" s="46"/>
      <c r="AZ136" s="131">
        <f t="shared" si="123"/>
        <v>0</v>
      </c>
      <c r="BA136" s="15"/>
      <c r="BB136" s="46" t="str">
        <f t="shared" si="102"/>
        <v/>
      </c>
      <c r="BC136" s="132"/>
      <c r="BD136" s="15"/>
      <c r="BE136" s="46"/>
      <c r="BF136" s="15" t="str">
        <f t="shared" si="103"/>
        <v/>
      </c>
      <c r="BG136" s="130">
        <f t="shared" si="131"/>
        <v>0</v>
      </c>
      <c r="BH136" s="15"/>
      <c r="BI136" s="46"/>
      <c r="BJ136" s="132"/>
      <c r="BK136" s="15"/>
      <c r="BL136" s="46"/>
      <c r="BM136" s="15" t="str">
        <f t="shared" si="135"/>
        <v/>
      </c>
      <c r="BN136" s="118">
        <f t="shared" si="132"/>
        <v>0</v>
      </c>
      <c r="BO136" s="15"/>
      <c r="BP136" s="46"/>
      <c r="BQ136" s="132"/>
      <c r="BR136" s="15"/>
      <c r="BS136" s="46"/>
      <c r="BT136" s="15" t="str">
        <f t="shared" si="136"/>
        <v/>
      </c>
      <c r="BU136" s="118">
        <f t="shared" si="124"/>
        <v>0</v>
      </c>
      <c r="BV136" s="15"/>
      <c r="BW136" s="46"/>
      <c r="BX136" s="131">
        <f t="shared" si="125"/>
        <v>0</v>
      </c>
      <c r="BY136" s="15"/>
      <c r="BZ136" s="46" t="str">
        <f t="shared" si="137"/>
        <v/>
      </c>
      <c r="CA136" s="132"/>
      <c r="CB136" s="15"/>
      <c r="CC136" s="46"/>
      <c r="CD136" s="15" t="str">
        <f t="shared" si="104"/>
        <v/>
      </c>
      <c r="CE136" s="118"/>
      <c r="CF136" s="15"/>
      <c r="CG136" s="46"/>
      <c r="CH136" s="132"/>
      <c r="CI136" s="15"/>
      <c r="CJ136" s="46"/>
      <c r="CK136" s="15" t="str">
        <f t="shared" si="138"/>
        <v/>
      </c>
      <c r="CL136" s="118">
        <f t="shared" si="127"/>
        <v>0</v>
      </c>
      <c r="CM136" s="15"/>
      <c r="CN136" s="46"/>
      <c r="CO136" s="132"/>
      <c r="CP136" s="15"/>
      <c r="CQ136" s="46"/>
      <c r="CR136" s="15" t="str">
        <f t="shared" si="139"/>
        <v/>
      </c>
      <c r="CS136" s="118">
        <f t="shared" si="128"/>
        <v>0</v>
      </c>
      <c r="CT136" s="15"/>
      <c r="CU136" s="46"/>
      <c r="CV136" s="131">
        <f t="shared" si="129"/>
        <v>0</v>
      </c>
      <c r="CW136" s="15"/>
      <c r="CX136" s="46" t="str">
        <f t="shared" si="140"/>
        <v/>
      </c>
    </row>
    <row r="137" spans="1:219" s="41" customFormat="1" ht="16.2" collapsed="1" thickBot="1" x14ac:dyDescent="0.35">
      <c r="A137" s="160" t="s">
        <v>113</v>
      </c>
      <c r="B137" s="161">
        <f>+B112-B116+B125</f>
        <v>0</v>
      </c>
      <c r="C137" s="162" t="str">
        <f>IF(AND(B4=0,B137&lt;=0), "",B137/B4)</f>
        <v/>
      </c>
      <c r="D137" s="163"/>
      <c r="E137" s="161">
        <f>+E112-E116+E125</f>
        <v>-3653.0517780118867</v>
      </c>
      <c r="F137" s="162">
        <f>IF(AND(E4=0,E137&lt;=0), "",E137/E4)</f>
        <v>-0.3686104592421901</v>
      </c>
      <c r="G137" s="163"/>
      <c r="H137" s="161">
        <f>+H112-H116+H125</f>
        <v>-2233.7184451913758</v>
      </c>
      <c r="I137" s="162">
        <f>IF(AND(H4=0,H137&lt;=0), "",H137/H4)</f>
        <v>-0.2912085128947301</v>
      </c>
      <c r="J137" s="163"/>
      <c r="K137" s="162">
        <f t="shared" si="97"/>
        <v>-0.38853359302587265</v>
      </c>
      <c r="L137" s="164">
        <f>+L112-L116+L125</f>
        <v>-5886.7702232032616</v>
      </c>
      <c r="M137" s="162">
        <f>IF(AND(L4=0,L137&lt;=0), "",L137/L4)</f>
        <v>-0.33484003336181917</v>
      </c>
      <c r="N137" s="163"/>
      <c r="O137" s="161">
        <f>+O112-O116+O125</f>
        <v>-8.9507612380882051</v>
      </c>
      <c r="P137" s="162">
        <f>IF(AND(O4=0,O137&lt;=0), "",O137/O4)</f>
        <v>-5.5650897453559235E-4</v>
      </c>
      <c r="Q137" s="163"/>
      <c r="R137" s="162">
        <f t="shared" si="98"/>
        <v>-0.99599288743961589</v>
      </c>
      <c r="S137" s="164">
        <f>+S112-S116+S125</f>
        <v>-5895.7209844413528</v>
      </c>
      <c r="T137" s="162">
        <f>IF(AND(S4=0,S137&lt;=0), "",S137/S4)</f>
        <v>-0.17513111607857412</v>
      </c>
      <c r="U137" s="163"/>
      <c r="V137" s="165">
        <f>+V112-V116+V125</f>
        <v>0</v>
      </c>
      <c r="W137" s="162" t="str">
        <f>IF(AND(V4=0,V137&lt;=0), "",V137/V4)</f>
        <v/>
      </c>
      <c r="X137" s="163" t="e">
        <f t="shared" si="99"/>
        <v>#DIV/0!</v>
      </c>
      <c r="Y137" s="161">
        <f>+Y112-Y116+Y125</f>
        <v>-3566.5178197538339</v>
      </c>
      <c r="Z137" s="162">
        <f>IF(AND(Y4=0,Y137&lt;=0), "",Y137/Y4)</f>
        <v>-0.40285687660430852</v>
      </c>
      <c r="AA137" s="163"/>
      <c r="AB137" s="162">
        <f t="shared" si="100"/>
        <v>397.45972033945208</v>
      </c>
      <c r="AC137" s="164">
        <f>+AC112-AC116+AC125</f>
        <v>-9462.2388041951799</v>
      </c>
      <c r="AD137" s="162">
        <f>IF(AND(AC4=0,AC137&lt;=0), "",AC137/AC4)</f>
        <v>-0.22254835507710991</v>
      </c>
      <c r="AE137" s="163"/>
      <c r="AF137" s="161">
        <f>+AF112-AF116+AF125</f>
        <v>-1594.1007875736664</v>
      </c>
      <c r="AG137" s="162">
        <f>IF(AND(AF4=0,AF137&lt;=0), "",AF137/AF4)</f>
        <v>-0.10645118597786341</v>
      </c>
      <c r="AH137" s="163"/>
      <c r="AI137" s="162">
        <f t="shared" si="133"/>
        <v>-0.55303720095146103</v>
      </c>
      <c r="AJ137" s="164">
        <f>+AJ112-AJ116+AJ125</f>
        <v>-11056.339591768843</v>
      </c>
      <c r="AK137" s="162">
        <f>IF(AND(AJ4=0,AJ137&lt;=0), "",AJ137/AJ4)</f>
        <v>-0.19230884250294844</v>
      </c>
      <c r="AL137" s="163"/>
      <c r="AM137" s="161">
        <f>+AM112-AM116+AM125</f>
        <v>-1537.7082184526512</v>
      </c>
      <c r="AN137" s="162">
        <f>IF(AND(AM4=0,AM137&lt;=0), "",AM137/AM4)</f>
        <v>-0.13188410240266199</v>
      </c>
      <c r="AO137" s="163"/>
      <c r="AP137" s="162">
        <f t="shared" si="134"/>
        <v>-3.5375786500205328E-2</v>
      </c>
      <c r="AQ137" s="164">
        <f>+AQ112-AQ116+AQ125</f>
        <v>-12594.047810221498</v>
      </c>
      <c r="AR137" s="162">
        <f>IF(AND(AQ4=0,AQ137&lt;=0), "",AQ137/AQ4)</f>
        <v>-0.18212080572523612</v>
      </c>
      <c r="AS137" s="163"/>
      <c r="AT137" s="165">
        <f>+AT112-AT116+AT125</f>
        <v>0</v>
      </c>
      <c r="AU137" s="162" t="str">
        <f>IF(AND(AT4=0,AT137&lt;=0), "",AT137/AT4)</f>
        <v/>
      </c>
      <c r="AV137" s="163" t="e">
        <f t="shared" si="101"/>
        <v>#DIV/0!</v>
      </c>
      <c r="AW137" s="165">
        <f>+AW112-AW116+AW125</f>
        <v>-2099.0079683702506</v>
      </c>
      <c r="AX137" s="162">
        <f>IF(AND(AW4=0,AW137&lt;=0), "",AW137/AW4)</f>
        <v>-0.18212080572523623</v>
      </c>
      <c r="AY137" s="163"/>
      <c r="AZ137" s="165">
        <f>+AZ112-AZ116+AZ125</f>
        <v>0</v>
      </c>
      <c r="BA137" s="162" t="str">
        <f>IF(AND(AZ4=0,AZ137&lt;=0), "",AZ137/AZ4)</f>
        <v/>
      </c>
      <c r="BB137" s="163" t="e">
        <f t="shared" si="102"/>
        <v>#DIV/0!</v>
      </c>
      <c r="BC137" s="161">
        <f>+BC112-BC116+BC125</f>
        <v>0</v>
      </c>
      <c r="BD137" s="162" t="str">
        <f>IF(AND(BC4=0,BC137&lt;=0), "",BC137/BC4)</f>
        <v/>
      </c>
      <c r="BE137" s="163"/>
      <c r="BF137" s="162">
        <f t="shared" si="103"/>
        <v>1</v>
      </c>
      <c r="BG137" s="164">
        <f>+BG112-BG116+BG125</f>
        <v>-12594.047810221498</v>
      </c>
      <c r="BH137" s="162">
        <f>IF(AND(BG4=0,BG137&lt;=0), "",BG137/BG4)</f>
        <v>-0.18212080572523612</v>
      </c>
      <c r="BI137" s="163"/>
      <c r="BJ137" s="161">
        <f>+BJ112-BJ116+BJ125</f>
        <v>0</v>
      </c>
      <c r="BK137" s="162" t="str">
        <f>IF(AND(BJ4=0,BJ137&lt;=0), "",BJ137/BJ4)</f>
        <v/>
      </c>
      <c r="BL137" s="163"/>
      <c r="BM137" s="162" t="str">
        <f t="shared" si="135"/>
        <v/>
      </c>
      <c r="BN137" s="164">
        <f>+BN112-BN116+BN125</f>
        <v>-12594.047810221498</v>
      </c>
      <c r="BO137" s="162">
        <f>IF(AND(BN4=0,BN137&lt;=0), "",BN137/BN4)</f>
        <v>-0.18212080572523612</v>
      </c>
      <c r="BP137" s="163"/>
      <c r="BQ137" s="161">
        <f>+BQ112-BQ116+BQ125</f>
        <v>0</v>
      </c>
      <c r="BR137" s="162" t="str">
        <f>IF(AND(BQ4=0,BQ137&lt;=0), "",BQ137/BQ4)</f>
        <v/>
      </c>
      <c r="BS137" s="163"/>
      <c r="BT137" s="162" t="str">
        <f t="shared" si="136"/>
        <v/>
      </c>
      <c r="BU137" s="164">
        <f>+BU112-BU116+BU125</f>
        <v>-12594.047810221498</v>
      </c>
      <c r="BV137" s="162">
        <f>IF(AND(BU4=0,BU137&lt;=0), "",BU137/BU4)</f>
        <v>-0.18212080572523612</v>
      </c>
      <c r="BW137" s="163"/>
      <c r="BX137" s="165">
        <f>+BX112-BX116+BX125</f>
        <v>0</v>
      </c>
      <c r="BY137" s="162" t="str">
        <f>IF(AND(BX4=0,BX137&lt;=0), "",BX137/BX4)</f>
        <v/>
      </c>
      <c r="BZ137" s="163" t="e">
        <f t="shared" si="137"/>
        <v>#DIV/0!</v>
      </c>
      <c r="CA137" s="161">
        <f>+CA112-CA116+CA125</f>
        <v>0</v>
      </c>
      <c r="CB137" s="162" t="str">
        <f>IF(AND(CA4=0,CA137&lt;=0), "",CA137/CA4)</f>
        <v/>
      </c>
      <c r="CC137" s="163"/>
      <c r="CD137" s="162" t="str">
        <f t="shared" si="104"/>
        <v/>
      </c>
      <c r="CE137" s="164">
        <f>+CE112-CE116+CE125</f>
        <v>-12594.047810221498</v>
      </c>
      <c r="CF137" s="162">
        <f>IF(AND(CE4=0,CE137&lt;=0), "",CE137/CE4)</f>
        <v>-0.18212080572523612</v>
      </c>
      <c r="CG137" s="163"/>
      <c r="CH137" s="161">
        <f>+CH112-CH116+CH125</f>
        <v>0</v>
      </c>
      <c r="CI137" s="162" t="str">
        <f>IF(AND(CH4=0,CH137&lt;=0), "",CH137/CH4)</f>
        <v/>
      </c>
      <c r="CJ137" s="163"/>
      <c r="CK137" s="162" t="str">
        <f t="shared" si="138"/>
        <v/>
      </c>
      <c r="CL137" s="164">
        <f>+CL112-CL116+CL125</f>
        <v>-12594.047810221498</v>
      </c>
      <c r="CM137" s="162">
        <f>IF(AND(CL4=0,CL137&lt;=0), "",CL137/CL4)</f>
        <v>-0.18212080572523612</v>
      </c>
      <c r="CN137" s="163"/>
      <c r="CO137" s="161">
        <f>+CO112-CO116+CO125</f>
        <v>0</v>
      </c>
      <c r="CP137" s="162" t="str">
        <f>IF(AND(CO4=0,CO137&lt;=0), "",CO137/CO4)</f>
        <v/>
      </c>
      <c r="CQ137" s="163"/>
      <c r="CR137" s="162" t="str">
        <f t="shared" si="139"/>
        <v/>
      </c>
      <c r="CS137" s="164">
        <f>+CS112-CS116+CS125</f>
        <v>-12594.047810221498</v>
      </c>
      <c r="CT137" s="162">
        <f>IF(AND(CS4=0,CS137&lt;=0), "",CS137/CS4)</f>
        <v>-0.18212080572523612</v>
      </c>
      <c r="CU137" s="163"/>
      <c r="CV137" s="165">
        <f>+CV112-CV116+CV125</f>
        <v>0</v>
      </c>
      <c r="CW137" s="162" t="str">
        <f>IF(AND(CV4=0,CV137&lt;=0), "",CV137/CV4)</f>
        <v/>
      </c>
      <c r="CX137" s="163" t="e">
        <f t="shared" si="140"/>
        <v>#DIV/0!</v>
      </c>
      <c r="CY137" s="34"/>
      <c r="CZ137" s="34"/>
      <c r="DA137" s="34"/>
      <c r="DB137" s="34"/>
      <c r="DC137" s="34"/>
      <c r="DD137" s="34"/>
      <c r="DE137" s="34"/>
      <c r="DF137" s="34"/>
      <c r="DG137" s="34"/>
      <c r="DH137" s="34"/>
      <c r="DI137" s="34"/>
      <c r="DJ137" s="34"/>
      <c r="DK137" s="34"/>
      <c r="DL137" s="34"/>
      <c r="DM137" s="34"/>
      <c r="DN137" s="34"/>
      <c r="DO137" s="34"/>
      <c r="DP137" s="34"/>
      <c r="DQ137" s="34"/>
      <c r="DR137" s="34"/>
      <c r="DS137" s="34"/>
      <c r="DT137" s="34"/>
      <c r="DU137" s="34"/>
      <c r="DV137" s="34"/>
      <c r="DW137" s="34"/>
      <c r="DX137" s="34"/>
      <c r="DY137" s="34"/>
      <c r="DZ137" s="34"/>
      <c r="EA137" s="34"/>
      <c r="EB137" s="34"/>
      <c r="EC137" s="34"/>
      <c r="ED137" s="34"/>
      <c r="EE137" s="34"/>
      <c r="EF137" s="34"/>
      <c r="EG137" s="34"/>
      <c r="EH137" s="34"/>
      <c r="EI137" s="34"/>
      <c r="EJ137" s="34"/>
      <c r="EK137" s="34"/>
      <c r="EL137" s="34"/>
      <c r="EM137" s="34"/>
      <c r="EN137" s="34"/>
      <c r="EO137" s="34"/>
      <c r="EP137" s="34"/>
      <c r="EQ137" s="34"/>
      <c r="ER137" s="34"/>
      <c r="ES137" s="34"/>
      <c r="ET137" s="34"/>
      <c r="EU137" s="34"/>
      <c r="EV137" s="34"/>
      <c r="EW137" s="34"/>
      <c r="EX137" s="34"/>
      <c r="EY137" s="34"/>
      <c r="EZ137" s="34"/>
      <c r="FA137" s="34"/>
      <c r="FB137" s="34"/>
      <c r="FC137" s="34"/>
      <c r="FD137" s="34"/>
      <c r="FE137" s="34"/>
      <c r="FF137" s="34"/>
      <c r="FG137" s="34"/>
      <c r="FH137" s="34"/>
      <c r="FI137" s="34"/>
      <c r="FJ137" s="34"/>
      <c r="FK137" s="34"/>
      <c r="FL137" s="34"/>
      <c r="FM137" s="34"/>
      <c r="FN137" s="34"/>
      <c r="FO137" s="34"/>
      <c r="FP137" s="34"/>
      <c r="FQ137" s="34"/>
      <c r="FR137" s="34"/>
      <c r="FS137" s="34"/>
      <c r="FT137" s="34"/>
      <c r="FU137" s="34"/>
      <c r="FV137" s="34"/>
      <c r="FW137" s="34"/>
      <c r="FX137" s="34"/>
      <c r="FY137" s="34"/>
      <c r="FZ137" s="34"/>
      <c r="GA137" s="34"/>
      <c r="GB137" s="34"/>
      <c r="GC137" s="34"/>
      <c r="GD137" s="34"/>
      <c r="GE137" s="34"/>
      <c r="GF137" s="34"/>
      <c r="GG137" s="34"/>
      <c r="GH137" s="34"/>
      <c r="GI137" s="34"/>
      <c r="GJ137" s="34"/>
      <c r="GK137" s="34"/>
      <c r="GL137" s="34"/>
      <c r="GM137" s="34"/>
      <c r="GN137" s="34"/>
      <c r="GO137" s="34"/>
      <c r="GP137" s="34"/>
      <c r="GQ137" s="34"/>
      <c r="GR137" s="34"/>
      <c r="GS137" s="34"/>
      <c r="GT137" s="34"/>
      <c r="GU137" s="34"/>
      <c r="GV137" s="34"/>
      <c r="GW137" s="34"/>
      <c r="GX137" s="34"/>
      <c r="GY137" s="34"/>
      <c r="GZ137" s="34"/>
      <c r="HA137" s="34"/>
      <c r="HB137" s="34"/>
      <c r="HC137" s="34"/>
      <c r="HD137" s="34"/>
      <c r="HE137" s="34"/>
      <c r="HF137" s="34"/>
      <c r="HG137" s="34"/>
      <c r="HH137" s="34"/>
      <c r="HI137" s="34"/>
      <c r="HJ137" s="34"/>
      <c r="HK137" s="34"/>
    </row>
    <row r="138" spans="1:219" s="8" customFormat="1" ht="18" customHeight="1" collapsed="1" thickTop="1" x14ac:dyDescent="0.3">
      <c r="A138" s="172" t="s">
        <v>28</v>
      </c>
      <c r="B138" s="173">
        <f>+'N EERR TERRA'!B205</f>
        <v>0</v>
      </c>
      <c r="C138" s="11" t="str">
        <f>IF(AND(B4=0,B138&gt;=0), "",B138/B4)</f>
        <v/>
      </c>
      <c r="D138" s="48" t="str">
        <f>IF(AND(B124=0,B138&gt;=0),"",B138/B124)</f>
        <v/>
      </c>
      <c r="E138" s="173">
        <f>+'N EERR TERRA'!C205</f>
        <v>0</v>
      </c>
      <c r="F138" s="11">
        <f>IF(AND(E4=0,E138&gt;=0), "",E138/E4)</f>
        <v>0</v>
      </c>
      <c r="G138" s="48">
        <f>IF(AND(E124=0,E138&gt;=0),"",E138/E124)</f>
        <v>0</v>
      </c>
      <c r="H138" s="173">
        <f>+'N EERR TERRA'!D205</f>
        <v>0</v>
      </c>
      <c r="I138" s="11">
        <f>IF(AND(H4=0,H138&gt;=0), "",H138/H4)</f>
        <v>0</v>
      </c>
      <c r="J138" s="48">
        <f>IF(AND(H124=0,H138&gt;=0),"",H138/H124)</f>
        <v>0</v>
      </c>
      <c r="K138" s="11" t="str">
        <f t="shared" si="97"/>
        <v/>
      </c>
      <c r="L138" s="174">
        <f>+E138+H138</f>
        <v>0</v>
      </c>
      <c r="M138" s="11">
        <f>IF(AND(L4=0,L138&gt;=0), "",L138/L4)</f>
        <v>0</v>
      </c>
      <c r="N138" s="48">
        <f>IF(AND(L124=0,L138&gt;=0),"",L138/L124)</f>
        <v>0</v>
      </c>
      <c r="O138" s="173">
        <f>+'N EERR TERRA'!E205</f>
        <v>0</v>
      </c>
      <c r="P138" s="11">
        <f>IF(AND(O4=0,O138&gt;=0), "",O138/O4)</f>
        <v>0</v>
      </c>
      <c r="Q138" s="48">
        <f>IF(AND(O124=0,O138&gt;=0),"",O138/O124)</f>
        <v>0</v>
      </c>
      <c r="R138" s="11" t="str">
        <f t="shared" si="98"/>
        <v/>
      </c>
      <c r="S138" s="174">
        <f>+L138+O138</f>
        <v>0</v>
      </c>
      <c r="T138" s="11">
        <f>IF(AND(S4=0,S138&gt;=0), "",S138/S4)</f>
        <v>0</v>
      </c>
      <c r="U138" s="48">
        <f>IF(AND(S124=0,S138&gt;=0),"",S138/S124)</f>
        <v>0</v>
      </c>
      <c r="V138" s="175"/>
      <c r="W138" s="11" t="str">
        <f>IF(AND(V4=0,V138&gt;=0), "",V138/V4)</f>
        <v/>
      </c>
      <c r="X138" s="48" t="str">
        <f t="shared" si="99"/>
        <v/>
      </c>
      <c r="Y138" s="173">
        <f>+'N EERR TERRA'!F205</f>
        <v>0</v>
      </c>
      <c r="Z138" s="11">
        <f>IF(AND(Y4=0,Y138&gt;=0), "",Y138/Y4)</f>
        <v>0</v>
      </c>
      <c r="AA138" s="48">
        <f>IF(AND(Y124=0,Y138&gt;=0),"",Y138/Y124)</f>
        <v>0</v>
      </c>
      <c r="AB138" s="11" t="str">
        <f t="shared" si="100"/>
        <v/>
      </c>
      <c r="AC138" s="174">
        <f>+S138+Y138</f>
        <v>0</v>
      </c>
      <c r="AD138" s="11">
        <f>IF(AND(AC4=0,AC138&gt;=0), "",AC138/AC4)</f>
        <v>0</v>
      </c>
      <c r="AE138" s="48">
        <f>IF(AND(AC124=0,AC138&gt;=0),"",AC138/AC124)</f>
        <v>0</v>
      </c>
      <c r="AF138" s="173">
        <f>+'N EERR TERRA'!G205</f>
        <v>0</v>
      </c>
      <c r="AG138" s="11">
        <f>IF(AND(AF4=0,AF138&gt;=0), "",AF138/AF4)</f>
        <v>0</v>
      </c>
      <c r="AH138" s="48">
        <f>IF(AND(AF124=0,AF138&gt;=0),"",AF138/AF124)</f>
        <v>0</v>
      </c>
      <c r="AI138" s="11" t="str">
        <f t="shared" si="133"/>
        <v/>
      </c>
      <c r="AJ138" s="174">
        <f>+AC138+AF138</f>
        <v>0</v>
      </c>
      <c r="AK138" s="11">
        <f>IF(AND(AJ4=0,AJ138&gt;=0), "",AJ138/AJ4)</f>
        <v>0</v>
      </c>
      <c r="AL138" s="48">
        <f>IF(AND(AJ124=0,AJ138&gt;=0),"",AJ138/AJ124)</f>
        <v>0</v>
      </c>
      <c r="AM138" s="173">
        <f>+'N EERR TERRA'!H205</f>
        <v>0</v>
      </c>
      <c r="AN138" s="11">
        <f>IF(AND(AM4=0,AM138&gt;=0), "",AM138/AM4)</f>
        <v>0</v>
      </c>
      <c r="AO138" s="48">
        <f>IF(AND(AM124=0,AM138&gt;=0),"",AM138/AM124)</f>
        <v>0</v>
      </c>
      <c r="AP138" s="11" t="str">
        <f t="shared" si="134"/>
        <v/>
      </c>
      <c r="AQ138" s="174">
        <f>+AJ138+AM138</f>
        <v>0</v>
      </c>
      <c r="AR138" s="11">
        <f>IF(AND(AQ4=0,AQ138&gt;=0), "",AQ138/AQ4)</f>
        <v>0</v>
      </c>
      <c r="AS138" s="48">
        <f>IF(AND(AQ124=0,AQ138&gt;=0),"",AQ138/AQ124)</f>
        <v>0</v>
      </c>
      <c r="AT138" s="175">
        <f>+V138*2</f>
        <v>0</v>
      </c>
      <c r="AU138" s="11" t="str">
        <f>IF(AND(AT4=0,AT138&gt;=0), "",AT138/AT4)</f>
        <v/>
      </c>
      <c r="AV138" s="48" t="str">
        <f t="shared" si="101"/>
        <v/>
      </c>
      <c r="AW138" s="175"/>
      <c r="AX138" s="11">
        <f>IF(AND(AW4=0,AW138&gt;=0), "",AW138/AW4)</f>
        <v>0</v>
      </c>
      <c r="AY138" s="48">
        <f>IF(AND(AW124=0,AW138&gt;=0),"",AW138/AW124)</f>
        <v>0</v>
      </c>
      <c r="AZ138" s="175">
        <f>+AT138/6</f>
        <v>0</v>
      </c>
      <c r="BA138" s="11" t="str">
        <f>IF(AND(AZ4=0,AZ138&gt;=0), "",AZ138/AZ4)</f>
        <v/>
      </c>
      <c r="BB138" s="48" t="str">
        <f t="shared" si="102"/>
        <v/>
      </c>
      <c r="BC138" s="173">
        <f>+'N EERR TERRA'!I205</f>
        <v>0</v>
      </c>
      <c r="BD138" s="11" t="str">
        <f>IF(AND(BC4=0,BC138&gt;=0), "",BC138/BC4)</f>
        <v/>
      </c>
      <c r="BE138" s="48" t="str">
        <f>IF(AND(BC124=0,BC138&gt;=0),"",BC138/BC124)</f>
        <v/>
      </c>
      <c r="BF138" s="11" t="str">
        <f t="shared" si="103"/>
        <v/>
      </c>
      <c r="BG138" s="174">
        <f>+AQ138+BC138</f>
        <v>0</v>
      </c>
      <c r="BH138" s="11">
        <f>IF(AND(BG4=0,BG138&gt;=0), "",BG138/BG4)</f>
        <v>0</v>
      </c>
      <c r="BI138" s="48">
        <f>IF(AND(BG124=0,BG138&gt;=0),"",BG138/BG124)</f>
        <v>0</v>
      </c>
      <c r="BJ138" s="173">
        <f>+'N EERR TERRA'!J205</f>
        <v>0</v>
      </c>
      <c r="BK138" s="11" t="str">
        <f>IF(AND(BJ4=0,BJ138&gt;=0), "",BJ138/BJ4)</f>
        <v/>
      </c>
      <c r="BL138" s="48" t="str">
        <f>IF(AND(BJ124=0,BJ138&gt;=0),"",BJ138/BJ124)</f>
        <v/>
      </c>
      <c r="BM138" s="11" t="str">
        <f t="shared" si="135"/>
        <v/>
      </c>
      <c r="BN138" s="174">
        <f>+BG138+BJ138</f>
        <v>0</v>
      </c>
      <c r="BO138" s="11">
        <f>IF(AND(BN4=0,BN138&gt;=0), "",BN138/BN4)</f>
        <v>0</v>
      </c>
      <c r="BP138" s="48">
        <f>IF(AND(BN124=0,BN138&gt;=0),"",BN138/BN124)</f>
        <v>0</v>
      </c>
      <c r="BQ138" s="173">
        <f>+'N EERR TERRA'!K205</f>
        <v>0</v>
      </c>
      <c r="BR138" s="11" t="str">
        <f>IF(AND(BQ4=0,BQ138&gt;=0), "",BQ138/BQ4)</f>
        <v/>
      </c>
      <c r="BS138" s="48" t="str">
        <f>IF(AND(BQ124=0,BQ138&gt;=0),"",BQ138/BQ124)</f>
        <v/>
      </c>
      <c r="BT138" s="11" t="str">
        <f t="shared" si="136"/>
        <v/>
      </c>
      <c r="BU138" s="174">
        <f>+BN138+BQ138</f>
        <v>0</v>
      </c>
      <c r="BV138" s="11">
        <f>IF(AND(BU4=0,BU138&gt;=0), "",BU138/BU4)</f>
        <v>0</v>
      </c>
      <c r="BW138" s="48">
        <f>IF(AND(BU124=0,BU138&gt;=0),"",BU138/BU124)</f>
        <v>0</v>
      </c>
      <c r="BX138" s="175">
        <f>+AZ138*9</f>
        <v>0</v>
      </c>
      <c r="BY138" s="11" t="str">
        <f>IF(AND(BX4=0,BX138&gt;=0), "",BX138/BX4)</f>
        <v/>
      </c>
      <c r="BZ138" s="48" t="str">
        <f t="shared" si="137"/>
        <v/>
      </c>
      <c r="CA138" s="173">
        <f>+'N EERR TERRA'!L205</f>
        <v>0</v>
      </c>
      <c r="CB138" s="11" t="str">
        <f>IF(AND(CA4=0,CA138&gt;=0), "",CA138/CA4)</f>
        <v/>
      </c>
      <c r="CC138" s="48" t="str">
        <f>IF(AND(CA124=0,CA138&gt;=0),"",CA138/CA124)</f>
        <v/>
      </c>
      <c r="CD138" s="11" t="str">
        <f t="shared" si="104"/>
        <v/>
      </c>
      <c r="CE138" s="174">
        <f>+BU138+CA138</f>
        <v>0</v>
      </c>
      <c r="CF138" s="11">
        <f>IF(AND(CE4=0,CE138&gt;=0), "",CE138/CE4)</f>
        <v>0</v>
      </c>
      <c r="CG138" s="48">
        <f>IF(AND(CE124=0,CE138&gt;=0),"",CE138/CE124)</f>
        <v>0</v>
      </c>
      <c r="CH138" s="173">
        <f>+'N EERR TERRA'!M205</f>
        <v>0</v>
      </c>
      <c r="CI138" s="11" t="str">
        <f>IF(AND(CH4=0,CH138&gt;=0), "",CH138/CH4)</f>
        <v/>
      </c>
      <c r="CJ138" s="48" t="str">
        <f>IF(AND(CH124=0,CH138&gt;=0),"",CH138/CH124)</f>
        <v/>
      </c>
      <c r="CK138" s="11" t="str">
        <f t="shared" si="138"/>
        <v/>
      </c>
      <c r="CL138" s="174">
        <f>+CE138+CH138</f>
        <v>0</v>
      </c>
      <c r="CM138" s="11">
        <f>IF(AND(CL4=0,CL138&gt;=0), "",CL138/CL4)</f>
        <v>0</v>
      </c>
      <c r="CN138" s="48">
        <f>IF(AND(CL124=0,CL138&gt;=0),"",CL138/CL124)</f>
        <v>0</v>
      </c>
      <c r="CO138" s="173">
        <f>+'N EERR TERRA'!N205</f>
        <v>0</v>
      </c>
      <c r="CP138" s="11" t="str">
        <f>IF(AND(CO4=0,CO138&gt;=0), "",CO138/CO4)</f>
        <v/>
      </c>
      <c r="CQ138" s="48" t="str">
        <f>IF(AND(CO124=0,CO138&gt;=0),"",CO138/CO124)</f>
        <v/>
      </c>
      <c r="CR138" s="11" t="str">
        <f t="shared" si="139"/>
        <v/>
      </c>
      <c r="CS138" s="174"/>
      <c r="CT138" s="11">
        <f>IF(AND(CS4=0,CS138&gt;=0), "",CS138/CS4)</f>
        <v>0</v>
      </c>
      <c r="CU138" s="48">
        <f>IF(AND(CS124=0,CS138&gt;=0),"",CS138/CS124)</f>
        <v>0</v>
      </c>
      <c r="CV138" s="175">
        <f>+AZ138*12</f>
        <v>0</v>
      </c>
      <c r="CW138" s="11" t="str">
        <f>IF(AND(CV4=0,CV138&gt;=0), "",CV138/CV4)</f>
        <v/>
      </c>
      <c r="CX138" s="48" t="str">
        <f t="shared" si="140"/>
        <v/>
      </c>
    </row>
    <row r="139" spans="1:219" s="183" customFormat="1" ht="18.600000000000001" thickBot="1" x14ac:dyDescent="0.4">
      <c r="A139" s="176" t="s">
        <v>114</v>
      </c>
      <c r="B139" s="177">
        <f>+B137-B138</f>
        <v>0</v>
      </c>
      <c r="C139" s="178" t="str">
        <f>IF(AND(B4=0,B139&lt;=0), "",B139/B4)</f>
        <v/>
      </c>
      <c r="D139" s="179"/>
      <c r="E139" s="177">
        <f>+E137-E138</f>
        <v>-3653.0517780118867</v>
      </c>
      <c r="F139" s="178">
        <f>IF(AND(E4=0,E139&lt;=0), "",E139/E4)</f>
        <v>-0.3686104592421901</v>
      </c>
      <c r="G139" s="179"/>
      <c r="H139" s="177">
        <f>+H137-H138</f>
        <v>-2233.7184451913758</v>
      </c>
      <c r="I139" s="178">
        <f>IF(AND(H4=0,H139&lt;=0), "",H139/H4)</f>
        <v>-0.2912085128947301</v>
      </c>
      <c r="J139" s="179"/>
      <c r="K139" s="178">
        <f t="shared" si="97"/>
        <v>-0.38853359302587265</v>
      </c>
      <c r="L139" s="180">
        <f>+L137-L138</f>
        <v>-5886.7702232032616</v>
      </c>
      <c r="M139" s="178">
        <f>IF(AND(L4=0,L139&lt;=0), "",L139/L4)</f>
        <v>-0.33484003336181917</v>
      </c>
      <c r="N139" s="179"/>
      <c r="O139" s="177">
        <f>+O137-O138</f>
        <v>-8.9507612380882051</v>
      </c>
      <c r="P139" s="178">
        <f>IF(AND(O4=0,O139&lt;=0), "",O139/O4)</f>
        <v>-5.5650897453559235E-4</v>
      </c>
      <c r="Q139" s="179"/>
      <c r="R139" s="178">
        <f t="shared" si="98"/>
        <v>-0.99599288743961589</v>
      </c>
      <c r="S139" s="180">
        <f>+S137-S138</f>
        <v>-5895.7209844413528</v>
      </c>
      <c r="T139" s="178">
        <f>IF(AND(S4=0,S139&lt;=0), "",S139/S4)</f>
        <v>-0.17513111607857412</v>
      </c>
      <c r="U139" s="179"/>
      <c r="V139" s="181">
        <f>+V137-V138</f>
        <v>0</v>
      </c>
      <c r="W139" s="178" t="str">
        <f>IF(AND(V4=0,V139&lt;=0), "",V139/V4)</f>
        <v/>
      </c>
      <c r="X139" s="179" t="e">
        <f t="shared" si="99"/>
        <v>#DIV/0!</v>
      </c>
      <c r="Y139" s="177">
        <f>+Y137-Y138</f>
        <v>-3566.5178197538339</v>
      </c>
      <c r="Z139" s="178">
        <f>IF(AND(Y4=0,Y139&lt;=0), "",Y139/Y4)</f>
        <v>-0.40285687660430852</v>
      </c>
      <c r="AA139" s="179"/>
      <c r="AB139" s="178">
        <f t="shared" si="100"/>
        <v>397.45972033945208</v>
      </c>
      <c r="AC139" s="180">
        <f>+AC137-AC138</f>
        <v>-9462.2388041951799</v>
      </c>
      <c r="AD139" s="178">
        <f>IF(AND(AC4=0,AC139&lt;=0), "",AC139/AC4)</f>
        <v>-0.22254835507710991</v>
      </c>
      <c r="AE139" s="179"/>
      <c r="AF139" s="181">
        <f>+AF137-AF138</f>
        <v>-1594.1007875736664</v>
      </c>
      <c r="AG139" s="178">
        <f>IF(AND(AF4=0,AF139&lt;=0), "",AF139/AF4)</f>
        <v>-0.10645118597786341</v>
      </c>
      <c r="AH139" s="179"/>
      <c r="AI139" s="178">
        <f t="shared" si="133"/>
        <v>-0.55303720095146103</v>
      </c>
      <c r="AJ139" s="180">
        <f>+AJ137-AJ138</f>
        <v>-11056.339591768843</v>
      </c>
      <c r="AK139" s="178">
        <f>IF(AND(AJ4=0,AJ139&lt;=0), "",AJ139/AJ4)</f>
        <v>-0.19230884250294844</v>
      </c>
      <c r="AL139" s="179"/>
      <c r="AM139" s="181">
        <f>+AM137-AM138</f>
        <v>-1537.7082184526512</v>
      </c>
      <c r="AN139" s="178">
        <f>IF(AND(AM4=0,AM139&lt;=0), "",AM139/AM4)</f>
        <v>-0.13188410240266199</v>
      </c>
      <c r="AO139" s="179"/>
      <c r="AP139" s="178">
        <f t="shared" si="134"/>
        <v>-3.5375786500205328E-2</v>
      </c>
      <c r="AQ139" s="180">
        <f>+AQ137-AQ138</f>
        <v>-12594.047810221498</v>
      </c>
      <c r="AR139" s="178">
        <f>IF(AND(AQ4=0,AQ139&lt;=0), "",AQ139/AQ4)</f>
        <v>-0.18212080572523612</v>
      </c>
      <c r="AS139" s="179"/>
      <c r="AT139" s="181">
        <f>+AT137-AT138</f>
        <v>0</v>
      </c>
      <c r="AU139" s="178" t="str">
        <f>IF(AND(AT4=0,AT139&lt;=0), "",AT139/AT4)</f>
        <v/>
      </c>
      <c r="AV139" s="179" t="e">
        <f t="shared" si="101"/>
        <v>#DIV/0!</v>
      </c>
      <c r="AW139" s="181">
        <f>+AW137-AW138</f>
        <v>-2099.0079683702506</v>
      </c>
      <c r="AX139" s="178">
        <f>IF(AND(AW4=0,AW139&lt;=0), "",AW139/AW4)</f>
        <v>-0.18212080572523623</v>
      </c>
      <c r="AY139" s="179"/>
      <c r="AZ139" s="181">
        <f>+AZ137-AZ138</f>
        <v>0</v>
      </c>
      <c r="BA139" s="178" t="str">
        <f>IF(AND(AZ4=0,AZ139&lt;=0), "",AZ139/AZ4)</f>
        <v/>
      </c>
      <c r="BB139" s="179" t="e">
        <f t="shared" si="102"/>
        <v>#DIV/0!</v>
      </c>
      <c r="BC139" s="181">
        <f>+BC137-BC138</f>
        <v>0</v>
      </c>
      <c r="BD139" s="178" t="str">
        <f>IF(AND(BC4=0,BC139&lt;=0), "",BC139/BC4)</f>
        <v/>
      </c>
      <c r="BE139" s="179"/>
      <c r="BF139" s="178">
        <f t="shared" si="103"/>
        <v>1</v>
      </c>
      <c r="BG139" s="180">
        <f>+BG137-BG138</f>
        <v>-12594.047810221498</v>
      </c>
      <c r="BH139" s="178">
        <f>IF(AND(BG4=0,BG139&lt;=0), "",BG139/BG4)</f>
        <v>-0.18212080572523612</v>
      </c>
      <c r="BI139" s="179"/>
      <c r="BJ139" s="181">
        <f>+BJ137-BJ138</f>
        <v>0</v>
      </c>
      <c r="BK139" s="178" t="str">
        <f>IF(AND(BJ4=0,BJ139&lt;=0), "",BJ139/BJ4)</f>
        <v/>
      </c>
      <c r="BL139" s="179"/>
      <c r="BM139" s="178" t="str">
        <f t="shared" si="135"/>
        <v/>
      </c>
      <c r="BN139" s="180">
        <f>+BN137-BN138</f>
        <v>-12594.047810221498</v>
      </c>
      <c r="BO139" s="178">
        <f>IF(AND(BN4=0,BN139&lt;=0), "",BN139/BN4)</f>
        <v>-0.18212080572523612</v>
      </c>
      <c r="BP139" s="179"/>
      <c r="BQ139" s="181">
        <f>+BQ137-BQ138</f>
        <v>0</v>
      </c>
      <c r="BR139" s="178" t="str">
        <f>IF(AND(BQ4=0,BQ139&lt;=0), "",BQ139/BQ4)</f>
        <v/>
      </c>
      <c r="BS139" s="179"/>
      <c r="BT139" s="178" t="str">
        <f t="shared" si="136"/>
        <v/>
      </c>
      <c r="BU139" s="180">
        <f>+BU137-BU138</f>
        <v>-12594.047810221498</v>
      </c>
      <c r="BV139" s="178">
        <f>IF(AND(BU4=0,BU139&lt;=0), "",BU139/BU4)</f>
        <v>-0.18212080572523612</v>
      </c>
      <c r="BW139" s="179"/>
      <c r="BX139" s="181">
        <f>+BX137-BX138</f>
        <v>0</v>
      </c>
      <c r="BY139" s="178" t="str">
        <f>IF(AND(BX4=0,BX139&lt;=0), "",BX139/BX4)</f>
        <v/>
      </c>
      <c r="BZ139" s="179" t="e">
        <f t="shared" si="137"/>
        <v>#DIV/0!</v>
      </c>
      <c r="CA139" s="181">
        <f>+CA137-CA138</f>
        <v>0</v>
      </c>
      <c r="CB139" s="178" t="str">
        <f>IF(AND(CA4=0,CA139&lt;=0), "",CA139/CA4)</f>
        <v/>
      </c>
      <c r="CC139" s="179"/>
      <c r="CD139" s="178" t="str">
        <f t="shared" si="104"/>
        <v/>
      </c>
      <c r="CE139" s="180">
        <f>+CE137-CE138</f>
        <v>-12594.047810221498</v>
      </c>
      <c r="CF139" s="178">
        <f>IF(AND(CE4=0,CE139&lt;=0), "",CE139/CE4)</f>
        <v>-0.18212080572523612</v>
      </c>
      <c r="CG139" s="179"/>
      <c r="CH139" s="181">
        <f>+CH137-CH138</f>
        <v>0</v>
      </c>
      <c r="CI139" s="178" t="str">
        <f>IF(AND(CH4=0,CH139&lt;=0), "",CH139/CH4)</f>
        <v/>
      </c>
      <c r="CJ139" s="179"/>
      <c r="CK139" s="178" t="str">
        <f t="shared" si="138"/>
        <v/>
      </c>
      <c r="CL139" s="180">
        <f>+CL137-CL138</f>
        <v>-12594.047810221498</v>
      </c>
      <c r="CM139" s="178">
        <f>IF(AND(CL4=0,CL139&lt;=0), "",CL139/CL4)</f>
        <v>-0.18212080572523612</v>
      </c>
      <c r="CN139" s="179"/>
      <c r="CO139" s="181">
        <f>+CO137-CO138</f>
        <v>0</v>
      </c>
      <c r="CP139" s="178" t="str">
        <f>IF(AND(CO4=0,CO139&lt;=0), "",CO139/CO4)</f>
        <v/>
      </c>
      <c r="CQ139" s="179"/>
      <c r="CR139" s="178" t="str">
        <f t="shared" si="139"/>
        <v/>
      </c>
      <c r="CS139" s="180">
        <f>+CS137-CS138</f>
        <v>-12594.047810221498</v>
      </c>
      <c r="CT139" s="178">
        <f>IF(AND(CS4=0,CS139&lt;=0), "",CS139/CS4)</f>
        <v>-0.18212080572523612</v>
      </c>
      <c r="CU139" s="179"/>
      <c r="CV139" s="181">
        <f>+CV137-CV138</f>
        <v>0</v>
      </c>
      <c r="CW139" s="178" t="str">
        <f>IF(AND(CV4=0,CV139&lt;=0), "",CV139/CV4)</f>
        <v/>
      </c>
      <c r="CX139" s="179" t="e">
        <f t="shared" si="140"/>
        <v>#DIV/0!</v>
      </c>
      <c r="CY139" s="182"/>
      <c r="CZ139" s="182"/>
      <c r="DA139" s="182"/>
      <c r="DB139" s="182"/>
      <c r="DC139" s="182"/>
      <c r="DD139" s="182"/>
      <c r="DE139" s="182"/>
      <c r="DF139" s="182"/>
      <c r="DG139" s="182"/>
      <c r="DH139" s="182"/>
      <c r="DI139" s="182"/>
      <c r="DJ139" s="182"/>
      <c r="DK139" s="182"/>
      <c r="DL139" s="182"/>
      <c r="DM139" s="182"/>
      <c r="DN139" s="182"/>
      <c r="DO139" s="182"/>
      <c r="DP139" s="182"/>
      <c r="DQ139" s="182"/>
      <c r="DR139" s="182"/>
      <c r="DS139" s="182"/>
      <c r="DT139" s="182"/>
      <c r="DU139" s="182"/>
      <c r="DV139" s="182"/>
      <c r="DW139" s="182"/>
      <c r="DX139" s="182"/>
      <c r="DY139" s="182"/>
      <c r="DZ139" s="182"/>
      <c r="EA139" s="182"/>
      <c r="EB139" s="182"/>
      <c r="EC139" s="182"/>
      <c r="ED139" s="182"/>
      <c r="EE139" s="182"/>
      <c r="EF139" s="182"/>
      <c r="EG139" s="182"/>
      <c r="EH139" s="182"/>
      <c r="EI139" s="182"/>
      <c r="EJ139" s="182"/>
      <c r="EK139" s="182"/>
      <c r="EL139" s="182"/>
      <c r="EM139" s="182"/>
      <c r="EN139" s="182"/>
      <c r="EO139" s="182"/>
      <c r="EP139" s="182"/>
      <c r="EQ139" s="182"/>
      <c r="ER139" s="182"/>
      <c r="ES139" s="182"/>
      <c r="ET139" s="182"/>
      <c r="EU139" s="182"/>
      <c r="EV139" s="182"/>
      <c r="EW139" s="182"/>
      <c r="EX139" s="182"/>
      <c r="EY139" s="182"/>
      <c r="EZ139" s="182"/>
      <c r="FA139" s="182"/>
      <c r="FB139" s="182"/>
      <c r="FC139" s="182"/>
      <c r="FD139" s="182"/>
      <c r="FE139" s="182"/>
      <c r="FF139" s="182"/>
      <c r="FG139" s="182"/>
      <c r="FH139" s="182"/>
      <c r="FI139" s="182"/>
      <c r="FJ139" s="182"/>
      <c r="FK139" s="182"/>
      <c r="FL139" s="182"/>
      <c r="FM139" s="182"/>
      <c r="FN139" s="182"/>
      <c r="FO139" s="182"/>
      <c r="FP139" s="182"/>
      <c r="FQ139" s="182"/>
      <c r="FR139" s="182"/>
      <c r="FS139" s="182"/>
      <c r="FT139" s="182"/>
      <c r="FU139" s="182"/>
      <c r="FV139" s="182"/>
      <c r="FW139" s="182"/>
      <c r="FX139" s="182"/>
      <c r="FY139" s="182"/>
      <c r="FZ139" s="182"/>
      <c r="GA139" s="182"/>
      <c r="GB139" s="182"/>
      <c r="GC139" s="182"/>
      <c r="GD139" s="182"/>
      <c r="GE139" s="182"/>
      <c r="GF139" s="182"/>
      <c r="GG139" s="182"/>
      <c r="GH139" s="182"/>
      <c r="GI139" s="182"/>
      <c r="GJ139" s="182"/>
      <c r="GK139" s="182"/>
      <c r="GL139" s="182"/>
      <c r="GM139" s="182"/>
      <c r="GN139" s="182"/>
      <c r="GO139" s="182"/>
      <c r="GP139" s="182"/>
      <c r="GQ139" s="182"/>
      <c r="GR139" s="182"/>
      <c r="GS139" s="182"/>
      <c r="GT139" s="182"/>
      <c r="GU139" s="182"/>
      <c r="GV139" s="182"/>
      <c r="GW139" s="182"/>
      <c r="GX139" s="182"/>
      <c r="GY139" s="182"/>
      <c r="GZ139" s="182"/>
      <c r="HA139" s="182"/>
      <c r="HB139" s="182"/>
      <c r="HC139" s="182"/>
      <c r="HD139" s="182"/>
      <c r="HE139" s="182"/>
      <c r="HF139" s="182"/>
      <c r="HG139" s="182"/>
      <c r="HH139" s="182"/>
      <c r="HI139" s="182"/>
      <c r="HJ139" s="182"/>
      <c r="HK139" s="182"/>
    </row>
    <row r="140" spans="1:219" s="3" customFormat="1" ht="15" thickTop="1" x14ac:dyDescent="0.3">
      <c r="B140" s="12"/>
      <c r="C140" s="15"/>
      <c r="D140" s="15"/>
      <c r="E140" s="12"/>
      <c r="F140" s="15"/>
      <c r="G140" s="15"/>
      <c r="H140" s="118"/>
      <c r="I140" s="15"/>
      <c r="J140" s="15"/>
      <c r="K140" s="15"/>
      <c r="L140" s="118"/>
      <c r="M140" s="15"/>
      <c r="N140" s="15"/>
      <c r="O140" s="118"/>
      <c r="P140" s="15"/>
      <c r="Q140" s="15"/>
      <c r="R140" s="15"/>
      <c r="S140" s="118"/>
      <c r="T140" s="15"/>
      <c r="U140" s="15"/>
      <c r="V140" s="118">
        <f>+V124+V138</f>
        <v>0</v>
      </c>
      <c r="W140" s="15"/>
      <c r="X140" s="15"/>
      <c r="Y140" s="118"/>
      <c r="Z140" s="15"/>
      <c r="AA140" s="15"/>
      <c r="AB140" s="15"/>
      <c r="AC140" s="118"/>
      <c r="AD140" s="15"/>
      <c r="AE140" s="15"/>
      <c r="AF140" s="118"/>
      <c r="AG140" s="15"/>
      <c r="AH140" s="15"/>
      <c r="AI140" s="15"/>
      <c r="AJ140" s="118"/>
      <c r="AK140" s="15"/>
      <c r="AL140" s="15"/>
      <c r="AM140" s="118"/>
      <c r="AN140" s="15"/>
      <c r="AO140" s="15"/>
      <c r="AP140" s="15"/>
      <c r="AQ140" s="118">
        <f>+AQ139/6</f>
        <v>-2099.0079683702497</v>
      </c>
      <c r="AR140" s="15"/>
      <c r="AS140" s="15"/>
      <c r="AT140" s="118"/>
      <c r="AU140" s="15"/>
      <c r="AV140" s="15"/>
      <c r="AW140" s="118"/>
      <c r="AX140" s="15"/>
      <c r="AY140" s="15"/>
      <c r="AZ140" s="118"/>
      <c r="BA140" s="15"/>
      <c r="BB140" s="15"/>
      <c r="BC140" s="118"/>
      <c r="BD140" s="15"/>
      <c r="BE140" s="15"/>
      <c r="BF140" s="15"/>
      <c r="BG140" s="118">
        <f>+BG139/6</f>
        <v>-2099.0079683702497</v>
      </c>
      <c r="BH140" s="15"/>
      <c r="BI140" s="15"/>
      <c r="BJ140" s="118"/>
      <c r="BK140" s="15"/>
      <c r="BL140" s="15"/>
      <c r="BM140" s="15"/>
      <c r="BN140" s="118"/>
      <c r="BO140" s="15"/>
      <c r="BP140" s="15"/>
      <c r="BQ140" s="118"/>
      <c r="BR140" s="15"/>
      <c r="BS140" s="15"/>
      <c r="BT140" s="15"/>
      <c r="BU140" s="118"/>
      <c r="BV140" s="15"/>
      <c r="BW140" s="15"/>
      <c r="BX140" s="118"/>
      <c r="BY140" s="15"/>
      <c r="BZ140" s="15"/>
      <c r="CA140" s="118"/>
      <c r="CB140" s="15"/>
      <c r="CC140" s="15"/>
      <c r="CD140" s="15"/>
      <c r="CE140" s="118"/>
      <c r="CF140" s="15"/>
      <c r="CG140" s="15"/>
      <c r="CH140" s="118"/>
      <c r="CI140" s="15"/>
      <c r="CJ140" s="15"/>
      <c r="CK140" s="15"/>
      <c r="CL140" s="118"/>
      <c r="CM140" s="15"/>
      <c r="CN140" s="15"/>
      <c r="CO140" s="118"/>
      <c r="CP140" s="15"/>
      <c r="CQ140" s="15"/>
      <c r="CR140" s="15"/>
      <c r="CS140" s="118"/>
      <c r="CT140" s="15"/>
      <c r="CU140" s="15"/>
      <c r="CV140" s="118"/>
      <c r="CW140" s="15"/>
      <c r="CX140" s="15"/>
    </row>
    <row r="141" spans="1:219" s="3" customFormat="1" x14ac:dyDescent="0.3">
      <c r="B141" s="12"/>
      <c r="C141" s="15" t="e">
        <f>+C4-C22-C38-C116+C125-C138</f>
        <v>#VALUE!</v>
      </c>
      <c r="D141" s="15" t="e">
        <f>+D40+D41+D42+D43+D44+D45+D46+D47+D48+D49+D50+D51+D52+D53+D54+D55+D56+D57+D58+D59+D60+D61+D62+D63+D64+D65+D66+D67+D69+D70+D71+D72+D73+D74+D75+D76+D77+D78+D79+D80+D81+D82+D84+D85+D86+D87+D88+D89+D90+D92+D94+D95+D96+D97+D98+D99+D100+D101+D102+D103+D105+D106+D107+D110+D117+D118+D119+D120+D121+D122+D123</f>
        <v>#VALUE!</v>
      </c>
      <c r="E141" s="12"/>
      <c r="F141" s="15">
        <f>+F4-F22-F38-F116+F125-F138</f>
        <v>-0.36861045924219016</v>
      </c>
      <c r="G141" s="15">
        <f>+G40+G41+G42+G43+G44+G45+G46+G47+G48+G49+G50+G51+G52+G53+G54+G55+G56+G57+G58+G59+G60+G61+G62+G63+G64+G65+G66+G67+G69+G70+G71+G72+G73+G74+G75+G76+G77+G78+G79+G80+G81+G82+G84+G85+G86+G87+G88+G89+G90+G92+G94+G95+G96+G97+G98+G99+G100+G101+G102+G103+G105+G106+G107+G110+G117+G118+G119+G120+G121+G122+G123</f>
        <v>0.94911360683323154</v>
      </c>
      <c r="H141" s="118"/>
      <c r="I141" s="15">
        <f>+I4-I22-I38-I116+I125-I138</f>
        <v>-0.2912085128947301</v>
      </c>
      <c r="J141" s="15">
        <f>+J40+J41+J42+J43+J44+J45+J46+J47+J48+J49+J50+J51+J52+J53+J54+J55+J56+J57+J58+J59+J60+J61+J62+J63+J64+J65+J66+J67+J69+J70+J71+J72+J73+J74+J75+J76+J77+J78+J79+J80+J81+J82+J84+J85+J86+J87+J88+J89+J90+J92+J94+J95+J96+J97+J98+J99+J100+J101+J102+J103+J105+J106+J107+J110+J117+J118+J119+J120+J121+J122+J123</f>
        <v>0.95640542588369026</v>
      </c>
      <c r="K141" s="15"/>
      <c r="L141" s="118"/>
      <c r="M141" s="15">
        <f>+M4-M22-M38-M116+M125-M138</f>
        <v>-0.33484003336181922</v>
      </c>
      <c r="N141" s="15">
        <f>+N40+N41+N42+N43+N44+N45+N46+N47+N48+N49+N50+N51+N52+N53+N54+N55+N56+N57+N58+N59+N60+N61+N62+N63+N64+N65+N66+N67+N69+N70+N71+N72+N73+N74+N75+N76+N77+N78+N79+N80+N81+N82+N84+N85+N86+N87+N88+N89+N90+N92+N94+N95+N96+N97+N98+N99+N100+N101+N102+N103+N105+N106+N107+N110+N117+N118+N119+N120+N121+N122+N123</f>
        <v>0.95238718964318758</v>
      </c>
      <c r="O141" s="118"/>
      <c r="P141" s="15">
        <f>+P4-P22-P38-P116+P125-P138</f>
        <v>-5.5650897453564754E-4</v>
      </c>
      <c r="Q141" s="15">
        <f>+Q40+Q41+Q42+Q43+Q44+Q45+Q46+Q47+Q48+Q49+Q50+Q51+Q52+Q53+Q54+Q55+Q56+Q57+Q58+Q59+Q60+Q61+Q62+Q63+Q64+Q65+Q66+Q67+Q69+Q70+Q71+Q72+Q73+Q74+Q75+Q76+Q77+Q78+Q79+Q80+Q81+Q82+Q84+Q85+Q86+Q87+Q88+Q89+Q90+Q92+Q94+Q95+Q96+Q97+Q98+Q99+Q100+Q101+Q102+Q103+Q105+Q106+Q107+Q110+Q117+Q118+Q119+Q120+Q121+Q122+Q123</f>
        <v>0.92348759291492744</v>
      </c>
      <c r="R141" s="15"/>
      <c r="S141" s="118"/>
      <c r="T141" s="15">
        <f>+T4-T22-T38-T116+T125-T138</f>
        <v>-0.17513111607857415</v>
      </c>
      <c r="U141" s="15">
        <f>+U40+U41+U42+U43+U44+U45+U46+U47+U48+U49+U50+U51+U52+U53+U54+U55+U56+U57+U58+U59+U60+U61+U62+U63+U64+U65+U66+U67+U69+U70+U71+U72+U73+U74+U75+U76+U77+U78+U79+U80+U81+U82+U84+U85+U86+U87+U88+U89+U90+U92+U94+U95+U96+U97+U98+U99+U100+U101+U102+U103+U105+U106+U107+U110+U117+U118+U119+U120+U121+U122+U123</f>
        <v>0.94235562943671713</v>
      </c>
      <c r="V141" s="118"/>
      <c r="W141" s="15" t="e">
        <f>+W4-W22-W38-W116+W125-W138</f>
        <v>#VALUE!</v>
      </c>
      <c r="X141" s="15"/>
      <c r="Y141" s="118"/>
      <c r="Z141" s="15">
        <f>+Z4-Z22-Z38-Z116+Z125-Z138</f>
        <v>-0.40285687660430836</v>
      </c>
      <c r="AA141" s="15">
        <f>+AA40+AA41+AA42+AA43+AA44+AA45+AA46+AA47+AA48+AA49+AA50+AA51+AA52+AA53+AA54+AA55+AA56+AA57+AA58+AA59+AA60+AA61+AA62+AA63+AA64+AA65+AA66+AA67+AA69+AA70+AA71+AA72+AA73+AA74+AA75+AA76+AA77+AA78+AA79+AA80+AA81+AA82+AA84+AA85+AA86+AA87+AA88+AA89+AA90+AA92+AA94+AA95+AA96+AA97+AA98+AA99+AA100+AA101+AA102+AA103+AA105+AA106+AA107+AA110+AA117+AA118+AA119+AA120+AA121+AA122+AA123</f>
        <v>0.96168486180815094</v>
      </c>
      <c r="AB141" s="15"/>
      <c r="AC141" s="118"/>
      <c r="AD141" s="15">
        <f>+AD4-AD22-AD38-AD116+AD125-AD138</f>
        <v>-0.22254835507710996</v>
      </c>
      <c r="AE141" s="15">
        <f>+AE40+AE41+AE42+AE43+AE44+AE45+AE46+AE47+AE48+AE49+AE50+AE51+AE52+AE53+AE54+AE55+AE56+AE57+AE58+AE59+AE60+AE61+AE62+AE63+AE64+AE65+AE66+AE67+AE69+AE70+AE71+AE72+AE73+AE74+AE75+AE76+AE77+AE78+AE79+AE80+AE81+AE82+AE84+AE85+AE86+AE87+AE88+AE89+AE90+AE92+AE94+AE95+AE96+AE97+AE98+AE99+AE100+AE101+AE102+AE103+AE105+AE106+AE107+AE110+AE117+AE118+AE119+AE120+AE121+AE122+AE123</f>
        <v>0.94756125931210733</v>
      </c>
      <c r="AF141" s="118"/>
      <c r="AG141" s="15">
        <f>+AG4-AG22-AG38-AG116+AG125-AG138</f>
        <v>-0.10645118597786343</v>
      </c>
      <c r="AH141" s="15">
        <f>+AH40+AH41+AH42+AH43+AH44+AH45+AH46+AH47+AH48+AH49+AH50+AH51+AH52+AH53+AH54+AH55+AH56+AH57+AH58+AH59+AH60+AH61+AH62+AH63+AH64+AH65+AH66+AH67+AH69+AH70+AH71+AH72+AH73+AH74+AH75+AH76+AH77+AH78+AH79+AH80+AH81+AH82+AH84+AH85+AH86+AH87+AH88+AH89+AH90+AH92+AH94+AH95+AH96+AH97+AH98+AH99+AH100+AH101+AH102+AH103+AH105+AH106+AH107+AH110+AH117+AH118+AH119+AH120+AH121+AH122+AH123</f>
        <v>0.95963132733969569</v>
      </c>
      <c r="AI141" s="15"/>
      <c r="AJ141" s="118"/>
      <c r="AK141" s="15">
        <f>+AK4-AK22-AK38-AK116+AK125-AK138</f>
        <v>-0.1923088425029485</v>
      </c>
      <c r="AL141" s="15">
        <f>+AL40+AL41+AL42+AL43+AL44+AL45+AL46+AL47+AL48+AL49+AL50+AL51+AL52+AL53+AL54+AL55+AL56+AL57+AL58+AL59+AL60+AL61+AL62+AL63+AL64+AL65+AL66+AL67+AL69+AL70+AL71+AL72+AL73+AL74+AL75+AL76+AL77+AL78+AL79+AL80+AL81+AL82+AL84+AL85+AL86+AL87+AL88+AL89+AL90+AL92+AL94+AL95+AL96+AL97+AL98+AL99+AL100+AL101+AL102+AL103+AL105+AL106+AL107+AL110+AL117+AL118+AL119+AL120+AL121+AL122+AL123</f>
        <v>0.95014959869767313</v>
      </c>
      <c r="AM141" s="118"/>
      <c r="AN141" s="15">
        <f>+AN4-AN22-AN38-AN116+AN125-AN138</f>
        <v>-0.13188410240266202</v>
      </c>
      <c r="AO141" s="15">
        <f>+AO40+AO41+AO42+AO43+AO44+AO45+AO46+AO47+AO48+AO49+AO50+AO51+AO52+AO53+AO54+AO55+AO56+AO57+AO58+AO59+AO60+AO61+AO62+AO63+AO64+AO65+AO66+AO67+AO69+AO70+AO71+AO72+AO73+AO74+AO75+AO76+AO77+AO78+AO79+AO80+AO81+AO82+AO84+AO85+AO86+AO87+AO88+AO89+AO90+AO92+AO94+AO95+AO96+AO97+AO98+AO99+AO100+AO101+AO102+AO103+AO105+AO106+AO107+AO110+AO117+AO118+AO119+AO120+AO121+AO122+AO123</f>
        <v>0.96734006642580095</v>
      </c>
      <c r="AP141" s="15"/>
      <c r="AQ141" s="118"/>
      <c r="AR141" s="15">
        <f>+AR4-AR22-AR38-AR116+AR125-AR138</f>
        <v>-0.18212080572523612</v>
      </c>
      <c r="AS141" s="15">
        <f>+AS40+AS41+AS42+AS43+AS44+AS45+AS46+AS47+AS48+AS49+AS50+AS51+AS52+AS53+AS54+AS55+AS56+AS57+AS58+AS59+AS60+AS61+AS62+AS63+AS64+AS65+AS66+AS67+AS69+AS70+AS71+AS72+AS73+AS74+AS75+AS76+AS77+AS78+AS79+AS80+AS81+AS82+AS84+AS85+AS86+AS87+AS88+AS89+AS90+AS92+AS94+AS95+AS96+AS97+AS98+AS99+AS100+AS101+AS102+AS103+AS105+AS106+AS107+AS110+AS117+AS118+AS119+AS120+AS121+AS122+AS123</f>
        <v>0.95286287748983856</v>
      </c>
      <c r="AT141" s="118">
        <f>+AT139/6</f>
        <v>0</v>
      </c>
      <c r="AU141" s="15" t="e">
        <f>+AU4-AU22-AU38-AU116+AU125-AU138</f>
        <v>#VALUE!</v>
      </c>
      <c r="AV141" s="15"/>
      <c r="AW141" s="118"/>
      <c r="AX141" s="15">
        <f>+AX4-AX22-AX38-AX116+AX125-AX138</f>
        <v>-0.18212080572523623</v>
      </c>
      <c r="AY141" s="15">
        <f>+AY40+AY41+AY42+AY43+AY44+AY45+AY46+AY47+AY48+AY49+AY50+AY51+AY52+AY53+AY54+AY55+AY56+AY57+AY58+AY59+AY60+AY61+AY62+AY63+AY64+AY65+AY66+AY67+AY69+AY70+AY71+AY72+AY73+AY74+AY75+AY76+AY77+AY78+AY79+AY80+AY81+AY82+AY84+AY85+AY86+AY87+AY88+AY89+AY90+AY92+AY94+AY95+AY96+AY97+AY98+AY99+AY100+AY101+AY102+AY103+AY105+AY106+AY107+AY110+AY117+AY118+AY119+AY120+AY121+AY122+AY123</f>
        <v>0.95286287748983856</v>
      </c>
      <c r="AZ141" s="118">
        <f>+AA139*2</f>
        <v>0</v>
      </c>
      <c r="BA141" s="15" t="e">
        <f>+BA4-BA22-BA38-BA116+BA125-BA138</f>
        <v>#VALUE!</v>
      </c>
      <c r="BB141" s="15"/>
      <c r="BC141" s="118"/>
      <c r="BD141" s="15" t="e">
        <f>+BD4-BD22-BD38-BD116+BD125-BD138</f>
        <v>#VALUE!</v>
      </c>
      <c r="BE141" s="15" t="e">
        <f>+BE40+BE41+BE42+BE43+BE44+BE45+BE46+BE47+BE48+BE49+BE50+BE51+BE52+BE53+BE54+BE55+BE56+BE57+BE58+BE59+BE60+BE61+BE62+BE63+BE64+BE65+BE66+BE67+BE69+BE70+BE71+BE72+BE73+BE74+BE75+BE76+BE77+BE78+BE79+BE80+BE81+BE82+BE84+BE85+BE86+BE87+BE88+BE89+BE90+BE92+BE94+BE95+BE96+BE97+BE98+BE99+BE100+BE101+BE102+BE103+BE105+BE106+BE107+BE110+BE117+BE118+BE119+BE120+BE121+BE122+BE123</f>
        <v>#VALUE!</v>
      </c>
      <c r="BF141" s="15"/>
      <c r="BG141" s="118"/>
      <c r="BH141" s="15">
        <f>+BH4-BH22-BH38-BH116+BH125-BH138</f>
        <v>-0.18212080572523612</v>
      </c>
      <c r="BI141" s="15">
        <f>+BI40+BI41+BI42+BI43+BI44+BI45+BI46+BI47+BI48+BI49+BI50+BI51+BI52+BI53+BI54+BI55+BI56+BI57+BI58+BI59+BI60+BI61+BI62+BI63+BI64+BI65+BI66+BI67+BI69+BI70+BI71+BI72+BI73+BI74+BI75+BI76+BI77+BI78+BI79+BI80+BI81+BI82+BI84+BI85+BI86+BI87+BI88+BI89+BI90+BI92+BI94+BI95+BI96+BI97+BI98+BI99+BI100+BI101+BI102+BI103+BI105+BI106+BI107+BI110+BI117+BI118+BI119+BI120+BI121+BI122+BI123</f>
        <v>0.95286287748983856</v>
      </c>
      <c r="BJ141" s="118"/>
      <c r="BK141" s="15" t="e">
        <f>+BK4-BK22-BK38-BK116+BK125-BK138</f>
        <v>#VALUE!</v>
      </c>
      <c r="BL141" s="15" t="e">
        <f>+BL40+BL41+BL42+BL43+BL44+BL45+BL46+BL47+BL48+BL49+BL50+BL51+BL52+BL53+BL54+BL55+BL56+BL57+BL58+BL59+BL60+BL61+BL62+BL63+BL64+BL65+BL66+BL67+BL69+BL70+BL71+BL72+BL73+BL74+BL75+BL76+BL77+BL78+BL79+BL80+BL81+BL82+BL84+BL85+BL86+BL87+BL88+BL89+BL90+BL92+BL94+BL95+BL96+BL97+BL98+BL99+BL100+BL101+BL102+BL103+BL105+BL106+BL107+BL110+BL117+BL118+BL119+BL120+BL121+BL122+BL123</f>
        <v>#VALUE!</v>
      </c>
      <c r="BM141" s="15"/>
      <c r="BN141" s="118"/>
      <c r="BO141" s="15">
        <f>+BO4-BO22-BO38-BO116+BO125-BO138</f>
        <v>-0.18212080572523612</v>
      </c>
      <c r="BP141" s="15">
        <f>+BP40+BP41+BP42+BP43+BP44+BP45+BP46+BP47+BP48+BP49+BP50+BP51+BP52+BP53+BP54+BP55+BP56+BP57+BP58+BP59+BP60+BP61+BP62+BP63+BP64+BP65+BP66+BP67+BP69+BP70+BP71+BP72+BP73+BP74+BP75+BP76+BP77+BP78+BP79+BP80+BP81+BP82+BP84+BP85+BP86+BP87+BP88+BP89+BP90+BP92+BP94+BP95+BP96+BP97+BP98+BP99+BP100+BP101+BP102+BP103+BP105+BP106+BP107+BP110+BP117+BP118+BP119+BP120+BP121+BP122+BP123</f>
        <v>0.95286287748983856</v>
      </c>
      <c r="BQ141" s="118"/>
      <c r="BR141" s="15" t="e">
        <f>+BR4-BR22-BR38-BR116+BR125-BR138</f>
        <v>#VALUE!</v>
      </c>
      <c r="BS141" s="15" t="e">
        <f>+BS40+BS41+BS42+BS43+BS44+BS45+BS46+BS47+BS48+BS49+BS50+BS51+BS52+BS53+BS54+BS55+BS56+BS57+BS58+BS59+BS60+BS61+BS62+BS63+BS64+BS65+BS66+BS67+BS69+BS70+BS71+BS72+BS73+BS74+BS75+BS76+BS77+BS78+BS79+BS80+BS81+BS82+BS84+BS85+BS86+BS87+BS88+BS89+BS90+BS92+BS94+BS95+BS96+BS97+BS98+BS99+BS100+BS101+BS102+BS103+BS105+BS106+BS107+BS110+BS117+BS118+BS119+BS120+BS121+BS122+BS123</f>
        <v>#VALUE!</v>
      </c>
      <c r="BT141" s="15"/>
      <c r="BU141" s="118"/>
      <c r="BV141" s="15">
        <f>+BV4-BV22-BV38-BV116+BV125-BV138</f>
        <v>-0.18212080572523612</v>
      </c>
      <c r="BW141" s="15">
        <f>+BW40+BW41+BW42+BW43+BW44+BW45+BW46+BW47+BW48+BW49+BW50+BW51+BW52+BW53+BW54+BW55+BW56+BW57+BW58+BW59+BW60+BW61+BW62+BW63+BW64+BW65+BW66+BW67+BW69+BW70+BW71+BW72+BW73+BW74+BW75+BW76+BW77+BW78+BW79+BW80+BW81+BW82+BW84+BW85+BW86+BW87+BW88+BW89+BW90+BW92+BW94+BW95+BW96+BW97+BW98+BW99+BW100+BW101+BW102+BW103+BW105+BW106+BW107+BW110+BW117+BW118+BW119+BW120+BW121+BW122+BW123</f>
        <v>0.95286287748983856</v>
      </c>
      <c r="BX141" s="118">
        <f>+AZ139*2</f>
        <v>0</v>
      </c>
      <c r="BY141" s="15" t="e">
        <f>+BY4-BY22-BY38-BY116+BY125-BY138</f>
        <v>#VALUE!</v>
      </c>
      <c r="BZ141" s="15"/>
      <c r="CA141" s="118"/>
      <c r="CB141" s="15" t="e">
        <f>+CB4-CB22-CB38-CB116+CB125-CB138</f>
        <v>#VALUE!</v>
      </c>
      <c r="CC141" s="15" t="e">
        <f>+CC40+CC41+CC42+CC43+CC44+CC45+CC46+CC47+CC48+CC49+CC50+CC51+CC52+CC53+CC54+CC55+CC56+CC57+CC58+CC59+CC60+CC61+CC62+CC63+CC64+CC65+CC66+CC67+CC69+CC70+CC71+CC72+CC73+CC74+CC75+CC76+CC77+CC78+CC79+CC80+CC81+CC82+CC84+CC85+CC86+CC87+CC88+CC89+CC90+CC92+CC94+CC95+CC96+CC97+CC98+CC99+CC100+CC101+CC102+CC103+CC105+CC106+CC107+CC110+CC117+CC118+CC119+CC120+CC121+CC122+CC123</f>
        <v>#VALUE!</v>
      </c>
      <c r="CD141" s="15"/>
      <c r="CE141" s="118"/>
      <c r="CF141" s="15">
        <f>+CF4-CF22-CF38-CF116+CF125-CF138</f>
        <v>-0.18212080572523612</v>
      </c>
      <c r="CG141" s="15">
        <f>+CG40+CG41+CG42+CG43+CG44+CG45+CG46+CG47+CG48+CG49+CG50+CG51+CG52+CG53+CG54+CG55+CG56+CG57+CG58+CG59+CG60+CG61+CG62+CG63+CG64+CG65+CG66+CG67+CG69+CG70+CG71+CG72+CG73+CG74+CG75+CG76+CG77+CG78+CG79+CG80+CG81+CG82+CG84+CG85+CG86+CG87+CG88+CG89+CG90+CG92+CG94+CG95+CG96+CG97+CG98+CG99+CG100+CG101+CG102+CG103+CG105+CG106+CG107+CG110+CG117+CG118+CG119+CG120+CG121+CG122+CG123</f>
        <v>0.95286287748983856</v>
      </c>
      <c r="CH141" s="118"/>
      <c r="CI141" s="15" t="e">
        <f>+CI4-CI22-CI38-CI116+CI125-CI138</f>
        <v>#VALUE!</v>
      </c>
      <c r="CJ141" s="15" t="e">
        <f>+CJ40+CJ41+CJ42+CJ43+CJ44+CJ45+CJ46+CJ47+CJ48+CJ49+CJ50+CJ51+CJ52+CJ53+CJ54+CJ55+CJ56+CJ57+CJ58+CJ59+CJ60+CJ61+CJ62+CJ63+CJ64+CJ65+CJ66+CJ67+CJ69+CJ70+CJ71+CJ72+CJ73+CJ74+CJ75+CJ76+CJ77+CJ78+CJ79+CJ80+CJ81+CJ82+CJ84+CJ85+CJ86+CJ87+CJ88+CJ89+CJ90+CJ92+CJ94+CJ95+CJ96+CJ97+CJ98+CJ99+CJ100+CJ101+CJ102+CJ103+CJ105+CJ106+CJ107+CJ110+CJ117+CJ118+CJ119+CJ120+CJ121+CJ122+CJ123</f>
        <v>#VALUE!</v>
      </c>
      <c r="CK141" s="15"/>
      <c r="CL141" s="118"/>
      <c r="CM141" s="15">
        <f>+CM4-CM22-CM38-CM116+CM125-CM138</f>
        <v>-0.18212080572523612</v>
      </c>
      <c r="CN141" s="15">
        <f>+CN40+CN41+CN42+CN43+CN44+CN45+CN46+CN47+CN48+CN49+CN50+CN51+CN52+CN53+CN54+CN55+CN56+CN57+CN58+CN59+CN60+CN61+CN62+CN63+CN64+CN65+CN66+CN67+CN69+CN70+CN71+CN72+CN73+CN74+CN75+CN76+CN77+CN78+CN79+CN80+CN81+CN82+CN84+CN85+CN86+CN87+CN88+CN89+CN90+CN92+CN94+CN95+CN96+CN97+CN98+CN99+CN100+CN101+CN102+CN103+CN105+CN106+CN107+CN110+CN117+CN118+CN119+CN120+CN121+CN122+CN123</f>
        <v>0.95286287748983856</v>
      </c>
      <c r="CO141" s="118"/>
      <c r="CP141" s="15" t="e">
        <f>+CP4-CP22-CP38-CP116+CP125-CP138</f>
        <v>#VALUE!</v>
      </c>
      <c r="CQ141" s="15" t="e">
        <f>+CQ40+CQ41+CQ42+CQ43+CQ44+CQ45+CQ46+CQ47+CQ48+CQ49+CQ50+CQ51+CQ52+CQ53+CQ54+CQ55+CQ56+CQ57+CQ58+CQ59+CQ60+CQ61+CQ62+CQ63+CQ64+CQ65+CQ66+CQ67+CQ69+CQ70+CQ71+CQ72+CQ73+CQ74+CQ75+CQ76+CQ77+CQ78+CQ79+CQ80+CQ81+CQ82+CQ84+CQ85+CQ86+CQ87+CQ88+CQ89+CQ90+CQ92+CQ94+CQ95+CQ96+CQ97+CQ98+CQ99+CQ100+CQ101+CQ102+CQ103+CQ105+CQ106+CQ107+CQ110+CQ117+CQ118+CQ119+CQ120+CQ121+CQ122+CQ123</f>
        <v>#VALUE!</v>
      </c>
      <c r="CR141" s="15"/>
      <c r="CS141" s="118"/>
      <c r="CT141" s="15">
        <f>+CT4-CT22-CT38-CT116+CT125-CT138</f>
        <v>-0.18212080572523612</v>
      </c>
      <c r="CU141" s="15">
        <f>+CU40+CU41+CU42+CU43+CU44+CU45+CU46+CU47+CU48+CU49+CU50+CU51+CU52+CU53+CU54+CU55+CU56+CU57+CU58+CU59+CU60+CU61+CU62+CU63+CU64+CU65+CU66+CU67+CU69+CU70+CU71+CU72+CU73+CU74+CU75+CU76+CU77+CU78+CU79+CU80+CU81+CU82+CU84+CU85+CU86+CU87+CU88+CU89+CU90+CU92+CU94+CU95+CU96+CU97+CU98+CU99+CU100+CU101+CU102+CU103+CU105+CU106+CU107+CU110+CU117+CU118+CU119+CU120+CU121+CU122+CU123</f>
        <v>0.95286287748983856</v>
      </c>
      <c r="CV141" s="118">
        <f>+AZ139*12</f>
        <v>0</v>
      </c>
      <c r="CW141" s="15" t="e">
        <f>+CW4-CW22-CW38-CW116+CW125-CW138</f>
        <v>#VALUE!</v>
      </c>
      <c r="CX141" s="15"/>
    </row>
    <row r="142" spans="1:219" s="3" customFormat="1" x14ac:dyDescent="0.3">
      <c r="B142" s="12"/>
      <c r="C142" s="15" t="e">
        <f>+C4-C22-C124+C125-C138</f>
        <v>#VALUE!</v>
      </c>
      <c r="D142" s="15"/>
      <c r="E142" s="12"/>
      <c r="F142" s="15">
        <f>+F4-F22-F124+F125-F138</f>
        <v>-0.3686104592421901</v>
      </c>
      <c r="G142" s="15"/>
      <c r="H142" s="118"/>
      <c r="I142" s="15">
        <f>+I4-I22-I124+I125-I138</f>
        <v>-0.29120851289473015</v>
      </c>
      <c r="J142" s="15"/>
      <c r="K142" s="15"/>
      <c r="L142" s="118"/>
      <c r="M142" s="15">
        <f>+M4-M22-M124+M125-M138</f>
        <v>-0.33484003336181922</v>
      </c>
      <c r="N142" s="15"/>
      <c r="O142" s="118"/>
      <c r="P142" s="15">
        <f>+P4-P22-P124+P125-P138</f>
        <v>-5.5650897453566293E-4</v>
      </c>
      <c r="Q142" s="15"/>
      <c r="R142" s="15"/>
      <c r="S142" s="118"/>
      <c r="T142" s="15">
        <f>+T4-T22-T124+T125-T138</f>
        <v>-0.17513111607857412</v>
      </c>
      <c r="U142" s="15"/>
      <c r="V142" s="118"/>
      <c r="W142" s="15" t="e">
        <f>+W4-W22-W124+W125-W138</f>
        <v>#VALUE!</v>
      </c>
      <c r="X142" s="15"/>
      <c r="Y142" s="118"/>
      <c r="Z142" s="15">
        <f>+Z4-Z22-Z124+Z125-Z138</f>
        <v>-0.40285687660430847</v>
      </c>
      <c r="AA142" s="15"/>
      <c r="AB142" s="15"/>
      <c r="AC142" s="118"/>
      <c r="AD142" s="15">
        <f>+AD4-AD22-AD124+AD125-AD138</f>
        <v>-0.22254835507710991</v>
      </c>
      <c r="AE142" s="15"/>
      <c r="AF142" s="118"/>
      <c r="AG142" s="15">
        <f>+AG4-AG22-AG124+AG125-AG138</f>
        <v>-0.10645118597786342</v>
      </c>
      <c r="AH142" s="15"/>
      <c r="AI142" s="15"/>
      <c r="AJ142" s="118"/>
      <c r="AK142" s="15">
        <f>+AK4-AK22-AK124+AK125-AK138</f>
        <v>-0.19230884250294844</v>
      </c>
      <c r="AL142" s="15"/>
      <c r="AM142" s="118"/>
      <c r="AN142" s="15">
        <f>+AN4-AN22-AN124+AN125-AN138</f>
        <v>-0.13188410240266202</v>
      </c>
      <c r="AO142" s="15"/>
      <c r="AP142" s="15"/>
      <c r="AQ142" s="118"/>
      <c r="AR142" s="15">
        <f>+AR4-AR22-AR124+AR125-AR138</f>
        <v>-0.18212080572523612</v>
      </c>
      <c r="AS142" s="15"/>
      <c r="AT142" s="118"/>
      <c r="AU142" s="15" t="e">
        <f>+AU4-AU22-AU124+AU125-AU138</f>
        <v>#VALUE!</v>
      </c>
      <c r="AV142" s="15"/>
      <c r="AW142" s="118"/>
      <c r="AX142" s="15">
        <f>+AX4-AX22-AX124+AX125-AX138</f>
        <v>-0.18212080572523623</v>
      </c>
      <c r="AY142" s="15"/>
      <c r="AZ142" s="118"/>
      <c r="BA142" s="15" t="e">
        <f>+BA4-BA22-BA124+BA125-BA138</f>
        <v>#VALUE!</v>
      </c>
      <c r="BB142" s="15"/>
      <c r="BC142" s="118"/>
      <c r="BD142" s="15" t="e">
        <f>+BD4-BD22-BD124+BD125-BD138</f>
        <v>#VALUE!</v>
      </c>
      <c r="BE142" s="15"/>
      <c r="BF142" s="15"/>
      <c r="BG142" s="118"/>
      <c r="BH142" s="15">
        <f>+BH4-BH22-BH124+BH125-BH138</f>
        <v>-0.18212080572523612</v>
      </c>
      <c r="BI142" s="15"/>
      <c r="BJ142" s="118"/>
      <c r="BK142" s="15" t="e">
        <f>+BK4-BK22-BK124+BK125-BK138</f>
        <v>#VALUE!</v>
      </c>
      <c r="BL142" s="15"/>
      <c r="BM142" s="15"/>
      <c r="BN142" s="118"/>
      <c r="BO142" s="15">
        <f>+BO4-BO22-BO124+BO125-BO138</f>
        <v>-0.18212080572523612</v>
      </c>
      <c r="BP142" s="15"/>
      <c r="BQ142" s="118"/>
      <c r="BR142" s="15" t="e">
        <f>+BR4-BR22-BR124+BR125-BR138</f>
        <v>#VALUE!</v>
      </c>
      <c r="BS142" s="15"/>
      <c r="BT142" s="15"/>
      <c r="BU142" s="118"/>
      <c r="BV142" s="15">
        <f>+BV4-BV22-BV124+BV125-BV138</f>
        <v>-0.18212080572523612</v>
      </c>
      <c r="BW142" s="15"/>
      <c r="BX142" s="118"/>
      <c r="BY142" s="15" t="e">
        <f>+BY4-BY22-BY124+BY125-BY138</f>
        <v>#VALUE!</v>
      </c>
      <c r="BZ142" s="15"/>
      <c r="CA142" s="118"/>
      <c r="CB142" s="15" t="e">
        <f>+CB4-CB22-CB124+CB125-CB138</f>
        <v>#VALUE!</v>
      </c>
      <c r="CC142" s="15"/>
      <c r="CD142" s="15"/>
      <c r="CE142" s="118"/>
      <c r="CF142" s="15">
        <f>+CF4-CF22-CF124+CF125-CF138</f>
        <v>-0.18212080572523612</v>
      </c>
      <c r="CG142" s="15"/>
      <c r="CH142" s="118"/>
      <c r="CI142" s="15" t="e">
        <f>+CI4-CI22-CI124+CI125-CI138</f>
        <v>#VALUE!</v>
      </c>
      <c r="CJ142" s="15"/>
      <c r="CK142" s="15"/>
      <c r="CL142" s="118"/>
      <c r="CM142" s="15">
        <f>+CM4-CM22-CM124+CM125-CM138</f>
        <v>-0.18212080572523612</v>
      </c>
      <c r="CN142" s="15"/>
      <c r="CO142" s="118"/>
      <c r="CP142" s="15" t="e">
        <f>+CP4-CP22-CP124+CP125-CP138</f>
        <v>#VALUE!</v>
      </c>
      <c r="CQ142" s="15"/>
      <c r="CR142" s="15"/>
      <c r="CS142" s="118"/>
      <c r="CT142" s="15">
        <f>+CT4-CT22-CT124+CT125-CT138</f>
        <v>-0.18212080572523612</v>
      </c>
      <c r="CU142" s="15"/>
      <c r="CV142" s="118"/>
      <c r="CW142" s="15" t="e">
        <f>+CW4-CW22-CW124+CW125-CW138</f>
        <v>#VALUE!</v>
      </c>
      <c r="CX142" s="15"/>
    </row>
    <row r="143" spans="1:219" s="3" customFormat="1" x14ac:dyDescent="0.3">
      <c r="B143" s="12"/>
      <c r="C143" s="15"/>
      <c r="D143" s="15"/>
      <c r="E143" s="12"/>
      <c r="F143" s="15"/>
      <c r="G143" s="15"/>
      <c r="H143" s="118"/>
      <c r="I143" s="15"/>
      <c r="J143" s="15"/>
      <c r="K143" s="15"/>
      <c r="L143" s="118"/>
      <c r="M143" s="15"/>
      <c r="N143" s="15"/>
      <c r="O143" s="118"/>
      <c r="P143" s="15"/>
      <c r="Q143" s="15"/>
      <c r="R143" s="15"/>
      <c r="S143" s="118"/>
      <c r="T143" s="15"/>
      <c r="U143" s="15"/>
      <c r="V143" s="118"/>
      <c r="W143" s="15"/>
      <c r="X143" s="15"/>
      <c r="Y143" s="118"/>
      <c r="Z143" s="15"/>
      <c r="AA143" s="15"/>
      <c r="AB143" s="15"/>
      <c r="AC143" s="118"/>
      <c r="AD143" s="15"/>
      <c r="AE143" s="15"/>
      <c r="AF143" s="118"/>
      <c r="AG143" s="15"/>
      <c r="AH143" s="15"/>
      <c r="AI143" s="15"/>
      <c r="AJ143" s="118"/>
      <c r="AK143" s="15"/>
      <c r="AL143" s="15"/>
      <c r="AM143" s="118"/>
      <c r="AN143" s="15"/>
      <c r="AO143" s="15"/>
      <c r="AP143" s="15"/>
      <c r="AQ143" s="118"/>
      <c r="AR143" s="15"/>
      <c r="AS143" s="15"/>
      <c r="AT143" s="118"/>
      <c r="AU143" s="15"/>
      <c r="AV143" s="15"/>
      <c r="AW143" s="118"/>
      <c r="AX143" s="15"/>
      <c r="AY143" s="15"/>
      <c r="AZ143" s="118"/>
      <c r="BA143" s="15"/>
      <c r="BB143" s="15"/>
      <c r="BC143" s="118"/>
      <c r="BD143" s="15"/>
      <c r="BE143" s="15"/>
      <c r="BF143" s="15"/>
      <c r="BG143" s="118"/>
      <c r="BH143" s="15"/>
      <c r="BI143" s="15"/>
      <c r="BJ143" s="118"/>
      <c r="BK143" s="15"/>
      <c r="BL143" s="15"/>
      <c r="BM143" s="15"/>
      <c r="BN143" s="118"/>
      <c r="BO143" s="15"/>
      <c r="BP143" s="15"/>
      <c r="BQ143" s="118"/>
      <c r="BR143" s="15"/>
      <c r="BS143" s="15"/>
      <c r="BT143" s="15"/>
      <c r="BU143" s="118"/>
      <c r="BV143" s="15"/>
      <c r="BW143" s="15"/>
      <c r="BX143" s="118"/>
      <c r="BY143" s="15"/>
      <c r="BZ143" s="15"/>
      <c r="CA143" s="118"/>
      <c r="CB143" s="15"/>
      <c r="CC143" s="15"/>
      <c r="CD143" s="15"/>
      <c r="CE143" s="118"/>
      <c r="CF143" s="15"/>
      <c r="CG143" s="15"/>
      <c r="CH143" s="118"/>
      <c r="CI143" s="15"/>
      <c r="CJ143" s="15"/>
      <c r="CK143" s="15"/>
      <c r="CL143" s="118"/>
      <c r="CM143" s="15"/>
      <c r="CN143" s="15"/>
      <c r="CO143" s="118"/>
      <c r="CP143" s="15"/>
      <c r="CQ143" s="15"/>
      <c r="CR143" s="15"/>
      <c r="CS143" s="118"/>
      <c r="CT143" s="15"/>
      <c r="CU143" s="15"/>
      <c r="CV143" s="118"/>
      <c r="CW143" s="15"/>
      <c r="CX143" s="15"/>
    </row>
    <row r="144" spans="1:219" s="3" customFormat="1" x14ac:dyDescent="0.3">
      <c r="B144" s="12"/>
      <c r="C144" s="15"/>
      <c r="D144" s="15"/>
      <c r="E144" s="12"/>
      <c r="F144" s="15"/>
      <c r="G144" s="15"/>
      <c r="H144" s="118"/>
      <c r="I144" s="15"/>
      <c r="J144" s="15"/>
      <c r="K144" s="15"/>
      <c r="L144" s="118"/>
      <c r="M144" s="15"/>
      <c r="N144" s="15"/>
      <c r="O144" s="118"/>
      <c r="P144" s="15"/>
      <c r="Q144" s="15"/>
      <c r="R144" s="15"/>
      <c r="S144" s="118"/>
      <c r="T144" s="15"/>
      <c r="U144" s="15"/>
      <c r="V144" s="118"/>
      <c r="W144" s="15"/>
      <c r="X144" s="15"/>
      <c r="Y144" s="118"/>
      <c r="Z144" s="15"/>
      <c r="AA144" s="15"/>
      <c r="AB144" s="15"/>
      <c r="AC144" s="118"/>
      <c r="AD144" s="15"/>
      <c r="AE144" s="15"/>
      <c r="AF144" s="118"/>
      <c r="AG144" s="15"/>
      <c r="AH144" s="15"/>
      <c r="AI144" s="15"/>
      <c r="AJ144" s="118"/>
      <c r="AK144" s="15"/>
      <c r="AL144" s="15"/>
      <c r="AM144" s="118"/>
      <c r="AN144" s="15"/>
      <c r="AO144" s="15"/>
      <c r="AP144" s="15"/>
      <c r="AQ144" s="118"/>
      <c r="AR144" s="15"/>
      <c r="AS144" s="15"/>
      <c r="AT144" s="118"/>
      <c r="AU144" s="15"/>
      <c r="AV144" s="15"/>
      <c r="AW144" s="118"/>
      <c r="AX144" s="15"/>
      <c r="AY144" s="15"/>
      <c r="AZ144" s="118"/>
      <c r="BA144" s="15"/>
      <c r="BB144" s="15"/>
      <c r="BC144" s="118"/>
      <c r="BD144" s="15"/>
      <c r="BE144" s="15"/>
      <c r="BF144" s="15"/>
      <c r="BG144" s="118"/>
      <c r="BH144" s="15"/>
      <c r="BI144" s="15"/>
      <c r="BJ144" s="118"/>
      <c r="BK144" s="15"/>
      <c r="BL144" s="15"/>
      <c r="BM144" s="15"/>
      <c r="BN144" s="118"/>
      <c r="BO144" s="15"/>
      <c r="BP144" s="15"/>
      <c r="BQ144" s="118"/>
      <c r="BR144" s="15"/>
      <c r="BS144" s="15"/>
      <c r="BT144" s="15"/>
      <c r="BU144" s="118"/>
      <c r="BV144" s="15"/>
      <c r="BW144" s="15"/>
      <c r="BX144" s="118"/>
      <c r="BY144" s="15"/>
      <c r="BZ144" s="15"/>
      <c r="CA144" s="118"/>
      <c r="CB144" s="15"/>
      <c r="CC144" s="15"/>
      <c r="CD144" s="15"/>
      <c r="CE144" s="118"/>
      <c r="CF144" s="15"/>
      <c r="CG144" s="15"/>
      <c r="CH144" s="118"/>
      <c r="CI144" s="15"/>
      <c r="CJ144" s="15"/>
      <c r="CK144" s="15"/>
      <c r="CL144" s="118"/>
      <c r="CM144" s="15"/>
      <c r="CN144" s="15"/>
      <c r="CO144" s="118"/>
      <c r="CP144" s="15"/>
      <c r="CQ144" s="15"/>
      <c r="CR144" s="15"/>
      <c r="CS144" s="118"/>
      <c r="CT144" s="15"/>
      <c r="CU144" s="15"/>
      <c r="CV144" s="118"/>
      <c r="CW144" s="15"/>
      <c r="CX144" s="15"/>
    </row>
    <row r="145" spans="2:102" s="3" customFormat="1" x14ac:dyDescent="0.3">
      <c r="B145" s="12"/>
      <c r="C145" s="15"/>
      <c r="D145" s="15"/>
      <c r="E145" s="12"/>
      <c r="F145" s="90"/>
      <c r="G145" s="90"/>
      <c r="H145" s="118"/>
      <c r="I145" s="15"/>
      <c r="J145" s="15"/>
      <c r="K145" s="15"/>
      <c r="L145" s="118"/>
      <c r="M145" s="15"/>
      <c r="N145" s="15"/>
      <c r="O145" s="118"/>
      <c r="P145" s="15"/>
      <c r="Q145" s="15"/>
      <c r="R145" s="15"/>
      <c r="S145" s="118"/>
      <c r="T145" s="15"/>
      <c r="U145" s="15"/>
      <c r="V145" s="118"/>
      <c r="W145" s="15"/>
      <c r="X145" s="15"/>
      <c r="Y145" s="118"/>
      <c r="Z145" s="15"/>
      <c r="AA145" s="15"/>
      <c r="AB145" s="15"/>
      <c r="AC145" s="118"/>
      <c r="AD145" s="15"/>
      <c r="AE145" s="15"/>
      <c r="AF145" s="118"/>
      <c r="AG145" s="15"/>
      <c r="AH145" s="15"/>
      <c r="AI145" s="15"/>
      <c r="AJ145" s="118"/>
      <c r="AK145" s="15"/>
      <c r="AL145" s="15"/>
      <c r="AM145" s="118"/>
      <c r="AN145" s="15"/>
      <c r="AO145" s="15"/>
      <c r="AP145" s="15"/>
      <c r="AQ145" s="118"/>
      <c r="AR145" s="15"/>
      <c r="AS145" s="15"/>
      <c r="AT145" s="118"/>
      <c r="AU145" s="15"/>
      <c r="AV145" s="15"/>
      <c r="AW145" s="118"/>
      <c r="AX145" s="15"/>
      <c r="AY145" s="15"/>
      <c r="AZ145" s="118"/>
      <c r="BA145" s="15"/>
      <c r="BB145" s="15"/>
      <c r="BC145" s="118"/>
      <c r="BD145" s="15"/>
      <c r="BE145" s="15"/>
      <c r="BF145" s="15"/>
      <c r="BG145" s="118"/>
      <c r="BH145" s="15"/>
      <c r="BI145" s="15"/>
      <c r="BJ145" s="118"/>
      <c r="BK145" s="15"/>
      <c r="BL145" s="15"/>
      <c r="BM145" s="15"/>
      <c r="BN145" s="118"/>
      <c r="BO145" s="15"/>
      <c r="BP145" s="15"/>
      <c r="BQ145" s="118"/>
      <c r="BR145" s="15"/>
      <c r="BS145" s="15"/>
      <c r="BT145" s="15"/>
      <c r="BU145" s="118"/>
      <c r="BV145" s="15"/>
      <c r="BW145" s="15"/>
      <c r="BX145" s="118"/>
      <c r="BY145" s="15"/>
      <c r="BZ145" s="15"/>
      <c r="CA145" s="118"/>
      <c r="CB145" s="15"/>
      <c r="CC145" s="15"/>
      <c r="CD145" s="15"/>
      <c r="CE145" s="118"/>
      <c r="CF145" s="15"/>
      <c r="CG145" s="15"/>
      <c r="CH145" s="118"/>
      <c r="CI145" s="15"/>
      <c r="CJ145" s="15"/>
      <c r="CK145" s="15"/>
      <c r="CL145" s="118"/>
      <c r="CM145" s="15"/>
      <c r="CN145" s="15"/>
      <c r="CO145" s="118"/>
      <c r="CP145" s="15"/>
      <c r="CQ145" s="15"/>
      <c r="CR145" s="15"/>
      <c r="CS145" s="118"/>
      <c r="CT145" s="15"/>
      <c r="CU145" s="15"/>
      <c r="CV145" s="118"/>
      <c r="CW145" s="15"/>
      <c r="CX145" s="15"/>
    </row>
    <row r="146" spans="2:102" s="3" customFormat="1" x14ac:dyDescent="0.3">
      <c r="B146" s="12"/>
      <c r="C146" s="15"/>
      <c r="D146" s="15"/>
      <c r="E146" s="12"/>
      <c r="F146" s="15"/>
      <c r="G146" s="15"/>
      <c r="H146" s="118"/>
      <c r="I146" s="15"/>
      <c r="J146" s="15"/>
      <c r="K146" s="99"/>
      <c r="L146" s="118"/>
      <c r="M146" s="15"/>
      <c r="N146" s="15"/>
      <c r="O146" s="118"/>
      <c r="P146" s="15"/>
      <c r="Q146" s="15"/>
      <c r="R146" s="15"/>
      <c r="S146" s="118"/>
      <c r="T146" s="15"/>
      <c r="U146" s="15"/>
      <c r="V146" s="118"/>
      <c r="W146" s="15"/>
      <c r="X146" s="15"/>
      <c r="Y146" s="118"/>
      <c r="Z146" s="15"/>
      <c r="AA146" s="15"/>
      <c r="AB146" s="15"/>
      <c r="AC146" s="118"/>
      <c r="AD146" s="15"/>
      <c r="AE146" s="15"/>
      <c r="AF146" s="118"/>
      <c r="AG146" s="15"/>
      <c r="AH146" s="15"/>
      <c r="AI146" s="15"/>
      <c r="AJ146" s="118"/>
      <c r="AK146" s="15"/>
      <c r="AL146" s="15"/>
      <c r="AM146" s="118"/>
      <c r="AN146" s="15"/>
      <c r="AO146" s="15"/>
      <c r="AP146" s="15"/>
      <c r="AQ146" s="118"/>
      <c r="AR146" s="15"/>
      <c r="AS146" s="15"/>
      <c r="AT146" s="118"/>
      <c r="AU146" s="15"/>
      <c r="AV146" s="15"/>
      <c r="AW146" s="118"/>
      <c r="AX146" s="15"/>
      <c r="AY146" s="15"/>
      <c r="AZ146" s="118"/>
      <c r="BA146" s="15"/>
      <c r="BB146" s="15"/>
      <c r="BC146" s="118"/>
      <c r="BD146" s="15"/>
      <c r="BE146" s="15"/>
      <c r="BF146" s="15"/>
      <c r="BG146" s="118"/>
      <c r="BH146" s="15"/>
      <c r="BI146" s="15"/>
      <c r="BJ146" s="118"/>
      <c r="BK146" s="15"/>
      <c r="BL146" s="15"/>
      <c r="BM146" s="15"/>
      <c r="BN146" s="118"/>
      <c r="BO146" s="15"/>
      <c r="BP146" s="15"/>
      <c r="BQ146" s="118"/>
      <c r="BR146" s="15"/>
      <c r="BS146" s="15"/>
      <c r="BT146" s="15"/>
      <c r="BU146" s="118"/>
      <c r="BV146" s="15"/>
      <c r="BW146" s="15"/>
      <c r="BX146" s="118"/>
      <c r="BY146" s="15"/>
      <c r="BZ146" s="15"/>
      <c r="CA146" s="118"/>
      <c r="CB146" s="15"/>
      <c r="CC146" s="15"/>
      <c r="CD146" s="15"/>
      <c r="CE146" s="118"/>
      <c r="CF146" s="15"/>
      <c r="CG146" s="15"/>
      <c r="CH146" s="118"/>
      <c r="CI146" s="15"/>
      <c r="CJ146" s="15"/>
      <c r="CK146" s="15"/>
      <c r="CL146" s="118"/>
      <c r="CM146" s="15"/>
      <c r="CN146" s="15"/>
      <c r="CO146" s="118"/>
      <c r="CP146" s="15"/>
      <c r="CQ146" s="15"/>
      <c r="CR146" s="15"/>
      <c r="CS146" s="118"/>
      <c r="CT146" s="15"/>
      <c r="CU146" s="15"/>
      <c r="CV146" s="118"/>
      <c r="CW146" s="15"/>
      <c r="CX146" s="15"/>
    </row>
    <row r="147" spans="2:102" s="3" customFormat="1" x14ac:dyDescent="0.3">
      <c r="B147" s="12"/>
      <c r="C147" s="15"/>
      <c r="D147" s="15"/>
      <c r="E147" s="12"/>
      <c r="F147" s="15"/>
      <c r="G147" s="15"/>
      <c r="H147" s="118"/>
      <c r="I147" s="15"/>
      <c r="J147" s="15"/>
      <c r="K147" s="15"/>
      <c r="L147" s="118"/>
      <c r="M147" s="15"/>
      <c r="N147" s="15"/>
      <c r="O147" s="118"/>
      <c r="P147" s="15"/>
      <c r="Q147" s="15"/>
      <c r="R147" s="15"/>
      <c r="S147" s="118"/>
      <c r="T147" s="15"/>
      <c r="U147" s="15"/>
      <c r="V147" s="118"/>
      <c r="W147" s="15"/>
      <c r="X147" s="15"/>
      <c r="Y147" s="118"/>
      <c r="Z147" s="15"/>
      <c r="AA147" s="15"/>
      <c r="AB147" s="15"/>
      <c r="AC147" s="118"/>
      <c r="AD147" s="15"/>
      <c r="AE147" s="15"/>
      <c r="AF147" s="118"/>
      <c r="AG147" s="15"/>
      <c r="AH147" s="15"/>
      <c r="AI147" s="15"/>
      <c r="AJ147" s="118"/>
      <c r="AK147" s="15"/>
      <c r="AL147" s="15"/>
      <c r="AM147" s="118"/>
      <c r="AN147" s="15"/>
      <c r="AO147" s="15"/>
      <c r="AP147" s="15"/>
      <c r="AQ147" s="118"/>
      <c r="AR147" s="15"/>
      <c r="AS147" s="15"/>
      <c r="AT147" s="118"/>
      <c r="AU147" s="15"/>
      <c r="AV147" s="15"/>
      <c r="AW147" s="118"/>
      <c r="AX147" s="15"/>
      <c r="AY147" s="15"/>
      <c r="AZ147" s="118"/>
      <c r="BA147" s="15"/>
      <c r="BB147" s="15"/>
      <c r="BC147" s="118"/>
      <c r="BD147" s="15"/>
      <c r="BE147" s="15"/>
      <c r="BF147" s="15"/>
      <c r="BG147" s="118"/>
      <c r="BH147" s="15"/>
      <c r="BI147" s="15"/>
      <c r="BJ147" s="118"/>
      <c r="BK147" s="15"/>
      <c r="BL147" s="15"/>
      <c r="BM147" s="15"/>
      <c r="BN147" s="118"/>
      <c r="BO147" s="15"/>
      <c r="BP147" s="15"/>
      <c r="BQ147" s="118"/>
      <c r="BR147" s="15"/>
      <c r="BS147" s="15"/>
      <c r="BT147" s="15"/>
      <c r="BU147" s="118"/>
      <c r="BV147" s="15"/>
      <c r="BW147" s="15"/>
      <c r="BX147" s="118"/>
      <c r="BY147" s="15"/>
      <c r="BZ147" s="15"/>
      <c r="CA147" s="118"/>
      <c r="CB147" s="15"/>
      <c r="CC147" s="15"/>
      <c r="CD147" s="15"/>
      <c r="CE147" s="118"/>
      <c r="CF147" s="15"/>
      <c r="CG147" s="15"/>
      <c r="CH147" s="118"/>
      <c r="CI147" s="15"/>
      <c r="CJ147" s="15"/>
      <c r="CK147" s="15"/>
      <c r="CL147" s="118"/>
      <c r="CM147" s="15"/>
      <c r="CN147" s="15"/>
      <c r="CO147" s="118"/>
      <c r="CP147" s="15"/>
      <c r="CQ147" s="15"/>
      <c r="CR147" s="15"/>
      <c r="CS147" s="118"/>
      <c r="CT147" s="15"/>
      <c r="CU147" s="15"/>
      <c r="CV147" s="118"/>
      <c r="CW147" s="15"/>
      <c r="CX147" s="15"/>
    </row>
    <row r="148" spans="2:102" s="3" customFormat="1" x14ac:dyDescent="0.3">
      <c r="B148" s="12"/>
      <c r="C148" s="15"/>
      <c r="D148" s="15"/>
      <c r="E148" s="12"/>
      <c r="F148" s="15"/>
      <c r="G148" s="15"/>
      <c r="H148" s="118"/>
      <c r="I148" s="15"/>
      <c r="J148" s="15"/>
      <c r="K148" s="15"/>
      <c r="L148" s="118"/>
      <c r="M148" s="15"/>
      <c r="N148" s="15"/>
      <c r="O148" s="118"/>
      <c r="P148" s="15"/>
      <c r="Q148" s="15"/>
      <c r="R148" s="15"/>
      <c r="S148" s="118"/>
      <c r="T148" s="15"/>
      <c r="U148" s="15"/>
      <c r="V148" s="118"/>
      <c r="W148" s="15"/>
      <c r="X148" s="15"/>
      <c r="Y148" s="118"/>
      <c r="Z148" s="15"/>
      <c r="AA148" s="15"/>
      <c r="AB148" s="15"/>
      <c r="AC148" s="118"/>
      <c r="AD148" s="15"/>
      <c r="AE148" s="15"/>
      <c r="AF148" s="118"/>
      <c r="AG148" s="15"/>
      <c r="AH148" s="15"/>
      <c r="AI148" s="15"/>
      <c r="AJ148" s="118"/>
      <c r="AK148" s="15"/>
      <c r="AL148" s="15"/>
      <c r="AM148" s="118"/>
      <c r="AN148" s="15"/>
      <c r="AO148" s="15"/>
      <c r="AP148" s="15"/>
      <c r="AQ148" s="118"/>
      <c r="AR148" s="15"/>
      <c r="AS148" s="15"/>
      <c r="AT148" s="118"/>
      <c r="AU148" s="15"/>
      <c r="AV148" s="15"/>
      <c r="AW148" s="118"/>
      <c r="AX148" s="15"/>
      <c r="AY148" s="15"/>
      <c r="AZ148" s="118"/>
      <c r="BA148" s="15"/>
      <c r="BB148" s="15"/>
      <c r="BC148" s="118"/>
      <c r="BD148" s="15"/>
      <c r="BE148" s="15"/>
      <c r="BF148" s="15"/>
      <c r="BG148" s="118"/>
      <c r="BH148" s="15"/>
      <c r="BI148" s="15"/>
      <c r="BJ148" s="118"/>
      <c r="BK148" s="15"/>
      <c r="BL148" s="15"/>
      <c r="BM148" s="15"/>
      <c r="BN148" s="118"/>
      <c r="BO148" s="15"/>
      <c r="BP148" s="15"/>
      <c r="BQ148" s="118"/>
      <c r="BR148" s="15"/>
      <c r="BS148" s="15"/>
      <c r="BT148" s="15"/>
      <c r="BU148" s="118"/>
      <c r="BV148" s="15"/>
      <c r="BW148" s="15"/>
      <c r="BX148" s="118"/>
      <c r="BY148" s="15"/>
      <c r="BZ148" s="15"/>
      <c r="CA148" s="118"/>
      <c r="CB148" s="15"/>
      <c r="CC148" s="15"/>
      <c r="CD148" s="15"/>
      <c r="CE148" s="118"/>
      <c r="CF148" s="15"/>
      <c r="CG148" s="15"/>
      <c r="CH148" s="118"/>
      <c r="CI148" s="15"/>
      <c r="CJ148" s="15"/>
      <c r="CK148" s="15"/>
      <c r="CL148" s="118"/>
      <c r="CM148" s="15"/>
      <c r="CN148" s="15"/>
      <c r="CO148" s="118"/>
      <c r="CP148" s="15"/>
      <c r="CQ148" s="15"/>
      <c r="CR148" s="15"/>
      <c r="CS148" s="118"/>
      <c r="CT148" s="15"/>
      <c r="CU148" s="15"/>
      <c r="CV148" s="118"/>
      <c r="CW148" s="15"/>
      <c r="CX148" s="15"/>
    </row>
    <row r="149" spans="2:102" s="3" customFormat="1" x14ac:dyDescent="0.3">
      <c r="B149" s="12"/>
      <c r="C149" s="15"/>
      <c r="D149" s="15"/>
      <c r="E149" s="12"/>
      <c r="F149" s="15"/>
      <c r="G149" s="15"/>
      <c r="H149" s="118"/>
      <c r="I149" s="15"/>
      <c r="J149" s="15"/>
      <c r="K149" s="15"/>
      <c r="L149" s="118"/>
      <c r="M149" s="15"/>
      <c r="N149" s="15"/>
      <c r="O149" s="118"/>
      <c r="P149" s="15"/>
      <c r="Q149" s="15"/>
      <c r="R149" s="15"/>
      <c r="S149" s="118"/>
      <c r="T149" s="15"/>
      <c r="U149" s="15"/>
      <c r="V149" s="118"/>
      <c r="W149" s="15"/>
      <c r="X149" s="15"/>
      <c r="Y149" s="118"/>
      <c r="Z149" s="15"/>
      <c r="AA149" s="15"/>
      <c r="AB149" s="15"/>
      <c r="AC149" s="118"/>
      <c r="AD149" s="15"/>
      <c r="AE149" s="15"/>
      <c r="AF149" s="118"/>
      <c r="AG149" s="15"/>
      <c r="AH149" s="15"/>
      <c r="AI149" s="15"/>
      <c r="AJ149" s="118"/>
      <c r="AK149" s="15"/>
      <c r="AL149" s="15"/>
      <c r="AM149" s="118"/>
      <c r="AN149" s="15"/>
      <c r="AO149" s="15"/>
      <c r="AP149" s="15"/>
      <c r="AQ149" s="118"/>
      <c r="AR149" s="15"/>
      <c r="AS149" s="15"/>
      <c r="AT149" s="118"/>
      <c r="AU149" s="15"/>
      <c r="AV149" s="15"/>
      <c r="AW149" s="118"/>
      <c r="AX149" s="15"/>
      <c r="AY149" s="15"/>
      <c r="AZ149" s="118"/>
      <c r="BA149" s="15"/>
      <c r="BB149" s="15"/>
      <c r="BC149" s="118"/>
      <c r="BD149" s="15"/>
      <c r="BE149" s="15"/>
      <c r="BF149" s="15"/>
      <c r="BG149" s="118"/>
      <c r="BH149" s="15"/>
      <c r="BI149" s="15"/>
      <c r="BJ149" s="118"/>
      <c r="BK149" s="15"/>
      <c r="BL149" s="15"/>
      <c r="BM149" s="15"/>
      <c r="BN149" s="118"/>
      <c r="BO149" s="15"/>
      <c r="BP149" s="15"/>
      <c r="BQ149" s="118"/>
      <c r="BR149" s="15"/>
      <c r="BS149" s="15"/>
      <c r="BT149" s="15"/>
      <c r="BU149" s="118"/>
      <c r="BV149" s="15"/>
      <c r="BW149" s="15"/>
      <c r="BX149" s="118"/>
      <c r="BY149" s="15"/>
      <c r="BZ149" s="15"/>
      <c r="CA149" s="118"/>
      <c r="CB149" s="15"/>
      <c r="CC149" s="15"/>
      <c r="CD149" s="15"/>
      <c r="CE149" s="118"/>
      <c r="CF149" s="15"/>
      <c r="CG149" s="15"/>
      <c r="CH149" s="118"/>
      <c r="CI149" s="15"/>
      <c r="CJ149" s="15"/>
      <c r="CK149" s="15"/>
      <c r="CL149" s="118"/>
      <c r="CM149" s="15"/>
      <c r="CN149" s="15"/>
      <c r="CO149" s="118"/>
      <c r="CP149" s="15"/>
      <c r="CQ149" s="15"/>
      <c r="CR149" s="15"/>
      <c r="CS149" s="118"/>
      <c r="CT149" s="15"/>
      <c r="CU149" s="15"/>
      <c r="CV149" s="118"/>
      <c r="CW149" s="15"/>
      <c r="CX149" s="15"/>
    </row>
    <row r="150" spans="2:102" s="3" customFormat="1" x14ac:dyDescent="0.3">
      <c r="B150" s="12"/>
      <c r="C150" s="15"/>
      <c r="D150" s="15"/>
      <c r="E150" s="12"/>
      <c r="F150" s="15"/>
      <c r="G150" s="15"/>
      <c r="H150" s="118"/>
      <c r="I150" s="15"/>
      <c r="J150" s="15"/>
      <c r="K150" s="15"/>
      <c r="L150" s="118"/>
      <c r="M150" s="15"/>
      <c r="N150" s="15"/>
      <c r="O150" s="118"/>
      <c r="P150" s="15"/>
      <c r="Q150" s="15"/>
      <c r="R150" s="15"/>
      <c r="S150" s="118"/>
      <c r="T150" s="15"/>
      <c r="U150" s="15"/>
      <c r="V150" s="118"/>
      <c r="W150" s="15"/>
      <c r="X150" s="15"/>
      <c r="Y150" s="118"/>
      <c r="Z150" s="15"/>
      <c r="AA150" s="15"/>
      <c r="AB150" s="15"/>
      <c r="AC150" s="118"/>
      <c r="AD150" s="15"/>
      <c r="AE150" s="15"/>
      <c r="AF150" s="118"/>
      <c r="AG150" s="15"/>
      <c r="AH150" s="15"/>
      <c r="AI150" s="15"/>
      <c r="AJ150" s="118"/>
      <c r="AK150" s="15"/>
      <c r="AL150" s="15"/>
      <c r="AM150" s="118"/>
      <c r="AN150" s="15"/>
      <c r="AO150" s="15"/>
      <c r="AP150" s="15"/>
      <c r="AQ150" s="118"/>
      <c r="AR150" s="15"/>
      <c r="AS150" s="15"/>
      <c r="AT150" s="118"/>
      <c r="AU150" s="15"/>
      <c r="AV150" s="15"/>
      <c r="AW150" s="118"/>
      <c r="AX150" s="15"/>
      <c r="AY150" s="15"/>
      <c r="AZ150" s="118"/>
      <c r="BA150" s="15"/>
      <c r="BB150" s="15"/>
      <c r="BC150" s="118"/>
      <c r="BD150" s="15"/>
      <c r="BE150" s="15"/>
      <c r="BF150" s="15"/>
      <c r="BG150" s="118"/>
      <c r="BH150" s="15"/>
      <c r="BI150" s="15"/>
      <c r="BJ150" s="118"/>
      <c r="BK150" s="15"/>
      <c r="BL150" s="15"/>
      <c r="BM150" s="15"/>
      <c r="BN150" s="118"/>
      <c r="BO150" s="15"/>
      <c r="BP150" s="15"/>
      <c r="BQ150" s="118"/>
      <c r="BR150" s="15"/>
      <c r="BS150" s="15"/>
      <c r="BT150" s="15"/>
      <c r="BU150" s="118"/>
      <c r="BV150" s="15"/>
      <c r="BW150" s="15"/>
      <c r="BX150" s="118"/>
      <c r="BY150" s="15"/>
      <c r="BZ150" s="15"/>
      <c r="CA150" s="118"/>
      <c r="CB150" s="15"/>
      <c r="CC150" s="15"/>
      <c r="CD150" s="15"/>
      <c r="CE150" s="118"/>
      <c r="CF150" s="15"/>
      <c r="CG150" s="15"/>
      <c r="CH150" s="118"/>
      <c r="CI150" s="15"/>
      <c r="CJ150" s="15"/>
      <c r="CK150" s="15"/>
      <c r="CL150" s="118"/>
      <c r="CM150" s="15"/>
      <c r="CN150" s="15"/>
      <c r="CO150" s="118"/>
      <c r="CP150" s="15"/>
      <c r="CQ150" s="15"/>
      <c r="CR150" s="15"/>
      <c r="CS150" s="118"/>
      <c r="CT150" s="15"/>
      <c r="CU150" s="15"/>
      <c r="CV150" s="118"/>
      <c r="CW150" s="15"/>
      <c r="CX150" s="15"/>
    </row>
    <row r="151" spans="2:102" s="3" customFormat="1" x14ac:dyDescent="0.3">
      <c r="B151" s="12"/>
      <c r="C151" s="15"/>
      <c r="D151" s="15"/>
      <c r="E151" s="12"/>
      <c r="F151" s="15"/>
      <c r="G151" s="15"/>
      <c r="H151" s="118"/>
      <c r="I151" s="15"/>
      <c r="J151" s="15"/>
      <c r="K151" s="15"/>
      <c r="L151" s="118"/>
      <c r="M151" s="15"/>
      <c r="N151" s="15"/>
      <c r="O151" s="118"/>
      <c r="P151" s="15"/>
      <c r="Q151" s="15"/>
      <c r="R151" s="15"/>
      <c r="S151" s="118"/>
      <c r="T151" s="15"/>
      <c r="U151" s="15"/>
      <c r="V151" s="118"/>
      <c r="W151" s="15"/>
      <c r="X151" s="15"/>
      <c r="Y151" s="118"/>
      <c r="Z151" s="15"/>
      <c r="AA151" s="15"/>
      <c r="AB151" s="15"/>
      <c r="AC151" s="118"/>
      <c r="AD151" s="15"/>
      <c r="AE151" s="15"/>
      <c r="AF151" s="118"/>
      <c r="AG151" s="15"/>
      <c r="AH151" s="15"/>
      <c r="AI151" s="15"/>
      <c r="AJ151" s="118"/>
      <c r="AK151" s="15"/>
      <c r="AL151" s="15"/>
      <c r="AM151" s="118"/>
      <c r="AN151" s="15"/>
      <c r="AO151" s="15"/>
      <c r="AP151" s="15"/>
      <c r="AQ151" s="118"/>
      <c r="AR151" s="15"/>
      <c r="AS151" s="15"/>
      <c r="AT151" s="118"/>
      <c r="AU151" s="15"/>
      <c r="AV151" s="15"/>
      <c r="AW151" s="118"/>
      <c r="AX151" s="15"/>
      <c r="AY151" s="15"/>
      <c r="AZ151" s="118"/>
      <c r="BA151" s="15"/>
      <c r="BB151" s="15"/>
      <c r="BC151" s="118"/>
      <c r="BD151" s="15"/>
      <c r="BE151" s="15"/>
      <c r="BF151" s="15"/>
      <c r="BG151" s="118"/>
      <c r="BH151" s="15"/>
      <c r="BI151" s="15"/>
      <c r="BJ151" s="118"/>
      <c r="BK151" s="15"/>
      <c r="BL151" s="15"/>
      <c r="BM151" s="15"/>
      <c r="BN151" s="118"/>
      <c r="BO151" s="15"/>
      <c r="BP151" s="15"/>
      <c r="BQ151" s="118"/>
      <c r="BR151" s="15"/>
      <c r="BS151" s="15"/>
      <c r="BT151" s="15"/>
      <c r="BU151" s="118"/>
      <c r="BV151" s="15"/>
      <c r="BW151" s="15"/>
      <c r="BX151" s="118"/>
      <c r="BY151" s="15"/>
      <c r="BZ151" s="15"/>
      <c r="CA151" s="118"/>
      <c r="CB151" s="15"/>
      <c r="CC151" s="15"/>
      <c r="CD151" s="15"/>
      <c r="CE151" s="118"/>
      <c r="CF151" s="15"/>
      <c r="CG151" s="15"/>
      <c r="CH151" s="118"/>
      <c r="CI151" s="15"/>
      <c r="CJ151" s="15"/>
      <c r="CK151" s="15"/>
      <c r="CL151" s="118"/>
      <c r="CM151" s="15"/>
      <c r="CN151" s="15"/>
      <c r="CO151" s="118"/>
      <c r="CP151" s="15"/>
      <c r="CQ151" s="15"/>
      <c r="CR151" s="15"/>
      <c r="CS151" s="118"/>
      <c r="CT151" s="15"/>
      <c r="CU151" s="15"/>
      <c r="CV151" s="118"/>
      <c r="CW151" s="15"/>
      <c r="CX151" s="15"/>
    </row>
    <row r="152" spans="2:102" s="3" customFormat="1" x14ac:dyDescent="0.3">
      <c r="B152" s="12"/>
      <c r="C152" s="15"/>
      <c r="D152" s="15"/>
      <c r="E152" s="12"/>
      <c r="F152" s="15"/>
      <c r="G152" s="15"/>
      <c r="H152" s="118"/>
      <c r="I152" s="15"/>
      <c r="J152" s="15"/>
      <c r="K152" s="15"/>
      <c r="L152" s="118"/>
      <c r="M152" s="15"/>
      <c r="N152" s="15"/>
      <c r="O152" s="118"/>
      <c r="P152" s="15"/>
      <c r="Q152" s="15"/>
      <c r="R152" s="15"/>
      <c r="S152" s="118"/>
      <c r="T152" s="15"/>
      <c r="U152" s="15"/>
      <c r="V152" s="118"/>
      <c r="W152" s="15"/>
      <c r="X152" s="15"/>
      <c r="Y152" s="118"/>
      <c r="Z152" s="15"/>
      <c r="AA152" s="15"/>
      <c r="AB152" s="15"/>
      <c r="AC152" s="118"/>
      <c r="AD152" s="15"/>
      <c r="AE152" s="15"/>
      <c r="AF152" s="118"/>
      <c r="AG152" s="15"/>
      <c r="AH152" s="15"/>
      <c r="AI152" s="15"/>
      <c r="AJ152" s="118"/>
      <c r="AK152" s="15"/>
      <c r="AL152" s="15"/>
      <c r="AM152" s="118"/>
      <c r="AN152" s="15"/>
      <c r="AO152" s="15"/>
      <c r="AP152" s="15"/>
      <c r="AQ152" s="118"/>
      <c r="AR152" s="15"/>
      <c r="AS152" s="15"/>
      <c r="AT152" s="118"/>
      <c r="AU152" s="15"/>
      <c r="AV152" s="15"/>
      <c r="AW152" s="118"/>
      <c r="AX152" s="15"/>
      <c r="AY152" s="15"/>
      <c r="AZ152" s="118"/>
      <c r="BA152" s="15"/>
      <c r="BB152" s="15"/>
      <c r="BC152" s="118"/>
      <c r="BD152" s="15"/>
      <c r="BE152" s="15"/>
      <c r="BF152" s="15"/>
      <c r="BG152" s="118"/>
      <c r="BH152" s="15"/>
      <c r="BI152" s="15"/>
      <c r="BJ152" s="118"/>
      <c r="BK152" s="15"/>
      <c r="BL152" s="15"/>
      <c r="BM152" s="15"/>
      <c r="BN152" s="118"/>
      <c r="BO152" s="15"/>
      <c r="BP152" s="15"/>
      <c r="BQ152" s="118"/>
      <c r="BR152" s="15"/>
      <c r="BS152" s="15"/>
      <c r="BT152" s="15"/>
      <c r="BU152" s="118"/>
      <c r="BV152" s="15"/>
      <c r="BW152" s="15"/>
      <c r="BX152" s="118"/>
      <c r="BY152" s="15"/>
      <c r="BZ152" s="15"/>
      <c r="CA152" s="118"/>
      <c r="CB152" s="15"/>
      <c r="CC152" s="15"/>
      <c r="CD152" s="15"/>
      <c r="CE152" s="118"/>
      <c r="CF152" s="15"/>
      <c r="CG152" s="15"/>
      <c r="CH152" s="118"/>
      <c r="CI152" s="15"/>
      <c r="CJ152" s="15"/>
      <c r="CK152" s="15"/>
      <c r="CL152" s="118"/>
      <c r="CM152" s="15"/>
      <c r="CN152" s="15"/>
      <c r="CO152" s="118"/>
      <c r="CP152" s="15"/>
      <c r="CQ152" s="15"/>
      <c r="CR152" s="15"/>
      <c r="CS152" s="118"/>
      <c r="CT152" s="15"/>
      <c r="CU152" s="15"/>
      <c r="CV152" s="118"/>
      <c r="CW152" s="15"/>
      <c r="CX152" s="15"/>
    </row>
    <row r="153" spans="2:102" s="3" customFormat="1" x14ac:dyDescent="0.3">
      <c r="B153" s="12"/>
      <c r="C153" s="15"/>
      <c r="D153" s="15"/>
      <c r="E153" s="12"/>
      <c r="F153" s="15"/>
      <c r="G153" s="15"/>
      <c r="H153" s="118"/>
      <c r="I153" s="15"/>
      <c r="J153" s="15"/>
      <c r="K153" s="15"/>
      <c r="L153" s="118"/>
      <c r="M153" s="15"/>
      <c r="N153" s="15"/>
      <c r="O153" s="118"/>
      <c r="P153" s="15"/>
      <c r="Q153" s="15"/>
      <c r="R153" s="15"/>
      <c r="S153" s="118"/>
      <c r="T153" s="15"/>
      <c r="U153" s="15"/>
      <c r="V153" s="118"/>
      <c r="W153" s="15"/>
      <c r="X153" s="15"/>
      <c r="Y153" s="118"/>
      <c r="Z153" s="15"/>
      <c r="AA153" s="15"/>
      <c r="AB153" s="15"/>
      <c r="AC153" s="118"/>
      <c r="AD153" s="15"/>
      <c r="AE153" s="15"/>
      <c r="AF153" s="118"/>
      <c r="AG153" s="15"/>
      <c r="AH153" s="15"/>
      <c r="AI153" s="15"/>
      <c r="AJ153" s="118"/>
      <c r="AK153" s="15"/>
      <c r="AL153" s="15"/>
      <c r="AM153" s="118"/>
      <c r="AN153" s="15"/>
      <c r="AO153" s="15"/>
      <c r="AP153" s="15"/>
      <c r="AQ153" s="118"/>
      <c r="AR153" s="15"/>
      <c r="AS153" s="15"/>
      <c r="AT153" s="118"/>
      <c r="AU153" s="15"/>
      <c r="AV153" s="15"/>
      <c r="AW153" s="118"/>
      <c r="AX153" s="15"/>
      <c r="AY153" s="15"/>
      <c r="AZ153" s="118"/>
      <c r="BA153" s="15"/>
      <c r="BB153" s="15"/>
      <c r="BC153" s="118"/>
      <c r="BD153" s="15"/>
      <c r="BE153" s="15"/>
      <c r="BF153" s="15"/>
      <c r="BG153" s="118"/>
      <c r="BH153" s="15"/>
      <c r="BI153" s="15"/>
      <c r="BJ153" s="118"/>
      <c r="BK153" s="15"/>
      <c r="BL153" s="15"/>
      <c r="BM153" s="15"/>
      <c r="BN153" s="118"/>
      <c r="BO153" s="15"/>
      <c r="BP153" s="15"/>
      <c r="BQ153" s="118"/>
      <c r="BR153" s="15"/>
      <c r="BS153" s="15"/>
      <c r="BT153" s="15"/>
      <c r="BU153" s="118"/>
      <c r="BV153" s="15"/>
      <c r="BW153" s="15"/>
      <c r="BX153" s="118"/>
      <c r="BY153" s="15"/>
      <c r="BZ153" s="15"/>
      <c r="CA153" s="118"/>
      <c r="CB153" s="15"/>
      <c r="CC153" s="15"/>
      <c r="CD153" s="15"/>
      <c r="CE153" s="118"/>
      <c r="CF153" s="15"/>
      <c r="CG153" s="15"/>
      <c r="CH153" s="118"/>
      <c r="CI153" s="15"/>
      <c r="CJ153" s="15"/>
      <c r="CK153" s="15"/>
      <c r="CL153" s="118"/>
      <c r="CM153" s="15"/>
      <c r="CN153" s="15"/>
      <c r="CO153" s="118"/>
      <c r="CP153" s="15"/>
      <c r="CQ153" s="15"/>
      <c r="CR153" s="15"/>
      <c r="CS153" s="118"/>
      <c r="CT153" s="15"/>
      <c r="CU153" s="15"/>
      <c r="CV153" s="118"/>
      <c r="CW153" s="15"/>
      <c r="CX153" s="15"/>
    </row>
    <row r="154" spans="2:102" s="3" customFormat="1" x14ac:dyDescent="0.3">
      <c r="B154" s="12"/>
      <c r="C154" s="15"/>
      <c r="D154" s="15"/>
      <c r="E154" s="12"/>
      <c r="F154" s="15"/>
      <c r="G154" s="15"/>
      <c r="H154" s="118"/>
      <c r="I154" s="15"/>
      <c r="J154" s="15"/>
      <c r="K154" s="15"/>
      <c r="L154" s="118"/>
      <c r="M154" s="15"/>
      <c r="N154" s="15"/>
      <c r="O154" s="118"/>
      <c r="P154" s="15"/>
      <c r="Q154" s="15"/>
      <c r="R154" s="15"/>
      <c r="S154" s="118"/>
      <c r="T154" s="15"/>
      <c r="U154" s="15"/>
      <c r="V154" s="118"/>
      <c r="W154" s="15"/>
      <c r="X154" s="15"/>
      <c r="Y154" s="118"/>
      <c r="Z154" s="15"/>
      <c r="AA154" s="15"/>
      <c r="AB154" s="15"/>
      <c r="AC154" s="118"/>
      <c r="AD154" s="15"/>
      <c r="AE154" s="15"/>
      <c r="AF154" s="118"/>
      <c r="AG154" s="15"/>
      <c r="AH154" s="15"/>
      <c r="AI154" s="15"/>
      <c r="AJ154" s="118"/>
      <c r="AK154" s="15"/>
      <c r="AL154" s="15"/>
      <c r="AM154" s="118"/>
      <c r="AN154" s="15"/>
      <c r="AO154" s="15"/>
      <c r="AP154" s="15"/>
      <c r="AQ154" s="118"/>
      <c r="AR154" s="15"/>
      <c r="AS154" s="15"/>
      <c r="AT154" s="118"/>
      <c r="AU154" s="15"/>
      <c r="AV154" s="15"/>
      <c r="AW154" s="118"/>
      <c r="AX154" s="15"/>
      <c r="AY154" s="15"/>
      <c r="AZ154" s="118"/>
      <c r="BA154" s="15"/>
      <c r="BB154" s="15"/>
      <c r="BC154" s="118"/>
      <c r="BD154" s="15"/>
      <c r="BE154" s="15"/>
      <c r="BF154" s="15"/>
      <c r="BG154" s="118"/>
      <c r="BH154" s="15"/>
      <c r="BI154" s="15"/>
      <c r="BJ154" s="118"/>
      <c r="BK154" s="15"/>
      <c r="BL154" s="15"/>
      <c r="BM154" s="15"/>
      <c r="BN154" s="118"/>
      <c r="BO154" s="15"/>
      <c r="BP154" s="15"/>
      <c r="BQ154" s="118"/>
      <c r="BR154" s="15"/>
      <c r="BS154" s="15"/>
      <c r="BT154" s="15"/>
      <c r="BU154" s="118"/>
      <c r="BV154" s="15"/>
      <c r="BW154" s="15"/>
      <c r="BX154" s="118"/>
      <c r="BY154" s="15"/>
      <c r="BZ154" s="15"/>
      <c r="CA154" s="118"/>
      <c r="CB154" s="15"/>
      <c r="CC154" s="15"/>
      <c r="CD154" s="15"/>
      <c r="CE154" s="118"/>
      <c r="CF154" s="15"/>
      <c r="CG154" s="15"/>
      <c r="CH154" s="118"/>
      <c r="CI154" s="15"/>
      <c r="CJ154" s="15"/>
      <c r="CK154" s="15"/>
      <c r="CL154" s="118"/>
      <c r="CM154" s="15"/>
      <c r="CN154" s="15"/>
      <c r="CO154" s="118"/>
      <c r="CP154" s="15"/>
      <c r="CQ154" s="15"/>
      <c r="CR154" s="15"/>
      <c r="CS154" s="118"/>
      <c r="CT154" s="15"/>
      <c r="CU154" s="15"/>
      <c r="CV154" s="118"/>
      <c r="CW154" s="15"/>
      <c r="CX154" s="15"/>
    </row>
    <row r="155" spans="2:102" s="3" customFormat="1" x14ac:dyDescent="0.3">
      <c r="B155" s="12"/>
      <c r="C155" s="15"/>
      <c r="D155" s="15"/>
      <c r="E155" s="12"/>
      <c r="F155" s="15"/>
      <c r="G155" s="15"/>
      <c r="H155" s="118"/>
      <c r="I155" s="15"/>
      <c r="J155" s="15"/>
      <c r="K155" s="15"/>
      <c r="L155" s="118"/>
      <c r="M155" s="15"/>
      <c r="N155" s="15"/>
      <c r="O155" s="118"/>
      <c r="P155" s="15"/>
      <c r="Q155" s="15"/>
      <c r="R155" s="15"/>
      <c r="S155" s="118"/>
      <c r="T155" s="15"/>
      <c r="U155" s="15"/>
      <c r="V155" s="118"/>
      <c r="W155" s="15"/>
      <c r="X155" s="15"/>
      <c r="Y155" s="118"/>
      <c r="Z155" s="15"/>
      <c r="AA155" s="15"/>
      <c r="AB155" s="15"/>
      <c r="AC155" s="118"/>
      <c r="AD155" s="15"/>
      <c r="AE155" s="15"/>
      <c r="AF155" s="118"/>
      <c r="AG155" s="15"/>
      <c r="AH155" s="15"/>
      <c r="AI155" s="15"/>
      <c r="AJ155" s="118"/>
      <c r="AK155" s="15"/>
      <c r="AL155" s="15"/>
      <c r="AM155" s="118"/>
      <c r="AN155" s="15"/>
      <c r="AO155" s="15"/>
      <c r="AP155" s="15"/>
      <c r="AQ155" s="118"/>
      <c r="AR155" s="15"/>
      <c r="AS155" s="15"/>
      <c r="AT155" s="118"/>
      <c r="AU155" s="15"/>
      <c r="AV155" s="15"/>
      <c r="AW155" s="118"/>
      <c r="AX155" s="15"/>
      <c r="AY155" s="15"/>
      <c r="AZ155" s="118"/>
      <c r="BA155" s="15"/>
      <c r="BB155" s="15"/>
      <c r="BC155" s="118"/>
      <c r="BD155" s="15"/>
      <c r="BE155" s="15"/>
      <c r="BF155" s="15"/>
      <c r="BG155" s="118"/>
      <c r="BH155" s="15"/>
      <c r="BI155" s="15"/>
      <c r="BJ155" s="118"/>
      <c r="BK155" s="15"/>
      <c r="BL155" s="15"/>
      <c r="BM155" s="15"/>
      <c r="BN155" s="118"/>
      <c r="BO155" s="15"/>
      <c r="BP155" s="15"/>
      <c r="BQ155" s="118"/>
      <c r="BR155" s="15"/>
      <c r="BS155" s="15"/>
      <c r="BT155" s="15"/>
      <c r="BU155" s="118"/>
      <c r="BV155" s="15"/>
      <c r="BW155" s="15"/>
      <c r="BX155" s="118"/>
      <c r="BY155" s="15"/>
      <c r="BZ155" s="15"/>
      <c r="CA155" s="118"/>
      <c r="CB155" s="15"/>
      <c r="CC155" s="15"/>
      <c r="CD155" s="15"/>
      <c r="CE155" s="118"/>
      <c r="CF155" s="15"/>
      <c r="CG155" s="15"/>
      <c r="CH155" s="118"/>
      <c r="CI155" s="15"/>
      <c r="CJ155" s="15"/>
      <c r="CK155" s="15"/>
      <c r="CL155" s="118"/>
      <c r="CM155" s="15"/>
      <c r="CN155" s="15"/>
      <c r="CO155" s="118"/>
      <c r="CP155" s="15"/>
      <c r="CQ155" s="15"/>
      <c r="CR155" s="15"/>
      <c r="CS155" s="118"/>
      <c r="CT155" s="15"/>
      <c r="CU155" s="15"/>
      <c r="CV155" s="118"/>
      <c r="CW155" s="15"/>
      <c r="CX155" s="15"/>
    </row>
    <row r="156" spans="2:102" s="3" customFormat="1" x14ac:dyDescent="0.3">
      <c r="B156" s="12"/>
      <c r="C156" s="15"/>
      <c r="D156" s="15"/>
      <c r="E156" s="12"/>
      <c r="F156" s="15"/>
      <c r="G156" s="15"/>
      <c r="H156" s="118"/>
      <c r="I156" s="15"/>
      <c r="J156" s="15"/>
      <c r="K156" s="15"/>
      <c r="L156" s="118"/>
      <c r="M156" s="15"/>
      <c r="N156" s="15"/>
      <c r="O156" s="118"/>
      <c r="P156" s="15"/>
      <c r="Q156" s="15"/>
      <c r="R156" s="15"/>
      <c r="S156" s="118"/>
      <c r="T156" s="15"/>
      <c r="U156" s="15"/>
      <c r="V156" s="118"/>
      <c r="W156" s="15"/>
      <c r="X156" s="15"/>
      <c r="Y156" s="118"/>
      <c r="Z156" s="15"/>
      <c r="AA156" s="15"/>
      <c r="AB156" s="15"/>
      <c r="AC156" s="118"/>
      <c r="AD156" s="15"/>
      <c r="AE156" s="15"/>
      <c r="AF156" s="118"/>
      <c r="AG156" s="15"/>
      <c r="AH156" s="15"/>
      <c r="AI156" s="15"/>
      <c r="AJ156" s="118"/>
      <c r="AK156" s="15"/>
      <c r="AL156" s="15"/>
      <c r="AM156" s="118"/>
      <c r="AN156" s="15"/>
      <c r="AO156" s="15"/>
      <c r="AP156" s="15"/>
      <c r="AQ156" s="118"/>
      <c r="AR156" s="15"/>
      <c r="AS156" s="15"/>
      <c r="AT156" s="118"/>
      <c r="AU156" s="15"/>
      <c r="AV156" s="15"/>
      <c r="AW156" s="118"/>
      <c r="AX156" s="15"/>
      <c r="AY156" s="15"/>
      <c r="AZ156" s="118"/>
      <c r="BA156" s="15"/>
      <c r="BB156" s="15"/>
      <c r="BC156" s="118"/>
      <c r="BD156" s="15"/>
      <c r="BE156" s="15"/>
      <c r="BF156" s="15"/>
      <c r="BG156" s="118"/>
      <c r="BH156" s="15"/>
      <c r="BI156" s="15"/>
      <c r="BJ156" s="118"/>
      <c r="BK156" s="15"/>
      <c r="BL156" s="15"/>
      <c r="BM156" s="15"/>
      <c r="BN156" s="118"/>
      <c r="BO156" s="15"/>
      <c r="BP156" s="15"/>
      <c r="BQ156" s="118"/>
      <c r="BR156" s="15"/>
      <c r="BS156" s="15"/>
      <c r="BT156" s="15"/>
      <c r="BU156" s="118"/>
      <c r="BV156" s="15"/>
      <c r="BW156" s="15"/>
      <c r="BX156" s="118"/>
      <c r="BY156" s="15"/>
      <c r="BZ156" s="15"/>
      <c r="CA156" s="118"/>
      <c r="CB156" s="15"/>
      <c r="CC156" s="15"/>
      <c r="CD156" s="15"/>
      <c r="CE156" s="118"/>
      <c r="CF156" s="15"/>
      <c r="CG156" s="15"/>
      <c r="CH156" s="118"/>
      <c r="CI156" s="15"/>
      <c r="CJ156" s="15"/>
      <c r="CK156" s="15"/>
      <c r="CL156" s="118"/>
      <c r="CM156" s="15"/>
      <c r="CN156" s="15"/>
      <c r="CO156" s="118"/>
      <c r="CP156" s="15"/>
      <c r="CQ156" s="15"/>
      <c r="CR156" s="15"/>
      <c r="CS156" s="118"/>
      <c r="CT156" s="15"/>
      <c r="CU156" s="15"/>
      <c r="CV156" s="118"/>
      <c r="CW156" s="15"/>
      <c r="CX156" s="15"/>
    </row>
    <row r="157" spans="2:102" s="3" customFormat="1" x14ac:dyDescent="0.3">
      <c r="B157" s="12"/>
      <c r="C157" s="15"/>
      <c r="D157" s="15"/>
      <c r="E157" s="12"/>
      <c r="F157" s="15"/>
      <c r="G157" s="15"/>
      <c r="H157" s="118"/>
      <c r="I157" s="15"/>
      <c r="J157" s="15"/>
      <c r="K157" s="15"/>
      <c r="L157" s="118"/>
      <c r="M157" s="15"/>
      <c r="N157" s="15"/>
      <c r="O157" s="118"/>
      <c r="P157" s="15"/>
      <c r="Q157" s="15"/>
      <c r="R157" s="15"/>
      <c r="S157" s="118"/>
      <c r="T157" s="15"/>
      <c r="U157" s="15"/>
      <c r="V157" s="118"/>
      <c r="W157" s="15"/>
      <c r="X157" s="15"/>
      <c r="Y157" s="118"/>
      <c r="Z157" s="15"/>
      <c r="AA157" s="15"/>
      <c r="AB157" s="15"/>
      <c r="AC157" s="118"/>
      <c r="AD157" s="15"/>
      <c r="AE157" s="15"/>
      <c r="AF157" s="118"/>
      <c r="AG157" s="15"/>
      <c r="AH157" s="15"/>
      <c r="AI157" s="15"/>
      <c r="AJ157" s="118"/>
      <c r="AK157" s="15"/>
      <c r="AL157" s="15"/>
      <c r="AM157" s="118"/>
      <c r="AN157" s="15"/>
      <c r="AO157" s="15"/>
      <c r="AP157" s="15"/>
      <c r="AQ157" s="118"/>
      <c r="AR157" s="15"/>
      <c r="AS157" s="15"/>
      <c r="AT157" s="118"/>
      <c r="AU157" s="15"/>
      <c r="AV157" s="15"/>
      <c r="AW157" s="118"/>
      <c r="AX157" s="15"/>
      <c r="AY157" s="15"/>
      <c r="AZ157" s="118"/>
      <c r="BA157" s="15"/>
      <c r="BB157" s="15"/>
      <c r="BC157" s="118"/>
      <c r="BD157" s="15"/>
      <c r="BE157" s="15"/>
      <c r="BF157" s="15"/>
      <c r="BG157" s="118"/>
      <c r="BH157" s="15"/>
      <c r="BI157" s="15"/>
      <c r="BJ157" s="118"/>
      <c r="BK157" s="15"/>
      <c r="BL157" s="15"/>
      <c r="BM157" s="15"/>
      <c r="BN157" s="118"/>
      <c r="BO157" s="15"/>
      <c r="BP157" s="15"/>
      <c r="BQ157" s="118"/>
      <c r="BR157" s="15"/>
      <c r="BS157" s="15"/>
      <c r="BT157" s="15"/>
      <c r="BU157" s="118"/>
      <c r="BV157" s="15"/>
      <c r="BW157" s="15"/>
      <c r="BX157" s="118"/>
      <c r="BY157" s="15"/>
      <c r="BZ157" s="15"/>
      <c r="CA157" s="118"/>
      <c r="CB157" s="15"/>
      <c r="CC157" s="15"/>
      <c r="CD157" s="15"/>
      <c r="CE157" s="118"/>
      <c r="CF157" s="15"/>
      <c r="CG157" s="15"/>
      <c r="CH157" s="118"/>
      <c r="CI157" s="15"/>
      <c r="CJ157" s="15"/>
      <c r="CK157" s="15"/>
      <c r="CL157" s="118"/>
      <c r="CM157" s="15"/>
      <c r="CN157" s="15"/>
      <c r="CO157" s="118"/>
      <c r="CP157" s="15"/>
      <c r="CQ157" s="15"/>
      <c r="CR157" s="15"/>
      <c r="CS157" s="118"/>
      <c r="CT157" s="15"/>
      <c r="CU157" s="15"/>
      <c r="CV157" s="118"/>
      <c r="CW157" s="15"/>
      <c r="CX157" s="15"/>
    </row>
    <row r="158" spans="2:102" s="3" customFormat="1" x14ac:dyDescent="0.3">
      <c r="B158" s="12"/>
      <c r="C158" s="15"/>
      <c r="D158" s="15"/>
      <c r="E158" s="12"/>
      <c r="F158" s="15"/>
      <c r="G158" s="15"/>
      <c r="H158" s="118"/>
      <c r="I158" s="15"/>
      <c r="J158" s="15"/>
      <c r="K158" s="15"/>
      <c r="L158" s="118"/>
      <c r="M158" s="15"/>
      <c r="N158" s="15"/>
      <c r="O158" s="118"/>
      <c r="P158" s="15"/>
      <c r="Q158" s="15"/>
      <c r="R158" s="15"/>
      <c r="S158" s="118"/>
      <c r="T158" s="15"/>
      <c r="U158" s="15"/>
      <c r="V158" s="118"/>
      <c r="W158" s="15"/>
      <c r="X158" s="15"/>
      <c r="Y158" s="118"/>
      <c r="Z158" s="15"/>
      <c r="AA158" s="15"/>
      <c r="AB158" s="15"/>
      <c r="AC158" s="118"/>
      <c r="AD158" s="15"/>
      <c r="AE158" s="15"/>
      <c r="AF158" s="118"/>
      <c r="AG158" s="15"/>
      <c r="AH158" s="15"/>
      <c r="AI158" s="15"/>
      <c r="AJ158" s="118"/>
      <c r="AK158" s="15"/>
      <c r="AL158" s="15"/>
      <c r="AM158" s="118"/>
      <c r="AN158" s="15"/>
      <c r="AO158" s="15"/>
      <c r="AP158" s="15"/>
      <c r="AQ158" s="118"/>
      <c r="AR158" s="15"/>
      <c r="AS158" s="15"/>
      <c r="AT158" s="118"/>
      <c r="AU158" s="15"/>
      <c r="AV158" s="15"/>
      <c r="AW158" s="118"/>
      <c r="AX158" s="15"/>
      <c r="AY158" s="15"/>
      <c r="AZ158" s="118"/>
      <c r="BA158" s="15"/>
      <c r="BB158" s="15"/>
      <c r="BC158" s="118"/>
      <c r="BD158" s="15"/>
      <c r="BE158" s="15"/>
      <c r="BF158" s="15"/>
      <c r="BG158" s="118"/>
      <c r="BH158" s="15"/>
      <c r="BI158" s="15"/>
      <c r="BJ158" s="118"/>
      <c r="BK158" s="15"/>
      <c r="BL158" s="15"/>
      <c r="BM158" s="15"/>
      <c r="BN158" s="118"/>
      <c r="BO158" s="15"/>
      <c r="BP158" s="15"/>
      <c r="BQ158" s="118"/>
      <c r="BR158" s="15"/>
      <c r="BS158" s="15"/>
      <c r="BT158" s="15"/>
      <c r="BU158" s="118"/>
      <c r="BV158" s="15"/>
      <c r="BW158" s="15"/>
      <c r="BX158" s="118"/>
      <c r="BY158" s="15"/>
      <c r="BZ158" s="15"/>
      <c r="CA158" s="118"/>
      <c r="CB158" s="15"/>
      <c r="CC158" s="15"/>
      <c r="CD158" s="15"/>
      <c r="CE158" s="118"/>
      <c r="CF158" s="15"/>
      <c r="CG158" s="15"/>
      <c r="CH158" s="118"/>
      <c r="CI158" s="15"/>
      <c r="CJ158" s="15"/>
      <c r="CK158" s="15"/>
      <c r="CL158" s="118"/>
      <c r="CM158" s="15"/>
      <c r="CN158" s="15"/>
      <c r="CO158" s="118"/>
      <c r="CP158" s="15"/>
      <c r="CQ158" s="15"/>
      <c r="CR158" s="15"/>
      <c r="CS158" s="118"/>
      <c r="CT158" s="15"/>
      <c r="CU158" s="15"/>
      <c r="CV158" s="118"/>
      <c r="CW158" s="15"/>
      <c r="CX158" s="15"/>
    </row>
    <row r="159" spans="2:102" s="3" customFormat="1" x14ac:dyDescent="0.3">
      <c r="B159" s="12"/>
      <c r="C159" s="15"/>
      <c r="D159" s="15"/>
      <c r="E159" s="12"/>
      <c r="F159" s="15"/>
      <c r="G159" s="15"/>
      <c r="H159" s="118"/>
      <c r="I159" s="15"/>
      <c r="J159" s="15"/>
      <c r="K159" s="15"/>
      <c r="L159" s="118"/>
      <c r="M159" s="15"/>
      <c r="N159" s="15"/>
      <c r="O159" s="118"/>
      <c r="P159" s="15"/>
      <c r="Q159" s="15"/>
      <c r="R159" s="15"/>
      <c r="S159" s="118"/>
      <c r="T159" s="15"/>
      <c r="U159" s="15"/>
      <c r="V159" s="118"/>
      <c r="W159" s="15"/>
      <c r="X159" s="15"/>
      <c r="Y159" s="118"/>
      <c r="Z159" s="15"/>
      <c r="AA159" s="15"/>
      <c r="AB159" s="15"/>
      <c r="AC159" s="118"/>
      <c r="AD159" s="15"/>
      <c r="AE159" s="15"/>
      <c r="AF159" s="118"/>
      <c r="AG159" s="15"/>
      <c r="AH159" s="15"/>
      <c r="AI159" s="15"/>
      <c r="AJ159" s="118"/>
      <c r="AK159" s="15"/>
      <c r="AL159" s="15"/>
      <c r="AM159" s="118"/>
      <c r="AN159" s="15"/>
      <c r="AO159" s="15"/>
      <c r="AP159" s="15"/>
      <c r="AQ159" s="118"/>
      <c r="AR159" s="15"/>
      <c r="AS159" s="15"/>
      <c r="AT159" s="118"/>
      <c r="AU159" s="15"/>
      <c r="AV159" s="15"/>
      <c r="AW159" s="118"/>
      <c r="AX159" s="15"/>
      <c r="AY159" s="15"/>
      <c r="AZ159" s="118"/>
      <c r="BA159" s="15"/>
      <c r="BB159" s="15"/>
      <c r="BC159" s="118"/>
      <c r="BD159" s="15"/>
      <c r="BE159" s="15"/>
      <c r="BF159" s="15"/>
      <c r="BG159" s="118"/>
      <c r="BH159" s="15"/>
      <c r="BI159" s="15"/>
      <c r="BJ159" s="118"/>
      <c r="BK159" s="15"/>
      <c r="BL159" s="15"/>
      <c r="BM159" s="15"/>
      <c r="BN159" s="118"/>
      <c r="BO159" s="15"/>
      <c r="BP159" s="15"/>
      <c r="BQ159" s="118"/>
      <c r="BR159" s="15"/>
      <c r="BS159" s="15"/>
      <c r="BT159" s="15"/>
      <c r="BU159" s="118"/>
      <c r="BV159" s="15"/>
      <c r="BW159" s="15"/>
      <c r="BX159" s="118"/>
      <c r="BY159" s="15"/>
      <c r="BZ159" s="15"/>
      <c r="CA159" s="118"/>
      <c r="CB159" s="15"/>
      <c r="CC159" s="15"/>
      <c r="CD159" s="15"/>
      <c r="CE159" s="118"/>
      <c r="CF159" s="15"/>
      <c r="CG159" s="15"/>
      <c r="CH159" s="118"/>
      <c r="CI159" s="15"/>
      <c r="CJ159" s="15"/>
      <c r="CK159" s="15"/>
      <c r="CL159" s="118"/>
      <c r="CM159" s="15"/>
      <c r="CN159" s="15"/>
      <c r="CO159" s="118"/>
      <c r="CP159" s="15"/>
      <c r="CQ159" s="15"/>
      <c r="CR159" s="15"/>
      <c r="CS159" s="118"/>
      <c r="CT159" s="15"/>
      <c r="CU159" s="15"/>
      <c r="CV159" s="118"/>
      <c r="CW159" s="15"/>
      <c r="CX159" s="15"/>
    </row>
    <row r="160" spans="2:102" s="3" customFormat="1" x14ac:dyDescent="0.3">
      <c r="B160" s="12"/>
      <c r="C160" s="15"/>
      <c r="D160" s="15"/>
      <c r="E160" s="12"/>
      <c r="F160" s="15"/>
      <c r="G160" s="15"/>
      <c r="H160" s="118"/>
      <c r="I160" s="15"/>
      <c r="J160" s="15"/>
      <c r="K160" s="15"/>
      <c r="L160" s="118"/>
      <c r="M160" s="15"/>
      <c r="N160" s="15"/>
      <c r="O160" s="118"/>
      <c r="P160" s="15"/>
      <c r="Q160" s="15"/>
      <c r="R160" s="15"/>
      <c r="S160" s="118"/>
      <c r="T160" s="15"/>
      <c r="U160" s="15"/>
      <c r="V160" s="118"/>
      <c r="W160" s="15"/>
      <c r="X160" s="15"/>
      <c r="Y160" s="118"/>
      <c r="Z160" s="15"/>
      <c r="AA160" s="15"/>
      <c r="AB160" s="15"/>
      <c r="AC160" s="118"/>
      <c r="AD160" s="15"/>
      <c r="AE160" s="15"/>
      <c r="AF160" s="118"/>
      <c r="AG160" s="15"/>
      <c r="AH160" s="15"/>
      <c r="AI160" s="15"/>
      <c r="AJ160" s="118"/>
      <c r="AK160" s="15"/>
      <c r="AL160" s="15"/>
      <c r="AM160" s="118"/>
      <c r="AN160" s="15"/>
      <c r="AO160" s="15"/>
      <c r="AP160" s="15"/>
      <c r="AQ160" s="118"/>
      <c r="AR160" s="15"/>
      <c r="AS160" s="15"/>
      <c r="AT160" s="118"/>
      <c r="AU160" s="15"/>
      <c r="AV160" s="15"/>
      <c r="AW160" s="118"/>
      <c r="AX160" s="15"/>
      <c r="AY160" s="15"/>
      <c r="AZ160" s="118"/>
      <c r="BA160" s="15"/>
      <c r="BB160" s="15"/>
      <c r="BC160" s="118"/>
      <c r="BD160" s="15"/>
      <c r="BE160" s="15"/>
      <c r="BF160" s="15"/>
      <c r="BG160" s="118"/>
      <c r="BH160" s="15"/>
      <c r="BI160" s="15"/>
      <c r="BJ160" s="118"/>
      <c r="BK160" s="15"/>
      <c r="BL160" s="15"/>
      <c r="BM160" s="15"/>
      <c r="BN160" s="118"/>
      <c r="BO160" s="15"/>
      <c r="BP160" s="15"/>
      <c r="BQ160" s="118"/>
      <c r="BR160" s="15"/>
      <c r="BS160" s="15"/>
      <c r="BT160" s="15"/>
      <c r="BU160" s="118"/>
      <c r="BV160" s="15"/>
      <c r="BW160" s="15"/>
      <c r="BX160" s="118"/>
      <c r="BY160" s="15"/>
      <c r="BZ160" s="15"/>
      <c r="CA160" s="118"/>
      <c r="CB160" s="15"/>
      <c r="CC160" s="15"/>
      <c r="CD160" s="15"/>
      <c r="CE160" s="118"/>
      <c r="CF160" s="15"/>
      <c r="CG160" s="15"/>
      <c r="CH160" s="118"/>
      <c r="CI160" s="15"/>
      <c r="CJ160" s="15"/>
      <c r="CK160" s="15"/>
      <c r="CL160" s="118"/>
      <c r="CM160" s="15"/>
      <c r="CN160" s="15"/>
      <c r="CO160" s="118"/>
      <c r="CP160" s="15"/>
      <c r="CQ160" s="15"/>
      <c r="CR160" s="15"/>
      <c r="CS160" s="118"/>
      <c r="CT160" s="15"/>
      <c r="CU160" s="15"/>
      <c r="CV160" s="118"/>
      <c r="CW160" s="15"/>
      <c r="CX160" s="15"/>
    </row>
    <row r="161" spans="2:102" s="3" customFormat="1" x14ac:dyDescent="0.3">
      <c r="B161" s="12"/>
      <c r="C161" s="15"/>
      <c r="D161" s="15"/>
      <c r="E161" s="12"/>
      <c r="F161" s="15"/>
      <c r="G161" s="15"/>
      <c r="H161" s="118"/>
      <c r="I161" s="15"/>
      <c r="J161" s="15"/>
      <c r="K161" s="15"/>
      <c r="L161" s="118"/>
      <c r="M161" s="15"/>
      <c r="N161" s="15"/>
      <c r="O161" s="118"/>
      <c r="P161" s="15"/>
      <c r="Q161" s="15"/>
      <c r="R161" s="15"/>
      <c r="S161" s="118"/>
      <c r="T161" s="15"/>
      <c r="U161" s="15"/>
      <c r="V161" s="118"/>
      <c r="W161" s="15"/>
      <c r="X161" s="15"/>
      <c r="Y161" s="118"/>
      <c r="Z161" s="15"/>
      <c r="AA161" s="15"/>
      <c r="AB161" s="15"/>
      <c r="AC161" s="118"/>
      <c r="AD161" s="15"/>
      <c r="AE161" s="15"/>
      <c r="AF161" s="118"/>
      <c r="AG161" s="15"/>
      <c r="AH161" s="15"/>
      <c r="AI161" s="15"/>
      <c r="AJ161" s="118"/>
      <c r="AK161" s="15"/>
      <c r="AL161" s="15"/>
      <c r="AM161" s="118"/>
      <c r="AN161" s="15"/>
      <c r="AO161" s="15"/>
      <c r="AP161" s="15"/>
      <c r="AQ161" s="118"/>
      <c r="AR161" s="15"/>
      <c r="AS161" s="15"/>
      <c r="AT161" s="118"/>
      <c r="AU161" s="15"/>
      <c r="AV161" s="15"/>
      <c r="AW161" s="118"/>
      <c r="AX161" s="15"/>
      <c r="AY161" s="15"/>
      <c r="AZ161" s="118"/>
      <c r="BA161" s="15"/>
      <c r="BB161" s="15"/>
      <c r="BC161" s="118"/>
      <c r="BD161" s="15"/>
      <c r="BE161" s="15"/>
      <c r="BF161" s="15"/>
      <c r="BG161" s="118"/>
      <c r="BH161" s="15"/>
      <c r="BI161" s="15"/>
      <c r="BJ161" s="118"/>
      <c r="BK161" s="15"/>
      <c r="BL161" s="15"/>
      <c r="BM161" s="15"/>
      <c r="BN161" s="118"/>
      <c r="BO161" s="15"/>
      <c r="BP161" s="15"/>
      <c r="BQ161" s="118"/>
      <c r="BR161" s="15"/>
      <c r="BS161" s="15"/>
      <c r="BT161" s="15"/>
      <c r="BU161" s="118"/>
      <c r="BV161" s="15"/>
      <c r="BW161" s="15"/>
      <c r="BX161" s="118"/>
      <c r="BY161" s="15"/>
      <c r="BZ161" s="15"/>
      <c r="CA161" s="118"/>
      <c r="CB161" s="15"/>
      <c r="CC161" s="15"/>
      <c r="CD161" s="15"/>
      <c r="CE161" s="118"/>
      <c r="CF161" s="15"/>
      <c r="CG161" s="15"/>
      <c r="CH161" s="118"/>
      <c r="CI161" s="15"/>
      <c r="CJ161" s="15"/>
      <c r="CK161" s="15"/>
      <c r="CL161" s="118"/>
      <c r="CM161" s="15"/>
      <c r="CN161" s="15"/>
      <c r="CO161" s="118"/>
      <c r="CP161" s="15"/>
      <c r="CQ161" s="15"/>
      <c r="CR161" s="15"/>
      <c r="CS161" s="118"/>
      <c r="CT161" s="15"/>
      <c r="CU161" s="15"/>
      <c r="CV161" s="118"/>
      <c r="CW161" s="15"/>
      <c r="CX161" s="15"/>
    </row>
    <row r="162" spans="2:102" s="3" customFormat="1" x14ac:dyDescent="0.3">
      <c r="B162" s="12"/>
      <c r="C162" s="15"/>
      <c r="D162" s="15"/>
      <c r="E162" s="12"/>
      <c r="F162" s="15"/>
      <c r="G162" s="15"/>
      <c r="H162" s="118"/>
      <c r="I162" s="15"/>
      <c r="J162" s="15"/>
      <c r="K162" s="15"/>
      <c r="L162" s="118"/>
      <c r="M162" s="15"/>
      <c r="N162" s="15"/>
      <c r="O162" s="118"/>
      <c r="P162" s="15"/>
      <c r="Q162" s="15"/>
      <c r="R162" s="15"/>
      <c r="S162" s="118"/>
      <c r="T162" s="15"/>
      <c r="U162" s="15"/>
      <c r="V162" s="118"/>
      <c r="W162" s="15"/>
      <c r="X162" s="15"/>
      <c r="Y162" s="118"/>
      <c r="Z162" s="15"/>
      <c r="AA162" s="15"/>
      <c r="AB162" s="15"/>
      <c r="AC162" s="118"/>
      <c r="AD162" s="15"/>
      <c r="AE162" s="15"/>
      <c r="AF162" s="118"/>
      <c r="AG162" s="15"/>
      <c r="AH162" s="15"/>
      <c r="AI162" s="15"/>
      <c r="AJ162" s="118"/>
      <c r="AK162" s="15"/>
      <c r="AL162" s="15"/>
      <c r="AM162" s="118"/>
      <c r="AN162" s="15"/>
      <c r="AO162" s="15"/>
      <c r="AP162" s="15"/>
      <c r="AQ162" s="118"/>
      <c r="AR162" s="15"/>
      <c r="AS162" s="15"/>
      <c r="AT162" s="118"/>
      <c r="AU162" s="15"/>
      <c r="AV162" s="15"/>
      <c r="AW162" s="118"/>
      <c r="AX162" s="15"/>
      <c r="AY162" s="15"/>
      <c r="AZ162" s="118"/>
      <c r="BA162" s="15"/>
      <c r="BB162" s="15"/>
      <c r="BC162" s="118"/>
      <c r="BD162" s="15"/>
      <c r="BE162" s="15"/>
      <c r="BF162" s="15"/>
      <c r="BG162" s="118"/>
      <c r="BH162" s="15"/>
      <c r="BI162" s="15"/>
      <c r="BJ162" s="118"/>
      <c r="BK162" s="15"/>
      <c r="BL162" s="15"/>
      <c r="BM162" s="15"/>
      <c r="BN162" s="118"/>
      <c r="BO162" s="15"/>
      <c r="BP162" s="15"/>
      <c r="BQ162" s="118"/>
      <c r="BR162" s="15"/>
      <c r="BS162" s="15"/>
      <c r="BT162" s="15"/>
      <c r="BU162" s="118"/>
      <c r="BV162" s="15"/>
      <c r="BW162" s="15"/>
      <c r="BX162" s="118"/>
      <c r="BY162" s="15"/>
      <c r="BZ162" s="15"/>
      <c r="CA162" s="118"/>
      <c r="CB162" s="15"/>
      <c r="CC162" s="15"/>
      <c r="CD162" s="15"/>
      <c r="CE162" s="118"/>
      <c r="CF162" s="15"/>
      <c r="CG162" s="15"/>
      <c r="CH162" s="118"/>
      <c r="CI162" s="15"/>
      <c r="CJ162" s="15"/>
      <c r="CK162" s="15"/>
      <c r="CL162" s="118"/>
      <c r="CM162" s="15"/>
      <c r="CN162" s="15"/>
      <c r="CO162" s="118"/>
      <c r="CP162" s="15"/>
      <c r="CQ162" s="15"/>
      <c r="CR162" s="15"/>
      <c r="CS162" s="118"/>
      <c r="CT162" s="15"/>
      <c r="CU162" s="15"/>
      <c r="CV162" s="118"/>
      <c r="CW162" s="15"/>
      <c r="CX162" s="15"/>
    </row>
    <row r="163" spans="2:102" s="3" customFormat="1" x14ac:dyDescent="0.3">
      <c r="B163" s="12"/>
      <c r="C163" s="15"/>
      <c r="D163" s="15"/>
      <c r="E163" s="12"/>
      <c r="F163" s="15"/>
      <c r="G163" s="15"/>
      <c r="H163" s="118"/>
      <c r="I163" s="15"/>
      <c r="J163" s="15"/>
      <c r="K163" s="15"/>
      <c r="L163" s="118"/>
      <c r="M163" s="15"/>
      <c r="N163" s="15"/>
      <c r="O163" s="118"/>
      <c r="P163" s="15"/>
      <c r="Q163" s="15"/>
      <c r="R163" s="15"/>
      <c r="S163" s="118"/>
      <c r="T163" s="15"/>
      <c r="U163" s="15"/>
      <c r="V163" s="118"/>
      <c r="W163" s="15"/>
      <c r="X163" s="15"/>
      <c r="Y163" s="118"/>
      <c r="Z163" s="15"/>
      <c r="AA163" s="15"/>
      <c r="AB163" s="15"/>
      <c r="AC163" s="118"/>
      <c r="AD163" s="15"/>
      <c r="AE163" s="15"/>
      <c r="AF163" s="118"/>
      <c r="AG163" s="15"/>
      <c r="AH163" s="15"/>
      <c r="AI163" s="15"/>
      <c r="AJ163" s="118"/>
      <c r="AK163" s="15"/>
      <c r="AL163" s="15"/>
      <c r="AM163" s="118"/>
      <c r="AN163" s="15"/>
      <c r="AO163" s="15"/>
      <c r="AP163" s="15"/>
      <c r="AQ163" s="118"/>
      <c r="AR163" s="15"/>
      <c r="AS163" s="15"/>
      <c r="AT163" s="118"/>
      <c r="AU163" s="15"/>
      <c r="AV163" s="15"/>
      <c r="AW163" s="118"/>
      <c r="AX163" s="15"/>
      <c r="AY163" s="15"/>
      <c r="AZ163" s="118"/>
      <c r="BA163" s="15"/>
      <c r="BB163" s="15"/>
      <c r="BC163" s="118"/>
      <c r="BD163" s="15"/>
      <c r="BE163" s="15"/>
      <c r="BF163" s="15"/>
      <c r="BG163" s="118"/>
      <c r="BH163" s="15"/>
      <c r="BI163" s="15"/>
      <c r="BJ163" s="118"/>
      <c r="BK163" s="15"/>
      <c r="BL163" s="15"/>
      <c r="BM163" s="15"/>
      <c r="BN163" s="118"/>
      <c r="BO163" s="15"/>
      <c r="BP163" s="15"/>
      <c r="BQ163" s="118"/>
      <c r="BR163" s="15"/>
      <c r="BS163" s="15"/>
      <c r="BT163" s="15"/>
      <c r="BU163" s="118"/>
      <c r="BV163" s="15"/>
      <c r="BW163" s="15"/>
      <c r="BX163" s="118"/>
      <c r="BY163" s="15"/>
      <c r="BZ163" s="15"/>
      <c r="CA163" s="118"/>
      <c r="CB163" s="15"/>
      <c r="CC163" s="15"/>
      <c r="CD163" s="15"/>
      <c r="CE163" s="118"/>
      <c r="CF163" s="15"/>
      <c r="CG163" s="15"/>
      <c r="CH163" s="118"/>
      <c r="CI163" s="15"/>
      <c r="CJ163" s="15"/>
      <c r="CK163" s="15"/>
      <c r="CL163" s="118"/>
      <c r="CM163" s="15"/>
      <c r="CN163" s="15"/>
      <c r="CO163" s="118"/>
      <c r="CP163" s="15"/>
      <c r="CQ163" s="15"/>
      <c r="CR163" s="15"/>
      <c r="CS163" s="118"/>
      <c r="CT163" s="15"/>
      <c r="CU163" s="15"/>
      <c r="CV163" s="118"/>
      <c r="CW163" s="15"/>
      <c r="CX163" s="15"/>
    </row>
    <row r="164" spans="2:102" s="3" customFormat="1" x14ac:dyDescent="0.3">
      <c r="B164" s="12"/>
      <c r="C164" s="15"/>
      <c r="D164" s="15"/>
      <c r="E164" s="12"/>
      <c r="F164" s="15"/>
      <c r="G164" s="15"/>
      <c r="H164" s="118"/>
      <c r="I164" s="15"/>
      <c r="J164" s="15"/>
      <c r="K164" s="15"/>
      <c r="L164" s="118"/>
      <c r="M164" s="15"/>
      <c r="N164" s="15"/>
      <c r="O164" s="118"/>
      <c r="P164" s="15"/>
      <c r="Q164" s="15"/>
      <c r="R164" s="15"/>
      <c r="S164" s="118"/>
      <c r="T164" s="15"/>
      <c r="U164" s="15"/>
      <c r="V164" s="118"/>
      <c r="W164" s="15"/>
      <c r="X164" s="15"/>
      <c r="Y164" s="118"/>
      <c r="Z164" s="15"/>
      <c r="AA164" s="15"/>
      <c r="AB164" s="15"/>
      <c r="AC164" s="118"/>
      <c r="AD164" s="15"/>
      <c r="AE164" s="15"/>
      <c r="AF164" s="118"/>
      <c r="AG164" s="15"/>
      <c r="AH164" s="15"/>
      <c r="AI164" s="15"/>
      <c r="AJ164" s="118"/>
      <c r="AK164" s="15"/>
      <c r="AL164" s="15"/>
      <c r="AM164" s="118"/>
      <c r="AN164" s="15"/>
      <c r="AO164" s="15"/>
      <c r="AP164" s="15"/>
      <c r="AQ164" s="118"/>
      <c r="AR164" s="15"/>
      <c r="AS164" s="15"/>
      <c r="AT164" s="118"/>
      <c r="AU164" s="15"/>
      <c r="AV164" s="15"/>
      <c r="AW164" s="118"/>
      <c r="AX164" s="15"/>
      <c r="AY164" s="15"/>
      <c r="AZ164" s="118"/>
      <c r="BA164" s="15"/>
      <c r="BB164" s="15"/>
      <c r="BC164" s="118"/>
      <c r="BD164" s="15"/>
      <c r="BE164" s="15"/>
      <c r="BF164" s="15"/>
      <c r="BG164" s="118"/>
      <c r="BH164" s="15"/>
      <c r="BI164" s="15"/>
      <c r="BJ164" s="118"/>
      <c r="BK164" s="15"/>
      <c r="BL164" s="15"/>
      <c r="BM164" s="15"/>
      <c r="BN164" s="118"/>
      <c r="BO164" s="15"/>
      <c r="BP164" s="15"/>
      <c r="BQ164" s="118"/>
      <c r="BR164" s="15"/>
      <c r="BS164" s="15"/>
      <c r="BT164" s="15"/>
      <c r="BU164" s="118"/>
      <c r="BV164" s="15"/>
      <c r="BW164" s="15"/>
      <c r="BX164" s="118"/>
      <c r="BY164" s="15"/>
      <c r="BZ164" s="15"/>
      <c r="CA164" s="118"/>
      <c r="CB164" s="15"/>
      <c r="CC164" s="15"/>
      <c r="CD164" s="15"/>
      <c r="CE164" s="118"/>
      <c r="CF164" s="15"/>
      <c r="CG164" s="15"/>
      <c r="CH164" s="118"/>
      <c r="CI164" s="15"/>
      <c r="CJ164" s="15"/>
      <c r="CK164" s="15"/>
      <c r="CL164" s="118"/>
      <c r="CM164" s="15"/>
      <c r="CN164" s="15"/>
      <c r="CO164" s="118"/>
      <c r="CP164" s="15"/>
      <c r="CQ164" s="15"/>
      <c r="CR164" s="15"/>
      <c r="CS164" s="118"/>
      <c r="CT164" s="15"/>
      <c r="CU164" s="15"/>
      <c r="CV164" s="118"/>
      <c r="CW164" s="15"/>
      <c r="CX164" s="15"/>
    </row>
    <row r="165" spans="2:102" s="3" customFormat="1" x14ac:dyDescent="0.3">
      <c r="B165" s="12"/>
      <c r="C165" s="15"/>
      <c r="D165" s="15"/>
      <c r="E165" s="12"/>
      <c r="F165" s="15"/>
      <c r="G165" s="15"/>
      <c r="H165" s="118"/>
      <c r="I165" s="15"/>
      <c r="J165" s="15"/>
      <c r="K165" s="15"/>
      <c r="L165" s="118"/>
      <c r="M165" s="15"/>
      <c r="N165" s="15"/>
      <c r="O165" s="118"/>
      <c r="P165" s="15"/>
      <c r="Q165" s="15"/>
      <c r="R165" s="15"/>
      <c r="S165" s="118"/>
      <c r="T165" s="15"/>
      <c r="U165" s="15"/>
      <c r="V165" s="118"/>
      <c r="W165" s="15"/>
      <c r="X165" s="15"/>
      <c r="Y165" s="118"/>
      <c r="Z165" s="15"/>
      <c r="AA165" s="15"/>
      <c r="AB165" s="15"/>
      <c r="AC165" s="118"/>
      <c r="AD165" s="15"/>
      <c r="AE165" s="15"/>
      <c r="AF165" s="118"/>
      <c r="AG165" s="15"/>
      <c r="AH165" s="15"/>
      <c r="AI165" s="15"/>
      <c r="AJ165" s="118"/>
      <c r="AK165" s="15"/>
      <c r="AL165" s="15"/>
      <c r="AM165" s="118"/>
      <c r="AN165" s="15"/>
      <c r="AO165" s="15"/>
      <c r="AP165" s="15"/>
      <c r="AQ165" s="118"/>
      <c r="AR165" s="15"/>
      <c r="AS165" s="15"/>
      <c r="AT165" s="118"/>
      <c r="AU165" s="15"/>
      <c r="AV165" s="15"/>
      <c r="AW165" s="118"/>
      <c r="AX165" s="15"/>
      <c r="AY165" s="15"/>
      <c r="AZ165" s="118"/>
      <c r="BA165" s="15"/>
      <c r="BB165" s="15"/>
      <c r="BC165" s="118"/>
      <c r="BD165" s="15"/>
      <c r="BE165" s="15"/>
      <c r="BF165" s="15"/>
      <c r="BG165" s="118"/>
      <c r="BH165" s="15"/>
      <c r="BI165" s="15"/>
      <c r="BJ165" s="118"/>
      <c r="BK165" s="15"/>
      <c r="BL165" s="15"/>
      <c r="BM165" s="15"/>
      <c r="BN165" s="118"/>
      <c r="BO165" s="15"/>
      <c r="BP165" s="15"/>
      <c r="BQ165" s="118"/>
      <c r="BR165" s="15"/>
      <c r="BS165" s="15"/>
      <c r="BT165" s="15"/>
      <c r="BU165" s="118"/>
      <c r="BV165" s="15"/>
      <c r="BW165" s="15"/>
      <c r="BX165" s="118"/>
      <c r="BY165" s="15"/>
      <c r="BZ165" s="15"/>
      <c r="CA165" s="118"/>
      <c r="CB165" s="15"/>
      <c r="CC165" s="15"/>
      <c r="CD165" s="15"/>
      <c r="CE165" s="118"/>
      <c r="CF165" s="15"/>
      <c r="CG165" s="15"/>
      <c r="CH165" s="118"/>
      <c r="CI165" s="15"/>
      <c r="CJ165" s="15"/>
      <c r="CK165" s="15"/>
      <c r="CL165" s="118"/>
      <c r="CM165" s="15"/>
      <c r="CN165" s="15"/>
      <c r="CO165" s="118"/>
      <c r="CP165" s="15"/>
      <c r="CQ165" s="15"/>
      <c r="CR165" s="15"/>
      <c r="CS165" s="118"/>
      <c r="CT165" s="15"/>
      <c r="CU165" s="15"/>
      <c r="CV165" s="118"/>
      <c r="CW165" s="15"/>
      <c r="CX165" s="15"/>
    </row>
    <row r="166" spans="2:102" s="3" customFormat="1" x14ac:dyDescent="0.3">
      <c r="B166" s="12"/>
      <c r="C166" s="15"/>
      <c r="D166" s="15"/>
      <c r="E166" s="12"/>
      <c r="F166" s="15"/>
      <c r="G166" s="15"/>
      <c r="H166" s="118"/>
      <c r="I166" s="15"/>
      <c r="J166" s="15"/>
      <c r="K166" s="15"/>
      <c r="L166" s="118"/>
      <c r="M166" s="15"/>
      <c r="N166" s="15"/>
      <c r="O166" s="118"/>
      <c r="P166" s="15"/>
      <c r="Q166" s="15"/>
      <c r="R166" s="15"/>
      <c r="S166" s="118"/>
      <c r="T166" s="15"/>
      <c r="U166" s="15"/>
      <c r="V166" s="118"/>
      <c r="W166" s="15"/>
      <c r="X166" s="15"/>
      <c r="Y166" s="118"/>
      <c r="Z166" s="15"/>
      <c r="AA166" s="15"/>
      <c r="AB166" s="15"/>
      <c r="AC166" s="118"/>
      <c r="AD166" s="15"/>
      <c r="AE166" s="15"/>
      <c r="AF166" s="118"/>
      <c r="AG166" s="15"/>
      <c r="AH166" s="15"/>
      <c r="AI166" s="15"/>
      <c r="AJ166" s="118"/>
      <c r="AK166" s="15"/>
      <c r="AL166" s="15"/>
      <c r="AM166" s="118"/>
      <c r="AN166" s="15"/>
      <c r="AO166" s="15"/>
      <c r="AP166" s="15"/>
      <c r="AQ166" s="118"/>
      <c r="AR166" s="15"/>
      <c r="AS166" s="15"/>
      <c r="AT166" s="118"/>
      <c r="AU166" s="15"/>
      <c r="AV166" s="15"/>
      <c r="AW166" s="118"/>
      <c r="AX166" s="15"/>
      <c r="AY166" s="15"/>
      <c r="AZ166" s="118"/>
      <c r="BA166" s="15"/>
      <c r="BB166" s="15"/>
      <c r="BC166" s="118"/>
      <c r="BD166" s="15"/>
      <c r="BE166" s="15"/>
      <c r="BF166" s="15"/>
      <c r="BG166" s="118"/>
      <c r="BH166" s="15"/>
      <c r="BI166" s="15"/>
      <c r="BJ166" s="118"/>
      <c r="BK166" s="15"/>
      <c r="BL166" s="15"/>
      <c r="BM166" s="15"/>
      <c r="BN166" s="118"/>
      <c r="BO166" s="15"/>
      <c r="BP166" s="15"/>
      <c r="BQ166" s="118"/>
      <c r="BR166" s="15"/>
      <c r="BS166" s="15"/>
      <c r="BT166" s="15"/>
      <c r="BU166" s="118"/>
      <c r="BV166" s="15"/>
      <c r="BW166" s="15"/>
      <c r="BX166" s="118"/>
      <c r="BY166" s="15"/>
      <c r="BZ166" s="15"/>
      <c r="CA166" s="118"/>
      <c r="CB166" s="15"/>
      <c r="CC166" s="15"/>
      <c r="CD166" s="15"/>
      <c r="CE166" s="118"/>
      <c r="CF166" s="15"/>
      <c r="CG166" s="15"/>
      <c r="CH166" s="118"/>
      <c r="CI166" s="15"/>
      <c r="CJ166" s="15"/>
      <c r="CK166" s="15"/>
      <c r="CL166" s="118"/>
      <c r="CM166" s="15"/>
      <c r="CN166" s="15"/>
      <c r="CO166" s="118"/>
      <c r="CP166" s="15"/>
      <c r="CQ166" s="15"/>
      <c r="CR166" s="15"/>
      <c r="CS166" s="118"/>
      <c r="CT166" s="15"/>
      <c r="CU166" s="15"/>
      <c r="CV166" s="118"/>
      <c r="CW166" s="15"/>
      <c r="CX166" s="15"/>
    </row>
    <row r="167" spans="2:102" s="3" customFormat="1" x14ac:dyDescent="0.3">
      <c r="B167" s="12"/>
      <c r="C167" s="15"/>
      <c r="D167" s="15"/>
      <c r="E167" s="12"/>
      <c r="F167" s="15"/>
      <c r="G167" s="15"/>
      <c r="H167" s="118"/>
      <c r="I167" s="15"/>
      <c r="J167" s="15"/>
      <c r="K167" s="15"/>
      <c r="L167" s="118"/>
      <c r="M167" s="15"/>
      <c r="N167" s="15"/>
      <c r="O167" s="118"/>
      <c r="P167" s="15"/>
      <c r="Q167" s="15"/>
      <c r="R167" s="15"/>
      <c r="S167" s="118"/>
      <c r="T167" s="15"/>
      <c r="U167" s="15"/>
      <c r="V167" s="118"/>
      <c r="W167" s="15"/>
      <c r="X167" s="15"/>
      <c r="Y167" s="118"/>
      <c r="Z167" s="15"/>
      <c r="AA167" s="15"/>
      <c r="AB167" s="15"/>
      <c r="AC167" s="118"/>
      <c r="AD167" s="15"/>
      <c r="AE167" s="15"/>
      <c r="AF167" s="118"/>
      <c r="AG167" s="15"/>
      <c r="AH167" s="15"/>
      <c r="AI167" s="15"/>
      <c r="AJ167" s="118"/>
      <c r="AK167" s="15"/>
      <c r="AL167" s="15"/>
      <c r="AM167" s="118"/>
      <c r="AN167" s="15"/>
      <c r="AO167" s="15"/>
      <c r="AP167" s="15"/>
      <c r="AQ167" s="118"/>
      <c r="AR167" s="15"/>
      <c r="AS167" s="15"/>
      <c r="AT167" s="118"/>
      <c r="AU167" s="15"/>
      <c r="AV167" s="15"/>
      <c r="AW167" s="118"/>
      <c r="AX167" s="15"/>
      <c r="AY167" s="15"/>
      <c r="AZ167" s="118"/>
      <c r="BA167" s="15"/>
      <c r="BB167" s="15"/>
      <c r="BC167" s="118"/>
      <c r="BD167" s="15"/>
      <c r="BE167" s="15"/>
      <c r="BF167" s="15"/>
      <c r="BG167" s="118"/>
      <c r="BH167" s="15"/>
      <c r="BI167" s="15"/>
      <c r="BJ167" s="118"/>
      <c r="BK167" s="15"/>
      <c r="BL167" s="15"/>
      <c r="BM167" s="15"/>
      <c r="BN167" s="118"/>
      <c r="BO167" s="15"/>
      <c r="BP167" s="15"/>
      <c r="BQ167" s="118"/>
      <c r="BR167" s="15"/>
      <c r="BS167" s="15"/>
      <c r="BT167" s="15"/>
      <c r="BU167" s="118"/>
      <c r="BV167" s="15"/>
      <c r="BW167" s="15"/>
      <c r="BX167" s="118"/>
      <c r="BY167" s="15"/>
      <c r="BZ167" s="15"/>
      <c r="CA167" s="118"/>
      <c r="CB167" s="15"/>
      <c r="CC167" s="15"/>
      <c r="CD167" s="15"/>
      <c r="CE167" s="118"/>
      <c r="CF167" s="15"/>
      <c r="CG167" s="15"/>
      <c r="CH167" s="118"/>
      <c r="CI167" s="15"/>
      <c r="CJ167" s="15"/>
      <c r="CK167" s="15"/>
      <c r="CL167" s="118"/>
      <c r="CM167" s="15"/>
      <c r="CN167" s="15"/>
      <c r="CO167" s="118"/>
      <c r="CP167" s="15"/>
      <c r="CQ167" s="15"/>
      <c r="CR167" s="15"/>
      <c r="CS167" s="118"/>
      <c r="CT167" s="15"/>
      <c r="CU167" s="15"/>
      <c r="CV167" s="118"/>
      <c r="CW167" s="15"/>
      <c r="CX167" s="15"/>
    </row>
    <row r="168" spans="2:102" s="3" customFormat="1" x14ac:dyDescent="0.3">
      <c r="B168" s="12"/>
      <c r="C168" s="15"/>
      <c r="D168" s="15"/>
      <c r="E168" s="12"/>
      <c r="F168" s="15"/>
      <c r="G168" s="15"/>
      <c r="H168" s="118"/>
      <c r="I168" s="15"/>
      <c r="J168" s="15"/>
      <c r="K168" s="15"/>
      <c r="L168" s="118"/>
      <c r="M168" s="15"/>
      <c r="N168" s="15"/>
      <c r="O168" s="118"/>
      <c r="P168" s="15"/>
      <c r="Q168" s="15"/>
      <c r="R168" s="15"/>
      <c r="S168" s="118"/>
      <c r="T168" s="15"/>
      <c r="U168" s="15"/>
      <c r="V168" s="118"/>
      <c r="W168" s="15"/>
      <c r="X168" s="15"/>
      <c r="Y168" s="118"/>
      <c r="Z168" s="15"/>
      <c r="AA168" s="15"/>
      <c r="AB168" s="15"/>
      <c r="AC168" s="118"/>
      <c r="AD168" s="15"/>
      <c r="AE168" s="15"/>
      <c r="AF168" s="118"/>
      <c r="AG168" s="15"/>
      <c r="AH168" s="15"/>
      <c r="AI168" s="15"/>
      <c r="AJ168" s="118"/>
      <c r="AK168" s="15"/>
      <c r="AL168" s="15"/>
      <c r="AM168" s="118"/>
      <c r="AN168" s="15"/>
      <c r="AO168" s="15"/>
      <c r="AP168" s="15"/>
      <c r="AQ168" s="118"/>
      <c r="AR168" s="15"/>
      <c r="AS168" s="15"/>
      <c r="AT168" s="118"/>
      <c r="AU168" s="15"/>
      <c r="AV168" s="15"/>
      <c r="AW168" s="118"/>
      <c r="AX168" s="15"/>
      <c r="AY168" s="15"/>
      <c r="AZ168" s="118"/>
      <c r="BA168" s="15"/>
      <c r="BB168" s="15"/>
      <c r="BC168" s="118"/>
      <c r="BD168" s="15"/>
      <c r="BE168" s="15"/>
      <c r="BF168" s="15"/>
      <c r="BG168" s="118"/>
      <c r="BH168" s="15"/>
      <c r="BI168" s="15"/>
      <c r="BJ168" s="118"/>
      <c r="BK168" s="15"/>
      <c r="BL168" s="15"/>
      <c r="BM168" s="15"/>
      <c r="BN168" s="118"/>
      <c r="BO168" s="15"/>
      <c r="BP168" s="15"/>
      <c r="BQ168" s="118"/>
      <c r="BR168" s="15"/>
      <c r="BS168" s="15"/>
      <c r="BT168" s="15"/>
      <c r="BU168" s="118"/>
      <c r="BV168" s="15"/>
      <c r="BW168" s="15"/>
      <c r="BX168" s="118"/>
      <c r="BY168" s="15"/>
      <c r="BZ168" s="15"/>
      <c r="CA168" s="118"/>
      <c r="CB168" s="15"/>
      <c r="CC168" s="15"/>
      <c r="CD168" s="15"/>
      <c r="CE168" s="118"/>
      <c r="CF168" s="15"/>
      <c r="CG168" s="15"/>
      <c r="CH168" s="118"/>
      <c r="CI168" s="15"/>
      <c r="CJ168" s="15"/>
      <c r="CK168" s="15"/>
      <c r="CL168" s="118"/>
      <c r="CM168" s="15"/>
      <c r="CN168" s="15"/>
      <c r="CO168" s="118"/>
      <c r="CP168" s="15"/>
      <c r="CQ168" s="15"/>
      <c r="CR168" s="15"/>
      <c r="CS168" s="118"/>
      <c r="CT168" s="15"/>
      <c r="CU168" s="15"/>
      <c r="CV168" s="118"/>
      <c r="CW168" s="15"/>
      <c r="CX168" s="15"/>
    </row>
    <row r="169" spans="2:102" s="3" customFormat="1" x14ac:dyDescent="0.3">
      <c r="B169" s="12"/>
      <c r="C169" s="15"/>
      <c r="D169" s="15"/>
      <c r="E169" s="12"/>
      <c r="F169" s="15"/>
      <c r="G169" s="15"/>
      <c r="H169" s="118"/>
      <c r="I169" s="15"/>
      <c r="J169" s="15"/>
      <c r="K169" s="15"/>
      <c r="L169" s="118"/>
      <c r="M169" s="15"/>
      <c r="N169" s="15"/>
      <c r="O169" s="118"/>
      <c r="P169" s="15"/>
      <c r="Q169" s="15"/>
      <c r="R169" s="15"/>
      <c r="S169" s="118"/>
      <c r="T169" s="15"/>
      <c r="U169" s="15"/>
      <c r="V169" s="118"/>
      <c r="W169" s="15"/>
      <c r="X169" s="15"/>
      <c r="Y169" s="118"/>
      <c r="Z169" s="15"/>
      <c r="AA169" s="15"/>
      <c r="AB169" s="15"/>
      <c r="AC169" s="118"/>
      <c r="AD169" s="15"/>
      <c r="AE169" s="15"/>
      <c r="AF169" s="118"/>
      <c r="AG169" s="15"/>
      <c r="AH169" s="15"/>
      <c r="AI169" s="15"/>
      <c r="AJ169" s="118"/>
      <c r="AK169" s="15"/>
      <c r="AL169" s="15"/>
      <c r="AM169" s="118"/>
      <c r="AN169" s="15"/>
      <c r="AO169" s="15"/>
      <c r="AP169" s="15"/>
      <c r="AQ169" s="118"/>
      <c r="AR169" s="15"/>
      <c r="AS169" s="15"/>
      <c r="AT169" s="118"/>
      <c r="AU169" s="15"/>
      <c r="AV169" s="15"/>
      <c r="AW169" s="118"/>
      <c r="AX169" s="15"/>
      <c r="AY169" s="15"/>
      <c r="AZ169" s="118"/>
      <c r="BA169" s="15"/>
      <c r="BB169" s="15"/>
      <c r="BC169" s="118"/>
      <c r="BD169" s="15"/>
      <c r="BE169" s="15"/>
      <c r="BF169" s="15"/>
      <c r="BG169" s="118"/>
      <c r="BH169" s="15"/>
      <c r="BI169" s="15"/>
      <c r="BJ169" s="118"/>
      <c r="BK169" s="15"/>
      <c r="BL169" s="15"/>
      <c r="BM169" s="15"/>
      <c r="BN169" s="118"/>
      <c r="BO169" s="15"/>
      <c r="BP169" s="15"/>
      <c r="BQ169" s="118"/>
      <c r="BR169" s="15"/>
      <c r="BS169" s="15"/>
      <c r="BT169" s="15"/>
      <c r="BU169" s="118"/>
      <c r="BV169" s="15"/>
      <c r="BW169" s="15"/>
      <c r="BX169" s="118"/>
      <c r="BY169" s="15"/>
      <c r="BZ169" s="15"/>
      <c r="CA169" s="118"/>
      <c r="CB169" s="15"/>
      <c r="CC169" s="15"/>
      <c r="CD169" s="15"/>
      <c r="CE169" s="118"/>
      <c r="CF169" s="15"/>
      <c r="CG169" s="15"/>
      <c r="CH169" s="118"/>
      <c r="CI169" s="15"/>
      <c r="CJ169" s="15"/>
      <c r="CK169" s="15"/>
      <c r="CL169" s="118"/>
      <c r="CM169" s="15"/>
      <c r="CN169" s="15"/>
      <c r="CO169" s="118"/>
      <c r="CP169" s="15"/>
      <c r="CQ169" s="15"/>
      <c r="CR169" s="15"/>
      <c r="CS169" s="118"/>
      <c r="CT169" s="15"/>
      <c r="CU169" s="15"/>
      <c r="CV169" s="118"/>
      <c r="CW169" s="15"/>
      <c r="CX169" s="15"/>
    </row>
    <row r="170" spans="2:102" s="3" customFormat="1" x14ac:dyDescent="0.3">
      <c r="B170" s="12"/>
      <c r="C170" s="15"/>
      <c r="D170" s="15"/>
      <c r="E170" s="12"/>
      <c r="F170" s="15"/>
      <c r="G170" s="15"/>
      <c r="H170" s="118"/>
      <c r="I170" s="15"/>
      <c r="J170" s="15"/>
      <c r="K170" s="15"/>
      <c r="L170" s="118"/>
      <c r="M170" s="15"/>
      <c r="N170" s="15"/>
      <c r="O170" s="118"/>
      <c r="P170" s="15"/>
      <c r="Q170" s="15"/>
      <c r="R170" s="15"/>
      <c r="S170" s="118"/>
      <c r="T170" s="15"/>
      <c r="U170" s="15"/>
      <c r="V170" s="118"/>
      <c r="W170" s="15"/>
      <c r="X170" s="15"/>
      <c r="Y170" s="118"/>
      <c r="Z170" s="15"/>
      <c r="AA170" s="15"/>
      <c r="AB170" s="15"/>
      <c r="AC170" s="118"/>
      <c r="AD170" s="15"/>
      <c r="AE170" s="15"/>
      <c r="AF170" s="118"/>
      <c r="AG170" s="15"/>
      <c r="AH170" s="15"/>
      <c r="AI170" s="15"/>
      <c r="AJ170" s="118"/>
      <c r="AK170" s="15"/>
      <c r="AL170" s="15"/>
      <c r="AM170" s="118"/>
      <c r="AN170" s="15"/>
      <c r="AO170" s="15"/>
      <c r="AP170" s="15"/>
      <c r="AQ170" s="118"/>
      <c r="AR170" s="15"/>
      <c r="AS170" s="15"/>
      <c r="AT170" s="118"/>
      <c r="AU170" s="15"/>
      <c r="AV170" s="15"/>
      <c r="AW170" s="118"/>
      <c r="AX170" s="15"/>
      <c r="AY170" s="15"/>
      <c r="AZ170" s="118"/>
      <c r="BA170" s="15"/>
      <c r="BB170" s="15"/>
      <c r="BC170" s="118"/>
      <c r="BD170" s="15"/>
      <c r="BE170" s="15"/>
      <c r="BF170" s="15"/>
      <c r="BG170" s="118"/>
      <c r="BH170" s="15"/>
      <c r="BI170" s="15"/>
      <c r="BJ170" s="118"/>
      <c r="BK170" s="15"/>
      <c r="BL170" s="15"/>
      <c r="BM170" s="15"/>
      <c r="BN170" s="118"/>
      <c r="BO170" s="15"/>
      <c r="BP170" s="15"/>
      <c r="BQ170" s="118"/>
      <c r="BR170" s="15"/>
      <c r="BS170" s="15"/>
      <c r="BT170" s="15"/>
      <c r="BU170" s="118"/>
      <c r="BV170" s="15"/>
      <c r="BW170" s="15"/>
      <c r="BX170" s="118"/>
      <c r="BY170" s="15"/>
      <c r="BZ170" s="15"/>
      <c r="CA170" s="118"/>
      <c r="CB170" s="15"/>
      <c r="CC170" s="15"/>
      <c r="CD170" s="15"/>
      <c r="CE170" s="118"/>
      <c r="CF170" s="15"/>
      <c r="CG170" s="15"/>
      <c r="CH170" s="118"/>
      <c r="CI170" s="15"/>
      <c r="CJ170" s="15"/>
      <c r="CK170" s="15"/>
      <c r="CL170" s="118"/>
      <c r="CM170" s="15"/>
      <c r="CN170" s="15"/>
      <c r="CO170" s="118"/>
      <c r="CP170" s="15"/>
      <c r="CQ170" s="15"/>
      <c r="CR170" s="15"/>
      <c r="CS170" s="118"/>
      <c r="CT170" s="15"/>
      <c r="CU170" s="15"/>
      <c r="CV170" s="118"/>
      <c r="CW170" s="15"/>
      <c r="CX170" s="15"/>
    </row>
    <row r="171" spans="2:102" s="3" customFormat="1" x14ac:dyDescent="0.3">
      <c r="B171" s="12"/>
      <c r="C171" s="15"/>
      <c r="D171" s="15"/>
      <c r="E171" s="12"/>
      <c r="F171" s="15"/>
      <c r="G171" s="15"/>
      <c r="H171" s="118"/>
      <c r="I171" s="15"/>
      <c r="J171" s="15"/>
      <c r="K171" s="15"/>
      <c r="L171" s="118"/>
      <c r="M171" s="15"/>
      <c r="N171" s="15"/>
      <c r="O171" s="118"/>
      <c r="P171" s="15"/>
      <c r="Q171" s="15"/>
      <c r="R171" s="15"/>
      <c r="S171" s="118"/>
      <c r="T171" s="15"/>
      <c r="U171" s="15"/>
      <c r="V171" s="118"/>
      <c r="W171" s="15"/>
      <c r="X171" s="15"/>
      <c r="Y171" s="118"/>
      <c r="Z171" s="15"/>
      <c r="AA171" s="15"/>
      <c r="AB171" s="15"/>
      <c r="AC171" s="118"/>
      <c r="AD171" s="15"/>
      <c r="AE171" s="15"/>
      <c r="AF171" s="118"/>
      <c r="AG171" s="15"/>
      <c r="AH171" s="15"/>
      <c r="AI171" s="15"/>
      <c r="AJ171" s="118"/>
      <c r="AK171" s="15"/>
      <c r="AL171" s="15"/>
      <c r="AM171" s="118"/>
      <c r="AN171" s="15"/>
      <c r="AO171" s="15"/>
      <c r="AP171" s="15"/>
      <c r="AQ171" s="118"/>
      <c r="AR171" s="15"/>
      <c r="AS171" s="15"/>
      <c r="AT171" s="118"/>
      <c r="AU171" s="15"/>
      <c r="AV171" s="15"/>
      <c r="AW171" s="118"/>
      <c r="AX171" s="15"/>
      <c r="AY171" s="15"/>
      <c r="AZ171" s="118"/>
      <c r="BA171" s="15"/>
      <c r="BB171" s="15"/>
      <c r="BC171" s="118"/>
      <c r="BD171" s="15"/>
      <c r="BE171" s="15"/>
      <c r="BF171" s="15"/>
      <c r="BG171" s="118"/>
      <c r="BH171" s="15"/>
      <c r="BI171" s="15"/>
      <c r="BJ171" s="118"/>
      <c r="BK171" s="15"/>
      <c r="BL171" s="15"/>
      <c r="BM171" s="15"/>
      <c r="BN171" s="118"/>
      <c r="BO171" s="15"/>
      <c r="BP171" s="15"/>
      <c r="BQ171" s="118"/>
      <c r="BR171" s="15"/>
      <c r="BS171" s="15"/>
      <c r="BT171" s="15"/>
      <c r="BU171" s="118"/>
      <c r="BV171" s="15"/>
      <c r="BW171" s="15"/>
      <c r="BX171" s="118"/>
      <c r="BY171" s="15"/>
      <c r="BZ171" s="15"/>
      <c r="CA171" s="118"/>
      <c r="CB171" s="15"/>
      <c r="CC171" s="15"/>
      <c r="CD171" s="15"/>
      <c r="CE171" s="118"/>
      <c r="CF171" s="15"/>
      <c r="CG171" s="15"/>
      <c r="CH171" s="118"/>
      <c r="CI171" s="15"/>
      <c r="CJ171" s="15"/>
      <c r="CK171" s="15"/>
      <c r="CL171" s="118"/>
      <c r="CM171" s="15"/>
      <c r="CN171" s="15"/>
      <c r="CO171" s="118"/>
      <c r="CP171" s="15"/>
      <c r="CQ171" s="15"/>
      <c r="CR171" s="15"/>
      <c r="CS171" s="118"/>
      <c r="CT171" s="15"/>
      <c r="CU171" s="15"/>
      <c r="CV171" s="118"/>
      <c r="CW171" s="15"/>
      <c r="CX171" s="15"/>
    </row>
    <row r="172" spans="2:102" s="3" customFormat="1" x14ac:dyDescent="0.3">
      <c r="B172" s="12"/>
      <c r="C172" s="15"/>
      <c r="D172" s="15"/>
      <c r="E172" s="12"/>
      <c r="F172" s="15"/>
      <c r="G172" s="15"/>
      <c r="H172" s="118"/>
      <c r="I172" s="15"/>
      <c r="J172" s="15"/>
      <c r="K172" s="15"/>
      <c r="L172" s="118"/>
      <c r="M172" s="15"/>
      <c r="N172" s="15"/>
      <c r="O172" s="118"/>
      <c r="P172" s="15"/>
      <c r="Q172" s="15"/>
      <c r="R172" s="15"/>
      <c r="S172" s="118"/>
      <c r="T172" s="15"/>
      <c r="U172" s="15"/>
      <c r="V172" s="118"/>
      <c r="W172" s="15"/>
      <c r="X172" s="15"/>
      <c r="Y172" s="118"/>
      <c r="Z172" s="15"/>
      <c r="AA172" s="15"/>
      <c r="AB172" s="15"/>
      <c r="AC172" s="118"/>
      <c r="AD172" s="15"/>
      <c r="AE172" s="15"/>
      <c r="AF172" s="118"/>
      <c r="AG172" s="15"/>
      <c r="AH172" s="15"/>
      <c r="AI172" s="15"/>
      <c r="AJ172" s="118"/>
      <c r="AK172" s="15"/>
      <c r="AL172" s="15"/>
      <c r="AM172" s="118"/>
      <c r="AN172" s="15"/>
      <c r="AO172" s="15"/>
      <c r="AP172" s="15"/>
      <c r="AQ172" s="118"/>
      <c r="AR172" s="15"/>
      <c r="AS172" s="15"/>
      <c r="AT172" s="118"/>
      <c r="AU172" s="15"/>
      <c r="AV172" s="15"/>
      <c r="AW172" s="118"/>
      <c r="AX172" s="15"/>
      <c r="AY172" s="15"/>
      <c r="AZ172" s="118"/>
      <c r="BA172" s="15"/>
      <c r="BB172" s="15"/>
      <c r="BC172" s="118"/>
      <c r="BD172" s="15"/>
      <c r="BE172" s="15"/>
      <c r="BF172" s="15"/>
      <c r="BG172" s="118"/>
      <c r="BH172" s="15"/>
      <c r="BI172" s="15"/>
      <c r="BJ172" s="118"/>
      <c r="BK172" s="15"/>
      <c r="BL172" s="15"/>
      <c r="BM172" s="15"/>
      <c r="BN172" s="118"/>
      <c r="BO172" s="15"/>
      <c r="BP172" s="15"/>
      <c r="BQ172" s="118"/>
      <c r="BR172" s="15"/>
      <c r="BS172" s="15"/>
      <c r="BT172" s="15"/>
      <c r="BU172" s="118"/>
      <c r="BV172" s="15"/>
      <c r="BW172" s="15"/>
      <c r="BX172" s="118"/>
      <c r="BY172" s="15"/>
      <c r="BZ172" s="15"/>
      <c r="CA172" s="118"/>
      <c r="CB172" s="15"/>
      <c r="CC172" s="15"/>
      <c r="CD172" s="15"/>
      <c r="CE172" s="118"/>
      <c r="CF172" s="15"/>
      <c r="CG172" s="15"/>
      <c r="CH172" s="118"/>
      <c r="CI172" s="15"/>
      <c r="CJ172" s="15"/>
      <c r="CK172" s="15"/>
      <c r="CL172" s="118"/>
      <c r="CM172" s="15"/>
      <c r="CN172" s="15"/>
      <c r="CO172" s="118"/>
      <c r="CP172" s="15"/>
      <c r="CQ172" s="15"/>
      <c r="CR172" s="15"/>
      <c r="CS172" s="118"/>
      <c r="CT172" s="15"/>
      <c r="CU172" s="15"/>
      <c r="CV172" s="118"/>
      <c r="CW172" s="15"/>
      <c r="CX172" s="15"/>
    </row>
    <row r="173" spans="2:102" s="3" customFormat="1" x14ac:dyDescent="0.3">
      <c r="B173" s="12"/>
      <c r="C173" s="15"/>
      <c r="D173" s="15"/>
      <c r="E173" s="12"/>
      <c r="F173" s="15"/>
      <c r="G173" s="15"/>
      <c r="H173" s="118"/>
      <c r="I173" s="15"/>
      <c r="J173" s="15"/>
      <c r="K173" s="15"/>
      <c r="L173" s="118"/>
      <c r="M173" s="15"/>
      <c r="N173" s="15"/>
      <c r="O173" s="118"/>
      <c r="P173" s="15"/>
      <c r="Q173" s="15"/>
      <c r="R173" s="15"/>
      <c r="S173" s="118"/>
      <c r="T173" s="15"/>
      <c r="U173" s="15"/>
      <c r="V173" s="118"/>
      <c r="W173" s="15"/>
      <c r="X173" s="15"/>
      <c r="Y173" s="118"/>
      <c r="Z173" s="15"/>
      <c r="AA173" s="15"/>
      <c r="AB173" s="15"/>
      <c r="AC173" s="118"/>
      <c r="AD173" s="15"/>
      <c r="AE173" s="15"/>
      <c r="AF173" s="118"/>
      <c r="AG173" s="15"/>
      <c r="AH173" s="15"/>
      <c r="AI173" s="15"/>
      <c r="AJ173" s="118"/>
      <c r="AK173" s="15"/>
      <c r="AL173" s="15"/>
      <c r="AM173" s="118"/>
      <c r="AN173" s="15"/>
      <c r="AO173" s="15"/>
      <c r="AP173" s="15"/>
      <c r="AQ173" s="118"/>
      <c r="AR173" s="15"/>
      <c r="AS173" s="15"/>
      <c r="AT173" s="118"/>
      <c r="AU173" s="15"/>
      <c r="AV173" s="15"/>
      <c r="AW173" s="118"/>
      <c r="AX173" s="15"/>
      <c r="AY173" s="15"/>
      <c r="AZ173" s="118"/>
      <c r="BA173" s="15"/>
      <c r="BB173" s="15"/>
      <c r="BC173" s="118"/>
      <c r="BD173" s="15"/>
      <c r="BE173" s="15"/>
      <c r="BF173" s="15"/>
      <c r="BG173" s="118"/>
      <c r="BH173" s="15"/>
      <c r="BI173" s="15"/>
      <c r="BJ173" s="118"/>
      <c r="BK173" s="15"/>
      <c r="BL173" s="15"/>
      <c r="BM173" s="15"/>
      <c r="BN173" s="118"/>
      <c r="BO173" s="15"/>
      <c r="BP173" s="15"/>
      <c r="BQ173" s="118"/>
      <c r="BR173" s="15"/>
      <c r="BS173" s="15"/>
      <c r="BT173" s="15"/>
      <c r="BU173" s="118"/>
      <c r="BV173" s="15"/>
      <c r="BW173" s="15"/>
      <c r="BX173" s="118"/>
      <c r="BY173" s="15"/>
      <c r="BZ173" s="15"/>
      <c r="CA173" s="118"/>
      <c r="CB173" s="15"/>
      <c r="CC173" s="15"/>
      <c r="CD173" s="15"/>
      <c r="CE173" s="118"/>
      <c r="CF173" s="15"/>
      <c r="CG173" s="15"/>
      <c r="CH173" s="118"/>
      <c r="CI173" s="15"/>
      <c r="CJ173" s="15"/>
      <c r="CK173" s="15"/>
      <c r="CL173" s="118"/>
      <c r="CM173" s="15"/>
      <c r="CN173" s="15"/>
      <c r="CO173" s="118"/>
      <c r="CP173" s="15"/>
      <c r="CQ173" s="15"/>
      <c r="CR173" s="15"/>
      <c r="CS173" s="118"/>
      <c r="CT173" s="15"/>
      <c r="CU173" s="15"/>
      <c r="CV173" s="118"/>
      <c r="CW173" s="15"/>
      <c r="CX173" s="15"/>
    </row>
    <row r="174" spans="2:102" s="3" customFormat="1" x14ac:dyDescent="0.3">
      <c r="B174" s="12"/>
      <c r="C174" s="15"/>
      <c r="D174" s="15"/>
      <c r="E174" s="12"/>
      <c r="F174" s="15"/>
      <c r="G174" s="15"/>
      <c r="H174" s="118"/>
      <c r="I174" s="15"/>
      <c r="J174" s="15"/>
      <c r="K174" s="15"/>
      <c r="L174" s="118"/>
      <c r="M174" s="15"/>
      <c r="N174" s="15"/>
      <c r="O174" s="118"/>
      <c r="P174" s="15"/>
      <c r="Q174" s="15"/>
      <c r="R174" s="15"/>
      <c r="S174" s="118"/>
      <c r="T174" s="15"/>
      <c r="U174" s="15"/>
      <c r="V174" s="118"/>
      <c r="W174" s="15"/>
      <c r="X174" s="15"/>
      <c r="Y174" s="118"/>
      <c r="Z174" s="15"/>
      <c r="AA174" s="15"/>
      <c r="AB174" s="15"/>
      <c r="AC174" s="118"/>
      <c r="AD174" s="15"/>
      <c r="AE174" s="15"/>
      <c r="AF174" s="118"/>
      <c r="AG174" s="15"/>
      <c r="AH174" s="15"/>
      <c r="AI174" s="15"/>
      <c r="AJ174" s="118"/>
      <c r="AK174" s="15"/>
      <c r="AL174" s="15"/>
      <c r="AM174" s="118"/>
      <c r="AN174" s="15"/>
      <c r="AO174" s="15"/>
      <c r="AP174" s="15"/>
      <c r="AQ174" s="118"/>
      <c r="AR174" s="15"/>
      <c r="AS174" s="15"/>
      <c r="AT174" s="118"/>
      <c r="AU174" s="15"/>
      <c r="AV174" s="15"/>
      <c r="AW174" s="118"/>
      <c r="AX174" s="15"/>
      <c r="AY174" s="15"/>
      <c r="AZ174" s="118"/>
      <c r="BA174" s="15"/>
      <c r="BB174" s="15"/>
      <c r="BC174" s="118"/>
      <c r="BD174" s="15"/>
      <c r="BE174" s="15"/>
      <c r="BF174" s="15"/>
      <c r="BG174" s="118"/>
      <c r="BH174" s="15"/>
      <c r="BI174" s="15"/>
      <c r="BJ174" s="118"/>
      <c r="BK174" s="15"/>
      <c r="BL174" s="15"/>
      <c r="BM174" s="15"/>
      <c r="BN174" s="118"/>
      <c r="BO174" s="15"/>
      <c r="BP174" s="15"/>
      <c r="BQ174" s="118"/>
      <c r="BR174" s="15"/>
      <c r="BS174" s="15"/>
      <c r="BT174" s="15"/>
      <c r="BU174" s="118"/>
      <c r="BV174" s="15"/>
      <c r="BW174" s="15"/>
      <c r="BX174" s="118"/>
      <c r="BY174" s="15"/>
      <c r="BZ174" s="15"/>
      <c r="CA174" s="118"/>
      <c r="CB174" s="15"/>
      <c r="CC174" s="15"/>
      <c r="CD174" s="15"/>
      <c r="CE174" s="118"/>
      <c r="CF174" s="15"/>
      <c r="CG174" s="15"/>
      <c r="CH174" s="118"/>
      <c r="CI174" s="15"/>
      <c r="CJ174" s="15"/>
      <c r="CK174" s="15"/>
      <c r="CL174" s="118"/>
      <c r="CM174" s="15"/>
      <c r="CN174" s="15"/>
      <c r="CO174" s="118"/>
      <c r="CP174" s="15"/>
      <c r="CQ174" s="15"/>
      <c r="CR174" s="15"/>
      <c r="CS174" s="118"/>
      <c r="CT174" s="15"/>
      <c r="CU174" s="15"/>
      <c r="CV174" s="118"/>
      <c r="CW174" s="15"/>
      <c r="CX174" s="15"/>
    </row>
    <row r="175" spans="2:102" s="3" customFormat="1" x14ac:dyDescent="0.3">
      <c r="B175" s="12"/>
      <c r="C175" s="15"/>
      <c r="D175" s="15"/>
      <c r="E175" s="12"/>
      <c r="F175" s="15"/>
      <c r="G175" s="15"/>
      <c r="H175" s="118"/>
      <c r="I175" s="15"/>
      <c r="J175" s="15"/>
      <c r="K175" s="15"/>
      <c r="L175" s="118"/>
      <c r="M175" s="15"/>
      <c r="N175" s="15"/>
      <c r="O175" s="118"/>
      <c r="P175" s="15"/>
      <c r="Q175" s="15"/>
      <c r="R175" s="15"/>
      <c r="S175" s="118"/>
      <c r="T175" s="15"/>
      <c r="U175" s="15"/>
      <c r="V175" s="118"/>
      <c r="W175" s="15"/>
      <c r="X175" s="15"/>
      <c r="Y175" s="118"/>
      <c r="Z175" s="15"/>
      <c r="AA175" s="15"/>
      <c r="AB175" s="15"/>
      <c r="AC175" s="118"/>
      <c r="AD175" s="15"/>
      <c r="AE175" s="15"/>
      <c r="AF175" s="118"/>
      <c r="AG175" s="15"/>
      <c r="AH175" s="15"/>
      <c r="AI175" s="15"/>
      <c r="AJ175" s="118"/>
      <c r="AK175" s="15"/>
      <c r="AL175" s="15"/>
      <c r="AM175" s="118"/>
      <c r="AN175" s="15"/>
      <c r="AO175" s="15"/>
      <c r="AP175" s="15"/>
      <c r="AQ175" s="118"/>
      <c r="AR175" s="15"/>
      <c r="AS175" s="15"/>
      <c r="AT175" s="118"/>
      <c r="AU175" s="15"/>
      <c r="AV175" s="15"/>
      <c r="AW175" s="118"/>
      <c r="AX175" s="15"/>
      <c r="AY175" s="15"/>
      <c r="AZ175" s="118"/>
      <c r="BA175" s="15"/>
      <c r="BB175" s="15"/>
      <c r="BC175" s="118"/>
      <c r="BD175" s="15"/>
      <c r="BE175" s="15"/>
      <c r="BF175" s="15"/>
      <c r="BG175" s="118"/>
      <c r="BH175" s="15"/>
      <c r="BI175" s="15"/>
      <c r="BJ175" s="118"/>
      <c r="BK175" s="15"/>
      <c r="BL175" s="15"/>
      <c r="BM175" s="15"/>
      <c r="BN175" s="118"/>
      <c r="BO175" s="15"/>
      <c r="BP175" s="15"/>
      <c r="BQ175" s="118"/>
      <c r="BR175" s="15"/>
      <c r="BS175" s="15"/>
      <c r="BT175" s="15"/>
      <c r="BU175" s="118"/>
      <c r="BV175" s="15"/>
      <c r="BW175" s="15"/>
      <c r="BX175" s="118"/>
      <c r="BY175" s="15"/>
      <c r="BZ175" s="15"/>
      <c r="CA175" s="118"/>
      <c r="CB175" s="15"/>
      <c r="CC175" s="15"/>
      <c r="CD175" s="15"/>
      <c r="CE175" s="118"/>
      <c r="CF175" s="15"/>
      <c r="CG175" s="15"/>
      <c r="CH175" s="118"/>
      <c r="CI175" s="15"/>
      <c r="CJ175" s="15"/>
      <c r="CK175" s="15"/>
      <c r="CL175" s="118"/>
      <c r="CM175" s="15"/>
      <c r="CN175" s="15"/>
      <c r="CO175" s="118"/>
      <c r="CP175" s="15"/>
      <c r="CQ175" s="15"/>
      <c r="CR175" s="15"/>
      <c r="CS175" s="118"/>
      <c r="CT175" s="15"/>
      <c r="CU175" s="15"/>
      <c r="CV175" s="118"/>
      <c r="CW175" s="15"/>
      <c r="CX175" s="15"/>
    </row>
    <row r="176" spans="2:102" s="3" customFormat="1" x14ac:dyDescent="0.3">
      <c r="B176" s="12"/>
      <c r="C176" s="15"/>
      <c r="D176" s="15"/>
      <c r="E176" s="12"/>
      <c r="F176" s="15"/>
      <c r="G176" s="15"/>
      <c r="H176" s="118"/>
      <c r="I176" s="15"/>
      <c r="J176" s="15"/>
      <c r="K176" s="15"/>
      <c r="L176" s="118"/>
      <c r="M176" s="15"/>
      <c r="N176" s="15"/>
      <c r="O176" s="118"/>
      <c r="P176" s="15"/>
      <c r="Q176" s="15"/>
      <c r="R176" s="15"/>
      <c r="S176" s="118"/>
      <c r="T176" s="15"/>
      <c r="U176" s="15"/>
      <c r="V176" s="118"/>
      <c r="W176" s="15"/>
      <c r="X176" s="15"/>
      <c r="Y176" s="118"/>
      <c r="Z176" s="15"/>
      <c r="AA176" s="15"/>
      <c r="AB176" s="15"/>
      <c r="AC176" s="118"/>
      <c r="AD176" s="15"/>
      <c r="AE176" s="15"/>
      <c r="AF176" s="118"/>
      <c r="AG176" s="15"/>
      <c r="AH176" s="15"/>
      <c r="AI176" s="15"/>
      <c r="AJ176" s="118"/>
      <c r="AK176" s="15"/>
      <c r="AL176" s="15"/>
      <c r="AM176" s="118"/>
      <c r="AN176" s="15"/>
      <c r="AO176" s="15"/>
      <c r="AP176" s="15"/>
      <c r="AQ176" s="118"/>
      <c r="AR176" s="15"/>
      <c r="AS176" s="15"/>
      <c r="AT176" s="118"/>
      <c r="AU176" s="15"/>
      <c r="AV176" s="15"/>
      <c r="AW176" s="118"/>
      <c r="AX176" s="15"/>
      <c r="AY176" s="15"/>
      <c r="AZ176" s="118"/>
      <c r="BA176" s="15"/>
      <c r="BB176" s="15"/>
      <c r="BC176" s="118"/>
      <c r="BD176" s="15"/>
      <c r="BE176" s="15"/>
      <c r="BF176" s="15"/>
      <c r="BG176" s="118"/>
      <c r="BH176" s="15"/>
      <c r="BI176" s="15"/>
      <c r="BJ176" s="118"/>
      <c r="BK176" s="15"/>
      <c r="BL176" s="15"/>
      <c r="BM176" s="15"/>
      <c r="BN176" s="118"/>
      <c r="BO176" s="15"/>
      <c r="BP176" s="15"/>
      <c r="BQ176" s="118"/>
      <c r="BR176" s="15"/>
      <c r="BS176" s="15"/>
      <c r="BT176" s="15"/>
      <c r="BU176" s="118"/>
      <c r="BV176" s="15"/>
      <c r="BW176" s="15"/>
      <c r="BX176" s="118"/>
      <c r="BY176" s="15"/>
      <c r="BZ176" s="15"/>
      <c r="CA176" s="118"/>
      <c r="CB176" s="15"/>
      <c r="CC176" s="15"/>
      <c r="CD176" s="15"/>
      <c r="CE176" s="118"/>
      <c r="CF176" s="15"/>
      <c r="CG176" s="15"/>
      <c r="CH176" s="118"/>
      <c r="CI176" s="15"/>
      <c r="CJ176" s="15"/>
      <c r="CK176" s="15"/>
      <c r="CL176" s="118"/>
      <c r="CM176" s="15"/>
      <c r="CN176" s="15"/>
      <c r="CO176" s="118"/>
      <c r="CP176" s="15"/>
      <c r="CQ176" s="15"/>
      <c r="CR176" s="15"/>
      <c r="CS176" s="118"/>
      <c r="CT176" s="15"/>
      <c r="CU176" s="15"/>
      <c r="CV176" s="118"/>
      <c r="CW176" s="15"/>
      <c r="CX176" s="15"/>
    </row>
    <row r="177" spans="2:102" s="3" customFormat="1" x14ac:dyDescent="0.3">
      <c r="B177" s="12"/>
      <c r="C177" s="15"/>
      <c r="D177" s="15"/>
      <c r="E177" s="12"/>
      <c r="F177" s="15"/>
      <c r="G177" s="15"/>
      <c r="H177" s="118"/>
      <c r="I177" s="15"/>
      <c r="J177" s="15"/>
      <c r="K177" s="15"/>
      <c r="L177" s="118"/>
      <c r="M177" s="15"/>
      <c r="N177" s="15"/>
      <c r="O177" s="118"/>
      <c r="P177" s="15"/>
      <c r="Q177" s="15"/>
      <c r="R177" s="15"/>
      <c r="S177" s="118"/>
      <c r="T177" s="15"/>
      <c r="U177" s="15"/>
      <c r="V177" s="118"/>
      <c r="W177" s="15"/>
      <c r="X177" s="15"/>
      <c r="Y177" s="118"/>
      <c r="Z177" s="15"/>
      <c r="AA177" s="15"/>
      <c r="AB177" s="15"/>
      <c r="AC177" s="118"/>
      <c r="AD177" s="15"/>
      <c r="AE177" s="15"/>
      <c r="AF177" s="118"/>
      <c r="AG177" s="15"/>
      <c r="AH177" s="15"/>
      <c r="AI177" s="15"/>
      <c r="AJ177" s="118"/>
      <c r="AK177" s="15"/>
      <c r="AL177" s="15"/>
      <c r="AM177" s="118"/>
      <c r="AN177" s="15"/>
      <c r="AO177" s="15"/>
      <c r="AP177" s="15"/>
      <c r="AQ177" s="118"/>
      <c r="AR177" s="15"/>
      <c r="AS177" s="15"/>
      <c r="AT177" s="118"/>
      <c r="AU177" s="15"/>
      <c r="AV177" s="15"/>
      <c r="AW177" s="118"/>
      <c r="AX177" s="15"/>
      <c r="AY177" s="15"/>
      <c r="AZ177" s="118"/>
      <c r="BA177" s="15"/>
      <c r="BB177" s="15"/>
      <c r="BC177" s="118"/>
      <c r="BD177" s="15"/>
      <c r="BE177" s="15"/>
      <c r="BF177" s="15"/>
      <c r="BG177" s="118"/>
      <c r="BH177" s="15"/>
      <c r="BI177" s="15"/>
      <c r="BJ177" s="118"/>
      <c r="BK177" s="15"/>
      <c r="BL177" s="15"/>
      <c r="BM177" s="15"/>
      <c r="BN177" s="118"/>
      <c r="BO177" s="15"/>
      <c r="BP177" s="15"/>
      <c r="BQ177" s="118"/>
      <c r="BR177" s="15"/>
      <c r="BS177" s="15"/>
      <c r="BT177" s="15"/>
      <c r="BU177" s="118"/>
      <c r="BV177" s="15"/>
      <c r="BW177" s="15"/>
      <c r="BX177" s="118"/>
      <c r="BY177" s="15"/>
      <c r="BZ177" s="15"/>
      <c r="CA177" s="118"/>
      <c r="CB177" s="15"/>
      <c r="CC177" s="15"/>
      <c r="CD177" s="15"/>
      <c r="CE177" s="118"/>
      <c r="CF177" s="15"/>
      <c r="CG177" s="15"/>
      <c r="CH177" s="118"/>
      <c r="CI177" s="15"/>
      <c r="CJ177" s="15"/>
      <c r="CK177" s="15"/>
      <c r="CL177" s="118"/>
      <c r="CM177" s="15"/>
      <c r="CN177" s="15"/>
      <c r="CO177" s="118"/>
      <c r="CP177" s="15"/>
      <c r="CQ177" s="15"/>
      <c r="CR177" s="15"/>
      <c r="CS177" s="118"/>
      <c r="CT177" s="15"/>
      <c r="CU177" s="15"/>
      <c r="CV177" s="118"/>
      <c r="CW177" s="15"/>
      <c r="CX177" s="15"/>
    </row>
    <row r="178" spans="2:102" s="3" customFormat="1" x14ac:dyDescent="0.3">
      <c r="B178" s="12"/>
      <c r="C178" s="15"/>
      <c r="D178" s="15"/>
      <c r="E178" s="12"/>
      <c r="F178" s="15"/>
      <c r="G178" s="15"/>
      <c r="H178" s="118"/>
      <c r="I178" s="15"/>
      <c r="J178" s="15"/>
      <c r="K178" s="15"/>
      <c r="L178" s="118"/>
      <c r="M178" s="15"/>
      <c r="N178" s="15"/>
      <c r="O178" s="118"/>
      <c r="P178" s="15"/>
      <c r="Q178" s="15"/>
      <c r="R178" s="15"/>
      <c r="S178" s="118"/>
      <c r="T178" s="15"/>
      <c r="U178" s="15"/>
      <c r="V178" s="118"/>
      <c r="W178" s="15"/>
      <c r="X178" s="15"/>
      <c r="Y178" s="118"/>
      <c r="Z178" s="15"/>
      <c r="AA178" s="15"/>
      <c r="AB178" s="15"/>
      <c r="AC178" s="118"/>
      <c r="AD178" s="15"/>
      <c r="AE178" s="15"/>
      <c r="AF178" s="118"/>
      <c r="AG178" s="15"/>
      <c r="AH178" s="15"/>
      <c r="AI178" s="15"/>
      <c r="AJ178" s="118"/>
      <c r="AK178" s="15"/>
      <c r="AL178" s="15"/>
      <c r="AM178" s="118"/>
      <c r="AN178" s="15"/>
      <c r="AO178" s="15"/>
      <c r="AP178" s="15"/>
      <c r="AQ178" s="118"/>
      <c r="AR178" s="15"/>
      <c r="AS178" s="15"/>
      <c r="AT178" s="118"/>
      <c r="AU178" s="15"/>
      <c r="AV178" s="15"/>
      <c r="AW178" s="118"/>
      <c r="AX178" s="15"/>
      <c r="AY178" s="15"/>
      <c r="AZ178" s="118"/>
      <c r="BA178" s="15"/>
      <c r="BB178" s="15"/>
      <c r="BC178" s="118"/>
      <c r="BD178" s="15"/>
      <c r="BE178" s="15"/>
      <c r="BF178" s="15"/>
      <c r="BG178" s="118"/>
      <c r="BH178" s="15"/>
      <c r="BI178" s="15"/>
      <c r="BJ178" s="118"/>
      <c r="BK178" s="15"/>
      <c r="BL178" s="15"/>
      <c r="BM178" s="15"/>
      <c r="BN178" s="118"/>
      <c r="BO178" s="15"/>
      <c r="BP178" s="15"/>
      <c r="BQ178" s="118"/>
      <c r="BR178" s="15"/>
      <c r="BS178" s="15"/>
      <c r="BT178" s="15"/>
      <c r="BU178" s="118"/>
      <c r="BV178" s="15"/>
      <c r="BW178" s="15"/>
      <c r="BX178" s="118"/>
      <c r="BY178" s="15"/>
      <c r="BZ178" s="15"/>
      <c r="CA178" s="118"/>
      <c r="CB178" s="15"/>
      <c r="CC178" s="15"/>
      <c r="CD178" s="15"/>
      <c r="CE178" s="118"/>
      <c r="CF178" s="15"/>
      <c r="CG178" s="15"/>
      <c r="CH178" s="118"/>
      <c r="CI178" s="15"/>
      <c r="CJ178" s="15"/>
      <c r="CK178" s="15"/>
      <c r="CL178" s="118"/>
      <c r="CM178" s="15"/>
      <c r="CN178" s="15"/>
      <c r="CO178" s="118"/>
      <c r="CP178" s="15"/>
      <c r="CQ178" s="15"/>
      <c r="CR178" s="15"/>
      <c r="CS178" s="118"/>
      <c r="CT178" s="15"/>
      <c r="CU178" s="15"/>
      <c r="CV178" s="118"/>
      <c r="CW178" s="15"/>
      <c r="CX178" s="15"/>
    </row>
    <row r="179" spans="2:102" s="3" customFormat="1" x14ac:dyDescent="0.3">
      <c r="B179" s="12"/>
      <c r="C179" s="15"/>
      <c r="D179" s="15"/>
      <c r="E179" s="12"/>
      <c r="F179" s="15"/>
      <c r="G179" s="15"/>
      <c r="H179" s="118"/>
      <c r="I179" s="15"/>
      <c r="J179" s="15"/>
      <c r="K179" s="15"/>
      <c r="L179" s="118"/>
      <c r="M179" s="15"/>
      <c r="N179" s="15"/>
      <c r="O179" s="118"/>
      <c r="P179" s="15"/>
      <c r="Q179" s="15"/>
      <c r="R179" s="15"/>
      <c r="S179" s="118"/>
      <c r="T179" s="15"/>
      <c r="U179" s="15"/>
      <c r="V179" s="118"/>
      <c r="W179" s="15"/>
      <c r="X179" s="15"/>
      <c r="Y179" s="118"/>
      <c r="Z179" s="15"/>
      <c r="AA179" s="15"/>
      <c r="AB179" s="15"/>
      <c r="AC179" s="118"/>
      <c r="AD179" s="15"/>
      <c r="AE179" s="15"/>
      <c r="AF179" s="118"/>
      <c r="AG179" s="15"/>
      <c r="AH179" s="15"/>
      <c r="AI179" s="15"/>
      <c r="AJ179" s="118"/>
      <c r="AK179" s="15"/>
      <c r="AL179" s="15"/>
      <c r="AM179" s="118"/>
      <c r="AN179" s="15"/>
      <c r="AO179" s="15"/>
      <c r="AP179" s="15"/>
      <c r="AQ179" s="118"/>
      <c r="AR179" s="15"/>
      <c r="AS179" s="15"/>
      <c r="AT179" s="118"/>
      <c r="AU179" s="15"/>
      <c r="AV179" s="15"/>
      <c r="AW179" s="118"/>
      <c r="AX179" s="15"/>
      <c r="AY179" s="15"/>
      <c r="AZ179" s="118"/>
      <c r="BA179" s="15"/>
      <c r="BB179" s="15"/>
      <c r="BC179" s="118"/>
      <c r="BD179" s="15"/>
      <c r="BE179" s="15"/>
      <c r="BF179" s="15"/>
      <c r="BG179" s="118"/>
      <c r="BH179" s="15"/>
      <c r="BI179" s="15"/>
      <c r="BJ179" s="118"/>
      <c r="BK179" s="15"/>
      <c r="BL179" s="15"/>
      <c r="BM179" s="15"/>
      <c r="BN179" s="118"/>
      <c r="BO179" s="15"/>
      <c r="BP179" s="15"/>
      <c r="BQ179" s="118"/>
      <c r="BR179" s="15"/>
      <c r="BS179" s="15"/>
      <c r="BT179" s="15"/>
      <c r="BU179" s="118"/>
      <c r="BV179" s="15"/>
      <c r="BW179" s="15"/>
      <c r="BX179" s="118"/>
      <c r="BY179" s="15"/>
      <c r="BZ179" s="15"/>
      <c r="CA179" s="118"/>
      <c r="CB179" s="15"/>
      <c r="CC179" s="15"/>
      <c r="CD179" s="15"/>
      <c r="CE179" s="118"/>
      <c r="CF179" s="15"/>
      <c r="CG179" s="15"/>
      <c r="CH179" s="118"/>
      <c r="CI179" s="15"/>
      <c r="CJ179" s="15"/>
      <c r="CK179" s="15"/>
      <c r="CL179" s="118"/>
      <c r="CM179" s="15"/>
      <c r="CN179" s="15"/>
      <c r="CO179" s="118"/>
      <c r="CP179" s="15"/>
      <c r="CQ179" s="15"/>
      <c r="CR179" s="15"/>
      <c r="CS179" s="118"/>
      <c r="CT179" s="15"/>
      <c r="CU179" s="15"/>
      <c r="CV179" s="118"/>
      <c r="CW179" s="15"/>
      <c r="CX179" s="15"/>
    </row>
    <row r="180" spans="2:102" s="3" customFormat="1" x14ac:dyDescent="0.3">
      <c r="B180" s="12"/>
      <c r="C180" s="15"/>
      <c r="D180" s="15"/>
      <c r="E180" s="12"/>
      <c r="F180" s="15"/>
      <c r="G180" s="15"/>
      <c r="H180" s="118"/>
      <c r="I180" s="15"/>
      <c r="J180" s="15"/>
      <c r="K180" s="15"/>
      <c r="L180" s="118"/>
      <c r="M180" s="15"/>
      <c r="N180" s="15"/>
      <c r="O180" s="118"/>
      <c r="P180" s="15"/>
      <c r="Q180" s="15"/>
      <c r="R180" s="15"/>
      <c r="S180" s="118"/>
      <c r="T180" s="15"/>
      <c r="U180" s="15"/>
      <c r="V180" s="118"/>
      <c r="W180" s="15"/>
      <c r="X180" s="15"/>
      <c r="Y180" s="118"/>
      <c r="Z180" s="15"/>
      <c r="AA180" s="15"/>
      <c r="AB180" s="15"/>
      <c r="AC180" s="118"/>
      <c r="AD180" s="15"/>
      <c r="AE180" s="15"/>
      <c r="AF180" s="118"/>
      <c r="AG180" s="15"/>
      <c r="AH180" s="15"/>
      <c r="AI180" s="15"/>
      <c r="AJ180" s="118"/>
      <c r="AK180" s="15"/>
      <c r="AL180" s="15"/>
      <c r="AM180" s="118"/>
      <c r="AN180" s="15"/>
      <c r="AO180" s="15"/>
      <c r="AP180" s="15"/>
      <c r="AQ180" s="118"/>
      <c r="AR180" s="15"/>
      <c r="AS180" s="15"/>
      <c r="AT180" s="118"/>
      <c r="AU180" s="15"/>
      <c r="AV180" s="15"/>
      <c r="AW180" s="118"/>
      <c r="AX180" s="15"/>
      <c r="AY180" s="15"/>
      <c r="AZ180" s="118"/>
      <c r="BA180" s="15"/>
      <c r="BB180" s="15"/>
      <c r="BC180" s="118"/>
      <c r="BD180" s="15"/>
      <c r="BE180" s="15"/>
      <c r="BF180" s="15"/>
      <c r="BG180" s="118"/>
      <c r="BH180" s="15"/>
      <c r="BI180" s="15"/>
      <c r="BJ180" s="118"/>
      <c r="BK180" s="15"/>
      <c r="BL180" s="15"/>
      <c r="BM180" s="15"/>
      <c r="BN180" s="118"/>
      <c r="BO180" s="15"/>
      <c r="BP180" s="15"/>
      <c r="BQ180" s="118"/>
      <c r="BR180" s="15"/>
      <c r="BS180" s="15"/>
      <c r="BT180" s="15"/>
      <c r="BU180" s="118"/>
      <c r="BV180" s="15"/>
      <c r="BW180" s="15"/>
      <c r="BX180" s="118"/>
      <c r="BY180" s="15"/>
      <c r="BZ180" s="15"/>
      <c r="CA180" s="118"/>
      <c r="CB180" s="15"/>
      <c r="CC180" s="15"/>
      <c r="CD180" s="15"/>
      <c r="CE180" s="118"/>
      <c r="CF180" s="15"/>
      <c r="CG180" s="15"/>
      <c r="CH180" s="118"/>
      <c r="CI180" s="15"/>
      <c r="CJ180" s="15"/>
      <c r="CK180" s="15"/>
      <c r="CL180" s="118"/>
      <c r="CM180" s="15"/>
      <c r="CN180" s="15"/>
      <c r="CO180" s="118"/>
      <c r="CP180" s="15"/>
      <c r="CQ180" s="15"/>
      <c r="CR180" s="15"/>
      <c r="CS180" s="118"/>
      <c r="CT180" s="15"/>
      <c r="CU180" s="15"/>
      <c r="CV180" s="118"/>
      <c r="CW180" s="15"/>
      <c r="CX180" s="15"/>
    </row>
    <row r="181" spans="2:102" s="3" customFormat="1" x14ac:dyDescent="0.3">
      <c r="B181" s="12"/>
      <c r="C181" s="15"/>
      <c r="D181" s="15"/>
      <c r="E181" s="12"/>
      <c r="F181" s="15"/>
      <c r="G181" s="15"/>
      <c r="H181" s="118"/>
      <c r="I181" s="15"/>
      <c r="J181" s="15"/>
      <c r="K181" s="15"/>
      <c r="L181" s="118"/>
      <c r="M181" s="15"/>
      <c r="N181" s="15"/>
      <c r="O181" s="118"/>
      <c r="P181" s="15"/>
      <c r="Q181" s="15"/>
      <c r="R181" s="15"/>
      <c r="S181" s="118"/>
      <c r="T181" s="15"/>
      <c r="U181" s="15"/>
      <c r="V181" s="118"/>
      <c r="W181" s="15"/>
      <c r="X181" s="15"/>
      <c r="Y181" s="118"/>
      <c r="Z181" s="15"/>
      <c r="AA181" s="15"/>
      <c r="AB181" s="15"/>
      <c r="AC181" s="118"/>
      <c r="AD181" s="15"/>
      <c r="AE181" s="15"/>
      <c r="AF181" s="118"/>
      <c r="AG181" s="15"/>
      <c r="AH181" s="15"/>
      <c r="AI181" s="15"/>
      <c r="AJ181" s="118"/>
      <c r="AK181" s="15"/>
      <c r="AL181" s="15"/>
      <c r="AM181" s="118"/>
      <c r="AN181" s="15"/>
      <c r="AO181" s="15"/>
      <c r="AP181" s="15"/>
      <c r="AQ181" s="118"/>
      <c r="AR181" s="15"/>
      <c r="AS181" s="15"/>
      <c r="AT181" s="118"/>
      <c r="AU181" s="15"/>
      <c r="AV181" s="15"/>
      <c r="AW181" s="118"/>
      <c r="AX181" s="15"/>
      <c r="AY181" s="15"/>
      <c r="AZ181" s="118"/>
      <c r="BA181" s="15"/>
      <c r="BB181" s="15"/>
      <c r="BC181" s="118"/>
      <c r="BD181" s="15"/>
      <c r="BE181" s="15"/>
      <c r="BF181" s="15"/>
      <c r="BG181" s="118"/>
      <c r="BH181" s="15"/>
      <c r="BI181" s="15"/>
      <c r="BJ181" s="118"/>
      <c r="BK181" s="15"/>
      <c r="BL181" s="15"/>
      <c r="BM181" s="15"/>
      <c r="BN181" s="118"/>
      <c r="BO181" s="15"/>
      <c r="BP181" s="15"/>
      <c r="BQ181" s="118"/>
      <c r="BR181" s="15"/>
      <c r="BS181" s="15"/>
      <c r="BT181" s="15"/>
      <c r="BU181" s="118"/>
      <c r="BV181" s="15"/>
      <c r="BW181" s="15"/>
      <c r="BX181" s="118"/>
      <c r="BY181" s="15"/>
      <c r="BZ181" s="15"/>
      <c r="CA181" s="118"/>
      <c r="CB181" s="15"/>
      <c r="CC181" s="15"/>
      <c r="CD181" s="15"/>
      <c r="CE181" s="118"/>
      <c r="CF181" s="15"/>
      <c r="CG181" s="15"/>
      <c r="CH181" s="118"/>
      <c r="CI181" s="15"/>
      <c r="CJ181" s="15"/>
      <c r="CK181" s="15"/>
      <c r="CL181" s="118"/>
      <c r="CM181" s="15"/>
      <c r="CN181" s="15"/>
      <c r="CO181" s="118"/>
      <c r="CP181" s="15"/>
      <c r="CQ181" s="15"/>
      <c r="CR181" s="15"/>
      <c r="CS181" s="118"/>
      <c r="CT181" s="15"/>
      <c r="CU181" s="15"/>
      <c r="CV181" s="118"/>
      <c r="CW181" s="15"/>
      <c r="CX181" s="15"/>
    </row>
    <row r="182" spans="2:102" s="3" customFormat="1" x14ac:dyDescent="0.3">
      <c r="B182" s="12"/>
      <c r="C182" s="15"/>
      <c r="D182" s="15"/>
      <c r="E182" s="12"/>
      <c r="F182" s="15"/>
      <c r="G182" s="15"/>
      <c r="H182" s="118"/>
      <c r="I182" s="15"/>
      <c r="J182" s="15"/>
      <c r="K182" s="15"/>
      <c r="L182" s="118"/>
      <c r="M182" s="15"/>
      <c r="N182" s="15"/>
      <c r="O182" s="118"/>
      <c r="P182" s="15"/>
      <c r="Q182" s="15"/>
      <c r="R182" s="15"/>
      <c r="S182" s="118"/>
      <c r="T182" s="15"/>
      <c r="U182" s="15"/>
      <c r="V182" s="118"/>
      <c r="W182" s="15"/>
      <c r="X182" s="15"/>
      <c r="Y182" s="118"/>
      <c r="Z182" s="15"/>
      <c r="AA182" s="15"/>
      <c r="AB182" s="15"/>
      <c r="AC182" s="118"/>
      <c r="AD182" s="15"/>
      <c r="AE182" s="15"/>
      <c r="AF182" s="118"/>
      <c r="AG182" s="15"/>
      <c r="AH182" s="15"/>
      <c r="AI182" s="15"/>
      <c r="AJ182" s="118"/>
      <c r="AK182" s="15"/>
      <c r="AL182" s="15"/>
      <c r="AM182" s="118"/>
      <c r="AN182" s="15"/>
      <c r="AO182" s="15"/>
      <c r="AP182" s="15"/>
      <c r="AQ182" s="118"/>
      <c r="AR182" s="15"/>
      <c r="AS182" s="15"/>
      <c r="AT182" s="118"/>
      <c r="AU182" s="15"/>
      <c r="AV182" s="15"/>
      <c r="AW182" s="118"/>
      <c r="AX182" s="15"/>
      <c r="AY182" s="15"/>
      <c r="AZ182" s="118"/>
      <c r="BA182" s="15"/>
      <c r="BB182" s="15"/>
      <c r="BC182" s="118"/>
      <c r="BD182" s="15"/>
      <c r="BE182" s="15"/>
      <c r="BF182" s="15"/>
      <c r="BG182" s="118"/>
      <c r="BH182" s="15"/>
      <c r="BI182" s="15"/>
      <c r="BJ182" s="118"/>
      <c r="BK182" s="15"/>
      <c r="BL182" s="15"/>
      <c r="BM182" s="15"/>
      <c r="BN182" s="118"/>
      <c r="BO182" s="15"/>
      <c r="BP182" s="15"/>
      <c r="BQ182" s="118"/>
      <c r="BR182" s="15"/>
      <c r="BS182" s="15"/>
      <c r="BT182" s="15"/>
      <c r="BU182" s="118"/>
      <c r="BV182" s="15"/>
      <c r="BW182" s="15"/>
      <c r="BX182" s="118"/>
      <c r="BY182" s="15"/>
      <c r="BZ182" s="15"/>
      <c r="CA182" s="118"/>
      <c r="CB182" s="15"/>
      <c r="CC182" s="15"/>
      <c r="CD182" s="15"/>
      <c r="CE182" s="118"/>
      <c r="CF182" s="15"/>
      <c r="CG182" s="15"/>
      <c r="CH182" s="118"/>
      <c r="CI182" s="15"/>
      <c r="CJ182" s="15"/>
      <c r="CK182" s="15"/>
      <c r="CL182" s="118"/>
      <c r="CM182" s="15"/>
      <c r="CN182" s="15"/>
      <c r="CO182" s="118"/>
      <c r="CP182" s="15"/>
      <c r="CQ182" s="15"/>
      <c r="CR182" s="15"/>
      <c r="CS182" s="118"/>
      <c r="CT182" s="15"/>
      <c r="CU182" s="15"/>
      <c r="CV182" s="118"/>
      <c r="CW182" s="15"/>
      <c r="CX182" s="15"/>
    </row>
    <row r="183" spans="2:102" s="3" customFormat="1" x14ac:dyDescent="0.3">
      <c r="B183" s="12"/>
      <c r="C183" s="15"/>
      <c r="D183" s="15"/>
      <c r="E183" s="12"/>
      <c r="F183" s="15"/>
      <c r="G183" s="15"/>
      <c r="H183" s="118"/>
      <c r="I183" s="15"/>
      <c r="J183" s="15"/>
      <c r="K183" s="15"/>
      <c r="L183" s="118"/>
      <c r="M183" s="15"/>
      <c r="N183" s="15"/>
      <c r="O183" s="118"/>
      <c r="P183" s="15"/>
      <c r="Q183" s="15"/>
      <c r="R183" s="15"/>
      <c r="S183" s="118"/>
      <c r="T183" s="15"/>
      <c r="U183" s="15"/>
      <c r="V183" s="118"/>
      <c r="W183" s="15"/>
      <c r="X183" s="15"/>
      <c r="Y183" s="118"/>
      <c r="Z183" s="15"/>
      <c r="AA183" s="15"/>
      <c r="AB183" s="15"/>
      <c r="AC183" s="118"/>
      <c r="AD183" s="15"/>
      <c r="AE183" s="15"/>
      <c r="AF183" s="118"/>
      <c r="AG183" s="15"/>
      <c r="AH183" s="15"/>
      <c r="AI183" s="15"/>
      <c r="AJ183" s="118"/>
      <c r="AK183" s="15"/>
      <c r="AL183" s="15"/>
      <c r="AM183" s="118"/>
      <c r="AN183" s="15"/>
      <c r="AO183" s="15"/>
      <c r="AP183" s="15"/>
      <c r="AQ183" s="118"/>
      <c r="AR183" s="15"/>
      <c r="AS183" s="15"/>
      <c r="AT183" s="118"/>
      <c r="AU183" s="15"/>
      <c r="AV183" s="15"/>
      <c r="AW183" s="118"/>
      <c r="AX183" s="15"/>
      <c r="AY183" s="15"/>
      <c r="AZ183" s="118"/>
      <c r="BA183" s="15"/>
      <c r="BB183" s="15"/>
      <c r="BC183" s="118"/>
      <c r="BD183" s="15"/>
      <c r="BE183" s="15"/>
      <c r="BF183" s="15"/>
      <c r="BG183" s="118"/>
      <c r="BH183" s="15"/>
      <c r="BI183" s="15"/>
      <c r="BJ183" s="118"/>
      <c r="BK183" s="15"/>
      <c r="BL183" s="15"/>
      <c r="BM183" s="15"/>
      <c r="BN183" s="118"/>
      <c r="BO183" s="15"/>
      <c r="BP183" s="15"/>
      <c r="BQ183" s="118"/>
      <c r="BR183" s="15"/>
      <c r="BS183" s="15"/>
      <c r="BT183" s="15"/>
      <c r="BU183" s="118"/>
      <c r="BV183" s="15"/>
      <c r="BW183" s="15"/>
      <c r="BX183" s="118"/>
      <c r="BY183" s="15"/>
      <c r="BZ183" s="15"/>
      <c r="CA183" s="118"/>
      <c r="CB183" s="15"/>
      <c r="CC183" s="15"/>
      <c r="CD183" s="15"/>
      <c r="CE183" s="118"/>
      <c r="CF183" s="15"/>
      <c r="CG183" s="15"/>
      <c r="CH183" s="118"/>
      <c r="CI183" s="15"/>
      <c r="CJ183" s="15"/>
      <c r="CK183" s="15"/>
      <c r="CL183" s="118"/>
      <c r="CM183" s="15"/>
      <c r="CN183" s="15"/>
      <c r="CO183" s="118"/>
      <c r="CP183" s="15"/>
      <c r="CQ183" s="15"/>
      <c r="CR183" s="15"/>
      <c r="CS183" s="118"/>
      <c r="CT183" s="15"/>
      <c r="CU183" s="15"/>
      <c r="CV183" s="118"/>
      <c r="CW183" s="15"/>
      <c r="CX183" s="15"/>
    </row>
    <row r="184" spans="2:102" s="3" customFormat="1" x14ac:dyDescent="0.3">
      <c r="B184" s="12"/>
      <c r="C184" s="15"/>
      <c r="D184" s="15"/>
      <c r="E184" s="12"/>
      <c r="F184" s="15"/>
      <c r="G184" s="15"/>
      <c r="H184" s="118"/>
      <c r="I184" s="15"/>
      <c r="J184" s="15"/>
      <c r="K184" s="15"/>
      <c r="L184" s="118"/>
      <c r="M184" s="15"/>
      <c r="N184" s="15"/>
      <c r="O184" s="118"/>
      <c r="P184" s="15"/>
      <c r="Q184" s="15"/>
      <c r="R184" s="15"/>
      <c r="S184" s="118"/>
      <c r="T184" s="15"/>
      <c r="U184" s="15"/>
      <c r="V184" s="118"/>
      <c r="W184" s="15"/>
      <c r="X184" s="15"/>
      <c r="Y184" s="118"/>
      <c r="Z184" s="15"/>
      <c r="AA184" s="15"/>
      <c r="AB184" s="15"/>
      <c r="AC184" s="118"/>
      <c r="AD184" s="15"/>
      <c r="AE184" s="15"/>
      <c r="AF184" s="118"/>
      <c r="AG184" s="15"/>
      <c r="AH184" s="15"/>
      <c r="AI184" s="15"/>
      <c r="AJ184" s="118"/>
      <c r="AK184" s="15"/>
      <c r="AL184" s="15"/>
      <c r="AM184" s="118"/>
      <c r="AN184" s="15"/>
      <c r="AO184" s="15"/>
      <c r="AP184" s="15"/>
      <c r="AQ184" s="118"/>
      <c r="AR184" s="15"/>
      <c r="AS184" s="15"/>
      <c r="AT184" s="118"/>
      <c r="AU184" s="15"/>
      <c r="AV184" s="15"/>
      <c r="AW184" s="118"/>
      <c r="AX184" s="15"/>
      <c r="AY184" s="15"/>
      <c r="AZ184" s="118"/>
      <c r="BA184" s="15"/>
      <c r="BB184" s="15"/>
      <c r="BC184" s="118"/>
      <c r="BD184" s="15"/>
      <c r="BE184" s="15"/>
      <c r="BF184" s="15"/>
      <c r="BG184" s="118"/>
      <c r="BH184" s="15"/>
      <c r="BI184" s="15"/>
      <c r="BJ184" s="118"/>
      <c r="BK184" s="15"/>
      <c r="BL184" s="15"/>
      <c r="BM184" s="15"/>
      <c r="BN184" s="118"/>
      <c r="BO184" s="15"/>
      <c r="BP184" s="15"/>
      <c r="BQ184" s="118"/>
      <c r="BR184" s="15"/>
      <c r="BS184" s="15"/>
      <c r="BT184" s="15"/>
      <c r="BU184" s="118"/>
      <c r="BV184" s="15"/>
      <c r="BW184" s="15"/>
      <c r="BX184" s="118"/>
      <c r="BY184" s="15"/>
      <c r="BZ184" s="15"/>
      <c r="CA184" s="118"/>
      <c r="CB184" s="15"/>
      <c r="CC184" s="15"/>
      <c r="CD184" s="15"/>
      <c r="CE184" s="118"/>
      <c r="CF184" s="15"/>
      <c r="CG184" s="15"/>
      <c r="CH184" s="118"/>
      <c r="CI184" s="15"/>
      <c r="CJ184" s="15"/>
      <c r="CK184" s="15"/>
      <c r="CL184" s="118"/>
      <c r="CM184" s="15"/>
      <c r="CN184" s="15"/>
      <c r="CO184" s="118"/>
      <c r="CP184" s="15"/>
      <c r="CQ184" s="15"/>
      <c r="CR184" s="15"/>
      <c r="CS184" s="118"/>
      <c r="CT184" s="15"/>
      <c r="CU184" s="15"/>
      <c r="CV184" s="118"/>
      <c r="CW184" s="15"/>
      <c r="CX184" s="15"/>
    </row>
    <row r="185" spans="2:102" s="3" customFormat="1" x14ac:dyDescent="0.3">
      <c r="B185" s="12"/>
      <c r="C185" s="15"/>
      <c r="D185" s="15"/>
      <c r="E185" s="12"/>
      <c r="F185" s="15"/>
      <c r="G185" s="15"/>
      <c r="H185" s="118"/>
      <c r="I185" s="15"/>
      <c r="J185" s="15"/>
      <c r="K185" s="15"/>
      <c r="L185" s="118"/>
      <c r="M185" s="15"/>
      <c r="N185" s="15"/>
      <c r="O185" s="118"/>
      <c r="P185" s="15"/>
      <c r="Q185" s="15"/>
      <c r="R185" s="15"/>
      <c r="S185" s="118"/>
      <c r="T185" s="15"/>
      <c r="U185" s="15"/>
      <c r="V185" s="118"/>
      <c r="W185" s="15"/>
      <c r="X185" s="15"/>
      <c r="Y185" s="118"/>
      <c r="Z185" s="15"/>
      <c r="AA185" s="15"/>
      <c r="AB185" s="15"/>
      <c r="AC185" s="118"/>
      <c r="AD185" s="15"/>
      <c r="AE185" s="15"/>
      <c r="AF185" s="118"/>
      <c r="AG185" s="15"/>
      <c r="AH185" s="15"/>
      <c r="AI185" s="15"/>
      <c r="AJ185" s="118"/>
      <c r="AK185" s="15"/>
      <c r="AL185" s="15"/>
      <c r="AM185" s="118"/>
      <c r="AN185" s="15"/>
      <c r="AO185" s="15"/>
      <c r="AP185" s="15"/>
      <c r="AQ185" s="118"/>
      <c r="AR185" s="15"/>
      <c r="AS185" s="15"/>
      <c r="AT185" s="118"/>
      <c r="AU185" s="15"/>
      <c r="AV185" s="15"/>
      <c r="AW185" s="118"/>
      <c r="AX185" s="15"/>
      <c r="AY185" s="15"/>
      <c r="AZ185" s="118"/>
      <c r="BA185" s="15"/>
      <c r="BB185" s="15"/>
      <c r="BC185" s="118"/>
      <c r="BD185" s="15"/>
      <c r="BE185" s="15"/>
      <c r="BF185" s="15"/>
      <c r="BG185" s="118"/>
      <c r="BH185" s="15"/>
      <c r="BI185" s="15"/>
      <c r="BJ185" s="118"/>
      <c r="BK185" s="15"/>
      <c r="BL185" s="15"/>
      <c r="BM185" s="15"/>
      <c r="BN185" s="118"/>
      <c r="BO185" s="15"/>
      <c r="BP185" s="15"/>
      <c r="BQ185" s="118"/>
      <c r="BR185" s="15"/>
      <c r="BS185" s="15"/>
      <c r="BT185" s="15"/>
      <c r="BU185" s="118"/>
      <c r="BV185" s="15"/>
      <c r="BW185" s="15"/>
      <c r="BX185" s="118"/>
      <c r="BY185" s="15"/>
      <c r="BZ185" s="15"/>
      <c r="CA185" s="118"/>
      <c r="CB185" s="15"/>
      <c r="CC185" s="15"/>
      <c r="CD185" s="15"/>
      <c r="CE185" s="118"/>
      <c r="CF185" s="15"/>
      <c r="CG185" s="15"/>
      <c r="CH185" s="118"/>
      <c r="CI185" s="15"/>
      <c r="CJ185" s="15"/>
      <c r="CK185" s="15"/>
      <c r="CL185" s="118"/>
      <c r="CM185" s="15"/>
      <c r="CN185" s="15"/>
      <c r="CO185" s="118"/>
      <c r="CP185" s="15"/>
      <c r="CQ185" s="15"/>
      <c r="CR185" s="15"/>
      <c r="CS185" s="118"/>
      <c r="CT185" s="15"/>
      <c r="CU185" s="15"/>
      <c r="CV185" s="118"/>
      <c r="CW185" s="15"/>
      <c r="CX185" s="15"/>
    </row>
    <row r="186" spans="2:102" s="3" customFormat="1" x14ac:dyDescent="0.3">
      <c r="B186" s="12"/>
      <c r="C186" s="15"/>
      <c r="D186" s="15"/>
      <c r="E186" s="12"/>
      <c r="F186" s="15"/>
      <c r="G186" s="15"/>
      <c r="H186" s="118"/>
      <c r="I186" s="15"/>
      <c r="J186" s="15"/>
      <c r="K186" s="15"/>
      <c r="L186" s="118"/>
      <c r="M186" s="15"/>
      <c r="N186" s="15"/>
      <c r="O186" s="118"/>
      <c r="P186" s="15"/>
      <c r="Q186" s="15"/>
      <c r="R186" s="15"/>
      <c r="S186" s="118"/>
      <c r="T186" s="15"/>
      <c r="U186" s="15"/>
      <c r="V186" s="118"/>
      <c r="W186" s="15"/>
      <c r="X186" s="15"/>
      <c r="Y186" s="118"/>
      <c r="Z186" s="15"/>
      <c r="AA186" s="15"/>
      <c r="AB186" s="15"/>
      <c r="AC186" s="118"/>
      <c r="AD186" s="15"/>
      <c r="AE186" s="15"/>
      <c r="AF186" s="118"/>
      <c r="AG186" s="15"/>
      <c r="AH186" s="15"/>
      <c r="AI186" s="15"/>
      <c r="AJ186" s="118"/>
      <c r="AK186" s="15"/>
      <c r="AL186" s="15"/>
      <c r="AM186" s="118"/>
      <c r="AN186" s="15"/>
      <c r="AO186" s="15"/>
      <c r="AP186" s="15"/>
      <c r="AQ186" s="118"/>
      <c r="AR186" s="15"/>
      <c r="AS186" s="15"/>
      <c r="AT186" s="118"/>
      <c r="AU186" s="15"/>
      <c r="AV186" s="15"/>
      <c r="AW186" s="118"/>
      <c r="AX186" s="15"/>
      <c r="AY186" s="15"/>
      <c r="AZ186" s="118"/>
      <c r="BA186" s="15"/>
      <c r="BB186" s="15"/>
      <c r="BC186" s="118"/>
      <c r="BD186" s="15"/>
      <c r="BE186" s="15"/>
      <c r="BF186" s="15"/>
      <c r="BG186" s="118"/>
      <c r="BH186" s="15"/>
      <c r="BI186" s="15"/>
      <c r="BJ186" s="118"/>
      <c r="BK186" s="15"/>
      <c r="BL186" s="15"/>
      <c r="BM186" s="15"/>
      <c r="BN186" s="118"/>
      <c r="BO186" s="15"/>
      <c r="BP186" s="15"/>
      <c r="BQ186" s="118"/>
      <c r="BR186" s="15"/>
      <c r="BS186" s="15"/>
      <c r="BT186" s="15"/>
      <c r="BU186" s="118"/>
      <c r="BV186" s="15"/>
      <c r="BW186" s="15"/>
      <c r="BX186" s="118"/>
      <c r="BY186" s="15"/>
      <c r="BZ186" s="15"/>
      <c r="CA186" s="118"/>
      <c r="CB186" s="15"/>
      <c r="CC186" s="15"/>
      <c r="CD186" s="15"/>
      <c r="CE186" s="118"/>
      <c r="CF186" s="15"/>
      <c r="CG186" s="15"/>
      <c r="CH186" s="118"/>
      <c r="CI186" s="15"/>
      <c r="CJ186" s="15"/>
      <c r="CK186" s="15"/>
      <c r="CL186" s="118"/>
      <c r="CM186" s="15"/>
      <c r="CN186" s="15"/>
      <c r="CO186" s="118"/>
      <c r="CP186" s="15"/>
      <c r="CQ186" s="15"/>
      <c r="CR186" s="15"/>
      <c r="CS186" s="118"/>
      <c r="CT186" s="15"/>
      <c r="CU186" s="15"/>
      <c r="CV186" s="118"/>
      <c r="CW186" s="15"/>
      <c r="CX186" s="15"/>
    </row>
    <row r="187" spans="2:102" s="3" customFormat="1" x14ac:dyDescent="0.3">
      <c r="B187" s="12"/>
      <c r="C187" s="15"/>
      <c r="D187" s="15"/>
      <c r="E187" s="12"/>
      <c r="F187" s="15"/>
      <c r="G187" s="15"/>
      <c r="H187" s="118"/>
      <c r="I187" s="15"/>
      <c r="J187" s="15"/>
      <c r="K187" s="15"/>
      <c r="L187" s="118"/>
      <c r="M187" s="15"/>
      <c r="N187" s="15"/>
      <c r="O187" s="118"/>
      <c r="P187" s="15"/>
      <c r="Q187" s="15"/>
      <c r="R187" s="15"/>
      <c r="S187" s="118"/>
      <c r="T187" s="15"/>
      <c r="U187" s="15"/>
      <c r="V187" s="118"/>
      <c r="W187" s="15"/>
      <c r="X187" s="15"/>
      <c r="Y187" s="118"/>
      <c r="Z187" s="15"/>
      <c r="AA187" s="15"/>
      <c r="AB187" s="15"/>
      <c r="AC187" s="118"/>
      <c r="AD187" s="15"/>
      <c r="AE187" s="15"/>
      <c r="AF187" s="118"/>
      <c r="AG187" s="15"/>
      <c r="AH187" s="15"/>
      <c r="AI187" s="15"/>
      <c r="AJ187" s="118"/>
      <c r="AK187" s="15"/>
      <c r="AL187" s="15"/>
      <c r="AM187" s="118"/>
      <c r="AN187" s="15"/>
      <c r="AO187" s="15"/>
      <c r="AP187" s="15"/>
      <c r="AQ187" s="118"/>
      <c r="AR187" s="15"/>
      <c r="AS187" s="15"/>
      <c r="AT187" s="118"/>
      <c r="AU187" s="15"/>
      <c r="AV187" s="15"/>
      <c r="AW187" s="118"/>
      <c r="AX187" s="15"/>
      <c r="AY187" s="15"/>
      <c r="AZ187" s="118"/>
      <c r="BA187" s="15"/>
      <c r="BB187" s="15"/>
      <c r="BC187" s="118"/>
      <c r="BD187" s="15"/>
      <c r="BE187" s="15"/>
      <c r="BF187" s="15"/>
      <c r="BG187" s="118"/>
      <c r="BH187" s="15"/>
      <c r="BI187" s="15"/>
      <c r="BJ187" s="118"/>
      <c r="BK187" s="15"/>
      <c r="BL187" s="15"/>
      <c r="BM187" s="15"/>
      <c r="BN187" s="118"/>
      <c r="BO187" s="15"/>
      <c r="BP187" s="15"/>
      <c r="BQ187" s="118"/>
      <c r="BR187" s="15"/>
      <c r="BS187" s="15"/>
      <c r="BT187" s="15"/>
      <c r="BU187" s="118"/>
      <c r="BV187" s="15"/>
      <c r="BW187" s="15"/>
      <c r="BX187" s="118"/>
      <c r="BY187" s="15"/>
      <c r="BZ187" s="15"/>
      <c r="CA187" s="118"/>
      <c r="CB187" s="15"/>
      <c r="CC187" s="15"/>
      <c r="CD187" s="15"/>
      <c r="CE187" s="118"/>
      <c r="CF187" s="15"/>
      <c r="CG187" s="15"/>
      <c r="CH187" s="118"/>
      <c r="CI187" s="15"/>
      <c r="CJ187" s="15"/>
      <c r="CK187" s="15"/>
      <c r="CL187" s="118"/>
      <c r="CM187" s="15"/>
      <c r="CN187" s="15"/>
      <c r="CO187" s="118"/>
      <c r="CP187" s="15"/>
      <c r="CQ187" s="15"/>
      <c r="CR187" s="15"/>
      <c r="CS187" s="118"/>
      <c r="CT187" s="15"/>
      <c r="CU187" s="15"/>
      <c r="CV187" s="118"/>
      <c r="CW187" s="15"/>
      <c r="CX187" s="15"/>
    </row>
    <row r="188" spans="2:102" s="3" customFormat="1" x14ac:dyDescent="0.3">
      <c r="B188" s="12"/>
      <c r="C188" s="15"/>
      <c r="D188" s="15"/>
      <c r="E188" s="12"/>
      <c r="F188" s="15"/>
      <c r="G188" s="15"/>
      <c r="H188" s="118"/>
      <c r="I188" s="15"/>
      <c r="J188" s="15"/>
      <c r="K188" s="15"/>
      <c r="L188" s="118"/>
      <c r="M188" s="15"/>
      <c r="N188" s="15"/>
      <c r="O188" s="118"/>
      <c r="P188" s="15"/>
      <c r="Q188" s="15"/>
      <c r="R188" s="15"/>
      <c r="S188" s="118"/>
      <c r="T188" s="15"/>
      <c r="U188" s="15"/>
      <c r="V188" s="118"/>
      <c r="W188" s="15"/>
      <c r="X188" s="15"/>
      <c r="Y188" s="118"/>
      <c r="Z188" s="15"/>
      <c r="AA188" s="15"/>
      <c r="AB188" s="15"/>
      <c r="AC188" s="118"/>
      <c r="AD188" s="15"/>
      <c r="AE188" s="15"/>
      <c r="AF188" s="118"/>
      <c r="AG188" s="15"/>
      <c r="AH188" s="15"/>
      <c r="AI188" s="15"/>
      <c r="AJ188" s="118"/>
      <c r="AK188" s="15"/>
      <c r="AL188" s="15"/>
      <c r="AM188" s="118"/>
      <c r="AN188" s="15"/>
      <c r="AO188" s="15"/>
      <c r="AP188" s="15"/>
      <c r="AQ188" s="118"/>
      <c r="AR188" s="15"/>
      <c r="AS188" s="15"/>
      <c r="AT188" s="118"/>
      <c r="AU188" s="15"/>
      <c r="AV188" s="15"/>
      <c r="AW188" s="118"/>
      <c r="AX188" s="15"/>
      <c r="AY188" s="15"/>
      <c r="AZ188" s="118"/>
      <c r="BA188" s="15"/>
      <c r="BB188" s="15"/>
      <c r="BC188" s="118"/>
      <c r="BD188" s="15"/>
      <c r="BE188" s="15"/>
      <c r="BF188" s="15"/>
      <c r="BG188" s="118"/>
      <c r="BH188" s="15"/>
      <c r="BI188" s="15"/>
      <c r="BJ188" s="118"/>
      <c r="BK188" s="15"/>
      <c r="BL188" s="15"/>
      <c r="BM188" s="15"/>
      <c r="BN188" s="118"/>
      <c r="BO188" s="15"/>
      <c r="BP188" s="15"/>
      <c r="BQ188" s="118"/>
      <c r="BR188" s="15"/>
      <c r="BS188" s="15"/>
      <c r="BT188" s="15"/>
      <c r="BU188" s="118"/>
      <c r="BV188" s="15"/>
      <c r="BW188" s="15"/>
      <c r="BX188" s="118"/>
      <c r="BY188" s="15"/>
      <c r="BZ188" s="15"/>
      <c r="CA188" s="118"/>
      <c r="CB188" s="15"/>
      <c r="CC188" s="15"/>
      <c r="CD188" s="15"/>
      <c r="CE188" s="118"/>
      <c r="CF188" s="15"/>
      <c r="CG188" s="15"/>
      <c r="CH188" s="118"/>
      <c r="CI188" s="15"/>
      <c r="CJ188" s="15"/>
      <c r="CK188" s="15"/>
      <c r="CL188" s="118"/>
      <c r="CM188" s="15"/>
      <c r="CN188" s="15"/>
      <c r="CO188" s="118"/>
      <c r="CP188" s="15"/>
      <c r="CQ188" s="15"/>
      <c r="CR188" s="15"/>
      <c r="CS188" s="118"/>
      <c r="CT188" s="15"/>
      <c r="CU188" s="15"/>
      <c r="CV188" s="118"/>
      <c r="CW188" s="15"/>
      <c r="CX188" s="15"/>
    </row>
    <row r="189" spans="2:102" s="3" customFormat="1" x14ac:dyDescent="0.3">
      <c r="B189" s="12"/>
      <c r="C189" s="15"/>
      <c r="D189" s="15"/>
      <c r="E189" s="12"/>
      <c r="F189" s="15"/>
      <c r="G189" s="15"/>
      <c r="H189" s="118"/>
      <c r="I189" s="15"/>
      <c r="J189" s="15"/>
      <c r="K189" s="15"/>
      <c r="L189" s="118"/>
      <c r="M189" s="15"/>
      <c r="N189" s="15"/>
      <c r="O189" s="118"/>
      <c r="P189" s="15"/>
      <c r="Q189" s="15"/>
      <c r="R189" s="15"/>
      <c r="S189" s="118"/>
      <c r="T189" s="15"/>
      <c r="U189" s="15"/>
      <c r="V189" s="118"/>
      <c r="W189" s="15"/>
      <c r="X189" s="15"/>
      <c r="Y189" s="118"/>
      <c r="Z189" s="15"/>
      <c r="AA189" s="15"/>
      <c r="AB189" s="15"/>
      <c r="AC189" s="118"/>
      <c r="AD189" s="15"/>
      <c r="AE189" s="15"/>
      <c r="AF189" s="118"/>
      <c r="AG189" s="15"/>
      <c r="AH189" s="15"/>
      <c r="AI189" s="15"/>
      <c r="AJ189" s="118"/>
      <c r="AK189" s="15"/>
      <c r="AL189" s="15"/>
      <c r="AM189" s="118"/>
      <c r="AN189" s="15"/>
      <c r="AO189" s="15"/>
      <c r="AP189" s="15"/>
      <c r="AQ189" s="118"/>
      <c r="AR189" s="15"/>
      <c r="AS189" s="15"/>
      <c r="AT189" s="118"/>
      <c r="AU189" s="15"/>
      <c r="AV189" s="15"/>
      <c r="AW189" s="118"/>
      <c r="AX189" s="15"/>
      <c r="AY189" s="15"/>
      <c r="AZ189" s="118"/>
      <c r="BA189" s="15"/>
      <c r="BB189" s="15"/>
      <c r="BC189" s="118"/>
      <c r="BD189" s="15"/>
      <c r="BE189" s="15"/>
      <c r="BF189" s="15"/>
      <c r="BG189" s="118"/>
      <c r="BH189" s="15"/>
      <c r="BI189" s="15"/>
      <c r="BJ189" s="118"/>
      <c r="BK189" s="15"/>
      <c r="BL189" s="15"/>
      <c r="BM189" s="15"/>
      <c r="BN189" s="118"/>
      <c r="BO189" s="15"/>
      <c r="BP189" s="15"/>
      <c r="BQ189" s="118"/>
      <c r="BR189" s="15"/>
      <c r="BS189" s="15"/>
      <c r="BT189" s="15"/>
      <c r="BU189" s="118"/>
      <c r="BV189" s="15"/>
      <c r="BW189" s="15"/>
      <c r="BX189" s="118"/>
      <c r="BY189" s="15"/>
      <c r="BZ189" s="15"/>
      <c r="CA189" s="118"/>
      <c r="CB189" s="15"/>
      <c r="CC189" s="15"/>
      <c r="CD189" s="15"/>
      <c r="CE189" s="118"/>
      <c r="CF189" s="15"/>
      <c r="CG189" s="15"/>
      <c r="CH189" s="118"/>
      <c r="CI189" s="15"/>
      <c r="CJ189" s="15"/>
      <c r="CK189" s="15"/>
      <c r="CL189" s="118"/>
      <c r="CM189" s="15"/>
      <c r="CN189" s="15"/>
      <c r="CO189" s="118"/>
      <c r="CP189" s="15"/>
      <c r="CQ189" s="15"/>
      <c r="CR189" s="15"/>
      <c r="CS189" s="118"/>
      <c r="CT189" s="15"/>
      <c r="CU189" s="15"/>
      <c r="CV189" s="118"/>
      <c r="CW189" s="15"/>
      <c r="CX189" s="15"/>
    </row>
    <row r="190" spans="2:102" s="3" customFormat="1" x14ac:dyDescent="0.3">
      <c r="B190" s="12"/>
      <c r="C190" s="15"/>
      <c r="D190" s="15"/>
      <c r="E190" s="12"/>
      <c r="F190" s="15"/>
      <c r="G190" s="15"/>
      <c r="H190" s="118"/>
      <c r="I190" s="15"/>
      <c r="J190" s="15"/>
      <c r="K190" s="15"/>
      <c r="L190" s="118"/>
      <c r="M190" s="15"/>
      <c r="N190" s="15"/>
      <c r="O190" s="118"/>
      <c r="P190" s="15"/>
      <c r="Q190" s="15"/>
      <c r="R190" s="15"/>
      <c r="S190" s="118"/>
      <c r="T190" s="15"/>
      <c r="U190" s="15"/>
      <c r="V190" s="118"/>
      <c r="W190" s="15"/>
      <c r="X190" s="15"/>
      <c r="Y190" s="118"/>
      <c r="Z190" s="15"/>
      <c r="AA190" s="15"/>
      <c r="AB190" s="15"/>
      <c r="AC190" s="118"/>
      <c r="AD190" s="15"/>
      <c r="AE190" s="15"/>
      <c r="AF190" s="118"/>
      <c r="AG190" s="15"/>
      <c r="AH190" s="15"/>
      <c r="AI190" s="15"/>
      <c r="AJ190" s="118"/>
      <c r="AK190" s="15"/>
      <c r="AL190" s="15"/>
      <c r="AM190" s="118"/>
      <c r="AN190" s="15"/>
      <c r="AO190" s="15"/>
      <c r="AP190" s="15"/>
      <c r="AQ190" s="118"/>
      <c r="AR190" s="15"/>
      <c r="AS190" s="15"/>
      <c r="AT190" s="118"/>
      <c r="AU190" s="15"/>
      <c r="AV190" s="15"/>
      <c r="AW190" s="118"/>
      <c r="AX190" s="15"/>
      <c r="AY190" s="15"/>
      <c r="AZ190" s="118"/>
      <c r="BA190" s="15"/>
      <c r="BB190" s="15"/>
      <c r="BC190" s="118"/>
      <c r="BD190" s="15"/>
      <c r="BE190" s="15"/>
      <c r="BF190" s="15"/>
      <c r="BG190" s="118"/>
      <c r="BH190" s="15"/>
      <c r="BI190" s="15"/>
      <c r="BJ190" s="118"/>
      <c r="BK190" s="15"/>
      <c r="BL190" s="15"/>
      <c r="BM190" s="15"/>
      <c r="BN190" s="118"/>
      <c r="BO190" s="15"/>
      <c r="BP190" s="15"/>
      <c r="BQ190" s="118"/>
      <c r="BR190" s="15"/>
      <c r="BS190" s="15"/>
      <c r="BT190" s="15"/>
      <c r="BU190" s="118"/>
      <c r="BV190" s="15"/>
      <c r="BW190" s="15"/>
      <c r="BX190" s="118"/>
      <c r="BY190" s="15"/>
      <c r="BZ190" s="15"/>
      <c r="CA190" s="118"/>
      <c r="CB190" s="15"/>
      <c r="CC190" s="15"/>
      <c r="CD190" s="15"/>
      <c r="CE190" s="118"/>
      <c r="CF190" s="15"/>
      <c r="CG190" s="15"/>
      <c r="CH190" s="118"/>
      <c r="CI190" s="15"/>
      <c r="CJ190" s="15"/>
      <c r="CK190" s="15"/>
      <c r="CL190" s="118"/>
      <c r="CM190" s="15"/>
      <c r="CN190" s="15"/>
      <c r="CO190" s="118"/>
      <c r="CP190" s="15"/>
      <c r="CQ190" s="15"/>
      <c r="CR190" s="15"/>
      <c r="CS190" s="118"/>
      <c r="CT190" s="15"/>
      <c r="CU190" s="15"/>
      <c r="CV190" s="118"/>
      <c r="CW190" s="15"/>
      <c r="CX190" s="15"/>
    </row>
    <row r="191" spans="2:102" s="3" customFormat="1" x14ac:dyDescent="0.3">
      <c r="B191" s="12"/>
      <c r="C191" s="15"/>
      <c r="D191" s="15"/>
      <c r="E191" s="12"/>
      <c r="F191" s="15"/>
      <c r="G191" s="15"/>
      <c r="H191" s="118"/>
      <c r="I191" s="15"/>
      <c r="J191" s="15"/>
      <c r="K191" s="15"/>
      <c r="L191" s="118"/>
      <c r="M191" s="15"/>
      <c r="N191" s="15"/>
      <c r="O191" s="118"/>
      <c r="P191" s="15"/>
      <c r="Q191" s="15"/>
      <c r="R191" s="15"/>
      <c r="S191" s="118"/>
      <c r="T191" s="15"/>
      <c r="U191" s="15"/>
      <c r="V191" s="118"/>
      <c r="W191" s="15"/>
      <c r="X191" s="15"/>
      <c r="Y191" s="118"/>
      <c r="Z191" s="15"/>
      <c r="AA191" s="15"/>
      <c r="AB191" s="15"/>
      <c r="AC191" s="118"/>
      <c r="AD191" s="15"/>
      <c r="AE191" s="15"/>
      <c r="AF191" s="118"/>
      <c r="AG191" s="15"/>
      <c r="AH191" s="15"/>
      <c r="AI191" s="15"/>
      <c r="AJ191" s="118"/>
      <c r="AK191" s="15"/>
      <c r="AL191" s="15"/>
      <c r="AM191" s="118"/>
      <c r="AN191" s="15"/>
      <c r="AO191" s="15"/>
      <c r="AP191" s="15"/>
      <c r="AQ191" s="118"/>
      <c r="AR191" s="15"/>
      <c r="AS191" s="15"/>
      <c r="AT191" s="118"/>
      <c r="AU191" s="15"/>
      <c r="AV191" s="15"/>
      <c r="AW191" s="118"/>
      <c r="AX191" s="15"/>
      <c r="AY191" s="15"/>
      <c r="AZ191" s="118"/>
      <c r="BA191" s="15"/>
      <c r="BB191" s="15"/>
      <c r="BC191" s="118"/>
      <c r="BD191" s="15"/>
      <c r="BE191" s="15"/>
      <c r="BF191" s="15"/>
      <c r="BG191" s="118"/>
      <c r="BH191" s="15"/>
      <c r="BI191" s="15"/>
      <c r="BJ191" s="118"/>
      <c r="BK191" s="15"/>
      <c r="BL191" s="15"/>
      <c r="BM191" s="15"/>
      <c r="BN191" s="118"/>
      <c r="BO191" s="15"/>
      <c r="BP191" s="15"/>
      <c r="BQ191" s="118"/>
      <c r="BR191" s="15"/>
      <c r="BS191" s="15"/>
      <c r="BT191" s="15"/>
      <c r="BU191" s="118"/>
      <c r="BV191" s="15"/>
      <c r="BW191" s="15"/>
      <c r="BX191" s="118"/>
      <c r="BY191" s="15"/>
      <c r="BZ191" s="15"/>
      <c r="CA191" s="118"/>
      <c r="CB191" s="15"/>
      <c r="CC191" s="15"/>
      <c r="CD191" s="15"/>
      <c r="CE191" s="118"/>
      <c r="CF191" s="15"/>
      <c r="CG191" s="15"/>
      <c r="CH191" s="118"/>
      <c r="CI191" s="15"/>
      <c r="CJ191" s="15"/>
      <c r="CK191" s="15"/>
      <c r="CL191" s="118"/>
      <c r="CM191" s="15"/>
      <c r="CN191" s="15"/>
      <c r="CO191" s="118"/>
      <c r="CP191" s="15"/>
      <c r="CQ191" s="15"/>
      <c r="CR191" s="15"/>
      <c r="CS191" s="118"/>
      <c r="CT191" s="15"/>
      <c r="CU191" s="15"/>
      <c r="CV191" s="118"/>
      <c r="CW191" s="15"/>
      <c r="CX191" s="15"/>
    </row>
    <row r="192" spans="2:102" s="3" customFormat="1" x14ac:dyDescent="0.3">
      <c r="B192" s="12"/>
      <c r="C192" s="15"/>
      <c r="D192" s="15"/>
      <c r="E192" s="12"/>
      <c r="F192" s="15"/>
      <c r="G192" s="15"/>
      <c r="H192" s="118"/>
      <c r="I192" s="15"/>
      <c r="J192" s="15"/>
      <c r="K192" s="15"/>
      <c r="L192" s="118"/>
      <c r="M192" s="15"/>
      <c r="N192" s="15"/>
      <c r="O192" s="118"/>
      <c r="P192" s="15"/>
      <c r="Q192" s="15"/>
      <c r="R192" s="15"/>
      <c r="S192" s="118"/>
      <c r="T192" s="15"/>
      <c r="U192" s="15"/>
      <c r="V192" s="118"/>
      <c r="W192" s="15"/>
      <c r="X192" s="15"/>
      <c r="Y192" s="118"/>
      <c r="Z192" s="15"/>
      <c r="AA192" s="15"/>
      <c r="AB192" s="15"/>
      <c r="AC192" s="118"/>
      <c r="AD192" s="15"/>
      <c r="AE192" s="15"/>
      <c r="AF192" s="118"/>
      <c r="AG192" s="15"/>
      <c r="AH192" s="15"/>
      <c r="AI192" s="15"/>
      <c r="AJ192" s="118"/>
      <c r="AK192" s="15"/>
      <c r="AL192" s="15"/>
      <c r="AM192" s="118"/>
      <c r="AN192" s="15"/>
      <c r="AO192" s="15"/>
      <c r="AP192" s="15"/>
      <c r="AQ192" s="118"/>
      <c r="AR192" s="15"/>
      <c r="AS192" s="15"/>
      <c r="AT192" s="118"/>
      <c r="AU192" s="15"/>
      <c r="AV192" s="15"/>
      <c r="AW192" s="118"/>
      <c r="AX192" s="15"/>
      <c r="AY192" s="15"/>
      <c r="AZ192" s="118"/>
      <c r="BA192" s="15"/>
      <c r="BB192" s="15"/>
      <c r="BC192" s="118"/>
      <c r="BD192" s="15"/>
      <c r="BE192" s="15"/>
      <c r="BF192" s="15"/>
      <c r="BG192" s="118"/>
      <c r="BH192" s="15"/>
      <c r="BI192" s="15"/>
      <c r="BJ192" s="118"/>
      <c r="BK192" s="15"/>
      <c r="BL192" s="15"/>
      <c r="BM192" s="15"/>
      <c r="BN192" s="118"/>
      <c r="BO192" s="15"/>
      <c r="BP192" s="15"/>
      <c r="BQ192" s="118"/>
      <c r="BR192" s="15"/>
      <c r="BS192" s="15"/>
      <c r="BT192" s="15"/>
      <c r="BU192" s="118"/>
      <c r="BV192" s="15"/>
      <c r="BW192" s="15"/>
      <c r="BX192" s="118"/>
      <c r="BY192" s="15"/>
      <c r="BZ192" s="15"/>
      <c r="CA192" s="118"/>
      <c r="CB192" s="15"/>
      <c r="CC192" s="15"/>
      <c r="CD192" s="15"/>
      <c r="CE192" s="118"/>
      <c r="CF192" s="15"/>
      <c r="CG192" s="15"/>
      <c r="CH192" s="118"/>
      <c r="CI192" s="15"/>
      <c r="CJ192" s="15"/>
      <c r="CK192" s="15"/>
      <c r="CL192" s="118"/>
      <c r="CM192" s="15"/>
      <c r="CN192" s="15"/>
      <c r="CO192" s="118"/>
      <c r="CP192" s="15"/>
      <c r="CQ192" s="15"/>
      <c r="CR192" s="15"/>
      <c r="CS192" s="118"/>
      <c r="CT192" s="15"/>
      <c r="CU192" s="15"/>
      <c r="CV192" s="118"/>
      <c r="CW192" s="15"/>
      <c r="CX192" s="15"/>
    </row>
    <row r="193" spans="2:102" s="3" customFormat="1" x14ac:dyDescent="0.3">
      <c r="B193" s="12"/>
      <c r="C193" s="15"/>
      <c r="D193" s="15"/>
      <c r="E193" s="12"/>
      <c r="F193" s="15"/>
      <c r="G193" s="15"/>
      <c r="H193" s="118"/>
      <c r="I193" s="15"/>
      <c r="J193" s="15"/>
      <c r="K193" s="15"/>
      <c r="L193" s="118"/>
      <c r="M193" s="15"/>
      <c r="N193" s="15"/>
      <c r="O193" s="118"/>
      <c r="P193" s="15"/>
      <c r="Q193" s="15"/>
      <c r="R193" s="15"/>
      <c r="S193" s="118"/>
      <c r="T193" s="15"/>
      <c r="U193" s="15"/>
      <c r="V193" s="118"/>
      <c r="W193" s="15"/>
      <c r="X193" s="15"/>
      <c r="Y193" s="118"/>
      <c r="Z193" s="15"/>
      <c r="AA193" s="15"/>
      <c r="AB193" s="15"/>
      <c r="AC193" s="118"/>
      <c r="AD193" s="15"/>
      <c r="AE193" s="15"/>
      <c r="AF193" s="118"/>
      <c r="AG193" s="15"/>
      <c r="AH193" s="15"/>
      <c r="AI193" s="15"/>
      <c r="AJ193" s="118"/>
      <c r="AK193" s="15"/>
      <c r="AL193" s="15"/>
      <c r="AM193" s="118"/>
      <c r="AN193" s="15"/>
      <c r="AO193" s="15"/>
      <c r="AP193" s="15"/>
      <c r="AQ193" s="118"/>
      <c r="AR193" s="15"/>
      <c r="AS193" s="15"/>
      <c r="AT193" s="118"/>
      <c r="AU193" s="15"/>
      <c r="AV193" s="15"/>
      <c r="AW193" s="118"/>
      <c r="AX193" s="15"/>
      <c r="AY193" s="15"/>
      <c r="AZ193" s="118"/>
      <c r="BA193" s="15"/>
      <c r="BB193" s="15"/>
      <c r="BC193" s="118"/>
      <c r="BD193" s="15"/>
      <c r="BE193" s="15"/>
      <c r="BF193" s="15"/>
      <c r="BG193" s="118"/>
      <c r="BH193" s="15"/>
      <c r="BI193" s="15"/>
      <c r="BJ193" s="118"/>
      <c r="BK193" s="15"/>
      <c r="BL193" s="15"/>
      <c r="BM193" s="15"/>
      <c r="BN193" s="118"/>
      <c r="BO193" s="15"/>
      <c r="BP193" s="15"/>
      <c r="BQ193" s="118"/>
      <c r="BR193" s="15"/>
      <c r="BS193" s="15"/>
      <c r="BT193" s="15"/>
      <c r="BU193" s="118"/>
      <c r="BV193" s="15"/>
      <c r="BW193" s="15"/>
      <c r="BX193" s="118"/>
      <c r="BY193" s="15"/>
      <c r="BZ193" s="15"/>
      <c r="CA193" s="118"/>
      <c r="CB193" s="15"/>
      <c r="CC193" s="15"/>
      <c r="CD193" s="15"/>
      <c r="CE193" s="118"/>
      <c r="CF193" s="15"/>
      <c r="CG193" s="15"/>
      <c r="CH193" s="118"/>
      <c r="CI193" s="15"/>
      <c r="CJ193" s="15"/>
      <c r="CK193" s="15"/>
      <c r="CL193" s="118"/>
      <c r="CM193" s="15"/>
      <c r="CN193" s="15"/>
      <c r="CO193" s="118"/>
      <c r="CP193" s="15"/>
      <c r="CQ193" s="15"/>
      <c r="CR193" s="15"/>
      <c r="CS193" s="118"/>
      <c r="CT193" s="15"/>
      <c r="CU193" s="15"/>
      <c r="CV193" s="118"/>
      <c r="CW193" s="15"/>
      <c r="CX193" s="15"/>
    </row>
    <row r="194" spans="2:102" s="3" customFormat="1" x14ac:dyDescent="0.3">
      <c r="B194" s="12"/>
      <c r="C194" s="15"/>
      <c r="D194" s="15"/>
      <c r="E194" s="12"/>
      <c r="F194" s="15"/>
      <c r="G194" s="15"/>
      <c r="H194" s="118"/>
      <c r="I194" s="15"/>
      <c r="J194" s="15"/>
      <c r="K194" s="15"/>
      <c r="L194" s="118"/>
      <c r="M194" s="15"/>
      <c r="N194" s="15"/>
      <c r="O194" s="118"/>
      <c r="P194" s="15"/>
      <c r="Q194" s="15"/>
      <c r="R194" s="15"/>
      <c r="S194" s="118"/>
      <c r="T194" s="15"/>
      <c r="U194" s="15"/>
      <c r="V194" s="118"/>
      <c r="W194" s="15"/>
      <c r="X194" s="15"/>
      <c r="Y194" s="118"/>
      <c r="Z194" s="15"/>
      <c r="AA194" s="15"/>
      <c r="AB194" s="15"/>
      <c r="AC194" s="118"/>
      <c r="AD194" s="15"/>
      <c r="AE194" s="15"/>
      <c r="AF194" s="118"/>
      <c r="AG194" s="15"/>
      <c r="AH194" s="15"/>
      <c r="AI194" s="15"/>
      <c r="AJ194" s="118"/>
      <c r="AK194" s="15"/>
      <c r="AL194" s="15"/>
      <c r="AM194" s="118"/>
      <c r="AN194" s="15"/>
      <c r="AO194" s="15"/>
      <c r="AP194" s="15"/>
      <c r="AQ194" s="118"/>
      <c r="AR194" s="15"/>
      <c r="AS194" s="15"/>
      <c r="AT194" s="118"/>
      <c r="AU194" s="15"/>
      <c r="AV194" s="15"/>
      <c r="AW194" s="118"/>
      <c r="AX194" s="15"/>
      <c r="AY194" s="15"/>
      <c r="AZ194" s="118"/>
      <c r="BA194" s="15"/>
      <c r="BB194" s="15"/>
      <c r="BC194" s="118"/>
      <c r="BD194" s="15"/>
      <c r="BE194" s="15"/>
      <c r="BF194" s="15"/>
      <c r="BG194" s="118"/>
      <c r="BH194" s="15"/>
      <c r="BI194" s="15"/>
      <c r="BJ194" s="118"/>
      <c r="BK194" s="15"/>
      <c r="BL194" s="15"/>
      <c r="BM194" s="15"/>
      <c r="BN194" s="118"/>
      <c r="BO194" s="15"/>
      <c r="BP194" s="15"/>
      <c r="BQ194" s="118"/>
      <c r="BR194" s="15"/>
      <c r="BS194" s="15"/>
      <c r="BT194" s="15"/>
      <c r="BU194" s="118"/>
      <c r="BV194" s="15"/>
      <c r="BW194" s="15"/>
      <c r="BX194" s="118"/>
      <c r="BY194" s="15"/>
      <c r="BZ194" s="15"/>
      <c r="CA194" s="118"/>
      <c r="CB194" s="15"/>
      <c r="CC194" s="15"/>
      <c r="CD194" s="15"/>
      <c r="CE194" s="118"/>
      <c r="CF194" s="15"/>
      <c r="CG194" s="15"/>
      <c r="CH194" s="118"/>
      <c r="CI194" s="15"/>
      <c r="CJ194" s="15"/>
      <c r="CK194" s="15"/>
      <c r="CL194" s="118"/>
      <c r="CM194" s="15"/>
      <c r="CN194" s="15"/>
      <c r="CO194" s="118"/>
      <c r="CP194" s="15"/>
      <c r="CQ194" s="15"/>
      <c r="CR194" s="15"/>
      <c r="CS194" s="118"/>
      <c r="CT194" s="15"/>
      <c r="CU194" s="15"/>
      <c r="CV194" s="118"/>
      <c r="CW194" s="15"/>
      <c r="CX194" s="15"/>
    </row>
    <row r="195" spans="2:102" s="3" customFormat="1" x14ac:dyDescent="0.3">
      <c r="B195" s="12"/>
      <c r="C195" s="15"/>
      <c r="D195" s="15"/>
      <c r="E195" s="12"/>
      <c r="F195" s="15"/>
      <c r="G195" s="15"/>
      <c r="H195" s="118"/>
      <c r="I195" s="15"/>
      <c r="J195" s="15"/>
      <c r="K195" s="15"/>
      <c r="L195" s="118"/>
      <c r="M195" s="15"/>
      <c r="N195" s="15"/>
      <c r="O195" s="118"/>
      <c r="P195" s="15"/>
      <c r="Q195" s="15"/>
      <c r="R195" s="15"/>
      <c r="S195" s="118"/>
      <c r="T195" s="15"/>
      <c r="U195" s="15"/>
      <c r="V195" s="118"/>
      <c r="W195" s="15"/>
      <c r="X195" s="15"/>
      <c r="Y195" s="118"/>
      <c r="Z195" s="15"/>
      <c r="AA195" s="15"/>
      <c r="AB195" s="15"/>
      <c r="AC195" s="118"/>
      <c r="AD195" s="15"/>
      <c r="AE195" s="15"/>
      <c r="AF195" s="118"/>
      <c r="AG195" s="15"/>
      <c r="AH195" s="15"/>
      <c r="AI195" s="15"/>
      <c r="AJ195" s="118"/>
      <c r="AK195" s="15"/>
      <c r="AL195" s="15"/>
      <c r="AM195" s="118"/>
      <c r="AN195" s="15"/>
      <c r="AO195" s="15"/>
      <c r="AP195" s="15"/>
      <c r="AQ195" s="118"/>
      <c r="AR195" s="15"/>
      <c r="AS195" s="15"/>
      <c r="AT195" s="118"/>
      <c r="AU195" s="15"/>
      <c r="AV195" s="15"/>
      <c r="AW195" s="118"/>
      <c r="AX195" s="15"/>
      <c r="AY195" s="15"/>
      <c r="AZ195" s="118"/>
      <c r="BA195" s="15"/>
      <c r="BB195" s="15"/>
      <c r="BC195" s="118"/>
      <c r="BD195" s="15"/>
      <c r="BE195" s="15"/>
      <c r="BF195" s="15"/>
      <c r="BG195" s="118"/>
      <c r="BH195" s="15"/>
      <c r="BI195" s="15"/>
      <c r="BJ195" s="118"/>
      <c r="BK195" s="15"/>
      <c r="BL195" s="15"/>
      <c r="BM195" s="15"/>
      <c r="BN195" s="118"/>
      <c r="BO195" s="15"/>
      <c r="BP195" s="15"/>
      <c r="BQ195" s="118"/>
      <c r="BR195" s="15"/>
      <c r="BS195" s="15"/>
      <c r="BT195" s="15"/>
      <c r="BU195" s="118"/>
      <c r="BV195" s="15"/>
      <c r="BW195" s="15"/>
      <c r="BX195" s="118"/>
      <c r="BY195" s="15"/>
      <c r="BZ195" s="15"/>
      <c r="CA195" s="118"/>
      <c r="CB195" s="15"/>
      <c r="CC195" s="15"/>
      <c r="CD195" s="15"/>
      <c r="CE195" s="118"/>
      <c r="CF195" s="15"/>
      <c r="CG195" s="15"/>
      <c r="CH195" s="118"/>
      <c r="CI195" s="15"/>
      <c r="CJ195" s="15"/>
      <c r="CK195" s="15"/>
      <c r="CL195" s="118"/>
      <c r="CM195" s="15"/>
      <c r="CN195" s="15"/>
      <c r="CO195" s="118"/>
      <c r="CP195" s="15"/>
      <c r="CQ195" s="15"/>
      <c r="CR195" s="15"/>
      <c r="CS195" s="118"/>
      <c r="CT195" s="15"/>
      <c r="CU195" s="15"/>
      <c r="CV195" s="118"/>
      <c r="CW195" s="15"/>
      <c r="CX195" s="15"/>
    </row>
    <row r="196" spans="2:102" s="3" customFormat="1" x14ac:dyDescent="0.3">
      <c r="B196" s="12"/>
      <c r="C196" s="15"/>
      <c r="D196" s="15"/>
      <c r="E196" s="12"/>
      <c r="F196" s="15"/>
      <c r="G196" s="15"/>
      <c r="H196" s="118"/>
      <c r="I196" s="15"/>
      <c r="J196" s="15"/>
      <c r="K196" s="15"/>
      <c r="L196" s="118"/>
      <c r="M196" s="15"/>
      <c r="N196" s="15"/>
      <c r="O196" s="118"/>
      <c r="P196" s="15"/>
      <c r="Q196" s="15"/>
      <c r="R196" s="15"/>
      <c r="S196" s="118"/>
      <c r="T196" s="15"/>
      <c r="U196" s="15"/>
      <c r="V196" s="118"/>
      <c r="W196" s="15"/>
      <c r="X196" s="15"/>
      <c r="Y196" s="118"/>
      <c r="Z196" s="15"/>
      <c r="AA196" s="15"/>
      <c r="AB196" s="15"/>
      <c r="AC196" s="118"/>
      <c r="AD196" s="15"/>
      <c r="AE196" s="15"/>
      <c r="AF196" s="118"/>
      <c r="AG196" s="15"/>
      <c r="AH196" s="15"/>
      <c r="AI196" s="15"/>
      <c r="AJ196" s="118"/>
      <c r="AK196" s="15"/>
      <c r="AL196" s="15"/>
      <c r="AM196" s="118"/>
      <c r="AN196" s="15"/>
      <c r="AO196" s="15"/>
      <c r="AP196" s="15"/>
      <c r="AQ196" s="118"/>
      <c r="AR196" s="15"/>
      <c r="AS196" s="15"/>
      <c r="AT196" s="118"/>
      <c r="AU196" s="15"/>
      <c r="AV196" s="15"/>
      <c r="AW196" s="118"/>
      <c r="AX196" s="15"/>
      <c r="AY196" s="15"/>
      <c r="AZ196" s="118"/>
      <c r="BA196" s="15"/>
      <c r="BB196" s="15"/>
      <c r="BC196" s="118"/>
      <c r="BD196" s="15"/>
      <c r="BE196" s="15"/>
      <c r="BF196" s="15"/>
      <c r="BG196" s="118"/>
      <c r="BH196" s="15"/>
      <c r="BI196" s="15"/>
      <c r="BJ196" s="118"/>
      <c r="BK196" s="15"/>
      <c r="BL196" s="15"/>
      <c r="BM196" s="15"/>
      <c r="BN196" s="118"/>
      <c r="BO196" s="15"/>
      <c r="BP196" s="15"/>
      <c r="BQ196" s="118"/>
      <c r="BR196" s="15"/>
      <c r="BS196" s="15"/>
      <c r="BT196" s="15"/>
      <c r="BU196" s="118"/>
      <c r="BV196" s="15"/>
      <c r="BW196" s="15"/>
      <c r="BX196" s="118"/>
      <c r="BY196" s="15"/>
      <c r="BZ196" s="15"/>
      <c r="CA196" s="118"/>
      <c r="CB196" s="15"/>
      <c r="CC196" s="15"/>
      <c r="CD196" s="15"/>
      <c r="CE196" s="118"/>
      <c r="CF196" s="15"/>
      <c r="CG196" s="15"/>
      <c r="CH196" s="118"/>
      <c r="CI196" s="15"/>
      <c r="CJ196" s="15"/>
      <c r="CK196" s="15"/>
      <c r="CL196" s="118"/>
      <c r="CM196" s="15"/>
      <c r="CN196" s="15"/>
      <c r="CO196" s="118"/>
      <c r="CP196" s="15"/>
      <c r="CQ196" s="15"/>
      <c r="CR196" s="15"/>
      <c r="CS196" s="118"/>
      <c r="CT196" s="15"/>
      <c r="CU196" s="15"/>
      <c r="CV196" s="118"/>
      <c r="CW196" s="15"/>
      <c r="CX196" s="15"/>
    </row>
    <row r="197" spans="2:102" s="3" customFormat="1" x14ac:dyDescent="0.3">
      <c r="B197" s="12"/>
      <c r="C197" s="15"/>
      <c r="D197" s="15"/>
      <c r="E197" s="12"/>
      <c r="F197" s="15"/>
      <c r="G197" s="15"/>
      <c r="H197" s="118"/>
      <c r="I197" s="15"/>
      <c r="J197" s="15"/>
      <c r="K197" s="15"/>
      <c r="L197" s="118"/>
      <c r="M197" s="15"/>
      <c r="N197" s="15"/>
      <c r="O197" s="118"/>
      <c r="P197" s="15"/>
      <c r="Q197" s="15"/>
      <c r="R197" s="15"/>
      <c r="S197" s="118"/>
      <c r="T197" s="15"/>
      <c r="U197" s="15"/>
      <c r="V197" s="118"/>
      <c r="W197" s="15"/>
      <c r="X197" s="15"/>
      <c r="Y197" s="118"/>
      <c r="Z197" s="15"/>
      <c r="AA197" s="15"/>
      <c r="AB197" s="15"/>
      <c r="AC197" s="118"/>
      <c r="AD197" s="15"/>
      <c r="AE197" s="15"/>
      <c r="AF197" s="118"/>
      <c r="AG197" s="15"/>
      <c r="AH197" s="15"/>
      <c r="AI197" s="15"/>
      <c r="AJ197" s="118"/>
      <c r="AK197" s="15"/>
      <c r="AL197" s="15"/>
      <c r="AM197" s="118"/>
      <c r="AN197" s="15"/>
      <c r="AO197" s="15"/>
      <c r="AP197" s="15"/>
      <c r="AQ197" s="118"/>
      <c r="AR197" s="15"/>
      <c r="AS197" s="15"/>
      <c r="AT197" s="118"/>
      <c r="AU197" s="15"/>
      <c r="AV197" s="15"/>
      <c r="AW197" s="118"/>
      <c r="AX197" s="15"/>
      <c r="AY197" s="15"/>
      <c r="AZ197" s="118"/>
      <c r="BA197" s="15"/>
      <c r="BB197" s="15"/>
      <c r="BC197" s="118"/>
      <c r="BD197" s="15"/>
      <c r="BE197" s="15"/>
      <c r="BF197" s="15"/>
      <c r="BG197" s="118"/>
      <c r="BH197" s="15"/>
      <c r="BI197" s="15"/>
      <c r="BJ197" s="118"/>
      <c r="BK197" s="15"/>
      <c r="BL197" s="15"/>
      <c r="BM197" s="15"/>
      <c r="BN197" s="118"/>
      <c r="BO197" s="15"/>
      <c r="BP197" s="15"/>
      <c r="BQ197" s="118"/>
      <c r="BR197" s="15"/>
      <c r="BS197" s="15"/>
      <c r="BT197" s="15"/>
      <c r="BU197" s="118"/>
      <c r="BV197" s="15"/>
      <c r="BW197" s="15"/>
      <c r="BX197" s="118"/>
      <c r="BY197" s="15"/>
      <c r="BZ197" s="15"/>
      <c r="CA197" s="118"/>
      <c r="CB197" s="15"/>
      <c r="CC197" s="15"/>
      <c r="CD197" s="15"/>
      <c r="CE197" s="118"/>
      <c r="CF197" s="15"/>
      <c r="CG197" s="15"/>
      <c r="CH197" s="118"/>
      <c r="CI197" s="15"/>
      <c r="CJ197" s="15"/>
      <c r="CK197" s="15"/>
      <c r="CL197" s="118"/>
      <c r="CM197" s="15"/>
      <c r="CN197" s="15"/>
      <c r="CO197" s="118"/>
      <c r="CP197" s="15"/>
      <c r="CQ197" s="15"/>
      <c r="CR197" s="15"/>
      <c r="CS197" s="118"/>
      <c r="CT197" s="15"/>
      <c r="CU197" s="15"/>
      <c r="CV197" s="118"/>
      <c r="CW197" s="15"/>
      <c r="CX197" s="15"/>
    </row>
    <row r="198" spans="2:102" s="3" customFormat="1" x14ac:dyDescent="0.3">
      <c r="B198" s="12"/>
      <c r="C198" s="15"/>
      <c r="D198" s="15"/>
      <c r="E198" s="12"/>
      <c r="F198" s="15"/>
      <c r="G198" s="15"/>
      <c r="H198" s="118"/>
      <c r="I198" s="15"/>
      <c r="J198" s="15"/>
      <c r="K198" s="15"/>
      <c r="L198" s="118"/>
      <c r="M198" s="15"/>
      <c r="N198" s="15"/>
      <c r="O198" s="118"/>
      <c r="P198" s="15"/>
      <c r="Q198" s="15"/>
      <c r="R198" s="15"/>
      <c r="S198" s="118"/>
      <c r="T198" s="15"/>
      <c r="U198" s="15"/>
      <c r="V198" s="118"/>
      <c r="W198" s="15"/>
      <c r="X198" s="15"/>
      <c r="Y198" s="118"/>
      <c r="Z198" s="15"/>
      <c r="AA198" s="15"/>
      <c r="AB198" s="15"/>
      <c r="AC198" s="118"/>
      <c r="AD198" s="15"/>
      <c r="AE198" s="15"/>
      <c r="AF198" s="118"/>
      <c r="AG198" s="15"/>
      <c r="AH198" s="15"/>
      <c r="AI198" s="15"/>
      <c r="AJ198" s="118"/>
      <c r="AK198" s="15"/>
      <c r="AL198" s="15"/>
      <c r="AM198" s="118"/>
      <c r="AN198" s="15"/>
      <c r="AO198" s="15"/>
      <c r="AP198" s="15"/>
      <c r="AQ198" s="118"/>
      <c r="AR198" s="15"/>
      <c r="AS198" s="15"/>
      <c r="AT198" s="118"/>
      <c r="AU198" s="15"/>
      <c r="AV198" s="15"/>
      <c r="AW198" s="118"/>
      <c r="AX198" s="15"/>
      <c r="AY198" s="15"/>
      <c r="AZ198" s="118"/>
      <c r="BA198" s="15"/>
      <c r="BB198" s="15"/>
      <c r="BC198" s="118"/>
      <c r="BD198" s="15"/>
      <c r="BE198" s="15"/>
      <c r="BF198" s="15"/>
      <c r="BG198" s="118"/>
      <c r="BH198" s="15"/>
      <c r="BI198" s="15"/>
      <c r="BJ198" s="118"/>
      <c r="BK198" s="15"/>
      <c r="BL198" s="15"/>
      <c r="BM198" s="15"/>
      <c r="BN198" s="118"/>
      <c r="BO198" s="15"/>
      <c r="BP198" s="15"/>
      <c r="BQ198" s="118"/>
      <c r="BR198" s="15"/>
      <c r="BS198" s="15"/>
      <c r="BT198" s="15"/>
      <c r="BU198" s="118"/>
      <c r="BV198" s="15"/>
      <c r="BW198" s="15"/>
      <c r="BX198" s="118"/>
      <c r="BY198" s="15"/>
      <c r="BZ198" s="15"/>
      <c r="CA198" s="118"/>
      <c r="CB198" s="15"/>
      <c r="CC198" s="15"/>
      <c r="CD198" s="15"/>
      <c r="CE198" s="118"/>
      <c r="CF198" s="15"/>
      <c r="CG198" s="15"/>
      <c r="CH198" s="118"/>
      <c r="CI198" s="15"/>
      <c r="CJ198" s="15"/>
      <c r="CK198" s="15"/>
      <c r="CL198" s="118"/>
      <c r="CM198" s="15"/>
      <c r="CN198" s="15"/>
      <c r="CO198" s="118"/>
      <c r="CP198" s="15"/>
      <c r="CQ198" s="15"/>
      <c r="CR198" s="15"/>
      <c r="CS198" s="118"/>
      <c r="CT198" s="15"/>
      <c r="CU198" s="15"/>
      <c r="CV198" s="118"/>
      <c r="CW198" s="15"/>
      <c r="CX198" s="15"/>
    </row>
    <row r="199" spans="2:102" s="3" customFormat="1" x14ac:dyDescent="0.3">
      <c r="B199" s="12"/>
      <c r="C199" s="15"/>
      <c r="D199" s="15"/>
      <c r="E199" s="12"/>
      <c r="F199" s="15"/>
      <c r="G199" s="15"/>
      <c r="H199" s="118"/>
      <c r="I199" s="15"/>
      <c r="J199" s="15"/>
      <c r="K199" s="15"/>
      <c r="L199" s="118"/>
      <c r="M199" s="15"/>
      <c r="N199" s="15"/>
      <c r="O199" s="118"/>
      <c r="P199" s="15"/>
      <c r="Q199" s="15"/>
      <c r="R199" s="15"/>
      <c r="S199" s="118"/>
      <c r="T199" s="15"/>
      <c r="U199" s="15"/>
      <c r="V199" s="118"/>
      <c r="W199" s="15"/>
      <c r="X199" s="15"/>
      <c r="Y199" s="118"/>
      <c r="Z199" s="15"/>
      <c r="AA199" s="15"/>
      <c r="AB199" s="15"/>
      <c r="AC199" s="118"/>
      <c r="AD199" s="15"/>
      <c r="AE199" s="15"/>
      <c r="AF199" s="118"/>
      <c r="AG199" s="15"/>
      <c r="AH199" s="15"/>
      <c r="AI199" s="15"/>
      <c r="AJ199" s="118"/>
      <c r="AK199" s="15"/>
      <c r="AL199" s="15"/>
      <c r="AM199" s="118"/>
      <c r="AN199" s="15"/>
      <c r="AO199" s="15"/>
      <c r="AP199" s="15"/>
      <c r="AQ199" s="118"/>
      <c r="AR199" s="15"/>
      <c r="AS199" s="15"/>
      <c r="AT199" s="118"/>
      <c r="AU199" s="15"/>
      <c r="AV199" s="15"/>
      <c r="AW199" s="118"/>
      <c r="AX199" s="15"/>
      <c r="AY199" s="15"/>
      <c r="AZ199" s="118"/>
      <c r="BA199" s="15"/>
      <c r="BB199" s="15"/>
      <c r="BC199" s="118"/>
      <c r="BD199" s="15"/>
      <c r="BE199" s="15"/>
      <c r="BF199" s="15"/>
      <c r="BG199" s="118"/>
      <c r="BH199" s="15"/>
      <c r="BI199" s="15"/>
      <c r="BJ199" s="118"/>
      <c r="BK199" s="15"/>
      <c r="BL199" s="15"/>
      <c r="BM199" s="15"/>
      <c r="BN199" s="118"/>
      <c r="BO199" s="15"/>
      <c r="BP199" s="15"/>
      <c r="BQ199" s="118"/>
      <c r="BR199" s="15"/>
      <c r="BS199" s="15"/>
      <c r="BT199" s="15"/>
      <c r="BU199" s="118"/>
      <c r="BV199" s="15"/>
      <c r="BW199" s="15"/>
      <c r="BX199" s="118"/>
      <c r="BY199" s="15"/>
      <c r="BZ199" s="15"/>
      <c r="CA199" s="118"/>
      <c r="CB199" s="15"/>
      <c r="CC199" s="15"/>
      <c r="CD199" s="15"/>
      <c r="CE199" s="118"/>
      <c r="CF199" s="15"/>
      <c r="CG199" s="15"/>
      <c r="CH199" s="118"/>
      <c r="CI199" s="15"/>
      <c r="CJ199" s="15"/>
      <c r="CK199" s="15"/>
      <c r="CL199" s="118"/>
      <c r="CM199" s="15"/>
      <c r="CN199" s="15"/>
      <c r="CO199" s="118"/>
      <c r="CP199" s="15"/>
      <c r="CQ199" s="15"/>
      <c r="CR199" s="15"/>
      <c r="CS199" s="118"/>
      <c r="CT199" s="15"/>
      <c r="CU199" s="15"/>
      <c r="CV199" s="118"/>
      <c r="CW199" s="15"/>
      <c r="CX199" s="15"/>
    </row>
    <row r="200" spans="2:102" s="3" customFormat="1" x14ac:dyDescent="0.3">
      <c r="B200" s="12"/>
      <c r="C200" s="15"/>
      <c r="D200" s="15"/>
      <c r="E200" s="12"/>
      <c r="F200" s="15"/>
      <c r="G200" s="15"/>
      <c r="H200" s="118"/>
      <c r="I200" s="15"/>
      <c r="J200" s="15"/>
      <c r="K200" s="15"/>
      <c r="L200" s="118"/>
      <c r="M200" s="15"/>
      <c r="N200" s="15"/>
      <c r="O200" s="118"/>
      <c r="P200" s="15"/>
      <c r="Q200" s="15"/>
      <c r="R200" s="15"/>
      <c r="S200" s="118"/>
      <c r="T200" s="15"/>
      <c r="U200" s="15"/>
      <c r="V200" s="118"/>
      <c r="W200" s="15"/>
      <c r="X200" s="15"/>
      <c r="Y200" s="118"/>
      <c r="Z200" s="15"/>
      <c r="AA200" s="15"/>
      <c r="AB200" s="15"/>
      <c r="AC200" s="118"/>
      <c r="AD200" s="15"/>
      <c r="AE200" s="15"/>
      <c r="AF200" s="118"/>
      <c r="AG200" s="15"/>
      <c r="AH200" s="15"/>
      <c r="AI200" s="15"/>
      <c r="AJ200" s="118"/>
      <c r="AK200" s="15"/>
      <c r="AL200" s="15"/>
      <c r="AM200" s="118"/>
      <c r="AN200" s="15"/>
      <c r="AO200" s="15"/>
      <c r="AP200" s="15"/>
      <c r="AQ200" s="118"/>
      <c r="AR200" s="15"/>
      <c r="AS200" s="15"/>
      <c r="AT200" s="118"/>
      <c r="AU200" s="15"/>
      <c r="AV200" s="15"/>
      <c r="AW200" s="118"/>
      <c r="AX200" s="15"/>
      <c r="AY200" s="15"/>
      <c r="AZ200" s="118"/>
      <c r="BA200" s="15"/>
      <c r="BB200" s="15"/>
      <c r="BC200" s="118"/>
      <c r="BD200" s="15"/>
      <c r="BE200" s="15"/>
      <c r="BF200" s="15"/>
      <c r="BG200" s="118"/>
      <c r="BH200" s="15"/>
      <c r="BI200" s="15"/>
      <c r="BJ200" s="118"/>
      <c r="BK200" s="15"/>
      <c r="BL200" s="15"/>
      <c r="BM200" s="15"/>
      <c r="BN200" s="118"/>
      <c r="BO200" s="15"/>
      <c r="BP200" s="15"/>
      <c r="BQ200" s="118"/>
      <c r="BR200" s="15"/>
      <c r="BS200" s="15"/>
      <c r="BT200" s="15"/>
      <c r="BU200" s="118"/>
      <c r="BV200" s="15"/>
      <c r="BW200" s="15"/>
      <c r="BX200" s="118"/>
      <c r="BY200" s="15"/>
      <c r="BZ200" s="15"/>
      <c r="CA200" s="118"/>
      <c r="CB200" s="15"/>
      <c r="CC200" s="15"/>
      <c r="CD200" s="15"/>
      <c r="CE200" s="118"/>
      <c r="CF200" s="15"/>
      <c r="CG200" s="15"/>
      <c r="CH200" s="118"/>
      <c r="CI200" s="15"/>
      <c r="CJ200" s="15"/>
      <c r="CK200" s="15"/>
      <c r="CL200" s="118"/>
      <c r="CM200" s="15"/>
      <c r="CN200" s="15"/>
      <c r="CO200" s="118"/>
      <c r="CP200" s="15"/>
      <c r="CQ200" s="15"/>
      <c r="CR200" s="15"/>
      <c r="CS200" s="118"/>
      <c r="CT200" s="15"/>
      <c r="CU200" s="15"/>
      <c r="CV200" s="118"/>
      <c r="CW200" s="15"/>
      <c r="CX200" s="15"/>
    </row>
    <row r="201" spans="2:102" s="3" customFormat="1" x14ac:dyDescent="0.3">
      <c r="B201" s="12"/>
      <c r="C201" s="15"/>
      <c r="D201" s="15"/>
      <c r="E201" s="12"/>
      <c r="F201" s="15"/>
      <c r="G201" s="15"/>
      <c r="H201" s="118"/>
      <c r="I201" s="15"/>
      <c r="J201" s="15"/>
      <c r="K201" s="15"/>
      <c r="L201" s="118"/>
      <c r="M201" s="15"/>
      <c r="N201" s="15"/>
      <c r="O201" s="118"/>
      <c r="P201" s="15"/>
      <c r="Q201" s="15"/>
      <c r="R201" s="15"/>
      <c r="S201" s="118"/>
      <c r="T201" s="15"/>
      <c r="U201" s="15"/>
      <c r="V201" s="118"/>
      <c r="W201" s="15"/>
      <c r="X201" s="15"/>
      <c r="Y201" s="118"/>
      <c r="Z201" s="15"/>
      <c r="AA201" s="15"/>
      <c r="AB201" s="15"/>
      <c r="AC201" s="118"/>
      <c r="AD201" s="15"/>
      <c r="AE201" s="15"/>
      <c r="AF201" s="118"/>
      <c r="AG201" s="15"/>
      <c r="AH201" s="15"/>
      <c r="AI201" s="15"/>
      <c r="AJ201" s="118"/>
      <c r="AK201" s="15"/>
      <c r="AL201" s="15"/>
      <c r="AM201" s="118"/>
      <c r="AN201" s="15"/>
      <c r="AO201" s="15"/>
      <c r="AP201" s="15"/>
      <c r="AQ201" s="118"/>
      <c r="AR201" s="15"/>
      <c r="AS201" s="15"/>
      <c r="AT201" s="118"/>
      <c r="AU201" s="15"/>
      <c r="AV201" s="15"/>
      <c r="AW201" s="118"/>
      <c r="AX201" s="15"/>
      <c r="AY201" s="15"/>
      <c r="AZ201" s="118"/>
      <c r="BA201" s="15"/>
      <c r="BB201" s="15"/>
      <c r="BC201" s="118"/>
      <c r="BD201" s="15"/>
      <c r="BE201" s="15"/>
      <c r="BF201" s="15"/>
      <c r="BG201" s="118"/>
      <c r="BH201" s="15"/>
      <c r="BI201" s="15"/>
      <c r="BJ201" s="118"/>
      <c r="BK201" s="15"/>
      <c r="BL201" s="15"/>
      <c r="BM201" s="15"/>
      <c r="BN201" s="118"/>
      <c r="BO201" s="15"/>
      <c r="BP201" s="15"/>
      <c r="BQ201" s="118"/>
      <c r="BR201" s="15"/>
      <c r="BS201" s="15"/>
      <c r="BT201" s="15"/>
      <c r="BU201" s="118"/>
      <c r="BV201" s="15"/>
      <c r="BW201" s="15"/>
      <c r="BX201" s="118"/>
      <c r="BY201" s="15"/>
      <c r="BZ201" s="15"/>
      <c r="CA201" s="118"/>
      <c r="CB201" s="15"/>
      <c r="CC201" s="15"/>
      <c r="CD201" s="15"/>
      <c r="CE201" s="118"/>
      <c r="CF201" s="15"/>
      <c r="CG201" s="15"/>
      <c r="CH201" s="118"/>
      <c r="CI201" s="15"/>
      <c r="CJ201" s="15"/>
      <c r="CK201" s="15"/>
      <c r="CL201" s="118"/>
      <c r="CM201" s="15"/>
      <c r="CN201" s="15"/>
      <c r="CO201" s="118"/>
      <c r="CP201" s="15"/>
      <c r="CQ201" s="15"/>
      <c r="CR201" s="15"/>
      <c r="CS201" s="118"/>
      <c r="CT201" s="15"/>
      <c r="CU201" s="15"/>
      <c r="CV201" s="118"/>
      <c r="CW201" s="15"/>
      <c r="CX201" s="15"/>
    </row>
    <row r="202" spans="2:102" s="3" customFormat="1" x14ac:dyDescent="0.3">
      <c r="B202" s="12"/>
      <c r="C202" s="15"/>
      <c r="D202" s="15"/>
      <c r="E202" s="12"/>
      <c r="F202" s="15"/>
      <c r="G202" s="15"/>
      <c r="H202" s="118"/>
      <c r="I202" s="15"/>
      <c r="J202" s="15"/>
      <c r="K202" s="15"/>
      <c r="L202" s="118"/>
      <c r="M202" s="15"/>
      <c r="N202" s="15"/>
      <c r="O202" s="118"/>
      <c r="P202" s="15"/>
      <c r="Q202" s="15"/>
      <c r="R202" s="15"/>
      <c r="S202" s="118"/>
      <c r="T202" s="15"/>
      <c r="U202" s="15"/>
      <c r="V202" s="118"/>
      <c r="W202" s="15"/>
      <c r="X202" s="15"/>
      <c r="Y202" s="118"/>
      <c r="Z202" s="15"/>
      <c r="AA202" s="15"/>
      <c r="AB202" s="15"/>
      <c r="AC202" s="118"/>
      <c r="AD202" s="15"/>
      <c r="AE202" s="15"/>
      <c r="AF202" s="118"/>
      <c r="AG202" s="15"/>
      <c r="AH202" s="15"/>
      <c r="AI202" s="15"/>
      <c r="AJ202" s="118"/>
      <c r="AK202" s="15"/>
      <c r="AL202" s="15"/>
      <c r="AM202" s="118"/>
      <c r="AN202" s="15"/>
      <c r="AO202" s="15"/>
      <c r="AP202" s="15"/>
      <c r="AQ202" s="118"/>
      <c r="AR202" s="15"/>
      <c r="AS202" s="15"/>
      <c r="AT202" s="118"/>
      <c r="AU202" s="15"/>
      <c r="AV202" s="15"/>
      <c r="AW202" s="118"/>
      <c r="AX202" s="15"/>
      <c r="AY202" s="15"/>
      <c r="AZ202" s="118"/>
      <c r="BA202" s="15"/>
      <c r="BB202" s="15"/>
      <c r="BC202" s="118"/>
      <c r="BD202" s="15"/>
      <c r="BE202" s="15"/>
      <c r="BF202" s="15"/>
      <c r="BG202" s="118"/>
      <c r="BH202" s="15"/>
      <c r="BI202" s="15"/>
      <c r="BJ202" s="118"/>
      <c r="BK202" s="15"/>
      <c r="BL202" s="15"/>
      <c r="BM202" s="15"/>
      <c r="BN202" s="118"/>
      <c r="BO202" s="15"/>
      <c r="BP202" s="15"/>
      <c r="BQ202" s="118"/>
      <c r="BR202" s="15"/>
      <c r="BS202" s="15"/>
      <c r="BT202" s="15"/>
      <c r="BU202" s="118"/>
      <c r="BV202" s="15"/>
      <c r="BW202" s="15"/>
      <c r="BX202" s="118"/>
      <c r="BY202" s="15"/>
      <c r="BZ202" s="15"/>
      <c r="CA202" s="118"/>
      <c r="CB202" s="15"/>
      <c r="CC202" s="15"/>
      <c r="CD202" s="15"/>
      <c r="CE202" s="118"/>
      <c r="CF202" s="15"/>
      <c r="CG202" s="15"/>
      <c r="CH202" s="118"/>
      <c r="CI202" s="15"/>
      <c r="CJ202" s="15"/>
      <c r="CK202" s="15"/>
      <c r="CL202" s="118"/>
      <c r="CM202" s="15"/>
      <c r="CN202" s="15"/>
      <c r="CO202" s="118"/>
      <c r="CP202" s="15"/>
      <c r="CQ202" s="15"/>
      <c r="CR202" s="15"/>
      <c r="CS202" s="118"/>
      <c r="CT202" s="15"/>
      <c r="CU202" s="15"/>
      <c r="CV202" s="118"/>
      <c r="CW202" s="15"/>
      <c r="CX202" s="15"/>
    </row>
    <row r="203" spans="2:102" s="3" customFormat="1" x14ac:dyDescent="0.3">
      <c r="B203" s="12"/>
      <c r="C203" s="15"/>
      <c r="D203" s="15"/>
      <c r="E203" s="12"/>
      <c r="F203" s="15"/>
      <c r="G203" s="15"/>
      <c r="H203" s="118"/>
      <c r="I203" s="15"/>
      <c r="J203" s="15"/>
      <c r="K203" s="15"/>
      <c r="L203" s="118"/>
      <c r="M203" s="15"/>
      <c r="N203" s="15"/>
      <c r="O203" s="118"/>
      <c r="P203" s="15"/>
      <c r="Q203" s="15"/>
      <c r="R203" s="15"/>
      <c r="S203" s="118"/>
      <c r="T203" s="15"/>
      <c r="U203" s="15"/>
      <c r="V203" s="118"/>
      <c r="W203" s="15"/>
      <c r="X203" s="15"/>
      <c r="Y203" s="118"/>
      <c r="Z203" s="15"/>
      <c r="AA203" s="15"/>
      <c r="AB203" s="15"/>
      <c r="AC203" s="118"/>
      <c r="AD203" s="15"/>
      <c r="AE203" s="15"/>
      <c r="AF203" s="118"/>
      <c r="AG203" s="15"/>
      <c r="AH203" s="15"/>
      <c r="AI203" s="15"/>
      <c r="AJ203" s="118"/>
      <c r="AK203" s="15"/>
      <c r="AL203" s="15"/>
      <c r="AM203" s="118"/>
      <c r="AN203" s="15"/>
      <c r="AO203" s="15"/>
      <c r="AP203" s="15"/>
      <c r="AQ203" s="118"/>
      <c r="AR203" s="15"/>
      <c r="AS203" s="15"/>
      <c r="AT203" s="118"/>
      <c r="AU203" s="15"/>
      <c r="AV203" s="15"/>
      <c r="AW203" s="118"/>
      <c r="AX203" s="15"/>
      <c r="AY203" s="15"/>
      <c r="AZ203" s="118"/>
      <c r="BA203" s="15"/>
      <c r="BB203" s="15"/>
      <c r="BC203" s="118"/>
      <c r="BD203" s="15"/>
      <c r="BE203" s="15"/>
      <c r="BF203" s="15"/>
      <c r="BG203" s="118"/>
      <c r="BH203" s="15"/>
      <c r="BI203" s="15"/>
      <c r="BJ203" s="118"/>
      <c r="BK203" s="15"/>
      <c r="BL203" s="15"/>
      <c r="BM203" s="15"/>
      <c r="BN203" s="118"/>
      <c r="BO203" s="15"/>
      <c r="BP203" s="15"/>
      <c r="BQ203" s="118"/>
      <c r="BR203" s="15"/>
      <c r="BS203" s="15"/>
      <c r="BT203" s="15"/>
      <c r="BU203" s="118"/>
      <c r="BV203" s="15"/>
      <c r="BW203" s="15"/>
      <c r="BX203" s="118"/>
      <c r="BY203" s="15"/>
      <c r="BZ203" s="15"/>
      <c r="CA203" s="118"/>
      <c r="CB203" s="15"/>
      <c r="CC203" s="15"/>
      <c r="CD203" s="15"/>
      <c r="CE203" s="118"/>
      <c r="CF203" s="15"/>
      <c r="CG203" s="15"/>
      <c r="CH203" s="118"/>
      <c r="CI203" s="15"/>
      <c r="CJ203" s="15"/>
      <c r="CK203" s="15"/>
      <c r="CL203" s="118"/>
      <c r="CM203" s="15"/>
      <c r="CN203" s="15"/>
      <c r="CO203" s="118"/>
      <c r="CP203" s="15"/>
      <c r="CQ203" s="15"/>
      <c r="CR203" s="15"/>
      <c r="CS203" s="118"/>
      <c r="CT203" s="15"/>
      <c r="CU203" s="15"/>
      <c r="CV203" s="118"/>
      <c r="CW203" s="15"/>
      <c r="CX203" s="15"/>
    </row>
    <row r="204" spans="2:102" s="3" customFormat="1" x14ac:dyDescent="0.3">
      <c r="B204" s="12"/>
      <c r="C204" s="15"/>
      <c r="D204" s="15"/>
      <c r="E204" s="12"/>
      <c r="F204" s="15"/>
      <c r="G204" s="15"/>
      <c r="H204" s="118"/>
      <c r="I204" s="15"/>
      <c r="J204" s="15"/>
      <c r="K204" s="15"/>
      <c r="L204" s="118"/>
      <c r="M204" s="15"/>
      <c r="N204" s="15"/>
      <c r="O204" s="118"/>
      <c r="P204" s="15"/>
      <c r="Q204" s="15"/>
      <c r="R204" s="15"/>
      <c r="S204" s="118"/>
      <c r="T204" s="15"/>
      <c r="U204" s="15"/>
      <c r="V204" s="118"/>
      <c r="W204" s="15"/>
      <c r="X204" s="15"/>
      <c r="Y204" s="118"/>
      <c r="Z204" s="15"/>
      <c r="AA204" s="15"/>
      <c r="AB204" s="15"/>
      <c r="AC204" s="118"/>
      <c r="AD204" s="15"/>
      <c r="AE204" s="15"/>
      <c r="AF204" s="118"/>
      <c r="AG204" s="15"/>
      <c r="AH204" s="15"/>
      <c r="AI204" s="15"/>
      <c r="AJ204" s="118"/>
      <c r="AK204" s="15"/>
      <c r="AL204" s="15"/>
      <c r="AM204" s="118"/>
      <c r="AN204" s="15"/>
      <c r="AO204" s="15"/>
      <c r="AP204" s="15"/>
      <c r="AQ204" s="118"/>
      <c r="AR204" s="15"/>
      <c r="AS204" s="15"/>
      <c r="AT204" s="118"/>
      <c r="AU204" s="15"/>
      <c r="AV204" s="15"/>
      <c r="AW204" s="118"/>
      <c r="AX204" s="15"/>
      <c r="AY204" s="15"/>
      <c r="AZ204" s="118"/>
      <c r="BA204" s="15"/>
      <c r="BB204" s="15"/>
      <c r="BC204" s="118"/>
      <c r="BD204" s="15"/>
      <c r="BE204" s="15"/>
      <c r="BF204" s="15"/>
      <c r="BG204" s="118"/>
      <c r="BH204" s="15"/>
      <c r="BI204" s="15"/>
      <c r="BJ204" s="118"/>
      <c r="BK204" s="15"/>
      <c r="BL204" s="15"/>
      <c r="BM204" s="15"/>
      <c r="BN204" s="118"/>
      <c r="BO204" s="15"/>
      <c r="BP204" s="15"/>
      <c r="BQ204" s="118"/>
      <c r="BR204" s="15"/>
      <c r="BS204" s="15"/>
      <c r="BT204" s="15"/>
      <c r="BU204" s="118"/>
      <c r="BV204" s="15"/>
      <c r="BW204" s="15"/>
      <c r="BX204" s="118"/>
      <c r="BY204" s="15"/>
      <c r="BZ204" s="15"/>
      <c r="CA204" s="118"/>
      <c r="CB204" s="15"/>
      <c r="CC204" s="15"/>
      <c r="CD204" s="15"/>
      <c r="CE204" s="118"/>
      <c r="CF204" s="15"/>
      <c r="CG204" s="15"/>
      <c r="CH204" s="118"/>
      <c r="CI204" s="15"/>
      <c r="CJ204" s="15"/>
      <c r="CK204" s="15"/>
      <c r="CL204" s="118"/>
      <c r="CM204" s="15"/>
      <c r="CN204" s="15"/>
      <c r="CO204" s="118"/>
      <c r="CP204" s="15"/>
      <c r="CQ204" s="15"/>
      <c r="CR204" s="15"/>
      <c r="CS204" s="118"/>
      <c r="CT204" s="15"/>
      <c r="CU204" s="15"/>
      <c r="CV204" s="118"/>
      <c r="CW204" s="15"/>
      <c r="CX204" s="15"/>
    </row>
    <row r="205" spans="2:102" s="3" customFormat="1" x14ac:dyDescent="0.3">
      <c r="B205" s="12"/>
      <c r="C205" s="15"/>
      <c r="D205" s="15"/>
      <c r="E205" s="12"/>
      <c r="F205" s="15"/>
      <c r="G205" s="15"/>
      <c r="H205" s="118"/>
      <c r="I205" s="15"/>
      <c r="J205" s="15"/>
      <c r="K205" s="15"/>
      <c r="L205" s="118"/>
      <c r="M205" s="15"/>
      <c r="N205" s="15"/>
      <c r="O205" s="118"/>
      <c r="P205" s="15"/>
      <c r="Q205" s="15"/>
      <c r="R205" s="15"/>
      <c r="S205" s="118"/>
      <c r="T205" s="15"/>
      <c r="U205" s="15"/>
      <c r="V205" s="118"/>
      <c r="W205" s="15"/>
      <c r="X205" s="15"/>
      <c r="Y205" s="118"/>
      <c r="Z205" s="15"/>
      <c r="AA205" s="15"/>
      <c r="AB205" s="15"/>
      <c r="AC205" s="118"/>
      <c r="AD205" s="15"/>
      <c r="AE205" s="15"/>
      <c r="AF205" s="118"/>
      <c r="AG205" s="15"/>
      <c r="AH205" s="15"/>
      <c r="AI205" s="15"/>
      <c r="AJ205" s="118"/>
      <c r="AK205" s="15"/>
      <c r="AL205" s="15"/>
      <c r="AM205" s="118"/>
      <c r="AN205" s="15"/>
      <c r="AO205" s="15"/>
      <c r="AP205" s="15"/>
      <c r="AQ205" s="118"/>
      <c r="AR205" s="15"/>
      <c r="AS205" s="15"/>
      <c r="AT205" s="118"/>
      <c r="AU205" s="15"/>
      <c r="AV205" s="15"/>
      <c r="AW205" s="118"/>
      <c r="AX205" s="15"/>
      <c r="AY205" s="15"/>
      <c r="AZ205" s="118"/>
      <c r="BA205" s="15"/>
      <c r="BB205" s="15"/>
      <c r="BC205" s="118"/>
      <c r="BD205" s="15"/>
      <c r="BE205" s="15"/>
      <c r="BF205" s="15"/>
      <c r="BG205" s="118"/>
      <c r="BH205" s="15"/>
      <c r="BI205" s="15"/>
      <c r="BJ205" s="118"/>
      <c r="BK205" s="15"/>
      <c r="BL205" s="15"/>
      <c r="BM205" s="15"/>
      <c r="BN205" s="118"/>
      <c r="BO205" s="15"/>
      <c r="BP205" s="15"/>
      <c r="BQ205" s="118"/>
      <c r="BR205" s="15"/>
      <c r="BS205" s="15"/>
      <c r="BT205" s="15"/>
      <c r="BU205" s="118"/>
      <c r="BV205" s="15"/>
      <c r="BW205" s="15"/>
      <c r="BX205" s="118"/>
      <c r="BY205" s="15"/>
      <c r="BZ205" s="15"/>
      <c r="CA205" s="118"/>
      <c r="CB205" s="15"/>
      <c r="CC205" s="15"/>
      <c r="CD205" s="15"/>
      <c r="CE205" s="118"/>
      <c r="CF205" s="15"/>
      <c r="CG205" s="15"/>
      <c r="CH205" s="118"/>
      <c r="CI205" s="15"/>
      <c r="CJ205" s="15"/>
      <c r="CK205" s="15"/>
      <c r="CL205" s="118"/>
      <c r="CM205" s="15"/>
      <c r="CN205" s="15"/>
      <c r="CO205" s="118"/>
      <c r="CP205" s="15"/>
      <c r="CQ205" s="15"/>
      <c r="CR205" s="15"/>
      <c r="CS205" s="118"/>
      <c r="CT205" s="15"/>
      <c r="CU205" s="15"/>
      <c r="CV205" s="118"/>
      <c r="CW205" s="15"/>
      <c r="CX205" s="15"/>
    </row>
    <row r="206" spans="2:102" s="3" customFormat="1" x14ac:dyDescent="0.3">
      <c r="B206" s="12"/>
      <c r="C206" s="15"/>
      <c r="D206" s="15"/>
      <c r="E206" s="12"/>
      <c r="F206" s="15"/>
      <c r="G206" s="15"/>
      <c r="H206" s="118"/>
      <c r="I206" s="15"/>
      <c r="J206" s="15"/>
      <c r="K206" s="15"/>
      <c r="L206" s="118"/>
      <c r="M206" s="15"/>
      <c r="N206" s="15"/>
      <c r="O206" s="118"/>
      <c r="P206" s="15"/>
      <c r="Q206" s="15"/>
      <c r="R206" s="15"/>
      <c r="S206" s="118"/>
      <c r="T206" s="15"/>
      <c r="U206" s="15"/>
      <c r="V206" s="118"/>
      <c r="W206" s="15"/>
      <c r="X206" s="15"/>
      <c r="Y206" s="118"/>
      <c r="Z206" s="15"/>
      <c r="AA206" s="15"/>
      <c r="AB206" s="15"/>
      <c r="AC206" s="118"/>
      <c r="AD206" s="15"/>
      <c r="AE206" s="15"/>
      <c r="AF206" s="118"/>
      <c r="AG206" s="15"/>
      <c r="AH206" s="15"/>
      <c r="AI206" s="15"/>
      <c r="AJ206" s="118"/>
      <c r="AK206" s="15"/>
      <c r="AL206" s="15"/>
      <c r="AM206" s="118"/>
      <c r="AN206" s="15"/>
      <c r="AO206" s="15"/>
      <c r="AP206" s="15"/>
      <c r="AQ206" s="118"/>
      <c r="AR206" s="15"/>
      <c r="AS206" s="15"/>
      <c r="AT206" s="118"/>
      <c r="AU206" s="15"/>
      <c r="AV206" s="15"/>
      <c r="AW206" s="118"/>
      <c r="AX206" s="15"/>
      <c r="AY206" s="15"/>
      <c r="AZ206" s="118"/>
      <c r="BA206" s="15"/>
      <c r="BB206" s="15"/>
      <c r="BC206" s="118"/>
      <c r="BD206" s="15"/>
      <c r="BE206" s="15"/>
      <c r="BF206" s="15"/>
      <c r="BG206" s="118"/>
      <c r="BH206" s="15"/>
      <c r="BI206" s="15"/>
      <c r="BJ206" s="118"/>
      <c r="BK206" s="15"/>
      <c r="BL206" s="15"/>
      <c r="BM206" s="15"/>
      <c r="BN206" s="118"/>
      <c r="BO206" s="15"/>
      <c r="BP206" s="15"/>
      <c r="BQ206" s="118"/>
      <c r="BR206" s="15"/>
      <c r="BS206" s="15"/>
      <c r="BT206" s="15"/>
      <c r="BU206" s="118"/>
      <c r="BV206" s="15"/>
      <c r="BW206" s="15"/>
      <c r="BX206" s="118"/>
      <c r="BY206" s="15"/>
      <c r="BZ206" s="15"/>
      <c r="CA206" s="118"/>
      <c r="CB206" s="15"/>
      <c r="CC206" s="15"/>
      <c r="CD206" s="15"/>
      <c r="CE206" s="118"/>
      <c r="CF206" s="15"/>
      <c r="CG206" s="15"/>
      <c r="CH206" s="118"/>
      <c r="CI206" s="15"/>
      <c r="CJ206" s="15"/>
      <c r="CK206" s="15"/>
      <c r="CL206" s="118"/>
      <c r="CM206" s="15"/>
      <c r="CN206" s="15"/>
      <c r="CO206" s="118"/>
      <c r="CP206" s="15"/>
      <c r="CQ206" s="15"/>
      <c r="CR206" s="15"/>
      <c r="CS206" s="118"/>
      <c r="CT206" s="15"/>
      <c r="CU206" s="15"/>
      <c r="CV206" s="118"/>
      <c r="CW206" s="15"/>
      <c r="CX206" s="15"/>
    </row>
    <row r="207" spans="2:102" s="3" customFormat="1" x14ac:dyDescent="0.3">
      <c r="B207" s="12"/>
      <c r="C207" s="15"/>
      <c r="D207" s="15"/>
      <c r="E207" s="12"/>
      <c r="F207" s="15"/>
      <c r="G207" s="15"/>
      <c r="H207" s="118"/>
      <c r="I207" s="15"/>
      <c r="J207" s="15"/>
      <c r="K207" s="15"/>
      <c r="L207" s="118"/>
      <c r="M207" s="15"/>
      <c r="N207" s="15"/>
      <c r="O207" s="118"/>
      <c r="P207" s="15"/>
      <c r="Q207" s="15"/>
      <c r="R207" s="15"/>
      <c r="S207" s="118"/>
      <c r="T207" s="15"/>
      <c r="U207" s="15"/>
      <c r="V207" s="118"/>
      <c r="W207" s="15"/>
      <c r="X207" s="15"/>
      <c r="Y207" s="118"/>
      <c r="Z207" s="15"/>
      <c r="AA207" s="15"/>
      <c r="AB207" s="15"/>
      <c r="AC207" s="118"/>
      <c r="AD207" s="15"/>
      <c r="AE207" s="15"/>
      <c r="AF207" s="118"/>
      <c r="AG207" s="15"/>
      <c r="AH207" s="15"/>
      <c r="AI207" s="15"/>
      <c r="AJ207" s="118"/>
      <c r="AK207" s="15"/>
      <c r="AL207" s="15"/>
      <c r="AM207" s="118"/>
      <c r="AN207" s="15"/>
      <c r="AO207" s="15"/>
      <c r="AP207" s="15"/>
      <c r="AQ207" s="118"/>
      <c r="AR207" s="15"/>
      <c r="AS207" s="15"/>
      <c r="AT207" s="118"/>
      <c r="AU207" s="15"/>
      <c r="AV207" s="15"/>
      <c r="AW207" s="118"/>
      <c r="AX207" s="15"/>
      <c r="AY207" s="15"/>
      <c r="AZ207" s="118"/>
      <c r="BA207" s="15"/>
      <c r="BB207" s="15"/>
      <c r="BC207" s="118"/>
      <c r="BD207" s="15"/>
      <c r="BE207" s="15"/>
      <c r="BF207" s="15"/>
      <c r="BG207" s="118"/>
      <c r="BH207" s="15"/>
      <c r="BI207" s="15"/>
      <c r="BJ207" s="118"/>
      <c r="BK207" s="15"/>
      <c r="BL207" s="15"/>
      <c r="BM207" s="15"/>
      <c r="BN207" s="118"/>
      <c r="BO207" s="15"/>
      <c r="BP207" s="15"/>
      <c r="BQ207" s="118"/>
      <c r="BR207" s="15"/>
      <c r="BS207" s="15"/>
      <c r="BT207" s="15"/>
      <c r="BU207" s="118"/>
      <c r="BV207" s="15"/>
      <c r="BW207" s="15"/>
      <c r="BX207" s="118"/>
      <c r="BY207" s="15"/>
      <c r="BZ207" s="15"/>
      <c r="CA207" s="118"/>
      <c r="CB207" s="15"/>
      <c r="CC207" s="15"/>
      <c r="CD207" s="15"/>
      <c r="CE207" s="118"/>
      <c r="CF207" s="15"/>
      <c r="CG207" s="15"/>
      <c r="CH207" s="118"/>
      <c r="CI207" s="15"/>
      <c r="CJ207" s="15"/>
      <c r="CK207" s="15"/>
      <c r="CL207" s="118"/>
      <c r="CM207" s="15"/>
      <c r="CN207" s="15"/>
      <c r="CO207" s="118"/>
      <c r="CP207" s="15"/>
      <c r="CQ207" s="15"/>
      <c r="CR207" s="15"/>
      <c r="CS207" s="118"/>
      <c r="CT207" s="15"/>
      <c r="CU207" s="15"/>
      <c r="CV207" s="118"/>
      <c r="CW207" s="15"/>
      <c r="CX207" s="15"/>
    </row>
    <row r="208" spans="2:102" s="3" customFormat="1" x14ac:dyDescent="0.3">
      <c r="B208" s="12"/>
      <c r="C208" s="15"/>
      <c r="D208" s="15"/>
      <c r="E208" s="12"/>
      <c r="F208" s="15"/>
      <c r="G208" s="15"/>
      <c r="H208" s="118"/>
      <c r="I208" s="15"/>
      <c r="J208" s="15"/>
      <c r="K208" s="15"/>
      <c r="L208" s="118"/>
      <c r="M208" s="15"/>
      <c r="N208" s="15"/>
      <c r="O208" s="118"/>
      <c r="P208" s="15"/>
      <c r="Q208" s="15"/>
      <c r="R208" s="15"/>
      <c r="S208" s="118"/>
      <c r="T208" s="15"/>
      <c r="U208" s="15"/>
      <c r="V208" s="118"/>
      <c r="W208" s="15"/>
      <c r="X208" s="15"/>
      <c r="Y208" s="118"/>
      <c r="Z208" s="15"/>
      <c r="AA208" s="15"/>
      <c r="AB208" s="15"/>
      <c r="AC208" s="118"/>
      <c r="AD208" s="15"/>
      <c r="AE208" s="15"/>
      <c r="AF208" s="118"/>
      <c r="AG208" s="15"/>
      <c r="AH208" s="15"/>
      <c r="AI208" s="15"/>
      <c r="AJ208" s="118"/>
      <c r="AK208" s="15"/>
      <c r="AL208" s="15"/>
      <c r="AM208" s="118"/>
      <c r="AN208" s="15"/>
      <c r="AO208" s="15"/>
      <c r="AP208" s="15"/>
      <c r="AQ208" s="118"/>
      <c r="AR208" s="15"/>
      <c r="AS208" s="15"/>
      <c r="AT208" s="118"/>
      <c r="AU208" s="15"/>
      <c r="AV208" s="15"/>
      <c r="AW208" s="118"/>
      <c r="AX208" s="15"/>
      <c r="AY208" s="15"/>
      <c r="AZ208" s="118"/>
      <c r="BA208" s="15"/>
      <c r="BB208" s="15"/>
      <c r="BC208" s="118"/>
      <c r="BD208" s="15"/>
      <c r="BE208" s="15"/>
      <c r="BF208" s="15"/>
      <c r="BG208" s="118"/>
      <c r="BH208" s="15"/>
      <c r="BI208" s="15"/>
      <c r="BJ208" s="118"/>
      <c r="BK208" s="15"/>
      <c r="BL208" s="15"/>
      <c r="BM208" s="15"/>
      <c r="BN208" s="118"/>
      <c r="BO208" s="15"/>
      <c r="BP208" s="15"/>
      <c r="BQ208" s="118"/>
      <c r="BR208" s="15"/>
      <c r="BS208" s="15"/>
      <c r="BT208" s="15"/>
      <c r="BU208" s="118"/>
      <c r="BV208" s="15"/>
      <c r="BW208" s="15"/>
      <c r="BX208" s="118"/>
      <c r="BY208" s="15"/>
      <c r="BZ208" s="15"/>
      <c r="CA208" s="118"/>
      <c r="CB208" s="15"/>
      <c r="CC208" s="15"/>
      <c r="CD208" s="15"/>
      <c r="CE208" s="118"/>
      <c r="CF208" s="15"/>
      <c r="CG208" s="15"/>
      <c r="CH208" s="118"/>
      <c r="CI208" s="15"/>
      <c r="CJ208" s="15"/>
      <c r="CK208" s="15"/>
      <c r="CL208" s="118"/>
      <c r="CM208" s="15"/>
      <c r="CN208" s="15"/>
      <c r="CO208" s="118"/>
      <c r="CP208" s="15"/>
      <c r="CQ208" s="15"/>
      <c r="CR208" s="15"/>
      <c r="CS208" s="118"/>
      <c r="CT208" s="15"/>
      <c r="CU208" s="15"/>
      <c r="CV208" s="118"/>
      <c r="CW208" s="15"/>
      <c r="CX208" s="15"/>
    </row>
    <row r="209" spans="2:102" s="3" customFormat="1" x14ac:dyDescent="0.3">
      <c r="B209" s="12"/>
      <c r="C209" s="15"/>
      <c r="D209" s="15"/>
      <c r="E209" s="12"/>
      <c r="F209" s="15"/>
      <c r="G209" s="15"/>
      <c r="H209" s="118"/>
      <c r="I209" s="15"/>
      <c r="J209" s="15"/>
      <c r="K209" s="15"/>
      <c r="L209" s="118"/>
      <c r="M209" s="15"/>
      <c r="N209" s="15"/>
      <c r="O209" s="118"/>
      <c r="P209" s="15"/>
      <c r="Q209" s="15"/>
      <c r="R209" s="15"/>
      <c r="S209" s="118"/>
      <c r="T209" s="15"/>
      <c r="U209" s="15"/>
      <c r="V209" s="118"/>
      <c r="W209" s="15"/>
      <c r="X209" s="15"/>
      <c r="Y209" s="118"/>
      <c r="Z209" s="15"/>
      <c r="AA209" s="15"/>
      <c r="AB209" s="15"/>
      <c r="AC209" s="118"/>
      <c r="AD209" s="15"/>
      <c r="AE209" s="15"/>
      <c r="AF209" s="118"/>
      <c r="AG209" s="15"/>
      <c r="AH209" s="15"/>
      <c r="AI209" s="15"/>
      <c r="AJ209" s="118"/>
      <c r="AK209" s="15"/>
      <c r="AL209" s="15"/>
      <c r="AM209" s="118"/>
      <c r="AN209" s="15"/>
      <c r="AO209" s="15"/>
      <c r="AP209" s="15"/>
      <c r="AQ209" s="118"/>
      <c r="AR209" s="15"/>
      <c r="AS209" s="15"/>
      <c r="AT209" s="118"/>
      <c r="AU209" s="15"/>
      <c r="AV209" s="15"/>
      <c r="AW209" s="118"/>
      <c r="AX209" s="15"/>
      <c r="AY209" s="15"/>
      <c r="AZ209" s="118"/>
      <c r="BA209" s="15"/>
      <c r="BB209" s="15"/>
      <c r="BC209" s="118"/>
      <c r="BD209" s="15"/>
      <c r="BE209" s="15"/>
      <c r="BF209" s="15"/>
      <c r="BG209" s="118"/>
      <c r="BH209" s="15"/>
      <c r="BI209" s="15"/>
      <c r="BJ209" s="118"/>
      <c r="BK209" s="15"/>
      <c r="BL209" s="15"/>
      <c r="BM209" s="15"/>
      <c r="BN209" s="118"/>
      <c r="BO209" s="15"/>
      <c r="BP209" s="15"/>
      <c r="BQ209" s="118"/>
      <c r="BR209" s="15"/>
      <c r="BS209" s="15"/>
      <c r="BT209" s="15"/>
      <c r="BU209" s="118"/>
      <c r="BV209" s="15"/>
      <c r="BW209" s="15"/>
      <c r="BX209" s="118"/>
      <c r="BY209" s="15"/>
      <c r="BZ209" s="15"/>
      <c r="CA209" s="118"/>
      <c r="CB209" s="15"/>
      <c r="CC209" s="15"/>
      <c r="CD209" s="15"/>
      <c r="CE209" s="118"/>
      <c r="CF209" s="15"/>
      <c r="CG209" s="15"/>
      <c r="CH209" s="118"/>
      <c r="CI209" s="15"/>
      <c r="CJ209" s="15"/>
      <c r="CK209" s="15"/>
      <c r="CL209" s="118"/>
      <c r="CM209" s="15"/>
      <c r="CN209" s="15"/>
      <c r="CO209" s="118"/>
      <c r="CP209" s="15"/>
      <c r="CQ209" s="15"/>
      <c r="CR209" s="15"/>
      <c r="CS209" s="118"/>
      <c r="CT209" s="15"/>
      <c r="CU209" s="15"/>
      <c r="CV209" s="118"/>
      <c r="CW209" s="15"/>
      <c r="CX209" s="15"/>
    </row>
    <row r="210" spans="2:102" s="3" customFormat="1" x14ac:dyDescent="0.3">
      <c r="B210" s="12"/>
      <c r="C210" s="15"/>
      <c r="D210" s="15"/>
      <c r="E210" s="12"/>
      <c r="F210" s="15"/>
      <c r="G210" s="15"/>
      <c r="H210" s="118"/>
      <c r="I210" s="15"/>
      <c r="J210" s="15"/>
      <c r="K210" s="15"/>
      <c r="L210" s="118"/>
      <c r="M210" s="15"/>
      <c r="N210" s="15"/>
      <c r="O210" s="118"/>
      <c r="P210" s="15"/>
      <c r="Q210" s="15"/>
      <c r="R210" s="15"/>
      <c r="S210" s="118"/>
      <c r="T210" s="15"/>
      <c r="U210" s="15"/>
      <c r="V210" s="118"/>
      <c r="W210" s="15"/>
      <c r="X210" s="15"/>
      <c r="Y210" s="118"/>
      <c r="Z210" s="15"/>
      <c r="AA210" s="15"/>
      <c r="AB210" s="15"/>
      <c r="AC210" s="118"/>
      <c r="AD210" s="15"/>
      <c r="AE210" s="15"/>
      <c r="AF210" s="118"/>
      <c r="AG210" s="15"/>
      <c r="AH210" s="15"/>
      <c r="AI210" s="15"/>
      <c r="AJ210" s="118"/>
      <c r="AK210" s="15"/>
      <c r="AL210" s="15"/>
      <c r="AM210" s="118"/>
      <c r="AN210" s="15"/>
      <c r="AO210" s="15"/>
      <c r="AP210" s="15"/>
      <c r="AQ210" s="118"/>
      <c r="AR210" s="15"/>
      <c r="AS210" s="15"/>
      <c r="AT210" s="118"/>
      <c r="AU210" s="15"/>
      <c r="AV210" s="15"/>
      <c r="AW210" s="118"/>
      <c r="AX210" s="15"/>
      <c r="AY210" s="15"/>
      <c r="AZ210" s="118"/>
      <c r="BA210" s="15"/>
      <c r="BB210" s="15"/>
      <c r="BC210" s="118"/>
      <c r="BD210" s="15"/>
      <c r="BE210" s="15"/>
      <c r="BF210" s="15"/>
      <c r="BG210" s="118"/>
      <c r="BH210" s="15"/>
      <c r="BI210" s="15"/>
      <c r="BJ210" s="118"/>
      <c r="BK210" s="15"/>
      <c r="BL210" s="15"/>
      <c r="BM210" s="15"/>
      <c r="BN210" s="118"/>
      <c r="BO210" s="15"/>
      <c r="BP210" s="15"/>
      <c r="BQ210" s="118"/>
      <c r="BR210" s="15"/>
      <c r="BS210" s="15"/>
      <c r="BT210" s="15"/>
      <c r="BU210" s="118"/>
      <c r="BV210" s="15"/>
      <c r="BW210" s="15"/>
      <c r="BX210" s="118"/>
      <c r="BY210" s="15"/>
      <c r="BZ210" s="15"/>
      <c r="CA210" s="118"/>
      <c r="CB210" s="15"/>
      <c r="CC210" s="15"/>
      <c r="CD210" s="15"/>
      <c r="CE210" s="118"/>
      <c r="CF210" s="15"/>
      <c r="CG210" s="15"/>
      <c r="CH210" s="118"/>
      <c r="CI210" s="15"/>
      <c r="CJ210" s="15"/>
      <c r="CK210" s="15"/>
      <c r="CL210" s="118"/>
      <c r="CM210" s="15"/>
      <c r="CN210" s="15"/>
      <c r="CO210" s="118"/>
      <c r="CP210" s="15"/>
      <c r="CQ210" s="15"/>
      <c r="CR210" s="15"/>
      <c r="CS210" s="118"/>
      <c r="CT210" s="15"/>
      <c r="CU210" s="15"/>
      <c r="CV210" s="118"/>
      <c r="CW210" s="15"/>
      <c r="CX210" s="15"/>
    </row>
    <row r="211" spans="2:102" s="3" customFormat="1" x14ac:dyDescent="0.3">
      <c r="B211" s="12"/>
      <c r="C211" s="15"/>
      <c r="D211" s="15"/>
      <c r="E211" s="12"/>
      <c r="F211" s="15"/>
      <c r="G211" s="15"/>
      <c r="H211" s="118"/>
      <c r="I211" s="15"/>
      <c r="J211" s="15"/>
      <c r="K211" s="15"/>
      <c r="L211" s="118"/>
      <c r="M211" s="15"/>
      <c r="N211" s="15"/>
      <c r="O211" s="118"/>
      <c r="P211" s="15"/>
      <c r="Q211" s="15"/>
      <c r="R211" s="15"/>
      <c r="S211" s="118"/>
      <c r="T211" s="15"/>
      <c r="U211" s="15"/>
      <c r="V211" s="118"/>
      <c r="W211" s="15"/>
      <c r="X211" s="15"/>
      <c r="Y211" s="118"/>
      <c r="Z211" s="15"/>
      <c r="AA211" s="15"/>
      <c r="AB211" s="15"/>
      <c r="AC211" s="118"/>
      <c r="AD211" s="15"/>
      <c r="AE211" s="15"/>
      <c r="AF211" s="118"/>
      <c r="AG211" s="15"/>
      <c r="AH211" s="15"/>
      <c r="AI211" s="15"/>
      <c r="AJ211" s="118"/>
      <c r="AK211" s="15"/>
      <c r="AL211" s="15"/>
      <c r="AM211" s="118"/>
      <c r="AN211" s="15"/>
      <c r="AO211" s="15"/>
      <c r="AP211" s="15"/>
      <c r="AQ211" s="118"/>
      <c r="AR211" s="15"/>
      <c r="AS211" s="15"/>
      <c r="AT211" s="118"/>
      <c r="AU211" s="15"/>
      <c r="AV211" s="15"/>
      <c r="AW211" s="118"/>
      <c r="AX211" s="15"/>
      <c r="AY211" s="15"/>
      <c r="AZ211" s="118"/>
      <c r="BA211" s="15"/>
      <c r="BB211" s="15"/>
      <c r="BC211" s="118"/>
      <c r="BD211" s="15"/>
      <c r="BE211" s="15"/>
      <c r="BF211" s="15"/>
      <c r="BG211" s="118"/>
      <c r="BH211" s="15"/>
      <c r="BI211" s="15"/>
      <c r="BJ211" s="118"/>
      <c r="BK211" s="15"/>
      <c r="BL211" s="15"/>
      <c r="BM211" s="15"/>
      <c r="BN211" s="118"/>
      <c r="BO211" s="15"/>
      <c r="BP211" s="15"/>
      <c r="BQ211" s="118"/>
      <c r="BR211" s="15"/>
      <c r="BS211" s="15"/>
      <c r="BT211" s="15"/>
      <c r="BU211" s="118"/>
      <c r="BV211" s="15"/>
      <c r="BW211" s="15"/>
      <c r="BX211" s="118"/>
      <c r="BY211" s="15"/>
      <c r="BZ211" s="15"/>
      <c r="CA211" s="118"/>
      <c r="CB211" s="15"/>
      <c r="CC211" s="15"/>
      <c r="CD211" s="15"/>
      <c r="CE211" s="118"/>
      <c r="CF211" s="15"/>
      <c r="CG211" s="15"/>
      <c r="CH211" s="118"/>
      <c r="CI211" s="15"/>
      <c r="CJ211" s="15"/>
      <c r="CK211" s="15"/>
      <c r="CL211" s="118"/>
      <c r="CM211" s="15"/>
      <c r="CN211" s="15"/>
      <c r="CO211" s="118"/>
      <c r="CP211" s="15"/>
      <c r="CQ211" s="15"/>
      <c r="CR211" s="15"/>
      <c r="CS211" s="118"/>
      <c r="CT211" s="15"/>
      <c r="CU211" s="15"/>
      <c r="CV211" s="118"/>
      <c r="CW211" s="15"/>
      <c r="CX211" s="15"/>
    </row>
    <row r="212" spans="2:102" s="3" customFormat="1" x14ac:dyDescent="0.3">
      <c r="B212" s="12"/>
      <c r="C212" s="15"/>
      <c r="D212" s="15"/>
      <c r="E212" s="12"/>
      <c r="F212" s="15"/>
      <c r="G212" s="15"/>
      <c r="H212" s="118"/>
      <c r="I212" s="15"/>
      <c r="J212" s="15"/>
      <c r="K212" s="15"/>
      <c r="L212" s="118"/>
      <c r="M212" s="15"/>
      <c r="N212" s="15"/>
      <c r="O212" s="118"/>
      <c r="P212" s="15"/>
      <c r="Q212" s="15"/>
      <c r="R212" s="15"/>
      <c r="S212" s="118"/>
      <c r="T212" s="15"/>
      <c r="U212" s="15"/>
      <c r="V212" s="118"/>
      <c r="W212" s="15"/>
      <c r="X212" s="15"/>
      <c r="Y212" s="118"/>
      <c r="Z212" s="15"/>
      <c r="AA212" s="15"/>
      <c r="AB212" s="15"/>
      <c r="AC212" s="118"/>
      <c r="AD212" s="15"/>
      <c r="AE212" s="15"/>
      <c r="AF212" s="118"/>
      <c r="AG212" s="15"/>
      <c r="AH212" s="15"/>
      <c r="AI212" s="15"/>
      <c r="AJ212" s="118"/>
      <c r="AK212" s="15"/>
      <c r="AL212" s="15"/>
      <c r="AM212" s="118"/>
      <c r="AN212" s="15"/>
      <c r="AO212" s="15"/>
      <c r="AP212" s="15"/>
      <c r="AQ212" s="118"/>
      <c r="AR212" s="15"/>
      <c r="AS212" s="15"/>
      <c r="AT212" s="118"/>
      <c r="AU212" s="15"/>
      <c r="AV212" s="15"/>
      <c r="AW212" s="118"/>
      <c r="AX212" s="15"/>
      <c r="AY212" s="15"/>
      <c r="AZ212" s="118"/>
      <c r="BA212" s="15"/>
      <c r="BB212" s="15"/>
      <c r="BC212" s="118"/>
      <c r="BD212" s="15"/>
      <c r="BE212" s="15"/>
      <c r="BF212" s="15"/>
      <c r="BG212" s="118"/>
      <c r="BH212" s="15"/>
      <c r="BI212" s="15"/>
      <c r="BJ212" s="118"/>
      <c r="BK212" s="15"/>
      <c r="BL212" s="15"/>
      <c r="BM212" s="15"/>
      <c r="BN212" s="118"/>
      <c r="BO212" s="15"/>
      <c r="BP212" s="15"/>
      <c r="BQ212" s="118"/>
      <c r="BR212" s="15"/>
      <c r="BS212" s="15"/>
      <c r="BT212" s="15"/>
      <c r="BU212" s="118"/>
      <c r="BV212" s="15"/>
      <c r="BW212" s="15"/>
      <c r="BX212" s="118"/>
      <c r="BY212" s="15"/>
      <c r="BZ212" s="15"/>
      <c r="CA212" s="118"/>
      <c r="CB212" s="15"/>
      <c r="CC212" s="15"/>
      <c r="CD212" s="15"/>
      <c r="CE212" s="118"/>
      <c r="CF212" s="15"/>
      <c r="CG212" s="15"/>
      <c r="CH212" s="118"/>
      <c r="CI212" s="15"/>
      <c r="CJ212" s="15"/>
      <c r="CK212" s="15"/>
      <c r="CL212" s="118"/>
      <c r="CM212" s="15"/>
      <c r="CN212" s="15"/>
      <c r="CO212" s="118"/>
      <c r="CP212" s="15"/>
      <c r="CQ212" s="15"/>
      <c r="CR212" s="15"/>
      <c r="CS212" s="118"/>
      <c r="CT212" s="15"/>
      <c r="CU212" s="15"/>
      <c r="CV212" s="118"/>
      <c r="CW212" s="15"/>
      <c r="CX212" s="15"/>
    </row>
    <row r="213" spans="2:102" s="3" customFormat="1" x14ac:dyDescent="0.3">
      <c r="B213" s="12"/>
      <c r="C213" s="15"/>
      <c r="D213" s="15"/>
      <c r="E213" s="12"/>
      <c r="F213" s="15"/>
      <c r="G213" s="15"/>
      <c r="H213" s="118"/>
      <c r="I213" s="15"/>
      <c r="J213" s="15"/>
      <c r="K213" s="15"/>
      <c r="L213" s="118"/>
      <c r="M213" s="15"/>
      <c r="N213" s="15"/>
      <c r="O213" s="118"/>
      <c r="P213" s="15"/>
      <c r="Q213" s="15"/>
      <c r="R213" s="15"/>
      <c r="S213" s="118"/>
      <c r="T213" s="15"/>
      <c r="U213" s="15"/>
      <c r="V213" s="118"/>
      <c r="W213" s="15"/>
      <c r="X213" s="15"/>
      <c r="Y213" s="118"/>
      <c r="Z213" s="15"/>
      <c r="AA213" s="15"/>
      <c r="AB213" s="15"/>
      <c r="AC213" s="118"/>
      <c r="AD213" s="15"/>
      <c r="AE213" s="15"/>
      <c r="AF213" s="118"/>
      <c r="AG213" s="15"/>
      <c r="AH213" s="15"/>
      <c r="AI213" s="15"/>
      <c r="AJ213" s="118"/>
      <c r="AK213" s="15"/>
      <c r="AL213" s="15"/>
      <c r="AM213" s="118"/>
      <c r="AN213" s="15"/>
      <c r="AO213" s="15"/>
      <c r="AP213" s="15"/>
      <c r="AQ213" s="118"/>
      <c r="AR213" s="15"/>
      <c r="AS213" s="15"/>
      <c r="AT213" s="118"/>
      <c r="AU213" s="15"/>
      <c r="AV213" s="15"/>
      <c r="AW213" s="118"/>
      <c r="AX213" s="15"/>
      <c r="AY213" s="15"/>
      <c r="AZ213" s="118"/>
      <c r="BA213" s="15"/>
      <c r="BB213" s="15"/>
      <c r="BC213" s="118"/>
      <c r="BD213" s="15"/>
      <c r="BE213" s="15"/>
      <c r="BF213" s="15"/>
      <c r="BG213" s="118"/>
      <c r="BH213" s="15"/>
      <c r="BI213" s="15"/>
      <c r="BJ213" s="118"/>
      <c r="BK213" s="15"/>
      <c r="BL213" s="15"/>
      <c r="BM213" s="15"/>
      <c r="BN213" s="118"/>
      <c r="BO213" s="15"/>
      <c r="BP213" s="15"/>
      <c r="BQ213" s="118"/>
      <c r="BR213" s="15"/>
      <c r="BS213" s="15"/>
      <c r="BT213" s="15"/>
      <c r="BU213" s="118"/>
      <c r="BV213" s="15"/>
      <c r="BW213" s="15"/>
      <c r="BX213" s="118"/>
      <c r="BY213" s="15"/>
      <c r="BZ213" s="15"/>
      <c r="CA213" s="118"/>
      <c r="CB213" s="15"/>
      <c r="CC213" s="15"/>
      <c r="CD213" s="15"/>
      <c r="CE213" s="118"/>
      <c r="CF213" s="15"/>
      <c r="CG213" s="15"/>
      <c r="CH213" s="118"/>
      <c r="CI213" s="15"/>
      <c r="CJ213" s="15"/>
      <c r="CK213" s="15"/>
      <c r="CL213" s="118"/>
      <c r="CM213" s="15"/>
      <c r="CN213" s="15"/>
      <c r="CO213" s="118"/>
      <c r="CP213" s="15"/>
      <c r="CQ213" s="15"/>
      <c r="CR213" s="15"/>
      <c r="CS213" s="118"/>
      <c r="CT213" s="15"/>
      <c r="CU213" s="15"/>
      <c r="CV213" s="118"/>
      <c r="CW213" s="15"/>
      <c r="CX213" s="15"/>
    </row>
    <row r="214" spans="2:102" s="3" customFormat="1" x14ac:dyDescent="0.3">
      <c r="B214" s="12"/>
      <c r="C214" s="15"/>
      <c r="D214" s="15"/>
      <c r="E214" s="12"/>
      <c r="F214" s="15"/>
      <c r="G214" s="15"/>
      <c r="H214" s="118"/>
      <c r="I214" s="15"/>
      <c r="J214" s="15"/>
      <c r="K214" s="15"/>
      <c r="L214" s="118"/>
      <c r="M214" s="15"/>
      <c r="N214" s="15"/>
      <c r="O214" s="118"/>
      <c r="P214" s="15"/>
      <c r="Q214" s="15"/>
      <c r="R214" s="15"/>
      <c r="S214" s="118"/>
      <c r="T214" s="15"/>
      <c r="U214" s="15"/>
      <c r="V214" s="118"/>
      <c r="W214" s="15"/>
      <c r="X214" s="15"/>
      <c r="Y214" s="118"/>
      <c r="Z214" s="15"/>
      <c r="AA214" s="15"/>
      <c r="AB214" s="15"/>
      <c r="AC214" s="118"/>
      <c r="AD214" s="15"/>
      <c r="AE214" s="15"/>
      <c r="AF214" s="118"/>
      <c r="AG214" s="15"/>
      <c r="AH214" s="15"/>
      <c r="AI214" s="15"/>
      <c r="AJ214" s="118"/>
      <c r="AK214" s="15"/>
      <c r="AL214" s="15"/>
      <c r="AM214" s="118"/>
      <c r="AN214" s="15"/>
      <c r="AO214" s="15"/>
      <c r="AP214" s="15"/>
      <c r="AQ214" s="118"/>
      <c r="AR214" s="15"/>
      <c r="AS214" s="15"/>
      <c r="AT214" s="118"/>
      <c r="AU214" s="15"/>
      <c r="AV214" s="15"/>
      <c r="AW214" s="118"/>
      <c r="AX214" s="15"/>
      <c r="AY214" s="15"/>
      <c r="AZ214" s="118"/>
      <c r="BA214" s="15"/>
      <c r="BB214" s="15"/>
      <c r="BC214" s="118"/>
      <c r="BD214" s="15"/>
      <c r="BE214" s="15"/>
      <c r="BF214" s="15"/>
      <c r="BG214" s="118"/>
      <c r="BH214" s="15"/>
      <c r="BI214" s="15"/>
      <c r="BJ214" s="118"/>
      <c r="BK214" s="15"/>
      <c r="BL214" s="15"/>
      <c r="BM214" s="15"/>
      <c r="BN214" s="118"/>
      <c r="BO214" s="15"/>
      <c r="BP214" s="15"/>
      <c r="BQ214" s="118"/>
      <c r="BR214" s="15"/>
      <c r="BS214" s="15"/>
      <c r="BT214" s="15"/>
      <c r="BU214" s="118"/>
      <c r="BV214" s="15"/>
      <c r="BW214" s="15"/>
      <c r="BX214" s="118"/>
      <c r="BY214" s="15"/>
      <c r="BZ214" s="15"/>
      <c r="CA214" s="118"/>
      <c r="CB214" s="15"/>
      <c r="CC214" s="15"/>
      <c r="CD214" s="15"/>
      <c r="CE214" s="118"/>
      <c r="CF214" s="15"/>
      <c r="CG214" s="15"/>
      <c r="CH214" s="118"/>
      <c r="CI214" s="15"/>
      <c r="CJ214" s="15"/>
      <c r="CK214" s="15"/>
      <c r="CL214" s="118"/>
      <c r="CM214" s="15"/>
      <c r="CN214" s="15"/>
      <c r="CO214" s="118"/>
      <c r="CP214" s="15"/>
      <c r="CQ214" s="15"/>
      <c r="CR214" s="15"/>
      <c r="CS214" s="118"/>
      <c r="CT214" s="15"/>
      <c r="CU214" s="15"/>
      <c r="CV214" s="118"/>
      <c r="CW214" s="15"/>
      <c r="CX214" s="15"/>
    </row>
    <row r="215" spans="2:102" s="3" customFormat="1" x14ac:dyDescent="0.3">
      <c r="B215" s="12"/>
      <c r="C215" s="15"/>
      <c r="D215" s="15"/>
      <c r="E215" s="12"/>
      <c r="F215" s="15"/>
      <c r="G215" s="15"/>
      <c r="H215" s="118"/>
      <c r="I215" s="15"/>
      <c r="J215" s="15"/>
      <c r="K215" s="15"/>
      <c r="L215" s="118"/>
      <c r="M215" s="15"/>
      <c r="N215" s="15"/>
      <c r="O215" s="118"/>
      <c r="P215" s="15"/>
      <c r="Q215" s="15"/>
      <c r="R215" s="15"/>
      <c r="S215" s="118"/>
      <c r="T215" s="15"/>
      <c r="U215" s="15"/>
      <c r="V215" s="118"/>
      <c r="W215" s="15"/>
      <c r="X215" s="15"/>
      <c r="Y215" s="118"/>
      <c r="Z215" s="15"/>
      <c r="AA215" s="15"/>
      <c r="AB215" s="15"/>
      <c r="AC215" s="118"/>
      <c r="AD215" s="15"/>
      <c r="AE215" s="15"/>
      <c r="AF215" s="118"/>
      <c r="AG215" s="15"/>
      <c r="AH215" s="15"/>
      <c r="AI215" s="15"/>
      <c r="AJ215" s="118"/>
      <c r="AK215" s="15"/>
      <c r="AL215" s="15"/>
      <c r="AM215" s="118"/>
      <c r="AN215" s="15"/>
      <c r="AO215" s="15"/>
      <c r="AP215" s="15"/>
      <c r="AQ215" s="118"/>
      <c r="AR215" s="15"/>
      <c r="AS215" s="15"/>
      <c r="AT215" s="118"/>
      <c r="AU215" s="15"/>
      <c r="AV215" s="15"/>
      <c r="AW215" s="118"/>
      <c r="AX215" s="15"/>
      <c r="AY215" s="15"/>
      <c r="AZ215" s="118"/>
      <c r="BA215" s="15"/>
      <c r="BB215" s="15"/>
      <c r="BC215" s="118"/>
      <c r="BD215" s="15"/>
      <c r="BE215" s="15"/>
      <c r="BF215" s="15"/>
      <c r="BG215" s="118"/>
      <c r="BH215" s="15"/>
      <c r="BI215" s="15"/>
      <c r="BJ215" s="118"/>
      <c r="BK215" s="15"/>
      <c r="BL215" s="15"/>
      <c r="BM215" s="15"/>
      <c r="BN215" s="118"/>
      <c r="BO215" s="15"/>
      <c r="BP215" s="15"/>
      <c r="BQ215" s="118"/>
      <c r="BR215" s="15"/>
      <c r="BS215" s="15"/>
      <c r="BT215" s="15"/>
      <c r="BU215" s="118"/>
      <c r="BV215" s="15"/>
      <c r="BW215" s="15"/>
      <c r="BX215" s="118"/>
      <c r="BY215" s="15"/>
      <c r="BZ215" s="15"/>
      <c r="CA215" s="118"/>
      <c r="CB215" s="15"/>
      <c r="CC215" s="15"/>
      <c r="CD215" s="15"/>
      <c r="CE215" s="118"/>
      <c r="CF215" s="15"/>
      <c r="CG215" s="15"/>
      <c r="CH215" s="118"/>
      <c r="CI215" s="15"/>
      <c r="CJ215" s="15"/>
      <c r="CK215" s="15"/>
      <c r="CL215" s="118"/>
      <c r="CM215" s="15"/>
      <c r="CN215" s="15"/>
      <c r="CO215" s="118"/>
      <c r="CP215" s="15"/>
      <c r="CQ215" s="15"/>
      <c r="CR215" s="15"/>
      <c r="CS215" s="118"/>
      <c r="CT215" s="15"/>
      <c r="CU215" s="15"/>
      <c r="CV215" s="118"/>
      <c r="CW215" s="15"/>
      <c r="CX215" s="15"/>
    </row>
    <row r="216" spans="2:102" s="3" customFormat="1" x14ac:dyDescent="0.3">
      <c r="B216" s="12"/>
      <c r="C216" s="15"/>
      <c r="D216" s="15"/>
      <c r="E216" s="12"/>
      <c r="F216" s="15"/>
      <c r="G216" s="15"/>
      <c r="H216" s="118"/>
      <c r="I216" s="15"/>
      <c r="J216" s="15"/>
      <c r="K216" s="15"/>
      <c r="L216" s="118"/>
      <c r="M216" s="15"/>
      <c r="N216" s="15"/>
      <c r="O216" s="118"/>
      <c r="P216" s="15"/>
      <c r="Q216" s="15"/>
      <c r="R216" s="15"/>
      <c r="S216" s="118"/>
      <c r="T216" s="15"/>
      <c r="U216" s="15"/>
      <c r="V216" s="118"/>
      <c r="W216" s="15"/>
      <c r="X216" s="15"/>
      <c r="Y216" s="118"/>
      <c r="Z216" s="15"/>
      <c r="AA216" s="15"/>
      <c r="AB216" s="15"/>
      <c r="AC216" s="118"/>
      <c r="AD216" s="15"/>
      <c r="AE216" s="15"/>
      <c r="AF216" s="118"/>
      <c r="AG216" s="15"/>
      <c r="AH216" s="15"/>
      <c r="AI216" s="15"/>
      <c r="AJ216" s="118"/>
      <c r="AK216" s="15"/>
      <c r="AL216" s="15"/>
      <c r="AM216" s="118"/>
      <c r="AN216" s="15"/>
      <c r="AO216" s="15"/>
      <c r="AP216" s="15"/>
      <c r="AQ216" s="118"/>
      <c r="AR216" s="15"/>
      <c r="AS216" s="15"/>
      <c r="AT216" s="118"/>
      <c r="AU216" s="15"/>
      <c r="AV216" s="15"/>
      <c r="AW216" s="118"/>
      <c r="AX216" s="15"/>
      <c r="AY216" s="15"/>
      <c r="AZ216" s="118"/>
      <c r="BA216" s="15"/>
      <c r="BB216" s="15"/>
      <c r="BC216" s="118"/>
      <c r="BD216" s="15"/>
      <c r="BE216" s="15"/>
      <c r="BF216" s="15"/>
      <c r="BG216" s="118"/>
      <c r="BH216" s="15"/>
      <c r="BI216" s="15"/>
      <c r="BJ216" s="118"/>
      <c r="BK216" s="15"/>
      <c r="BL216" s="15"/>
      <c r="BM216" s="15"/>
      <c r="BN216" s="118"/>
      <c r="BO216" s="15"/>
      <c r="BP216" s="15"/>
      <c r="BQ216" s="118"/>
      <c r="BR216" s="15"/>
      <c r="BS216" s="15"/>
      <c r="BT216" s="15"/>
      <c r="BU216" s="118"/>
      <c r="BV216" s="15"/>
      <c r="BW216" s="15"/>
      <c r="BX216" s="118"/>
      <c r="BY216" s="15"/>
      <c r="BZ216" s="15"/>
      <c r="CA216" s="118"/>
      <c r="CB216" s="15"/>
      <c r="CC216" s="15"/>
      <c r="CD216" s="15"/>
      <c r="CE216" s="118"/>
      <c r="CF216" s="15"/>
      <c r="CG216" s="15"/>
      <c r="CH216" s="118"/>
      <c r="CI216" s="15"/>
      <c r="CJ216" s="15"/>
      <c r="CK216" s="15"/>
      <c r="CL216" s="118"/>
      <c r="CM216" s="15"/>
      <c r="CN216" s="15"/>
      <c r="CO216" s="118"/>
      <c r="CP216" s="15"/>
      <c r="CQ216" s="15"/>
      <c r="CR216" s="15"/>
      <c r="CS216" s="118"/>
      <c r="CT216" s="15"/>
      <c r="CU216" s="15"/>
      <c r="CV216" s="118"/>
      <c r="CW216" s="15"/>
      <c r="CX216" s="15"/>
    </row>
    <row r="217" spans="2:102" s="3" customFormat="1" x14ac:dyDescent="0.3">
      <c r="B217" s="12"/>
      <c r="C217" s="15"/>
      <c r="D217" s="15"/>
      <c r="E217" s="12"/>
      <c r="F217" s="15"/>
      <c r="G217" s="15"/>
      <c r="H217" s="118"/>
      <c r="I217" s="15"/>
      <c r="J217" s="15"/>
      <c r="K217" s="15"/>
      <c r="L217" s="118"/>
      <c r="M217" s="15"/>
      <c r="N217" s="15"/>
      <c r="O217" s="118"/>
      <c r="P217" s="15"/>
      <c r="Q217" s="15"/>
      <c r="R217" s="15"/>
      <c r="S217" s="118"/>
      <c r="T217" s="15"/>
      <c r="U217" s="15"/>
      <c r="V217" s="118"/>
      <c r="W217" s="15"/>
      <c r="X217" s="15"/>
      <c r="Y217" s="118"/>
      <c r="Z217" s="15"/>
      <c r="AA217" s="15"/>
      <c r="AB217" s="15"/>
      <c r="AC217" s="118"/>
      <c r="AD217" s="15"/>
      <c r="AE217" s="15"/>
      <c r="AF217" s="118"/>
      <c r="AG217" s="15"/>
      <c r="AH217" s="15"/>
      <c r="AI217" s="15"/>
      <c r="AJ217" s="118"/>
      <c r="AK217" s="15"/>
      <c r="AL217" s="15"/>
      <c r="AM217" s="118"/>
      <c r="AN217" s="15"/>
      <c r="AO217" s="15"/>
      <c r="AP217" s="15"/>
      <c r="AQ217" s="118"/>
      <c r="AR217" s="15"/>
      <c r="AS217" s="15"/>
      <c r="AT217" s="118"/>
      <c r="AU217" s="15"/>
      <c r="AV217" s="15"/>
      <c r="AW217" s="118"/>
      <c r="AX217" s="15"/>
      <c r="AY217" s="15"/>
      <c r="AZ217" s="118"/>
      <c r="BA217" s="15"/>
      <c r="BB217" s="15"/>
      <c r="BC217" s="118"/>
      <c r="BD217" s="15"/>
      <c r="BE217" s="15"/>
      <c r="BF217" s="15"/>
      <c r="BG217" s="118"/>
      <c r="BH217" s="15"/>
      <c r="BI217" s="15"/>
      <c r="BJ217" s="118"/>
      <c r="BK217" s="15"/>
      <c r="BL217" s="15"/>
      <c r="BM217" s="15"/>
      <c r="BN217" s="118"/>
      <c r="BO217" s="15"/>
      <c r="BP217" s="15"/>
      <c r="BQ217" s="118"/>
      <c r="BR217" s="15"/>
      <c r="BS217" s="15"/>
      <c r="BT217" s="15"/>
      <c r="BU217" s="118"/>
      <c r="BV217" s="15"/>
      <c r="BW217" s="15"/>
      <c r="BX217" s="118"/>
      <c r="BY217" s="15"/>
      <c r="BZ217" s="15"/>
      <c r="CA217" s="118"/>
      <c r="CB217" s="15"/>
      <c r="CC217" s="15"/>
      <c r="CD217" s="15"/>
      <c r="CE217" s="118"/>
      <c r="CF217" s="15"/>
      <c r="CG217" s="15"/>
      <c r="CH217" s="118"/>
      <c r="CI217" s="15"/>
      <c r="CJ217" s="15"/>
      <c r="CK217" s="15"/>
      <c r="CL217" s="118"/>
      <c r="CM217" s="15"/>
      <c r="CN217" s="15"/>
      <c r="CO217" s="118"/>
      <c r="CP217" s="15"/>
      <c r="CQ217" s="15"/>
      <c r="CR217" s="15"/>
      <c r="CS217" s="118"/>
      <c r="CT217" s="15"/>
      <c r="CU217" s="15"/>
      <c r="CV217" s="118"/>
      <c r="CW217" s="15"/>
      <c r="CX217" s="15"/>
    </row>
    <row r="218" spans="2:102" s="3" customFormat="1" x14ac:dyDescent="0.3">
      <c r="B218" s="12"/>
      <c r="C218" s="15"/>
      <c r="D218" s="15"/>
      <c r="E218" s="12"/>
      <c r="F218" s="15"/>
      <c r="G218" s="15"/>
      <c r="H218" s="118"/>
      <c r="I218" s="15"/>
      <c r="J218" s="15"/>
      <c r="K218" s="15"/>
      <c r="L218" s="118"/>
      <c r="M218" s="15"/>
      <c r="N218" s="15"/>
      <c r="O218" s="118"/>
      <c r="P218" s="15"/>
      <c r="Q218" s="15"/>
      <c r="R218" s="15"/>
      <c r="S218" s="118"/>
      <c r="T218" s="15"/>
      <c r="U218" s="15"/>
      <c r="V218" s="118"/>
      <c r="W218" s="15"/>
      <c r="X218" s="15"/>
      <c r="Y218" s="118"/>
      <c r="Z218" s="15"/>
      <c r="AA218" s="15"/>
      <c r="AB218" s="15"/>
      <c r="AC218" s="118"/>
      <c r="AD218" s="15"/>
      <c r="AE218" s="15"/>
      <c r="AF218" s="118"/>
      <c r="AG218" s="15"/>
      <c r="AH218" s="15"/>
      <c r="AI218" s="15"/>
      <c r="AJ218" s="118"/>
      <c r="AK218" s="15"/>
      <c r="AL218" s="15"/>
      <c r="AM218" s="118"/>
      <c r="AN218" s="15"/>
      <c r="AO218" s="15"/>
      <c r="AP218" s="15"/>
      <c r="AQ218" s="118"/>
      <c r="AR218" s="15"/>
      <c r="AS218" s="15"/>
      <c r="AT218" s="118"/>
      <c r="AU218" s="15"/>
      <c r="AV218" s="15"/>
      <c r="AW218" s="118"/>
      <c r="AX218" s="15"/>
      <c r="AY218" s="15"/>
      <c r="AZ218" s="118"/>
      <c r="BA218" s="15"/>
      <c r="BB218" s="15"/>
      <c r="BC218" s="118"/>
      <c r="BD218" s="15"/>
      <c r="BE218" s="15"/>
      <c r="BF218" s="15"/>
      <c r="BG218" s="118"/>
      <c r="BH218" s="15"/>
      <c r="BI218" s="15"/>
      <c r="BJ218" s="118"/>
      <c r="BK218" s="15"/>
      <c r="BL218" s="15"/>
      <c r="BM218" s="15"/>
      <c r="BN218" s="118"/>
      <c r="BO218" s="15"/>
      <c r="BP218" s="15"/>
      <c r="BQ218" s="118"/>
      <c r="BR218" s="15"/>
      <c r="BS218" s="15"/>
      <c r="BT218" s="15"/>
      <c r="BU218" s="118"/>
      <c r="BV218" s="15"/>
      <c r="BW218" s="15"/>
      <c r="BX218" s="118"/>
      <c r="BY218" s="15"/>
      <c r="BZ218" s="15"/>
      <c r="CA218" s="118"/>
      <c r="CB218" s="15"/>
      <c r="CC218" s="15"/>
      <c r="CD218" s="15"/>
      <c r="CE218" s="118"/>
      <c r="CF218" s="15"/>
      <c r="CG218" s="15"/>
      <c r="CH218" s="118"/>
      <c r="CI218" s="15"/>
      <c r="CJ218" s="15"/>
      <c r="CK218" s="15"/>
      <c r="CL218" s="118"/>
      <c r="CM218" s="15"/>
      <c r="CN218" s="15"/>
      <c r="CO218" s="118"/>
      <c r="CP218" s="15"/>
      <c r="CQ218" s="15"/>
      <c r="CR218" s="15"/>
      <c r="CS218" s="118"/>
      <c r="CT218" s="15"/>
      <c r="CU218" s="15"/>
      <c r="CV218" s="118"/>
      <c r="CW218" s="15"/>
      <c r="CX218" s="15"/>
    </row>
    <row r="219" spans="2:102" s="3" customFormat="1" x14ac:dyDescent="0.3">
      <c r="B219" s="12"/>
      <c r="C219" s="15"/>
      <c r="D219" s="15"/>
      <c r="E219" s="12"/>
      <c r="F219" s="15"/>
      <c r="G219" s="15"/>
      <c r="H219" s="118"/>
      <c r="I219" s="15"/>
      <c r="J219" s="15"/>
      <c r="K219" s="15"/>
      <c r="L219" s="118"/>
      <c r="M219" s="15"/>
      <c r="N219" s="15"/>
      <c r="O219" s="118"/>
      <c r="P219" s="15"/>
      <c r="Q219" s="15"/>
      <c r="R219" s="15"/>
      <c r="S219" s="118"/>
      <c r="T219" s="15"/>
      <c r="U219" s="15"/>
      <c r="V219" s="118"/>
      <c r="W219" s="15"/>
      <c r="X219" s="15"/>
      <c r="Y219" s="118"/>
      <c r="Z219" s="15"/>
      <c r="AA219" s="15"/>
      <c r="AB219" s="15"/>
      <c r="AC219" s="118"/>
      <c r="AD219" s="15"/>
      <c r="AE219" s="15"/>
      <c r="AF219" s="118"/>
      <c r="AG219" s="15"/>
      <c r="AH219" s="15"/>
      <c r="AI219" s="15"/>
      <c r="AJ219" s="118"/>
      <c r="AK219" s="15"/>
      <c r="AL219" s="15"/>
      <c r="AM219" s="118"/>
      <c r="AN219" s="15"/>
      <c r="AO219" s="15"/>
      <c r="AP219" s="15"/>
      <c r="AQ219" s="118"/>
      <c r="AR219" s="15"/>
      <c r="AS219" s="15"/>
      <c r="AT219" s="118"/>
      <c r="AU219" s="15"/>
      <c r="AV219" s="15"/>
      <c r="AW219" s="118"/>
      <c r="AX219" s="15"/>
      <c r="AY219" s="15"/>
      <c r="AZ219" s="118"/>
      <c r="BA219" s="15"/>
      <c r="BB219" s="15"/>
      <c r="BC219" s="118"/>
      <c r="BD219" s="15"/>
      <c r="BE219" s="15"/>
      <c r="BF219" s="15"/>
      <c r="BG219" s="118"/>
      <c r="BH219" s="15"/>
      <c r="BI219" s="15"/>
      <c r="BJ219" s="118"/>
      <c r="BK219" s="15"/>
      <c r="BL219" s="15"/>
      <c r="BM219" s="15"/>
      <c r="BN219" s="118"/>
      <c r="BO219" s="15"/>
      <c r="BP219" s="15"/>
      <c r="BQ219" s="118"/>
      <c r="BR219" s="15"/>
      <c r="BS219" s="15"/>
      <c r="BT219" s="15"/>
      <c r="BU219" s="118"/>
      <c r="BV219" s="15"/>
      <c r="BW219" s="15"/>
      <c r="BX219" s="118"/>
      <c r="BY219" s="15"/>
      <c r="BZ219" s="15"/>
      <c r="CA219" s="118"/>
      <c r="CB219" s="15"/>
      <c r="CC219" s="15"/>
      <c r="CD219" s="15"/>
      <c r="CE219" s="118"/>
      <c r="CF219" s="15"/>
      <c r="CG219" s="15"/>
      <c r="CH219" s="118"/>
      <c r="CI219" s="15"/>
      <c r="CJ219" s="15"/>
      <c r="CK219" s="15"/>
      <c r="CL219" s="118"/>
      <c r="CM219" s="15"/>
      <c r="CN219" s="15"/>
      <c r="CO219" s="118"/>
      <c r="CP219" s="15"/>
      <c r="CQ219" s="15"/>
      <c r="CR219" s="15"/>
      <c r="CS219" s="118"/>
      <c r="CT219" s="15"/>
      <c r="CU219" s="15"/>
      <c r="CV219" s="118"/>
      <c r="CW219" s="15"/>
      <c r="CX219" s="15"/>
    </row>
    <row r="220" spans="2:102" s="3" customFormat="1" x14ac:dyDescent="0.3">
      <c r="B220" s="12"/>
      <c r="C220" s="15"/>
      <c r="D220" s="15"/>
      <c r="E220" s="12"/>
      <c r="F220" s="15"/>
      <c r="G220" s="15"/>
      <c r="H220" s="118"/>
      <c r="I220" s="15"/>
      <c r="J220" s="15"/>
      <c r="K220" s="15"/>
      <c r="L220" s="118"/>
      <c r="M220" s="15"/>
      <c r="N220" s="15"/>
      <c r="O220" s="118"/>
      <c r="P220" s="15"/>
      <c r="Q220" s="15"/>
      <c r="R220" s="15"/>
      <c r="S220" s="118"/>
      <c r="T220" s="15"/>
      <c r="U220" s="15"/>
      <c r="V220" s="118"/>
      <c r="W220" s="15"/>
      <c r="X220" s="15"/>
      <c r="Y220" s="118"/>
      <c r="Z220" s="15"/>
      <c r="AA220" s="15"/>
      <c r="AB220" s="15"/>
      <c r="AC220" s="118"/>
      <c r="AD220" s="15"/>
      <c r="AE220" s="15"/>
      <c r="AF220" s="118"/>
      <c r="AG220" s="15"/>
      <c r="AH220" s="15"/>
      <c r="AI220" s="15"/>
      <c r="AJ220" s="118"/>
      <c r="AK220" s="15"/>
      <c r="AL220" s="15"/>
      <c r="AM220" s="118"/>
      <c r="AN220" s="15"/>
      <c r="AO220" s="15"/>
      <c r="AP220" s="15"/>
      <c r="AQ220" s="118"/>
      <c r="AR220" s="15"/>
      <c r="AS220" s="15"/>
      <c r="AT220" s="118"/>
      <c r="AU220" s="15"/>
      <c r="AV220" s="15"/>
      <c r="AW220" s="118"/>
      <c r="AX220" s="15"/>
      <c r="AY220" s="15"/>
      <c r="AZ220" s="118"/>
      <c r="BA220" s="15"/>
      <c r="BB220" s="15"/>
      <c r="BC220" s="118"/>
      <c r="BD220" s="15"/>
      <c r="BE220" s="15"/>
      <c r="BF220" s="15"/>
      <c r="BG220" s="118"/>
      <c r="BH220" s="15"/>
      <c r="BI220" s="15"/>
      <c r="BJ220" s="118"/>
      <c r="BK220" s="15"/>
      <c r="BL220" s="15"/>
      <c r="BM220" s="15"/>
      <c r="BN220" s="118"/>
      <c r="BO220" s="15"/>
      <c r="BP220" s="15"/>
      <c r="BQ220" s="118"/>
      <c r="BR220" s="15"/>
      <c r="BS220" s="15"/>
      <c r="BT220" s="15"/>
      <c r="BU220" s="118"/>
      <c r="BV220" s="15"/>
      <c r="BW220" s="15"/>
      <c r="BX220" s="118"/>
      <c r="BY220" s="15"/>
      <c r="BZ220" s="15"/>
      <c r="CA220" s="118"/>
      <c r="CB220" s="15"/>
      <c r="CC220" s="15"/>
      <c r="CD220" s="15"/>
      <c r="CE220" s="118"/>
      <c r="CF220" s="15"/>
      <c r="CG220" s="15"/>
      <c r="CH220" s="118"/>
      <c r="CI220" s="15"/>
      <c r="CJ220" s="15"/>
      <c r="CK220" s="15"/>
      <c r="CL220" s="118"/>
      <c r="CM220" s="15"/>
      <c r="CN220" s="15"/>
      <c r="CO220" s="118"/>
      <c r="CP220" s="15"/>
      <c r="CQ220" s="15"/>
      <c r="CR220" s="15"/>
      <c r="CS220" s="118"/>
      <c r="CT220" s="15"/>
      <c r="CU220" s="15"/>
      <c r="CV220" s="118"/>
      <c r="CW220" s="15"/>
      <c r="CX220" s="15"/>
    </row>
  </sheetData>
  <mergeCells count="1">
    <mergeCell ref="B2:CX2"/>
  </mergeCells>
  <conditionalFormatting sqref="C9">
    <cfRule type="colorScale" priority="5772">
      <colorScale>
        <cfvo type="min"/>
        <cfvo type="max"/>
        <color theme="0"/>
        <color theme="0"/>
      </colorScale>
    </cfRule>
    <cfRule type="expression" dxfId="11775" priority="5773">
      <formula>B9&lt;0</formula>
    </cfRule>
  </conditionalFormatting>
  <conditionalFormatting sqref="C9:C20">
    <cfRule type="expression" dxfId="11774" priority="5743">
      <formula>IF(C9="Validar","Rojo","Verde")</formula>
    </cfRule>
    <cfRule type="expression" priority="5745">
      <formula>#REF!</formula>
    </cfRule>
  </conditionalFormatting>
  <conditionalFormatting sqref="C10">
    <cfRule type="colorScale" priority="5749">
      <colorScale>
        <cfvo type="min"/>
        <cfvo type="max"/>
        <color theme="0"/>
        <color theme="0"/>
      </colorScale>
    </cfRule>
    <cfRule type="expression" dxfId="11773" priority="5750">
      <formula>B10&lt;0</formula>
    </cfRule>
  </conditionalFormatting>
  <conditionalFormatting sqref="C11:C14">
    <cfRule type="colorScale" priority="5770">
      <colorScale>
        <cfvo type="min"/>
        <cfvo type="max"/>
        <color theme="0"/>
        <color theme="0"/>
      </colorScale>
    </cfRule>
    <cfRule type="expression" dxfId="11772" priority="5771">
      <formula>B11&lt;0</formula>
    </cfRule>
  </conditionalFormatting>
  <conditionalFormatting sqref="C15">
    <cfRule type="colorScale" priority="5747">
      <colorScale>
        <cfvo type="min"/>
        <cfvo type="max"/>
        <color theme="0"/>
        <color theme="0"/>
      </colorScale>
    </cfRule>
    <cfRule type="expression" dxfId="11771" priority="5748">
      <formula>B15&lt;0</formula>
    </cfRule>
  </conditionalFormatting>
  <conditionalFormatting sqref="C16:C17">
    <cfRule type="colorScale" priority="5768">
      <colorScale>
        <cfvo type="min"/>
        <cfvo type="max"/>
        <color theme="0"/>
        <color theme="0"/>
      </colorScale>
    </cfRule>
    <cfRule type="expression" dxfId="11770" priority="5769">
      <formula>B16&lt;0</formula>
    </cfRule>
  </conditionalFormatting>
  <conditionalFormatting sqref="C18">
    <cfRule type="colorScale" priority="5744">
      <colorScale>
        <cfvo type="min"/>
        <cfvo type="max"/>
        <color theme="0"/>
        <color theme="0"/>
      </colorScale>
    </cfRule>
    <cfRule type="expression" dxfId="11769" priority="5746">
      <formula>B18&lt;0</formula>
    </cfRule>
  </conditionalFormatting>
  <conditionalFormatting sqref="C19:C20">
    <cfRule type="colorScale" priority="5766">
      <colorScale>
        <cfvo type="min"/>
        <cfvo type="max"/>
        <color theme="0"/>
        <color theme="0"/>
      </colorScale>
    </cfRule>
    <cfRule type="expression" dxfId="11768" priority="5767">
      <formula>B19&lt;0</formula>
    </cfRule>
  </conditionalFormatting>
  <conditionalFormatting sqref="C23">
    <cfRule type="colorScale" priority="5741">
      <colorScale>
        <cfvo type="min"/>
        <cfvo type="max"/>
        <color theme="0"/>
        <color theme="0"/>
      </colorScale>
    </cfRule>
    <cfRule type="expression" dxfId="11767" priority="5742">
      <formula>B23&lt;0</formula>
    </cfRule>
  </conditionalFormatting>
  <conditionalFormatting sqref="C23:C31">
    <cfRule type="expression" dxfId="11766" priority="5735">
      <formula>IF(C23="Validar","Rojo","Verde")</formula>
    </cfRule>
    <cfRule type="expression" priority="5737">
      <formula>#REF!</formula>
    </cfRule>
  </conditionalFormatting>
  <conditionalFormatting sqref="C24">
    <cfRule type="colorScale" priority="5764">
      <colorScale>
        <cfvo type="min"/>
        <cfvo type="max"/>
        <color theme="0"/>
        <color theme="0"/>
      </colorScale>
    </cfRule>
    <cfRule type="expression" dxfId="11765" priority="5765">
      <formula>B24&lt;0</formula>
    </cfRule>
  </conditionalFormatting>
  <conditionalFormatting sqref="C25">
    <cfRule type="colorScale" priority="5762">
      <colorScale>
        <cfvo type="min"/>
        <cfvo type="max"/>
        <color theme="0"/>
        <color theme="0"/>
      </colorScale>
    </cfRule>
    <cfRule type="expression" dxfId="11764" priority="5763">
      <formula>B25&lt;0</formula>
    </cfRule>
  </conditionalFormatting>
  <conditionalFormatting sqref="C26">
    <cfRule type="colorScale" priority="5739">
      <colorScale>
        <cfvo type="min"/>
        <cfvo type="max"/>
        <color theme="0"/>
        <color theme="0"/>
      </colorScale>
    </cfRule>
    <cfRule type="expression" dxfId="11763" priority="5740">
      <formula>B26&lt;0</formula>
    </cfRule>
  </conditionalFormatting>
  <conditionalFormatting sqref="C27">
    <cfRule type="colorScale" priority="5760">
      <colorScale>
        <cfvo type="min"/>
        <cfvo type="max"/>
        <color theme="0"/>
        <color theme="0"/>
      </colorScale>
    </cfRule>
    <cfRule type="expression" dxfId="11762" priority="5761">
      <formula>B27&lt;0</formula>
    </cfRule>
  </conditionalFormatting>
  <conditionalFormatting sqref="C28">
    <cfRule type="colorScale" priority="5758">
      <colorScale>
        <cfvo type="min"/>
        <cfvo type="max"/>
        <color theme="0"/>
        <color theme="0"/>
      </colorScale>
    </cfRule>
    <cfRule type="expression" dxfId="11761" priority="5759">
      <formula>B28&lt;0</formula>
    </cfRule>
  </conditionalFormatting>
  <conditionalFormatting sqref="C29">
    <cfRule type="colorScale" priority="5736">
      <colorScale>
        <cfvo type="min"/>
        <cfvo type="max"/>
        <color theme="0"/>
        <color theme="0"/>
      </colorScale>
    </cfRule>
    <cfRule type="expression" dxfId="11760" priority="5738">
      <formula>B29&lt;0</formula>
    </cfRule>
  </conditionalFormatting>
  <conditionalFormatting sqref="C30">
    <cfRule type="colorScale" priority="5756">
      <colorScale>
        <cfvo type="min"/>
        <cfvo type="max"/>
        <color theme="0"/>
        <color theme="0"/>
      </colorScale>
    </cfRule>
    <cfRule type="expression" dxfId="11759" priority="5757">
      <formula>B30&lt;0</formula>
    </cfRule>
  </conditionalFormatting>
  <conditionalFormatting sqref="C31">
    <cfRule type="colorScale" priority="5754">
      <colorScale>
        <cfvo type="min"/>
        <cfvo type="max"/>
        <color theme="0"/>
        <color theme="0"/>
      </colorScale>
    </cfRule>
    <cfRule type="expression" dxfId="11758" priority="5755">
      <formula>B31&lt;0</formula>
    </cfRule>
  </conditionalFormatting>
  <conditionalFormatting sqref="C39">
    <cfRule type="colorScale" priority="5732">
      <colorScale>
        <cfvo type="min"/>
        <cfvo type="max"/>
        <color theme="0"/>
        <color theme="0"/>
      </colorScale>
    </cfRule>
    <cfRule type="expression" priority="5733">
      <formula>#REF!</formula>
    </cfRule>
    <cfRule type="expression" dxfId="11757" priority="5734">
      <formula>B39&lt;0</formula>
    </cfRule>
  </conditionalFormatting>
  <conditionalFormatting sqref="C39:C107">
    <cfRule type="expression" dxfId="11756" priority="5587">
      <formula>IF(C39="Validar","Rojo","Verde")</formula>
    </cfRule>
  </conditionalFormatting>
  <conditionalFormatting sqref="C40:C67">
    <cfRule type="colorScale" priority="5751">
      <colorScale>
        <cfvo type="min"/>
        <cfvo type="max"/>
        <color theme="0"/>
        <color theme="0"/>
      </colorScale>
    </cfRule>
    <cfRule type="expression" priority="5752">
      <formula>$F$19</formula>
    </cfRule>
    <cfRule type="expression" dxfId="11755" priority="5753">
      <formula>B40&lt;0</formula>
    </cfRule>
  </conditionalFormatting>
  <conditionalFormatting sqref="C68">
    <cfRule type="colorScale" priority="5729">
      <colorScale>
        <cfvo type="min"/>
        <cfvo type="max"/>
        <color theme="0"/>
        <color theme="0"/>
      </colorScale>
    </cfRule>
    <cfRule type="expression" priority="5730">
      <formula>#REF!</formula>
    </cfRule>
    <cfRule type="expression" dxfId="11754" priority="5731">
      <formula>B68&lt;0</formula>
    </cfRule>
  </conditionalFormatting>
  <conditionalFormatting sqref="C69:C81">
    <cfRule type="colorScale" priority="5776">
      <colorScale>
        <cfvo type="min"/>
        <cfvo type="max"/>
        <color theme="0"/>
        <color theme="0"/>
      </colorScale>
    </cfRule>
    <cfRule type="expression" priority="5777">
      <formula>$F$19</formula>
    </cfRule>
    <cfRule type="expression" dxfId="11753" priority="5778">
      <formula>B69&lt;0</formula>
    </cfRule>
  </conditionalFormatting>
  <conditionalFormatting sqref="C82 C92 C103 C107">
    <cfRule type="expression" dxfId="11752" priority="5775">
      <formula>B82&lt;0</formula>
    </cfRule>
  </conditionalFormatting>
  <conditionalFormatting sqref="C83">
    <cfRule type="colorScale" priority="5588">
      <colorScale>
        <cfvo type="min"/>
        <cfvo type="max"/>
        <color theme="0"/>
        <color theme="0"/>
      </colorScale>
    </cfRule>
    <cfRule type="expression" priority="5589">
      <formula>#REF!</formula>
    </cfRule>
    <cfRule type="expression" dxfId="11751" priority="5590">
      <formula>B83&lt;0</formula>
    </cfRule>
  </conditionalFormatting>
  <conditionalFormatting sqref="C84:C91">
    <cfRule type="colorScale" priority="5779">
      <colorScale>
        <cfvo type="min"/>
        <cfvo type="max"/>
        <color theme="0"/>
        <color theme="0"/>
      </colorScale>
    </cfRule>
    <cfRule type="expression" priority="5780">
      <formula>$F$19</formula>
    </cfRule>
    <cfRule type="expression" dxfId="11750" priority="5781">
      <formula>B84&lt;0</formula>
    </cfRule>
  </conditionalFormatting>
  <conditionalFormatting sqref="C82 C92 C103 C107">
    <cfRule type="colorScale" priority="5774">
      <colorScale>
        <cfvo type="min"/>
        <cfvo type="max"/>
        <color theme="0"/>
        <color theme="0"/>
      </colorScale>
    </cfRule>
  </conditionalFormatting>
  <conditionalFormatting sqref="C93">
    <cfRule type="colorScale" priority="5726">
      <colorScale>
        <cfvo type="min"/>
        <cfvo type="max"/>
        <color theme="0"/>
        <color theme="0"/>
      </colorScale>
    </cfRule>
    <cfRule type="expression" priority="5727">
      <formula>#REF!</formula>
    </cfRule>
    <cfRule type="expression" dxfId="11749" priority="5728">
      <formula>B93&lt;0</formula>
    </cfRule>
  </conditionalFormatting>
  <conditionalFormatting sqref="C94:C102">
    <cfRule type="colorScale" priority="5782">
      <colorScale>
        <cfvo type="min"/>
        <cfvo type="max"/>
        <color theme="0"/>
        <color theme="0"/>
      </colorScale>
    </cfRule>
    <cfRule type="expression" priority="5783">
      <formula>$F$19</formula>
    </cfRule>
    <cfRule type="expression" dxfId="11748" priority="5784">
      <formula>B94&lt;0</formula>
    </cfRule>
  </conditionalFormatting>
  <conditionalFormatting sqref="C104">
    <cfRule type="colorScale" priority="5723">
      <colorScale>
        <cfvo type="min"/>
        <cfvo type="max"/>
        <color theme="0"/>
        <color theme="0"/>
      </colorScale>
    </cfRule>
    <cfRule type="expression" priority="5724">
      <formula>#REF!</formula>
    </cfRule>
    <cfRule type="expression" dxfId="11747" priority="5725">
      <formula>B104&lt;0</formula>
    </cfRule>
  </conditionalFormatting>
  <conditionalFormatting sqref="C105:C106">
    <cfRule type="colorScale" priority="5785">
      <colorScale>
        <cfvo type="min"/>
        <cfvo type="max"/>
        <color theme="0"/>
        <color theme="0"/>
      </colorScale>
    </cfRule>
    <cfRule type="expression" priority="5786">
      <formula>$F$19</formula>
    </cfRule>
    <cfRule type="expression" dxfId="11746" priority="5787">
      <formula>B105&lt;0</formula>
    </cfRule>
  </conditionalFormatting>
  <conditionalFormatting sqref="C110">
    <cfRule type="colorScale" priority="5788">
      <colorScale>
        <cfvo type="min"/>
        <cfvo type="max"/>
        <color theme="0"/>
        <color theme="0"/>
      </colorScale>
    </cfRule>
    <cfRule type="expression" dxfId="11745" priority="5789">
      <formula>B110&lt;0</formula>
    </cfRule>
  </conditionalFormatting>
  <conditionalFormatting sqref="C110:C111">
    <cfRule type="expression" priority="5571">
      <formula>$F$19</formula>
    </cfRule>
  </conditionalFormatting>
  <conditionalFormatting sqref="C111">
    <cfRule type="colorScale" priority="5570">
      <colorScale>
        <cfvo type="min"/>
        <cfvo type="max"/>
        <color theme="0"/>
        <color theme="0"/>
      </colorScale>
    </cfRule>
    <cfRule type="expression" dxfId="11744" priority="5572">
      <formula>B111&lt;0</formula>
    </cfRule>
  </conditionalFormatting>
  <conditionalFormatting sqref="C117:C123">
    <cfRule type="colorScale" priority="5793">
      <colorScale>
        <cfvo type="min"/>
        <cfvo type="max"/>
        <color theme="0"/>
        <color theme="0"/>
      </colorScale>
    </cfRule>
    <cfRule type="expression" priority="5794">
      <formula>$F$19</formula>
    </cfRule>
    <cfRule type="expression" dxfId="11743" priority="5795">
      <formula>B117&lt;0</formula>
    </cfRule>
  </conditionalFormatting>
  <conditionalFormatting sqref="C125">
    <cfRule type="colorScale" priority="5720">
      <colorScale>
        <cfvo type="min"/>
        <cfvo type="max"/>
        <color theme="0"/>
        <color theme="0"/>
      </colorScale>
    </cfRule>
    <cfRule type="expression" priority="5721">
      <formula>#REF!</formula>
    </cfRule>
    <cfRule type="expression" dxfId="11742" priority="5722">
      <formula>B125&lt;0</formula>
    </cfRule>
  </conditionalFormatting>
  <conditionalFormatting sqref="C125:C135">
    <cfRule type="expression" dxfId="11741" priority="5719">
      <formula>IF(C125="Validar","Rojo","Verde")</formula>
    </cfRule>
  </conditionalFormatting>
  <conditionalFormatting sqref="C126:C132">
    <cfRule type="colorScale" priority="5796">
      <colorScale>
        <cfvo type="min"/>
        <cfvo type="max"/>
        <color theme="0"/>
        <color theme="0"/>
      </colorScale>
    </cfRule>
    <cfRule type="expression" dxfId="11740" priority="5798">
      <formula>B126&lt;0</formula>
    </cfRule>
  </conditionalFormatting>
  <conditionalFormatting sqref="C126:C134">
    <cfRule type="expression" priority="5797">
      <formula>$F$19</formula>
    </cfRule>
  </conditionalFormatting>
  <conditionalFormatting sqref="C133:C134">
    <cfRule type="colorScale" priority="5799">
      <colorScale>
        <cfvo type="min"/>
        <cfvo type="max"/>
        <color theme="0"/>
        <color theme="0"/>
      </colorScale>
    </cfRule>
    <cfRule type="expression" dxfId="11739" priority="5800">
      <formula>B133&lt;0</formula>
    </cfRule>
  </conditionalFormatting>
  <conditionalFormatting sqref="C135">
    <cfRule type="colorScale" priority="5790">
      <colorScale>
        <cfvo type="min"/>
        <cfvo type="max"/>
        <color theme="0"/>
        <color theme="0"/>
      </colorScale>
    </cfRule>
    <cfRule type="expression" priority="5791">
      <formula>$F$23</formula>
    </cfRule>
    <cfRule type="expression" dxfId="11738" priority="5792">
      <formula>B135&lt;0</formula>
    </cfRule>
  </conditionalFormatting>
  <conditionalFormatting sqref="C110:D111">
    <cfRule type="expression" dxfId="11737" priority="5566">
      <formula>IF(C110="Validar","Rojo","Verde")</formula>
    </cfRule>
  </conditionalFormatting>
  <conditionalFormatting sqref="C117:D123">
    <cfRule type="expression" dxfId="11736" priority="5676">
      <formula>IF(C117="Validar","Rojo","Verde")</formula>
    </cfRule>
  </conditionalFormatting>
  <conditionalFormatting sqref="D40:D66">
    <cfRule type="colorScale" priority="5711">
      <colorScale>
        <cfvo type="min"/>
        <cfvo type="max"/>
        <color theme="0"/>
        <color theme="0"/>
      </colorScale>
    </cfRule>
    <cfRule type="expression" priority="5712">
      <formula>#REF!</formula>
    </cfRule>
    <cfRule type="expression" dxfId="11735" priority="5713">
      <formula>C40&lt;0</formula>
    </cfRule>
  </conditionalFormatting>
  <conditionalFormatting sqref="D40:D67">
    <cfRule type="expression" dxfId="11734" priority="5710">
      <formula>IF(D40="Validar","Rojo","Verde")</formula>
    </cfRule>
  </conditionalFormatting>
  <conditionalFormatting sqref="D67 C82:D82 C92:D92 C103:D103 C107:D107">
    <cfRule type="expression" priority="5715">
      <formula>$F$23</formula>
    </cfRule>
  </conditionalFormatting>
  <conditionalFormatting sqref="D67 D82 D92 D103 D107">
    <cfRule type="expression" dxfId="11733" priority="5716">
      <formula>C67&lt;0</formula>
    </cfRule>
  </conditionalFormatting>
  <conditionalFormatting sqref="D69">
    <cfRule type="colorScale" priority="5708">
      <colorScale>
        <cfvo type="min"/>
        <cfvo type="max"/>
        <color theme="0"/>
        <color theme="0"/>
      </colorScale>
    </cfRule>
    <cfRule type="expression" dxfId="11732" priority="5709">
      <formula>C69&lt;0</formula>
    </cfRule>
  </conditionalFormatting>
  <conditionalFormatting sqref="D69:D81">
    <cfRule type="expression" priority="5706">
      <formula>#REF!</formula>
    </cfRule>
  </conditionalFormatting>
  <conditionalFormatting sqref="D69:D82">
    <cfRule type="expression" dxfId="11731" priority="5704">
      <formula>IF(D69="Validar","Rojo","Verde")</formula>
    </cfRule>
  </conditionalFormatting>
  <conditionalFormatting sqref="D70:D78">
    <cfRule type="colorScale" priority="5705">
      <colorScale>
        <cfvo type="min"/>
        <cfvo type="max"/>
        <color theme="0"/>
        <color theme="0"/>
      </colorScale>
    </cfRule>
    <cfRule type="expression" dxfId="11730" priority="5707">
      <formula>C70&lt;0</formula>
    </cfRule>
  </conditionalFormatting>
  <conditionalFormatting sqref="D79:D81">
    <cfRule type="colorScale" priority="5717">
      <colorScale>
        <cfvo type="min"/>
        <cfvo type="max"/>
        <color theme="0"/>
        <color theme="0"/>
      </colorScale>
    </cfRule>
    <cfRule type="expression" dxfId="11729" priority="5718">
      <formula>C79&lt;0</formula>
    </cfRule>
  </conditionalFormatting>
  <conditionalFormatting sqref="D67 D82 D92 D103 D107">
    <cfRule type="colorScale" priority="5714">
      <colorScale>
        <cfvo type="min"/>
        <cfvo type="max"/>
        <color theme="0"/>
        <color theme="0"/>
      </colorScale>
    </cfRule>
  </conditionalFormatting>
  <conditionalFormatting sqref="D84">
    <cfRule type="colorScale" priority="5702">
      <colorScale>
        <cfvo type="min"/>
        <cfvo type="max"/>
        <color theme="0"/>
        <color theme="0"/>
      </colorScale>
    </cfRule>
    <cfRule type="expression" dxfId="11728" priority="5703">
      <formula>C84&lt;0</formula>
    </cfRule>
  </conditionalFormatting>
  <conditionalFormatting sqref="D84:D91">
    <cfRule type="expression" priority="5700">
      <formula>#REF!</formula>
    </cfRule>
  </conditionalFormatting>
  <conditionalFormatting sqref="D84:D92">
    <cfRule type="expression" dxfId="11727" priority="5698">
      <formula>IF(D84="Validar","Rojo","Verde")</formula>
    </cfRule>
  </conditionalFormatting>
  <conditionalFormatting sqref="D85:D91">
    <cfRule type="colorScale" priority="5699">
      <colorScale>
        <cfvo type="min"/>
        <cfvo type="max"/>
        <color theme="0"/>
        <color theme="0"/>
      </colorScale>
    </cfRule>
    <cfRule type="expression" dxfId="11726" priority="5701">
      <formula>C85&lt;0</formula>
    </cfRule>
  </conditionalFormatting>
  <conditionalFormatting sqref="D94">
    <cfRule type="colorScale" priority="5696">
      <colorScale>
        <cfvo type="min"/>
        <cfvo type="max"/>
        <color theme="0"/>
        <color theme="0"/>
      </colorScale>
    </cfRule>
    <cfRule type="expression" dxfId="11725" priority="5697">
      <formula>C94&lt;0</formula>
    </cfRule>
  </conditionalFormatting>
  <conditionalFormatting sqref="D94:D102">
    <cfRule type="expression" priority="5690">
      <formula>#REF!</formula>
    </cfRule>
  </conditionalFormatting>
  <conditionalFormatting sqref="D94:D103">
    <cfRule type="expression" dxfId="11724" priority="5688">
      <formula>IF(D94="Validar","Rojo","Verde")</formula>
    </cfRule>
  </conditionalFormatting>
  <conditionalFormatting sqref="D95:D100">
    <cfRule type="colorScale" priority="5694">
      <colorScale>
        <cfvo type="min"/>
        <cfvo type="max"/>
        <color theme="0"/>
        <color theme="0"/>
      </colorScale>
    </cfRule>
    <cfRule type="expression" dxfId="11723" priority="5695">
      <formula>C95&lt;0</formula>
    </cfRule>
  </conditionalFormatting>
  <conditionalFormatting sqref="D101">
    <cfRule type="colorScale" priority="5692">
      <colorScale>
        <cfvo type="min"/>
        <cfvo type="max"/>
        <color theme="0"/>
        <color theme="0"/>
      </colorScale>
    </cfRule>
    <cfRule type="expression" dxfId="11722" priority="5693">
      <formula>C101&lt;0</formula>
    </cfRule>
  </conditionalFormatting>
  <conditionalFormatting sqref="D102">
    <cfRule type="colorScale" priority="5689">
      <colorScale>
        <cfvo type="min"/>
        <cfvo type="max"/>
        <color theme="0"/>
        <color theme="0"/>
      </colorScale>
    </cfRule>
    <cfRule type="expression" dxfId="11721" priority="5691">
      <formula>C102&lt;0</formula>
    </cfRule>
  </conditionalFormatting>
  <conditionalFormatting sqref="D105">
    <cfRule type="colorScale" priority="5686">
      <colorScale>
        <cfvo type="min"/>
        <cfvo type="max"/>
        <color theme="0"/>
        <color theme="0"/>
      </colorScale>
    </cfRule>
    <cfRule type="expression" dxfId="11720" priority="5687">
      <formula>C105&lt;0</formula>
    </cfRule>
  </conditionalFormatting>
  <conditionalFormatting sqref="D105:D106">
    <cfRule type="expression" priority="5684">
      <formula>#REF!</formula>
    </cfRule>
  </conditionalFormatting>
  <conditionalFormatting sqref="D105:D107">
    <cfRule type="expression" dxfId="11719" priority="5682">
      <formula>IF(D105="Validar","Rojo","Verde")</formula>
    </cfRule>
  </conditionalFormatting>
  <conditionalFormatting sqref="D106">
    <cfRule type="colorScale" priority="5683">
      <colorScale>
        <cfvo type="min"/>
        <cfvo type="max"/>
        <color theme="0"/>
        <color theme="0"/>
      </colorScale>
    </cfRule>
    <cfRule type="expression" dxfId="11718" priority="5685">
      <formula>C106&lt;0</formula>
    </cfRule>
  </conditionalFormatting>
  <conditionalFormatting sqref="D110">
    <cfRule type="colorScale" priority="5674">
      <colorScale>
        <cfvo type="min"/>
        <cfvo type="max"/>
        <color theme="0"/>
        <color theme="0"/>
      </colorScale>
    </cfRule>
    <cfRule type="expression" dxfId="11717" priority="5675">
      <formula>C110&lt;0</formula>
    </cfRule>
  </conditionalFormatting>
  <conditionalFormatting sqref="D110:D111">
    <cfRule type="expression" priority="5568">
      <formula>#REF!</formula>
    </cfRule>
  </conditionalFormatting>
  <conditionalFormatting sqref="D111">
    <cfRule type="colorScale" priority="5567">
      <colorScale>
        <cfvo type="min"/>
        <cfvo type="max"/>
        <color theme="0"/>
        <color theme="0"/>
      </colorScale>
    </cfRule>
    <cfRule type="expression" dxfId="11716" priority="5569">
      <formula>C111&lt;0</formula>
    </cfRule>
  </conditionalFormatting>
  <conditionalFormatting sqref="D117">
    <cfRule type="colorScale" priority="5680">
      <colorScale>
        <cfvo type="min"/>
        <cfvo type="max"/>
        <color theme="0"/>
        <color theme="0"/>
      </colorScale>
    </cfRule>
    <cfRule type="expression" dxfId="11715" priority="5681">
      <formula>C117&lt;0</formula>
    </cfRule>
  </conditionalFormatting>
  <conditionalFormatting sqref="D117:D123">
    <cfRule type="expression" priority="5678">
      <formula>#REF!</formula>
    </cfRule>
  </conditionalFormatting>
  <conditionalFormatting sqref="D118:D123">
    <cfRule type="colorScale" priority="5677">
      <colorScale>
        <cfvo type="min"/>
        <cfvo type="max"/>
        <color theme="0"/>
        <color theme="0"/>
      </colorScale>
    </cfRule>
    <cfRule type="expression" dxfId="11714" priority="5679">
      <formula>C118&lt;0</formula>
    </cfRule>
  </conditionalFormatting>
  <conditionalFormatting sqref="D126:D135">
    <cfRule type="expression" dxfId="11713" priority="5801">
      <formula>IF(D126="Validar","Rojo","Verde")</formula>
    </cfRule>
    <cfRule type="colorScale" priority="5802">
      <colorScale>
        <cfvo type="min"/>
        <cfvo type="max"/>
        <color theme="0"/>
        <color theme="0"/>
      </colorScale>
    </cfRule>
    <cfRule type="expression" priority="5803">
      <formula>$F$23</formula>
    </cfRule>
    <cfRule type="expression" dxfId="11712" priority="5804">
      <formula>C126&lt;0</formula>
    </cfRule>
  </conditionalFormatting>
  <conditionalFormatting sqref="K83">
    <cfRule type="expression" dxfId="11711" priority="5583">
      <formula>IF(K83="Validar","Rojo","Verde")</formula>
    </cfRule>
    <cfRule type="colorScale" priority="5584">
      <colorScale>
        <cfvo type="min"/>
        <cfvo type="max"/>
        <color theme="0"/>
        <color theme="0"/>
      </colorScale>
    </cfRule>
    <cfRule type="expression" priority="5585">
      <formula>#REF!</formula>
    </cfRule>
    <cfRule type="expression" dxfId="11710" priority="5586">
      <formula>J83&lt;0</formula>
    </cfRule>
  </conditionalFormatting>
  <conditionalFormatting sqref="K111">
    <cfRule type="expression" dxfId="11709" priority="5562">
      <formula>IF(K111="Validar","Rojo","Verde")</formula>
    </cfRule>
    <cfRule type="colorScale" priority="5563">
      <colorScale>
        <cfvo type="min"/>
        <cfvo type="max"/>
        <color theme="0"/>
        <color theme="0"/>
      </colorScale>
    </cfRule>
    <cfRule type="expression" priority="5564">
      <formula>#REF!</formula>
    </cfRule>
    <cfRule type="expression" dxfId="11708" priority="5565">
      <formula>J111&lt;0</formula>
    </cfRule>
  </conditionalFormatting>
  <conditionalFormatting sqref="K146">
    <cfRule type="expression" dxfId="11707" priority="5670">
      <formula>IF(K146="Validar","Rojo","Verde")</formula>
    </cfRule>
    <cfRule type="colorScale" priority="5671">
      <colorScale>
        <cfvo type="min"/>
        <cfvo type="max"/>
        <color theme="0"/>
        <color theme="0"/>
      </colorScale>
    </cfRule>
    <cfRule type="expression" priority="5672">
      <formula>#REF!</formula>
    </cfRule>
    <cfRule type="expression" dxfId="11706" priority="5673">
      <formula>J146&lt;0</formula>
    </cfRule>
  </conditionalFormatting>
  <conditionalFormatting sqref="R110:R111">
    <cfRule type="expression" dxfId="11705" priority="5557">
      <formula>IF(R110="Validar","Rojo","Verde")</formula>
    </cfRule>
  </conditionalFormatting>
  <conditionalFormatting sqref="R117:R123">
    <cfRule type="expression" dxfId="11704" priority="5638">
      <formula>IF(R117="Validar","Rojo","Verde")</formula>
    </cfRule>
  </conditionalFormatting>
  <conditionalFormatting sqref="R117:R123">
    <cfRule type="expression" priority="5640">
      <formula>#REF!</formula>
    </cfRule>
  </conditionalFormatting>
  <conditionalFormatting sqref="R6:R16">
    <cfRule type="expression" dxfId="11703" priority="5630">
      <formula>IF(R6="Validar","Rojo","Verde")</formula>
    </cfRule>
    <cfRule type="expression" priority="5632">
      <formula>#REF!</formula>
    </cfRule>
  </conditionalFormatting>
  <conditionalFormatting sqref="R6:R9">
    <cfRule type="colorScale" priority="5666">
      <colorScale>
        <cfvo type="min"/>
        <cfvo type="max"/>
        <color theme="0"/>
        <color theme="0"/>
      </colorScale>
    </cfRule>
    <cfRule type="expression" dxfId="11702" priority="5667">
      <formula>Q6&lt;0</formula>
    </cfRule>
  </conditionalFormatting>
  <conditionalFormatting sqref="R10">
    <cfRule type="colorScale" priority="5634">
      <colorScale>
        <cfvo type="min"/>
        <cfvo type="max"/>
        <color theme="0"/>
        <color theme="0"/>
      </colorScale>
    </cfRule>
    <cfRule type="expression" dxfId="11701" priority="5635">
      <formula>Q10&lt;0</formula>
    </cfRule>
  </conditionalFormatting>
  <conditionalFormatting sqref="R11:R14">
    <cfRule type="colorScale" priority="5664">
      <colorScale>
        <cfvo type="min"/>
        <cfvo type="max"/>
        <color theme="0"/>
        <color theme="0"/>
      </colorScale>
    </cfRule>
    <cfRule type="expression" dxfId="11700" priority="5665">
      <formula>Q11&lt;0</formula>
    </cfRule>
  </conditionalFormatting>
  <conditionalFormatting sqref="R15">
    <cfRule type="colorScale" priority="5631">
      <colorScale>
        <cfvo type="min"/>
        <cfvo type="max"/>
        <color theme="0"/>
        <color theme="0"/>
      </colorScale>
    </cfRule>
    <cfRule type="expression" dxfId="11699" priority="5633">
      <formula>Q15&lt;0</formula>
    </cfRule>
  </conditionalFormatting>
  <conditionalFormatting sqref="R16">
    <cfRule type="colorScale" priority="5662">
      <colorScale>
        <cfvo type="min"/>
        <cfvo type="max"/>
        <color theme="0"/>
        <color theme="0"/>
      </colorScale>
    </cfRule>
    <cfRule type="expression" dxfId="11698" priority="5663">
      <formula>Q16&lt;0</formula>
    </cfRule>
  </conditionalFormatting>
  <conditionalFormatting sqref="R18">
    <cfRule type="colorScale" priority="5627">
      <colorScale>
        <cfvo type="min"/>
        <cfvo type="max"/>
        <color theme="0"/>
        <color theme="0"/>
      </colorScale>
    </cfRule>
    <cfRule type="expression" dxfId="11697" priority="5629">
      <formula>Q18&lt;0</formula>
    </cfRule>
  </conditionalFormatting>
  <conditionalFormatting sqref="R18:R19">
    <cfRule type="expression" dxfId="11696" priority="5626">
      <formula>IF(R18="Validar","Rojo","Verde")</formula>
    </cfRule>
    <cfRule type="expression" priority="5628">
      <formula>#REF!</formula>
    </cfRule>
  </conditionalFormatting>
  <conditionalFormatting sqref="R19">
    <cfRule type="colorScale" priority="5660">
      <colorScale>
        <cfvo type="min"/>
        <cfvo type="max"/>
        <color theme="0"/>
        <color theme="0"/>
      </colorScale>
    </cfRule>
    <cfRule type="expression" dxfId="11695" priority="5661">
      <formula>Q19&lt;0</formula>
    </cfRule>
  </conditionalFormatting>
  <conditionalFormatting sqref="R23">
    <cfRule type="colorScale" priority="5623">
      <colorScale>
        <cfvo type="min"/>
        <cfvo type="max"/>
        <color theme="0"/>
        <color theme="0"/>
      </colorScale>
    </cfRule>
    <cfRule type="expression" dxfId="11694" priority="5625">
      <formula>Q23&lt;0</formula>
    </cfRule>
  </conditionalFormatting>
  <conditionalFormatting sqref="R23:R24">
    <cfRule type="expression" dxfId="11693" priority="5622">
      <formula>IF(R23="Validar","Rojo","Verde")</formula>
    </cfRule>
    <cfRule type="expression" priority="5624">
      <formula>#REF!</formula>
    </cfRule>
  </conditionalFormatting>
  <conditionalFormatting sqref="R24">
    <cfRule type="colorScale" priority="5656">
      <colorScale>
        <cfvo type="min"/>
        <cfvo type="max"/>
        <color theme="0"/>
        <color theme="0"/>
      </colorScale>
    </cfRule>
    <cfRule type="expression" dxfId="11692" priority="5657">
      <formula>Q24&lt;0</formula>
    </cfRule>
  </conditionalFormatting>
  <conditionalFormatting sqref="R26">
    <cfRule type="colorScale" priority="5619">
      <colorScale>
        <cfvo type="min"/>
        <cfvo type="max"/>
        <color theme="0"/>
        <color theme="0"/>
      </colorScale>
    </cfRule>
    <cfRule type="expression" dxfId="11691" priority="5621">
      <formula>Q26&lt;0</formula>
    </cfRule>
  </conditionalFormatting>
  <conditionalFormatting sqref="R26:R27">
    <cfRule type="expression" dxfId="11690" priority="5618">
      <formula>IF(R26="Validar","Rojo","Verde")</formula>
    </cfRule>
    <cfRule type="expression" priority="5620">
      <formula>#REF!</formula>
    </cfRule>
  </conditionalFormatting>
  <conditionalFormatting sqref="R27">
    <cfRule type="colorScale" priority="5654">
      <colorScale>
        <cfvo type="min"/>
        <cfvo type="max"/>
        <color theme="0"/>
        <color theme="0"/>
      </colorScale>
    </cfRule>
    <cfRule type="expression" dxfId="11689" priority="5655">
      <formula>Q27&lt;0</formula>
    </cfRule>
  </conditionalFormatting>
  <conditionalFormatting sqref="R29">
    <cfRule type="colorScale" priority="5615">
      <colorScale>
        <cfvo type="min"/>
        <cfvo type="max"/>
        <color theme="0"/>
        <color theme="0"/>
      </colorScale>
    </cfRule>
    <cfRule type="expression" dxfId="11688" priority="5617">
      <formula>Q29&lt;0</formula>
    </cfRule>
  </conditionalFormatting>
  <conditionalFormatting sqref="R29:R30">
    <cfRule type="expression" dxfId="11687" priority="5614">
      <formula>IF(R29="Validar","Rojo","Verde")</formula>
    </cfRule>
    <cfRule type="expression" priority="5616">
      <formula>#REF!</formula>
    </cfRule>
  </conditionalFormatting>
  <conditionalFormatting sqref="R30">
    <cfRule type="colorScale" priority="5652">
      <colorScale>
        <cfvo type="min"/>
        <cfvo type="max"/>
        <color theme="0"/>
        <color theme="0"/>
      </colorScale>
    </cfRule>
    <cfRule type="expression" dxfId="11686" priority="5653">
      <formula>Q30&lt;0</formula>
    </cfRule>
  </conditionalFormatting>
  <conditionalFormatting sqref="R39">
    <cfRule type="colorScale" priority="5611">
      <colorScale>
        <cfvo type="min"/>
        <cfvo type="max"/>
        <color theme="0"/>
        <color theme="0"/>
      </colorScale>
    </cfRule>
    <cfRule type="expression" dxfId="11685" priority="5613">
      <formula>Q39&lt;0</formula>
    </cfRule>
  </conditionalFormatting>
  <conditionalFormatting sqref="R39:R66">
    <cfRule type="expression" dxfId="11684" priority="5610">
      <formula>IF(R39="Validar","Rojo","Verde")</formula>
    </cfRule>
    <cfRule type="expression" priority="5612">
      <formula>#REF!</formula>
    </cfRule>
  </conditionalFormatting>
  <conditionalFormatting sqref="R40:R66">
    <cfRule type="colorScale" priority="5650">
      <colorScale>
        <cfvo type="min"/>
        <cfvo type="max"/>
        <color theme="0"/>
        <color theme="0"/>
      </colorScale>
    </cfRule>
    <cfRule type="expression" dxfId="11683" priority="5651">
      <formula>Q40&lt;0</formula>
    </cfRule>
  </conditionalFormatting>
  <conditionalFormatting sqref="R68">
    <cfRule type="colorScale" priority="5607">
      <colorScale>
        <cfvo type="min"/>
        <cfvo type="max"/>
        <color theme="0"/>
        <color theme="0"/>
      </colorScale>
    </cfRule>
    <cfRule type="expression" dxfId="11682" priority="5609">
      <formula>Q68&lt;0</formula>
    </cfRule>
  </conditionalFormatting>
  <conditionalFormatting sqref="R68:R81">
    <cfRule type="expression" dxfId="11681" priority="5606">
      <formula>IF(R68="Validar","Rojo","Verde")</formula>
    </cfRule>
    <cfRule type="expression" priority="5608">
      <formula>#REF!</formula>
    </cfRule>
  </conditionalFormatting>
  <conditionalFormatting sqref="R69:R81">
    <cfRule type="colorScale" priority="5668">
      <colorScale>
        <cfvo type="min"/>
        <cfvo type="max"/>
        <color theme="0"/>
        <color theme="0"/>
      </colorScale>
    </cfRule>
    <cfRule type="expression" dxfId="11680" priority="5669">
      <formula>Q69&lt;0</formula>
    </cfRule>
  </conditionalFormatting>
  <conditionalFormatting sqref="R83">
    <cfRule type="colorScale" priority="5579">
      <colorScale>
        <cfvo type="min"/>
        <cfvo type="max"/>
        <color theme="0"/>
        <color theme="0"/>
      </colorScale>
    </cfRule>
    <cfRule type="expression" dxfId="11679" priority="5581">
      <formula>Q83&lt;0</formula>
    </cfRule>
  </conditionalFormatting>
  <conditionalFormatting sqref="R83:R91">
    <cfRule type="expression" dxfId="11678" priority="5578">
      <formula>IF(R83="Validar","Rojo","Verde")</formula>
    </cfRule>
    <cfRule type="expression" priority="5580">
      <formula>#REF!</formula>
    </cfRule>
  </conditionalFormatting>
  <conditionalFormatting sqref="R84:R91">
    <cfRule type="colorScale" priority="5648">
      <colorScale>
        <cfvo type="min"/>
        <cfvo type="max"/>
        <color theme="0"/>
        <color theme="0"/>
      </colorScale>
    </cfRule>
    <cfRule type="expression" dxfId="11677" priority="5649">
      <formula>Q84&lt;0</formula>
    </cfRule>
  </conditionalFormatting>
  <conditionalFormatting sqref="R93">
    <cfRule type="colorScale" priority="5603">
      <colorScale>
        <cfvo type="min"/>
        <cfvo type="max"/>
        <color theme="0"/>
        <color theme="0"/>
      </colorScale>
    </cfRule>
    <cfRule type="expression" dxfId="11676" priority="5605">
      <formula>Q93&lt;0</formula>
    </cfRule>
  </conditionalFormatting>
  <conditionalFormatting sqref="R93:R102">
    <cfRule type="expression" dxfId="11675" priority="5602">
      <formula>IF(R93="Validar","Rojo","Verde")</formula>
    </cfRule>
    <cfRule type="expression" priority="5604">
      <formula>#REF!</formula>
    </cfRule>
  </conditionalFormatting>
  <conditionalFormatting sqref="R94:R102">
    <cfRule type="colorScale" priority="5646">
      <colorScale>
        <cfvo type="min"/>
        <cfvo type="max"/>
        <color theme="0"/>
        <color theme="0"/>
      </colorScale>
    </cfRule>
    <cfRule type="expression" dxfId="11674" priority="5647">
      <formula>Q94&lt;0</formula>
    </cfRule>
  </conditionalFormatting>
  <conditionalFormatting sqref="R104">
    <cfRule type="colorScale" priority="5599">
      <colorScale>
        <cfvo type="min"/>
        <cfvo type="max"/>
        <color theme="0"/>
        <color theme="0"/>
      </colorScale>
    </cfRule>
    <cfRule type="expression" dxfId="11673" priority="5601">
      <formula>Q104&lt;0</formula>
    </cfRule>
  </conditionalFormatting>
  <conditionalFormatting sqref="R104:R106">
    <cfRule type="expression" dxfId="11672" priority="5598">
      <formula>IF(R104="Validar","Rojo","Verde")</formula>
    </cfRule>
    <cfRule type="expression" priority="5600">
      <formula>#REF!</formula>
    </cfRule>
  </conditionalFormatting>
  <conditionalFormatting sqref="R105:R106">
    <cfRule type="colorScale" priority="5644">
      <colorScale>
        <cfvo type="min"/>
        <cfvo type="max"/>
        <color theme="0"/>
        <color theme="0"/>
      </colorScale>
    </cfRule>
    <cfRule type="expression" dxfId="11671" priority="5645">
      <formula>Q105&lt;0</formula>
    </cfRule>
  </conditionalFormatting>
  <conditionalFormatting sqref="R110">
    <cfRule type="colorScale" priority="5642">
      <colorScale>
        <cfvo type="min"/>
        <cfvo type="max"/>
        <color theme="0"/>
        <color theme="0"/>
      </colorScale>
    </cfRule>
    <cfRule type="expression" dxfId="11670" priority="5643">
      <formula>Q110&lt;0</formula>
    </cfRule>
  </conditionalFormatting>
  <conditionalFormatting sqref="R110:R111">
    <cfRule type="expression" priority="5559">
      <formula>#REF!</formula>
    </cfRule>
  </conditionalFormatting>
  <conditionalFormatting sqref="R111">
    <cfRule type="colorScale" priority="5558">
      <colorScale>
        <cfvo type="min"/>
        <cfvo type="max"/>
        <color theme="0"/>
        <color theme="0"/>
      </colorScale>
    </cfRule>
    <cfRule type="expression" dxfId="11669" priority="5560">
      <formula>Q111&lt;0</formula>
    </cfRule>
  </conditionalFormatting>
  <conditionalFormatting sqref="R117:R123">
    <cfRule type="colorScale" priority="5639">
      <colorScale>
        <cfvo type="min"/>
        <cfvo type="max"/>
        <color theme="0"/>
        <color theme="0"/>
      </colorScale>
    </cfRule>
    <cfRule type="expression" dxfId="11668" priority="5641">
      <formula>Q117&lt;0</formula>
    </cfRule>
  </conditionalFormatting>
  <conditionalFormatting sqref="R125">
    <cfRule type="colorScale" priority="5595">
      <colorScale>
        <cfvo type="min"/>
        <cfvo type="max"/>
        <color theme="0"/>
        <color theme="0"/>
      </colorScale>
    </cfRule>
    <cfRule type="expression" dxfId="11667" priority="5597">
      <formula>Q125&lt;0</formula>
    </cfRule>
  </conditionalFormatting>
  <conditionalFormatting sqref="R125:R134">
    <cfRule type="expression" dxfId="11666" priority="5594">
      <formula>IF(R125="Validar","Rojo","Verde")</formula>
    </cfRule>
    <cfRule type="expression" priority="5596">
      <formula>#REF!</formula>
    </cfRule>
  </conditionalFormatting>
  <conditionalFormatting sqref="R126:R134">
    <cfRule type="colorScale" priority="5636">
      <colorScale>
        <cfvo type="min"/>
        <cfvo type="max"/>
        <color theme="0"/>
        <color theme="0"/>
      </colorScale>
    </cfRule>
    <cfRule type="expression" dxfId="11665" priority="5637">
      <formula>Q126&lt;0</formula>
    </cfRule>
  </conditionalFormatting>
  <conditionalFormatting sqref="X110:X111">
    <cfRule type="expression" dxfId="11664" priority="5379">
      <formula>IF(X110="Validar","Rojo","Verde")</formula>
    </cfRule>
  </conditionalFormatting>
  <conditionalFormatting sqref="X117:X123">
    <cfRule type="expression" dxfId="11663" priority="5435">
      <formula>IF(X117="Validar","Rojo","Verde")</formula>
    </cfRule>
  </conditionalFormatting>
  <conditionalFormatting sqref="X6:X16">
    <cfRule type="expression" dxfId="11662" priority="5427">
      <formula>IF(X6="Validar","Rojo","Verde")</formula>
    </cfRule>
    <cfRule type="expression" priority="5429">
      <formula>#REF!</formula>
    </cfRule>
  </conditionalFormatting>
  <conditionalFormatting sqref="X6:X9">
    <cfRule type="colorScale" priority="5463">
      <colorScale>
        <cfvo type="min"/>
        <cfvo type="max"/>
        <color theme="0"/>
        <color theme="0"/>
      </colorScale>
    </cfRule>
    <cfRule type="expression" dxfId="11661" priority="5464">
      <formula>W6&lt;0</formula>
    </cfRule>
  </conditionalFormatting>
  <conditionalFormatting sqref="X10">
    <cfRule type="colorScale" priority="5431">
      <colorScale>
        <cfvo type="min"/>
        <cfvo type="max"/>
        <color theme="0"/>
        <color theme="0"/>
      </colorScale>
    </cfRule>
    <cfRule type="expression" dxfId="11660" priority="5432">
      <formula>W10&lt;0</formula>
    </cfRule>
  </conditionalFormatting>
  <conditionalFormatting sqref="X11:X14">
    <cfRule type="colorScale" priority="5461">
      <colorScale>
        <cfvo type="min"/>
        <cfvo type="max"/>
        <color theme="0"/>
        <color theme="0"/>
      </colorScale>
    </cfRule>
    <cfRule type="expression" dxfId="11659" priority="5462">
      <formula>W11&lt;0</formula>
    </cfRule>
  </conditionalFormatting>
  <conditionalFormatting sqref="X15">
    <cfRule type="colorScale" priority="5428">
      <colorScale>
        <cfvo type="min"/>
        <cfvo type="max"/>
        <color theme="0"/>
        <color theme="0"/>
      </colorScale>
    </cfRule>
    <cfRule type="expression" dxfId="11658" priority="5430">
      <formula>W15&lt;0</formula>
    </cfRule>
  </conditionalFormatting>
  <conditionalFormatting sqref="X16">
    <cfRule type="colorScale" priority="5459">
      <colorScale>
        <cfvo type="min"/>
        <cfvo type="max"/>
        <color theme="0"/>
        <color theme="0"/>
      </colorScale>
    </cfRule>
    <cfRule type="expression" dxfId="11657" priority="5460">
      <formula>W16&lt;0</formula>
    </cfRule>
  </conditionalFormatting>
  <conditionalFormatting sqref="X18">
    <cfRule type="colorScale" priority="5424">
      <colorScale>
        <cfvo type="min"/>
        <cfvo type="max"/>
        <color theme="0"/>
        <color theme="0"/>
      </colorScale>
    </cfRule>
    <cfRule type="expression" dxfId="11656" priority="5426">
      <formula>W18&lt;0</formula>
    </cfRule>
  </conditionalFormatting>
  <conditionalFormatting sqref="X18:X19">
    <cfRule type="expression" dxfId="11655" priority="5423">
      <formula>IF(X18="Validar","Rojo","Verde")</formula>
    </cfRule>
    <cfRule type="expression" priority="5425">
      <formula>#REF!</formula>
    </cfRule>
  </conditionalFormatting>
  <conditionalFormatting sqref="X19">
    <cfRule type="colorScale" priority="5457">
      <colorScale>
        <cfvo type="min"/>
        <cfvo type="max"/>
        <color theme="0"/>
        <color theme="0"/>
      </colorScale>
    </cfRule>
    <cfRule type="expression" dxfId="11654" priority="5458">
      <formula>W19&lt;0</formula>
    </cfRule>
  </conditionalFormatting>
  <conditionalFormatting sqref="X23">
    <cfRule type="colorScale" priority="5420">
      <colorScale>
        <cfvo type="min"/>
        <cfvo type="max"/>
        <color theme="0"/>
        <color theme="0"/>
      </colorScale>
    </cfRule>
    <cfRule type="expression" dxfId="11653" priority="5422">
      <formula>W23&lt;0</formula>
    </cfRule>
  </conditionalFormatting>
  <conditionalFormatting sqref="X23:X24">
    <cfRule type="expression" dxfId="11652" priority="5419">
      <formula>IF(X23="Validar","Rojo","Verde")</formula>
    </cfRule>
    <cfRule type="expression" priority="5421">
      <formula>#REF!</formula>
    </cfRule>
  </conditionalFormatting>
  <conditionalFormatting sqref="X24">
    <cfRule type="colorScale" priority="5453">
      <colorScale>
        <cfvo type="min"/>
        <cfvo type="max"/>
        <color theme="0"/>
        <color theme="0"/>
      </colorScale>
    </cfRule>
    <cfRule type="expression" dxfId="11651" priority="5454">
      <formula>W24&lt;0</formula>
    </cfRule>
  </conditionalFormatting>
  <conditionalFormatting sqref="X26">
    <cfRule type="colorScale" priority="5416">
      <colorScale>
        <cfvo type="min"/>
        <cfvo type="max"/>
        <color theme="0"/>
        <color theme="0"/>
      </colorScale>
    </cfRule>
    <cfRule type="expression" dxfId="11650" priority="5418">
      <formula>W26&lt;0</formula>
    </cfRule>
  </conditionalFormatting>
  <conditionalFormatting sqref="X26:X27">
    <cfRule type="expression" dxfId="11649" priority="5415">
      <formula>IF(X26="Validar","Rojo","Verde")</formula>
    </cfRule>
    <cfRule type="expression" priority="5417">
      <formula>#REF!</formula>
    </cfRule>
  </conditionalFormatting>
  <conditionalFormatting sqref="X27">
    <cfRule type="colorScale" priority="5451">
      <colorScale>
        <cfvo type="min"/>
        <cfvo type="max"/>
        <color theme="0"/>
        <color theme="0"/>
      </colorScale>
    </cfRule>
    <cfRule type="expression" dxfId="11648" priority="5452">
      <formula>W27&lt;0</formula>
    </cfRule>
  </conditionalFormatting>
  <conditionalFormatting sqref="X29">
    <cfRule type="colorScale" priority="5412">
      <colorScale>
        <cfvo type="min"/>
        <cfvo type="max"/>
        <color theme="0"/>
        <color theme="0"/>
      </colorScale>
    </cfRule>
    <cfRule type="expression" dxfId="11647" priority="5414">
      <formula>W29&lt;0</formula>
    </cfRule>
  </conditionalFormatting>
  <conditionalFormatting sqref="X29:X30">
    <cfRule type="expression" dxfId="11646" priority="5411">
      <formula>IF(X29="Validar","Rojo","Verde")</formula>
    </cfRule>
    <cfRule type="expression" priority="5413">
      <formula>#REF!</formula>
    </cfRule>
  </conditionalFormatting>
  <conditionalFormatting sqref="X30">
    <cfRule type="colorScale" priority="5449">
      <colorScale>
        <cfvo type="min"/>
        <cfvo type="max"/>
        <color theme="0"/>
        <color theme="0"/>
      </colorScale>
    </cfRule>
    <cfRule type="expression" dxfId="11645" priority="5450">
      <formula>W30&lt;0</formula>
    </cfRule>
  </conditionalFormatting>
  <conditionalFormatting sqref="X39">
    <cfRule type="colorScale" priority="5408">
      <colorScale>
        <cfvo type="min"/>
        <cfvo type="max"/>
        <color theme="0"/>
        <color theme="0"/>
      </colorScale>
    </cfRule>
    <cfRule type="expression" dxfId="11644" priority="5410">
      <formula>W39&lt;0</formula>
    </cfRule>
  </conditionalFormatting>
  <conditionalFormatting sqref="X39:X66">
    <cfRule type="expression" dxfId="11643" priority="5407">
      <formula>IF(X39="Validar","Rojo","Verde")</formula>
    </cfRule>
    <cfRule type="expression" priority="5409">
      <formula>#REF!</formula>
    </cfRule>
  </conditionalFormatting>
  <conditionalFormatting sqref="X40:X66">
    <cfRule type="colorScale" priority="5447">
      <colorScale>
        <cfvo type="min"/>
        <cfvo type="max"/>
        <color theme="0"/>
        <color theme="0"/>
      </colorScale>
    </cfRule>
    <cfRule type="expression" dxfId="11642" priority="5448">
      <formula>W40&lt;0</formula>
    </cfRule>
  </conditionalFormatting>
  <conditionalFormatting sqref="X68">
    <cfRule type="colorScale" priority="5404">
      <colorScale>
        <cfvo type="min"/>
        <cfvo type="max"/>
        <color theme="0"/>
        <color theme="0"/>
      </colorScale>
    </cfRule>
    <cfRule type="expression" dxfId="11641" priority="5406">
      <formula>W68&lt;0</formula>
    </cfRule>
  </conditionalFormatting>
  <conditionalFormatting sqref="X68:X81">
    <cfRule type="expression" dxfId="11640" priority="5403">
      <formula>IF(X68="Validar","Rojo","Verde")</formula>
    </cfRule>
    <cfRule type="expression" priority="5405">
      <formula>#REF!</formula>
    </cfRule>
  </conditionalFormatting>
  <conditionalFormatting sqref="X69:X81">
    <cfRule type="colorScale" priority="5465">
      <colorScale>
        <cfvo type="min"/>
        <cfvo type="max"/>
        <color theme="0"/>
        <color theme="0"/>
      </colorScale>
    </cfRule>
    <cfRule type="expression" dxfId="11639" priority="5466">
      <formula>W69&lt;0</formula>
    </cfRule>
  </conditionalFormatting>
  <conditionalFormatting sqref="X83">
    <cfRule type="colorScale" priority="5387">
      <colorScale>
        <cfvo type="min"/>
        <cfvo type="max"/>
        <color theme="0"/>
        <color theme="0"/>
      </colorScale>
    </cfRule>
    <cfRule type="expression" dxfId="11638" priority="5389">
      <formula>W83&lt;0</formula>
    </cfRule>
  </conditionalFormatting>
  <conditionalFormatting sqref="X83:X91">
    <cfRule type="expression" dxfId="11637" priority="5386">
      <formula>IF(X83="Validar","Rojo","Verde")</formula>
    </cfRule>
    <cfRule type="expression" priority="5388">
      <formula>#REF!</formula>
    </cfRule>
  </conditionalFormatting>
  <conditionalFormatting sqref="X84:X91">
    <cfRule type="colorScale" priority="5445">
      <colorScale>
        <cfvo type="min"/>
        <cfvo type="max"/>
        <color theme="0"/>
        <color theme="0"/>
      </colorScale>
    </cfRule>
    <cfRule type="expression" dxfId="11636" priority="5446">
      <formula>W84&lt;0</formula>
    </cfRule>
  </conditionalFormatting>
  <conditionalFormatting sqref="X93">
    <cfRule type="colorScale" priority="5400">
      <colorScale>
        <cfvo type="min"/>
        <cfvo type="max"/>
        <color theme="0"/>
        <color theme="0"/>
      </colorScale>
    </cfRule>
    <cfRule type="expression" dxfId="11635" priority="5402">
      <formula>W93&lt;0</formula>
    </cfRule>
  </conditionalFormatting>
  <conditionalFormatting sqref="X93:X102">
    <cfRule type="expression" dxfId="11634" priority="5399">
      <formula>IF(X93="Validar","Rojo","Verde")</formula>
    </cfRule>
    <cfRule type="expression" priority="5401">
      <formula>#REF!</formula>
    </cfRule>
  </conditionalFormatting>
  <conditionalFormatting sqref="X94:X102">
    <cfRule type="colorScale" priority="5443">
      <colorScale>
        <cfvo type="min"/>
        <cfvo type="max"/>
        <color theme="0"/>
        <color theme="0"/>
      </colorScale>
    </cfRule>
    <cfRule type="expression" dxfId="11633" priority="5444">
      <formula>W94&lt;0</formula>
    </cfRule>
  </conditionalFormatting>
  <conditionalFormatting sqref="X104">
    <cfRule type="colorScale" priority="5396">
      <colorScale>
        <cfvo type="min"/>
        <cfvo type="max"/>
        <color theme="0"/>
        <color theme="0"/>
      </colorScale>
    </cfRule>
    <cfRule type="expression" dxfId="11632" priority="5398">
      <formula>W104&lt;0</formula>
    </cfRule>
  </conditionalFormatting>
  <conditionalFormatting sqref="X104:X106">
    <cfRule type="expression" dxfId="11631" priority="5395">
      <formula>IF(X104="Validar","Rojo","Verde")</formula>
    </cfRule>
    <cfRule type="expression" priority="5397">
      <formula>#REF!</formula>
    </cfRule>
  </conditionalFormatting>
  <conditionalFormatting sqref="X105:X106">
    <cfRule type="colorScale" priority="5441">
      <colorScale>
        <cfvo type="min"/>
        <cfvo type="max"/>
        <color theme="0"/>
        <color theme="0"/>
      </colorScale>
    </cfRule>
    <cfRule type="expression" dxfId="11630" priority="5442">
      <formula>W105&lt;0</formula>
    </cfRule>
  </conditionalFormatting>
  <conditionalFormatting sqref="X110">
    <cfRule type="colorScale" priority="5439">
      <colorScale>
        <cfvo type="min"/>
        <cfvo type="max"/>
        <color theme="0"/>
        <color theme="0"/>
      </colorScale>
    </cfRule>
    <cfRule type="expression" dxfId="11629" priority="5440">
      <formula>W110&lt;0</formula>
    </cfRule>
  </conditionalFormatting>
  <conditionalFormatting sqref="X110:X111">
    <cfRule type="expression" priority="5381">
      <formula>#REF!</formula>
    </cfRule>
  </conditionalFormatting>
  <conditionalFormatting sqref="X111">
    <cfRule type="colorScale" priority="5380">
      <colorScale>
        <cfvo type="min"/>
        <cfvo type="max"/>
        <color theme="0"/>
        <color theme="0"/>
      </colorScale>
    </cfRule>
    <cfRule type="expression" dxfId="11628" priority="5382">
      <formula>W111&lt;0</formula>
    </cfRule>
  </conditionalFormatting>
  <conditionalFormatting sqref="X117:X123">
    <cfRule type="colorScale" priority="5436">
      <colorScale>
        <cfvo type="min"/>
        <cfvo type="max"/>
        <color theme="0"/>
        <color theme="0"/>
      </colorScale>
    </cfRule>
    <cfRule type="expression" priority="5437">
      <formula>#REF!</formula>
    </cfRule>
    <cfRule type="expression" dxfId="11627" priority="5438">
      <formula>W117&lt;0</formula>
    </cfRule>
  </conditionalFormatting>
  <conditionalFormatting sqref="X125">
    <cfRule type="colorScale" priority="5392">
      <colorScale>
        <cfvo type="min"/>
        <cfvo type="max"/>
        <color theme="0"/>
        <color theme="0"/>
      </colorScale>
    </cfRule>
    <cfRule type="expression" dxfId="11626" priority="5394">
      <formula>W125&lt;0</formula>
    </cfRule>
  </conditionalFormatting>
  <conditionalFormatting sqref="X125:X134">
    <cfRule type="expression" dxfId="11625" priority="5391">
      <formula>IF(X125="Validar","Rojo","Verde")</formula>
    </cfRule>
    <cfRule type="expression" priority="5393">
      <formula>#REF!</formula>
    </cfRule>
  </conditionalFormatting>
  <conditionalFormatting sqref="X126:X134">
    <cfRule type="colorScale" priority="5433">
      <colorScale>
        <cfvo type="min"/>
        <cfvo type="max"/>
        <color theme="0"/>
        <color theme="0"/>
      </colorScale>
    </cfRule>
    <cfRule type="expression" dxfId="11624" priority="5434">
      <formula>W126&lt;0</formula>
    </cfRule>
  </conditionalFormatting>
  <conditionalFormatting sqref="AB110:AB111">
    <cfRule type="expression" dxfId="11623" priority="5468">
      <formula>IF(AB110="Validar","Rojo","Verde")</formula>
    </cfRule>
  </conditionalFormatting>
  <conditionalFormatting sqref="AB117:AB123">
    <cfRule type="expression" dxfId="11622" priority="5524">
      <formula>IF(AB117="Validar","Rojo","Verde")</formula>
    </cfRule>
  </conditionalFormatting>
  <conditionalFormatting sqref="AB117:AB123">
    <cfRule type="expression" priority="5526">
      <formula>#REF!</formula>
    </cfRule>
  </conditionalFormatting>
  <conditionalFormatting sqref="AB6:AB16">
    <cfRule type="expression" dxfId="11621" priority="5516">
      <formula>IF(AB6="Validar","Rojo","Verde")</formula>
    </cfRule>
    <cfRule type="expression" priority="5518">
      <formula>#REF!</formula>
    </cfRule>
  </conditionalFormatting>
  <conditionalFormatting sqref="AB6:AB9">
    <cfRule type="colorScale" priority="5552">
      <colorScale>
        <cfvo type="min"/>
        <cfvo type="max"/>
        <color theme="0"/>
        <color theme="0"/>
      </colorScale>
    </cfRule>
    <cfRule type="expression" dxfId="11620" priority="5553">
      <formula>AA6&lt;0</formula>
    </cfRule>
  </conditionalFormatting>
  <conditionalFormatting sqref="AB10">
    <cfRule type="colorScale" priority="5520">
      <colorScale>
        <cfvo type="min"/>
        <cfvo type="max"/>
        <color theme="0"/>
        <color theme="0"/>
      </colorScale>
    </cfRule>
    <cfRule type="expression" dxfId="11619" priority="5521">
      <formula>AA10&lt;0</formula>
    </cfRule>
  </conditionalFormatting>
  <conditionalFormatting sqref="AB11:AB14">
    <cfRule type="colorScale" priority="5550">
      <colorScale>
        <cfvo type="min"/>
        <cfvo type="max"/>
        <color theme="0"/>
        <color theme="0"/>
      </colorScale>
    </cfRule>
    <cfRule type="expression" dxfId="11618" priority="5551">
      <formula>AA11&lt;0</formula>
    </cfRule>
  </conditionalFormatting>
  <conditionalFormatting sqref="AB15">
    <cfRule type="colorScale" priority="5517">
      <colorScale>
        <cfvo type="min"/>
        <cfvo type="max"/>
        <color theme="0"/>
        <color theme="0"/>
      </colorScale>
    </cfRule>
    <cfRule type="expression" dxfId="11617" priority="5519">
      <formula>AA15&lt;0</formula>
    </cfRule>
  </conditionalFormatting>
  <conditionalFormatting sqref="AB16">
    <cfRule type="colorScale" priority="5548">
      <colorScale>
        <cfvo type="min"/>
        <cfvo type="max"/>
        <color theme="0"/>
        <color theme="0"/>
      </colorScale>
    </cfRule>
    <cfRule type="expression" dxfId="11616" priority="5549">
      <formula>AA16&lt;0</formula>
    </cfRule>
  </conditionalFormatting>
  <conditionalFormatting sqref="AB18">
    <cfRule type="colorScale" priority="5513">
      <colorScale>
        <cfvo type="min"/>
        <cfvo type="max"/>
        <color theme="0"/>
        <color theme="0"/>
      </colorScale>
    </cfRule>
    <cfRule type="expression" dxfId="11615" priority="5515">
      <formula>AA18&lt;0</formula>
    </cfRule>
  </conditionalFormatting>
  <conditionalFormatting sqref="AB18:AB19">
    <cfRule type="expression" dxfId="11614" priority="5512">
      <formula>IF(AB18="Validar","Rojo","Verde")</formula>
    </cfRule>
    <cfRule type="expression" priority="5514">
      <formula>#REF!</formula>
    </cfRule>
  </conditionalFormatting>
  <conditionalFormatting sqref="AB19">
    <cfRule type="colorScale" priority="5546">
      <colorScale>
        <cfvo type="min"/>
        <cfvo type="max"/>
        <color theme="0"/>
        <color theme="0"/>
      </colorScale>
    </cfRule>
    <cfRule type="expression" dxfId="11613" priority="5547">
      <formula>AA19&lt;0</formula>
    </cfRule>
  </conditionalFormatting>
  <conditionalFormatting sqref="AB23">
    <cfRule type="colorScale" priority="5509">
      <colorScale>
        <cfvo type="min"/>
        <cfvo type="max"/>
        <color theme="0"/>
        <color theme="0"/>
      </colorScale>
    </cfRule>
    <cfRule type="expression" dxfId="11612" priority="5511">
      <formula>AA23&lt;0</formula>
    </cfRule>
  </conditionalFormatting>
  <conditionalFormatting sqref="AB23:AB24">
    <cfRule type="expression" dxfId="11611" priority="5508">
      <formula>IF(AB23="Validar","Rojo","Verde")</formula>
    </cfRule>
    <cfRule type="expression" priority="5510">
      <formula>#REF!</formula>
    </cfRule>
  </conditionalFormatting>
  <conditionalFormatting sqref="AB24">
    <cfRule type="colorScale" priority="5542">
      <colorScale>
        <cfvo type="min"/>
        <cfvo type="max"/>
        <color theme="0"/>
        <color theme="0"/>
      </colorScale>
    </cfRule>
    <cfRule type="expression" dxfId="11610" priority="5543">
      <formula>AA24&lt;0</formula>
    </cfRule>
  </conditionalFormatting>
  <conditionalFormatting sqref="AB26">
    <cfRule type="colorScale" priority="5505">
      <colorScale>
        <cfvo type="min"/>
        <cfvo type="max"/>
        <color theme="0"/>
        <color theme="0"/>
      </colorScale>
    </cfRule>
    <cfRule type="expression" dxfId="11609" priority="5507">
      <formula>AA26&lt;0</formula>
    </cfRule>
  </conditionalFormatting>
  <conditionalFormatting sqref="AB26:AB27">
    <cfRule type="expression" dxfId="11608" priority="5504">
      <formula>IF(AB26="Validar","Rojo","Verde")</formula>
    </cfRule>
    <cfRule type="expression" priority="5506">
      <formula>#REF!</formula>
    </cfRule>
  </conditionalFormatting>
  <conditionalFormatting sqref="AB27">
    <cfRule type="colorScale" priority="5540">
      <colorScale>
        <cfvo type="min"/>
        <cfvo type="max"/>
        <color theme="0"/>
        <color theme="0"/>
      </colorScale>
    </cfRule>
    <cfRule type="expression" dxfId="11607" priority="5541">
      <formula>AA27&lt;0</formula>
    </cfRule>
  </conditionalFormatting>
  <conditionalFormatting sqref="AB29">
    <cfRule type="colorScale" priority="5501">
      <colorScale>
        <cfvo type="min"/>
        <cfvo type="max"/>
        <color theme="0"/>
        <color theme="0"/>
      </colorScale>
    </cfRule>
    <cfRule type="expression" dxfId="11606" priority="5503">
      <formula>AA29&lt;0</formula>
    </cfRule>
  </conditionalFormatting>
  <conditionalFormatting sqref="AB29:AB30">
    <cfRule type="expression" dxfId="11605" priority="5500">
      <formula>IF(AB29="Validar","Rojo","Verde")</formula>
    </cfRule>
    <cfRule type="expression" priority="5502">
      <formula>#REF!</formula>
    </cfRule>
  </conditionalFormatting>
  <conditionalFormatting sqref="AB30">
    <cfRule type="colorScale" priority="5538">
      <colorScale>
        <cfvo type="min"/>
        <cfvo type="max"/>
        <color theme="0"/>
        <color theme="0"/>
      </colorScale>
    </cfRule>
    <cfRule type="expression" dxfId="11604" priority="5539">
      <formula>AA30&lt;0</formula>
    </cfRule>
  </conditionalFormatting>
  <conditionalFormatting sqref="AB39">
    <cfRule type="colorScale" priority="5497">
      <colorScale>
        <cfvo type="min"/>
        <cfvo type="max"/>
        <color theme="0"/>
        <color theme="0"/>
      </colorScale>
    </cfRule>
    <cfRule type="expression" dxfId="11603" priority="5499">
      <formula>AA39&lt;0</formula>
    </cfRule>
  </conditionalFormatting>
  <conditionalFormatting sqref="AB39:AB66">
    <cfRule type="expression" dxfId="11602" priority="5496">
      <formula>IF(AB39="Validar","Rojo","Verde")</formula>
    </cfRule>
    <cfRule type="expression" priority="5498">
      <formula>#REF!</formula>
    </cfRule>
  </conditionalFormatting>
  <conditionalFormatting sqref="AB40:AB66">
    <cfRule type="colorScale" priority="5536">
      <colorScale>
        <cfvo type="min"/>
        <cfvo type="max"/>
        <color theme="0"/>
        <color theme="0"/>
      </colorScale>
    </cfRule>
    <cfRule type="expression" dxfId="11601" priority="5537">
      <formula>AA40&lt;0</formula>
    </cfRule>
  </conditionalFormatting>
  <conditionalFormatting sqref="AB68">
    <cfRule type="colorScale" priority="5493">
      <colorScale>
        <cfvo type="min"/>
        <cfvo type="max"/>
        <color theme="0"/>
        <color theme="0"/>
      </colorScale>
    </cfRule>
    <cfRule type="expression" dxfId="11600" priority="5495">
      <formula>AA68&lt;0</formula>
    </cfRule>
  </conditionalFormatting>
  <conditionalFormatting sqref="AB68:AB81">
    <cfRule type="expression" dxfId="11599" priority="5492">
      <formula>IF(AB68="Validar","Rojo","Verde")</formula>
    </cfRule>
    <cfRule type="expression" priority="5494">
      <formula>#REF!</formula>
    </cfRule>
  </conditionalFormatting>
  <conditionalFormatting sqref="AB69:AB81">
    <cfRule type="colorScale" priority="5554">
      <colorScale>
        <cfvo type="min"/>
        <cfvo type="max"/>
        <color theme="0"/>
        <color theme="0"/>
      </colorScale>
    </cfRule>
    <cfRule type="expression" dxfId="11598" priority="5555">
      <formula>AA69&lt;0</formula>
    </cfRule>
  </conditionalFormatting>
  <conditionalFormatting sqref="AB83">
    <cfRule type="colorScale" priority="5476">
      <colorScale>
        <cfvo type="min"/>
        <cfvo type="max"/>
        <color theme="0"/>
        <color theme="0"/>
      </colorScale>
    </cfRule>
    <cfRule type="expression" dxfId="11597" priority="5478">
      <formula>AA83&lt;0</formula>
    </cfRule>
  </conditionalFormatting>
  <conditionalFormatting sqref="AB83:AB91">
    <cfRule type="expression" dxfId="11596" priority="5475">
      <formula>IF(AB83="Validar","Rojo","Verde")</formula>
    </cfRule>
    <cfRule type="expression" priority="5477">
      <formula>#REF!</formula>
    </cfRule>
  </conditionalFormatting>
  <conditionalFormatting sqref="AB84:AB91">
    <cfRule type="colorScale" priority="5534">
      <colorScale>
        <cfvo type="min"/>
        <cfvo type="max"/>
        <color theme="0"/>
        <color theme="0"/>
      </colorScale>
    </cfRule>
    <cfRule type="expression" dxfId="11595" priority="5535">
      <formula>AA84&lt;0</formula>
    </cfRule>
  </conditionalFormatting>
  <conditionalFormatting sqref="AB93">
    <cfRule type="colorScale" priority="5489">
      <colorScale>
        <cfvo type="min"/>
        <cfvo type="max"/>
        <color theme="0"/>
        <color theme="0"/>
      </colorScale>
    </cfRule>
    <cfRule type="expression" dxfId="11594" priority="5491">
      <formula>AA93&lt;0</formula>
    </cfRule>
  </conditionalFormatting>
  <conditionalFormatting sqref="AB93:AB102">
    <cfRule type="expression" dxfId="11593" priority="5488">
      <formula>IF(AB93="Validar","Rojo","Verde")</formula>
    </cfRule>
    <cfRule type="expression" priority="5490">
      <formula>#REF!</formula>
    </cfRule>
  </conditionalFormatting>
  <conditionalFormatting sqref="AB94:AB102">
    <cfRule type="colorScale" priority="5532">
      <colorScale>
        <cfvo type="min"/>
        <cfvo type="max"/>
        <color theme="0"/>
        <color theme="0"/>
      </colorScale>
    </cfRule>
    <cfRule type="expression" dxfId="11592" priority="5533">
      <formula>AA94&lt;0</formula>
    </cfRule>
  </conditionalFormatting>
  <conditionalFormatting sqref="AB104">
    <cfRule type="colorScale" priority="5485">
      <colorScale>
        <cfvo type="min"/>
        <cfvo type="max"/>
        <color theme="0"/>
        <color theme="0"/>
      </colorScale>
    </cfRule>
    <cfRule type="expression" dxfId="11591" priority="5487">
      <formula>AA104&lt;0</formula>
    </cfRule>
  </conditionalFormatting>
  <conditionalFormatting sqref="AB104:AB106">
    <cfRule type="expression" dxfId="11590" priority="5484">
      <formula>IF(AB104="Validar","Rojo","Verde")</formula>
    </cfRule>
    <cfRule type="expression" priority="5486">
      <formula>#REF!</formula>
    </cfRule>
  </conditionalFormatting>
  <conditionalFormatting sqref="AB105:AB106">
    <cfRule type="colorScale" priority="5530">
      <colorScale>
        <cfvo type="min"/>
        <cfvo type="max"/>
        <color theme="0"/>
        <color theme="0"/>
      </colorScale>
    </cfRule>
    <cfRule type="expression" dxfId="11589" priority="5531">
      <formula>AA105&lt;0</formula>
    </cfRule>
  </conditionalFormatting>
  <conditionalFormatting sqref="AB110">
    <cfRule type="colorScale" priority="5528">
      <colorScale>
        <cfvo type="min"/>
        <cfvo type="max"/>
        <color theme="0"/>
        <color theme="0"/>
      </colorScale>
    </cfRule>
    <cfRule type="expression" dxfId="11588" priority="5529">
      <formula>AA110&lt;0</formula>
    </cfRule>
  </conditionalFormatting>
  <conditionalFormatting sqref="AB110:AB111">
    <cfRule type="expression" priority="5470">
      <formula>#REF!</formula>
    </cfRule>
  </conditionalFormatting>
  <conditionalFormatting sqref="AB111">
    <cfRule type="colorScale" priority="5469">
      <colorScale>
        <cfvo type="min"/>
        <cfvo type="max"/>
        <color theme="0"/>
        <color theme="0"/>
      </colorScale>
    </cfRule>
    <cfRule type="expression" dxfId="11587" priority="5471">
      <formula>AA111&lt;0</formula>
    </cfRule>
  </conditionalFormatting>
  <conditionalFormatting sqref="AB117:AB123">
    <cfRule type="colorScale" priority="5525">
      <colorScale>
        <cfvo type="min"/>
        <cfvo type="max"/>
        <color theme="0"/>
        <color theme="0"/>
      </colorScale>
    </cfRule>
    <cfRule type="expression" dxfId="11586" priority="5527">
      <formula>AA117&lt;0</formula>
    </cfRule>
  </conditionalFormatting>
  <conditionalFormatting sqref="AB125">
    <cfRule type="colorScale" priority="5481">
      <colorScale>
        <cfvo type="min"/>
        <cfvo type="max"/>
        <color theme="0"/>
        <color theme="0"/>
      </colorScale>
    </cfRule>
    <cfRule type="expression" dxfId="11585" priority="5483">
      <formula>AA125&lt;0</formula>
    </cfRule>
  </conditionalFormatting>
  <conditionalFormatting sqref="AB125:AB134">
    <cfRule type="expression" dxfId="11584" priority="5480">
      <formula>IF(AB125="Validar","Rojo","Verde")</formula>
    </cfRule>
    <cfRule type="expression" priority="5482">
      <formula>#REF!</formula>
    </cfRule>
  </conditionalFormatting>
  <conditionalFormatting sqref="AB126:AB134">
    <cfRule type="colorScale" priority="5522">
      <colorScale>
        <cfvo type="min"/>
        <cfvo type="max"/>
        <color theme="0"/>
        <color theme="0"/>
      </colorScale>
    </cfRule>
    <cfRule type="expression" dxfId="11583" priority="5523">
      <formula>AA126&lt;0</formula>
    </cfRule>
  </conditionalFormatting>
  <conditionalFormatting sqref="AV110:AV111">
    <cfRule type="expression" dxfId="11582" priority="5290">
      <formula>IF(AV110="Validar","Rojo","Verde")</formula>
    </cfRule>
  </conditionalFormatting>
  <conditionalFormatting sqref="AV117:AV123">
    <cfRule type="expression" dxfId="11581" priority="5346">
      <formula>IF(AV117="Validar","Rojo","Verde")</formula>
    </cfRule>
  </conditionalFormatting>
  <conditionalFormatting sqref="AV6:AV16">
    <cfRule type="expression" dxfId="11580" priority="5338">
      <formula>IF(AV6="Validar","Rojo","Verde")</formula>
    </cfRule>
    <cfRule type="expression" priority="5340">
      <formula>#REF!</formula>
    </cfRule>
  </conditionalFormatting>
  <conditionalFormatting sqref="AV6:AV9">
    <cfRule type="colorScale" priority="5374">
      <colorScale>
        <cfvo type="min"/>
        <cfvo type="max"/>
        <color theme="0"/>
        <color theme="0"/>
      </colorScale>
    </cfRule>
    <cfRule type="expression" dxfId="11579" priority="5375">
      <formula>AU6&lt;0</formula>
    </cfRule>
  </conditionalFormatting>
  <conditionalFormatting sqref="AV10">
    <cfRule type="colorScale" priority="5342">
      <colorScale>
        <cfvo type="min"/>
        <cfvo type="max"/>
        <color theme="0"/>
        <color theme="0"/>
      </colorScale>
    </cfRule>
    <cfRule type="expression" dxfId="11578" priority="5343">
      <formula>AU10&lt;0</formula>
    </cfRule>
  </conditionalFormatting>
  <conditionalFormatting sqref="AV11:AV14">
    <cfRule type="colorScale" priority="5372">
      <colorScale>
        <cfvo type="min"/>
        <cfvo type="max"/>
        <color theme="0"/>
        <color theme="0"/>
      </colorScale>
    </cfRule>
    <cfRule type="expression" dxfId="11577" priority="5373">
      <formula>AU11&lt;0</formula>
    </cfRule>
  </conditionalFormatting>
  <conditionalFormatting sqref="AV15">
    <cfRule type="colorScale" priority="5339">
      <colorScale>
        <cfvo type="min"/>
        <cfvo type="max"/>
        <color theme="0"/>
        <color theme="0"/>
      </colorScale>
    </cfRule>
    <cfRule type="expression" dxfId="11576" priority="5341">
      <formula>AU15&lt;0</formula>
    </cfRule>
  </conditionalFormatting>
  <conditionalFormatting sqref="AV16">
    <cfRule type="colorScale" priority="5370">
      <colorScale>
        <cfvo type="min"/>
        <cfvo type="max"/>
        <color theme="0"/>
        <color theme="0"/>
      </colorScale>
    </cfRule>
    <cfRule type="expression" dxfId="11575" priority="5371">
      <formula>AU16&lt;0</formula>
    </cfRule>
  </conditionalFormatting>
  <conditionalFormatting sqref="AV18">
    <cfRule type="colorScale" priority="5335">
      <colorScale>
        <cfvo type="min"/>
        <cfvo type="max"/>
        <color theme="0"/>
        <color theme="0"/>
      </colorScale>
    </cfRule>
    <cfRule type="expression" dxfId="11574" priority="5337">
      <formula>AU18&lt;0</formula>
    </cfRule>
  </conditionalFormatting>
  <conditionalFormatting sqref="AV18:AV19">
    <cfRule type="expression" dxfId="11573" priority="5334">
      <formula>IF(AV18="Validar","Rojo","Verde")</formula>
    </cfRule>
    <cfRule type="expression" priority="5336">
      <formula>#REF!</formula>
    </cfRule>
  </conditionalFormatting>
  <conditionalFormatting sqref="AV19">
    <cfRule type="colorScale" priority="5368">
      <colorScale>
        <cfvo type="min"/>
        <cfvo type="max"/>
        <color theme="0"/>
        <color theme="0"/>
      </colorScale>
    </cfRule>
    <cfRule type="expression" dxfId="11572" priority="5369">
      <formula>AU19&lt;0</formula>
    </cfRule>
  </conditionalFormatting>
  <conditionalFormatting sqref="AV23">
    <cfRule type="colorScale" priority="5331">
      <colorScale>
        <cfvo type="min"/>
        <cfvo type="max"/>
        <color theme="0"/>
        <color theme="0"/>
      </colorScale>
    </cfRule>
    <cfRule type="expression" dxfId="11571" priority="5333">
      <formula>AU23&lt;0</formula>
    </cfRule>
  </conditionalFormatting>
  <conditionalFormatting sqref="AV23:AV24">
    <cfRule type="expression" dxfId="11570" priority="5330">
      <formula>IF(AV23="Validar","Rojo","Verde")</formula>
    </cfRule>
    <cfRule type="expression" priority="5332">
      <formula>#REF!</formula>
    </cfRule>
  </conditionalFormatting>
  <conditionalFormatting sqref="AV24">
    <cfRule type="colorScale" priority="5364">
      <colorScale>
        <cfvo type="min"/>
        <cfvo type="max"/>
        <color theme="0"/>
        <color theme="0"/>
      </colorScale>
    </cfRule>
    <cfRule type="expression" dxfId="11569" priority="5365">
      <formula>AU24&lt;0</formula>
    </cfRule>
  </conditionalFormatting>
  <conditionalFormatting sqref="AV26">
    <cfRule type="colorScale" priority="5327">
      <colorScale>
        <cfvo type="min"/>
        <cfvo type="max"/>
        <color theme="0"/>
        <color theme="0"/>
      </colorScale>
    </cfRule>
    <cfRule type="expression" dxfId="11568" priority="5329">
      <formula>AU26&lt;0</formula>
    </cfRule>
  </conditionalFormatting>
  <conditionalFormatting sqref="AV26:AV27">
    <cfRule type="expression" dxfId="11567" priority="5326">
      <formula>IF(AV26="Validar","Rojo","Verde")</formula>
    </cfRule>
    <cfRule type="expression" priority="5328">
      <formula>#REF!</formula>
    </cfRule>
  </conditionalFormatting>
  <conditionalFormatting sqref="AV27">
    <cfRule type="colorScale" priority="5362">
      <colorScale>
        <cfvo type="min"/>
        <cfvo type="max"/>
        <color theme="0"/>
        <color theme="0"/>
      </colorScale>
    </cfRule>
    <cfRule type="expression" dxfId="11566" priority="5363">
      <formula>AU27&lt;0</formula>
    </cfRule>
  </conditionalFormatting>
  <conditionalFormatting sqref="AV29">
    <cfRule type="colorScale" priority="5323">
      <colorScale>
        <cfvo type="min"/>
        <cfvo type="max"/>
        <color theme="0"/>
        <color theme="0"/>
      </colorScale>
    </cfRule>
    <cfRule type="expression" dxfId="11565" priority="5325">
      <formula>AU29&lt;0</formula>
    </cfRule>
  </conditionalFormatting>
  <conditionalFormatting sqref="AV29:AV30">
    <cfRule type="expression" dxfId="11564" priority="5322">
      <formula>IF(AV29="Validar","Rojo","Verde")</formula>
    </cfRule>
    <cfRule type="expression" priority="5324">
      <formula>#REF!</formula>
    </cfRule>
  </conditionalFormatting>
  <conditionalFormatting sqref="AV30">
    <cfRule type="colorScale" priority="5360">
      <colorScale>
        <cfvo type="min"/>
        <cfvo type="max"/>
        <color theme="0"/>
        <color theme="0"/>
      </colorScale>
    </cfRule>
    <cfRule type="expression" dxfId="11563" priority="5361">
      <formula>AU30&lt;0</formula>
    </cfRule>
  </conditionalFormatting>
  <conditionalFormatting sqref="AV39">
    <cfRule type="colorScale" priority="5319">
      <colorScale>
        <cfvo type="min"/>
        <cfvo type="max"/>
        <color theme="0"/>
        <color theme="0"/>
      </colorScale>
    </cfRule>
    <cfRule type="expression" dxfId="11562" priority="5321">
      <formula>AU39&lt;0</formula>
    </cfRule>
  </conditionalFormatting>
  <conditionalFormatting sqref="AV39:AV66">
    <cfRule type="expression" dxfId="11561" priority="5318">
      <formula>IF(AV39="Validar","Rojo","Verde")</formula>
    </cfRule>
    <cfRule type="expression" priority="5320">
      <formula>#REF!</formula>
    </cfRule>
  </conditionalFormatting>
  <conditionalFormatting sqref="AV40:AV66">
    <cfRule type="colorScale" priority="5358">
      <colorScale>
        <cfvo type="min"/>
        <cfvo type="max"/>
        <color theme="0"/>
        <color theme="0"/>
      </colorScale>
    </cfRule>
    <cfRule type="expression" dxfId="11560" priority="5359">
      <formula>AU40&lt;0</formula>
    </cfRule>
  </conditionalFormatting>
  <conditionalFormatting sqref="AV68">
    <cfRule type="colorScale" priority="5315">
      <colorScale>
        <cfvo type="min"/>
        <cfvo type="max"/>
        <color theme="0"/>
        <color theme="0"/>
      </colorScale>
    </cfRule>
    <cfRule type="expression" dxfId="11559" priority="5317">
      <formula>AU68&lt;0</formula>
    </cfRule>
  </conditionalFormatting>
  <conditionalFormatting sqref="AV68:AV81">
    <cfRule type="expression" dxfId="11558" priority="5314">
      <formula>IF(AV68="Validar","Rojo","Verde")</formula>
    </cfRule>
    <cfRule type="expression" priority="5316">
      <formula>#REF!</formula>
    </cfRule>
  </conditionalFormatting>
  <conditionalFormatting sqref="AV69:AV81">
    <cfRule type="colorScale" priority="5376">
      <colorScale>
        <cfvo type="min"/>
        <cfvo type="max"/>
        <color theme="0"/>
        <color theme="0"/>
      </colorScale>
    </cfRule>
    <cfRule type="expression" dxfId="11557" priority="5377">
      <formula>AU69&lt;0</formula>
    </cfRule>
  </conditionalFormatting>
  <conditionalFormatting sqref="AV83">
    <cfRule type="colorScale" priority="5298">
      <colorScale>
        <cfvo type="min"/>
        <cfvo type="max"/>
        <color theme="0"/>
        <color theme="0"/>
      </colorScale>
    </cfRule>
    <cfRule type="expression" dxfId="11556" priority="5300">
      <formula>AU83&lt;0</formula>
    </cfRule>
  </conditionalFormatting>
  <conditionalFormatting sqref="AV83:AV91">
    <cfRule type="expression" dxfId="11555" priority="5297">
      <formula>IF(AV83="Validar","Rojo","Verde")</formula>
    </cfRule>
    <cfRule type="expression" priority="5299">
      <formula>#REF!</formula>
    </cfRule>
  </conditionalFormatting>
  <conditionalFormatting sqref="AV84:AV91">
    <cfRule type="colorScale" priority="5356">
      <colorScale>
        <cfvo type="min"/>
        <cfvo type="max"/>
        <color theme="0"/>
        <color theme="0"/>
      </colorScale>
    </cfRule>
    <cfRule type="expression" dxfId="11554" priority="5357">
      <formula>AU84&lt;0</formula>
    </cfRule>
  </conditionalFormatting>
  <conditionalFormatting sqref="AV93">
    <cfRule type="colorScale" priority="5311">
      <colorScale>
        <cfvo type="min"/>
        <cfvo type="max"/>
        <color theme="0"/>
        <color theme="0"/>
      </colorScale>
    </cfRule>
    <cfRule type="expression" dxfId="11553" priority="5313">
      <formula>AU93&lt;0</formula>
    </cfRule>
  </conditionalFormatting>
  <conditionalFormatting sqref="AV93:AV102">
    <cfRule type="expression" dxfId="11552" priority="5310">
      <formula>IF(AV93="Validar","Rojo","Verde")</formula>
    </cfRule>
    <cfRule type="expression" priority="5312">
      <formula>#REF!</formula>
    </cfRule>
  </conditionalFormatting>
  <conditionalFormatting sqref="AV94:AV102">
    <cfRule type="colorScale" priority="5354">
      <colorScale>
        <cfvo type="min"/>
        <cfvo type="max"/>
        <color theme="0"/>
        <color theme="0"/>
      </colorScale>
    </cfRule>
    <cfRule type="expression" dxfId="11551" priority="5355">
      <formula>AU94&lt;0</formula>
    </cfRule>
  </conditionalFormatting>
  <conditionalFormatting sqref="AV104">
    <cfRule type="colorScale" priority="5307">
      <colorScale>
        <cfvo type="min"/>
        <cfvo type="max"/>
        <color theme="0"/>
        <color theme="0"/>
      </colorScale>
    </cfRule>
    <cfRule type="expression" dxfId="11550" priority="5309">
      <formula>AU104&lt;0</formula>
    </cfRule>
  </conditionalFormatting>
  <conditionalFormatting sqref="AV104:AV106">
    <cfRule type="expression" dxfId="11549" priority="5306">
      <formula>IF(AV104="Validar","Rojo","Verde")</formula>
    </cfRule>
    <cfRule type="expression" priority="5308">
      <formula>#REF!</formula>
    </cfRule>
  </conditionalFormatting>
  <conditionalFormatting sqref="AV105:AV106">
    <cfRule type="colorScale" priority="5352">
      <colorScale>
        <cfvo type="min"/>
        <cfvo type="max"/>
        <color theme="0"/>
        <color theme="0"/>
      </colorScale>
    </cfRule>
    <cfRule type="expression" dxfId="11548" priority="5353">
      <formula>AU105&lt;0</formula>
    </cfRule>
  </conditionalFormatting>
  <conditionalFormatting sqref="AV110">
    <cfRule type="colorScale" priority="5350">
      <colorScale>
        <cfvo type="min"/>
        <cfvo type="max"/>
        <color theme="0"/>
        <color theme="0"/>
      </colorScale>
    </cfRule>
    <cfRule type="expression" dxfId="11547" priority="5351">
      <formula>AU110&lt;0</formula>
    </cfRule>
  </conditionalFormatting>
  <conditionalFormatting sqref="AV110:AV111">
    <cfRule type="expression" priority="5292">
      <formula>#REF!</formula>
    </cfRule>
  </conditionalFormatting>
  <conditionalFormatting sqref="AV111">
    <cfRule type="colorScale" priority="5291">
      <colorScale>
        <cfvo type="min"/>
        <cfvo type="max"/>
        <color theme="0"/>
        <color theme="0"/>
      </colorScale>
    </cfRule>
    <cfRule type="expression" dxfId="11546" priority="5293">
      <formula>AU111&lt;0</formula>
    </cfRule>
  </conditionalFormatting>
  <conditionalFormatting sqref="AV117:AV123">
    <cfRule type="colorScale" priority="5347">
      <colorScale>
        <cfvo type="min"/>
        <cfvo type="max"/>
        <color theme="0"/>
        <color theme="0"/>
      </colorScale>
    </cfRule>
    <cfRule type="expression" priority="5348">
      <formula>#REF!</formula>
    </cfRule>
    <cfRule type="expression" dxfId="11545" priority="5349">
      <formula>AU117&lt;0</formula>
    </cfRule>
  </conditionalFormatting>
  <conditionalFormatting sqref="AV125">
    <cfRule type="colorScale" priority="5303">
      <colorScale>
        <cfvo type="min"/>
        <cfvo type="max"/>
        <color theme="0"/>
        <color theme="0"/>
      </colorScale>
    </cfRule>
    <cfRule type="expression" dxfId="11544" priority="5305">
      <formula>AU125&lt;0</formula>
    </cfRule>
  </conditionalFormatting>
  <conditionalFormatting sqref="AV125:AV134">
    <cfRule type="expression" dxfId="11543" priority="5302">
      <formula>IF(AV125="Validar","Rojo","Verde")</formula>
    </cfRule>
    <cfRule type="expression" priority="5304">
      <formula>#REF!</formula>
    </cfRule>
  </conditionalFormatting>
  <conditionalFormatting sqref="AV126:AV134">
    <cfRule type="colorScale" priority="5344">
      <colorScale>
        <cfvo type="min"/>
        <cfvo type="max"/>
        <color theme="0"/>
        <color theme="0"/>
      </colorScale>
    </cfRule>
    <cfRule type="expression" dxfId="11542" priority="5345">
      <formula>AU126&lt;0</formula>
    </cfRule>
  </conditionalFormatting>
  <conditionalFormatting sqref="BB110:BB111">
    <cfRule type="expression" dxfId="11541" priority="5201">
      <formula>IF(BB110="Validar","Rojo","Verde")</formula>
    </cfRule>
  </conditionalFormatting>
  <conditionalFormatting sqref="BB117:BB123">
    <cfRule type="expression" dxfId="11540" priority="5257">
      <formula>IF(BB117="Validar","Rojo","Verde")</formula>
    </cfRule>
  </conditionalFormatting>
  <conditionalFormatting sqref="BB6:BB16">
    <cfRule type="expression" dxfId="11539" priority="5249">
      <formula>IF(BB6="Validar","Rojo","Verde")</formula>
    </cfRule>
    <cfRule type="expression" priority="5251">
      <formula>#REF!</formula>
    </cfRule>
  </conditionalFormatting>
  <conditionalFormatting sqref="BB6:BB9">
    <cfRule type="colorScale" priority="5285">
      <colorScale>
        <cfvo type="min"/>
        <cfvo type="max"/>
        <color theme="0"/>
        <color theme="0"/>
      </colorScale>
    </cfRule>
    <cfRule type="expression" dxfId="11538" priority="5286">
      <formula>BA6&lt;0</formula>
    </cfRule>
  </conditionalFormatting>
  <conditionalFormatting sqref="BB10">
    <cfRule type="colorScale" priority="5253">
      <colorScale>
        <cfvo type="min"/>
        <cfvo type="max"/>
        <color theme="0"/>
        <color theme="0"/>
      </colorScale>
    </cfRule>
    <cfRule type="expression" dxfId="11537" priority="5254">
      <formula>BA10&lt;0</formula>
    </cfRule>
  </conditionalFormatting>
  <conditionalFormatting sqref="BB11:BB14">
    <cfRule type="colorScale" priority="5283">
      <colorScale>
        <cfvo type="min"/>
        <cfvo type="max"/>
        <color theme="0"/>
        <color theme="0"/>
      </colorScale>
    </cfRule>
    <cfRule type="expression" dxfId="11536" priority="5284">
      <formula>BA11&lt;0</formula>
    </cfRule>
  </conditionalFormatting>
  <conditionalFormatting sqref="BB15">
    <cfRule type="colorScale" priority="5250">
      <colorScale>
        <cfvo type="min"/>
        <cfvo type="max"/>
        <color theme="0"/>
        <color theme="0"/>
      </colorScale>
    </cfRule>
    <cfRule type="expression" dxfId="11535" priority="5252">
      <formula>BA15&lt;0</formula>
    </cfRule>
  </conditionalFormatting>
  <conditionalFormatting sqref="BB16">
    <cfRule type="colorScale" priority="5281">
      <colorScale>
        <cfvo type="min"/>
        <cfvo type="max"/>
        <color theme="0"/>
        <color theme="0"/>
      </colorScale>
    </cfRule>
    <cfRule type="expression" dxfId="11534" priority="5282">
      <formula>BA16&lt;0</formula>
    </cfRule>
  </conditionalFormatting>
  <conditionalFormatting sqref="BB18">
    <cfRule type="colorScale" priority="5246">
      <colorScale>
        <cfvo type="min"/>
        <cfvo type="max"/>
        <color theme="0"/>
        <color theme="0"/>
      </colorScale>
    </cfRule>
    <cfRule type="expression" dxfId="11533" priority="5248">
      <formula>BA18&lt;0</formula>
    </cfRule>
  </conditionalFormatting>
  <conditionalFormatting sqref="BB18:BB19">
    <cfRule type="expression" dxfId="11532" priority="5245">
      <formula>IF(BB18="Validar","Rojo","Verde")</formula>
    </cfRule>
    <cfRule type="expression" priority="5247">
      <formula>#REF!</formula>
    </cfRule>
  </conditionalFormatting>
  <conditionalFormatting sqref="BB19">
    <cfRule type="colorScale" priority="5279">
      <colorScale>
        <cfvo type="min"/>
        <cfvo type="max"/>
        <color theme="0"/>
        <color theme="0"/>
      </colorScale>
    </cfRule>
    <cfRule type="expression" dxfId="11531" priority="5280">
      <formula>BA19&lt;0</formula>
    </cfRule>
  </conditionalFormatting>
  <conditionalFormatting sqref="BB23">
    <cfRule type="colorScale" priority="5242">
      <colorScale>
        <cfvo type="min"/>
        <cfvo type="max"/>
        <color theme="0"/>
        <color theme="0"/>
      </colorScale>
    </cfRule>
    <cfRule type="expression" dxfId="11530" priority="5244">
      <formula>BA23&lt;0</formula>
    </cfRule>
  </conditionalFormatting>
  <conditionalFormatting sqref="BB23:BB24">
    <cfRule type="expression" dxfId="11529" priority="5241">
      <formula>IF(BB23="Validar","Rojo","Verde")</formula>
    </cfRule>
    <cfRule type="expression" priority="5243">
      <formula>#REF!</formula>
    </cfRule>
  </conditionalFormatting>
  <conditionalFormatting sqref="BB24">
    <cfRule type="colorScale" priority="5275">
      <colorScale>
        <cfvo type="min"/>
        <cfvo type="max"/>
        <color theme="0"/>
        <color theme="0"/>
      </colorScale>
    </cfRule>
    <cfRule type="expression" dxfId="11528" priority="5276">
      <formula>BA24&lt;0</formula>
    </cfRule>
  </conditionalFormatting>
  <conditionalFormatting sqref="BB26">
    <cfRule type="colorScale" priority="5238">
      <colorScale>
        <cfvo type="min"/>
        <cfvo type="max"/>
        <color theme="0"/>
        <color theme="0"/>
      </colorScale>
    </cfRule>
    <cfRule type="expression" dxfId="11527" priority="5240">
      <formula>BA26&lt;0</formula>
    </cfRule>
  </conditionalFormatting>
  <conditionalFormatting sqref="BB26:BB27">
    <cfRule type="expression" dxfId="11526" priority="5237">
      <formula>IF(BB26="Validar","Rojo","Verde")</formula>
    </cfRule>
    <cfRule type="expression" priority="5239">
      <formula>#REF!</formula>
    </cfRule>
  </conditionalFormatting>
  <conditionalFormatting sqref="BB27">
    <cfRule type="colorScale" priority="5273">
      <colorScale>
        <cfvo type="min"/>
        <cfvo type="max"/>
        <color theme="0"/>
        <color theme="0"/>
      </colorScale>
    </cfRule>
    <cfRule type="expression" dxfId="11525" priority="5274">
      <formula>BA27&lt;0</formula>
    </cfRule>
  </conditionalFormatting>
  <conditionalFormatting sqref="BB29">
    <cfRule type="colorScale" priority="5234">
      <colorScale>
        <cfvo type="min"/>
        <cfvo type="max"/>
        <color theme="0"/>
        <color theme="0"/>
      </colorScale>
    </cfRule>
    <cfRule type="expression" dxfId="11524" priority="5236">
      <formula>BA29&lt;0</formula>
    </cfRule>
  </conditionalFormatting>
  <conditionalFormatting sqref="BB29:BB30">
    <cfRule type="expression" dxfId="11523" priority="5233">
      <formula>IF(BB29="Validar","Rojo","Verde")</formula>
    </cfRule>
    <cfRule type="expression" priority="5235">
      <formula>#REF!</formula>
    </cfRule>
  </conditionalFormatting>
  <conditionalFormatting sqref="BB30">
    <cfRule type="colorScale" priority="5271">
      <colorScale>
        <cfvo type="min"/>
        <cfvo type="max"/>
        <color theme="0"/>
        <color theme="0"/>
      </colorScale>
    </cfRule>
    <cfRule type="expression" dxfId="11522" priority="5272">
      <formula>BA30&lt;0</formula>
    </cfRule>
  </conditionalFormatting>
  <conditionalFormatting sqref="BB39">
    <cfRule type="colorScale" priority="5230">
      <colorScale>
        <cfvo type="min"/>
        <cfvo type="max"/>
        <color theme="0"/>
        <color theme="0"/>
      </colorScale>
    </cfRule>
    <cfRule type="expression" dxfId="11521" priority="5232">
      <formula>BA39&lt;0</formula>
    </cfRule>
  </conditionalFormatting>
  <conditionalFormatting sqref="BB39:BB66">
    <cfRule type="expression" dxfId="11520" priority="5229">
      <formula>IF(BB39="Validar","Rojo","Verde")</formula>
    </cfRule>
    <cfRule type="expression" priority="5231">
      <formula>#REF!</formula>
    </cfRule>
  </conditionalFormatting>
  <conditionalFormatting sqref="BB40:BB66">
    <cfRule type="colorScale" priority="5269">
      <colorScale>
        <cfvo type="min"/>
        <cfvo type="max"/>
        <color theme="0"/>
        <color theme="0"/>
      </colorScale>
    </cfRule>
    <cfRule type="expression" dxfId="11519" priority="5270">
      <formula>BA40&lt;0</formula>
    </cfRule>
  </conditionalFormatting>
  <conditionalFormatting sqref="BB68">
    <cfRule type="colorScale" priority="5226">
      <colorScale>
        <cfvo type="min"/>
        <cfvo type="max"/>
        <color theme="0"/>
        <color theme="0"/>
      </colorScale>
    </cfRule>
    <cfRule type="expression" dxfId="11518" priority="5228">
      <formula>BA68&lt;0</formula>
    </cfRule>
  </conditionalFormatting>
  <conditionalFormatting sqref="BB68:BB81">
    <cfRule type="expression" dxfId="11517" priority="5225">
      <formula>IF(BB68="Validar","Rojo","Verde")</formula>
    </cfRule>
    <cfRule type="expression" priority="5227">
      <formula>#REF!</formula>
    </cfRule>
  </conditionalFormatting>
  <conditionalFormatting sqref="BB69:BB81">
    <cfRule type="colorScale" priority="5287">
      <colorScale>
        <cfvo type="min"/>
        <cfvo type="max"/>
        <color theme="0"/>
        <color theme="0"/>
      </colorScale>
    </cfRule>
    <cfRule type="expression" dxfId="11516" priority="5288">
      <formula>BA69&lt;0</formula>
    </cfRule>
  </conditionalFormatting>
  <conditionalFormatting sqref="BB83">
    <cfRule type="colorScale" priority="5209">
      <colorScale>
        <cfvo type="min"/>
        <cfvo type="max"/>
        <color theme="0"/>
        <color theme="0"/>
      </colorScale>
    </cfRule>
    <cfRule type="expression" dxfId="11515" priority="5211">
      <formula>BA83&lt;0</formula>
    </cfRule>
  </conditionalFormatting>
  <conditionalFormatting sqref="BB83:BB91">
    <cfRule type="expression" dxfId="11514" priority="5208">
      <formula>IF(BB83="Validar","Rojo","Verde")</formula>
    </cfRule>
    <cfRule type="expression" priority="5210">
      <formula>#REF!</formula>
    </cfRule>
  </conditionalFormatting>
  <conditionalFormatting sqref="BB84:BB91">
    <cfRule type="colorScale" priority="5267">
      <colorScale>
        <cfvo type="min"/>
        <cfvo type="max"/>
        <color theme="0"/>
        <color theme="0"/>
      </colorScale>
    </cfRule>
    <cfRule type="expression" dxfId="11513" priority="5268">
      <formula>BA84&lt;0</formula>
    </cfRule>
  </conditionalFormatting>
  <conditionalFormatting sqref="BB93">
    <cfRule type="colorScale" priority="5222">
      <colorScale>
        <cfvo type="min"/>
        <cfvo type="max"/>
        <color theme="0"/>
        <color theme="0"/>
      </colorScale>
    </cfRule>
    <cfRule type="expression" dxfId="11512" priority="5224">
      <formula>BA93&lt;0</formula>
    </cfRule>
  </conditionalFormatting>
  <conditionalFormatting sqref="BB93:BB102">
    <cfRule type="expression" dxfId="11511" priority="5221">
      <formula>IF(BB93="Validar","Rojo","Verde")</formula>
    </cfRule>
    <cfRule type="expression" priority="5223">
      <formula>#REF!</formula>
    </cfRule>
  </conditionalFormatting>
  <conditionalFormatting sqref="BB94:BB102">
    <cfRule type="colorScale" priority="5265">
      <colorScale>
        <cfvo type="min"/>
        <cfvo type="max"/>
        <color theme="0"/>
        <color theme="0"/>
      </colorScale>
    </cfRule>
    <cfRule type="expression" dxfId="11510" priority="5266">
      <formula>BA94&lt;0</formula>
    </cfRule>
  </conditionalFormatting>
  <conditionalFormatting sqref="BB104">
    <cfRule type="colorScale" priority="5218">
      <colorScale>
        <cfvo type="min"/>
        <cfvo type="max"/>
        <color theme="0"/>
        <color theme="0"/>
      </colorScale>
    </cfRule>
    <cfRule type="expression" dxfId="11509" priority="5220">
      <formula>BA104&lt;0</formula>
    </cfRule>
  </conditionalFormatting>
  <conditionalFormatting sqref="BB104:BB106">
    <cfRule type="expression" dxfId="11508" priority="5217">
      <formula>IF(BB104="Validar","Rojo","Verde")</formula>
    </cfRule>
    <cfRule type="expression" priority="5219">
      <formula>#REF!</formula>
    </cfRule>
  </conditionalFormatting>
  <conditionalFormatting sqref="BB105:BB106">
    <cfRule type="colorScale" priority="5263">
      <colorScale>
        <cfvo type="min"/>
        <cfvo type="max"/>
        <color theme="0"/>
        <color theme="0"/>
      </colorScale>
    </cfRule>
    <cfRule type="expression" dxfId="11507" priority="5264">
      <formula>BA105&lt;0</formula>
    </cfRule>
  </conditionalFormatting>
  <conditionalFormatting sqref="BB110">
    <cfRule type="colorScale" priority="5261">
      <colorScale>
        <cfvo type="min"/>
        <cfvo type="max"/>
        <color theme="0"/>
        <color theme="0"/>
      </colorScale>
    </cfRule>
    <cfRule type="expression" dxfId="11506" priority="5262">
      <formula>BA110&lt;0</formula>
    </cfRule>
  </conditionalFormatting>
  <conditionalFormatting sqref="BB110:BB111">
    <cfRule type="expression" priority="5203">
      <formula>#REF!</formula>
    </cfRule>
  </conditionalFormatting>
  <conditionalFormatting sqref="BB111">
    <cfRule type="colorScale" priority="5202">
      <colorScale>
        <cfvo type="min"/>
        <cfvo type="max"/>
        <color theme="0"/>
        <color theme="0"/>
      </colorScale>
    </cfRule>
    <cfRule type="expression" dxfId="11505" priority="5204">
      <formula>BA111&lt;0</formula>
    </cfRule>
  </conditionalFormatting>
  <conditionalFormatting sqref="BB117:BB123">
    <cfRule type="colorScale" priority="5258">
      <colorScale>
        <cfvo type="min"/>
        <cfvo type="max"/>
        <color theme="0"/>
        <color theme="0"/>
      </colorScale>
    </cfRule>
    <cfRule type="expression" priority="5259">
      <formula>#REF!</formula>
    </cfRule>
    <cfRule type="expression" dxfId="11504" priority="5260">
      <formula>BA117&lt;0</formula>
    </cfRule>
  </conditionalFormatting>
  <conditionalFormatting sqref="BB125">
    <cfRule type="colorScale" priority="5214">
      <colorScale>
        <cfvo type="min"/>
        <cfvo type="max"/>
        <color theme="0"/>
        <color theme="0"/>
      </colorScale>
    </cfRule>
    <cfRule type="expression" dxfId="11503" priority="5216">
      <formula>BA125&lt;0</formula>
    </cfRule>
  </conditionalFormatting>
  <conditionalFormatting sqref="BB125:BB134">
    <cfRule type="expression" dxfId="11502" priority="5213">
      <formula>IF(BB125="Validar","Rojo","Verde")</formula>
    </cfRule>
    <cfRule type="expression" priority="5215">
      <formula>#REF!</formula>
    </cfRule>
  </conditionalFormatting>
  <conditionalFormatting sqref="BB126:BB134">
    <cfRule type="colorScale" priority="5255">
      <colorScale>
        <cfvo type="min"/>
        <cfvo type="max"/>
        <color theme="0"/>
        <color theme="0"/>
      </colorScale>
    </cfRule>
    <cfRule type="expression" dxfId="11501" priority="5256">
      <formula>BA126&lt;0</formula>
    </cfRule>
  </conditionalFormatting>
  <conditionalFormatting sqref="BF110:BF111">
    <cfRule type="expression" dxfId="11500" priority="5112">
      <formula>IF(BF110="Validar","Rojo","Verde")</formula>
    </cfRule>
  </conditionalFormatting>
  <conditionalFormatting sqref="BF117:BF123">
    <cfRule type="expression" dxfId="11499" priority="5168">
      <formula>IF(BF117="Validar","Rojo","Verde")</formula>
    </cfRule>
  </conditionalFormatting>
  <conditionalFormatting sqref="BF117:BF123">
    <cfRule type="expression" priority="5170">
      <formula>#REF!</formula>
    </cfRule>
  </conditionalFormatting>
  <conditionalFormatting sqref="BF6:BF16">
    <cfRule type="expression" dxfId="11498" priority="5160">
      <formula>IF(BF6="Validar","Rojo","Verde")</formula>
    </cfRule>
    <cfRule type="expression" priority="5162">
      <formula>#REF!</formula>
    </cfRule>
  </conditionalFormatting>
  <conditionalFormatting sqref="BF6:BF9">
    <cfRule type="colorScale" priority="5196">
      <colorScale>
        <cfvo type="min"/>
        <cfvo type="max"/>
        <color theme="0"/>
        <color theme="0"/>
      </colorScale>
    </cfRule>
    <cfRule type="expression" dxfId="11497" priority="5197">
      <formula>BE6&lt;0</formula>
    </cfRule>
  </conditionalFormatting>
  <conditionalFormatting sqref="BF10">
    <cfRule type="colorScale" priority="5164">
      <colorScale>
        <cfvo type="min"/>
        <cfvo type="max"/>
        <color theme="0"/>
        <color theme="0"/>
      </colorScale>
    </cfRule>
    <cfRule type="expression" dxfId="11496" priority="5165">
      <formula>BE10&lt;0</formula>
    </cfRule>
  </conditionalFormatting>
  <conditionalFormatting sqref="BF11:BF14">
    <cfRule type="colorScale" priority="5194">
      <colorScale>
        <cfvo type="min"/>
        <cfvo type="max"/>
        <color theme="0"/>
        <color theme="0"/>
      </colorScale>
    </cfRule>
    <cfRule type="expression" dxfId="11495" priority="5195">
      <formula>BE11&lt;0</formula>
    </cfRule>
  </conditionalFormatting>
  <conditionalFormatting sqref="BF15">
    <cfRule type="colorScale" priority="5161">
      <colorScale>
        <cfvo type="min"/>
        <cfvo type="max"/>
        <color theme="0"/>
        <color theme="0"/>
      </colorScale>
    </cfRule>
    <cfRule type="expression" dxfId="11494" priority="5163">
      <formula>BE15&lt;0</formula>
    </cfRule>
  </conditionalFormatting>
  <conditionalFormatting sqref="BF16">
    <cfRule type="colorScale" priority="5192">
      <colorScale>
        <cfvo type="min"/>
        <cfvo type="max"/>
        <color theme="0"/>
        <color theme="0"/>
      </colorScale>
    </cfRule>
    <cfRule type="expression" dxfId="11493" priority="5193">
      <formula>BE16&lt;0</formula>
    </cfRule>
  </conditionalFormatting>
  <conditionalFormatting sqref="BF18">
    <cfRule type="colorScale" priority="5157">
      <colorScale>
        <cfvo type="min"/>
        <cfvo type="max"/>
        <color theme="0"/>
        <color theme="0"/>
      </colorScale>
    </cfRule>
    <cfRule type="expression" dxfId="11492" priority="5159">
      <formula>BE18&lt;0</formula>
    </cfRule>
  </conditionalFormatting>
  <conditionalFormatting sqref="BF18:BF19">
    <cfRule type="expression" dxfId="11491" priority="5156">
      <formula>IF(BF18="Validar","Rojo","Verde")</formula>
    </cfRule>
    <cfRule type="expression" priority="5158">
      <formula>#REF!</formula>
    </cfRule>
  </conditionalFormatting>
  <conditionalFormatting sqref="BF19">
    <cfRule type="colorScale" priority="5190">
      <colorScale>
        <cfvo type="min"/>
        <cfvo type="max"/>
        <color theme="0"/>
        <color theme="0"/>
      </colorScale>
    </cfRule>
    <cfRule type="expression" dxfId="11490" priority="5191">
      <formula>BE19&lt;0</formula>
    </cfRule>
  </conditionalFormatting>
  <conditionalFormatting sqref="BF23">
    <cfRule type="colorScale" priority="5153">
      <colorScale>
        <cfvo type="min"/>
        <cfvo type="max"/>
        <color theme="0"/>
        <color theme="0"/>
      </colorScale>
    </cfRule>
    <cfRule type="expression" dxfId="11489" priority="5155">
      <formula>BE23&lt;0</formula>
    </cfRule>
  </conditionalFormatting>
  <conditionalFormatting sqref="BF23:BF24">
    <cfRule type="expression" dxfId="11488" priority="5152">
      <formula>IF(BF23="Validar","Rojo","Verde")</formula>
    </cfRule>
    <cfRule type="expression" priority="5154">
      <formula>#REF!</formula>
    </cfRule>
  </conditionalFormatting>
  <conditionalFormatting sqref="BF24">
    <cfRule type="colorScale" priority="5186">
      <colorScale>
        <cfvo type="min"/>
        <cfvo type="max"/>
        <color theme="0"/>
        <color theme="0"/>
      </colorScale>
    </cfRule>
    <cfRule type="expression" dxfId="11487" priority="5187">
      <formula>BE24&lt;0</formula>
    </cfRule>
  </conditionalFormatting>
  <conditionalFormatting sqref="BF26">
    <cfRule type="colorScale" priority="5149">
      <colorScale>
        <cfvo type="min"/>
        <cfvo type="max"/>
        <color theme="0"/>
        <color theme="0"/>
      </colorScale>
    </cfRule>
    <cfRule type="expression" dxfId="11486" priority="5151">
      <formula>BE26&lt;0</formula>
    </cfRule>
  </conditionalFormatting>
  <conditionalFormatting sqref="BF26:BF27">
    <cfRule type="expression" dxfId="11485" priority="5148">
      <formula>IF(BF26="Validar","Rojo","Verde")</formula>
    </cfRule>
    <cfRule type="expression" priority="5150">
      <formula>#REF!</formula>
    </cfRule>
  </conditionalFormatting>
  <conditionalFormatting sqref="BF27">
    <cfRule type="colorScale" priority="5184">
      <colorScale>
        <cfvo type="min"/>
        <cfvo type="max"/>
        <color theme="0"/>
        <color theme="0"/>
      </colorScale>
    </cfRule>
    <cfRule type="expression" dxfId="11484" priority="5185">
      <formula>BE27&lt;0</formula>
    </cfRule>
  </conditionalFormatting>
  <conditionalFormatting sqref="BF29">
    <cfRule type="colorScale" priority="5145">
      <colorScale>
        <cfvo type="min"/>
        <cfvo type="max"/>
        <color theme="0"/>
        <color theme="0"/>
      </colorScale>
    </cfRule>
    <cfRule type="expression" dxfId="11483" priority="5147">
      <formula>BE29&lt;0</formula>
    </cfRule>
  </conditionalFormatting>
  <conditionalFormatting sqref="BF29:BF30">
    <cfRule type="expression" dxfId="11482" priority="5144">
      <formula>IF(BF29="Validar","Rojo","Verde")</formula>
    </cfRule>
    <cfRule type="expression" priority="5146">
      <formula>#REF!</formula>
    </cfRule>
  </conditionalFormatting>
  <conditionalFormatting sqref="BF30">
    <cfRule type="colorScale" priority="5182">
      <colorScale>
        <cfvo type="min"/>
        <cfvo type="max"/>
        <color theme="0"/>
        <color theme="0"/>
      </colorScale>
    </cfRule>
    <cfRule type="expression" dxfId="11481" priority="5183">
      <formula>BE30&lt;0</formula>
    </cfRule>
  </conditionalFormatting>
  <conditionalFormatting sqref="BF39">
    <cfRule type="colorScale" priority="5141">
      <colorScale>
        <cfvo type="min"/>
        <cfvo type="max"/>
        <color theme="0"/>
        <color theme="0"/>
      </colorScale>
    </cfRule>
    <cfRule type="expression" dxfId="11480" priority="5143">
      <formula>BE39&lt;0</formula>
    </cfRule>
  </conditionalFormatting>
  <conditionalFormatting sqref="BF39:BF66">
    <cfRule type="expression" dxfId="11479" priority="5140">
      <formula>IF(BF39="Validar","Rojo","Verde")</formula>
    </cfRule>
    <cfRule type="expression" priority="5142">
      <formula>#REF!</formula>
    </cfRule>
  </conditionalFormatting>
  <conditionalFormatting sqref="BF40:BF66">
    <cfRule type="colorScale" priority="5180">
      <colorScale>
        <cfvo type="min"/>
        <cfvo type="max"/>
        <color theme="0"/>
        <color theme="0"/>
      </colorScale>
    </cfRule>
    <cfRule type="expression" dxfId="11478" priority="5181">
      <formula>BE40&lt;0</formula>
    </cfRule>
  </conditionalFormatting>
  <conditionalFormatting sqref="BF68">
    <cfRule type="colorScale" priority="5137">
      <colorScale>
        <cfvo type="min"/>
        <cfvo type="max"/>
        <color theme="0"/>
        <color theme="0"/>
      </colorScale>
    </cfRule>
    <cfRule type="expression" dxfId="11477" priority="5139">
      <formula>BE68&lt;0</formula>
    </cfRule>
  </conditionalFormatting>
  <conditionalFormatting sqref="BF68:BF81">
    <cfRule type="expression" dxfId="11476" priority="5136">
      <formula>IF(BF68="Validar","Rojo","Verde")</formula>
    </cfRule>
    <cfRule type="expression" priority="5138">
      <formula>#REF!</formula>
    </cfRule>
  </conditionalFormatting>
  <conditionalFormatting sqref="BF69:BF81">
    <cfRule type="colorScale" priority="5198">
      <colorScale>
        <cfvo type="min"/>
        <cfvo type="max"/>
        <color theme="0"/>
        <color theme="0"/>
      </colorScale>
    </cfRule>
    <cfRule type="expression" dxfId="11475" priority="5199">
      <formula>BE69&lt;0</formula>
    </cfRule>
  </conditionalFormatting>
  <conditionalFormatting sqref="BF83">
    <cfRule type="colorScale" priority="5120">
      <colorScale>
        <cfvo type="min"/>
        <cfvo type="max"/>
        <color theme="0"/>
        <color theme="0"/>
      </colorScale>
    </cfRule>
    <cfRule type="expression" dxfId="11474" priority="5122">
      <formula>BE83&lt;0</formula>
    </cfRule>
  </conditionalFormatting>
  <conditionalFormatting sqref="BF83:BF91">
    <cfRule type="expression" dxfId="11473" priority="5119">
      <formula>IF(BF83="Validar","Rojo","Verde")</formula>
    </cfRule>
    <cfRule type="expression" priority="5121">
      <formula>#REF!</formula>
    </cfRule>
  </conditionalFormatting>
  <conditionalFormatting sqref="BF84:BF91">
    <cfRule type="colorScale" priority="5178">
      <colorScale>
        <cfvo type="min"/>
        <cfvo type="max"/>
        <color theme="0"/>
        <color theme="0"/>
      </colorScale>
    </cfRule>
    <cfRule type="expression" dxfId="11472" priority="5179">
      <formula>BE84&lt;0</formula>
    </cfRule>
  </conditionalFormatting>
  <conditionalFormatting sqref="BF93">
    <cfRule type="colorScale" priority="5133">
      <colorScale>
        <cfvo type="min"/>
        <cfvo type="max"/>
        <color theme="0"/>
        <color theme="0"/>
      </colorScale>
    </cfRule>
    <cfRule type="expression" dxfId="11471" priority="5135">
      <formula>BE93&lt;0</formula>
    </cfRule>
  </conditionalFormatting>
  <conditionalFormatting sqref="BF93:BF102">
    <cfRule type="expression" dxfId="11470" priority="5132">
      <formula>IF(BF93="Validar","Rojo","Verde")</formula>
    </cfRule>
    <cfRule type="expression" priority="5134">
      <formula>#REF!</formula>
    </cfRule>
  </conditionalFormatting>
  <conditionalFormatting sqref="BF94:BF102">
    <cfRule type="colorScale" priority="5176">
      <colorScale>
        <cfvo type="min"/>
        <cfvo type="max"/>
        <color theme="0"/>
        <color theme="0"/>
      </colorScale>
    </cfRule>
    <cfRule type="expression" dxfId="11469" priority="5177">
      <formula>BE94&lt;0</formula>
    </cfRule>
  </conditionalFormatting>
  <conditionalFormatting sqref="BF104">
    <cfRule type="colorScale" priority="5129">
      <colorScale>
        <cfvo type="min"/>
        <cfvo type="max"/>
        <color theme="0"/>
        <color theme="0"/>
      </colorScale>
    </cfRule>
    <cfRule type="expression" dxfId="11468" priority="5131">
      <formula>BE104&lt;0</formula>
    </cfRule>
  </conditionalFormatting>
  <conditionalFormatting sqref="BF104:BF106">
    <cfRule type="expression" dxfId="11467" priority="5128">
      <formula>IF(BF104="Validar","Rojo","Verde")</formula>
    </cfRule>
    <cfRule type="expression" priority="5130">
      <formula>#REF!</formula>
    </cfRule>
  </conditionalFormatting>
  <conditionalFormatting sqref="BF105:BF106">
    <cfRule type="colorScale" priority="5174">
      <colorScale>
        <cfvo type="min"/>
        <cfvo type="max"/>
        <color theme="0"/>
        <color theme="0"/>
      </colorScale>
    </cfRule>
    <cfRule type="expression" dxfId="11466" priority="5175">
      <formula>BE105&lt;0</formula>
    </cfRule>
  </conditionalFormatting>
  <conditionalFormatting sqref="BF110">
    <cfRule type="colorScale" priority="5172">
      <colorScale>
        <cfvo type="min"/>
        <cfvo type="max"/>
        <color theme="0"/>
        <color theme="0"/>
      </colorScale>
    </cfRule>
    <cfRule type="expression" dxfId="11465" priority="5173">
      <formula>BE110&lt;0</formula>
    </cfRule>
  </conditionalFormatting>
  <conditionalFormatting sqref="BF110:BF111">
    <cfRule type="expression" priority="5114">
      <formula>#REF!</formula>
    </cfRule>
  </conditionalFormatting>
  <conditionalFormatting sqref="BF111">
    <cfRule type="colorScale" priority="5113">
      <colorScale>
        <cfvo type="min"/>
        <cfvo type="max"/>
        <color theme="0"/>
        <color theme="0"/>
      </colorScale>
    </cfRule>
    <cfRule type="expression" dxfId="11464" priority="5115">
      <formula>BE111&lt;0</formula>
    </cfRule>
  </conditionalFormatting>
  <conditionalFormatting sqref="BF117:BF123">
    <cfRule type="colorScale" priority="5169">
      <colorScale>
        <cfvo type="min"/>
        <cfvo type="max"/>
        <color theme="0"/>
        <color theme="0"/>
      </colorScale>
    </cfRule>
    <cfRule type="expression" dxfId="11463" priority="5171">
      <formula>BE117&lt;0</formula>
    </cfRule>
  </conditionalFormatting>
  <conditionalFormatting sqref="BF125">
    <cfRule type="colorScale" priority="5125">
      <colorScale>
        <cfvo type="min"/>
        <cfvo type="max"/>
        <color theme="0"/>
        <color theme="0"/>
      </colorScale>
    </cfRule>
    <cfRule type="expression" dxfId="11462" priority="5127">
      <formula>BE125&lt;0</formula>
    </cfRule>
  </conditionalFormatting>
  <conditionalFormatting sqref="BF125:BF134">
    <cfRule type="expression" dxfId="11461" priority="5124">
      <formula>IF(BF125="Validar","Rojo","Verde")</formula>
    </cfRule>
    <cfRule type="expression" priority="5126">
      <formula>#REF!</formula>
    </cfRule>
  </conditionalFormatting>
  <conditionalFormatting sqref="BF126:BF134">
    <cfRule type="colorScale" priority="5166">
      <colorScale>
        <cfvo type="min"/>
        <cfvo type="max"/>
        <color theme="0"/>
        <color theme="0"/>
      </colorScale>
    </cfRule>
    <cfRule type="expression" dxfId="11460" priority="5167">
      <formula>BE126&lt;0</formula>
    </cfRule>
  </conditionalFormatting>
  <conditionalFormatting sqref="BM110:BM111">
    <cfRule type="expression" dxfId="11459" priority="4578">
      <formula>IF(BM110="Validar","Rojo","Verde")</formula>
    </cfRule>
  </conditionalFormatting>
  <conditionalFormatting sqref="BZ110:BZ111">
    <cfRule type="expression" dxfId="11458" priority="5023">
      <formula>IF(BZ110="Validar","Rojo","Verde")</formula>
    </cfRule>
  </conditionalFormatting>
  <conditionalFormatting sqref="BZ117:BZ123">
    <cfRule type="expression" dxfId="11457" priority="5079">
      <formula>IF(BZ117="Validar","Rojo","Verde")</formula>
    </cfRule>
  </conditionalFormatting>
  <conditionalFormatting sqref="BZ6:BZ16">
    <cfRule type="expression" dxfId="11456" priority="5071">
      <formula>IF(BZ6="Validar","Rojo","Verde")</formula>
    </cfRule>
    <cfRule type="expression" priority="5073">
      <formula>#REF!</formula>
    </cfRule>
  </conditionalFormatting>
  <conditionalFormatting sqref="BZ6:BZ9">
    <cfRule type="colorScale" priority="5107">
      <colorScale>
        <cfvo type="min"/>
        <cfvo type="max"/>
        <color theme="0"/>
        <color theme="0"/>
      </colorScale>
    </cfRule>
    <cfRule type="expression" dxfId="11455" priority="5108">
      <formula>BY6&lt;0</formula>
    </cfRule>
  </conditionalFormatting>
  <conditionalFormatting sqref="BZ10">
    <cfRule type="colorScale" priority="5075">
      <colorScale>
        <cfvo type="min"/>
        <cfvo type="max"/>
        <color theme="0"/>
        <color theme="0"/>
      </colorScale>
    </cfRule>
    <cfRule type="expression" dxfId="11454" priority="5076">
      <formula>BY10&lt;0</formula>
    </cfRule>
  </conditionalFormatting>
  <conditionalFormatting sqref="BZ11:BZ14">
    <cfRule type="colorScale" priority="5105">
      <colorScale>
        <cfvo type="min"/>
        <cfvo type="max"/>
        <color theme="0"/>
        <color theme="0"/>
      </colorScale>
    </cfRule>
    <cfRule type="expression" dxfId="11453" priority="5106">
      <formula>BY11&lt;0</formula>
    </cfRule>
  </conditionalFormatting>
  <conditionalFormatting sqref="BZ15">
    <cfRule type="colorScale" priority="5072">
      <colorScale>
        <cfvo type="min"/>
        <cfvo type="max"/>
        <color theme="0"/>
        <color theme="0"/>
      </colorScale>
    </cfRule>
    <cfRule type="expression" dxfId="11452" priority="5074">
      <formula>BY15&lt;0</formula>
    </cfRule>
  </conditionalFormatting>
  <conditionalFormatting sqref="BZ16">
    <cfRule type="colorScale" priority="5103">
      <colorScale>
        <cfvo type="min"/>
        <cfvo type="max"/>
        <color theme="0"/>
        <color theme="0"/>
      </colorScale>
    </cfRule>
    <cfRule type="expression" dxfId="11451" priority="5104">
      <formula>BY16&lt;0</formula>
    </cfRule>
  </conditionalFormatting>
  <conditionalFormatting sqref="BZ18">
    <cfRule type="colorScale" priority="5068">
      <colorScale>
        <cfvo type="min"/>
        <cfvo type="max"/>
        <color theme="0"/>
        <color theme="0"/>
      </colorScale>
    </cfRule>
    <cfRule type="expression" dxfId="11450" priority="5070">
      <formula>BY18&lt;0</formula>
    </cfRule>
  </conditionalFormatting>
  <conditionalFormatting sqref="BZ18:BZ19">
    <cfRule type="expression" dxfId="11449" priority="5067">
      <formula>IF(BZ18="Validar","Rojo","Verde")</formula>
    </cfRule>
    <cfRule type="expression" priority="5069">
      <formula>#REF!</formula>
    </cfRule>
  </conditionalFormatting>
  <conditionalFormatting sqref="BZ19">
    <cfRule type="colorScale" priority="5101">
      <colorScale>
        <cfvo type="min"/>
        <cfvo type="max"/>
        <color theme="0"/>
        <color theme="0"/>
      </colorScale>
    </cfRule>
    <cfRule type="expression" dxfId="11448" priority="5102">
      <formula>BY19&lt;0</formula>
    </cfRule>
  </conditionalFormatting>
  <conditionalFormatting sqref="BZ23">
    <cfRule type="colorScale" priority="5064">
      <colorScale>
        <cfvo type="min"/>
        <cfvo type="max"/>
        <color theme="0"/>
        <color theme="0"/>
      </colorScale>
    </cfRule>
    <cfRule type="expression" dxfId="11447" priority="5066">
      <formula>BY23&lt;0</formula>
    </cfRule>
  </conditionalFormatting>
  <conditionalFormatting sqref="BZ23:BZ24">
    <cfRule type="expression" dxfId="11446" priority="5063">
      <formula>IF(BZ23="Validar","Rojo","Verde")</formula>
    </cfRule>
    <cfRule type="expression" priority="5065">
      <formula>#REF!</formula>
    </cfRule>
  </conditionalFormatting>
  <conditionalFormatting sqref="BZ24">
    <cfRule type="colorScale" priority="5097">
      <colorScale>
        <cfvo type="min"/>
        <cfvo type="max"/>
        <color theme="0"/>
        <color theme="0"/>
      </colorScale>
    </cfRule>
    <cfRule type="expression" dxfId="11445" priority="5098">
      <formula>BY24&lt;0</formula>
    </cfRule>
  </conditionalFormatting>
  <conditionalFormatting sqref="BZ26">
    <cfRule type="colorScale" priority="5060">
      <colorScale>
        <cfvo type="min"/>
        <cfvo type="max"/>
        <color theme="0"/>
        <color theme="0"/>
      </colorScale>
    </cfRule>
    <cfRule type="expression" dxfId="11444" priority="5062">
      <formula>BY26&lt;0</formula>
    </cfRule>
  </conditionalFormatting>
  <conditionalFormatting sqref="BZ26:BZ27">
    <cfRule type="expression" dxfId="11443" priority="5059">
      <formula>IF(BZ26="Validar","Rojo","Verde")</formula>
    </cfRule>
    <cfRule type="expression" priority="5061">
      <formula>#REF!</formula>
    </cfRule>
  </conditionalFormatting>
  <conditionalFormatting sqref="BZ27">
    <cfRule type="colorScale" priority="5095">
      <colorScale>
        <cfvo type="min"/>
        <cfvo type="max"/>
        <color theme="0"/>
        <color theme="0"/>
      </colorScale>
    </cfRule>
    <cfRule type="expression" dxfId="11442" priority="5096">
      <formula>BY27&lt;0</formula>
    </cfRule>
  </conditionalFormatting>
  <conditionalFormatting sqref="BZ29">
    <cfRule type="colorScale" priority="5056">
      <colorScale>
        <cfvo type="min"/>
        <cfvo type="max"/>
        <color theme="0"/>
        <color theme="0"/>
      </colorScale>
    </cfRule>
    <cfRule type="expression" dxfId="11441" priority="5058">
      <formula>BY29&lt;0</formula>
    </cfRule>
  </conditionalFormatting>
  <conditionalFormatting sqref="BZ29:BZ30">
    <cfRule type="expression" dxfId="11440" priority="5055">
      <formula>IF(BZ29="Validar","Rojo","Verde")</formula>
    </cfRule>
    <cfRule type="expression" priority="5057">
      <formula>#REF!</formula>
    </cfRule>
  </conditionalFormatting>
  <conditionalFormatting sqref="BZ30">
    <cfRule type="colorScale" priority="5093">
      <colorScale>
        <cfvo type="min"/>
        <cfvo type="max"/>
        <color theme="0"/>
        <color theme="0"/>
      </colorScale>
    </cfRule>
    <cfRule type="expression" dxfId="11439" priority="5094">
      <formula>BY30&lt;0</formula>
    </cfRule>
  </conditionalFormatting>
  <conditionalFormatting sqref="BZ39">
    <cfRule type="colorScale" priority="5052">
      <colorScale>
        <cfvo type="min"/>
        <cfvo type="max"/>
        <color theme="0"/>
        <color theme="0"/>
      </colorScale>
    </cfRule>
    <cfRule type="expression" dxfId="11438" priority="5054">
      <formula>BY39&lt;0</formula>
    </cfRule>
  </conditionalFormatting>
  <conditionalFormatting sqref="BZ39:BZ66">
    <cfRule type="expression" dxfId="11437" priority="5051">
      <formula>IF(BZ39="Validar","Rojo","Verde")</formula>
    </cfRule>
    <cfRule type="expression" priority="5053">
      <formula>#REF!</formula>
    </cfRule>
  </conditionalFormatting>
  <conditionalFormatting sqref="BZ40:BZ66">
    <cfRule type="colorScale" priority="5091">
      <colorScale>
        <cfvo type="min"/>
        <cfvo type="max"/>
        <color theme="0"/>
        <color theme="0"/>
      </colorScale>
    </cfRule>
    <cfRule type="expression" dxfId="11436" priority="5092">
      <formula>BY40&lt;0</formula>
    </cfRule>
  </conditionalFormatting>
  <conditionalFormatting sqref="BZ68">
    <cfRule type="colorScale" priority="5048">
      <colorScale>
        <cfvo type="min"/>
        <cfvo type="max"/>
        <color theme="0"/>
        <color theme="0"/>
      </colorScale>
    </cfRule>
    <cfRule type="expression" dxfId="11435" priority="5050">
      <formula>BY68&lt;0</formula>
    </cfRule>
  </conditionalFormatting>
  <conditionalFormatting sqref="BZ68:BZ81">
    <cfRule type="expression" dxfId="11434" priority="5047">
      <formula>IF(BZ68="Validar","Rojo","Verde")</formula>
    </cfRule>
    <cfRule type="expression" priority="5049">
      <formula>#REF!</formula>
    </cfRule>
  </conditionalFormatting>
  <conditionalFormatting sqref="BZ69:BZ81">
    <cfRule type="colorScale" priority="5109">
      <colorScale>
        <cfvo type="min"/>
        <cfvo type="max"/>
        <color theme="0"/>
        <color theme="0"/>
      </colorScale>
    </cfRule>
    <cfRule type="expression" dxfId="11433" priority="5110">
      <formula>BY69&lt;0</formula>
    </cfRule>
  </conditionalFormatting>
  <conditionalFormatting sqref="BZ83">
    <cfRule type="colorScale" priority="5031">
      <colorScale>
        <cfvo type="min"/>
        <cfvo type="max"/>
        <color theme="0"/>
        <color theme="0"/>
      </colorScale>
    </cfRule>
    <cfRule type="expression" dxfId="11432" priority="5033">
      <formula>BY83&lt;0</formula>
    </cfRule>
  </conditionalFormatting>
  <conditionalFormatting sqref="BZ83:BZ91">
    <cfRule type="expression" dxfId="11431" priority="5030">
      <formula>IF(BZ83="Validar","Rojo","Verde")</formula>
    </cfRule>
    <cfRule type="expression" priority="5032">
      <formula>#REF!</formula>
    </cfRule>
  </conditionalFormatting>
  <conditionalFormatting sqref="BZ84:BZ91">
    <cfRule type="colorScale" priority="5089">
      <colorScale>
        <cfvo type="min"/>
        <cfvo type="max"/>
        <color theme="0"/>
        <color theme="0"/>
      </colorScale>
    </cfRule>
    <cfRule type="expression" dxfId="11430" priority="5090">
      <formula>BY84&lt;0</formula>
    </cfRule>
  </conditionalFormatting>
  <conditionalFormatting sqref="BZ93">
    <cfRule type="colorScale" priority="5044">
      <colorScale>
        <cfvo type="min"/>
        <cfvo type="max"/>
        <color theme="0"/>
        <color theme="0"/>
      </colorScale>
    </cfRule>
    <cfRule type="expression" dxfId="11429" priority="5046">
      <formula>BY93&lt;0</formula>
    </cfRule>
  </conditionalFormatting>
  <conditionalFormatting sqref="BZ93:BZ102">
    <cfRule type="expression" dxfId="11428" priority="5043">
      <formula>IF(BZ93="Validar","Rojo","Verde")</formula>
    </cfRule>
    <cfRule type="expression" priority="5045">
      <formula>#REF!</formula>
    </cfRule>
  </conditionalFormatting>
  <conditionalFormatting sqref="BZ94:BZ102">
    <cfRule type="colorScale" priority="5087">
      <colorScale>
        <cfvo type="min"/>
        <cfvo type="max"/>
        <color theme="0"/>
        <color theme="0"/>
      </colorScale>
    </cfRule>
    <cfRule type="expression" dxfId="11427" priority="5088">
      <formula>BY94&lt;0</formula>
    </cfRule>
  </conditionalFormatting>
  <conditionalFormatting sqref="BZ104">
    <cfRule type="colorScale" priority="5040">
      <colorScale>
        <cfvo type="min"/>
        <cfvo type="max"/>
        <color theme="0"/>
        <color theme="0"/>
      </colorScale>
    </cfRule>
    <cfRule type="expression" dxfId="11426" priority="5042">
      <formula>BY104&lt;0</formula>
    </cfRule>
  </conditionalFormatting>
  <conditionalFormatting sqref="BZ104:BZ106">
    <cfRule type="expression" dxfId="11425" priority="5039">
      <formula>IF(BZ104="Validar","Rojo","Verde")</formula>
    </cfRule>
    <cfRule type="expression" priority="5041">
      <formula>#REF!</formula>
    </cfRule>
  </conditionalFormatting>
  <conditionalFormatting sqref="BZ105:BZ106">
    <cfRule type="colorScale" priority="5085">
      <colorScale>
        <cfvo type="min"/>
        <cfvo type="max"/>
        <color theme="0"/>
        <color theme="0"/>
      </colorScale>
    </cfRule>
    <cfRule type="expression" dxfId="11424" priority="5086">
      <formula>BY105&lt;0</formula>
    </cfRule>
  </conditionalFormatting>
  <conditionalFormatting sqref="BZ110">
    <cfRule type="colorScale" priority="5083">
      <colorScale>
        <cfvo type="min"/>
        <cfvo type="max"/>
        <color theme="0"/>
        <color theme="0"/>
      </colorScale>
    </cfRule>
    <cfRule type="expression" dxfId="11423" priority="5084">
      <formula>BY110&lt;0</formula>
    </cfRule>
  </conditionalFormatting>
  <conditionalFormatting sqref="BZ110:BZ111">
    <cfRule type="expression" priority="5025">
      <formula>#REF!</formula>
    </cfRule>
  </conditionalFormatting>
  <conditionalFormatting sqref="BZ111">
    <cfRule type="colorScale" priority="5024">
      <colorScale>
        <cfvo type="min"/>
        <cfvo type="max"/>
        <color theme="0"/>
        <color theme="0"/>
      </colorScale>
    </cfRule>
    <cfRule type="expression" dxfId="11422" priority="5026">
      <formula>BY111&lt;0</formula>
    </cfRule>
  </conditionalFormatting>
  <conditionalFormatting sqref="BZ117:BZ123">
    <cfRule type="colorScale" priority="5080">
      <colorScale>
        <cfvo type="min"/>
        <cfvo type="max"/>
        <color theme="0"/>
        <color theme="0"/>
      </colorScale>
    </cfRule>
    <cfRule type="expression" priority="5081">
      <formula>#REF!</formula>
    </cfRule>
    <cfRule type="expression" dxfId="11421" priority="5082">
      <formula>BY117&lt;0</formula>
    </cfRule>
  </conditionalFormatting>
  <conditionalFormatting sqref="BZ125">
    <cfRule type="colorScale" priority="5036">
      <colorScale>
        <cfvo type="min"/>
        <cfvo type="max"/>
        <color theme="0"/>
        <color theme="0"/>
      </colorScale>
    </cfRule>
    <cfRule type="expression" dxfId="11420" priority="5038">
      <formula>BY125&lt;0</formula>
    </cfRule>
  </conditionalFormatting>
  <conditionalFormatting sqref="BZ125:BZ134">
    <cfRule type="expression" dxfId="11419" priority="5035">
      <formula>IF(BZ125="Validar","Rojo","Verde")</formula>
    </cfRule>
    <cfRule type="expression" priority="5037">
      <formula>#REF!</formula>
    </cfRule>
  </conditionalFormatting>
  <conditionalFormatting sqref="BZ126:BZ134">
    <cfRule type="colorScale" priority="5077">
      <colorScale>
        <cfvo type="min"/>
        <cfvo type="max"/>
        <color theme="0"/>
        <color theme="0"/>
      </colorScale>
    </cfRule>
    <cfRule type="expression" dxfId="11418" priority="5078">
      <formula>BY126&lt;0</formula>
    </cfRule>
  </conditionalFormatting>
  <conditionalFormatting sqref="BT117:BT123">
    <cfRule type="expression" dxfId="11417" priority="4545">
      <formula>IF(BT117="Validar","Rojo","Verde")</formula>
    </cfRule>
  </conditionalFormatting>
  <conditionalFormatting sqref="AP117:AP123">
    <cfRule type="expression" dxfId="11416" priority="4723">
      <formula>IF(AP117="Validar","Rojo","Verde")</formula>
    </cfRule>
  </conditionalFormatting>
  <conditionalFormatting sqref="AI29:AI30">
    <cfRule type="expression" dxfId="11415" priority="4788">
      <formula>IF(AI29="Validar","Rojo","Verde")</formula>
    </cfRule>
    <cfRule type="expression" priority="4790">
      <formula>#REF!</formula>
    </cfRule>
  </conditionalFormatting>
  <conditionalFormatting sqref="CX110:CX111">
    <cfRule type="expression" dxfId="11414" priority="4934">
      <formula>IF(CX110="Validar","Rojo","Verde")</formula>
    </cfRule>
  </conditionalFormatting>
  <conditionalFormatting sqref="CX117:CX123">
    <cfRule type="expression" dxfId="11413" priority="4990">
      <formula>IF(CX117="Validar","Rojo","Verde")</formula>
    </cfRule>
  </conditionalFormatting>
  <conditionalFormatting sqref="CX6:CX16">
    <cfRule type="expression" dxfId="11412" priority="4982">
      <formula>IF(CX6="Validar","Rojo","Verde")</formula>
    </cfRule>
    <cfRule type="expression" priority="4984">
      <formula>#REF!</formula>
    </cfRule>
  </conditionalFormatting>
  <conditionalFormatting sqref="CX6:CX9">
    <cfRule type="colorScale" priority="5018">
      <colorScale>
        <cfvo type="min"/>
        <cfvo type="max"/>
        <color theme="0"/>
        <color theme="0"/>
      </colorScale>
    </cfRule>
    <cfRule type="expression" dxfId="11411" priority="5019">
      <formula>CW6&lt;0</formula>
    </cfRule>
  </conditionalFormatting>
  <conditionalFormatting sqref="CX10">
    <cfRule type="colorScale" priority="4986">
      <colorScale>
        <cfvo type="min"/>
        <cfvo type="max"/>
        <color theme="0"/>
        <color theme="0"/>
      </colorScale>
    </cfRule>
    <cfRule type="expression" dxfId="11410" priority="4987">
      <formula>CW10&lt;0</formula>
    </cfRule>
  </conditionalFormatting>
  <conditionalFormatting sqref="CX11:CX14">
    <cfRule type="colorScale" priority="5016">
      <colorScale>
        <cfvo type="min"/>
        <cfvo type="max"/>
        <color theme="0"/>
        <color theme="0"/>
      </colorScale>
    </cfRule>
    <cfRule type="expression" dxfId="11409" priority="5017">
      <formula>CW11&lt;0</formula>
    </cfRule>
  </conditionalFormatting>
  <conditionalFormatting sqref="CX15">
    <cfRule type="colorScale" priority="4983">
      <colorScale>
        <cfvo type="min"/>
        <cfvo type="max"/>
        <color theme="0"/>
        <color theme="0"/>
      </colorScale>
    </cfRule>
    <cfRule type="expression" dxfId="11408" priority="4985">
      <formula>CW15&lt;0</formula>
    </cfRule>
  </conditionalFormatting>
  <conditionalFormatting sqref="CX16">
    <cfRule type="colorScale" priority="5014">
      <colorScale>
        <cfvo type="min"/>
        <cfvo type="max"/>
        <color theme="0"/>
        <color theme="0"/>
      </colorScale>
    </cfRule>
    <cfRule type="expression" dxfId="11407" priority="5015">
      <formula>CW16&lt;0</formula>
    </cfRule>
  </conditionalFormatting>
  <conditionalFormatting sqref="CX18">
    <cfRule type="colorScale" priority="4979">
      <colorScale>
        <cfvo type="min"/>
        <cfvo type="max"/>
        <color theme="0"/>
        <color theme="0"/>
      </colorScale>
    </cfRule>
    <cfRule type="expression" dxfId="11406" priority="4981">
      <formula>CW18&lt;0</formula>
    </cfRule>
  </conditionalFormatting>
  <conditionalFormatting sqref="CX18:CX19">
    <cfRule type="expression" dxfId="11405" priority="4978">
      <formula>IF(CX18="Validar","Rojo","Verde")</formula>
    </cfRule>
    <cfRule type="expression" priority="4980">
      <formula>#REF!</formula>
    </cfRule>
  </conditionalFormatting>
  <conditionalFormatting sqref="CX19">
    <cfRule type="colorScale" priority="5012">
      <colorScale>
        <cfvo type="min"/>
        <cfvo type="max"/>
        <color theme="0"/>
        <color theme="0"/>
      </colorScale>
    </cfRule>
    <cfRule type="expression" dxfId="11404" priority="5013">
      <formula>CW19&lt;0</formula>
    </cfRule>
  </conditionalFormatting>
  <conditionalFormatting sqref="CX23">
    <cfRule type="colorScale" priority="4975">
      <colorScale>
        <cfvo type="min"/>
        <cfvo type="max"/>
        <color theme="0"/>
        <color theme="0"/>
      </colorScale>
    </cfRule>
    <cfRule type="expression" dxfId="11403" priority="4977">
      <formula>CW23&lt;0</formula>
    </cfRule>
  </conditionalFormatting>
  <conditionalFormatting sqref="CX23:CX24">
    <cfRule type="expression" dxfId="11402" priority="4974">
      <formula>IF(CX23="Validar","Rojo","Verde")</formula>
    </cfRule>
    <cfRule type="expression" priority="4976">
      <formula>#REF!</formula>
    </cfRule>
  </conditionalFormatting>
  <conditionalFormatting sqref="CX24">
    <cfRule type="colorScale" priority="5008">
      <colorScale>
        <cfvo type="min"/>
        <cfvo type="max"/>
        <color theme="0"/>
        <color theme="0"/>
      </colorScale>
    </cfRule>
    <cfRule type="expression" dxfId="11401" priority="5009">
      <formula>CW24&lt;0</formula>
    </cfRule>
  </conditionalFormatting>
  <conditionalFormatting sqref="CX26">
    <cfRule type="colorScale" priority="4971">
      <colorScale>
        <cfvo type="min"/>
        <cfvo type="max"/>
        <color theme="0"/>
        <color theme="0"/>
      </colorScale>
    </cfRule>
    <cfRule type="expression" dxfId="11400" priority="4973">
      <formula>CW26&lt;0</formula>
    </cfRule>
  </conditionalFormatting>
  <conditionalFormatting sqref="CX26:CX27">
    <cfRule type="expression" dxfId="11399" priority="4970">
      <formula>IF(CX26="Validar","Rojo","Verde")</formula>
    </cfRule>
    <cfRule type="expression" priority="4972">
      <formula>#REF!</formula>
    </cfRule>
  </conditionalFormatting>
  <conditionalFormatting sqref="CX27">
    <cfRule type="colorScale" priority="5006">
      <colorScale>
        <cfvo type="min"/>
        <cfvo type="max"/>
        <color theme="0"/>
        <color theme="0"/>
      </colorScale>
    </cfRule>
    <cfRule type="expression" dxfId="11398" priority="5007">
      <formula>CW27&lt;0</formula>
    </cfRule>
  </conditionalFormatting>
  <conditionalFormatting sqref="CX29">
    <cfRule type="colorScale" priority="4967">
      <colorScale>
        <cfvo type="min"/>
        <cfvo type="max"/>
        <color theme="0"/>
        <color theme="0"/>
      </colorScale>
    </cfRule>
    <cfRule type="expression" dxfId="11397" priority="4969">
      <formula>CW29&lt;0</formula>
    </cfRule>
  </conditionalFormatting>
  <conditionalFormatting sqref="CX29:CX30">
    <cfRule type="expression" dxfId="11396" priority="4966">
      <formula>IF(CX29="Validar","Rojo","Verde")</formula>
    </cfRule>
    <cfRule type="expression" priority="4968">
      <formula>#REF!</formula>
    </cfRule>
  </conditionalFormatting>
  <conditionalFormatting sqref="CX30">
    <cfRule type="colorScale" priority="5004">
      <colorScale>
        <cfvo type="min"/>
        <cfvo type="max"/>
        <color theme="0"/>
        <color theme="0"/>
      </colorScale>
    </cfRule>
    <cfRule type="expression" dxfId="11395" priority="5005">
      <formula>CW30&lt;0</formula>
    </cfRule>
  </conditionalFormatting>
  <conditionalFormatting sqref="CX39">
    <cfRule type="colorScale" priority="4963">
      <colorScale>
        <cfvo type="min"/>
        <cfvo type="max"/>
        <color theme="0"/>
        <color theme="0"/>
      </colorScale>
    </cfRule>
    <cfRule type="expression" dxfId="11394" priority="4965">
      <formula>CW39&lt;0</formula>
    </cfRule>
  </conditionalFormatting>
  <conditionalFormatting sqref="CX39:CX66">
    <cfRule type="expression" dxfId="11393" priority="4962">
      <formula>IF(CX39="Validar","Rojo","Verde")</formula>
    </cfRule>
    <cfRule type="expression" priority="4964">
      <formula>#REF!</formula>
    </cfRule>
  </conditionalFormatting>
  <conditionalFormatting sqref="CX40:CX66">
    <cfRule type="colorScale" priority="5002">
      <colorScale>
        <cfvo type="min"/>
        <cfvo type="max"/>
        <color theme="0"/>
        <color theme="0"/>
      </colorScale>
    </cfRule>
    <cfRule type="expression" dxfId="11392" priority="5003">
      <formula>CW40&lt;0</formula>
    </cfRule>
  </conditionalFormatting>
  <conditionalFormatting sqref="CX68">
    <cfRule type="colorScale" priority="4959">
      <colorScale>
        <cfvo type="min"/>
        <cfvo type="max"/>
        <color theme="0"/>
        <color theme="0"/>
      </colorScale>
    </cfRule>
    <cfRule type="expression" dxfId="11391" priority="4961">
      <formula>CW68&lt;0</formula>
    </cfRule>
  </conditionalFormatting>
  <conditionalFormatting sqref="CX68:CX81">
    <cfRule type="expression" dxfId="11390" priority="4958">
      <formula>IF(CX68="Validar","Rojo","Verde")</formula>
    </cfRule>
    <cfRule type="expression" priority="4960">
      <formula>#REF!</formula>
    </cfRule>
  </conditionalFormatting>
  <conditionalFormatting sqref="CX69:CX81">
    <cfRule type="colorScale" priority="5020">
      <colorScale>
        <cfvo type="min"/>
        <cfvo type="max"/>
        <color theme="0"/>
        <color theme="0"/>
      </colorScale>
    </cfRule>
    <cfRule type="expression" dxfId="11389" priority="5021">
      <formula>CW69&lt;0</formula>
    </cfRule>
  </conditionalFormatting>
  <conditionalFormatting sqref="CX83">
    <cfRule type="colorScale" priority="4942">
      <colorScale>
        <cfvo type="min"/>
        <cfvo type="max"/>
        <color theme="0"/>
        <color theme="0"/>
      </colorScale>
    </cfRule>
    <cfRule type="expression" dxfId="11388" priority="4944">
      <formula>CW83&lt;0</formula>
    </cfRule>
  </conditionalFormatting>
  <conditionalFormatting sqref="CX83:CX91">
    <cfRule type="expression" dxfId="11387" priority="4941">
      <formula>IF(CX83="Validar","Rojo","Verde")</formula>
    </cfRule>
    <cfRule type="expression" priority="4943">
      <formula>#REF!</formula>
    </cfRule>
  </conditionalFormatting>
  <conditionalFormatting sqref="CX84:CX91">
    <cfRule type="colorScale" priority="5000">
      <colorScale>
        <cfvo type="min"/>
        <cfvo type="max"/>
        <color theme="0"/>
        <color theme="0"/>
      </colorScale>
    </cfRule>
    <cfRule type="expression" dxfId="11386" priority="5001">
      <formula>CW84&lt;0</formula>
    </cfRule>
  </conditionalFormatting>
  <conditionalFormatting sqref="CX93">
    <cfRule type="colorScale" priority="4955">
      <colorScale>
        <cfvo type="min"/>
        <cfvo type="max"/>
        <color theme="0"/>
        <color theme="0"/>
      </colorScale>
    </cfRule>
    <cfRule type="expression" dxfId="11385" priority="4957">
      <formula>CW93&lt;0</formula>
    </cfRule>
  </conditionalFormatting>
  <conditionalFormatting sqref="CX93:CX102">
    <cfRule type="expression" dxfId="11384" priority="4954">
      <formula>IF(CX93="Validar","Rojo","Verde")</formula>
    </cfRule>
    <cfRule type="expression" priority="4956">
      <formula>#REF!</formula>
    </cfRule>
  </conditionalFormatting>
  <conditionalFormatting sqref="CX94:CX102">
    <cfRule type="colorScale" priority="4998">
      <colorScale>
        <cfvo type="min"/>
        <cfvo type="max"/>
        <color theme="0"/>
        <color theme="0"/>
      </colorScale>
    </cfRule>
    <cfRule type="expression" dxfId="11383" priority="4999">
      <formula>CW94&lt;0</formula>
    </cfRule>
  </conditionalFormatting>
  <conditionalFormatting sqref="CX104">
    <cfRule type="colorScale" priority="4951">
      <colorScale>
        <cfvo type="min"/>
        <cfvo type="max"/>
        <color theme="0"/>
        <color theme="0"/>
      </colorScale>
    </cfRule>
    <cfRule type="expression" dxfId="11382" priority="4953">
      <formula>CW104&lt;0</formula>
    </cfRule>
  </conditionalFormatting>
  <conditionalFormatting sqref="CX104:CX106">
    <cfRule type="expression" dxfId="11381" priority="4950">
      <formula>IF(CX104="Validar","Rojo","Verde")</formula>
    </cfRule>
    <cfRule type="expression" priority="4952">
      <formula>#REF!</formula>
    </cfRule>
  </conditionalFormatting>
  <conditionalFormatting sqref="CX105:CX106">
    <cfRule type="colorScale" priority="4996">
      <colorScale>
        <cfvo type="min"/>
        <cfvo type="max"/>
        <color theme="0"/>
        <color theme="0"/>
      </colorScale>
    </cfRule>
    <cfRule type="expression" dxfId="11380" priority="4997">
      <formula>CW105&lt;0</formula>
    </cfRule>
  </conditionalFormatting>
  <conditionalFormatting sqref="CX110">
    <cfRule type="colorScale" priority="4994">
      <colorScale>
        <cfvo type="min"/>
        <cfvo type="max"/>
        <color theme="0"/>
        <color theme="0"/>
      </colorScale>
    </cfRule>
    <cfRule type="expression" dxfId="11379" priority="4995">
      <formula>CW110&lt;0</formula>
    </cfRule>
  </conditionalFormatting>
  <conditionalFormatting sqref="CX110:CX111">
    <cfRule type="expression" priority="4936">
      <formula>#REF!</formula>
    </cfRule>
  </conditionalFormatting>
  <conditionalFormatting sqref="CX111">
    <cfRule type="colorScale" priority="4935">
      <colorScale>
        <cfvo type="min"/>
        <cfvo type="max"/>
        <color theme="0"/>
        <color theme="0"/>
      </colorScale>
    </cfRule>
    <cfRule type="expression" dxfId="11378" priority="4937">
      <formula>CW111&lt;0</formula>
    </cfRule>
  </conditionalFormatting>
  <conditionalFormatting sqref="CX117:CX123">
    <cfRule type="colorScale" priority="4991">
      <colorScale>
        <cfvo type="min"/>
        <cfvo type="max"/>
        <color theme="0"/>
        <color theme="0"/>
      </colorScale>
    </cfRule>
    <cfRule type="expression" priority="4992">
      <formula>#REF!</formula>
    </cfRule>
    <cfRule type="expression" dxfId="11377" priority="4993">
      <formula>CW117&lt;0</formula>
    </cfRule>
  </conditionalFormatting>
  <conditionalFormatting sqref="CX125">
    <cfRule type="colorScale" priority="4947">
      <colorScale>
        <cfvo type="min"/>
        <cfvo type="max"/>
        <color theme="0"/>
        <color theme="0"/>
      </colorScale>
    </cfRule>
    <cfRule type="expression" dxfId="11376" priority="4949">
      <formula>CW125&lt;0</formula>
    </cfRule>
  </conditionalFormatting>
  <conditionalFormatting sqref="CX125:CX134">
    <cfRule type="expression" dxfId="11375" priority="4946">
      <formula>IF(CX125="Validar","Rojo","Verde")</formula>
    </cfRule>
    <cfRule type="expression" priority="4948">
      <formula>#REF!</formula>
    </cfRule>
  </conditionalFormatting>
  <conditionalFormatting sqref="CX126:CX134">
    <cfRule type="colorScale" priority="4988">
      <colorScale>
        <cfvo type="min"/>
        <cfvo type="max"/>
        <color theme="0"/>
        <color theme="0"/>
      </colorScale>
    </cfRule>
    <cfRule type="expression" dxfId="11374" priority="4989">
      <formula>CW126&lt;0</formula>
    </cfRule>
  </conditionalFormatting>
  <conditionalFormatting sqref="CD110:CD111">
    <cfRule type="expression" dxfId="11373" priority="4845">
      <formula>IF(CD110="Validar","Rojo","Verde")</formula>
    </cfRule>
  </conditionalFormatting>
  <conditionalFormatting sqref="CD117:CD123">
    <cfRule type="expression" dxfId="11372" priority="4901">
      <formula>IF(CD117="Validar","Rojo","Verde")</formula>
    </cfRule>
  </conditionalFormatting>
  <conditionalFormatting sqref="CD117:CD123">
    <cfRule type="expression" priority="4903">
      <formula>#REF!</formula>
    </cfRule>
  </conditionalFormatting>
  <conditionalFormatting sqref="CD6:CD16">
    <cfRule type="expression" dxfId="11371" priority="4893">
      <formula>IF(CD6="Validar","Rojo","Verde")</formula>
    </cfRule>
    <cfRule type="expression" priority="4895">
      <formula>#REF!</formula>
    </cfRule>
  </conditionalFormatting>
  <conditionalFormatting sqref="CD6:CD9">
    <cfRule type="colorScale" priority="4929">
      <colorScale>
        <cfvo type="min"/>
        <cfvo type="max"/>
        <color theme="0"/>
        <color theme="0"/>
      </colorScale>
    </cfRule>
    <cfRule type="expression" dxfId="11370" priority="4930">
      <formula>CC6&lt;0</formula>
    </cfRule>
  </conditionalFormatting>
  <conditionalFormatting sqref="CD10">
    <cfRule type="colorScale" priority="4897">
      <colorScale>
        <cfvo type="min"/>
        <cfvo type="max"/>
        <color theme="0"/>
        <color theme="0"/>
      </colorScale>
    </cfRule>
    <cfRule type="expression" dxfId="11369" priority="4898">
      <formula>CC10&lt;0</formula>
    </cfRule>
  </conditionalFormatting>
  <conditionalFormatting sqref="CD11:CD14">
    <cfRule type="colorScale" priority="4927">
      <colorScale>
        <cfvo type="min"/>
        <cfvo type="max"/>
        <color theme="0"/>
        <color theme="0"/>
      </colorScale>
    </cfRule>
    <cfRule type="expression" dxfId="11368" priority="4928">
      <formula>CC11&lt;0</formula>
    </cfRule>
  </conditionalFormatting>
  <conditionalFormatting sqref="CD15">
    <cfRule type="colorScale" priority="4894">
      <colorScale>
        <cfvo type="min"/>
        <cfvo type="max"/>
        <color theme="0"/>
        <color theme="0"/>
      </colorScale>
    </cfRule>
    <cfRule type="expression" dxfId="11367" priority="4896">
      <formula>CC15&lt;0</formula>
    </cfRule>
  </conditionalFormatting>
  <conditionalFormatting sqref="CD16">
    <cfRule type="colorScale" priority="4925">
      <colorScale>
        <cfvo type="min"/>
        <cfvo type="max"/>
        <color theme="0"/>
        <color theme="0"/>
      </colorScale>
    </cfRule>
    <cfRule type="expression" dxfId="11366" priority="4926">
      <formula>CC16&lt;0</formula>
    </cfRule>
  </conditionalFormatting>
  <conditionalFormatting sqref="CD18">
    <cfRule type="colorScale" priority="4890">
      <colorScale>
        <cfvo type="min"/>
        <cfvo type="max"/>
        <color theme="0"/>
        <color theme="0"/>
      </colorScale>
    </cfRule>
    <cfRule type="expression" dxfId="11365" priority="4892">
      <formula>CC18&lt;0</formula>
    </cfRule>
  </conditionalFormatting>
  <conditionalFormatting sqref="CD18:CD19">
    <cfRule type="expression" dxfId="11364" priority="4889">
      <formula>IF(CD18="Validar","Rojo","Verde")</formula>
    </cfRule>
    <cfRule type="expression" priority="4891">
      <formula>#REF!</formula>
    </cfRule>
  </conditionalFormatting>
  <conditionalFormatting sqref="CD19">
    <cfRule type="colorScale" priority="4923">
      <colorScale>
        <cfvo type="min"/>
        <cfvo type="max"/>
        <color theme="0"/>
        <color theme="0"/>
      </colorScale>
    </cfRule>
    <cfRule type="expression" dxfId="11363" priority="4924">
      <formula>CC19&lt;0</formula>
    </cfRule>
  </conditionalFormatting>
  <conditionalFormatting sqref="CD23">
    <cfRule type="colorScale" priority="4886">
      <colorScale>
        <cfvo type="min"/>
        <cfvo type="max"/>
        <color theme="0"/>
        <color theme="0"/>
      </colorScale>
    </cfRule>
    <cfRule type="expression" dxfId="11362" priority="4888">
      <formula>CC23&lt;0</formula>
    </cfRule>
  </conditionalFormatting>
  <conditionalFormatting sqref="CD23:CD24">
    <cfRule type="expression" dxfId="11361" priority="4885">
      <formula>IF(CD23="Validar","Rojo","Verde")</formula>
    </cfRule>
    <cfRule type="expression" priority="4887">
      <formula>#REF!</formula>
    </cfRule>
  </conditionalFormatting>
  <conditionalFormatting sqref="CD24">
    <cfRule type="colorScale" priority="4919">
      <colorScale>
        <cfvo type="min"/>
        <cfvo type="max"/>
        <color theme="0"/>
        <color theme="0"/>
      </colorScale>
    </cfRule>
    <cfRule type="expression" dxfId="11360" priority="4920">
      <formula>CC24&lt;0</formula>
    </cfRule>
  </conditionalFormatting>
  <conditionalFormatting sqref="CD26">
    <cfRule type="colorScale" priority="4882">
      <colorScale>
        <cfvo type="min"/>
        <cfvo type="max"/>
        <color theme="0"/>
        <color theme="0"/>
      </colorScale>
    </cfRule>
    <cfRule type="expression" dxfId="11359" priority="4884">
      <formula>CC26&lt;0</formula>
    </cfRule>
  </conditionalFormatting>
  <conditionalFormatting sqref="CD26:CD27">
    <cfRule type="expression" dxfId="11358" priority="4881">
      <formula>IF(CD26="Validar","Rojo","Verde")</formula>
    </cfRule>
    <cfRule type="expression" priority="4883">
      <formula>#REF!</formula>
    </cfRule>
  </conditionalFormatting>
  <conditionalFormatting sqref="CD27">
    <cfRule type="colorScale" priority="4917">
      <colorScale>
        <cfvo type="min"/>
        <cfvo type="max"/>
        <color theme="0"/>
        <color theme="0"/>
      </colorScale>
    </cfRule>
    <cfRule type="expression" dxfId="11357" priority="4918">
      <formula>CC27&lt;0</formula>
    </cfRule>
  </conditionalFormatting>
  <conditionalFormatting sqref="CD29">
    <cfRule type="colorScale" priority="4878">
      <colorScale>
        <cfvo type="min"/>
        <cfvo type="max"/>
        <color theme="0"/>
        <color theme="0"/>
      </colorScale>
    </cfRule>
    <cfRule type="expression" dxfId="11356" priority="4880">
      <formula>CC29&lt;0</formula>
    </cfRule>
  </conditionalFormatting>
  <conditionalFormatting sqref="CD29:CD30">
    <cfRule type="expression" dxfId="11355" priority="4877">
      <formula>IF(CD29="Validar","Rojo","Verde")</formula>
    </cfRule>
    <cfRule type="expression" priority="4879">
      <formula>#REF!</formula>
    </cfRule>
  </conditionalFormatting>
  <conditionalFormatting sqref="CD30">
    <cfRule type="colorScale" priority="4915">
      <colorScale>
        <cfvo type="min"/>
        <cfvo type="max"/>
        <color theme="0"/>
        <color theme="0"/>
      </colorScale>
    </cfRule>
    <cfRule type="expression" dxfId="11354" priority="4916">
      <formula>CC30&lt;0</formula>
    </cfRule>
  </conditionalFormatting>
  <conditionalFormatting sqref="CD39">
    <cfRule type="colorScale" priority="4874">
      <colorScale>
        <cfvo type="min"/>
        <cfvo type="max"/>
        <color theme="0"/>
        <color theme="0"/>
      </colorScale>
    </cfRule>
    <cfRule type="expression" dxfId="11353" priority="4876">
      <formula>CC39&lt;0</formula>
    </cfRule>
  </conditionalFormatting>
  <conditionalFormatting sqref="CD39:CD66">
    <cfRule type="expression" dxfId="11352" priority="4873">
      <formula>IF(CD39="Validar","Rojo","Verde")</formula>
    </cfRule>
    <cfRule type="expression" priority="4875">
      <formula>#REF!</formula>
    </cfRule>
  </conditionalFormatting>
  <conditionalFormatting sqref="CD40:CD66">
    <cfRule type="colorScale" priority="4913">
      <colorScale>
        <cfvo type="min"/>
        <cfvo type="max"/>
        <color theme="0"/>
        <color theme="0"/>
      </colorScale>
    </cfRule>
    <cfRule type="expression" dxfId="11351" priority="4914">
      <formula>CC40&lt;0</formula>
    </cfRule>
  </conditionalFormatting>
  <conditionalFormatting sqref="CD68">
    <cfRule type="colorScale" priority="4870">
      <colorScale>
        <cfvo type="min"/>
        <cfvo type="max"/>
        <color theme="0"/>
        <color theme="0"/>
      </colorScale>
    </cfRule>
    <cfRule type="expression" dxfId="11350" priority="4872">
      <formula>CC68&lt;0</formula>
    </cfRule>
  </conditionalFormatting>
  <conditionalFormatting sqref="CD68:CD81">
    <cfRule type="expression" dxfId="11349" priority="4869">
      <formula>IF(CD68="Validar","Rojo","Verde")</formula>
    </cfRule>
    <cfRule type="expression" priority="4871">
      <formula>#REF!</formula>
    </cfRule>
  </conditionalFormatting>
  <conditionalFormatting sqref="CD69:CD81">
    <cfRule type="colorScale" priority="4931">
      <colorScale>
        <cfvo type="min"/>
        <cfvo type="max"/>
        <color theme="0"/>
        <color theme="0"/>
      </colorScale>
    </cfRule>
    <cfRule type="expression" dxfId="11348" priority="4932">
      <formula>CC69&lt;0</formula>
    </cfRule>
  </conditionalFormatting>
  <conditionalFormatting sqref="CD83">
    <cfRule type="colorScale" priority="4853">
      <colorScale>
        <cfvo type="min"/>
        <cfvo type="max"/>
        <color theme="0"/>
        <color theme="0"/>
      </colorScale>
    </cfRule>
    <cfRule type="expression" dxfId="11347" priority="4855">
      <formula>CC83&lt;0</formula>
    </cfRule>
  </conditionalFormatting>
  <conditionalFormatting sqref="CD83:CD91">
    <cfRule type="expression" dxfId="11346" priority="4852">
      <formula>IF(CD83="Validar","Rojo","Verde")</formula>
    </cfRule>
    <cfRule type="expression" priority="4854">
      <formula>#REF!</formula>
    </cfRule>
  </conditionalFormatting>
  <conditionalFormatting sqref="CD84:CD91">
    <cfRule type="colorScale" priority="4911">
      <colorScale>
        <cfvo type="min"/>
        <cfvo type="max"/>
        <color theme="0"/>
        <color theme="0"/>
      </colorScale>
    </cfRule>
    <cfRule type="expression" dxfId="11345" priority="4912">
      <formula>CC84&lt;0</formula>
    </cfRule>
  </conditionalFormatting>
  <conditionalFormatting sqref="CD93">
    <cfRule type="colorScale" priority="4866">
      <colorScale>
        <cfvo type="min"/>
        <cfvo type="max"/>
        <color theme="0"/>
        <color theme="0"/>
      </colorScale>
    </cfRule>
    <cfRule type="expression" dxfId="11344" priority="4868">
      <formula>CC93&lt;0</formula>
    </cfRule>
  </conditionalFormatting>
  <conditionalFormatting sqref="CD93:CD102">
    <cfRule type="expression" dxfId="11343" priority="4865">
      <formula>IF(CD93="Validar","Rojo","Verde")</formula>
    </cfRule>
    <cfRule type="expression" priority="4867">
      <formula>#REF!</formula>
    </cfRule>
  </conditionalFormatting>
  <conditionalFormatting sqref="CD94:CD102">
    <cfRule type="colorScale" priority="4909">
      <colorScale>
        <cfvo type="min"/>
        <cfvo type="max"/>
        <color theme="0"/>
        <color theme="0"/>
      </colorScale>
    </cfRule>
    <cfRule type="expression" dxfId="11342" priority="4910">
      <formula>CC94&lt;0</formula>
    </cfRule>
  </conditionalFormatting>
  <conditionalFormatting sqref="CD104">
    <cfRule type="colorScale" priority="4862">
      <colorScale>
        <cfvo type="min"/>
        <cfvo type="max"/>
        <color theme="0"/>
        <color theme="0"/>
      </colorScale>
    </cfRule>
    <cfRule type="expression" dxfId="11341" priority="4864">
      <formula>CC104&lt;0</formula>
    </cfRule>
  </conditionalFormatting>
  <conditionalFormatting sqref="CD104:CD106">
    <cfRule type="expression" dxfId="11340" priority="4861">
      <formula>IF(CD104="Validar","Rojo","Verde")</formula>
    </cfRule>
    <cfRule type="expression" priority="4863">
      <formula>#REF!</formula>
    </cfRule>
  </conditionalFormatting>
  <conditionalFormatting sqref="CD105:CD106">
    <cfRule type="colorScale" priority="4907">
      <colorScale>
        <cfvo type="min"/>
        <cfvo type="max"/>
        <color theme="0"/>
        <color theme="0"/>
      </colorScale>
    </cfRule>
    <cfRule type="expression" dxfId="11339" priority="4908">
      <formula>CC105&lt;0</formula>
    </cfRule>
  </conditionalFormatting>
  <conditionalFormatting sqref="CD110">
    <cfRule type="colorScale" priority="4905">
      <colorScale>
        <cfvo type="min"/>
        <cfvo type="max"/>
        <color theme="0"/>
        <color theme="0"/>
      </colorScale>
    </cfRule>
    <cfRule type="expression" dxfId="11338" priority="4906">
      <formula>CC110&lt;0</formula>
    </cfRule>
  </conditionalFormatting>
  <conditionalFormatting sqref="CD110:CD111">
    <cfRule type="expression" priority="4847">
      <formula>#REF!</formula>
    </cfRule>
  </conditionalFormatting>
  <conditionalFormatting sqref="CD111">
    <cfRule type="colorScale" priority="4846">
      <colorScale>
        <cfvo type="min"/>
        <cfvo type="max"/>
        <color theme="0"/>
        <color theme="0"/>
      </colorScale>
    </cfRule>
    <cfRule type="expression" dxfId="11337" priority="4848">
      <formula>CC111&lt;0</formula>
    </cfRule>
  </conditionalFormatting>
  <conditionalFormatting sqref="CD117:CD123">
    <cfRule type="colorScale" priority="4902">
      <colorScale>
        <cfvo type="min"/>
        <cfvo type="max"/>
        <color theme="0"/>
        <color theme="0"/>
      </colorScale>
    </cfRule>
    <cfRule type="expression" dxfId="11336" priority="4904">
      <formula>CC117&lt;0</formula>
    </cfRule>
  </conditionalFormatting>
  <conditionalFormatting sqref="CD125">
    <cfRule type="colorScale" priority="4858">
      <colorScale>
        <cfvo type="min"/>
        <cfvo type="max"/>
        <color theme="0"/>
        <color theme="0"/>
      </colorScale>
    </cfRule>
    <cfRule type="expression" dxfId="11335" priority="4860">
      <formula>CC125&lt;0</formula>
    </cfRule>
  </conditionalFormatting>
  <conditionalFormatting sqref="CD125:CD134">
    <cfRule type="expression" dxfId="11334" priority="4857">
      <formula>IF(CD125="Validar","Rojo","Verde")</formula>
    </cfRule>
    <cfRule type="expression" priority="4859">
      <formula>#REF!</formula>
    </cfRule>
  </conditionalFormatting>
  <conditionalFormatting sqref="CD126:CD134">
    <cfRule type="colorScale" priority="4899">
      <colorScale>
        <cfvo type="min"/>
        <cfvo type="max"/>
        <color theme="0"/>
        <color theme="0"/>
      </colorScale>
    </cfRule>
    <cfRule type="expression" dxfId="11333" priority="4900">
      <formula>CC126&lt;0</formula>
    </cfRule>
  </conditionalFormatting>
  <conditionalFormatting sqref="J94:J103">
    <cfRule type="expression" dxfId="11332" priority="4030">
      <formula>IF(J94="Validar","Rojo","Verde")</formula>
    </cfRule>
  </conditionalFormatting>
  <conditionalFormatting sqref="AI110:AI111">
    <cfRule type="expression" dxfId="11331" priority="4756">
      <formula>IF(AI110="Validar","Rojo","Verde")</formula>
    </cfRule>
  </conditionalFormatting>
  <conditionalFormatting sqref="AI117:AI123">
    <cfRule type="expression" dxfId="11330" priority="4812">
      <formula>IF(AI117="Validar","Rojo","Verde")</formula>
    </cfRule>
  </conditionalFormatting>
  <conditionalFormatting sqref="AI117:AI123">
    <cfRule type="expression" priority="4814">
      <formula>#REF!</formula>
    </cfRule>
  </conditionalFormatting>
  <conditionalFormatting sqref="AI6:AI16">
    <cfRule type="expression" dxfId="11329" priority="4804">
      <formula>IF(AI6="Validar","Rojo","Verde")</formula>
    </cfRule>
    <cfRule type="expression" priority="4806">
      <formula>#REF!</formula>
    </cfRule>
  </conditionalFormatting>
  <conditionalFormatting sqref="AI6:AI9">
    <cfRule type="colorScale" priority="4840">
      <colorScale>
        <cfvo type="min"/>
        <cfvo type="max"/>
        <color theme="0"/>
        <color theme="0"/>
      </colorScale>
    </cfRule>
    <cfRule type="expression" dxfId="11328" priority="4841">
      <formula>AH6&lt;0</formula>
    </cfRule>
  </conditionalFormatting>
  <conditionalFormatting sqref="AI10">
    <cfRule type="colorScale" priority="4808">
      <colorScale>
        <cfvo type="min"/>
        <cfvo type="max"/>
        <color theme="0"/>
        <color theme="0"/>
      </colorScale>
    </cfRule>
    <cfRule type="expression" dxfId="11327" priority="4809">
      <formula>AH10&lt;0</formula>
    </cfRule>
  </conditionalFormatting>
  <conditionalFormatting sqref="AI11:AI14">
    <cfRule type="colorScale" priority="4838">
      <colorScale>
        <cfvo type="min"/>
        <cfvo type="max"/>
        <color theme="0"/>
        <color theme="0"/>
      </colorScale>
    </cfRule>
    <cfRule type="expression" dxfId="11326" priority="4839">
      <formula>AH11&lt;0</formula>
    </cfRule>
  </conditionalFormatting>
  <conditionalFormatting sqref="AI15">
    <cfRule type="colorScale" priority="4805">
      <colorScale>
        <cfvo type="min"/>
        <cfvo type="max"/>
        <color theme="0"/>
        <color theme="0"/>
      </colorScale>
    </cfRule>
    <cfRule type="expression" dxfId="11325" priority="4807">
      <formula>AH15&lt;0</formula>
    </cfRule>
  </conditionalFormatting>
  <conditionalFormatting sqref="AI16">
    <cfRule type="colorScale" priority="4836">
      <colorScale>
        <cfvo type="min"/>
        <cfvo type="max"/>
        <color theme="0"/>
        <color theme="0"/>
      </colorScale>
    </cfRule>
    <cfRule type="expression" dxfId="11324" priority="4837">
      <formula>AH16&lt;0</formula>
    </cfRule>
  </conditionalFormatting>
  <conditionalFormatting sqref="AI18">
    <cfRule type="colorScale" priority="4801">
      <colorScale>
        <cfvo type="min"/>
        <cfvo type="max"/>
        <color theme="0"/>
        <color theme="0"/>
      </colorScale>
    </cfRule>
    <cfRule type="expression" dxfId="11323" priority="4803">
      <formula>AH18&lt;0</formula>
    </cfRule>
  </conditionalFormatting>
  <conditionalFormatting sqref="AI18:AI19">
    <cfRule type="expression" dxfId="11322" priority="4800">
      <formula>IF(AI18="Validar","Rojo","Verde")</formula>
    </cfRule>
    <cfRule type="expression" priority="4802">
      <formula>#REF!</formula>
    </cfRule>
  </conditionalFormatting>
  <conditionalFormatting sqref="AI19">
    <cfRule type="colorScale" priority="4834">
      <colorScale>
        <cfvo type="min"/>
        <cfvo type="max"/>
        <color theme="0"/>
        <color theme="0"/>
      </colorScale>
    </cfRule>
    <cfRule type="expression" dxfId="11321" priority="4835">
      <formula>AH19&lt;0</formula>
    </cfRule>
  </conditionalFormatting>
  <conditionalFormatting sqref="AI23">
    <cfRule type="colorScale" priority="4797">
      <colorScale>
        <cfvo type="min"/>
        <cfvo type="max"/>
        <color theme="0"/>
        <color theme="0"/>
      </colorScale>
    </cfRule>
    <cfRule type="expression" dxfId="11320" priority="4799">
      <formula>AH23&lt;0</formula>
    </cfRule>
  </conditionalFormatting>
  <conditionalFormatting sqref="AI23:AI24">
    <cfRule type="expression" dxfId="11319" priority="4796">
      <formula>IF(AI23="Validar","Rojo","Verde")</formula>
    </cfRule>
    <cfRule type="expression" priority="4798">
      <formula>#REF!</formula>
    </cfRule>
  </conditionalFormatting>
  <conditionalFormatting sqref="AI24">
    <cfRule type="colorScale" priority="4830">
      <colorScale>
        <cfvo type="min"/>
        <cfvo type="max"/>
        <color theme="0"/>
        <color theme="0"/>
      </colorScale>
    </cfRule>
    <cfRule type="expression" dxfId="11318" priority="4831">
      <formula>AH24&lt;0</formula>
    </cfRule>
  </conditionalFormatting>
  <conditionalFormatting sqref="AI26">
    <cfRule type="colorScale" priority="4793">
      <colorScale>
        <cfvo type="min"/>
        <cfvo type="max"/>
        <color theme="0"/>
        <color theme="0"/>
      </colorScale>
    </cfRule>
    <cfRule type="expression" dxfId="11317" priority="4795">
      <formula>AH26&lt;0</formula>
    </cfRule>
  </conditionalFormatting>
  <conditionalFormatting sqref="AI26:AI27">
    <cfRule type="expression" dxfId="11316" priority="4792">
      <formula>IF(AI26="Validar","Rojo","Verde")</formula>
    </cfRule>
    <cfRule type="expression" priority="4794">
      <formula>#REF!</formula>
    </cfRule>
  </conditionalFormatting>
  <conditionalFormatting sqref="AI27">
    <cfRule type="colorScale" priority="4828">
      <colorScale>
        <cfvo type="min"/>
        <cfvo type="max"/>
        <color theme="0"/>
        <color theme="0"/>
      </colorScale>
    </cfRule>
    <cfRule type="expression" dxfId="11315" priority="4829">
      <formula>AH27&lt;0</formula>
    </cfRule>
  </conditionalFormatting>
  <conditionalFormatting sqref="AI29">
    <cfRule type="colorScale" priority="4789">
      <colorScale>
        <cfvo type="min"/>
        <cfvo type="max"/>
        <color theme="0"/>
        <color theme="0"/>
      </colorScale>
    </cfRule>
    <cfRule type="expression" dxfId="11314" priority="4791">
      <formula>AH29&lt;0</formula>
    </cfRule>
  </conditionalFormatting>
  <conditionalFormatting sqref="AI30">
    <cfRule type="colorScale" priority="4826">
      <colorScale>
        <cfvo type="min"/>
        <cfvo type="max"/>
        <color theme="0"/>
        <color theme="0"/>
      </colorScale>
    </cfRule>
    <cfRule type="expression" dxfId="11313" priority="4827">
      <formula>AH30&lt;0</formula>
    </cfRule>
  </conditionalFormatting>
  <conditionalFormatting sqref="AI39">
    <cfRule type="colorScale" priority="4785">
      <colorScale>
        <cfvo type="min"/>
        <cfvo type="max"/>
        <color theme="0"/>
        <color theme="0"/>
      </colorScale>
    </cfRule>
    <cfRule type="expression" dxfId="11312" priority="4787">
      <formula>AH39&lt;0</formula>
    </cfRule>
  </conditionalFormatting>
  <conditionalFormatting sqref="AI39:AI66">
    <cfRule type="expression" dxfId="11311" priority="4784">
      <formula>IF(AI39="Validar","Rojo","Verde")</formula>
    </cfRule>
    <cfRule type="expression" priority="4786">
      <formula>#REF!</formula>
    </cfRule>
  </conditionalFormatting>
  <conditionalFormatting sqref="AI40:AI66">
    <cfRule type="colorScale" priority="4824">
      <colorScale>
        <cfvo type="min"/>
        <cfvo type="max"/>
        <color theme="0"/>
        <color theme="0"/>
      </colorScale>
    </cfRule>
    <cfRule type="expression" dxfId="11310" priority="4825">
      <formula>AH40&lt;0</formula>
    </cfRule>
  </conditionalFormatting>
  <conditionalFormatting sqref="AI68">
    <cfRule type="colorScale" priority="4781">
      <colorScale>
        <cfvo type="min"/>
        <cfvo type="max"/>
        <color theme="0"/>
        <color theme="0"/>
      </colorScale>
    </cfRule>
    <cfRule type="expression" dxfId="11309" priority="4783">
      <formula>AH68&lt;0</formula>
    </cfRule>
  </conditionalFormatting>
  <conditionalFormatting sqref="AI68:AI81">
    <cfRule type="expression" dxfId="11308" priority="4780">
      <formula>IF(AI68="Validar","Rojo","Verde")</formula>
    </cfRule>
    <cfRule type="expression" priority="4782">
      <formula>#REF!</formula>
    </cfRule>
  </conditionalFormatting>
  <conditionalFormatting sqref="AI69:AI81">
    <cfRule type="colorScale" priority="4842">
      <colorScale>
        <cfvo type="min"/>
        <cfvo type="max"/>
        <color theme="0"/>
        <color theme="0"/>
      </colorScale>
    </cfRule>
    <cfRule type="expression" dxfId="11307" priority="4843">
      <formula>AH69&lt;0</formula>
    </cfRule>
  </conditionalFormatting>
  <conditionalFormatting sqref="AI83">
    <cfRule type="colorScale" priority="4764">
      <colorScale>
        <cfvo type="min"/>
        <cfvo type="max"/>
        <color theme="0"/>
        <color theme="0"/>
      </colorScale>
    </cfRule>
    <cfRule type="expression" dxfId="11306" priority="4766">
      <formula>AH83&lt;0</formula>
    </cfRule>
  </conditionalFormatting>
  <conditionalFormatting sqref="AI83:AI91">
    <cfRule type="expression" dxfId="11305" priority="4763">
      <formula>IF(AI83="Validar","Rojo","Verde")</formula>
    </cfRule>
    <cfRule type="expression" priority="4765">
      <formula>#REF!</formula>
    </cfRule>
  </conditionalFormatting>
  <conditionalFormatting sqref="AI84:AI91">
    <cfRule type="colorScale" priority="4822">
      <colorScale>
        <cfvo type="min"/>
        <cfvo type="max"/>
        <color theme="0"/>
        <color theme="0"/>
      </colorScale>
    </cfRule>
    <cfRule type="expression" dxfId="11304" priority="4823">
      <formula>AH84&lt;0</formula>
    </cfRule>
  </conditionalFormatting>
  <conditionalFormatting sqref="AI93">
    <cfRule type="colorScale" priority="4777">
      <colorScale>
        <cfvo type="min"/>
        <cfvo type="max"/>
        <color theme="0"/>
        <color theme="0"/>
      </colorScale>
    </cfRule>
    <cfRule type="expression" dxfId="11303" priority="4779">
      <formula>AH93&lt;0</formula>
    </cfRule>
  </conditionalFormatting>
  <conditionalFormatting sqref="AI93:AI102">
    <cfRule type="expression" dxfId="11302" priority="4776">
      <formula>IF(AI93="Validar","Rojo","Verde")</formula>
    </cfRule>
    <cfRule type="expression" priority="4778">
      <formula>#REF!</formula>
    </cfRule>
  </conditionalFormatting>
  <conditionalFormatting sqref="AI94:AI102">
    <cfRule type="colorScale" priority="4820">
      <colorScale>
        <cfvo type="min"/>
        <cfvo type="max"/>
        <color theme="0"/>
        <color theme="0"/>
      </colorScale>
    </cfRule>
    <cfRule type="expression" dxfId="11301" priority="4821">
      <formula>AH94&lt;0</formula>
    </cfRule>
  </conditionalFormatting>
  <conditionalFormatting sqref="AI104">
    <cfRule type="colorScale" priority="4773">
      <colorScale>
        <cfvo type="min"/>
        <cfvo type="max"/>
        <color theme="0"/>
        <color theme="0"/>
      </colorScale>
    </cfRule>
    <cfRule type="expression" dxfId="11300" priority="4775">
      <formula>AH104&lt;0</formula>
    </cfRule>
  </conditionalFormatting>
  <conditionalFormatting sqref="AI104:AI106">
    <cfRule type="expression" dxfId="11299" priority="4772">
      <formula>IF(AI104="Validar","Rojo","Verde")</formula>
    </cfRule>
    <cfRule type="expression" priority="4774">
      <formula>#REF!</formula>
    </cfRule>
  </conditionalFormatting>
  <conditionalFormatting sqref="AI105:AI106">
    <cfRule type="colorScale" priority="4818">
      <colorScale>
        <cfvo type="min"/>
        <cfvo type="max"/>
        <color theme="0"/>
        <color theme="0"/>
      </colorScale>
    </cfRule>
    <cfRule type="expression" dxfId="11298" priority="4819">
      <formula>AH105&lt;0</formula>
    </cfRule>
  </conditionalFormatting>
  <conditionalFormatting sqref="AI110">
    <cfRule type="colorScale" priority="4816">
      <colorScale>
        <cfvo type="min"/>
        <cfvo type="max"/>
        <color theme="0"/>
        <color theme="0"/>
      </colorScale>
    </cfRule>
    <cfRule type="expression" dxfId="11297" priority="4817">
      <formula>AH110&lt;0</formula>
    </cfRule>
  </conditionalFormatting>
  <conditionalFormatting sqref="AI110:AI111">
    <cfRule type="expression" priority="4758">
      <formula>#REF!</formula>
    </cfRule>
  </conditionalFormatting>
  <conditionalFormatting sqref="AI111">
    <cfRule type="colorScale" priority="4757">
      <colorScale>
        <cfvo type="min"/>
        <cfvo type="max"/>
        <color theme="0"/>
        <color theme="0"/>
      </colorScale>
    </cfRule>
    <cfRule type="expression" dxfId="11296" priority="4759">
      <formula>AH111&lt;0</formula>
    </cfRule>
  </conditionalFormatting>
  <conditionalFormatting sqref="AI117:AI123">
    <cfRule type="colorScale" priority="4813">
      <colorScale>
        <cfvo type="min"/>
        <cfvo type="max"/>
        <color theme="0"/>
        <color theme="0"/>
      </colorScale>
    </cfRule>
    <cfRule type="expression" dxfId="11295" priority="4815">
      <formula>AH117&lt;0</formula>
    </cfRule>
  </conditionalFormatting>
  <conditionalFormatting sqref="AI125">
    <cfRule type="colorScale" priority="4769">
      <colorScale>
        <cfvo type="min"/>
        <cfvo type="max"/>
        <color theme="0"/>
        <color theme="0"/>
      </colorScale>
    </cfRule>
    <cfRule type="expression" dxfId="11294" priority="4771">
      <formula>AH125&lt;0</formula>
    </cfRule>
  </conditionalFormatting>
  <conditionalFormatting sqref="AI125:AI134">
    <cfRule type="expression" dxfId="11293" priority="4768">
      <formula>IF(AI125="Validar","Rojo","Verde")</formula>
    </cfRule>
    <cfRule type="expression" priority="4770">
      <formula>#REF!</formula>
    </cfRule>
  </conditionalFormatting>
  <conditionalFormatting sqref="AI126:AI134">
    <cfRule type="colorScale" priority="4810">
      <colorScale>
        <cfvo type="min"/>
        <cfvo type="max"/>
        <color theme="0"/>
        <color theme="0"/>
      </colorScale>
    </cfRule>
    <cfRule type="expression" dxfId="11292" priority="4811">
      <formula>AH126&lt;0</formula>
    </cfRule>
  </conditionalFormatting>
  <conditionalFormatting sqref="AP110:AP111">
    <cfRule type="expression" dxfId="11291" priority="4667">
      <formula>IF(AP110="Validar","Rojo","Verde")</formula>
    </cfRule>
  </conditionalFormatting>
  <conditionalFormatting sqref="AP117:AP123">
    <cfRule type="expression" priority="4725">
      <formula>#REF!</formula>
    </cfRule>
  </conditionalFormatting>
  <conditionalFormatting sqref="AP6:AP16">
    <cfRule type="expression" dxfId="11290" priority="4715">
      <formula>IF(AP6="Validar","Rojo","Verde")</formula>
    </cfRule>
    <cfRule type="expression" priority="4717">
      <formula>#REF!</formula>
    </cfRule>
  </conditionalFormatting>
  <conditionalFormatting sqref="AP6:AP9">
    <cfRule type="colorScale" priority="4751">
      <colorScale>
        <cfvo type="min"/>
        <cfvo type="max"/>
        <color theme="0"/>
        <color theme="0"/>
      </colorScale>
    </cfRule>
    <cfRule type="expression" dxfId="11289" priority="4752">
      <formula>AO6&lt;0</formula>
    </cfRule>
  </conditionalFormatting>
  <conditionalFormatting sqref="AP10">
    <cfRule type="colorScale" priority="4719">
      <colorScale>
        <cfvo type="min"/>
        <cfvo type="max"/>
        <color theme="0"/>
        <color theme="0"/>
      </colorScale>
    </cfRule>
    <cfRule type="expression" dxfId="11288" priority="4720">
      <formula>AO10&lt;0</formula>
    </cfRule>
  </conditionalFormatting>
  <conditionalFormatting sqref="AP11:AP14">
    <cfRule type="colorScale" priority="4749">
      <colorScale>
        <cfvo type="min"/>
        <cfvo type="max"/>
        <color theme="0"/>
        <color theme="0"/>
      </colorScale>
    </cfRule>
    <cfRule type="expression" dxfId="11287" priority="4750">
      <formula>AO11&lt;0</formula>
    </cfRule>
  </conditionalFormatting>
  <conditionalFormatting sqref="AP15">
    <cfRule type="colorScale" priority="4716">
      <colorScale>
        <cfvo type="min"/>
        <cfvo type="max"/>
        <color theme="0"/>
        <color theme="0"/>
      </colorScale>
    </cfRule>
    <cfRule type="expression" dxfId="11286" priority="4718">
      <formula>AO15&lt;0</formula>
    </cfRule>
  </conditionalFormatting>
  <conditionalFormatting sqref="AP16">
    <cfRule type="colorScale" priority="4747">
      <colorScale>
        <cfvo type="min"/>
        <cfvo type="max"/>
        <color theme="0"/>
        <color theme="0"/>
      </colorScale>
    </cfRule>
    <cfRule type="expression" dxfId="11285" priority="4748">
      <formula>AO16&lt;0</formula>
    </cfRule>
  </conditionalFormatting>
  <conditionalFormatting sqref="AP18">
    <cfRule type="colorScale" priority="4712">
      <colorScale>
        <cfvo type="min"/>
        <cfvo type="max"/>
        <color theme="0"/>
        <color theme="0"/>
      </colorScale>
    </cfRule>
    <cfRule type="expression" dxfId="11284" priority="4714">
      <formula>AO18&lt;0</formula>
    </cfRule>
  </conditionalFormatting>
  <conditionalFormatting sqref="AP18:AP19">
    <cfRule type="expression" dxfId="11283" priority="4711">
      <formula>IF(AP18="Validar","Rojo","Verde")</formula>
    </cfRule>
    <cfRule type="expression" priority="4713">
      <formula>#REF!</formula>
    </cfRule>
  </conditionalFormatting>
  <conditionalFormatting sqref="AP19">
    <cfRule type="colorScale" priority="4745">
      <colorScale>
        <cfvo type="min"/>
        <cfvo type="max"/>
        <color theme="0"/>
        <color theme="0"/>
      </colorScale>
    </cfRule>
    <cfRule type="expression" dxfId="11282" priority="4746">
      <formula>AO19&lt;0</formula>
    </cfRule>
  </conditionalFormatting>
  <conditionalFormatting sqref="AP23">
    <cfRule type="colorScale" priority="4708">
      <colorScale>
        <cfvo type="min"/>
        <cfvo type="max"/>
        <color theme="0"/>
        <color theme="0"/>
      </colorScale>
    </cfRule>
    <cfRule type="expression" dxfId="11281" priority="4710">
      <formula>AO23&lt;0</formula>
    </cfRule>
  </conditionalFormatting>
  <conditionalFormatting sqref="AP23:AP24">
    <cfRule type="expression" dxfId="11280" priority="4707">
      <formula>IF(AP23="Validar","Rojo","Verde")</formula>
    </cfRule>
    <cfRule type="expression" priority="4709">
      <formula>#REF!</formula>
    </cfRule>
  </conditionalFormatting>
  <conditionalFormatting sqref="AP24">
    <cfRule type="colorScale" priority="4741">
      <colorScale>
        <cfvo type="min"/>
        <cfvo type="max"/>
        <color theme="0"/>
        <color theme="0"/>
      </colorScale>
    </cfRule>
    <cfRule type="expression" dxfId="11279" priority="4742">
      <formula>AO24&lt;0</formula>
    </cfRule>
  </conditionalFormatting>
  <conditionalFormatting sqref="AP26">
    <cfRule type="colorScale" priority="4704">
      <colorScale>
        <cfvo type="min"/>
        <cfvo type="max"/>
        <color theme="0"/>
        <color theme="0"/>
      </colorScale>
    </cfRule>
    <cfRule type="expression" dxfId="11278" priority="4706">
      <formula>AO26&lt;0</formula>
    </cfRule>
  </conditionalFormatting>
  <conditionalFormatting sqref="AP26:AP27">
    <cfRule type="expression" dxfId="11277" priority="4703">
      <formula>IF(AP26="Validar","Rojo","Verde")</formula>
    </cfRule>
    <cfRule type="expression" priority="4705">
      <formula>#REF!</formula>
    </cfRule>
  </conditionalFormatting>
  <conditionalFormatting sqref="AP27">
    <cfRule type="colorScale" priority="4739">
      <colorScale>
        <cfvo type="min"/>
        <cfvo type="max"/>
        <color theme="0"/>
        <color theme="0"/>
      </colorScale>
    </cfRule>
    <cfRule type="expression" dxfId="11276" priority="4740">
      <formula>AO27&lt;0</formula>
    </cfRule>
  </conditionalFormatting>
  <conditionalFormatting sqref="AP29">
    <cfRule type="colorScale" priority="4700">
      <colorScale>
        <cfvo type="min"/>
        <cfvo type="max"/>
        <color theme="0"/>
        <color theme="0"/>
      </colorScale>
    </cfRule>
    <cfRule type="expression" dxfId="11275" priority="4702">
      <formula>AO29&lt;0</formula>
    </cfRule>
  </conditionalFormatting>
  <conditionalFormatting sqref="AP29:AP30">
    <cfRule type="expression" dxfId="11274" priority="4699">
      <formula>IF(AP29="Validar","Rojo","Verde")</formula>
    </cfRule>
    <cfRule type="expression" priority="4701">
      <formula>#REF!</formula>
    </cfRule>
  </conditionalFormatting>
  <conditionalFormatting sqref="AP30">
    <cfRule type="colorScale" priority="4737">
      <colorScale>
        <cfvo type="min"/>
        <cfvo type="max"/>
        <color theme="0"/>
        <color theme="0"/>
      </colorScale>
    </cfRule>
    <cfRule type="expression" dxfId="11273" priority="4738">
      <formula>AO30&lt;0</formula>
    </cfRule>
  </conditionalFormatting>
  <conditionalFormatting sqref="AP39">
    <cfRule type="colorScale" priority="4696">
      <colorScale>
        <cfvo type="min"/>
        <cfvo type="max"/>
        <color theme="0"/>
        <color theme="0"/>
      </colorScale>
    </cfRule>
    <cfRule type="expression" dxfId="11272" priority="4698">
      <formula>AO39&lt;0</formula>
    </cfRule>
  </conditionalFormatting>
  <conditionalFormatting sqref="AP39:AP66">
    <cfRule type="expression" dxfId="11271" priority="4695">
      <formula>IF(AP39="Validar","Rojo","Verde")</formula>
    </cfRule>
    <cfRule type="expression" priority="4697">
      <formula>#REF!</formula>
    </cfRule>
  </conditionalFormatting>
  <conditionalFormatting sqref="AP40:AP66">
    <cfRule type="colorScale" priority="4735">
      <colorScale>
        <cfvo type="min"/>
        <cfvo type="max"/>
        <color theme="0"/>
        <color theme="0"/>
      </colorScale>
    </cfRule>
    <cfRule type="expression" dxfId="11270" priority="4736">
      <formula>AO40&lt;0</formula>
    </cfRule>
  </conditionalFormatting>
  <conditionalFormatting sqref="AP68">
    <cfRule type="colorScale" priority="4692">
      <colorScale>
        <cfvo type="min"/>
        <cfvo type="max"/>
        <color theme="0"/>
        <color theme="0"/>
      </colorScale>
    </cfRule>
    <cfRule type="expression" dxfId="11269" priority="4694">
      <formula>AO68&lt;0</formula>
    </cfRule>
  </conditionalFormatting>
  <conditionalFormatting sqref="AP68:AP81">
    <cfRule type="expression" dxfId="11268" priority="4691">
      <formula>IF(AP68="Validar","Rojo","Verde")</formula>
    </cfRule>
    <cfRule type="expression" priority="4693">
      <formula>#REF!</formula>
    </cfRule>
  </conditionalFormatting>
  <conditionalFormatting sqref="AP69:AP81">
    <cfRule type="colorScale" priority="4753">
      <colorScale>
        <cfvo type="min"/>
        <cfvo type="max"/>
        <color theme="0"/>
        <color theme="0"/>
      </colorScale>
    </cfRule>
    <cfRule type="expression" dxfId="11267" priority="4754">
      <formula>AO69&lt;0</formula>
    </cfRule>
  </conditionalFormatting>
  <conditionalFormatting sqref="AP83">
    <cfRule type="colorScale" priority="4675">
      <colorScale>
        <cfvo type="min"/>
        <cfvo type="max"/>
        <color theme="0"/>
        <color theme="0"/>
      </colorScale>
    </cfRule>
    <cfRule type="expression" dxfId="11266" priority="4677">
      <formula>AO83&lt;0</formula>
    </cfRule>
  </conditionalFormatting>
  <conditionalFormatting sqref="AP83:AP91">
    <cfRule type="expression" dxfId="11265" priority="4674">
      <formula>IF(AP83="Validar","Rojo","Verde")</formula>
    </cfRule>
    <cfRule type="expression" priority="4676">
      <formula>#REF!</formula>
    </cfRule>
  </conditionalFormatting>
  <conditionalFormatting sqref="AP84:AP91">
    <cfRule type="colorScale" priority="4733">
      <colorScale>
        <cfvo type="min"/>
        <cfvo type="max"/>
        <color theme="0"/>
        <color theme="0"/>
      </colorScale>
    </cfRule>
    <cfRule type="expression" dxfId="11264" priority="4734">
      <formula>AO84&lt;0</formula>
    </cfRule>
  </conditionalFormatting>
  <conditionalFormatting sqref="AP93">
    <cfRule type="colorScale" priority="4688">
      <colorScale>
        <cfvo type="min"/>
        <cfvo type="max"/>
        <color theme="0"/>
        <color theme="0"/>
      </colorScale>
    </cfRule>
    <cfRule type="expression" dxfId="11263" priority="4690">
      <formula>AO93&lt;0</formula>
    </cfRule>
  </conditionalFormatting>
  <conditionalFormatting sqref="AP93:AP102">
    <cfRule type="expression" dxfId="11262" priority="4687">
      <formula>IF(AP93="Validar","Rojo","Verde")</formula>
    </cfRule>
    <cfRule type="expression" priority="4689">
      <formula>#REF!</formula>
    </cfRule>
  </conditionalFormatting>
  <conditionalFormatting sqref="AP94:AP102">
    <cfRule type="colorScale" priority="4731">
      <colorScale>
        <cfvo type="min"/>
        <cfvo type="max"/>
        <color theme="0"/>
        <color theme="0"/>
      </colorScale>
    </cfRule>
    <cfRule type="expression" dxfId="11261" priority="4732">
      <formula>AO94&lt;0</formula>
    </cfRule>
  </conditionalFormatting>
  <conditionalFormatting sqref="AP104">
    <cfRule type="colorScale" priority="4684">
      <colorScale>
        <cfvo type="min"/>
        <cfvo type="max"/>
        <color theme="0"/>
        <color theme="0"/>
      </colorScale>
    </cfRule>
    <cfRule type="expression" dxfId="11260" priority="4686">
      <formula>AO104&lt;0</formula>
    </cfRule>
  </conditionalFormatting>
  <conditionalFormatting sqref="AP104:AP106">
    <cfRule type="expression" dxfId="11259" priority="4683">
      <formula>IF(AP104="Validar","Rojo","Verde")</formula>
    </cfRule>
    <cfRule type="expression" priority="4685">
      <formula>#REF!</formula>
    </cfRule>
  </conditionalFormatting>
  <conditionalFormatting sqref="AP105:AP106">
    <cfRule type="colorScale" priority="4729">
      <colorScale>
        <cfvo type="min"/>
        <cfvo type="max"/>
        <color theme="0"/>
        <color theme="0"/>
      </colorScale>
    </cfRule>
    <cfRule type="expression" dxfId="11258" priority="4730">
      <formula>AO105&lt;0</formula>
    </cfRule>
  </conditionalFormatting>
  <conditionalFormatting sqref="AP110">
    <cfRule type="colorScale" priority="4727">
      <colorScale>
        <cfvo type="min"/>
        <cfvo type="max"/>
        <color theme="0"/>
        <color theme="0"/>
      </colorScale>
    </cfRule>
    <cfRule type="expression" dxfId="11257" priority="4728">
      <formula>AO110&lt;0</formula>
    </cfRule>
  </conditionalFormatting>
  <conditionalFormatting sqref="AP110:AP111">
    <cfRule type="expression" priority="4669">
      <formula>#REF!</formula>
    </cfRule>
  </conditionalFormatting>
  <conditionalFormatting sqref="AP111">
    <cfRule type="colorScale" priority="4668">
      <colorScale>
        <cfvo type="min"/>
        <cfvo type="max"/>
        <color theme="0"/>
        <color theme="0"/>
      </colorScale>
    </cfRule>
    <cfRule type="expression" dxfId="11256" priority="4670">
      <formula>AO111&lt;0</formula>
    </cfRule>
  </conditionalFormatting>
  <conditionalFormatting sqref="AP117:AP123">
    <cfRule type="colorScale" priority="4724">
      <colorScale>
        <cfvo type="min"/>
        <cfvo type="max"/>
        <color theme="0"/>
        <color theme="0"/>
      </colorScale>
    </cfRule>
    <cfRule type="expression" dxfId="11255" priority="4726">
      <formula>AO117&lt;0</formula>
    </cfRule>
  </conditionalFormatting>
  <conditionalFormatting sqref="AP125">
    <cfRule type="colorScale" priority="4680">
      <colorScale>
        <cfvo type="min"/>
        <cfvo type="max"/>
        <color theme="0"/>
        <color theme="0"/>
      </colorScale>
    </cfRule>
    <cfRule type="expression" dxfId="11254" priority="4682">
      <formula>AO125&lt;0</formula>
    </cfRule>
  </conditionalFormatting>
  <conditionalFormatting sqref="AP125:AP134">
    <cfRule type="expression" dxfId="11253" priority="4679">
      <formula>IF(AP125="Validar","Rojo","Verde")</formula>
    </cfRule>
    <cfRule type="expression" priority="4681">
      <formula>#REF!</formula>
    </cfRule>
  </conditionalFormatting>
  <conditionalFormatting sqref="AP126:AP134">
    <cfRule type="colorScale" priority="4721">
      <colorScale>
        <cfvo type="min"/>
        <cfvo type="max"/>
        <color theme="0"/>
        <color theme="0"/>
      </colorScale>
    </cfRule>
    <cfRule type="expression" dxfId="11252" priority="4722">
      <formula>AO126&lt;0</formula>
    </cfRule>
  </conditionalFormatting>
  <conditionalFormatting sqref="BM117:BM123">
    <cfRule type="expression" dxfId="11251" priority="4634">
      <formula>IF(BM117="Validar","Rojo","Verde")</formula>
    </cfRule>
  </conditionalFormatting>
  <conditionalFormatting sqref="BM117:BM123">
    <cfRule type="expression" priority="4636">
      <formula>#REF!</formula>
    </cfRule>
  </conditionalFormatting>
  <conditionalFormatting sqref="BM6:BM16">
    <cfRule type="expression" dxfId="11250" priority="4626">
      <formula>IF(BM6="Validar","Rojo","Verde")</formula>
    </cfRule>
    <cfRule type="expression" priority="4628">
      <formula>#REF!</formula>
    </cfRule>
  </conditionalFormatting>
  <conditionalFormatting sqref="BM6:BM9">
    <cfRule type="colorScale" priority="4662">
      <colorScale>
        <cfvo type="min"/>
        <cfvo type="max"/>
        <color theme="0"/>
        <color theme="0"/>
      </colorScale>
    </cfRule>
    <cfRule type="expression" dxfId="11249" priority="4663">
      <formula>BL6&lt;0</formula>
    </cfRule>
  </conditionalFormatting>
  <conditionalFormatting sqref="BM10">
    <cfRule type="colorScale" priority="4630">
      <colorScale>
        <cfvo type="min"/>
        <cfvo type="max"/>
        <color theme="0"/>
        <color theme="0"/>
      </colorScale>
    </cfRule>
    <cfRule type="expression" dxfId="11248" priority="4631">
      <formula>BL10&lt;0</formula>
    </cfRule>
  </conditionalFormatting>
  <conditionalFormatting sqref="BM11:BM14">
    <cfRule type="colorScale" priority="4660">
      <colorScale>
        <cfvo type="min"/>
        <cfvo type="max"/>
        <color theme="0"/>
        <color theme="0"/>
      </colorScale>
    </cfRule>
    <cfRule type="expression" dxfId="11247" priority="4661">
      <formula>BL11&lt;0</formula>
    </cfRule>
  </conditionalFormatting>
  <conditionalFormatting sqref="BM15">
    <cfRule type="colorScale" priority="4627">
      <colorScale>
        <cfvo type="min"/>
        <cfvo type="max"/>
        <color theme="0"/>
        <color theme="0"/>
      </colorScale>
    </cfRule>
    <cfRule type="expression" dxfId="11246" priority="4629">
      <formula>BL15&lt;0</formula>
    </cfRule>
  </conditionalFormatting>
  <conditionalFormatting sqref="BM16">
    <cfRule type="colorScale" priority="4658">
      <colorScale>
        <cfvo type="min"/>
        <cfvo type="max"/>
        <color theme="0"/>
        <color theme="0"/>
      </colorScale>
    </cfRule>
    <cfRule type="expression" dxfId="11245" priority="4659">
      <formula>BL16&lt;0</formula>
    </cfRule>
  </conditionalFormatting>
  <conditionalFormatting sqref="BM18">
    <cfRule type="colorScale" priority="4623">
      <colorScale>
        <cfvo type="min"/>
        <cfvo type="max"/>
        <color theme="0"/>
        <color theme="0"/>
      </colorScale>
    </cfRule>
    <cfRule type="expression" dxfId="11244" priority="4625">
      <formula>BL18&lt;0</formula>
    </cfRule>
  </conditionalFormatting>
  <conditionalFormatting sqref="BM18:BM19">
    <cfRule type="expression" dxfId="11243" priority="4622">
      <formula>IF(BM18="Validar","Rojo","Verde")</formula>
    </cfRule>
    <cfRule type="expression" priority="4624">
      <formula>#REF!</formula>
    </cfRule>
  </conditionalFormatting>
  <conditionalFormatting sqref="BM19">
    <cfRule type="colorScale" priority="4656">
      <colorScale>
        <cfvo type="min"/>
        <cfvo type="max"/>
        <color theme="0"/>
        <color theme="0"/>
      </colorScale>
    </cfRule>
    <cfRule type="expression" dxfId="11242" priority="4657">
      <formula>BL19&lt;0</formula>
    </cfRule>
  </conditionalFormatting>
  <conditionalFormatting sqref="BM23">
    <cfRule type="colorScale" priority="4619">
      <colorScale>
        <cfvo type="min"/>
        <cfvo type="max"/>
        <color theme="0"/>
        <color theme="0"/>
      </colorScale>
    </cfRule>
    <cfRule type="expression" dxfId="11241" priority="4621">
      <formula>BL23&lt;0</formula>
    </cfRule>
  </conditionalFormatting>
  <conditionalFormatting sqref="BM23:BM24">
    <cfRule type="expression" dxfId="11240" priority="4618">
      <formula>IF(BM23="Validar","Rojo","Verde")</formula>
    </cfRule>
    <cfRule type="expression" priority="4620">
      <formula>#REF!</formula>
    </cfRule>
  </conditionalFormatting>
  <conditionalFormatting sqref="BM24">
    <cfRule type="colorScale" priority="4652">
      <colorScale>
        <cfvo type="min"/>
        <cfvo type="max"/>
        <color theme="0"/>
        <color theme="0"/>
      </colorScale>
    </cfRule>
    <cfRule type="expression" dxfId="11239" priority="4653">
      <formula>BL24&lt;0</formula>
    </cfRule>
  </conditionalFormatting>
  <conditionalFormatting sqref="BM26">
    <cfRule type="colorScale" priority="4615">
      <colorScale>
        <cfvo type="min"/>
        <cfvo type="max"/>
        <color theme="0"/>
        <color theme="0"/>
      </colorScale>
    </cfRule>
    <cfRule type="expression" dxfId="11238" priority="4617">
      <formula>BL26&lt;0</formula>
    </cfRule>
  </conditionalFormatting>
  <conditionalFormatting sqref="BM26:BM27">
    <cfRule type="expression" dxfId="11237" priority="4614">
      <formula>IF(BM26="Validar","Rojo","Verde")</formula>
    </cfRule>
    <cfRule type="expression" priority="4616">
      <formula>#REF!</formula>
    </cfRule>
  </conditionalFormatting>
  <conditionalFormatting sqref="BM27">
    <cfRule type="colorScale" priority="4650">
      <colorScale>
        <cfvo type="min"/>
        <cfvo type="max"/>
        <color theme="0"/>
        <color theme="0"/>
      </colorScale>
    </cfRule>
    <cfRule type="expression" dxfId="11236" priority="4651">
      <formula>BL27&lt;0</formula>
    </cfRule>
  </conditionalFormatting>
  <conditionalFormatting sqref="BM29">
    <cfRule type="colorScale" priority="4611">
      <colorScale>
        <cfvo type="min"/>
        <cfvo type="max"/>
        <color theme="0"/>
        <color theme="0"/>
      </colorScale>
    </cfRule>
    <cfRule type="expression" dxfId="11235" priority="4613">
      <formula>BL29&lt;0</formula>
    </cfRule>
  </conditionalFormatting>
  <conditionalFormatting sqref="BM29:BM30">
    <cfRule type="expression" dxfId="11234" priority="4610">
      <formula>IF(BM29="Validar","Rojo","Verde")</formula>
    </cfRule>
    <cfRule type="expression" priority="4612">
      <formula>#REF!</formula>
    </cfRule>
  </conditionalFormatting>
  <conditionalFormatting sqref="BM30">
    <cfRule type="colorScale" priority="4648">
      <colorScale>
        <cfvo type="min"/>
        <cfvo type="max"/>
        <color theme="0"/>
        <color theme="0"/>
      </colorScale>
    </cfRule>
    <cfRule type="expression" dxfId="11233" priority="4649">
      <formula>BL30&lt;0</formula>
    </cfRule>
  </conditionalFormatting>
  <conditionalFormatting sqref="BM39">
    <cfRule type="colorScale" priority="4607">
      <colorScale>
        <cfvo type="min"/>
        <cfvo type="max"/>
        <color theme="0"/>
        <color theme="0"/>
      </colorScale>
    </cfRule>
    <cfRule type="expression" dxfId="11232" priority="4609">
      <formula>BL39&lt;0</formula>
    </cfRule>
  </conditionalFormatting>
  <conditionalFormatting sqref="BM39:BM66">
    <cfRule type="expression" dxfId="11231" priority="4606">
      <formula>IF(BM39="Validar","Rojo","Verde")</formula>
    </cfRule>
    <cfRule type="expression" priority="4608">
      <formula>#REF!</formula>
    </cfRule>
  </conditionalFormatting>
  <conditionalFormatting sqref="BM40:BM66">
    <cfRule type="colorScale" priority="4646">
      <colorScale>
        <cfvo type="min"/>
        <cfvo type="max"/>
        <color theme="0"/>
        <color theme="0"/>
      </colorScale>
    </cfRule>
    <cfRule type="expression" dxfId="11230" priority="4647">
      <formula>BL40&lt;0</formula>
    </cfRule>
  </conditionalFormatting>
  <conditionalFormatting sqref="BM68">
    <cfRule type="colorScale" priority="4603">
      <colorScale>
        <cfvo type="min"/>
        <cfvo type="max"/>
        <color theme="0"/>
        <color theme="0"/>
      </colorScale>
    </cfRule>
    <cfRule type="expression" dxfId="11229" priority="4605">
      <formula>BL68&lt;0</formula>
    </cfRule>
  </conditionalFormatting>
  <conditionalFormatting sqref="BM68:BM81">
    <cfRule type="expression" dxfId="11228" priority="4602">
      <formula>IF(BM68="Validar","Rojo","Verde")</formula>
    </cfRule>
    <cfRule type="expression" priority="4604">
      <formula>#REF!</formula>
    </cfRule>
  </conditionalFormatting>
  <conditionalFormatting sqref="BM69:BM81">
    <cfRule type="colorScale" priority="4664">
      <colorScale>
        <cfvo type="min"/>
        <cfvo type="max"/>
        <color theme="0"/>
        <color theme="0"/>
      </colorScale>
    </cfRule>
    <cfRule type="expression" dxfId="11227" priority="4665">
      <formula>BL69&lt;0</formula>
    </cfRule>
  </conditionalFormatting>
  <conditionalFormatting sqref="BM83">
    <cfRule type="colorScale" priority="4586">
      <colorScale>
        <cfvo type="min"/>
        <cfvo type="max"/>
        <color theme="0"/>
        <color theme="0"/>
      </colorScale>
    </cfRule>
    <cfRule type="expression" dxfId="11226" priority="4588">
      <formula>BL83&lt;0</formula>
    </cfRule>
  </conditionalFormatting>
  <conditionalFormatting sqref="BM83:BM91">
    <cfRule type="expression" dxfId="11225" priority="4585">
      <formula>IF(BM83="Validar","Rojo","Verde")</formula>
    </cfRule>
    <cfRule type="expression" priority="4587">
      <formula>#REF!</formula>
    </cfRule>
  </conditionalFormatting>
  <conditionalFormatting sqref="BM84:BM91">
    <cfRule type="colorScale" priority="4644">
      <colorScale>
        <cfvo type="min"/>
        <cfvo type="max"/>
        <color theme="0"/>
        <color theme="0"/>
      </colorScale>
    </cfRule>
    <cfRule type="expression" dxfId="11224" priority="4645">
      <formula>BL84&lt;0</formula>
    </cfRule>
  </conditionalFormatting>
  <conditionalFormatting sqref="BM93">
    <cfRule type="colorScale" priority="4599">
      <colorScale>
        <cfvo type="min"/>
        <cfvo type="max"/>
        <color theme="0"/>
        <color theme="0"/>
      </colorScale>
    </cfRule>
    <cfRule type="expression" dxfId="11223" priority="4601">
      <formula>BL93&lt;0</formula>
    </cfRule>
  </conditionalFormatting>
  <conditionalFormatting sqref="BM93:BM102">
    <cfRule type="expression" dxfId="11222" priority="4598">
      <formula>IF(BM93="Validar","Rojo","Verde")</formula>
    </cfRule>
    <cfRule type="expression" priority="4600">
      <formula>#REF!</formula>
    </cfRule>
  </conditionalFormatting>
  <conditionalFormatting sqref="BM94:BM102">
    <cfRule type="colorScale" priority="4642">
      <colorScale>
        <cfvo type="min"/>
        <cfvo type="max"/>
        <color theme="0"/>
        <color theme="0"/>
      </colorScale>
    </cfRule>
    <cfRule type="expression" dxfId="11221" priority="4643">
      <formula>BL94&lt;0</formula>
    </cfRule>
  </conditionalFormatting>
  <conditionalFormatting sqref="BM104">
    <cfRule type="colorScale" priority="4595">
      <colorScale>
        <cfvo type="min"/>
        <cfvo type="max"/>
        <color theme="0"/>
        <color theme="0"/>
      </colorScale>
    </cfRule>
    <cfRule type="expression" dxfId="11220" priority="4597">
      <formula>BL104&lt;0</formula>
    </cfRule>
  </conditionalFormatting>
  <conditionalFormatting sqref="BM104:BM106">
    <cfRule type="expression" dxfId="11219" priority="4594">
      <formula>IF(BM104="Validar","Rojo","Verde")</formula>
    </cfRule>
    <cfRule type="expression" priority="4596">
      <formula>#REF!</formula>
    </cfRule>
  </conditionalFormatting>
  <conditionalFormatting sqref="BM105:BM106">
    <cfRule type="colorScale" priority="4640">
      <colorScale>
        <cfvo type="min"/>
        <cfvo type="max"/>
        <color theme="0"/>
        <color theme="0"/>
      </colorScale>
    </cfRule>
    <cfRule type="expression" dxfId="11218" priority="4641">
      <formula>BL105&lt;0</formula>
    </cfRule>
  </conditionalFormatting>
  <conditionalFormatting sqref="BM110">
    <cfRule type="colorScale" priority="4638">
      <colorScale>
        <cfvo type="min"/>
        <cfvo type="max"/>
        <color theme="0"/>
        <color theme="0"/>
      </colorScale>
    </cfRule>
    <cfRule type="expression" dxfId="11217" priority="4639">
      <formula>BL110&lt;0</formula>
    </cfRule>
  </conditionalFormatting>
  <conditionalFormatting sqref="BM110:BM111">
    <cfRule type="expression" priority="4580">
      <formula>#REF!</formula>
    </cfRule>
  </conditionalFormatting>
  <conditionalFormatting sqref="BM111">
    <cfRule type="colorScale" priority="4579">
      <colorScale>
        <cfvo type="min"/>
        <cfvo type="max"/>
        <color theme="0"/>
        <color theme="0"/>
      </colorScale>
    </cfRule>
    <cfRule type="expression" dxfId="11216" priority="4581">
      <formula>BL111&lt;0</formula>
    </cfRule>
  </conditionalFormatting>
  <conditionalFormatting sqref="BM117:BM123">
    <cfRule type="colorScale" priority="4635">
      <colorScale>
        <cfvo type="min"/>
        <cfvo type="max"/>
        <color theme="0"/>
        <color theme="0"/>
      </colorScale>
    </cfRule>
    <cfRule type="expression" dxfId="11215" priority="4637">
      <formula>BL117&lt;0</formula>
    </cfRule>
  </conditionalFormatting>
  <conditionalFormatting sqref="BM125">
    <cfRule type="colorScale" priority="4591">
      <colorScale>
        <cfvo type="min"/>
        <cfvo type="max"/>
        <color theme="0"/>
        <color theme="0"/>
      </colorScale>
    </cfRule>
    <cfRule type="expression" dxfId="11214" priority="4593">
      <formula>BL125&lt;0</formula>
    </cfRule>
  </conditionalFormatting>
  <conditionalFormatting sqref="BM125:BM134">
    <cfRule type="expression" dxfId="11213" priority="4590">
      <formula>IF(BM125="Validar","Rojo","Verde")</formula>
    </cfRule>
    <cfRule type="expression" priority="4592">
      <formula>#REF!</formula>
    </cfRule>
  </conditionalFormatting>
  <conditionalFormatting sqref="BM126:BM134">
    <cfRule type="colorScale" priority="4632">
      <colorScale>
        <cfvo type="min"/>
        <cfvo type="max"/>
        <color theme="0"/>
        <color theme="0"/>
      </colorScale>
    </cfRule>
    <cfRule type="expression" dxfId="11212" priority="4633">
      <formula>BL126&lt;0</formula>
    </cfRule>
  </conditionalFormatting>
  <conditionalFormatting sqref="BT110:BT111">
    <cfRule type="expression" dxfId="11211" priority="4489">
      <formula>IF(BT110="Validar","Rojo","Verde")</formula>
    </cfRule>
  </conditionalFormatting>
  <conditionalFormatting sqref="BT117:BT123">
    <cfRule type="expression" priority="4547">
      <formula>#REF!</formula>
    </cfRule>
  </conditionalFormatting>
  <conditionalFormatting sqref="BT6:BT16">
    <cfRule type="expression" dxfId="11210" priority="4537">
      <formula>IF(BT6="Validar","Rojo","Verde")</formula>
    </cfRule>
    <cfRule type="expression" priority="4539">
      <formula>#REF!</formula>
    </cfRule>
  </conditionalFormatting>
  <conditionalFormatting sqref="BT6:BT9">
    <cfRule type="colorScale" priority="4573">
      <colorScale>
        <cfvo type="min"/>
        <cfvo type="max"/>
        <color theme="0"/>
        <color theme="0"/>
      </colorScale>
    </cfRule>
    <cfRule type="expression" dxfId="11209" priority="4574">
      <formula>BS6&lt;0</formula>
    </cfRule>
  </conditionalFormatting>
  <conditionalFormatting sqref="BT10">
    <cfRule type="colorScale" priority="4541">
      <colorScale>
        <cfvo type="min"/>
        <cfvo type="max"/>
        <color theme="0"/>
        <color theme="0"/>
      </colorScale>
    </cfRule>
    <cfRule type="expression" dxfId="11208" priority="4542">
      <formula>BS10&lt;0</formula>
    </cfRule>
  </conditionalFormatting>
  <conditionalFormatting sqref="BT11:BT14">
    <cfRule type="colorScale" priority="4571">
      <colorScale>
        <cfvo type="min"/>
        <cfvo type="max"/>
        <color theme="0"/>
        <color theme="0"/>
      </colorScale>
    </cfRule>
    <cfRule type="expression" dxfId="11207" priority="4572">
      <formula>BS11&lt;0</formula>
    </cfRule>
  </conditionalFormatting>
  <conditionalFormatting sqref="BT15">
    <cfRule type="colorScale" priority="4538">
      <colorScale>
        <cfvo type="min"/>
        <cfvo type="max"/>
        <color theme="0"/>
        <color theme="0"/>
      </colorScale>
    </cfRule>
    <cfRule type="expression" dxfId="11206" priority="4540">
      <formula>BS15&lt;0</formula>
    </cfRule>
  </conditionalFormatting>
  <conditionalFormatting sqref="BT16">
    <cfRule type="colorScale" priority="4569">
      <colorScale>
        <cfvo type="min"/>
        <cfvo type="max"/>
        <color theme="0"/>
        <color theme="0"/>
      </colorScale>
    </cfRule>
    <cfRule type="expression" dxfId="11205" priority="4570">
      <formula>BS16&lt;0</formula>
    </cfRule>
  </conditionalFormatting>
  <conditionalFormatting sqref="BT18">
    <cfRule type="colorScale" priority="4534">
      <colorScale>
        <cfvo type="min"/>
        <cfvo type="max"/>
        <color theme="0"/>
        <color theme="0"/>
      </colorScale>
    </cfRule>
    <cfRule type="expression" dxfId="11204" priority="4536">
      <formula>BS18&lt;0</formula>
    </cfRule>
  </conditionalFormatting>
  <conditionalFormatting sqref="BT18:BT19">
    <cfRule type="expression" dxfId="11203" priority="4533">
      <formula>IF(BT18="Validar","Rojo","Verde")</formula>
    </cfRule>
    <cfRule type="expression" priority="4535">
      <formula>#REF!</formula>
    </cfRule>
  </conditionalFormatting>
  <conditionalFormatting sqref="BT19">
    <cfRule type="colorScale" priority="4567">
      <colorScale>
        <cfvo type="min"/>
        <cfvo type="max"/>
        <color theme="0"/>
        <color theme="0"/>
      </colorScale>
    </cfRule>
    <cfRule type="expression" dxfId="11202" priority="4568">
      <formula>BS19&lt;0</formula>
    </cfRule>
  </conditionalFormatting>
  <conditionalFormatting sqref="BT23">
    <cfRule type="colorScale" priority="4530">
      <colorScale>
        <cfvo type="min"/>
        <cfvo type="max"/>
        <color theme="0"/>
        <color theme="0"/>
      </colorScale>
    </cfRule>
    <cfRule type="expression" dxfId="11201" priority="4532">
      <formula>BS23&lt;0</formula>
    </cfRule>
  </conditionalFormatting>
  <conditionalFormatting sqref="BT23:BT24">
    <cfRule type="expression" dxfId="11200" priority="4529">
      <formula>IF(BT23="Validar","Rojo","Verde")</formula>
    </cfRule>
    <cfRule type="expression" priority="4531">
      <formula>#REF!</formula>
    </cfRule>
  </conditionalFormatting>
  <conditionalFormatting sqref="BT24">
    <cfRule type="colorScale" priority="4563">
      <colorScale>
        <cfvo type="min"/>
        <cfvo type="max"/>
        <color theme="0"/>
        <color theme="0"/>
      </colorScale>
    </cfRule>
    <cfRule type="expression" dxfId="11199" priority="4564">
      <formula>BS24&lt;0</formula>
    </cfRule>
  </conditionalFormatting>
  <conditionalFormatting sqref="BT26">
    <cfRule type="colorScale" priority="4526">
      <colorScale>
        <cfvo type="min"/>
        <cfvo type="max"/>
        <color theme="0"/>
        <color theme="0"/>
      </colorScale>
    </cfRule>
    <cfRule type="expression" dxfId="11198" priority="4528">
      <formula>BS26&lt;0</formula>
    </cfRule>
  </conditionalFormatting>
  <conditionalFormatting sqref="BT26:BT27">
    <cfRule type="expression" dxfId="11197" priority="4525">
      <formula>IF(BT26="Validar","Rojo","Verde")</formula>
    </cfRule>
    <cfRule type="expression" priority="4527">
      <formula>#REF!</formula>
    </cfRule>
  </conditionalFormatting>
  <conditionalFormatting sqref="BT27">
    <cfRule type="colorScale" priority="4561">
      <colorScale>
        <cfvo type="min"/>
        <cfvo type="max"/>
        <color theme="0"/>
        <color theme="0"/>
      </colorScale>
    </cfRule>
    <cfRule type="expression" dxfId="11196" priority="4562">
      <formula>BS27&lt;0</formula>
    </cfRule>
  </conditionalFormatting>
  <conditionalFormatting sqref="BT29">
    <cfRule type="colorScale" priority="4522">
      <colorScale>
        <cfvo type="min"/>
        <cfvo type="max"/>
        <color theme="0"/>
        <color theme="0"/>
      </colorScale>
    </cfRule>
    <cfRule type="expression" dxfId="11195" priority="4524">
      <formula>BS29&lt;0</formula>
    </cfRule>
  </conditionalFormatting>
  <conditionalFormatting sqref="BT29:BT30">
    <cfRule type="expression" dxfId="11194" priority="4521">
      <formula>IF(BT29="Validar","Rojo","Verde")</formula>
    </cfRule>
    <cfRule type="expression" priority="4523">
      <formula>#REF!</formula>
    </cfRule>
  </conditionalFormatting>
  <conditionalFormatting sqref="BT30">
    <cfRule type="colorScale" priority="4559">
      <colorScale>
        <cfvo type="min"/>
        <cfvo type="max"/>
        <color theme="0"/>
        <color theme="0"/>
      </colorScale>
    </cfRule>
    <cfRule type="expression" dxfId="11193" priority="4560">
      <formula>BS30&lt;0</formula>
    </cfRule>
  </conditionalFormatting>
  <conditionalFormatting sqref="BT39">
    <cfRule type="colorScale" priority="4518">
      <colorScale>
        <cfvo type="min"/>
        <cfvo type="max"/>
        <color theme="0"/>
        <color theme="0"/>
      </colorScale>
    </cfRule>
    <cfRule type="expression" dxfId="11192" priority="4520">
      <formula>BS39&lt;0</formula>
    </cfRule>
  </conditionalFormatting>
  <conditionalFormatting sqref="BT39:BT66">
    <cfRule type="expression" dxfId="11191" priority="4517">
      <formula>IF(BT39="Validar","Rojo","Verde")</formula>
    </cfRule>
    <cfRule type="expression" priority="4519">
      <formula>#REF!</formula>
    </cfRule>
  </conditionalFormatting>
  <conditionalFormatting sqref="BT40:BT66">
    <cfRule type="colorScale" priority="4557">
      <colorScale>
        <cfvo type="min"/>
        <cfvo type="max"/>
        <color theme="0"/>
        <color theme="0"/>
      </colorScale>
    </cfRule>
    <cfRule type="expression" dxfId="11190" priority="4558">
      <formula>BS40&lt;0</formula>
    </cfRule>
  </conditionalFormatting>
  <conditionalFormatting sqref="BT68">
    <cfRule type="colorScale" priority="4514">
      <colorScale>
        <cfvo type="min"/>
        <cfvo type="max"/>
        <color theme="0"/>
        <color theme="0"/>
      </colorScale>
    </cfRule>
    <cfRule type="expression" dxfId="11189" priority="4516">
      <formula>BS68&lt;0</formula>
    </cfRule>
  </conditionalFormatting>
  <conditionalFormatting sqref="BT68:BT81">
    <cfRule type="expression" dxfId="11188" priority="4513">
      <formula>IF(BT68="Validar","Rojo","Verde")</formula>
    </cfRule>
    <cfRule type="expression" priority="4515">
      <formula>#REF!</formula>
    </cfRule>
  </conditionalFormatting>
  <conditionalFormatting sqref="BT69:BT81">
    <cfRule type="colorScale" priority="4575">
      <colorScale>
        <cfvo type="min"/>
        <cfvo type="max"/>
        <color theme="0"/>
        <color theme="0"/>
      </colorScale>
    </cfRule>
    <cfRule type="expression" dxfId="11187" priority="4576">
      <formula>BS69&lt;0</formula>
    </cfRule>
  </conditionalFormatting>
  <conditionalFormatting sqref="BT83">
    <cfRule type="colorScale" priority="4497">
      <colorScale>
        <cfvo type="min"/>
        <cfvo type="max"/>
        <color theme="0"/>
        <color theme="0"/>
      </colorScale>
    </cfRule>
    <cfRule type="expression" dxfId="11186" priority="4499">
      <formula>BS83&lt;0</formula>
    </cfRule>
  </conditionalFormatting>
  <conditionalFormatting sqref="BT83:BT91">
    <cfRule type="expression" dxfId="11185" priority="4496">
      <formula>IF(BT83="Validar","Rojo","Verde")</formula>
    </cfRule>
    <cfRule type="expression" priority="4498">
      <formula>#REF!</formula>
    </cfRule>
  </conditionalFormatting>
  <conditionalFormatting sqref="BT84:BT91">
    <cfRule type="colorScale" priority="4555">
      <colorScale>
        <cfvo type="min"/>
        <cfvo type="max"/>
        <color theme="0"/>
        <color theme="0"/>
      </colorScale>
    </cfRule>
    <cfRule type="expression" dxfId="11184" priority="4556">
      <formula>BS84&lt;0</formula>
    </cfRule>
  </conditionalFormatting>
  <conditionalFormatting sqref="BT93">
    <cfRule type="colorScale" priority="4510">
      <colorScale>
        <cfvo type="min"/>
        <cfvo type="max"/>
        <color theme="0"/>
        <color theme="0"/>
      </colorScale>
    </cfRule>
    <cfRule type="expression" dxfId="11183" priority="4512">
      <formula>BS93&lt;0</formula>
    </cfRule>
  </conditionalFormatting>
  <conditionalFormatting sqref="BT93:BT102">
    <cfRule type="expression" dxfId="11182" priority="4509">
      <formula>IF(BT93="Validar","Rojo","Verde")</formula>
    </cfRule>
    <cfRule type="expression" priority="4511">
      <formula>#REF!</formula>
    </cfRule>
  </conditionalFormatting>
  <conditionalFormatting sqref="BT94:BT102">
    <cfRule type="colorScale" priority="4553">
      <colorScale>
        <cfvo type="min"/>
        <cfvo type="max"/>
        <color theme="0"/>
        <color theme="0"/>
      </colorScale>
    </cfRule>
    <cfRule type="expression" dxfId="11181" priority="4554">
      <formula>BS94&lt;0</formula>
    </cfRule>
  </conditionalFormatting>
  <conditionalFormatting sqref="BT104">
    <cfRule type="colorScale" priority="4506">
      <colorScale>
        <cfvo type="min"/>
        <cfvo type="max"/>
        <color theme="0"/>
        <color theme="0"/>
      </colorScale>
    </cfRule>
    <cfRule type="expression" dxfId="11180" priority="4508">
      <formula>BS104&lt;0</formula>
    </cfRule>
  </conditionalFormatting>
  <conditionalFormatting sqref="BT104:BT106">
    <cfRule type="expression" dxfId="11179" priority="4505">
      <formula>IF(BT104="Validar","Rojo","Verde")</formula>
    </cfRule>
    <cfRule type="expression" priority="4507">
      <formula>#REF!</formula>
    </cfRule>
  </conditionalFormatting>
  <conditionalFormatting sqref="BT105:BT106">
    <cfRule type="colorScale" priority="4551">
      <colorScale>
        <cfvo type="min"/>
        <cfvo type="max"/>
        <color theme="0"/>
        <color theme="0"/>
      </colorScale>
    </cfRule>
    <cfRule type="expression" dxfId="11178" priority="4552">
      <formula>BS105&lt;0</formula>
    </cfRule>
  </conditionalFormatting>
  <conditionalFormatting sqref="BT110">
    <cfRule type="colorScale" priority="4549">
      <colorScale>
        <cfvo type="min"/>
        <cfvo type="max"/>
        <color theme="0"/>
        <color theme="0"/>
      </colorScale>
    </cfRule>
    <cfRule type="expression" dxfId="11177" priority="4550">
      <formula>BS110&lt;0</formula>
    </cfRule>
  </conditionalFormatting>
  <conditionalFormatting sqref="BT110:BT111">
    <cfRule type="expression" priority="4491">
      <formula>#REF!</formula>
    </cfRule>
  </conditionalFormatting>
  <conditionalFormatting sqref="BT111">
    <cfRule type="colorScale" priority="4490">
      <colorScale>
        <cfvo type="min"/>
        <cfvo type="max"/>
        <color theme="0"/>
        <color theme="0"/>
      </colorScale>
    </cfRule>
    <cfRule type="expression" dxfId="11176" priority="4492">
      <formula>BS111&lt;0</formula>
    </cfRule>
  </conditionalFormatting>
  <conditionalFormatting sqref="BT117:BT123">
    <cfRule type="colorScale" priority="4546">
      <colorScale>
        <cfvo type="min"/>
        <cfvo type="max"/>
        <color theme="0"/>
        <color theme="0"/>
      </colorScale>
    </cfRule>
    <cfRule type="expression" dxfId="11175" priority="4548">
      <formula>BS117&lt;0</formula>
    </cfRule>
  </conditionalFormatting>
  <conditionalFormatting sqref="BT125">
    <cfRule type="colorScale" priority="4502">
      <colorScale>
        <cfvo type="min"/>
        <cfvo type="max"/>
        <color theme="0"/>
        <color theme="0"/>
      </colorScale>
    </cfRule>
    <cfRule type="expression" dxfId="11174" priority="4504">
      <formula>BS125&lt;0</formula>
    </cfRule>
  </conditionalFormatting>
  <conditionalFormatting sqref="BT125:BT134">
    <cfRule type="expression" dxfId="11173" priority="4501">
      <formula>IF(BT125="Validar","Rojo","Verde")</formula>
    </cfRule>
    <cfRule type="expression" priority="4503">
      <formula>#REF!</formula>
    </cfRule>
  </conditionalFormatting>
  <conditionalFormatting sqref="BT126:BT134">
    <cfRule type="colorScale" priority="4543">
      <colorScale>
        <cfvo type="min"/>
        <cfvo type="max"/>
        <color theme="0"/>
        <color theme="0"/>
      </colorScale>
    </cfRule>
    <cfRule type="expression" dxfId="11172" priority="4544">
      <formula>BS126&lt;0</formula>
    </cfRule>
  </conditionalFormatting>
  <conditionalFormatting sqref="CK110:CK111">
    <cfRule type="expression" dxfId="11171" priority="4400">
      <formula>IF(CK110="Validar","Rojo","Verde")</formula>
    </cfRule>
  </conditionalFormatting>
  <conditionalFormatting sqref="CK117:CK123">
    <cfRule type="expression" dxfId="11170" priority="4456">
      <formula>IF(CK117="Validar","Rojo","Verde")</formula>
    </cfRule>
  </conditionalFormatting>
  <conditionalFormatting sqref="CK117:CK123">
    <cfRule type="expression" priority="4458">
      <formula>#REF!</formula>
    </cfRule>
  </conditionalFormatting>
  <conditionalFormatting sqref="CK6:CK16">
    <cfRule type="expression" dxfId="11169" priority="4448">
      <formula>IF(CK6="Validar","Rojo","Verde")</formula>
    </cfRule>
    <cfRule type="expression" priority="4450">
      <formula>#REF!</formula>
    </cfRule>
  </conditionalFormatting>
  <conditionalFormatting sqref="CK6:CK9">
    <cfRule type="colorScale" priority="4484">
      <colorScale>
        <cfvo type="min"/>
        <cfvo type="max"/>
        <color theme="0"/>
        <color theme="0"/>
      </colorScale>
    </cfRule>
    <cfRule type="expression" dxfId="11168" priority="4485">
      <formula>CJ6&lt;0</formula>
    </cfRule>
  </conditionalFormatting>
  <conditionalFormatting sqref="CK10">
    <cfRule type="colorScale" priority="4452">
      <colorScale>
        <cfvo type="min"/>
        <cfvo type="max"/>
        <color theme="0"/>
        <color theme="0"/>
      </colorScale>
    </cfRule>
    <cfRule type="expression" dxfId="11167" priority="4453">
      <formula>CJ10&lt;0</formula>
    </cfRule>
  </conditionalFormatting>
  <conditionalFormatting sqref="CK11:CK14">
    <cfRule type="colorScale" priority="4482">
      <colorScale>
        <cfvo type="min"/>
        <cfvo type="max"/>
        <color theme="0"/>
        <color theme="0"/>
      </colorScale>
    </cfRule>
    <cfRule type="expression" dxfId="11166" priority="4483">
      <formula>CJ11&lt;0</formula>
    </cfRule>
  </conditionalFormatting>
  <conditionalFormatting sqref="CK15">
    <cfRule type="colorScale" priority="4449">
      <colorScale>
        <cfvo type="min"/>
        <cfvo type="max"/>
        <color theme="0"/>
        <color theme="0"/>
      </colorScale>
    </cfRule>
    <cfRule type="expression" dxfId="11165" priority="4451">
      <formula>CJ15&lt;0</formula>
    </cfRule>
  </conditionalFormatting>
  <conditionalFormatting sqref="CK16">
    <cfRule type="colorScale" priority="4480">
      <colorScale>
        <cfvo type="min"/>
        <cfvo type="max"/>
        <color theme="0"/>
        <color theme="0"/>
      </colorScale>
    </cfRule>
    <cfRule type="expression" dxfId="11164" priority="4481">
      <formula>CJ16&lt;0</formula>
    </cfRule>
  </conditionalFormatting>
  <conditionalFormatting sqref="CK18">
    <cfRule type="colorScale" priority="4445">
      <colorScale>
        <cfvo type="min"/>
        <cfvo type="max"/>
        <color theme="0"/>
        <color theme="0"/>
      </colorScale>
    </cfRule>
    <cfRule type="expression" dxfId="11163" priority="4447">
      <formula>CJ18&lt;0</formula>
    </cfRule>
  </conditionalFormatting>
  <conditionalFormatting sqref="CK18:CK19">
    <cfRule type="expression" dxfId="11162" priority="4444">
      <formula>IF(CK18="Validar","Rojo","Verde")</formula>
    </cfRule>
    <cfRule type="expression" priority="4446">
      <formula>#REF!</formula>
    </cfRule>
  </conditionalFormatting>
  <conditionalFormatting sqref="CK19">
    <cfRule type="colorScale" priority="4478">
      <colorScale>
        <cfvo type="min"/>
        <cfvo type="max"/>
        <color theme="0"/>
        <color theme="0"/>
      </colorScale>
    </cfRule>
    <cfRule type="expression" dxfId="11161" priority="4479">
      <formula>CJ19&lt;0</formula>
    </cfRule>
  </conditionalFormatting>
  <conditionalFormatting sqref="CK23">
    <cfRule type="colorScale" priority="4441">
      <colorScale>
        <cfvo type="min"/>
        <cfvo type="max"/>
        <color theme="0"/>
        <color theme="0"/>
      </colorScale>
    </cfRule>
    <cfRule type="expression" dxfId="11160" priority="4443">
      <formula>CJ23&lt;0</formula>
    </cfRule>
  </conditionalFormatting>
  <conditionalFormatting sqref="CK23:CK24">
    <cfRule type="expression" dxfId="11159" priority="4440">
      <formula>IF(CK23="Validar","Rojo","Verde")</formula>
    </cfRule>
    <cfRule type="expression" priority="4442">
      <formula>#REF!</formula>
    </cfRule>
  </conditionalFormatting>
  <conditionalFormatting sqref="CK24">
    <cfRule type="colorScale" priority="4474">
      <colorScale>
        <cfvo type="min"/>
        <cfvo type="max"/>
        <color theme="0"/>
        <color theme="0"/>
      </colorScale>
    </cfRule>
    <cfRule type="expression" dxfId="11158" priority="4475">
      <formula>CJ24&lt;0</formula>
    </cfRule>
  </conditionalFormatting>
  <conditionalFormatting sqref="CK26">
    <cfRule type="colorScale" priority="4437">
      <colorScale>
        <cfvo type="min"/>
        <cfvo type="max"/>
        <color theme="0"/>
        <color theme="0"/>
      </colorScale>
    </cfRule>
    <cfRule type="expression" dxfId="11157" priority="4439">
      <formula>CJ26&lt;0</formula>
    </cfRule>
  </conditionalFormatting>
  <conditionalFormatting sqref="CK26:CK27">
    <cfRule type="expression" dxfId="11156" priority="4436">
      <formula>IF(CK26="Validar","Rojo","Verde")</formula>
    </cfRule>
    <cfRule type="expression" priority="4438">
      <formula>#REF!</formula>
    </cfRule>
  </conditionalFormatting>
  <conditionalFormatting sqref="CK27">
    <cfRule type="colorScale" priority="4472">
      <colorScale>
        <cfvo type="min"/>
        <cfvo type="max"/>
        <color theme="0"/>
        <color theme="0"/>
      </colorScale>
    </cfRule>
    <cfRule type="expression" dxfId="11155" priority="4473">
      <formula>CJ27&lt;0</formula>
    </cfRule>
  </conditionalFormatting>
  <conditionalFormatting sqref="CK29">
    <cfRule type="colorScale" priority="4433">
      <colorScale>
        <cfvo type="min"/>
        <cfvo type="max"/>
        <color theme="0"/>
        <color theme="0"/>
      </colorScale>
    </cfRule>
    <cfRule type="expression" dxfId="11154" priority="4435">
      <formula>CJ29&lt;0</formula>
    </cfRule>
  </conditionalFormatting>
  <conditionalFormatting sqref="CK29:CK30">
    <cfRule type="expression" dxfId="11153" priority="4432">
      <formula>IF(CK29="Validar","Rojo","Verde")</formula>
    </cfRule>
    <cfRule type="expression" priority="4434">
      <formula>#REF!</formula>
    </cfRule>
  </conditionalFormatting>
  <conditionalFormatting sqref="CK30">
    <cfRule type="colorScale" priority="4470">
      <colorScale>
        <cfvo type="min"/>
        <cfvo type="max"/>
        <color theme="0"/>
        <color theme="0"/>
      </colorScale>
    </cfRule>
    <cfRule type="expression" dxfId="11152" priority="4471">
      <formula>CJ30&lt;0</formula>
    </cfRule>
  </conditionalFormatting>
  <conditionalFormatting sqref="CK39">
    <cfRule type="colorScale" priority="4429">
      <colorScale>
        <cfvo type="min"/>
        <cfvo type="max"/>
        <color theme="0"/>
        <color theme="0"/>
      </colorScale>
    </cfRule>
    <cfRule type="expression" dxfId="11151" priority="4431">
      <formula>CJ39&lt;0</formula>
    </cfRule>
  </conditionalFormatting>
  <conditionalFormatting sqref="CK39:CK66">
    <cfRule type="expression" dxfId="11150" priority="4428">
      <formula>IF(CK39="Validar","Rojo","Verde")</formula>
    </cfRule>
    <cfRule type="expression" priority="4430">
      <formula>#REF!</formula>
    </cfRule>
  </conditionalFormatting>
  <conditionalFormatting sqref="CK40:CK66">
    <cfRule type="colorScale" priority="4468">
      <colorScale>
        <cfvo type="min"/>
        <cfvo type="max"/>
        <color theme="0"/>
        <color theme="0"/>
      </colorScale>
    </cfRule>
    <cfRule type="expression" dxfId="11149" priority="4469">
      <formula>CJ40&lt;0</formula>
    </cfRule>
  </conditionalFormatting>
  <conditionalFormatting sqref="CK68">
    <cfRule type="colorScale" priority="4425">
      <colorScale>
        <cfvo type="min"/>
        <cfvo type="max"/>
        <color theme="0"/>
        <color theme="0"/>
      </colorScale>
    </cfRule>
    <cfRule type="expression" dxfId="11148" priority="4427">
      <formula>CJ68&lt;0</formula>
    </cfRule>
  </conditionalFormatting>
  <conditionalFormatting sqref="CK68:CK81">
    <cfRule type="expression" dxfId="11147" priority="4424">
      <formula>IF(CK68="Validar","Rojo","Verde")</formula>
    </cfRule>
    <cfRule type="expression" priority="4426">
      <formula>#REF!</formula>
    </cfRule>
  </conditionalFormatting>
  <conditionalFormatting sqref="CK69:CK81">
    <cfRule type="colorScale" priority="4486">
      <colorScale>
        <cfvo type="min"/>
        <cfvo type="max"/>
        <color theme="0"/>
        <color theme="0"/>
      </colorScale>
    </cfRule>
    <cfRule type="expression" dxfId="11146" priority="4487">
      <formula>CJ69&lt;0</formula>
    </cfRule>
  </conditionalFormatting>
  <conditionalFormatting sqref="CK83">
    <cfRule type="colorScale" priority="4408">
      <colorScale>
        <cfvo type="min"/>
        <cfvo type="max"/>
        <color theme="0"/>
        <color theme="0"/>
      </colorScale>
    </cfRule>
    <cfRule type="expression" dxfId="11145" priority="4410">
      <formula>CJ83&lt;0</formula>
    </cfRule>
  </conditionalFormatting>
  <conditionalFormatting sqref="CK83:CK91">
    <cfRule type="expression" dxfId="11144" priority="4407">
      <formula>IF(CK83="Validar","Rojo","Verde")</formula>
    </cfRule>
    <cfRule type="expression" priority="4409">
      <formula>#REF!</formula>
    </cfRule>
  </conditionalFormatting>
  <conditionalFormatting sqref="CK84:CK91">
    <cfRule type="colorScale" priority="4466">
      <colorScale>
        <cfvo type="min"/>
        <cfvo type="max"/>
        <color theme="0"/>
        <color theme="0"/>
      </colorScale>
    </cfRule>
    <cfRule type="expression" dxfId="11143" priority="4467">
      <formula>CJ84&lt;0</formula>
    </cfRule>
  </conditionalFormatting>
  <conditionalFormatting sqref="CK93">
    <cfRule type="colorScale" priority="4421">
      <colorScale>
        <cfvo type="min"/>
        <cfvo type="max"/>
        <color theme="0"/>
        <color theme="0"/>
      </colorScale>
    </cfRule>
    <cfRule type="expression" dxfId="11142" priority="4423">
      <formula>CJ93&lt;0</formula>
    </cfRule>
  </conditionalFormatting>
  <conditionalFormatting sqref="CK93:CK102">
    <cfRule type="expression" dxfId="11141" priority="4420">
      <formula>IF(CK93="Validar","Rojo","Verde")</formula>
    </cfRule>
    <cfRule type="expression" priority="4422">
      <formula>#REF!</formula>
    </cfRule>
  </conditionalFormatting>
  <conditionalFormatting sqref="CK94:CK102">
    <cfRule type="colorScale" priority="4464">
      <colorScale>
        <cfvo type="min"/>
        <cfvo type="max"/>
        <color theme="0"/>
        <color theme="0"/>
      </colorScale>
    </cfRule>
    <cfRule type="expression" dxfId="11140" priority="4465">
      <formula>CJ94&lt;0</formula>
    </cfRule>
  </conditionalFormatting>
  <conditionalFormatting sqref="CK104">
    <cfRule type="colorScale" priority="4417">
      <colorScale>
        <cfvo type="min"/>
        <cfvo type="max"/>
        <color theme="0"/>
        <color theme="0"/>
      </colorScale>
    </cfRule>
    <cfRule type="expression" dxfId="11139" priority="4419">
      <formula>CJ104&lt;0</formula>
    </cfRule>
  </conditionalFormatting>
  <conditionalFormatting sqref="CK104:CK106">
    <cfRule type="expression" dxfId="11138" priority="4416">
      <formula>IF(CK104="Validar","Rojo","Verde")</formula>
    </cfRule>
    <cfRule type="expression" priority="4418">
      <formula>#REF!</formula>
    </cfRule>
  </conditionalFormatting>
  <conditionalFormatting sqref="CK105:CK106">
    <cfRule type="colorScale" priority="4462">
      <colorScale>
        <cfvo type="min"/>
        <cfvo type="max"/>
        <color theme="0"/>
        <color theme="0"/>
      </colorScale>
    </cfRule>
    <cfRule type="expression" dxfId="11137" priority="4463">
      <formula>CJ105&lt;0</formula>
    </cfRule>
  </conditionalFormatting>
  <conditionalFormatting sqref="CK110">
    <cfRule type="colorScale" priority="4460">
      <colorScale>
        <cfvo type="min"/>
        <cfvo type="max"/>
        <color theme="0"/>
        <color theme="0"/>
      </colorScale>
    </cfRule>
    <cfRule type="expression" dxfId="11136" priority="4461">
      <formula>CJ110&lt;0</formula>
    </cfRule>
  </conditionalFormatting>
  <conditionalFormatting sqref="CK110:CK111">
    <cfRule type="expression" priority="4402">
      <formula>#REF!</formula>
    </cfRule>
  </conditionalFormatting>
  <conditionalFormatting sqref="CK111">
    <cfRule type="colorScale" priority="4401">
      <colorScale>
        <cfvo type="min"/>
        <cfvo type="max"/>
        <color theme="0"/>
        <color theme="0"/>
      </colorScale>
    </cfRule>
    <cfRule type="expression" dxfId="11135" priority="4403">
      <formula>CJ111&lt;0</formula>
    </cfRule>
  </conditionalFormatting>
  <conditionalFormatting sqref="CK117:CK123">
    <cfRule type="colorScale" priority="4457">
      <colorScale>
        <cfvo type="min"/>
        <cfvo type="max"/>
        <color theme="0"/>
        <color theme="0"/>
      </colorScale>
    </cfRule>
    <cfRule type="expression" dxfId="11134" priority="4459">
      <formula>CJ117&lt;0</formula>
    </cfRule>
  </conditionalFormatting>
  <conditionalFormatting sqref="CK125">
    <cfRule type="colorScale" priority="4413">
      <colorScale>
        <cfvo type="min"/>
        <cfvo type="max"/>
        <color theme="0"/>
        <color theme="0"/>
      </colorScale>
    </cfRule>
    <cfRule type="expression" dxfId="11133" priority="4415">
      <formula>CJ125&lt;0</formula>
    </cfRule>
  </conditionalFormatting>
  <conditionalFormatting sqref="CK125:CK134">
    <cfRule type="expression" dxfId="11132" priority="4412">
      <formula>IF(CK125="Validar","Rojo","Verde")</formula>
    </cfRule>
    <cfRule type="expression" priority="4414">
      <formula>#REF!</formula>
    </cfRule>
  </conditionalFormatting>
  <conditionalFormatting sqref="CK126:CK134">
    <cfRule type="colorScale" priority="4454">
      <colorScale>
        <cfvo type="min"/>
        <cfvo type="max"/>
        <color theme="0"/>
        <color theme="0"/>
      </colorScale>
    </cfRule>
    <cfRule type="expression" dxfId="11131" priority="4455">
      <formula>CJ126&lt;0</formula>
    </cfRule>
  </conditionalFormatting>
  <conditionalFormatting sqref="CR110:CR111">
    <cfRule type="expression" dxfId="11130" priority="4311">
      <formula>IF(CR110="Validar","Rojo","Verde")</formula>
    </cfRule>
  </conditionalFormatting>
  <conditionalFormatting sqref="CR117:CR123">
    <cfRule type="expression" dxfId="11129" priority="4367">
      <formula>IF(CR117="Validar","Rojo","Verde")</formula>
    </cfRule>
  </conditionalFormatting>
  <conditionalFormatting sqref="CR117:CR123">
    <cfRule type="expression" priority="4369">
      <formula>#REF!</formula>
    </cfRule>
  </conditionalFormatting>
  <conditionalFormatting sqref="CR6:CR16">
    <cfRule type="expression" dxfId="11128" priority="4359">
      <formula>IF(CR6="Validar","Rojo","Verde")</formula>
    </cfRule>
    <cfRule type="expression" priority="4361">
      <formula>#REF!</formula>
    </cfRule>
  </conditionalFormatting>
  <conditionalFormatting sqref="CR6:CR9">
    <cfRule type="colorScale" priority="4395">
      <colorScale>
        <cfvo type="min"/>
        <cfvo type="max"/>
        <color theme="0"/>
        <color theme="0"/>
      </colorScale>
    </cfRule>
    <cfRule type="expression" dxfId="11127" priority="4396">
      <formula>CQ6&lt;0</formula>
    </cfRule>
  </conditionalFormatting>
  <conditionalFormatting sqref="CR10">
    <cfRule type="colorScale" priority="4363">
      <colorScale>
        <cfvo type="min"/>
        <cfvo type="max"/>
        <color theme="0"/>
        <color theme="0"/>
      </colorScale>
    </cfRule>
    <cfRule type="expression" dxfId="11126" priority="4364">
      <formula>CQ10&lt;0</formula>
    </cfRule>
  </conditionalFormatting>
  <conditionalFormatting sqref="CR11:CR14">
    <cfRule type="colorScale" priority="4393">
      <colorScale>
        <cfvo type="min"/>
        <cfvo type="max"/>
        <color theme="0"/>
        <color theme="0"/>
      </colorScale>
    </cfRule>
    <cfRule type="expression" dxfId="11125" priority="4394">
      <formula>CQ11&lt;0</formula>
    </cfRule>
  </conditionalFormatting>
  <conditionalFormatting sqref="CR15">
    <cfRule type="colorScale" priority="4360">
      <colorScale>
        <cfvo type="min"/>
        <cfvo type="max"/>
        <color theme="0"/>
        <color theme="0"/>
      </colorScale>
    </cfRule>
    <cfRule type="expression" dxfId="11124" priority="4362">
      <formula>CQ15&lt;0</formula>
    </cfRule>
  </conditionalFormatting>
  <conditionalFormatting sqref="CR16">
    <cfRule type="colorScale" priority="4391">
      <colorScale>
        <cfvo type="min"/>
        <cfvo type="max"/>
        <color theme="0"/>
        <color theme="0"/>
      </colorScale>
    </cfRule>
    <cfRule type="expression" dxfId="11123" priority="4392">
      <formula>CQ16&lt;0</formula>
    </cfRule>
  </conditionalFormatting>
  <conditionalFormatting sqref="CR18">
    <cfRule type="colorScale" priority="4356">
      <colorScale>
        <cfvo type="min"/>
        <cfvo type="max"/>
        <color theme="0"/>
        <color theme="0"/>
      </colorScale>
    </cfRule>
    <cfRule type="expression" dxfId="11122" priority="4358">
      <formula>CQ18&lt;0</formula>
    </cfRule>
  </conditionalFormatting>
  <conditionalFormatting sqref="CR18:CR19">
    <cfRule type="expression" dxfId="11121" priority="4355">
      <formula>IF(CR18="Validar","Rojo","Verde")</formula>
    </cfRule>
    <cfRule type="expression" priority="4357">
      <formula>#REF!</formula>
    </cfRule>
  </conditionalFormatting>
  <conditionalFormatting sqref="CR19">
    <cfRule type="colorScale" priority="4389">
      <colorScale>
        <cfvo type="min"/>
        <cfvo type="max"/>
        <color theme="0"/>
        <color theme="0"/>
      </colorScale>
    </cfRule>
    <cfRule type="expression" dxfId="11120" priority="4390">
      <formula>CQ19&lt;0</formula>
    </cfRule>
  </conditionalFormatting>
  <conditionalFormatting sqref="CR23">
    <cfRule type="colorScale" priority="4352">
      <colorScale>
        <cfvo type="min"/>
        <cfvo type="max"/>
        <color theme="0"/>
        <color theme="0"/>
      </colorScale>
    </cfRule>
    <cfRule type="expression" dxfId="11119" priority="4354">
      <formula>CQ23&lt;0</formula>
    </cfRule>
  </conditionalFormatting>
  <conditionalFormatting sqref="CR23:CR24">
    <cfRule type="expression" dxfId="11118" priority="4351">
      <formula>IF(CR23="Validar","Rojo","Verde")</formula>
    </cfRule>
    <cfRule type="expression" priority="4353">
      <formula>#REF!</formula>
    </cfRule>
  </conditionalFormatting>
  <conditionalFormatting sqref="CR24">
    <cfRule type="colorScale" priority="4385">
      <colorScale>
        <cfvo type="min"/>
        <cfvo type="max"/>
        <color theme="0"/>
        <color theme="0"/>
      </colorScale>
    </cfRule>
    <cfRule type="expression" dxfId="11117" priority="4386">
      <formula>CQ24&lt;0</formula>
    </cfRule>
  </conditionalFormatting>
  <conditionalFormatting sqref="CR26">
    <cfRule type="colorScale" priority="4348">
      <colorScale>
        <cfvo type="min"/>
        <cfvo type="max"/>
        <color theme="0"/>
        <color theme="0"/>
      </colorScale>
    </cfRule>
    <cfRule type="expression" dxfId="11116" priority="4350">
      <formula>CQ26&lt;0</formula>
    </cfRule>
  </conditionalFormatting>
  <conditionalFormatting sqref="CR26:CR27">
    <cfRule type="expression" dxfId="11115" priority="4347">
      <formula>IF(CR26="Validar","Rojo","Verde")</formula>
    </cfRule>
    <cfRule type="expression" priority="4349">
      <formula>#REF!</formula>
    </cfRule>
  </conditionalFormatting>
  <conditionalFormatting sqref="CR27">
    <cfRule type="colorScale" priority="4383">
      <colorScale>
        <cfvo type="min"/>
        <cfvo type="max"/>
        <color theme="0"/>
        <color theme="0"/>
      </colorScale>
    </cfRule>
    <cfRule type="expression" dxfId="11114" priority="4384">
      <formula>CQ27&lt;0</formula>
    </cfRule>
  </conditionalFormatting>
  <conditionalFormatting sqref="CR29">
    <cfRule type="colorScale" priority="4344">
      <colorScale>
        <cfvo type="min"/>
        <cfvo type="max"/>
        <color theme="0"/>
        <color theme="0"/>
      </colorScale>
    </cfRule>
    <cfRule type="expression" dxfId="11113" priority="4346">
      <formula>CQ29&lt;0</formula>
    </cfRule>
  </conditionalFormatting>
  <conditionalFormatting sqref="CR29:CR30">
    <cfRule type="expression" dxfId="11112" priority="4343">
      <formula>IF(CR29="Validar","Rojo","Verde")</formula>
    </cfRule>
    <cfRule type="expression" priority="4345">
      <formula>#REF!</formula>
    </cfRule>
  </conditionalFormatting>
  <conditionalFormatting sqref="CR30">
    <cfRule type="colorScale" priority="4381">
      <colorScale>
        <cfvo type="min"/>
        <cfvo type="max"/>
        <color theme="0"/>
        <color theme="0"/>
      </colorScale>
    </cfRule>
    <cfRule type="expression" dxfId="11111" priority="4382">
      <formula>CQ30&lt;0</formula>
    </cfRule>
  </conditionalFormatting>
  <conditionalFormatting sqref="CR39">
    <cfRule type="colorScale" priority="4340">
      <colorScale>
        <cfvo type="min"/>
        <cfvo type="max"/>
        <color theme="0"/>
        <color theme="0"/>
      </colorScale>
    </cfRule>
    <cfRule type="expression" dxfId="11110" priority="4342">
      <formula>CQ39&lt;0</formula>
    </cfRule>
  </conditionalFormatting>
  <conditionalFormatting sqref="CR39:CR66">
    <cfRule type="expression" dxfId="11109" priority="4339">
      <formula>IF(CR39="Validar","Rojo","Verde")</formula>
    </cfRule>
    <cfRule type="expression" priority="4341">
      <formula>#REF!</formula>
    </cfRule>
  </conditionalFormatting>
  <conditionalFormatting sqref="CR40:CR66">
    <cfRule type="colorScale" priority="4379">
      <colorScale>
        <cfvo type="min"/>
        <cfvo type="max"/>
        <color theme="0"/>
        <color theme="0"/>
      </colorScale>
    </cfRule>
    <cfRule type="expression" dxfId="11108" priority="4380">
      <formula>CQ40&lt;0</formula>
    </cfRule>
  </conditionalFormatting>
  <conditionalFormatting sqref="CR68">
    <cfRule type="colorScale" priority="4336">
      <colorScale>
        <cfvo type="min"/>
        <cfvo type="max"/>
        <color theme="0"/>
        <color theme="0"/>
      </colorScale>
    </cfRule>
    <cfRule type="expression" dxfId="11107" priority="4338">
      <formula>CQ68&lt;0</formula>
    </cfRule>
  </conditionalFormatting>
  <conditionalFormatting sqref="CR68:CR81">
    <cfRule type="expression" dxfId="11106" priority="4335">
      <formula>IF(CR68="Validar","Rojo","Verde")</formula>
    </cfRule>
    <cfRule type="expression" priority="4337">
      <formula>#REF!</formula>
    </cfRule>
  </conditionalFormatting>
  <conditionalFormatting sqref="CR69:CR81">
    <cfRule type="colorScale" priority="4397">
      <colorScale>
        <cfvo type="min"/>
        <cfvo type="max"/>
        <color theme="0"/>
        <color theme="0"/>
      </colorScale>
    </cfRule>
    <cfRule type="expression" dxfId="11105" priority="4398">
      <formula>CQ69&lt;0</formula>
    </cfRule>
  </conditionalFormatting>
  <conditionalFormatting sqref="CR83">
    <cfRule type="colorScale" priority="4319">
      <colorScale>
        <cfvo type="min"/>
        <cfvo type="max"/>
        <color theme="0"/>
        <color theme="0"/>
      </colorScale>
    </cfRule>
    <cfRule type="expression" dxfId="11104" priority="4321">
      <formula>CQ83&lt;0</formula>
    </cfRule>
  </conditionalFormatting>
  <conditionalFormatting sqref="CR83:CR90">
    <cfRule type="expression" dxfId="11103" priority="4318">
      <formula>IF(CR83="Validar","Rojo","Verde")</formula>
    </cfRule>
    <cfRule type="expression" priority="4320">
      <formula>#REF!</formula>
    </cfRule>
  </conditionalFormatting>
  <conditionalFormatting sqref="CR84:CR90">
    <cfRule type="colorScale" priority="4377">
      <colorScale>
        <cfvo type="min"/>
        <cfvo type="max"/>
        <color theme="0"/>
        <color theme="0"/>
      </colorScale>
    </cfRule>
    <cfRule type="expression" dxfId="11102" priority="4378">
      <formula>CQ84&lt;0</formula>
    </cfRule>
  </conditionalFormatting>
  <conditionalFormatting sqref="CR93">
    <cfRule type="colorScale" priority="4332">
      <colorScale>
        <cfvo type="min"/>
        <cfvo type="max"/>
        <color theme="0"/>
        <color theme="0"/>
      </colorScale>
    </cfRule>
    <cfRule type="expression" dxfId="11101" priority="4334">
      <formula>CQ93&lt;0</formula>
    </cfRule>
  </conditionalFormatting>
  <conditionalFormatting sqref="CR93:CR102">
    <cfRule type="expression" dxfId="11100" priority="4331">
      <formula>IF(CR93="Validar","Rojo","Verde")</formula>
    </cfRule>
    <cfRule type="expression" priority="4333">
      <formula>#REF!</formula>
    </cfRule>
  </conditionalFormatting>
  <conditionalFormatting sqref="CR94:CR102">
    <cfRule type="colorScale" priority="4375">
      <colorScale>
        <cfvo type="min"/>
        <cfvo type="max"/>
        <color theme="0"/>
        <color theme="0"/>
      </colorScale>
    </cfRule>
    <cfRule type="expression" dxfId="11099" priority="4376">
      <formula>CQ94&lt;0</formula>
    </cfRule>
  </conditionalFormatting>
  <conditionalFormatting sqref="CR104">
    <cfRule type="colorScale" priority="4328">
      <colorScale>
        <cfvo type="min"/>
        <cfvo type="max"/>
        <color theme="0"/>
        <color theme="0"/>
      </colorScale>
    </cfRule>
    <cfRule type="expression" dxfId="11098" priority="4330">
      <formula>CQ104&lt;0</formula>
    </cfRule>
  </conditionalFormatting>
  <conditionalFormatting sqref="CR104:CR106">
    <cfRule type="expression" dxfId="11097" priority="4327">
      <formula>IF(CR104="Validar","Rojo","Verde")</formula>
    </cfRule>
    <cfRule type="expression" priority="4329">
      <formula>#REF!</formula>
    </cfRule>
  </conditionalFormatting>
  <conditionalFormatting sqref="CR105:CR106">
    <cfRule type="colorScale" priority="4373">
      <colorScale>
        <cfvo type="min"/>
        <cfvo type="max"/>
        <color theme="0"/>
        <color theme="0"/>
      </colorScale>
    </cfRule>
    <cfRule type="expression" dxfId="11096" priority="4374">
      <formula>CQ105&lt;0</formula>
    </cfRule>
  </conditionalFormatting>
  <conditionalFormatting sqref="CR110">
    <cfRule type="colorScale" priority="4371">
      <colorScale>
        <cfvo type="min"/>
        <cfvo type="max"/>
        <color theme="0"/>
        <color theme="0"/>
      </colorScale>
    </cfRule>
    <cfRule type="expression" dxfId="11095" priority="4372">
      <formula>CQ110&lt;0</formula>
    </cfRule>
  </conditionalFormatting>
  <conditionalFormatting sqref="CR110:CR111">
    <cfRule type="expression" priority="4313">
      <formula>#REF!</formula>
    </cfRule>
  </conditionalFormatting>
  <conditionalFormatting sqref="CR111">
    <cfRule type="colorScale" priority="4312">
      <colorScale>
        <cfvo type="min"/>
        <cfvo type="max"/>
        <color theme="0"/>
        <color theme="0"/>
      </colorScale>
    </cfRule>
    <cfRule type="expression" dxfId="11094" priority="4314">
      <formula>CQ111&lt;0</formula>
    </cfRule>
  </conditionalFormatting>
  <conditionalFormatting sqref="CR117:CR123">
    <cfRule type="colorScale" priority="4368">
      <colorScale>
        <cfvo type="min"/>
        <cfvo type="max"/>
        <color theme="0"/>
        <color theme="0"/>
      </colorScale>
    </cfRule>
    <cfRule type="expression" dxfId="11093" priority="4370">
      <formula>CQ117&lt;0</formula>
    </cfRule>
  </conditionalFormatting>
  <conditionalFormatting sqref="CR125">
    <cfRule type="colorScale" priority="4324">
      <colorScale>
        <cfvo type="min"/>
        <cfvo type="max"/>
        <color theme="0"/>
        <color theme="0"/>
      </colorScale>
    </cfRule>
    <cfRule type="expression" dxfId="11092" priority="4326">
      <formula>CQ125&lt;0</formula>
    </cfRule>
  </conditionalFormatting>
  <conditionalFormatting sqref="CR125:CR134">
    <cfRule type="expression" dxfId="11091" priority="4323">
      <formula>IF(CR125="Validar","Rojo","Verde")</formula>
    </cfRule>
    <cfRule type="expression" priority="4325">
      <formula>#REF!</formula>
    </cfRule>
  </conditionalFormatting>
  <conditionalFormatting sqref="CR126:CR134">
    <cfRule type="colorScale" priority="4365">
      <colorScale>
        <cfvo type="min"/>
        <cfvo type="max"/>
        <color theme="0"/>
        <color theme="0"/>
      </colorScale>
    </cfRule>
    <cfRule type="expression" dxfId="11090" priority="4366">
      <formula>CQ126&lt;0</formula>
    </cfRule>
  </conditionalFormatting>
  <conditionalFormatting sqref="BR117:BS123">
    <cfRule type="expression" dxfId="11089" priority="1668">
      <formula>IF(BR117="Validar","Rojo","Verde")</formula>
    </cfRule>
  </conditionalFormatting>
  <conditionalFormatting sqref="BO39:BO107">
    <cfRule type="expression" dxfId="11088" priority="1812">
      <formula>IF(BO39="Validar","Rojo","Verde")</formula>
    </cfRule>
  </conditionalFormatting>
  <conditionalFormatting sqref="AA69:AA82">
    <cfRule type="expression" dxfId="11087" priority="3346">
      <formula>IF(AA69="Validar","Rojo","Verde")</formula>
    </cfRule>
  </conditionalFormatting>
  <conditionalFormatting sqref="CR91">
    <cfRule type="expression" dxfId="11086" priority="4305">
      <formula>IF(CR91="Validar","Rojo","Verde")</formula>
    </cfRule>
    <cfRule type="expression" priority="4306">
      <formula>#REF!</formula>
    </cfRule>
  </conditionalFormatting>
  <conditionalFormatting sqref="CR91">
    <cfRule type="colorScale" priority="4308">
      <colorScale>
        <cfvo type="min"/>
        <cfvo type="max"/>
        <color theme="0"/>
        <color theme="0"/>
      </colorScale>
    </cfRule>
    <cfRule type="expression" dxfId="11085" priority="4309">
      <formula>CQ91&lt;0</formula>
    </cfRule>
  </conditionalFormatting>
  <conditionalFormatting sqref="C6">
    <cfRule type="colorScale" priority="4303">
      <colorScale>
        <cfvo type="min"/>
        <cfvo type="max"/>
        <color theme="0"/>
        <color theme="0"/>
      </colorScale>
    </cfRule>
    <cfRule type="expression" dxfId="11084" priority="4304">
      <formula>B6&lt;0</formula>
    </cfRule>
  </conditionalFormatting>
  <conditionalFormatting sqref="C6">
    <cfRule type="expression" dxfId="11083" priority="4301">
      <formula>IF(C6="Validar","Rojo","Verde")</formula>
    </cfRule>
    <cfRule type="expression" priority="4302">
      <formula>#REF!</formula>
    </cfRule>
  </conditionalFormatting>
  <conditionalFormatting sqref="C7:C8">
    <cfRule type="colorScale" priority="4299">
      <colorScale>
        <cfvo type="min"/>
        <cfvo type="max"/>
        <color theme="0"/>
        <color theme="0"/>
      </colorScale>
    </cfRule>
    <cfRule type="expression" dxfId="11082" priority="4300">
      <formula>B7&lt;0</formula>
    </cfRule>
  </conditionalFormatting>
  <conditionalFormatting sqref="C7:C8">
    <cfRule type="expression" dxfId="11081" priority="4297">
      <formula>IF(C7="Validar","Rojo","Verde")</formula>
    </cfRule>
    <cfRule type="expression" priority="4298">
      <formula>#REF!</formula>
    </cfRule>
  </conditionalFormatting>
  <conditionalFormatting sqref="F9">
    <cfRule type="colorScale" priority="4264">
      <colorScale>
        <cfvo type="min"/>
        <cfvo type="max"/>
        <color theme="0"/>
        <color theme="0"/>
      </colorScale>
    </cfRule>
    <cfRule type="expression" dxfId="11080" priority="4265">
      <formula>E9&lt;0</formula>
    </cfRule>
  </conditionalFormatting>
  <conditionalFormatting sqref="F9:F20">
    <cfRule type="expression" dxfId="11079" priority="4235">
      <formula>IF(F9="Validar","Rojo","Verde")</formula>
    </cfRule>
    <cfRule type="expression" priority="4237">
      <formula>#REF!</formula>
    </cfRule>
  </conditionalFormatting>
  <conditionalFormatting sqref="F10">
    <cfRule type="colorScale" priority="4241">
      <colorScale>
        <cfvo type="min"/>
        <cfvo type="max"/>
        <color theme="0"/>
        <color theme="0"/>
      </colorScale>
    </cfRule>
    <cfRule type="expression" dxfId="11078" priority="4242">
      <formula>E10&lt;0</formula>
    </cfRule>
  </conditionalFormatting>
  <conditionalFormatting sqref="F11:F14">
    <cfRule type="colorScale" priority="4262">
      <colorScale>
        <cfvo type="min"/>
        <cfvo type="max"/>
        <color theme="0"/>
        <color theme="0"/>
      </colorScale>
    </cfRule>
    <cfRule type="expression" dxfId="11077" priority="4263">
      <formula>E11&lt;0</formula>
    </cfRule>
  </conditionalFormatting>
  <conditionalFormatting sqref="F15">
    <cfRule type="colorScale" priority="4239">
      <colorScale>
        <cfvo type="min"/>
        <cfvo type="max"/>
        <color theme="0"/>
        <color theme="0"/>
      </colorScale>
    </cfRule>
    <cfRule type="expression" dxfId="11076" priority="4240">
      <formula>E15&lt;0</formula>
    </cfRule>
  </conditionalFormatting>
  <conditionalFormatting sqref="F16:F17">
    <cfRule type="colorScale" priority="4260">
      <colorScale>
        <cfvo type="min"/>
        <cfvo type="max"/>
        <color theme="0"/>
        <color theme="0"/>
      </colorScale>
    </cfRule>
    <cfRule type="expression" dxfId="11075" priority="4261">
      <formula>E16&lt;0</formula>
    </cfRule>
  </conditionalFormatting>
  <conditionalFormatting sqref="F18">
    <cfRule type="colorScale" priority="4236">
      <colorScale>
        <cfvo type="min"/>
        <cfvo type="max"/>
        <color theme="0"/>
        <color theme="0"/>
      </colorScale>
    </cfRule>
    <cfRule type="expression" dxfId="11074" priority="4238">
      <formula>E18&lt;0</formula>
    </cfRule>
  </conditionalFormatting>
  <conditionalFormatting sqref="F19:F20">
    <cfRule type="colorScale" priority="4258">
      <colorScale>
        <cfvo type="min"/>
        <cfvo type="max"/>
        <color theme="0"/>
        <color theme="0"/>
      </colorScale>
    </cfRule>
    <cfRule type="expression" dxfId="11073" priority="4259">
      <formula>E19&lt;0</formula>
    </cfRule>
  </conditionalFormatting>
  <conditionalFormatting sqref="F23">
    <cfRule type="colorScale" priority="4233">
      <colorScale>
        <cfvo type="min"/>
        <cfvo type="max"/>
        <color theme="0"/>
        <color theme="0"/>
      </colorScale>
    </cfRule>
    <cfRule type="expression" dxfId="11072" priority="4234">
      <formula>E23&lt;0</formula>
    </cfRule>
  </conditionalFormatting>
  <conditionalFormatting sqref="F23:F31">
    <cfRule type="expression" dxfId="11071" priority="4227">
      <formula>IF(F23="Validar","Rojo","Verde")</formula>
    </cfRule>
    <cfRule type="expression" priority="4229">
      <formula>#REF!</formula>
    </cfRule>
  </conditionalFormatting>
  <conditionalFormatting sqref="F24">
    <cfRule type="colorScale" priority="4256">
      <colorScale>
        <cfvo type="min"/>
        <cfvo type="max"/>
        <color theme="0"/>
        <color theme="0"/>
      </colorScale>
    </cfRule>
    <cfRule type="expression" dxfId="11070" priority="4257">
      <formula>E24&lt;0</formula>
    </cfRule>
  </conditionalFormatting>
  <conditionalFormatting sqref="F25">
    <cfRule type="colorScale" priority="4254">
      <colorScale>
        <cfvo type="min"/>
        <cfvo type="max"/>
        <color theme="0"/>
        <color theme="0"/>
      </colorScale>
    </cfRule>
    <cfRule type="expression" dxfId="11069" priority="4255">
      <formula>E25&lt;0</formula>
    </cfRule>
  </conditionalFormatting>
  <conditionalFormatting sqref="F26">
    <cfRule type="colorScale" priority="4231">
      <colorScale>
        <cfvo type="min"/>
        <cfvo type="max"/>
        <color theme="0"/>
        <color theme="0"/>
      </colorScale>
    </cfRule>
    <cfRule type="expression" dxfId="11068" priority="4232">
      <formula>E26&lt;0</formula>
    </cfRule>
  </conditionalFormatting>
  <conditionalFormatting sqref="F27">
    <cfRule type="colorScale" priority="4252">
      <colorScale>
        <cfvo type="min"/>
        <cfvo type="max"/>
        <color theme="0"/>
        <color theme="0"/>
      </colorScale>
    </cfRule>
    <cfRule type="expression" dxfId="11067" priority="4253">
      <formula>E27&lt;0</formula>
    </cfRule>
  </conditionalFormatting>
  <conditionalFormatting sqref="F28">
    <cfRule type="colorScale" priority="4250">
      <colorScale>
        <cfvo type="min"/>
        <cfvo type="max"/>
        <color theme="0"/>
        <color theme="0"/>
      </colorScale>
    </cfRule>
    <cfRule type="expression" dxfId="11066" priority="4251">
      <formula>E28&lt;0</formula>
    </cfRule>
  </conditionalFormatting>
  <conditionalFormatting sqref="F29">
    <cfRule type="colorScale" priority="4228">
      <colorScale>
        <cfvo type="min"/>
        <cfvo type="max"/>
        <color theme="0"/>
        <color theme="0"/>
      </colorScale>
    </cfRule>
    <cfRule type="expression" dxfId="11065" priority="4230">
      <formula>E29&lt;0</formula>
    </cfRule>
  </conditionalFormatting>
  <conditionalFormatting sqref="F30">
    <cfRule type="colorScale" priority="4248">
      <colorScale>
        <cfvo type="min"/>
        <cfvo type="max"/>
        <color theme="0"/>
        <color theme="0"/>
      </colorScale>
    </cfRule>
    <cfRule type="expression" dxfId="11064" priority="4249">
      <formula>E30&lt;0</formula>
    </cfRule>
  </conditionalFormatting>
  <conditionalFormatting sqref="F31">
    <cfRule type="colorScale" priority="4246">
      <colorScale>
        <cfvo type="min"/>
        <cfvo type="max"/>
        <color theme="0"/>
        <color theme="0"/>
      </colorScale>
    </cfRule>
    <cfRule type="expression" dxfId="11063" priority="4247">
      <formula>E31&lt;0</formula>
    </cfRule>
  </conditionalFormatting>
  <conditionalFormatting sqref="F39">
    <cfRule type="colorScale" priority="4224">
      <colorScale>
        <cfvo type="min"/>
        <cfvo type="max"/>
        <color theme="0"/>
        <color theme="0"/>
      </colorScale>
    </cfRule>
    <cfRule type="expression" priority="4225">
      <formula>#REF!</formula>
    </cfRule>
    <cfRule type="expression" dxfId="11062" priority="4226">
      <formula>E39&lt;0</formula>
    </cfRule>
  </conditionalFormatting>
  <conditionalFormatting sqref="F39:F107">
    <cfRule type="expression" dxfId="11061" priority="4162">
      <formula>IF(F39="Validar","Rojo","Verde")</formula>
    </cfRule>
  </conditionalFormatting>
  <conditionalFormatting sqref="F40:F67">
    <cfRule type="colorScale" priority="4243">
      <colorScale>
        <cfvo type="min"/>
        <cfvo type="max"/>
        <color theme="0"/>
        <color theme="0"/>
      </colorScale>
    </cfRule>
    <cfRule type="expression" priority="4244">
      <formula>$F$19</formula>
    </cfRule>
    <cfRule type="expression" dxfId="11060" priority="4245">
      <formula>E40&lt;0</formula>
    </cfRule>
  </conditionalFormatting>
  <conditionalFormatting sqref="F68">
    <cfRule type="colorScale" priority="4221">
      <colorScale>
        <cfvo type="min"/>
        <cfvo type="max"/>
        <color theme="0"/>
        <color theme="0"/>
      </colorScale>
    </cfRule>
    <cfRule type="expression" priority="4222">
      <formula>#REF!</formula>
    </cfRule>
    <cfRule type="expression" dxfId="11059" priority="4223">
      <formula>E68&lt;0</formula>
    </cfRule>
  </conditionalFormatting>
  <conditionalFormatting sqref="F69:F81">
    <cfRule type="colorScale" priority="4268">
      <colorScale>
        <cfvo type="min"/>
        <cfvo type="max"/>
        <color theme="0"/>
        <color theme="0"/>
      </colorScale>
    </cfRule>
    <cfRule type="expression" priority="4269">
      <formula>$F$19</formula>
    </cfRule>
    <cfRule type="expression" dxfId="11058" priority="4270">
      <formula>E69&lt;0</formula>
    </cfRule>
  </conditionalFormatting>
  <conditionalFormatting sqref="F82 F92 F103 F107">
    <cfRule type="expression" dxfId="11057" priority="4267">
      <formula>E82&lt;0</formula>
    </cfRule>
  </conditionalFormatting>
  <conditionalFormatting sqref="F83">
    <cfRule type="colorScale" priority="4163">
      <colorScale>
        <cfvo type="min"/>
        <cfvo type="max"/>
        <color theme="0"/>
        <color theme="0"/>
      </colorScale>
    </cfRule>
    <cfRule type="expression" priority="4164">
      <formula>#REF!</formula>
    </cfRule>
    <cfRule type="expression" dxfId="11056" priority="4165">
      <formula>E83&lt;0</formula>
    </cfRule>
  </conditionalFormatting>
  <conditionalFormatting sqref="F84:F91">
    <cfRule type="colorScale" priority="4271">
      <colorScale>
        <cfvo type="min"/>
        <cfvo type="max"/>
        <color theme="0"/>
        <color theme="0"/>
      </colorScale>
    </cfRule>
    <cfRule type="expression" priority="4272">
      <formula>$F$19</formula>
    </cfRule>
    <cfRule type="expression" dxfId="11055" priority="4273">
      <formula>E84&lt;0</formula>
    </cfRule>
  </conditionalFormatting>
  <conditionalFormatting sqref="F82 F92 F103 F107">
    <cfRule type="colorScale" priority="4266">
      <colorScale>
        <cfvo type="min"/>
        <cfvo type="max"/>
        <color theme="0"/>
        <color theme="0"/>
      </colorScale>
    </cfRule>
  </conditionalFormatting>
  <conditionalFormatting sqref="F93">
    <cfRule type="colorScale" priority="4218">
      <colorScale>
        <cfvo type="min"/>
        <cfvo type="max"/>
        <color theme="0"/>
        <color theme="0"/>
      </colorScale>
    </cfRule>
    <cfRule type="expression" priority="4219">
      <formula>#REF!</formula>
    </cfRule>
    <cfRule type="expression" dxfId="11054" priority="4220">
      <formula>E93&lt;0</formula>
    </cfRule>
  </conditionalFormatting>
  <conditionalFormatting sqref="F94:F102">
    <cfRule type="colorScale" priority="4274">
      <colorScale>
        <cfvo type="min"/>
        <cfvo type="max"/>
        <color theme="0"/>
        <color theme="0"/>
      </colorScale>
    </cfRule>
    <cfRule type="expression" priority="4275">
      <formula>$F$19</formula>
    </cfRule>
    <cfRule type="expression" dxfId="11053" priority="4276">
      <formula>E94&lt;0</formula>
    </cfRule>
  </conditionalFormatting>
  <conditionalFormatting sqref="F104">
    <cfRule type="colorScale" priority="4215">
      <colorScale>
        <cfvo type="min"/>
        <cfvo type="max"/>
        <color theme="0"/>
        <color theme="0"/>
      </colorScale>
    </cfRule>
    <cfRule type="expression" priority="4216">
      <formula>#REF!</formula>
    </cfRule>
    <cfRule type="expression" dxfId="11052" priority="4217">
      <formula>E104&lt;0</formula>
    </cfRule>
  </conditionalFormatting>
  <conditionalFormatting sqref="F105:F106">
    <cfRule type="colorScale" priority="4277">
      <colorScale>
        <cfvo type="min"/>
        <cfvo type="max"/>
        <color theme="0"/>
        <color theme="0"/>
      </colorScale>
    </cfRule>
    <cfRule type="expression" priority="4278">
      <formula>$F$19</formula>
    </cfRule>
    <cfRule type="expression" dxfId="11051" priority="4279">
      <formula>E105&lt;0</formula>
    </cfRule>
  </conditionalFormatting>
  <conditionalFormatting sqref="F110">
    <cfRule type="colorScale" priority="4280">
      <colorScale>
        <cfvo type="min"/>
        <cfvo type="max"/>
        <color theme="0"/>
        <color theme="0"/>
      </colorScale>
    </cfRule>
    <cfRule type="expression" dxfId="11050" priority="4281">
      <formula>E110&lt;0</formula>
    </cfRule>
  </conditionalFormatting>
  <conditionalFormatting sqref="F110:F111">
    <cfRule type="expression" priority="4160">
      <formula>$F$19</formula>
    </cfRule>
  </conditionalFormatting>
  <conditionalFormatting sqref="F111">
    <cfRule type="colorScale" priority="4159">
      <colorScale>
        <cfvo type="min"/>
        <cfvo type="max"/>
        <color theme="0"/>
        <color theme="0"/>
      </colorScale>
    </cfRule>
    <cfRule type="expression" dxfId="11049" priority="4161">
      <formula>E111&lt;0</formula>
    </cfRule>
  </conditionalFormatting>
  <conditionalFormatting sqref="F117:F123">
    <cfRule type="colorScale" priority="4285">
      <colorScale>
        <cfvo type="min"/>
        <cfvo type="max"/>
        <color theme="0"/>
        <color theme="0"/>
      </colorScale>
    </cfRule>
    <cfRule type="expression" priority="4286">
      <formula>$F$19</formula>
    </cfRule>
    <cfRule type="expression" dxfId="11048" priority="4287">
      <formula>E117&lt;0</formula>
    </cfRule>
  </conditionalFormatting>
  <conditionalFormatting sqref="F125">
    <cfRule type="colorScale" priority="4212">
      <colorScale>
        <cfvo type="min"/>
        <cfvo type="max"/>
        <color theme="0"/>
        <color theme="0"/>
      </colorScale>
    </cfRule>
    <cfRule type="expression" priority="4213">
      <formula>#REF!</formula>
    </cfRule>
    <cfRule type="expression" dxfId="11047" priority="4214">
      <formula>E125&lt;0</formula>
    </cfRule>
  </conditionalFormatting>
  <conditionalFormatting sqref="F125:F135">
    <cfRule type="expression" dxfId="11046" priority="4211">
      <formula>IF(F125="Validar","Rojo","Verde")</formula>
    </cfRule>
  </conditionalFormatting>
  <conditionalFormatting sqref="F126:F132">
    <cfRule type="colorScale" priority="4288">
      <colorScale>
        <cfvo type="min"/>
        <cfvo type="max"/>
        <color theme="0"/>
        <color theme="0"/>
      </colorScale>
    </cfRule>
    <cfRule type="expression" dxfId="11045" priority="4290">
      <formula>E126&lt;0</formula>
    </cfRule>
  </conditionalFormatting>
  <conditionalFormatting sqref="F126:F134">
    <cfRule type="expression" priority="4289">
      <formula>$F$19</formula>
    </cfRule>
  </conditionalFormatting>
  <conditionalFormatting sqref="F133:F134">
    <cfRule type="colorScale" priority="4291">
      <colorScale>
        <cfvo type="min"/>
        <cfvo type="max"/>
        <color theme="0"/>
        <color theme="0"/>
      </colorScale>
    </cfRule>
    <cfRule type="expression" dxfId="11044" priority="4292">
      <formula>E133&lt;0</formula>
    </cfRule>
  </conditionalFormatting>
  <conditionalFormatting sqref="F135">
    <cfRule type="colorScale" priority="4282">
      <colorScale>
        <cfvo type="min"/>
        <cfvo type="max"/>
        <color theme="0"/>
        <color theme="0"/>
      </colorScale>
    </cfRule>
    <cfRule type="expression" priority="4283">
      <formula>$F$23</formula>
    </cfRule>
    <cfRule type="expression" dxfId="11043" priority="4284">
      <formula>E135&lt;0</formula>
    </cfRule>
  </conditionalFormatting>
  <conditionalFormatting sqref="F110:G111">
    <cfRule type="expression" dxfId="11042" priority="4155">
      <formula>IF(F110="Validar","Rojo","Verde")</formula>
    </cfRule>
  </conditionalFormatting>
  <conditionalFormatting sqref="F117:G123">
    <cfRule type="expression" dxfId="11041" priority="4168">
      <formula>IF(F117="Validar","Rojo","Verde")</formula>
    </cfRule>
  </conditionalFormatting>
  <conditionalFormatting sqref="G40:G66">
    <cfRule type="colorScale" priority="4203">
      <colorScale>
        <cfvo type="min"/>
        <cfvo type="max"/>
        <color theme="0"/>
        <color theme="0"/>
      </colorScale>
    </cfRule>
    <cfRule type="expression" priority="4204">
      <formula>#REF!</formula>
    </cfRule>
    <cfRule type="expression" dxfId="11040" priority="4205">
      <formula>F40&lt;0</formula>
    </cfRule>
  </conditionalFormatting>
  <conditionalFormatting sqref="G40:G67">
    <cfRule type="expression" dxfId="11039" priority="4202">
      <formula>IF(G40="Validar","Rojo","Verde")</formula>
    </cfRule>
  </conditionalFormatting>
  <conditionalFormatting sqref="G67 F82:G82 F92:G92 F103:G103 F107:G107">
    <cfRule type="expression" priority="4207">
      <formula>$F$23</formula>
    </cfRule>
  </conditionalFormatting>
  <conditionalFormatting sqref="G67 G82 G92 G103 G107">
    <cfRule type="expression" dxfId="11038" priority="4208">
      <formula>F67&lt;0</formula>
    </cfRule>
  </conditionalFormatting>
  <conditionalFormatting sqref="G69">
    <cfRule type="colorScale" priority="4200">
      <colorScale>
        <cfvo type="min"/>
        <cfvo type="max"/>
        <color theme="0"/>
        <color theme="0"/>
      </colorScale>
    </cfRule>
    <cfRule type="expression" dxfId="11037" priority="4201">
      <formula>F69&lt;0</formula>
    </cfRule>
  </conditionalFormatting>
  <conditionalFormatting sqref="G69:G81">
    <cfRule type="expression" priority="4198">
      <formula>#REF!</formula>
    </cfRule>
  </conditionalFormatting>
  <conditionalFormatting sqref="G69:G82">
    <cfRule type="expression" dxfId="11036" priority="4196">
      <formula>IF(G69="Validar","Rojo","Verde")</formula>
    </cfRule>
  </conditionalFormatting>
  <conditionalFormatting sqref="G70:G78">
    <cfRule type="colorScale" priority="4197">
      <colorScale>
        <cfvo type="min"/>
        <cfvo type="max"/>
        <color theme="0"/>
        <color theme="0"/>
      </colorScale>
    </cfRule>
    <cfRule type="expression" dxfId="11035" priority="4199">
      <formula>F70&lt;0</formula>
    </cfRule>
  </conditionalFormatting>
  <conditionalFormatting sqref="G79:G81">
    <cfRule type="colorScale" priority="4209">
      <colorScale>
        <cfvo type="min"/>
        <cfvo type="max"/>
        <color theme="0"/>
        <color theme="0"/>
      </colorScale>
    </cfRule>
    <cfRule type="expression" dxfId="11034" priority="4210">
      <formula>F79&lt;0</formula>
    </cfRule>
  </conditionalFormatting>
  <conditionalFormatting sqref="G67 G82 G92 G103 G107">
    <cfRule type="colorScale" priority="4206">
      <colorScale>
        <cfvo type="min"/>
        <cfvo type="max"/>
        <color theme="0"/>
        <color theme="0"/>
      </colorScale>
    </cfRule>
  </conditionalFormatting>
  <conditionalFormatting sqref="G84">
    <cfRule type="colorScale" priority="4194">
      <colorScale>
        <cfvo type="min"/>
        <cfvo type="max"/>
        <color theme="0"/>
        <color theme="0"/>
      </colorScale>
    </cfRule>
    <cfRule type="expression" dxfId="11033" priority="4195">
      <formula>F84&lt;0</formula>
    </cfRule>
  </conditionalFormatting>
  <conditionalFormatting sqref="G84:G91">
    <cfRule type="expression" priority="4192">
      <formula>#REF!</formula>
    </cfRule>
  </conditionalFormatting>
  <conditionalFormatting sqref="G84:G92">
    <cfRule type="expression" dxfId="11032" priority="4190">
      <formula>IF(G84="Validar","Rojo","Verde")</formula>
    </cfRule>
  </conditionalFormatting>
  <conditionalFormatting sqref="G85:G91">
    <cfRule type="colorScale" priority="4191">
      <colorScale>
        <cfvo type="min"/>
        <cfvo type="max"/>
        <color theme="0"/>
        <color theme="0"/>
      </colorScale>
    </cfRule>
    <cfRule type="expression" dxfId="11031" priority="4193">
      <formula>F85&lt;0</formula>
    </cfRule>
  </conditionalFormatting>
  <conditionalFormatting sqref="G94">
    <cfRule type="colorScale" priority="4188">
      <colorScale>
        <cfvo type="min"/>
        <cfvo type="max"/>
        <color theme="0"/>
        <color theme="0"/>
      </colorScale>
    </cfRule>
    <cfRule type="expression" dxfId="11030" priority="4189">
      <formula>F94&lt;0</formula>
    </cfRule>
  </conditionalFormatting>
  <conditionalFormatting sqref="G94:G102">
    <cfRule type="expression" priority="4182">
      <formula>#REF!</formula>
    </cfRule>
  </conditionalFormatting>
  <conditionalFormatting sqref="G94:G103">
    <cfRule type="expression" dxfId="11029" priority="4180">
      <formula>IF(G94="Validar","Rojo","Verde")</formula>
    </cfRule>
  </conditionalFormatting>
  <conditionalFormatting sqref="G95:G100">
    <cfRule type="colorScale" priority="4186">
      <colorScale>
        <cfvo type="min"/>
        <cfvo type="max"/>
        <color theme="0"/>
        <color theme="0"/>
      </colorScale>
    </cfRule>
    <cfRule type="expression" dxfId="11028" priority="4187">
      <formula>F95&lt;0</formula>
    </cfRule>
  </conditionalFormatting>
  <conditionalFormatting sqref="G101">
    <cfRule type="colorScale" priority="4184">
      <colorScale>
        <cfvo type="min"/>
        <cfvo type="max"/>
        <color theme="0"/>
        <color theme="0"/>
      </colorScale>
    </cfRule>
    <cfRule type="expression" dxfId="11027" priority="4185">
      <formula>F101&lt;0</formula>
    </cfRule>
  </conditionalFormatting>
  <conditionalFormatting sqref="G102">
    <cfRule type="colorScale" priority="4181">
      <colorScale>
        <cfvo type="min"/>
        <cfvo type="max"/>
        <color theme="0"/>
        <color theme="0"/>
      </colorScale>
    </cfRule>
    <cfRule type="expression" dxfId="11026" priority="4183">
      <formula>F102&lt;0</formula>
    </cfRule>
  </conditionalFormatting>
  <conditionalFormatting sqref="G105">
    <cfRule type="colorScale" priority="4178">
      <colorScale>
        <cfvo type="min"/>
        <cfvo type="max"/>
        <color theme="0"/>
        <color theme="0"/>
      </colorScale>
    </cfRule>
    <cfRule type="expression" dxfId="11025" priority="4179">
      <formula>F105&lt;0</formula>
    </cfRule>
  </conditionalFormatting>
  <conditionalFormatting sqref="G105:G106">
    <cfRule type="expression" priority="4176">
      <formula>#REF!</formula>
    </cfRule>
  </conditionalFormatting>
  <conditionalFormatting sqref="G105:G107">
    <cfRule type="expression" dxfId="11024" priority="4174">
      <formula>IF(G105="Validar","Rojo","Verde")</formula>
    </cfRule>
  </conditionalFormatting>
  <conditionalFormatting sqref="G106">
    <cfRule type="colorScale" priority="4175">
      <colorScale>
        <cfvo type="min"/>
        <cfvo type="max"/>
        <color theme="0"/>
        <color theme="0"/>
      </colorScale>
    </cfRule>
    <cfRule type="expression" dxfId="11023" priority="4177">
      <formula>F106&lt;0</formula>
    </cfRule>
  </conditionalFormatting>
  <conditionalFormatting sqref="G110">
    <cfRule type="colorScale" priority="4166">
      <colorScale>
        <cfvo type="min"/>
        <cfvo type="max"/>
        <color theme="0"/>
        <color theme="0"/>
      </colorScale>
    </cfRule>
    <cfRule type="expression" dxfId="11022" priority="4167">
      <formula>F110&lt;0</formula>
    </cfRule>
  </conditionalFormatting>
  <conditionalFormatting sqref="G110:G111">
    <cfRule type="expression" priority="4157">
      <formula>#REF!</formula>
    </cfRule>
  </conditionalFormatting>
  <conditionalFormatting sqref="G111">
    <cfRule type="colorScale" priority="4156">
      <colorScale>
        <cfvo type="min"/>
        <cfvo type="max"/>
        <color theme="0"/>
        <color theme="0"/>
      </colorScale>
    </cfRule>
    <cfRule type="expression" dxfId="11021" priority="4158">
      <formula>F111&lt;0</formula>
    </cfRule>
  </conditionalFormatting>
  <conditionalFormatting sqref="G117">
    <cfRule type="colorScale" priority="4172">
      <colorScale>
        <cfvo type="min"/>
        <cfvo type="max"/>
        <color theme="0"/>
        <color theme="0"/>
      </colorScale>
    </cfRule>
    <cfRule type="expression" dxfId="11020" priority="4173">
      <formula>F117&lt;0</formula>
    </cfRule>
  </conditionalFormatting>
  <conditionalFormatting sqref="G117:G123">
    <cfRule type="expression" priority="4170">
      <formula>#REF!</formula>
    </cfRule>
  </conditionalFormatting>
  <conditionalFormatting sqref="G118:G123">
    <cfRule type="colorScale" priority="4169">
      <colorScale>
        <cfvo type="min"/>
        <cfvo type="max"/>
        <color theme="0"/>
        <color theme="0"/>
      </colorScale>
    </cfRule>
    <cfRule type="expression" dxfId="11019" priority="4171">
      <formula>F118&lt;0</formula>
    </cfRule>
  </conditionalFormatting>
  <conditionalFormatting sqref="G126:G135">
    <cfRule type="expression" dxfId="11018" priority="4293">
      <formula>IF(G126="Validar","Rojo","Verde")</formula>
    </cfRule>
    <cfRule type="colorScale" priority="4294">
      <colorScale>
        <cfvo type="min"/>
        <cfvo type="max"/>
        <color theme="0"/>
        <color theme="0"/>
      </colorScale>
    </cfRule>
    <cfRule type="expression" priority="4295">
      <formula>$F$23</formula>
    </cfRule>
    <cfRule type="expression" dxfId="11017" priority="4296">
      <formula>F126&lt;0</formula>
    </cfRule>
  </conditionalFormatting>
  <conditionalFormatting sqref="F6">
    <cfRule type="colorScale" priority="4153">
      <colorScale>
        <cfvo type="min"/>
        <cfvo type="max"/>
        <color theme="0"/>
        <color theme="0"/>
      </colorScale>
    </cfRule>
    <cfRule type="expression" dxfId="11016" priority="4154">
      <formula>E6&lt;0</formula>
    </cfRule>
  </conditionalFormatting>
  <conditionalFormatting sqref="F6">
    <cfRule type="expression" dxfId="11015" priority="4151">
      <formula>IF(F6="Validar","Rojo","Verde")</formula>
    </cfRule>
    <cfRule type="expression" priority="4152">
      <formula>#REF!</formula>
    </cfRule>
  </conditionalFormatting>
  <conditionalFormatting sqref="F7:F8">
    <cfRule type="colorScale" priority="4149">
      <colorScale>
        <cfvo type="min"/>
        <cfvo type="max"/>
        <color theme="0"/>
        <color theme="0"/>
      </colorScale>
    </cfRule>
    <cfRule type="expression" dxfId="11014" priority="4150">
      <formula>E7&lt;0</formula>
    </cfRule>
  </conditionalFormatting>
  <conditionalFormatting sqref="F7:F8">
    <cfRule type="expression" dxfId="11013" priority="4147">
      <formula>IF(F7="Validar","Rojo","Verde")</formula>
    </cfRule>
    <cfRule type="expression" priority="4148">
      <formula>#REF!</formula>
    </cfRule>
  </conditionalFormatting>
  <conditionalFormatting sqref="I9">
    <cfRule type="colorScale" priority="4114">
      <colorScale>
        <cfvo type="min"/>
        <cfvo type="max"/>
        <color theme="0"/>
        <color theme="0"/>
      </colorScale>
    </cfRule>
    <cfRule type="expression" dxfId="11012" priority="4115">
      <formula>H9&lt;0</formula>
    </cfRule>
  </conditionalFormatting>
  <conditionalFormatting sqref="I9:I20">
    <cfRule type="expression" dxfId="11011" priority="4085">
      <formula>IF(I9="Validar","Rojo","Verde")</formula>
    </cfRule>
    <cfRule type="expression" priority="4087">
      <formula>#REF!</formula>
    </cfRule>
  </conditionalFormatting>
  <conditionalFormatting sqref="I10">
    <cfRule type="colorScale" priority="4091">
      <colorScale>
        <cfvo type="min"/>
        <cfvo type="max"/>
        <color theme="0"/>
        <color theme="0"/>
      </colorScale>
    </cfRule>
    <cfRule type="expression" dxfId="11010" priority="4092">
      <formula>H10&lt;0</formula>
    </cfRule>
  </conditionalFormatting>
  <conditionalFormatting sqref="I11:I14">
    <cfRule type="colorScale" priority="4112">
      <colorScale>
        <cfvo type="min"/>
        <cfvo type="max"/>
        <color theme="0"/>
        <color theme="0"/>
      </colorScale>
    </cfRule>
    <cfRule type="expression" dxfId="11009" priority="4113">
      <formula>H11&lt;0</formula>
    </cfRule>
  </conditionalFormatting>
  <conditionalFormatting sqref="I15">
    <cfRule type="colorScale" priority="4089">
      <colorScale>
        <cfvo type="min"/>
        <cfvo type="max"/>
        <color theme="0"/>
        <color theme="0"/>
      </colorScale>
    </cfRule>
    <cfRule type="expression" dxfId="11008" priority="4090">
      <formula>H15&lt;0</formula>
    </cfRule>
  </conditionalFormatting>
  <conditionalFormatting sqref="I16:I17">
    <cfRule type="colorScale" priority="4110">
      <colorScale>
        <cfvo type="min"/>
        <cfvo type="max"/>
        <color theme="0"/>
        <color theme="0"/>
      </colorScale>
    </cfRule>
    <cfRule type="expression" dxfId="11007" priority="4111">
      <formula>H16&lt;0</formula>
    </cfRule>
  </conditionalFormatting>
  <conditionalFormatting sqref="I18">
    <cfRule type="colorScale" priority="4086">
      <colorScale>
        <cfvo type="min"/>
        <cfvo type="max"/>
        <color theme="0"/>
        <color theme="0"/>
      </colorScale>
    </cfRule>
    <cfRule type="expression" dxfId="11006" priority="4088">
      <formula>H18&lt;0</formula>
    </cfRule>
  </conditionalFormatting>
  <conditionalFormatting sqref="I19:I20">
    <cfRule type="colorScale" priority="4108">
      <colorScale>
        <cfvo type="min"/>
        <cfvo type="max"/>
        <color theme="0"/>
        <color theme="0"/>
      </colorScale>
    </cfRule>
    <cfRule type="expression" dxfId="11005" priority="4109">
      <formula>H19&lt;0</formula>
    </cfRule>
  </conditionalFormatting>
  <conditionalFormatting sqref="I23">
    <cfRule type="colorScale" priority="4083">
      <colorScale>
        <cfvo type="min"/>
        <cfvo type="max"/>
        <color theme="0"/>
        <color theme="0"/>
      </colorScale>
    </cfRule>
    <cfRule type="expression" dxfId="11004" priority="4084">
      <formula>H23&lt;0</formula>
    </cfRule>
  </conditionalFormatting>
  <conditionalFormatting sqref="I23:I31">
    <cfRule type="expression" dxfId="11003" priority="4077">
      <formula>IF(I23="Validar","Rojo","Verde")</formula>
    </cfRule>
    <cfRule type="expression" priority="4079">
      <formula>#REF!</formula>
    </cfRule>
  </conditionalFormatting>
  <conditionalFormatting sqref="I24">
    <cfRule type="colorScale" priority="4106">
      <colorScale>
        <cfvo type="min"/>
        <cfvo type="max"/>
        <color theme="0"/>
        <color theme="0"/>
      </colorScale>
    </cfRule>
    <cfRule type="expression" dxfId="11002" priority="4107">
      <formula>H24&lt;0</formula>
    </cfRule>
  </conditionalFormatting>
  <conditionalFormatting sqref="I25">
    <cfRule type="colorScale" priority="4104">
      <colorScale>
        <cfvo type="min"/>
        <cfvo type="max"/>
        <color theme="0"/>
        <color theme="0"/>
      </colorScale>
    </cfRule>
    <cfRule type="expression" dxfId="11001" priority="4105">
      <formula>H25&lt;0</formula>
    </cfRule>
  </conditionalFormatting>
  <conditionalFormatting sqref="I26">
    <cfRule type="colorScale" priority="4081">
      <colorScale>
        <cfvo type="min"/>
        <cfvo type="max"/>
        <color theme="0"/>
        <color theme="0"/>
      </colorScale>
    </cfRule>
    <cfRule type="expression" dxfId="11000" priority="4082">
      <formula>H26&lt;0</formula>
    </cfRule>
  </conditionalFormatting>
  <conditionalFormatting sqref="I27">
    <cfRule type="colorScale" priority="4102">
      <colorScale>
        <cfvo type="min"/>
        <cfvo type="max"/>
        <color theme="0"/>
        <color theme="0"/>
      </colorScale>
    </cfRule>
    <cfRule type="expression" dxfId="10999" priority="4103">
      <formula>H27&lt;0</formula>
    </cfRule>
  </conditionalFormatting>
  <conditionalFormatting sqref="I28">
    <cfRule type="colorScale" priority="4100">
      <colorScale>
        <cfvo type="min"/>
        <cfvo type="max"/>
        <color theme="0"/>
        <color theme="0"/>
      </colorScale>
    </cfRule>
    <cfRule type="expression" dxfId="10998" priority="4101">
      <formula>H28&lt;0</formula>
    </cfRule>
  </conditionalFormatting>
  <conditionalFormatting sqref="I29">
    <cfRule type="colorScale" priority="4078">
      <colorScale>
        <cfvo type="min"/>
        <cfvo type="max"/>
        <color theme="0"/>
        <color theme="0"/>
      </colorScale>
    </cfRule>
    <cfRule type="expression" dxfId="10997" priority="4080">
      <formula>H29&lt;0</formula>
    </cfRule>
  </conditionalFormatting>
  <conditionalFormatting sqref="I30">
    <cfRule type="colorScale" priority="4098">
      <colorScale>
        <cfvo type="min"/>
        <cfvo type="max"/>
        <color theme="0"/>
        <color theme="0"/>
      </colorScale>
    </cfRule>
    <cfRule type="expression" dxfId="10996" priority="4099">
      <formula>H30&lt;0</formula>
    </cfRule>
  </conditionalFormatting>
  <conditionalFormatting sqref="I31">
    <cfRule type="colorScale" priority="4096">
      <colorScale>
        <cfvo type="min"/>
        <cfvo type="max"/>
        <color theme="0"/>
        <color theme="0"/>
      </colorScale>
    </cfRule>
    <cfRule type="expression" dxfId="10995" priority="4097">
      <formula>H31&lt;0</formula>
    </cfRule>
  </conditionalFormatting>
  <conditionalFormatting sqref="I39">
    <cfRule type="colorScale" priority="4074">
      <colorScale>
        <cfvo type="min"/>
        <cfvo type="max"/>
        <color theme="0"/>
        <color theme="0"/>
      </colorScale>
    </cfRule>
    <cfRule type="expression" priority="4075">
      <formula>#REF!</formula>
    </cfRule>
    <cfRule type="expression" dxfId="10994" priority="4076">
      <formula>H39&lt;0</formula>
    </cfRule>
  </conditionalFormatting>
  <conditionalFormatting sqref="I39:I107">
    <cfRule type="expression" dxfId="10993" priority="4012">
      <formula>IF(I39="Validar","Rojo","Verde")</formula>
    </cfRule>
  </conditionalFormatting>
  <conditionalFormatting sqref="I40:I67">
    <cfRule type="colorScale" priority="4093">
      <colorScale>
        <cfvo type="min"/>
        <cfvo type="max"/>
        <color theme="0"/>
        <color theme="0"/>
      </colorScale>
    </cfRule>
    <cfRule type="expression" priority="4094">
      <formula>$F$19</formula>
    </cfRule>
    <cfRule type="expression" dxfId="10992" priority="4095">
      <formula>H40&lt;0</formula>
    </cfRule>
  </conditionalFormatting>
  <conditionalFormatting sqref="I68">
    <cfRule type="colorScale" priority="4071">
      <colorScale>
        <cfvo type="min"/>
        <cfvo type="max"/>
        <color theme="0"/>
        <color theme="0"/>
      </colorScale>
    </cfRule>
    <cfRule type="expression" priority="4072">
      <formula>#REF!</formula>
    </cfRule>
    <cfRule type="expression" dxfId="10991" priority="4073">
      <formula>H68&lt;0</formula>
    </cfRule>
  </conditionalFormatting>
  <conditionalFormatting sqref="I69:I81">
    <cfRule type="colorScale" priority="4118">
      <colorScale>
        <cfvo type="min"/>
        <cfvo type="max"/>
        <color theme="0"/>
        <color theme="0"/>
      </colorScale>
    </cfRule>
    <cfRule type="expression" priority="4119">
      <formula>$F$19</formula>
    </cfRule>
    <cfRule type="expression" dxfId="10990" priority="4120">
      <formula>H69&lt;0</formula>
    </cfRule>
  </conditionalFormatting>
  <conditionalFormatting sqref="I82 I92 I103 I107">
    <cfRule type="expression" dxfId="10989" priority="4117">
      <formula>H82&lt;0</formula>
    </cfRule>
  </conditionalFormatting>
  <conditionalFormatting sqref="I83">
    <cfRule type="colorScale" priority="4013">
      <colorScale>
        <cfvo type="min"/>
        <cfvo type="max"/>
        <color theme="0"/>
        <color theme="0"/>
      </colorScale>
    </cfRule>
    <cfRule type="expression" priority="4014">
      <formula>#REF!</formula>
    </cfRule>
    <cfRule type="expression" dxfId="10988" priority="4015">
      <formula>H83&lt;0</formula>
    </cfRule>
  </conditionalFormatting>
  <conditionalFormatting sqref="I84:I91">
    <cfRule type="colorScale" priority="4121">
      <colorScale>
        <cfvo type="min"/>
        <cfvo type="max"/>
        <color theme="0"/>
        <color theme="0"/>
      </colorScale>
    </cfRule>
    <cfRule type="expression" priority="4122">
      <formula>$F$19</formula>
    </cfRule>
    <cfRule type="expression" dxfId="10987" priority="4123">
      <formula>H84&lt;0</formula>
    </cfRule>
  </conditionalFormatting>
  <conditionalFormatting sqref="I82 I92 I103 I107">
    <cfRule type="colorScale" priority="4116">
      <colorScale>
        <cfvo type="min"/>
        <cfvo type="max"/>
        <color theme="0"/>
        <color theme="0"/>
      </colorScale>
    </cfRule>
  </conditionalFormatting>
  <conditionalFormatting sqref="I93">
    <cfRule type="colorScale" priority="4068">
      <colorScale>
        <cfvo type="min"/>
        <cfvo type="max"/>
        <color theme="0"/>
        <color theme="0"/>
      </colorScale>
    </cfRule>
    <cfRule type="expression" priority="4069">
      <formula>#REF!</formula>
    </cfRule>
    <cfRule type="expression" dxfId="10986" priority="4070">
      <formula>H93&lt;0</formula>
    </cfRule>
  </conditionalFormatting>
  <conditionalFormatting sqref="I94:I102">
    <cfRule type="colorScale" priority="4124">
      <colorScale>
        <cfvo type="min"/>
        <cfvo type="max"/>
        <color theme="0"/>
        <color theme="0"/>
      </colorScale>
    </cfRule>
    <cfRule type="expression" priority="4125">
      <formula>$F$19</formula>
    </cfRule>
    <cfRule type="expression" dxfId="10985" priority="4126">
      <formula>H94&lt;0</formula>
    </cfRule>
  </conditionalFormatting>
  <conditionalFormatting sqref="I104">
    <cfRule type="colorScale" priority="4065">
      <colorScale>
        <cfvo type="min"/>
        <cfvo type="max"/>
        <color theme="0"/>
        <color theme="0"/>
      </colorScale>
    </cfRule>
    <cfRule type="expression" priority="4066">
      <formula>#REF!</formula>
    </cfRule>
    <cfRule type="expression" dxfId="10984" priority="4067">
      <formula>H104&lt;0</formula>
    </cfRule>
  </conditionalFormatting>
  <conditionalFormatting sqref="I105:I106">
    <cfRule type="colorScale" priority="4127">
      <colorScale>
        <cfvo type="min"/>
        <cfvo type="max"/>
        <color theme="0"/>
        <color theme="0"/>
      </colorScale>
    </cfRule>
    <cfRule type="expression" priority="4128">
      <formula>$F$19</formula>
    </cfRule>
    <cfRule type="expression" dxfId="10983" priority="4129">
      <formula>H105&lt;0</formula>
    </cfRule>
  </conditionalFormatting>
  <conditionalFormatting sqref="I110">
    <cfRule type="colorScale" priority="4130">
      <colorScale>
        <cfvo type="min"/>
        <cfvo type="max"/>
        <color theme="0"/>
        <color theme="0"/>
      </colorScale>
    </cfRule>
    <cfRule type="expression" dxfId="10982" priority="4131">
      <formula>H110&lt;0</formula>
    </cfRule>
  </conditionalFormatting>
  <conditionalFormatting sqref="I110:I111">
    <cfRule type="expression" priority="4010">
      <formula>$F$19</formula>
    </cfRule>
  </conditionalFormatting>
  <conditionalFormatting sqref="I111">
    <cfRule type="colorScale" priority="4009">
      <colorScale>
        <cfvo type="min"/>
        <cfvo type="max"/>
        <color theme="0"/>
        <color theme="0"/>
      </colorScale>
    </cfRule>
    <cfRule type="expression" dxfId="10981" priority="4011">
      <formula>H111&lt;0</formula>
    </cfRule>
  </conditionalFormatting>
  <conditionalFormatting sqref="I117:I123">
    <cfRule type="colorScale" priority="4135">
      <colorScale>
        <cfvo type="min"/>
        <cfvo type="max"/>
        <color theme="0"/>
        <color theme="0"/>
      </colorScale>
    </cfRule>
    <cfRule type="expression" priority="4136">
      <formula>$F$19</formula>
    </cfRule>
    <cfRule type="expression" dxfId="10980" priority="4137">
      <formula>H117&lt;0</formula>
    </cfRule>
  </conditionalFormatting>
  <conditionalFormatting sqref="I125">
    <cfRule type="colorScale" priority="4062">
      <colorScale>
        <cfvo type="min"/>
        <cfvo type="max"/>
        <color theme="0"/>
        <color theme="0"/>
      </colorScale>
    </cfRule>
    <cfRule type="expression" priority="4063">
      <formula>#REF!</formula>
    </cfRule>
    <cfRule type="expression" dxfId="10979" priority="4064">
      <formula>H125&lt;0</formula>
    </cfRule>
  </conditionalFormatting>
  <conditionalFormatting sqref="I125:I135">
    <cfRule type="expression" dxfId="10978" priority="4061">
      <formula>IF(I125="Validar","Rojo","Verde")</formula>
    </cfRule>
  </conditionalFormatting>
  <conditionalFormatting sqref="I126:I132">
    <cfRule type="colorScale" priority="4138">
      <colorScale>
        <cfvo type="min"/>
        <cfvo type="max"/>
        <color theme="0"/>
        <color theme="0"/>
      </colorScale>
    </cfRule>
    <cfRule type="expression" dxfId="10977" priority="4140">
      <formula>H126&lt;0</formula>
    </cfRule>
  </conditionalFormatting>
  <conditionalFormatting sqref="I126:I134">
    <cfRule type="expression" priority="4139">
      <formula>$F$19</formula>
    </cfRule>
  </conditionalFormatting>
  <conditionalFormatting sqref="I133:I134">
    <cfRule type="colorScale" priority="4141">
      <colorScale>
        <cfvo type="min"/>
        <cfvo type="max"/>
        <color theme="0"/>
        <color theme="0"/>
      </colorScale>
    </cfRule>
    <cfRule type="expression" dxfId="10976" priority="4142">
      <formula>H133&lt;0</formula>
    </cfRule>
  </conditionalFormatting>
  <conditionalFormatting sqref="I135">
    <cfRule type="colorScale" priority="4132">
      <colorScale>
        <cfvo type="min"/>
        <cfvo type="max"/>
        <color theme="0"/>
        <color theme="0"/>
      </colorScale>
    </cfRule>
    <cfRule type="expression" priority="4133">
      <formula>$F$23</formula>
    </cfRule>
    <cfRule type="expression" dxfId="10975" priority="4134">
      <formula>H135&lt;0</formula>
    </cfRule>
  </conditionalFormatting>
  <conditionalFormatting sqref="I110:J111">
    <cfRule type="expression" dxfId="10974" priority="4005">
      <formula>IF(I110="Validar","Rojo","Verde")</formula>
    </cfRule>
  </conditionalFormatting>
  <conditionalFormatting sqref="I117:J123">
    <cfRule type="expression" dxfId="10973" priority="4018">
      <formula>IF(I117="Validar","Rojo","Verde")</formula>
    </cfRule>
  </conditionalFormatting>
  <conditionalFormatting sqref="J40:J66">
    <cfRule type="colorScale" priority="4053">
      <colorScale>
        <cfvo type="min"/>
        <cfvo type="max"/>
        <color theme="0"/>
        <color theme="0"/>
      </colorScale>
    </cfRule>
    <cfRule type="expression" priority="4054">
      <formula>#REF!</formula>
    </cfRule>
    <cfRule type="expression" dxfId="10972" priority="4055">
      <formula>I40&lt;0</formula>
    </cfRule>
  </conditionalFormatting>
  <conditionalFormatting sqref="J40:J67">
    <cfRule type="expression" dxfId="10971" priority="4052">
      <formula>IF(J40="Validar","Rojo","Verde")</formula>
    </cfRule>
  </conditionalFormatting>
  <conditionalFormatting sqref="J67 I82:J82 I92:J92 I103:J103 I107:J107">
    <cfRule type="expression" priority="4057">
      <formula>$F$23</formula>
    </cfRule>
  </conditionalFormatting>
  <conditionalFormatting sqref="J67 J82 J92 J103 J107">
    <cfRule type="expression" dxfId="10970" priority="4058">
      <formula>I67&lt;0</formula>
    </cfRule>
  </conditionalFormatting>
  <conditionalFormatting sqref="J69">
    <cfRule type="colorScale" priority="4050">
      <colorScale>
        <cfvo type="min"/>
        <cfvo type="max"/>
        <color theme="0"/>
        <color theme="0"/>
      </colorScale>
    </cfRule>
    <cfRule type="expression" dxfId="10969" priority="4051">
      <formula>I69&lt;0</formula>
    </cfRule>
  </conditionalFormatting>
  <conditionalFormatting sqref="J69:J81">
    <cfRule type="expression" priority="4048">
      <formula>#REF!</formula>
    </cfRule>
  </conditionalFormatting>
  <conditionalFormatting sqref="J69:J82">
    <cfRule type="expression" dxfId="10968" priority="4046">
      <formula>IF(J69="Validar","Rojo","Verde")</formula>
    </cfRule>
  </conditionalFormatting>
  <conditionalFormatting sqref="J70:J78">
    <cfRule type="colorScale" priority="4047">
      <colorScale>
        <cfvo type="min"/>
        <cfvo type="max"/>
        <color theme="0"/>
        <color theme="0"/>
      </colorScale>
    </cfRule>
    <cfRule type="expression" dxfId="10967" priority="4049">
      <formula>I70&lt;0</formula>
    </cfRule>
  </conditionalFormatting>
  <conditionalFormatting sqref="J79:J81">
    <cfRule type="colorScale" priority="4059">
      <colorScale>
        <cfvo type="min"/>
        <cfvo type="max"/>
        <color theme="0"/>
        <color theme="0"/>
      </colorScale>
    </cfRule>
    <cfRule type="expression" dxfId="10966" priority="4060">
      <formula>I79&lt;0</formula>
    </cfRule>
  </conditionalFormatting>
  <conditionalFormatting sqref="J67 J82 J92 J103 J107">
    <cfRule type="colorScale" priority="4056">
      <colorScale>
        <cfvo type="min"/>
        <cfvo type="max"/>
        <color theme="0"/>
        <color theme="0"/>
      </colorScale>
    </cfRule>
  </conditionalFormatting>
  <conditionalFormatting sqref="J84">
    <cfRule type="colorScale" priority="4044">
      <colorScale>
        <cfvo type="min"/>
        <cfvo type="max"/>
        <color theme="0"/>
        <color theme="0"/>
      </colorScale>
    </cfRule>
    <cfRule type="expression" dxfId="10965" priority="4045">
      <formula>I84&lt;0</formula>
    </cfRule>
  </conditionalFormatting>
  <conditionalFormatting sqref="J84:J91">
    <cfRule type="expression" priority="4042">
      <formula>#REF!</formula>
    </cfRule>
  </conditionalFormatting>
  <conditionalFormatting sqref="J84:J92">
    <cfRule type="expression" dxfId="10964" priority="4040">
      <formula>IF(J84="Validar","Rojo","Verde")</formula>
    </cfRule>
  </conditionalFormatting>
  <conditionalFormatting sqref="J85:J91">
    <cfRule type="colorScale" priority="4041">
      <colorScale>
        <cfvo type="min"/>
        <cfvo type="max"/>
        <color theme="0"/>
        <color theme="0"/>
      </colorScale>
    </cfRule>
    <cfRule type="expression" dxfId="10963" priority="4043">
      <formula>I85&lt;0</formula>
    </cfRule>
  </conditionalFormatting>
  <conditionalFormatting sqref="J94">
    <cfRule type="colorScale" priority="4038">
      <colorScale>
        <cfvo type="min"/>
        <cfvo type="max"/>
        <color theme="0"/>
        <color theme="0"/>
      </colorScale>
    </cfRule>
    <cfRule type="expression" dxfId="10962" priority="4039">
      <formula>I94&lt;0</formula>
    </cfRule>
  </conditionalFormatting>
  <conditionalFormatting sqref="J94:J102">
    <cfRule type="expression" priority="4032">
      <formula>#REF!</formula>
    </cfRule>
  </conditionalFormatting>
  <conditionalFormatting sqref="J95:J100">
    <cfRule type="colorScale" priority="4036">
      <colorScale>
        <cfvo type="min"/>
        <cfvo type="max"/>
        <color theme="0"/>
        <color theme="0"/>
      </colorScale>
    </cfRule>
    <cfRule type="expression" dxfId="10961" priority="4037">
      <formula>I95&lt;0</formula>
    </cfRule>
  </conditionalFormatting>
  <conditionalFormatting sqref="J101">
    <cfRule type="colorScale" priority="4034">
      <colorScale>
        <cfvo type="min"/>
        <cfvo type="max"/>
        <color theme="0"/>
        <color theme="0"/>
      </colorScale>
    </cfRule>
    <cfRule type="expression" dxfId="10960" priority="4035">
      <formula>I101&lt;0</formula>
    </cfRule>
  </conditionalFormatting>
  <conditionalFormatting sqref="J102">
    <cfRule type="colorScale" priority="4031">
      <colorScale>
        <cfvo type="min"/>
        <cfvo type="max"/>
        <color theme="0"/>
        <color theme="0"/>
      </colorScale>
    </cfRule>
    <cfRule type="expression" dxfId="10959" priority="4033">
      <formula>I102&lt;0</formula>
    </cfRule>
  </conditionalFormatting>
  <conditionalFormatting sqref="J105">
    <cfRule type="colorScale" priority="4028">
      <colorScale>
        <cfvo type="min"/>
        <cfvo type="max"/>
        <color theme="0"/>
        <color theme="0"/>
      </colorScale>
    </cfRule>
    <cfRule type="expression" dxfId="10958" priority="4029">
      <formula>I105&lt;0</formula>
    </cfRule>
  </conditionalFormatting>
  <conditionalFormatting sqref="J105:J106">
    <cfRule type="expression" priority="4026">
      <formula>#REF!</formula>
    </cfRule>
  </conditionalFormatting>
  <conditionalFormatting sqref="J105:J107">
    <cfRule type="expression" dxfId="10957" priority="4024">
      <formula>IF(J105="Validar","Rojo","Verde")</formula>
    </cfRule>
  </conditionalFormatting>
  <conditionalFormatting sqref="J106">
    <cfRule type="colorScale" priority="4025">
      <colorScale>
        <cfvo type="min"/>
        <cfvo type="max"/>
        <color theme="0"/>
        <color theme="0"/>
      </colorScale>
    </cfRule>
    <cfRule type="expression" dxfId="10956" priority="4027">
      <formula>I106&lt;0</formula>
    </cfRule>
  </conditionalFormatting>
  <conditionalFormatting sqref="J110">
    <cfRule type="colorScale" priority="4016">
      <colorScale>
        <cfvo type="min"/>
        <cfvo type="max"/>
        <color theme="0"/>
        <color theme="0"/>
      </colorScale>
    </cfRule>
    <cfRule type="expression" dxfId="10955" priority="4017">
      <formula>I110&lt;0</formula>
    </cfRule>
  </conditionalFormatting>
  <conditionalFormatting sqref="J110:J111">
    <cfRule type="expression" priority="4007">
      <formula>#REF!</formula>
    </cfRule>
  </conditionalFormatting>
  <conditionalFormatting sqref="J111">
    <cfRule type="colorScale" priority="4006">
      <colorScale>
        <cfvo type="min"/>
        <cfvo type="max"/>
        <color theme="0"/>
        <color theme="0"/>
      </colorScale>
    </cfRule>
    <cfRule type="expression" dxfId="10954" priority="4008">
      <formula>I111&lt;0</formula>
    </cfRule>
  </conditionalFormatting>
  <conditionalFormatting sqref="J117">
    <cfRule type="colorScale" priority="4022">
      <colorScale>
        <cfvo type="min"/>
        <cfvo type="max"/>
        <color theme="0"/>
        <color theme="0"/>
      </colorScale>
    </cfRule>
    <cfRule type="expression" dxfId="10953" priority="4023">
      <formula>I117&lt;0</formula>
    </cfRule>
  </conditionalFormatting>
  <conditionalFormatting sqref="J117:J123">
    <cfRule type="expression" priority="4020">
      <formula>#REF!</formula>
    </cfRule>
  </conditionalFormatting>
  <conditionalFormatting sqref="J118:J123">
    <cfRule type="colorScale" priority="4019">
      <colorScale>
        <cfvo type="min"/>
        <cfvo type="max"/>
        <color theme="0"/>
        <color theme="0"/>
      </colorScale>
    </cfRule>
    <cfRule type="expression" dxfId="10952" priority="4021">
      <formula>I118&lt;0</formula>
    </cfRule>
  </conditionalFormatting>
  <conditionalFormatting sqref="J126:J135">
    <cfRule type="expression" dxfId="10951" priority="4143">
      <formula>IF(J126="Validar","Rojo","Verde")</formula>
    </cfRule>
    <cfRule type="colorScale" priority="4144">
      <colorScale>
        <cfvo type="min"/>
        <cfvo type="max"/>
        <color theme="0"/>
        <color theme="0"/>
      </colorScale>
    </cfRule>
    <cfRule type="expression" priority="4145">
      <formula>$F$23</formula>
    </cfRule>
    <cfRule type="expression" dxfId="10950" priority="4146">
      <formula>I126&lt;0</formula>
    </cfRule>
  </conditionalFormatting>
  <conditionalFormatting sqref="I6">
    <cfRule type="colorScale" priority="4003">
      <colorScale>
        <cfvo type="min"/>
        <cfvo type="max"/>
        <color theme="0"/>
        <color theme="0"/>
      </colorScale>
    </cfRule>
    <cfRule type="expression" dxfId="10949" priority="4004">
      <formula>H6&lt;0</formula>
    </cfRule>
  </conditionalFormatting>
  <conditionalFormatting sqref="I6">
    <cfRule type="expression" dxfId="10948" priority="4001">
      <formula>IF(I6="Validar","Rojo","Verde")</formula>
    </cfRule>
    <cfRule type="expression" priority="4002">
      <formula>#REF!</formula>
    </cfRule>
  </conditionalFormatting>
  <conditionalFormatting sqref="I7:I8">
    <cfRule type="colorScale" priority="3999">
      <colorScale>
        <cfvo type="min"/>
        <cfvo type="max"/>
        <color theme="0"/>
        <color theme="0"/>
      </colorScale>
    </cfRule>
    <cfRule type="expression" dxfId="10947" priority="4000">
      <formula>H7&lt;0</formula>
    </cfRule>
  </conditionalFormatting>
  <conditionalFormatting sqref="I7:I8">
    <cfRule type="expression" dxfId="10946" priority="3997">
      <formula>IF(I7="Validar","Rojo","Verde")</formula>
    </cfRule>
    <cfRule type="expression" priority="3998">
      <formula>#REF!</formula>
    </cfRule>
  </conditionalFormatting>
  <conditionalFormatting sqref="P9">
    <cfRule type="colorScale" priority="3964">
      <colorScale>
        <cfvo type="min"/>
        <cfvo type="max"/>
        <color theme="0"/>
        <color theme="0"/>
      </colorScale>
    </cfRule>
    <cfRule type="expression" dxfId="10945" priority="3965">
      <formula>O9&lt;0</formula>
    </cfRule>
  </conditionalFormatting>
  <conditionalFormatting sqref="P9:P20">
    <cfRule type="expression" dxfId="10944" priority="3935">
      <formula>IF(P9="Validar","Rojo","Verde")</formula>
    </cfRule>
    <cfRule type="expression" priority="3937">
      <formula>#REF!</formula>
    </cfRule>
  </conditionalFormatting>
  <conditionalFormatting sqref="P10">
    <cfRule type="colorScale" priority="3941">
      <colorScale>
        <cfvo type="min"/>
        <cfvo type="max"/>
        <color theme="0"/>
        <color theme="0"/>
      </colorScale>
    </cfRule>
    <cfRule type="expression" dxfId="10943" priority="3942">
      <formula>O10&lt;0</formula>
    </cfRule>
  </conditionalFormatting>
  <conditionalFormatting sqref="P11:P14">
    <cfRule type="colorScale" priority="3962">
      <colorScale>
        <cfvo type="min"/>
        <cfvo type="max"/>
        <color theme="0"/>
        <color theme="0"/>
      </colorScale>
    </cfRule>
    <cfRule type="expression" dxfId="10942" priority="3963">
      <formula>O11&lt;0</formula>
    </cfRule>
  </conditionalFormatting>
  <conditionalFormatting sqref="P15">
    <cfRule type="colorScale" priority="3939">
      <colorScale>
        <cfvo type="min"/>
        <cfvo type="max"/>
        <color theme="0"/>
        <color theme="0"/>
      </colorScale>
    </cfRule>
    <cfRule type="expression" dxfId="10941" priority="3940">
      <formula>O15&lt;0</formula>
    </cfRule>
  </conditionalFormatting>
  <conditionalFormatting sqref="P16:P17">
    <cfRule type="colorScale" priority="3960">
      <colorScale>
        <cfvo type="min"/>
        <cfvo type="max"/>
        <color theme="0"/>
        <color theme="0"/>
      </colorScale>
    </cfRule>
    <cfRule type="expression" dxfId="10940" priority="3961">
      <formula>O16&lt;0</formula>
    </cfRule>
  </conditionalFormatting>
  <conditionalFormatting sqref="P18">
    <cfRule type="colorScale" priority="3936">
      <colorScale>
        <cfvo type="min"/>
        <cfvo type="max"/>
        <color theme="0"/>
        <color theme="0"/>
      </colorScale>
    </cfRule>
    <cfRule type="expression" dxfId="10939" priority="3938">
      <formula>O18&lt;0</formula>
    </cfRule>
  </conditionalFormatting>
  <conditionalFormatting sqref="P19:P20">
    <cfRule type="colorScale" priority="3958">
      <colorScale>
        <cfvo type="min"/>
        <cfvo type="max"/>
        <color theme="0"/>
        <color theme="0"/>
      </colorScale>
    </cfRule>
    <cfRule type="expression" dxfId="10938" priority="3959">
      <formula>O19&lt;0</formula>
    </cfRule>
  </conditionalFormatting>
  <conditionalFormatting sqref="P23">
    <cfRule type="colorScale" priority="3933">
      <colorScale>
        <cfvo type="min"/>
        <cfvo type="max"/>
        <color theme="0"/>
        <color theme="0"/>
      </colorScale>
    </cfRule>
    <cfRule type="expression" dxfId="10937" priority="3934">
      <formula>O23&lt;0</formula>
    </cfRule>
  </conditionalFormatting>
  <conditionalFormatting sqref="P23:P31">
    <cfRule type="expression" dxfId="10936" priority="3927">
      <formula>IF(P23="Validar","Rojo","Verde")</formula>
    </cfRule>
    <cfRule type="expression" priority="3929">
      <formula>#REF!</formula>
    </cfRule>
  </conditionalFormatting>
  <conditionalFormatting sqref="P24">
    <cfRule type="colorScale" priority="3956">
      <colorScale>
        <cfvo type="min"/>
        <cfvo type="max"/>
        <color theme="0"/>
        <color theme="0"/>
      </colorScale>
    </cfRule>
    <cfRule type="expression" dxfId="10935" priority="3957">
      <formula>O24&lt;0</formula>
    </cfRule>
  </conditionalFormatting>
  <conditionalFormatting sqref="P25">
    <cfRule type="colorScale" priority="3954">
      <colorScale>
        <cfvo type="min"/>
        <cfvo type="max"/>
        <color theme="0"/>
        <color theme="0"/>
      </colorScale>
    </cfRule>
    <cfRule type="expression" dxfId="10934" priority="3955">
      <formula>O25&lt;0</formula>
    </cfRule>
  </conditionalFormatting>
  <conditionalFormatting sqref="P26">
    <cfRule type="colorScale" priority="3931">
      <colorScale>
        <cfvo type="min"/>
        <cfvo type="max"/>
        <color theme="0"/>
        <color theme="0"/>
      </colorScale>
    </cfRule>
    <cfRule type="expression" dxfId="10933" priority="3932">
      <formula>O26&lt;0</formula>
    </cfRule>
  </conditionalFormatting>
  <conditionalFormatting sqref="P27">
    <cfRule type="colorScale" priority="3952">
      <colorScale>
        <cfvo type="min"/>
        <cfvo type="max"/>
        <color theme="0"/>
        <color theme="0"/>
      </colorScale>
    </cfRule>
    <cfRule type="expression" dxfId="10932" priority="3953">
      <formula>O27&lt;0</formula>
    </cfRule>
  </conditionalFormatting>
  <conditionalFormatting sqref="P28">
    <cfRule type="colorScale" priority="3950">
      <colorScale>
        <cfvo type="min"/>
        <cfvo type="max"/>
        <color theme="0"/>
        <color theme="0"/>
      </colorScale>
    </cfRule>
    <cfRule type="expression" dxfId="10931" priority="3951">
      <formula>O28&lt;0</formula>
    </cfRule>
  </conditionalFormatting>
  <conditionalFormatting sqref="P29">
    <cfRule type="colorScale" priority="3928">
      <colorScale>
        <cfvo type="min"/>
        <cfvo type="max"/>
        <color theme="0"/>
        <color theme="0"/>
      </colorScale>
    </cfRule>
    <cfRule type="expression" dxfId="10930" priority="3930">
      <formula>O29&lt;0</formula>
    </cfRule>
  </conditionalFormatting>
  <conditionalFormatting sqref="P30">
    <cfRule type="colorScale" priority="3948">
      <colorScale>
        <cfvo type="min"/>
        <cfvo type="max"/>
        <color theme="0"/>
        <color theme="0"/>
      </colorScale>
    </cfRule>
    <cfRule type="expression" dxfId="10929" priority="3949">
      <formula>O30&lt;0</formula>
    </cfRule>
  </conditionalFormatting>
  <conditionalFormatting sqref="P31">
    <cfRule type="colorScale" priority="3946">
      <colorScale>
        <cfvo type="min"/>
        <cfvo type="max"/>
        <color theme="0"/>
        <color theme="0"/>
      </colorScale>
    </cfRule>
    <cfRule type="expression" dxfId="10928" priority="3947">
      <formula>O31&lt;0</formula>
    </cfRule>
  </conditionalFormatting>
  <conditionalFormatting sqref="P39">
    <cfRule type="colorScale" priority="3924">
      <colorScale>
        <cfvo type="min"/>
        <cfvo type="max"/>
        <color theme="0"/>
        <color theme="0"/>
      </colorScale>
    </cfRule>
    <cfRule type="expression" priority="3925">
      <formula>#REF!</formula>
    </cfRule>
    <cfRule type="expression" dxfId="10927" priority="3926">
      <formula>O39&lt;0</formula>
    </cfRule>
  </conditionalFormatting>
  <conditionalFormatting sqref="P39:P107">
    <cfRule type="expression" dxfId="10926" priority="3862">
      <formula>IF(P39="Validar","Rojo","Verde")</formula>
    </cfRule>
  </conditionalFormatting>
  <conditionalFormatting sqref="P40:P67">
    <cfRule type="colorScale" priority="3943">
      <colorScale>
        <cfvo type="min"/>
        <cfvo type="max"/>
        <color theme="0"/>
        <color theme="0"/>
      </colorScale>
    </cfRule>
    <cfRule type="expression" priority="3944">
      <formula>$F$19</formula>
    </cfRule>
    <cfRule type="expression" dxfId="10925" priority="3945">
      <formula>O40&lt;0</formula>
    </cfRule>
  </conditionalFormatting>
  <conditionalFormatting sqref="P68">
    <cfRule type="colorScale" priority="3921">
      <colorScale>
        <cfvo type="min"/>
        <cfvo type="max"/>
        <color theme="0"/>
        <color theme="0"/>
      </colorScale>
    </cfRule>
    <cfRule type="expression" priority="3922">
      <formula>#REF!</formula>
    </cfRule>
    <cfRule type="expression" dxfId="10924" priority="3923">
      <formula>O68&lt;0</formula>
    </cfRule>
  </conditionalFormatting>
  <conditionalFormatting sqref="P69:P81">
    <cfRule type="colorScale" priority="3968">
      <colorScale>
        <cfvo type="min"/>
        <cfvo type="max"/>
        <color theme="0"/>
        <color theme="0"/>
      </colorScale>
    </cfRule>
    <cfRule type="expression" priority="3969">
      <formula>$F$19</formula>
    </cfRule>
    <cfRule type="expression" dxfId="10923" priority="3970">
      <formula>O69&lt;0</formula>
    </cfRule>
  </conditionalFormatting>
  <conditionalFormatting sqref="P82 P92 P103 P107">
    <cfRule type="expression" dxfId="10922" priority="3967">
      <formula>O82&lt;0</formula>
    </cfRule>
  </conditionalFormatting>
  <conditionalFormatting sqref="P83">
    <cfRule type="colorScale" priority="3863">
      <colorScale>
        <cfvo type="min"/>
        <cfvo type="max"/>
        <color theme="0"/>
        <color theme="0"/>
      </colorScale>
    </cfRule>
    <cfRule type="expression" priority="3864">
      <formula>#REF!</formula>
    </cfRule>
    <cfRule type="expression" dxfId="10921" priority="3865">
      <formula>O83&lt;0</formula>
    </cfRule>
  </conditionalFormatting>
  <conditionalFormatting sqref="P84:P91">
    <cfRule type="colorScale" priority="3971">
      <colorScale>
        <cfvo type="min"/>
        <cfvo type="max"/>
        <color theme="0"/>
        <color theme="0"/>
      </colorScale>
    </cfRule>
    <cfRule type="expression" priority="3972">
      <formula>$F$19</formula>
    </cfRule>
    <cfRule type="expression" dxfId="10920" priority="3973">
      <formula>O84&lt;0</formula>
    </cfRule>
  </conditionalFormatting>
  <conditionalFormatting sqref="P82 P92 P103 P107">
    <cfRule type="colorScale" priority="3966">
      <colorScale>
        <cfvo type="min"/>
        <cfvo type="max"/>
        <color theme="0"/>
        <color theme="0"/>
      </colorScale>
    </cfRule>
  </conditionalFormatting>
  <conditionalFormatting sqref="P93">
    <cfRule type="colorScale" priority="3918">
      <colorScale>
        <cfvo type="min"/>
        <cfvo type="max"/>
        <color theme="0"/>
        <color theme="0"/>
      </colorScale>
    </cfRule>
    <cfRule type="expression" priority="3919">
      <formula>#REF!</formula>
    </cfRule>
    <cfRule type="expression" dxfId="10919" priority="3920">
      <formula>O93&lt;0</formula>
    </cfRule>
  </conditionalFormatting>
  <conditionalFormatting sqref="P94:P102">
    <cfRule type="colorScale" priority="3974">
      <colorScale>
        <cfvo type="min"/>
        <cfvo type="max"/>
        <color theme="0"/>
        <color theme="0"/>
      </colorScale>
    </cfRule>
    <cfRule type="expression" priority="3975">
      <formula>$F$19</formula>
    </cfRule>
    <cfRule type="expression" dxfId="10918" priority="3976">
      <formula>O94&lt;0</formula>
    </cfRule>
  </conditionalFormatting>
  <conditionalFormatting sqref="P104">
    <cfRule type="colorScale" priority="3915">
      <colorScale>
        <cfvo type="min"/>
        <cfvo type="max"/>
        <color theme="0"/>
        <color theme="0"/>
      </colorScale>
    </cfRule>
    <cfRule type="expression" priority="3916">
      <formula>#REF!</formula>
    </cfRule>
    <cfRule type="expression" dxfId="10917" priority="3917">
      <formula>O104&lt;0</formula>
    </cfRule>
  </conditionalFormatting>
  <conditionalFormatting sqref="P105:P106">
    <cfRule type="colorScale" priority="3977">
      <colorScale>
        <cfvo type="min"/>
        <cfvo type="max"/>
        <color theme="0"/>
        <color theme="0"/>
      </colorScale>
    </cfRule>
    <cfRule type="expression" priority="3978">
      <formula>$F$19</formula>
    </cfRule>
    <cfRule type="expression" dxfId="10916" priority="3979">
      <formula>O105&lt;0</formula>
    </cfRule>
  </conditionalFormatting>
  <conditionalFormatting sqref="P110">
    <cfRule type="colorScale" priority="3980">
      <colorScale>
        <cfvo type="min"/>
        <cfvo type="max"/>
        <color theme="0"/>
        <color theme="0"/>
      </colorScale>
    </cfRule>
    <cfRule type="expression" dxfId="10915" priority="3981">
      <formula>O110&lt;0</formula>
    </cfRule>
  </conditionalFormatting>
  <conditionalFormatting sqref="P110:P111">
    <cfRule type="expression" priority="3860">
      <formula>$F$19</formula>
    </cfRule>
  </conditionalFormatting>
  <conditionalFormatting sqref="P111">
    <cfRule type="colorScale" priority="3859">
      <colorScale>
        <cfvo type="min"/>
        <cfvo type="max"/>
        <color theme="0"/>
        <color theme="0"/>
      </colorScale>
    </cfRule>
    <cfRule type="expression" dxfId="10914" priority="3861">
      <formula>O111&lt;0</formula>
    </cfRule>
  </conditionalFormatting>
  <conditionalFormatting sqref="P117:P123">
    <cfRule type="colorScale" priority="3985">
      <colorScale>
        <cfvo type="min"/>
        <cfvo type="max"/>
        <color theme="0"/>
        <color theme="0"/>
      </colorScale>
    </cfRule>
    <cfRule type="expression" priority="3986">
      <formula>$F$19</formula>
    </cfRule>
    <cfRule type="expression" dxfId="10913" priority="3987">
      <formula>O117&lt;0</formula>
    </cfRule>
  </conditionalFormatting>
  <conditionalFormatting sqref="P125">
    <cfRule type="colorScale" priority="3912">
      <colorScale>
        <cfvo type="min"/>
        <cfvo type="max"/>
        <color theme="0"/>
        <color theme="0"/>
      </colorScale>
    </cfRule>
    <cfRule type="expression" priority="3913">
      <formula>#REF!</formula>
    </cfRule>
    <cfRule type="expression" dxfId="10912" priority="3914">
      <formula>O125&lt;0</formula>
    </cfRule>
  </conditionalFormatting>
  <conditionalFormatting sqref="P125:P135">
    <cfRule type="expression" dxfId="10911" priority="3911">
      <formula>IF(P125="Validar","Rojo","Verde")</formula>
    </cfRule>
  </conditionalFormatting>
  <conditionalFormatting sqref="P126:P132">
    <cfRule type="colorScale" priority="3988">
      <colorScale>
        <cfvo type="min"/>
        <cfvo type="max"/>
        <color theme="0"/>
        <color theme="0"/>
      </colorScale>
    </cfRule>
    <cfRule type="expression" dxfId="10910" priority="3990">
      <formula>O126&lt;0</formula>
    </cfRule>
  </conditionalFormatting>
  <conditionalFormatting sqref="P126:P134">
    <cfRule type="expression" priority="3989">
      <formula>$F$19</formula>
    </cfRule>
  </conditionalFormatting>
  <conditionalFormatting sqref="P133:P134">
    <cfRule type="colorScale" priority="3991">
      <colorScale>
        <cfvo type="min"/>
        <cfvo type="max"/>
        <color theme="0"/>
        <color theme="0"/>
      </colorScale>
    </cfRule>
    <cfRule type="expression" dxfId="10909" priority="3992">
      <formula>O133&lt;0</formula>
    </cfRule>
  </conditionalFormatting>
  <conditionalFormatting sqref="P135">
    <cfRule type="colorScale" priority="3982">
      <colorScale>
        <cfvo type="min"/>
        <cfvo type="max"/>
        <color theme="0"/>
        <color theme="0"/>
      </colorScale>
    </cfRule>
    <cfRule type="expression" priority="3983">
      <formula>$F$23</formula>
    </cfRule>
    <cfRule type="expression" dxfId="10908" priority="3984">
      <formula>O135&lt;0</formula>
    </cfRule>
  </conditionalFormatting>
  <conditionalFormatting sqref="P110:Q111">
    <cfRule type="expression" dxfId="10907" priority="3855">
      <formula>IF(P110="Validar","Rojo","Verde")</formula>
    </cfRule>
  </conditionalFormatting>
  <conditionalFormatting sqref="P117:Q123">
    <cfRule type="expression" dxfId="10906" priority="3868">
      <formula>IF(P117="Validar","Rojo","Verde")</formula>
    </cfRule>
  </conditionalFormatting>
  <conditionalFormatting sqref="Q40:Q66">
    <cfRule type="colorScale" priority="3903">
      <colorScale>
        <cfvo type="min"/>
        <cfvo type="max"/>
        <color theme="0"/>
        <color theme="0"/>
      </colorScale>
    </cfRule>
    <cfRule type="expression" priority="3904">
      <formula>#REF!</formula>
    </cfRule>
    <cfRule type="expression" dxfId="10905" priority="3905">
      <formula>P40&lt;0</formula>
    </cfRule>
  </conditionalFormatting>
  <conditionalFormatting sqref="Q40:Q67">
    <cfRule type="expression" dxfId="10904" priority="3902">
      <formula>IF(Q40="Validar","Rojo","Verde")</formula>
    </cfRule>
  </conditionalFormatting>
  <conditionalFormatting sqref="Q67 P82:Q82 P92:Q92 P103:Q103 P107:Q107">
    <cfRule type="expression" priority="3907">
      <formula>$F$23</formula>
    </cfRule>
  </conditionalFormatting>
  <conditionalFormatting sqref="Q67 Q82 Q92 Q103 Q107">
    <cfRule type="expression" dxfId="10903" priority="3908">
      <formula>P67&lt;0</formula>
    </cfRule>
  </conditionalFormatting>
  <conditionalFormatting sqref="Q69">
    <cfRule type="colorScale" priority="3900">
      <colorScale>
        <cfvo type="min"/>
        <cfvo type="max"/>
        <color theme="0"/>
        <color theme="0"/>
      </colorScale>
    </cfRule>
    <cfRule type="expression" dxfId="10902" priority="3901">
      <formula>P69&lt;0</formula>
    </cfRule>
  </conditionalFormatting>
  <conditionalFormatting sqref="Q69:Q81">
    <cfRule type="expression" priority="3898">
      <formula>#REF!</formula>
    </cfRule>
  </conditionalFormatting>
  <conditionalFormatting sqref="Q69:Q82">
    <cfRule type="expression" dxfId="10901" priority="3896">
      <formula>IF(Q69="Validar","Rojo","Verde")</formula>
    </cfRule>
  </conditionalFormatting>
  <conditionalFormatting sqref="Q70:Q78">
    <cfRule type="colorScale" priority="3897">
      <colorScale>
        <cfvo type="min"/>
        <cfvo type="max"/>
        <color theme="0"/>
        <color theme="0"/>
      </colorScale>
    </cfRule>
    <cfRule type="expression" dxfId="10900" priority="3899">
      <formula>P70&lt;0</formula>
    </cfRule>
  </conditionalFormatting>
  <conditionalFormatting sqref="Q79:Q81">
    <cfRule type="colorScale" priority="3909">
      <colorScale>
        <cfvo type="min"/>
        <cfvo type="max"/>
        <color theme="0"/>
        <color theme="0"/>
      </colorScale>
    </cfRule>
    <cfRule type="expression" dxfId="10899" priority="3910">
      <formula>P79&lt;0</formula>
    </cfRule>
  </conditionalFormatting>
  <conditionalFormatting sqref="Q67 Q82 Q92 Q103 Q107">
    <cfRule type="colorScale" priority="3906">
      <colorScale>
        <cfvo type="min"/>
        <cfvo type="max"/>
        <color theme="0"/>
        <color theme="0"/>
      </colorScale>
    </cfRule>
  </conditionalFormatting>
  <conditionalFormatting sqref="Q84">
    <cfRule type="colorScale" priority="3894">
      <colorScale>
        <cfvo type="min"/>
        <cfvo type="max"/>
        <color theme="0"/>
        <color theme="0"/>
      </colorScale>
    </cfRule>
    <cfRule type="expression" dxfId="10898" priority="3895">
      <formula>P84&lt;0</formula>
    </cfRule>
  </conditionalFormatting>
  <conditionalFormatting sqref="Q84:Q91">
    <cfRule type="expression" priority="3892">
      <formula>#REF!</formula>
    </cfRule>
  </conditionalFormatting>
  <conditionalFormatting sqref="Q84:Q92">
    <cfRule type="expression" dxfId="10897" priority="3890">
      <formula>IF(Q84="Validar","Rojo","Verde")</formula>
    </cfRule>
  </conditionalFormatting>
  <conditionalFormatting sqref="Q85:Q91">
    <cfRule type="colorScale" priority="3891">
      <colorScale>
        <cfvo type="min"/>
        <cfvo type="max"/>
        <color theme="0"/>
        <color theme="0"/>
      </colorScale>
    </cfRule>
    <cfRule type="expression" dxfId="10896" priority="3893">
      <formula>P85&lt;0</formula>
    </cfRule>
  </conditionalFormatting>
  <conditionalFormatting sqref="Q94">
    <cfRule type="colorScale" priority="3888">
      <colorScale>
        <cfvo type="min"/>
        <cfvo type="max"/>
        <color theme="0"/>
        <color theme="0"/>
      </colorScale>
    </cfRule>
    <cfRule type="expression" dxfId="10895" priority="3889">
      <formula>P94&lt;0</formula>
    </cfRule>
  </conditionalFormatting>
  <conditionalFormatting sqref="Q94:Q102">
    <cfRule type="expression" priority="3882">
      <formula>#REF!</formula>
    </cfRule>
  </conditionalFormatting>
  <conditionalFormatting sqref="Q94:Q103">
    <cfRule type="expression" dxfId="10894" priority="3880">
      <formula>IF(Q94="Validar","Rojo","Verde")</formula>
    </cfRule>
  </conditionalFormatting>
  <conditionalFormatting sqref="Q95:Q100">
    <cfRule type="colorScale" priority="3886">
      <colorScale>
        <cfvo type="min"/>
        <cfvo type="max"/>
        <color theme="0"/>
        <color theme="0"/>
      </colorScale>
    </cfRule>
    <cfRule type="expression" dxfId="10893" priority="3887">
      <formula>P95&lt;0</formula>
    </cfRule>
  </conditionalFormatting>
  <conditionalFormatting sqref="Q101">
    <cfRule type="colorScale" priority="3884">
      <colorScale>
        <cfvo type="min"/>
        <cfvo type="max"/>
        <color theme="0"/>
        <color theme="0"/>
      </colorScale>
    </cfRule>
    <cfRule type="expression" dxfId="10892" priority="3885">
      <formula>P101&lt;0</formula>
    </cfRule>
  </conditionalFormatting>
  <conditionalFormatting sqref="Q102">
    <cfRule type="colorScale" priority="3881">
      <colorScale>
        <cfvo type="min"/>
        <cfvo type="max"/>
        <color theme="0"/>
        <color theme="0"/>
      </colorScale>
    </cfRule>
    <cfRule type="expression" dxfId="10891" priority="3883">
      <formula>P102&lt;0</formula>
    </cfRule>
  </conditionalFormatting>
  <conditionalFormatting sqref="Q105">
    <cfRule type="colorScale" priority="3878">
      <colorScale>
        <cfvo type="min"/>
        <cfvo type="max"/>
        <color theme="0"/>
        <color theme="0"/>
      </colorScale>
    </cfRule>
    <cfRule type="expression" dxfId="10890" priority="3879">
      <formula>P105&lt;0</formula>
    </cfRule>
  </conditionalFormatting>
  <conditionalFormatting sqref="Q105:Q106">
    <cfRule type="expression" priority="3876">
      <formula>#REF!</formula>
    </cfRule>
  </conditionalFormatting>
  <conditionalFormatting sqref="Q105:Q107">
    <cfRule type="expression" dxfId="10889" priority="3874">
      <formula>IF(Q105="Validar","Rojo","Verde")</formula>
    </cfRule>
  </conditionalFormatting>
  <conditionalFormatting sqref="Q106">
    <cfRule type="colorScale" priority="3875">
      <colorScale>
        <cfvo type="min"/>
        <cfvo type="max"/>
        <color theme="0"/>
        <color theme="0"/>
      </colorScale>
    </cfRule>
    <cfRule type="expression" dxfId="10888" priority="3877">
      <formula>P106&lt;0</formula>
    </cfRule>
  </conditionalFormatting>
  <conditionalFormatting sqref="Q110">
    <cfRule type="colorScale" priority="3866">
      <colorScale>
        <cfvo type="min"/>
        <cfvo type="max"/>
        <color theme="0"/>
        <color theme="0"/>
      </colorScale>
    </cfRule>
    <cfRule type="expression" dxfId="10887" priority="3867">
      <formula>P110&lt;0</formula>
    </cfRule>
  </conditionalFormatting>
  <conditionalFormatting sqref="Q110:Q111">
    <cfRule type="expression" priority="3857">
      <formula>#REF!</formula>
    </cfRule>
  </conditionalFormatting>
  <conditionalFormatting sqref="Q111">
    <cfRule type="colorScale" priority="3856">
      <colorScale>
        <cfvo type="min"/>
        <cfvo type="max"/>
        <color theme="0"/>
        <color theme="0"/>
      </colorScale>
    </cfRule>
    <cfRule type="expression" dxfId="10886" priority="3858">
      <formula>P111&lt;0</formula>
    </cfRule>
  </conditionalFormatting>
  <conditionalFormatting sqref="Q117">
    <cfRule type="colorScale" priority="3872">
      <colorScale>
        <cfvo type="min"/>
        <cfvo type="max"/>
        <color theme="0"/>
        <color theme="0"/>
      </colorScale>
    </cfRule>
    <cfRule type="expression" dxfId="10885" priority="3873">
      <formula>P117&lt;0</formula>
    </cfRule>
  </conditionalFormatting>
  <conditionalFormatting sqref="Q117:Q123">
    <cfRule type="expression" priority="3870">
      <formula>#REF!</formula>
    </cfRule>
  </conditionalFormatting>
  <conditionalFormatting sqref="Q118:Q123">
    <cfRule type="colorScale" priority="3869">
      <colorScale>
        <cfvo type="min"/>
        <cfvo type="max"/>
        <color theme="0"/>
        <color theme="0"/>
      </colorScale>
    </cfRule>
    <cfRule type="expression" dxfId="10884" priority="3871">
      <formula>P118&lt;0</formula>
    </cfRule>
  </conditionalFormatting>
  <conditionalFormatting sqref="Q126:Q135">
    <cfRule type="expression" dxfId="10883" priority="3993">
      <formula>IF(Q126="Validar","Rojo","Verde")</formula>
    </cfRule>
    <cfRule type="colorScale" priority="3994">
      <colorScale>
        <cfvo type="min"/>
        <cfvo type="max"/>
        <color theme="0"/>
        <color theme="0"/>
      </colorScale>
    </cfRule>
    <cfRule type="expression" priority="3995">
      <formula>$F$23</formula>
    </cfRule>
    <cfRule type="expression" dxfId="10882" priority="3996">
      <formula>P126&lt;0</formula>
    </cfRule>
  </conditionalFormatting>
  <conditionalFormatting sqref="P6">
    <cfRule type="colorScale" priority="3853">
      <colorScale>
        <cfvo type="min"/>
        <cfvo type="max"/>
        <color theme="0"/>
        <color theme="0"/>
      </colorScale>
    </cfRule>
    <cfRule type="expression" dxfId="10881" priority="3854">
      <formula>O6&lt;0</formula>
    </cfRule>
  </conditionalFormatting>
  <conditionalFormatting sqref="P6">
    <cfRule type="expression" dxfId="10880" priority="3851">
      <formula>IF(P6="Validar","Rojo","Verde")</formula>
    </cfRule>
    <cfRule type="expression" priority="3852">
      <formula>#REF!</formula>
    </cfRule>
  </conditionalFormatting>
  <conditionalFormatting sqref="P7:P8">
    <cfRule type="colorScale" priority="3849">
      <colorScale>
        <cfvo type="min"/>
        <cfvo type="max"/>
        <color theme="0"/>
        <color theme="0"/>
      </colorScale>
    </cfRule>
    <cfRule type="expression" dxfId="10879" priority="3850">
      <formula>O7&lt;0</formula>
    </cfRule>
  </conditionalFormatting>
  <conditionalFormatting sqref="P7:P8">
    <cfRule type="expression" dxfId="10878" priority="3847">
      <formula>IF(P7="Validar","Rojo","Verde")</formula>
    </cfRule>
    <cfRule type="expression" priority="3848">
      <formula>#REF!</formula>
    </cfRule>
  </conditionalFormatting>
  <conditionalFormatting sqref="M9">
    <cfRule type="colorScale" priority="3814">
      <colorScale>
        <cfvo type="min"/>
        <cfvo type="max"/>
        <color theme="0"/>
        <color theme="0"/>
      </colorScale>
    </cfRule>
    <cfRule type="expression" dxfId="10877" priority="3815">
      <formula>L9&lt;0</formula>
    </cfRule>
  </conditionalFormatting>
  <conditionalFormatting sqref="M9:M20">
    <cfRule type="expression" dxfId="10876" priority="3785">
      <formula>IF(M9="Validar","Rojo","Verde")</formula>
    </cfRule>
    <cfRule type="expression" priority="3787">
      <formula>#REF!</formula>
    </cfRule>
  </conditionalFormatting>
  <conditionalFormatting sqref="M10">
    <cfRule type="colorScale" priority="3791">
      <colorScale>
        <cfvo type="min"/>
        <cfvo type="max"/>
        <color theme="0"/>
        <color theme="0"/>
      </colorScale>
    </cfRule>
    <cfRule type="expression" dxfId="10875" priority="3792">
      <formula>L10&lt;0</formula>
    </cfRule>
  </conditionalFormatting>
  <conditionalFormatting sqref="M11:M14">
    <cfRule type="colorScale" priority="3812">
      <colorScale>
        <cfvo type="min"/>
        <cfvo type="max"/>
        <color theme="0"/>
        <color theme="0"/>
      </colorScale>
    </cfRule>
    <cfRule type="expression" dxfId="10874" priority="3813">
      <formula>L11&lt;0</formula>
    </cfRule>
  </conditionalFormatting>
  <conditionalFormatting sqref="M15">
    <cfRule type="colorScale" priority="3789">
      <colorScale>
        <cfvo type="min"/>
        <cfvo type="max"/>
        <color theme="0"/>
        <color theme="0"/>
      </colorScale>
    </cfRule>
    <cfRule type="expression" dxfId="10873" priority="3790">
      <formula>L15&lt;0</formula>
    </cfRule>
  </conditionalFormatting>
  <conditionalFormatting sqref="M16:M17">
    <cfRule type="colorScale" priority="3810">
      <colorScale>
        <cfvo type="min"/>
        <cfvo type="max"/>
        <color theme="0"/>
        <color theme="0"/>
      </colorScale>
    </cfRule>
    <cfRule type="expression" dxfId="10872" priority="3811">
      <formula>L16&lt;0</formula>
    </cfRule>
  </conditionalFormatting>
  <conditionalFormatting sqref="M18">
    <cfRule type="colorScale" priority="3786">
      <colorScale>
        <cfvo type="min"/>
        <cfvo type="max"/>
        <color theme="0"/>
        <color theme="0"/>
      </colorScale>
    </cfRule>
    <cfRule type="expression" dxfId="10871" priority="3788">
      <formula>L18&lt;0</formula>
    </cfRule>
  </conditionalFormatting>
  <conditionalFormatting sqref="M19:M20">
    <cfRule type="colorScale" priority="3808">
      <colorScale>
        <cfvo type="min"/>
        <cfvo type="max"/>
        <color theme="0"/>
        <color theme="0"/>
      </colorScale>
    </cfRule>
    <cfRule type="expression" dxfId="10870" priority="3809">
      <formula>L19&lt;0</formula>
    </cfRule>
  </conditionalFormatting>
  <conditionalFormatting sqref="M23">
    <cfRule type="colorScale" priority="3783">
      <colorScale>
        <cfvo type="min"/>
        <cfvo type="max"/>
        <color theme="0"/>
        <color theme="0"/>
      </colorScale>
    </cfRule>
    <cfRule type="expression" dxfId="10869" priority="3784">
      <formula>L23&lt;0</formula>
    </cfRule>
  </conditionalFormatting>
  <conditionalFormatting sqref="M23:M31">
    <cfRule type="expression" dxfId="10868" priority="3777">
      <formula>IF(M23="Validar","Rojo","Verde")</formula>
    </cfRule>
    <cfRule type="expression" priority="3779">
      <formula>#REF!</formula>
    </cfRule>
  </conditionalFormatting>
  <conditionalFormatting sqref="M24">
    <cfRule type="colorScale" priority="3806">
      <colorScale>
        <cfvo type="min"/>
        <cfvo type="max"/>
        <color theme="0"/>
        <color theme="0"/>
      </colorScale>
    </cfRule>
    <cfRule type="expression" dxfId="10867" priority="3807">
      <formula>L24&lt;0</formula>
    </cfRule>
  </conditionalFormatting>
  <conditionalFormatting sqref="M25">
    <cfRule type="colorScale" priority="3804">
      <colorScale>
        <cfvo type="min"/>
        <cfvo type="max"/>
        <color theme="0"/>
        <color theme="0"/>
      </colorScale>
    </cfRule>
    <cfRule type="expression" dxfId="10866" priority="3805">
      <formula>L25&lt;0</formula>
    </cfRule>
  </conditionalFormatting>
  <conditionalFormatting sqref="M26">
    <cfRule type="colorScale" priority="3781">
      <colorScale>
        <cfvo type="min"/>
        <cfvo type="max"/>
        <color theme="0"/>
        <color theme="0"/>
      </colorScale>
    </cfRule>
    <cfRule type="expression" dxfId="10865" priority="3782">
      <formula>L26&lt;0</formula>
    </cfRule>
  </conditionalFormatting>
  <conditionalFormatting sqref="M27">
    <cfRule type="colorScale" priority="3802">
      <colorScale>
        <cfvo type="min"/>
        <cfvo type="max"/>
        <color theme="0"/>
        <color theme="0"/>
      </colorScale>
    </cfRule>
    <cfRule type="expression" dxfId="10864" priority="3803">
      <formula>L27&lt;0</formula>
    </cfRule>
  </conditionalFormatting>
  <conditionalFormatting sqref="M28">
    <cfRule type="colorScale" priority="3800">
      <colorScale>
        <cfvo type="min"/>
        <cfvo type="max"/>
        <color theme="0"/>
        <color theme="0"/>
      </colorScale>
    </cfRule>
    <cfRule type="expression" dxfId="10863" priority="3801">
      <formula>L28&lt;0</formula>
    </cfRule>
  </conditionalFormatting>
  <conditionalFormatting sqref="M29">
    <cfRule type="colorScale" priority="3778">
      <colorScale>
        <cfvo type="min"/>
        <cfvo type="max"/>
        <color theme="0"/>
        <color theme="0"/>
      </colorScale>
    </cfRule>
    <cfRule type="expression" dxfId="10862" priority="3780">
      <formula>L29&lt;0</formula>
    </cfRule>
  </conditionalFormatting>
  <conditionalFormatting sqref="M30">
    <cfRule type="colorScale" priority="3798">
      <colorScale>
        <cfvo type="min"/>
        <cfvo type="max"/>
        <color theme="0"/>
        <color theme="0"/>
      </colorScale>
    </cfRule>
    <cfRule type="expression" dxfId="10861" priority="3799">
      <formula>L30&lt;0</formula>
    </cfRule>
  </conditionalFormatting>
  <conditionalFormatting sqref="M31">
    <cfRule type="colorScale" priority="3796">
      <colorScale>
        <cfvo type="min"/>
        <cfvo type="max"/>
        <color theme="0"/>
        <color theme="0"/>
      </colorScale>
    </cfRule>
    <cfRule type="expression" dxfId="10860" priority="3797">
      <formula>L31&lt;0</formula>
    </cfRule>
  </conditionalFormatting>
  <conditionalFormatting sqref="M39">
    <cfRule type="colorScale" priority="3774">
      <colorScale>
        <cfvo type="min"/>
        <cfvo type="max"/>
        <color theme="0"/>
        <color theme="0"/>
      </colorScale>
    </cfRule>
    <cfRule type="expression" priority="3775">
      <formula>#REF!</formula>
    </cfRule>
    <cfRule type="expression" dxfId="10859" priority="3776">
      <formula>L39&lt;0</formula>
    </cfRule>
  </conditionalFormatting>
  <conditionalFormatting sqref="M39:M107">
    <cfRule type="expression" dxfId="10858" priority="3712">
      <formula>IF(M39="Validar","Rojo","Verde")</formula>
    </cfRule>
  </conditionalFormatting>
  <conditionalFormatting sqref="M40:M67">
    <cfRule type="colorScale" priority="3793">
      <colorScale>
        <cfvo type="min"/>
        <cfvo type="max"/>
        <color theme="0"/>
        <color theme="0"/>
      </colorScale>
    </cfRule>
    <cfRule type="expression" priority="3794">
      <formula>$F$19</formula>
    </cfRule>
    <cfRule type="expression" dxfId="10857" priority="3795">
      <formula>L40&lt;0</formula>
    </cfRule>
  </conditionalFormatting>
  <conditionalFormatting sqref="M68">
    <cfRule type="colorScale" priority="3771">
      <colorScale>
        <cfvo type="min"/>
        <cfvo type="max"/>
        <color theme="0"/>
        <color theme="0"/>
      </colorScale>
    </cfRule>
    <cfRule type="expression" priority="3772">
      <formula>#REF!</formula>
    </cfRule>
    <cfRule type="expression" dxfId="10856" priority="3773">
      <formula>L68&lt;0</formula>
    </cfRule>
  </conditionalFormatting>
  <conditionalFormatting sqref="M69:M81">
    <cfRule type="colorScale" priority="3818">
      <colorScale>
        <cfvo type="min"/>
        <cfvo type="max"/>
        <color theme="0"/>
        <color theme="0"/>
      </colorScale>
    </cfRule>
    <cfRule type="expression" priority="3819">
      <formula>$F$19</formula>
    </cfRule>
    <cfRule type="expression" dxfId="10855" priority="3820">
      <formula>L69&lt;0</formula>
    </cfRule>
  </conditionalFormatting>
  <conditionalFormatting sqref="M82 M92 M103 M107">
    <cfRule type="expression" dxfId="10854" priority="3817">
      <formula>L82&lt;0</formula>
    </cfRule>
  </conditionalFormatting>
  <conditionalFormatting sqref="M83">
    <cfRule type="colorScale" priority="3713">
      <colorScale>
        <cfvo type="min"/>
        <cfvo type="max"/>
        <color theme="0"/>
        <color theme="0"/>
      </colorScale>
    </cfRule>
    <cfRule type="expression" priority="3714">
      <formula>#REF!</formula>
    </cfRule>
    <cfRule type="expression" dxfId="10853" priority="3715">
      <formula>L83&lt;0</formula>
    </cfRule>
  </conditionalFormatting>
  <conditionalFormatting sqref="M84:M91">
    <cfRule type="colorScale" priority="3821">
      <colorScale>
        <cfvo type="min"/>
        <cfvo type="max"/>
        <color theme="0"/>
        <color theme="0"/>
      </colorScale>
    </cfRule>
    <cfRule type="expression" priority="3822">
      <formula>$F$19</formula>
    </cfRule>
    <cfRule type="expression" dxfId="10852" priority="3823">
      <formula>L84&lt;0</formula>
    </cfRule>
  </conditionalFormatting>
  <conditionalFormatting sqref="M82 M92 M103 M107">
    <cfRule type="colorScale" priority="3816">
      <colorScale>
        <cfvo type="min"/>
        <cfvo type="max"/>
        <color theme="0"/>
        <color theme="0"/>
      </colorScale>
    </cfRule>
  </conditionalFormatting>
  <conditionalFormatting sqref="M93">
    <cfRule type="colorScale" priority="3768">
      <colorScale>
        <cfvo type="min"/>
        <cfvo type="max"/>
        <color theme="0"/>
        <color theme="0"/>
      </colorScale>
    </cfRule>
    <cfRule type="expression" priority="3769">
      <formula>#REF!</formula>
    </cfRule>
    <cfRule type="expression" dxfId="10851" priority="3770">
      <formula>L93&lt;0</formula>
    </cfRule>
  </conditionalFormatting>
  <conditionalFormatting sqref="M94:M102">
    <cfRule type="colorScale" priority="3824">
      <colorScale>
        <cfvo type="min"/>
        <cfvo type="max"/>
        <color theme="0"/>
        <color theme="0"/>
      </colorScale>
    </cfRule>
    <cfRule type="expression" priority="3825">
      <formula>$F$19</formula>
    </cfRule>
    <cfRule type="expression" dxfId="10850" priority="3826">
      <formula>L94&lt;0</formula>
    </cfRule>
  </conditionalFormatting>
  <conditionalFormatting sqref="M104">
    <cfRule type="colorScale" priority="3765">
      <colorScale>
        <cfvo type="min"/>
        <cfvo type="max"/>
        <color theme="0"/>
        <color theme="0"/>
      </colorScale>
    </cfRule>
    <cfRule type="expression" priority="3766">
      <formula>#REF!</formula>
    </cfRule>
    <cfRule type="expression" dxfId="10849" priority="3767">
      <formula>L104&lt;0</formula>
    </cfRule>
  </conditionalFormatting>
  <conditionalFormatting sqref="M105:M106">
    <cfRule type="colorScale" priority="3827">
      <colorScale>
        <cfvo type="min"/>
        <cfvo type="max"/>
        <color theme="0"/>
        <color theme="0"/>
      </colorScale>
    </cfRule>
    <cfRule type="expression" priority="3828">
      <formula>$F$19</formula>
    </cfRule>
    <cfRule type="expression" dxfId="10848" priority="3829">
      <formula>L105&lt;0</formula>
    </cfRule>
  </conditionalFormatting>
  <conditionalFormatting sqref="M110">
    <cfRule type="colorScale" priority="3830">
      <colorScale>
        <cfvo type="min"/>
        <cfvo type="max"/>
        <color theme="0"/>
        <color theme="0"/>
      </colorScale>
    </cfRule>
    <cfRule type="expression" dxfId="10847" priority="3831">
      <formula>L110&lt;0</formula>
    </cfRule>
  </conditionalFormatting>
  <conditionalFormatting sqref="M110:M111">
    <cfRule type="expression" priority="3710">
      <formula>$F$19</formula>
    </cfRule>
  </conditionalFormatting>
  <conditionalFormatting sqref="M111">
    <cfRule type="colorScale" priority="3709">
      <colorScale>
        <cfvo type="min"/>
        <cfvo type="max"/>
        <color theme="0"/>
        <color theme="0"/>
      </colorScale>
    </cfRule>
    <cfRule type="expression" dxfId="10846" priority="3711">
      <formula>L111&lt;0</formula>
    </cfRule>
  </conditionalFormatting>
  <conditionalFormatting sqref="M117:M123">
    <cfRule type="colorScale" priority="3835">
      <colorScale>
        <cfvo type="min"/>
        <cfvo type="max"/>
        <color theme="0"/>
        <color theme="0"/>
      </colorScale>
    </cfRule>
    <cfRule type="expression" priority="3836">
      <formula>$F$19</formula>
    </cfRule>
    <cfRule type="expression" dxfId="10845" priority="3837">
      <formula>L117&lt;0</formula>
    </cfRule>
  </conditionalFormatting>
  <conditionalFormatting sqref="M125">
    <cfRule type="colorScale" priority="3762">
      <colorScale>
        <cfvo type="min"/>
        <cfvo type="max"/>
        <color theme="0"/>
        <color theme="0"/>
      </colorScale>
    </cfRule>
    <cfRule type="expression" priority="3763">
      <formula>#REF!</formula>
    </cfRule>
    <cfRule type="expression" dxfId="10844" priority="3764">
      <formula>L125&lt;0</formula>
    </cfRule>
  </conditionalFormatting>
  <conditionalFormatting sqref="M125:M135">
    <cfRule type="expression" dxfId="10843" priority="3761">
      <formula>IF(M125="Validar","Rojo","Verde")</formula>
    </cfRule>
  </conditionalFormatting>
  <conditionalFormatting sqref="M126:M132">
    <cfRule type="colorScale" priority="3838">
      <colorScale>
        <cfvo type="min"/>
        <cfvo type="max"/>
        <color theme="0"/>
        <color theme="0"/>
      </colorScale>
    </cfRule>
    <cfRule type="expression" dxfId="10842" priority="3840">
      <formula>L126&lt;0</formula>
    </cfRule>
  </conditionalFormatting>
  <conditionalFormatting sqref="M126:M134">
    <cfRule type="expression" priority="3839">
      <formula>$F$19</formula>
    </cfRule>
  </conditionalFormatting>
  <conditionalFormatting sqref="M133:M134">
    <cfRule type="colorScale" priority="3841">
      <colorScale>
        <cfvo type="min"/>
        <cfvo type="max"/>
        <color theme="0"/>
        <color theme="0"/>
      </colorScale>
    </cfRule>
    <cfRule type="expression" dxfId="10841" priority="3842">
      <formula>L133&lt;0</formula>
    </cfRule>
  </conditionalFormatting>
  <conditionalFormatting sqref="M135">
    <cfRule type="colorScale" priority="3832">
      <colorScale>
        <cfvo type="min"/>
        <cfvo type="max"/>
        <color theme="0"/>
        <color theme="0"/>
      </colorScale>
    </cfRule>
    <cfRule type="expression" priority="3833">
      <formula>$F$23</formula>
    </cfRule>
    <cfRule type="expression" dxfId="10840" priority="3834">
      <formula>L135&lt;0</formula>
    </cfRule>
  </conditionalFormatting>
  <conditionalFormatting sqref="M110:N111">
    <cfRule type="expression" dxfId="10839" priority="3705">
      <formula>IF(M110="Validar","Rojo","Verde")</formula>
    </cfRule>
  </conditionalFormatting>
  <conditionalFormatting sqref="M117:N123">
    <cfRule type="expression" dxfId="10838" priority="3718">
      <formula>IF(M117="Validar","Rojo","Verde")</formula>
    </cfRule>
  </conditionalFormatting>
  <conditionalFormatting sqref="N40:N66">
    <cfRule type="colorScale" priority="3753">
      <colorScale>
        <cfvo type="min"/>
        <cfvo type="max"/>
        <color theme="0"/>
        <color theme="0"/>
      </colorScale>
    </cfRule>
    <cfRule type="expression" priority="3754">
      <formula>#REF!</formula>
    </cfRule>
    <cfRule type="expression" dxfId="10837" priority="3755">
      <formula>M40&lt;0</formula>
    </cfRule>
  </conditionalFormatting>
  <conditionalFormatting sqref="N40:N67">
    <cfRule type="expression" dxfId="10836" priority="3752">
      <formula>IF(N40="Validar","Rojo","Verde")</formula>
    </cfRule>
  </conditionalFormatting>
  <conditionalFormatting sqref="N67 M82:N82 M92:N92 M103:N103 M107:N107">
    <cfRule type="expression" priority="3757">
      <formula>$F$23</formula>
    </cfRule>
  </conditionalFormatting>
  <conditionalFormatting sqref="N67 N82 N92 N103 N107">
    <cfRule type="expression" dxfId="10835" priority="3758">
      <formula>M67&lt;0</formula>
    </cfRule>
  </conditionalFormatting>
  <conditionalFormatting sqref="N69">
    <cfRule type="colorScale" priority="3750">
      <colorScale>
        <cfvo type="min"/>
        <cfvo type="max"/>
        <color theme="0"/>
        <color theme="0"/>
      </colorScale>
    </cfRule>
    <cfRule type="expression" dxfId="10834" priority="3751">
      <formula>M69&lt;0</formula>
    </cfRule>
  </conditionalFormatting>
  <conditionalFormatting sqref="N69:N81">
    <cfRule type="expression" priority="3748">
      <formula>#REF!</formula>
    </cfRule>
  </conditionalFormatting>
  <conditionalFormatting sqref="N69:N82">
    <cfRule type="expression" dxfId="10833" priority="3746">
      <formula>IF(N69="Validar","Rojo","Verde")</formula>
    </cfRule>
  </conditionalFormatting>
  <conditionalFormatting sqref="N70:N78">
    <cfRule type="colorScale" priority="3747">
      <colorScale>
        <cfvo type="min"/>
        <cfvo type="max"/>
        <color theme="0"/>
        <color theme="0"/>
      </colorScale>
    </cfRule>
    <cfRule type="expression" dxfId="10832" priority="3749">
      <formula>M70&lt;0</formula>
    </cfRule>
  </conditionalFormatting>
  <conditionalFormatting sqref="N79:N81">
    <cfRule type="colorScale" priority="3759">
      <colorScale>
        <cfvo type="min"/>
        <cfvo type="max"/>
        <color theme="0"/>
        <color theme="0"/>
      </colorScale>
    </cfRule>
    <cfRule type="expression" dxfId="10831" priority="3760">
      <formula>M79&lt;0</formula>
    </cfRule>
  </conditionalFormatting>
  <conditionalFormatting sqref="N67 N82 N92 N103 N107">
    <cfRule type="colorScale" priority="3756">
      <colorScale>
        <cfvo type="min"/>
        <cfvo type="max"/>
        <color theme="0"/>
        <color theme="0"/>
      </colorScale>
    </cfRule>
  </conditionalFormatting>
  <conditionalFormatting sqref="N84">
    <cfRule type="colorScale" priority="3744">
      <colorScale>
        <cfvo type="min"/>
        <cfvo type="max"/>
        <color theme="0"/>
        <color theme="0"/>
      </colorScale>
    </cfRule>
    <cfRule type="expression" dxfId="10830" priority="3745">
      <formula>M84&lt;0</formula>
    </cfRule>
  </conditionalFormatting>
  <conditionalFormatting sqref="N84:N91">
    <cfRule type="expression" priority="3742">
      <formula>#REF!</formula>
    </cfRule>
  </conditionalFormatting>
  <conditionalFormatting sqref="N84:N92">
    <cfRule type="expression" dxfId="10829" priority="3740">
      <formula>IF(N84="Validar","Rojo","Verde")</formula>
    </cfRule>
  </conditionalFormatting>
  <conditionalFormatting sqref="N85:N91">
    <cfRule type="colorScale" priority="3741">
      <colorScale>
        <cfvo type="min"/>
        <cfvo type="max"/>
        <color theme="0"/>
        <color theme="0"/>
      </colorScale>
    </cfRule>
    <cfRule type="expression" dxfId="10828" priority="3743">
      <formula>M85&lt;0</formula>
    </cfRule>
  </conditionalFormatting>
  <conditionalFormatting sqref="N94">
    <cfRule type="colorScale" priority="3738">
      <colorScale>
        <cfvo type="min"/>
        <cfvo type="max"/>
        <color theme="0"/>
        <color theme="0"/>
      </colorScale>
    </cfRule>
    <cfRule type="expression" dxfId="10827" priority="3739">
      <formula>M94&lt;0</formula>
    </cfRule>
  </conditionalFormatting>
  <conditionalFormatting sqref="N94:N102">
    <cfRule type="expression" priority="3732">
      <formula>#REF!</formula>
    </cfRule>
  </conditionalFormatting>
  <conditionalFormatting sqref="N94:N103">
    <cfRule type="expression" dxfId="10826" priority="3730">
      <formula>IF(N94="Validar","Rojo","Verde")</formula>
    </cfRule>
  </conditionalFormatting>
  <conditionalFormatting sqref="N95:N100">
    <cfRule type="colorScale" priority="3736">
      <colorScale>
        <cfvo type="min"/>
        <cfvo type="max"/>
        <color theme="0"/>
        <color theme="0"/>
      </colorScale>
    </cfRule>
    <cfRule type="expression" dxfId="10825" priority="3737">
      <formula>M95&lt;0</formula>
    </cfRule>
  </conditionalFormatting>
  <conditionalFormatting sqref="N101">
    <cfRule type="colorScale" priority="3734">
      <colorScale>
        <cfvo type="min"/>
        <cfvo type="max"/>
        <color theme="0"/>
        <color theme="0"/>
      </colorScale>
    </cfRule>
    <cfRule type="expression" dxfId="10824" priority="3735">
      <formula>M101&lt;0</formula>
    </cfRule>
  </conditionalFormatting>
  <conditionalFormatting sqref="N102">
    <cfRule type="colorScale" priority="3731">
      <colorScale>
        <cfvo type="min"/>
        <cfvo type="max"/>
        <color theme="0"/>
        <color theme="0"/>
      </colorScale>
    </cfRule>
    <cfRule type="expression" dxfId="10823" priority="3733">
      <formula>M102&lt;0</formula>
    </cfRule>
  </conditionalFormatting>
  <conditionalFormatting sqref="N105">
    <cfRule type="colorScale" priority="3728">
      <colorScale>
        <cfvo type="min"/>
        <cfvo type="max"/>
        <color theme="0"/>
        <color theme="0"/>
      </colorScale>
    </cfRule>
    <cfRule type="expression" dxfId="10822" priority="3729">
      <formula>M105&lt;0</formula>
    </cfRule>
  </conditionalFormatting>
  <conditionalFormatting sqref="N105:N106">
    <cfRule type="expression" priority="3726">
      <formula>#REF!</formula>
    </cfRule>
  </conditionalFormatting>
  <conditionalFormatting sqref="N105:N107">
    <cfRule type="expression" dxfId="10821" priority="3724">
      <formula>IF(N105="Validar","Rojo","Verde")</formula>
    </cfRule>
  </conditionalFormatting>
  <conditionalFormatting sqref="N106">
    <cfRule type="colorScale" priority="3725">
      <colorScale>
        <cfvo type="min"/>
        <cfvo type="max"/>
        <color theme="0"/>
        <color theme="0"/>
      </colorScale>
    </cfRule>
    <cfRule type="expression" dxfId="10820" priority="3727">
      <formula>M106&lt;0</formula>
    </cfRule>
  </conditionalFormatting>
  <conditionalFormatting sqref="N110">
    <cfRule type="colorScale" priority="3716">
      <colorScale>
        <cfvo type="min"/>
        <cfvo type="max"/>
        <color theme="0"/>
        <color theme="0"/>
      </colorScale>
    </cfRule>
    <cfRule type="expression" dxfId="10819" priority="3717">
      <formula>M110&lt;0</formula>
    </cfRule>
  </conditionalFormatting>
  <conditionalFormatting sqref="N110:N111">
    <cfRule type="expression" priority="3707">
      <formula>#REF!</formula>
    </cfRule>
  </conditionalFormatting>
  <conditionalFormatting sqref="N111">
    <cfRule type="colorScale" priority="3706">
      <colorScale>
        <cfvo type="min"/>
        <cfvo type="max"/>
        <color theme="0"/>
        <color theme="0"/>
      </colorScale>
    </cfRule>
    <cfRule type="expression" dxfId="10818" priority="3708">
      <formula>M111&lt;0</formula>
    </cfRule>
  </conditionalFormatting>
  <conditionalFormatting sqref="N117">
    <cfRule type="colorScale" priority="3722">
      <colorScale>
        <cfvo type="min"/>
        <cfvo type="max"/>
        <color theme="0"/>
        <color theme="0"/>
      </colorScale>
    </cfRule>
    <cfRule type="expression" dxfId="10817" priority="3723">
      <formula>M117&lt;0</formula>
    </cfRule>
  </conditionalFormatting>
  <conditionalFormatting sqref="N117:N123">
    <cfRule type="expression" priority="3720">
      <formula>#REF!</formula>
    </cfRule>
  </conditionalFormatting>
  <conditionalFormatting sqref="N118:N123">
    <cfRule type="colorScale" priority="3719">
      <colorScale>
        <cfvo type="min"/>
        <cfvo type="max"/>
        <color theme="0"/>
        <color theme="0"/>
      </colorScale>
    </cfRule>
    <cfRule type="expression" dxfId="10816" priority="3721">
      <formula>M118&lt;0</formula>
    </cfRule>
  </conditionalFormatting>
  <conditionalFormatting sqref="N126:N135">
    <cfRule type="expression" dxfId="10815" priority="3843">
      <formula>IF(N126="Validar","Rojo","Verde")</formula>
    </cfRule>
    <cfRule type="colorScale" priority="3844">
      <colorScale>
        <cfvo type="min"/>
        <cfvo type="max"/>
        <color theme="0"/>
        <color theme="0"/>
      </colorScale>
    </cfRule>
    <cfRule type="expression" priority="3845">
      <formula>$F$23</formula>
    </cfRule>
    <cfRule type="expression" dxfId="10814" priority="3846">
      <formula>M126&lt;0</formula>
    </cfRule>
  </conditionalFormatting>
  <conditionalFormatting sqref="M6">
    <cfRule type="colorScale" priority="3703">
      <colorScale>
        <cfvo type="min"/>
        <cfvo type="max"/>
        <color theme="0"/>
        <color theme="0"/>
      </colorScale>
    </cfRule>
    <cfRule type="expression" dxfId="10813" priority="3704">
      <formula>L6&lt;0</formula>
    </cfRule>
  </conditionalFormatting>
  <conditionalFormatting sqref="M6">
    <cfRule type="expression" dxfId="10812" priority="3701">
      <formula>IF(M6="Validar","Rojo","Verde")</formula>
    </cfRule>
    <cfRule type="expression" priority="3702">
      <formula>#REF!</formula>
    </cfRule>
  </conditionalFormatting>
  <conditionalFormatting sqref="M7:M8">
    <cfRule type="colorScale" priority="3699">
      <colorScale>
        <cfvo type="min"/>
        <cfvo type="max"/>
        <color theme="0"/>
        <color theme="0"/>
      </colorScale>
    </cfRule>
    <cfRule type="expression" dxfId="10811" priority="3700">
      <formula>L7&lt;0</formula>
    </cfRule>
  </conditionalFormatting>
  <conditionalFormatting sqref="M7:M8">
    <cfRule type="expression" dxfId="10810" priority="3697">
      <formula>IF(M7="Validar","Rojo","Verde")</formula>
    </cfRule>
    <cfRule type="expression" priority="3698">
      <formula>#REF!</formula>
    </cfRule>
  </conditionalFormatting>
  <conditionalFormatting sqref="T9">
    <cfRule type="colorScale" priority="3664">
      <colorScale>
        <cfvo type="min"/>
        <cfvo type="max"/>
        <color theme="0"/>
        <color theme="0"/>
      </colorScale>
    </cfRule>
    <cfRule type="expression" dxfId="10809" priority="3665">
      <formula>S9&lt;0</formula>
    </cfRule>
  </conditionalFormatting>
  <conditionalFormatting sqref="T9:T20">
    <cfRule type="expression" dxfId="10808" priority="3635">
      <formula>IF(T9="Validar","Rojo","Verde")</formula>
    </cfRule>
    <cfRule type="expression" priority="3637">
      <formula>#REF!</formula>
    </cfRule>
  </conditionalFormatting>
  <conditionalFormatting sqref="T10">
    <cfRule type="colorScale" priority="3641">
      <colorScale>
        <cfvo type="min"/>
        <cfvo type="max"/>
        <color theme="0"/>
        <color theme="0"/>
      </colorScale>
    </cfRule>
    <cfRule type="expression" dxfId="10807" priority="3642">
      <formula>S10&lt;0</formula>
    </cfRule>
  </conditionalFormatting>
  <conditionalFormatting sqref="T11:T14">
    <cfRule type="colorScale" priority="3662">
      <colorScale>
        <cfvo type="min"/>
        <cfvo type="max"/>
        <color theme="0"/>
        <color theme="0"/>
      </colorScale>
    </cfRule>
    <cfRule type="expression" dxfId="10806" priority="3663">
      <formula>S11&lt;0</formula>
    </cfRule>
  </conditionalFormatting>
  <conditionalFormatting sqref="T15">
    <cfRule type="colorScale" priority="3639">
      <colorScale>
        <cfvo type="min"/>
        <cfvo type="max"/>
        <color theme="0"/>
        <color theme="0"/>
      </colorScale>
    </cfRule>
    <cfRule type="expression" dxfId="10805" priority="3640">
      <formula>S15&lt;0</formula>
    </cfRule>
  </conditionalFormatting>
  <conditionalFormatting sqref="T16:T17">
    <cfRule type="colorScale" priority="3660">
      <colorScale>
        <cfvo type="min"/>
        <cfvo type="max"/>
        <color theme="0"/>
        <color theme="0"/>
      </colorScale>
    </cfRule>
    <cfRule type="expression" dxfId="10804" priority="3661">
      <formula>S16&lt;0</formula>
    </cfRule>
  </conditionalFormatting>
  <conditionalFormatting sqref="T18">
    <cfRule type="colorScale" priority="3636">
      <colorScale>
        <cfvo type="min"/>
        <cfvo type="max"/>
        <color theme="0"/>
        <color theme="0"/>
      </colorScale>
    </cfRule>
    <cfRule type="expression" dxfId="10803" priority="3638">
      <formula>S18&lt;0</formula>
    </cfRule>
  </conditionalFormatting>
  <conditionalFormatting sqref="T19:T20">
    <cfRule type="colorScale" priority="3658">
      <colorScale>
        <cfvo type="min"/>
        <cfvo type="max"/>
        <color theme="0"/>
        <color theme="0"/>
      </colorScale>
    </cfRule>
    <cfRule type="expression" dxfId="10802" priority="3659">
      <formula>S19&lt;0</formula>
    </cfRule>
  </conditionalFormatting>
  <conditionalFormatting sqref="T23">
    <cfRule type="colorScale" priority="3633">
      <colorScale>
        <cfvo type="min"/>
        <cfvo type="max"/>
        <color theme="0"/>
        <color theme="0"/>
      </colorScale>
    </cfRule>
    <cfRule type="expression" dxfId="10801" priority="3634">
      <formula>S23&lt;0</formula>
    </cfRule>
  </conditionalFormatting>
  <conditionalFormatting sqref="T23:T31">
    <cfRule type="expression" dxfId="10800" priority="3627">
      <formula>IF(T23="Validar","Rojo","Verde")</formula>
    </cfRule>
    <cfRule type="expression" priority="3629">
      <formula>#REF!</formula>
    </cfRule>
  </conditionalFormatting>
  <conditionalFormatting sqref="T24">
    <cfRule type="colorScale" priority="3656">
      <colorScale>
        <cfvo type="min"/>
        <cfvo type="max"/>
        <color theme="0"/>
        <color theme="0"/>
      </colorScale>
    </cfRule>
    <cfRule type="expression" dxfId="10799" priority="3657">
      <formula>S24&lt;0</formula>
    </cfRule>
  </conditionalFormatting>
  <conditionalFormatting sqref="T25">
    <cfRule type="colorScale" priority="3654">
      <colorScale>
        <cfvo type="min"/>
        <cfvo type="max"/>
        <color theme="0"/>
        <color theme="0"/>
      </colorScale>
    </cfRule>
    <cfRule type="expression" dxfId="10798" priority="3655">
      <formula>S25&lt;0</formula>
    </cfRule>
  </conditionalFormatting>
  <conditionalFormatting sqref="T26">
    <cfRule type="colorScale" priority="3631">
      <colorScale>
        <cfvo type="min"/>
        <cfvo type="max"/>
        <color theme="0"/>
        <color theme="0"/>
      </colorScale>
    </cfRule>
    <cfRule type="expression" dxfId="10797" priority="3632">
      <formula>S26&lt;0</formula>
    </cfRule>
  </conditionalFormatting>
  <conditionalFormatting sqref="T27">
    <cfRule type="colorScale" priority="3652">
      <colorScale>
        <cfvo type="min"/>
        <cfvo type="max"/>
        <color theme="0"/>
        <color theme="0"/>
      </colorScale>
    </cfRule>
    <cfRule type="expression" dxfId="10796" priority="3653">
      <formula>S27&lt;0</formula>
    </cfRule>
  </conditionalFormatting>
  <conditionalFormatting sqref="T28">
    <cfRule type="colorScale" priority="3650">
      <colorScale>
        <cfvo type="min"/>
        <cfvo type="max"/>
        <color theme="0"/>
        <color theme="0"/>
      </colorScale>
    </cfRule>
    <cfRule type="expression" dxfId="10795" priority="3651">
      <formula>S28&lt;0</formula>
    </cfRule>
  </conditionalFormatting>
  <conditionalFormatting sqref="T29">
    <cfRule type="colorScale" priority="3628">
      <colorScale>
        <cfvo type="min"/>
        <cfvo type="max"/>
        <color theme="0"/>
        <color theme="0"/>
      </colorScale>
    </cfRule>
    <cfRule type="expression" dxfId="10794" priority="3630">
      <formula>S29&lt;0</formula>
    </cfRule>
  </conditionalFormatting>
  <conditionalFormatting sqref="T30">
    <cfRule type="colorScale" priority="3648">
      <colorScale>
        <cfvo type="min"/>
        <cfvo type="max"/>
        <color theme="0"/>
        <color theme="0"/>
      </colorScale>
    </cfRule>
    <cfRule type="expression" dxfId="10793" priority="3649">
      <formula>S30&lt;0</formula>
    </cfRule>
  </conditionalFormatting>
  <conditionalFormatting sqref="T31">
    <cfRule type="colorScale" priority="3646">
      <colorScale>
        <cfvo type="min"/>
        <cfvo type="max"/>
        <color theme="0"/>
        <color theme="0"/>
      </colorScale>
    </cfRule>
    <cfRule type="expression" dxfId="10792" priority="3647">
      <formula>S31&lt;0</formula>
    </cfRule>
  </conditionalFormatting>
  <conditionalFormatting sqref="T39">
    <cfRule type="colorScale" priority="3624">
      <colorScale>
        <cfvo type="min"/>
        <cfvo type="max"/>
        <color theme="0"/>
        <color theme="0"/>
      </colorScale>
    </cfRule>
    <cfRule type="expression" priority="3625">
      <formula>#REF!</formula>
    </cfRule>
    <cfRule type="expression" dxfId="10791" priority="3626">
      <formula>S39&lt;0</formula>
    </cfRule>
  </conditionalFormatting>
  <conditionalFormatting sqref="T39:T107">
    <cfRule type="expression" dxfId="10790" priority="3562">
      <formula>IF(T39="Validar","Rojo","Verde")</formula>
    </cfRule>
  </conditionalFormatting>
  <conditionalFormatting sqref="T40:T67">
    <cfRule type="colorScale" priority="3643">
      <colorScale>
        <cfvo type="min"/>
        <cfvo type="max"/>
        <color theme="0"/>
        <color theme="0"/>
      </colorScale>
    </cfRule>
    <cfRule type="expression" priority="3644">
      <formula>$F$19</formula>
    </cfRule>
    <cfRule type="expression" dxfId="10789" priority="3645">
      <formula>S40&lt;0</formula>
    </cfRule>
  </conditionalFormatting>
  <conditionalFormatting sqref="T68">
    <cfRule type="colorScale" priority="3621">
      <colorScale>
        <cfvo type="min"/>
        <cfvo type="max"/>
        <color theme="0"/>
        <color theme="0"/>
      </colorScale>
    </cfRule>
    <cfRule type="expression" priority="3622">
      <formula>#REF!</formula>
    </cfRule>
    <cfRule type="expression" dxfId="10788" priority="3623">
      <formula>S68&lt;0</formula>
    </cfRule>
  </conditionalFormatting>
  <conditionalFormatting sqref="T69:T81">
    <cfRule type="colorScale" priority="3668">
      <colorScale>
        <cfvo type="min"/>
        <cfvo type="max"/>
        <color theme="0"/>
        <color theme="0"/>
      </colorScale>
    </cfRule>
    <cfRule type="expression" priority="3669">
      <formula>$F$19</formula>
    </cfRule>
    <cfRule type="expression" dxfId="10787" priority="3670">
      <formula>S69&lt;0</formula>
    </cfRule>
  </conditionalFormatting>
  <conditionalFormatting sqref="T82 T92 T103 T107">
    <cfRule type="expression" dxfId="10786" priority="3667">
      <formula>S82&lt;0</formula>
    </cfRule>
  </conditionalFormatting>
  <conditionalFormatting sqref="T83">
    <cfRule type="colorScale" priority="3563">
      <colorScale>
        <cfvo type="min"/>
        <cfvo type="max"/>
        <color theme="0"/>
        <color theme="0"/>
      </colorScale>
    </cfRule>
    <cfRule type="expression" priority="3564">
      <formula>#REF!</formula>
    </cfRule>
    <cfRule type="expression" dxfId="10785" priority="3565">
      <formula>S83&lt;0</formula>
    </cfRule>
  </conditionalFormatting>
  <conditionalFormatting sqref="T84:T91">
    <cfRule type="colorScale" priority="3671">
      <colorScale>
        <cfvo type="min"/>
        <cfvo type="max"/>
        <color theme="0"/>
        <color theme="0"/>
      </colorScale>
    </cfRule>
    <cfRule type="expression" priority="3672">
      <formula>$F$19</formula>
    </cfRule>
    <cfRule type="expression" dxfId="10784" priority="3673">
      <formula>S84&lt;0</formula>
    </cfRule>
  </conditionalFormatting>
  <conditionalFormatting sqref="T82 T92 T103 T107">
    <cfRule type="colorScale" priority="3666">
      <colorScale>
        <cfvo type="min"/>
        <cfvo type="max"/>
        <color theme="0"/>
        <color theme="0"/>
      </colorScale>
    </cfRule>
  </conditionalFormatting>
  <conditionalFormatting sqref="T93">
    <cfRule type="colorScale" priority="3618">
      <colorScale>
        <cfvo type="min"/>
        <cfvo type="max"/>
        <color theme="0"/>
        <color theme="0"/>
      </colorScale>
    </cfRule>
    <cfRule type="expression" priority="3619">
      <formula>#REF!</formula>
    </cfRule>
    <cfRule type="expression" dxfId="10783" priority="3620">
      <formula>S93&lt;0</formula>
    </cfRule>
  </conditionalFormatting>
  <conditionalFormatting sqref="T94:T102">
    <cfRule type="colorScale" priority="3674">
      <colorScale>
        <cfvo type="min"/>
        <cfvo type="max"/>
        <color theme="0"/>
        <color theme="0"/>
      </colorScale>
    </cfRule>
    <cfRule type="expression" priority="3675">
      <formula>$F$19</formula>
    </cfRule>
    <cfRule type="expression" dxfId="10782" priority="3676">
      <formula>S94&lt;0</formula>
    </cfRule>
  </conditionalFormatting>
  <conditionalFormatting sqref="T104">
    <cfRule type="colorScale" priority="3615">
      <colorScale>
        <cfvo type="min"/>
        <cfvo type="max"/>
        <color theme="0"/>
        <color theme="0"/>
      </colorScale>
    </cfRule>
    <cfRule type="expression" priority="3616">
      <formula>#REF!</formula>
    </cfRule>
    <cfRule type="expression" dxfId="10781" priority="3617">
      <formula>S104&lt;0</formula>
    </cfRule>
  </conditionalFormatting>
  <conditionalFormatting sqref="T105:T106">
    <cfRule type="colorScale" priority="3677">
      <colorScale>
        <cfvo type="min"/>
        <cfvo type="max"/>
        <color theme="0"/>
        <color theme="0"/>
      </colorScale>
    </cfRule>
    <cfRule type="expression" priority="3678">
      <formula>$F$19</formula>
    </cfRule>
    <cfRule type="expression" dxfId="10780" priority="3679">
      <formula>S105&lt;0</formula>
    </cfRule>
  </conditionalFormatting>
  <conditionalFormatting sqref="T110">
    <cfRule type="colorScale" priority="3680">
      <colorScale>
        <cfvo type="min"/>
        <cfvo type="max"/>
        <color theme="0"/>
        <color theme="0"/>
      </colorScale>
    </cfRule>
    <cfRule type="expression" dxfId="10779" priority="3681">
      <formula>S110&lt;0</formula>
    </cfRule>
  </conditionalFormatting>
  <conditionalFormatting sqref="T110:T111">
    <cfRule type="expression" priority="3560">
      <formula>$F$19</formula>
    </cfRule>
  </conditionalFormatting>
  <conditionalFormatting sqref="T111">
    <cfRule type="colorScale" priority="3559">
      <colorScale>
        <cfvo type="min"/>
        <cfvo type="max"/>
        <color theme="0"/>
        <color theme="0"/>
      </colorScale>
    </cfRule>
    <cfRule type="expression" dxfId="10778" priority="3561">
      <formula>S111&lt;0</formula>
    </cfRule>
  </conditionalFormatting>
  <conditionalFormatting sqref="T117:T123">
    <cfRule type="colorScale" priority="3685">
      <colorScale>
        <cfvo type="min"/>
        <cfvo type="max"/>
        <color theme="0"/>
        <color theme="0"/>
      </colorScale>
    </cfRule>
    <cfRule type="expression" priority="3686">
      <formula>$F$19</formula>
    </cfRule>
    <cfRule type="expression" dxfId="10777" priority="3687">
      <formula>S117&lt;0</formula>
    </cfRule>
  </conditionalFormatting>
  <conditionalFormatting sqref="T125">
    <cfRule type="colorScale" priority="3612">
      <colorScale>
        <cfvo type="min"/>
        <cfvo type="max"/>
        <color theme="0"/>
        <color theme="0"/>
      </colorScale>
    </cfRule>
    <cfRule type="expression" priority="3613">
      <formula>#REF!</formula>
    </cfRule>
    <cfRule type="expression" dxfId="10776" priority="3614">
      <formula>S125&lt;0</formula>
    </cfRule>
  </conditionalFormatting>
  <conditionalFormatting sqref="T125:T135">
    <cfRule type="expression" dxfId="10775" priority="3611">
      <formula>IF(T125="Validar","Rojo","Verde")</formula>
    </cfRule>
  </conditionalFormatting>
  <conditionalFormatting sqref="T126:T132">
    <cfRule type="colorScale" priority="3688">
      <colorScale>
        <cfvo type="min"/>
        <cfvo type="max"/>
        <color theme="0"/>
        <color theme="0"/>
      </colorScale>
    </cfRule>
    <cfRule type="expression" dxfId="10774" priority="3690">
      <formula>S126&lt;0</formula>
    </cfRule>
  </conditionalFormatting>
  <conditionalFormatting sqref="T126:T134">
    <cfRule type="expression" priority="3689">
      <formula>$F$19</formula>
    </cfRule>
  </conditionalFormatting>
  <conditionalFormatting sqref="T133:T134">
    <cfRule type="colorScale" priority="3691">
      <colorScale>
        <cfvo type="min"/>
        <cfvo type="max"/>
        <color theme="0"/>
        <color theme="0"/>
      </colorScale>
    </cfRule>
    <cfRule type="expression" dxfId="10773" priority="3692">
      <formula>S133&lt;0</formula>
    </cfRule>
  </conditionalFormatting>
  <conditionalFormatting sqref="T135">
    <cfRule type="colorScale" priority="3682">
      <colorScale>
        <cfvo type="min"/>
        <cfvo type="max"/>
        <color theme="0"/>
        <color theme="0"/>
      </colorScale>
    </cfRule>
    <cfRule type="expression" priority="3683">
      <formula>$F$23</formula>
    </cfRule>
    <cfRule type="expression" dxfId="10772" priority="3684">
      <formula>S135&lt;0</formula>
    </cfRule>
  </conditionalFormatting>
  <conditionalFormatting sqref="T110:U111">
    <cfRule type="expression" dxfId="10771" priority="3555">
      <formula>IF(T110="Validar","Rojo","Verde")</formula>
    </cfRule>
  </conditionalFormatting>
  <conditionalFormatting sqref="T117:U123">
    <cfRule type="expression" dxfId="10770" priority="3568">
      <formula>IF(T117="Validar","Rojo","Verde")</formula>
    </cfRule>
  </conditionalFormatting>
  <conditionalFormatting sqref="U40:U66">
    <cfRule type="colorScale" priority="3603">
      <colorScale>
        <cfvo type="min"/>
        <cfvo type="max"/>
        <color theme="0"/>
        <color theme="0"/>
      </colorScale>
    </cfRule>
    <cfRule type="expression" priority="3604">
      <formula>#REF!</formula>
    </cfRule>
    <cfRule type="expression" dxfId="10769" priority="3605">
      <formula>T40&lt;0</formula>
    </cfRule>
  </conditionalFormatting>
  <conditionalFormatting sqref="U40:U67">
    <cfRule type="expression" dxfId="10768" priority="3602">
      <formula>IF(U40="Validar","Rojo","Verde")</formula>
    </cfRule>
  </conditionalFormatting>
  <conditionalFormatting sqref="U67 T82:U82 T92:U92 T103:U103 T107:U107">
    <cfRule type="expression" priority="3607">
      <formula>$F$23</formula>
    </cfRule>
  </conditionalFormatting>
  <conditionalFormatting sqref="U67 U82 U92 U103 U107">
    <cfRule type="expression" dxfId="10767" priority="3608">
      <formula>T67&lt;0</formula>
    </cfRule>
  </conditionalFormatting>
  <conditionalFormatting sqref="U69">
    <cfRule type="colorScale" priority="3600">
      <colorScale>
        <cfvo type="min"/>
        <cfvo type="max"/>
        <color theme="0"/>
        <color theme="0"/>
      </colorScale>
    </cfRule>
    <cfRule type="expression" dxfId="10766" priority="3601">
      <formula>T69&lt;0</formula>
    </cfRule>
  </conditionalFormatting>
  <conditionalFormatting sqref="U69:U81">
    <cfRule type="expression" priority="3598">
      <formula>#REF!</formula>
    </cfRule>
  </conditionalFormatting>
  <conditionalFormatting sqref="U69:U82">
    <cfRule type="expression" dxfId="10765" priority="3596">
      <formula>IF(U69="Validar","Rojo","Verde")</formula>
    </cfRule>
  </conditionalFormatting>
  <conditionalFormatting sqref="U70:U78">
    <cfRule type="colorScale" priority="3597">
      <colorScale>
        <cfvo type="min"/>
        <cfvo type="max"/>
        <color theme="0"/>
        <color theme="0"/>
      </colorScale>
    </cfRule>
    <cfRule type="expression" dxfId="10764" priority="3599">
      <formula>T70&lt;0</formula>
    </cfRule>
  </conditionalFormatting>
  <conditionalFormatting sqref="U79:U81">
    <cfRule type="colorScale" priority="3609">
      <colorScale>
        <cfvo type="min"/>
        <cfvo type="max"/>
        <color theme="0"/>
        <color theme="0"/>
      </colorScale>
    </cfRule>
    <cfRule type="expression" dxfId="10763" priority="3610">
      <formula>T79&lt;0</formula>
    </cfRule>
  </conditionalFormatting>
  <conditionalFormatting sqref="U67 U82 U92 U103 U107">
    <cfRule type="colorScale" priority="3606">
      <colorScale>
        <cfvo type="min"/>
        <cfvo type="max"/>
        <color theme="0"/>
        <color theme="0"/>
      </colorScale>
    </cfRule>
  </conditionalFormatting>
  <conditionalFormatting sqref="U84">
    <cfRule type="colorScale" priority="3594">
      <colorScale>
        <cfvo type="min"/>
        <cfvo type="max"/>
        <color theme="0"/>
        <color theme="0"/>
      </colorScale>
    </cfRule>
    <cfRule type="expression" dxfId="10762" priority="3595">
      <formula>T84&lt;0</formula>
    </cfRule>
  </conditionalFormatting>
  <conditionalFormatting sqref="U84:U91">
    <cfRule type="expression" priority="3592">
      <formula>#REF!</formula>
    </cfRule>
  </conditionalFormatting>
  <conditionalFormatting sqref="U84:U92">
    <cfRule type="expression" dxfId="10761" priority="3590">
      <formula>IF(U84="Validar","Rojo","Verde")</formula>
    </cfRule>
  </conditionalFormatting>
  <conditionalFormatting sqref="U85:U91">
    <cfRule type="colorScale" priority="3591">
      <colorScale>
        <cfvo type="min"/>
        <cfvo type="max"/>
        <color theme="0"/>
        <color theme="0"/>
      </colorScale>
    </cfRule>
    <cfRule type="expression" dxfId="10760" priority="3593">
      <formula>T85&lt;0</formula>
    </cfRule>
  </conditionalFormatting>
  <conditionalFormatting sqref="U94">
    <cfRule type="colorScale" priority="3588">
      <colorScale>
        <cfvo type="min"/>
        <cfvo type="max"/>
        <color theme="0"/>
        <color theme="0"/>
      </colorScale>
    </cfRule>
    <cfRule type="expression" dxfId="10759" priority="3589">
      <formula>T94&lt;0</formula>
    </cfRule>
  </conditionalFormatting>
  <conditionalFormatting sqref="U94:U102">
    <cfRule type="expression" priority="3582">
      <formula>#REF!</formula>
    </cfRule>
  </conditionalFormatting>
  <conditionalFormatting sqref="U94:U103">
    <cfRule type="expression" dxfId="10758" priority="3580">
      <formula>IF(U94="Validar","Rojo","Verde")</formula>
    </cfRule>
  </conditionalFormatting>
  <conditionalFormatting sqref="U95:U100">
    <cfRule type="colorScale" priority="3586">
      <colorScale>
        <cfvo type="min"/>
        <cfvo type="max"/>
        <color theme="0"/>
        <color theme="0"/>
      </colorScale>
    </cfRule>
    <cfRule type="expression" dxfId="10757" priority="3587">
      <formula>T95&lt;0</formula>
    </cfRule>
  </conditionalFormatting>
  <conditionalFormatting sqref="U101">
    <cfRule type="colorScale" priority="3584">
      <colorScale>
        <cfvo type="min"/>
        <cfvo type="max"/>
        <color theme="0"/>
        <color theme="0"/>
      </colorScale>
    </cfRule>
    <cfRule type="expression" dxfId="10756" priority="3585">
      <formula>T101&lt;0</formula>
    </cfRule>
  </conditionalFormatting>
  <conditionalFormatting sqref="U102">
    <cfRule type="colorScale" priority="3581">
      <colorScale>
        <cfvo type="min"/>
        <cfvo type="max"/>
        <color theme="0"/>
        <color theme="0"/>
      </colorScale>
    </cfRule>
    <cfRule type="expression" dxfId="10755" priority="3583">
      <formula>T102&lt;0</formula>
    </cfRule>
  </conditionalFormatting>
  <conditionalFormatting sqref="U105">
    <cfRule type="colorScale" priority="3578">
      <colorScale>
        <cfvo type="min"/>
        <cfvo type="max"/>
        <color theme="0"/>
        <color theme="0"/>
      </colorScale>
    </cfRule>
    <cfRule type="expression" dxfId="10754" priority="3579">
      <formula>T105&lt;0</formula>
    </cfRule>
  </conditionalFormatting>
  <conditionalFormatting sqref="U105:U106">
    <cfRule type="expression" priority="3576">
      <formula>#REF!</formula>
    </cfRule>
  </conditionalFormatting>
  <conditionalFormatting sqref="U105:U107">
    <cfRule type="expression" dxfId="10753" priority="3574">
      <formula>IF(U105="Validar","Rojo","Verde")</formula>
    </cfRule>
  </conditionalFormatting>
  <conditionalFormatting sqref="U106">
    <cfRule type="colorScale" priority="3575">
      <colorScale>
        <cfvo type="min"/>
        <cfvo type="max"/>
        <color theme="0"/>
        <color theme="0"/>
      </colorScale>
    </cfRule>
    <cfRule type="expression" dxfId="10752" priority="3577">
      <formula>T106&lt;0</formula>
    </cfRule>
  </conditionalFormatting>
  <conditionalFormatting sqref="U110">
    <cfRule type="colorScale" priority="3566">
      <colorScale>
        <cfvo type="min"/>
        <cfvo type="max"/>
        <color theme="0"/>
        <color theme="0"/>
      </colorScale>
    </cfRule>
    <cfRule type="expression" dxfId="10751" priority="3567">
      <formula>T110&lt;0</formula>
    </cfRule>
  </conditionalFormatting>
  <conditionalFormatting sqref="U110:U111">
    <cfRule type="expression" priority="3557">
      <formula>#REF!</formula>
    </cfRule>
  </conditionalFormatting>
  <conditionalFormatting sqref="U111">
    <cfRule type="colorScale" priority="3556">
      <colorScale>
        <cfvo type="min"/>
        <cfvo type="max"/>
        <color theme="0"/>
        <color theme="0"/>
      </colorScale>
    </cfRule>
    <cfRule type="expression" dxfId="10750" priority="3558">
      <formula>T111&lt;0</formula>
    </cfRule>
  </conditionalFormatting>
  <conditionalFormatting sqref="U117">
    <cfRule type="colorScale" priority="3572">
      <colorScale>
        <cfvo type="min"/>
        <cfvo type="max"/>
        <color theme="0"/>
        <color theme="0"/>
      </colorScale>
    </cfRule>
    <cfRule type="expression" dxfId="10749" priority="3573">
      <formula>T117&lt;0</formula>
    </cfRule>
  </conditionalFormatting>
  <conditionalFormatting sqref="U117:U123">
    <cfRule type="expression" priority="3570">
      <formula>#REF!</formula>
    </cfRule>
  </conditionalFormatting>
  <conditionalFormatting sqref="U118:U123">
    <cfRule type="colorScale" priority="3569">
      <colorScale>
        <cfvo type="min"/>
        <cfvo type="max"/>
        <color theme="0"/>
        <color theme="0"/>
      </colorScale>
    </cfRule>
    <cfRule type="expression" dxfId="10748" priority="3571">
      <formula>T118&lt;0</formula>
    </cfRule>
  </conditionalFormatting>
  <conditionalFormatting sqref="U126:U135">
    <cfRule type="expression" dxfId="10747" priority="3693">
      <formula>IF(U126="Validar","Rojo","Verde")</formula>
    </cfRule>
    <cfRule type="colorScale" priority="3694">
      <colorScale>
        <cfvo type="min"/>
        <cfvo type="max"/>
        <color theme="0"/>
        <color theme="0"/>
      </colorScale>
    </cfRule>
    <cfRule type="expression" priority="3695">
      <formula>$F$23</formula>
    </cfRule>
    <cfRule type="expression" dxfId="10746" priority="3696">
      <formula>T126&lt;0</formula>
    </cfRule>
  </conditionalFormatting>
  <conditionalFormatting sqref="T6">
    <cfRule type="colorScale" priority="3553">
      <colorScale>
        <cfvo type="min"/>
        <cfvo type="max"/>
        <color theme="0"/>
        <color theme="0"/>
      </colorScale>
    </cfRule>
    <cfRule type="expression" dxfId="10745" priority="3554">
      <formula>S6&lt;0</formula>
    </cfRule>
  </conditionalFormatting>
  <conditionalFormatting sqref="T6">
    <cfRule type="expression" dxfId="10744" priority="3551">
      <formula>IF(T6="Validar","Rojo","Verde")</formula>
    </cfRule>
    <cfRule type="expression" priority="3552">
      <formula>#REF!</formula>
    </cfRule>
  </conditionalFormatting>
  <conditionalFormatting sqref="T7:T8">
    <cfRule type="colorScale" priority="3549">
      <colorScale>
        <cfvo type="min"/>
        <cfvo type="max"/>
        <color theme="0"/>
        <color theme="0"/>
      </colorScale>
    </cfRule>
    <cfRule type="expression" dxfId="10743" priority="3550">
      <formula>S7&lt;0</formula>
    </cfRule>
  </conditionalFormatting>
  <conditionalFormatting sqref="T7:T8">
    <cfRule type="expression" dxfId="10742" priority="3547">
      <formula>IF(T7="Validar","Rojo","Verde")</formula>
    </cfRule>
    <cfRule type="expression" priority="3548">
      <formula>#REF!</formula>
    </cfRule>
  </conditionalFormatting>
  <conditionalFormatting sqref="W9">
    <cfRule type="colorScale" priority="3518">
      <colorScale>
        <cfvo type="min"/>
        <cfvo type="max"/>
        <color theme="0"/>
        <color theme="0"/>
      </colorScale>
    </cfRule>
    <cfRule type="expression" dxfId="10741" priority="3519">
      <formula>V9&lt;0</formula>
    </cfRule>
  </conditionalFormatting>
  <conditionalFormatting sqref="W9:W20">
    <cfRule type="expression" dxfId="10740" priority="3489">
      <formula>IF(W9="Validar","Rojo","Verde")</formula>
    </cfRule>
    <cfRule type="expression" priority="3491">
      <formula>#REF!</formula>
    </cfRule>
  </conditionalFormatting>
  <conditionalFormatting sqref="W10">
    <cfRule type="colorScale" priority="3495">
      <colorScale>
        <cfvo type="min"/>
        <cfvo type="max"/>
        <color theme="0"/>
        <color theme="0"/>
      </colorScale>
    </cfRule>
    <cfRule type="expression" dxfId="10739" priority="3496">
      <formula>V10&lt;0</formula>
    </cfRule>
  </conditionalFormatting>
  <conditionalFormatting sqref="W11:W14">
    <cfRule type="colorScale" priority="3516">
      <colorScale>
        <cfvo type="min"/>
        <cfvo type="max"/>
        <color theme="0"/>
        <color theme="0"/>
      </colorScale>
    </cfRule>
    <cfRule type="expression" dxfId="10738" priority="3517">
      <formula>V11&lt;0</formula>
    </cfRule>
  </conditionalFormatting>
  <conditionalFormatting sqref="W15">
    <cfRule type="colorScale" priority="3493">
      <colorScale>
        <cfvo type="min"/>
        <cfvo type="max"/>
        <color theme="0"/>
        <color theme="0"/>
      </colorScale>
    </cfRule>
    <cfRule type="expression" dxfId="10737" priority="3494">
      <formula>V15&lt;0</formula>
    </cfRule>
  </conditionalFormatting>
  <conditionalFormatting sqref="W16:W17">
    <cfRule type="colorScale" priority="3514">
      <colorScale>
        <cfvo type="min"/>
        <cfvo type="max"/>
        <color theme="0"/>
        <color theme="0"/>
      </colorScale>
    </cfRule>
    <cfRule type="expression" dxfId="10736" priority="3515">
      <formula>V16&lt;0</formula>
    </cfRule>
  </conditionalFormatting>
  <conditionalFormatting sqref="W18">
    <cfRule type="colorScale" priority="3490">
      <colorScale>
        <cfvo type="min"/>
        <cfvo type="max"/>
        <color theme="0"/>
        <color theme="0"/>
      </colorScale>
    </cfRule>
    <cfRule type="expression" dxfId="10735" priority="3492">
      <formula>V18&lt;0</formula>
    </cfRule>
  </conditionalFormatting>
  <conditionalFormatting sqref="W19:W20">
    <cfRule type="colorScale" priority="3512">
      <colorScale>
        <cfvo type="min"/>
        <cfvo type="max"/>
        <color theme="0"/>
        <color theme="0"/>
      </colorScale>
    </cfRule>
    <cfRule type="expression" dxfId="10734" priority="3513">
      <formula>V19&lt;0</formula>
    </cfRule>
  </conditionalFormatting>
  <conditionalFormatting sqref="W23">
    <cfRule type="colorScale" priority="3487">
      <colorScale>
        <cfvo type="min"/>
        <cfvo type="max"/>
        <color theme="0"/>
        <color theme="0"/>
      </colorScale>
    </cfRule>
    <cfRule type="expression" dxfId="10733" priority="3488">
      <formula>V23&lt;0</formula>
    </cfRule>
  </conditionalFormatting>
  <conditionalFormatting sqref="W23:W31">
    <cfRule type="expression" dxfId="10732" priority="3481">
      <formula>IF(W23="Validar","Rojo","Verde")</formula>
    </cfRule>
    <cfRule type="expression" priority="3483">
      <formula>#REF!</formula>
    </cfRule>
  </conditionalFormatting>
  <conditionalFormatting sqref="W24">
    <cfRule type="colorScale" priority="3510">
      <colorScale>
        <cfvo type="min"/>
        <cfvo type="max"/>
        <color theme="0"/>
        <color theme="0"/>
      </colorScale>
    </cfRule>
    <cfRule type="expression" dxfId="10731" priority="3511">
      <formula>V24&lt;0</formula>
    </cfRule>
  </conditionalFormatting>
  <conditionalFormatting sqref="W25">
    <cfRule type="colorScale" priority="3508">
      <colorScale>
        <cfvo type="min"/>
        <cfvo type="max"/>
        <color theme="0"/>
        <color theme="0"/>
      </colorScale>
    </cfRule>
    <cfRule type="expression" dxfId="10730" priority="3509">
      <formula>V25&lt;0</formula>
    </cfRule>
  </conditionalFormatting>
  <conditionalFormatting sqref="W26">
    <cfRule type="colorScale" priority="3485">
      <colorScale>
        <cfvo type="min"/>
        <cfvo type="max"/>
        <color theme="0"/>
        <color theme="0"/>
      </colorScale>
    </cfRule>
    <cfRule type="expression" dxfId="10729" priority="3486">
      <formula>V26&lt;0</formula>
    </cfRule>
  </conditionalFormatting>
  <conditionalFormatting sqref="W27">
    <cfRule type="colorScale" priority="3506">
      <colorScale>
        <cfvo type="min"/>
        <cfvo type="max"/>
        <color theme="0"/>
        <color theme="0"/>
      </colorScale>
    </cfRule>
    <cfRule type="expression" dxfId="10728" priority="3507">
      <formula>V27&lt;0</formula>
    </cfRule>
  </conditionalFormatting>
  <conditionalFormatting sqref="W28">
    <cfRule type="colorScale" priority="3504">
      <colorScale>
        <cfvo type="min"/>
        <cfvo type="max"/>
        <color theme="0"/>
        <color theme="0"/>
      </colorScale>
    </cfRule>
    <cfRule type="expression" dxfId="10727" priority="3505">
      <formula>V28&lt;0</formula>
    </cfRule>
  </conditionalFormatting>
  <conditionalFormatting sqref="W29">
    <cfRule type="colorScale" priority="3482">
      <colorScale>
        <cfvo type="min"/>
        <cfvo type="max"/>
        <color theme="0"/>
        <color theme="0"/>
      </colorScale>
    </cfRule>
    <cfRule type="expression" dxfId="10726" priority="3484">
      <formula>V29&lt;0</formula>
    </cfRule>
  </conditionalFormatting>
  <conditionalFormatting sqref="W30">
    <cfRule type="colorScale" priority="3502">
      <colorScale>
        <cfvo type="min"/>
        <cfvo type="max"/>
        <color theme="0"/>
        <color theme="0"/>
      </colorScale>
    </cfRule>
    <cfRule type="expression" dxfId="10725" priority="3503">
      <formula>V30&lt;0</formula>
    </cfRule>
  </conditionalFormatting>
  <conditionalFormatting sqref="W31">
    <cfRule type="colorScale" priority="3500">
      <colorScale>
        <cfvo type="min"/>
        <cfvo type="max"/>
        <color theme="0"/>
        <color theme="0"/>
      </colorScale>
    </cfRule>
    <cfRule type="expression" dxfId="10724" priority="3501">
      <formula>V31&lt;0</formula>
    </cfRule>
  </conditionalFormatting>
  <conditionalFormatting sqref="W39">
    <cfRule type="colorScale" priority="3478">
      <colorScale>
        <cfvo type="min"/>
        <cfvo type="max"/>
        <color theme="0"/>
        <color theme="0"/>
      </colorScale>
    </cfRule>
    <cfRule type="expression" priority="3479">
      <formula>#REF!</formula>
    </cfRule>
    <cfRule type="expression" dxfId="10723" priority="3480">
      <formula>V39&lt;0</formula>
    </cfRule>
  </conditionalFormatting>
  <conditionalFormatting sqref="W39:W107">
    <cfRule type="expression" dxfId="10722" priority="3459">
      <formula>IF(W39="Validar","Rojo","Verde")</formula>
    </cfRule>
  </conditionalFormatting>
  <conditionalFormatting sqref="W40:W67">
    <cfRule type="colorScale" priority="3497">
      <colorScale>
        <cfvo type="min"/>
        <cfvo type="max"/>
        <color theme="0"/>
        <color theme="0"/>
      </colorScale>
    </cfRule>
    <cfRule type="expression" priority="3498">
      <formula>$F$19</formula>
    </cfRule>
    <cfRule type="expression" dxfId="10721" priority="3499">
      <formula>V40&lt;0</formula>
    </cfRule>
  </conditionalFormatting>
  <conditionalFormatting sqref="W68">
    <cfRule type="colorScale" priority="3475">
      <colorScale>
        <cfvo type="min"/>
        <cfvo type="max"/>
        <color theme="0"/>
        <color theme="0"/>
      </colorScale>
    </cfRule>
    <cfRule type="expression" priority="3476">
      <formula>#REF!</formula>
    </cfRule>
    <cfRule type="expression" dxfId="10720" priority="3477">
      <formula>V68&lt;0</formula>
    </cfRule>
  </conditionalFormatting>
  <conditionalFormatting sqref="W69:W81">
    <cfRule type="colorScale" priority="3522">
      <colorScale>
        <cfvo type="min"/>
        <cfvo type="max"/>
        <color theme="0"/>
        <color theme="0"/>
      </colorScale>
    </cfRule>
    <cfRule type="expression" priority="3523">
      <formula>$F$19</formula>
    </cfRule>
    <cfRule type="expression" dxfId="10719" priority="3524">
      <formula>V69&lt;0</formula>
    </cfRule>
  </conditionalFormatting>
  <conditionalFormatting sqref="W82 W92 W103 W107">
    <cfRule type="expression" dxfId="10718" priority="3521">
      <formula>V82&lt;0</formula>
    </cfRule>
  </conditionalFormatting>
  <conditionalFormatting sqref="W83">
    <cfRule type="colorScale" priority="3460">
      <colorScale>
        <cfvo type="min"/>
        <cfvo type="max"/>
        <color theme="0"/>
        <color theme="0"/>
      </colorScale>
    </cfRule>
    <cfRule type="expression" priority="3461">
      <formula>#REF!</formula>
    </cfRule>
    <cfRule type="expression" dxfId="10717" priority="3462">
      <formula>V83&lt;0</formula>
    </cfRule>
  </conditionalFormatting>
  <conditionalFormatting sqref="W84:W91">
    <cfRule type="colorScale" priority="3525">
      <colorScale>
        <cfvo type="min"/>
        <cfvo type="max"/>
        <color theme="0"/>
        <color theme="0"/>
      </colorScale>
    </cfRule>
    <cfRule type="expression" priority="3526">
      <formula>$F$19</formula>
    </cfRule>
    <cfRule type="expression" dxfId="10716" priority="3527">
      <formula>V84&lt;0</formula>
    </cfRule>
  </conditionalFormatting>
  <conditionalFormatting sqref="W92 W82 W103 W107">
    <cfRule type="colorScale" priority="3520">
      <colorScale>
        <cfvo type="min"/>
        <cfvo type="max"/>
        <color theme="0"/>
        <color theme="0"/>
      </colorScale>
    </cfRule>
  </conditionalFormatting>
  <conditionalFormatting sqref="W93">
    <cfRule type="colorScale" priority="3472">
      <colorScale>
        <cfvo type="min"/>
        <cfvo type="max"/>
        <color theme="0"/>
        <color theme="0"/>
      </colorScale>
    </cfRule>
    <cfRule type="expression" priority="3473">
      <formula>#REF!</formula>
    </cfRule>
    <cfRule type="expression" dxfId="10715" priority="3474">
      <formula>V93&lt;0</formula>
    </cfRule>
  </conditionalFormatting>
  <conditionalFormatting sqref="W94:W102">
    <cfRule type="colorScale" priority="3528">
      <colorScale>
        <cfvo type="min"/>
        <cfvo type="max"/>
        <color theme="0"/>
        <color theme="0"/>
      </colorScale>
    </cfRule>
    <cfRule type="expression" priority="3529">
      <formula>$F$19</formula>
    </cfRule>
    <cfRule type="expression" dxfId="10714" priority="3530">
      <formula>V94&lt;0</formula>
    </cfRule>
  </conditionalFormatting>
  <conditionalFormatting sqref="W104">
    <cfRule type="colorScale" priority="3469">
      <colorScale>
        <cfvo type="min"/>
        <cfvo type="max"/>
        <color theme="0"/>
        <color theme="0"/>
      </colorScale>
    </cfRule>
    <cfRule type="expression" priority="3470">
      <formula>#REF!</formula>
    </cfRule>
    <cfRule type="expression" dxfId="10713" priority="3471">
      <formula>V104&lt;0</formula>
    </cfRule>
  </conditionalFormatting>
  <conditionalFormatting sqref="W105:W106">
    <cfRule type="colorScale" priority="3531">
      <colorScale>
        <cfvo type="min"/>
        <cfvo type="max"/>
        <color theme="0"/>
        <color theme="0"/>
      </colorScale>
    </cfRule>
    <cfRule type="expression" priority="3532">
      <formula>$F$19</formula>
    </cfRule>
    <cfRule type="expression" dxfId="10712" priority="3533">
      <formula>V105&lt;0</formula>
    </cfRule>
  </conditionalFormatting>
  <conditionalFormatting sqref="W110">
    <cfRule type="colorScale" priority="3534">
      <colorScale>
        <cfvo type="min"/>
        <cfvo type="max"/>
        <color theme="0"/>
        <color theme="0"/>
      </colorScale>
    </cfRule>
    <cfRule type="expression" dxfId="10711" priority="3535">
      <formula>V110&lt;0</formula>
    </cfRule>
  </conditionalFormatting>
  <conditionalFormatting sqref="W110:W111">
    <cfRule type="expression" priority="3457">
      <formula>$F$19</formula>
    </cfRule>
  </conditionalFormatting>
  <conditionalFormatting sqref="W111">
    <cfRule type="colorScale" priority="3456">
      <colorScale>
        <cfvo type="min"/>
        <cfvo type="max"/>
        <color theme="0"/>
        <color theme="0"/>
      </colorScale>
    </cfRule>
    <cfRule type="expression" dxfId="10710" priority="3458">
      <formula>V111&lt;0</formula>
    </cfRule>
  </conditionalFormatting>
  <conditionalFormatting sqref="W117:W123">
    <cfRule type="colorScale" priority="3539">
      <colorScale>
        <cfvo type="min"/>
        <cfvo type="max"/>
        <color theme="0"/>
        <color theme="0"/>
      </colorScale>
    </cfRule>
    <cfRule type="expression" priority="3540">
      <formula>$F$19</formula>
    </cfRule>
    <cfRule type="expression" dxfId="10709" priority="3541">
      <formula>V117&lt;0</formula>
    </cfRule>
  </conditionalFormatting>
  <conditionalFormatting sqref="W125">
    <cfRule type="colorScale" priority="3466">
      <colorScale>
        <cfvo type="min"/>
        <cfvo type="max"/>
        <color theme="0"/>
        <color theme="0"/>
      </colorScale>
    </cfRule>
    <cfRule type="expression" priority="3467">
      <formula>#REF!</formula>
    </cfRule>
    <cfRule type="expression" dxfId="10708" priority="3468">
      <formula>V125&lt;0</formula>
    </cfRule>
  </conditionalFormatting>
  <conditionalFormatting sqref="W125:W135">
    <cfRule type="expression" dxfId="10707" priority="3465">
      <formula>IF(W125="Validar","Rojo","Verde")</formula>
    </cfRule>
  </conditionalFormatting>
  <conditionalFormatting sqref="W126:W132">
    <cfRule type="colorScale" priority="3542">
      <colorScale>
        <cfvo type="min"/>
        <cfvo type="max"/>
        <color theme="0"/>
        <color theme="0"/>
      </colorScale>
    </cfRule>
    <cfRule type="expression" dxfId="10706" priority="3544">
      <formula>V126&lt;0</formula>
    </cfRule>
  </conditionalFormatting>
  <conditionalFormatting sqref="W126:W134">
    <cfRule type="expression" priority="3543">
      <formula>$F$19</formula>
    </cfRule>
  </conditionalFormatting>
  <conditionalFormatting sqref="W133:W134">
    <cfRule type="colorScale" priority="3545">
      <colorScale>
        <cfvo type="min"/>
        <cfvo type="max"/>
        <color theme="0"/>
        <color theme="0"/>
      </colorScale>
    </cfRule>
    <cfRule type="expression" dxfId="10705" priority="3546">
      <formula>V133&lt;0</formula>
    </cfRule>
  </conditionalFormatting>
  <conditionalFormatting sqref="W135">
    <cfRule type="colorScale" priority="3536">
      <colorScale>
        <cfvo type="min"/>
        <cfvo type="max"/>
        <color theme="0"/>
        <color theme="0"/>
      </colorScale>
    </cfRule>
    <cfRule type="expression" priority="3537">
      <formula>$F$23</formula>
    </cfRule>
    <cfRule type="expression" dxfId="10704" priority="3538">
      <formula>V135&lt;0</formula>
    </cfRule>
  </conditionalFormatting>
  <conditionalFormatting sqref="W110:W111">
    <cfRule type="expression" dxfId="10703" priority="3455">
      <formula>IF(W110="Validar","Rojo","Verde")</formula>
    </cfRule>
  </conditionalFormatting>
  <conditionalFormatting sqref="W117:W123">
    <cfRule type="expression" dxfId="10702" priority="3463">
      <formula>IF(W117="Validar","Rojo","Verde")</formula>
    </cfRule>
  </conditionalFormatting>
  <conditionalFormatting sqref="W82 W92 W103 W107">
    <cfRule type="expression" priority="3464">
      <formula>$F$23</formula>
    </cfRule>
  </conditionalFormatting>
  <conditionalFormatting sqref="W6">
    <cfRule type="colorScale" priority="3453">
      <colorScale>
        <cfvo type="min"/>
        <cfvo type="max"/>
        <color theme="0"/>
        <color theme="0"/>
      </colorScale>
    </cfRule>
    <cfRule type="expression" dxfId="10701" priority="3454">
      <formula>V6&lt;0</formula>
    </cfRule>
  </conditionalFormatting>
  <conditionalFormatting sqref="W6">
    <cfRule type="expression" dxfId="10700" priority="3451">
      <formula>IF(W6="Validar","Rojo","Verde")</formula>
    </cfRule>
    <cfRule type="expression" priority="3452">
      <formula>#REF!</formula>
    </cfRule>
  </conditionalFormatting>
  <conditionalFormatting sqref="W7:W8">
    <cfRule type="colorScale" priority="3449">
      <colorScale>
        <cfvo type="min"/>
        <cfvo type="max"/>
        <color theme="0"/>
        <color theme="0"/>
      </colorScale>
    </cfRule>
    <cfRule type="expression" dxfId="10699" priority="3450">
      <formula>V7&lt;0</formula>
    </cfRule>
  </conditionalFormatting>
  <conditionalFormatting sqref="W7:W8">
    <cfRule type="expression" dxfId="10698" priority="3447">
      <formula>IF(W7="Validar","Rojo","Verde")</formula>
    </cfRule>
    <cfRule type="expression" priority="3448">
      <formula>#REF!</formula>
    </cfRule>
  </conditionalFormatting>
  <conditionalFormatting sqref="Z9">
    <cfRule type="colorScale" priority="3414">
      <colorScale>
        <cfvo type="min"/>
        <cfvo type="max"/>
        <color theme="0"/>
        <color theme="0"/>
      </colorScale>
    </cfRule>
    <cfRule type="expression" dxfId="10697" priority="3415">
      <formula>Y9&lt;0</formula>
    </cfRule>
  </conditionalFormatting>
  <conditionalFormatting sqref="Z9:Z20">
    <cfRule type="expression" dxfId="10696" priority="3385">
      <formula>IF(Z9="Validar","Rojo","Verde")</formula>
    </cfRule>
    <cfRule type="expression" priority="3387">
      <formula>#REF!</formula>
    </cfRule>
  </conditionalFormatting>
  <conditionalFormatting sqref="Z10">
    <cfRule type="colorScale" priority="3391">
      <colorScale>
        <cfvo type="min"/>
        <cfvo type="max"/>
        <color theme="0"/>
        <color theme="0"/>
      </colorScale>
    </cfRule>
    <cfRule type="expression" dxfId="10695" priority="3392">
      <formula>Y10&lt;0</formula>
    </cfRule>
  </conditionalFormatting>
  <conditionalFormatting sqref="Z11:Z14">
    <cfRule type="colorScale" priority="3412">
      <colorScale>
        <cfvo type="min"/>
        <cfvo type="max"/>
        <color theme="0"/>
        <color theme="0"/>
      </colorScale>
    </cfRule>
    <cfRule type="expression" dxfId="10694" priority="3413">
      <formula>Y11&lt;0</formula>
    </cfRule>
  </conditionalFormatting>
  <conditionalFormatting sqref="Z15">
    <cfRule type="colorScale" priority="3389">
      <colorScale>
        <cfvo type="min"/>
        <cfvo type="max"/>
        <color theme="0"/>
        <color theme="0"/>
      </colorScale>
    </cfRule>
    <cfRule type="expression" dxfId="10693" priority="3390">
      <formula>Y15&lt;0</formula>
    </cfRule>
  </conditionalFormatting>
  <conditionalFormatting sqref="Z16:Z17">
    <cfRule type="colorScale" priority="3410">
      <colorScale>
        <cfvo type="min"/>
        <cfvo type="max"/>
        <color theme="0"/>
        <color theme="0"/>
      </colorScale>
    </cfRule>
    <cfRule type="expression" dxfId="10692" priority="3411">
      <formula>Y16&lt;0</formula>
    </cfRule>
  </conditionalFormatting>
  <conditionalFormatting sqref="Z18">
    <cfRule type="colorScale" priority="3386">
      <colorScale>
        <cfvo type="min"/>
        <cfvo type="max"/>
        <color theme="0"/>
        <color theme="0"/>
      </colorScale>
    </cfRule>
    <cfRule type="expression" dxfId="10691" priority="3388">
      <formula>Y18&lt;0</formula>
    </cfRule>
  </conditionalFormatting>
  <conditionalFormatting sqref="Z19:Z20">
    <cfRule type="colorScale" priority="3408">
      <colorScale>
        <cfvo type="min"/>
        <cfvo type="max"/>
        <color theme="0"/>
        <color theme="0"/>
      </colorScale>
    </cfRule>
    <cfRule type="expression" dxfId="10690" priority="3409">
      <formula>Y19&lt;0</formula>
    </cfRule>
  </conditionalFormatting>
  <conditionalFormatting sqref="Z23">
    <cfRule type="colorScale" priority="3383">
      <colorScale>
        <cfvo type="min"/>
        <cfvo type="max"/>
        <color theme="0"/>
        <color theme="0"/>
      </colorScale>
    </cfRule>
    <cfRule type="expression" dxfId="10689" priority="3384">
      <formula>Y23&lt;0</formula>
    </cfRule>
  </conditionalFormatting>
  <conditionalFormatting sqref="Z23:Z31">
    <cfRule type="expression" dxfId="10688" priority="3377">
      <formula>IF(Z23="Validar","Rojo","Verde")</formula>
    </cfRule>
    <cfRule type="expression" priority="3379">
      <formula>#REF!</formula>
    </cfRule>
  </conditionalFormatting>
  <conditionalFormatting sqref="Z24">
    <cfRule type="colorScale" priority="3406">
      <colorScale>
        <cfvo type="min"/>
        <cfvo type="max"/>
        <color theme="0"/>
        <color theme="0"/>
      </colorScale>
    </cfRule>
    <cfRule type="expression" dxfId="10687" priority="3407">
      <formula>Y24&lt;0</formula>
    </cfRule>
  </conditionalFormatting>
  <conditionalFormatting sqref="Z25">
    <cfRule type="colorScale" priority="3404">
      <colorScale>
        <cfvo type="min"/>
        <cfvo type="max"/>
        <color theme="0"/>
        <color theme="0"/>
      </colorScale>
    </cfRule>
    <cfRule type="expression" dxfId="10686" priority="3405">
      <formula>Y25&lt;0</formula>
    </cfRule>
  </conditionalFormatting>
  <conditionalFormatting sqref="Z26">
    <cfRule type="colorScale" priority="3381">
      <colorScale>
        <cfvo type="min"/>
        <cfvo type="max"/>
        <color theme="0"/>
        <color theme="0"/>
      </colorScale>
    </cfRule>
    <cfRule type="expression" dxfId="10685" priority="3382">
      <formula>Y26&lt;0</formula>
    </cfRule>
  </conditionalFormatting>
  <conditionalFormatting sqref="Z27">
    <cfRule type="colorScale" priority="3402">
      <colorScale>
        <cfvo type="min"/>
        <cfvo type="max"/>
        <color theme="0"/>
        <color theme="0"/>
      </colorScale>
    </cfRule>
    <cfRule type="expression" dxfId="10684" priority="3403">
      <formula>Y27&lt;0</formula>
    </cfRule>
  </conditionalFormatting>
  <conditionalFormatting sqref="Z28">
    <cfRule type="colorScale" priority="3400">
      <colorScale>
        <cfvo type="min"/>
        <cfvo type="max"/>
        <color theme="0"/>
        <color theme="0"/>
      </colorScale>
    </cfRule>
    <cfRule type="expression" dxfId="10683" priority="3401">
      <formula>Y28&lt;0</formula>
    </cfRule>
  </conditionalFormatting>
  <conditionalFormatting sqref="Z29">
    <cfRule type="colorScale" priority="3378">
      <colorScale>
        <cfvo type="min"/>
        <cfvo type="max"/>
        <color theme="0"/>
        <color theme="0"/>
      </colorScale>
    </cfRule>
    <cfRule type="expression" dxfId="10682" priority="3380">
      <formula>Y29&lt;0</formula>
    </cfRule>
  </conditionalFormatting>
  <conditionalFormatting sqref="Z30">
    <cfRule type="colorScale" priority="3398">
      <colorScale>
        <cfvo type="min"/>
        <cfvo type="max"/>
        <color theme="0"/>
        <color theme="0"/>
      </colorScale>
    </cfRule>
    <cfRule type="expression" dxfId="10681" priority="3399">
      <formula>Y30&lt;0</formula>
    </cfRule>
  </conditionalFormatting>
  <conditionalFormatting sqref="Z31">
    <cfRule type="colorScale" priority="3396">
      <colorScale>
        <cfvo type="min"/>
        <cfvo type="max"/>
        <color theme="0"/>
        <color theme="0"/>
      </colorScale>
    </cfRule>
    <cfRule type="expression" dxfId="10680" priority="3397">
      <formula>Y31&lt;0</formula>
    </cfRule>
  </conditionalFormatting>
  <conditionalFormatting sqref="Z39">
    <cfRule type="colorScale" priority="3374">
      <colorScale>
        <cfvo type="min"/>
        <cfvo type="max"/>
        <color theme="0"/>
        <color theme="0"/>
      </colorScale>
    </cfRule>
    <cfRule type="expression" priority="3375">
      <formula>#REF!</formula>
    </cfRule>
    <cfRule type="expression" dxfId="10679" priority="3376">
      <formula>Y39&lt;0</formula>
    </cfRule>
  </conditionalFormatting>
  <conditionalFormatting sqref="Z39:Z107">
    <cfRule type="expression" dxfId="10678" priority="3312">
      <formula>IF(Z39="Validar","Rojo","Verde")</formula>
    </cfRule>
  </conditionalFormatting>
  <conditionalFormatting sqref="Z40:Z67">
    <cfRule type="colorScale" priority="3393">
      <colorScale>
        <cfvo type="min"/>
        <cfvo type="max"/>
        <color theme="0"/>
        <color theme="0"/>
      </colorScale>
    </cfRule>
    <cfRule type="expression" priority="3394">
      <formula>$F$19</formula>
    </cfRule>
    <cfRule type="expression" dxfId="10677" priority="3395">
      <formula>Y40&lt;0</formula>
    </cfRule>
  </conditionalFormatting>
  <conditionalFormatting sqref="Z68">
    <cfRule type="colorScale" priority="3371">
      <colorScale>
        <cfvo type="min"/>
        <cfvo type="max"/>
        <color theme="0"/>
        <color theme="0"/>
      </colorScale>
    </cfRule>
    <cfRule type="expression" priority="3372">
      <formula>#REF!</formula>
    </cfRule>
    <cfRule type="expression" dxfId="10676" priority="3373">
      <formula>Y68&lt;0</formula>
    </cfRule>
  </conditionalFormatting>
  <conditionalFormatting sqref="Z69:Z81">
    <cfRule type="colorScale" priority="3418">
      <colorScale>
        <cfvo type="min"/>
        <cfvo type="max"/>
        <color theme="0"/>
        <color theme="0"/>
      </colorScale>
    </cfRule>
    <cfRule type="expression" priority="3419">
      <formula>$F$19</formula>
    </cfRule>
    <cfRule type="expression" dxfId="10675" priority="3420">
      <formula>Y69&lt;0</formula>
    </cfRule>
  </conditionalFormatting>
  <conditionalFormatting sqref="Z82 Z92 Z103 Z107">
    <cfRule type="expression" dxfId="10674" priority="3417">
      <formula>Y82&lt;0</formula>
    </cfRule>
  </conditionalFormatting>
  <conditionalFormatting sqref="Z83">
    <cfRule type="colorScale" priority="3313">
      <colorScale>
        <cfvo type="min"/>
        <cfvo type="max"/>
        <color theme="0"/>
        <color theme="0"/>
      </colorScale>
    </cfRule>
    <cfRule type="expression" priority="3314">
      <formula>#REF!</formula>
    </cfRule>
    <cfRule type="expression" dxfId="10673" priority="3315">
      <formula>Y83&lt;0</formula>
    </cfRule>
  </conditionalFormatting>
  <conditionalFormatting sqref="Z84:Z91">
    <cfRule type="colorScale" priority="3421">
      <colorScale>
        <cfvo type="min"/>
        <cfvo type="max"/>
        <color theme="0"/>
        <color theme="0"/>
      </colorScale>
    </cfRule>
    <cfRule type="expression" priority="3422">
      <formula>$F$19</formula>
    </cfRule>
    <cfRule type="expression" dxfId="10672" priority="3423">
      <formula>Y84&lt;0</formula>
    </cfRule>
  </conditionalFormatting>
  <conditionalFormatting sqref="Z92 Z82 Z103 Z107">
    <cfRule type="colorScale" priority="3416">
      <colorScale>
        <cfvo type="min"/>
        <cfvo type="max"/>
        <color theme="0"/>
        <color theme="0"/>
      </colorScale>
    </cfRule>
  </conditionalFormatting>
  <conditionalFormatting sqref="Z93">
    <cfRule type="colorScale" priority="3368">
      <colorScale>
        <cfvo type="min"/>
        <cfvo type="max"/>
        <color theme="0"/>
        <color theme="0"/>
      </colorScale>
    </cfRule>
    <cfRule type="expression" priority="3369">
      <formula>#REF!</formula>
    </cfRule>
    <cfRule type="expression" dxfId="10671" priority="3370">
      <formula>Y93&lt;0</formula>
    </cfRule>
  </conditionalFormatting>
  <conditionalFormatting sqref="Z94:Z102">
    <cfRule type="colorScale" priority="3424">
      <colorScale>
        <cfvo type="min"/>
        <cfvo type="max"/>
        <color theme="0"/>
        <color theme="0"/>
      </colorScale>
    </cfRule>
    <cfRule type="expression" priority="3425">
      <formula>$F$19</formula>
    </cfRule>
    <cfRule type="expression" dxfId="10670" priority="3426">
      <formula>Y94&lt;0</formula>
    </cfRule>
  </conditionalFormatting>
  <conditionalFormatting sqref="Z104">
    <cfRule type="colorScale" priority="3365">
      <colorScale>
        <cfvo type="min"/>
        <cfvo type="max"/>
        <color theme="0"/>
        <color theme="0"/>
      </colorScale>
    </cfRule>
    <cfRule type="expression" priority="3366">
      <formula>#REF!</formula>
    </cfRule>
    <cfRule type="expression" dxfId="10669" priority="3367">
      <formula>Y104&lt;0</formula>
    </cfRule>
  </conditionalFormatting>
  <conditionalFormatting sqref="Z105:Z106">
    <cfRule type="colorScale" priority="3427">
      <colorScale>
        <cfvo type="min"/>
        <cfvo type="max"/>
        <color theme="0"/>
        <color theme="0"/>
      </colorScale>
    </cfRule>
    <cfRule type="expression" priority="3428">
      <formula>$F$19</formula>
    </cfRule>
    <cfRule type="expression" dxfId="10668" priority="3429">
      <formula>Y105&lt;0</formula>
    </cfRule>
  </conditionalFormatting>
  <conditionalFormatting sqref="Z110">
    <cfRule type="colorScale" priority="3430">
      <colorScale>
        <cfvo type="min"/>
        <cfvo type="max"/>
        <color theme="0"/>
        <color theme="0"/>
      </colorScale>
    </cfRule>
    <cfRule type="expression" dxfId="10667" priority="3431">
      <formula>Y110&lt;0</formula>
    </cfRule>
  </conditionalFormatting>
  <conditionalFormatting sqref="Z110:Z111">
    <cfRule type="expression" priority="3310">
      <formula>$F$19</formula>
    </cfRule>
  </conditionalFormatting>
  <conditionalFormatting sqref="Z111">
    <cfRule type="colorScale" priority="3309">
      <colorScale>
        <cfvo type="min"/>
        <cfvo type="max"/>
        <color theme="0"/>
        <color theme="0"/>
      </colorScale>
    </cfRule>
    <cfRule type="expression" dxfId="10666" priority="3311">
      <formula>Y111&lt;0</formula>
    </cfRule>
  </conditionalFormatting>
  <conditionalFormatting sqref="Z117:Z123">
    <cfRule type="colorScale" priority="3435">
      <colorScale>
        <cfvo type="min"/>
        <cfvo type="max"/>
        <color theme="0"/>
        <color theme="0"/>
      </colorScale>
    </cfRule>
    <cfRule type="expression" priority="3436">
      <formula>$F$19</formula>
    </cfRule>
    <cfRule type="expression" dxfId="10665" priority="3437">
      <formula>Y117&lt;0</formula>
    </cfRule>
  </conditionalFormatting>
  <conditionalFormatting sqref="Z125">
    <cfRule type="colorScale" priority="3362">
      <colorScale>
        <cfvo type="min"/>
        <cfvo type="max"/>
        <color theme="0"/>
        <color theme="0"/>
      </colorScale>
    </cfRule>
    <cfRule type="expression" priority="3363">
      <formula>#REF!</formula>
    </cfRule>
    <cfRule type="expression" dxfId="10664" priority="3364">
      <formula>Y125&lt;0</formula>
    </cfRule>
  </conditionalFormatting>
  <conditionalFormatting sqref="Z125:Z135">
    <cfRule type="expression" dxfId="10663" priority="3361">
      <formula>IF(Z125="Validar","Rojo","Verde")</formula>
    </cfRule>
  </conditionalFormatting>
  <conditionalFormatting sqref="Z126:Z132">
    <cfRule type="colorScale" priority="3438">
      <colorScale>
        <cfvo type="min"/>
        <cfvo type="max"/>
        <color theme="0"/>
        <color theme="0"/>
      </colorScale>
    </cfRule>
    <cfRule type="expression" dxfId="10662" priority="3440">
      <formula>Y126&lt;0</formula>
    </cfRule>
  </conditionalFormatting>
  <conditionalFormatting sqref="Z126:Z134">
    <cfRule type="expression" priority="3439">
      <formula>$F$19</formula>
    </cfRule>
  </conditionalFormatting>
  <conditionalFormatting sqref="Z133:Z134">
    <cfRule type="colorScale" priority="3441">
      <colorScale>
        <cfvo type="min"/>
        <cfvo type="max"/>
        <color theme="0"/>
        <color theme="0"/>
      </colorScale>
    </cfRule>
    <cfRule type="expression" dxfId="10661" priority="3442">
      <formula>Y133&lt;0</formula>
    </cfRule>
  </conditionalFormatting>
  <conditionalFormatting sqref="Z135">
    <cfRule type="colorScale" priority="3432">
      <colorScale>
        <cfvo type="min"/>
        <cfvo type="max"/>
        <color theme="0"/>
        <color theme="0"/>
      </colorScale>
    </cfRule>
    <cfRule type="expression" priority="3433">
      <formula>$F$23</formula>
    </cfRule>
    <cfRule type="expression" dxfId="10660" priority="3434">
      <formula>Y135&lt;0</formula>
    </cfRule>
  </conditionalFormatting>
  <conditionalFormatting sqref="Z110:AA111">
    <cfRule type="expression" dxfId="10659" priority="3305">
      <formula>IF(Z110="Validar","Rojo","Verde")</formula>
    </cfRule>
  </conditionalFormatting>
  <conditionalFormatting sqref="Z117:AA123">
    <cfRule type="expression" dxfId="10658" priority="3318">
      <formula>IF(Z117="Validar","Rojo","Verde")</formula>
    </cfRule>
  </conditionalFormatting>
  <conditionalFormatting sqref="AA40:AA66">
    <cfRule type="colorScale" priority="3353">
      <colorScale>
        <cfvo type="min"/>
        <cfvo type="max"/>
        <color theme="0"/>
        <color theme="0"/>
      </colorScale>
    </cfRule>
    <cfRule type="expression" priority="3354">
      <formula>#REF!</formula>
    </cfRule>
    <cfRule type="expression" dxfId="10657" priority="3355">
      <formula>Z40&lt;0</formula>
    </cfRule>
  </conditionalFormatting>
  <conditionalFormatting sqref="AA40:AA67">
    <cfRule type="expression" dxfId="10656" priority="3352">
      <formula>IF(AA40="Validar","Rojo","Verde")</formula>
    </cfRule>
  </conditionalFormatting>
  <conditionalFormatting sqref="AA67 Z82:AA82 Z92:AA92 Z103:AA103 Z107:AA107">
    <cfRule type="expression" priority="3357">
      <formula>$F$23</formula>
    </cfRule>
  </conditionalFormatting>
  <conditionalFormatting sqref="AA67 AA82 AA92 AA103 AA107">
    <cfRule type="expression" dxfId="10655" priority="3358">
      <formula>Z67&lt;0</formula>
    </cfRule>
  </conditionalFormatting>
  <conditionalFormatting sqref="AA69">
    <cfRule type="colorScale" priority="3350">
      <colorScale>
        <cfvo type="min"/>
        <cfvo type="max"/>
        <color theme="0"/>
        <color theme="0"/>
      </colorScale>
    </cfRule>
    <cfRule type="expression" dxfId="10654" priority="3351">
      <formula>Z69&lt;0</formula>
    </cfRule>
  </conditionalFormatting>
  <conditionalFormatting sqref="AA69:AA81">
    <cfRule type="expression" priority="3348">
      <formula>#REF!</formula>
    </cfRule>
  </conditionalFormatting>
  <conditionalFormatting sqref="AA70:AA78">
    <cfRule type="colorScale" priority="3347">
      <colorScale>
        <cfvo type="min"/>
        <cfvo type="max"/>
        <color theme="0"/>
        <color theme="0"/>
      </colorScale>
    </cfRule>
    <cfRule type="expression" dxfId="10653" priority="3349">
      <formula>Z70&lt;0</formula>
    </cfRule>
  </conditionalFormatting>
  <conditionalFormatting sqref="AA79:AA81">
    <cfRule type="colorScale" priority="3359">
      <colorScale>
        <cfvo type="min"/>
        <cfvo type="max"/>
        <color theme="0"/>
        <color theme="0"/>
      </colorScale>
    </cfRule>
    <cfRule type="expression" dxfId="10652" priority="3360">
      <formula>Z79&lt;0</formula>
    </cfRule>
  </conditionalFormatting>
  <conditionalFormatting sqref="AA82 AA67 AA92 AA103 AA107">
    <cfRule type="colorScale" priority="3356">
      <colorScale>
        <cfvo type="min"/>
        <cfvo type="max"/>
        <color theme="0"/>
        <color theme="0"/>
      </colorScale>
    </cfRule>
  </conditionalFormatting>
  <conditionalFormatting sqref="AA84">
    <cfRule type="colorScale" priority="3344">
      <colorScale>
        <cfvo type="min"/>
        <cfvo type="max"/>
        <color theme="0"/>
        <color theme="0"/>
      </colorScale>
    </cfRule>
    <cfRule type="expression" dxfId="10651" priority="3345">
      <formula>Z84&lt;0</formula>
    </cfRule>
  </conditionalFormatting>
  <conditionalFormatting sqref="AA84:AA91">
    <cfRule type="expression" priority="3342">
      <formula>#REF!</formula>
    </cfRule>
  </conditionalFormatting>
  <conditionalFormatting sqref="AA84:AA92">
    <cfRule type="expression" dxfId="10650" priority="3340">
      <formula>IF(AA84="Validar","Rojo","Verde")</formula>
    </cfRule>
  </conditionalFormatting>
  <conditionalFormatting sqref="AA85:AA91">
    <cfRule type="colorScale" priority="3341">
      <colorScale>
        <cfvo type="min"/>
        <cfvo type="max"/>
        <color theme="0"/>
        <color theme="0"/>
      </colorScale>
    </cfRule>
    <cfRule type="expression" dxfId="10649" priority="3343">
      <formula>Z85&lt;0</formula>
    </cfRule>
  </conditionalFormatting>
  <conditionalFormatting sqref="AA94">
    <cfRule type="colorScale" priority="3338">
      <colorScale>
        <cfvo type="min"/>
        <cfvo type="max"/>
        <color theme="0"/>
        <color theme="0"/>
      </colorScale>
    </cfRule>
    <cfRule type="expression" dxfId="10648" priority="3339">
      <formula>Z94&lt;0</formula>
    </cfRule>
  </conditionalFormatting>
  <conditionalFormatting sqref="AA94:AA102">
    <cfRule type="expression" priority="3332">
      <formula>#REF!</formula>
    </cfRule>
  </conditionalFormatting>
  <conditionalFormatting sqref="AA94:AA103">
    <cfRule type="expression" dxfId="10647" priority="3330">
      <formula>IF(AA94="Validar","Rojo","Verde")</formula>
    </cfRule>
  </conditionalFormatting>
  <conditionalFormatting sqref="AA95:AA100">
    <cfRule type="colorScale" priority="3336">
      <colorScale>
        <cfvo type="min"/>
        <cfvo type="max"/>
        <color theme="0"/>
        <color theme="0"/>
      </colorScale>
    </cfRule>
    <cfRule type="expression" dxfId="10646" priority="3337">
      <formula>Z95&lt;0</formula>
    </cfRule>
  </conditionalFormatting>
  <conditionalFormatting sqref="AA101">
    <cfRule type="colorScale" priority="3334">
      <colorScale>
        <cfvo type="min"/>
        <cfvo type="max"/>
        <color theme="0"/>
        <color theme="0"/>
      </colorScale>
    </cfRule>
    <cfRule type="expression" dxfId="10645" priority="3335">
      <formula>Z101&lt;0</formula>
    </cfRule>
  </conditionalFormatting>
  <conditionalFormatting sqref="AA102">
    <cfRule type="colorScale" priority="3331">
      <colorScale>
        <cfvo type="min"/>
        <cfvo type="max"/>
        <color theme="0"/>
        <color theme="0"/>
      </colorScale>
    </cfRule>
    <cfRule type="expression" dxfId="10644" priority="3333">
      <formula>Z102&lt;0</formula>
    </cfRule>
  </conditionalFormatting>
  <conditionalFormatting sqref="AA105">
    <cfRule type="colorScale" priority="3328">
      <colorScale>
        <cfvo type="min"/>
        <cfvo type="max"/>
        <color theme="0"/>
        <color theme="0"/>
      </colorScale>
    </cfRule>
    <cfRule type="expression" dxfId="10643" priority="3329">
      <formula>Z105&lt;0</formula>
    </cfRule>
  </conditionalFormatting>
  <conditionalFormatting sqref="AA105:AA106">
    <cfRule type="expression" priority="3326">
      <formula>#REF!</formula>
    </cfRule>
  </conditionalFormatting>
  <conditionalFormatting sqref="AA105:AA107">
    <cfRule type="expression" dxfId="10642" priority="3324">
      <formula>IF(AA105="Validar","Rojo","Verde")</formula>
    </cfRule>
  </conditionalFormatting>
  <conditionalFormatting sqref="AA106">
    <cfRule type="colorScale" priority="3325">
      <colorScale>
        <cfvo type="min"/>
        <cfvo type="max"/>
        <color theme="0"/>
        <color theme="0"/>
      </colorScale>
    </cfRule>
    <cfRule type="expression" dxfId="10641" priority="3327">
      <formula>Z106&lt;0</formula>
    </cfRule>
  </conditionalFormatting>
  <conditionalFormatting sqref="AA110">
    <cfRule type="colorScale" priority="3316">
      <colorScale>
        <cfvo type="min"/>
        <cfvo type="max"/>
        <color theme="0"/>
        <color theme="0"/>
      </colorScale>
    </cfRule>
    <cfRule type="expression" dxfId="10640" priority="3317">
      <formula>Z110&lt;0</formula>
    </cfRule>
  </conditionalFormatting>
  <conditionalFormatting sqref="AA110:AA111">
    <cfRule type="expression" priority="3307">
      <formula>#REF!</formula>
    </cfRule>
  </conditionalFormatting>
  <conditionalFormatting sqref="AA111">
    <cfRule type="colorScale" priority="3306">
      <colorScale>
        <cfvo type="min"/>
        <cfvo type="max"/>
        <color theme="0"/>
        <color theme="0"/>
      </colorScale>
    </cfRule>
    <cfRule type="expression" dxfId="10639" priority="3308">
      <formula>Z111&lt;0</formula>
    </cfRule>
  </conditionalFormatting>
  <conditionalFormatting sqref="AA117">
    <cfRule type="colorScale" priority="3322">
      <colorScale>
        <cfvo type="min"/>
        <cfvo type="max"/>
        <color theme="0"/>
        <color theme="0"/>
      </colorScale>
    </cfRule>
    <cfRule type="expression" dxfId="10638" priority="3323">
      <formula>Z117&lt;0</formula>
    </cfRule>
  </conditionalFormatting>
  <conditionalFormatting sqref="AA117:AA123">
    <cfRule type="expression" priority="3320">
      <formula>#REF!</formula>
    </cfRule>
  </conditionalFormatting>
  <conditionalFormatting sqref="AA118:AA123">
    <cfRule type="colorScale" priority="3319">
      <colorScale>
        <cfvo type="min"/>
        <cfvo type="max"/>
        <color theme="0"/>
        <color theme="0"/>
      </colorScale>
    </cfRule>
    <cfRule type="expression" dxfId="10637" priority="3321">
      <formula>Z118&lt;0</formula>
    </cfRule>
  </conditionalFormatting>
  <conditionalFormatting sqref="AA126:AA135">
    <cfRule type="expression" dxfId="10636" priority="3443">
      <formula>IF(AA126="Validar","Rojo","Verde")</formula>
    </cfRule>
    <cfRule type="colorScale" priority="3444">
      <colorScale>
        <cfvo type="min"/>
        <cfvo type="max"/>
        <color theme="0"/>
        <color theme="0"/>
      </colorScale>
    </cfRule>
    <cfRule type="expression" priority="3445">
      <formula>$F$23</formula>
    </cfRule>
    <cfRule type="expression" dxfId="10635" priority="3446">
      <formula>Z126&lt;0</formula>
    </cfRule>
  </conditionalFormatting>
  <conditionalFormatting sqref="Z6">
    <cfRule type="colorScale" priority="3303">
      <colorScale>
        <cfvo type="min"/>
        <cfvo type="max"/>
        <color theme="0"/>
        <color theme="0"/>
      </colorScale>
    </cfRule>
    <cfRule type="expression" dxfId="10634" priority="3304">
      <formula>Y6&lt;0</formula>
    </cfRule>
  </conditionalFormatting>
  <conditionalFormatting sqref="Z6">
    <cfRule type="expression" dxfId="10633" priority="3301">
      <formula>IF(Z6="Validar","Rojo","Verde")</formula>
    </cfRule>
    <cfRule type="expression" priority="3302">
      <formula>#REF!</formula>
    </cfRule>
  </conditionalFormatting>
  <conditionalFormatting sqref="Z7:Z8">
    <cfRule type="colorScale" priority="3299">
      <colorScale>
        <cfvo type="min"/>
        <cfvo type="max"/>
        <color theme="0"/>
        <color theme="0"/>
      </colorScale>
    </cfRule>
    <cfRule type="expression" dxfId="10632" priority="3300">
      <formula>Y7&lt;0</formula>
    </cfRule>
  </conditionalFormatting>
  <conditionalFormatting sqref="Z7:Z8">
    <cfRule type="expression" dxfId="10631" priority="3297">
      <formula>IF(Z7="Validar","Rojo","Verde")</formula>
    </cfRule>
    <cfRule type="expression" priority="3298">
      <formula>#REF!</formula>
    </cfRule>
  </conditionalFormatting>
  <conditionalFormatting sqref="AD9">
    <cfRule type="colorScale" priority="3264">
      <colorScale>
        <cfvo type="min"/>
        <cfvo type="max"/>
        <color theme="0"/>
        <color theme="0"/>
      </colorScale>
    </cfRule>
    <cfRule type="expression" dxfId="10630" priority="3265">
      <formula>AC9&lt;0</formula>
    </cfRule>
  </conditionalFormatting>
  <conditionalFormatting sqref="AD9:AD20">
    <cfRule type="expression" dxfId="10629" priority="3235">
      <formula>IF(AD9="Validar","Rojo","Verde")</formula>
    </cfRule>
    <cfRule type="expression" priority="3237">
      <formula>#REF!</formula>
    </cfRule>
  </conditionalFormatting>
  <conditionalFormatting sqref="AD10">
    <cfRule type="colorScale" priority="3241">
      <colorScale>
        <cfvo type="min"/>
        <cfvo type="max"/>
        <color theme="0"/>
        <color theme="0"/>
      </colorScale>
    </cfRule>
    <cfRule type="expression" dxfId="10628" priority="3242">
      <formula>AC10&lt;0</formula>
    </cfRule>
  </conditionalFormatting>
  <conditionalFormatting sqref="AD11:AD14">
    <cfRule type="colorScale" priority="3262">
      <colorScale>
        <cfvo type="min"/>
        <cfvo type="max"/>
        <color theme="0"/>
        <color theme="0"/>
      </colorScale>
    </cfRule>
    <cfRule type="expression" dxfId="10627" priority="3263">
      <formula>AC11&lt;0</formula>
    </cfRule>
  </conditionalFormatting>
  <conditionalFormatting sqref="AD15">
    <cfRule type="colorScale" priority="3239">
      <colorScale>
        <cfvo type="min"/>
        <cfvo type="max"/>
        <color theme="0"/>
        <color theme="0"/>
      </colorScale>
    </cfRule>
    <cfRule type="expression" dxfId="10626" priority="3240">
      <formula>AC15&lt;0</formula>
    </cfRule>
  </conditionalFormatting>
  <conditionalFormatting sqref="AD16:AD17">
    <cfRule type="colorScale" priority="3260">
      <colorScale>
        <cfvo type="min"/>
        <cfvo type="max"/>
        <color theme="0"/>
        <color theme="0"/>
      </colorScale>
    </cfRule>
    <cfRule type="expression" dxfId="10625" priority="3261">
      <formula>AC16&lt;0</formula>
    </cfRule>
  </conditionalFormatting>
  <conditionalFormatting sqref="AD18">
    <cfRule type="colorScale" priority="3236">
      <colorScale>
        <cfvo type="min"/>
        <cfvo type="max"/>
        <color theme="0"/>
        <color theme="0"/>
      </colorScale>
    </cfRule>
    <cfRule type="expression" dxfId="10624" priority="3238">
      <formula>AC18&lt;0</formula>
    </cfRule>
  </conditionalFormatting>
  <conditionalFormatting sqref="AD19:AD20">
    <cfRule type="colorScale" priority="3258">
      <colorScale>
        <cfvo type="min"/>
        <cfvo type="max"/>
        <color theme="0"/>
        <color theme="0"/>
      </colorScale>
    </cfRule>
    <cfRule type="expression" dxfId="10623" priority="3259">
      <formula>AC19&lt;0</formula>
    </cfRule>
  </conditionalFormatting>
  <conditionalFormatting sqref="AD23">
    <cfRule type="colorScale" priority="3233">
      <colorScale>
        <cfvo type="min"/>
        <cfvo type="max"/>
        <color theme="0"/>
        <color theme="0"/>
      </colorScale>
    </cfRule>
    <cfRule type="expression" dxfId="10622" priority="3234">
      <formula>AC23&lt;0</formula>
    </cfRule>
  </conditionalFormatting>
  <conditionalFormatting sqref="AD23:AD31">
    <cfRule type="expression" dxfId="10621" priority="3227">
      <formula>IF(AD23="Validar","Rojo","Verde")</formula>
    </cfRule>
    <cfRule type="expression" priority="3229">
      <formula>#REF!</formula>
    </cfRule>
  </conditionalFormatting>
  <conditionalFormatting sqref="AD24">
    <cfRule type="colorScale" priority="3256">
      <colorScale>
        <cfvo type="min"/>
        <cfvo type="max"/>
        <color theme="0"/>
        <color theme="0"/>
      </colorScale>
    </cfRule>
    <cfRule type="expression" dxfId="10620" priority="3257">
      <formula>AC24&lt;0</formula>
    </cfRule>
  </conditionalFormatting>
  <conditionalFormatting sqref="AD25">
    <cfRule type="colorScale" priority="3254">
      <colorScale>
        <cfvo type="min"/>
        <cfvo type="max"/>
        <color theme="0"/>
        <color theme="0"/>
      </colorScale>
    </cfRule>
    <cfRule type="expression" dxfId="10619" priority="3255">
      <formula>AC25&lt;0</formula>
    </cfRule>
  </conditionalFormatting>
  <conditionalFormatting sqref="AD26">
    <cfRule type="colorScale" priority="3231">
      <colorScale>
        <cfvo type="min"/>
        <cfvo type="max"/>
        <color theme="0"/>
        <color theme="0"/>
      </colorScale>
    </cfRule>
    <cfRule type="expression" dxfId="10618" priority="3232">
      <formula>AC26&lt;0</formula>
    </cfRule>
  </conditionalFormatting>
  <conditionalFormatting sqref="AD27">
    <cfRule type="colorScale" priority="3252">
      <colorScale>
        <cfvo type="min"/>
        <cfvo type="max"/>
        <color theme="0"/>
        <color theme="0"/>
      </colorScale>
    </cfRule>
    <cfRule type="expression" dxfId="10617" priority="3253">
      <formula>AC27&lt;0</formula>
    </cfRule>
  </conditionalFormatting>
  <conditionalFormatting sqref="AD28">
    <cfRule type="colorScale" priority="3250">
      <colorScale>
        <cfvo type="min"/>
        <cfvo type="max"/>
        <color theme="0"/>
        <color theme="0"/>
      </colorScale>
    </cfRule>
    <cfRule type="expression" dxfId="10616" priority="3251">
      <formula>AC28&lt;0</formula>
    </cfRule>
  </conditionalFormatting>
  <conditionalFormatting sqref="AD29">
    <cfRule type="colorScale" priority="3228">
      <colorScale>
        <cfvo type="min"/>
        <cfvo type="max"/>
        <color theme="0"/>
        <color theme="0"/>
      </colorScale>
    </cfRule>
    <cfRule type="expression" dxfId="10615" priority="3230">
      <formula>AC29&lt;0</formula>
    </cfRule>
  </conditionalFormatting>
  <conditionalFormatting sqref="AD30">
    <cfRule type="colorScale" priority="3248">
      <colorScale>
        <cfvo type="min"/>
        <cfvo type="max"/>
        <color theme="0"/>
        <color theme="0"/>
      </colorScale>
    </cfRule>
    <cfRule type="expression" dxfId="10614" priority="3249">
      <formula>AC30&lt;0</formula>
    </cfRule>
  </conditionalFormatting>
  <conditionalFormatting sqref="AD31">
    <cfRule type="colorScale" priority="3246">
      <colorScale>
        <cfvo type="min"/>
        <cfvo type="max"/>
        <color theme="0"/>
        <color theme="0"/>
      </colorScale>
    </cfRule>
    <cfRule type="expression" dxfId="10613" priority="3247">
      <formula>AC31&lt;0</formula>
    </cfRule>
  </conditionalFormatting>
  <conditionalFormatting sqref="AD39">
    <cfRule type="colorScale" priority="3224">
      <colorScale>
        <cfvo type="min"/>
        <cfvo type="max"/>
        <color theme="0"/>
        <color theme="0"/>
      </colorScale>
    </cfRule>
    <cfRule type="expression" priority="3225">
      <formula>#REF!</formula>
    </cfRule>
    <cfRule type="expression" dxfId="10612" priority="3226">
      <formula>AC39&lt;0</formula>
    </cfRule>
  </conditionalFormatting>
  <conditionalFormatting sqref="AD39:AD107">
    <cfRule type="expression" dxfId="10611" priority="3162">
      <formula>IF(AD39="Validar","Rojo","Verde")</formula>
    </cfRule>
  </conditionalFormatting>
  <conditionalFormatting sqref="AD40:AD67">
    <cfRule type="colorScale" priority="3243">
      <colorScale>
        <cfvo type="min"/>
        <cfvo type="max"/>
        <color theme="0"/>
        <color theme="0"/>
      </colorScale>
    </cfRule>
    <cfRule type="expression" priority="3244">
      <formula>$F$19</formula>
    </cfRule>
    <cfRule type="expression" dxfId="10610" priority="3245">
      <formula>AC40&lt;0</formula>
    </cfRule>
  </conditionalFormatting>
  <conditionalFormatting sqref="AD68">
    <cfRule type="colorScale" priority="3221">
      <colorScale>
        <cfvo type="min"/>
        <cfvo type="max"/>
        <color theme="0"/>
        <color theme="0"/>
      </colorScale>
    </cfRule>
    <cfRule type="expression" priority="3222">
      <formula>#REF!</formula>
    </cfRule>
    <cfRule type="expression" dxfId="10609" priority="3223">
      <formula>AC68&lt;0</formula>
    </cfRule>
  </conditionalFormatting>
  <conditionalFormatting sqref="AD69:AD81">
    <cfRule type="colorScale" priority="3268">
      <colorScale>
        <cfvo type="min"/>
        <cfvo type="max"/>
        <color theme="0"/>
        <color theme="0"/>
      </colorScale>
    </cfRule>
    <cfRule type="expression" priority="3269">
      <formula>$F$19</formula>
    </cfRule>
    <cfRule type="expression" dxfId="10608" priority="3270">
      <formula>AC69&lt;0</formula>
    </cfRule>
  </conditionalFormatting>
  <conditionalFormatting sqref="AD82 AD92 AD103 AD107">
    <cfRule type="expression" dxfId="10607" priority="3267">
      <formula>AC82&lt;0</formula>
    </cfRule>
  </conditionalFormatting>
  <conditionalFormatting sqref="AD83">
    <cfRule type="colorScale" priority="3163">
      <colorScale>
        <cfvo type="min"/>
        <cfvo type="max"/>
        <color theme="0"/>
        <color theme="0"/>
      </colorScale>
    </cfRule>
    <cfRule type="expression" priority="3164">
      <formula>#REF!</formula>
    </cfRule>
    <cfRule type="expression" dxfId="10606" priority="3165">
      <formula>AC83&lt;0</formula>
    </cfRule>
  </conditionalFormatting>
  <conditionalFormatting sqref="AD84:AD91">
    <cfRule type="colorScale" priority="3271">
      <colorScale>
        <cfvo type="min"/>
        <cfvo type="max"/>
        <color theme="0"/>
        <color theme="0"/>
      </colorScale>
    </cfRule>
    <cfRule type="expression" priority="3272">
      <formula>$F$19</formula>
    </cfRule>
    <cfRule type="expression" dxfId="10605" priority="3273">
      <formula>AC84&lt;0</formula>
    </cfRule>
  </conditionalFormatting>
  <conditionalFormatting sqref="AD92 AD82 AD103 AD107">
    <cfRule type="colorScale" priority="3266">
      <colorScale>
        <cfvo type="min"/>
        <cfvo type="max"/>
        <color theme="0"/>
        <color theme="0"/>
      </colorScale>
    </cfRule>
  </conditionalFormatting>
  <conditionalFormatting sqref="AD93">
    <cfRule type="colorScale" priority="3218">
      <colorScale>
        <cfvo type="min"/>
        <cfvo type="max"/>
        <color theme="0"/>
        <color theme="0"/>
      </colorScale>
    </cfRule>
    <cfRule type="expression" priority="3219">
      <formula>#REF!</formula>
    </cfRule>
    <cfRule type="expression" dxfId="10604" priority="3220">
      <formula>AC93&lt;0</formula>
    </cfRule>
  </conditionalFormatting>
  <conditionalFormatting sqref="AD94:AD102">
    <cfRule type="colorScale" priority="3274">
      <colorScale>
        <cfvo type="min"/>
        <cfvo type="max"/>
        <color theme="0"/>
        <color theme="0"/>
      </colorScale>
    </cfRule>
    <cfRule type="expression" priority="3275">
      <formula>$F$19</formula>
    </cfRule>
    <cfRule type="expression" dxfId="10603" priority="3276">
      <formula>AC94&lt;0</formula>
    </cfRule>
  </conditionalFormatting>
  <conditionalFormatting sqref="AD104">
    <cfRule type="colorScale" priority="3215">
      <colorScale>
        <cfvo type="min"/>
        <cfvo type="max"/>
        <color theme="0"/>
        <color theme="0"/>
      </colorScale>
    </cfRule>
    <cfRule type="expression" priority="3216">
      <formula>#REF!</formula>
    </cfRule>
    <cfRule type="expression" dxfId="10602" priority="3217">
      <formula>AC104&lt;0</formula>
    </cfRule>
  </conditionalFormatting>
  <conditionalFormatting sqref="AD105:AD106">
    <cfRule type="colorScale" priority="3277">
      <colorScale>
        <cfvo type="min"/>
        <cfvo type="max"/>
        <color theme="0"/>
        <color theme="0"/>
      </colorScale>
    </cfRule>
    <cfRule type="expression" priority="3278">
      <formula>$F$19</formula>
    </cfRule>
    <cfRule type="expression" dxfId="10601" priority="3279">
      <formula>AC105&lt;0</formula>
    </cfRule>
  </conditionalFormatting>
  <conditionalFormatting sqref="AD110">
    <cfRule type="colorScale" priority="3280">
      <colorScale>
        <cfvo type="min"/>
        <cfvo type="max"/>
        <color theme="0"/>
        <color theme="0"/>
      </colorScale>
    </cfRule>
    <cfRule type="expression" dxfId="10600" priority="3281">
      <formula>AC110&lt;0</formula>
    </cfRule>
  </conditionalFormatting>
  <conditionalFormatting sqref="AD110:AD111">
    <cfRule type="expression" priority="3160">
      <formula>$F$19</formula>
    </cfRule>
  </conditionalFormatting>
  <conditionalFormatting sqref="AD111">
    <cfRule type="colorScale" priority="3159">
      <colorScale>
        <cfvo type="min"/>
        <cfvo type="max"/>
        <color theme="0"/>
        <color theme="0"/>
      </colorScale>
    </cfRule>
    <cfRule type="expression" dxfId="10599" priority="3161">
      <formula>AC111&lt;0</formula>
    </cfRule>
  </conditionalFormatting>
  <conditionalFormatting sqref="AD117:AD123">
    <cfRule type="colorScale" priority="3285">
      <colorScale>
        <cfvo type="min"/>
        <cfvo type="max"/>
        <color theme="0"/>
        <color theme="0"/>
      </colorScale>
    </cfRule>
    <cfRule type="expression" priority="3286">
      <formula>$F$19</formula>
    </cfRule>
    <cfRule type="expression" dxfId="10598" priority="3287">
      <formula>AC117&lt;0</formula>
    </cfRule>
  </conditionalFormatting>
  <conditionalFormatting sqref="AD125">
    <cfRule type="colorScale" priority="3212">
      <colorScale>
        <cfvo type="min"/>
        <cfvo type="max"/>
        <color theme="0"/>
        <color theme="0"/>
      </colorScale>
    </cfRule>
    <cfRule type="expression" priority="3213">
      <formula>#REF!</formula>
    </cfRule>
    <cfRule type="expression" dxfId="10597" priority="3214">
      <formula>AC125&lt;0</formula>
    </cfRule>
  </conditionalFormatting>
  <conditionalFormatting sqref="AD125:AD135">
    <cfRule type="expression" dxfId="10596" priority="3211">
      <formula>IF(AD125="Validar","Rojo","Verde")</formula>
    </cfRule>
  </conditionalFormatting>
  <conditionalFormatting sqref="AD126:AD132">
    <cfRule type="colorScale" priority="3288">
      <colorScale>
        <cfvo type="min"/>
        <cfvo type="max"/>
        <color theme="0"/>
        <color theme="0"/>
      </colorScale>
    </cfRule>
    <cfRule type="expression" dxfId="10595" priority="3290">
      <formula>AC126&lt;0</formula>
    </cfRule>
  </conditionalFormatting>
  <conditionalFormatting sqref="AD126:AD134">
    <cfRule type="expression" priority="3289">
      <formula>$F$19</formula>
    </cfRule>
  </conditionalFormatting>
  <conditionalFormatting sqref="AD133:AD134">
    <cfRule type="colorScale" priority="3291">
      <colorScale>
        <cfvo type="min"/>
        <cfvo type="max"/>
        <color theme="0"/>
        <color theme="0"/>
      </colorScale>
    </cfRule>
    <cfRule type="expression" dxfId="10594" priority="3292">
      <formula>AC133&lt;0</formula>
    </cfRule>
  </conditionalFormatting>
  <conditionalFormatting sqref="AD135">
    <cfRule type="colorScale" priority="3282">
      <colorScale>
        <cfvo type="min"/>
        <cfvo type="max"/>
        <color theme="0"/>
        <color theme="0"/>
      </colorScale>
    </cfRule>
    <cfRule type="expression" priority="3283">
      <formula>$F$23</formula>
    </cfRule>
    <cfRule type="expression" dxfId="10593" priority="3284">
      <formula>AC135&lt;0</formula>
    </cfRule>
  </conditionalFormatting>
  <conditionalFormatting sqref="AD110:AE111">
    <cfRule type="expression" dxfId="10592" priority="3155">
      <formula>IF(AD110="Validar","Rojo","Verde")</formula>
    </cfRule>
  </conditionalFormatting>
  <conditionalFormatting sqref="AD117:AE123">
    <cfRule type="expression" dxfId="10591" priority="3168">
      <formula>IF(AD117="Validar","Rojo","Verde")</formula>
    </cfRule>
  </conditionalFormatting>
  <conditionalFormatting sqref="AE40:AE66">
    <cfRule type="colorScale" priority="3203">
      <colorScale>
        <cfvo type="min"/>
        <cfvo type="max"/>
        <color theme="0"/>
        <color theme="0"/>
      </colorScale>
    </cfRule>
    <cfRule type="expression" priority="3204">
      <formula>#REF!</formula>
    </cfRule>
    <cfRule type="expression" dxfId="10590" priority="3205">
      <formula>AD40&lt;0</formula>
    </cfRule>
  </conditionalFormatting>
  <conditionalFormatting sqref="AE40:AE67">
    <cfRule type="expression" dxfId="10589" priority="3202">
      <formula>IF(AE40="Validar","Rojo","Verde")</formula>
    </cfRule>
  </conditionalFormatting>
  <conditionalFormatting sqref="AE67 AD82:AE82 AD92:AE92 AD103:AE103 AD107:AE107">
    <cfRule type="expression" priority="3207">
      <formula>$F$23</formula>
    </cfRule>
  </conditionalFormatting>
  <conditionalFormatting sqref="AE67 AE82 AE92 AE103 AE107">
    <cfRule type="expression" dxfId="10588" priority="3208">
      <formula>AD67&lt;0</formula>
    </cfRule>
  </conditionalFormatting>
  <conditionalFormatting sqref="AE69">
    <cfRule type="colorScale" priority="3200">
      <colorScale>
        <cfvo type="min"/>
        <cfvo type="max"/>
        <color theme="0"/>
        <color theme="0"/>
      </colorScale>
    </cfRule>
    <cfRule type="expression" dxfId="10587" priority="3201">
      <formula>AD69&lt;0</formula>
    </cfRule>
  </conditionalFormatting>
  <conditionalFormatting sqref="AE69:AE81">
    <cfRule type="expression" priority="3198">
      <formula>#REF!</formula>
    </cfRule>
  </conditionalFormatting>
  <conditionalFormatting sqref="AE69:AE82">
    <cfRule type="expression" dxfId="10586" priority="3196">
      <formula>IF(AE69="Validar","Rojo","Verde")</formula>
    </cfRule>
  </conditionalFormatting>
  <conditionalFormatting sqref="AE70:AE78">
    <cfRule type="colorScale" priority="3197">
      <colorScale>
        <cfvo type="min"/>
        <cfvo type="max"/>
        <color theme="0"/>
        <color theme="0"/>
      </colorScale>
    </cfRule>
    <cfRule type="expression" dxfId="10585" priority="3199">
      <formula>AD70&lt;0</formula>
    </cfRule>
  </conditionalFormatting>
  <conditionalFormatting sqref="AE79:AE81">
    <cfRule type="colorScale" priority="3209">
      <colorScale>
        <cfvo type="min"/>
        <cfvo type="max"/>
        <color theme="0"/>
        <color theme="0"/>
      </colorScale>
    </cfRule>
    <cfRule type="expression" dxfId="10584" priority="3210">
      <formula>AD79&lt;0</formula>
    </cfRule>
  </conditionalFormatting>
  <conditionalFormatting sqref="AE82 AE67 AE92 AE103 AE107">
    <cfRule type="colorScale" priority="3206">
      <colorScale>
        <cfvo type="min"/>
        <cfvo type="max"/>
        <color theme="0"/>
        <color theme="0"/>
      </colorScale>
    </cfRule>
  </conditionalFormatting>
  <conditionalFormatting sqref="AE84">
    <cfRule type="colorScale" priority="3194">
      <colorScale>
        <cfvo type="min"/>
        <cfvo type="max"/>
        <color theme="0"/>
        <color theme="0"/>
      </colorScale>
    </cfRule>
    <cfRule type="expression" dxfId="10583" priority="3195">
      <formula>AD84&lt;0</formula>
    </cfRule>
  </conditionalFormatting>
  <conditionalFormatting sqref="AE84:AE91">
    <cfRule type="expression" priority="3192">
      <formula>#REF!</formula>
    </cfRule>
  </conditionalFormatting>
  <conditionalFormatting sqref="AE84:AE92">
    <cfRule type="expression" dxfId="10582" priority="3190">
      <formula>IF(AE84="Validar","Rojo","Verde")</formula>
    </cfRule>
  </conditionalFormatting>
  <conditionalFormatting sqref="AE85:AE91">
    <cfRule type="colorScale" priority="3191">
      <colorScale>
        <cfvo type="min"/>
        <cfvo type="max"/>
        <color theme="0"/>
        <color theme="0"/>
      </colorScale>
    </cfRule>
    <cfRule type="expression" dxfId="10581" priority="3193">
      <formula>AD85&lt;0</formula>
    </cfRule>
  </conditionalFormatting>
  <conditionalFormatting sqref="AE94">
    <cfRule type="colorScale" priority="3188">
      <colorScale>
        <cfvo type="min"/>
        <cfvo type="max"/>
        <color theme="0"/>
        <color theme="0"/>
      </colorScale>
    </cfRule>
    <cfRule type="expression" dxfId="10580" priority="3189">
      <formula>AD94&lt;0</formula>
    </cfRule>
  </conditionalFormatting>
  <conditionalFormatting sqref="AE94:AE102">
    <cfRule type="expression" priority="3182">
      <formula>#REF!</formula>
    </cfRule>
  </conditionalFormatting>
  <conditionalFormatting sqref="AE94:AE103">
    <cfRule type="expression" dxfId="10579" priority="3180">
      <formula>IF(AE94="Validar","Rojo","Verde")</formula>
    </cfRule>
  </conditionalFormatting>
  <conditionalFormatting sqref="AE95:AE100">
    <cfRule type="colorScale" priority="3186">
      <colorScale>
        <cfvo type="min"/>
        <cfvo type="max"/>
        <color theme="0"/>
        <color theme="0"/>
      </colorScale>
    </cfRule>
    <cfRule type="expression" dxfId="10578" priority="3187">
      <formula>AD95&lt;0</formula>
    </cfRule>
  </conditionalFormatting>
  <conditionalFormatting sqref="AE101">
    <cfRule type="colorScale" priority="3184">
      <colorScale>
        <cfvo type="min"/>
        <cfvo type="max"/>
        <color theme="0"/>
        <color theme="0"/>
      </colorScale>
    </cfRule>
    <cfRule type="expression" dxfId="10577" priority="3185">
      <formula>AD101&lt;0</formula>
    </cfRule>
  </conditionalFormatting>
  <conditionalFormatting sqref="AE102">
    <cfRule type="colorScale" priority="3181">
      <colorScale>
        <cfvo type="min"/>
        <cfvo type="max"/>
        <color theme="0"/>
        <color theme="0"/>
      </colorScale>
    </cfRule>
    <cfRule type="expression" dxfId="10576" priority="3183">
      <formula>AD102&lt;0</formula>
    </cfRule>
  </conditionalFormatting>
  <conditionalFormatting sqref="AE105">
    <cfRule type="colorScale" priority="3178">
      <colorScale>
        <cfvo type="min"/>
        <cfvo type="max"/>
        <color theme="0"/>
        <color theme="0"/>
      </colorScale>
    </cfRule>
    <cfRule type="expression" dxfId="10575" priority="3179">
      <formula>AD105&lt;0</formula>
    </cfRule>
  </conditionalFormatting>
  <conditionalFormatting sqref="AE105:AE106">
    <cfRule type="expression" priority="3176">
      <formula>#REF!</formula>
    </cfRule>
  </conditionalFormatting>
  <conditionalFormatting sqref="AE105:AE107">
    <cfRule type="expression" dxfId="10574" priority="3174">
      <formula>IF(AE105="Validar","Rojo","Verde")</formula>
    </cfRule>
  </conditionalFormatting>
  <conditionalFormatting sqref="AE106">
    <cfRule type="colorScale" priority="3175">
      <colorScale>
        <cfvo type="min"/>
        <cfvo type="max"/>
        <color theme="0"/>
        <color theme="0"/>
      </colorScale>
    </cfRule>
    <cfRule type="expression" dxfId="10573" priority="3177">
      <formula>AD106&lt;0</formula>
    </cfRule>
  </conditionalFormatting>
  <conditionalFormatting sqref="AE110">
    <cfRule type="colorScale" priority="3166">
      <colorScale>
        <cfvo type="min"/>
        <cfvo type="max"/>
        <color theme="0"/>
        <color theme="0"/>
      </colorScale>
    </cfRule>
    <cfRule type="expression" dxfId="10572" priority="3167">
      <formula>AD110&lt;0</formula>
    </cfRule>
  </conditionalFormatting>
  <conditionalFormatting sqref="AE110:AE111">
    <cfRule type="expression" priority="3157">
      <formula>#REF!</formula>
    </cfRule>
  </conditionalFormatting>
  <conditionalFormatting sqref="AE111">
    <cfRule type="colorScale" priority="3156">
      <colorScale>
        <cfvo type="min"/>
        <cfvo type="max"/>
        <color theme="0"/>
        <color theme="0"/>
      </colorScale>
    </cfRule>
    <cfRule type="expression" dxfId="10571" priority="3158">
      <formula>AD111&lt;0</formula>
    </cfRule>
  </conditionalFormatting>
  <conditionalFormatting sqref="AE117">
    <cfRule type="colorScale" priority="3172">
      <colorScale>
        <cfvo type="min"/>
        <cfvo type="max"/>
        <color theme="0"/>
        <color theme="0"/>
      </colorScale>
    </cfRule>
    <cfRule type="expression" dxfId="10570" priority="3173">
      <formula>AD117&lt;0</formula>
    </cfRule>
  </conditionalFormatting>
  <conditionalFormatting sqref="AE117:AE123">
    <cfRule type="expression" priority="3170">
      <formula>#REF!</formula>
    </cfRule>
  </conditionalFormatting>
  <conditionalFormatting sqref="AE118:AE123">
    <cfRule type="colorScale" priority="3169">
      <colorScale>
        <cfvo type="min"/>
        <cfvo type="max"/>
        <color theme="0"/>
        <color theme="0"/>
      </colorScale>
    </cfRule>
    <cfRule type="expression" dxfId="10569" priority="3171">
      <formula>AD118&lt;0</formula>
    </cfRule>
  </conditionalFormatting>
  <conditionalFormatting sqref="AE126:AE135">
    <cfRule type="expression" dxfId="10568" priority="3293">
      <formula>IF(AE126="Validar","Rojo","Verde")</formula>
    </cfRule>
    <cfRule type="colorScale" priority="3294">
      <colorScale>
        <cfvo type="min"/>
        <cfvo type="max"/>
        <color theme="0"/>
        <color theme="0"/>
      </colorScale>
    </cfRule>
    <cfRule type="expression" priority="3295">
      <formula>$F$23</formula>
    </cfRule>
    <cfRule type="expression" dxfId="10567" priority="3296">
      <formula>AD126&lt;0</formula>
    </cfRule>
  </conditionalFormatting>
  <conditionalFormatting sqref="AD6">
    <cfRule type="colorScale" priority="3153">
      <colorScale>
        <cfvo type="min"/>
        <cfvo type="max"/>
        <color theme="0"/>
        <color theme="0"/>
      </colorScale>
    </cfRule>
    <cfRule type="expression" dxfId="10566" priority="3154">
      <formula>AC6&lt;0</formula>
    </cfRule>
  </conditionalFormatting>
  <conditionalFormatting sqref="AD6">
    <cfRule type="expression" dxfId="10565" priority="3151">
      <formula>IF(AD6="Validar","Rojo","Verde")</formula>
    </cfRule>
    <cfRule type="expression" priority="3152">
      <formula>#REF!</formula>
    </cfRule>
  </conditionalFormatting>
  <conditionalFormatting sqref="AD7:AD8">
    <cfRule type="colorScale" priority="3149">
      <colorScale>
        <cfvo type="min"/>
        <cfvo type="max"/>
        <color theme="0"/>
        <color theme="0"/>
      </colorScale>
    </cfRule>
    <cfRule type="expression" dxfId="10564" priority="3150">
      <formula>AC7&lt;0</formula>
    </cfRule>
  </conditionalFormatting>
  <conditionalFormatting sqref="AD7:AD8">
    <cfRule type="expression" dxfId="10563" priority="3147">
      <formula>IF(AD7="Validar","Rojo","Verde")</formula>
    </cfRule>
    <cfRule type="expression" priority="3148">
      <formula>#REF!</formula>
    </cfRule>
  </conditionalFormatting>
  <conditionalFormatting sqref="AG9">
    <cfRule type="colorScale" priority="3114">
      <colorScale>
        <cfvo type="min"/>
        <cfvo type="max"/>
        <color theme="0"/>
        <color theme="0"/>
      </colorScale>
    </cfRule>
    <cfRule type="expression" dxfId="10562" priority="3115">
      <formula>AF9&lt;0</formula>
    </cfRule>
  </conditionalFormatting>
  <conditionalFormatting sqref="AG9:AG20">
    <cfRule type="expression" dxfId="10561" priority="3085">
      <formula>IF(AG9="Validar","Rojo","Verde")</formula>
    </cfRule>
    <cfRule type="expression" priority="3087">
      <formula>#REF!</formula>
    </cfRule>
  </conditionalFormatting>
  <conditionalFormatting sqref="AG10">
    <cfRule type="colorScale" priority="3091">
      <colorScale>
        <cfvo type="min"/>
        <cfvo type="max"/>
        <color theme="0"/>
        <color theme="0"/>
      </colorScale>
    </cfRule>
    <cfRule type="expression" dxfId="10560" priority="3092">
      <formula>AF10&lt;0</formula>
    </cfRule>
  </conditionalFormatting>
  <conditionalFormatting sqref="AG11:AG14">
    <cfRule type="colorScale" priority="3112">
      <colorScale>
        <cfvo type="min"/>
        <cfvo type="max"/>
        <color theme="0"/>
        <color theme="0"/>
      </colorScale>
    </cfRule>
    <cfRule type="expression" dxfId="10559" priority="3113">
      <formula>AF11&lt;0</formula>
    </cfRule>
  </conditionalFormatting>
  <conditionalFormatting sqref="AG15">
    <cfRule type="colorScale" priority="3089">
      <colorScale>
        <cfvo type="min"/>
        <cfvo type="max"/>
        <color theme="0"/>
        <color theme="0"/>
      </colorScale>
    </cfRule>
    <cfRule type="expression" dxfId="10558" priority="3090">
      <formula>AF15&lt;0</formula>
    </cfRule>
  </conditionalFormatting>
  <conditionalFormatting sqref="AG16:AG17">
    <cfRule type="colorScale" priority="3110">
      <colorScale>
        <cfvo type="min"/>
        <cfvo type="max"/>
        <color theme="0"/>
        <color theme="0"/>
      </colorScale>
    </cfRule>
    <cfRule type="expression" dxfId="10557" priority="3111">
      <formula>AF16&lt;0</formula>
    </cfRule>
  </conditionalFormatting>
  <conditionalFormatting sqref="AG18">
    <cfRule type="colorScale" priority="3086">
      <colorScale>
        <cfvo type="min"/>
        <cfvo type="max"/>
        <color theme="0"/>
        <color theme="0"/>
      </colorScale>
    </cfRule>
    <cfRule type="expression" dxfId="10556" priority="3088">
      <formula>AF18&lt;0</formula>
    </cfRule>
  </conditionalFormatting>
  <conditionalFormatting sqref="AG19:AG20">
    <cfRule type="colorScale" priority="3108">
      <colorScale>
        <cfvo type="min"/>
        <cfvo type="max"/>
        <color theme="0"/>
        <color theme="0"/>
      </colorScale>
    </cfRule>
    <cfRule type="expression" dxfId="10555" priority="3109">
      <formula>AF19&lt;0</formula>
    </cfRule>
  </conditionalFormatting>
  <conditionalFormatting sqref="AG23">
    <cfRule type="colorScale" priority="3083">
      <colorScale>
        <cfvo type="min"/>
        <cfvo type="max"/>
        <color theme="0"/>
        <color theme="0"/>
      </colorScale>
    </cfRule>
    <cfRule type="expression" dxfId="10554" priority="3084">
      <formula>AF23&lt;0</formula>
    </cfRule>
  </conditionalFormatting>
  <conditionalFormatting sqref="AG23:AG31">
    <cfRule type="expression" dxfId="10553" priority="3077">
      <formula>IF(AG23="Validar","Rojo","Verde")</formula>
    </cfRule>
    <cfRule type="expression" priority="3079">
      <formula>#REF!</formula>
    </cfRule>
  </conditionalFormatting>
  <conditionalFormatting sqref="AG24">
    <cfRule type="colorScale" priority="3106">
      <colorScale>
        <cfvo type="min"/>
        <cfvo type="max"/>
        <color theme="0"/>
        <color theme="0"/>
      </colorScale>
    </cfRule>
    <cfRule type="expression" dxfId="10552" priority="3107">
      <formula>AF24&lt;0</formula>
    </cfRule>
  </conditionalFormatting>
  <conditionalFormatting sqref="AG25">
    <cfRule type="colorScale" priority="3104">
      <colorScale>
        <cfvo type="min"/>
        <cfvo type="max"/>
        <color theme="0"/>
        <color theme="0"/>
      </colorScale>
    </cfRule>
    <cfRule type="expression" dxfId="10551" priority="3105">
      <formula>AF25&lt;0</formula>
    </cfRule>
  </conditionalFormatting>
  <conditionalFormatting sqref="AG26">
    <cfRule type="colorScale" priority="3081">
      <colorScale>
        <cfvo type="min"/>
        <cfvo type="max"/>
        <color theme="0"/>
        <color theme="0"/>
      </colorScale>
    </cfRule>
    <cfRule type="expression" dxfId="10550" priority="3082">
      <formula>AF26&lt;0</formula>
    </cfRule>
  </conditionalFormatting>
  <conditionalFormatting sqref="AG27">
    <cfRule type="colorScale" priority="3102">
      <colorScale>
        <cfvo type="min"/>
        <cfvo type="max"/>
        <color theme="0"/>
        <color theme="0"/>
      </colorScale>
    </cfRule>
    <cfRule type="expression" dxfId="10549" priority="3103">
      <formula>AF27&lt;0</formula>
    </cfRule>
  </conditionalFormatting>
  <conditionalFormatting sqref="AG28">
    <cfRule type="colorScale" priority="3100">
      <colorScale>
        <cfvo type="min"/>
        <cfvo type="max"/>
        <color theme="0"/>
        <color theme="0"/>
      </colorScale>
    </cfRule>
    <cfRule type="expression" dxfId="10548" priority="3101">
      <formula>AF28&lt;0</formula>
    </cfRule>
  </conditionalFormatting>
  <conditionalFormatting sqref="AG29">
    <cfRule type="colorScale" priority="3078">
      <colorScale>
        <cfvo type="min"/>
        <cfvo type="max"/>
        <color theme="0"/>
        <color theme="0"/>
      </colorScale>
    </cfRule>
    <cfRule type="expression" dxfId="10547" priority="3080">
      <formula>AF29&lt;0</formula>
    </cfRule>
  </conditionalFormatting>
  <conditionalFormatting sqref="AG30">
    <cfRule type="colorScale" priority="3098">
      <colorScale>
        <cfvo type="min"/>
        <cfvo type="max"/>
        <color theme="0"/>
        <color theme="0"/>
      </colorScale>
    </cfRule>
    <cfRule type="expression" dxfId="10546" priority="3099">
      <formula>AF30&lt;0</formula>
    </cfRule>
  </conditionalFormatting>
  <conditionalFormatting sqref="AG31">
    <cfRule type="colorScale" priority="3096">
      <colorScale>
        <cfvo type="min"/>
        <cfvo type="max"/>
        <color theme="0"/>
        <color theme="0"/>
      </colorScale>
    </cfRule>
    <cfRule type="expression" dxfId="10545" priority="3097">
      <formula>AF31&lt;0</formula>
    </cfRule>
  </conditionalFormatting>
  <conditionalFormatting sqref="AG39">
    <cfRule type="colorScale" priority="3074">
      <colorScale>
        <cfvo type="min"/>
        <cfvo type="max"/>
        <color theme="0"/>
        <color theme="0"/>
      </colorScale>
    </cfRule>
    <cfRule type="expression" priority="3075">
      <formula>#REF!</formula>
    </cfRule>
    <cfRule type="expression" dxfId="10544" priority="3076">
      <formula>AF39&lt;0</formula>
    </cfRule>
  </conditionalFormatting>
  <conditionalFormatting sqref="AG39:AG107">
    <cfRule type="expression" dxfId="10543" priority="3012">
      <formula>IF(AG39="Validar","Rojo","Verde")</formula>
    </cfRule>
  </conditionalFormatting>
  <conditionalFormatting sqref="AG40:AG67">
    <cfRule type="colorScale" priority="3093">
      <colorScale>
        <cfvo type="min"/>
        <cfvo type="max"/>
        <color theme="0"/>
        <color theme="0"/>
      </colorScale>
    </cfRule>
    <cfRule type="expression" priority="3094">
      <formula>$F$19</formula>
    </cfRule>
    <cfRule type="expression" dxfId="10542" priority="3095">
      <formula>AF40&lt;0</formula>
    </cfRule>
  </conditionalFormatting>
  <conditionalFormatting sqref="AG68">
    <cfRule type="colorScale" priority="3071">
      <colorScale>
        <cfvo type="min"/>
        <cfvo type="max"/>
        <color theme="0"/>
        <color theme="0"/>
      </colorScale>
    </cfRule>
    <cfRule type="expression" priority="3072">
      <formula>#REF!</formula>
    </cfRule>
    <cfRule type="expression" dxfId="10541" priority="3073">
      <formula>AF68&lt;0</formula>
    </cfRule>
  </conditionalFormatting>
  <conditionalFormatting sqref="AG69:AG81">
    <cfRule type="colorScale" priority="3118">
      <colorScale>
        <cfvo type="min"/>
        <cfvo type="max"/>
        <color theme="0"/>
        <color theme="0"/>
      </colorScale>
    </cfRule>
    <cfRule type="expression" priority="3119">
      <formula>$F$19</formula>
    </cfRule>
    <cfRule type="expression" dxfId="10540" priority="3120">
      <formula>AF69&lt;0</formula>
    </cfRule>
  </conditionalFormatting>
  <conditionalFormatting sqref="AG82 AG92 AG103 AG107">
    <cfRule type="expression" dxfId="10539" priority="3117">
      <formula>AF82&lt;0</formula>
    </cfRule>
  </conditionalFormatting>
  <conditionalFormatting sqref="AG83">
    <cfRule type="colorScale" priority="3013">
      <colorScale>
        <cfvo type="min"/>
        <cfvo type="max"/>
        <color theme="0"/>
        <color theme="0"/>
      </colorScale>
    </cfRule>
    <cfRule type="expression" priority="3014">
      <formula>#REF!</formula>
    </cfRule>
    <cfRule type="expression" dxfId="10538" priority="3015">
      <formula>AF83&lt;0</formula>
    </cfRule>
  </conditionalFormatting>
  <conditionalFormatting sqref="AG84:AG91">
    <cfRule type="colorScale" priority="3121">
      <colorScale>
        <cfvo type="min"/>
        <cfvo type="max"/>
        <color theme="0"/>
        <color theme="0"/>
      </colorScale>
    </cfRule>
    <cfRule type="expression" priority="3122">
      <formula>$F$19</formula>
    </cfRule>
    <cfRule type="expression" dxfId="10537" priority="3123">
      <formula>AF84&lt;0</formula>
    </cfRule>
  </conditionalFormatting>
  <conditionalFormatting sqref="AG92 AG82 AG103 AG107">
    <cfRule type="colorScale" priority="3116">
      <colorScale>
        <cfvo type="min"/>
        <cfvo type="max"/>
        <color theme="0"/>
        <color theme="0"/>
      </colorScale>
    </cfRule>
  </conditionalFormatting>
  <conditionalFormatting sqref="AG93">
    <cfRule type="colorScale" priority="3068">
      <colorScale>
        <cfvo type="min"/>
        <cfvo type="max"/>
        <color theme="0"/>
        <color theme="0"/>
      </colorScale>
    </cfRule>
    <cfRule type="expression" priority="3069">
      <formula>#REF!</formula>
    </cfRule>
    <cfRule type="expression" dxfId="10536" priority="3070">
      <formula>AF93&lt;0</formula>
    </cfRule>
  </conditionalFormatting>
  <conditionalFormatting sqref="AG94:AG102">
    <cfRule type="colorScale" priority="3124">
      <colorScale>
        <cfvo type="min"/>
        <cfvo type="max"/>
        <color theme="0"/>
        <color theme="0"/>
      </colorScale>
    </cfRule>
    <cfRule type="expression" priority="3125">
      <formula>$F$19</formula>
    </cfRule>
    <cfRule type="expression" dxfId="10535" priority="3126">
      <formula>AF94&lt;0</formula>
    </cfRule>
  </conditionalFormatting>
  <conditionalFormatting sqref="AG104">
    <cfRule type="colorScale" priority="3065">
      <colorScale>
        <cfvo type="min"/>
        <cfvo type="max"/>
        <color theme="0"/>
        <color theme="0"/>
      </colorScale>
    </cfRule>
    <cfRule type="expression" priority="3066">
      <formula>#REF!</formula>
    </cfRule>
    <cfRule type="expression" dxfId="10534" priority="3067">
      <formula>AF104&lt;0</formula>
    </cfRule>
  </conditionalFormatting>
  <conditionalFormatting sqref="AG105:AG106">
    <cfRule type="colorScale" priority="3127">
      <colorScale>
        <cfvo type="min"/>
        <cfvo type="max"/>
        <color theme="0"/>
        <color theme="0"/>
      </colorScale>
    </cfRule>
    <cfRule type="expression" priority="3128">
      <formula>$F$19</formula>
    </cfRule>
    <cfRule type="expression" dxfId="10533" priority="3129">
      <formula>AF105&lt;0</formula>
    </cfRule>
  </conditionalFormatting>
  <conditionalFormatting sqref="AG110">
    <cfRule type="colorScale" priority="3130">
      <colorScale>
        <cfvo type="min"/>
        <cfvo type="max"/>
        <color theme="0"/>
        <color theme="0"/>
      </colorScale>
    </cfRule>
    <cfRule type="expression" dxfId="10532" priority="3131">
      <formula>AF110&lt;0</formula>
    </cfRule>
  </conditionalFormatting>
  <conditionalFormatting sqref="AG110:AG111">
    <cfRule type="expression" priority="3010">
      <formula>$F$19</formula>
    </cfRule>
  </conditionalFormatting>
  <conditionalFormatting sqref="AG111">
    <cfRule type="colorScale" priority="3009">
      <colorScale>
        <cfvo type="min"/>
        <cfvo type="max"/>
        <color theme="0"/>
        <color theme="0"/>
      </colorScale>
    </cfRule>
    <cfRule type="expression" dxfId="10531" priority="3011">
      <formula>AF111&lt;0</formula>
    </cfRule>
  </conditionalFormatting>
  <conditionalFormatting sqref="AG117:AG123">
    <cfRule type="colorScale" priority="3135">
      <colorScale>
        <cfvo type="min"/>
        <cfvo type="max"/>
        <color theme="0"/>
        <color theme="0"/>
      </colorScale>
    </cfRule>
    <cfRule type="expression" priority="3136">
      <formula>$F$19</formula>
    </cfRule>
    <cfRule type="expression" dxfId="10530" priority="3137">
      <formula>AF117&lt;0</formula>
    </cfRule>
  </conditionalFormatting>
  <conditionalFormatting sqref="AG125">
    <cfRule type="colorScale" priority="3062">
      <colorScale>
        <cfvo type="min"/>
        <cfvo type="max"/>
        <color theme="0"/>
        <color theme="0"/>
      </colorScale>
    </cfRule>
    <cfRule type="expression" priority="3063">
      <formula>#REF!</formula>
    </cfRule>
    <cfRule type="expression" dxfId="10529" priority="3064">
      <formula>AF125&lt;0</formula>
    </cfRule>
  </conditionalFormatting>
  <conditionalFormatting sqref="AG125:AG135">
    <cfRule type="expression" dxfId="10528" priority="3061">
      <formula>IF(AG125="Validar","Rojo","Verde")</formula>
    </cfRule>
  </conditionalFormatting>
  <conditionalFormatting sqref="AG126:AG132">
    <cfRule type="colorScale" priority="3138">
      <colorScale>
        <cfvo type="min"/>
        <cfvo type="max"/>
        <color theme="0"/>
        <color theme="0"/>
      </colorScale>
    </cfRule>
    <cfRule type="expression" dxfId="10527" priority="3140">
      <formula>AF126&lt;0</formula>
    </cfRule>
  </conditionalFormatting>
  <conditionalFormatting sqref="AG126:AG134">
    <cfRule type="expression" priority="3139">
      <formula>$F$19</formula>
    </cfRule>
  </conditionalFormatting>
  <conditionalFormatting sqref="AG133:AG134">
    <cfRule type="colorScale" priority="3141">
      <colorScale>
        <cfvo type="min"/>
        <cfvo type="max"/>
        <color theme="0"/>
        <color theme="0"/>
      </colorScale>
    </cfRule>
    <cfRule type="expression" dxfId="10526" priority="3142">
      <formula>AF133&lt;0</formula>
    </cfRule>
  </conditionalFormatting>
  <conditionalFormatting sqref="AG135">
    <cfRule type="colorScale" priority="3132">
      <colorScale>
        <cfvo type="min"/>
        <cfvo type="max"/>
        <color theme="0"/>
        <color theme="0"/>
      </colorScale>
    </cfRule>
    <cfRule type="expression" priority="3133">
      <formula>$F$23</formula>
    </cfRule>
    <cfRule type="expression" dxfId="10525" priority="3134">
      <formula>AF135&lt;0</formula>
    </cfRule>
  </conditionalFormatting>
  <conditionalFormatting sqref="AG110:AH111">
    <cfRule type="expression" dxfId="10524" priority="3005">
      <formula>IF(AG110="Validar","Rojo","Verde")</formula>
    </cfRule>
  </conditionalFormatting>
  <conditionalFormatting sqref="AG117:AH123">
    <cfRule type="expression" dxfId="10523" priority="3018">
      <formula>IF(AG117="Validar","Rojo","Verde")</formula>
    </cfRule>
  </conditionalFormatting>
  <conditionalFormatting sqref="AH40:AH66">
    <cfRule type="colorScale" priority="3053">
      <colorScale>
        <cfvo type="min"/>
        <cfvo type="max"/>
        <color theme="0"/>
        <color theme="0"/>
      </colorScale>
    </cfRule>
    <cfRule type="expression" priority="3054">
      <formula>#REF!</formula>
    </cfRule>
    <cfRule type="expression" dxfId="10522" priority="3055">
      <formula>AG40&lt;0</formula>
    </cfRule>
  </conditionalFormatting>
  <conditionalFormatting sqref="AH40:AH67">
    <cfRule type="expression" dxfId="10521" priority="3052">
      <formula>IF(AH40="Validar","Rojo","Verde")</formula>
    </cfRule>
  </conditionalFormatting>
  <conditionalFormatting sqref="AH67 AG82:AH82 AG92:AH92 AG103:AH103 AG107:AH107">
    <cfRule type="expression" priority="3057">
      <formula>$F$23</formula>
    </cfRule>
  </conditionalFormatting>
  <conditionalFormatting sqref="AH67 AH82 AH92 AH103 AH107">
    <cfRule type="expression" dxfId="10520" priority="3058">
      <formula>AG67&lt;0</formula>
    </cfRule>
  </conditionalFormatting>
  <conditionalFormatting sqref="AH69">
    <cfRule type="colorScale" priority="3050">
      <colorScale>
        <cfvo type="min"/>
        <cfvo type="max"/>
        <color theme="0"/>
        <color theme="0"/>
      </colorScale>
    </cfRule>
    <cfRule type="expression" dxfId="10519" priority="3051">
      <formula>AG69&lt;0</formula>
    </cfRule>
  </conditionalFormatting>
  <conditionalFormatting sqref="AH69:AH81">
    <cfRule type="expression" priority="3048">
      <formula>#REF!</formula>
    </cfRule>
  </conditionalFormatting>
  <conditionalFormatting sqref="AH69:AH82">
    <cfRule type="expression" dxfId="10518" priority="3046">
      <formula>IF(AH69="Validar","Rojo","Verde")</formula>
    </cfRule>
  </conditionalFormatting>
  <conditionalFormatting sqref="AH70:AH78">
    <cfRule type="colorScale" priority="3047">
      <colorScale>
        <cfvo type="min"/>
        <cfvo type="max"/>
        <color theme="0"/>
        <color theme="0"/>
      </colorScale>
    </cfRule>
    <cfRule type="expression" dxfId="10517" priority="3049">
      <formula>AG70&lt;0</formula>
    </cfRule>
  </conditionalFormatting>
  <conditionalFormatting sqref="AH79:AH81">
    <cfRule type="colorScale" priority="3059">
      <colorScale>
        <cfvo type="min"/>
        <cfvo type="max"/>
        <color theme="0"/>
        <color theme="0"/>
      </colorScale>
    </cfRule>
    <cfRule type="expression" dxfId="10516" priority="3060">
      <formula>AG79&lt;0</formula>
    </cfRule>
  </conditionalFormatting>
  <conditionalFormatting sqref="AH82 AH67 AH92 AH103 AH107">
    <cfRule type="colorScale" priority="3056">
      <colorScale>
        <cfvo type="min"/>
        <cfvo type="max"/>
        <color theme="0"/>
        <color theme="0"/>
      </colorScale>
    </cfRule>
  </conditionalFormatting>
  <conditionalFormatting sqref="AH84">
    <cfRule type="colorScale" priority="3044">
      <colorScale>
        <cfvo type="min"/>
        <cfvo type="max"/>
        <color theme="0"/>
        <color theme="0"/>
      </colorScale>
    </cfRule>
    <cfRule type="expression" dxfId="10515" priority="3045">
      <formula>AG84&lt;0</formula>
    </cfRule>
  </conditionalFormatting>
  <conditionalFormatting sqref="AH84:AH91">
    <cfRule type="expression" priority="3042">
      <formula>#REF!</formula>
    </cfRule>
  </conditionalFormatting>
  <conditionalFormatting sqref="AH84:AH92">
    <cfRule type="expression" dxfId="10514" priority="3040">
      <formula>IF(AH84="Validar","Rojo","Verde")</formula>
    </cfRule>
  </conditionalFormatting>
  <conditionalFormatting sqref="AH85:AH91">
    <cfRule type="colorScale" priority="3041">
      <colorScale>
        <cfvo type="min"/>
        <cfvo type="max"/>
        <color theme="0"/>
        <color theme="0"/>
      </colorScale>
    </cfRule>
    <cfRule type="expression" dxfId="10513" priority="3043">
      <formula>AG85&lt;0</formula>
    </cfRule>
  </conditionalFormatting>
  <conditionalFormatting sqref="AH94">
    <cfRule type="colorScale" priority="3038">
      <colorScale>
        <cfvo type="min"/>
        <cfvo type="max"/>
        <color theme="0"/>
        <color theme="0"/>
      </colorScale>
    </cfRule>
    <cfRule type="expression" dxfId="10512" priority="3039">
      <formula>AG94&lt;0</formula>
    </cfRule>
  </conditionalFormatting>
  <conditionalFormatting sqref="AH94:AH102">
    <cfRule type="expression" priority="3032">
      <formula>#REF!</formula>
    </cfRule>
  </conditionalFormatting>
  <conditionalFormatting sqref="AH94:AH103">
    <cfRule type="expression" dxfId="10511" priority="3030">
      <formula>IF(AH94="Validar","Rojo","Verde")</formula>
    </cfRule>
  </conditionalFormatting>
  <conditionalFormatting sqref="AH95:AH100">
    <cfRule type="colorScale" priority="3036">
      <colorScale>
        <cfvo type="min"/>
        <cfvo type="max"/>
        <color theme="0"/>
        <color theme="0"/>
      </colorScale>
    </cfRule>
    <cfRule type="expression" dxfId="10510" priority="3037">
      <formula>AG95&lt;0</formula>
    </cfRule>
  </conditionalFormatting>
  <conditionalFormatting sqref="AH101">
    <cfRule type="colorScale" priority="3034">
      <colorScale>
        <cfvo type="min"/>
        <cfvo type="max"/>
        <color theme="0"/>
        <color theme="0"/>
      </colorScale>
    </cfRule>
    <cfRule type="expression" dxfId="10509" priority="3035">
      <formula>AG101&lt;0</formula>
    </cfRule>
  </conditionalFormatting>
  <conditionalFormatting sqref="AH102">
    <cfRule type="colorScale" priority="3031">
      <colorScale>
        <cfvo type="min"/>
        <cfvo type="max"/>
        <color theme="0"/>
        <color theme="0"/>
      </colorScale>
    </cfRule>
    <cfRule type="expression" dxfId="10508" priority="3033">
      <formula>AG102&lt;0</formula>
    </cfRule>
  </conditionalFormatting>
  <conditionalFormatting sqref="AH105">
    <cfRule type="colorScale" priority="3028">
      <colorScale>
        <cfvo type="min"/>
        <cfvo type="max"/>
        <color theme="0"/>
        <color theme="0"/>
      </colorScale>
    </cfRule>
    <cfRule type="expression" dxfId="10507" priority="3029">
      <formula>AG105&lt;0</formula>
    </cfRule>
  </conditionalFormatting>
  <conditionalFormatting sqref="AH105:AH106">
    <cfRule type="expression" priority="3026">
      <formula>#REF!</formula>
    </cfRule>
  </conditionalFormatting>
  <conditionalFormatting sqref="AH105:AH107">
    <cfRule type="expression" dxfId="10506" priority="3024">
      <formula>IF(AH105="Validar","Rojo","Verde")</formula>
    </cfRule>
  </conditionalFormatting>
  <conditionalFormatting sqref="AH106">
    <cfRule type="colorScale" priority="3025">
      <colorScale>
        <cfvo type="min"/>
        <cfvo type="max"/>
        <color theme="0"/>
        <color theme="0"/>
      </colorScale>
    </cfRule>
    <cfRule type="expression" dxfId="10505" priority="3027">
      <formula>AG106&lt;0</formula>
    </cfRule>
  </conditionalFormatting>
  <conditionalFormatting sqref="AH110">
    <cfRule type="colorScale" priority="3016">
      <colorScale>
        <cfvo type="min"/>
        <cfvo type="max"/>
        <color theme="0"/>
        <color theme="0"/>
      </colorScale>
    </cfRule>
    <cfRule type="expression" dxfId="10504" priority="3017">
      <formula>AG110&lt;0</formula>
    </cfRule>
  </conditionalFormatting>
  <conditionalFormatting sqref="AH110:AH111">
    <cfRule type="expression" priority="3007">
      <formula>#REF!</formula>
    </cfRule>
  </conditionalFormatting>
  <conditionalFormatting sqref="AH111">
    <cfRule type="colorScale" priority="3006">
      <colorScale>
        <cfvo type="min"/>
        <cfvo type="max"/>
        <color theme="0"/>
        <color theme="0"/>
      </colorScale>
    </cfRule>
    <cfRule type="expression" dxfId="10503" priority="3008">
      <formula>AG111&lt;0</formula>
    </cfRule>
  </conditionalFormatting>
  <conditionalFormatting sqref="AH117">
    <cfRule type="colorScale" priority="3022">
      <colorScale>
        <cfvo type="min"/>
        <cfvo type="max"/>
        <color theme="0"/>
        <color theme="0"/>
      </colorScale>
    </cfRule>
    <cfRule type="expression" dxfId="10502" priority="3023">
      <formula>AG117&lt;0</formula>
    </cfRule>
  </conditionalFormatting>
  <conditionalFormatting sqref="AH117:AH123">
    <cfRule type="expression" priority="3020">
      <formula>#REF!</formula>
    </cfRule>
  </conditionalFormatting>
  <conditionalFormatting sqref="AH118:AH123">
    <cfRule type="colorScale" priority="3019">
      <colorScale>
        <cfvo type="min"/>
        <cfvo type="max"/>
        <color theme="0"/>
        <color theme="0"/>
      </colorScale>
    </cfRule>
    <cfRule type="expression" dxfId="10501" priority="3021">
      <formula>AG118&lt;0</formula>
    </cfRule>
  </conditionalFormatting>
  <conditionalFormatting sqref="AH126:AH135">
    <cfRule type="expression" dxfId="10500" priority="3143">
      <formula>IF(AH126="Validar","Rojo","Verde")</formula>
    </cfRule>
    <cfRule type="colorScale" priority="3144">
      <colorScale>
        <cfvo type="min"/>
        <cfvo type="max"/>
        <color theme="0"/>
        <color theme="0"/>
      </colorScale>
    </cfRule>
    <cfRule type="expression" priority="3145">
      <formula>$F$23</formula>
    </cfRule>
    <cfRule type="expression" dxfId="10499" priority="3146">
      <formula>AG126&lt;0</formula>
    </cfRule>
  </conditionalFormatting>
  <conditionalFormatting sqref="AG6">
    <cfRule type="colorScale" priority="3003">
      <colorScale>
        <cfvo type="min"/>
        <cfvo type="max"/>
        <color theme="0"/>
        <color theme="0"/>
      </colorScale>
    </cfRule>
    <cfRule type="expression" dxfId="10498" priority="3004">
      <formula>AF6&lt;0</formula>
    </cfRule>
  </conditionalFormatting>
  <conditionalFormatting sqref="AG6">
    <cfRule type="expression" dxfId="10497" priority="3001">
      <formula>IF(AG6="Validar","Rojo","Verde")</formula>
    </cfRule>
    <cfRule type="expression" priority="3002">
      <formula>#REF!</formula>
    </cfRule>
  </conditionalFormatting>
  <conditionalFormatting sqref="AG7:AG8">
    <cfRule type="colorScale" priority="2999">
      <colorScale>
        <cfvo type="min"/>
        <cfvo type="max"/>
        <color theme="0"/>
        <color theme="0"/>
      </colorScale>
    </cfRule>
    <cfRule type="expression" dxfId="10496" priority="3000">
      <formula>AF7&lt;0</formula>
    </cfRule>
  </conditionalFormatting>
  <conditionalFormatting sqref="AG7:AG8">
    <cfRule type="expression" dxfId="10495" priority="2997">
      <formula>IF(AG7="Validar","Rojo","Verde")</formula>
    </cfRule>
    <cfRule type="expression" priority="2998">
      <formula>#REF!</formula>
    </cfRule>
  </conditionalFormatting>
  <conditionalFormatting sqref="AK9">
    <cfRule type="colorScale" priority="2964">
      <colorScale>
        <cfvo type="min"/>
        <cfvo type="max"/>
        <color theme="0"/>
        <color theme="0"/>
      </colorScale>
    </cfRule>
    <cfRule type="expression" dxfId="10494" priority="2965">
      <formula>AJ9&lt;0</formula>
    </cfRule>
  </conditionalFormatting>
  <conditionalFormatting sqref="AK9:AK20">
    <cfRule type="expression" dxfId="10493" priority="2935">
      <formula>IF(AK9="Validar","Rojo","Verde")</formula>
    </cfRule>
    <cfRule type="expression" priority="2937">
      <formula>#REF!</formula>
    </cfRule>
  </conditionalFormatting>
  <conditionalFormatting sqref="AK10">
    <cfRule type="colorScale" priority="2941">
      <colorScale>
        <cfvo type="min"/>
        <cfvo type="max"/>
        <color theme="0"/>
        <color theme="0"/>
      </colorScale>
    </cfRule>
    <cfRule type="expression" dxfId="10492" priority="2942">
      <formula>AJ10&lt;0</formula>
    </cfRule>
  </conditionalFormatting>
  <conditionalFormatting sqref="AK11:AK14">
    <cfRule type="colorScale" priority="2962">
      <colorScale>
        <cfvo type="min"/>
        <cfvo type="max"/>
        <color theme="0"/>
        <color theme="0"/>
      </colorScale>
    </cfRule>
    <cfRule type="expression" dxfId="10491" priority="2963">
      <formula>AJ11&lt;0</formula>
    </cfRule>
  </conditionalFormatting>
  <conditionalFormatting sqref="AK15">
    <cfRule type="colorScale" priority="2939">
      <colorScale>
        <cfvo type="min"/>
        <cfvo type="max"/>
        <color theme="0"/>
        <color theme="0"/>
      </colorScale>
    </cfRule>
    <cfRule type="expression" dxfId="10490" priority="2940">
      <formula>AJ15&lt;0</formula>
    </cfRule>
  </conditionalFormatting>
  <conditionalFormatting sqref="AK16:AK17">
    <cfRule type="colorScale" priority="2960">
      <colorScale>
        <cfvo type="min"/>
        <cfvo type="max"/>
        <color theme="0"/>
        <color theme="0"/>
      </colorScale>
    </cfRule>
    <cfRule type="expression" dxfId="10489" priority="2961">
      <formula>AJ16&lt;0</formula>
    </cfRule>
  </conditionalFormatting>
  <conditionalFormatting sqref="AK18">
    <cfRule type="colorScale" priority="2936">
      <colorScale>
        <cfvo type="min"/>
        <cfvo type="max"/>
        <color theme="0"/>
        <color theme="0"/>
      </colorScale>
    </cfRule>
    <cfRule type="expression" dxfId="10488" priority="2938">
      <formula>AJ18&lt;0</formula>
    </cfRule>
  </conditionalFormatting>
  <conditionalFormatting sqref="AK19:AK20">
    <cfRule type="colorScale" priority="2958">
      <colorScale>
        <cfvo type="min"/>
        <cfvo type="max"/>
        <color theme="0"/>
        <color theme="0"/>
      </colorScale>
    </cfRule>
    <cfRule type="expression" dxfId="10487" priority="2959">
      <formula>AJ19&lt;0</formula>
    </cfRule>
  </conditionalFormatting>
  <conditionalFormatting sqref="AK23">
    <cfRule type="colorScale" priority="2933">
      <colorScale>
        <cfvo type="min"/>
        <cfvo type="max"/>
        <color theme="0"/>
        <color theme="0"/>
      </colorScale>
    </cfRule>
    <cfRule type="expression" dxfId="10486" priority="2934">
      <formula>AJ23&lt;0</formula>
    </cfRule>
  </conditionalFormatting>
  <conditionalFormatting sqref="AK23:AK31">
    <cfRule type="expression" dxfId="10485" priority="2927">
      <formula>IF(AK23="Validar","Rojo","Verde")</formula>
    </cfRule>
    <cfRule type="expression" priority="2929">
      <formula>#REF!</formula>
    </cfRule>
  </conditionalFormatting>
  <conditionalFormatting sqref="AK24">
    <cfRule type="colorScale" priority="2956">
      <colorScale>
        <cfvo type="min"/>
        <cfvo type="max"/>
        <color theme="0"/>
        <color theme="0"/>
      </colorScale>
    </cfRule>
    <cfRule type="expression" dxfId="10484" priority="2957">
      <formula>AJ24&lt;0</formula>
    </cfRule>
  </conditionalFormatting>
  <conditionalFormatting sqref="AK25">
    <cfRule type="colorScale" priority="2954">
      <colorScale>
        <cfvo type="min"/>
        <cfvo type="max"/>
        <color theme="0"/>
        <color theme="0"/>
      </colorScale>
    </cfRule>
    <cfRule type="expression" dxfId="10483" priority="2955">
      <formula>AJ25&lt;0</formula>
    </cfRule>
  </conditionalFormatting>
  <conditionalFormatting sqref="AK26">
    <cfRule type="colorScale" priority="2931">
      <colorScale>
        <cfvo type="min"/>
        <cfvo type="max"/>
        <color theme="0"/>
        <color theme="0"/>
      </colorScale>
    </cfRule>
    <cfRule type="expression" dxfId="10482" priority="2932">
      <formula>AJ26&lt;0</formula>
    </cfRule>
  </conditionalFormatting>
  <conditionalFormatting sqref="AK27">
    <cfRule type="colorScale" priority="2952">
      <colorScale>
        <cfvo type="min"/>
        <cfvo type="max"/>
        <color theme="0"/>
        <color theme="0"/>
      </colorScale>
    </cfRule>
    <cfRule type="expression" dxfId="10481" priority="2953">
      <formula>AJ27&lt;0</formula>
    </cfRule>
  </conditionalFormatting>
  <conditionalFormatting sqref="AK28">
    <cfRule type="colorScale" priority="2950">
      <colorScale>
        <cfvo type="min"/>
        <cfvo type="max"/>
        <color theme="0"/>
        <color theme="0"/>
      </colorScale>
    </cfRule>
    <cfRule type="expression" dxfId="10480" priority="2951">
      <formula>AJ28&lt;0</formula>
    </cfRule>
  </conditionalFormatting>
  <conditionalFormatting sqref="AK29">
    <cfRule type="colorScale" priority="2928">
      <colorScale>
        <cfvo type="min"/>
        <cfvo type="max"/>
        <color theme="0"/>
        <color theme="0"/>
      </colorScale>
    </cfRule>
    <cfRule type="expression" dxfId="10479" priority="2930">
      <formula>AJ29&lt;0</formula>
    </cfRule>
  </conditionalFormatting>
  <conditionalFormatting sqref="AK30">
    <cfRule type="colorScale" priority="2948">
      <colorScale>
        <cfvo type="min"/>
        <cfvo type="max"/>
        <color theme="0"/>
        <color theme="0"/>
      </colorScale>
    </cfRule>
    <cfRule type="expression" dxfId="10478" priority="2949">
      <formula>AJ30&lt;0</formula>
    </cfRule>
  </conditionalFormatting>
  <conditionalFormatting sqref="AK31">
    <cfRule type="colorScale" priority="2946">
      <colorScale>
        <cfvo type="min"/>
        <cfvo type="max"/>
        <color theme="0"/>
        <color theme="0"/>
      </colorScale>
    </cfRule>
    <cfRule type="expression" dxfId="10477" priority="2947">
      <formula>AJ31&lt;0</formula>
    </cfRule>
  </conditionalFormatting>
  <conditionalFormatting sqref="AK39">
    <cfRule type="colorScale" priority="2924">
      <colorScale>
        <cfvo type="min"/>
        <cfvo type="max"/>
        <color theme="0"/>
        <color theme="0"/>
      </colorScale>
    </cfRule>
    <cfRule type="expression" priority="2925">
      <formula>#REF!</formula>
    </cfRule>
    <cfRule type="expression" dxfId="10476" priority="2926">
      <formula>AJ39&lt;0</formula>
    </cfRule>
  </conditionalFormatting>
  <conditionalFormatting sqref="AK39:AK107">
    <cfRule type="expression" dxfId="10475" priority="2862">
      <formula>IF(AK39="Validar","Rojo","Verde")</formula>
    </cfRule>
  </conditionalFormatting>
  <conditionalFormatting sqref="AK40:AK67">
    <cfRule type="colorScale" priority="2943">
      <colorScale>
        <cfvo type="min"/>
        <cfvo type="max"/>
        <color theme="0"/>
        <color theme="0"/>
      </colorScale>
    </cfRule>
    <cfRule type="expression" priority="2944">
      <formula>$F$19</formula>
    </cfRule>
    <cfRule type="expression" dxfId="10474" priority="2945">
      <formula>AJ40&lt;0</formula>
    </cfRule>
  </conditionalFormatting>
  <conditionalFormatting sqref="AK68">
    <cfRule type="colorScale" priority="2921">
      <colorScale>
        <cfvo type="min"/>
        <cfvo type="max"/>
        <color theme="0"/>
        <color theme="0"/>
      </colorScale>
    </cfRule>
    <cfRule type="expression" priority="2922">
      <formula>#REF!</formula>
    </cfRule>
    <cfRule type="expression" dxfId="10473" priority="2923">
      <formula>AJ68&lt;0</formula>
    </cfRule>
  </conditionalFormatting>
  <conditionalFormatting sqref="AK69:AK81">
    <cfRule type="colorScale" priority="2968">
      <colorScale>
        <cfvo type="min"/>
        <cfvo type="max"/>
        <color theme="0"/>
        <color theme="0"/>
      </colorScale>
    </cfRule>
    <cfRule type="expression" priority="2969">
      <formula>$F$19</formula>
    </cfRule>
    <cfRule type="expression" dxfId="10472" priority="2970">
      <formula>AJ69&lt;0</formula>
    </cfRule>
  </conditionalFormatting>
  <conditionalFormatting sqref="AK82 AK92 AK103 AK107">
    <cfRule type="expression" dxfId="10471" priority="2967">
      <formula>AJ82&lt;0</formula>
    </cfRule>
  </conditionalFormatting>
  <conditionalFormatting sqref="AK83">
    <cfRule type="colorScale" priority="2863">
      <colorScale>
        <cfvo type="min"/>
        <cfvo type="max"/>
        <color theme="0"/>
        <color theme="0"/>
      </colorScale>
    </cfRule>
    <cfRule type="expression" priority="2864">
      <formula>#REF!</formula>
    </cfRule>
    <cfRule type="expression" dxfId="10470" priority="2865">
      <formula>AJ83&lt;0</formula>
    </cfRule>
  </conditionalFormatting>
  <conditionalFormatting sqref="AK84:AK91">
    <cfRule type="colorScale" priority="2971">
      <colorScale>
        <cfvo type="min"/>
        <cfvo type="max"/>
        <color theme="0"/>
        <color theme="0"/>
      </colorScale>
    </cfRule>
    <cfRule type="expression" priority="2972">
      <formula>$F$19</formula>
    </cfRule>
    <cfRule type="expression" dxfId="10469" priority="2973">
      <formula>AJ84&lt;0</formula>
    </cfRule>
  </conditionalFormatting>
  <conditionalFormatting sqref="AK92 AK82 AK103 AK107">
    <cfRule type="colorScale" priority="2966">
      <colorScale>
        <cfvo type="min"/>
        <cfvo type="max"/>
        <color theme="0"/>
        <color theme="0"/>
      </colorScale>
    </cfRule>
  </conditionalFormatting>
  <conditionalFormatting sqref="AK93">
    <cfRule type="colorScale" priority="2918">
      <colorScale>
        <cfvo type="min"/>
        <cfvo type="max"/>
        <color theme="0"/>
        <color theme="0"/>
      </colorScale>
    </cfRule>
    <cfRule type="expression" priority="2919">
      <formula>#REF!</formula>
    </cfRule>
    <cfRule type="expression" dxfId="10468" priority="2920">
      <formula>AJ93&lt;0</formula>
    </cfRule>
  </conditionalFormatting>
  <conditionalFormatting sqref="AK94:AK102">
    <cfRule type="colorScale" priority="2974">
      <colorScale>
        <cfvo type="min"/>
        <cfvo type="max"/>
        <color theme="0"/>
        <color theme="0"/>
      </colorScale>
    </cfRule>
    <cfRule type="expression" priority="2975">
      <formula>$F$19</formula>
    </cfRule>
    <cfRule type="expression" dxfId="10467" priority="2976">
      <formula>AJ94&lt;0</formula>
    </cfRule>
  </conditionalFormatting>
  <conditionalFormatting sqref="AK104">
    <cfRule type="colorScale" priority="2915">
      <colorScale>
        <cfvo type="min"/>
        <cfvo type="max"/>
        <color theme="0"/>
        <color theme="0"/>
      </colorScale>
    </cfRule>
    <cfRule type="expression" priority="2916">
      <formula>#REF!</formula>
    </cfRule>
    <cfRule type="expression" dxfId="10466" priority="2917">
      <formula>AJ104&lt;0</formula>
    </cfRule>
  </conditionalFormatting>
  <conditionalFormatting sqref="AK105:AK106">
    <cfRule type="colorScale" priority="2977">
      <colorScale>
        <cfvo type="min"/>
        <cfvo type="max"/>
        <color theme="0"/>
        <color theme="0"/>
      </colorScale>
    </cfRule>
    <cfRule type="expression" priority="2978">
      <formula>$F$19</formula>
    </cfRule>
    <cfRule type="expression" dxfId="10465" priority="2979">
      <formula>AJ105&lt;0</formula>
    </cfRule>
  </conditionalFormatting>
  <conditionalFormatting sqref="AK110">
    <cfRule type="colorScale" priority="2980">
      <colorScale>
        <cfvo type="min"/>
        <cfvo type="max"/>
        <color theme="0"/>
        <color theme="0"/>
      </colorScale>
    </cfRule>
    <cfRule type="expression" dxfId="10464" priority="2981">
      <formula>AJ110&lt;0</formula>
    </cfRule>
  </conditionalFormatting>
  <conditionalFormatting sqref="AK110:AK111">
    <cfRule type="expression" priority="2860">
      <formula>$F$19</formula>
    </cfRule>
  </conditionalFormatting>
  <conditionalFormatting sqref="AK111">
    <cfRule type="colorScale" priority="2859">
      <colorScale>
        <cfvo type="min"/>
        <cfvo type="max"/>
        <color theme="0"/>
        <color theme="0"/>
      </colorScale>
    </cfRule>
    <cfRule type="expression" dxfId="10463" priority="2861">
      <formula>AJ111&lt;0</formula>
    </cfRule>
  </conditionalFormatting>
  <conditionalFormatting sqref="AK117:AK123">
    <cfRule type="colorScale" priority="2985">
      <colorScale>
        <cfvo type="min"/>
        <cfvo type="max"/>
        <color theme="0"/>
        <color theme="0"/>
      </colorScale>
    </cfRule>
    <cfRule type="expression" priority="2986">
      <formula>$F$19</formula>
    </cfRule>
    <cfRule type="expression" dxfId="10462" priority="2987">
      <formula>AJ117&lt;0</formula>
    </cfRule>
  </conditionalFormatting>
  <conditionalFormatting sqref="AK125">
    <cfRule type="colorScale" priority="2912">
      <colorScale>
        <cfvo type="min"/>
        <cfvo type="max"/>
        <color theme="0"/>
        <color theme="0"/>
      </colorScale>
    </cfRule>
    <cfRule type="expression" priority="2913">
      <formula>#REF!</formula>
    </cfRule>
    <cfRule type="expression" dxfId="10461" priority="2914">
      <formula>AJ125&lt;0</formula>
    </cfRule>
  </conditionalFormatting>
  <conditionalFormatting sqref="AK125:AK135">
    <cfRule type="expression" dxfId="10460" priority="2911">
      <formula>IF(AK125="Validar","Rojo","Verde")</formula>
    </cfRule>
  </conditionalFormatting>
  <conditionalFormatting sqref="AK126:AK132">
    <cfRule type="colorScale" priority="2988">
      <colorScale>
        <cfvo type="min"/>
        <cfvo type="max"/>
        <color theme="0"/>
        <color theme="0"/>
      </colorScale>
    </cfRule>
    <cfRule type="expression" dxfId="10459" priority="2990">
      <formula>AJ126&lt;0</formula>
    </cfRule>
  </conditionalFormatting>
  <conditionalFormatting sqref="AK126:AK134">
    <cfRule type="expression" priority="2989">
      <formula>$F$19</formula>
    </cfRule>
  </conditionalFormatting>
  <conditionalFormatting sqref="AK133:AK134">
    <cfRule type="colorScale" priority="2991">
      <colorScale>
        <cfvo type="min"/>
        <cfvo type="max"/>
        <color theme="0"/>
        <color theme="0"/>
      </colorScale>
    </cfRule>
    <cfRule type="expression" dxfId="10458" priority="2992">
      <formula>AJ133&lt;0</formula>
    </cfRule>
  </conditionalFormatting>
  <conditionalFormatting sqref="AK135">
    <cfRule type="colorScale" priority="2982">
      <colorScale>
        <cfvo type="min"/>
        <cfvo type="max"/>
        <color theme="0"/>
        <color theme="0"/>
      </colorScale>
    </cfRule>
    <cfRule type="expression" priority="2983">
      <formula>$F$23</formula>
    </cfRule>
    <cfRule type="expression" dxfId="10457" priority="2984">
      <formula>AJ135&lt;0</formula>
    </cfRule>
  </conditionalFormatting>
  <conditionalFormatting sqref="AK110:AL111">
    <cfRule type="expression" dxfId="10456" priority="2855">
      <formula>IF(AK110="Validar","Rojo","Verde")</formula>
    </cfRule>
  </conditionalFormatting>
  <conditionalFormatting sqref="AK117:AL123">
    <cfRule type="expression" dxfId="10455" priority="2868">
      <formula>IF(AK117="Validar","Rojo","Verde")</formula>
    </cfRule>
  </conditionalFormatting>
  <conditionalFormatting sqref="AL40:AL66">
    <cfRule type="colorScale" priority="2903">
      <colorScale>
        <cfvo type="min"/>
        <cfvo type="max"/>
        <color theme="0"/>
        <color theme="0"/>
      </colorScale>
    </cfRule>
    <cfRule type="expression" priority="2904">
      <formula>#REF!</formula>
    </cfRule>
    <cfRule type="expression" dxfId="10454" priority="2905">
      <formula>AK40&lt;0</formula>
    </cfRule>
  </conditionalFormatting>
  <conditionalFormatting sqref="AL40:AL67">
    <cfRule type="expression" dxfId="10453" priority="2902">
      <formula>IF(AL40="Validar","Rojo","Verde")</formula>
    </cfRule>
  </conditionalFormatting>
  <conditionalFormatting sqref="AL67 AK82:AL82 AK92:AL92 AK103:AL103 AK107:AL107">
    <cfRule type="expression" priority="2907">
      <formula>$F$23</formula>
    </cfRule>
  </conditionalFormatting>
  <conditionalFormatting sqref="AL67 AL82 AL92 AL103 AL107">
    <cfRule type="expression" dxfId="10452" priority="2908">
      <formula>AK67&lt;0</formula>
    </cfRule>
  </conditionalFormatting>
  <conditionalFormatting sqref="AL69">
    <cfRule type="colorScale" priority="2900">
      <colorScale>
        <cfvo type="min"/>
        <cfvo type="max"/>
        <color theme="0"/>
        <color theme="0"/>
      </colorScale>
    </cfRule>
    <cfRule type="expression" dxfId="10451" priority="2901">
      <formula>AK69&lt;0</formula>
    </cfRule>
  </conditionalFormatting>
  <conditionalFormatting sqref="AL69:AL81">
    <cfRule type="expression" priority="2898">
      <formula>#REF!</formula>
    </cfRule>
  </conditionalFormatting>
  <conditionalFormatting sqref="AL69:AL82">
    <cfRule type="expression" dxfId="10450" priority="2896">
      <formula>IF(AL69="Validar","Rojo","Verde")</formula>
    </cfRule>
  </conditionalFormatting>
  <conditionalFormatting sqref="AL70:AL78">
    <cfRule type="colorScale" priority="2897">
      <colorScale>
        <cfvo type="min"/>
        <cfvo type="max"/>
        <color theme="0"/>
        <color theme="0"/>
      </colorScale>
    </cfRule>
    <cfRule type="expression" dxfId="10449" priority="2899">
      <formula>AK70&lt;0</formula>
    </cfRule>
  </conditionalFormatting>
  <conditionalFormatting sqref="AL79:AL81">
    <cfRule type="colorScale" priority="2909">
      <colorScale>
        <cfvo type="min"/>
        <cfvo type="max"/>
        <color theme="0"/>
        <color theme="0"/>
      </colorScale>
    </cfRule>
    <cfRule type="expression" dxfId="10448" priority="2910">
      <formula>AK79&lt;0</formula>
    </cfRule>
  </conditionalFormatting>
  <conditionalFormatting sqref="AL82 AL67 AL92 AL103 AL107">
    <cfRule type="colorScale" priority="2906">
      <colorScale>
        <cfvo type="min"/>
        <cfvo type="max"/>
        <color theme="0"/>
        <color theme="0"/>
      </colorScale>
    </cfRule>
  </conditionalFormatting>
  <conditionalFormatting sqref="AL84">
    <cfRule type="colorScale" priority="2894">
      <colorScale>
        <cfvo type="min"/>
        <cfvo type="max"/>
        <color theme="0"/>
        <color theme="0"/>
      </colorScale>
    </cfRule>
    <cfRule type="expression" dxfId="10447" priority="2895">
      <formula>AK84&lt;0</formula>
    </cfRule>
  </conditionalFormatting>
  <conditionalFormatting sqref="AL84:AL91">
    <cfRule type="expression" priority="2892">
      <formula>#REF!</formula>
    </cfRule>
  </conditionalFormatting>
  <conditionalFormatting sqref="AL84:AL92">
    <cfRule type="expression" dxfId="10446" priority="2890">
      <formula>IF(AL84="Validar","Rojo","Verde")</formula>
    </cfRule>
  </conditionalFormatting>
  <conditionalFormatting sqref="AL85:AL91">
    <cfRule type="colorScale" priority="2891">
      <colorScale>
        <cfvo type="min"/>
        <cfvo type="max"/>
        <color theme="0"/>
        <color theme="0"/>
      </colorScale>
    </cfRule>
    <cfRule type="expression" dxfId="10445" priority="2893">
      <formula>AK85&lt;0</formula>
    </cfRule>
  </conditionalFormatting>
  <conditionalFormatting sqref="AL94">
    <cfRule type="colorScale" priority="2888">
      <colorScale>
        <cfvo type="min"/>
        <cfvo type="max"/>
        <color theme="0"/>
        <color theme="0"/>
      </colorScale>
    </cfRule>
    <cfRule type="expression" dxfId="10444" priority="2889">
      <formula>AK94&lt;0</formula>
    </cfRule>
  </conditionalFormatting>
  <conditionalFormatting sqref="AL94:AL102">
    <cfRule type="expression" priority="2882">
      <formula>#REF!</formula>
    </cfRule>
  </conditionalFormatting>
  <conditionalFormatting sqref="AL94:AL103">
    <cfRule type="expression" dxfId="10443" priority="2880">
      <formula>IF(AL94="Validar","Rojo","Verde")</formula>
    </cfRule>
  </conditionalFormatting>
  <conditionalFormatting sqref="AL95:AL100">
    <cfRule type="colorScale" priority="2886">
      <colorScale>
        <cfvo type="min"/>
        <cfvo type="max"/>
        <color theme="0"/>
        <color theme="0"/>
      </colorScale>
    </cfRule>
    <cfRule type="expression" dxfId="10442" priority="2887">
      <formula>AK95&lt;0</formula>
    </cfRule>
  </conditionalFormatting>
  <conditionalFormatting sqref="AL101">
    <cfRule type="colorScale" priority="2884">
      <colorScale>
        <cfvo type="min"/>
        <cfvo type="max"/>
        <color theme="0"/>
        <color theme="0"/>
      </colorScale>
    </cfRule>
    <cfRule type="expression" dxfId="10441" priority="2885">
      <formula>AK101&lt;0</formula>
    </cfRule>
  </conditionalFormatting>
  <conditionalFormatting sqref="AL102">
    <cfRule type="colorScale" priority="2881">
      <colorScale>
        <cfvo type="min"/>
        <cfvo type="max"/>
        <color theme="0"/>
        <color theme="0"/>
      </colorScale>
    </cfRule>
    <cfRule type="expression" dxfId="10440" priority="2883">
      <formula>AK102&lt;0</formula>
    </cfRule>
  </conditionalFormatting>
  <conditionalFormatting sqref="AL105">
    <cfRule type="colorScale" priority="2878">
      <colorScale>
        <cfvo type="min"/>
        <cfvo type="max"/>
        <color theme="0"/>
        <color theme="0"/>
      </colorScale>
    </cfRule>
    <cfRule type="expression" dxfId="10439" priority="2879">
      <formula>AK105&lt;0</formula>
    </cfRule>
  </conditionalFormatting>
  <conditionalFormatting sqref="AL105:AL106">
    <cfRule type="expression" priority="2876">
      <formula>#REF!</formula>
    </cfRule>
  </conditionalFormatting>
  <conditionalFormatting sqref="AL105:AL107">
    <cfRule type="expression" dxfId="10438" priority="2874">
      <formula>IF(AL105="Validar","Rojo","Verde")</formula>
    </cfRule>
  </conditionalFormatting>
  <conditionalFormatting sqref="AL106">
    <cfRule type="colorScale" priority="2875">
      <colorScale>
        <cfvo type="min"/>
        <cfvo type="max"/>
        <color theme="0"/>
        <color theme="0"/>
      </colorScale>
    </cfRule>
    <cfRule type="expression" dxfId="10437" priority="2877">
      <formula>AK106&lt;0</formula>
    </cfRule>
  </conditionalFormatting>
  <conditionalFormatting sqref="AL110">
    <cfRule type="colorScale" priority="2866">
      <colorScale>
        <cfvo type="min"/>
        <cfvo type="max"/>
        <color theme="0"/>
        <color theme="0"/>
      </colorScale>
    </cfRule>
    <cfRule type="expression" dxfId="10436" priority="2867">
      <formula>AK110&lt;0</formula>
    </cfRule>
  </conditionalFormatting>
  <conditionalFormatting sqref="AL110:AL111">
    <cfRule type="expression" priority="2857">
      <formula>#REF!</formula>
    </cfRule>
  </conditionalFormatting>
  <conditionalFormatting sqref="AL111">
    <cfRule type="colorScale" priority="2856">
      <colorScale>
        <cfvo type="min"/>
        <cfvo type="max"/>
        <color theme="0"/>
        <color theme="0"/>
      </colorScale>
    </cfRule>
    <cfRule type="expression" dxfId="10435" priority="2858">
      <formula>AK111&lt;0</formula>
    </cfRule>
  </conditionalFormatting>
  <conditionalFormatting sqref="AL117">
    <cfRule type="colorScale" priority="2872">
      <colorScale>
        <cfvo type="min"/>
        <cfvo type="max"/>
        <color theme="0"/>
        <color theme="0"/>
      </colorScale>
    </cfRule>
    <cfRule type="expression" dxfId="10434" priority="2873">
      <formula>AK117&lt;0</formula>
    </cfRule>
  </conditionalFormatting>
  <conditionalFormatting sqref="AL117:AL123">
    <cfRule type="expression" priority="2870">
      <formula>#REF!</formula>
    </cfRule>
  </conditionalFormatting>
  <conditionalFormatting sqref="AL118:AL123">
    <cfRule type="colorScale" priority="2869">
      <colorScale>
        <cfvo type="min"/>
        <cfvo type="max"/>
        <color theme="0"/>
        <color theme="0"/>
      </colorScale>
    </cfRule>
    <cfRule type="expression" dxfId="10433" priority="2871">
      <formula>AK118&lt;0</formula>
    </cfRule>
  </conditionalFormatting>
  <conditionalFormatting sqref="AL126:AL135">
    <cfRule type="expression" dxfId="10432" priority="2993">
      <formula>IF(AL126="Validar","Rojo","Verde")</formula>
    </cfRule>
    <cfRule type="colorScale" priority="2994">
      <colorScale>
        <cfvo type="min"/>
        <cfvo type="max"/>
        <color theme="0"/>
        <color theme="0"/>
      </colorScale>
    </cfRule>
    <cfRule type="expression" priority="2995">
      <formula>$F$23</formula>
    </cfRule>
    <cfRule type="expression" dxfId="10431" priority="2996">
      <formula>AK126&lt;0</formula>
    </cfRule>
  </conditionalFormatting>
  <conditionalFormatting sqref="AK6">
    <cfRule type="colorScale" priority="2853">
      <colorScale>
        <cfvo type="min"/>
        <cfvo type="max"/>
        <color theme="0"/>
        <color theme="0"/>
      </colorScale>
    </cfRule>
    <cfRule type="expression" dxfId="10430" priority="2854">
      <formula>AJ6&lt;0</formula>
    </cfRule>
  </conditionalFormatting>
  <conditionalFormatting sqref="AK6">
    <cfRule type="expression" dxfId="10429" priority="2851">
      <formula>IF(AK6="Validar","Rojo","Verde")</formula>
    </cfRule>
    <cfRule type="expression" priority="2852">
      <formula>#REF!</formula>
    </cfRule>
  </conditionalFormatting>
  <conditionalFormatting sqref="AK7:AK8">
    <cfRule type="colorScale" priority="2849">
      <colorScale>
        <cfvo type="min"/>
        <cfvo type="max"/>
        <color theme="0"/>
        <color theme="0"/>
      </colorScale>
    </cfRule>
    <cfRule type="expression" dxfId="10428" priority="2850">
      <formula>AJ7&lt;0</formula>
    </cfRule>
  </conditionalFormatting>
  <conditionalFormatting sqref="AK7:AK8">
    <cfRule type="expression" dxfId="10427" priority="2847">
      <formula>IF(AK7="Validar","Rojo","Verde")</formula>
    </cfRule>
    <cfRule type="expression" priority="2848">
      <formula>#REF!</formula>
    </cfRule>
  </conditionalFormatting>
  <conditionalFormatting sqref="AN9">
    <cfRule type="colorScale" priority="2814">
      <colorScale>
        <cfvo type="min"/>
        <cfvo type="max"/>
        <color theme="0"/>
        <color theme="0"/>
      </colorScale>
    </cfRule>
    <cfRule type="expression" dxfId="10426" priority="2815">
      <formula>AM9&lt;0</formula>
    </cfRule>
  </conditionalFormatting>
  <conditionalFormatting sqref="AN9:AN20">
    <cfRule type="expression" dxfId="10425" priority="2785">
      <formula>IF(AN9="Validar","Rojo","Verde")</formula>
    </cfRule>
    <cfRule type="expression" priority="2787">
      <formula>#REF!</formula>
    </cfRule>
  </conditionalFormatting>
  <conditionalFormatting sqref="AN10">
    <cfRule type="colorScale" priority="2791">
      <colorScale>
        <cfvo type="min"/>
        <cfvo type="max"/>
        <color theme="0"/>
        <color theme="0"/>
      </colorScale>
    </cfRule>
    <cfRule type="expression" dxfId="10424" priority="2792">
      <formula>AM10&lt;0</formula>
    </cfRule>
  </conditionalFormatting>
  <conditionalFormatting sqref="AN11:AN14">
    <cfRule type="colorScale" priority="2812">
      <colorScale>
        <cfvo type="min"/>
        <cfvo type="max"/>
        <color theme="0"/>
        <color theme="0"/>
      </colorScale>
    </cfRule>
    <cfRule type="expression" dxfId="10423" priority="2813">
      <formula>AM11&lt;0</formula>
    </cfRule>
  </conditionalFormatting>
  <conditionalFormatting sqref="AN15">
    <cfRule type="colorScale" priority="2789">
      <colorScale>
        <cfvo type="min"/>
        <cfvo type="max"/>
        <color theme="0"/>
        <color theme="0"/>
      </colorScale>
    </cfRule>
    <cfRule type="expression" dxfId="10422" priority="2790">
      <formula>AM15&lt;0</formula>
    </cfRule>
  </conditionalFormatting>
  <conditionalFormatting sqref="AN16:AN17">
    <cfRule type="colorScale" priority="2810">
      <colorScale>
        <cfvo type="min"/>
        <cfvo type="max"/>
        <color theme="0"/>
        <color theme="0"/>
      </colorScale>
    </cfRule>
    <cfRule type="expression" dxfId="10421" priority="2811">
      <formula>AM16&lt;0</formula>
    </cfRule>
  </conditionalFormatting>
  <conditionalFormatting sqref="AN18">
    <cfRule type="colorScale" priority="2786">
      <colorScale>
        <cfvo type="min"/>
        <cfvo type="max"/>
        <color theme="0"/>
        <color theme="0"/>
      </colorScale>
    </cfRule>
    <cfRule type="expression" dxfId="10420" priority="2788">
      <formula>AM18&lt;0</formula>
    </cfRule>
  </conditionalFormatting>
  <conditionalFormatting sqref="AN19:AN20">
    <cfRule type="colorScale" priority="2808">
      <colorScale>
        <cfvo type="min"/>
        <cfvo type="max"/>
        <color theme="0"/>
        <color theme="0"/>
      </colorScale>
    </cfRule>
    <cfRule type="expression" dxfId="10419" priority="2809">
      <formula>AM19&lt;0</formula>
    </cfRule>
  </conditionalFormatting>
  <conditionalFormatting sqref="AN23">
    <cfRule type="colorScale" priority="2783">
      <colorScale>
        <cfvo type="min"/>
        <cfvo type="max"/>
        <color theme="0"/>
        <color theme="0"/>
      </colorScale>
    </cfRule>
    <cfRule type="expression" dxfId="10418" priority="2784">
      <formula>AM23&lt;0</formula>
    </cfRule>
  </conditionalFormatting>
  <conditionalFormatting sqref="AN23:AN31">
    <cfRule type="expression" dxfId="10417" priority="2777">
      <formula>IF(AN23="Validar","Rojo","Verde")</formula>
    </cfRule>
    <cfRule type="expression" priority="2779">
      <formula>#REF!</formula>
    </cfRule>
  </conditionalFormatting>
  <conditionalFormatting sqref="AN24">
    <cfRule type="colorScale" priority="2806">
      <colorScale>
        <cfvo type="min"/>
        <cfvo type="max"/>
        <color theme="0"/>
        <color theme="0"/>
      </colorScale>
    </cfRule>
    <cfRule type="expression" dxfId="10416" priority="2807">
      <formula>AM24&lt;0</formula>
    </cfRule>
  </conditionalFormatting>
  <conditionalFormatting sqref="AN25">
    <cfRule type="colorScale" priority="2804">
      <colorScale>
        <cfvo type="min"/>
        <cfvo type="max"/>
        <color theme="0"/>
        <color theme="0"/>
      </colorScale>
    </cfRule>
    <cfRule type="expression" dxfId="10415" priority="2805">
      <formula>AM25&lt;0</formula>
    </cfRule>
  </conditionalFormatting>
  <conditionalFormatting sqref="AN26">
    <cfRule type="colorScale" priority="2781">
      <colorScale>
        <cfvo type="min"/>
        <cfvo type="max"/>
        <color theme="0"/>
        <color theme="0"/>
      </colorScale>
    </cfRule>
    <cfRule type="expression" dxfId="10414" priority="2782">
      <formula>AM26&lt;0</formula>
    </cfRule>
  </conditionalFormatting>
  <conditionalFormatting sqref="AN27">
    <cfRule type="colorScale" priority="2802">
      <colorScale>
        <cfvo type="min"/>
        <cfvo type="max"/>
        <color theme="0"/>
        <color theme="0"/>
      </colorScale>
    </cfRule>
    <cfRule type="expression" dxfId="10413" priority="2803">
      <formula>AM27&lt;0</formula>
    </cfRule>
  </conditionalFormatting>
  <conditionalFormatting sqref="AN28">
    <cfRule type="colorScale" priority="2800">
      <colorScale>
        <cfvo type="min"/>
        <cfvo type="max"/>
        <color theme="0"/>
        <color theme="0"/>
      </colorScale>
    </cfRule>
    <cfRule type="expression" dxfId="10412" priority="2801">
      <formula>AM28&lt;0</formula>
    </cfRule>
  </conditionalFormatting>
  <conditionalFormatting sqref="AN29">
    <cfRule type="colorScale" priority="2778">
      <colorScale>
        <cfvo type="min"/>
        <cfvo type="max"/>
        <color theme="0"/>
        <color theme="0"/>
      </colorScale>
    </cfRule>
    <cfRule type="expression" dxfId="10411" priority="2780">
      <formula>AM29&lt;0</formula>
    </cfRule>
  </conditionalFormatting>
  <conditionalFormatting sqref="AN30">
    <cfRule type="colorScale" priority="2798">
      <colorScale>
        <cfvo type="min"/>
        <cfvo type="max"/>
        <color theme="0"/>
        <color theme="0"/>
      </colorScale>
    </cfRule>
    <cfRule type="expression" dxfId="10410" priority="2799">
      <formula>AM30&lt;0</formula>
    </cfRule>
  </conditionalFormatting>
  <conditionalFormatting sqref="AN31">
    <cfRule type="colorScale" priority="2796">
      <colorScale>
        <cfvo type="min"/>
        <cfvo type="max"/>
        <color theme="0"/>
        <color theme="0"/>
      </colorScale>
    </cfRule>
    <cfRule type="expression" dxfId="10409" priority="2797">
      <formula>AM31&lt;0</formula>
    </cfRule>
  </conditionalFormatting>
  <conditionalFormatting sqref="AN39">
    <cfRule type="colorScale" priority="2774">
      <colorScale>
        <cfvo type="min"/>
        <cfvo type="max"/>
        <color theme="0"/>
        <color theme="0"/>
      </colorScale>
    </cfRule>
    <cfRule type="expression" priority="2775">
      <formula>#REF!</formula>
    </cfRule>
    <cfRule type="expression" dxfId="10408" priority="2776">
      <formula>AM39&lt;0</formula>
    </cfRule>
  </conditionalFormatting>
  <conditionalFormatting sqref="AN39:AN107">
    <cfRule type="expression" dxfId="10407" priority="2712">
      <formula>IF(AN39="Validar","Rojo","Verde")</formula>
    </cfRule>
  </conditionalFormatting>
  <conditionalFormatting sqref="AN40:AN67">
    <cfRule type="colorScale" priority="2793">
      <colorScale>
        <cfvo type="min"/>
        <cfvo type="max"/>
        <color theme="0"/>
        <color theme="0"/>
      </colorScale>
    </cfRule>
    <cfRule type="expression" priority="2794">
      <formula>$F$19</formula>
    </cfRule>
    <cfRule type="expression" dxfId="10406" priority="2795">
      <formula>AM40&lt;0</formula>
    </cfRule>
  </conditionalFormatting>
  <conditionalFormatting sqref="AN68">
    <cfRule type="colorScale" priority="2771">
      <colorScale>
        <cfvo type="min"/>
        <cfvo type="max"/>
        <color theme="0"/>
        <color theme="0"/>
      </colorScale>
    </cfRule>
    <cfRule type="expression" priority="2772">
      <formula>#REF!</formula>
    </cfRule>
    <cfRule type="expression" dxfId="10405" priority="2773">
      <formula>AM68&lt;0</formula>
    </cfRule>
  </conditionalFormatting>
  <conditionalFormatting sqref="AN69:AN81">
    <cfRule type="colorScale" priority="2818">
      <colorScale>
        <cfvo type="min"/>
        <cfvo type="max"/>
        <color theme="0"/>
        <color theme="0"/>
      </colorScale>
    </cfRule>
    <cfRule type="expression" priority="2819">
      <formula>$F$19</formula>
    </cfRule>
    <cfRule type="expression" dxfId="10404" priority="2820">
      <formula>AM69&lt;0</formula>
    </cfRule>
  </conditionalFormatting>
  <conditionalFormatting sqref="AN82 AN92 AN103 AN107">
    <cfRule type="expression" dxfId="10403" priority="2817">
      <formula>AM82&lt;0</formula>
    </cfRule>
  </conditionalFormatting>
  <conditionalFormatting sqref="AN83">
    <cfRule type="colorScale" priority="2713">
      <colorScale>
        <cfvo type="min"/>
        <cfvo type="max"/>
        <color theme="0"/>
        <color theme="0"/>
      </colorScale>
    </cfRule>
    <cfRule type="expression" priority="2714">
      <formula>#REF!</formula>
    </cfRule>
    <cfRule type="expression" dxfId="10402" priority="2715">
      <formula>AM83&lt;0</formula>
    </cfRule>
  </conditionalFormatting>
  <conditionalFormatting sqref="AN84:AN91">
    <cfRule type="colorScale" priority="2821">
      <colorScale>
        <cfvo type="min"/>
        <cfvo type="max"/>
        <color theme="0"/>
        <color theme="0"/>
      </colorScale>
    </cfRule>
    <cfRule type="expression" priority="2822">
      <formula>$F$19</formula>
    </cfRule>
    <cfRule type="expression" dxfId="10401" priority="2823">
      <formula>AM84&lt;0</formula>
    </cfRule>
  </conditionalFormatting>
  <conditionalFormatting sqref="AN92 AN82 AN103 AN107">
    <cfRule type="colorScale" priority="2816">
      <colorScale>
        <cfvo type="min"/>
        <cfvo type="max"/>
        <color theme="0"/>
        <color theme="0"/>
      </colorScale>
    </cfRule>
  </conditionalFormatting>
  <conditionalFormatting sqref="AN93">
    <cfRule type="colorScale" priority="2768">
      <colorScale>
        <cfvo type="min"/>
        <cfvo type="max"/>
        <color theme="0"/>
        <color theme="0"/>
      </colorScale>
    </cfRule>
    <cfRule type="expression" priority="2769">
      <formula>#REF!</formula>
    </cfRule>
    <cfRule type="expression" dxfId="10400" priority="2770">
      <formula>AM93&lt;0</formula>
    </cfRule>
  </conditionalFormatting>
  <conditionalFormatting sqref="AN94:AN102">
    <cfRule type="colorScale" priority="2824">
      <colorScale>
        <cfvo type="min"/>
        <cfvo type="max"/>
        <color theme="0"/>
        <color theme="0"/>
      </colorScale>
    </cfRule>
    <cfRule type="expression" priority="2825">
      <formula>$F$19</formula>
    </cfRule>
    <cfRule type="expression" dxfId="10399" priority="2826">
      <formula>AM94&lt;0</formula>
    </cfRule>
  </conditionalFormatting>
  <conditionalFormatting sqref="AN104">
    <cfRule type="colorScale" priority="2765">
      <colorScale>
        <cfvo type="min"/>
        <cfvo type="max"/>
        <color theme="0"/>
        <color theme="0"/>
      </colorScale>
    </cfRule>
    <cfRule type="expression" priority="2766">
      <formula>#REF!</formula>
    </cfRule>
    <cfRule type="expression" dxfId="10398" priority="2767">
      <formula>AM104&lt;0</formula>
    </cfRule>
  </conditionalFormatting>
  <conditionalFormatting sqref="AN105:AN106">
    <cfRule type="colorScale" priority="2827">
      <colorScale>
        <cfvo type="min"/>
        <cfvo type="max"/>
        <color theme="0"/>
        <color theme="0"/>
      </colorScale>
    </cfRule>
    <cfRule type="expression" priority="2828">
      <formula>$F$19</formula>
    </cfRule>
    <cfRule type="expression" dxfId="10397" priority="2829">
      <formula>AM105&lt;0</formula>
    </cfRule>
  </conditionalFormatting>
  <conditionalFormatting sqref="AN110">
    <cfRule type="colorScale" priority="2830">
      <colorScale>
        <cfvo type="min"/>
        <cfvo type="max"/>
        <color theme="0"/>
        <color theme="0"/>
      </colorScale>
    </cfRule>
    <cfRule type="expression" dxfId="10396" priority="2831">
      <formula>AM110&lt;0</formula>
    </cfRule>
  </conditionalFormatting>
  <conditionalFormatting sqref="AN110:AN111">
    <cfRule type="expression" priority="2710">
      <formula>$F$19</formula>
    </cfRule>
  </conditionalFormatting>
  <conditionalFormatting sqref="AN111">
    <cfRule type="colorScale" priority="2709">
      <colorScale>
        <cfvo type="min"/>
        <cfvo type="max"/>
        <color theme="0"/>
        <color theme="0"/>
      </colorScale>
    </cfRule>
    <cfRule type="expression" dxfId="10395" priority="2711">
      <formula>AM111&lt;0</formula>
    </cfRule>
  </conditionalFormatting>
  <conditionalFormatting sqref="AN117:AN123">
    <cfRule type="colorScale" priority="2835">
      <colorScale>
        <cfvo type="min"/>
        <cfvo type="max"/>
        <color theme="0"/>
        <color theme="0"/>
      </colorScale>
    </cfRule>
    <cfRule type="expression" priority="2836">
      <formula>$F$19</formula>
    </cfRule>
    <cfRule type="expression" dxfId="10394" priority="2837">
      <formula>AM117&lt;0</formula>
    </cfRule>
  </conditionalFormatting>
  <conditionalFormatting sqref="AN125">
    <cfRule type="colorScale" priority="2762">
      <colorScale>
        <cfvo type="min"/>
        <cfvo type="max"/>
        <color theme="0"/>
        <color theme="0"/>
      </colorScale>
    </cfRule>
    <cfRule type="expression" priority="2763">
      <formula>#REF!</formula>
    </cfRule>
    <cfRule type="expression" dxfId="10393" priority="2764">
      <formula>AM125&lt;0</formula>
    </cfRule>
  </conditionalFormatting>
  <conditionalFormatting sqref="AN125:AN135">
    <cfRule type="expression" dxfId="10392" priority="2761">
      <formula>IF(AN125="Validar","Rojo","Verde")</formula>
    </cfRule>
  </conditionalFormatting>
  <conditionalFormatting sqref="AN126:AN132">
    <cfRule type="colorScale" priority="2838">
      <colorScale>
        <cfvo type="min"/>
        <cfvo type="max"/>
        <color theme="0"/>
        <color theme="0"/>
      </colorScale>
    </cfRule>
    <cfRule type="expression" dxfId="10391" priority="2840">
      <formula>AM126&lt;0</formula>
    </cfRule>
  </conditionalFormatting>
  <conditionalFormatting sqref="AN126:AN134">
    <cfRule type="expression" priority="2839">
      <formula>$F$19</formula>
    </cfRule>
  </conditionalFormatting>
  <conditionalFormatting sqref="AN133:AN134">
    <cfRule type="colorScale" priority="2841">
      <colorScale>
        <cfvo type="min"/>
        <cfvo type="max"/>
        <color theme="0"/>
        <color theme="0"/>
      </colorScale>
    </cfRule>
    <cfRule type="expression" dxfId="10390" priority="2842">
      <formula>AM133&lt;0</formula>
    </cfRule>
  </conditionalFormatting>
  <conditionalFormatting sqref="AN135">
    <cfRule type="colorScale" priority="2832">
      <colorScale>
        <cfvo type="min"/>
        <cfvo type="max"/>
        <color theme="0"/>
        <color theme="0"/>
      </colorScale>
    </cfRule>
    <cfRule type="expression" priority="2833">
      <formula>$F$23</formula>
    </cfRule>
    <cfRule type="expression" dxfId="10389" priority="2834">
      <formula>AM135&lt;0</formula>
    </cfRule>
  </conditionalFormatting>
  <conditionalFormatting sqref="AN110:AO111">
    <cfRule type="expression" dxfId="10388" priority="2705">
      <formula>IF(AN110="Validar","Rojo","Verde")</formula>
    </cfRule>
  </conditionalFormatting>
  <conditionalFormatting sqref="AN117:AO123">
    <cfRule type="expression" dxfId="10387" priority="2718">
      <formula>IF(AN117="Validar","Rojo","Verde")</formula>
    </cfRule>
  </conditionalFormatting>
  <conditionalFormatting sqref="AO40:AO66">
    <cfRule type="colorScale" priority="2753">
      <colorScale>
        <cfvo type="min"/>
        <cfvo type="max"/>
        <color theme="0"/>
        <color theme="0"/>
      </colorScale>
    </cfRule>
    <cfRule type="expression" priority="2754">
      <formula>#REF!</formula>
    </cfRule>
    <cfRule type="expression" dxfId="10386" priority="2755">
      <formula>AN40&lt;0</formula>
    </cfRule>
  </conditionalFormatting>
  <conditionalFormatting sqref="AO40:AO67">
    <cfRule type="expression" dxfId="10385" priority="2752">
      <formula>IF(AO40="Validar","Rojo","Verde")</formula>
    </cfRule>
  </conditionalFormatting>
  <conditionalFormatting sqref="AO67 AN82:AO82 AN92:AO92 AN103:AO103 AN107:AO107">
    <cfRule type="expression" priority="2757">
      <formula>$F$23</formula>
    </cfRule>
  </conditionalFormatting>
  <conditionalFormatting sqref="AO67 AO82 AO92 AO103 AO107">
    <cfRule type="expression" dxfId="10384" priority="2758">
      <formula>AN67&lt;0</formula>
    </cfRule>
  </conditionalFormatting>
  <conditionalFormatting sqref="AO69">
    <cfRule type="colorScale" priority="2750">
      <colorScale>
        <cfvo type="min"/>
        <cfvo type="max"/>
        <color theme="0"/>
        <color theme="0"/>
      </colorScale>
    </cfRule>
    <cfRule type="expression" dxfId="10383" priority="2751">
      <formula>AN69&lt;0</formula>
    </cfRule>
  </conditionalFormatting>
  <conditionalFormatting sqref="AO69:AO81">
    <cfRule type="expression" priority="2748">
      <formula>#REF!</formula>
    </cfRule>
  </conditionalFormatting>
  <conditionalFormatting sqref="AO69:AO82">
    <cfRule type="expression" dxfId="10382" priority="2746">
      <formula>IF(AO69="Validar","Rojo","Verde")</formula>
    </cfRule>
  </conditionalFormatting>
  <conditionalFormatting sqref="AO70:AO78">
    <cfRule type="colorScale" priority="2747">
      <colorScale>
        <cfvo type="min"/>
        <cfvo type="max"/>
        <color theme="0"/>
        <color theme="0"/>
      </colorScale>
    </cfRule>
    <cfRule type="expression" dxfId="10381" priority="2749">
      <formula>AN70&lt;0</formula>
    </cfRule>
  </conditionalFormatting>
  <conditionalFormatting sqref="AO79:AO81">
    <cfRule type="colorScale" priority="2759">
      <colorScale>
        <cfvo type="min"/>
        <cfvo type="max"/>
        <color theme="0"/>
        <color theme="0"/>
      </colorScale>
    </cfRule>
    <cfRule type="expression" dxfId="10380" priority="2760">
      <formula>AN79&lt;0</formula>
    </cfRule>
  </conditionalFormatting>
  <conditionalFormatting sqref="AO82 AO67 AO92 AO103 AO107">
    <cfRule type="colorScale" priority="2756">
      <colorScale>
        <cfvo type="min"/>
        <cfvo type="max"/>
        <color theme="0"/>
        <color theme="0"/>
      </colorScale>
    </cfRule>
  </conditionalFormatting>
  <conditionalFormatting sqref="AO84">
    <cfRule type="colorScale" priority="2744">
      <colorScale>
        <cfvo type="min"/>
        <cfvo type="max"/>
        <color theme="0"/>
        <color theme="0"/>
      </colorScale>
    </cfRule>
    <cfRule type="expression" dxfId="10379" priority="2745">
      <formula>AN84&lt;0</formula>
    </cfRule>
  </conditionalFormatting>
  <conditionalFormatting sqref="AO84:AO91">
    <cfRule type="expression" priority="2742">
      <formula>#REF!</formula>
    </cfRule>
  </conditionalFormatting>
  <conditionalFormatting sqref="AO84:AO92">
    <cfRule type="expression" dxfId="10378" priority="2740">
      <formula>IF(AO84="Validar","Rojo","Verde")</formula>
    </cfRule>
  </conditionalFormatting>
  <conditionalFormatting sqref="AO85:AO91">
    <cfRule type="colorScale" priority="2741">
      <colorScale>
        <cfvo type="min"/>
        <cfvo type="max"/>
        <color theme="0"/>
        <color theme="0"/>
      </colorScale>
    </cfRule>
    <cfRule type="expression" dxfId="10377" priority="2743">
      <formula>AN85&lt;0</formula>
    </cfRule>
  </conditionalFormatting>
  <conditionalFormatting sqref="AO94">
    <cfRule type="colorScale" priority="2738">
      <colorScale>
        <cfvo type="min"/>
        <cfvo type="max"/>
        <color theme="0"/>
        <color theme="0"/>
      </colorScale>
    </cfRule>
    <cfRule type="expression" dxfId="10376" priority="2739">
      <formula>AN94&lt;0</formula>
    </cfRule>
  </conditionalFormatting>
  <conditionalFormatting sqref="AO94:AO102">
    <cfRule type="expression" priority="2732">
      <formula>#REF!</formula>
    </cfRule>
  </conditionalFormatting>
  <conditionalFormatting sqref="AO94:AO103">
    <cfRule type="expression" dxfId="10375" priority="2730">
      <formula>IF(AO94="Validar","Rojo","Verde")</formula>
    </cfRule>
  </conditionalFormatting>
  <conditionalFormatting sqref="AO95:AO100">
    <cfRule type="colorScale" priority="2736">
      <colorScale>
        <cfvo type="min"/>
        <cfvo type="max"/>
        <color theme="0"/>
        <color theme="0"/>
      </colorScale>
    </cfRule>
    <cfRule type="expression" dxfId="10374" priority="2737">
      <formula>AN95&lt;0</formula>
    </cfRule>
  </conditionalFormatting>
  <conditionalFormatting sqref="AO101">
    <cfRule type="colorScale" priority="2734">
      <colorScale>
        <cfvo type="min"/>
        <cfvo type="max"/>
        <color theme="0"/>
        <color theme="0"/>
      </colorScale>
    </cfRule>
    <cfRule type="expression" dxfId="10373" priority="2735">
      <formula>AN101&lt;0</formula>
    </cfRule>
  </conditionalFormatting>
  <conditionalFormatting sqref="AO102">
    <cfRule type="colorScale" priority="2731">
      <colorScale>
        <cfvo type="min"/>
        <cfvo type="max"/>
        <color theme="0"/>
        <color theme="0"/>
      </colorScale>
    </cfRule>
    <cfRule type="expression" dxfId="10372" priority="2733">
      <formula>AN102&lt;0</formula>
    </cfRule>
  </conditionalFormatting>
  <conditionalFormatting sqref="AO105">
    <cfRule type="colorScale" priority="2728">
      <colorScale>
        <cfvo type="min"/>
        <cfvo type="max"/>
        <color theme="0"/>
        <color theme="0"/>
      </colorScale>
    </cfRule>
    <cfRule type="expression" dxfId="10371" priority="2729">
      <formula>AN105&lt;0</formula>
    </cfRule>
  </conditionalFormatting>
  <conditionalFormatting sqref="AO105:AO106">
    <cfRule type="expression" priority="2726">
      <formula>#REF!</formula>
    </cfRule>
  </conditionalFormatting>
  <conditionalFormatting sqref="AO105:AO107">
    <cfRule type="expression" dxfId="10370" priority="2724">
      <formula>IF(AO105="Validar","Rojo","Verde")</formula>
    </cfRule>
  </conditionalFormatting>
  <conditionalFormatting sqref="AO106">
    <cfRule type="colorScale" priority="2725">
      <colorScale>
        <cfvo type="min"/>
        <cfvo type="max"/>
        <color theme="0"/>
        <color theme="0"/>
      </colorScale>
    </cfRule>
    <cfRule type="expression" dxfId="10369" priority="2727">
      <formula>AN106&lt;0</formula>
    </cfRule>
  </conditionalFormatting>
  <conditionalFormatting sqref="AO110">
    <cfRule type="colorScale" priority="2716">
      <colorScale>
        <cfvo type="min"/>
        <cfvo type="max"/>
        <color theme="0"/>
        <color theme="0"/>
      </colorScale>
    </cfRule>
    <cfRule type="expression" dxfId="10368" priority="2717">
      <formula>AN110&lt;0</formula>
    </cfRule>
  </conditionalFormatting>
  <conditionalFormatting sqref="AO110:AO111">
    <cfRule type="expression" priority="2707">
      <formula>#REF!</formula>
    </cfRule>
  </conditionalFormatting>
  <conditionalFormatting sqref="AO111">
    <cfRule type="colorScale" priority="2706">
      <colorScale>
        <cfvo type="min"/>
        <cfvo type="max"/>
        <color theme="0"/>
        <color theme="0"/>
      </colorScale>
    </cfRule>
    <cfRule type="expression" dxfId="10367" priority="2708">
      <formula>AN111&lt;0</formula>
    </cfRule>
  </conditionalFormatting>
  <conditionalFormatting sqref="AO117">
    <cfRule type="colorScale" priority="2722">
      <colorScale>
        <cfvo type="min"/>
        <cfvo type="max"/>
        <color theme="0"/>
        <color theme="0"/>
      </colorScale>
    </cfRule>
    <cfRule type="expression" dxfId="10366" priority="2723">
      <formula>AN117&lt;0</formula>
    </cfRule>
  </conditionalFormatting>
  <conditionalFormatting sqref="AO117:AO123">
    <cfRule type="expression" priority="2720">
      <formula>#REF!</formula>
    </cfRule>
  </conditionalFormatting>
  <conditionalFormatting sqref="AO118:AO123">
    <cfRule type="colorScale" priority="2719">
      <colorScale>
        <cfvo type="min"/>
        <cfvo type="max"/>
        <color theme="0"/>
        <color theme="0"/>
      </colorScale>
    </cfRule>
    <cfRule type="expression" dxfId="10365" priority="2721">
      <formula>AN118&lt;0</formula>
    </cfRule>
  </conditionalFormatting>
  <conditionalFormatting sqref="AO126:AO135">
    <cfRule type="expression" dxfId="10364" priority="2843">
      <formula>IF(AO126="Validar","Rojo","Verde")</formula>
    </cfRule>
    <cfRule type="colorScale" priority="2844">
      <colorScale>
        <cfvo type="min"/>
        <cfvo type="max"/>
        <color theme="0"/>
        <color theme="0"/>
      </colorScale>
    </cfRule>
    <cfRule type="expression" priority="2845">
      <formula>$F$23</formula>
    </cfRule>
    <cfRule type="expression" dxfId="10363" priority="2846">
      <formula>AN126&lt;0</formula>
    </cfRule>
  </conditionalFormatting>
  <conditionalFormatting sqref="AN6">
    <cfRule type="colorScale" priority="2703">
      <colorScale>
        <cfvo type="min"/>
        <cfvo type="max"/>
        <color theme="0"/>
        <color theme="0"/>
      </colorScale>
    </cfRule>
    <cfRule type="expression" dxfId="10362" priority="2704">
      <formula>AM6&lt;0</formula>
    </cfRule>
  </conditionalFormatting>
  <conditionalFormatting sqref="AN6">
    <cfRule type="expression" dxfId="10361" priority="2701">
      <formula>IF(AN6="Validar","Rojo","Verde")</formula>
    </cfRule>
    <cfRule type="expression" priority="2702">
      <formula>#REF!</formula>
    </cfRule>
  </conditionalFormatting>
  <conditionalFormatting sqref="AN7:AN8">
    <cfRule type="colorScale" priority="2699">
      <colorScale>
        <cfvo type="min"/>
        <cfvo type="max"/>
        <color theme="0"/>
        <color theme="0"/>
      </colorScale>
    </cfRule>
    <cfRule type="expression" dxfId="10360" priority="2700">
      <formula>AM7&lt;0</formula>
    </cfRule>
  </conditionalFormatting>
  <conditionalFormatting sqref="AN7:AN8">
    <cfRule type="expression" dxfId="10359" priority="2697">
      <formula>IF(AN7="Validar","Rojo","Verde")</formula>
    </cfRule>
    <cfRule type="expression" priority="2698">
      <formula>#REF!</formula>
    </cfRule>
  </conditionalFormatting>
  <conditionalFormatting sqref="AR9">
    <cfRule type="colorScale" priority="2664">
      <colorScale>
        <cfvo type="min"/>
        <cfvo type="max"/>
        <color theme="0"/>
        <color theme="0"/>
      </colorScale>
    </cfRule>
    <cfRule type="expression" dxfId="10358" priority="2665">
      <formula>AQ9&lt;0</formula>
    </cfRule>
  </conditionalFormatting>
  <conditionalFormatting sqref="AR9:AR20">
    <cfRule type="expression" dxfId="10357" priority="2635">
      <formula>IF(AR9="Validar","Rojo","Verde")</formula>
    </cfRule>
    <cfRule type="expression" priority="2637">
      <formula>#REF!</formula>
    </cfRule>
  </conditionalFormatting>
  <conditionalFormatting sqref="AR10">
    <cfRule type="colorScale" priority="2641">
      <colorScale>
        <cfvo type="min"/>
        <cfvo type="max"/>
        <color theme="0"/>
        <color theme="0"/>
      </colorScale>
    </cfRule>
    <cfRule type="expression" dxfId="10356" priority="2642">
      <formula>AQ10&lt;0</formula>
    </cfRule>
  </conditionalFormatting>
  <conditionalFormatting sqref="AR11:AR14">
    <cfRule type="colorScale" priority="2662">
      <colorScale>
        <cfvo type="min"/>
        <cfvo type="max"/>
        <color theme="0"/>
        <color theme="0"/>
      </colorScale>
    </cfRule>
    <cfRule type="expression" dxfId="10355" priority="2663">
      <formula>AQ11&lt;0</formula>
    </cfRule>
  </conditionalFormatting>
  <conditionalFormatting sqref="AR15">
    <cfRule type="colorScale" priority="2639">
      <colorScale>
        <cfvo type="min"/>
        <cfvo type="max"/>
        <color theme="0"/>
        <color theme="0"/>
      </colorScale>
    </cfRule>
    <cfRule type="expression" dxfId="10354" priority="2640">
      <formula>AQ15&lt;0</formula>
    </cfRule>
  </conditionalFormatting>
  <conditionalFormatting sqref="AR16:AR17">
    <cfRule type="colorScale" priority="2660">
      <colorScale>
        <cfvo type="min"/>
        <cfvo type="max"/>
        <color theme="0"/>
        <color theme="0"/>
      </colorScale>
    </cfRule>
    <cfRule type="expression" dxfId="10353" priority="2661">
      <formula>AQ16&lt;0</formula>
    </cfRule>
  </conditionalFormatting>
  <conditionalFormatting sqref="AR18">
    <cfRule type="colorScale" priority="2636">
      <colorScale>
        <cfvo type="min"/>
        <cfvo type="max"/>
        <color theme="0"/>
        <color theme="0"/>
      </colorScale>
    </cfRule>
    <cfRule type="expression" dxfId="10352" priority="2638">
      <formula>AQ18&lt;0</formula>
    </cfRule>
  </conditionalFormatting>
  <conditionalFormatting sqref="AR19:AR20">
    <cfRule type="colorScale" priority="2658">
      <colorScale>
        <cfvo type="min"/>
        <cfvo type="max"/>
        <color theme="0"/>
        <color theme="0"/>
      </colorScale>
    </cfRule>
    <cfRule type="expression" dxfId="10351" priority="2659">
      <formula>AQ19&lt;0</formula>
    </cfRule>
  </conditionalFormatting>
  <conditionalFormatting sqref="AR23">
    <cfRule type="colorScale" priority="2633">
      <colorScale>
        <cfvo type="min"/>
        <cfvo type="max"/>
        <color theme="0"/>
        <color theme="0"/>
      </colorScale>
    </cfRule>
    <cfRule type="expression" dxfId="10350" priority="2634">
      <formula>AQ23&lt;0</formula>
    </cfRule>
  </conditionalFormatting>
  <conditionalFormatting sqref="AR23:AR31">
    <cfRule type="expression" dxfId="10349" priority="2627">
      <formula>IF(AR23="Validar","Rojo","Verde")</formula>
    </cfRule>
    <cfRule type="expression" priority="2629">
      <formula>#REF!</formula>
    </cfRule>
  </conditionalFormatting>
  <conditionalFormatting sqref="AR24">
    <cfRule type="colorScale" priority="2656">
      <colorScale>
        <cfvo type="min"/>
        <cfvo type="max"/>
        <color theme="0"/>
        <color theme="0"/>
      </colorScale>
    </cfRule>
    <cfRule type="expression" dxfId="10348" priority="2657">
      <formula>AQ24&lt;0</formula>
    </cfRule>
  </conditionalFormatting>
  <conditionalFormatting sqref="AR25">
    <cfRule type="colorScale" priority="2654">
      <colorScale>
        <cfvo type="min"/>
        <cfvo type="max"/>
        <color theme="0"/>
        <color theme="0"/>
      </colorScale>
    </cfRule>
    <cfRule type="expression" dxfId="10347" priority="2655">
      <formula>AQ25&lt;0</formula>
    </cfRule>
  </conditionalFormatting>
  <conditionalFormatting sqref="AR26">
    <cfRule type="colorScale" priority="2631">
      <colorScale>
        <cfvo type="min"/>
        <cfvo type="max"/>
        <color theme="0"/>
        <color theme="0"/>
      </colorScale>
    </cfRule>
    <cfRule type="expression" dxfId="10346" priority="2632">
      <formula>AQ26&lt;0</formula>
    </cfRule>
  </conditionalFormatting>
  <conditionalFormatting sqref="AR27">
    <cfRule type="colorScale" priority="2652">
      <colorScale>
        <cfvo type="min"/>
        <cfvo type="max"/>
        <color theme="0"/>
        <color theme="0"/>
      </colorScale>
    </cfRule>
    <cfRule type="expression" dxfId="10345" priority="2653">
      <formula>AQ27&lt;0</formula>
    </cfRule>
  </conditionalFormatting>
  <conditionalFormatting sqref="AR28">
    <cfRule type="colorScale" priority="2650">
      <colorScale>
        <cfvo type="min"/>
        <cfvo type="max"/>
        <color theme="0"/>
        <color theme="0"/>
      </colorScale>
    </cfRule>
    <cfRule type="expression" dxfId="10344" priority="2651">
      <formula>AQ28&lt;0</formula>
    </cfRule>
  </conditionalFormatting>
  <conditionalFormatting sqref="AR29">
    <cfRule type="colorScale" priority="2628">
      <colorScale>
        <cfvo type="min"/>
        <cfvo type="max"/>
        <color theme="0"/>
        <color theme="0"/>
      </colorScale>
    </cfRule>
    <cfRule type="expression" dxfId="10343" priority="2630">
      <formula>AQ29&lt;0</formula>
    </cfRule>
  </conditionalFormatting>
  <conditionalFormatting sqref="AR30">
    <cfRule type="colorScale" priority="2648">
      <colorScale>
        <cfvo type="min"/>
        <cfvo type="max"/>
        <color theme="0"/>
        <color theme="0"/>
      </colorScale>
    </cfRule>
    <cfRule type="expression" dxfId="10342" priority="2649">
      <formula>AQ30&lt;0</formula>
    </cfRule>
  </conditionalFormatting>
  <conditionalFormatting sqref="AR31">
    <cfRule type="colorScale" priority="2646">
      <colorScale>
        <cfvo type="min"/>
        <cfvo type="max"/>
        <color theme="0"/>
        <color theme="0"/>
      </colorScale>
    </cfRule>
    <cfRule type="expression" dxfId="10341" priority="2647">
      <formula>AQ31&lt;0</formula>
    </cfRule>
  </conditionalFormatting>
  <conditionalFormatting sqref="AR39">
    <cfRule type="colorScale" priority="2624">
      <colorScale>
        <cfvo type="min"/>
        <cfvo type="max"/>
        <color theme="0"/>
        <color theme="0"/>
      </colorScale>
    </cfRule>
    <cfRule type="expression" priority="2625">
      <formula>#REF!</formula>
    </cfRule>
    <cfRule type="expression" dxfId="10340" priority="2626">
      <formula>AQ39&lt;0</formula>
    </cfRule>
  </conditionalFormatting>
  <conditionalFormatting sqref="AR39:AR107">
    <cfRule type="expression" dxfId="10339" priority="2562">
      <formula>IF(AR39="Validar","Rojo","Verde")</formula>
    </cfRule>
  </conditionalFormatting>
  <conditionalFormatting sqref="AR40:AR67">
    <cfRule type="colorScale" priority="2643">
      <colorScale>
        <cfvo type="min"/>
        <cfvo type="max"/>
        <color theme="0"/>
        <color theme="0"/>
      </colorScale>
    </cfRule>
    <cfRule type="expression" priority="2644">
      <formula>$F$19</formula>
    </cfRule>
    <cfRule type="expression" dxfId="10338" priority="2645">
      <formula>AQ40&lt;0</formula>
    </cfRule>
  </conditionalFormatting>
  <conditionalFormatting sqref="AR68">
    <cfRule type="colorScale" priority="2621">
      <colorScale>
        <cfvo type="min"/>
        <cfvo type="max"/>
        <color theme="0"/>
        <color theme="0"/>
      </colorScale>
    </cfRule>
    <cfRule type="expression" priority="2622">
      <formula>#REF!</formula>
    </cfRule>
    <cfRule type="expression" dxfId="10337" priority="2623">
      <formula>AQ68&lt;0</formula>
    </cfRule>
  </conditionalFormatting>
  <conditionalFormatting sqref="AR69:AR81">
    <cfRule type="colorScale" priority="2668">
      <colorScale>
        <cfvo type="min"/>
        <cfvo type="max"/>
        <color theme="0"/>
        <color theme="0"/>
      </colorScale>
    </cfRule>
    <cfRule type="expression" priority="2669">
      <formula>$F$19</formula>
    </cfRule>
    <cfRule type="expression" dxfId="10336" priority="2670">
      <formula>AQ69&lt;0</formula>
    </cfRule>
  </conditionalFormatting>
  <conditionalFormatting sqref="AR82 AR92 AR103 AR107">
    <cfRule type="expression" dxfId="10335" priority="2667">
      <formula>AQ82&lt;0</formula>
    </cfRule>
  </conditionalFormatting>
  <conditionalFormatting sqref="AR83">
    <cfRule type="colorScale" priority="2563">
      <colorScale>
        <cfvo type="min"/>
        <cfvo type="max"/>
        <color theme="0"/>
        <color theme="0"/>
      </colorScale>
    </cfRule>
    <cfRule type="expression" priority="2564">
      <formula>#REF!</formula>
    </cfRule>
    <cfRule type="expression" dxfId="10334" priority="2565">
      <formula>AQ83&lt;0</formula>
    </cfRule>
  </conditionalFormatting>
  <conditionalFormatting sqref="AR84:AR91">
    <cfRule type="colorScale" priority="2671">
      <colorScale>
        <cfvo type="min"/>
        <cfvo type="max"/>
        <color theme="0"/>
        <color theme="0"/>
      </colorScale>
    </cfRule>
    <cfRule type="expression" priority="2672">
      <formula>$F$19</formula>
    </cfRule>
    <cfRule type="expression" dxfId="10333" priority="2673">
      <formula>AQ84&lt;0</formula>
    </cfRule>
  </conditionalFormatting>
  <conditionalFormatting sqref="AR92 AR82 AR103 AR107">
    <cfRule type="colorScale" priority="2666">
      <colorScale>
        <cfvo type="min"/>
        <cfvo type="max"/>
        <color theme="0"/>
        <color theme="0"/>
      </colorScale>
    </cfRule>
  </conditionalFormatting>
  <conditionalFormatting sqref="AR93">
    <cfRule type="colorScale" priority="2618">
      <colorScale>
        <cfvo type="min"/>
        <cfvo type="max"/>
        <color theme="0"/>
        <color theme="0"/>
      </colorScale>
    </cfRule>
    <cfRule type="expression" priority="2619">
      <formula>#REF!</formula>
    </cfRule>
    <cfRule type="expression" dxfId="10332" priority="2620">
      <formula>AQ93&lt;0</formula>
    </cfRule>
  </conditionalFormatting>
  <conditionalFormatting sqref="AR94:AR102">
    <cfRule type="colorScale" priority="2674">
      <colorScale>
        <cfvo type="min"/>
        <cfvo type="max"/>
        <color theme="0"/>
        <color theme="0"/>
      </colorScale>
    </cfRule>
    <cfRule type="expression" priority="2675">
      <formula>$F$19</formula>
    </cfRule>
    <cfRule type="expression" dxfId="10331" priority="2676">
      <formula>AQ94&lt;0</formula>
    </cfRule>
  </conditionalFormatting>
  <conditionalFormatting sqref="AR104">
    <cfRule type="colorScale" priority="2615">
      <colorScale>
        <cfvo type="min"/>
        <cfvo type="max"/>
        <color theme="0"/>
        <color theme="0"/>
      </colorScale>
    </cfRule>
    <cfRule type="expression" priority="2616">
      <formula>#REF!</formula>
    </cfRule>
    <cfRule type="expression" dxfId="10330" priority="2617">
      <formula>AQ104&lt;0</formula>
    </cfRule>
  </conditionalFormatting>
  <conditionalFormatting sqref="AR105:AR106">
    <cfRule type="colorScale" priority="2677">
      <colorScale>
        <cfvo type="min"/>
        <cfvo type="max"/>
        <color theme="0"/>
        <color theme="0"/>
      </colorScale>
    </cfRule>
    <cfRule type="expression" priority="2678">
      <formula>$F$19</formula>
    </cfRule>
    <cfRule type="expression" dxfId="10329" priority="2679">
      <formula>AQ105&lt;0</formula>
    </cfRule>
  </conditionalFormatting>
  <conditionalFormatting sqref="AR110">
    <cfRule type="colorScale" priority="2680">
      <colorScale>
        <cfvo type="min"/>
        <cfvo type="max"/>
        <color theme="0"/>
        <color theme="0"/>
      </colorScale>
    </cfRule>
    <cfRule type="expression" dxfId="10328" priority="2681">
      <formula>AQ110&lt;0</formula>
    </cfRule>
  </conditionalFormatting>
  <conditionalFormatting sqref="AR110:AR111">
    <cfRule type="expression" priority="2560">
      <formula>$F$19</formula>
    </cfRule>
  </conditionalFormatting>
  <conditionalFormatting sqref="AR111">
    <cfRule type="colorScale" priority="2559">
      <colorScale>
        <cfvo type="min"/>
        <cfvo type="max"/>
        <color theme="0"/>
        <color theme="0"/>
      </colorScale>
    </cfRule>
    <cfRule type="expression" dxfId="10327" priority="2561">
      <formula>AQ111&lt;0</formula>
    </cfRule>
  </conditionalFormatting>
  <conditionalFormatting sqref="AR117:AR123">
    <cfRule type="colorScale" priority="2685">
      <colorScale>
        <cfvo type="min"/>
        <cfvo type="max"/>
        <color theme="0"/>
        <color theme="0"/>
      </colorScale>
    </cfRule>
    <cfRule type="expression" priority="2686">
      <formula>$F$19</formula>
    </cfRule>
    <cfRule type="expression" dxfId="10326" priority="2687">
      <formula>AQ117&lt;0</formula>
    </cfRule>
  </conditionalFormatting>
  <conditionalFormatting sqref="AR125">
    <cfRule type="colorScale" priority="2612">
      <colorScale>
        <cfvo type="min"/>
        <cfvo type="max"/>
        <color theme="0"/>
        <color theme="0"/>
      </colorScale>
    </cfRule>
    <cfRule type="expression" priority="2613">
      <formula>#REF!</formula>
    </cfRule>
    <cfRule type="expression" dxfId="10325" priority="2614">
      <formula>AQ125&lt;0</formula>
    </cfRule>
  </conditionalFormatting>
  <conditionalFormatting sqref="AR125:AR135">
    <cfRule type="expression" dxfId="10324" priority="2611">
      <formula>IF(AR125="Validar","Rojo","Verde")</formula>
    </cfRule>
  </conditionalFormatting>
  <conditionalFormatting sqref="AR126:AR132">
    <cfRule type="colorScale" priority="2688">
      <colorScale>
        <cfvo type="min"/>
        <cfvo type="max"/>
        <color theme="0"/>
        <color theme="0"/>
      </colorScale>
    </cfRule>
    <cfRule type="expression" dxfId="10323" priority="2690">
      <formula>AQ126&lt;0</formula>
    </cfRule>
  </conditionalFormatting>
  <conditionalFormatting sqref="AR126:AR134">
    <cfRule type="expression" priority="2689">
      <formula>$F$19</formula>
    </cfRule>
  </conditionalFormatting>
  <conditionalFormatting sqref="AR133:AR134">
    <cfRule type="colorScale" priority="2691">
      <colorScale>
        <cfvo type="min"/>
        <cfvo type="max"/>
        <color theme="0"/>
        <color theme="0"/>
      </colorScale>
    </cfRule>
    <cfRule type="expression" dxfId="10322" priority="2692">
      <formula>AQ133&lt;0</formula>
    </cfRule>
  </conditionalFormatting>
  <conditionalFormatting sqref="AR135">
    <cfRule type="colorScale" priority="2682">
      <colorScale>
        <cfvo type="min"/>
        <cfvo type="max"/>
        <color theme="0"/>
        <color theme="0"/>
      </colorScale>
    </cfRule>
    <cfRule type="expression" priority="2683">
      <formula>$F$23</formula>
    </cfRule>
    <cfRule type="expression" dxfId="10321" priority="2684">
      <formula>AQ135&lt;0</formula>
    </cfRule>
  </conditionalFormatting>
  <conditionalFormatting sqref="AR110:AS111">
    <cfRule type="expression" dxfId="10320" priority="2555">
      <formula>IF(AR110="Validar","Rojo","Verde")</formula>
    </cfRule>
  </conditionalFormatting>
  <conditionalFormatting sqref="AR117:AS123">
    <cfRule type="expression" dxfId="10319" priority="2568">
      <formula>IF(AR117="Validar","Rojo","Verde")</formula>
    </cfRule>
  </conditionalFormatting>
  <conditionalFormatting sqref="AS40:AS66">
    <cfRule type="colorScale" priority="2603">
      <colorScale>
        <cfvo type="min"/>
        <cfvo type="max"/>
        <color theme="0"/>
        <color theme="0"/>
      </colorScale>
    </cfRule>
    <cfRule type="expression" priority="2604">
      <formula>#REF!</formula>
    </cfRule>
    <cfRule type="expression" dxfId="10318" priority="2605">
      <formula>AR40&lt;0</formula>
    </cfRule>
  </conditionalFormatting>
  <conditionalFormatting sqref="AS40:AS67">
    <cfRule type="expression" dxfId="10317" priority="2602">
      <formula>IF(AS40="Validar","Rojo","Verde")</formula>
    </cfRule>
  </conditionalFormatting>
  <conditionalFormatting sqref="AS67 AR82:AS82 AR92:AS92 AR103:AS103 AR107:AS107">
    <cfRule type="expression" priority="2607">
      <formula>$F$23</formula>
    </cfRule>
  </conditionalFormatting>
  <conditionalFormatting sqref="AS67 AS82 AS92 AS103 AS107">
    <cfRule type="expression" dxfId="10316" priority="2608">
      <formula>AR67&lt;0</formula>
    </cfRule>
  </conditionalFormatting>
  <conditionalFormatting sqref="AS69">
    <cfRule type="colorScale" priority="2600">
      <colorScale>
        <cfvo type="min"/>
        <cfvo type="max"/>
        <color theme="0"/>
        <color theme="0"/>
      </colorScale>
    </cfRule>
    <cfRule type="expression" dxfId="10315" priority="2601">
      <formula>AR69&lt;0</formula>
    </cfRule>
  </conditionalFormatting>
  <conditionalFormatting sqref="AS69:AS81">
    <cfRule type="expression" priority="2598">
      <formula>#REF!</formula>
    </cfRule>
  </conditionalFormatting>
  <conditionalFormatting sqref="AS69:AS82">
    <cfRule type="expression" dxfId="10314" priority="2596">
      <formula>IF(AS69="Validar","Rojo","Verde")</formula>
    </cfRule>
  </conditionalFormatting>
  <conditionalFormatting sqref="AS70:AS78">
    <cfRule type="colorScale" priority="2597">
      <colorScale>
        <cfvo type="min"/>
        <cfvo type="max"/>
        <color theme="0"/>
        <color theme="0"/>
      </colorScale>
    </cfRule>
    <cfRule type="expression" dxfId="10313" priority="2599">
      <formula>AR70&lt;0</formula>
    </cfRule>
  </conditionalFormatting>
  <conditionalFormatting sqref="AS79:AS81">
    <cfRule type="colorScale" priority="2609">
      <colorScale>
        <cfvo type="min"/>
        <cfvo type="max"/>
        <color theme="0"/>
        <color theme="0"/>
      </colorScale>
    </cfRule>
    <cfRule type="expression" dxfId="10312" priority="2610">
      <formula>AR79&lt;0</formula>
    </cfRule>
  </conditionalFormatting>
  <conditionalFormatting sqref="AS82 AS67 AS92 AS103 AS107">
    <cfRule type="colorScale" priority="2606">
      <colorScale>
        <cfvo type="min"/>
        <cfvo type="max"/>
        <color theme="0"/>
        <color theme="0"/>
      </colorScale>
    </cfRule>
  </conditionalFormatting>
  <conditionalFormatting sqref="AS84">
    <cfRule type="colorScale" priority="2594">
      <colorScale>
        <cfvo type="min"/>
        <cfvo type="max"/>
        <color theme="0"/>
        <color theme="0"/>
      </colorScale>
    </cfRule>
    <cfRule type="expression" dxfId="10311" priority="2595">
      <formula>AR84&lt;0</formula>
    </cfRule>
  </conditionalFormatting>
  <conditionalFormatting sqref="AS84:AS91">
    <cfRule type="expression" priority="2592">
      <formula>#REF!</formula>
    </cfRule>
  </conditionalFormatting>
  <conditionalFormatting sqref="AS84:AS92">
    <cfRule type="expression" dxfId="10310" priority="2590">
      <formula>IF(AS84="Validar","Rojo","Verde")</formula>
    </cfRule>
  </conditionalFormatting>
  <conditionalFormatting sqref="AS85:AS91">
    <cfRule type="colorScale" priority="2591">
      <colorScale>
        <cfvo type="min"/>
        <cfvo type="max"/>
        <color theme="0"/>
        <color theme="0"/>
      </colorScale>
    </cfRule>
    <cfRule type="expression" dxfId="10309" priority="2593">
      <formula>AR85&lt;0</formula>
    </cfRule>
  </conditionalFormatting>
  <conditionalFormatting sqref="AS94">
    <cfRule type="colorScale" priority="2588">
      <colorScale>
        <cfvo type="min"/>
        <cfvo type="max"/>
        <color theme="0"/>
        <color theme="0"/>
      </colorScale>
    </cfRule>
    <cfRule type="expression" dxfId="10308" priority="2589">
      <formula>AR94&lt;0</formula>
    </cfRule>
  </conditionalFormatting>
  <conditionalFormatting sqref="AS94:AS102">
    <cfRule type="expression" priority="2582">
      <formula>#REF!</formula>
    </cfRule>
  </conditionalFormatting>
  <conditionalFormatting sqref="AS94:AS103">
    <cfRule type="expression" dxfId="10307" priority="2580">
      <formula>IF(AS94="Validar","Rojo","Verde")</formula>
    </cfRule>
  </conditionalFormatting>
  <conditionalFormatting sqref="AS95:AS100">
    <cfRule type="colorScale" priority="2586">
      <colorScale>
        <cfvo type="min"/>
        <cfvo type="max"/>
        <color theme="0"/>
        <color theme="0"/>
      </colorScale>
    </cfRule>
    <cfRule type="expression" dxfId="10306" priority="2587">
      <formula>AR95&lt;0</formula>
    </cfRule>
  </conditionalFormatting>
  <conditionalFormatting sqref="AS101">
    <cfRule type="colorScale" priority="2584">
      <colorScale>
        <cfvo type="min"/>
        <cfvo type="max"/>
        <color theme="0"/>
        <color theme="0"/>
      </colorScale>
    </cfRule>
    <cfRule type="expression" dxfId="10305" priority="2585">
      <formula>AR101&lt;0</formula>
    </cfRule>
  </conditionalFormatting>
  <conditionalFormatting sqref="AS102">
    <cfRule type="colorScale" priority="2581">
      <colorScale>
        <cfvo type="min"/>
        <cfvo type="max"/>
        <color theme="0"/>
        <color theme="0"/>
      </colorScale>
    </cfRule>
    <cfRule type="expression" dxfId="10304" priority="2583">
      <formula>AR102&lt;0</formula>
    </cfRule>
  </conditionalFormatting>
  <conditionalFormatting sqref="AS105">
    <cfRule type="colorScale" priority="2578">
      <colorScale>
        <cfvo type="min"/>
        <cfvo type="max"/>
        <color theme="0"/>
        <color theme="0"/>
      </colorScale>
    </cfRule>
    <cfRule type="expression" dxfId="10303" priority="2579">
      <formula>AR105&lt;0</formula>
    </cfRule>
  </conditionalFormatting>
  <conditionalFormatting sqref="AS105:AS106">
    <cfRule type="expression" priority="2576">
      <formula>#REF!</formula>
    </cfRule>
  </conditionalFormatting>
  <conditionalFormatting sqref="AS105:AS107">
    <cfRule type="expression" dxfId="10302" priority="2574">
      <formula>IF(AS105="Validar","Rojo","Verde")</formula>
    </cfRule>
  </conditionalFormatting>
  <conditionalFormatting sqref="AS106">
    <cfRule type="colorScale" priority="2575">
      <colorScale>
        <cfvo type="min"/>
        <cfvo type="max"/>
        <color theme="0"/>
        <color theme="0"/>
      </colorScale>
    </cfRule>
    <cfRule type="expression" dxfId="10301" priority="2577">
      <formula>AR106&lt;0</formula>
    </cfRule>
  </conditionalFormatting>
  <conditionalFormatting sqref="AS110">
    <cfRule type="colorScale" priority="2566">
      <colorScale>
        <cfvo type="min"/>
        <cfvo type="max"/>
        <color theme="0"/>
        <color theme="0"/>
      </colorScale>
    </cfRule>
    <cfRule type="expression" dxfId="10300" priority="2567">
      <formula>AR110&lt;0</formula>
    </cfRule>
  </conditionalFormatting>
  <conditionalFormatting sqref="AS110:AS111">
    <cfRule type="expression" priority="2557">
      <formula>#REF!</formula>
    </cfRule>
  </conditionalFormatting>
  <conditionalFormatting sqref="AS111">
    <cfRule type="colorScale" priority="2556">
      <colorScale>
        <cfvo type="min"/>
        <cfvo type="max"/>
        <color theme="0"/>
        <color theme="0"/>
      </colorScale>
    </cfRule>
    <cfRule type="expression" dxfId="10299" priority="2558">
      <formula>AR111&lt;0</formula>
    </cfRule>
  </conditionalFormatting>
  <conditionalFormatting sqref="AS117">
    <cfRule type="colorScale" priority="2572">
      <colorScale>
        <cfvo type="min"/>
        <cfvo type="max"/>
        <color theme="0"/>
        <color theme="0"/>
      </colorScale>
    </cfRule>
    <cfRule type="expression" dxfId="10298" priority="2573">
      <formula>AR117&lt;0</formula>
    </cfRule>
  </conditionalFormatting>
  <conditionalFormatting sqref="AS117:AS123">
    <cfRule type="expression" priority="2570">
      <formula>#REF!</formula>
    </cfRule>
  </conditionalFormatting>
  <conditionalFormatting sqref="AS118:AS123">
    <cfRule type="colorScale" priority="2569">
      <colorScale>
        <cfvo type="min"/>
        <cfvo type="max"/>
        <color theme="0"/>
        <color theme="0"/>
      </colorScale>
    </cfRule>
    <cfRule type="expression" dxfId="10297" priority="2571">
      <formula>AR118&lt;0</formula>
    </cfRule>
  </conditionalFormatting>
  <conditionalFormatting sqref="AS126:AS135">
    <cfRule type="expression" dxfId="10296" priority="2693">
      <formula>IF(AS126="Validar","Rojo","Verde")</formula>
    </cfRule>
    <cfRule type="colorScale" priority="2694">
      <colorScale>
        <cfvo type="min"/>
        <cfvo type="max"/>
        <color theme="0"/>
        <color theme="0"/>
      </colorScale>
    </cfRule>
    <cfRule type="expression" priority="2695">
      <formula>$F$23</formula>
    </cfRule>
    <cfRule type="expression" dxfId="10295" priority="2696">
      <formula>AR126&lt;0</formula>
    </cfRule>
  </conditionalFormatting>
  <conditionalFormatting sqref="AR6">
    <cfRule type="colorScale" priority="2553">
      <colorScale>
        <cfvo type="min"/>
        <cfvo type="max"/>
        <color theme="0"/>
        <color theme="0"/>
      </colorScale>
    </cfRule>
    <cfRule type="expression" dxfId="10294" priority="2554">
      <formula>AQ6&lt;0</formula>
    </cfRule>
  </conditionalFormatting>
  <conditionalFormatting sqref="AR6">
    <cfRule type="expression" dxfId="10293" priority="2551">
      <formula>IF(AR6="Validar","Rojo","Verde")</formula>
    </cfRule>
    <cfRule type="expression" priority="2552">
      <formula>#REF!</formula>
    </cfRule>
  </conditionalFormatting>
  <conditionalFormatting sqref="AR7:AR8">
    <cfRule type="colorScale" priority="2549">
      <colorScale>
        <cfvo type="min"/>
        <cfvo type="max"/>
        <color theme="0"/>
        <color theme="0"/>
      </colorScale>
    </cfRule>
    <cfRule type="expression" dxfId="10292" priority="2550">
      <formula>AQ7&lt;0</formula>
    </cfRule>
  </conditionalFormatting>
  <conditionalFormatting sqref="AR7:AR8">
    <cfRule type="expression" dxfId="10291" priority="2547">
      <formula>IF(AR7="Validar","Rojo","Verde")</formula>
    </cfRule>
    <cfRule type="expression" priority="2548">
      <formula>#REF!</formula>
    </cfRule>
  </conditionalFormatting>
  <conditionalFormatting sqref="AX9">
    <cfRule type="colorScale" priority="2514">
      <colorScale>
        <cfvo type="min"/>
        <cfvo type="max"/>
        <color theme="0"/>
        <color theme="0"/>
      </colorScale>
    </cfRule>
    <cfRule type="expression" dxfId="10290" priority="2515">
      <formula>AW9&lt;0</formula>
    </cfRule>
  </conditionalFormatting>
  <conditionalFormatting sqref="AX9:AX20">
    <cfRule type="expression" dxfId="10289" priority="2485">
      <formula>IF(AX9="Validar","Rojo","Verde")</formula>
    </cfRule>
    <cfRule type="expression" priority="2487">
      <formula>#REF!</formula>
    </cfRule>
  </conditionalFormatting>
  <conditionalFormatting sqref="AX10">
    <cfRule type="colorScale" priority="2491">
      <colorScale>
        <cfvo type="min"/>
        <cfvo type="max"/>
        <color theme="0"/>
        <color theme="0"/>
      </colorScale>
    </cfRule>
    <cfRule type="expression" dxfId="10288" priority="2492">
      <formula>AW10&lt;0</formula>
    </cfRule>
  </conditionalFormatting>
  <conditionalFormatting sqref="AX11:AX14">
    <cfRule type="colorScale" priority="2512">
      <colorScale>
        <cfvo type="min"/>
        <cfvo type="max"/>
        <color theme="0"/>
        <color theme="0"/>
      </colorScale>
    </cfRule>
    <cfRule type="expression" dxfId="10287" priority="2513">
      <formula>AW11&lt;0</formula>
    </cfRule>
  </conditionalFormatting>
  <conditionalFormatting sqref="AX15">
    <cfRule type="colorScale" priority="2489">
      <colorScale>
        <cfvo type="min"/>
        <cfvo type="max"/>
        <color theme="0"/>
        <color theme="0"/>
      </colorScale>
    </cfRule>
    <cfRule type="expression" dxfId="10286" priority="2490">
      <formula>AW15&lt;0</formula>
    </cfRule>
  </conditionalFormatting>
  <conditionalFormatting sqref="AX16:AX17">
    <cfRule type="colorScale" priority="2510">
      <colorScale>
        <cfvo type="min"/>
        <cfvo type="max"/>
        <color theme="0"/>
        <color theme="0"/>
      </colorScale>
    </cfRule>
    <cfRule type="expression" dxfId="10285" priority="2511">
      <formula>AW16&lt;0</formula>
    </cfRule>
  </conditionalFormatting>
  <conditionalFormatting sqref="AX18">
    <cfRule type="colorScale" priority="2486">
      <colorScale>
        <cfvo type="min"/>
        <cfvo type="max"/>
        <color theme="0"/>
        <color theme="0"/>
      </colorScale>
    </cfRule>
    <cfRule type="expression" dxfId="10284" priority="2488">
      <formula>AW18&lt;0</formula>
    </cfRule>
  </conditionalFormatting>
  <conditionalFormatting sqref="AX19:AX20">
    <cfRule type="colorScale" priority="2508">
      <colorScale>
        <cfvo type="min"/>
        <cfvo type="max"/>
        <color theme="0"/>
        <color theme="0"/>
      </colorScale>
    </cfRule>
    <cfRule type="expression" dxfId="10283" priority="2509">
      <formula>AW19&lt;0</formula>
    </cfRule>
  </conditionalFormatting>
  <conditionalFormatting sqref="AX23">
    <cfRule type="colorScale" priority="2483">
      <colorScale>
        <cfvo type="min"/>
        <cfvo type="max"/>
        <color theme="0"/>
        <color theme="0"/>
      </colorScale>
    </cfRule>
    <cfRule type="expression" dxfId="10282" priority="2484">
      <formula>AW23&lt;0</formula>
    </cfRule>
  </conditionalFormatting>
  <conditionalFormatting sqref="AX23:AX31">
    <cfRule type="expression" dxfId="10281" priority="2477">
      <formula>IF(AX23="Validar","Rojo","Verde")</formula>
    </cfRule>
    <cfRule type="expression" priority="2479">
      <formula>#REF!</formula>
    </cfRule>
  </conditionalFormatting>
  <conditionalFormatting sqref="AX24">
    <cfRule type="colorScale" priority="2506">
      <colorScale>
        <cfvo type="min"/>
        <cfvo type="max"/>
        <color theme="0"/>
        <color theme="0"/>
      </colorScale>
    </cfRule>
    <cfRule type="expression" dxfId="10280" priority="2507">
      <formula>AW24&lt;0</formula>
    </cfRule>
  </conditionalFormatting>
  <conditionalFormatting sqref="AX25">
    <cfRule type="colorScale" priority="2504">
      <colorScale>
        <cfvo type="min"/>
        <cfvo type="max"/>
        <color theme="0"/>
        <color theme="0"/>
      </colorScale>
    </cfRule>
    <cfRule type="expression" dxfId="10279" priority="2505">
      <formula>AW25&lt;0</formula>
    </cfRule>
  </conditionalFormatting>
  <conditionalFormatting sqref="AX26">
    <cfRule type="colorScale" priority="2481">
      <colorScale>
        <cfvo type="min"/>
        <cfvo type="max"/>
        <color theme="0"/>
        <color theme="0"/>
      </colorScale>
    </cfRule>
    <cfRule type="expression" dxfId="10278" priority="2482">
      <formula>AW26&lt;0</formula>
    </cfRule>
  </conditionalFormatting>
  <conditionalFormatting sqref="AX27">
    <cfRule type="colorScale" priority="2502">
      <colorScale>
        <cfvo type="min"/>
        <cfvo type="max"/>
        <color theme="0"/>
        <color theme="0"/>
      </colorScale>
    </cfRule>
    <cfRule type="expression" dxfId="10277" priority="2503">
      <formula>AW27&lt;0</formula>
    </cfRule>
  </conditionalFormatting>
  <conditionalFormatting sqref="AX28">
    <cfRule type="colorScale" priority="2500">
      <colorScale>
        <cfvo type="min"/>
        <cfvo type="max"/>
        <color theme="0"/>
        <color theme="0"/>
      </colorScale>
    </cfRule>
    <cfRule type="expression" dxfId="10276" priority="2501">
      <formula>AW28&lt;0</formula>
    </cfRule>
  </conditionalFormatting>
  <conditionalFormatting sqref="AX29">
    <cfRule type="colorScale" priority="2478">
      <colorScale>
        <cfvo type="min"/>
        <cfvo type="max"/>
        <color theme="0"/>
        <color theme="0"/>
      </colorScale>
    </cfRule>
    <cfRule type="expression" dxfId="10275" priority="2480">
      <formula>AW29&lt;0</formula>
    </cfRule>
  </conditionalFormatting>
  <conditionalFormatting sqref="AX30">
    <cfRule type="colorScale" priority="2498">
      <colorScale>
        <cfvo type="min"/>
        <cfvo type="max"/>
        <color theme="0"/>
        <color theme="0"/>
      </colorScale>
    </cfRule>
    <cfRule type="expression" dxfId="10274" priority="2499">
      <formula>AW30&lt;0</formula>
    </cfRule>
  </conditionalFormatting>
  <conditionalFormatting sqref="AX31">
    <cfRule type="colorScale" priority="2496">
      <colorScale>
        <cfvo type="min"/>
        <cfvo type="max"/>
        <color theme="0"/>
        <color theme="0"/>
      </colorScale>
    </cfRule>
    <cfRule type="expression" dxfId="10273" priority="2497">
      <formula>AW31&lt;0</formula>
    </cfRule>
  </conditionalFormatting>
  <conditionalFormatting sqref="AX39">
    <cfRule type="colorScale" priority="2474">
      <colorScale>
        <cfvo type="min"/>
        <cfvo type="max"/>
        <color theme="0"/>
        <color theme="0"/>
      </colorScale>
    </cfRule>
    <cfRule type="expression" priority="2475">
      <formula>#REF!</formula>
    </cfRule>
    <cfRule type="expression" dxfId="10272" priority="2476">
      <formula>AW39&lt;0</formula>
    </cfRule>
  </conditionalFormatting>
  <conditionalFormatting sqref="AX39:AX107">
    <cfRule type="expression" dxfId="10271" priority="2412">
      <formula>IF(AX39="Validar","Rojo","Verde")</formula>
    </cfRule>
  </conditionalFormatting>
  <conditionalFormatting sqref="AX40:AX67">
    <cfRule type="colorScale" priority="2493">
      <colorScale>
        <cfvo type="min"/>
        <cfvo type="max"/>
        <color theme="0"/>
        <color theme="0"/>
      </colorScale>
    </cfRule>
    <cfRule type="expression" priority="2494">
      <formula>$F$19</formula>
    </cfRule>
    <cfRule type="expression" dxfId="10270" priority="2495">
      <formula>AW40&lt;0</formula>
    </cfRule>
  </conditionalFormatting>
  <conditionalFormatting sqref="AX68">
    <cfRule type="colorScale" priority="2471">
      <colorScale>
        <cfvo type="min"/>
        <cfvo type="max"/>
        <color theme="0"/>
        <color theme="0"/>
      </colorScale>
    </cfRule>
    <cfRule type="expression" priority="2472">
      <formula>#REF!</formula>
    </cfRule>
    <cfRule type="expression" dxfId="10269" priority="2473">
      <formula>AW68&lt;0</formula>
    </cfRule>
  </conditionalFormatting>
  <conditionalFormatting sqref="AX69:AX81">
    <cfRule type="colorScale" priority="2518">
      <colorScale>
        <cfvo type="min"/>
        <cfvo type="max"/>
        <color theme="0"/>
        <color theme="0"/>
      </colorScale>
    </cfRule>
    <cfRule type="expression" priority="2519">
      <formula>$F$19</formula>
    </cfRule>
    <cfRule type="expression" dxfId="10268" priority="2520">
      <formula>AW69&lt;0</formula>
    </cfRule>
  </conditionalFormatting>
  <conditionalFormatting sqref="AX82 AX92 AX103 AX107">
    <cfRule type="expression" dxfId="10267" priority="2517">
      <formula>AW82&lt;0</formula>
    </cfRule>
  </conditionalFormatting>
  <conditionalFormatting sqref="AX83">
    <cfRule type="colorScale" priority="2413">
      <colorScale>
        <cfvo type="min"/>
        <cfvo type="max"/>
        <color theme="0"/>
        <color theme="0"/>
      </colorScale>
    </cfRule>
    <cfRule type="expression" priority="2414">
      <formula>#REF!</formula>
    </cfRule>
    <cfRule type="expression" dxfId="10266" priority="2415">
      <formula>AW83&lt;0</formula>
    </cfRule>
  </conditionalFormatting>
  <conditionalFormatting sqref="AX84:AX91">
    <cfRule type="colorScale" priority="2521">
      <colorScale>
        <cfvo type="min"/>
        <cfvo type="max"/>
        <color theme="0"/>
        <color theme="0"/>
      </colorScale>
    </cfRule>
    <cfRule type="expression" priority="2522">
      <formula>$F$19</formula>
    </cfRule>
    <cfRule type="expression" dxfId="10265" priority="2523">
      <formula>AW84&lt;0</formula>
    </cfRule>
  </conditionalFormatting>
  <conditionalFormatting sqref="AX92 AX82 AX103 AX107">
    <cfRule type="colorScale" priority="2516">
      <colorScale>
        <cfvo type="min"/>
        <cfvo type="max"/>
        <color theme="0"/>
        <color theme="0"/>
      </colorScale>
    </cfRule>
  </conditionalFormatting>
  <conditionalFormatting sqref="AX93">
    <cfRule type="colorScale" priority="2468">
      <colorScale>
        <cfvo type="min"/>
        <cfvo type="max"/>
        <color theme="0"/>
        <color theme="0"/>
      </colorScale>
    </cfRule>
    <cfRule type="expression" priority="2469">
      <formula>#REF!</formula>
    </cfRule>
    <cfRule type="expression" dxfId="10264" priority="2470">
      <formula>AW93&lt;0</formula>
    </cfRule>
  </conditionalFormatting>
  <conditionalFormatting sqref="AX94:AX102">
    <cfRule type="colorScale" priority="2524">
      <colorScale>
        <cfvo type="min"/>
        <cfvo type="max"/>
        <color theme="0"/>
        <color theme="0"/>
      </colorScale>
    </cfRule>
    <cfRule type="expression" priority="2525">
      <formula>$F$19</formula>
    </cfRule>
    <cfRule type="expression" dxfId="10263" priority="2526">
      <formula>AW94&lt;0</formula>
    </cfRule>
  </conditionalFormatting>
  <conditionalFormatting sqref="AX104">
    <cfRule type="colorScale" priority="2465">
      <colorScale>
        <cfvo type="min"/>
        <cfvo type="max"/>
        <color theme="0"/>
        <color theme="0"/>
      </colorScale>
    </cfRule>
    <cfRule type="expression" priority="2466">
      <formula>#REF!</formula>
    </cfRule>
    <cfRule type="expression" dxfId="10262" priority="2467">
      <formula>AW104&lt;0</formula>
    </cfRule>
  </conditionalFormatting>
  <conditionalFormatting sqref="AX105:AX106">
    <cfRule type="colorScale" priority="2527">
      <colorScale>
        <cfvo type="min"/>
        <cfvo type="max"/>
        <color theme="0"/>
        <color theme="0"/>
      </colorScale>
    </cfRule>
    <cfRule type="expression" priority="2528">
      <formula>$F$19</formula>
    </cfRule>
    <cfRule type="expression" dxfId="10261" priority="2529">
      <formula>AW105&lt;0</formula>
    </cfRule>
  </conditionalFormatting>
  <conditionalFormatting sqref="AX110">
    <cfRule type="colorScale" priority="2530">
      <colorScale>
        <cfvo type="min"/>
        <cfvo type="max"/>
        <color theme="0"/>
        <color theme="0"/>
      </colorScale>
    </cfRule>
    <cfRule type="expression" dxfId="10260" priority="2531">
      <formula>AW110&lt;0</formula>
    </cfRule>
  </conditionalFormatting>
  <conditionalFormatting sqref="AX110:AX111">
    <cfRule type="expression" priority="2410">
      <formula>$F$19</formula>
    </cfRule>
  </conditionalFormatting>
  <conditionalFormatting sqref="AX111">
    <cfRule type="colorScale" priority="2409">
      <colorScale>
        <cfvo type="min"/>
        <cfvo type="max"/>
        <color theme="0"/>
        <color theme="0"/>
      </colorScale>
    </cfRule>
    <cfRule type="expression" dxfId="10259" priority="2411">
      <formula>AW111&lt;0</formula>
    </cfRule>
  </conditionalFormatting>
  <conditionalFormatting sqref="AX117:AX123">
    <cfRule type="colorScale" priority="2535">
      <colorScale>
        <cfvo type="min"/>
        <cfvo type="max"/>
        <color theme="0"/>
        <color theme="0"/>
      </colorScale>
    </cfRule>
    <cfRule type="expression" priority="2536">
      <formula>$F$19</formula>
    </cfRule>
    <cfRule type="expression" dxfId="10258" priority="2537">
      <formula>AW117&lt;0</formula>
    </cfRule>
  </conditionalFormatting>
  <conditionalFormatting sqref="AX125">
    <cfRule type="colorScale" priority="2462">
      <colorScale>
        <cfvo type="min"/>
        <cfvo type="max"/>
        <color theme="0"/>
        <color theme="0"/>
      </colorScale>
    </cfRule>
    <cfRule type="expression" priority="2463">
      <formula>#REF!</formula>
    </cfRule>
    <cfRule type="expression" dxfId="10257" priority="2464">
      <formula>AW125&lt;0</formula>
    </cfRule>
  </conditionalFormatting>
  <conditionalFormatting sqref="AX125:AX135">
    <cfRule type="expression" dxfId="10256" priority="2461">
      <formula>IF(AX125="Validar","Rojo","Verde")</formula>
    </cfRule>
  </conditionalFormatting>
  <conditionalFormatting sqref="AX126:AX132">
    <cfRule type="colorScale" priority="2538">
      <colorScale>
        <cfvo type="min"/>
        <cfvo type="max"/>
        <color theme="0"/>
        <color theme="0"/>
      </colorScale>
    </cfRule>
    <cfRule type="expression" dxfId="10255" priority="2540">
      <formula>AW126&lt;0</formula>
    </cfRule>
  </conditionalFormatting>
  <conditionalFormatting sqref="AX126:AX134">
    <cfRule type="expression" priority="2539">
      <formula>$F$19</formula>
    </cfRule>
  </conditionalFormatting>
  <conditionalFormatting sqref="AX133:AX134">
    <cfRule type="colorScale" priority="2541">
      <colorScale>
        <cfvo type="min"/>
        <cfvo type="max"/>
        <color theme="0"/>
        <color theme="0"/>
      </colorScale>
    </cfRule>
    <cfRule type="expression" dxfId="10254" priority="2542">
      <formula>AW133&lt;0</formula>
    </cfRule>
  </conditionalFormatting>
  <conditionalFormatting sqref="AX135">
    <cfRule type="colorScale" priority="2532">
      <colorScale>
        <cfvo type="min"/>
        <cfvo type="max"/>
        <color theme="0"/>
        <color theme="0"/>
      </colorScale>
    </cfRule>
    <cfRule type="expression" priority="2533">
      <formula>$F$23</formula>
    </cfRule>
    <cfRule type="expression" dxfId="10253" priority="2534">
      <formula>AW135&lt;0</formula>
    </cfRule>
  </conditionalFormatting>
  <conditionalFormatting sqref="AX110:AY111">
    <cfRule type="expression" dxfId="10252" priority="2405">
      <formula>IF(AX110="Validar","Rojo","Verde")</formula>
    </cfRule>
  </conditionalFormatting>
  <conditionalFormatting sqref="AX117:AY123">
    <cfRule type="expression" dxfId="10251" priority="2418">
      <formula>IF(AX117="Validar","Rojo","Verde")</formula>
    </cfRule>
  </conditionalFormatting>
  <conditionalFormatting sqref="AY40:AY66">
    <cfRule type="colorScale" priority="2453">
      <colorScale>
        <cfvo type="min"/>
        <cfvo type="max"/>
        <color theme="0"/>
        <color theme="0"/>
      </colorScale>
    </cfRule>
    <cfRule type="expression" priority="2454">
      <formula>#REF!</formula>
    </cfRule>
    <cfRule type="expression" dxfId="10250" priority="2455">
      <formula>AX40&lt;0</formula>
    </cfRule>
  </conditionalFormatting>
  <conditionalFormatting sqref="AY40:AY67">
    <cfRule type="expression" dxfId="10249" priority="2452">
      <formula>IF(AY40="Validar","Rojo","Verde")</formula>
    </cfRule>
  </conditionalFormatting>
  <conditionalFormatting sqref="AY67 AX82:AY82 AX92:AY92 AX103:AY103 AX107:AY107">
    <cfRule type="expression" priority="2457">
      <formula>$F$23</formula>
    </cfRule>
  </conditionalFormatting>
  <conditionalFormatting sqref="AY67 AY82 AY92 AY103 AY107">
    <cfRule type="expression" dxfId="10248" priority="2458">
      <formula>AX67&lt;0</formula>
    </cfRule>
  </conditionalFormatting>
  <conditionalFormatting sqref="AY69">
    <cfRule type="colorScale" priority="2450">
      <colorScale>
        <cfvo type="min"/>
        <cfvo type="max"/>
        <color theme="0"/>
        <color theme="0"/>
      </colorScale>
    </cfRule>
    <cfRule type="expression" dxfId="10247" priority="2451">
      <formula>AX69&lt;0</formula>
    </cfRule>
  </conditionalFormatting>
  <conditionalFormatting sqref="AY69:AY81">
    <cfRule type="expression" priority="2448">
      <formula>#REF!</formula>
    </cfRule>
  </conditionalFormatting>
  <conditionalFormatting sqref="AY69:AY82">
    <cfRule type="expression" dxfId="10246" priority="2446">
      <formula>IF(AY69="Validar","Rojo","Verde")</formula>
    </cfRule>
  </conditionalFormatting>
  <conditionalFormatting sqref="AY70:AY78">
    <cfRule type="colorScale" priority="2447">
      <colorScale>
        <cfvo type="min"/>
        <cfvo type="max"/>
        <color theme="0"/>
        <color theme="0"/>
      </colorScale>
    </cfRule>
    <cfRule type="expression" dxfId="10245" priority="2449">
      <formula>AX70&lt;0</formula>
    </cfRule>
  </conditionalFormatting>
  <conditionalFormatting sqref="AY79:AY81">
    <cfRule type="colorScale" priority="2459">
      <colorScale>
        <cfvo type="min"/>
        <cfvo type="max"/>
        <color theme="0"/>
        <color theme="0"/>
      </colorScale>
    </cfRule>
    <cfRule type="expression" dxfId="10244" priority="2460">
      <formula>AX79&lt;0</formula>
    </cfRule>
  </conditionalFormatting>
  <conditionalFormatting sqref="AY67 AY82 AY92 AY103 AY107">
    <cfRule type="colorScale" priority="2456">
      <colorScale>
        <cfvo type="min"/>
        <cfvo type="max"/>
        <color theme="0"/>
        <color theme="0"/>
      </colorScale>
    </cfRule>
  </conditionalFormatting>
  <conditionalFormatting sqref="AY84">
    <cfRule type="colorScale" priority="2444">
      <colorScale>
        <cfvo type="min"/>
        <cfvo type="max"/>
        <color theme="0"/>
        <color theme="0"/>
      </colorScale>
    </cfRule>
    <cfRule type="expression" dxfId="10243" priority="2445">
      <formula>AX84&lt;0</formula>
    </cfRule>
  </conditionalFormatting>
  <conditionalFormatting sqref="AY84:AY91">
    <cfRule type="expression" priority="2442">
      <formula>#REF!</formula>
    </cfRule>
  </conditionalFormatting>
  <conditionalFormatting sqref="AY84:AY92">
    <cfRule type="expression" dxfId="10242" priority="2440">
      <formula>IF(AY84="Validar","Rojo","Verde")</formula>
    </cfRule>
  </conditionalFormatting>
  <conditionalFormatting sqref="AY85:AY91">
    <cfRule type="colorScale" priority="2441">
      <colorScale>
        <cfvo type="min"/>
        <cfvo type="max"/>
        <color theme="0"/>
        <color theme="0"/>
      </colorScale>
    </cfRule>
    <cfRule type="expression" dxfId="10241" priority="2443">
      <formula>AX85&lt;0</formula>
    </cfRule>
  </conditionalFormatting>
  <conditionalFormatting sqref="AY94">
    <cfRule type="colorScale" priority="2438">
      <colorScale>
        <cfvo type="min"/>
        <cfvo type="max"/>
        <color theme="0"/>
        <color theme="0"/>
      </colorScale>
    </cfRule>
    <cfRule type="expression" dxfId="10240" priority="2439">
      <formula>AX94&lt;0</formula>
    </cfRule>
  </conditionalFormatting>
  <conditionalFormatting sqref="AY94:AY102">
    <cfRule type="expression" priority="2432">
      <formula>#REF!</formula>
    </cfRule>
  </conditionalFormatting>
  <conditionalFormatting sqref="AY94:AY103">
    <cfRule type="expression" dxfId="10239" priority="2430">
      <formula>IF(AY94="Validar","Rojo","Verde")</formula>
    </cfRule>
  </conditionalFormatting>
  <conditionalFormatting sqref="AY95:AY100">
    <cfRule type="colorScale" priority="2436">
      <colorScale>
        <cfvo type="min"/>
        <cfvo type="max"/>
        <color theme="0"/>
        <color theme="0"/>
      </colorScale>
    </cfRule>
    <cfRule type="expression" dxfId="10238" priority="2437">
      <formula>AX95&lt;0</formula>
    </cfRule>
  </conditionalFormatting>
  <conditionalFormatting sqref="AY101">
    <cfRule type="colorScale" priority="2434">
      <colorScale>
        <cfvo type="min"/>
        <cfvo type="max"/>
        <color theme="0"/>
        <color theme="0"/>
      </colorScale>
    </cfRule>
    <cfRule type="expression" dxfId="10237" priority="2435">
      <formula>AX101&lt;0</formula>
    </cfRule>
  </conditionalFormatting>
  <conditionalFormatting sqref="AY102">
    <cfRule type="colorScale" priority="2431">
      <colorScale>
        <cfvo type="min"/>
        <cfvo type="max"/>
        <color theme="0"/>
        <color theme="0"/>
      </colorScale>
    </cfRule>
    <cfRule type="expression" dxfId="10236" priority="2433">
      <formula>AX102&lt;0</formula>
    </cfRule>
  </conditionalFormatting>
  <conditionalFormatting sqref="AY105">
    <cfRule type="colorScale" priority="2428">
      <colorScale>
        <cfvo type="min"/>
        <cfvo type="max"/>
        <color theme="0"/>
        <color theme="0"/>
      </colorScale>
    </cfRule>
    <cfRule type="expression" dxfId="10235" priority="2429">
      <formula>AX105&lt;0</formula>
    </cfRule>
  </conditionalFormatting>
  <conditionalFormatting sqref="AY105:AY106">
    <cfRule type="expression" priority="2426">
      <formula>#REF!</formula>
    </cfRule>
  </conditionalFormatting>
  <conditionalFormatting sqref="AY105:AY107">
    <cfRule type="expression" dxfId="10234" priority="2424">
      <formula>IF(AY105="Validar","Rojo","Verde")</formula>
    </cfRule>
  </conditionalFormatting>
  <conditionalFormatting sqref="AY106">
    <cfRule type="colorScale" priority="2425">
      <colorScale>
        <cfvo type="min"/>
        <cfvo type="max"/>
        <color theme="0"/>
        <color theme="0"/>
      </colorScale>
    </cfRule>
    <cfRule type="expression" dxfId="10233" priority="2427">
      <formula>AX106&lt;0</formula>
    </cfRule>
  </conditionalFormatting>
  <conditionalFormatting sqref="AY110">
    <cfRule type="colorScale" priority="2416">
      <colorScale>
        <cfvo type="min"/>
        <cfvo type="max"/>
        <color theme="0"/>
        <color theme="0"/>
      </colorScale>
    </cfRule>
    <cfRule type="expression" dxfId="10232" priority="2417">
      <formula>AX110&lt;0</formula>
    </cfRule>
  </conditionalFormatting>
  <conditionalFormatting sqref="AY110:AY111">
    <cfRule type="expression" priority="2407">
      <formula>#REF!</formula>
    </cfRule>
  </conditionalFormatting>
  <conditionalFormatting sqref="AY111">
    <cfRule type="colorScale" priority="2406">
      <colorScale>
        <cfvo type="min"/>
        <cfvo type="max"/>
        <color theme="0"/>
        <color theme="0"/>
      </colorScale>
    </cfRule>
    <cfRule type="expression" dxfId="10231" priority="2408">
      <formula>AX111&lt;0</formula>
    </cfRule>
  </conditionalFormatting>
  <conditionalFormatting sqref="AY117">
    <cfRule type="colorScale" priority="2422">
      <colorScale>
        <cfvo type="min"/>
        <cfvo type="max"/>
        <color theme="0"/>
        <color theme="0"/>
      </colorScale>
    </cfRule>
    <cfRule type="expression" dxfId="10230" priority="2423">
      <formula>AX117&lt;0</formula>
    </cfRule>
  </conditionalFormatting>
  <conditionalFormatting sqref="AY117:AY123">
    <cfRule type="expression" priority="2420">
      <formula>#REF!</formula>
    </cfRule>
  </conditionalFormatting>
  <conditionalFormatting sqref="AY118:AY123">
    <cfRule type="colorScale" priority="2419">
      <colorScale>
        <cfvo type="min"/>
        <cfvo type="max"/>
        <color theme="0"/>
        <color theme="0"/>
      </colorScale>
    </cfRule>
    <cfRule type="expression" dxfId="10229" priority="2421">
      <formula>AX118&lt;0</formula>
    </cfRule>
  </conditionalFormatting>
  <conditionalFormatting sqref="AY126:AY135">
    <cfRule type="expression" dxfId="10228" priority="2543">
      <formula>IF(AY126="Validar","Rojo","Verde")</formula>
    </cfRule>
    <cfRule type="colorScale" priority="2544">
      <colorScale>
        <cfvo type="min"/>
        <cfvo type="max"/>
        <color theme="0"/>
        <color theme="0"/>
      </colorScale>
    </cfRule>
    <cfRule type="expression" priority="2545">
      <formula>$F$23</formula>
    </cfRule>
    <cfRule type="expression" dxfId="10227" priority="2546">
      <formula>AX126&lt;0</formula>
    </cfRule>
  </conditionalFormatting>
  <conditionalFormatting sqref="AX6">
    <cfRule type="colorScale" priority="2403">
      <colorScale>
        <cfvo type="min"/>
        <cfvo type="max"/>
        <color theme="0"/>
        <color theme="0"/>
      </colorScale>
    </cfRule>
    <cfRule type="expression" dxfId="10226" priority="2404">
      <formula>AW6&lt;0</formula>
    </cfRule>
  </conditionalFormatting>
  <conditionalFormatting sqref="AX6">
    <cfRule type="expression" dxfId="10225" priority="2401">
      <formula>IF(AX6="Validar","Rojo","Verde")</formula>
    </cfRule>
    <cfRule type="expression" priority="2402">
      <formula>#REF!</formula>
    </cfRule>
  </conditionalFormatting>
  <conditionalFormatting sqref="AX7:AX8">
    <cfRule type="colorScale" priority="2399">
      <colorScale>
        <cfvo type="min"/>
        <cfvo type="max"/>
        <color theme="0"/>
        <color theme="0"/>
      </colorScale>
    </cfRule>
    <cfRule type="expression" dxfId="10224" priority="2400">
      <formula>AW7&lt;0</formula>
    </cfRule>
  </conditionalFormatting>
  <conditionalFormatting sqref="AX7:AX8">
    <cfRule type="expression" dxfId="10223" priority="2397">
      <formula>IF(AX7="Validar","Rojo","Verde")</formula>
    </cfRule>
    <cfRule type="expression" priority="2398">
      <formula>#REF!</formula>
    </cfRule>
  </conditionalFormatting>
  <conditionalFormatting sqref="BD9">
    <cfRule type="colorScale" priority="2364">
      <colorScale>
        <cfvo type="min"/>
        <cfvo type="max"/>
        <color theme="0"/>
        <color theme="0"/>
      </colorScale>
    </cfRule>
    <cfRule type="expression" dxfId="10222" priority="2365">
      <formula>BC9&lt;0</formula>
    </cfRule>
  </conditionalFormatting>
  <conditionalFormatting sqref="BD9:BD20">
    <cfRule type="expression" dxfId="10221" priority="2335">
      <formula>IF(BD9="Validar","Rojo","Verde")</formula>
    </cfRule>
    <cfRule type="expression" priority="2337">
      <formula>#REF!</formula>
    </cfRule>
  </conditionalFormatting>
  <conditionalFormatting sqref="BD10">
    <cfRule type="colorScale" priority="2341">
      <colorScale>
        <cfvo type="min"/>
        <cfvo type="max"/>
        <color theme="0"/>
        <color theme="0"/>
      </colorScale>
    </cfRule>
    <cfRule type="expression" dxfId="10220" priority="2342">
      <formula>BC10&lt;0</formula>
    </cfRule>
  </conditionalFormatting>
  <conditionalFormatting sqref="BD11:BD14">
    <cfRule type="colorScale" priority="2362">
      <colorScale>
        <cfvo type="min"/>
        <cfvo type="max"/>
        <color theme="0"/>
        <color theme="0"/>
      </colorScale>
    </cfRule>
    <cfRule type="expression" dxfId="10219" priority="2363">
      <formula>BC11&lt;0</formula>
    </cfRule>
  </conditionalFormatting>
  <conditionalFormatting sqref="BD15">
    <cfRule type="colorScale" priority="2339">
      <colorScale>
        <cfvo type="min"/>
        <cfvo type="max"/>
        <color theme="0"/>
        <color theme="0"/>
      </colorScale>
    </cfRule>
    <cfRule type="expression" dxfId="10218" priority="2340">
      <formula>BC15&lt;0</formula>
    </cfRule>
  </conditionalFormatting>
  <conditionalFormatting sqref="BD16:BD17">
    <cfRule type="colorScale" priority="2360">
      <colorScale>
        <cfvo type="min"/>
        <cfvo type="max"/>
        <color theme="0"/>
        <color theme="0"/>
      </colorScale>
    </cfRule>
    <cfRule type="expression" dxfId="10217" priority="2361">
      <formula>BC16&lt;0</formula>
    </cfRule>
  </conditionalFormatting>
  <conditionalFormatting sqref="BD18">
    <cfRule type="colorScale" priority="2336">
      <colorScale>
        <cfvo type="min"/>
        <cfvo type="max"/>
        <color theme="0"/>
        <color theme="0"/>
      </colorScale>
    </cfRule>
    <cfRule type="expression" dxfId="10216" priority="2338">
      <formula>BC18&lt;0</formula>
    </cfRule>
  </conditionalFormatting>
  <conditionalFormatting sqref="BD19:BD20">
    <cfRule type="colorScale" priority="2358">
      <colorScale>
        <cfvo type="min"/>
        <cfvo type="max"/>
        <color theme="0"/>
        <color theme="0"/>
      </colorScale>
    </cfRule>
    <cfRule type="expression" dxfId="10215" priority="2359">
      <formula>BC19&lt;0</formula>
    </cfRule>
  </conditionalFormatting>
  <conditionalFormatting sqref="BD23">
    <cfRule type="colorScale" priority="2333">
      <colorScale>
        <cfvo type="min"/>
        <cfvo type="max"/>
        <color theme="0"/>
        <color theme="0"/>
      </colorScale>
    </cfRule>
    <cfRule type="expression" dxfId="10214" priority="2334">
      <formula>BC23&lt;0</formula>
    </cfRule>
  </conditionalFormatting>
  <conditionalFormatting sqref="BD23:BD31">
    <cfRule type="expression" dxfId="10213" priority="2327">
      <formula>IF(BD23="Validar","Rojo","Verde")</formula>
    </cfRule>
    <cfRule type="expression" priority="2329">
      <formula>#REF!</formula>
    </cfRule>
  </conditionalFormatting>
  <conditionalFormatting sqref="BD24">
    <cfRule type="colorScale" priority="2356">
      <colorScale>
        <cfvo type="min"/>
        <cfvo type="max"/>
        <color theme="0"/>
        <color theme="0"/>
      </colorScale>
    </cfRule>
    <cfRule type="expression" dxfId="10212" priority="2357">
      <formula>BC24&lt;0</formula>
    </cfRule>
  </conditionalFormatting>
  <conditionalFormatting sqref="BD25">
    <cfRule type="colorScale" priority="2354">
      <colorScale>
        <cfvo type="min"/>
        <cfvo type="max"/>
        <color theme="0"/>
        <color theme="0"/>
      </colorScale>
    </cfRule>
    <cfRule type="expression" dxfId="10211" priority="2355">
      <formula>BC25&lt;0</formula>
    </cfRule>
  </conditionalFormatting>
  <conditionalFormatting sqref="BD26">
    <cfRule type="colorScale" priority="2331">
      <colorScale>
        <cfvo type="min"/>
        <cfvo type="max"/>
        <color theme="0"/>
        <color theme="0"/>
      </colorScale>
    </cfRule>
    <cfRule type="expression" dxfId="10210" priority="2332">
      <formula>BC26&lt;0</formula>
    </cfRule>
  </conditionalFormatting>
  <conditionalFormatting sqref="BD27">
    <cfRule type="colorScale" priority="2352">
      <colorScale>
        <cfvo type="min"/>
        <cfvo type="max"/>
        <color theme="0"/>
        <color theme="0"/>
      </colorScale>
    </cfRule>
    <cfRule type="expression" dxfId="10209" priority="2353">
      <formula>BC27&lt;0</formula>
    </cfRule>
  </conditionalFormatting>
  <conditionalFormatting sqref="BD28">
    <cfRule type="colorScale" priority="2350">
      <colorScale>
        <cfvo type="min"/>
        <cfvo type="max"/>
        <color theme="0"/>
        <color theme="0"/>
      </colorScale>
    </cfRule>
    <cfRule type="expression" dxfId="10208" priority="2351">
      <formula>BC28&lt;0</formula>
    </cfRule>
  </conditionalFormatting>
  <conditionalFormatting sqref="BD29">
    <cfRule type="colorScale" priority="2328">
      <colorScale>
        <cfvo type="min"/>
        <cfvo type="max"/>
        <color theme="0"/>
        <color theme="0"/>
      </colorScale>
    </cfRule>
    <cfRule type="expression" dxfId="10207" priority="2330">
      <formula>BC29&lt;0</formula>
    </cfRule>
  </conditionalFormatting>
  <conditionalFormatting sqref="BD30">
    <cfRule type="colorScale" priority="2348">
      <colorScale>
        <cfvo type="min"/>
        <cfvo type="max"/>
        <color theme="0"/>
        <color theme="0"/>
      </colorScale>
    </cfRule>
    <cfRule type="expression" dxfId="10206" priority="2349">
      <formula>BC30&lt;0</formula>
    </cfRule>
  </conditionalFormatting>
  <conditionalFormatting sqref="BD31">
    <cfRule type="colorScale" priority="2346">
      <colorScale>
        <cfvo type="min"/>
        <cfvo type="max"/>
        <color theme="0"/>
        <color theme="0"/>
      </colorScale>
    </cfRule>
    <cfRule type="expression" dxfId="10205" priority="2347">
      <formula>BC31&lt;0</formula>
    </cfRule>
  </conditionalFormatting>
  <conditionalFormatting sqref="BD39">
    <cfRule type="colorScale" priority="2324">
      <colorScale>
        <cfvo type="min"/>
        <cfvo type="max"/>
        <color theme="0"/>
        <color theme="0"/>
      </colorScale>
    </cfRule>
    <cfRule type="expression" priority="2325">
      <formula>#REF!</formula>
    </cfRule>
    <cfRule type="expression" dxfId="10204" priority="2326">
      <formula>BC39&lt;0</formula>
    </cfRule>
  </conditionalFormatting>
  <conditionalFormatting sqref="BD39:BD107">
    <cfRule type="expression" dxfId="10203" priority="2262">
      <formula>IF(BD39="Validar","Rojo","Verde")</formula>
    </cfRule>
  </conditionalFormatting>
  <conditionalFormatting sqref="BD40:BD67">
    <cfRule type="colorScale" priority="2343">
      <colorScale>
        <cfvo type="min"/>
        <cfvo type="max"/>
        <color theme="0"/>
        <color theme="0"/>
      </colorScale>
    </cfRule>
    <cfRule type="expression" priority="2344">
      <formula>$F$19</formula>
    </cfRule>
    <cfRule type="expression" dxfId="10202" priority="2345">
      <formula>BC40&lt;0</formula>
    </cfRule>
  </conditionalFormatting>
  <conditionalFormatting sqref="BD68">
    <cfRule type="colorScale" priority="2321">
      <colorScale>
        <cfvo type="min"/>
        <cfvo type="max"/>
        <color theme="0"/>
        <color theme="0"/>
      </colorScale>
    </cfRule>
    <cfRule type="expression" priority="2322">
      <formula>#REF!</formula>
    </cfRule>
    <cfRule type="expression" dxfId="10201" priority="2323">
      <formula>BC68&lt;0</formula>
    </cfRule>
  </conditionalFormatting>
  <conditionalFormatting sqref="BD69:BD81">
    <cfRule type="colorScale" priority="2368">
      <colorScale>
        <cfvo type="min"/>
        <cfvo type="max"/>
        <color theme="0"/>
        <color theme="0"/>
      </colorScale>
    </cfRule>
    <cfRule type="expression" priority="2369">
      <formula>$F$19</formula>
    </cfRule>
    <cfRule type="expression" dxfId="10200" priority="2370">
      <formula>BC69&lt;0</formula>
    </cfRule>
  </conditionalFormatting>
  <conditionalFormatting sqref="BD82 BD92 BD103 BD107">
    <cfRule type="expression" dxfId="10199" priority="2367">
      <formula>BC82&lt;0</formula>
    </cfRule>
  </conditionalFormatting>
  <conditionalFormatting sqref="BD83">
    <cfRule type="colorScale" priority="2263">
      <colorScale>
        <cfvo type="min"/>
        <cfvo type="max"/>
        <color theme="0"/>
        <color theme="0"/>
      </colorScale>
    </cfRule>
    <cfRule type="expression" priority="2264">
      <formula>#REF!</formula>
    </cfRule>
    <cfRule type="expression" dxfId="10198" priority="2265">
      <formula>BC83&lt;0</formula>
    </cfRule>
  </conditionalFormatting>
  <conditionalFormatting sqref="BD84:BD91">
    <cfRule type="colorScale" priority="2371">
      <colorScale>
        <cfvo type="min"/>
        <cfvo type="max"/>
        <color theme="0"/>
        <color theme="0"/>
      </colorScale>
    </cfRule>
    <cfRule type="expression" priority="2372">
      <formula>$F$19</formula>
    </cfRule>
    <cfRule type="expression" dxfId="10197" priority="2373">
      <formula>BC84&lt;0</formula>
    </cfRule>
  </conditionalFormatting>
  <conditionalFormatting sqref="BD82 BD92 BD103 BD107">
    <cfRule type="colorScale" priority="2366">
      <colorScale>
        <cfvo type="min"/>
        <cfvo type="max"/>
        <color theme="0"/>
        <color theme="0"/>
      </colorScale>
    </cfRule>
  </conditionalFormatting>
  <conditionalFormatting sqref="BD93">
    <cfRule type="colorScale" priority="2318">
      <colorScale>
        <cfvo type="min"/>
        <cfvo type="max"/>
        <color theme="0"/>
        <color theme="0"/>
      </colorScale>
    </cfRule>
    <cfRule type="expression" priority="2319">
      <formula>#REF!</formula>
    </cfRule>
    <cfRule type="expression" dxfId="10196" priority="2320">
      <formula>BC93&lt;0</formula>
    </cfRule>
  </conditionalFormatting>
  <conditionalFormatting sqref="BD94:BD102">
    <cfRule type="colorScale" priority="2374">
      <colorScale>
        <cfvo type="min"/>
        <cfvo type="max"/>
        <color theme="0"/>
        <color theme="0"/>
      </colorScale>
    </cfRule>
    <cfRule type="expression" priority="2375">
      <formula>$F$19</formula>
    </cfRule>
    <cfRule type="expression" dxfId="10195" priority="2376">
      <formula>BC94&lt;0</formula>
    </cfRule>
  </conditionalFormatting>
  <conditionalFormatting sqref="BD104">
    <cfRule type="colorScale" priority="2315">
      <colorScale>
        <cfvo type="min"/>
        <cfvo type="max"/>
        <color theme="0"/>
        <color theme="0"/>
      </colorScale>
    </cfRule>
    <cfRule type="expression" priority="2316">
      <formula>#REF!</formula>
    </cfRule>
    <cfRule type="expression" dxfId="10194" priority="2317">
      <formula>BC104&lt;0</formula>
    </cfRule>
  </conditionalFormatting>
  <conditionalFormatting sqref="BD105:BD106">
    <cfRule type="colorScale" priority="2377">
      <colorScale>
        <cfvo type="min"/>
        <cfvo type="max"/>
        <color theme="0"/>
        <color theme="0"/>
      </colorScale>
    </cfRule>
    <cfRule type="expression" priority="2378">
      <formula>$F$19</formula>
    </cfRule>
    <cfRule type="expression" dxfId="10193" priority="2379">
      <formula>BC105&lt;0</formula>
    </cfRule>
  </conditionalFormatting>
  <conditionalFormatting sqref="BD110">
    <cfRule type="colorScale" priority="2380">
      <colorScale>
        <cfvo type="min"/>
        <cfvo type="max"/>
        <color theme="0"/>
        <color theme="0"/>
      </colorScale>
    </cfRule>
    <cfRule type="expression" dxfId="10192" priority="2381">
      <formula>BC110&lt;0</formula>
    </cfRule>
  </conditionalFormatting>
  <conditionalFormatting sqref="BD110:BD111">
    <cfRule type="expression" priority="2260">
      <formula>$F$19</formula>
    </cfRule>
  </conditionalFormatting>
  <conditionalFormatting sqref="BD111">
    <cfRule type="colorScale" priority="2259">
      <colorScale>
        <cfvo type="min"/>
        <cfvo type="max"/>
        <color theme="0"/>
        <color theme="0"/>
      </colorScale>
    </cfRule>
    <cfRule type="expression" dxfId="10191" priority="2261">
      <formula>BC111&lt;0</formula>
    </cfRule>
  </conditionalFormatting>
  <conditionalFormatting sqref="BD117:BD123">
    <cfRule type="colorScale" priority="2385">
      <colorScale>
        <cfvo type="min"/>
        <cfvo type="max"/>
        <color theme="0"/>
        <color theme="0"/>
      </colorScale>
    </cfRule>
    <cfRule type="expression" priority="2386">
      <formula>$F$19</formula>
    </cfRule>
    <cfRule type="expression" dxfId="10190" priority="2387">
      <formula>BC117&lt;0</formula>
    </cfRule>
  </conditionalFormatting>
  <conditionalFormatting sqref="BD125">
    <cfRule type="colorScale" priority="2312">
      <colorScale>
        <cfvo type="min"/>
        <cfvo type="max"/>
        <color theme="0"/>
        <color theme="0"/>
      </colorScale>
    </cfRule>
    <cfRule type="expression" priority="2313">
      <formula>#REF!</formula>
    </cfRule>
    <cfRule type="expression" dxfId="10189" priority="2314">
      <formula>BC125&lt;0</formula>
    </cfRule>
  </conditionalFormatting>
  <conditionalFormatting sqref="BD125:BD135">
    <cfRule type="expression" dxfId="10188" priority="2311">
      <formula>IF(BD125="Validar","Rojo","Verde")</formula>
    </cfRule>
  </conditionalFormatting>
  <conditionalFormatting sqref="BD126:BD132">
    <cfRule type="colorScale" priority="2388">
      <colorScale>
        <cfvo type="min"/>
        <cfvo type="max"/>
        <color theme="0"/>
        <color theme="0"/>
      </colorScale>
    </cfRule>
    <cfRule type="expression" dxfId="10187" priority="2390">
      <formula>BC126&lt;0</formula>
    </cfRule>
  </conditionalFormatting>
  <conditionalFormatting sqref="BD126:BD134">
    <cfRule type="expression" priority="2389">
      <formula>$F$19</formula>
    </cfRule>
  </conditionalFormatting>
  <conditionalFormatting sqref="BD133:BD134">
    <cfRule type="colorScale" priority="2391">
      <colorScale>
        <cfvo type="min"/>
        <cfvo type="max"/>
        <color theme="0"/>
        <color theme="0"/>
      </colorScale>
    </cfRule>
    <cfRule type="expression" dxfId="10186" priority="2392">
      <formula>BC133&lt;0</formula>
    </cfRule>
  </conditionalFormatting>
  <conditionalFormatting sqref="BD135">
    <cfRule type="colorScale" priority="2382">
      <colorScale>
        <cfvo type="min"/>
        <cfvo type="max"/>
        <color theme="0"/>
        <color theme="0"/>
      </colorScale>
    </cfRule>
    <cfRule type="expression" priority="2383">
      <formula>$F$23</formula>
    </cfRule>
    <cfRule type="expression" dxfId="10185" priority="2384">
      <formula>BC135&lt;0</formula>
    </cfRule>
  </conditionalFormatting>
  <conditionalFormatting sqref="BD110:BE111">
    <cfRule type="expression" dxfId="10184" priority="2255">
      <formula>IF(BD110="Validar","Rojo","Verde")</formula>
    </cfRule>
  </conditionalFormatting>
  <conditionalFormatting sqref="BD117:BE123">
    <cfRule type="expression" dxfId="10183" priority="2268">
      <formula>IF(BD117="Validar","Rojo","Verde")</formula>
    </cfRule>
  </conditionalFormatting>
  <conditionalFormatting sqref="BE40:BE66">
    <cfRule type="colorScale" priority="2303">
      <colorScale>
        <cfvo type="min"/>
        <cfvo type="max"/>
        <color theme="0"/>
        <color theme="0"/>
      </colorScale>
    </cfRule>
    <cfRule type="expression" priority="2304">
      <formula>#REF!</formula>
    </cfRule>
    <cfRule type="expression" dxfId="10182" priority="2305">
      <formula>BD40&lt;0</formula>
    </cfRule>
  </conditionalFormatting>
  <conditionalFormatting sqref="BE40:BE67">
    <cfRule type="expression" dxfId="10181" priority="2302">
      <formula>IF(BE40="Validar","Rojo","Verde")</formula>
    </cfRule>
  </conditionalFormatting>
  <conditionalFormatting sqref="BE67 BD82:BE82 BD92:BE92 BD103:BE103 BD107:BE107">
    <cfRule type="expression" priority="2307">
      <formula>$F$23</formula>
    </cfRule>
  </conditionalFormatting>
  <conditionalFormatting sqref="BE67 BE82 BE92 BE103 BE107">
    <cfRule type="expression" dxfId="10180" priority="2308">
      <formula>BD67&lt;0</formula>
    </cfRule>
  </conditionalFormatting>
  <conditionalFormatting sqref="BE69">
    <cfRule type="colorScale" priority="2300">
      <colorScale>
        <cfvo type="min"/>
        <cfvo type="max"/>
        <color theme="0"/>
        <color theme="0"/>
      </colorScale>
    </cfRule>
    <cfRule type="expression" dxfId="10179" priority="2301">
      <formula>BD69&lt;0</formula>
    </cfRule>
  </conditionalFormatting>
  <conditionalFormatting sqref="BE69:BE81">
    <cfRule type="expression" priority="2298">
      <formula>#REF!</formula>
    </cfRule>
  </conditionalFormatting>
  <conditionalFormatting sqref="BE69:BE82">
    <cfRule type="expression" dxfId="10178" priority="2296">
      <formula>IF(BE69="Validar","Rojo","Verde")</formula>
    </cfRule>
  </conditionalFormatting>
  <conditionalFormatting sqref="BE70:BE78">
    <cfRule type="colorScale" priority="2297">
      <colorScale>
        <cfvo type="min"/>
        <cfvo type="max"/>
        <color theme="0"/>
        <color theme="0"/>
      </colorScale>
    </cfRule>
    <cfRule type="expression" dxfId="10177" priority="2299">
      <formula>BD70&lt;0</formula>
    </cfRule>
  </conditionalFormatting>
  <conditionalFormatting sqref="BE79:BE81">
    <cfRule type="colorScale" priority="2309">
      <colorScale>
        <cfvo type="min"/>
        <cfvo type="max"/>
        <color theme="0"/>
        <color theme="0"/>
      </colorScale>
    </cfRule>
    <cfRule type="expression" dxfId="10176" priority="2310">
      <formula>BD79&lt;0</formula>
    </cfRule>
  </conditionalFormatting>
  <conditionalFormatting sqref="BE67 BE82 BE92 BE103 BE107">
    <cfRule type="colorScale" priority="2306">
      <colorScale>
        <cfvo type="min"/>
        <cfvo type="max"/>
        <color theme="0"/>
        <color theme="0"/>
      </colorScale>
    </cfRule>
  </conditionalFormatting>
  <conditionalFormatting sqref="BE84">
    <cfRule type="colorScale" priority="2294">
      <colorScale>
        <cfvo type="min"/>
        <cfvo type="max"/>
        <color theme="0"/>
        <color theme="0"/>
      </colorScale>
    </cfRule>
    <cfRule type="expression" dxfId="10175" priority="2295">
      <formula>BD84&lt;0</formula>
    </cfRule>
  </conditionalFormatting>
  <conditionalFormatting sqref="BE84:BE91">
    <cfRule type="expression" priority="2292">
      <formula>#REF!</formula>
    </cfRule>
  </conditionalFormatting>
  <conditionalFormatting sqref="BE84:BE92">
    <cfRule type="expression" dxfId="10174" priority="2290">
      <formula>IF(BE84="Validar","Rojo","Verde")</formula>
    </cfRule>
  </conditionalFormatting>
  <conditionalFormatting sqref="BE85:BE91">
    <cfRule type="colorScale" priority="2291">
      <colorScale>
        <cfvo type="min"/>
        <cfvo type="max"/>
        <color theme="0"/>
        <color theme="0"/>
      </colorScale>
    </cfRule>
    <cfRule type="expression" dxfId="10173" priority="2293">
      <formula>BD85&lt;0</formula>
    </cfRule>
  </conditionalFormatting>
  <conditionalFormatting sqref="BE94">
    <cfRule type="colorScale" priority="2288">
      <colorScale>
        <cfvo type="min"/>
        <cfvo type="max"/>
        <color theme="0"/>
        <color theme="0"/>
      </colorScale>
    </cfRule>
    <cfRule type="expression" dxfId="10172" priority="2289">
      <formula>BD94&lt;0</formula>
    </cfRule>
  </conditionalFormatting>
  <conditionalFormatting sqref="BE94:BE102">
    <cfRule type="expression" priority="2282">
      <formula>#REF!</formula>
    </cfRule>
  </conditionalFormatting>
  <conditionalFormatting sqref="BE94:BE103">
    <cfRule type="expression" dxfId="10171" priority="2280">
      <formula>IF(BE94="Validar","Rojo","Verde")</formula>
    </cfRule>
  </conditionalFormatting>
  <conditionalFormatting sqref="BE95:BE100">
    <cfRule type="colorScale" priority="2286">
      <colorScale>
        <cfvo type="min"/>
        <cfvo type="max"/>
        <color theme="0"/>
        <color theme="0"/>
      </colorScale>
    </cfRule>
    <cfRule type="expression" dxfId="10170" priority="2287">
      <formula>BD95&lt;0</formula>
    </cfRule>
  </conditionalFormatting>
  <conditionalFormatting sqref="BE101">
    <cfRule type="colorScale" priority="2284">
      <colorScale>
        <cfvo type="min"/>
        <cfvo type="max"/>
        <color theme="0"/>
        <color theme="0"/>
      </colorScale>
    </cfRule>
    <cfRule type="expression" dxfId="10169" priority="2285">
      <formula>BD101&lt;0</formula>
    </cfRule>
  </conditionalFormatting>
  <conditionalFormatting sqref="BE102">
    <cfRule type="colorScale" priority="2281">
      <colorScale>
        <cfvo type="min"/>
        <cfvo type="max"/>
        <color theme="0"/>
        <color theme="0"/>
      </colorScale>
    </cfRule>
    <cfRule type="expression" dxfId="10168" priority="2283">
      <formula>BD102&lt;0</formula>
    </cfRule>
  </conditionalFormatting>
  <conditionalFormatting sqref="BE105">
    <cfRule type="colorScale" priority="2278">
      <colorScale>
        <cfvo type="min"/>
        <cfvo type="max"/>
        <color theme="0"/>
        <color theme="0"/>
      </colorScale>
    </cfRule>
    <cfRule type="expression" dxfId="10167" priority="2279">
      <formula>BD105&lt;0</formula>
    </cfRule>
  </conditionalFormatting>
  <conditionalFormatting sqref="BE105:BE106">
    <cfRule type="expression" priority="2276">
      <formula>#REF!</formula>
    </cfRule>
  </conditionalFormatting>
  <conditionalFormatting sqref="BE105:BE107">
    <cfRule type="expression" dxfId="10166" priority="2274">
      <formula>IF(BE105="Validar","Rojo","Verde")</formula>
    </cfRule>
  </conditionalFormatting>
  <conditionalFormatting sqref="BE106">
    <cfRule type="colorScale" priority="2275">
      <colorScale>
        <cfvo type="min"/>
        <cfvo type="max"/>
        <color theme="0"/>
        <color theme="0"/>
      </colorScale>
    </cfRule>
    <cfRule type="expression" dxfId="10165" priority="2277">
      <formula>BD106&lt;0</formula>
    </cfRule>
  </conditionalFormatting>
  <conditionalFormatting sqref="BE110">
    <cfRule type="colorScale" priority="2266">
      <colorScale>
        <cfvo type="min"/>
        <cfvo type="max"/>
        <color theme="0"/>
        <color theme="0"/>
      </colorScale>
    </cfRule>
    <cfRule type="expression" dxfId="10164" priority="2267">
      <formula>BD110&lt;0</formula>
    </cfRule>
  </conditionalFormatting>
  <conditionalFormatting sqref="BE110:BE111">
    <cfRule type="expression" priority="2257">
      <formula>#REF!</formula>
    </cfRule>
  </conditionalFormatting>
  <conditionalFormatting sqref="BE111">
    <cfRule type="colorScale" priority="2256">
      <colorScale>
        <cfvo type="min"/>
        <cfvo type="max"/>
        <color theme="0"/>
        <color theme="0"/>
      </colorScale>
    </cfRule>
    <cfRule type="expression" dxfId="10163" priority="2258">
      <formula>BD111&lt;0</formula>
    </cfRule>
  </conditionalFormatting>
  <conditionalFormatting sqref="BE117">
    <cfRule type="colorScale" priority="2272">
      <colorScale>
        <cfvo type="min"/>
        <cfvo type="max"/>
        <color theme="0"/>
        <color theme="0"/>
      </colorScale>
    </cfRule>
    <cfRule type="expression" dxfId="10162" priority="2273">
      <formula>BD117&lt;0</formula>
    </cfRule>
  </conditionalFormatting>
  <conditionalFormatting sqref="BE117:BE123">
    <cfRule type="expression" priority="2270">
      <formula>#REF!</formula>
    </cfRule>
  </conditionalFormatting>
  <conditionalFormatting sqref="BE118:BE123">
    <cfRule type="colorScale" priority="2269">
      <colorScale>
        <cfvo type="min"/>
        <cfvo type="max"/>
        <color theme="0"/>
        <color theme="0"/>
      </colorScale>
    </cfRule>
    <cfRule type="expression" dxfId="10161" priority="2271">
      <formula>BD118&lt;0</formula>
    </cfRule>
  </conditionalFormatting>
  <conditionalFormatting sqref="BE126:BE135">
    <cfRule type="expression" dxfId="10160" priority="2393">
      <formula>IF(BE126="Validar","Rojo","Verde")</formula>
    </cfRule>
    <cfRule type="colorScale" priority="2394">
      <colorScale>
        <cfvo type="min"/>
        <cfvo type="max"/>
        <color theme="0"/>
        <color theme="0"/>
      </colorScale>
    </cfRule>
    <cfRule type="expression" priority="2395">
      <formula>$F$23</formula>
    </cfRule>
    <cfRule type="expression" dxfId="10159" priority="2396">
      <formula>BD126&lt;0</formula>
    </cfRule>
  </conditionalFormatting>
  <conditionalFormatting sqref="BD6">
    <cfRule type="colorScale" priority="2253">
      <colorScale>
        <cfvo type="min"/>
        <cfvo type="max"/>
        <color theme="0"/>
        <color theme="0"/>
      </colorScale>
    </cfRule>
    <cfRule type="expression" dxfId="10158" priority="2254">
      <formula>BC6&lt;0</formula>
    </cfRule>
  </conditionalFormatting>
  <conditionalFormatting sqref="BD6">
    <cfRule type="expression" dxfId="10157" priority="2251">
      <formula>IF(BD6="Validar","Rojo","Verde")</formula>
    </cfRule>
    <cfRule type="expression" priority="2252">
      <formula>#REF!</formula>
    </cfRule>
  </conditionalFormatting>
  <conditionalFormatting sqref="BD7:BD8">
    <cfRule type="colorScale" priority="2249">
      <colorScale>
        <cfvo type="min"/>
        <cfvo type="max"/>
        <color theme="0"/>
        <color theme="0"/>
      </colorScale>
    </cfRule>
    <cfRule type="expression" dxfId="10156" priority="2250">
      <formula>BC7&lt;0</formula>
    </cfRule>
  </conditionalFormatting>
  <conditionalFormatting sqref="BD7:BD8">
    <cfRule type="expression" dxfId="10155" priority="2247">
      <formula>IF(BD7="Validar","Rojo","Verde")</formula>
    </cfRule>
    <cfRule type="expression" priority="2248">
      <formula>#REF!</formula>
    </cfRule>
  </conditionalFormatting>
  <conditionalFormatting sqref="BH9">
    <cfRule type="colorScale" priority="2214">
      <colorScale>
        <cfvo type="min"/>
        <cfvo type="max"/>
        <color theme="0"/>
        <color theme="0"/>
      </colorScale>
    </cfRule>
    <cfRule type="expression" dxfId="10154" priority="2215">
      <formula>BG9&lt;0</formula>
    </cfRule>
  </conditionalFormatting>
  <conditionalFormatting sqref="BH9:BH20">
    <cfRule type="expression" dxfId="10153" priority="2185">
      <formula>IF(BH9="Validar","Rojo","Verde")</formula>
    </cfRule>
    <cfRule type="expression" priority="2187">
      <formula>#REF!</formula>
    </cfRule>
  </conditionalFormatting>
  <conditionalFormatting sqref="BH10">
    <cfRule type="colorScale" priority="2191">
      <colorScale>
        <cfvo type="min"/>
        <cfvo type="max"/>
        <color theme="0"/>
        <color theme="0"/>
      </colorScale>
    </cfRule>
    <cfRule type="expression" dxfId="10152" priority="2192">
      <formula>BG10&lt;0</formula>
    </cfRule>
  </conditionalFormatting>
  <conditionalFormatting sqref="BH11:BH14">
    <cfRule type="colorScale" priority="2212">
      <colorScale>
        <cfvo type="min"/>
        <cfvo type="max"/>
        <color theme="0"/>
        <color theme="0"/>
      </colorScale>
    </cfRule>
    <cfRule type="expression" dxfId="10151" priority="2213">
      <formula>BG11&lt;0</formula>
    </cfRule>
  </conditionalFormatting>
  <conditionalFormatting sqref="BH15">
    <cfRule type="colorScale" priority="2189">
      <colorScale>
        <cfvo type="min"/>
        <cfvo type="max"/>
        <color theme="0"/>
        <color theme="0"/>
      </colorScale>
    </cfRule>
    <cfRule type="expression" dxfId="10150" priority="2190">
      <formula>BG15&lt;0</formula>
    </cfRule>
  </conditionalFormatting>
  <conditionalFormatting sqref="BH16:BH17">
    <cfRule type="colorScale" priority="2210">
      <colorScale>
        <cfvo type="min"/>
        <cfvo type="max"/>
        <color theme="0"/>
        <color theme="0"/>
      </colorScale>
    </cfRule>
    <cfRule type="expression" dxfId="10149" priority="2211">
      <formula>BG16&lt;0</formula>
    </cfRule>
  </conditionalFormatting>
  <conditionalFormatting sqref="BH18">
    <cfRule type="colorScale" priority="2186">
      <colorScale>
        <cfvo type="min"/>
        <cfvo type="max"/>
        <color theme="0"/>
        <color theme="0"/>
      </colorScale>
    </cfRule>
    <cfRule type="expression" dxfId="10148" priority="2188">
      <formula>BG18&lt;0</formula>
    </cfRule>
  </conditionalFormatting>
  <conditionalFormatting sqref="BH19:BH20">
    <cfRule type="colorScale" priority="2208">
      <colorScale>
        <cfvo type="min"/>
        <cfvo type="max"/>
        <color theme="0"/>
        <color theme="0"/>
      </colorScale>
    </cfRule>
    <cfRule type="expression" dxfId="10147" priority="2209">
      <formula>BG19&lt;0</formula>
    </cfRule>
  </conditionalFormatting>
  <conditionalFormatting sqref="BH23">
    <cfRule type="colorScale" priority="2183">
      <colorScale>
        <cfvo type="min"/>
        <cfvo type="max"/>
        <color theme="0"/>
        <color theme="0"/>
      </colorScale>
    </cfRule>
    <cfRule type="expression" dxfId="10146" priority="2184">
      <formula>BG23&lt;0</formula>
    </cfRule>
  </conditionalFormatting>
  <conditionalFormatting sqref="BH23:BH31">
    <cfRule type="expression" dxfId="10145" priority="2177">
      <formula>IF(BH23="Validar","Rojo","Verde")</formula>
    </cfRule>
    <cfRule type="expression" priority="2179">
      <formula>#REF!</formula>
    </cfRule>
  </conditionalFormatting>
  <conditionalFormatting sqref="BH24">
    <cfRule type="colorScale" priority="2206">
      <colorScale>
        <cfvo type="min"/>
        <cfvo type="max"/>
        <color theme="0"/>
        <color theme="0"/>
      </colorScale>
    </cfRule>
    <cfRule type="expression" dxfId="10144" priority="2207">
      <formula>BG24&lt;0</formula>
    </cfRule>
  </conditionalFormatting>
  <conditionalFormatting sqref="BH25">
    <cfRule type="colorScale" priority="2204">
      <colorScale>
        <cfvo type="min"/>
        <cfvo type="max"/>
        <color theme="0"/>
        <color theme="0"/>
      </colorScale>
    </cfRule>
    <cfRule type="expression" dxfId="10143" priority="2205">
      <formula>BG25&lt;0</formula>
    </cfRule>
  </conditionalFormatting>
  <conditionalFormatting sqref="BH26">
    <cfRule type="colorScale" priority="2181">
      <colorScale>
        <cfvo type="min"/>
        <cfvo type="max"/>
        <color theme="0"/>
        <color theme="0"/>
      </colorScale>
    </cfRule>
    <cfRule type="expression" dxfId="10142" priority="2182">
      <formula>BG26&lt;0</formula>
    </cfRule>
  </conditionalFormatting>
  <conditionalFormatting sqref="BH27">
    <cfRule type="colorScale" priority="2202">
      <colorScale>
        <cfvo type="min"/>
        <cfvo type="max"/>
        <color theme="0"/>
        <color theme="0"/>
      </colorScale>
    </cfRule>
    <cfRule type="expression" dxfId="10141" priority="2203">
      <formula>BG27&lt;0</formula>
    </cfRule>
  </conditionalFormatting>
  <conditionalFormatting sqref="BH28">
    <cfRule type="colorScale" priority="2200">
      <colorScale>
        <cfvo type="min"/>
        <cfvo type="max"/>
        <color theme="0"/>
        <color theme="0"/>
      </colorScale>
    </cfRule>
    <cfRule type="expression" dxfId="10140" priority="2201">
      <formula>BG28&lt;0</formula>
    </cfRule>
  </conditionalFormatting>
  <conditionalFormatting sqref="BH29">
    <cfRule type="colorScale" priority="2178">
      <colorScale>
        <cfvo type="min"/>
        <cfvo type="max"/>
        <color theme="0"/>
        <color theme="0"/>
      </colorScale>
    </cfRule>
    <cfRule type="expression" dxfId="10139" priority="2180">
      <formula>BG29&lt;0</formula>
    </cfRule>
  </conditionalFormatting>
  <conditionalFormatting sqref="BH30">
    <cfRule type="colorScale" priority="2198">
      <colorScale>
        <cfvo type="min"/>
        <cfvo type="max"/>
        <color theme="0"/>
        <color theme="0"/>
      </colorScale>
    </cfRule>
    <cfRule type="expression" dxfId="10138" priority="2199">
      <formula>BG30&lt;0</formula>
    </cfRule>
  </conditionalFormatting>
  <conditionalFormatting sqref="BH31">
    <cfRule type="colorScale" priority="2196">
      <colorScale>
        <cfvo type="min"/>
        <cfvo type="max"/>
        <color theme="0"/>
        <color theme="0"/>
      </colorScale>
    </cfRule>
    <cfRule type="expression" dxfId="10137" priority="2197">
      <formula>BG31&lt;0</formula>
    </cfRule>
  </conditionalFormatting>
  <conditionalFormatting sqref="BH39">
    <cfRule type="colorScale" priority="2174">
      <colorScale>
        <cfvo type="min"/>
        <cfvo type="max"/>
        <color theme="0"/>
        <color theme="0"/>
      </colorScale>
    </cfRule>
    <cfRule type="expression" priority="2175">
      <formula>#REF!</formula>
    </cfRule>
    <cfRule type="expression" dxfId="10136" priority="2176">
      <formula>BG39&lt;0</formula>
    </cfRule>
  </conditionalFormatting>
  <conditionalFormatting sqref="BH39:BH107">
    <cfRule type="expression" dxfId="10135" priority="2112">
      <formula>IF(BH39="Validar","Rojo","Verde")</formula>
    </cfRule>
  </conditionalFormatting>
  <conditionalFormatting sqref="BH40:BH67">
    <cfRule type="colorScale" priority="2193">
      <colorScale>
        <cfvo type="min"/>
        <cfvo type="max"/>
        <color theme="0"/>
        <color theme="0"/>
      </colorScale>
    </cfRule>
    <cfRule type="expression" priority="2194">
      <formula>$F$19</formula>
    </cfRule>
    <cfRule type="expression" dxfId="10134" priority="2195">
      <formula>BG40&lt;0</formula>
    </cfRule>
  </conditionalFormatting>
  <conditionalFormatting sqref="BH68">
    <cfRule type="colorScale" priority="2171">
      <colorScale>
        <cfvo type="min"/>
        <cfvo type="max"/>
        <color theme="0"/>
        <color theme="0"/>
      </colorScale>
    </cfRule>
    <cfRule type="expression" priority="2172">
      <formula>#REF!</formula>
    </cfRule>
    <cfRule type="expression" dxfId="10133" priority="2173">
      <formula>BG68&lt;0</formula>
    </cfRule>
  </conditionalFormatting>
  <conditionalFormatting sqref="BH69:BH81">
    <cfRule type="colorScale" priority="2218">
      <colorScale>
        <cfvo type="min"/>
        <cfvo type="max"/>
        <color theme="0"/>
        <color theme="0"/>
      </colorScale>
    </cfRule>
    <cfRule type="expression" priority="2219">
      <formula>$F$19</formula>
    </cfRule>
    <cfRule type="expression" dxfId="10132" priority="2220">
      <formula>BG69&lt;0</formula>
    </cfRule>
  </conditionalFormatting>
  <conditionalFormatting sqref="BH82 BH92 BH103 BH107">
    <cfRule type="expression" dxfId="10131" priority="2217">
      <formula>BG82&lt;0</formula>
    </cfRule>
  </conditionalFormatting>
  <conditionalFormatting sqref="BH83">
    <cfRule type="colorScale" priority="2113">
      <colorScale>
        <cfvo type="min"/>
        <cfvo type="max"/>
        <color theme="0"/>
        <color theme="0"/>
      </colorScale>
    </cfRule>
    <cfRule type="expression" priority="2114">
      <formula>#REF!</formula>
    </cfRule>
    <cfRule type="expression" dxfId="10130" priority="2115">
      <formula>BG83&lt;0</formula>
    </cfRule>
  </conditionalFormatting>
  <conditionalFormatting sqref="BH84:BH91">
    <cfRule type="colorScale" priority="2221">
      <colorScale>
        <cfvo type="min"/>
        <cfvo type="max"/>
        <color theme="0"/>
        <color theme="0"/>
      </colorScale>
    </cfRule>
    <cfRule type="expression" priority="2222">
      <formula>$F$19</formula>
    </cfRule>
    <cfRule type="expression" dxfId="10129" priority="2223">
      <formula>BG84&lt;0</formula>
    </cfRule>
  </conditionalFormatting>
  <conditionalFormatting sqref="BH92 BH82 BH103 BH107">
    <cfRule type="colorScale" priority="2216">
      <colorScale>
        <cfvo type="min"/>
        <cfvo type="max"/>
        <color theme="0"/>
        <color theme="0"/>
      </colorScale>
    </cfRule>
  </conditionalFormatting>
  <conditionalFormatting sqref="BH93">
    <cfRule type="colorScale" priority="2168">
      <colorScale>
        <cfvo type="min"/>
        <cfvo type="max"/>
        <color theme="0"/>
        <color theme="0"/>
      </colorScale>
    </cfRule>
    <cfRule type="expression" priority="2169">
      <formula>#REF!</formula>
    </cfRule>
    <cfRule type="expression" dxfId="10128" priority="2170">
      <formula>BG93&lt;0</formula>
    </cfRule>
  </conditionalFormatting>
  <conditionalFormatting sqref="BH94:BH102">
    <cfRule type="colorScale" priority="2224">
      <colorScale>
        <cfvo type="min"/>
        <cfvo type="max"/>
        <color theme="0"/>
        <color theme="0"/>
      </colorScale>
    </cfRule>
    <cfRule type="expression" priority="2225">
      <formula>$F$19</formula>
    </cfRule>
    <cfRule type="expression" dxfId="10127" priority="2226">
      <formula>BG94&lt;0</formula>
    </cfRule>
  </conditionalFormatting>
  <conditionalFormatting sqref="BH104">
    <cfRule type="colorScale" priority="2165">
      <colorScale>
        <cfvo type="min"/>
        <cfvo type="max"/>
        <color theme="0"/>
        <color theme="0"/>
      </colorScale>
    </cfRule>
    <cfRule type="expression" priority="2166">
      <formula>#REF!</formula>
    </cfRule>
    <cfRule type="expression" dxfId="10126" priority="2167">
      <formula>BG104&lt;0</formula>
    </cfRule>
  </conditionalFormatting>
  <conditionalFormatting sqref="BH105:BH106">
    <cfRule type="colorScale" priority="2227">
      <colorScale>
        <cfvo type="min"/>
        <cfvo type="max"/>
        <color theme="0"/>
        <color theme="0"/>
      </colorScale>
    </cfRule>
    <cfRule type="expression" priority="2228">
      <formula>$F$19</formula>
    </cfRule>
    <cfRule type="expression" dxfId="10125" priority="2229">
      <formula>BG105&lt;0</formula>
    </cfRule>
  </conditionalFormatting>
  <conditionalFormatting sqref="BH110">
    <cfRule type="colorScale" priority="2230">
      <colorScale>
        <cfvo type="min"/>
        <cfvo type="max"/>
        <color theme="0"/>
        <color theme="0"/>
      </colorScale>
    </cfRule>
    <cfRule type="expression" dxfId="10124" priority="2231">
      <formula>BG110&lt;0</formula>
    </cfRule>
  </conditionalFormatting>
  <conditionalFormatting sqref="BH110:BH111">
    <cfRule type="expression" priority="2110">
      <formula>$F$19</formula>
    </cfRule>
  </conditionalFormatting>
  <conditionalFormatting sqref="BH111">
    <cfRule type="colorScale" priority="2109">
      <colorScale>
        <cfvo type="min"/>
        <cfvo type="max"/>
        <color theme="0"/>
        <color theme="0"/>
      </colorScale>
    </cfRule>
    <cfRule type="expression" dxfId="10123" priority="2111">
      <formula>BG111&lt;0</formula>
    </cfRule>
  </conditionalFormatting>
  <conditionalFormatting sqref="BH117:BH123">
    <cfRule type="colorScale" priority="2235">
      <colorScale>
        <cfvo type="min"/>
        <cfvo type="max"/>
        <color theme="0"/>
        <color theme="0"/>
      </colorScale>
    </cfRule>
    <cfRule type="expression" priority="2236">
      <formula>$F$19</formula>
    </cfRule>
    <cfRule type="expression" dxfId="10122" priority="2237">
      <formula>BG117&lt;0</formula>
    </cfRule>
  </conditionalFormatting>
  <conditionalFormatting sqref="BH125">
    <cfRule type="colorScale" priority="2162">
      <colorScale>
        <cfvo type="min"/>
        <cfvo type="max"/>
        <color theme="0"/>
        <color theme="0"/>
      </colorScale>
    </cfRule>
    <cfRule type="expression" priority="2163">
      <formula>#REF!</formula>
    </cfRule>
    <cfRule type="expression" dxfId="10121" priority="2164">
      <formula>BG125&lt;0</formula>
    </cfRule>
  </conditionalFormatting>
  <conditionalFormatting sqref="BH125:BH135">
    <cfRule type="expression" dxfId="10120" priority="2161">
      <formula>IF(BH125="Validar","Rojo","Verde")</formula>
    </cfRule>
  </conditionalFormatting>
  <conditionalFormatting sqref="BH126:BH132">
    <cfRule type="colorScale" priority="2238">
      <colorScale>
        <cfvo type="min"/>
        <cfvo type="max"/>
        <color theme="0"/>
        <color theme="0"/>
      </colorScale>
    </cfRule>
    <cfRule type="expression" dxfId="10119" priority="2240">
      <formula>BG126&lt;0</formula>
    </cfRule>
  </conditionalFormatting>
  <conditionalFormatting sqref="BH126:BH134">
    <cfRule type="expression" priority="2239">
      <formula>$F$19</formula>
    </cfRule>
  </conditionalFormatting>
  <conditionalFormatting sqref="BH133:BH134">
    <cfRule type="colorScale" priority="2241">
      <colorScale>
        <cfvo type="min"/>
        <cfvo type="max"/>
        <color theme="0"/>
        <color theme="0"/>
      </colorScale>
    </cfRule>
    <cfRule type="expression" dxfId="10118" priority="2242">
      <formula>BG133&lt;0</formula>
    </cfRule>
  </conditionalFormatting>
  <conditionalFormatting sqref="BH135">
    <cfRule type="colorScale" priority="2232">
      <colorScale>
        <cfvo type="min"/>
        <cfvo type="max"/>
        <color theme="0"/>
        <color theme="0"/>
      </colorScale>
    </cfRule>
    <cfRule type="expression" priority="2233">
      <formula>$F$23</formula>
    </cfRule>
    <cfRule type="expression" dxfId="10117" priority="2234">
      <formula>BG135&lt;0</formula>
    </cfRule>
  </conditionalFormatting>
  <conditionalFormatting sqref="BH110:BI111">
    <cfRule type="expression" dxfId="10116" priority="2105">
      <formula>IF(BH110="Validar","Rojo","Verde")</formula>
    </cfRule>
  </conditionalFormatting>
  <conditionalFormatting sqref="BH117:BI123">
    <cfRule type="expression" dxfId="10115" priority="2118">
      <formula>IF(BH117="Validar","Rojo","Verde")</formula>
    </cfRule>
  </conditionalFormatting>
  <conditionalFormatting sqref="BI40:BI66">
    <cfRule type="colorScale" priority="2153">
      <colorScale>
        <cfvo type="min"/>
        <cfvo type="max"/>
        <color theme="0"/>
        <color theme="0"/>
      </colorScale>
    </cfRule>
    <cfRule type="expression" priority="2154">
      <formula>#REF!</formula>
    </cfRule>
    <cfRule type="expression" dxfId="10114" priority="2155">
      <formula>BH40&lt;0</formula>
    </cfRule>
  </conditionalFormatting>
  <conditionalFormatting sqref="BI40:BI67">
    <cfRule type="expression" dxfId="10113" priority="2152">
      <formula>IF(BI40="Validar","Rojo","Verde")</formula>
    </cfRule>
  </conditionalFormatting>
  <conditionalFormatting sqref="BI67 BH82:BI82 BH92:BI92 BH103:BI103 BH107:BI107">
    <cfRule type="expression" priority="2157">
      <formula>$F$23</formula>
    </cfRule>
  </conditionalFormatting>
  <conditionalFormatting sqref="BI67 BI82 BI92 BI103 BI107">
    <cfRule type="expression" dxfId="10112" priority="2158">
      <formula>BH67&lt;0</formula>
    </cfRule>
  </conditionalFormatting>
  <conditionalFormatting sqref="BI69">
    <cfRule type="colorScale" priority="2150">
      <colorScale>
        <cfvo type="min"/>
        <cfvo type="max"/>
        <color theme="0"/>
        <color theme="0"/>
      </colorScale>
    </cfRule>
    <cfRule type="expression" dxfId="10111" priority="2151">
      <formula>BH69&lt;0</formula>
    </cfRule>
  </conditionalFormatting>
  <conditionalFormatting sqref="BI69:BI81">
    <cfRule type="expression" priority="2148">
      <formula>#REF!</formula>
    </cfRule>
  </conditionalFormatting>
  <conditionalFormatting sqref="BI69:BI82">
    <cfRule type="expression" dxfId="10110" priority="2146">
      <formula>IF(BI69="Validar","Rojo","Verde")</formula>
    </cfRule>
  </conditionalFormatting>
  <conditionalFormatting sqref="BI70:BI78">
    <cfRule type="colorScale" priority="2147">
      <colorScale>
        <cfvo type="min"/>
        <cfvo type="max"/>
        <color theme="0"/>
        <color theme="0"/>
      </colorScale>
    </cfRule>
    <cfRule type="expression" dxfId="10109" priority="2149">
      <formula>BH70&lt;0</formula>
    </cfRule>
  </conditionalFormatting>
  <conditionalFormatting sqref="BI79:BI81">
    <cfRule type="colorScale" priority="2159">
      <colorScale>
        <cfvo type="min"/>
        <cfvo type="max"/>
        <color theme="0"/>
        <color theme="0"/>
      </colorScale>
    </cfRule>
    <cfRule type="expression" dxfId="10108" priority="2160">
      <formula>BH79&lt;0</formula>
    </cfRule>
  </conditionalFormatting>
  <conditionalFormatting sqref="BI82 BI67 BI92 BI103 BI107">
    <cfRule type="colorScale" priority="2156">
      <colorScale>
        <cfvo type="min"/>
        <cfvo type="max"/>
        <color theme="0"/>
        <color theme="0"/>
      </colorScale>
    </cfRule>
  </conditionalFormatting>
  <conditionalFormatting sqref="BI84">
    <cfRule type="colorScale" priority="2144">
      <colorScale>
        <cfvo type="min"/>
        <cfvo type="max"/>
        <color theme="0"/>
        <color theme="0"/>
      </colorScale>
    </cfRule>
    <cfRule type="expression" dxfId="10107" priority="2145">
      <formula>BH84&lt;0</formula>
    </cfRule>
  </conditionalFormatting>
  <conditionalFormatting sqref="BI84:BI91">
    <cfRule type="expression" priority="2142">
      <formula>#REF!</formula>
    </cfRule>
  </conditionalFormatting>
  <conditionalFormatting sqref="BI84:BI92">
    <cfRule type="expression" dxfId="10106" priority="2140">
      <formula>IF(BI84="Validar","Rojo","Verde")</formula>
    </cfRule>
  </conditionalFormatting>
  <conditionalFormatting sqref="BI85:BI91">
    <cfRule type="colorScale" priority="2141">
      <colorScale>
        <cfvo type="min"/>
        <cfvo type="max"/>
        <color theme="0"/>
        <color theme="0"/>
      </colorScale>
    </cfRule>
    <cfRule type="expression" dxfId="10105" priority="2143">
      <formula>BH85&lt;0</formula>
    </cfRule>
  </conditionalFormatting>
  <conditionalFormatting sqref="BI94">
    <cfRule type="colorScale" priority="2138">
      <colorScale>
        <cfvo type="min"/>
        <cfvo type="max"/>
        <color theme="0"/>
        <color theme="0"/>
      </colorScale>
    </cfRule>
    <cfRule type="expression" dxfId="10104" priority="2139">
      <formula>BH94&lt;0</formula>
    </cfRule>
  </conditionalFormatting>
  <conditionalFormatting sqref="BI94:BI102">
    <cfRule type="expression" priority="2132">
      <formula>#REF!</formula>
    </cfRule>
  </conditionalFormatting>
  <conditionalFormatting sqref="BI94:BI103">
    <cfRule type="expression" dxfId="10103" priority="2130">
      <formula>IF(BI94="Validar","Rojo","Verde")</formula>
    </cfRule>
  </conditionalFormatting>
  <conditionalFormatting sqref="BI95:BI100">
    <cfRule type="colorScale" priority="2136">
      <colorScale>
        <cfvo type="min"/>
        <cfvo type="max"/>
        <color theme="0"/>
        <color theme="0"/>
      </colorScale>
    </cfRule>
    <cfRule type="expression" dxfId="10102" priority="2137">
      <formula>BH95&lt;0</formula>
    </cfRule>
  </conditionalFormatting>
  <conditionalFormatting sqref="BI101">
    <cfRule type="colorScale" priority="2134">
      <colorScale>
        <cfvo type="min"/>
        <cfvo type="max"/>
        <color theme="0"/>
        <color theme="0"/>
      </colorScale>
    </cfRule>
    <cfRule type="expression" dxfId="10101" priority="2135">
      <formula>BH101&lt;0</formula>
    </cfRule>
  </conditionalFormatting>
  <conditionalFormatting sqref="BI102">
    <cfRule type="colorScale" priority="2131">
      <colorScale>
        <cfvo type="min"/>
        <cfvo type="max"/>
        <color theme="0"/>
        <color theme="0"/>
      </colorScale>
    </cfRule>
    <cfRule type="expression" dxfId="10100" priority="2133">
      <formula>BH102&lt;0</formula>
    </cfRule>
  </conditionalFormatting>
  <conditionalFormatting sqref="BI105">
    <cfRule type="colorScale" priority="2128">
      <colorScale>
        <cfvo type="min"/>
        <cfvo type="max"/>
        <color theme="0"/>
        <color theme="0"/>
      </colorScale>
    </cfRule>
    <cfRule type="expression" dxfId="10099" priority="2129">
      <formula>BH105&lt;0</formula>
    </cfRule>
  </conditionalFormatting>
  <conditionalFormatting sqref="BI105:BI106">
    <cfRule type="expression" priority="2126">
      <formula>#REF!</formula>
    </cfRule>
  </conditionalFormatting>
  <conditionalFormatting sqref="BI105:BI107">
    <cfRule type="expression" dxfId="10098" priority="2124">
      <formula>IF(BI105="Validar","Rojo","Verde")</formula>
    </cfRule>
  </conditionalFormatting>
  <conditionalFormatting sqref="BI106">
    <cfRule type="colorScale" priority="2125">
      <colorScale>
        <cfvo type="min"/>
        <cfvo type="max"/>
        <color theme="0"/>
        <color theme="0"/>
      </colorScale>
    </cfRule>
    <cfRule type="expression" dxfId="10097" priority="2127">
      <formula>BH106&lt;0</formula>
    </cfRule>
  </conditionalFormatting>
  <conditionalFormatting sqref="BI110">
    <cfRule type="colorScale" priority="2116">
      <colorScale>
        <cfvo type="min"/>
        <cfvo type="max"/>
        <color theme="0"/>
        <color theme="0"/>
      </colorScale>
    </cfRule>
    <cfRule type="expression" dxfId="10096" priority="2117">
      <formula>BH110&lt;0</formula>
    </cfRule>
  </conditionalFormatting>
  <conditionalFormatting sqref="BI110:BI111">
    <cfRule type="expression" priority="2107">
      <formula>#REF!</formula>
    </cfRule>
  </conditionalFormatting>
  <conditionalFormatting sqref="BI111">
    <cfRule type="colorScale" priority="2106">
      <colorScale>
        <cfvo type="min"/>
        <cfvo type="max"/>
        <color theme="0"/>
        <color theme="0"/>
      </colorScale>
    </cfRule>
    <cfRule type="expression" dxfId="10095" priority="2108">
      <formula>BH111&lt;0</formula>
    </cfRule>
  </conditionalFormatting>
  <conditionalFormatting sqref="BI117">
    <cfRule type="colorScale" priority="2122">
      <colorScale>
        <cfvo type="min"/>
        <cfvo type="max"/>
        <color theme="0"/>
        <color theme="0"/>
      </colorScale>
    </cfRule>
    <cfRule type="expression" dxfId="10094" priority="2123">
      <formula>BH117&lt;0</formula>
    </cfRule>
  </conditionalFormatting>
  <conditionalFormatting sqref="BI117:BI123">
    <cfRule type="expression" priority="2120">
      <formula>#REF!</formula>
    </cfRule>
  </conditionalFormatting>
  <conditionalFormatting sqref="BI118:BI123">
    <cfRule type="colorScale" priority="2119">
      <colorScale>
        <cfvo type="min"/>
        <cfvo type="max"/>
        <color theme="0"/>
        <color theme="0"/>
      </colorScale>
    </cfRule>
    <cfRule type="expression" dxfId="10093" priority="2121">
      <formula>BH118&lt;0</formula>
    </cfRule>
  </conditionalFormatting>
  <conditionalFormatting sqref="BI126:BI135">
    <cfRule type="expression" dxfId="10092" priority="2243">
      <formula>IF(BI126="Validar","Rojo","Verde")</formula>
    </cfRule>
    <cfRule type="colorScale" priority="2244">
      <colorScale>
        <cfvo type="min"/>
        <cfvo type="max"/>
        <color theme="0"/>
        <color theme="0"/>
      </colorScale>
    </cfRule>
    <cfRule type="expression" priority="2245">
      <formula>$F$23</formula>
    </cfRule>
    <cfRule type="expression" dxfId="10091" priority="2246">
      <formula>BH126&lt;0</formula>
    </cfRule>
  </conditionalFormatting>
  <conditionalFormatting sqref="BH6">
    <cfRule type="colorScale" priority="2103">
      <colorScale>
        <cfvo type="min"/>
        <cfvo type="max"/>
        <color theme="0"/>
        <color theme="0"/>
      </colorScale>
    </cfRule>
    <cfRule type="expression" dxfId="10090" priority="2104">
      <formula>BG6&lt;0</formula>
    </cfRule>
  </conditionalFormatting>
  <conditionalFormatting sqref="BH6">
    <cfRule type="expression" dxfId="10089" priority="2101">
      <formula>IF(BH6="Validar","Rojo","Verde")</formula>
    </cfRule>
    <cfRule type="expression" priority="2102">
      <formula>#REF!</formula>
    </cfRule>
  </conditionalFormatting>
  <conditionalFormatting sqref="BH7:BH8">
    <cfRule type="colorScale" priority="2099">
      <colorScale>
        <cfvo type="min"/>
        <cfvo type="max"/>
        <color theme="0"/>
        <color theme="0"/>
      </colorScale>
    </cfRule>
    <cfRule type="expression" dxfId="10088" priority="2100">
      <formula>BG7&lt;0</formula>
    </cfRule>
  </conditionalFormatting>
  <conditionalFormatting sqref="BH7:BH8">
    <cfRule type="expression" dxfId="10087" priority="2097">
      <formula>IF(BH7="Validar","Rojo","Verde")</formula>
    </cfRule>
    <cfRule type="expression" priority="2098">
      <formula>#REF!</formula>
    </cfRule>
  </conditionalFormatting>
  <conditionalFormatting sqref="BK9">
    <cfRule type="colorScale" priority="2064">
      <colorScale>
        <cfvo type="min"/>
        <cfvo type="max"/>
        <color theme="0"/>
        <color theme="0"/>
      </colorScale>
    </cfRule>
    <cfRule type="expression" dxfId="10086" priority="2065">
      <formula>BJ9&lt;0</formula>
    </cfRule>
  </conditionalFormatting>
  <conditionalFormatting sqref="BK9:BK20">
    <cfRule type="expression" dxfId="10085" priority="2035">
      <formula>IF(BK9="Validar","Rojo","Verde")</formula>
    </cfRule>
    <cfRule type="expression" priority="2037">
      <formula>#REF!</formula>
    </cfRule>
  </conditionalFormatting>
  <conditionalFormatting sqref="BK10">
    <cfRule type="colorScale" priority="2041">
      <colorScale>
        <cfvo type="min"/>
        <cfvo type="max"/>
        <color theme="0"/>
        <color theme="0"/>
      </colorScale>
    </cfRule>
    <cfRule type="expression" dxfId="10084" priority="2042">
      <formula>BJ10&lt;0</formula>
    </cfRule>
  </conditionalFormatting>
  <conditionalFormatting sqref="BK11:BK14">
    <cfRule type="colorScale" priority="2062">
      <colorScale>
        <cfvo type="min"/>
        <cfvo type="max"/>
        <color theme="0"/>
        <color theme="0"/>
      </colorScale>
    </cfRule>
    <cfRule type="expression" dxfId="10083" priority="2063">
      <formula>BJ11&lt;0</formula>
    </cfRule>
  </conditionalFormatting>
  <conditionalFormatting sqref="BK15">
    <cfRule type="colorScale" priority="2039">
      <colorScale>
        <cfvo type="min"/>
        <cfvo type="max"/>
        <color theme="0"/>
        <color theme="0"/>
      </colorScale>
    </cfRule>
    <cfRule type="expression" dxfId="10082" priority="2040">
      <formula>BJ15&lt;0</formula>
    </cfRule>
  </conditionalFormatting>
  <conditionalFormatting sqref="BK16:BK17">
    <cfRule type="colorScale" priority="2060">
      <colorScale>
        <cfvo type="min"/>
        <cfvo type="max"/>
        <color theme="0"/>
        <color theme="0"/>
      </colorScale>
    </cfRule>
    <cfRule type="expression" dxfId="10081" priority="2061">
      <formula>BJ16&lt;0</formula>
    </cfRule>
  </conditionalFormatting>
  <conditionalFormatting sqref="BK18">
    <cfRule type="colorScale" priority="2036">
      <colorScale>
        <cfvo type="min"/>
        <cfvo type="max"/>
        <color theme="0"/>
        <color theme="0"/>
      </colorScale>
    </cfRule>
    <cfRule type="expression" dxfId="10080" priority="2038">
      <formula>BJ18&lt;0</formula>
    </cfRule>
  </conditionalFormatting>
  <conditionalFormatting sqref="BK19:BK20">
    <cfRule type="colorScale" priority="2058">
      <colorScale>
        <cfvo type="min"/>
        <cfvo type="max"/>
        <color theme="0"/>
        <color theme="0"/>
      </colorScale>
    </cfRule>
    <cfRule type="expression" dxfId="10079" priority="2059">
      <formula>BJ19&lt;0</formula>
    </cfRule>
  </conditionalFormatting>
  <conditionalFormatting sqref="BK23">
    <cfRule type="colorScale" priority="2033">
      <colorScale>
        <cfvo type="min"/>
        <cfvo type="max"/>
        <color theme="0"/>
        <color theme="0"/>
      </colorScale>
    </cfRule>
    <cfRule type="expression" dxfId="10078" priority="2034">
      <formula>BJ23&lt;0</formula>
    </cfRule>
  </conditionalFormatting>
  <conditionalFormatting sqref="BK23:BK31">
    <cfRule type="expression" dxfId="10077" priority="2027">
      <formula>IF(BK23="Validar","Rojo","Verde")</formula>
    </cfRule>
    <cfRule type="expression" priority="2029">
      <formula>#REF!</formula>
    </cfRule>
  </conditionalFormatting>
  <conditionalFormatting sqref="BK24">
    <cfRule type="colorScale" priority="2056">
      <colorScale>
        <cfvo type="min"/>
        <cfvo type="max"/>
        <color theme="0"/>
        <color theme="0"/>
      </colorScale>
    </cfRule>
    <cfRule type="expression" dxfId="10076" priority="2057">
      <formula>BJ24&lt;0</formula>
    </cfRule>
  </conditionalFormatting>
  <conditionalFormatting sqref="BK25">
    <cfRule type="colorScale" priority="2054">
      <colorScale>
        <cfvo type="min"/>
        <cfvo type="max"/>
        <color theme="0"/>
        <color theme="0"/>
      </colorScale>
    </cfRule>
    <cfRule type="expression" dxfId="10075" priority="2055">
      <formula>BJ25&lt;0</formula>
    </cfRule>
  </conditionalFormatting>
  <conditionalFormatting sqref="BK26">
    <cfRule type="colorScale" priority="2031">
      <colorScale>
        <cfvo type="min"/>
        <cfvo type="max"/>
        <color theme="0"/>
        <color theme="0"/>
      </colorScale>
    </cfRule>
    <cfRule type="expression" dxfId="10074" priority="2032">
      <formula>BJ26&lt;0</formula>
    </cfRule>
  </conditionalFormatting>
  <conditionalFormatting sqref="BK27">
    <cfRule type="colorScale" priority="2052">
      <colorScale>
        <cfvo type="min"/>
        <cfvo type="max"/>
        <color theme="0"/>
        <color theme="0"/>
      </colorScale>
    </cfRule>
    <cfRule type="expression" dxfId="10073" priority="2053">
      <formula>BJ27&lt;0</formula>
    </cfRule>
  </conditionalFormatting>
  <conditionalFormatting sqref="BK28">
    <cfRule type="colorScale" priority="2050">
      <colorScale>
        <cfvo type="min"/>
        <cfvo type="max"/>
        <color theme="0"/>
        <color theme="0"/>
      </colorScale>
    </cfRule>
    <cfRule type="expression" dxfId="10072" priority="2051">
      <formula>BJ28&lt;0</formula>
    </cfRule>
  </conditionalFormatting>
  <conditionalFormatting sqref="BK29">
    <cfRule type="colorScale" priority="2028">
      <colorScale>
        <cfvo type="min"/>
        <cfvo type="max"/>
        <color theme="0"/>
        <color theme="0"/>
      </colorScale>
    </cfRule>
    <cfRule type="expression" dxfId="10071" priority="2030">
      <formula>BJ29&lt;0</formula>
    </cfRule>
  </conditionalFormatting>
  <conditionalFormatting sqref="BK30">
    <cfRule type="colorScale" priority="2048">
      <colorScale>
        <cfvo type="min"/>
        <cfvo type="max"/>
        <color theme="0"/>
        <color theme="0"/>
      </colorScale>
    </cfRule>
    <cfRule type="expression" dxfId="10070" priority="2049">
      <formula>BJ30&lt;0</formula>
    </cfRule>
  </conditionalFormatting>
  <conditionalFormatting sqref="BK31">
    <cfRule type="colorScale" priority="2046">
      <colorScale>
        <cfvo type="min"/>
        <cfvo type="max"/>
        <color theme="0"/>
        <color theme="0"/>
      </colorScale>
    </cfRule>
    <cfRule type="expression" dxfId="10069" priority="2047">
      <formula>BJ31&lt;0</formula>
    </cfRule>
  </conditionalFormatting>
  <conditionalFormatting sqref="BK39">
    <cfRule type="colorScale" priority="2024">
      <colorScale>
        <cfvo type="min"/>
        <cfvo type="max"/>
        <color theme="0"/>
        <color theme="0"/>
      </colorScale>
    </cfRule>
    <cfRule type="expression" priority="2025">
      <formula>#REF!</formula>
    </cfRule>
    <cfRule type="expression" dxfId="10068" priority="2026">
      <formula>BJ39&lt;0</formula>
    </cfRule>
  </conditionalFormatting>
  <conditionalFormatting sqref="BK39:BK107">
    <cfRule type="expression" dxfId="10067" priority="1962">
      <formula>IF(BK39="Validar","Rojo","Verde")</formula>
    </cfRule>
  </conditionalFormatting>
  <conditionalFormatting sqref="BK40:BK67">
    <cfRule type="colorScale" priority="2043">
      <colorScale>
        <cfvo type="min"/>
        <cfvo type="max"/>
        <color theme="0"/>
        <color theme="0"/>
      </colorScale>
    </cfRule>
    <cfRule type="expression" priority="2044">
      <formula>$F$19</formula>
    </cfRule>
    <cfRule type="expression" dxfId="10066" priority="2045">
      <formula>BJ40&lt;0</formula>
    </cfRule>
  </conditionalFormatting>
  <conditionalFormatting sqref="BK68">
    <cfRule type="colorScale" priority="2021">
      <colorScale>
        <cfvo type="min"/>
        <cfvo type="max"/>
        <color theme="0"/>
        <color theme="0"/>
      </colorScale>
    </cfRule>
    <cfRule type="expression" priority="2022">
      <formula>#REF!</formula>
    </cfRule>
    <cfRule type="expression" dxfId="10065" priority="2023">
      <formula>BJ68&lt;0</formula>
    </cfRule>
  </conditionalFormatting>
  <conditionalFormatting sqref="BK69:BK81">
    <cfRule type="colorScale" priority="2068">
      <colorScale>
        <cfvo type="min"/>
        <cfvo type="max"/>
        <color theme="0"/>
        <color theme="0"/>
      </colorScale>
    </cfRule>
    <cfRule type="expression" priority="2069">
      <formula>$F$19</formula>
    </cfRule>
    <cfRule type="expression" dxfId="10064" priority="2070">
      <formula>BJ69&lt;0</formula>
    </cfRule>
  </conditionalFormatting>
  <conditionalFormatting sqref="BK82 BK92 BK103 BK107">
    <cfRule type="expression" dxfId="10063" priority="2067">
      <formula>BJ82&lt;0</formula>
    </cfRule>
  </conditionalFormatting>
  <conditionalFormatting sqref="BK83">
    <cfRule type="colorScale" priority="1963">
      <colorScale>
        <cfvo type="min"/>
        <cfvo type="max"/>
        <color theme="0"/>
        <color theme="0"/>
      </colorScale>
    </cfRule>
    <cfRule type="expression" priority="1964">
      <formula>#REF!</formula>
    </cfRule>
    <cfRule type="expression" dxfId="10062" priority="1965">
      <formula>BJ83&lt;0</formula>
    </cfRule>
  </conditionalFormatting>
  <conditionalFormatting sqref="BK84:BK91">
    <cfRule type="colorScale" priority="2071">
      <colorScale>
        <cfvo type="min"/>
        <cfvo type="max"/>
        <color theme="0"/>
        <color theme="0"/>
      </colorScale>
    </cfRule>
    <cfRule type="expression" priority="2072">
      <formula>$F$19</formula>
    </cfRule>
    <cfRule type="expression" dxfId="10061" priority="2073">
      <formula>BJ84&lt;0</formula>
    </cfRule>
  </conditionalFormatting>
  <conditionalFormatting sqref="BK92 BK82 BK103 BK107">
    <cfRule type="colorScale" priority="2066">
      <colorScale>
        <cfvo type="min"/>
        <cfvo type="max"/>
        <color theme="0"/>
        <color theme="0"/>
      </colorScale>
    </cfRule>
  </conditionalFormatting>
  <conditionalFormatting sqref="BK93">
    <cfRule type="colorScale" priority="2018">
      <colorScale>
        <cfvo type="min"/>
        <cfvo type="max"/>
        <color theme="0"/>
        <color theme="0"/>
      </colorScale>
    </cfRule>
    <cfRule type="expression" priority="2019">
      <formula>#REF!</formula>
    </cfRule>
    <cfRule type="expression" dxfId="10060" priority="2020">
      <formula>BJ93&lt;0</formula>
    </cfRule>
  </conditionalFormatting>
  <conditionalFormatting sqref="BK94:BK102">
    <cfRule type="colorScale" priority="2074">
      <colorScale>
        <cfvo type="min"/>
        <cfvo type="max"/>
        <color theme="0"/>
        <color theme="0"/>
      </colorScale>
    </cfRule>
    <cfRule type="expression" priority="2075">
      <formula>$F$19</formula>
    </cfRule>
    <cfRule type="expression" dxfId="10059" priority="2076">
      <formula>BJ94&lt;0</formula>
    </cfRule>
  </conditionalFormatting>
  <conditionalFormatting sqref="BK104">
    <cfRule type="colorScale" priority="2015">
      <colorScale>
        <cfvo type="min"/>
        <cfvo type="max"/>
        <color theme="0"/>
        <color theme="0"/>
      </colorScale>
    </cfRule>
    <cfRule type="expression" priority="2016">
      <formula>#REF!</formula>
    </cfRule>
    <cfRule type="expression" dxfId="10058" priority="2017">
      <formula>BJ104&lt;0</formula>
    </cfRule>
  </conditionalFormatting>
  <conditionalFormatting sqref="BK105:BK106">
    <cfRule type="colorScale" priority="2077">
      <colorScale>
        <cfvo type="min"/>
        <cfvo type="max"/>
        <color theme="0"/>
        <color theme="0"/>
      </colorScale>
    </cfRule>
    <cfRule type="expression" priority="2078">
      <formula>$F$19</formula>
    </cfRule>
    <cfRule type="expression" dxfId="10057" priority="2079">
      <formula>BJ105&lt;0</formula>
    </cfRule>
  </conditionalFormatting>
  <conditionalFormatting sqref="BK110">
    <cfRule type="colorScale" priority="2080">
      <colorScale>
        <cfvo type="min"/>
        <cfvo type="max"/>
        <color theme="0"/>
        <color theme="0"/>
      </colorScale>
    </cfRule>
    <cfRule type="expression" dxfId="10056" priority="2081">
      <formula>BJ110&lt;0</formula>
    </cfRule>
  </conditionalFormatting>
  <conditionalFormatting sqref="BK110:BK111">
    <cfRule type="expression" priority="1960">
      <formula>$F$19</formula>
    </cfRule>
  </conditionalFormatting>
  <conditionalFormatting sqref="BK111">
    <cfRule type="colorScale" priority="1959">
      <colorScale>
        <cfvo type="min"/>
        <cfvo type="max"/>
        <color theme="0"/>
        <color theme="0"/>
      </colorScale>
    </cfRule>
    <cfRule type="expression" dxfId="10055" priority="1961">
      <formula>BJ111&lt;0</formula>
    </cfRule>
  </conditionalFormatting>
  <conditionalFormatting sqref="BK117:BK123">
    <cfRule type="colorScale" priority="2085">
      <colorScale>
        <cfvo type="min"/>
        <cfvo type="max"/>
        <color theme="0"/>
        <color theme="0"/>
      </colorScale>
    </cfRule>
    <cfRule type="expression" priority="2086">
      <formula>$F$19</formula>
    </cfRule>
    <cfRule type="expression" dxfId="10054" priority="2087">
      <formula>BJ117&lt;0</formula>
    </cfRule>
  </conditionalFormatting>
  <conditionalFormatting sqref="BK125">
    <cfRule type="colorScale" priority="2012">
      <colorScale>
        <cfvo type="min"/>
        <cfvo type="max"/>
        <color theme="0"/>
        <color theme="0"/>
      </colorScale>
    </cfRule>
    <cfRule type="expression" priority="2013">
      <formula>#REF!</formula>
    </cfRule>
    <cfRule type="expression" dxfId="10053" priority="2014">
      <formula>BJ125&lt;0</formula>
    </cfRule>
  </conditionalFormatting>
  <conditionalFormatting sqref="BK125:BK135">
    <cfRule type="expression" dxfId="10052" priority="2011">
      <formula>IF(BK125="Validar","Rojo","Verde")</formula>
    </cfRule>
  </conditionalFormatting>
  <conditionalFormatting sqref="BK126:BK132">
    <cfRule type="colorScale" priority="2088">
      <colorScale>
        <cfvo type="min"/>
        <cfvo type="max"/>
        <color theme="0"/>
        <color theme="0"/>
      </colorScale>
    </cfRule>
    <cfRule type="expression" dxfId="10051" priority="2090">
      <formula>BJ126&lt;0</formula>
    </cfRule>
  </conditionalFormatting>
  <conditionalFormatting sqref="BK126:BK134">
    <cfRule type="expression" priority="2089">
      <formula>$F$19</formula>
    </cfRule>
  </conditionalFormatting>
  <conditionalFormatting sqref="BK133:BK134">
    <cfRule type="colorScale" priority="2091">
      <colorScale>
        <cfvo type="min"/>
        <cfvo type="max"/>
        <color theme="0"/>
        <color theme="0"/>
      </colorScale>
    </cfRule>
    <cfRule type="expression" dxfId="10050" priority="2092">
      <formula>BJ133&lt;0</formula>
    </cfRule>
  </conditionalFormatting>
  <conditionalFormatting sqref="BK135">
    <cfRule type="colorScale" priority="2082">
      <colorScale>
        <cfvo type="min"/>
        <cfvo type="max"/>
        <color theme="0"/>
        <color theme="0"/>
      </colorScale>
    </cfRule>
    <cfRule type="expression" priority="2083">
      <formula>$F$23</formula>
    </cfRule>
    <cfRule type="expression" dxfId="10049" priority="2084">
      <formula>BJ135&lt;0</formula>
    </cfRule>
  </conditionalFormatting>
  <conditionalFormatting sqref="BK110:BL111">
    <cfRule type="expression" dxfId="10048" priority="1955">
      <formula>IF(BK110="Validar","Rojo","Verde")</formula>
    </cfRule>
  </conditionalFormatting>
  <conditionalFormatting sqref="BK117:BL123">
    <cfRule type="expression" dxfId="10047" priority="1968">
      <formula>IF(BK117="Validar","Rojo","Verde")</formula>
    </cfRule>
  </conditionalFormatting>
  <conditionalFormatting sqref="BL40:BL66">
    <cfRule type="colorScale" priority="2003">
      <colorScale>
        <cfvo type="min"/>
        <cfvo type="max"/>
        <color theme="0"/>
        <color theme="0"/>
      </colorScale>
    </cfRule>
    <cfRule type="expression" priority="2004">
      <formula>#REF!</formula>
    </cfRule>
    <cfRule type="expression" dxfId="10046" priority="2005">
      <formula>BK40&lt;0</formula>
    </cfRule>
  </conditionalFormatting>
  <conditionalFormatting sqref="BL40:BL67">
    <cfRule type="expression" dxfId="10045" priority="2002">
      <formula>IF(BL40="Validar","Rojo","Verde")</formula>
    </cfRule>
  </conditionalFormatting>
  <conditionalFormatting sqref="BL67 BK82:BL82 BK92:BL92 BK103:BL103 BK107:BL107">
    <cfRule type="expression" priority="2007">
      <formula>$F$23</formula>
    </cfRule>
  </conditionalFormatting>
  <conditionalFormatting sqref="BL67 BL82 BL92 BL103 BL107">
    <cfRule type="expression" dxfId="10044" priority="2008">
      <formula>BK67&lt;0</formula>
    </cfRule>
  </conditionalFormatting>
  <conditionalFormatting sqref="BL69">
    <cfRule type="colorScale" priority="2000">
      <colorScale>
        <cfvo type="min"/>
        <cfvo type="max"/>
        <color theme="0"/>
        <color theme="0"/>
      </colorScale>
    </cfRule>
    <cfRule type="expression" dxfId="10043" priority="2001">
      <formula>BK69&lt;0</formula>
    </cfRule>
  </conditionalFormatting>
  <conditionalFormatting sqref="BL69:BL81">
    <cfRule type="expression" priority="1998">
      <formula>#REF!</formula>
    </cfRule>
  </conditionalFormatting>
  <conditionalFormatting sqref="BL69:BL82">
    <cfRule type="expression" dxfId="10042" priority="1996">
      <formula>IF(BL69="Validar","Rojo","Verde")</formula>
    </cfRule>
  </conditionalFormatting>
  <conditionalFormatting sqref="BL70:BL78">
    <cfRule type="colorScale" priority="1997">
      <colorScale>
        <cfvo type="min"/>
        <cfvo type="max"/>
        <color theme="0"/>
        <color theme="0"/>
      </colorScale>
    </cfRule>
    <cfRule type="expression" dxfId="10041" priority="1999">
      <formula>BK70&lt;0</formula>
    </cfRule>
  </conditionalFormatting>
  <conditionalFormatting sqref="BL79:BL81">
    <cfRule type="colorScale" priority="2009">
      <colorScale>
        <cfvo type="min"/>
        <cfvo type="max"/>
        <color theme="0"/>
        <color theme="0"/>
      </colorScale>
    </cfRule>
    <cfRule type="expression" dxfId="10040" priority="2010">
      <formula>BK79&lt;0</formula>
    </cfRule>
  </conditionalFormatting>
  <conditionalFormatting sqref="BL82 BL67 BL92 BL103 BL107">
    <cfRule type="colorScale" priority="2006">
      <colorScale>
        <cfvo type="min"/>
        <cfvo type="max"/>
        <color theme="0"/>
        <color theme="0"/>
      </colorScale>
    </cfRule>
  </conditionalFormatting>
  <conditionalFormatting sqref="BL84">
    <cfRule type="colorScale" priority="1994">
      <colorScale>
        <cfvo type="min"/>
        <cfvo type="max"/>
        <color theme="0"/>
        <color theme="0"/>
      </colorScale>
    </cfRule>
    <cfRule type="expression" dxfId="10039" priority="1995">
      <formula>BK84&lt;0</formula>
    </cfRule>
  </conditionalFormatting>
  <conditionalFormatting sqref="BL84:BL91">
    <cfRule type="expression" priority="1992">
      <formula>#REF!</formula>
    </cfRule>
  </conditionalFormatting>
  <conditionalFormatting sqref="BL84:BL92">
    <cfRule type="expression" dxfId="10038" priority="1990">
      <formula>IF(BL84="Validar","Rojo","Verde")</formula>
    </cfRule>
  </conditionalFormatting>
  <conditionalFormatting sqref="BL85:BL91">
    <cfRule type="colorScale" priority="1991">
      <colorScale>
        <cfvo type="min"/>
        <cfvo type="max"/>
        <color theme="0"/>
        <color theme="0"/>
      </colorScale>
    </cfRule>
    <cfRule type="expression" dxfId="10037" priority="1993">
      <formula>BK85&lt;0</formula>
    </cfRule>
  </conditionalFormatting>
  <conditionalFormatting sqref="BL94">
    <cfRule type="colorScale" priority="1988">
      <colorScale>
        <cfvo type="min"/>
        <cfvo type="max"/>
        <color theme="0"/>
        <color theme="0"/>
      </colorScale>
    </cfRule>
    <cfRule type="expression" dxfId="10036" priority="1989">
      <formula>BK94&lt;0</formula>
    </cfRule>
  </conditionalFormatting>
  <conditionalFormatting sqref="BL94:BL102">
    <cfRule type="expression" priority="1982">
      <formula>#REF!</formula>
    </cfRule>
  </conditionalFormatting>
  <conditionalFormatting sqref="BL94:BL103">
    <cfRule type="expression" dxfId="10035" priority="1980">
      <formula>IF(BL94="Validar","Rojo","Verde")</formula>
    </cfRule>
  </conditionalFormatting>
  <conditionalFormatting sqref="BL95:BL100">
    <cfRule type="colorScale" priority="1986">
      <colorScale>
        <cfvo type="min"/>
        <cfvo type="max"/>
        <color theme="0"/>
        <color theme="0"/>
      </colorScale>
    </cfRule>
    <cfRule type="expression" dxfId="10034" priority="1987">
      <formula>BK95&lt;0</formula>
    </cfRule>
  </conditionalFormatting>
  <conditionalFormatting sqref="BL101">
    <cfRule type="colorScale" priority="1984">
      <colorScale>
        <cfvo type="min"/>
        <cfvo type="max"/>
        <color theme="0"/>
        <color theme="0"/>
      </colorScale>
    </cfRule>
    <cfRule type="expression" dxfId="10033" priority="1985">
      <formula>BK101&lt;0</formula>
    </cfRule>
  </conditionalFormatting>
  <conditionalFormatting sqref="BL102">
    <cfRule type="colorScale" priority="1981">
      <colorScale>
        <cfvo type="min"/>
        <cfvo type="max"/>
        <color theme="0"/>
        <color theme="0"/>
      </colorScale>
    </cfRule>
    <cfRule type="expression" dxfId="10032" priority="1983">
      <formula>BK102&lt;0</formula>
    </cfRule>
  </conditionalFormatting>
  <conditionalFormatting sqref="BL105">
    <cfRule type="colorScale" priority="1978">
      <colorScale>
        <cfvo type="min"/>
        <cfvo type="max"/>
        <color theme="0"/>
        <color theme="0"/>
      </colorScale>
    </cfRule>
    <cfRule type="expression" dxfId="10031" priority="1979">
      <formula>BK105&lt;0</formula>
    </cfRule>
  </conditionalFormatting>
  <conditionalFormatting sqref="BL105:BL106">
    <cfRule type="expression" priority="1976">
      <formula>#REF!</formula>
    </cfRule>
  </conditionalFormatting>
  <conditionalFormatting sqref="BL105:BL107">
    <cfRule type="expression" dxfId="10030" priority="1974">
      <formula>IF(BL105="Validar","Rojo","Verde")</formula>
    </cfRule>
  </conditionalFormatting>
  <conditionalFormatting sqref="BL106">
    <cfRule type="colorScale" priority="1975">
      <colorScale>
        <cfvo type="min"/>
        <cfvo type="max"/>
        <color theme="0"/>
        <color theme="0"/>
      </colorScale>
    </cfRule>
    <cfRule type="expression" dxfId="10029" priority="1977">
      <formula>BK106&lt;0</formula>
    </cfRule>
  </conditionalFormatting>
  <conditionalFormatting sqref="BL110">
    <cfRule type="colorScale" priority="1966">
      <colorScale>
        <cfvo type="min"/>
        <cfvo type="max"/>
        <color theme="0"/>
        <color theme="0"/>
      </colorScale>
    </cfRule>
    <cfRule type="expression" dxfId="10028" priority="1967">
      <formula>BK110&lt;0</formula>
    </cfRule>
  </conditionalFormatting>
  <conditionalFormatting sqref="BL110:BL111">
    <cfRule type="expression" priority="1957">
      <formula>#REF!</formula>
    </cfRule>
  </conditionalFormatting>
  <conditionalFormatting sqref="BL111">
    <cfRule type="colorScale" priority="1956">
      <colorScale>
        <cfvo type="min"/>
        <cfvo type="max"/>
        <color theme="0"/>
        <color theme="0"/>
      </colorScale>
    </cfRule>
    <cfRule type="expression" dxfId="10027" priority="1958">
      <formula>BK111&lt;0</formula>
    </cfRule>
  </conditionalFormatting>
  <conditionalFormatting sqref="BL117">
    <cfRule type="colorScale" priority="1972">
      <colorScale>
        <cfvo type="min"/>
        <cfvo type="max"/>
        <color theme="0"/>
        <color theme="0"/>
      </colorScale>
    </cfRule>
    <cfRule type="expression" dxfId="10026" priority="1973">
      <formula>BK117&lt;0</formula>
    </cfRule>
  </conditionalFormatting>
  <conditionalFormatting sqref="BL117:BL123">
    <cfRule type="expression" priority="1970">
      <formula>#REF!</formula>
    </cfRule>
  </conditionalFormatting>
  <conditionalFormatting sqref="BL118:BL123">
    <cfRule type="colorScale" priority="1969">
      <colorScale>
        <cfvo type="min"/>
        <cfvo type="max"/>
        <color theme="0"/>
        <color theme="0"/>
      </colorScale>
    </cfRule>
    <cfRule type="expression" dxfId="10025" priority="1971">
      <formula>BK118&lt;0</formula>
    </cfRule>
  </conditionalFormatting>
  <conditionalFormatting sqref="BL126:BL135">
    <cfRule type="expression" dxfId="10024" priority="2093">
      <formula>IF(BL126="Validar","Rojo","Verde")</formula>
    </cfRule>
    <cfRule type="colorScale" priority="2094">
      <colorScale>
        <cfvo type="min"/>
        <cfvo type="max"/>
        <color theme="0"/>
        <color theme="0"/>
      </colorScale>
    </cfRule>
    <cfRule type="expression" priority="2095">
      <formula>$F$23</formula>
    </cfRule>
    <cfRule type="expression" dxfId="10023" priority="2096">
      <formula>BK126&lt;0</formula>
    </cfRule>
  </conditionalFormatting>
  <conditionalFormatting sqref="BK6">
    <cfRule type="colorScale" priority="1953">
      <colorScale>
        <cfvo type="min"/>
        <cfvo type="max"/>
        <color theme="0"/>
        <color theme="0"/>
      </colorScale>
    </cfRule>
    <cfRule type="expression" dxfId="10022" priority="1954">
      <formula>BJ6&lt;0</formula>
    </cfRule>
  </conditionalFormatting>
  <conditionalFormatting sqref="BK6">
    <cfRule type="expression" dxfId="10021" priority="1951">
      <formula>IF(BK6="Validar","Rojo","Verde")</formula>
    </cfRule>
    <cfRule type="expression" priority="1952">
      <formula>#REF!</formula>
    </cfRule>
  </conditionalFormatting>
  <conditionalFormatting sqref="BK7:BK8">
    <cfRule type="colorScale" priority="1949">
      <colorScale>
        <cfvo type="min"/>
        <cfvo type="max"/>
        <color theme="0"/>
        <color theme="0"/>
      </colorScale>
    </cfRule>
    <cfRule type="expression" dxfId="10020" priority="1950">
      <formula>BJ7&lt;0</formula>
    </cfRule>
  </conditionalFormatting>
  <conditionalFormatting sqref="BK7:BK8">
    <cfRule type="expression" dxfId="10019" priority="1947">
      <formula>IF(BK7="Validar","Rojo","Verde")</formula>
    </cfRule>
    <cfRule type="expression" priority="1948">
      <formula>#REF!</formula>
    </cfRule>
  </conditionalFormatting>
  <conditionalFormatting sqref="BO9">
    <cfRule type="colorScale" priority="1914">
      <colorScale>
        <cfvo type="min"/>
        <cfvo type="max"/>
        <color theme="0"/>
        <color theme="0"/>
      </colorScale>
    </cfRule>
    <cfRule type="expression" dxfId="10018" priority="1915">
      <formula>BN9&lt;0</formula>
    </cfRule>
  </conditionalFormatting>
  <conditionalFormatting sqref="BO9:BO20">
    <cfRule type="expression" dxfId="10017" priority="1885">
      <formula>IF(BO9="Validar","Rojo","Verde")</formula>
    </cfRule>
    <cfRule type="expression" priority="1887">
      <formula>#REF!</formula>
    </cfRule>
  </conditionalFormatting>
  <conditionalFormatting sqref="BO10">
    <cfRule type="colorScale" priority="1891">
      <colorScale>
        <cfvo type="min"/>
        <cfvo type="max"/>
        <color theme="0"/>
        <color theme="0"/>
      </colorScale>
    </cfRule>
    <cfRule type="expression" dxfId="10016" priority="1892">
      <formula>BN10&lt;0</formula>
    </cfRule>
  </conditionalFormatting>
  <conditionalFormatting sqref="BO11:BO14">
    <cfRule type="colorScale" priority="1912">
      <colorScale>
        <cfvo type="min"/>
        <cfvo type="max"/>
        <color theme="0"/>
        <color theme="0"/>
      </colorScale>
    </cfRule>
    <cfRule type="expression" dxfId="10015" priority="1913">
      <formula>BN11&lt;0</formula>
    </cfRule>
  </conditionalFormatting>
  <conditionalFormatting sqref="BO15">
    <cfRule type="colorScale" priority="1889">
      <colorScale>
        <cfvo type="min"/>
        <cfvo type="max"/>
        <color theme="0"/>
        <color theme="0"/>
      </colorScale>
    </cfRule>
    <cfRule type="expression" dxfId="10014" priority="1890">
      <formula>BN15&lt;0</formula>
    </cfRule>
  </conditionalFormatting>
  <conditionalFormatting sqref="BO16:BO17">
    <cfRule type="colorScale" priority="1910">
      <colorScale>
        <cfvo type="min"/>
        <cfvo type="max"/>
        <color theme="0"/>
        <color theme="0"/>
      </colorScale>
    </cfRule>
    <cfRule type="expression" dxfId="10013" priority="1911">
      <formula>BN16&lt;0</formula>
    </cfRule>
  </conditionalFormatting>
  <conditionalFormatting sqref="BO18">
    <cfRule type="colorScale" priority="1886">
      <colorScale>
        <cfvo type="min"/>
        <cfvo type="max"/>
        <color theme="0"/>
        <color theme="0"/>
      </colorScale>
    </cfRule>
    <cfRule type="expression" dxfId="10012" priority="1888">
      <formula>BN18&lt;0</formula>
    </cfRule>
  </conditionalFormatting>
  <conditionalFormatting sqref="BO19:BO20">
    <cfRule type="colorScale" priority="1908">
      <colorScale>
        <cfvo type="min"/>
        <cfvo type="max"/>
        <color theme="0"/>
        <color theme="0"/>
      </colorScale>
    </cfRule>
    <cfRule type="expression" dxfId="10011" priority="1909">
      <formula>BN19&lt;0</formula>
    </cfRule>
  </conditionalFormatting>
  <conditionalFormatting sqref="BO23">
    <cfRule type="colorScale" priority="1883">
      <colorScale>
        <cfvo type="min"/>
        <cfvo type="max"/>
        <color theme="0"/>
        <color theme="0"/>
      </colorScale>
    </cfRule>
    <cfRule type="expression" dxfId="10010" priority="1884">
      <formula>BN23&lt;0</formula>
    </cfRule>
  </conditionalFormatting>
  <conditionalFormatting sqref="BO23:BO31">
    <cfRule type="expression" dxfId="10009" priority="1877">
      <formula>IF(BO23="Validar","Rojo","Verde")</formula>
    </cfRule>
    <cfRule type="expression" priority="1879">
      <formula>#REF!</formula>
    </cfRule>
  </conditionalFormatting>
  <conditionalFormatting sqref="BO24">
    <cfRule type="colorScale" priority="1906">
      <colorScale>
        <cfvo type="min"/>
        <cfvo type="max"/>
        <color theme="0"/>
        <color theme="0"/>
      </colorScale>
    </cfRule>
    <cfRule type="expression" dxfId="10008" priority="1907">
      <formula>BN24&lt;0</formula>
    </cfRule>
  </conditionalFormatting>
  <conditionalFormatting sqref="BO25">
    <cfRule type="colorScale" priority="1904">
      <colorScale>
        <cfvo type="min"/>
        <cfvo type="max"/>
        <color theme="0"/>
        <color theme="0"/>
      </colorScale>
    </cfRule>
    <cfRule type="expression" dxfId="10007" priority="1905">
      <formula>BN25&lt;0</formula>
    </cfRule>
  </conditionalFormatting>
  <conditionalFormatting sqref="BO26">
    <cfRule type="colorScale" priority="1881">
      <colorScale>
        <cfvo type="min"/>
        <cfvo type="max"/>
        <color theme="0"/>
        <color theme="0"/>
      </colorScale>
    </cfRule>
    <cfRule type="expression" dxfId="10006" priority="1882">
      <formula>BN26&lt;0</formula>
    </cfRule>
  </conditionalFormatting>
  <conditionalFormatting sqref="BO27">
    <cfRule type="colorScale" priority="1902">
      <colorScale>
        <cfvo type="min"/>
        <cfvo type="max"/>
        <color theme="0"/>
        <color theme="0"/>
      </colorScale>
    </cfRule>
    <cfRule type="expression" dxfId="10005" priority="1903">
      <formula>BN27&lt;0</formula>
    </cfRule>
  </conditionalFormatting>
  <conditionalFormatting sqref="BO28">
    <cfRule type="colorScale" priority="1900">
      <colorScale>
        <cfvo type="min"/>
        <cfvo type="max"/>
        <color theme="0"/>
        <color theme="0"/>
      </colorScale>
    </cfRule>
    <cfRule type="expression" dxfId="10004" priority="1901">
      <formula>BN28&lt;0</formula>
    </cfRule>
  </conditionalFormatting>
  <conditionalFormatting sqref="BO29">
    <cfRule type="colorScale" priority="1878">
      <colorScale>
        <cfvo type="min"/>
        <cfvo type="max"/>
        <color theme="0"/>
        <color theme="0"/>
      </colorScale>
    </cfRule>
    <cfRule type="expression" dxfId="10003" priority="1880">
      <formula>BN29&lt;0</formula>
    </cfRule>
  </conditionalFormatting>
  <conditionalFormatting sqref="BO30">
    <cfRule type="colorScale" priority="1898">
      <colorScale>
        <cfvo type="min"/>
        <cfvo type="max"/>
        <color theme="0"/>
        <color theme="0"/>
      </colorScale>
    </cfRule>
    <cfRule type="expression" dxfId="10002" priority="1899">
      <formula>BN30&lt;0</formula>
    </cfRule>
  </conditionalFormatting>
  <conditionalFormatting sqref="BO31">
    <cfRule type="colorScale" priority="1896">
      <colorScale>
        <cfvo type="min"/>
        <cfvo type="max"/>
        <color theme="0"/>
        <color theme="0"/>
      </colorScale>
    </cfRule>
    <cfRule type="expression" dxfId="10001" priority="1897">
      <formula>BN31&lt;0</formula>
    </cfRule>
  </conditionalFormatting>
  <conditionalFormatting sqref="BO39">
    <cfRule type="colorScale" priority="1874">
      <colorScale>
        <cfvo type="min"/>
        <cfvo type="max"/>
        <color theme="0"/>
        <color theme="0"/>
      </colorScale>
    </cfRule>
    <cfRule type="expression" priority="1875">
      <formula>#REF!</formula>
    </cfRule>
    <cfRule type="expression" dxfId="10000" priority="1876">
      <formula>BN39&lt;0</formula>
    </cfRule>
  </conditionalFormatting>
  <conditionalFormatting sqref="BO40:BO67">
    <cfRule type="colorScale" priority="1893">
      <colorScale>
        <cfvo type="min"/>
        <cfvo type="max"/>
        <color theme="0"/>
        <color theme="0"/>
      </colorScale>
    </cfRule>
    <cfRule type="expression" priority="1894">
      <formula>$F$19</formula>
    </cfRule>
    <cfRule type="expression" dxfId="9999" priority="1895">
      <formula>BN40&lt;0</formula>
    </cfRule>
  </conditionalFormatting>
  <conditionalFormatting sqref="BO68">
    <cfRule type="colorScale" priority="1871">
      <colorScale>
        <cfvo type="min"/>
        <cfvo type="max"/>
        <color theme="0"/>
        <color theme="0"/>
      </colorScale>
    </cfRule>
    <cfRule type="expression" priority="1872">
      <formula>#REF!</formula>
    </cfRule>
    <cfRule type="expression" dxfId="9998" priority="1873">
      <formula>BN68&lt;0</formula>
    </cfRule>
  </conditionalFormatting>
  <conditionalFormatting sqref="BO69:BO81">
    <cfRule type="colorScale" priority="1918">
      <colorScale>
        <cfvo type="min"/>
        <cfvo type="max"/>
        <color theme="0"/>
        <color theme="0"/>
      </colorScale>
    </cfRule>
    <cfRule type="expression" priority="1919">
      <formula>$F$19</formula>
    </cfRule>
    <cfRule type="expression" dxfId="9997" priority="1920">
      <formula>BN69&lt;0</formula>
    </cfRule>
  </conditionalFormatting>
  <conditionalFormatting sqref="BO82 BO92 BO103 BO107">
    <cfRule type="expression" dxfId="9996" priority="1917">
      <formula>BN82&lt;0</formula>
    </cfRule>
  </conditionalFormatting>
  <conditionalFormatting sqref="BO83">
    <cfRule type="colorScale" priority="1813">
      <colorScale>
        <cfvo type="min"/>
        <cfvo type="max"/>
        <color theme="0"/>
        <color theme="0"/>
      </colorScale>
    </cfRule>
    <cfRule type="expression" priority="1814">
      <formula>#REF!</formula>
    </cfRule>
    <cfRule type="expression" dxfId="9995" priority="1815">
      <formula>BN83&lt;0</formula>
    </cfRule>
  </conditionalFormatting>
  <conditionalFormatting sqref="BO84:BO91">
    <cfRule type="colorScale" priority="1921">
      <colorScale>
        <cfvo type="min"/>
        <cfvo type="max"/>
        <color theme="0"/>
        <color theme="0"/>
      </colorScale>
    </cfRule>
    <cfRule type="expression" priority="1922">
      <formula>$F$19</formula>
    </cfRule>
    <cfRule type="expression" dxfId="9994" priority="1923">
      <formula>BN84&lt;0</formula>
    </cfRule>
  </conditionalFormatting>
  <conditionalFormatting sqref="BO92 BO82 BO103 BO107">
    <cfRule type="colorScale" priority="1916">
      <colorScale>
        <cfvo type="min"/>
        <cfvo type="max"/>
        <color theme="0"/>
        <color theme="0"/>
      </colorScale>
    </cfRule>
  </conditionalFormatting>
  <conditionalFormatting sqref="BO93">
    <cfRule type="colorScale" priority="1868">
      <colorScale>
        <cfvo type="min"/>
        <cfvo type="max"/>
        <color theme="0"/>
        <color theme="0"/>
      </colorScale>
    </cfRule>
    <cfRule type="expression" priority="1869">
      <formula>#REF!</formula>
    </cfRule>
    <cfRule type="expression" dxfId="9993" priority="1870">
      <formula>BN93&lt;0</formula>
    </cfRule>
  </conditionalFormatting>
  <conditionalFormatting sqref="BO94:BO102">
    <cfRule type="colorScale" priority="1924">
      <colorScale>
        <cfvo type="min"/>
        <cfvo type="max"/>
        <color theme="0"/>
        <color theme="0"/>
      </colorScale>
    </cfRule>
    <cfRule type="expression" priority="1925">
      <formula>$F$19</formula>
    </cfRule>
    <cfRule type="expression" dxfId="9992" priority="1926">
      <formula>BN94&lt;0</formula>
    </cfRule>
  </conditionalFormatting>
  <conditionalFormatting sqref="BO104">
    <cfRule type="colorScale" priority="1865">
      <colorScale>
        <cfvo type="min"/>
        <cfvo type="max"/>
        <color theme="0"/>
        <color theme="0"/>
      </colorScale>
    </cfRule>
    <cfRule type="expression" priority="1866">
      <formula>#REF!</formula>
    </cfRule>
    <cfRule type="expression" dxfId="9991" priority="1867">
      <formula>BN104&lt;0</formula>
    </cfRule>
  </conditionalFormatting>
  <conditionalFormatting sqref="BO105:BO106">
    <cfRule type="colorScale" priority="1927">
      <colorScale>
        <cfvo type="min"/>
        <cfvo type="max"/>
        <color theme="0"/>
        <color theme="0"/>
      </colorScale>
    </cfRule>
    <cfRule type="expression" priority="1928">
      <formula>$F$19</formula>
    </cfRule>
    <cfRule type="expression" dxfId="9990" priority="1929">
      <formula>BN105&lt;0</formula>
    </cfRule>
  </conditionalFormatting>
  <conditionalFormatting sqref="BO110">
    <cfRule type="colorScale" priority="1930">
      <colorScale>
        <cfvo type="min"/>
        <cfvo type="max"/>
        <color theme="0"/>
        <color theme="0"/>
      </colorScale>
    </cfRule>
    <cfRule type="expression" dxfId="9989" priority="1931">
      <formula>BN110&lt;0</formula>
    </cfRule>
  </conditionalFormatting>
  <conditionalFormatting sqref="BO110:BO111">
    <cfRule type="expression" priority="1810">
      <formula>$F$19</formula>
    </cfRule>
  </conditionalFormatting>
  <conditionalFormatting sqref="BO111">
    <cfRule type="colorScale" priority="1809">
      <colorScale>
        <cfvo type="min"/>
        <cfvo type="max"/>
        <color theme="0"/>
        <color theme="0"/>
      </colorScale>
    </cfRule>
    <cfRule type="expression" dxfId="9988" priority="1811">
      <formula>BN111&lt;0</formula>
    </cfRule>
  </conditionalFormatting>
  <conditionalFormatting sqref="BO117:BO123">
    <cfRule type="colorScale" priority="1935">
      <colorScale>
        <cfvo type="min"/>
        <cfvo type="max"/>
        <color theme="0"/>
        <color theme="0"/>
      </colorScale>
    </cfRule>
    <cfRule type="expression" priority="1936">
      <formula>$F$19</formula>
    </cfRule>
    <cfRule type="expression" dxfId="9987" priority="1937">
      <formula>BN117&lt;0</formula>
    </cfRule>
  </conditionalFormatting>
  <conditionalFormatting sqref="BO125">
    <cfRule type="colorScale" priority="1862">
      <colorScale>
        <cfvo type="min"/>
        <cfvo type="max"/>
        <color theme="0"/>
        <color theme="0"/>
      </colorScale>
    </cfRule>
    <cfRule type="expression" priority="1863">
      <formula>#REF!</formula>
    </cfRule>
    <cfRule type="expression" dxfId="9986" priority="1864">
      <formula>BN125&lt;0</formula>
    </cfRule>
  </conditionalFormatting>
  <conditionalFormatting sqref="BO125:BO135">
    <cfRule type="expression" dxfId="9985" priority="1861">
      <formula>IF(BO125="Validar","Rojo","Verde")</formula>
    </cfRule>
  </conditionalFormatting>
  <conditionalFormatting sqref="BO126:BO132">
    <cfRule type="colorScale" priority="1938">
      <colorScale>
        <cfvo type="min"/>
        <cfvo type="max"/>
        <color theme="0"/>
        <color theme="0"/>
      </colorScale>
    </cfRule>
    <cfRule type="expression" dxfId="9984" priority="1940">
      <formula>BN126&lt;0</formula>
    </cfRule>
  </conditionalFormatting>
  <conditionalFormatting sqref="BO126:BO134">
    <cfRule type="expression" priority="1939">
      <formula>$F$19</formula>
    </cfRule>
  </conditionalFormatting>
  <conditionalFormatting sqref="BO133:BO134">
    <cfRule type="colorScale" priority="1941">
      <colorScale>
        <cfvo type="min"/>
        <cfvo type="max"/>
        <color theme="0"/>
        <color theme="0"/>
      </colorScale>
    </cfRule>
    <cfRule type="expression" dxfId="9983" priority="1942">
      <formula>BN133&lt;0</formula>
    </cfRule>
  </conditionalFormatting>
  <conditionalFormatting sqref="BO135">
    <cfRule type="colorScale" priority="1932">
      <colorScale>
        <cfvo type="min"/>
        <cfvo type="max"/>
        <color theme="0"/>
        <color theme="0"/>
      </colorScale>
    </cfRule>
    <cfRule type="expression" priority="1933">
      <formula>$F$23</formula>
    </cfRule>
    <cfRule type="expression" dxfId="9982" priority="1934">
      <formula>BN135&lt;0</formula>
    </cfRule>
  </conditionalFormatting>
  <conditionalFormatting sqref="BO110:BP111">
    <cfRule type="expression" dxfId="9981" priority="1805">
      <formula>IF(BO110="Validar","Rojo","Verde")</formula>
    </cfRule>
  </conditionalFormatting>
  <conditionalFormatting sqref="BO117:BP123">
    <cfRule type="expression" dxfId="9980" priority="1818">
      <formula>IF(BO117="Validar","Rojo","Verde")</formula>
    </cfRule>
  </conditionalFormatting>
  <conditionalFormatting sqref="BP40:BP66">
    <cfRule type="colorScale" priority="1853">
      <colorScale>
        <cfvo type="min"/>
        <cfvo type="max"/>
        <color theme="0"/>
        <color theme="0"/>
      </colorScale>
    </cfRule>
    <cfRule type="expression" priority="1854">
      <formula>#REF!</formula>
    </cfRule>
    <cfRule type="expression" dxfId="9979" priority="1855">
      <formula>BO40&lt;0</formula>
    </cfRule>
  </conditionalFormatting>
  <conditionalFormatting sqref="BP40:BP67">
    <cfRule type="expression" dxfId="9978" priority="1852">
      <formula>IF(BP40="Validar","Rojo","Verde")</formula>
    </cfRule>
  </conditionalFormatting>
  <conditionalFormatting sqref="BP67 BO82:BP82 BO92:BP92 BO103:BP103 BO107:BP107">
    <cfRule type="expression" priority="1857">
      <formula>$F$23</formula>
    </cfRule>
  </conditionalFormatting>
  <conditionalFormatting sqref="BP67 BP82 BP92 BP103 BP107">
    <cfRule type="expression" dxfId="9977" priority="1858">
      <formula>BO67&lt;0</formula>
    </cfRule>
  </conditionalFormatting>
  <conditionalFormatting sqref="BP69">
    <cfRule type="colorScale" priority="1850">
      <colorScale>
        <cfvo type="min"/>
        <cfvo type="max"/>
        <color theme="0"/>
        <color theme="0"/>
      </colorScale>
    </cfRule>
    <cfRule type="expression" dxfId="9976" priority="1851">
      <formula>BO69&lt;0</formula>
    </cfRule>
  </conditionalFormatting>
  <conditionalFormatting sqref="BP69:BP81">
    <cfRule type="expression" priority="1848">
      <formula>#REF!</formula>
    </cfRule>
  </conditionalFormatting>
  <conditionalFormatting sqref="BP69:BP82">
    <cfRule type="expression" dxfId="9975" priority="1846">
      <formula>IF(BP69="Validar","Rojo","Verde")</formula>
    </cfRule>
  </conditionalFormatting>
  <conditionalFormatting sqref="BP70:BP78">
    <cfRule type="colorScale" priority="1847">
      <colorScale>
        <cfvo type="min"/>
        <cfvo type="max"/>
        <color theme="0"/>
        <color theme="0"/>
      </colorScale>
    </cfRule>
    <cfRule type="expression" dxfId="9974" priority="1849">
      <formula>BO70&lt;0</formula>
    </cfRule>
  </conditionalFormatting>
  <conditionalFormatting sqref="BP79:BP81">
    <cfRule type="colorScale" priority="1859">
      <colorScale>
        <cfvo type="min"/>
        <cfvo type="max"/>
        <color theme="0"/>
        <color theme="0"/>
      </colorScale>
    </cfRule>
    <cfRule type="expression" dxfId="9973" priority="1860">
      <formula>BO79&lt;0</formula>
    </cfRule>
  </conditionalFormatting>
  <conditionalFormatting sqref="BP82 BP67 BP92 BP103 BP107">
    <cfRule type="colorScale" priority="1856">
      <colorScale>
        <cfvo type="min"/>
        <cfvo type="max"/>
        <color theme="0"/>
        <color theme="0"/>
      </colorScale>
    </cfRule>
  </conditionalFormatting>
  <conditionalFormatting sqref="BP84">
    <cfRule type="colorScale" priority="1844">
      <colorScale>
        <cfvo type="min"/>
        <cfvo type="max"/>
        <color theme="0"/>
        <color theme="0"/>
      </colorScale>
    </cfRule>
    <cfRule type="expression" dxfId="9972" priority="1845">
      <formula>BO84&lt;0</formula>
    </cfRule>
  </conditionalFormatting>
  <conditionalFormatting sqref="BP84:BP91">
    <cfRule type="expression" priority="1842">
      <formula>#REF!</formula>
    </cfRule>
  </conditionalFormatting>
  <conditionalFormatting sqref="BP84:BP92">
    <cfRule type="expression" dxfId="9971" priority="1840">
      <formula>IF(BP84="Validar","Rojo","Verde")</formula>
    </cfRule>
  </conditionalFormatting>
  <conditionalFormatting sqref="BP85:BP91">
    <cfRule type="colorScale" priority="1841">
      <colorScale>
        <cfvo type="min"/>
        <cfvo type="max"/>
        <color theme="0"/>
        <color theme="0"/>
      </colorScale>
    </cfRule>
    <cfRule type="expression" dxfId="9970" priority="1843">
      <formula>BO85&lt;0</formula>
    </cfRule>
  </conditionalFormatting>
  <conditionalFormatting sqref="BP94">
    <cfRule type="colorScale" priority="1838">
      <colorScale>
        <cfvo type="min"/>
        <cfvo type="max"/>
        <color theme="0"/>
        <color theme="0"/>
      </colorScale>
    </cfRule>
    <cfRule type="expression" dxfId="9969" priority="1839">
      <formula>BO94&lt;0</formula>
    </cfRule>
  </conditionalFormatting>
  <conditionalFormatting sqref="BP94:BP102">
    <cfRule type="expression" priority="1832">
      <formula>#REF!</formula>
    </cfRule>
  </conditionalFormatting>
  <conditionalFormatting sqref="BP94:BP103">
    <cfRule type="expression" dxfId="9968" priority="1830">
      <formula>IF(BP94="Validar","Rojo","Verde")</formula>
    </cfRule>
  </conditionalFormatting>
  <conditionalFormatting sqref="BP95:BP100">
    <cfRule type="colorScale" priority="1836">
      <colorScale>
        <cfvo type="min"/>
        <cfvo type="max"/>
        <color theme="0"/>
        <color theme="0"/>
      </colorScale>
    </cfRule>
    <cfRule type="expression" dxfId="9967" priority="1837">
      <formula>BO95&lt;0</formula>
    </cfRule>
  </conditionalFormatting>
  <conditionalFormatting sqref="BP101">
    <cfRule type="colorScale" priority="1834">
      <colorScale>
        <cfvo type="min"/>
        <cfvo type="max"/>
        <color theme="0"/>
        <color theme="0"/>
      </colorScale>
    </cfRule>
    <cfRule type="expression" dxfId="9966" priority="1835">
      <formula>BO101&lt;0</formula>
    </cfRule>
  </conditionalFormatting>
  <conditionalFormatting sqref="BP102">
    <cfRule type="colorScale" priority="1831">
      <colorScale>
        <cfvo type="min"/>
        <cfvo type="max"/>
        <color theme="0"/>
        <color theme="0"/>
      </colorScale>
    </cfRule>
    <cfRule type="expression" dxfId="9965" priority="1833">
      <formula>BO102&lt;0</formula>
    </cfRule>
  </conditionalFormatting>
  <conditionalFormatting sqref="BP105">
    <cfRule type="colorScale" priority="1828">
      <colorScale>
        <cfvo type="min"/>
        <cfvo type="max"/>
        <color theme="0"/>
        <color theme="0"/>
      </colorScale>
    </cfRule>
    <cfRule type="expression" dxfId="9964" priority="1829">
      <formula>BO105&lt;0</formula>
    </cfRule>
  </conditionalFormatting>
  <conditionalFormatting sqref="BP105:BP106">
    <cfRule type="expression" priority="1826">
      <formula>#REF!</formula>
    </cfRule>
  </conditionalFormatting>
  <conditionalFormatting sqref="BP105:BP107">
    <cfRule type="expression" dxfId="9963" priority="1824">
      <formula>IF(BP105="Validar","Rojo","Verde")</formula>
    </cfRule>
  </conditionalFormatting>
  <conditionalFormatting sqref="BP106">
    <cfRule type="colorScale" priority="1825">
      <colorScale>
        <cfvo type="min"/>
        <cfvo type="max"/>
        <color theme="0"/>
        <color theme="0"/>
      </colorScale>
    </cfRule>
    <cfRule type="expression" dxfId="9962" priority="1827">
      <formula>BO106&lt;0</formula>
    </cfRule>
  </conditionalFormatting>
  <conditionalFormatting sqref="BP110">
    <cfRule type="colorScale" priority="1816">
      <colorScale>
        <cfvo type="min"/>
        <cfvo type="max"/>
        <color theme="0"/>
        <color theme="0"/>
      </colorScale>
    </cfRule>
    <cfRule type="expression" dxfId="9961" priority="1817">
      <formula>BO110&lt;0</formula>
    </cfRule>
  </conditionalFormatting>
  <conditionalFormatting sqref="BP110:BP111">
    <cfRule type="expression" priority="1807">
      <formula>#REF!</formula>
    </cfRule>
  </conditionalFormatting>
  <conditionalFormatting sqref="BP111">
    <cfRule type="colorScale" priority="1806">
      <colorScale>
        <cfvo type="min"/>
        <cfvo type="max"/>
        <color theme="0"/>
        <color theme="0"/>
      </colorScale>
    </cfRule>
    <cfRule type="expression" dxfId="9960" priority="1808">
      <formula>BO111&lt;0</formula>
    </cfRule>
  </conditionalFormatting>
  <conditionalFormatting sqref="BP117">
    <cfRule type="colorScale" priority="1822">
      <colorScale>
        <cfvo type="min"/>
        <cfvo type="max"/>
        <color theme="0"/>
        <color theme="0"/>
      </colorScale>
    </cfRule>
    <cfRule type="expression" dxfId="9959" priority="1823">
      <formula>BO117&lt;0</formula>
    </cfRule>
  </conditionalFormatting>
  <conditionalFormatting sqref="BP117:BP123">
    <cfRule type="expression" priority="1820">
      <formula>#REF!</formula>
    </cfRule>
  </conditionalFormatting>
  <conditionalFormatting sqref="BP118:BP123">
    <cfRule type="colorScale" priority="1819">
      <colorScale>
        <cfvo type="min"/>
        <cfvo type="max"/>
        <color theme="0"/>
        <color theme="0"/>
      </colorScale>
    </cfRule>
    <cfRule type="expression" dxfId="9958" priority="1821">
      <formula>BO118&lt;0</formula>
    </cfRule>
  </conditionalFormatting>
  <conditionalFormatting sqref="BP126:BP135">
    <cfRule type="expression" dxfId="9957" priority="1943">
      <formula>IF(BP126="Validar","Rojo","Verde")</formula>
    </cfRule>
    <cfRule type="colorScale" priority="1944">
      <colorScale>
        <cfvo type="min"/>
        <cfvo type="max"/>
        <color theme="0"/>
        <color theme="0"/>
      </colorScale>
    </cfRule>
    <cfRule type="expression" priority="1945">
      <formula>$F$23</formula>
    </cfRule>
    <cfRule type="expression" dxfId="9956" priority="1946">
      <formula>BO126&lt;0</formula>
    </cfRule>
  </conditionalFormatting>
  <conditionalFormatting sqref="BO6">
    <cfRule type="colorScale" priority="1803">
      <colorScale>
        <cfvo type="min"/>
        <cfvo type="max"/>
        <color theme="0"/>
        <color theme="0"/>
      </colorScale>
    </cfRule>
    <cfRule type="expression" dxfId="9955" priority="1804">
      <formula>BN6&lt;0</formula>
    </cfRule>
  </conditionalFormatting>
  <conditionalFormatting sqref="BO6">
    <cfRule type="expression" dxfId="9954" priority="1801">
      <formula>IF(BO6="Validar","Rojo","Verde")</formula>
    </cfRule>
    <cfRule type="expression" priority="1802">
      <formula>#REF!</formula>
    </cfRule>
  </conditionalFormatting>
  <conditionalFormatting sqref="BO7:BO8">
    <cfRule type="colorScale" priority="1799">
      <colorScale>
        <cfvo type="min"/>
        <cfvo type="max"/>
        <color theme="0"/>
        <color theme="0"/>
      </colorScale>
    </cfRule>
    <cfRule type="expression" dxfId="9953" priority="1800">
      <formula>BN7&lt;0</formula>
    </cfRule>
  </conditionalFormatting>
  <conditionalFormatting sqref="BO7:BO8">
    <cfRule type="expression" dxfId="9952" priority="1797">
      <formula>IF(BO7="Validar","Rojo","Verde")</formula>
    </cfRule>
    <cfRule type="expression" priority="1798">
      <formula>#REF!</formula>
    </cfRule>
  </conditionalFormatting>
  <conditionalFormatting sqref="BR9">
    <cfRule type="colorScale" priority="1764">
      <colorScale>
        <cfvo type="min"/>
        <cfvo type="max"/>
        <color theme="0"/>
        <color theme="0"/>
      </colorScale>
    </cfRule>
    <cfRule type="expression" dxfId="9951" priority="1765">
      <formula>BQ9&lt;0</formula>
    </cfRule>
  </conditionalFormatting>
  <conditionalFormatting sqref="BR9:BR20">
    <cfRule type="expression" dxfId="9950" priority="1735">
      <formula>IF(BR9="Validar","Rojo","Verde")</formula>
    </cfRule>
    <cfRule type="expression" priority="1737">
      <formula>#REF!</formula>
    </cfRule>
  </conditionalFormatting>
  <conditionalFormatting sqref="BR10">
    <cfRule type="colorScale" priority="1741">
      <colorScale>
        <cfvo type="min"/>
        <cfvo type="max"/>
        <color theme="0"/>
        <color theme="0"/>
      </colorScale>
    </cfRule>
    <cfRule type="expression" dxfId="9949" priority="1742">
      <formula>BQ10&lt;0</formula>
    </cfRule>
  </conditionalFormatting>
  <conditionalFormatting sqref="BR11:BR14">
    <cfRule type="colorScale" priority="1762">
      <colorScale>
        <cfvo type="min"/>
        <cfvo type="max"/>
        <color theme="0"/>
        <color theme="0"/>
      </colorScale>
    </cfRule>
    <cfRule type="expression" dxfId="9948" priority="1763">
      <formula>BQ11&lt;0</formula>
    </cfRule>
  </conditionalFormatting>
  <conditionalFormatting sqref="BR15">
    <cfRule type="colorScale" priority="1739">
      <colorScale>
        <cfvo type="min"/>
        <cfvo type="max"/>
        <color theme="0"/>
        <color theme="0"/>
      </colorScale>
    </cfRule>
    <cfRule type="expression" dxfId="9947" priority="1740">
      <formula>BQ15&lt;0</formula>
    </cfRule>
  </conditionalFormatting>
  <conditionalFormatting sqref="BR16:BR17">
    <cfRule type="colorScale" priority="1760">
      <colorScale>
        <cfvo type="min"/>
        <cfvo type="max"/>
        <color theme="0"/>
        <color theme="0"/>
      </colorScale>
    </cfRule>
    <cfRule type="expression" dxfId="9946" priority="1761">
      <formula>BQ16&lt;0</formula>
    </cfRule>
  </conditionalFormatting>
  <conditionalFormatting sqref="BR18">
    <cfRule type="colorScale" priority="1736">
      <colorScale>
        <cfvo type="min"/>
        <cfvo type="max"/>
        <color theme="0"/>
        <color theme="0"/>
      </colorScale>
    </cfRule>
    <cfRule type="expression" dxfId="9945" priority="1738">
      <formula>BQ18&lt;0</formula>
    </cfRule>
  </conditionalFormatting>
  <conditionalFormatting sqref="BR19:BR20">
    <cfRule type="colorScale" priority="1758">
      <colorScale>
        <cfvo type="min"/>
        <cfvo type="max"/>
        <color theme="0"/>
        <color theme="0"/>
      </colorScale>
    </cfRule>
    <cfRule type="expression" dxfId="9944" priority="1759">
      <formula>BQ19&lt;0</formula>
    </cfRule>
  </conditionalFormatting>
  <conditionalFormatting sqref="BR23">
    <cfRule type="colorScale" priority="1733">
      <colorScale>
        <cfvo type="min"/>
        <cfvo type="max"/>
        <color theme="0"/>
        <color theme="0"/>
      </colorScale>
    </cfRule>
    <cfRule type="expression" dxfId="9943" priority="1734">
      <formula>BQ23&lt;0</formula>
    </cfRule>
  </conditionalFormatting>
  <conditionalFormatting sqref="BR23:BR31">
    <cfRule type="expression" dxfId="9942" priority="1727">
      <formula>IF(BR23="Validar","Rojo","Verde")</formula>
    </cfRule>
    <cfRule type="expression" priority="1729">
      <formula>#REF!</formula>
    </cfRule>
  </conditionalFormatting>
  <conditionalFormatting sqref="BR24">
    <cfRule type="colorScale" priority="1756">
      <colorScale>
        <cfvo type="min"/>
        <cfvo type="max"/>
        <color theme="0"/>
        <color theme="0"/>
      </colorScale>
    </cfRule>
    <cfRule type="expression" dxfId="9941" priority="1757">
      <formula>BQ24&lt;0</formula>
    </cfRule>
  </conditionalFormatting>
  <conditionalFormatting sqref="BR25">
    <cfRule type="colorScale" priority="1754">
      <colorScale>
        <cfvo type="min"/>
        <cfvo type="max"/>
        <color theme="0"/>
        <color theme="0"/>
      </colorScale>
    </cfRule>
    <cfRule type="expression" dxfId="9940" priority="1755">
      <formula>BQ25&lt;0</formula>
    </cfRule>
  </conditionalFormatting>
  <conditionalFormatting sqref="BR26">
    <cfRule type="colorScale" priority="1731">
      <colorScale>
        <cfvo type="min"/>
        <cfvo type="max"/>
        <color theme="0"/>
        <color theme="0"/>
      </colorScale>
    </cfRule>
    <cfRule type="expression" dxfId="9939" priority="1732">
      <formula>BQ26&lt;0</formula>
    </cfRule>
  </conditionalFormatting>
  <conditionalFormatting sqref="BR27">
    <cfRule type="colorScale" priority="1752">
      <colorScale>
        <cfvo type="min"/>
        <cfvo type="max"/>
        <color theme="0"/>
        <color theme="0"/>
      </colorScale>
    </cfRule>
    <cfRule type="expression" dxfId="9938" priority="1753">
      <formula>BQ27&lt;0</formula>
    </cfRule>
  </conditionalFormatting>
  <conditionalFormatting sqref="BR28">
    <cfRule type="colorScale" priority="1750">
      <colorScale>
        <cfvo type="min"/>
        <cfvo type="max"/>
        <color theme="0"/>
        <color theme="0"/>
      </colorScale>
    </cfRule>
    <cfRule type="expression" dxfId="9937" priority="1751">
      <formula>BQ28&lt;0</formula>
    </cfRule>
  </conditionalFormatting>
  <conditionalFormatting sqref="BR29">
    <cfRule type="colorScale" priority="1728">
      <colorScale>
        <cfvo type="min"/>
        <cfvo type="max"/>
        <color theme="0"/>
        <color theme="0"/>
      </colorScale>
    </cfRule>
    <cfRule type="expression" dxfId="9936" priority="1730">
      <formula>BQ29&lt;0</formula>
    </cfRule>
  </conditionalFormatting>
  <conditionalFormatting sqref="BR30">
    <cfRule type="colorScale" priority="1748">
      <colorScale>
        <cfvo type="min"/>
        <cfvo type="max"/>
        <color theme="0"/>
        <color theme="0"/>
      </colorScale>
    </cfRule>
    <cfRule type="expression" dxfId="9935" priority="1749">
      <formula>BQ30&lt;0</formula>
    </cfRule>
  </conditionalFormatting>
  <conditionalFormatting sqref="BR31">
    <cfRule type="colorScale" priority="1746">
      <colorScale>
        <cfvo type="min"/>
        <cfvo type="max"/>
        <color theme="0"/>
        <color theme="0"/>
      </colorScale>
    </cfRule>
    <cfRule type="expression" dxfId="9934" priority="1747">
      <formula>BQ31&lt;0</formula>
    </cfRule>
  </conditionalFormatting>
  <conditionalFormatting sqref="BR39">
    <cfRule type="colorScale" priority="1724">
      <colorScale>
        <cfvo type="min"/>
        <cfvo type="max"/>
        <color theme="0"/>
        <color theme="0"/>
      </colorScale>
    </cfRule>
    <cfRule type="expression" priority="1725">
      <formula>#REF!</formula>
    </cfRule>
    <cfRule type="expression" dxfId="9933" priority="1726">
      <formula>BQ39&lt;0</formula>
    </cfRule>
  </conditionalFormatting>
  <conditionalFormatting sqref="BR39:BR107">
    <cfRule type="expression" dxfId="9932" priority="1662">
      <formula>IF(BR39="Validar","Rojo","Verde")</formula>
    </cfRule>
  </conditionalFormatting>
  <conditionalFormatting sqref="BR40:BR67">
    <cfRule type="colorScale" priority="1743">
      <colorScale>
        <cfvo type="min"/>
        <cfvo type="max"/>
        <color theme="0"/>
        <color theme="0"/>
      </colorScale>
    </cfRule>
    <cfRule type="expression" priority="1744">
      <formula>$F$19</formula>
    </cfRule>
    <cfRule type="expression" dxfId="9931" priority="1745">
      <formula>BQ40&lt;0</formula>
    </cfRule>
  </conditionalFormatting>
  <conditionalFormatting sqref="BR68">
    <cfRule type="colorScale" priority="1721">
      <colorScale>
        <cfvo type="min"/>
        <cfvo type="max"/>
        <color theme="0"/>
        <color theme="0"/>
      </colorScale>
    </cfRule>
    <cfRule type="expression" priority="1722">
      <formula>#REF!</formula>
    </cfRule>
    <cfRule type="expression" dxfId="9930" priority="1723">
      <formula>BQ68&lt;0</formula>
    </cfRule>
  </conditionalFormatting>
  <conditionalFormatting sqref="BR69:BR81">
    <cfRule type="colorScale" priority="1768">
      <colorScale>
        <cfvo type="min"/>
        <cfvo type="max"/>
        <color theme="0"/>
        <color theme="0"/>
      </colorScale>
    </cfRule>
    <cfRule type="expression" priority="1769">
      <formula>$F$19</formula>
    </cfRule>
    <cfRule type="expression" dxfId="9929" priority="1770">
      <formula>BQ69&lt;0</formula>
    </cfRule>
  </conditionalFormatting>
  <conditionalFormatting sqref="BR82 BR92 BR103 BR107">
    <cfRule type="expression" dxfId="9928" priority="1767">
      <formula>BQ82&lt;0</formula>
    </cfRule>
  </conditionalFormatting>
  <conditionalFormatting sqref="BR83">
    <cfRule type="colorScale" priority="1663">
      <colorScale>
        <cfvo type="min"/>
        <cfvo type="max"/>
        <color theme="0"/>
        <color theme="0"/>
      </colorScale>
    </cfRule>
    <cfRule type="expression" priority="1664">
      <formula>#REF!</formula>
    </cfRule>
    <cfRule type="expression" dxfId="9927" priority="1665">
      <formula>BQ83&lt;0</formula>
    </cfRule>
  </conditionalFormatting>
  <conditionalFormatting sqref="BR84:BR91">
    <cfRule type="colorScale" priority="1771">
      <colorScale>
        <cfvo type="min"/>
        <cfvo type="max"/>
        <color theme="0"/>
        <color theme="0"/>
      </colorScale>
    </cfRule>
    <cfRule type="expression" priority="1772">
      <formula>$F$19</formula>
    </cfRule>
    <cfRule type="expression" dxfId="9926" priority="1773">
      <formula>BQ84&lt;0</formula>
    </cfRule>
  </conditionalFormatting>
  <conditionalFormatting sqref="BR92 BR82 BR103 BR107">
    <cfRule type="colorScale" priority="1766">
      <colorScale>
        <cfvo type="min"/>
        <cfvo type="max"/>
        <color theme="0"/>
        <color theme="0"/>
      </colorScale>
    </cfRule>
  </conditionalFormatting>
  <conditionalFormatting sqref="BR93">
    <cfRule type="colorScale" priority="1718">
      <colorScale>
        <cfvo type="min"/>
        <cfvo type="max"/>
        <color theme="0"/>
        <color theme="0"/>
      </colorScale>
    </cfRule>
    <cfRule type="expression" priority="1719">
      <formula>#REF!</formula>
    </cfRule>
    <cfRule type="expression" dxfId="9925" priority="1720">
      <formula>BQ93&lt;0</formula>
    </cfRule>
  </conditionalFormatting>
  <conditionalFormatting sqref="BR94:BR102">
    <cfRule type="colorScale" priority="1774">
      <colorScale>
        <cfvo type="min"/>
        <cfvo type="max"/>
        <color theme="0"/>
        <color theme="0"/>
      </colorScale>
    </cfRule>
    <cfRule type="expression" priority="1775">
      <formula>$F$19</formula>
    </cfRule>
    <cfRule type="expression" dxfId="9924" priority="1776">
      <formula>BQ94&lt;0</formula>
    </cfRule>
  </conditionalFormatting>
  <conditionalFormatting sqref="BR104">
    <cfRule type="colorScale" priority="1715">
      <colorScale>
        <cfvo type="min"/>
        <cfvo type="max"/>
        <color theme="0"/>
        <color theme="0"/>
      </colorScale>
    </cfRule>
    <cfRule type="expression" priority="1716">
      <formula>#REF!</formula>
    </cfRule>
    <cfRule type="expression" dxfId="9923" priority="1717">
      <formula>BQ104&lt;0</formula>
    </cfRule>
  </conditionalFormatting>
  <conditionalFormatting sqref="BR105:BR106">
    <cfRule type="colorScale" priority="1777">
      <colorScale>
        <cfvo type="min"/>
        <cfvo type="max"/>
        <color theme="0"/>
        <color theme="0"/>
      </colorScale>
    </cfRule>
    <cfRule type="expression" priority="1778">
      <formula>$F$19</formula>
    </cfRule>
    <cfRule type="expression" dxfId="9922" priority="1779">
      <formula>BQ105&lt;0</formula>
    </cfRule>
  </conditionalFormatting>
  <conditionalFormatting sqref="BR110">
    <cfRule type="colorScale" priority="1780">
      <colorScale>
        <cfvo type="min"/>
        <cfvo type="max"/>
        <color theme="0"/>
        <color theme="0"/>
      </colorScale>
    </cfRule>
    <cfRule type="expression" dxfId="9921" priority="1781">
      <formula>BQ110&lt;0</formula>
    </cfRule>
  </conditionalFormatting>
  <conditionalFormatting sqref="BR110:BR111">
    <cfRule type="expression" priority="1660">
      <formula>$F$19</formula>
    </cfRule>
  </conditionalFormatting>
  <conditionalFormatting sqref="BR111">
    <cfRule type="colorScale" priority="1659">
      <colorScale>
        <cfvo type="min"/>
        <cfvo type="max"/>
        <color theme="0"/>
        <color theme="0"/>
      </colorScale>
    </cfRule>
    <cfRule type="expression" dxfId="9920" priority="1661">
      <formula>BQ111&lt;0</formula>
    </cfRule>
  </conditionalFormatting>
  <conditionalFormatting sqref="BR117:BR123">
    <cfRule type="colorScale" priority="1785">
      <colorScale>
        <cfvo type="min"/>
        <cfvo type="max"/>
        <color theme="0"/>
        <color theme="0"/>
      </colorScale>
    </cfRule>
    <cfRule type="expression" priority="1786">
      <formula>$F$19</formula>
    </cfRule>
    <cfRule type="expression" dxfId="9919" priority="1787">
      <formula>BQ117&lt;0</formula>
    </cfRule>
  </conditionalFormatting>
  <conditionalFormatting sqref="BR125">
    <cfRule type="colorScale" priority="1712">
      <colorScale>
        <cfvo type="min"/>
        <cfvo type="max"/>
        <color theme="0"/>
        <color theme="0"/>
      </colorScale>
    </cfRule>
    <cfRule type="expression" priority="1713">
      <formula>#REF!</formula>
    </cfRule>
    <cfRule type="expression" dxfId="9918" priority="1714">
      <formula>BQ125&lt;0</formula>
    </cfRule>
  </conditionalFormatting>
  <conditionalFormatting sqref="BR125:BR135">
    <cfRule type="expression" dxfId="9917" priority="1711">
      <formula>IF(BR125="Validar","Rojo","Verde")</formula>
    </cfRule>
  </conditionalFormatting>
  <conditionalFormatting sqref="BR126:BR132">
    <cfRule type="colorScale" priority="1788">
      <colorScale>
        <cfvo type="min"/>
        <cfvo type="max"/>
        <color theme="0"/>
        <color theme="0"/>
      </colorScale>
    </cfRule>
    <cfRule type="expression" dxfId="9916" priority="1790">
      <formula>BQ126&lt;0</formula>
    </cfRule>
  </conditionalFormatting>
  <conditionalFormatting sqref="BR126:BR134">
    <cfRule type="expression" priority="1789">
      <formula>$F$19</formula>
    </cfRule>
  </conditionalFormatting>
  <conditionalFormatting sqref="BR133:BR134">
    <cfRule type="colorScale" priority="1791">
      <colorScale>
        <cfvo type="min"/>
        <cfvo type="max"/>
        <color theme="0"/>
        <color theme="0"/>
      </colorScale>
    </cfRule>
    <cfRule type="expression" dxfId="9915" priority="1792">
      <formula>BQ133&lt;0</formula>
    </cfRule>
  </conditionalFormatting>
  <conditionalFormatting sqref="BR135">
    <cfRule type="colorScale" priority="1782">
      <colorScale>
        <cfvo type="min"/>
        <cfvo type="max"/>
        <color theme="0"/>
        <color theme="0"/>
      </colorScale>
    </cfRule>
    <cfRule type="expression" priority="1783">
      <formula>$F$23</formula>
    </cfRule>
    <cfRule type="expression" dxfId="9914" priority="1784">
      <formula>BQ135&lt;0</formula>
    </cfRule>
  </conditionalFormatting>
  <conditionalFormatting sqref="BR110:BS111">
    <cfRule type="expression" dxfId="9913" priority="1655">
      <formula>IF(BR110="Validar","Rojo","Verde")</formula>
    </cfRule>
  </conditionalFormatting>
  <conditionalFormatting sqref="BS40:BS66">
    <cfRule type="colorScale" priority="1703">
      <colorScale>
        <cfvo type="min"/>
        <cfvo type="max"/>
        <color theme="0"/>
        <color theme="0"/>
      </colorScale>
    </cfRule>
    <cfRule type="expression" priority="1704">
      <formula>#REF!</formula>
    </cfRule>
    <cfRule type="expression" dxfId="9912" priority="1705">
      <formula>BR40&lt;0</formula>
    </cfRule>
  </conditionalFormatting>
  <conditionalFormatting sqref="BS40:BS67">
    <cfRule type="expression" dxfId="9911" priority="1702">
      <formula>IF(BS40="Validar","Rojo","Verde")</formula>
    </cfRule>
  </conditionalFormatting>
  <conditionalFormatting sqref="BS67 BR82:BS82 BR92:BS92 BR103:BS103 BR107:BS107">
    <cfRule type="expression" priority="1707">
      <formula>$F$23</formula>
    </cfRule>
  </conditionalFormatting>
  <conditionalFormatting sqref="BS67 BS82 BS92 BS103 BS107">
    <cfRule type="expression" dxfId="9910" priority="1708">
      <formula>BR67&lt;0</formula>
    </cfRule>
  </conditionalFormatting>
  <conditionalFormatting sqref="BS69">
    <cfRule type="colorScale" priority="1700">
      <colorScale>
        <cfvo type="min"/>
        <cfvo type="max"/>
        <color theme="0"/>
        <color theme="0"/>
      </colorScale>
    </cfRule>
    <cfRule type="expression" dxfId="9909" priority="1701">
      <formula>BR69&lt;0</formula>
    </cfRule>
  </conditionalFormatting>
  <conditionalFormatting sqref="BS69:BS81">
    <cfRule type="expression" priority="1698">
      <formula>#REF!</formula>
    </cfRule>
  </conditionalFormatting>
  <conditionalFormatting sqref="BS69:BS82">
    <cfRule type="expression" dxfId="9908" priority="1696">
      <formula>IF(BS69="Validar","Rojo","Verde")</formula>
    </cfRule>
  </conditionalFormatting>
  <conditionalFormatting sqref="BS70:BS78">
    <cfRule type="colorScale" priority="1697">
      <colorScale>
        <cfvo type="min"/>
        <cfvo type="max"/>
        <color theme="0"/>
        <color theme="0"/>
      </colorScale>
    </cfRule>
    <cfRule type="expression" dxfId="9907" priority="1699">
      <formula>BR70&lt;0</formula>
    </cfRule>
  </conditionalFormatting>
  <conditionalFormatting sqref="BS79:BS81">
    <cfRule type="colorScale" priority="1709">
      <colorScale>
        <cfvo type="min"/>
        <cfvo type="max"/>
        <color theme="0"/>
        <color theme="0"/>
      </colorScale>
    </cfRule>
    <cfRule type="expression" dxfId="9906" priority="1710">
      <formula>BR79&lt;0</formula>
    </cfRule>
  </conditionalFormatting>
  <conditionalFormatting sqref="BS82 BS67 BS92 BS103 BS107">
    <cfRule type="colorScale" priority="1706">
      <colorScale>
        <cfvo type="min"/>
        <cfvo type="max"/>
        <color theme="0"/>
        <color theme="0"/>
      </colorScale>
    </cfRule>
  </conditionalFormatting>
  <conditionalFormatting sqref="BS84">
    <cfRule type="colorScale" priority="1694">
      <colorScale>
        <cfvo type="min"/>
        <cfvo type="max"/>
        <color theme="0"/>
        <color theme="0"/>
      </colorScale>
    </cfRule>
    <cfRule type="expression" dxfId="9905" priority="1695">
      <formula>BR84&lt;0</formula>
    </cfRule>
  </conditionalFormatting>
  <conditionalFormatting sqref="BS84:BS91">
    <cfRule type="expression" priority="1692">
      <formula>#REF!</formula>
    </cfRule>
  </conditionalFormatting>
  <conditionalFormatting sqref="BS84:BS92">
    <cfRule type="expression" dxfId="9904" priority="1690">
      <formula>IF(BS84="Validar","Rojo","Verde")</formula>
    </cfRule>
  </conditionalFormatting>
  <conditionalFormatting sqref="BS85:BS91">
    <cfRule type="colorScale" priority="1691">
      <colorScale>
        <cfvo type="min"/>
        <cfvo type="max"/>
        <color theme="0"/>
        <color theme="0"/>
      </colorScale>
    </cfRule>
    <cfRule type="expression" dxfId="9903" priority="1693">
      <formula>BR85&lt;0</formula>
    </cfRule>
  </conditionalFormatting>
  <conditionalFormatting sqref="BS94">
    <cfRule type="colorScale" priority="1688">
      <colorScale>
        <cfvo type="min"/>
        <cfvo type="max"/>
        <color theme="0"/>
        <color theme="0"/>
      </colorScale>
    </cfRule>
    <cfRule type="expression" dxfId="9902" priority="1689">
      <formula>BR94&lt;0</formula>
    </cfRule>
  </conditionalFormatting>
  <conditionalFormatting sqref="BS94:BS102">
    <cfRule type="expression" priority="1682">
      <formula>#REF!</formula>
    </cfRule>
  </conditionalFormatting>
  <conditionalFormatting sqref="BS94:BS103">
    <cfRule type="expression" dxfId="9901" priority="1680">
      <formula>IF(BS94="Validar","Rojo","Verde")</formula>
    </cfRule>
  </conditionalFormatting>
  <conditionalFormatting sqref="BS95:BS100">
    <cfRule type="colorScale" priority="1686">
      <colorScale>
        <cfvo type="min"/>
        <cfvo type="max"/>
        <color theme="0"/>
        <color theme="0"/>
      </colorScale>
    </cfRule>
    <cfRule type="expression" dxfId="9900" priority="1687">
      <formula>BR95&lt;0</formula>
    </cfRule>
  </conditionalFormatting>
  <conditionalFormatting sqref="BS101">
    <cfRule type="colorScale" priority="1684">
      <colorScale>
        <cfvo type="min"/>
        <cfvo type="max"/>
        <color theme="0"/>
        <color theme="0"/>
      </colorScale>
    </cfRule>
    <cfRule type="expression" dxfId="9899" priority="1685">
      <formula>BR101&lt;0</formula>
    </cfRule>
  </conditionalFormatting>
  <conditionalFormatting sqref="BS102">
    <cfRule type="colorScale" priority="1681">
      <colorScale>
        <cfvo type="min"/>
        <cfvo type="max"/>
        <color theme="0"/>
        <color theme="0"/>
      </colorScale>
    </cfRule>
    <cfRule type="expression" dxfId="9898" priority="1683">
      <formula>BR102&lt;0</formula>
    </cfRule>
  </conditionalFormatting>
  <conditionalFormatting sqref="BS105">
    <cfRule type="colorScale" priority="1678">
      <colorScale>
        <cfvo type="min"/>
        <cfvo type="max"/>
        <color theme="0"/>
        <color theme="0"/>
      </colorScale>
    </cfRule>
    <cfRule type="expression" dxfId="9897" priority="1679">
      <formula>BR105&lt;0</formula>
    </cfRule>
  </conditionalFormatting>
  <conditionalFormatting sqref="BS105:BS106">
    <cfRule type="expression" priority="1676">
      <formula>#REF!</formula>
    </cfRule>
  </conditionalFormatting>
  <conditionalFormatting sqref="BS105:BS107">
    <cfRule type="expression" dxfId="9896" priority="1674">
      <formula>IF(BS105="Validar","Rojo","Verde")</formula>
    </cfRule>
  </conditionalFormatting>
  <conditionalFormatting sqref="BS106">
    <cfRule type="colorScale" priority="1675">
      <colorScale>
        <cfvo type="min"/>
        <cfvo type="max"/>
        <color theme="0"/>
        <color theme="0"/>
      </colorScale>
    </cfRule>
    <cfRule type="expression" dxfId="9895" priority="1677">
      <formula>BR106&lt;0</formula>
    </cfRule>
  </conditionalFormatting>
  <conditionalFormatting sqref="BS110">
    <cfRule type="colorScale" priority="1666">
      <colorScale>
        <cfvo type="min"/>
        <cfvo type="max"/>
        <color theme="0"/>
        <color theme="0"/>
      </colorScale>
    </cfRule>
    <cfRule type="expression" dxfId="9894" priority="1667">
      <formula>BR110&lt;0</formula>
    </cfRule>
  </conditionalFormatting>
  <conditionalFormatting sqref="BS110:BS111">
    <cfRule type="expression" priority="1657">
      <formula>#REF!</formula>
    </cfRule>
  </conditionalFormatting>
  <conditionalFormatting sqref="BS111">
    <cfRule type="colorScale" priority="1656">
      <colorScale>
        <cfvo type="min"/>
        <cfvo type="max"/>
        <color theme="0"/>
        <color theme="0"/>
      </colorScale>
    </cfRule>
    <cfRule type="expression" dxfId="9893" priority="1658">
      <formula>BR111&lt;0</formula>
    </cfRule>
  </conditionalFormatting>
  <conditionalFormatting sqref="BS117">
    <cfRule type="colorScale" priority="1672">
      <colorScale>
        <cfvo type="min"/>
        <cfvo type="max"/>
        <color theme="0"/>
        <color theme="0"/>
      </colorScale>
    </cfRule>
    <cfRule type="expression" dxfId="9892" priority="1673">
      <formula>BR117&lt;0</formula>
    </cfRule>
  </conditionalFormatting>
  <conditionalFormatting sqref="BS117:BS123">
    <cfRule type="expression" priority="1670">
      <formula>#REF!</formula>
    </cfRule>
  </conditionalFormatting>
  <conditionalFormatting sqref="BS118:BS123">
    <cfRule type="colorScale" priority="1669">
      <colorScale>
        <cfvo type="min"/>
        <cfvo type="max"/>
        <color theme="0"/>
        <color theme="0"/>
      </colorScale>
    </cfRule>
    <cfRule type="expression" dxfId="9891" priority="1671">
      <formula>BR118&lt;0</formula>
    </cfRule>
  </conditionalFormatting>
  <conditionalFormatting sqref="BS126:BS135">
    <cfRule type="expression" dxfId="9890" priority="1793">
      <formula>IF(BS126="Validar","Rojo","Verde")</formula>
    </cfRule>
    <cfRule type="colorScale" priority="1794">
      <colorScale>
        <cfvo type="min"/>
        <cfvo type="max"/>
        <color theme="0"/>
        <color theme="0"/>
      </colorScale>
    </cfRule>
    <cfRule type="expression" priority="1795">
      <formula>$F$23</formula>
    </cfRule>
    <cfRule type="expression" dxfId="9889" priority="1796">
      <formula>BR126&lt;0</formula>
    </cfRule>
  </conditionalFormatting>
  <conditionalFormatting sqref="BR6">
    <cfRule type="colorScale" priority="1653">
      <colorScale>
        <cfvo type="min"/>
        <cfvo type="max"/>
        <color theme="0"/>
        <color theme="0"/>
      </colorScale>
    </cfRule>
    <cfRule type="expression" dxfId="9888" priority="1654">
      <formula>BQ6&lt;0</formula>
    </cfRule>
  </conditionalFormatting>
  <conditionalFormatting sqref="BR6">
    <cfRule type="expression" dxfId="9887" priority="1651">
      <formula>IF(BR6="Validar","Rojo","Verde")</formula>
    </cfRule>
    <cfRule type="expression" priority="1652">
      <formula>#REF!</formula>
    </cfRule>
  </conditionalFormatting>
  <conditionalFormatting sqref="BR7:BR8">
    <cfRule type="colorScale" priority="1649">
      <colorScale>
        <cfvo type="min"/>
        <cfvo type="max"/>
        <color theme="0"/>
        <color theme="0"/>
      </colorScale>
    </cfRule>
    <cfRule type="expression" dxfId="9886" priority="1650">
      <formula>BQ7&lt;0</formula>
    </cfRule>
  </conditionalFormatting>
  <conditionalFormatting sqref="BR7:BR8">
    <cfRule type="expression" dxfId="9885" priority="1647">
      <formula>IF(BR7="Validar","Rojo","Verde")</formula>
    </cfRule>
    <cfRule type="expression" priority="1648">
      <formula>#REF!</formula>
    </cfRule>
  </conditionalFormatting>
  <conditionalFormatting sqref="BV9">
    <cfRule type="colorScale" priority="1614">
      <colorScale>
        <cfvo type="min"/>
        <cfvo type="max"/>
        <color theme="0"/>
        <color theme="0"/>
      </colorScale>
    </cfRule>
    <cfRule type="expression" dxfId="9884" priority="1615">
      <formula>BU9&lt;0</formula>
    </cfRule>
  </conditionalFormatting>
  <conditionalFormatting sqref="BV9:BV20">
    <cfRule type="expression" dxfId="9883" priority="1585">
      <formula>IF(BV9="Validar","Rojo","Verde")</formula>
    </cfRule>
    <cfRule type="expression" priority="1587">
      <formula>#REF!</formula>
    </cfRule>
  </conditionalFormatting>
  <conditionalFormatting sqref="BV10">
    <cfRule type="colorScale" priority="1591">
      <colorScale>
        <cfvo type="min"/>
        <cfvo type="max"/>
        <color theme="0"/>
        <color theme="0"/>
      </colorScale>
    </cfRule>
    <cfRule type="expression" dxfId="9882" priority="1592">
      <formula>BU10&lt;0</formula>
    </cfRule>
  </conditionalFormatting>
  <conditionalFormatting sqref="BV11:BV14">
    <cfRule type="colorScale" priority="1612">
      <colorScale>
        <cfvo type="min"/>
        <cfvo type="max"/>
        <color theme="0"/>
        <color theme="0"/>
      </colorScale>
    </cfRule>
    <cfRule type="expression" dxfId="9881" priority="1613">
      <formula>BU11&lt;0</formula>
    </cfRule>
  </conditionalFormatting>
  <conditionalFormatting sqref="BV15">
    <cfRule type="colorScale" priority="1589">
      <colorScale>
        <cfvo type="min"/>
        <cfvo type="max"/>
        <color theme="0"/>
        <color theme="0"/>
      </colorScale>
    </cfRule>
    <cfRule type="expression" dxfId="9880" priority="1590">
      <formula>BU15&lt;0</formula>
    </cfRule>
  </conditionalFormatting>
  <conditionalFormatting sqref="BV16:BV17">
    <cfRule type="colorScale" priority="1610">
      <colorScale>
        <cfvo type="min"/>
        <cfvo type="max"/>
        <color theme="0"/>
        <color theme="0"/>
      </colorScale>
    </cfRule>
    <cfRule type="expression" dxfId="9879" priority="1611">
      <formula>BU16&lt;0</formula>
    </cfRule>
  </conditionalFormatting>
  <conditionalFormatting sqref="BV18">
    <cfRule type="colorScale" priority="1586">
      <colorScale>
        <cfvo type="min"/>
        <cfvo type="max"/>
        <color theme="0"/>
        <color theme="0"/>
      </colorScale>
    </cfRule>
    <cfRule type="expression" dxfId="9878" priority="1588">
      <formula>BU18&lt;0</formula>
    </cfRule>
  </conditionalFormatting>
  <conditionalFormatting sqref="BV19:BV20">
    <cfRule type="colorScale" priority="1608">
      <colorScale>
        <cfvo type="min"/>
        <cfvo type="max"/>
        <color theme="0"/>
        <color theme="0"/>
      </colorScale>
    </cfRule>
    <cfRule type="expression" dxfId="9877" priority="1609">
      <formula>BU19&lt;0</formula>
    </cfRule>
  </conditionalFormatting>
  <conditionalFormatting sqref="BV23">
    <cfRule type="colorScale" priority="1583">
      <colorScale>
        <cfvo type="min"/>
        <cfvo type="max"/>
        <color theme="0"/>
        <color theme="0"/>
      </colorScale>
    </cfRule>
    <cfRule type="expression" dxfId="9876" priority="1584">
      <formula>BU23&lt;0</formula>
    </cfRule>
  </conditionalFormatting>
  <conditionalFormatting sqref="BV23:BV31">
    <cfRule type="expression" dxfId="9875" priority="1577">
      <formula>IF(BV23="Validar","Rojo","Verde")</formula>
    </cfRule>
    <cfRule type="expression" priority="1579">
      <formula>#REF!</formula>
    </cfRule>
  </conditionalFormatting>
  <conditionalFormatting sqref="BV24">
    <cfRule type="colorScale" priority="1606">
      <colorScale>
        <cfvo type="min"/>
        <cfvo type="max"/>
        <color theme="0"/>
        <color theme="0"/>
      </colorScale>
    </cfRule>
    <cfRule type="expression" dxfId="9874" priority="1607">
      <formula>BU24&lt;0</formula>
    </cfRule>
  </conditionalFormatting>
  <conditionalFormatting sqref="BV25">
    <cfRule type="colorScale" priority="1604">
      <colorScale>
        <cfvo type="min"/>
        <cfvo type="max"/>
        <color theme="0"/>
        <color theme="0"/>
      </colorScale>
    </cfRule>
    <cfRule type="expression" dxfId="9873" priority="1605">
      <formula>BU25&lt;0</formula>
    </cfRule>
  </conditionalFormatting>
  <conditionalFormatting sqref="BV26">
    <cfRule type="colorScale" priority="1581">
      <colorScale>
        <cfvo type="min"/>
        <cfvo type="max"/>
        <color theme="0"/>
        <color theme="0"/>
      </colorScale>
    </cfRule>
    <cfRule type="expression" dxfId="9872" priority="1582">
      <formula>BU26&lt;0</formula>
    </cfRule>
  </conditionalFormatting>
  <conditionalFormatting sqref="BV27">
    <cfRule type="colorScale" priority="1602">
      <colorScale>
        <cfvo type="min"/>
        <cfvo type="max"/>
        <color theme="0"/>
        <color theme="0"/>
      </colorScale>
    </cfRule>
    <cfRule type="expression" dxfId="9871" priority="1603">
      <formula>BU27&lt;0</formula>
    </cfRule>
  </conditionalFormatting>
  <conditionalFormatting sqref="BV28">
    <cfRule type="colorScale" priority="1600">
      <colorScale>
        <cfvo type="min"/>
        <cfvo type="max"/>
        <color theme="0"/>
        <color theme="0"/>
      </colorScale>
    </cfRule>
    <cfRule type="expression" dxfId="9870" priority="1601">
      <formula>BU28&lt;0</formula>
    </cfRule>
  </conditionalFormatting>
  <conditionalFormatting sqref="BV29">
    <cfRule type="colorScale" priority="1578">
      <colorScale>
        <cfvo type="min"/>
        <cfvo type="max"/>
        <color theme="0"/>
        <color theme="0"/>
      </colorScale>
    </cfRule>
    <cfRule type="expression" dxfId="9869" priority="1580">
      <formula>BU29&lt;0</formula>
    </cfRule>
  </conditionalFormatting>
  <conditionalFormatting sqref="BV30">
    <cfRule type="colorScale" priority="1598">
      <colorScale>
        <cfvo type="min"/>
        <cfvo type="max"/>
        <color theme="0"/>
        <color theme="0"/>
      </colorScale>
    </cfRule>
    <cfRule type="expression" dxfId="9868" priority="1599">
      <formula>BU30&lt;0</formula>
    </cfRule>
  </conditionalFormatting>
  <conditionalFormatting sqref="BV31">
    <cfRule type="colorScale" priority="1596">
      <colorScale>
        <cfvo type="min"/>
        <cfvo type="max"/>
        <color theme="0"/>
        <color theme="0"/>
      </colorScale>
    </cfRule>
    <cfRule type="expression" dxfId="9867" priority="1597">
      <formula>BU31&lt;0</formula>
    </cfRule>
  </conditionalFormatting>
  <conditionalFormatting sqref="BV39">
    <cfRule type="colorScale" priority="1574">
      <colorScale>
        <cfvo type="min"/>
        <cfvo type="max"/>
        <color theme="0"/>
        <color theme="0"/>
      </colorScale>
    </cfRule>
    <cfRule type="expression" priority="1575">
      <formula>#REF!</formula>
    </cfRule>
    <cfRule type="expression" dxfId="9866" priority="1576">
      <formula>BU39&lt;0</formula>
    </cfRule>
  </conditionalFormatting>
  <conditionalFormatting sqref="BV39:BV107">
    <cfRule type="expression" dxfId="9865" priority="1512">
      <formula>IF(BV39="Validar","Rojo","Verde")</formula>
    </cfRule>
  </conditionalFormatting>
  <conditionalFormatting sqref="BV40:BV67">
    <cfRule type="colorScale" priority="1593">
      <colorScale>
        <cfvo type="min"/>
        <cfvo type="max"/>
        <color theme="0"/>
        <color theme="0"/>
      </colorScale>
    </cfRule>
    <cfRule type="expression" priority="1594">
      <formula>$F$19</formula>
    </cfRule>
    <cfRule type="expression" dxfId="9864" priority="1595">
      <formula>BU40&lt;0</formula>
    </cfRule>
  </conditionalFormatting>
  <conditionalFormatting sqref="BV68">
    <cfRule type="colorScale" priority="1571">
      <colorScale>
        <cfvo type="min"/>
        <cfvo type="max"/>
        <color theme="0"/>
        <color theme="0"/>
      </colorScale>
    </cfRule>
    <cfRule type="expression" priority="1572">
      <formula>#REF!</formula>
    </cfRule>
    <cfRule type="expression" dxfId="9863" priority="1573">
      <formula>BU68&lt;0</formula>
    </cfRule>
  </conditionalFormatting>
  <conditionalFormatting sqref="BV69:BV81">
    <cfRule type="colorScale" priority="1618">
      <colorScale>
        <cfvo type="min"/>
        <cfvo type="max"/>
        <color theme="0"/>
        <color theme="0"/>
      </colorScale>
    </cfRule>
    <cfRule type="expression" priority="1619">
      <formula>$F$19</formula>
    </cfRule>
    <cfRule type="expression" dxfId="9862" priority="1620">
      <formula>BU69&lt;0</formula>
    </cfRule>
  </conditionalFormatting>
  <conditionalFormatting sqref="BV82 BV92 BV103 BV107">
    <cfRule type="expression" dxfId="9861" priority="1617">
      <formula>BU82&lt;0</formula>
    </cfRule>
  </conditionalFormatting>
  <conditionalFormatting sqref="BV83">
    <cfRule type="colorScale" priority="1513">
      <colorScale>
        <cfvo type="min"/>
        <cfvo type="max"/>
        <color theme="0"/>
        <color theme="0"/>
      </colorScale>
    </cfRule>
    <cfRule type="expression" priority="1514">
      <formula>#REF!</formula>
    </cfRule>
    <cfRule type="expression" dxfId="9860" priority="1515">
      <formula>BU83&lt;0</formula>
    </cfRule>
  </conditionalFormatting>
  <conditionalFormatting sqref="BV84:BV91">
    <cfRule type="colorScale" priority="1621">
      <colorScale>
        <cfvo type="min"/>
        <cfvo type="max"/>
        <color theme="0"/>
        <color theme="0"/>
      </colorScale>
    </cfRule>
    <cfRule type="expression" priority="1622">
      <formula>$F$19</formula>
    </cfRule>
    <cfRule type="expression" dxfId="9859" priority="1623">
      <formula>BU84&lt;0</formula>
    </cfRule>
  </conditionalFormatting>
  <conditionalFormatting sqref="BV92 BV82 BV103 BV107">
    <cfRule type="colorScale" priority="1616">
      <colorScale>
        <cfvo type="min"/>
        <cfvo type="max"/>
        <color theme="0"/>
        <color theme="0"/>
      </colorScale>
    </cfRule>
  </conditionalFormatting>
  <conditionalFormatting sqref="BV93">
    <cfRule type="colorScale" priority="1568">
      <colorScale>
        <cfvo type="min"/>
        <cfvo type="max"/>
        <color theme="0"/>
        <color theme="0"/>
      </colorScale>
    </cfRule>
    <cfRule type="expression" priority="1569">
      <formula>#REF!</formula>
    </cfRule>
    <cfRule type="expression" dxfId="9858" priority="1570">
      <formula>BU93&lt;0</formula>
    </cfRule>
  </conditionalFormatting>
  <conditionalFormatting sqref="BV94:BV102">
    <cfRule type="colorScale" priority="1624">
      <colorScale>
        <cfvo type="min"/>
        <cfvo type="max"/>
        <color theme="0"/>
        <color theme="0"/>
      </colorScale>
    </cfRule>
    <cfRule type="expression" priority="1625">
      <formula>$F$19</formula>
    </cfRule>
    <cfRule type="expression" dxfId="9857" priority="1626">
      <formula>BU94&lt;0</formula>
    </cfRule>
  </conditionalFormatting>
  <conditionalFormatting sqref="BV104">
    <cfRule type="colorScale" priority="1565">
      <colorScale>
        <cfvo type="min"/>
        <cfvo type="max"/>
        <color theme="0"/>
        <color theme="0"/>
      </colorScale>
    </cfRule>
    <cfRule type="expression" priority="1566">
      <formula>#REF!</formula>
    </cfRule>
    <cfRule type="expression" dxfId="9856" priority="1567">
      <formula>BU104&lt;0</formula>
    </cfRule>
  </conditionalFormatting>
  <conditionalFormatting sqref="BV105:BV106">
    <cfRule type="colorScale" priority="1627">
      <colorScale>
        <cfvo type="min"/>
        <cfvo type="max"/>
        <color theme="0"/>
        <color theme="0"/>
      </colorScale>
    </cfRule>
    <cfRule type="expression" priority="1628">
      <formula>$F$19</formula>
    </cfRule>
    <cfRule type="expression" dxfId="9855" priority="1629">
      <formula>BU105&lt;0</formula>
    </cfRule>
  </conditionalFormatting>
  <conditionalFormatting sqref="BV110">
    <cfRule type="colorScale" priority="1630">
      <colorScale>
        <cfvo type="min"/>
        <cfvo type="max"/>
        <color theme="0"/>
        <color theme="0"/>
      </colorScale>
    </cfRule>
    <cfRule type="expression" dxfId="9854" priority="1631">
      <formula>BU110&lt;0</formula>
    </cfRule>
  </conditionalFormatting>
  <conditionalFormatting sqref="BV110:BV111">
    <cfRule type="expression" priority="1510">
      <formula>$F$19</formula>
    </cfRule>
  </conditionalFormatting>
  <conditionalFormatting sqref="BV111">
    <cfRule type="colorScale" priority="1509">
      <colorScale>
        <cfvo type="min"/>
        <cfvo type="max"/>
        <color theme="0"/>
        <color theme="0"/>
      </colorScale>
    </cfRule>
    <cfRule type="expression" dxfId="9853" priority="1511">
      <formula>BU111&lt;0</formula>
    </cfRule>
  </conditionalFormatting>
  <conditionalFormatting sqref="BV117:BV123">
    <cfRule type="colorScale" priority="1635">
      <colorScale>
        <cfvo type="min"/>
        <cfvo type="max"/>
        <color theme="0"/>
        <color theme="0"/>
      </colorScale>
    </cfRule>
    <cfRule type="expression" priority="1636">
      <formula>$F$19</formula>
    </cfRule>
    <cfRule type="expression" dxfId="9852" priority="1637">
      <formula>BU117&lt;0</formula>
    </cfRule>
  </conditionalFormatting>
  <conditionalFormatting sqref="BV125">
    <cfRule type="colorScale" priority="1562">
      <colorScale>
        <cfvo type="min"/>
        <cfvo type="max"/>
        <color theme="0"/>
        <color theme="0"/>
      </colorScale>
    </cfRule>
    <cfRule type="expression" priority="1563">
      <formula>#REF!</formula>
    </cfRule>
    <cfRule type="expression" dxfId="9851" priority="1564">
      <formula>BU125&lt;0</formula>
    </cfRule>
  </conditionalFormatting>
  <conditionalFormatting sqref="BV125:BV135">
    <cfRule type="expression" dxfId="9850" priority="1561">
      <formula>IF(BV125="Validar","Rojo","Verde")</formula>
    </cfRule>
  </conditionalFormatting>
  <conditionalFormatting sqref="BV126:BV132">
    <cfRule type="colorScale" priority="1638">
      <colorScale>
        <cfvo type="min"/>
        <cfvo type="max"/>
        <color theme="0"/>
        <color theme="0"/>
      </colorScale>
    </cfRule>
    <cfRule type="expression" dxfId="9849" priority="1640">
      <formula>BU126&lt;0</formula>
    </cfRule>
  </conditionalFormatting>
  <conditionalFormatting sqref="BV126:BV134">
    <cfRule type="expression" priority="1639">
      <formula>$F$19</formula>
    </cfRule>
  </conditionalFormatting>
  <conditionalFormatting sqref="BV133:BV134">
    <cfRule type="colorScale" priority="1641">
      <colorScale>
        <cfvo type="min"/>
        <cfvo type="max"/>
        <color theme="0"/>
        <color theme="0"/>
      </colorScale>
    </cfRule>
    <cfRule type="expression" dxfId="9848" priority="1642">
      <formula>BU133&lt;0</formula>
    </cfRule>
  </conditionalFormatting>
  <conditionalFormatting sqref="BV135">
    <cfRule type="colorScale" priority="1632">
      <colorScale>
        <cfvo type="min"/>
        <cfvo type="max"/>
        <color theme="0"/>
        <color theme="0"/>
      </colorScale>
    </cfRule>
    <cfRule type="expression" priority="1633">
      <formula>$F$23</formula>
    </cfRule>
    <cfRule type="expression" dxfId="9847" priority="1634">
      <formula>BU135&lt;0</formula>
    </cfRule>
  </conditionalFormatting>
  <conditionalFormatting sqref="BV110:BW111">
    <cfRule type="expression" dxfId="9846" priority="1505">
      <formula>IF(BV110="Validar","Rojo","Verde")</formula>
    </cfRule>
  </conditionalFormatting>
  <conditionalFormatting sqref="BV117:BW123">
    <cfRule type="expression" dxfId="9845" priority="1518">
      <formula>IF(BV117="Validar","Rojo","Verde")</formula>
    </cfRule>
  </conditionalFormatting>
  <conditionalFormatting sqref="BW40:BW66">
    <cfRule type="colorScale" priority="1553">
      <colorScale>
        <cfvo type="min"/>
        <cfvo type="max"/>
        <color theme="0"/>
        <color theme="0"/>
      </colorScale>
    </cfRule>
    <cfRule type="expression" priority="1554">
      <formula>#REF!</formula>
    </cfRule>
    <cfRule type="expression" dxfId="9844" priority="1555">
      <formula>BV40&lt;0</formula>
    </cfRule>
  </conditionalFormatting>
  <conditionalFormatting sqref="BW40:BW67">
    <cfRule type="expression" dxfId="9843" priority="1552">
      <formula>IF(BW40="Validar","Rojo","Verde")</formula>
    </cfRule>
  </conditionalFormatting>
  <conditionalFormatting sqref="BW67 BV82:BW82 BV92:BW92 BV103:BW103 BV107:BW107">
    <cfRule type="expression" priority="1557">
      <formula>$F$23</formula>
    </cfRule>
  </conditionalFormatting>
  <conditionalFormatting sqref="BW67 BW82 BW92 BW103 BW107">
    <cfRule type="expression" dxfId="9842" priority="1558">
      <formula>BV67&lt;0</formula>
    </cfRule>
  </conditionalFormatting>
  <conditionalFormatting sqref="BW69">
    <cfRule type="colorScale" priority="1550">
      <colorScale>
        <cfvo type="min"/>
        <cfvo type="max"/>
        <color theme="0"/>
        <color theme="0"/>
      </colorScale>
    </cfRule>
    <cfRule type="expression" dxfId="9841" priority="1551">
      <formula>BV69&lt;0</formula>
    </cfRule>
  </conditionalFormatting>
  <conditionalFormatting sqref="BW69:BW81">
    <cfRule type="expression" priority="1548">
      <formula>#REF!</formula>
    </cfRule>
  </conditionalFormatting>
  <conditionalFormatting sqref="BW69:BW82">
    <cfRule type="expression" dxfId="9840" priority="1546">
      <formula>IF(BW69="Validar","Rojo","Verde")</formula>
    </cfRule>
  </conditionalFormatting>
  <conditionalFormatting sqref="BW70:BW78">
    <cfRule type="colorScale" priority="1547">
      <colorScale>
        <cfvo type="min"/>
        <cfvo type="max"/>
        <color theme="0"/>
        <color theme="0"/>
      </colorScale>
    </cfRule>
    <cfRule type="expression" dxfId="9839" priority="1549">
      <formula>BV70&lt;0</formula>
    </cfRule>
  </conditionalFormatting>
  <conditionalFormatting sqref="BW79:BW81">
    <cfRule type="colorScale" priority="1559">
      <colorScale>
        <cfvo type="min"/>
        <cfvo type="max"/>
        <color theme="0"/>
        <color theme="0"/>
      </colorScale>
    </cfRule>
    <cfRule type="expression" dxfId="9838" priority="1560">
      <formula>BV79&lt;0</formula>
    </cfRule>
  </conditionalFormatting>
  <conditionalFormatting sqref="BW82 BW67 BW92 BW103 BW107">
    <cfRule type="colorScale" priority="1556">
      <colorScale>
        <cfvo type="min"/>
        <cfvo type="max"/>
        <color theme="0"/>
        <color theme="0"/>
      </colorScale>
    </cfRule>
  </conditionalFormatting>
  <conditionalFormatting sqref="BW84">
    <cfRule type="colorScale" priority="1544">
      <colorScale>
        <cfvo type="min"/>
        <cfvo type="max"/>
        <color theme="0"/>
        <color theme="0"/>
      </colorScale>
    </cfRule>
    <cfRule type="expression" dxfId="9837" priority="1545">
      <formula>BV84&lt;0</formula>
    </cfRule>
  </conditionalFormatting>
  <conditionalFormatting sqref="BW84:BW91">
    <cfRule type="expression" priority="1542">
      <formula>#REF!</formula>
    </cfRule>
  </conditionalFormatting>
  <conditionalFormatting sqref="BW84:BW92">
    <cfRule type="expression" dxfId="9836" priority="1540">
      <formula>IF(BW84="Validar","Rojo","Verde")</formula>
    </cfRule>
  </conditionalFormatting>
  <conditionalFormatting sqref="BW85:BW91">
    <cfRule type="colorScale" priority="1541">
      <colorScale>
        <cfvo type="min"/>
        <cfvo type="max"/>
        <color theme="0"/>
        <color theme="0"/>
      </colorScale>
    </cfRule>
    <cfRule type="expression" dxfId="9835" priority="1543">
      <formula>BV85&lt;0</formula>
    </cfRule>
  </conditionalFormatting>
  <conditionalFormatting sqref="BW94">
    <cfRule type="colorScale" priority="1538">
      <colorScale>
        <cfvo type="min"/>
        <cfvo type="max"/>
        <color theme="0"/>
        <color theme="0"/>
      </colorScale>
    </cfRule>
    <cfRule type="expression" dxfId="9834" priority="1539">
      <formula>BV94&lt;0</formula>
    </cfRule>
  </conditionalFormatting>
  <conditionalFormatting sqref="BW94:BW102">
    <cfRule type="expression" priority="1532">
      <formula>#REF!</formula>
    </cfRule>
  </conditionalFormatting>
  <conditionalFormatting sqref="BW94:BW103">
    <cfRule type="expression" dxfId="9833" priority="1530">
      <formula>IF(BW94="Validar","Rojo","Verde")</formula>
    </cfRule>
  </conditionalFormatting>
  <conditionalFormatting sqref="BW95:BW100">
    <cfRule type="colorScale" priority="1536">
      <colorScale>
        <cfvo type="min"/>
        <cfvo type="max"/>
        <color theme="0"/>
        <color theme="0"/>
      </colorScale>
    </cfRule>
    <cfRule type="expression" dxfId="9832" priority="1537">
      <formula>BV95&lt;0</formula>
    </cfRule>
  </conditionalFormatting>
  <conditionalFormatting sqref="BW101">
    <cfRule type="colorScale" priority="1534">
      <colorScale>
        <cfvo type="min"/>
        <cfvo type="max"/>
        <color theme="0"/>
        <color theme="0"/>
      </colorScale>
    </cfRule>
    <cfRule type="expression" dxfId="9831" priority="1535">
      <formula>BV101&lt;0</formula>
    </cfRule>
  </conditionalFormatting>
  <conditionalFormatting sqref="BW102">
    <cfRule type="colorScale" priority="1531">
      <colorScale>
        <cfvo type="min"/>
        <cfvo type="max"/>
        <color theme="0"/>
        <color theme="0"/>
      </colorScale>
    </cfRule>
    <cfRule type="expression" dxfId="9830" priority="1533">
      <formula>BV102&lt;0</formula>
    </cfRule>
  </conditionalFormatting>
  <conditionalFormatting sqref="BW105">
    <cfRule type="colorScale" priority="1528">
      <colorScale>
        <cfvo type="min"/>
        <cfvo type="max"/>
        <color theme="0"/>
        <color theme="0"/>
      </colorScale>
    </cfRule>
    <cfRule type="expression" dxfId="9829" priority="1529">
      <formula>BV105&lt;0</formula>
    </cfRule>
  </conditionalFormatting>
  <conditionalFormatting sqref="BW105:BW106">
    <cfRule type="expression" priority="1526">
      <formula>#REF!</formula>
    </cfRule>
  </conditionalFormatting>
  <conditionalFormatting sqref="BW105:BW107">
    <cfRule type="expression" dxfId="9828" priority="1524">
      <formula>IF(BW105="Validar","Rojo","Verde")</formula>
    </cfRule>
  </conditionalFormatting>
  <conditionalFormatting sqref="BW106">
    <cfRule type="colorScale" priority="1525">
      <colorScale>
        <cfvo type="min"/>
        <cfvo type="max"/>
        <color theme="0"/>
        <color theme="0"/>
      </colorScale>
    </cfRule>
    <cfRule type="expression" dxfId="9827" priority="1527">
      <formula>BV106&lt;0</formula>
    </cfRule>
  </conditionalFormatting>
  <conditionalFormatting sqref="BW110">
    <cfRule type="colorScale" priority="1516">
      <colorScale>
        <cfvo type="min"/>
        <cfvo type="max"/>
        <color theme="0"/>
        <color theme="0"/>
      </colorScale>
    </cfRule>
    <cfRule type="expression" dxfId="9826" priority="1517">
      <formula>BV110&lt;0</formula>
    </cfRule>
  </conditionalFormatting>
  <conditionalFormatting sqref="BW110:BW111">
    <cfRule type="expression" priority="1507">
      <formula>#REF!</formula>
    </cfRule>
  </conditionalFormatting>
  <conditionalFormatting sqref="BW111">
    <cfRule type="colorScale" priority="1506">
      <colorScale>
        <cfvo type="min"/>
        <cfvo type="max"/>
        <color theme="0"/>
        <color theme="0"/>
      </colorScale>
    </cfRule>
    <cfRule type="expression" dxfId="9825" priority="1508">
      <formula>BV111&lt;0</formula>
    </cfRule>
  </conditionalFormatting>
  <conditionalFormatting sqref="BW117">
    <cfRule type="colorScale" priority="1522">
      <colorScale>
        <cfvo type="min"/>
        <cfvo type="max"/>
        <color theme="0"/>
        <color theme="0"/>
      </colorScale>
    </cfRule>
    <cfRule type="expression" dxfId="9824" priority="1523">
      <formula>BV117&lt;0</formula>
    </cfRule>
  </conditionalFormatting>
  <conditionalFormatting sqref="BW117:BW123">
    <cfRule type="expression" priority="1520">
      <formula>#REF!</formula>
    </cfRule>
  </conditionalFormatting>
  <conditionalFormatting sqref="BW118:BW123">
    <cfRule type="colorScale" priority="1519">
      <colorScale>
        <cfvo type="min"/>
        <cfvo type="max"/>
        <color theme="0"/>
        <color theme="0"/>
      </colorScale>
    </cfRule>
    <cfRule type="expression" dxfId="9823" priority="1521">
      <formula>BV118&lt;0</formula>
    </cfRule>
  </conditionalFormatting>
  <conditionalFormatting sqref="BW126:BW135">
    <cfRule type="expression" dxfId="9822" priority="1643">
      <formula>IF(BW126="Validar","Rojo","Verde")</formula>
    </cfRule>
    <cfRule type="colorScale" priority="1644">
      <colorScale>
        <cfvo type="min"/>
        <cfvo type="max"/>
        <color theme="0"/>
        <color theme="0"/>
      </colorScale>
    </cfRule>
    <cfRule type="expression" priority="1645">
      <formula>$F$23</formula>
    </cfRule>
    <cfRule type="expression" dxfId="9821" priority="1646">
      <formula>BV126&lt;0</formula>
    </cfRule>
  </conditionalFormatting>
  <conditionalFormatting sqref="BV6">
    <cfRule type="colorScale" priority="1503">
      <colorScale>
        <cfvo type="min"/>
        <cfvo type="max"/>
        <color theme="0"/>
        <color theme="0"/>
      </colorScale>
    </cfRule>
    <cfRule type="expression" dxfId="9820" priority="1504">
      <formula>BU6&lt;0</formula>
    </cfRule>
  </conditionalFormatting>
  <conditionalFormatting sqref="BV6">
    <cfRule type="expression" dxfId="9819" priority="1501">
      <formula>IF(BV6="Validar","Rojo","Verde")</formula>
    </cfRule>
    <cfRule type="expression" priority="1502">
      <formula>#REF!</formula>
    </cfRule>
  </conditionalFormatting>
  <conditionalFormatting sqref="BV7:BV8">
    <cfRule type="colorScale" priority="1499">
      <colorScale>
        <cfvo type="min"/>
        <cfvo type="max"/>
        <color theme="0"/>
        <color theme="0"/>
      </colorScale>
    </cfRule>
    <cfRule type="expression" dxfId="9818" priority="1500">
      <formula>BU7&lt;0</formula>
    </cfRule>
  </conditionalFormatting>
  <conditionalFormatting sqref="BV7:BV8">
    <cfRule type="expression" dxfId="9817" priority="1497">
      <formula>IF(BV7="Validar","Rojo","Verde")</formula>
    </cfRule>
    <cfRule type="expression" priority="1498">
      <formula>#REF!</formula>
    </cfRule>
  </conditionalFormatting>
  <conditionalFormatting sqref="CB9">
    <cfRule type="colorScale" priority="1464">
      <colorScale>
        <cfvo type="min"/>
        <cfvo type="max"/>
        <color theme="0"/>
        <color theme="0"/>
      </colorScale>
    </cfRule>
    <cfRule type="expression" dxfId="9816" priority="1465">
      <formula>CA9&lt;0</formula>
    </cfRule>
  </conditionalFormatting>
  <conditionalFormatting sqref="CB9:CB20">
    <cfRule type="expression" dxfId="9815" priority="1435">
      <formula>IF(CB9="Validar","Rojo","Verde")</formula>
    </cfRule>
    <cfRule type="expression" priority="1437">
      <formula>#REF!</formula>
    </cfRule>
  </conditionalFormatting>
  <conditionalFormatting sqref="CB10">
    <cfRule type="colorScale" priority="1441">
      <colorScale>
        <cfvo type="min"/>
        <cfvo type="max"/>
        <color theme="0"/>
        <color theme="0"/>
      </colorScale>
    </cfRule>
    <cfRule type="expression" dxfId="9814" priority="1442">
      <formula>CA10&lt;0</formula>
    </cfRule>
  </conditionalFormatting>
  <conditionalFormatting sqref="CB11:CB14">
    <cfRule type="colorScale" priority="1462">
      <colorScale>
        <cfvo type="min"/>
        <cfvo type="max"/>
        <color theme="0"/>
        <color theme="0"/>
      </colorScale>
    </cfRule>
    <cfRule type="expression" dxfId="9813" priority="1463">
      <formula>CA11&lt;0</formula>
    </cfRule>
  </conditionalFormatting>
  <conditionalFormatting sqref="CB15">
    <cfRule type="colorScale" priority="1439">
      <colorScale>
        <cfvo type="min"/>
        <cfvo type="max"/>
        <color theme="0"/>
        <color theme="0"/>
      </colorScale>
    </cfRule>
    <cfRule type="expression" dxfId="9812" priority="1440">
      <formula>CA15&lt;0</formula>
    </cfRule>
  </conditionalFormatting>
  <conditionalFormatting sqref="CB16:CB17">
    <cfRule type="colorScale" priority="1460">
      <colorScale>
        <cfvo type="min"/>
        <cfvo type="max"/>
        <color theme="0"/>
        <color theme="0"/>
      </colorScale>
    </cfRule>
    <cfRule type="expression" dxfId="9811" priority="1461">
      <formula>CA16&lt;0</formula>
    </cfRule>
  </conditionalFormatting>
  <conditionalFormatting sqref="CB18">
    <cfRule type="colorScale" priority="1436">
      <colorScale>
        <cfvo type="min"/>
        <cfvo type="max"/>
        <color theme="0"/>
        <color theme="0"/>
      </colorScale>
    </cfRule>
    <cfRule type="expression" dxfId="9810" priority="1438">
      <formula>CA18&lt;0</formula>
    </cfRule>
  </conditionalFormatting>
  <conditionalFormatting sqref="CB19:CB20">
    <cfRule type="colorScale" priority="1458">
      <colorScale>
        <cfvo type="min"/>
        <cfvo type="max"/>
        <color theme="0"/>
        <color theme="0"/>
      </colorScale>
    </cfRule>
    <cfRule type="expression" dxfId="9809" priority="1459">
      <formula>CA19&lt;0</formula>
    </cfRule>
  </conditionalFormatting>
  <conditionalFormatting sqref="CB23">
    <cfRule type="colorScale" priority="1433">
      <colorScale>
        <cfvo type="min"/>
        <cfvo type="max"/>
        <color theme="0"/>
        <color theme="0"/>
      </colorScale>
    </cfRule>
    <cfRule type="expression" dxfId="9808" priority="1434">
      <formula>CA23&lt;0</formula>
    </cfRule>
  </conditionalFormatting>
  <conditionalFormatting sqref="CB23:CB31">
    <cfRule type="expression" dxfId="9807" priority="1427">
      <formula>IF(CB23="Validar","Rojo","Verde")</formula>
    </cfRule>
    <cfRule type="expression" priority="1429">
      <formula>#REF!</formula>
    </cfRule>
  </conditionalFormatting>
  <conditionalFormatting sqref="CB24">
    <cfRule type="colorScale" priority="1456">
      <colorScale>
        <cfvo type="min"/>
        <cfvo type="max"/>
        <color theme="0"/>
        <color theme="0"/>
      </colorScale>
    </cfRule>
    <cfRule type="expression" dxfId="9806" priority="1457">
      <formula>CA24&lt;0</formula>
    </cfRule>
  </conditionalFormatting>
  <conditionalFormatting sqref="CB25">
    <cfRule type="colorScale" priority="1454">
      <colorScale>
        <cfvo type="min"/>
        <cfvo type="max"/>
        <color theme="0"/>
        <color theme="0"/>
      </colorScale>
    </cfRule>
    <cfRule type="expression" dxfId="9805" priority="1455">
      <formula>CA25&lt;0</formula>
    </cfRule>
  </conditionalFormatting>
  <conditionalFormatting sqref="CB26">
    <cfRule type="colorScale" priority="1431">
      <colorScale>
        <cfvo type="min"/>
        <cfvo type="max"/>
        <color theme="0"/>
        <color theme="0"/>
      </colorScale>
    </cfRule>
    <cfRule type="expression" dxfId="9804" priority="1432">
      <formula>CA26&lt;0</formula>
    </cfRule>
  </conditionalFormatting>
  <conditionalFormatting sqref="CB27">
    <cfRule type="colorScale" priority="1452">
      <colorScale>
        <cfvo type="min"/>
        <cfvo type="max"/>
        <color theme="0"/>
        <color theme="0"/>
      </colorScale>
    </cfRule>
    <cfRule type="expression" dxfId="9803" priority="1453">
      <formula>CA27&lt;0</formula>
    </cfRule>
  </conditionalFormatting>
  <conditionalFormatting sqref="CB28">
    <cfRule type="colorScale" priority="1450">
      <colorScale>
        <cfvo type="min"/>
        <cfvo type="max"/>
        <color theme="0"/>
        <color theme="0"/>
      </colorScale>
    </cfRule>
    <cfRule type="expression" dxfId="9802" priority="1451">
      <formula>CA28&lt;0</formula>
    </cfRule>
  </conditionalFormatting>
  <conditionalFormatting sqref="CB29">
    <cfRule type="colorScale" priority="1428">
      <colorScale>
        <cfvo type="min"/>
        <cfvo type="max"/>
        <color theme="0"/>
        <color theme="0"/>
      </colorScale>
    </cfRule>
    <cfRule type="expression" dxfId="9801" priority="1430">
      <formula>CA29&lt;0</formula>
    </cfRule>
  </conditionalFormatting>
  <conditionalFormatting sqref="CB30">
    <cfRule type="colorScale" priority="1448">
      <colorScale>
        <cfvo type="min"/>
        <cfvo type="max"/>
        <color theme="0"/>
        <color theme="0"/>
      </colorScale>
    </cfRule>
    <cfRule type="expression" dxfId="9800" priority="1449">
      <formula>CA30&lt;0</formula>
    </cfRule>
  </conditionalFormatting>
  <conditionalFormatting sqref="CB31">
    <cfRule type="colorScale" priority="1446">
      <colorScale>
        <cfvo type="min"/>
        <cfvo type="max"/>
        <color theme="0"/>
        <color theme="0"/>
      </colorScale>
    </cfRule>
    <cfRule type="expression" dxfId="9799" priority="1447">
      <formula>CA31&lt;0</formula>
    </cfRule>
  </conditionalFormatting>
  <conditionalFormatting sqref="CB39">
    <cfRule type="colorScale" priority="1424">
      <colorScale>
        <cfvo type="min"/>
        <cfvo type="max"/>
        <color theme="0"/>
        <color theme="0"/>
      </colorScale>
    </cfRule>
    <cfRule type="expression" priority="1425">
      <formula>#REF!</formula>
    </cfRule>
    <cfRule type="expression" dxfId="9798" priority="1426">
      <formula>CA39&lt;0</formula>
    </cfRule>
  </conditionalFormatting>
  <conditionalFormatting sqref="CB39:CB107">
    <cfRule type="expression" dxfId="9797" priority="1362">
      <formula>IF(CB39="Validar","Rojo","Verde")</formula>
    </cfRule>
  </conditionalFormatting>
  <conditionalFormatting sqref="CB40:CB67">
    <cfRule type="colorScale" priority="1443">
      <colorScale>
        <cfvo type="min"/>
        <cfvo type="max"/>
        <color theme="0"/>
        <color theme="0"/>
      </colorScale>
    </cfRule>
    <cfRule type="expression" priority="1444">
      <formula>$F$19</formula>
    </cfRule>
    <cfRule type="expression" dxfId="9796" priority="1445">
      <formula>CA40&lt;0</formula>
    </cfRule>
  </conditionalFormatting>
  <conditionalFormatting sqref="CB68">
    <cfRule type="colorScale" priority="1421">
      <colorScale>
        <cfvo type="min"/>
        <cfvo type="max"/>
        <color theme="0"/>
        <color theme="0"/>
      </colorScale>
    </cfRule>
    <cfRule type="expression" priority="1422">
      <formula>#REF!</formula>
    </cfRule>
    <cfRule type="expression" dxfId="9795" priority="1423">
      <formula>CA68&lt;0</formula>
    </cfRule>
  </conditionalFormatting>
  <conditionalFormatting sqref="CB69:CB81">
    <cfRule type="colorScale" priority="1468">
      <colorScale>
        <cfvo type="min"/>
        <cfvo type="max"/>
        <color theme="0"/>
        <color theme="0"/>
      </colorScale>
    </cfRule>
    <cfRule type="expression" priority="1469">
      <formula>$F$19</formula>
    </cfRule>
    <cfRule type="expression" dxfId="9794" priority="1470">
      <formula>CA69&lt;0</formula>
    </cfRule>
  </conditionalFormatting>
  <conditionalFormatting sqref="CB82 CB92 CB103 CB107">
    <cfRule type="expression" dxfId="9793" priority="1467">
      <formula>CA82&lt;0</formula>
    </cfRule>
  </conditionalFormatting>
  <conditionalFormatting sqref="CB83">
    <cfRule type="colorScale" priority="1363">
      <colorScale>
        <cfvo type="min"/>
        <cfvo type="max"/>
        <color theme="0"/>
        <color theme="0"/>
      </colorScale>
    </cfRule>
    <cfRule type="expression" priority="1364">
      <formula>#REF!</formula>
    </cfRule>
    <cfRule type="expression" dxfId="9792" priority="1365">
      <formula>CA83&lt;0</formula>
    </cfRule>
  </conditionalFormatting>
  <conditionalFormatting sqref="CB84:CB91">
    <cfRule type="colorScale" priority="1471">
      <colorScale>
        <cfvo type="min"/>
        <cfvo type="max"/>
        <color theme="0"/>
        <color theme="0"/>
      </colorScale>
    </cfRule>
    <cfRule type="expression" priority="1472">
      <formula>$F$19</formula>
    </cfRule>
    <cfRule type="expression" dxfId="9791" priority="1473">
      <formula>CA84&lt;0</formula>
    </cfRule>
  </conditionalFormatting>
  <conditionalFormatting sqref="CB82 CB92 CB103 CB107">
    <cfRule type="colorScale" priority="1466">
      <colorScale>
        <cfvo type="min"/>
        <cfvo type="max"/>
        <color theme="0"/>
        <color theme="0"/>
      </colorScale>
    </cfRule>
  </conditionalFormatting>
  <conditionalFormatting sqref="CB93">
    <cfRule type="colorScale" priority="1418">
      <colorScale>
        <cfvo type="min"/>
        <cfvo type="max"/>
        <color theme="0"/>
        <color theme="0"/>
      </colorScale>
    </cfRule>
    <cfRule type="expression" priority="1419">
      <formula>#REF!</formula>
    </cfRule>
    <cfRule type="expression" dxfId="9790" priority="1420">
      <formula>CA93&lt;0</formula>
    </cfRule>
  </conditionalFormatting>
  <conditionalFormatting sqref="CB94:CB102">
    <cfRule type="colorScale" priority="1474">
      <colorScale>
        <cfvo type="min"/>
        <cfvo type="max"/>
        <color theme="0"/>
        <color theme="0"/>
      </colorScale>
    </cfRule>
    <cfRule type="expression" priority="1475">
      <formula>$F$19</formula>
    </cfRule>
    <cfRule type="expression" dxfId="9789" priority="1476">
      <formula>CA94&lt;0</formula>
    </cfRule>
  </conditionalFormatting>
  <conditionalFormatting sqref="CB104">
    <cfRule type="colorScale" priority="1415">
      <colorScale>
        <cfvo type="min"/>
        <cfvo type="max"/>
        <color theme="0"/>
        <color theme="0"/>
      </colorScale>
    </cfRule>
    <cfRule type="expression" priority="1416">
      <formula>#REF!</formula>
    </cfRule>
    <cfRule type="expression" dxfId="9788" priority="1417">
      <formula>CA104&lt;0</formula>
    </cfRule>
  </conditionalFormatting>
  <conditionalFormatting sqref="CB105:CB106">
    <cfRule type="colorScale" priority="1477">
      <colorScale>
        <cfvo type="min"/>
        <cfvo type="max"/>
        <color theme="0"/>
        <color theme="0"/>
      </colorScale>
    </cfRule>
    <cfRule type="expression" priority="1478">
      <formula>$F$19</formula>
    </cfRule>
    <cfRule type="expression" dxfId="9787" priority="1479">
      <formula>CA105&lt;0</formula>
    </cfRule>
  </conditionalFormatting>
  <conditionalFormatting sqref="CB110">
    <cfRule type="colorScale" priority="1480">
      <colorScale>
        <cfvo type="min"/>
        <cfvo type="max"/>
        <color theme="0"/>
        <color theme="0"/>
      </colorScale>
    </cfRule>
    <cfRule type="expression" dxfId="9786" priority="1481">
      <formula>CA110&lt;0</formula>
    </cfRule>
  </conditionalFormatting>
  <conditionalFormatting sqref="CB110:CB111">
    <cfRule type="expression" priority="1360">
      <formula>$F$19</formula>
    </cfRule>
  </conditionalFormatting>
  <conditionalFormatting sqref="CB111">
    <cfRule type="colorScale" priority="1359">
      <colorScale>
        <cfvo type="min"/>
        <cfvo type="max"/>
        <color theme="0"/>
        <color theme="0"/>
      </colorScale>
    </cfRule>
    <cfRule type="expression" dxfId="9785" priority="1361">
      <formula>CA111&lt;0</formula>
    </cfRule>
  </conditionalFormatting>
  <conditionalFormatting sqref="CB117:CB123">
    <cfRule type="colorScale" priority="1485">
      <colorScale>
        <cfvo type="min"/>
        <cfvo type="max"/>
        <color theme="0"/>
        <color theme="0"/>
      </colorScale>
    </cfRule>
    <cfRule type="expression" priority="1486">
      <formula>$F$19</formula>
    </cfRule>
    <cfRule type="expression" dxfId="9784" priority="1487">
      <formula>CA117&lt;0</formula>
    </cfRule>
  </conditionalFormatting>
  <conditionalFormatting sqref="CB125">
    <cfRule type="colorScale" priority="1412">
      <colorScale>
        <cfvo type="min"/>
        <cfvo type="max"/>
        <color theme="0"/>
        <color theme="0"/>
      </colorScale>
    </cfRule>
    <cfRule type="expression" priority="1413">
      <formula>#REF!</formula>
    </cfRule>
    <cfRule type="expression" dxfId="9783" priority="1414">
      <formula>CA125&lt;0</formula>
    </cfRule>
  </conditionalFormatting>
  <conditionalFormatting sqref="CB125:CB135">
    <cfRule type="expression" dxfId="9782" priority="1411">
      <formula>IF(CB125="Validar","Rojo","Verde")</formula>
    </cfRule>
  </conditionalFormatting>
  <conditionalFormatting sqref="CB126:CB132">
    <cfRule type="colorScale" priority="1488">
      <colorScale>
        <cfvo type="min"/>
        <cfvo type="max"/>
        <color theme="0"/>
        <color theme="0"/>
      </colorScale>
    </cfRule>
    <cfRule type="expression" dxfId="9781" priority="1490">
      <formula>CA126&lt;0</formula>
    </cfRule>
  </conditionalFormatting>
  <conditionalFormatting sqref="CB126:CB134">
    <cfRule type="expression" priority="1489">
      <formula>$F$19</formula>
    </cfRule>
  </conditionalFormatting>
  <conditionalFormatting sqref="CB133:CB134">
    <cfRule type="colorScale" priority="1491">
      <colorScale>
        <cfvo type="min"/>
        <cfvo type="max"/>
        <color theme="0"/>
        <color theme="0"/>
      </colorScale>
    </cfRule>
    <cfRule type="expression" dxfId="9780" priority="1492">
      <formula>CA133&lt;0</formula>
    </cfRule>
  </conditionalFormatting>
  <conditionalFormatting sqref="CB135">
    <cfRule type="colorScale" priority="1482">
      <colorScale>
        <cfvo type="min"/>
        <cfvo type="max"/>
        <color theme="0"/>
        <color theme="0"/>
      </colorScale>
    </cfRule>
    <cfRule type="expression" priority="1483">
      <formula>$F$23</formula>
    </cfRule>
    <cfRule type="expression" dxfId="9779" priority="1484">
      <formula>CA135&lt;0</formula>
    </cfRule>
  </conditionalFormatting>
  <conditionalFormatting sqref="CB110:CC111">
    <cfRule type="expression" dxfId="9778" priority="1355">
      <formula>IF(CB110="Validar","Rojo","Verde")</formula>
    </cfRule>
  </conditionalFormatting>
  <conditionalFormatting sqref="CB117:CC123">
    <cfRule type="expression" dxfId="9777" priority="1368">
      <formula>IF(CB117="Validar","Rojo","Verde")</formula>
    </cfRule>
  </conditionalFormatting>
  <conditionalFormatting sqref="CC40:CC66">
    <cfRule type="colorScale" priority="1403">
      <colorScale>
        <cfvo type="min"/>
        <cfvo type="max"/>
        <color theme="0"/>
        <color theme="0"/>
      </colorScale>
    </cfRule>
    <cfRule type="expression" priority="1404">
      <formula>#REF!</formula>
    </cfRule>
    <cfRule type="expression" dxfId="9776" priority="1405">
      <formula>CB40&lt;0</formula>
    </cfRule>
  </conditionalFormatting>
  <conditionalFormatting sqref="CC40:CC67">
    <cfRule type="expression" dxfId="9775" priority="1402">
      <formula>IF(CC40="Validar","Rojo","Verde")</formula>
    </cfRule>
  </conditionalFormatting>
  <conditionalFormatting sqref="CC67 CB82:CC82 CB92:CC92 CB103:CC103 CB107:CC107">
    <cfRule type="expression" priority="1407">
      <formula>$F$23</formula>
    </cfRule>
  </conditionalFormatting>
  <conditionalFormatting sqref="CC67 CC82 CC92 CC103 CC107">
    <cfRule type="expression" dxfId="9774" priority="1408">
      <formula>CB67&lt;0</formula>
    </cfRule>
  </conditionalFormatting>
  <conditionalFormatting sqref="CC69">
    <cfRule type="colorScale" priority="1400">
      <colorScale>
        <cfvo type="min"/>
        <cfvo type="max"/>
        <color theme="0"/>
        <color theme="0"/>
      </colorScale>
    </cfRule>
    <cfRule type="expression" dxfId="9773" priority="1401">
      <formula>CB69&lt;0</formula>
    </cfRule>
  </conditionalFormatting>
  <conditionalFormatting sqref="CC69:CC81">
    <cfRule type="expression" priority="1398">
      <formula>#REF!</formula>
    </cfRule>
  </conditionalFormatting>
  <conditionalFormatting sqref="CC69:CC82">
    <cfRule type="expression" dxfId="9772" priority="1396">
      <formula>IF(CC69="Validar","Rojo","Verde")</formula>
    </cfRule>
  </conditionalFormatting>
  <conditionalFormatting sqref="CC70:CC78">
    <cfRule type="colorScale" priority="1397">
      <colorScale>
        <cfvo type="min"/>
        <cfvo type="max"/>
        <color theme="0"/>
        <color theme="0"/>
      </colorScale>
    </cfRule>
    <cfRule type="expression" dxfId="9771" priority="1399">
      <formula>CB70&lt;0</formula>
    </cfRule>
  </conditionalFormatting>
  <conditionalFormatting sqref="CC79:CC81">
    <cfRule type="colorScale" priority="1409">
      <colorScale>
        <cfvo type="min"/>
        <cfvo type="max"/>
        <color theme="0"/>
        <color theme="0"/>
      </colorScale>
    </cfRule>
    <cfRule type="expression" dxfId="9770" priority="1410">
      <formula>CB79&lt;0</formula>
    </cfRule>
  </conditionalFormatting>
  <conditionalFormatting sqref="CC67 CC82 CC92 CC103 CC107">
    <cfRule type="colorScale" priority="1406">
      <colorScale>
        <cfvo type="min"/>
        <cfvo type="max"/>
        <color theme="0"/>
        <color theme="0"/>
      </colorScale>
    </cfRule>
  </conditionalFormatting>
  <conditionalFormatting sqref="CC84">
    <cfRule type="colorScale" priority="1394">
      <colorScale>
        <cfvo type="min"/>
        <cfvo type="max"/>
        <color theme="0"/>
        <color theme="0"/>
      </colorScale>
    </cfRule>
    <cfRule type="expression" dxfId="9769" priority="1395">
      <formula>CB84&lt;0</formula>
    </cfRule>
  </conditionalFormatting>
  <conditionalFormatting sqref="CC84:CC91">
    <cfRule type="expression" priority="1392">
      <formula>#REF!</formula>
    </cfRule>
  </conditionalFormatting>
  <conditionalFormatting sqref="CC84:CC92">
    <cfRule type="expression" dxfId="9768" priority="1390">
      <formula>IF(CC84="Validar","Rojo","Verde")</formula>
    </cfRule>
  </conditionalFormatting>
  <conditionalFormatting sqref="CC85:CC91">
    <cfRule type="colorScale" priority="1391">
      <colorScale>
        <cfvo type="min"/>
        <cfvo type="max"/>
        <color theme="0"/>
        <color theme="0"/>
      </colorScale>
    </cfRule>
    <cfRule type="expression" dxfId="9767" priority="1393">
      <formula>CB85&lt;0</formula>
    </cfRule>
  </conditionalFormatting>
  <conditionalFormatting sqref="CC94">
    <cfRule type="colorScale" priority="1388">
      <colorScale>
        <cfvo type="min"/>
        <cfvo type="max"/>
        <color theme="0"/>
        <color theme="0"/>
      </colorScale>
    </cfRule>
    <cfRule type="expression" dxfId="9766" priority="1389">
      <formula>CB94&lt;0</formula>
    </cfRule>
  </conditionalFormatting>
  <conditionalFormatting sqref="CC94:CC102">
    <cfRule type="expression" priority="1382">
      <formula>#REF!</formula>
    </cfRule>
  </conditionalFormatting>
  <conditionalFormatting sqref="CC94:CC103">
    <cfRule type="expression" dxfId="9765" priority="1380">
      <formula>IF(CC94="Validar","Rojo","Verde")</formula>
    </cfRule>
  </conditionalFormatting>
  <conditionalFormatting sqref="CC95:CC100">
    <cfRule type="colorScale" priority="1386">
      <colorScale>
        <cfvo type="min"/>
        <cfvo type="max"/>
        <color theme="0"/>
        <color theme="0"/>
      </colorScale>
    </cfRule>
    <cfRule type="expression" dxfId="9764" priority="1387">
      <formula>CB95&lt;0</formula>
    </cfRule>
  </conditionalFormatting>
  <conditionalFormatting sqref="CC101">
    <cfRule type="colorScale" priority="1384">
      <colorScale>
        <cfvo type="min"/>
        <cfvo type="max"/>
        <color theme="0"/>
        <color theme="0"/>
      </colorScale>
    </cfRule>
    <cfRule type="expression" dxfId="9763" priority="1385">
      <formula>CB101&lt;0</formula>
    </cfRule>
  </conditionalFormatting>
  <conditionalFormatting sqref="CC102">
    <cfRule type="colorScale" priority="1381">
      <colorScale>
        <cfvo type="min"/>
        <cfvo type="max"/>
        <color theme="0"/>
        <color theme="0"/>
      </colorScale>
    </cfRule>
    <cfRule type="expression" dxfId="9762" priority="1383">
      <formula>CB102&lt;0</formula>
    </cfRule>
  </conditionalFormatting>
  <conditionalFormatting sqref="CC105">
    <cfRule type="colorScale" priority="1378">
      <colorScale>
        <cfvo type="min"/>
        <cfvo type="max"/>
        <color theme="0"/>
        <color theme="0"/>
      </colorScale>
    </cfRule>
    <cfRule type="expression" dxfId="9761" priority="1379">
      <formula>CB105&lt;0</formula>
    </cfRule>
  </conditionalFormatting>
  <conditionalFormatting sqref="CC105:CC106">
    <cfRule type="expression" priority="1376">
      <formula>#REF!</formula>
    </cfRule>
  </conditionalFormatting>
  <conditionalFormatting sqref="CC105:CC107">
    <cfRule type="expression" dxfId="9760" priority="1374">
      <formula>IF(CC105="Validar","Rojo","Verde")</formula>
    </cfRule>
  </conditionalFormatting>
  <conditionalFormatting sqref="CC106">
    <cfRule type="colorScale" priority="1375">
      <colorScale>
        <cfvo type="min"/>
        <cfvo type="max"/>
        <color theme="0"/>
        <color theme="0"/>
      </colorScale>
    </cfRule>
    <cfRule type="expression" dxfId="9759" priority="1377">
      <formula>CB106&lt;0</formula>
    </cfRule>
  </conditionalFormatting>
  <conditionalFormatting sqref="CC110">
    <cfRule type="colorScale" priority="1366">
      <colorScale>
        <cfvo type="min"/>
        <cfvo type="max"/>
        <color theme="0"/>
        <color theme="0"/>
      </colorScale>
    </cfRule>
    <cfRule type="expression" dxfId="9758" priority="1367">
      <formula>CB110&lt;0</formula>
    </cfRule>
  </conditionalFormatting>
  <conditionalFormatting sqref="CC110:CC111">
    <cfRule type="expression" priority="1357">
      <formula>#REF!</formula>
    </cfRule>
  </conditionalFormatting>
  <conditionalFormatting sqref="CC111">
    <cfRule type="colorScale" priority="1356">
      <colorScale>
        <cfvo type="min"/>
        <cfvo type="max"/>
        <color theme="0"/>
        <color theme="0"/>
      </colorScale>
    </cfRule>
    <cfRule type="expression" dxfId="9757" priority="1358">
      <formula>CB111&lt;0</formula>
    </cfRule>
  </conditionalFormatting>
  <conditionalFormatting sqref="CC117">
    <cfRule type="colorScale" priority="1372">
      <colorScale>
        <cfvo type="min"/>
        <cfvo type="max"/>
        <color theme="0"/>
        <color theme="0"/>
      </colorScale>
    </cfRule>
    <cfRule type="expression" dxfId="9756" priority="1373">
      <formula>CB117&lt;0</formula>
    </cfRule>
  </conditionalFormatting>
  <conditionalFormatting sqref="CC117:CC123">
    <cfRule type="expression" priority="1370">
      <formula>#REF!</formula>
    </cfRule>
  </conditionalFormatting>
  <conditionalFormatting sqref="CC118:CC123">
    <cfRule type="colorScale" priority="1369">
      <colorScale>
        <cfvo type="min"/>
        <cfvo type="max"/>
        <color theme="0"/>
        <color theme="0"/>
      </colorScale>
    </cfRule>
    <cfRule type="expression" dxfId="9755" priority="1371">
      <formula>CB118&lt;0</formula>
    </cfRule>
  </conditionalFormatting>
  <conditionalFormatting sqref="CC126:CC135">
    <cfRule type="expression" dxfId="9754" priority="1493">
      <formula>IF(CC126="Validar","Rojo","Verde")</formula>
    </cfRule>
    <cfRule type="colorScale" priority="1494">
      <colorScale>
        <cfvo type="min"/>
        <cfvo type="max"/>
        <color theme="0"/>
        <color theme="0"/>
      </colorScale>
    </cfRule>
    <cfRule type="expression" priority="1495">
      <formula>$F$23</formula>
    </cfRule>
    <cfRule type="expression" dxfId="9753" priority="1496">
      <formula>CB126&lt;0</formula>
    </cfRule>
  </conditionalFormatting>
  <conditionalFormatting sqref="CB6">
    <cfRule type="colorScale" priority="1353">
      <colorScale>
        <cfvo type="min"/>
        <cfvo type="max"/>
        <color theme="0"/>
        <color theme="0"/>
      </colorScale>
    </cfRule>
    <cfRule type="expression" dxfId="9752" priority="1354">
      <formula>CA6&lt;0</formula>
    </cfRule>
  </conditionalFormatting>
  <conditionalFormatting sqref="CB6">
    <cfRule type="expression" dxfId="9751" priority="1351">
      <formula>IF(CB6="Validar","Rojo","Verde")</formula>
    </cfRule>
    <cfRule type="expression" priority="1352">
      <formula>#REF!</formula>
    </cfRule>
  </conditionalFormatting>
  <conditionalFormatting sqref="CB7:CB8">
    <cfRule type="colorScale" priority="1349">
      <colorScale>
        <cfvo type="min"/>
        <cfvo type="max"/>
        <color theme="0"/>
        <color theme="0"/>
      </colorScale>
    </cfRule>
    <cfRule type="expression" dxfId="9750" priority="1350">
      <formula>CA7&lt;0</formula>
    </cfRule>
  </conditionalFormatting>
  <conditionalFormatting sqref="CB7:CB8">
    <cfRule type="expression" dxfId="9749" priority="1347">
      <formula>IF(CB7="Validar","Rojo","Verde")</formula>
    </cfRule>
    <cfRule type="expression" priority="1348">
      <formula>#REF!</formula>
    </cfRule>
  </conditionalFormatting>
  <conditionalFormatting sqref="CF9">
    <cfRule type="colorScale" priority="1314">
      <colorScale>
        <cfvo type="min"/>
        <cfvo type="max"/>
        <color theme="0"/>
        <color theme="0"/>
      </colorScale>
    </cfRule>
    <cfRule type="expression" dxfId="9748" priority="1315">
      <formula>CE9&lt;0</formula>
    </cfRule>
  </conditionalFormatting>
  <conditionalFormatting sqref="CF9:CF20">
    <cfRule type="expression" dxfId="9747" priority="1285">
      <formula>IF(CF9="Validar","Rojo","Verde")</formula>
    </cfRule>
    <cfRule type="expression" priority="1287">
      <formula>#REF!</formula>
    </cfRule>
  </conditionalFormatting>
  <conditionalFormatting sqref="CF10">
    <cfRule type="colorScale" priority="1291">
      <colorScale>
        <cfvo type="min"/>
        <cfvo type="max"/>
        <color theme="0"/>
        <color theme="0"/>
      </colorScale>
    </cfRule>
    <cfRule type="expression" dxfId="9746" priority="1292">
      <formula>CE10&lt;0</formula>
    </cfRule>
  </conditionalFormatting>
  <conditionalFormatting sqref="CF11:CF14">
    <cfRule type="colorScale" priority="1312">
      <colorScale>
        <cfvo type="min"/>
        <cfvo type="max"/>
        <color theme="0"/>
        <color theme="0"/>
      </colorScale>
    </cfRule>
    <cfRule type="expression" dxfId="9745" priority="1313">
      <formula>CE11&lt;0</formula>
    </cfRule>
  </conditionalFormatting>
  <conditionalFormatting sqref="CF15">
    <cfRule type="colorScale" priority="1289">
      <colorScale>
        <cfvo type="min"/>
        <cfvo type="max"/>
        <color theme="0"/>
        <color theme="0"/>
      </colorScale>
    </cfRule>
    <cfRule type="expression" dxfId="9744" priority="1290">
      <formula>CE15&lt;0</formula>
    </cfRule>
  </conditionalFormatting>
  <conditionalFormatting sqref="CF16:CF17">
    <cfRule type="colorScale" priority="1310">
      <colorScale>
        <cfvo type="min"/>
        <cfvo type="max"/>
        <color theme="0"/>
        <color theme="0"/>
      </colorScale>
    </cfRule>
    <cfRule type="expression" dxfId="9743" priority="1311">
      <formula>CE16&lt;0</formula>
    </cfRule>
  </conditionalFormatting>
  <conditionalFormatting sqref="CF18">
    <cfRule type="colorScale" priority="1286">
      <colorScale>
        <cfvo type="min"/>
        <cfvo type="max"/>
        <color theme="0"/>
        <color theme="0"/>
      </colorScale>
    </cfRule>
    <cfRule type="expression" dxfId="9742" priority="1288">
      <formula>CE18&lt;0</formula>
    </cfRule>
  </conditionalFormatting>
  <conditionalFormatting sqref="CF19:CF20">
    <cfRule type="colorScale" priority="1308">
      <colorScale>
        <cfvo type="min"/>
        <cfvo type="max"/>
        <color theme="0"/>
        <color theme="0"/>
      </colorScale>
    </cfRule>
    <cfRule type="expression" dxfId="9741" priority="1309">
      <formula>CE19&lt;0</formula>
    </cfRule>
  </conditionalFormatting>
  <conditionalFormatting sqref="CF23">
    <cfRule type="colorScale" priority="1283">
      <colorScale>
        <cfvo type="min"/>
        <cfvo type="max"/>
        <color theme="0"/>
        <color theme="0"/>
      </colorScale>
    </cfRule>
    <cfRule type="expression" dxfId="9740" priority="1284">
      <formula>CE23&lt;0</formula>
    </cfRule>
  </conditionalFormatting>
  <conditionalFormatting sqref="CF23:CF31">
    <cfRule type="expression" dxfId="9739" priority="1277">
      <formula>IF(CF23="Validar","Rojo","Verde")</formula>
    </cfRule>
    <cfRule type="expression" priority="1279">
      <formula>#REF!</formula>
    </cfRule>
  </conditionalFormatting>
  <conditionalFormatting sqref="CF24">
    <cfRule type="colorScale" priority="1306">
      <colorScale>
        <cfvo type="min"/>
        <cfvo type="max"/>
        <color theme="0"/>
        <color theme="0"/>
      </colorScale>
    </cfRule>
    <cfRule type="expression" dxfId="9738" priority="1307">
      <formula>CE24&lt;0</formula>
    </cfRule>
  </conditionalFormatting>
  <conditionalFormatting sqref="CF25">
    <cfRule type="colorScale" priority="1304">
      <colorScale>
        <cfvo type="min"/>
        <cfvo type="max"/>
        <color theme="0"/>
        <color theme="0"/>
      </colorScale>
    </cfRule>
    <cfRule type="expression" dxfId="9737" priority="1305">
      <formula>CE25&lt;0</formula>
    </cfRule>
  </conditionalFormatting>
  <conditionalFormatting sqref="CF26">
    <cfRule type="colorScale" priority="1281">
      <colorScale>
        <cfvo type="min"/>
        <cfvo type="max"/>
        <color theme="0"/>
        <color theme="0"/>
      </colorScale>
    </cfRule>
    <cfRule type="expression" dxfId="9736" priority="1282">
      <formula>CE26&lt;0</formula>
    </cfRule>
  </conditionalFormatting>
  <conditionalFormatting sqref="CF27">
    <cfRule type="colorScale" priority="1302">
      <colorScale>
        <cfvo type="min"/>
        <cfvo type="max"/>
        <color theme="0"/>
        <color theme="0"/>
      </colorScale>
    </cfRule>
    <cfRule type="expression" dxfId="9735" priority="1303">
      <formula>CE27&lt;0</formula>
    </cfRule>
  </conditionalFormatting>
  <conditionalFormatting sqref="CF28">
    <cfRule type="colorScale" priority="1300">
      <colorScale>
        <cfvo type="min"/>
        <cfvo type="max"/>
        <color theme="0"/>
        <color theme="0"/>
      </colorScale>
    </cfRule>
    <cfRule type="expression" dxfId="9734" priority="1301">
      <formula>CE28&lt;0</formula>
    </cfRule>
  </conditionalFormatting>
  <conditionalFormatting sqref="CF29">
    <cfRule type="colorScale" priority="1278">
      <colorScale>
        <cfvo type="min"/>
        <cfvo type="max"/>
        <color theme="0"/>
        <color theme="0"/>
      </colorScale>
    </cfRule>
    <cfRule type="expression" dxfId="9733" priority="1280">
      <formula>CE29&lt;0</formula>
    </cfRule>
  </conditionalFormatting>
  <conditionalFormatting sqref="CF30">
    <cfRule type="colorScale" priority="1298">
      <colorScale>
        <cfvo type="min"/>
        <cfvo type="max"/>
        <color theme="0"/>
        <color theme="0"/>
      </colorScale>
    </cfRule>
    <cfRule type="expression" dxfId="9732" priority="1299">
      <formula>CE30&lt;0</formula>
    </cfRule>
  </conditionalFormatting>
  <conditionalFormatting sqref="CF31">
    <cfRule type="colorScale" priority="1296">
      <colorScale>
        <cfvo type="min"/>
        <cfvo type="max"/>
        <color theme="0"/>
        <color theme="0"/>
      </colorScale>
    </cfRule>
    <cfRule type="expression" dxfId="9731" priority="1297">
      <formula>CE31&lt;0</formula>
    </cfRule>
  </conditionalFormatting>
  <conditionalFormatting sqref="CF39">
    <cfRule type="colorScale" priority="1274">
      <colorScale>
        <cfvo type="min"/>
        <cfvo type="max"/>
        <color theme="0"/>
        <color theme="0"/>
      </colorScale>
    </cfRule>
    <cfRule type="expression" priority="1275">
      <formula>#REF!</formula>
    </cfRule>
    <cfRule type="expression" dxfId="9730" priority="1276">
      <formula>CE39&lt;0</formula>
    </cfRule>
  </conditionalFormatting>
  <conditionalFormatting sqref="CF39:CF107">
    <cfRule type="expression" dxfId="9729" priority="1212">
      <formula>IF(CF39="Validar","Rojo","Verde")</formula>
    </cfRule>
  </conditionalFormatting>
  <conditionalFormatting sqref="CF40:CF67">
    <cfRule type="colorScale" priority="1293">
      <colorScale>
        <cfvo type="min"/>
        <cfvo type="max"/>
        <color theme="0"/>
        <color theme="0"/>
      </colorScale>
    </cfRule>
    <cfRule type="expression" priority="1294">
      <formula>$F$19</formula>
    </cfRule>
    <cfRule type="expression" dxfId="9728" priority="1295">
      <formula>CE40&lt;0</formula>
    </cfRule>
  </conditionalFormatting>
  <conditionalFormatting sqref="CF68">
    <cfRule type="colorScale" priority="1271">
      <colorScale>
        <cfvo type="min"/>
        <cfvo type="max"/>
        <color theme="0"/>
        <color theme="0"/>
      </colorScale>
    </cfRule>
    <cfRule type="expression" priority="1272">
      <formula>#REF!</formula>
    </cfRule>
    <cfRule type="expression" dxfId="9727" priority="1273">
      <formula>CE68&lt;0</formula>
    </cfRule>
  </conditionalFormatting>
  <conditionalFormatting sqref="CF69:CF81">
    <cfRule type="colorScale" priority="1318">
      <colorScale>
        <cfvo type="min"/>
        <cfvo type="max"/>
        <color theme="0"/>
        <color theme="0"/>
      </colorScale>
    </cfRule>
    <cfRule type="expression" priority="1319">
      <formula>$F$19</formula>
    </cfRule>
    <cfRule type="expression" dxfId="9726" priority="1320">
      <formula>CE69&lt;0</formula>
    </cfRule>
  </conditionalFormatting>
  <conditionalFormatting sqref="CF82 CF92 CF103 CF107">
    <cfRule type="expression" dxfId="9725" priority="1317">
      <formula>CE82&lt;0</formula>
    </cfRule>
  </conditionalFormatting>
  <conditionalFormatting sqref="CF83">
    <cfRule type="colorScale" priority="1213">
      <colorScale>
        <cfvo type="min"/>
        <cfvo type="max"/>
        <color theme="0"/>
        <color theme="0"/>
      </colorScale>
    </cfRule>
    <cfRule type="expression" priority="1214">
      <formula>#REF!</formula>
    </cfRule>
    <cfRule type="expression" dxfId="9724" priority="1215">
      <formula>CE83&lt;0</formula>
    </cfRule>
  </conditionalFormatting>
  <conditionalFormatting sqref="CF84:CF91">
    <cfRule type="colorScale" priority="1321">
      <colorScale>
        <cfvo type="min"/>
        <cfvo type="max"/>
        <color theme="0"/>
        <color theme="0"/>
      </colorScale>
    </cfRule>
    <cfRule type="expression" priority="1322">
      <formula>$F$19</formula>
    </cfRule>
    <cfRule type="expression" dxfId="9723" priority="1323">
      <formula>CE84&lt;0</formula>
    </cfRule>
  </conditionalFormatting>
  <conditionalFormatting sqref="CF92 CF82 CF103 CF107">
    <cfRule type="colorScale" priority="1316">
      <colorScale>
        <cfvo type="min"/>
        <cfvo type="max"/>
        <color theme="0"/>
        <color theme="0"/>
      </colorScale>
    </cfRule>
  </conditionalFormatting>
  <conditionalFormatting sqref="CF93">
    <cfRule type="colorScale" priority="1268">
      <colorScale>
        <cfvo type="min"/>
        <cfvo type="max"/>
        <color theme="0"/>
        <color theme="0"/>
      </colorScale>
    </cfRule>
    <cfRule type="expression" priority="1269">
      <formula>#REF!</formula>
    </cfRule>
    <cfRule type="expression" dxfId="9722" priority="1270">
      <formula>CE93&lt;0</formula>
    </cfRule>
  </conditionalFormatting>
  <conditionalFormatting sqref="CF94:CF102">
    <cfRule type="colorScale" priority="1324">
      <colorScale>
        <cfvo type="min"/>
        <cfvo type="max"/>
        <color theme="0"/>
        <color theme="0"/>
      </colorScale>
    </cfRule>
    <cfRule type="expression" priority="1325">
      <formula>$F$19</formula>
    </cfRule>
    <cfRule type="expression" dxfId="9721" priority="1326">
      <formula>CE94&lt;0</formula>
    </cfRule>
  </conditionalFormatting>
  <conditionalFormatting sqref="CF104">
    <cfRule type="colorScale" priority="1265">
      <colorScale>
        <cfvo type="min"/>
        <cfvo type="max"/>
        <color theme="0"/>
        <color theme="0"/>
      </colorScale>
    </cfRule>
    <cfRule type="expression" priority="1266">
      <formula>#REF!</formula>
    </cfRule>
    <cfRule type="expression" dxfId="9720" priority="1267">
      <formula>CE104&lt;0</formula>
    </cfRule>
  </conditionalFormatting>
  <conditionalFormatting sqref="CF105:CF106">
    <cfRule type="colorScale" priority="1327">
      <colorScale>
        <cfvo type="min"/>
        <cfvo type="max"/>
        <color theme="0"/>
        <color theme="0"/>
      </colorScale>
    </cfRule>
    <cfRule type="expression" priority="1328">
      <formula>$F$19</formula>
    </cfRule>
    <cfRule type="expression" dxfId="9719" priority="1329">
      <formula>CE105&lt;0</formula>
    </cfRule>
  </conditionalFormatting>
  <conditionalFormatting sqref="CF110">
    <cfRule type="colorScale" priority="1330">
      <colorScale>
        <cfvo type="min"/>
        <cfvo type="max"/>
        <color theme="0"/>
        <color theme="0"/>
      </colorScale>
    </cfRule>
    <cfRule type="expression" dxfId="9718" priority="1331">
      <formula>CE110&lt;0</formula>
    </cfRule>
  </conditionalFormatting>
  <conditionalFormatting sqref="CF110:CF111">
    <cfRule type="expression" priority="1210">
      <formula>$F$19</formula>
    </cfRule>
  </conditionalFormatting>
  <conditionalFormatting sqref="CF111">
    <cfRule type="colorScale" priority="1209">
      <colorScale>
        <cfvo type="min"/>
        <cfvo type="max"/>
        <color theme="0"/>
        <color theme="0"/>
      </colorScale>
    </cfRule>
    <cfRule type="expression" dxfId="9717" priority="1211">
      <formula>CE111&lt;0</formula>
    </cfRule>
  </conditionalFormatting>
  <conditionalFormatting sqref="CF117:CF123">
    <cfRule type="colorScale" priority="1335">
      <colorScale>
        <cfvo type="min"/>
        <cfvo type="max"/>
        <color theme="0"/>
        <color theme="0"/>
      </colorScale>
    </cfRule>
    <cfRule type="expression" priority="1336">
      <formula>$F$19</formula>
    </cfRule>
    <cfRule type="expression" dxfId="9716" priority="1337">
      <formula>CE117&lt;0</formula>
    </cfRule>
  </conditionalFormatting>
  <conditionalFormatting sqref="CF125">
    <cfRule type="colorScale" priority="1262">
      <colorScale>
        <cfvo type="min"/>
        <cfvo type="max"/>
        <color theme="0"/>
        <color theme="0"/>
      </colorScale>
    </cfRule>
    <cfRule type="expression" priority="1263">
      <formula>#REF!</formula>
    </cfRule>
    <cfRule type="expression" dxfId="9715" priority="1264">
      <formula>CE125&lt;0</formula>
    </cfRule>
  </conditionalFormatting>
  <conditionalFormatting sqref="CF125:CF135">
    <cfRule type="expression" dxfId="9714" priority="1261">
      <formula>IF(CF125="Validar","Rojo","Verde")</formula>
    </cfRule>
  </conditionalFormatting>
  <conditionalFormatting sqref="CF126:CF132">
    <cfRule type="colorScale" priority="1338">
      <colorScale>
        <cfvo type="min"/>
        <cfvo type="max"/>
        <color theme="0"/>
        <color theme="0"/>
      </colorScale>
    </cfRule>
    <cfRule type="expression" dxfId="9713" priority="1340">
      <formula>CE126&lt;0</formula>
    </cfRule>
  </conditionalFormatting>
  <conditionalFormatting sqref="CF126:CF134">
    <cfRule type="expression" priority="1339">
      <formula>$F$19</formula>
    </cfRule>
  </conditionalFormatting>
  <conditionalFormatting sqref="CF133:CF134">
    <cfRule type="colorScale" priority="1341">
      <colorScale>
        <cfvo type="min"/>
        <cfvo type="max"/>
        <color theme="0"/>
        <color theme="0"/>
      </colorScale>
    </cfRule>
    <cfRule type="expression" dxfId="9712" priority="1342">
      <formula>CE133&lt;0</formula>
    </cfRule>
  </conditionalFormatting>
  <conditionalFormatting sqref="CF135">
    <cfRule type="colorScale" priority="1332">
      <colorScale>
        <cfvo type="min"/>
        <cfvo type="max"/>
        <color theme="0"/>
        <color theme="0"/>
      </colorScale>
    </cfRule>
    <cfRule type="expression" priority="1333">
      <formula>$F$23</formula>
    </cfRule>
    <cfRule type="expression" dxfId="9711" priority="1334">
      <formula>CE135&lt;0</formula>
    </cfRule>
  </conditionalFormatting>
  <conditionalFormatting sqref="CF110:CG111">
    <cfRule type="expression" dxfId="9710" priority="1205">
      <formula>IF(CF110="Validar","Rojo","Verde")</formula>
    </cfRule>
  </conditionalFormatting>
  <conditionalFormatting sqref="CF117:CG123">
    <cfRule type="expression" dxfId="9709" priority="1218">
      <formula>IF(CF117="Validar","Rojo","Verde")</formula>
    </cfRule>
  </conditionalFormatting>
  <conditionalFormatting sqref="CG40:CG66">
    <cfRule type="colorScale" priority="1253">
      <colorScale>
        <cfvo type="min"/>
        <cfvo type="max"/>
        <color theme="0"/>
        <color theme="0"/>
      </colorScale>
    </cfRule>
    <cfRule type="expression" priority="1254">
      <formula>#REF!</formula>
    </cfRule>
    <cfRule type="expression" dxfId="9708" priority="1255">
      <formula>CF40&lt;0</formula>
    </cfRule>
  </conditionalFormatting>
  <conditionalFormatting sqref="CG40:CG67">
    <cfRule type="expression" dxfId="9707" priority="1252">
      <formula>IF(CG40="Validar","Rojo","Verde")</formula>
    </cfRule>
  </conditionalFormatting>
  <conditionalFormatting sqref="CG67 CF82:CG82 CF92:CG92 CF103:CG103 CF107:CG107">
    <cfRule type="expression" priority="1257">
      <formula>$F$23</formula>
    </cfRule>
  </conditionalFormatting>
  <conditionalFormatting sqref="CG67 CG82 CG92 CG103 CG107">
    <cfRule type="expression" dxfId="9706" priority="1258">
      <formula>CF67&lt;0</formula>
    </cfRule>
  </conditionalFormatting>
  <conditionalFormatting sqref="CG69">
    <cfRule type="colorScale" priority="1250">
      <colorScale>
        <cfvo type="min"/>
        <cfvo type="max"/>
        <color theme="0"/>
        <color theme="0"/>
      </colorScale>
    </cfRule>
    <cfRule type="expression" dxfId="9705" priority="1251">
      <formula>CF69&lt;0</formula>
    </cfRule>
  </conditionalFormatting>
  <conditionalFormatting sqref="CG69:CG81">
    <cfRule type="expression" priority="1248">
      <formula>#REF!</formula>
    </cfRule>
  </conditionalFormatting>
  <conditionalFormatting sqref="CG69:CG82">
    <cfRule type="expression" dxfId="9704" priority="1246">
      <formula>IF(CG69="Validar","Rojo","Verde")</formula>
    </cfRule>
  </conditionalFormatting>
  <conditionalFormatting sqref="CG70:CG78">
    <cfRule type="colorScale" priority="1247">
      <colorScale>
        <cfvo type="min"/>
        <cfvo type="max"/>
        <color theme="0"/>
        <color theme="0"/>
      </colorScale>
    </cfRule>
    <cfRule type="expression" dxfId="9703" priority="1249">
      <formula>CF70&lt;0</formula>
    </cfRule>
  </conditionalFormatting>
  <conditionalFormatting sqref="CG79:CG81">
    <cfRule type="colorScale" priority="1259">
      <colorScale>
        <cfvo type="min"/>
        <cfvo type="max"/>
        <color theme="0"/>
        <color theme="0"/>
      </colorScale>
    </cfRule>
    <cfRule type="expression" dxfId="9702" priority="1260">
      <formula>CF79&lt;0</formula>
    </cfRule>
  </conditionalFormatting>
  <conditionalFormatting sqref="CG82 CG67 CG92 CG103 CG107">
    <cfRule type="colorScale" priority="1256">
      <colorScale>
        <cfvo type="min"/>
        <cfvo type="max"/>
        <color theme="0"/>
        <color theme="0"/>
      </colorScale>
    </cfRule>
  </conditionalFormatting>
  <conditionalFormatting sqref="CG84">
    <cfRule type="colorScale" priority="1244">
      <colorScale>
        <cfvo type="min"/>
        <cfvo type="max"/>
        <color theme="0"/>
        <color theme="0"/>
      </colorScale>
    </cfRule>
    <cfRule type="expression" dxfId="9701" priority="1245">
      <formula>CF84&lt;0</formula>
    </cfRule>
  </conditionalFormatting>
  <conditionalFormatting sqref="CG84:CG91">
    <cfRule type="expression" priority="1242">
      <formula>#REF!</formula>
    </cfRule>
  </conditionalFormatting>
  <conditionalFormatting sqref="CG84:CG92">
    <cfRule type="expression" dxfId="9700" priority="1240">
      <formula>IF(CG84="Validar","Rojo","Verde")</formula>
    </cfRule>
  </conditionalFormatting>
  <conditionalFormatting sqref="CG85:CG91">
    <cfRule type="colorScale" priority="1241">
      <colorScale>
        <cfvo type="min"/>
        <cfvo type="max"/>
        <color theme="0"/>
        <color theme="0"/>
      </colorScale>
    </cfRule>
    <cfRule type="expression" dxfId="9699" priority="1243">
      <formula>CF85&lt;0</formula>
    </cfRule>
  </conditionalFormatting>
  <conditionalFormatting sqref="CG94">
    <cfRule type="colorScale" priority="1238">
      <colorScale>
        <cfvo type="min"/>
        <cfvo type="max"/>
        <color theme="0"/>
        <color theme="0"/>
      </colorScale>
    </cfRule>
    <cfRule type="expression" dxfId="9698" priority="1239">
      <formula>CF94&lt;0</formula>
    </cfRule>
  </conditionalFormatting>
  <conditionalFormatting sqref="CG94:CG102">
    <cfRule type="expression" priority="1232">
      <formula>#REF!</formula>
    </cfRule>
  </conditionalFormatting>
  <conditionalFormatting sqref="CG94:CG103">
    <cfRule type="expression" dxfId="9697" priority="1230">
      <formula>IF(CG94="Validar","Rojo","Verde")</formula>
    </cfRule>
  </conditionalFormatting>
  <conditionalFormatting sqref="CG95:CG100">
    <cfRule type="colorScale" priority="1236">
      <colorScale>
        <cfvo type="min"/>
        <cfvo type="max"/>
        <color theme="0"/>
        <color theme="0"/>
      </colorScale>
    </cfRule>
    <cfRule type="expression" dxfId="9696" priority="1237">
      <formula>CF95&lt;0</formula>
    </cfRule>
  </conditionalFormatting>
  <conditionalFormatting sqref="CG101">
    <cfRule type="colorScale" priority="1234">
      <colorScale>
        <cfvo type="min"/>
        <cfvo type="max"/>
        <color theme="0"/>
        <color theme="0"/>
      </colorScale>
    </cfRule>
    <cfRule type="expression" dxfId="9695" priority="1235">
      <formula>CF101&lt;0</formula>
    </cfRule>
  </conditionalFormatting>
  <conditionalFormatting sqref="CG102">
    <cfRule type="colorScale" priority="1231">
      <colorScale>
        <cfvo type="min"/>
        <cfvo type="max"/>
        <color theme="0"/>
        <color theme="0"/>
      </colorScale>
    </cfRule>
    <cfRule type="expression" dxfId="9694" priority="1233">
      <formula>CF102&lt;0</formula>
    </cfRule>
  </conditionalFormatting>
  <conditionalFormatting sqref="CG105">
    <cfRule type="colorScale" priority="1228">
      <colorScale>
        <cfvo type="min"/>
        <cfvo type="max"/>
        <color theme="0"/>
        <color theme="0"/>
      </colorScale>
    </cfRule>
    <cfRule type="expression" dxfId="9693" priority="1229">
      <formula>CF105&lt;0</formula>
    </cfRule>
  </conditionalFormatting>
  <conditionalFormatting sqref="CG105:CG106">
    <cfRule type="expression" priority="1226">
      <formula>#REF!</formula>
    </cfRule>
  </conditionalFormatting>
  <conditionalFormatting sqref="CG105:CG107">
    <cfRule type="expression" dxfId="9692" priority="1224">
      <formula>IF(CG105="Validar","Rojo","Verde")</formula>
    </cfRule>
  </conditionalFormatting>
  <conditionalFormatting sqref="CG106">
    <cfRule type="colorScale" priority="1225">
      <colorScale>
        <cfvo type="min"/>
        <cfvo type="max"/>
        <color theme="0"/>
        <color theme="0"/>
      </colorScale>
    </cfRule>
    <cfRule type="expression" dxfId="9691" priority="1227">
      <formula>CF106&lt;0</formula>
    </cfRule>
  </conditionalFormatting>
  <conditionalFormatting sqref="CG110">
    <cfRule type="colorScale" priority="1216">
      <colorScale>
        <cfvo type="min"/>
        <cfvo type="max"/>
        <color theme="0"/>
        <color theme="0"/>
      </colorScale>
    </cfRule>
    <cfRule type="expression" dxfId="9690" priority="1217">
      <formula>CF110&lt;0</formula>
    </cfRule>
  </conditionalFormatting>
  <conditionalFormatting sqref="CG110:CG111">
    <cfRule type="expression" priority="1207">
      <formula>#REF!</formula>
    </cfRule>
  </conditionalFormatting>
  <conditionalFormatting sqref="CG111">
    <cfRule type="colorScale" priority="1206">
      <colorScale>
        <cfvo type="min"/>
        <cfvo type="max"/>
        <color theme="0"/>
        <color theme="0"/>
      </colorScale>
    </cfRule>
    <cfRule type="expression" dxfId="9689" priority="1208">
      <formula>CF111&lt;0</formula>
    </cfRule>
  </conditionalFormatting>
  <conditionalFormatting sqref="CG117">
    <cfRule type="colorScale" priority="1222">
      <colorScale>
        <cfvo type="min"/>
        <cfvo type="max"/>
        <color theme="0"/>
        <color theme="0"/>
      </colorScale>
    </cfRule>
    <cfRule type="expression" dxfId="9688" priority="1223">
      <formula>CF117&lt;0</formula>
    </cfRule>
  </conditionalFormatting>
  <conditionalFormatting sqref="CG117:CG123">
    <cfRule type="expression" priority="1220">
      <formula>#REF!</formula>
    </cfRule>
  </conditionalFormatting>
  <conditionalFormatting sqref="CG118:CG123">
    <cfRule type="colorScale" priority="1219">
      <colorScale>
        <cfvo type="min"/>
        <cfvo type="max"/>
        <color theme="0"/>
        <color theme="0"/>
      </colorScale>
    </cfRule>
    <cfRule type="expression" dxfId="9687" priority="1221">
      <formula>CF118&lt;0</formula>
    </cfRule>
  </conditionalFormatting>
  <conditionalFormatting sqref="CG126:CG135">
    <cfRule type="expression" dxfId="9686" priority="1343">
      <formula>IF(CG126="Validar","Rojo","Verde")</formula>
    </cfRule>
    <cfRule type="colorScale" priority="1344">
      <colorScale>
        <cfvo type="min"/>
        <cfvo type="max"/>
        <color theme="0"/>
        <color theme="0"/>
      </colorScale>
    </cfRule>
    <cfRule type="expression" priority="1345">
      <formula>$F$23</formula>
    </cfRule>
    <cfRule type="expression" dxfId="9685" priority="1346">
      <formula>CF126&lt;0</formula>
    </cfRule>
  </conditionalFormatting>
  <conditionalFormatting sqref="CF6">
    <cfRule type="colorScale" priority="1203">
      <colorScale>
        <cfvo type="min"/>
        <cfvo type="max"/>
        <color theme="0"/>
        <color theme="0"/>
      </colorScale>
    </cfRule>
    <cfRule type="expression" dxfId="9684" priority="1204">
      <formula>CE6&lt;0</formula>
    </cfRule>
  </conditionalFormatting>
  <conditionalFormatting sqref="CF6">
    <cfRule type="expression" dxfId="9683" priority="1201">
      <formula>IF(CF6="Validar","Rojo","Verde")</formula>
    </cfRule>
    <cfRule type="expression" priority="1202">
      <formula>#REF!</formula>
    </cfRule>
  </conditionalFormatting>
  <conditionalFormatting sqref="CF7:CF8">
    <cfRule type="colorScale" priority="1199">
      <colorScale>
        <cfvo type="min"/>
        <cfvo type="max"/>
        <color theme="0"/>
        <color theme="0"/>
      </colorScale>
    </cfRule>
    <cfRule type="expression" dxfId="9682" priority="1200">
      <formula>CE7&lt;0</formula>
    </cfRule>
  </conditionalFormatting>
  <conditionalFormatting sqref="CF7:CF8">
    <cfRule type="expression" dxfId="9681" priority="1197">
      <formula>IF(CF7="Validar","Rojo","Verde")</formula>
    </cfRule>
    <cfRule type="expression" priority="1198">
      <formula>#REF!</formula>
    </cfRule>
  </conditionalFormatting>
  <conditionalFormatting sqref="CI9">
    <cfRule type="colorScale" priority="1164">
      <colorScale>
        <cfvo type="min"/>
        <cfvo type="max"/>
        <color theme="0"/>
        <color theme="0"/>
      </colorScale>
    </cfRule>
    <cfRule type="expression" dxfId="9680" priority="1165">
      <formula>CH9&lt;0</formula>
    </cfRule>
  </conditionalFormatting>
  <conditionalFormatting sqref="CI9:CI20">
    <cfRule type="expression" dxfId="9679" priority="1135">
      <formula>IF(CI9="Validar","Rojo","Verde")</formula>
    </cfRule>
    <cfRule type="expression" priority="1137">
      <formula>#REF!</formula>
    </cfRule>
  </conditionalFormatting>
  <conditionalFormatting sqref="CI10">
    <cfRule type="colorScale" priority="1141">
      <colorScale>
        <cfvo type="min"/>
        <cfvo type="max"/>
        <color theme="0"/>
        <color theme="0"/>
      </colorScale>
    </cfRule>
    <cfRule type="expression" dxfId="9678" priority="1142">
      <formula>CH10&lt;0</formula>
    </cfRule>
  </conditionalFormatting>
  <conditionalFormatting sqref="CI11:CI14">
    <cfRule type="colorScale" priority="1162">
      <colorScale>
        <cfvo type="min"/>
        <cfvo type="max"/>
        <color theme="0"/>
        <color theme="0"/>
      </colorScale>
    </cfRule>
    <cfRule type="expression" dxfId="9677" priority="1163">
      <formula>CH11&lt;0</formula>
    </cfRule>
  </conditionalFormatting>
  <conditionalFormatting sqref="CI15">
    <cfRule type="colorScale" priority="1139">
      <colorScale>
        <cfvo type="min"/>
        <cfvo type="max"/>
        <color theme="0"/>
        <color theme="0"/>
      </colorScale>
    </cfRule>
    <cfRule type="expression" dxfId="9676" priority="1140">
      <formula>CH15&lt;0</formula>
    </cfRule>
  </conditionalFormatting>
  <conditionalFormatting sqref="CI16:CI17">
    <cfRule type="colorScale" priority="1160">
      <colorScale>
        <cfvo type="min"/>
        <cfvo type="max"/>
        <color theme="0"/>
        <color theme="0"/>
      </colorScale>
    </cfRule>
    <cfRule type="expression" dxfId="9675" priority="1161">
      <formula>CH16&lt;0</formula>
    </cfRule>
  </conditionalFormatting>
  <conditionalFormatting sqref="CI18">
    <cfRule type="colorScale" priority="1136">
      <colorScale>
        <cfvo type="min"/>
        <cfvo type="max"/>
        <color theme="0"/>
        <color theme="0"/>
      </colorScale>
    </cfRule>
    <cfRule type="expression" dxfId="9674" priority="1138">
      <formula>CH18&lt;0</formula>
    </cfRule>
  </conditionalFormatting>
  <conditionalFormatting sqref="CI19:CI20">
    <cfRule type="colorScale" priority="1158">
      <colorScale>
        <cfvo type="min"/>
        <cfvo type="max"/>
        <color theme="0"/>
        <color theme="0"/>
      </colorScale>
    </cfRule>
    <cfRule type="expression" dxfId="9673" priority="1159">
      <formula>CH19&lt;0</formula>
    </cfRule>
  </conditionalFormatting>
  <conditionalFormatting sqref="CI23">
    <cfRule type="colorScale" priority="1133">
      <colorScale>
        <cfvo type="min"/>
        <cfvo type="max"/>
        <color theme="0"/>
        <color theme="0"/>
      </colorScale>
    </cfRule>
    <cfRule type="expression" dxfId="9672" priority="1134">
      <formula>CH23&lt;0</formula>
    </cfRule>
  </conditionalFormatting>
  <conditionalFormatting sqref="CI23:CI31">
    <cfRule type="expression" dxfId="9671" priority="1127">
      <formula>IF(CI23="Validar","Rojo","Verde")</formula>
    </cfRule>
    <cfRule type="expression" priority="1129">
      <formula>#REF!</formula>
    </cfRule>
  </conditionalFormatting>
  <conditionalFormatting sqref="CI24">
    <cfRule type="colorScale" priority="1156">
      <colorScale>
        <cfvo type="min"/>
        <cfvo type="max"/>
        <color theme="0"/>
        <color theme="0"/>
      </colorScale>
    </cfRule>
    <cfRule type="expression" dxfId="9670" priority="1157">
      <formula>CH24&lt;0</formula>
    </cfRule>
  </conditionalFormatting>
  <conditionalFormatting sqref="CI25">
    <cfRule type="colorScale" priority="1154">
      <colorScale>
        <cfvo type="min"/>
        <cfvo type="max"/>
        <color theme="0"/>
        <color theme="0"/>
      </colorScale>
    </cfRule>
    <cfRule type="expression" dxfId="9669" priority="1155">
      <formula>CH25&lt;0</formula>
    </cfRule>
  </conditionalFormatting>
  <conditionalFormatting sqref="CI26">
    <cfRule type="colorScale" priority="1131">
      <colorScale>
        <cfvo type="min"/>
        <cfvo type="max"/>
        <color theme="0"/>
        <color theme="0"/>
      </colorScale>
    </cfRule>
    <cfRule type="expression" dxfId="9668" priority="1132">
      <formula>CH26&lt;0</formula>
    </cfRule>
  </conditionalFormatting>
  <conditionalFormatting sqref="CI27">
    <cfRule type="colorScale" priority="1152">
      <colorScale>
        <cfvo type="min"/>
        <cfvo type="max"/>
        <color theme="0"/>
        <color theme="0"/>
      </colorScale>
    </cfRule>
    <cfRule type="expression" dxfId="9667" priority="1153">
      <formula>CH27&lt;0</formula>
    </cfRule>
  </conditionalFormatting>
  <conditionalFormatting sqref="CI28">
    <cfRule type="colorScale" priority="1150">
      <colorScale>
        <cfvo type="min"/>
        <cfvo type="max"/>
        <color theme="0"/>
        <color theme="0"/>
      </colorScale>
    </cfRule>
    <cfRule type="expression" dxfId="9666" priority="1151">
      <formula>CH28&lt;0</formula>
    </cfRule>
  </conditionalFormatting>
  <conditionalFormatting sqref="CI29">
    <cfRule type="colorScale" priority="1128">
      <colorScale>
        <cfvo type="min"/>
        <cfvo type="max"/>
        <color theme="0"/>
        <color theme="0"/>
      </colorScale>
    </cfRule>
    <cfRule type="expression" dxfId="9665" priority="1130">
      <formula>CH29&lt;0</formula>
    </cfRule>
  </conditionalFormatting>
  <conditionalFormatting sqref="CI30">
    <cfRule type="colorScale" priority="1148">
      <colorScale>
        <cfvo type="min"/>
        <cfvo type="max"/>
        <color theme="0"/>
        <color theme="0"/>
      </colorScale>
    </cfRule>
    <cfRule type="expression" dxfId="9664" priority="1149">
      <formula>CH30&lt;0</formula>
    </cfRule>
  </conditionalFormatting>
  <conditionalFormatting sqref="CI31">
    <cfRule type="colorScale" priority="1146">
      <colorScale>
        <cfvo type="min"/>
        <cfvo type="max"/>
        <color theme="0"/>
        <color theme="0"/>
      </colorScale>
    </cfRule>
    <cfRule type="expression" dxfId="9663" priority="1147">
      <formula>CH31&lt;0</formula>
    </cfRule>
  </conditionalFormatting>
  <conditionalFormatting sqref="CI39">
    <cfRule type="colorScale" priority="1124">
      <colorScale>
        <cfvo type="min"/>
        <cfvo type="max"/>
        <color theme="0"/>
        <color theme="0"/>
      </colorScale>
    </cfRule>
    <cfRule type="expression" priority="1125">
      <formula>#REF!</formula>
    </cfRule>
    <cfRule type="expression" dxfId="9662" priority="1126">
      <formula>CH39&lt;0</formula>
    </cfRule>
  </conditionalFormatting>
  <conditionalFormatting sqref="CI39:CI107">
    <cfRule type="expression" dxfId="9661" priority="1062">
      <formula>IF(CI39="Validar","Rojo","Verde")</formula>
    </cfRule>
  </conditionalFormatting>
  <conditionalFormatting sqref="CI40:CI67">
    <cfRule type="colorScale" priority="1143">
      <colorScale>
        <cfvo type="min"/>
        <cfvo type="max"/>
        <color theme="0"/>
        <color theme="0"/>
      </colorScale>
    </cfRule>
    <cfRule type="expression" priority="1144">
      <formula>$F$19</formula>
    </cfRule>
    <cfRule type="expression" dxfId="9660" priority="1145">
      <formula>CH40&lt;0</formula>
    </cfRule>
  </conditionalFormatting>
  <conditionalFormatting sqref="CI68">
    <cfRule type="colorScale" priority="1121">
      <colorScale>
        <cfvo type="min"/>
        <cfvo type="max"/>
        <color theme="0"/>
        <color theme="0"/>
      </colorScale>
    </cfRule>
    <cfRule type="expression" priority="1122">
      <formula>#REF!</formula>
    </cfRule>
    <cfRule type="expression" dxfId="9659" priority="1123">
      <formula>CH68&lt;0</formula>
    </cfRule>
  </conditionalFormatting>
  <conditionalFormatting sqref="CI69:CI81">
    <cfRule type="colorScale" priority="1168">
      <colorScale>
        <cfvo type="min"/>
        <cfvo type="max"/>
        <color theme="0"/>
        <color theme="0"/>
      </colorScale>
    </cfRule>
    <cfRule type="expression" priority="1169">
      <formula>$F$19</formula>
    </cfRule>
    <cfRule type="expression" dxfId="9658" priority="1170">
      <formula>CH69&lt;0</formula>
    </cfRule>
  </conditionalFormatting>
  <conditionalFormatting sqref="CI82 CI92 CI103 CI107">
    <cfRule type="expression" dxfId="9657" priority="1167">
      <formula>CH82&lt;0</formula>
    </cfRule>
  </conditionalFormatting>
  <conditionalFormatting sqref="CI83">
    <cfRule type="colorScale" priority="1063">
      <colorScale>
        <cfvo type="min"/>
        <cfvo type="max"/>
        <color theme="0"/>
        <color theme="0"/>
      </colorScale>
    </cfRule>
    <cfRule type="expression" priority="1064">
      <formula>#REF!</formula>
    </cfRule>
    <cfRule type="expression" dxfId="9656" priority="1065">
      <formula>CH83&lt;0</formula>
    </cfRule>
  </conditionalFormatting>
  <conditionalFormatting sqref="CI84:CI91">
    <cfRule type="colorScale" priority="1171">
      <colorScale>
        <cfvo type="min"/>
        <cfvo type="max"/>
        <color theme="0"/>
        <color theme="0"/>
      </colorScale>
    </cfRule>
    <cfRule type="expression" priority="1172">
      <formula>$F$19</formula>
    </cfRule>
    <cfRule type="expression" dxfId="9655" priority="1173">
      <formula>CH84&lt;0</formula>
    </cfRule>
  </conditionalFormatting>
  <conditionalFormatting sqref="CI82 CI92 CI103 CI107">
    <cfRule type="colorScale" priority="1166">
      <colorScale>
        <cfvo type="min"/>
        <cfvo type="max"/>
        <color theme="0"/>
        <color theme="0"/>
      </colorScale>
    </cfRule>
  </conditionalFormatting>
  <conditionalFormatting sqref="CI93">
    <cfRule type="colorScale" priority="1118">
      <colorScale>
        <cfvo type="min"/>
        <cfvo type="max"/>
        <color theme="0"/>
        <color theme="0"/>
      </colorScale>
    </cfRule>
    <cfRule type="expression" priority="1119">
      <formula>#REF!</formula>
    </cfRule>
    <cfRule type="expression" dxfId="9654" priority="1120">
      <formula>CH93&lt;0</formula>
    </cfRule>
  </conditionalFormatting>
  <conditionalFormatting sqref="CI94:CI102">
    <cfRule type="colorScale" priority="1174">
      <colorScale>
        <cfvo type="min"/>
        <cfvo type="max"/>
        <color theme="0"/>
        <color theme="0"/>
      </colorScale>
    </cfRule>
    <cfRule type="expression" priority="1175">
      <formula>$F$19</formula>
    </cfRule>
    <cfRule type="expression" dxfId="9653" priority="1176">
      <formula>CH94&lt;0</formula>
    </cfRule>
  </conditionalFormatting>
  <conditionalFormatting sqref="CI104">
    <cfRule type="colorScale" priority="1115">
      <colorScale>
        <cfvo type="min"/>
        <cfvo type="max"/>
        <color theme="0"/>
        <color theme="0"/>
      </colorScale>
    </cfRule>
    <cfRule type="expression" priority="1116">
      <formula>#REF!</formula>
    </cfRule>
    <cfRule type="expression" dxfId="9652" priority="1117">
      <formula>CH104&lt;0</formula>
    </cfRule>
  </conditionalFormatting>
  <conditionalFormatting sqref="CI105:CI106">
    <cfRule type="colorScale" priority="1177">
      <colorScale>
        <cfvo type="min"/>
        <cfvo type="max"/>
        <color theme="0"/>
        <color theme="0"/>
      </colorScale>
    </cfRule>
    <cfRule type="expression" priority="1178">
      <formula>$F$19</formula>
    </cfRule>
    <cfRule type="expression" dxfId="9651" priority="1179">
      <formula>CH105&lt;0</formula>
    </cfRule>
  </conditionalFormatting>
  <conditionalFormatting sqref="CI110">
    <cfRule type="colorScale" priority="1180">
      <colorScale>
        <cfvo type="min"/>
        <cfvo type="max"/>
        <color theme="0"/>
        <color theme="0"/>
      </colorScale>
    </cfRule>
    <cfRule type="expression" dxfId="9650" priority="1181">
      <formula>CH110&lt;0</formula>
    </cfRule>
  </conditionalFormatting>
  <conditionalFormatting sqref="CI110:CI111">
    <cfRule type="expression" priority="1060">
      <formula>$F$19</formula>
    </cfRule>
  </conditionalFormatting>
  <conditionalFormatting sqref="CI111">
    <cfRule type="colorScale" priority="1059">
      <colorScale>
        <cfvo type="min"/>
        <cfvo type="max"/>
        <color theme="0"/>
        <color theme="0"/>
      </colorScale>
    </cfRule>
    <cfRule type="expression" dxfId="9649" priority="1061">
      <formula>CH111&lt;0</formula>
    </cfRule>
  </conditionalFormatting>
  <conditionalFormatting sqref="CI117:CI123">
    <cfRule type="colorScale" priority="1185">
      <colorScale>
        <cfvo type="min"/>
        <cfvo type="max"/>
        <color theme="0"/>
        <color theme="0"/>
      </colorScale>
    </cfRule>
    <cfRule type="expression" priority="1186">
      <formula>$F$19</formula>
    </cfRule>
    <cfRule type="expression" dxfId="9648" priority="1187">
      <formula>CH117&lt;0</formula>
    </cfRule>
  </conditionalFormatting>
  <conditionalFormatting sqref="CI125">
    <cfRule type="colorScale" priority="1112">
      <colorScale>
        <cfvo type="min"/>
        <cfvo type="max"/>
        <color theme="0"/>
        <color theme="0"/>
      </colorScale>
    </cfRule>
    <cfRule type="expression" priority="1113">
      <formula>#REF!</formula>
    </cfRule>
    <cfRule type="expression" dxfId="9647" priority="1114">
      <formula>CH125&lt;0</formula>
    </cfRule>
  </conditionalFormatting>
  <conditionalFormatting sqref="CI125:CI135">
    <cfRule type="expression" dxfId="9646" priority="1111">
      <formula>IF(CI125="Validar","Rojo","Verde")</formula>
    </cfRule>
  </conditionalFormatting>
  <conditionalFormatting sqref="CI126:CI132">
    <cfRule type="colorScale" priority="1188">
      <colorScale>
        <cfvo type="min"/>
        <cfvo type="max"/>
        <color theme="0"/>
        <color theme="0"/>
      </colorScale>
    </cfRule>
    <cfRule type="expression" dxfId="9645" priority="1190">
      <formula>CH126&lt;0</formula>
    </cfRule>
  </conditionalFormatting>
  <conditionalFormatting sqref="CI126:CI134">
    <cfRule type="expression" priority="1189">
      <formula>$F$19</formula>
    </cfRule>
  </conditionalFormatting>
  <conditionalFormatting sqref="CI133:CI134">
    <cfRule type="colorScale" priority="1191">
      <colorScale>
        <cfvo type="min"/>
        <cfvo type="max"/>
        <color theme="0"/>
        <color theme="0"/>
      </colorScale>
    </cfRule>
    <cfRule type="expression" dxfId="9644" priority="1192">
      <formula>CH133&lt;0</formula>
    </cfRule>
  </conditionalFormatting>
  <conditionalFormatting sqref="CI135">
    <cfRule type="colorScale" priority="1182">
      <colorScale>
        <cfvo type="min"/>
        <cfvo type="max"/>
        <color theme="0"/>
        <color theme="0"/>
      </colorScale>
    </cfRule>
    <cfRule type="expression" priority="1183">
      <formula>$F$23</formula>
    </cfRule>
    <cfRule type="expression" dxfId="9643" priority="1184">
      <formula>CH135&lt;0</formula>
    </cfRule>
  </conditionalFormatting>
  <conditionalFormatting sqref="CI110:CJ111">
    <cfRule type="expression" dxfId="9642" priority="1055">
      <formula>IF(CI110="Validar","Rojo","Verde")</formula>
    </cfRule>
  </conditionalFormatting>
  <conditionalFormatting sqref="CI117:CJ123">
    <cfRule type="expression" dxfId="9641" priority="1068">
      <formula>IF(CI117="Validar","Rojo","Verde")</formula>
    </cfRule>
  </conditionalFormatting>
  <conditionalFormatting sqref="CJ40:CJ66">
    <cfRule type="colorScale" priority="1103">
      <colorScale>
        <cfvo type="min"/>
        <cfvo type="max"/>
        <color theme="0"/>
        <color theme="0"/>
      </colorScale>
    </cfRule>
    <cfRule type="expression" priority="1104">
      <formula>#REF!</formula>
    </cfRule>
    <cfRule type="expression" dxfId="9640" priority="1105">
      <formula>CI40&lt;0</formula>
    </cfRule>
  </conditionalFormatting>
  <conditionalFormatting sqref="CJ40:CJ67">
    <cfRule type="expression" dxfId="9639" priority="1102">
      <formula>IF(CJ40="Validar","Rojo","Verde")</formula>
    </cfRule>
  </conditionalFormatting>
  <conditionalFormatting sqref="CJ67 CI82:CJ82 CI92:CJ92 CI103:CJ103 CI107:CJ107">
    <cfRule type="expression" priority="1107">
      <formula>$F$23</formula>
    </cfRule>
  </conditionalFormatting>
  <conditionalFormatting sqref="CJ67 CJ82 CJ92 CJ103 CJ107">
    <cfRule type="expression" dxfId="9638" priority="1108">
      <formula>CI67&lt;0</formula>
    </cfRule>
  </conditionalFormatting>
  <conditionalFormatting sqref="CJ69">
    <cfRule type="colorScale" priority="1100">
      <colorScale>
        <cfvo type="min"/>
        <cfvo type="max"/>
        <color theme="0"/>
        <color theme="0"/>
      </colorScale>
    </cfRule>
    <cfRule type="expression" dxfId="9637" priority="1101">
      <formula>CI69&lt;0</formula>
    </cfRule>
  </conditionalFormatting>
  <conditionalFormatting sqref="CJ69:CJ81">
    <cfRule type="expression" priority="1098">
      <formula>#REF!</formula>
    </cfRule>
  </conditionalFormatting>
  <conditionalFormatting sqref="CJ69:CJ82">
    <cfRule type="expression" dxfId="9636" priority="1096">
      <formula>IF(CJ69="Validar","Rojo","Verde")</formula>
    </cfRule>
  </conditionalFormatting>
  <conditionalFormatting sqref="CJ70:CJ78">
    <cfRule type="colorScale" priority="1097">
      <colorScale>
        <cfvo type="min"/>
        <cfvo type="max"/>
        <color theme="0"/>
        <color theme="0"/>
      </colorScale>
    </cfRule>
    <cfRule type="expression" dxfId="9635" priority="1099">
      <formula>CI70&lt;0</formula>
    </cfRule>
  </conditionalFormatting>
  <conditionalFormatting sqref="CJ79:CJ81">
    <cfRule type="colorScale" priority="1109">
      <colorScale>
        <cfvo type="min"/>
        <cfvo type="max"/>
        <color theme="0"/>
        <color theme="0"/>
      </colorScale>
    </cfRule>
    <cfRule type="expression" dxfId="9634" priority="1110">
      <formula>CI79&lt;0</formula>
    </cfRule>
  </conditionalFormatting>
  <conditionalFormatting sqref="CJ67 CJ82 CJ92 CJ103 CJ107">
    <cfRule type="colorScale" priority="1106">
      <colorScale>
        <cfvo type="min"/>
        <cfvo type="max"/>
        <color theme="0"/>
        <color theme="0"/>
      </colorScale>
    </cfRule>
  </conditionalFormatting>
  <conditionalFormatting sqref="CJ84">
    <cfRule type="colorScale" priority="1094">
      <colorScale>
        <cfvo type="min"/>
        <cfvo type="max"/>
        <color theme="0"/>
        <color theme="0"/>
      </colorScale>
    </cfRule>
    <cfRule type="expression" dxfId="9633" priority="1095">
      <formula>CI84&lt;0</formula>
    </cfRule>
  </conditionalFormatting>
  <conditionalFormatting sqref="CJ84:CJ91">
    <cfRule type="expression" priority="1092">
      <formula>#REF!</formula>
    </cfRule>
  </conditionalFormatting>
  <conditionalFormatting sqref="CJ84:CJ92">
    <cfRule type="expression" dxfId="9632" priority="1090">
      <formula>IF(CJ84="Validar","Rojo","Verde")</formula>
    </cfRule>
  </conditionalFormatting>
  <conditionalFormatting sqref="CJ85:CJ91">
    <cfRule type="colorScale" priority="1091">
      <colorScale>
        <cfvo type="min"/>
        <cfvo type="max"/>
        <color theme="0"/>
        <color theme="0"/>
      </colorScale>
    </cfRule>
    <cfRule type="expression" dxfId="9631" priority="1093">
      <formula>CI85&lt;0</formula>
    </cfRule>
  </conditionalFormatting>
  <conditionalFormatting sqref="CJ94">
    <cfRule type="colorScale" priority="1088">
      <colorScale>
        <cfvo type="min"/>
        <cfvo type="max"/>
        <color theme="0"/>
        <color theme="0"/>
      </colorScale>
    </cfRule>
    <cfRule type="expression" dxfId="9630" priority="1089">
      <formula>CI94&lt;0</formula>
    </cfRule>
  </conditionalFormatting>
  <conditionalFormatting sqref="CJ94:CJ102">
    <cfRule type="expression" priority="1082">
      <formula>#REF!</formula>
    </cfRule>
  </conditionalFormatting>
  <conditionalFormatting sqref="CJ94:CJ103">
    <cfRule type="expression" dxfId="9629" priority="1080">
      <formula>IF(CJ94="Validar","Rojo","Verde")</formula>
    </cfRule>
  </conditionalFormatting>
  <conditionalFormatting sqref="CJ95:CJ100">
    <cfRule type="colorScale" priority="1086">
      <colorScale>
        <cfvo type="min"/>
        <cfvo type="max"/>
        <color theme="0"/>
        <color theme="0"/>
      </colorScale>
    </cfRule>
    <cfRule type="expression" dxfId="9628" priority="1087">
      <formula>CI95&lt;0</formula>
    </cfRule>
  </conditionalFormatting>
  <conditionalFormatting sqref="CJ101">
    <cfRule type="colorScale" priority="1084">
      <colorScale>
        <cfvo type="min"/>
        <cfvo type="max"/>
        <color theme="0"/>
        <color theme="0"/>
      </colorScale>
    </cfRule>
    <cfRule type="expression" dxfId="9627" priority="1085">
      <formula>CI101&lt;0</formula>
    </cfRule>
  </conditionalFormatting>
  <conditionalFormatting sqref="CJ102">
    <cfRule type="colorScale" priority="1081">
      <colorScale>
        <cfvo type="min"/>
        <cfvo type="max"/>
        <color theme="0"/>
        <color theme="0"/>
      </colorScale>
    </cfRule>
    <cfRule type="expression" dxfId="9626" priority="1083">
      <formula>CI102&lt;0</formula>
    </cfRule>
  </conditionalFormatting>
  <conditionalFormatting sqref="CJ105">
    <cfRule type="colorScale" priority="1078">
      <colorScale>
        <cfvo type="min"/>
        <cfvo type="max"/>
        <color theme="0"/>
        <color theme="0"/>
      </colorScale>
    </cfRule>
    <cfRule type="expression" dxfId="9625" priority="1079">
      <formula>CI105&lt;0</formula>
    </cfRule>
  </conditionalFormatting>
  <conditionalFormatting sqref="CJ105:CJ106">
    <cfRule type="expression" priority="1076">
      <formula>#REF!</formula>
    </cfRule>
  </conditionalFormatting>
  <conditionalFormatting sqref="CJ105:CJ107">
    <cfRule type="expression" dxfId="9624" priority="1074">
      <formula>IF(CJ105="Validar","Rojo","Verde")</formula>
    </cfRule>
  </conditionalFormatting>
  <conditionalFormatting sqref="CJ106">
    <cfRule type="colorScale" priority="1075">
      <colorScale>
        <cfvo type="min"/>
        <cfvo type="max"/>
        <color theme="0"/>
        <color theme="0"/>
      </colorScale>
    </cfRule>
    <cfRule type="expression" dxfId="9623" priority="1077">
      <formula>CI106&lt;0</formula>
    </cfRule>
  </conditionalFormatting>
  <conditionalFormatting sqref="CJ110">
    <cfRule type="colorScale" priority="1066">
      <colorScale>
        <cfvo type="min"/>
        <cfvo type="max"/>
        <color theme="0"/>
        <color theme="0"/>
      </colorScale>
    </cfRule>
    <cfRule type="expression" dxfId="9622" priority="1067">
      <formula>CI110&lt;0</formula>
    </cfRule>
  </conditionalFormatting>
  <conditionalFormatting sqref="CJ110:CJ111">
    <cfRule type="expression" priority="1057">
      <formula>#REF!</formula>
    </cfRule>
  </conditionalFormatting>
  <conditionalFormatting sqref="CJ111">
    <cfRule type="colorScale" priority="1056">
      <colorScale>
        <cfvo type="min"/>
        <cfvo type="max"/>
        <color theme="0"/>
        <color theme="0"/>
      </colorScale>
    </cfRule>
    <cfRule type="expression" dxfId="9621" priority="1058">
      <formula>CI111&lt;0</formula>
    </cfRule>
  </conditionalFormatting>
  <conditionalFormatting sqref="CJ117">
    <cfRule type="colorScale" priority="1072">
      <colorScale>
        <cfvo type="min"/>
        <cfvo type="max"/>
        <color theme="0"/>
        <color theme="0"/>
      </colorScale>
    </cfRule>
    <cfRule type="expression" dxfId="9620" priority="1073">
      <formula>CI117&lt;0</formula>
    </cfRule>
  </conditionalFormatting>
  <conditionalFormatting sqref="CJ117:CJ123">
    <cfRule type="expression" priority="1070">
      <formula>#REF!</formula>
    </cfRule>
  </conditionalFormatting>
  <conditionalFormatting sqref="CJ118:CJ123">
    <cfRule type="colorScale" priority="1069">
      <colorScale>
        <cfvo type="min"/>
        <cfvo type="max"/>
        <color theme="0"/>
        <color theme="0"/>
      </colorScale>
    </cfRule>
    <cfRule type="expression" dxfId="9619" priority="1071">
      <formula>CI118&lt;0</formula>
    </cfRule>
  </conditionalFormatting>
  <conditionalFormatting sqref="CJ126:CJ135">
    <cfRule type="expression" dxfId="9618" priority="1193">
      <formula>IF(CJ126="Validar","Rojo","Verde")</formula>
    </cfRule>
    <cfRule type="colorScale" priority="1194">
      <colorScale>
        <cfvo type="min"/>
        <cfvo type="max"/>
        <color theme="0"/>
        <color theme="0"/>
      </colorScale>
    </cfRule>
    <cfRule type="expression" priority="1195">
      <formula>$F$23</formula>
    </cfRule>
    <cfRule type="expression" dxfId="9617" priority="1196">
      <formula>CI126&lt;0</formula>
    </cfRule>
  </conditionalFormatting>
  <conditionalFormatting sqref="CI6">
    <cfRule type="colorScale" priority="1053">
      <colorScale>
        <cfvo type="min"/>
        <cfvo type="max"/>
        <color theme="0"/>
        <color theme="0"/>
      </colorScale>
    </cfRule>
    <cfRule type="expression" dxfId="9616" priority="1054">
      <formula>CH6&lt;0</formula>
    </cfRule>
  </conditionalFormatting>
  <conditionalFormatting sqref="CI6">
    <cfRule type="expression" dxfId="9615" priority="1051">
      <formula>IF(CI6="Validar","Rojo","Verde")</formula>
    </cfRule>
    <cfRule type="expression" priority="1052">
      <formula>#REF!</formula>
    </cfRule>
  </conditionalFormatting>
  <conditionalFormatting sqref="CI7:CI8">
    <cfRule type="colorScale" priority="1049">
      <colorScale>
        <cfvo type="min"/>
        <cfvo type="max"/>
        <color theme="0"/>
        <color theme="0"/>
      </colorScale>
    </cfRule>
    <cfRule type="expression" dxfId="9614" priority="1050">
      <formula>CH7&lt;0</formula>
    </cfRule>
  </conditionalFormatting>
  <conditionalFormatting sqref="CI7:CI8">
    <cfRule type="expression" dxfId="9613" priority="1047">
      <formula>IF(CI7="Validar","Rojo","Verde")</formula>
    </cfRule>
    <cfRule type="expression" priority="1048">
      <formula>#REF!</formula>
    </cfRule>
  </conditionalFormatting>
  <conditionalFormatting sqref="CM9">
    <cfRule type="colorScale" priority="1014">
      <colorScale>
        <cfvo type="min"/>
        <cfvo type="max"/>
        <color theme="0"/>
        <color theme="0"/>
      </colorScale>
    </cfRule>
    <cfRule type="expression" dxfId="9612" priority="1015">
      <formula>CL9&lt;0</formula>
    </cfRule>
  </conditionalFormatting>
  <conditionalFormatting sqref="CM9:CM20">
    <cfRule type="expression" dxfId="9611" priority="985">
      <formula>IF(CM9="Validar","Rojo","Verde")</formula>
    </cfRule>
    <cfRule type="expression" priority="987">
      <formula>#REF!</formula>
    </cfRule>
  </conditionalFormatting>
  <conditionalFormatting sqref="CM10">
    <cfRule type="colorScale" priority="991">
      <colorScale>
        <cfvo type="min"/>
        <cfvo type="max"/>
        <color theme="0"/>
        <color theme="0"/>
      </colorScale>
    </cfRule>
    <cfRule type="expression" dxfId="9610" priority="992">
      <formula>CL10&lt;0</formula>
    </cfRule>
  </conditionalFormatting>
  <conditionalFormatting sqref="CM11:CM14">
    <cfRule type="colorScale" priority="1012">
      <colorScale>
        <cfvo type="min"/>
        <cfvo type="max"/>
        <color theme="0"/>
        <color theme="0"/>
      </colorScale>
    </cfRule>
    <cfRule type="expression" dxfId="9609" priority="1013">
      <formula>CL11&lt;0</formula>
    </cfRule>
  </conditionalFormatting>
  <conditionalFormatting sqref="CM15">
    <cfRule type="colorScale" priority="989">
      <colorScale>
        <cfvo type="min"/>
        <cfvo type="max"/>
        <color theme="0"/>
        <color theme="0"/>
      </colorScale>
    </cfRule>
    <cfRule type="expression" dxfId="9608" priority="990">
      <formula>CL15&lt;0</formula>
    </cfRule>
  </conditionalFormatting>
  <conditionalFormatting sqref="CM16:CM17">
    <cfRule type="colorScale" priority="1010">
      <colorScale>
        <cfvo type="min"/>
        <cfvo type="max"/>
        <color theme="0"/>
        <color theme="0"/>
      </colorScale>
    </cfRule>
    <cfRule type="expression" dxfId="9607" priority="1011">
      <formula>CL16&lt;0</formula>
    </cfRule>
  </conditionalFormatting>
  <conditionalFormatting sqref="CM18">
    <cfRule type="colorScale" priority="986">
      <colorScale>
        <cfvo type="min"/>
        <cfvo type="max"/>
        <color theme="0"/>
        <color theme="0"/>
      </colorScale>
    </cfRule>
    <cfRule type="expression" dxfId="9606" priority="988">
      <formula>CL18&lt;0</formula>
    </cfRule>
  </conditionalFormatting>
  <conditionalFormatting sqref="CM19:CM20">
    <cfRule type="colorScale" priority="1008">
      <colorScale>
        <cfvo type="min"/>
        <cfvo type="max"/>
        <color theme="0"/>
        <color theme="0"/>
      </colorScale>
    </cfRule>
    <cfRule type="expression" dxfId="9605" priority="1009">
      <formula>CL19&lt;0</formula>
    </cfRule>
  </conditionalFormatting>
  <conditionalFormatting sqref="CM23">
    <cfRule type="colorScale" priority="983">
      <colorScale>
        <cfvo type="min"/>
        <cfvo type="max"/>
        <color theme="0"/>
        <color theme="0"/>
      </colorScale>
    </cfRule>
    <cfRule type="expression" dxfId="9604" priority="984">
      <formula>CL23&lt;0</formula>
    </cfRule>
  </conditionalFormatting>
  <conditionalFormatting sqref="CM23:CM31">
    <cfRule type="expression" dxfId="9603" priority="977">
      <formula>IF(CM23="Validar","Rojo","Verde")</formula>
    </cfRule>
    <cfRule type="expression" priority="979">
      <formula>#REF!</formula>
    </cfRule>
  </conditionalFormatting>
  <conditionalFormatting sqref="CM24">
    <cfRule type="colorScale" priority="1006">
      <colorScale>
        <cfvo type="min"/>
        <cfvo type="max"/>
        <color theme="0"/>
        <color theme="0"/>
      </colorScale>
    </cfRule>
    <cfRule type="expression" dxfId="9602" priority="1007">
      <formula>CL24&lt;0</formula>
    </cfRule>
  </conditionalFormatting>
  <conditionalFormatting sqref="CM25">
    <cfRule type="colorScale" priority="1004">
      <colorScale>
        <cfvo type="min"/>
        <cfvo type="max"/>
        <color theme="0"/>
        <color theme="0"/>
      </colorScale>
    </cfRule>
    <cfRule type="expression" dxfId="9601" priority="1005">
      <formula>CL25&lt;0</formula>
    </cfRule>
  </conditionalFormatting>
  <conditionalFormatting sqref="CM26">
    <cfRule type="colorScale" priority="981">
      <colorScale>
        <cfvo type="min"/>
        <cfvo type="max"/>
        <color theme="0"/>
        <color theme="0"/>
      </colorScale>
    </cfRule>
    <cfRule type="expression" dxfId="9600" priority="982">
      <formula>CL26&lt;0</formula>
    </cfRule>
  </conditionalFormatting>
  <conditionalFormatting sqref="CM27">
    <cfRule type="colorScale" priority="1002">
      <colorScale>
        <cfvo type="min"/>
        <cfvo type="max"/>
        <color theme="0"/>
        <color theme="0"/>
      </colorScale>
    </cfRule>
    <cfRule type="expression" dxfId="9599" priority="1003">
      <formula>CL27&lt;0</formula>
    </cfRule>
  </conditionalFormatting>
  <conditionalFormatting sqref="CM28">
    <cfRule type="colorScale" priority="1000">
      <colorScale>
        <cfvo type="min"/>
        <cfvo type="max"/>
        <color theme="0"/>
        <color theme="0"/>
      </colorScale>
    </cfRule>
    <cfRule type="expression" dxfId="9598" priority="1001">
      <formula>CL28&lt;0</formula>
    </cfRule>
  </conditionalFormatting>
  <conditionalFormatting sqref="CM29">
    <cfRule type="colorScale" priority="978">
      <colorScale>
        <cfvo type="min"/>
        <cfvo type="max"/>
        <color theme="0"/>
        <color theme="0"/>
      </colorScale>
    </cfRule>
    <cfRule type="expression" dxfId="9597" priority="980">
      <formula>CL29&lt;0</formula>
    </cfRule>
  </conditionalFormatting>
  <conditionalFormatting sqref="CM30">
    <cfRule type="colorScale" priority="998">
      <colorScale>
        <cfvo type="min"/>
        <cfvo type="max"/>
        <color theme="0"/>
        <color theme="0"/>
      </colorScale>
    </cfRule>
    <cfRule type="expression" dxfId="9596" priority="999">
      <formula>CL30&lt;0</formula>
    </cfRule>
  </conditionalFormatting>
  <conditionalFormatting sqref="CM31">
    <cfRule type="colorScale" priority="996">
      <colorScale>
        <cfvo type="min"/>
        <cfvo type="max"/>
        <color theme="0"/>
        <color theme="0"/>
      </colorScale>
    </cfRule>
    <cfRule type="expression" dxfId="9595" priority="997">
      <formula>CL31&lt;0</formula>
    </cfRule>
  </conditionalFormatting>
  <conditionalFormatting sqref="CM39">
    <cfRule type="colorScale" priority="974">
      <colorScale>
        <cfvo type="min"/>
        <cfvo type="max"/>
        <color theme="0"/>
        <color theme="0"/>
      </colorScale>
    </cfRule>
    <cfRule type="expression" priority="975">
      <formula>#REF!</formula>
    </cfRule>
    <cfRule type="expression" dxfId="9594" priority="976">
      <formula>CL39&lt;0</formula>
    </cfRule>
  </conditionalFormatting>
  <conditionalFormatting sqref="CM39:CM107">
    <cfRule type="expression" dxfId="9593" priority="912">
      <formula>IF(CM39="Validar","Rojo","Verde")</formula>
    </cfRule>
  </conditionalFormatting>
  <conditionalFormatting sqref="CM40:CM67">
    <cfRule type="colorScale" priority="993">
      <colorScale>
        <cfvo type="min"/>
        <cfvo type="max"/>
        <color theme="0"/>
        <color theme="0"/>
      </colorScale>
    </cfRule>
    <cfRule type="expression" priority="994">
      <formula>$F$19</formula>
    </cfRule>
    <cfRule type="expression" dxfId="9592" priority="995">
      <formula>CL40&lt;0</formula>
    </cfRule>
  </conditionalFormatting>
  <conditionalFormatting sqref="CM68">
    <cfRule type="colorScale" priority="971">
      <colorScale>
        <cfvo type="min"/>
        <cfvo type="max"/>
        <color theme="0"/>
        <color theme="0"/>
      </colorScale>
    </cfRule>
    <cfRule type="expression" priority="972">
      <formula>#REF!</formula>
    </cfRule>
    <cfRule type="expression" dxfId="9591" priority="973">
      <formula>CL68&lt;0</formula>
    </cfRule>
  </conditionalFormatting>
  <conditionalFormatting sqref="CM69:CM81">
    <cfRule type="colorScale" priority="1018">
      <colorScale>
        <cfvo type="min"/>
        <cfvo type="max"/>
        <color theme="0"/>
        <color theme="0"/>
      </colorScale>
    </cfRule>
    <cfRule type="expression" priority="1019">
      <formula>$F$19</formula>
    </cfRule>
    <cfRule type="expression" dxfId="9590" priority="1020">
      <formula>CL69&lt;0</formula>
    </cfRule>
  </conditionalFormatting>
  <conditionalFormatting sqref="CM82 CM92 CM103 CM107">
    <cfRule type="expression" dxfId="9589" priority="1017">
      <formula>CL82&lt;0</formula>
    </cfRule>
  </conditionalFormatting>
  <conditionalFormatting sqref="CM83">
    <cfRule type="colorScale" priority="913">
      <colorScale>
        <cfvo type="min"/>
        <cfvo type="max"/>
        <color theme="0"/>
        <color theme="0"/>
      </colorScale>
    </cfRule>
    <cfRule type="expression" priority="914">
      <formula>#REF!</formula>
    </cfRule>
    <cfRule type="expression" dxfId="9588" priority="915">
      <formula>CL83&lt;0</formula>
    </cfRule>
  </conditionalFormatting>
  <conditionalFormatting sqref="CM84:CM91">
    <cfRule type="colorScale" priority="1021">
      <colorScale>
        <cfvo type="min"/>
        <cfvo type="max"/>
        <color theme="0"/>
        <color theme="0"/>
      </colorScale>
    </cfRule>
    <cfRule type="expression" priority="1022">
      <formula>$F$19</formula>
    </cfRule>
    <cfRule type="expression" dxfId="9587" priority="1023">
      <formula>CL84&lt;0</formula>
    </cfRule>
  </conditionalFormatting>
  <conditionalFormatting sqref="CM92 CM82 CM103 CM107">
    <cfRule type="colorScale" priority="1016">
      <colorScale>
        <cfvo type="min"/>
        <cfvo type="max"/>
        <color theme="0"/>
        <color theme="0"/>
      </colorScale>
    </cfRule>
  </conditionalFormatting>
  <conditionalFormatting sqref="CM93">
    <cfRule type="colorScale" priority="968">
      <colorScale>
        <cfvo type="min"/>
        <cfvo type="max"/>
        <color theme="0"/>
        <color theme="0"/>
      </colorScale>
    </cfRule>
    <cfRule type="expression" priority="969">
      <formula>#REF!</formula>
    </cfRule>
    <cfRule type="expression" dxfId="9586" priority="970">
      <formula>CL93&lt;0</formula>
    </cfRule>
  </conditionalFormatting>
  <conditionalFormatting sqref="CM94:CM102">
    <cfRule type="colorScale" priority="1024">
      <colorScale>
        <cfvo type="min"/>
        <cfvo type="max"/>
        <color theme="0"/>
        <color theme="0"/>
      </colorScale>
    </cfRule>
    <cfRule type="expression" priority="1025">
      <formula>$F$19</formula>
    </cfRule>
    <cfRule type="expression" dxfId="9585" priority="1026">
      <formula>CL94&lt;0</formula>
    </cfRule>
  </conditionalFormatting>
  <conditionalFormatting sqref="CM104">
    <cfRule type="colorScale" priority="965">
      <colorScale>
        <cfvo type="min"/>
        <cfvo type="max"/>
        <color theme="0"/>
        <color theme="0"/>
      </colorScale>
    </cfRule>
    <cfRule type="expression" priority="966">
      <formula>#REF!</formula>
    </cfRule>
    <cfRule type="expression" dxfId="9584" priority="967">
      <formula>CL104&lt;0</formula>
    </cfRule>
  </conditionalFormatting>
  <conditionalFormatting sqref="CM105:CM106">
    <cfRule type="colorScale" priority="1027">
      <colorScale>
        <cfvo type="min"/>
        <cfvo type="max"/>
        <color theme="0"/>
        <color theme="0"/>
      </colorScale>
    </cfRule>
    <cfRule type="expression" priority="1028">
      <formula>$F$19</formula>
    </cfRule>
    <cfRule type="expression" dxfId="9583" priority="1029">
      <formula>CL105&lt;0</formula>
    </cfRule>
  </conditionalFormatting>
  <conditionalFormatting sqref="CM110">
    <cfRule type="colorScale" priority="1030">
      <colorScale>
        <cfvo type="min"/>
        <cfvo type="max"/>
        <color theme="0"/>
        <color theme="0"/>
      </colorScale>
    </cfRule>
    <cfRule type="expression" dxfId="9582" priority="1031">
      <formula>CL110&lt;0</formula>
    </cfRule>
  </conditionalFormatting>
  <conditionalFormatting sqref="CM110:CM111">
    <cfRule type="expression" priority="910">
      <formula>$F$19</formula>
    </cfRule>
  </conditionalFormatting>
  <conditionalFormatting sqref="CM111">
    <cfRule type="colorScale" priority="909">
      <colorScale>
        <cfvo type="min"/>
        <cfvo type="max"/>
        <color theme="0"/>
        <color theme="0"/>
      </colorScale>
    </cfRule>
    <cfRule type="expression" dxfId="9581" priority="911">
      <formula>CL111&lt;0</formula>
    </cfRule>
  </conditionalFormatting>
  <conditionalFormatting sqref="CM117:CM123">
    <cfRule type="colorScale" priority="1035">
      <colorScale>
        <cfvo type="min"/>
        <cfvo type="max"/>
        <color theme="0"/>
        <color theme="0"/>
      </colorScale>
    </cfRule>
    <cfRule type="expression" priority="1036">
      <formula>$F$19</formula>
    </cfRule>
    <cfRule type="expression" dxfId="9580" priority="1037">
      <formula>CL117&lt;0</formula>
    </cfRule>
  </conditionalFormatting>
  <conditionalFormatting sqref="CM125">
    <cfRule type="colorScale" priority="962">
      <colorScale>
        <cfvo type="min"/>
        <cfvo type="max"/>
        <color theme="0"/>
        <color theme="0"/>
      </colorScale>
    </cfRule>
    <cfRule type="expression" priority="963">
      <formula>#REF!</formula>
    </cfRule>
    <cfRule type="expression" dxfId="9579" priority="964">
      <formula>CL125&lt;0</formula>
    </cfRule>
  </conditionalFormatting>
  <conditionalFormatting sqref="CM125:CM135">
    <cfRule type="expression" dxfId="9578" priority="961">
      <formula>IF(CM125="Validar","Rojo","Verde")</formula>
    </cfRule>
  </conditionalFormatting>
  <conditionalFormatting sqref="CM126:CM132">
    <cfRule type="colorScale" priority="1038">
      <colorScale>
        <cfvo type="min"/>
        <cfvo type="max"/>
        <color theme="0"/>
        <color theme="0"/>
      </colorScale>
    </cfRule>
    <cfRule type="expression" dxfId="9577" priority="1040">
      <formula>CL126&lt;0</formula>
    </cfRule>
  </conditionalFormatting>
  <conditionalFormatting sqref="CM126:CM134">
    <cfRule type="expression" priority="1039">
      <formula>$F$19</formula>
    </cfRule>
  </conditionalFormatting>
  <conditionalFormatting sqref="CM133:CM134">
    <cfRule type="colorScale" priority="1041">
      <colorScale>
        <cfvo type="min"/>
        <cfvo type="max"/>
        <color theme="0"/>
        <color theme="0"/>
      </colorScale>
    </cfRule>
    <cfRule type="expression" dxfId="9576" priority="1042">
      <formula>CL133&lt;0</formula>
    </cfRule>
  </conditionalFormatting>
  <conditionalFormatting sqref="CM135">
    <cfRule type="colorScale" priority="1032">
      <colorScale>
        <cfvo type="min"/>
        <cfvo type="max"/>
        <color theme="0"/>
        <color theme="0"/>
      </colorScale>
    </cfRule>
    <cfRule type="expression" priority="1033">
      <formula>$F$23</formula>
    </cfRule>
    <cfRule type="expression" dxfId="9575" priority="1034">
      <formula>CL135&lt;0</formula>
    </cfRule>
  </conditionalFormatting>
  <conditionalFormatting sqref="CM110:CN111">
    <cfRule type="expression" dxfId="9574" priority="905">
      <formula>IF(CM110="Validar","Rojo","Verde")</formula>
    </cfRule>
  </conditionalFormatting>
  <conditionalFormatting sqref="CM117:CN123">
    <cfRule type="expression" dxfId="9573" priority="918">
      <formula>IF(CM117="Validar","Rojo","Verde")</formula>
    </cfRule>
  </conditionalFormatting>
  <conditionalFormatting sqref="CN40:CN66">
    <cfRule type="colorScale" priority="953">
      <colorScale>
        <cfvo type="min"/>
        <cfvo type="max"/>
        <color theme="0"/>
        <color theme="0"/>
      </colorScale>
    </cfRule>
    <cfRule type="expression" priority="954">
      <formula>#REF!</formula>
    </cfRule>
    <cfRule type="expression" dxfId="9572" priority="955">
      <formula>CM40&lt;0</formula>
    </cfRule>
  </conditionalFormatting>
  <conditionalFormatting sqref="CN40:CN67">
    <cfRule type="expression" dxfId="9571" priority="952">
      <formula>IF(CN40="Validar","Rojo","Verde")</formula>
    </cfRule>
  </conditionalFormatting>
  <conditionalFormatting sqref="CN67 CM82:CN82 CM92:CN92 CM103:CN103 CM107:CN107">
    <cfRule type="expression" priority="957">
      <formula>$F$23</formula>
    </cfRule>
  </conditionalFormatting>
  <conditionalFormatting sqref="CN67 CN82 CN92 CN103 CN107">
    <cfRule type="expression" dxfId="9570" priority="958">
      <formula>CM67&lt;0</formula>
    </cfRule>
  </conditionalFormatting>
  <conditionalFormatting sqref="CN69">
    <cfRule type="colorScale" priority="950">
      <colorScale>
        <cfvo type="min"/>
        <cfvo type="max"/>
        <color theme="0"/>
        <color theme="0"/>
      </colorScale>
    </cfRule>
    <cfRule type="expression" dxfId="9569" priority="951">
      <formula>CM69&lt;0</formula>
    </cfRule>
  </conditionalFormatting>
  <conditionalFormatting sqref="CN69:CN81">
    <cfRule type="expression" priority="948">
      <formula>#REF!</formula>
    </cfRule>
  </conditionalFormatting>
  <conditionalFormatting sqref="CN69:CN82">
    <cfRule type="expression" dxfId="9568" priority="946">
      <formula>IF(CN69="Validar","Rojo","Verde")</formula>
    </cfRule>
  </conditionalFormatting>
  <conditionalFormatting sqref="CN70:CN78">
    <cfRule type="colorScale" priority="947">
      <colorScale>
        <cfvo type="min"/>
        <cfvo type="max"/>
        <color theme="0"/>
        <color theme="0"/>
      </colorScale>
    </cfRule>
    <cfRule type="expression" dxfId="9567" priority="949">
      <formula>CM70&lt;0</formula>
    </cfRule>
  </conditionalFormatting>
  <conditionalFormatting sqref="CN79:CN81">
    <cfRule type="colorScale" priority="959">
      <colorScale>
        <cfvo type="min"/>
        <cfvo type="max"/>
        <color theme="0"/>
        <color theme="0"/>
      </colorScale>
    </cfRule>
    <cfRule type="expression" dxfId="9566" priority="960">
      <formula>CM79&lt;0</formula>
    </cfRule>
  </conditionalFormatting>
  <conditionalFormatting sqref="CN67 CN82 CN92 CN103 CN107">
    <cfRule type="colorScale" priority="956">
      <colorScale>
        <cfvo type="min"/>
        <cfvo type="max"/>
        <color theme="0"/>
        <color theme="0"/>
      </colorScale>
    </cfRule>
  </conditionalFormatting>
  <conditionalFormatting sqref="CN84">
    <cfRule type="colorScale" priority="944">
      <colorScale>
        <cfvo type="min"/>
        <cfvo type="max"/>
        <color theme="0"/>
        <color theme="0"/>
      </colorScale>
    </cfRule>
    <cfRule type="expression" dxfId="9565" priority="945">
      <formula>CM84&lt;0</formula>
    </cfRule>
  </conditionalFormatting>
  <conditionalFormatting sqref="CN84:CN91">
    <cfRule type="expression" priority="942">
      <formula>#REF!</formula>
    </cfRule>
  </conditionalFormatting>
  <conditionalFormatting sqref="CN84:CN92">
    <cfRule type="expression" dxfId="9564" priority="940">
      <formula>IF(CN84="Validar","Rojo","Verde")</formula>
    </cfRule>
  </conditionalFormatting>
  <conditionalFormatting sqref="CN85:CN91">
    <cfRule type="colorScale" priority="941">
      <colorScale>
        <cfvo type="min"/>
        <cfvo type="max"/>
        <color theme="0"/>
        <color theme="0"/>
      </colorScale>
    </cfRule>
    <cfRule type="expression" dxfId="9563" priority="943">
      <formula>CM85&lt;0</formula>
    </cfRule>
  </conditionalFormatting>
  <conditionalFormatting sqref="CN94">
    <cfRule type="colorScale" priority="938">
      <colorScale>
        <cfvo type="min"/>
        <cfvo type="max"/>
        <color theme="0"/>
        <color theme="0"/>
      </colorScale>
    </cfRule>
    <cfRule type="expression" dxfId="9562" priority="939">
      <formula>CM94&lt;0</formula>
    </cfRule>
  </conditionalFormatting>
  <conditionalFormatting sqref="CN94:CN102">
    <cfRule type="expression" priority="932">
      <formula>#REF!</formula>
    </cfRule>
  </conditionalFormatting>
  <conditionalFormatting sqref="CN94:CN103">
    <cfRule type="expression" dxfId="9561" priority="930">
      <formula>IF(CN94="Validar","Rojo","Verde")</formula>
    </cfRule>
  </conditionalFormatting>
  <conditionalFormatting sqref="CN95:CN100">
    <cfRule type="colorScale" priority="936">
      <colorScale>
        <cfvo type="min"/>
        <cfvo type="max"/>
        <color theme="0"/>
        <color theme="0"/>
      </colorScale>
    </cfRule>
    <cfRule type="expression" dxfId="9560" priority="937">
      <formula>CM95&lt;0</formula>
    </cfRule>
  </conditionalFormatting>
  <conditionalFormatting sqref="CN101">
    <cfRule type="colorScale" priority="934">
      <colorScale>
        <cfvo type="min"/>
        <cfvo type="max"/>
        <color theme="0"/>
        <color theme="0"/>
      </colorScale>
    </cfRule>
    <cfRule type="expression" dxfId="9559" priority="935">
      <formula>CM101&lt;0</formula>
    </cfRule>
  </conditionalFormatting>
  <conditionalFormatting sqref="CN102">
    <cfRule type="colorScale" priority="931">
      <colorScale>
        <cfvo type="min"/>
        <cfvo type="max"/>
        <color theme="0"/>
        <color theme="0"/>
      </colorScale>
    </cfRule>
    <cfRule type="expression" dxfId="9558" priority="933">
      <formula>CM102&lt;0</formula>
    </cfRule>
  </conditionalFormatting>
  <conditionalFormatting sqref="CN105">
    <cfRule type="colorScale" priority="928">
      <colorScale>
        <cfvo type="min"/>
        <cfvo type="max"/>
        <color theme="0"/>
        <color theme="0"/>
      </colorScale>
    </cfRule>
    <cfRule type="expression" dxfId="9557" priority="929">
      <formula>CM105&lt;0</formula>
    </cfRule>
  </conditionalFormatting>
  <conditionalFormatting sqref="CN105:CN106">
    <cfRule type="expression" priority="926">
      <formula>#REF!</formula>
    </cfRule>
  </conditionalFormatting>
  <conditionalFormatting sqref="CN105:CN107">
    <cfRule type="expression" dxfId="9556" priority="924">
      <formula>IF(CN105="Validar","Rojo","Verde")</formula>
    </cfRule>
  </conditionalFormatting>
  <conditionalFormatting sqref="CN106">
    <cfRule type="colorScale" priority="925">
      <colorScale>
        <cfvo type="min"/>
        <cfvo type="max"/>
        <color theme="0"/>
        <color theme="0"/>
      </colorScale>
    </cfRule>
    <cfRule type="expression" dxfId="9555" priority="927">
      <formula>CM106&lt;0</formula>
    </cfRule>
  </conditionalFormatting>
  <conditionalFormatting sqref="CN110">
    <cfRule type="colorScale" priority="916">
      <colorScale>
        <cfvo type="min"/>
        <cfvo type="max"/>
        <color theme="0"/>
        <color theme="0"/>
      </colorScale>
    </cfRule>
    <cfRule type="expression" dxfId="9554" priority="917">
      <formula>CM110&lt;0</formula>
    </cfRule>
  </conditionalFormatting>
  <conditionalFormatting sqref="CN110:CN111">
    <cfRule type="expression" priority="907">
      <formula>#REF!</formula>
    </cfRule>
  </conditionalFormatting>
  <conditionalFormatting sqref="CN111">
    <cfRule type="colorScale" priority="906">
      <colorScale>
        <cfvo type="min"/>
        <cfvo type="max"/>
        <color theme="0"/>
        <color theme="0"/>
      </colorScale>
    </cfRule>
    <cfRule type="expression" dxfId="9553" priority="908">
      <formula>CM111&lt;0</formula>
    </cfRule>
  </conditionalFormatting>
  <conditionalFormatting sqref="CN117">
    <cfRule type="colorScale" priority="922">
      <colorScale>
        <cfvo type="min"/>
        <cfvo type="max"/>
        <color theme="0"/>
        <color theme="0"/>
      </colorScale>
    </cfRule>
    <cfRule type="expression" dxfId="9552" priority="923">
      <formula>CM117&lt;0</formula>
    </cfRule>
  </conditionalFormatting>
  <conditionalFormatting sqref="CN117:CN123">
    <cfRule type="expression" priority="920">
      <formula>#REF!</formula>
    </cfRule>
  </conditionalFormatting>
  <conditionalFormatting sqref="CN118:CN123">
    <cfRule type="colorScale" priority="919">
      <colorScale>
        <cfvo type="min"/>
        <cfvo type="max"/>
        <color theme="0"/>
        <color theme="0"/>
      </colorScale>
    </cfRule>
    <cfRule type="expression" dxfId="9551" priority="921">
      <formula>CM118&lt;0</formula>
    </cfRule>
  </conditionalFormatting>
  <conditionalFormatting sqref="CN126:CN135">
    <cfRule type="expression" dxfId="9550" priority="1043">
      <formula>IF(CN126="Validar","Rojo","Verde")</formula>
    </cfRule>
    <cfRule type="colorScale" priority="1044">
      <colorScale>
        <cfvo type="min"/>
        <cfvo type="max"/>
        <color theme="0"/>
        <color theme="0"/>
      </colorScale>
    </cfRule>
    <cfRule type="expression" priority="1045">
      <formula>$F$23</formula>
    </cfRule>
    <cfRule type="expression" dxfId="9549" priority="1046">
      <formula>CM126&lt;0</formula>
    </cfRule>
  </conditionalFormatting>
  <conditionalFormatting sqref="CM6">
    <cfRule type="colorScale" priority="903">
      <colorScale>
        <cfvo type="min"/>
        <cfvo type="max"/>
        <color theme="0"/>
        <color theme="0"/>
      </colorScale>
    </cfRule>
    <cfRule type="expression" dxfId="9548" priority="904">
      <formula>CL6&lt;0</formula>
    </cfRule>
  </conditionalFormatting>
  <conditionalFormatting sqref="CM6">
    <cfRule type="expression" dxfId="9547" priority="901">
      <formula>IF(CM6="Validar","Rojo","Verde")</formula>
    </cfRule>
    <cfRule type="expression" priority="902">
      <formula>#REF!</formula>
    </cfRule>
  </conditionalFormatting>
  <conditionalFormatting sqref="CM7:CM8">
    <cfRule type="colorScale" priority="899">
      <colorScale>
        <cfvo type="min"/>
        <cfvo type="max"/>
        <color theme="0"/>
        <color theme="0"/>
      </colorScale>
    </cfRule>
    <cfRule type="expression" dxfId="9546" priority="900">
      <formula>CL7&lt;0</formula>
    </cfRule>
  </conditionalFormatting>
  <conditionalFormatting sqref="CM7:CM8">
    <cfRule type="expression" dxfId="9545" priority="897">
      <formula>IF(CM7="Validar","Rojo","Verde")</formula>
    </cfRule>
    <cfRule type="expression" priority="898">
      <formula>#REF!</formula>
    </cfRule>
  </conditionalFormatting>
  <conditionalFormatting sqref="CP9">
    <cfRule type="colorScale" priority="864">
      <colorScale>
        <cfvo type="min"/>
        <cfvo type="max"/>
        <color theme="0"/>
        <color theme="0"/>
      </colorScale>
    </cfRule>
    <cfRule type="expression" dxfId="9544" priority="865">
      <formula>CO9&lt;0</formula>
    </cfRule>
  </conditionalFormatting>
  <conditionalFormatting sqref="CP9:CP20">
    <cfRule type="expression" dxfId="9543" priority="835">
      <formula>IF(CP9="Validar","Rojo","Verde")</formula>
    </cfRule>
    <cfRule type="expression" priority="837">
      <formula>#REF!</formula>
    </cfRule>
  </conditionalFormatting>
  <conditionalFormatting sqref="CP10">
    <cfRule type="colorScale" priority="841">
      <colorScale>
        <cfvo type="min"/>
        <cfvo type="max"/>
        <color theme="0"/>
        <color theme="0"/>
      </colorScale>
    </cfRule>
    <cfRule type="expression" dxfId="9542" priority="842">
      <formula>CO10&lt;0</formula>
    </cfRule>
  </conditionalFormatting>
  <conditionalFormatting sqref="CP11:CP14">
    <cfRule type="colorScale" priority="862">
      <colorScale>
        <cfvo type="min"/>
        <cfvo type="max"/>
        <color theme="0"/>
        <color theme="0"/>
      </colorScale>
    </cfRule>
    <cfRule type="expression" dxfId="9541" priority="863">
      <formula>CO11&lt;0</formula>
    </cfRule>
  </conditionalFormatting>
  <conditionalFormatting sqref="CP15">
    <cfRule type="colorScale" priority="839">
      <colorScale>
        <cfvo type="min"/>
        <cfvo type="max"/>
        <color theme="0"/>
        <color theme="0"/>
      </colorScale>
    </cfRule>
    <cfRule type="expression" dxfId="9540" priority="840">
      <formula>CO15&lt;0</formula>
    </cfRule>
  </conditionalFormatting>
  <conditionalFormatting sqref="CP16:CP17">
    <cfRule type="colorScale" priority="860">
      <colorScale>
        <cfvo type="min"/>
        <cfvo type="max"/>
        <color theme="0"/>
        <color theme="0"/>
      </colorScale>
    </cfRule>
    <cfRule type="expression" dxfId="9539" priority="861">
      <formula>CO16&lt;0</formula>
    </cfRule>
  </conditionalFormatting>
  <conditionalFormatting sqref="CP18">
    <cfRule type="colorScale" priority="836">
      <colorScale>
        <cfvo type="min"/>
        <cfvo type="max"/>
        <color theme="0"/>
        <color theme="0"/>
      </colorScale>
    </cfRule>
    <cfRule type="expression" dxfId="9538" priority="838">
      <formula>CO18&lt;0</formula>
    </cfRule>
  </conditionalFormatting>
  <conditionalFormatting sqref="CP19:CP20">
    <cfRule type="colorScale" priority="858">
      <colorScale>
        <cfvo type="min"/>
        <cfvo type="max"/>
        <color theme="0"/>
        <color theme="0"/>
      </colorScale>
    </cfRule>
    <cfRule type="expression" dxfId="9537" priority="859">
      <formula>CO19&lt;0</formula>
    </cfRule>
  </conditionalFormatting>
  <conditionalFormatting sqref="CP23">
    <cfRule type="colorScale" priority="833">
      <colorScale>
        <cfvo type="min"/>
        <cfvo type="max"/>
        <color theme="0"/>
        <color theme="0"/>
      </colorScale>
    </cfRule>
    <cfRule type="expression" dxfId="9536" priority="834">
      <formula>CO23&lt;0</formula>
    </cfRule>
  </conditionalFormatting>
  <conditionalFormatting sqref="CP23:CP31">
    <cfRule type="expression" dxfId="9535" priority="827">
      <formula>IF(CP23="Validar","Rojo","Verde")</formula>
    </cfRule>
    <cfRule type="expression" priority="829">
      <formula>#REF!</formula>
    </cfRule>
  </conditionalFormatting>
  <conditionalFormatting sqref="CP24">
    <cfRule type="colorScale" priority="856">
      <colorScale>
        <cfvo type="min"/>
        <cfvo type="max"/>
        <color theme="0"/>
        <color theme="0"/>
      </colorScale>
    </cfRule>
    <cfRule type="expression" dxfId="9534" priority="857">
      <formula>CO24&lt;0</formula>
    </cfRule>
  </conditionalFormatting>
  <conditionalFormatting sqref="CP25">
    <cfRule type="colorScale" priority="854">
      <colorScale>
        <cfvo type="min"/>
        <cfvo type="max"/>
        <color theme="0"/>
        <color theme="0"/>
      </colorScale>
    </cfRule>
    <cfRule type="expression" dxfId="9533" priority="855">
      <formula>CO25&lt;0</formula>
    </cfRule>
  </conditionalFormatting>
  <conditionalFormatting sqref="CP26">
    <cfRule type="colorScale" priority="831">
      <colorScale>
        <cfvo type="min"/>
        <cfvo type="max"/>
        <color theme="0"/>
        <color theme="0"/>
      </colorScale>
    </cfRule>
    <cfRule type="expression" dxfId="9532" priority="832">
      <formula>CO26&lt;0</formula>
    </cfRule>
  </conditionalFormatting>
  <conditionalFormatting sqref="CP27">
    <cfRule type="colorScale" priority="852">
      <colorScale>
        <cfvo type="min"/>
        <cfvo type="max"/>
        <color theme="0"/>
        <color theme="0"/>
      </colorScale>
    </cfRule>
    <cfRule type="expression" dxfId="9531" priority="853">
      <formula>CO27&lt;0</formula>
    </cfRule>
  </conditionalFormatting>
  <conditionalFormatting sqref="CP28">
    <cfRule type="colorScale" priority="850">
      <colorScale>
        <cfvo type="min"/>
        <cfvo type="max"/>
        <color theme="0"/>
        <color theme="0"/>
      </colorScale>
    </cfRule>
    <cfRule type="expression" dxfId="9530" priority="851">
      <formula>CO28&lt;0</formula>
    </cfRule>
  </conditionalFormatting>
  <conditionalFormatting sqref="CP29">
    <cfRule type="colorScale" priority="828">
      <colorScale>
        <cfvo type="min"/>
        <cfvo type="max"/>
        <color theme="0"/>
        <color theme="0"/>
      </colorScale>
    </cfRule>
    <cfRule type="expression" dxfId="9529" priority="830">
      <formula>CO29&lt;0</formula>
    </cfRule>
  </conditionalFormatting>
  <conditionalFormatting sqref="CP30">
    <cfRule type="colorScale" priority="848">
      <colorScale>
        <cfvo type="min"/>
        <cfvo type="max"/>
        <color theme="0"/>
        <color theme="0"/>
      </colorScale>
    </cfRule>
    <cfRule type="expression" dxfId="9528" priority="849">
      <formula>CO30&lt;0</formula>
    </cfRule>
  </conditionalFormatting>
  <conditionalFormatting sqref="CP31">
    <cfRule type="colorScale" priority="846">
      <colorScale>
        <cfvo type="min"/>
        <cfvo type="max"/>
        <color theme="0"/>
        <color theme="0"/>
      </colorScale>
    </cfRule>
    <cfRule type="expression" dxfId="9527" priority="847">
      <formula>CO31&lt;0</formula>
    </cfRule>
  </conditionalFormatting>
  <conditionalFormatting sqref="CP39">
    <cfRule type="colorScale" priority="824">
      <colorScale>
        <cfvo type="min"/>
        <cfvo type="max"/>
        <color theme="0"/>
        <color theme="0"/>
      </colorScale>
    </cfRule>
    <cfRule type="expression" priority="825">
      <formula>#REF!</formula>
    </cfRule>
    <cfRule type="expression" dxfId="9526" priority="826">
      <formula>CO39&lt;0</formula>
    </cfRule>
  </conditionalFormatting>
  <conditionalFormatting sqref="CP39:CP107">
    <cfRule type="expression" dxfId="9525" priority="762">
      <formula>IF(CP39="Validar","Rojo","Verde")</formula>
    </cfRule>
  </conditionalFormatting>
  <conditionalFormatting sqref="CP40:CP67">
    <cfRule type="colorScale" priority="843">
      <colorScale>
        <cfvo type="min"/>
        <cfvo type="max"/>
        <color theme="0"/>
        <color theme="0"/>
      </colorScale>
    </cfRule>
    <cfRule type="expression" priority="844">
      <formula>$F$19</formula>
    </cfRule>
    <cfRule type="expression" dxfId="9524" priority="845">
      <formula>CO40&lt;0</formula>
    </cfRule>
  </conditionalFormatting>
  <conditionalFormatting sqref="CP68">
    <cfRule type="colorScale" priority="821">
      <colorScale>
        <cfvo type="min"/>
        <cfvo type="max"/>
        <color theme="0"/>
        <color theme="0"/>
      </colorScale>
    </cfRule>
    <cfRule type="expression" priority="822">
      <formula>#REF!</formula>
    </cfRule>
    <cfRule type="expression" dxfId="9523" priority="823">
      <formula>CO68&lt;0</formula>
    </cfRule>
  </conditionalFormatting>
  <conditionalFormatting sqref="CP69:CP81">
    <cfRule type="colorScale" priority="868">
      <colorScale>
        <cfvo type="min"/>
        <cfvo type="max"/>
        <color theme="0"/>
        <color theme="0"/>
      </colorScale>
    </cfRule>
    <cfRule type="expression" priority="869">
      <formula>$F$19</formula>
    </cfRule>
    <cfRule type="expression" dxfId="9522" priority="870">
      <formula>CO69&lt;0</formula>
    </cfRule>
  </conditionalFormatting>
  <conditionalFormatting sqref="CP82 CP92 CP103 CP107">
    <cfRule type="expression" dxfId="9521" priority="867">
      <formula>CO82&lt;0</formula>
    </cfRule>
  </conditionalFormatting>
  <conditionalFormatting sqref="CP83">
    <cfRule type="colorScale" priority="763">
      <colorScale>
        <cfvo type="min"/>
        <cfvo type="max"/>
        <color theme="0"/>
        <color theme="0"/>
      </colorScale>
    </cfRule>
    <cfRule type="expression" priority="764">
      <formula>#REF!</formula>
    </cfRule>
    <cfRule type="expression" dxfId="9520" priority="765">
      <formula>CO83&lt;0</formula>
    </cfRule>
  </conditionalFormatting>
  <conditionalFormatting sqref="CP84:CP91">
    <cfRule type="colorScale" priority="871">
      <colorScale>
        <cfvo type="min"/>
        <cfvo type="max"/>
        <color theme="0"/>
        <color theme="0"/>
      </colorScale>
    </cfRule>
    <cfRule type="expression" priority="872">
      <formula>$F$19</formula>
    </cfRule>
    <cfRule type="expression" dxfId="9519" priority="873">
      <formula>CO84&lt;0</formula>
    </cfRule>
  </conditionalFormatting>
  <conditionalFormatting sqref="CP92 CP82 CP103 CP107">
    <cfRule type="colorScale" priority="866">
      <colorScale>
        <cfvo type="min"/>
        <cfvo type="max"/>
        <color theme="0"/>
        <color theme="0"/>
      </colorScale>
    </cfRule>
  </conditionalFormatting>
  <conditionalFormatting sqref="CP93">
    <cfRule type="colorScale" priority="818">
      <colorScale>
        <cfvo type="min"/>
        <cfvo type="max"/>
        <color theme="0"/>
        <color theme="0"/>
      </colorScale>
    </cfRule>
    <cfRule type="expression" priority="819">
      <formula>#REF!</formula>
    </cfRule>
    <cfRule type="expression" dxfId="9518" priority="820">
      <formula>CO93&lt;0</formula>
    </cfRule>
  </conditionalFormatting>
  <conditionalFormatting sqref="CP94:CP102">
    <cfRule type="colorScale" priority="874">
      <colorScale>
        <cfvo type="min"/>
        <cfvo type="max"/>
        <color theme="0"/>
        <color theme="0"/>
      </colorScale>
    </cfRule>
    <cfRule type="expression" priority="875">
      <formula>$F$19</formula>
    </cfRule>
    <cfRule type="expression" dxfId="9517" priority="876">
      <formula>CO94&lt;0</formula>
    </cfRule>
  </conditionalFormatting>
  <conditionalFormatting sqref="CP104">
    <cfRule type="colorScale" priority="815">
      <colorScale>
        <cfvo type="min"/>
        <cfvo type="max"/>
        <color theme="0"/>
        <color theme="0"/>
      </colorScale>
    </cfRule>
    <cfRule type="expression" priority="816">
      <formula>#REF!</formula>
    </cfRule>
    <cfRule type="expression" dxfId="9516" priority="817">
      <formula>CO104&lt;0</formula>
    </cfRule>
  </conditionalFormatting>
  <conditionalFormatting sqref="CP105:CP106">
    <cfRule type="colorScale" priority="877">
      <colorScale>
        <cfvo type="min"/>
        <cfvo type="max"/>
        <color theme="0"/>
        <color theme="0"/>
      </colorScale>
    </cfRule>
    <cfRule type="expression" priority="878">
      <formula>$F$19</formula>
    </cfRule>
    <cfRule type="expression" dxfId="9515" priority="879">
      <formula>CO105&lt;0</formula>
    </cfRule>
  </conditionalFormatting>
  <conditionalFormatting sqref="CP110">
    <cfRule type="colorScale" priority="880">
      <colorScale>
        <cfvo type="min"/>
        <cfvo type="max"/>
        <color theme="0"/>
        <color theme="0"/>
      </colorScale>
    </cfRule>
    <cfRule type="expression" dxfId="9514" priority="881">
      <formula>CO110&lt;0</formula>
    </cfRule>
  </conditionalFormatting>
  <conditionalFormatting sqref="CP110:CP111">
    <cfRule type="expression" priority="760">
      <formula>$F$19</formula>
    </cfRule>
  </conditionalFormatting>
  <conditionalFormatting sqref="CP111">
    <cfRule type="colorScale" priority="759">
      <colorScale>
        <cfvo type="min"/>
        <cfvo type="max"/>
        <color theme="0"/>
        <color theme="0"/>
      </colorScale>
    </cfRule>
    <cfRule type="expression" dxfId="9513" priority="761">
      <formula>CO111&lt;0</formula>
    </cfRule>
  </conditionalFormatting>
  <conditionalFormatting sqref="CP117:CP123">
    <cfRule type="colorScale" priority="885">
      <colorScale>
        <cfvo type="min"/>
        <cfvo type="max"/>
        <color theme="0"/>
        <color theme="0"/>
      </colorScale>
    </cfRule>
    <cfRule type="expression" priority="886">
      <formula>$F$19</formula>
    </cfRule>
    <cfRule type="expression" dxfId="9512" priority="887">
      <formula>CO117&lt;0</formula>
    </cfRule>
  </conditionalFormatting>
  <conditionalFormatting sqref="CP125">
    <cfRule type="colorScale" priority="812">
      <colorScale>
        <cfvo type="min"/>
        <cfvo type="max"/>
        <color theme="0"/>
        <color theme="0"/>
      </colorScale>
    </cfRule>
    <cfRule type="expression" priority="813">
      <formula>#REF!</formula>
    </cfRule>
    <cfRule type="expression" dxfId="9511" priority="814">
      <formula>CO125&lt;0</formula>
    </cfRule>
  </conditionalFormatting>
  <conditionalFormatting sqref="CP125:CP135">
    <cfRule type="expression" dxfId="9510" priority="811">
      <formula>IF(CP125="Validar","Rojo","Verde")</formula>
    </cfRule>
  </conditionalFormatting>
  <conditionalFormatting sqref="CP126:CP132">
    <cfRule type="colorScale" priority="888">
      <colorScale>
        <cfvo type="min"/>
        <cfvo type="max"/>
        <color theme="0"/>
        <color theme="0"/>
      </colorScale>
    </cfRule>
    <cfRule type="expression" dxfId="9509" priority="890">
      <formula>CO126&lt;0</formula>
    </cfRule>
  </conditionalFormatting>
  <conditionalFormatting sqref="CP126:CP134">
    <cfRule type="expression" priority="889">
      <formula>$F$19</formula>
    </cfRule>
  </conditionalFormatting>
  <conditionalFormatting sqref="CP133:CP134">
    <cfRule type="colorScale" priority="891">
      <colorScale>
        <cfvo type="min"/>
        <cfvo type="max"/>
        <color theme="0"/>
        <color theme="0"/>
      </colorScale>
    </cfRule>
    <cfRule type="expression" dxfId="9508" priority="892">
      <formula>CO133&lt;0</formula>
    </cfRule>
  </conditionalFormatting>
  <conditionalFormatting sqref="CP135">
    <cfRule type="colorScale" priority="882">
      <colorScale>
        <cfvo type="min"/>
        <cfvo type="max"/>
        <color theme="0"/>
        <color theme="0"/>
      </colorScale>
    </cfRule>
    <cfRule type="expression" priority="883">
      <formula>$F$23</formula>
    </cfRule>
    <cfRule type="expression" dxfId="9507" priority="884">
      <formula>CO135&lt;0</formula>
    </cfRule>
  </conditionalFormatting>
  <conditionalFormatting sqref="CP110:CQ111">
    <cfRule type="expression" dxfId="9506" priority="755">
      <formula>IF(CP110="Validar","Rojo","Verde")</formula>
    </cfRule>
  </conditionalFormatting>
  <conditionalFormatting sqref="CP117:CQ123">
    <cfRule type="expression" dxfId="9505" priority="768">
      <formula>IF(CP117="Validar","Rojo","Verde")</formula>
    </cfRule>
  </conditionalFormatting>
  <conditionalFormatting sqref="CQ40:CQ66">
    <cfRule type="colorScale" priority="803">
      <colorScale>
        <cfvo type="min"/>
        <cfvo type="max"/>
        <color theme="0"/>
        <color theme="0"/>
      </colorScale>
    </cfRule>
    <cfRule type="expression" priority="804">
      <formula>#REF!</formula>
    </cfRule>
    <cfRule type="expression" dxfId="9504" priority="805">
      <formula>CP40&lt;0</formula>
    </cfRule>
  </conditionalFormatting>
  <conditionalFormatting sqref="CQ40:CQ67">
    <cfRule type="expression" dxfId="9503" priority="802">
      <formula>IF(CQ40="Validar","Rojo","Verde")</formula>
    </cfRule>
  </conditionalFormatting>
  <conditionalFormatting sqref="CQ67 CP82:CQ82 CP92:CQ92 CP103:CQ103 CP107:CQ107">
    <cfRule type="expression" priority="807">
      <formula>$F$23</formula>
    </cfRule>
  </conditionalFormatting>
  <conditionalFormatting sqref="CQ67 CQ82 CQ92 CQ103 CQ107">
    <cfRule type="expression" dxfId="9502" priority="808">
      <formula>CP67&lt;0</formula>
    </cfRule>
  </conditionalFormatting>
  <conditionalFormatting sqref="CQ69">
    <cfRule type="colorScale" priority="800">
      <colorScale>
        <cfvo type="min"/>
        <cfvo type="max"/>
        <color theme="0"/>
        <color theme="0"/>
      </colorScale>
    </cfRule>
    <cfRule type="expression" dxfId="9501" priority="801">
      <formula>CP69&lt;0</formula>
    </cfRule>
  </conditionalFormatting>
  <conditionalFormatting sqref="CQ69:CQ81">
    <cfRule type="expression" priority="798">
      <formula>#REF!</formula>
    </cfRule>
  </conditionalFormatting>
  <conditionalFormatting sqref="CQ69:CQ82">
    <cfRule type="expression" dxfId="9500" priority="796">
      <formula>IF(CQ69="Validar","Rojo","Verde")</formula>
    </cfRule>
  </conditionalFormatting>
  <conditionalFormatting sqref="CQ70:CQ78">
    <cfRule type="colorScale" priority="797">
      <colorScale>
        <cfvo type="min"/>
        <cfvo type="max"/>
        <color theme="0"/>
        <color theme="0"/>
      </colorScale>
    </cfRule>
    <cfRule type="expression" dxfId="9499" priority="799">
      <formula>CP70&lt;0</formula>
    </cfRule>
  </conditionalFormatting>
  <conditionalFormatting sqref="CQ79:CQ81">
    <cfRule type="colorScale" priority="809">
      <colorScale>
        <cfvo type="min"/>
        <cfvo type="max"/>
        <color theme="0"/>
        <color theme="0"/>
      </colorScale>
    </cfRule>
    <cfRule type="expression" dxfId="9498" priority="810">
      <formula>CP79&lt;0</formula>
    </cfRule>
  </conditionalFormatting>
  <conditionalFormatting sqref="CQ67 CQ82 CQ92 CQ103 CQ107">
    <cfRule type="colorScale" priority="806">
      <colorScale>
        <cfvo type="min"/>
        <cfvo type="max"/>
        <color theme="0"/>
        <color theme="0"/>
      </colorScale>
    </cfRule>
  </conditionalFormatting>
  <conditionalFormatting sqref="CQ84">
    <cfRule type="colorScale" priority="794">
      <colorScale>
        <cfvo type="min"/>
        <cfvo type="max"/>
        <color theme="0"/>
        <color theme="0"/>
      </colorScale>
    </cfRule>
    <cfRule type="expression" dxfId="9497" priority="795">
      <formula>CP84&lt;0</formula>
    </cfRule>
  </conditionalFormatting>
  <conditionalFormatting sqref="CQ84:CQ91">
    <cfRule type="expression" priority="792">
      <formula>#REF!</formula>
    </cfRule>
  </conditionalFormatting>
  <conditionalFormatting sqref="CQ84:CQ92">
    <cfRule type="expression" dxfId="9496" priority="790">
      <formula>IF(CQ84="Validar","Rojo","Verde")</formula>
    </cfRule>
  </conditionalFormatting>
  <conditionalFormatting sqref="CQ85:CQ91">
    <cfRule type="colorScale" priority="791">
      <colorScale>
        <cfvo type="min"/>
        <cfvo type="max"/>
        <color theme="0"/>
        <color theme="0"/>
      </colorScale>
    </cfRule>
    <cfRule type="expression" dxfId="9495" priority="793">
      <formula>CP85&lt;0</formula>
    </cfRule>
  </conditionalFormatting>
  <conditionalFormatting sqref="CQ94">
    <cfRule type="colorScale" priority="788">
      <colorScale>
        <cfvo type="min"/>
        <cfvo type="max"/>
        <color theme="0"/>
        <color theme="0"/>
      </colorScale>
    </cfRule>
    <cfRule type="expression" dxfId="9494" priority="789">
      <formula>CP94&lt;0</formula>
    </cfRule>
  </conditionalFormatting>
  <conditionalFormatting sqref="CQ94:CQ102">
    <cfRule type="expression" priority="782">
      <formula>#REF!</formula>
    </cfRule>
  </conditionalFormatting>
  <conditionalFormatting sqref="CQ94:CQ103">
    <cfRule type="expression" dxfId="9493" priority="780">
      <formula>IF(CQ94="Validar","Rojo","Verde")</formula>
    </cfRule>
  </conditionalFormatting>
  <conditionalFormatting sqref="CQ95:CQ100">
    <cfRule type="colorScale" priority="786">
      <colorScale>
        <cfvo type="min"/>
        <cfvo type="max"/>
        <color theme="0"/>
        <color theme="0"/>
      </colorScale>
    </cfRule>
    <cfRule type="expression" dxfId="9492" priority="787">
      <formula>CP95&lt;0</formula>
    </cfRule>
  </conditionalFormatting>
  <conditionalFormatting sqref="CQ101">
    <cfRule type="colorScale" priority="784">
      <colorScale>
        <cfvo type="min"/>
        <cfvo type="max"/>
        <color theme="0"/>
        <color theme="0"/>
      </colorScale>
    </cfRule>
    <cfRule type="expression" dxfId="9491" priority="785">
      <formula>CP101&lt;0</formula>
    </cfRule>
  </conditionalFormatting>
  <conditionalFormatting sqref="CQ102">
    <cfRule type="colorScale" priority="781">
      <colorScale>
        <cfvo type="min"/>
        <cfvo type="max"/>
        <color theme="0"/>
        <color theme="0"/>
      </colorScale>
    </cfRule>
    <cfRule type="expression" dxfId="9490" priority="783">
      <formula>CP102&lt;0</formula>
    </cfRule>
  </conditionalFormatting>
  <conditionalFormatting sqref="CQ105">
    <cfRule type="colorScale" priority="778">
      <colorScale>
        <cfvo type="min"/>
        <cfvo type="max"/>
        <color theme="0"/>
        <color theme="0"/>
      </colorScale>
    </cfRule>
    <cfRule type="expression" dxfId="9489" priority="779">
      <formula>CP105&lt;0</formula>
    </cfRule>
  </conditionalFormatting>
  <conditionalFormatting sqref="CQ105:CQ106">
    <cfRule type="expression" priority="776">
      <formula>#REF!</formula>
    </cfRule>
  </conditionalFormatting>
  <conditionalFormatting sqref="CQ105:CQ107">
    <cfRule type="expression" dxfId="9488" priority="774">
      <formula>IF(CQ105="Validar","Rojo","Verde")</formula>
    </cfRule>
  </conditionalFormatting>
  <conditionalFormatting sqref="CQ106">
    <cfRule type="colorScale" priority="775">
      <colorScale>
        <cfvo type="min"/>
        <cfvo type="max"/>
        <color theme="0"/>
        <color theme="0"/>
      </colorScale>
    </cfRule>
    <cfRule type="expression" dxfId="9487" priority="777">
      <formula>CP106&lt;0</formula>
    </cfRule>
  </conditionalFormatting>
  <conditionalFormatting sqref="CQ110">
    <cfRule type="colorScale" priority="766">
      <colorScale>
        <cfvo type="min"/>
        <cfvo type="max"/>
        <color theme="0"/>
        <color theme="0"/>
      </colorScale>
    </cfRule>
    <cfRule type="expression" dxfId="9486" priority="767">
      <formula>CP110&lt;0</formula>
    </cfRule>
  </conditionalFormatting>
  <conditionalFormatting sqref="CQ110:CQ111">
    <cfRule type="expression" priority="757">
      <formula>#REF!</formula>
    </cfRule>
  </conditionalFormatting>
  <conditionalFormatting sqref="CQ111">
    <cfRule type="colorScale" priority="756">
      <colorScale>
        <cfvo type="min"/>
        <cfvo type="max"/>
        <color theme="0"/>
        <color theme="0"/>
      </colorScale>
    </cfRule>
    <cfRule type="expression" dxfId="9485" priority="758">
      <formula>CP111&lt;0</formula>
    </cfRule>
  </conditionalFormatting>
  <conditionalFormatting sqref="CQ117">
    <cfRule type="colorScale" priority="772">
      <colorScale>
        <cfvo type="min"/>
        <cfvo type="max"/>
        <color theme="0"/>
        <color theme="0"/>
      </colorScale>
    </cfRule>
    <cfRule type="expression" dxfId="9484" priority="773">
      <formula>CP117&lt;0</formula>
    </cfRule>
  </conditionalFormatting>
  <conditionalFormatting sqref="CQ117:CQ123">
    <cfRule type="expression" priority="770">
      <formula>#REF!</formula>
    </cfRule>
  </conditionalFormatting>
  <conditionalFormatting sqref="CQ118:CQ123">
    <cfRule type="colorScale" priority="769">
      <colorScale>
        <cfvo type="min"/>
        <cfvo type="max"/>
        <color theme="0"/>
        <color theme="0"/>
      </colorScale>
    </cfRule>
    <cfRule type="expression" dxfId="9483" priority="771">
      <formula>CP118&lt;0</formula>
    </cfRule>
  </conditionalFormatting>
  <conditionalFormatting sqref="CQ126:CQ135">
    <cfRule type="expression" dxfId="9482" priority="893">
      <formula>IF(CQ126="Validar","Rojo","Verde")</formula>
    </cfRule>
    <cfRule type="colorScale" priority="894">
      <colorScale>
        <cfvo type="min"/>
        <cfvo type="max"/>
        <color theme="0"/>
        <color theme="0"/>
      </colorScale>
    </cfRule>
    <cfRule type="expression" priority="895">
      <formula>$F$23</formula>
    </cfRule>
    <cfRule type="expression" dxfId="9481" priority="896">
      <formula>CP126&lt;0</formula>
    </cfRule>
  </conditionalFormatting>
  <conditionalFormatting sqref="CP6">
    <cfRule type="colorScale" priority="753">
      <colorScale>
        <cfvo type="min"/>
        <cfvo type="max"/>
        <color theme="0"/>
        <color theme="0"/>
      </colorScale>
    </cfRule>
    <cfRule type="expression" dxfId="9480" priority="754">
      <formula>CO6&lt;0</formula>
    </cfRule>
  </conditionalFormatting>
  <conditionalFormatting sqref="CP6">
    <cfRule type="expression" dxfId="9479" priority="751">
      <formula>IF(CP6="Validar","Rojo","Verde")</formula>
    </cfRule>
    <cfRule type="expression" priority="752">
      <formula>#REF!</formula>
    </cfRule>
  </conditionalFormatting>
  <conditionalFormatting sqref="CP7:CP8">
    <cfRule type="colorScale" priority="749">
      <colorScale>
        <cfvo type="min"/>
        <cfvo type="max"/>
        <color theme="0"/>
        <color theme="0"/>
      </colorScale>
    </cfRule>
    <cfRule type="expression" dxfId="9478" priority="750">
      <formula>CO7&lt;0</formula>
    </cfRule>
  </conditionalFormatting>
  <conditionalFormatting sqref="CP7:CP8">
    <cfRule type="expression" dxfId="9477" priority="747">
      <formula>IF(CP7="Validar","Rojo","Verde")</formula>
    </cfRule>
    <cfRule type="expression" priority="748">
      <formula>#REF!</formula>
    </cfRule>
  </conditionalFormatting>
  <conditionalFormatting sqref="CT9">
    <cfRule type="colorScale" priority="714">
      <colorScale>
        <cfvo type="min"/>
        <cfvo type="max"/>
        <color theme="0"/>
        <color theme="0"/>
      </colorScale>
    </cfRule>
    <cfRule type="expression" dxfId="9476" priority="715">
      <formula>CS9&lt;0</formula>
    </cfRule>
  </conditionalFormatting>
  <conditionalFormatting sqref="CT9:CT20">
    <cfRule type="expression" dxfId="9475" priority="685">
      <formula>IF(CT9="Validar","Rojo","Verde")</formula>
    </cfRule>
    <cfRule type="expression" priority="687">
      <formula>#REF!</formula>
    </cfRule>
  </conditionalFormatting>
  <conditionalFormatting sqref="CT10">
    <cfRule type="colorScale" priority="691">
      <colorScale>
        <cfvo type="min"/>
        <cfvo type="max"/>
        <color theme="0"/>
        <color theme="0"/>
      </colorScale>
    </cfRule>
    <cfRule type="expression" dxfId="9474" priority="692">
      <formula>CS10&lt;0</formula>
    </cfRule>
  </conditionalFormatting>
  <conditionalFormatting sqref="CT11:CT14">
    <cfRule type="colorScale" priority="712">
      <colorScale>
        <cfvo type="min"/>
        <cfvo type="max"/>
        <color theme="0"/>
        <color theme="0"/>
      </colorScale>
    </cfRule>
    <cfRule type="expression" dxfId="9473" priority="713">
      <formula>CS11&lt;0</formula>
    </cfRule>
  </conditionalFormatting>
  <conditionalFormatting sqref="CT15">
    <cfRule type="colorScale" priority="689">
      <colorScale>
        <cfvo type="min"/>
        <cfvo type="max"/>
        <color theme="0"/>
        <color theme="0"/>
      </colorScale>
    </cfRule>
    <cfRule type="expression" dxfId="9472" priority="690">
      <formula>CS15&lt;0</formula>
    </cfRule>
  </conditionalFormatting>
  <conditionalFormatting sqref="CT16:CT17">
    <cfRule type="colorScale" priority="710">
      <colorScale>
        <cfvo type="min"/>
        <cfvo type="max"/>
        <color theme="0"/>
        <color theme="0"/>
      </colorScale>
    </cfRule>
    <cfRule type="expression" dxfId="9471" priority="711">
      <formula>CS16&lt;0</formula>
    </cfRule>
  </conditionalFormatting>
  <conditionalFormatting sqref="CT18">
    <cfRule type="colorScale" priority="686">
      <colorScale>
        <cfvo type="min"/>
        <cfvo type="max"/>
        <color theme="0"/>
        <color theme="0"/>
      </colorScale>
    </cfRule>
    <cfRule type="expression" dxfId="9470" priority="688">
      <formula>CS18&lt;0</formula>
    </cfRule>
  </conditionalFormatting>
  <conditionalFormatting sqref="CT19:CT20">
    <cfRule type="colorScale" priority="708">
      <colorScale>
        <cfvo type="min"/>
        <cfvo type="max"/>
        <color theme="0"/>
        <color theme="0"/>
      </colorScale>
    </cfRule>
    <cfRule type="expression" dxfId="9469" priority="709">
      <formula>CS19&lt;0</formula>
    </cfRule>
  </conditionalFormatting>
  <conditionalFormatting sqref="CT23">
    <cfRule type="colorScale" priority="683">
      <colorScale>
        <cfvo type="min"/>
        <cfvo type="max"/>
        <color theme="0"/>
        <color theme="0"/>
      </colorScale>
    </cfRule>
    <cfRule type="expression" dxfId="9468" priority="684">
      <formula>CS23&lt;0</formula>
    </cfRule>
  </conditionalFormatting>
  <conditionalFormatting sqref="CT23:CT31">
    <cfRule type="expression" dxfId="9467" priority="677">
      <formula>IF(CT23="Validar","Rojo","Verde")</formula>
    </cfRule>
    <cfRule type="expression" priority="679">
      <formula>#REF!</formula>
    </cfRule>
  </conditionalFormatting>
  <conditionalFormatting sqref="CT24">
    <cfRule type="colorScale" priority="706">
      <colorScale>
        <cfvo type="min"/>
        <cfvo type="max"/>
        <color theme="0"/>
        <color theme="0"/>
      </colorScale>
    </cfRule>
    <cfRule type="expression" dxfId="9466" priority="707">
      <formula>CS24&lt;0</formula>
    </cfRule>
  </conditionalFormatting>
  <conditionalFormatting sqref="CT25">
    <cfRule type="colorScale" priority="704">
      <colorScale>
        <cfvo type="min"/>
        <cfvo type="max"/>
        <color theme="0"/>
        <color theme="0"/>
      </colorScale>
    </cfRule>
    <cfRule type="expression" dxfId="9465" priority="705">
      <formula>CS25&lt;0</formula>
    </cfRule>
  </conditionalFormatting>
  <conditionalFormatting sqref="CT26">
    <cfRule type="colorScale" priority="681">
      <colorScale>
        <cfvo type="min"/>
        <cfvo type="max"/>
        <color theme="0"/>
        <color theme="0"/>
      </colorScale>
    </cfRule>
    <cfRule type="expression" dxfId="9464" priority="682">
      <formula>CS26&lt;0</formula>
    </cfRule>
  </conditionalFormatting>
  <conditionalFormatting sqref="CT27">
    <cfRule type="colorScale" priority="702">
      <colorScale>
        <cfvo type="min"/>
        <cfvo type="max"/>
        <color theme="0"/>
        <color theme="0"/>
      </colorScale>
    </cfRule>
    <cfRule type="expression" dxfId="9463" priority="703">
      <formula>CS27&lt;0</formula>
    </cfRule>
  </conditionalFormatting>
  <conditionalFormatting sqref="CT28">
    <cfRule type="colorScale" priority="700">
      <colorScale>
        <cfvo type="min"/>
        <cfvo type="max"/>
        <color theme="0"/>
        <color theme="0"/>
      </colorScale>
    </cfRule>
    <cfRule type="expression" dxfId="9462" priority="701">
      <formula>CS28&lt;0</formula>
    </cfRule>
  </conditionalFormatting>
  <conditionalFormatting sqref="CT29">
    <cfRule type="colorScale" priority="678">
      <colorScale>
        <cfvo type="min"/>
        <cfvo type="max"/>
        <color theme="0"/>
        <color theme="0"/>
      </colorScale>
    </cfRule>
    <cfRule type="expression" dxfId="9461" priority="680">
      <formula>CS29&lt;0</formula>
    </cfRule>
  </conditionalFormatting>
  <conditionalFormatting sqref="CT30">
    <cfRule type="colorScale" priority="698">
      <colorScale>
        <cfvo type="min"/>
        <cfvo type="max"/>
        <color theme="0"/>
        <color theme="0"/>
      </colorScale>
    </cfRule>
    <cfRule type="expression" dxfId="9460" priority="699">
      <formula>CS30&lt;0</formula>
    </cfRule>
  </conditionalFormatting>
  <conditionalFormatting sqref="CT31">
    <cfRule type="colorScale" priority="696">
      <colorScale>
        <cfvo type="min"/>
        <cfvo type="max"/>
        <color theme="0"/>
        <color theme="0"/>
      </colorScale>
    </cfRule>
    <cfRule type="expression" dxfId="9459" priority="697">
      <formula>CS31&lt;0</formula>
    </cfRule>
  </conditionalFormatting>
  <conditionalFormatting sqref="CT39">
    <cfRule type="colorScale" priority="674">
      <colorScale>
        <cfvo type="min"/>
        <cfvo type="max"/>
        <color theme="0"/>
        <color theme="0"/>
      </colorScale>
    </cfRule>
    <cfRule type="expression" priority="675">
      <formula>#REF!</formula>
    </cfRule>
    <cfRule type="expression" dxfId="9458" priority="676">
      <formula>CS39&lt;0</formula>
    </cfRule>
  </conditionalFormatting>
  <conditionalFormatting sqref="CT39:CT107">
    <cfRule type="expression" dxfId="9457" priority="612">
      <formula>IF(CT39="Validar","Rojo","Verde")</formula>
    </cfRule>
  </conditionalFormatting>
  <conditionalFormatting sqref="CT40:CT67">
    <cfRule type="colorScale" priority="693">
      <colorScale>
        <cfvo type="min"/>
        <cfvo type="max"/>
        <color theme="0"/>
        <color theme="0"/>
      </colorScale>
    </cfRule>
    <cfRule type="expression" priority="694">
      <formula>$F$19</formula>
    </cfRule>
    <cfRule type="expression" dxfId="9456" priority="695">
      <formula>CS40&lt;0</formula>
    </cfRule>
  </conditionalFormatting>
  <conditionalFormatting sqref="CT68">
    <cfRule type="colorScale" priority="671">
      <colorScale>
        <cfvo type="min"/>
        <cfvo type="max"/>
        <color theme="0"/>
        <color theme="0"/>
      </colorScale>
    </cfRule>
    <cfRule type="expression" priority="672">
      <formula>#REF!</formula>
    </cfRule>
    <cfRule type="expression" dxfId="9455" priority="673">
      <formula>CS68&lt;0</formula>
    </cfRule>
  </conditionalFormatting>
  <conditionalFormatting sqref="CT69:CT81">
    <cfRule type="colorScale" priority="718">
      <colorScale>
        <cfvo type="min"/>
        <cfvo type="max"/>
        <color theme="0"/>
        <color theme="0"/>
      </colorScale>
    </cfRule>
    <cfRule type="expression" priority="719">
      <formula>$F$19</formula>
    </cfRule>
    <cfRule type="expression" dxfId="9454" priority="720">
      <formula>CS69&lt;0</formula>
    </cfRule>
  </conditionalFormatting>
  <conditionalFormatting sqref="CT82 CT92 CT103 CT107">
    <cfRule type="expression" dxfId="9453" priority="717">
      <formula>CS82&lt;0</formula>
    </cfRule>
  </conditionalFormatting>
  <conditionalFormatting sqref="CT83">
    <cfRule type="colorScale" priority="613">
      <colorScale>
        <cfvo type="min"/>
        <cfvo type="max"/>
        <color theme="0"/>
        <color theme="0"/>
      </colorScale>
    </cfRule>
    <cfRule type="expression" priority="614">
      <formula>#REF!</formula>
    </cfRule>
    <cfRule type="expression" dxfId="9452" priority="615">
      <formula>CS83&lt;0</formula>
    </cfRule>
  </conditionalFormatting>
  <conditionalFormatting sqref="CT84:CT91">
    <cfRule type="colorScale" priority="721">
      <colorScale>
        <cfvo type="min"/>
        <cfvo type="max"/>
        <color theme="0"/>
        <color theme="0"/>
      </colorScale>
    </cfRule>
    <cfRule type="expression" priority="722">
      <formula>$F$19</formula>
    </cfRule>
    <cfRule type="expression" dxfId="9451" priority="723">
      <formula>CS84&lt;0</formula>
    </cfRule>
  </conditionalFormatting>
  <conditionalFormatting sqref="CT92 CT82 CT103 CT107">
    <cfRule type="colorScale" priority="716">
      <colorScale>
        <cfvo type="min"/>
        <cfvo type="max"/>
        <color theme="0"/>
        <color theme="0"/>
      </colorScale>
    </cfRule>
  </conditionalFormatting>
  <conditionalFormatting sqref="CT93">
    <cfRule type="colorScale" priority="668">
      <colorScale>
        <cfvo type="min"/>
        <cfvo type="max"/>
        <color theme="0"/>
        <color theme="0"/>
      </colorScale>
    </cfRule>
    <cfRule type="expression" priority="669">
      <formula>#REF!</formula>
    </cfRule>
    <cfRule type="expression" dxfId="9450" priority="670">
      <formula>CS93&lt;0</formula>
    </cfRule>
  </conditionalFormatting>
  <conditionalFormatting sqref="CT94:CT102">
    <cfRule type="colorScale" priority="724">
      <colorScale>
        <cfvo type="min"/>
        <cfvo type="max"/>
        <color theme="0"/>
        <color theme="0"/>
      </colorScale>
    </cfRule>
    <cfRule type="expression" priority="725">
      <formula>$F$19</formula>
    </cfRule>
    <cfRule type="expression" dxfId="9449" priority="726">
      <formula>CS94&lt;0</formula>
    </cfRule>
  </conditionalFormatting>
  <conditionalFormatting sqref="CT104">
    <cfRule type="colorScale" priority="665">
      <colorScale>
        <cfvo type="min"/>
        <cfvo type="max"/>
        <color theme="0"/>
        <color theme="0"/>
      </colorScale>
    </cfRule>
    <cfRule type="expression" priority="666">
      <formula>#REF!</formula>
    </cfRule>
    <cfRule type="expression" dxfId="9448" priority="667">
      <formula>CS104&lt;0</formula>
    </cfRule>
  </conditionalFormatting>
  <conditionalFormatting sqref="CT105:CT106">
    <cfRule type="colorScale" priority="727">
      <colorScale>
        <cfvo type="min"/>
        <cfvo type="max"/>
        <color theme="0"/>
        <color theme="0"/>
      </colorScale>
    </cfRule>
    <cfRule type="expression" priority="728">
      <formula>$F$19</formula>
    </cfRule>
    <cfRule type="expression" dxfId="9447" priority="729">
      <formula>CS105&lt;0</formula>
    </cfRule>
  </conditionalFormatting>
  <conditionalFormatting sqref="CT110">
    <cfRule type="colorScale" priority="730">
      <colorScale>
        <cfvo type="min"/>
        <cfvo type="max"/>
        <color theme="0"/>
        <color theme="0"/>
      </colorScale>
    </cfRule>
    <cfRule type="expression" dxfId="9446" priority="731">
      <formula>CS110&lt;0</formula>
    </cfRule>
  </conditionalFormatting>
  <conditionalFormatting sqref="CT110:CT111">
    <cfRule type="expression" priority="610">
      <formula>$F$19</formula>
    </cfRule>
  </conditionalFormatting>
  <conditionalFormatting sqref="CT111">
    <cfRule type="colorScale" priority="609">
      <colorScale>
        <cfvo type="min"/>
        <cfvo type="max"/>
        <color theme="0"/>
        <color theme="0"/>
      </colorScale>
    </cfRule>
    <cfRule type="expression" dxfId="9445" priority="611">
      <formula>CS111&lt;0</formula>
    </cfRule>
  </conditionalFormatting>
  <conditionalFormatting sqref="CT117:CT123">
    <cfRule type="colorScale" priority="735">
      <colorScale>
        <cfvo type="min"/>
        <cfvo type="max"/>
        <color theme="0"/>
        <color theme="0"/>
      </colorScale>
    </cfRule>
    <cfRule type="expression" priority="736">
      <formula>$F$19</formula>
    </cfRule>
    <cfRule type="expression" dxfId="9444" priority="737">
      <formula>CS117&lt;0</formula>
    </cfRule>
  </conditionalFormatting>
  <conditionalFormatting sqref="CT125">
    <cfRule type="colorScale" priority="662">
      <colorScale>
        <cfvo type="min"/>
        <cfvo type="max"/>
        <color theme="0"/>
        <color theme="0"/>
      </colorScale>
    </cfRule>
    <cfRule type="expression" priority="663">
      <formula>#REF!</formula>
    </cfRule>
    <cfRule type="expression" dxfId="9443" priority="664">
      <formula>CS125&lt;0</formula>
    </cfRule>
  </conditionalFormatting>
  <conditionalFormatting sqref="CT125:CT135">
    <cfRule type="expression" dxfId="9442" priority="661">
      <formula>IF(CT125="Validar","Rojo","Verde")</formula>
    </cfRule>
  </conditionalFormatting>
  <conditionalFormatting sqref="CT126:CT132">
    <cfRule type="colorScale" priority="738">
      <colorScale>
        <cfvo type="min"/>
        <cfvo type="max"/>
        <color theme="0"/>
        <color theme="0"/>
      </colorScale>
    </cfRule>
    <cfRule type="expression" dxfId="9441" priority="740">
      <formula>CS126&lt;0</formula>
    </cfRule>
  </conditionalFormatting>
  <conditionalFormatting sqref="CT126:CT134">
    <cfRule type="expression" priority="739">
      <formula>$F$19</formula>
    </cfRule>
  </conditionalFormatting>
  <conditionalFormatting sqref="CT133:CT134">
    <cfRule type="colorScale" priority="741">
      <colorScale>
        <cfvo type="min"/>
        <cfvo type="max"/>
        <color theme="0"/>
        <color theme="0"/>
      </colorScale>
    </cfRule>
    <cfRule type="expression" dxfId="9440" priority="742">
      <formula>CS133&lt;0</formula>
    </cfRule>
  </conditionalFormatting>
  <conditionalFormatting sqref="CT135">
    <cfRule type="colorScale" priority="732">
      <colorScale>
        <cfvo type="min"/>
        <cfvo type="max"/>
        <color theme="0"/>
        <color theme="0"/>
      </colorScale>
    </cfRule>
    <cfRule type="expression" priority="733">
      <formula>$F$23</formula>
    </cfRule>
    <cfRule type="expression" dxfId="9439" priority="734">
      <formula>CS135&lt;0</formula>
    </cfRule>
  </conditionalFormatting>
  <conditionalFormatting sqref="CT110:CU111">
    <cfRule type="expression" dxfId="9438" priority="605">
      <formula>IF(CT110="Validar","Rojo","Verde")</formula>
    </cfRule>
  </conditionalFormatting>
  <conditionalFormatting sqref="CT117:CU123">
    <cfRule type="expression" dxfId="9437" priority="618">
      <formula>IF(CT117="Validar","Rojo","Verde")</formula>
    </cfRule>
  </conditionalFormatting>
  <conditionalFormatting sqref="CU40:CU66">
    <cfRule type="colorScale" priority="653">
      <colorScale>
        <cfvo type="min"/>
        <cfvo type="max"/>
        <color theme="0"/>
        <color theme="0"/>
      </colorScale>
    </cfRule>
    <cfRule type="expression" priority="654">
      <formula>#REF!</formula>
    </cfRule>
    <cfRule type="expression" dxfId="9436" priority="655">
      <formula>CT40&lt;0</formula>
    </cfRule>
  </conditionalFormatting>
  <conditionalFormatting sqref="CU40:CU67">
    <cfRule type="expression" dxfId="9435" priority="652">
      <formula>IF(CU40="Validar","Rojo","Verde")</formula>
    </cfRule>
  </conditionalFormatting>
  <conditionalFormatting sqref="CU67 CT82:CU82 CT92:CU92 CT103:CU103 CT107:CU107">
    <cfRule type="expression" priority="657">
      <formula>$F$23</formula>
    </cfRule>
  </conditionalFormatting>
  <conditionalFormatting sqref="CU67 CU82 CU92 CU103 CU107">
    <cfRule type="expression" dxfId="9434" priority="658">
      <formula>CT67&lt;0</formula>
    </cfRule>
  </conditionalFormatting>
  <conditionalFormatting sqref="CU69">
    <cfRule type="colorScale" priority="650">
      <colorScale>
        <cfvo type="min"/>
        <cfvo type="max"/>
        <color theme="0"/>
        <color theme="0"/>
      </colorScale>
    </cfRule>
    <cfRule type="expression" dxfId="9433" priority="651">
      <formula>CT69&lt;0</formula>
    </cfRule>
  </conditionalFormatting>
  <conditionalFormatting sqref="CU69:CU81">
    <cfRule type="expression" priority="648">
      <formula>#REF!</formula>
    </cfRule>
  </conditionalFormatting>
  <conditionalFormatting sqref="CU69:CU82">
    <cfRule type="expression" dxfId="9432" priority="646">
      <formula>IF(CU69="Validar","Rojo","Verde")</formula>
    </cfRule>
  </conditionalFormatting>
  <conditionalFormatting sqref="CU70:CU78">
    <cfRule type="colorScale" priority="647">
      <colorScale>
        <cfvo type="min"/>
        <cfvo type="max"/>
        <color theme="0"/>
        <color theme="0"/>
      </colorScale>
    </cfRule>
    <cfRule type="expression" dxfId="9431" priority="649">
      <formula>CT70&lt;0</formula>
    </cfRule>
  </conditionalFormatting>
  <conditionalFormatting sqref="CU79:CU81">
    <cfRule type="colorScale" priority="659">
      <colorScale>
        <cfvo type="min"/>
        <cfvo type="max"/>
        <color theme="0"/>
        <color theme="0"/>
      </colorScale>
    </cfRule>
    <cfRule type="expression" dxfId="9430" priority="660">
      <formula>CT79&lt;0</formula>
    </cfRule>
  </conditionalFormatting>
  <conditionalFormatting sqref="CU82 CU67 CU92 CU103 CU107">
    <cfRule type="colorScale" priority="656">
      <colorScale>
        <cfvo type="min"/>
        <cfvo type="max"/>
        <color theme="0"/>
        <color theme="0"/>
      </colorScale>
    </cfRule>
  </conditionalFormatting>
  <conditionalFormatting sqref="CU84">
    <cfRule type="colorScale" priority="644">
      <colorScale>
        <cfvo type="min"/>
        <cfvo type="max"/>
        <color theme="0"/>
        <color theme="0"/>
      </colorScale>
    </cfRule>
    <cfRule type="expression" dxfId="9429" priority="645">
      <formula>CT84&lt;0</formula>
    </cfRule>
  </conditionalFormatting>
  <conditionalFormatting sqref="CU84:CU91">
    <cfRule type="expression" priority="642">
      <formula>#REF!</formula>
    </cfRule>
  </conditionalFormatting>
  <conditionalFormatting sqref="CU84:CU92">
    <cfRule type="expression" dxfId="9428" priority="640">
      <formula>IF(CU84="Validar","Rojo","Verde")</formula>
    </cfRule>
  </conditionalFormatting>
  <conditionalFormatting sqref="CU85:CU91">
    <cfRule type="colorScale" priority="641">
      <colorScale>
        <cfvo type="min"/>
        <cfvo type="max"/>
        <color theme="0"/>
        <color theme="0"/>
      </colorScale>
    </cfRule>
    <cfRule type="expression" dxfId="9427" priority="643">
      <formula>CT85&lt;0</formula>
    </cfRule>
  </conditionalFormatting>
  <conditionalFormatting sqref="CU94">
    <cfRule type="colorScale" priority="638">
      <colorScale>
        <cfvo type="min"/>
        <cfvo type="max"/>
        <color theme="0"/>
        <color theme="0"/>
      </colorScale>
    </cfRule>
    <cfRule type="expression" dxfId="9426" priority="639">
      <formula>CT94&lt;0</formula>
    </cfRule>
  </conditionalFormatting>
  <conditionalFormatting sqref="CU94:CU102">
    <cfRule type="expression" priority="632">
      <formula>#REF!</formula>
    </cfRule>
  </conditionalFormatting>
  <conditionalFormatting sqref="CU94:CU103">
    <cfRule type="expression" dxfId="9425" priority="630">
      <formula>IF(CU94="Validar","Rojo","Verde")</formula>
    </cfRule>
  </conditionalFormatting>
  <conditionalFormatting sqref="CU95:CU100">
    <cfRule type="colorScale" priority="636">
      <colorScale>
        <cfvo type="min"/>
        <cfvo type="max"/>
        <color theme="0"/>
        <color theme="0"/>
      </colorScale>
    </cfRule>
    <cfRule type="expression" dxfId="9424" priority="637">
      <formula>CT95&lt;0</formula>
    </cfRule>
  </conditionalFormatting>
  <conditionalFormatting sqref="CU101">
    <cfRule type="colorScale" priority="634">
      <colorScale>
        <cfvo type="min"/>
        <cfvo type="max"/>
        <color theme="0"/>
        <color theme="0"/>
      </colorScale>
    </cfRule>
    <cfRule type="expression" dxfId="9423" priority="635">
      <formula>CT101&lt;0</formula>
    </cfRule>
  </conditionalFormatting>
  <conditionalFormatting sqref="CU102">
    <cfRule type="colorScale" priority="631">
      <colorScale>
        <cfvo type="min"/>
        <cfvo type="max"/>
        <color theme="0"/>
        <color theme="0"/>
      </colorScale>
    </cfRule>
    <cfRule type="expression" dxfId="9422" priority="633">
      <formula>CT102&lt;0</formula>
    </cfRule>
  </conditionalFormatting>
  <conditionalFormatting sqref="CU105">
    <cfRule type="colorScale" priority="628">
      <colorScale>
        <cfvo type="min"/>
        <cfvo type="max"/>
        <color theme="0"/>
        <color theme="0"/>
      </colorScale>
    </cfRule>
    <cfRule type="expression" dxfId="9421" priority="629">
      <formula>CT105&lt;0</formula>
    </cfRule>
  </conditionalFormatting>
  <conditionalFormatting sqref="CU105:CU106">
    <cfRule type="expression" priority="626">
      <formula>#REF!</formula>
    </cfRule>
  </conditionalFormatting>
  <conditionalFormatting sqref="CU105:CU107">
    <cfRule type="expression" dxfId="9420" priority="624">
      <formula>IF(CU105="Validar","Rojo","Verde")</formula>
    </cfRule>
  </conditionalFormatting>
  <conditionalFormatting sqref="CU106">
    <cfRule type="colorScale" priority="625">
      <colorScale>
        <cfvo type="min"/>
        <cfvo type="max"/>
        <color theme="0"/>
        <color theme="0"/>
      </colorScale>
    </cfRule>
    <cfRule type="expression" dxfId="9419" priority="627">
      <formula>CT106&lt;0</formula>
    </cfRule>
  </conditionalFormatting>
  <conditionalFormatting sqref="CU110">
    <cfRule type="colorScale" priority="616">
      <colorScale>
        <cfvo type="min"/>
        <cfvo type="max"/>
        <color theme="0"/>
        <color theme="0"/>
      </colorScale>
    </cfRule>
    <cfRule type="expression" dxfId="9418" priority="617">
      <formula>CT110&lt;0</formula>
    </cfRule>
  </conditionalFormatting>
  <conditionalFormatting sqref="CU110:CU111">
    <cfRule type="expression" priority="607">
      <formula>#REF!</formula>
    </cfRule>
  </conditionalFormatting>
  <conditionalFormatting sqref="CU111">
    <cfRule type="colorScale" priority="606">
      <colorScale>
        <cfvo type="min"/>
        <cfvo type="max"/>
        <color theme="0"/>
        <color theme="0"/>
      </colorScale>
    </cfRule>
    <cfRule type="expression" dxfId="9417" priority="608">
      <formula>CT111&lt;0</formula>
    </cfRule>
  </conditionalFormatting>
  <conditionalFormatting sqref="CU117">
    <cfRule type="colorScale" priority="622">
      <colorScale>
        <cfvo type="min"/>
        <cfvo type="max"/>
        <color theme="0"/>
        <color theme="0"/>
      </colorScale>
    </cfRule>
    <cfRule type="expression" dxfId="9416" priority="623">
      <formula>CT117&lt;0</formula>
    </cfRule>
  </conditionalFormatting>
  <conditionalFormatting sqref="CU117:CU123">
    <cfRule type="expression" priority="620">
      <formula>#REF!</formula>
    </cfRule>
  </conditionalFormatting>
  <conditionalFormatting sqref="CU118:CU123">
    <cfRule type="colorScale" priority="619">
      <colorScale>
        <cfvo type="min"/>
        <cfvo type="max"/>
        <color theme="0"/>
        <color theme="0"/>
      </colorScale>
    </cfRule>
    <cfRule type="expression" dxfId="9415" priority="621">
      <formula>CT118&lt;0</formula>
    </cfRule>
  </conditionalFormatting>
  <conditionalFormatting sqref="CU126:CU135">
    <cfRule type="expression" dxfId="9414" priority="743">
      <formula>IF(CU126="Validar","Rojo","Verde")</formula>
    </cfRule>
    <cfRule type="colorScale" priority="744">
      <colorScale>
        <cfvo type="min"/>
        <cfvo type="max"/>
        <color theme="0"/>
        <color theme="0"/>
      </colorScale>
    </cfRule>
    <cfRule type="expression" priority="745">
      <formula>$F$23</formula>
    </cfRule>
    <cfRule type="expression" dxfId="9413" priority="746">
      <formula>CT126&lt;0</formula>
    </cfRule>
  </conditionalFormatting>
  <conditionalFormatting sqref="CT6">
    <cfRule type="colorScale" priority="603">
      <colorScale>
        <cfvo type="min"/>
        <cfvo type="max"/>
        <color theme="0"/>
        <color theme="0"/>
      </colorScale>
    </cfRule>
    <cfRule type="expression" dxfId="9412" priority="604">
      <formula>CS6&lt;0</formula>
    </cfRule>
  </conditionalFormatting>
  <conditionalFormatting sqref="CT6">
    <cfRule type="expression" dxfId="9411" priority="601">
      <formula>IF(CT6="Validar","Rojo","Verde")</formula>
    </cfRule>
    <cfRule type="expression" priority="602">
      <formula>#REF!</formula>
    </cfRule>
  </conditionalFormatting>
  <conditionalFormatting sqref="CT7:CT8">
    <cfRule type="colorScale" priority="599">
      <colorScale>
        <cfvo type="min"/>
        <cfvo type="max"/>
        <color theme="0"/>
        <color theme="0"/>
      </colorScale>
    </cfRule>
    <cfRule type="expression" dxfId="9410" priority="600">
      <formula>CS7&lt;0</formula>
    </cfRule>
  </conditionalFormatting>
  <conditionalFormatting sqref="CT7:CT8">
    <cfRule type="expression" dxfId="9409" priority="597">
      <formula>IF(CT7="Validar","Rojo","Verde")</formula>
    </cfRule>
    <cfRule type="expression" priority="598">
      <formula>#REF!</formula>
    </cfRule>
  </conditionalFormatting>
  <conditionalFormatting sqref="CW9">
    <cfRule type="colorScale" priority="568">
      <colorScale>
        <cfvo type="min"/>
        <cfvo type="max"/>
        <color theme="0"/>
        <color theme="0"/>
      </colorScale>
    </cfRule>
    <cfRule type="expression" dxfId="9408" priority="569">
      <formula>CV9&lt;0</formula>
    </cfRule>
  </conditionalFormatting>
  <conditionalFormatting sqref="CW9:CW20">
    <cfRule type="expression" dxfId="9407" priority="539">
      <formula>IF(CW9="Validar","Rojo","Verde")</formula>
    </cfRule>
    <cfRule type="expression" priority="541">
      <formula>#REF!</formula>
    </cfRule>
  </conditionalFormatting>
  <conditionalFormatting sqref="CW10">
    <cfRule type="colorScale" priority="545">
      <colorScale>
        <cfvo type="min"/>
        <cfvo type="max"/>
        <color theme="0"/>
        <color theme="0"/>
      </colorScale>
    </cfRule>
    <cfRule type="expression" dxfId="9406" priority="546">
      <formula>CV10&lt;0</formula>
    </cfRule>
  </conditionalFormatting>
  <conditionalFormatting sqref="CW11:CW14">
    <cfRule type="colorScale" priority="566">
      <colorScale>
        <cfvo type="min"/>
        <cfvo type="max"/>
        <color theme="0"/>
        <color theme="0"/>
      </colorScale>
    </cfRule>
    <cfRule type="expression" dxfId="9405" priority="567">
      <formula>CV11&lt;0</formula>
    </cfRule>
  </conditionalFormatting>
  <conditionalFormatting sqref="CW15">
    <cfRule type="colorScale" priority="543">
      <colorScale>
        <cfvo type="min"/>
        <cfvo type="max"/>
        <color theme="0"/>
        <color theme="0"/>
      </colorScale>
    </cfRule>
    <cfRule type="expression" dxfId="9404" priority="544">
      <formula>CV15&lt;0</formula>
    </cfRule>
  </conditionalFormatting>
  <conditionalFormatting sqref="CW16:CW17">
    <cfRule type="colorScale" priority="564">
      <colorScale>
        <cfvo type="min"/>
        <cfvo type="max"/>
        <color theme="0"/>
        <color theme="0"/>
      </colorScale>
    </cfRule>
    <cfRule type="expression" dxfId="9403" priority="565">
      <formula>CV16&lt;0</formula>
    </cfRule>
  </conditionalFormatting>
  <conditionalFormatting sqref="CW18">
    <cfRule type="colorScale" priority="540">
      <colorScale>
        <cfvo type="min"/>
        <cfvo type="max"/>
        <color theme="0"/>
        <color theme="0"/>
      </colorScale>
    </cfRule>
    <cfRule type="expression" dxfId="9402" priority="542">
      <formula>CV18&lt;0</formula>
    </cfRule>
  </conditionalFormatting>
  <conditionalFormatting sqref="CW19:CW20">
    <cfRule type="colorScale" priority="562">
      <colorScale>
        <cfvo type="min"/>
        <cfvo type="max"/>
        <color theme="0"/>
        <color theme="0"/>
      </colorScale>
    </cfRule>
    <cfRule type="expression" dxfId="9401" priority="563">
      <formula>CV19&lt;0</formula>
    </cfRule>
  </conditionalFormatting>
  <conditionalFormatting sqref="CW23">
    <cfRule type="colorScale" priority="537">
      <colorScale>
        <cfvo type="min"/>
        <cfvo type="max"/>
        <color theme="0"/>
        <color theme="0"/>
      </colorScale>
    </cfRule>
    <cfRule type="expression" dxfId="9400" priority="538">
      <formula>CV23&lt;0</formula>
    </cfRule>
  </conditionalFormatting>
  <conditionalFormatting sqref="CW23:CW31">
    <cfRule type="expression" dxfId="9399" priority="531">
      <formula>IF(CW23="Validar","Rojo","Verde")</formula>
    </cfRule>
    <cfRule type="expression" priority="533">
      <formula>#REF!</formula>
    </cfRule>
  </conditionalFormatting>
  <conditionalFormatting sqref="CW24">
    <cfRule type="colorScale" priority="560">
      <colorScale>
        <cfvo type="min"/>
        <cfvo type="max"/>
        <color theme="0"/>
        <color theme="0"/>
      </colorScale>
    </cfRule>
    <cfRule type="expression" dxfId="9398" priority="561">
      <formula>CV24&lt;0</formula>
    </cfRule>
  </conditionalFormatting>
  <conditionalFormatting sqref="CW25">
    <cfRule type="colorScale" priority="558">
      <colorScale>
        <cfvo type="min"/>
        <cfvo type="max"/>
        <color theme="0"/>
        <color theme="0"/>
      </colorScale>
    </cfRule>
    <cfRule type="expression" dxfId="9397" priority="559">
      <formula>CV25&lt;0</formula>
    </cfRule>
  </conditionalFormatting>
  <conditionalFormatting sqref="CW26">
    <cfRule type="colorScale" priority="535">
      <colorScale>
        <cfvo type="min"/>
        <cfvo type="max"/>
        <color theme="0"/>
        <color theme="0"/>
      </colorScale>
    </cfRule>
    <cfRule type="expression" dxfId="9396" priority="536">
      <formula>CV26&lt;0</formula>
    </cfRule>
  </conditionalFormatting>
  <conditionalFormatting sqref="CW27">
    <cfRule type="colorScale" priority="556">
      <colorScale>
        <cfvo type="min"/>
        <cfvo type="max"/>
        <color theme="0"/>
        <color theme="0"/>
      </colorScale>
    </cfRule>
    <cfRule type="expression" dxfId="9395" priority="557">
      <formula>CV27&lt;0</formula>
    </cfRule>
  </conditionalFormatting>
  <conditionalFormatting sqref="CW28">
    <cfRule type="colorScale" priority="554">
      <colorScale>
        <cfvo type="min"/>
        <cfvo type="max"/>
        <color theme="0"/>
        <color theme="0"/>
      </colorScale>
    </cfRule>
    <cfRule type="expression" dxfId="9394" priority="555">
      <formula>CV28&lt;0</formula>
    </cfRule>
  </conditionalFormatting>
  <conditionalFormatting sqref="CW29">
    <cfRule type="colorScale" priority="532">
      <colorScale>
        <cfvo type="min"/>
        <cfvo type="max"/>
        <color theme="0"/>
        <color theme="0"/>
      </colorScale>
    </cfRule>
    <cfRule type="expression" dxfId="9393" priority="534">
      <formula>CV29&lt;0</formula>
    </cfRule>
  </conditionalFormatting>
  <conditionalFormatting sqref="CW30">
    <cfRule type="colorScale" priority="552">
      <colorScale>
        <cfvo type="min"/>
        <cfvo type="max"/>
        <color theme="0"/>
        <color theme="0"/>
      </colorScale>
    </cfRule>
    <cfRule type="expression" dxfId="9392" priority="553">
      <formula>CV30&lt;0</formula>
    </cfRule>
  </conditionalFormatting>
  <conditionalFormatting sqref="CW31">
    <cfRule type="colorScale" priority="550">
      <colorScale>
        <cfvo type="min"/>
        <cfvo type="max"/>
        <color theme="0"/>
        <color theme="0"/>
      </colorScale>
    </cfRule>
    <cfRule type="expression" dxfId="9391" priority="551">
      <formula>CV31&lt;0</formula>
    </cfRule>
  </conditionalFormatting>
  <conditionalFormatting sqref="CW39">
    <cfRule type="colorScale" priority="528">
      <colorScale>
        <cfvo type="min"/>
        <cfvo type="max"/>
        <color theme="0"/>
        <color theme="0"/>
      </colorScale>
    </cfRule>
    <cfRule type="expression" priority="529">
      <formula>#REF!</formula>
    </cfRule>
    <cfRule type="expression" dxfId="9390" priority="530">
      <formula>CV39&lt;0</formula>
    </cfRule>
  </conditionalFormatting>
  <conditionalFormatting sqref="CW39:CW107">
    <cfRule type="expression" dxfId="9389" priority="509">
      <formula>IF(CW39="Validar","Rojo","Verde")</formula>
    </cfRule>
  </conditionalFormatting>
  <conditionalFormatting sqref="CW40:CW67">
    <cfRule type="colorScale" priority="547">
      <colorScale>
        <cfvo type="min"/>
        <cfvo type="max"/>
        <color theme="0"/>
        <color theme="0"/>
      </colorScale>
    </cfRule>
    <cfRule type="expression" priority="548">
      <formula>$F$19</formula>
    </cfRule>
    <cfRule type="expression" dxfId="9388" priority="549">
      <formula>CV40&lt;0</formula>
    </cfRule>
  </conditionalFormatting>
  <conditionalFormatting sqref="CW68">
    <cfRule type="colorScale" priority="525">
      <colorScale>
        <cfvo type="min"/>
        <cfvo type="max"/>
        <color theme="0"/>
        <color theme="0"/>
      </colorScale>
    </cfRule>
    <cfRule type="expression" priority="526">
      <formula>#REF!</formula>
    </cfRule>
    <cfRule type="expression" dxfId="9387" priority="527">
      <formula>CV68&lt;0</formula>
    </cfRule>
  </conditionalFormatting>
  <conditionalFormatting sqref="CW69:CW81">
    <cfRule type="colorScale" priority="572">
      <colorScale>
        <cfvo type="min"/>
        <cfvo type="max"/>
        <color theme="0"/>
        <color theme="0"/>
      </colorScale>
    </cfRule>
    <cfRule type="expression" priority="573">
      <formula>$F$19</formula>
    </cfRule>
    <cfRule type="expression" dxfId="9386" priority="574">
      <formula>CV69&lt;0</formula>
    </cfRule>
  </conditionalFormatting>
  <conditionalFormatting sqref="CW82 CW92 CW103 CW107">
    <cfRule type="expression" dxfId="9385" priority="571">
      <formula>CV82&lt;0</formula>
    </cfRule>
  </conditionalFormatting>
  <conditionalFormatting sqref="CW83">
    <cfRule type="colorScale" priority="510">
      <colorScale>
        <cfvo type="min"/>
        <cfvo type="max"/>
        <color theme="0"/>
        <color theme="0"/>
      </colorScale>
    </cfRule>
    <cfRule type="expression" priority="511">
      <formula>#REF!</formula>
    </cfRule>
    <cfRule type="expression" dxfId="9384" priority="512">
      <formula>CV83&lt;0</formula>
    </cfRule>
  </conditionalFormatting>
  <conditionalFormatting sqref="CW84:CW91">
    <cfRule type="colorScale" priority="575">
      <colorScale>
        <cfvo type="min"/>
        <cfvo type="max"/>
        <color theme="0"/>
        <color theme="0"/>
      </colorScale>
    </cfRule>
    <cfRule type="expression" priority="576">
      <formula>$F$19</formula>
    </cfRule>
    <cfRule type="expression" dxfId="9383" priority="577">
      <formula>CV84&lt;0</formula>
    </cfRule>
  </conditionalFormatting>
  <conditionalFormatting sqref="CW92 CW82 CW103 CW107">
    <cfRule type="colorScale" priority="570">
      <colorScale>
        <cfvo type="min"/>
        <cfvo type="max"/>
        <color theme="0"/>
        <color theme="0"/>
      </colorScale>
    </cfRule>
  </conditionalFormatting>
  <conditionalFormatting sqref="CW93">
    <cfRule type="colorScale" priority="522">
      <colorScale>
        <cfvo type="min"/>
        <cfvo type="max"/>
        <color theme="0"/>
        <color theme="0"/>
      </colorScale>
    </cfRule>
    <cfRule type="expression" priority="523">
      <formula>#REF!</formula>
    </cfRule>
    <cfRule type="expression" dxfId="9382" priority="524">
      <formula>CV93&lt;0</formula>
    </cfRule>
  </conditionalFormatting>
  <conditionalFormatting sqref="CW94:CW102">
    <cfRule type="colorScale" priority="578">
      <colorScale>
        <cfvo type="min"/>
        <cfvo type="max"/>
        <color theme="0"/>
        <color theme="0"/>
      </colorScale>
    </cfRule>
    <cfRule type="expression" priority="579">
      <formula>$F$19</formula>
    </cfRule>
    <cfRule type="expression" dxfId="9381" priority="580">
      <formula>CV94&lt;0</formula>
    </cfRule>
  </conditionalFormatting>
  <conditionalFormatting sqref="CW104">
    <cfRule type="colorScale" priority="519">
      <colorScale>
        <cfvo type="min"/>
        <cfvo type="max"/>
        <color theme="0"/>
        <color theme="0"/>
      </colorScale>
    </cfRule>
    <cfRule type="expression" priority="520">
      <formula>#REF!</formula>
    </cfRule>
    <cfRule type="expression" dxfId="9380" priority="521">
      <formula>CV104&lt;0</formula>
    </cfRule>
  </conditionalFormatting>
  <conditionalFormatting sqref="CW105:CW106">
    <cfRule type="colorScale" priority="581">
      <colorScale>
        <cfvo type="min"/>
        <cfvo type="max"/>
        <color theme="0"/>
        <color theme="0"/>
      </colorScale>
    </cfRule>
    <cfRule type="expression" priority="582">
      <formula>$F$19</formula>
    </cfRule>
    <cfRule type="expression" dxfId="9379" priority="583">
      <formula>CV105&lt;0</formula>
    </cfRule>
  </conditionalFormatting>
  <conditionalFormatting sqref="CW110">
    <cfRule type="colorScale" priority="584">
      <colorScale>
        <cfvo type="min"/>
        <cfvo type="max"/>
        <color theme="0"/>
        <color theme="0"/>
      </colorScale>
    </cfRule>
    <cfRule type="expression" dxfId="9378" priority="585">
      <formula>CV110&lt;0</formula>
    </cfRule>
  </conditionalFormatting>
  <conditionalFormatting sqref="CW110:CW111">
    <cfRule type="expression" priority="507">
      <formula>$F$19</formula>
    </cfRule>
  </conditionalFormatting>
  <conditionalFormatting sqref="CW111">
    <cfRule type="colorScale" priority="506">
      <colorScale>
        <cfvo type="min"/>
        <cfvo type="max"/>
        <color theme="0"/>
        <color theme="0"/>
      </colorScale>
    </cfRule>
    <cfRule type="expression" dxfId="9377" priority="508">
      <formula>CV111&lt;0</formula>
    </cfRule>
  </conditionalFormatting>
  <conditionalFormatting sqref="CW117:CW123">
    <cfRule type="colorScale" priority="589">
      <colorScale>
        <cfvo type="min"/>
        <cfvo type="max"/>
        <color theme="0"/>
        <color theme="0"/>
      </colorScale>
    </cfRule>
    <cfRule type="expression" priority="590">
      <formula>$F$19</formula>
    </cfRule>
    <cfRule type="expression" dxfId="9376" priority="591">
      <formula>CV117&lt;0</formula>
    </cfRule>
  </conditionalFormatting>
  <conditionalFormatting sqref="CW125">
    <cfRule type="colorScale" priority="516">
      <colorScale>
        <cfvo type="min"/>
        <cfvo type="max"/>
        <color theme="0"/>
        <color theme="0"/>
      </colorScale>
    </cfRule>
    <cfRule type="expression" priority="517">
      <formula>#REF!</formula>
    </cfRule>
    <cfRule type="expression" dxfId="9375" priority="518">
      <formula>CV125&lt;0</formula>
    </cfRule>
  </conditionalFormatting>
  <conditionalFormatting sqref="CW125:CW135">
    <cfRule type="expression" dxfId="9374" priority="515">
      <formula>IF(CW125="Validar","Rojo","Verde")</formula>
    </cfRule>
  </conditionalFormatting>
  <conditionalFormatting sqref="CW126:CW132">
    <cfRule type="colorScale" priority="592">
      <colorScale>
        <cfvo type="min"/>
        <cfvo type="max"/>
        <color theme="0"/>
        <color theme="0"/>
      </colorScale>
    </cfRule>
    <cfRule type="expression" dxfId="9373" priority="594">
      <formula>CV126&lt;0</formula>
    </cfRule>
  </conditionalFormatting>
  <conditionalFormatting sqref="CW126:CW134">
    <cfRule type="expression" priority="593">
      <formula>$F$19</formula>
    </cfRule>
  </conditionalFormatting>
  <conditionalFormatting sqref="CW133:CW134">
    <cfRule type="colorScale" priority="595">
      <colorScale>
        <cfvo type="min"/>
        <cfvo type="max"/>
        <color theme="0"/>
        <color theme="0"/>
      </colorScale>
    </cfRule>
    <cfRule type="expression" dxfId="9372" priority="596">
      <formula>CV133&lt;0</formula>
    </cfRule>
  </conditionalFormatting>
  <conditionalFormatting sqref="CW135">
    <cfRule type="colorScale" priority="586">
      <colorScale>
        <cfvo type="min"/>
        <cfvo type="max"/>
        <color theme="0"/>
        <color theme="0"/>
      </colorScale>
    </cfRule>
    <cfRule type="expression" priority="587">
      <formula>$F$23</formula>
    </cfRule>
    <cfRule type="expression" dxfId="9371" priority="588">
      <formula>CV135&lt;0</formula>
    </cfRule>
  </conditionalFormatting>
  <conditionalFormatting sqref="CW110:CW111">
    <cfRule type="expression" dxfId="9370" priority="505">
      <formula>IF(CW110="Validar","Rojo","Verde")</formula>
    </cfRule>
  </conditionalFormatting>
  <conditionalFormatting sqref="CW117:CW123">
    <cfRule type="expression" dxfId="9369" priority="513">
      <formula>IF(CW117="Validar","Rojo","Verde")</formula>
    </cfRule>
  </conditionalFormatting>
  <conditionalFormatting sqref="CW82 CW92 CW103 CW107">
    <cfRule type="expression" priority="514">
      <formula>$F$23</formula>
    </cfRule>
  </conditionalFormatting>
  <conditionalFormatting sqref="CW6">
    <cfRule type="colorScale" priority="503">
      <colorScale>
        <cfvo type="min"/>
        <cfvo type="max"/>
        <color theme="0"/>
        <color theme="0"/>
      </colorScale>
    </cfRule>
    <cfRule type="expression" dxfId="9368" priority="504">
      <formula>CV6&lt;0</formula>
    </cfRule>
  </conditionalFormatting>
  <conditionalFormatting sqref="CW6">
    <cfRule type="expression" dxfId="9367" priority="501">
      <formula>IF(CW6="Validar","Rojo","Verde")</formula>
    </cfRule>
    <cfRule type="expression" priority="502">
      <formula>#REF!</formula>
    </cfRule>
  </conditionalFormatting>
  <conditionalFormatting sqref="CW7:CW8">
    <cfRule type="colorScale" priority="499">
      <colorScale>
        <cfvo type="min"/>
        <cfvo type="max"/>
        <color theme="0"/>
        <color theme="0"/>
      </colorScale>
    </cfRule>
    <cfRule type="expression" dxfId="9366" priority="500">
      <formula>CV7&lt;0</formula>
    </cfRule>
  </conditionalFormatting>
  <conditionalFormatting sqref="CW7:CW8">
    <cfRule type="expression" dxfId="9365" priority="497">
      <formula>IF(CW7="Validar","Rojo","Verde")</formula>
    </cfRule>
    <cfRule type="expression" priority="498">
      <formula>#REF!</formula>
    </cfRule>
  </conditionalFormatting>
  <conditionalFormatting sqref="AU9">
    <cfRule type="colorScale" priority="468">
      <colorScale>
        <cfvo type="min"/>
        <cfvo type="max"/>
        <color theme="0"/>
        <color theme="0"/>
      </colorScale>
    </cfRule>
    <cfRule type="expression" dxfId="9364" priority="469">
      <formula>AT9&lt;0</formula>
    </cfRule>
  </conditionalFormatting>
  <conditionalFormatting sqref="AU9:AU20">
    <cfRule type="expression" dxfId="9363" priority="439">
      <formula>IF(AU9="Validar","Rojo","Verde")</formula>
    </cfRule>
    <cfRule type="expression" priority="441">
      <formula>#REF!</formula>
    </cfRule>
  </conditionalFormatting>
  <conditionalFormatting sqref="AU10">
    <cfRule type="colorScale" priority="445">
      <colorScale>
        <cfvo type="min"/>
        <cfvo type="max"/>
        <color theme="0"/>
        <color theme="0"/>
      </colorScale>
    </cfRule>
    <cfRule type="expression" dxfId="9362" priority="446">
      <formula>AT10&lt;0</formula>
    </cfRule>
  </conditionalFormatting>
  <conditionalFormatting sqref="AU11:AU14">
    <cfRule type="colorScale" priority="466">
      <colorScale>
        <cfvo type="min"/>
        <cfvo type="max"/>
        <color theme="0"/>
        <color theme="0"/>
      </colorScale>
    </cfRule>
    <cfRule type="expression" dxfId="9361" priority="467">
      <formula>AT11&lt;0</formula>
    </cfRule>
  </conditionalFormatting>
  <conditionalFormatting sqref="AU15">
    <cfRule type="colorScale" priority="443">
      <colorScale>
        <cfvo type="min"/>
        <cfvo type="max"/>
        <color theme="0"/>
        <color theme="0"/>
      </colorScale>
    </cfRule>
    <cfRule type="expression" dxfId="9360" priority="444">
      <formula>AT15&lt;0</formula>
    </cfRule>
  </conditionalFormatting>
  <conditionalFormatting sqref="AU16:AU17">
    <cfRule type="colorScale" priority="464">
      <colorScale>
        <cfvo type="min"/>
        <cfvo type="max"/>
        <color theme="0"/>
        <color theme="0"/>
      </colorScale>
    </cfRule>
    <cfRule type="expression" dxfId="9359" priority="465">
      <formula>AT16&lt;0</formula>
    </cfRule>
  </conditionalFormatting>
  <conditionalFormatting sqref="AU18">
    <cfRule type="colorScale" priority="440">
      <colorScale>
        <cfvo type="min"/>
        <cfvo type="max"/>
        <color theme="0"/>
        <color theme="0"/>
      </colorScale>
    </cfRule>
    <cfRule type="expression" dxfId="9358" priority="442">
      <formula>AT18&lt;0</formula>
    </cfRule>
  </conditionalFormatting>
  <conditionalFormatting sqref="AU19:AU20">
    <cfRule type="colorScale" priority="462">
      <colorScale>
        <cfvo type="min"/>
        <cfvo type="max"/>
        <color theme="0"/>
        <color theme="0"/>
      </colorScale>
    </cfRule>
    <cfRule type="expression" dxfId="9357" priority="463">
      <formula>AT19&lt;0</formula>
    </cfRule>
  </conditionalFormatting>
  <conditionalFormatting sqref="AU23">
    <cfRule type="colorScale" priority="437">
      <colorScale>
        <cfvo type="min"/>
        <cfvo type="max"/>
        <color theme="0"/>
        <color theme="0"/>
      </colorScale>
    </cfRule>
    <cfRule type="expression" dxfId="9356" priority="438">
      <formula>AT23&lt;0</formula>
    </cfRule>
  </conditionalFormatting>
  <conditionalFormatting sqref="AU23:AU31">
    <cfRule type="expression" dxfId="9355" priority="431">
      <formula>IF(AU23="Validar","Rojo","Verde")</formula>
    </cfRule>
    <cfRule type="expression" priority="433">
      <formula>#REF!</formula>
    </cfRule>
  </conditionalFormatting>
  <conditionalFormatting sqref="AU24">
    <cfRule type="colorScale" priority="460">
      <colorScale>
        <cfvo type="min"/>
        <cfvo type="max"/>
        <color theme="0"/>
        <color theme="0"/>
      </colorScale>
    </cfRule>
    <cfRule type="expression" dxfId="9354" priority="461">
      <formula>AT24&lt;0</formula>
    </cfRule>
  </conditionalFormatting>
  <conditionalFormatting sqref="AU25">
    <cfRule type="colorScale" priority="458">
      <colorScale>
        <cfvo type="min"/>
        <cfvo type="max"/>
        <color theme="0"/>
        <color theme="0"/>
      </colorScale>
    </cfRule>
    <cfRule type="expression" dxfId="9353" priority="459">
      <formula>AT25&lt;0</formula>
    </cfRule>
  </conditionalFormatting>
  <conditionalFormatting sqref="AU26">
    <cfRule type="colorScale" priority="435">
      <colorScale>
        <cfvo type="min"/>
        <cfvo type="max"/>
        <color theme="0"/>
        <color theme="0"/>
      </colorScale>
    </cfRule>
    <cfRule type="expression" dxfId="9352" priority="436">
      <formula>AT26&lt;0</formula>
    </cfRule>
  </conditionalFormatting>
  <conditionalFormatting sqref="AU27">
    <cfRule type="colorScale" priority="456">
      <colorScale>
        <cfvo type="min"/>
        <cfvo type="max"/>
        <color theme="0"/>
        <color theme="0"/>
      </colorScale>
    </cfRule>
    <cfRule type="expression" dxfId="9351" priority="457">
      <formula>AT27&lt;0</formula>
    </cfRule>
  </conditionalFormatting>
  <conditionalFormatting sqref="AU28">
    <cfRule type="colorScale" priority="454">
      <colorScale>
        <cfvo type="min"/>
        <cfvo type="max"/>
        <color theme="0"/>
        <color theme="0"/>
      </colorScale>
    </cfRule>
    <cfRule type="expression" dxfId="9350" priority="455">
      <formula>AT28&lt;0</formula>
    </cfRule>
  </conditionalFormatting>
  <conditionalFormatting sqref="AU29">
    <cfRule type="colorScale" priority="432">
      <colorScale>
        <cfvo type="min"/>
        <cfvo type="max"/>
        <color theme="0"/>
        <color theme="0"/>
      </colorScale>
    </cfRule>
    <cfRule type="expression" dxfId="9349" priority="434">
      <formula>AT29&lt;0</formula>
    </cfRule>
  </conditionalFormatting>
  <conditionalFormatting sqref="AU30">
    <cfRule type="colorScale" priority="452">
      <colorScale>
        <cfvo type="min"/>
        <cfvo type="max"/>
        <color theme="0"/>
        <color theme="0"/>
      </colorScale>
    </cfRule>
    <cfRule type="expression" dxfId="9348" priority="453">
      <formula>AT30&lt;0</formula>
    </cfRule>
  </conditionalFormatting>
  <conditionalFormatting sqref="AU31">
    <cfRule type="colorScale" priority="450">
      <colorScale>
        <cfvo type="min"/>
        <cfvo type="max"/>
        <color theme="0"/>
        <color theme="0"/>
      </colorScale>
    </cfRule>
    <cfRule type="expression" dxfId="9347" priority="451">
      <formula>AT31&lt;0</formula>
    </cfRule>
  </conditionalFormatting>
  <conditionalFormatting sqref="AU39">
    <cfRule type="colorScale" priority="428">
      <colorScale>
        <cfvo type="min"/>
        <cfvo type="max"/>
        <color theme="0"/>
        <color theme="0"/>
      </colorScale>
    </cfRule>
    <cfRule type="expression" priority="429">
      <formula>#REF!</formula>
    </cfRule>
    <cfRule type="expression" dxfId="9346" priority="430">
      <formula>AT39&lt;0</formula>
    </cfRule>
  </conditionalFormatting>
  <conditionalFormatting sqref="AU39:AU107">
    <cfRule type="expression" dxfId="9345" priority="409">
      <formula>IF(AU39="Validar","Rojo","Verde")</formula>
    </cfRule>
  </conditionalFormatting>
  <conditionalFormatting sqref="AU40:AU67">
    <cfRule type="colorScale" priority="447">
      <colorScale>
        <cfvo type="min"/>
        <cfvo type="max"/>
        <color theme="0"/>
        <color theme="0"/>
      </colorScale>
    </cfRule>
    <cfRule type="expression" priority="448">
      <formula>$F$19</formula>
    </cfRule>
    <cfRule type="expression" dxfId="9344" priority="449">
      <formula>AT40&lt;0</formula>
    </cfRule>
  </conditionalFormatting>
  <conditionalFormatting sqref="AU68">
    <cfRule type="colorScale" priority="425">
      <colorScale>
        <cfvo type="min"/>
        <cfvo type="max"/>
        <color theme="0"/>
        <color theme="0"/>
      </colorScale>
    </cfRule>
    <cfRule type="expression" priority="426">
      <formula>#REF!</formula>
    </cfRule>
    <cfRule type="expression" dxfId="9343" priority="427">
      <formula>AT68&lt;0</formula>
    </cfRule>
  </conditionalFormatting>
  <conditionalFormatting sqref="AU69:AU81">
    <cfRule type="colorScale" priority="472">
      <colorScale>
        <cfvo type="min"/>
        <cfvo type="max"/>
        <color theme="0"/>
        <color theme="0"/>
      </colorScale>
    </cfRule>
    <cfRule type="expression" priority="473">
      <formula>$F$19</formula>
    </cfRule>
    <cfRule type="expression" dxfId="9342" priority="474">
      <formula>AT69&lt;0</formula>
    </cfRule>
  </conditionalFormatting>
  <conditionalFormatting sqref="AU82 AU92 AU103 AU107">
    <cfRule type="expression" dxfId="9341" priority="471">
      <formula>AT82&lt;0</formula>
    </cfRule>
  </conditionalFormatting>
  <conditionalFormatting sqref="AU83">
    <cfRule type="colorScale" priority="410">
      <colorScale>
        <cfvo type="min"/>
        <cfvo type="max"/>
        <color theme="0"/>
        <color theme="0"/>
      </colorScale>
    </cfRule>
    <cfRule type="expression" priority="411">
      <formula>#REF!</formula>
    </cfRule>
    <cfRule type="expression" dxfId="9340" priority="412">
      <formula>AT83&lt;0</formula>
    </cfRule>
  </conditionalFormatting>
  <conditionalFormatting sqref="AU84:AU91">
    <cfRule type="colorScale" priority="475">
      <colorScale>
        <cfvo type="min"/>
        <cfvo type="max"/>
        <color theme="0"/>
        <color theme="0"/>
      </colorScale>
    </cfRule>
    <cfRule type="expression" priority="476">
      <formula>$F$19</formula>
    </cfRule>
    <cfRule type="expression" dxfId="9339" priority="477">
      <formula>AT84&lt;0</formula>
    </cfRule>
  </conditionalFormatting>
  <conditionalFormatting sqref="AU92 AU82 AU103 AU107">
    <cfRule type="colorScale" priority="470">
      <colorScale>
        <cfvo type="min"/>
        <cfvo type="max"/>
        <color theme="0"/>
        <color theme="0"/>
      </colorScale>
    </cfRule>
  </conditionalFormatting>
  <conditionalFormatting sqref="AU93">
    <cfRule type="colorScale" priority="422">
      <colorScale>
        <cfvo type="min"/>
        <cfvo type="max"/>
        <color theme="0"/>
        <color theme="0"/>
      </colorScale>
    </cfRule>
    <cfRule type="expression" priority="423">
      <formula>#REF!</formula>
    </cfRule>
    <cfRule type="expression" dxfId="9338" priority="424">
      <formula>AT93&lt;0</formula>
    </cfRule>
  </conditionalFormatting>
  <conditionalFormatting sqref="AU94:AU102">
    <cfRule type="colorScale" priority="478">
      <colorScale>
        <cfvo type="min"/>
        <cfvo type="max"/>
        <color theme="0"/>
        <color theme="0"/>
      </colorScale>
    </cfRule>
    <cfRule type="expression" priority="479">
      <formula>$F$19</formula>
    </cfRule>
    <cfRule type="expression" dxfId="9337" priority="480">
      <formula>AT94&lt;0</formula>
    </cfRule>
  </conditionalFormatting>
  <conditionalFormatting sqref="AU104">
    <cfRule type="colorScale" priority="419">
      <colorScale>
        <cfvo type="min"/>
        <cfvo type="max"/>
        <color theme="0"/>
        <color theme="0"/>
      </colorScale>
    </cfRule>
    <cfRule type="expression" priority="420">
      <formula>#REF!</formula>
    </cfRule>
    <cfRule type="expression" dxfId="9336" priority="421">
      <formula>AT104&lt;0</formula>
    </cfRule>
  </conditionalFormatting>
  <conditionalFormatting sqref="AU105:AU106">
    <cfRule type="colorScale" priority="481">
      <colorScale>
        <cfvo type="min"/>
        <cfvo type="max"/>
        <color theme="0"/>
        <color theme="0"/>
      </colorScale>
    </cfRule>
    <cfRule type="expression" priority="482">
      <formula>$F$19</formula>
    </cfRule>
    <cfRule type="expression" dxfId="9335" priority="483">
      <formula>AT105&lt;0</formula>
    </cfRule>
  </conditionalFormatting>
  <conditionalFormatting sqref="AU110">
    <cfRule type="colorScale" priority="484">
      <colorScale>
        <cfvo type="min"/>
        <cfvo type="max"/>
        <color theme="0"/>
        <color theme="0"/>
      </colorScale>
    </cfRule>
    <cfRule type="expression" dxfId="9334" priority="485">
      <formula>AT110&lt;0</formula>
    </cfRule>
  </conditionalFormatting>
  <conditionalFormatting sqref="AU110:AU111">
    <cfRule type="expression" priority="407">
      <formula>$F$19</formula>
    </cfRule>
  </conditionalFormatting>
  <conditionalFormatting sqref="AU111">
    <cfRule type="colorScale" priority="406">
      <colorScale>
        <cfvo type="min"/>
        <cfvo type="max"/>
        <color theme="0"/>
        <color theme="0"/>
      </colorScale>
    </cfRule>
    <cfRule type="expression" dxfId="9333" priority="408">
      <formula>AT111&lt;0</formula>
    </cfRule>
  </conditionalFormatting>
  <conditionalFormatting sqref="AU117:AU123">
    <cfRule type="colorScale" priority="489">
      <colorScale>
        <cfvo type="min"/>
        <cfvo type="max"/>
        <color theme="0"/>
        <color theme="0"/>
      </colorScale>
    </cfRule>
    <cfRule type="expression" priority="490">
      <formula>$F$19</formula>
    </cfRule>
    <cfRule type="expression" dxfId="9332" priority="491">
      <formula>AT117&lt;0</formula>
    </cfRule>
  </conditionalFormatting>
  <conditionalFormatting sqref="AU125">
    <cfRule type="colorScale" priority="416">
      <colorScale>
        <cfvo type="min"/>
        <cfvo type="max"/>
        <color theme="0"/>
        <color theme="0"/>
      </colorScale>
    </cfRule>
    <cfRule type="expression" priority="417">
      <formula>#REF!</formula>
    </cfRule>
    <cfRule type="expression" dxfId="9331" priority="418">
      <formula>AT125&lt;0</formula>
    </cfRule>
  </conditionalFormatting>
  <conditionalFormatting sqref="AU125:AU135">
    <cfRule type="expression" dxfId="9330" priority="415">
      <formula>IF(AU125="Validar","Rojo","Verde")</formula>
    </cfRule>
  </conditionalFormatting>
  <conditionalFormatting sqref="AU126:AU132">
    <cfRule type="colorScale" priority="492">
      <colorScale>
        <cfvo type="min"/>
        <cfvo type="max"/>
        <color theme="0"/>
        <color theme="0"/>
      </colorScale>
    </cfRule>
    <cfRule type="expression" dxfId="9329" priority="494">
      <formula>AT126&lt;0</formula>
    </cfRule>
  </conditionalFormatting>
  <conditionalFormatting sqref="AU126:AU134">
    <cfRule type="expression" priority="493">
      <formula>$F$19</formula>
    </cfRule>
  </conditionalFormatting>
  <conditionalFormatting sqref="AU133:AU134">
    <cfRule type="colorScale" priority="495">
      <colorScale>
        <cfvo type="min"/>
        <cfvo type="max"/>
        <color theme="0"/>
        <color theme="0"/>
      </colorScale>
    </cfRule>
    <cfRule type="expression" dxfId="9328" priority="496">
      <formula>AT133&lt;0</formula>
    </cfRule>
  </conditionalFormatting>
  <conditionalFormatting sqref="AU135">
    <cfRule type="colorScale" priority="486">
      <colorScale>
        <cfvo type="min"/>
        <cfvo type="max"/>
        <color theme="0"/>
        <color theme="0"/>
      </colorScale>
    </cfRule>
    <cfRule type="expression" priority="487">
      <formula>$F$23</formula>
    </cfRule>
    <cfRule type="expression" dxfId="9327" priority="488">
      <formula>AT135&lt;0</formula>
    </cfRule>
  </conditionalFormatting>
  <conditionalFormatting sqref="AU110:AU111">
    <cfRule type="expression" dxfId="9326" priority="405">
      <formula>IF(AU110="Validar","Rojo","Verde")</formula>
    </cfRule>
  </conditionalFormatting>
  <conditionalFormatting sqref="AU117:AU123">
    <cfRule type="expression" dxfId="9325" priority="413">
      <formula>IF(AU117="Validar","Rojo","Verde")</formula>
    </cfRule>
  </conditionalFormatting>
  <conditionalFormatting sqref="AU82 AU92 AU103 AU107">
    <cfRule type="expression" priority="414">
      <formula>$F$23</formula>
    </cfRule>
  </conditionalFormatting>
  <conditionalFormatting sqref="AU6">
    <cfRule type="colorScale" priority="403">
      <colorScale>
        <cfvo type="min"/>
        <cfvo type="max"/>
        <color theme="0"/>
        <color theme="0"/>
      </colorScale>
    </cfRule>
    <cfRule type="expression" dxfId="9324" priority="404">
      <formula>AT6&lt;0</formula>
    </cfRule>
  </conditionalFormatting>
  <conditionalFormatting sqref="AU6">
    <cfRule type="expression" dxfId="9323" priority="401">
      <formula>IF(AU6="Validar","Rojo","Verde")</formula>
    </cfRule>
    <cfRule type="expression" priority="402">
      <formula>#REF!</formula>
    </cfRule>
  </conditionalFormatting>
  <conditionalFormatting sqref="AU7:AU8">
    <cfRule type="colorScale" priority="399">
      <colorScale>
        <cfvo type="min"/>
        <cfvo type="max"/>
        <color theme="0"/>
        <color theme="0"/>
      </colorScale>
    </cfRule>
    <cfRule type="expression" dxfId="9322" priority="400">
      <formula>AT7&lt;0</formula>
    </cfRule>
  </conditionalFormatting>
  <conditionalFormatting sqref="AU7:AU8">
    <cfRule type="expression" dxfId="9321" priority="397">
      <formula>IF(AU7="Validar","Rojo","Verde")</formula>
    </cfRule>
    <cfRule type="expression" priority="398">
      <formula>#REF!</formula>
    </cfRule>
  </conditionalFormatting>
  <conditionalFormatting sqref="BA9">
    <cfRule type="colorScale" priority="368">
      <colorScale>
        <cfvo type="min"/>
        <cfvo type="max"/>
        <color theme="0"/>
        <color theme="0"/>
      </colorScale>
    </cfRule>
    <cfRule type="expression" dxfId="9320" priority="369">
      <formula>AZ9&lt;0</formula>
    </cfRule>
  </conditionalFormatting>
  <conditionalFormatting sqref="BA9:BA20">
    <cfRule type="expression" dxfId="9319" priority="339">
      <formula>IF(BA9="Validar","Rojo","Verde")</formula>
    </cfRule>
    <cfRule type="expression" priority="341">
      <formula>#REF!</formula>
    </cfRule>
  </conditionalFormatting>
  <conditionalFormatting sqref="BA10">
    <cfRule type="colorScale" priority="345">
      <colorScale>
        <cfvo type="min"/>
        <cfvo type="max"/>
        <color theme="0"/>
        <color theme="0"/>
      </colorScale>
    </cfRule>
    <cfRule type="expression" dxfId="9318" priority="346">
      <formula>AZ10&lt;0</formula>
    </cfRule>
  </conditionalFormatting>
  <conditionalFormatting sqref="BA11:BA14">
    <cfRule type="colorScale" priority="366">
      <colorScale>
        <cfvo type="min"/>
        <cfvo type="max"/>
        <color theme="0"/>
        <color theme="0"/>
      </colorScale>
    </cfRule>
    <cfRule type="expression" dxfId="9317" priority="367">
      <formula>AZ11&lt;0</formula>
    </cfRule>
  </conditionalFormatting>
  <conditionalFormatting sqref="BA15">
    <cfRule type="colorScale" priority="343">
      <colorScale>
        <cfvo type="min"/>
        <cfvo type="max"/>
        <color theme="0"/>
        <color theme="0"/>
      </colorScale>
    </cfRule>
    <cfRule type="expression" dxfId="9316" priority="344">
      <formula>AZ15&lt;0</formula>
    </cfRule>
  </conditionalFormatting>
  <conditionalFormatting sqref="BA16:BA17">
    <cfRule type="colorScale" priority="364">
      <colorScale>
        <cfvo type="min"/>
        <cfvo type="max"/>
        <color theme="0"/>
        <color theme="0"/>
      </colorScale>
    </cfRule>
    <cfRule type="expression" dxfId="9315" priority="365">
      <formula>AZ16&lt;0</formula>
    </cfRule>
  </conditionalFormatting>
  <conditionalFormatting sqref="BA18">
    <cfRule type="colorScale" priority="340">
      <colorScale>
        <cfvo type="min"/>
        <cfvo type="max"/>
        <color theme="0"/>
        <color theme="0"/>
      </colorScale>
    </cfRule>
    <cfRule type="expression" dxfId="9314" priority="342">
      <formula>AZ18&lt;0</formula>
    </cfRule>
  </conditionalFormatting>
  <conditionalFormatting sqref="BA19:BA20">
    <cfRule type="colorScale" priority="362">
      <colorScale>
        <cfvo type="min"/>
        <cfvo type="max"/>
        <color theme="0"/>
        <color theme="0"/>
      </colorScale>
    </cfRule>
    <cfRule type="expression" dxfId="9313" priority="363">
      <formula>AZ19&lt;0</formula>
    </cfRule>
  </conditionalFormatting>
  <conditionalFormatting sqref="BA23">
    <cfRule type="colorScale" priority="337">
      <colorScale>
        <cfvo type="min"/>
        <cfvo type="max"/>
        <color theme="0"/>
        <color theme="0"/>
      </colorScale>
    </cfRule>
    <cfRule type="expression" dxfId="9312" priority="338">
      <formula>AZ23&lt;0</formula>
    </cfRule>
  </conditionalFormatting>
  <conditionalFormatting sqref="BA23:BA31">
    <cfRule type="expression" dxfId="9311" priority="331">
      <formula>IF(BA23="Validar","Rojo","Verde")</formula>
    </cfRule>
    <cfRule type="expression" priority="333">
      <formula>#REF!</formula>
    </cfRule>
  </conditionalFormatting>
  <conditionalFormatting sqref="BA24">
    <cfRule type="colorScale" priority="360">
      <colorScale>
        <cfvo type="min"/>
        <cfvo type="max"/>
        <color theme="0"/>
        <color theme="0"/>
      </colorScale>
    </cfRule>
    <cfRule type="expression" dxfId="9310" priority="361">
      <formula>AZ24&lt;0</formula>
    </cfRule>
  </conditionalFormatting>
  <conditionalFormatting sqref="BA25">
    <cfRule type="colorScale" priority="358">
      <colorScale>
        <cfvo type="min"/>
        <cfvo type="max"/>
        <color theme="0"/>
        <color theme="0"/>
      </colorScale>
    </cfRule>
    <cfRule type="expression" dxfId="9309" priority="359">
      <formula>AZ25&lt;0</formula>
    </cfRule>
  </conditionalFormatting>
  <conditionalFormatting sqref="BA26">
    <cfRule type="colorScale" priority="335">
      <colorScale>
        <cfvo type="min"/>
        <cfvo type="max"/>
        <color theme="0"/>
        <color theme="0"/>
      </colorScale>
    </cfRule>
    <cfRule type="expression" dxfId="9308" priority="336">
      <formula>AZ26&lt;0</formula>
    </cfRule>
  </conditionalFormatting>
  <conditionalFormatting sqref="BA27">
    <cfRule type="colorScale" priority="356">
      <colorScale>
        <cfvo type="min"/>
        <cfvo type="max"/>
        <color theme="0"/>
        <color theme="0"/>
      </colorScale>
    </cfRule>
    <cfRule type="expression" dxfId="9307" priority="357">
      <formula>AZ27&lt;0</formula>
    </cfRule>
  </conditionalFormatting>
  <conditionalFormatting sqref="BA28">
    <cfRule type="colorScale" priority="354">
      <colorScale>
        <cfvo type="min"/>
        <cfvo type="max"/>
        <color theme="0"/>
        <color theme="0"/>
      </colorScale>
    </cfRule>
    <cfRule type="expression" dxfId="9306" priority="355">
      <formula>AZ28&lt;0</formula>
    </cfRule>
  </conditionalFormatting>
  <conditionalFormatting sqref="BA29">
    <cfRule type="colorScale" priority="332">
      <colorScale>
        <cfvo type="min"/>
        <cfvo type="max"/>
        <color theme="0"/>
        <color theme="0"/>
      </colorScale>
    </cfRule>
    <cfRule type="expression" dxfId="9305" priority="334">
      <formula>AZ29&lt;0</formula>
    </cfRule>
  </conditionalFormatting>
  <conditionalFormatting sqref="BA30">
    <cfRule type="colorScale" priority="352">
      <colorScale>
        <cfvo type="min"/>
        <cfvo type="max"/>
        <color theme="0"/>
        <color theme="0"/>
      </colorScale>
    </cfRule>
    <cfRule type="expression" dxfId="9304" priority="353">
      <formula>AZ30&lt;0</formula>
    </cfRule>
  </conditionalFormatting>
  <conditionalFormatting sqref="BA31">
    <cfRule type="colorScale" priority="350">
      <colorScale>
        <cfvo type="min"/>
        <cfvo type="max"/>
        <color theme="0"/>
        <color theme="0"/>
      </colorScale>
    </cfRule>
    <cfRule type="expression" dxfId="9303" priority="351">
      <formula>AZ31&lt;0</formula>
    </cfRule>
  </conditionalFormatting>
  <conditionalFormatting sqref="BA39">
    <cfRule type="colorScale" priority="328">
      <colorScale>
        <cfvo type="min"/>
        <cfvo type="max"/>
        <color theme="0"/>
        <color theme="0"/>
      </colorScale>
    </cfRule>
    <cfRule type="expression" priority="329">
      <formula>#REF!</formula>
    </cfRule>
    <cfRule type="expression" dxfId="9302" priority="330">
      <formula>AZ39&lt;0</formula>
    </cfRule>
  </conditionalFormatting>
  <conditionalFormatting sqref="BA39:BA107">
    <cfRule type="expression" dxfId="9301" priority="309">
      <formula>IF(BA39="Validar","Rojo","Verde")</formula>
    </cfRule>
  </conditionalFormatting>
  <conditionalFormatting sqref="BA40:BA67">
    <cfRule type="colorScale" priority="347">
      <colorScale>
        <cfvo type="min"/>
        <cfvo type="max"/>
        <color theme="0"/>
        <color theme="0"/>
      </colorScale>
    </cfRule>
    <cfRule type="expression" priority="348">
      <formula>$F$19</formula>
    </cfRule>
    <cfRule type="expression" dxfId="9300" priority="349">
      <formula>AZ40&lt;0</formula>
    </cfRule>
  </conditionalFormatting>
  <conditionalFormatting sqref="BA68">
    <cfRule type="colorScale" priority="325">
      <colorScale>
        <cfvo type="min"/>
        <cfvo type="max"/>
        <color theme="0"/>
        <color theme="0"/>
      </colorScale>
    </cfRule>
    <cfRule type="expression" priority="326">
      <formula>#REF!</formula>
    </cfRule>
    <cfRule type="expression" dxfId="9299" priority="327">
      <formula>AZ68&lt;0</formula>
    </cfRule>
  </conditionalFormatting>
  <conditionalFormatting sqref="BA69:BA81">
    <cfRule type="colorScale" priority="372">
      <colorScale>
        <cfvo type="min"/>
        <cfvo type="max"/>
        <color theme="0"/>
        <color theme="0"/>
      </colorScale>
    </cfRule>
    <cfRule type="expression" priority="373">
      <formula>$F$19</formula>
    </cfRule>
    <cfRule type="expression" dxfId="9298" priority="374">
      <formula>AZ69&lt;0</formula>
    </cfRule>
  </conditionalFormatting>
  <conditionalFormatting sqref="BA82 BA92 BA103 BA107">
    <cfRule type="expression" dxfId="9297" priority="371">
      <formula>AZ82&lt;0</formula>
    </cfRule>
  </conditionalFormatting>
  <conditionalFormatting sqref="BA83">
    <cfRule type="colorScale" priority="310">
      <colorScale>
        <cfvo type="min"/>
        <cfvo type="max"/>
        <color theme="0"/>
        <color theme="0"/>
      </colorScale>
    </cfRule>
    <cfRule type="expression" priority="311">
      <formula>#REF!</formula>
    </cfRule>
    <cfRule type="expression" dxfId="9296" priority="312">
      <formula>AZ83&lt;0</formula>
    </cfRule>
  </conditionalFormatting>
  <conditionalFormatting sqref="BA84:BA91">
    <cfRule type="colorScale" priority="375">
      <colorScale>
        <cfvo type="min"/>
        <cfvo type="max"/>
        <color theme="0"/>
        <color theme="0"/>
      </colorScale>
    </cfRule>
    <cfRule type="expression" priority="376">
      <formula>$F$19</formula>
    </cfRule>
    <cfRule type="expression" dxfId="9295" priority="377">
      <formula>AZ84&lt;0</formula>
    </cfRule>
  </conditionalFormatting>
  <conditionalFormatting sqref="BA92 BA82 BA103 BA107">
    <cfRule type="colorScale" priority="370">
      <colorScale>
        <cfvo type="min"/>
        <cfvo type="max"/>
        <color theme="0"/>
        <color theme="0"/>
      </colorScale>
    </cfRule>
  </conditionalFormatting>
  <conditionalFormatting sqref="BA93">
    <cfRule type="colorScale" priority="322">
      <colorScale>
        <cfvo type="min"/>
        <cfvo type="max"/>
        <color theme="0"/>
        <color theme="0"/>
      </colorScale>
    </cfRule>
    <cfRule type="expression" priority="323">
      <formula>#REF!</formula>
    </cfRule>
    <cfRule type="expression" dxfId="9294" priority="324">
      <formula>AZ93&lt;0</formula>
    </cfRule>
  </conditionalFormatting>
  <conditionalFormatting sqref="BA94:BA102">
    <cfRule type="colorScale" priority="378">
      <colorScale>
        <cfvo type="min"/>
        <cfvo type="max"/>
        <color theme="0"/>
        <color theme="0"/>
      </colorScale>
    </cfRule>
    <cfRule type="expression" priority="379">
      <formula>$F$19</formula>
    </cfRule>
    <cfRule type="expression" dxfId="9293" priority="380">
      <formula>AZ94&lt;0</formula>
    </cfRule>
  </conditionalFormatting>
  <conditionalFormatting sqref="BA104">
    <cfRule type="colorScale" priority="319">
      <colorScale>
        <cfvo type="min"/>
        <cfvo type="max"/>
        <color theme="0"/>
        <color theme="0"/>
      </colorScale>
    </cfRule>
    <cfRule type="expression" priority="320">
      <formula>#REF!</formula>
    </cfRule>
    <cfRule type="expression" dxfId="9292" priority="321">
      <formula>AZ104&lt;0</formula>
    </cfRule>
  </conditionalFormatting>
  <conditionalFormatting sqref="BA105:BA106">
    <cfRule type="colorScale" priority="381">
      <colorScale>
        <cfvo type="min"/>
        <cfvo type="max"/>
        <color theme="0"/>
        <color theme="0"/>
      </colorScale>
    </cfRule>
    <cfRule type="expression" priority="382">
      <formula>$F$19</formula>
    </cfRule>
    <cfRule type="expression" dxfId="9291" priority="383">
      <formula>AZ105&lt;0</formula>
    </cfRule>
  </conditionalFormatting>
  <conditionalFormatting sqref="BA110">
    <cfRule type="colorScale" priority="384">
      <colorScale>
        <cfvo type="min"/>
        <cfvo type="max"/>
        <color theme="0"/>
        <color theme="0"/>
      </colorScale>
    </cfRule>
    <cfRule type="expression" dxfId="9290" priority="385">
      <formula>AZ110&lt;0</formula>
    </cfRule>
  </conditionalFormatting>
  <conditionalFormatting sqref="BA110:BA111">
    <cfRule type="expression" priority="307">
      <formula>$F$19</formula>
    </cfRule>
  </conditionalFormatting>
  <conditionalFormatting sqref="BA111">
    <cfRule type="colorScale" priority="306">
      <colorScale>
        <cfvo type="min"/>
        <cfvo type="max"/>
        <color theme="0"/>
        <color theme="0"/>
      </colorScale>
    </cfRule>
    <cfRule type="expression" dxfId="9289" priority="308">
      <formula>AZ111&lt;0</formula>
    </cfRule>
  </conditionalFormatting>
  <conditionalFormatting sqref="BA117:BA123">
    <cfRule type="colorScale" priority="389">
      <colorScale>
        <cfvo type="min"/>
        <cfvo type="max"/>
        <color theme="0"/>
        <color theme="0"/>
      </colorScale>
    </cfRule>
    <cfRule type="expression" priority="390">
      <formula>$F$19</formula>
    </cfRule>
    <cfRule type="expression" dxfId="9288" priority="391">
      <formula>AZ117&lt;0</formula>
    </cfRule>
  </conditionalFormatting>
  <conditionalFormatting sqref="BA125">
    <cfRule type="colorScale" priority="316">
      <colorScale>
        <cfvo type="min"/>
        <cfvo type="max"/>
        <color theme="0"/>
        <color theme="0"/>
      </colorScale>
    </cfRule>
    <cfRule type="expression" priority="317">
      <formula>#REF!</formula>
    </cfRule>
    <cfRule type="expression" dxfId="9287" priority="318">
      <formula>AZ125&lt;0</formula>
    </cfRule>
  </conditionalFormatting>
  <conditionalFormatting sqref="BA125:BA135">
    <cfRule type="expression" dxfId="9286" priority="315">
      <formula>IF(BA125="Validar","Rojo","Verde")</formula>
    </cfRule>
  </conditionalFormatting>
  <conditionalFormatting sqref="BA126:BA132">
    <cfRule type="colorScale" priority="392">
      <colorScale>
        <cfvo type="min"/>
        <cfvo type="max"/>
        <color theme="0"/>
        <color theme="0"/>
      </colorScale>
    </cfRule>
    <cfRule type="expression" dxfId="9285" priority="394">
      <formula>AZ126&lt;0</formula>
    </cfRule>
  </conditionalFormatting>
  <conditionalFormatting sqref="BA126:BA134">
    <cfRule type="expression" priority="393">
      <formula>$F$19</formula>
    </cfRule>
  </conditionalFormatting>
  <conditionalFormatting sqref="BA133:BA134">
    <cfRule type="colorScale" priority="395">
      <colorScale>
        <cfvo type="min"/>
        <cfvo type="max"/>
        <color theme="0"/>
        <color theme="0"/>
      </colorScale>
    </cfRule>
    <cfRule type="expression" dxfId="9284" priority="396">
      <formula>AZ133&lt;0</formula>
    </cfRule>
  </conditionalFormatting>
  <conditionalFormatting sqref="BA135">
    <cfRule type="colorScale" priority="386">
      <colorScale>
        <cfvo type="min"/>
        <cfvo type="max"/>
        <color theme="0"/>
        <color theme="0"/>
      </colorScale>
    </cfRule>
    <cfRule type="expression" priority="387">
      <formula>$F$23</formula>
    </cfRule>
    <cfRule type="expression" dxfId="9283" priority="388">
      <formula>AZ135&lt;0</formula>
    </cfRule>
  </conditionalFormatting>
  <conditionalFormatting sqref="BA110:BA111">
    <cfRule type="expression" dxfId="9282" priority="305">
      <formula>IF(BA110="Validar","Rojo","Verde")</formula>
    </cfRule>
  </conditionalFormatting>
  <conditionalFormatting sqref="BA117:BA123">
    <cfRule type="expression" dxfId="9281" priority="313">
      <formula>IF(BA117="Validar","Rojo","Verde")</formula>
    </cfRule>
  </conditionalFormatting>
  <conditionalFormatting sqref="BA82 BA92 BA103 BA107">
    <cfRule type="expression" priority="314">
      <formula>$F$23</formula>
    </cfRule>
  </conditionalFormatting>
  <conditionalFormatting sqref="BA6">
    <cfRule type="colorScale" priority="303">
      <colorScale>
        <cfvo type="min"/>
        <cfvo type="max"/>
        <color theme="0"/>
        <color theme="0"/>
      </colorScale>
    </cfRule>
    <cfRule type="expression" dxfId="9280" priority="304">
      <formula>AZ6&lt;0</formula>
    </cfRule>
  </conditionalFormatting>
  <conditionalFormatting sqref="BA6">
    <cfRule type="expression" dxfId="9279" priority="301">
      <formula>IF(BA6="Validar","Rojo","Verde")</formula>
    </cfRule>
    <cfRule type="expression" priority="302">
      <formula>#REF!</formula>
    </cfRule>
  </conditionalFormatting>
  <conditionalFormatting sqref="BA7:BA8">
    <cfRule type="colorScale" priority="299">
      <colorScale>
        <cfvo type="min"/>
        <cfvo type="max"/>
        <color theme="0"/>
        <color theme="0"/>
      </colorScale>
    </cfRule>
    <cfRule type="expression" dxfId="9278" priority="300">
      <formula>AZ7&lt;0</formula>
    </cfRule>
  </conditionalFormatting>
  <conditionalFormatting sqref="BA7:BA8">
    <cfRule type="expression" dxfId="9277" priority="297">
      <formula>IF(BA7="Validar","Rojo","Verde")</formula>
    </cfRule>
    <cfRule type="expression" priority="298">
      <formula>#REF!</formula>
    </cfRule>
  </conditionalFormatting>
  <conditionalFormatting sqref="BY9">
    <cfRule type="colorScale" priority="268">
      <colorScale>
        <cfvo type="min"/>
        <cfvo type="max"/>
        <color theme="0"/>
        <color theme="0"/>
      </colorScale>
    </cfRule>
    <cfRule type="expression" dxfId="9276" priority="269">
      <formula>BX9&lt;0</formula>
    </cfRule>
  </conditionalFormatting>
  <conditionalFormatting sqref="BY9:BY20">
    <cfRule type="expression" dxfId="9275" priority="239">
      <formula>IF(BY9="Validar","Rojo","Verde")</formula>
    </cfRule>
    <cfRule type="expression" priority="241">
      <formula>#REF!</formula>
    </cfRule>
  </conditionalFormatting>
  <conditionalFormatting sqref="BY10">
    <cfRule type="colorScale" priority="245">
      <colorScale>
        <cfvo type="min"/>
        <cfvo type="max"/>
        <color theme="0"/>
        <color theme="0"/>
      </colorScale>
    </cfRule>
    <cfRule type="expression" dxfId="9274" priority="246">
      <formula>BX10&lt;0</formula>
    </cfRule>
  </conditionalFormatting>
  <conditionalFormatting sqref="BY11:BY14">
    <cfRule type="colorScale" priority="266">
      <colorScale>
        <cfvo type="min"/>
        <cfvo type="max"/>
        <color theme="0"/>
        <color theme="0"/>
      </colorScale>
    </cfRule>
    <cfRule type="expression" dxfId="9273" priority="267">
      <formula>BX11&lt;0</formula>
    </cfRule>
  </conditionalFormatting>
  <conditionalFormatting sqref="BY15">
    <cfRule type="colorScale" priority="243">
      <colorScale>
        <cfvo type="min"/>
        <cfvo type="max"/>
        <color theme="0"/>
        <color theme="0"/>
      </colorScale>
    </cfRule>
    <cfRule type="expression" dxfId="9272" priority="244">
      <formula>BX15&lt;0</formula>
    </cfRule>
  </conditionalFormatting>
  <conditionalFormatting sqref="BY16:BY17">
    <cfRule type="colorScale" priority="264">
      <colorScale>
        <cfvo type="min"/>
        <cfvo type="max"/>
        <color theme="0"/>
        <color theme="0"/>
      </colorScale>
    </cfRule>
    <cfRule type="expression" dxfId="9271" priority="265">
      <formula>BX16&lt;0</formula>
    </cfRule>
  </conditionalFormatting>
  <conditionalFormatting sqref="BY18">
    <cfRule type="colorScale" priority="240">
      <colorScale>
        <cfvo type="min"/>
        <cfvo type="max"/>
        <color theme="0"/>
        <color theme="0"/>
      </colorScale>
    </cfRule>
    <cfRule type="expression" dxfId="9270" priority="242">
      <formula>BX18&lt;0</formula>
    </cfRule>
  </conditionalFormatting>
  <conditionalFormatting sqref="BY19:BY20">
    <cfRule type="colorScale" priority="262">
      <colorScale>
        <cfvo type="min"/>
        <cfvo type="max"/>
        <color theme="0"/>
        <color theme="0"/>
      </colorScale>
    </cfRule>
    <cfRule type="expression" dxfId="9269" priority="263">
      <formula>BX19&lt;0</formula>
    </cfRule>
  </conditionalFormatting>
  <conditionalFormatting sqref="BY23">
    <cfRule type="colorScale" priority="237">
      <colorScale>
        <cfvo type="min"/>
        <cfvo type="max"/>
        <color theme="0"/>
        <color theme="0"/>
      </colorScale>
    </cfRule>
    <cfRule type="expression" dxfId="9268" priority="238">
      <formula>BX23&lt;0</formula>
    </cfRule>
  </conditionalFormatting>
  <conditionalFormatting sqref="BY23:BY31">
    <cfRule type="expression" dxfId="9267" priority="231">
      <formula>IF(BY23="Validar","Rojo","Verde")</formula>
    </cfRule>
    <cfRule type="expression" priority="233">
      <formula>#REF!</formula>
    </cfRule>
  </conditionalFormatting>
  <conditionalFormatting sqref="BY24">
    <cfRule type="colorScale" priority="260">
      <colorScale>
        <cfvo type="min"/>
        <cfvo type="max"/>
        <color theme="0"/>
        <color theme="0"/>
      </colorScale>
    </cfRule>
    <cfRule type="expression" dxfId="9266" priority="261">
      <formula>BX24&lt;0</formula>
    </cfRule>
  </conditionalFormatting>
  <conditionalFormatting sqref="BY25">
    <cfRule type="colorScale" priority="258">
      <colorScale>
        <cfvo type="min"/>
        <cfvo type="max"/>
        <color theme="0"/>
        <color theme="0"/>
      </colorScale>
    </cfRule>
    <cfRule type="expression" dxfId="9265" priority="259">
      <formula>BX25&lt;0</formula>
    </cfRule>
  </conditionalFormatting>
  <conditionalFormatting sqref="BY26">
    <cfRule type="colorScale" priority="235">
      <colorScale>
        <cfvo type="min"/>
        <cfvo type="max"/>
        <color theme="0"/>
        <color theme="0"/>
      </colorScale>
    </cfRule>
    <cfRule type="expression" dxfId="9264" priority="236">
      <formula>BX26&lt;0</formula>
    </cfRule>
  </conditionalFormatting>
  <conditionalFormatting sqref="BY27">
    <cfRule type="colorScale" priority="256">
      <colorScale>
        <cfvo type="min"/>
        <cfvo type="max"/>
        <color theme="0"/>
        <color theme="0"/>
      </colorScale>
    </cfRule>
    <cfRule type="expression" dxfId="9263" priority="257">
      <formula>BX27&lt;0</formula>
    </cfRule>
  </conditionalFormatting>
  <conditionalFormatting sqref="BY28">
    <cfRule type="colorScale" priority="254">
      <colorScale>
        <cfvo type="min"/>
        <cfvo type="max"/>
        <color theme="0"/>
        <color theme="0"/>
      </colorScale>
    </cfRule>
    <cfRule type="expression" dxfId="9262" priority="255">
      <formula>BX28&lt;0</formula>
    </cfRule>
  </conditionalFormatting>
  <conditionalFormatting sqref="BY29">
    <cfRule type="colorScale" priority="232">
      <colorScale>
        <cfvo type="min"/>
        <cfvo type="max"/>
        <color theme="0"/>
        <color theme="0"/>
      </colorScale>
    </cfRule>
    <cfRule type="expression" dxfId="9261" priority="234">
      <formula>BX29&lt;0</formula>
    </cfRule>
  </conditionalFormatting>
  <conditionalFormatting sqref="BY30">
    <cfRule type="colorScale" priority="252">
      <colorScale>
        <cfvo type="min"/>
        <cfvo type="max"/>
        <color theme="0"/>
        <color theme="0"/>
      </colorScale>
    </cfRule>
    <cfRule type="expression" dxfId="9260" priority="253">
      <formula>BX30&lt;0</formula>
    </cfRule>
  </conditionalFormatting>
  <conditionalFormatting sqref="BY31">
    <cfRule type="colorScale" priority="250">
      <colorScale>
        <cfvo type="min"/>
        <cfvo type="max"/>
        <color theme="0"/>
        <color theme="0"/>
      </colorScale>
    </cfRule>
    <cfRule type="expression" dxfId="9259" priority="251">
      <formula>BX31&lt;0</formula>
    </cfRule>
  </conditionalFormatting>
  <conditionalFormatting sqref="BY39">
    <cfRule type="colorScale" priority="228">
      <colorScale>
        <cfvo type="min"/>
        <cfvo type="max"/>
        <color theme="0"/>
        <color theme="0"/>
      </colorScale>
    </cfRule>
    <cfRule type="expression" priority="229">
      <formula>#REF!</formula>
    </cfRule>
    <cfRule type="expression" dxfId="9258" priority="230">
      <formula>BX39&lt;0</formula>
    </cfRule>
  </conditionalFormatting>
  <conditionalFormatting sqref="BY39:BY107">
    <cfRule type="expression" dxfId="9257" priority="209">
      <formula>IF(BY39="Validar","Rojo","Verde")</formula>
    </cfRule>
  </conditionalFormatting>
  <conditionalFormatting sqref="BY40:BY67">
    <cfRule type="colorScale" priority="247">
      <colorScale>
        <cfvo type="min"/>
        <cfvo type="max"/>
        <color theme="0"/>
        <color theme="0"/>
      </colorScale>
    </cfRule>
    <cfRule type="expression" priority="248">
      <formula>$F$19</formula>
    </cfRule>
    <cfRule type="expression" dxfId="9256" priority="249">
      <formula>BX40&lt;0</formula>
    </cfRule>
  </conditionalFormatting>
  <conditionalFormatting sqref="BY68">
    <cfRule type="colorScale" priority="225">
      <colorScale>
        <cfvo type="min"/>
        <cfvo type="max"/>
        <color theme="0"/>
        <color theme="0"/>
      </colorScale>
    </cfRule>
    <cfRule type="expression" priority="226">
      <formula>#REF!</formula>
    </cfRule>
    <cfRule type="expression" dxfId="9255" priority="227">
      <formula>BX68&lt;0</formula>
    </cfRule>
  </conditionalFormatting>
  <conditionalFormatting sqref="BY69:BY81">
    <cfRule type="colorScale" priority="272">
      <colorScale>
        <cfvo type="min"/>
        <cfvo type="max"/>
        <color theme="0"/>
        <color theme="0"/>
      </colorScale>
    </cfRule>
    <cfRule type="expression" priority="273">
      <formula>$F$19</formula>
    </cfRule>
    <cfRule type="expression" dxfId="9254" priority="274">
      <formula>BX69&lt;0</formula>
    </cfRule>
  </conditionalFormatting>
  <conditionalFormatting sqref="BY82 BY92 BY103 BY107">
    <cfRule type="expression" dxfId="9253" priority="271">
      <formula>BX82&lt;0</formula>
    </cfRule>
  </conditionalFormatting>
  <conditionalFormatting sqref="BY83">
    <cfRule type="colorScale" priority="210">
      <colorScale>
        <cfvo type="min"/>
        <cfvo type="max"/>
        <color theme="0"/>
        <color theme="0"/>
      </colorScale>
    </cfRule>
    <cfRule type="expression" priority="211">
      <formula>#REF!</formula>
    </cfRule>
    <cfRule type="expression" dxfId="9252" priority="212">
      <formula>BX83&lt;0</formula>
    </cfRule>
  </conditionalFormatting>
  <conditionalFormatting sqref="BY84:BY91">
    <cfRule type="colorScale" priority="275">
      <colorScale>
        <cfvo type="min"/>
        <cfvo type="max"/>
        <color theme="0"/>
        <color theme="0"/>
      </colorScale>
    </cfRule>
    <cfRule type="expression" priority="276">
      <formula>$F$19</formula>
    </cfRule>
    <cfRule type="expression" dxfId="9251" priority="277">
      <formula>BX84&lt;0</formula>
    </cfRule>
  </conditionalFormatting>
  <conditionalFormatting sqref="BY82 BY92 BY103 BY107">
    <cfRule type="colorScale" priority="270">
      <colorScale>
        <cfvo type="min"/>
        <cfvo type="max"/>
        <color theme="0"/>
        <color theme="0"/>
      </colorScale>
    </cfRule>
  </conditionalFormatting>
  <conditionalFormatting sqref="BY93">
    <cfRule type="colorScale" priority="222">
      <colorScale>
        <cfvo type="min"/>
        <cfvo type="max"/>
        <color theme="0"/>
        <color theme="0"/>
      </colorScale>
    </cfRule>
    <cfRule type="expression" priority="223">
      <formula>#REF!</formula>
    </cfRule>
    <cfRule type="expression" dxfId="9250" priority="224">
      <formula>BX93&lt;0</formula>
    </cfRule>
  </conditionalFormatting>
  <conditionalFormatting sqref="BY94:BY102">
    <cfRule type="colorScale" priority="278">
      <colorScale>
        <cfvo type="min"/>
        <cfvo type="max"/>
        <color theme="0"/>
        <color theme="0"/>
      </colorScale>
    </cfRule>
    <cfRule type="expression" priority="279">
      <formula>$F$19</formula>
    </cfRule>
    <cfRule type="expression" dxfId="9249" priority="280">
      <formula>BX94&lt;0</formula>
    </cfRule>
  </conditionalFormatting>
  <conditionalFormatting sqref="BY104">
    <cfRule type="colorScale" priority="219">
      <colorScale>
        <cfvo type="min"/>
        <cfvo type="max"/>
        <color theme="0"/>
        <color theme="0"/>
      </colorScale>
    </cfRule>
    <cfRule type="expression" priority="220">
      <formula>#REF!</formula>
    </cfRule>
    <cfRule type="expression" dxfId="9248" priority="221">
      <formula>BX104&lt;0</formula>
    </cfRule>
  </conditionalFormatting>
  <conditionalFormatting sqref="BY105:BY106">
    <cfRule type="colorScale" priority="281">
      <colorScale>
        <cfvo type="min"/>
        <cfvo type="max"/>
        <color theme="0"/>
        <color theme="0"/>
      </colorScale>
    </cfRule>
    <cfRule type="expression" priority="282">
      <formula>$F$19</formula>
    </cfRule>
    <cfRule type="expression" dxfId="9247" priority="283">
      <formula>BX105&lt;0</formula>
    </cfRule>
  </conditionalFormatting>
  <conditionalFormatting sqref="BY110">
    <cfRule type="colorScale" priority="284">
      <colorScale>
        <cfvo type="min"/>
        <cfvo type="max"/>
        <color theme="0"/>
        <color theme="0"/>
      </colorScale>
    </cfRule>
    <cfRule type="expression" dxfId="9246" priority="285">
      <formula>BX110&lt;0</formula>
    </cfRule>
  </conditionalFormatting>
  <conditionalFormatting sqref="BY110:BY111">
    <cfRule type="expression" priority="207">
      <formula>$F$19</formula>
    </cfRule>
  </conditionalFormatting>
  <conditionalFormatting sqref="BY111">
    <cfRule type="colorScale" priority="206">
      <colorScale>
        <cfvo type="min"/>
        <cfvo type="max"/>
        <color theme="0"/>
        <color theme="0"/>
      </colorScale>
    </cfRule>
    <cfRule type="expression" dxfId="9245" priority="208">
      <formula>BX111&lt;0</formula>
    </cfRule>
  </conditionalFormatting>
  <conditionalFormatting sqref="BY117:BY123">
    <cfRule type="colorScale" priority="289">
      <colorScale>
        <cfvo type="min"/>
        <cfvo type="max"/>
        <color theme="0"/>
        <color theme="0"/>
      </colorScale>
    </cfRule>
    <cfRule type="expression" priority="290">
      <formula>$F$19</formula>
    </cfRule>
    <cfRule type="expression" dxfId="9244" priority="291">
      <formula>BX117&lt;0</formula>
    </cfRule>
  </conditionalFormatting>
  <conditionalFormatting sqref="BY125">
    <cfRule type="colorScale" priority="216">
      <colorScale>
        <cfvo type="min"/>
        <cfvo type="max"/>
        <color theme="0"/>
        <color theme="0"/>
      </colorScale>
    </cfRule>
    <cfRule type="expression" priority="217">
      <formula>#REF!</formula>
    </cfRule>
    <cfRule type="expression" dxfId="9243" priority="218">
      <formula>BX125&lt;0</formula>
    </cfRule>
  </conditionalFormatting>
  <conditionalFormatting sqref="BY125:BY135">
    <cfRule type="expression" dxfId="9242" priority="215">
      <formula>IF(BY125="Validar","Rojo","Verde")</formula>
    </cfRule>
  </conditionalFormatting>
  <conditionalFormatting sqref="BY126:BY132">
    <cfRule type="colorScale" priority="292">
      <colorScale>
        <cfvo type="min"/>
        <cfvo type="max"/>
        <color theme="0"/>
        <color theme="0"/>
      </colorScale>
    </cfRule>
    <cfRule type="expression" dxfId="9241" priority="294">
      <formula>BX126&lt;0</formula>
    </cfRule>
  </conditionalFormatting>
  <conditionalFormatting sqref="BY126:BY134">
    <cfRule type="expression" priority="293">
      <formula>$F$19</formula>
    </cfRule>
  </conditionalFormatting>
  <conditionalFormatting sqref="BY133:BY134">
    <cfRule type="colorScale" priority="295">
      <colorScale>
        <cfvo type="min"/>
        <cfvo type="max"/>
        <color theme="0"/>
        <color theme="0"/>
      </colorScale>
    </cfRule>
    <cfRule type="expression" dxfId="9240" priority="296">
      <formula>BX133&lt;0</formula>
    </cfRule>
  </conditionalFormatting>
  <conditionalFormatting sqref="BY135">
    <cfRule type="colorScale" priority="286">
      <colorScale>
        <cfvo type="min"/>
        <cfvo type="max"/>
        <color theme="0"/>
        <color theme="0"/>
      </colorScale>
    </cfRule>
    <cfRule type="expression" priority="287">
      <formula>$F$23</formula>
    </cfRule>
    <cfRule type="expression" dxfId="9239" priority="288">
      <formula>BX135&lt;0</formula>
    </cfRule>
  </conditionalFormatting>
  <conditionalFormatting sqref="BY110:BY111">
    <cfRule type="expression" dxfId="9238" priority="205">
      <formula>IF(BY110="Validar","Rojo","Verde")</formula>
    </cfRule>
  </conditionalFormatting>
  <conditionalFormatting sqref="BY117:BY123">
    <cfRule type="expression" dxfId="9237" priority="213">
      <formula>IF(BY117="Validar","Rojo","Verde")</formula>
    </cfRule>
  </conditionalFormatting>
  <conditionalFormatting sqref="BY82 BY92 BY103 BY107">
    <cfRule type="expression" priority="214">
      <formula>$F$23</formula>
    </cfRule>
  </conditionalFormatting>
  <conditionalFormatting sqref="BY6">
    <cfRule type="colorScale" priority="203">
      <colorScale>
        <cfvo type="min"/>
        <cfvo type="max"/>
        <color theme="0"/>
        <color theme="0"/>
      </colorScale>
    </cfRule>
    <cfRule type="expression" dxfId="9236" priority="204">
      <formula>BX6&lt;0</formula>
    </cfRule>
  </conditionalFormatting>
  <conditionalFormatting sqref="BY6">
    <cfRule type="expression" dxfId="9235" priority="201">
      <formula>IF(BY6="Validar","Rojo","Verde")</formula>
    </cfRule>
    <cfRule type="expression" priority="202">
      <formula>#REF!</formula>
    </cfRule>
  </conditionalFormatting>
  <conditionalFormatting sqref="BY7:BY8">
    <cfRule type="colorScale" priority="199">
      <colorScale>
        <cfvo type="min"/>
        <cfvo type="max"/>
        <color theme="0"/>
        <color theme="0"/>
      </colorScale>
    </cfRule>
    <cfRule type="expression" dxfId="9234" priority="200">
      <formula>BX7&lt;0</formula>
    </cfRule>
  </conditionalFormatting>
  <conditionalFormatting sqref="BY7:BY8">
    <cfRule type="expression" dxfId="9233" priority="197">
      <formula>IF(BY7="Validar","Rojo","Verde")</formula>
    </cfRule>
    <cfRule type="expression" priority="198">
      <formula>#REF!</formula>
    </cfRule>
  </conditionalFormatting>
  <conditionalFormatting sqref="C5">
    <cfRule type="colorScale" priority="195">
      <colorScale>
        <cfvo type="min"/>
        <cfvo type="max"/>
        <color theme="0"/>
        <color theme="0"/>
      </colorScale>
    </cfRule>
    <cfRule type="expression" dxfId="9232" priority="196">
      <formula>B5&lt;0</formula>
    </cfRule>
  </conditionalFormatting>
  <conditionalFormatting sqref="C5">
    <cfRule type="expression" dxfId="9231" priority="193">
      <formula>IF(C5="Validar","Rojo","Verde")</formula>
    </cfRule>
    <cfRule type="expression" priority="194">
      <formula>#REF!</formula>
    </cfRule>
  </conditionalFormatting>
  <conditionalFormatting sqref="R5">
    <cfRule type="colorScale" priority="191">
      <colorScale>
        <cfvo type="min"/>
        <cfvo type="max"/>
        <color theme="0"/>
        <color theme="0"/>
      </colorScale>
    </cfRule>
    <cfRule type="expression" dxfId="9230" priority="192">
      <formula>Q5&lt;0</formula>
    </cfRule>
  </conditionalFormatting>
  <conditionalFormatting sqref="R5">
    <cfRule type="expression" dxfId="9229" priority="189">
      <formula>IF(R5="Validar","Rojo","Verde")</formula>
    </cfRule>
    <cfRule type="expression" priority="190">
      <formula>#REF!</formula>
    </cfRule>
  </conditionalFormatting>
  <conditionalFormatting sqref="X5">
    <cfRule type="colorScale" priority="180">
      <colorScale>
        <cfvo type="min"/>
        <cfvo type="max"/>
        <color theme="0"/>
        <color theme="0"/>
      </colorScale>
    </cfRule>
    <cfRule type="expression" dxfId="9228" priority="181">
      <formula>W5&lt;0</formula>
    </cfRule>
  </conditionalFormatting>
  <conditionalFormatting sqref="X5">
    <cfRule type="expression" dxfId="9227" priority="178">
      <formula>IF(X5="Validar","Rojo","Verde")</formula>
    </cfRule>
    <cfRule type="expression" priority="179">
      <formula>#REF!</formula>
    </cfRule>
  </conditionalFormatting>
  <conditionalFormatting sqref="AB5">
    <cfRule type="colorScale" priority="185">
      <colorScale>
        <cfvo type="min"/>
        <cfvo type="max"/>
        <color theme="0"/>
        <color theme="0"/>
      </colorScale>
    </cfRule>
    <cfRule type="expression" dxfId="9226" priority="186">
      <formula>AA5&lt;0</formula>
    </cfRule>
  </conditionalFormatting>
  <conditionalFormatting sqref="AB5">
    <cfRule type="expression" dxfId="9225" priority="183">
      <formula>IF(AB5="Validar","Rojo","Verde")</formula>
    </cfRule>
    <cfRule type="expression" priority="184">
      <formula>#REF!</formula>
    </cfRule>
  </conditionalFormatting>
  <conditionalFormatting sqref="AV5">
    <cfRule type="colorScale" priority="175">
      <colorScale>
        <cfvo type="min"/>
        <cfvo type="max"/>
        <color theme="0"/>
        <color theme="0"/>
      </colorScale>
    </cfRule>
    <cfRule type="expression" dxfId="9224" priority="176">
      <formula>AU5&lt;0</formula>
    </cfRule>
  </conditionalFormatting>
  <conditionalFormatting sqref="AV5">
    <cfRule type="expression" dxfId="9223" priority="173">
      <formula>IF(AV5="Validar","Rojo","Verde")</formula>
    </cfRule>
    <cfRule type="expression" priority="174">
      <formula>#REF!</formula>
    </cfRule>
  </conditionalFormatting>
  <conditionalFormatting sqref="BB5">
    <cfRule type="colorScale" priority="170">
      <colorScale>
        <cfvo type="min"/>
        <cfvo type="max"/>
        <color theme="0"/>
        <color theme="0"/>
      </colorScale>
    </cfRule>
    <cfRule type="expression" dxfId="9222" priority="171">
      <formula>BA5&lt;0</formula>
    </cfRule>
  </conditionalFormatting>
  <conditionalFormatting sqref="BB5">
    <cfRule type="expression" dxfId="9221" priority="168">
      <formula>IF(BB5="Validar","Rojo","Verde")</formula>
    </cfRule>
    <cfRule type="expression" priority="169">
      <formula>#REF!</formula>
    </cfRule>
  </conditionalFormatting>
  <conditionalFormatting sqref="BF5">
    <cfRule type="colorScale" priority="165">
      <colorScale>
        <cfvo type="min"/>
        <cfvo type="max"/>
        <color theme="0"/>
        <color theme="0"/>
      </colorScale>
    </cfRule>
    <cfRule type="expression" dxfId="9220" priority="166">
      <formula>BE5&lt;0</formula>
    </cfRule>
  </conditionalFormatting>
  <conditionalFormatting sqref="BF5">
    <cfRule type="expression" dxfId="9219" priority="163">
      <formula>IF(BF5="Validar","Rojo","Verde")</formula>
    </cfRule>
    <cfRule type="expression" priority="164">
      <formula>#REF!</formula>
    </cfRule>
  </conditionalFormatting>
  <conditionalFormatting sqref="BZ5">
    <cfRule type="colorScale" priority="160">
      <colorScale>
        <cfvo type="min"/>
        <cfvo type="max"/>
        <color theme="0"/>
        <color theme="0"/>
      </colorScale>
    </cfRule>
    <cfRule type="expression" dxfId="9218" priority="161">
      <formula>BY5&lt;0</formula>
    </cfRule>
  </conditionalFormatting>
  <conditionalFormatting sqref="BZ5">
    <cfRule type="expression" dxfId="9217" priority="158">
      <formula>IF(BZ5="Validar","Rojo","Verde")</formula>
    </cfRule>
    <cfRule type="expression" priority="159">
      <formula>#REF!</formula>
    </cfRule>
  </conditionalFormatting>
  <conditionalFormatting sqref="CX5">
    <cfRule type="colorScale" priority="155">
      <colorScale>
        <cfvo type="min"/>
        <cfvo type="max"/>
        <color theme="0"/>
        <color theme="0"/>
      </colorScale>
    </cfRule>
    <cfRule type="expression" dxfId="9216" priority="156">
      <formula>CW5&lt;0</formula>
    </cfRule>
  </conditionalFormatting>
  <conditionalFormatting sqref="CX5">
    <cfRule type="expression" dxfId="9215" priority="153">
      <formula>IF(CX5="Validar","Rojo","Verde")</formula>
    </cfRule>
    <cfRule type="expression" priority="154">
      <formula>#REF!</formula>
    </cfRule>
  </conditionalFormatting>
  <conditionalFormatting sqref="CD5">
    <cfRule type="colorScale" priority="150">
      <colorScale>
        <cfvo type="min"/>
        <cfvo type="max"/>
        <color theme="0"/>
        <color theme="0"/>
      </colorScale>
    </cfRule>
    <cfRule type="expression" dxfId="9214" priority="151">
      <formula>CC5&lt;0</formula>
    </cfRule>
  </conditionalFormatting>
  <conditionalFormatting sqref="CD5">
    <cfRule type="expression" dxfId="9213" priority="148">
      <formula>IF(CD5="Validar","Rojo","Verde")</formula>
    </cfRule>
    <cfRule type="expression" priority="149">
      <formula>#REF!</formula>
    </cfRule>
  </conditionalFormatting>
  <conditionalFormatting sqref="AI5">
    <cfRule type="colorScale" priority="145">
      <colorScale>
        <cfvo type="min"/>
        <cfvo type="max"/>
        <color theme="0"/>
        <color theme="0"/>
      </colorScale>
    </cfRule>
    <cfRule type="expression" dxfId="9212" priority="146">
      <formula>AH5&lt;0</formula>
    </cfRule>
  </conditionalFormatting>
  <conditionalFormatting sqref="AI5">
    <cfRule type="expression" dxfId="9211" priority="143">
      <formula>IF(AI5="Validar","Rojo","Verde")</formula>
    </cfRule>
    <cfRule type="expression" priority="144">
      <formula>#REF!</formula>
    </cfRule>
  </conditionalFormatting>
  <conditionalFormatting sqref="AP5">
    <cfRule type="colorScale" priority="140">
      <colorScale>
        <cfvo type="min"/>
        <cfvo type="max"/>
        <color theme="0"/>
        <color theme="0"/>
      </colorScale>
    </cfRule>
    <cfRule type="expression" dxfId="9210" priority="141">
      <formula>AO5&lt;0</formula>
    </cfRule>
  </conditionalFormatting>
  <conditionalFormatting sqref="AP5">
    <cfRule type="expression" dxfId="9209" priority="138">
      <formula>IF(AP5="Validar","Rojo","Verde")</formula>
    </cfRule>
    <cfRule type="expression" priority="139">
      <formula>#REF!</formula>
    </cfRule>
  </conditionalFormatting>
  <conditionalFormatting sqref="BM5">
    <cfRule type="colorScale" priority="135">
      <colorScale>
        <cfvo type="min"/>
        <cfvo type="max"/>
        <color theme="0"/>
        <color theme="0"/>
      </colorScale>
    </cfRule>
    <cfRule type="expression" dxfId="9208" priority="136">
      <formula>BL5&lt;0</formula>
    </cfRule>
  </conditionalFormatting>
  <conditionalFormatting sqref="BM5">
    <cfRule type="expression" dxfId="9207" priority="133">
      <formula>IF(BM5="Validar","Rojo","Verde")</formula>
    </cfRule>
    <cfRule type="expression" priority="134">
      <formula>#REF!</formula>
    </cfRule>
  </conditionalFormatting>
  <conditionalFormatting sqref="BT5">
    <cfRule type="colorScale" priority="130">
      <colorScale>
        <cfvo type="min"/>
        <cfvo type="max"/>
        <color theme="0"/>
        <color theme="0"/>
      </colorScale>
    </cfRule>
    <cfRule type="expression" dxfId="9206" priority="131">
      <formula>BS5&lt;0</formula>
    </cfRule>
  </conditionalFormatting>
  <conditionalFormatting sqref="BT5">
    <cfRule type="expression" dxfId="9205" priority="128">
      <formula>IF(BT5="Validar","Rojo","Verde")</formula>
    </cfRule>
    <cfRule type="expression" priority="129">
      <formula>#REF!</formula>
    </cfRule>
  </conditionalFormatting>
  <conditionalFormatting sqref="CK5">
    <cfRule type="colorScale" priority="125">
      <colorScale>
        <cfvo type="min"/>
        <cfvo type="max"/>
        <color theme="0"/>
        <color theme="0"/>
      </colorScale>
    </cfRule>
    <cfRule type="expression" dxfId="9204" priority="126">
      <formula>CJ5&lt;0</formula>
    </cfRule>
  </conditionalFormatting>
  <conditionalFormatting sqref="CK5">
    <cfRule type="expression" dxfId="9203" priority="123">
      <formula>IF(CK5="Validar","Rojo","Verde")</formula>
    </cfRule>
    <cfRule type="expression" priority="124">
      <formula>#REF!</formula>
    </cfRule>
  </conditionalFormatting>
  <conditionalFormatting sqref="CR5">
    <cfRule type="colorScale" priority="120">
      <colorScale>
        <cfvo type="min"/>
        <cfvo type="max"/>
        <color theme="0"/>
        <color theme="0"/>
      </colorScale>
    </cfRule>
    <cfRule type="expression" dxfId="9202" priority="121">
      <formula>CQ5&lt;0</formula>
    </cfRule>
  </conditionalFormatting>
  <conditionalFormatting sqref="CR5">
    <cfRule type="expression" dxfId="9201" priority="118">
      <formula>IF(CR5="Validar","Rojo","Verde")</formula>
    </cfRule>
    <cfRule type="expression" priority="119">
      <formula>#REF!</formula>
    </cfRule>
  </conditionalFormatting>
  <conditionalFormatting sqref="F5">
    <cfRule type="colorScale" priority="115">
      <colorScale>
        <cfvo type="min"/>
        <cfvo type="max"/>
        <color theme="0"/>
        <color theme="0"/>
      </colorScale>
    </cfRule>
    <cfRule type="expression" dxfId="9200" priority="116">
      <formula>E5&lt;0</formula>
    </cfRule>
  </conditionalFormatting>
  <conditionalFormatting sqref="F5">
    <cfRule type="expression" dxfId="9199" priority="113">
      <formula>IF(F5="Validar","Rojo","Verde")</formula>
    </cfRule>
    <cfRule type="expression" priority="114">
      <formula>#REF!</formula>
    </cfRule>
  </conditionalFormatting>
  <conditionalFormatting sqref="I5">
    <cfRule type="colorScale" priority="111">
      <colorScale>
        <cfvo type="min"/>
        <cfvo type="max"/>
        <color theme="0"/>
        <color theme="0"/>
      </colorScale>
    </cfRule>
    <cfRule type="expression" dxfId="9198" priority="112">
      <formula>H5&lt;0</formula>
    </cfRule>
  </conditionalFormatting>
  <conditionalFormatting sqref="I5">
    <cfRule type="expression" dxfId="9197" priority="109">
      <formula>IF(I5="Validar","Rojo","Verde")</formula>
    </cfRule>
    <cfRule type="expression" priority="110">
      <formula>#REF!</formula>
    </cfRule>
  </conditionalFormatting>
  <conditionalFormatting sqref="P5">
    <cfRule type="colorScale" priority="107">
      <colorScale>
        <cfvo type="min"/>
        <cfvo type="max"/>
        <color theme="0"/>
        <color theme="0"/>
      </colorScale>
    </cfRule>
    <cfRule type="expression" dxfId="9196" priority="108">
      <formula>O5&lt;0</formula>
    </cfRule>
  </conditionalFormatting>
  <conditionalFormatting sqref="P5">
    <cfRule type="expression" dxfId="9195" priority="105">
      <formula>IF(P5="Validar","Rojo","Verde")</formula>
    </cfRule>
    <cfRule type="expression" priority="106">
      <formula>#REF!</formula>
    </cfRule>
  </conditionalFormatting>
  <conditionalFormatting sqref="M5">
    <cfRule type="colorScale" priority="103">
      <colorScale>
        <cfvo type="min"/>
        <cfvo type="max"/>
        <color theme="0"/>
        <color theme="0"/>
      </colorScale>
    </cfRule>
    <cfRule type="expression" dxfId="9194" priority="104">
      <formula>L5&lt;0</formula>
    </cfRule>
  </conditionalFormatting>
  <conditionalFormatting sqref="M5">
    <cfRule type="expression" dxfId="9193" priority="101">
      <formula>IF(M5="Validar","Rojo","Verde")</formula>
    </cfRule>
    <cfRule type="expression" priority="102">
      <formula>#REF!</formula>
    </cfRule>
  </conditionalFormatting>
  <conditionalFormatting sqref="T5">
    <cfRule type="colorScale" priority="99">
      <colorScale>
        <cfvo type="min"/>
        <cfvo type="max"/>
        <color theme="0"/>
        <color theme="0"/>
      </colorScale>
    </cfRule>
    <cfRule type="expression" dxfId="9192" priority="100">
      <formula>S5&lt;0</formula>
    </cfRule>
  </conditionalFormatting>
  <conditionalFormatting sqref="T5">
    <cfRule type="expression" dxfId="9191" priority="97">
      <formula>IF(T5="Validar","Rojo","Verde")</formula>
    </cfRule>
    <cfRule type="expression" priority="98">
      <formula>#REF!</formula>
    </cfRule>
  </conditionalFormatting>
  <conditionalFormatting sqref="W5">
    <cfRule type="colorScale" priority="95">
      <colorScale>
        <cfvo type="min"/>
        <cfvo type="max"/>
        <color theme="0"/>
        <color theme="0"/>
      </colorScale>
    </cfRule>
    <cfRule type="expression" dxfId="9190" priority="96">
      <formula>V5&lt;0</formula>
    </cfRule>
  </conditionalFormatting>
  <conditionalFormatting sqref="W5">
    <cfRule type="expression" dxfId="9189" priority="93">
      <formula>IF(W5="Validar","Rojo","Verde")</formula>
    </cfRule>
    <cfRule type="expression" priority="94">
      <formula>#REF!</formula>
    </cfRule>
  </conditionalFormatting>
  <conditionalFormatting sqref="Z5">
    <cfRule type="colorScale" priority="91">
      <colorScale>
        <cfvo type="min"/>
        <cfvo type="max"/>
        <color theme="0"/>
        <color theme="0"/>
      </colorScale>
    </cfRule>
    <cfRule type="expression" dxfId="9188" priority="92">
      <formula>Y5&lt;0</formula>
    </cfRule>
  </conditionalFormatting>
  <conditionalFormatting sqref="Z5">
    <cfRule type="expression" dxfId="9187" priority="89">
      <formula>IF(Z5="Validar","Rojo","Verde")</formula>
    </cfRule>
    <cfRule type="expression" priority="90">
      <formula>#REF!</formula>
    </cfRule>
  </conditionalFormatting>
  <conditionalFormatting sqref="AD5">
    <cfRule type="colorScale" priority="87">
      <colorScale>
        <cfvo type="min"/>
        <cfvo type="max"/>
        <color theme="0"/>
        <color theme="0"/>
      </colorScale>
    </cfRule>
    <cfRule type="expression" dxfId="9186" priority="88">
      <formula>AC5&lt;0</formula>
    </cfRule>
  </conditionalFormatting>
  <conditionalFormatting sqref="AD5">
    <cfRule type="expression" dxfId="9185" priority="85">
      <formula>IF(AD5="Validar","Rojo","Verde")</formula>
    </cfRule>
    <cfRule type="expression" priority="86">
      <formula>#REF!</formula>
    </cfRule>
  </conditionalFormatting>
  <conditionalFormatting sqref="AG5">
    <cfRule type="colorScale" priority="83">
      <colorScale>
        <cfvo type="min"/>
        <cfvo type="max"/>
        <color theme="0"/>
        <color theme="0"/>
      </colorScale>
    </cfRule>
    <cfRule type="expression" dxfId="9184" priority="84">
      <formula>AF5&lt;0</formula>
    </cfRule>
  </conditionalFormatting>
  <conditionalFormatting sqref="AG5">
    <cfRule type="expression" dxfId="9183" priority="81">
      <formula>IF(AG5="Validar","Rojo","Verde")</formula>
    </cfRule>
    <cfRule type="expression" priority="82">
      <formula>#REF!</formula>
    </cfRule>
  </conditionalFormatting>
  <conditionalFormatting sqref="AK5">
    <cfRule type="colorScale" priority="79">
      <colorScale>
        <cfvo type="min"/>
        <cfvo type="max"/>
        <color theme="0"/>
        <color theme="0"/>
      </colorScale>
    </cfRule>
    <cfRule type="expression" dxfId="9182" priority="80">
      <formula>AJ5&lt;0</formula>
    </cfRule>
  </conditionalFormatting>
  <conditionalFormatting sqref="AK5">
    <cfRule type="expression" dxfId="9181" priority="77">
      <formula>IF(AK5="Validar","Rojo","Verde")</formula>
    </cfRule>
    <cfRule type="expression" priority="78">
      <formula>#REF!</formula>
    </cfRule>
  </conditionalFormatting>
  <conditionalFormatting sqref="AN5">
    <cfRule type="colorScale" priority="75">
      <colorScale>
        <cfvo type="min"/>
        <cfvo type="max"/>
        <color theme="0"/>
        <color theme="0"/>
      </colorScale>
    </cfRule>
    <cfRule type="expression" dxfId="9180" priority="76">
      <formula>AM5&lt;0</formula>
    </cfRule>
  </conditionalFormatting>
  <conditionalFormatting sqref="AN5">
    <cfRule type="expression" dxfId="9179" priority="73">
      <formula>IF(AN5="Validar","Rojo","Verde")</formula>
    </cfRule>
    <cfRule type="expression" priority="74">
      <formula>#REF!</formula>
    </cfRule>
  </conditionalFormatting>
  <conditionalFormatting sqref="AR5">
    <cfRule type="colorScale" priority="71">
      <colorScale>
        <cfvo type="min"/>
        <cfvo type="max"/>
        <color theme="0"/>
        <color theme="0"/>
      </colorScale>
    </cfRule>
    <cfRule type="expression" dxfId="9178" priority="72">
      <formula>AQ5&lt;0</formula>
    </cfRule>
  </conditionalFormatting>
  <conditionalFormatting sqref="AR5">
    <cfRule type="expression" dxfId="9177" priority="69">
      <formula>IF(AR5="Validar","Rojo","Verde")</formula>
    </cfRule>
    <cfRule type="expression" priority="70">
      <formula>#REF!</formula>
    </cfRule>
  </conditionalFormatting>
  <conditionalFormatting sqref="AX5">
    <cfRule type="colorScale" priority="67">
      <colorScale>
        <cfvo type="min"/>
        <cfvo type="max"/>
        <color theme="0"/>
        <color theme="0"/>
      </colorScale>
    </cfRule>
    <cfRule type="expression" dxfId="9176" priority="68">
      <formula>AW5&lt;0</formula>
    </cfRule>
  </conditionalFormatting>
  <conditionalFormatting sqref="AX5">
    <cfRule type="expression" dxfId="9175" priority="65">
      <formula>IF(AX5="Validar","Rojo","Verde")</formula>
    </cfRule>
    <cfRule type="expression" priority="66">
      <formula>#REF!</formula>
    </cfRule>
  </conditionalFormatting>
  <conditionalFormatting sqref="BD5">
    <cfRule type="colorScale" priority="63">
      <colorScale>
        <cfvo type="min"/>
        <cfvo type="max"/>
        <color theme="0"/>
        <color theme="0"/>
      </colorScale>
    </cfRule>
    <cfRule type="expression" dxfId="9174" priority="64">
      <formula>BC5&lt;0</formula>
    </cfRule>
  </conditionalFormatting>
  <conditionalFormatting sqref="BD5">
    <cfRule type="expression" dxfId="9173" priority="61">
      <formula>IF(BD5="Validar","Rojo","Verde")</formula>
    </cfRule>
    <cfRule type="expression" priority="62">
      <formula>#REF!</formula>
    </cfRule>
  </conditionalFormatting>
  <conditionalFormatting sqref="BH5">
    <cfRule type="colorScale" priority="59">
      <colorScale>
        <cfvo type="min"/>
        <cfvo type="max"/>
        <color theme="0"/>
        <color theme="0"/>
      </colorScale>
    </cfRule>
    <cfRule type="expression" dxfId="9172" priority="60">
      <formula>BG5&lt;0</formula>
    </cfRule>
  </conditionalFormatting>
  <conditionalFormatting sqref="BH5">
    <cfRule type="expression" dxfId="9171" priority="57">
      <formula>IF(BH5="Validar","Rojo","Verde")</formula>
    </cfRule>
    <cfRule type="expression" priority="58">
      <formula>#REF!</formula>
    </cfRule>
  </conditionalFormatting>
  <conditionalFormatting sqref="BK5">
    <cfRule type="colorScale" priority="55">
      <colorScale>
        <cfvo type="min"/>
        <cfvo type="max"/>
        <color theme="0"/>
        <color theme="0"/>
      </colorScale>
    </cfRule>
    <cfRule type="expression" dxfId="9170" priority="56">
      <formula>BJ5&lt;0</formula>
    </cfRule>
  </conditionalFormatting>
  <conditionalFormatting sqref="BK5">
    <cfRule type="expression" dxfId="9169" priority="53">
      <formula>IF(BK5="Validar","Rojo","Verde")</formula>
    </cfRule>
    <cfRule type="expression" priority="54">
      <formula>#REF!</formula>
    </cfRule>
  </conditionalFormatting>
  <conditionalFormatting sqref="BO5">
    <cfRule type="colorScale" priority="51">
      <colorScale>
        <cfvo type="min"/>
        <cfvo type="max"/>
        <color theme="0"/>
        <color theme="0"/>
      </colorScale>
    </cfRule>
    <cfRule type="expression" dxfId="9168" priority="52">
      <formula>BN5&lt;0</formula>
    </cfRule>
  </conditionalFormatting>
  <conditionalFormatting sqref="BO5">
    <cfRule type="expression" dxfId="9167" priority="49">
      <formula>IF(BO5="Validar","Rojo","Verde")</formula>
    </cfRule>
    <cfRule type="expression" priority="50">
      <formula>#REF!</formula>
    </cfRule>
  </conditionalFormatting>
  <conditionalFormatting sqref="BR5">
    <cfRule type="colorScale" priority="47">
      <colorScale>
        <cfvo type="min"/>
        <cfvo type="max"/>
        <color theme="0"/>
        <color theme="0"/>
      </colorScale>
    </cfRule>
    <cfRule type="expression" dxfId="9166" priority="48">
      <formula>BQ5&lt;0</formula>
    </cfRule>
  </conditionalFormatting>
  <conditionalFormatting sqref="BR5">
    <cfRule type="expression" dxfId="9165" priority="45">
      <formula>IF(BR5="Validar","Rojo","Verde")</formula>
    </cfRule>
    <cfRule type="expression" priority="46">
      <formula>#REF!</formula>
    </cfRule>
  </conditionalFormatting>
  <conditionalFormatting sqref="BV5">
    <cfRule type="colorScale" priority="43">
      <colorScale>
        <cfvo type="min"/>
        <cfvo type="max"/>
        <color theme="0"/>
        <color theme="0"/>
      </colorScale>
    </cfRule>
    <cfRule type="expression" dxfId="9164" priority="44">
      <formula>BU5&lt;0</formula>
    </cfRule>
  </conditionalFormatting>
  <conditionalFormatting sqref="BV5">
    <cfRule type="expression" dxfId="9163" priority="41">
      <formula>IF(BV5="Validar","Rojo","Verde")</formula>
    </cfRule>
    <cfRule type="expression" priority="42">
      <formula>#REF!</formula>
    </cfRule>
  </conditionalFormatting>
  <conditionalFormatting sqref="CB5">
    <cfRule type="colorScale" priority="39">
      <colorScale>
        <cfvo type="min"/>
        <cfvo type="max"/>
        <color theme="0"/>
        <color theme="0"/>
      </colorScale>
    </cfRule>
    <cfRule type="expression" dxfId="9162" priority="40">
      <formula>CA5&lt;0</formula>
    </cfRule>
  </conditionalFormatting>
  <conditionalFormatting sqref="CB5">
    <cfRule type="expression" dxfId="9161" priority="37">
      <formula>IF(CB5="Validar","Rojo","Verde")</formula>
    </cfRule>
    <cfRule type="expression" priority="38">
      <formula>#REF!</formula>
    </cfRule>
  </conditionalFormatting>
  <conditionalFormatting sqref="CF5">
    <cfRule type="colorScale" priority="35">
      <colorScale>
        <cfvo type="min"/>
        <cfvo type="max"/>
        <color theme="0"/>
        <color theme="0"/>
      </colorScale>
    </cfRule>
    <cfRule type="expression" dxfId="9160" priority="36">
      <formula>CE5&lt;0</formula>
    </cfRule>
  </conditionalFormatting>
  <conditionalFormatting sqref="CF5">
    <cfRule type="expression" dxfId="9159" priority="33">
      <formula>IF(CF5="Validar","Rojo","Verde")</formula>
    </cfRule>
    <cfRule type="expression" priority="34">
      <formula>#REF!</formula>
    </cfRule>
  </conditionalFormatting>
  <conditionalFormatting sqref="CI5">
    <cfRule type="colorScale" priority="31">
      <colorScale>
        <cfvo type="min"/>
        <cfvo type="max"/>
        <color theme="0"/>
        <color theme="0"/>
      </colorScale>
    </cfRule>
    <cfRule type="expression" dxfId="9158" priority="32">
      <formula>CH5&lt;0</formula>
    </cfRule>
  </conditionalFormatting>
  <conditionalFormatting sqref="CI5">
    <cfRule type="expression" dxfId="9157" priority="29">
      <formula>IF(CI5="Validar","Rojo","Verde")</formula>
    </cfRule>
    <cfRule type="expression" priority="30">
      <formula>#REF!</formula>
    </cfRule>
  </conditionalFormatting>
  <conditionalFormatting sqref="CM5">
    <cfRule type="colorScale" priority="27">
      <colorScale>
        <cfvo type="min"/>
        <cfvo type="max"/>
        <color theme="0"/>
        <color theme="0"/>
      </colorScale>
    </cfRule>
    <cfRule type="expression" dxfId="9156" priority="28">
      <formula>CL5&lt;0</formula>
    </cfRule>
  </conditionalFormatting>
  <conditionalFormatting sqref="CM5">
    <cfRule type="expression" dxfId="9155" priority="25">
      <formula>IF(CM5="Validar","Rojo","Verde")</formula>
    </cfRule>
    <cfRule type="expression" priority="26">
      <formula>#REF!</formula>
    </cfRule>
  </conditionalFormatting>
  <conditionalFormatting sqref="CP5">
    <cfRule type="colorScale" priority="23">
      <colorScale>
        <cfvo type="min"/>
        <cfvo type="max"/>
        <color theme="0"/>
        <color theme="0"/>
      </colorScale>
    </cfRule>
    <cfRule type="expression" dxfId="9154" priority="24">
      <formula>CO5&lt;0</formula>
    </cfRule>
  </conditionalFormatting>
  <conditionalFormatting sqref="CP5">
    <cfRule type="expression" dxfId="9153" priority="21">
      <formula>IF(CP5="Validar","Rojo","Verde")</formula>
    </cfRule>
    <cfRule type="expression" priority="22">
      <formula>#REF!</formula>
    </cfRule>
  </conditionalFormatting>
  <conditionalFormatting sqref="CT5">
    <cfRule type="colorScale" priority="19">
      <colorScale>
        <cfvo type="min"/>
        <cfvo type="max"/>
        <color theme="0"/>
        <color theme="0"/>
      </colorScale>
    </cfRule>
    <cfRule type="expression" dxfId="9152" priority="20">
      <formula>CS5&lt;0</formula>
    </cfRule>
  </conditionalFormatting>
  <conditionalFormatting sqref="CT5">
    <cfRule type="expression" dxfId="9151" priority="17">
      <formula>IF(CT5="Validar","Rojo","Verde")</formula>
    </cfRule>
    <cfRule type="expression" priority="18">
      <formula>#REF!</formula>
    </cfRule>
  </conditionalFormatting>
  <conditionalFormatting sqref="CW5">
    <cfRule type="colorScale" priority="15">
      <colorScale>
        <cfvo type="min"/>
        <cfvo type="max"/>
        <color theme="0"/>
        <color theme="0"/>
      </colorScale>
    </cfRule>
    <cfRule type="expression" dxfId="9150" priority="16">
      <formula>CV5&lt;0</formula>
    </cfRule>
  </conditionalFormatting>
  <conditionalFormatting sqref="CW5">
    <cfRule type="expression" dxfId="9149" priority="13">
      <formula>IF(CW5="Validar","Rojo","Verde")</formula>
    </cfRule>
    <cfRule type="expression" priority="14">
      <formula>#REF!</formula>
    </cfRule>
  </conditionalFormatting>
  <conditionalFormatting sqref="AU5">
    <cfRule type="colorScale" priority="11">
      <colorScale>
        <cfvo type="min"/>
        <cfvo type="max"/>
        <color theme="0"/>
        <color theme="0"/>
      </colorScale>
    </cfRule>
    <cfRule type="expression" dxfId="9148" priority="12">
      <formula>AT5&lt;0</formula>
    </cfRule>
  </conditionalFormatting>
  <conditionalFormatting sqref="AU5">
    <cfRule type="expression" dxfId="9147" priority="9">
      <formula>IF(AU5="Validar","Rojo","Verde")</formula>
    </cfRule>
    <cfRule type="expression" priority="10">
      <formula>#REF!</formula>
    </cfRule>
  </conditionalFormatting>
  <conditionalFormatting sqref="BA5">
    <cfRule type="colorScale" priority="7">
      <colorScale>
        <cfvo type="min"/>
        <cfvo type="max"/>
        <color theme="0"/>
        <color theme="0"/>
      </colorScale>
    </cfRule>
    <cfRule type="expression" dxfId="9146" priority="8">
      <formula>AZ5&lt;0</formula>
    </cfRule>
  </conditionalFormatting>
  <conditionalFormatting sqref="BA5">
    <cfRule type="expression" dxfId="9145" priority="5">
      <formula>IF(BA5="Validar","Rojo","Verde")</formula>
    </cfRule>
    <cfRule type="expression" priority="6">
      <formula>#REF!</formula>
    </cfRule>
  </conditionalFormatting>
  <conditionalFormatting sqref="BY5">
    <cfRule type="colorScale" priority="3">
      <colorScale>
        <cfvo type="min"/>
        <cfvo type="max"/>
        <color theme="0"/>
        <color theme="0"/>
      </colorScale>
    </cfRule>
    <cfRule type="expression" dxfId="9144" priority="4">
      <formula>BX5&lt;0</formula>
    </cfRule>
  </conditionalFormatting>
  <conditionalFormatting sqref="BY5">
    <cfRule type="expression" dxfId="9143" priority="1">
      <formula>IF(BY5="Validar","Rojo","Verde")</formula>
    </cfRule>
    <cfRule type="expression" priority="2">
      <formula>#REF!</formula>
    </cfRule>
  </conditionalFormatting>
  <pageMargins left="0.7" right="0.7" top="0.75" bottom="0.75" header="0.3" footer="0.3"/>
  <pageSetup paperSize="9" orientation="portrait" r:id="rId1"/>
  <headerFooter>
    <oddHeader>&amp;LElaborado por:&amp;CCarmen Eugenia Quintero Q.</oddHeader>
  </headerFooter>
  <legacyDrawing r:id="rId2"/>
  <extLst>
    <ext xmlns:x14="http://schemas.microsoft.com/office/spreadsheetml/2009/9/main" uri="{78C0D931-6437-407d-A8EE-F0AAD7539E65}">
      <x14:conditionalFormattings>
        <x14:conditionalFormatting xmlns:xm="http://schemas.microsoft.com/office/excel/2006/main">
          <x14:cfRule type="iconSet" priority="5593" id="{166A71DD-987A-4488-AD39-65969E77E182}">
            <x14:iconSet iconSet="3Triangles">
              <x14:cfvo type="percent">
                <xm:f>0</xm:f>
              </x14:cfvo>
              <x14:cfvo type="percent">
                <xm:f>0</xm:f>
              </x14:cfvo>
              <x14:cfvo type="percent">
                <xm:f>1</xm:f>
              </x14:cfvo>
            </x14:iconSet>
          </x14:cfRule>
          <xm:sqref>K3</xm:sqref>
        </x14:conditionalFormatting>
        <x14:conditionalFormatting xmlns:xm="http://schemas.microsoft.com/office/excel/2006/main">
          <x14:cfRule type="iconSet" priority="5592" id="{F238202C-7958-404A-B7F6-BF9CAB6707FB}">
            <x14:iconSet iconSet="3Triangles">
              <x14:cfvo type="percent">
                <xm:f>0</xm:f>
              </x14:cfvo>
              <x14:cfvo type="num">
                <xm:f>0</xm:f>
              </x14:cfvo>
              <x14:cfvo type="num" gte="0">
                <xm:f>0</xm:f>
              </x14:cfvo>
            </x14:iconSet>
          </x14:cfRule>
          <xm:sqref>K4 K110 K113:K139 K84:K108 K6:K82</xm:sqref>
        </x14:conditionalFormatting>
        <x14:conditionalFormatting xmlns:xm="http://schemas.microsoft.com/office/excel/2006/main">
          <x14:cfRule type="iconSet" priority="5582" id="{DB70423B-6B40-4D11-9F5E-F6F04C53B6EE}">
            <x14:iconSet iconSet="3Triangles">
              <x14:cfvo type="percent">
                <xm:f>0</xm:f>
              </x14:cfvo>
              <x14:cfvo type="num">
                <xm:f>0</xm:f>
              </x14:cfvo>
              <x14:cfvo type="num" gte="0">
                <xm:f>0</xm:f>
              </x14:cfvo>
            </x14:iconSet>
          </x14:cfRule>
          <xm:sqref>K83</xm:sqref>
        </x14:conditionalFormatting>
        <x14:conditionalFormatting xmlns:xm="http://schemas.microsoft.com/office/excel/2006/main">
          <x14:cfRule type="iconSet" priority="5576" id="{2469AD0C-43FA-487D-96D2-7B77AA354124}">
            <x14:iconSet iconSet="3Triangles">
              <x14:cfvo type="percent">
                <xm:f>0</xm:f>
              </x14:cfvo>
              <x14:cfvo type="num">
                <xm:f>0</xm:f>
              </x14:cfvo>
              <x14:cfvo type="num" gte="0">
                <xm:f>0</xm:f>
              </x14:cfvo>
            </x14:iconSet>
          </x14:cfRule>
          <xm:sqref>K109</xm:sqref>
        </x14:conditionalFormatting>
        <x14:conditionalFormatting xmlns:xm="http://schemas.microsoft.com/office/excel/2006/main">
          <x14:cfRule type="iconSet" priority="5561" id="{48F91725-4610-4FF0-A984-24F83A3166FF}">
            <x14:iconSet iconSet="3Triangles">
              <x14:cfvo type="percent">
                <xm:f>0</xm:f>
              </x14:cfvo>
              <x14:cfvo type="num">
                <xm:f>0</xm:f>
              </x14:cfvo>
              <x14:cfvo type="num" gte="0">
                <xm:f>0</xm:f>
              </x14:cfvo>
            </x14:iconSet>
          </x14:cfRule>
          <xm:sqref>K111</xm:sqref>
        </x14:conditionalFormatting>
        <x14:conditionalFormatting xmlns:xm="http://schemas.microsoft.com/office/excel/2006/main">
          <x14:cfRule type="iconSet" priority="5574" id="{DF3A8E97-C6F1-45A5-A5D3-DC9095B89AD3}">
            <x14:iconSet iconSet="3Triangles">
              <x14:cfvo type="percent">
                <xm:f>0</xm:f>
              </x14:cfvo>
              <x14:cfvo type="num">
                <xm:f>0</xm:f>
              </x14:cfvo>
              <x14:cfvo type="num" gte="0">
                <xm:f>0</xm:f>
              </x14:cfvo>
            </x14:iconSet>
          </x14:cfRule>
          <xm:sqref>K112</xm:sqref>
        </x14:conditionalFormatting>
        <x14:conditionalFormatting xmlns:xm="http://schemas.microsoft.com/office/excel/2006/main">
          <x14:cfRule type="iconSet" priority="5591" id="{0598DAA1-07E8-4184-8FDF-66D2B8FA0C16}">
            <x14:iconSet iconSet="3Triangles">
              <x14:cfvo type="percent">
                <xm:f>0</xm:f>
              </x14:cfvo>
              <x14:cfvo type="num">
                <xm:f>0</xm:f>
              </x14:cfvo>
              <x14:cfvo type="num" gte="0">
                <xm:f>0</xm:f>
              </x14:cfvo>
            </x14:iconSet>
          </x14:cfRule>
          <xm:sqref>R4 R110 R113:R139 R84:R108 R6:R82</xm:sqref>
        </x14:conditionalFormatting>
        <x14:conditionalFormatting xmlns:xm="http://schemas.microsoft.com/office/excel/2006/main">
          <x14:cfRule type="iconSet" priority="5577" id="{9DC979DE-570D-4E72-8C4B-B99CD8B6DF2C}">
            <x14:iconSet iconSet="3Triangles">
              <x14:cfvo type="percent">
                <xm:f>0</xm:f>
              </x14:cfvo>
              <x14:cfvo type="num">
                <xm:f>0</xm:f>
              </x14:cfvo>
              <x14:cfvo type="num" gte="0">
                <xm:f>0</xm:f>
              </x14:cfvo>
            </x14:iconSet>
          </x14:cfRule>
          <xm:sqref>R83</xm:sqref>
        </x14:conditionalFormatting>
        <x14:conditionalFormatting xmlns:xm="http://schemas.microsoft.com/office/excel/2006/main">
          <x14:cfRule type="iconSet" priority="5575" id="{0AF07DC3-67BF-4897-9519-CCEC13B59279}">
            <x14:iconSet iconSet="3Triangles">
              <x14:cfvo type="percent">
                <xm:f>0</xm:f>
              </x14:cfvo>
              <x14:cfvo type="num">
                <xm:f>0</xm:f>
              </x14:cfvo>
              <x14:cfvo type="num" gte="0">
                <xm:f>0</xm:f>
              </x14:cfvo>
            </x14:iconSet>
          </x14:cfRule>
          <xm:sqref>R109</xm:sqref>
        </x14:conditionalFormatting>
        <x14:conditionalFormatting xmlns:xm="http://schemas.microsoft.com/office/excel/2006/main">
          <x14:cfRule type="iconSet" priority="5556" id="{4FD2C45F-3287-43D5-9ABE-33DA93D850B4}">
            <x14:iconSet iconSet="3Triangles">
              <x14:cfvo type="percent">
                <xm:f>0</xm:f>
              </x14:cfvo>
              <x14:cfvo type="num">
                <xm:f>0</xm:f>
              </x14:cfvo>
              <x14:cfvo type="num" gte="0">
                <xm:f>0</xm:f>
              </x14:cfvo>
            </x14:iconSet>
          </x14:cfRule>
          <xm:sqref>R111</xm:sqref>
        </x14:conditionalFormatting>
        <x14:conditionalFormatting xmlns:xm="http://schemas.microsoft.com/office/excel/2006/main">
          <x14:cfRule type="iconSet" priority="5573" id="{DA24D0CE-4FA6-4ED8-B0D9-C279694FC018}">
            <x14:iconSet iconSet="3Triangles">
              <x14:cfvo type="percent">
                <xm:f>0</xm:f>
              </x14:cfvo>
              <x14:cfvo type="num">
                <xm:f>0</xm:f>
              </x14:cfvo>
              <x14:cfvo type="num" gte="0">
                <xm:f>0</xm:f>
              </x14:cfvo>
            </x14:iconSet>
          </x14:cfRule>
          <xm:sqref>R112</xm:sqref>
        </x14:conditionalFormatting>
        <x14:conditionalFormatting xmlns:xm="http://schemas.microsoft.com/office/excel/2006/main">
          <x14:cfRule type="iconSet" priority="5390" id="{3E607F9B-58D6-4413-9D8D-892FD7B7C533}">
            <x14:iconSet iconSet="3Triangles">
              <x14:cfvo type="percent">
                <xm:f>0</xm:f>
              </x14:cfvo>
              <x14:cfvo type="num">
                <xm:f>0</xm:f>
              </x14:cfvo>
              <x14:cfvo type="num" gte="0">
                <xm:f>0</xm:f>
              </x14:cfvo>
            </x14:iconSet>
          </x14:cfRule>
          <xm:sqref>X4 X110 X113:X139 X84:X108 X6:X82</xm:sqref>
        </x14:conditionalFormatting>
        <x14:conditionalFormatting xmlns:xm="http://schemas.microsoft.com/office/excel/2006/main">
          <x14:cfRule type="iconSet" priority="5385" id="{FD71A41F-C2B4-4BB8-A06A-6537387F8649}">
            <x14:iconSet iconSet="3Triangles">
              <x14:cfvo type="percent">
                <xm:f>0</xm:f>
              </x14:cfvo>
              <x14:cfvo type="num">
                <xm:f>0</xm:f>
              </x14:cfvo>
              <x14:cfvo type="num" gte="0">
                <xm:f>0</xm:f>
              </x14:cfvo>
            </x14:iconSet>
          </x14:cfRule>
          <xm:sqref>X83</xm:sqref>
        </x14:conditionalFormatting>
        <x14:conditionalFormatting xmlns:xm="http://schemas.microsoft.com/office/excel/2006/main">
          <x14:cfRule type="iconSet" priority="5384" id="{6EC0850A-86E6-416A-A831-08DC7DB0F64E}">
            <x14:iconSet iconSet="3Triangles">
              <x14:cfvo type="percent">
                <xm:f>0</xm:f>
              </x14:cfvo>
              <x14:cfvo type="num">
                <xm:f>0</xm:f>
              </x14:cfvo>
              <x14:cfvo type="num" gte="0">
                <xm:f>0</xm:f>
              </x14:cfvo>
            </x14:iconSet>
          </x14:cfRule>
          <xm:sqref>X109</xm:sqref>
        </x14:conditionalFormatting>
        <x14:conditionalFormatting xmlns:xm="http://schemas.microsoft.com/office/excel/2006/main">
          <x14:cfRule type="iconSet" priority="5378" id="{2F7A3F00-3C2C-48D9-B05B-2BFD3E04DCFF}">
            <x14:iconSet iconSet="3Triangles">
              <x14:cfvo type="percent">
                <xm:f>0</xm:f>
              </x14:cfvo>
              <x14:cfvo type="num">
                <xm:f>0</xm:f>
              </x14:cfvo>
              <x14:cfvo type="num" gte="0">
                <xm:f>0</xm:f>
              </x14:cfvo>
            </x14:iconSet>
          </x14:cfRule>
          <xm:sqref>X111</xm:sqref>
        </x14:conditionalFormatting>
        <x14:conditionalFormatting xmlns:xm="http://schemas.microsoft.com/office/excel/2006/main">
          <x14:cfRule type="iconSet" priority="5383" id="{65AF89A7-9E85-4027-A97A-482CA257270F}">
            <x14:iconSet iconSet="3Triangles">
              <x14:cfvo type="percent">
                <xm:f>0</xm:f>
              </x14:cfvo>
              <x14:cfvo type="num">
                <xm:f>0</xm:f>
              </x14:cfvo>
              <x14:cfvo type="num" gte="0">
                <xm:f>0</xm:f>
              </x14:cfvo>
            </x14:iconSet>
          </x14:cfRule>
          <xm:sqref>X112</xm:sqref>
        </x14:conditionalFormatting>
        <x14:conditionalFormatting xmlns:xm="http://schemas.microsoft.com/office/excel/2006/main">
          <x14:cfRule type="iconSet" priority="5479" id="{71E44F0C-A6DC-4F92-A45B-A2FCDADA4FC6}">
            <x14:iconSet iconSet="3Triangles">
              <x14:cfvo type="percent">
                <xm:f>0</xm:f>
              </x14:cfvo>
              <x14:cfvo type="num">
                <xm:f>0</xm:f>
              </x14:cfvo>
              <x14:cfvo type="num" gte="0">
                <xm:f>0</xm:f>
              </x14:cfvo>
            </x14:iconSet>
          </x14:cfRule>
          <xm:sqref>AB4 AB110 AB113:AB139 AB84:AB108 AB6:AB82</xm:sqref>
        </x14:conditionalFormatting>
        <x14:conditionalFormatting xmlns:xm="http://schemas.microsoft.com/office/excel/2006/main">
          <x14:cfRule type="iconSet" priority="5474" id="{9E714286-0338-4A95-88CB-48BC3EA0C300}">
            <x14:iconSet iconSet="3Triangles">
              <x14:cfvo type="percent">
                <xm:f>0</xm:f>
              </x14:cfvo>
              <x14:cfvo type="num">
                <xm:f>0</xm:f>
              </x14:cfvo>
              <x14:cfvo type="num" gte="0">
                <xm:f>0</xm:f>
              </x14:cfvo>
            </x14:iconSet>
          </x14:cfRule>
          <xm:sqref>AB83</xm:sqref>
        </x14:conditionalFormatting>
        <x14:conditionalFormatting xmlns:xm="http://schemas.microsoft.com/office/excel/2006/main">
          <x14:cfRule type="iconSet" priority="5473" id="{AA9272B6-489F-49F1-984E-F58E48D4BD68}">
            <x14:iconSet iconSet="3Triangles">
              <x14:cfvo type="percent">
                <xm:f>0</xm:f>
              </x14:cfvo>
              <x14:cfvo type="num">
                <xm:f>0</xm:f>
              </x14:cfvo>
              <x14:cfvo type="num" gte="0">
                <xm:f>0</xm:f>
              </x14:cfvo>
            </x14:iconSet>
          </x14:cfRule>
          <xm:sqref>AB109</xm:sqref>
        </x14:conditionalFormatting>
        <x14:conditionalFormatting xmlns:xm="http://schemas.microsoft.com/office/excel/2006/main">
          <x14:cfRule type="iconSet" priority="5467" id="{31EAB7A9-2B3B-4631-AF02-B147188D6BF4}">
            <x14:iconSet iconSet="3Triangles">
              <x14:cfvo type="percent">
                <xm:f>0</xm:f>
              </x14:cfvo>
              <x14:cfvo type="num">
                <xm:f>0</xm:f>
              </x14:cfvo>
              <x14:cfvo type="num" gte="0">
                <xm:f>0</xm:f>
              </x14:cfvo>
            </x14:iconSet>
          </x14:cfRule>
          <xm:sqref>AB111</xm:sqref>
        </x14:conditionalFormatting>
        <x14:conditionalFormatting xmlns:xm="http://schemas.microsoft.com/office/excel/2006/main">
          <x14:cfRule type="iconSet" priority="5472" id="{8C0A7D37-F2DC-431E-9469-F96A3EEE66A1}">
            <x14:iconSet iconSet="3Triangles">
              <x14:cfvo type="percent">
                <xm:f>0</xm:f>
              </x14:cfvo>
              <x14:cfvo type="num">
                <xm:f>0</xm:f>
              </x14:cfvo>
              <x14:cfvo type="num" gte="0">
                <xm:f>0</xm:f>
              </x14:cfvo>
            </x14:iconSet>
          </x14:cfRule>
          <xm:sqref>AB112</xm:sqref>
        </x14:conditionalFormatting>
        <x14:conditionalFormatting xmlns:xm="http://schemas.microsoft.com/office/excel/2006/main">
          <x14:cfRule type="iconSet" priority="5301" id="{F35969C8-A23E-49AA-8EA6-CBAF4AC6F098}">
            <x14:iconSet iconSet="3Triangles">
              <x14:cfvo type="percent">
                <xm:f>0</xm:f>
              </x14:cfvo>
              <x14:cfvo type="num">
                <xm:f>0</xm:f>
              </x14:cfvo>
              <x14:cfvo type="num" gte="0">
                <xm:f>0</xm:f>
              </x14:cfvo>
            </x14:iconSet>
          </x14:cfRule>
          <xm:sqref>AV4 AV110 AV113:AV139 AV84:AV108 AV6:AV82</xm:sqref>
        </x14:conditionalFormatting>
        <x14:conditionalFormatting xmlns:xm="http://schemas.microsoft.com/office/excel/2006/main">
          <x14:cfRule type="iconSet" priority="5296" id="{0A7C341B-71BD-4331-A0CD-BE3A27B40926}">
            <x14:iconSet iconSet="3Triangles">
              <x14:cfvo type="percent">
                <xm:f>0</xm:f>
              </x14:cfvo>
              <x14:cfvo type="num">
                <xm:f>0</xm:f>
              </x14:cfvo>
              <x14:cfvo type="num" gte="0">
                <xm:f>0</xm:f>
              </x14:cfvo>
            </x14:iconSet>
          </x14:cfRule>
          <xm:sqref>AV83</xm:sqref>
        </x14:conditionalFormatting>
        <x14:conditionalFormatting xmlns:xm="http://schemas.microsoft.com/office/excel/2006/main">
          <x14:cfRule type="iconSet" priority="5295" id="{44EBA6EC-429B-4F22-ACD4-D99F701010CD}">
            <x14:iconSet iconSet="3Triangles">
              <x14:cfvo type="percent">
                <xm:f>0</xm:f>
              </x14:cfvo>
              <x14:cfvo type="num">
                <xm:f>0</xm:f>
              </x14:cfvo>
              <x14:cfvo type="num" gte="0">
                <xm:f>0</xm:f>
              </x14:cfvo>
            </x14:iconSet>
          </x14:cfRule>
          <xm:sqref>AV109</xm:sqref>
        </x14:conditionalFormatting>
        <x14:conditionalFormatting xmlns:xm="http://schemas.microsoft.com/office/excel/2006/main">
          <x14:cfRule type="iconSet" priority="5289" id="{C3998274-B28D-42EA-9336-C896D0E44B3F}">
            <x14:iconSet iconSet="3Triangles">
              <x14:cfvo type="percent">
                <xm:f>0</xm:f>
              </x14:cfvo>
              <x14:cfvo type="num">
                <xm:f>0</xm:f>
              </x14:cfvo>
              <x14:cfvo type="num" gte="0">
                <xm:f>0</xm:f>
              </x14:cfvo>
            </x14:iconSet>
          </x14:cfRule>
          <xm:sqref>AV111</xm:sqref>
        </x14:conditionalFormatting>
        <x14:conditionalFormatting xmlns:xm="http://schemas.microsoft.com/office/excel/2006/main">
          <x14:cfRule type="iconSet" priority="5294" id="{3B023666-739C-47AF-B3BF-BD21C1F412CE}">
            <x14:iconSet iconSet="3Triangles">
              <x14:cfvo type="percent">
                <xm:f>0</xm:f>
              </x14:cfvo>
              <x14:cfvo type="num">
                <xm:f>0</xm:f>
              </x14:cfvo>
              <x14:cfvo type="num" gte="0">
                <xm:f>0</xm:f>
              </x14:cfvo>
            </x14:iconSet>
          </x14:cfRule>
          <xm:sqref>AV112</xm:sqref>
        </x14:conditionalFormatting>
        <x14:conditionalFormatting xmlns:xm="http://schemas.microsoft.com/office/excel/2006/main">
          <x14:cfRule type="iconSet" priority="5212" id="{AC501DEA-F72C-4FB6-A829-6D2D70FADFEC}">
            <x14:iconSet iconSet="3Triangles">
              <x14:cfvo type="percent">
                <xm:f>0</xm:f>
              </x14:cfvo>
              <x14:cfvo type="num">
                <xm:f>0</xm:f>
              </x14:cfvo>
              <x14:cfvo type="num" gte="0">
                <xm:f>0</xm:f>
              </x14:cfvo>
            </x14:iconSet>
          </x14:cfRule>
          <xm:sqref>BB4 BB110 BB113:BB139 BB84:BB108 BB6:BB82</xm:sqref>
        </x14:conditionalFormatting>
        <x14:conditionalFormatting xmlns:xm="http://schemas.microsoft.com/office/excel/2006/main">
          <x14:cfRule type="iconSet" priority="5207" id="{1BB907B8-2BE3-4667-868C-5D0DD0E4FC1E}">
            <x14:iconSet iconSet="3Triangles">
              <x14:cfvo type="percent">
                <xm:f>0</xm:f>
              </x14:cfvo>
              <x14:cfvo type="num">
                <xm:f>0</xm:f>
              </x14:cfvo>
              <x14:cfvo type="num" gte="0">
                <xm:f>0</xm:f>
              </x14:cfvo>
            </x14:iconSet>
          </x14:cfRule>
          <xm:sqref>BB83</xm:sqref>
        </x14:conditionalFormatting>
        <x14:conditionalFormatting xmlns:xm="http://schemas.microsoft.com/office/excel/2006/main">
          <x14:cfRule type="iconSet" priority="5206" id="{8E6B2DE6-860F-4F89-A460-1A42BD7ACA40}">
            <x14:iconSet iconSet="3Triangles">
              <x14:cfvo type="percent">
                <xm:f>0</xm:f>
              </x14:cfvo>
              <x14:cfvo type="num">
                <xm:f>0</xm:f>
              </x14:cfvo>
              <x14:cfvo type="num" gte="0">
                <xm:f>0</xm:f>
              </x14:cfvo>
            </x14:iconSet>
          </x14:cfRule>
          <xm:sqref>BB109</xm:sqref>
        </x14:conditionalFormatting>
        <x14:conditionalFormatting xmlns:xm="http://schemas.microsoft.com/office/excel/2006/main">
          <x14:cfRule type="iconSet" priority="5200" id="{E93DCF7F-5DAC-4831-B0DB-579D88F250A1}">
            <x14:iconSet iconSet="3Triangles">
              <x14:cfvo type="percent">
                <xm:f>0</xm:f>
              </x14:cfvo>
              <x14:cfvo type="num">
                <xm:f>0</xm:f>
              </x14:cfvo>
              <x14:cfvo type="num" gte="0">
                <xm:f>0</xm:f>
              </x14:cfvo>
            </x14:iconSet>
          </x14:cfRule>
          <xm:sqref>BB111</xm:sqref>
        </x14:conditionalFormatting>
        <x14:conditionalFormatting xmlns:xm="http://schemas.microsoft.com/office/excel/2006/main">
          <x14:cfRule type="iconSet" priority="5205" id="{F30A1F6E-2335-4BAA-8AA0-4347C8A0F1C7}">
            <x14:iconSet iconSet="3Triangles">
              <x14:cfvo type="percent">
                <xm:f>0</xm:f>
              </x14:cfvo>
              <x14:cfvo type="num">
                <xm:f>0</xm:f>
              </x14:cfvo>
              <x14:cfvo type="num" gte="0">
                <xm:f>0</xm:f>
              </x14:cfvo>
            </x14:iconSet>
          </x14:cfRule>
          <xm:sqref>BB112</xm:sqref>
        </x14:conditionalFormatting>
        <x14:conditionalFormatting xmlns:xm="http://schemas.microsoft.com/office/excel/2006/main">
          <x14:cfRule type="iconSet" priority="5123" id="{9DA1637F-2F5A-4D7B-8372-7A0F14B97E3E}">
            <x14:iconSet iconSet="3Triangles">
              <x14:cfvo type="percent">
                <xm:f>0</xm:f>
              </x14:cfvo>
              <x14:cfvo type="num">
                <xm:f>0</xm:f>
              </x14:cfvo>
              <x14:cfvo type="num" gte="0">
                <xm:f>0</xm:f>
              </x14:cfvo>
            </x14:iconSet>
          </x14:cfRule>
          <xm:sqref>BF4 BF110 BF113:BF139 BF84:BF108 BF6:BF82</xm:sqref>
        </x14:conditionalFormatting>
        <x14:conditionalFormatting xmlns:xm="http://schemas.microsoft.com/office/excel/2006/main">
          <x14:cfRule type="iconSet" priority="5118" id="{793A7F79-6D6D-44D6-B003-F15C8D90D1CD}">
            <x14:iconSet iconSet="3Triangles">
              <x14:cfvo type="percent">
                <xm:f>0</xm:f>
              </x14:cfvo>
              <x14:cfvo type="num">
                <xm:f>0</xm:f>
              </x14:cfvo>
              <x14:cfvo type="num" gte="0">
                <xm:f>0</xm:f>
              </x14:cfvo>
            </x14:iconSet>
          </x14:cfRule>
          <xm:sqref>BF83</xm:sqref>
        </x14:conditionalFormatting>
        <x14:conditionalFormatting xmlns:xm="http://schemas.microsoft.com/office/excel/2006/main">
          <x14:cfRule type="iconSet" priority="5117" id="{34C9DFD7-0EA8-466D-A7B7-FED901DE7AF2}">
            <x14:iconSet iconSet="3Triangles">
              <x14:cfvo type="percent">
                <xm:f>0</xm:f>
              </x14:cfvo>
              <x14:cfvo type="num">
                <xm:f>0</xm:f>
              </x14:cfvo>
              <x14:cfvo type="num" gte="0">
                <xm:f>0</xm:f>
              </x14:cfvo>
            </x14:iconSet>
          </x14:cfRule>
          <xm:sqref>BF109</xm:sqref>
        </x14:conditionalFormatting>
        <x14:conditionalFormatting xmlns:xm="http://schemas.microsoft.com/office/excel/2006/main">
          <x14:cfRule type="iconSet" priority="5111" id="{9D091BB2-4368-4470-8476-04ABF7645BD0}">
            <x14:iconSet iconSet="3Triangles">
              <x14:cfvo type="percent">
                <xm:f>0</xm:f>
              </x14:cfvo>
              <x14:cfvo type="num">
                <xm:f>0</xm:f>
              </x14:cfvo>
              <x14:cfvo type="num" gte="0">
                <xm:f>0</xm:f>
              </x14:cfvo>
            </x14:iconSet>
          </x14:cfRule>
          <xm:sqref>BF111</xm:sqref>
        </x14:conditionalFormatting>
        <x14:conditionalFormatting xmlns:xm="http://schemas.microsoft.com/office/excel/2006/main">
          <x14:cfRule type="iconSet" priority="5116" id="{27D01A79-5D4B-44D0-A8C5-CED992E1CAF7}">
            <x14:iconSet iconSet="3Triangles">
              <x14:cfvo type="percent">
                <xm:f>0</xm:f>
              </x14:cfvo>
              <x14:cfvo type="num">
                <xm:f>0</xm:f>
              </x14:cfvo>
              <x14:cfvo type="num" gte="0">
                <xm:f>0</xm:f>
              </x14:cfvo>
            </x14:iconSet>
          </x14:cfRule>
          <xm:sqref>BF112</xm:sqref>
        </x14:conditionalFormatting>
        <x14:conditionalFormatting xmlns:xm="http://schemas.microsoft.com/office/excel/2006/main">
          <x14:cfRule type="iconSet" priority="5034" id="{CD0521C0-B0C4-46DD-B6AF-0991F8ADFCC8}">
            <x14:iconSet iconSet="3Triangles">
              <x14:cfvo type="percent">
                <xm:f>0</xm:f>
              </x14:cfvo>
              <x14:cfvo type="num">
                <xm:f>0</xm:f>
              </x14:cfvo>
              <x14:cfvo type="num" gte="0">
                <xm:f>0</xm:f>
              </x14:cfvo>
            </x14:iconSet>
          </x14:cfRule>
          <xm:sqref>BZ4 BZ110 BZ113:BZ139 BZ84:BZ108 BZ6:BZ82</xm:sqref>
        </x14:conditionalFormatting>
        <x14:conditionalFormatting xmlns:xm="http://schemas.microsoft.com/office/excel/2006/main">
          <x14:cfRule type="iconSet" priority="5029" id="{9E445F17-E2D0-4181-B87F-C21436A02DBE}">
            <x14:iconSet iconSet="3Triangles">
              <x14:cfvo type="percent">
                <xm:f>0</xm:f>
              </x14:cfvo>
              <x14:cfvo type="num">
                <xm:f>0</xm:f>
              </x14:cfvo>
              <x14:cfvo type="num" gte="0">
                <xm:f>0</xm:f>
              </x14:cfvo>
            </x14:iconSet>
          </x14:cfRule>
          <xm:sqref>BZ83</xm:sqref>
        </x14:conditionalFormatting>
        <x14:conditionalFormatting xmlns:xm="http://schemas.microsoft.com/office/excel/2006/main">
          <x14:cfRule type="iconSet" priority="5028" id="{2B206759-7991-487E-B713-AD18F0E067B7}">
            <x14:iconSet iconSet="3Triangles">
              <x14:cfvo type="percent">
                <xm:f>0</xm:f>
              </x14:cfvo>
              <x14:cfvo type="num">
                <xm:f>0</xm:f>
              </x14:cfvo>
              <x14:cfvo type="num" gte="0">
                <xm:f>0</xm:f>
              </x14:cfvo>
            </x14:iconSet>
          </x14:cfRule>
          <xm:sqref>BZ109</xm:sqref>
        </x14:conditionalFormatting>
        <x14:conditionalFormatting xmlns:xm="http://schemas.microsoft.com/office/excel/2006/main">
          <x14:cfRule type="iconSet" priority="5022" id="{A6E1C112-1537-446F-B030-E4960B8A3EB5}">
            <x14:iconSet iconSet="3Triangles">
              <x14:cfvo type="percent">
                <xm:f>0</xm:f>
              </x14:cfvo>
              <x14:cfvo type="num">
                <xm:f>0</xm:f>
              </x14:cfvo>
              <x14:cfvo type="num" gte="0">
                <xm:f>0</xm:f>
              </x14:cfvo>
            </x14:iconSet>
          </x14:cfRule>
          <xm:sqref>BZ111</xm:sqref>
        </x14:conditionalFormatting>
        <x14:conditionalFormatting xmlns:xm="http://schemas.microsoft.com/office/excel/2006/main">
          <x14:cfRule type="iconSet" priority="5027" id="{F4596772-C1A6-4762-A7E5-DC809525896D}">
            <x14:iconSet iconSet="3Triangles">
              <x14:cfvo type="percent">
                <xm:f>0</xm:f>
              </x14:cfvo>
              <x14:cfvo type="num">
                <xm:f>0</xm:f>
              </x14:cfvo>
              <x14:cfvo type="num" gte="0">
                <xm:f>0</xm:f>
              </x14:cfvo>
            </x14:iconSet>
          </x14:cfRule>
          <xm:sqref>BZ112</xm:sqref>
        </x14:conditionalFormatting>
        <x14:conditionalFormatting xmlns:xm="http://schemas.microsoft.com/office/excel/2006/main">
          <x14:cfRule type="iconSet" priority="4945" id="{6681CF4F-503C-4FF9-B5CC-BFD688B7F150}">
            <x14:iconSet iconSet="3Triangles">
              <x14:cfvo type="percent">
                <xm:f>0</xm:f>
              </x14:cfvo>
              <x14:cfvo type="num">
                <xm:f>0</xm:f>
              </x14:cfvo>
              <x14:cfvo type="num" gte="0">
                <xm:f>0</xm:f>
              </x14:cfvo>
            </x14:iconSet>
          </x14:cfRule>
          <xm:sqref>CX4 CX110 CX113:CX139 CX84:CX108 CX6:CX82</xm:sqref>
        </x14:conditionalFormatting>
        <x14:conditionalFormatting xmlns:xm="http://schemas.microsoft.com/office/excel/2006/main">
          <x14:cfRule type="iconSet" priority="4940" id="{66EEB1B5-CE97-410A-B111-D850519C5114}">
            <x14:iconSet iconSet="3Triangles">
              <x14:cfvo type="percent">
                <xm:f>0</xm:f>
              </x14:cfvo>
              <x14:cfvo type="num">
                <xm:f>0</xm:f>
              </x14:cfvo>
              <x14:cfvo type="num" gte="0">
                <xm:f>0</xm:f>
              </x14:cfvo>
            </x14:iconSet>
          </x14:cfRule>
          <xm:sqref>CX83</xm:sqref>
        </x14:conditionalFormatting>
        <x14:conditionalFormatting xmlns:xm="http://schemas.microsoft.com/office/excel/2006/main">
          <x14:cfRule type="iconSet" priority="4939" id="{10BD727B-3F66-4900-997E-DFF3E5E1DE8E}">
            <x14:iconSet iconSet="3Triangles">
              <x14:cfvo type="percent">
                <xm:f>0</xm:f>
              </x14:cfvo>
              <x14:cfvo type="num">
                <xm:f>0</xm:f>
              </x14:cfvo>
              <x14:cfvo type="num" gte="0">
                <xm:f>0</xm:f>
              </x14:cfvo>
            </x14:iconSet>
          </x14:cfRule>
          <xm:sqref>CX109</xm:sqref>
        </x14:conditionalFormatting>
        <x14:conditionalFormatting xmlns:xm="http://schemas.microsoft.com/office/excel/2006/main">
          <x14:cfRule type="iconSet" priority="4933" id="{187D6D1B-4949-4BF3-BE31-E6088DBF212D}">
            <x14:iconSet iconSet="3Triangles">
              <x14:cfvo type="percent">
                <xm:f>0</xm:f>
              </x14:cfvo>
              <x14:cfvo type="num">
                <xm:f>0</xm:f>
              </x14:cfvo>
              <x14:cfvo type="num" gte="0">
                <xm:f>0</xm:f>
              </x14:cfvo>
            </x14:iconSet>
          </x14:cfRule>
          <xm:sqref>CX111</xm:sqref>
        </x14:conditionalFormatting>
        <x14:conditionalFormatting xmlns:xm="http://schemas.microsoft.com/office/excel/2006/main">
          <x14:cfRule type="iconSet" priority="4938" id="{F9A7D7B2-BD7F-4F6F-B52A-57825BE41CEB}">
            <x14:iconSet iconSet="3Triangles">
              <x14:cfvo type="percent">
                <xm:f>0</xm:f>
              </x14:cfvo>
              <x14:cfvo type="num">
                <xm:f>0</xm:f>
              </x14:cfvo>
              <x14:cfvo type="num" gte="0">
                <xm:f>0</xm:f>
              </x14:cfvo>
            </x14:iconSet>
          </x14:cfRule>
          <xm:sqref>CX112</xm:sqref>
        </x14:conditionalFormatting>
        <x14:conditionalFormatting xmlns:xm="http://schemas.microsoft.com/office/excel/2006/main">
          <x14:cfRule type="iconSet" priority="4856" id="{DBA27275-FF1E-4111-8353-3DBC9ECADE9A}">
            <x14:iconSet iconSet="3Triangles">
              <x14:cfvo type="percent">
                <xm:f>0</xm:f>
              </x14:cfvo>
              <x14:cfvo type="num">
                <xm:f>0</xm:f>
              </x14:cfvo>
              <x14:cfvo type="num" gte="0">
                <xm:f>0</xm:f>
              </x14:cfvo>
            </x14:iconSet>
          </x14:cfRule>
          <xm:sqref>CD4 CD110 CD113:CD139 CD84:CD108 CD6:CD82</xm:sqref>
        </x14:conditionalFormatting>
        <x14:conditionalFormatting xmlns:xm="http://schemas.microsoft.com/office/excel/2006/main">
          <x14:cfRule type="iconSet" priority="4851" id="{82FB1F4A-9734-4A74-8F0F-DC5F6D221B56}">
            <x14:iconSet iconSet="3Triangles">
              <x14:cfvo type="percent">
                <xm:f>0</xm:f>
              </x14:cfvo>
              <x14:cfvo type="num">
                <xm:f>0</xm:f>
              </x14:cfvo>
              <x14:cfvo type="num" gte="0">
                <xm:f>0</xm:f>
              </x14:cfvo>
            </x14:iconSet>
          </x14:cfRule>
          <xm:sqref>CD83</xm:sqref>
        </x14:conditionalFormatting>
        <x14:conditionalFormatting xmlns:xm="http://schemas.microsoft.com/office/excel/2006/main">
          <x14:cfRule type="iconSet" priority="4850" id="{41EE8A05-3DE5-4146-ADD7-36A48B35F0F6}">
            <x14:iconSet iconSet="3Triangles">
              <x14:cfvo type="percent">
                <xm:f>0</xm:f>
              </x14:cfvo>
              <x14:cfvo type="num">
                <xm:f>0</xm:f>
              </x14:cfvo>
              <x14:cfvo type="num" gte="0">
                <xm:f>0</xm:f>
              </x14:cfvo>
            </x14:iconSet>
          </x14:cfRule>
          <xm:sqref>CD109</xm:sqref>
        </x14:conditionalFormatting>
        <x14:conditionalFormatting xmlns:xm="http://schemas.microsoft.com/office/excel/2006/main">
          <x14:cfRule type="iconSet" priority="4844" id="{E9F2ED27-D600-466C-9ABE-C71C9A411C74}">
            <x14:iconSet iconSet="3Triangles">
              <x14:cfvo type="percent">
                <xm:f>0</xm:f>
              </x14:cfvo>
              <x14:cfvo type="num">
                <xm:f>0</xm:f>
              </x14:cfvo>
              <x14:cfvo type="num" gte="0">
                <xm:f>0</xm:f>
              </x14:cfvo>
            </x14:iconSet>
          </x14:cfRule>
          <xm:sqref>CD111</xm:sqref>
        </x14:conditionalFormatting>
        <x14:conditionalFormatting xmlns:xm="http://schemas.microsoft.com/office/excel/2006/main">
          <x14:cfRule type="iconSet" priority="4849" id="{990F2C46-0F48-4FC8-A81F-270001C3349A}">
            <x14:iconSet iconSet="3Triangles">
              <x14:cfvo type="percent">
                <xm:f>0</xm:f>
              </x14:cfvo>
              <x14:cfvo type="num">
                <xm:f>0</xm:f>
              </x14:cfvo>
              <x14:cfvo type="num" gte="0">
                <xm:f>0</xm:f>
              </x14:cfvo>
            </x14:iconSet>
          </x14:cfRule>
          <xm:sqref>CD112</xm:sqref>
        </x14:conditionalFormatting>
        <x14:conditionalFormatting xmlns:xm="http://schemas.microsoft.com/office/excel/2006/main">
          <x14:cfRule type="iconSet" priority="4767" id="{429040BC-870E-400A-944C-195442CE7DC6}">
            <x14:iconSet iconSet="3Triangles">
              <x14:cfvo type="percent">
                <xm:f>0</xm:f>
              </x14:cfvo>
              <x14:cfvo type="num">
                <xm:f>0</xm:f>
              </x14:cfvo>
              <x14:cfvo type="num" gte="0">
                <xm:f>0</xm:f>
              </x14:cfvo>
            </x14:iconSet>
          </x14:cfRule>
          <xm:sqref>AI4 AI110 AI113:AI139 AI84:AI108 AI6:AI82</xm:sqref>
        </x14:conditionalFormatting>
        <x14:conditionalFormatting xmlns:xm="http://schemas.microsoft.com/office/excel/2006/main">
          <x14:cfRule type="iconSet" priority="4762" id="{DCFEA955-3B58-4DF3-B95E-A7B020A9129E}">
            <x14:iconSet iconSet="3Triangles">
              <x14:cfvo type="percent">
                <xm:f>0</xm:f>
              </x14:cfvo>
              <x14:cfvo type="num">
                <xm:f>0</xm:f>
              </x14:cfvo>
              <x14:cfvo type="num" gte="0">
                <xm:f>0</xm:f>
              </x14:cfvo>
            </x14:iconSet>
          </x14:cfRule>
          <xm:sqref>AI83</xm:sqref>
        </x14:conditionalFormatting>
        <x14:conditionalFormatting xmlns:xm="http://schemas.microsoft.com/office/excel/2006/main">
          <x14:cfRule type="iconSet" priority="4761" id="{985C1AD4-13B2-4374-A92B-DD080B29C30E}">
            <x14:iconSet iconSet="3Triangles">
              <x14:cfvo type="percent">
                <xm:f>0</xm:f>
              </x14:cfvo>
              <x14:cfvo type="num">
                <xm:f>0</xm:f>
              </x14:cfvo>
              <x14:cfvo type="num" gte="0">
                <xm:f>0</xm:f>
              </x14:cfvo>
            </x14:iconSet>
          </x14:cfRule>
          <xm:sqref>AI109</xm:sqref>
        </x14:conditionalFormatting>
        <x14:conditionalFormatting xmlns:xm="http://schemas.microsoft.com/office/excel/2006/main">
          <x14:cfRule type="iconSet" priority="4755" id="{FC6A88BB-EF4A-40AC-92F2-C994E25DE358}">
            <x14:iconSet iconSet="3Triangles">
              <x14:cfvo type="percent">
                <xm:f>0</xm:f>
              </x14:cfvo>
              <x14:cfvo type="num">
                <xm:f>0</xm:f>
              </x14:cfvo>
              <x14:cfvo type="num" gte="0">
                <xm:f>0</xm:f>
              </x14:cfvo>
            </x14:iconSet>
          </x14:cfRule>
          <xm:sqref>AI111</xm:sqref>
        </x14:conditionalFormatting>
        <x14:conditionalFormatting xmlns:xm="http://schemas.microsoft.com/office/excel/2006/main">
          <x14:cfRule type="iconSet" priority="4760" id="{4D2D6F03-49B8-43EA-A1CA-24FBAF8E0468}">
            <x14:iconSet iconSet="3Triangles">
              <x14:cfvo type="percent">
                <xm:f>0</xm:f>
              </x14:cfvo>
              <x14:cfvo type="num">
                <xm:f>0</xm:f>
              </x14:cfvo>
              <x14:cfvo type="num" gte="0">
                <xm:f>0</xm:f>
              </x14:cfvo>
            </x14:iconSet>
          </x14:cfRule>
          <xm:sqref>AI112</xm:sqref>
        </x14:conditionalFormatting>
        <x14:conditionalFormatting xmlns:xm="http://schemas.microsoft.com/office/excel/2006/main">
          <x14:cfRule type="iconSet" priority="4678" id="{5DEFAB6E-036E-4E26-B5B0-B322FCFCA57A}">
            <x14:iconSet iconSet="3Triangles">
              <x14:cfvo type="percent">
                <xm:f>0</xm:f>
              </x14:cfvo>
              <x14:cfvo type="num">
                <xm:f>0</xm:f>
              </x14:cfvo>
              <x14:cfvo type="num" gte="0">
                <xm:f>0</xm:f>
              </x14:cfvo>
            </x14:iconSet>
          </x14:cfRule>
          <xm:sqref>AP4 AP110 AP113:AP139 AP84:AP108 AP6:AP82</xm:sqref>
        </x14:conditionalFormatting>
        <x14:conditionalFormatting xmlns:xm="http://schemas.microsoft.com/office/excel/2006/main">
          <x14:cfRule type="iconSet" priority="4673" id="{AFA58C4A-532E-4D94-9BDA-AC578F0FA5BF}">
            <x14:iconSet iconSet="3Triangles">
              <x14:cfvo type="percent">
                <xm:f>0</xm:f>
              </x14:cfvo>
              <x14:cfvo type="num">
                <xm:f>0</xm:f>
              </x14:cfvo>
              <x14:cfvo type="num" gte="0">
                <xm:f>0</xm:f>
              </x14:cfvo>
            </x14:iconSet>
          </x14:cfRule>
          <xm:sqref>AP83</xm:sqref>
        </x14:conditionalFormatting>
        <x14:conditionalFormatting xmlns:xm="http://schemas.microsoft.com/office/excel/2006/main">
          <x14:cfRule type="iconSet" priority="4672" id="{FFEAE946-13C2-4936-A039-DF80C3FD1871}">
            <x14:iconSet iconSet="3Triangles">
              <x14:cfvo type="percent">
                <xm:f>0</xm:f>
              </x14:cfvo>
              <x14:cfvo type="num">
                <xm:f>0</xm:f>
              </x14:cfvo>
              <x14:cfvo type="num" gte="0">
                <xm:f>0</xm:f>
              </x14:cfvo>
            </x14:iconSet>
          </x14:cfRule>
          <xm:sqref>AP109</xm:sqref>
        </x14:conditionalFormatting>
        <x14:conditionalFormatting xmlns:xm="http://schemas.microsoft.com/office/excel/2006/main">
          <x14:cfRule type="iconSet" priority="4666" id="{8288C415-2B42-4054-93C6-1A0AF751CAEC}">
            <x14:iconSet iconSet="3Triangles">
              <x14:cfvo type="percent">
                <xm:f>0</xm:f>
              </x14:cfvo>
              <x14:cfvo type="num">
                <xm:f>0</xm:f>
              </x14:cfvo>
              <x14:cfvo type="num" gte="0">
                <xm:f>0</xm:f>
              </x14:cfvo>
            </x14:iconSet>
          </x14:cfRule>
          <xm:sqref>AP111</xm:sqref>
        </x14:conditionalFormatting>
        <x14:conditionalFormatting xmlns:xm="http://schemas.microsoft.com/office/excel/2006/main">
          <x14:cfRule type="iconSet" priority="4671" id="{29D36F24-E403-4586-B597-FEDE672B3879}">
            <x14:iconSet iconSet="3Triangles">
              <x14:cfvo type="percent">
                <xm:f>0</xm:f>
              </x14:cfvo>
              <x14:cfvo type="num">
                <xm:f>0</xm:f>
              </x14:cfvo>
              <x14:cfvo type="num" gte="0">
                <xm:f>0</xm:f>
              </x14:cfvo>
            </x14:iconSet>
          </x14:cfRule>
          <xm:sqref>AP112</xm:sqref>
        </x14:conditionalFormatting>
        <x14:conditionalFormatting xmlns:xm="http://schemas.microsoft.com/office/excel/2006/main">
          <x14:cfRule type="iconSet" priority="4589" id="{6F8BC92A-658A-467D-92BA-02B6079DA3CA}">
            <x14:iconSet iconSet="3Triangles">
              <x14:cfvo type="percent">
                <xm:f>0</xm:f>
              </x14:cfvo>
              <x14:cfvo type="num">
                <xm:f>0</xm:f>
              </x14:cfvo>
              <x14:cfvo type="num" gte="0">
                <xm:f>0</xm:f>
              </x14:cfvo>
            </x14:iconSet>
          </x14:cfRule>
          <xm:sqref>BM4 BM110 BM113:BM139 BM84:BM108 BM6:BM82</xm:sqref>
        </x14:conditionalFormatting>
        <x14:conditionalFormatting xmlns:xm="http://schemas.microsoft.com/office/excel/2006/main">
          <x14:cfRule type="iconSet" priority="4584" id="{B0268FB3-01D3-48B2-8E28-E8300CA1343A}">
            <x14:iconSet iconSet="3Triangles">
              <x14:cfvo type="percent">
                <xm:f>0</xm:f>
              </x14:cfvo>
              <x14:cfvo type="num">
                <xm:f>0</xm:f>
              </x14:cfvo>
              <x14:cfvo type="num" gte="0">
                <xm:f>0</xm:f>
              </x14:cfvo>
            </x14:iconSet>
          </x14:cfRule>
          <xm:sqref>BM83</xm:sqref>
        </x14:conditionalFormatting>
        <x14:conditionalFormatting xmlns:xm="http://schemas.microsoft.com/office/excel/2006/main">
          <x14:cfRule type="iconSet" priority="4583" id="{B6BD7820-C440-4CE7-8EC6-7CEBE5830F04}">
            <x14:iconSet iconSet="3Triangles">
              <x14:cfvo type="percent">
                <xm:f>0</xm:f>
              </x14:cfvo>
              <x14:cfvo type="num">
                <xm:f>0</xm:f>
              </x14:cfvo>
              <x14:cfvo type="num" gte="0">
                <xm:f>0</xm:f>
              </x14:cfvo>
            </x14:iconSet>
          </x14:cfRule>
          <xm:sqref>BM109</xm:sqref>
        </x14:conditionalFormatting>
        <x14:conditionalFormatting xmlns:xm="http://schemas.microsoft.com/office/excel/2006/main">
          <x14:cfRule type="iconSet" priority="4577" id="{B58C9835-3124-4393-B348-337D3581F93A}">
            <x14:iconSet iconSet="3Triangles">
              <x14:cfvo type="percent">
                <xm:f>0</xm:f>
              </x14:cfvo>
              <x14:cfvo type="num">
                <xm:f>0</xm:f>
              </x14:cfvo>
              <x14:cfvo type="num" gte="0">
                <xm:f>0</xm:f>
              </x14:cfvo>
            </x14:iconSet>
          </x14:cfRule>
          <xm:sqref>BM111</xm:sqref>
        </x14:conditionalFormatting>
        <x14:conditionalFormatting xmlns:xm="http://schemas.microsoft.com/office/excel/2006/main">
          <x14:cfRule type="iconSet" priority="4582" id="{A10D4419-E207-4658-B3E3-1B82381F5E50}">
            <x14:iconSet iconSet="3Triangles">
              <x14:cfvo type="percent">
                <xm:f>0</xm:f>
              </x14:cfvo>
              <x14:cfvo type="num">
                <xm:f>0</xm:f>
              </x14:cfvo>
              <x14:cfvo type="num" gte="0">
                <xm:f>0</xm:f>
              </x14:cfvo>
            </x14:iconSet>
          </x14:cfRule>
          <xm:sqref>BM112</xm:sqref>
        </x14:conditionalFormatting>
        <x14:conditionalFormatting xmlns:xm="http://schemas.microsoft.com/office/excel/2006/main">
          <x14:cfRule type="iconSet" priority="4500" id="{9CD1A31B-004D-4D5A-9D15-A7C47BEB177C}">
            <x14:iconSet iconSet="3Triangles">
              <x14:cfvo type="percent">
                <xm:f>0</xm:f>
              </x14:cfvo>
              <x14:cfvo type="num">
                <xm:f>0</xm:f>
              </x14:cfvo>
              <x14:cfvo type="num" gte="0">
                <xm:f>0</xm:f>
              </x14:cfvo>
            </x14:iconSet>
          </x14:cfRule>
          <xm:sqref>BT4 BT110 BT113:BT139 BT84:BT108 BT6:BT82</xm:sqref>
        </x14:conditionalFormatting>
        <x14:conditionalFormatting xmlns:xm="http://schemas.microsoft.com/office/excel/2006/main">
          <x14:cfRule type="iconSet" priority="4495" id="{C9E709CE-8BD2-42A5-A60C-3D1B0F86FBF6}">
            <x14:iconSet iconSet="3Triangles">
              <x14:cfvo type="percent">
                <xm:f>0</xm:f>
              </x14:cfvo>
              <x14:cfvo type="num">
                <xm:f>0</xm:f>
              </x14:cfvo>
              <x14:cfvo type="num" gte="0">
                <xm:f>0</xm:f>
              </x14:cfvo>
            </x14:iconSet>
          </x14:cfRule>
          <xm:sqref>BT83</xm:sqref>
        </x14:conditionalFormatting>
        <x14:conditionalFormatting xmlns:xm="http://schemas.microsoft.com/office/excel/2006/main">
          <x14:cfRule type="iconSet" priority="4494" id="{A4871E42-1DB0-4DF0-89D8-B714BC6667E6}">
            <x14:iconSet iconSet="3Triangles">
              <x14:cfvo type="percent">
                <xm:f>0</xm:f>
              </x14:cfvo>
              <x14:cfvo type="num">
                <xm:f>0</xm:f>
              </x14:cfvo>
              <x14:cfvo type="num" gte="0">
                <xm:f>0</xm:f>
              </x14:cfvo>
            </x14:iconSet>
          </x14:cfRule>
          <xm:sqref>BT109</xm:sqref>
        </x14:conditionalFormatting>
        <x14:conditionalFormatting xmlns:xm="http://schemas.microsoft.com/office/excel/2006/main">
          <x14:cfRule type="iconSet" priority="4488" id="{0106F408-FB19-49D5-8C83-386E6D4D2540}">
            <x14:iconSet iconSet="3Triangles">
              <x14:cfvo type="percent">
                <xm:f>0</xm:f>
              </x14:cfvo>
              <x14:cfvo type="num">
                <xm:f>0</xm:f>
              </x14:cfvo>
              <x14:cfvo type="num" gte="0">
                <xm:f>0</xm:f>
              </x14:cfvo>
            </x14:iconSet>
          </x14:cfRule>
          <xm:sqref>BT111</xm:sqref>
        </x14:conditionalFormatting>
        <x14:conditionalFormatting xmlns:xm="http://schemas.microsoft.com/office/excel/2006/main">
          <x14:cfRule type="iconSet" priority="4493" id="{A14F1129-72D4-4411-AA63-4CE50791988F}">
            <x14:iconSet iconSet="3Triangles">
              <x14:cfvo type="percent">
                <xm:f>0</xm:f>
              </x14:cfvo>
              <x14:cfvo type="num">
                <xm:f>0</xm:f>
              </x14:cfvo>
              <x14:cfvo type="num" gte="0">
                <xm:f>0</xm:f>
              </x14:cfvo>
            </x14:iconSet>
          </x14:cfRule>
          <xm:sqref>BT112</xm:sqref>
        </x14:conditionalFormatting>
        <x14:conditionalFormatting xmlns:xm="http://schemas.microsoft.com/office/excel/2006/main">
          <x14:cfRule type="iconSet" priority="4411" id="{4561FDF3-5FD3-425B-8A78-56D588BB99A0}">
            <x14:iconSet iconSet="3Triangles">
              <x14:cfvo type="percent">
                <xm:f>0</xm:f>
              </x14:cfvo>
              <x14:cfvo type="num">
                <xm:f>0</xm:f>
              </x14:cfvo>
              <x14:cfvo type="num" gte="0">
                <xm:f>0</xm:f>
              </x14:cfvo>
            </x14:iconSet>
          </x14:cfRule>
          <xm:sqref>CK4 CK110 CK113:CK139 CK84:CK108 CK6:CK82</xm:sqref>
        </x14:conditionalFormatting>
        <x14:conditionalFormatting xmlns:xm="http://schemas.microsoft.com/office/excel/2006/main">
          <x14:cfRule type="iconSet" priority="4406" id="{914CE9BC-2E9A-456A-9A89-CA21639F5369}">
            <x14:iconSet iconSet="3Triangles">
              <x14:cfvo type="percent">
                <xm:f>0</xm:f>
              </x14:cfvo>
              <x14:cfvo type="num">
                <xm:f>0</xm:f>
              </x14:cfvo>
              <x14:cfvo type="num" gte="0">
                <xm:f>0</xm:f>
              </x14:cfvo>
            </x14:iconSet>
          </x14:cfRule>
          <xm:sqref>CK83</xm:sqref>
        </x14:conditionalFormatting>
        <x14:conditionalFormatting xmlns:xm="http://schemas.microsoft.com/office/excel/2006/main">
          <x14:cfRule type="iconSet" priority="4405" id="{A8B24ADC-C4B3-4577-8EB1-A899653FB72C}">
            <x14:iconSet iconSet="3Triangles">
              <x14:cfvo type="percent">
                <xm:f>0</xm:f>
              </x14:cfvo>
              <x14:cfvo type="num">
                <xm:f>0</xm:f>
              </x14:cfvo>
              <x14:cfvo type="num" gte="0">
                <xm:f>0</xm:f>
              </x14:cfvo>
            </x14:iconSet>
          </x14:cfRule>
          <xm:sqref>CK109</xm:sqref>
        </x14:conditionalFormatting>
        <x14:conditionalFormatting xmlns:xm="http://schemas.microsoft.com/office/excel/2006/main">
          <x14:cfRule type="iconSet" priority="4399" id="{9B0940A9-1DA6-4454-9E91-34F06828ECC7}">
            <x14:iconSet iconSet="3Triangles">
              <x14:cfvo type="percent">
                <xm:f>0</xm:f>
              </x14:cfvo>
              <x14:cfvo type="num">
                <xm:f>0</xm:f>
              </x14:cfvo>
              <x14:cfvo type="num" gte="0">
                <xm:f>0</xm:f>
              </x14:cfvo>
            </x14:iconSet>
          </x14:cfRule>
          <xm:sqref>CK111</xm:sqref>
        </x14:conditionalFormatting>
        <x14:conditionalFormatting xmlns:xm="http://schemas.microsoft.com/office/excel/2006/main">
          <x14:cfRule type="iconSet" priority="4404" id="{3CA2180B-1F9C-4529-ADE2-DA0A5A6227E6}">
            <x14:iconSet iconSet="3Triangles">
              <x14:cfvo type="percent">
                <xm:f>0</xm:f>
              </x14:cfvo>
              <x14:cfvo type="num">
                <xm:f>0</xm:f>
              </x14:cfvo>
              <x14:cfvo type="num" gte="0">
                <xm:f>0</xm:f>
              </x14:cfvo>
            </x14:iconSet>
          </x14:cfRule>
          <xm:sqref>CK112</xm:sqref>
        </x14:conditionalFormatting>
        <x14:conditionalFormatting xmlns:xm="http://schemas.microsoft.com/office/excel/2006/main">
          <x14:cfRule type="iconSet" priority="4322" id="{62E00026-750F-4B37-9A52-0BB294E51F27}">
            <x14:iconSet iconSet="3Triangles">
              <x14:cfvo type="percent">
                <xm:f>0</xm:f>
              </x14:cfvo>
              <x14:cfvo type="num">
                <xm:f>0</xm:f>
              </x14:cfvo>
              <x14:cfvo type="num" gte="0">
                <xm:f>0</xm:f>
              </x14:cfvo>
            </x14:iconSet>
          </x14:cfRule>
          <xm:sqref>CR4 CR84:CR90 CR110 CR113:CR139 CR92:CR108 CR6:CR82</xm:sqref>
        </x14:conditionalFormatting>
        <x14:conditionalFormatting xmlns:xm="http://schemas.microsoft.com/office/excel/2006/main">
          <x14:cfRule type="iconSet" priority="4317" id="{0C08DF77-C9A7-4EB8-876E-EFDD62944686}">
            <x14:iconSet iconSet="3Triangles">
              <x14:cfvo type="percent">
                <xm:f>0</xm:f>
              </x14:cfvo>
              <x14:cfvo type="num">
                <xm:f>0</xm:f>
              </x14:cfvo>
              <x14:cfvo type="num" gte="0">
                <xm:f>0</xm:f>
              </x14:cfvo>
            </x14:iconSet>
          </x14:cfRule>
          <xm:sqref>CR83</xm:sqref>
        </x14:conditionalFormatting>
        <x14:conditionalFormatting xmlns:xm="http://schemas.microsoft.com/office/excel/2006/main">
          <x14:cfRule type="iconSet" priority="4316" id="{57C0D2BE-CB7E-49ED-820A-4E40C6404696}">
            <x14:iconSet iconSet="3Triangles">
              <x14:cfvo type="percent">
                <xm:f>0</xm:f>
              </x14:cfvo>
              <x14:cfvo type="num">
                <xm:f>0</xm:f>
              </x14:cfvo>
              <x14:cfvo type="num" gte="0">
                <xm:f>0</xm:f>
              </x14:cfvo>
            </x14:iconSet>
          </x14:cfRule>
          <xm:sqref>CR109</xm:sqref>
        </x14:conditionalFormatting>
        <x14:conditionalFormatting xmlns:xm="http://schemas.microsoft.com/office/excel/2006/main">
          <x14:cfRule type="iconSet" priority="4310" id="{632A9EF1-A8A3-4654-BD44-7D79D2496178}">
            <x14:iconSet iconSet="3Triangles">
              <x14:cfvo type="percent">
                <xm:f>0</xm:f>
              </x14:cfvo>
              <x14:cfvo type="num">
                <xm:f>0</xm:f>
              </x14:cfvo>
              <x14:cfvo type="num" gte="0">
                <xm:f>0</xm:f>
              </x14:cfvo>
            </x14:iconSet>
          </x14:cfRule>
          <xm:sqref>CR111</xm:sqref>
        </x14:conditionalFormatting>
        <x14:conditionalFormatting xmlns:xm="http://schemas.microsoft.com/office/excel/2006/main">
          <x14:cfRule type="iconSet" priority="4315" id="{92E4375F-1D6E-4D0A-B419-93E3DFF82AE6}">
            <x14:iconSet iconSet="3Triangles">
              <x14:cfvo type="percent">
                <xm:f>0</xm:f>
              </x14:cfvo>
              <x14:cfvo type="num">
                <xm:f>0</xm:f>
              </x14:cfvo>
              <x14:cfvo type="num" gte="0">
                <xm:f>0</xm:f>
              </x14:cfvo>
            </x14:iconSet>
          </x14:cfRule>
          <xm:sqref>CR112</xm:sqref>
        </x14:conditionalFormatting>
        <x14:conditionalFormatting xmlns:xm="http://schemas.microsoft.com/office/excel/2006/main">
          <x14:cfRule type="iconSet" priority="4307" id="{C7262293-1919-49D9-B892-5CFFCC126129}">
            <x14:iconSet iconSet="3Triangles">
              <x14:cfvo type="percent">
                <xm:f>0</xm:f>
              </x14:cfvo>
              <x14:cfvo type="num">
                <xm:f>0</xm:f>
              </x14:cfvo>
              <x14:cfvo type="num" gte="0">
                <xm:f>0</xm:f>
              </x14:cfvo>
            </x14:iconSet>
          </x14:cfRule>
          <xm:sqref>CR91</xm:sqref>
        </x14:conditionalFormatting>
        <x14:conditionalFormatting xmlns:xm="http://schemas.microsoft.com/office/excel/2006/main">
          <x14:cfRule type="iconSet" priority="188" id="{8EFCBE3E-D6C0-4AF4-ACDC-21470FBF2389}">
            <x14:iconSet iconSet="3Triangles">
              <x14:cfvo type="percent">
                <xm:f>0</xm:f>
              </x14:cfvo>
              <x14:cfvo type="num">
                <xm:f>0</xm:f>
              </x14:cfvo>
              <x14:cfvo type="num" gte="0">
                <xm:f>0</xm:f>
              </x14:cfvo>
            </x14:iconSet>
          </x14:cfRule>
          <xm:sqref>K5</xm:sqref>
        </x14:conditionalFormatting>
        <x14:conditionalFormatting xmlns:xm="http://schemas.microsoft.com/office/excel/2006/main">
          <x14:cfRule type="iconSet" priority="187" id="{C25A19D0-1865-4FF2-9D37-B620BABB8BC6}">
            <x14:iconSet iconSet="3Triangles">
              <x14:cfvo type="percent">
                <xm:f>0</xm:f>
              </x14:cfvo>
              <x14:cfvo type="num">
                <xm:f>0</xm:f>
              </x14:cfvo>
              <x14:cfvo type="num" gte="0">
                <xm:f>0</xm:f>
              </x14:cfvo>
            </x14:iconSet>
          </x14:cfRule>
          <xm:sqref>R5</xm:sqref>
        </x14:conditionalFormatting>
        <x14:conditionalFormatting xmlns:xm="http://schemas.microsoft.com/office/excel/2006/main">
          <x14:cfRule type="iconSet" priority="177" id="{DC69BD5E-8795-4686-9984-316B554EDD7F}">
            <x14:iconSet iconSet="3Triangles">
              <x14:cfvo type="percent">
                <xm:f>0</xm:f>
              </x14:cfvo>
              <x14:cfvo type="num">
                <xm:f>0</xm:f>
              </x14:cfvo>
              <x14:cfvo type="num" gte="0">
                <xm:f>0</xm:f>
              </x14:cfvo>
            </x14:iconSet>
          </x14:cfRule>
          <xm:sqref>X5</xm:sqref>
        </x14:conditionalFormatting>
        <x14:conditionalFormatting xmlns:xm="http://schemas.microsoft.com/office/excel/2006/main">
          <x14:cfRule type="iconSet" priority="182" id="{BD1CC50C-68A0-4547-A36C-8E763798EE0D}">
            <x14:iconSet iconSet="3Triangles">
              <x14:cfvo type="percent">
                <xm:f>0</xm:f>
              </x14:cfvo>
              <x14:cfvo type="num">
                <xm:f>0</xm:f>
              </x14:cfvo>
              <x14:cfvo type="num" gte="0">
                <xm:f>0</xm:f>
              </x14:cfvo>
            </x14:iconSet>
          </x14:cfRule>
          <xm:sqref>AB5</xm:sqref>
        </x14:conditionalFormatting>
        <x14:conditionalFormatting xmlns:xm="http://schemas.microsoft.com/office/excel/2006/main">
          <x14:cfRule type="iconSet" priority="172" id="{2131D1B3-8701-495D-89B8-E0A1D4A89C36}">
            <x14:iconSet iconSet="3Triangles">
              <x14:cfvo type="percent">
                <xm:f>0</xm:f>
              </x14:cfvo>
              <x14:cfvo type="num">
                <xm:f>0</xm:f>
              </x14:cfvo>
              <x14:cfvo type="num" gte="0">
                <xm:f>0</xm:f>
              </x14:cfvo>
            </x14:iconSet>
          </x14:cfRule>
          <xm:sqref>AV5</xm:sqref>
        </x14:conditionalFormatting>
        <x14:conditionalFormatting xmlns:xm="http://schemas.microsoft.com/office/excel/2006/main">
          <x14:cfRule type="iconSet" priority="167" id="{4F8CEBBE-C33A-4464-80E3-9FC1B76CFC75}">
            <x14:iconSet iconSet="3Triangles">
              <x14:cfvo type="percent">
                <xm:f>0</xm:f>
              </x14:cfvo>
              <x14:cfvo type="num">
                <xm:f>0</xm:f>
              </x14:cfvo>
              <x14:cfvo type="num" gte="0">
                <xm:f>0</xm:f>
              </x14:cfvo>
            </x14:iconSet>
          </x14:cfRule>
          <xm:sqref>BB5</xm:sqref>
        </x14:conditionalFormatting>
        <x14:conditionalFormatting xmlns:xm="http://schemas.microsoft.com/office/excel/2006/main">
          <x14:cfRule type="iconSet" priority="162" id="{F5DB0480-76BE-4784-AA60-3065F3DDB8E5}">
            <x14:iconSet iconSet="3Triangles">
              <x14:cfvo type="percent">
                <xm:f>0</xm:f>
              </x14:cfvo>
              <x14:cfvo type="num">
                <xm:f>0</xm:f>
              </x14:cfvo>
              <x14:cfvo type="num" gte="0">
                <xm:f>0</xm:f>
              </x14:cfvo>
            </x14:iconSet>
          </x14:cfRule>
          <xm:sqref>BF5</xm:sqref>
        </x14:conditionalFormatting>
        <x14:conditionalFormatting xmlns:xm="http://schemas.microsoft.com/office/excel/2006/main">
          <x14:cfRule type="iconSet" priority="157" id="{CC041883-3832-4557-A19B-B47A6F9B4B9F}">
            <x14:iconSet iconSet="3Triangles">
              <x14:cfvo type="percent">
                <xm:f>0</xm:f>
              </x14:cfvo>
              <x14:cfvo type="num">
                <xm:f>0</xm:f>
              </x14:cfvo>
              <x14:cfvo type="num" gte="0">
                <xm:f>0</xm:f>
              </x14:cfvo>
            </x14:iconSet>
          </x14:cfRule>
          <xm:sqref>BZ5</xm:sqref>
        </x14:conditionalFormatting>
        <x14:conditionalFormatting xmlns:xm="http://schemas.microsoft.com/office/excel/2006/main">
          <x14:cfRule type="iconSet" priority="152" id="{71776F8C-9D52-43AF-9EC5-6E1F8B2E820F}">
            <x14:iconSet iconSet="3Triangles">
              <x14:cfvo type="percent">
                <xm:f>0</xm:f>
              </x14:cfvo>
              <x14:cfvo type="num">
                <xm:f>0</xm:f>
              </x14:cfvo>
              <x14:cfvo type="num" gte="0">
                <xm:f>0</xm:f>
              </x14:cfvo>
            </x14:iconSet>
          </x14:cfRule>
          <xm:sqref>CX5</xm:sqref>
        </x14:conditionalFormatting>
        <x14:conditionalFormatting xmlns:xm="http://schemas.microsoft.com/office/excel/2006/main">
          <x14:cfRule type="iconSet" priority="147" id="{A508FF97-6921-453A-8F12-5243655F3914}">
            <x14:iconSet iconSet="3Triangles">
              <x14:cfvo type="percent">
                <xm:f>0</xm:f>
              </x14:cfvo>
              <x14:cfvo type="num">
                <xm:f>0</xm:f>
              </x14:cfvo>
              <x14:cfvo type="num" gte="0">
                <xm:f>0</xm:f>
              </x14:cfvo>
            </x14:iconSet>
          </x14:cfRule>
          <xm:sqref>CD5</xm:sqref>
        </x14:conditionalFormatting>
        <x14:conditionalFormatting xmlns:xm="http://schemas.microsoft.com/office/excel/2006/main">
          <x14:cfRule type="iconSet" priority="142" id="{E37E06F4-F0E4-49B5-91A8-FDF0D31281B4}">
            <x14:iconSet iconSet="3Triangles">
              <x14:cfvo type="percent">
                <xm:f>0</xm:f>
              </x14:cfvo>
              <x14:cfvo type="num">
                <xm:f>0</xm:f>
              </x14:cfvo>
              <x14:cfvo type="num" gte="0">
                <xm:f>0</xm:f>
              </x14:cfvo>
            </x14:iconSet>
          </x14:cfRule>
          <xm:sqref>AI5</xm:sqref>
        </x14:conditionalFormatting>
        <x14:conditionalFormatting xmlns:xm="http://schemas.microsoft.com/office/excel/2006/main">
          <x14:cfRule type="iconSet" priority="137" id="{C59E7268-16DE-4690-B678-3895F988B50E}">
            <x14:iconSet iconSet="3Triangles">
              <x14:cfvo type="percent">
                <xm:f>0</xm:f>
              </x14:cfvo>
              <x14:cfvo type="num">
                <xm:f>0</xm:f>
              </x14:cfvo>
              <x14:cfvo type="num" gte="0">
                <xm:f>0</xm:f>
              </x14:cfvo>
            </x14:iconSet>
          </x14:cfRule>
          <xm:sqref>AP5</xm:sqref>
        </x14:conditionalFormatting>
        <x14:conditionalFormatting xmlns:xm="http://schemas.microsoft.com/office/excel/2006/main">
          <x14:cfRule type="iconSet" priority="132" id="{549A2F04-F05E-4909-A68D-18BDD4CB659E}">
            <x14:iconSet iconSet="3Triangles">
              <x14:cfvo type="percent">
                <xm:f>0</xm:f>
              </x14:cfvo>
              <x14:cfvo type="num">
                <xm:f>0</xm:f>
              </x14:cfvo>
              <x14:cfvo type="num" gte="0">
                <xm:f>0</xm:f>
              </x14:cfvo>
            </x14:iconSet>
          </x14:cfRule>
          <xm:sqref>BM5</xm:sqref>
        </x14:conditionalFormatting>
        <x14:conditionalFormatting xmlns:xm="http://schemas.microsoft.com/office/excel/2006/main">
          <x14:cfRule type="iconSet" priority="127" id="{5FF2BA0F-F8E0-4B7C-879A-8CF871065A65}">
            <x14:iconSet iconSet="3Triangles">
              <x14:cfvo type="percent">
                <xm:f>0</xm:f>
              </x14:cfvo>
              <x14:cfvo type="num">
                <xm:f>0</xm:f>
              </x14:cfvo>
              <x14:cfvo type="num" gte="0">
                <xm:f>0</xm:f>
              </x14:cfvo>
            </x14:iconSet>
          </x14:cfRule>
          <xm:sqref>BT5</xm:sqref>
        </x14:conditionalFormatting>
        <x14:conditionalFormatting xmlns:xm="http://schemas.microsoft.com/office/excel/2006/main">
          <x14:cfRule type="iconSet" priority="122" id="{BAC2A3E8-CBE0-4F7B-9E6A-994ABE385973}">
            <x14:iconSet iconSet="3Triangles">
              <x14:cfvo type="percent">
                <xm:f>0</xm:f>
              </x14:cfvo>
              <x14:cfvo type="num">
                <xm:f>0</xm:f>
              </x14:cfvo>
              <x14:cfvo type="num" gte="0">
                <xm:f>0</xm:f>
              </x14:cfvo>
            </x14:iconSet>
          </x14:cfRule>
          <xm:sqref>CK5</xm:sqref>
        </x14:conditionalFormatting>
        <x14:conditionalFormatting xmlns:xm="http://schemas.microsoft.com/office/excel/2006/main">
          <x14:cfRule type="iconSet" priority="117" id="{FCB061AB-0E8F-4A49-A947-9020A8185102}">
            <x14:iconSet iconSet="3Triangles">
              <x14:cfvo type="percent">
                <xm:f>0</xm:f>
              </x14:cfvo>
              <x14:cfvo type="num">
                <xm:f>0</xm:f>
              </x14:cfvo>
              <x14:cfvo type="num" gte="0">
                <xm:f>0</xm:f>
              </x14:cfvo>
            </x14:iconSet>
          </x14:cfRule>
          <xm:sqref>CR5</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9" tint="0.39997558519241921"/>
  </sheetPr>
  <dimension ref="A1:EB314"/>
  <sheetViews>
    <sheetView showGridLines="0" zoomScale="70" zoomScaleNormal="70" workbookViewId="0">
      <pane xSplit="1" ySplit="3" topLeftCell="L152" activePane="bottomRight" state="frozen"/>
      <selection activeCell="E217" sqref="E217"/>
      <selection pane="topRight" activeCell="E217" sqref="E217"/>
      <selection pane="bottomLeft" activeCell="E217" sqref="E217"/>
      <selection pane="bottomRight" activeCell="P155" sqref="P155:AA156"/>
    </sheetView>
  </sheetViews>
  <sheetFormatPr baseColWidth="10" defaultRowHeight="14.4" outlineLevelRow="2" x14ac:dyDescent="0.3"/>
  <cols>
    <col min="1" max="1" width="74.5546875" style="4" bestFit="1" customWidth="1"/>
    <col min="2" max="2" width="14.21875" style="130" customWidth="1"/>
    <col min="3" max="3" width="12.88671875" style="130" bestFit="1" customWidth="1"/>
    <col min="4" max="4" width="12.88671875" style="130" customWidth="1"/>
    <col min="5" max="5" width="13.5546875" style="130" customWidth="1"/>
    <col min="6" max="6" width="12.21875" style="130" customWidth="1"/>
    <col min="7" max="7" width="13.44140625" style="130" customWidth="1"/>
    <col min="8" max="8" width="12.77734375" style="130" bestFit="1" customWidth="1"/>
    <col min="9" max="9" width="11.21875" style="130" bestFit="1" customWidth="1"/>
    <col min="10" max="11" width="11.44140625" style="130" bestFit="1" customWidth="1"/>
    <col min="12" max="12" width="12.33203125" style="130" bestFit="1" customWidth="1"/>
    <col min="13" max="13" width="12.77734375" style="130" bestFit="1" customWidth="1"/>
    <col min="14" max="14" width="12.88671875" style="130" bestFit="1" customWidth="1"/>
    <col min="15" max="15" width="13.5546875" style="130" bestFit="1" customWidth="1"/>
    <col min="16" max="17" width="11.5546875" style="4"/>
    <col min="18" max="18" width="12.33203125" style="4" customWidth="1"/>
    <col min="19" max="19" width="11.5546875" style="4"/>
    <col min="20" max="20" width="12.33203125" style="4" customWidth="1"/>
    <col min="21" max="25" width="11.5546875" style="4"/>
    <col min="26" max="26" width="11.6640625" style="4" customWidth="1"/>
    <col min="27" max="141" width="11.5546875" style="4"/>
    <col min="142" max="142" width="39.33203125" style="4" customWidth="1"/>
    <col min="143" max="397" width="11.5546875" style="4"/>
    <col min="398" max="398" width="39.33203125" style="4" customWidth="1"/>
    <col min="399" max="653" width="11.5546875" style="4"/>
    <col min="654" max="654" width="39.33203125" style="4" customWidth="1"/>
    <col min="655" max="909" width="11.5546875" style="4"/>
    <col min="910" max="910" width="39.33203125" style="4" customWidth="1"/>
    <col min="911" max="1165" width="11.5546875" style="4"/>
    <col min="1166" max="1166" width="39.33203125" style="4" customWidth="1"/>
    <col min="1167" max="1421" width="11.5546875" style="4"/>
    <col min="1422" max="1422" width="39.33203125" style="4" customWidth="1"/>
    <col min="1423" max="1677" width="11.5546875" style="4"/>
    <col min="1678" max="1678" width="39.33203125" style="4" customWidth="1"/>
    <col min="1679" max="1933" width="11.5546875" style="4"/>
    <col min="1934" max="1934" width="39.33203125" style="4" customWidth="1"/>
    <col min="1935" max="2189" width="11.5546875" style="4"/>
    <col min="2190" max="2190" width="39.33203125" style="4" customWidth="1"/>
    <col min="2191" max="2445" width="11.5546875" style="4"/>
    <col min="2446" max="2446" width="39.33203125" style="4" customWidth="1"/>
    <col min="2447" max="2701" width="11.5546875" style="4"/>
    <col min="2702" max="2702" width="39.33203125" style="4" customWidth="1"/>
    <col min="2703" max="2957" width="11.5546875" style="4"/>
    <col min="2958" max="2958" width="39.33203125" style="4" customWidth="1"/>
    <col min="2959" max="3213" width="11.5546875" style="4"/>
    <col min="3214" max="3214" width="39.33203125" style="4" customWidth="1"/>
    <col min="3215" max="3469" width="11.5546875" style="4"/>
    <col min="3470" max="3470" width="39.33203125" style="4" customWidth="1"/>
    <col min="3471" max="3725" width="11.5546875" style="4"/>
    <col min="3726" max="3726" width="39.33203125" style="4" customWidth="1"/>
    <col min="3727" max="3981" width="11.5546875" style="4"/>
    <col min="3982" max="3982" width="39.33203125" style="4" customWidth="1"/>
    <col min="3983" max="4237" width="11.5546875" style="4"/>
    <col min="4238" max="4238" width="39.33203125" style="4" customWidth="1"/>
    <col min="4239" max="4493" width="11.5546875" style="4"/>
    <col min="4494" max="4494" width="39.33203125" style="4" customWidth="1"/>
    <col min="4495" max="4749" width="11.5546875" style="4"/>
    <col min="4750" max="4750" width="39.33203125" style="4" customWidth="1"/>
    <col min="4751" max="5005" width="11.5546875" style="4"/>
    <col min="5006" max="5006" width="39.33203125" style="4" customWidth="1"/>
    <col min="5007" max="5261" width="11.5546875" style="4"/>
    <col min="5262" max="5262" width="39.33203125" style="4" customWidth="1"/>
    <col min="5263" max="5517" width="11.5546875" style="4"/>
    <col min="5518" max="5518" width="39.33203125" style="4" customWidth="1"/>
    <col min="5519" max="5773" width="11.5546875" style="4"/>
    <col min="5774" max="5774" width="39.33203125" style="4" customWidth="1"/>
    <col min="5775" max="6029" width="11.5546875" style="4"/>
    <col min="6030" max="6030" width="39.33203125" style="4" customWidth="1"/>
    <col min="6031" max="6285" width="11.5546875" style="4"/>
    <col min="6286" max="6286" width="39.33203125" style="4" customWidth="1"/>
    <col min="6287" max="6541" width="11.5546875" style="4"/>
    <col min="6542" max="6542" width="39.33203125" style="4" customWidth="1"/>
    <col min="6543" max="6797" width="11.5546875" style="4"/>
    <col min="6798" max="6798" width="39.33203125" style="4" customWidth="1"/>
    <col min="6799" max="7053" width="11.5546875" style="4"/>
    <col min="7054" max="7054" width="39.33203125" style="4" customWidth="1"/>
    <col min="7055" max="7309" width="11.5546875" style="4"/>
    <col min="7310" max="7310" width="39.33203125" style="4" customWidth="1"/>
    <col min="7311" max="7565" width="11.5546875" style="4"/>
    <col min="7566" max="7566" width="39.33203125" style="4" customWidth="1"/>
    <col min="7567" max="7821" width="11.5546875" style="4"/>
    <col min="7822" max="7822" width="39.33203125" style="4" customWidth="1"/>
    <col min="7823" max="8077" width="11.5546875" style="4"/>
    <col min="8078" max="8078" width="39.33203125" style="4" customWidth="1"/>
    <col min="8079" max="8333" width="11.5546875" style="4"/>
    <col min="8334" max="8334" width="39.33203125" style="4" customWidth="1"/>
    <col min="8335" max="8589" width="11.5546875" style="4"/>
    <col min="8590" max="8590" width="39.33203125" style="4" customWidth="1"/>
    <col min="8591" max="8845" width="11.5546875" style="4"/>
    <col min="8846" max="8846" width="39.33203125" style="4" customWidth="1"/>
    <col min="8847" max="9101" width="11.5546875" style="4"/>
    <col min="9102" max="9102" width="39.33203125" style="4" customWidth="1"/>
    <col min="9103" max="9357" width="11.5546875" style="4"/>
    <col min="9358" max="9358" width="39.33203125" style="4" customWidth="1"/>
    <col min="9359" max="9613" width="11.5546875" style="4"/>
    <col min="9614" max="9614" width="39.33203125" style="4" customWidth="1"/>
    <col min="9615" max="9869" width="11.5546875" style="4"/>
    <col min="9870" max="9870" width="39.33203125" style="4" customWidth="1"/>
    <col min="9871" max="10125" width="11.5546875" style="4"/>
    <col min="10126" max="10126" width="39.33203125" style="4" customWidth="1"/>
    <col min="10127" max="10381" width="11.5546875" style="4"/>
    <col min="10382" max="10382" width="39.33203125" style="4" customWidth="1"/>
    <col min="10383" max="10637" width="11.5546875" style="4"/>
    <col min="10638" max="10638" width="39.33203125" style="4" customWidth="1"/>
    <col min="10639" max="10893" width="11.5546875" style="4"/>
    <col min="10894" max="10894" width="39.33203125" style="4" customWidth="1"/>
    <col min="10895" max="11149" width="11.5546875" style="4"/>
    <col min="11150" max="11150" width="39.33203125" style="4" customWidth="1"/>
    <col min="11151" max="11405" width="11.5546875" style="4"/>
    <col min="11406" max="11406" width="39.33203125" style="4" customWidth="1"/>
    <col min="11407" max="11661" width="11.5546875" style="4"/>
    <col min="11662" max="11662" width="39.33203125" style="4" customWidth="1"/>
    <col min="11663" max="11917" width="11.5546875" style="4"/>
    <col min="11918" max="11918" width="39.33203125" style="4" customWidth="1"/>
    <col min="11919" max="12173" width="11.5546875" style="4"/>
    <col min="12174" max="12174" width="39.33203125" style="4" customWidth="1"/>
    <col min="12175" max="12429" width="11.5546875" style="4"/>
    <col min="12430" max="12430" width="39.33203125" style="4" customWidth="1"/>
    <col min="12431" max="12685" width="11.5546875" style="4"/>
    <col min="12686" max="12686" width="39.33203125" style="4" customWidth="1"/>
    <col min="12687" max="12941" width="11.5546875" style="4"/>
    <col min="12942" max="12942" width="39.33203125" style="4" customWidth="1"/>
    <col min="12943" max="13197" width="11.5546875" style="4"/>
    <col min="13198" max="13198" width="39.33203125" style="4" customWidth="1"/>
    <col min="13199" max="13453" width="11.5546875" style="4"/>
    <col min="13454" max="13454" width="39.33203125" style="4" customWidth="1"/>
    <col min="13455" max="13709" width="11.5546875" style="4"/>
    <col min="13710" max="13710" width="39.33203125" style="4" customWidth="1"/>
    <col min="13711" max="13965" width="11.5546875" style="4"/>
    <col min="13966" max="13966" width="39.33203125" style="4" customWidth="1"/>
    <col min="13967" max="14221" width="11.5546875" style="4"/>
    <col min="14222" max="14222" width="39.33203125" style="4" customWidth="1"/>
    <col min="14223" max="14477" width="11.5546875" style="4"/>
    <col min="14478" max="14478" width="39.33203125" style="4" customWidth="1"/>
    <col min="14479" max="14733" width="11.5546875" style="4"/>
    <col min="14734" max="14734" width="39.33203125" style="4" customWidth="1"/>
    <col min="14735" max="14989" width="11.5546875" style="4"/>
    <col min="14990" max="14990" width="39.33203125" style="4" customWidth="1"/>
    <col min="14991" max="15245" width="11.5546875" style="4"/>
    <col min="15246" max="15246" width="39.33203125" style="4" customWidth="1"/>
    <col min="15247" max="15471" width="11.5546875" style="4"/>
    <col min="15472" max="16384" width="11.44140625" style="4" customWidth="1"/>
  </cols>
  <sheetData>
    <row r="1" spans="1:27" s="3" customFormat="1" x14ac:dyDescent="0.3">
      <c r="B1" s="118"/>
      <c r="C1" s="118"/>
      <c r="D1" s="118"/>
      <c r="E1" s="118"/>
      <c r="F1" s="118"/>
      <c r="G1" s="118"/>
      <c r="H1" s="118"/>
      <c r="I1" s="118"/>
      <c r="J1" s="118"/>
      <c r="K1" s="118"/>
      <c r="L1" s="118"/>
      <c r="M1" s="118"/>
      <c r="N1" s="118"/>
      <c r="O1" s="118"/>
    </row>
    <row r="2" spans="1:27" s="3" customFormat="1" ht="28.2" customHeight="1" x14ac:dyDescent="0.3">
      <c r="A2" s="197" t="s">
        <v>38</v>
      </c>
      <c r="B2" s="220"/>
      <c r="C2" s="316"/>
      <c r="D2" s="316"/>
      <c r="E2" s="316"/>
      <c r="F2" s="316"/>
      <c r="G2" s="316"/>
      <c r="H2" s="316"/>
      <c r="I2" s="316"/>
      <c r="J2" s="316"/>
      <c r="K2" s="316"/>
      <c r="L2" s="316"/>
      <c r="M2" s="316"/>
      <c r="N2" s="316"/>
      <c r="O2" s="317"/>
    </row>
    <row r="3" spans="1:27" s="8" customFormat="1" ht="24" customHeight="1" x14ac:dyDescent="0.3">
      <c r="A3" s="198" t="s">
        <v>33</v>
      </c>
      <c r="B3" s="221">
        <f ca="1">IF(ISBLANK(A2),"",YEAR(TODAY())-1)</f>
        <v>2025</v>
      </c>
      <c r="C3" s="121" t="s">
        <v>119</v>
      </c>
      <c r="D3" s="121" t="s">
        <v>120</v>
      </c>
      <c r="E3" s="121" t="s">
        <v>122</v>
      </c>
      <c r="F3" s="121" t="s">
        <v>210</v>
      </c>
      <c r="G3" s="121" t="s">
        <v>218</v>
      </c>
      <c r="H3" s="121" t="s">
        <v>219</v>
      </c>
      <c r="I3" s="121" t="s">
        <v>229</v>
      </c>
      <c r="J3" s="121" t="s">
        <v>230</v>
      </c>
      <c r="K3" s="121" t="s">
        <v>231</v>
      </c>
      <c r="L3" s="121" t="s">
        <v>232</v>
      </c>
      <c r="M3" s="121" t="s">
        <v>233</v>
      </c>
      <c r="N3" s="121" t="s">
        <v>234</v>
      </c>
      <c r="O3" s="273" t="s">
        <v>235</v>
      </c>
      <c r="P3" s="121" t="s">
        <v>819</v>
      </c>
      <c r="Q3" s="121" t="s">
        <v>820</v>
      </c>
      <c r="R3" s="121" t="s">
        <v>821</v>
      </c>
      <c r="S3" s="121" t="s">
        <v>822</v>
      </c>
      <c r="T3" s="121" t="s">
        <v>823</v>
      </c>
      <c r="U3" s="121" t="s">
        <v>824</v>
      </c>
      <c r="V3" s="121" t="s">
        <v>825</v>
      </c>
      <c r="W3" s="121" t="s">
        <v>826</v>
      </c>
      <c r="X3" s="121" t="s">
        <v>827</v>
      </c>
      <c r="Y3" s="121" t="s">
        <v>828</v>
      </c>
      <c r="Z3" s="121" t="s">
        <v>829</v>
      </c>
      <c r="AA3" s="121" t="s">
        <v>830</v>
      </c>
    </row>
    <row r="4" spans="1:27" s="185" customFormat="1" ht="18" customHeight="1" x14ac:dyDescent="0.35">
      <c r="A4" s="200" t="s">
        <v>37</v>
      </c>
      <c r="B4" s="184">
        <f t="shared" ref="B4:N4" si="0">+B5+B18</f>
        <v>0</v>
      </c>
      <c r="C4" s="184">
        <f t="shared" si="0"/>
        <v>9910.9282131007058</v>
      </c>
      <c r="D4" s="184">
        <f t="shared" si="0"/>
        <v>7670.5684212238275</v>
      </c>
      <c r="E4" s="184">
        <f t="shared" si="0"/>
        <v>16085.269649010435</v>
      </c>
      <c r="F4" s="184">
        <f t="shared" si="0"/>
        <v>8854.5007786891401</v>
      </c>
      <c r="G4" s="184">
        <f t="shared" si="0"/>
        <v>14975.205757726679</v>
      </c>
      <c r="H4" s="184">
        <f t="shared" si="0"/>
        <v>11660.051422854196</v>
      </c>
      <c r="I4" s="184">
        <f t="shared" si="0"/>
        <v>0</v>
      </c>
      <c r="J4" s="184">
        <f t="shared" si="0"/>
        <v>0</v>
      </c>
      <c r="K4" s="184">
        <f t="shared" si="0"/>
        <v>0</v>
      </c>
      <c r="L4" s="184">
        <f t="shared" si="0"/>
        <v>0</v>
      </c>
      <c r="M4" s="184">
        <f t="shared" si="0"/>
        <v>0</v>
      </c>
      <c r="N4" s="184">
        <f t="shared" si="0"/>
        <v>0</v>
      </c>
      <c r="O4" s="201">
        <f t="shared" ref="O4" si="1">+O5+O18</f>
        <v>69156.524242604995</v>
      </c>
    </row>
    <row r="5" spans="1:27" s="187" customFormat="1" ht="15.6" outlineLevel="1" x14ac:dyDescent="0.3">
      <c r="A5" s="224" t="s">
        <v>236</v>
      </c>
      <c r="B5" s="186">
        <f>+B6+B10+B11+B12+B13+B14+B15+B7+B8+B9</f>
        <v>0</v>
      </c>
      <c r="C5" s="186">
        <f t="shared" ref="C5:N5" si="2">+C6+C10+C11+C12+C13+C14+C15+C7+C8+C9</f>
        <v>9910.3313170278288</v>
      </c>
      <c r="D5" s="186">
        <f t="shared" si="2"/>
        <v>7670.512180386876</v>
      </c>
      <c r="E5" s="186">
        <f t="shared" si="2"/>
        <v>16083.768003126328</v>
      </c>
      <c r="F5" s="186">
        <f t="shared" si="2"/>
        <v>8853.0642689188007</v>
      </c>
      <c r="G5" s="186">
        <f t="shared" si="2"/>
        <v>14974.946243484414</v>
      </c>
      <c r="H5" s="186">
        <f t="shared" si="2"/>
        <v>11659.541904131833</v>
      </c>
      <c r="I5" s="186">
        <f t="shared" si="2"/>
        <v>0</v>
      </c>
      <c r="J5" s="186">
        <f t="shared" si="2"/>
        <v>0</v>
      </c>
      <c r="K5" s="186">
        <f t="shared" si="2"/>
        <v>0</v>
      </c>
      <c r="L5" s="186">
        <f t="shared" si="2"/>
        <v>0</v>
      </c>
      <c r="M5" s="186">
        <f t="shared" si="2"/>
        <v>0</v>
      </c>
      <c r="N5" s="186">
        <f t="shared" si="2"/>
        <v>0</v>
      </c>
      <c r="O5" s="210">
        <f>+SUM(C5:N5)</f>
        <v>69152.16391707609</v>
      </c>
    </row>
    <row r="6" spans="1:27" outlineLevel="1" x14ac:dyDescent="0.3">
      <c r="A6" s="202" t="s">
        <v>237</v>
      </c>
      <c r="B6" s="131"/>
      <c r="C6" s="131">
        <f>+('[1]N EERR TERRA'!C6*P6)+((('[1]N EERR TERRA'!C6*(100%-P6))/(1+TASAS!$B$9)))</f>
        <v>9370.0347772311288</v>
      </c>
      <c r="D6" s="131">
        <f>+('[1]N EERR TERRA'!D6*Q6)+((('[1]N EERR TERRA'!D6*(100%-Q6))/(1+TASAS!$C$9)))</f>
        <v>7276.5375504243111</v>
      </c>
      <c r="E6" s="131">
        <f>+('[1]N EERR TERRA'!E6*R6)+((('[1]N EERR TERRA'!E6*(100%-R6))/(1+TASAS!$D$9)))</f>
        <v>15215.976574954562</v>
      </c>
      <c r="F6" s="131">
        <f>+('[1]N EERR TERRA'!F6*S6)+((('[1]N EERR TERRA'!F6*(100%-S6))/(1+TASAS!$E$9)))</f>
        <v>8370.4015877095826</v>
      </c>
      <c r="G6" s="131">
        <f>+('[1]N EERR TERRA'!G6*T6)+((('[1]N EERR TERRA'!G6*(100%-T6))/(1+TASAS!$F$9)))</f>
        <v>14291.252927461544</v>
      </c>
      <c r="H6" s="131">
        <f>+('[1]N EERR TERRA'!H6*U6)+((('[1]N EERR TERRA'!H6*(100%-U6))/(1+TASAS!$G$9)))</f>
        <v>11163.926900038809</v>
      </c>
      <c r="I6" s="131">
        <f>+('[1]N EERR TERRA'!I6*V6)+((('[1]N EERR TERRA'!I6*(100%-V6))/(1+TASAS!$H$9)))</f>
        <v>0</v>
      </c>
      <c r="J6" s="131">
        <f>+('[1]N EERR TERRA'!J6*W6)+((('[1]N EERR TERRA'!J6*(100%-W6))/(1+TASAS!$I$9)))</f>
        <v>0</v>
      </c>
      <c r="K6" s="131">
        <f>+('[1]N EERR TERRA'!K6*X6)+((('[1]N EERR TERRA'!K6*(100%-X6))/(1+TASAS!$J$9)))</f>
        <v>0</v>
      </c>
      <c r="L6" s="131">
        <f>+('[1]N EERR TERRA'!L6*Y6)+((('[1]N EERR TERRA'!L6*(100%-Y6))/(1+TASAS!$K$9)))</f>
        <v>0</v>
      </c>
      <c r="M6" s="131">
        <f>+('[1]N EERR TERRA'!M6*Z6)+((('[1]N EERR TERRA'!M6*(100%-Z6))/(1+TASAS!$L$9)))</f>
        <v>0</v>
      </c>
      <c r="N6" s="131">
        <f>+('[1]N EERR TERRA'!N6*AA6)+((('[1]N EERR TERRA'!N6*(100%-AA6))/(1+TASAS!$M$9)))</f>
        <v>0</v>
      </c>
      <c r="O6" s="194">
        <f t="shared" ref="O6:O94" si="3">+SUM(C6:N6)</f>
        <v>65688.130317819945</v>
      </c>
      <c r="P6" s="311">
        <v>0.42009999999999997</v>
      </c>
      <c r="Q6" s="311">
        <v>0.25340000000000001</v>
      </c>
      <c r="R6" s="311">
        <v>0.34889999999999999</v>
      </c>
      <c r="S6" s="311">
        <v>0.35870000000000002</v>
      </c>
      <c r="T6" s="311">
        <v>0.47239999999999999</v>
      </c>
      <c r="U6" s="311">
        <v>0.20349999999999999</v>
      </c>
      <c r="V6" s="303"/>
      <c r="W6" s="303"/>
      <c r="X6" s="303"/>
      <c r="Y6" s="303"/>
      <c r="Z6" s="303"/>
      <c r="AA6" s="303"/>
    </row>
    <row r="7" spans="1:27" outlineLevel="1" x14ac:dyDescent="0.3">
      <c r="A7" s="202" t="s">
        <v>238</v>
      </c>
      <c r="B7" s="131"/>
      <c r="C7" s="131">
        <f>+('[1]N EERR TERRA'!C7*P7)+((('[1]N EERR TERRA'!C7*(100%-P7))/(1+TASAS!$B$9)))</f>
        <v>0</v>
      </c>
      <c r="D7" s="131">
        <f>+('[1]N EERR TERRA'!D7*Q7)+((('[1]N EERR TERRA'!D7*(100%-Q7))/(1+TASAS!$C$9)))</f>
        <v>0</v>
      </c>
      <c r="E7" s="131">
        <f>+('[1]N EERR TERRA'!E7*R7)+((('[1]N EERR TERRA'!E7*(100%-R7))/(1+TASAS!$D$9)))</f>
        <v>0</v>
      </c>
      <c r="F7" s="131">
        <f>+('[1]N EERR TERRA'!F7*S7)+((('[1]N EERR TERRA'!F7*(100%-S7))/(1+TASAS!$E$9)))</f>
        <v>0</v>
      </c>
      <c r="G7" s="131">
        <f>+('[1]N EERR TERRA'!G7*T7)+((('[1]N EERR TERRA'!G7*(100%-T7))/(1+TASAS!$F$9)))</f>
        <v>0</v>
      </c>
      <c r="H7" s="131">
        <f>+('[1]N EERR TERRA'!H7*U7)+((('[1]N EERR TERRA'!H7*(100%-U7))/(1+TASAS!$G$9)))</f>
        <v>0</v>
      </c>
      <c r="I7" s="131">
        <f>+('[1]N EERR TERRA'!I7*V7)+((('[1]N EERR TERRA'!I7*(100%-V7))/(1+TASAS!$H$9)))</f>
        <v>0</v>
      </c>
      <c r="J7" s="131">
        <f>+('[1]N EERR TERRA'!J7*W7)+((('[1]N EERR TERRA'!J7*(100%-W7))/(1+TASAS!$I$9)))</f>
        <v>0</v>
      </c>
      <c r="K7" s="131">
        <f>+('[1]N EERR TERRA'!K7*X7)+((('[1]N EERR TERRA'!K7*(100%-X7))/(1+TASAS!$J$9)))</f>
        <v>0</v>
      </c>
      <c r="L7" s="131">
        <f>+('[1]N EERR TERRA'!L7*Y7)+((('[1]N EERR TERRA'!L7*(100%-Y7))/(1+TASAS!$K$9)))</f>
        <v>0</v>
      </c>
      <c r="M7" s="131">
        <f>+('[1]N EERR TERRA'!M7*Z7)+((('[1]N EERR TERRA'!M7*(100%-Z7))/(1+TASAS!$L$9)))</f>
        <v>0</v>
      </c>
      <c r="N7" s="131">
        <f>+('[1]N EERR TERRA'!N7*AA7)+((('[1]N EERR TERRA'!N7*(100%-AA7))/(1+TASAS!$M$9)))</f>
        <v>0</v>
      </c>
      <c r="O7" s="194">
        <f t="shared" si="3"/>
        <v>0</v>
      </c>
      <c r="P7" s="311">
        <v>0.42009999999999997</v>
      </c>
      <c r="Q7" s="311">
        <v>0.25340000000000001</v>
      </c>
      <c r="R7" s="311">
        <v>0.34889999999999999</v>
      </c>
      <c r="S7" s="311">
        <v>0.35870000000000002</v>
      </c>
      <c r="T7" s="311">
        <v>0.47239999999999999</v>
      </c>
      <c r="U7" s="311">
        <v>0.20349999999999999</v>
      </c>
      <c r="V7" s="303"/>
      <c r="W7" s="303"/>
      <c r="X7" s="303"/>
      <c r="Y7" s="303"/>
      <c r="Z7" s="303"/>
      <c r="AA7" s="303"/>
    </row>
    <row r="8" spans="1:27" outlineLevel="1" x14ac:dyDescent="0.3">
      <c r="A8" s="202" t="s">
        <v>53</v>
      </c>
      <c r="B8" s="131"/>
      <c r="C8" s="131">
        <f>+('[1]N EERR TERRA'!C8*P8)+((('[1]N EERR TERRA'!C8*(100%-P8))/(1+TASAS!$B$9)))</f>
        <v>0</v>
      </c>
      <c r="D8" s="131">
        <f>+('[1]N EERR TERRA'!D8*Q8)+((('[1]N EERR TERRA'!D8*(100%-Q8))/(1+TASAS!$C$9)))</f>
        <v>0</v>
      </c>
      <c r="E8" s="131">
        <f>+('[1]N EERR TERRA'!E8*R8)+((('[1]N EERR TERRA'!E8*(100%-R8))/(1+TASAS!$D$9)))</f>
        <v>0</v>
      </c>
      <c r="F8" s="131">
        <f>+('[1]N EERR TERRA'!F8*S8)+((('[1]N EERR TERRA'!F8*(100%-S8))/(1+TASAS!$E$9)))</f>
        <v>0</v>
      </c>
      <c r="G8" s="131">
        <f>+('[1]N EERR TERRA'!G8*T8)+((('[1]N EERR TERRA'!G8*(100%-T8))/(1+TASAS!$F$9)))</f>
        <v>0</v>
      </c>
      <c r="H8" s="131">
        <f>+('[1]N EERR TERRA'!H8*U8)+((('[1]N EERR TERRA'!H8*(100%-U8))/(1+TASAS!$G$9)))</f>
        <v>0</v>
      </c>
      <c r="I8" s="131">
        <f>+('[1]N EERR TERRA'!I8*V8)+((('[1]N EERR TERRA'!I8*(100%-V8))/(1+TASAS!$H$9)))</f>
        <v>0</v>
      </c>
      <c r="J8" s="131">
        <f>+('[1]N EERR TERRA'!J8*W8)+((('[1]N EERR TERRA'!J8*(100%-W8))/(1+TASAS!$I$9)))</f>
        <v>0</v>
      </c>
      <c r="K8" s="131">
        <f>+('[1]N EERR TERRA'!K8*X8)+((('[1]N EERR TERRA'!K8*(100%-X8))/(1+TASAS!$J$9)))</f>
        <v>0</v>
      </c>
      <c r="L8" s="131">
        <f>+('[1]N EERR TERRA'!L8*Y8)+((('[1]N EERR TERRA'!L8*(100%-Y8))/(1+TASAS!$K$9)))</f>
        <v>0</v>
      </c>
      <c r="M8" s="131">
        <f>+('[1]N EERR TERRA'!M8*Z8)+((('[1]N EERR TERRA'!M8*(100%-Z8))/(1+TASAS!$L$9)))</f>
        <v>0</v>
      </c>
      <c r="N8" s="131">
        <f>+('[1]N EERR TERRA'!N8*AA8)+((('[1]N EERR TERRA'!N8*(100%-AA8))/(1+TASAS!$M$9)))</f>
        <v>0</v>
      </c>
      <c r="O8" s="194">
        <f t="shared" si="3"/>
        <v>0</v>
      </c>
      <c r="P8" s="311">
        <v>0.42009999999999997</v>
      </c>
      <c r="Q8" s="311">
        <v>0.25340000000000001</v>
      </c>
      <c r="R8" s="311">
        <v>0.34889999999999999</v>
      </c>
      <c r="S8" s="311">
        <v>0.35870000000000002</v>
      </c>
      <c r="T8" s="311">
        <v>0.47239999999999999</v>
      </c>
      <c r="U8" s="311">
        <v>0.20349999999999999</v>
      </c>
      <c r="V8" s="303"/>
      <c r="W8" s="303"/>
      <c r="X8" s="303"/>
      <c r="Y8" s="303"/>
      <c r="Z8" s="303"/>
      <c r="AA8" s="303"/>
    </row>
    <row r="9" spans="1:27" outlineLevel="1" x14ac:dyDescent="0.3">
      <c r="A9" s="202" t="s">
        <v>239</v>
      </c>
      <c r="B9" s="131"/>
      <c r="C9" s="131">
        <f>+('[1]N EERR TERRA'!C9*P9)+((('[1]N EERR TERRA'!C9*(100%-P9))/(1+TASAS!$B$9)))</f>
        <v>0</v>
      </c>
      <c r="D9" s="131">
        <f>+('[1]N EERR TERRA'!D9*Q9)+((('[1]N EERR TERRA'!D9*(100%-Q9))/(1+TASAS!$C$9)))</f>
        <v>0</v>
      </c>
      <c r="E9" s="131">
        <f>+('[1]N EERR TERRA'!E9*R9)+((('[1]N EERR TERRA'!E9*(100%-R9))/(1+TASAS!$D$9)))</f>
        <v>0</v>
      </c>
      <c r="F9" s="131">
        <f>+('[1]N EERR TERRA'!F9*S9)+((('[1]N EERR TERRA'!F9*(100%-S9))/(1+TASAS!$E$9)))</f>
        <v>0</v>
      </c>
      <c r="G9" s="131">
        <f>+('[1]N EERR TERRA'!G9*T9)+((('[1]N EERR TERRA'!G9*(100%-T9))/(1+TASAS!$F$9)))</f>
        <v>-31.503781505527286</v>
      </c>
      <c r="H9" s="131">
        <f>+('[1]N EERR TERRA'!H9*U9)+((('[1]N EERR TERRA'!H9*(100%-U9))/(1+TASAS!$G$9)))</f>
        <v>-13.401791559047449</v>
      </c>
      <c r="I9" s="131">
        <f>+('[1]N EERR TERRA'!I9*V9)+((('[1]N EERR TERRA'!I9*(100%-V9))/(1+TASAS!$H$9)))</f>
        <v>0</v>
      </c>
      <c r="J9" s="131">
        <f>+('[1]N EERR TERRA'!J9*W9)+((('[1]N EERR TERRA'!J9*(100%-W9))/(1+TASAS!$I$9)))</f>
        <v>0</v>
      </c>
      <c r="K9" s="131">
        <f>+('[1]N EERR TERRA'!K9*X9)+((('[1]N EERR TERRA'!K9*(100%-X9))/(1+TASAS!$J$9)))</f>
        <v>0</v>
      </c>
      <c r="L9" s="131">
        <f>+('[1]N EERR TERRA'!L9*Y9)+((('[1]N EERR TERRA'!L9*(100%-Y9))/(1+TASAS!$K$9)))</f>
        <v>0</v>
      </c>
      <c r="M9" s="131">
        <f>+('[1]N EERR TERRA'!M9*Z9)+((('[1]N EERR TERRA'!M9*(100%-Z9))/(1+TASAS!$L$9)))</f>
        <v>0</v>
      </c>
      <c r="N9" s="131">
        <f>+('[1]N EERR TERRA'!N9*AA9)+((('[1]N EERR TERRA'!N9*(100%-AA9))/(1+TASAS!$M$9)))</f>
        <v>0</v>
      </c>
      <c r="O9" s="194">
        <f t="shared" si="3"/>
        <v>-44.905573064574739</v>
      </c>
      <c r="P9" s="311">
        <v>0.42009999999999997</v>
      </c>
      <c r="Q9" s="311">
        <v>0.25340000000000001</v>
      </c>
      <c r="R9" s="311">
        <v>0.34889999999999999</v>
      </c>
      <c r="S9" s="311">
        <v>0.35870000000000002</v>
      </c>
      <c r="T9" s="311">
        <v>0.47239999999999999</v>
      </c>
      <c r="U9" s="311">
        <v>0.20349999999999999</v>
      </c>
      <c r="V9" s="303"/>
      <c r="W9" s="303"/>
      <c r="X9" s="303"/>
      <c r="Y9" s="303"/>
      <c r="Z9" s="303"/>
      <c r="AA9" s="303"/>
    </row>
    <row r="10" spans="1:27" outlineLevel="1" x14ac:dyDescent="0.3">
      <c r="A10" s="202" t="s">
        <v>40</v>
      </c>
      <c r="B10" s="131"/>
      <c r="C10" s="131">
        <f>+('[1]N EERR TERRA'!C10*P10)+((('[1]N EERR TERRA'!C10*(100%-P10))/(1+TASAS!$B$9)))</f>
        <v>0</v>
      </c>
      <c r="D10" s="131">
        <f>+('[1]N EERR TERRA'!D10*Q10)+((('[1]N EERR TERRA'!D10*(100%-Q10))/(1+TASAS!$C$9)))</f>
        <v>0</v>
      </c>
      <c r="E10" s="131">
        <f>+('[1]N EERR TERRA'!E10*R10)+((('[1]N EERR TERRA'!E10*(100%-R10))/(1+TASAS!$D$9)))</f>
        <v>0</v>
      </c>
      <c r="F10" s="131">
        <f>+('[1]N EERR TERRA'!F10*S10)+((('[1]N EERR TERRA'!F10*(100%-S10))/(1+TASAS!$E$9)))</f>
        <v>0</v>
      </c>
      <c r="G10" s="131">
        <f>+('[1]N EERR TERRA'!G10*T10)+((('[1]N EERR TERRA'!G10*(100%-T10))/(1+TASAS!$F$9)))</f>
        <v>0</v>
      </c>
      <c r="H10" s="131">
        <f>+('[1]N EERR TERRA'!H10*U10)+((('[1]N EERR TERRA'!H10*(100%-U10))/(1+TASAS!$G$9)))</f>
        <v>0</v>
      </c>
      <c r="I10" s="131">
        <f>+('[1]N EERR TERRA'!I10*V10)+((('[1]N EERR TERRA'!I10*(100%-V10))/(1+TASAS!$H$9)))</f>
        <v>0</v>
      </c>
      <c r="J10" s="131">
        <f>+('[1]N EERR TERRA'!J10*W10)+((('[1]N EERR TERRA'!J10*(100%-W10))/(1+TASAS!$I$9)))</f>
        <v>0</v>
      </c>
      <c r="K10" s="131">
        <f>+('[1]N EERR TERRA'!K10*X10)+((('[1]N EERR TERRA'!K10*(100%-X10))/(1+TASAS!$J$9)))</f>
        <v>0</v>
      </c>
      <c r="L10" s="131">
        <f>+('[1]N EERR TERRA'!L10*Y10)+((('[1]N EERR TERRA'!L10*(100%-Y10))/(1+TASAS!$K$9)))</f>
        <v>0</v>
      </c>
      <c r="M10" s="131">
        <f>+('[1]N EERR TERRA'!M10*Z10)+((('[1]N EERR TERRA'!M10*(100%-Z10))/(1+TASAS!$L$9)))</f>
        <v>0</v>
      </c>
      <c r="N10" s="131">
        <f>+('[1]N EERR TERRA'!N10*AA10)+((('[1]N EERR TERRA'!N10*(100%-AA10))/(1+TASAS!$M$9)))</f>
        <v>0</v>
      </c>
      <c r="O10" s="194">
        <f t="shared" si="3"/>
        <v>0</v>
      </c>
      <c r="P10" s="311">
        <v>0</v>
      </c>
      <c r="Q10" s="311">
        <v>0</v>
      </c>
      <c r="R10" s="311">
        <v>0</v>
      </c>
      <c r="S10" s="311">
        <v>0</v>
      </c>
      <c r="T10" s="311">
        <v>0</v>
      </c>
      <c r="U10" s="311">
        <v>0</v>
      </c>
      <c r="V10" s="303"/>
      <c r="W10" s="303"/>
      <c r="X10" s="303"/>
      <c r="Y10" s="303"/>
      <c r="Z10" s="303"/>
      <c r="AA10" s="303"/>
    </row>
    <row r="11" spans="1:27" outlineLevel="1" x14ac:dyDescent="0.3">
      <c r="A11" s="202" t="s">
        <v>240</v>
      </c>
      <c r="B11" s="131"/>
      <c r="C11" s="131">
        <f>+('[1]N EERR TERRA'!C11*P11)+((('[1]N EERR TERRA'!C11*(100%-P11))/(1+TASAS!$B$9)))</f>
        <v>0</v>
      </c>
      <c r="D11" s="131">
        <f>+('[1]N EERR TERRA'!D11*Q11)+((('[1]N EERR TERRA'!D11*(100%-Q11))/(1+TASAS!$C$9)))</f>
        <v>0</v>
      </c>
      <c r="E11" s="131">
        <f>+('[1]N EERR TERRA'!E11*R11)+((('[1]N EERR TERRA'!E11*(100%-R11))/(1+TASAS!$D$9)))</f>
        <v>0</v>
      </c>
      <c r="F11" s="131">
        <f>+('[1]N EERR TERRA'!F11*S11)+((('[1]N EERR TERRA'!F11*(100%-S11))/(1+TASAS!$E$9)))</f>
        <v>0</v>
      </c>
      <c r="G11" s="131">
        <f>+('[1]N EERR TERRA'!G11*T11)+((('[1]N EERR TERRA'!G11*(100%-T11))/(1+TASAS!$F$9)))</f>
        <v>0</v>
      </c>
      <c r="H11" s="131">
        <f>+('[1]N EERR TERRA'!H11*U11)+((('[1]N EERR TERRA'!H11*(100%-U11))/(1+TASAS!$G$9)))</f>
        <v>0</v>
      </c>
      <c r="I11" s="131">
        <f>+('[1]N EERR TERRA'!I11*V11)+((('[1]N EERR TERRA'!I11*(100%-V11))/(1+TASAS!$H$9)))</f>
        <v>0</v>
      </c>
      <c r="J11" s="131">
        <f>+('[1]N EERR TERRA'!J11*W11)+((('[1]N EERR TERRA'!J11*(100%-W11))/(1+TASAS!$I$9)))</f>
        <v>0</v>
      </c>
      <c r="K11" s="131">
        <f>+('[1]N EERR TERRA'!K11*X11)+((('[1]N EERR TERRA'!K11*(100%-X11))/(1+TASAS!$J$9)))</f>
        <v>0</v>
      </c>
      <c r="L11" s="131">
        <f>+('[1]N EERR TERRA'!L11*Y11)+((('[1]N EERR TERRA'!L11*(100%-Y11))/(1+TASAS!$K$9)))</f>
        <v>0</v>
      </c>
      <c r="M11" s="131">
        <f>+('[1]N EERR TERRA'!M11*Z11)+((('[1]N EERR TERRA'!M11*(100%-Z11))/(1+TASAS!$L$9)))</f>
        <v>0</v>
      </c>
      <c r="N11" s="131">
        <f>+('[1]N EERR TERRA'!N11*AA11)+((('[1]N EERR TERRA'!N11*(100%-AA11))/(1+TASAS!$M$9)))</f>
        <v>0</v>
      </c>
      <c r="O11" s="194">
        <f t="shared" si="3"/>
        <v>0</v>
      </c>
      <c r="P11" s="311">
        <v>0.42009999999999997</v>
      </c>
      <c r="Q11" s="311">
        <v>0.25340000000000001</v>
      </c>
      <c r="R11" s="311">
        <v>0.34889999999999999</v>
      </c>
      <c r="S11" s="311">
        <v>0.35870000000000002</v>
      </c>
      <c r="T11" s="311">
        <v>0.47239999999999999</v>
      </c>
      <c r="U11" s="311">
        <v>0.20349999999999999</v>
      </c>
      <c r="V11" s="303"/>
      <c r="W11" s="303"/>
      <c r="X11" s="303"/>
      <c r="Y11" s="303"/>
      <c r="Z11" s="303"/>
      <c r="AA11" s="303"/>
    </row>
    <row r="12" spans="1:27" outlineLevel="1" x14ac:dyDescent="0.3">
      <c r="A12" s="202" t="s">
        <v>241</v>
      </c>
      <c r="B12" s="131"/>
      <c r="C12" s="131">
        <f>+('[1]N EERR TERRA'!C12*P12)+((('[1]N EERR TERRA'!C12*(100%-P12))/(1+TASAS!$B$9)))</f>
        <v>0</v>
      </c>
      <c r="D12" s="131">
        <f>+('[1]N EERR TERRA'!D12*Q12)+((('[1]N EERR TERRA'!D12*(100%-Q12))/(1+TASAS!$C$9)))</f>
        <v>0</v>
      </c>
      <c r="E12" s="131">
        <f>+('[1]N EERR TERRA'!E12*R12)+((('[1]N EERR TERRA'!E12*(100%-R12))/(1+TASAS!$D$9)))</f>
        <v>0</v>
      </c>
      <c r="F12" s="131">
        <f>+('[1]N EERR TERRA'!F12*S12)+((('[1]N EERR TERRA'!F12*(100%-S12))/(1+TASAS!$E$9)))</f>
        <v>0</v>
      </c>
      <c r="G12" s="131">
        <f>+('[1]N EERR TERRA'!G12*T12)+((('[1]N EERR TERRA'!G12*(100%-T12))/(1+TASAS!$F$9)))</f>
        <v>0</v>
      </c>
      <c r="H12" s="131">
        <f>+('[1]N EERR TERRA'!H12*U12)+((('[1]N EERR TERRA'!H12*(100%-U12))/(1+TASAS!$G$9)))</f>
        <v>0</v>
      </c>
      <c r="I12" s="131">
        <f>+('[1]N EERR TERRA'!I12*V12)+((('[1]N EERR TERRA'!I12*(100%-V12))/(1+TASAS!$H$9)))</f>
        <v>0</v>
      </c>
      <c r="J12" s="131">
        <f>+('[1]N EERR TERRA'!J12*W12)+((('[1]N EERR TERRA'!J12*(100%-W12))/(1+TASAS!$I$9)))</f>
        <v>0</v>
      </c>
      <c r="K12" s="131">
        <f>+('[1]N EERR TERRA'!K12*X12)+((('[1]N EERR TERRA'!K12*(100%-X12))/(1+TASAS!$J$9)))</f>
        <v>0</v>
      </c>
      <c r="L12" s="131">
        <f>+('[1]N EERR TERRA'!L12*Y12)+((('[1]N EERR TERRA'!L12*(100%-Y12))/(1+TASAS!$K$9)))</f>
        <v>0</v>
      </c>
      <c r="M12" s="131">
        <f>+('[1]N EERR TERRA'!M12*Z12)+((('[1]N EERR TERRA'!M12*(100%-Z12))/(1+TASAS!$L$9)))</f>
        <v>0</v>
      </c>
      <c r="N12" s="131">
        <f>+('[1]N EERR TERRA'!N12*AA12)+((('[1]N EERR TERRA'!N12*(100%-AA12))/(1+TASAS!$M$9)))</f>
        <v>0</v>
      </c>
      <c r="O12" s="194">
        <f t="shared" si="3"/>
        <v>0</v>
      </c>
      <c r="P12" s="311">
        <v>0.42009999999999997</v>
      </c>
      <c r="Q12" s="311">
        <v>0.25340000000000001</v>
      </c>
      <c r="R12" s="311">
        <v>0.34889999999999999</v>
      </c>
      <c r="S12" s="311">
        <v>0.35870000000000002</v>
      </c>
      <c r="T12" s="311">
        <v>0.47239999999999999</v>
      </c>
      <c r="U12" s="311">
        <v>0.20349999999999999</v>
      </c>
      <c r="V12" s="303"/>
      <c r="W12" s="303"/>
      <c r="X12" s="303"/>
      <c r="Y12" s="303"/>
      <c r="Z12" s="303"/>
      <c r="AA12" s="303"/>
    </row>
    <row r="13" spans="1:27" outlineLevel="1" x14ac:dyDescent="0.3">
      <c r="A13" s="202" t="s">
        <v>242</v>
      </c>
      <c r="B13" s="131"/>
      <c r="C13" s="131">
        <f>+('[1]N EERR TERRA'!C13*P13)+((('[1]N EERR TERRA'!C13*(100%-P13))/(1+TASAS!$B$9)))</f>
        <v>0</v>
      </c>
      <c r="D13" s="131">
        <f>+('[1]N EERR TERRA'!D13*Q13)+((('[1]N EERR TERRA'!D13*(100%-Q13))/(1+TASAS!$C$9)))</f>
        <v>0</v>
      </c>
      <c r="E13" s="131">
        <f>+('[1]N EERR TERRA'!E13*R13)+((('[1]N EERR TERRA'!E13*(100%-R13))/(1+TASAS!$D$9)))</f>
        <v>0</v>
      </c>
      <c r="F13" s="131">
        <f>+('[1]N EERR TERRA'!F13*S13)+((('[1]N EERR TERRA'!F13*(100%-S13))/(1+TASAS!$E$9)))</f>
        <v>0</v>
      </c>
      <c r="G13" s="131">
        <f>+('[1]N EERR TERRA'!G13*T13)+((('[1]N EERR TERRA'!G13*(100%-T13))/(1+TASAS!$F$9)))</f>
        <v>0</v>
      </c>
      <c r="H13" s="131">
        <f>+('[1]N EERR TERRA'!H13*U13)+((('[1]N EERR TERRA'!H13*(100%-U13))/(1+TASAS!$G$9)))</f>
        <v>0</v>
      </c>
      <c r="I13" s="131">
        <f>+('[1]N EERR TERRA'!I13*V13)+((('[1]N EERR TERRA'!I13*(100%-V13))/(1+TASAS!$H$9)))</f>
        <v>0</v>
      </c>
      <c r="J13" s="131">
        <f>+('[1]N EERR TERRA'!J13*W13)+((('[1]N EERR TERRA'!J13*(100%-W13))/(1+TASAS!$I$9)))</f>
        <v>0</v>
      </c>
      <c r="K13" s="131">
        <f>+('[1]N EERR TERRA'!K13*X13)+((('[1]N EERR TERRA'!K13*(100%-X13))/(1+TASAS!$J$9)))</f>
        <v>0</v>
      </c>
      <c r="L13" s="131">
        <f>+('[1]N EERR TERRA'!L13*Y13)+((('[1]N EERR TERRA'!L13*(100%-Y13))/(1+TASAS!$K$9)))</f>
        <v>0</v>
      </c>
      <c r="M13" s="131">
        <f>+('[1]N EERR TERRA'!M13*Z13)+((('[1]N EERR TERRA'!M13*(100%-Z13))/(1+TASAS!$L$9)))</f>
        <v>0</v>
      </c>
      <c r="N13" s="131">
        <f>+('[1]N EERR TERRA'!N13*AA13)+((('[1]N EERR TERRA'!N13*(100%-AA13))/(1+TASAS!$M$9)))</f>
        <v>0</v>
      </c>
      <c r="O13" s="194">
        <f t="shared" si="3"/>
        <v>0</v>
      </c>
      <c r="P13" s="311">
        <v>0.42009999999999997</v>
      </c>
      <c r="Q13" s="311">
        <v>0.25340000000000001</v>
      </c>
      <c r="R13" s="311">
        <v>0.34889999999999999</v>
      </c>
      <c r="S13" s="311">
        <v>0.35870000000000002</v>
      </c>
      <c r="T13" s="311">
        <v>0.47239999999999999</v>
      </c>
      <c r="U13" s="311">
        <v>0.20349999999999999</v>
      </c>
      <c r="V13" s="303"/>
      <c r="W13" s="303"/>
      <c r="X13" s="303"/>
      <c r="Y13" s="303"/>
      <c r="Z13" s="303"/>
      <c r="AA13" s="303"/>
    </row>
    <row r="14" spans="1:27" outlineLevel="1" x14ac:dyDescent="0.3">
      <c r="A14" s="202" t="s">
        <v>45</v>
      </c>
      <c r="B14" s="131"/>
      <c r="C14" s="131">
        <f>+('[1]N EERR TERRA'!C14*P14)+((('[1]N EERR TERRA'!C14*(100%-P14))/(1+TASAS!$B$9)))</f>
        <v>0</v>
      </c>
      <c r="D14" s="131">
        <f>+('[1]N EERR TERRA'!D14*Q14)+((('[1]N EERR TERRA'!D14*(100%-Q14))/(1+TASAS!$C$9)))</f>
        <v>0</v>
      </c>
      <c r="E14" s="131">
        <f>+('[1]N EERR TERRA'!E14*R14)+((('[1]N EERR TERRA'!E14*(100%-R14))/(1+TASAS!$D$9)))</f>
        <v>0</v>
      </c>
      <c r="F14" s="131">
        <f>+('[1]N EERR TERRA'!F14*S14)+((('[1]N EERR TERRA'!F14*(100%-S14))/(1+TASAS!$E$9)))</f>
        <v>0</v>
      </c>
      <c r="G14" s="131">
        <f>+('[1]N EERR TERRA'!G14*T14)+((('[1]N EERR TERRA'!G14*(100%-T14))/(1+TASAS!$F$9)))</f>
        <v>0</v>
      </c>
      <c r="H14" s="131">
        <f>+('[1]N EERR TERRA'!H14*U14)+((('[1]N EERR TERRA'!H14*(100%-U14))/(1+TASAS!$G$9)))</f>
        <v>0</v>
      </c>
      <c r="I14" s="131">
        <f>+('[1]N EERR TERRA'!I14*V14)+((('[1]N EERR TERRA'!I14*(100%-V14))/(1+TASAS!$H$9)))</f>
        <v>0</v>
      </c>
      <c r="J14" s="131">
        <f>+('[1]N EERR TERRA'!J14*W14)+((('[1]N EERR TERRA'!J14*(100%-W14))/(1+TASAS!$I$9)))</f>
        <v>0</v>
      </c>
      <c r="K14" s="131">
        <f>+('[1]N EERR TERRA'!K14*X14)+((('[1]N EERR TERRA'!K14*(100%-X14))/(1+TASAS!$J$9)))</f>
        <v>0</v>
      </c>
      <c r="L14" s="131">
        <f>+('[1]N EERR TERRA'!L14*Y14)+((('[1]N EERR TERRA'!L14*(100%-Y14))/(1+TASAS!$K$9)))</f>
        <v>0</v>
      </c>
      <c r="M14" s="131">
        <f>+('[1]N EERR TERRA'!M14*Z14)+((('[1]N EERR TERRA'!M14*(100%-Z14))/(1+TASAS!$L$9)))</f>
        <v>0</v>
      </c>
      <c r="N14" s="131">
        <f>+('[1]N EERR TERRA'!N14*AA14)+((('[1]N EERR TERRA'!N14*(100%-AA14))/(1+TASAS!$M$9)))</f>
        <v>0</v>
      </c>
      <c r="O14" s="194">
        <f t="shared" si="3"/>
        <v>0</v>
      </c>
      <c r="P14" s="311">
        <v>0.42009999999999997</v>
      </c>
      <c r="Q14" s="311">
        <v>0.25340000000000001</v>
      </c>
      <c r="R14" s="311">
        <v>0.34889999999999999</v>
      </c>
      <c r="S14" s="311">
        <v>0.35870000000000002</v>
      </c>
      <c r="T14" s="311">
        <v>0.47239999999999999</v>
      </c>
      <c r="U14" s="311">
        <v>0.20349999999999999</v>
      </c>
      <c r="V14" s="303"/>
      <c r="W14" s="303"/>
      <c r="X14" s="303"/>
      <c r="Y14" s="303"/>
      <c r="Z14" s="303"/>
      <c r="AA14" s="303"/>
    </row>
    <row r="15" spans="1:27" s="3" customFormat="1" outlineLevel="1" x14ac:dyDescent="0.3">
      <c r="A15" s="202" t="s">
        <v>243</v>
      </c>
      <c r="B15" s="133"/>
      <c r="C15" s="131">
        <f>+('[1]N EERR TERRA'!C15*P15)+((('[1]N EERR TERRA'!C15*(100%-P15))/(1+TASAS!$B$9)))</f>
        <v>540.2965397967007</v>
      </c>
      <c r="D15" s="131">
        <f>+('[1]N EERR TERRA'!D15*Q15)+((('[1]N EERR TERRA'!D15*(100%-Q15))/(1+TASAS!$C$9)))</f>
        <v>393.97462996256502</v>
      </c>
      <c r="E15" s="131">
        <f>+('[1]N EERR TERRA'!E15*R15)+((('[1]N EERR TERRA'!E15*(100%-R15))/(1+TASAS!$D$9)))</f>
        <v>867.79142817176557</v>
      </c>
      <c r="F15" s="131">
        <f>+('[1]N EERR TERRA'!F15*S15)+((('[1]N EERR TERRA'!F15*(100%-S15))/(1+TASAS!$E$9)))</f>
        <v>482.66268120921757</v>
      </c>
      <c r="G15" s="131">
        <f>+('[1]N EERR TERRA'!G15*T15)+((('[1]N EERR TERRA'!G15*(100%-T15))/(1+TASAS!$F$9)))</f>
        <v>715.19709752839685</v>
      </c>
      <c r="H15" s="131">
        <f>+('[1]N EERR TERRA'!H15*U15)+((('[1]N EERR TERRA'!H15*(100%-U15))/(1+TASAS!$G$9)))</f>
        <v>509.01679565207093</v>
      </c>
      <c r="I15" s="131">
        <f>+('[1]N EERR TERRA'!I15*V15)+((('[1]N EERR TERRA'!I15*(100%-V15))/(1+TASAS!$H$9)))</f>
        <v>0</v>
      </c>
      <c r="J15" s="131">
        <f>+('[1]N EERR TERRA'!J15*W15)+((('[1]N EERR TERRA'!J15*(100%-W15))/(1+TASAS!$I$9)))</f>
        <v>0</v>
      </c>
      <c r="K15" s="131">
        <f>+('[1]N EERR TERRA'!K15*X15)+((('[1]N EERR TERRA'!K15*(100%-X15))/(1+TASAS!$J$9)))</f>
        <v>0</v>
      </c>
      <c r="L15" s="131">
        <f>+('[1]N EERR TERRA'!L15*Y15)+((('[1]N EERR TERRA'!L15*(100%-Y15))/(1+TASAS!$K$9)))</f>
        <v>0</v>
      </c>
      <c r="M15" s="131">
        <f>+('[1]N EERR TERRA'!M15*Z15)+((('[1]N EERR TERRA'!M15*(100%-Z15))/(1+TASAS!$L$9)))</f>
        <v>0</v>
      </c>
      <c r="N15" s="131">
        <f>+('[1]N EERR TERRA'!N15*AA15)+((('[1]N EERR TERRA'!N15*(100%-AA15))/(1+TASAS!$M$9)))</f>
        <v>0</v>
      </c>
      <c r="O15" s="194">
        <f t="shared" si="3"/>
        <v>3508.9391723207164</v>
      </c>
      <c r="P15" s="311">
        <v>0.42009999999999997</v>
      </c>
      <c r="Q15" s="311">
        <v>0.25340000000000001</v>
      </c>
      <c r="R15" s="311">
        <v>0.34889999999999999</v>
      </c>
      <c r="S15" s="311">
        <v>0.35870000000000002</v>
      </c>
      <c r="T15" s="311">
        <v>0.47239999999999999</v>
      </c>
      <c r="U15" s="311">
        <v>0.20349999999999999</v>
      </c>
      <c r="V15" s="304"/>
      <c r="W15" s="304"/>
      <c r="X15" s="304"/>
      <c r="Y15" s="304"/>
      <c r="Z15" s="304"/>
      <c r="AA15" s="304"/>
    </row>
    <row r="16" spans="1:27" s="3" customFormat="1" outlineLevel="1" x14ac:dyDescent="0.3">
      <c r="A16" s="202"/>
      <c r="B16" s="133"/>
      <c r="C16" s="133"/>
      <c r="D16" s="133"/>
      <c r="E16" s="133"/>
      <c r="F16" s="133"/>
      <c r="G16" s="133"/>
      <c r="H16" s="133"/>
      <c r="I16" s="133"/>
      <c r="J16" s="133"/>
      <c r="K16" s="133"/>
      <c r="L16" s="133"/>
      <c r="M16" s="133"/>
      <c r="N16" s="133"/>
      <c r="O16" s="194">
        <f t="shared" si="3"/>
        <v>0</v>
      </c>
      <c r="P16" s="311"/>
      <c r="Q16" s="311"/>
      <c r="R16" s="311"/>
      <c r="S16" s="311"/>
      <c r="T16" s="311"/>
      <c r="U16" s="311"/>
      <c r="V16" s="304"/>
      <c r="W16" s="304"/>
      <c r="X16" s="304"/>
      <c r="Y16" s="304"/>
      <c r="Z16" s="304"/>
      <c r="AA16" s="304"/>
    </row>
    <row r="17" spans="1:27" s="3" customFormat="1" outlineLevel="1" x14ac:dyDescent="0.3">
      <c r="A17" s="202"/>
      <c r="B17" s="133"/>
      <c r="C17" s="133"/>
      <c r="D17" s="133"/>
      <c r="E17" s="133"/>
      <c r="F17" s="133"/>
      <c r="G17" s="133"/>
      <c r="H17" s="133"/>
      <c r="I17" s="133"/>
      <c r="J17" s="133"/>
      <c r="K17" s="133"/>
      <c r="L17" s="133"/>
      <c r="M17" s="133"/>
      <c r="N17" s="133"/>
      <c r="O17" s="194">
        <f t="shared" si="3"/>
        <v>0</v>
      </c>
      <c r="P17" s="304"/>
      <c r="Q17" s="303"/>
      <c r="R17" s="304"/>
      <c r="S17" s="304"/>
      <c r="T17" s="304"/>
      <c r="U17" s="304"/>
      <c r="V17" s="304"/>
      <c r="W17" s="304"/>
      <c r="X17" s="304"/>
      <c r="Y17" s="304"/>
      <c r="Z17" s="304"/>
      <c r="AA17" s="304"/>
    </row>
    <row r="18" spans="1:27" s="187" customFormat="1" ht="15.6" outlineLevel="1" x14ac:dyDescent="0.3">
      <c r="A18" s="224" t="s">
        <v>244</v>
      </c>
      <c r="B18" s="186">
        <f>SUM(B19:B28)</f>
        <v>0</v>
      </c>
      <c r="C18" s="186">
        <f t="shared" ref="C18:N18" si="4">SUM(C19:C28)</f>
        <v>0.59689607287674296</v>
      </c>
      <c r="D18" s="186">
        <f t="shared" si="4"/>
        <v>5.6240836951106689E-2</v>
      </c>
      <c r="E18" s="186">
        <f t="shared" si="4"/>
        <v>1.5016458841066656</v>
      </c>
      <c r="F18" s="186">
        <f t="shared" si="4"/>
        <v>1.4365097703386529</v>
      </c>
      <c r="G18" s="186">
        <f t="shared" si="4"/>
        <v>0.25951424226472486</v>
      </c>
      <c r="H18" s="186">
        <f t="shared" si="4"/>
        <v>0.50951872236270934</v>
      </c>
      <c r="I18" s="186">
        <f t="shared" si="4"/>
        <v>0</v>
      </c>
      <c r="J18" s="186">
        <f t="shared" si="4"/>
        <v>0</v>
      </c>
      <c r="K18" s="186">
        <f t="shared" si="4"/>
        <v>0</v>
      </c>
      <c r="L18" s="186">
        <f t="shared" si="4"/>
        <v>0</v>
      </c>
      <c r="M18" s="186">
        <f t="shared" si="4"/>
        <v>0</v>
      </c>
      <c r="N18" s="186">
        <f t="shared" si="4"/>
        <v>0</v>
      </c>
      <c r="O18" s="210">
        <f t="shared" ref="O18" si="5">SUM(O19:O28)</f>
        <v>4.3603255289006029</v>
      </c>
      <c r="P18" s="305"/>
      <c r="Q18" s="305"/>
      <c r="R18" s="305"/>
      <c r="S18" s="305"/>
      <c r="T18" s="305"/>
      <c r="U18" s="305"/>
      <c r="V18" s="305"/>
      <c r="W18" s="305"/>
      <c r="X18" s="305"/>
      <c r="Y18" s="305"/>
      <c r="Z18" s="305"/>
      <c r="AA18" s="305"/>
    </row>
    <row r="19" spans="1:27" s="3" customFormat="1" outlineLevel="1" x14ac:dyDescent="0.3">
      <c r="A19" s="202" t="s">
        <v>104</v>
      </c>
      <c r="B19" s="131"/>
      <c r="C19" s="131">
        <f>+('[1]N EERR TERRA'!C19*P19)+((('[1]N EERR TERRA'!C19*(100%-P19))/(1+TASAS!$B$9)))</f>
        <v>0</v>
      </c>
      <c r="D19" s="131">
        <f>+('[1]N EERR TERRA'!D19*Q19)+((('[1]N EERR TERRA'!D19*(100%-Q19))/(1+TASAS!$C$9)))</f>
        <v>0</v>
      </c>
      <c r="E19" s="131">
        <f>+('[1]N EERR TERRA'!E19*R19)+((('[1]N EERR TERRA'!E19*(100%-R19))/(1+TASAS!$D$9)))</f>
        <v>0</v>
      </c>
      <c r="F19" s="131">
        <f>+('[1]N EERR TERRA'!F19*S19)+((('[1]N EERR TERRA'!F19*(100%-S19))/(1+TASAS!$E$9)))</f>
        <v>0</v>
      </c>
      <c r="G19" s="131">
        <f>+('[1]N EERR TERRA'!G19*T19)+((('[1]N EERR TERRA'!G19*(100%-T19))/(1+TASAS!$F$9)))</f>
        <v>0</v>
      </c>
      <c r="H19" s="131">
        <f>+('[1]N EERR TERRA'!H19*U19)+((('[1]N EERR TERRA'!H19*(100%-U19))/(1+TASAS!$G$9)))</f>
        <v>0</v>
      </c>
      <c r="I19" s="131">
        <f>+('[1]N EERR TERRA'!I19*V19)+((('[1]N EERR TERRA'!I19*(100%-V19))/(1+TASAS!$H$9)))</f>
        <v>0</v>
      </c>
      <c r="J19" s="131">
        <f>+('[1]N EERR TERRA'!J19*W19)+((('[1]N EERR TERRA'!J19*(100%-W19))/(1+TASAS!$I$9)))</f>
        <v>0</v>
      </c>
      <c r="K19" s="131">
        <f>+('[1]N EERR TERRA'!K19*X19)+((('[1]N EERR TERRA'!K19*(100%-X19))/(1+TASAS!$J$9)))</f>
        <v>0</v>
      </c>
      <c r="L19" s="131">
        <f>+('[1]N EERR TERRA'!L19*Y19)+((('[1]N EERR TERRA'!L19*(100%-Y19))/(1+TASAS!$K$9)))</f>
        <v>0</v>
      </c>
      <c r="M19" s="131">
        <f>+('[1]N EERR TERRA'!M19*Z19)+((('[1]N EERR TERRA'!M19*(100%-Z19))/(1+TASAS!$L$9)))</f>
        <v>0</v>
      </c>
      <c r="N19" s="131">
        <f>+('[1]N EERR TERRA'!N19*AA19)+((('[1]N EERR TERRA'!N19*(100%-AA19))/(1+TASAS!$M$9)))</f>
        <v>0</v>
      </c>
      <c r="O19" s="194">
        <f>+SUM(C19:N19)</f>
        <v>0</v>
      </c>
      <c r="P19" s="303">
        <v>1</v>
      </c>
      <c r="Q19" s="303">
        <v>1</v>
      </c>
      <c r="R19" s="303">
        <v>1</v>
      </c>
      <c r="S19" s="303">
        <v>1</v>
      </c>
      <c r="T19" s="303">
        <v>1</v>
      </c>
      <c r="U19" s="303">
        <v>1</v>
      </c>
      <c r="V19" s="303">
        <v>1</v>
      </c>
      <c r="W19" s="303">
        <v>1</v>
      </c>
      <c r="X19" s="303">
        <v>1</v>
      </c>
      <c r="Y19" s="303">
        <v>1</v>
      </c>
      <c r="Z19" s="303">
        <v>1</v>
      </c>
      <c r="AA19" s="303">
        <v>1</v>
      </c>
    </row>
    <row r="20" spans="1:27" s="3" customFormat="1" outlineLevel="1" x14ac:dyDescent="0.3">
      <c r="A20" s="202" t="s">
        <v>105</v>
      </c>
      <c r="B20" s="131"/>
      <c r="C20" s="131">
        <f>+('[1]N EERR TERRA'!C20*P20)+((('[1]N EERR TERRA'!C20*(100%-P20))/(1+TASAS!$B$9)))</f>
        <v>0</v>
      </c>
      <c r="D20" s="131">
        <f>+('[1]N EERR TERRA'!D20*Q20)+((('[1]N EERR TERRA'!D20*(100%-Q20))/(1+TASAS!$C$9)))</f>
        <v>0</v>
      </c>
      <c r="E20" s="131">
        <f>+('[1]N EERR TERRA'!E20*R20)+((('[1]N EERR TERRA'!E20*(100%-R20))/(1+TASAS!$D$9)))</f>
        <v>0</v>
      </c>
      <c r="F20" s="131">
        <f>+('[1]N EERR TERRA'!F20*S20)+((('[1]N EERR TERRA'!F20*(100%-S20))/(1+TASAS!$E$9)))</f>
        <v>0</v>
      </c>
      <c r="G20" s="131">
        <f>+('[1]N EERR TERRA'!G20*T20)+((('[1]N EERR TERRA'!G20*(100%-T20))/(1+TASAS!$F$9)))</f>
        <v>0</v>
      </c>
      <c r="H20" s="131">
        <f>+('[1]N EERR TERRA'!H20*U20)+((('[1]N EERR TERRA'!H20*(100%-U20))/(1+TASAS!$G$9)))</f>
        <v>0</v>
      </c>
      <c r="I20" s="131">
        <f>+('[1]N EERR TERRA'!I20*V20)+((('[1]N EERR TERRA'!I20*(100%-V20))/(1+TASAS!$H$9)))</f>
        <v>0</v>
      </c>
      <c r="J20" s="131">
        <f>+('[1]N EERR TERRA'!J20*W20)+((('[1]N EERR TERRA'!J20*(100%-W20))/(1+TASAS!$I$9)))</f>
        <v>0</v>
      </c>
      <c r="K20" s="131">
        <f>+('[1]N EERR TERRA'!K20*X20)+((('[1]N EERR TERRA'!K20*(100%-X20))/(1+TASAS!$J$9)))</f>
        <v>0</v>
      </c>
      <c r="L20" s="131">
        <f>+('[1]N EERR TERRA'!L20*Y20)+((('[1]N EERR TERRA'!L20*(100%-Y20))/(1+TASAS!$K$9)))</f>
        <v>0</v>
      </c>
      <c r="M20" s="131">
        <f>+('[1]N EERR TERRA'!M20*Z20)+((('[1]N EERR TERRA'!M20*(100%-Z20))/(1+TASAS!$L$9)))</f>
        <v>0</v>
      </c>
      <c r="N20" s="131">
        <f>+('[1]N EERR TERRA'!N20*AA20)+((('[1]N EERR TERRA'!N20*(100%-AA20))/(1+TASAS!$M$9)))</f>
        <v>0</v>
      </c>
      <c r="O20" s="194">
        <f t="shared" ref="O20:O28" si="6">+SUM(C20:N20)</f>
        <v>0</v>
      </c>
      <c r="P20" s="303">
        <v>0</v>
      </c>
      <c r="Q20" s="303">
        <v>0</v>
      </c>
      <c r="R20" s="303">
        <v>0</v>
      </c>
      <c r="S20" s="303">
        <v>0</v>
      </c>
      <c r="T20" s="303">
        <v>0</v>
      </c>
      <c r="U20" s="303">
        <v>0</v>
      </c>
      <c r="V20" s="303">
        <v>0</v>
      </c>
      <c r="W20" s="303">
        <v>0</v>
      </c>
      <c r="X20" s="303">
        <v>0</v>
      </c>
      <c r="Y20" s="303">
        <v>0</v>
      </c>
      <c r="Z20" s="303">
        <v>0</v>
      </c>
      <c r="AA20" s="303">
        <v>0</v>
      </c>
    </row>
    <row r="21" spans="1:27" s="3" customFormat="1" outlineLevel="1" x14ac:dyDescent="0.3">
      <c r="A21" s="202" t="s">
        <v>106</v>
      </c>
      <c r="B21" s="131"/>
      <c r="C21" s="131">
        <f>+('[1]N EERR TERRA'!C21*P21)+((('[1]N EERR TERRA'!C21*(100%-P21))/(1+TASAS!$B$9)))</f>
        <v>0</v>
      </c>
      <c r="D21" s="131">
        <f>+('[1]N EERR TERRA'!D21*Q21)+((('[1]N EERR TERRA'!D21*(100%-Q21))/(1+TASAS!$C$9)))</f>
        <v>0</v>
      </c>
      <c r="E21" s="131">
        <f>+('[1]N EERR TERRA'!E21*R21)+((('[1]N EERR TERRA'!E21*(100%-R21))/(1+TASAS!$D$9)))</f>
        <v>0</v>
      </c>
      <c r="F21" s="131">
        <f>+('[1]N EERR TERRA'!F21*S21)+((('[1]N EERR TERRA'!F21*(100%-S21))/(1+TASAS!$E$9)))</f>
        <v>0</v>
      </c>
      <c r="G21" s="131">
        <f>+('[1]N EERR TERRA'!G21*T21)+((('[1]N EERR TERRA'!G21*(100%-T21))/(1+TASAS!$F$9)))</f>
        <v>0</v>
      </c>
      <c r="H21" s="131">
        <f>+('[1]N EERR TERRA'!H21*U21)+((('[1]N EERR TERRA'!H21*(100%-U21))/(1+TASAS!$G$9)))</f>
        <v>0</v>
      </c>
      <c r="I21" s="131">
        <f>+('[1]N EERR TERRA'!I21*V21)+((('[1]N EERR TERRA'!I21*(100%-V21))/(1+TASAS!$H$9)))</f>
        <v>0</v>
      </c>
      <c r="J21" s="131">
        <f>+('[1]N EERR TERRA'!J21*W21)+((('[1]N EERR TERRA'!J21*(100%-W21))/(1+TASAS!$I$9)))</f>
        <v>0</v>
      </c>
      <c r="K21" s="131">
        <f>+('[1]N EERR TERRA'!K21*X21)+((('[1]N EERR TERRA'!K21*(100%-X21))/(1+TASAS!$J$9)))</f>
        <v>0</v>
      </c>
      <c r="L21" s="131">
        <f>+('[1]N EERR TERRA'!L21*Y21)+((('[1]N EERR TERRA'!L21*(100%-Y21))/(1+TASAS!$K$9)))</f>
        <v>0</v>
      </c>
      <c r="M21" s="131">
        <f>+('[1]N EERR TERRA'!M21*Z21)+((('[1]N EERR TERRA'!M21*(100%-Z21))/(1+TASAS!$L$9)))</f>
        <v>0</v>
      </c>
      <c r="N21" s="131">
        <f>+('[1]N EERR TERRA'!N21*AA21)+((('[1]N EERR TERRA'!N21*(100%-AA21))/(1+TASAS!$M$9)))</f>
        <v>0</v>
      </c>
      <c r="O21" s="194">
        <f t="shared" si="6"/>
        <v>0</v>
      </c>
      <c r="P21" s="303">
        <v>0</v>
      </c>
      <c r="Q21" s="303">
        <v>0</v>
      </c>
      <c r="R21" s="303">
        <v>0</v>
      </c>
      <c r="S21" s="303">
        <v>0</v>
      </c>
      <c r="T21" s="303">
        <v>0</v>
      </c>
      <c r="U21" s="303">
        <v>0</v>
      </c>
      <c r="V21" s="303">
        <v>0</v>
      </c>
      <c r="W21" s="303">
        <v>0</v>
      </c>
      <c r="X21" s="303">
        <v>0</v>
      </c>
      <c r="Y21" s="303">
        <v>0</v>
      </c>
      <c r="Z21" s="303">
        <v>0</v>
      </c>
      <c r="AA21" s="303">
        <v>0</v>
      </c>
    </row>
    <row r="22" spans="1:27" s="3" customFormat="1" outlineLevel="1" x14ac:dyDescent="0.3">
      <c r="A22" s="202" t="s">
        <v>107</v>
      </c>
      <c r="B22" s="131"/>
      <c r="C22" s="131">
        <f>+('[1]N EERR TERRA'!C22*P22)+((('[1]N EERR TERRA'!C22*(100%-P22))/(1+TASAS!$B$9)))</f>
        <v>0</v>
      </c>
      <c r="D22" s="131">
        <f>+('[1]N EERR TERRA'!D22*Q22)+((('[1]N EERR TERRA'!D22*(100%-Q22))/(1+TASAS!$C$9)))</f>
        <v>0</v>
      </c>
      <c r="E22" s="131">
        <f>+('[1]N EERR TERRA'!E22*R22)+((('[1]N EERR TERRA'!E22*(100%-R22))/(1+TASAS!$D$9)))</f>
        <v>0</v>
      </c>
      <c r="F22" s="131">
        <f>+('[1]N EERR TERRA'!F22*S22)+((('[1]N EERR TERRA'!F22*(100%-S22))/(1+TASAS!$E$9)))</f>
        <v>0</v>
      </c>
      <c r="G22" s="131">
        <f>+('[1]N EERR TERRA'!G22*T22)+((('[1]N EERR TERRA'!G22*(100%-T22))/(1+TASAS!$F$9)))</f>
        <v>0</v>
      </c>
      <c r="H22" s="131">
        <f>+('[1]N EERR TERRA'!H22*U22)+((('[1]N EERR TERRA'!H22*(100%-U22))/(1+TASAS!$G$9)))</f>
        <v>0</v>
      </c>
      <c r="I22" s="131">
        <f>+('[1]N EERR TERRA'!I22*V22)+((('[1]N EERR TERRA'!I22*(100%-V22))/(1+TASAS!$H$9)))</f>
        <v>0</v>
      </c>
      <c r="J22" s="131">
        <f>+('[1]N EERR TERRA'!J22*W22)+((('[1]N EERR TERRA'!J22*(100%-W22))/(1+TASAS!$I$9)))</f>
        <v>0</v>
      </c>
      <c r="K22" s="131">
        <f>+('[1]N EERR TERRA'!K22*X22)+((('[1]N EERR TERRA'!K22*(100%-X22))/(1+TASAS!$J$9)))</f>
        <v>0</v>
      </c>
      <c r="L22" s="131">
        <f>+('[1]N EERR TERRA'!L22*Y22)+((('[1]N EERR TERRA'!L22*(100%-Y22))/(1+TASAS!$K$9)))</f>
        <v>0</v>
      </c>
      <c r="M22" s="131">
        <f>+('[1]N EERR TERRA'!M22*Z22)+((('[1]N EERR TERRA'!M22*(100%-Z22))/(1+TASAS!$L$9)))</f>
        <v>0</v>
      </c>
      <c r="N22" s="131">
        <f>+('[1]N EERR TERRA'!N22*AA22)+((('[1]N EERR TERRA'!N22*(100%-AA22))/(1+TASAS!$M$9)))</f>
        <v>0</v>
      </c>
      <c r="O22" s="194">
        <f t="shared" si="6"/>
        <v>0</v>
      </c>
      <c r="P22" s="303">
        <v>0</v>
      </c>
      <c r="Q22" s="303">
        <v>0</v>
      </c>
      <c r="R22" s="303">
        <v>0</v>
      </c>
      <c r="S22" s="303">
        <v>0</v>
      </c>
      <c r="T22" s="303">
        <v>0</v>
      </c>
      <c r="U22" s="303">
        <v>0</v>
      </c>
      <c r="V22" s="303">
        <v>0</v>
      </c>
      <c r="W22" s="303">
        <v>0</v>
      </c>
      <c r="X22" s="303">
        <v>0</v>
      </c>
      <c r="Y22" s="303">
        <v>0</v>
      </c>
      <c r="Z22" s="303">
        <v>0</v>
      </c>
      <c r="AA22" s="303">
        <v>0</v>
      </c>
    </row>
    <row r="23" spans="1:27" s="3" customFormat="1" outlineLevel="1" x14ac:dyDescent="0.3">
      <c r="A23" s="202" t="s">
        <v>108</v>
      </c>
      <c r="B23" s="131"/>
      <c r="C23" s="131">
        <f>+('[1]N EERR TERRA'!C23*P23)+((('[1]N EERR TERRA'!C23*(100%-P23))/(1+TASAS!$B$9)))</f>
        <v>2.4870669703197623E-2</v>
      </c>
      <c r="D23" s="131">
        <f>+('[1]N EERR TERRA'!D23*Q23)+((('[1]N EERR TERRA'!D23*(100%-Q23))/(1+TASAS!$C$9)))</f>
        <v>0</v>
      </c>
      <c r="E23" s="131">
        <f>+('[1]N EERR TERRA'!E23*R23)+((('[1]N EERR TERRA'!E23*(100%-R23))/(1+TASAS!$D$9)))</f>
        <v>1.3112964058396235</v>
      </c>
      <c r="F23" s="131">
        <f>+('[1]N EERR TERRA'!F23*S23)+((('[1]N EERR TERRA'!F23*(100%-S23))/(1+TASAS!$E$9)))</f>
        <v>1.4365097703386529</v>
      </c>
      <c r="G23" s="131">
        <f>+('[1]N EERR TERRA'!G23*T23)+((('[1]N EERR TERRA'!G23*(100%-T23))/(1+TASAS!$F$9)))</f>
        <v>-0.76327718313154358</v>
      </c>
      <c r="H23" s="131">
        <f>+('[1]N EERR TERRA'!H23*U23)+((('[1]N EERR TERRA'!H23*(100%-U23))/(1+TASAS!$G$9)))</f>
        <v>-0.54136364251037872</v>
      </c>
      <c r="I23" s="131">
        <f>+('[1]N EERR TERRA'!I23*V23)+((('[1]N EERR TERRA'!I23*(100%-V23))/(1+TASAS!$H$9)))</f>
        <v>0</v>
      </c>
      <c r="J23" s="131">
        <f>+('[1]N EERR TERRA'!J23*W23)+((('[1]N EERR TERRA'!J23*(100%-W23))/(1+TASAS!$I$9)))</f>
        <v>0</v>
      </c>
      <c r="K23" s="131">
        <f>+('[1]N EERR TERRA'!K23*X23)+((('[1]N EERR TERRA'!K23*(100%-X23))/(1+TASAS!$J$9)))</f>
        <v>0</v>
      </c>
      <c r="L23" s="131">
        <f>+('[1]N EERR TERRA'!L23*Y23)+((('[1]N EERR TERRA'!L23*(100%-Y23))/(1+TASAS!$K$9)))</f>
        <v>0</v>
      </c>
      <c r="M23" s="131">
        <f>+('[1]N EERR TERRA'!M23*Z23)+((('[1]N EERR TERRA'!M23*(100%-Z23))/(1+TASAS!$L$9)))</f>
        <v>0</v>
      </c>
      <c r="N23" s="131">
        <f>+('[1]N EERR TERRA'!N23*AA23)+((('[1]N EERR TERRA'!N23*(100%-AA23))/(1+TASAS!$M$9)))</f>
        <v>0</v>
      </c>
      <c r="O23" s="194">
        <f t="shared" si="6"/>
        <v>1.4680360202395515</v>
      </c>
      <c r="P23" s="303">
        <v>0</v>
      </c>
      <c r="Q23" s="303">
        <v>0</v>
      </c>
      <c r="R23" s="303">
        <v>0</v>
      </c>
      <c r="S23" s="303">
        <v>0</v>
      </c>
      <c r="T23" s="303">
        <v>0</v>
      </c>
      <c r="U23" s="303">
        <v>0</v>
      </c>
      <c r="V23" s="303">
        <v>0</v>
      </c>
      <c r="W23" s="303">
        <v>0</v>
      </c>
      <c r="X23" s="303">
        <v>0</v>
      </c>
      <c r="Y23" s="303">
        <v>0</v>
      </c>
      <c r="Z23" s="303">
        <v>0</v>
      </c>
      <c r="AA23" s="303">
        <v>0</v>
      </c>
    </row>
    <row r="24" spans="1:27" s="3" customFormat="1" outlineLevel="1" x14ac:dyDescent="0.3">
      <c r="A24" s="202" t="s">
        <v>109</v>
      </c>
      <c r="B24" s="131"/>
      <c r="C24" s="131">
        <f>+('[1]N EERR TERRA'!C24*P24)+((('[1]N EERR TERRA'!C24*(100%-P24))/(1+TASAS!$B$9)))</f>
        <v>0</v>
      </c>
      <c r="D24" s="131">
        <f>+('[1]N EERR TERRA'!D24*Q24)+((('[1]N EERR TERRA'!D24*(100%-Q24))/(1+TASAS!$C$9)))</f>
        <v>0</v>
      </c>
      <c r="E24" s="131">
        <f>+('[1]N EERR TERRA'!E24*R24)+((('[1]N EERR TERRA'!E24*(100%-R24))/(1+TASAS!$D$9)))</f>
        <v>0</v>
      </c>
      <c r="F24" s="131">
        <f>+('[1]N EERR TERRA'!F24*S24)+((('[1]N EERR TERRA'!F24*(100%-S24))/(1+TASAS!$E$9)))</f>
        <v>0</v>
      </c>
      <c r="G24" s="131">
        <f>+('[1]N EERR TERRA'!G24*T24)+((('[1]N EERR TERRA'!G24*(100%-T24))/(1+TASAS!$F$9)))</f>
        <v>0</v>
      </c>
      <c r="H24" s="131">
        <f>+('[1]N EERR TERRA'!H24*U24)+((('[1]N EERR TERRA'!H24*(100%-U24))/(1+TASAS!$G$9)))</f>
        <v>0</v>
      </c>
      <c r="I24" s="131">
        <f>+('[1]N EERR TERRA'!I24*V24)+((('[1]N EERR TERRA'!I24*(100%-V24))/(1+TASAS!$H$9)))</f>
        <v>0</v>
      </c>
      <c r="J24" s="131">
        <f>+('[1]N EERR TERRA'!J24*W24)+((('[1]N EERR TERRA'!J24*(100%-W24))/(1+TASAS!$I$9)))</f>
        <v>0</v>
      </c>
      <c r="K24" s="131">
        <f>+('[1]N EERR TERRA'!K24*X24)+((('[1]N EERR TERRA'!K24*(100%-X24))/(1+TASAS!$J$9)))</f>
        <v>0</v>
      </c>
      <c r="L24" s="131">
        <f>+('[1]N EERR TERRA'!L24*Y24)+((('[1]N EERR TERRA'!L24*(100%-Y24))/(1+TASAS!$K$9)))</f>
        <v>0</v>
      </c>
      <c r="M24" s="131">
        <f>+('[1]N EERR TERRA'!M24*Z24)+((('[1]N EERR TERRA'!M24*(100%-Z24))/(1+TASAS!$L$9)))</f>
        <v>0</v>
      </c>
      <c r="N24" s="131">
        <f>+('[1]N EERR TERRA'!N24*AA24)+((('[1]N EERR TERRA'!N24*(100%-AA24))/(1+TASAS!$M$9)))</f>
        <v>0</v>
      </c>
      <c r="O24" s="194">
        <f t="shared" si="6"/>
        <v>0</v>
      </c>
      <c r="P24" s="303">
        <v>1</v>
      </c>
      <c r="Q24" s="303">
        <v>1</v>
      </c>
      <c r="R24" s="303">
        <v>1</v>
      </c>
      <c r="S24" s="303">
        <v>1</v>
      </c>
      <c r="T24" s="303">
        <v>1</v>
      </c>
      <c r="U24" s="303">
        <v>1</v>
      </c>
      <c r="V24" s="303">
        <v>1</v>
      </c>
      <c r="W24" s="303">
        <v>1</v>
      </c>
      <c r="X24" s="303">
        <v>1</v>
      </c>
      <c r="Y24" s="303">
        <v>1</v>
      </c>
      <c r="Z24" s="303">
        <v>1</v>
      </c>
      <c r="AA24" s="303">
        <v>1</v>
      </c>
    </row>
    <row r="25" spans="1:27" s="3" customFormat="1" outlineLevel="1" x14ac:dyDescent="0.3">
      <c r="A25" s="202" t="s">
        <v>110</v>
      </c>
      <c r="B25" s="131"/>
      <c r="C25" s="131">
        <f>+('[1]N EERR TERRA'!C25*P25)+((('[1]N EERR TERRA'!C25*(100%-P25))/(1+TASAS!$B$9)))</f>
        <v>0</v>
      </c>
      <c r="D25" s="131">
        <f>+('[1]N EERR TERRA'!D25*Q25)+((('[1]N EERR TERRA'!D25*(100%-Q25))/(1+TASAS!$C$9)))</f>
        <v>0</v>
      </c>
      <c r="E25" s="131">
        <f>+('[1]N EERR TERRA'!E25*R25)+((('[1]N EERR TERRA'!E25*(100%-R25))/(1+TASAS!$D$9)))</f>
        <v>0</v>
      </c>
      <c r="F25" s="131">
        <f>+('[1]N EERR TERRA'!F25*S25)+((('[1]N EERR TERRA'!F25*(100%-S25))/(1+TASAS!$E$9)))</f>
        <v>0</v>
      </c>
      <c r="G25" s="131">
        <f>+('[1]N EERR TERRA'!G25*T25)+((('[1]N EERR TERRA'!G25*(100%-T25))/(1+TASAS!$F$9)))</f>
        <v>0</v>
      </c>
      <c r="H25" s="131">
        <f>+('[1]N EERR TERRA'!H25*U25)+((('[1]N EERR TERRA'!H25*(100%-U25))/(1+TASAS!$G$9)))</f>
        <v>0</v>
      </c>
      <c r="I25" s="131">
        <f>+('[1]N EERR TERRA'!I25*V25)+((('[1]N EERR TERRA'!I25*(100%-V25))/(1+TASAS!$H$9)))</f>
        <v>0</v>
      </c>
      <c r="J25" s="131">
        <f>+('[1]N EERR TERRA'!J25*W25)+((('[1]N EERR TERRA'!J25*(100%-W25))/(1+TASAS!$I$9)))</f>
        <v>0</v>
      </c>
      <c r="K25" s="131">
        <f>+('[1]N EERR TERRA'!K25*X25)+((('[1]N EERR TERRA'!K25*(100%-X25))/(1+TASAS!$J$9)))</f>
        <v>0</v>
      </c>
      <c r="L25" s="131">
        <f>+('[1]N EERR TERRA'!L25*Y25)+((('[1]N EERR TERRA'!L25*(100%-Y25))/(1+TASAS!$K$9)))</f>
        <v>0</v>
      </c>
      <c r="M25" s="131">
        <f>+('[1]N EERR TERRA'!M25*Z25)+((('[1]N EERR TERRA'!M25*(100%-Z25))/(1+TASAS!$L$9)))</f>
        <v>0</v>
      </c>
      <c r="N25" s="131">
        <f>+('[1]N EERR TERRA'!N25*AA25)+((('[1]N EERR TERRA'!N25*(100%-AA25))/(1+TASAS!$M$9)))</f>
        <v>0</v>
      </c>
      <c r="O25" s="194">
        <f t="shared" si="6"/>
        <v>0</v>
      </c>
      <c r="P25" s="303">
        <v>1</v>
      </c>
      <c r="Q25" s="303">
        <v>1</v>
      </c>
      <c r="R25" s="303">
        <v>1</v>
      </c>
      <c r="S25" s="303">
        <v>1</v>
      </c>
      <c r="T25" s="303">
        <v>1</v>
      </c>
      <c r="U25" s="303">
        <v>1</v>
      </c>
      <c r="V25" s="303">
        <v>1</v>
      </c>
      <c r="W25" s="303">
        <v>1</v>
      </c>
      <c r="X25" s="303">
        <v>1</v>
      </c>
      <c r="Y25" s="303">
        <v>1</v>
      </c>
      <c r="Z25" s="303">
        <v>1</v>
      </c>
      <c r="AA25" s="303">
        <v>1</v>
      </c>
    </row>
    <row r="26" spans="1:27" s="3" customFormat="1" outlineLevel="1" x14ac:dyDescent="0.3">
      <c r="A26" s="202" t="s">
        <v>111</v>
      </c>
      <c r="B26" s="131"/>
      <c r="C26" s="131"/>
      <c r="D26" s="131"/>
      <c r="E26" s="131"/>
      <c r="F26" s="131"/>
      <c r="G26" s="131"/>
      <c r="H26" s="131"/>
      <c r="I26" s="131">
        <f>+('[1]N EERR TERRA'!I26*V26)+((('[1]N EERR TERRA'!I26*(100%-V26))/(1+TASAS!$H$9)))</f>
        <v>0</v>
      </c>
      <c r="J26" s="131">
        <f>+('[1]N EERR TERRA'!J26*W26)+((('[1]N EERR TERRA'!J26*(100%-W26))/(1+TASAS!$I$9)))</f>
        <v>0</v>
      </c>
      <c r="K26" s="131">
        <f>+('[1]N EERR TERRA'!K26*X26)+((('[1]N EERR TERRA'!K26*(100%-X26))/(1+TASAS!$J$9)))</f>
        <v>0</v>
      </c>
      <c r="L26" s="131">
        <f>+('[1]N EERR TERRA'!L26*Y26)+((('[1]N EERR TERRA'!L26*(100%-Y26))/(1+TASAS!$K$9)))</f>
        <v>0</v>
      </c>
      <c r="M26" s="131">
        <f>+('[1]N EERR TERRA'!M26*Z26)+((('[1]N EERR TERRA'!M26*(100%-Z26))/(1+TASAS!$L$9)))</f>
        <v>0</v>
      </c>
      <c r="N26" s="131">
        <f>+('[1]N EERR TERRA'!N26*AA26)+((('[1]N EERR TERRA'!N26*(100%-AA26))/(1+TASAS!$M$9)))</f>
        <v>0</v>
      </c>
      <c r="O26" s="194">
        <f t="shared" si="6"/>
        <v>0</v>
      </c>
      <c r="P26" s="303">
        <v>0</v>
      </c>
      <c r="Q26" s="303">
        <v>0</v>
      </c>
      <c r="R26" s="303">
        <v>0</v>
      </c>
      <c r="S26" s="303">
        <v>0</v>
      </c>
      <c r="T26" s="303">
        <v>0</v>
      </c>
      <c r="U26" s="303">
        <v>0</v>
      </c>
      <c r="V26" s="303">
        <v>0</v>
      </c>
      <c r="W26" s="303">
        <v>0</v>
      </c>
      <c r="X26" s="303">
        <v>0</v>
      </c>
      <c r="Y26" s="303">
        <v>0</v>
      </c>
      <c r="Z26" s="303">
        <v>0</v>
      </c>
      <c r="AA26" s="303">
        <v>0</v>
      </c>
    </row>
    <row r="27" spans="1:27" s="3" customFormat="1" outlineLevel="1" x14ac:dyDescent="0.3">
      <c r="A27" s="202" t="s">
        <v>112</v>
      </c>
      <c r="B27" s="133"/>
      <c r="C27" s="131">
        <f>+('[1]N EERR TERRA'!C27*P27)+((('[1]N EERR TERRA'!C27*(100%-P27))/(1+TASAS!$B$9)))</f>
        <v>0.57202540317354533</v>
      </c>
      <c r="D27" s="131">
        <f>+('[1]N EERR TERRA'!D27*Q27)+((('[1]N EERR TERRA'!D27*(100%-Q27))/(1+TASAS!$C$9)))</f>
        <v>5.6240836951106689E-2</v>
      </c>
      <c r="E27" s="131">
        <f>+('[1]N EERR TERRA'!E27*R27)+((('[1]N EERR TERRA'!E27*(100%-R27))/(1+TASAS!$D$9)))</f>
        <v>0.19034947826704213</v>
      </c>
      <c r="F27" s="131">
        <f>+('[1]N EERR TERRA'!F27*S27)+((('[1]N EERR TERRA'!F27*(100%-S27))/(1+TASAS!$E$9)))</f>
        <v>0</v>
      </c>
      <c r="G27" s="131">
        <f>+('[1]N EERR TERRA'!G27*T27)+((('[1]N EERR TERRA'!G27*(100%-T27))/(1+TASAS!$F$9)))</f>
        <v>1.0227914253962684</v>
      </c>
      <c r="H27" s="131">
        <f>+('[1]N EERR TERRA'!H27*U27)+((('[1]N EERR TERRA'!H27*(100%-U27))/(1+TASAS!$G$9)))</f>
        <v>1.0508823648730881</v>
      </c>
      <c r="I27" s="131">
        <f>+('[1]N EERR TERRA'!I27*V27)+((('[1]N EERR TERRA'!I27*(100%-V27))/(1+TASAS!$H$9)))</f>
        <v>0</v>
      </c>
      <c r="J27" s="131">
        <f>+('[1]N EERR TERRA'!J27*W27)+((('[1]N EERR TERRA'!J27*(100%-W27))/(1+TASAS!$I$9)))</f>
        <v>0</v>
      </c>
      <c r="K27" s="131">
        <f>+('[1]N EERR TERRA'!K27*X27)+((('[1]N EERR TERRA'!K27*(100%-X27))/(1+TASAS!$J$9)))</f>
        <v>0</v>
      </c>
      <c r="L27" s="131">
        <f>+('[1]N EERR TERRA'!L27*Y27)+((('[1]N EERR TERRA'!L27*(100%-Y27))/(1+TASAS!$K$9)))</f>
        <v>0</v>
      </c>
      <c r="M27" s="131">
        <f>+('[1]N EERR TERRA'!M27*Z27)+((('[1]N EERR TERRA'!M27*(100%-Z27))/(1+TASAS!$L$9)))</f>
        <v>0</v>
      </c>
      <c r="N27" s="131">
        <f>+('[1]N EERR TERRA'!N27*AA27)+((('[1]N EERR TERRA'!N27*(100%-AA27))/(1+TASAS!$M$9)))</f>
        <v>0</v>
      </c>
      <c r="O27" s="194">
        <f t="shared" si="6"/>
        <v>2.8922895086610509</v>
      </c>
      <c r="P27" s="303">
        <v>0</v>
      </c>
      <c r="Q27" s="303">
        <v>0</v>
      </c>
      <c r="R27" s="303">
        <v>0</v>
      </c>
      <c r="S27" s="303">
        <v>0</v>
      </c>
      <c r="T27" s="303">
        <v>0</v>
      </c>
      <c r="U27" s="303">
        <v>0</v>
      </c>
      <c r="V27" s="303">
        <v>0</v>
      </c>
      <c r="W27" s="303">
        <v>0</v>
      </c>
      <c r="X27" s="303">
        <v>0</v>
      </c>
      <c r="Y27" s="303">
        <v>0</v>
      </c>
      <c r="Z27" s="303">
        <v>0</v>
      </c>
      <c r="AA27" s="303">
        <v>0</v>
      </c>
    </row>
    <row r="28" spans="1:27" ht="15.6" customHeight="1" x14ac:dyDescent="0.3">
      <c r="A28" s="203"/>
      <c r="B28" s="131"/>
      <c r="C28" s="131"/>
      <c r="D28" s="131"/>
      <c r="E28" s="131"/>
      <c r="F28" s="131"/>
      <c r="G28" s="131"/>
      <c r="H28" s="131"/>
      <c r="I28" s="131"/>
      <c r="J28" s="131"/>
      <c r="K28" s="131"/>
      <c r="L28" s="131"/>
      <c r="M28" s="131"/>
      <c r="N28" s="131"/>
      <c r="O28" s="194">
        <f t="shared" si="6"/>
        <v>0</v>
      </c>
      <c r="P28" s="303"/>
      <c r="Q28" s="303"/>
      <c r="R28" s="303"/>
      <c r="S28" s="303"/>
      <c r="T28" s="303"/>
      <c r="U28" s="303"/>
      <c r="V28" s="303"/>
      <c r="W28" s="303"/>
      <c r="X28" s="303"/>
      <c r="Y28" s="303"/>
      <c r="Z28" s="303"/>
      <c r="AA28" s="303"/>
    </row>
    <row r="29" spans="1:27" s="28" customFormat="1" ht="18" customHeight="1" x14ac:dyDescent="0.3">
      <c r="A29" s="200" t="s">
        <v>47</v>
      </c>
      <c r="B29" s="184">
        <f>+SUM(B30:B33)</f>
        <v>0</v>
      </c>
      <c r="C29" s="184">
        <f t="shared" ref="C29:N29" si="7">+SUM(C30:C33)</f>
        <v>7561</v>
      </c>
      <c r="D29" s="184">
        <f t="shared" si="7"/>
        <v>5013.7700000000004</v>
      </c>
      <c r="E29" s="184">
        <f t="shared" si="7"/>
        <v>10302.48</v>
      </c>
      <c r="F29" s="184">
        <f t="shared" si="7"/>
        <v>6271.23</v>
      </c>
      <c r="G29" s="184">
        <f t="shared" si="7"/>
        <v>10335.76</v>
      </c>
      <c r="H29" s="184">
        <f t="shared" si="7"/>
        <v>7749.8</v>
      </c>
      <c r="I29" s="184">
        <f t="shared" si="7"/>
        <v>0</v>
      </c>
      <c r="J29" s="184">
        <f t="shared" si="7"/>
        <v>0</v>
      </c>
      <c r="K29" s="184">
        <f t="shared" si="7"/>
        <v>0</v>
      </c>
      <c r="L29" s="184">
        <f t="shared" si="7"/>
        <v>0</v>
      </c>
      <c r="M29" s="184">
        <f t="shared" si="7"/>
        <v>0</v>
      </c>
      <c r="N29" s="184">
        <f t="shared" si="7"/>
        <v>0</v>
      </c>
      <c r="O29" s="201">
        <f t="shared" ref="O29" si="8">+SUM(O30:O33)</f>
        <v>47234.04</v>
      </c>
      <c r="P29" s="306"/>
      <c r="Q29" s="306"/>
      <c r="R29" s="306"/>
      <c r="S29" s="306"/>
      <c r="T29" s="306"/>
      <c r="U29" s="306"/>
      <c r="V29" s="306"/>
      <c r="W29" s="306"/>
      <c r="X29" s="306"/>
      <c r="Y29" s="306"/>
      <c r="Z29" s="306"/>
      <c r="AA29" s="306"/>
    </row>
    <row r="30" spans="1:27" outlineLevel="1" x14ac:dyDescent="0.3">
      <c r="A30" s="202" t="s">
        <v>245</v>
      </c>
      <c r="B30" s="131"/>
      <c r="C30" s="131">
        <f>+('[1]N EERR TERRA'!C30*P30)+((('[1]N EERR TERRA'!C30*(100%-P30))/(1+TASAS!$B$9)))</f>
        <v>7561</v>
      </c>
      <c r="D30" s="131">
        <f>+('[1]N EERR TERRA'!D30*Q30)+((('[1]N EERR TERRA'!D30*(100%-Q30))/(1+TASAS!$C$9)))</f>
        <v>5013.7700000000004</v>
      </c>
      <c r="E30" s="131">
        <f>+('[1]N EERR TERRA'!E30*R30)+((('[1]N EERR TERRA'!E30*(100%-R30))/(1+TASAS!$D$9)))</f>
        <v>10302.48</v>
      </c>
      <c r="F30" s="131">
        <f>+('[1]N EERR TERRA'!F30*S30)+((('[1]N EERR TERRA'!F30*(100%-S30))/(1+TASAS!$E$9)))</f>
        <v>6271.23</v>
      </c>
      <c r="G30" s="131">
        <f>+('[1]N EERR TERRA'!G30*T30)+((('[1]N EERR TERRA'!G30*(100%-T30))/(1+TASAS!$F$9)))</f>
        <v>10335.76</v>
      </c>
      <c r="H30" s="131">
        <f>+('[1]N EERR TERRA'!H30*U30)+((('[1]N EERR TERRA'!H30*(100%-U30))/(1+TASAS!$G$9)))</f>
        <v>7749.8</v>
      </c>
      <c r="I30" s="131">
        <f>+('[1]N EERR TERRA'!I30*V30)+((('[1]N EERR TERRA'!I30*(100%-V30))/(1+TASAS!$H$9)))</f>
        <v>0</v>
      </c>
      <c r="J30" s="131">
        <f>+('[1]N EERR TERRA'!J30*W30)+((('[1]N EERR TERRA'!J30*(100%-W30))/(1+TASAS!$I$9)))</f>
        <v>0</v>
      </c>
      <c r="K30" s="131">
        <f>+('[1]N EERR TERRA'!K30*X30)+((('[1]N EERR TERRA'!K30*(100%-X30))/(1+TASAS!$J$9)))</f>
        <v>0</v>
      </c>
      <c r="L30" s="131">
        <f>+('[1]N EERR TERRA'!L30*Y30)+((('[1]N EERR TERRA'!L30*(100%-Y30))/(1+TASAS!$K$9)))</f>
        <v>0</v>
      </c>
      <c r="M30" s="131">
        <f>+('[1]N EERR TERRA'!M30*Z30)+((('[1]N EERR TERRA'!M30*(100%-Z30))/(1+TASAS!$L$9)))</f>
        <v>0</v>
      </c>
      <c r="N30" s="131">
        <f>+('[1]N EERR TERRA'!N30*AA30)+((('[1]N EERR TERRA'!N30*(100%-AA30))/(1+TASAS!$M$9)))</f>
        <v>0</v>
      </c>
      <c r="O30" s="194">
        <f t="shared" si="3"/>
        <v>47234.04</v>
      </c>
      <c r="P30" s="303">
        <v>1</v>
      </c>
      <c r="Q30" s="303">
        <v>1</v>
      </c>
      <c r="R30" s="303">
        <v>1</v>
      </c>
      <c r="S30" s="303">
        <v>1</v>
      </c>
      <c r="T30" s="303">
        <v>1</v>
      </c>
      <c r="U30" s="303">
        <v>1</v>
      </c>
      <c r="V30" s="303">
        <v>1</v>
      </c>
      <c r="W30" s="303">
        <v>1</v>
      </c>
      <c r="X30" s="303">
        <v>1</v>
      </c>
      <c r="Y30" s="303">
        <v>1</v>
      </c>
      <c r="Z30" s="303">
        <v>1</v>
      </c>
      <c r="AA30" s="303">
        <v>1</v>
      </c>
    </row>
    <row r="31" spans="1:27" outlineLevel="1" x14ac:dyDescent="0.3">
      <c r="A31" s="202" t="s">
        <v>246</v>
      </c>
      <c r="B31" s="131"/>
      <c r="C31" s="131">
        <f>+('[1]N EERR TERRA'!C31*P31)+((('[1]N EERR TERRA'!C31*(100%-P31))/(1+TASAS!$B$9)))</f>
        <v>0</v>
      </c>
      <c r="D31" s="131">
        <f>+('[1]N EERR TERRA'!D31*Q31)+((('[1]N EERR TERRA'!D31*(100%-Q31))/(1+TASAS!$C$9)))</f>
        <v>0</v>
      </c>
      <c r="E31" s="131">
        <f>+('[1]N EERR TERRA'!E31*R31)+((('[1]N EERR TERRA'!E31*(100%-R31))/(1+TASAS!$D$9)))</f>
        <v>0</v>
      </c>
      <c r="F31" s="131">
        <f>+('[1]N EERR TERRA'!F31*S31)+((('[1]N EERR TERRA'!F31*(100%-S31))/(1+TASAS!$E$9)))</f>
        <v>0</v>
      </c>
      <c r="G31" s="131">
        <f>+('[1]N EERR TERRA'!G31*T31)+((('[1]N EERR TERRA'!G31*(100%-T31))/(1+TASAS!$F$9)))</f>
        <v>0</v>
      </c>
      <c r="H31" s="131">
        <f>+('[1]N EERR TERRA'!H31*U31)+((('[1]N EERR TERRA'!H31*(100%-U31))/(1+TASAS!$G$9)))</f>
        <v>0</v>
      </c>
      <c r="I31" s="131">
        <f>+('[1]N EERR TERRA'!I31*V31)+((('[1]N EERR TERRA'!I31*(100%-V31))/(1+TASAS!$H$9)))</f>
        <v>0</v>
      </c>
      <c r="J31" s="131">
        <f>+('[1]N EERR TERRA'!J31*W31)+((('[1]N EERR TERRA'!J31*(100%-W31))/(1+TASAS!$I$9)))</f>
        <v>0</v>
      </c>
      <c r="K31" s="131">
        <f>+('[1]N EERR TERRA'!K31*X31)+((('[1]N EERR TERRA'!K31*(100%-X31))/(1+TASAS!$J$9)))</f>
        <v>0</v>
      </c>
      <c r="L31" s="131">
        <f>+('[1]N EERR TERRA'!L31*Y31)+((('[1]N EERR TERRA'!L31*(100%-Y31))/(1+TASAS!$K$9)))</f>
        <v>0</v>
      </c>
      <c r="M31" s="131">
        <f>+('[1]N EERR TERRA'!M31*Z31)+((('[1]N EERR TERRA'!M31*(100%-Z31))/(1+TASAS!$L$9)))</f>
        <v>0</v>
      </c>
      <c r="N31" s="131">
        <f>+('[1]N EERR TERRA'!N31*AA31)+((('[1]N EERR TERRA'!N31*(100%-AA31))/(1+TASAS!$M$9)))</f>
        <v>0</v>
      </c>
      <c r="O31" s="194">
        <f t="shared" si="3"/>
        <v>0</v>
      </c>
      <c r="P31" s="303">
        <v>0</v>
      </c>
      <c r="Q31" s="303">
        <v>0</v>
      </c>
      <c r="R31" s="303">
        <v>0</v>
      </c>
      <c r="S31" s="303">
        <v>0</v>
      </c>
      <c r="T31" s="303">
        <v>0</v>
      </c>
      <c r="U31" s="303">
        <v>0</v>
      </c>
      <c r="V31" s="303">
        <v>0</v>
      </c>
      <c r="W31" s="303">
        <v>0</v>
      </c>
      <c r="X31" s="303">
        <v>0</v>
      </c>
      <c r="Y31" s="303">
        <v>0</v>
      </c>
      <c r="Z31" s="303">
        <v>0</v>
      </c>
      <c r="AA31" s="303">
        <v>0</v>
      </c>
    </row>
    <row r="32" spans="1:27" s="3" customFormat="1" outlineLevel="1" x14ac:dyDescent="0.3">
      <c r="A32" s="202" t="s">
        <v>247</v>
      </c>
      <c r="B32" s="133"/>
      <c r="C32" s="131">
        <f>+('[1]N EERR TERRA'!C32*P32)+((('[1]N EERR TERRA'!C32*(100%-P32))/(1+TASAS!$B$9)))</f>
        <v>0</v>
      </c>
      <c r="D32" s="131">
        <f>+('[1]N EERR TERRA'!D32*Q32)+((('[1]N EERR TERRA'!D32*(100%-Q32))/(1+TASAS!$C$9)))</f>
        <v>0</v>
      </c>
      <c r="E32" s="131">
        <f>+('[1]N EERR TERRA'!E32*R32)+((('[1]N EERR TERRA'!E32*(100%-R32))/(1+TASAS!$D$9)))</f>
        <v>0</v>
      </c>
      <c r="F32" s="131">
        <f>+('[1]N EERR TERRA'!F32*S32)+((('[1]N EERR TERRA'!F32*(100%-S32))/(1+TASAS!$E$9)))</f>
        <v>0</v>
      </c>
      <c r="G32" s="131">
        <f>+('[1]N EERR TERRA'!G32*T32)+((('[1]N EERR TERRA'!G32*(100%-T32))/(1+TASAS!$F$9)))</f>
        <v>0</v>
      </c>
      <c r="H32" s="131">
        <f>+('[1]N EERR TERRA'!H32*U32)+((('[1]N EERR TERRA'!H32*(100%-U32))/(1+TASAS!$G$9)))</f>
        <v>0</v>
      </c>
      <c r="I32" s="131">
        <f>+('[1]N EERR TERRA'!I32*V32)+((('[1]N EERR TERRA'!I32*(100%-V32))/(1+TASAS!$H$9)))</f>
        <v>0</v>
      </c>
      <c r="J32" s="131">
        <f>+('[1]N EERR TERRA'!J32*W32)+((('[1]N EERR TERRA'!J32*(100%-W32))/(1+TASAS!$I$9)))</f>
        <v>0</v>
      </c>
      <c r="K32" s="131">
        <f>+('[1]N EERR TERRA'!K32*X32)+((('[1]N EERR TERRA'!K32*(100%-X32))/(1+TASAS!$J$9)))</f>
        <v>0</v>
      </c>
      <c r="L32" s="131">
        <f>+('[1]N EERR TERRA'!L32*Y32)+((('[1]N EERR TERRA'!L32*(100%-Y32))/(1+TASAS!$K$9)))</f>
        <v>0</v>
      </c>
      <c r="M32" s="131">
        <f>+('[1]N EERR TERRA'!M32*Z32)+((('[1]N EERR TERRA'!M32*(100%-Z32))/(1+TASAS!$L$9)))</f>
        <v>0</v>
      </c>
      <c r="N32" s="131">
        <f>+('[1]N EERR TERRA'!N32*AA32)+((('[1]N EERR TERRA'!N32*(100%-AA32))/(1+TASAS!$M$9)))</f>
        <v>0</v>
      </c>
      <c r="O32" s="194">
        <f t="shared" si="3"/>
        <v>0</v>
      </c>
      <c r="P32" s="303">
        <v>1</v>
      </c>
      <c r="Q32" s="303">
        <v>1</v>
      </c>
      <c r="R32" s="303">
        <v>1</v>
      </c>
      <c r="S32" s="303">
        <v>1</v>
      </c>
      <c r="T32" s="303">
        <v>1</v>
      </c>
      <c r="U32" s="303">
        <v>1</v>
      </c>
      <c r="V32" s="303">
        <v>1</v>
      </c>
      <c r="W32" s="303">
        <v>1</v>
      </c>
      <c r="X32" s="303">
        <v>1</v>
      </c>
      <c r="Y32" s="303">
        <v>1</v>
      </c>
      <c r="Z32" s="303">
        <v>1</v>
      </c>
      <c r="AA32" s="303">
        <v>1</v>
      </c>
    </row>
    <row r="33" spans="1:27" s="6" customFormat="1" ht="14.4" customHeight="1" x14ac:dyDescent="0.3">
      <c r="A33" s="204"/>
      <c r="B33" s="136"/>
      <c r="C33" s="136"/>
      <c r="D33" s="136"/>
      <c r="E33" s="136"/>
      <c r="F33" s="136"/>
      <c r="G33" s="136"/>
      <c r="H33" s="136"/>
      <c r="I33" s="136"/>
      <c r="J33" s="136"/>
      <c r="K33" s="136"/>
      <c r="L33" s="136"/>
      <c r="M33" s="136"/>
      <c r="N33" s="136"/>
      <c r="O33" s="194">
        <f t="shared" si="3"/>
        <v>0</v>
      </c>
      <c r="P33" s="307"/>
      <c r="Q33" s="307"/>
      <c r="R33" s="307"/>
      <c r="S33" s="307"/>
      <c r="T33" s="307"/>
      <c r="U33" s="307"/>
      <c r="V33" s="307"/>
      <c r="W33" s="307"/>
      <c r="X33" s="307"/>
      <c r="Y33" s="307"/>
      <c r="Z33" s="307"/>
      <c r="AA33" s="307"/>
    </row>
    <row r="34" spans="1:27" s="182" customFormat="1" ht="18.600000000000001" thickBot="1" x14ac:dyDescent="0.4">
      <c r="A34" s="218" t="s">
        <v>59</v>
      </c>
      <c r="B34" s="181">
        <f>+B4-B29</f>
        <v>0</v>
      </c>
      <c r="C34" s="181">
        <f t="shared" ref="C34:N34" si="9">+C4-C29</f>
        <v>2349.9282131007058</v>
      </c>
      <c r="D34" s="181">
        <f t="shared" si="9"/>
        <v>2656.7984212238271</v>
      </c>
      <c r="E34" s="181">
        <f t="shared" si="9"/>
        <v>5782.7896490104358</v>
      </c>
      <c r="F34" s="181">
        <f t="shared" si="9"/>
        <v>2583.2707786891406</v>
      </c>
      <c r="G34" s="181">
        <f t="shared" si="9"/>
        <v>4639.4457577266785</v>
      </c>
      <c r="H34" s="181">
        <f t="shared" si="9"/>
        <v>3910.2514228541959</v>
      </c>
      <c r="I34" s="181">
        <f t="shared" si="9"/>
        <v>0</v>
      </c>
      <c r="J34" s="181">
        <f t="shared" si="9"/>
        <v>0</v>
      </c>
      <c r="K34" s="181">
        <f t="shared" si="9"/>
        <v>0</v>
      </c>
      <c r="L34" s="181">
        <f t="shared" si="9"/>
        <v>0</v>
      </c>
      <c r="M34" s="181">
        <f t="shared" si="9"/>
        <v>0</v>
      </c>
      <c r="N34" s="181">
        <f t="shared" si="9"/>
        <v>0</v>
      </c>
      <c r="O34" s="219">
        <f t="shared" ref="O34" si="10">+O4-O29</f>
        <v>21922.484242604995</v>
      </c>
      <c r="P34" s="308"/>
      <c r="Q34" s="308"/>
      <c r="R34" s="308"/>
      <c r="S34" s="308"/>
      <c r="T34" s="308"/>
      <c r="U34" s="308"/>
      <c r="V34" s="308"/>
      <c r="W34" s="308"/>
      <c r="X34" s="308"/>
      <c r="Y34" s="308"/>
      <c r="Z34" s="308"/>
      <c r="AA34" s="308"/>
    </row>
    <row r="35" spans="1:27" s="3" customFormat="1" ht="15" thickTop="1" x14ac:dyDescent="0.3">
      <c r="A35" s="205"/>
      <c r="B35" s="133"/>
      <c r="C35" s="133"/>
      <c r="D35" s="133"/>
      <c r="E35" s="133"/>
      <c r="F35" s="133"/>
      <c r="G35" s="133"/>
      <c r="H35" s="133"/>
      <c r="I35" s="133"/>
      <c r="J35" s="133"/>
      <c r="K35" s="133"/>
      <c r="L35" s="133"/>
      <c r="M35" s="133"/>
      <c r="N35" s="133"/>
      <c r="O35" s="206">
        <f t="shared" si="3"/>
        <v>0</v>
      </c>
      <c r="P35" s="304"/>
      <c r="Q35" s="304"/>
      <c r="R35" s="304"/>
      <c r="S35" s="304"/>
      <c r="T35" s="304"/>
      <c r="U35" s="304"/>
      <c r="V35" s="304"/>
      <c r="W35" s="304"/>
      <c r="X35" s="304"/>
      <c r="Y35" s="304"/>
      <c r="Z35" s="304"/>
      <c r="AA35" s="304"/>
    </row>
    <row r="36" spans="1:27" s="190" customFormat="1" ht="18" x14ac:dyDescent="0.35">
      <c r="A36" s="200" t="s">
        <v>248</v>
      </c>
      <c r="B36" s="184">
        <f>+B37+B193</f>
        <v>0</v>
      </c>
      <c r="C36" s="184">
        <f t="shared" ref="C36:N36" si="11">+C37+C193</f>
        <v>6002.979991112592</v>
      </c>
      <c r="D36" s="184">
        <f t="shared" si="11"/>
        <v>4890.5168664152025</v>
      </c>
      <c r="E36" s="184">
        <f t="shared" si="11"/>
        <v>5791.7404102485234</v>
      </c>
      <c r="F36" s="184">
        <f t="shared" si="11"/>
        <v>6149.788598442974</v>
      </c>
      <c r="G36" s="184">
        <f t="shared" si="11"/>
        <v>6233.5465453003444</v>
      </c>
      <c r="H36" s="184">
        <f t="shared" si="11"/>
        <v>5447.9596413068466</v>
      </c>
      <c r="I36" s="184">
        <f t="shared" si="11"/>
        <v>0</v>
      </c>
      <c r="J36" s="184">
        <f t="shared" si="11"/>
        <v>0</v>
      </c>
      <c r="K36" s="184">
        <f t="shared" si="11"/>
        <v>0</v>
      </c>
      <c r="L36" s="184">
        <f t="shared" si="11"/>
        <v>0</v>
      </c>
      <c r="M36" s="184">
        <f t="shared" si="11"/>
        <v>0</v>
      </c>
      <c r="N36" s="184">
        <f t="shared" si="11"/>
        <v>0</v>
      </c>
      <c r="O36" s="201">
        <f t="shared" ref="O36" si="12">+O37+O193</f>
        <v>34516.532052826486</v>
      </c>
      <c r="P36" s="309"/>
      <c r="Q36" s="309"/>
      <c r="R36" s="309"/>
      <c r="S36" s="309"/>
      <c r="T36" s="309"/>
      <c r="U36" s="309"/>
      <c r="V36" s="309"/>
      <c r="W36" s="309"/>
      <c r="X36" s="309"/>
      <c r="Y36" s="309"/>
      <c r="Z36" s="309"/>
      <c r="AA36" s="309"/>
    </row>
    <row r="37" spans="1:27" s="188" customFormat="1" ht="17.399999999999999" x14ac:dyDescent="0.35">
      <c r="A37" s="207" t="s">
        <v>101</v>
      </c>
      <c r="B37" s="189">
        <f>+B38+B95+B139+B172+B188</f>
        <v>0</v>
      </c>
      <c r="C37" s="189">
        <f t="shared" ref="C37:N37" si="13">+C38+C95+C139+C172+C188</f>
        <v>5557.7072336092133</v>
      </c>
      <c r="D37" s="189">
        <f t="shared" si="13"/>
        <v>4887.5712525798881</v>
      </c>
      <c r="E37" s="189">
        <f t="shared" si="13"/>
        <v>5786.1991254367495</v>
      </c>
      <c r="F37" s="189">
        <f t="shared" si="13"/>
        <v>6137.3313652783181</v>
      </c>
      <c r="G37" s="189">
        <f t="shared" si="13"/>
        <v>6181.8803127741703</v>
      </c>
      <c r="H37" s="189">
        <f t="shared" si="13"/>
        <v>5441.3199754560574</v>
      </c>
      <c r="I37" s="189">
        <f t="shared" si="13"/>
        <v>0</v>
      </c>
      <c r="J37" s="189">
        <f t="shared" si="13"/>
        <v>0</v>
      </c>
      <c r="K37" s="189">
        <f t="shared" si="13"/>
        <v>0</v>
      </c>
      <c r="L37" s="189">
        <f t="shared" si="13"/>
        <v>0</v>
      </c>
      <c r="M37" s="189">
        <f t="shared" si="13"/>
        <v>0</v>
      </c>
      <c r="N37" s="189">
        <f t="shared" si="13"/>
        <v>0</v>
      </c>
      <c r="O37" s="208">
        <f t="shared" ref="O37" si="14">+O38+O95+O139+O172+O188</f>
        <v>33992.009265134402</v>
      </c>
      <c r="P37" s="310"/>
      <c r="Q37" s="310"/>
      <c r="R37" s="310"/>
      <c r="S37" s="310"/>
      <c r="T37" s="310"/>
      <c r="U37" s="310"/>
      <c r="V37" s="310"/>
      <c r="W37" s="310"/>
      <c r="X37" s="310"/>
      <c r="Y37" s="310"/>
      <c r="Z37" s="310"/>
      <c r="AA37" s="310"/>
    </row>
    <row r="38" spans="1:27" s="187" customFormat="1" ht="15.6" x14ac:dyDescent="0.3">
      <c r="A38" s="209" t="s">
        <v>60</v>
      </c>
      <c r="B38" s="186">
        <f>+SUM(B39:B94)</f>
        <v>0</v>
      </c>
      <c r="C38" s="186">
        <f t="shared" ref="C38:N38" si="15">+SUM(C39:C94)</f>
        <v>3087.1958886481884</v>
      </c>
      <c r="D38" s="186">
        <f t="shared" si="15"/>
        <v>3563.1023742082425</v>
      </c>
      <c r="E38" s="186">
        <f t="shared" si="15"/>
        <v>3415.0438596013855</v>
      </c>
      <c r="F38" s="186">
        <f t="shared" si="15"/>
        <v>3982.6569950175158</v>
      </c>
      <c r="G38" s="186">
        <f t="shared" si="15"/>
        <v>3683.342033397671</v>
      </c>
      <c r="H38" s="186">
        <f t="shared" si="15"/>
        <v>3587.7264168548591</v>
      </c>
      <c r="I38" s="186">
        <f t="shared" si="15"/>
        <v>0</v>
      </c>
      <c r="J38" s="186">
        <f t="shared" si="15"/>
        <v>0</v>
      </c>
      <c r="K38" s="186">
        <f t="shared" si="15"/>
        <v>0</v>
      </c>
      <c r="L38" s="186">
        <f t="shared" si="15"/>
        <v>0</v>
      </c>
      <c r="M38" s="186">
        <f t="shared" si="15"/>
        <v>0</v>
      </c>
      <c r="N38" s="186">
        <f t="shared" si="15"/>
        <v>0</v>
      </c>
      <c r="O38" s="210">
        <f t="shared" ref="O38" si="16">+SUM(O39:O94)</f>
        <v>21319.067567727863</v>
      </c>
      <c r="P38" s="305"/>
      <c r="Q38" s="305"/>
      <c r="R38" s="305"/>
      <c r="S38" s="305"/>
      <c r="T38" s="305"/>
      <c r="U38" s="305"/>
      <c r="V38" s="305"/>
      <c r="W38" s="305"/>
      <c r="X38" s="305"/>
      <c r="Y38" s="305"/>
      <c r="Z38" s="305"/>
      <c r="AA38" s="305"/>
    </row>
    <row r="39" spans="1:27" outlineLevel="1" x14ac:dyDescent="0.3">
      <c r="A39" s="203" t="s">
        <v>61</v>
      </c>
      <c r="B39" s="131"/>
      <c r="C39" s="131">
        <f>+('[1]N EERR TERRA'!C39*P39)+((('[1]N EERR TERRA'!C39*(100%-P39))/(1+TASAS!$B$9)))</f>
        <v>42.211744153752164</v>
      </c>
      <c r="D39" s="131">
        <f>+('[1]N EERR TERRA'!D39*Q39)+((('[1]N EERR TERRA'!D39*(100%-Q39))/(1+TASAS!$C$9)))</f>
        <v>133.07988043555622</v>
      </c>
      <c r="E39" s="131">
        <f>+('[1]N EERR TERRA'!E39*R39)+((('[1]N EERR TERRA'!E39*(100%-R39))/(1+TASAS!$D$9)))</f>
        <v>89.584104457011264</v>
      </c>
      <c r="F39" s="131">
        <f>+('[1]N EERR TERRA'!F39*S39)+((('[1]N EERR TERRA'!F39*(100%-S39))/(1+TASAS!$E$9)))</f>
        <v>106.95264149474502</v>
      </c>
      <c r="G39" s="131">
        <f>+('[1]N EERR TERRA'!G39*T39)+((('[1]N EERR TERRA'!G39*(100%-T39))/(1+TASAS!$F$9)))</f>
        <v>89.707967333450313</v>
      </c>
      <c r="H39" s="131">
        <f>+('[1]N EERR TERRA'!H39*U39)+((('[1]N EERR TERRA'!H39*(100%-U39))/(1+TASAS!$G$9)))</f>
        <v>88.178583888896384</v>
      </c>
      <c r="I39" s="131">
        <f>+('[1]N EERR TERRA'!I39*V39)+((('[1]N EERR TERRA'!I39*(100%-V39))/(1+TASAS!$H$9)))</f>
        <v>0</v>
      </c>
      <c r="J39" s="131">
        <f>+('[1]N EERR TERRA'!J39*W39)+((('[1]N EERR TERRA'!J39*(100%-W39))/(1+TASAS!$I$9)))</f>
        <v>0</v>
      </c>
      <c r="K39" s="131">
        <f>+('[1]N EERR TERRA'!K39*X39)+((('[1]N EERR TERRA'!K39*(100%-X39))/(1+TASAS!$J$9)))</f>
        <v>0</v>
      </c>
      <c r="L39" s="131">
        <f>+('[1]N EERR TERRA'!L39*Y39)+((('[1]N EERR TERRA'!L39*(100%-Y39))/(1+TASAS!$K$9)))</f>
        <v>0</v>
      </c>
      <c r="M39" s="131">
        <f>+('[1]N EERR TERRA'!M39*Z39)+((('[1]N EERR TERRA'!M39*(100%-Z39))/(1+TASAS!$L$9)))</f>
        <v>0</v>
      </c>
      <c r="N39" s="131">
        <f>+('[1]N EERR TERRA'!N39*AA39)+((('[1]N EERR TERRA'!N39*(100%-AA39))/(1+TASAS!$M$9)))</f>
        <v>0</v>
      </c>
      <c r="O39" s="194">
        <f t="shared" si="3"/>
        <v>549.71492176341133</v>
      </c>
      <c r="P39" s="303">
        <v>0</v>
      </c>
      <c r="Q39" s="303">
        <v>0</v>
      </c>
      <c r="R39" s="303">
        <v>0</v>
      </c>
      <c r="S39" s="303">
        <v>0</v>
      </c>
      <c r="T39" s="303">
        <v>0</v>
      </c>
      <c r="U39" s="303">
        <v>0</v>
      </c>
      <c r="V39" s="303">
        <v>0</v>
      </c>
      <c r="W39" s="303">
        <v>0</v>
      </c>
      <c r="X39" s="303">
        <v>0</v>
      </c>
      <c r="Y39" s="303">
        <v>0</v>
      </c>
      <c r="Z39" s="303">
        <v>0</v>
      </c>
      <c r="AA39" s="303">
        <v>0</v>
      </c>
    </row>
    <row r="40" spans="1:27" outlineLevel="1" x14ac:dyDescent="0.3">
      <c r="A40" s="203" t="s">
        <v>3</v>
      </c>
      <c r="B40" s="131"/>
      <c r="C40" s="131">
        <f>+('[1]N EERR TERRA'!C40*P40)+((('[1]N EERR TERRA'!C40*(100%-P40))/(1+TASAS!$B$9)))</f>
        <v>48.342364235590374</v>
      </c>
      <c r="D40" s="131">
        <f>+('[1]N EERR TERRA'!D40*Q40)+((('[1]N EERR TERRA'!D40*(100%-Q40))/(1+TASAS!$C$9)))</f>
        <v>54.659063411856813</v>
      </c>
      <c r="E40" s="131">
        <f>+('[1]N EERR TERRA'!E40*R40)+((('[1]N EERR TERRA'!E40*(100%-R40))/(1+TASAS!$D$9)))</f>
        <v>54.813599760231568</v>
      </c>
      <c r="F40" s="131">
        <f>+('[1]N EERR TERRA'!F40*S40)+((('[1]N EERR TERRA'!F40*(100%-S40))/(1+TASAS!$E$9)))</f>
        <v>58.036491086025684</v>
      </c>
      <c r="G40" s="131">
        <f>+('[1]N EERR TERRA'!G40*T40)+((('[1]N EERR TERRA'!G40*(100%-T40))/(1+TASAS!$F$9)))</f>
        <v>59.367699303971463</v>
      </c>
      <c r="H40" s="131">
        <f>+('[1]N EERR TERRA'!H40*U40)+((('[1]N EERR TERRA'!H40*(100%-U40))/(1+TASAS!$G$9)))</f>
        <v>61.75526139636775</v>
      </c>
      <c r="I40" s="131">
        <f>+('[1]N EERR TERRA'!I40*V40)+((('[1]N EERR TERRA'!I40*(100%-V40))/(1+TASAS!$H$9)))</f>
        <v>0</v>
      </c>
      <c r="J40" s="131">
        <f>+('[1]N EERR TERRA'!J40*W40)+((('[1]N EERR TERRA'!J40*(100%-W40))/(1+TASAS!$I$9)))</f>
        <v>0</v>
      </c>
      <c r="K40" s="131">
        <f>+('[1]N EERR TERRA'!K40*X40)+((('[1]N EERR TERRA'!K40*(100%-X40))/(1+TASAS!$J$9)))</f>
        <v>0</v>
      </c>
      <c r="L40" s="131">
        <f>+('[1]N EERR TERRA'!L40*Y40)+((('[1]N EERR TERRA'!L40*(100%-Y40))/(1+TASAS!$K$9)))</f>
        <v>0</v>
      </c>
      <c r="M40" s="131">
        <f>+('[1]N EERR TERRA'!M40*Z40)+((('[1]N EERR TERRA'!M40*(100%-Z40))/(1+TASAS!$L$9)))</f>
        <v>0</v>
      </c>
      <c r="N40" s="131">
        <f>+('[1]N EERR TERRA'!N40*AA40)+((('[1]N EERR TERRA'!N40*(100%-AA40))/(1+TASAS!$M$9)))</f>
        <v>0</v>
      </c>
      <c r="O40" s="194">
        <f t="shared" si="3"/>
        <v>336.97447919404368</v>
      </c>
      <c r="P40" s="303">
        <v>0</v>
      </c>
      <c r="Q40" s="303">
        <v>0</v>
      </c>
      <c r="R40" s="303">
        <v>0</v>
      </c>
      <c r="S40" s="303">
        <v>0</v>
      </c>
      <c r="T40" s="303">
        <v>0</v>
      </c>
      <c r="U40" s="303">
        <v>0</v>
      </c>
      <c r="V40" s="303">
        <v>0</v>
      </c>
      <c r="W40" s="303">
        <v>0</v>
      </c>
      <c r="X40" s="303">
        <v>0</v>
      </c>
      <c r="Y40" s="303">
        <v>0</v>
      </c>
      <c r="Z40" s="303">
        <v>0</v>
      </c>
      <c r="AA40" s="303">
        <v>0</v>
      </c>
    </row>
    <row r="41" spans="1:27" outlineLevel="1" x14ac:dyDescent="0.3">
      <c r="A41" s="203" t="s">
        <v>4</v>
      </c>
      <c r="B41" s="131"/>
      <c r="C41" s="131">
        <f>+('[1]N EERR TERRA'!C41*P41)+((('[1]N EERR TERRA'!C41*(100%-P41))/(1+TASAS!$B$9)))</f>
        <v>1102.8013849543595</v>
      </c>
      <c r="D41" s="131">
        <f>+('[1]N EERR TERRA'!D41*Q41)+((('[1]N EERR TERRA'!D41*(100%-Q41))/(1+TASAS!$C$9)))</f>
        <v>1158.047114084407</v>
      </c>
      <c r="E41" s="131">
        <f>+('[1]N EERR TERRA'!E41*R41)+((('[1]N EERR TERRA'!E41*(100%-R41))/(1+TASAS!$D$9)))</f>
        <v>1159.373111034869</v>
      </c>
      <c r="F41" s="131">
        <f>+('[1]N EERR TERRA'!F41*S41)+((('[1]N EERR TERRA'!F41*(100%-S41))/(1+TASAS!$E$9)))</f>
        <v>1188.7376542623588</v>
      </c>
      <c r="G41" s="131">
        <f>+('[1]N EERR TERRA'!G41*T41)+((('[1]N EERR TERRA'!G41*(100%-T41))/(1+TASAS!$F$9)))</f>
        <v>1199.0284845294495</v>
      </c>
      <c r="H41" s="131">
        <f>+('[1]N EERR TERRA'!H41*U41)+((('[1]N EERR TERRA'!H41*(100%-U41))/(1+TASAS!$G$9)))</f>
        <v>1221.3636425103787</v>
      </c>
      <c r="I41" s="131">
        <f>+('[1]N EERR TERRA'!I41*V41)+((('[1]N EERR TERRA'!I41*(100%-V41))/(1+TASAS!$H$9)))</f>
        <v>0</v>
      </c>
      <c r="J41" s="131">
        <f>+('[1]N EERR TERRA'!J41*W41)+((('[1]N EERR TERRA'!J41*(100%-W41))/(1+TASAS!$I$9)))</f>
        <v>0</v>
      </c>
      <c r="K41" s="131">
        <f>+('[1]N EERR TERRA'!K41*X41)+((('[1]N EERR TERRA'!K41*(100%-X41))/(1+TASAS!$J$9)))</f>
        <v>0</v>
      </c>
      <c r="L41" s="131">
        <f>+('[1]N EERR TERRA'!L41*Y41)+((('[1]N EERR TERRA'!L41*(100%-Y41))/(1+TASAS!$K$9)))</f>
        <v>0</v>
      </c>
      <c r="M41" s="131">
        <f>+('[1]N EERR TERRA'!M41*Z41)+((('[1]N EERR TERRA'!M41*(100%-Z41))/(1+TASAS!$L$9)))</f>
        <v>0</v>
      </c>
      <c r="N41" s="131">
        <f>+('[1]N EERR TERRA'!N41*AA41)+((('[1]N EERR TERRA'!N41*(100%-AA41))/(1+TASAS!$M$9)))</f>
        <v>0</v>
      </c>
      <c r="O41" s="194">
        <f t="shared" si="3"/>
        <v>7029.3513913758225</v>
      </c>
      <c r="P41" s="303">
        <v>0.5</v>
      </c>
      <c r="Q41" s="303">
        <v>0.5</v>
      </c>
      <c r="R41" s="303">
        <v>0.5</v>
      </c>
      <c r="S41" s="303">
        <v>0.5</v>
      </c>
      <c r="T41" s="303">
        <v>0.5</v>
      </c>
      <c r="U41" s="303">
        <v>0.5</v>
      </c>
      <c r="V41" s="303">
        <v>0.5</v>
      </c>
      <c r="W41" s="303">
        <v>0.5</v>
      </c>
      <c r="X41" s="303">
        <v>0.5</v>
      </c>
      <c r="Y41" s="303">
        <v>0.5</v>
      </c>
      <c r="Z41" s="303">
        <v>0.5</v>
      </c>
      <c r="AA41" s="303">
        <v>0.5</v>
      </c>
    </row>
    <row r="42" spans="1:27" outlineLevel="1" x14ac:dyDescent="0.3">
      <c r="A42" s="203" t="s">
        <v>5</v>
      </c>
      <c r="B42" s="131"/>
      <c r="C42" s="131">
        <f>+('[1]N EERR TERRA'!C42*P42)+((('[1]N EERR TERRA'!C42*(100%-P42))/(1+TASAS!$B$9)))</f>
        <v>169.31951933936941</v>
      </c>
      <c r="D42" s="131">
        <f>+('[1]N EERR TERRA'!D42*Q42)+((('[1]N EERR TERRA'!D42*(100%-Q42))/(1+TASAS!$C$9)))</f>
        <v>171.75951604867981</v>
      </c>
      <c r="E42" s="131">
        <f>+('[1]N EERR TERRA'!E42*R42)+((('[1]N EERR TERRA'!E42*(100%-R42))/(1+TASAS!$D$9)))</f>
        <v>173.34492487518634</v>
      </c>
      <c r="F42" s="131">
        <f>+('[1]N EERR TERRA'!F42*S42)+((('[1]N EERR TERRA'!F42*(100%-S42))/(1+TASAS!$E$9)))</f>
        <v>197.07866594005449</v>
      </c>
      <c r="G42" s="131">
        <f>+('[1]N EERR TERRA'!G42*T42)+((('[1]N EERR TERRA'!G42*(100%-T42))/(1+TASAS!$F$9)))</f>
        <v>227.6703181844768</v>
      </c>
      <c r="H42" s="131">
        <f>+('[1]N EERR TERRA'!H42*U42)+((('[1]N EERR TERRA'!H42*(100%-U42))/(1+TASAS!$G$9)))</f>
        <v>237.53922061150246</v>
      </c>
      <c r="I42" s="131">
        <f>+('[1]N EERR TERRA'!I42*V42)+((('[1]N EERR TERRA'!I42*(100%-V42))/(1+TASAS!$H$9)))</f>
        <v>0</v>
      </c>
      <c r="J42" s="131">
        <f>+('[1]N EERR TERRA'!J42*W42)+((('[1]N EERR TERRA'!J42*(100%-W42))/(1+TASAS!$I$9)))</f>
        <v>0</v>
      </c>
      <c r="K42" s="131">
        <f>+('[1]N EERR TERRA'!K42*X42)+((('[1]N EERR TERRA'!K42*(100%-X42))/(1+TASAS!$J$9)))</f>
        <v>0</v>
      </c>
      <c r="L42" s="131">
        <f>+('[1]N EERR TERRA'!L42*Y42)+((('[1]N EERR TERRA'!L42*(100%-Y42))/(1+TASAS!$K$9)))</f>
        <v>0</v>
      </c>
      <c r="M42" s="131">
        <f>+('[1]N EERR TERRA'!M42*Z42)+((('[1]N EERR TERRA'!M42*(100%-Z42))/(1+TASAS!$L$9)))</f>
        <v>0</v>
      </c>
      <c r="N42" s="131">
        <f>+('[1]N EERR TERRA'!N42*AA42)+((('[1]N EERR TERRA'!N42*(100%-AA42))/(1+TASAS!$M$9)))</f>
        <v>0</v>
      </c>
      <c r="O42" s="194">
        <f t="shared" si="3"/>
        <v>1176.7121649992694</v>
      </c>
      <c r="P42" s="303">
        <v>0</v>
      </c>
      <c r="Q42" s="303">
        <v>0</v>
      </c>
      <c r="R42" s="303">
        <v>0</v>
      </c>
      <c r="S42" s="303">
        <v>0</v>
      </c>
      <c r="T42" s="303">
        <v>0</v>
      </c>
      <c r="U42" s="303">
        <v>0</v>
      </c>
      <c r="V42" s="303">
        <v>0</v>
      </c>
      <c r="W42" s="303">
        <v>0</v>
      </c>
      <c r="X42" s="303">
        <v>0</v>
      </c>
      <c r="Y42" s="303">
        <v>0</v>
      </c>
      <c r="Z42" s="303">
        <v>0</v>
      </c>
      <c r="AA42" s="303">
        <v>0</v>
      </c>
    </row>
    <row r="43" spans="1:27" outlineLevel="1" x14ac:dyDescent="0.3">
      <c r="A43" s="203" t="s">
        <v>249</v>
      </c>
      <c r="B43" s="131"/>
      <c r="C43" s="131">
        <f>+('[1]N EERR TERRA'!C43*P43)+((('[1]N EERR TERRA'!C43*(100%-P43))/(1+TASAS!$B$9)))</f>
        <v>938.13</v>
      </c>
      <c r="D43" s="131">
        <f>+('[1]N EERR TERRA'!D43*Q43)+((('[1]N EERR TERRA'!D43*(100%-Q43))/(1+TASAS!$C$9)))</f>
        <v>1323.16</v>
      </c>
      <c r="E43" s="131">
        <f>+('[1]N EERR TERRA'!E43*R43)+((('[1]N EERR TERRA'!E43*(100%-R43))/(1+TASAS!$D$9)))</f>
        <v>1393.15</v>
      </c>
      <c r="F43" s="131">
        <f>+('[1]N EERR TERRA'!F43*S43)+((('[1]N EERR TERRA'!F43*(100%-S43))/(1+TASAS!$E$9)))</f>
        <v>1449.51</v>
      </c>
      <c r="G43" s="131">
        <f>+('[1]N EERR TERRA'!G43*T43)+((('[1]N EERR TERRA'!G43*(100%-T43))/(1+TASAS!$F$9)))</f>
        <v>1659.34</v>
      </c>
      <c r="H43" s="131">
        <f>+('[1]N EERR TERRA'!H43*U43)+((('[1]N EERR TERRA'!H43*(100%-U43))/(1+TASAS!$G$9)))</f>
        <v>1712.13</v>
      </c>
      <c r="I43" s="131">
        <f>+('[1]N EERR TERRA'!I43*V43)+((('[1]N EERR TERRA'!I43*(100%-V43))/(1+TASAS!$H$9)))</f>
        <v>0</v>
      </c>
      <c r="J43" s="131">
        <f>+('[1]N EERR TERRA'!J43*W43)+((('[1]N EERR TERRA'!J43*(100%-W43))/(1+TASAS!$I$9)))</f>
        <v>0</v>
      </c>
      <c r="K43" s="131">
        <f>+('[1]N EERR TERRA'!K43*X43)+((('[1]N EERR TERRA'!K43*(100%-X43))/(1+TASAS!$J$9)))</f>
        <v>0</v>
      </c>
      <c r="L43" s="131">
        <f>+('[1]N EERR TERRA'!L43*Y43)+((('[1]N EERR TERRA'!L43*(100%-Y43))/(1+TASAS!$K$9)))</f>
        <v>0</v>
      </c>
      <c r="M43" s="131">
        <f>+('[1]N EERR TERRA'!M43*Z43)+((('[1]N EERR TERRA'!M43*(100%-Z43))/(1+TASAS!$L$9)))</f>
        <v>0</v>
      </c>
      <c r="N43" s="131">
        <f>+('[1]N EERR TERRA'!N43*AA43)+((('[1]N EERR TERRA'!N43*(100%-AA43))/(1+TASAS!$M$9)))</f>
        <v>0</v>
      </c>
      <c r="O43" s="194">
        <f t="shared" si="3"/>
        <v>8475.42</v>
      </c>
      <c r="P43" s="303">
        <v>1</v>
      </c>
      <c r="Q43" s="303">
        <v>1</v>
      </c>
      <c r="R43" s="303">
        <v>1</v>
      </c>
      <c r="S43" s="303">
        <v>1</v>
      </c>
      <c r="T43" s="303">
        <v>1</v>
      </c>
      <c r="U43" s="303">
        <v>1</v>
      </c>
      <c r="V43" s="303">
        <v>1</v>
      </c>
      <c r="W43" s="303">
        <v>1</v>
      </c>
      <c r="X43" s="303">
        <v>1</v>
      </c>
      <c r="Y43" s="303">
        <v>1</v>
      </c>
      <c r="Z43" s="303">
        <v>1</v>
      </c>
      <c r="AA43" s="303">
        <v>1</v>
      </c>
    </row>
    <row r="44" spans="1:27" outlineLevel="1" x14ac:dyDescent="0.3">
      <c r="A44" s="203" t="s">
        <v>7</v>
      </c>
      <c r="B44" s="131"/>
      <c r="C44" s="131">
        <f>+('[1]N EERR TERRA'!C44*P44)+((('[1]N EERR TERRA'!C44*(100%-P44))/(1+TASAS!$B$9)))</f>
        <v>28.010591753226318</v>
      </c>
      <c r="D44" s="131">
        <f>+('[1]N EERR TERRA'!D44*Q44)+((('[1]N EERR TERRA'!D44*(100%-Q44))/(1+TASAS!$C$9)))</f>
        <v>30.918400113870899</v>
      </c>
      <c r="E44" s="131">
        <f>+('[1]N EERR TERRA'!E44*R44)+((('[1]N EERR TERRA'!E44*(100%-R44))/(1+TASAS!$D$9)))</f>
        <v>31.760162947889803</v>
      </c>
      <c r="F44" s="131">
        <f>+('[1]N EERR TERRA'!F44*S44)+((('[1]N EERR TERRA'!F44*(100%-S44))/(1+TASAS!$E$9)))</f>
        <v>33.705606850914748</v>
      </c>
      <c r="G44" s="131">
        <f>+('[1]N EERR TERRA'!G44*T44)+((('[1]N EERR TERRA'!G44*(100%-T44))/(1+TASAS!$F$9)))</f>
        <v>34.385637100076039</v>
      </c>
      <c r="H44" s="131">
        <f>+('[1]N EERR TERRA'!H44*U44)+((('[1]N EERR TERRA'!H44*(100%-U44))/(1+TASAS!$G$9)))</f>
        <v>35.86534131631258</v>
      </c>
      <c r="I44" s="131">
        <f>+('[1]N EERR TERRA'!I44*V44)+((('[1]N EERR TERRA'!I44*(100%-V44))/(1+TASAS!$H$9)))</f>
        <v>0</v>
      </c>
      <c r="J44" s="131">
        <f>+('[1]N EERR TERRA'!J44*W44)+((('[1]N EERR TERRA'!J44*(100%-W44))/(1+TASAS!$I$9)))</f>
        <v>0</v>
      </c>
      <c r="K44" s="131">
        <f>+('[1]N EERR TERRA'!K44*X44)+((('[1]N EERR TERRA'!K44*(100%-X44))/(1+TASAS!$J$9)))</f>
        <v>0</v>
      </c>
      <c r="L44" s="131">
        <f>+('[1]N EERR TERRA'!L44*Y44)+((('[1]N EERR TERRA'!L44*(100%-Y44))/(1+TASAS!$K$9)))</f>
        <v>0</v>
      </c>
      <c r="M44" s="131">
        <f>+('[1]N EERR TERRA'!M44*Z44)+((('[1]N EERR TERRA'!M44*(100%-Z44))/(1+TASAS!$L$9)))</f>
        <v>0</v>
      </c>
      <c r="N44" s="131">
        <f>+('[1]N EERR TERRA'!N44*AA44)+((('[1]N EERR TERRA'!N44*(100%-AA44))/(1+TASAS!$M$9)))</f>
        <v>0</v>
      </c>
      <c r="O44" s="194">
        <f t="shared" si="3"/>
        <v>194.64574008229039</v>
      </c>
      <c r="P44" s="303">
        <v>0</v>
      </c>
      <c r="Q44" s="303">
        <v>0</v>
      </c>
      <c r="R44" s="303">
        <v>0</v>
      </c>
      <c r="S44" s="303">
        <v>0</v>
      </c>
      <c r="T44" s="303">
        <v>0</v>
      </c>
      <c r="U44" s="303">
        <v>0</v>
      </c>
      <c r="V44" s="303">
        <v>0</v>
      </c>
      <c r="W44" s="303">
        <v>0</v>
      </c>
      <c r="X44" s="303">
        <v>0</v>
      </c>
      <c r="Y44" s="303">
        <v>0</v>
      </c>
      <c r="Z44" s="303">
        <v>0</v>
      </c>
      <c r="AA44" s="303">
        <v>0</v>
      </c>
    </row>
    <row r="45" spans="1:27" outlineLevel="1" x14ac:dyDescent="0.3">
      <c r="A45" s="203" t="s">
        <v>8</v>
      </c>
      <c r="B45" s="131"/>
      <c r="C45" s="131">
        <f>+('[1]N EERR TERRA'!C45*P45)+((('[1]N EERR TERRA'!C45*(100%-P45))/(1+TASAS!$B$9)))</f>
        <v>40.868727989779494</v>
      </c>
      <c r="D45" s="131">
        <f>+('[1]N EERR TERRA'!D45*Q45)+((('[1]N EERR TERRA'!D45*(100%-Q45))/(1+TASAS!$C$9)))</f>
        <v>0</v>
      </c>
      <c r="E45" s="131">
        <f>+('[1]N EERR TERRA'!E45*R45)+((('[1]N EERR TERRA'!E45*(100%-R45))/(1+TASAS!$D$9)))</f>
        <v>0</v>
      </c>
      <c r="F45" s="131">
        <f>+('[1]N EERR TERRA'!F45*S45)+((('[1]N EERR TERRA'!F45*(100%-S45))/(1+TASAS!$E$9)))</f>
        <v>33.196842973919807</v>
      </c>
      <c r="G45" s="131">
        <f>+('[1]N EERR TERRA'!G45*T45)+((('[1]N EERR TERRA'!G45*(100%-T45))/(1+TASAS!$F$9)))</f>
        <v>0</v>
      </c>
      <c r="H45" s="131">
        <f>+('[1]N EERR TERRA'!H45*U45)+((('[1]N EERR TERRA'!H45*(100%-U45))/(1+TASAS!$G$9)))</f>
        <v>2.6033222220719678</v>
      </c>
      <c r="I45" s="131">
        <f>+('[1]N EERR TERRA'!I45*V45)+((('[1]N EERR TERRA'!I45*(100%-V45))/(1+TASAS!$H$9)))</f>
        <v>0</v>
      </c>
      <c r="J45" s="131">
        <f>+('[1]N EERR TERRA'!J45*W45)+((('[1]N EERR TERRA'!J45*(100%-W45))/(1+TASAS!$I$9)))</f>
        <v>0</v>
      </c>
      <c r="K45" s="131">
        <f>+('[1]N EERR TERRA'!K45*X45)+((('[1]N EERR TERRA'!K45*(100%-X45))/(1+TASAS!$J$9)))</f>
        <v>0</v>
      </c>
      <c r="L45" s="131">
        <f>+('[1]N EERR TERRA'!L45*Y45)+((('[1]N EERR TERRA'!L45*(100%-Y45))/(1+TASAS!$K$9)))</f>
        <v>0</v>
      </c>
      <c r="M45" s="131">
        <f>+('[1]N EERR TERRA'!M45*Z45)+((('[1]N EERR TERRA'!M45*(100%-Z45))/(1+TASAS!$L$9)))</f>
        <v>0</v>
      </c>
      <c r="N45" s="131">
        <f>+('[1]N EERR TERRA'!N45*AA45)+((('[1]N EERR TERRA'!N45*(100%-AA45))/(1+TASAS!$M$9)))</f>
        <v>0</v>
      </c>
      <c r="O45" s="194">
        <f t="shared" si="3"/>
        <v>76.668893185771267</v>
      </c>
      <c r="P45" s="303">
        <v>0</v>
      </c>
      <c r="Q45" s="303">
        <v>0</v>
      </c>
      <c r="R45" s="303">
        <v>0</v>
      </c>
      <c r="S45" s="303">
        <v>0</v>
      </c>
      <c r="T45" s="303">
        <v>0</v>
      </c>
      <c r="U45" s="303">
        <v>0</v>
      </c>
      <c r="V45" s="303">
        <v>0</v>
      </c>
      <c r="W45" s="303">
        <v>0</v>
      </c>
      <c r="X45" s="303">
        <v>0</v>
      </c>
      <c r="Y45" s="303">
        <v>0</v>
      </c>
      <c r="Z45" s="303">
        <v>0</v>
      </c>
      <c r="AA45" s="303">
        <v>0</v>
      </c>
    </row>
    <row r="46" spans="1:27" outlineLevel="1" x14ac:dyDescent="0.3">
      <c r="A46" s="203" t="s">
        <v>9</v>
      </c>
      <c r="B46" s="131"/>
      <c r="C46" s="131">
        <f>+('[1]N EERR TERRA'!C46*P46)+((('[1]N EERR TERRA'!C46*(100%-P46))/(1+TASAS!$B$9)))</f>
        <v>237.28484197078271</v>
      </c>
      <c r="D46" s="131">
        <f>+('[1]N EERR TERRA'!D46*Q46)+((('[1]N EERR TERRA'!D46*(100%-Q46))/(1+TASAS!$C$9)))</f>
        <v>0</v>
      </c>
      <c r="E46" s="131">
        <f>+('[1]N EERR TERRA'!E46*R46)+((('[1]N EERR TERRA'!E46*(100%-R46))/(1+TASAS!$D$9)))</f>
        <v>0</v>
      </c>
      <c r="F46" s="131">
        <f>+('[1]N EERR TERRA'!F46*S46)+((('[1]N EERR TERRA'!F46*(100%-S46))/(1+TASAS!$E$9)))</f>
        <v>148.70120669521214</v>
      </c>
      <c r="G46" s="131">
        <f>+('[1]N EERR TERRA'!G46*T46)+((('[1]N EERR TERRA'!G46*(100%-T46))/(1+TASAS!$F$9)))</f>
        <v>0</v>
      </c>
      <c r="H46" s="131">
        <f>+('[1]N EERR TERRA'!H46*U46)+((('[1]N EERR TERRA'!H46*(100%-U46))/(1+TASAS!$G$9)))</f>
        <v>0</v>
      </c>
      <c r="I46" s="131">
        <f>+('[1]N EERR TERRA'!I46*V46)+((('[1]N EERR TERRA'!I46*(100%-V46))/(1+TASAS!$H$9)))</f>
        <v>0</v>
      </c>
      <c r="J46" s="131">
        <f>+('[1]N EERR TERRA'!J46*W46)+((('[1]N EERR TERRA'!J46*(100%-W46))/(1+TASAS!$I$9)))</f>
        <v>0</v>
      </c>
      <c r="K46" s="131">
        <f>+('[1]N EERR TERRA'!K46*X46)+((('[1]N EERR TERRA'!K46*(100%-X46))/(1+TASAS!$J$9)))</f>
        <v>0</v>
      </c>
      <c r="L46" s="131">
        <f>+('[1]N EERR TERRA'!L46*Y46)+((('[1]N EERR TERRA'!L46*(100%-Y46))/(1+TASAS!$K$9)))</f>
        <v>0</v>
      </c>
      <c r="M46" s="131">
        <f>+('[1]N EERR TERRA'!M46*Z46)+((('[1]N EERR TERRA'!M46*(100%-Z46))/(1+TASAS!$L$9)))</f>
        <v>0</v>
      </c>
      <c r="N46" s="131">
        <f>+('[1]N EERR TERRA'!N46*AA46)+((('[1]N EERR TERRA'!N46*(100%-AA46))/(1+TASAS!$M$9)))</f>
        <v>0</v>
      </c>
      <c r="O46" s="194">
        <f t="shared" si="3"/>
        <v>385.98604866599487</v>
      </c>
      <c r="P46" s="303">
        <v>0</v>
      </c>
      <c r="Q46" s="303">
        <v>0</v>
      </c>
      <c r="R46" s="303">
        <v>0</v>
      </c>
      <c r="S46" s="303">
        <v>0</v>
      </c>
      <c r="T46" s="303">
        <v>0</v>
      </c>
      <c r="U46" s="303">
        <v>0</v>
      </c>
      <c r="V46" s="303">
        <v>0</v>
      </c>
      <c r="W46" s="303">
        <v>0</v>
      </c>
      <c r="X46" s="303">
        <v>0</v>
      </c>
      <c r="Y46" s="303">
        <v>0</v>
      </c>
      <c r="Z46" s="303">
        <v>0</v>
      </c>
      <c r="AA46" s="303">
        <v>0</v>
      </c>
    </row>
    <row r="47" spans="1:27" outlineLevel="1" x14ac:dyDescent="0.3">
      <c r="A47" s="203" t="s">
        <v>10</v>
      </c>
      <c r="B47" s="131"/>
      <c r="C47" s="131">
        <f>+('[1]N EERR TERRA'!C47*P47)+((('[1]N EERR TERRA'!C47*(100%-P47))/(1+TASAS!$B$9)))</f>
        <v>53.701993556629468</v>
      </c>
      <c r="D47" s="131">
        <f>+('[1]N EERR TERRA'!D47*Q47)+((('[1]N EERR TERRA'!D47*(100%-Q47))/(1+TASAS!$C$9)))</f>
        <v>12.365954024624584</v>
      </c>
      <c r="E47" s="131">
        <f>+('[1]N EERR TERRA'!E47*R47)+((('[1]N EERR TERRA'!E47*(100%-R47))/(1+TASAS!$D$9)))</f>
        <v>2.819992270622846</v>
      </c>
      <c r="F47" s="131">
        <f>+('[1]N EERR TERRA'!F47*S47)+((('[1]N EERR TERRA'!F47*(100%-S47))/(1+TASAS!$E$9)))</f>
        <v>45.100421331257294</v>
      </c>
      <c r="G47" s="131">
        <f>+('[1]N EERR TERRA'!G47*T47)+((('[1]N EERR TERRA'!G47*(100%-T47))/(1+TASAS!$F$9)))</f>
        <v>0</v>
      </c>
      <c r="H47" s="131">
        <f>+('[1]N EERR TERRA'!H47*U47)+((('[1]N EERR TERRA'!H47*(100%-U47))/(1+TASAS!$G$9)))</f>
        <v>0</v>
      </c>
      <c r="I47" s="131">
        <f>+('[1]N EERR TERRA'!I47*V47)+((('[1]N EERR TERRA'!I47*(100%-V47))/(1+TASAS!$H$9)))</f>
        <v>0</v>
      </c>
      <c r="J47" s="131">
        <f>+('[1]N EERR TERRA'!J47*W47)+((('[1]N EERR TERRA'!J47*(100%-W47))/(1+TASAS!$I$9)))</f>
        <v>0</v>
      </c>
      <c r="K47" s="131">
        <f>+('[1]N EERR TERRA'!K47*X47)+((('[1]N EERR TERRA'!K47*(100%-X47))/(1+TASAS!$J$9)))</f>
        <v>0</v>
      </c>
      <c r="L47" s="131">
        <f>+('[1]N EERR TERRA'!L47*Y47)+((('[1]N EERR TERRA'!L47*(100%-Y47))/(1+TASAS!$K$9)))</f>
        <v>0</v>
      </c>
      <c r="M47" s="131">
        <f>+('[1]N EERR TERRA'!M47*Z47)+((('[1]N EERR TERRA'!M47*(100%-Z47))/(1+TASAS!$L$9)))</f>
        <v>0</v>
      </c>
      <c r="N47" s="131">
        <f>+('[1]N EERR TERRA'!N47*AA47)+((('[1]N EERR TERRA'!N47*(100%-AA47))/(1+TASAS!$M$9)))</f>
        <v>0</v>
      </c>
      <c r="O47" s="194">
        <f t="shared" si="3"/>
        <v>113.98836118313419</v>
      </c>
      <c r="P47" s="303">
        <v>0</v>
      </c>
      <c r="Q47" s="303">
        <v>0</v>
      </c>
      <c r="R47" s="303">
        <v>0</v>
      </c>
      <c r="S47" s="303">
        <v>0</v>
      </c>
      <c r="T47" s="303">
        <v>0</v>
      </c>
      <c r="U47" s="303">
        <v>0</v>
      </c>
      <c r="V47" s="303">
        <v>0</v>
      </c>
      <c r="W47" s="303">
        <v>0</v>
      </c>
      <c r="X47" s="303">
        <v>0</v>
      </c>
      <c r="Y47" s="303">
        <v>0</v>
      </c>
      <c r="Z47" s="303">
        <v>0</v>
      </c>
      <c r="AA47" s="303">
        <v>0</v>
      </c>
    </row>
    <row r="48" spans="1:27" outlineLevel="1" x14ac:dyDescent="0.3">
      <c r="A48" s="203" t="s">
        <v>11</v>
      </c>
      <c r="B48" s="131"/>
      <c r="C48" s="131">
        <f>+('[1]N EERR TERRA'!C48*P48)+((('[1]N EERR TERRA'!C48*(100%-P48))/(1+TASAS!$B$9)))</f>
        <v>0</v>
      </c>
      <c r="D48" s="131">
        <f>+('[1]N EERR TERRA'!D48*Q48)+((('[1]N EERR TERRA'!D48*(100%-Q48))/(1+TASAS!$C$9)))</f>
        <v>0</v>
      </c>
      <c r="E48" s="131">
        <f>+('[1]N EERR TERRA'!E48*R48)+((('[1]N EERR TERRA'!E48*(100%-R48))/(1+TASAS!$D$9)))</f>
        <v>0</v>
      </c>
      <c r="F48" s="131">
        <f>+('[1]N EERR TERRA'!F48*S48)+((('[1]N EERR TERRA'!F48*(100%-S48))/(1+TASAS!$E$9)))</f>
        <v>0</v>
      </c>
      <c r="G48" s="131">
        <f>+('[1]N EERR TERRA'!G48*T48)+((('[1]N EERR TERRA'!G48*(100%-T48))/(1+TASAS!$F$9)))</f>
        <v>0</v>
      </c>
      <c r="H48" s="131">
        <f>+('[1]N EERR TERRA'!H48*U48)+((('[1]N EERR TERRA'!H48*(100%-U48))/(1+TASAS!$G$9)))</f>
        <v>0</v>
      </c>
      <c r="I48" s="131">
        <f>+('[1]N EERR TERRA'!I48*V48)+((('[1]N EERR TERRA'!I48*(100%-V48))/(1+TASAS!$H$9)))</f>
        <v>0</v>
      </c>
      <c r="J48" s="131">
        <f>+('[1]N EERR TERRA'!J48*W48)+((('[1]N EERR TERRA'!J48*(100%-W48))/(1+TASAS!$I$9)))</f>
        <v>0</v>
      </c>
      <c r="K48" s="131">
        <f>+('[1]N EERR TERRA'!K48*X48)+((('[1]N EERR TERRA'!K48*(100%-X48))/(1+TASAS!$J$9)))</f>
        <v>0</v>
      </c>
      <c r="L48" s="131">
        <f>+('[1]N EERR TERRA'!L48*Y48)+((('[1]N EERR TERRA'!L48*(100%-Y48))/(1+TASAS!$K$9)))</f>
        <v>0</v>
      </c>
      <c r="M48" s="131">
        <f>+('[1]N EERR TERRA'!M48*Z48)+((('[1]N EERR TERRA'!M48*(100%-Z48))/(1+TASAS!$L$9)))</f>
        <v>0</v>
      </c>
      <c r="N48" s="131">
        <f>+('[1]N EERR TERRA'!N48*AA48)+((('[1]N EERR TERRA'!N48*(100%-AA48))/(1+TASAS!$M$9)))</f>
        <v>0</v>
      </c>
      <c r="O48" s="194">
        <f t="shared" si="3"/>
        <v>0</v>
      </c>
      <c r="P48" s="303">
        <v>0</v>
      </c>
      <c r="Q48" s="303">
        <v>0</v>
      </c>
      <c r="R48" s="303">
        <v>0</v>
      </c>
      <c r="S48" s="303">
        <v>0</v>
      </c>
      <c r="T48" s="303">
        <v>0</v>
      </c>
      <c r="U48" s="303">
        <v>0</v>
      </c>
      <c r="V48" s="303">
        <v>0</v>
      </c>
      <c r="W48" s="303">
        <v>0</v>
      </c>
      <c r="X48" s="303">
        <v>0</v>
      </c>
      <c r="Y48" s="303">
        <v>0</v>
      </c>
      <c r="Z48" s="303">
        <v>0</v>
      </c>
      <c r="AA48" s="303">
        <v>0</v>
      </c>
    </row>
    <row r="49" spans="1:27" outlineLevel="1" x14ac:dyDescent="0.3">
      <c r="A49" s="203" t="s">
        <v>12</v>
      </c>
      <c r="B49" s="131"/>
      <c r="C49" s="131">
        <f>+('[1]N EERR TERRA'!C49*P49)+((('[1]N EERR TERRA'!C49*(100%-P49))/(1+TASAS!$B$9)))</f>
        <v>0</v>
      </c>
      <c r="D49" s="131">
        <f>+('[1]N EERR TERRA'!D49*Q49)+((('[1]N EERR TERRA'!D49*(100%-Q49))/(1+TASAS!$C$9)))</f>
        <v>0</v>
      </c>
      <c r="E49" s="131">
        <f>+('[1]N EERR TERRA'!E49*R49)+((('[1]N EERR TERRA'!E49*(100%-R49))/(1+TASAS!$D$9)))</f>
        <v>0</v>
      </c>
      <c r="F49" s="131">
        <f>+('[1]N EERR TERRA'!F49*S49)+((('[1]N EERR TERRA'!F49*(100%-S49))/(1+TASAS!$E$9)))</f>
        <v>0</v>
      </c>
      <c r="G49" s="131">
        <f>+('[1]N EERR TERRA'!G49*T49)+((('[1]N EERR TERRA'!G49*(100%-T49))/(1+TASAS!$F$9)))</f>
        <v>0</v>
      </c>
      <c r="H49" s="131">
        <f>+('[1]N EERR TERRA'!H49*U49)+((('[1]N EERR TERRA'!H49*(100%-U49))/(1+TASAS!$G$9)))</f>
        <v>0</v>
      </c>
      <c r="I49" s="131">
        <f>+('[1]N EERR TERRA'!I49*V49)+((('[1]N EERR TERRA'!I49*(100%-V49))/(1+TASAS!$H$9)))</f>
        <v>0</v>
      </c>
      <c r="J49" s="131">
        <f>+('[1]N EERR TERRA'!J49*W49)+((('[1]N EERR TERRA'!J49*(100%-W49))/(1+TASAS!$I$9)))</f>
        <v>0</v>
      </c>
      <c r="K49" s="131">
        <f>+('[1]N EERR TERRA'!K49*X49)+((('[1]N EERR TERRA'!K49*(100%-X49))/(1+TASAS!$J$9)))</f>
        <v>0</v>
      </c>
      <c r="L49" s="131">
        <f>+('[1]N EERR TERRA'!L49*Y49)+((('[1]N EERR TERRA'!L49*(100%-Y49))/(1+TASAS!$K$9)))</f>
        <v>0</v>
      </c>
      <c r="M49" s="131">
        <f>+('[1]N EERR TERRA'!M49*Z49)+((('[1]N EERR TERRA'!M49*(100%-Z49))/(1+TASAS!$L$9)))</f>
        <v>0</v>
      </c>
      <c r="N49" s="131">
        <f>+('[1]N EERR TERRA'!N49*AA49)+((('[1]N EERR TERRA'!N49*(100%-AA49))/(1+TASAS!$M$9)))</f>
        <v>0</v>
      </c>
      <c r="O49" s="194">
        <f t="shared" si="3"/>
        <v>0</v>
      </c>
      <c r="P49" s="303">
        <v>0</v>
      </c>
      <c r="Q49" s="303">
        <v>0</v>
      </c>
      <c r="R49" s="303">
        <v>0</v>
      </c>
      <c r="S49" s="303">
        <v>0</v>
      </c>
      <c r="T49" s="303">
        <v>0</v>
      </c>
      <c r="U49" s="303">
        <v>0</v>
      </c>
      <c r="V49" s="303">
        <v>0</v>
      </c>
      <c r="W49" s="303">
        <v>0</v>
      </c>
      <c r="X49" s="303">
        <v>0</v>
      </c>
      <c r="Y49" s="303">
        <v>0</v>
      </c>
      <c r="Z49" s="303">
        <v>0</v>
      </c>
      <c r="AA49" s="303">
        <v>0</v>
      </c>
    </row>
    <row r="50" spans="1:27" outlineLevel="1" x14ac:dyDescent="0.3">
      <c r="A50" s="203" t="s">
        <v>13</v>
      </c>
      <c r="B50" s="131"/>
      <c r="C50" s="131">
        <f>+('[1]N EERR TERRA'!C50*P50)+((('[1]N EERR TERRA'!C50*(100%-P50))/(1+TASAS!$B$9)))</f>
        <v>0</v>
      </c>
      <c r="D50" s="131">
        <f>+('[1]N EERR TERRA'!D50*Q50)+((('[1]N EERR TERRA'!D50*(100%-Q50))/(1+TASAS!$C$9)))</f>
        <v>0</v>
      </c>
      <c r="E50" s="131">
        <f>+('[1]N EERR TERRA'!E50*R50)+((('[1]N EERR TERRA'!E50*(100%-R50))/(1+TASAS!$D$9)))</f>
        <v>0</v>
      </c>
      <c r="F50" s="131">
        <f>+('[1]N EERR TERRA'!F50*S50)+((('[1]N EERR TERRA'!F50*(100%-S50))/(1+TASAS!$E$9)))</f>
        <v>0</v>
      </c>
      <c r="G50" s="131">
        <f>+('[1]N EERR TERRA'!G50*T50)+((('[1]N EERR TERRA'!G50*(100%-T50))/(1+TASAS!$F$9)))</f>
        <v>0</v>
      </c>
      <c r="H50" s="131">
        <f>+('[1]N EERR TERRA'!H50*U50)+((('[1]N EERR TERRA'!H50*(100%-U50))/(1+TASAS!$G$9)))</f>
        <v>0</v>
      </c>
      <c r="I50" s="131">
        <f>+('[1]N EERR TERRA'!I50*V50)+((('[1]N EERR TERRA'!I50*(100%-V50))/(1+TASAS!$H$9)))</f>
        <v>0</v>
      </c>
      <c r="J50" s="131">
        <f>+('[1]N EERR TERRA'!J50*W50)+((('[1]N EERR TERRA'!J50*(100%-W50))/(1+TASAS!$I$9)))</f>
        <v>0</v>
      </c>
      <c r="K50" s="131">
        <f>+('[1]N EERR TERRA'!K50*X50)+((('[1]N EERR TERRA'!K50*(100%-X50))/(1+TASAS!$J$9)))</f>
        <v>0</v>
      </c>
      <c r="L50" s="131">
        <f>+('[1]N EERR TERRA'!L50*Y50)+((('[1]N EERR TERRA'!L50*(100%-Y50))/(1+TASAS!$K$9)))</f>
        <v>0</v>
      </c>
      <c r="M50" s="131">
        <f>+('[1]N EERR TERRA'!M50*Z50)+((('[1]N EERR TERRA'!M50*(100%-Z50))/(1+TASAS!$L$9)))</f>
        <v>0</v>
      </c>
      <c r="N50" s="131">
        <f>+('[1]N EERR TERRA'!N50*AA50)+((('[1]N EERR TERRA'!N50*(100%-AA50))/(1+TASAS!$M$9)))</f>
        <v>0</v>
      </c>
      <c r="O50" s="194">
        <f t="shared" si="3"/>
        <v>0</v>
      </c>
      <c r="P50" s="303">
        <v>0</v>
      </c>
      <c r="Q50" s="303">
        <v>0</v>
      </c>
      <c r="R50" s="303">
        <v>0</v>
      </c>
      <c r="S50" s="303">
        <v>0</v>
      </c>
      <c r="T50" s="303">
        <v>0</v>
      </c>
      <c r="U50" s="303">
        <v>0</v>
      </c>
      <c r="V50" s="303">
        <v>0</v>
      </c>
      <c r="W50" s="303">
        <v>0</v>
      </c>
      <c r="X50" s="303">
        <v>0</v>
      </c>
      <c r="Y50" s="303">
        <v>0</v>
      </c>
      <c r="Z50" s="303">
        <v>0</v>
      </c>
      <c r="AA50" s="303">
        <v>0</v>
      </c>
    </row>
    <row r="51" spans="1:27" outlineLevel="1" x14ac:dyDescent="0.3">
      <c r="A51" s="203" t="s">
        <v>14</v>
      </c>
      <c r="B51" s="131"/>
      <c r="C51" s="131">
        <f>+('[1]N EERR TERRA'!C51*P51)+((('[1]N EERR TERRA'!C51*(100%-P51))/(1+TASAS!$B$9)))</f>
        <v>0</v>
      </c>
      <c r="D51" s="131">
        <f>+('[1]N EERR TERRA'!D51*Q51)+((('[1]N EERR TERRA'!D51*(100%-Q51))/(1+TASAS!$C$9)))</f>
        <v>0</v>
      </c>
      <c r="E51" s="131">
        <f>+('[1]N EERR TERRA'!E51*R51)+((('[1]N EERR TERRA'!E51*(100%-R51))/(1+TASAS!$D$9)))</f>
        <v>0</v>
      </c>
      <c r="F51" s="131">
        <f>+('[1]N EERR TERRA'!F51*S51)+((('[1]N EERR TERRA'!F51*(100%-S51))/(1+TASAS!$E$9)))</f>
        <v>0</v>
      </c>
      <c r="G51" s="131">
        <f>+('[1]N EERR TERRA'!G51*T51)+((('[1]N EERR TERRA'!G51*(100%-T51))/(1+TASAS!$F$9)))</f>
        <v>0</v>
      </c>
      <c r="H51" s="131">
        <f>+('[1]N EERR TERRA'!H51*U51)+((('[1]N EERR TERRA'!H51*(100%-U51))/(1+TASAS!$G$9)))</f>
        <v>0</v>
      </c>
      <c r="I51" s="131">
        <f>+('[1]N EERR TERRA'!I51*V51)+((('[1]N EERR TERRA'!I51*(100%-V51))/(1+TASAS!$H$9)))</f>
        <v>0</v>
      </c>
      <c r="J51" s="131">
        <f>+('[1]N EERR TERRA'!J51*W51)+((('[1]N EERR TERRA'!J51*(100%-W51))/(1+TASAS!$I$9)))</f>
        <v>0</v>
      </c>
      <c r="K51" s="131">
        <f>+('[1]N EERR TERRA'!K51*X51)+((('[1]N EERR TERRA'!K51*(100%-X51))/(1+TASAS!$J$9)))</f>
        <v>0</v>
      </c>
      <c r="L51" s="131">
        <f>+('[1]N EERR TERRA'!L51*Y51)+((('[1]N EERR TERRA'!L51*(100%-Y51))/(1+TASAS!$K$9)))</f>
        <v>0</v>
      </c>
      <c r="M51" s="131">
        <f>+('[1]N EERR TERRA'!M51*Z51)+((('[1]N EERR TERRA'!M51*(100%-Z51))/(1+TASAS!$L$9)))</f>
        <v>0</v>
      </c>
      <c r="N51" s="131">
        <f>+('[1]N EERR TERRA'!N51*AA51)+((('[1]N EERR TERRA'!N51*(100%-AA51))/(1+TASAS!$M$9)))</f>
        <v>0</v>
      </c>
      <c r="O51" s="194">
        <f t="shared" si="3"/>
        <v>0</v>
      </c>
      <c r="P51" s="303">
        <v>0</v>
      </c>
      <c r="Q51" s="303">
        <v>0</v>
      </c>
      <c r="R51" s="303">
        <v>0</v>
      </c>
      <c r="S51" s="303">
        <v>0</v>
      </c>
      <c r="T51" s="303">
        <v>0</v>
      </c>
      <c r="U51" s="303">
        <v>0</v>
      </c>
      <c r="V51" s="303">
        <v>0</v>
      </c>
      <c r="W51" s="303">
        <v>0</v>
      </c>
      <c r="X51" s="303">
        <v>0</v>
      </c>
      <c r="Y51" s="303">
        <v>0</v>
      </c>
      <c r="Z51" s="303">
        <v>0</v>
      </c>
      <c r="AA51" s="303">
        <v>0</v>
      </c>
    </row>
    <row r="52" spans="1:27" outlineLevel="1" x14ac:dyDescent="0.3">
      <c r="A52" s="203" t="s">
        <v>15</v>
      </c>
      <c r="B52" s="131"/>
      <c r="C52" s="131">
        <f>+('[1]N EERR TERRA'!C52*P52)+((('[1]N EERR TERRA'!C52*(100%-P52))/(1+TASAS!$B$9)))</f>
        <v>0</v>
      </c>
      <c r="D52" s="131">
        <f>+('[1]N EERR TERRA'!D52*Q52)+((('[1]N EERR TERRA'!D52*(100%-Q52))/(1+TASAS!$C$9)))</f>
        <v>0</v>
      </c>
      <c r="E52" s="131">
        <f>+('[1]N EERR TERRA'!E52*R52)+((('[1]N EERR TERRA'!E52*(100%-R52))/(1+TASAS!$D$9)))</f>
        <v>0</v>
      </c>
      <c r="F52" s="131">
        <f>+('[1]N EERR TERRA'!F52*S52)+((('[1]N EERR TERRA'!F52*(100%-S52))/(1+TASAS!$E$9)))</f>
        <v>0</v>
      </c>
      <c r="G52" s="131">
        <f>+('[1]N EERR TERRA'!G52*T52)+((('[1]N EERR TERRA'!G52*(100%-T52))/(1+TASAS!$F$9)))</f>
        <v>72.351044189039015</v>
      </c>
      <c r="H52" s="131">
        <f>+('[1]N EERR TERRA'!H52*U52)+((('[1]N EERR TERRA'!H52*(100%-U52))/(1+TASAS!$G$9)))</f>
        <v>2.4281751612597864</v>
      </c>
      <c r="I52" s="131">
        <f>+('[1]N EERR TERRA'!I52*V52)+((('[1]N EERR TERRA'!I52*(100%-V52))/(1+TASAS!$H$9)))</f>
        <v>0</v>
      </c>
      <c r="J52" s="131">
        <f>+('[1]N EERR TERRA'!J52*W52)+((('[1]N EERR TERRA'!J52*(100%-W52))/(1+TASAS!$I$9)))</f>
        <v>0</v>
      </c>
      <c r="K52" s="131">
        <f>+('[1]N EERR TERRA'!K52*X52)+((('[1]N EERR TERRA'!K52*(100%-X52))/(1+TASAS!$J$9)))</f>
        <v>0</v>
      </c>
      <c r="L52" s="131">
        <f>+('[1]N EERR TERRA'!L52*Y52)+((('[1]N EERR TERRA'!L52*(100%-Y52))/(1+TASAS!$K$9)))</f>
        <v>0</v>
      </c>
      <c r="M52" s="131">
        <f>+('[1]N EERR TERRA'!M52*Z52)+((('[1]N EERR TERRA'!M52*(100%-Z52))/(1+TASAS!$L$9)))</f>
        <v>0</v>
      </c>
      <c r="N52" s="131">
        <f>+('[1]N EERR TERRA'!N52*AA52)+((('[1]N EERR TERRA'!N52*(100%-AA52))/(1+TASAS!$M$9)))</f>
        <v>0</v>
      </c>
      <c r="O52" s="194">
        <f t="shared" si="3"/>
        <v>74.779219350298803</v>
      </c>
      <c r="P52" s="303">
        <v>0</v>
      </c>
      <c r="Q52" s="303">
        <v>0</v>
      </c>
      <c r="R52" s="303">
        <v>0</v>
      </c>
      <c r="S52" s="303">
        <v>0</v>
      </c>
      <c r="T52" s="303">
        <v>0</v>
      </c>
      <c r="U52" s="303">
        <v>0</v>
      </c>
      <c r="V52" s="303">
        <v>0</v>
      </c>
      <c r="W52" s="303">
        <v>0</v>
      </c>
      <c r="X52" s="303">
        <v>0</v>
      </c>
      <c r="Y52" s="303">
        <v>0</v>
      </c>
      <c r="Z52" s="303">
        <v>0</v>
      </c>
      <c r="AA52" s="303">
        <v>0</v>
      </c>
    </row>
    <row r="53" spans="1:27" outlineLevel="1" x14ac:dyDescent="0.3">
      <c r="A53" s="203" t="s">
        <v>16</v>
      </c>
      <c r="B53" s="131"/>
      <c r="C53" s="131">
        <f>+('[1]N EERR TERRA'!C53*P53)+((('[1]N EERR TERRA'!C53*(100%-P53))/(1+TASAS!$B$9)))</f>
        <v>0</v>
      </c>
      <c r="D53" s="131">
        <f>+('[1]N EERR TERRA'!D53*Q53)+((('[1]N EERR TERRA'!D53*(100%-Q53))/(1+TASAS!$C$9)))</f>
        <v>0</v>
      </c>
      <c r="E53" s="131">
        <f>+('[1]N EERR TERRA'!E53*R53)+((('[1]N EERR TERRA'!E53*(100%-R53))/(1+TASAS!$D$9)))</f>
        <v>3.5249903382785575</v>
      </c>
      <c r="F53" s="131">
        <f>+('[1]N EERR TERRA'!F53*S53)+((('[1]N EERR TERRA'!F53*(100%-S53))/(1+TASAS!$E$9)))</f>
        <v>0</v>
      </c>
      <c r="G53" s="131">
        <f>+('[1]N EERR TERRA'!G53*T53)+((('[1]N EERR TERRA'!G53*(100%-T53))/(1+TASAS!$F$9)))</f>
        <v>0</v>
      </c>
      <c r="H53" s="131">
        <f>+('[1]N EERR TERRA'!H53*U53)+((('[1]N EERR TERRA'!H53*(100%-U53))/(1+TASAS!$G$9)))</f>
        <v>0</v>
      </c>
      <c r="I53" s="131">
        <f>+('[1]N EERR TERRA'!I53*V53)+((('[1]N EERR TERRA'!I53*(100%-V53))/(1+TASAS!$H$9)))</f>
        <v>0</v>
      </c>
      <c r="J53" s="131">
        <f>+('[1]N EERR TERRA'!J53*W53)+((('[1]N EERR TERRA'!J53*(100%-W53))/(1+TASAS!$I$9)))</f>
        <v>0</v>
      </c>
      <c r="K53" s="131">
        <f>+('[1]N EERR TERRA'!K53*X53)+((('[1]N EERR TERRA'!K53*(100%-X53))/(1+TASAS!$J$9)))</f>
        <v>0</v>
      </c>
      <c r="L53" s="131">
        <f>+('[1]N EERR TERRA'!L53*Y53)+((('[1]N EERR TERRA'!L53*(100%-Y53))/(1+TASAS!$K$9)))</f>
        <v>0</v>
      </c>
      <c r="M53" s="131">
        <f>+('[1]N EERR TERRA'!M53*Z53)+((('[1]N EERR TERRA'!M53*(100%-Z53))/(1+TASAS!$L$9)))</f>
        <v>0</v>
      </c>
      <c r="N53" s="131">
        <f>+('[1]N EERR TERRA'!N53*AA53)+((('[1]N EERR TERRA'!N53*(100%-AA53))/(1+TASAS!$M$9)))</f>
        <v>0</v>
      </c>
      <c r="O53" s="194">
        <f t="shared" si="3"/>
        <v>3.5249903382785575</v>
      </c>
      <c r="P53" s="303">
        <v>0</v>
      </c>
      <c r="Q53" s="303">
        <v>0</v>
      </c>
      <c r="R53" s="303">
        <v>0</v>
      </c>
      <c r="S53" s="303">
        <v>0</v>
      </c>
      <c r="T53" s="303">
        <v>0</v>
      </c>
      <c r="U53" s="303">
        <v>0</v>
      </c>
      <c r="V53" s="303">
        <v>0</v>
      </c>
      <c r="W53" s="303">
        <v>0</v>
      </c>
      <c r="X53" s="303">
        <v>0</v>
      </c>
      <c r="Y53" s="303">
        <v>0</v>
      </c>
      <c r="Z53" s="303">
        <v>0</v>
      </c>
      <c r="AA53" s="303">
        <v>0</v>
      </c>
    </row>
    <row r="54" spans="1:27" outlineLevel="1" x14ac:dyDescent="0.3">
      <c r="A54" s="203" t="s">
        <v>17</v>
      </c>
      <c r="B54" s="131"/>
      <c r="C54" s="131">
        <f>+('[1]N EERR TERRA'!C54*P54)+((('[1]N EERR TERRA'!C54*(100%-P54))/(1+TASAS!$B$9)))</f>
        <v>172.39</v>
      </c>
      <c r="D54" s="131">
        <f>+('[1]N EERR TERRA'!D54*Q54)+((('[1]N EERR TERRA'!D54*(100%-Q54))/(1+TASAS!$C$9)))</f>
        <v>364.22</v>
      </c>
      <c r="E54" s="131">
        <f>+('[1]N EERR TERRA'!E54*R54)+((('[1]N EERR TERRA'!E54*(100%-R54))/(1+TASAS!$D$9)))</f>
        <v>77.59</v>
      </c>
      <c r="F54" s="131">
        <f>+('[1]N EERR TERRA'!F54*S54)+((('[1]N EERR TERRA'!F54*(100%-S54))/(1+TASAS!$E$9)))</f>
        <v>303.63</v>
      </c>
      <c r="G54" s="131">
        <f>+('[1]N EERR TERRA'!G54*T54)+((('[1]N EERR TERRA'!G54*(100%-T54))/(1+TASAS!$F$9)))</f>
        <v>27.7</v>
      </c>
      <c r="H54" s="131">
        <f>+('[1]N EERR TERRA'!H54*U54)+((('[1]N EERR TERRA'!H54*(100%-U54))/(1+TASAS!$G$9)))</f>
        <v>40.82</v>
      </c>
      <c r="I54" s="131">
        <f>+('[1]N EERR TERRA'!I54*V54)+((('[1]N EERR TERRA'!I54*(100%-V54))/(1+TASAS!$H$9)))</f>
        <v>0</v>
      </c>
      <c r="J54" s="131">
        <f>+('[1]N EERR TERRA'!J54*W54)+((('[1]N EERR TERRA'!J54*(100%-W54))/(1+TASAS!$I$9)))</f>
        <v>0</v>
      </c>
      <c r="K54" s="131">
        <f>+('[1]N EERR TERRA'!K54*X54)+((('[1]N EERR TERRA'!K54*(100%-X54))/(1+TASAS!$J$9)))</f>
        <v>0</v>
      </c>
      <c r="L54" s="131">
        <f>+('[1]N EERR TERRA'!L54*Y54)+((('[1]N EERR TERRA'!L54*(100%-Y54))/(1+TASAS!$K$9)))</f>
        <v>0</v>
      </c>
      <c r="M54" s="131">
        <f>+('[1]N EERR TERRA'!M54*Z54)+((('[1]N EERR TERRA'!M54*(100%-Z54))/(1+TASAS!$L$9)))</f>
        <v>0</v>
      </c>
      <c r="N54" s="131">
        <f>+('[1]N EERR TERRA'!N54*AA54)+((('[1]N EERR TERRA'!N54*(100%-AA54))/(1+TASAS!$M$9)))</f>
        <v>0</v>
      </c>
      <c r="O54" s="194">
        <f t="shared" si="3"/>
        <v>986.35000000000014</v>
      </c>
      <c r="P54" s="303">
        <v>1</v>
      </c>
      <c r="Q54" s="303">
        <v>1</v>
      </c>
      <c r="R54" s="303">
        <v>1</v>
      </c>
      <c r="S54" s="303">
        <v>1</v>
      </c>
      <c r="T54" s="303">
        <v>1</v>
      </c>
      <c r="U54" s="303">
        <v>1</v>
      </c>
      <c r="V54" s="303">
        <v>1</v>
      </c>
      <c r="W54" s="303">
        <v>1</v>
      </c>
      <c r="X54" s="303">
        <v>1</v>
      </c>
      <c r="Y54" s="303">
        <v>1</v>
      </c>
      <c r="Z54" s="303">
        <v>1</v>
      </c>
      <c r="AA54" s="303">
        <v>1</v>
      </c>
    </row>
    <row r="55" spans="1:27" outlineLevel="1" x14ac:dyDescent="0.3">
      <c r="A55" s="203" t="s">
        <v>18</v>
      </c>
      <c r="B55" s="131"/>
      <c r="C55" s="131">
        <f>+('[1]N EERR TERRA'!C55*P55)+((('[1]N EERR TERRA'!C55*(100%-P55))/(1+TASAS!$B$9)))</f>
        <v>0</v>
      </c>
      <c r="D55" s="131">
        <f>+('[1]N EERR TERRA'!D55*Q55)+((('[1]N EERR TERRA'!D55*(100%-Q55))/(1+TASAS!$C$9)))</f>
        <v>0</v>
      </c>
      <c r="E55" s="131">
        <f>+('[1]N EERR TERRA'!E55*R55)+((('[1]N EERR TERRA'!E55*(100%-R55))/(1+TASAS!$D$9)))</f>
        <v>0</v>
      </c>
      <c r="F55" s="131">
        <f>+('[1]N EERR TERRA'!F55*S55)+((('[1]N EERR TERRA'!F55*(100%-S55))/(1+TASAS!$E$9)))</f>
        <v>0</v>
      </c>
      <c r="G55" s="131">
        <f>+('[1]N EERR TERRA'!G55*T55)+((('[1]N EERR TERRA'!G55*(100%-T55))/(1+TASAS!$F$9)))</f>
        <v>0</v>
      </c>
      <c r="H55" s="131">
        <f>+('[1]N EERR TERRA'!H55*U55)+((('[1]N EERR TERRA'!H55*(100%-U55))/(1+TASAS!$G$9)))</f>
        <v>0</v>
      </c>
      <c r="I55" s="131">
        <f>+('[1]N EERR TERRA'!I55*V55)+((('[1]N EERR TERRA'!I55*(100%-V55))/(1+TASAS!$H$9)))</f>
        <v>0</v>
      </c>
      <c r="J55" s="131">
        <f>+('[1]N EERR TERRA'!J55*W55)+((('[1]N EERR TERRA'!J55*(100%-W55))/(1+TASAS!$I$9)))</f>
        <v>0</v>
      </c>
      <c r="K55" s="131">
        <f>+('[1]N EERR TERRA'!K55*X55)+((('[1]N EERR TERRA'!K55*(100%-X55))/(1+TASAS!$J$9)))</f>
        <v>0</v>
      </c>
      <c r="L55" s="131">
        <f>+('[1]N EERR TERRA'!L55*Y55)+((('[1]N EERR TERRA'!L55*(100%-Y55))/(1+TASAS!$K$9)))</f>
        <v>0</v>
      </c>
      <c r="M55" s="131">
        <f>+('[1]N EERR TERRA'!M55*Z55)+((('[1]N EERR TERRA'!M55*(100%-Z55))/(1+TASAS!$L$9)))</f>
        <v>0</v>
      </c>
      <c r="N55" s="131">
        <f>+('[1]N EERR TERRA'!N55*AA55)+((('[1]N EERR TERRA'!N55*(100%-AA55))/(1+TASAS!$M$9)))</f>
        <v>0</v>
      </c>
      <c r="O55" s="194">
        <f t="shared" si="3"/>
        <v>0</v>
      </c>
      <c r="P55" s="303">
        <v>0</v>
      </c>
      <c r="Q55" s="303">
        <v>0</v>
      </c>
      <c r="R55" s="303">
        <v>0</v>
      </c>
      <c r="S55" s="303">
        <v>0</v>
      </c>
      <c r="T55" s="303">
        <v>0</v>
      </c>
      <c r="U55" s="303">
        <v>0</v>
      </c>
      <c r="V55" s="303">
        <v>0</v>
      </c>
      <c r="W55" s="303">
        <v>0</v>
      </c>
      <c r="X55" s="303">
        <v>0</v>
      </c>
      <c r="Y55" s="303">
        <v>0</v>
      </c>
      <c r="Z55" s="303">
        <v>0</v>
      </c>
      <c r="AA55" s="303">
        <v>0</v>
      </c>
    </row>
    <row r="56" spans="1:27" outlineLevel="1" x14ac:dyDescent="0.3">
      <c r="A56" s="203" t="s">
        <v>19</v>
      </c>
      <c r="B56" s="131"/>
      <c r="C56" s="131">
        <f>+('[1]N EERR TERRA'!C56*P56)+((('[1]N EERR TERRA'!C56*(100%-P56))/(1+TASAS!$B$9)))</f>
        <v>0</v>
      </c>
      <c r="D56" s="131">
        <f>+('[1]N EERR TERRA'!D56*Q56)+((('[1]N EERR TERRA'!D56*(100%-Q56))/(1+TASAS!$C$9)))</f>
        <v>0</v>
      </c>
      <c r="E56" s="131">
        <f>+('[1]N EERR TERRA'!E56*R56)+((('[1]N EERR TERRA'!E56*(100%-R56))/(1+TASAS!$D$9)))</f>
        <v>0</v>
      </c>
      <c r="F56" s="131">
        <f>+('[1]N EERR TERRA'!F56*S56)+((('[1]N EERR TERRA'!F56*(100%-S56))/(1+TASAS!$E$9)))</f>
        <v>0</v>
      </c>
      <c r="G56" s="131">
        <f>+('[1]N EERR TERRA'!G56*T56)+((('[1]N EERR TERRA'!G56*(100%-T56))/(1+TASAS!$F$9)))</f>
        <v>0</v>
      </c>
      <c r="H56" s="131">
        <f>+('[1]N EERR TERRA'!H56*U56)+((('[1]N EERR TERRA'!H56*(100%-U56))/(1+TASAS!$G$9)))</f>
        <v>0</v>
      </c>
      <c r="I56" s="131">
        <f>+('[1]N EERR TERRA'!I56*V56)+((('[1]N EERR TERRA'!I56*(100%-V56))/(1+TASAS!$H$9)))</f>
        <v>0</v>
      </c>
      <c r="J56" s="131">
        <f>+('[1]N EERR TERRA'!J56*W56)+((('[1]N EERR TERRA'!J56*(100%-W56))/(1+TASAS!$I$9)))</f>
        <v>0</v>
      </c>
      <c r="K56" s="131">
        <f>+('[1]N EERR TERRA'!K56*X56)+((('[1]N EERR TERRA'!K56*(100%-X56))/(1+TASAS!$J$9)))</f>
        <v>0</v>
      </c>
      <c r="L56" s="131">
        <f>+('[1]N EERR TERRA'!L56*Y56)+((('[1]N EERR TERRA'!L56*(100%-Y56))/(1+TASAS!$K$9)))</f>
        <v>0</v>
      </c>
      <c r="M56" s="131">
        <f>+('[1]N EERR TERRA'!M56*Z56)+((('[1]N EERR TERRA'!M56*(100%-Z56))/(1+TASAS!$L$9)))</f>
        <v>0</v>
      </c>
      <c r="N56" s="131">
        <f>+('[1]N EERR TERRA'!N56*AA56)+((('[1]N EERR TERRA'!N56*(100%-AA56))/(1+TASAS!$M$9)))</f>
        <v>0</v>
      </c>
      <c r="O56" s="194">
        <f t="shared" si="3"/>
        <v>0</v>
      </c>
      <c r="P56" s="303">
        <v>0</v>
      </c>
      <c r="Q56" s="303">
        <v>0</v>
      </c>
      <c r="R56" s="303">
        <v>0</v>
      </c>
      <c r="S56" s="303">
        <v>0</v>
      </c>
      <c r="T56" s="303">
        <v>0</v>
      </c>
      <c r="U56" s="303">
        <v>0</v>
      </c>
      <c r="V56" s="303">
        <v>0</v>
      </c>
      <c r="W56" s="303">
        <v>0</v>
      </c>
      <c r="X56" s="303">
        <v>0</v>
      </c>
      <c r="Y56" s="303">
        <v>0</v>
      </c>
      <c r="Z56" s="303">
        <v>0</v>
      </c>
      <c r="AA56" s="303">
        <v>0</v>
      </c>
    </row>
    <row r="57" spans="1:27" outlineLevel="1" x14ac:dyDescent="0.3">
      <c r="A57" s="203" t="s">
        <v>20</v>
      </c>
      <c r="B57" s="131"/>
      <c r="C57" s="131">
        <f>+('[1]N EERR TERRA'!C57*P57)+((('[1]N EERR TERRA'!C57*(100%-P57))/(1+TASAS!$B$9)))</f>
        <v>18.553519598585424</v>
      </c>
      <c r="D57" s="131">
        <f>+('[1]N EERR TERRA'!D57*Q57)+((('[1]N EERR TERRA'!D57*(100%-Q57))/(1+TASAS!$C$9)))</f>
        <v>21.104374065902785</v>
      </c>
      <c r="E57" s="131">
        <f>+('[1]N EERR TERRA'!E57*R57)+((('[1]N EERR TERRA'!E57*(100%-R57))/(1+TASAS!$D$9)))</f>
        <v>21.685740561089688</v>
      </c>
      <c r="F57" s="131">
        <f>+('[1]N EERR TERRA'!F57*S57)+((('[1]N EERR TERRA'!F57*(100%-S57))/(1+TASAS!$E$9)))</f>
        <v>22.999119968859475</v>
      </c>
      <c r="G57" s="131">
        <f>+('[1]N EERR TERRA'!G57*T57)+((('[1]N EERR TERRA'!G57*(100%-T57))/(1+TASAS!$F$9)))</f>
        <v>25.134717640521728</v>
      </c>
      <c r="H57" s="131">
        <f>+('[1]N EERR TERRA'!H57*U57)+((('[1]N EERR TERRA'!H57*(100%-U57))/(1+TASAS!$G$9)))</f>
        <v>26.128756981162688</v>
      </c>
      <c r="I57" s="131">
        <f>+('[1]N EERR TERRA'!I57*V57)+((('[1]N EERR TERRA'!I57*(100%-V57))/(1+TASAS!$H$9)))</f>
        <v>0</v>
      </c>
      <c r="J57" s="131">
        <f>+('[1]N EERR TERRA'!J57*W57)+((('[1]N EERR TERRA'!J57*(100%-W57))/(1+TASAS!$I$9)))</f>
        <v>0</v>
      </c>
      <c r="K57" s="131">
        <f>+('[1]N EERR TERRA'!K57*X57)+((('[1]N EERR TERRA'!K57*(100%-X57))/(1+TASAS!$J$9)))</f>
        <v>0</v>
      </c>
      <c r="L57" s="131">
        <f>+('[1]N EERR TERRA'!L57*Y57)+((('[1]N EERR TERRA'!L57*(100%-Y57))/(1+TASAS!$K$9)))</f>
        <v>0</v>
      </c>
      <c r="M57" s="131">
        <f>+('[1]N EERR TERRA'!M57*Z57)+((('[1]N EERR TERRA'!M57*(100%-Z57))/(1+TASAS!$L$9)))</f>
        <v>0</v>
      </c>
      <c r="N57" s="131">
        <f>+('[1]N EERR TERRA'!N57*AA57)+((('[1]N EERR TERRA'!N57*(100%-AA57))/(1+TASAS!$M$9)))</f>
        <v>0</v>
      </c>
      <c r="O57" s="194">
        <f t="shared" si="3"/>
        <v>135.60622881612179</v>
      </c>
      <c r="P57" s="303">
        <v>0</v>
      </c>
      <c r="Q57" s="303">
        <v>0</v>
      </c>
      <c r="R57" s="303">
        <v>0</v>
      </c>
      <c r="S57" s="303">
        <v>0</v>
      </c>
      <c r="T57" s="303">
        <v>0</v>
      </c>
      <c r="U57" s="303">
        <v>0</v>
      </c>
      <c r="V57" s="303">
        <v>0</v>
      </c>
      <c r="W57" s="303">
        <v>0</v>
      </c>
      <c r="X57" s="303">
        <v>0</v>
      </c>
      <c r="Y57" s="303">
        <v>0</v>
      </c>
      <c r="Z57" s="303">
        <v>0</v>
      </c>
      <c r="AA57" s="303">
        <v>0</v>
      </c>
    </row>
    <row r="58" spans="1:27" outlineLevel="1" x14ac:dyDescent="0.3">
      <c r="A58" s="203" t="s">
        <v>21</v>
      </c>
      <c r="B58" s="131"/>
      <c r="C58" s="131">
        <f>+('[1]N EERR TERRA'!C58*P58)+((('[1]N EERR TERRA'!C58*(100%-P58))/(1+TASAS!$B$9)))</f>
        <v>20.120371789886875</v>
      </c>
      <c r="D58" s="131">
        <f>+('[1]N EERR TERRA'!D58*Q58)+((('[1]N EERR TERRA'!D58*(100%-Q58))/(1+TASAS!$C$9)))</f>
        <v>4.1969724574763365</v>
      </c>
      <c r="E58" s="131">
        <f>+('[1]N EERR TERRA'!E58*R58)+((('[1]N EERR TERRA'!E58*(100%-R58))/(1+TASAS!$D$9)))</f>
        <v>23.772534841350591</v>
      </c>
      <c r="F58" s="131">
        <f>+('[1]N EERR TERRA'!F58*S58)+((('[1]N EERR TERRA'!F58*(100%-S58))/(1+TASAS!$E$9)))</f>
        <v>25.288557415336705</v>
      </c>
      <c r="G58" s="131">
        <f>+('[1]N EERR TERRA'!G58*T58)+((('[1]N EERR TERRA'!G58*(100%-T58))/(1+TASAS!$F$9)))</f>
        <v>2.9004532958998657</v>
      </c>
      <c r="H58" s="131">
        <f>+('[1]N EERR TERRA'!H58*U58)+((('[1]N EERR TERRA'!H58*(100%-U58))/(1+TASAS!$G$9)))</f>
        <v>0</v>
      </c>
      <c r="I58" s="131">
        <f>+('[1]N EERR TERRA'!I58*V58)+((('[1]N EERR TERRA'!I58*(100%-V58))/(1+TASAS!$H$9)))</f>
        <v>0</v>
      </c>
      <c r="J58" s="131">
        <f>+('[1]N EERR TERRA'!J58*W58)+((('[1]N EERR TERRA'!J58*(100%-W58))/(1+TASAS!$I$9)))</f>
        <v>0</v>
      </c>
      <c r="K58" s="131">
        <f>+('[1]N EERR TERRA'!K58*X58)+((('[1]N EERR TERRA'!K58*(100%-X58))/(1+TASAS!$J$9)))</f>
        <v>0</v>
      </c>
      <c r="L58" s="131">
        <f>+('[1]N EERR TERRA'!L58*Y58)+((('[1]N EERR TERRA'!L58*(100%-Y58))/(1+TASAS!$K$9)))</f>
        <v>0</v>
      </c>
      <c r="M58" s="131">
        <f>+('[1]N EERR TERRA'!M58*Z58)+((('[1]N EERR TERRA'!M58*(100%-Z58))/(1+TASAS!$L$9)))</f>
        <v>0</v>
      </c>
      <c r="N58" s="131">
        <f>+('[1]N EERR TERRA'!N58*AA58)+((('[1]N EERR TERRA'!N58*(100%-AA58))/(1+TASAS!$M$9)))</f>
        <v>0</v>
      </c>
      <c r="O58" s="194">
        <f t="shared" si="3"/>
        <v>76.278889799950377</v>
      </c>
      <c r="P58" s="303">
        <v>0</v>
      </c>
      <c r="Q58" s="303">
        <v>0</v>
      </c>
      <c r="R58" s="303">
        <v>0</v>
      </c>
      <c r="S58" s="303">
        <v>0</v>
      </c>
      <c r="T58" s="303">
        <v>0</v>
      </c>
      <c r="U58" s="303">
        <v>0</v>
      </c>
      <c r="V58" s="303">
        <v>0</v>
      </c>
      <c r="W58" s="303">
        <v>0</v>
      </c>
      <c r="X58" s="303">
        <v>0</v>
      </c>
      <c r="Y58" s="303">
        <v>0</v>
      </c>
      <c r="Z58" s="303">
        <v>0</v>
      </c>
      <c r="AA58" s="303">
        <v>0</v>
      </c>
    </row>
    <row r="59" spans="1:27" outlineLevel="1" x14ac:dyDescent="0.3">
      <c r="A59" s="203" t="s">
        <v>250</v>
      </c>
      <c r="B59" s="131"/>
      <c r="C59" s="131">
        <f>+('[1]N EERR TERRA'!C59*P59)+((('[1]N EERR TERRA'!C59*(100%-P59))/(1+TASAS!$B$9)))</f>
        <v>43.517454313170035</v>
      </c>
      <c r="D59" s="131">
        <f>+('[1]N EERR TERRA'!D59*Q59)+((('[1]N EERR TERRA'!D59*(100%-Q59))/(1+TASAS!$C$9)))</f>
        <v>77.331150807771692</v>
      </c>
      <c r="E59" s="131">
        <f>+('[1]N EERR TERRA'!E59*R59)+((('[1]N EERR TERRA'!E59*(100%-R59))/(1+TASAS!$D$9)))</f>
        <v>22.468288416187526</v>
      </c>
      <c r="F59" s="131">
        <f>+('[1]N EERR TERRA'!F59*S59)+((('[1]N EERR TERRA'!F59*(100%-S59))/(1+TASAS!$E$9)))</f>
        <v>39.085036667964189</v>
      </c>
      <c r="G59" s="131">
        <f>+('[1]N EERR TERRA'!G59*T59)+((('[1]N EERR TERRA'!G59*(100%-T59))/(1+TASAS!$F$9)))</f>
        <v>180.11814967538166</v>
      </c>
      <c r="H59" s="131">
        <f>+('[1]N EERR TERRA'!H59*U59)+((('[1]N EERR TERRA'!H59*(100%-U59))/(1+TASAS!$G$9)))</f>
        <v>0</v>
      </c>
      <c r="I59" s="131">
        <f>+('[1]N EERR TERRA'!I59*V59)+((('[1]N EERR TERRA'!I59*(100%-V59))/(1+TASAS!$H$9)))</f>
        <v>0</v>
      </c>
      <c r="J59" s="131">
        <f>+('[1]N EERR TERRA'!J59*W59)+((('[1]N EERR TERRA'!J59*(100%-W59))/(1+TASAS!$I$9)))</f>
        <v>0</v>
      </c>
      <c r="K59" s="131">
        <f>+('[1]N EERR TERRA'!K59*X59)+((('[1]N EERR TERRA'!K59*(100%-X59))/(1+TASAS!$J$9)))</f>
        <v>0</v>
      </c>
      <c r="L59" s="131">
        <f>+('[1]N EERR TERRA'!L59*Y59)+((('[1]N EERR TERRA'!L59*(100%-Y59))/(1+TASAS!$K$9)))</f>
        <v>0</v>
      </c>
      <c r="M59" s="131">
        <f>+('[1]N EERR TERRA'!M59*Z59)+((('[1]N EERR TERRA'!M59*(100%-Z59))/(1+TASAS!$L$9)))</f>
        <v>0</v>
      </c>
      <c r="N59" s="131">
        <f>+('[1]N EERR TERRA'!N59*AA59)+((('[1]N EERR TERRA'!N59*(100%-AA59))/(1+TASAS!$M$9)))</f>
        <v>0</v>
      </c>
      <c r="O59" s="194">
        <f t="shared" si="3"/>
        <v>362.52007988047512</v>
      </c>
      <c r="P59" s="303">
        <v>0</v>
      </c>
      <c r="Q59" s="303">
        <v>0</v>
      </c>
      <c r="R59" s="303">
        <v>0</v>
      </c>
      <c r="S59" s="303">
        <v>0</v>
      </c>
      <c r="T59" s="303">
        <v>0</v>
      </c>
      <c r="U59" s="303">
        <v>0</v>
      </c>
      <c r="V59" s="303">
        <v>0</v>
      </c>
      <c r="W59" s="303">
        <v>0</v>
      </c>
      <c r="X59" s="303">
        <v>0</v>
      </c>
      <c r="Y59" s="303">
        <v>0</v>
      </c>
      <c r="Z59" s="303">
        <v>0</v>
      </c>
      <c r="AA59" s="303">
        <v>0</v>
      </c>
    </row>
    <row r="60" spans="1:27" outlineLevel="1" x14ac:dyDescent="0.3">
      <c r="A60" s="203" t="s">
        <v>251</v>
      </c>
      <c r="B60" s="131"/>
      <c r="C60" s="131">
        <f>+('[1]N EERR TERRA'!C60*P60)+((('[1]N EERR TERRA'!C60*(100%-P60))/(1+TASAS!$B$9)))</f>
        <v>0</v>
      </c>
      <c r="D60" s="131">
        <f>+('[1]N EERR TERRA'!D60*Q60)+((('[1]N EERR TERRA'!D60*(100%-Q60))/(1+TASAS!$C$9)))</f>
        <v>0</v>
      </c>
      <c r="E60" s="131">
        <f>+('[1]N EERR TERRA'!E60*R60)+((('[1]N EERR TERRA'!E60*(100%-R60))/(1+TASAS!$D$9)))</f>
        <v>0</v>
      </c>
      <c r="F60" s="131">
        <f>+('[1]N EERR TERRA'!F60*S60)+((('[1]N EERR TERRA'!F60*(100%-S60))/(1+TASAS!$E$9)))</f>
        <v>0</v>
      </c>
      <c r="G60" s="131">
        <f>+('[1]N EERR TERRA'!G60*T60)+((('[1]N EERR TERRA'!G60*(100%-T60))/(1+TASAS!$F$9)))</f>
        <v>0</v>
      </c>
      <c r="H60" s="131">
        <f>+('[1]N EERR TERRA'!H60*U60)+((('[1]N EERR TERRA'!H60*(100%-U60))/(1+TASAS!$G$9)))</f>
        <v>0</v>
      </c>
      <c r="I60" s="131">
        <f>+('[1]N EERR TERRA'!I60*V60)+((('[1]N EERR TERRA'!I60*(100%-V60))/(1+TASAS!$H$9)))</f>
        <v>0</v>
      </c>
      <c r="J60" s="131">
        <f>+('[1]N EERR TERRA'!J60*W60)+((('[1]N EERR TERRA'!J60*(100%-W60))/(1+TASAS!$I$9)))</f>
        <v>0</v>
      </c>
      <c r="K60" s="131">
        <f>+('[1]N EERR TERRA'!K60*X60)+((('[1]N EERR TERRA'!K60*(100%-X60))/(1+TASAS!$J$9)))</f>
        <v>0</v>
      </c>
      <c r="L60" s="131">
        <f>+('[1]N EERR TERRA'!L60*Y60)+((('[1]N EERR TERRA'!L60*(100%-Y60))/(1+TASAS!$K$9)))</f>
        <v>0</v>
      </c>
      <c r="M60" s="131">
        <f>+('[1]N EERR TERRA'!M60*Z60)+((('[1]N EERR TERRA'!M60*(100%-Z60))/(1+TASAS!$L$9)))</f>
        <v>0</v>
      </c>
      <c r="N60" s="131">
        <f>+('[1]N EERR TERRA'!N60*AA60)+((('[1]N EERR TERRA'!N60*(100%-AA60))/(1+TASAS!$M$9)))</f>
        <v>0</v>
      </c>
      <c r="O60" s="194">
        <f t="shared" si="3"/>
        <v>0</v>
      </c>
      <c r="P60" s="303">
        <v>0</v>
      </c>
      <c r="Q60" s="303">
        <v>0</v>
      </c>
      <c r="R60" s="303">
        <v>0</v>
      </c>
      <c r="S60" s="303">
        <v>0</v>
      </c>
      <c r="T60" s="303">
        <v>0</v>
      </c>
      <c r="U60" s="303">
        <v>0</v>
      </c>
      <c r="V60" s="303">
        <v>0</v>
      </c>
      <c r="W60" s="303">
        <v>0</v>
      </c>
      <c r="X60" s="303">
        <v>0</v>
      </c>
      <c r="Y60" s="303">
        <v>0</v>
      </c>
      <c r="Z60" s="303">
        <v>0</v>
      </c>
      <c r="AA60" s="303">
        <v>0</v>
      </c>
    </row>
    <row r="61" spans="1:27" outlineLevel="1" x14ac:dyDescent="0.3">
      <c r="A61" s="203" t="s">
        <v>252</v>
      </c>
      <c r="B61" s="131"/>
      <c r="C61" s="131">
        <f>+('[1]N EERR TERRA'!C61*P61)+((('[1]N EERR TERRA'!C61*(100%-P61))/(1+TASAS!$B$9)))</f>
        <v>0</v>
      </c>
      <c r="D61" s="131">
        <f>+('[1]N EERR TERRA'!D61*Q61)+((('[1]N EERR TERRA'!D61*(100%-Q61))/(1+TASAS!$C$9)))</f>
        <v>0</v>
      </c>
      <c r="E61" s="131">
        <f>+('[1]N EERR TERRA'!E61*R61)+((('[1]N EERR TERRA'!E61*(100%-R61))/(1+TASAS!$D$9)))</f>
        <v>0</v>
      </c>
      <c r="F61" s="131">
        <f>+('[1]N EERR TERRA'!F61*S61)+((('[1]N EERR TERRA'!F61*(100%-S61))/(1+TASAS!$E$9)))</f>
        <v>0</v>
      </c>
      <c r="G61" s="131">
        <f>+('[1]N EERR TERRA'!G61*T61)+((('[1]N EERR TERRA'!G61*(100%-T61))/(1+TASAS!$F$9)))</f>
        <v>0</v>
      </c>
      <c r="H61" s="131">
        <f>+('[1]N EERR TERRA'!H61*U61)+((('[1]N EERR TERRA'!H61*(100%-U61))/(1+TASAS!$G$9)))</f>
        <v>0</v>
      </c>
      <c r="I61" s="131">
        <f>+('[1]N EERR TERRA'!I61*V61)+((('[1]N EERR TERRA'!I61*(100%-V61))/(1+TASAS!$H$9)))</f>
        <v>0</v>
      </c>
      <c r="J61" s="131">
        <f>+('[1]N EERR TERRA'!J61*W61)+((('[1]N EERR TERRA'!J61*(100%-W61))/(1+TASAS!$I$9)))</f>
        <v>0</v>
      </c>
      <c r="K61" s="131">
        <f>+('[1]N EERR TERRA'!K61*X61)+((('[1]N EERR TERRA'!K61*(100%-X61))/(1+TASAS!$J$9)))</f>
        <v>0</v>
      </c>
      <c r="L61" s="131">
        <f>+('[1]N EERR TERRA'!L61*Y61)+((('[1]N EERR TERRA'!L61*(100%-Y61))/(1+TASAS!$K$9)))</f>
        <v>0</v>
      </c>
      <c r="M61" s="131">
        <f>+('[1]N EERR TERRA'!M61*Z61)+((('[1]N EERR TERRA'!M61*(100%-Z61))/(1+TASAS!$L$9)))</f>
        <v>0</v>
      </c>
      <c r="N61" s="131">
        <f>+('[1]N EERR TERRA'!N61*AA61)+((('[1]N EERR TERRA'!N61*(100%-AA61))/(1+TASAS!$M$9)))</f>
        <v>0</v>
      </c>
      <c r="O61" s="194">
        <f t="shared" si="3"/>
        <v>0</v>
      </c>
      <c r="P61" s="303">
        <v>0</v>
      </c>
      <c r="Q61" s="303">
        <v>0</v>
      </c>
      <c r="R61" s="303">
        <v>0</v>
      </c>
      <c r="S61" s="303">
        <v>0</v>
      </c>
      <c r="T61" s="303">
        <v>0</v>
      </c>
      <c r="U61" s="303">
        <v>0</v>
      </c>
      <c r="V61" s="303">
        <v>0</v>
      </c>
      <c r="W61" s="303">
        <v>0</v>
      </c>
      <c r="X61" s="303">
        <v>0</v>
      </c>
      <c r="Y61" s="303">
        <v>0</v>
      </c>
      <c r="Z61" s="303">
        <v>0</v>
      </c>
      <c r="AA61" s="303">
        <v>0</v>
      </c>
    </row>
    <row r="62" spans="1:27" outlineLevel="1" x14ac:dyDescent="0.3">
      <c r="A62" s="203" t="s">
        <v>253</v>
      </c>
      <c r="B62" s="131"/>
      <c r="C62" s="131">
        <f>+('[1]N EERR TERRA'!C62*P62)+((('[1]N EERR TERRA'!C62*(100%-P62))/(1+TASAS!$B$9)))</f>
        <v>0</v>
      </c>
      <c r="D62" s="131">
        <f>+('[1]N EERR TERRA'!D62*Q62)+((('[1]N EERR TERRA'!D62*(100%-Q62))/(1+TASAS!$C$9)))</f>
        <v>0</v>
      </c>
      <c r="E62" s="131">
        <f>+('[1]N EERR TERRA'!E62*R62)+((('[1]N EERR TERRA'!E62*(100%-R62))/(1+TASAS!$D$9)))</f>
        <v>68.962910978081695</v>
      </c>
      <c r="F62" s="131">
        <f>+('[1]N EERR TERRA'!F62*S62)+((('[1]N EERR TERRA'!F62*(100%-S62))/(1+TASAS!$E$9)))</f>
        <v>0</v>
      </c>
      <c r="G62" s="131">
        <f>+('[1]N EERR TERRA'!G62*T62)+((('[1]N EERR TERRA'!G62*(100%-T62))/(1+TASAS!$F$9)))</f>
        <v>0</v>
      </c>
      <c r="H62" s="131">
        <f>+('[1]N EERR TERRA'!H62*U62)+((('[1]N EERR TERRA'!H62*(100%-U62))/(1+TASAS!$G$9)))</f>
        <v>0</v>
      </c>
      <c r="I62" s="131">
        <f>+('[1]N EERR TERRA'!I62*V62)+((('[1]N EERR TERRA'!I62*(100%-V62))/(1+TASAS!$H$9)))</f>
        <v>0</v>
      </c>
      <c r="J62" s="131">
        <f>+('[1]N EERR TERRA'!J62*W62)+((('[1]N EERR TERRA'!J62*(100%-W62))/(1+TASAS!$I$9)))</f>
        <v>0</v>
      </c>
      <c r="K62" s="131">
        <f>+('[1]N EERR TERRA'!K62*X62)+((('[1]N EERR TERRA'!K62*(100%-X62))/(1+TASAS!$J$9)))</f>
        <v>0</v>
      </c>
      <c r="L62" s="131">
        <f>+('[1]N EERR TERRA'!L62*Y62)+((('[1]N EERR TERRA'!L62*(100%-Y62))/(1+TASAS!$K$9)))</f>
        <v>0</v>
      </c>
      <c r="M62" s="131">
        <f>+('[1]N EERR TERRA'!M62*Z62)+((('[1]N EERR TERRA'!M62*(100%-Z62))/(1+TASAS!$L$9)))</f>
        <v>0</v>
      </c>
      <c r="N62" s="131">
        <f>+('[1]N EERR TERRA'!N62*AA62)+((('[1]N EERR TERRA'!N62*(100%-AA62))/(1+TASAS!$M$9)))</f>
        <v>0</v>
      </c>
      <c r="O62" s="194">
        <f t="shared" si="3"/>
        <v>68.962910978081695</v>
      </c>
      <c r="P62" s="303">
        <v>0</v>
      </c>
      <c r="Q62" s="303">
        <v>0</v>
      </c>
      <c r="R62" s="303">
        <v>0</v>
      </c>
      <c r="S62" s="303">
        <v>0</v>
      </c>
      <c r="T62" s="303">
        <v>0</v>
      </c>
      <c r="U62" s="303">
        <v>0</v>
      </c>
      <c r="V62" s="303">
        <v>0</v>
      </c>
      <c r="W62" s="303">
        <v>0</v>
      </c>
      <c r="X62" s="303">
        <v>0</v>
      </c>
      <c r="Y62" s="303">
        <v>0</v>
      </c>
      <c r="Z62" s="303">
        <v>0</v>
      </c>
      <c r="AA62" s="303">
        <v>0</v>
      </c>
    </row>
    <row r="63" spans="1:27" outlineLevel="1" x14ac:dyDescent="0.3">
      <c r="A63" s="203" t="s">
        <v>254</v>
      </c>
      <c r="B63" s="131"/>
      <c r="C63" s="131">
        <f>+('[1]N EERR TERRA'!C63*P63)+((('[1]N EERR TERRA'!C63*(100%-P63))/(1+TASAS!$B$9)))</f>
        <v>0</v>
      </c>
      <c r="D63" s="131">
        <f>+('[1]N EERR TERRA'!D63*Q63)+((('[1]N EERR TERRA'!D63*(100%-Q63))/(1+TASAS!$C$9)))</f>
        <v>54.497371005622377</v>
      </c>
      <c r="E63" s="131">
        <f>+('[1]N EERR TERRA'!E63*R63)+((('[1]N EERR TERRA'!E63*(100%-R63))/(1+TASAS!$D$9)))</f>
        <v>0</v>
      </c>
      <c r="F63" s="131">
        <f>+('[1]N EERR TERRA'!F63*S63)+((('[1]N EERR TERRA'!F63*(100%-S63))/(1+TASAS!$E$9)))</f>
        <v>0</v>
      </c>
      <c r="G63" s="131">
        <f>+('[1]N EERR TERRA'!G63*T63)+((('[1]N EERR TERRA'!G63*(100%-T63))/(1+TASAS!$F$9)))</f>
        <v>0</v>
      </c>
      <c r="H63" s="131">
        <f>+('[1]N EERR TERRA'!H63*U63)+((('[1]N EERR TERRA'!H63*(100%-U63))/(1+TASAS!$G$9)))</f>
        <v>0</v>
      </c>
      <c r="I63" s="131">
        <f>+('[1]N EERR TERRA'!I63*V63)+((('[1]N EERR TERRA'!I63*(100%-V63))/(1+TASAS!$H$9)))</f>
        <v>0</v>
      </c>
      <c r="J63" s="131">
        <f>+('[1]N EERR TERRA'!J63*W63)+((('[1]N EERR TERRA'!J63*(100%-W63))/(1+TASAS!$I$9)))</f>
        <v>0</v>
      </c>
      <c r="K63" s="131">
        <f>+('[1]N EERR TERRA'!K63*X63)+((('[1]N EERR TERRA'!K63*(100%-X63))/(1+TASAS!$J$9)))</f>
        <v>0</v>
      </c>
      <c r="L63" s="131">
        <f>+('[1]N EERR TERRA'!L63*Y63)+((('[1]N EERR TERRA'!L63*(100%-Y63))/(1+TASAS!$K$9)))</f>
        <v>0</v>
      </c>
      <c r="M63" s="131">
        <f>+('[1]N EERR TERRA'!M63*Z63)+((('[1]N EERR TERRA'!M63*(100%-Z63))/(1+TASAS!$L$9)))</f>
        <v>0</v>
      </c>
      <c r="N63" s="131">
        <f>+('[1]N EERR TERRA'!N63*AA63)+((('[1]N EERR TERRA'!N63*(100%-AA63))/(1+TASAS!$M$9)))</f>
        <v>0</v>
      </c>
      <c r="O63" s="194">
        <f t="shared" si="3"/>
        <v>54.497371005622377</v>
      </c>
      <c r="P63" s="303">
        <v>0</v>
      </c>
      <c r="Q63" s="303">
        <v>0</v>
      </c>
      <c r="R63" s="303">
        <v>0</v>
      </c>
      <c r="S63" s="303">
        <v>0</v>
      </c>
      <c r="T63" s="303">
        <v>0</v>
      </c>
      <c r="U63" s="303">
        <v>0</v>
      </c>
      <c r="V63" s="303">
        <v>0</v>
      </c>
      <c r="W63" s="303">
        <v>0</v>
      </c>
      <c r="X63" s="303">
        <v>0</v>
      </c>
      <c r="Y63" s="303">
        <v>0</v>
      </c>
      <c r="Z63" s="303">
        <v>0</v>
      </c>
      <c r="AA63" s="303">
        <v>0</v>
      </c>
    </row>
    <row r="64" spans="1:27" outlineLevel="1" x14ac:dyDescent="0.3">
      <c r="A64" s="203" t="s">
        <v>255</v>
      </c>
      <c r="B64" s="131"/>
      <c r="C64" s="131">
        <f>+('[1]N EERR TERRA'!C64*P64)+((('[1]N EERR TERRA'!C64*(100%-P64))/(1+TASAS!$B$9)))</f>
        <v>0</v>
      </c>
      <c r="D64" s="131">
        <f>+('[1]N EERR TERRA'!D64*Q64)+((('[1]N EERR TERRA'!D64*(100%-Q64))/(1+TASAS!$C$9)))</f>
        <v>0</v>
      </c>
      <c r="E64" s="131">
        <f>+('[1]N EERR TERRA'!E64*R64)+((('[1]N EERR TERRA'!E64*(100%-R64))/(1+TASAS!$D$9)))</f>
        <v>0</v>
      </c>
      <c r="F64" s="131">
        <f>+('[1]N EERR TERRA'!F64*S64)+((('[1]N EERR TERRA'!F64*(100%-S64))/(1+TASAS!$E$9)))</f>
        <v>0</v>
      </c>
      <c r="G64" s="131">
        <f>+('[1]N EERR TERRA'!G64*T64)+((('[1]N EERR TERRA'!G64*(100%-T64))/(1+TASAS!$F$9)))</f>
        <v>0</v>
      </c>
      <c r="H64" s="131">
        <f>+('[1]N EERR TERRA'!H64*U64)+((('[1]N EERR TERRA'!H64*(100%-U64))/(1+TASAS!$G$9)))</f>
        <v>0</v>
      </c>
      <c r="I64" s="131">
        <f>+('[1]N EERR TERRA'!I64*V64)+((('[1]N EERR TERRA'!I64*(100%-V64))/(1+TASAS!$H$9)))</f>
        <v>0</v>
      </c>
      <c r="J64" s="131">
        <f>+('[1]N EERR TERRA'!J64*W64)+((('[1]N EERR TERRA'!J64*(100%-W64))/(1+TASAS!$I$9)))</f>
        <v>0</v>
      </c>
      <c r="K64" s="131">
        <f>+('[1]N EERR TERRA'!K64*X64)+((('[1]N EERR TERRA'!K64*(100%-X64))/(1+TASAS!$J$9)))</f>
        <v>0</v>
      </c>
      <c r="L64" s="131">
        <f>+('[1]N EERR TERRA'!L64*Y64)+((('[1]N EERR TERRA'!L64*(100%-Y64))/(1+TASAS!$K$9)))</f>
        <v>0</v>
      </c>
      <c r="M64" s="131">
        <f>+('[1]N EERR TERRA'!M64*Z64)+((('[1]N EERR TERRA'!M64*(100%-Z64))/(1+TASAS!$L$9)))</f>
        <v>0</v>
      </c>
      <c r="N64" s="131">
        <f>+('[1]N EERR TERRA'!N64*AA64)+((('[1]N EERR TERRA'!N64*(100%-AA64))/(1+TASAS!$M$9)))</f>
        <v>0</v>
      </c>
      <c r="O64" s="194">
        <f t="shared" si="3"/>
        <v>0</v>
      </c>
      <c r="P64" s="303">
        <v>0</v>
      </c>
      <c r="Q64" s="303">
        <v>0</v>
      </c>
      <c r="R64" s="303">
        <v>0</v>
      </c>
      <c r="S64" s="303">
        <v>0</v>
      </c>
      <c r="T64" s="303">
        <v>0</v>
      </c>
      <c r="U64" s="303">
        <v>0</v>
      </c>
      <c r="V64" s="303">
        <v>0</v>
      </c>
      <c r="W64" s="303">
        <v>0</v>
      </c>
      <c r="X64" s="303">
        <v>0</v>
      </c>
      <c r="Y64" s="303">
        <v>0</v>
      </c>
      <c r="Z64" s="303">
        <v>0</v>
      </c>
      <c r="AA64" s="303">
        <v>0</v>
      </c>
    </row>
    <row r="65" spans="1:27" outlineLevel="1" x14ac:dyDescent="0.3">
      <c r="A65" s="203" t="s">
        <v>256</v>
      </c>
      <c r="B65" s="131"/>
      <c r="C65" s="131">
        <f>+('[1]N EERR TERRA'!C65*P65)+((('[1]N EERR TERRA'!C65*(100%-P65))/(1+TASAS!$B$9)))</f>
        <v>0</v>
      </c>
      <c r="D65" s="131">
        <f>+('[1]N EERR TERRA'!D65*Q65)+((('[1]N EERR TERRA'!D65*(100%-Q65))/(1+TASAS!$C$9)))</f>
        <v>0</v>
      </c>
      <c r="E65" s="131">
        <f>+('[1]N EERR TERRA'!E65*R65)+((('[1]N EERR TERRA'!E65*(100%-R65))/(1+TASAS!$D$9)))</f>
        <v>0</v>
      </c>
      <c r="F65" s="131">
        <f>+('[1]N EERR TERRA'!F65*S65)+((('[1]N EERR TERRA'!F65*(100%-S65))/(1+TASAS!$E$9)))</f>
        <v>0</v>
      </c>
      <c r="G65" s="131">
        <f>+('[1]N EERR TERRA'!G65*T65)+((('[1]N EERR TERRA'!G65*(100%-T65))/(1+TASAS!$F$9)))</f>
        <v>0</v>
      </c>
      <c r="H65" s="131">
        <f>+('[1]N EERR TERRA'!H65*U65)+((('[1]N EERR TERRA'!H65*(100%-U65))/(1+TASAS!$G$9)))</f>
        <v>0</v>
      </c>
      <c r="I65" s="131">
        <f>+('[1]N EERR TERRA'!I65*V65)+((('[1]N EERR TERRA'!I65*(100%-V65))/(1+TASAS!$H$9)))</f>
        <v>0</v>
      </c>
      <c r="J65" s="131">
        <f>+('[1]N EERR TERRA'!J65*W65)+((('[1]N EERR TERRA'!J65*(100%-W65))/(1+TASAS!$I$9)))</f>
        <v>0</v>
      </c>
      <c r="K65" s="131">
        <f>+('[1]N EERR TERRA'!K65*X65)+((('[1]N EERR TERRA'!K65*(100%-X65))/(1+TASAS!$J$9)))</f>
        <v>0</v>
      </c>
      <c r="L65" s="131">
        <f>+('[1]N EERR TERRA'!L65*Y65)+((('[1]N EERR TERRA'!L65*(100%-Y65))/(1+TASAS!$K$9)))</f>
        <v>0</v>
      </c>
      <c r="M65" s="131">
        <f>+('[1]N EERR TERRA'!M65*Z65)+((('[1]N EERR TERRA'!M65*(100%-Z65))/(1+TASAS!$L$9)))</f>
        <v>0</v>
      </c>
      <c r="N65" s="131">
        <f>+('[1]N EERR TERRA'!N65*AA65)+((('[1]N EERR TERRA'!N65*(100%-AA65))/(1+TASAS!$M$9)))</f>
        <v>0</v>
      </c>
      <c r="O65" s="194">
        <f t="shared" si="3"/>
        <v>0</v>
      </c>
      <c r="P65" s="303">
        <v>0</v>
      </c>
      <c r="Q65" s="303">
        <v>0</v>
      </c>
      <c r="R65" s="303">
        <v>0</v>
      </c>
      <c r="S65" s="303">
        <v>0</v>
      </c>
      <c r="T65" s="303">
        <v>0</v>
      </c>
      <c r="U65" s="303">
        <v>0</v>
      </c>
      <c r="V65" s="303">
        <v>0</v>
      </c>
      <c r="W65" s="303">
        <v>0</v>
      </c>
      <c r="X65" s="303">
        <v>0</v>
      </c>
      <c r="Y65" s="303">
        <v>0</v>
      </c>
      <c r="Z65" s="303">
        <v>0</v>
      </c>
      <c r="AA65" s="303">
        <v>0</v>
      </c>
    </row>
    <row r="66" spans="1:27" outlineLevel="1" x14ac:dyDescent="0.3">
      <c r="A66" s="203" t="s">
        <v>257</v>
      </c>
      <c r="B66" s="131"/>
      <c r="C66" s="131">
        <f>+('[1]N EERR TERRA'!C66*P66)+((('[1]N EERR TERRA'!C66*(100%-P66))/(1+TASAS!$B$9)))</f>
        <v>0</v>
      </c>
      <c r="D66" s="131">
        <f>+('[1]N EERR TERRA'!D66*Q66)+((('[1]N EERR TERRA'!D66*(100%-Q66))/(1+TASAS!$C$9)))</f>
        <v>0</v>
      </c>
      <c r="E66" s="131">
        <f>+('[1]N EERR TERRA'!E66*R66)+((('[1]N EERR TERRA'!E66*(100%-R66))/(1+TASAS!$D$9)))</f>
        <v>0</v>
      </c>
      <c r="F66" s="131">
        <f>+('[1]N EERR TERRA'!F66*S66)+((('[1]N EERR TERRA'!F66*(100%-S66))/(1+TASAS!$E$9)))</f>
        <v>0</v>
      </c>
      <c r="G66" s="131">
        <f>+('[1]N EERR TERRA'!G66*T66)+((('[1]N EERR TERRA'!G66*(100%-T66))/(1+TASAS!$F$9)))</f>
        <v>0</v>
      </c>
      <c r="H66" s="131">
        <f>+('[1]N EERR TERRA'!H66*U66)+((('[1]N EERR TERRA'!H66*(100%-U66))/(1+TASAS!$G$9)))</f>
        <v>0</v>
      </c>
      <c r="I66" s="131">
        <f>+('[1]N EERR TERRA'!I66*V66)+((('[1]N EERR TERRA'!I66*(100%-V66))/(1+TASAS!$H$9)))</f>
        <v>0</v>
      </c>
      <c r="J66" s="131">
        <f>+('[1]N EERR TERRA'!J66*W66)+((('[1]N EERR TERRA'!J66*(100%-W66))/(1+TASAS!$I$9)))</f>
        <v>0</v>
      </c>
      <c r="K66" s="131">
        <f>+('[1]N EERR TERRA'!K66*X66)+((('[1]N EERR TERRA'!K66*(100%-X66))/(1+TASAS!$J$9)))</f>
        <v>0</v>
      </c>
      <c r="L66" s="131">
        <f>+('[1]N EERR TERRA'!L66*Y66)+((('[1]N EERR TERRA'!L66*(100%-Y66))/(1+TASAS!$K$9)))</f>
        <v>0</v>
      </c>
      <c r="M66" s="131">
        <f>+('[1]N EERR TERRA'!M66*Z66)+((('[1]N EERR TERRA'!M66*(100%-Z66))/(1+TASAS!$L$9)))</f>
        <v>0</v>
      </c>
      <c r="N66" s="131">
        <f>+('[1]N EERR TERRA'!N66*AA66)+((('[1]N EERR TERRA'!N66*(100%-AA66))/(1+TASAS!$M$9)))</f>
        <v>0</v>
      </c>
      <c r="O66" s="194">
        <f t="shared" si="3"/>
        <v>0</v>
      </c>
      <c r="P66" s="303">
        <v>1</v>
      </c>
      <c r="Q66" s="303">
        <v>1</v>
      </c>
      <c r="R66" s="303">
        <v>1</v>
      </c>
      <c r="S66" s="303">
        <v>1</v>
      </c>
      <c r="T66" s="303">
        <v>1</v>
      </c>
      <c r="U66" s="303">
        <v>1</v>
      </c>
      <c r="V66" s="303">
        <v>1</v>
      </c>
      <c r="W66" s="303">
        <v>1</v>
      </c>
      <c r="X66" s="303">
        <v>1</v>
      </c>
      <c r="Y66" s="303">
        <v>1</v>
      </c>
      <c r="Z66" s="303">
        <v>1</v>
      </c>
      <c r="AA66" s="303">
        <v>1</v>
      </c>
    </row>
    <row r="67" spans="1:27" outlineLevel="1" x14ac:dyDescent="0.3">
      <c r="A67" s="203" t="s">
        <v>258</v>
      </c>
      <c r="B67" s="131"/>
      <c r="C67" s="131">
        <f>+('[1]N EERR TERRA'!C67*P67)+((('[1]N EERR TERRA'!C67*(100%-P67))/(1+TASAS!$B$9)))</f>
        <v>0</v>
      </c>
      <c r="D67" s="131">
        <f>+('[1]N EERR TERRA'!D67*Q67)+((('[1]N EERR TERRA'!D67*(100%-Q67))/(1+TASAS!$C$9)))</f>
        <v>0</v>
      </c>
      <c r="E67" s="131">
        <f>+('[1]N EERR TERRA'!E67*R67)+((('[1]N EERR TERRA'!E67*(100%-R67))/(1+TASAS!$D$9)))</f>
        <v>0</v>
      </c>
      <c r="F67" s="131">
        <f>+('[1]N EERR TERRA'!F67*S67)+((('[1]N EERR TERRA'!F67*(100%-S67))/(1+TASAS!$E$9)))</f>
        <v>0</v>
      </c>
      <c r="G67" s="131">
        <f>+('[1]N EERR TERRA'!G67*T67)+((('[1]N EERR TERRA'!G67*(100%-T67))/(1+TASAS!$F$9)))</f>
        <v>0</v>
      </c>
      <c r="H67" s="131">
        <f>+('[1]N EERR TERRA'!H67*U67)+((('[1]N EERR TERRA'!H67*(100%-U67))/(1+TASAS!$G$9)))</f>
        <v>0</v>
      </c>
      <c r="I67" s="131">
        <f>+('[1]N EERR TERRA'!I67*V67)+((('[1]N EERR TERRA'!I67*(100%-V67))/(1+TASAS!$H$9)))</f>
        <v>0</v>
      </c>
      <c r="J67" s="131">
        <f>+('[1]N EERR TERRA'!J67*W67)+((('[1]N EERR TERRA'!J67*(100%-W67))/(1+TASAS!$I$9)))</f>
        <v>0</v>
      </c>
      <c r="K67" s="131">
        <f>+('[1]N EERR TERRA'!K67*X67)+((('[1]N EERR TERRA'!K67*(100%-X67))/(1+TASAS!$J$9)))</f>
        <v>0</v>
      </c>
      <c r="L67" s="131">
        <f>+('[1]N EERR TERRA'!L67*Y67)+((('[1]N EERR TERRA'!L67*(100%-Y67))/(1+TASAS!$K$9)))</f>
        <v>0</v>
      </c>
      <c r="M67" s="131">
        <f>+('[1]N EERR TERRA'!M67*Z67)+((('[1]N EERR TERRA'!M67*(100%-Z67))/(1+TASAS!$L$9)))</f>
        <v>0</v>
      </c>
      <c r="N67" s="131">
        <f>+('[1]N EERR TERRA'!N67*AA67)+((('[1]N EERR TERRA'!N67*(100%-AA67))/(1+TASAS!$M$9)))</f>
        <v>0</v>
      </c>
      <c r="O67" s="194">
        <f t="shared" si="3"/>
        <v>0</v>
      </c>
      <c r="P67" s="303">
        <v>0</v>
      </c>
      <c r="Q67" s="303">
        <v>0</v>
      </c>
      <c r="R67" s="303">
        <v>0</v>
      </c>
      <c r="S67" s="303">
        <v>0</v>
      </c>
      <c r="T67" s="303">
        <v>0</v>
      </c>
      <c r="U67" s="303">
        <v>0</v>
      </c>
      <c r="V67" s="303">
        <v>0</v>
      </c>
      <c r="W67" s="303">
        <v>0</v>
      </c>
      <c r="X67" s="303">
        <v>0</v>
      </c>
      <c r="Y67" s="303">
        <v>0</v>
      </c>
      <c r="Z67" s="303">
        <v>0</v>
      </c>
      <c r="AA67" s="303">
        <v>0</v>
      </c>
    </row>
    <row r="68" spans="1:27" outlineLevel="1" x14ac:dyDescent="0.3">
      <c r="A68" s="203" t="s">
        <v>259</v>
      </c>
      <c r="B68" s="131"/>
      <c r="C68" s="131">
        <f>+('[1]N EERR TERRA'!C68*P68)+((('[1]N EERR TERRA'!C68*(100%-P68))/(1+TASAS!$B$9)))</f>
        <v>0</v>
      </c>
      <c r="D68" s="131">
        <f>+('[1]N EERR TERRA'!D68*Q68)+((('[1]N EERR TERRA'!D68*(100%-Q68))/(1+TASAS!$C$9)))</f>
        <v>0</v>
      </c>
      <c r="E68" s="131">
        <f>+('[1]N EERR TERRA'!E68*R68)+((('[1]N EERR TERRA'!E68*(100%-R68))/(1+TASAS!$D$9)))</f>
        <v>0</v>
      </c>
      <c r="F68" s="131">
        <f>+('[1]N EERR TERRA'!F68*S68)+((('[1]N EERR TERRA'!F68*(100%-S68))/(1+TASAS!$E$9)))</f>
        <v>0</v>
      </c>
      <c r="G68" s="131">
        <f>+('[1]N EERR TERRA'!G68*T68)+((('[1]N EERR TERRA'!G68*(100%-T68))/(1+TASAS!$F$9)))</f>
        <v>0</v>
      </c>
      <c r="H68" s="131">
        <f>+('[1]N EERR TERRA'!H68*U68)+((('[1]N EERR TERRA'!H68*(100%-U68))/(1+TASAS!$G$9)))</f>
        <v>0</v>
      </c>
      <c r="I68" s="131">
        <f>+('[1]N EERR TERRA'!I68*V68)+((('[1]N EERR TERRA'!I68*(100%-V68))/(1+TASAS!$H$9)))</f>
        <v>0</v>
      </c>
      <c r="J68" s="131">
        <f>+('[1]N EERR TERRA'!J68*W68)+((('[1]N EERR TERRA'!J68*(100%-W68))/(1+TASAS!$I$9)))</f>
        <v>0</v>
      </c>
      <c r="K68" s="131">
        <f>+('[1]N EERR TERRA'!K68*X68)+((('[1]N EERR TERRA'!K68*(100%-X68))/(1+TASAS!$J$9)))</f>
        <v>0</v>
      </c>
      <c r="L68" s="131">
        <f>+('[1]N EERR TERRA'!L68*Y68)+((('[1]N EERR TERRA'!L68*(100%-Y68))/(1+TASAS!$K$9)))</f>
        <v>0</v>
      </c>
      <c r="M68" s="131">
        <f>+('[1]N EERR TERRA'!M68*Z68)+((('[1]N EERR TERRA'!M68*(100%-Z68))/(1+TASAS!$L$9)))</f>
        <v>0</v>
      </c>
      <c r="N68" s="131">
        <f>+('[1]N EERR TERRA'!N68*AA68)+((('[1]N EERR TERRA'!N68*(100%-AA68))/(1+TASAS!$M$9)))</f>
        <v>0</v>
      </c>
      <c r="O68" s="194">
        <f t="shared" si="3"/>
        <v>0</v>
      </c>
      <c r="P68" s="303">
        <v>0</v>
      </c>
      <c r="Q68" s="303">
        <v>0</v>
      </c>
      <c r="R68" s="303">
        <v>0</v>
      </c>
      <c r="S68" s="303">
        <v>0</v>
      </c>
      <c r="T68" s="303">
        <v>0</v>
      </c>
      <c r="U68" s="303">
        <v>0</v>
      </c>
      <c r="V68" s="303">
        <v>0</v>
      </c>
      <c r="W68" s="303">
        <v>0</v>
      </c>
      <c r="X68" s="303">
        <v>0</v>
      </c>
      <c r="Y68" s="303">
        <v>0</v>
      </c>
      <c r="Z68" s="303">
        <v>0</v>
      </c>
      <c r="AA68" s="303">
        <v>0</v>
      </c>
    </row>
    <row r="69" spans="1:27" outlineLevel="1" x14ac:dyDescent="0.3">
      <c r="A69" s="203" t="s">
        <v>260</v>
      </c>
      <c r="B69" s="131"/>
      <c r="C69" s="131">
        <f>+('[1]N EERR TERRA'!C69*P69)+((('[1]N EERR TERRA'!C69*(100%-P69))/(1+TASAS!$B$9)))</f>
        <v>0</v>
      </c>
      <c r="D69" s="131">
        <f>+('[1]N EERR TERRA'!D69*Q69)+((('[1]N EERR TERRA'!D69*(100%-Q69))/(1+TASAS!$C$9)))</f>
        <v>0</v>
      </c>
      <c r="E69" s="131">
        <f>+('[1]N EERR TERRA'!E69*R69)+((('[1]N EERR TERRA'!E69*(100%-R69))/(1+TASAS!$D$9)))</f>
        <v>0</v>
      </c>
      <c r="F69" s="131">
        <f>+('[1]N EERR TERRA'!F69*S69)+((('[1]N EERR TERRA'!F69*(100%-S69))/(1+TASAS!$E$9)))</f>
        <v>0</v>
      </c>
      <c r="G69" s="131">
        <f>+('[1]N EERR TERRA'!G69*T69)+((('[1]N EERR TERRA'!G69*(100%-T69))/(1+TASAS!$F$9)))</f>
        <v>0</v>
      </c>
      <c r="H69" s="131">
        <f>+('[1]N EERR TERRA'!H69*U69)+((('[1]N EERR TERRA'!H69*(100%-U69))/(1+TASAS!$G$9)))</f>
        <v>0</v>
      </c>
      <c r="I69" s="131">
        <f>+('[1]N EERR TERRA'!I69*V69)+((('[1]N EERR TERRA'!I69*(100%-V69))/(1+TASAS!$H$9)))</f>
        <v>0</v>
      </c>
      <c r="J69" s="131">
        <f>+('[1]N EERR TERRA'!J69*W69)+((('[1]N EERR TERRA'!J69*(100%-W69))/(1+TASAS!$I$9)))</f>
        <v>0</v>
      </c>
      <c r="K69" s="131">
        <f>+('[1]N EERR TERRA'!K69*X69)+((('[1]N EERR TERRA'!K69*(100%-X69))/(1+TASAS!$J$9)))</f>
        <v>0</v>
      </c>
      <c r="L69" s="131">
        <f>+('[1]N EERR TERRA'!L69*Y69)+((('[1]N EERR TERRA'!L69*(100%-Y69))/(1+TASAS!$K$9)))</f>
        <v>0</v>
      </c>
      <c r="M69" s="131">
        <f>+('[1]N EERR TERRA'!M69*Z69)+((('[1]N EERR TERRA'!M69*(100%-Z69))/(1+TASAS!$L$9)))</f>
        <v>0</v>
      </c>
      <c r="N69" s="131">
        <f>+('[1]N EERR TERRA'!N69*AA69)+((('[1]N EERR TERRA'!N69*(100%-AA69))/(1+TASAS!$M$9)))</f>
        <v>0</v>
      </c>
      <c r="O69" s="194">
        <f t="shared" si="3"/>
        <v>0</v>
      </c>
      <c r="P69" s="303">
        <v>0</v>
      </c>
      <c r="Q69" s="303">
        <v>0</v>
      </c>
      <c r="R69" s="303">
        <v>0</v>
      </c>
      <c r="S69" s="303">
        <v>0</v>
      </c>
      <c r="T69" s="303">
        <v>0</v>
      </c>
      <c r="U69" s="303">
        <v>0</v>
      </c>
      <c r="V69" s="303">
        <v>0</v>
      </c>
      <c r="W69" s="303">
        <v>0</v>
      </c>
      <c r="X69" s="303">
        <v>0</v>
      </c>
      <c r="Y69" s="303">
        <v>0</v>
      </c>
      <c r="Z69" s="303">
        <v>0</v>
      </c>
      <c r="AA69" s="303">
        <v>0</v>
      </c>
    </row>
    <row r="70" spans="1:27" outlineLevel="1" x14ac:dyDescent="0.3">
      <c r="A70" s="203" t="s">
        <v>261</v>
      </c>
      <c r="B70" s="131"/>
      <c r="C70" s="131">
        <f>+('[1]N EERR TERRA'!C70*P70)+((('[1]N EERR TERRA'!C70*(100%-P70))/(1+TASAS!$B$9)))</f>
        <v>0</v>
      </c>
      <c r="D70" s="131">
        <f>+('[1]N EERR TERRA'!D70*Q70)+((('[1]N EERR TERRA'!D70*(100%-Q70))/(1+TASAS!$C$9)))</f>
        <v>0</v>
      </c>
      <c r="E70" s="131">
        <f>+('[1]N EERR TERRA'!E70*R70)+((('[1]N EERR TERRA'!E70*(100%-R70))/(1+TASAS!$D$9)))</f>
        <v>0</v>
      </c>
      <c r="F70" s="131">
        <f>+('[1]N EERR TERRA'!F70*S70)+((('[1]N EERR TERRA'!F70*(100%-S70))/(1+TASAS!$E$9)))</f>
        <v>0</v>
      </c>
      <c r="G70" s="131">
        <f>+('[1]N EERR TERRA'!G70*T70)+((('[1]N EERR TERRA'!G70*(100%-T70))/(1+TASAS!$F$9)))</f>
        <v>0</v>
      </c>
      <c r="H70" s="131">
        <f>+('[1]N EERR TERRA'!H70*U70)+((('[1]N EERR TERRA'!H70*(100%-U70))/(1+TASAS!$G$9)))</f>
        <v>0</v>
      </c>
      <c r="I70" s="131">
        <f>+('[1]N EERR TERRA'!I70*V70)+((('[1]N EERR TERRA'!I70*(100%-V70))/(1+TASAS!$H$9)))</f>
        <v>0</v>
      </c>
      <c r="J70" s="131">
        <f>+('[1]N EERR TERRA'!J70*W70)+((('[1]N EERR TERRA'!J70*(100%-W70))/(1+TASAS!$I$9)))</f>
        <v>0</v>
      </c>
      <c r="K70" s="131">
        <f>+('[1]N EERR TERRA'!K70*X70)+((('[1]N EERR TERRA'!K70*(100%-X70))/(1+TASAS!$J$9)))</f>
        <v>0</v>
      </c>
      <c r="L70" s="131">
        <f>+('[1]N EERR TERRA'!L70*Y70)+((('[1]N EERR TERRA'!L70*(100%-Y70))/(1+TASAS!$K$9)))</f>
        <v>0</v>
      </c>
      <c r="M70" s="131">
        <f>+('[1]N EERR TERRA'!M70*Z70)+((('[1]N EERR TERRA'!M70*(100%-Z70))/(1+TASAS!$L$9)))</f>
        <v>0</v>
      </c>
      <c r="N70" s="131">
        <f>+('[1]N EERR TERRA'!N70*AA70)+((('[1]N EERR TERRA'!N70*(100%-AA70))/(1+TASAS!$M$9)))</f>
        <v>0</v>
      </c>
      <c r="O70" s="194">
        <f t="shared" si="3"/>
        <v>0</v>
      </c>
      <c r="P70" s="303">
        <v>0</v>
      </c>
      <c r="Q70" s="303">
        <v>0</v>
      </c>
      <c r="R70" s="303">
        <v>0</v>
      </c>
      <c r="S70" s="303">
        <v>0</v>
      </c>
      <c r="T70" s="303">
        <v>0</v>
      </c>
      <c r="U70" s="303">
        <v>0</v>
      </c>
      <c r="V70" s="303">
        <v>0</v>
      </c>
      <c r="W70" s="303">
        <v>0</v>
      </c>
      <c r="X70" s="303">
        <v>0</v>
      </c>
      <c r="Y70" s="303">
        <v>0</v>
      </c>
      <c r="Z70" s="303">
        <v>0</v>
      </c>
      <c r="AA70" s="303">
        <v>0</v>
      </c>
    </row>
    <row r="71" spans="1:27" outlineLevel="1" x14ac:dyDescent="0.3">
      <c r="A71" s="203" t="s">
        <v>262</v>
      </c>
      <c r="B71" s="131"/>
      <c r="C71" s="131">
        <f>+('[1]N EERR TERRA'!C71*P71)+((('[1]N EERR TERRA'!C71*(100%-P71))/(1+TASAS!$B$9)))</f>
        <v>0</v>
      </c>
      <c r="D71" s="131">
        <f>+('[1]N EERR TERRA'!D71*Q71)+((('[1]N EERR TERRA'!D71*(100%-Q71))/(1+TASAS!$C$9)))</f>
        <v>0</v>
      </c>
      <c r="E71" s="131">
        <f>+('[1]N EERR TERRA'!E71*R71)+((('[1]N EERR TERRA'!E71*(100%-R71))/(1+TASAS!$D$9)))</f>
        <v>0</v>
      </c>
      <c r="F71" s="131">
        <f>+('[1]N EERR TERRA'!F71*S71)+((('[1]N EERR TERRA'!F71*(100%-S71))/(1+TASAS!$E$9)))</f>
        <v>0</v>
      </c>
      <c r="G71" s="131">
        <f>+('[1]N EERR TERRA'!G71*T71)+((('[1]N EERR TERRA'!G71*(100%-T71))/(1+TASAS!$F$9)))</f>
        <v>0</v>
      </c>
      <c r="H71" s="131">
        <f>+('[1]N EERR TERRA'!H71*U71)+((('[1]N EERR TERRA'!H71*(100%-U71))/(1+TASAS!$G$9)))</f>
        <v>0</v>
      </c>
      <c r="I71" s="131">
        <f>+('[1]N EERR TERRA'!I71*V71)+((('[1]N EERR TERRA'!I71*(100%-V71))/(1+TASAS!$H$9)))</f>
        <v>0</v>
      </c>
      <c r="J71" s="131">
        <f>+('[1]N EERR TERRA'!J71*W71)+((('[1]N EERR TERRA'!J71*(100%-W71))/(1+TASAS!$I$9)))</f>
        <v>0</v>
      </c>
      <c r="K71" s="131">
        <f>+('[1]N EERR TERRA'!K71*X71)+((('[1]N EERR TERRA'!K71*(100%-X71))/(1+TASAS!$J$9)))</f>
        <v>0</v>
      </c>
      <c r="L71" s="131">
        <f>+('[1]N EERR TERRA'!L71*Y71)+((('[1]N EERR TERRA'!L71*(100%-Y71))/(1+TASAS!$K$9)))</f>
        <v>0</v>
      </c>
      <c r="M71" s="131">
        <f>+('[1]N EERR TERRA'!M71*Z71)+((('[1]N EERR TERRA'!M71*(100%-Z71))/(1+TASAS!$L$9)))</f>
        <v>0</v>
      </c>
      <c r="N71" s="131">
        <f>+('[1]N EERR TERRA'!N71*AA71)+((('[1]N EERR TERRA'!N71*(100%-AA71))/(1+TASAS!$M$9)))</f>
        <v>0</v>
      </c>
      <c r="O71" s="194">
        <f t="shared" si="3"/>
        <v>0</v>
      </c>
      <c r="P71" s="303">
        <v>0</v>
      </c>
      <c r="Q71" s="303">
        <v>0</v>
      </c>
      <c r="R71" s="303">
        <v>0</v>
      </c>
      <c r="S71" s="303">
        <v>0</v>
      </c>
      <c r="T71" s="303">
        <v>0</v>
      </c>
      <c r="U71" s="303">
        <v>0</v>
      </c>
      <c r="V71" s="303">
        <v>0</v>
      </c>
      <c r="W71" s="303">
        <v>0</v>
      </c>
      <c r="X71" s="303">
        <v>0</v>
      </c>
      <c r="Y71" s="303">
        <v>0</v>
      </c>
      <c r="Z71" s="303">
        <v>0</v>
      </c>
      <c r="AA71" s="303">
        <v>0</v>
      </c>
    </row>
    <row r="72" spans="1:27" outlineLevel="1" x14ac:dyDescent="0.3">
      <c r="A72" s="203" t="s">
        <v>263</v>
      </c>
      <c r="B72" s="131"/>
      <c r="C72" s="131">
        <f>+('[1]N EERR TERRA'!C72*P72)+((('[1]N EERR TERRA'!C72*(100%-P72))/(1+TASAS!$B$9)))</f>
        <v>0</v>
      </c>
      <c r="D72" s="131">
        <f>+('[1]N EERR TERRA'!D72*Q72)+((('[1]N EERR TERRA'!D72*(100%-Q72))/(1+TASAS!$C$9)))</f>
        <v>0</v>
      </c>
      <c r="E72" s="131">
        <f>+('[1]N EERR TERRA'!E72*R72)+((('[1]N EERR TERRA'!E72*(100%-R72))/(1+TASAS!$D$9)))</f>
        <v>0</v>
      </c>
      <c r="F72" s="131">
        <f>+('[1]N EERR TERRA'!F72*S72)+((('[1]N EERR TERRA'!F72*(100%-S72))/(1+TASAS!$E$9)))</f>
        <v>0</v>
      </c>
      <c r="G72" s="131">
        <f>+('[1]N EERR TERRA'!G72*T72)+((('[1]N EERR TERRA'!G72*(100%-T72))/(1+TASAS!$F$9)))</f>
        <v>0</v>
      </c>
      <c r="H72" s="131">
        <f>+('[1]N EERR TERRA'!H72*U72)+((('[1]N EERR TERRA'!H72*(100%-U72))/(1+TASAS!$G$9)))</f>
        <v>0</v>
      </c>
      <c r="I72" s="131">
        <f>+('[1]N EERR TERRA'!I72*V72)+((('[1]N EERR TERRA'!I72*(100%-V72))/(1+TASAS!$H$9)))</f>
        <v>0</v>
      </c>
      <c r="J72" s="131">
        <f>+('[1]N EERR TERRA'!J72*W72)+((('[1]N EERR TERRA'!J72*(100%-W72))/(1+TASAS!$I$9)))</f>
        <v>0</v>
      </c>
      <c r="K72" s="131">
        <f>+('[1]N EERR TERRA'!K72*X72)+((('[1]N EERR TERRA'!K72*(100%-X72))/(1+TASAS!$J$9)))</f>
        <v>0</v>
      </c>
      <c r="L72" s="131">
        <f>+('[1]N EERR TERRA'!L72*Y72)+((('[1]N EERR TERRA'!L72*(100%-Y72))/(1+TASAS!$K$9)))</f>
        <v>0</v>
      </c>
      <c r="M72" s="131">
        <f>+('[1]N EERR TERRA'!M72*Z72)+((('[1]N EERR TERRA'!M72*(100%-Z72))/(1+TASAS!$L$9)))</f>
        <v>0</v>
      </c>
      <c r="N72" s="131">
        <f>+('[1]N EERR TERRA'!N72*AA72)+((('[1]N EERR TERRA'!N72*(100%-AA72))/(1+TASAS!$M$9)))</f>
        <v>0</v>
      </c>
      <c r="O72" s="194">
        <f t="shared" si="3"/>
        <v>0</v>
      </c>
      <c r="P72" s="303">
        <v>0</v>
      </c>
      <c r="Q72" s="303">
        <v>0</v>
      </c>
      <c r="R72" s="303">
        <v>0</v>
      </c>
      <c r="S72" s="303">
        <v>0</v>
      </c>
      <c r="T72" s="303">
        <v>0</v>
      </c>
      <c r="U72" s="303">
        <v>0</v>
      </c>
      <c r="V72" s="303">
        <v>0</v>
      </c>
      <c r="W72" s="303">
        <v>0</v>
      </c>
      <c r="X72" s="303">
        <v>0</v>
      </c>
      <c r="Y72" s="303">
        <v>0</v>
      </c>
      <c r="Z72" s="303">
        <v>0</v>
      </c>
      <c r="AA72" s="303">
        <v>0</v>
      </c>
    </row>
    <row r="73" spans="1:27" outlineLevel="1" x14ac:dyDescent="0.3">
      <c r="A73" s="203" t="s">
        <v>264</v>
      </c>
      <c r="B73" s="131"/>
      <c r="C73" s="131">
        <f>+('[1]N EERR TERRA'!C73*P73)+((('[1]N EERR TERRA'!C73*(100%-P73))/(1+TASAS!$B$9)))</f>
        <v>0</v>
      </c>
      <c r="D73" s="131">
        <f>+('[1]N EERR TERRA'!D73*Q73)+((('[1]N EERR TERRA'!D73*(100%-Q73))/(1+TASAS!$C$9)))</f>
        <v>0</v>
      </c>
      <c r="E73" s="131">
        <f>+('[1]N EERR TERRA'!E73*R73)+((('[1]N EERR TERRA'!E73*(100%-R73))/(1+TASAS!$D$9)))</f>
        <v>0</v>
      </c>
      <c r="F73" s="131">
        <f>+('[1]N EERR TERRA'!F73*S73)+((('[1]N EERR TERRA'!F73*(100%-S73))/(1+TASAS!$E$9)))</f>
        <v>0</v>
      </c>
      <c r="G73" s="131">
        <f>+('[1]N EERR TERRA'!G73*T73)+((('[1]N EERR TERRA'!G73*(100%-T73))/(1+TASAS!$F$9)))</f>
        <v>0</v>
      </c>
      <c r="H73" s="131">
        <f>+('[1]N EERR TERRA'!H73*U73)+((('[1]N EERR TERRA'!H73*(100%-U73))/(1+TASAS!$G$9)))</f>
        <v>0</v>
      </c>
      <c r="I73" s="131">
        <f>+('[1]N EERR TERRA'!I73*V73)+((('[1]N EERR TERRA'!I73*(100%-V73))/(1+TASAS!$H$9)))</f>
        <v>0</v>
      </c>
      <c r="J73" s="131">
        <f>+('[1]N EERR TERRA'!J73*W73)+((('[1]N EERR TERRA'!J73*(100%-W73))/(1+TASAS!$I$9)))</f>
        <v>0</v>
      </c>
      <c r="K73" s="131">
        <f>+('[1]N EERR TERRA'!K73*X73)+((('[1]N EERR TERRA'!K73*(100%-X73))/(1+TASAS!$J$9)))</f>
        <v>0</v>
      </c>
      <c r="L73" s="131">
        <f>+('[1]N EERR TERRA'!L73*Y73)+((('[1]N EERR TERRA'!L73*(100%-Y73))/(1+TASAS!$K$9)))</f>
        <v>0</v>
      </c>
      <c r="M73" s="131">
        <f>+('[1]N EERR TERRA'!M73*Z73)+((('[1]N EERR TERRA'!M73*(100%-Z73))/(1+TASAS!$L$9)))</f>
        <v>0</v>
      </c>
      <c r="N73" s="131">
        <f>+('[1]N EERR TERRA'!N73*AA73)+((('[1]N EERR TERRA'!N73*(100%-AA73))/(1+TASAS!$M$9)))</f>
        <v>0</v>
      </c>
      <c r="O73" s="194">
        <f t="shared" si="3"/>
        <v>0</v>
      </c>
      <c r="P73" s="303">
        <v>0</v>
      </c>
      <c r="Q73" s="303">
        <v>0</v>
      </c>
      <c r="R73" s="303">
        <v>0</v>
      </c>
      <c r="S73" s="303">
        <v>0</v>
      </c>
      <c r="T73" s="303">
        <v>0</v>
      </c>
      <c r="U73" s="303">
        <v>0</v>
      </c>
      <c r="V73" s="303">
        <v>0</v>
      </c>
      <c r="W73" s="303">
        <v>0</v>
      </c>
      <c r="X73" s="303">
        <v>0</v>
      </c>
      <c r="Y73" s="303">
        <v>0</v>
      </c>
      <c r="Z73" s="303">
        <v>0</v>
      </c>
      <c r="AA73" s="303">
        <v>0</v>
      </c>
    </row>
    <row r="74" spans="1:27" outlineLevel="1" x14ac:dyDescent="0.3">
      <c r="A74" s="203" t="s">
        <v>265</v>
      </c>
      <c r="B74" s="131"/>
      <c r="C74" s="131">
        <f>+('[1]N EERR TERRA'!C74*P74)+((('[1]N EERR TERRA'!C74*(100%-P74))/(1+TASAS!$B$9)))</f>
        <v>0</v>
      </c>
      <c r="D74" s="131">
        <f>+('[1]N EERR TERRA'!D74*Q74)+((('[1]N EERR TERRA'!D74*(100%-Q74))/(1+TASAS!$C$9)))</f>
        <v>0</v>
      </c>
      <c r="E74" s="131">
        <f>+('[1]N EERR TERRA'!E74*R74)+((('[1]N EERR TERRA'!E74*(100%-R74))/(1+TASAS!$D$9)))</f>
        <v>98.756129317212071</v>
      </c>
      <c r="F74" s="131">
        <f>+('[1]N EERR TERRA'!F74*S74)+((('[1]N EERR TERRA'!F74*(100%-S74))/(1+TASAS!$E$9)))</f>
        <v>0</v>
      </c>
      <c r="G74" s="131">
        <f>+('[1]N EERR TERRA'!G74*T74)+((('[1]N EERR TERRA'!G74*(100%-T74))/(1+TASAS!$F$9)))</f>
        <v>0</v>
      </c>
      <c r="H74" s="131">
        <f>+('[1]N EERR TERRA'!H74*U74)+((('[1]N EERR TERRA'!H74*(100%-U74))/(1+TASAS!$G$9)))</f>
        <v>0</v>
      </c>
      <c r="I74" s="131">
        <f>+('[1]N EERR TERRA'!I74*V74)+((('[1]N EERR TERRA'!I74*(100%-V74))/(1+TASAS!$H$9)))</f>
        <v>0</v>
      </c>
      <c r="J74" s="131">
        <f>+('[1]N EERR TERRA'!J74*W74)+((('[1]N EERR TERRA'!J74*(100%-W74))/(1+TASAS!$I$9)))</f>
        <v>0</v>
      </c>
      <c r="K74" s="131">
        <f>+('[1]N EERR TERRA'!K74*X74)+((('[1]N EERR TERRA'!K74*(100%-X74))/(1+TASAS!$J$9)))</f>
        <v>0</v>
      </c>
      <c r="L74" s="131">
        <f>+('[1]N EERR TERRA'!L74*Y74)+((('[1]N EERR TERRA'!L74*(100%-Y74))/(1+TASAS!$K$9)))</f>
        <v>0</v>
      </c>
      <c r="M74" s="131">
        <f>+('[1]N EERR TERRA'!M74*Z74)+((('[1]N EERR TERRA'!M74*(100%-Z74))/(1+TASAS!$L$9)))</f>
        <v>0</v>
      </c>
      <c r="N74" s="131">
        <f>+('[1]N EERR TERRA'!N74*AA74)+((('[1]N EERR TERRA'!N74*(100%-AA74))/(1+TASAS!$M$9)))</f>
        <v>0</v>
      </c>
      <c r="O74" s="194">
        <f t="shared" si="3"/>
        <v>98.756129317212071</v>
      </c>
      <c r="P74" s="303">
        <v>0</v>
      </c>
      <c r="Q74" s="303">
        <v>0</v>
      </c>
      <c r="R74" s="303">
        <v>0</v>
      </c>
      <c r="S74" s="303">
        <v>0</v>
      </c>
      <c r="T74" s="303">
        <v>0</v>
      </c>
      <c r="U74" s="303">
        <v>0</v>
      </c>
      <c r="V74" s="303">
        <v>0</v>
      </c>
      <c r="W74" s="303">
        <v>0</v>
      </c>
      <c r="X74" s="303">
        <v>0</v>
      </c>
      <c r="Y74" s="303">
        <v>0</v>
      </c>
      <c r="Z74" s="303">
        <v>0</v>
      </c>
      <c r="AA74" s="303">
        <v>0</v>
      </c>
    </row>
    <row r="75" spans="1:27" outlineLevel="1" x14ac:dyDescent="0.3">
      <c r="A75" s="203" t="s">
        <v>266</v>
      </c>
      <c r="B75" s="131"/>
      <c r="C75" s="131">
        <f>+('[1]N EERR TERRA'!C75*P75)+((('[1]N EERR TERRA'!C75*(100%-P75))/(1+TASAS!$B$9)))</f>
        <v>0</v>
      </c>
      <c r="D75" s="131">
        <f>+('[1]N EERR TERRA'!D75*Q75)+((('[1]N EERR TERRA'!D75*(100%-Q75))/(1+TASAS!$C$9)))</f>
        <v>0</v>
      </c>
      <c r="E75" s="131">
        <f>+('[1]N EERR TERRA'!E75*R75)+((('[1]N EERR TERRA'!E75*(100%-R75))/(1+TASAS!$D$9)))</f>
        <v>0</v>
      </c>
      <c r="F75" s="131">
        <f>+('[1]N EERR TERRA'!F75*S75)+((('[1]N EERR TERRA'!F75*(100%-S75))/(1+TASAS!$E$9)))</f>
        <v>0</v>
      </c>
      <c r="G75" s="131">
        <f>+('[1]N EERR TERRA'!G75*T75)+((('[1]N EERR TERRA'!G75*(100%-T75))/(1+TASAS!$F$9)))</f>
        <v>0</v>
      </c>
      <c r="H75" s="131">
        <f>+('[1]N EERR TERRA'!H75*U75)+((('[1]N EERR TERRA'!H75*(100%-U75))/(1+TASAS!$G$9)))</f>
        <v>0</v>
      </c>
      <c r="I75" s="131">
        <f>+('[1]N EERR TERRA'!I75*V75)+((('[1]N EERR TERRA'!I75*(100%-V75))/(1+TASAS!$H$9)))</f>
        <v>0</v>
      </c>
      <c r="J75" s="131">
        <f>+('[1]N EERR TERRA'!J75*W75)+((('[1]N EERR TERRA'!J75*(100%-W75))/(1+TASAS!$I$9)))</f>
        <v>0</v>
      </c>
      <c r="K75" s="131">
        <f>+('[1]N EERR TERRA'!K75*X75)+((('[1]N EERR TERRA'!K75*(100%-X75))/(1+TASAS!$J$9)))</f>
        <v>0</v>
      </c>
      <c r="L75" s="131">
        <f>+('[1]N EERR TERRA'!L75*Y75)+((('[1]N EERR TERRA'!L75*(100%-Y75))/(1+TASAS!$K$9)))</f>
        <v>0</v>
      </c>
      <c r="M75" s="131">
        <f>+('[1]N EERR TERRA'!M75*Z75)+((('[1]N EERR TERRA'!M75*(100%-Z75))/(1+TASAS!$L$9)))</f>
        <v>0</v>
      </c>
      <c r="N75" s="131">
        <f>+('[1]N EERR TERRA'!N75*AA75)+((('[1]N EERR TERRA'!N75*(100%-AA75))/(1+TASAS!$M$9)))</f>
        <v>0</v>
      </c>
      <c r="O75" s="194">
        <f t="shared" si="3"/>
        <v>0</v>
      </c>
      <c r="P75" s="303">
        <v>0</v>
      </c>
      <c r="Q75" s="303">
        <v>0</v>
      </c>
      <c r="R75" s="303">
        <v>0</v>
      </c>
      <c r="S75" s="303">
        <v>0</v>
      </c>
      <c r="T75" s="303">
        <v>0</v>
      </c>
      <c r="U75" s="303">
        <v>0</v>
      </c>
      <c r="V75" s="303">
        <v>0</v>
      </c>
      <c r="W75" s="303">
        <v>0</v>
      </c>
      <c r="X75" s="303">
        <v>0</v>
      </c>
      <c r="Y75" s="303">
        <v>0</v>
      </c>
      <c r="Z75" s="303">
        <v>0</v>
      </c>
      <c r="AA75" s="303">
        <v>0</v>
      </c>
    </row>
    <row r="76" spans="1:27" outlineLevel="1" x14ac:dyDescent="0.3">
      <c r="A76" s="203" t="s">
        <v>267</v>
      </c>
      <c r="B76" s="131"/>
      <c r="C76" s="131">
        <f>+('[1]N EERR TERRA'!C76*P76)+((('[1]N EERR TERRA'!C76*(100%-P76))/(1+TASAS!$B$9)))</f>
        <v>71.403692717880375</v>
      </c>
      <c r="D76" s="131">
        <f>+('[1]N EERR TERRA'!D76*Q76)+((('[1]N EERR TERRA'!D76*(100%-Q76))/(1+TASAS!$C$9)))</f>
        <v>56.599372286669997</v>
      </c>
      <c r="E76" s="131">
        <f>+('[1]N EERR TERRA'!E76*R76)+((('[1]N EERR TERRA'!E76*(100%-R76))/(1+TASAS!$D$9)))</f>
        <v>28.446672029907962</v>
      </c>
      <c r="F76" s="131">
        <f>+('[1]N EERR TERRA'!F76*S76)+((('[1]N EERR TERRA'!F76*(100%-S76))/(1+TASAS!$E$9)))</f>
        <v>41.995465317244062</v>
      </c>
      <c r="G76" s="131">
        <f>+('[1]N EERR TERRA'!G76*T76)+((('[1]N EERR TERRA'!G76*(100%-T76))/(1+TASAS!$F$9)))</f>
        <v>62.023903901269236</v>
      </c>
      <c r="H76" s="131">
        <f>+('[1]N EERR TERRA'!H76*U76)+((('[1]N EERR TERRA'!H76*(100%-U76))/(1+TASAS!$G$9)))</f>
        <v>53.786070129413503</v>
      </c>
      <c r="I76" s="131">
        <f>+('[1]N EERR TERRA'!I76*V76)+((('[1]N EERR TERRA'!I76*(100%-V76))/(1+TASAS!$H$9)))</f>
        <v>0</v>
      </c>
      <c r="J76" s="131">
        <f>+('[1]N EERR TERRA'!J76*W76)+((('[1]N EERR TERRA'!J76*(100%-W76))/(1+TASAS!$I$9)))</f>
        <v>0</v>
      </c>
      <c r="K76" s="131">
        <f>+('[1]N EERR TERRA'!K76*X76)+((('[1]N EERR TERRA'!K76*(100%-X76))/(1+TASAS!$J$9)))</f>
        <v>0</v>
      </c>
      <c r="L76" s="131">
        <f>+('[1]N EERR TERRA'!L76*Y76)+((('[1]N EERR TERRA'!L76*(100%-Y76))/(1+TASAS!$K$9)))</f>
        <v>0</v>
      </c>
      <c r="M76" s="131">
        <f>+('[1]N EERR TERRA'!M76*Z76)+((('[1]N EERR TERRA'!M76*(100%-Z76))/(1+TASAS!$L$9)))</f>
        <v>0</v>
      </c>
      <c r="N76" s="131">
        <f>+('[1]N EERR TERRA'!N76*AA76)+((('[1]N EERR TERRA'!N76*(100%-AA76))/(1+TASAS!$M$9)))</f>
        <v>0</v>
      </c>
      <c r="O76" s="194">
        <f t="shared" si="3"/>
        <v>314.25517638238512</v>
      </c>
      <c r="P76" s="303">
        <v>0</v>
      </c>
      <c r="Q76" s="303">
        <v>0</v>
      </c>
      <c r="R76" s="303">
        <v>0</v>
      </c>
      <c r="S76" s="303">
        <v>0</v>
      </c>
      <c r="T76" s="303">
        <v>0</v>
      </c>
      <c r="U76" s="303">
        <v>0</v>
      </c>
      <c r="V76" s="303">
        <v>0</v>
      </c>
      <c r="W76" s="303">
        <v>0</v>
      </c>
      <c r="X76" s="303">
        <v>0</v>
      </c>
      <c r="Y76" s="303">
        <v>0</v>
      </c>
      <c r="Z76" s="303">
        <v>0</v>
      </c>
      <c r="AA76" s="303">
        <v>0</v>
      </c>
    </row>
    <row r="77" spans="1:27" outlineLevel="1" x14ac:dyDescent="0.3">
      <c r="A77" s="203" t="s">
        <v>268</v>
      </c>
      <c r="B77" s="131"/>
      <c r="C77" s="131">
        <f>+('[1]N EERR TERRA'!C77*P77)+((('[1]N EERR TERRA'!C77*(100%-P77))/(1+TASAS!$B$9)))</f>
        <v>0</v>
      </c>
      <c r="D77" s="131">
        <f>+('[1]N EERR TERRA'!D77*Q77)+((('[1]N EERR TERRA'!D77*(100%-Q77))/(1+TASAS!$C$9)))</f>
        <v>0</v>
      </c>
      <c r="E77" s="131">
        <f>+('[1]N EERR TERRA'!E77*R77)+((('[1]N EERR TERRA'!E77*(100%-R77))/(1+TASAS!$D$9)))</f>
        <v>0</v>
      </c>
      <c r="F77" s="131">
        <f>+('[1]N EERR TERRA'!F77*S77)+((('[1]N EERR TERRA'!F77*(100%-S77))/(1+TASAS!$E$9)))</f>
        <v>0</v>
      </c>
      <c r="G77" s="131">
        <f>+('[1]N EERR TERRA'!G77*T77)+((('[1]N EERR TERRA'!G77*(100%-T77))/(1+TASAS!$F$9)))</f>
        <v>2.2211366029127917</v>
      </c>
      <c r="H77" s="131">
        <f>+('[1]N EERR TERRA'!H77*U77)+((('[1]N EERR TERRA'!H77*(100%-U77))/(1+TASAS!$G$9)))</f>
        <v>7.6905482156621439</v>
      </c>
      <c r="I77" s="131">
        <f>+('[1]N EERR TERRA'!I77*V77)+((('[1]N EERR TERRA'!I77*(100%-V77))/(1+TASAS!$H$9)))</f>
        <v>0</v>
      </c>
      <c r="J77" s="131">
        <f>+('[1]N EERR TERRA'!J77*W77)+((('[1]N EERR TERRA'!J77*(100%-W77))/(1+TASAS!$I$9)))</f>
        <v>0</v>
      </c>
      <c r="K77" s="131">
        <f>+('[1]N EERR TERRA'!K77*X77)+((('[1]N EERR TERRA'!K77*(100%-X77))/(1+TASAS!$J$9)))</f>
        <v>0</v>
      </c>
      <c r="L77" s="131">
        <f>+('[1]N EERR TERRA'!L77*Y77)+((('[1]N EERR TERRA'!L77*(100%-Y77))/(1+TASAS!$K$9)))</f>
        <v>0</v>
      </c>
      <c r="M77" s="131">
        <f>+('[1]N EERR TERRA'!M77*Z77)+((('[1]N EERR TERRA'!M77*(100%-Z77))/(1+TASAS!$L$9)))</f>
        <v>0</v>
      </c>
      <c r="N77" s="131">
        <f>+('[1]N EERR TERRA'!N77*AA77)+((('[1]N EERR TERRA'!N77*(100%-AA77))/(1+TASAS!$M$9)))</f>
        <v>0</v>
      </c>
      <c r="O77" s="194">
        <f t="shared" si="3"/>
        <v>9.9116848185749351</v>
      </c>
      <c r="P77" s="303">
        <v>0</v>
      </c>
      <c r="Q77" s="303">
        <v>0</v>
      </c>
      <c r="R77" s="303">
        <v>0</v>
      </c>
      <c r="S77" s="303">
        <v>0</v>
      </c>
      <c r="T77" s="303">
        <v>0</v>
      </c>
      <c r="U77" s="303">
        <v>0</v>
      </c>
      <c r="V77" s="303">
        <v>0</v>
      </c>
      <c r="W77" s="303">
        <v>0</v>
      </c>
      <c r="X77" s="303">
        <v>0</v>
      </c>
      <c r="Y77" s="303">
        <v>0</v>
      </c>
      <c r="Z77" s="303">
        <v>0</v>
      </c>
      <c r="AA77" s="303">
        <v>0</v>
      </c>
    </row>
    <row r="78" spans="1:27" outlineLevel="1" x14ac:dyDescent="0.3">
      <c r="A78" s="203" t="s">
        <v>269</v>
      </c>
      <c r="B78" s="131"/>
      <c r="C78" s="131">
        <f>+('[1]N EERR TERRA'!C78*P78)+((('[1]N EERR TERRA'!C78*(100%-P78))/(1+TASAS!$B$9)))</f>
        <v>0</v>
      </c>
      <c r="D78" s="131">
        <f>+('[1]N EERR TERRA'!D78*Q78)+((('[1]N EERR TERRA'!D78*(100%-Q78))/(1+TASAS!$C$9)))</f>
        <v>0</v>
      </c>
      <c r="E78" s="131">
        <f>+('[1]N EERR TERRA'!E78*R78)+((('[1]N EERR TERRA'!E78*(100%-R78))/(1+TASAS!$D$9)))</f>
        <v>0</v>
      </c>
      <c r="F78" s="131">
        <f>+('[1]N EERR TERRA'!F78*S78)+((('[1]N EERR TERRA'!F78*(100%-S78))/(1+TASAS!$E$9)))</f>
        <v>0</v>
      </c>
      <c r="G78" s="131">
        <f>+('[1]N EERR TERRA'!G78*T78)+((('[1]N EERR TERRA'!G78*(100%-T78))/(1+TASAS!$F$9)))</f>
        <v>0</v>
      </c>
      <c r="H78" s="131">
        <f>+('[1]N EERR TERRA'!H78*U78)+((('[1]N EERR TERRA'!H78*(100%-U78))/(1+TASAS!$G$9)))</f>
        <v>0</v>
      </c>
      <c r="I78" s="131">
        <f>+('[1]N EERR TERRA'!I78*V78)+((('[1]N EERR TERRA'!I78*(100%-V78))/(1+TASAS!$H$9)))</f>
        <v>0</v>
      </c>
      <c r="J78" s="131">
        <f>+('[1]N EERR TERRA'!J78*W78)+((('[1]N EERR TERRA'!J78*(100%-W78))/(1+TASAS!$I$9)))</f>
        <v>0</v>
      </c>
      <c r="K78" s="131">
        <f>+('[1]N EERR TERRA'!K78*X78)+((('[1]N EERR TERRA'!K78*(100%-X78))/(1+TASAS!$J$9)))</f>
        <v>0</v>
      </c>
      <c r="L78" s="131">
        <f>+('[1]N EERR TERRA'!L78*Y78)+((('[1]N EERR TERRA'!L78*(100%-Y78))/(1+TASAS!$K$9)))</f>
        <v>0</v>
      </c>
      <c r="M78" s="131">
        <f>+('[1]N EERR TERRA'!M78*Z78)+((('[1]N EERR TERRA'!M78*(100%-Z78))/(1+TASAS!$L$9)))</f>
        <v>0</v>
      </c>
      <c r="N78" s="131">
        <f>+('[1]N EERR TERRA'!N78*AA78)+((('[1]N EERR TERRA'!N78*(100%-AA78))/(1+TASAS!$M$9)))</f>
        <v>0</v>
      </c>
      <c r="O78" s="194">
        <f t="shared" si="3"/>
        <v>0</v>
      </c>
      <c r="P78" s="303">
        <v>1</v>
      </c>
      <c r="Q78" s="303">
        <v>1</v>
      </c>
      <c r="R78" s="303">
        <v>1</v>
      </c>
      <c r="S78" s="303">
        <v>1</v>
      </c>
      <c r="T78" s="303">
        <v>1</v>
      </c>
      <c r="U78" s="303">
        <v>1</v>
      </c>
      <c r="V78" s="303">
        <v>1</v>
      </c>
      <c r="W78" s="303">
        <v>1</v>
      </c>
      <c r="X78" s="303">
        <v>1</v>
      </c>
      <c r="Y78" s="303">
        <v>1</v>
      </c>
      <c r="Z78" s="303">
        <v>1</v>
      </c>
      <c r="AA78" s="303">
        <v>1</v>
      </c>
    </row>
    <row r="79" spans="1:27" outlineLevel="1" x14ac:dyDescent="0.3">
      <c r="A79" s="203" t="s">
        <v>270</v>
      </c>
      <c r="B79" s="131"/>
      <c r="C79" s="131">
        <f>+('[1]N EERR TERRA'!C79*P79)+((('[1]N EERR TERRA'!C79*(100%-P79))/(1+TASAS!$B$9)))</f>
        <v>0</v>
      </c>
      <c r="D79" s="131">
        <f>+('[1]N EERR TERRA'!D79*Q79)+((('[1]N EERR TERRA'!D79*(100%-Q79))/(1+TASAS!$C$9)))</f>
        <v>0</v>
      </c>
      <c r="E79" s="131">
        <f>+('[1]N EERR TERRA'!E79*R79)+((('[1]N EERR TERRA'!E79*(100%-R79))/(1+TASAS!$D$9)))</f>
        <v>0</v>
      </c>
      <c r="F79" s="131">
        <f>+('[1]N EERR TERRA'!F79*S79)+((('[1]N EERR TERRA'!F79*(100%-S79))/(1+TASAS!$E$9)))</f>
        <v>0</v>
      </c>
      <c r="G79" s="131">
        <f>+('[1]N EERR TERRA'!G79*T79)+((('[1]N EERR TERRA'!G79*(100%-T79))/(1+TASAS!$F$9)))</f>
        <v>0</v>
      </c>
      <c r="H79" s="131">
        <f>+('[1]N EERR TERRA'!H79*U79)+((('[1]N EERR TERRA'!H79*(100%-U79))/(1+TASAS!$G$9)))</f>
        <v>0</v>
      </c>
      <c r="I79" s="131">
        <f>+('[1]N EERR TERRA'!I79*V79)+((('[1]N EERR TERRA'!I79*(100%-V79))/(1+TASAS!$H$9)))</f>
        <v>0</v>
      </c>
      <c r="J79" s="131">
        <f>+('[1]N EERR TERRA'!J79*W79)+((('[1]N EERR TERRA'!J79*(100%-W79))/(1+TASAS!$I$9)))</f>
        <v>0</v>
      </c>
      <c r="K79" s="131">
        <f>+('[1]N EERR TERRA'!K79*X79)+((('[1]N EERR TERRA'!K79*(100%-X79))/(1+TASAS!$J$9)))</f>
        <v>0</v>
      </c>
      <c r="L79" s="131">
        <f>+('[1]N EERR TERRA'!L79*Y79)+((('[1]N EERR TERRA'!L79*(100%-Y79))/(1+TASAS!$K$9)))</f>
        <v>0</v>
      </c>
      <c r="M79" s="131">
        <f>+('[1]N EERR TERRA'!M79*Z79)+((('[1]N EERR TERRA'!M79*(100%-Z79))/(1+TASAS!$L$9)))</f>
        <v>0</v>
      </c>
      <c r="N79" s="131">
        <f>+('[1]N EERR TERRA'!N79*AA79)+((('[1]N EERR TERRA'!N79*(100%-AA79))/(1+TASAS!$M$9)))</f>
        <v>0</v>
      </c>
      <c r="O79" s="194">
        <f t="shared" si="3"/>
        <v>0</v>
      </c>
      <c r="P79" s="303">
        <v>1</v>
      </c>
      <c r="Q79" s="303">
        <v>1</v>
      </c>
      <c r="R79" s="303">
        <v>1</v>
      </c>
      <c r="S79" s="303">
        <v>1</v>
      </c>
      <c r="T79" s="303">
        <v>1</v>
      </c>
      <c r="U79" s="303">
        <v>1</v>
      </c>
      <c r="V79" s="303">
        <v>1</v>
      </c>
      <c r="W79" s="303">
        <v>1</v>
      </c>
      <c r="X79" s="303">
        <v>1</v>
      </c>
      <c r="Y79" s="303">
        <v>1</v>
      </c>
      <c r="Z79" s="303">
        <v>1</v>
      </c>
      <c r="AA79" s="303">
        <v>1</v>
      </c>
    </row>
    <row r="80" spans="1:27" outlineLevel="1" x14ac:dyDescent="0.3">
      <c r="A80" s="203" t="s">
        <v>271</v>
      </c>
      <c r="B80" s="131"/>
      <c r="C80" s="131">
        <f>+('[1]N EERR TERRA'!C80*P80)+((('[1]N EERR TERRA'!C80*(100%-P80))/(1+TASAS!$B$9)))</f>
        <v>0</v>
      </c>
      <c r="D80" s="131">
        <f>+('[1]N EERR TERRA'!D80*Q80)+((('[1]N EERR TERRA'!D80*(100%-Q80))/(1+TASAS!$C$9)))</f>
        <v>0</v>
      </c>
      <c r="E80" s="131">
        <f>+('[1]N EERR TERRA'!E80*R80)+((('[1]N EERR TERRA'!E80*(100%-R80))/(1+TASAS!$D$9)))</f>
        <v>0</v>
      </c>
      <c r="F80" s="131">
        <f>+('[1]N EERR TERRA'!F80*S80)+((('[1]N EERR TERRA'!F80*(100%-S80))/(1+TASAS!$E$9)))</f>
        <v>0</v>
      </c>
      <c r="G80" s="131">
        <f>+('[1]N EERR TERRA'!G80*T80)+((('[1]N EERR TERRA'!G80*(100%-T80))/(1+TASAS!$F$9)))</f>
        <v>0</v>
      </c>
      <c r="H80" s="131">
        <f>+('[1]N EERR TERRA'!H80*U80)+((('[1]N EERR TERRA'!H80*(100%-U80))/(1+TASAS!$G$9)))</f>
        <v>0</v>
      </c>
      <c r="I80" s="131">
        <f>+('[1]N EERR TERRA'!I80*V80)+((('[1]N EERR TERRA'!I80*(100%-V80))/(1+TASAS!$H$9)))</f>
        <v>0</v>
      </c>
      <c r="J80" s="131">
        <f>+('[1]N EERR TERRA'!J80*W80)+((('[1]N EERR TERRA'!J80*(100%-W80))/(1+TASAS!$I$9)))</f>
        <v>0</v>
      </c>
      <c r="K80" s="131">
        <f>+('[1]N EERR TERRA'!K80*X80)+((('[1]N EERR TERRA'!K80*(100%-X80))/(1+TASAS!$J$9)))</f>
        <v>0</v>
      </c>
      <c r="L80" s="131">
        <f>+('[1]N EERR TERRA'!L80*Y80)+((('[1]N EERR TERRA'!L80*(100%-Y80))/(1+TASAS!$K$9)))</f>
        <v>0</v>
      </c>
      <c r="M80" s="131">
        <f>+('[1]N EERR TERRA'!M80*Z80)+((('[1]N EERR TERRA'!M80*(100%-Z80))/(1+TASAS!$L$9)))</f>
        <v>0</v>
      </c>
      <c r="N80" s="131">
        <f>+('[1]N EERR TERRA'!N80*AA80)+((('[1]N EERR TERRA'!N80*(100%-AA80))/(1+TASAS!$M$9)))</f>
        <v>0</v>
      </c>
      <c r="O80" s="194">
        <f t="shared" si="3"/>
        <v>0</v>
      </c>
      <c r="P80" s="303">
        <v>1</v>
      </c>
      <c r="Q80" s="303">
        <v>1</v>
      </c>
      <c r="R80" s="303">
        <v>1</v>
      </c>
      <c r="S80" s="303">
        <v>1</v>
      </c>
      <c r="T80" s="303">
        <v>1</v>
      </c>
      <c r="U80" s="303">
        <v>1</v>
      </c>
      <c r="V80" s="303">
        <v>1</v>
      </c>
      <c r="W80" s="303">
        <v>1</v>
      </c>
      <c r="X80" s="303">
        <v>1</v>
      </c>
      <c r="Y80" s="303">
        <v>1</v>
      </c>
      <c r="Z80" s="303">
        <v>1</v>
      </c>
      <c r="AA80" s="303">
        <v>1</v>
      </c>
    </row>
    <row r="81" spans="1:27" outlineLevel="1" x14ac:dyDescent="0.3">
      <c r="A81" s="203" t="s">
        <v>272</v>
      </c>
      <c r="B81" s="131"/>
      <c r="C81" s="131">
        <f>+('[1]N EERR TERRA'!C81*P81)+((('[1]N EERR TERRA'!C81*(100%-P81))/(1+TASAS!$B$9)))</f>
        <v>0</v>
      </c>
      <c r="D81" s="131">
        <f>+('[1]N EERR TERRA'!D81*Q81)+((('[1]N EERR TERRA'!D81*(100%-Q81))/(1+TASAS!$C$9)))</f>
        <v>0</v>
      </c>
      <c r="E81" s="131">
        <f>+('[1]N EERR TERRA'!E81*R81)+((('[1]N EERR TERRA'!E81*(100%-R81))/(1+TASAS!$D$9)))</f>
        <v>0</v>
      </c>
      <c r="F81" s="131">
        <f>+('[1]N EERR TERRA'!F81*S81)+((('[1]N EERR TERRA'!F81*(100%-S81))/(1+TASAS!$E$9)))</f>
        <v>0</v>
      </c>
      <c r="G81" s="131">
        <f>+('[1]N EERR TERRA'!G81*T81)+((('[1]N EERR TERRA'!G81*(100%-T81))/(1+TASAS!$F$9)))</f>
        <v>0</v>
      </c>
      <c r="H81" s="131">
        <f>+('[1]N EERR TERRA'!H81*U81)+((('[1]N EERR TERRA'!H81*(100%-U81))/(1+TASAS!$G$9)))</f>
        <v>0</v>
      </c>
      <c r="I81" s="131">
        <f>+('[1]N EERR TERRA'!I81*V81)+((('[1]N EERR TERRA'!I81*(100%-V81))/(1+TASAS!$H$9)))</f>
        <v>0</v>
      </c>
      <c r="J81" s="131">
        <f>+('[1]N EERR TERRA'!J81*W81)+((('[1]N EERR TERRA'!J81*(100%-W81))/(1+TASAS!$I$9)))</f>
        <v>0</v>
      </c>
      <c r="K81" s="131">
        <f>+('[1]N EERR TERRA'!K81*X81)+((('[1]N EERR TERRA'!K81*(100%-X81))/(1+TASAS!$J$9)))</f>
        <v>0</v>
      </c>
      <c r="L81" s="131">
        <f>+('[1]N EERR TERRA'!L81*Y81)+((('[1]N EERR TERRA'!L81*(100%-Y81))/(1+TASAS!$K$9)))</f>
        <v>0</v>
      </c>
      <c r="M81" s="131">
        <f>+('[1]N EERR TERRA'!M81*Z81)+((('[1]N EERR TERRA'!M81*(100%-Z81))/(1+TASAS!$L$9)))</f>
        <v>0</v>
      </c>
      <c r="N81" s="131">
        <f>+('[1]N EERR TERRA'!N81*AA81)+((('[1]N EERR TERRA'!N81*(100%-AA81))/(1+TASAS!$M$9)))</f>
        <v>0</v>
      </c>
      <c r="O81" s="194">
        <f t="shared" si="3"/>
        <v>0</v>
      </c>
      <c r="P81" s="303">
        <v>1</v>
      </c>
      <c r="Q81" s="303">
        <v>1</v>
      </c>
      <c r="R81" s="303">
        <v>1</v>
      </c>
      <c r="S81" s="303">
        <v>1</v>
      </c>
      <c r="T81" s="303">
        <v>1</v>
      </c>
      <c r="U81" s="303">
        <v>1</v>
      </c>
      <c r="V81" s="303">
        <v>1</v>
      </c>
      <c r="W81" s="303">
        <v>1</v>
      </c>
      <c r="X81" s="303">
        <v>1</v>
      </c>
      <c r="Y81" s="303">
        <v>1</v>
      </c>
      <c r="Z81" s="303">
        <v>1</v>
      </c>
      <c r="AA81" s="303">
        <v>1</v>
      </c>
    </row>
    <row r="82" spans="1:27" outlineLevel="1" x14ac:dyDescent="0.3">
      <c r="A82" s="203" t="s">
        <v>273</v>
      </c>
      <c r="B82" s="131"/>
      <c r="C82" s="131">
        <f>+('[1]N EERR TERRA'!C82*P82)+((('[1]N EERR TERRA'!C82*(100%-P82))/(1+TASAS!$B$9)))</f>
        <v>0</v>
      </c>
      <c r="D82" s="131">
        <f>+('[1]N EERR TERRA'!D82*Q82)+((('[1]N EERR TERRA'!D82*(100%-Q82))/(1+TASAS!$C$9)))</f>
        <v>0</v>
      </c>
      <c r="E82" s="131">
        <f>+('[1]N EERR TERRA'!E82*R82)+((('[1]N EERR TERRA'!E82*(100%-R82))/(1+TASAS!$D$9)))</f>
        <v>0</v>
      </c>
      <c r="F82" s="131">
        <f>+('[1]N EERR TERRA'!F82*S82)+((('[1]N EERR TERRA'!F82*(100%-S82))/(1+TASAS!$E$9)))</f>
        <v>0</v>
      </c>
      <c r="G82" s="131">
        <f>+('[1]N EERR TERRA'!G82*T82)+((('[1]N EERR TERRA'!G82*(100%-T82))/(1+TASAS!$F$9)))</f>
        <v>0</v>
      </c>
      <c r="H82" s="131">
        <f>+('[1]N EERR TERRA'!H82*U82)+((('[1]N EERR TERRA'!H82*(100%-U82))/(1+TASAS!$G$9)))</f>
        <v>0</v>
      </c>
      <c r="I82" s="131">
        <f>+('[1]N EERR TERRA'!I82*V82)+((('[1]N EERR TERRA'!I82*(100%-V82))/(1+TASAS!$H$9)))</f>
        <v>0</v>
      </c>
      <c r="J82" s="131">
        <f>+('[1]N EERR TERRA'!J82*W82)+((('[1]N EERR TERRA'!J82*(100%-W82))/(1+TASAS!$I$9)))</f>
        <v>0</v>
      </c>
      <c r="K82" s="131">
        <f>+('[1]N EERR TERRA'!K82*X82)+((('[1]N EERR TERRA'!K82*(100%-X82))/(1+TASAS!$J$9)))</f>
        <v>0</v>
      </c>
      <c r="L82" s="131">
        <f>+('[1]N EERR TERRA'!L82*Y82)+((('[1]N EERR TERRA'!L82*(100%-Y82))/(1+TASAS!$K$9)))</f>
        <v>0</v>
      </c>
      <c r="M82" s="131">
        <f>+('[1]N EERR TERRA'!M82*Z82)+((('[1]N EERR TERRA'!M82*(100%-Z82))/(1+TASAS!$L$9)))</f>
        <v>0</v>
      </c>
      <c r="N82" s="131">
        <f>+('[1]N EERR TERRA'!N82*AA82)+((('[1]N EERR TERRA'!N82*(100%-AA82))/(1+TASAS!$M$9)))</f>
        <v>0</v>
      </c>
      <c r="O82" s="194">
        <f t="shared" si="3"/>
        <v>0</v>
      </c>
      <c r="P82" s="303">
        <v>1</v>
      </c>
      <c r="Q82" s="303">
        <v>1</v>
      </c>
      <c r="R82" s="303">
        <v>1</v>
      </c>
      <c r="S82" s="303">
        <v>1</v>
      </c>
      <c r="T82" s="303">
        <v>1</v>
      </c>
      <c r="U82" s="303">
        <v>1</v>
      </c>
      <c r="V82" s="303">
        <v>1</v>
      </c>
      <c r="W82" s="303">
        <v>1</v>
      </c>
      <c r="X82" s="303">
        <v>1</v>
      </c>
      <c r="Y82" s="303">
        <v>1</v>
      </c>
      <c r="Z82" s="303">
        <v>1</v>
      </c>
      <c r="AA82" s="303">
        <v>1</v>
      </c>
    </row>
    <row r="83" spans="1:27" outlineLevel="1" x14ac:dyDescent="0.3">
      <c r="A83" s="203" t="s">
        <v>274</v>
      </c>
      <c r="B83" s="131"/>
      <c r="C83" s="131">
        <f>+('[1]N EERR TERRA'!C83*P83)+((('[1]N EERR TERRA'!C83*(100%-P83))/(1+TASAS!$B$9)))</f>
        <v>0</v>
      </c>
      <c r="D83" s="131">
        <f>+('[1]N EERR TERRA'!D83*Q83)+((('[1]N EERR TERRA'!D83*(100%-Q83))/(1+TASAS!$C$9)))</f>
        <v>0</v>
      </c>
      <c r="E83" s="131">
        <f>+('[1]N EERR TERRA'!E83*R83)+((('[1]N EERR TERRA'!E83*(100%-R83))/(1+TASAS!$D$9)))</f>
        <v>0</v>
      </c>
      <c r="F83" s="131">
        <f>+('[1]N EERR TERRA'!F83*S83)+((('[1]N EERR TERRA'!F83*(100%-S83))/(1+TASAS!$E$9)))</f>
        <v>0</v>
      </c>
      <c r="G83" s="131">
        <f>+('[1]N EERR TERRA'!G83*T83)+((('[1]N EERR TERRA'!G83*(100%-T83))/(1+TASAS!$F$9)))</f>
        <v>0</v>
      </c>
      <c r="H83" s="131">
        <f>+('[1]N EERR TERRA'!H83*U83)+((('[1]N EERR TERRA'!H83*(100%-U83))/(1+TASAS!$G$9)))</f>
        <v>0</v>
      </c>
      <c r="I83" s="131">
        <f>+('[1]N EERR TERRA'!I83*V83)+((('[1]N EERR TERRA'!I83*(100%-V83))/(1+TASAS!$H$9)))</f>
        <v>0</v>
      </c>
      <c r="J83" s="131">
        <f>+('[1]N EERR TERRA'!J83*W83)+((('[1]N EERR TERRA'!J83*(100%-W83))/(1+TASAS!$I$9)))</f>
        <v>0</v>
      </c>
      <c r="K83" s="131">
        <f>+('[1]N EERR TERRA'!K83*X83)+((('[1]N EERR TERRA'!K83*(100%-X83))/(1+TASAS!$J$9)))</f>
        <v>0</v>
      </c>
      <c r="L83" s="131">
        <f>+('[1]N EERR TERRA'!L83*Y83)+((('[1]N EERR TERRA'!L83*(100%-Y83))/(1+TASAS!$K$9)))</f>
        <v>0</v>
      </c>
      <c r="M83" s="131">
        <f>+('[1]N EERR TERRA'!M83*Z83)+((('[1]N EERR TERRA'!M83*(100%-Z83))/(1+TASAS!$L$9)))</f>
        <v>0</v>
      </c>
      <c r="N83" s="131">
        <f>+('[1]N EERR TERRA'!N83*AA83)+((('[1]N EERR TERRA'!N83*(100%-AA83))/(1+TASAS!$M$9)))</f>
        <v>0</v>
      </c>
      <c r="O83" s="194">
        <f t="shared" si="3"/>
        <v>0</v>
      </c>
      <c r="P83" s="303">
        <v>1</v>
      </c>
      <c r="Q83" s="303">
        <v>1</v>
      </c>
      <c r="R83" s="303">
        <v>1</v>
      </c>
      <c r="S83" s="303">
        <v>1</v>
      </c>
      <c r="T83" s="303">
        <v>1</v>
      </c>
      <c r="U83" s="303">
        <v>1</v>
      </c>
      <c r="V83" s="303">
        <v>1</v>
      </c>
      <c r="W83" s="303">
        <v>1</v>
      </c>
      <c r="X83" s="303">
        <v>1</v>
      </c>
      <c r="Y83" s="303">
        <v>1</v>
      </c>
      <c r="Z83" s="303">
        <v>1</v>
      </c>
      <c r="AA83" s="303">
        <v>1</v>
      </c>
    </row>
    <row r="84" spans="1:27" outlineLevel="1" x14ac:dyDescent="0.3">
      <c r="A84" s="203" t="s">
        <v>275</v>
      </c>
      <c r="B84" s="131"/>
      <c r="C84" s="131">
        <f>+('[1]N EERR TERRA'!C84*P84)+((('[1]N EERR TERRA'!C84*(100%-P84))/(1+TASAS!$B$9)))</f>
        <v>0</v>
      </c>
      <c r="D84" s="131">
        <f>+('[1]N EERR TERRA'!D84*Q84)+((('[1]N EERR TERRA'!D84*(100%-Q84))/(1+TASAS!$C$9)))</f>
        <v>0</v>
      </c>
      <c r="E84" s="131">
        <f>+('[1]N EERR TERRA'!E84*R84)+((('[1]N EERR TERRA'!E84*(100%-R84))/(1+TASAS!$D$9)))</f>
        <v>0</v>
      </c>
      <c r="F84" s="131">
        <f>+('[1]N EERR TERRA'!F84*S84)+((('[1]N EERR TERRA'!F84*(100%-S84))/(1+TASAS!$E$9)))</f>
        <v>0</v>
      </c>
      <c r="G84" s="131">
        <f>+('[1]N EERR TERRA'!G84*T84)+((('[1]N EERR TERRA'!G84*(100%-T84))/(1+TASAS!$F$9)))</f>
        <v>0</v>
      </c>
      <c r="H84" s="131">
        <f>+('[1]N EERR TERRA'!H84*U84)+((('[1]N EERR TERRA'!H84*(100%-U84))/(1+TASAS!$G$9)))</f>
        <v>0</v>
      </c>
      <c r="I84" s="131">
        <f>+('[1]N EERR TERRA'!I84*V84)+((('[1]N EERR TERRA'!I84*(100%-V84))/(1+TASAS!$H$9)))</f>
        <v>0</v>
      </c>
      <c r="J84" s="131">
        <f>+('[1]N EERR TERRA'!J84*W84)+((('[1]N EERR TERRA'!J84*(100%-W84))/(1+TASAS!$I$9)))</f>
        <v>0</v>
      </c>
      <c r="K84" s="131">
        <f>+('[1]N EERR TERRA'!K84*X84)+((('[1]N EERR TERRA'!K84*(100%-X84))/(1+TASAS!$J$9)))</f>
        <v>0</v>
      </c>
      <c r="L84" s="131">
        <f>+('[1]N EERR TERRA'!L84*Y84)+((('[1]N EERR TERRA'!L84*(100%-Y84))/(1+TASAS!$K$9)))</f>
        <v>0</v>
      </c>
      <c r="M84" s="131">
        <f>+('[1]N EERR TERRA'!M84*Z84)+((('[1]N EERR TERRA'!M84*(100%-Z84))/(1+TASAS!$L$9)))</f>
        <v>0</v>
      </c>
      <c r="N84" s="131">
        <f>+('[1]N EERR TERRA'!N84*AA84)+((('[1]N EERR TERRA'!N84*(100%-AA84))/(1+TASAS!$M$9)))</f>
        <v>0</v>
      </c>
      <c r="O84" s="194">
        <f t="shared" si="3"/>
        <v>0</v>
      </c>
      <c r="P84" s="303">
        <v>1</v>
      </c>
      <c r="Q84" s="303">
        <v>1</v>
      </c>
      <c r="R84" s="303">
        <v>1</v>
      </c>
      <c r="S84" s="303">
        <v>1</v>
      </c>
      <c r="T84" s="303">
        <v>1</v>
      </c>
      <c r="U84" s="303">
        <v>1</v>
      </c>
      <c r="V84" s="303">
        <v>1</v>
      </c>
      <c r="W84" s="303">
        <v>1</v>
      </c>
      <c r="X84" s="303">
        <v>1</v>
      </c>
      <c r="Y84" s="303">
        <v>1</v>
      </c>
      <c r="Z84" s="303">
        <v>1</v>
      </c>
      <c r="AA84" s="303">
        <v>1</v>
      </c>
    </row>
    <row r="85" spans="1:27" outlineLevel="1" x14ac:dyDescent="0.3">
      <c r="A85" s="203" t="s">
        <v>276</v>
      </c>
      <c r="B85" s="131"/>
      <c r="C85" s="131">
        <f>+('[1]N EERR TERRA'!C85*P85)+((('[1]N EERR TERRA'!C85*(100%-P85))/(1+TASAS!$B$9)))</f>
        <v>0</v>
      </c>
      <c r="D85" s="131">
        <f>+('[1]N EERR TERRA'!D85*Q85)+((('[1]N EERR TERRA'!D85*(100%-Q85))/(1+TASAS!$C$9)))</f>
        <v>0</v>
      </c>
      <c r="E85" s="131">
        <f>+('[1]N EERR TERRA'!E85*R85)+((('[1]N EERR TERRA'!E85*(100%-R85))/(1+TASAS!$D$9)))</f>
        <v>0</v>
      </c>
      <c r="F85" s="131">
        <f>+('[1]N EERR TERRA'!F85*S85)+((('[1]N EERR TERRA'!F85*(100%-S85))/(1+TASAS!$E$9)))</f>
        <v>0</v>
      </c>
      <c r="G85" s="131">
        <f>+('[1]N EERR TERRA'!G85*T85)+((('[1]N EERR TERRA'!G85*(100%-T85))/(1+TASAS!$F$9)))</f>
        <v>0</v>
      </c>
      <c r="H85" s="131">
        <f>+('[1]N EERR TERRA'!H85*U85)+((('[1]N EERR TERRA'!H85*(100%-U85))/(1+TASAS!$G$9)))</f>
        <v>0</v>
      </c>
      <c r="I85" s="131">
        <f>+('[1]N EERR TERRA'!I85*V85)+((('[1]N EERR TERRA'!I85*(100%-V85))/(1+TASAS!$H$9)))</f>
        <v>0</v>
      </c>
      <c r="J85" s="131">
        <f>+('[1]N EERR TERRA'!J85*W85)+((('[1]N EERR TERRA'!J85*(100%-W85))/(1+TASAS!$I$9)))</f>
        <v>0</v>
      </c>
      <c r="K85" s="131">
        <f>+('[1]N EERR TERRA'!K85*X85)+((('[1]N EERR TERRA'!K85*(100%-X85))/(1+TASAS!$J$9)))</f>
        <v>0</v>
      </c>
      <c r="L85" s="131">
        <f>+('[1]N EERR TERRA'!L85*Y85)+((('[1]N EERR TERRA'!L85*(100%-Y85))/(1+TASAS!$K$9)))</f>
        <v>0</v>
      </c>
      <c r="M85" s="131">
        <f>+('[1]N EERR TERRA'!M85*Z85)+((('[1]N EERR TERRA'!M85*(100%-Z85))/(1+TASAS!$L$9)))</f>
        <v>0</v>
      </c>
      <c r="N85" s="131">
        <f>+('[1]N EERR TERRA'!N85*AA85)+((('[1]N EERR TERRA'!N85*(100%-AA85))/(1+TASAS!$M$9)))</f>
        <v>0</v>
      </c>
      <c r="O85" s="194">
        <f t="shared" si="3"/>
        <v>0</v>
      </c>
      <c r="P85" s="303">
        <v>1</v>
      </c>
      <c r="Q85" s="303">
        <v>1</v>
      </c>
      <c r="R85" s="303">
        <v>1</v>
      </c>
      <c r="S85" s="303">
        <v>1</v>
      </c>
      <c r="T85" s="303">
        <v>1</v>
      </c>
      <c r="U85" s="303">
        <v>1</v>
      </c>
      <c r="V85" s="303">
        <v>1</v>
      </c>
      <c r="W85" s="303">
        <v>1</v>
      </c>
      <c r="X85" s="303">
        <v>1</v>
      </c>
      <c r="Y85" s="303">
        <v>1</v>
      </c>
      <c r="Z85" s="303">
        <v>1</v>
      </c>
      <c r="AA85" s="303">
        <v>1</v>
      </c>
    </row>
    <row r="86" spans="1:27" outlineLevel="1" x14ac:dyDescent="0.3">
      <c r="A86" s="203" t="s">
        <v>277</v>
      </c>
      <c r="B86" s="131"/>
      <c r="C86" s="131">
        <f>+('[1]N EERR TERRA'!C86*P86)+((('[1]N EERR TERRA'!C86*(100%-P86))/(1+TASAS!$B$9)))</f>
        <v>0</v>
      </c>
      <c r="D86" s="131">
        <f>+('[1]N EERR TERRA'!D86*Q86)+((('[1]N EERR TERRA'!D86*(100%-Q86))/(1+TASAS!$C$9)))</f>
        <v>0</v>
      </c>
      <c r="E86" s="131">
        <f>+('[1]N EERR TERRA'!E86*R86)+((('[1]N EERR TERRA'!E86*(100%-R86))/(1+TASAS!$D$9)))</f>
        <v>0</v>
      </c>
      <c r="F86" s="131">
        <f>+('[1]N EERR TERRA'!F86*S86)+((('[1]N EERR TERRA'!F86*(100%-S86))/(1+TASAS!$E$9)))</f>
        <v>205</v>
      </c>
      <c r="G86" s="131">
        <f>+('[1]N EERR TERRA'!G86*T86)+((('[1]N EERR TERRA'!G86*(100%-T86))/(1+TASAS!$F$9)))</f>
        <v>0</v>
      </c>
      <c r="H86" s="131">
        <f>+('[1]N EERR TERRA'!H86*U86)+((('[1]N EERR TERRA'!H86*(100%-U86))/(1+TASAS!$G$9)))</f>
        <v>0</v>
      </c>
      <c r="I86" s="131">
        <f>+('[1]N EERR TERRA'!I86*V86)+((('[1]N EERR TERRA'!I86*(100%-V86))/(1+TASAS!$H$9)))</f>
        <v>0</v>
      </c>
      <c r="J86" s="131">
        <f>+('[1]N EERR TERRA'!J86*W86)+((('[1]N EERR TERRA'!J86*(100%-W86))/(1+TASAS!$I$9)))</f>
        <v>0</v>
      </c>
      <c r="K86" s="131">
        <f>+('[1]N EERR TERRA'!K86*X86)+((('[1]N EERR TERRA'!K86*(100%-X86))/(1+TASAS!$J$9)))</f>
        <v>0</v>
      </c>
      <c r="L86" s="131">
        <f>+('[1]N EERR TERRA'!L86*Y86)+((('[1]N EERR TERRA'!L86*(100%-Y86))/(1+TASAS!$K$9)))</f>
        <v>0</v>
      </c>
      <c r="M86" s="131">
        <f>+('[1]N EERR TERRA'!M86*Z86)+((('[1]N EERR TERRA'!M86*(100%-Z86))/(1+TASAS!$L$9)))</f>
        <v>0</v>
      </c>
      <c r="N86" s="131">
        <f>+('[1]N EERR TERRA'!N86*AA86)+((('[1]N EERR TERRA'!N86*(100%-AA86))/(1+TASAS!$M$9)))</f>
        <v>0</v>
      </c>
      <c r="O86" s="194">
        <f t="shared" si="3"/>
        <v>205</v>
      </c>
      <c r="P86" s="303">
        <v>1</v>
      </c>
      <c r="Q86" s="303">
        <v>1</v>
      </c>
      <c r="R86" s="303">
        <v>1</v>
      </c>
      <c r="S86" s="303">
        <v>1</v>
      </c>
      <c r="T86" s="303">
        <v>1</v>
      </c>
      <c r="U86" s="303">
        <v>1</v>
      </c>
      <c r="V86" s="303">
        <v>1</v>
      </c>
      <c r="W86" s="303">
        <v>1</v>
      </c>
      <c r="X86" s="303">
        <v>1</v>
      </c>
      <c r="Y86" s="303">
        <v>1</v>
      </c>
      <c r="Z86" s="303">
        <v>1</v>
      </c>
      <c r="AA86" s="303">
        <v>1</v>
      </c>
    </row>
    <row r="87" spans="1:27" outlineLevel="1" x14ac:dyDescent="0.3">
      <c r="A87" s="203" t="s">
        <v>278</v>
      </c>
      <c r="B87" s="131"/>
      <c r="C87" s="131">
        <f>+('[1]N EERR TERRA'!C87*P87)+((('[1]N EERR TERRA'!C87*(100%-P87))/(1+TASAS!$B$9)))</f>
        <v>0</v>
      </c>
      <c r="D87" s="131">
        <f>+('[1]N EERR TERRA'!D87*Q87)+((('[1]N EERR TERRA'!D87*(100%-Q87))/(1+TASAS!$C$9)))</f>
        <v>0</v>
      </c>
      <c r="E87" s="131">
        <f>+('[1]N EERR TERRA'!E87*R87)+((('[1]N EERR TERRA'!E87*(100%-R87))/(1+TASAS!$D$9)))</f>
        <v>0</v>
      </c>
      <c r="F87" s="131">
        <f>+('[1]N EERR TERRA'!F87*S87)+((('[1]N EERR TERRA'!F87*(100%-S87))/(1+TASAS!$E$9)))</f>
        <v>0</v>
      </c>
      <c r="G87" s="131">
        <f>+('[1]N EERR TERRA'!G87*T87)+((('[1]N EERR TERRA'!G87*(100%-T87))/(1+TASAS!$F$9)))</f>
        <v>0</v>
      </c>
      <c r="H87" s="131">
        <f>+('[1]N EERR TERRA'!H87*U87)+((('[1]N EERR TERRA'!H87*(100%-U87))/(1+TASAS!$G$9)))</f>
        <v>0</v>
      </c>
      <c r="I87" s="131">
        <f>+('[1]N EERR TERRA'!I87*V87)+((('[1]N EERR TERRA'!I87*(100%-V87))/(1+TASAS!$H$9)))</f>
        <v>0</v>
      </c>
      <c r="J87" s="131">
        <f>+('[1]N EERR TERRA'!J87*W87)+((('[1]N EERR TERRA'!J87*(100%-W87))/(1+TASAS!$I$9)))</f>
        <v>0</v>
      </c>
      <c r="K87" s="131">
        <f>+('[1]N EERR TERRA'!K87*X87)+((('[1]N EERR TERRA'!K87*(100%-X87))/(1+TASAS!$J$9)))</f>
        <v>0</v>
      </c>
      <c r="L87" s="131">
        <f>+('[1]N EERR TERRA'!L87*Y87)+((('[1]N EERR TERRA'!L87*(100%-Y87))/(1+TASAS!$K$9)))</f>
        <v>0</v>
      </c>
      <c r="M87" s="131">
        <f>+('[1]N EERR TERRA'!M87*Z87)+((('[1]N EERR TERRA'!M87*(100%-Z87))/(1+TASAS!$L$9)))</f>
        <v>0</v>
      </c>
      <c r="N87" s="131">
        <f>+('[1]N EERR TERRA'!N87*AA87)+((('[1]N EERR TERRA'!N87*(100%-AA87))/(1+TASAS!$M$9)))</f>
        <v>0</v>
      </c>
      <c r="O87" s="194">
        <f t="shared" si="3"/>
        <v>0</v>
      </c>
      <c r="P87" s="303">
        <v>1</v>
      </c>
      <c r="Q87" s="303">
        <v>1</v>
      </c>
      <c r="R87" s="303">
        <v>1</v>
      </c>
      <c r="S87" s="303">
        <v>1</v>
      </c>
      <c r="T87" s="303">
        <v>1</v>
      </c>
      <c r="U87" s="303">
        <v>1</v>
      </c>
      <c r="V87" s="303">
        <v>1</v>
      </c>
      <c r="W87" s="303">
        <v>1</v>
      </c>
      <c r="X87" s="303">
        <v>1</v>
      </c>
      <c r="Y87" s="303">
        <v>1</v>
      </c>
      <c r="Z87" s="303">
        <v>1</v>
      </c>
      <c r="AA87" s="303">
        <v>1</v>
      </c>
    </row>
    <row r="88" spans="1:27" outlineLevel="1" x14ac:dyDescent="0.3">
      <c r="A88" s="203" t="s">
        <v>279</v>
      </c>
      <c r="B88" s="131"/>
      <c r="C88" s="131">
        <f>+('[1]N EERR TERRA'!C88*P88)+((('[1]N EERR TERRA'!C88*(100%-P88))/(1+TASAS!$B$9)))</f>
        <v>100.53968227517638</v>
      </c>
      <c r="D88" s="131">
        <f>+('[1]N EERR TERRA'!D88*Q88)+((('[1]N EERR TERRA'!D88*(100%-Q88))/(1+TASAS!$C$9)))</f>
        <v>101.16320546580316</v>
      </c>
      <c r="E88" s="131">
        <f>+('[1]N EERR TERRA'!E88*R88)+((('[1]N EERR TERRA'!E88*(100%-R88))/(1+TASAS!$D$9)))</f>
        <v>164.99069777346617</v>
      </c>
      <c r="F88" s="131">
        <f>+('[1]N EERR TERRA'!F88*S88)+((('[1]N EERR TERRA'!F88*(100%-S88))/(1+TASAS!$E$9)))</f>
        <v>83.639285013623976</v>
      </c>
      <c r="G88" s="131">
        <f>+('[1]N EERR TERRA'!G88*T88)+((('[1]N EERR TERRA'!G88*(100%-T88))/(1+TASAS!$F$9)))</f>
        <v>41.392521641223603</v>
      </c>
      <c r="H88" s="131">
        <f>+('[1]N EERR TERRA'!H88*U88)+((('[1]N EERR TERRA'!H88*(100%-U88))/(1+TASAS!$G$9)))</f>
        <v>97.437494421831232</v>
      </c>
      <c r="I88" s="131">
        <f>+('[1]N EERR TERRA'!I88*V88)+((('[1]N EERR TERRA'!I88*(100%-V88))/(1+TASAS!$H$9)))</f>
        <v>0</v>
      </c>
      <c r="J88" s="131">
        <f>+('[1]N EERR TERRA'!J88*W88)+((('[1]N EERR TERRA'!J88*(100%-W88))/(1+TASAS!$I$9)))</f>
        <v>0</v>
      </c>
      <c r="K88" s="131">
        <f>+('[1]N EERR TERRA'!K88*X88)+((('[1]N EERR TERRA'!K88*(100%-X88))/(1+TASAS!$J$9)))</f>
        <v>0</v>
      </c>
      <c r="L88" s="131">
        <f>+('[1]N EERR TERRA'!L88*Y88)+((('[1]N EERR TERRA'!L88*(100%-Y88))/(1+TASAS!$K$9)))</f>
        <v>0</v>
      </c>
      <c r="M88" s="131">
        <f>+('[1]N EERR TERRA'!M88*Z88)+((('[1]N EERR TERRA'!M88*(100%-Z88))/(1+TASAS!$L$9)))</f>
        <v>0</v>
      </c>
      <c r="N88" s="131">
        <f>+('[1]N EERR TERRA'!N88*AA88)+((('[1]N EERR TERRA'!N88*(100%-AA88))/(1+TASAS!$M$9)))</f>
        <v>0</v>
      </c>
      <c r="O88" s="194">
        <f t="shared" si="3"/>
        <v>589.16288659112445</v>
      </c>
      <c r="P88" s="303">
        <v>0</v>
      </c>
      <c r="Q88" s="303">
        <v>0</v>
      </c>
      <c r="R88" s="303">
        <v>0</v>
      </c>
      <c r="S88" s="303">
        <v>0</v>
      </c>
      <c r="T88" s="303">
        <v>0</v>
      </c>
      <c r="U88" s="303">
        <v>0</v>
      </c>
      <c r="V88" s="303">
        <v>0</v>
      </c>
      <c r="W88" s="303">
        <v>0</v>
      </c>
      <c r="X88" s="303">
        <v>0</v>
      </c>
      <c r="Y88" s="303">
        <v>0</v>
      </c>
      <c r="Z88" s="303">
        <v>0</v>
      </c>
      <c r="AA88" s="303">
        <v>0</v>
      </c>
    </row>
    <row r="89" spans="1:27" outlineLevel="1" x14ac:dyDescent="0.3">
      <c r="A89" s="203" t="s">
        <v>280</v>
      </c>
      <c r="B89" s="131"/>
      <c r="C89" s="131">
        <f>+('[1]N EERR TERRA'!C89*P89)+((('[1]N EERR TERRA'!C89*(100%-P89))/(1+TASAS!$B$9)))</f>
        <v>0</v>
      </c>
      <c r="D89" s="131">
        <f>+('[1]N EERR TERRA'!D89*Q89)+((('[1]N EERR TERRA'!D89*(100%-Q89))/(1+TASAS!$C$9)))</f>
        <v>0</v>
      </c>
      <c r="E89" s="131">
        <f>+('[1]N EERR TERRA'!E89*R89)+((('[1]N EERR TERRA'!E89*(100%-R89))/(1+TASAS!$D$9)))</f>
        <v>0</v>
      </c>
      <c r="F89" s="131">
        <f>+('[1]N EERR TERRA'!F89*S89)+((('[1]N EERR TERRA'!F89*(100%-S89))/(1+TASAS!$E$9)))</f>
        <v>0</v>
      </c>
      <c r="G89" s="131">
        <f>+('[1]N EERR TERRA'!G89*T89)+((('[1]N EERR TERRA'!G89*(100%-T89))/(1+TASAS!$F$9)))</f>
        <v>0</v>
      </c>
      <c r="H89" s="131">
        <f>+('[1]N EERR TERRA'!H89*U89)+((('[1]N EERR TERRA'!H89*(100%-U89))/(1+TASAS!$G$9)))</f>
        <v>0</v>
      </c>
      <c r="I89" s="131">
        <f>+('[1]N EERR TERRA'!I89*V89)+((('[1]N EERR TERRA'!I89*(100%-V89))/(1+TASAS!$H$9)))</f>
        <v>0</v>
      </c>
      <c r="J89" s="131">
        <f>+('[1]N EERR TERRA'!J89*W89)+((('[1]N EERR TERRA'!J89*(100%-W89))/(1+TASAS!$I$9)))</f>
        <v>0</v>
      </c>
      <c r="K89" s="131">
        <f>+('[1]N EERR TERRA'!K89*X89)+((('[1]N EERR TERRA'!K89*(100%-X89))/(1+TASAS!$J$9)))</f>
        <v>0</v>
      </c>
      <c r="L89" s="131">
        <f>+('[1]N EERR TERRA'!L89*Y89)+((('[1]N EERR TERRA'!L89*(100%-Y89))/(1+TASAS!$K$9)))</f>
        <v>0</v>
      </c>
      <c r="M89" s="131">
        <f>+('[1]N EERR TERRA'!M89*Z89)+((('[1]N EERR TERRA'!M89*(100%-Z89))/(1+TASAS!$L$9)))</f>
        <v>0</v>
      </c>
      <c r="N89" s="131">
        <f>+('[1]N EERR TERRA'!N89*AA89)+((('[1]N EERR TERRA'!N89*(100%-AA89))/(1+TASAS!$M$9)))</f>
        <v>0</v>
      </c>
      <c r="O89" s="194">
        <f t="shared" si="3"/>
        <v>0</v>
      </c>
      <c r="P89" s="303">
        <v>0</v>
      </c>
      <c r="Q89" s="303">
        <v>0</v>
      </c>
      <c r="R89" s="303">
        <v>0</v>
      </c>
      <c r="S89" s="303">
        <v>0</v>
      </c>
      <c r="T89" s="303">
        <v>0</v>
      </c>
      <c r="U89" s="303">
        <v>0</v>
      </c>
      <c r="V89" s="303">
        <v>0</v>
      </c>
      <c r="W89" s="303">
        <v>0</v>
      </c>
      <c r="X89" s="303">
        <v>0</v>
      </c>
      <c r="Y89" s="303">
        <v>0</v>
      </c>
      <c r="Z89" s="303">
        <v>0</v>
      </c>
      <c r="AA89" s="303">
        <v>0</v>
      </c>
    </row>
    <row r="90" spans="1:27" outlineLevel="1" x14ac:dyDescent="0.3">
      <c r="A90" s="203" t="s">
        <v>281</v>
      </c>
      <c r="B90" s="131"/>
      <c r="C90" s="131">
        <f>+('[1]N EERR TERRA'!C90*P90)+((('[1]N EERR TERRA'!C90*(100%-P90))/(1+TASAS!$B$9)))</f>
        <v>0</v>
      </c>
      <c r="D90" s="131">
        <f>+('[1]N EERR TERRA'!D90*Q90)+((('[1]N EERR TERRA'!D90*(100%-Q90))/(1+TASAS!$C$9)))</f>
        <v>0</v>
      </c>
      <c r="E90" s="131">
        <f>+('[1]N EERR TERRA'!E90*R90)+((('[1]N EERR TERRA'!E90*(100%-R90))/(1+TASAS!$D$9)))</f>
        <v>0</v>
      </c>
      <c r="F90" s="131">
        <f>+('[1]N EERR TERRA'!F90*S90)+((('[1]N EERR TERRA'!F90*(100%-S90))/(1+TASAS!$E$9)))</f>
        <v>0</v>
      </c>
      <c r="G90" s="131">
        <f>+('[1]N EERR TERRA'!G90*T90)+((('[1]N EERR TERRA'!G90*(100%-T90))/(1+TASAS!$F$9)))</f>
        <v>0</v>
      </c>
      <c r="H90" s="131">
        <f>+('[1]N EERR TERRA'!H90*U90)+((('[1]N EERR TERRA'!H90*(100%-U90))/(1+TASAS!$G$9)))</f>
        <v>0</v>
      </c>
      <c r="I90" s="131">
        <f>+('[1]N EERR TERRA'!I90*V90)+((('[1]N EERR TERRA'!I90*(100%-V90))/(1+TASAS!$H$9)))</f>
        <v>0</v>
      </c>
      <c r="J90" s="131">
        <f>+('[1]N EERR TERRA'!J90*W90)+((('[1]N EERR TERRA'!J90*(100%-W90))/(1+TASAS!$I$9)))</f>
        <v>0</v>
      </c>
      <c r="K90" s="131">
        <f>+('[1]N EERR TERRA'!K90*X90)+((('[1]N EERR TERRA'!K90*(100%-X90))/(1+TASAS!$J$9)))</f>
        <v>0</v>
      </c>
      <c r="L90" s="131">
        <f>+('[1]N EERR TERRA'!L90*Y90)+((('[1]N EERR TERRA'!L90*(100%-Y90))/(1+TASAS!$K$9)))</f>
        <v>0</v>
      </c>
      <c r="M90" s="131">
        <f>+('[1]N EERR TERRA'!M90*Z90)+((('[1]N EERR TERRA'!M90*(100%-Z90))/(1+TASAS!$L$9)))</f>
        <v>0</v>
      </c>
      <c r="N90" s="131">
        <f>+('[1]N EERR TERRA'!N90*AA90)+((('[1]N EERR TERRA'!N90*(100%-AA90))/(1+TASAS!$M$9)))</f>
        <v>0</v>
      </c>
      <c r="O90" s="194">
        <f t="shared" si="3"/>
        <v>0</v>
      </c>
      <c r="P90" s="303">
        <v>0</v>
      </c>
      <c r="Q90" s="303">
        <v>0</v>
      </c>
      <c r="R90" s="303">
        <v>0</v>
      </c>
      <c r="S90" s="303">
        <v>0</v>
      </c>
      <c r="T90" s="303">
        <v>0</v>
      </c>
      <c r="U90" s="303">
        <v>0</v>
      </c>
      <c r="V90" s="303">
        <v>0</v>
      </c>
      <c r="W90" s="303">
        <v>0</v>
      </c>
      <c r="X90" s="303">
        <v>0</v>
      </c>
      <c r="Y90" s="303">
        <v>0</v>
      </c>
      <c r="Z90" s="303">
        <v>0</v>
      </c>
      <c r="AA90" s="303">
        <v>0</v>
      </c>
    </row>
    <row r="91" spans="1:27" outlineLevel="1" x14ac:dyDescent="0.3">
      <c r="A91" s="203" t="s">
        <v>282</v>
      </c>
      <c r="B91" s="131"/>
      <c r="C91" s="131">
        <f>+('[1]N EERR TERRA'!C91*P91)+((('[1]N EERR TERRA'!C91*(100%-P91))/(1+TASAS!$B$9)))</f>
        <v>0</v>
      </c>
      <c r="D91" s="131">
        <f>+('[1]N EERR TERRA'!D91*Q91)+((('[1]N EERR TERRA'!D91*(100%-Q91))/(1+TASAS!$C$9)))</f>
        <v>0</v>
      </c>
      <c r="E91" s="131">
        <f>+('[1]N EERR TERRA'!E91*R91)+((('[1]N EERR TERRA'!E91*(100%-R91))/(1+TASAS!$D$9)))</f>
        <v>0</v>
      </c>
      <c r="F91" s="131">
        <f>+('[1]N EERR TERRA'!F91*S91)+((('[1]N EERR TERRA'!F91*(100%-S91))/(1+TASAS!$E$9)))</f>
        <v>0</v>
      </c>
      <c r="G91" s="131">
        <f>+('[1]N EERR TERRA'!G91*T91)+((('[1]N EERR TERRA'!G91*(100%-T91))/(1+TASAS!$F$9)))</f>
        <v>0</v>
      </c>
      <c r="H91" s="131">
        <f>+('[1]N EERR TERRA'!H91*U91)+((('[1]N EERR TERRA'!H91*(100%-U91))/(1+TASAS!$G$9)))</f>
        <v>0</v>
      </c>
      <c r="I91" s="131">
        <f>+('[1]N EERR TERRA'!I91*V91)+((('[1]N EERR TERRA'!I91*(100%-V91))/(1+TASAS!$H$9)))</f>
        <v>0</v>
      </c>
      <c r="J91" s="131">
        <f>+('[1]N EERR TERRA'!J91*W91)+((('[1]N EERR TERRA'!J91*(100%-W91))/(1+TASAS!$I$9)))</f>
        <v>0</v>
      </c>
      <c r="K91" s="131">
        <f>+('[1]N EERR TERRA'!K91*X91)+((('[1]N EERR TERRA'!K91*(100%-X91))/(1+TASAS!$J$9)))</f>
        <v>0</v>
      </c>
      <c r="L91" s="131">
        <f>+('[1]N EERR TERRA'!L91*Y91)+((('[1]N EERR TERRA'!L91*(100%-Y91))/(1+TASAS!$K$9)))</f>
        <v>0</v>
      </c>
      <c r="M91" s="131">
        <f>+('[1]N EERR TERRA'!M91*Z91)+((('[1]N EERR TERRA'!M91*(100%-Z91))/(1+TASAS!$L$9)))</f>
        <v>0</v>
      </c>
      <c r="N91" s="131">
        <f>+('[1]N EERR TERRA'!N91*AA91)+((('[1]N EERR TERRA'!N91*(100%-AA91))/(1+TASAS!$M$9)))</f>
        <v>0</v>
      </c>
      <c r="O91" s="194">
        <f t="shared" si="3"/>
        <v>0</v>
      </c>
      <c r="P91" s="303">
        <v>1</v>
      </c>
      <c r="Q91" s="303">
        <v>1</v>
      </c>
      <c r="R91" s="303">
        <v>1</v>
      </c>
      <c r="S91" s="303">
        <v>1</v>
      </c>
      <c r="T91" s="303">
        <v>1</v>
      </c>
      <c r="U91" s="303">
        <v>1</v>
      </c>
      <c r="V91" s="303">
        <v>1</v>
      </c>
      <c r="W91" s="303">
        <v>1</v>
      </c>
      <c r="X91" s="303">
        <v>1</v>
      </c>
      <c r="Y91" s="303">
        <v>1</v>
      </c>
      <c r="Z91" s="303">
        <v>1</v>
      </c>
      <c r="AA91" s="303">
        <v>1</v>
      </c>
    </row>
    <row r="92" spans="1:27" outlineLevel="1" x14ac:dyDescent="0.3">
      <c r="A92" s="203" t="s">
        <v>283</v>
      </c>
      <c r="B92" s="131"/>
      <c r="C92" s="131">
        <f>+('[1]N EERR TERRA'!C92*P92)+((('[1]N EERR TERRA'!C92*(100%-P92))/(1+TASAS!$B$9)))</f>
        <v>0</v>
      </c>
      <c r="D92" s="131">
        <f>+('[1]N EERR TERRA'!D92*Q92)+((('[1]N EERR TERRA'!D92*(100%-Q92))/(1+TASAS!$C$9)))</f>
        <v>0</v>
      </c>
      <c r="E92" s="131">
        <f>+('[1]N EERR TERRA'!E92*R92)+((('[1]N EERR TERRA'!E92*(100%-R92))/(1+TASAS!$D$9)))</f>
        <v>0</v>
      </c>
      <c r="F92" s="131">
        <f>+('[1]N EERR TERRA'!F92*S92)+((('[1]N EERR TERRA'!F92*(100%-S92))/(1+TASAS!$E$9)))</f>
        <v>0</v>
      </c>
      <c r="G92" s="131">
        <f>+('[1]N EERR TERRA'!G92*T92)+((('[1]N EERR TERRA'!G92*(100%-T92))/(1+TASAS!$F$9)))</f>
        <v>0</v>
      </c>
      <c r="H92" s="131">
        <f>+('[1]N EERR TERRA'!H92*U92)+((('[1]N EERR TERRA'!H92*(100%-U92))/(1+TASAS!$G$9)))</f>
        <v>0</v>
      </c>
      <c r="I92" s="131">
        <f>+('[1]N EERR TERRA'!I92*V92)+((('[1]N EERR TERRA'!I92*(100%-V92))/(1+TASAS!$H$9)))</f>
        <v>0</v>
      </c>
      <c r="J92" s="131">
        <f>+('[1]N EERR TERRA'!J92*W92)+((('[1]N EERR TERRA'!J92*(100%-W92))/(1+TASAS!$I$9)))</f>
        <v>0</v>
      </c>
      <c r="K92" s="131">
        <f>+('[1]N EERR TERRA'!K92*X92)+((('[1]N EERR TERRA'!K92*(100%-X92))/(1+TASAS!$J$9)))</f>
        <v>0</v>
      </c>
      <c r="L92" s="131">
        <f>+('[1]N EERR TERRA'!L92*Y92)+((('[1]N EERR TERRA'!L92*(100%-Y92))/(1+TASAS!$K$9)))</f>
        <v>0</v>
      </c>
      <c r="M92" s="131">
        <f>+('[1]N EERR TERRA'!M92*Z92)+((('[1]N EERR TERRA'!M92*(100%-Z92))/(1+TASAS!$L$9)))</f>
        <v>0</v>
      </c>
      <c r="N92" s="131">
        <f>+('[1]N EERR TERRA'!N92*AA92)+((('[1]N EERR TERRA'!N92*(100%-AA92))/(1+TASAS!$M$9)))</f>
        <v>0</v>
      </c>
      <c r="O92" s="194">
        <f t="shared" si="3"/>
        <v>0</v>
      </c>
      <c r="P92" s="303">
        <v>1</v>
      </c>
      <c r="Q92" s="303">
        <v>1</v>
      </c>
      <c r="R92" s="303">
        <v>1</v>
      </c>
      <c r="S92" s="303">
        <v>1</v>
      </c>
      <c r="T92" s="303">
        <v>1</v>
      </c>
      <c r="U92" s="303">
        <v>1</v>
      </c>
      <c r="V92" s="303">
        <v>1</v>
      </c>
      <c r="W92" s="303">
        <v>1</v>
      </c>
      <c r="X92" s="303">
        <v>1</v>
      </c>
      <c r="Y92" s="303">
        <v>1</v>
      </c>
      <c r="Z92" s="303">
        <v>1</v>
      </c>
      <c r="AA92" s="303">
        <v>1</v>
      </c>
    </row>
    <row r="93" spans="1:27" outlineLevel="1" x14ac:dyDescent="0.3">
      <c r="A93" s="203"/>
      <c r="B93" s="131"/>
      <c r="C93" s="131">
        <f>+('[1]N EERR TERRA'!C93*P93)+((('[1]N EERR TERRA'!C93*(100%-P93))/(1+TASAS!$B$9)))</f>
        <v>0</v>
      </c>
      <c r="D93" s="131">
        <f>+('[1]N EERR TERRA'!D93*Q93)+((('[1]N EERR TERRA'!D93*(100%-Q93))/(1+TASAS!$C$9)))</f>
        <v>0</v>
      </c>
      <c r="E93" s="131">
        <f>+('[1]N EERR TERRA'!E93*R93)+((('[1]N EERR TERRA'!E93*(100%-R93))/(1+TASAS!$D$9)))</f>
        <v>0</v>
      </c>
      <c r="F93" s="131">
        <f>+('[1]N EERR TERRA'!F93*S93)+((('[1]N EERR TERRA'!F93*(100%-S93))/(1+TASAS!$E$9)))</f>
        <v>0</v>
      </c>
      <c r="G93" s="131">
        <f>+('[1]N EERR TERRA'!G93*T93)+((('[1]N EERR TERRA'!G93*(100%-T93))/(1+TASAS!$F$9)))</f>
        <v>0</v>
      </c>
      <c r="H93" s="131">
        <f>+('[1]N EERR TERRA'!H93*U93)+((('[1]N EERR TERRA'!H93*(100%-U93))/(1+TASAS!$G$9)))</f>
        <v>0</v>
      </c>
      <c r="I93" s="131">
        <f>+('[1]N EERR TERRA'!I93*V93)+((('[1]N EERR TERRA'!I93*(100%-V93))/(1+TASAS!$H$9)))</f>
        <v>0</v>
      </c>
      <c r="J93" s="131">
        <f>+('[1]N EERR TERRA'!J93*W93)+((('[1]N EERR TERRA'!J93*(100%-W93))/(1+TASAS!$I$9)))</f>
        <v>0</v>
      </c>
      <c r="K93" s="131">
        <f>+('[1]N EERR TERRA'!K93*X93)+((('[1]N EERR TERRA'!K93*(100%-X93))/(1+TASAS!$J$9)))</f>
        <v>0</v>
      </c>
      <c r="L93" s="131">
        <f>+('[1]N EERR TERRA'!L93*Y93)+((('[1]N EERR TERRA'!L93*(100%-Y93))/(1+TASAS!$K$9)))</f>
        <v>0</v>
      </c>
      <c r="M93" s="131">
        <f>+('[1]N EERR TERRA'!M93*Z93)+((('[1]N EERR TERRA'!M93*(100%-Z93))/(1+TASAS!$L$9)))</f>
        <v>0</v>
      </c>
      <c r="N93" s="131">
        <f>+('[1]N EERR TERRA'!N93*AA93)+((('[1]N EERR TERRA'!N93*(100%-AA93))/(1+TASAS!$M$9)))</f>
        <v>0</v>
      </c>
      <c r="O93" s="194">
        <f t="shared" si="3"/>
        <v>0</v>
      </c>
      <c r="P93" s="303"/>
      <c r="Q93" s="303"/>
      <c r="R93" s="303"/>
      <c r="S93" s="303"/>
      <c r="T93" s="303"/>
      <c r="U93" s="303"/>
      <c r="V93" s="303"/>
      <c r="W93" s="303"/>
      <c r="X93" s="303"/>
      <c r="Y93" s="303"/>
      <c r="Z93" s="303"/>
      <c r="AA93" s="303"/>
    </row>
    <row r="94" spans="1:27" outlineLevel="1" x14ac:dyDescent="0.3">
      <c r="A94" s="203"/>
      <c r="B94" s="131"/>
      <c r="C94" s="131"/>
      <c r="D94" s="131"/>
      <c r="E94" s="131"/>
      <c r="F94" s="131"/>
      <c r="G94" s="131"/>
      <c r="H94" s="131"/>
      <c r="I94" s="131"/>
      <c r="J94" s="131"/>
      <c r="K94" s="131"/>
      <c r="L94" s="131"/>
      <c r="M94" s="131"/>
      <c r="N94" s="131"/>
      <c r="O94" s="194">
        <f t="shared" si="3"/>
        <v>0</v>
      </c>
      <c r="P94" s="303"/>
      <c r="Q94" s="303"/>
      <c r="R94" s="303"/>
      <c r="S94" s="303"/>
      <c r="T94" s="303"/>
      <c r="U94" s="303"/>
      <c r="V94" s="303"/>
      <c r="W94" s="303"/>
      <c r="X94" s="303"/>
      <c r="Y94" s="303"/>
      <c r="Z94" s="303"/>
      <c r="AA94" s="303"/>
    </row>
    <row r="95" spans="1:27" s="187" customFormat="1" ht="15.6" x14ac:dyDescent="0.3">
      <c r="A95" s="209" t="s">
        <v>62</v>
      </c>
      <c r="B95" s="186">
        <f>SUM(B96:B138)</f>
        <v>0</v>
      </c>
      <c r="C95" s="186">
        <f t="shared" ref="C95:N95" si="17">SUM(C96:C138)</f>
        <v>1660.1063496824606</v>
      </c>
      <c r="D95" s="186">
        <f t="shared" si="17"/>
        <v>990.43887837164607</v>
      </c>
      <c r="E95" s="186">
        <f t="shared" si="17"/>
        <v>1421.5073950421565</v>
      </c>
      <c r="F95" s="186">
        <f t="shared" si="17"/>
        <v>1513.6558430517716</v>
      </c>
      <c r="G95" s="186">
        <f t="shared" si="17"/>
        <v>1786.4963079780082</v>
      </c>
      <c r="H95" s="186">
        <f t="shared" si="17"/>
        <v>1383.1782239786876</v>
      </c>
      <c r="I95" s="186">
        <f t="shared" si="17"/>
        <v>0</v>
      </c>
      <c r="J95" s="186">
        <f t="shared" si="17"/>
        <v>0</v>
      </c>
      <c r="K95" s="186">
        <f t="shared" si="17"/>
        <v>0</v>
      </c>
      <c r="L95" s="186">
        <f t="shared" si="17"/>
        <v>0</v>
      </c>
      <c r="M95" s="186">
        <f t="shared" si="17"/>
        <v>0</v>
      </c>
      <c r="N95" s="186">
        <f t="shared" si="17"/>
        <v>0</v>
      </c>
      <c r="O95" s="210">
        <f t="shared" ref="O95" si="18">SUM(O96:O138)</f>
        <v>8755.3829981047311</v>
      </c>
      <c r="P95" s="305"/>
      <c r="Q95" s="305"/>
      <c r="R95" s="305"/>
      <c r="S95" s="305"/>
      <c r="T95" s="305"/>
      <c r="U95" s="305"/>
      <c r="V95" s="305"/>
      <c r="W95" s="305"/>
      <c r="X95" s="305"/>
      <c r="Y95" s="305"/>
      <c r="Z95" s="305"/>
      <c r="AA95" s="305"/>
    </row>
    <row r="96" spans="1:27" outlineLevel="1" x14ac:dyDescent="0.3">
      <c r="A96" s="203" t="s">
        <v>284</v>
      </c>
      <c r="B96" s="131"/>
      <c r="C96" s="131">
        <f>+('[1]N EERR TERRA'!C96*P96)+((('[1]N EERR TERRA'!C96*(100%-P96))/(1+TASAS!$B$9)))</f>
        <v>64.079280490288667</v>
      </c>
      <c r="D96" s="131">
        <f>+('[1]N EERR TERRA'!D96*Q96)+((('[1]N EERR TERRA'!D96*(100%-Q96))/(1+TASAS!$C$9)))</f>
        <v>32.668896163974097</v>
      </c>
      <c r="E96" s="131">
        <f>+('[1]N EERR TERRA'!E96*R96)+((('[1]N EERR TERRA'!E96*(100%-R96))/(1+TASAS!$D$9)))</f>
        <v>39.247242426393463</v>
      </c>
      <c r="F96" s="131">
        <f>+('[1]N EERR TERRA'!F96*S96)+((('[1]N EERR TERRA'!F96*(100%-S96))/(1+TASAS!$E$9)))</f>
        <v>57.759663682366678</v>
      </c>
      <c r="G96" s="131">
        <f>+('[1]N EERR TERRA'!G96*T96)+((('[1]N EERR TERRA'!G96*(100%-T96))/(1+TASAS!$F$9)))</f>
        <v>375.02097838802132</v>
      </c>
      <c r="H96" s="131">
        <f>+('[1]N EERR TERRA'!H96*U96)+((('[1]N EERR TERRA'!H96*(100%-U96))/(1+TASAS!$G$9)))</f>
        <v>495.18850829625814</v>
      </c>
      <c r="I96" s="131">
        <f>+('[1]N EERR TERRA'!I96*V96)+((('[1]N EERR TERRA'!I96*(100%-V96))/(1+TASAS!$H$9)))</f>
        <v>0</v>
      </c>
      <c r="J96" s="131">
        <f>+('[1]N EERR TERRA'!J96*W96)+((('[1]N EERR TERRA'!J96*(100%-W96))/(1+TASAS!$I$9)))</f>
        <v>0</v>
      </c>
      <c r="K96" s="131">
        <f>+('[1]N EERR TERRA'!K96*X96)+((('[1]N EERR TERRA'!K96*(100%-X96))/(1+TASAS!$J$9)))</f>
        <v>0</v>
      </c>
      <c r="L96" s="131">
        <f>+('[1]N EERR TERRA'!L96*Y96)+((('[1]N EERR TERRA'!L96*(100%-Y96))/(1+TASAS!$K$9)))</f>
        <v>0</v>
      </c>
      <c r="M96" s="131">
        <f>+('[1]N EERR TERRA'!M96*Z96)+((('[1]N EERR TERRA'!M96*(100%-Z96))/(1+TASAS!$L$9)))</f>
        <v>0</v>
      </c>
      <c r="N96" s="131">
        <f>+('[1]N EERR TERRA'!N96*AA96)+((('[1]N EERR TERRA'!N96*(100%-AA96))/(1+TASAS!$M$9)))</f>
        <v>0</v>
      </c>
      <c r="O96" s="194">
        <f t="shared" ref="O96:O203" si="19">+SUM(C96:N96)</f>
        <v>1063.9645694473024</v>
      </c>
      <c r="P96" s="303">
        <v>0</v>
      </c>
      <c r="Q96" s="303">
        <v>0</v>
      </c>
      <c r="R96" s="303">
        <v>0</v>
      </c>
      <c r="S96" s="303">
        <v>0</v>
      </c>
      <c r="T96" s="303">
        <v>0</v>
      </c>
      <c r="U96" s="303">
        <v>0</v>
      </c>
      <c r="V96" s="303">
        <v>0</v>
      </c>
      <c r="W96" s="303">
        <v>0</v>
      </c>
      <c r="X96" s="303">
        <v>0</v>
      </c>
      <c r="Y96" s="303">
        <v>0</v>
      </c>
      <c r="Z96" s="303">
        <v>0</v>
      </c>
      <c r="AA96" s="303">
        <v>0</v>
      </c>
    </row>
    <row r="97" spans="1:27" outlineLevel="1" x14ac:dyDescent="0.3">
      <c r="A97" s="203" t="s">
        <v>285</v>
      </c>
      <c r="B97" s="131"/>
      <c r="C97" s="131">
        <f>+('[1]N EERR TERRA'!C97*P97)+((('[1]N EERR TERRA'!C97*(100%-P97))/(1+TASAS!$B$9)))</f>
        <v>0</v>
      </c>
      <c r="D97" s="131">
        <f>+('[1]N EERR TERRA'!D97*Q97)+((('[1]N EERR TERRA'!D97*(100%-Q97))/(1+TASAS!$C$9)))</f>
        <v>0</v>
      </c>
      <c r="E97" s="131">
        <f>+('[1]N EERR TERRA'!E97*R97)+((('[1]N EERR TERRA'!E97*(100%-R97))/(1+TASAS!$D$9)))</f>
        <v>0</v>
      </c>
      <c r="F97" s="131">
        <f>+('[1]N EERR TERRA'!F97*S97)+((('[1]N EERR TERRA'!F97*(100%-S97))/(1+TASAS!$E$9)))</f>
        <v>0</v>
      </c>
      <c r="G97" s="131">
        <f>+('[1]N EERR TERRA'!G97*T97)+((('[1]N EERR TERRA'!G97*(100%-T97))/(1+TASAS!$F$9)))</f>
        <v>0</v>
      </c>
      <c r="H97" s="131">
        <f>+('[1]N EERR TERRA'!H97*U97)+((('[1]N EERR TERRA'!H97*(100%-U97))/(1+TASAS!$G$9)))</f>
        <v>0</v>
      </c>
      <c r="I97" s="131">
        <f>+('[1]N EERR TERRA'!I97*V97)+((('[1]N EERR TERRA'!I97*(100%-V97))/(1+TASAS!$H$9)))</f>
        <v>0</v>
      </c>
      <c r="J97" s="131">
        <f>+('[1]N EERR TERRA'!J97*W97)+((('[1]N EERR TERRA'!J97*(100%-W97))/(1+TASAS!$I$9)))</f>
        <v>0</v>
      </c>
      <c r="K97" s="131">
        <f>+('[1]N EERR TERRA'!K97*X97)+((('[1]N EERR TERRA'!K97*(100%-X97))/(1+TASAS!$J$9)))</f>
        <v>0</v>
      </c>
      <c r="L97" s="131">
        <f>+('[1]N EERR TERRA'!L97*Y97)+((('[1]N EERR TERRA'!L97*(100%-Y97))/(1+TASAS!$K$9)))</f>
        <v>0</v>
      </c>
      <c r="M97" s="131">
        <f>+('[1]N EERR TERRA'!M97*Z97)+((('[1]N EERR TERRA'!M97*(100%-Z97))/(1+TASAS!$L$9)))</f>
        <v>0</v>
      </c>
      <c r="N97" s="131">
        <f>+('[1]N EERR TERRA'!N97*AA97)+((('[1]N EERR TERRA'!N97*(100%-AA97))/(1+TASAS!$M$9)))</f>
        <v>0</v>
      </c>
      <c r="O97" s="194">
        <f t="shared" si="19"/>
        <v>0</v>
      </c>
      <c r="P97" s="303">
        <v>0</v>
      </c>
      <c r="Q97" s="303">
        <v>0</v>
      </c>
      <c r="R97" s="303">
        <v>0</v>
      </c>
      <c r="S97" s="303">
        <v>0</v>
      </c>
      <c r="T97" s="303">
        <v>0</v>
      </c>
      <c r="U97" s="303">
        <v>0</v>
      </c>
      <c r="V97" s="303">
        <v>0</v>
      </c>
      <c r="W97" s="303">
        <v>0</v>
      </c>
      <c r="X97" s="303">
        <v>0</v>
      </c>
      <c r="Y97" s="303">
        <v>0</v>
      </c>
      <c r="Z97" s="303">
        <v>0</v>
      </c>
      <c r="AA97" s="303">
        <v>0</v>
      </c>
    </row>
    <row r="98" spans="1:27" outlineLevel="1" x14ac:dyDescent="0.3">
      <c r="A98" s="203" t="s">
        <v>286</v>
      </c>
      <c r="B98" s="131"/>
      <c r="C98" s="131">
        <f>+('[1]N EERR TERRA'!C98*P98)+((('[1]N EERR TERRA'!C98*(100%-P98))/(1+TASAS!$B$9)))</f>
        <v>0</v>
      </c>
      <c r="D98" s="131">
        <f>+('[1]N EERR TERRA'!D98*Q98)+((('[1]N EERR TERRA'!D98*(100%-Q98))/(1+TASAS!$C$9)))</f>
        <v>0</v>
      </c>
      <c r="E98" s="131">
        <f>+('[1]N EERR TERRA'!E98*R98)+((('[1]N EERR TERRA'!E98*(100%-R98))/(1+TASAS!$D$9)))</f>
        <v>0</v>
      </c>
      <c r="F98" s="131">
        <f>+('[1]N EERR TERRA'!F98*S98)+((('[1]N EERR TERRA'!F98*(100%-S98))/(1+TASAS!$E$9)))</f>
        <v>0</v>
      </c>
      <c r="G98" s="131">
        <f>+('[1]N EERR TERRA'!G98*T98)+((('[1]N EERR TERRA'!G98*(100%-T98))/(1+TASAS!$F$9)))</f>
        <v>0</v>
      </c>
      <c r="H98" s="131">
        <f>+('[1]N EERR TERRA'!H98*U98)+((('[1]N EERR TERRA'!H98*(100%-U98))/(1+TASAS!$G$9)))</f>
        <v>0</v>
      </c>
      <c r="I98" s="131">
        <f>+('[1]N EERR TERRA'!I98*V98)+((('[1]N EERR TERRA'!I98*(100%-V98))/(1+TASAS!$H$9)))</f>
        <v>0</v>
      </c>
      <c r="J98" s="131">
        <f>+('[1]N EERR TERRA'!J98*W98)+((('[1]N EERR TERRA'!J98*(100%-W98))/(1+TASAS!$I$9)))</f>
        <v>0</v>
      </c>
      <c r="K98" s="131">
        <f>+('[1]N EERR TERRA'!K98*X98)+((('[1]N EERR TERRA'!K98*(100%-X98))/(1+TASAS!$J$9)))</f>
        <v>0</v>
      </c>
      <c r="L98" s="131">
        <f>+('[1]N EERR TERRA'!L98*Y98)+((('[1]N EERR TERRA'!L98*(100%-Y98))/(1+TASAS!$K$9)))</f>
        <v>0</v>
      </c>
      <c r="M98" s="131">
        <f>+('[1]N EERR TERRA'!M98*Z98)+((('[1]N EERR TERRA'!M98*(100%-Z98))/(1+TASAS!$L$9)))</f>
        <v>0</v>
      </c>
      <c r="N98" s="131">
        <f>+('[1]N EERR TERRA'!N98*AA98)+((('[1]N EERR TERRA'!N98*(100%-AA98))/(1+TASAS!$M$9)))</f>
        <v>0</v>
      </c>
      <c r="O98" s="194">
        <f t="shared" si="19"/>
        <v>0</v>
      </c>
      <c r="P98" s="303">
        <v>0</v>
      </c>
      <c r="Q98" s="303">
        <v>0</v>
      </c>
      <c r="R98" s="303">
        <v>0</v>
      </c>
      <c r="S98" s="303">
        <v>0</v>
      </c>
      <c r="T98" s="303">
        <v>0</v>
      </c>
      <c r="U98" s="303">
        <v>0</v>
      </c>
      <c r="V98" s="303">
        <v>0</v>
      </c>
      <c r="W98" s="303">
        <v>0</v>
      </c>
      <c r="X98" s="303">
        <v>0</v>
      </c>
      <c r="Y98" s="303">
        <v>0</v>
      </c>
      <c r="Z98" s="303">
        <v>0</v>
      </c>
      <c r="AA98" s="303">
        <v>0</v>
      </c>
    </row>
    <row r="99" spans="1:27" outlineLevel="1" x14ac:dyDescent="0.3">
      <c r="A99" s="203" t="s">
        <v>287</v>
      </c>
      <c r="B99" s="131"/>
      <c r="C99" s="131">
        <f>+('[1]N EERR TERRA'!C99*P99)+((('[1]N EERR TERRA'!C99*(100%-P99))/(1+TASAS!$B$9)))</f>
        <v>817.28</v>
      </c>
      <c r="D99" s="131">
        <f>+('[1]N EERR TERRA'!D99*Q99)+((('[1]N EERR TERRA'!D99*(100%-Q99))/(1+TASAS!$C$9)))</f>
        <v>594.70000000000005</v>
      </c>
      <c r="E99" s="131">
        <f>+('[1]N EERR TERRA'!E99*R99)+((('[1]N EERR TERRA'!E99*(100%-R99))/(1+TASAS!$D$9)))</f>
        <v>714.66</v>
      </c>
      <c r="F99" s="131">
        <f>+('[1]N EERR TERRA'!F99*S99)+((('[1]N EERR TERRA'!F99*(100%-S99))/(1+TASAS!$E$9)))</f>
        <v>914.46</v>
      </c>
      <c r="G99" s="131">
        <f>+('[1]N EERR TERRA'!G99*T99)+((('[1]N EERR TERRA'!G99*(100%-T99))/(1+TASAS!$F$9)))</f>
        <v>724.5</v>
      </c>
      <c r="H99" s="131">
        <f>+('[1]N EERR TERRA'!H99*U99)+((('[1]N EERR TERRA'!H99*(100%-U99))/(1+TASAS!$G$9)))</f>
        <v>240.84</v>
      </c>
      <c r="I99" s="131">
        <f>+('[1]N EERR TERRA'!I99*V99)+((('[1]N EERR TERRA'!I99*(100%-V99))/(1+TASAS!$H$9)))</f>
        <v>0</v>
      </c>
      <c r="J99" s="131">
        <f>+('[1]N EERR TERRA'!J99*W99)+((('[1]N EERR TERRA'!J99*(100%-W99))/(1+TASAS!$I$9)))</f>
        <v>0</v>
      </c>
      <c r="K99" s="131">
        <f>+('[1]N EERR TERRA'!K99*X99)+((('[1]N EERR TERRA'!K99*(100%-X99))/(1+TASAS!$J$9)))</f>
        <v>0</v>
      </c>
      <c r="L99" s="131">
        <f>+('[1]N EERR TERRA'!L99*Y99)+((('[1]N EERR TERRA'!L99*(100%-Y99))/(1+TASAS!$K$9)))</f>
        <v>0</v>
      </c>
      <c r="M99" s="131">
        <f>+('[1]N EERR TERRA'!M99*Z99)+((('[1]N EERR TERRA'!M99*(100%-Z99))/(1+TASAS!$L$9)))</f>
        <v>0</v>
      </c>
      <c r="N99" s="131">
        <f>+('[1]N EERR TERRA'!N99*AA99)+((('[1]N EERR TERRA'!N99*(100%-AA99))/(1+TASAS!$M$9)))</f>
        <v>0</v>
      </c>
      <c r="O99" s="194">
        <f t="shared" si="19"/>
        <v>4006.44</v>
      </c>
      <c r="P99" s="303">
        <v>1</v>
      </c>
      <c r="Q99" s="303">
        <v>1</v>
      </c>
      <c r="R99" s="303">
        <v>1</v>
      </c>
      <c r="S99" s="303">
        <v>1</v>
      </c>
      <c r="T99" s="303">
        <v>1</v>
      </c>
      <c r="U99" s="303">
        <v>1</v>
      </c>
      <c r="V99" s="303">
        <v>1</v>
      </c>
      <c r="W99" s="303">
        <v>1</v>
      </c>
      <c r="X99" s="303">
        <v>1</v>
      </c>
      <c r="Y99" s="303">
        <v>1</v>
      </c>
      <c r="Z99" s="303">
        <v>1</v>
      </c>
      <c r="AA99" s="303">
        <v>1</v>
      </c>
    </row>
    <row r="100" spans="1:27" outlineLevel="1" x14ac:dyDescent="0.3">
      <c r="A100" s="203" t="s">
        <v>288</v>
      </c>
      <c r="B100" s="131"/>
      <c r="C100" s="131">
        <f>+('[1]N EERR TERRA'!C100*P100)+((('[1]N EERR TERRA'!C100*(100%-P100))/(1+TASAS!$B$9)))</f>
        <v>0</v>
      </c>
      <c r="D100" s="131">
        <f>+('[1]N EERR TERRA'!D100*Q100)+((('[1]N EERR TERRA'!D100*(100%-Q100))/(1+TASAS!$C$9)))</f>
        <v>0</v>
      </c>
      <c r="E100" s="131">
        <f>+('[1]N EERR TERRA'!E100*R100)+((('[1]N EERR TERRA'!E100*(100%-R100))/(1+TASAS!$D$9)))</f>
        <v>0</v>
      </c>
      <c r="F100" s="131">
        <f>+('[1]N EERR TERRA'!F100*S100)+((('[1]N EERR TERRA'!F100*(100%-S100))/(1+TASAS!$E$9)))</f>
        <v>0</v>
      </c>
      <c r="G100" s="131">
        <f>+('[1]N EERR TERRA'!G100*T100)+((('[1]N EERR TERRA'!G100*(100%-T100))/(1+TASAS!$F$9)))</f>
        <v>0</v>
      </c>
      <c r="H100" s="131">
        <f>+('[1]N EERR TERRA'!H100*U100)+((('[1]N EERR TERRA'!H100*(100%-U100))/(1+TASAS!$G$9)))</f>
        <v>0</v>
      </c>
      <c r="I100" s="131">
        <f>+('[1]N EERR TERRA'!I100*V100)+((('[1]N EERR TERRA'!I100*(100%-V100))/(1+TASAS!$H$9)))</f>
        <v>0</v>
      </c>
      <c r="J100" s="131">
        <f>+('[1]N EERR TERRA'!J100*W100)+((('[1]N EERR TERRA'!J100*(100%-W100))/(1+TASAS!$I$9)))</f>
        <v>0</v>
      </c>
      <c r="K100" s="131">
        <f>+('[1]N EERR TERRA'!K100*X100)+((('[1]N EERR TERRA'!K100*(100%-X100))/(1+TASAS!$J$9)))</f>
        <v>0</v>
      </c>
      <c r="L100" s="131">
        <f>+('[1]N EERR TERRA'!L100*Y100)+((('[1]N EERR TERRA'!L100*(100%-Y100))/(1+TASAS!$K$9)))</f>
        <v>0</v>
      </c>
      <c r="M100" s="131">
        <f>+('[1]N EERR TERRA'!M100*Z100)+((('[1]N EERR TERRA'!M100*(100%-Z100))/(1+TASAS!$L$9)))</f>
        <v>0</v>
      </c>
      <c r="N100" s="131">
        <f>+('[1]N EERR TERRA'!N100*AA100)+((('[1]N EERR TERRA'!N100*(100%-AA100))/(1+TASAS!$M$9)))</f>
        <v>0</v>
      </c>
      <c r="O100" s="194">
        <f t="shared" si="19"/>
        <v>0</v>
      </c>
      <c r="P100" s="303">
        <v>1</v>
      </c>
      <c r="Q100" s="303">
        <v>1</v>
      </c>
      <c r="R100" s="303">
        <v>1</v>
      </c>
      <c r="S100" s="303">
        <v>1</v>
      </c>
      <c r="T100" s="303">
        <v>1</v>
      </c>
      <c r="U100" s="303">
        <v>1</v>
      </c>
      <c r="V100" s="303">
        <v>1</v>
      </c>
      <c r="W100" s="303">
        <v>1</v>
      </c>
      <c r="X100" s="303">
        <v>1</v>
      </c>
      <c r="Y100" s="303">
        <v>1</v>
      </c>
      <c r="Z100" s="303">
        <v>1</v>
      </c>
      <c r="AA100" s="303">
        <v>1</v>
      </c>
    </row>
    <row r="101" spans="1:27" outlineLevel="1" x14ac:dyDescent="0.3">
      <c r="A101" s="203" t="s">
        <v>289</v>
      </c>
      <c r="B101" s="131"/>
      <c r="C101" s="131">
        <f>+('[1]N EERR TERRA'!C101*P101)+((('[1]N EERR TERRA'!C101*(100%-P101))/(1+TASAS!$B$9)))</f>
        <v>155.77743968597829</v>
      </c>
      <c r="D101" s="131">
        <f>+('[1]N EERR TERRA'!D101*Q101)+((('[1]N EERR TERRA'!D101*(100%-Q101))/(1+TASAS!$C$9)))</f>
        <v>56.240836951106687</v>
      </c>
      <c r="E101" s="131">
        <f>+('[1]N EERR TERRA'!E101*R101)+((('[1]N EERR TERRA'!E101*(100%-R101))/(1+TASAS!$D$9)))</f>
        <v>84.599768118685375</v>
      </c>
      <c r="F101" s="131">
        <f>+('[1]N EERR TERRA'!F101*S101)+((('[1]N EERR TERRA'!F101*(100%-S101))/(1+TASAS!$E$9)))</f>
        <v>122.70187621642661</v>
      </c>
      <c r="G101" s="131">
        <f>+('[1]N EERR TERRA'!G101*T101)+((('[1]N EERR TERRA'!G101*(100%-T101))/(1+TASAS!$F$9)))</f>
        <v>116.89590059659591</v>
      </c>
      <c r="H101" s="131">
        <f>+('[1]N EERR TERRA'!H101*U101)+((('[1]N EERR TERRA'!H101*(100%-U101))/(1+TASAS!$G$9)))</f>
        <v>70.058824324872532</v>
      </c>
      <c r="I101" s="131">
        <f>+('[1]N EERR TERRA'!I101*V101)+((('[1]N EERR TERRA'!I101*(100%-V101))/(1+TASAS!$H$9)))</f>
        <v>0</v>
      </c>
      <c r="J101" s="131">
        <f>+('[1]N EERR TERRA'!J101*W101)+((('[1]N EERR TERRA'!J101*(100%-W101))/(1+TASAS!$I$9)))</f>
        <v>0</v>
      </c>
      <c r="K101" s="131">
        <f>+('[1]N EERR TERRA'!K101*X101)+((('[1]N EERR TERRA'!K101*(100%-X101))/(1+TASAS!$J$9)))</f>
        <v>0</v>
      </c>
      <c r="L101" s="131">
        <f>+('[1]N EERR TERRA'!L101*Y101)+((('[1]N EERR TERRA'!L101*(100%-Y101))/(1+TASAS!$K$9)))</f>
        <v>0</v>
      </c>
      <c r="M101" s="131">
        <f>+('[1]N EERR TERRA'!M101*Z101)+((('[1]N EERR TERRA'!M101*(100%-Z101))/(1+TASAS!$L$9)))</f>
        <v>0</v>
      </c>
      <c r="N101" s="131">
        <f>+('[1]N EERR TERRA'!N101*AA101)+((('[1]N EERR TERRA'!N101*(100%-AA101))/(1+TASAS!$M$9)))</f>
        <v>0</v>
      </c>
      <c r="O101" s="194">
        <f t="shared" si="19"/>
        <v>606.27464589366537</v>
      </c>
      <c r="P101" s="303">
        <v>0</v>
      </c>
      <c r="Q101" s="303">
        <v>0</v>
      </c>
      <c r="R101" s="303">
        <v>0</v>
      </c>
      <c r="S101" s="303">
        <v>0</v>
      </c>
      <c r="T101" s="303">
        <v>0</v>
      </c>
      <c r="U101" s="303">
        <v>0</v>
      </c>
      <c r="V101" s="303">
        <v>0</v>
      </c>
      <c r="W101" s="303">
        <v>0</v>
      </c>
      <c r="X101" s="303">
        <v>0</v>
      </c>
      <c r="Y101" s="303">
        <v>0</v>
      </c>
      <c r="Z101" s="303">
        <v>0</v>
      </c>
      <c r="AA101" s="303">
        <v>0</v>
      </c>
    </row>
    <row r="102" spans="1:27" outlineLevel="1" x14ac:dyDescent="0.3">
      <c r="A102" s="203" t="s">
        <v>290</v>
      </c>
      <c r="B102" s="131"/>
      <c r="C102" s="131">
        <f>+('[1]N EERR TERRA'!C102*P102)+((('[1]N EERR TERRA'!C102*(100%-P102))/(1+TASAS!$B$9)))</f>
        <v>0</v>
      </c>
      <c r="D102" s="131">
        <f>+('[1]N EERR TERRA'!D102*Q102)+((('[1]N EERR TERRA'!D102*(100%-Q102))/(1+TASAS!$C$9)))</f>
        <v>0</v>
      </c>
      <c r="E102" s="131">
        <f>+('[1]N EERR TERRA'!E102*R102)+((('[1]N EERR TERRA'!E102*(100%-R102))/(1+TASAS!$D$9)))</f>
        <v>0</v>
      </c>
      <c r="F102" s="131">
        <f>+('[1]N EERR TERRA'!F102*S102)+((('[1]N EERR TERRA'!F102*(100%-S102))/(1+TASAS!$E$9)))</f>
        <v>0</v>
      </c>
      <c r="G102" s="131">
        <f>+('[1]N EERR TERRA'!G102*T102)+((('[1]N EERR TERRA'!G102*(100%-T102))/(1+TASAS!$F$9)))</f>
        <v>0</v>
      </c>
      <c r="H102" s="131">
        <f>+('[1]N EERR TERRA'!H102*U102)+((('[1]N EERR TERRA'!H102*(100%-U102))/(1+TASAS!$G$9)))</f>
        <v>0</v>
      </c>
      <c r="I102" s="131">
        <f>+('[1]N EERR TERRA'!I102*V102)+((('[1]N EERR TERRA'!I102*(100%-V102))/(1+TASAS!$H$9)))</f>
        <v>0</v>
      </c>
      <c r="J102" s="131">
        <f>+('[1]N EERR TERRA'!J102*W102)+((('[1]N EERR TERRA'!J102*(100%-W102))/(1+TASAS!$I$9)))</f>
        <v>0</v>
      </c>
      <c r="K102" s="131">
        <f>+('[1]N EERR TERRA'!K102*X102)+((('[1]N EERR TERRA'!K102*(100%-X102))/(1+TASAS!$J$9)))</f>
        <v>0</v>
      </c>
      <c r="L102" s="131">
        <f>+('[1]N EERR TERRA'!L102*Y102)+((('[1]N EERR TERRA'!L102*(100%-Y102))/(1+TASAS!$K$9)))</f>
        <v>0</v>
      </c>
      <c r="M102" s="131">
        <f>+('[1]N EERR TERRA'!M102*Z102)+((('[1]N EERR TERRA'!M102*(100%-Z102))/(1+TASAS!$L$9)))</f>
        <v>0</v>
      </c>
      <c r="N102" s="131">
        <f>+('[1]N EERR TERRA'!N102*AA102)+((('[1]N EERR TERRA'!N102*(100%-AA102))/(1+TASAS!$M$9)))</f>
        <v>0</v>
      </c>
      <c r="O102" s="194">
        <f t="shared" si="19"/>
        <v>0</v>
      </c>
      <c r="P102" s="303">
        <v>0</v>
      </c>
      <c r="Q102" s="303">
        <v>0</v>
      </c>
      <c r="R102" s="303">
        <v>0</v>
      </c>
      <c r="S102" s="303">
        <v>0</v>
      </c>
      <c r="T102" s="303">
        <v>0</v>
      </c>
      <c r="U102" s="303">
        <v>0</v>
      </c>
      <c r="V102" s="303">
        <v>0</v>
      </c>
      <c r="W102" s="303">
        <v>0</v>
      </c>
      <c r="X102" s="303">
        <v>0</v>
      </c>
      <c r="Y102" s="303">
        <v>0</v>
      </c>
      <c r="Z102" s="303">
        <v>0</v>
      </c>
      <c r="AA102" s="303">
        <v>0</v>
      </c>
    </row>
    <row r="103" spans="1:27" outlineLevel="1" x14ac:dyDescent="0.3">
      <c r="A103" s="203" t="s">
        <v>291</v>
      </c>
      <c r="B103" s="131"/>
      <c r="C103" s="131">
        <f>+('[1]N EERR TERRA'!C103*P103)+((('[1]N EERR TERRA'!C103*(100%-P103))/(1+TASAS!$B$9)))</f>
        <v>21.469605621285346</v>
      </c>
      <c r="D103" s="131">
        <f>+('[1]N EERR TERRA'!D103*Q103)+((('[1]N EERR TERRA'!D103*(100%-Q103))/(1+TASAS!$C$9)))</f>
        <v>0</v>
      </c>
      <c r="E103" s="131">
        <f>+('[1]N EERR TERRA'!E103*R103)+((('[1]N EERR TERRA'!E103*(100%-R103))/(1+TASAS!$D$9)))</f>
        <v>0</v>
      </c>
      <c r="F103" s="131">
        <f>+('[1]N EERR TERRA'!F103*S103)+((('[1]N EERR TERRA'!F103*(100%-S103))/(1+TASAS!$E$9)))</f>
        <v>0</v>
      </c>
      <c r="G103" s="131">
        <f>+('[1]N EERR TERRA'!G103*T103)+((('[1]N EERR TERRA'!G103*(100%-T103))/(1+TASAS!$F$9)))</f>
        <v>16.723403082412119</v>
      </c>
      <c r="H103" s="131">
        <f>+('[1]N EERR TERRA'!H103*U103)+((('[1]N EERR TERRA'!H103*(100%-U103))/(1+TASAS!$G$9)))</f>
        <v>0</v>
      </c>
      <c r="I103" s="131">
        <f>+('[1]N EERR TERRA'!I103*V103)+((('[1]N EERR TERRA'!I103*(100%-V103))/(1+TASAS!$H$9)))</f>
        <v>0</v>
      </c>
      <c r="J103" s="131">
        <f>+('[1]N EERR TERRA'!J103*W103)+((('[1]N EERR TERRA'!J103*(100%-W103))/(1+TASAS!$I$9)))</f>
        <v>0</v>
      </c>
      <c r="K103" s="131">
        <f>+('[1]N EERR TERRA'!K103*X103)+((('[1]N EERR TERRA'!K103*(100%-X103))/(1+TASAS!$J$9)))</f>
        <v>0</v>
      </c>
      <c r="L103" s="131">
        <f>+('[1]N EERR TERRA'!L103*Y103)+((('[1]N EERR TERRA'!L103*(100%-Y103))/(1+TASAS!$K$9)))</f>
        <v>0</v>
      </c>
      <c r="M103" s="131">
        <f>+('[1]N EERR TERRA'!M103*Z103)+((('[1]N EERR TERRA'!M103*(100%-Z103))/(1+TASAS!$L$9)))</f>
        <v>0</v>
      </c>
      <c r="N103" s="131">
        <f>+('[1]N EERR TERRA'!N103*AA103)+((('[1]N EERR TERRA'!N103*(100%-AA103))/(1+TASAS!$M$9)))</f>
        <v>0</v>
      </c>
      <c r="O103" s="194">
        <f t="shared" si="19"/>
        <v>38.193008703697465</v>
      </c>
      <c r="P103" s="303">
        <v>0</v>
      </c>
      <c r="Q103" s="303">
        <v>0</v>
      </c>
      <c r="R103" s="303">
        <v>0</v>
      </c>
      <c r="S103" s="303">
        <v>0</v>
      </c>
      <c r="T103" s="303">
        <v>0</v>
      </c>
      <c r="U103" s="303">
        <v>0</v>
      </c>
      <c r="V103" s="303">
        <v>0</v>
      </c>
      <c r="W103" s="303">
        <v>0</v>
      </c>
      <c r="X103" s="303">
        <v>0</v>
      </c>
      <c r="Y103" s="303">
        <v>0</v>
      </c>
      <c r="Z103" s="303">
        <v>0</v>
      </c>
      <c r="AA103" s="303">
        <v>0</v>
      </c>
    </row>
    <row r="104" spans="1:27" outlineLevel="1" x14ac:dyDescent="0.3">
      <c r="A104" s="203" t="s">
        <v>292</v>
      </c>
      <c r="B104" s="131"/>
      <c r="C104" s="131">
        <f>+('[1]N EERR TERRA'!C104*P104)+((('[1]N EERR TERRA'!C104*(100%-P104))/(1+TASAS!$B$9)))</f>
        <v>0</v>
      </c>
      <c r="D104" s="131">
        <f>+('[1]N EERR TERRA'!D104*Q104)+((('[1]N EERR TERRA'!D104*(100%-Q104))/(1+TASAS!$C$9)))</f>
        <v>0</v>
      </c>
      <c r="E104" s="131">
        <f>+('[1]N EERR TERRA'!E104*R104)+((('[1]N EERR TERRA'!E104*(100%-R104))/(1+TASAS!$D$9)))</f>
        <v>0</v>
      </c>
      <c r="F104" s="131">
        <f>+('[1]N EERR TERRA'!F104*S104)+((('[1]N EERR TERRA'!F104*(100%-S104))/(1+TASAS!$E$9)))</f>
        <v>0</v>
      </c>
      <c r="G104" s="131">
        <f>+('[1]N EERR TERRA'!G104*T104)+((('[1]N EERR TERRA'!G104*(100%-T104))/(1+TASAS!$F$9)))</f>
        <v>0</v>
      </c>
      <c r="H104" s="131">
        <f>+('[1]N EERR TERRA'!H104*U104)+((('[1]N EERR TERRA'!H104*(100%-U104))/(1+TASAS!$G$9)))</f>
        <v>0</v>
      </c>
      <c r="I104" s="131">
        <f>+('[1]N EERR TERRA'!I104*V104)+((('[1]N EERR TERRA'!I104*(100%-V104))/(1+TASAS!$H$9)))</f>
        <v>0</v>
      </c>
      <c r="J104" s="131">
        <f>+('[1]N EERR TERRA'!J104*W104)+((('[1]N EERR TERRA'!J104*(100%-W104))/(1+TASAS!$I$9)))</f>
        <v>0</v>
      </c>
      <c r="K104" s="131">
        <f>+('[1]N EERR TERRA'!K104*X104)+((('[1]N EERR TERRA'!K104*(100%-X104))/(1+TASAS!$J$9)))</f>
        <v>0</v>
      </c>
      <c r="L104" s="131">
        <f>+('[1]N EERR TERRA'!L104*Y104)+((('[1]N EERR TERRA'!L104*(100%-Y104))/(1+TASAS!$K$9)))</f>
        <v>0</v>
      </c>
      <c r="M104" s="131">
        <f>+('[1]N EERR TERRA'!M104*Z104)+((('[1]N EERR TERRA'!M104*(100%-Z104))/(1+TASAS!$L$9)))</f>
        <v>0</v>
      </c>
      <c r="N104" s="131">
        <f>+('[1]N EERR TERRA'!N104*AA104)+((('[1]N EERR TERRA'!N104*(100%-AA104))/(1+TASAS!$M$9)))</f>
        <v>0</v>
      </c>
      <c r="O104" s="194">
        <f t="shared" si="19"/>
        <v>0</v>
      </c>
      <c r="P104" s="303">
        <v>0</v>
      </c>
      <c r="Q104" s="303">
        <v>0</v>
      </c>
      <c r="R104" s="303">
        <v>0</v>
      </c>
      <c r="S104" s="303">
        <v>0</v>
      </c>
      <c r="T104" s="303">
        <v>0</v>
      </c>
      <c r="U104" s="303">
        <v>0</v>
      </c>
      <c r="V104" s="303">
        <v>0</v>
      </c>
      <c r="W104" s="303">
        <v>0</v>
      </c>
      <c r="X104" s="303">
        <v>0</v>
      </c>
      <c r="Y104" s="303">
        <v>0</v>
      </c>
      <c r="Z104" s="303">
        <v>0</v>
      </c>
      <c r="AA104" s="303">
        <v>0</v>
      </c>
    </row>
    <row r="105" spans="1:27" outlineLevel="1" x14ac:dyDescent="0.3">
      <c r="A105" s="203" t="s">
        <v>293</v>
      </c>
      <c r="B105" s="131"/>
      <c r="C105" s="131">
        <f>+('[1]N EERR TERRA'!C105*P105)+((('[1]N EERR TERRA'!C105*(100%-P105))/(1+TASAS!$B$9)))</f>
        <v>91.73</v>
      </c>
      <c r="D105" s="131">
        <f>+('[1]N EERR TERRA'!D105*Q105)+((('[1]N EERR TERRA'!D105*(100%-Q105))/(1+TASAS!$C$9)))</f>
        <v>0</v>
      </c>
      <c r="E105" s="131">
        <f>+('[1]N EERR TERRA'!E105*R105)+((('[1]N EERR TERRA'!E105*(100%-R105))/(1+TASAS!$D$9)))</f>
        <v>0</v>
      </c>
      <c r="F105" s="131">
        <f>+('[1]N EERR TERRA'!F105*S105)+((('[1]N EERR TERRA'!F105*(100%-S105))/(1+TASAS!$E$9)))</f>
        <v>0</v>
      </c>
      <c r="G105" s="131">
        <f>+('[1]N EERR TERRA'!G105*T105)+((('[1]N EERR TERRA'!G105*(100%-T105))/(1+TASAS!$F$9)))</f>
        <v>186.07</v>
      </c>
      <c r="H105" s="131">
        <f>+('[1]N EERR TERRA'!H105*U105)+((('[1]N EERR TERRA'!H105*(100%-U105))/(1+TASAS!$G$9)))</f>
        <v>0</v>
      </c>
      <c r="I105" s="131">
        <f>+('[1]N EERR TERRA'!I105*V105)+((('[1]N EERR TERRA'!I105*(100%-V105))/(1+TASAS!$H$9)))</f>
        <v>0</v>
      </c>
      <c r="J105" s="131">
        <f>+('[1]N EERR TERRA'!J105*W105)+((('[1]N EERR TERRA'!J105*(100%-W105))/(1+TASAS!$I$9)))</f>
        <v>0</v>
      </c>
      <c r="K105" s="131">
        <f>+('[1]N EERR TERRA'!K105*X105)+((('[1]N EERR TERRA'!K105*(100%-X105))/(1+TASAS!$J$9)))</f>
        <v>0</v>
      </c>
      <c r="L105" s="131">
        <f>+('[1]N EERR TERRA'!L105*Y105)+((('[1]N EERR TERRA'!L105*(100%-Y105))/(1+TASAS!$K$9)))</f>
        <v>0</v>
      </c>
      <c r="M105" s="131">
        <f>+('[1]N EERR TERRA'!M105*Z105)+((('[1]N EERR TERRA'!M105*(100%-Z105))/(1+TASAS!$L$9)))</f>
        <v>0</v>
      </c>
      <c r="N105" s="131">
        <f>+('[1]N EERR TERRA'!N105*AA105)+((('[1]N EERR TERRA'!N105*(100%-AA105))/(1+TASAS!$M$9)))</f>
        <v>0</v>
      </c>
      <c r="O105" s="194">
        <f t="shared" si="19"/>
        <v>277.8</v>
      </c>
      <c r="P105" s="303">
        <v>1</v>
      </c>
      <c r="Q105" s="303">
        <v>1</v>
      </c>
      <c r="R105" s="303">
        <v>1</v>
      </c>
      <c r="S105" s="303">
        <v>1</v>
      </c>
      <c r="T105" s="303">
        <v>1</v>
      </c>
      <c r="U105" s="303">
        <v>1</v>
      </c>
      <c r="V105" s="303">
        <v>1</v>
      </c>
      <c r="W105" s="303">
        <v>1</v>
      </c>
      <c r="X105" s="303">
        <v>1</v>
      </c>
      <c r="Y105" s="303">
        <v>1</v>
      </c>
      <c r="Z105" s="303">
        <v>1</v>
      </c>
      <c r="AA105" s="303">
        <v>1</v>
      </c>
    </row>
    <row r="106" spans="1:27" outlineLevel="1" x14ac:dyDescent="0.3">
      <c r="A106" s="203" t="s">
        <v>294</v>
      </c>
      <c r="B106" s="131"/>
      <c r="C106" s="131">
        <f>+('[1]N EERR TERRA'!C106*P106)+((('[1]N EERR TERRA'!C106*(100%-P106))/(1+TASAS!$B$9)))</f>
        <v>0</v>
      </c>
      <c r="D106" s="131">
        <f>+('[1]N EERR TERRA'!D106*Q106)+((('[1]N EERR TERRA'!D106*(100%-Q106))/(1+TASAS!$C$9)))</f>
        <v>0</v>
      </c>
      <c r="E106" s="131">
        <f>+('[1]N EERR TERRA'!E106*R106)+((('[1]N EERR TERRA'!E106*(100%-R106))/(1+TASAS!$D$9)))</f>
        <v>0</v>
      </c>
      <c r="F106" s="131">
        <f>+('[1]N EERR TERRA'!F106*S106)+((('[1]N EERR TERRA'!F106*(100%-S106))/(1+TASAS!$E$9)))</f>
        <v>0</v>
      </c>
      <c r="G106" s="131">
        <f>+('[1]N EERR TERRA'!G106*T106)+((('[1]N EERR TERRA'!G106*(100%-T106))/(1+TASAS!$F$9)))</f>
        <v>0</v>
      </c>
      <c r="H106" s="131">
        <f>+('[1]N EERR TERRA'!H106*U106)+((('[1]N EERR TERRA'!H106*(100%-U106))/(1+TASAS!$G$9)))</f>
        <v>0</v>
      </c>
      <c r="I106" s="131">
        <f>+('[1]N EERR TERRA'!I106*V106)+((('[1]N EERR TERRA'!I106*(100%-V106))/(1+TASAS!$H$9)))</f>
        <v>0</v>
      </c>
      <c r="J106" s="131">
        <f>+('[1]N EERR TERRA'!J106*W106)+((('[1]N EERR TERRA'!J106*(100%-W106))/(1+TASAS!$I$9)))</f>
        <v>0</v>
      </c>
      <c r="K106" s="131">
        <f>+('[1]N EERR TERRA'!K106*X106)+((('[1]N EERR TERRA'!K106*(100%-X106))/(1+TASAS!$J$9)))</f>
        <v>0</v>
      </c>
      <c r="L106" s="131">
        <f>+('[1]N EERR TERRA'!L106*Y106)+((('[1]N EERR TERRA'!L106*(100%-Y106))/(1+TASAS!$K$9)))</f>
        <v>0</v>
      </c>
      <c r="M106" s="131">
        <f>+('[1]N EERR TERRA'!M106*Z106)+((('[1]N EERR TERRA'!M106*(100%-Z106))/(1+TASAS!$L$9)))</f>
        <v>0</v>
      </c>
      <c r="N106" s="131">
        <f>+('[1]N EERR TERRA'!N106*AA106)+((('[1]N EERR TERRA'!N106*(100%-AA106))/(1+TASAS!$M$9)))</f>
        <v>0</v>
      </c>
      <c r="O106" s="194">
        <f t="shared" si="19"/>
        <v>0</v>
      </c>
      <c r="P106" s="303">
        <v>1</v>
      </c>
      <c r="Q106" s="303">
        <v>1</v>
      </c>
      <c r="R106" s="303">
        <v>1</v>
      </c>
      <c r="S106" s="303">
        <v>1</v>
      </c>
      <c r="T106" s="303">
        <v>1</v>
      </c>
      <c r="U106" s="303">
        <v>1</v>
      </c>
      <c r="V106" s="303">
        <v>1</v>
      </c>
      <c r="W106" s="303">
        <v>1</v>
      </c>
      <c r="X106" s="303">
        <v>1</v>
      </c>
      <c r="Y106" s="303">
        <v>1</v>
      </c>
      <c r="Z106" s="303">
        <v>1</v>
      </c>
      <c r="AA106" s="303">
        <v>1</v>
      </c>
    </row>
    <row r="107" spans="1:27" outlineLevel="1" x14ac:dyDescent="0.3">
      <c r="A107" s="203" t="s">
        <v>295</v>
      </c>
      <c r="B107" s="131"/>
      <c r="C107" s="131">
        <f>+('[1]N EERR TERRA'!C107*P107)+((('[1]N EERR TERRA'!C107*(100%-P107))/(1+TASAS!$B$9)))</f>
        <v>0</v>
      </c>
      <c r="D107" s="131">
        <f>+('[1]N EERR TERRA'!D107*Q107)+((('[1]N EERR TERRA'!D107*(100%-Q107))/(1+TASAS!$C$9)))</f>
        <v>0</v>
      </c>
      <c r="E107" s="131">
        <f>+('[1]N EERR TERRA'!E107*R107)+((('[1]N EERR TERRA'!E107*(100%-R107))/(1+TASAS!$D$9)))</f>
        <v>0</v>
      </c>
      <c r="F107" s="131">
        <f>+('[1]N EERR TERRA'!F107*S107)+((('[1]N EERR TERRA'!F107*(100%-S107))/(1+TASAS!$E$9)))</f>
        <v>0</v>
      </c>
      <c r="G107" s="131">
        <f>+('[1]N EERR TERRA'!G107*T107)+((('[1]N EERR TERRA'!G107*(100%-T107))/(1+TASAS!$F$9)))</f>
        <v>0</v>
      </c>
      <c r="H107" s="131">
        <f>+('[1]N EERR TERRA'!H107*U107)+((('[1]N EERR TERRA'!H107*(100%-U107))/(1+TASAS!$G$9)))</f>
        <v>0</v>
      </c>
      <c r="I107" s="131">
        <f>+('[1]N EERR TERRA'!I107*V107)+((('[1]N EERR TERRA'!I107*(100%-V107))/(1+TASAS!$H$9)))</f>
        <v>0</v>
      </c>
      <c r="J107" s="131">
        <f>+('[1]N EERR TERRA'!J107*W107)+((('[1]N EERR TERRA'!J107*(100%-W107))/(1+TASAS!$I$9)))</f>
        <v>0</v>
      </c>
      <c r="K107" s="131">
        <f>+('[1]N EERR TERRA'!K107*X107)+((('[1]N EERR TERRA'!K107*(100%-X107))/(1+TASAS!$J$9)))</f>
        <v>0</v>
      </c>
      <c r="L107" s="131">
        <f>+('[1]N EERR TERRA'!L107*Y107)+((('[1]N EERR TERRA'!L107*(100%-Y107))/(1+TASAS!$K$9)))</f>
        <v>0</v>
      </c>
      <c r="M107" s="131">
        <f>+('[1]N EERR TERRA'!M107*Z107)+((('[1]N EERR TERRA'!M107*(100%-Z107))/(1+TASAS!$L$9)))</f>
        <v>0</v>
      </c>
      <c r="N107" s="131">
        <f>+('[1]N EERR TERRA'!N107*AA107)+((('[1]N EERR TERRA'!N107*(100%-AA107))/(1+TASAS!$M$9)))</f>
        <v>0</v>
      </c>
      <c r="O107" s="194">
        <f t="shared" si="19"/>
        <v>0</v>
      </c>
      <c r="P107" s="303">
        <v>0</v>
      </c>
      <c r="Q107" s="303">
        <v>0</v>
      </c>
      <c r="R107" s="303">
        <v>0</v>
      </c>
      <c r="S107" s="303">
        <v>0</v>
      </c>
      <c r="T107" s="303">
        <v>0</v>
      </c>
      <c r="U107" s="303">
        <v>0</v>
      </c>
      <c r="V107" s="303">
        <v>0</v>
      </c>
      <c r="W107" s="303">
        <v>0</v>
      </c>
      <c r="X107" s="303">
        <v>0</v>
      </c>
      <c r="Y107" s="303">
        <v>0</v>
      </c>
      <c r="Z107" s="303">
        <v>0</v>
      </c>
      <c r="AA107" s="303">
        <v>0</v>
      </c>
    </row>
    <row r="108" spans="1:27" outlineLevel="1" x14ac:dyDescent="0.3">
      <c r="A108" s="203" t="s">
        <v>296</v>
      </c>
      <c r="B108" s="131"/>
      <c r="C108" s="131">
        <f>+('[1]N EERR TERRA'!C108*P108)+((('[1]N EERR TERRA'!C108*(100%-P108))/(1+TASAS!$B$9)))</f>
        <v>174.9</v>
      </c>
      <c r="D108" s="131">
        <f>+('[1]N EERR TERRA'!D108*Q108)+((('[1]N EERR TERRA'!D108*(100%-Q108))/(1+TASAS!$C$9)))</f>
        <v>143.53</v>
      </c>
      <c r="E108" s="131">
        <f>+('[1]N EERR TERRA'!E108*R108)+((('[1]N EERR TERRA'!E108*(100%-R108))/(1+TASAS!$D$9)))</f>
        <v>178.54</v>
      </c>
      <c r="F108" s="131">
        <f>+('[1]N EERR TERRA'!F108*S108)+((('[1]N EERR TERRA'!F108*(100%-S108))/(1+TASAS!$E$9)))</f>
        <v>88.4</v>
      </c>
      <c r="G108" s="131">
        <f>+('[1]N EERR TERRA'!G108*T108)+((('[1]N EERR TERRA'!G108*(100%-T108))/(1+TASAS!$F$9)))</f>
        <v>99.45</v>
      </c>
      <c r="H108" s="131">
        <f>+('[1]N EERR TERRA'!H108*U108)+((('[1]N EERR TERRA'!H108*(100%-U108))/(1+TASAS!$G$9)))</f>
        <v>316.39999999999998</v>
      </c>
      <c r="I108" s="131">
        <f>+('[1]N EERR TERRA'!I108*V108)+((('[1]N EERR TERRA'!I108*(100%-V108))/(1+TASAS!$H$9)))</f>
        <v>0</v>
      </c>
      <c r="J108" s="131">
        <f>+('[1]N EERR TERRA'!J108*W108)+((('[1]N EERR TERRA'!J108*(100%-W108))/(1+TASAS!$I$9)))</f>
        <v>0</v>
      </c>
      <c r="K108" s="131">
        <f>+('[1]N EERR TERRA'!K108*X108)+((('[1]N EERR TERRA'!K108*(100%-X108))/(1+TASAS!$J$9)))</f>
        <v>0</v>
      </c>
      <c r="L108" s="131">
        <f>+('[1]N EERR TERRA'!L108*Y108)+((('[1]N EERR TERRA'!L108*(100%-Y108))/(1+TASAS!$K$9)))</f>
        <v>0</v>
      </c>
      <c r="M108" s="131">
        <f>+('[1]N EERR TERRA'!M108*Z108)+((('[1]N EERR TERRA'!M108*(100%-Z108))/(1+TASAS!$L$9)))</f>
        <v>0</v>
      </c>
      <c r="N108" s="131">
        <f>+('[1]N EERR TERRA'!N108*AA108)+((('[1]N EERR TERRA'!N108*(100%-AA108))/(1+TASAS!$M$9)))</f>
        <v>0</v>
      </c>
      <c r="O108" s="194">
        <f t="shared" si="19"/>
        <v>1001.22</v>
      </c>
      <c r="P108" s="303">
        <v>1</v>
      </c>
      <c r="Q108" s="303">
        <v>1</v>
      </c>
      <c r="R108" s="303">
        <v>1</v>
      </c>
      <c r="S108" s="303">
        <v>1</v>
      </c>
      <c r="T108" s="303">
        <v>1</v>
      </c>
      <c r="U108" s="303">
        <v>1</v>
      </c>
      <c r="V108" s="303">
        <v>1</v>
      </c>
      <c r="W108" s="303">
        <v>1</v>
      </c>
      <c r="X108" s="303">
        <v>1</v>
      </c>
      <c r="Y108" s="303">
        <v>1</v>
      </c>
      <c r="Z108" s="303">
        <v>1</v>
      </c>
      <c r="AA108" s="303">
        <v>1</v>
      </c>
    </row>
    <row r="109" spans="1:27" outlineLevel="1" x14ac:dyDescent="0.3">
      <c r="A109" s="203" t="s">
        <v>297</v>
      </c>
      <c r="B109" s="131"/>
      <c r="C109" s="131">
        <f>+('[1]N EERR TERRA'!C109*P109)+((('[1]N EERR TERRA'!C109*(100%-P109))/(1+TASAS!$B$9)))</f>
        <v>14.580430113499606</v>
      </c>
      <c r="D109" s="131">
        <f>+('[1]N EERR TERRA'!D109*Q109)+((('[1]N EERR TERRA'!D109*(100%-Q109))/(1+TASAS!$C$9)))</f>
        <v>0</v>
      </c>
      <c r="E109" s="131">
        <f>+('[1]N EERR TERRA'!E109*R109)+((('[1]N EERR TERRA'!E109*(100%-R109))/(1+TASAS!$D$9)))</f>
        <v>0</v>
      </c>
      <c r="F109" s="131">
        <f>+('[1]N EERR TERRA'!F109*S109)+((('[1]N EERR TERRA'!F109*(100%-S109))/(1+TASAS!$E$9)))</f>
        <v>0</v>
      </c>
      <c r="G109" s="131">
        <f>+('[1]N EERR TERRA'!G109*T109)+((('[1]N EERR TERRA'!G109*(100%-T109))/(1+TASAS!$F$9)))</f>
        <v>11.6705081300813</v>
      </c>
      <c r="H109" s="131">
        <f>+('[1]N EERR TERRA'!H109*U109)+((('[1]N EERR TERRA'!H109*(100%-U109))/(1+TASAS!$G$9)))</f>
        <v>0</v>
      </c>
      <c r="I109" s="131">
        <f>+('[1]N EERR TERRA'!I109*V109)+((('[1]N EERR TERRA'!I109*(100%-V109))/(1+TASAS!$H$9)))</f>
        <v>0</v>
      </c>
      <c r="J109" s="131">
        <f>+('[1]N EERR TERRA'!J109*W109)+((('[1]N EERR TERRA'!J109*(100%-W109))/(1+TASAS!$I$9)))</f>
        <v>0</v>
      </c>
      <c r="K109" s="131">
        <f>+('[1]N EERR TERRA'!K109*X109)+((('[1]N EERR TERRA'!K109*(100%-X109))/(1+TASAS!$J$9)))</f>
        <v>0</v>
      </c>
      <c r="L109" s="131">
        <f>+('[1]N EERR TERRA'!L109*Y109)+((('[1]N EERR TERRA'!L109*(100%-Y109))/(1+TASAS!$K$9)))</f>
        <v>0</v>
      </c>
      <c r="M109" s="131">
        <f>+('[1]N EERR TERRA'!M109*Z109)+((('[1]N EERR TERRA'!M109*(100%-Z109))/(1+TASAS!$L$9)))</f>
        <v>0</v>
      </c>
      <c r="N109" s="131">
        <f>+('[1]N EERR TERRA'!N109*AA109)+((('[1]N EERR TERRA'!N109*(100%-AA109))/(1+TASAS!$M$9)))</f>
        <v>0</v>
      </c>
      <c r="O109" s="194">
        <f t="shared" si="19"/>
        <v>26.250938243580904</v>
      </c>
      <c r="P109" s="303">
        <v>0</v>
      </c>
      <c r="Q109" s="303">
        <v>0</v>
      </c>
      <c r="R109" s="303">
        <v>0</v>
      </c>
      <c r="S109" s="303">
        <v>0</v>
      </c>
      <c r="T109" s="303">
        <v>0</v>
      </c>
      <c r="U109" s="303">
        <v>0</v>
      </c>
      <c r="V109" s="303">
        <v>0</v>
      </c>
      <c r="W109" s="303">
        <v>0</v>
      </c>
      <c r="X109" s="303">
        <v>0</v>
      </c>
      <c r="Y109" s="303">
        <v>0</v>
      </c>
      <c r="Z109" s="303">
        <v>0</v>
      </c>
      <c r="AA109" s="303">
        <v>0</v>
      </c>
    </row>
    <row r="110" spans="1:27" outlineLevel="1" x14ac:dyDescent="0.3">
      <c r="A110" s="203" t="s">
        <v>298</v>
      </c>
      <c r="B110" s="131"/>
      <c r="C110" s="131">
        <f>+('[1]N EERR TERRA'!C110*P110)+((('[1]N EERR TERRA'!C110*(100%-P110))/(1+TASAS!$B$9)))</f>
        <v>0</v>
      </c>
      <c r="D110" s="131">
        <f>+('[1]N EERR TERRA'!D110*Q110)+((('[1]N EERR TERRA'!D110*(100%-Q110))/(1+TASAS!$C$9)))</f>
        <v>0</v>
      </c>
      <c r="E110" s="131">
        <f>+('[1]N EERR TERRA'!E110*R110)+((('[1]N EERR TERRA'!E110*(100%-R110))/(1+TASAS!$D$9)))</f>
        <v>0</v>
      </c>
      <c r="F110" s="131">
        <f>+('[1]N EERR TERRA'!F110*S110)+((('[1]N EERR TERRA'!F110*(100%-S110))/(1+TASAS!$E$9)))</f>
        <v>0</v>
      </c>
      <c r="G110" s="131">
        <f>+('[1]N EERR TERRA'!G110*T110)+((('[1]N EERR TERRA'!G110*(100%-T110))/(1+TASAS!$F$9)))</f>
        <v>0</v>
      </c>
      <c r="H110" s="131">
        <f>+('[1]N EERR TERRA'!H110*U110)+((('[1]N EERR TERRA'!H110*(100%-U110))/(1+TASAS!$G$9)))</f>
        <v>0</v>
      </c>
      <c r="I110" s="131">
        <f>+('[1]N EERR TERRA'!I110*V110)+((('[1]N EERR TERRA'!I110*(100%-V110))/(1+TASAS!$H$9)))</f>
        <v>0</v>
      </c>
      <c r="J110" s="131">
        <f>+('[1]N EERR TERRA'!J110*W110)+((('[1]N EERR TERRA'!J110*(100%-W110))/(1+TASAS!$I$9)))</f>
        <v>0</v>
      </c>
      <c r="K110" s="131">
        <f>+('[1]N EERR TERRA'!K110*X110)+((('[1]N EERR TERRA'!K110*(100%-X110))/(1+TASAS!$J$9)))</f>
        <v>0</v>
      </c>
      <c r="L110" s="131">
        <f>+('[1]N EERR TERRA'!L110*Y110)+((('[1]N EERR TERRA'!L110*(100%-Y110))/(1+TASAS!$K$9)))</f>
        <v>0</v>
      </c>
      <c r="M110" s="131">
        <f>+('[1]N EERR TERRA'!M110*Z110)+((('[1]N EERR TERRA'!M110*(100%-Z110))/(1+TASAS!$L$9)))</f>
        <v>0</v>
      </c>
      <c r="N110" s="131">
        <f>+('[1]N EERR TERRA'!N110*AA110)+((('[1]N EERR TERRA'!N110*(100%-AA110))/(1+TASAS!$M$9)))</f>
        <v>0</v>
      </c>
      <c r="O110" s="194">
        <f t="shared" si="19"/>
        <v>0</v>
      </c>
      <c r="P110" s="303">
        <v>0</v>
      </c>
      <c r="Q110" s="303">
        <v>0</v>
      </c>
      <c r="R110" s="303">
        <v>0</v>
      </c>
      <c r="S110" s="303">
        <v>0</v>
      </c>
      <c r="T110" s="303">
        <v>0</v>
      </c>
      <c r="U110" s="303">
        <v>0</v>
      </c>
      <c r="V110" s="303">
        <v>0</v>
      </c>
      <c r="W110" s="303">
        <v>0</v>
      </c>
      <c r="X110" s="303">
        <v>0</v>
      </c>
      <c r="Y110" s="303">
        <v>0</v>
      </c>
      <c r="Z110" s="303">
        <v>0</v>
      </c>
      <c r="AA110" s="303">
        <v>0</v>
      </c>
    </row>
    <row r="111" spans="1:27" outlineLevel="1" x14ac:dyDescent="0.3">
      <c r="A111" s="203" t="s">
        <v>299</v>
      </c>
      <c r="B111" s="131"/>
      <c r="C111" s="131">
        <f>+('[1]N EERR TERRA'!C111*P111)+((('[1]N EERR TERRA'!C111*(100%-P111))/(1+TASAS!$B$9)))</f>
        <v>56.76</v>
      </c>
      <c r="D111" s="131">
        <f>+('[1]N EERR TERRA'!D111*Q111)+((('[1]N EERR TERRA'!D111*(100%-Q111))/(1+TASAS!$C$9)))</f>
        <v>0</v>
      </c>
      <c r="E111" s="131">
        <f>+('[1]N EERR TERRA'!E111*R111)+((('[1]N EERR TERRA'!E111*(100%-R111))/(1+TASAS!$D$9)))</f>
        <v>0</v>
      </c>
      <c r="F111" s="131">
        <f>+('[1]N EERR TERRA'!F111*S111)+((('[1]N EERR TERRA'!F111*(100%-S111))/(1+TASAS!$E$9)))</f>
        <v>0</v>
      </c>
      <c r="G111" s="131">
        <f>+('[1]N EERR TERRA'!G111*T111)+((('[1]N EERR TERRA'!G111*(100%-T111))/(1+TASAS!$F$9)))</f>
        <v>54.71</v>
      </c>
      <c r="H111" s="131">
        <f>+('[1]N EERR TERRA'!H111*U111)+((('[1]N EERR TERRA'!H111*(100%-U111))/(1+TASAS!$G$9)))</f>
        <v>0</v>
      </c>
      <c r="I111" s="131">
        <f>+('[1]N EERR TERRA'!I111*V111)+((('[1]N EERR TERRA'!I111*(100%-V111))/(1+TASAS!$H$9)))</f>
        <v>0</v>
      </c>
      <c r="J111" s="131">
        <f>+('[1]N EERR TERRA'!J111*W111)+((('[1]N EERR TERRA'!J111*(100%-W111))/(1+TASAS!$I$9)))</f>
        <v>0</v>
      </c>
      <c r="K111" s="131">
        <f>+('[1]N EERR TERRA'!K111*X111)+((('[1]N EERR TERRA'!K111*(100%-X111))/(1+TASAS!$J$9)))</f>
        <v>0</v>
      </c>
      <c r="L111" s="131">
        <f>+('[1]N EERR TERRA'!L111*Y111)+((('[1]N EERR TERRA'!L111*(100%-Y111))/(1+TASAS!$K$9)))</f>
        <v>0</v>
      </c>
      <c r="M111" s="131">
        <f>+('[1]N EERR TERRA'!M111*Z111)+((('[1]N EERR TERRA'!M111*(100%-Z111))/(1+TASAS!$L$9)))</f>
        <v>0</v>
      </c>
      <c r="N111" s="131">
        <f>+('[1]N EERR TERRA'!N111*AA111)+((('[1]N EERR TERRA'!N111*(100%-AA111))/(1+TASAS!$M$9)))</f>
        <v>0</v>
      </c>
      <c r="O111" s="194">
        <f t="shared" si="19"/>
        <v>111.47</v>
      </c>
      <c r="P111" s="303">
        <v>1</v>
      </c>
      <c r="Q111" s="303">
        <v>1</v>
      </c>
      <c r="R111" s="303">
        <v>1</v>
      </c>
      <c r="S111" s="303">
        <v>1</v>
      </c>
      <c r="T111" s="303">
        <v>1</v>
      </c>
      <c r="U111" s="303">
        <v>1</v>
      </c>
      <c r="V111" s="303">
        <v>1</v>
      </c>
      <c r="W111" s="303">
        <v>1</v>
      </c>
      <c r="X111" s="303">
        <v>1</v>
      </c>
      <c r="Y111" s="303">
        <v>1</v>
      </c>
      <c r="Z111" s="303">
        <v>1</v>
      </c>
      <c r="AA111" s="303">
        <v>1</v>
      </c>
    </row>
    <row r="112" spans="1:27" outlineLevel="1" x14ac:dyDescent="0.3">
      <c r="A112" s="203" t="s">
        <v>300</v>
      </c>
      <c r="B112" s="131"/>
      <c r="C112" s="131">
        <f>+('[1]N EERR TERRA'!C112*P112)+((('[1]N EERR TERRA'!C112*(100%-P112))/(1+TASAS!$B$9)))</f>
        <v>0</v>
      </c>
      <c r="D112" s="131">
        <f>+('[1]N EERR TERRA'!D112*Q112)+((('[1]N EERR TERRA'!D112*(100%-Q112))/(1+TASAS!$C$9)))</f>
        <v>0</v>
      </c>
      <c r="E112" s="131">
        <f>+('[1]N EERR TERRA'!E112*R112)+((('[1]N EERR TERRA'!E112*(100%-R112))/(1+TASAS!$D$9)))</f>
        <v>0</v>
      </c>
      <c r="F112" s="131">
        <f>+('[1]N EERR TERRA'!F112*S112)+((('[1]N EERR TERRA'!F112*(100%-S112))/(1+TASAS!$E$9)))</f>
        <v>0</v>
      </c>
      <c r="G112" s="131">
        <f>+('[1]N EERR TERRA'!G112*T112)+((('[1]N EERR TERRA'!G112*(100%-T112))/(1+TASAS!$F$9)))</f>
        <v>0</v>
      </c>
      <c r="H112" s="131">
        <f>+('[1]N EERR TERRA'!H112*U112)+((('[1]N EERR TERRA'!H112*(100%-U112))/(1+TASAS!$G$9)))</f>
        <v>0</v>
      </c>
      <c r="I112" s="131">
        <f>+('[1]N EERR TERRA'!I112*V112)+((('[1]N EERR TERRA'!I112*(100%-V112))/(1+TASAS!$H$9)))</f>
        <v>0</v>
      </c>
      <c r="J112" s="131">
        <f>+('[1]N EERR TERRA'!J112*W112)+((('[1]N EERR TERRA'!J112*(100%-W112))/(1+TASAS!$I$9)))</f>
        <v>0</v>
      </c>
      <c r="K112" s="131">
        <f>+('[1]N EERR TERRA'!K112*X112)+((('[1]N EERR TERRA'!K112*(100%-X112))/(1+TASAS!$J$9)))</f>
        <v>0</v>
      </c>
      <c r="L112" s="131">
        <f>+('[1]N EERR TERRA'!L112*Y112)+((('[1]N EERR TERRA'!L112*(100%-Y112))/(1+TASAS!$K$9)))</f>
        <v>0</v>
      </c>
      <c r="M112" s="131">
        <f>+('[1]N EERR TERRA'!M112*Z112)+((('[1]N EERR TERRA'!M112*(100%-Z112))/(1+TASAS!$L$9)))</f>
        <v>0</v>
      </c>
      <c r="N112" s="131">
        <f>+('[1]N EERR TERRA'!N112*AA112)+((('[1]N EERR TERRA'!N112*(100%-AA112))/(1+TASAS!$M$9)))</f>
        <v>0</v>
      </c>
      <c r="O112" s="194">
        <f t="shared" si="19"/>
        <v>0</v>
      </c>
      <c r="P112" s="303">
        <v>1</v>
      </c>
      <c r="Q112" s="303">
        <v>1</v>
      </c>
      <c r="R112" s="303">
        <v>1</v>
      </c>
      <c r="S112" s="303">
        <v>1</v>
      </c>
      <c r="T112" s="303">
        <v>1</v>
      </c>
      <c r="U112" s="303">
        <v>1</v>
      </c>
      <c r="V112" s="303">
        <v>1</v>
      </c>
      <c r="W112" s="303">
        <v>1</v>
      </c>
      <c r="X112" s="303">
        <v>1</v>
      </c>
      <c r="Y112" s="303">
        <v>1</v>
      </c>
      <c r="Z112" s="303">
        <v>1</v>
      </c>
      <c r="AA112" s="303">
        <v>1</v>
      </c>
    </row>
    <row r="113" spans="1:27" outlineLevel="1" x14ac:dyDescent="0.3">
      <c r="A113" s="203" t="s">
        <v>301</v>
      </c>
      <c r="B113" s="131"/>
      <c r="C113" s="131">
        <f>+('[1]N EERR TERRA'!C113*P113)+((('[1]N EERR TERRA'!C113*(100%-P113))/(1+TASAS!$B$9)))</f>
        <v>0</v>
      </c>
      <c r="D113" s="131">
        <f>+('[1]N EERR TERRA'!D113*Q113)+((('[1]N EERR TERRA'!D113*(100%-Q113))/(1+TASAS!$C$9)))</f>
        <v>0</v>
      </c>
      <c r="E113" s="131">
        <f>+('[1]N EERR TERRA'!E113*R113)+((('[1]N EERR TERRA'!E113*(100%-R113))/(1+TASAS!$D$9)))</f>
        <v>0</v>
      </c>
      <c r="F113" s="131">
        <f>+('[1]N EERR TERRA'!F113*S113)+((('[1]N EERR TERRA'!F113*(100%-S113))/(1+TASAS!$E$9)))</f>
        <v>0</v>
      </c>
      <c r="G113" s="131">
        <f>+('[1]N EERR TERRA'!G113*T113)+((('[1]N EERR TERRA'!G113*(100%-T113))/(1+TASAS!$F$9)))</f>
        <v>0</v>
      </c>
      <c r="H113" s="131">
        <f>+('[1]N EERR TERRA'!H113*U113)+((('[1]N EERR TERRA'!H113*(100%-U113))/(1+TASAS!$G$9)))</f>
        <v>0</v>
      </c>
      <c r="I113" s="131">
        <f>+('[1]N EERR TERRA'!I113*V113)+((('[1]N EERR TERRA'!I113*(100%-V113))/(1+TASAS!$H$9)))</f>
        <v>0</v>
      </c>
      <c r="J113" s="131">
        <f>+('[1]N EERR TERRA'!J113*W113)+((('[1]N EERR TERRA'!J113*(100%-W113))/(1+TASAS!$I$9)))</f>
        <v>0</v>
      </c>
      <c r="K113" s="131">
        <f>+('[1]N EERR TERRA'!K113*X113)+((('[1]N EERR TERRA'!K113*(100%-X113))/(1+TASAS!$J$9)))</f>
        <v>0</v>
      </c>
      <c r="L113" s="131">
        <f>+('[1]N EERR TERRA'!L113*Y113)+((('[1]N EERR TERRA'!L113*(100%-Y113))/(1+TASAS!$K$9)))</f>
        <v>0</v>
      </c>
      <c r="M113" s="131">
        <f>+('[1]N EERR TERRA'!M113*Z113)+((('[1]N EERR TERRA'!M113*(100%-Z113))/(1+TASAS!$L$9)))</f>
        <v>0</v>
      </c>
      <c r="N113" s="131">
        <f>+('[1]N EERR TERRA'!N113*AA113)+((('[1]N EERR TERRA'!N113*(100%-AA113))/(1+TASAS!$M$9)))</f>
        <v>0</v>
      </c>
      <c r="O113" s="194">
        <f t="shared" si="19"/>
        <v>0</v>
      </c>
      <c r="P113" s="303">
        <v>0</v>
      </c>
      <c r="Q113" s="303">
        <v>0</v>
      </c>
      <c r="R113" s="303">
        <v>0</v>
      </c>
      <c r="S113" s="303">
        <v>0</v>
      </c>
      <c r="T113" s="303">
        <v>0</v>
      </c>
      <c r="U113" s="303">
        <v>0</v>
      </c>
      <c r="V113" s="303">
        <v>0</v>
      </c>
      <c r="W113" s="303">
        <v>0</v>
      </c>
      <c r="X113" s="303">
        <v>0</v>
      </c>
      <c r="Y113" s="303">
        <v>0</v>
      </c>
      <c r="Z113" s="303">
        <v>0</v>
      </c>
      <c r="AA113" s="303">
        <v>0</v>
      </c>
    </row>
    <row r="114" spans="1:27" outlineLevel="1" x14ac:dyDescent="0.3">
      <c r="A114" s="203" t="s">
        <v>302</v>
      </c>
      <c r="B114" s="131"/>
      <c r="C114" s="131">
        <f>+('[1]N EERR TERRA'!C114*P114)+((('[1]N EERR TERRA'!C114*(100%-P114))/(1+TASAS!$B$9)))</f>
        <v>0</v>
      </c>
      <c r="D114" s="131">
        <f>+('[1]N EERR TERRA'!D114*Q114)+((('[1]N EERR TERRA'!D114*(100%-Q114))/(1+TASAS!$C$9)))</f>
        <v>0</v>
      </c>
      <c r="E114" s="131">
        <f>+('[1]N EERR TERRA'!E114*R114)+((('[1]N EERR TERRA'!E114*(100%-R114))/(1+TASAS!$D$9)))</f>
        <v>0</v>
      </c>
      <c r="F114" s="131">
        <f>+('[1]N EERR TERRA'!F114*S114)+((('[1]N EERR TERRA'!F114*(100%-S114))/(1+TASAS!$E$9)))</f>
        <v>0</v>
      </c>
      <c r="G114" s="131">
        <f>+('[1]N EERR TERRA'!G114*T114)+((('[1]N EERR TERRA'!G114*(100%-T114))/(1+TASAS!$F$9)))</f>
        <v>0</v>
      </c>
      <c r="H114" s="131">
        <f>+('[1]N EERR TERRA'!H114*U114)+((('[1]N EERR TERRA'!H114*(100%-U114))/(1+TASAS!$G$9)))</f>
        <v>0</v>
      </c>
      <c r="I114" s="131">
        <f>+('[1]N EERR TERRA'!I114*V114)+((('[1]N EERR TERRA'!I114*(100%-V114))/(1+TASAS!$H$9)))</f>
        <v>0</v>
      </c>
      <c r="J114" s="131">
        <f>+('[1]N EERR TERRA'!J114*W114)+((('[1]N EERR TERRA'!J114*(100%-W114))/(1+TASAS!$I$9)))</f>
        <v>0</v>
      </c>
      <c r="K114" s="131">
        <f>+('[1]N EERR TERRA'!K114*X114)+((('[1]N EERR TERRA'!K114*(100%-X114))/(1+TASAS!$J$9)))</f>
        <v>0</v>
      </c>
      <c r="L114" s="131">
        <f>+('[1]N EERR TERRA'!L114*Y114)+((('[1]N EERR TERRA'!L114*(100%-Y114))/(1+TASAS!$K$9)))</f>
        <v>0</v>
      </c>
      <c r="M114" s="131">
        <f>+('[1]N EERR TERRA'!M114*Z114)+((('[1]N EERR TERRA'!M114*(100%-Z114))/(1+TASAS!$L$9)))</f>
        <v>0</v>
      </c>
      <c r="N114" s="131">
        <f>+('[1]N EERR TERRA'!N114*AA114)+((('[1]N EERR TERRA'!N114*(100%-AA114))/(1+TASAS!$M$9)))</f>
        <v>0</v>
      </c>
      <c r="O114" s="194">
        <f t="shared" si="19"/>
        <v>0</v>
      </c>
      <c r="P114" s="303">
        <v>0</v>
      </c>
      <c r="Q114" s="303">
        <v>0</v>
      </c>
      <c r="R114" s="303">
        <v>0</v>
      </c>
      <c r="S114" s="303">
        <v>0</v>
      </c>
      <c r="T114" s="303">
        <v>0</v>
      </c>
      <c r="U114" s="303">
        <v>0</v>
      </c>
      <c r="V114" s="303">
        <v>0</v>
      </c>
      <c r="W114" s="303">
        <v>0</v>
      </c>
      <c r="X114" s="303">
        <v>0</v>
      </c>
      <c r="Y114" s="303">
        <v>0</v>
      </c>
      <c r="Z114" s="303">
        <v>0</v>
      </c>
      <c r="AA114" s="303">
        <v>0</v>
      </c>
    </row>
    <row r="115" spans="1:27" outlineLevel="1" x14ac:dyDescent="0.3">
      <c r="A115" s="203" t="s">
        <v>303</v>
      </c>
      <c r="B115" s="131"/>
      <c r="C115" s="131">
        <f>+('[1]N EERR TERRA'!C115*P115)+((('[1]N EERR TERRA'!C115*(100%-P115))/(1+TASAS!$B$9)))</f>
        <v>0</v>
      </c>
      <c r="D115" s="131">
        <f>+('[1]N EERR TERRA'!D115*Q115)+((('[1]N EERR TERRA'!D115*(100%-Q115))/(1+TASAS!$C$9)))</f>
        <v>0</v>
      </c>
      <c r="E115" s="131">
        <f>+('[1]N EERR TERRA'!E115*R115)+((('[1]N EERR TERRA'!E115*(100%-R115))/(1+TASAS!$D$9)))</f>
        <v>0</v>
      </c>
      <c r="F115" s="131">
        <f>+('[1]N EERR TERRA'!F115*S115)+((('[1]N EERR TERRA'!F115*(100%-S115))/(1+TASAS!$E$9)))</f>
        <v>0</v>
      </c>
      <c r="G115" s="131">
        <f>+('[1]N EERR TERRA'!G115*T115)+((('[1]N EERR TERRA'!G115*(100%-T115))/(1+TASAS!$F$9)))</f>
        <v>0</v>
      </c>
      <c r="H115" s="131">
        <f>+('[1]N EERR TERRA'!H115*U115)+((('[1]N EERR TERRA'!H115*(100%-U115))/(1+TASAS!$G$9)))</f>
        <v>0</v>
      </c>
      <c r="I115" s="131">
        <f>+('[1]N EERR TERRA'!I115*V115)+((('[1]N EERR TERRA'!I115*(100%-V115))/(1+TASAS!$H$9)))</f>
        <v>0</v>
      </c>
      <c r="J115" s="131">
        <f>+('[1]N EERR TERRA'!J115*W115)+((('[1]N EERR TERRA'!J115*(100%-W115))/(1+TASAS!$I$9)))</f>
        <v>0</v>
      </c>
      <c r="K115" s="131">
        <f>+('[1]N EERR TERRA'!K115*X115)+((('[1]N EERR TERRA'!K115*(100%-X115))/(1+TASAS!$J$9)))</f>
        <v>0</v>
      </c>
      <c r="L115" s="131">
        <f>+('[1]N EERR TERRA'!L115*Y115)+((('[1]N EERR TERRA'!L115*(100%-Y115))/(1+TASAS!$K$9)))</f>
        <v>0</v>
      </c>
      <c r="M115" s="131">
        <f>+('[1]N EERR TERRA'!M115*Z115)+((('[1]N EERR TERRA'!M115*(100%-Z115))/(1+TASAS!$L$9)))</f>
        <v>0</v>
      </c>
      <c r="N115" s="131">
        <f>+('[1]N EERR TERRA'!N115*AA115)+((('[1]N EERR TERRA'!N115*(100%-AA115))/(1+TASAS!$M$9)))</f>
        <v>0</v>
      </c>
      <c r="O115" s="194">
        <f t="shared" si="19"/>
        <v>0</v>
      </c>
      <c r="P115" s="303">
        <v>1</v>
      </c>
      <c r="Q115" s="303">
        <v>1</v>
      </c>
      <c r="R115" s="303">
        <v>1</v>
      </c>
      <c r="S115" s="303">
        <v>1</v>
      </c>
      <c r="T115" s="303">
        <v>1</v>
      </c>
      <c r="U115" s="303">
        <v>1</v>
      </c>
      <c r="V115" s="303">
        <v>1</v>
      </c>
      <c r="W115" s="303">
        <v>1</v>
      </c>
      <c r="X115" s="303">
        <v>1</v>
      </c>
      <c r="Y115" s="303">
        <v>1</v>
      </c>
      <c r="Z115" s="303">
        <v>1</v>
      </c>
      <c r="AA115" s="303">
        <v>1</v>
      </c>
    </row>
    <row r="116" spans="1:27" outlineLevel="1" x14ac:dyDescent="0.3">
      <c r="A116" s="203" t="s">
        <v>304</v>
      </c>
      <c r="B116" s="131"/>
      <c r="C116" s="131">
        <f>+('[1]N EERR TERRA'!C116*P116)+((('[1]N EERR TERRA'!C116*(100%-P116))/(1+TASAS!$B$9)))</f>
        <v>0</v>
      </c>
      <c r="D116" s="131">
        <f>+('[1]N EERR TERRA'!D116*Q116)+((('[1]N EERR TERRA'!D116*(100%-Q116))/(1+TASAS!$C$9)))</f>
        <v>0</v>
      </c>
      <c r="E116" s="131">
        <f>+('[1]N EERR TERRA'!E116*R116)+((('[1]N EERR TERRA'!E116*(100%-R116))/(1+TASAS!$D$9)))</f>
        <v>0</v>
      </c>
      <c r="F116" s="131">
        <f>+('[1]N EERR TERRA'!F116*S116)+((('[1]N EERR TERRA'!F116*(100%-S116))/(1+TASAS!$E$9)))</f>
        <v>0</v>
      </c>
      <c r="G116" s="131">
        <f>+('[1]N EERR TERRA'!G116*T116)+((('[1]N EERR TERRA'!G116*(100%-T116))/(1+TASAS!$F$9)))</f>
        <v>0</v>
      </c>
      <c r="H116" s="131">
        <f>+('[1]N EERR TERRA'!H116*U116)+((('[1]N EERR TERRA'!H116*(100%-U116))/(1+TASAS!$G$9)))</f>
        <v>0</v>
      </c>
      <c r="I116" s="131">
        <f>+('[1]N EERR TERRA'!I116*V116)+((('[1]N EERR TERRA'!I116*(100%-V116))/(1+TASAS!$H$9)))</f>
        <v>0</v>
      </c>
      <c r="J116" s="131">
        <f>+('[1]N EERR TERRA'!J116*W116)+((('[1]N EERR TERRA'!J116*(100%-W116))/(1+TASAS!$I$9)))</f>
        <v>0</v>
      </c>
      <c r="K116" s="131">
        <f>+('[1]N EERR TERRA'!K116*X116)+((('[1]N EERR TERRA'!K116*(100%-X116))/(1+TASAS!$J$9)))</f>
        <v>0</v>
      </c>
      <c r="L116" s="131">
        <f>+('[1]N EERR TERRA'!L116*Y116)+((('[1]N EERR TERRA'!L116*(100%-Y116))/(1+TASAS!$K$9)))</f>
        <v>0</v>
      </c>
      <c r="M116" s="131">
        <f>+('[1]N EERR TERRA'!M116*Z116)+((('[1]N EERR TERRA'!M116*(100%-Z116))/(1+TASAS!$L$9)))</f>
        <v>0</v>
      </c>
      <c r="N116" s="131">
        <f>+('[1]N EERR TERRA'!N116*AA116)+((('[1]N EERR TERRA'!N116*(100%-AA116))/(1+TASAS!$M$9)))</f>
        <v>0</v>
      </c>
      <c r="O116" s="194">
        <f t="shared" si="19"/>
        <v>0</v>
      </c>
      <c r="P116" s="303">
        <v>1</v>
      </c>
      <c r="Q116" s="303">
        <v>1</v>
      </c>
      <c r="R116" s="303">
        <v>1</v>
      </c>
      <c r="S116" s="303">
        <v>1</v>
      </c>
      <c r="T116" s="303">
        <v>1</v>
      </c>
      <c r="U116" s="303">
        <v>1</v>
      </c>
      <c r="V116" s="303">
        <v>1</v>
      </c>
      <c r="W116" s="303">
        <v>1</v>
      </c>
      <c r="X116" s="303">
        <v>1</v>
      </c>
      <c r="Y116" s="303">
        <v>1</v>
      </c>
      <c r="Z116" s="303">
        <v>1</v>
      </c>
      <c r="AA116" s="303">
        <v>1</v>
      </c>
    </row>
    <row r="117" spans="1:27" outlineLevel="1" x14ac:dyDescent="0.3">
      <c r="A117" s="203" t="s">
        <v>305</v>
      </c>
      <c r="B117" s="131"/>
      <c r="C117" s="131">
        <f>+('[1]N EERR TERRA'!C117*P117)+((('[1]N EERR TERRA'!C117*(100%-P117))/(1+TASAS!$B$9)))</f>
        <v>9.6746905145438742</v>
      </c>
      <c r="D117" s="131">
        <f>+('[1]N EERR TERRA'!D117*Q117)+((('[1]N EERR TERRA'!D117*(100%-Q117))/(1+TASAS!$C$9)))</f>
        <v>0</v>
      </c>
      <c r="E117" s="131">
        <f>+('[1]N EERR TERRA'!E117*R117)+((('[1]N EERR TERRA'!E117*(100%-R117))/(1+TASAS!$D$9)))</f>
        <v>0</v>
      </c>
      <c r="F117" s="131">
        <f>+('[1]N EERR TERRA'!F117*S117)+((('[1]N EERR TERRA'!F117*(100%-S117))/(1+TASAS!$E$9)))</f>
        <v>0</v>
      </c>
      <c r="G117" s="131">
        <f>+('[1]N EERR TERRA'!G117*T117)+((('[1]N EERR TERRA'!G117*(100%-T117))/(1+TASAS!$F$9)))</f>
        <v>0</v>
      </c>
      <c r="H117" s="131">
        <f>+('[1]N EERR TERRA'!H117*U117)+((('[1]N EERR TERRA'!H117*(100%-U117))/(1+TASAS!$G$9)))</f>
        <v>0</v>
      </c>
      <c r="I117" s="131">
        <f>+('[1]N EERR TERRA'!I117*V117)+((('[1]N EERR TERRA'!I117*(100%-V117))/(1+TASAS!$H$9)))</f>
        <v>0</v>
      </c>
      <c r="J117" s="131">
        <f>+('[1]N EERR TERRA'!J117*W117)+((('[1]N EERR TERRA'!J117*(100%-W117))/(1+TASAS!$I$9)))</f>
        <v>0</v>
      </c>
      <c r="K117" s="131">
        <f>+('[1]N EERR TERRA'!K117*X117)+((('[1]N EERR TERRA'!K117*(100%-X117))/(1+TASAS!$J$9)))</f>
        <v>0</v>
      </c>
      <c r="L117" s="131">
        <f>+('[1]N EERR TERRA'!L117*Y117)+((('[1]N EERR TERRA'!L117*(100%-Y117))/(1+TASAS!$K$9)))</f>
        <v>0</v>
      </c>
      <c r="M117" s="131">
        <f>+('[1]N EERR TERRA'!M117*Z117)+((('[1]N EERR TERRA'!M117*(100%-Z117))/(1+TASAS!$L$9)))</f>
        <v>0</v>
      </c>
      <c r="N117" s="131">
        <f>+('[1]N EERR TERRA'!N117*AA117)+((('[1]N EERR TERRA'!N117*(100%-AA117))/(1+TASAS!$M$9)))</f>
        <v>0</v>
      </c>
      <c r="O117" s="194">
        <f t="shared" si="19"/>
        <v>9.6746905145438742</v>
      </c>
      <c r="P117" s="303">
        <v>0</v>
      </c>
      <c r="Q117" s="303">
        <v>0</v>
      </c>
      <c r="R117" s="303">
        <v>0</v>
      </c>
      <c r="S117" s="303">
        <v>0</v>
      </c>
      <c r="T117" s="303">
        <v>0</v>
      </c>
      <c r="U117" s="303">
        <v>0</v>
      </c>
      <c r="V117" s="303">
        <v>0</v>
      </c>
      <c r="W117" s="303">
        <v>0</v>
      </c>
      <c r="X117" s="303">
        <v>0</v>
      </c>
      <c r="Y117" s="303">
        <v>0</v>
      </c>
      <c r="Z117" s="303">
        <v>0</v>
      </c>
      <c r="AA117" s="303">
        <v>0</v>
      </c>
    </row>
    <row r="118" spans="1:27" outlineLevel="1" x14ac:dyDescent="0.3">
      <c r="A118" s="203" t="s">
        <v>306</v>
      </c>
      <c r="B118" s="131"/>
      <c r="C118" s="131">
        <f>+('[1]N EERR TERRA'!C118*P118)+((('[1]N EERR TERRA'!C118*(100%-P118))/(1+TASAS!$B$9)))</f>
        <v>0</v>
      </c>
      <c r="D118" s="131">
        <f>+('[1]N EERR TERRA'!D118*Q118)+((('[1]N EERR TERRA'!D118*(100%-Q118))/(1+TASAS!$C$9)))</f>
        <v>0</v>
      </c>
      <c r="E118" s="131">
        <f>+('[1]N EERR TERRA'!E118*R118)+((('[1]N EERR TERRA'!E118*(100%-R118))/(1+TASAS!$D$9)))</f>
        <v>0</v>
      </c>
      <c r="F118" s="131">
        <f>+('[1]N EERR TERRA'!F118*S118)+((('[1]N EERR TERRA'!F118*(100%-S118))/(1+TASAS!$E$9)))</f>
        <v>0</v>
      </c>
      <c r="G118" s="131">
        <f>+('[1]N EERR TERRA'!G118*T118)+((('[1]N EERR TERRA'!G118*(100%-T118))/(1+TASAS!$F$9)))</f>
        <v>0</v>
      </c>
      <c r="H118" s="131">
        <f>+('[1]N EERR TERRA'!H118*U118)+((('[1]N EERR TERRA'!H118*(100%-U118))/(1+TASAS!$G$9)))</f>
        <v>0</v>
      </c>
      <c r="I118" s="131">
        <f>+('[1]N EERR TERRA'!I118*V118)+((('[1]N EERR TERRA'!I118*(100%-V118))/(1+TASAS!$H$9)))</f>
        <v>0</v>
      </c>
      <c r="J118" s="131">
        <f>+('[1]N EERR TERRA'!J118*W118)+((('[1]N EERR TERRA'!J118*(100%-W118))/(1+TASAS!$I$9)))</f>
        <v>0</v>
      </c>
      <c r="K118" s="131">
        <f>+('[1]N EERR TERRA'!K118*X118)+((('[1]N EERR TERRA'!K118*(100%-X118))/(1+TASAS!$J$9)))</f>
        <v>0</v>
      </c>
      <c r="L118" s="131">
        <f>+('[1]N EERR TERRA'!L118*Y118)+((('[1]N EERR TERRA'!L118*(100%-Y118))/(1+TASAS!$K$9)))</f>
        <v>0</v>
      </c>
      <c r="M118" s="131">
        <f>+('[1]N EERR TERRA'!M118*Z118)+((('[1]N EERR TERRA'!M118*(100%-Z118))/(1+TASAS!$L$9)))</f>
        <v>0</v>
      </c>
      <c r="N118" s="131">
        <f>+('[1]N EERR TERRA'!N118*AA118)+((('[1]N EERR TERRA'!N118*(100%-AA118))/(1+TASAS!$M$9)))</f>
        <v>0</v>
      </c>
      <c r="O118" s="194">
        <f t="shared" si="19"/>
        <v>0</v>
      </c>
      <c r="P118" s="303">
        <v>0</v>
      </c>
      <c r="Q118" s="303">
        <v>0</v>
      </c>
      <c r="R118" s="303">
        <v>0</v>
      </c>
      <c r="S118" s="303">
        <v>0</v>
      </c>
      <c r="T118" s="303">
        <v>0</v>
      </c>
      <c r="U118" s="303">
        <v>0</v>
      </c>
      <c r="V118" s="303">
        <v>0</v>
      </c>
      <c r="W118" s="303">
        <v>0</v>
      </c>
      <c r="X118" s="303">
        <v>0</v>
      </c>
      <c r="Y118" s="303">
        <v>0</v>
      </c>
      <c r="Z118" s="303">
        <v>0</v>
      </c>
      <c r="AA118" s="303">
        <v>0</v>
      </c>
    </row>
    <row r="119" spans="1:27" outlineLevel="1" x14ac:dyDescent="0.3">
      <c r="A119" s="203" t="s">
        <v>307</v>
      </c>
      <c r="B119" s="131"/>
      <c r="C119" s="131">
        <f>+('[1]N EERR TERRA'!C119*P119)+((('[1]N EERR TERRA'!C119*(100%-P119))/(1+TASAS!$B$9)))</f>
        <v>0</v>
      </c>
      <c r="D119" s="131">
        <f>+('[1]N EERR TERRA'!D119*Q119)+((('[1]N EERR TERRA'!D119*(100%-Q119))/(1+TASAS!$C$9)))</f>
        <v>0</v>
      </c>
      <c r="E119" s="131">
        <f>+('[1]N EERR TERRA'!E119*R119)+((('[1]N EERR TERRA'!E119*(100%-R119))/(1+TASAS!$D$9)))</f>
        <v>0</v>
      </c>
      <c r="F119" s="131">
        <f>+('[1]N EERR TERRA'!F119*S119)+((('[1]N EERR TERRA'!F119*(100%-S119))/(1+TASAS!$E$9)))</f>
        <v>0</v>
      </c>
      <c r="G119" s="131">
        <f>+('[1]N EERR TERRA'!G119*T119)+((('[1]N EERR TERRA'!G119*(100%-T119))/(1+TASAS!$F$9)))</f>
        <v>0</v>
      </c>
      <c r="H119" s="131">
        <f>+('[1]N EERR TERRA'!H119*U119)+((('[1]N EERR TERRA'!H119*(100%-U119))/(1+TASAS!$G$9)))</f>
        <v>0</v>
      </c>
      <c r="I119" s="131">
        <f>+('[1]N EERR TERRA'!I119*V119)+((('[1]N EERR TERRA'!I119*(100%-V119))/(1+TASAS!$H$9)))</f>
        <v>0</v>
      </c>
      <c r="J119" s="131">
        <f>+('[1]N EERR TERRA'!J119*W119)+((('[1]N EERR TERRA'!J119*(100%-W119))/(1+TASAS!$I$9)))</f>
        <v>0</v>
      </c>
      <c r="K119" s="131">
        <f>+('[1]N EERR TERRA'!K119*X119)+((('[1]N EERR TERRA'!K119*(100%-X119))/(1+TASAS!$J$9)))</f>
        <v>0</v>
      </c>
      <c r="L119" s="131">
        <f>+('[1]N EERR TERRA'!L119*Y119)+((('[1]N EERR TERRA'!L119*(100%-Y119))/(1+TASAS!$K$9)))</f>
        <v>0</v>
      </c>
      <c r="M119" s="131">
        <f>+('[1]N EERR TERRA'!M119*Z119)+((('[1]N EERR TERRA'!M119*(100%-Z119))/(1+TASAS!$L$9)))</f>
        <v>0</v>
      </c>
      <c r="N119" s="131">
        <f>+('[1]N EERR TERRA'!N119*AA119)+((('[1]N EERR TERRA'!N119*(100%-AA119))/(1+TASAS!$M$9)))</f>
        <v>0</v>
      </c>
      <c r="O119" s="194">
        <f t="shared" si="19"/>
        <v>0</v>
      </c>
      <c r="P119" s="303">
        <v>1</v>
      </c>
      <c r="Q119" s="303">
        <v>1</v>
      </c>
      <c r="R119" s="303">
        <v>1</v>
      </c>
      <c r="S119" s="303">
        <v>1</v>
      </c>
      <c r="T119" s="303">
        <v>1</v>
      </c>
      <c r="U119" s="303">
        <v>1</v>
      </c>
      <c r="V119" s="303">
        <v>1</v>
      </c>
      <c r="W119" s="303">
        <v>1</v>
      </c>
      <c r="X119" s="303">
        <v>1</v>
      </c>
      <c r="Y119" s="303">
        <v>1</v>
      </c>
      <c r="Z119" s="303">
        <v>1</v>
      </c>
      <c r="AA119" s="303">
        <v>1</v>
      </c>
    </row>
    <row r="120" spans="1:27" outlineLevel="1" x14ac:dyDescent="0.3">
      <c r="A120" s="203" t="s">
        <v>308</v>
      </c>
      <c r="B120" s="131"/>
      <c r="C120" s="131">
        <f>+('[1]N EERR TERRA'!C120*P120)+((('[1]N EERR TERRA'!C120*(100%-P120))/(1+TASAS!$B$9)))</f>
        <v>0</v>
      </c>
      <c r="D120" s="131">
        <f>+('[1]N EERR TERRA'!D120*Q120)+((('[1]N EERR TERRA'!D120*(100%-Q120))/(1+TASAS!$C$9)))</f>
        <v>0</v>
      </c>
      <c r="E120" s="131">
        <f>+('[1]N EERR TERRA'!E120*R120)+((('[1]N EERR TERRA'!E120*(100%-R120))/(1+TASAS!$D$9)))</f>
        <v>0</v>
      </c>
      <c r="F120" s="131">
        <f>+('[1]N EERR TERRA'!F120*S120)+((('[1]N EERR TERRA'!F120*(100%-S120))/(1+TASAS!$E$9)))</f>
        <v>0</v>
      </c>
      <c r="G120" s="131">
        <f>+('[1]N EERR TERRA'!G120*T120)+((('[1]N EERR TERRA'!G120*(100%-T120))/(1+TASAS!$F$9)))</f>
        <v>0</v>
      </c>
      <c r="H120" s="131">
        <f>+('[1]N EERR TERRA'!H120*U120)+((('[1]N EERR TERRA'!H120*(100%-U120))/(1+TASAS!$G$9)))</f>
        <v>0</v>
      </c>
      <c r="I120" s="131">
        <f>+('[1]N EERR TERRA'!I120*V120)+((('[1]N EERR TERRA'!I120*(100%-V120))/(1+TASAS!$H$9)))</f>
        <v>0</v>
      </c>
      <c r="J120" s="131">
        <f>+('[1]N EERR TERRA'!J120*W120)+((('[1]N EERR TERRA'!J120*(100%-W120))/(1+TASAS!$I$9)))</f>
        <v>0</v>
      </c>
      <c r="K120" s="131">
        <f>+('[1]N EERR TERRA'!K120*X120)+((('[1]N EERR TERRA'!K120*(100%-X120))/(1+TASAS!$J$9)))</f>
        <v>0</v>
      </c>
      <c r="L120" s="131">
        <f>+('[1]N EERR TERRA'!L120*Y120)+((('[1]N EERR TERRA'!L120*(100%-Y120))/(1+TASAS!$K$9)))</f>
        <v>0</v>
      </c>
      <c r="M120" s="131">
        <f>+('[1]N EERR TERRA'!M120*Z120)+((('[1]N EERR TERRA'!M120*(100%-Z120))/(1+TASAS!$L$9)))</f>
        <v>0</v>
      </c>
      <c r="N120" s="131">
        <f>+('[1]N EERR TERRA'!N120*AA120)+((('[1]N EERR TERRA'!N120*(100%-AA120))/(1+TASAS!$M$9)))</f>
        <v>0</v>
      </c>
      <c r="O120" s="194">
        <f t="shared" si="19"/>
        <v>0</v>
      </c>
      <c r="P120" s="303">
        <v>1</v>
      </c>
      <c r="Q120" s="303">
        <v>1</v>
      </c>
      <c r="R120" s="303">
        <v>1</v>
      </c>
      <c r="S120" s="303">
        <v>1</v>
      </c>
      <c r="T120" s="303">
        <v>1</v>
      </c>
      <c r="U120" s="303">
        <v>1</v>
      </c>
      <c r="V120" s="303">
        <v>1</v>
      </c>
      <c r="W120" s="303">
        <v>1</v>
      </c>
      <c r="X120" s="303">
        <v>1</v>
      </c>
      <c r="Y120" s="303">
        <v>1</v>
      </c>
      <c r="Z120" s="303">
        <v>1</v>
      </c>
      <c r="AA120" s="303">
        <v>1</v>
      </c>
    </row>
    <row r="121" spans="1:27" outlineLevel="1" x14ac:dyDescent="0.3">
      <c r="A121" s="203" t="s">
        <v>309</v>
      </c>
      <c r="B121" s="131"/>
      <c r="C121" s="131">
        <f>+('[1]N EERR TERRA'!C121*P121)+((('[1]N EERR TERRA'!C121*(100%-P121))/(1+TASAS!$B$9)))</f>
        <v>0.47254272436075478</v>
      </c>
      <c r="D121" s="131">
        <f>+('[1]N EERR TERRA'!D121*Q121)+((('[1]N EERR TERRA'!D121*(100%-Q121))/(1+TASAS!$C$9)))</f>
        <v>0</v>
      </c>
      <c r="E121" s="131">
        <f>+('[1]N EERR TERRA'!E121*R121)+((('[1]N EERR TERRA'!E121*(100%-R121))/(1+TASAS!$D$9)))</f>
        <v>0</v>
      </c>
      <c r="F121" s="131">
        <f>+('[1]N EERR TERRA'!F121*S121)+((('[1]N EERR TERRA'!F121*(100%-S121))/(1+TASAS!$E$9)))</f>
        <v>0</v>
      </c>
      <c r="G121" s="131">
        <f>+('[1]N EERR TERRA'!G121*T121)+((('[1]N EERR TERRA'!G121*(100%-T121))/(1+TASAS!$F$9)))</f>
        <v>0</v>
      </c>
      <c r="H121" s="131">
        <f>+('[1]N EERR TERRA'!H121*U121)+((('[1]N EERR TERRA'!H121*(100%-U121))/(1+TASAS!$G$9)))</f>
        <v>0</v>
      </c>
      <c r="I121" s="131">
        <f>+('[1]N EERR TERRA'!I121*V121)+((('[1]N EERR TERRA'!I121*(100%-V121))/(1+TASAS!$H$9)))</f>
        <v>0</v>
      </c>
      <c r="J121" s="131">
        <f>+('[1]N EERR TERRA'!J121*W121)+((('[1]N EERR TERRA'!J121*(100%-W121))/(1+TASAS!$I$9)))</f>
        <v>0</v>
      </c>
      <c r="K121" s="131">
        <f>+('[1]N EERR TERRA'!K121*X121)+((('[1]N EERR TERRA'!K121*(100%-X121))/(1+TASAS!$J$9)))</f>
        <v>0</v>
      </c>
      <c r="L121" s="131">
        <f>+('[1]N EERR TERRA'!L121*Y121)+((('[1]N EERR TERRA'!L121*(100%-Y121))/(1+TASAS!$K$9)))</f>
        <v>0</v>
      </c>
      <c r="M121" s="131">
        <f>+('[1]N EERR TERRA'!M121*Z121)+((('[1]N EERR TERRA'!M121*(100%-Z121))/(1+TASAS!$L$9)))</f>
        <v>0</v>
      </c>
      <c r="N121" s="131">
        <f>+('[1]N EERR TERRA'!N121*AA121)+((('[1]N EERR TERRA'!N121*(100%-AA121))/(1+TASAS!$M$9)))</f>
        <v>0</v>
      </c>
      <c r="O121" s="194">
        <f t="shared" si="19"/>
        <v>0.47254272436075478</v>
      </c>
      <c r="P121" s="303">
        <v>0</v>
      </c>
      <c r="Q121" s="303">
        <v>0</v>
      </c>
      <c r="R121" s="303">
        <v>0</v>
      </c>
      <c r="S121" s="303">
        <v>0</v>
      </c>
      <c r="T121" s="303">
        <v>0</v>
      </c>
      <c r="U121" s="303">
        <v>0</v>
      </c>
      <c r="V121" s="303">
        <v>0</v>
      </c>
      <c r="W121" s="303">
        <v>0</v>
      </c>
      <c r="X121" s="303">
        <v>0</v>
      </c>
      <c r="Y121" s="303">
        <v>0</v>
      </c>
      <c r="Z121" s="303">
        <v>0</v>
      </c>
      <c r="AA121" s="303">
        <v>0</v>
      </c>
    </row>
    <row r="122" spans="1:27" outlineLevel="1" x14ac:dyDescent="0.3">
      <c r="A122" s="203" t="s">
        <v>310</v>
      </c>
      <c r="B122" s="131"/>
      <c r="C122" s="131">
        <f>+('[1]N EERR TERRA'!C122*P122)+((('[1]N EERR TERRA'!C122*(100%-P122))/(1+TASAS!$B$9)))</f>
        <v>0</v>
      </c>
      <c r="D122" s="131">
        <f>+('[1]N EERR TERRA'!D122*Q122)+((('[1]N EERR TERRA'!D122*(100%-Q122))/(1+TASAS!$C$9)))</f>
        <v>0</v>
      </c>
      <c r="E122" s="131">
        <f>+('[1]N EERR TERRA'!E122*R122)+((('[1]N EERR TERRA'!E122*(100%-R122))/(1+TASAS!$D$9)))</f>
        <v>0</v>
      </c>
      <c r="F122" s="131">
        <f>+('[1]N EERR TERRA'!F122*S122)+((('[1]N EERR TERRA'!F122*(100%-S122))/(1+TASAS!$E$9)))</f>
        <v>0</v>
      </c>
      <c r="G122" s="131">
        <f>+('[1]N EERR TERRA'!G122*T122)+((('[1]N EERR TERRA'!G122*(100%-T122))/(1+TASAS!$F$9)))</f>
        <v>0</v>
      </c>
      <c r="H122" s="131">
        <f>+('[1]N EERR TERRA'!H122*U122)+((('[1]N EERR TERRA'!H122*(100%-U122))/(1+TASAS!$G$9)))</f>
        <v>0</v>
      </c>
      <c r="I122" s="131">
        <f>+('[1]N EERR TERRA'!I122*V122)+((('[1]N EERR TERRA'!I122*(100%-V122))/(1+TASAS!$H$9)))</f>
        <v>0</v>
      </c>
      <c r="J122" s="131">
        <f>+('[1]N EERR TERRA'!J122*W122)+((('[1]N EERR TERRA'!J122*(100%-W122))/(1+TASAS!$I$9)))</f>
        <v>0</v>
      </c>
      <c r="K122" s="131">
        <f>+('[1]N EERR TERRA'!K122*X122)+((('[1]N EERR TERRA'!K122*(100%-X122))/(1+TASAS!$J$9)))</f>
        <v>0</v>
      </c>
      <c r="L122" s="131">
        <f>+('[1]N EERR TERRA'!L122*Y122)+((('[1]N EERR TERRA'!L122*(100%-Y122))/(1+TASAS!$K$9)))</f>
        <v>0</v>
      </c>
      <c r="M122" s="131">
        <f>+('[1]N EERR TERRA'!M122*Z122)+((('[1]N EERR TERRA'!M122*(100%-Z122))/(1+TASAS!$L$9)))</f>
        <v>0</v>
      </c>
      <c r="N122" s="131">
        <f>+('[1]N EERR TERRA'!N122*AA122)+((('[1]N EERR TERRA'!N122*(100%-AA122))/(1+TASAS!$M$9)))</f>
        <v>0</v>
      </c>
      <c r="O122" s="194">
        <f t="shared" si="19"/>
        <v>0</v>
      </c>
      <c r="P122" s="303">
        <v>0</v>
      </c>
      <c r="Q122" s="303">
        <v>0</v>
      </c>
      <c r="R122" s="303">
        <v>0</v>
      </c>
      <c r="S122" s="303">
        <v>0</v>
      </c>
      <c r="T122" s="303">
        <v>0</v>
      </c>
      <c r="U122" s="303">
        <v>0</v>
      </c>
      <c r="V122" s="303">
        <v>0</v>
      </c>
      <c r="W122" s="303">
        <v>0</v>
      </c>
      <c r="X122" s="303">
        <v>0</v>
      </c>
      <c r="Y122" s="303">
        <v>0</v>
      </c>
      <c r="Z122" s="303">
        <v>0</v>
      </c>
      <c r="AA122" s="303">
        <v>0</v>
      </c>
    </row>
    <row r="123" spans="1:27" outlineLevel="1" x14ac:dyDescent="0.3">
      <c r="A123" s="203" t="s">
        <v>311</v>
      </c>
      <c r="B123" s="131"/>
      <c r="C123" s="131">
        <f>+('[1]N EERR TERRA'!C123*P123)+((('[1]N EERR TERRA'!C123*(100%-P123))/(1+TASAS!$B$9)))</f>
        <v>0</v>
      </c>
      <c r="D123" s="131">
        <f>+('[1]N EERR TERRA'!D123*Q123)+((('[1]N EERR TERRA'!D123*(100%-Q123))/(1+TASAS!$C$9)))</f>
        <v>0</v>
      </c>
      <c r="E123" s="131">
        <f>+('[1]N EERR TERRA'!E123*R123)+((('[1]N EERR TERRA'!E123*(100%-R123))/(1+TASAS!$D$9)))</f>
        <v>0</v>
      </c>
      <c r="F123" s="131">
        <f>+('[1]N EERR TERRA'!F123*S123)+((('[1]N EERR TERRA'!F123*(100%-S123))/(1+TASAS!$E$9)))</f>
        <v>0</v>
      </c>
      <c r="G123" s="131">
        <f>+('[1]N EERR TERRA'!G123*T123)+((('[1]N EERR TERRA'!G123*(100%-T123))/(1+TASAS!$F$9)))</f>
        <v>0</v>
      </c>
      <c r="H123" s="131">
        <f>+('[1]N EERR TERRA'!H123*U123)+((('[1]N EERR TERRA'!H123*(100%-U123))/(1+TASAS!$G$9)))</f>
        <v>0</v>
      </c>
      <c r="I123" s="131">
        <f>+('[1]N EERR TERRA'!I123*V123)+((('[1]N EERR TERRA'!I123*(100%-V123))/(1+TASAS!$H$9)))</f>
        <v>0</v>
      </c>
      <c r="J123" s="131">
        <f>+('[1]N EERR TERRA'!J123*W123)+((('[1]N EERR TERRA'!J123*(100%-W123))/(1+TASAS!$I$9)))</f>
        <v>0</v>
      </c>
      <c r="K123" s="131">
        <f>+('[1]N EERR TERRA'!K123*X123)+((('[1]N EERR TERRA'!K123*(100%-X123))/(1+TASAS!$J$9)))</f>
        <v>0</v>
      </c>
      <c r="L123" s="131">
        <f>+('[1]N EERR TERRA'!L123*Y123)+((('[1]N EERR TERRA'!L123*(100%-Y123))/(1+TASAS!$K$9)))</f>
        <v>0</v>
      </c>
      <c r="M123" s="131">
        <f>+('[1]N EERR TERRA'!M123*Z123)+((('[1]N EERR TERRA'!M123*(100%-Z123))/(1+TASAS!$L$9)))</f>
        <v>0</v>
      </c>
      <c r="N123" s="131">
        <f>+('[1]N EERR TERRA'!N123*AA123)+((('[1]N EERR TERRA'!N123*(100%-AA123))/(1+TASAS!$M$9)))</f>
        <v>0</v>
      </c>
      <c r="O123" s="194">
        <f t="shared" si="19"/>
        <v>0</v>
      </c>
      <c r="P123" s="303">
        <v>1</v>
      </c>
      <c r="Q123" s="303">
        <v>1</v>
      </c>
      <c r="R123" s="303">
        <v>1</v>
      </c>
      <c r="S123" s="303">
        <v>1</v>
      </c>
      <c r="T123" s="303">
        <v>1</v>
      </c>
      <c r="U123" s="303">
        <v>1</v>
      </c>
      <c r="V123" s="303">
        <v>1</v>
      </c>
      <c r="W123" s="303">
        <v>1</v>
      </c>
      <c r="X123" s="303">
        <v>1</v>
      </c>
      <c r="Y123" s="303">
        <v>1</v>
      </c>
      <c r="Z123" s="303">
        <v>1</v>
      </c>
      <c r="AA123" s="303">
        <v>1</v>
      </c>
    </row>
    <row r="124" spans="1:27" outlineLevel="1" x14ac:dyDescent="0.3">
      <c r="A124" s="203" t="s">
        <v>312</v>
      </c>
      <c r="B124" s="131"/>
      <c r="C124" s="131">
        <f>+('[1]N EERR TERRA'!C124*P124)+((('[1]N EERR TERRA'!C124*(100%-P124))/(1+TASAS!$B$9)))</f>
        <v>0</v>
      </c>
      <c r="D124" s="131">
        <f>+('[1]N EERR TERRA'!D124*Q124)+((('[1]N EERR TERRA'!D124*(100%-Q124))/(1+TASAS!$C$9)))</f>
        <v>0</v>
      </c>
      <c r="E124" s="131">
        <f>+('[1]N EERR TERRA'!E124*R124)+((('[1]N EERR TERRA'!E124*(100%-R124))/(1+TASAS!$D$9)))</f>
        <v>0</v>
      </c>
      <c r="F124" s="131">
        <f>+('[1]N EERR TERRA'!F124*S124)+((('[1]N EERR TERRA'!F124*(100%-S124))/(1+TASAS!$E$9)))</f>
        <v>0</v>
      </c>
      <c r="G124" s="131">
        <f>+('[1]N EERR TERRA'!G124*T124)+((('[1]N EERR TERRA'!G124*(100%-T124))/(1+TASAS!$F$9)))</f>
        <v>0</v>
      </c>
      <c r="H124" s="131">
        <f>+('[1]N EERR TERRA'!H124*U124)+((('[1]N EERR TERRA'!H124*(100%-U124))/(1+TASAS!$G$9)))</f>
        <v>0</v>
      </c>
      <c r="I124" s="131">
        <f>+('[1]N EERR TERRA'!I124*V124)+((('[1]N EERR TERRA'!I124*(100%-V124))/(1+TASAS!$H$9)))</f>
        <v>0</v>
      </c>
      <c r="J124" s="131">
        <f>+('[1]N EERR TERRA'!J124*W124)+((('[1]N EERR TERRA'!J124*(100%-W124))/(1+TASAS!$I$9)))</f>
        <v>0</v>
      </c>
      <c r="K124" s="131">
        <f>+('[1]N EERR TERRA'!K124*X124)+((('[1]N EERR TERRA'!K124*(100%-X124))/(1+TASAS!$J$9)))</f>
        <v>0</v>
      </c>
      <c r="L124" s="131">
        <f>+('[1]N EERR TERRA'!L124*Y124)+((('[1]N EERR TERRA'!L124*(100%-Y124))/(1+TASAS!$K$9)))</f>
        <v>0</v>
      </c>
      <c r="M124" s="131">
        <f>+('[1]N EERR TERRA'!M124*Z124)+((('[1]N EERR TERRA'!M124*(100%-Z124))/(1+TASAS!$L$9)))</f>
        <v>0</v>
      </c>
      <c r="N124" s="131">
        <f>+('[1]N EERR TERRA'!N124*AA124)+((('[1]N EERR TERRA'!N124*(100%-AA124))/(1+TASAS!$M$9)))</f>
        <v>0</v>
      </c>
      <c r="O124" s="194">
        <f t="shared" si="19"/>
        <v>0</v>
      </c>
      <c r="P124" s="303">
        <v>1</v>
      </c>
      <c r="Q124" s="303">
        <v>1</v>
      </c>
      <c r="R124" s="303">
        <v>1</v>
      </c>
      <c r="S124" s="303">
        <v>1</v>
      </c>
      <c r="T124" s="303">
        <v>1</v>
      </c>
      <c r="U124" s="303">
        <v>1</v>
      </c>
      <c r="V124" s="303">
        <v>1</v>
      </c>
      <c r="W124" s="303">
        <v>1</v>
      </c>
      <c r="X124" s="303">
        <v>1</v>
      </c>
      <c r="Y124" s="303">
        <v>1</v>
      </c>
      <c r="Z124" s="303">
        <v>1</v>
      </c>
      <c r="AA124" s="303">
        <v>1</v>
      </c>
    </row>
    <row r="125" spans="1:27" outlineLevel="1" x14ac:dyDescent="0.3">
      <c r="A125" s="203" t="s">
        <v>313</v>
      </c>
      <c r="B125" s="131"/>
      <c r="C125" s="131">
        <f>+('[1]N EERR TERRA'!C125*P125)+((('[1]N EERR TERRA'!C125*(100%-P125))/(1+TASAS!$B$9)))</f>
        <v>1.0694387972374977</v>
      </c>
      <c r="D125" s="131">
        <f>+('[1]N EERR TERRA'!D125*Q125)+((('[1]N EERR TERRA'!D125*(100%-Q125))/(1+TASAS!$C$9)))</f>
        <v>0.5694384741299553</v>
      </c>
      <c r="E125" s="131">
        <f>+('[1]N EERR TERRA'!E125*R125)+((('[1]N EERR TERRA'!E125*(100%-R125))/(1+TASAS!$D$9)))</f>
        <v>0.29609918841539884</v>
      </c>
      <c r="F125" s="131">
        <f>+('[1]N EERR TERRA'!F125*S125)+((('[1]N EERR TERRA'!F125*(100%-S125))/(1+TASAS!$E$9)))</f>
        <v>0.35164562086414941</v>
      </c>
      <c r="G125" s="131">
        <f>+('[1]N EERR TERRA'!G125*T125)+((('[1]N EERR TERRA'!G125*(100%-T125))/(1+TASAS!$F$9)))</f>
        <v>0.35110750424051007</v>
      </c>
      <c r="H125" s="131">
        <f>+('[1]N EERR TERRA'!H125*U125)+((('[1]N EERR TERRA'!H125*(100%-U125))/(1+TASAS!$G$9)))</f>
        <v>0.25475936118135467</v>
      </c>
      <c r="I125" s="131">
        <f>+('[1]N EERR TERRA'!I125*V125)+((('[1]N EERR TERRA'!I125*(100%-V125))/(1+TASAS!$H$9)))</f>
        <v>0</v>
      </c>
      <c r="J125" s="131">
        <f>+('[1]N EERR TERRA'!J125*W125)+((('[1]N EERR TERRA'!J125*(100%-W125))/(1+TASAS!$I$9)))</f>
        <v>0</v>
      </c>
      <c r="K125" s="131">
        <f>+('[1]N EERR TERRA'!K125*X125)+((('[1]N EERR TERRA'!K125*(100%-X125))/(1+TASAS!$J$9)))</f>
        <v>0</v>
      </c>
      <c r="L125" s="131">
        <f>+('[1]N EERR TERRA'!L125*Y125)+((('[1]N EERR TERRA'!L125*(100%-Y125))/(1+TASAS!$K$9)))</f>
        <v>0</v>
      </c>
      <c r="M125" s="131">
        <f>+('[1]N EERR TERRA'!M125*Z125)+((('[1]N EERR TERRA'!M125*(100%-Z125))/(1+TASAS!$L$9)))</f>
        <v>0</v>
      </c>
      <c r="N125" s="131">
        <f>+('[1]N EERR TERRA'!N125*AA125)+((('[1]N EERR TERRA'!N125*(100%-AA125))/(1+TASAS!$M$9)))</f>
        <v>0</v>
      </c>
      <c r="O125" s="194">
        <f t="shared" si="19"/>
        <v>2.8924889460688656</v>
      </c>
      <c r="P125" s="303">
        <v>0</v>
      </c>
      <c r="Q125" s="303">
        <v>0</v>
      </c>
      <c r="R125" s="303">
        <v>0</v>
      </c>
      <c r="S125" s="303">
        <v>0</v>
      </c>
      <c r="T125" s="303">
        <v>0</v>
      </c>
      <c r="U125" s="303">
        <v>0</v>
      </c>
      <c r="V125" s="303">
        <v>0</v>
      </c>
      <c r="W125" s="303">
        <v>0</v>
      </c>
      <c r="X125" s="303">
        <v>0</v>
      </c>
      <c r="Y125" s="303">
        <v>0</v>
      </c>
      <c r="Z125" s="303">
        <v>0</v>
      </c>
      <c r="AA125" s="303">
        <v>0</v>
      </c>
    </row>
    <row r="126" spans="1:27" outlineLevel="1" x14ac:dyDescent="0.3">
      <c r="A126" s="203" t="s">
        <v>314</v>
      </c>
      <c r="B126" s="131"/>
      <c r="C126" s="131">
        <f>+('[1]N EERR TERRA'!C126*P126)+((('[1]N EERR TERRA'!C126*(100%-P126))/(1+TASAS!$B$9)))</f>
        <v>0.42901905238015892</v>
      </c>
      <c r="D126" s="131">
        <f>+('[1]N EERR TERRA'!D126*Q126)+((('[1]N EERR TERRA'!D126*(100%-Q126))/(1+TASAS!$C$9)))</f>
        <v>0.22496334780442676</v>
      </c>
      <c r="E126" s="131">
        <f>+('[1]N EERR TERRA'!E126*R126)+((('[1]N EERR TERRA'!E126*(100%-R126))/(1+TASAS!$D$9)))</f>
        <v>0.11984967150147097</v>
      </c>
      <c r="F126" s="131">
        <f>+('[1]N EERR TERRA'!F126*S126)+((('[1]N EERR TERRA'!F126*(100%-S126))/(1+TASAS!$E$9)))</f>
        <v>0.14215461268976254</v>
      </c>
      <c r="G126" s="131">
        <f>+('[1]N EERR TERRA'!G126*T126)+((('[1]N EERR TERRA'!G126*(100%-T126))/(1+TASAS!$F$9)))</f>
        <v>0.13738989296367785</v>
      </c>
      <c r="H126" s="131">
        <f>+('[1]N EERR TERRA'!H126*U126)+((('[1]N EERR TERRA'!H126*(100%-U126))/(1+TASAS!$G$9)))</f>
        <v>0.10349599047992533</v>
      </c>
      <c r="I126" s="131">
        <f>+('[1]N EERR TERRA'!I126*V126)+((('[1]N EERR TERRA'!I126*(100%-V126))/(1+TASAS!$H$9)))</f>
        <v>0</v>
      </c>
      <c r="J126" s="131">
        <f>+('[1]N EERR TERRA'!J126*W126)+((('[1]N EERR TERRA'!J126*(100%-W126))/(1+TASAS!$I$9)))</f>
        <v>0</v>
      </c>
      <c r="K126" s="131">
        <f>+('[1]N EERR TERRA'!K126*X126)+((('[1]N EERR TERRA'!K126*(100%-X126))/(1+TASAS!$J$9)))</f>
        <v>0</v>
      </c>
      <c r="L126" s="131">
        <f>+('[1]N EERR TERRA'!L126*Y126)+((('[1]N EERR TERRA'!L126*(100%-Y126))/(1+TASAS!$K$9)))</f>
        <v>0</v>
      </c>
      <c r="M126" s="131">
        <f>+('[1]N EERR TERRA'!M126*Z126)+((('[1]N EERR TERRA'!M126*(100%-Z126))/(1+TASAS!$L$9)))</f>
        <v>0</v>
      </c>
      <c r="N126" s="131">
        <f>+('[1]N EERR TERRA'!N126*AA126)+((('[1]N EERR TERRA'!N126*(100%-AA126))/(1+TASAS!$M$9)))</f>
        <v>0</v>
      </c>
      <c r="O126" s="194">
        <f t="shared" si="19"/>
        <v>1.1568725678194223</v>
      </c>
      <c r="P126" s="303">
        <v>0</v>
      </c>
      <c r="Q126" s="303">
        <v>0</v>
      </c>
      <c r="R126" s="303">
        <v>0</v>
      </c>
      <c r="S126" s="303">
        <v>0</v>
      </c>
      <c r="T126" s="303">
        <v>0</v>
      </c>
      <c r="U126" s="303">
        <v>0</v>
      </c>
      <c r="V126" s="303">
        <v>0</v>
      </c>
      <c r="W126" s="303">
        <v>0</v>
      </c>
      <c r="X126" s="303">
        <v>0</v>
      </c>
      <c r="Y126" s="303">
        <v>0</v>
      </c>
      <c r="Z126" s="303">
        <v>0</v>
      </c>
      <c r="AA126" s="303">
        <v>0</v>
      </c>
    </row>
    <row r="127" spans="1:27" outlineLevel="1" x14ac:dyDescent="0.3">
      <c r="A127" s="203" t="s">
        <v>315</v>
      </c>
      <c r="B127" s="131"/>
      <c r="C127" s="131">
        <f>+('[1]N EERR TERRA'!C127*P127)+((('[1]N EERR TERRA'!C127*(100%-P127))/(1+TASAS!$B$9)))</f>
        <v>2.5678966468551545</v>
      </c>
      <c r="D127" s="131">
        <f>+('[1]N EERR TERRA'!D127*Q127)+((('[1]N EERR TERRA'!D127*(100%-Q127))/(1+TASAS!$C$9)))</f>
        <v>1.5888036438687638</v>
      </c>
      <c r="E127" s="131">
        <f>+('[1]N EERR TERRA'!E127*R127)+((('[1]N EERR TERRA'!E127*(100%-R127))/(1+TASAS!$D$9)))</f>
        <v>1.170296792308481</v>
      </c>
      <c r="F127" s="131">
        <f>+('[1]N EERR TERRA'!F127*S127)+((('[1]N EERR TERRA'!F127*(100%-S127))/(1+TASAS!$E$9)))</f>
        <v>0.93522771506422731</v>
      </c>
      <c r="G127" s="131">
        <f>+('[1]N EERR TERRA'!G127*T127)+((('[1]N EERR TERRA'!G127*(100%-T127))/(1+TASAS!$F$9)))</f>
        <v>1.3357350704802013</v>
      </c>
      <c r="H127" s="131">
        <f>+('[1]N EERR TERRA'!H127*U127)+((('[1]N EERR TERRA'!H127*(100%-U127))/(1+TASAS!$G$9)))</f>
        <v>1.2260294256852693</v>
      </c>
      <c r="I127" s="131">
        <f>+('[1]N EERR TERRA'!I127*V127)+((('[1]N EERR TERRA'!I127*(100%-V127))/(1+TASAS!$H$9)))</f>
        <v>0</v>
      </c>
      <c r="J127" s="131">
        <f>+('[1]N EERR TERRA'!J127*W127)+((('[1]N EERR TERRA'!J127*(100%-W127))/(1+TASAS!$I$9)))</f>
        <v>0</v>
      </c>
      <c r="K127" s="131">
        <f>+('[1]N EERR TERRA'!K127*X127)+((('[1]N EERR TERRA'!K127*(100%-X127))/(1+TASAS!$J$9)))</f>
        <v>0</v>
      </c>
      <c r="L127" s="131">
        <f>+('[1]N EERR TERRA'!L127*Y127)+((('[1]N EERR TERRA'!L127*(100%-Y127))/(1+TASAS!$K$9)))</f>
        <v>0</v>
      </c>
      <c r="M127" s="131">
        <f>+('[1]N EERR TERRA'!M127*Z127)+((('[1]N EERR TERRA'!M127*(100%-Z127))/(1+TASAS!$L$9)))</f>
        <v>0</v>
      </c>
      <c r="N127" s="131">
        <f>+('[1]N EERR TERRA'!N127*AA127)+((('[1]N EERR TERRA'!N127*(100%-AA127))/(1+TASAS!$M$9)))</f>
        <v>0</v>
      </c>
      <c r="O127" s="194">
        <f t="shared" si="19"/>
        <v>8.8239892942620965</v>
      </c>
      <c r="P127" s="303">
        <v>0</v>
      </c>
      <c r="Q127" s="303">
        <v>0</v>
      </c>
      <c r="R127" s="303">
        <v>0</v>
      </c>
      <c r="S127" s="303">
        <v>0</v>
      </c>
      <c r="T127" s="303">
        <v>0</v>
      </c>
      <c r="U127" s="303">
        <v>0</v>
      </c>
      <c r="V127" s="303">
        <v>0</v>
      </c>
      <c r="W127" s="303">
        <v>0</v>
      </c>
      <c r="X127" s="303">
        <v>0</v>
      </c>
      <c r="Y127" s="303">
        <v>0</v>
      </c>
      <c r="Z127" s="303">
        <v>0</v>
      </c>
      <c r="AA127" s="303">
        <v>0</v>
      </c>
    </row>
    <row r="128" spans="1:27" outlineLevel="1" x14ac:dyDescent="0.3">
      <c r="A128" s="203" t="s">
        <v>316</v>
      </c>
      <c r="B128" s="131"/>
      <c r="C128" s="131">
        <f>+('[1]N EERR TERRA'!C128*P128)+((('[1]N EERR TERRA'!C128*(100%-P128))/(1+TASAS!$B$9)))</f>
        <v>4.6321622322205567</v>
      </c>
      <c r="D128" s="131">
        <f>+('[1]N EERR TERRA'!D128*Q128)+((('[1]N EERR TERRA'!D128*(100%-Q128))/(1+TASAS!$C$9)))</f>
        <v>0</v>
      </c>
      <c r="E128" s="131">
        <f>+('[1]N EERR TERRA'!E128*R128)+((('[1]N EERR TERRA'!E128*(100%-R128))/(1+TASAS!$D$9)))</f>
        <v>0</v>
      </c>
      <c r="F128" s="131">
        <f>+('[1]N EERR TERRA'!F128*S128)+((('[1]N EERR TERRA'!F128*(100%-S128))/(1+TASAS!$E$9)))</f>
        <v>2.7533103931490852</v>
      </c>
      <c r="G128" s="131">
        <f>+('[1]N EERR TERRA'!G128*T128)+((('[1]N EERR TERRA'!G128*(100%-T128))/(1+TASAS!$F$9)))</f>
        <v>0</v>
      </c>
      <c r="H128" s="131">
        <f>+('[1]N EERR TERRA'!H128*U128)+((('[1]N EERR TERRA'!H128*(100%-U128))/(1+TASAS!$G$9)))</f>
        <v>0</v>
      </c>
      <c r="I128" s="131">
        <f>+('[1]N EERR TERRA'!I128*V128)+((('[1]N EERR TERRA'!I128*(100%-V128))/(1+TASAS!$H$9)))</f>
        <v>0</v>
      </c>
      <c r="J128" s="131">
        <f>+('[1]N EERR TERRA'!J128*W128)+((('[1]N EERR TERRA'!J128*(100%-W128))/(1+TASAS!$I$9)))</f>
        <v>0</v>
      </c>
      <c r="K128" s="131">
        <f>+('[1]N EERR TERRA'!K128*X128)+((('[1]N EERR TERRA'!K128*(100%-X128))/(1+TASAS!$J$9)))</f>
        <v>0</v>
      </c>
      <c r="L128" s="131">
        <f>+('[1]N EERR TERRA'!L128*Y128)+((('[1]N EERR TERRA'!L128*(100%-Y128))/(1+TASAS!$K$9)))</f>
        <v>0</v>
      </c>
      <c r="M128" s="131">
        <f>+('[1]N EERR TERRA'!M128*Z128)+((('[1]N EERR TERRA'!M128*(100%-Z128))/(1+TASAS!$L$9)))</f>
        <v>0</v>
      </c>
      <c r="N128" s="131">
        <f>+('[1]N EERR TERRA'!N128*AA128)+((('[1]N EERR TERRA'!N128*(100%-AA128))/(1+TASAS!$M$9)))</f>
        <v>0</v>
      </c>
      <c r="O128" s="194">
        <f t="shared" si="19"/>
        <v>7.3854726253696423</v>
      </c>
      <c r="P128" s="303">
        <v>0</v>
      </c>
      <c r="Q128" s="303">
        <v>0</v>
      </c>
      <c r="R128" s="303">
        <v>0</v>
      </c>
      <c r="S128" s="303">
        <v>0</v>
      </c>
      <c r="T128" s="303">
        <v>0</v>
      </c>
      <c r="U128" s="303">
        <v>0</v>
      </c>
      <c r="V128" s="303">
        <v>0</v>
      </c>
      <c r="W128" s="303">
        <v>0</v>
      </c>
      <c r="X128" s="303">
        <v>0</v>
      </c>
      <c r="Y128" s="303">
        <v>0</v>
      </c>
      <c r="Z128" s="303">
        <v>0</v>
      </c>
      <c r="AA128" s="303">
        <v>0</v>
      </c>
    </row>
    <row r="129" spans="1:27" outlineLevel="1" x14ac:dyDescent="0.3">
      <c r="A129" s="203" t="s">
        <v>317</v>
      </c>
      <c r="B129" s="131"/>
      <c r="C129" s="131">
        <f>+('[1]N EERR TERRA'!C129*P129)+((('[1]N EERR TERRA'!C129*(100%-P129))/(1+TASAS!$B$9)))</f>
        <v>0</v>
      </c>
      <c r="D129" s="131">
        <f>+('[1]N EERR TERRA'!D129*Q129)+((('[1]N EERR TERRA'!D129*(100%-Q129))/(1+TASAS!$C$9)))</f>
        <v>0</v>
      </c>
      <c r="E129" s="131">
        <f>+('[1]N EERR TERRA'!E129*R129)+((('[1]N EERR TERRA'!E129*(100%-R129))/(1+TASAS!$D$9)))</f>
        <v>0</v>
      </c>
      <c r="F129" s="131">
        <f>+('[1]N EERR TERRA'!F129*S129)+((('[1]N EERR TERRA'!F129*(100%-S129))/(1+TASAS!$E$9)))</f>
        <v>0</v>
      </c>
      <c r="G129" s="131">
        <f>+('[1]N EERR TERRA'!G129*T129)+((('[1]N EERR TERRA'!G129*(100%-T129))/(1+TASAS!$F$9)))</f>
        <v>0</v>
      </c>
      <c r="H129" s="131">
        <f>+('[1]N EERR TERRA'!H129*U129)+((('[1]N EERR TERRA'!H129*(100%-U129))/(1+TASAS!$G$9)))</f>
        <v>0</v>
      </c>
      <c r="I129" s="131">
        <f>+('[1]N EERR TERRA'!I129*V129)+((('[1]N EERR TERRA'!I129*(100%-V129))/(1+TASAS!$H$9)))</f>
        <v>0</v>
      </c>
      <c r="J129" s="131">
        <f>+('[1]N EERR TERRA'!J129*W129)+((('[1]N EERR TERRA'!J129*(100%-W129))/(1+TASAS!$I$9)))</f>
        <v>0</v>
      </c>
      <c r="K129" s="131">
        <f>+('[1]N EERR TERRA'!K129*X129)+((('[1]N EERR TERRA'!K129*(100%-X129))/(1+TASAS!$J$9)))</f>
        <v>0</v>
      </c>
      <c r="L129" s="131">
        <f>+('[1]N EERR TERRA'!L129*Y129)+((('[1]N EERR TERRA'!L129*(100%-Y129))/(1+TASAS!$K$9)))</f>
        <v>0</v>
      </c>
      <c r="M129" s="131">
        <f>+('[1]N EERR TERRA'!M129*Z129)+((('[1]N EERR TERRA'!M129*(100%-Z129))/(1+TASAS!$L$9)))</f>
        <v>0</v>
      </c>
      <c r="N129" s="131">
        <f>+('[1]N EERR TERRA'!N129*AA129)+((('[1]N EERR TERRA'!N129*(100%-AA129))/(1+TASAS!$M$9)))</f>
        <v>0</v>
      </c>
      <c r="O129" s="194">
        <f t="shared" si="19"/>
        <v>0</v>
      </c>
      <c r="P129" s="303">
        <v>0</v>
      </c>
      <c r="Q129" s="303">
        <v>0</v>
      </c>
      <c r="R129" s="303">
        <v>0</v>
      </c>
      <c r="S129" s="303">
        <v>0</v>
      </c>
      <c r="T129" s="303">
        <v>0</v>
      </c>
      <c r="U129" s="303">
        <v>0</v>
      </c>
      <c r="V129" s="303">
        <v>0</v>
      </c>
      <c r="W129" s="303">
        <v>0</v>
      </c>
      <c r="X129" s="303">
        <v>0</v>
      </c>
      <c r="Y129" s="303">
        <v>0</v>
      </c>
      <c r="Z129" s="303">
        <v>0</v>
      </c>
      <c r="AA129" s="303">
        <v>0</v>
      </c>
    </row>
    <row r="130" spans="1:27" outlineLevel="1" x14ac:dyDescent="0.3">
      <c r="A130" s="203" t="s">
        <v>318</v>
      </c>
      <c r="B130" s="131"/>
      <c r="C130" s="131">
        <f>+('[1]N EERR TERRA'!C130*P130)+((('[1]N EERR TERRA'!C130*(100%-P130))/(1+TASAS!$B$9)))</f>
        <v>52.601466422262966</v>
      </c>
      <c r="D130" s="131">
        <f>+('[1]N EERR TERRA'!D130*Q130)+((('[1]N EERR TERRA'!D130*(100%-Q130))/(1+TASAS!$C$9)))</f>
        <v>0</v>
      </c>
      <c r="E130" s="131">
        <f>+('[1]N EERR TERRA'!E130*R130)+((('[1]N EERR TERRA'!E130*(100%-R130))/(1+TASAS!$D$9)))</f>
        <v>39.761891015782126</v>
      </c>
      <c r="F130" s="131">
        <f>+('[1]N EERR TERRA'!F130*S130)+((('[1]N EERR TERRA'!F130*(100%-S130))/(1+TASAS!$E$9)))</f>
        <v>0</v>
      </c>
      <c r="G130" s="131">
        <f>+('[1]N EERR TERRA'!G130*T130)+((('[1]N EERR TERRA'!G130*(100%-T130))/(1+TASAS!$F$9)))</f>
        <v>0</v>
      </c>
      <c r="H130" s="131">
        <f>+('[1]N EERR TERRA'!H130*U130)+((('[1]N EERR TERRA'!H130*(100%-U130))/(1+TASAS!$G$9)))</f>
        <v>56.1266717602672</v>
      </c>
      <c r="I130" s="131">
        <f>+('[1]N EERR TERRA'!I130*V130)+((('[1]N EERR TERRA'!I130*(100%-V130))/(1+TASAS!$H$9)))</f>
        <v>0</v>
      </c>
      <c r="J130" s="131">
        <f>+('[1]N EERR TERRA'!J130*W130)+((('[1]N EERR TERRA'!J130*(100%-W130))/(1+TASAS!$I$9)))</f>
        <v>0</v>
      </c>
      <c r="K130" s="131">
        <f>+('[1]N EERR TERRA'!K130*X130)+((('[1]N EERR TERRA'!K130*(100%-X130))/(1+TASAS!$J$9)))</f>
        <v>0</v>
      </c>
      <c r="L130" s="131">
        <f>+('[1]N EERR TERRA'!L130*Y130)+((('[1]N EERR TERRA'!L130*(100%-Y130))/(1+TASAS!$K$9)))</f>
        <v>0</v>
      </c>
      <c r="M130" s="131">
        <f>+('[1]N EERR TERRA'!M130*Z130)+((('[1]N EERR TERRA'!M130*(100%-Z130))/(1+TASAS!$L$9)))</f>
        <v>0</v>
      </c>
      <c r="N130" s="131">
        <f>+('[1]N EERR TERRA'!N130*AA130)+((('[1]N EERR TERRA'!N130*(100%-AA130))/(1+TASAS!$M$9)))</f>
        <v>0</v>
      </c>
      <c r="O130" s="194">
        <f t="shared" si="19"/>
        <v>148.4900291983123</v>
      </c>
      <c r="P130" s="303">
        <v>0</v>
      </c>
      <c r="Q130" s="303">
        <v>0</v>
      </c>
      <c r="R130" s="303">
        <v>0</v>
      </c>
      <c r="S130" s="303">
        <v>0</v>
      </c>
      <c r="T130" s="303">
        <v>0</v>
      </c>
      <c r="U130" s="303">
        <v>0</v>
      </c>
      <c r="V130" s="303">
        <v>0</v>
      </c>
      <c r="W130" s="303">
        <v>0</v>
      </c>
      <c r="X130" s="303">
        <v>0</v>
      </c>
      <c r="Y130" s="303">
        <v>0</v>
      </c>
      <c r="Z130" s="303">
        <v>0</v>
      </c>
      <c r="AA130" s="303">
        <v>0</v>
      </c>
    </row>
    <row r="131" spans="1:27" outlineLevel="1" x14ac:dyDescent="0.3">
      <c r="A131" s="203" t="s">
        <v>319</v>
      </c>
      <c r="B131" s="131"/>
      <c r="C131" s="131">
        <f>+('[1]N EERR TERRA'!C131*P131)+((('[1]N EERR TERRA'!C131*(100%-P131))/(1+TASAS!$B$9)))</f>
        <v>6.5720744690699719</v>
      </c>
      <c r="D131" s="131">
        <f>+('[1]N EERR TERRA'!D131*Q131)+((('[1]N EERR TERRA'!D131*(100%-Q131))/(1+TASAS!$C$9)))</f>
        <v>53.632668137499124</v>
      </c>
      <c r="E131" s="131">
        <f>+('[1]N EERR TERRA'!E131*R131)+((('[1]N EERR TERRA'!E131*(100%-R131))/(1+TASAS!$D$9)))</f>
        <v>40.748888310500121</v>
      </c>
      <c r="F131" s="131">
        <f>+('[1]N EERR TERRA'!F131*S131)+((('[1]N EERR TERRA'!F131*(100%-S131))/(1+TASAS!$E$9)))</f>
        <v>103.0396487349163</v>
      </c>
      <c r="G131" s="131">
        <f>+('[1]N EERR TERRA'!G131*T131)+((('[1]N EERR TERRA'!G131*(100%-T131))/(1+TASAS!$F$9)))</f>
        <v>83.212478505000874</v>
      </c>
      <c r="H131" s="131">
        <f>+('[1]N EERR TERRA'!H131*U131)+((('[1]N EERR TERRA'!H131*(100%-U131))/(1+TASAS!$G$9)))</f>
        <v>57.957754668758184</v>
      </c>
      <c r="I131" s="131">
        <f>+('[1]N EERR TERRA'!I131*V131)+((('[1]N EERR TERRA'!I131*(100%-V131))/(1+TASAS!$H$9)))</f>
        <v>0</v>
      </c>
      <c r="J131" s="131">
        <f>+('[1]N EERR TERRA'!J131*W131)+((('[1]N EERR TERRA'!J131*(100%-W131))/(1+TASAS!$I$9)))</f>
        <v>0</v>
      </c>
      <c r="K131" s="131">
        <f>+('[1]N EERR TERRA'!K131*X131)+((('[1]N EERR TERRA'!K131*(100%-X131))/(1+TASAS!$J$9)))</f>
        <v>0</v>
      </c>
      <c r="L131" s="131">
        <f>+('[1]N EERR TERRA'!L131*Y131)+((('[1]N EERR TERRA'!L131*(100%-Y131))/(1+TASAS!$K$9)))</f>
        <v>0</v>
      </c>
      <c r="M131" s="131">
        <f>+('[1]N EERR TERRA'!M131*Z131)+((('[1]N EERR TERRA'!M131*(100%-Z131))/(1+TASAS!$L$9)))</f>
        <v>0</v>
      </c>
      <c r="N131" s="131">
        <f>+('[1]N EERR TERRA'!N131*AA131)+((('[1]N EERR TERRA'!N131*(100%-AA131))/(1+TASAS!$M$9)))</f>
        <v>0</v>
      </c>
      <c r="O131" s="194">
        <f t="shared" si="19"/>
        <v>345.16351282574459</v>
      </c>
      <c r="P131" s="303">
        <v>0</v>
      </c>
      <c r="Q131" s="303">
        <v>0</v>
      </c>
      <c r="R131" s="303">
        <v>0</v>
      </c>
      <c r="S131" s="303">
        <v>0</v>
      </c>
      <c r="T131" s="303">
        <v>0</v>
      </c>
      <c r="U131" s="303">
        <v>0</v>
      </c>
      <c r="V131" s="303">
        <v>0</v>
      </c>
      <c r="W131" s="303">
        <v>0</v>
      </c>
      <c r="X131" s="303">
        <v>0</v>
      </c>
      <c r="Y131" s="303">
        <v>0</v>
      </c>
      <c r="Z131" s="303">
        <v>0</v>
      </c>
      <c r="AA131" s="303">
        <v>0</v>
      </c>
    </row>
    <row r="132" spans="1:27" outlineLevel="1" x14ac:dyDescent="0.3">
      <c r="A132" s="203" t="s">
        <v>320</v>
      </c>
      <c r="B132" s="131"/>
      <c r="C132" s="131">
        <f>+('[1]N EERR TERRA'!C132*P132)+((('[1]N EERR TERRA'!C132*(100%-P132))/(1+TASAS!$B$9)))</f>
        <v>0</v>
      </c>
      <c r="D132" s="131">
        <f>+('[1]N EERR TERRA'!D132*Q132)+((('[1]N EERR TERRA'!D132*(100%-Q132))/(1+TASAS!$C$9)))</f>
        <v>0</v>
      </c>
      <c r="E132" s="131">
        <f>+('[1]N EERR TERRA'!E132*R132)+((('[1]N EERR TERRA'!E132*(100%-R132))/(1+TASAS!$D$9)))</f>
        <v>0</v>
      </c>
      <c r="F132" s="131">
        <f>+('[1]N EERR TERRA'!F132*S132)+((('[1]N EERR TERRA'!F132*(100%-S132))/(1+TASAS!$E$9)))</f>
        <v>0</v>
      </c>
      <c r="G132" s="131">
        <f>+('[1]N EERR TERRA'!G132*T132)+((('[1]N EERR TERRA'!G132*(100%-T132))/(1+TASAS!$F$9)))</f>
        <v>0</v>
      </c>
      <c r="H132" s="131">
        <f>+('[1]N EERR TERRA'!H132*U132)+((('[1]N EERR TERRA'!H132*(100%-U132))/(1+TASAS!$G$9)))</f>
        <v>0</v>
      </c>
      <c r="I132" s="131">
        <f>+('[1]N EERR TERRA'!I132*V132)+((('[1]N EERR TERRA'!I132*(100%-V132))/(1+TASAS!$H$9)))</f>
        <v>0</v>
      </c>
      <c r="J132" s="131">
        <f>+('[1]N EERR TERRA'!J132*W132)+((('[1]N EERR TERRA'!J132*(100%-W132))/(1+TASAS!$I$9)))</f>
        <v>0</v>
      </c>
      <c r="K132" s="131">
        <f>+('[1]N EERR TERRA'!K132*X132)+((('[1]N EERR TERRA'!K132*(100%-X132))/(1+TASAS!$J$9)))</f>
        <v>0</v>
      </c>
      <c r="L132" s="131">
        <f>+('[1]N EERR TERRA'!L132*Y132)+((('[1]N EERR TERRA'!L132*(100%-Y132))/(1+TASAS!$K$9)))</f>
        <v>0</v>
      </c>
      <c r="M132" s="131">
        <f>+('[1]N EERR TERRA'!M132*Z132)+((('[1]N EERR TERRA'!M132*(100%-Z132))/(1+TASAS!$L$9)))</f>
        <v>0</v>
      </c>
      <c r="N132" s="131">
        <f>+('[1]N EERR TERRA'!N132*AA132)+((('[1]N EERR TERRA'!N132*(100%-AA132))/(1+TASAS!$M$9)))</f>
        <v>0</v>
      </c>
      <c r="O132" s="194">
        <f t="shared" si="19"/>
        <v>0</v>
      </c>
      <c r="P132" s="303">
        <v>0</v>
      </c>
      <c r="Q132" s="303">
        <v>0</v>
      </c>
      <c r="R132" s="303">
        <v>0</v>
      </c>
      <c r="S132" s="303">
        <v>0</v>
      </c>
      <c r="T132" s="303">
        <v>0</v>
      </c>
      <c r="U132" s="303">
        <v>0</v>
      </c>
      <c r="V132" s="303">
        <v>0</v>
      </c>
      <c r="W132" s="303">
        <v>0</v>
      </c>
      <c r="X132" s="303">
        <v>0</v>
      </c>
      <c r="Y132" s="303">
        <v>0</v>
      </c>
      <c r="Z132" s="303">
        <v>0</v>
      </c>
      <c r="AA132" s="303">
        <v>0</v>
      </c>
    </row>
    <row r="133" spans="1:27" outlineLevel="1" x14ac:dyDescent="0.3">
      <c r="A133" s="203" t="s">
        <v>321</v>
      </c>
      <c r="B133" s="131"/>
      <c r="C133" s="131">
        <f>+('[1]N EERR TERRA'!C133*P133)+((('[1]N EERR TERRA'!C133*(100%-P133))/(1+TASAS!$B$9)))</f>
        <v>58.974575533707359</v>
      </c>
      <c r="D133" s="131">
        <f>+('[1]N EERR TERRA'!D133*Q133)+((('[1]N EERR TERRA'!D133*(100%-Q133))/(1+TASAS!$C$9)))</f>
        <v>0</v>
      </c>
      <c r="E133" s="131">
        <f>+('[1]N EERR TERRA'!E133*R133)+((('[1]N EERR TERRA'!E133*(100%-R133))/(1+TASAS!$D$9)))</f>
        <v>19.175947440235351</v>
      </c>
      <c r="F133" s="131">
        <f>+('[1]N EERR TERRA'!F133*S133)+((('[1]N EERR TERRA'!F133*(100%-S133))/(1+TASAS!$E$9)))</f>
        <v>62.847302452316072</v>
      </c>
      <c r="G133" s="131">
        <f>+('[1]N EERR TERRA'!G133*T133)+((('[1]N EERR TERRA'!G133*(100%-T133))/(1+TASAS!$F$9)))</f>
        <v>13.158898637187811</v>
      </c>
      <c r="H133" s="131">
        <f>+('[1]N EERR TERRA'!H133*U133)+((('[1]N EERR TERRA'!H133*(100%-U133))/(1+TASAS!$G$9)))</f>
        <v>32.943569892763925</v>
      </c>
      <c r="I133" s="131">
        <f>+('[1]N EERR TERRA'!I133*V133)+((('[1]N EERR TERRA'!I133*(100%-V133))/(1+TASAS!$H$9)))</f>
        <v>0</v>
      </c>
      <c r="J133" s="131">
        <f>+('[1]N EERR TERRA'!J133*W133)+((('[1]N EERR TERRA'!J133*(100%-W133))/(1+TASAS!$I$9)))</f>
        <v>0</v>
      </c>
      <c r="K133" s="131">
        <f>+('[1]N EERR TERRA'!K133*X133)+((('[1]N EERR TERRA'!K133*(100%-X133))/(1+TASAS!$J$9)))</f>
        <v>0</v>
      </c>
      <c r="L133" s="131">
        <f>+('[1]N EERR TERRA'!L133*Y133)+((('[1]N EERR TERRA'!L133*(100%-Y133))/(1+TASAS!$K$9)))</f>
        <v>0</v>
      </c>
      <c r="M133" s="131">
        <f>+('[1]N EERR TERRA'!M133*Z133)+((('[1]N EERR TERRA'!M133*(100%-Z133))/(1+TASAS!$L$9)))</f>
        <v>0</v>
      </c>
      <c r="N133" s="131">
        <f>+('[1]N EERR TERRA'!N133*AA133)+((('[1]N EERR TERRA'!N133*(100%-AA133))/(1+TASAS!$M$9)))</f>
        <v>0</v>
      </c>
      <c r="O133" s="194">
        <f t="shared" si="19"/>
        <v>187.10029395621049</v>
      </c>
      <c r="P133" s="303">
        <v>0</v>
      </c>
      <c r="Q133" s="303">
        <v>0</v>
      </c>
      <c r="R133" s="303">
        <v>0</v>
      </c>
      <c r="S133" s="303">
        <v>0</v>
      </c>
      <c r="T133" s="303">
        <v>0</v>
      </c>
      <c r="U133" s="303">
        <v>0</v>
      </c>
      <c r="V133" s="303">
        <v>0</v>
      </c>
      <c r="W133" s="303">
        <v>0</v>
      </c>
      <c r="X133" s="303">
        <v>0</v>
      </c>
      <c r="Y133" s="303">
        <v>0</v>
      </c>
      <c r="Z133" s="303">
        <v>0</v>
      </c>
      <c r="AA133" s="303">
        <v>0</v>
      </c>
    </row>
    <row r="134" spans="1:27" outlineLevel="1" x14ac:dyDescent="0.3">
      <c r="A134" s="203" t="s">
        <v>322</v>
      </c>
      <c r="B134" s="131"/>
      <c r="C134" s="131">
        <f>+('[1]N EERR TERRA'!C134*P134)+((('[1]N EERR TERRA'!C134*(100%-P134))/(1+TASAS!$B$9)))</f>
        <v>66.099999999999994</v>
      </c>
      <c r="D134" s="131">
        <f>+('[1]N EERR TERRA'!D134*Q134)+((('[1]N EERR TERRA'!D134*(100%-Q134))/(1+TASAS!$C$9)))</f>
        <v>62.15</v>
      </c>
      <c r="E134" s="131">
        <f>+('[1]N EERR TERRA'!E134*R134)+((('[1]N EERR TERRA'!E134*(100%-R134))/(1+TASAS!$D$9)))</f>
        <v>271.11</v>
      </c>
      <c r="F134" s="131">
        <f>+('[1]N EERR TERRA'!F134*S134)+((('[1]N EERR TERRA'!F134*(100%-S134))/(1+TASAS!$E$9)))</f>
        <v>131.46</v>
      </c>
      <c r="G134" s="131">
        <f>+('[1]N EERR TERRA'!G134*T134)+((('[1]N EERR TERRA'!G134*(100%-T134))/(1+TASAS!$F$9)))</f>
        <v>56.7</v>
      </c>
      <c r="H134" s="131">
        <f>+('[1]N EERR TERRA'!H134*U134)+((('[1]N EERR TERRA'!H134*(100%-U134))/(1+TASAS!$G$9)))</f>
        <v>56.35</v>
      </c>
      <c r="I134" s="131">
        <f>+('[1]N EERR TERRA'!I134*V134)+((('[1]N EERR TERRA'!I134*(100%-V134))/(1+TASAS!$H$9)))</f>
        <v>0</v>
      </c>
      <c r="J134" s="131">
        <f>+('[1]N EERR TERRA'!J134*W134)+((('[1]N EERR TERRA'!J134*(100%-W134))/(1+TASAS!$I$9)))</f>
        <v>0</v>
      </c>
      <c r="K134" s="131">
        <f>+('[1]N EERR TERRA'!K134*X134)+((('[1]N EERR TERRA'!K134*(100%-X134))/(1+TASAS!$J$9)))</f>
        <v>0</v>
      </c>
      <c r="L134" s="131">
        <f>+('[1]N EERR TERRA'!L134*Y134)+((('[1]N EERR TERRA'!L134*(100%-Y134))/(1+TASAS!$K$9)))</f>
        <v>0</v>
      </c>
      <c r="M134" s="131">
        <f>+('[1]N EERR TERRA'!M134*Z134)+((('[1]N EERR TERRA'!M134*(100%-Z134))/(1+TASAS!$L$9)))</f>
        <v>0</v>
      </c>
      <c r="N134" s="131">
        <f>+('[1]N EERR TERRA'!N134*AA134)+((('[1]N EERR TERRA'!N134*(100%-AA134))/(1+TASAS!$M$9)))</f>
        <v>0</v>
      </c>
      <c r="O134" s="194">
        <f t="shared" si="19"/>
        <v>643.87000000000012</v>
      </c>
      <c r="P134" s="303">
        <v>1</v>
      </c>
      <c r="Q134" s="303">
        <v>1</v>
      </c>
      <c r="R134" s="303">
        <v>1</v>
      </c>
      <c r="S134" s="303">
        <v>1</v>
      </c>
      <c r="T134" s="303">
        <v>1</v>
      </c>
      <c r="U134" s="303">
        <v>1</v>
      </c>
      <c r="V134" s="303">
        <v>1</v>
      </c>
      <c r="W134" s="303">
        <v>1</v>
      </c>
      <c r="X134" s="303">
        <v>1</v>
      </c>
      <c r="Y134" s="303">
        <v>1</v>
      </c>
      <c r="Z134" s="303">
        <v>1</v>
      </c>
      <c r="AA134" s="303">
        <v>1</v>
      </c>
    </row>
    <row r="135" spans="1:27" outlineLevel="1" x14ac:dyDescent="0.3">
      <c r="A135" s="203" t="s">
        <v>323</v>
      </c>
      <c r="B135" s="131"/>
      <c r="C135" s="131">
        <f>+('[1]N EERR TERRA'!C135*P135)+((('[1]N EERR TERRA'!C135*(100%-P135))/(1+TASAS!$B$9)))</f>
        <v>0</v>
      </c>
      <c r="D135" s="131">
        <f>+('[1]N EERR TERRA'!D135*Q135)+((('[1]N EERR TERRA'!D135*(100%-Q135))/(1+TASAS!$C$9)))</f>
        <v>0</v>
      </c>
      <c r="E135" s="131">
        <f>+('[1]N EERR TERRA'!E135*R135)+((('[1]N EERR TERRA'!E135*(100%-R135))/(1+TASAS!$D$9)))</f>
        <v>0</v>
      </c>
      <c r="F135" s="131">
        <f>+('[1]N EERR TERRA'!F135*S135)+((('[1]N EERR TERRA'!F135*(100%-S135))/(1+TASAS!$E$9)))</f>
        <v>0</v>
      </c>
      <c r="G135" s="131">
        <f>+('[1]N EERR TERRA'!G135*T135)+((('[1]N EERR TERRA'!G135*(100%-T135))/(1+TASAS!$F$9)))</f>
        <v>0</v>
      </c>
      <c r="H135" s="131">
        <f>+('[1]N EERR TERRA'!H135*U135)+((('[1]N EERR TERRA'!H135*(100%-U135))/(1+TASAS!$G$9)))</f>
        <v>0</v>
      </c>
      <c r="I135" s="131">
        <f>+('[1]N EERR TERRA'!I135*V135)+((('[1]N EERR TERRA'!I135*(100%-V135))/(1+TASAS!$H$9)))</f>
        <v>0</v>
      </c>
      <c r="J135" s="131">
        <f>+('[1]N EERR TERRA'!J135*W135)+((('[1]N EERR TERRA'!J135*(100%-W135))/(1+TASAS!$I$9)))</f>
        <v>0</v>
      </c>
      <c r="K135" s="131">
        <f>+('[1]N EERR TERRA'!K135*X135)+((('[1]N EERR TERRA'!K135*(100%-X135))/(1+TASAS!$J$9)))</f>
        <v>0</v>
      </c>
      <c r="L135" s="131">
        <f>+('[1]N EERR TERRA'!L135*Y135)+((('[1]N EERR TERRA'!L135*(100%-Y135))/(1+TASAS!$K$9)))</f>
        <v>0</v>
      </c>
      <c r="M135" s="131">
        <f>+('[1]N EERR TERRA'!M135*Z135)+((('[1]N EERR TERRA'!M135*(100%-Z135))/(1+TASAS!$L$9)))</f>
        <v>0</v>
      </c>
      <c r="N135" s="131">
        <f>+('[1]N EERR TERRA'!N135*AA135)+((('[1]N EERR TERRA'!N135*(100%-AA135))/(1+TASAS!$M$9)))</f>
        <v>0</v>
      </c>
      <c r="O135" s="194">
        <f t="shared" si="19"/>
        <v>0</v>
      </c>
      <c r="P135" s="303">
        <v>0</v>
      </c>
      <c r="Q135" s="303">
        <v>0</v>
      </c>
      <c r="R135" s="303">
        <v>0</v>
      </c>
      <c r="S135" s="303">
        <v>0</v>
      </c>
      <c r="T135" s="303">
        <v>0</v>
      </c>
      <c r="U135" s="303">
        <v>0</v>
      </c>
      <c r="V135" s="303">
        <v>0</v>
      </c>
      <c r="W135" s="303">
        <v>0</v>
      </c>
      <c r="X135" s="303">
        <v>0</v>
      </c>
      <c r="Y135" s="303">
        <v>0</v>
      </c>
      <c r="Z135" s="303">
        <v>0</v>
      </c>
      <c r="AA135" s="303">
        <v>0</v>
      </c>
    </row>
    <row r="136" spans="1:27" outlineLevel="1" x14ac:dyDescent="0.3">
      <c r="A136" s="203" t="s">
        <v>324</v>
      </c>
      <c r="B136" s="131"/>
      <c r="C136" s="131">
        <f>+('[1]N EERR TERRA'!C136*P136)+((('[1]N EERR TERRA'!C136*(100%-P136))/(1+TASAS!$B$9)))</f>
        <v>60.435727378770224</v>
      </c>
      <c r="D136" s="131">
        <f>+('[1]N EERR TERRA'!D136*Q136)+((('[1]N EERR TERRA'!D136*(100%-Q136))/(1+TASAS!$C$9)))</f>
        <v>45.133271653263122</v>
      </c>
      <c r="E136" s="131">
        <f>+('[1]N EERR TERRA'!E136*R136)+((('[1]N EERR TERRA'!E136*(100%-R136))/(1+TASAS!$D$9)))</f>
        <v>32.077412078334874</v>
      </c>
      <c r="F136" s="131">
        <f>+('[1]N EERR TERRA'!F136*S136)+((('[1]N EERR TERRA'!F136*(100%-S136))/(1+TASAS!$E$9)))</f>
        <v>28.805013623978198</v>
      </c>
      <c r="G136" s="131">
        <f>+('[1]N EERR TERRA'!G136*T136)+((('[1]N EERR TERRA'!G136*(100%-T136))/(1+TASAS!$F$9)))</f>
        <v>46.559908171024155</v>
      </c>
      <c r="H136" s="131">
        <f>+('[1]N EERR TERRA'!H136*U136)+((('[1]N EERR TERRA'!H136*(100%-U136))/(1+TASAS!$G$9)))</f>
        <v>55.728610258421334</v>
      </c>
      <c r="I136" s="131">
        <f>+('[1]N EERR TERRA'!I136*V136)+((('[1]N EERR TERRA'!I136*(100%-V136))/(1+TASAS!$H$9)))</f>
        <v>0</v>
      </c>
      <c r="J136" s="131">
        <f>+('[1]N EERR TERRA'!J136*W136)+((('[1]N EERR TERRA'!J136*(100%-W136))/(1+TASAS!$I$9)))</f>
        <v>0</v>
      </c>
      <c r="K136" s="131">
        <f>+('[1]N EERR TERRA'!K136*X136)+((('[1]N EERR TERRA'!K136*(100%-X136))/(1+TASAS!$J$9)))</f>
        <v>0</v>
      </c>
      <c r="L136" s="131">
        <f>+('[1]N EERR TERRA'!L136*Y136)+((('[1]N EERR TERRA'!L136*(100%-Y136))/(1+TASAS!$K$9)))</f>
        <v>0</v>
      </c>
      <c r="M136" s="131">
        <f>+('[1]N EERR TERRA'!M136*Z136)+((('[1]N EERR TERRA'!M136*(100%-Z136))/(1+TASAS!$L$9)))</f>
        <v>0</v>
      </c>
      <c r="N136" s="131">
        <f>+('[1]N EERR TERRA'!N136*AA136)+((('[1]N EERR TERRA'!N136*(100%-AA136))/(1+TASAS!$M$9)))</f>
        <v>0</v>
      </c>
      <c r="O136" s="194">
        <f t="shared" si="19"/>
        <v>268.73994316379191</v>
      </c>
      <c r="P136" s="303">
        <v>0</v>
      </c>
      <c r="Q136" s="303">
        <v>0</v>
      </c>
      <c r="R136" s="303">
        <v>0</v>
      </c>
      <c r="S136" s="303">
        <v>0</v>
      </c>
      <c r="T136" s="303">
        <v>0</v>
      </c>
      <c r="U136" s="303">
        <v>0</v>
      </c>
      <c r="V136" s="303">
        <v>0</v>
      </c>
      <c r="W136" s="303">
        <v>0</v>
      </c>
      <c r="X136" s="303">
        <v>0</v>
      </c>
      <c r="Y136" s="303">
        <v>0</v>
      </c>
      <c r="Z136" s="303">
        <v>0</v>
      </c>
      <c r="AA136" s="303">
        <v>0</v>
      </c>
    </row>
    <row r="137" spans="1:27" outlineLevel="1" x14ac:dyDescent="0.3">
      <c r="A137" s="203"/>
      <c r="B137" s="131"/>
      <c r="C137" s="131">
        <f>+('[1]N EERR TERRA'!C137*P137)+((('[1]N EERR TERRA'!C137*(100%-P137))/(1+TASAS!$B$9)))</f>
        <v>0</v>
      </c>
      <c r="D137" s="131">
        <f>+('[1]N EERR TERRA'!D137*Q137)+((('[1]N EERR TERRA'!D137*(100%-Q137))/(1+TASAS!$C$9)))</f>
        <v>0</v>
      </c>
      <c r="E137" s="131">
        <f>+('[1]N EERR TERRA'!E137*R137)+((('[1]N EERR TERRA'!E137*(100%-R137))/(1+TASAS!$D$9)))</f>
        <v>0</v>
      </c>
      <c r="F137" s="131">
        <f>+('[1]N EERR TERRA'!F137*S137)+((('[1]N EERR TERRA'!F137*(100%-S137))/(1+TASAS!$E$9)))</f>
        <v>0</v>
      </c>
      <c r="G137" s="131">
        <f>+('[1]N EERR TERRA'!G137*T137)+((('[1]N EERR TERRA'!G137*(100%-T137))/(1+TASAS!$F$9)))</f>
        <v>0</v>
      </c>
      <c r="H137" s="131">
        <f>+('[1]N EERR TERRA'!H137*U137)+((('[1]N EERR TERRA'!H137*(100%-U137))/(1+TASAS!$G$9)))</f>
        <v>0</v>
      </c>
      <c r="I137" s="131">
        <f>+('[1]N EERR TERRA'!I137*V137)+((('[1]N EERR TERRA'!I137*(100%-V137))/(1+TASAS!$H$9)))</f>
        <v>0</v>
      </c>
      <c r="J137" s="131">
        <f>+('[1]N EERR TERRA'!J137*W137)+((('[1]N EERR TERRA'!J137*(100%-W137))/(1+TASAS!$I$9)))</f>
        <v>0</v>
      </c>
      <c r="K137" s="131">
        <f>+('[1]N EERR TERRA'!K137*X137)+((('[1]N EERR TERRA'!K137*(100%-X137))/(1+TASAS!$J$9)))</f>
        <v>0</v>
      </c>
      <c r="L137" s="131">
        <f>+('[1]N EERR TERRA'!L137*Y137)+((('[1]N EERR TERRA'!L137*(100%-Y137))/(1+TASAS!$K$9)))</f>
        <v>0</v>
      </c>
      <c r="M137" s="131">
        <f>+('[1]N EERR TERRA'!M137*Z137)+((('[1]N EERR TERRA'!M137*(100%-Z137))/(1+TASAS!$L$9)))</f>
        <v>0</v>
      </c>
      <c r="N137" s="131">
        <f>+('[1]N EERR TERRA'!N137*AA137)+((('[1]N EERR TERRA'!N137*(100%-AA137))/(1+TASAS!$M$9)))</f>
        <v>0</v>
      </c>
      <c r="O137" s="194">
        <f t="shared" si="19"/>
        <v>0</v>
      </c>
      <c r="P137" s="303"/>
      <c r="Q137" s="303"/>
      <c r="R137" s="303"/>
      <c r="S137" s="303"/>
      <c r="T137" s="303"/>
      <c r="U137" s="303"/>
      <c r="V137" s="303"/>
      <c r="W137" s="303"/>
      <c r="X137" s="303"/>
      <c r="Y137" s="303"/>
      <c r="Z137" s="303"/>
      <c r="AA137" s="303"/>
    </row>
    <row r="138" spans="1:27" outlineLevel="1" x14ac:dyDescent="0.3">
      <c r="A138" s="203"/>
      <c r="B138" s="131"/>
      <c r="C138" s="131">
        <v>0</v>
      </c>
      <c r="D138" s="131">
        <v>0</v>
      </c>
      <c r="E138" s="131">
        <v>0</v>
      </c>
      <c r="F138" s="131"/>
      <c r="G138" s="131"/>
      <c r="H138" s="131"/>
      <c r="I138" s="131"/>
      <c r="J138" s="131"/>
      <c r="K138" s="131"/>
      <c r="L138" s="131"/>
      <c r="M138" s="131"/>
      <c r="N138" s="131"/>
      <c r="O138" s="194">
        <f t="shared" si="19"/>
        <v>0</v>
      </c>
      <c r="P138" s="303"/>
      <c r="Q138" s="303"/>
      <c r="R138" s="303"/>
      <c r="S138" s="303"/>
      <c r="T138" s="303"/>
      <c r="U138" s="303"/>
      <c r="V138" s="303"/>
      <c r="W138" s="303"/>
      <c r="X138" s="303"/>
      <c r="Y138" s="303"/>
      <c r="Z138" s="303"/>
      <c r="AA138" s="303"/>
    </row>
    <row r="139" spans="1:27" s="187" customFormat="1" ht="15.6" x14ac:dyDescent="0.3">
      <c r="A139" s="209" t="s">
        <v>75</v>
      </c>
      <c r="B139" s="186">
        <f>SUM(B140:B171)</f>
        <v>0</v>
      </c>
      <c r="C139" s="186">
        <f t="shared" ref="C139:N139" si="20">SUM(C140:C171)</f>
        <v>750.79</v>
      </c>
      <c r="D139" s="186">
        <f t="shared" si="20"/>
        <v>334.03</v>
      </c>
      <c r="E139" s="186">
        <f t="shared" si="20"/>
        <v>927.08793262822485</v>
      </c>
      <c r="F139" s="186">
        <f t="shared" si="20"/>
        <v>641.01852720903071</v>
      </c>
      <c r="G139" s="186">
        <f t="shared" si="20"/>
        <v>663.38305097385501</v>
      </c>
      <c r="H139" s="186">
        <f t="shared" si="20"/>
        <v>470.4153346225101</v>
      </c>
      <c r="I139" s="186">
        <f t="shared" si="20"/>
        <v>0</v>
      </c>
      <c r="J139" s="186">
        <f t="shared" si="20"/>
        <v>0</v>
      </c>
      <c r="K139" s="186">
        <f t="shared" si="20"/>
        <v>0</v>
      </c>
      <c r="L139" s="186">
        <f t="shared" si="20"/>
        <v>0</v>
      </c>
      <c r="M139" s="186">
        <f t="shared" si="20"/>
        <v>0</v>
      </c>
      <c r="N139" s="186">
        <f t="shared" si="20"/>
        <v>0</v>
      </c>
      <c r="O139" s="210">
        <f t="shared" ref="O139" si="21">SUM(O140:O171)</f>
        <v>3786.7248454336209</v>
      </c>
      <c r="P139" s="305"/>
      <c r="Q139" s="305"/>
      <c r="R139" s="305"/>
      <c r="S139" s="305"/>
      <c r="T139" s="305"/>
      <c r="U139" s="305"/>
      <c r="V139" s="305"/>
      <c r="W139" s="305"/>
      <c r="X139" s="305"/>
      <c r="Y139" s="305"/>
      <c r="Z139" s="305"/>
      <c r="AA139" s="305"/>
    </row>
    <row r="140" spans="1:27" outlineLevel="2" x14ac:dyDescent="0.3">
      <c r="A140" s="203" t="s">
        <v>325</v>
      </c>
      <c r="B140" s="131"/>
      <c r="C140" s="131">
        <f>+('[1]N EERR TERRA'!C140*P140)+((('[1]N EERR TERRA'!C140*(100%-P140))/(1+TASAS!$B$9)))</f>
        <v>0</v>
      </c>
      <c r="D140" s="131">
        <f>+('[1]N EERR TERRA'!D140*Q140)+((('[1]N EERR TERRA'!D140*(100%-Q140))/(1+TASAS!$C$9)))</f>
        <v>0</v>
      </c>
      <c r="E140" s="131">
        <f>+('[1]N EERR TERRA'!E140*R140)+((('[1]N EERR TERRA'!E140*(100%-R140))/(1+TASAS!$D$9)))</f>
        <v>0</v>
      </c>
      <c r="F140" s="131">
        <f>+('[1]N EERR TERRA'!F140*S140)+((('[1]N EERR TERRA'!F140*(100%-S140))/(1+TASAS!$E$9)))</f>
        <v>0</v>
      </c>
      <c r="G140" s="131">
        <f>+('[1]N EERR TERRA'!G140*T140)+((('[1]N EERR TERRA'!G140*(100%-T140))/(1+TASAS!$F$9)))</f>
        <v>0</v>
      </c>
      <c r="H140" s="131">
        <f>+('[1]N EERR TERRA'!H140*U140)+((('[1]N EERR TERRA'!H140*(100%-U140))/(1+TASAS!$G$9)))</f>
        <v>0</v>
      </c>
      <c r="I140" s="131">
        <f>+('[1]N EERR TERRA'!I140*V140)+((('[1]N EERR TERRA'!I140*(100%-V140))/(1+TASAS!$H$9)))</f>
        <v>0</v>
      </c>
      <c r="J140" s="131">
        <f>+('[1]N EERR TERRA'!J140*W140)+((('[1]N EERR TERRA'!J140*(100%-W140))/(1+TASAS!$I$9)))</f>
        <v>0</v>
      </c>
      <c r="K140" s="131">
        <f>+('[1]N EERR TERRA'!K140*X140)+((('[1]N EERR TERRA'!K140*(100%-X140))/(1+TASAS!$J$9)))</f>
        <v>0</v>
      </c>
      <c r="L140" s="131">
        <f>+('[1]N EERR TERRA'!L140*Y140)+((('[1]N EERR TERRA'!L140*(100%-Y140))/(1+TASAS!$K$9)))</f>
        <v>0</v>
      </c>
      <c r="M140" s="131">
        <f>+('[1]N EERR TERRA'!M140*Z140)+((('[1]N EERR TERRA'!M140*(100%-Z140))/(1+TASAS!$L$9)))</f>
        <v>0</v>
      </c>
      <c r="N140" s="131">
        <f>+('[1]N EERR TERRA'!N140*AA140)+((('[1]N EERR TERRA'!N140*(100%-AA140))/(1+TASAS!$M$9)))</f>
        <v>0</v>
      </c>
      <c r="O140" s="194">
        <f t="shared" si="19"/>
        <v>0</v>
      </c>
      <c r="P140" s="303">
        <v>0</v>
      </c>
      <c r="Q140" s="303">
        <v>0</v>
      </c>
      <c r="R140" s="303">
        <v>0</v>
      </c>
      <c r="S140" s="303">
        <v>0</v>
      </c>
      <c r="T140" s="303">
        <v>0</v>
      </c>
      <c r="U140" s="303">
        <v>0</v>
      </c>
      <c r="V140" s="303">
        <v>0</v>
      </c>
      <c r="W140" s="303">
        <v>0</v>
      </c>
      <c r="X140" s="303">
        <v>0</v>
      </c>
      <c r="Y140" s="303">
        <v>0</v>
      </c>
      <c r="Z140" s="303">
        <v>0</v>
      </c>
      <c r="AA140" s="303">
        <v>0</v>
      </c>
    </row>
    <row r="141" spans="1:27" outlineLevel="2" x14ac:dyDescent="0.3">
      <c r="A141" s="203" t="s">
        <v>326</v>
      </c>
      <c r="B141" s="131"/>
      <c r="C141" s="131">
        <f>+('[1]N EERR TERRA'!C141*P141)+((('[1]N EERR TERRA'!C141*(100%-P141))/(1+TASAS!$B$9)))</f>
        <v>0</v>
      </c>
      <c r="D141" s="131">
        <f>+('[1]N EERR TERRA'!D141*Q141)+((('[1]N EERR TERRA'!D141*(100%-Q141))/(1+TASAS!$C$9)))</f>
        <v>0</v>
      </c>
      <c r="E141" s="131">
        <f>+('[1]N EERR TERRA'!E141*R141)+((('[1]N EERR TERRA'!E141*(100%-R141))/(1+TASAS!$D$9)))</f>
        <v>0</v>
      </c>
      <c r="F141" s="131">
        <f>+('[1]N EERR TERRA'!F141*S141)+((('[1]N EERR TERRA'!F141*(100%-S141))/(1+TASAS!$E$9)))</f>
        <v>0</v>
      </c>
      <c r="G141" s="131">
        <f>+('[1]N EERR TERRA'!G141*T141)+((('[1]N EERR TERRA'!G141*(100%-T141))/(1+TASAS!$F$9)))</f>
        <v>0</v>
      </c>
      <c r="H141" s="131">
        <f>+('[1]N EERR TERRA'!H141*U141)+((('[1]N EERR TERRA'!H141*(100%-U141))/(1+TASAS!$G$9)))</f>
        <v>0</v>
      </c>
      <c r="I141" s="131">
        <f>+('[1]N EERR TERRA'!I141*V141)+((('[1]N EERR TERRA'!I141*(100%-V141))/(1+TASAS!$H$9)))</f>
        <v>0</v>
      </c>
      <c r="J141" s="131">
        <f>+('[1]N EERR TERRA'!J141*W141)+((('[1]N EERR TERRA'!J141*(100%-W141))/(1+TASAS!$I$9)))</f>
        <v>0</v>
      </c>
      <c r="K141" s="131">
        <f>+('[1]N EERR TERRA'!K141*X141)+((('[1]N EERR TERRA'!K141*(100%-X141))/(1+TASAS!$J$9)))</f>
        <v>0</v>
      </c>
      <c r="L141" s="131">
        <f>+('[1]N EERR TERRA'!L141*Y141)+((('[1]N EERR TERRA'!L141*(100%-Y141))/(1+TASAS!$K$9)))</f>
        <v>0</v>
      </c>
      <c r="M141" s="131">
        <f>+('[1]N EERR TERRA'!M141*Z141)+((('[1]N EERR TERRA'!M141*(100%-Z141))/(1+TASAS!$L$9)))</f>
        <v>0</v>
      </c>
      <c r="N141" s="131">
        <f>+('[1]N EERR TERRA'!N141*AA141)+((('[1]N EERR TERRA'!N141*(100%-AA141))/(1+TASAS!$M$9)))</f>
        <v>0</v>
      </c>
      <c r="O141" s="194">
        <f t="shared" si="19"/>
        <v>0</v>
      </c>
      <c r="P141" s="303">
        <v>0</v>
      </c>
      <c r="Q141" s="303">
        <v>0</v>
      </c>
      <c r="R141" s="303">
        <v>0</v>
      </c>
      <c r="S141" s="303">
        <v>0</v>
      </c>
      <c r="T141" s="303">
        <v>0</v>
      </c>
      <c r="U141" s="303">
        <v>0</v>
      </c>
      <c r="V141" s="303">
        <v>0</v>
      </c>
      <c r="W141" s="303">
        <v>0</v>
      </c>
      <c r="X141" s="303">
        <v>0</v>
      </c>
      <c r="Y141" s="303">
        <v>0</v>
      </c>
      <c r="Z141" s="303">
        <v>0</v>
      </c>
      <c r="AA141" s="303">
        <v>0</v>
      </c>
    </row>
    <row r="142" spans="1:27" outlineLevel="2" x14ac:dyDescent="0.3">
      <c r="A142" s="203" t="s">
        <v>327</v>
      </c>
      <c r="B142" s="131"/>
      <c r="C142" s="131">
        <f>+('[1]N EERR TERRA'!C142*P142)+((('[1]N EERR TERRA'!C142*(100%-P142))/(1+TASAS!$B$9)))</f>
        <v>0</v>
      </c>
      <c r="D142" s="131">
        <f>+('[1]N EERR TERRA'!D142*Q142)+((('[1]N EERR TERRA'!D142*(100%-Q142))/(1+TASAS!$C$9)))</f>
        <v>0</v>
      </c>
      <c r="E142" s="131">
        <f>+('[1]N EERR TERRA'!E142*R142)+((('[1]N EERR TERRA'!E142*(100%-R142))/(1+TASAS!$D$9)))</f>
        <v>0</v>
      </c>
      <c r="F142" s="131">
        <f>+('[1]N EERR TERRA'!F142*S142)+((('[1]N EERR TERRA'!F142*(100%-S142))/(1+TASAS!$E$9)))</f>
        <v>0</v>
      </c>
      <c r="G142" s="131">
        <f>+('[1]N EERR TERRA'!G142*T142)+((('[1]N EERR TERRA'!G142*(100%-T142))/(1+TASAS!$F$9)))</f>
        <v>0</v>
      </c>
      <c r="H142" s="131">
        <f>+('[1]N EERR TERRA'!H142*U142)+((('[1]N EERR TERRA'!H142*(100%-U142))/(1+TASAS!$G$9)))</f>
        <v>0</v>
      </c>
      <c r="I142" s="131">
        <f>+('[1]N EERR TERRA'!I142*V142)+((('[1]N EERR TERRA'!I142*(100%-V142))/(1+TASAS!$H$9)))</f>
        <v>0</v>
      </c>
      <c r="J142" s="131">
        <f>+('[1]N EERR TERRA'!J142*W142)+((('[1]N EERR TERRA'!J142*(100%-W142))/(1+TASAS!$I$9)))</f>
        <v>0</v>
      </c>
      <c r="K142" s="131">
        <f>+('[1]N EERR TERRA'!K142*X142)+((('[1]N EERR TERRA'!K142*(100%-X142))/(1+TASAS!$J$9)))</f>
        <v>0</v>
      </c>
      <c r="L142" s="131">
        <f>+('[1]N EERR TERRA'!L142*Y142)+((('[1]N EERR TERRA'!L142*(100%-Y142))/(1+TASAS!$K$9)))</f>
        <v>0</v>
      </c>
      <c r="M142" s="131">
        <f>+('[1]N EERR TERRA'!M142*Z142)+((('[1]N EERR TERRA'!M142*(100%-Z142))/(1+TASAS!$L$9)))</f>
        <v>0</v>
      </c>
      <c r="N142" s="131">
        <f>+('[1]N EERR TERRA'!N142*AA142)+((('[1]N EERR TERRA'!N142*(100%-AA142))/(1+TASAS!$M$9)))</f>
        <v>0</v>
      </c>
      <c r="O142" s="194">
        <f t="shared" si="19"/>
        <v>0</v>
      </c>
      <c r="P142" s="303">
        <v>1</v>
      </c>
      <c r="Q142" s="303">
        <v>1</v>
      </c>
      <c r="R142" s="303">
        <v>1</v>
      </c>
      <c r="S142" s="303">
        <v>1</v>
      </c>
      <c r="T142" s="303">
        <v>1</v>
      </c>
      <c r="U142" s="303">
        <v>1</v>
      </c>
      <c r="V142" s="303">
        <v>1</v>
      </c>
      <c r="W142" s="303">
        <v>1</v>
      </c>
      <c r="X142" s="303">
        <v>1</v>
      </c>
      <c r="Y142" s="303">
        <v>1</v>
      </c>
      <c r="Z142" s="303">
        <v>1</v>
      </c>
      <c r="AA142" s="303">
        <v>1</v>
      </c>
    </row>
    <row r="143" spans="1:27" outlineLevel="2" x14ac:dyDescent="0.3">
      <c r="A143" s="203" t="s">
        <v>328</v>
      </c>
      <c r="B143" s="131"/>
      <c r="C143" s="131">
        <f>+('[1]N EERR TERRA'!C143*P143)+((('[1]N EERR TERRA'!C143*(100%-P143))/(1+TASAS!$B$9)))</f>
        <v>0</v>
      </c>
      <c r="D143" s="131">
        <f>+('[1]N EERR TERRA'!D143*Q143)+((('[1]N EERR TERRA'!D143*(100%-Q143))/(1+TASAS!$C$9)))</f>
        <v>0</v>
      </c>
      <c r="E143" s="131">
        <f>+('[1]N EERR TERRA'!E143*R143)+((('[1]N EERR TERRA'!E143*(100%-R143))/(1+TASAS!$D$9)))</f>
        <v>0</v>
      </c>
      <c r="F143" s="131">
        <f>+('[1]N EERR TERRA'!F143*S143)+((('[1]N EERR TERRA'!F143*(100%-S143))/(1+TASAS!$E$9)))</f>
        <v>0</v>
      </c>
      <c r="G143" s="131">
        <f>+('[1]N EERR TERRA'!G143*T143)+((('[1]N EERR TERRA'!G143*(100%-T143))/(1+TASAS!$F$9)))</f>
        <v>0</v>
      </c>
      <c r="H143" s="131">
        <f>+('[1]N EERR TERRA'!H143*U143)+((('[1]N EERR TERRA'!H143*(100%-U143))/(1+TASAS!$G$9)))</f>
        <v>0</v>
      </c>
      <c r="I143" s="131">
        <f>+('[1]N EERR TERRA'!I143*V143)+((('[1]N EERR TERRA'!I143*(100%-V143))/(1+TASAS!$H$9)))</f>
        <v>0</v>
      </c>
      <c r="J143" s="131">
        <f>+('[1]N EERR TERRA'!J143*W143)+((('[1]N EERR TERRA'!J143*(100%-W143))/(1+TASAS!$I$9)))</f>
        <v>0</v>
      </c>
      <c r="K143" s="131">
        <f>+('[1]N EERR TERRA'!K143*X143)+((('[1]N EERR TERRA'!K143*(100%-X143))/(1+TASAS!$J$9)))</f>
        <v>0</v>
      </c>
      <c r="L143" s="131">
        <f>+('[1]N EERR TERRA'!L143*Y143)+((('[1]N EERR TERRA'!L143*(100%-Y143))/(1+TASAS!$K$9)))</f>
        <v>0</v>
      </c>
      <c r="M143" s="131">
        <f>+('[1]N EERR TERRA'!M143*Z143)+((('[1]N EERR TERRA'!M143*(100%-Z143))/(1+TASAS!$L$9)))</f>
        <v>0</v>
      </c>
      <c r="N143" s="131">
        <f>+('[1]N EERR TERRA'!N143*AA143)+((('[1]N EERR TERRA'!N143*(100%-AA143))/(1+TASAS!$M$9)))</f>
        <v>0</v>
      </c>
      <c r="O143" s="194">
        <f t="shared" si="19"/>
        <v>0</v>
      </c>
      <c r="P143" s="303">
        <v>0</v>
      </c>
      <c r="Q143" s="303">
        <v>0</v>
      </c>
      <c r="R143" s="303">
        <v>0</v>
      </c>
      <c r="S143" s="303">
        <v>0</v>
      </c>
      <c r="T143" s="303">
        <v>0</v>
      </c>
      <c r="U143" s="303">
        <v>0</v>
      </c>
      <c r="V143" s="303">
        <v>0</v>
      </c>
      <c r="W143" s="303">
        <v>0</v>
      </c>
      <c r="X143" s="303">
        <v>0</v>
      </c>
      <c r="Y143" s="303">
        <v>0</v>
      </c>
      <c r="Z143" s="303">
        <v>0</v>
      </c>
      <c r="AA143" s="303">
        <v>0</v>
      </c>
    </row>
    <row r="144" spans="1:27" outlineLevel="2" x14ac:dyDescent="0.3">
      <c r="A144" s="203" t="s">
        <v>329</v>
      </c>
      <c r="B144" s="131"/>
      <c r="C144" s="131">
        <f>+('[1]N EERR TERRA'!C144*P144)+((('[1]N EERR TERRA'!C144*(100%-P144))/(1+TASAS!$B$9)))</f>
        <v>0</v>
      </c>
      <c r="D144" s="131">
        <f>+('[1]N EERR TERRA'!D144*Q144)+((('[1]N EERR TERRA'!D144*(100%-Q144))/(1+TASAS!$C$9)))</f>
        <v>0</v>
      </c>
      <c r="E144" s="131">
        <f>+('[1]N EERR TERRA'!E144*R144)+((('[1]N EERR TERRA'!E144*(100%-R144))/(1+TASAS!$D$9)))</f>
        <v>0</v>
      </c>
      <c r="F144" s="131">
        <f>+('[1]N EERR TERRA'!F144*S144)+((('[1]N EERR TERRA'!F144*(100%-S144))/(1+TASAS!$E$9)))</f>
        <v>0</v>
      </c>
      <c r="G144" s="131">
        <f>+('[1]N EERR TERRA'!G144*T144)+((('[1]N EERR TERRA'!G144*(100%-T144))/(1+TASAS!$F$9)))</f>
        <v>0</v>
      </c>
      <c r="H144" s="131">
        <f>+('[1]N EERR TERRA'!H144*U144)+((('[1]N EERR TERRA'!H144*(100%-U144))/(1+TASAS!$G$9)))</f>
        <v>0</v>
      </c>
      <c r="I144" s="131">
        <f>+('[1]N EERR TERRA'!I144*V144)+((('[1]N EERR TERRA'!I144*(100%-V144))/(1+TASAS!$H$9)))</f>
        <v>0</v>
      </c>
      <c r="J144" s="131">
        <f>+('[1]N EERR TERRA'!J144*W144)+((('[1]N EERR TERRA'!J144*(100%-W144))/(1+TASAS!$I$9)))</f>
        <v>0</v>
      </c>
      <c r="K144" s="131">
        <f>+('[1]N EERR TERRA'!K144*X144)+((('[1]N EERR TERRA'!K144*(100%-X144))/(1+TASAS!$J$9)))</f>
        <v>0</v>
      </c>
      <c r="L144" s="131">
        <f>+('[1]N EERR TERRA'!L144*Y144)+((('[1]N EERR TERRA'!L144*(100%-Y144))/(1+TASAS!$K$9)))</f>
        <v>0</v>
      </c>
      <c r="M144" s="131">
        <f>+('[1]N EERR TERRA'!M144*Z144)+((('[1]N EERR TERRA'!M144*(100%-Z144))/(1+TASAS!$L$9)))</f>
        <v>0</v>
      </c>
      <c r="N144" s="131">
        <f>+('[1]N EERR TERRA'!N144*AA144)+((('[1]N EERR TERRA'!N144*(100%-AA144))/(1+TASAS!$M$9)))</f>
        <v>0</v>
      </c>
      <c r="O144" s="194">
        <f t="shared" si="19"/>
        <v>0</v>
      </c>
      <c r="P144" s="303">
        <v>0</v>
      </c>
      <c r="Q144" s="303">
        <v>0</v>
      </c>
      <c r="R144" s="303">
        <v>0</v>
      </c>
      <c r="S144" s="303">
        <v>0</v>
      </c>
      <c r="T144" s="303">
        <v>0</v>
      </c>
      <c r="U144" s="303">
        <v>0</v>
      </c>
      <c r="V144" s="303">
        <v>0</v>
      </c>
      <c r="W144" s="303">
        <v>0</v>
      </c>
      <c r="X144" s="303">
        <v>0</v>
      </c>
      <c r="Y144" s="303">
        <v>0</v>
      </c>
      <c r="Z144" s="303">
        <v>0</v>
      </c>
      <c r="AA144" s="303">
        <v>0</v>
      </c>
    </row>
    <row r="145" spans="1:27" outlineLevel="2" x14ac:dyDescent="0.3">
      <c r="A145" s="203" t="s">
        <v>330</v>
      </c>
      <c r="B145" s="131"/>
      <c r="C145" s="131">
        <f>+('[1]N EERR TERRA'!C145*P145)+((('[1]N EERR TERRA'!C145*(100%-P145))/(1+TASAS!$B$9)))</f>
        <v>0</v>
      </c>
      <c r="D145" s="131">
        <f>+('[1]N EERR TERRA'!D145*Q145)+((('[1]N EERR TERRA'!D145*(100%-Q145))/(1+TASAS!$C$9)))</f>
        <v>0</v>
      </c>
      <c r="E145" s="131">
        <f>+('[1]N EERR TERRA'!E145*R145)+((('[1]N EERR TERRA'!E145*(100%-R145))/(1+TASAS!$D$9)))</f>
        <v>6.3379326282248467</v>
      </c>
      <c r="F145" s="131">
        <f>+('[1]N EERR TERRA'!F145*S145)+((('[1]N EERR TERRA'!F145*(100%-S145))/(1+TASAS!$E$9)))</f>
        <v>76.74852720903074</v>
      </c>
      <c r="G145" s="131">
        <f>+('[1]N EERR TERRA'!G145*T145)+((('[1]N EERR TERRA'!G145*(100%-T145))/(1+TASAS!$F$9)))</f>
        <v>112.13305097385506</v>
      </c>
      <c r="H145" s="131">
        <f>+('[1]N EERR TERRA'!H145*U145)+((('[1]N EERR TERRA'!H145*(100%-U145))/(1+TASAS!$G$9)))</f>
        <v>35.045334622510104</v>
      </c>
      <c r="I145" s="131">
        <f>+('[1]N EERR TERRA'!I145*V145)+((('[1]N EERR TERRA'!I145*(100%-V145))/(1+TASAS!$H$9)))</f>
        <v>0</v>
      </c>
      <c r="J145" s="131">
        <f>+('[1]N EERR TERRA'!J145*W145)+((('[1]N EERR TERRA'!J145*(100%-W145))/(1+TASAS!$I$9)))</f>
        <v>0</v>
      </c>
      <c r="K145" s="131">
        <f>+('[1]N EERR TERRA'!K145*X145)+((('[1]N EERR TERRA'!K145*(100%-X145))/(1+TASAS!$J$9)))</f>
        <v>0</v>
      </c>
      <c r="L145" s="131">
        <f>+('[1]N EERR TERRA'!L145*Y145)+((('[1]N EERR TERRA'!L145*(100%-Y145))/(1+TASAS!$K$9)))</f>
        <v>0</v>
      </c>
      <c r="M145" s="131">
        <f>+('[1]N EERR TERRA'!M145*Z145)+((('[1]N EERR TERRA'!M145*(100%-Z145))/(1+TASAS!$L$9)))</f>
        <v>0</v>
      </c>
      <c r="N145" s="131">
        <f>+('[1]N EERR TERRA'!N145*AA145)+((('[1]N EERR TERRA'!N145*(100%-AA145))/(1+TASAS!$M$9)))</f>
        <v>0</v>
      </c>
      <c r="O145" s="194">
        <f t="shared" si="19"/>
        <v>230.26484543362074</v>
      </c>
      <c r="P145" s="303">
        <v>0</v>
      </c>
      <c r="Q145" s="303">
        <v>0</v>
      </c>
      <c r="R145" s="303">
        <v>0</v>
      </c>
      <c r="S145" s="303">
        <v>0</v>
      </c>
      <c r="T145" s="303">
        <v>0</v>
      </c>
      <c r="U145" s="303">
        <v>0</v>
      </c>
      <c r="V145" s="303">
        <v>0</v>
      </c>
      <c r="W145" s="303">
        <v>0</v>
      </c>
      <c r="X145" s="303">
        <v>0</v>
      </c>
      <c r="Y145" s="303">
        <v>0</v>
      </c>
      <c r="Z145" s="303">
        <v>0</v>
      </c>
      <c r="AA145" s="303">
        <v>0</v>
      </c>
    </row>
    <row r="146" spans="1:27" outlineLevel="2" x14ac:dyDescent="0.3">
      <c r="A146" s="203" t="s">
        <v>331</v>
      </c>
      <c r="B146" s="131"/>
      <c r="C146" s="131">
        <f>+('[1]N EERR TERRA'!C146*P146)+((('[1]N EERR TERRA'!C146*(100%-P146))/(1+TASAS!$B$9)))</f>
        <v>0</v>
      </c>
      <c r="D146" s="131">
        <f>+('[1]N EERR TERRA'!D146*Q146)+((('[1]N EERR TERRA'!D146*(100%-Q146))/(1+TASAS!$C$9)))</f>
        <v>0</v>
      </c>
      <c r="E146" s="131">
        <f>+('[1]N EERR TERRA'!E146*R146)+((('[1]N EERR TERRA'!E146*(100%-R146))/(1+TASAS!$D$9)))</f>
        <v>0</v>
      </c>
      <c r="F146" s="131">
        <f>+('[1]N EERR TERRA'!F146*S146)+((('[1]N EERR TERRA'!F146*(100%-S146))/(1+TASAS!$E$9)))</f>
        <v>0</v>
      </c>
      <c r="G146" s="131">
        <f>+('[1]N EERR TERRA'!G146*T146)+((('[1]N EERR TERRA'!G146*(100%-T146))/(1+TASAS!$F$9)))</f>
        <v>0</v>
      </c>
      <c r="H146" s="131">
        <f>+('[1]N EERR TERRA'!H146*U146)+((('[1]N EERR TERRA'!H146*(100%-U146))/(1+TASAS!$G$9)))</f>
        <v>0</v>
      </c>
      <c r="I146" s="131">
        <f>+('[1]N EERR TERRA'!I146*V146)+((('[1]N EERR TERRA'!I146*(100%-V146))/(1+TASAS!$H$9)))</f>
        <v>0</v>
      </c>
      <c r="J146" s="131">
        <f>+('[1]N EERR TERRA'!J146*W146)+((('[1]N EERR TERRA'!J146*(100%-W146))/(1+TASAS!$I$9)))</f>
        <v>0</v>
      </c>
      <c r="K146" s="131">
        <f>+('[1]N EERR TERRA'!K146*X146)+((('[1]N EERR TERRA'!K146*(100%-X146))/(1+TASAS!$J$9)))</f>
        <v>0</v>
      </c>
      <c r="L146" s="131">
        <f>+('[1]N EERR TERRA'!L146*Y146)+((('[1]N EERR TERRA'!L146*(100%-Y146))/(1+TASAS!$K$9)))</f>
        <v>0</v>
      </c>
      <c r="M146" s="131">
        <f>+('[1]N EERR TERRA'!M146*Z146)+((('[1]N EERR TERRA'!M146*(100%-Z146))/(1+TASAS!$L$9)))</f>
        <v>0</v>
      </c>
      <c r="N146" s="131">
        <f>+('[1]N EERR TERRA'!N146*AA146)+((('[1]N EERR TERRA'!N146*(100%-AA146))/(1+TASAS!$M$9)))</f>
        <v>0</v>
      </c>
      <c r="O146" s="194">
        <f t="shared" si="19"/>
        <v>0</v>
      </c>
      <c r="P146" s="303">
        <v>1</v>
      </c>
      <c r="Q146" s="303">
        <v>1</v>
      </c>
      <c r="R146" s="303">
        <v>1</v>
      </c>
      <c r="S146" s="303">
        <v>1</v>
      </c>
      <c r="T146" s="303">
        <v>1</v>
      </c>
      <c r="U146" s="303">
        <v>1</v>
      </c>
      <c r="V146" s="303">
        <v>1</v>
      </c>
      <c r="W146" s="303">
        <v>1</v>
      </c>
      <c r="X146" s="303">
        <v>1</v>
      </c>
      <c r="Y146" s="303">
        <v>1</v>
      </c>
      <c r="Z146" s="303">
        <v>1</v>
      </c>
      <c r="AA146" s="303">
        <v>1</v>
      </c>
    </row>
    <row r="147" spans="1:27" outlineLevel="2" x14ac:dyDescent="0.3">
      <c r="A147" s="203" t="s">
        <v>332</v>
      </c>
      <c r="B147" s="131"/>
      <c r="C147" s="131">
        <f>+('[1]N EERR TERRA'!C147*P147)+((('[1]N EERR TERRA'!C147*(100%-P147))/(1+TASAS!$B$9)))</f>
        <v>0</v>
      </c>
      <c r="D147" s="131">
        <f>+('[1]N EERR TERRA'!D147*Q147)+((('[1]N EERR TERRA'!D147*(100%-Q147))/(1+TASAS!$C$9)))</f>
        <v>0</v>
      </c>
      <c r="E147" s="131">
        <f>+('[1]N EERR TERRA'!E147*R147)+((('[1]N EERR TERRA'!E147*(100%-R147))/(1+TASAS!$D$9)))</f>
        <v>0</v>
      </c>
      <c r="F147" s="131">
        <f>+('[1]N EERR TERRA'!F147*S147)+((('[1]N EERR TERRA'!F147*(100%-S147))/(1+TASAS!$E$9)))</f>
        <v>0</v>
      </c>
      <c r="G147" s="131">
        <f>+('[1]N EERR TERRA'!G147*T147)+((('[1]N EERR TERRA'!G147*(100%-T147))/(1+TASAS!$F$9)))</f>
        <v>0</v>
      </c>
      <c r="H147" s="131">
        <f>+('[1]N EERR TERRA'!H147*U147)+((('[1]N EERR TERRA'!H147*(100%-U147))/(1+TASAS!$G$9)))</f>
        <v>0</v>
      </c>
      <c r="I147" s="131">
        <f>+('[1]N EERR TERRA'!I147*V147)+((('[1]N EERR TERRA'!I147*(100%-V147))/(1+TASAS!$H$9)))</f>
        <v>0</v>
      </c>
      <c r="J147" s="131">
        <f>+('[1]N EERR TERRA'!J147*W147)+((('[1]N EERR TERRA'!J147*(100%-W147))/(1+TASAS!$I$9)))</f>
        <v>0</v>
      </c>
      <c r="K147" s="131">
        <f>+('[1]N EERR TERRA'!K147*X147)+((('[1]N EERR TERRA'!K147*(100%-X147))/(1+TASAS!$J$9)))</f>
        <v>0</v>
      </c>
      <c r="L147" s="131">
        <f>+('[1]N EERR TERRA'!L147*Y147)+((('[1]N EERR TERRA'!L147*(100%-Y147))/(1+TASAS!$K$9)))</f>
        <v>0</v>
      </c>
      <c r="M147" s="131">
        <f>+('[1]N EERR TERRA'!M147*Z147)+((('[1]N EERR TERRA'!M147*(100%-Z147))/(1+TASAS!$L$9)))</f>
        <v>0</v>
      </c>
      <c r="N147" s="131">
        <f>+('[1]N EERR TERRA'!N147*AA147)+((('[1]N EERR TERRA'!N147*(100%-AA147))/(1+TASAS!$M$9)))</f>
        <v>0</v>
      </c>
      <c r="O147" s="194">
        <f t="shared" si="19"/>
        <v>0</v>
      </c>
      <c r="P147" s="303">
        <v>1</v>
      </c>
      <c r="Q147" s="303">
        <v>1</v>
      </c>
      <c r="R147" s="303">
        <v>1</v>
      </c>
      <c r="S147" s="303">
        <v>1</v>
      </c>
      <c r="T147" s="303">
        <v>1</v>
      </c>
      <c r="U147" s="303">
        <v>1</v>
      </c>
      <c r="V147" s="303">
        <v>1</v>
      </c>
      <c r="W147" s="303">
        <v>1</v>
      </c>
      <c r="X147" s="303">
        <v>1</v>
      </c>
      <c r="Y147" s="303">
        <v>1</v>
      </c>
      <c r="Z147" s="303">
        <v>1</v>
      </c>
      <c r="AA147" s="303">
        <v>1</v>
      </c>
    </row>
    <row r="148" spans="1:27" outlineLevel="2" x14ac:dyDescent="0.3">
      <c r="A148" s="203" t="s">
        <v>333</v>
      </c>
      <c r="B148" s="131"/>
      <c r="C148" s="131">
        <f>+('[1]N EERR TERRA'!C148*P148)+((('[1]N EERR TERRA'!C148*(100%-P148))/(1+TASAS!$B$9)))</f>
        <v>0</v>
      </c>
      <c r="D148" s="131">
        <f>+('[1]N EERR TERRA'!D148*Q148)+((('[1]N EERR TERRA'!D148*(100%-Q148))/(1+TASAS!$C$9)))</f>
        <v>0</v>
      </c>
      <c r="E148" s="131">
        <f>+('[1]N EERR TERRA'!E148*R148)+((('[1]N EERR TERRA'!E148*(100%-R148))/(1+TASAS!$D$9)))</f>
        <v>0</v>
      </c>
      <c r="F148" s="131">
        <f>+('[1]N EERR TERRA'!F148*S148)+((('[1]N EERR TERRA'!F148*(100%-S148))/(1+TASAS!$E$9)))</f>
        <v>0</v>
      </c>
      <c r="G148" s="131">
        <f>+('[1]N EERR TERRA'!G148*T148)+((('[1]N EERR TERRA'!G148*(100%-T148))/(1+TASAS!$F$9)))</f>
        <v>0</v>
      </c>
      <c r="H148" s="131">
        <f>+('[1]N EERR TERRA'!H148*U148)+((('[1]N EERR TERRA'!H148*(100%-U148))/(1+TASAS!$G$9)))</f>
        <v>0</v>
      </c>
      <c r="I148" s="131">
        <f>+('[1]N EERR TERRA'!I148*V148)+((('[1]N EERR TERRA'!I148*(100%-V148))/(1+TASAS!$H$9)))</f>
        <v>0</v>
      </c>
      <c r="J148" s="131">
        <f>+('[1]N EERR TERRA'!J148*W148)+((('[1]N EERR TERRA'!J148*(100%-W148))/(1+TASAS!$I$9)))</f>
        <v>0</v>
      </c>
      <c r="K148" s="131">
        <f>+('[1]N EERR TERRA'!K148*X148)+((('[1]N EERR TERRA'!K148*(100%-X148))/(1+TASAS!$J$9)))</f>
        <v>0</v>
      </c>
      <c r="L148" s="131">
        <f>+('[1]N EERR TERRA'!L148*Y148)+((('[1]N EERR TERRA'!L148*(100%-Y148))/(1+TASAS!$K$9)))</f>
        <v>0</v>
      </c>
      <c r="M148" s="131">
        <f>+('[1]N EERR TERRA'!M148*Z148)+((('[1]N EERR TERRA'!M148*(100%-Z148))/(1+TASAS!$L$9)))</f>
        <v>0</v>
      </c>
      <c r="N148" s="131">
        <f>+('[1]N EERR TERRA'!N148*AA148)+((('[1]N EERR TERRA'!N148*(100%-AA148))/(1+TASAS!$M$9)))</f>
        <v>0</v>
      </c>
      <c r="O148" s="194">
        <f t="shared" si="19"/>
        <v>0</v>
      </c>
      <c r="P148" s="303">
        <v>1</v>
      </c>
      <c r="Q148" s="303">
        <v>1</v>
      </c>
      <c r="R148" s="303">
        <v>1</v>
      </c>
      <c r="S148" s="303">
        <v>1</v>
      </c>
      <c r="T148" s="303">
        <v>1</v>
      </c>
      <c r="U148" s="303">
        <v>1</v>
      </c>
      <c r="V148" s="303">
        <v>1</v>
      </c>
      <c r="W148" s="303">
        <v>1</v>
      </c>
      <c r="X148" s="303">
        <v>1</v>
      </c>
      <c r="Y148" s="303">
        <v>1</v>
      </c>
      <c r="Z148" s="303">
        <v>1</v>
      </c>
      <c r="AA148" s="303">
        <v>1</v>
      </c>
    </row>
    <row r="149" spans="1:27" outlineLevel="2" x14ac:dyDescent="0.3">
      <c r="A149" s="203" t="s">
        <v>334</v>
      </c>
      <c r="B149" s="131"/>
      <c r="C149" s="131">
        <f>+('[1]N EERR TERRA'!C149*P149)+((('[1]N EERR TERRA'!C149*(100%-P149))/(1+TASAS!$B$9)))</f>
        <v>0</v>
      </c>
      <c r="D149" s="131">
        <f>+('[1]N EERR TERRA'!D149*Q149)+((('[1]N EERR TERRA'!D149*(100%-Q149))/(1+TASAS!$C$9)))</f>
        <v>0</v>
      </c>
      <c r="E149" s="131">
        <f>+('[1]N EERR TERRA'!E149*R149)+((('[1]N EERR TERRA'!E149*(100%-R149))/(1+TASAS!$D$9)))</f>
        <v>0</v>
      </c>
      <c r="F149" s="131">
        <f>+('[1]N EERR TERRA'!F149*S149)+((('[1]N EERR TERRA'!F149*(100%-S149))/(1+TASAS!$E$9)))</f>
        <v>0</v>
      </c>
      <c r="G149" s="131">
        <f>+('[1]N EERR TERRA'!G149*T149)+((('[1]N EERR TERRA'!G149*(100%-T149))/(1+TASAS!$F$9)))</f>
        <v>0</v>
      </c>
      <c r="H149" s="131">
        <f>+('[1]N EERR TERRA'!H149*U149)+((('[1]N EERR TERRA'!H149*(100%-U149))/(1+TASAS!$G$9)))</f>
        <v>0</v>
      </c>
      <c r="I149" s="131">
        <f>+('[1]N EERR TERRA'!I149*V149)+((('[1]N EERR TERRA'!I149*(100%-V149))/(1+TASAS!$H$9)))</f>
        <v>0</v>
      </c>
      <c r="J149" s="131">
        <f>+('[1]N EERR TERRA'!J149*W149)+((('[1]N EERR TERRA'!J149*(100%-W149))/(1+TASAS!$I$9)))</f>
        <v>0</v>
      </c>
      <c r="K149" s="131">
        <f>+('[1]N EERR TERRA'!K149*X149)+((('[1]N EERR TERRA'!K149*(100%-X149))/(1+TASAS!$J$9)))</f>
        <v>0</v>
      </c>
      <c r="L149" s="131">
        <f>+('[1]N EERR TERRA'!L149*Y149)+((('[1]N EERR TERRA'!L149*(100%-Y149))/(1+TASAS!$K$9)))</f>
        <v>0</v>
      </c>
      <c r="M149" s="131">
        <f>+('[1]N EERR TERRA'!M149*Z149)+((('[1]N EERR TERRA'!M149*(100%-Z149))/(1+TASAS!$L$9)))</f>
        <v>0</v>
      </c>
      <c r="N149" s="131">
        <f>+('[1]N EERR TERRA'!N149*AA149)+((('[1]N EERR TERRA'!N149*(100%-AA149))/(1+TASAS!$M$9)))</f>
        <v>0</v>
      </c>
      <c r="O149" s="194">
        <f t="shared" si="19"/>
        <v>0</v>
      </c>
      <c r="P149" s="303">
        <v>0</v>
      </c>
      <c r="Q149" s="303">
        <v>0</v>
      </c>
      <c r="R149" s="303">
        <v>0</v>
      </c>
      <c r="S149" s="303">
        <v>0</v>
      </c>
      <c r="T149" s="303">
        <v>0</v>
      </c>
      <c r="U149" s="303">
        <v>0</v>
      </c>
      <c r="V149" s="303">
        <v>0</v>
      </c>
      <c r="W149" s="303">
        <v>0</v>
      </c>
      <c r="X149" s="303">
        <v>0</v>
      </c>
      <c r="Y149" s="303">
        <v>0</v>
      </c>
      <c r="Z149" s="303">
        <v>0</v>
      </c>
      <c r="AA149" s="303">
        <v>0</v>
      </c>
    </row>
    <row r="150" spans="1:27" outlineLevel="2" x14ac:dyDescent="0.3">
      <c r="A150" s="203" t="s">
        <v>335</v>
      </c>
      <c r="B150" s="131"/>
      <c r="C150" s="131">
        <f>+('[1]N EERR TERRA'!C150*P150)+((('[1]N EERR TERRA'!C150*(100%-P150))/(1+TASAS!$B$9)))</f>
        <v>0</v>
      </c>
      <c r="D150" s="131">
        <f>+('[1]N EERR TERRA'!D150*Q150)+((('[1]N EERR TERRA'!D150*(100%-Q150))/(1+TASAS!$C$9)))</f>
        <v>0</v>
      </c>
      <c r="E150" s="131">
        <f>+('[1]N EERR TERRA'!E150*R150)+((('[1]N EERR TERRA'!E150*(100%-R150))/(1+TASAS!$D$9)))</f>
        <v>0</v>
      </c>
      <c r="F150" s="131">
        <f>+('[1]N EERR TERRA'!F150*S150)+((('[1]N EERR TERRA'!F150*(100%-S150))/(1+TASAS!$E$9)))</f>
        <v>0</v>
      </c>
      <c r="G150" s="131">
        <f>+('[1]N EERR TERRA'!G150*T150)+((('[1]N EERR TERRA'!G150*(100%-T150))/(1+TASAS!$F$9)))</f>
        <v>0</v>
      </c>
      <c r="H150" s="131">
        <f>+('[1]N EERR TERRA'!H150*U150)+((('[1]N EERR TERRA'!H150*(100%-U150))/(1+TASAS!$G$9)))</f>
        <v>0</v>
      </c>
      <c r="I150" s="131">
        <f>+('[1]N EERR TERRA'!I150*V150)+((('[1]N EERR TERRA'!I150*(100%-V150))/(1+TASAS!$H$9)))</f>
        <v>0</v>
      </c>
      <c r="J150" s="131">
        <f>+('[1]N EERR TERRA'!J150*W150)+((('[1]N EERR TERRA'!J150*(100%-W150))/(1+TASAS!$I$9)))</f>
        <v>0</v>
      </c>
      <c r="K150" s="131">
        <f>+('[1]N EERR TERRA'!K150*X150)+((('[1]N EERR TERRA'!K150*(100%-X150))/(1+TASAS!$J$9)))</f>
        <v>0</v>
      </c>
      <c r="L150" s="131">
        <f>+('[1]N EERR TERRA'!L150*Y150)+((('[1]N EERR TERRA'!L150*(100%-Y150))/(1+TASAS!$K$9)))</f>
        <v>0</v>
      </c>
      <c r="M150" s="131">
        <f>+('[1]N EERR TERRA'!M150*Z150)+((('[1]N EERR TERRA'!M150*(100%-Z150))/(1+TASAS!$L$9)))</f>
        <v>0</v>
      </c>
      <c r="N150" s="131">
        <f>+('[1]N EERR TERRA'!N150*AA150)+((('[1]N EERR TERRA'!N150*(100%-AA150))/(1+TASAS!$M$9)))</f>
        <v>0</v>
      </c>
      <c r="O150" s="194">
        <f t="shared" si="19"/>
        <v>0</v>
      </c>
      <c r="P150" s="303">
        <v>1</v>
      </c>
      <c r="Q150" s="303">
        <v>1</v>
      </c>
      <c r="R150" s="303">
        <v>1</v>
      </c>
      <c r="S150" s="303">
        <v>1</v>
      </c>
      <c r="T150" s="303">
        <v>1</v>
      </c>
      <c r="U150" s="303">
        <v>1</v>
      </c>
      <c r="V150" s="303">
        <v>1</v>
      </c>
      <c r="W150" s="303">
        <v>1</v>
      </c>
      <c r="X150" s="303">
        <v>1</v>
      </c>
      <c r="Y150" s="303">
        <v>1</v>
      </c>
      <c r="Z150" s="303">
        <v>1</v>
      </c>
      <c r="AA150" s="303">
        <v>1</v>
      </c>
    </row>
    <row r="151" spans="1:27" outlineLevel="2" x14ac:dyDescent="0.3">
      <c r="A151" s="203" t="s">
        <v>336</v>
      </c>
      <c r="B151" s="131"/>
      <c r="C151" s="131">
        <f>+('[1]N EERR TERRA'!C151*P151)+((('[1]N EERR TERRA'!C151*(100%-P151))/(1+TASAS!$B$9)))</f>
        <v>0</v>
      </c>
      <c r="D151" s="131">
        <f>+('[1]N EERR TERRA'!D151*Q151)+((('[1]N EERR TERRA'!D151*(100%-Q151))/(1+TASAS!$C$9)))</f>
        <v>0</v>
      </c>
      <c r="E151" s="131">
        <f>+('[1]N EERR TERRA'!E151*R151)+((('[1]N EERR TERRA'!E151*(100%-R151))/(1+TASAS!$D$9)))</f>
        <v>0</v>
      </c>
      <c r="F151" s="131">
        <f>+('[1]N EERR TERRA'!F151*S151)+((('[1]N EERR TERRA'!F151*(100%-S151))/(1+TASAS!$E$9)))</f>
        <v>0</v>
      </c>
      <c r="G151" s="131">
        <f>+('[1]N EERR TERRA'!G151*T151)+((('[1]N EERR TERRA'!G151*(100%-T151))/(1+TASAS!$F$9)))</f>
        <v>0</v>
      </c>
      <c r="H151" s="131">
        <f>+('[1]N EERR TERRA'!H151*U151)+((('[1]N EERR TERRA'!H151*(100%-U151))/(1+TASAS!$G$9)))</f>
        <v>0</v>
      </c>
      <c r="I151" s="131">
        <f>+('[1]N EERR TERRA'!I151*V151)+((('[1]N EERR TERRA'!I151*(100%-V151))/(1+TASAS!$H$9)))</f>
        <v>0</v>
      </c>
      <c r="J151" s="131">
        <f>+('[1]N EERR TERRA'!J151*W151)+((('[1]N EERR TERRA'!J151*(100%-W151))/(1+TASAS!$I$9)))</f>
        <v>0</v>
      </c>
      <c r="K151" s="131">
        <f>+('[1]N EERR TERRA'!K151*X151)+((('[1]N EERR TERRA'!K151*(100%-X151))/(1+TASAS!$J$9)))</f>
        <v>0</v>
      </c>
      <c r="L151" s="131">
        <f>+('[1]N EERR TERRA'!L151*Y151)+((('[1]N EERR TERRA'!L151*(100%-Y151))/(1+TASAS!$K$9)))</f>
        <v>0</v>
      </c>
      <c r="M151" s="131">
        <f>+('[1]N EERR TERRA'!M151*Z151)+((('[1]N EERR TERRA'!M151*(100%-Z151))/(1+TASAS!$L$9)))</f>
        <v>0</v>
      </c>
      <c r="N151" s="131">
        <f>+('[1]N EERR TERRA'!N151*AA151)+((('[1]N EERR TERRA'!N151*(100%-AA151))/(1+TASAS!$M$9)))</f>
        <v>0</v>
      </c>
      <c r="O151" s="194">
        <f t="shared" si="19"/>
        <v>0</v>
      </c>
      <c r="P151" s="303">
        <v>0</v>
      </c>
      <c r="Q151" s="303">
        <v>0</v>
      </c>
      <c r="R151" s="303">
        <v>0</v>
      </c>
      <c r="S151" s="303">
        <v>0</v>
      </c>
      <c r="T151" s="303">
        <v>0</v>
      </c>
      <c r="U151" s="303">
        <v>0</v>
      </c>
      <c r="V151" s="303">
        <v>0</v>
      </c>
      <c r="W151" s="303">
        <v>0</v>
      </c>
      <c r="X151" s="303">
        <v>0</v>
      </c>
      <c r="Y151" s="303">
        <v>0</v>
      </c>
      <c r="Z151" s="303">
        <v>0</v>
      </c>
      <c r="AA151" s="303">
        <v>0</v>
      </c>
    </row>
    <row r="152" spans="1:27" outlineLevel="2" x14ac:dyDescent="0.3">
      <c r="A152" s="203" t="s">
        <v>337</v>
      </c>
      <c r="B152" s="131"/>
      <c r="C152" s="131">
        <f>+('[1]N EERR TERRA'!C152*P152)+((('[1]N EERR TERRA'!C152*(100%-P152))/(1+TASAS!$B$9)))</f>
        <v>0</v>
      </c>
      <c r="D152" s="131">
        <f>+('[1]N EERR TERRA'!D152*Q152)+((('[1]N EERR TERRA'!D152*(100%-Q152))/(1+TASAS!$C$9)))</f>
        <v>0</v>
      </c>
      <c r="E152" s="131">
        <f>+('[1]N EERR TERRA'!E152*R152)+((('[1]N EERR TERRA'!E152*(100%-R152))/(1+TASAS!$D$9)))</f>
        <v>0</v>
      </c>
      <c r="F152" s="131">
        <f>+('[1]N EERR TERRA'!F152*S152)+((('[1]N EERR TERRA'!F152*(100%-S152))/(1+TASAS!$E$9)))</f>
        <v>0</v>
      </c>
      <c r="G152" s="131">
        <f>+('[1]N EERR TERRA'!G152*T152)+((('[1]N EERR TERRA'!G152*(100%-T152))/(1+TASAS!$F$9)))</f>
        <v>0</v>
      </c>
      <c r="H152" s="131">
        <f>+('[1]N EERR TERRA'!H152*U152)+((('[1]N EERR TERRA'!H152*(100%-U152))/(1+TASAS!$G$9)))</f>
        <v>0</v>
      </c>
      <c r="I152" s="131">
        <f>+('[1]N EERR TERRA'!I152*V152)+((('[1]N EERR TERRA'!I152*(100%-V152))/(1+TASAS!$H$9)))</f>
        <v>0</v>
      </c>
      <c r="J152" s="131">
        <f>+('[1]N EERR TERRA'!J152*W152)+((('[1]N EERR TERRA'!J152*(100%-W152))/(1+TASAS!$I$9)))</f>
        <v>0</v>
      </c>
      <c r="K152" s="131">
        <f>+('[1]N EERR TERRA'!K152*X152)+((('[1]N EERR TERRA'!K152*(100%-X152))/(1+TASAS!$J$9)))</f>
        <v>0</v>
      </c>
      <c r="L152" s="131">
        <f>+('[1]N EERR TERRA'!L152*Y152)+((('[1]N EERR TERRA'!L152*(100%-Y152))/(1+TASAS!$K$9)))</f>
        <v>0</v>
      </c>
      <c r="M152" s="131">
        <f>+('[1]N EERR TERRA'!M152*Z152)+((('[1]N EERR TERRA'!M152*(100%-Z152))/(1+TASAS!$L$9)))</f>
        <v>0</v>
      </c>
      <c r="N152" s="131">
        <f>+('[1]N EERR TERRA'!N152*AA152)+((('[1]N EERR TERRA'!N152*(100%-AA152))/(1+TASAS!$M$9)))</f>
        <v>0</v>
      </c>
      <c r="O152" s="194">
        <f t="shared" si="19"/>
        <v>0</v>
      </c>
      <c r="P152" s="303">
        <v>1</v>
      </c>
      <c r="Q152" s="303">
        <v>1</v>
      </c>
      <c r="R152" s="303">
        <v>1</v>
      </c>
      <c r="S152" s="303">
        <v>1</v>
      </c>
      <c r="T152" s="303">
        <v>1</v>
      </c>
      <c r="U152" s="303">
        <v>1</v>
      </c>
      <c r="V152" s="303">
        <v>1</v>
      </c>
      <c r="W152" s="303">
        <v>1</v>
      </c>
      <c r="X152" s="303">
        <v>1</v>
      </c>
      <c r="Y152" s="303">
        <v>1</v>
      </c>
      <c r="Z152" s="303">
        <v>1</v>
      </c>
      <c r="AA152" s="303">
        <v>1</v>
      </c>
    </row>
    <row r="153" spans="1:27" outlineLevel="2" x14ac:dyDescent="0.3">
      <c r="A153" s="203" t="s">
        <v>338</v>
      </c>
      <c r="B153" s="131"/>
      <c r="C153" s="131">
        <f>+('[1]N EERR TERRA'!C153*P153)+((('[1]N EERR TERRA'!C153*(100%-P153))/(1+TASAS!$B$9)))</f>
        <v>0</v>
      </c>
      <c r="D153" s="131">
        <f>+('[1]N EERR TERRA'!D153*Q153)+((('[1]N EERR TERRA'!D153*(100%-Q153))/(1+TASAS!$C$9)))</f>
        <v>0</v>
      </c>
      <c r="E153" s="131">
        <f>+('[1]N EERR TERRA'!E153*R153)+((('[1]N EERR TERRA'!E153*(100%-R153))/(1+TASAS!$D$9)))</f>
        <v>0</v>
      </c>
      <c r="F153" s="131">
        <f>+('[1]N EERR TERRA'!F153*S153)+((('[1]N EERR TERRA'!F153*(100%-S153))/(1+TASAS!$E$9)))</f>
        <v>0</v>
      </c>
      <c r="G153" s="131">
        <f>+('[1]N EERR TERRA'!G153*T153)+((('[1]N EERR TERRA'!G153*(100%-T153))/(1+TASAS!$F$9)))</f>
        <v>0</v>
      </c>
      <c r="H153" s="131">
        <f>+('[1]N EERR TERRA'!H153*U153)+((('[1]N EERR TERRA'!H153*(100%-U153))/(1+TASAS!$G$9)))</f>
        <v>0</v>
      </c>
      <c r="I153" s="131">
        <f>+('[1]N EERR TERRA'!I153*V153)+((('[1]N EERR TERRA'!I153*(100%-V153))/(1+TASAS!$H$9)))</f>
        <v>0</v>
      </c>
      <c r="J153" s="131">
        <f>+('[1]N EERR TERRA'!J153*W153)+((('[1]N EERR TERRA'!J153*(100%-W153))/(1+TASAS!$I$9)))</f>
        <v>0</v>
      </c>
      <c r="K153" s="131">
        <f>+('[1]N EERR TERRA'!K153*X153)+((('[1]N EERR TERRA'!K153*(100%-X153))/(1+TASAS!$J$9)))</f>
        <v>0</v>
      </c>
      <c r="L153" s="131">
        <f>+('[1]N EERR TERRA'!L153*Y153)+((('[1]N EERR TERRA'!L153*(100%-Y153))/(1+TASAS!$K$9)))</f>
        <v>0</v>
      </c>
      <c r="M153" s="131">
        <f>+('[1]N EERR TERRA'!M153*Z153)+((('[1]N EERR TERRA'!M153*(100%-Z153))/(1+TASAS!$L$9)))</f>
        <v>0</v>
      </c>
      <c r="N153" s="131">
        <f>+('[1]N EERR TERRA'!N153*AA153)+((('[1]N EERR TERRA'!N153*(100%-AA153))/(1+TASAS!$M$9)))</f>
        <v>0</v>
      </c>
      <c r="O153" s="194">
        <f t="shared" si="19"/>
        <v>0</v>
      </c>
      <c r="P153" s="303">
        <v>0</v>
      </c>
      <c r="Q153" s="303">
        <v>0</v>
      </c>
      <c r="R153" s="303">
        <v>0</v>
      </c>
      <c r="S153" s="303">
        <v>0</v>
      </c>
      <c r="T153" s="303">
        <v>0</v>
      </c>
      <c r="U153" s="303">
        <v>0</v>
      </c>
      <c r="V153" s="303">
        <v>0</v>
      </c>
      <c r="W153" s="303">
        <v>0</v>
      </c>
      <c r="X153" s="303">
        <v>0</v>
      </c>
      <c r="Y153" s="303">
        <v>0</v>
      </c>
      <c r="Z153" s="303">
        <v>0</v>
      </c>
      <c r="AA153" s="303">
        <v>0</v>
      </c>
    </row>
    <row r="154" spans="1:27" outlineLevel="2" x14ac:dyDescent="0.3">
      <c r="A154" s="203" t="s">
        <v>339</v>
      </c>
      <c r="B154" s="131"/>
      <c r="C154" s="131">
        <f>+('[1]N EERR TERRA'!C154*P154)+((('[1]N EERR TERRA'!C154*(100%-P154))/(1+TASAS!$B$9)))</f>
        <v>265.33999999999997</v>
      </c>
      <c r="D154" s="131">
        <f>+('[1]N EERR TERRA'!D154*Q154)+((('[1]N EERR TERRA'!D154*(100%-Q154))/(1+TASAS!$C$9)))</f>
        <v>120.83</v>
      </c>
      <c r="E154" s="131">
        <f>+('[1]N EERR TERRA'!E154*R154)+((('[1]N EERR TERRA'!E154*(100%-R154))/(1+TASAS!$D$9)))</f>
        <v>293.99</v>
      </c>
      <c r="F154" s="131">
        <f>+('[1]N EERR TERRA'!F154*S154)+((('[1]N EERR TERRA'!F154*(100%-S154))/(1+TASAS!$E$9)))</f>
        <v>172.56</v>
      </c>
      <c r="G154" s="131">
        <f>+('[1]N EERR TERRA'!G154*T154)+((('[1]N EERR TERRA'!G154*(100%-T154))/(1+TASAS!$F$9)))</f>
        <v>182.64</v>
      </c>
      <c r="H154" s="131">
        <f>+('[1]N EERR TERRA'!H154*U154)+((('[1]N EERR TERRA'!H154*(100%-U154))/(1+TASAS!$G$9)))</f>
        <v>151.15</v>
      </c>
      <c r="I154" s="131">
        <f>+('[1]N EERR TERRA'!I154*V154)+((('[1]N EERR TERRA'!I154*(100%-V154))/(1+TASAS!$H$9)))</f>
        <v>0</v>
      </c>
      <c r="J154" s="131">
        <f>+('[1]N EERR TERRA'!J154*W154)+((('[1]N EERR TERRA'!J154*(100%-W154))/(1+TASAS!$I$9)))</f>
        <v>0</v>
      </c>
      <c r="K154" s="131">
        <f>+('[1]N EERR TERRA'!K154*X154)+((('[1]N EERR TERRA'!K154*(100%-X154))/(1+TASAS!$J$9)))</f>
        <v>0</v>
      </c>
      <c r="L154" s="131">
        <f>+('[1]N EERR TERRA'!L154*Y154)+((('[1]N EERR TERRA'!L154*(100%-Y154))/(1+TASAS!$K$9)))</f>
        <v>0</v>
      </c>
      <c r="M154" s="131">
        <f>+('[1]N EERR TERRA'!M154*Z154)+((('[1]N EERR TERRA'!M154*(100%-Z154))/(1+TASAS!$L$9)))</f>
        <v>0</v>
      </c>
      <c r="N154" s="131">
        <f>+('[1]N EERR TERRA'!N154*AA154)+((('[1]N EERR TERRA'!N154*(100%-AA154))/(1+TASAS!$M$9)))</f>
        <v>0</v>
      </c>
      <c r="O154" s="194">
        <f t="shared" si="19"/>
        <v>1186.5100000000002</v>
      </c>
      <c r="P154" s="303">
        <v>1</v>
      </c>
      <c r="Q154" s="303">
        <v>1</v>
      </c>
      <c r="R154" s="303">
        <v>1</v>
      </c>
      <c r="S154" s="303">
        <v>1</v>
      </c>
      <c r="T154" s="303">
        <v>1</v>
      </c>
      <c r="U154" s="303">
        <v>1</v>
      </c>
      <c r="V154" s="303">
        <v>1</v>
      </c>
      <c r="W154" s="303">
        <v>1</v>
      </c>
      <c r="X154" s="303">
        <v>1</v>
      </c>
      <c r="Y154" s="303">
        <v>1</v>
      </c>
      <c r="Z154" s="303">
        <v>1</v>
      </c>
      <c r="AA154" s="303">
        <v>1</v>
      </c>
    </row>
    <row r="155" spans="1:27" outlineLevel="2" x14ac:dyDescent="0.3">
      <c r="A155" s="203" t="s">
        <v>340</v>
      </c>
      <c r="B155" s="131"/>
      <c r="C155" s="131">
        <f>+('[1]N EERR TERRA'!C155*P155)+((('[1]N EERR TERRA'!C155*(100%-P155))/(1+TASAS!$B$9)))</f>
        <v>305.47000000000003</v>
      </c>
      <c r="D155" s="131">
        <f>+('[1]N EERR TERRA'!D155*Q155)+((('[1]N EERR TERRA'!D155*(100%-Q155))/(1+TASAS!$C$9)))</f>
        <v>213.2</v>
      </c>
      <c r="E155" s="131">
        <f>+('[1]N EERR TERRA'!E155*R155)+((('[1]N EERR TERRA'!E155*(100%-R155))/(1+TASAS!$D$9)))</f>
        <v>443.14</v>
      </c>
      <c r="F155" s="131">
        <f>+('[1]N EERR TERRA'!F155*S155)+((('[1]N EERR TERRA'!F155*(100%-S155))/(1+TASAS!$E$9)))</f>
        <v>235.63</v>
      </c>
      <c r="G155" s="131">
        <f>+('[1]N EERR TERRA'!G155*T155)+((('[1]N EERR TERRA'!G155*(100%-T155))/(1+TASAS!$F$9)))</f>
        <v>251.64</v>
      </c>
      <c r="H155" s="131">
        <f>+('[1]N EERR TERRA'!H155*U155)+((('[1]N EERR TERRA'!H155*(100%-U155))/(1+TASAS!$G$9)))</f>
        <v>177.93</v>
      </c>
      <c r="I155" s="131">
        <f>+('[1]N EERR TERRA'!I155*V155)+((('[1]N EERR TERRA'!I155*(100%-V155))/(1+TASAS!$H$9)))</f>
        <v>0</v>
      </c>
      <c r="J155" s="131">
        <f>+('[1]N EERR TERRA'!J155*W155)+((('[1]N EERR TERRA'!J155*(100%-W155))/(1+TASAS!$I$9)))</f>
        <v>0</v>
      </c>
      <c r="K155" s="131">
        <f>+('[1]N EERR TERRA'!K155*X155)+((('[1]N EERR TERRA'!K155*(100%-X155))/(1+TASAS!$J$9)))</f>
        <v>0</v>
      </c>
      <c r="L155" s="131">
        <f>+('[1]N EERR TERRA'!L155*Y155)+((('[1]N EERR TERRA'!L155*(100%-Y155))/(1+TASAS!$K$9)))</f>
        <v>0</v>
      </c>
      <c r="M155" s="131">
        <f>+('[1]N EERR TERRA'!M155*Z155)+((('[1]N EERR TERRA'!M155*(100%-Z155))/(1+TASAS!$L$9)))</f>
        <v>0</v>
      </c>
      <c r="N155" s="131">
        <f>+('[1]N EERR TERRA'!N155*AA155)+((('[1]N EERR TERRA'!N155*(100%-AA155))/(1+TASAS!$M$9)))</f>
        <v>0</v>
      </c>
      <c r="O155" s="194">
        <f t="shared" si="19"/>
        <v>1627.01</v>
      </c>
      <c r="P155" s="303">
        <v>1</v>
      </c>
      <c r="Q155" s="303">
        <v>1</v>
      </c>
      <c r="R155" s="303">
        <v>1</v>
      </c>
      <c r="S155" s="303">
        <v>1</v>
      </c>
      <c r="T155" s="303">
        <v>1</v>
      </c>
      <c r="U155" s="303">
        <v>1</v>
      </c>
      <c r="V155" s="303">
        <v>1</v>
      </c>
      <c r="W155" s="303">
        <v>1</v>
      </c>
      <c r="X155" s="303">
        <v>1</v>
      </c>
      <c r="Y155" s="303">
        <v>1</v>
      </c>
      <c r="Z155" s="303">
        <v>1</v>
      </c>
      <c r="AA155" s="303">
        <v>1</v>
      </c>
    </row>
    <row r="156" spans="1:27" outlineLevel="2" x14ac:dyDescent="0.3">
      <c r="A156" s="203" t="s">
        <v>341</v>
      </c>
      <c r="B156" s="131"/>
      <c r="C156" s="131">
        <f>+('[1]N EERR TERRA'!C156*P156)+((('[1]N EERR TERRA'!C156*(100%-P156))/(1+TASAS!$B$9)))</f>
        <v>179.98</v>
      </c>
      <c r="D156" s="131">
        <f>+('[1]N EERR TERRA'!D156*Q156)+((('[1]N EERR TERRA'!D156*(100%-Q156))/(1+TASAS!$C$9)))</f>
        <v>0</v>
      </c>
      <c r="E156" s="131">
        <f>+('[1]N EERR TERRA'!E156*R156)+((('[1]N EERR TERRA'!E156*(100%-R156))/(1+TASAS!$D$9)))</f>
        <v>183.62</v>
      </c>
      <c r="F156" s="131">
        <f>+('[1]N EERR TERRA'!F156*S156)+((('[1]N EERR TERRA'!F156*(100%-S156))/(1+TASAS!$E$9)))</f>
        <v>156.08000000000001</v>
      </c>
      <c r="G156" s="131">
        <f>+('[1]N EERR TERRA'!G156*T156)+((('[1]N EERR TERRA'!G156*(100%-T156))/(1+TASAS!$F$9)))</f>
        <v>116.97</v>
      </c>
      <c r="H156" s="131">
        <f>+('[1]N EERR TERRA'!H156*U156)+((('[1]N EERR TERRA'!H156*(100%-U156))/(1+TASAS!$G$9)))</f>
        <v>106.29</v>
      </c>
      <c r="I156" s="131">
        <f>+('[1]N EERR TERRA'!I156*V156)+((('[1]N EERR TERRA'!I156*(100%-V156))/(1+TASAS!$H$9)))</f>
        <v>0</v>
      </c>
      <c r="J156" s="131">
        <f>+('[1]N EERR TERRA'!J156*W156)+((('[1]N EERR TERRA'!J156*(100%-W156))/(1+TASAS!$I$9)))</f>
        <v>0</v>
      </c>
      <c r="K156" s="131">
        <f>+('[1]N EERR TERRA'!K156*X156)+((('[1]N EERR TERRA'!K156*(100%-X156))/(1+TASAS!$J$9)))</f>
        <v>0</v>
      </c>
      <c r="L156" s="131">
        <f>+('[1]N EERR TERRA'!L156*Y156)+((('[1]N EERR TERRA'!L156*(100%-Y156))/(1+TASAS!$K$9)))</f>
        <v>0</v>
      </c>
      <c r="M156" s="131">
        <f>+('[1]N EERR TERRA'!M156*Z156)+((('[1]N EERR TERRA'!M156*(100%-Z156))/(1+TASAS!$L$9)))</f>
        <v>0</v>
      </c>
      <c r="N156" s="131">
        <f>+('[1]N EERR TERRA'!N156*AA156)+((('[1]N EERR TERRA'!N156*(100%-AA156))/(1+TASAS!$M$9)))</f>
        <v>0</v>
      </c>
      <c r="O156" s="194">
        <f t="shared" si="19"/>
        <v>742.94</v>
      </c>
      <c r="P156" s="303">
        <v>1</v>
      </c>
      <c r="Q156" s="303">
        <v>1</v>
      </c>
      <c r="R156" s="303">
        <v>1</v>
      </c>
      <c r="S156" s="303">
        <v>1</v>
      </c>
      <c r="T156" s="303">
        <v>1</v>
      </c>
      <c r="U156" s="303">
        <v>1</v>
      </c>
      <c r="V156" s="303">
        <v>1</v>
      </c>
      <c r="W156" s="303">
        <v>1</v>
      </c>
      <c r="X156" s="303">
        <v>1</v>
      </c>
      <c r="Y156" s="303">
        <v>1</v>
      </c>
      <c r="Z156" s="303">
        <v>1</v>
      </c>
      <c r="AA156" s="303">
        <v>1</v>
      </c>
    </row>
    <row r="157" spans="1:27" outlineLevel="2" x14ac:dyDescent="0.3">
      <c r="A157" s="203" t="s">
        <v>342</v>
      </c>
      <c r="B157" s="131"/>
      <c r="C157" s="131">
        <f>+('[1]N EERR TERRA'!C157*P157)+((('[1]N EERR TERRA'!C157*(100%-P157))/(1+TASAS!$B$9)))</f>
        <v>0</v>
      </c>
      <c r="D157" s="131">
        <f>+('[1]N EERR TERRA'!D157*Q157)+((('[1]N EERR TERRA'!D157*(100%-Q157))/(1+TASAS!$C$9)))</f>
        <v>0</v>
      </c>
      <c r="E157" s="131">
        <f>+('[1]N EERR TERRA'!E157*R157)+((('[1]N EERR TERRA'!E157*(100%-R157))/(1+TASAS!$D$9)))</f>
        <v>0</v>
      </c>
      <c r="F157" s="131">
        <f>+('[1]N EERR TERRA'!F157*S157)+((('[1]N EERR TERRA'!F157*(100%-S157))/(1+TASAS!$E$9)))</f>
        <v>0</v>
      </c>
      <c r="G157" s="131">
        <f>+('[1]N EERR TERRA'!G157*T157)+((('[1]N EERR TERRA'!G157*(100%-T157))/(1+TASAS!$F$9)))</f>
        <v>0</v>
      </c>
      <c r="H157" s="131">
        <f>+('[1]N EERR TERRA'!H157*U157)+((('[1]N EERR TERRA'!H157*(100%-U157))/(1+TASAS!$G$9)))</f>
        <v>0</v>
      </c>
      <c r="I157" s="131">
        <f>+('[1]N EERR TERRA'!I157*V157)+((('[1]N EERR TERRA'!I157*(100%-V157))/(1+TASAS!$H$9)))</f>
        <v>0</v>
      </c>
      <c r="J157" s="131">
        <f>+('[1]N EERR TERRA'!J157*W157)+((('[1]N EERR TERRA'!J157*(100%-W157))/(1+TASAS!$I$9)))</f>
        <v>0</v>
      </c>
      <c r="K157" s="131">
        <f>+('[1]N EERR TERRA'!K157*X157)+((('[1]N EERR TERRA'!K157*(100%-X157))/(1+TASAS!$J$9)))</f>
        <v>0</v>
      </c>
      <c r="L157" s="131">
        <f>+('[1]N EERR TERRA'!L157*Y157)+((('[1]N EERR TERRA'!L157*(100%-Y157))/(1+TASAS!$K$9)))</f>
        <v>0</v>
      </c>
      <c r="M157" s="131">
        <f>+('[1]N EERR TERRA'!M157*Z157)+((('[1]N EERR TERRA'!M157*(100%-Z157))/(1+TASAS!$L$9)))</f>
        <v>0</v>
      </c>
      <c r="N157" s="131">
        <f>+('[1]N EERR TERRA'!N157*AA157)+((('[1]N EERR TERRA'!N157*(100%-AA157))/(1+TASAS!$M$9)))</f>
        <v>0</v>
      </c>
      <c r="O157" s="194">
        <f t="shared" si="19"/>
        <v>0</v>
      </c>
      <c r="P157" s="303">
        <v>0</v>
      </c>
      <c r="Q157" s="303">
        <v>0</v>
      </c>
      <c r="R157" s="303">
        <v>0</v>
      </c>
      <c r="S157" s="303">
        <v>0</v>
      </c>
      <c r="T157" s="303">
        <v>0</v>
      </c>
      <c r="U157" s="303">
        <v>0</v>
      </c>
      <c r="V157" s="303">
        <v>0</v>
      </c>
      <c r="W157" s="303">
        <v>0</v>
      </c>
      <c r="X157" s="303">
        <v>0</v>
      </c>
      <c r="Y157" s="303">
        <v>0</v>
      </c>
      <c r="Z157" s="303">
        <v>0</v>
      </c>
      <c r="AA157" s="303">
        <v>0</v>
      </c>
    </row>
    <row r="158" spans="1:27" outlineLevel="2" x14ac:dyDescent="0.3">
      <c r="A158" s="203" t="s">
        <v>343</v>
      </c>
      <c r="B158" s="131"/>
      <c r="C158" s="131">
        <f>+('[1]N EERR TERRA'!C158*P158)+((('[1]N EERR TERRA'!C158*(100%-P158))/(1+TASAS!$B$9)))</f>
        <v>0</v>
      </c>
      <c r="D158" s="131">
        <f>+('[1]N EERR TERRA'!D158*Q158)+((('[1]N EERR TERRA'!D158*(100%-Q158))/(1+TASAS!$C$9)))</f>
        <v>0</v>
      </c>
      <c r="E158" s="131">
        <f>+('[1]N EERR TERRA'!E158*R158)+((('[1]N EERR TERRA'!E158*(100%-R158))/(1+TASAS!$D$9)))</f>
        <v>0</v>
      </c>
      <c r="F158" s="131">
        <f>+('[1]N EERR TERRA'!F158*S158)+((('[1]N EERR TERRA'!F158*(100%-S158))/(1+TASAS!$E$9)))</f>
        <v>0</v>
      </c>
      <c r="G158" s="131">
        <f>+('[1]N EERR TERRA'!G158*T158)+((('[1]N EERR TERRA'!G158*(100%-T158))/(1+TASAS!$F$9)))</f>
        <v>0</v>
      </c>
      <c r="H158" s="131">
        <f>+('[1]N EERR TERRA'!H158*U158)+((('[1]N EERR TERRA'!H158*(100%-U158))/(1+TASAS!$G$9)))</f>
        <v>0</v>
      </c>
      <c r="I158" s="131">
        <f>+('[1]N EERR TERRA'!I158*V158)+((('[1]N EERR TERRA'!I158*(100%-V158))/(1+TASAS!$H$9)))</f>
        <v>0</v>
      </c>
      <c r="J158" s="131">
        <f>+('[1]N EERR TERRA'!J158*W158)+((('[1]N EERR TERRA'!J158*(100%-W158))/(1+TASAS!$I$9)))</f>
        <v>0</v>
      </c>
      <c r="K158" s="131">
        <f>+('[1]N EERR TERRA'!K158*X158)+((('[1]N EERR TERRA'!K158*(100%-X158))/(1+TASAS!$J$9)))</f>
        <v>0</v>
      </c>
      <c r="L158" s="131">
        <f>+('[1]N EERR TERRA'!L158*Y158)+((('[1]N EERR TERRA'!L158*(100%-Y158))/(1+TASAS!$K$9)))</f>
        <v>0</v>
      </c>
      <c r="M158" s="131">
        <f>+('[1]N EERR TERRA'!M158*Z158)+((('[1]N EERR TERRA'!M158*(100%-Z158))/(1+TASAS!$L$9)))</f>
        <v>0</v>
      </c>
      <c r="N158" s="131">
        <f>+('[1]N EERR TERRA'!N158*AA158)+((('[1]N EERR TERRA'!N158*(100%-AA158))/(1+TASAS!$M$9)))</f>
        <v>0</v>
      </c>
      <c r="O158" s="194">
        <f t="shared" si="19"/>
        <v>0</v>
      </c>
      <c r="P158" s="303">
        <v>0</v>
      </c>
      <c r="Q158" s="303">
        <v>0</v>
      </c>
      <c r="R158" s="303">
        <v>0</v>
      </c>
      <c r="S158" s="303">
        <v>0</v>
      </c>
      <c r="T158" s="303">
        <v>0</v>
      </c>
      <c r="U158" s="303">
        <v>0</v>
      </c>
      <c r="V158" s="303">
        <v>0</v>
      </c>
      <c r="W158" s="303">
        <v>0</v>
      </c>
      <c r="X158" s="303">
        <v>0</v>
      </c>
      <c r="Y158" s="303">
        <v>0</v>
      </c>
      <c r="Z158" s="303">
        <v>0</v>
      </c>
      <c r="AA158" s="303">
        <v>0</v>
      </c>
    </row>
    <row r="159" spans="1:27" outlineLevel="2" x14ac:dyDescent="0.3">
      <c r="A159" s="203" t="s">
        <v>80</v>
      </c>
      <c r="B159" s="131"/>
      <c r="C159" s="131">
        <f>+('[1]N EERR TERRA'!C159*P159)+((('[1]N EERR TERRA'!C159*(100%-P159))/(1+TASAS!$B$9)))</f>
        <v>0</v>
      </c>
      <c r="D159" s="131">
        <f>+('[1]N EERR TERRA'!D159*Q159)+((('[1]N EERR TERRA'!D159*(100%-Q159))/(1+TASAS!$C$9)))</f>
        <v>0</v>
      </c>
      <c r="E159" s="131">
        <f>+('[1]N EERR TERRA'!E159*R159)+((('[1]N EERR TERRA'!E159*(100%-R159))/(1+TASAS!$D$9)))</f>
        <v>0</v>
      </c>
      <c r="F159" s="131">
        <f>+('[1]N EERR TERRA'!F159*S159)+((('[1]N EERR TERRA'!F159*(100%-S159))/(1+TASAS!$E$9)))</f>
        <v>0</v>
      </c>
      <c r="G159" s="131">
        <f>+('[1]N EERR TERRA'!G159*T159)+((('[1]N EERR TERRA'!G159*(100%-T159))/(1+TASAS!$F$9)))</f>
        <v>0</v>
      </c>
      <c r="H159" s="131">
        <f>+('[1]N EERR TERRA'!H159*U159)+((('[1]N EERR TERRA'!H159*(100%-U159))/(1+TASAS!$G$9)))</f>
        <v>0</v>
      </c>
      <c r="I159" s="131">
        <f>+('[1]N EERR TERRA'!I159*V159)+((('[1]N EERR TERRA'!I159*(100%-V159))/(1+TASAS!$H$9)))</f>
        <v>0</v>
      </c>
      <c r="J159" s="131">
        <f>+('[1]N EERR TERRA'!J159*W159)+((('[1]N EERR TERRA'!J159*(100%-W159))/(1+TASAS!$I$9)))</f>
        <v>0</v>
      </c>
      <c r="K159" s="131">
        <f>+('[1]N EERR TERRA'!K159*X159)+((('[1]N EERR TERRA'!K159*(100%-X159))/(1+TASAS!$J$9)))</f>
        <v>0</v>
      </c>
      <c r="L159" s="131">
        <f>+('[1]N EERR TERRA'!L159*Y159)+((('[1]N EERR TERRA'!L159*(100%-Y159))/(1+TASAS!$K$9)))</f>
        <v>0</v>
      </c>
      <c r="M159" s="131">
        <f>+('[1]N EERR TERRA'!M159*Z159)+((('[1]N EERR TERRA'!M159*(100%-Z159))/(1+TASAS!$L$9)))</f>
        <v>0</v>
      </c>
      <c r="N159" s="131">
        <f>+('[1]N EERR TERRA'!N159*AA159)+((('[1]N EERR TERRA'!N159*(100%-AA159))/(1+TASAS!$M$9)))</f>
        <v>0</v>
      </c>
      <c r="O159" s="194">
        <f t="shared" si="19"/>
        <v>0</v>
      </c>
      <c r="P159" s="303">
        <v>0</v>
      </c>
      <c r="Q159" s="303">
        <v>0</v>
      </c>
      <c r="R159" s="303">
        <v>0</v>
      </c>
      <c r="S159" s="303">
        <v>0</v>
      </c>
      <c r="T159" s="303">
        <v>0</v>
      </c>
      <c r="U159" s="303">
        <v>0</v>
      </c>
      <c r="V159" s="303">
        <v>0</v>
      </c>
      <c r="W159" s="303">
        <v>0</v>
      </c>
      <c r="X159" s="303">
        <v>0</v>
      </c>
      <c r="Y159" s="303">
        <v>0</v>
      </c>
      <c r="Z159" s="303">
        <v>0</v>
      </c>
      <c r="AA159" s="303">
        <v>0</v>
      </c>
    </row>
    <row r="160" spans="1:27" outlineLevel="2" x14ac:dyDescent="0.3">
      <c r="A160" s="203" t="s">
        <v>344</v>
      </c>
      <c r="B160" s="131"/>
      <c r="C160" s="131">
        <f>+('[1]N EERR TERRA'!C160*P160)+((('[1]N EERR TERRA'!C160*(100%-P160))/(1+TASAS!$B$9)))</f>
        <v>0</v>
      </c>
      <c r="D160" s="131">
        <f>+('[1]N EERR TERRA'!D160*Q160)+((('[1]N EERR TERRA'!D160*(100%-Q160))/(1+TASAS!$C$9)))</f>
        <v>0</v>
      </c>
      <c r="E160" s="131">
        <f>+('[1]N EERR TERRA'!E160*R160)+((('[1]N EERR TERRA'!E160*(100%-R160))/(1+TASAS!$D$9)))</f>
        <v>0</v>
      </c>
      <c r="F160" s="131">
        <f>+('[1]N EERR TERRA'!F160*S160)+((('[1]N EERR TERRA'!F160*(100%-S160))/(1+TASAS!$E$9)))</f>
        <v>0</v>
      </c>
      <c r="G160" s="131">
        <f>+('[1]N EERR TERRA'!G160*T160)+((('[1]N EERR TERRA'!G160*(100%-T160))/(1+TASAS!$F$9)))</f>
        <v>0</v>
      </c>
      <c r="H160" s="131">
        <f>+('[1]N EERR TERRA'!H160*U160)+((('[1]N EERR TERRA'!H160*(100%-U160))/(1+TASAS!$G$9)))</f>
        <v>0</v>
      </c>
      <c r="I160" s="131">
        <f>+('[1]N EERR TERRA'!I160*V160)+((('[1]N EERR TERRA'!I160*(100%-V160))/(1+TASAS!$H$9)))</f>
        <v>0</v>
      </c>
      <c r="J160" s="131">
        <f>+('[1]N EERR TERRA'!J160*W160)+((('[1]N EERR TERRA'!J160*(100%-W160))/(1+TASAS!$I$9)))</f>
        <v>0</v>
      </c>
      <c r="K160" s="131">
        <f>+('[1]N EERR TERRA'!K160*X160)+((('[1]N EERR TERRA'!K160*(100%-X160))/(1+TASAS!$J$9)))</f>
        <v>0</v>
      </c>
      <c r="L160" s="131">
        <f>+('[1]N EERR TERRA'!L160*Y160)+((('[1]N EERR TERRA'!L160*(100%-Y160))/(1+TASAS!$K$9)))</f>
        <v>0</v>
      </c>
      <c r="M160" s="131">
        <f>+('[1]N EERR TERRA'!M160*Z160)+((('[1]N EERR TERRA'!M160*(100%-Z160))/(1+TASAS!$L$9)))</f>
        <v>0</v>
      </c>
      <c r="N160" s="131">
        <f>+('[1]N EERR TERRA'!N160*AA160)+((('[1]N EERR TERRA'!N160*(100%-AA160))/(1+TASAS!$M$9)))</f>
        <v>0</v>
      </c>
      <c r="O160" s="194">
        <f t="shared" si="19"/>
        <v>0</v>
      </c>
      <c r="P160" s="303">
        <v>1</v>
      </c>
      <c r="Q160" s="303">
        <v>1</v>
      </c>
      <c r="R160" s="303">
        <v>1</v>
      </c>
      <c r="S160" s="303">
        <v>1</v>
      </c>
      <c r="T160" s="303">
        <v>1</v>
      </c>
      <c r="U160" s="303">
        <v>1</v>
      </c>
      <c r="V160" s="303">
        <v>1</v>
      </c>
      <c r="W160" s="303">
        <v>1</v>
      </c>
      <c r="X160" s="303">
        <v>1</v>
      </c>
      <c r="Y160" s="303">
        <v>1</v>
      </c>
      <c r="Z160" s="303">
        <v>1</v>
      </c>
      <c r="AA160" s="303">
        <v>1</v>
      </c>
    </row>
    <row r="161" spans="1:27" outlineLevel="2" x14ac:dyDescent="0.3">
      <c r="A161" s="203" t="s">
        <v>345</v>
      </c>
      <c r="B161" s="131"/>
      <c r="C161" s="131">
        <f>+('[1]N EERR TERRA'!C161*P161)+((('[1]N EERR TERRA'!C161*(100%-P161))/(1+TASAS!$B$9)))</f>
        <v>0</v>
      </c>
      <c r="D161" s="131">
        <f>+('[1]N EERR TERRA'!D161*Q161)+((('[1]N EERR TERRA'!D161*(100%-Q161))/(1+TASAS!$C$9)))</f>
        <v>0</v>
      </c>
      <c r="E161" s="131">
        <f>+('[1]N EERR TERRA'!E161*R161)+((('[1]N EERR TERRA'!E161*(100%-R161))/(1+TASAS!$D$9)))</f>
        <v>0</v>
      </c>
      <c r="F161" s="131">
        <f>+('[1]N EERR TERRA'!F161*S161)+((('[1]N EERR TERRA'!F161*(100%-S161))/(1+TASAS!$E$9)))</f>
        <v>0</v>
      </c>
      <c r="G161" s="131">
        <f>+('[1]N EERR TERRA'!G161*T161)+((('[1]N EERR TERRA'!G161*(100%-T161))/(1+TASAS!$F$9)))</f>
        <v>0</v>
      </c>
      <c r="H161" s="131">
        <f>+('[1]N EERR TERRA'!H161*U161)+((('[1]N EERR TERRA'!H161*(100%-U161))/(1+TASAS!$G$9)))</f>
        <v>0</v>
      </c>
      <c r="I161" s="131">
        <f>+('[1]N EERR TERRA'!I161*V161)+((('[1]N EERR TERRA'!I161*(100%-V161))/(1+TASAS!$H$9)))</f>
        <v>0</v>
      </c>
      <c r="J161" s="131">
        <f>+('[1]N EERR TERRA'!J161*W161)+((('[1]N EERR TERRA'!J161*(100%-W161))/(1+TASAS!$I$9)))</f>
        <v>0</v>
      </c>
      <c r="K161" s="131">
        <f>+('[1]N EERR TERRA'!K161*X161)+((('[1]N EERR TERRA'!K161*(100%-X161))/(1+TASAS!$J$9)))</f>
        <v>0</v>
      </c>
      <c r="L161" s="131">
        <f>+('[1]N EERR TERRA'!L161*Y161)+((('[1]N EERR TERRA'!L161*(100%-Y161))/(1+TASAS!$K$9)))</f>
        <v>0</v>
      </c>
      <c r="M161" s="131">
        <f>+('[1]N EERR TERRA'!M161*Z161)+((('[1]N EERR TERRA'!M161*(100%-Z161))/(1+TASAS!$L$9)))</f>
        <v>0</v>
      </c>
      <c r="N161" s="131">
        <f>+('[1]N EERR TERRA'!N161*AA161)+((('[1]N EERR TERRA'!N161*(100%-AA161))/(1+TASAS!$M$9)))</f>
        <v>0</v>
      </c>
      <c r="O161" s="194">
        <f t="shared" si="19"/>
        <v>0</v>
      </c>
      <c r="P161" s="303">
        <v>1</v>
      </c>
      <c r="Q161" s="303">
        <v>1</v>
      </c>
      <c r="R161" s="303">
        <v>1</v>
      </c>
      <c r="S161" s="303">
        <v>1</v>
      </c>
      <c r="T161" s="303">
        <v>1</v>
      </c>
      <c r="U161" s="303">
        <v>1</v>
      </c>
      <c r="V161" s="303">
        <v>1</v>
      </c>
      <c r="W161" s="303">
        <v>1</v>
      </c>
      <c r="X161" s="303">
        <v>1</v>
      </c>
      <c r="Y161" s="303">
        <v>1</v>
      </c>
      <c r="Z161" s="303">
        <v>1</v>
      </c>
      <c r="AA161" s="303">
        <v>1</v>
      </c>
    </row>
    <row r="162" spans="1:27" outlineLevel="2" x14ac:dyDescent="0.3">
      <c r="A162" s="203" t="s">
        <v>346</v>
      </c>
      <c r="B162" s="131"/>
      <c r="C162" s="131">
        <f>+('[1]N EERR TERRA'!C162*P162)+((('[1]N EERR TERRA'!C162*(100%-P162))/(1+TASAS!$B$9)))</f>
        <v>0</v>
      </c>
      <c r="D162" s="131">
        <f>+('[1]N EERR TERRA'!D162*Q162)+((('[1]N EERR TERRA'!D162*(100%-Q162))/(1+TASAS!$C$9)))</f>
        <v>0</v>
      </c>
      <c r="E162" s="131">
        <f>+('[1]N EERR TERRA'!E162*R162)+((('[1]N EERR TERRA'!E162*(100%-R162))/(1+TASAS!$D$9)))</f>
        <v>0</v>
      </c>
      <c r="F162" s="131">
        <f>+('[1]N EERR TERRA'!F162*S162)+((('[1]N EERR TERRA'!F162*(100%-S162))/(1+TASAS!$E$9)))</f>
        <v>0</v>
      </c>
      <c r="G162" s="131">
        <f>+('[1]N EERR TERRA'!G162*T162)+((('[1]N EERR TERRA'!G162*(100%-T162))/(1+TASAS!$F$9)))</f>
        <v>0</v>
      </c>
      <c r="H162" s="131">
        <f>+('[1]N EERR TERRA'!H162*U162)+((('[1]N EERR TERRA'!H162*(100%-U162))/(1+TASAS!$G$9)))</f>
        <v>0</v>
      </c>
      <c r="I162" s="131">
        <f>+('[1]N EERR TERRA'!I162*V162)+((('[1]N EERR TERRA'!I162*(100%-V162))/(1+TASAS!$H$9)))</f>
        <v>0</v>
      </c>
      <c r="J162" s="131">
        <f>+('[1]N EERR TERRA'!J162*W162)+((('[1]N EERR TERRA'!J162*(100%-W162))/(1+TASAS!$I$9)))</f>
        <v>0</v>
      </c>
      <c r="K162" s="131">
        <f>+('[1]N EERR TERRA'!K162*X162)+((('[1]N EERR TERRA'!K162*(100%-X162))/(1+TASAS!$J$9)))</f>
        <v>0</v>
      </c>
      <c r="L162" s="131">
        <f>+('[1]N EERR TERRA'!L162*Y162)+((('[1]N EERR TERRA'!L162*(100%-Y162))/(1+TASAS!$K$9)))</f>
        <v>0</v>
      </c>
      <c r="M162" s="131">
        <f>+('[1]N EERR TERRA'!M162*Z162)+((('[1]N EERR TERRA'!M162*(100%-Z162))/(1+TASAS!$L$9)))</f>
        <v>0</v>
      </c>
      <c r="N162" s="131">
        <f>+('[1]N EERR TERRA'!N162*AA162)+((('[1]N EERR TERRA'!N162*(100%-AA162))/(1+TASAS!$M$9)))</f>
        <v>0</v>
      </c>
      <c r="O162" s="194">
        <f t="shared" si="19"/>
        <v>0</v>
      </c>
      <c r="P162" s="303">
        <v>0</v>
      </c>
      <c r="Q162" s="303">
        <v>0</v>
      </c>
      <c r="R162" s="303">
        <v>0</v>
      </c>
      <c r="S162" s="303">
        <v>0</v>
      </c>
      <c r="T162" s="303">
        <v>0</v>
      </c>
      <c r="U162" s="303">
        <v>0</v>
      </c>
      <c r="V162" s="303">
        <v>0</v>
      </c>
      <c r="W162" s="303">
        <v>0</v>
      </c>
      <c r="X162" s="303">
        <v>0</v>
      </c>
      <c r="Y162" s="303">
        <v>0</v>
      </c>
      <c r="Z162" s="303">
        <v>0</v>
      </c>
      <c r="AA162" s="303">
        <v>0</v>
      </c>
    </row>
    <row r="163" spans="1:27" outlineLevel="2" x14ac:dyDescent="0.3">
      <c r="A163" s="203" t="s">
        <v>347</v>
      </c>
      <c r="B163" s="131"/>
      <c r="C163" s="131">
        <f>+('[1]N EERR TERRA'!C163*P163)+((('[1]N EERR TERRA'!C163*(100%-P163))/(1+TASAS!$B$9)))</f>
        <v>0</v>
      </c>
      <c r="D163" s="131">
        <f>+('[1]N EERR TERRA'!D163*Q163)+((('[1]N EERR TERRA'!D163*(100%-Q163))/(1+TASAS!$C$9)))</f>
        <v>0</v>
      </c>
      <c r="E163" s="131">
        <f>+('[1]N EERR TERRA'!E163*R163)+((('[1]N EERR TERRA'!E163*(100%-R163))/(1+TASAS!$D$9)))</f>
        <v>0</v>
      </c>
      <c r="F163" s="131">
        <f>+('[1]N EERR TERRA'!F163*S163)+((('[1]N EERR TERRA'!F163*(100%-S163))/(1+TASAS!$E$9)))</f>
        <v>0</v>
      </c>
      <c r="G163" s="131">
        <f>+('[1]N EERR TERRA'!G163*T163)+((('[1]N EERR TERRA'!G163*(100%-T163))/(1+TASAS!$F$9)))</f>
        <v>0</v>
      </c>
      <c r="H163" s="131">
        <f>+('[1]N EERR TERRA'!H163*U163)+((('[1]N EERR TERRA'!H163*(100%-U163))/(1+TASAS!$G$9)))</f>
        <v>0</v>
      </c>
      <c r="I163" s="131">
        <f>+('[1]N EERR TERRA'!I163*V163)+((('[1]N EERR TERRA'!I163*(100%-V163))/(1+TASAS!$H$9)))</f>
        <v>0</v>
      </c>
      <c r="J163" s="131">
        <f>+('[1]N EERR TERRA'!J163*W163)+((('[1]N EERR TERRA'!J163*(100%-W163))/(1+TASAS!$I$9)))</f>
        <v>0</v>
      </c>
      <c r="K163" s="131">
        <f>+('[1]N EERR TERRA'!K163*X163)+((('[1]N EERR TERRA'!K163*(100%-X163))/(1+TASAS!$J$9)))</f>
        <v>0</v>
      </c>
      <c r="L163" s="131">
        <f>+('[1]N EERR TERRA'!L163*Y163)+((('[1]N EERR TERRA'!L163*(100%-Y163))/(1+TASAS!$K$9)))</f>
        <v>0</v>
      </c>
      <c r="M163" s="131">
        <f>+('[1]N EERR TERRA'!M163*Z163)+((('[1]N EERR TERRA'!M163*(100%-Z163))/(1+TASAS!$L$9)))</f>
        <v>0</v>
      </c>
      <c r="N163" s="131">
        <f>+('[1]N EERR TERRA'!N163*AA163)+((('[1]N EERR TERRA'!N163*(100%-AA163))/(1+TASAS!$M$9)))</f>
        <v>0</v>
      </c>
      <c r="O163" s="194">
        <f t="shared" si="19"/>
        <v>0</v>
      </c>
      <c r="P163" s="303">
        <v>0</v>
      </c>
      <c r="Q163" s="303">
        <v>0</v>
      </c>
      <c r="R163" s="303">
        <v>0</v>
      </c>
      <c r="S163" s="303">
        <v>0</v>
      </c>
      <c r="T163" s="303">
        <v>0</v>
      </c>
      <c r="U163" s="303">
        <v>0</v>
      </c>
      <c r="V163" s="303">
        <v>0</v>
      </c>
      <c r="W163" s="303">
        <v>0</v>
      </c>
      <c r="X163" s="303">
        <v>0</v>
      </c>
      <c r="Y163" s="303">
        <v>0</v>
      </c>
      <c r="Z163" s="303">
        <v>0</v>
      </c>
      <c r="AA163" s="303">
        <v>0</v>
      </c>
    </row>
    <row r="164" spans="1:27" outlineLevel="2" x14ac:dyDescent="0.3">
      <c r="A164" s="203" t="s">
        <v>348</v>
      </c>
      <c r="B164" s="131"/>
      <c r="C164" s="131">
        <f>+('[1]N EERR TERRA'!C164*P164)+((('[1]N EERR TERRA'!C164*(100%-P164))/(1+TASAS!$B$9)))</f>
        <v>0</v>
      </c>
      <c r="D164" s="131">
        <f>+('[1]N EERR TERRA'!D164*Q164)+((('[1]N EERR TERRA'!D164*(100%-Q164))/(1+TASAS!$C$9)))</f>
        <v>0</v>
      </c>
      <c r="E164" s="131">
        <f>+('[1]N EERR TERRA'!E164*R164)+((('[1]N EERR TERRA'!E164*(100%-R164))/(1+TASAS!$D$9)))</f>
        <v>0</v>
      </c>
      <c r="F164" s="131">
        <f>+('[1]N EERR TERRA'!F164*S164)+((('[1]N EERR TERRA'!F164*(100%-S164))/(1+TASAS!$E$9)))</f>
        <v>0</v>
      </c>
      <c r="G164" s="131">
        <f>+('[1]N EERR TERRA'!G164*T164)+((('[1]N EERR TERRA'!G164*(100%-T164))/(1+TASAS!$F$9)))</f>
        <v>0</v>
      </c>
      <c r="H164" s="131">
        <f>+('[1]N EERR TERRA'!H164*U164)+((('[1]N EERR TERRA'!H164*(100%-U164))/(1+TASAS!$G$9)))</f>
        <v>0</v>
      </c>
      <c r="I164" s="131">
        <f>+('[1]N EERR TERRA'!I164*V164)+((('[1]N EERR TERRA'!I164*(100%-V164))/(1+TASAS!$H$9)))</f>
        <v>0</v>
      </c>
      <c r="J164" s="131">
        <f>+('[1]N EERR TERRA'!J164*W164)+((('[1]N EERR TERRA'!J164*(100%-W164))/(1+TASAS!$I$9)))</f>
        <v>0</v>
      </c>
      <c r="K164" s="131">
        <f>+('[1]N EERR TERRA'!K164*X164)+((('[1]N EERR TERRA'!K164*(100%-X164))/(1+TASAS!$J$9)))</f>
        <v>0</v>
      </c>
      <c r="L164" s="131">
        <f>+('[1]N EERR TERRA'!L164*Y164)+((('[1]N EERR TERRA'!L164*(100%-Y164))/(1+TASAS!$K$9)))</f>
        <v>0</v>
      </c>
      <c r="M164" s="131">
        <f>+('[1]N EERR TERRA'!M164*Z164)+((('[1]N EERR TERRA'!M164*(100%-Z164))/(1+TASAS!$L$9)))</f>
        <v>0</v>
      </c>
      <c r="N164" s="131">
        <f>+('[1]N EERR TERRA'!N164*AA164)+((('[1]N EERR TERRA'!N164*(100%-AA164))/(1+TASAS!$M$9)))</f>
        <v>0</v>
      </c>
      <c r="O164" s="194">
        <f t="shared" si="19"/>
        <v>0</v>
      </c>
      <c r="P164" s="303">
        <v>0</v>
      </c>
      <c r="Q164" s="303">
        <v>0</v>
      </c>
      <c r="R164" s="303">
        <v>0</v>
      </c>
      <c r="S164" s="303">
        <v>0</v>
      </c>
      <c r="T164" s="303">
        <v>0</v>
      </c>
      <c r="U164" s="303">
        <v>0</v>
      </c>
      <c r="V164" s="303">
        <v>0</v>
      </c>
      <c r="W164" s="303">
        <v>0</v>
      </c>
      <c r="X164" s="303">
        <v>0</v>
      </c>
      <c r="Y164" s="303">
        <v>0</v>
      </c>
      <c r="Z164" s="303">
        <v>0</v>
      </c>
      <c r="AA164" s="303">
        <v>0</v>
      </c>
    </row>
    <row r="165" spans="1:27" outlineLevel="2" x14ac:dyDescent="0.3">
      <c r="A165" s="203" t="s">
        <v>349</v>
      </c>
      <c r="B165" s="131"/>
      <c r="C165" s="131">
        <f>+('[1]N EERR TERRA'!C165*P165)+((('[1]N EERR TERRA'!C165*(100%-P165))/(1+TASAS!$B$9)))</f>
        <v>0</v>
      </c>
      <c r="D165" s="131">
        <f>+('[1]N EERR TERRA'!D165*Q165)+((('[1]N EERR TERRA'!D165*(100%-Q165))/(1+TASAS!$C$9)))</f>
        <v>0</v>
      </c>
      <c r="E165" s="131">
        <f>+('[1]N EERR TERRA'!E165*R165)+((('[1]N EERR TERRA'!E165*(100%-R165))/(1+TASAS!$D$9)))</f>
        <v>0</v>
      </c>
      <c r="F165" s="131">
        <f>+('[1]N EERR TERRA'!F165*S165)+((('[1]N EERR TERRA'!F165*(100%-S165))/(1+TASAS!$E$9)))</f>
        <v>0</v>
      </c>
      <c r="G165" s="131">
        <f>+('[1]N EERR TERRA'!G165*T165)+((('[1]N EERR TERRA'!G165*(100%-T165))/(1+TASAS!$F$9)))</f>
        <v>0</v>
      </c>
      <c r="H165" s="131">
        <f>+('[1]N EERR TERRA'!H165*U165)+((('[1]N EERR TERRA'!H165*(100%-U165))/(1+TASAS!$G$9)))</f>
        <v>0</v>
      </c>
      <c r="I165" s="131">
        <f>+('[1]N EERR TERRA'!I165*V165)+((('[1]N EERR TERRA'!I165*(100%-V165))/(1+TASAS!$H$9)))</f>
        <v>0</v>
      </c>
      <c r="J165" s="131">
        <f>+('[1]N EERR TERRA'!J165*W165)+((('[1]N EERR TERRA'!J165*(100%-W165))/(1+TASAS!$I$9)))</f>
        <v>0</v>
      </c>
      <c r="K165" s="131">
        <f>+('[1]N EERR TERRA'!K165*X165)+((('[1]N EERR TERRA'!K165*(100%-X165))/(1+TASAS!$J$9)))</f>
        <v>0</v>
      </c>
      <c r="L165" s="131">
        <f>+('[1]N EERR TERRA'!L165*Y165)+((('[1]N EERR TERRA'!L165*(100%-Y165))/(1+TASAS!$K$9)))</f>
        <v>0</v>
      </c>
      <c r="M165" s="131">
        <f>+('[1]N EERR TERRA'!M165*Z165)+((('[1]N EERR TERRA'!M165*(100%-Z165))/(1+TASAS!$L$9)))</f>
        <v>0</v>
      </c>
      <c r="N165" s="131">
        <f>+('[1]N EERR TERRA'!N165*AA165)+((('[1]N EERR TERRA'!N165*(100%-AA165))/(1+TASAS!$M$9)))</f>
        <v>0</v>
      </c>
      <c r="O165" s="194">
        <f t="shared" si="19"/>
        <v>0</v>
      </c>
      <c r="P165" s="303">
        <v>1</v>
      </c>
      <c r="Q165" s="303">
        <v>1</v>
      </c>
      <c r="R165" s="303">
        <v>1</v>
      </c>
      <c r="S165" s="303">
        <v>1</v>
      </c>
      <c r="T165" s="303">
        <v>1</v>
      </c>
      <c r="U165" s="303">
        <v>1</v>
      </c>
      <c r="V165" s="303">
        <v>1</v>
      </c>
      <c r="W165" s="303">
        <v>1</v>
      </c>
      <c r="X165" s="303">
        <v>1</v>
      </c>
      <c r="Y165" s="303">
        <v>1</v>
      </c>
      <c r="Z165" s="303">
        <v>1</v>
      </c>
      <c r="AA165" s="303">
        <v>1</v>
      </c>
    </row>
    <row r="166" spans="1:27" outlineLevel="2" x14ac:dyDescent="0.3">
      <c r="A166" s="203" t="s">
        <v>350</v>
      </c>
      <c r="B166" s="131"/>
      <c r="C166" s="131">
        <f>+('[1]N EERR TERRA'!C166*P166)+((('[1]N EERR TERRA'!C166*(100%-P166))/(1+TASAS!$B$9)))</f>
        <v>0</v>
      </c>
      <c r="D166" s="131">
        <f>+('[1]N EERR TERRA'!D166*Q166)+((('[1]N EERR TERRA'!D166*(100%-Q166))/(1+TASAS!$C$9)))</f>
        <v>0</v>
      </c>
      <c r="E166" s="131">
        <f>+('[1]N EERR TERRA'!E166*R166)+((('[1]N EERR TERRA'!E166*(100%-R166))/(1+TASAS!$D$9)))</f>
        <v>0</v>
      </c>
      <c r="F166" s="131">
        <f>+('[1]N EERR TERRA'!F166*S166)+((('[1]N EERR TERRA'!F166*(100%-S166))/(1+TASAS!$E$9)))</f>
        <v>0</v>
      </c>
      <c r="G166" s="131">
        <f>+('[1]N EERR TERRA'!G166*T166)+((('[1]N EERR TERRA'!G166*(100%-T166))/(1+TASAS!$F$9)))</f>
        <v>0</v>
      </c>
      <c r="H166" s="131">
        <f>+('[1]N EERR TERRA'!H166*U166)+((('[1]N EERR TERRA'!H166*(100%-U166))/(1+TASAS!$G$9)))</f>
        <v>0</v>
      </c>
      <c r="I166" s="131">
        <f>+('[1]N EERR TERRA'!I166*V166)+((('[1]N EERR TERRA'!I166*(100%-V166))/(1+TASAS!$H$9)))</f>
        <v>0</v>
      </c>
      <c r="J166" s="131">
        <f>+('[1]N EERR TERRA'!J166*W166)+((('[1]N EERR TERRA'!J166*(100%-W166))/(1+TASAS!$I$9)))</f>
        <v>0</v>
      </c>
      <c r="K166" s="131">
        <f>+('[1]N EERR TERRA'!K166*X166)+((('[1]N EERR TERRA'!K166*(100%-X166))/(1+TASAS!$J$9)))</f>
        <v>0</v>
      </c>
      <c r="L166" s="131">
        <f>+('[1]N EERR TERRA'!L166*Y166)+((('[1]N EERR TERRA'!L166*(100%-Y166))/(1+TASAS!$K$9)))</f>
        <v>0</v>
      </c>
      <c r="M166" s="131">
        <f>+('[1]N EERR TERRA'!M166*Z166)+((('[1]N EERR TERRA'!M166*(100%-Z166))/(1+TASAS!$L$9)))</f>
        <v>0</v>
      </c>
      <c r="N166" s="131">
        <f>+('[1]N EERR TERRA'!N166*AA166)+((('[1]N EERR TERRA'!N166*(100%-AA166))/(1+TASAS!$M$9)))</f>
        <v>0</v>
      </c>
      <c r="O166" s="194">
        <f t="shared" si="19"/>
        <v>0</v>
      </c>
      <c r="P166" s="303">
        <v>0</v>
      </c>
      <c r="Q166" s="303">
        <v>0</v>
      </c>
      <c r="R166" s="303">
        <v>0</v>
      </c>
      <c r="S166" s="303">
        <v>0</v>
      </c>
      <c r="T166" s="303">
        <v>0</v>
      </c>
      <c r="U166" s="303">
        <v>0</v>
      </c>
      <c r="V166" s="303">
        <v>0</v>
      </c>
      <c r="W166" s="303">
        <v>0</v>
      </c>
      <c r="X166" s="303">
        <v>0</v>
      </c>
      <c r="Y166" s="303">
        <v>0</v>
      </c>
      <c r="Z166" s="303">
        <v>0</v>
      </c>
      <c r="AA166" s="303">
        <v>0</v>
      </c>
    </row>
    <row r="167" spans="1:27" outlineLevel="2" x14ac:dyDescent="0.3">
      <c r="A167" s="203" t="s">
        <v>351</v>
      </c>
      <c r="B167" s="131"/>
      <c r="C167" s="131">
        <f>+('[1]N EERR TERRA'!C167*P167)+((('[1]N EERR TERRA'!C167*(100%-P167))/(1+TASAS!$B$9)))</f>
        <v>0</v>
      </c>
      <c r="D167" s="131">
        <f>+('[1]N EERR TERRA'!D167*Q167)+((('[1]N EERR TERRA'!D167*(100%-Q167))/(1+TASAS!$C$9)))</f>
        <v>0</v>
      </c>
      <c r="E167" s="131">
        <f>+('[1]N EERR TERRA'!E167*R167)+((('[1]N EERR TERRA'!E167*(100%-R167))/(1+TASAS!$D$9)))</f>
        <v>0</v>
      </c>
      <c r="F167" s="131">
        <f>+('[1]N EERR TERRA'!F167*S167)+((('[1]N EERR TERRA'!F167*(100%-S167))/(1+TASAS!$E$9)))</f>
        <v>0</v>
      </c>
      <c r="G167" s="131">
        <f>+('[1]N EERR TERRA'!G167*T167)+((('[1]N EERR TERRA'!G167*(100%-T167))/(1+TASAS!$F$9)))</f>
        <v>0</v>
      </c>
      <c r="H167" s="131">
        <f>+('[1]N EERR TERRA'!H167*U167)+((('[1]N EERR TERRA'!H167*(100%-U167))/(1+TASAS!$G$9)))</f>
        <v>0</v>
      </c>
      <c r="I167" s="131">
        <f>+('[1]N EERR TERRA'!I167*V167)+((('[1]N EERR TERRA'!I167*(100%-V167))/(1+TASAS!$H$9)))</f>
        <v>0</v>
      </c>
      <c r="J167" s="131">
        <f>+('[1]N EERR TERRA'!J167*W167)+((('[1]N EERR TERRA'!J167*(100%-W167))/(1+TASAS!$I$9)))</f>
        <v>0</v>
      </c>
      <c r="K167" s="131">
        <f>+('[1]N EERR TERRA'!K167*X167)+((('[1]N EERR TERRA'!K167*(100%-X167))/(1+TASAS!$J$9)))</f>
        <v>0</v>
      </c>
      <c r="L167" s="131">
        <f>+('[1]N EERR TERRA'!L167*Y167)+((('[1]N EERR TERRA'!L167*(100%-Y167))/(1+TASAS!$K$9)))</f>
        <v>0</v>
      </c>
      <c r="M167" s="131">
        <f>+('[1]N EERR TERRA'!M167*Z167)+((('[1]N EERR TERRA'!M167*(100%-Z167))/(1+TASAS!$L$9)))</f>
        <v>0</v>
      </c>
      <c r="N167" s="131">
        <f>+('[1]N EERR TERRA'!N167*AA167)+((('[1]N EERR TERRA'!N167*(100%-AA167))/(1+TASAS!$M$9)))</f>
        <v>0</v>
      </c>
      <c r="O167" s="194">
        <f t="shared" si="19"/>
        <v>0</v>
      </c>
      <c r="P167" s="303">
        <v>0</v>
      </c>
      <c r="Q167" s="303">
        <v>0</v>
      </c>
      <c r="R167" s="303">
        <v>0</v>
      </c>
      <c r="S167" s="303">
        <v>0</v>
      </c>
      <c r="T167" s="303">
        <v>0</v>
      </c>
      <c r="U167" s="303">
        <v>0</v>
      </c>
      <c r="V167" s="303">
        <v>0</v>
      </c>
      <c r="W167" s="303">
        <v>0</v>
      </c>
      <c r="X167" s="303">
        <v>0</v>
      </c>
      <c r="Y167" s="303">
        <v>0</v>
      </c>
      <c r="Z167" s="303">
        <v>0</v>
      </c>
      <c r="AA167" s="303">
        <v>0</v>
      </c>
    </row>
    <row r="168" spans="1:27" outlineLevel="2" x14ac:dyDescent="0.3">
      <c r="A168" s="203" t="s">
        <v>352</v>
      </c>
      <c r="B168" s="131"/>
      <c r="C168" s="131">
        <f>+('[1]N EERR TERRA'!C168*P168)+((('[1]N EERR TERRA'!C168*(100%-P168))/(1+TASAS!$B$9)))</f>
        <v>0</v>
      </c>
      <c r="D168" s="131">
        <f>+('[1]N EERR TERRA'!D168*Q168)+((('[1]N EERR TERRA'!D168*(100%-Q168))/(1+TASAS!$C$9)))</f>
        <v>0</v>
      </c>
      <c r="E168" s="131">
        <f>+('[1]N EERR TERRA'!E168*R168)+((('[1]N EERR TERRA'!E168*(100%-R168))/(1+TASAS!$D$9)))</f>
        <v>0</v>
      </c>
      <c r="F168" s="131">
        <f>+('[1]N EERR TERRA'!F168*S168)+((('[1]N EERR TERRA'!F168*(100%-S168))/(1+TASAS!$E$9)))</f>
        <v>0</v>
      </c>
      <c r="G168" s="131">
        <f>+('[1]N EERR TERRA'!G168*T168)+((('[1]N EERR TERRA'!G168*(100%-T168))/(1+TASAS!$F$9)))</f>
        <v>0</v>
      </c>
      <c r="H168" s="131">
        <f>+('[1]N EERR TERRA'!H168*U168)+((('[1]N EERR TERRA'!H168*(100%-U168))/(1+TASAS!$G$9)))</f>
        <v>0</v>
      </c>
      <c r="I168" s="131">
        <f>+('[1]N EERR TERRA'!I168*V168)+((('[1]N EERR TERRA'!I168*(100%-V168))/(1+TASAS!$H$9)))</f>
        <v>0</v>
      </c>
      <c r="J168" s="131">
        <f>+('[1]N EERR TERRA'!J168*W168)+((('[1]N EERR TERRA'!J168*(100%-W168))/(1+TASAS!$I$9)))</f>
        <v>0</v>
      </c>
      <c r="K168" s="131">
        <f>+('[1]N EERR TERRA'!K168*X168)+((('[1]N EERR TERRA'!K168*(100%-X168))/(1+TASAS!$J$9)))</f>
        <v>0</v>
      </c>
      <c r="L168" s="131">
        <f>+('[1]N EERR TERRA'!L168*Y168)+((('[1]N EERR TERRA'!L168*(100%-Y168))/(1+TASAS!$K$9)))</f>
        <v>0</v>
      </c>
      <c r="M168" s="131">
        <f>+('[1]N EERR TERRA'!M168*Z168)+((('[1]N EERR TERRA'!M168*(100%-Z168))/(1+TASAS!$L$9)))</f>
        <v>0</v>
      </c>
      <c r="N168" s="131">
        <f>+('[1]N EERR TERRA'!N168*AA168)+((('[1]N EERR TERRA'!N168*(100%-AA168))/(1+TASAS!$M$9)))</f>
        <v>0</v>
      </c>
      <c r="O168" s="194">
        <f t="shared" si="19"/>
        <v>0</v>
      </c>
      <c r="P168" s="303">
        <v>0</v>
      </c>
      <c r="Q168" s="303">
        <v>0</v>
      </c>
      <c r="R168" s="303">
        <v>0</v>
      </c>
      <c r="S168" s="303">
        <v>0</v>
      </c>
      <c r="T168" s="303">
        <v>0</v>
      </c>
      <c r="U168" s="303">
        <v>0</v>
      </c>
      <c r="V168" s="303">
        <v>0</v>
      </c>
      <c r="W168" s="303">
        <v>0</v>
      </c>
      <c r="X168" s="303">
        <v>0</v>
      </c>
      <c r="Y168" s="303">
        <v>0</v>
      </c>
      <c r="Z168" s="303">
        <v>0</v>
      </c>
      <c r="AA168" s="303">
        <v>0</v>
      </c>
    </row>
    <row r="169" spans="1:27" outlineLevel="2" x14ac:dyDescent="0.3">
      <c r="A169" s="203" t="s">
        <v>353</v>
      </c>
      <c r="B169" s="131"/>
      <c r="C169" s="131">
        <f>+('[1]N EERR TERRA'!C169*P169)+((('[1]N EERR TERRA'!C169*(100%-P169))/(1+TASAS!$B$9)))</f>
        <v>0</v>
      </c>
      <c r="D169" s="131">
        <f>+('[1]N EERR TERRA'!D169*Q169)+((('[1]N EERR TERRA'!D169*(100%-Q169))/(1+TASAS!$C$9)))</f>
        <v>0</v>
      </c>
      <c r="E169" s="131">
        <f>+('[1]N EERR TERRA'!E169*R169)+((('[1]N EERR TERRA'!E169*(100%-R169))/(1+TASAS!$D$9)))</f>
        <v>0</v>
      </c>
      <c r="F169" s="131">
        <f>+('[1]N EERR TERRA'!F169*S169)+((('[1]N EERR TERRA'!F169*(100%-S169))/(1+TASAS!$E$9)))</f>
        <v>0</v>
      </c>
      <c r="G169" s="131">
        <f>+('[1]N EERR TERRA'!G169*T169)+((('[1]N EERR TERRA'!G169*(100%-T169))/(1+TASAS!$F$9)))</f>
        <v>0</v>
      </c>
      <c r="H169" s="131">
        <f>+('[1]N EERR TERRA'!H169*U169)+((('[1]N EERR TERRA'!H169*(100%-U169))/(1+TASAS!$G$9)))</f>
        <v>0</v>
      </c>
      <c r="I169" s="131">
        <f>+('[1]N EERR TERRA'!I169*V169)+((('[1]N EERR TERRA'!I169*(100%-V169))/(1+TASAS!$H$9)))</f>
        <v>0</v>
      </c>
      <c r="J169" s="131">
        <f>+('[1]N EERR TERRA'!J169*W169)+((('[1]N EERR TERRA'!J169*(100%-W169))/(1+TASAS!$I$9)))</f>
        <v>0</v>
      </c>
      <c r="K169" s="131">
        <f>+('[1]N EERR TERRA'!K169*X169)+((('[1]N EERR TERRA'!K169*(100%-X169))/(1+TASAS!$J$9)))</f>
        <v>0</v>
      </c>
      <c r="L169" s="131">
        <f>+('[1]N EERR TERRA'!L169*Y169)+((('[1]N EERR TERRA'!L169*(100%-Y169))/(1+TASAS!$K$9)))</f>
        <v>0</v>
      </c>
      <c r="M169" s="131">
        <f>+('[1]N EERR TERRA'!M169*Z169)+((('[1]N EERR TERRA'!M169*(100%-Z169))/(1+TASAS!$L$9)))</f>
        <v>0</v>
      </c>
      <c r="N169" s="131">
        <f>+('[1]N EERR TERRA'!N169*AA169)+((('[1]N EERR TERRA'!N169*(100%-AA169))/(1+TASAS!$M$9)))</f>
        <v>0</v>
      </c>
      <c r="O169" s="194">
        <f t="shared" si="19"/>
        <v>0</v>
      </c>
      <c r="P169" s="303">
        <v>1</v>
      </c>
      <c r="Q169" s="303">
        <v>1</v>
      </c>
      <c r="R169" s="303">
        <v>1</v>
      </c>
      <c r="S169" s="303">
        <v>1</v>
      </c>
      <c r="T169" s="303">
        <v>1</v>
      </c>
      <c r="U169" s="303">
        <v>1</v>
      </c>
      <c r="V169" s="303">
        <v>1</v>
      </c>
      <c r="W169" s="303">
        <v>1</v>
      </c>
      <c r="X169" s="303">
        <v>1</v>
      </c>
      <c r="Y169" s="303">
        <v>1</v>
      </c>
      <c r="Z169" s="303">
        <v>1</v>
      </c>
      <c r="AA169" s="303">
        <v>1</v>
      </c>
    </row>
    <row r="170" spans="1:27" outlineLevel="2" x14ac:dyDescent="0.3">
      <c r="A170" s="203"/>
      <c r="B170" s="131"/>
      <c r="C170" s="131"/>
      <c r="D170" s="131"/>
      <c r="E170" s="131"/>
      <c r="F170" s="131"/>
      <c r="G170" s="131"/>
      <c r="H170" s="131"/>
      <c r="I170" s="131"/>
      <c r="J170" s="131"/>
      <c r="K170" s="131"/>
      <c r="L170" s="131"/>
      <c r="M170" s="131"/>
      <c r="N170" s="131"/>
      <c r="O170" s="194">
        <f t="shared" si="19"/>
        <v>0</v>
      </c>
      <c r="P170" s="303"/>
      <c r="Q170" s="303"/>
      <c r="R170" s="303"/>
      <c r="S170" s="303"/>
      <c r="T170" s="303"/>
      <c r="U170" s="303"/>
      <c r="V170" s="303"/>
      <c r="W170" s="303"/>
      <c r="X170" s="303"/>
      <c r="Y170" s="303"/>
      <c r="Z170" s="303"/>
      <c r="AA170" s="303"/>
    </row>
    <row r="171" spans="1:27" outlineLevel="2" x14ac:dyDescent="0.3">
      <c r="A171" s="203"/>
      <c r="B171" s="131"/>
      <c r="C171" s="131"/>
      <c r="D171" s="131"/>
      <c r="E171" s="131"/>
      <c r="F171" s="131"/>
      <c r="G171" s="131"/>
      <c r="H171" s="131"/>
      <c r="I171" s="131"/>
      <c r="J171" s="131"/>
      <c r="K171" s="131"/>
      <c r="L171" s="131"/>
      <c r="M171" s="131"/>
      <c r="N171" s="131"/>
      <c r="O171" s="194">
        <f t="shared" si="19"/>
        <v>0</v>
      </c>
      <c r="P171" s="303"/>
      <c r="Q171" s="303"/>
      <c r="R171" s="303"/>
      <c r="S171" s="303"/>
      <c r="T171" s="303"/>
      <c r="U171" s="303"/>
      <c r="V171" s="303"/>
      <c r="W171" s="303"/>
      <c r="X171" s="303"/>
      <c r="Y171" s="303"/>
      <c r="Z171" s="303"/>
      <c r="AA171" s="303"/>
    </row>
    <row r="172" spans="1:27" s="187" customFormat="1" ht="15.6" x14ac:dyDescent="0.3">
      <c r="A172" s="209" t="s">
        <v>82</v>
      </c>
      <c r="B172" s="186">
        <f>SUM(B173:B187)</f>
        <v>0</v>
      </c>
      <c r="C172" s="186">
        <f t="shared" ref="C172:N172" si="22">SUM(C173:C187)</f>
        <v>59.614995278564699</v>
      </c>
      <c r="D172" s="186">
        <f t="shared" si="22"/>
        <v>0</v>
      </c>
      <c r="E172" s="186">
        <f t="shared" si="22"/>
        <v>22.559938164982768</v>
      </c>
      <c r="F172" s="186">
        <f t="shared" si="22"/>
        <v>0</v>
      </c>
      <c r="G172" s="186">
        <f t="shared" si="22"/>
        <v>48.658920424635902</v>
      </c>
      <c r="H172" s="186">
        <f t="shared" si="22"/>
        <v>0</v>
      </c>
      <c r="I172" s="186">
        <f t="shared" si="22"/>
        <v>0</v>
      </c>
      <c r="J172" s="186">
        <f t="shared" si="22"/>
        <v>0</v>
      </c>
      <c r="K172" s="186">
        <f t="shared" si="22"/>
        <v>0</v>
      </c>
      <c r="L172" s="186">
        <f t="shared" si="22"/>
        <v>0</v>
      </c>
      <c r="M172" s="186">
        <f t="shared" si="22"/>
        <v>0</v>
      </c>
      <c r="N172" s="186">
        <f t="shared" si="22"/>
        <v>0</v>
      </c>
      <c r="O172" s="210">
        <f t="shared" ref="O172" si="23">SUM(O173:O187)</f>
        <v>130.83385386818335</v>
      </c>
      <c r="P172" s="305"/>
      <c r="Q172" s="305"/>
      <c r="R172" s="305"/>
      <c r="S172" s="305"/>
      <c r="T172" s="305"/>
      <c r="U172" s="305"/>
      <c r="V172" s="305"/>
      <c r="W172" s="305"/>
      <c r="X172" s="305"/>
      <c r="Y172" s="305"/>
      <c r="Z172" s="305"/>
      <c r="AA172" s="305"/>
    </row>
    <row r="173" spans="1:27" outlineLevel="1" x14ac:dyDescent="0.3">
      <c r="A173" s="203" t="s">
        <v>83</v>
      </c>
      <c r="B173" s="131"/>
      <c r="C173" s="131">
        <f>+('[1]N EERR TERRA'!C173*P173)+((('[1]N EERR TERRA'!C173*(100%-P173))/(1+TASAS!$B$9)))</f>
        <v>0</v>
      </c>
      <c r="D173" s="131">
        <f>+('[1]N EERR TERRA'!D173*Q173)+((('[1]N EERR TERRA'!D173*(100%-Q173))/(1+TASAS!$C$9)))</f>
        <v>0</v>
      </c>
      <c r="E173" s="131">
        <f>+('[1]N EERR TERRA'!E173*R173)+((('[1]N EERR TERRA'!E173*(100%-R173))/(1+TASAS!$D$9)))</f>
        <v>0</v>
      </c>
      <c r="F173" s="131">
        <f>+('[1]N EERR TERRA'!F173*S173)+((('[1]N EERR TERRA'!F173*(100%-S173))/(1+TASAS!$E$9)))</f>
        <v>0</v>
      </c>
      <c r="G173" s="131">
        <f>+('[1]N EERR TERRA'!G173*T173)+((('[1]N EERR TERRA'!G173*(100%-T173))/(1+TASAS!$F$9)))</f>
        <v>0</v>
      </c>
      <c r="H173" s="131">
        <f>+('[1]N EERR TERRA'!H173*U173)+((('[1]N EERR TERRA'!H173*(100%-U173))/(1+TASAS!$G$9)))</f>
        <v>0</v>
      </c>
      <c r="I173" s="131">
        <f>+('[1]N EERR TERRA'!I173*V173)+((('[1]N EERR TERRA'!I173*(100%-V173))/(1+TASAS!$H$9)))</f>
        <v>0</v>
      </c>
      <c r="J173" s="131">
        <f>+('[1]N EERR TERRA'!J173*W173)+((('[1]N EERR TERRA'!J173*(100%-W173))/(1+TASAS!$I$9)))</f>
        <v>0</v>
      </c>
      <c r="K173" s="131">
        <f>+('[1]N EERR TERRA'!K173*X173)+((('[1]N EERR TERRA'!K173*(100%-X173))/(1+TASAS!$J$9)))</f>
        <v>0</v>
      </c>
      <c r="L173" s="131">
        <f>+('[1]N EERR TERRA'!L173*Y173)+((('[1]N EERR TERRA'!L173*(100%-Y173))/(1+TASAS!$K$9)))</f>
        <v>0</v>
      </c>
      <c r="M173" s="131">
        <f>+('[1]N EERR TERRA'!M173*Z173)+((('[1]N EERR TERRA'!M173*(100%-Z173))/(1+TASAS!$L$9)))</f>
        <v>0</v>
      </c>
      <c r="N173" s="131">
        <f>+('[1]N EERR TERRA'!N173*AA173)+((('[1]N EERR TERRA'!N173*(100%-AA173))/(1+TASAS!$M$9)))</f>
        <v>0</v>
      </c>
      <c r="O173" s="194">
        <f t="shared" si="19"/>
        <v>0</v>
      </c>
      <c r="P173" s="303">
        <v>0</v>
      </c>
      <c r="Q173" s="303">
        <v>0</v>
      </c>
      <c r="R173" s="303">
        <v>0</v>
      </c>
      <c r="S173" s="303">
        <v>0</v>
      </c>
      <c r="T173" s="303">
        <v>0</v>
      </c>
      <c r="U173" s="303">
        <v>0</v>
      </c>
      <c r="V173" s="303">
        <v>0</v>
      </c>
      <c r="W173" s="303">
        <v>0</v>
      </c>
      <c r="X173" s="303">
        <v>0</v>
      </c>
      <c r="Y173" s="303">
        <v>0</v>
      </c>
      <c r="Z173" s="303">
        <v>0</v>
      </c>
      <c r="AA173" s="303">
        <v>0</v>
      </c>
    </row>
    <row r="174" spans="1:27" outlineLevel="1" x14ac:dyDescent="0.3">
      <c r="A174" s="203" t="s">
        <v>84</v>
      </c>
      <c r="B174" s="131"/>
      <c r="C174" s="131">
        <f>+('[1]N EERR TERRA'!C174*P174)+((('[1]N EERR TERRA'!C174*(100%-P174))/(1+TASAS!$B$9)))</f>
        <v>0</v>
      </c>
      <c r="D174" s="131">
        <f>+('[1]N EERR TERRA'!D174*Q174)+((('[1]N EERR TERRA'!D174*(100%-Q174))/(1+TASAS!$C$9)))</f>
        <v>0</v>
      </c>
      <c r="E174" s="131">
        <f>+('[1]N EERR TERRA'!E174*R174)+((('[1]N EERR TERRA'!E174*(100%-R174))/(1+TASAS!$D$9)))</f>
        <v>0</v>
      </c>
      <c r="F174" s="131">
        <f>+('[1]N EERR TERRA'!F174*S174)+((('[1]N EERR TERRA'!F174*(100%-S174))/(1+TASAS!$E$9)))</f>
        <v>0</v>
      </c>
      <c r="G174" s="131">
        <f>+('[1]N EERR TERRA'!G174*T174)+((('[1]N EERR TERRA'!G174*(100%-T174))/(1+TASAS!$F$9)))</f>
        <v>0</v>
      </c>
      <c r="H174" s="131">
        <f>+('[1]N EERR TERRA'!H174*U174)+((('[1]N EERR TERRA'!H174*(100%-U174))/(1+TASAS!$G$9)))</f>
        <v>0</v>
      </c>
      <c r="I174" s="131">
        <f>+('[1]N EERR TERRA'!I174*V174)+((('[1]N EERR TERRA'!I174*(100%-V174))/(1+TASAS!$H$9)))</f>
        <v>0</v>
      </c>
      <c r="J174" s="131">
        <f>+('[1]N EERR TERRA'!J174*W174)+((('[1]N EERR TERRA'!J174*(100%-W174))/(1+TASAS!$I$9)))</f>
        <v>0</v>
      </c>
      <c r="K174" s="131">
        <f>+('[1]N EERR TERRA'!K174*X174)+((('[1]N EERR TERRA'!K174*(100%-X174))/(1+TASAS!$J$9)))</f>
        <v>0</v>
      </c>
      <c r="L174" s="131">
        <f>+('[1]N EERR TERRA'!L174*Y174)+((('[1]N EERR TERRA'!L174*(100%-Y174))/(1+TASAS!$K$9)))</f>
        <v>0</v>
      </c>
      <c r="M174" s="131">
        <f>+('[1]N EERR TERRA'!M174*Z174)+((('[1]N EERR TERRA'!M174*(100%-Z174))/(1+TASAS!$L$9)))</f>
        <v>0</v>
      </c>
      <c r="N174" s="131">
        <f>+('[1]N EERR TERRA'!N174*AA174)+((('[1]N EERR TERRA'!N174*(100%-AA174))/(1+TASAS!$M$9)))</f>
        <v>0</v>
      </c>
      <c r="O174" s="194">
        <f t="shared" si="19"/>
        <v>0</v>
      </c>
      <c r="P174" s="303">
        <v>0</v>
      </c>
      <c r="Q174" s="303">
        <v>0</v>
      </c>
      <c r="R174" s="303">
        <v>0</v>
      </c>
      <c r="S174" s="303">
        <v>0</v>
      </c>
      <c r="T174" s="303">
        <v>0</v>
      </c>
      <c r="U174" s="303">
        <v>0</v>
      </c>
      <c r="V174" s="303">
        <v>0</v>
      </c>
      <c r="W174" s="303">
        <v>0</v>
      </c>
      <c r="X174" s="303">
        <v>0</v>
      </c>
      <c r="Y174" s="303">
        <v>0</v>
      </c>
      <c r="Z174" s="303">
        <v>0</v>
      </c>
      <c r="AA174" s="303">
        <v>0</v>
      </c>
    </row>
    <row r="175" spans="1:27" outlineLevel="1" x14ac:dyDescent="0.3">
      <c r="A175" s="203" t="s">
        <v>355</v>
      </c>
      <c r="B175" s="131"/>
      <c r="C175" s="131">
        <f>+('[1]N EERR TERRA'!C175*P175)+((('[1]N EERR TERRA'!C175*(100%-P175))/(1+TASAS!$B$9)))</f>
        <v>22.638527097335633</v>
      </c>
      <c r="D175" s="131">
        <f>+('[1]N EERR TERRA'!D175*Q175)+((('[1]N EERR TERRA'!D175*(100%-Q175))/(1+TASAS!$C$9)))</f>
        <v>0</v>
      </c>
      <c r="E175" s="131">
        <f>+('[1]N EERR TERRA'!E175*R175)+((('[1]N EERR TERRA'!E175*(100%-R175))/(1+TASAS!$D$9)))</f>
        <v>22.559938164982768</v>
      </c>
      <c r="F175" s="131">
        <f>+('[1]N EERR TERRA'!F175*S175)+((('[1]N EERR TERRA'!F175*(100%-S175))/(1+TASAS!$E$9)))</f>
        <v>0</v>
      </c>
      <c r="G175" s="131">
        <f>+('[1]N EERR TERRA'!G175*T175)+((('[1]N EERR TERRA'!G175*(100%-T175))/(1+TASAS!$F$9)))</f>
        <v>0</v>
      </c>
      <c r="H175" s="131">
        <f>+('[1]N EERR TERRA'!H175*U175)+((('[1]N EERR TERRA'!H175*(100%-U175))/(1+TASAS!$G$9)))</f>
        <v>0</v>
      </c>
      <c r="I175" s="131">
        <f>+('[1]N EERR TERRA'!I175*V175)+((('[1]N EERR TERRA'!I175*(100%-V175))/(1+TASAS!$H$9)))</f>
        <v>0</v>
      </c>
      <c r="J175" s="131">
        <f>+('[1]N EERR TERRA'!J175*W175)+((('[1]N EERR TERRA'!J175*(100%-W175))/(1+TASAS!$I$9)))</f>
        <v>0</v>
      </c>
      <c r="K175" s="131">
        <f>+('[1]N EERR TERRA'!K175*X175)+((('[1]N EERR TERRA'!K175*(100%-X175))/(1+TASAS!$J$9)))</f>
        <v>0</v>
      </c>
      <c r="L175" s="131">
        <f>+('[1]N EERR TERRA'!L175*Y175)+((('[1]N EERR TERRA'!L175*(100%-Y175))/(1+TASAS!$K$9)))</f>
        <v>0</v>
      </c>
      <c r="M175" s="131">
        <f>+('[1]N EERR TERRA'!M175*Z175)+((('[1]N EERR TERRA'!M175*(100%-Z175))/(1+TASAS!$L$9)))</f>
        <v>0</v>
      </c>
      <c r="N175" s="131">
        <f>+('[1]N EERR TERRA'!N175*AA175)+((('[1]N EERR TERRA'!N175*(100%-AA175))/(1+TASAS!$M$9)))</f>
        <v>0</v>
      </c>
      <c r="O175" s="194">
        <f t="shared" si="19"/>
        <v>45.1984652623184</v>
      </c>
      <c r="P175" s="303">
        <v>0</v>
      </c>
      <c r="Q175" s="303">
        <v>0</v>
      </c>
      <c r="R175" s="303">
        <v>0</v>
      </c>
      <c r="S175" s="303">
        <v>0</v>
      </c>
      <c r="T175" s="303">
        <v>0</v>
      </c>
      <c r="U175" s="303">
        <v>0</v>
      </c>
      <c r="V175" s="303">
        <v>0</v>
      </c>
      <c r="W175" s="303">
        <v>0</v>
      </c>
      <c r="X175" s="303">
        <v>0</v>
      </c>
      <c r="Y175" s="303">
        <v>0</v>
      </c>
      <c r="Z175" s="303">
        <v>0</v>
      </c>
      <c r="AA175" s="303">
        <v>0</v>
      </c>
    </row>
    <row r="176" spans="1:27" outlineLevel="1" x14ac:dyDescent="0.3">
      <c r="A176" s="203" t="s">
        <v>356</v>
      </c>
      <c r="B176" s="131"/>
      <c r="C176" s="131">
        <f>+('[1]N EERR TERRA'!C176*P176)+((('[1]N EERR TERRA'!C176*(100%-P176))/(1+TASAS!$B$9)))</f>
        <v>0</v>
      </c>
      <c r="D176" s="131">
        <f>+('[1]N EERR TERRA'!D176*Q176)+((('[1]N EERR TERRA'!D176*(100%-Q176))/(1+TASAS!$C$9)))</f>
        <v>0</v>
      </c>
      <c r="E176" s="131">
        <f>+('[1]N EERR TERRA'!E176*R176)+((('[1]N EERR TERRA'!E176*(100%-R176))/(1+TASAS!$D$9)))</f>
        <v>0</v>
      </c>
      <c r="F176" s="131">
        <f>+('[1]N EERR TERRA'!F176*S176)+((('[1]N EERR TERRA'!F176*(100%-S176))/(1+TASAS!$E$9)))</f>
        <v>0</v>
      </c>
      <c r="G176" s="131">
        <f>+('[1]N EERR TERRA'!G176*T176)+((('[1]N EERR TERRA'!G176*(100%-T176))/(1+TASAS!$F$9)))</f>
        <v>36.782327455109083</v>
      </c>
      <c r="H176" s="131">
        <f>+('[1]N EERR TERRA'!H176*U176)+((('[1]N EERR TERRA'!H176*(100%-U176))/(1+TASAS!$G$9)))</f>
        <v>0</v>
      </c>
      <c r="I176" s="131">
        <f>+('[1]N EERR TERRA'!I176*V176)+((('[1]N EERR TERRA'!I176*(100%-V176))/(1+TASAS!$H$9)))</f>
        <v>0</v>
      </c>
      <c r="J176" s="131">
        <f>+('[1]N EERR TERRA'!J176*W176)+((('[1]N EERR TERRA'!J176*(100%-W176))/(1+TASAS!$I$9)))</f>
        <v>0</v>
      </c>
      <c r="K176" s="131">
        <f>+('[1]N EERR TERRA'!K176*X176)+((('[1]N EERR TERRA'!K176*(100%-X176))/(1+TASAS!$J$9)))</f>
        <v>0</v>
      </c>
      <c r="L176" s="131">
        <f>+('[1]N EERR TERRA'!L176*Y176)+((('[1]N EERR TERRA'!L176*(100%-Y176))/(1+TASAS!$K$9)))</f>
        <v>0</v>
      </c>
      <c r="M176" s="131">
        <f>+('[1]N EERR TERRA'!M176*Z176)+((('[1]N EERR TERRA'!M176*(100%-Z176))/(1+TASAS!$L$9)))</f>
        <v>0</v>
      </c>
      <c r="N176" s="131">
        <f>+('[1]N EERR TERRA'!N176*AA176)+((('[1]N EERR TERRA'!N176*(100%-AA176))/(1+TASAS!$M$9)))</f>
        <v>0</v>
      </c>
      <c r="O176" s="194">
        <f t="shared" si="19"/>
        <v>36.782327455109083</v>
      </c>
      <c r="P176" s="303">
        <v>0</v>
      </c>
      <c r="Q176" s="303">
        <v>0</v>
      </c>
      <c r="R176" s="303">
        <v>0</v>
      </c>
      <c r="S176" s="303">
        <v>0</v>
      </c>
      <c r="T176" s="303">
        <v>0</v>
      </c>
      <c r="U176" s="303">
        <v>0</v>
      </c>
      <c r="V176" s="303">
        <v>0</v>
      </c>
      <c r="W176" s="303">
        <v>0</v>
      </c>
      <c r="X176" s="303">
        <v>0</v>
      </c>
      <c r="Y176" s="303">
        <v>0</v>
      </c>
      <c r="Z176" s="303">
        <v>0</v>
      </c>
      <c r="AA176" s="303">
        <v>0</v>
      </c>
    </row>
    <row r="177" spans="1:27" outlineLevel="1" x14ac:dyDescent="0.3">
      <c r="A177" s="203" t="s">
        <v>357</v>
      </c>
      <c r="B177" s="131"/>
      <c r="C177" s="131">
        <f>+('[1]N EERR TERRA'!C177*P177)+((('[1]N EERR TERRA'!C177*(100%-P177))/(1+TASAS!$B$9)))</f>
        <v>0</v>
      </c>
      <c r="D177" s="131">
        <f>+('[1]N EERR TERRA'!D177*Q177)+((('[1]N EERR TERRA'!D177*(100%-Q177))/(1+TASAS!$C$9)))</f>
        <v>0</v>
      </c>
      <c r="E177" s="131">
        <f>+('[1]N EERR TERRA'!E177*R177)+((('[1]N EERR TERRA'!E177*(100%-R177))/(1+TASAS!$D$9)))</f>
        <v>0</v>
      </c>
      <c r="F177" s="131">
        <f>+('[1]N EERR TERRA'!F177*S177)+((('[1]N EERR TERRA'!F177*(100%-S177))/(1+TASAS!$E$9)))</f>
        <v>0</v>
      </c>
      <c r="G177" s="131">
        <f>+('[1]N EERR TERRA'!G177*T177)+((('[1]N EERR TERRA'!G177*(100%-T177))/(1+TASAS!$F$9)))</f>
        <v>0</v>
      </c>
      <c r="H177" s="131">
        <f>+('[1]N EERR TERRA'!H177*U177)+((('[1]N EERR TERRA'!H177*(100%-U177))/(1+TASAS!$G$9)))</f>
        <v>0</v>
      </c>
      <c r="I177" s="131">
        <f>+('[1]N EERR TERRA'!I177*V177)+((('[1]N EERR TERRA'!I177*(100%-V177))/(1+TASAS!$H$9)))</f>
        <v>0</v>
      </c>
      <c r="J177" s="131">
        <f>+('[1]N EERR TERRA'!J177*W177)+((('[1]N EERR TERRA'!J177*(100%-W177))/(1+TASAS!$I$9)))</f>
        <v>0</v>
      </c>
      <c r="K177" s="131">
        <f>+('[1]N EERR TERRA'!K177*X177)+((('[1]N EERR TERRA'!K177*(100%-X177))/(1+TASAS!$J$9)))</f>
        <v>0</v>
      </c>
      <c r="L177" s="131">
        <f>+('[1]N EERR TERRA'!L177*Y177)+((('[1]N EERR TERRA'!L177*(100%-Y177))/(1+TASAS!$K$9)))</f>
        <v>0</v>
      </c>
      <c r="M177" s="131">
        <f>+('[1]N EERR TERRA'!M177*Z177)+((('[1]N EERR TERRA'!M177*(100%-Z177))/(1+TASAS!$L$9)))</f>
        <v>0</v>
      </c>
      <c r="N177" s="131">
        <f>+('[1]N EERR TERRA'!N177*AA177)+((('[1]N EERR TERRA'!N177*(100%-AA177))/(1+TASAS!$M$9)))</f>
        <v>0</v>
      </c>
      <c r="O177" s="194">
        <f t="shared" si="19"/>
        <v>0</v>
      </c>
      <c r="P177" s="303">
        <v>0</v>
      </c>
      <c r="Q177" s="303">
        <v>0</v>
      </c>
      <c r="R177" s="303">
        <v>0</v>
      </c>
      <c r="S177" s="303">
        <v>0</v>
      </c>
      <c r="T177" s="303">
        <v>0</v>
      </c>
      <c r="U177" s="303">
        <v>0</v>
      </c>
      <c r="V177" s="303">
        <v>0</v>
      </c>
      <c r="W177" s="303">
        <v>0</v>
      </c>
      <c r="X177" s="303">
        <v>0</v>
      </c>
      <c r="Y177" s="303">
        <v>0</v>
      </c>
      <c r="Z177" s="303">
        <v>0</v>
      </c>
      <c r="AA177" s="303">
        <v>0</v>
      </c>
    </row>
    <row r="178" spans="1:27" outlineLevel="1" x14ac:dyDescent="0.3">
      <c r="A178" s="203" t="s">
        <v>358</v>
      </c>
      <c r="B178" s="131"/>
      <c r="C178" s="131">
        <f>+('[1]N EERR TERRA'!C178*P178)+((('[1]N EERR TERRA'!C178*(100%-P178))/(1+TASAS!$B$9)))</f>
        <v>0</v>
      </c>
      <c r="D178" s="131">
        <f>+('[1]N EERR TERRA'!D178*Q178)+((('[1]N EERR TERRA'!D178*(100%-Q178))/(1+TASAS!$C$9)))</f>
        <v>0</v>
      </c>
      <c r="E178" s="131">
        <f>+('[1]N EERR TERRA'!E178*R178)+((('[1]N EERR TERRA'!E178*(100%-R178))/(1+TASAS!$D$9)))</f>
        <v>0</v>
      </c>
      <c r="F178" s="131">
        <f>+('[1]N EERR TERRA'!F178*S178)+((('[1]N EERR TERRA'!F178*(100%-S178))/(1+TASAS!$E$9)))</f>
        <v>0</v>
      </c>
      <c r="G178" s="131">
        <f>+('[1]N EERR TERRA'!G178*T178)+((('[1]N EERR TERRA'!G178*(100%-T178))/(1+TASAS!$F$9)))</f>
        <v>0</v>
      </c>
      <c r="H178" s="131">
        <f>+('[1]N EERR TERRA'!H178*U178)+((('[1]N EERR TERRA'!H178*(100%-U178))/(1+TASAS!$G$9)))</f>
        <v>0</v>
      </c>
      <c r="I178" s="131">
        <f>+('[1]N EERR TERRA'!I178*V178)+((('[1]N EERR TERRA'!I178*(100%-V178))/(1+TASAS!$H$9)))</f>
        <v>0</v>
      </c>
      <c r="J178" s="131">
        <f>+('[1]N EERR TERRA'!J178*W178)+((('[1]N EERR TERRA'!J178*(100%-W178))/(1+TASAS!$I$9)))</f>
        <v>0</v>
      </c>
      <c r="K178" s="131">
        <f>+('[1]N EERR TERRA'!K178*X178)+((('[1]N EERR TERRA'!K178*(100%-X178))/(1+TASAS!$J$9)))</f>
        <v>0</v>
      </c>
      <c r="L178" s="131">
        <f>+('[1]N EERR TERRA'!L178*Y178)+((('[1]N EERR TERRA'!L178*(100%-Y178))/(1+TASAS!$K$9)))</f>
        <v>0</v>
      </c>
      <c r="M178" s="131">
        <f>+('[1]N EERR TERRA'!M178*Z178)+((('[1]N EERR TERRA'!M178*(100%-Z178))/(1+TASAS!$L$9)))</f>
        <v>0</v>
      </c>
      <c r="N178" s="131">
        <f>+('[1]N EERR TERRA'!N178*AA178)+((('[1]N EERR TERRA'!N178*(100%-AA178))/(1+TASAS!$M$9)))</f>
        <v>0</v>
      </c>
      <c r="O178" s="194">
        <f t="shared" si="19"/>
        <v>0</v>
      </c>
      <c r="P178" s="303">
        <v>0</v>
      </c>
      <c r="Q178" s="303">
        <v>0</v>
      </c>
      <c r="R178" s="303">
        <v>0</v>
      </c>
      <c r="S178" s="303">
        <v>0</v>
      </c>
      <c r="T178" s="303">
        <v>0</v>
      </c>
      <c r="U178" s="303">
        <v>0</v>
      </c>
      <c r="V178" s="303">
        <v>0</v>
      </c>
      <c r="W178" s="303">
        <v>0</v>
      </c>
      <c r="X178" s="303">
        <v>0</v>
      </c>
      <c r="Y178" s="303">
        <v>0</v>
      </c>
      <c r="Z178" s="303">
        <v>0</v>
      </c>
      <c r="AA178" s="303">
        <v>0</v>
      </c>
    </row>
    <row r="179" spans="1:27" outlineLevel="1" x14ac:dyDescent="0.3">
      <c r="A179" s="203" t="s">
        <v>359</v>
      </c>
      <c r="B179" s="131"/>
      <c r="C179" s="131">
        <f>+('[1]N EERR TERRA'!C179*P179)+((('[1]N EERR TERRA'!C179*(100%-P179))/(1+TASAS!$B$9)))</f>
        <v>0</v>
      </c>
      <c r="D179" s="131">
        <f>+('[1]N EERR TERRA'!D179*Q179)+((('[1]N EERR TERRA'!D179*(100%-Q179))/(1+TASAS!$C$9)))</f>
        <v>0</v>
      </c>
      <c r="E179" s="131">
        <f>+('[1]N EERR TERRA'!E179*R179)+((('[1]N EERR TERRA'!E179*(100%-R179))/(1+TASAS!$D$9)))</f>
        <v>0</v>
      </c>
      <c r="F179" s="131">
        <f>+('[1]N EERR TERRA'!F179*S179)+((('[1]N EERR TERRA'!F179*(100%-S179))/(1+TASAS!$E$9)))</f>
        <v>0</v>
      </c>
      <c r="G179" s="131">
        <f>+('[1]N EERR TERRA'!G179*T179)+((('[1]N EERR TERRA'!G179*(100%-T179))/(1+TASAS!$F$9)))</f>
        <v>0</v>
      </c>
      <c r="H179" s="131">
        <f>+('[1]N EERR TERRA'!H179*U179)+((('[1]N EERR TERRA'!H179*(100%-U179))/(1+TASAS!$G$9)))</f>
        <v>0</v>
      </c>
      <c r="I179" s="131">
        <f>+('[1]N EERR TERRA'!I179*V179)+((('[1]N EERR TERRA'!I179*(100%-V179))/(1+TASAS!$H$9)))</f>
        <v>0</v>
      </c>
      <c r="J179" s="131">
        <f>+('[1]N EERR TERRA'!J179*W179)+((('[1]N EERR TERRA'!J179*(100%-W179))/(1+TASAS!$I$9)))</f>
        <v>0</v>
      </c>
      <c r="K179" s="131">
        <f>+('[1]N EERR TERRA'!K179*X179)+((('[1]N EERR TERRA'!K179*(100%-X179))/(1+TASAS!$J$9)))</f>
        <v>0</v>
      </c>
      <c r="L179" s="131">
        <f>+('[1]N EERR TERRA'!L179*Y179)+((('[1]N EERR TERRA'!L179*(100%-Y179))/(1+TASAS!$K$9)))</f>
        <v>0</v>
      </c>
      <c r="M179" s="131">
        <f>+('[1]N EERR TERRA'!M179*Z179)+((('[1]N EERR TERRA'!M179*(100%-Z179))/(1+TASAS!$L$9)))</f>
        <v>0</v>
      </c>
      <c r="N179" s="131">
        <f>+('[1]N EERR TERRA'!N179*AA179)+((('[1]N EERR TERRA'!N179*(100%-AA179))/(1+TASAS!$M$9)))</f>
        <v>0</v>
      </c>
      <c r="O179" s="194">
        <f t="shared" si="19"/>
        <v>0</v>
      </c>
      <c r="P179" s="303">
        <v>0</v>
      </c>
      <c r="Q179" s="303">
        <v>0</v>
      </c>
      <c r="R179" s="303">
        <v>0</v>
      </c>
      <c r="S179" s="303">
        <v>0</v>
      </c>
      <c r="T179" s="303">
        <v>0</v>
      </c>
      <c r="U179" s="303">
        <v>0</v>
      </c>
      <c r="V179" s="303">
        <v>0</v>
      </c>
      <c r="W179" s="303">
        <v>0</v>
      </c>
      <c r="X179" s="303">
        <v>0</v>
      </c>
      <c r="Y179" s="303">
        <v>0</v>
      </c>
      <c r="Z179" s="303">
        <v>0</v>
      </c>
      <c r="AA179" s="303">
        <v>0</v>
      </c>
    </row>
    <row r="180" spans="1:27" outlineLevel="1" x14ac:dyDescent="0.3">
      <c r="A180" s="203" t="s">
        <v>360</v>
      </c>
      <c r="B180" s="131"/>
      <c r="C180" s="131">
        <f>+('[1]N EERR TERRA'!C180*P180)+((('[1]N EERR TERRA'!C180*(100%-P180))/(1+TASAS!$B$9)))</f>
        <v>0</v>
      </c>
      <c r="D180" s="131">
        <f>+('[1]N EERR TERRA'!D180*Q180)+((('[1]N EERR TERRA'!D180*(100%-Q180))/(1+TASAS!$C$9)))</f>
        <v>0</v>
      </c>
      <c r="E180" s="131">
        <f>+('[1]N EERR TERRA'!E180*R180)+((('[1]N EERR TERRA'!E180*(100%-R180))/(1+TASAS!$D$9)))</f>
        <v>0</v>
      </c>
      <c r="F180" s="131">
        <f>+('[1]N EERR TERRA'!F180*S180)+((('[1]N EERR TERRA'!F180*(100%-S180))/(1+TASAS!$E$9)))</f>
        <v>0</v>
      </c>
      <c r="G180" s="131">
        <f>+('[1]N EERR TERRA'!G180*T180)+((('[1]N EERR TERRA'!G180*(100%-T180))/(1+TASAS!$F$9)))</f>
        <v>0</v>
      </c>
      <c r="H180" s="131">
        <f>+('[1]N EERR TERRA'!H180*U180)+((('[1]N EERR TERRA'!H180*(100%-U180))/(1+TASAS!$G$9)))</f>
        <v>0</v>
      </c>
      <c r="I180" s="131">
        <f>+('[1]N EERR TERRA'!I180*V180)+((('[1]N EERR TERRA'!I180*(100%-V180))/(1+TASAS!$H$9)))</f>
        <v>0</v>
      </c>
      <c r="J180" s="131">
        <f>+('[1]N EERR TERRA'!J180*W180)+((('[1]N EERR TERRA'!J180*(100%-W180))/(1+TASAS!$I$9)))</f>
        <v>0</v>
      </c>
      <c r="K180" s="131">
        <f>+('[1]N EERR TERRA'!K180*X180)+((('[1]N EERR TERRA'!K180*(100%-X180))/(1+TASAS!$J$9)))</f>
        <v>0</v>
      </c>
      <c r="L180" s="131">
        <f>+('[1]N EERR TERRA'!L180*Y180)+((('[1]N EERR TERRA'!L180*(100%-Y180))/(1+TASAS!$K$9)))</f>
        <v>0</v>
      </c>
      <c r="M180" s="131">
        <f>+('[1]N EERR TERRA'!M180*Z180)+((('[1]N EERR TERRA'!M180*(100%-Z180))/(1+TASAS!$L$9)))</f>
        <v>0</v>
      </c>
      <c r="N180" s="131">
        <f>+('[1]N EERR TERRA'!N180*AA180)+((('[1]N EERR TERRA'!N180*(100%-AA180))/(1+TASAS!$M$9)))</f>
        <v>0</v>
      </c>
      <c r="O180" s="194">
        <f t="shared" si="19"/>
        <v>0</v>
      </c>
      <c r="P180" s="303">
        <v>1</v>
      </c>
      <c r="Q180" s="303">
        <v>1</v>
      </c>
      <c r="R180" s="303">
        <v>1</v>
      </c>
      <c r="S180" s="303">
        <v>1</v>
      </c>
      <c r="T180" s="303">
        <v>1</v>
      </c>
      <c r="U180" s="303">
        <v>1</v>
      </c>
      <c r="V180" s="303">
        <v>1</v>
      </c>
      <c r="W180" s="303">
        <v>1</v>
      </c>
      <c r="X180" s="303">
        <v>1</v>
      </c>
      <c r="Y180" s="303">
        <v>1</v>
      </c>
      <c r="Z180" s="303">
        <v>1</v>
      </c>
      <c r="AA180" s="303">
        <v>1</v>
      </c>
    </row>
    <row r="181" spans="1:27" outlineLevel="1" x14ac:dyDescent="0.3">
      <c r="A181" s="203" t="s">
        <v>361</v>
      </c>
      <c r="B181" s="131"/>
      <c r="C181" s="131">
        <f>+('[1]N EERR TERRA'!C181*P181)+((('[1]N EERR TERRA'!C181*(100%-P181))/(1+TASAS!$B$9)))</f>
        <v>0</v>
      </c>
      <c r="D181" s="131">
        <f>+('[1]N EERR TERRA'!D181*Q181)+((('[1]N EERR TERRA'!D181*(100%-Q181))/(1+TASAS!$C$9)))</f>
        <v>0</v>
      </c>
      <c r="E181" s="131">
        <f>+('[1]N EERR TERRA'!E181*R181)+((('[1]N EERR TERRA'!E181*(100%-R181))/(1+TASAS!$D$9)))</f>
        <v>0</v>
      </c>
      <c r="F181" s="131">
        <f>+('[1]N EERR TERRA'!F181*S181)+((('[1]N EERR TERRA'!F181*(100%-S181))/(1+TASAS!$E$9)))</f>
        <v>0</v>
      </c>
      <c r="G181" s="131">
        <f>+('[1]N EERR TERRA'!G181*T181)+((('[1]N EERR TERRA'!G181*(100%-T181))/(1+TASAS!$F$9)))</f>
        <v>0</v>
      </c>
      <c r="H181" s="131">
        <f>+('[1]N EERR TERRA'!H181*U181)+((('[1]N EERR TERRA'!H181*(100%-U181))/(1+TASAS!$G$9)))</f>
        <v>0</v>
      </c>
      <c r="I181" s="131">
        <f>+('[1]N EERR TERRA'!I181*V181)+((('[1]N EERR TERRA'!I181*(100%-V181))/(1+TASAS!$H$9)))</f>
        <v>0</v>
      </c>
      <c r="J181" s="131">
        <f>+('[1]N EERR TERRA'!J181*W181)+((('[1]N EERR TERRA'!J181*(100%-W181))/(1+TASAS!$I$9)))</f>
        <v>0</v>
      </c>
      <c r="K181" s="131">
        <f>+('[1]N EERR TERRA'!K181*X181)+((('[1]N EERR TERRA'!K181*(100%-X181))/(1+TASAS!$J$9)))</f>
        <v>0</v>
      </c>
      <c r="L181" s="131">
        <f>+('[1]N EERR TERRA'!L181*Y181)+((('[1]N EERR TERRA'!L181*(100%-Y181))/(1+TASAS!$K$9)))</f>
        <v>0</v>
      </c>
      <c r="M181" s="131">
        <f>+('[1]N EERR TERRA'!M181*Z181)+((('[1]N EERR TERRA'!M181*(100%-Z181))/(1+TASAS!$L$9)))</f>
        <v>0</v>
      </c>
      <c r="N181" s="131">
        <f>+('[1]N EERR TERRA'!N181*AA181)+((('[1]N EERR TERRA'!N181*(100%-AA181))/(1+TASAS!$M$9)))</f>
        <v>0</v>
      </c>
      <c r="O181" s="194">
        <f t="shared" si="19"/>
        <v>0</v>
      </c>
      <c r="P181" s="303">
        <v>0</v>
      </c>
      <c r="Q181" s="303">
        <v>0</v>
      </c>
      <c r="R181" s="303">
        <v>0</v>
      </c>
      <c r="S181" s="303">
        <v>0</v>
      </c>
      <c r="T181" s="303">
        <v>0</v>
      </c>
      <c r="U181" s="303">
        <v>0</v>
      </c>
      <c r="V181" s="303">
        <v>0</v>
      </c>
      <c r="W181" s="303">
        <v>0</v>
      </c>
      <c r="X181" s="303">
        <v>0</v>
      </c>
      <c r="Y181" s="303">
        <v>0</v>
      </c>
      <c r="Z181" s="303">
        <v>0</v>
      </c>
      <c r="AA181" s="303">
        <v>0</v>
      </c>
    </row>
    <row r="182" spans="1:27" outlineLevel="1" x14ac:dyDescent="0.3">
      <c r="A182" s="203" t="s">
        <v>87</v>
      </c>
      <c r="B182" s="131"/>
      <c r="C182" s="131">
        <f>+('[1]N EERR TERRA'!C182*P182)+((('[1]N EERR TERRA'!C182*(100%-P182))/(1+TASAS!$B$9)))</f>
        <v>0</v>
      </c>
      <c r="D182" s="131">
        <f>+('[1]N EERR TERRA'!D182*Q182)+((('[1]N EERR TERRA'!D182*(100%-Q182))/(1+TASAS!$C$9)))</f>
        <v>0</v>
      </c>
      <c r="E182" s="131">
        <f>+('[1]N EERR TERRA'!E182*R182)+((('[1]N EERR TERRA'!E182*(100%-R182))/(1+TASAS!$D$9)))</f>
        <v>0</v>
      </c>
      <c r="F182" s="131">
        <f>+('[1]N EERR TERRA'!F182*S182)+((('[1]N EERR TERRA'!F182*(100%-S182))/(1+TASAS!$E$9)))</f>
        <v>0</v>
      </c>
      <c r="G182" s="131">
        <f>+('[1]N EERR TERRA'!G182*T182)+((('[1]N EERR TERRA'!G182*(100%-T182))/(1+TASAS!$F$9)))</f>
        <v>0</v>
      </c>
      <c r="H182" s="131">
        <f>+('[1]N EERR TERRA'!H182*U182)+((('[1]N EERR TERRA'!H182*(100%-U182))/(1+TASAS!$G$9)))</f>
        <v>0</v>
      </c>
      <c r="I182" s="131">
        <f>+('[1]N EERR TERRA'!I182*V182)+((('[1]N EERR TERRA'!I182*(100%-V182))/(1+TASAS!$H$9)))</f>
        <v>0</v>
      </c>
      <c r="J182" s="131">
        <f>+('[1]N EERR TERRA'!J182*W182)+((('[1]N EERR TERRA'!J182*(100%-W182))/(1+TASAS!$I$9)))</f>
        <v>0</v>
      </c>
      <c r="K182" s="131">
        <f>+('[1]N EERR TERRA'!K182*X182)+((('[1]N EERR TERRA'!K182*(100%-X182))/(1+TASAS!$J$9)))</f>
        <v>0</v>
      </c>
      <c r="L182" s="131">
        <f>+('[1]N EERR TERRA'!L182*Y182)+((('[1]N EERR TERRA'!L182*(100%-Y182))/(1+TASAS!$K$9)))</f>
        <v>0</v>
      </c>
      <c r="M182" s="131">
        <f>+('[1]N EERR TERRA'!M182*Z182)+((('[1]N EERR TERRA'!M182*(100%-Z182))/(1+TASAS!$L$9)))</f>
        <v>0</v>
      </c>
      <c r="N182" s="131">
        <f>+('[1]N EERR TERRA'!N182*AA182)+((('[1]N EERR TERRA'!N182*(100%-AA182))/(1+TASAS!$M$9)))</f>
        <v>0</v>
      </c>
      <c r="O182" s="194">
        <f t="shared" si="19"/>
        <v>0</v>
      </c>
      <c r="P182" s="303">
        <v>0</v>
      </c>
      <c r="Q182" s="303">
        <v>0</v>
      </c>
      <c r="R182" s="303">
        <v>0</v>
      </c>
      <c r="S182" s="303">
        <v>0</v>
      </c>
      <c r="T182" s="303">
        <v>0</v>
      </c>
      <c r="U182" s="303">
        <v>0</v>
      </c>
      <c r="V182" s="303">
        <v>0</v>
      </c>
      <c r="W182" s="303">
        <v>0</v>
      </c>
      <c r="X182" s="303">
        <v>0</v>
      </c>
      <c r="Y182" s="303">
        <v>0</v>
      </c>
      <c r="Z182" s="303">
        <v>0</v>
      </c>
      <c r="AA182" s="303">
        <v>0</v>
      </c>
    </row>
    <row r="183" spans="1:27" outlineLevel="1" x14ac:dyDescent="0.3">
      <c r="A183" s="203" t="s">
        <v>88</v>
      </c>
      <c r="B183" s="131"/>
      <c r="C183" s="131">
        <f>+('[1]N EERR TERRA'!C183*P183)+((('[1]N EERR TERRA'!C183*(100%-P183))/(1+TASAS!$B$9)))</f>
        <v>36.976468181229066</v>
      </c>
      <c r="D183" s="131">
        <f>+('[1]N EERR TERRA'!D183*Q183)+((('[1]N EERR TERRA'!D183*(100%-Q183))/(1+TASAS!$C$9)))</f>
        <v>0</v>
      </c>
      <c r="E183" s="131">
        <f>+('[1]N EERR TERRA'!E183*R183)+((('[1]N EERR TERRA'!E183*(100%-R183))/(1+TASAS!$D$9)))</f>
        <v>0</v>
      </c>
      <c r="F183" s="131">
        <f>+('[1]N EERR TERRA'!F183*S183)+((('[1]N EERR TERRA'!F183*(100%-S183))/(1+TASAS!$E$9)))</f>
        <v>0</v>
      </c>
      <c r="G183" s="131">
        <f>+('[1]N EERR TERRA'!G183*T183)+((('[1]N EERR TERRA'!G183*(100%-T183))/(1+TASAS!$F$9)))</f>
        <v>11.876592969526818</v>
      </c>
      <c r="H183" s="131">
        <f>+('[1]N EERR TERRA'!H183*U183)+((('[1]N EERR TERRA'!H183*(100%-U183))/(1+TASAS!$G$9)))</f>
        <v>0</v>
      </c>
      <c r="I183" s="131">
        <f>+('[1]N EERR TERRA'!I183*V183)+((('[1]N EERR TERRA'!I183*(100%-V183))/(1+TASAS!$H$9)))</f>
        <v>0</v>
      </c>
      <c r="J183" s="131">
        <f>+('[1]N EERR TERRA'!J183*W183)+((('[1]N EERR TERRA'!J183*(100%-W183))/(1+TASAS!$I$9)))</f>
        <v>0</v>
      </c>
      <c r="K183" s="131">
        <f>+('[1]N EERR TERRA'!K183*X183)+((('[1]N EERR TERRA'!K183*(100%-X183))/(1+TASAS!$J$9)))</f>
        <v>0</v>
      </c>
      <c r="L183" s="131">
        <f>+('[1]N EERR TERRA'!L183*Y183)+((('[1]N EERR TERRA'!L183*(100%-Y183))/(1+TASAS!$K$9)))</f>
        <v>0</v>
      </c>
      <c r="M183" s="131">
        <f>+('[1]N EERR TERRA'!M183*Z183)+((('[1]N EERR TERRA'!M183*(100%-Z183))/(1+TASAS!$L$9)))</f>
        <v>0</v>
      </c>
      <c r="N183" s="131">
        <f>+('[1]N EERR TERRA'!N183*AA183)+((('[1]N EERR TERRA'!N183*(100%-AA183))/(1+TASAS!$M$9)))</f>
        <v>0</v>
      </c>
      <c r="O183" s="194">
        <f t="shared" si="19"/>
        <v>48.853061150755885</v>
      </c>
      <c r="P183" s="303">
        <v>0</v>
      </c>
      <c r="Q183" s="303">
        <v>0</v>
      </c>
      <c r="R183" s="303">
        <v>0</v>
      </c>
      <c r="S183" s="303">
        <v>0</v>
      </c>
      <c r="T183" s="303">
        <v>0</v>
      </c>
      <c r="U183" s="303">
        <v>0</v>
      </c>
      <c r="V183" s="303">
        <v>0</v>
      </c>
      <c r="W183" s="303">
        <v>0</v>
      </c>
      <c r="X183" s="303">
        <v>0</v>
      </c>
      <c r="Y183" s="303">
        <v>0</v>
      </c>
      <c r="Z183" s="303">
        <v>0</v>
      </c>
      <c r="AA183" s="303">
        <v>0</v>
      </c>
    </row>
    <row r="184" spans="1:27" outlineLevel="1" x14ac:dyDescent="0.3">
      <c r="A184" s="203" t="s">
        <v>89</v>
      </c>
      <c r="B184" s="131"/>
      <c r="C184" s="131">
        <f>+('[1]N EERR TERRA'!C184*P184)+((('[1]N EERR TERRA'!C184*(100%-P184))/(1+TASAS!$B$9)))</f>
        <v>0</v>
      </c>
      <c r="D184" s="131">
        <f>+('[1]N EERR TERRA'!D184*Q184)+((('[1]N EERR TERRA'!D184*(100%-Q184))/(1+TASAS!$C$9)))</f>
        <v>0</v>
      </c>
      <c r="E184" s="131">
        <f>+('[1]N EERR TERRA'!E184*R184)+((('[1]N EERR TERRA'!E184*(100%-R184))/(1+TASAS!$D$9)))</f>
        <v>0</v>
      </c>
      <c r="F184" s="131">
        <f>+('[1]N EERR TERRA'!F184*S184)+((('[1]N EERR TERRA'!F184*(100%-S184))/(1+TASAS!$E$9)))</f>
        <v>0</v>
      </c>
      <c r="G184" s="131">
        <f>+('[1]N EERR TERRA'!G184*T184)+((('[1]N EERR TERRA'!G184*(100%-T184))/(1+TASAS!$F$9)))</f>
        <v>0</v>
      </c>
      <c r="H184" s="131">
        <f>+('[1]N EERR TERRA'!H184*U184)+((('[1]N EERR TERRA'!H184*(100%-U184))/(1+TASAS!$G$9)))</f>
        <v>0</v>
      </c>
      <c r="I184" s="131">
        <f>+('[1]N EERR TERRA'!I184*V184)+((('[1]N EERR TERRA'!I184*(100%-V184))/(1+TASAS!$H$9)))</f>
        <v>0</v>
      </c>
      <c r="J184" s="131">
        <f>+('[1]N EERR TERRA'!J184*W184)+((('[1]N EERR TERRA'!J184*(100%-W184))/(1+TASAS!$I$9)))</f>
        <v>0</v>
      </c>
      <c r="K184" s="131">
        <f>+('[1]N EERR TERRA'!K184*X184)+((('[1]N EERR TERRA'!K184*(100%-X184))/(1+TASAS!$J$9)))</f>
        <v>0</v>
      </c>
      <c r="L184" s="131">
        <f>+('[1]N EERR TERRA'!L184*Y184)+((('[1]N EERR TERRA'!L184*(100%-Y184))/(1+TASAS!$K$9)))</f>
        <v>0</v>
      </c>
      <c r="M184" s="131">
        <f>+('[1]N EERR TERRA'!M184*Z184)+((('[1]N EERR TERRA'!M184*(100%-Z184))/(1+TASAS!$L$9)))</f>
        <v>0</v>
      </c>
      <c r="N184" s="131">
        <f>+('[1]N EERR TERRA'!N184*AA184)+((('[1]N EERR TERRA'!N184*(100%-AA184))/(1+TASAS!$M$9)))</f>
        <v>0</v>
      </c>
      <c r="O184" s="194">
        <f t="shared" si="19"/>
        <v>0</v>
      </c>
      <c r="P184" s="303">
        <v>0</v>
      </c>
      <c r="Q184" s="303">
        <v>0</v>
      </c>
      <c r="R184" s="303">
        <v>0</v>
      </c>
      <c r="S184" s="303">
        <v>0</v>
      </c>
      <c r="T184" s="303">
        <v>0</v>
      </c>
      <c r="U184" s="303">
        <v>0</v>
      </c>
      <c r="V184" s="303">
        <v>0</v>
      </c>
      <c r="W184" s="303">
        <v>0</v>
      </c>
      <c r="X184" s="303">
        <v>0</v>
      </c>
      <c r="Y184" s="303">
        <v>0</v>
      </c>
      <c r="Z184" s="303">
        <v>0</v>
      </c>
      <c r="AA184" s="303">
        <v>0</v>
      </c>
    </row>
    <row r="185" spans="1:27" outlineLevel="1" x14ac:dyDescent="0.3">
      <c r="A185" s="203" t="s">
        <v>362</v>
      </c>
      <c r="B185" s="131"/>
      <c r="C185" s="131">
        <f>+('[1]N EERR TERRA'!C185*P185)+((('[1]N EERR TERRA'!C185*(100%-P185))/(1+TASAS!$B$9)))</f>
        <v>0</v>
      </c>
      <c r="D185" s="131">
        <f>+('[1]N EERR TERRA'!D185*Q185)+((('[1]N EERR TERRA'!D185*(100%-Q185))/(1+TASAS!$C$9)))</f>
        <v>0</v>
      </c>
      <c r="E185" s="131">
        <f>+('[1]N EERR TERRA'!E185*R185)+((('[1]N EERR TERRA'!E185*(100%-R185))/(1+TASAS!$D$9)))</f>
        <v>0</v>
      </c>
      <c r="F185" s="131">
        <f>+('[1]N EERR TERRA'!F185*S185)+((('[1]N EERR TERRA'!F185*(100%-S185))/(1+TASAS!$E$9)))</f>
        <v>0</v>
      </c>
      <c r="G185" s="131">
        <f>+('[1]N EERR TERRA'!G185*T185)+((('[1]N EERR TERRA'!G185*(100%-T185))/(1+TASAS!$F$9)))</f>
        <v>0</v>
      </c>
      <c r="H185" s="131">
        <f>+('[1]N EERR TERRA'!H185*U185)+((('[1]N EERR TERRA'!H185*(100%-U185))/(1+TASAS!$G$9)))</f>
        <v>0</v>
      </c>
      <c r="I185" s="131">
        <f>+('[1]N EERR TERRA'!I185*V185)+((('[1]N EERR TERRA'!I185*(100%-V185))/(1+TASAS!$H$9)))</f>
        <v>0</v>
      </c>
      <c r="J185" s="131">
        <f>+('[1]N EERR TERRA'!J185*W185)+((('[1]N EERR TERRA'!J185*(100%-W185))/(1+TASAS!$I$9)))</f>
        <v>0</v>
      </c>
      <c r="K185" s="131">
        <f>+('[1]N EERR TERRA'!K185*X185)+((('[1]N EERR TERRA'!K185*(100%-X185))/(1+TASAS!$J$9)))</f>
        <v>0</v>
      </c>
      <c r="L185" s="131">
        <f>+('[1]N EERR TERRA'!L185*Y185)+((('[1]N EERR TERRA'!L185*(100%-Y185))/(1+TASAS!$K$9)))</f>
        <v>0</v>
      </c>
      <c r="M185" s="131">
        <f>+('[1]N EERR TERRA'!M185*Z185)+((('[1]N EERR TERRA'!M185*(100%-Z185))/(1+TASAS!$L$9)))</f>
        <v>0</v>
      </c>
      <c r="N185" s="131">
        <f>+('[1]N EERR TERRA'!N185*AA185)+((('[1]N EERR TERRA'!N185*(100%-AA185))/(1+TASAS!$M$9)))</f>
        <v>0</v>
      </c>
      <c r="O185" s="194">
        <f t="shared" si="19"/>
        <v>0</v>
      </c>
      <c r="P185" s="303">
        <v>1</v>
      </c>
      <c r="Q185" s="303">
        <v>1</v>
      </c>
      <c r="R185" s="303">
        <v>1</v>
      </c>
      <c r="S185" s="303">
        <v>1</v>
      </c>
      <c r="T185" s="303">
        <v>1</v>
      </c>
      <c r="U185" s="303">
        <v>1</v>
      </c>
      <c r="V185" s="303">
        <v>1</v>
      </c>
      <c r="W185" s="303">
        <v>1</v>
      </c>
      <c r="X185" s="303">
        <v>1</v>
      </c>
      <c r="Y185" s="303">
        <v>1</v>
      </c>
      <c r="Z185" s="303">
        <v>1</v>
      </c>
      <c r="AA185" s="303">
        <v>1</v>
      </c>
    </row>
    <row r="186" spans="1:27" outlineLevel="1" x14ac:dyDescent="0.3">
      <c r="A186" s="203"/>
      <c r="B186" s="131"/>
      <c r="C186" s="131">
        <f>+('[1]N EERR TERRA'!C186*P186)+((('[1]N EERR TERRA'!C186*(100%-P186))/(1+TASAS!$B$9)))</f>
        <v>0</v>
      </c>
      <c r="D186" s="131">
        <f>+('[1]N EERR TERRA'!D186*Q186)+((('[1]N EERR TERRA'!D186*(100%-Q186))/(1+TASAS!$C$9)))</f>
        <v>0</v>
      </c>
      <c r="E186" s="131">
        <f>+('[1]N EERR TERRA'!E186*R186)+((('[1]N EERR TERRA'!E186*(100%-R186))/(1+TASAS!$D$9)))</f>
        <v>0</v>
      </c>
      <c r="F186" s="131">
        <f>+('[1]N EERR TERRA'!F186*S186)+((('[1]N EERR TERRA'!F186*(100%-S186))/(1+TASAS!$E$9)))</f>
        <v>0</v>
      </c>
      <c r="G186" s="131">
        <f>+('[1]N EERR TERRA'!G186*T186)+((('[1]N EERR TERRA'!G186*(100%-T186))/(1+TASAS!$F$9)))</f>
        <v>0</v>
      </c>
      <c r="H186" s="131">
        <f>+('[1]N EERR TERRA'!H186*U186)+((('[1]N EERR TERRA'!H186*(100%-U186))/(1+TASAS!$G$9)))</f>
        <v>0</v>
      </c>
      <c r="I186" s="131">
        <f>+('[1]N EERR TERRA'!I186*V186)+((('[1]N EERR TERRA'!I186*(100%-V186))/(1+TASAS!$H$9)))</f>
        <v>0</v>
      </c>
      <c r="J186" s="131">
        <f>+('[1]N EERR TERRA'!J186*W186)+((('[1]N EERR TERRA'!J186*(100%-W186))/(1+TASAS!$I$9)))</f>
        <v>0</v>
      </c>
      <c r="K186" s="131">
        <f>+('[1]N EERR TERRA'!K186*X186)+((('[1]N EERR TERRA'!K186*(100%-X186))/(1+TASAS!$J$9)))</f>
        <v>0</v>
      </c>
      <c r="L186" s="131">
        <f>+('[1]N EERR TERRA'!L186*Y186)+((('[1]N EERR TERRA'!L186*(100%-Y186))/(1+TASAS!$K$9)))</f>
        <v>0</v>
      </c>
      <c r="M186" s="131">
        <f>+('[1]N EERR TERRA'!M186*Z186)+((('[1]N EERR TERRA'!M186*(100%-Z186))/(1+TASAS!$L$9)))</f>
        <v>0</v>
      </c>
      <c r="N186" s="131">
        <f>+('[1]N EERR TERRA'!N186*AA186)+((('[1]N EERR TERRA'!N186*(100%-AA186))/(1+TASAS!$M$9)))</f>
        <v>0</v>
      </c>
      <c r="O186" s="194">
        <f t="shared" si="19"/>
        <v>0</v>
      </c>
      <c r="P186" s="303"/>
      <c r="Q186" s="303"/>
      <c r="R186" s="303"/>
      <c r="S186" s="303"/>
      <c r="T186" s="303"/>
      <c r="U186" s="303"/>
      <c r="V186" s="303"/>
      <c r="W186" s="303"/>
      <c r="X186" s="303"/>
      <c r="Y186" s="303"/>
      <c r="Z186" s="303"/>
      <c r="AA186" s="303"/>
    </row>
    <row r="187" spans="1:27" outlineLevel="1" x14ac:dyDescent="0.3">
      <c r="A187" s="203"/>
      <c r="B187" s="131"/>
      <c r="C187" s="131"/>
      <c r="D187" s="131"/>
      <c r="E187" s="131"/>
      <c r="F187" s="131"/>
      <c r="G187" s="131"/>
      <c r="H187" s="131"/>
      <c r="I187" s="131"/>
      <c r="J187" s="131"/>
      <c r="K187" s="131"/>
      <c r="L187" s="131"/>
      <c r="M187" s="131"/>
      <c r="N187" s="131"/>
      <c r="O187" s="194">
        <f t="shared" si="19"/>
        <v>0</v>
      </c>
      <c r="P187" s="303"/>
      <c r="Q187" s="303"/>
      <c r="R187" s="303"/>
      <c r="S187" s="303"/>
      <c r="T187" s="303"/>
      <c r="U187" s="303"/>
      <c r="V187" s="303"/>
      <c r="W187" s="303"/>
      <c r="X187" s="303"/>
      <c r="Y187" s="303"/>
      <c r="Z187" s="303"/>
      <c r="AA187" s="303"/>
    </row>
    <row r="188" spans="1:27" s="187" customFormat="1" ht="15.6" x14ac:dyDescent="0.3">
      <c r="A188" s="209" t="s">
        <v>35</v>
      </c>
      <c r="B188" s="186">
        <f>SUM(B189:B192)</f>
        <v>0</v>
      </c>
      <c r="C188" s="186">
        <f t="shared" ref="C188:N188" si="24">SUM(C189:C192)</f>
        <v>0</v>
      </c>
      <c r="D188" s="186">
        <f t="shared" si="24"/>
        <v>0</v>
      </c>
      <c r="E188" s="186">
        <f t="shared" si="24"/>
        <v>0</v>
      </c>
      <c r="F188" s="186">
        <f t="shared" si="24"/>
        <v>0</v>
      </c>
      <c r="G188" s="186">
        <f t="shared" si="24"/>
        <v>0</v>
      </c>
      <c r="H188" s="186">
        <f t="shared" si="24"/>
        <v>0</v>
      </c>
      <c r="I188" s="186">
        <f t="shared" si="24"/>
        <v>0</v>
      </c>
      <c r="J188" s="186">
        <f t="shared" si="24"/>
        <v>0</v>
      </c>
      <c r="K188" s="186">
        <f t="shared" si="24"/>
        <v>0</v>
      </c>
      <c r="L188" s="186">
        <f t="shared" si="24"/>
        <v>0</v>
      </c>
      <c r="M188" s="186">
        <f t="shared" si="24"/>
        <v>0</v>
      </c>
      <c r="N188" s="186">
        <f t="shared" si="24"/>
        <v>0</v>
      </c>
      <c r="O188" s="210">
        <f t="shared" ref="O188" si="25">SUM(O189:O192)</f>
        <v>0</v>
      </c>
      <c r="P188" s="305"/>
      <c r="Q188" s="305"/>
      <c r="R188" s="305"/>
      <c r="S188" s="305"/>
      <c r="T188" s="305"/>
      <c r="U188" s="305"/>
      <c r="V188" s="305"/>
      <c r="W188" s="305"/>
      <c r="X188" s="305"/>
      <c r="Y188" s="305"/>
      <c r="Z188" s="305"/>
      <c r="AA188" s="305"/>
    </row>
    <row r="189" spans="1:27" outlineLevel="1" x14ac:dyDescent="0.3">
      <c r="A189" s="203" t="s">
        <v>363</v>
      </c>
      <c r="B189" s="131"/>
      <c r="C189" s="131">
        <f>+('[1]N EERR TERRA'!C189*P189)+((('[1]N EERR TERRA'!C189*(100%-P189))/(1+TASAS!$B$9)))</f>
        <v>0</v>
      </c>
      <c r="D189" s="131">
        <f>+('[1]N EERR TERRA'!D189*Q189)+((('[1]N EERR TERRA'!D189*(100%-Q189))/(1+TASAS!$C$9)))</f>
        <v>0</v>
      </c>
      <c r="E189" s="131">
        <f>+('[1]N EERR TERRA'!E189*R189)+((('[1]N EERR TERRA'!E189*(100%-R189))/(1+TASAS!$D$9)))</f>
        <v>0</v>
      </c>
      <c r="F189" s="131">
        <f>+('[1]N EERR TERRA'!F189*S189)+((('[1]N EERR TERRA'!F189*(100%-S189))/(1+TASAS!$E$9)))</f>
        <v>0</v>
      </c>
      <c r="G189" s="131">
        <f>+('[1]N EERR TERRA'!G189*T189)+((('[1]N EERR TERRA'!G189*(100%-T189))/(1+TASAS!$F$9)))</f>
        <v>0</v>
      </c>
      <c r="H189" s="131">
        <f>+('[1]N EERR TERRA'!H189*U189)+((('[1]N EERR TERRA'!H189*(100%-U189))/(1+TASAS!$G$9)))</f>
        <v>0</v>
      </c>
      <c r="I189" s="131">
        <f>+('[1]N EERR TERRA'!I189*V189)+((('[1]N EERR TERRA'!I189*(100%-V189))/(1+TASAS!$H$9)))</f>
        <v>0</v>
      </c>
      <c r="J189" s="131">
        <f>+('[1]N EERR TERRA'!J189*W189)+((('[1]N EERR TERRA'!J189*(100%-W189))/(1+TASAS!$I$9)))</f>
        <v>0</v>
      </c>
      <c r="K189" s="131">
        <f>+('[1]N EERR TERRA'!K189*X189)+((('[1]N EERR TERRA'!K189*(100%-X189))/(1+TASAS!$J$9)))</f>
        <v>0</v>
      </c>
      <c r="L189" s="131">
        <f>+('[1]N EERR TERRA'!L189*Y189)+((('[1]N EERR TERRA'!L189*(100%-Y189))/(1+TASAS!$K$9)))</f>
        <v>0</v>
      </c>
      <c r="M189" s="131">
        <f>+('[1]N EERR TERRA'!M189*Z189)+((('[1]N EERR TERRA'!M189*(100%-Z189))/(1+TASAS!$L$9)))</f>
        <v>0</v>
      </c>
      <c r="N189" s="131">
        <f>+('[1]N EERR TERRA'!N189*AA189)+((('[1]N EERR TERRA'!N189*(100%-AA189))/(1+TASAS!$M$9)))</f>
        <v>0</v>
      </c>
      <c r="O189" s="194">
        <f t="shared" si="19"/>
        <v>0</v>
      </c>
      <c r="P189" s="303">
        <v>1</v>
      </c>
      <c r="Q189" s="303">
        <v>1</v>
      </c>
      <c r="R189" s="303">
        <v>1</v>
      </c>
      <c r="S189" s="303">
        <v>1</v>
      </c>
      <c r="T189" s="303">
        <v>1</v>
      </c>
      <c r="U189" s="303">
        <v>1</v>
      </c>
      <c r="V189" s="303">
        <v>1</v>
      </c>
      <c r="W189" s="303">
        <v>1</v>
      </c>
      <c r="X189" s="303">
        <v>1</v>
      </c>
      <c r="Y189" s="303">
        <v>1</v>
      </c>
      <c r="Z189" s="303">
        <v>1</v>
      </c>
      <c r="AA189" s="303">
        <v>1</v>
      </c>
    </row>
    <row r="190" spans="1:27" outlineLevel="1" x14ac:dyDescent="0.3">
      <c r="A190" s="203" t="s">
        <v>364</v>
      </c>
      <c r="B190" s="131"/>
      <c r="C190" s="131">
        <f>+('[1]N EERR TERRA'!C190*P190)+((('[1]N EERR TERRA'!C190*(100%-P190))/(1+TASAS!$B$9)))</f>
        <v>0</v>
      </c>
      <c r="D190" s="131">
        <f>+('[1]N EERR TERRA'!D190*Q190)+((('[1]N EERR TERRA'!D190*(100%-Q190))/(1+TASAS!$C$9)))</f>
        <v>0</v>
      </c>
      <c r="E190" s="131">
        <f>+('[1]N EERR TERRA'!E190*R190)+((('[1]N EERR TERRA'!E190*(100%-R190))/(1+TASAS!$D$9)))</f>
        <v>0</v>
      </c>
      <c r="F190" s="131">
        <f>+('[1]N EERR TERRA'!F190*S190)+((('[1]N EERR TERRA'!F190*(100%-S190))/(1+TASAS!$E$9)))</f>
        <v>0</v>
      </c>
      <c r="G190" s="131">
        <f>+('[1]N EERR TERRA'!G190*T190)+((('[1]N EERR TERRA'!G190*(100%-T190))/(1+TASAS!$F$9)))</f>
        <v>0</v>
      </c>
      <c r="H190" s="131">
        <f>+('[1]N EERR TERRA'!H190*U190)+((('[1]N EERR TERRA'!H190*(100%-U190))/(1+TASAS!$G$9)))</f>
        <v>0</v>
      </c>
      <c r="I190" s="131">
        <f>+('[1]N EERR TERRA'!I190*V190)+((('[1]N EERR TERRA'!I190*(100%-V190))/(1+TASAS!$H$9)))</f>
        <v>0</v>
      </c>
      <c r="J190" s="131">
        <f>+('[1]N EERR TERRA'!J190*W190)+((('[1]N EERR TERRA'!J190*(100%-W190))/(1+TASAS!$I$9)))</f>
        <v>0</v>
      </c>
      <c r="K190" s="131">
        <f>+('[1]N EERR TERRA'!K190*X190)+((('[1]N EERR TERRA'!K190*(100%-X190))/(1+TASAS!$J$9)))</f>
        <v>0</v>
      </c>
      <c r="L190" s="131">
        <f>+('[1]N EERR TERRA'!L190*Y190)+((('[1]N EERR TERRA'!L190*(100%-Y190))/(1+TASAS!$K$9)))</f>
        <v>0</v>
      </c>
      <c r="M190" s="131">
        <f>+('[1]N EERR TERRA'!M190*Z190)+((('[1]N EERR TERRA'!M190*(100%-Z190))/(1+TASAS!$L$9)))</f>
        <v>0</v>
      </c>
      <c r="N190" s="131">
        <f>+('[1]N EERR TERRA'!N190*AA190)+((('[1]N EERR TERRA'!N190*(100%-AA190))/(1+TASAS!$M$9)))</f>
        <v>0</v>
      </c>
      <c r="O190" s="194">
        <f t="shared" si="19"/>
        <v>0</v>
      </c>
      <c r="P190" s="303">
        <v>1</v>
      </c>
      <c r="Q190" s="303">
        <v>1</v>
      </c>
      <c r="R190" s="303">
        <v>1</v>
      </c>
      <c r="S190" s="303">
        <v>1</v>
      </c>
      <c r="T190" s="303">
        <v>1</v>
      </c>
      <c r="U190" s="303">
        <v>1</v>
      </c>
      <c r="V190" s="303">
        <v>1</v>
      </c>
      <c r="W190" s="303">
        <v>1</v>
      </c>
      <c r="X190" s="303">
        <v>1</v>
      </c>
      <c r="Y190" s="303">
        <v>1</v>
      </c>
      <c r="Z190" s="303">
        <v>1</v>
      </c>
      <c r="AA190" s="303">
        <v>1</v>
      </c>
    </row>
    <row r="191" spans="1:27" outlineLevel="1" x14ac:dyDescent="0.3">
      <c r="A191" s="203" t="s">
        <v>365</v>
      </c>
      <c r="B191" s="131"/>
      <c r="C191" s="131">
        <f>+('[1]N EERR TERRA'!C191*P191)+((('[1]N EERR TERRA'!C191*(100%-P191))/(1+TASAS!$B$9)))</f>
        <v>0</v>
      </c>
      <c r="D191" s="131">
        <f>+('[1]N EERR TERRA'!D191*Q191)+((('[1]N EERR TERRA'!D191*(100%-Q191))/(1+TASAS!$C$9)))</f>
        <v>0</v>
      </c>
      <c r="E191" s="131">
        <f>+('[1]N EERR TERRA'!E191*R191)+((('[1]N EERR TERRA'!E191*(100%-R191))/(1+TASAS!$D$9)))</f>
        <v>0</v>
      </c>
      <c r="F191" s="131">
        <f>+('[1]N EERR TERRA'!F191*S191)+((('[1]N EERR TERRA'!F191*(100%-S191))/(1+TASAS!$E$9)))</f>
        <v>0</v>
      </c>
      <c r="G191" s="131">
        <f>+('[1]N EERR TERRA'!G191*T191)+((('[1]N EERR TERRA'!G191*(100%-T191))/(1+TASAS!$F$9)))</f>
        <v>0</v>
      </c>
      <c r="H191" s="131">
        <f>+('[1]N EERR TERRA'!H191*U191)+((('[1]N EERR TERRA'!H191*(100%-U191))/(1+TASAS!$G$9)))</f>
        <v>0</v>
      </c>
      <c r="I191" s="131">
        <f>+('[1]N EERR TERRA'!I191*V191)+((('[1]N EERR TERRA'!I191*(100%-V191))/(1+TASAS!$H$9)))</f>
        <v>0</v>
      </c>
      <c r="J191" s="131">
        <f>+('[1]N EERR TERRA'!J191*W191)+((('[1]N EERR TERRA'!J191*(100%-W191))/(1+TASAS!$I$9)))</f>
        <v>0</v>
      </c>
      <c r="K191" s="131">
        <f>+('[1]N EERR TERRA'!K191*X191)+((('[1]N EERR TERRA'!K191*(100%-X191))/(1+TASAS!$J$9)))</f>
        <v>0</v>
      </c>
      <c r="L191" s="131">
        <f>+('[1]N EERR TERRA'!L191*Y191)+((('[1]N EERR TERRA'!L191*(100%-Y191))/(1+TASAS!$K$9)))</f>
        <v>0</v>
      </c>
      <c r="M191" s="131">
        <f>+('[1]N EERR TERRA'!M191*Z191)+((('[1]N EERR TERRA'!M191*(100%-Z191))/(1+TASAS!$L$9)))</f>
        <v>0</v>
      </c>
      <c r="N191" s="131">
        <f>+('[1]N EERR TERRA'!N191*AA191)+((('[1]N EERR TERRA'!N191*(100%-AA191))/(1+TASAS!$M$9)))</f>
        <v>0</v>
      </c>
      <c r="O191" s="194">
        <f t="shared" si="19"/>
        <v>0</v>
      </c>
      <c r="P191" s="303">
        <v>1</v>
      </c>
      <c r="Q191" s="303">
        <v>1</v>
      </c>
      <c r="R191" s="303">
        <v>1</v>
      </c>
      <c r="S191" s="303">
        <v>1</v>
      </c>
      <c r="T191" s="303">
        <v>1</v>
      </c>
      <c r="U191" s="303">
        <v>1</v>
      </c>
      <c r="V191" s="303">
        <v>1</v>
      </c>
      <c r="W191" s="303">
        <v>1</v>
      </c>
      <c r="X191" s="303">
        <v>1</v>
      </c>
      <c r="Y191" s="303">
        <v>1</v>
      </c>
      <c r="Z191" s="303">
        <v>1</v>
      </c>
      <c r="AA191" s="303">
        <v>1</v>
      </c>
    </row>
    <row r="192" spans="1:27" s="3" customFormat="1" outlineLevel="1" x14ac:dyDescent="0.3">
      <c r="A192" s="211"/>
      <c r="B192" s="133"/>
      <c r="C192" s="133"/>
      <c r="D192" s="133"/>
      <c r="E192" s="133"/>
      <c r="F192" s="133"/>
      <c r="G192" s="133"/>
      <c r="H192" s="133"/>
      <c r="I192" s="133"/>
      <c r="J192" s="133"/>
      <c r="K192" s="133"/>
      <c r="L192" s="133"/>
      <c r="M192" s="133"/>
      <c r="N192" s="133"/>
      <c r="O192" s="206">
        <f t="shared" si="19"/>
        <v>0</v>
      </c>
      <c r="P192" s="304"/>
      <c r="Q192" s="304"/>
      <c r="R192" s="304"/>
      <c r="S192" s="304"/>
      <c r="T192" s="304"/>
      <c r="U192" s="304"/>
      <c r="V192" s="304"/>
      <c r="W192" s="304"/>
      <c r="X192" s="304"/>
      <c r="Y192" s="304"/>
      <c r="Z192" s="304"/>
      <c r="AA192" s="304"/>
    </row>
    <row r="193" spans="1:132" s="188" customFormat="1" ht="17.399999999999999" x14ac:dyDescent="0.35">
      <c r="A193" s="207" t="s">
        <v>102</v>
      </c>
      <c r="B193" s="189">
        <f>SUM(B194:B203)</f>
        <v>0</v>
      </c>
      <c r="C193" s="189">
        <f t="shared" ref="C193:N193" si="26">SUM(C194:C203)</f>
        <v>445.27275750337907</v>
      </c>
      <c r="D193" s="189">
        <f t="shared" si="26"/>
        <v>2.9456138353142132</v>
      </c>
      <c r="E193" s="189">
        <f t="shared" si="26"/>
        <v>5.5412848117738926</v>
      </c>
      <c r="F193" s="189">
        <f t="shared" si="26"/>
        <v>12.457233164655506</v>
      </c>
      <c r="G193" s="189">
        <f t="shared" si="26"/>
        <v>51.666232526174184</v>
      </c>
      <c r="H193" s="189">
        <f t="shared" si="26"/>
        <v>6.6396658507890551</v>
      </c>
      <c r="I193" s="189">
        <f t="shared" si="26"/>
        <v>0</v>
      </c>
      <c r="J193" s="189">
        <f t="shared" si="26"/>
        <v>0</v>
      </c>
      <c r="K193" s="189">
        <f t="shared" si="26"/>
        <v>0</v>
      </c>
      <c r="L193" s="189">
        <f t="shared" si="26"/>
        <v>0</v>
      </c>
      <c r="M193" s="189">
        <f t="shared" si="26"/>
        <v>0</v>
      </c>
      <c r="N193" s="189">
        <f t="shared" si="26"/>
        <v>0</v>
      </c>
      <c r="O193" s="208">
        <f t="shared" ref="O193" si="27">SUM(O194:O203)</f>
        <v>524.5227876920859</v>
      </c>
      <c r="P193" s="310"/>
      <c r="Q193" s="310"/>
      <c r="R193" s="310"/>
      <c r="S193" s="310"/>
      <c r="T193" s="310"/>
      <c r="U193" s="310"/>
      <c r="V193" s="310"/>
      <c r="W193" s="310"/>
      <c r="X193" s="310"/>
      <c r="Y193" s="310"/>
      <c r="Z193" s="310"/>
      <c r="AA193" s="310"/>
    </row>
    <row r="194" spans="1:132" outlineLevel="1" x14ac:dyDescent="0.3">
      <c r="A194" s="202" t="s">
        <v>95</v>
      </c>
      <c r="B194" s="192"/>
      <c r="C194" s="131">
        <f>+('[1]N EERR TERRA'!C194*P194)+((('[1]N EERR TERRA'!C194*(100%-P194))/(1+TASAS!$B$9)))</f>
        <v>0.89534410931511432</v>
      </c>
      <c r="D194" s="131">
        <f>+('[1]N EERR TERRA'!D194*Q194)+((('[1]N EERR TERRA'!D194*(100%-Q194))/(1+TASAS!$C$9)))</f>
        <v>2.9456138353142132</v>
      </c>
      <c r="E194" s="131">
        <f>+('[1]N EERR TERRA'!E194*R194)+((('[1]N EERR TERRA'!E194*(100%-R194))/(1+TASAS!$D$9)))</f>
        <v>5.4707850050083211</v>
      </c>
      <c r="F194" s="131">
        <f>+('[1]N EERR TERRA'!F194*S194)+((('[1]N EERR TERRA'!F194*(100%-S194))/(1+TASAS!$E$9)))</f>
        <v>11.709050992604125</v>
      </c>
      <c r="G194" s="131">
        <f>+('[1]N EERR TERRA'!G194*T194)+((('[1]N EERR TERRA'!G194*(100%-T194))/(1+TASAS!$F$9)))</f>
        <v>12.365090366731005</v>
      </c>
      <c r="H194" s="131">
        <f>+('[1]N EERR TERRA'!H194*U194)+((('[1]N EERR TERRA'!H194*(100%-U194))/(1+TASAS!$G$9)))</f>
        <v>6.989959972413418</v>
      </c>
      <c r="I194" s="131">
        <f>+('[1]N EERR TERRA'!I194*V194)+((('[1]N EERR TERRA'!I194*(100%-V194))/(1+TASAS!$H$9)))</f>
        <v>0</v>
      </c>
      <c r="J194" s="131">
        <f>+('[1]N EERR TERRA'!J194*W194)+((('[1]N EERR TERRA'!J194*(100%-W194))/(1+TASAS!$I$9)))</f>
        <v>0</v>
      </c>
      <c r="K194" s="131">
        <f>+('[1]N EERR TERRA'!K194*X194)+((('[1]N EERR TERRA'!K194*(100%-X194))/(1+TASAS!$J$9)))</f>
        <v>0</v>
      </c>
      <c r="L194" s="131">
        <f>+('[1]N EERR TERRA'!L194*Y194)+((('[1]N EERR TERRA'!L194*(100%-Y194))/(1+TASAS!$K$9)))</f>
        <v>0</v>
      </c>
      <c r="M194" s="131">
        <f>+('[1]N EERR TERRA'!M194*Z194)+((('[1]N EERR TERRA'!M194*(100%-Z194))/(1+TASAS!$L$9)))</f>
        <v>0</v>
      </c>
      <c r="N194" s="131">
        <f>+('[1]N EERR TERRA'!N194*AA194)+((('[1]N EERR TERRA'!N194*(100%-AA194))/(1+TASAS!$M$9)))</f>
        <v>0</v>
      </c>
      <c r="O194" s="194">
        <f t="shared" si="19"/>
        <v>40.375844281386193</v>
      </c>
      <c r="P194" s="303">
        <v>0</v>
      </c>
      <c r="Q194" s="303">
        <v>0</v>
      </c>
      <c r="R194" s="303">
        <v>0</v>
      </c>
      <c r="S194" s="303">
        <v>0</v>
      </c>
      <c r="T194" s="303">
        <v>0</v>
      </c>
      <c r="U194" s="303">
        <v>0</v>
      </c>
      <c r="V194" s="303">
        <v>0</v>
      </c>
      <c r="W194" s="303">
        <v>0</v>
      </c>
      <c r="X194" s="303">
        <v>0</v>
      </c>
      <c r="Y194" s="303">
        <v>0</v>
      </c>
      <c r="Z194" s="303">
        <v>0</v>
      </c>
      <c r="AA194" s="303">
        <v>0</v>
      </c>
    </row>
    <row r="195" spans="1:132" outlineLevel="1" x14ac:dyDescent="0.3">
      <c r="A195" s="202" t="s">
        <v>96</v>
      </c>
      <c r="B195" s="131"/>
      <c r="C195" s="131">
        <f>+('[1]N EERR TERRA'!C195*P195)+((('[1]N EERR TERRA'!C195*(100%-P195))/(1+TASAS!$B$9)))</f>
        <v>0</v>
      </c>
      <c r="D195" s="131">
        <f>+('[1]N EERR TERRA'!D195*Q195)+((('[1]N EERR TERRA'!D195*(100%-Q195))/(1+TASAS!$C$9)))</f>
        <v>0</v>
      </c>
      <c r="E195" s="131">
        <f>+('[1]N EERR TERRA'!E195*R195)+((('[1]N EERR TERRA'!E195*(100%-R195))/(1+TASAS!$D$9)))</f>
        <v>0</v>
      </c>
      <c r="F195" s="131">
        <f>+('[1]N EERR TERRA'!F195*S195)+((('[1]N EERR TERRA'!F195*(100%-S195))/(1+TASAS!$E$9)))</f>
        <v>0</v>
      </c>
      <c r="G195" s="131">
        <f>+('[1]N EERR TERRA'!G195*T195)+((('[1]N EERR TERRA'!G195*(100%-T195))/(1+TASAS!$F$9)))</f>
        <v>0</v>
      </c>
      <c r="H195" s="131">
        <f>+('[1]N EERR TERRA'!H195*U195)+((('[1]N EERR TERRA'!H195*(100%-U195))/(1+TASAS!$G$9)))</f>
        <v>0</v>
      </c>
      <c r="I195" s="131">
        <f>+('[1]N EERR TERRA'!I195*V195)+((('[1]N EERR TERRA'!I195*(100%-V195))/(1+TASAS!$H$9)))</f>
        <v>0</v>
      </c>
      <c r="J195" s="131">
        <f>+('[1]N EERR TERRA'!J195*W195)+((('[1]N EERR TERRA'!J195*(100%-W195))/(1+TASAS!$I$9)))</f>
        <v>0</v>
      </c>
      <c r="K195" s="131">
        <f>+('[1]N EERR TERRA'!K195*X195)+((('[1]N EERR TERRA'!K195*(100%-X195))/(1+TASAS!$J$9)))</f>
        <v>0</v>
      </c>
      <c r="L195" s="131">
        <f>+('[1]N EERR TERRA'!L195*Y195)+((('[1]N EERR TERRA'!L195*(100%-Y195))/(1+TASAS!$K$9)))</f>
        <v>0</v>
      </c>
      <c r="M195" s="131">
        <f>+('[1]N EERR TERRA'!M195*Z195)+((('[1]N EERR TERRA'!M195*(100%-Z195))/(1+TASAS!$L$9)))</f>
        <v>0</v>
      </c>
      <c r="N195" s="131">
        <f>+('[1]N EERR TERRA'!N195*AA195)+((('[1]N EERR TERRA'!N195*(100%-AA195))/(1+TASAS!$M$9)))</f>
        <v>0</v>
      </c>
      <c r="O195" s="194">
        <f t="shared" si="19"/>
        <v>0</v>
      </c>
      <c r="P195" s="303">
        <v>1</v>
      </c>
      <c r="Q195" s="303">
        <v>1</v>
      </c>
      <c r="R195" s="303">
        <v>1</v>
      </c>
      <c r="S195" s="303">
        <v>1</v>
      </c>
      <c r="T195" s="303">
        <v>1</v>
      </c>
      <c r="U195" s="303">
        <v>1</v>
      </c>
      <c r="V195" s="303">
        <v>1</v>
      </c>
      <c r="W195" s="303">
        <v>1</v>
      </c>
      <c r="X195" s="303">
        <v>1</v>
      </c>
      <c r="Y195" s="303">
        <v>1</v>
      </c>
      <c r="Z195" s="303">
        <v>1</v>
      </c>
      <c r="AA195" s="303">
        <v>1</v>
      </c>
    </row>
    <row r="196" spans="1:132" outlineLevel="1" x14ac:dyDescent="0.3">
      <c r="A196" s="202" t="s">
        <v>97</v>
      </c>
      <c r="B196" s="131"/>
      <c r="C196" s="131">
        <f>+('[1]N EERR TERRA'!C196*P196)+((('[1]N EERR TERRA'!C196*(100%-P196))/(1+TASAS!$B$9)))</f>
        <v>0</v>
      </c>
      <c r="D196" s="131">
        <f>+('[1]N EERR TERRA'!D196*Q196)+((('[1]N EERR TERRA'!D196*(100%-Q196))/(1+TASAS!$C$9)))</f>
        <v>0</v>
      </c>
      <c r="E196" s="131">
        <f>+('[1]N EERR TERRA'!E196*R196)+((('[1]N EERR TERRA'!E196*(100%-R196))/(1+TASAS!$D$9)))</f>
        <v>0</v>
      </c>
      <c r="F196" s="131">
        <f>+('[1]N EERR TERRA'!F196*S196)+((('[1]N EERR TERRA'!F196*(100%-S196))/(1+TASAS!$E$9)))</f>
        <v>0</v>
      </c>
      <c r="G196" s="131">
        <f>+('[1]N EERR TERRA'!G196*T196)+((('[1]N EERR TERRA'!G196*(100%-T196))/(1+TASAS!$F$9)))</f>
        <v>0</v>
      </c>
      <c r="H196" s="131">
        <f>+('[1]N EERR TERRA'!H196*U196)+((('[1]N EERR TERRA'!H196*(100%-U196))/(1+TASAS!$G$9)))</f>
        <v>0</v>
      </c>
      <c r="I196" s="131">
        <f>+('[1]N EERR TERRA'!I196*V196)+((('[1]N EERR TERRA'!I196*(100%-V196))/(1+TASAS!$H$9)))</f>
        <v>0</v>
      </c>
      <c r="J196" s="131">
        <f>+('[1]N EERR TERRA'!J196*W196)+((('[1]N EERR TERRA'!J196*(100%-W196))/(1+TASAS!$I$9)))</f>
        <v>0</v>
      </c>
      <c r="K196" s="131">
        <f>+('[1]N EERR TERRA'!K196*X196)+((('[1]N EERR TERRA'!K196*(100%-X196))/(1+TASAS!$J$9)))</f>
        <v>0</v>
      </c>
      <c r="L196" s="131">
        <f>+('[1]N EERR TERRA'!L196*Y196)+((('[1]N EERR TERRA'!L196*(100%-Y196))/(1+TASAS!$K$9)))</f>
        <v>0</v>
      </c>
      <c r="M196" s="131">
        <f>+('[1]N EERR TERRA'!M196*Z196)+((('[1]N EERR TERRA'!M196*(100%-Z196))/(1+TASAS!$L$9)))</f>
        <v>0</v>
      </c>
      <c r="N196" s="131">
        <f>+('[1]N EERR TERRA'!N196*AA196)+((('[1]N EERR TERRA'!N196*(100%-AA196))/(1+TASAS!$M$9)))</f>
        <v>0</v>
      </c>
      <c r="O196" s="194">
        <f t="shared" si="19"/>
        <v>0</v>
      </c>
      <c r="P196" s="303">
        <v>1</v>
      </c>
      <c r="Q196" s="303">
        <v>1</v>
      </c>
      <c r="R196" s="303">
        <v>1</v>
      </c>
      <c r="S196" s="303">
        <v>1</v>
      </c>
      <c r="T196" s="303">
        <v>1</v>
      </c>
      <c r="U196" s="303">
        <v>1</v>
      </c>
      <c r="V196" s="303">
        <v>1</v>
      </c>
      <c r="W196" s="303">
        <v>1</v>
      </c>
      <c r="X196" s="303">
        <v>1</v>
      </c>
      <c r="Y196" s="303">
        <v>1</v>
      </c>
      <c r="Z196" s="303">
        <v>1</v>
      </c>
      <c r="AA196" s="303">
        <v>1</v>
      </c>
    </row>
    <row r="197" spans="1:132" outlineLevel="1" x14ac:dyDescent="0.3">
      <c r="A197" s="202" t="s">
        <v>31</v>
      </c>
      <c r="B197" s="131"/>
      <c r="C197" s="131"/>
      <c r="D197" s="131"/>
      <c r="E197" s="131"/>
      <c r="F197" s="131"/>
      <c r="G197" s="131"/>
      <c r="H197" s="131"/>
      <c r="I197" s="131">
        <f>+('[1]N EERR TERRA'!I197*V197)+((('[1]N EERR TERRA'!I197*(100%-V197))/(1+TASAS!$H$9)))</f>
        <v>0</v>
      </c>
      <c r="J197" s="131">
        <f>+('[1]N EERR TERRA'!J197*W197)+((('[1]N EERR TERRA'!J197*(100%-W197))/(1+TASAS!$I$9)))</f>
        <v>0</v>
      </c>
      <c r="K197" s="131">
        <f>+('[1]N EERR TERRA'!K197*X197)+((('[1]N EERR TERRA'!K197*(100%-X197))/(1+TASAS!$J$9)))</f>
        <v>0</v>
      </c>
      <c r="L197" s="131">
        <f>+('[1]N EERR TERRA'!L197*Y197)+((('[1]N EERR TERRA'!L197*(100%-Y197))/(1+TASAS!$K$9)))</f>
        <v>0</v>
      </c>
      <c r="M197" s="131">
        <f>+('[1]N EERR TERRA'!M197*Z197)+((('[1]N EERR TERRA'!M197*(100%-Z197))/(1+TASAS!$L$9)))</f>
        <v>0</v>
      </c>
      <c r="N197" s="131">
        <f>+('[1]N EERR TERRA'!N197*AA197)+((('[1]N EERR TERRA'!N197*(100%-AA197))/(1+TASAS!$M$9)))</f>
        <v>0</v>
      </c>
      <c r="O197" s="194">
        <f t="shared" si="19"/>
        <v>0</v>
      </c>
      <c r="P197" s="303">
        <v>0</v>
      </c>
      <c r="Q197" s="303">
        <v>0</v>
      </c>
      <c r="R197" s="303">
        <v>0</v>
      </c>
      <c r="S197" s="303">
        <v>0</v>
      </c>
      <c r="T197" s="303">
        <v>0</v>
      </c>
      <c r="U197" s="303">
        <v>0</v>
      </c>
      <c r="V197" s="303">
        <v>0</v>
      </c>
      <c r="W197" s="303">
        <v>0</v>
      </c>
      <c r="X197" s="303">
        <v>0</v>
      </c>
      <c r="Y197" s="303">
        <v>0</v>
      </c>
      <c r="Z197" s="303">
        <v>0</v>
      </c>
      <c r="AA197" s="303">
        <v>0</v>
      </c>
    </row>
    <row r="198" spans="1:132" outlineLevel="1" x14ac:dyDescent="0.3">
      <c r="A198" s="202" t="s">
        <v>98</v>
      </c>
      <c r="B198" s="131"/>
      <c r="C198" s="131">
        <f>+('[1]N EERR TERRA'!C198*P198)+((('[1]N EERR TERRA'!C198*(100%-P198))/(1+TASAS!$B$9)))</f>
        <v>0.49741339406395246</v>
      </c>
      <c r="D198" s="131">
        <f>+('[1]N EERR TERRA'!D198*Q198)+((('[1]N EERR TERRA'!D198*(100%-Q198))/(1+TASAS!$C$9)))</f>
        <v>0</v>
      </c>
      <c r="E198" s="131">
        <f>+('[1]N EERR TERRA'!E198*R198)+((('[1]N EERR TERRA'!E198*(100%-R198))/(1+TASAS!$D$9)))</f>
        <v>7.049980676557116E-2</v>
      </c>
      <c r="F198" s="131">
        <f>+('[1]N EERR TERRA'!F198*S198)+((('[1]N EERR TERRA'!F198*(100%-S198))/(1+TASAS!$E$9)))</f>
        <v>0.74818217205138182</v>
      </c>
      <c r="G198" s="131">
        <f>+('[1]N EERR TERRA'!G198*T198)+((('[1]N EERR TERRA'!G198*(100%-T198))/(1+TASAS!$F$9)))</f>
        <v>39.301142159443181</v>
      </c>
      <c r="H198" s="131">
        <f>+('[1]N EERR TERRA'!H198*U198)+((('[1]N EERR TERRA'!H198*(100%-U198))/(1+TASAS!$G$9)))</f>
        <v>-0.35029412162436263</v>
      </c>
      <c r="I198" s="131">
        <f>+('[1]N EERR TERRA'!I198*V198)+((('[1]N EERR TERRA'!I198*(100%-V198))/(1+TASAS!$H$9)))</f>
        <v>0</v>
      </c>
      <c r="J198" s="131">
        <f>+('[1]N EERR TERRA'!J198*W198)+((('[1]N EERR TERRA'!J198*(100%-W198))/(1+TASAS!$I$9)))</f>
        <v>0</v>
      </c>
      <c r="K198" s="131">
        <f>+('[1]N EERR TERRA'!K198*X198)+((('[1]N EERR TERRA'!K198*(100%-X198))/(1+TASAS!$J$9)))</f>
        <v>0</v>
      </c>
      <c r="L198" s="131">
        <f>+('[1]N EERR TERRA'!L198*Y198)+((('[1]N EERR TERRA'!L198*(100%-Y198))/(1+TASAS!$K$9)))</f>
        <v>0</v>
      </c>
      <c r="M198" s="131">
        <f>+('[1]N EERR TERRA'!M198*Z198)+((('[1]N EERR TERRA'!M198*(100%-Z198))/(1+TASAS!$L$9)))</f>
        <v>0</v>
      </c>
      <c r="N198" s="131">
        <f>+('[1]N EERR TERRA'!N198*AA198)+((('[1]N EERR TERRA'!N198*(100%-AA198))/(1+TASAS!$M$9)))</f>
        <v>0</v>
      </c>
      <c r="O198" s="194">
        <f t="shared" si="19"/>
        <v>40.266943410699717</v>
      </c>
      <c r="P198" s="303">
        <v>0</v>
      </c>
      <c r="Q198" s="303">
        <v>0</v>
      </c>
      <c r="R198" s="303">
        <v>0</v>
      </c>
      <c r="S198" s="303">
        <v>0</v>
      </c>
      <c r="T198" s="303">
        <v>0</v>
      </c>
      <c r="U198" s="303">
        <v>0</v>
      </c>
      <c r="V198" s="303">
        <v>0</v>
      </c>
      <c r="W198" s="303">
        <v>0</v>
      </c>
      <c r="X198" s="303">
        <v>0</v>
      </c>
      <c r="Y198" s="303">
        <v>0</v>
      </c>
      <c r="Z198" s="303">
        <v>0</v>
      </c>
      <c r="AA198" s="303">
        <v>0</v>
      </c>
    </row>
    <row r="199" spans="1:132" outlineLevel="1" x14ac:dyDescent="0.3">
      <c r="A199" s="202" t="s">
        <v>32</v>
      </c>
      <c r="B199" s="131"/>
      <c r="C199" s="131">
        <f>+('[1]N EERR TERRA'!C199*P199)+((('[1]N EERR TERRA'!C199*(100%-P199))/(1+TASAS!$B$9)))</f>
        <v>0</v>
      </c>
      <c r="D199" s="131">
        <f>+('[1]N EERR TERRA'!D199*Q199)+((('[1]N EERR TERRA'!D199*(100%-Q199))/(1+TASAS!$C$9)))</f>
        <v>0</v>
      </c>
      <c r="E199" s="131">
        <f>+('[1]N EERR TERRA'!E199*R199)+((('[1]N EERR TERRA'!E199*(100%-R199))/(1+TASAS!$D$9)))</f>
        <v>0</v>
      </c>
      <c r="F199" s="131">
        <f>+('[1]N EERR TERRA'!F199*S199)+((('[1]N EERR TERRA'!F199*(100%-S199))/(1+TASAS!$E$9)))</f>
        <v>0</v>
      </c>
      <c r="G199" s="131">
        <f>+('[1]N EERR TERRA'!G199*T199)+((('[1]N EERR TERRA'!G199*(100%-T199))/(1+TASAS!$F$9)))</f>
        <v>0</v>
      </c>
      <c r="H199" s="131">
        <f>+('[1]N EERR TERRA'!H199*U199)+((('[1]N EERR TERRA'!H199*(100%-U199))/(1+TASAS!$G$9)))</f>
        <v>0</v>
      </c>
      <c r="I199" s="131">
        <f>+('[1]N EERR TERRA'!I199*V199)+((('[1]N EERR TERRA'!I199*(100%-V199))/(1+TASAS!$H$9)))</f>
        <v>0</v>
      </c>
      <c r="J199" s="131">
        <f>+('[1]N EERR TERRA'!J199*W199)+((('[1]N EERR TERRA'!J199*(100%-W199))/(1+TASAS!$I$9)))</f>
        <v>0</v>
      </c>
      <c r="K199" s="131">
        <f>+('[1]N EERR TERRA'!K199*X199)+((('[1]N EERR TERRA'!K199*(100%-X199))/(1+TASAS!$J$9)))</f>
        <v>0</v>
      </c>
      <c r="L199" s="131">
        <f>+('[1]N EERR TERRA'!L199*Y199)+((('[1]N EERR TERRA'!L199*(100%-Y199))/(1+TASAS!$K$9)))</f>
        <v>0</v>
      </c>
      <c r="M199" s="131">
        <f>+('[1]N EERR TERRA'!M199*Z199)+((('[1]N EERR TERRA'!M199*(100%-Z199))/(1+TASAS!$L$9)))</f>
        <v>0</v>
      </c>
      <c r="N199" s="131">
        <f>+('[1]N EERR TERRA'!N199*AA199)+((('[1]N EERR TERRA'!N199*(100%-AA199))/(1+TASAS!$M$9)))</f>
        <v>0</v>
      </c>
      <c r="O199" s="194">
        <f t="shared" si="19"/>
        <v>0</v>
      </c>
      <c r="P199" s="303">
        <v>0</v>
      </c>
      <c r="Q199" s="303">
        <v>0</v>
      </c>
      <c r="R199" s="303">
        <v>0</v>
      </c>
      <c r="S199" s="303">
        <v>0</v>
      </c>
      <c r="T199" s="303">
        <v>0</v>
      </c>
      <c r="U199" s="303">
        <v>0</v>
      </c>
      <c r="V199" s="303">
        <v>0</v>
      </c>
      <c r="W199" s="303">
        <v>0</v>
      </c>
      <c r="X199" s="303">
        <v>0</v>
      </c>
      <c r="Y199" s="303">
        <v>0</v>
      </c>
      <c r="Z199" s="303">
        <v>0</v>
      </c>
      <c r="AA199" s="303">
        <v>0</v>
      </c>
    </row>
    <row r="200" spans="1:132" outlineLevel="1" x14ac:dyDescent="0.3">
      <c r="A200" s="202" t="s">
        <v>99</v>
      </c>
      <c r="B200" s="131"/>
      <c r="C200" s="131">
        <f>+('[1]N EERR TERRA'!C200*P200)+((('[1]N EERR TERRA'!C200*(100%-P200))/(1+TASAS!$B$9)))</f>
        <v>0</v>
      </c>
      <c r="D200" s="131">
        <f>+('[1]N EERR TERRA'!D200*Q200)+((('[1]N EERR TERRA'!D200*(100%-Q200))/(1+TASAS!$C$9)))</f>
        <v>0</v>
      </c>
      <c r="E200" s="131">
        <f>+('[1]N EERR TERRA'!E200*R200)+((('[1]N EERR TERRA'!E200*(100%-R200))/(1+TASAS!$D$9)))</f>
        <v>0</v>
      </c>
      <c r="F200" s="131">
        <f>+('[1]N EERR TERRA'!F200*S200)+((('[1]N EERR TERRA'!F200*(100%-S200))/(1+TASAS!$E$9)))</f>
        <v>0</v>
      </c>
      <c r="G200" s="131">
        <f>+('[1]N EERR TERRA'!G200*T200)+((('[1]N EERR TERRA'!G200*(100%-T200))/(1+TASAS!$F$9)))</f>
        <v>0</v>
      </c>
      <c r="H200" s="131">
        <f>+('[1]N EERR TERRA'!H200*U200)+((('[1]N EERR TERRA'!H200*(100%-U200))/(1+TASAS!$G$9)))</f>
        <v>0</v>
      </c>
      <c r="I200" s="131">
        <f>+('[1]N EERR TERRA'!I200*V200)+((('[1]N EERR TERRA'!I200*(100%-V200))/(1+TASAS!$H$9)))</f>
        <v>0</v>
      </c>
      <c r="J200" s="131">
        <f>+('[1]N EERR TERRA'!J200*W200)+((('[1]N EERR TERRA'!J200*(100%-W200))/(1+TASAS!$I$9)))</f>
        <v>0</v>
      </c>
      <c r="K200" s="131">
        <f>+('[1]N EERR TERRA'!K200*X200)+((('[1]N EERR TERRA'!K200*(100%-X200))/(1+TASAS!$J$9)))</f>
        <v>0</v>
      </c>
      <c r="L200" s="131">
        <f>+('[1]N EERR TERRA'!L200*Y200)+((('[1]N EERR TERRA'!L200*(100%-Y200))/(1+TASAS!$K$9)))</f>
        <v>0</v>
      </c>
      <c r="M200" s="131">
        <f>+('[1]N EERR TERRA'!M200*Z200)+((('[1]N EERR TERRA'!M200*(100%-Z200))/(1+TASAS!$L$9)))</f>
        <v>0</v>
      </c>
      <c r="N200" s="131">
        <f>+('[1]N EERR TERRA'!N200*AA200)+((('[1]N EERR TERRA'!N200*(100%-AA200))/(1+TASAS!$M$9)))</f>
        <v>0</v>
      </c>
      <c r="O200" s="194">
        <f t="shared" si="19"/>
        <v>0</v>
      </c>
      <c r="P200" s="303">
        <v>1</v>
      </c>
      <c r="Q200" s="303">
        <v>1</v>
      </c>
      <c r="R200" s="303">
        <v>1</v>
      </c>
      <c r="S200" s="303">
        <v>1</v>
      </c>
      <c r="T200" s="303">
        <v>1</v>
      </c>
      <c r="U200" s="303">
        <v>1</v>
      </c>
      <c r="V200" s="303">
        <v>1</v>
      </c>
      <c r="W200" s="303">
        <v>1</v>
      </c>
      <c r="X200" s="303">
        <v>1</v>
      </c>
      <c r="Y200" s="303">
        <v>1</v>
      </c>
      <c r="Z200" s="303">
        <v>1</v>
      </c>
      <c r="AA200" s="303">
        <v>1</v>
      </c>
    </row>
    <row r="201" spans="1:132" outlineLevel="1" x14ac:dyDescent="0.3">
      <c r="A201" s="202" t="s">
        <v>367</v>
      </c>
      <c r="B201" s="131"/>
      <c r="C201" s="131">
        <f>+('[1]N EERR TERRA'!C201*P201)+((('[1]N EERR TERRA'!C201*(100%-P201))/(1+TASAS!$B$9)))</f>
        <v>443.88</v>
      </c>
      <c r="D201" s="131">
        <f>+('[1]N EERR TERRA'!D201*Q201)+((('[1]N EERR TERRA'!D201*(100%-Q201))/(1+TASAS!$C$9)))</f>
        <v>0</v>
      </c>
      <c r="E201" s="131">
        <f>+('[1]N EERR TERRA'!E201*R201)+((('[1]N EERR TERRA'!E201*(100%-R201))/(1+TASAS!$D$9)))</f>
        <v>0</v>
      </c>
      <c r="F201" s="131">
        <f>+('[1]N EERR TERRA'!F201*S201)+((('[1]N EERR TERRA'!F201*(100%-S201))/(1+TASAS!$E$9)))</f>
        <v>0</v>
      </c>
      <c r="G201" s="131">
        <f>+('[1]N EERR TERRA'!G201*T201)+((('[1]N EERR TERRA'!G201*(100%-T201))/(1+TASAS!$F$9)))</f>
        <v>0</v>
      </c>
      <c r="H201" s="131">
        <f>+('[1]N EERR TERRA'!H201*U201)+((('[1]N EERR TERRA'!H201*(100%-U201))/(1+TASAS!$G$9)))</f>
        <v>0</v>
      </c>
      <c r="I201" s="131">
        <f>+('[1]N EERR TERRA'!I201*V201)+((('[1]N EERR TERRA'!I201*(100%-V201))/(1+TASAS!$H$9)))</f>
        <v>0</v>
      </c>
      <c r="J201" s="131">
        <f>+('[1]N EERR TERRA'!J201*W201)+((('[1]N EERR TERRA'!J201*(100%-W201))/(1+TASAS!$I$9)))</f>
        <v>0</v>
      </c>
      <c r="K201" s="131">
        <f>+('[1]N EERR TERRA'!K201*X201)+((('[1]N EERR TERRA'!K201*(100%-X201))/(1+TASAS!$J$9)))</f>
        <v>0</v>
      </c>
      <c r="L201" s="131">
        <f>+('[1]N EERR TERRA'!L201*Y201)+((('[1]N EERR TERRA'!L201*(100%-Y201))/(1+TASAS!$K$9)))</f>
        <v>0</v>
      </c>
      <c r="M201" s="131">
        <f>+('[1]N EERR TERRA'!M201*Z201)+((('[1]N EERR TERRA'!M201*(100%-Z201))/(1+TASAS!$L$9)))</f>
        <v>0</v>
      </c>
      <c r="N201" s="131">
        <f>+('[1]N EERR TERRA'!N201*AA201)+((('[1]N EERR TERRA'!N201*(100%-AA201))/(1+TASAS!$M$9)))</f>
        <v>0</v>
      </c>
      <c r="O201" s="194">
        <f t="shared" si="19"/>
        <v>443.88</v>
      </c>
      <c r="P201" s="303">
        <v>1</v>
      </c>
      <c r="Q201" s="303">
        <v>1</v>
      </c>
      <c r="R201" s="303">
        <v>1</v>
      </c>
      <c r="S201" s="303">
        <v>1</v>
      </c>
      <c r="T201" s="303">
        <v>1</v>
      </c>
      <c r="U201" s="303">
        <v>1</v>
      </c>
      <c r="V201" s="303">
        <v>1</v>
      </c>
      <c r="W201" s="303">
        <v>1</v>
      </c>
      <c r="X201" s="303">
        <v>1</v>
      </c>
      <c r="Y201" s="303">
        <v>1</v>
      </c>
      <c r="Z201" s="303">
        <v>1</v>
      </c>
      <c r="AA201" s="303">
        <v>1</v>
      </c>
    </row>
    <row r="202" spans="1:132" outlineLevel="1" x14ac:dyDescent="0.3">
      <c r="A202" s="202"/>
      <c r="B202" s="131"/>
      <c r="C202" s="131">
        <f>+('[1]N EERR TERRA'!C202*P202)+((('[1]N EERR TERRA'!C202*(100%-P202))/(1+TASAS!$B$9)))</f>
        <v>0</v>
      </c>
      <c r="D202" s="131">
        <f>+('[1]N EERR TERRA'!D202*Q202)+((('[1]N EERR TERRA'!D202*(100%-Q202))/(1+TASAS!$C$9)))</f>
        <v>0</v>
      </c>
      <c r="E202" s="131">
        <f>+('[1]N EERR TERRA'!E202*R202)+((('[1]N EERR TERRA'!E202*(100%-R202))/(1+TASAS!$D$9)))</f>
        <v>0</v>
      </c>
      <c r="F202" s="131">
        <f>+('[1]N EERR TERRA'!F202*S202)+((('[1]N EERR TERRA'!F202*(100%-S202))/(1+TASAS!$E$9)))</f>
        <v>0</v>
      </c>
      <c r="G202" s="131">
        <f>+('[1]N EERR TERRA'!G202*T202)+((('[1]N EERR TERRA'!G202*(100%-T202))/(1+TASAS!$F$9)))</f>
        <v>0</v>
      </c>
      <c r="H202" s="131">
        <f>+('[1]N EERR TERRA'!H202*U202)+((('[1]N EERR TERRA'!H202*(100%-U202))/(1+TASAS!$G$9)))</f>
        <v>0</v>
      </c>
      <c r="I202" s="131">
        <f>+('[1]N EERR TERRA'!I202*V202)+((('[1]N EERR TERRA'!I202*(100%-V202))/(1+TASAS!$H$9)))</f>
        <v>0</v>
      </c>
      <c r="J202" s="131">
        <f>+('[1]N EERR TERRA'!J202*W202)+((('[1]N EERR TERRA'!J202*(100%-W202))/(1+TASAS!$I$9)))</f>
        <v>0</v>
      </c>
      <c r="K202" s="131">
        <f>+('[1]N EERR TERRA'!K202*X202)+((('[1]N EERR TERRA'!K202*(100%-X202))/(1+TASAS!$J$9)))</f>
        <v>0</v>
      </c>
      <c r="L202" s="131">
        <f>+('[1]N EERR TERRA'!L202*Y202)+((('[1]N EERR TERRA'!L202*(100%-Y202))/(1+TASAS!$K$9)))</f>
        <v>0</v>
      </c>
      <c r="M202" s="131">
        <f>+('[1]N EERR TERRA'!M202*Z202)+((('[1]N EERR TERRA'!M202*(100%-Z202))/(1+TASAS!$L$9)))</f>
        <v>0</v>
      </c>
      <c r="N202" s="131">
        <f>+('[1]N EERR TERRA'!N202*AA202)+((('[1]N EERR TERRA'!N202*(100%-AA202))/(1+TASAS!$M$9)))</f>
        <v>0</v>
      </c>
      <c r="O202" s="194">
        <f t="shared" si="19"/>
        <v>0</v>
      </c>
    </row>
    <row r="203" spans="1:132" s="191" customFormat="1" ht="18" customHeight="1" x14ac:dyDescent="0.3">
      <c r="A203" s="213"/>
      <c r="B203" s="195"/>
      <c r="C203" s="196"/>
      <c r="D203" s="196"/>
      <c r="E203" s="196"/>
      <c r="F203" s="196"/>
      <c r="G203" s="196"/>
      <c r="H203" s="196"/>
      <c r="I203" s="196"/>
      <c r="J203" s="196"/>
      <c r="K203" s="196"/>
      <c r="L203" s="196"/>
      <c r="M203" s="196"/>
      <c r="N203" s="195"/>
      <c r="O203" s="194">
        <f t="shared" si="19"/>
        <v>0</v>
      </c>
    </row>
    <row r="204" spans="1:132" s="183" customFormat="1" ht="18.600000000000001" thickBot="1" x14ac:dyDescent="0.4">
      <c r="A204" s="218" t="s">
        <v>113</v>
      </c>
      <c r="B204" s="181">
        <f>+B34-B36</f>
        <v>0</v>
      </c>
      <c r="C204" s="181">
        <f>+C34-C36</f>
        <v>-3653.0517780118862</v>
      </c>
      <c r="D204" s="181">
        <f t="shared" ref="D204:O204" si="28">+D34-D36</f>
        <v>-2233.7184451913754</v>
      </c>
      <c r="E204" s="181">
        <f t="shared" si="28"/>
        <v>-8.9507612380875798</v>
      </c>
      <c r="F204" s="181">
        <f t="shared" si="28"/>
        <v>-3566.5178197538335</v>
      </c>
      <c r="G204" s="181">
        <f t="shared" si="28"/>
        <v>-1594.1007875736659</v>
      </c>
      <c r="H204" s="181">
        <f t="shared" si="28"/>
        <v>-1537.7082184526507</v>
      </c>
      <c r="I204" s="181">
        <f t="shared" si="28"/>
        <v>0</v>
      </c>
      <c r="J204" s="181">
        <f t="shared" si="28"/>
        <v>0</v>
      </c>
      <c r="K204" s="181">
        <f t="shared" si="28"/>
        <v>0</v>
      </c>
      <c r="L204" s="181">
        <f t="shared" si="28"/>
        <v>0</v>
      </c>
      <c r="M204" s="181">
        <f t="shared" si="28"/>
        <v>0</v>
      </c>
      <c r="N204" s="181">
        <f t="shared" si="28"/>
        <v>0</v>
      </c>
      <c r="O204" s="219">
        <f t="shared" si="28"/>
        <v>-12594.047810221491</v>
      </c>
      <c r="P204" s="182"/>
      <c r="Q204" s="182"/>
      <c r="R204" s="182"/>
      <c r="S204" s="182"/>
      <c r="T204" s="182"/>
      <c r="U204" s="182"/>
      <c r="V204" s="182"/>
      <c r="W204" s="182"/>
      <c r="X204" s="182"/>
      <c r="Y204" s="182"/>
      <c r="Z204" s="182"/>
      <c r="AA204" s="182"/>
      <c r="AB204" s="182"/>
      <c r="AC204" s="182"/>
      <c r="AD204" s="182"/>
      <c r="AE204" s="182"/>
      <c r="AF204" s="182"/>
      <c r="AG204" s="182"/>
      <c r="AH204" s="182"/>
      <c r="AI204" s="182"/>
      <c r="AJ204" s="182"/>
      <c r="AK204" s="182"/>
      <c r="AL204" s="182"/>
      <c r="AM204" s="182"/>
      <c r="AN204" s="182"/>
      <c r="AO204" s="182"/>
      <c r="AP204" s="182"/>
      <c r="AQ204" s="182"/>
      <c r="AR204" s="182"/>
      <c r="AS204" s="182"/>
      <c r="AT204" s="182"/>
      <c r="AU204" s="182"/>
      <c r="AV204" s="182"/>
      <c r="AW204" s="182"/>
      <c r="AX204" s="182"/>
      <c r="AY204" s="182"/>
      <c r="AZ204" s="182"/>
      <c r="BA204" s="182"/>
      <c r="BB204" s="182"/>
      <c r="BC204" s="182"/>
      <c r="BD204" s="182"/>
      <c r="BE204" s="182"/>
      <c r="BF204" s="182"/>
      <c r="BG204" s="182"/>
      <c r="BH204" s="182"/>
      <c r="BI204" s="182"/>
      <c r="BJ204" s="182"/>
      <c r="BK204" s="182"/>
      <c r="BL204" s="182"/>
      <c r="BM204" s="182"/>
      <c r="BN204" s="182"/>
      <c r="BO204" s="182"/>
      <c r="BP204" s="182"/>
      <c r="BQ204" s="182"/>
      <c r="BR204" s="182"/>
      <c r="BS204" s="182"/>
      <c r="BT204" s="182"/>
      <c r="BU204" s="182"/>
      <c r="BV204" s="182"/>
      <c r="BW204" s="182"/>
      <c r="BX204" s="182"/>
      <c r="BY204" s="182"/>
      <c r="BZ204" s="182"/>
      <c r="CA204" s="182"/>
      <c r="CB204" s="182"/>
      <c r="CC204" s="182"/>
      <c r="CD204" s="182"/>
      <c r="CE204" s="182"/>
      <c r="CF204" s="182"/>
      <c r="CG204" s="182"/>
      <c r="CH204" s="182"/>
      <c r="CI204" s="182"/>
      <c r="CJ204" s="182"/>
      <c r="CK204" s="182"/>
      <c r="CL204" s="182"/>
      <c r="CM204" s="182"/>
      <c r="CN204" s="182"/>
      <c r="CO204" s="182"/>
      <c r="CP204" s="182"/>
      <c r="CQ204" s="182"/>
      <c r="CR204" s="182"/>
      <c r="CS204" s="182"/>
      <c r="CT204" s="182"/>
      <c r="CU204" s="182"/>
      <c r="CV204" s="182"/>
      <c r="CW204" s="182"/>
      <c r="CX204" s="182"/>
      <c r="CY204" s="182"/>
      <c r="CZ204" s="182"/>
      <c r="DA204" s="182"/>
      <c r="DB204" s="182"/>
      <c r="DC204" s="182"/>
      <c r="DD204" s="182"/>
      <c r="DE204" s="182"/>
      <c r="DF204" s="182"/>
      <c r="DG204" s="182"/>
      <c r="DH204" s="182"/>
      <c r="DI204" s="182"/>
      <c r="DJ204" s="182"/>
      <c r="DK204" s="182"/>
      <c r="DL204" s="182"/>
      <c r="DM204" s="182"/>
      <c r="DN204" s="182"/>
      <c r="DO204" s="182"/>
      <c r="DP204" s="182"/>
      <c r="DQ204" s="182"/>
      <c r="DR204" s="182"/>
      <c r="DS204" s="182"/>
      <c r="DT204" s="182"/>
      <c r="DU204" s="182"/>
      <c r="DV204" s="182"/>
      <c r="DW204" s="182"/>
      <c r="DX204" s="182"/>
      <c r="DY204" s="182"/>
      <c r="DZ204" s="182"/>
      <c r="EA204" s="182"/>
      <c r="EB204" s="182"/>
    </row>
    <row r="205" spans="1:132" s="8" customFormat="1" ht="18" customHeight="1" collapsed="1" thickTop="1" x14ac:dyDescent="0.3">
      <c r="A205" s="213" t="s">
        <v>28</v>
      </c>
      <c r="B205" s="175"/>
      <c r="C205" s="175"/>
      <c r="D205" s="175"/>
      <c r="E205" s="175"/>
      <c r="F205" s="175"/>
      <c r="G205" s="175"/>
      <c r="H205" s="175"/>
      <c r="I205" s="175"/>
      <c r="J205" s="175"/>
      <c r="K205" s="175"/>
      <c r="L205" s="175"/>
      <c r="M205" s="175"/>
      <c r="N205" s="175"/>
      <c r="O205" s="214">
        <f>+SUM(C205:N205)</f>
        <v>0</v>
      </c>
    </row>
    <row r="206" spans="1:132" s="183" customFormat="1" ht="18.600000000000001" thickBot="1" x14ac:dyDescent="0.4">
      <c r="A206" s="215" t="s">
        <v>114</v>
      </c>
      <c r="B206" s="216">
        <f>+B204-B205</f>
        <v>0</v>
      </c>
      <c r="C206" s="216">
        <f t="shared" ref="C206:O206" si="29">+C204-C205</f>
        <v>-3653.0517780118862</v>
      </c>
      <c r="D206" s="216">
        <f t="shared" si="29"/>
        <v>-2233.7184451913754</v>
      </c>
      <c r="E206" s="216">
        <f t="shared" si="29"/>
        <v>-8.9507612380875798</v>
      </c>
      <c r="F206" s="216">
        <f t="shared" si="29"/>
        <v>-3566.5178197538335</v>
      </c>
      <c r="G206" s="216">
        <f t="shared" si="29"/>
        <v>-1594.1007875736659</v>
      </c>
      <c r="H206" s="216">
        <f t="shared" si="29"/>
        <v>-1537.7082184526507</v>
      </c>
      <c r="I206" s="216">
        <f t="shared" si="29"/>
        <v>0</v>
      </c>
      <c r="J206" s="216">
        <f t="shared" si="29"/>
        <v>0</v>
      </c>
      <c r="K206" s="216">
        <f t="shared" si="29"/>
        <v>0</v>
      </c>
      <c r="L206" s="216">
        <f t="shared" si="29"/>
        <v>0</v>
      </c>
      <c r="M206" s="216">
        <f t="shared" si="29"/>
        <v>0</v>
      </c>
      <c r="N206" s="216">
        <f t="shared" si="29"/>
        <v>0</v>
      </c>
      <c r="O206" s="217">
        <f t="shared" si="29"/>
        <v>-12594.047810221491</v>
      </c>
      <c r="P206" s="182"/>
      <c r="Q206" s="182"/>
      <c r="R206" s="182"/>
      <c r="S206" s="182"/>
      <c r="T206" s="182"/>
      <c r="U206" s="182"/>
      <c r="V206" s="182"/>
      <c r="W206" s="182"/>
      <c r="X206" s="182"/>
      <c r="Y206" s="182"/>
      <c r="Z206" s="182"/>
      <c r="AA206" s="182"/>
      <c r="AB206" s="182"/>
      <c r="AC206" s="182"/>
      <c r="AD206" s="182"/>
      <c r="AE206" s="182"/>
      <c r="AF206" s="182"/>
      <c r="AG206" s="182"/>
      <c r="AH206" s="182"/>
      <c r="AI206" s="182"/>
      <c r="AJ206" s="182"/>
      <c r="AK206" s="182"/>
      <c r="AL206" s="182"/>
      <c r="AM206" s="182"/>
      <c r="AN206" s="182"/>
      <c r="AO206" s="182"/>
      <c r="AP206" s="182"/>
      <c r="AQ206" s="182"/>
      <c r="AR206" s="182"/>
      <c r="AS206" s="182"/>
      <c r="AT206" s="182"/>
      <c r="AU206" s="182"/>
      <c r="AV206" s="182"/>
      <c r="AW206" s="182"/>
      <c r="AX206" s="182"/>
      <c r="AY206" s="182"/>
      <c r="AZ206" s="182"/>
      <c r="BA206" s="182"/>
      <c r="BB206" s="182"/>
      <c r="BC206" s="182"/>
      <c r="BD206" s="182"/>
      <c r="BE206" s="182"/>
      <c r="BF206" s="182"/>
      <c r="BG206" s="182"/>
      <c r="BH206" s="182"/>
      <c r="BI206" s="182"/>
      <c r="BJ206" s="182"/>
      <c r="BK206" s="182"/>
      <c r="BL206" s="182"/>
      <c r="BM206" s="182"/>
      <c r="BN206" s="182"/>
      <c r="BO206" s="182"/>
      <c r="BP206" s="182"/>
      <c r="BQ206" s="182"/>
      <c r="BR206" s="182"/>
      <c r="BS206" s="182"/>
      <c r="BT206" s="182"/>
      <c r="BU206" s="182"/>
      <c r="BV206" s="182"/>
      <c r="BW206" s="182"/>
      <c r="BX206" s="182"/>
      <c r="BY206" s="182"/>
      <c r="BZ206" s="182"/>
      <c r="CA206" s="182"/>
      <c r="CB206" s="182"/>
      <c r="CC206" s="182"/>
      <c r="CD206" s="182"/>
      <c r="CE206" s="182"/>
      <c r="CF206" s="182"/>
      <c r="CG206" s="182"/>
      <c r="CH206" s="182"/>
      <c r="CI206" s="182"/>
      <c r="CJ206" s="182"/>
      <c r="CK206" s="182"/>
      <c r="CL206" s="182"/>
      <c r="CM206" s="182"/>
      <c r="CN206" s="182"/>
      <c r="CO206" s="182"/>
      <c r="CP206" s="182"/>
      <c r="CQ206" s="182"/>
      <c r="CR206" s="182"/>
      <c r="CS206" s="182"/>
      <c r="CT206" s="182"/>
      <c r="CU206" s="182"/>
      <c r="CV206" s="182"/>
      <c r="CW206" s="182"/>
      <c r="CX206" s="182"/>
      <c r="CY206" s="182"/>
      <c r="CZ206" s="182"/>
      <c r="DA206" s="182"/>
      <c r="DB206" s="182"/>
      <c r="DC206" s="182"/>
      <c r="DD206" s="182"/>
      <c r="DE206" s="182"/>
      <c r="DF206" s="182"/>
      <c r="DG206" s="182"/>
      <c r="DH206" s="182"/>
      <c r="DI206" s="182"/>
      <c r="DJ206" s="182"/>
      <c r="DK206" s="182"/>
      <c r="DL206" s="182"/>
      <c r="DM206" s="182"/>
      <c r="DN206" s="182"/>
      <c r="DO206" s="182"/>
      <c r="DP206" s="182"/>
      <c r="DQ206" s="182"/>
      <c r="DR206" s="182"/>
      <c r="DS206" s="182"/>
      <c r="DT206" s="182"/>
      <c r="DU206" s="182"/>
      <c r="DV206" s="182"/>
      <c r="DW206" s="182"/>
      <c r="DX206" s="182"/>
      <c r="DY206" s="182"/>
      <c r="DZ206" s="182"/>
      <c r="EA206" s="182"/>
      <c r="EB206" s="182"/>
    </row>
    <row r="207" spans="1:132" s="3" customFormat="1" ht="15" thickTop="1" x14ac:dyDescent="0.3">
      <c r="B207" s="118"/>
      <c r="C207" s="118"/>
      <c r="D207" s="118"/>
      <c r="E207" s="118"/>
      <c r="F207" s="118"/>
      <c r="G207" s="118"/>
      <c r="H207" s="118"/>
      <c r="I207" s="118"/>
      <c r="J207" s="118"/>
      <c r="K207" s="118"/>
      <c r="L207" s="118"/>
      <c r="M207" s="118"/>
      <c r="N207" s="118"/>
      <c r="O207" s="118"/>
    </row>
    <row r="208" spans="1:132" s="3" customFormat="1" x14ac:dyDescent="0.3">
      <c r="B208" s="118"/>
      <c r="C208" s="118"/>
      <c r="D208" s="118"/>
      <c r="E208" s="118"/>
      <c r="F208" s="118"/>
      <c r="G208" s="118"/>
      <c r="H208" s="118"/>
      <c r="I208" s="118"/>
      <c r="J208" s="118"/>
      <c r="K208" s="118"/>
      <c r="L208" s="118"/>
      <c r="M208" s="118"/>
      <c r="N208" s="118"/>
      <c r="O208" s="118"/>
    </row>
    <row r="209" spans="2:15" s="3" customFormat="1" x14ac:dyDescent="0.3">
      <c r="B209" s="118"/>
      <c r="C209" s="118"/>
      <c r="D209" s="118"/>
      <c r="E209" s="118"/>
      <c r="F209" s="118"/>
      <c r="G209" s="118"/>
      <c r="H209" s="118"/>
      <c r="I209" s="118"/>
      <c r="J209" s="118"/>
      <c r="K209" s="118"/>
      <c r="L209" s="118"/>
      <c r="M209" s="118"/>
      <c r="N209" s="118"/>
      <c r="O209" s="118"/>
    </row>
    <row r="210" spans="2:15" x14ac:dyDescent="0.3">
      <c r="O210" s="118"/>
    </row>
    <row r="211" spans="2:15" x14ac:dyDescent="0.3">
      <c r="O211" s="118"/>
    </row>
    <row r="212" spans="2:15" x14ac:dyDescent="0.3">
      <c r="O212" s="118"/>
    </row>
    <row r="213" spans="2:15" x14ac:dyDescent="0.3">
      <c r="O213" s="118"/>
    </row>
    <row r="214" spans="2:15" x14ac:dyDescent="0.3">
      <c r="O214" s="118"/>
    </row>
    <row r="215" spans="2:15" x14ac:dyDescent="0.3">
      <c r="O215" s="118"/>
    </row>
    <row r="216" spans="2:15" x14ac:dyDescent="0.3">
      <c r="O216" s="118"/>
    </row>
    <row r="217" spans="2:15" x14ac:dyDescent="0.3">
      <c r="O217" s="118"/>
    </row>
    <row r="218" spans="2:15" x14ac:dyDescent="0.3">
      <c r="O218" s="118"/>
    </row>
    <row r="219" spans="2:15" x14ac:dyDescent="0.3">
      <c r="O219" s="118"/>
    </row>
    <row r="220" spans="2:15" x14ac:dyDescent="0.3">
      <c r="O220" s="118"/>
    </row>
    <row r="221" spans="2:15" x14ac:dyDescent="0.3">
      <c r="O221" s="118"/>
    </row>
    <row r="222" spans="2:15" x14ac:dyDescent="0.3">
      <c r="O222" s="118"/>
    </row>
    <row r="223" spans="2:15" x14ac:dyDescent="0.3">
      <c r="O223" s="118"/>
    </row>
    <row r="224" spans="2:15" x14ac:dyDescent="0.3">
      <c r="O224" s="118"/>
    </row>
    <row r="225" spans="15:15" x14ac:dyDescent="0.3">
      <c r="O225" s="118"/>
    </row>
    <row r="226" spans="15:15" x14ac:dyDescent="0.3">
      <c r="O226" s="118"/>
    </row>
    <row r="227" spans="15:15" x14ac:dyDescent="0.3">
      <c r="O227" s="118"/>
    </row>
    <row r="228" spans="15:15" x14ac:dyDescent="0.3">
      <c r="O228" s="118"/>
    </row>
    <row r="229" spans="15:15" x14ac:dyDescent="0.3">
      <c r="O229" s="118"/>
    </row>
    <row r="230" spans="15:15" x14ac:dyDescent="0.3">
      <c r="O230" s="118"/>
    </row>
    <row r="231" spans="15:15" x14ac:dyDescent="0.3">
      <c r="O231" s="118"/>
    </row>
    <row r="232" spans="15:15" x14ac:dyDescent="0.3">
      <c r="O232" s="118"/>
    </row>
    <row r="233" spans="15:15" x14ac:dyDescent="0.3">
      <c r="O233" s="118"/>
    </row>
    <row r="234" spans="15:15" x14ac:dyDescent="0.3">
      <c r="O234" s="118"/>
    </row>
    <row r="235" spans="15:15" x14ac:dyDescent="0.3">
      <c r="O235" s="118"/>
    </row>
    <row r="236" spans="15:15" x14ac:dyDescent="0.3">
      <c r="O236" s="118"/>
    </row>
    <row r="237" spans="15:15" x14ac:dyDescent="0.3">
      <c r="O237" s="118"/>
    </row>
    <row r="238" spans="15:15" x14ac:dyDescent="0.3">
      <c r="O238" s="118"/>
    </row>
    <row r="239" spans="15:15" x14ac:dyDescent="0.3">
      <c r="O239" s="118"/>
    </row>
    <row r="240" spans="15:15" x14ac:dyDescent="0.3">
      <c r="O240" s="118"/>
    </row>
    <row r="241" spans="15:15" x14ac:dyDescent="0.3">
      <c r="O241" s="118"/>
    </row>
    <row r="242" spans="15:15" x14ac:dyDescent="0.3">
      <c r="O242" s="118"/>
    </row>
    <row r="243" spans="15:15" x14ac:dyDescent="0.3">
      <c r="O243" s="118"/>
    </row>
    <row r="244" spans="15:15" x14ac:dyDescent="0.3">
      <c r="O244" s="118"/>
    </row>
    <row r="245" spans="15:15" x14ac:dyDescent="0.3">
      <c r="O245" s="118"/>
    </row>
    <row r="246" spans="15:15" x14ac:dyDescent="0.3">
      <c r="O246" s="118"/>
    </row>
    <row r="247" spans="15:15" x14ac:dyDescent="0.3">
      <c r="O247" s="118"/>
    </row>
    <row r="248" spans="15:15" x14ac:dyDescent="0.3">
      <c r="O248" s="118"/>
    </row>
    <row r="249" spans="15:15" x14ac:dyDescent="0.3">
      <c r="O249" s="118"/>
    </row>
    <row r="250" spans="15:15" x14ac:dyDescent="0.3">
      <c r="O250" s="118"/>
    </row>
    <row r="251" spans="15:15" x14ac:dyDescent="0.3">
      <c r="O251" s="118"/>
    </row>
    <row r="252" spans="15:15" x14ac:dyDescent="0.3">
      <c r="O252" s="118"/>
    </row>
    <row r="253" spans="15:15" x14ac:dyDescent="0.3">
      <c r="O253" s="118"/>
    </row>
    <row r="254" spans="15:15" x14ac:dyDescent="0.3">
      <c r="O254" s="118"/>
    </row>
    <row r="255" spans="15:15" x14ac:dyDescent="0.3">
      <c r="O255" s="118"/>
    </row>
    <row r="256" spans="15:15" x14ac:dyDescent="0.3">
      <c r="O256" s="118"/>
    </row>
    <row r="257" spans="15:15" x14ac:dyDescent="0.3">
      <c r="O257" s="118"/>
    </row>
    <row r="258" spans="15:15" x14ac:dyDescent="0.3">
      <c r="O258" s="118"/>
    </row>
    <row r="259" spans="15:15" x14ac:dyDescent="0.3">
      <c r="O259" s="118"/>
    </row>
    <row r="260" spans="15:15" x14ac:dyDescent="0.3">
      <c r="O260" s="118"/>
    </row>
    <row r="261" spans="15:15" x14ac:dyDescent="0.3">
      <c r="O261" s="118"/>
    </row>
    <row r="262" spans="15:15" x14ac:dyDescent="0.3">
      <c r="O262" s="118"/>
    </row>
    <row r="263" spans="15:15" x14ac:dyDescent="0.3">
      <c r="O263" s="118"/>
    </row>
    <row r="264" spans="15:15" x14ac:dyDescent="0.3">
      <c r="O264" s="118"/>
    </row>
    <row r="265" spans="15:15" x14ac:dyDescent="0.3">
      <c r="O265" s="118"/>
    </row>
    <row r="266" spans="15:15" x14ac:dyDescent="0.3">
      <c r="O266" s="118"/>
    </row>
    <row r="267" spans="15:15" x14ac:dyDescent="0.3">
      <c r="O267" s="118"/>
    </row>
    <row r="268" spans="15:15" x14ac:dyDescent="0.3">
      <c r="O268" s="118"/>
    </row>
    <row r="269" spans="15:15" x14ac:dyDescent="0.3">
      <c r="O269" s="118"/>
    </row>
    <row r="270" spans="15:15" x14ac:dyDescent="0.3">
      <c r="O270" s="118"/>
    </row>
    <row r="271" spans="15:15" x14ac:dyDescent="0.3">
      <c r="O271" s="118"/>
    </row>
    <row r="272" spans="15:15" x14ac:dyDescent="0.3">
      <c r="O272" s="118"/>
    </row>
    <row r="273" spans="15:15" x14ac:dyDescent="0.3">
      <c r="O273" s="118"/>
    </row>
    <row r="274" spans="15:15" x14ac:dyDescent="0.3">
      <c r="O274" s="118"/>
    </row>
    <row r="275" spans="15:15" x14ac:dyDescent="0.3">
      <c r="O275" s="118"/>
    </row>
    <row r="276" spans="15:15" x14ac:dyDescent="0.3">
      <c r="O276" s="118"/>
    </row>
    <row r="277" spans="15:15" x14ac:dyDescent="0.3">
      <c r="O277" s="118"/>
    </row>
    <row r="278" spans="15:15" x14ac:dyDescent="0.3">
      <c r="O278" s="118"/>
    </row>
    <row r="279" spans="15:15" x14ac:dyDescent="0.3">
      <c r="O279" s="118"/>
    </row>
    <row r="280" spans="15:15" x14ac:dyDescent="0.3">
      <c r="O280" s="118"/>
    </row>
    <row r="281" spans="15:15" x14ac:dyDescent="0.3">
      <c r="O281" s="118"/>
    </row>
    <row r="282" spans="15:15" x14ac:dyDescent="0.3">
      <c r="O282" s="118"/>
    </row>
    <row r="283" spans="15:15" x14ac:dyDescent="0.3">
      <c r="O283" s="118"/>
    </row>
    <row r="284" spans="15:15" x14ac:dyDescent="0.3">
      <c r="O284" s="118"/>
    </row>
    <row r="285" spans="15:15" x14ac:dyDescent="0.3">
      <c r="O285" s="118"/>
    </row>
    <row r="286" spans="15:15" x14ac:dyDescent="0.3">
      <c r="O286" s="118"/>
    </row>
    <row r="287" spans="15:15" x14ac:dyDescent="0.3">
      <c r="O287" s="118"/>
    </row>
    <row r="288" spans="15:15" x14ac:dyDescent="0.3">
      <c r="O288" s="118"/>
    </row>
    <row r="289" spans="15:15" x14ac:dyDescent="0.3">
      <c r="O289" s="118"/>
    </row>
    <row r="290" spans="15:15" x14ac:dyDescent="0.3">
      <c r="O290" s="118"/>
    </row>
    <row r="291" spans="15:15" x14ac:dyDescent="0.3">
      <c r="O291" s="118"/>
    </row>
    <row r="292" spans="15:15" x14ac:dyDescent="0.3">
      <c r="O292" s="118"/>
    </row>
    <row r="293" spans="15:15" x14ac:dyDescent="0.3">
      <c r="O293" s="118"/>
    </row>
    <row r="294" spans="15:15" x14ac:dyDescent="0.3">
      <c r="O294" s="118"/>
    </row>
    <row r="295" spans="15:15" x14ac:dyDescent="0.3">
      <c r="O295" s="118"/>
    </row>
    <row r="296" spans="15:15" x14ac:dyDescent="0.3">
      <c r="O296" s="118"/>
    </row>
    <row r="297" spans="15:15" x14ac:dyDescent="0.3">
      <c r="O297" s="118"/>
    </row>
    <row r="298" spans="15:15" x14ac:dyDescent="0.3">
      <c r="O298" s="118"/>
    </row>
    <row r="299" spans="15:15" x14ac:dyDescent="0.3">
      <c r="O299" s="118"/>
    </row>
    <row r="300" spans="15:15" x14ac:dyDescent="0.3">
      <c r="O300" s="118"/>
    </row>
    <row r="301" spans="15:15" x14ac:dyDescent="0.3">
      <c r="O301" s="118"/>
    </row>
    <row r="302" spans="15:15" x14ac:dyDescent="0.3">
      <c r="O302" s="118"/>
    </row>
    <row r="303" spans="15:15" x14ac:dyDescent="0.3">
      <c r="O303" s="118"/>
    </row>
    <row r="304" spans="15:15" x14ac:dyDescent="0.3">
      <c r="O304" s="118"/>
    </row>
    <row r="305" spans="15:15" x14ac:dyDescent="0.3">
      <c r="O305" s="118"/>
    </row>
    <row r="306" spans="15:15" x14ac:dyDescent="0.3">
      <c r="O306" s="118"/>
    </row>
    <row r="307" spans="15:15" x14ac:dyDescent="0.3">
      <c r="O307" s="118"/>
    </row>
    <row r="308" spans="15:15" x14ac:dyDescent="0.3">
      <c r="O308" s="118"/>
    </row>
    <row r="309" spans="15:15" x14ac:dyDescent="0.3">
      <c r="O309" s="118"/>
    </row>
    <row r="310" spans="15:15" x14ac:dyDescent="0.3">
      <c r="O310" s="118"/>
    </row>
    <row r="311" spans="15:15" x14ac:dyDescent="0.3">
      <c r="O311" s="118"/>
    </row>
    <row r="312" spans="15:15" x14ac:dyDescent="0.3">
      <c r="O312" s="118"/>
    </row>
    <row r="313" spans="15:15" x14ac:dyDescent="0.3">
      <c r="O313" s="118"/>
    </row>
    <row r="314" spans="15:15" x14ac:dyDescent="0.3">
      <c r="O314" s="118"/>
    </row>
  </sheetData>
  <mergeCells count="1">
    <mergeCell ref="C2:O2"/>
  </mergeCells>
  <pageMargins left="0.7" right="0.7" top="0.75" bottom="0.75" header="0.3" footer="0.3"/>
  <pageSetup paperSize="9" orientation="portrait" r:id="rId1"/>
  <headerFooter>
    <oddHeader>&amp;LElaborado por:&amp;CCarmen Eugenia Quintero Q.</oddHead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3" tint="0.59999389629810485"/>
  </sheetPr>
  <dimension ref="A1:HK220"/>
  <sheetViews>
    <sheetView showGridLines="0" zoomScale="70" zoomScaleNormal="70" workbookViewId="0">
      <pane xSplit="1" ySplit="3" topLeftCell="B50" activePane="bottomRight" state="frozen"/>
      <selection activeCell="J213" sqref="J213"/>
      <selection pane="topRight" activeCell="J213" sqref="J213"/>
      <selection pane="bottomLeft" activeCell="J213" sqref="J213"/>
      <selection pane="bottomRight" activeCell="E65" sqref="E65"/>
    </sheetView>
  </sheetViews>
  <sheetFormatPr baseColWidth="10" defaultRowHeight="14.4" outlineLevelRow="2" x14ac:dyDescent="0.3"/>
  <cols>
    <col min="1" max="1" width="50.44140625" style="4" customWidth="1"/>
    <col min="2" max="2" width="13.6640625" style="16" customWidth="1"/>
    <col min="3" max="3" width="10.21875" style="32" bestFit="1" customWidth="1"/>
    <col min="4" max="4" width="9.109375" style="32" bestFit="1" customWidth="1"/>
    <col min="5" max="5" width="12.44140625" style="16" bestFit="1" customWidth="1"/>
    <col min="6" max="6" width="10.21875" style="32" bestFit="1" customWidth="1"/>
    <col min="7" max="7" width="9.109375" style="32" bestFit="1" customWidth="1"/>
    <col min="8" max="8" width="12.88671875" style="130" customWidth="1"/>
    <col min="9" max="9" width="10.109375" style="32" bestFit="1" customWidth="1"/>
    <col min="10" max="10" width="9.21875" style="32" customWidth="1"/>
    <col min="11" max="11" width="13.6640625" style="32" customWidth="1"/>
    <col min="12" max="12" width="13.109375" style="130" customWidth="1"/>
    <col min="13" max="13" width="10.21875" style="32" bestFit="1" customWidth="1"/>
    <col min="14" max="14" width="9.21875" style="32" customWidth="1"/>
    <col min="15" max="15" width="12.44140625" style="130" customWidth="1"/>
    <col min="16" max="16" width="10.109375" style="32" bestFit="1" customWidth="1"/>
    <col min="17" max="17" width="9.21875" style="32" customWidth="1"/>
    <col min="18" max="18" width="12" style="32" bestFit="1" customWidth="1"/>
    <col min="19" max="19" width="13.44140625" style="130" customWidth="1"/>
    <col min="20" max="20" width="11.21875" style="32" customWidth="1"/>
    <col min="21" max="21" width="9.21875" style="32" customWidth="1"/>
    <col min="22" max="22" width="13.33203125" style="130" customWidth="1"/>
    <col min="23" max="23" width="11.21875" style="32" customWidth="1"/>
    <col min="24" max="24" width="12.88671875" style="32" customWidth="1"/>
    <col min="25" max="25" width="12.21875" style="130" customWidth="1"/>
    <col min="26" max="26" width="10.109375" style="32" bestFit="1" customWidth="1"/>
    <col min="27" max="27" width="9.21875" style="32" customWidth="1"/>
    <col min="28" max="28" width="13.6640625" style="32" customWidth="1"/>
    <col min="29" max="29" width="13.44140625" style="130" customWidth="1"/>
    <col min="30" max="30" width="11.21875" style="32" customWidth="1"/>
    <col min="31" max="31" width="9.21875" style="32" customWidth="1"/>
    <col min="32" max="32" width="13.44140625" style="130" customWidth="1"/>
    <col min="33" max="33" width="10.109375" style="32" bestFit="1" customWidth="1"/>
    <col min="34" max="34" width="9.21875" style="32" customWidth="1"/>
    <col min="35" max="35" width="13.6640625" style="32" customWidth="1"/>
    <col min="36" max="36" width="13.44140625" style="130" customWidth="1"/>
    <col min="37" max="37" width="11.21875" style="32" customWidth="1"/>
    <col min="38" max="38" width="9.21875" style="32" customWidth="1"/>
    <col min="39" max="39" width="11.44140625" style="130" bestFit="1" customWidth="1"/>
    <col min="40" max="40" width="10.109375" style="32" bestFit="1" customWidth="1"/>
    <col min="41" max="41" width="9.21875" style="32" customWidth="1"/>
    <col min="42" max="42" width="13.6640625" style="32" customWidth="1"/>
    <col min="43" max="43" width="12.21875" style="130" bestFit="1" customWidth="1"/>
    <col min="44" max="44" width="11.21875" style="32" customWidth="1"/>
    <col min="45" max="45" width="9.21875" style="32" customWidth="1"/>
    <col min="46" max="46" width="11.88671875" style="130" customWidth="1"/>
    <col min="47" max="47" width="11.21875" style="32" customWidth="1"/>
    <col min="48" max="48" width="13.6640625" style="32" customWidth="1"/>
    <col min="49" max="49" width="11.21875" style="130" bestFit="1" customWidth="1"/>
    <col min="50" max="50" width="11.21875" style="32" customWidth="1"/>
    <col min="51" max="51" width="9.21875" style="32" customWidth="1"/>
    <col min="52" max="52" width="11.88671875" style="130" customWidth="1"/>
    <col min="53" max="53" width="11.21875" style="32" customWidth="1"/>
    <col min="54" max="54" width="13" style="32" customWidth="1"/>
    <col min="55" max="55" width="11.21875" style="130" bestFit="1" customWidth="1"/>
    <col min="56" max="56" width="10.109375" style="32" bestFit="1" customWidth="1"/>
    <col min="57" max="57" width="9.21875" style="32" customWidth="1"/>
    <col min="58" max="58" width="13.6640625" style="32" customWidth="1"/>
    <col min="59" max="59" width="12.21875" style="130" bestFit="1" customWidth="1"/>
    <col min="60" max="60" width="11.21875" style="32" customWidth="1"/>
    <col min="61" max="61" width="9.21875" style="32" customWidth="1"/>
    <col min="62" max="62" width="11.44140625" style="130" bestFit="1" customWidth="1"/>
    <col min="63" max="63" width="10.109375" style="32" bestFit="1" customWidth="1"/>
    <col min="64" max="64" width="9.21875" style="32" customWidth="1"/>
    <col min="65" max="65" width="13.6640625" style="32" customWidth="1"/>
    <col min="66" max="66" width="12.21875" style="130" bestFit="1" customWidth="1"/>
    <col min="67" max="67" width="11.21875" style="32" customWidth="1"/>
    <col min="68" max="68" width="9.21875" style="32" customWidth="1"/>
    <col min="69" max="69" width="11.44140625" style="130" bestFit="1" customWidth="1"/>
    <col min="70" max="70" width="10.109375" style="32" bestFit="1" customWidth="1"/>
    <col min="71" max="71" width="9.21875" style="32" customWidth="1"/>
    <col min="72" max="72" width="13.6640625" style="32" customWidth="1"/>
    <col min="73" max="73" width="12.21875" style="130" bestFit="1" customWidth="1"/>
    <col min="74" max="74" width="11.21875" style="32" customWidth="1"/>
    <col min="75" max="75" width="9.21875" style="32" customWidth="1"/>
    <col min="76" max="76" width="11.88671875" style="130" customWidth="1"/>
    <col min="77" max="77" width="11.21875" style="32" customWidth="1"/>
    <col min="78" max="78" width="13.6640625" style="32" customWidth="1"/>
    <col min="79" max="79" width="11.21875" style="130" bestFit="1" customWidth="1"/>
    <col min="80" max="80" width="10.109375" style="32" bestFit="1" customWidth="1"/>
    <col min="81" max="81" width="9.21875" style="32" customWidth="1"/>
    <col min="82" max="82" width="13.6640625" style="32" customWidth="1"/>
    <col min="83" max="83" width="12.21875" style="130" bestFit="1" customWidth="1"/>
    <col min="84" max="84" width="11.21875" style="32" customWidth="1"/>
    <col min="85" max="85" width="9.21875" style="32" customWidth="1"/>
    <col min="86" max="86" width="11.44140625" style="130" bestFit="1" customWidth="1"/>
    <col min="87" max="87" width="10.109375" style="32" bestFit="1" customWidth="1"/>
    <col min="88" max="88" width="9.21875" style="32" customWidth="1"/>
    <col min="89" max="89" width="13.6640625" style="32" customWidth="1"/>
    <col min="90" max="90" width="12.21875" style="130" bestFit="1" customWidth="1"/>
    <col min="91" max="91" width="11.21875" style="32" customWidth="1"/>
    <col min="92" max="92" width="9.21875" style="32" customWidth="1"/>
    <col min="93" max="93" width="12.21875" style="130" bestFit="1" customWidth="1"/>
    <col min="94" max="94" width="10.109375" style="32" bestFit="1" customWidth="1"/>
    <col min="95" max="95" width="9.21875" style="32" customWidth="1"/>
    <col min="96" max="96" width="13.6640625" style="32" customWidth="1"/>
    <col min="97" max="97" width="12.21875" style="130" bestFit="1" customWidth="1"/>
    <col min="98" max="98" width="11.21875" style="32" customWidth="1"/>
    <col min="99" max="99" width="9.21875" style="32" customWidth="1"/>
    <col min="100" max="100" width="16.33203125" style="130" bestFit="1" customWidth="1"/>
    <col min="101" max="101" width="11.21875" style="32" customWidth="1"/>
    <col min="102" max="102" width="13.6640625" style="32" customWidth="1"/>
    <col min="103" max="228" width="11.5546875" style="4"/>
    <col min="229" max="229" width="39.33203125" style="4" customWidth="1"/>
    <col min="230" max="484" width="11.5546875" style="4"/>
    <col min="485" max="485" width="39.33203125" style="4" customWidth="1"/>
    <col min="486" max="740" width="11.5546875" style="4"/>
    <col min="741" max="741" width="39.33203125" style="4" customWidth="1"/>
    <col min="742" max="996" width="11.5546875" style="4"/>
    <col min="997" max="997" width="39.33203125" style="4" customWidth="1"/>
    <col min="998" max="1252" width="11.5546875" style="4"/>
    <col min="1253" max="1253" width="39.33203125" style="4" customWidth="1"/>
    <col min="1254" max="1508" width="11.5546875" style="4"/>
    <col min="1509" max="1509" width="39.33203125" style="4" customWidth="1"/>
    <col min="1510" max="1764" width="11.5546875" style="4"/>
    <col min="1765" max="1765" width="39.33203125" style="4" customWidth="1"/>
    <col min="1766" max="2020" width="11.5546875" style="4"/>
    <col min="2021" max="2021" width="39.33203125" style="4" customWidth="1"/>
    <col min="2022" max="2276" width="11.5546875" style="4"/>
    <col min="2277" max="2277" width="39.33203125" style="4" customWidth="1"/>
    <col min="2278" max="2532" width="11.5546875" style="4"/>
    <col min="2533" max="2533" width="39.33203125" style="4" customWidth="1"/>
    <col min="2534" max="2788" width="11.5546875" style="4"/>
    <col min="2789" max="2789" width="39.33203125" style="4" customWidth="1"/>
    <col min="2790" max="3044" width="11.5546875" style="4"/>
    <col min="3045" max="3045" width="39.33203125" style="4" customWidth="1"/>
    <col min="3046" max="3300" width="11.5546875" style="4"/>
    <col min="3301" max="3301" width="39.33203125" style="4" customWidth="1"/>
    <col min="3302" max="3556" width="11.5546875" style="4"/>
    <col min="3557" max="3557" width="39.33203125" style="4" customWidth="1"/>
    <col min="3558" max="3812" width="11.5546875" style="4"/>
    <col min="3813" max="3813" width="39.33203125" style="4" customWidth="1"/>
    <col min="3814" max="4068" width="11.5546875" style="4"/>
    <col min="4069" max="4069" width="39.33203125" style="4" customWidth="1"/>
    <col min="4070" max="4324" width="11.5546875" style="4"/>
    <col min="4325" max="4325" width="39.33203125" style="4" customWidth="1"/>
    <col min="4326" max="4580" width="11.5546875" style="4"/>
    <col min="4581" max="4581" width="39.33203125" style="4" customWidth="1"/>
    <col min="4582" max="4836" width="11.5546875" style="4"/>
    <col min="4837" max="4837" width="39.33203125" style="4" customWidth="1"/>
    <col min="4838" max="5092" width="11.5546875" style="4"/>
    <col min="5093" max="5093" width="39.33203125" style="4" customWidth="1"/>
    <col min="5094" max="5348" width="11.5546875" style="4"/>
    <col min="5349" max="5349" width="39.33203125" style="4" customWidth="1"/>
    <col min="5350" max="5604" width="11.5546875" style="4"/>
    <col min="5605" max="5605" width="39.33203125" style="4" customWidth="1"/>
    <col min="5606" max="5860" width="11.5546875" style="4"/>
    <col min="5861" max="5861" width="39.33203125" style="4" customWidth="1"/>
    <col min="5862" max="6116" width="11.5546875" style="4"/>
    <col min="6117" max="6117" width="39.33203125" style="4" customWidth="1"/>
    <col min="6118" max="6372" width="11.5546875" style="4"/>
    <col min="6373" max="6373" width="39.33203125" style="4" customWidth="1"/>
    <col min="6374" max="6628" width="11.5546875" style="4"/>
    <col min="6629" max="6629" width="39.33203125" style="4" customWidth="1"/>
    <col min="6630" max="6884" width="11.5546875" style="4"/>
    <col min="6885" max="6885" width="39.33203125" style="4" customWidth="1"/>
    <col min="6886" max="7140" width="11.5546875" style="4"/>
    <col min="7141" max="7141" width="39.33203125" style="4" customWidth="1"/>
    <col min="7142" max="7396" width="11.5546875" style="4"/>
    <col min="7397" max="7397" width="39.33203125" style="4" customWidth="1"/>
    <col min="7398" max="7652" width="11.5546875" style="4"/>
    <col min="7653" max="7653" width="39.33203125" style="4" customWidth="1"/>
    <col min="7654" max="7908" width="11.5546875" style="4"/>
    <col min="7909" max="7909" width="39.33203125" style="4" customWidth="1"/>
    <col min="7910" max="8164" width="11.5546875" style="4"/>
    <col min="8165" max="8165" width="39.33203125" style="4" customWidth="1"/>
    <col min="8166" max="8420" width="11.5546875" style="4"/>
    <col min="8421" max="8421" width="39.33203125" style="4" customWidth="1"/>
    <col min="8422" max="8676" width="11.5546875" style="4"/>
    <col min="8677" max="8677" width="39.33203125" style="4" customWidth="1"/>
    <col min="8678" max="8932" width="11.5546875" style="4"/>
    <col min="8933" max="8933" width="39.33203125" style="4" customWidth="1"/>
    <col min="8934" max="9188" width="11.5546875" style="4"/>
    <col min="9189" max="9189" width="39.33203125" style="4" customWidth="1"/>
    <col min="9190" max="9444" width="11.5546875" style="4"/>
    <col min="9445" max="9445" width="39.33203125" style="4" customWidth="1"/>
    <col min="9446" max="9700" width="11.5546875" style="4"/>
    <col min="9701" max="9701" width="39.33203125" style="4" customWidth="1"/>
    <col min="9702" max="9956" width="11.5546875" style="4"/>
    <col min="9957" max="9957" width="39.33203125" style="4" customWidth="1"/>
    <col min="9958" max="10212" width="11.5546875" style="4"/>
    <col min="10213" max="10213" width="39.33203125" style="4" customWidth="1"/>
    <col min="10214" max="10468" width="11.5546875" style="4"/>
    <col min="10469" max="10469" width="39.33203125" style="4" customWidth="1"/>
    <col min="10470" max="10724" width="11.5546875" style="4"/>
    <col min="10725" max="10725" width="39.33203125" style="4" customWidth="1"/>
    <col min="10726" max="10980" width="11.5546875" style="4"/>
    <col min="10981" max="10981" width="39.33203125" style="4" customWidth="1"/>
    <col min="10982" max="11236" width="11.5546875" style="4"/>
    <col min="11237" max="11237" width="39.33203125" style="4" customWidth="1"/>
    <col min="11238" max="11492" width="11.5546875" style="4"/>
    <col min="11493" max="11493" width="39.33203125" style="4" customWidth="1"/>
    <col min="11494" max="11748" width="11.5546875" style="4"/>
    <col min="11749" max="11749" width="39.33203125" style="4" customWidth="1"/>
    <col min="11750" max="12004" width="11.5546875" style="4"/>
    <col min="12005" max="12005" width="39.33203125" style="4" customWidth="1"/>
    <col min="12006" max="12260" width="11.5546875" style="4"/>
    <col min="12261" max="12261" width="39.33203125" style="4" customWidth="1"/>
    <col min="12262" max="12516" width="11.5546875" style="4"/>
    <col min="12517" max="12517" width="39.33203125" style="4" customWidth="1"/>
    <col min="12518" max="12772" width="11.5546875" style="4"/>
    <col min="12773" max="12773" width="39.33203125" style="4" customWidth="1"/>
    <col min="12774" max="13028" width="11.5546875" style="4"/>
    <col min="13029" max="13029" width="39.33203125" style="4" customWidth="1"/>
    <col min="13030" max="13284" width="11.5546875" style="4"/>
    <col min="13285" max="13285" width="39.33203125" style="4" customWidth="1"/>
    <col min="13286" max="13540" width="11.5546875" style="4"/>
    <col min="13541" max="13541" width="39.33203125" style="4" customWidth="1"/>
    <col min="13542" max="13796" width="11.5546875" style="4"/>
    <col min="13797" max="13797" width="39.33203125" style="4" customWidth="1"/>
    <col min="13798" max="14052" width="11.5546875" style="4"/>
    <col min="14053" max="14053" width="39.33203125" style="4" customWidth="1"/>
    <col min="14054" max="14308" width="11.5546875" style="4"/>
    <col min="14309" max="14309" width="39.33203125" style="4" customWidth="1"/>
    <col min="14310" max="14564" width="11.5546875" style="4"/>
    <col min="14565" max="14565" width="39.33203125" style="4" customWidth="1"/>
    <col min="14566" max="14820" width="11.5546875" style="4"/>
    <col min="14821" max="14821" width="39.33203125" style="4" customWidth="1"/>
    <col min="14822" max="15076" width="11.5546875" style="4"/>
    <col min="15077" max="15077" width="39.33203125" style="4" customWidth="1"/>
    <col min="15078" max="15332" width="11.5546875" style="4"/>
    <col min="15333" max="15333" width="39.33203125" style="4" customWidth="1"/>
    <col min="15334" max="15558" width="11.5546875" style="4"/>
    <col min="15559" max="16384" width="11.44140625" style="4" customWidth="1"/>
  </cols>
  <sheetData>
    <row r="1" spans="1:102" s="3" customFormat="1" x14ac:dyDescent="0.3">
      <c r="B1" s="12"/>
      <c r="C1" s="15"/>
      <c r="D1" s="15"/>
      <c r="E1" s="12"/>
      <c r="F1" s="15"/>
      <c r="G1" s="15"/>
      <c r="H1" s="118"/>
      <c r="I1" s="15"/>
      <c r="J1" s="15"/>
      <c r="K1" s="15"/>
      <c r="L1" s="118"/>
      <c r="M1" s="15"/>
      <c r="N1" s="15"/>
      <c r="O1" s="118"/>
      <c r="P1" s="15"/>
      <c r="Q1" s="15"/>
      <c r="R1" s="15"/>
      <c r="S1" s="118"/>
      <c r="T1" s="15"/>
      <c r="U1" s="15"/>
      <c r="V1" s="118"/>
      <c r="W1" s="15"/>
      <c r="X1" s="15"/>
      <c r="Y1" s="118"/>
      <c r="Z1" s="15"/>
      <c r="AA1" s="15"/>
      <c r="AB1" s="15"/>
      <c r="AC1" s="118"/>
      <c r="AD1" s="15"/>
      <c r="AE1" s="15"/>
      <c r="AF1" s="118"/>
      <c r="AG1" s="15"/>
      <c r="AH1" s="15"/>
      <c r="AI1" s="15"/>
      <c r="AJ1" s="118"/>
      <c r="AK1" s="15"/>
      <c r="AL1" s="15"/>
      <c r="AM1" s="118"/>
      <c r="AN1" s="15"/>
      <c r="AO1" s="15"/>
      <c r="AP1" s="15"/>
      <c r="AQ1" s="118"/>
      <c r="AR1" s="15"/>
      <c r="AS1" s="15"/>
      <c r="AT1" s="118"/>
      <c r="AU1" s="15"/>
      <c r="AV1" s="15"/>
      <c r="AW1" s="118"/>
      <c r="AX1" s="15"/>
      <c r="AY1" s="15"/>
      <c r="AZ1" s="118"/>
      <c r="BA1" s="15"/>
      <c r="BB1" s="15"/>
      <c r="BC1" s="118"/>
      <c r="BD1" s="15"/>
      <c r="BE1" s="15"/>
      <c r="BF1" s="15"/>
      <c r="BG1" s="118"/>
      <c r="BH1" s="15"/>
      <c r="BI1" s="15"/>
      <c r="BJ1" s="118"/>
      <c r="BK1" s="15"/>
      <c r="BL1" s="15"/>
      <c r="BM1" s="15"/>
      <c r="BN1" s="118"/>
      <c r="BO1" s="15"/>
      <c r="BP1" s="15"/>
      <c r="BQ1" s="118"/>
      <c r="BR1" s="15"/>
      <c r="BS1" s="15"/>
      <c r="BT1" s="15"/>
      <c r="BU1" s="118"/>
      <c r="BV1" s="15"/>
      <c r="BW1" s="15"/>
      <c r="BX1" s="118"/>
      <c r="BY1" s="15"/>
      <c r="BZ1" s="15"/>
      <c r="CA1" s="118"/>
      <c r="CB1" s="15"/>
      <c r="CC1" s="15"/>
      <c r="CD1" s="15"/>
      <c r="CE1" s="118"/>
      <c r="CF1" s="15"/>
      <c r="CG1" s="15"/>
      <c r="CH1" s="118"/>
      <c r="CI1" s="15"/>
      <c r="CJ1" s="15"/>
      <c r="CK1" s="15"/>
      <c r="CL1" s="118"/>
      <c r="CM1" s="15"/>
      <c r="CN1" s="15"/>
      <c r="CO1" s="118"/>
      <c r="CP1" s="15"/>
      <c r="CQ1" s="15"/>
      <c r="CR1" s="15"/>
      <c r="CS1" s="118"/>
      <c r="CT1" s="15"/>
      <c r="CU1" s="15"/>
      <c r="CV1" s="118"/>
      <c r="CW1" s="15"/>
      <c r="CX1" s="15"/>
    </row>
    <row r="2" spans="1:102" s="3" customFormat="1" ht="28.2" customHeight="1" x14ac:dyDescent="0.3">
      <c r="A2" s="140" t="s">
        <v>38</v>
      </c>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T2" s="315"/>
      <c r="AU2" s="315"/>
      <c r="AV2" s="315"/>
      <c r="AW2" s="315"/>
      <c r="AX2" s="315"/>
      <c r="AY2" s="315"/>
      <c r="AZ2" s="315"/>
      <c r="BA2" s="315"/>
      <c r="BB2" s="315"/>
      <c r="BC2" s="315"/>
      <c r="BD2" s="315"/>
      <c r="BE2" s="315"/>
      <c r="BF2" s="315"/>
      <c r="BG2" s="315"/>
      <c r="BH2" s="315"/>
      <c r="BI2" s="315"/>
      <c r="BJ2" s="315"/>
      <c r="BK2" s="315"/>
      <c r="BL2" s="315"/>
      <c r="BM2" s="315"/>
      <c r="BN2" s="315"/>
      <c r="BO2" s="315"/>
      <c r="BP2" s="315"/>
      <c r="BQ2" s="315"/>
      <c r="BR2" s="315"/>
      <c r="BS2" s="315"/>
      <c r="BT2" s="315"/>
      <c r="BU2" s="315"/>
      <c r="BV2" s="315"/>
      <c r="BW2" s="315"/>
      <c r="BX2" s="315"/>
      <c r="BY2" s="315"/>
      <c r="BZ2" s="315"/>
      <c r="CA2" s="315"/>
      <c r="CB2" s="315"/>
      <c r="CC2" s="315"/>
      <c r="CD2" s="315"/>
      <c r="CE2" s="315"/>
      <c r="CF2" s="315"/>
      <c r="CG2" s="315"/>
      <c r="CH2" s="315"/>
      <c r="CI2" s="315"/>
      <c r="CJ2" s="315"/>
      <c r="CK2" s="315"/>
      <c r="CL2" s="315"/>
      <c r="CM2" s="315"/>
      <c r="CN2" s="315"/>
      <c r="CO2" s="315"/>
      <c r="CP2" s="315"/>
      <c r="CQ2" s="315"/>
      <c r="CR2" s="315"/>
      <c r="CS2" s="315"/>
      <c r="CT2" s="315"/>
      <c r="CU2" s="315"/>
      <c r="CV2" s="315"/>
      <c r="CW2" s="315"/>
      <c r="CX2" s="315"/>
    </row>
    <row r="3" spans="1:102" s="8" customFormat="1" ht="24" customHeight="1" x14ac:dyDescent="0.3">
      <c r="A3" s="81" t="s">
        <v>33</v>
      </c>
      <c r="B3" s="221">
        <f ca="1">IF(ISBLANK(A2),"",YEAR(TODAY())-1)</f>
        <v>2025</v>
      </c>
      <c r="C3" s="82" t="s">
        <v>29</v>
      </c>
      <c r="D3" s="84" t="s">
        <v>30</v>
      </c>
      <c r="E3" s="119" t="s">
        <v>119</v>
      </c>
      <c r="F3" s="82" t="s">
        <v>29</v>
      </c>
      <c r="G3" s="84" t="s">
        <v>30</v>
      </c>
      <c r="H3" s="119" t="s">
        <v>120</v>
      </c>
      <c r="I3" s="82" t="s">
        <v>29</v>
      </c>
      <c r="J3" s="84" t="s">
        <v>30</v>
      </c>
      <c r="K3" s="82" t="s">
        <v>121</v>
      </c>
      <c r="L3" s="120" t="s">
        <v>125</v>
      </c>
      <c r="M3" s="82" t="s">
        <v>29</v>
      </c>
      <c r="N3" s="84" t="s">
        <v>30</v>
      </c>
      <c r="O3" s="121" t="s">
        <v>122</v>
      </c>
      <c r="P3" s="82" t="s">
        <v>29</v>
      </c>
      <c r="Q3" s="84" t="s">
        <v>30</v>
      </c>
      <c r="R3" s="82" t="s">
        <v>121</v>
      </c>
      <c r="S3" s="120" t="s">
        <v>125</v>
      </c>
      <c r="T3" s="82" t="s">
        <v>29</v>
      </c>
      <c r="U3" s="84" t="s">
        <v>30</v>
      </c>
      <c r="V3" s="122" t="s">
        <v>123</v>
      </c>
      <c r="W3" s="82" t="s">
        <v>29</v>
      </c>
      <c r="X3" s="82" t="s">
        <v>124</v>
      </c>
      <c r="Y3" s="121" t="s">
        <v>210</v>
      </c>
      <c r="Z3" s="82" t="s">
        <v>29</v>
      </c>
      <c r="AA3" s="82" t="s">
        <v>30</v>
      </c>
      <c r="AB3" s="82" t="s">
        <v>121</v>
      </c>
      <c r="AC3" s="120" t="s">
        <v>125</v>
      </c>
      <c r="AD3" s="82" t="s">
        <v>29</v>
      </c>
      <c r="AE3" s="84" t="s">
        <v>30</v>
      </c>
      <c r="AF3" s="121" t="s">
        <v>218</v>
      </c>
      <c r="AG3" s="82" t="s">
        <v>29</v>
      </c>
      <c r="AH3" s="82" t="s">
        <v>30</v>
      </c>
      <c r="AI3" s="82" t="s">
        <v>121</v>
      </c>
      <c r="AJ3" s="120" t="s">
        <v>125</v>
      </c>
      <c r="AK3" s="82" t="s">
        <v>29</v>
      </c>
      <c r="AL3" s="84" t="s">
        <v>30</v>
      </c>
      <c r="AM3" s="121" t="s">
        <v>219</v>
      </c>
      <c r="AN3" s="82" t="s">
        <v>29</v>
      </c>
      <c r="AO3" s="82" t="s">
        <v>30</v>
      </c>
      <c r="AP3" s="82" t="s">
        <v>121</v>
      </c>
      <c r="AQ3" s="120" t="s">
        <v>125</v>
      </c>
      <c r="AR3" s="82" t="s">
        <v>29</v>
      </c>
      <c r="AS3" s="84" t="s">
        <v>30</v>
      </c>
      <c r="AT3" s="122" t="s">
        <v>123</v>
      </c>
      <c r="AU3" s="82" t="s">
        <v>29</v>
      </c>
      <c r="AV3" s="82" t="s">
        <v>124</v>
      </c>
      <c r="AW3" s="120" t="s">
        <v>220</v>
      </c>
      <c r="AX3" s="82" t="s">
        <v>29</v>
      </c>
      <c r="AY3" s="84" t="s">
        <v>30</v>
      </c>
      <c r="AZ3" s="122" t="s">
        <v>221</v>
      </c>
      <c r="BA3" s="82" t="s">
        <v>29</v>
      </c>
      <c r="BB3" s="82" t="s">
        <v>124</v>
      </c>
      <c r="BC3" s="121" t="s">
        <v>229</v>
      </c>
      <c r="BD3" s="82" t="s">
        <v>29</v>
      </c>
      <c r="BE3" s="82" t="s">
        <v>30</v>
      </c>
      <c r="BF3" s="82" t="s">
        <v>121</v>
      </c>
      <c r="BG3" s="120" t="s">
        <v>125</v>
      </c>
      <c r="BH3" s="82" t="s">
        <v>29</v>
      </c>
      <c r="BI3" s="84" t="s">
        <v>30</v>
      </c>
      <c r="BJ3" s="121" t="s">
        <v>230</v>
      </c>
      <c r="BK3" s="82" t="s">
        <v>29</v>
      </c>
      <c r="BL3" s="82" t="s">
        <v>30</v>
      </c>
      <c r="BM3" s="82" t="s">
        <v>121</v>
      </c>
      <c r="BN3" s="120" t="s">
        <v>125</v>
      </c>
      <c r="BO3" s="82" t="s">
        <v>29</v>
      </c>
      <c r="BP3" s="84" t="s">
        <v>30</v>
      </c>
      <c r="BQ3" s="121" t="s">
        <v>231</v>
      </c>
      <c r="BR3" s="82" t="s">
        <v>29</v>
      </c>
      <c r="BS3" s="82" t="s">
        <v>30</v>
      </c>
      <c r="BT3" s="82" t="s">
        <v>121</v>
      </c>
      <c r="BU3" s="120" t="s">
        <v>125</v>
      </c>
      <c r="BV3" s="82" t="s">
        <v>29</v>
      </c>
      <c r="BW3" s="84" t="s">
        <v>30</v>
      </c>
      <c r="BX3" s="122" t="s">
        <v>123</v>
      </c>
      <c r="BY3" s="82" t="s">
        <v>29</v>
      </c>
      <c r="BZ3" s="82" t="s">
        <v>124</v>
      </c>
      <c r="CA3" s="121" t="s">
        <v>232</v>
      </c>
      <c r="CB3" s="82" t="s">
        <v>29</v>
      </c>
      <c r="CC3" s="82" t="s">
        <v>30</v>
      </c>
      <c r="CD3" s="82" t="s">
        <v>121</v>
      </c>
      <c r="CE3" s="120" t="s">
        <v>125</v>
      </c>
      <c r="CF3" s="82" t="s">
        <v>29</v>
      </c>
      <c r="CG3" s="84" t="s">
        <v>30</v>
      </c>
      <c r="CH3" s="121" t="s">
        <v>233</v>
      </c>
      <c r="CI3" s="82" t="s">
        <v>29</v>
      </c>
      <c r="CJ3" s="82" t="s">
        <v>30</v>
      </c>
      <c r="CK3" s="82" t="s">
        <v>121</v>
      </c>
      <c r="CL3" s="120" t="s">
        <v>125</v>
      </c>
      <c r="CM3" s="82" t="s">
        <v>29</v>
      </c>
      <c r="CN3" s="84" t="s">
        <v>30</v>
      </c>
      <c r="CO3" s="121" t="s">
        <v>234</v>
      </c>
      <c r="CP3" s="82" t="s">
        <v>29</v>
      </c>
      <c r="CQ3" s="82" t="s">
        <v>30</v>
      </c>
      <c r="CR3" s="82" t="s">
        <v>121</v>
      </c>
      <c r="CS3" s="232">
        <v>2025</v>
      </c>
      <c r="CT3" s="82" t="s">
        <v>29</v>
      </c>
      <c r="CU3" s="84" t="s">
        <v>30</v>
      </c>
      <c r="CV3" s="122" t="s">
        <v>123</v>
      </c>
      <c r="CW3" s="82" t="s">
        <v>29</v>
      </c>
      <c r="CX3" s="141" t="s">
        <v>124</v>
      </c>
    </row>
    <row r="4" spans="1:102" s="28" customFormat="1" ht="18" customHeight="1" x14ac:dyDescent="0.3">
      <c r="A4" s="142" t="s">
        <v>37</v>
      </c>
      <c r="B4" s="143">
        <f>+B5+B10+B15+B18</f>
        <v>0</v>
      </c>
      <c r="C4" s="144" t="str">
        <f>IF(AND(B4=0,B4&gt;=0), "",B4/B4)</f>
        <v/>
      </c>
      <c r="D4" s="145"/>
      <c r="E4" s="143">
        <f>+E5+E10+E15+E18</f>
        <v>1429.8272365716828</v>
      </c>
      <c r="F4" s="144">
        <f>IF(AND(E4=0,E4&gt;=0), "",E4/E4)</f>
        <v>1</v>
      </c>
      <c r="G4" s="145"/>
      <c r="H4" s="143">
        <f>+H5+H10+H15+H18</f>
        <v>1434.9708945982495</v>
      </c>
      <c r="I4" s="144">
        <f>IF(AND(H4=0,H4&gt;=0), "",H4/H4)</f>
        <v>1</v>
      </c>
      <c r="J4" s="145"/>
      <c r="K4" s="144">
        <f t="shared" ref="K4:K36" si="0">IF(AND(E4=0,H4&gt;0),100%,IF(AND(E4&lt;0,H4=0),(E4-H4)/E4,IF(AND(E4&gt;0,H4&gt;0),(H4-E4)/E4,IF(AND(E4=0,H4=0),"",(H4-E4)/E4))))</f>
        <v>3.5973982695278466E-3</v>
      </c>
      <c r="L4" s="146">
        <f>+L5+L10+L15+L18</f>
        <v>2864.7981311699323</v>
      </c>
      <c r="M4" s="144">
        <f>IF(AND(L4=0,L4&gt;=0), "",L4/L4)</f>
        <v>1</v>
      </c>
      <c r="N4" s="145"/>
      <c r="O4" s="143">
        <f>+O5+O10+O15+O18</f>
        <v>2251.6721783435473</v>
      </c>
      <c r="P4" s="144">
        <f>IF(AND(O4=0,O4&gt;=0), "",O4/O4)</f>
        <v>1</v>
      </c>
      <c r="Q4" s="145"/>
      <c r="R4" s="144">
        <f t="shared" ref="R4:R31" si="1">IF(AND(H4=0,O4&gt;0),100%,IF(AND(H4&lt;0,O4=0),(H4-O4)/H4,IF(AND(H4&gt;0,O4&gt;0),(O4-H4)/H4,IF(AND(H4=0,O4=0),"",(O4-H4)/H4))))</f>
        <v>0.56914135807190058</v>
      </c>
      <c r="S4" s="146">
        <f>+S5+S10+S15+S18</f>
        <v>5116.4703095134792</v>
      </c>
      <c r="T4" s="144">
        <f>IF(AND(S4=0,S4&gt;=0), "",S4/S4)</f>
        <v>1</v>
      </c>
      <c r="U4" s="145"/>
      <c r="V4" s="147">
        <f>+V5+V10+V15+V18</f>
        <v>0</v>
      </c>
      <c r="W4" s="144" t="str">
        <f>IF(AND(V4=0,V4&gt;=0), "",V4/V4)</f>
        <v/>
      </c>
      <c r="X4" s="145">
        <f t="shared" ref="X4:X36" si="2">IF(AND(V4=0,S4&gt;0),100%,IF(AND(V4&lt;0,S4=0),(V4-S4)/V4,IF(AND(V4&gt;0,S4&gt;0),(S4-V4)/V4,IF(AND(V4=0,S4=0),"",(S4-V4)/V4))))</f>
        <v>1</v>
      </c>
      <c r="Y4" s="143">
        <f>+Y5+Y10+Y15+Y18</f>
        <v>1271.3036649279875</v>
      </c>
      <c r="Z4" s="144">
        <f>IF(AND(Y4=0,Y4&gt;=0), "",Y4/Y4)</f>
        <v>1</v>
      </c>
      <c r="AA4" s="145"/>
      <c r="AB4" s="144">
        <f t="shared" ref="AB4:AB36" si="3">IF(AND(O4=0,Y4&gt;0),100%,IF(AND(O4&lt;0,Y4=0),(O4-Y4)/O4,IF(AND(O4&gt;0,Y4&gt;0),(Y4-O4)/O4,IF(AND(O4=0,Y4=0),"",(Y4-O4)/O4))))</f>
        <v>-0.43539575735965808</v>
      </c>
      <c r="AC4" s="146">
        <f>+AC5+AC10+AC15+AC18</f>
        <v>6387.7739744414666</v>
      </c>
      <c r="AD4" s="144">
        <f>IF(AND(AC4=0,AC4&gt;=0), "",AC4/AC4)</f>
        <v>1</v>
      </c>
      <c r="AE4" s="145"/>
      <c r="AF4" s="143">
        <f>+AF5+AF10+AF15+AF18</f>
        <v>1509.808064865181</v>
      </c>
      <c r="AG4" s="144">
        <f>IF(AND(AF4=0,AF4&gt;=0), "",AF4/AF4)</f>
        <v>1</v>
      </c>
      <c r="AH4" s="145"/>
      <c r="AI4" s="144">
        <f t="shared" ref="AI4:AI67" si="4">IF(AND(Y4=0,AF4&gt;0),100%,IF(AND(Y4&lt;0,AF4=0),(Y4-AF4)/Y4,IF(AND(Y4&gt;0,AF4&gt;0),(AF4-Y4)/Y4,IF(AND(Y4=0,AF4=0),"",(AF4-Y4)/Y4))))</f>
        <v>0.18760616091726873</v>
      </c>
      <c r="AJ4" s="146">
        <f>+AJ5+AJ10+AJ15+AJ18</f>
        <v>7897.5820393066479</v>
      </c>
      <c r="AK4" s="144">
        <f>IF(AND(AJ4=0,AJ4&gt;=0), "",AJ4/AJ4)</f>
        <v>1</v>
      </c>
      <c r="AL4" s="145"/>
      <c r="AM4" s="143">
        <f>+AM5+AM10+AM15+AM18</f>
        <v>1186.5098797820115</v>
      </c>
      <c r="AN4" s="144">
        <f>IF(AND(AM4=0,AM4&gt;=0), "",AM4/AM4)</f>
        <v>1</v>
      </c>
      <c r="AO4" s="145"/>
      <c r="AP4" s="144">
        <f t="shared" ref="AP4:AP67" si="5">IF(AND(AF4=0,AM4&gt;0),100%,IF(AND(AF4&lt;0,AM4=0),(AF4-AM4)/AF4,IF(AND(AF4&gt;0,AM4&gt;0),(AM4-AF4)/AF4,IF(AND(AF4=0,AM4=0),"",(AM4-AF4)/AF4))))</f>
        <v>-0.21413197651188767</v>
      </c>
      <c r="AQ4" s="146">
        <f>+AQ5+AQ10+AQ15+AQ18</f>
        <v>9084.0919190886598</v>
      </c>
      <c r="AR4" s="144">
        <f>IF(AND(AQ4=0,AQ4&gt;=0), "",AQ4/AQ4)</f>
        <v>1</v>
      </c>
      <c r="AS4" s="145"/>
      <c r="AT4" s="147">
        <f>+AT5+AT10+AT15+AT18</f>
        <v>0</v>
      </c>
      <c r="AU4" s="144" t="str">
        <f>IF(AND(AT4=0,AT4&gt;=0), "",AT4/AT4)</f>
        <v/>
      </c>
      <c r="AV4" s="145">
        <f t="shared" ref="AV4:AV36" si="6">IF(AND(AT4=0,AQ4&gt;0),100%,IF(AND(AT4&lt;0,AQ4=0),(AT4-AQ4)/AT4,IF(AND(AT4&gt;0,AQ4&gt;0),(AQ4-AT4)/AT4,IF(AND(AT4=0,AQ4=0),"",(AQ4-AT4)/AT4))))</f>
        <v>1</v>
      </c>
      <c r="AW4" s="147">
        <f>+AW5+AW10+AW15+AW18</f>
        <v>1514.01531984811</v>
      </c>
      <c r="AX4" s="144">
        <f>IF(AND(AW4=0,AW4&gt;=0), "",AW4/AW4)</f>
        <v>1</v>
      </c>
      <c r="AY4" s="145"/>
      <c r="AZ4" s="147">
        <f>+AZ5+AZ10+AZ15+AZ18</f>
        <v>0</v>
      </c>
      <c r="BA4" s="144" t="str">
        <f>IF(AND(AZ4=0,AZ4&gt;=0), "",AZ4/AZ4)</f>
        <v/>
      </c>
      <c r="BB4" s="145">
        <f t="shared" ref="BB4:BB36" si="7">IF(AND(AZ4=0,AW4&gt;0),100%,IF(AND(AZ4&lt;0,AW4=0),(AZ4-AW4)/AZ4,IF(AND(AZ4&gt;0,AW4&gt;0),(AW4-AZ4)/AZ4,IF(AND(AZ4=0,AW4=0),"",(AW4-AZ4)/AZ4))))</f>
        <v>1</v>
      </c>
      <c r="BC4" s="143">
        <f>+BC5+BC10+BC15+BC18</f>
        <v>0</v>
      </c>
      <c r="BD4" s="144" t="str">
        <f>IF(AND(BC4=0,BC4&gt;=0), "",BC4/BC4)</f>
        <v/>
      </c>
      <c r="BE4" s="145"/>
      <c r="BF4" s="144">
        <f t="shared" ref="BF4:BF36" si="8">IF(AND(AM4=0,BC4&gt;0),100%,IF(AND(AM4&lt;0,BC4=0),(AM4-BC4)/AM4,IF(AND(AM4&gt;0,BC4&gt;0),(BC4-AM4)/AM4,IF(AND(AM4=0,BC4=0),"",(BC4-AM4)/AM4))))</f>
        <v>-1</v>
      </c>
      <c r="BG4" s="146">
        <f>+BG5+BG10+BG15+BG18</f>
        <v>9084.0919190886598</v>
      </c>
      <c r="BH4" s="144">
        <f>IF(AND(BG4=0,BG4&gt;=0), "",BG4/BG4)</f>
        <v>1</v>
      </c>
      <c r="BI4" s="145"/>
      <c r="BJ4" s="143">
        <f>+BJ5+BJ10+BJ15+BJ18</f>
        <v>0</v>
      </c>
      <c r="BK4" s="144" t="str">
        <f>IF(AND(BJ4=0,BJ4&gt;=0), "",BJ4/BJ4)</f>
        <v/>
      </c>
      <c r="BL4" s="145"/>
      <c r="BM4" s="144" t="str">
        <f t="shared" ref="BM4:BM67" si="9">IF(AND(BC4=0,BJ4&gt;0),100%,IF(AND(BC4&lt;0,BJ4=0),(BC4-BJ4)/BC4,IF(AND(BC4&gt;0,BJ4&gt;0),(BJ4-BC4)/BC4,IF(AND(BC4=0,BJ4=0),"",(BJ4-BC4)/BC4))))</f>
        <v/>
      </c>
      <c r="BN4" s="146">
        <f>+BN5+BN10+BN15+BN18</f>
        <v>9084.0919190886598</v>
      </c>
      <c r="BO4" s="144">
        <f>IF(AND(BN4=0,BN4&gt;=0), "",BN4/BN4)</f>
        <v>1</v>
      </c>
      <c r="BP4" s="145"/>
      <c r="BQ4" s="143">
        <f>+BQ5+BQ10+BQ15+BQ18</f>
        <v>0</v>
      </c>
      <c r="BR4" s="144" t="str">
        <f>IF(AND(BQ4=0,BQ4&gt;=0), "",BQ4/BQ4)</f>
        <v/>
      </c>
      <c r="BS4" s="145"/>
      <c r="BT4" s="144" t="str">
        <f t="shared" ref="BT4:BT67" si="10">IF(AND(BJ4=0,BQ4&gt;0),100%,IF(AND(BJ4&lt;0,BQ4=0),(BJ4-BQ4)/BJ4,IF(AND(BJ4&gt;0,BQ4&gt;0),(BQ4-BJ4)/BJ4,IF(AND(BJ4=0,BQ4=0),"",(BQ4-BJ4)/BJ4))))</f>
        <v/>
      </c>
      <c r="BU4" s="146">
        <f>+BU5+BU10+BU15+BU18</f>
        <v>9084.0919190886598</v>
      </c>
      <c r="BV4" s="144">
        <f>IF(AND(BU4=0,BU4&gt;=0), "",BU4/BU4)</f>
        <v>1</v>
      </c>
      <c r="BW4" s="145"/>
      <c r="BX4" s="147">
        <f>+BX5+BX10+BX15+BX18</f>
        <v>0</v>
      </c>
      <c r="BY4" s="144" t="str">
        <f>IF(AND(BX4=0,BX4&gt;=0), "",BX4/BX4)</f>
        <v/>
      </c>
      <c r="BZ4" s="145">
        <f t="shared" ref="BZ4:BZ67" si="11">IF(AND(BX4=0,BU4&gt;0),100%,IF(AND(BX4&lt;0,BU4=0),(BX4-BU4)/BX4,IF(AND(BX4&gt;0,BU4&gt;0),(BU4-BX4)/BX4,IF(AND(BX4=0,BU4=0),"",(BU4-BX4)/BX4))))</f>
        <v>1</v>
      </c>
      <c r="CA4" s="143">
        <f>+CA5+CA10+CA15+CA18</f>
        <v>0</v>
      </c>
      <c r="CB4" s="144" t="str">
        <f>IF(AND(CA4=0,CA4&gt;=0), "",CA4/CA4)</f>
        <v/>
      </c>
      <c r="CC4" s="145"/>
      <c r="CD4" s="144" t="str">
        <f t="shared" ref="CD4:CD36" si="12">IF(AND(BQ4=0,CA4&gt;0),100%,IF(AND(BQ4&lt;0,CA4=0),(BQ4-CA4)/BQ4,IF(AND(BQ4&gt;0,CA4&gt;0),(CA4-BQ4)/BQ4,IF(AND(BQ4=0,CA4=0),"",(CA4-BQ4)/BQ4))))</f>
        <v/>
      </c>
      <c r="CE4" s="146">
        <f>+CE5+CE10+CE15+CE18</f>
        <v>9084.0919190886598</v>
      </c>
      <c r="CF4" s="144">
        <f>IF(AND(CE4=0,CE4&gt;=0), "",CE4/CE4)</f>
        <v>1</v>
      </c>
      <c r="CG4" s="145"/>
      <c r="CH4" s="143">
        <f>+CH5+CH10+CH15+CH18</f>
        <v>0</v>
      </c>
      <c r="CI4" s="144" t="str">
        <f>IF(AND(CH4=0,CH4&gt;=0), "",CH4/CH4)</f>
        <v/>
      </c>
      <c r="CJ4" s="145"/>
      <c r="CK4" s="144" t="str">
        <f t="shared" ref="CK4:CK67" si="13">IF(AND(CA4=0,CH4&gt;0),100%,IF(AND(CA4&lt;0,CH4=0),(CA4-CH4)/CA4,IF(AND(CA4&gt;0,CH4&gt;0),(CH4-CA4)/CA4,IF(AND(CA4=0,CH4=0),"",(CH4-CA4)/CA4))))</f>
        <v/>
      </c>
      <c r="CL4" s="146">
        <f>+CL5+CL10+CL15+CL18</f>
        <v>9084.0919190886598</v>
      </c>
      <c r="CM4" s="144">
        <f>IF(AND(CL4=0,CL4&gt;=0), "",CL4/CL4)</f>
        <v>1</v>
      </c>
      <c r="CN4" s="145"/>
      <c r="CO4" s="143">
        <f>+CO5+CO10+CO15+CO18</f>
        <v>0</v>
      </c>
      <c r="CP4" s="144" t="str">
        <f>IF(AND(CO4=0,CO4&gt;=0), "",CO4/CO4)</f>
        <v/>
      </c>
      <c r="CQ4" s="145"/>
      <c r="CR4" s="144" t="str">
        <f t="shared" ref="CR4:CR67" si="14">IF(AND(CH4=0,CO4&gt;0),100%,IF(AND(CH4&lt;0,CO4=0),(CH4-CO4)/CH4,IF(AND(CH4&gt;0,CO4&gt;0),(CO4-CH4)/CH4,IF(AND(CH4=0,CO4=0),"",(CO4-CH4)/CH4))))</f>
        <v/>
      </c>
      <c r="CS4" s="146">
        <f>+CS5+CS10+CS15+CS18</f>
        <v>9084.0919190886598</v>
      </c>
      <c r="CT4" s="144">
        <f>IF(AND(CS4=0,CS4&gt;=0), "",CS4/CS4)</f>
        <v>1</v>
      </c>
      <c r="CU4" s="145"/>
      <c r="CV4" s="147">
        <f>+CV5+CV10+CV15+CV18</f>
        <v>0</v>
      </c>
      <c r="CW4" s="144" t="str">
        <f>IF(AND(CV4=0,CV4&gt;=0), "",CV4/CV4)</f>
        <v/>
      </c>
      <c r="CX4" s="145">
        <f t="shared" ref="CX4:CX67" si="15">IF(AND(CV4=0,CS4&gt;0),100%,IF(AND(CV4&lt;0,CS4=0),(CV4-CS4)/CV4,IF(AND(CV4&gt;0,CS4&gt;0),(CS4-CV4)/CV4,IF(AND(CV4=0,CS4=0),"",(CS4-CV4)/CV4))))</f>
        <v>1</v>
      </c>
    </row>
    <row r="5" spans="1:102" s="6" customFormat="1" outlineLevel="1" x14ac:dyDescent="0.3">
      <c r="A5" s="37" t="s">
        <v>39</v>
      </c>
      <c r="B5" s="126">
        <f>+B6+B7+B8</f>
        <v>0</v>
      </c>
      <c r="C5" s="38" t="str">
        <f>IF(AND(B4=0,B5&gt;=0), "",B5/B4)</f>
        <v/>
      </c>
      <c r="D5" s="43"/>
      <c r="E5" s="126">
        <f>+E6+E7+E8</f>
        <v>0</v>
      </c>
      <c r="F5" s="38">
        <f>IF(AND(E4=0,E5&gt;=0), "",E5/E4)</f>
        <v>0</v>
      </c>
      <c r="G5" s="43"/>
      <c r="H5" s="126">
        <f>+H6+H7+H8</f>
        <v>0</v>
      </c>
      <c r="I5" s="38">
        <f>IF(AND(H4=0,H5&gt;=0), "",H5/H4)</f>
        <v>0</v>
      </c>
      <c r="J5" s="43"/>
      <c r="K5" s="38" t="str">
        <f t="shared" si="0"/>
        <v/>
      </c>
      <c r="L5" s="127">
        <f>+L6+L7+L8</f>
        <v>0</v>
      </c>
      <c r="M5" s="38">
        <f>IF(AND(L4=0,L5&gt;=0), "",L5/L4)</f>
        <v>0</v>
      </c>
      <c r="N5" s="43"/>
      <c r="O5" s="126">
        <f>+O6+O7+O8</f>
        <v>0</v>
      </c>
      <c r="P5" s="38">
        <f>IF(AND(O4=0,O5&gt;=0), "",O5/O4)</f>
        <v>0</v>
      </c>
      <c r="Q5" s="43"/>
      <c r="R5" s="38" t="str">
        <f t="shared" si="1"/>
        <v/>
      </c>
      <c r="S5" s="127">
        <f>+S6+S7+S8</f>
        <v>0</v>
      </c>
      <c r="T5" s="38">
        <f>IF(AND(S4=0,S5&gt;=0), "",S5/S4)</f>
        <v>0</v>
      </c>
      <c r="U5" s="43"/>
      <c r="V5" s="128">
        <f>+V6+V7+V8</f>
        <v>0</v>
      </c>
      <c r="W5" s="38" t="str">
        <f>IF(AND(V4=0,V5&gt;=0), "",V5/V4)</f>
        <v/>
      </c>
      <c r="X5" s="91" t="str">
        <f t="shared" si="2"/>
        <v/>
      </c>
      <c r="Y5" s="126">
        <f>+Y6+Y7+Y8</f>
        <v>0</v>
      </c>
      <c r="Z5" s="38">
        <f>IF(AND(Y4=0,Y5&gt;=0), "",Y5/Y4)</f>
        <v>0</v>
      </c>
      <c r="AA5" s="43"/>
      <c r="AB5" s="38" t="str">
        <f t="shared" si="3"/>
        <v/>
      </c>
      <c r="AC5" s="127">
        <f>+AC6+AC7+AC8</f>
        <v>0</v>
      </c>
      <c r="AD5" s="38">
        <f>IF(AND(AC4=0,AC5&gt;=0), "",AC5/AC4)</f>
        <v>0</v>
      </c>
      <c r="AE5" s="43"/>
      <c r="AF5" s="126">
        <f>+AF6+AF7+AF8</f>
        <v>0</v>
      </c>
      <c r="AG5" s="38">
        <f>IF(AND(AF4=0,AF5&gt;=0), "",AF5/AF4)</f>
        <v>0</v>
      </c>
      <c r="AH5" s="43"/>
      <c r="AI5" s="38" t="str">
        <f t="shared" si="4"/>
        <v/>
      </c>
      <c r="AJ5" s="127">
        <f>+AJ6+AJ7+AJ8</f>
        <v>0</v>
      </c>
      <c r="AK5" s="38">
        <f>IF(AND(AJ4=0,AJ5&gt;=0), "",AJ5/AJ4)</f>
        <v>0</v>
      </c>
      <c r="AL5" s="43"/>
      <c r="AM5" s="126">
        <f>+AM6+AM7+AM8</f>
        <v>0</v>
      </c>
      <c r="AN5" s="38">
        <f>IF(AND(AM4=0,AM5&gt;=0), "",AM5/AM4)</f>
        <v>0</v>
      </c>
      <c r="AO5" s="43"/>
      <c r="AP5" s="38" t="str">
        <f t="shared" si="5"/>
        <v/>
      </c>
      <c r="AQ5" s="127">
        <f>+AQ6+AQ7+AQ8</f>
        <v>0</v>
      </c>
      <c r="AR5" s="38">
        <f>IF(AND(AQ4=0,AQ5&gt;=0), "",AQ5/AQ4)</f>
        <v>0</v>
      </c>
      <c r="AS5" s="43"/>
      <c r="AT5" s="128">
        <f>+AT6+AT7+AT8</f>
        <v>0</v>
      </c>
      <c r="AU5" s="38" t="str">
        <f>IF(AND(AT4=0,AT5&gt;=0), "",AT5/AT4)</f>
        <v/>
      </c>
      <c r="AV5" s="91" t="str">
        <f t="shared" si="6"/>
        <v/>
      </c>
      <c r="AW5" s="128">
        <f>+AW6+AW7+AW8</f>
        <v>0</v>
      </c>
      <c r="AX5" s="38">
        <f>IF(AND(AW4=0,AW5&gt;=0), "",AW5/AW4)</f>
        <v>0</v>
      </c>
      <c r="AY5" s="43"/>
      <c r="AZ5" s="128">
        <f>+AZ6+AZ7+AZ8</f>
        <v>0</v>
      </c>
      <c r="BA5" s="38" t="str">
        <f>IF(AND(AZ4=0,AZ5&gt;=0), "",AZ5/AZ4)</f>
        <v/>
      </c>
      <c r="BB5" s="91" t="str">
        <f t="shared" si="7"/>
        <v/>
      </c>
      <c r="BC5" s="126">
        <f>+BC6+BC7+BC8</f>
        <v>0</v>
      </c>
      <c r="BD5" s="38" t="str">
        <f>IF(AND(BC4=0,BC5&gt;=0), "",BC5/BC4)</f>
        <v/>
      </c>
      <c r="BE5" s="43"/>
      <c r="BF5" s="38" t="str">
        <f t="shared" si="8"/>
        <v/>
      </c>
      <c r="BG5" s="127">
        <f>+BG6+BG7+BG8</f>
        <v>0</v>
      </c>
      <c r="BH5" s="38">
        <f>IF(AND(BG4=0,BG5&gt;=0), "",BG5/BG4)</f>
        <v>0</v>
      </c>
      <c r="BI5" s="43"/>
      <c r="BJ5" s="126">
        <f>+BJ6+BJ7+BJ8</f>
        <v>0</v>
      </c>
      <c r="BK5" s="38" t="str">
        <f>IF(AND(BJ4=0,BJ5&gt;=0), "",BJ5/BJ4)</f>
        <v/>
      </c>
      <c r="BL5" s="43"/>
      <c r="BM5" s="38" t="str">
        <f t="shared" si="9"/>
        <v/>
      </c>
      <c r="BN5" s="127">
        <f>+BN6+BN7+BN8</f>
        <v>0</v>
      </c>
      <c r="BO5" s="38">
        <f>IF(AND(BN4=0,BN5&gt;=0), "",BN5/BN4)</f>
        <v>0</v>
      </c>
      <c r="BP5" s="43"/>
      <c r="BQ5" s="126">
        <f>+BQ6+BQ7+BQ8</f>
        <v>0</v>
      </c>
      <c r="BR5" s="38" t="str">
        <f>IF(AND(BQ4=0,BQ5&gt;=0), "",BQ5/BQ4)</f>
        <v/>
      </c>
      <c r="BS5" s="43"/>
      <c r="BT5" s="38" t="str">
        <f t="shared" si="10"/>
        <v/>
      </c>
      <c r="BU5" s="127">
        <f>+BU6+BU7+BU8</f>
        <v>0</v>
      </c>
      <c r="BV5" s="38">
        <f>IF(AND(BU4=0,BU5&gt;=0), "",BU5/BU4)</f>
        <v>0</v>
      </c>
      <c r="BW5" s="43"/>
      <c r="BX5" s="128">
        <f>+BX6+BX7+BX8</f>
        <v>0</v>
      </c>
      <c r="BY5" s="38" t="str">
        <f>IF(AND(BX4=0,BX5&gt;=0), "",BX5/BX4)</f>
        <v/>
      </c>
      <c r="BZ5" s="91" t="str">
        <f t="shared" si="11"/>
        <v/>
      </c>
      <c r="CA5" s="126">
        <f>+CA6+CA7+CA8</f>
        <v>0</v>
      </c>
      <c r="CB5" s="38" t="str">
        <f>IF(AND(CA4=0,CA5&gt;=0), "",CA5/CA4)</f>
        <v/>
      </c>
      <c r="CC5" s="43"/>
      <c r="CD5" s="38" t="str">
        <f t="shared" si="12"/>
        <v/>
      </c>
      <c r="CE5" s="127">
        <f>+CE6+CE7+CE8</f>
        <v>0</v>
      </c>
      <c r="CF5" s="38">
        <f>IF(AND(CE4=0,CE5&gt;=0), "",CE5/CE4)</f>
        <v>0</v>
      </c>
      <c r="CG5" s="43"/>
      <c r="CH5" s="126">
        <f>+CH6+CH7+CH8</f>
        <v>0</v>
      </c>
      <c r="CI5" s="38" t="str">
        <f>IF(AND(CH4=0,CH5&gt;=0), "",CH5/CH4)</f>
        <v/>
      </c>
      <c r="CJ5" s="43"/>
      <c r="CK5" s="38" t="str">
        <f t="shared" si="13"/>
        <v/>
      </c>
      <c r="CL5" s="127">
        <f>+CL6+CL7+CL8</f>
        <v>0</v>
      </c>
      <c r="CM5" s="38">
        <f>IF(AND(CL4=0,CL5&gt;=0), "",CL5/CL4)</f>
        <v>0</v>
      </c>
      <c r="CN5" s="43"/>
      <c r="CO5" s="126">
        <f>+CO6+CO7+CO8</f>
        <v>0</v>
      </c>
      <c r="CP5" s="38" t="str">
        <f>IF(AND(CO4=0,CO5&gt;=0), "",CO5/CO4)</f>
        <v/>
      </c>
      <c r="CQ5" s="43"/>
      <c r="CR5" s="38" t="str">
        <f t="shared" si="14"/>
        <v/>
      </c>
      <c r="CS5" s="127">
        <f>+CS6+CS7+CS8</f>
        <v>0</v>
      </c>
      <c r="CT5" s="38">
        <f>IF(AND(CS4=0,CS5&gt;=0), "",CS5/CS4)</f>
        <v>0</v>
      </c>
      <c r="CU5" s="43"/>
      <c r="CV5" s="128">
        <f>+CV6+CV7+CV8</f>
        <v>0</v>
      </c>
      <c r="CW5" s="38" t="str">
        <f>IF(AND(CV4=0,CV5&gt;=0), "",CV5/CV4)</f>
        <v/>
      </c>
      <c r="CX5" s="91" t="str">
        <f t="shared" si="15"/>
        <v/>
      </c>
    </row>
    <row r="6" spans="1:102" outlineLevel="1" x14ac:dyDescent="0.3">
      <c r="A6" s="29" t="s">
        <v>34</v>
      </c>
      <c r="B6" s="129">
        <f>+'N EERR UCAFE'!B6</f>
        <v>0</v>
      </c>
      <c r="C6" s="30" t="str">
        <f>IF(AND(B4=0,B6&gt;=0), "",B6/B4)</f>
        <v/>
      </c>
      <c r="D6" s="44"/>
      <c r="E6" s="129">
        <f>+'N EERR UCAFE'!C6</f>
        <v>0</v>
      </c>
      <c r="F6" s="30">
        <f>IF(AND(E4=0,E6&gt;=0), "",E6/E4)</f>
        <v>0</v>
      </c>
      <c r="G6" s="44"/>
      <c r="H6" s="129">
        <f>+'N EERR UCAFE'!D6</f>
        <v>0</v>
      </c>
      <c r="I6" s="30">
        <f>IF(AND(H4=0,H6&gt;=0), "",H6/H4)</f>
        <v>0</v>
      </c>
      <c r="J6" s="44"/>
      <c r="K6" s="30" t="str">
        <f t="shared" si="0"/>
        <v/>
      </c>
      <c r="L6" s="130">
        <f>+E6+H6</f>
        <v>0</v>
      </c>
      <c r="M6" s="30">
        <f>IF(AND(L4=0,L6&gt;=0), "",L6/L4)</f>
        <v>0</v>
      </c>
      <c r="N6" s="44"/>
      <c r="O6" s="129">
        <f>+'N EERR UCAFE'!E6</f>
        <v>0</v>
      </c>
      <c r="P6" s="30">
        <f>IF(AND(O4=0,O6&gt;=0), "",O6/O4)</f>
        <v>0</v>
      </c>
      <c r="Q6" s="44"/>
      <c r="R6" s="30" t="str">
        <f t="shared" si="1"/>
        <v/>
      </c>
      <c r="S6" s="130">
        <f>+L6+O6</f>
        <v>0</v>
      </c>
      <c r="T6" s="30">
        <f>IF(AND(S4=0,S6&gt;=0), "",S6/S4)</f>
        <v>0</v>
      </c>
      <c r="U6" s="44"/>
      <c r="V6" s="131"/>
      <c r="W6" s="30" t="str">
        <f>IF(AND(V4=0,V6&gt;=0), "",V6/V4)</f>
        <v/>
      </c>
      <c r="X6" s="47" t="str">
        <f t="shared" si="2"/>
        <v/>
      </c>
      <c r="Y6" s="129">
        <f>+'N EERR UCAFE'!F6</f>
        <v>0</v>
      </c>
      <c r="Z6" s="30">
        <f>IF(AND(Y4=0,Y6&gt;=0), "",Y6/Y4)</f>
        <v>0</v>
      </c>
      <c r="AA6" s="44"/>
      <c r="AB6" s="30" t="str">
        <f t="shared" si="3"/>
        <v/>
      </c>
      <c r="AC6" s="130">
        <f>+S6+Y6</f>
        <v>0</v>
      </c>
      <c r="AD6" s="30">
        <f>IF(AND(AC4=0,AC6&gt;=0), "",AC6/AC4)</f>
        <v>0</v>
      </c>
      <c r="AE6" s="44"/>
      <c r="AF6" s="129">
        <f>+'N EERR UCAFE'!G6</f>
        <v>0</v>
      </c>
      <c r="AG6" s="30">
        <f>IF(AND(AF4=0,AF6&gt;=0), "",AF6/AF4)</f>
        <v>0</v>
      </c>
      <c r="AH6" s="44"/>
      <c r="AI6" s="30" t="str">
        <f t="shared" si="4"/>
        <v/>
      </c>
      <c r="AJ6" s="130">
        <f>+AC6+AF6</f>
        <v>0</v>
      </c>
      <c r="AK6" s="30">
        <f>IF(AND(AJ4=0,AJ6&gt;=0), "",AJ6/AJ4)</f>
        <v>0</v>
      </c>
      <c r="AL6" s="44"/>
      <c r="AM6" s="129">
        <f>+'N EERR UCAFE'!H6</f>
        <v>0</v>
      </c>
      <c r="AN6" s="30">
        <f>IF(AND(AM4=0,AM6&gt;=0), "",AM6/AM4)</f>
        <v>0</v>
      </c>
      <c r="AO6" s="44"/>
      <c r="AP6" s="30" t="str">
        <f t="shared" si="5"/>
        <v/>
      </c>
      <c r="AQ6" s="130">
        <f>+AJ6+AM6</f>
        <v>0</v>
      </c>
      <c r="AR6" s="30">
        <f>IF(AND(AQ4=0,AQ6&gt;=0), "",AQ6/AQ4)</f>
        <v>0</v>
      </c>
      <c r="AS6" s="44"/>
      <c r="AT6" s="131">
        <f>+V6*2</f>
        <v>0</v>
      </c>
      <c r="AU6" s="30" t="str">
        <f>IF(AND(AT4=0,AT6&gt;=0), "",AT6/AT4)</f>
        <v/>
      </c>
      <c r="AV6" s="47" t="str">
        <f t="shared" si="6"/>
        <v/>
      </c>
      <c r="AW6" s="131">
        <f>+AQ6/6</f>
        <v>0</v>
      </c>
      <c r="AX6" s="30">
        <f>IF(AND(AW4=0,AW6&gt;=0), "",AW6/AW4)</f>
        <v>0</v>
      </c>
      <c r="AY6" s="44"/>
      <c r="AZ6" s="131">
        <f>+AT6/6</f>
        <v>0</v>
      </c>
      <c r="BA6" s="30" t="str">
        <f>IF(AND(AZ4=0,AZ6&gt;=0), "",AZ6/AZ4)</f>
        <v/>
      </c>
      <c r="BB6" s="47" t="str">
        <f t="shared" si="7"/>
        <v/>
      </c>
      <c r="BC6" s="129">
        <f>+'N EERR UCAFE'!I6</f>
        <v>0</v>
      </c>
      <c r="BD6" s="30" t="str">
        <f>IF(AND(BC4=0,BC6&gt;=0), "",BC6/BC4)</f>
        <v/>
      </c>
      <c r="BE6" s="44"/>
      <c r="BF6" s="30" t="str">
        <f t="shared" si="8"/>
        <v/>
      </c>
      <c r="BG6" s="130">
        <f>+AQ6+BC6</f>
        <v>0</v>
      </c>
      <c r="BH6" s="30">
        <f>IF(AND(BG4=0,BG6&gt;=0), "",BG6/BG4)</f>
        <v>0</v>
      </c>
      <c r="BI6" s="44"/>
      <c r="BJ6" s="129">
        <f>+'N EERR UCAFE'!J6</f>
        <v>0</v>
      </c>
      <c r="BK6" s="30" t="str">
        <f>IF(AND(BJ4=0,BJ6&gt;=0), "",BJ6/BJ4)</f>
        <v/>
      </c>
      <c r="BL6" s="44"/>
      <c r="BM6" s="30" t="str">
        <f t="shared" si="9"/>
        <v/>
      </c>
      <c r="BN6" s="130">
        <f>+BG6+BJ6</f>
        <v>0</v>
      </c>
      <c r="BO6" s="30">
        <f>IF(AND(BN4=0,BN6&gt;=0), "",BN6/BN4)</f>
        <v>0</v>
      </c>
      <c r="BP6" s="44"/>
      <c r="BQ6" s="129">
        <f>+'N EERR UCAFE'!K6</f>
        <v>0</v>
      </c>
      <c r="BR6" s="30" t="str">
        <f>IF(AND(BQ4=0,BQ6&gt;=0), "",BQ6/BQ4)</f>
        <v/>
      </c>
      <c r="BS6" s="44"/>
      <c r="BT6" s="30" t="str">
        <f t="shared" si="10"/>
        <v/>
      </c>
      <c r="BU6" s="130">
        <f>+BN6+BQ6</f>
        <v>0</v>
      </c>
      <c r="BV6" s="30">
        <f>IF(AND(BU4=0,BU6&gt;=0), "",BU6/BU4)</f>
        <v>0</v>
      </c>
      <c r="BW6" s="44"/>
      <c r="BX6" s="131">
        <f>+AZ6*9</f>
        <v>0</v>
      </c>
      <c r="BY6" s="30" t="str">
        <f>IF(AND(BX4=0,BX6&gt;=0), "",BX6/BX4)</f>
        <v/>
      </c>
      <c r="BZ6" s="47" t="str">
        <f t="shared" si="11"/>
        <v/>
      </c>
      <c r="CA6" s="129">
        <f>+'N EERR UCAFE'!L6</f>
        <v>0</v>
      </c>
      <c r="CB6" s="30" t="str">
        <f>IF(AND(CA4=0,CA6&gt;=0), "",CA6/CA4)</f>
        <v/>
      </c>
      <c r="CC6" s="44"/>
      <c r="CD6" s="30" t="str">
        <f t="shared" si="12"/>
        <v/>
      </c>
      <c r="CE6" s="130">
        <f>+BU6+CA6</f>
        <v>0</v>
      </c>
      <c r="CF6" s="30">
        <f>IF(AND(CE4=0,CE6&gt;=0), "",CE6/CE4)</f>
        <v>0</v>
      </c>
      <c r="CG6" s="44"/>
      <c r="CH6" s="129">
        <f>+'N EERR UCAFE'!M6</f>
        <v>0</v>
      </c>
      <c r="CI6" s="30" t="str">
        <f>IF(AND(CH4=0,CH6&gt;=0), "",CH6/CH4)</f>
        <v/>
      </c>
      <c r="CJ6" s="44"/>
      <c r="CK6" s="30" t="str">
        <f t="shared" si="13"/>
        <v/>
      </c>
      <c r="CL6" s="130">
        <f>+CE6+CH6</f>
        <v>0</v>
      </c>
      <c r="CM6" s="30">
        <f>IF(AND(CL4=0,CL6&gt;=0), "",CL6/CL4)</f>
        <v>0</v>
      </c>
      <c r="CN6" s="44"/>
      <c r="CO6" s="129">
        <f>+'N EERR UCAFE'!N6</f>
        <v>0</v>
      </c>
      <c r="CP6" s="30" t="str">
        <f>IF(AND(CO4=0,CO6&gt;=0), "",CO6/CO4)</f>
        <v/>
      </c>
      <c r="CQ6" s="44"/>
      <c r="CR6" s="30" t="str">
        <f t="shared" si="14"/>
        <v/>
      </c>
      <c r="CS6" s="130">
        <f>+CL6+CO6</f>
        <v>0</v>
      </c>
      <c r="CT6" s="30">
        <f>IF(AND(CS4=0,CS6&gt;=0), "",CS6/CS4)</f>
        <v>0</v>
      </c>
      <c r="CU6" s="44"/>
      <c r="CV6" s="131">
        <f>+AZ6*12</f>
        <v>0</v>
      </c>
      <c r="CW6" s="30" t="str">
        <f>IF(AND(CV4=0,CV6&gt;=0), "",CV6/CV4)</f>
        <v/>
      </c>
      <c r="CX6" s="47" t="str">
        <f t="shared" si="15"/>
        <v/>
      </c>
    </row>
    <row r="7" spans="1:102" outlineLevel="1" x14ac:dyDescent="0.3">
      <c r="A7" s="29" t="s">
        <v>36</v>
      </c>
      <c r="B7" s="129">
        <f>+'N EERR UCAFE'!B7</f>
        <v>0</v>
      </c>
      <c r="C7" s="30" t="str">
        <f>IF(AND(B4=0,B7&gt;=0), "",B7/B4)</f>
        <v/>
      </c>
      <c r="D7" s="44"/>
      <c r="E7" s="129">
        <f>+'N EERR UCAFE'!C7</f>
        <v>0</v>
      </c>
      <c r="F7" s="30">
        <f>IF(AND(E4=0,E7&gt;=0), "",E7/E4)</f>
        <v>0</v>
      </c>
      <c r="G7" s="44"/>
      <c r="H7" s="129">
        <f>+'N EERR UCAFE'!D7</f>
        <v>0</v>
      </c>
      <c r="I7" s="30">
        <f>IF(AND(H4=0,H7&gt;=0), "",H7/H4)</f>
        <v>0</v>
      </c>
      <c r="J7" s="44"/>
      <c r="K7" s="30" t="str">
        <f t="shared" si="0"/>
        <v/>
      </c>
      <c r="L7" s="130">
        <f>+E7+H7</f>
        <v>0</v>
      </c>
      <c r="M7" s="30">
        <f>IF(AND(L4=0,L7&gt;=0), "",L7/L4)</f>
        <v>0</v>
      </c>
      <c r="N7" s="44"/>
      <c r="O7" s="129">
        <f>+'N EERR UCAFE'!E7</f>
        <v>0</v>
      </c>
      <c r="P7" s="30">
        <f>IF(AND(O4=0,O7&gt;=0), "",O7/O4)</f>
        <v>0</v>
      </c>
      <c r="Q7" s="44"/>
      <c r="R7" s="30" t="str">
        <f t="shared" si="1"/>
        <v/>
      </c>
      <c r="S7" s="130">
        <f>+L7+O7</f>
        <v>0</v>
      </c>
      <c r="T7" s="30">
        <f>IF(AND(S4=0,S7&gt;=0), "",S7/S4)</f>
        <v>0</v>
      </c>
      <c r="U7" s="44"/>
      <c r="V7" s="131"/>
      <c r="W7" s="30" t="str">
        <f>IF(AND(V4=0,V7&gt;=0), "",V7/V4)</f>
        <v/>
      </c>
      <c r="X7" s="47" t="str">
        <f t="shared" si="2"/>
        <v/>
      </c>
      <c r="Y7" s="129">
        <f>+'N EERR UCAFE'!F7</f>
        <v>0</v>
      </c>
      <c r="Z7" s="30">
        <f>IF(AND(Y4=0,Y7&gt;=0), "",Y7/Y4)</f>
        <v>0</v>
      </c>
      <c r="AA7" s="44"/>
      <c r="AB7" s="30" t="str">
        <f t="shared" si="3"/>
        <v/>
      </c>
      <c r="AC7" s="130">
        <f>+S7+Y7</f>
        <v>0</v>
      </c>
      <c r="AD7" s="30">
        <f>IF(AND(AC4=0,AC7&gt;=0), "",AC7/AC4)</f>
        <v>0</v>
      </c>
      <c r="AE7" s="44"/>
      <c r="AF7" s="129">
        <f>+'N EERR UCAFE'!G7</f>
        <v>0</v>
      </c>
      <c r="AG7" s="30">
        <f>IF(AND(AF4=0,AF7&gt;=0), "",AF7/AF4)</f>
        <v>0</v>
      </c>
      <c r="AH7" s="44"/>
      <c r="AI7" s="30" t="str">
        <f t="shared" si="4"/>
        <v/>
      </c>
      <c r="AJ7" s="130">
        <f t="shared" ref="AJ7:AJ70" si="16">+AC7+AF7</f>
        <v>0</v>
      </c>
      <c r="AK7" s="30">
        <f>IF(AND(AJ4=0,AJ7&gt;=0), "",AJ7/AJ4)</f>
        <v>0</v>
      </c>
      <c r="AL7" s="44"/>
      <c r="AM7" s="129">
        <f>+'N EERR UCAFE'!H7</f>
        <v>0</v>
      </c>
      <c r="AN7" s="30">
        <f>IF(AND(AM4=0,AM7&gt;=0), "",AM7/AM4)</f>
        <v>0</v>
      </c>
      <c r="AO7" s="44"/>
      <c r="AP7" s="30" t="str">
        <f t="shared" si="5"/>
        <v/>
      </c>
      <c r="AQ7" s="130">
        <f t="shared" ref="AQ7:AQ70" si="17">+AJ7+AM7</f>
        <v>0</v>
      </c>
      <c r="AR7" s="30">
        <f>IF(AND(AQ4=0,AQ7&gt;=0), "",AQ7/AQ4)</f>
        <v>0</v>
      </c>
      <c r="AS7" s="44"/>
      <c r="AT7" s="131">
        <f>+V7*2</f>
        <v>0</v>
      </c>
      <c r="AU7" s="30" t="str">
        <f>IF(AND(AT4=0,AT7&gt;=0), "",AT7/AT4)</f>
        <v/>
      </c>
      <c r="AV7" s="47" t="str">
        <f t="shared" si="6"/>
        <v/>
      </c>
      <c r="AW7" s="131">
        <f>+AQ7/6</f>
        <v>0</v>
      </c>
      <c r="AX7" s="30">
        <f>IF(AND(AW4=0,AW7&gt;=0), "",AW7/AW4)</f>
        <v>0</v>
      </c>
      <c r="AY7" s="44"/>
      <c r="AZ7" s="131">
        <f>+AT7/6</f>
        <v>0</v>
      </c>
      <c r="BA7" s="30" t="str">
        <f>IF(AND(AZ4=0,AZ7&gt;=0), "",AZ7/AZ4)</f>
        <v/>
      </c>
      <c r="BB7" s="47" t="str">
        <f t="shared" si="7"/>
        <v/>
      </c>
      <c r="BC7" s="129">
        <f>+'N EERR UCAFE'!I7</f>
        <v>0</v>
      </c>
      <c r="BD7" s="30" t="str">
        <f>IF(AND(BC4=0,BC7&gt;=0), "",BC7/BC4)</f>
        <v/>
      </c>
      <c r="BE7" s="44"/>
      <c r="BF7" s="30" t="str">
        <f t="shared" si="8"/>
        <v/>
      </c>
      <c r="BG7" s="130">
        <f>+AQ7+BC7</f>
        <v>0</v>
      </c>
      <c r="BH7" s="30">
        <f>IF(AND(BG4=0,BG7&gt;=0), "",BG7/BG4)</f>
        <v>0</v>
      </c>
      <c r="BI7" s="44"/>
      <c r="BJ7" s="129">
        <f>+'N EERR UCAFE'!J7</f>
        <v>0</v>
      </c>
      <c r="BK7" s="30" t="str">
        <f>IF(AND(BJ4=0,BJ7&gt;=0), "",BJ7/BJ4)</f>
        <v/>
      </c>
      <c r="BL7" s="44"/>
      <c r="BM7" s="30" t="str">
        <f t="shared" si="9"/>
        <v/>
      </c>
      <c r="BN7" s="130">
        <f>+BG7+BJ7</f>
        <v>0</v>
      </c>
      <c r="BO7" s="30">
        <f>IF(AND(BN4=0,BN7&gt;=0), "",BN7/BN4)</f>
        <v>0</v>
      </c>
      <c r="BP7" s="44"/>
      <c r="BQ7" s="129">
        <f>+'N EERR UCAFE'!K7</f>
        <v>0</v>
      </c>
      <c r="BR7" s="30" t="str">
        <f>IF(AND(BQ4=0,BQ7&gt;=0), "",BQ7/BQ4)</f>
        <v/>
      </c>
      <c r="BS7" s="44"/>
      <c r="BT7" s="30" t="str">
        <f t="shared" si="10"/>
        <v/>
      </c>
      <c r="BU7" s="130">
        <f>+BN7+BQ7</f>
        <v>0</v>
      </c>
      <c r="BV7" s="30">
        <f>IF(AND(BU4=0,BU7&gt;=0), "",BU7/BU4)</f>
        <v>0</v>
      </c>
      <c r="BW7" s="44"/>
      <c r="BX7" s="131">
        <f>+AZ7*9</f>
        <v>0</v>
      </c>
      <c r="BY7" s="30" t="str">
        <f>IF(AND(BX4=0,BX7&gt;=0), "",BX7/BX4)</f>
        <v/>
      </c>
      <c r="BZ7" s="47" t="str">
        <f t="shared" si="11"/>
        <v/>
      </c>
      <c r="CA7" s="129">
        <f>+'N EERR UCAFE'!L7</f>
        <v>0</v>
      </c>
      <c r="CB7" s="30" t="str">
        <f>IF(AND(CA4=0,CA7&gt;=0), "",CA7/CA4)</f>
        <v/>
      </c>
      <c r="CC7" s="44"/>
      <c r="CD7" s="30" t="str">
        <f t="shared" si="12"/>
        <v/>
      </c>
      <c r="CE7" s="130">
        <f>+BU7+CA7</f>
        <v>0</v>
      </c>
      <c r="CF7" s="30">
        <f>IF(AND(CE4=0,CE7&gt;=0), "",CE7/CE4)</f>
        <v>0</v>
      </c>
      <c r="CG7" s="44"/>
      <c r="CH7" s="129">
        <f>+'N EERR UCAFE'!M7</f>
        <v>0</v>
      </c>
      <c r="CI7" s="30" t="str">
        <f>IF(AND(CH4=0,CH7&gt;=0), "",CH7/CH4)</f>
        <v/>
      </c>
      <c r="CJ7" s="44"/>
      <c r="CK7" s="30" t="str">
        <f t="shared" si="13"/>
        <v/>
      </c>
      <c r="CL7" s="130">
        <f>+CE7+CH7</f>
        <v>0</v>
      </c>
      <c r="CM7" s="30">
        <f>IF(AND(CL4=0,CL7&gt;=0), "",CL7/CL4)</f>
        <v>0</v>
      </c>
      <c r="CN7" s="44"/>
      <c r="CO7" s="129">
        <f>+'N EERR UCAFE'!N7</f>
        <v>0</v>
      </c>
      <c r="CP7" s="30" t="str">
        <f>IF(AND(CO4=0,CO7&gt;=0), "",CO7/CO4)</f>
        <v/>
      </c>
      <c r="CQ7" s="44"/>
      <c r="CR7" s="30" t="str">
        <f t="shared" si="14"/>
        <v/>
      </c>
      <c r="CS7" s="130">
        <f>+CL7+CO7</f>
        <v>0</v>
      </c>
      <c r="CT7" s="30">
        <f>IF(AND(CS4=0,CS7&gt;=0), "",CS7/CS4)</f>
        <v>0</v>
      </c>
      <c r="CU7" s="44"/>
      <c r="CV7" s="131">
        <f>+AZ7*12</f>
        <v>0</v>
      </c>
      <c r="CW7" s="30" t="str">
        <f>IF(AND(CV4=0,CV7&gt;=0), "",CV7/CV4)</f>
        <v/>
      </c>
      <c r="CX7" s="47" t="str">
        <f t="shared" si="15"/>
        <v/>
      </c>
    </row>
    <row r="8" spans="1:102" outlineLevel="1" x14ac:dyDescent="0.3">
      <c r="A8" s="29" t="s">
        <v>53</v>
      </c>
      <c r="B8" s="129">
        <f>+'N EERR UCAFE'!B8+'N EERR UCAFE'!B9</f>
        <v>0</v>
      </c>
      <c r="C8" s="30" t="str">
        <f>IF(AND(B5=0,B8&gt;=0), "",B8/B5)</f>
        <v/>
      </c>
      <c r="D8" s="44"/>
      <c r="E8" s="129">
        <f>+'N EERR UCAFE'!C8+'N EERR UCAFE'!C9</f>
        <v>0</v>
      </c>
      <c r="F8" s="30" t="str">
        <f>IF(AND(E5=0,E8&gt;=0), "",E8/E5)</f>
        <v/>
      </c>
      <c r="G8" s="44"/>
      <c r="H8" s="129">
        <f>+'N EERR UCAFE'!D8+'N EERR UCAFE'!D9</f>
        <v>0</v>
      </c>
      <c r="I8" s="30" t="str">
        <f>IF(AND(H5=0,H8&gt;=0), "",H8/H5)</f>
        <v/>
      </c>
      <c r="J8" s="44"/>
      <c r="K8" s="30" t="str">
        <f t="shared" si="0"/>
        <v/>
      </c>
      <c r="L8" s="130">
        <f>+E8+H8</f>
        <v>0</v>
      </c>
      <c r="M8" s="30" t="str">
        <f>IF(AND(L5=0,L8&gt;=0), "",L8/L5)</f>
        <v/>
      </c>
      <c r="N8" s="44"/>
      <c r="O8" s="129">
        <f>+'N EERR UCAFE'!E8+'N EERR UCAFE'!E9</f>
        <v>0</v>
      </c>
      <c r="P8" s="30" t="str">
        <f>IF(AND(O5=0,O8&gt;=0), "",O8/O5)</f>
        <v/>
      </c>
      <c r="Q8" s="44"/>
      <c r="R8" s="30" t="str">
        <f t="shared" si="1"/>
        <v/>
      </c>
      <c r="S8" s="130">
        <f>+L8+O8</f>
        <v>0</v>
      </c>
      <c r="T8" s="30" t="str">
        <f>IF(AND(S5=0,S8&gt;=0), "",S8/S5)</f>
        <v/>
      </c>
      <c r="U8" s="44"/>
      <c r="V8" s="131"/>
      <c r="W8" s="30" t="str">
        <f>IF(AND(V5=0,V8&gt;=0), "",V8/V5)</f>
        <v/>
      </c>
      <c r="X8" s="47" t="str">
        <f t="shared" si="2"/>
        <v/>
      </c>
      <c r="Y8" s="129">
        <f>+'N EERR UCAFE'!F8+'N EERR UCAFE'!F9</f>
        <v>0</v>
      </c>
      <c r="Z8" s="30" t="str">
        <f>IF(AND(Y5=0,Y8&gt;=0), "",Y8/Y5)</f>
        <v/>
      </c>
      <c r="AA8" s="44"/>
      <c r="AB8" s="30" t="str">
        <f t="shared" si="3"/>
        <v/>
      </c>
      <c r="AC8" s="130">
        <f>+S8+Y8</f>
        <v>0</v>
      </c>
      <c r="AD8" s="30" t="str">
        <f>IF(AND(AC5=0,AC8&gt;=0), "",AC8/AC5)</f>
        <v/>
      </c>
      <c r="AE8" s="44"/>
      <c r="AF8" s="129">
        <f>+'N EERR UCAFE'!G8+'N EERR UCAFE'!G9</f>
        <v>0</v>
      </c>
      <c r="AG8" s="30" t="str">
        <f>IF(AND(AF5=0,AF8&gt;=0), "",AF8/AF5)</f>
        <v/>
      </c>
      <c r="AH8" s="44"/>
      <c r="AI8" s="30" t="str">
        <f t="shared" si="4"/>
        <v/>
      </c>
      <c r="AJ8" s="130">
        <f t="shared" si="16"/>
        <v>0</v>
      </c>
      <c r="AK8" s="30" t="str">
        <f>IF(AND(AJ5=0,AJ8&gt;=0), "",AJ8/AJ5)</f>
        <v/>
      </c>
      <c r="AL8" s="44"/>
      <c r="AM8" s="129">
        <f>+'N EERR UCAFE'!H8+'N EERR UCAFE'!H9</f>
        <v>0</v>
      </c>
      <c r="AN8" s="30" t="str">
        <f>IF(AND(AM5=0,AM8&gt;=0), "",AM8/AM5)</f>
        <v/>
      </c>
      <c r="AO8" s="44"/>
      <c r="AP8" s="30" t="str">
        <f t="shared" si="5"/>
        <v/>
      </c>
      <c r="AQ8" s="130">
        <f t="shared" si="17"/>
        <v>0</v>
      </c>
      <c r="AR8" s="30" t="str">
        <f>IF(AND(AQ5=0,AQ8&gt;=0), "",AQ8/AQ5)</f>
        <v/>
      </c>
      <c r="AS8" s="44"/>
      <c r="AT8" s="131">
        <f>+V8*2</f>
        <v>0</v>
      </c>
      <c r="AU8" s="30" t="str">
        <f>IF(AND(AT5=0,AT8&gt;=0), "",AT8/AT5)</f>
        <v/>
      </c>
      <c r="AV8" s="47" t="str">
        <f t="shared" si="6"/>
        <v/>
      </c>
      <c r="AW8" s="131">
        <f>+AQ8/6</f>
        <v>0</v>
      </c>
      <c r="AX8" s="30" t="str">
        <f>IF(AND(AW5=0,AW8&gt;=0), "",AW8/AW5)</f>
        <v/>
      </c>
      <c r="AY8" s="44"/>
      <c r="AZ8" s="131">
        <f>+AT8/6</f>
        <v>0</v>
      </c>
      <c r="BA8" s="30" t="str">
        <f>IF(AND(AZ5=0,AZ8&gt;=0), "",AZ8/AZ5)</f>
        <v/>
      </c>
      <c r="BB8" s="47" t="str">
        <f t="shared" si="7"/>
        <v/>
      </c>
      <c r="BC8" s="129">
        <f>+'N EERR UCAFE'!I8+'N EERR UCAFE'!I9</f>
        <v>0</v>
      </c>
      <c r="BD8" s="30" t="str">
        <f>IF(AND(BC5=0,BC8&gt;=0), "",BC8/BC5)</f>
        <v/>
      </c>
      <c r="BE8" s="44"/>
      <c r="BF8" s="30" t="str">
        <f t="shared" si="8"/>
        <v/>
      </c>
      <c r="BG8" s="130">
        <f>+AQ8+BC8</f>
        <v>0</v>
      </c>
      <c r="BH8" s="30" t="str">
        <f>IF(AND(BG5=0,BG8&gt;=0), "",BG8/BG5)</f>
        <v/>
      </c>
      <c r="BI8" s="44"/>
      <c r="BJ8" s="129">
        <f>+'N EERR UCAFE'!J8+'N EERR UCAFE'!J9</f>
        <v>0</v>
      </c>
      <c r="BK8" s="30" t="str">
        <f>IF(AND(BJ5=0,BJ8&gt;=0), "",BJ8/BJ5)</f>
        <v/>
      </c>
      <c r="BL8" s="44"/>
      <c r="BM8" s="30" t="str">
        <f t="shared" si="9"/>
        <v/>
      </c>
      <c r="BN8" s="130">
        <f>+BG8+BJ8</f>
        <v>0</v>
      </c>
      <c r="BO8" s="30" t="str">
        <f>IF(AND(BN5=0,BN8&gt;=0), "",BN8/BN5)</f>
        <v/>
      </c>
      <c r="BP8" s="44"/>
      <c r="BQ8" s="129">
        <f>+'N EERR UCAFE'!K8+'N EERR UCAFE'!K9</f>
        <v>0</v>
      </c>
      <c r="BR8" s="30" t="str">
        <f>IF(AND(BQ5=0,BQ8&gt;=0), "",BQ8/BQ5)</f>
        <v/>
      </c>
      <c r="BS8" s="44"/>
      <c r="BT8" s="30" t="str">
        <f t="shared" si="10"/>
        <v/>
      </c>
      <c r="BU8" s="130">
        <f>+BN8+BQ8</f>
        <v>0</v>
      </c>
      <c r="BV8" s="30" t="str">
        <f>IF(AND(BU5=0,BU8&gt;=0), "",BU8/BU5)</f>
        <v/>
      </c>
      <c r="BW8" s="44"/>
      <c r="BX8" s="131">
        <f>+AZ8*9</f>
        <v>0</v>
      </c>
      <c r="BY8" s="30" t="str">
        <f>IF(AND(BX5=0,BX8&gt;=0), "",BX8/BX5)</f>
        <v/>
      </c>
      <c r="BZ8" s="47" t="str">
        <f t="shared" si="11"/>
        <v/>
      </c>
      <c r="CA8" s="129">
        <f>+'N EERR UCAFE'!L8+'N EERR UCAFE'!L9</f>
        <v>0</v>
      </c>
      <c r="CB8" s="30" t="str">
        <f>IF(AND(CA5=0,CA8&gt;=0), "",CA8/CA5)</f>
        <v/>
      </c>
      <c r="CC8" s="44"/>
      <c r="CD8" s="30" t="str">
        <f t="shared" si="12"/>
        <v/>
      </c>
      <c r="CE8" s="130">
        <f>+BU8+CA8</f>
        <v>0</v>
      </c>
      <c r="CF8" s="30" t="str">
        <f>IF(AND(CE5=0,CE8&gt;=0), "",CE8/CE5)</f>
        <v/>
      </c>
      <c r="CG8" s="44"/>
      <c r="CH8" s="129">
        <f>+'N EERR UCAFE'!M8+'N EERR UCAFE'!M9</f>
        <v>0</v>
      </c>
      <c r="CI8" s="30" t="str">
        <f>IF(AND(CH5=0,CH8&gt;=0), "",CH8/CH5)</f>
        <v/>
      </c>
      <c r="CJ8" s="44"/>
      <c r="CK8" s="30" t="str">
        <f t="shared" si="13"/>
        <v/>
      </c>
      <c r="CL8" s="130">
        <f>+CE8+CH8</f>
        <v>0</v>
      </c>
      <c r="CM8" s="30" t="str">
        <f>IF(AND(CL5=0,CL8&gt;=0), "",CL8/CL5)</f>
        <v/>
      </c>
      <c r="CN8" s="44"/>
      <c r="CO8" s="129">
        <f>+'N EERR UCAFE'!N8+'N EERR UCAFE'!N9</f>
        <v>0</v>
      </c>
      <c r="CP8" s="30" t="str">
        <f>IF(AND(CO5=0,CO8&gt;=0), "",CO8/CO5)</f>
        <v/>
      </c>
      <c r="CQ8" s="44"/>
      <c r="CR8" s="30" t="str">
        <f t="shared" si="14"/>
        <v/>
      </c>
      <c r="CS8" s="130">
        <f>+CL8+CO8</f>
        <v>0</v>
      </c>
      <c r="CT8" s="30" t="str">
        <f>IF(AND(CS5=0,CS8&gt;=0), "",CS8/CS5)</f>
        <v/>
      </c>
      <c r="CU8" s="44"/>
      <c r="CV8" s="131">
        <f>+AZ8*12</f>
        <v>0</v>
      </c>
      <c r="CW8" s="30" t="str">
        <f>IF(AND(CV5=0,CV8&gt;=0), "",CV8/CV5)</f>
        <v/>
      </c>
      <c r="CX8" s="47" t="str">
        <f t="shared" si="15"/>
        <v/>
      </c>
    </row>
    <row r="9" spans="1:102" outlineLevel="1" x14ac:dyDescent="0.3">
      <c r="A9" s="29"/>
      <c r="B9" s="129"/>
      <c r="C9" s="30"/>
      <c r="D9" s="44"/>
      <c r="E9" s="129"/>
      <c r="F9" s="30"/>
      <c r="G9" s="44"/>
      <c r="H9" s="129"/>
      <c r="I9" s="30"/>
      <c r="J9" s="44"/>
      <c r="K9" s="30" t="str">
        <f t="shared" si="0"/>
        <v/>
      </c>
      <c r="M9" s="30"/>
      <c r="N9" s="44"/>
      <c r="O9" s="129"/>
      <c r="P9" s="30"/>
      <c r="Q9" s="44"/>
      <c r="R9" s="30" t="str">
        <f t="shared" si="1"/>
        <v/>
      </c>
      <c r="T9" s="30"/>
      <c r="U9" s="44"/>
      <c r="V9" s="131"/>
      <c r="W9" s="30"/>
      <c r="X9" s="47" t="str">
        <f t="shared" si="2"/>
        <v/>
      </c>
      <c r="Y9" s="129"/>
      <c r="Z9" s="30"/>
      <c r="AA9" s="44"/>
      <c r="AB9" s="30" t="str">
        <f t="shared" si="3"/>
        <v/>
      </c>
      <c r="AD9" s="30"/>
      <c r="AE9" s="44"/>
      <c r="AF9" s="129"/>
      <c r="AG9" s="30"/>
      <c r="AH9" s="44"/>
      <c r="AI9" s="30" t="str">
        <f t="shared" si="4"/>
        <v/>
      </c>
      <c r="AJ9" s="130">
        <f t="shared" si="16"/>
        <v>0</v>
      </c>
      <c r="AK9" s="30"/>
      <c r="AL9" s="44"/>
      <c r="AM9" s="129"/>
      <c r="AN9" s="30"/>
      <c r="AO9" s="44"/>
      <c r="AP9" s="30" t="str">
        <f t="shared" si="5"/>
        <v/>
      </c>
      <c r="AQ9" s="130">
        <f t="shared" si="17"/>
        <v>0</v>
      </c>
      <c r="AR9" s="30"/>
      <c r="AS9" s="44"/>
      <c r="AT9" s="131">
        <f>+V9*2</f>
        <v>0</v>
      </c>
      <c r="AU9" s="30"/>
      <c r="AV9" s="47" t="str">
        <f t="shared" si="6"/>
        <v/>
      </c>
      <c r="AW9" s="131"/>
      <c r="AX9" s="30"/>
      <c r="AY9" s="44"/>
      <c r="AZ9" s="131">
        <f>+AT9/6</f>
        <v>0</v>
      </c>
      <c r="BA9" s="30"/>
      <c r="BB9" s="47" t="str">
        <f t="shared" si="7"/>
        <v/>
      </c>
      <c r="BC9" s="129"/>
      <c r="BD9" s="30"/>
      <c r="BE9" s="44"/>
      <c r="BF9" s="30" t="str">
        <f t="shared" si="8"/>
        <v/>
      </c>
      <c r="BG9" s="130">
        <f>+AQ9+BC9</f>
        <v>0</v>
      </c>
      <c r="BH9" s="30"/>
      <c r="BI9" s="44"/>
      <c r="BJ9" s="129"/>
      <c r="BK9" s="30"/>
      <c r="BL9" s="44"/>
      <c r="BM9" s="30" t="str">
        <f t="shared" si="9"/>
        <v/>
      </c>
      <c r="BN9" s="130">
        <f>+BG9+BJ9</f>
        <v>0</v>
      </c>
      <c r="BO9" s="30"/>
      <c r="BP9" s="44"/>
      <c r="BQ9" s="129"/>
      <c r="BR9" s="30"/>
      <c r="BS9" s="44"/>
      <c r="BT9" s="30" t="str">
        <f t="shared" si="10"/>
        <v/>
      </c>
      <c r="BU9" s="130">
        <f>+BN9+BQ9</f>
        <v>0</v>
      </c>
      <c r="BV9" s="30"/>
      <c r="BW9" s="44"/>
      <c r="BX9" s="131">
        <f>+AZ9*9</f>
        <v>0</v>
      </c>
      <c r="BY9" s="30"/>
      <c r="BZ9" s="47" t="str">
        <f t="shared" si="11"/>
        <v/>
      </c>
      <c r="CA9" s="129"/>
      <c r="CB9" s="30"/>
      <c r="CC9" s="44"/>
      <c r="CD9" s="30" t="str">
        <f t="shared" si="12"/>
        <v/>
      </c>
      <c r="CF9" s="30"/>
      <c r="CG9" s="44"/>
      <c r="CH9" s="129"/>
      <c r="CI9" s="30"/>
      <c r="CJ9" s="44"/>
      <c r="CK9" s="30" t="str">
        <f t="shared" si="13"/>
        <v/>
      </c>
      <c r="CL9" s="130">
        <f>+CE9+CH9</f>
        <v>0</v>
      </c>
      <c r="CM9" s="30"/>
      <c r="CN9" s="44"/>
      <c r="CO9" s="129"/>
      <c r="CP9" s="30"/>
      <c r="CQ9" s="44"/>
      <c r="CR9" s="30" t="str">
        <f t="shared" si="14"/>
        <v/>
      </c>
      <c r="CS9" s="130">
        <f>+CL9+CO9</f>
        <v>0</v>
      </c>
      <c r="CT9" s="30"/>
      <c r="CU9" s="44"/>
      <c r="CV9" s="131">
        <f>+AZ9*12</f>
        <v>0</v>
      </c>
      <c r="CW9" s="30"/>
      <c r="CX9" s="47" t="str">
        <f t="shared" si="15"/>
        <v/>
      </c>
    </row>
    <row r="10" spans="1:102" s="6" customFormat="1" outlineLevel="1" x14ac:dyDescent="0.3">
      <c r="A10" s="37" t="s">
        <v>43</v>
      </c>
      <c r="B10" s="126">
        <f>SUM(B11:B14)</f>
        <v>0</v>
      </c>
      <c r="C10" s="38" t="str">
        <f>IF(AND(B4=0,B10&gt;=0), "",B10/B4)</f>
        <v/>
      </c>
      <c r="D10" s="43"/>
      <c r="E10" s="126">
        <f>SUM(E11:E14)</f>
        <v>1429.8272365716828</v>
      </c>
      <c r="F10" s="38">
        <f>IF(AND(E4=0,E10&gt;=0), "",E10/E4)</f>
        <v>1</v>
      </c>
      <c r="G10" s="43"/>
      <c r="H10" s="126">
        <f>SUM(H11:H14)</f>
        <v>1434.9708945982495</v>
      </c>
      <c r="I10" s="38">
        <f>IF(AND(H4=0,H10&gt;=0), "",H10/H4)</f>
        <v>1</v>
      </c>
      <c r="J10" s="43"/>
      <c r="K10" s="38">
        <f t="shared" si="0"/>
        <v>3.5973982695278466E-3</v>
      </c>
      <c r="L10" s="127">
        <f>SUM(L11:L14)</f>
        <v>2864.7981311699323</v>
      </c>
      <c r="M10" s="38">
        <f>IF(AND(L4=0,L10&gt;=0), "",L10/L4)</f>
        <v>1</v>
      </c>
      <c r="N10" s="43"/>
      <c r="O10" s="126">
        <f>SUM(O11:O14)</f>
        <v>2251.6721783435473</v>
      </c>
      <c r="P10" s="38">
        <f>IF(AND(O4=0,O10&gt;=0), "",O10/O4)</f>
        <v>1</v>
      </c>
      <c r="Q10" s="43"/>
      <c r="R10" s="38">
        <f t="shared" si="1"/>
        <v>0.56914135807190058</v>
      </c>
      <c r="S10" s="127">
        <f>SUM(S11:S14)</f>
        <v>5116.4703095134792</v>
      </c>
      <c r="T10" s="38">
        <f>IF(AND(S4=0,S10&gt;=0), "",S10/S4)</f>
        <v>1</v>
      </c>
      <c r="U10" s="43"/>
      <c r="V10" s="128">
        <f>SUM(V11:V14)</f>
        <v>0</v>
      </c>
      <c r="W10" s="38" t="str">
        <f>IF(AND(V4=0,V10&gt;=0), "",V10/V4)</f>
        <v/>
      </c>
      <c r="X10" s="91">
        <f t="shared" si="2"/>
        <v>1</v>
      </c>
      <c r="Y10" s="126">
        <f>SUM(Y11:Y14)</f>
        <v>1271.3036649279875</v>
      </c>
      <c r="Z10" s="38">
        <f>IF(AND(Y4=0,Y10&gt;=0), "",Y10/Y4)</f>
        <v>1</v>
      </c>
      <c r="AA10" s="43"/>
      <c r="AB10" s="38">
        <f t="shared" si="3"/>
        <v>-0.43539575735965808</v>
      </c>
      <c r="AC10" s="127">
        <f>SUM(AC11:AC14)</f>
        <v>6387.7739744414666</v>
      </c>
      <c r="AD10" s="38">
        <f>IF(AND(AC4=0,AC10&gt;=0), "",AC10/AC4)</f>
        <v>1</v>
      </c>
      <c r="AE10" s="43"/>
      <c r="AF10" s="126">
        <f>SUM(AF11:AF14)</f>
        <v>1509.808064865181</v>
      </c>
      <c r="AG10" s="38">
        <f>IF(AND(AF4=0,AF10&gt;=0), "",AF10/AF4)</f>
        <v>1</v>
      </c>
      <c r="AH10" s="43"/>
      <c r="AI10" s="38">
        <f t="shared" si="4"/>
        <v>0.18760616091726873</v>
      </c>
      <c r="AJ10" s="127">
        <f>SUM(AJ11:AJ14)</f>
        <v>7897.5820393066479</v>
      </c>
      <c r="AK10" s="38">
        <f>IF(AND(AJ4=0,AJ10&gt;=0), "",AJ10/AJ4)</f>
        <v>1</v>
      </c>
      <c r="AL10" s="43"/>
      <c r="AM10" s="126">
        <f>SUM(AM11:AM14)</f>
        <v>1186.5098797820115</v>
      </c>
      <c r="AN10" s="38">
        <f>IF(AND(AM4=0,AM10&gt;=0), "",AM10/AM4)</f>
        <v>1</v>
      </c>
      <c r="AO10" s="43"/>
      <c r="AP10" s="38">
        <f t="shared" si="5"/>
        <v>-0.21413197651188767</v>
      </c>
      <c r="AQ10" s="127">
        <f>SUM(AQ11:AQ14)</f>
        <v>9084.0919190886598</v>
      </c>
      <c r="AR10" s="38">
        <f>IF(AND(AQ4=0,AQ10&gt;=0), "",AQ10/AQ4)</f>
        <v>1</v>
      </c>
      <c r="AS10" s="43"/>
      <c r="AT10" s="128">
        <f>SUM(AT11:AT14)</f>
        <v>0</v>
      </c>
      <c r="AU10" s="38" t="str">
        <f>IF(AND(AT4=0,AT10&gt;=0), "",AT10/AT4)</f>
        <v/>
      </c>
      <c r="AV10" s="91">
        <f t="shared" si="6"/>
        <v>1</v>
      </c>
      <c r="AW10" s="128">
        <f>SUM(AW11:AW14)</f>
        <v>1514.01531984811</v>
      </c>
      <c r="AX10" s="38">
        <f>IF(AND(AW4=0,AW10&gt;=0), "",AW10/AW4)</f>
        <v>1</v>
      </c>
      <c r="AY10" s="43"/>
      <c r="AZ10" s="128">
        <f>SUM(AZ11:AZ14)</f>
        <v>0</v>
      </c>
      <c r="BA10" s="38" t="str">
        <f>IF(AND(AZ4=0,AZ10&gt;=0), "",AZ10/AZ4)</f>
        <v/>
      </c>
      <c r="BB10" s="91">
        <f t="shared" si="7"/>
        <v>1</v>
      </c>
      <c r="BC10" s="126">
        <f>SUM(BC11:BC14)</f>
        <v>0</v>
      </c>
      <c r="BD10" s="38" t="str">
        <f>IF(AND(BC4=0,BC10&gt;=0), "",BC10/BC4)</f>
        <v/>
      </c>
      <c r="BE10" s="43"/>
      <c r="BF10" s="38">
        <f t="shared" si="8"/>
        <v>-1</v>
      </c>
      <c r="BG10" s="127">
        <f>SUM(BG11:BG14)</f>
        <v>9084.0919190886598</v>
      </c>
      <c r="BH10" s="38">
        <f>IF(AND(BG4=0,BG10&gt;=0), "",BG10/BG4)</f>
        <v>1</v>
      </c>
      <c r="BI10" s="43"/>
      <c r="BJ10" s="126">
        <f>SUM(BJ11:BJ14)</f>
        <v>0</v>
      </c>
      <c r="BK10" s="38" t="str">
        <f>IF(AND(BJ4=0,BJ10&gt;=0), "",BJ10/BJ4)</f>
        <v/>
      </c>
      <c r="BL10" s="43"/>
      <c r="BM10" s="38" t="str">
        <f t="shared" si="9"/>
        <v/>
      </c>
      <c r="BN10" s="127">
        <f>SUM(BN11:BN14)</f>
        <v>9084.0919190886598</v>
      </c>
      <c r="BO10" s="38">
        <f>IF(AND(BN4=0,BN10&gt;=0), "",BN10/BN4)</f>
        <v>1</v>
      </c>
      <c r="BP10" s="43"/>
      <c r="BQ10" s="126">
        <f>SUM(BQ11:BQ14)</f>
        <v>0</v>
      </c>
      <c r="BR10" s="38" t="str">
        <f>IF(AND(BQ4=0,BQ10&gt;=0), "",BQ10/BQ4)</f>
        <v/>
      </c>
      <c r="BS10" s="43"/>
      <c r="BT10" s="38" t="str">
        <f t="shared" si="10"/>
        <v/>
      </c>
      <c r="BU10" s="127">
        <f>SUM(BU11:BU14)</f>
        <v>9084.0919190886598</v>
      </c>
      <c r="BV10" s="38">
        <f>IF(AND(BU4=0,BU10&gt;=0), "",BU10/BU4)</f>
        <v>1</v>
      </c>
      <c r="BW10" s="43"/>
      <c r="BX10" s="128">
        <f>SUM(BX11:BX14)</f>
        <v>0</v>
      </c>
      <c r="BY10" s="38" t="str">
        <f>IF(AND(BX4=0,BX10&gt;=0), "",BX10/BX4)</f>
        <v/>
      </c>
      <c r="BZ10" s="91">
        <f t="shared" si="11"/>
        <v>1</v>
      </c>
      <c r="CA10" s="126">
        <f>SUM(CA11:CA14)</f>
        <v>0</v>
      </c>
      <c r="CB10" s="38" t="str">
        <f>IF(AND(CA4=0,CA10&gt;=0), "",CA10/CA4)</f>
        <v/>
      </c>
      <c r="CC10" s="43"/>
      <c r="CD10" s="38" t="str">
        <f t="shared" si="12"/>
        <v/>
      </c>
      <c r="CE10" s="127">
        <f>SUM(CE11:CE14)</f>
        <v>9084.0919190886598</v>
      </c>
      <c r="CF10" s="38">
        <f>IF(AND(CE4=0,CE10&gt;=0), "",CE10/CE4)</f>
        <v>1</v>
      </c>
      <c r="CG10" s="43"/>
      <c r="CH10" s="126">
        <f>SUM(CH11:CH14)</f>
        <v>0</v>
      </c>
      <c r="CI10" s="38" t="str">
        <f>IF(AND(CH4=0,CH10&gt;=0), "",CH10/CH4)</f>
        <v/>
      </c>
      <c r="CJ10" s="43"/>
      <c r="CK10" s="38" t="str">
        <f t="shared" si="13"/>
        <v/>
      </c>
      <c r="CL10" s="127">
        <f>SUM(CL11:CL14)</f>
        <v>9084.0919190886598</v>
      </c>
      <c r="CM10" s="38">
        <f>IF(AND(CL4=0,CL10&gt;=0), "",CL10/CL4)</f>
        <v>1</v>
      </c>
      <c r="CN10" s="43"/>
      <c r="CO10" s="126">
        <f>SUM(CO11:CO14)</f>
        <v>0</v>
      </c>
      <c r="CP10" s="38" t="str">
        <f>IF(AND(CO4=0,CO10&gt;=0), "",CO10/CO4)</f>
        <v/>
      </c>
      <c r="CQ10" s="43"/>
      <c r="CR10" s="38" t="str">
        <f t="shared" si="14"/>
        <v/>
      </c>
      <c r="CS10" s="127">
        <f>SUM(CS11:CS14)</f>
        <v>9084.0919190886598</v>
      </c>
      <c r="CT10" s="38">
        <f>IF(AND(CS4=0,CS10&gt;=0), "",CS10/CS4)</f>
        <v>1</v>
      </c>
      <c r="CU10" s="43"/>
      <c r="CV10" s="128">
        <f>SUM(CV11:CV14)</f>
        <v>0</v>
      </c>
      <c r="CW10" s="38" t="str">
        <f>IF(AND(CV4=0,CV10&gt;=0), "",CV10/CV4)</f>
        <v/>
      </c>
      <c r="CX10" s="91">
        <f t="shared" si="15"/>
        <v>1</v>
      </c>
    </row>
    <row r="11" spans="1:102" outlineLevel="1" x14ac:dyDescent="0.3">
      <c r="A11" s="29" t="s">
        <v>40</v>
      </c>
      <c r="B11" s="129">
        <f>+'N EERR UCAFE'!B10</f>
        <v>0</v>
      </c>
      <c r="C11" s="30" t="str">
        <f>IF(AND(B4=0,B11&gt;=0), "",B11/B4)</f>
        <v/>
      </c>
      <c r="D11" s="44"/>
      <c r="E11" s="129">
        <f>+'N EERR UCAFE'!C10</f>
        <v>1429.8272365716828</v>
      </c>
      <c r="F11" s="30">
        <f>IF(AND(E4=0,E11&gt;=0), "",E11/E4)</f>
        <v>1</v>
      </c>
      <c r="G11" s="44"/>
      <c r="H11" s="129">
        <f>+'N EERR UCAFE'!D10</f>
        <v>1434.9708945982495</v>
      </c>
      <c r="I11" s="30">
        <f>IF(AND(H4=0,H11&gt;=0), "",H11/H4)</f>
        <v>1</v>
      </c>
      <c r="J11" s="44"/>
      <c r="K11" s="30">
        <f t="shared" si="0"/>
        <v>3.5973982695278466E-3</v>
      </c>
      <c r="L11" s="130">
        <f>+E11+H11</f>
        <v>2864.7981311699323</v>
      </c>
      <c r="M11" s="30">
        <f>IF(AND(L4=0,L11&gt;=0), "",L11/L4)</f>
        <v>1</v>
      </c>
      <c r="N11" s="44"/>
      <c r="O11" s="129">
        <f>+'N EERR UCAFE'!E10</f>
        <v>2251.6721783435473</v>
      </c>
      <c r="P11" s="30">
        <f>IF(AND(O4=0,O11&gt;=0), "",O11/O4)</f>
        <v>1</v>
      </c>
      <c r="Q11" s="44"/>
      <c r="R11" s="30">
        <f t="shared" si="1"/>
        <v>0.56914135807190058</v>
      </c>
      <c r="S11" s="130">
        <f>+L11+O11</f>
        <v>5116.4703095134792</v>
      </c>
      <c r="T11" s="30">
        <f>IF(AND(S4=0,S11&gt;=0), "",S11/S4)</f>
        <v>1</v>
      </c>
      <c r="U11" s="44"/>
      <c r="V11" s="131"/>
      <c r="W11" s="30" t="str">
        <f>IF(AND(V4=0,V11&gt;=0), "",V11/V4)</f>
        <v/>
      </c>
      <c r="X11" s="47">
        <f t="shared" si="2"/>
        <v>1</v>
      </c>
      <c r="Y11" s="129">
        <f>+'N EERR UCAFE'!F10</f>
        <v>1271.3036649279875</v>
      </c>
      <c r="Z11" s="30">
        <f>IF(AND(Y4=0,Y11&gt;=0), "",Y11/Y4)</f>
        <v>1</v>
      </c>
      <c r="AA11" s="44"/>
      <c r="AB11" s="30">
        <f t="shared" si="3"/>
        <v>-0.43539575735965808</v>
      </c>
      <c r="AC11" s="130">
        <f>+S11+Y11</f>
        <v>6387.7739744414666</v>
      </c>
      <c r="AD11" s="30">
        <f>IF(AND(AC4=0,AC11&gt;=0), "",AC11/AC4)</f>
        <v>1</v>
      </c>
      <c r="AE11" s="44"/>
      <c r="AF11" s="129">
        <f>+'N EERR UCAFE'!G10</f>
        <v>1509.808064865181</v>
      </c>
      <c r="AG11" s="30">
        <f>IF(AND(AF4=0,AF11&gt;=0), "",AF11/AF4)</f>
        <v>1</v>
      </c>
      <c r="AH11" s="44"/>
      <c r="AI11" s="30">
        <f t="shared" si="4"/>
        <v>0.18760616091726873</v>
      </c>
      <c r="AJ11" s="130">
        <f t="shared" si="16"/>
        <v>7897.5820393066479</v>
      </c>
      <c r="AK11" s="30">
        <f>IF(AND(AJ4=0,AJ11&gt;=0), "",AJ11/AJ4)</f>
        <v>1</v>
      </c>
      <c r="AL11" s="44"/>
      <c r="AM11" s="129">
        <f>+'N EERR UCAFE'!H10</f>
        <v>1186.5098797820115</v>
      </c>
      <c r="AN11" s="30">
        <f>IF(AND(AM4=0,AM11&gt;=0), "",AM11/AM4)</f>
        <v>1</v>
      </c>
      <c r="AO11" s="44"/>
      <c r="AP11" s="30">
        <f t="shared" si="5"/>
        <v>-0.21413197651188767</v>
      </c>
      <c r="AQ11" s="130">
        <f t="shared" si="17"/>
        <v>9084.0919190886598</v>
      </c>
      <c r="AR11" s="30">
        <f>IF(AND(AQ4=0,AQ11&gt;=0), "",AQ11/AQ4)</f>
        <v>1</v>
      </c>
      <c r="AS11" s="44"/>
      <c r="AT11" s="131">
        <f>+V11*2</f>
        <v>0</v>
      </c>
      <c r="AU11" s="30" t="str">
        <f>IF(AND(AT4=0,AT11&gt;=0), "",AT11/AT4)</f>
        <v/>
      </c>
      <c r="AV11" s="47">
        <f t="shared" si="6"/>
        <v>1</v>
      </c>
      <c r="AW11" s="131">
        <f>+AQ11/6</f>
        <v>1514.01531984811</v>
      </c>
      <c r="AX11" s="30">
        <f>IF(AND(AW4=0,AW11&gt;=0), "",AW11/AW4)</f>
        <v>1</v>
      </c>
      <c r="AY11" s="44"/>
      <c r="AZ11" s="131">
        <f>+AT11/6</f>
        <v>0</v>
      </c>
      <c r="BA11" s="30" t="str">
        <f>IF(AND(AZ4=0,AZ11&gt;=0), "",AZ11/AZ4)</f>
        <v/>
      </c>
      <c r="BB11" s="47">
        <f t="shared" si="7"/>
        <v>1</v>
      </c>
      <c r="BC11" s="129">
        <f>+'N EERR UCAFE'!I10</f>
        <v>0</v>
      </c>
      <c r="BD11" s="30" t="str">
        <f>IF(AND(BC4=0,BC11&gt;=0), "",BC11/BC4)</f>
        <v/>
      </c>
      <c r="BE11" s="44"/>
      <c r="BF11" s="30">
        <f t="shared" si="8"/>
        <v>-1</v>
      </c>
      <c r="BG11" s="130">
        <f>+AQ11+BC11</f>
        <v>9084.0919190886598</v>
      </c>
      <c r="BH11" s="30">
        <f>IF(AND(BG4=0,BG11&gt;=0), "",BG11/BG4)</f>
        <v>1</v>
      </c>
      <c r="BI11" s="44"/>
      <c r="BJ11" s="129">
        <f>+'N EERR UCAFE'!J10</f>
        <v>0</v>
      </c>
      <c r="BK11" s="30" t="str">
        <f>IF(AND(BJ4=0,BJ11&gt;=0), "",BJ11/BJ4)</f>
        <v/>
      </c>
      <c r="BL11" s="44"/>
      <c r="BM11" s="30" t="str">
        <f t="shared" si="9"/>
        <v/>
      </c>
      <c r="BN11" s="130">
        <f>+BG11+BJ11</f>
        <v>9084.0919190886598</v>
      </c>
      <c r="BO11" s="30">
        <f>IF(AND(BN4=0,BN11&gt;=0), "",BN11/BN4)</f>
        <v>1</v>
      </c>
      <c r="BP11" s="44"/>
      <c r="BQ11" s="129">
        <f>+'N EERR UCAFE'!K10</f>
        <v>0</v>
      </c>
      <c r="BR11" s="30" t="str">
        <f>IF(AND(BQ4=0,BQ11&gt;=0), "",BQ11/BQ4)</f>
        <v/>
      </c>
      <c r="BS11" s="44"/>
      <c r="BT11" s="30" t="str">
        <f t="shared" si="10"/>
        <v/>
      </c>
      <c r="BU11" s="130">
        <f>+BN11+BQ11</f>
        <v>9084.0919190886598</v>
      </c>
      <c r="BV11" s="30">
        <f>IF(AND(BU4=0,BU11&gt;=0), "",BU11/BU4)</f>
        <v>1</v>
      </c>
      <c r="BW11" s="44"/>
      <c r="BX11" s="131">
        <f>+AZ11*9</f>
        <v>0</v>
      </c>
      <c r="BY11" s="30" t="str">
        <f>IF(AND(BX4=0,BX11&gt;=0), "",BX11/BX4)</f>
        <v/>
      </c>
      <c r="BZ11" s="47">
        <f t="shared" si="11"/>
        <v>1</v>
      </c>
      <c r="CA11" s="129">
        <f>+'N EERR UCAFE'!L10</f>
        <v>0</v>
      </c>
      <c r="CB11" s="30" t="str">
        <f>IF(AND(CA4=0,CA11&gt;=0), "",CA11/CA4)</f>
        <v/>
      </c>
      <c r="CC11" s="44"/>
      <c r="CD11" s="30" t="str">
        <f t="shared" si="12"/>
        <v/>
      </c>
      <c r="CE11" s="130">
        <f>+BU11+CA11</f>
        <v>9084.0919190886598</v>
      </c>
      <c r="CF11" s="30">
        <f>IF(AND(CE4=0,CE11&gt;=0), "",CE11/CE4)</f>
        <v>1</v>
      </c>
      <c r="CG11" s="44"/>
      <c r="CH11" s="129">
        <f>+'N EERR UCAFE'!M10</f>
        <v>0</v>
      </c>
      <c r="CI11" s="30" t="str">
        <f>IF(AND(CH4=0,CH11&gt;=0), "",CH11/CH4)</f>
        <v/>
      </c>
      <c r="CJ11" s="44"/>
      <c r="CK11" s="30" t="str">
        <f t="shared" si="13"/>
        <v/>
      </c>
      <c r="CL11" s="130">
        <f>+CE11+CH11</f>
        <v>9084.0919190886598</v>
      </c>
      <c r="CM11" s="30">
        <f>IF(AND(CL4=0,CL11&gt;=0), "",CL11/CL4)</f>
        <v>1</v>
      </c>
      <c r="CN11" s="44"/>
      <c r="CO11" s="129">
        <f>+'N EERR UCAFE'!N10</f>
        <v>0</v>
      </c>
      <c r="CP11" s="30" t="str">
        <f>IF(AND(CO4=0,CO11&gt;=0), "",CO11/CO4)</f>
        <v/>
      </c>
      <c r="CQ11" s="44"/>
      <c r="CR11" s="30" t="str">
        <f t="shared" si="14"/>
        <v/>
      </c>
      <c r="CS11" s="130">
        <f>+CL11+CO11</f>
        <v>9084.0919190886598</v>
      </c>
      <c r="CT11" s="30">
        <f>IF(AND(CS4=0,CS11&gt;=0), "",CS11/CS4)</f>
        <v>1</v>
      </c>
      <c r="CU11" s="44"/>
      <c r="CV11" s="131">
        <f t="shared" ref="CV11:CV21" si="18">+AZ11*12</f>
        <v>0</v>
      </c>
      <c r="CW11" s="30" t="str">
        <f>IF(AND(CV4=0,CV11&gt;=0), "",CV11/CV4)</f>
        <v/>
      </c>
      <c r="CX11" s="47">
        <f t="shared" si="15"/>
        <v>1</v>
      </c>
    </row>
    <row r="12" spans="1:102" outlineLevel="1" x14ac:dyDescent="0.3">
      <c r="A12" s="29" t="s">
        <v>41</v>
      </c>
      <c r="B12" s="129">
        <f>+'N EERR UCAFE'!B11</f>
        <v>0</v>
      </c>
      <c r="C12" s="30" t="str">
        <f>IF(AND(B4=0,B12&gt;=0), "",B12/B4)</f>
        <v/>
      </c>
      <c r="D12" s="44"/>
      <c r="E12" s="129">
        <f>+'N EERR UCAFE'!C11</f>
        <v>0</v>
      </c>
      <c r="F12" s="30">
        <f>IF(AND(E4=0,E12&gt;=0), "",E12/E4)</f>
        <v>0</v>
      </c>
      <c r="G12" s="44"/>
      <c r="H12" s="129">
        <f>+'N EERR UCAFE'!D11</f>
        <v>0</v>
      </c>
      <c r="I12" s="30">
        <f>IF(AND(H4=0,H12&gt;=0), "",H12/H4)</f>
        <v>0</v>
      </c>
      <c r="J12" s="44"/>
      <c r="K12" s="30" t="str">
        <f t="shared" si="0"/>
        <v/>
      </c>
      <c r="L12" s="130">
        <f>+E12+H12</f>
        <v>0</v>
      </c>
      <c r="M12" s="30">
        <f>IF(AND(L4=0,L12&gt;=0), "",L12/L4)</f>
        <v>0</v>
      </c>
      <c r="N12" s="44"/>
      <c r="O12" s="129">
        <f>+'N EERR UCAFE'!E11</f>
        <v>0</v>
      </c>
      <c r="P12" s="30">
        <f>IF(AND(O4=0,O12&gt;=0), "",O12/O4)</f>
        <v>0</v>
      </c>
      <c r="Q12" s="44"/>
      <c r="R12" s="30" t="str">
        <f t="shared" si="1"/>
        <v/>
      </c>
      <c r="S12" s="130">
        <f>+L12+O12</f>
        <v>0</v>
      </c>
      <c r="T12" s="30">
        <f>IF(AND(S4=0,S12&gt;=0), "",S12/S4)</f>
        <v>0</v>
      </c>
      <c r="U12" s="44"/>
      <c r="V12" s="131"/>
      <c r="W12" s="30" t="str">
        <f>IF(AND(V4=0,V12&gt;=0), "",V12/V4)</f>
        <v/>
      </c>
      <c r="X12" s="47" t="str">
        <f t="shared" si="2"/>
        <v/>
      </c>
      <c r="Y12" s="129">
        <f>+'N EERR UCAFE'!F11</f>
        <v>0</v>
      </c>
      <c r="Z12" s="30">
        <f>IF(AND(Y4=0,Y12&gt;=0), "",Y12/Y4)</f>
        <v>0</v>
      </c>
      <c r="AA12" s="44"/>
      <c r="AB12" s="30" t="str">
        <f t="shared" si="3"/>
        <v/>
      </c>
      <c r="AC12" s="130">
        <f>+S12+Y12</f>
        <v>0</v>
      </c>
      <c r="AD12" s="30">
        <f>IF(AND(AC4=0,AC12&gt;=0), "",AC12/AC4)</f>
        <v>0</v>
      </c>
      <c r="AE12" s="44"/>
      <c r="AF12" s="129">
        <f>+'N EERR UCAFE'!G11</f>
        <v>0</v>
      </c>
      <c r="AG12" s="30">
        <f>IF(AND(AF4=0,AF12&gt;=0), "",AF12/AF4)</f>
        <v>0</v>
      </c>
      <c r="AH12" s="44"/>
      <c r="AI12" s="30" t="str">
        <f t="shared" si="4"/>
        <v/>
      </c>
      <c r="AJ12" s="130">
        <f t="shared" si="16"/>
        <v>0</v>
      </c>
      <c r="AK12" s="30">
        <f>IF(AND(AJ4=0,AJ12&gt;=0), "",AJ12/AJ4)</f>
        <v>0</v>
      </c>
      <c r="AL12" s="44"/>
      <c r="AM12" s="129">
        <f>+'N EERR UCAFE'!H11</f>
        <v>0</v>
      </c>
      <c r="AN12" s="30">
        <f>IF(AND(AM4=0,AM12&gt;=0), "",AM12/AM4)</f>
        <v>0</v>
      </c>
      <c r="AO12" s="44"/>
      <c r="AP12" s="30" t="str">
        <f t="shared" si="5"/>
        <v/>
      </c>
      <c r="AQ12" s="130">
        <f t="shared" si="17"/>
        <v>0</v>
      </c>
      <c r="AR12" s="30">
        <f>IF(AND(AQ4=0,AQ12&gt;=0), "",AQ12/AQ4)</f>
        <v>0</v>
      </c>
      <c r="AS12" s="44"/>
      <c r="AT12" s="131">
        <f>+V12*2</f>
        <v>0</v>
      </c>
      <c r="AU12" s="30" t="str">
        <f>IF(AND(AT4=0,AT12&gt;=0), "",AT12/AT4)</f>
        <v/>
      </c>
      <c r="AV12" s="47" t="str">
        <f t="shared" si="6"/>
        <v/>
      </c>
      <c r="AW12" s="131">
        <f>+AQ12/6</f>
        <v>0</v>
      </c>
      <c r="AX12" s="30">
        <f>IF(AND(AW4=0,AW12&gt;=0), "",AW12/AW4)</f>
        <v>0</v>
      </c>
      <c r="AY12" s="44"/>
      <c r="AZ12" s="131">
        <f>+AT12/6</f>
        <v>0</v>
      </c>
      <c r="BA12" s="30" t="str">
        <f>IF(AND(AZ4=0,AZ12&gt;=0), "",AZ12/AZ4)</f>
        <v/>
      </c>
      <c r="BB12" s="47" t="str">
        <f t="shared" si="7"/>
        <v/>
      </c>
      <c r="BC12" s="129">
        <f>+'N EERR UCAFE'!I11</f>
        <v>0</v>
      </c>
      <c r="BD12" s="30" t="str">
        <f>IF(AND(BC4=0,BC12&gt;=0), "",BC12/BC4)</f>
        <v/>
      </c>
      <c r="BE12" s="44"/>
      <c r="BF12" s="30" t="str">
        <f t="shared" si="8"/>
        <v/>
      </c>
      <c r="BG12" s="130">
        <f>+AQ12+BC12</f>
        <v>0</v>
      </c>
      <c r="BH12" s="30">
        <f>IF(AND(BG4=0,BG12&gt;=0), "",BG12/BG4)</f>
        <v>0</v>
      </c>
      <c r="BI12" s="44"/>
      <c r="BJ12" s="129">
        <f>+'N EERR UCAFE'!J11</f>
        <v>0</v>
      </c>
      <c r="BK12" s="30" t="str">
        <f>IF(AND(BJ4=0,BJ12&gt;=0), "",BJ12/BJ4)</f>
        <v/>
      </c>
      <c r="BL12" s="44"/>
      <c r="BM12" s="30" t="str">
        <f t="shared" si="9"/>
        <v/>
      </c>
      <c r="BN12" s="130">
        <f>+BG12+BJ12</f>
        <v>0</v>
      </c>
      <c r="BO12" s="30">
        <f>IF(AND(BN4=0,BN12&gt;=0), "",BN12/BN4)</f>
        <v>0</v>
      </c>
      <c r="BP12" s="44"/>
      <c r="BQ12" s="129">
        <f>+'N EERR UCAFE'!K11</f>
        <v>0</v>
      </c>
      <c r="BR12" s="30" t="str">
        <f>IF(AND(BQ4=0,BQ12&gt;=0), "",BQ12/BQ4)</f>
        <v/>
      </c>
      <c r="BS12" s="44"/>
      <c r="BT12" s="30" t="str">
        <f t="shared" si="10"/>
        <v/>
      </c>
      <c r="BU12" s="130">
        <f>+BN12+BQ12</f>
        <v>0</v>
      </c>
      <c r="BV12" s="30">
        <f>IF(AND(BU4=0,BU12&gt;=0), "",BU12/BU4)</f>
        <v>0</v>
      </c>
      <c r="BW12" s="44"/>
      <c r="BX12" s="131">
        <f>+AZ12*9</f>
        <v>0</v>
      </c>
      <c r="BY12" s="30" t="str">
        <f>IF(AND(BX4=0,BX12&gt;=0), "",BX12/BX4)</f>
        <v/>
      </c>
      <c r="BZ12" s="47" t="str">
        <f t="shared" si="11"/>
        <v/>
      </c>
      <c r="CA12" s="129">
        <f>+'N EERR UCAFE'!L11</f>
        <v>0</v>
      </c>
      <c r="CB12" s="30" t="str">
        <f>IF(AND(CA4=0,CA12&gt;=0), "",CA12/CA4)</f>
        <v/>
      </c>
      <c r="CC12" s="44"/>
      <c r="CD12" s="30" t="str">
        <f t="shared" si="12"/>
        <v/>
      </c>
      <c r="CE12" s="130">
        <f>+BU12+CA12</f>
        <v>0</v>
      </c>
      <c r="CF12" s="30">
        <f>IF(AND(CE4=0,CE12&gt;=0), "",CE12/CE4)</f>
        <v>0</v>
      </c>
      <c r="CG12" s="44"/>
      <c r="CH12" s="129">
        <f>+'N EERR UCAFE'!M11</f>
        <v>0</v>
      </c>
      <c r="CI12" s="30" t="str">
        <f>IF(AND(CH4=0,CH12&gt;=0), "",CH12/CH4)</f>
        <v/>
      </c>
      <c r="CJ12" s="44"/>
      <c r="CK12" s="30" t="str">
        <f t="shared" si="13"/>
        <v/>
      </c>
      <c r="CL12" s="130">
        <f>+CE12+CH12</f>
        <v>0</v>
      </c>
      <c r="CM12" s="30">
        <f>IF(AND(CL4=0,CL12&gt;=0), "",CL12/CL4)</f>
        <v>0</v>
      </c>
      <c r="CN12" s="44"/>
      <c r="CO12" s="129">
        <f>+'N EERR UCAFE'!N11</f>
        <v>0</v>
      </c>
      <c r="CP12" s="30" t="str">
        <f>IF(AND(CO4=0,CO12&gt;=0), "",CO12/CO4)</f>
        <v/>
      </c>
      <c r="CQ12" s="44"/>
      <c r="CR12" s="30" t="str">
        <f t="shared" si="14"/>
        <v/>
      </c>
      <c r="CS12" s="130">
        <f>+CL12+CO12</f>
        <v>0</v>
      </c>
      <c r="CT12" s="30">
        <f>IF(AND(CS4=0,CS12&gt;=0), "",CS12/CS4)</f>
        <v>0</v>
      </c>
      <c r="CU12" s="44"/>
      <c r="CV12" s="131">
        <f t="shared" si="18"/>
        <v>0</v>
      </c>
      <c r="CW12" s="30" t="str">
        <f>IF(AND(CV4=0,CV12&gt;=0), "",CV12/CV4)</f>
        <v/>
      </c>
      <c r="CX12" s="47" t="str">
        <f t="shared" si="15"/>
        <v/>
      </c>
    </row>
    <row r="13" spans="1:102" outlineLevel="1" x14ac:dyDescent="0.3">
      <c r="A13" s="29" t="s">
        <v>42</v>
      </c>
      <c r="B13" s="129">
        <f>+'N EERR UCAFE'!B12</f>
        <v>0</v>
      </c>
      <c r="C13" s="30" t="str">
        <f>IF(AND(B4=0,B13&gt;=0), "",B13/B4)</f>
        <v/>
      </c>
      <c r="D13" s="44"/>
      <c r="E13" s="129">
        <f>+'N EERR UCAFE'!C12</f>
        <v>0</v>
      </c>
      <c r="F13" s="30">
        <f>IF(AND(E4=0,E13&gt;=0), "",E13/E4)</f>
        <v>0</v>
      </c>
      <c r="G13" s="44"/>
      <c r="H13" s="129">
        <f>+'N EERR UCAFE'!D12</f>
        <v>0</v>
      </c>
      <c r="I13" s="30">
        <f>IF(AND(H4=0,H13&gt;=0), "",H13/H4)</f>
        <v>0</v>
      </c>
      <c r="J13" s="44"/>
      <c r="K13" s="30" t="str">
        <f t="shared" si="0"/>
        <v/>
      </c>
      <c r="L13" s="130">
        <f>+E13+H13</f>
        <v>0</v>
      </c>
      <c r="M13" s="30">
        <f>IF(AND(L4=0,L13&gt;=0), "",L13/L4)</f>
        <v>0</v>
      </c>
      <c r="N13" s="44"/>
      <c r="O13" s="129">
        <f>+'N EERR UCAFE'!E12</f>
        <v>0</v>
      </c>
      <c r="P13" s="30">
        <f>IF(AND(O4=0,O13&gt;=0), "",O13/O4)</f>
        <v>0</v>
      </c>
      <c r="Q13" s="44"/>
      <c r="R13" s="30" t="str">
        <f t="shared" si="1"/>
        <v/>
      </c>
      <c r="S13" s="130">
        <f>+L13+O13</f>
        <v>0</v>
      </c>
      <c r="T13" s="30">
        <f>IF(AND(S4=0,S13&gt;=0), "",S13/S4)</f>
        <v>0</v>
      </c>
      <c r="U13" s="44"/>
      <c r="V13" s="131"/>
      <c r="W13" s="30" t="str">
        <f>IF(AND(V4=0,V13&gt;=0), "",V13/V4)</f>
        <v/>
      </c>
      <c r="X13" s="47" t="str">
        <f t="shared" si="2"/>
        <v/>
      </c>
      <c r="Y13" s="129">
        <f>+'N EERR UCAFE'!F12</f>
        <v>0</v>
      </c>
      <c r="Z13" s="30">
        <f>IF(AND(Y4=0,Y13&gt;=0), "",Y13/Y4)</f>
        <v>0</v>
      </c>
      <c r="AA13" s="44"/>
      <c r="AB13" s="30" t="str">
        <f t="shared" si="3"/>
        <v/>
      </c>
      <c r="AC13" s="130">
        <f>+S13+Y13</f>
        <v>0</v>
      </c>
      <c r="AD13" s="30">
        <f>IF(AND(AC4=0,AC13&gt;=0), "",AC13/AC4)</f>
        <v>0</v>
      </c>
      <c r="AE13" s="44"/>
      <c r="AF13" s="129">
        <f>+'N EERR UCAFE'!G12</f>
        <v>0</v>
      </c>
      <c r="AG13" s="30">
        <f>IF(AND(AF4=0,AF13&gt;=0), "",AF13/AF4)</f>
        <v>0</v>
      </c>
      <c r="AH13" s="44"/>
      <c r="AI13" s="30" t="str">
        <f t="shared" si="4"/>
        <v/>
      </c>
      <c r="AJ13" s="130">
        <f t="shared" si="16"/>
        <v>0</v>
      </c>
      <c r="AK13" s="30">
        <f>IF(AND(AJ4=0,AJ13&gt;=0), "",AJ13/AJ4)</f>
        <v>0</v>
      </c>
      <c r="AL13" s="44"/>
      <c r="AM13" s="129">
        <f>+'N EERR UCAFE'!H12</f>
        <v>0</v>
      </c>
      <c r="AN13" s="30">
        <f>IF(AND(AM4=0,AM13&gt;=0), "",AM13/AM4)</f>
        <v>0</v>
      </c>
      <c r="AO13" s="44"/>
      <c r="AP13" s="30" t="str">
        <f t="shared" si="5"/>
        <v/>
      </c>
      <c r="AQ13" s="130">
        <f t="shared" si="17"/>
        <v>0</v>
      </c>
      <c r="AR13" s="30">
        <f>IF(AND(AQ4=0,AQ13&gt;=0), "",AQ13/AQ4)</f>
        <v>0</v>
      </c>
      <c r="AS13" s="44"/>
      <c r="AT13" s="131">
        <f>+V13*2</f>
        <v>0</v>
      </c>
      <c r="AU13" s="30" t="str">
        <f>IF(AND(AT4=0,AT13&gt;=0), "",AT13/AT4)</f>
        <v/>
      </c>
      <c r="AV13" s="47" t="str">
        <f t="shared" si="6"/>
        <v/>
      </c>
      <c r="AW13" s="131">
        <f>+AQ13/6</f>
        <v>0</v>
      </c>
      <c r="AX13" s="30">
        <f>IF(AND(AW4=0,AW13&gt;=0), "",AW13/AW4)</f>
        <v>0</v>
      </c>
      <c r="AY13" s="44"/>
      <c r="AZ13" s="131">
        <f>+AT13/6</f>
        <v>0</v>
      </c>
      <c r="BA13" s="30" t="str">
        <f>IF(AND(AZ4=0,AZ13&gt;=0), "",AZ13/AZ4)</f>
        <v/>
      </c>
      <c r="BB13" s="47" t="str">
        <f t="shared" si="7"/>
        <v/>
      </c>
      <c r="BC13" s="129">
        <f>+'N EERR UCAFE'!I12</f>
        <v>0</v>
      </c>
      <c r="BD13" s="30" t="str">
        <f>IF(AND(BC4=0,BC13&gt;=0), "",BC13/BC4)</f>
        <v/>
      </c>
      <c r="BE13" s="44"/>
      <c r="BF13" s="30" t="str">
        <f t="shared" si="8"/>
        <v/>
      </c>
      <c r="BG13" s="130">
        <f>+AQ13+BC13</f>
        <v>0</v>
      </c>
      <c r="BH13" s="30">
        <f>IF(AND(BG4=0,BG13&gt;=0), "",BG13/BG4)</f>
        <v>0</v>
      </c>
      <c r="BI13" s="44"/>
      <c r="BJ13" s="129">
        <f>+'N EERR UCAFE'!J12</f>
        <v>0</v>
      </c>
      <c r="BK13" s="30" t="str">
        <f>IF(AND(BJ4=0,BJ13&gt;=0), "",BJ13/BJ4)</f>
        <v/>
      </c>
      <c r="BL13" s="44"/>
      <c r="BM13" s="30" t="str">
        <f t="shared" si="9"/>
        <v/>
      </c>
      <c r="BN13" s="130">
        <f>+BG13+BJ13</f>
        <v>0</v>
      </c>
      <c r="BO13" s="30">
        <f>IF(AND(BN4=0,BN13&gt;=0), "",BN13/BN4)</f>
        <v>0</v>
      </c>
      <c r="BP13" s="44"/>
      <c r="BQ13" s="129">
        <f>+'N EERR UCAFE'!K12</f>
        <v>0</v>
      </c>
      <c r="BR13" s="30" t="str">
        <f>IF(AND(BQ4=0,BQ13&gt;=0), "",BQ13/BQ4)</f>
        <v/>
      </c>
      <c r="BS13" s="44"/>
      <c r="BT13" s="30" t="str">
        <f t="shared" si="10"/>
        <v/>
      </c>
      <c r="BU13" s="130">
        <f>+BN13+BQ13</f>
        <v>0</v>
      </c>
      <c r="BV13" s="30">
        <f>IF(AND(BU4=0,BU13&gt;=0), "",BU13/BU4)</f>
        <v>0</v>
      </c>
      <c r="BW13" s="44"/>
      <c r="BX13" s="131">
        <f>+AZ13*9</f>
        <v>0</v>
      </c>
      <c r="BY13" s="30" t="str">
        <f>IF(AND(BX4=0,BX13&gt;=0), "",BX13/BX4)</f>
        <v/>
      </c>
      <c r="BZ13" s="47" t="str">
        <f t="shared" si="11"/>
        <v/>
      </c>
      <c r="CA13" s="129">
        <f>+'N EERR UCAFE'!L12</f>
        <v>0</v>
      </c>
      <c r="CB13" s="30" t="str">
        <f>IF(AND(CA4=0,CA13&gt;=0), "",CA13/CA4)</f>
        <v/>
      </c>
      <c r="CC13" s="44"/>
      <c r="CD13" s="30" t="str">
        <f t="shared" si="12"/>
        <v/>
      </c>
      <c r="CE13" s="130">
        <f>+BU13+CA13</f>
        <v>0</v>
      </c>
      <c r="CF13" s="30">
        <f>IF(AND(CE4=0,CE13&gt;=0), "",CE13/CE4)</f>
        <v>0</v>
      </c>
      <c r="CG13" s="44"/>
      <c r="CH13" s="129">
        <f>+'N EERR UCAFE'!M12</f>
        <v>0</v>
      </c>
      <c r="CI13" s="30" t="str">
        <f>IF(AND(CH4=0,CH13&gt;=0), "",CH13/CH4)</f>
        <v/>
      </c>
      <c r="CJ13" s="44"/>
      <c r="CK13" s="30" t="str">
        <f t="shared" si="13"/>
        <v/>
      </c>
      <c r="CL13" s="130">
        <f>+CE13+CH13</f>
        <v>0</v>
      </c>
      <c r="CM13" s="30">
        <f>IF(AND(CL4=0,CL13&gt;=0), "",CL13/CL4)</f>
        <v>0</v>
      </c>
      <c r="CN13" s="44"/>
      <c r="CO13" s="129">
        <f>+'N EERR UCAFE'!N12</f>
        <v>0</v>
      </c>
      <c r="CP13" s="30" t="str">
        <f>IF(AND(CO4=0,CO13&gt;=0), "",CO13/CO4)</f>
        <v/>
      </c>
      <c r="CQ13" s="44"/>
      <c r="CR13" s="30" t="str">
        <f t="shared" si="14"/>
        <v/>
      </c>
      <c r="CS13" s="130">
        <f>+CL13+CO13</f>
        <v>0</v>
      </c>
      <c r="CT13" s="30">
        <f>IF(AND(CS4=0,CS13&gt;=0), "",CS13/CS4)</f>
        <v>0</v>
      </c>
      <c r="CU13" s="44"/>
      <c r="CV13" s="131">
        <f t="shared" si="18"/>
        <v>0</v>
      </c>
      <c r="CW13" s="30" t="str">
        <f>IF(AND(CV4=0,CV13&gt;=0), "",CV13/CV4)</f>
        <v/>
      </c>
      <c r="CX13" s="47" t="str">
        <f t="shared" si="15"/>
        <v/>
      </c>
    </row>
    <row r="14" spans="1:102" outlineLevel="1" x14ac:dyDescent="0.3">
      <c r="A14" s="31"/>
      <c r="B14" s="129"/>
      <c r="C14" s="30"/>
      <c r="D14" s="44"/>
      <c r="E14" s="129"/>
      <c r="F14" s="30"/>
      <c r="G14" s="44"/>
      <c r="H14" s="129"/>
      <c r="I14" s="30"/>
      <c r="J14" s="44"/>
      <c r="K14" s="30" t="str">
        <f t="shared" si="0"/>
        <v/>
      </c>
      <c r="M14" s="30"/>
      <c r="N14" s="44"/>
      <c r="O14" s="129"/>
      <c r="P14" s="30"/>
      <c r="Q14" s="44"/>
      <c r="R14" s="30" t="str">
        <f t="shared" si="1"/>
        <v/>
      </c>
      <c r="T14" s="30"/>
      <c r="U14" s="44"/>
      <c r="V14" s="131"/>
      <c r="W14" s="30"/>
      <c r="X14" s="47" t="str">
        <f t="shared" si="2"/>
        <v/>
      </c>
      <c r="Y14" s="129"/>
      <c r="Z14" s="30"/>
      <c r="AA14" s="44"/>
      <c r="AB14" s="30" t="str">
        <f t="shared" si="3"/>
        <v/>
      </c>
      <c r="AD14" s="30"/>
      <c r="AE14" s="44"/>
      <c r="AF14" s="129"/>
      <c r="AG14" s="30"/>
      <c r="AH14" s="44"/>
      <c r="AI14" s="30" t="str">
        <f t="shared" si="4"/>
        <v/>
      </c>
      <c r="AJ14" s="130">
        <f t="shared" si="16"/>
        <v>0</v>
      </c>
      <c r="AK14" s="30"/>
      <c r="AL14" s="44"/>
      <c r="AM14" s="129"/>
      <c r="AN14" s="30"/>
      <c r="AO14" s="44"/>
      <c r="AP14" s="30" t="str">
        <f t="shared" si="5"/>
        <v/>
      </c>
      <c r="AQ14" s="130">
        <f t="shared" si="17"/>
        <v>0</v>
      </c>
      <c r="AR14" s="30"/>
      <c r="AS14" s="44"/>
      <c r="AT14" s="131">
        <f>+V14*2</f>
        <v>0</v>
      </c>
      <c r="AU14" s="30"/>
      <c r="AV14" s="47" t="str">
        <f t="shared" si="6"/>
        <v/>
      </c>
      <c r="AW14" s="131">
        <f>+AQ14/6</f>
        <v>0</v>
      </c>
      <c r="AX14" s="30"/>
      <c r="AY14" s="44"/>
      <c r="AZ14" s="131">
        <f>+AT14/6</f>
        <v>0</v>
      </c>
      <c r="BA14" s="30"/>
      <c r="BB14" s="47" t="str">
        <f t="shared" si="7"/>
        <v/>
      </c>
      <c r="BC14" s="129"/>
      <c r="BD14" s="30"/>
      <c r="BE14" s="44"/>
      <c r="BF14" s="30" t="str">
        <f t="shared" si="8"/>
        <v/>
      </c>
      <c r="BG14" s="130">
        <f>+AQ14+BC14</f>
        <v>0</v>
      </c>
      <c r="BH14" s="30"/>
      <c r="BI14" s="44"/>
      <c r="BJ14" s="129"/>
      <c r="BK14" s="30"/>
      <c r="BL14" s="44"/>
      <c r="BM14" s="30" t="str">
        <f t="shared" si="9"/>
        <v/>
      </c>
      <c r="BN14" s="130">
        <f>+BG14+BJ14</f>
        <v>0</v>
      </c>
      <c r="BO14" s="30"/>
      <c r="BP14" s="44"/>
      <c r="BQ14" s="129"/>
      <c r="BR14" s="30"/>
      <c r="BS14" s="44"/>
      <c r="BT14" s="30" t="str">
        <f t="shared" si="10"/>
        <v/>
      </c>
      <c r="BU14" s="130">
        <f>+BN14+BQ14</f>
        <v>0</v>
      </c>
      <c r="BV14" s="30"/>
      <c r="BW14" s="44"/>
      <c r="BX14" s="131">
        <f>+AZ14*9</f>
        <v>0</v>
      </c>
      <c r="BY14" s="30"/>
      <c r="BZ14" s="47" t="str">
        <f t="shared" si="11"/>
        <v/>
      </c>
      <c r="CA14" s="129"/>
      <c r="CB14" s="30"/>
      <c r="CC14" s="44"/>
      <c r="CD14" s="30" t="str">
        <f t="shared" si="12"/>
        <v/>
      </c>
      <c r="CF14" s="30"/>
      <c r="CG14" s="44"/>
      <c r="CH14" s="129"/>
      <c r="CI14" s="30"/>
      <c r="CJ14" s="44"/>
      <c r="CK14" s="30" t="str">
        <f t="shared" si="13"/>
        <v/>
      </c>
      <c r="CL14" s="130">
        <f>+CE14+CH14</f>
        <v>0</v>
      </c>
      <c r="CM14" s="30"/>
      <c r="CN14" s="44"/>
      <c r="CO14" s="129"/>
      <c r="CP14" s="30"/>
      <c r="CQ14" s="44"/>
      <c r="CR14" s="30" t="str">
        <f t="shared" si="14"/>
        <v/>
      </c>
      <c r="CS14" s="130">
        <f>+CL14+CO14</f>
        <v>0</v>
      </c>
      <c r="CT14" s="30"/>
      <c r="CU14" s="44"/>
      <c r="CV14" s="131">
        <f t="shared" si="18"/>
        <v>0</v>
      </c>
      <c r="CW14" s="30"/>
      <c r="CX14" s="47" t="str">
        <f t="shared" si="15"/>
        <v/>
      </c>
    </row>
    <row r="15" spans="1:102" s="6" customFormat="1" outlineLevel="1" x14ac:dyDescent="0.3">
      <c r="A15" s="37" t="s">
        <v>44</v>
      </c>
      <c r="B15" s="126">
        <f>SUM(B16:B17)</f>
        <v>0</v>
      </c>
      <c r="C15" s="38" t="str">
        <f>IF(AND(B4=0,B15&gt;=0), "",B15/B4)</f>
        <v/>
      </c>
      <c r="D15" s="43"/>
      <c r="E15" s="126">
        <f>SUM(E16:E17)</f>
        <v>0</v>
      </c>
      <c r="F15" s="38">
        <f>IF(AND(E4=0,E15&gt;=0), "",E15/E4)</f>
        <v>0</v>
      </c>
      <c r="G15" s="43"/>
      <c r="H15" s="126">
        <f>SUM(H16:H17)</f>
        <v>0</v>
      </c>
      <c r="I15" s="38">
        <f>IF(AND(H4=0,H15&gt;=0), "",H15/H4)</f>
        <v>0</v>
      </c>
      <c r="J15" s="43"/>
      <c r="K15" s="38" t="str">
        <f t="shared" si="0"/>
        <v/>
      </c>
      <c r="L15" s="127">
        <f>SUM(L16:L17)</f>
        <v>0</v>
      </c>
      <c r="M15" s="38">
        <f>IF(AND(L4=0,L15&gt;=0), "",L15/L4)</f>
        <v>0</v>
      </c>
      <c r="N15" s="43"/>
      <c r="O15" s="126">
        <f>SUM(O16:O17)</f>
        <v>0</v>
      </c>
      <c r="P15" s="38">
        <f>IF(AND(O4=0,O15&gt;=0), "",O15/O4)</f>
        <v>0</v>
      </c>
      <c r="Q15" s="43"/>
      <c r="R15" s="38" t="str">
        <f t="shared" si="1"/>
        <v/>
      </c>
      <c r="S15" s="127">
        <f>SUM(S16:S17)</f>
        <v>0</v>
      </c>
      <c r="T15" s="38">
        <f>IF(AND(S4=0,S15&gt;=0), "",S15/S4)</f>
        <v>0</v>
      </c>
      <c r="U15" s="43"/>
      <c r="V15" s="128">
        <f>SUM(V16:V17)</f>
        <v>0</v>
      </c>
      <c r="W15" s="38" t="str">
        <f>IF(AND(V4=0,V15&gt;=0), "",V15/V4)</f>
        <v/>
      </c>
      <c r="X15" s="91" t="str">
        <f t="shared" si="2"/>
        <v/>
      </c>
      <c r="Y15" s="126">
        <f>SUM(Y16:Y17)</f>
        <v>0</v>
      </c>
      <c r="Z15" s="38">
        <f>IF(AND(Y4=0,Y15&gt;=0), "",Y15/Y4)</f>
        <v>0</v>
      </c>
      <c r="AA15" s="43"/>
      <c r="AB15" s="38" t="str">
        <f t="shared" si="3"/>
        <v/>
      </c>
      <c r="AC15" s="127">
        <f>SUM(AC16:AC17)</f>
        <v>0</v>
      </c>
      <c r="AD15" s="38">
        <f>IF(AND(AC4=0,AC15&gt;=0), "",AC15/AC4)</f>
        <v>0</v>
      </c>
      <c r="AE15" s="43"/>
      <c r="AF15" s="126">
        <f>SUM(AF16:AF17)</f>
        <v>0</v>
      </c>
      <c r="AG15" s="38">
        <f>IF(AND(AF4=0,AF15&gt;=0), "",AF15/AF4)</f>
        <v>0</v>
      </c>
      <c r="AH15" s="43"/>
      <c r="AI15" s="38" t="str">
        <f t="shared" si="4"/>
        <v/>
      </c>
      <c r="AJ15" s="127">
        <f>SUM(AJ16:AJ17)</f>
        <v>0</v>
      </c>
      <c r="AK15" s="38">
        <f>IF(AND(AJ4=0,AJ15&gt;=0), "",AJ15/AJ4)</f>
        <v>0</v>
      </c>
      <c r="AL15" s="43"/>
      <c r="AM15" s="126">
        <f>SUM(AM16:AM17)</f>
        <v>0</v>
      </c>
      <c r="AN15" s="38">
        <f>IF(AND(AM4=0,AM15&gt;=0), "",AM15/AM4)</f>
        <v>0</v>
      </c>
      <c r="AO15" s="43"/>
      <c r="AP15" s="38" t="str">
        <f t="shared" si="5"/>
        <v/>
      </c>
      <c r="AQ15" s="127">
        <f>SUM(AQ16:AQ17)</f>
        <v>0</v>
      </c>
      <c r="AR15" s="38">
        <f>IF(AND(AQ4=0,AQ15&gt;=0), "",AQ15/AQ4)</f>
        <v>0</v>
      </c>
      <c r="AS15" s="43"/>
      <c r="AT15" s="128">
        <f>SUM(AT16:AT17)</f>
        <v>0</v>
      </c>
      <c r="AU15" s="38" t="str">
        <f>IF(AND(AT4=0,AT15&gt;=0), "",AT15/AT4)</f>
        <v/>
      </c>
      <c r="AV15" s="91" t="str">
        <f t="shared" si="6"/>
        <v/>
      </c>
      <c r="AW15" s="128">
        <f>SUM(AW16:AW17)</f>
        <v>0</v>
      </c>
      <c r="AX15" s="38">
        <f>IF(AND(AW4=0,AW15&gt;=0), "",AW15/AW4)</f>
        <v>0</v>
      </c>
      <c r="AY15" s="43"/>
      <c r="AZ15" s="128">
        <f>SUM(AZ16:AZ17)</f>
        <v>0</v>
      </c>
      <c r="BA15" s="38" t="str">
        <f>IF(AND(AZ4=0,AZ15&gt;=0), "",AZ15/AZ4)</f>
        <v/>
      </c>
      <c r="BB15" s="91" t="str">
        <f t="shared" si="7"/>
        <v/>
      </c>
      <c r="BC15" s="126">
        <f>SUM(BC16:BC17)</f>
        <v>0</v>
      </c>
      <c r="BD15" s="38" t="str">
        <f>IF(AND(BC4=0,BC15&gt;=0), "",BC15/BC4)</f>
        <v/>
      </c>
      <c r="BE15" s="43"/>
      <c r="BF15" s="38" t="str">
        <f t="shared" si="8"/>
        <v/>
      </c>
      <c r="BG15" s="127">
        <f>SUM(BG16:BG17)</f>
        <v>0</v>
      </c>
      <c r="BH15" s="38">
        <f>IF(AND(BG4=0,BG15&gt;=0), "",BG15/BG4)</f>
        <v>0</v>
      </c>
      <c r="BI15" s="43"/>
      <c r="BJ15" s="126">
        <f>SUM(BJ16:BJ17)</f>
        <v>0</v>
      </c>
      <c r="BK15" s="38" t="str">
        <f>IF(AND(BJ4=0,BJ15&gt;=0), "",BJ15/BJ4)</f>
        <v/>
      </c>
      <c r="BL15" s="43"/>
      <c r="BM15" s="38" t="str">
        <f t="shared" si="9"/>
        <v/>
      </c>
      <c r="BN15" s="127">
        <f>SUM(BN16:BN17)</f>
        <v>0</v>
      </c>
      <c r="BO15" s="38">
        <f>IF(AND(BN4=0,BN15&gt;=0), "",BN15/BN4)</f>
        <v>0</v>
      </c>
      <c r="BP15" s="43"/>
      <c r="BQ15" s="126">
        <f>SUM(BQ16:BQ17)</f>
        <v>0</v>
      </c>
      <c r="BR15" s="38" t="str">
        <f>IF(AND(BQ4=0,BQ15&gt;=0), "",BQ15/BQ4)</f>
        <v/>
      </c>
      <c r="BS15" s="43"/>
      <c r="BT15" s="38" t="str">
        <f t="shared" si="10"/>
        <v/>
      </c>
      <c r="BU15" s="127">
        <f>SUM(BU16:BU17)</f>
        <v>0</v>
      </c>
      <c r="BV15" s="38">
        <f>IF(AND(BU4=0,BU15&gt;=0), "",BU15/BU4)</f>
        <v>0</v>
      </c>
      <c r="BW15" s="43"/>
      <c r="BX15" s="128">
        <f>SUM(BX16:BX17)</f>
        <v>0</v>
      </c>
      <c r="BY15" s="38" t="str">
        <f>IF(AND(BX4=0,BX15&gt;=0), "",BX15/BX4)</f>
        <v/>
      </c>
      <c r="BZ15" s="91" t="str">
        <f t="shared" si="11"/>
        <v/>
      </c>
      <c r="CA15" s="126">
        <f>SUM(CA16:CA17)</f>
        <v>0</v>
      </c>
      <c r="CB15" s="38" t="str">
        <f>IF(AND(CA4=0,CA15&gt;=0), "",CA15/CA4)</f>
        <v/>
      </c>
      <c r="CC15" s="43"/>
      <c r="CD15" s="38" t="str">
        <f t="shared" si="12"/>
        <v/>
      </c>
      <c r="CE15" s="127">
        <f>SUM(CE16:CE17)</f>
        <v>0</v>
      </c>
      <c r="CF15" s="38">
        <f>IF(AND(CE4=0,CE15&gt;=0), "",CE15/CE4)</f>
        <v>0</v>
      </c>
      <c r="CG15" s="43"/>
      <c r="CH15" s="126">
        <f>SUM(CH16:CH17)</f>
        <v>0</v>
      </c>
      <c r="CI15" s="38" t="str">
        <f>IF(AND(CH4=0,CH15&gt;=0), "",CH15/CH4)</f>
        <v/>
      </c>
      <c r="CJ15" s="43"/>
      <c r="CK15" s="38" t="str">
        <f t="shared" si="13"/>
        <v/>
      </c>
      <c r="CL15" s="127">
        <f>SUM(CL16:CL17)</f>
        <v>0</v>
      </c>
      <c r="CM15" s="38">
        <f>IF(AND(CL4=0,CL15&gt;=0), "",CL15/CL4)</f>
        <v>0</v>
      </c>
      <c r="CN15" s="43"/>
      <c r="CO15" s="126">
        <f>SUM(CO16:CO17)</f>
        <v>0</v>
      </c>
      <c r="CP15" s="38" t="str">
        <f>IF(AND(CO4=0,CO15&gt;=0), "",CO15/CO4)</f>
        <v/>
      </c>
      <c r="CQ15" s="43"/>
      <c r="CR15" s="38" t="str">
        <f t="shared" si="14"/>
        <v/>
      </c>
      <c r="CS15" s="127">
        <f>SUM(CS16:CS17)</f>
        <v>0</v>
      </c>
      <c r="CT15" s="38">
        <f>IF(AND(CS4=0,CS15&gt;=0), "",CS15/CS4)</f>
        <v>0</v>
      </c>
      <c r="CU15" s="43"/>
      <c r="CV15" s="128">
        <f>SUM(CV16:CV17)</f>
        <v>0</v>
      </c>
      <c r="CW15" s="38" t="str">
        <f>IF(AND(CV4=0,CV15&gt;=0), "",CV15/CV4)</f>
        <v/>
      </c>
      <c r="CX15" s="91" t="str">
        <f t="shared" si="15"/>
        <v/>
      </c>
    </row>
    <row r="16" spans="1:102" outlineLevel="1" x14ac:dyDescent="0.3">
      <c r="A16" s="29" t="s">
        <v>45</v>
      </c>
      <c r="B16" s="129">
        <f>+'N EERR UCAFE'!B14</f>
        <v>0</v>
      </c>
      <c r="C16" s="30" t="str">
        <f>IF(AND(B4=0,B16&gt;=0), "",B16/B4)</f>
        <v/>
      </c>
      <c r="D16" s="44"/>
      <c r="E16" s="129">
        <f>+'N EERR UCAFE'!C14</f>
        <v>0</v>
      </c>
      <c r="F16" s="30">
        <f>IF(AND(E4=0,E16&gt;=0), "",E16/E4)</f>
        <v>0</v>
      </c>
      <c r="G16" s="44"/>
      <c r="H16" s="129">
        <f>+'N EERR UCAFE'!D14</f>
        <v>0</v>
      </c>
      <c r="I16" s="30">
        <f>IF(AND(H4=0,H16&gt;=0), "",H16/H4)</f>
        <v>0</v>
      </c>
      <c r="J16" s="44"/>
      <c r="K16" s="30" t="str">
        <f t="shared" si="0"/>
        <v/>
      </c>
      <c r="L16" s="130">
        <f>+E16+H16</f>
        <v>0</v>
      </c>
      <c r="M16" s="30">
        <f>IF(AND(L4=0,L16&gt;=0), "",L16/L4)</f>
        <v>0</v>
      </c>
      <c r="N16" s="44"/>
      <c r="O16" s="129">
        <f>+'N EERR UCAFE'!E14</f>
        <v>0</v>
      </c>
      <c r="P16" s="30">
        <f>IF(AND(O4=0,O16&gt;=0), "",O16/O4)</f>
        <v>0</v>
      </c>
      <c r="Q16" s="44"/>
      <c r="R16" s="30" t="str">
        <f t="shared" si="1"/>
        <v/>
      </c>
      <c r="S16" s="130">
        <f>+L16+O16</f>
        <v>0</v>
      </c>
      <c r="T16" s="30">
        <f>IF(AND(S4=0,S16&gt;=0), "",S16/S4)</f>
        <v>0</v>
      </c>
      <c r="U16" s="44"/>
      <c r="V16" s="131"/>
      <c r="W16" s="30" t="str">
        <f>IF(AND(V4=0,V16&gt;=0), "",V16/V4)</f>
        <v/>
      </c>
      <c r="X16" s="47" t="str">
        <f t="shared" si="2"/>
        <v/>
      </c>
      <c r="Y16" s="129">
        <f>+'N EERR UCAFE'!F14</f>
        <v>0</v>
      </c>
      <c r="Z16" s="30">
        <f>IF(AND(Y4=0,Y16&gt;=0), "",Y16/Y4)</f>
        <v>0</v>
      </c>
      <c r="AA16" s="44"/>
      <c r="AB16" s="30" t="str">
        <f t="shared" si="3"/>
        <v/>
      </c>
      <c r="AC16" s="130">
        <f>+S16+Y16</f>
        <v>0</v>
      </c>
      <c r="AD16" s="30">
        <f>IF(AND(AC4=0,AC16&gt;=0), "",AC16/AC4)</f>
        <v>0</v>
      </c>
      <c r="AE16" s="44"/>
      <c r="AF16" s="129">
        <f>+'N EERR UCAFE'!G14</f>
        <v>0</v>
      </c>
      <c r="AG16" s="30">
        <f>IF(AND(AF4=0,AF16&gt;=0), "",AF16/AF4)</f>
        <v>0</v>
      </c>
      <c r="AH16" s="44"/>
      <c r="AI16" s="30" t="str">
        <f t="shared" si="4"/>
        <v/>
      </c>
      <c r="AJ16" s="130">
        <f t="shared" si="16"/>
        <v>0</v>
      </c>
      <c r="AK16" s="30">
        <f>IF(AND(AJ4=0,AJ16&gt;=0), "",AJ16/AJ4)</f>
        <v>0</v>
      </c>
      <c r="AL16" s="44"/>
      <c r="AM16" s="129">
        <f>+'N EERR UCAFE'!H14</f>
        <v>0</v>
      </c>
      <c r="AN16" s="30">
        <f>IF(AND(AM4=0,AM16&gt;=0), "",AM16/AM4)</f>
        <v>0</v>
      </c>
      <c r="AO16" s="44"/>
      <c r="AP16" s="30" t="str">
        <f t="shared" si="5"/>
        <v/>
      </c>
      <c r="AQ16" s="130">
        <f t="shared" si="17"/>
        <v>0</v>
      </c>
      <c r="AR16" s="30">
        <f>IF(AND(AQ4=0,AQ16&gt;=0), "",AQ16/AQ4)</f>
        <v>0</v>
      </c>
      <c r="AS16" s="44"/>
      <c r="AT16" s="131">
        <f>+V16*2</f>
        <v>0</v>
      </c>
      <c r="AU16" s="30" t="str">
        <f>IF(AND(AT4=0,AT16&gt;=0), "",AT16/AT4)</f>
        <v/>
      </c>
      <c r="AV16" s="47" t="str">
        <f t="shared" si="6"/>
        <v/>
      </c>
      <c r="AW16" s="131">
        <f>+AQ16/6</f>
        <v>0</v>
      </c>
      <c r="AX16" s="30">
        <f>IF(AND(AW4=0,AW16&gt;=0), "",AW16/AW4)</f>
        <v>0</v>
      </c>
      <c r="AY16" s="44"/>
      <c r="AZ16" s="131">
        <f>+AT16/6</f>
        <v>0</v>
      </c>
      <c r="BA16" s="30" t="str">
        <f>IF(AND(AZ4=0,AZ16&gt;=0), "",AZ16/AZ4)</f>
        <v/>
      </c>
      <c r="BB16" s="47" t="str">
        <f t="shared" si="7"/>
        <v/>
      </c>
      <c r="BC16" s="129">
        <f>+'N EERR UCAFE'!I14</f>
        <v>0</v>
      </c>
      <c r="BD16" s="30" t="str">
        <f>IF(AND(BC4=0,BC16&gt;=0), "",BC16/BC4)</f>
        <v/>
      </c>
      <c r="BE16" s="44"/>
      <c r="BF16" s="30" t="str">
        <f t="shared" si="8"/>
        <v/>
      </c>
      <c r="BG16" s="130">
        <f>+AQ16+BC16</f>
        <v>0</v>
      </c>
      <c r="BH16" s="30">
        <f>IF(AND(BG4=0,BG16&gt;=0), "",BG16/BG4)</f>
        <v>0</v>
      </c>
      <c r="BI16" s="44"/>
      <c r="BJ16" s="129">
        <f>+'N EERR UCAFE'!J14</f>
        <v>0</v>
      </c>
      <c r="BK16" s="30" t="str">
        <f>IF(AND(BJ4=0,BJ16&gt;=0), "",BJ16/BJ4)</f>
        <v/>
      </c>
      <c r="BL16" s="44"/>
      <c r="BM16" s="30" t="str">
        <f t="shared" si="9"/>
        <v/>
      </c>
      <c r="BN16" s="130">
        <f>+BG16+BJ16</f>
        <v>0</v>
      </c>
      <c r="BO16" s="30">
        <f>IF(AND(BN4=0,BN16&gt;=0), "",BN16/BN4)</f>
        <v>0</v>
      </c>
      <c r="BP16" s="44"/>
      <c r="BQ16" s="129">
        <f>+'N EERR UCAFE'!K14</f>
        <v>0</v>
      </c>
      <c r="BR16" s="30" t="str">
        <f>IF(AND(BQ4=0,BQ16&gt;=0), "",BQ16/BQ4)</f>
        <v/>
      </c>
      <c r="BS16" s="44"/>
      <c r="BT16" s="30" t="str">
        <f t="shared" si="10"/>
        <v/>
      </c>
      <c r="BU16" s="130">
        <f>+BN16+BQ16</f>
        <v>0</v>
      </c>
      <c r="BV16" s="30">
        <f>IF(AND(BU4=0,BU16&gt;=0), "",BU16/BU4)</f>
        <v>0</v>
      </c>
      <c r="BW16" s="44"/>
      <c r="BX16" s="131">
        <f>+AZ16*9</f>
        <v>0</v>
      </c>
      <c r="BY16" s="30" t="str">
        <f>IF(AND(BX4=0,BX16&gt;=0), "",BX16/BX4)</f>
        <v/>
      </c>
      <c r="BZ16" s="47" t="str">
        <f t="shared" si="11"/>
        <v/>
      </c>
      <c r="CA16" s="129">
        <f>+'N EERR UCAFE'!L14</f>
        <v>0</v>
      </c>
      <c r="CB16" s="30" t="str">
        <f>IF(AND(CA4=0,CA16&gt;=0), "",CA16/CA4)</f>
        <v/>
      </c>
      <c r="CC16" s="44"/>
      <c r="CD16" s="30" t="str">
        <f t="shared" si="12"/>
        <v/>
      </c>
      <c r="CE16" s="130">
        <f>+BU16+CA16</f>
        <v>0</v>
      </c>
      <c r="CF16" s="30">
        <f>IF(AND(CE4=0,CE16&gt;=0), "",CE16/CE4)</f>
        <v>0</v>
      </c>
      <c r="CG16" s="44"/>
      <c r="CH16" s="129">
        <f>+'N EERR UCAFE'!M14</f>
        <v>0</v>
      </c>
      <c r="CI16" s="30" t="str">
        <f>IF(AND(CH4=0,CH16&gt;=0), "",CH16/CH4)</f>
        <v/>
      </c>
      <c r="CJ16" s="44"/>
      <c r="CK16" s="30" t="str">
        <f t="shared" si="13"/>
        <v/>
      </c>
      <c r="CL16" s="130">
        <f>+CE16+CH16</f>
        <v>0</v>
      </c>
      <c r="CM16" s="30">
        <f>IF(AND(CL4=0,CL16&gt;=0), "",CL16/CL4)</f>
        <v>0</v>
      </c>
      <c r="CN16" s="44"/>
      <c r="CO16" s="129">
        <f>+'N EERR UCAFE'!N14</f>
        <v>0</v>
      </c>
      <c r="CP16" s="30" t="str">
        <f>IF(AND(CO4=0,CO16&gt;=0), "",CO16/CO4)</f>
        <v/>
      </c>
      <c r="CQ16" s="44"/>
      <c r="CR16" s="30" t="str">
        <f t="shared" si="14"/>
        <v/>
      </c>
      <c r="CS16" s="130">
        <f>+CL16+CO16</f>
        <v>0</v>
      </c>
      <c r="CT16" s="30">
        <f>IF(AND(CS4=0,CS16&gt;=0), "",CS16/CS4)</f>
        <v>0</v>
      </c>
      <c r="CU16" s="44"/>
      <c r="CV16" s="131">
        <f t="shared" si="18"/>
        <v>0</v>
      </c>
      <c r="CW16" s="30" t="str">
        <f>IF(AND(CV4=0,CV16&gt;=0), "",CV16/CV4)</f>
        <v/>
      </c>
      <c r="CX16" s="47" t="str">
        <f t="shared" si="15"/>
        <v/>
      </c>
    </row>
    <row r="17" spans="1:102" s="3" customFormat="1" outlineLevel="1" x14ac:dyDescent="0.3">
      <c r="A17" s="29"/>
      <c r="B17" s="132"/>
      <c r="C17" s="30"/>
      <c r="D17" s="44"/>
      <c r="E17" s="132"/>
      <c r="F17" s="30"/>
      <c r="G17" s="44"/>
      <c r="H17" s="132"/>
      <c r="I17" s="30"/>
      <c r="J17" s="44"/>
      <c r="K17" s="15" t="str">
        <f t="shared" si="0"/>
        <v/>
      </c>
      <c r="L17" s="118"/>
      <c r="M17" s="30"/>
      <c r="N17" s="44"/>
      <c r="O17" s="132"/>
      <c r="P17" s="30"/>
      <c r="Q17" s="44"/>
      <c r="R17" s="15" t="str">
        <f t="shared" si="1"/>
        <v/>
      </c>
      <c r="S17" s="118"/>
      <c r="T17" s="30"/>
      <c r="U17" s="44"/>
      <c r="V17" s="133"/>
      <c r="W17" s="30"/>
      <c r="X17" s="46" t="str">
        <f t="shared" si="2"/>
        <v/>
      </c>
      <c r="Y17" s="132"/>
      <c r="Z17" s="30"/>
      <c r="AA17" s="44"/>
      <c r="AB17" s="15" t="str">
        <f t="shared" si="3"/>
        <v/>
      </c>
      <c r="AC17" s="118"/>
      <c r="AD17" s="30"/>
      <c r="AE17" s="44"/>
      <c r="AF17" s="132"/>
      <c r="AG17" s="30"/>
      <c r="AH17" s="44"/>
      <c r="AI17" s="15" t="str">
        <f t="shared" si="4"/>
        <v/>
      </c>
      <c r="AJ17" s="118">
        <f t="shared" si="16"/>
        <v>0</v>
      </c>
      <c r="AK17" s="30"/>
      <c r="AL17" s="44"/>
      <c r="AM17" s="132"/>
      <c r="AN17" s="30"/>
      <c r="AO17" s="44"/>
      <c r="AP17" s="15" t="str">
        <f t="shared" si="5"/>
        <v/>
      </c>
      <c r="AQ17" s="118">
        <f t="shared" si="17"/>
        <v>0</v>
      </c>
      <c r="AR17" s="30"/>
      <c r="AS17" s="44"/>
      <c r="AT17" s="131">
        <f>+V17*2</f>
        <v>0</v>
      </c>
      <c r="AU17" s="30"/>
      <c r="AV17" s="46" t="str">
        <f t="shared" si="6"/>
        <v/>
      </c>
      <c r="AW17" s="131">
        <f>+AQ17/6</f>
        <v>0</v>
      </c>
      <c r="AX17" s="30"/>
      <c r="AY17" s="44"/>
      <c r="AZ17" s="131">
        <f>+AT17/6</f>
        <v>0</v>
      </c>
      <c r="BA17" s="30"/>
      <c r="BB17" s="46" t="str">
        <f t="shared" si="7"/>
        <v/>
      </c>
      <c r="BC17" s="132"/>
      <c r="BD17" s="30"/>
      <c r="BE17" s="44"/>
      <c r="BF17" s="15" t="str">
        <f t="shared" si="8"/>
        <v/>
      </c>
      <c r="BG17" s="130">
        <f>+AQ17+BC17</f>
        <v>0</v>
      </c>
      <c r="BH17" s="30"/>
      <c r="BI17" s="44"/>
      <c r="BJ17" s="132"/>
      <c r="BK17" s="30"/>
      <c r="BL17" s="44"/>
      <c r="BM17" s="15" t="str">
        <f t="shared" si="9"/>
        <v/>
      </c>
      <c r="BN17" s="118">
        <f>+BG17+BJ17</f>
        <v>0</v>
      </c>
      <c r="BO17" s="30"/>
      <c r="BP17" s="44"/>
      <c r="BQ17" s="132"/>
      <c r="BR17" s="30"/>
      <c r="BS17" s="44"/>
      <c r="BT17" s="15" t="str">
        <f t="shared" si="10"/>
        <v/>
      </c>
      <c r="BU17" s="118">
        <f>+BN17+BQ17</f>
        <v>0</v>
      </c>
      <c r="BV17" s="30"/>
      <c r="BW17" s="44"/>
      <c r="BX17" s="131">
        <f>+AZ17*9</f>
        <v>0</v>
      </c>
      <c r="BY17" s="30"/>
      <c r="BZ17" s="46" t="str">
        <f t="shared" si="11"/>
        <v/>
      </c>
      <c r="CA17" s="132"/>
      <c r="CB17" s="30"/>
      <c r="CC17" s="44"/>
      <c r="CD17" s="15" t="str">
        <f t="shared" si="12"/>
        <v/>
      </c>
      <c r="CE17" s="118"/>
      <c r="CF17" s="30"/>
      <c r="CG17" s="44"/>
      <c r="CH17" s="132"/>
      <c r="CI17" s="30"/>
      <c r="CJ17" s="44"/>
      <c r="CK17" s="15" t="str">
        <f t="shared" si="13"/>
        <v/>
      </c>
      <c r="CL17" s="118">
        <f>+CE17+CH17</f>
        <v>0</v>
      </c>
      <c r="CM17" s="30"/>
      <c r="CN17" s="44"/>
      <c r="CO17" s="132"/>
      <c r="CP17" s="30"/>
      <c r="CQ17" s="44"/>
      <c r="CR17" s="15" t="str">
        <f t="shared" si="14"/>
        <v/>
      </c>
      <c r="CS17" s="118">
        <f>+CL17+CO17</f>
        <v>0</v>
      </c>
      <c r="CT17" s="30"/>
      <c r="CU17" s="44"/>
      <c r="CV17" s="131">
        <f t="shared" si="18"/>
        <v>0</v>
      </c>
      <c r="CW17" s="30"/>
      <c r="CX17" s="46" t="str">
        <f t="shared" si="15"/>
        <v/>
      </c>
    </row>
    <row r="18" spans="1:102" s="6" customFormat="1" outlineLevel="1" x14ac:dyDescent="0.3">
      <c r="A18" s="37" t="s">
        <v>46</v>
      </c>
      <c r="B18" s="126">
        <f>SUM(B19:B20)</f>
        <v>0</v>
      </c>
      <c r="C18" s="38" t="str">
        <f>IF(AND(B4=0,B18&gt;=0), "",B18/B4)</f>
        <v/>
      </c>
      <c r="D18" s="43"/>
      <c r="E18" s="126">
        <f>SUM(E19:E20)</f>
        <v>0</v>
      </c>
      <c r="F18" s="38">
        <f>IF(AND(E4=0,E18&gt;=0), "",E18/E4)</f>
        <v>0</v>
      </c>
      <c r="G18" s="43"/>
      <c r="H18" s="126">
        <f>SUM(H19:H20)</f>
        <v>0</v>
      </c>
      <c r="I18" s="38">
        <f>IF(AND(H4=0,H18&gt;=0), "",H18/H4)</f>
        <v>0</v>
      </c>
      <c r="J18" s="43"/>
      <c r="K18" s="38" t="str">
        <f t="shared" si="0"/>
        <v/>
      </c>
      <c r="L18" s="127">
        <f>SUM(L19:L20)</f>
        <v>0</v>
      </c>
      <c r="M18" s="38">
        <f>IF(AND(L4=0,L18&gt;=0), "",L18/L4)</f>
        <v>0</v>
      </c>
      <c r="N18" s="43"/>
      <c r="O18" s="126">
        <f>SUM(O19:O20)</f>
        <v>0</v>
      </c>
      <c r="P18" s="38">
        <f>IF(AND(O4=0,O18&gt;=0), "",O18/O4)</f>
        <v>0</v>
      </c>
      <c r="Q18" s="43"/>
      <c r="R18" s="38" t="str">
        <f t="shared" si="1"/>
        <v/>
      </c>
      <c r="S18" s="127">
        <f>SUM(S19:S20)</f>
        <v>0</v>
      </c>
      <c r="T18" s="38">
        <f>IF(AND(S4=0,S18&gt;=0), "",S18/S4)</f>
        <v>0</v>
      </c>
      <c r="U18" s="43"/>
      <c r="V18" s="128">
        <f>SUM(V19:V20)</f>
        <v>0</v>
      </c>
      <c r="W18" s="38" t="str">
        <f>IF(AND(V4=0,V18&gt;=0), "",V18/V4)</f>
        <v/>
      </c>
      <c r="X18" s="91" t="str">
        <f t="shared" si="2"/>
        <v/>
      </c>
      <c r="Y18" s="126">
        <f>SUM(Y19:Y20)</f>
        <v>0</v>
      </c>
      <c r="Z18" s="38">
        <f>IF(AND(Y4=0,Y18&gt;=0), "",Y18/Y4)</f>
        <v>0</v>
      </c>
      <c r="AA18" s="43"/>
      <c r="AB18" s="38" t="str">
        <f t="shared" si="3"/>
        <v/>
      </c>
      <c r="AC18" s="127">
        <f>SUM(AC19:AC20)</f>
        <v>0</v>
      </c>
      <c r="AD18" s="38">
        <f>IF(AND(AC4=0,AC18&gt;=0), "",AC18/AC4)</f>
        <v>0</v>
      </c>
      <c r="AE18" s="43"/>
      <c r="AF18" s="126">
        <f>SUM(AF19:AF20)</f>
        <v>0</v>
      </c>
      <c r="AG18" s="38">
        <f>IF(AND(AF4=0,AF18&gt;=0), "",AF18/AF4)</f>
        <v>0</v>
      </c>
      <c r="AH18" s="43"/>
      <c r="AI18" s="38" t="str">
        <f t="shared" si="4"/>
        <v/>
      </c>
      <c r="AJ18" s="127">
        <f>SUM(AJ19:AJ20)</f>
        <v>0</v>
      </c>
      <c r="AK18" s="38">
        <f>IF(AND(AJ4=0,AJ18&gt;=0), "",AJ18/AJ4)</f>
        <v>0</v>
      </c>
      <c r="AL18" s="43"/>
      <c r="AM18" s="126">
        <f>SUM(AM19:AM20)</f>
        <v>0</v>
      </c>
      <c r="AN18" s="38">
        <f>IF(AND(AM4=0,AM18&gt;=0), "",AM18/AM4)</f>
        <v>0</v>
      </c>
      <c r="AO18" s="43"/>
      <c r="AP18" s="38" t="str">
        <f t="shared" si="5"/>
        <v/>
      </c>
      <c r="AQ18" s="127">
        <f>SUM(AQ19:AQ20)</f>
        <v>0</v>
      </c>
      <c r="AR18" s="38">
        <f>IF(AND(AQ4=0,AQ18&gt;=0), "",AQ18/AQ4)</f>
        <v>0</v>
      </c>
      <c r="AS18" s="43"/>
      <c r="AT18" s="128">
        <f>SUM(AT19:AT20)</f>
        <v>0</v>
      </c>
      <c r="AU18" s="38" t="str">
        <f>IF(AND(AT4=0,AT18&gt;=0), "",AT18/AT4)</f>
        <v/>
      </c>
      <c r="AV18" s="91" t="str">
        <f t="shared" si="6"/>
        <v/>
      </c>
      <c r="AW18" s="128">
        <f>SUM(AW19:AW20)</f>
        <v>0</v>
      </c>
      <c r="AX18" s="38">
        <f>IF(AND(AW4=0,AW18&gt;=0), "",AW18/AW4)</f>
        <v>0</v>
      </c>
      <c r="AY18" s="43"/>
      <c r="AZ18" s="128">
        <f>SUM(AZ19:AZ20)</f>
        <v>0</v>
      </c>
      <c r="BA18" s="38" t="str">
        <f>IF(AND(AZ4=0,AZ18&gt;=0), "",AZ18/AZ4)</f>
        <v/>
      </c>
      <c r="BB18" s="91" t="str">
        <f t="shared" si="7"/>
        <v/>
      </c>
      <c r="BC18" s="126">
        <f>SUM(BC19:BC20)</f>
        <v>0</v>
      </c>
      <c r="BD18" s="38" t="str">
        <f>IF(AND(BC4=0,BC18&gt;=0), "",BC18/BC4)</f>
        <v/>
      </c>
      <c r="BE18" s="43"/>
      <c r="BF18" s="38" t="str">
        <f t="shared" si="8"/>
        <v/>
      </c>
      <c r="BG18" s="127">
        <f>SUM(BG19:BG20)</f>
        <v>0</v>
      </c>
      <c r="BH18" s="38">
        <f>IF(AND(BG4=0,BG18&gt;=0), "",BG18/BG4)</f>
        <v>0</v>
      </c>
      <c r="BI18" s="43"/>
      <c r="BJ18" s="126">
        <f>SUM(BJ19:BJ20)</f>
        <v>0</v>
      </c>
      <c r="BK18" s="38" t="str">
        <f>IF(AND(BJ4=0,BJ18&gt;=0), "",BJ18/BJ4)</f>
        <v/>
      </c>
      <c r="BL18" s="43"/>
      <c r="BM18" s="38" t="str">
        <f t="shared" si="9"/>
        <v/>
      </c>
      <c r="BN18" s="127">
        <f>SUM(BN19:BN20)</f>
        <v>0</v>
      </c>
      <c r="BO18" s="38">
        <f>IF(AND(BN4=0,BN18&gt;=0), "",BN18/BN4)</f>
        <v>0</v>
      </c>
      <c r="BP18" s="43"/>
      <c r="BQ18" s="126">
        <f>SUM(BQ19:BQ20)</f>
        <v>0</v>
      </c>
      <c r="BR18" s="38" t="str">
        <f>IF(AND(BQ4=0,BQ18&gt;=0), "",BQ18/BQ4)</f>
        <v/>
      </c>
      <c r="BS18" s="43"/>
      <c r="BT18" s="38" t="str">
        <f t="shared" si="10"/>
        <v/>
      </c>
      <c r="BU18" s="127">
        <f>SUM(BU19:BU20)</f>
        <v>0</v>
      </c>
      <c r="BV18" s="38">
        <f>IF(AND(BU4=0,BU18&gt;=0), "",BU18/BU4)</f>
        <v>0</v>
      </c>
      <c r="BW18" s="43"/>
      <c r="BX18" s="128">
        <f>SUM(BX19:BX20)</f>
        <v>0</v>
      </c>
      <c r="BY18" s="38" t="str">
        <f>IF(AND(BX4=0,BX18&gt;=0), "",BX18/BX4)</f>
        <v/>
      </c>
      <c r="BZ18" s="91" t="str">
        <f t="shared" si="11"/>
        <v/>
      </c>
      <c r="CA18" s="126">
        <f>SUM(CA19:CA20)</f>
        <v>0</v>
      </c>
      <c r="CB18" s="38" t="str">
        <f>IF(AND(CA4=0,CA18&gt;=0), "",CA18/CA4)</f>
        <v/>
      </c>
      <c r="CC18" s="43"/>
      <c r="CD18" s="38" t="str">
        <f t="shared" si="12"/>
        <v/>
      </c>
      <c r="CE18" s="127">
        <f>SUM(CE19:CE20)</f>
        <v>0</v>
      </c>
      <c r="CF18" s="38">
        <f>IF(AND(CE4=0,CE18&gt;=0), "",CE18/CE4)</f>
        <v>0</v>
      </c>
      <c r="CG18" s="43"/>
      <c r="CH18" s="126">
        <f>SUM(CH19:CH20)</f>
        <v>0</v>
      </c>
      <c r="CI18" s="38" t="str">
        <f>IF(AND(CH4=0,CH18&gt;=0), "",CH18/CH4)</f>
        <v/>
      </c>
      <c r="CJ18" s="43"/>
      <c r="CK18" s="38" t="str">
        <f t="shared" si="13"/>
        <v/>
      </c>
      <c r="CL18" s="127">
        <f>SUM(CL19:CL20)</f>
        <v>0</v>
      </c>
      <c r="CM18" s="38">
        <f>IF(AND(CL4=0,CL18&gt;=0), "",CL18/CL4)</f>
        <v>0</v>
      </c>
      <c r="CN18" s="43"/>
      <c r="CO18" s="126">
        <f>SUM(CO19:CO20)</f>
        <v>0</v>
      </c>
      <c r="CP18" s="38" t="str">
        <f>IF(AND(CO4=0,CO18&gt;=0), "",CO18/CO4)</f>
        <v/>
      </c>
      <c r="CQ18" s="43"/>
      <c r="CR18" s="38" t="str">
        <f t="shared" si="14"/>
        <v/>
      </c>
      <c r="CS18" s="127">
        <f>SUM(CS19:CS20)</f>
        <v>0</v>
      </c>
      <c r="CT18" s="38">
        <f>IF(AND(CS4=0,CS18&gt;=0), "",CS18/CS4)</f>
        <v>0</v>
      </c>
      <c r="CU18" s="43"/>
      <c r="CV18" s="128">
        <f>SUM(CV19:CV20)</f>
        <v>0</v>
      </c>
      <c r="CW18" s="38" t="str">
        <f>IF(AND(CV4=0,CV18&gt;=0), "",CV18/CV4)</f>
        <v/>
      </c>
      <c r="CX18" s="91" t="str">
        <f t="shared" si="15"/>
        <v/>
      </c>
    </row>
    <row r="19" spans="1:102" s="3" customFormat="1" outlineLevel="1" x14ac:dyDescent="0.3">
      <c r="A19" s="29" t="s">
        <v>52</v>
      </c>
      <c r="B19" s="129">
        <f>+'N EERR UCAFE'!B15</f>
        <v>0</v>
      </c>
      <c r="C19" s="30" t="str">
        <f>IF(AND(B4=0,B19&gt;=0), "",B19/B4)</f>
        <v/>
      </c>
      <c r="D19" s="44"/>
      <c r="E19" s="129">
        <f>+'N EERR UCAFE'!C15</f>
        <v>0</v>
      </c>
      <c r="F19" s="30">
        <f>IF(AND(E4=0,E19&gt;=0), "",E19/E4)</f>
        <v>0</v>
      </c>
      <c r="G19" s="44"/>
      <c r="H19" s="129">
        <f>+'N EERR UCAFE'!D15</f>
        <v>0</v>
      </c>
      <c r="I19" s="30">
        <f>IF(AND(H4=0,H19&gt;=0), "",H19/H4)</f>
        <v>0</v>
      </c>
      <c r="J19" s="44"/>
      <c r="K19" s="30" t="str">
        <f t="shared" si="0"/>
        <v/>
      </c>
      <c r="L19" s="130">
        <f>+E19+H19</f>
        <v>0</v>
      </c>
      <c r="M19" s="30">
        <f>IF(AND(L4=0,L19&gt;=0), "",L19/L4)</f>
        <v>0</v>
      </c>
      <c r="N19" s="44"/>
      <c r="O19" s="129">
        <f>+'N EERR UCAFE'!E15</f>
        <v>0</v>
      </c>
      <c r="P19" s="30">
        <f>IF(AND(O4=0,O19&gt;=0), "",O19/O4)</f>
        <v>0</v>
      </c>
      <c r="Q19" s="44"/>
      <c r="R19" s="30" t="str">
        <f t="shared" si="1"/>
        <v/>
      </c>
      <c r="S19" s="130">
        <f>+L19+O19</f>
        <v>0</v>
      </c>
      <c r="T19" s="30">
        <f>IF(AND(S4=0,S19&gt;=0), "",S19/S4)</f>
        <v>0</v>
      </c>
      <c r="U19" s="44"/>
      <c r="V19" s="131"/>
      <c r="W19" s="30" t="str">
        <f>IF(AND(V4=0,V19&gt;=0), "",V19/V4)</f>
        <v/>
      </c>
      <c r="X19" s="47" t="str">
        <f t="shared" si="2"/>
        <v/>
      </c>
      <c r="Y19" s="129">
        <f>+'N EERR UCAFE'!F15</f>
        <v>0</v>
      </c>
      <c r="Z19" s="30">
        <f>IF(AND(Y4=0,Y19&gt;=0), "",Y19/Y4)</f>
        <v>0</v>
      </c>
      <c r="AA19" s="44"/>
      <c r="AB19" s="30" t="str">
        <f t="shared" si="3"/>
        <v/>
      </c>
      <c r="AC19" s="130">
        <f>+S19+Y19</f>
        <v>0</v>
      </c>
      <c r="AD19" s="30">
        <f>IF(AND(AC4=0,AC19&gt;=0), "",AC19/AC4)</f>
        <v>0</v>
      </c>
      <c r="AE19" s="44"/>
      <c r="AF19" s="129">
        <f>+'N EERR UCAFE'!G15</f>
        <v>0</v>
      </c>
      <c r="AG19" s="30">
        <f>IF(AND(AF4=0,AF19&gt;=0), "",AF19/AF4)</f>
        <v>0</v>
      </c>
      <c r="AH19" s="44"/>
      <c r="AI19" s="30" t="str">
        <f t="shared" si="4"/>
        <v/>
      </c>
      <c r="AJ19" s="130">
        <f t="shared" si="16"/>
        <v>0</v>
      </c>
      <c r="AK19" s="30">
        <f>IF(AND(AJ4=0,AJ19&gt;=0), "",AJ19/AJ4)</f>
        <v>0</v>
      </c>
      <c r="AL19" s="44"/>
      <c r="AM19" s="129">
        <f>+'N EERR UCAFE'!H15</f>
        <v>0</v>
      </c>
      <c r="AN19" s="30">
        <f>IF(AND(AM4=0,AM19&gt;=0), "",AM19/AM4)</f>
        <v>0</v>
      </c>
      <c r="AO19" s="44"/>
      <c r="AP19" s="30" t="str">
        <f t="shared" si="5"/>
        <v/>
      </c>
      <c r="AQ19" s="130">
        <f t="shared" si="17"/>
        <v>0</v>
      </c>
      <c r="AR19" s="30">
        <f>IF(AND(AQ4=0,AQ19&gt;=0), "",AQ19/AQ4)</f>
        <v>0</v>
      </c>
      <c r="AS19" s="44"/>
      <c r="AT19" s="131">
        <f>+V19*2</f>
        <v>0</v>
      </c>
      <c r="AU19" s="30" t="str">
        <f>IF(AND(AT4=0,AT19&gt;=0), "",AT19/AT4)</f>
        <v/>
      </c>
      <c r="AV19" s="47" t="str">
        <f t="shared" si="6"/>
        <v/>
      </c>
      <c r="AW19" s="131">
        <f>+AQ19/6</f>
        <v>0</v>
      </c>
      <c r="AX19" s="30">
        <f>IF(AND(AW4=0,AW19&gt;=0), "",AW19/AW4)</f>
        <v>0</v>
      </c>
      <c r="AY19" s="44"/>
      <c r="AZ19" s="131">
        <f>+AT19/6</f>
        <v>0</v>
      </c>
      <c r="BA19" s="30" t="str">
        <f>IF(AND(AZ4=0,AZ19&gt;=0), "",AZ19/AZ4)</f>
        <v/>
      </c>
      <c r="BB19" s="47" t="str">
        <f t="shared" si="7"/>
        <v/>
      </c>
      <c r="BC19" s="129">
        <f>+'N EERR UCAFE'!I15</f>
        <v>0</v>
      </c>
      <c r="BD19" s="30" t="str">
        <f>IF(AND(BC4=0,BC19&gt;=0), "",BC19/BC4)</f>
        <v/>
      </c>
      <c r="BE19" s="44"/>
      <c r="BF19" s="30" t="str">
        <f t="shared" si="8"/>
        <v/>
      </c>
      <c r="BG19" s="130">
        <f>+AQ19+BC19</f>
        <v>0</v>
      </c>
      <c r="BH19" s="30">
        <f>IF(AND(BG4=0,BG19&gt;=0), "",BG19/BG4)</f>
        <v>0</v>
      </c>
      <c r="BI19" s="44"/>
      <c r="BJ19" s="129">
        <f>+'N EERR UCAFE'!J15</f>
        <v>0</v>
      </c>
      <c r="BK19" s="30" t="str">
        <f>IF(AND(BJ4=0,BJ19&gt;=0), "",BJ19/BJ4)</f>
        <v/>
      </c>
      <c r="BL19" s="44"/>
      <c r="BM19" s="30" t="str">
        <f t="shared" si="9"/>
        <v/>
      </c>
      <c r="BN19" s="130">
        <f>+BG19+BJ19</f>
        <v>0</v>
      </c>
      <c r="BO19" s="30">
        <f>IF(AND(BN4=0,BN19&gt;=0), "",BN19/BN4)</f>
        <v>0</v>
      </c>
      <c r="BP19" s="44"/>
      <c r="BQ19" s="129">
        <f>+'N EERR UCAFE'!K15</f>
        <v>0</v>
      </c>
      <c r="BR19" s="30" t="str">
        <f>IF(AND(BQ4=0,BQ19&gt;=0), "",BQ19/BQ4)</f>
        <v/>
      </c>
      <c r="BS19" s="44"/>
      <c r="BT19" s="30" t="str">
        <f t="shared" si="10"/>
        <v/>
      </c>
      <c r="BU19" s="130">
        <f>+BN19+BQ19</f>
        <v>0</v>
      </c>
      <c r="BV19" s="30">
        <f>IF(AND(BU4=0,BU19&gt;=0), "",BU19/BU4)</f>
        <v>0</v>
      </c>
      <c r="BW19" s="44"/>
      <c r="BX19" s="131">
        <f>+AZ19*9</f>
        <v>0</v>
      </c>
      <c r="BY19" s="30" t="str">
        <f>IF(AND(BX4=0,BX19&gt;=0), "",BX19/BX4)</f>
        <v/>
      </c>
      <c r="BZ19" s="47" t="str">
        <f t="shared" si="11"/>
        <v/>
      </c>
      <c r="CA19" s="129">
        <f>+'N EERR UCAFE'!L15</f>
        <v>0</v>
      </c>
      <c r="CB19" s="30" t="str">
        <f>IF(AND(CA4=0,CA19&gt;=0), "",CA19/CA4)</f>
        <v/>
      </c>
      <c r="CC19" s="44"/>
      <c r="CD19" s="30" t="str">
        <f t="shared" si="12"/>
        <v/>
      </c>
      <c r="CE19" s="130">
        <f>+BU19+CA19</f>
        <v>0</v>
      </c>
      <c r="CF19" s="30">
        <f>IF(AND(CE4=0,CE19&gt;=0), "",CE19/CE4)</f>
        <v>0</v>
      </c>
      <c r="CG19" s="44"/>
      <c r="CH19" s="129">
        <f>+'N EERR UCAFE'!M15</f>
        <v>0</v>
      </c>
      <c r="CI19" s="30" t="str">
        <f>IF(AND(CH4=0,CH19&gt;=0), "",CH19/CH4)</f>
        <v/>
      </c>
      <c r="CJ19" s="44"/>
      <c r="CK19" s="30" t="str">
        <f t="shared" si="13"/>
        <v/>
      </c>
      <c r="CL19" s="130">
        <f>+CE19+CH19</f>
        <v>0</v>
      </c>
      <c r="CM19" s="30">
        <f>IF(AND(CL4=0,CL19&gt;=0), "",CL19/CL4)</f>
        <v>0</v>
      </c>
      <c r="CN19" s="44"/>
      <c r="CO19" s="129">
        <f>+'N EERR UCAFE'!N15</f>
        <v>0</v>
      </c>
      <c r="CP19" s="30" t="str">
        <f>IF(AND(CO4=0,CO19&gt;=0), "",CO19/CO4)</f>
        <v/>
      </c>
      <c r="CQ19" s="44"/>
      <c r="CR19" s="30" t="str">
        <f t="shared" si="14"/>
        <v/>
      </c>
      <c r="CS19" s="130">
        <f>+CL19+CO19</f>
        <v>0</v>
      </c>
      <c r="CT19" s="30">
        <f>IF(AND(CS4=0,CS19&gt;=0), "",CS19/CS4)</f>
        <v>0</v>
      </c>
      <c r="CU19" s="44"/>
      <c r="CV19" s="131">
        <f t="shared" si="18"/>
        <v>0</v>
      </c>
      <c r="CW19" s="30" t="str">
        <f>IF(AND(CV4=0,CV19&gt;=0), "",CV19/CV4)</f>
        <v/>
      </c>
      <c r="CX19" s="47" t="str">
        <f t="shared" si="15"/>
        <v/>
      </c>
    </row>
    <row r="20" spans="1:102" s="3" customFormat="1" outlineLevel="1" x14ac:dyDescent="0.3">
      <c r="A20" s="29"/>
      <c r="B20" s="132"/>
      <c r="C20" s="30"/>
      <c r="D20" s="44"/>
      <c r="E20" s="132"/>
      <c r="F20" s="30"/>
      <c r="G20" s="44"/>
      <c r="H20" s="132"/>
      <c r="I20" s="30"/>
      <c r="J20" s="44"/>
      <c r="K20" s="15" t="str">
        <f t="shared" si="0"/>
        <v/>
      </c>
      <c r="L20" s="118"/>
      <c r="M20" s="30"/>
      <c r="N20" s="44"/>
      <c r="O20" s="132"/>
      <c r="P20" s="30"/>
      <c r="Q20" s="44"/>
      <c r="R20" s="15" t="str">
        <f t="shared" si="1"/>
        <v/>
      </c>
      <c r="S20" s="118"/>
      <c r="T20" s="30"/>
      <c r="U20" s="44"/>
      <c r="V20" s="133"/>
      <c r="W20" s="30"/>
      <c r="X20" s="46" t="str">
        <f t="shared" si="2"/>
        <v/>
      </c>
      <c r="Y20" s="132"/>
      <c r="Z20" s="30"/>
      <c r="AA20" s="44"/>
      <c r="AB20" s="15" t="str">
        <f t="shared" si="3"/>
        <v/>
      </c>
      <c r="AC20" s="118"/>
      <c r="AD20" s="30"/>
      <c r="AE20" s="44"/>
      <c r="AF20" s="132"/>
      <c r="AG20" s="30"/>
      <c r="AH20" s="44"/>
      <c r="AI20" s="15" t="str">
        <f t="shared" si="4"/>
        <v/>
      </c>
      <c r="AJ20" s="118">
        <f t="shared" si="16"/>
        <v>0</v>
      </c>
      <c r="AK20" s="30"/>
      <c r="AL20" s="44"/>
      <c r="AM20" s="132"/>
      <c r="AN20" s="30"/>
      <c r="AO20" s="44"/>
      <c r="AP20" s="15" t="str">
        <f t="shared" si="5"/>
        <v/>
      </c>
      <c r="AQ20" s="118">
        <f t="shared" si="17"/>
        <v>0</v>
      </c>
      <c r="AR20" s="30"/>
      <c r="AS20" s="44"/>
      <c r="AT20" s="131">
        <f>+V20*2</f>
        <v>0</v>
      </c>
      <c r="AU20" s="30"/>
      <c r="AV20" s="46" t="str">
        <f t="shared" si="6"/>
        <v/>
      </c>
      <c r="AW20" s="131">
        <f>+AQ20/6</f>
        <v>0</v>
      </c>
      <c r="AX20" s="30"/>
      <c r="AY20" s="44"/>
      <c r="AZ20" s="131">
        <f>+AT20/6</f>
        <v>0</v>
      </c>
      <c r="BA20" s="30"/>
      <c r="BB20" s="46" t="str">
        <f t="shared" si="7"/>
        <v/>
      </c>
      <c r="BC20" s="132"/>
      <c r="BD20" s="30"/>
      <c r="BE20" s="44"/>
      <c r="BF20" s="15" t="str">
        <f t="shared" si="8"/>
        <v/>
      </c>
      <c r="BG20" s="130">
        <f>+AQ20+BC20</f>
        <v>0</v>
      </c>
      <c r="BH20" s="30"/>
      <c r="BI20" s="44"/>
      <c r="BJ20" s="132"/>
      <c r="BK20" s="30"/>
      <c r="BL20" s="44"/>
      <c r="BM20" s="15" t="str">
        <f t="shared" si="9"/>
        <v/>
      </c>
      <c r="BN20" s="118">
        <f>+BG20+BJ20</f>
        <v>0</v>
      </c>
      <c r="BO20" s="30"/>
      <c r="BP20" s="44"/>
      <c r="BQ20" s="132"/>
      <c r="BR20" s="30"/>
      <c r="BS20" s="44"/>
      <c r="BT20" s="15" t="str">
        <f t="shared" si="10"/>
        <v/>
      </c>
      <c r="BU20" s="118">
        <f>+BN20+BQ20</f>
        <v>0</v>
      </c>
      <c r="BV20" s="30"/>
      <c r="BW20" s="44"/>
      <c r="BX20" s="131">
        <f>+AZ20*9</f>
        <v>0</v>
      </c>
      <c r="BY20" s="30"/>
      <c r="BZ20" s="46" t="str">
        <f t="shared" si="11"/>
        <v/>
      </c>
      <c r="CA20" s="132"/>
      <c r="CB20" s="30"/>
      <c r="CC20" s="44"/>
      <c r="CD20" s="15" t="str">
        <f t="shared" si="12"/>
        <v/>
      </c>
      <c r="CE20" s="118"/>
      <c r="CF20" s="30"/>
      <c r="CG20" s="44"/>
      <c r="CH20" s="132"/>
      <c r="CI20" s="30"/>
      <c r="CJ20" s="44"/>
      <c r="CK20" s="15" t="str">
        <f t="shared" si="13"/>
        <v/>
      </c>
      <c r="CL20" s="118">
        <f>+CE20+CH20</f>
        <v>0</v>
      </c>
      <c r="CM20" s="30"/>
      <c r="CN20" s="44"/>
      <c r="CO20" s="132"/>
      <c r="CP20" s="30"/>
      <c r="CQ20" s="44"/>
      <c r="CR20" s="15" t="str">
        <f t="shared" si="14"/>
        <v/>
      </c>
      <c r="CS20" s="118">
        <f>+CL20+CO20</f>
        <v>0</v>
      </c>
      <c r="CT20" s="30"/>
      <c r="CU20" s="44"/>
      <c r="CV20" s="131">
        <f t="shared" si="18"/>
        <v>0</v>
      </c>
      <c r="CW20" s="30"/>
      <c r="CX20" s="46" t="str">
        <f t="shared" si="15"/>
        <v/>
      </c>
    </row>
    <row r="21" spans="1:102" ht="15.6" customHeight="1" x14ac:dyDescent="0.3">
      <c r="A21" s="9"/>
      <c r="B21" s="129"/>
      <c r="C21" s="14"/>
      <c r="D21" s="44"/>
      <c r="E21" s="129"/>
      <c r="F21" s="14"/>
      <c r="G21" s="44"/>
      <c r="H21" s="129"/>
      <c r="I21" s="14"/>
      <c r="J21" s="44"/>
      <c r="K21" s="32" t="str">
        <f t="shared" si="0"/>
        <v/>
      </c>
      <c r="M21" s="14"/>
      <c r="N21" s="44"/>
      <c r="O21" s="129"/>
      <c r="P21" s="14"/>
      <c r="Q21" s="44"/>
      <c r="R21" s="32" t="str">
        <f t="shared" si="1"/>
        <v/>
      </c>
      <c r="T21" s="14"/>
      <c r="U21" s="44"/>
      <c r="V21" s="131"/>
      <c r="W21" s="14"/>
      <c r="X21" s="92" t="str">
        <f t="shared" si="2"/>
        <v/>
      </c>
      <c r="Y21" s="129"/>
      <c r="Z21" s="14"/>
      <c r="AA21" s="44"/>
      <c r="AB21" s="32" t="str">
        <f t="shared" si="3"/>
        <v/>
      </c>
      <c r="AD21" s="14"/>
      <c r="AE21" s="44"/>
      <c r="AF21" s="129"/>
      <c r="AG21" s="14"/>
      <c r="AH21" s="44"/>
      <c r="AI21" s="32" t="str">
        <f t="shared" si="4"/>
        <v/>
      </c>
      <c r="AJ21" s="130">
        <f t="shared" si="16"/>
        <v>0</v>
      </c>
      <c r="AK21" s="14"/>
      <c r="AL21" s="44"/>
      <c r="AM21" s="129"/>
      <c r="AN21" s="14"/>
      <c r="AO21" s="44"/>
      <c r="AP21" s="32" t="str">
        <f t="shared" si="5"/>
        <v/>
      </c>
      <c r="AQ21" s="130">
        <f t="shared" si="17"/>
        <v>0</v>
      </c>
      <c r="AR21" s="14"/>
      <c r="AS21" s="44"/>
      <c r="AT21" s="131">
        <f>+V21*2</f>
        <v>0</v>
      </c>
      <c r="AU21" s="14"/>
      <c r="AV21" s="92" t="str">
        <f t="shared" si="6"/>
        <v/>
      </c>
      <c r="AW21" s="131">
        <f>+AQ21/6</f>
        <v>0</v>
      </c>
      <c r="AX21" s="14"/>
      <c r="AY21" s="44"/>
      <c r="AZ21" s="131">
        <f>+AT21/6</f>
        <v>0</v>
      </c>
      <c r="BA21" s="14"/>
      <c r="BB21" s="92" t="str">
        <f t="shared" si="7"/>
        <v/>
      </c>
      <c r="BC21" s="129"/>
      <c r="BD21" s="14"/>
      <c r="BE21" s="44"/>
      <c r="BF21" s="32" t="str">
        <f t="shared" si="8"/>
        <v/>
      </c>
      <c r="BG21" s="130">
        <f>+AQ21+BC21</f>
        <v>0</v>
      </c>
      <c r="BH21" s="14"/>
      <c r="BI21" s="44"/>
      <c r="BJ21" s="129"/>
      <c r="BK21" s="14"/>
      <c r="BL21" s="44"/>
      <c r="BM21" s="32" t="str">
        <f t="shared" si="9"/>
        <v/>
      </c>
      <c r="BN21" s="130">
        <f>+BG21+BJ21</f>
        <v>0</v>
      </c>
      <c r="BO21" s="14"/>
      <c r="BP21" s="44"/>
      <c r="BQ21" s="129"/>
      <c r="BR21" s="14"/>
      <c r="BS21" s="44"/>
      <c r="BT21" s="32" t="str">
        <f t="shared" si="10"/>
        <v/>
      </c>
      <c r="BU21" s="130">
        <f>+BN21+BQ21</f>
        <v>0</v>
      </c>
      <c r="BV21" s="14"/>
      <c r="BW21" s="44"/>
      <c r="BX21" s="131">
        <f>+AZ21*9</f>
        <v>0</v>
      </c>
      <c r="BY21" s="14"/>
      <c r="BZ21" s="92" t="str">
        <f t="shared" si="11"/>
        <v/>
      </c>
      <c r="CA21" s="129"/>
      <c r="CB21" s="14"/>
      <c r="CC21" s="44"/>
      <c r="CD21" s="32" t="str">
        <f t="shared" si="12"/>
        <v/>
      </c>
      <c r="CF21" s="14"/>
      <c r="CG21" s="44"/>
      <c r="CH21" s="129"/>
      <c r="CI21" s="14"/>
      <c r="CJ21" s="44"/>
      <c r="CK21" s="32" t="str">
        <f t="shared" si="13"/>
        <v/>
      </c>
      <c r="CL21" s="130">
        <f>+CE21+CH21</f>
        <v>0</v>
      </c>
      <c r="CM21" s="14"/>
      <c r="CN21" s="44"/>
      <c r="CO21" s="129"/>
      <c r="CP21" s="14"/>
      <c r="CQ21" s="44"/>
      <c r="CR21" s="32" t="str">
        <f t="shared" si="14"/>
        <v/>
      </c>
      <c r="CS21" s="130">
        <f>+CL21+CO21</f>
        <v>0</v>
      </c>
      <c r="CT21" s="14"/>
      <c r="CU21" s="44"/>
      <c r="CV21" s="131">
        <f t="shared" si="18"/>
        <v>0</v>
      </c>
      <c r="CW21" s="14"/>
      <c r="CX21" s="92" t="str">
        <f t="shared" si="15"/>
        <v/>
      </c>
    </row>
    <row r="22" spans="1:102" s="28" customFormat="1" ht="18" customHeight="1" x14ac:dyDescent="0.3">
      <c r="A22" s="19" t="s">
        <v>47</v>
      </c>
      <c r="B22" s="123">
        <f>+B23+B26+B29</f>
        <v>0</v>
      </c>
      <c r="C22" s="36" t="str">
        <f>IF(AND(B4=0,B22&gt;=0), "",B22/B4)</f>
        <v/>
      </c>
      <c r="D22" s="42"/>
      <c r="E22" s="123">
        <f>+E23+E26+E29</f>
        <v>386.55860152937487</v>
      </c>
      <c r="F22" s="36">
        <f>IF(AND(E4=0,E22&gt;=0), "",E22/E4)</f>
        <v>0.27035336272949451</v>
      </c>
      <c r="G22" s="42"/>
      <c r="H22" s="123">
        <f>+H23+H26+H29</f>
        <v>538.44977296989543</v>
      </c>
      <c r="I22" s="36">
        <f>IF(AND(H4=0,H22&gt;=0), "",H22/H4)</f>
        <v>0.37523393331308358</v>
      </c>
      <c r="J22" s="42"/>
      <c r="K22" s="36">
        <f t="shared" si="0"/>
        <v>0.39293181121718812</v>
      </c>
      <c r="L22" s="124">
        <f>+L23+L26+L29</f>
        <v>925.0083744992703</v>
      </c>
      <c r="M22" s="36">
        <f>IF(AND(L4=0,L22&gt;=0), "",L22/L4)</f>
        <v>0.32288780296066216</v>
      </c>
      <c r="N22" s="42"/>
      <c r="O22" s="123">
        <f>+O23+O26+O29</f>
        <v>903.05317480223061</v>
      </c>
      <c r="P22" s="36">
        <f>IF(AND(O4=0,O22&gt;=0), "",O22/O4)</f>
        <v>0.40105890346194434</v>
      </c>
      <c r="Q22" s="42"/>
      <c r="R22" s="36">
        <f t="shared" si="1"/>
        <v>0.67713539894596642</v>
      </c>
      <c r="S22" s="124">
        <f>+S23+S26+S29</f>
        <v>1828.0615493015009</v>
      </c>
      <c r="T22" s="36">
        <f>IF(AND(S4=0,S22&gt;=0), "",S22/S4)</f>
        <v>0.35728958416946816</v>
      </c>
      <c r="U22" s="42"/>
      <c r="V22" s="125">
        <f>+V23+V26+V29</f>
        <v>0</v>
      </c>
      <c r="W22" s="36" t="str">
        <f>IF(AND(V4=0,V22&gt;=0), "",V22/V4)</f>
        <v/>
      </c>
      <c r="X22" s="42">
        <f t="shared" si="2"/>
        <v>1</v>
      </c>
      <c r="Y22" s="123">
        <f>+Y23+Y26+Y29</f>
        <v>509.0182589334371</v>
      </c>
      <c r="Z22" s="36">
        <f>IF(AND(Y4=0,Y22&gt;=0), "",Y22/Y4)</f>
        <v>0.40039077442781562</v>
      </c>
      <c r="AA22" s="42"/>
      <c r="AB22" s="36">
        <f t="shared" si="3"/>
        <v>-0.43633633861603721</v>
      </c>
      <c r="AC22" s="124">
        <f>+AC23+AC26+AC29</f>
        <v>2337.0798082349379</v>
      </c>
      <c r="AD22" s="36">
        <f>IF(AND(AC4=0,AC22&gt;=0), "",AC22/AC4)</f>
        <v>0.36586764302963415</v>
      </c>
      <c r="AE22" s="42"/>
      <c r="AF22" s="123">
        <f>+AF23+AF26+AF29</f>
        <v>630.76463136807627</v>
      </c>
      <c r="AG22" s="36">
        <f>IF(AND(AF4=0,AF22&gt;=0), "",AF22/AF4)</f>
        <v>0.41777802493352073</v>
      </c>
      <c r="AH22" s="42"/>
      <c r="AI22" s="36">
        <f t="shared" si="4"/>
        <v>0.23917879230842995</v>
      </c>
      <c r="AJ22" s="124">
        <f>+AJ23+AJ26+AJ29</f>
        <v>2967.8444396030141</v>
      </c>
      <c r="AK22" s="36">
        <f>IF(AND(AJ4=0,AJ22&gt;=0), "",AJ22/AJ4)</f>
        <v>0.37579153022177025</v>
      </c>
      <c r="AL22" s="42"/>
      <c r="AM22" s="123">
        <f>+AM23+AM26+AM29</f>
        <v>462.4041630042326</v>
      </c>
      <c r="AN22" s="36">
        <f>IF(AND(AM4=0,AM22&gt;=0), "",AM22/AM4)</f>
        <v>0.38971792050242904</v>
      </c>
      <c r="AO22" s="42"/>
      <c r="AP22" s="36">
        <f t="shared" si="5"/>
        <v>-0.26691488392220686</v>
      </c>
      <c r="AQ22" s="124">
        <f>+AQ23+AQ26+AQ29</f>
        <v>3430.2486026072465</v>
      </c>
      <c r="AR22" s="36">
        <f>IF(AND(AQ4=0,AQ22&gt;=0), "",AQ22/AQ4)</f>
        <v>0.37761051221852654</v>
      </c>
      <c r="AS22" s="42"/>
      <c r="AT22" s="125">
        <f>+AT23+AT26+AT29</f>
        <v>0</v>
      </c>
      <c r="AU22" s="36" t="str">
        <f>IF(AND(AT4=0,AT22&gt;=0), "",AT22/AT4)</f>
        <v/>
      </c>
      <c r="AV22" s="42">
        <f t="shared" si="6"/>
        <v>1</v>
      </c>
      <c r="AW22" s="125">
        <f>+AW23+AW26+AW29</f>
        <v>571.70810043454105</v>
      </c>
      <c r="AX22" s="36">
        <f>IF(AND(AW4=0,AW22&gt;=0), "",AW22/AW4)</f>
        <v>0.37761051221852648</v>
      </c>
      <c r="AY22" s="42"/>
      <c r="AZ22" s="125">
        <f>+AZ23+AZ26+AZ29</f>
        <v>0</v>
      </c>
      <c r="BA22" s="36" t="str">
        <f>IF(AND(AZ4=0,AZ22&gt;=0), "",AZ22/AZ4)</f>
        <v/>
      </c>
      <c r="BB22" s="42">
        <f t="shared" si="7"/>
        <v>1</v>
      </c>
      <c r="BC22" s="123">
        <f>+BC23+BC26+BC29</f>
        <v>0</v>
      </c>
      <c r="BD22" s="36" t="str">
        <f>IF(AND(BC4=0,BC22&gt;=0), "",BC22/BC4)</f>
        <v/>
      </c>
      <c r="BE22" s="42"/>
      <c r="BF22" s="36">
        <f t="shared" si="8"/>
        <v>-1</v>
      </c>
      <c r="BG22" s="124">
        <f>+BG23+BG26+BG29</f>
        <v>3430.2486026072465</v>
      </c>
      <c r="BH22" s="36">
        <f>IF(AND(BG4=0,BG22&gt;=0), "",BG22/BG4)</f>
        <v>0.37761051221852654</v>
      </c>
      <c r="BI22" s="42"/>
      <c r="BJ22" s="123">
        <f>+BJ23+BJ26+BJ29</f>
        <v>0</v>
      </c>
      <c r="BK22" s="36" t="str">
        <f>IF(AND(BJ4=0,BJ22&gt;=0), "",BJ22/BJ4)</f>
        <v/>
      </c>
      <c r="BL22" s="42"/>
      <c r="BM22" s="36" t="str">
        <f t="shared" si="9"/>
        <v/>
      </c>
      <c r="BN22" s="124">
        <f>+BN23+BN26+BN29</f>
        <v>3430.2486026072465</v>
      </c>
      <c r="BO22" s="36">
        <f>IF(AND(BN4=0,BN22&gt;=0), "",BN22/BN4)</f>
        <v>0.37761051221852654</v>
      </c>
      <c r="BP22" s="42"/>
      <c r="BQ22" s="123">
        <f>+BQ23+BQ26+BQ29</f>
        <v>0</v>
      </c>
      <c r="BR22" s="36" t="str">
        <f>IF(AND(BQ4=0,BQ22&gt;=0), "",BQ22/BQ4)</f>
        <v/>
      </c>
      <c r="BS22" s="42"/>
      <c r="BT22" s="36" t="str">
        <f t="shared" si="10"/>
        <v/>
      </c>
      <c r="BU22" s="124">
        <f>+BU23+BU26+BU29</f>
        <v>3430.2486026072465</v>
      </c>
      <c r="BV22" s="36">
        <f>IF(AND(BU4=0,BU22&gt;=0), "",BU22/BU4)</f>
        <v>0.37761051221852654</v>
      </c>
      <c r="BW22" s="42"/>
      <c r="BX22" s="125">
        <f>+BX23+BX26+BX29</f>
        <v>0</v>
      </c>
      <c r="BY22" s="36" t="str">
        <f>IF(AND(BX4=0,BX22&gt;=0), "",BX22/BX4)</f>
        <v/>
      </c>
      <c r="BZ22" s="42">
        <f t="shared" si="11"/>
        <v>1</v>
      </c>
      <c r="CA22" s="123">
        <f>+CA23+CA26+CA29</f>
        <v>0</v>
      </c>
      <c r="CB22" s="36" t="str">
        <f>IF(AND(CA4=0,CA22&gt;=0), "",CA22/CA4)</f>
        <v/>
      </c>
      <c r="CC22" s="42"/>
      <c r="CD22" s="36" t="str">
        <f t="shared" si="12"/>
        <v/>
      </c>
      <c r="CE22" s="124">
        <f>+CE23+CE26+CE29</f>
        <v>3430.2486026072465</v>
      </c>
      <c r="CF22" s="36">
        <f>IF(AND(CE4=0,CE22&gt;=0), "",CE22/CE4)</f>
        <v>0.37761051221852654</v>
      </c>
      <c r="CG22" s="42"/>
      <c r="CH22" s="123">
        <f>+CH23+CH26+CH29</f>
        <v>0</v>
      </c>
      <c r="CI22" s="36" t="str">
        <f>IF(AND(CH4=0,CH22&gt;=0), "",CH22/CH4)</f>
        <v/>
      </c>
      <c r="CJ22" s="42"/>
      <c r="CK22" s="36" t="str">
        <f t="shared" si="13"/>
        <v/>
      </c>
      <c r="CL22" s="124">
        <f>+CL23+CL26+CL29</f>
        <v>3430.2486026072465</v>
      </c>
      <c r="CM22" s="36">
        <f>IF(AND(CL4=0,CL22&gt;=0), "",CL22/CL4)</f>
        <v>0.37761051221852654</v>
      </c>
      <c r="CN22" s="42"/>
      <c r="CO22" s="123">
        <f>+CO23+CO26+CO29</f>
        <v>0</v>
      </c>
      <c r="CP22" s="36" t="str">
        <f>IF(AND(CO4=0,CO22&gt;=0), "",CO22/CO4)</f>
        <v/>
      </c>
      <c r="CQ22" s="42"/>
      <c r="CR22" s="36" t="str">
        <f t="shared" si="14"/>
        <v/>
      </c>
      <c r="CS22" s="124">
        <f>+CS23+CS26+CS29</f>
        <v>3430.2486026072465</v>
      </c>
      <c r="CT22" s="36">
        <f>IF(AND(CS4=0,CS22&gt;=0), "",CS22/CS4)</f>
        <v>0.37761051221852654</v>
      </c>
      <c r="CU22" s="42"/>
      <c r="CV22" s="125">
        <f>+CV23+CV26+CV29</f>
        <v>0</v>
      </c>
      <c r="CW22" s="36" t="str">
        <f>IF(AND(CV4=0,CV22&gt;=0), "",CV22/CV4)</f>
        <v/>
      </c>
      <c r="CX22" s="42">
        <f t="shared" si="15"/>
        <v>1</v>
      </c>
    </row>
    <row r="23" spans="1:102" s="6" customFormat="1" hidden="1" outlineLevel="1" x14ac:dyDescent="0.3">
      <c r="A23" s="37" t="s">
        <v>48</v>
      </c>
      <c r="B23" s="126">
        <f>SUM(B24:B25)</f>
        <v>0</v>
      </c>
      <c r="C23" s="38" t="str">
        <f>IF(AND(B5=0,B23&gt;=0), "",B23/B5)</f>
        <v/>
      </c>
      <c r="D23" s="43"/>
      <c r="E23" s="126">
        <f>SUM(E24:E25)</f>
        <v>0</v>
      </c>
      <c r="F23" s="38" t="str">
        <f>IF(AND(E5=0,E23&gt;=0), "",E23/E5)</f>
        <v/>
      </c>
      <c r="G23" s="43"/>
      <c r="H23" s="126">
        <f>SUM(H24:H25)</f>
        <v>0</v>
      </c>
      <c r="I23" s="38" t="str">
        <f>IF(AND(H5=0,H23&gt;=0), "",H23/H5)</f>
        <v/>
      </c>
      <c r="J23" s="43"/>
      <c r="K23" s="38" t="str">
        <f t="shared" si="0"/>
        <v/>
      </c>
      <c r="L23" s="127">
        <f>SUM(L24:L25)</f>
        <v>0</v>
      </c>
      <c r="M23" s="38" t="str">
        <f>IF(AND(L5=0,L23&gt;=0), "",L23/L5)</f>
        <v/>
      </c>
      <c r="N23" s="43"/>
      <c r="O23" s="126">
        <f>SUM(O24:O25)</f>
        <v>0</v>
      </c>
      <c r="P23" s="38" t="str">
        <f>IF(AND(O5=0,O23&gt;=0), "",O23/O5)</f>
        <v/>
      </c>
      <c r="Q23" s="43"/>
      <c r="R23" s="38" t="str">
        <f t="shared" si="1"/>
        <v/>
      </c>
      <c r="S23" s="127">
        <f>SUM(S24:S25)</f>
        <v>0</v>
      </c>
      <c r="T23" s="38" t="str">
        <f>IF(AND(S5=0,S23&gt;=0), "",S23/S5)</f>
        <v/>
      </c>
      <c r="U23" s="43"/>
      <c r="V23" s="128">
        <f>SUM(V24:V25)</f>
        <v>0</v>
      </c>
      <c r="W23" s="38" t="str">
        <f>IF(AND(V5=0,V23&gt;=0), "",V23/V5)</f>
        <v/>
      </c>
      <c r="X23" s="91" t="str">
        <f t="shared" si="2"/>
        <v/>
      </c>
      <c r="Y23" s="126">
        <f>SUM(Y24:Y25)</f>
        <v>0</v>
      </c>
      <c r="Z23" s="38" t="str">
        <f>IF(AND(Y5=0,Y23&gt;=0), "",Y23/Y5)</f>
        <v/>
      </c>
      <c r="AA23" s="43"/>
      <c r="AB23" s="38" t="str">
        <f t="shared" si="3"/>
        <v/>
      </c>
      <c r="AC23" s="127">
        <f>SUM(AC24:AC25)</f>
        <v>0</v>
      </c>
      <c r="AD23" s="38" t="str">
        <f>IF(AND(AC5=0,AC23&gt;=0), "",AC23/AC5)</f>
        <v/>
      </c>
      <c r="AE23" s="43"/>
      <c r="AF23" s="126">
        <f>SUM(AF24:AF25)</f>
        <v>0</v>
      </c>
      <c r="AG23" s="38" t="str">
        <f>IF(AND(AF5=0,AF23&gt;=0), "",AF23/AF5)</f>
        <v/>
      </c>
      <c r="AH23" s="43"/>
      <c r="AI23" s="38" t="str">
        <f t="shared" si="4"/>
        <v/>
      </c>
      <c r="AJ23" s="127">
        <f>SUM(AJ24:AJ25)</f>
        <v>0</v>
      </c>
      <c r="AK23" s="38" t="str">
        <f>IF(AND(AJ5=0,AJ23&gt;=0), "",AJ23/AJ5)</f>
        <v/>
      </c>
      <c r="AL23" s="43"/>
      <c r="AM23" s="126">
        <f>SUM(AM24:AM25)</f>
        <v>0</v>
      </c>
      <c r="AN23" s="38" t="str">
        <f>IF(AND(AM5=0,AM23&gt;=0), "",AM23/AM5)</f>
        <v/>
      </c>
      <c r="AO23" s="43"/>
      <c r="AP23" s="38" t="str">
        <f t="shared" si="5"/>
        <v/>
      </c>
      <c r="AQ23" s="127">
        <f>SUM(AQ24:AQ25)</f>
        <v>0</v>
      </c>
      <c r="AR23" s="38" t="str">
        <f>IF(AND(AQ5=0,AQ23&gt;=0), "",AQ23/AQ5)</f>
        <v/>
      </c>
      <c r="AS23" s="43"/>
      <c r="AT23" s="128">
        <f>SUM(AT24:AT25)</f>
        <v>0</v>
      </c>
      <c r="AU23" s="38" t="str">
        <f>IF(AND(AT5=0,AT23&gt;=0), "",AT23/AT5)</f>
        <v/>
      </c>
      <c r="AV23" s="91" t="str">
        <f t="shared" si="6"/>
        <v/>
      </c>
      <c r="AW23" s="128">
        <f>SUM(AW24:AW25)</f>
        <v>0</v>
      </c>
      <c r="AX23" s="38" t="str">
        <f>IF(AND(AW5=0,AW23&gt;=0), "",AW23/AW5)</f>
        <v/>
      </c>
      <c r="AY23" s="43"/>
      <c r="AZ23" s="128">
        <f>SUM(AZ24:AZ25)</f>
        <v>0</v>
      </c>
      <c r="BA23" s="38" t="str">
        <f>IF(AND(AZ5=0,AZ23&gt;=0), "",AZ23/AZ5)</f>
        <v/>
      </c>
      <c r="BB23" s="91" t="str">
        <f t="shared" si="7"/>
        <v/>
      </c>
      <c r="BC23" s="126">
        <f>SUM(BC24:BC25)</f>
        <v>0</v>
      </c>
      <c r="BD23" s="38" t="str">
        <f>IF(AND(BC5=0,BC23&gt;=0), "",BC23/BC5)</f>
        <v/>
      </c>
      <c r="BE23" s="43"/>
      <c r="BF23" s="38" t="str">
        <f t="shared" si="8"/>
        <v/>
      </c>
      <c r="BG23" s="127">
        <f>SUM(BG24:BG25)</f>
        <v>0</v>
      </c>
      <c r="BH23" s="38" t="str">
        <f>IF(AND(BG5=0,BG23&gt;=0), "",BG23/BG5)</f>
        <v/>
      </c>
      <c r="BI23" s="43"/>
      <c r="BJ23" s="126">
        <f>SUM(BJ24:BJ25)</f>
        <v>0</v>
      </c>
      <c r="BK23" s="38" t="str">
        <f>IF(AND(BJ5=0,BJ23&gt;=0), "",BJ23/BJ5)</f>
        <v/>
      </c>
      <c r="BL23" s="43"/>
      <c r="BM23" s="38" t="str">
        <f t="shared" si="9"/>
        <v/>
      </c>
      <c r="BN23" s="127">
        <f>SUM(BN24:BN25)</f>
        <v>0</v>
      </c>
      <c r="BO23" s="38" t="str">
        <f>IF(AND(BN5=0,BN23&gt;=0), "",BN23/BN5)</f>
        <v/>
      </c>
      <c r="BP23" s="43"/>
      <c r="BQ23" s="126">
        <f>SUM(BQ24:BQ25)</f>
        <v>0</v>
      </c>
      <c r="BR23" s="38" t="str">
        <f>IF(AND(BQ5=0,BQ23&gt;=0), "",BQ23/BQ5)</f>
        <v/>
      </c>
      <c r="BS23" s="43"/>
      <c r="BT23" s="38" t="str">
        <f t="shared" si="10"/>
        <v/>
      </c>
      <c r="BU23" s="127">
        <f>SUM(BU24:BU25)</f>
        <v>0</v>
      </c>
      <c r="BV23" s="38" t="str">
        <f>IF(AND(BU5=0,BU23&gt;=0), "",BU23/BU5)</f>
        <v/>
      </c>
      <c r="BW23" s="43"/>
      <c r="BX23" s="128">
        <f>SUM(BX24:BX25)</f>
        <v>0</v>
      </c>
      <c r="BY23" s="38" t="str">
        <f>IF(AND(BX5=0,BX23&gt;=0), "",BX23/BX5)</f>
        <v/>
      </c>
      <c r="BZ23" s="91" t="str">
        <f t="shared" si="11"/>
        <v/>
      </c>
      <c r="CA23" s="126">
        <f>SUM(CA24:CA25)</f>
        <v>0</v>
      </c>
      <c r="CB23" s="38" t="str">
        <f>IF(AND(CA5=0,CA23&gt;=0), "",CA23/CA5)</f>
        <v/>
      </c>
      <c r="CC23" s="43"/>
      <c r="CD23" s="38" t="str">
        <f t="shared" si="12"/>
        <v/>
      </c>
      <c r="CE23" s="127">
        <f>SUM(CE24:CE25)</f>
        <v>0</v>
      </c>
      <c r="CF23" s="38" t="str">
        <f>IF(AND(CE5=0,CE23&gt;=0), "",CE23/CE5)</f>
        <v/>
      </c>
      <c r="CG23" s="43"/>
      <c r="CH23" s="126">
        <f>SUM(CH24:CH25)</f>
        <v>0</v>
      </c>
      <c r="CI23" s="38" t="str">
        <f>IF(AND(CH5=0,CH23&gt;=0), "",CH23/CH5)</f>
        <v/>
      </c>
      <c r="CJ23" s="43"/>
      <c r="CK23" s="38" t="str">
        <f t="shared" si="13"/>
        <v/>
      </c>
      <c r="CL23" s="127">
        <f>SUM(CL24:CL25)</f>
        <v>0</v>
      </c>
      <c r="CM23" s="38" t="str">
        <f>IF(AND(CL5=0,CL23&gt;=0), "",CL23/CL5)</f>
        <v/>
      </c>
      <c r="CN23" s="43"/>
      <c r="CO23" s="126">
        <f>SUM(CO24:CO25)</f>
        <v>0</v>
      </c>
      <c r="CP23" s="38" t="str">
        <f>IF(AND(CO5=0,CO23&gt;=0), "",CO23/CO5)</f>
        <v/>
      </c>
      <c r="CQ23" s="43"/>
      <c r="CR23" s="38" t="str">
        <f t="shared" si="14"/>
        <v/>
      </c>
      <c r="CS23" s="127">
        <f>SUM(CS24:CS25)</f>
        <v>0</v>
      </c>
      <c r="CT23" s="38" t="str">
        <f>IF(AND(CS5=0,CS23&gt;=0), "",CS23/CS5)</f>
        <v/>
      </c>
      <c r="CU23" s="43"/>
      <c r="CV23" s="128">
        <f>SUM(CV24:CV25)</f>
        <v>0</v>
      </c>
      <c r="CW23" s="38" t="str">
        <f>IF(AND(CV5=0,CV23&gt;=0), "",CV23/CV5)</f>
        <v/>
      </c>
      <c r="CX23" s="91" t="str">
        <f t="shared" si="15"/>
        <v/>
      </c>
    </row>
    <row r="24" spans="1:102" hidden="1" outlineLevel="1" x14ac:dyDescent="0.3">
      <c r="A24" s="29" t="s">
        <v>49</v>
      </c>
      <c r="B24" s="129">
        <f>+'N EERR UCAFE'!B30</f>
        <v>0</v>
      </c>
      <c r="C24" s="30" t="str">
        <f>IF(AND(B5=0,B24&gt;=0), "",B24/B5)</f>
        <v/>
      </c>
      <c r="D24" s="44"/>
      <c r="E24" s="129">
        <f>+'N EERR UCAFE'!C30</f>
        <v>0</v>
      </c>
      <c r="F24" s="30" t="str">
        <f>IF(AND(E5=0,E24&gt;=0), "",E24/E5)</f>
        <v/>
      </c>
      <c r="G24" s="44"/>
      <c r="H24" s="129">
        <f>+'N EERR UCAFE'!D30</f>
        <v>0</v>
      </c>
      <c r="I24" s="30" t="str">
        <f>IF(AND(H5=0,H24&gt;=0), "",H24/H5)</f>
        <v/>
      </c>
      <c r="J24" s="44"/>
      <c r="K24" s="30" t="str">
        <f t="shared" si="0"/>
        <v/>
      </c>
      <c r="L24" s="130">
        <f>+E24+H24</f>
        <v>0</v>
      </c>
      <c r="M24" s="30" t="str">
        <f>IF(AND(L5=0,L24&gt;=0), "",L24/L5)</f>
        <v/>
      </c>
      <c r="N24" s="44"/>
      <c r="O24" s="129">
        <f>+'N EERR UCAFE'!E30</f>
        <v>0</v>
      </c>
      <c r="P24" s="30" t="str">
        <f>IF(AND(O5=0,O24&gt;=0), "",O24/O5)</f>
        <v/>
      </c>
      <c r="Q24" s="44"/>
      <c r="R24" s="30" t="str">
        <f t="shared" si="1"/>
        <v/>
      </c>
      <c r="S24" s="130">
        <f>+L24+O24</f>
        <v>0</v>
      </c>
      <c r="T24" s="30" t="str">
        <f>IF(AND(S5=0,S24&gt;=0), "",S24/S5)</f>
        <v/>
      </c>
      <c r="U24" s="44"/>
      <c r="V24" s="131">
        <f>+V6*66.71%</f>
        <v>0</v>
      </c>
      <c r="W24" s="30" t="str">
        <f>IF(AND(V5=0,V24&gt;=0), "",V24/V5)</f>
        <v/>
      </c>
      <c r="X24" s="47" t="str">
        <f t="shared" si="2"/>
        <v/>
      </c>
      <c r="Y24" s="129">
        <f>+'N EERR UCAFE'!F30</f>
        <v>0</v>
      </c>
      <c r="Z24" s="30" t="str">
        <f>IF(AND(Y5=0,Y24&gt;=0), "",Y24/Y5)</f>
        <v/>
      </c>
      <c r="AA24" s="44"/>
      <c r="AB24" s="30" t="str">
        <f t="shared" si="3"/>
        <v/>
      </c>
      <c r="AC24" s="130">
        <f>+S24+Y24</f>
        <v>0</v>
      </c>
      <c r="AD24" s="30" t="str">
        <f>IF(AND(AC5=0,AC24&gt;=0), "",AC24/AC5)</f>
        <v/>
      </c>
      <c r="AE24" s="44"/>
      <c r="AF24" s="129">
        <f>+'N EERR UCAFE'!G30</f>
        <v>0</v>
      </c>
      <c r="AG24" s="30" t="str">
        <f>IF(AND(AF5=0,AF24&gt;=0), "",AF24/AF5)</f>
        <v/>
      </c>
      <c r="AH24" s="44"/>
      <c r="AI24" s="30" t="str">
        <f t="shared" si="4"/>
        <v/>
      </c>
      <c r="AJ24" s="130">
        <f t="shared" si="16"/>
        <v>0</v>
      </c>
      <c r="AK24" s="30" t="str">
        <f>IF(AND(AJ5=0,AJ24&gt;=0), "",AJ24/AJ5)</f>
        <v/>
      </c>
      <c r="AL24" s="44"/>
      <c r="AM24" s="129">
        <f>+'N EERR UCAFE'!H30</f>
        <v>0</v>
      </c>
      <c r="AN24" s="30" t="str">
        <f>IF(AND(AM5=0,AM24&gt;=0), "",AM24/AM5)</f>
        <v/>
      </c>
      <c r="AO24" s="44"/>
      <c r="AP24" s="30" t="str">
        <f t="shared" si="5"/>
        <v/>
      </c>
      <c r="AQ24" s="130">
        <f t="shared" si="17"/>
        <v>0</v>
      </c>
      <c r="AR24" s="30" t="str">
        <f>IF(AND(AQ5=0,AQ24&gt;=0), "",AQ24/AQ5)</f>
        <v/>
      </c>
      <c r="AS24" s="44"/>
      <c r="AT24" s="131">
        <f>+V24*2</f>
        <v>0</v>
      </c>
      <c r="AU24" s="30" t="str">
        <f>IF(AND(AT5=0,AT24&gt;=0), "",AT24/AT5)</f>
        <v/>
      </c>
      <c r="AV24" s="47" t="str">
        <f t="shared" si="6"/>
        <v/>
      </c>
      <c r="AW24" s="131">
        <f>+AQ24/6</f>
        <v>0</v>
      </c>
      <c r="AX24" s="30" t="str">
        <f>IF(AND(AW5=0,AW24&gt;=0), "",AW24/AW5)</f>
        <v/>
      </c>
      <c r="AY24" s="44"/>
      <c r="AZ24" s="131">
        <f>+AT24/6</f>
        <v>0</v>
      </c>
      <c r="BA24" s="30" t="str">
        <f>IF(AND(AZ5=0,AZ24&gt;=0), "",AZ24/AZ5)</f>
        <v/>
      </c>
      <c r="BB24" s="47" t="str">
        <f t="shared" si="7"/>
        <v/>
      </c>
      <c r="BC24" s="129">
        <f>+'N EERR UCAFE'!I30</f>
        <v>0</v>
      </c>
      <c r="BD24" s="30" t="str">
        <f>IF(AND(BC5=0,BC24&gt;=0), "",BC24/BC5)</f>
        <v/>
      </c>
      <c r="BE24" s="44"/>
      <c r="BF24" s="30" t="str">
        <f t="shared" si="8"/>
        <v/>
      </c>
      <c r="BG24" s="130">
        <f>+AQ24+BC24</f>
        <v>0</v>
      </c>
      <c r="BH24" s="30" t="str">
        <f>IF(AND(BG5=0,BG24&gt;=0), "",BG24/BG5)</f>
        <v/>
      </c>
      <c r="BI24" s="44"/>
      <c r="BJ24" s="129">
        <f>+'N EERR UCAFE'!J30</f>
        <v>0</v>
      </c>
      <c r="BK24" s="30" t="str">
        <f>IF(AND(BJ5=0,BJ24&gt;=0), "",BJ24/BJ5)</f>
        <v/>
      </c>
      <c r="BL24" s="44"/>
      <c r="BM24" s="30" t="str">
        <f t="shared" si="9"/>
        <v/>
      </c>
      <c r="BN24" s="130">
        <f>+BG24+BJ24</f>
        <v>0</v>
      </c>
      <c r="BO24" s="30" t="str">
        <f>IF(AND(BN5=0,BN24&gt;=0), "",BN24/BN5)</f>
        <v/>
      </c>
      <c r="BP24" s="44"/>
      <c r="BQ24" s="129">
        <f>+'N EERR UCAFE'!K30</f>
        <v>0</v>
      </c>
      <c r="BR24" s="30" t="str">
        <f>IF(AND(BQ5=0,BQ24&gt;=0), "",BQ24/BQ5)</f>
        <v/>
      </c>
      <c r="BS24" s="44"/>
      <c r="BT24" s="30" t="str">
        <f t="shared" si="10"/>
        <v/>
      </c>
      <c r="BU24" s="130">
        <f>+BN24+BQ24</f>
        <v>0</v>
      </c>
      <c r="BV24" s="30" t="str">
        <f>IF(AND(BU5=0,BU24&gt;=0), "",BU24/BU5)</f>
        <v/>
      </c>
      <c r="BW24" s="44"/>
      <c r="BX24" s="131">
        <f>+AZ24*9</f>
        <v>0</v>
      </c>
      <c r="BY24" s="30" t="str">
        <f>IF(AND(BX5=0,BX24&gt;=0), "",BX24/BX5)</f>
        <v/>
      </c>
      <c r="BZ24" s="47" t="str">
        <f t="shared" si="11"/>
        <v/>
      </c>
      <c r="CA24" s="129">
        <f>+'N EERR UCAFE'!L30</f>
        <v>0</v>
      </c>
      <c r="CB24" s="30" t="str">
        <f>IF(AND(CA5=0,CA24&gt;=0), "",CA24/CA5)</f>
        <v/>
      </c>
      <c r="CC24" s="44"/>
      <c r="CD24" s="30" t="str">
        <f t="shared" si="12"/>
        <v/>
      </c>
      <c r="CE24" s="130">
        <f>+BU24+CA24</f>
        <v>0</v>
      </c>
      <c r="CF24" s="30" t="str">
        <f>IF(AND(CE5=0,CE24&gt;=0), "",CE24/CE5)</f>
        <v/>
      </c>
      <c r="CG24" s="44"/>
      <c r="CH24" s="129">
        <f>+'N EERR UCAFE'!M30</f>
        <v>0</v>
      </c>
      <c r="CI24" s="30" t="str">
        <f>IF(AND(CH5=0,CH24&gt;=0), "",CH24/CH5)</f>
        <v/>
      </c>
      <c r="CJ24" s="44"/>
      <c r="CK24" s="30" t="str">
        <f t="shared" si="13"/>
        <v/>
      </c>
      <c r="CL24" s="130">
        <f>+CE24+CH24</f>
        <v>0</v>
      </c>
      <c r="CM24" s="30" t="str">
        <f>IF(AND(CL5=0,CL24&gt;=0), "",CL24/CL5)</f>
        <v/>
      </c>
      <c r="CN24" s="44"/>
      <c r="CO24" s="129">
        <f>+'N EERR UCAFE'!N30</f>
        <v>0</v>
      </c>
      <c r="CP24" s="30" t="str">
        <f>IF(AND(CO5=0,CO24&gt;=0), "",CO24/CO5)</f>
        <v/>
      </c>
      <c r="CQ24" s="44"/>
      <c r="CR24" s="30" t="str">
        <f t="shared" si="14"/>
        <v/>
      </c>
      <c r="CS24" s="130">
        <f>+CL24+CO24</f>
        <v>0</v>
      </c>
      <c r="CT24" s="30" t="str">
        <f>IF(AND(CS5=0,CS24&gt;=0), "",CS24/CS5)</f>
        <v/>
      </c>
      <c r="CU24" s="44"/>
      <c r="CV24" s="131">
        <f>+AZ24*12</f>
        <v>0</v>
      </c>
      <c r="CW24" s="30" t="str">
        <f>IF(AND(CV5=0,CV24&gt;=0), "",CV24/CV5)</f>
        <v/>
      </c>
      <c r="CX24" s="47" t="str">
        <f t="shared" si="15"/>
        <v/>
      </c>
    </row>
    <row r="25" spans="1:102" hidden="1" outlineLevel="1" x14ac:dyDescent="0.3">
      <c r="A25" s="29"/>
      <c r="B25" s="129"/>
      <c r="C25" s="30"/>
      <c r="D25" s="44"/>
      <c r="E25" s="129"/>
      <c r="F25" s="30"/>
      <c r="G25" s="44"/>
      <c r="H25" s="129"/>
      <c r="I25" s="30"/>
      <c r="J25" s="44"/>
      <c r="K25" s="32" t="str">
        <f t="shared" si="0"/>
        <v/>
      </c>
      <c r="M25" s="30"/>
      <c r="N25" s="44"/>
      <c r="O25" s="129"/>
      <c r="P25" s="30"/>
      <c r="Q25" s="44"/>
      <c r="R25" s="32" t="str">
        <f t="shared" si="1"/>
        <v/>
      </c>
      <c r="T25" s="30"/>
      <c r="U25" s="44"/>
      <c r="V25" s="131"/>
      <c r="W25" s="30"/>
      <c r="X25" s="92" t="str">
        <f t="shared" si="2"/>
        <v/>
      </c>
      <c r="Y25" s="129"/>
      <c r="Z25" s="30"/>
      <c r="AA25" s="44"/>
      <c r="AB25" s="32" t="str">
        <f t="shared" si="3"/>
        <v/>
      </c>
      <c r="AD25" s="30"/>
      <c r="AE25" s="44"/>
      <c r="AF25" s="129"/>
      <c r="AG25" s="30"/>
      <c r="AH25" s="44"/>
      <c r="AI25" s="32" t="str">
        <f t="shared" si="4"/>
        <v/>
      </c>
      <c r="AJ25" s="130">
        <f t="shared" si="16"/>
        <v>0</v>
      </c>
      <c r="AK25" s="30"/>
      <c r="AL25" s="44"/>
      <c r="AM25" s="129"/>
      <c r="AN25" s="30"/>
      <c r="AO25" s="44"/>
      <c r="AP25" s="32" t="str">
        <f t="shared" si="5"/>
        <v/>
      </c>
      <c r="AQ25" s="130">
        <f t="shared" si="17"/>
        <v>0</v>
      </c>
      <c r="AR25" s="30"/>
      <c r="AS25" s="44"/>
      <c r="AT25" s="131">
        <f>+V25*2</f>
        <v>0</v>
      </c>
      <c r="AU25" s="30"/>
      <c r="AV25" s="92" t="str">
        <f t="shared" si="6"/>
        <v/>
      </c>
      <c r="AW25" s="131">
        <f>+AQ25/6</f>
        <v>0</v>
      </c>
      <c r="AX25" s="30"/>
      <c r="AY25" s="44"/>
      <c r="AZ25" s="131">
        <f>+AT25/6</f>
        <v>0</v>
      </c>
      <c r="BA25" s="30"/>
      <c r="BB25" s="92" t="str">
        <f t="shared" si="7"/>
        <v/>
      </c>
      <c r="BC25" s="129"/>
      <c r="BD25" s="30"/>
      <c r="BE25" s="44"/>
      <c r="BF25" s="32" t="str">
        <f t="shared" si="8"/>
        <v/>
      </c>
      <c r="BG25" s="130">
        <f>+AQ25+BC25</f>
        <v>0</v>
      </c>
      <c r="BH25" s="30"/>
      <c r="BI25" s="44"/>
      <c r="BJ25" s="129"/>
      <c r="BK25" s="30"/>
      <c r="BL25" s="44"/>
      <c r="BM25" s="32" t="str">
        <f t="shared" si="9"/>
        <v/>
      </c>
      <c r="BN25" s="130">
        <f>+BG25+BJ25</f>
        <v>0</v>
      </c>
      <c r="BO25" s="30"/>
      <c r="BP25" s="44"/>
      <c r="BQ25" s="129"/>
      <c r="BR25" s="30"/>
      <c r="BS25" s="44"/>
      <c r="BT25" s="32" t="str">
        <f t="shared" si="10"/>
        <v/>
      </c>
      <c r="BU25" s="130">
        <f>+BN25+BQ25</f>
        <v>0</v>
      </c>
      <c r="BV25" s="30"/>
      <c r="BW25" s="44"/>
      <c r="BX25" s="131">
        <f>+AZ25*9</f>
        <v>0</v>
      </c>
      <c r="BY25" s="30"/>
      <c r="BZ25" s="92" t="str">
        <f t="shared" si="11"/>
        <v/>
      </c>
      <c r="CA25" s="129"/>
      <c r="CB25" s="30"/>
      <c r="CC25" s="44"/>
      <c r="CD25" s="32" t="str">
        <f t="shared" si="12"/>
        <v/>
      </c>
      <c r="CF25" s="30"/>
      <c r="CG25" s="44"/>
      <c r="CH25" s="129"/>
      <c r="CI25" s="30"/>
      <c r="CJ25" s="44"/>
      <c r="CK25" s="32" t="str">
        <f t="shared" si="13"/>
        <v/>
      </c>
      <c r="CL25" s="130">
        <f>+CE25+CH25</f>
        <v>0</v>
      </c>
      <c r="CM25" s="30"/>
      <c r="CN25" s="44"/>
      <c r="CO25" s="129"/>
      <c r="CP25" s="30"/>
      <c r="CQ25" s="44"/>
      <c r="CR25" s="32" t="str">
        <f t="shared" si="14"/>
        <v/>
      </c>
      <c r="CS25" s="130">
        <f>+CL25+CO25</f>
        <v>0</v>
      </c>
      <c r="CT25" s="30"/>
      <c r="CU25" s="44"/>
      <c r="CV25" s="131">
        <f>+AZ25*12</f>
        <v>0</v>
      </c>
      <c r="CW25" s="30"/>
      <c r="CX25" s="92" t="str">
        <f t="shared" si="15"/>
        <v/>
      </c>
    </row>
    <row r="26" spans="1:102" s="6" customFormat="1" hidden="1" outlineLevel="1" x14ac:dyDescent="0.3">
      <c r="A26" s="37" t="s">
        <v>50</v>
      </c>
      <c r="B26" s="126">
        <f>SUM(B27:B28)</f>
        <v>0</v>
      </c>
      <c r="C26" s="38" t="str">
        <f>IF(AND(B10=0,B26&gt;=0), "",B26/B10)</f>
        <v/>
      </c>
      <c r="D26" s="43"/>
      <c r="E26" s="126">
        <f>SUM(E27:E28)</f>
        <v>386.55860152937487</v>
      </c>
      <c r="F26" s="38">
        <f>IF(AND(E10=0,E26&gt;=0), "",E26/E10)</f>
        <v>0.27035336272949451</v>
      </c>
      <c r="G26" s="43"/>
      <c r="H26" s="126">
        <f>SUM(H27:H28)</f>
        <v>538.44977296989543</v>
      </c>
      <c r="I26" s="38">
        <f>IF(AND(H10=0,H26&gt;=0), "",H26/H10)</f>
        <v>0.37523393331308358</v>
      </c>
      <c r="J26" s="43"/>
      <c r="K26" s="38">
        <f t="shared" si="0"/>
        <v>0.39293181121718812</v>
      </c>
      <c r="L26" s="127">
        <f>SUM(L27:L28)</f>
        <v>925.0083744992703</v>
      </c>
      <c r="M26" s="38">
        <f>IF(AND(L10=0,L26&gt;=0), "",L26/L10)</f>
        <v>0.32288780296066216</v>
      </c>
      <c r="N26" s="43"/>
      <c r="O26" s="126">
        <f>SUM(O27:O28)</f>
        <v>903.05317480223061</v>
      </c>
      <c r="P26" s="38">
        <f>IF(AND(O10=0,O26&gt;=0), "",O26/O10)</f>
        <v>0.40105890346194434</v>
      </c>
      <c r="Q26" s="43"/>
      <c r="R26" s="38">
        <f t="shared" si="1"/>
        <v>0.67713539894596642</v>
      </c>
      <c r="S26" s="127">
        <f>SUM(S27:S28)</f>
        <v>1828.0615493015009</v>
      </c>
      <c r="T26" s="38">
        <f>IF(AND(S10=0,S26&gt;=0), "",S26/S10)</f>
        <v>0.35728958416946816</v>
      </c>
      <c r="U26" s="43"/>
      <c r="V26" s="128">
        <f>SUM(V27:V28)</f>
        <v>0</v>
      </c>
      <c r="W26" s="38" t="str">
        <f>IF(AND(V10=0,V26&gt;=0), "",V26/V10)</f>
        <v/>
      </c>
      <c r="X26" s="91">
        <f t="shared" si="2"/>
        <v>1</v>
      </c>
      <c r="Y26" s="126">
        <f>SUM(Y27:Y28)</f>
        <v>509.0182589334371</v>
      </c>
      <c r="Z26" s="38">
        <f>IF(AND(Y10=0,Y26&gt;=0), "",Y26/Y10)</f>
        <v>0.40039077442781562</v>
      </c>
      <c r="AA26" s="43"/>
      <c r="AB26" s="38">
        <f t="shared" si="3"/>
        <v>-0.43633633861603721</v>
      </c>
      <c r="AC26" s="127">
        <f>SUM(AC27:AC28)</f>
        <v>2337.0798082349379</v>
      </c>
      <c r="AD26" s="38">
        <f>IF(AND(AC10=0,AC26&gt;=0), "",AC26/AC10)</f>
        <v>0.36586764302963415</v>
      </c>
      <c r="AE26" s="43"/>
      <c r="AF26" s="126">
        <f>SUM(AF27:AF28)</f>
        <v>630.76463136807627</v>
      </c>
      <c r="AG26" s="38">
        <f>IF(AND(AF10=0,AF26&gt;=0), "",AF26/AF10)</f>
        <v>0.41777802493352073</v>
      </c>
      <c r="AH26" s="43"/>
      <c r="AI26" s="38">
        <f t="shared" si="4"/>
        <v>0.23917879230842995</v>
      </c>
      <c r="AJ26" s="127">
        <f>SUM(AJ27:AJ28)</f>
        <v>2967.8444396030141</v>
      </c>
      <c r="AK26" s="38">
        <f>IF(AND(AJ10=0,AJ26&gt;=0), "",AJ26/AJ10)</f>
        <v>0.37579153022177025</v>
      </c>
      <c r="AL26" s="43"/>
      <c r="AM26" s="126">
        <f>SUM(AM27:AM28)</f>
        <v>462.4041630042326</v>
      </c>
      <c r="AN26" s="38">
        <f>IF(AND(AM10=0,AM26&gt;=0), "",AM26/AM10)</f>
        <v>0.38971792050242904</v>
      </c>
      <c r="AO26" s="43"/>
      <c r="AP26" s="38">
        <f t="shared" si="5"/>
        <v>-0.26691488392220686</v>
      </c>
      <c r="AQ26" s="127">
        <f>SUM(AQ27:AQ28)</f>
        <v>3430.2486026072465</v>
      </c>
      <c r="AR26" s="38">
        <f>IF(AND(AQ10=0,AQ26&gt;=0), "",AQ26/AQ10)</f>
        <v>0.37761051221852654</v>
      </c>
      <c r="AS26" s="43"/>
      <c r="AT26" s="128">
        <f>SUM(AT27:AT28)</f>
        <v>0</v>
      </c>
      <c r="AU26" s="38" t="str">
        <f>IF(AND(AT10=0,AT26&gt;=0), "",AT26/AT10)</f>
        <v/>
      </c>
      <c r="AV26" s="91">
        <f t="shared" si="6"/>
        <v>1</v>
      </c>
      <c r="AW26" s="128">
        <f>SUM(AW27:AW28)</f>
        <v>571.70810043454105</v>
      </c>
      <c r="AX26" s="38">
        <f>IF(AND(AW10=0,AW26&gt;=0), "",AW26/AW10)</f>
        <v>0.37761051221852648</v>
      </c>
      <c r="AY26" s="43"/>
      <c r="AZ26" s="128">
        <f>SUM(AZ27:AZ28)</f>
        <v>0</v>
      </c>
      <c r="BA26" s="38" t="str">
        <f>IF(AND(AZ10=0,AZ26&gt;=0), "",AZ26/AZ10)</f>
        <v/>
      </c>
      <c r="BB26" s="91">
        <f t="shared" si="7"/>
        <v>1</v>
      </c>
      <c r="BC26" s="126">
        <f>SUM(BC27:BC28)</f>
        <v>0</v>
      </c>
      <c r="BD26" s="38" t="str">
        <f>IF(AND(BC10=0,BC26&gt;=0), "",BC26/BC10)</f>
        <v/>
      </c>
      <c r="BE26" s="43"/>
      <c r="BF26" s="38">
        <f t="shared" si="8"/>
        <v>-1</v>
      </c>
      <c r="BG26" s="127">
        <f>SUM(BG27:BG28)</f>
        <v>3430.2486026072465</v>
      </c>
      <c r="BH26" s="38">
        <f>IF(AND(BG10=0,BG26&gt;=0), "",BG26/BG10)</f>
        <v>0.37761051221852654</v>
      </c>
      <c r="BI26" s="43"/>
      <c r="BJ26" s="126">
        <f>SUM(BJ27:BJ28)</f>
        <v>0</v>
      </c>
      <c r="BK26" s="38" t="str">
        <f>IF(AND(BJ10=0,BJ26&gt;=0), "",BJ26/BJ10)</f>
        <v/>
      </c>
      <c r="BL26" s="43"/>
      <c r="BM26" s="38" t="str">
        <f t="shared" si="9"/>
        <v/>
      </c>
      <c r="BN26" s="127">
        <f>SUM(BN27:BN28)</f>
        <v>3430.2486026072465</v>
      </c>
      <c r="BO26" s="38">
        <f>IF(AND(BN10=0,BN26&gt;=0), "",BN26/BN10)</f>
        <v>0.37761051221852654</v>
      </c>
      <c r="BP26" s="43"/>
      <c r="BQ26" s="126">
        <f>SUM(BQ27:BQ28)</f>
        <v>0</v>
      </c>
      <c r="BR26" s="38" t="str">
        <f>IF(AND(BQ10=0,BQ26&gt;=0), "",BQ26/BQ10)</f>
        <v/>
      </c>
      <c r="BS26" s="43"/>
      <c r="BT26" s="38" t="str">
        <f t="shared" si="10"/>
        <v/>
      </c>
      <c r="BU26" s="127">
        <f>SUM(BU27:BU28)</f>
        <v>3430.2486026072465</v>
      </c>
      <c r="BV26" s="38">
        <f>IF(AND(BU10=0,BU26&gt;=0), "",BU26/BU10)</f>
        <v>0.37761051221852654</v>
      </c>
      <c r="BW26" s="43"/>
      <c r="BX26" s="128">
        <f>SUM(BX27:BX28)</f>
        <v>0</v>
      </c>
      <c r="BY26" s="38" t="str">
        <f>IF(AND(BX10=0,BX26&gt;=0), "",BX26/BX10)</f>
        <v/>
      </c>
      <c r="BZ26" s="91">
        <f t="shared" si="11"/>
        <v>1</v>
      </c>
      <c r="CA26" s="126">
        <f>SUM(CA27:CA28)</f>
        <v>0</v>
      </c>
      <c r="CB26" s="38" t="str">
        <f>IF(AND(CA10=0,CA26&gt;=0), "",CA26/CA10)</f>
        <v/>
      </c>
      <c r="CC26" s="43"/>
      <c r="CD26" s="38" t="str">
        <f t="shared" si="12"/>
        <v/>
      </c>
      <c r="CE26" s="127">
        <f>SUM(CE27:CE28)</f>
        <v>3430.2486026072465</v>
      </c>
      <c r="CF26" s="38">
        <f>IF(AND(CE10=0,CE26&gt;=0), "",CE26/CE10)</f>
        <v>0.37761051221852654</v>
      </c>
      <c r="CG26" s="43"/>
      <c r="CH26" s="126">
        <f>SUM(CH27:CH28)</f>
        <v>0</v>
      </c>
      <c r="CI26" s="38" t="str">
        <f>IF(AND(CH10=0,CH26&gt;=0), "",CH26/CH10)</f>
        <v/>
      </c>
      <c r="CJ26" s="43"/>
      <c r="CK26" s="38" t="str">
        <f t="shared" si="13"/>
        <v/>
      </c>
      <c r="CL26" s="127">
        <f>SUM(CL27:CL28)</f>
        <v>3430.2486026072465</v>
      </c>
      <c r="CM26" s="38">
        <f>IF(AND(CL10=0,CL26&gt;=0), "",CL26/CL10)</f>
        <v>0.37761051221852654</v>
      </c>
      <c r="CN26" s="43"/>
      <c r="CO26" s="126">
        <f>SUM(CO27:CO28)</f>
        <v>0</v>
      </c>
      <c r="CP26" s="38" t="str">
        <f>IF(AND(CO10=0,CO26&gt;=0), "",CO26/CO10)</f>
        <v/>
      </c>
      <c r="CQ26" s="43"/>
      <c r="CR26" s="38" t="str">
        <f t="shared" si="14"/>
        <v/>
      </c>
      <c r="CS26" s="127">
        <f>SUM(CS27:CS28)</f>
        <v>3430.2486026072465</v>
      </c>
      <c r="CT26" s="38">
        <f>IF(AND(CS10=0,CS26&gt;=0), "",CS26/CS10)</f>
        <v>0.37761051221852654</v>
      </c>
      <c r="CU26" s="43"/>
      <c r="CV26" s="128">
        <f>SUM(CV27:CV28)</f>
        <v>0</v>
      </c>
      <c r="CW26" s="38" t="str">
        <f>IF(AND(CV10=0,CV26&gt;=0), "",CV26/CV10)</f>
        <v/>
      </c>
      <c r="CX26" s="91">
        <f t="shared" si="15"/>
        <v>1</v>
      </c>
    </row>
    <row r="27" spans="1:102" hidden="1" outlineLevel="1" x14ac:dyDescent="0.3">
      <c r="A27" s="29" t="s">
        <v>51</v>
      </c>
      <c r="B27" s="129">
        <f>+'N EERR UCAFE'!B31</f>
        <v>0</v>
      </c>
      <c r="C27" s="30" t="str">
        <f>IF(AND(B10=0,B27&gt;=0), "",B27/B10)</f>
        <v/>
      </c>
      <c r="D27" s="44"/>
      <c r="E27" s="129">
        <f>+'N EERR UCAFE'!C31</f>
        <v>386.55860152937487</v>
      </c>
      <c r="F27" s="30">
        <f>IF(AND(E10=0,E27&gt;=0), "",E27/E10)</f>
        <v>0.27035336272949451</v>
      </c>
      <c r="G27" s="44"/>
      <c r="H27" s="129">
        <f>+'N EERR UCAFE'!D31</f>
        <v>538.44977296989543</v>
      </c>
      <c r="I27" s="30">
        <f>IF(AND(H10=0,H27&gt;=0), "",H27/H10)</f>
        <v>0.37523393331308358</v>
      </c>
      <c r="J27" s="44"/>
      <c r="K27" s="30">
        <f t="shared" si="0"/>
        <v>0.39293181121718812</v>
      </c>
      <c r="L27" s="130">
        <f>+E27+H27</f>
        <v>925.0083744992703</v>
      </c>
      <c r="M27" s="30">
        <f>IF(AND(L10=0,L27&gt;=0), "",L27/L10)</f>
        <v>0.32288780296066216</v>
      </c>
      <c r="N27" s="44"/>
      <c r="O27" s="129">
        <f>+'N EERR UCAFE'!E31</f>
        <v>903.05317480223061</v>
      </c>
      <c r="P27" s="30">
        <f>IF(AND(O10=0,O27&gt;=0), "",O27/O10)</f>
        <v>0.40105890346194434</v>
      </c>
      <c r="Q27" s="44"/>
      <c r="R27" s="30">
        <f t="shared" si="1"/>
        <v>0.67713539894596642</v>
      </c>
      <c r="S27" s="130">
        <f>+L27+O27</f>
        <v>1828.0615493015009</v>
      </c>
      <c r="T27" s="30">
        <f>IF(AND(S10=0,S27&gt;=0), "",S27/S10)</f>
        <v>0.35728958416946816</v>
      </c>
      <c r="U27" s="44"/>
      <c r="V27" s="131"/>
      <c r="W27" s="30" t="str">
        <f>IF(AND(V10=0,V27&gt;=0), "",V27/V10)</f>
        <v/>
      </c>
      <c r="X27" s="47">
        <f t="shared" si="2"/>
        <v>1</v>
      </c>
      <c r="Y27" s="129">
        <f>+'N EERR UCAFE'!F31</f>
        <v>509.0182589334371</v>
      </c>
      <c r="Z27" s="30">
        <f>IF(AND(Y10=0,Y27&gt;=0), "",Y27/Y10)</f>
        <v>0.40039077442781562</v>
      </c>
      <c r="AA27" s="44"/>
      <c r="AB27" s="30">
        <f t="shared" si="3"/>
        <v>-0.43633633861603721</v>
      </c>
      <c r="AC27" s="130">
        <f>+S27+Y27</f>
        <v>2337.0798082349379</v>
      </c>
      <c r="AD27" s="30">
        <f>IF(AND(AC10=0,AC27&gt;=0), "",AC27/AC10)</f>
        <v>0.36586764302963415</v>
      </c>
      <c r="AE27" s="44"/>
      <c r="AF27" s="129">
        <f>+'N EERR UCAFE'!G31</f>
        <v>630.76463136807627</v>
      </c>
      <c r="AG27" s="30">
        <f>IF(AND(AF10=0,AF27&gt;=0), "",AF27/AF10)</f>
        <v>0.41777802493352073</v>
      </c>
      <c r="AH27" s="44"/>
      <c r="AI27" s="30">
        <f t="shared" si="4"/>
        <v>0.23917879230842995</v>
      </c>
      <c r="AJ27" s="130">
        <f t="shared" si="16"/>
        <v>2967.8444396030141</v>
      </c>
      <c r="AK27" s="30">
        <f>IF(AND(AJ10=0,AJ27&gt;=0), "",AJ27/AJ10)</f>
        <v>0.37579153022177025</v>
      </c>
      <c r="AL27" s="44"/>
      <c r="AM27" s="129">
        <f>+'N EERR UCAFE'!H31</f>
        <v>462.4041630042326</v>
      </c>
      <c r="AN27" s="30">
        <f>IF(AND(AM10=0,AM27&gt;=0), "",AM27/AM10)</f>
        <v>0.38971792050242904</v>
      </c>
      <c r="AO27" s="44"/>
      <c r="AP27" s="30">
        <f t="shared" si="5"/>
        <v>-0.26691488392220686</v>
      </c>
      <c r="AQ27" s="130">
        <f t="shared" si="17"/>
        <v>3430.2486026072465</v>
      </c>
      <c r="AR27" s="30">
        <f>IF(AND(AQ10=0,AQ27&gt;=0), "",AQ27/AQ10)</f>
        <v>0.37761051221852654</v>
      </c>
      <c r="AS27" s="44"/>
      <c r="AT27" s="131">
        <f>+V27*2</f>
        <v>0</v>
      </c>
      <c r="AU27" s="30" t="str">
        <f>IF(AND(AT10=0,AT27&gt;=0), "",AT27/AT10)</f>
        <v/>
      </c>
      <c r="AV27" s="47">
        <f t="shared" si="6"/>
        <v>1</v>
      </c>
      <c r="AW27" s="131">
        <f>+AQ27/6</f>
        <v>571.70810043454105</v>
      </c>
      <c r="AX27" s="30">
        <f>IF(AND(AW10=0,AW27&gt;=0), "",AW27/AW10)</f>
        <v>0.37761051221852648</v>
      </c>
      <c r="AY27" s="44"/>
      <c r="AZ27" s="131">
        <f>+AT27/6</f>
        <v>0</v>
      </c>
      <c r="BA27" s="30" t="str">
        <f>IF(AND(AZ10=0,AZ27&gt;=0), "",AZ27/AZ10)</f>
        <v/>
      </c>
      <c r="BB27" s="47">
        <f t="shared" si="7"/>
        <v>1</v>
      </c>
      <c r="BC27" s="129">
        <f>+'N EERR UCAFE'!I31</f>
        <v>0</v>
      </c>
      <c r="BD27" s="30" t="str">
        <f>IF(AND(BC10=0,BC27&gt;=0), "",BC27/BC10)</f>
        <v/>
      </c>
      <c r="BE27" s="44"/>
      <c r="BF27" s="30">
        <f t="shared" si="8"/>
        <v>-1</v>
      </c>
      <c r="BG27" s="130">
        <f>+AQ27+BC27</f>
        <v>3430.2486026072465</v>
      </c>
      <c r="BH27" s="30">
        <f>IF(AND(BG10=0,BG27&gt;=0), "",BG27/BG10)</f>
        <v>0.37761051221852654</v>
      </c>
      <c r="BI27" s="44"/>
      <c r="BJ27" s="129">
        <f>+'N EERR UCAFE'!J31</f>
        <v>0</v>
      </c>
      <c r="BK27" s="30" t="str">
        <f>IF(AND(BJ10=0,BJ27&gt;=0), "",BJ27/BJ10)</f>
        <v/>
      </c>
      <c r="BL27" s="44"/>
      <c r="BM27" s="30" t="str">
        <f t="shared" si="9"/>
        <v/>
      </c>
      <c r="BN27" s="130">
        <f>+BG27+BJ27</f>
        <v>3430.2486026072465</v>
      </c>
      <c r="BO27" s="30">
        <f>IF(AND(BN10=0,BN27&gt;=0), "",BN27/BN10)</f>
        <v>0.37761051221852654</v>
      </c>
      <c r="BP27" s="44"/>
      <c r="BQ27" s="129">
        <f>+'N EERR UCAFE'!K31</f>
        <v>0</v>
      </c>
      <c r="BR27" s="30" t="str">
        <f>IF(AND(BQ10=0,BQ27&gt;=0), "",BQ27/BQ10)</f>
        <v/>
      </c>
      <c r="BS27" s="44"/>
      <c r="BT27" s="30" t="str">
        <f t="shared" si="10"/>
        <v/>
      </c>
      <c r="BU27" s="130">
        <f>+BN27+BQ27</f>
        <v>3430.2486026072465</v>
      </c>
      <c r="BV27" s="30">
        <f>IF(AND(BU10=0,BU27&gt;=0), "",BU27/BU10)</f>
        <v>0.37761051221852654</v>
      </c>
      <c r="BW27" s="44"/>
      <c r="BX27" s="131">
        <f>+AZ27*9</f>
        <v>0</v>
      </c>
      <c r="BY27" s="30" t="str">
        <f>IF(AND(BX10=0,BX27&gt;=0), "",BX27/BX10)</f>
        <v/>
      </c>
      <c r="BZ27" s="47">
        <f t="shared" si="11"/>
        <v>1</v>
      </c>
      <c r="CA27" s="129">
        <f>+'N EERR UCAFE'!L31</f>
        <v>0</v>
      </c>
      <c r="CB27" s="30" t="str">
        <f>IF(AND(CA10=0,CA27&gt;=0), "",CA27/CA10)</f>
        <v/>
      </c>
      <c r="CC27" s="44"/>
      <c r="CD27" s="30" t="str">
        <f t="shared" si="12"/>
        <v/>
      </c>
      <c r="CE27" s="130">
        <f>+BU27+CA27</f>
        <v>3430.2486026072465</v>
      </c>
      <c r="CF27" s="30">
        <f>IF(AND(CE10=0,CE27&gt;=0), "",CE27/CE10)</f>
        <v>0.37761051221852654</v>
      </c>
      <c r="CG27" s="44"/>
      <c r="CH27" s="129">
        <f>+'N EERR UCAFE'!M31</f>
        <v>0</v>
      </c>
      <c r="CI27" s="30" t="str">
        <f>IF(AND(CH10=0,CH27&gt;=0), "",CH27/CH10)</f>
        <v/>
      </c>
      <c r="CJ27" s="44"/>
      <c r="CK27" s="30" t="str">
        <f t="shared" si="13"/>
        <v/>
      </c>
      <c r="CL27" s="130">
        <f>+CE27+CH27</f>
        <v>3430.2486026072465</v>
      </c>
      <c r="CM27" s="30">
        <f>IF(AND(CL10=0,CL27&gt;=0), "",CL27/CL10)</f>
        <v>0.37761051221852654</v>
      </c>
      <c r="CN27" s="44"/>
      <c r="CO27" s="129">
        <f>+'N EERR UCAFE'!N31</f>
        <v>0</v>
      </c>
      <c r="CP27" s="30" t="str">
        <f>IF(AND(CO10=0,CO27&gt;=0), "",CO27/CO10)</f>
        <v/>
      </c>
      <c r="CQ27" s="44"/>
      <c r="CR27" s="30" t="str">
        <f t="shared" si="14"/>
        <v/>
      </c>
      <c r="CS27" s="130">
        <f>+CL27+CO27</f>
        <v>3430.2486026072465</v>
      </c>
      <c r="CT27" s="30">
        <f>IF(AND(CS10=0,CS27&gt;=0), "",CS27/CS10)</f>
        <v>0.37761051221852654</v>
      </c>
      <c r="CU27" s="44"/>
      <c r="CV27" s="131">
        <f>+AZ27*12</f>
        <v>0</v>
      </c>
      <c r="CW27" s="30" t="str">
        <f>IF(AND(CV10=0,CV27&gt;=0), "",CV27/CV10)</f>
        <v/>
      </c>
      <c r="CX27" s="47">
        <f t="shared" si="15"/>
        <v>1</v>
      </c>
    </row>
    <row r="28" spans="1:102" hidden="1" outlineLevel="1" x14ac:dyDescent="0.3">
      <c r="A28" s="29"/>
      <c r="B28" s="129"/>
      <c r="C28" s="30"/>
      <c r="D28" s="44"/>
      <c r="E28" s="129"/>
      <c r="F28" s="30"/>
      <c r="G28" s="44"/>
      <c r="H28" s="129"/>
      <c r="I28" s="30"/>
      <c r="J28" s="44"/>
      <c r="K28" s="32" t="str">
        <f t="shared" si="0"/>
        <v/>
      </c>
      <c r="M28" s="30"/>
      <c r="N28" s="44"/>
      <c r="O28" s="129"/>
      <c r="P28" s="30"/>
      <c r="Q28" s="44"/>
      <c r="R28" s="32" t="str">
        <f t="shared" si="1"/>
        <v/>
      </c>
      <c r="T28" s="30"/>
      <c r="U28" s="44"/>
      <c r="V28" s="131"/>
      <c r="W28" s="30"/>
      <c r="X28" s="92" t="str">
        <f t="shared" si="2"/>
        <v/>
      </c>
      <c r="Y28" s="129"/>
      <c r="Z28" s="30"/>
      <c r="AA28" s="44"/>
      <c r="AB28" s="32" t="str">
        <f t="shared" si="3"/>
        <v/>
      </c>
      <c r="AD28" s="30"/>
      <c r="AE28" s="44"/>
      <c r="AF28" s="129"/>
      <c r="AG28" s="30"/>
      <c r="AH28" s="44"/>
      <c r="AI28" s="32" t="str">
        <f t="shared" si="4"/>
        <v/>
      </c>
      <c r="AJ28" s="130">
        <f t="shared" si="16"/>
        <v>0</v>
      </c>
      <c r="AK28" s="30"/>
      <c r="AL28" s="44"/>
      <c r="AM28" s="129"/>
      <c r="AN28" s="30"/>
      <c r="AO28" s="44"/>
      <c r="AP28" s="32" t="str">
        <f t="shared" si="5"/>
        <v/>
      </c>
      <c r="AQ28" s="130">
        <f t="shared" si="17"/>
        <v>0</v>
      </c>
      <c r="AR28" s="30"/>
      <c r="AS28" s="44"/>
      <c r="AT28" s="131">
        <f>+V28*2</f>
        <v>0</v>
      </c>
      <c r="AU28" s="30"/>
      <c r="AV28" s="92" t="str">
        <f t="shared" si="6"/>
        <v/>
      </c>
      <c r="AW28" s="131">
        <f>+AQ28/6</f>
        <v>0</v>
      </c>
      <c r="AX28" s="30"/>
      <c r="AY28" s="44"/>
      <c r="AZ28" s="131">
        <f>+AT28/6</f>
        <v>0</v>
      </c>
      <c r="BA28" s="30"/>
      <c r="BB28" s="92" t="str">
        <f t="shared" si="7"/>
        <v/>
      </c>
      <c r="BC28" s="129"/>
      <c r="BD28" s="30"/>
      <c r="BE28" s="44"/>
      <c r="BF28" s="32" t="str">
        <f t="shared" si="8"/>
        <v/>
      </c>
      <c r="BG28" s="130">
        <f>+AQ28+BC28</f>
        <v>0</v>
      </c>
      <c r="BH28" s="30"/>
      <c r="BI28" s="44"/>
      <c r="BJ28" s="129"/>
      <c r="BK28" s="30"/>
      <c r="BL28" s="44"/>
      <c r="BM28" s="32" t="str">
        <f t="shared" si="9"/>
        <v/>
      </c>
      <c r="BN28" s="130">
        <f>+BG28+BJ28</f>
        <v>0</v>
      </c>
      <c r="BO28" s="30"/>
      <c r="BP28" s="44"/>
      <c r="BQ28" s="129"/>
      <c r="BR28" s="30"/>
      <c r="BS28" s="44"/>
      <c r="BT28" s="32" t="str">
        <f t="shared" si="10"/>
        <v/>
      </c>
      <c r="BU28" s="130">
        <f>+BN28+BQ28</f>
        <v>0</v>
      </c>
      <c r="BV28" s="30"/>
      <c r="BW28" s="44"/>
      <c r="BX28" s="131">
        <f>+AZ28*9</f>
        <v>0</v>
      </c>
      <c r="BY28" s="30"/>
      <c r="BZ28" s="92" t="str">
        <f t="shared" si="11"/>
        <v/>
      </c>
      <c r="CA28" s="129"/>
      <c r="CB28" s="30"/>
      <c r="CC28" s="44"/>
      <c r="CD28" s="32" t="str">
        <f t="shared" si="12"/>
        <v/>
      </c>
      <c r="CF28" s="30"/>
      <c r="CG28" s="44"/>
      <c r="CH28" s="129"/>
      <c r="CI28" s="30"/>
      <c r="CJ28" s="44"/>
      <c r="CK28" s="32" t="str">
        <f t="shared" si="13"/>
        <v/>
      </c>
      <c r="CL28" s="130">
        <f>+CE28+CH28</f>
        <v>0</v>
      </c>
      <c r="CM28" s="30"/>
      <c r="CN28" s="44"/>
      <c r="CO28" s="129"/>
      <c r="CP28" s="30"/>
      <c r="CQ28" s="44"/>
      <c r="CR28" s="32" t="str">
        <f t="shared" si="14"/>
        <v/>
      </c>
      <c r="CS28" s="130">
        <f>+CL28+CO28</f>
        <v>0</v>
      </c>
      <c r="CT28" s="30"/>
      <c r="CU28" s="44"/>
      <c r="CV28" s="131">
        <f>+AZ28*12</f>
        <v>0</v>
      </c>
      <c r="CW28" s="30"/>
      <c r="CX28" s="92" t="str">
        <f t="shared" si="15"/>
        <v/>
      </c>
    </row>
    <row r="29" spans="1:102" s="6" customFormat="1" hidden="1" outlineLevel="1" x14ac:dyDescent="0.3">
      <c r="A29" s="37" t="s">
        <v>54</v>
      </c>
      <c r="B29" s="126">
        <f>SUM(B30:B31)</f>
        <v>0</v>
      </c>
      <c r="C29" s="38" t="str">
        <f>IF(AND(B15=0,B29&gt;=0), "",B29/B15)</f>
        <v/>
      </c>
      <c r="D29" s="43"/>
      <c r="E29" s="126">
        <f>SUM(E30:E31)</f>
        <v>0</v>
      </c>
      <c r="F29" s="38" t="str">
        <f>IF(AND(E15=0,E29&gt;=0), "",E29/E15)</f>
        <v/>
      </c>
      <c r="G29" s="43"/>
      <c r="H29" s="126">
        <f>SUM(H30:H31)</f>
        <v>0</v>
      </c>
      <c r="I29" s="38" t="str">
        <f>IF(AND(H15=0,H29&gt;=0), "",H29/H15)</f>
        <v/>
      </c>
      <c r="J29" s="43"/>
      <c r="K29" s="38" t="str">
        <f t="shared" si="0"/>
        <v/>
      </c>
      <c r="L29" s="127">
        <f>SUM(L30:L31)</f>
        <v>0</v>
      </c>
      <c r="M29" s="38" t="str">
        <f>IF(AND(L15=0,L29&gt;=0), "",L29/L15)</f>
        <v/>
      </c>
      <c r="N29" s="43"/>
      <c r="O29" s="126">
        <f>SUM(O30:O31)</f>
        <v>0</v>
      </c>
      <c r="P29" s="38" t="str">
        <f>IF(AND(O15=0,O29&gt;=0), "",O29/O15)</f>
        <v/>
      </c>
      <c r="Q29" s="43"/>
      <c r="R29" s="38" t="str">
        <f t="shared" si="1"/>
        <v/>
      </c>
      <c r="S29" s="127">
        <f>SUM(S30:S31)</f>
        <v>0</v>
      </c>
      <c r="T29" s="38" t="str">
        <f>IF(AND(S15=0,S29&gt;=0), "",S29/S15)</f>
        <v/>
      </c>
      <c r="U29" s="43"/>
      <c r="V29" s="128">
        <f>SUM(V30:V31)</f>
        <v>0</v>
      </c>
      <c r="W29" s="38" t="str">
        <f>IF(AND(V15=0,V29&gt;=0), "",V29/V15)</f>
        <v/>
      </c>
      <c r="X29" s="91" t="str">
        <f t="shared" si="2"/>
        <v/>
      </c>
      <c r="Y29" s="126">
        <f>SUM(Y30:Y31)</f>
        <v>0</v>
      </c>
      <c r="Z29" s="38" t="str">
        <f>IF(AND(Y15=0,Y29&gt;=0), "",Y29/Y15)</f>
        <v/>
      </c>
      <c r="AA29" s="43"/>
      <c r="AB29" s="38" t="str">
        <f t="shared" si="3"/>
        <v/>
      </c>
      <c r="AC29" s="127">
        <f>SUM(AC30:AC31)</f>
        <v>0</v>
      </c>
      <c r="AD29" s="38" t="str">
        <f>IF(AND(AC15=0,AC29&gt;=0), "",AC29/AC15)</f>
        <v/>
      </c>
      <c r="AE29" s="43"/>
      <c r="AF29" s="126">
        <f>SUM(AF30:AF31)</f>
        <v>0</v>
      </c>
      <c r="AG29" s="38" t="str">
        <f>IF(AND(AF15=0,AF29&gt;=0), "",AF29/AF15)</f>
        <v/>
      </c>
      <c r="AH29" s="43"/>
      <c r="AI29" s="38" t="str">
        <f t="shared" si="4"/>
        <v/>
      </c>
      <c r="AJ29" s="127">
        <f>SUM(AJ30:AJ31)</f>
        <v>0</v>
      </c>
      <c r="AK29" s="38" t="str">
        <f>IF(AND(AJ15=0,AJ29&gt;=0), "",AJ29/AJ15)</f>
        <v/>
      </c>
      <c r="AL29" s="43"/>
      <c r="AM29" s="126">
        <f>SUM(AM30:AM31)</f>
        <v>0</v>
      </c>
      <c r="AN29" s="38" t="str">
        <f>IF(AND(AM15=0,AM29&gt;=0), "",AM29/AM15)</f>
        <v/>
      </c>
      <c r="AO29" s="43"/>
      <c r="AP29" s="38" t="str">
        <f t="shared" si="5"/>
        <v/>
      </c>
      <c r="AQ29" s="127">
        <f>SUM(AQ30:AQ31)</f>
        <v>0</v>
      </c>
      <c r="AR29" s="38" t="str">
        <f>IF(AND(AQ15=0,AQ29&gt;=0), "",AQ29/AQ15)</f>
        <v/>
      </c>
      <c r="AS29" s="43"/>
      <c r="AT29" s="128">
        <f>SUM(AT30:AT31)</f>
        <v>0</v>
      </c>
      <c r="AU29" s="38" t="str">
        <f>IF(AND(AT15=0,AT29&gt;=0), "",AT29/AT15)</f>
        <v/>
      </c>
      <c r="AV29" s="91" t="str">
        <f t="shared" si="6"/>
        <v/>
      </c>
      <c r="AW29" s="128">
        <f>SUM(AW30:AW31)</f>
        <v>0</v>
      </c>
      <c r="AX29" s="38" t="str">
        <f>IF(AND(AW15=0,AW29&gt;=0), "",AW29/AW15)</f>
        <v/>
      </c>
      <c r="AY29" s="43"/>
      <c r="AZ29" s="128">
        <f>SUM(AZ30:AZ31)</f>
        <v>0</v>
      </c>
      <c r="BA29" s="38" t="str">
        <f>IF(AND(AZ15=0,AZ29&gt;=0), "",AZ29/AZ15)</f>
        <v/>
      </c>
      <c r="BB29" s="91" t="str">
        <f t="shared" si="7"/>
        <v/>
      </c>
      <c r="BC29" s="126">
        <f>SUM(BC30:BC31)</f>
        <v>0</v>
      </c>
      <c r="BD29" s="38" t="str">
        <f>IF(AND(BC15=0,BC29&gt;=0), "",BC29/BC15)</f>
        <v/>
      </c>
      <c r="BE29" s="43"/>
      <c r="BF29" s="38" t="str">
        <f t="shared" si="8"/>
        <v/>
      </c>
      <c r="BG29" s="127">
        <f>SUM(BG30:BG31)</f>
        <v>0</v>
      </c>
      <c r="BH29" s="38" t="str">
        <f>IF(AND(BG15=0,BG29&gt;=0), "",BG29/BG15)</f>
        <v/>
      </c>
      <c r="BI29" s="43"/>
      <c r="BJ29" s="126">
        <f>SUM(BJ30:BJ31)</f>
        <v>0</v>
      </c>
      <c r="BK29" s="38" t="str">
        <f>IF(AND(BJ15=0,BJ29&gt;=0), "",BJ29/BJ15)</f>
        <v/>
      </c>
      <c r="BL29" s="43"/>
      <c r="BM29" s="38" t="str">
        <f t="shared" si="9"/>
        <v/>
      </c>
      <c r="BN29" s="127">
        <f>SUM(BN30:BN31)</f>
        <v>0</v>
      </c>
      <c r="BO29" s="38" t="str">
        <f>IF(AND(BN15=0,BN29&gt;=0), "",BN29/BN15)</f>
        <v/>
      </c>
      <c r="BP29" s="43"/>
      <c r="BQ29" s="126">
        <f>SUM(BQ30:BQ31)</f>
        <v>0</v>
      </c>
      <c r="BR29" s="38" t="str">
        <f>IF(AND(BQ15=0,BQ29&gt;=0), "",BQ29/BQ15)</f>
        <v/>
      </c>
      <c r="BS29" s="43"/>
      <c r="BT29" s="38" t="str">
        <f t="shared" si="10"/>
        <v/>
      </c>
      <c r="BU29" s="127">
        <f>SUM(BU30:BU31)</f>
        <v>0</v>
      </c>
      <c r="BV29" s="38" t="str">
        <f>IF(AND(BU15=0,BU29&gt;=0), "",BU29/BU15)</f>
        <v/>
      </c>
      <c r="BW29" s="43"/>
      <c r="BX29" s="128">
        <f>SUM(BX30:BX31)</f>
        <v>0</v>
      </c>
      <c r="BY29" s="38" t="str">
        <f>IF(AND(BX15=0,BX29&gt;=0), "",BX29/BX15)</f>
        <v/>
      </c>
      <c r="BZ29" s="91" t="str">
        <f t="shared" si="11"/>
        <v/>
      </c>
      <c r="CA29" s="126">
        <f>SUM(CA30:CA31)</f>
        <v>0</v>
      </c>
      <c r="CB29" s="38" t="str">
        <f>IF(AND(CA15=0,CA29&gt;=0), "",CA29/CA15)</f>
        <v/>
      </c>
      <c r="CC29" s="43"/>
      <c r="CD29" s="38" t="str">
        <f t="shared" si="12"/>
        <v/>
      </c>
      <c r="CE29" s="127">
        <f>SUM(CE30:CE31)</f>
        <v>0</v>
      </c>
      <c r="CF29" s="38" t="str">
        <f>IF(AND(CE15=0,CE29&gt;=0), "",CE29/CE15)</f>
        <v/>
      </c>
      <c r="CG29" s="43"/>
      <c r="CH29" s="126">
        <f>SUM(CH30:CH31)</f>
        <v>0</v>
      </c>
      <c r="CI29" s="38" t="str">
        <f>IF(AND(CH15=0,CH29&gt;=0), "",CH29/CH15)</f>
        <v/>
      </c>
      <c r="CJ29" s="43"/>
      <c r="CK29" s="38" t="str">
        <f t="shared" si="13"/>
        <v/>
      </c>
      <c r="CL29" s="127">
        <f>SUM(CL30:CL31)</f>
        <v>0</v>
      </c>
      <c r="CM29" s="38" t="str">
        <f>IF(AND(CL15=0,CL29&gt;=0), "",CL29/CL15)</f>
        <v/>
      </c>
      <c r="CN29" s="43"/>
      <c r="CO29" s="126">
        <f>SUM(CO30:CO31)</f>
        <v>0</v>
      </c>
      <c r="CP29" s="38" t="str">
        <f>IF(AND(CO15=0,CO29&gt;=0), "",CO29/CO15)</f>
        <v/>
      </c>
      <c r="CQ29" s="43"/>
      <c r="CR29" s="38" t="str">
        <f t="shared" si="14"/>
        <v/>
      </c>
      <c r="CS29" s="127">
        <f>SUM(CS30:CS31)</f>
        <v>0</v>
      </c>
      <c r="CT29" s="38" t="str">
        <f>IF(AND(CS15=0,CS29&gt;=0), "",CS29/CS15)</f>
        <v/>
      </c>
      <c r="CU29" s="43"/>
      <c r="CV29" s="128">
        <f>SUM(CV30:CV31)</f>
        <v>0</v>
      </c>
      <c r="CW29" s="38" t="str">
        <f>IF(AND(CV15=0,CV29&gt;=0), "",CV29/CV15)</f>
        <v/>
      </c>
      <c r="CX29" s="91" t="str">
        <f t="shared" si="15"/>
        <v/>
      </c>
    </row>
    <row r="30" spans="1:102" hidden="1" outlineLevel="1" x14ac:dyDescent="0.3">
      <c r="A30" s="29" t="s">
        <v>55</v>
      </c>
      <c r="B30" s="129">
        <f>+'N EERR UCAFE'!B32</f>
        <v>0</v>
      </c>
      <c r="C30" s="30" t="str">
        <f>IF(AND(B15=0,B30&gt;=0), "",B30/B15)</f>
        <v/>
      </c>
      <c r="D30" s="44"/>
      <c r="E30" s="129">
        <f>+'N EERR UCAFE'!C32</f>
        <v>0</v>
      </c>
      <c r="F30" s="30" t="str">
        <f>IF(AND(E15=0,E30&gt;=0), "",E30/E15)</f>
        <v/>
      </c>
      <c r="G30" s="44"/>
      <c r="H30" s="129">
        <f>+'N EERR UCAFE'!D32</f>
        <v>0</v>
      </c>
      <c r="I30" s="30" t="str">
        <f>IF(AND(H15=0,H30&gt;=0), "",H30/H15)</f>
        <v/>
      </c>
      <c r="J30" s="44"/>
      <c r="K30" s="30" t="str">
        <f t="shared" si="0"/>
        <v/>
      </c>
      <c r="L30" s="130">
        <f>+E30+H30</f>
        <v>0</v>
      </c>
      <c r="M30" s="30" t="str">
        <f>IF(AND(L15=0,L30&gt;=0), "",L30/L15)</f>
        <v/>
      </c>
      <c r="N30" s="44"/>
      <c r="O30" s="129">
        <f>+'N EERR UCAFE'!E32</f>
        <v>0</v>
      </c>
      <c r="P30" s="30" t="str">
        <f>IF(AND(O15=0,O30&gt;=0), "",O30/O15)</f>
        <v/>
      </c>
      <c r="Q30" s="44"/>
      <c r="R30" s="30" t="str">
        <f t="shared" si="1"/>
        <v/>
      </c>
      <c r="S30" s="130">
        <f>+L30+O30</f>
        <v>0</v>
      </c>
      <c r="T30" s="30" t="str">
        <f>IF(AND(S15=0,S30&gt;=0), "",S30/S15)</f>
        <v/>
      </c>
      <c r="U30" s="44"/>
      <c r="V30" s="131"/>
      <c r="W30" s="30" t="str">
        <f>IF(AND(V15=0,V30&gt;=0), "",V30/V15)</f>
        <v/>
      </c>
      <c r="X30" s="47" t="str">
        <f t="shared" si="2"/>
        <v/>
      </c>
      <c r="Y30" s="129">
        <f>+'N EERR UCAFE'!F32</f>
        <v>0</v>
      </c>
      <c r="Z30" s="30" t="str">
        <f>IF(AND(Y15=0,Y30&gt;=0), "",Y30/Y15)</f>
        <v/>
      </c>
      <c r="AA30" s="44"/>
      <c r="AB30" s="30" t="str">
        <f t="shared" si="3"/>
        <v/>
      </c>
      <c r="AC30" s="130">
        <f>+S30+Y30</f>
        <v>0</v>
      </c>
      <c r="AD30" s="30" t="str">
        <f>IF(AND(AC15=0,AC30&gt;=0), "",AC30/AC15)</f>
        <v/>
      </c>
      <c r="AE30" s="44"/>
      <c r="AF30" s="129">
        <f>+'N EERR UCAFE'!G32</f>
        <v>0</v>
      </c>
      <c r="AG30" s="30" t="str">
        <f>IF(AND(AF15=0,AF30&gt;=0), "",AF30/AF15)</f>
        <v/>
      </c>
      <c r="AH30" s="44"/>
      <c r="AI30" s="30" t="str">
        <f t="shared" si="4"/>
        <v/>
      </c>
      <c r="AJ30" s="130">
        <f t="shared" si="16"/>
        <v>0</v>
      </c>
      <c r="AK30" s="30" t="str">
        <f>IF(AND(AJ15=0,AJ30&gt;=0), "",AJ30/AJ15)</f>
        <v/>
      </c>
      <c r="AL30" s="44"/>
      <c r="AM30" s="129">
        <f>+'N EERR UCAFE'!H32</f>
        <v>0</v>
      </c>
      <c r="AN30" s="30" t="str">
        <f>IF(AND(AM15=0,AM30&gt;=0), "",AM30/AM15)</f>
        <v/>
      </c>
      <c r="AO30" s="44"/>
      <c r="AP30" s="30" t="str">
        <f t="shared" si="5"/>
        <v/>
      </c>
      <c r="AQ30" s="130">
        <f t="shared" si="17"/>
        <v>0</v>
      </c>
      <c r="AR30" s="30" t="str">
        <f>IF(AND(AQ15=0,AQ30&gt;=0), "",AQ30/AQ15)</f>
        <v/>
      </c>
      <c r="AS30" s="44"/>
      <c r="AT30" s="131">
        <f>+V30*2</f>
        <v>0</v>
      </c>
      <c r="AU30" s="30" t="str">
        <f>IF(AND(AT15=0,AT30&gt;=0), "",AT30/AT15)</f>
        <v/>
      </c>
      <c r="AV30" s="47" t="str">
        <f t="shared" si="6"/>
        <v/>
      </c>
      <c r="AW30" s="131">
        <f>+AQ30/6</f>
        <v>0</v>
      </c>
      <c r="AX30" s="30" t="str">
        <f>IF(AND(AW15=0,AW30&gt;=0), "",AW30/AW15)</f>
        <v/>
      </c>
      <c r="AY30" s="44"/>
      <c r="AZ30" s="131">
        <f>+AT30/6</f>
        <v>0</v>
      </c>
      <c r="BA30" s="30" t="str">
        <f>IF(AND(AZ15=0,AZ30&gt;=0), "",AZ30/AZ15)</f>
        <v/>
      </c>
      <c r="BB30" s="47" t="str">
        <f t="shared" si="7"/>
        <v/>
      </c>
      <c r="BC30" s="129">
        <f>+'N EERR UCAFE'!I32</f>
        <v>0</v>
      </c>
      <c r="BD30" s="30" t="str">
        <f>IF(AND(BC15=0,BC30&gt;=0), "",BC30/BC15)</f>
        <v/>
      </c>
      <c r="BE30" s="44"/>
      <c r="BF30" s="30" t="str">
        <f t="shared" si="8"/>
        <v/>
      </c>
      <c r="BG30" s="130">
        <f>+AQ30+BC30</f>
        <v>0</v>
      </c>
      <c r="BH30" s="30" t="str">
        <f>IF(AND(BG15=0,BG30&gt;=0), "",BG30/BG15)</f>
        <v/>
      </c>
      <c r="BI30" s="44"/>
      <c r="BJ30" s="129">
        <f>+'N EERR UCAFE'!J32</f>
        <v>0</v>
      </c>
      <c r="BK30" s="30" t="str">
        <f>IF(AND(BJ15=0,BJ30&gt;=0), "",BJ30/BJ15)</f>
        <v/>
      </c>
      <c r="BL30" s="44"/>
      <c r="BM30" s="30" t="str">
        <f t="shared" si="9"/>
        <v/>
      </c>
      <c r="BN30" s="130">
        <f>+BG30+BJ30</f>
        <v>0</v>
      </c>
      <c r="BO30" s="30" t="str">
        <f>IF(AND(BN15=0,BN30&gt;=0), "",BN30/BN15)</f>
        <v/>
      </c>
      <c r="BP30" s="44"/>
      <c r="BQ30" s="129">
        <f>+'N EERR UCAFE'!K32</f>
        <v>0</v>
      </c>
      <c r="BR30" s="30" t="str">
        <f>IF(AND(BQ15=0,BQ30&gt;=0), "",BQ30/BQ15)</f>
        <v/>
      </c>
      <c r="BS30" s="44"/>
      <c r="BT30" s="30" t="str">
        <f t="shared" si="10"/>
        <v/>
      </c>
      <c r="BU30" s="130">
        <f>+BN30+BQ30</f>
        <v>0</v>
      </c>
      <c r="BV30" s="30" t="str">
        <f>IF(AND(BU15=0,BU30&gt;=0), "",BU30/BU15)</f>
        <v/>
      </c>
      <c r="BW30" s="44"/>
      <c r="BX30" s="131">
        <f>+AZ30*9</f>
        <v>0</v>
      </c>
      <c r="BY30" s="30" t="str">
        <f>IF(AND(BX15=0,BX30&gt;=0), "",BX30/BX15)</f>
        <v/>
      </c>
      <c r="BZ30" s="47" t="str">
        <f t="shared" si="11"/>
        <v/>
      </c>
      <c r="CA30" s="129">
        <f>+'N EERR UCAFE'!L32</f>
        <v>0</v>
      </c>
      <c r="CB30" s="30" t="str">
        <f>IF(AND(CA15=0,CA30&gt;=0), "",CA30/CA15)</f>
        <v/>
      </c>
      <c r="CC30" s="44"/>
      <c r="CD30" s="30" t="str">
        <f t="shared" si="12"/>
        <v/>
      </c>
      <c r="CE30" s="130">
        <f>+BU30+CA30</f>
        <v>0</v>
      </c>
      <c r="CF30" s="30" t="str">
        <f>IF(AND(CE15=0,CE30&gt;=0), "",CE30/CE15)</f>
        <v/>
      </c>
      <c r="CG30" s="44"/>
      <c r="CH30" s="129">
        <f>+'N EERR UCAFE'!M32</f>
        <v>0</v>
      </c>
      <c r="CI30" s="30" t="str">
        <f>IF(AND(CH15=0,CH30&gt;=0), "",CH30/CH15)</f>
        <v/>
      </c>
      <c r="CJ30" s="44"/>
      <c r="CK30" s="30" t="str">
        <f t="shared" si="13"/>
        <v/>
      </c>
      <c r="CL30" s="130">
        <f>+CE30+CH30</f>
        <v>0</v>
      </c>
      <c r="CM30" s="30" t="str">
        <f>IF(AND(CL15=0,CL30&gt;=0), "",CL30/CL15)</f>
        <v/>
      </c>
      <c r="CN30" s="44"/>
      <c r="CO30" s="129">
        <f>+'N EERR UCAFE'!N32</f>
        <v>0</v>
      </c>
      <c r="CP30" s="30" t="str">
        <f>IF(AND(CO15=0,CO30&gt;=0), "",CO30/CO15)</f>
        <v/>
      </c>
      <c r="CQ30" s="44"/>
      <c r="CR30" s="30" t="str">
        <f t="shared" si="14"/>
        <v/>
      </c>
      <c r="CS30" s="130">
        <f>+CL30+CO30</f>
        <v>0</v>
      </c>
      <c r="CT30" s="30" t="str">
        <f>IF(AND(CS15=0,CS30&gt;=0), "",CS30/CS15)</f>
        <v/>
      </c>
      <c r="CU30" s="44"/>
      <c r="CV30" s="131">
        <f>+AZ30*12</f>
        <v>0</v>
      </c>
      <c r="CW30" s="30" t="str">
        <f>IF(AND(CV15=0,CV30&gt;=0), "",CV30/CV15)</f>
        <v/>
      </c>
      <c r="CX30" s="47" t="str">
        <f t="shared" si="15"/>
        <v/>
      </c>
    </row>
    <row r="31" spans="1:102" s="3" customFormat="1" hidden="1" outlineLevel="1" x14ac:dyDescent="0.3">
      <c r="A31" s="29"/>
      <c r="B31" s="132"/>
      <c r="C31" s="30"/>
      <c r="D31" s="44"/>
      <c r="E31" s="132"/>
      <c r="F31" s="30"/>
      <c r="G31" s="44"/>
      <c r="H31" s="132"/>
      <c r="I31" s="30"/>
      <c r="J31" s="44"/>
      <c r="K31" s="15" t="str">
        <f t="shared" si="0"/>
        <v/>
      </c>
      <c r="L31" s="118"/>
      <c r="M31" s="30"/>
      <c r="N31" s="44"/>
      <c r="O31" s="132"/>
      <c r="P31" s="30"/>
      <c r="Q31" s="44"/>
      <c r="R31" s="15" t="str">
        <f t="shared" si="1"/>
        <v/>
      </c>
      <c r="S31" s="118"/>
      <c r="T31" s="30"/>
      <c r="U31" s="44"/>
      <c r="V31" s="133"/>
      <c r="W31" s="30"/>
      <c r="X31" s="46" t="str">
        <f t="shared" si="2"/>
        <v/>
      </c>
      <c r="Y31" s="132"/>
      <c r="Z31" s="30"/>
      <c r="AA31" s="44"/>
      <c r="AB31" s="15" t="str">
        <f t="shared" si="3"/>
        <v/>
      </c>
      <c r="AC31" s="118"/>
      <c r="AD31" s="30"/>
      <c r="AE31" s="44"/>
      <c r="AF31" s="132"/>
      <c r="AG31" s="30"/>
      <c r="AH31" s="44"/>
      <c r="AI31" s="15" t="str">
        <f t="shared" si="4"/>
        <v/>
      </c>
      <c r="AJ31" s="118">
        <f t="shared" si="16"/>
        <v>0</v>
      </c>
      <c r="AK31" s="30"/>
      <c r="AL31" s="44"/>
      <c r="AM31" s="132"/>
      <c r="AN31" s="30"/>
      <c r="AO31" s="44"/>
      <c r="AP31" s="15" t="str">
        <f t="shared" si="5"/>
        <v/>
      </c>
      <c r="AQ31" s="118">
        <f t="shared" si="17"/>
        <v>0</v>
      </c>
      <c r="AR31" s="30"/>
      <c r="AS31" s="44"/>
      <c r="AT31" s="131">
        <f>+V31*2</f>
        <v>0</v>
      </c>
      <c r="AU31" s="30"/>
      <c r="AV31" s="46" t="str">
        <f t="shared" si="6"/>
        <v/>
      </c>
      <c r="AW31" s="131">
        <f>+AQ31/6</f>
        <v>0</v>
      </c>
      <c r="AX31" s="30"/>
      <c r="AY31" s="44"/>
      <c r="AZ31" s="131">
        <f>+AT31/6</f>
        <v>0</v>
      </c>
      <c r="BA31" s="30"/>
      <c r="BB31" s="46" t="str">
        <f t="shared" si="7"/>
        <v/>
      </c>
      <c r="BC31" s="132"/>
      <c r="BD31" s="30"/>
      <c r="BE31" s="44"/>
      <c r="BF31" s="15" t="str">
        <f t="shared" si="8"/>
        <v/>
      </c>
      <c r="BG31" s="130">
        <f>+AQ31+BC31</f>
        <v>0</v>
      </c>
      <c r="BH31" s="30"/>
      <c r="BI31" s="44"/>
      <c r="BJ31" s="132"/>
      <c r="BK31" s="30"/>
      <c r="BL31" s="44"/>
      <c r="BM31" s="15" t="str">
        <f t="shared" si="9"/>
        <v/>
      </c>
      <c r="BN31" s="118">
        <f>+BG31+BJ31</f>
        <v>0</v>
      </c>
      <c r="BO31" s="30"/>
      <c r="BP31" s="44"/>
      <c r="BQ31" s="132"/>
      <c r="BR31" s="30"/>
      <c r="BS31" s="44"/>
      <c r="BT31" s="15" t="str">
        <f t="shared" si="10"/>
        <v/>
      </c>
      <c r="BU31" s="118">
        <f>+BN31+BQ31</f>
        <v>0</v>
      </c>
      <c r="BV31" s="30"/>
      <c r="BW31" s="44"/>
      <c r="BX31" s="131">
        <f>+AZ31*9</f>
        <v>0</v>
      </c>
      <c r="BY31" s="30"/>
      <c r="BZ31" s="46" t="str">
        <f t="shared" si="11"/>
        <v/>
      </c>
      <c r="CA31" s="132"/>
      <c r="CB31" s="30"/>
      <c r="CC31" s="44"/>
      <c r="CD31" s="15" t="str">
        <f t="shared" si="12"/>
        <v/>
      </c>
      <c r="CE31" s="118"/>
      <c r="CF31" s="30"/>
      <c r="CG31" s="44"/>
      <c r="CH31" s="132"/>
      <c r="CI31" s="30"/>
      <c r="CJ31" s="44"/>
      <c r="CK31" s="15" t="str">
        <f t="shared" si="13"/>
        <v/>
      </c>
      <c r="CL31" s="118">
        <f>+CE31+CH31</f>
        <v>0</v>
      </c>
      <c r="CM31" s="30"/>
      <c r="CN31" s="44"/>
      <c r="CO31" s="132"/>
      <c r="CP31" s="30"/>
      <c r="CQ31" s="44"/>
      <c r="CR31" s="15" t="str">
        <f t="shared" si="14"/>
        <v/>
      </c>
      <c r="CS31" s="118">
        <f>+CL31+CO31</f>
        <v>0</v>
      </c>
      <c r="CT31" s="30"/>
      <c r="CU31" s="44"/>
      <c r="CV31" s="131">
        <f>+AZ31*12</f>
        <v>0</v>
      </c>
      <c r="CW31" s="30"/>
      <c r="CX31" s="46" t="str">
        <f t="shared" si="15"/>
        <v/>
      </c>
    </row>
    <row r="32" spans="1:102" s="6" customFormat="1" ht="14.4" customHeight="1" collapsed="1" x14ac:dyDescent="0.3">
      <c r="A32" s="2"/>
      <c r="B32" s="134"/>
      <c r="C32" s="5"/>
      <c r="D32" s="45"/>
      <c r="E32" s="134"/>
      <c r="F32" s="5"/>
      <c r="G32" s="45"/>
      <c r="H32" s="134"/>
      <c r="I32" s="5"/>
      <c r="J32" s="45"/>
      <c r="K32" s="33" t="str">
        <f t="shared" si="0"/>
        <v/>
      </c>
      <c r="L32" s="135"/>
      <c r="M32" s="5"/>
      <c r="N32" s="45"/>
      <c r="O32" s="134"/>
      <c r="P32" s="5"/>
      <c r="Q32" s="45"/>
      <c r="R32" s="33"/>
      <c r="S32" s="135"/>
      <c r="T32" s="5"/>
      <c r="U32" s="45"/>
      <c r="V32" s="136"/>
      <c r="W32" s="5"/>
      <c r="X32" s="93" t="str">
        <f t="shared" si="2"/>
        <v/>
      </c>
      <c r="Y32" s="134"/>
      <c r="Z32" s="5"/>
      <c r="AA32" s="45"/>
      <c r="AB32" s="33" t="str">
        <f t="shared" si="3"/>
        <v/>
      </c>
      <c r="AC32" s="135"/>
      <c r="AD32" s="5"/>
      <c r="AE32" s="45"/>
      <c r="AF32" s="134"/>
      <c r="AG32" s="5"/>
      <c r="AH32" s="45"/>
      <c r="AI32" s="33" t="str">
        <f t="shared" si="4"/>
        <v/>
      </c>
      <c r="AJ32" s="135">
        <f t="shared" si="16"/>
        <v>0</v>
      </c>
      <c r="AK32" s="5"/>
      <c r="AL32" s="45"/>
      <c r="AM32" s="134"/>
      <c r="AN32" s="5"/>
      <c r="AO32" s="45"/>
      <c r="AP32" s="33" t="str">
        <f t="shared" si="5"/>
        <v/>
      </c>
      <c r="AQ32" s="135">
        <f t="shared" si="17"/>
        <v>0</v>
      </c>
      <c r="AR32" s="5"/>
      <c r="AS32" s="45"/>
      <c r="AT32" s="136"/>
      <c r="AU32" s="5"/>
      <c r="AV32" s="93" t="str">
        <f t="shared" si="6"/>
        <v/>
      </c>
      <c r="AW32" s="136"/>
      <c r="AX32" s="5"/>
      <c r="AY32" s="45"/>
      <c r="AZ32" s="136"/>
      <c r="BA32" s="5"/>
      <c r="BB32" s="93" t="str">
        <f t="shared" si="7"/>
        <v/>
      </c>
      <c r="BC32" s="134"/>
      <c r="BD32" s="5"/>
      <c r="BE32" s="45"/>
      <c r="BF32" s="33" t="str">
        <f t="shared" si="8"/>
        <v/>
      </c>
      <c r="BG32" s="135">
        <f>+AZ32+BC32</f>
        <v>0</v>
      </c>
      <c r="BH32" s="5"/>
      <c r="BI32" s="45"/>
      <c r="BJ32" s="134"/>
      <c r="BK32" s="5"/>
      <c r="BL32" s="45"/>
      <c r="BM32" s="33" t="str">
        <f t="shared" si="9"/>
        <v/>
      </c>
      <c r="BN32" s="135">
        <f>+BG32+BJ32</f>
        <v>0</v>
      </c>
      <c r="BO32" s="5"/>
      <c r="BP32" s="45"/>
      <c r="BQ32" s="134"/>
      <c r="BR32" s="5"/>
      <c r="BS32" s="45"/>
      <c r="BT32" s="33" t="str">
        <f t="shared" si="10"/>
        <v/>
      </c>
      <c r="BU32" s="135">
        <f>+BN32+BQ32</f>
        <v>0</v>
      </c>
      <c r="BV32" s="5"/>
      <c r="BW32" s="45"/>
      <c r="BX32" s="136"/>
      <c r="BY32" s="5"/>
      <c r="BZ32" s="93" t="str">
        <f t="shared" si="11"/>
        <v/>
      </c>
      <c r="CA32" s="134"/>
      <c r="CB32" s="5"/>
      <c r="CC32" s="45"/>
      <c r="CD32" s="33" t="str">
        <f t="shared" si="12"/>
        <v/>
      </c>
      <c r="CE32" s="135"/>
      <c r="CF32" s="5"/>
      <c r="CG32" s="45"/>
      <c r="CH32" s="134"/>
      <c r="CI32" s="5"/>
      <c r="CJ32" s="45"/>
      <c r="CK32" s="33" t="str">
        <f t="shared" si="13"/>
        <v/>
      </c>
      <c r="CL32" s="135">
        <f>+CE32+CH32</f>
        <v>0</v>
      </c>
      <c r="CM32" s="5"/>
      <c r="CN32" s="45"/>
      <c r="CO32" s="134"/>
      <c r="CP32" s="5"/>
      <c r="CQ32" s="45"/>
      <c r="CR32" s="33" t="str">
        <f t="shared" si="14"/>
        <v/>
      </c>
      <c r="CS32" s="135">
        <f>+CL32+CO32</f>
        <v>0</v>
      </c>
      <c r="CT32" s="5"/>
      <c r="CU32" s="45"/>
      <c r="CV32" s="136"/>
      <c r="CW32" s="5"/>
      <c r="CX32" s="93" t="str">
        <f t="shared" si="15"/>
        <v/>
      </c>
    </row>
    <row r="33" spans="1:102" s="34" customFormat="1" ht="15.6" x14ac:dyDescent="0.3">
      <c r="A33" s="148" t="s">
        <v>58</v>
      </c>
      <c r="B33" s="149">
        <f>+B5+B18-B23</f>
        <v>0</v>
      </c>
      <c r="C33" s="150" t="str">
        <f>IF(AND((B5+B18)=0,B33&lt;=0), "",B33/(B5+B18))</f>
        <v/>
      </c>
      <c r="D33" s="151"/>
      <c r="E33" s="149">
        <f>+E5+E18-E23</f>
        <v>0</v>
      </c>
      <c r="F33" s="150" t="str">
        <f>IF(AND((E5+E18)=0,E33&lt;=0), "",E33/(E5+E18))</f>
        <v/>
      </c>
      <c r="G33" s="151"/>
      <c r="H33" s="149">
        <f>+H5+H18-H23</f>
        <v>0</v>
      </c>
      <c r="I33" s="150" t="str">
        <f>IF(AND((H5+H18)=0,H33&lt;=0), "",H33/(H5+H18))</f>
        <v/>
      </c>
      <c r="J33" s="151"/>
      <c r="K33" s="150" t="str">
        <f t="shared" si="0"/>
        <v/>
      </c>
      <c r="L33" s="152">
        <f>+L5+L18-L23</f>
        <v>0</v>
      </c>
      <c r="M33" s="150" t="str">
        <f>IF(AND((L5+L18)=0,L33&lt;=0), "",L33/(L5+L18))</f>
        <v/>
      </c>
      <c r="N33" s="151"/>
      <c r="O33" s="149">
        <f>+O5+O18-O23</f>
        <v>0</v>
      </c>
      <c r="P33" s="150" t="str">
        <f>IF(AND((O5+O18)=0,O33&lt;=0), "",O33/(O5+O18))</f>
        <v/>
      </c>
      <c r="Q33" s="151"/>
      <c r="R33" s="150" t="str">
        <f>IF(AND(H33=0,O33&gt;0),100%,IF(AND(H33&lt;0,O33=0),(H33-O33)/H33,IF(AND(H33&gt;0,O33&gt;0),(O33-H33)/H33,IF(AND(H33=0,O33=0),"",(O33-H33)/H33))))</f>
        <v/>
      </c>
      <c r="S33" s="152">
        <f>+S5+S18-S23</f>
        <v>0</v>
      </c>
      <c r="T33" s="150" t="str">
        <f>IF(AND((S5+S18)=0,S33&lt;=0), "",S33/(S5+S18))</f>
        <v/>
      </c>
      <c r="U33" s="151"/>
      <c r="V33" s="153">
        <f>+V5+V18-V23</f>
        <v>0</v>
      </c>
      <c r="W33" s="150" t="str">
        <f>IF(AND((V5+V18)=0,V33&lt;=0), "",V33/(V5+V18))</f>
        <v/>
      </c>
      <c r="X33" s="151" t="str">
        <f t="shared" si="2"/>
        <v/>
      </c>
      <c r="Y33" s="149">
        <f>+Y5+Y18-Y23</f>
        <v>0</v>
      </c>
      <c r="Z33" s="150" t="str">
        <f>IF(AND((Y5+Y18)=0,Y33&lt;=0), "",Y33/(Y5+Y18))</f>
        <v/>
      </c>
      <c r="AA33" s="151"/>
      <c r="AB33" s="150" t="str">
        <f t="shared" si="3"/>
        <v/>
      </c>
      <c r="AC33" s="152">
        <f>+AC5+AC18-AC23</f>
        <v>0</v>
      </c>
      <c r="AD33" s="150" t="str">
        <f>IF(AND((AC5+AC18)=0,AC33&lt;=0), "",AC33/(AC5+AC18))</f>
        <v/>
      </c>
      <c r="AE33" s="151"/>
      <c r="AF33" s="149">
        <f>+AF5+AF18-AF23</f>
        <v>0</v>
      </c>
      <c r="AG33" s="150" t="str">
        <f>IF(AND((AF5+AF18)=0,AF33&lt;=0), "",AF33/(AF5+AF18))</f>
        <v/>
      </c>
      <c r="AH33" s="151"/>
      <c r="AI33" s="150" t="str">
        <f t="shared" si="4"/>
        <v/>
      </c>
      <c r="AJ33" s="152">
        <f>+AJ5+AJ18-AJ23</f>
        <v>0</v>
      </c>
      <c r="AK33" s="150" t="str">
        <f>IF(AND((AJ5+AJ18)=0,AJ33&lt;=0), "",AJ33/(AJ5+AJ18))</f>
        <v/>
      </c>
      <c r="AL33" s="151"/>
      <c r="AM33" s="149">
        <f>+AM5+AM18-AM23</f>
        <v>0</v>
      </c>
      <c r="AN33" s="150" t="str">
        <f>IF(AND((AM5+AM18)=0,AM33&lt;=0), "",AM33/(AM5+AM18))</f>
        <v/>
      </c>
      <c r="AO33" s="151"/>
      <c r="AP33" s="150" t="str">
        <f t="shared" si="5"/>
        <v/>
      </c>
      <c r="AQ33" s="152">
        <f>+AQ5+AQ18-AQ23</f>
        <v>0</v>
      </c>
      <c r="AR33" s="150" t="str">
        <f>IF(AND((AQ5+AQ18)=0,AQ33&lt;=0), "",AQ33/(AQ5+AQ18))</f>
        <v/>
      </c>
      <c r="AS33" s="151"/>
      <c r="AT33" s="153">
        <f>+AT5+AT18-AT23</f>
        <v>0</v>
      </c>
      <c r="AU33" s="150" t="str">
        <f>IF(AND((AT5+AT18)=0,AT33&lt;=0), "",AT33/(AT5+AT18))</f>
        <v/>
      </c>
      <c r="AV33" s="151" t="str">
        <f t="shared" si="6"/>
        <v/>
      </c>
      <c r="AW33" s="153">
        <f>+AW5+AW18-AW23</f>
        <v>0</v>
      </c>
      <c r="AX33" s="150" t="str">
        <f>IF(AND((AW5+AW18)=0,AW33&lt;=0), "",AW33/(AW5+AW18))</f>
        <v/>
      </c>
      <c r="AY33" s="151"/>
      <c r="AZ33" s="153">
        <f>+AZ5+AZ18-AZ23</f>
        <v>0</v>
      </c>
      <c r="BA33" s="150" t="str">
        <f>IF(AND((AZ5+AZ18)=0,AZ33&lt;=0), "",AZ33/(AZ5+AZ18))</f>
        <v/>
      </c>
      <c r="BB33" s="151" t="str">
        <f t="shared" si="7"/>
        <v/>
      </c>
      <c r="BC33" s="149">
        <f>+BC5+BC18-BC23</f>
        <v>0</v>
      </c>
      <c r="BD33" s="150" t="str">
        <f>IF(AND((BC5+BC18)=0,BC33&lt;=0), "",BC33/(BC5+BC18))</f>
        <v/>
      </c>
      <c r="BE33" s="151"/>
      <c r="BF33" s="150" t="str">
        <f t="shared" si="8"/>
        <v/>
      </c>
      <c r="BG33" s="152">
        <f>+BG5+BG18-BG23</f>
        <v>0</v>
      </c>
      <c r="BH33" s="150" t="str">
        <f>IF(AND((BG5+BG18)=0,BG33&lt;=0), "",BG33/(BG5+BG18))</f>
        <v/>
      </c>
      <c r="BI33" s="151"/>
      <c r="BJ33" s="149">
        <f>+BJ5+BJ18-BJ23</f>
        <v>0</v>
      </c>
      <c r="BK33" s="150" t="str">
        <f>IF(AND((BJ5+BJ18)=0,BJ33&lt;=0), "",BJ33/(BJ5+BJ18))</f>
        <v/>
      </c>
      <c r="BL33" s="151"/>
      <c r="BM33" s="150" t="str">
        <f t="shared" si="9"/>
        <v/>
      </c>
      <c r="BN33" s="152">
        <f>+BN5+BN18-BN23</f>
        <v>0</v>
      </c>
      <c r="BO33" s="150" t="str">
        <f>IF(AND((BN5+BN18)=0,BN33&lt;=0), "",BN33/(BN5+BN18))</f>
        <v/>
      </c>
      <c r="BP33" s="151"/>
      <c r="BQ33" s="149">
        <f>+BQ5+BQ18-BQ23</f>
        <v>0</v>
      </c>
      <c r="BR33" s="150" t="str">
        <f>IF(AND((BQ5+BQ18)=0,BQ33&lt;=0), "",BQ33/(BQ5+BQ18))</f>
        <v/>
      </c>
      <c r="BS33" s="151"/>
      <c r="BT33" s="150" t="str">
        <f t="shared" si="10"/>
        <v/>
      </c>
      <c r="BU33" s="152">
        <f>+BU5+BU18-BU23</f>
        <v>0</v>
      </c>
      <c r="BV33" s="150" t="str">
        <f>IF(AND((BU5+BU18)=0,BU33&lt;=0), "",BU33/(BU5+BU18))</f>
        <v/>
      </c>
      <c r="BW33" s="151"/>
      <c r="BX33" s="153">
        <f>+BX5+BX18-BX23</f>
        <v>0</v>
      </c>
      <c r="BY33" s="150" t="str">
        <f>IF(AND((BX5+BX18)=0,BX33&lt;=0), "",BX33/(BX5+BX18))</f>
        <v/>
      </c>
      <c r="BZ33" s="151" t="str">
        <f t="shared" si="11"/>
        <v/>
      </c>
      <c r="CA33" s="149">
        <f>+CA5+CA18-CA23</f>
        <v>0</v>
      </c>
      <c r="CB33" s="150" t="str">
        <f>IF(AND((CA5+CA18)=0,CA33&lt;=0), "",CA33/(CA5+CA18))</f>
        <v/>
      </c>
      <c r="CC33" s="151"/>
      <c r="CD33" s="150" t="str">
        <f t="shared" si="12"/>
        <v/>
      </c>
      <c r="CE33" s="152">
        <f>+CE5+CE18-CE23</f>
        <v>0</v>
      </c>
      <c r="CF33" s="150" t="str">
        <f>IF(AND((CE5+CE18)=0,CE33&lt;=0), "",CE33/(CE5+CE18))</f>
        <v/>
      </c>
      <c r="CG33" s="151"/>
      <c r="CH33" s="149">
        <f>+CH5+CH18-CH23</f>
        <v>0</v>
      </c>
      <c r="CI33" s="150" t="str">
        <f>IF(AND((CH5+CH18)=0,CH33&lt;=0), "",CH33/(CH5+CH18))</f>
        <v/>
      </c>
      <c r="CJ33" s="151"/>
      <c r="CK33" s="150" t="str">
        <f t="shared" si="13"/>
        <v/>
      </c>
      <c r="CL33" s="152">
        <f>+CL5+CL18-CL23</f>
        <v>0</v>
      </c>
      <c r="CM33" s="150" t="str">
        <f>IF(AND((CL5+CL18)=0,CL33&lt;=0), "",CL33/(CL5+CL18))</f>
        <v/>
      </c>
      <c r="CN33" s="151"/>
      <c r="CO33" s="149">
        <f>+CO5+CO18-CO23</f>
        <v>0</v>
      </c>
      <c r="CP33" s="150" t="str">
        <f>IF(AND((CO5+CO18)=0,CO33&lt;=0), "",CO33/(CO5+CO18))</f>
        <v/>
      </c>
      <c r="CQ33" s="151"/>
      <c r="CR33" s="150" t="str">
        <f t="shared" si="14"/>
        <v/>
      </c>
      <c r="CS33" s="152">
        <f>+CS5+CS18-CS23</f>
        <v>0</v>
      </c>
      <c r="CT33" s="150" t="str">
        <f>IF(AND((CS5+CS18)=0,CS33&lt;=0), "",CS33/(CS5+CS18))</f>
        <v/>
      </c>
      <c r="CU33" s="151"/>
      <c r="CV33" s="153">
        <f>+CV5+CV18-CV23</f>
        <v>0</v>
      </c>
      <c r="CW33" s="150" t="str">
        <f>IF(AND((CV5+CV18)=0,CV33&lt;=0), "",CV33/(CV5+CV18))</f>
        <v/>
      </c>
      <c r="CX33" s="151" t="str">
        <f t="shared" si="15"/>
        <v/>
      </c>
    </row>
    <row r="34" spans="1:102" s="34" customFormat="1" ht="15.6" x14ac:dyDescent="0.3">
      <c r="A34" s="148" t="s">
        <v>56</v>
      </c>
      <c r="B34" s="149">
        <f>+B10-B26</f>
        <v>0</v>
      </c>
      <c r="C34" s="150" t="str">
        <f>IF(AND(B10=0,B34&lt;=0), "",B34/B10)</f>
        <v/>
      </c>
      <c r="D34" s="151"/>
      <c r="E34" s="149">
        <f>+E10-E26</f>
        <v>1043.2686350423078</v>
      </c>
      <c r="F34" s="150">
        <f>IF(AND(E10=0,E34&lt;=0), "",E34/E10)</f>
        <v>0.72964663727050538</v>
      </c>
      <c r="G34" s="151"/>
      <c r="H34" s="149">
        <f>+H10-H26</f>
        <v>896.52112162835408</v>
      </c>
      <c r="I34" s="150">
        <f>IF(AND(H10=0,H34&lt;=0), "",H34/H10)</f>
        <v>0.62476606668691648</v>
      </c>
      <c r="J34" s="151"/>
      <c r="K34" s="150">
        <f t="shared" si="0"/>
        <v>-0.14066129133461644</v>
      </c>
      <c r="L34" s="152">
        <f>+L10-L26</f>
        <v>1939.789756670662</v>
      </c>
      <c r="M34" s="150">
        <f>IF(AND(L10=0,L34&lt;=0), "",L34/L10)</f>
        <v>0.67711219703933778</v>
      </c>
      <c r="N34" s="151"/>
      <c r="O34" s="149">
        <f>+O10-O26</f>
        <v>1348.6190035413167</v>
      </c>
      <c r="P34" s="150">
        <f>IF(AND(O10=0,O34&lt;=0), "",O34/O10)</f>
        <v>0.59894109653805572</v>
      </c>
      <c r="Q34" s="151"/>
      <c r="R34" s="150">
        <f>IF(AND(H34=0,O34&gt;0),100%,IF(AND(H34&lt;0,O34=0),(H34-O34)/H34,IF(AND(H34&gt;0,O34&gt;0),(O34-H34)/H34,IF(AND(H34=0,O34=0),"",(O34-H34)/H34))))</f>
        <v>0.50428023501757091</v>
      </c>
      <c r="S34" s="152">
        <f>+S10-S26</f>
        <v>3288.408760211978</v>
      </c>
      <c r="T34" s="150">
        <f>IF(AND(S10=0,S34&lt;=0), "",S34/S10)</f>
        <v>0.64271041583053179</v>
      </c>
      <c r="U34" s="151"/>
      <c r="V34" s="153">
        <f>+V10-V26</f>
        <v>0</v>
      </c>
      <c r="W34" s="150" t="str">
        <f>IF(AND(V10=0,V34&lt;=0), "",V34/V10)</f>
        <v/>
      </c>
      <c r="X34" s="151">
        <f t="shared" si="2"/>
        <v>1</v>
      </c>
      <c r="Y34" s="149">
        <f>+Y10-Y26</f>
        <v>762.28540599455039</v>
      </c>
      <c r="Z34" s="150">
        <f>IF(AND(Y10=0,Y34&lt;=0), "",Y34/Y10)</f>
        <v>0.59960922557218443</v>
      </c>
      <c r="AA34" s="151"/>
      <c r="AB34" s="150">
        <f t="shared" si="3"/>
        <v>-0.43476593167315786</v>
      </c>
      <c r="AC34" s="152">
        <f>+AC10-AC26</f>
        <v>4050.6941662065287</v>
      </c>
      <c r="AD34" s="150">
        <f>IF(AND(AC10=0,AC34&lt;=0), "",AC34/AC10)</f>
        <v>0.63413235697036585</v>
      </c>
      <c r="AE34" s="151"/>
      <c r="AF34" s="149">
        <f>+AF10-AF26</f>
        <v>879.04343349710473</v>
      </c>
      <c r="AG34" s="150">
        <f>IF(AND(AF10=0,AF34&lt;=0), "",AF34/AF10)</f>
        <v>0.58222197506647932</v>
      </c>
      <c r="AH34" s="151"/>
      <c r="AI34" s="150">
        <f t="shared" si="4"/>
        <v>0.15316838887951773</v>
      </c>
      <c r="AJ34" s="152">
        <f>+AJ10-AJ26</f>
        <v>4929.7375997036343</v>
      </c>
      <c r="AK34" s="150">
        <f>IF(AND(AJ10=0,AJ34&lt;=0), "",AJ34/AJ10)</f>
        <v>0.62420846977822986</v>
      </c>
      <c r="AL34" s="151"/>
      <c r="AM34" s="149">
        <f>+AM10-AM26</f>
        <v>724.10571677777887</v>
      </c>
      <c r="AN34" s="150">
        <f>IF(AND(AM10=0,AM34&lt;=0), "",AM34/AM10)</f>
        <v>0.61028207949757096</v>
      </c>
      <c r="AO34" s="151"/>
      <c r="AP34" s="150">
        <f t="shared" si="5"/>
        <v>-0.17625718003823321</v>
      </c>
      <c r="AQ34" s="152">
        <f>+AQ10-AQ26</f>
        <v>5653.8433164814132</v>
      </c>
      <c r="AR34" s="150">
        <f>IF(AND(AQ10=0,AQ34&lt;=0), "",AQ34/AQ10)</f>
        <v>0.62238948778147352</v>
      </c>
      <c r="AS34" s="151"/>
      <c r="AT34" s="153">
        <f>+AT10-AT26</f>
        <v>0</v>
      </c>
      <c r="AU34" s="150" t="str">
        <f>IF(AND(AT10=0,AT34&lt;=0), "",AT34/AT10)</f>
        <v/>
      </c>
      <c r="AV34" s="151">
        <f t="shared" si="6"/>
        <v>1</v>
      </c>
      <c r="AW34" s="153">
        <f>+AW10-AW26</f>
        <v>942.30721941356899</v>
      </c>
      <c r="AX34" s="150">
        <f>IF(AND(AW10=0,AW34&lt;=0), "",AW34/AW10)</f>
        <v>0.62238948778147352</v>
      </c>
      <c r="AY34" s="151"/>
      <c r="AZ34" s="153">
        <f>+AZ10-AZ26</f>
        <v>0</v>
      </c>
      <c r="BA34" s="150" t="str">
        <f>IF(AND(AZ10=0,AZ34&lt;=0), "",AZ34/AZ10)</f>
        <v/>
      </c>
      <c r="BB34" s="151">
        <f t="shared" si="7"/>
        <v>1</v>
      </c>
      <c r="BC34" s="149">
        <f>+BC10-BC26</f>
        <v>0</v>
      </c>
      <c r="BD34" s="150" t="str">
        <f>IF(AND(BC10=0,BC34&lt;=0), "",BC34/BC10)</f>
        <v/>
      </c>
      <c r="BE34" s="151"/>
      <c r="BF34" s="150">
        <f t="shared" si="8"/>
        <v>-1</v>
      </c>
      <c r="BG34" s="152">
        <f>+BG10-BG26</f>
        <v>5653.8433164814132</v>
      </c>
      <c r="BH34" s="150">
        <f>IF(AND(BG10=0,BG34&lt;=0), "",BG34/BG10)</f>
        <v>0.62238948778147352</v>
      </c>
      <c r="BI34" s="151"/>
      <c r="BJ34" s="149">
        <f>+BJ10-BJ26</f>
        <v>0</v>
      </c>
      <c r="BK34" s="150" t="str">
        <f>IF(AND(BJ10=0,BJ34&lt;=0), "",BJ34/BJ10)</f>
        <v/>
      </c>
      <c r="BL34" s="151"/>
      <c r="BM34" s="150" t="str">
        <f t="shared" si="9"/>
        <v/>
      </c>
      <c r="BN34" s="152">
        <f>+BN10-BN26</f>
        <v>5653.8433164814132</v>
      </c>
      <c r="BO34" s="150">
        <f>IF(AND(BN10=0,BN34&lt;=0), "",BN34/BN10)</f>
        <v>0.62238948778147352</v>
      </c>
      <c r="BP34" s="151"/>
      <c r="BQ34" s="149">
        <f>+BQ10-BQ26</f>
        <v>0</v>
      </c>
      <c r="BR34" s="150" t="str">
        <f>IF(AND(BQ10=0,BQ34&lt;=0), "",BQ34/BQ10)</f>
        <v/>
      </c>
      <c r="BS34" s="151"/>
      <c r="BT34" s="150" t="str">
        <f t="shared" si="10"/>
        <v/>
      </c>
      <c r="BU34" s="152">
        <f>+BU10-BU26</f>
        <v>5653.8433164814132</v>
      </c>
      <c r="BV34" s="150">
        <f>IF(AND(BU10=0,BU34&lt;=0), "",BU34/BU10)</f>
        <v>0.62238948778147352</v>
      </c>
      <c r="BW34" s="151"/>
      <c r="BX34" s="153">
        <f>+BX10-BX26</f>
        <v>0</v>
      </c>
      <c r="BY34" s="150" t="str">
        <f>IF(AND(BX10=0,BX34&lt;=0), "",BX34/BX10)</f>
        <v/>
      </c>
      <c r="BZ34" s="151">
        <f t="shared" si="11"/>
        <v>1</v>
      </c>
      <c r="CA34" s="149">
        <f>+CA10-CA26</f>
        <v>0</v>
      </c>
      <c r="CB34" s="150" t="str">
        <f>IF(AND(CA10=0,CA34&lt;=0), "",CA34/CA10)</f>
        <v/>
      </c>
      <c r="CC34" s="151"/>
      <c r="CD34" s="150" t="str">
        <f t="shared" si="12"/>
        <v/>
      </c>
      <c r="CE34" s="152">
        <f>+CE10-CE26</f>
        <v>5653.8433164814132</v>
      </c>
      <c r="CF34" s="150">
        <f>IF(AND(CE10=0,CE34&lt;=0), "",CE34/CE10)</f>
        <v>0.62238948778147352</v>
      </c>
      <c r="CG34" s="151"/>
      <c r="CH34" s="149">
        <f>+CH10-CH26</f>
        <v>0</v>
      </c>
      <c r="CI34" s="150" t="str">
        <f>IF(AND(CH10=0,CH34&lt;=0), "",CH34/CH10)</f>
        <v/>
      </c>
      <c r="CJ34" s="151"/>
      <c r="CK34" s="150" t="str">
        <f t="shared" si="13"/>
        <v/>
      </c>
      <c r="CL34" s="152">
        <f>+CL10-CL26</f>
        <v>5653.8433164814132</v>
      </c>
      <c r="CM34" s="150">
        <f>IF(AND(CL10=0,CL34&lt;=0), "",CL34/CL10)</f>
        <v>0.62238948778147352</v>
      </c>
      <c r="CN34" s="151"/>
      <c r="CO34" s="149">
        <f>+CO10-CO26</f>
        <v>0</v>
      </c>
      <c r="CP34" s="150" t="str">
        <f>IF(AND(CO10=0,CO34&lt;=0), "",CO34/CO10)</f>
        <v/>
      </c>
      <c r="CQ34" s="151"/>
      <c r="CR34" s="150" t="str">
        <f t="shared" si="14"/>
        <v/>
      </c>
      <c r="CS34" s="152">
        <f>+CS10-CS26</f>
        <v>5653.8433164814132</v>
      </c>
      <c r="CT34" s="150">
        <f>IF(AND(CS10=0,CS34&lt;=0), "",CS34/CS10)</f>
        <v>0.62238948778147352</v>
      </c>
      <c r="CU34" s="151"/>
      <c r="CV34" s="153">
        <f>+CV10-CV26</f>
        <v>0</v>
      </c>
      <c r="CW34" s="150" t="str">
        <f>IF(AND(CV10=0,CV34&lt;=0), "",CV34/CV10)</f>
        <v/>
      </c>
      <c r="CX34" s="151">
        <f t="shared" si="15"/>
        <v>1</v>
      </c>
    </row>
    <row r="35" spans="1:102" s="34" customFormat="1" ht="15.6" x14ac:dyDescent="0.3">
      <c r="A35" s="148" t="s">
        <v>57</v>
      </c>
      <c r="B35" s="149">
        <f>+B15-B29</f>
        <v>0</v>
      </c>
      <c r="C35" s="150" t="str">
        <f>IF(AND(B15=0,B35&lt;=0), "",B35/B15)</f>
        <v/>
      </c>
      <c r="D35" s="151"/>
      <c r="E35" s="149">
        <f>+E15-E29</f>
        <v>0</v>
      </c>
      <c r="F35" s="150" t="str">
        <f>IF(AND(E15=0,E35&lt;=0), "",E35/E15)</f>
        <v/>
      </c>
      <c r="G35" s="151"/>
      <c r="H35" s="149">
        <f>+H15-H29</f>
        <v>0</v>
      </c>
      <c r="I35" s="150" t="str">
        <f>IF(AND(H15=0,H35&lt;=0), "",H35/H15)</f>
        <v/>
      </c>
      <c r="J35" s="151"/>
      <c r="K35" s="150" t="str">
        <f t="shared" si="0"/>
        <v/>
      </c>
      <c r="L35" s="152">
        <f>+L15-L29</f>
        <v>0</v>
      </c>
      <c r="M35" s="150" t="str">
        <f>IF(AND(L15=0,L35&lt;=0), "",L35/L15)</f>
        <v/>
      </c>
      <c r="N35" s="151"/>
      <c r="O35" s="149">
        <f>+O15-O29</f>
        <v>0</v>
      </c>
      <c r="P35" s="150" t="str">
        <f>IF(AND(O15=0,O35&lt;=0), "",O35/O15)</f>
        <v/>
      </c>
      <c r="Q35" s="151"/>
      <c r="R35" s="150" t="str">
        <f>IF(AND(H35=0,O35&gt;0),100%,IF(AND(H35&lt;0,O35=0),(H35-O35)/H35,IF(AND(H35&gt;0,O35&gt;0),(O35-H35)/H35,IF(AND(H35=0,O35=0),"",(O35-H35)/H35))))</f>
        <v/>
      </c>
      <c r="S35" s="152">
        <f>+S15-S29</f>
        <v>0</v>
      </c>
      <c r="T35" s="150" t="str">
        <f>IF(AND(S15=0,S35&lt;=0), "",S35/S15)</f>
        <v/>
      </c>
      <c r="U35" s="151"/>
      <c r="V35" s="153">
        <f>+V15-V29</f>
        <v>0</v>
      </c>
      <c r="W35" s="150" t="str">
        <f>IF(AND(V15=0,V35&lt;=0), "",V35/V15)</f>
        <v/>
      </c>
      <c r="X35" s="151" t="str">
        <f t="shared" si="2"/>
        <v/>
      </c>
      <c r="Y35" s="149">
        <f>+Y15-Y29</f>
        <v>0</v>
      </c>
      <c r="Z35" s="150" t="str">
        <f>IF(AND(Y15=0,Y35&lt;=0), "",Y35/Y15)</f>
        <v/>
      </c>
      <c r="AA35" s="151"/>
      <c r="AB35" s="150" t="str">
        <f t="shared" si="3"/>
        <v/>
      </c>
      <c r="AC35" s="152">
        <f>+AC15-AC29</f>
        <v>0</v>
      </c>
      <c r="AD35" s="150" t="str">
        <f>IF(AND(AC15=0,AC35&lt;=0), "",AC35/AC15)</f>
        <v/>
      </c>
      <c r="AE35" s="151"/>
      <c r="AF35" s="149">
        <f>+AF15-AF29</f>
        <v>0</v>
      </c>
      <c r="AG35" s="150" t="str">
        <f>IF(AND(AF15=0,AF35&lt;=0), "",AF35/AF15)</f>
        <v/>
      </c>
      <c r="AH35" s="151"/>
      <c r="AI35" s="150" t="str">
        <f t="shared" si="4"/>
        <v/>
      </c>
      <c r="AJ35" s="152">
        <f>+AJ15-AJ29</f>
        <v>0</v>
      </c>
      <c r="AK35" s="150" t="str">
        <f>IF(AND(AJ15=0,AJ35&lt;=0), "",AJ35/AJ15)</f>
        <v/>
      </c>
      <c r="AL35" s="151"/>
      <c r="AM35" s="149">
        <f>+AM15-AM29</f>
        <v>0</v>
      </c>
      <c r="AN35" s="150" t="str">
        <f>IF(AND(AM15=0,AM35&lt;=0), "",AM35/AM15)</f>
        <v/>
      </c>
      <c r="AO35" s="151"/>
      <c r="AP35" s="150" t="str">
        <f t="shared" si="5"/>
        <v/>
      </c>
      <c r="AQ35" s="152">
        <f>+AQ15-AQ29</f>
        <v>0</v>
      </c>
      <c r="AR35" s="150" t="str">
        <f>IF(AND(AQ15=0,AQ35&lt;=0), "",AQ35/AQ15)</f>
        <v/>
      </c>
      <c r="AS35" s="151"/>
      <c r="AT35" s="153">
        <f>+AT15-AT29</f>
        <v>0</v>
      </c>
      <c r="AU35" s="150" t="str">
        <f>IF(AND(AT15=0,AT35&lt;=0), "",AT35/AT15)</f>
        <v/>
      </c>
      <c r="AV35" s="151" t="str">
        <f t="shared" si="6"/>
        <v/>
      </c>
      <c r="AW35" s="153">
        <f>+AW15-AW29</f>
        <v>0</v>
      </c>
      <c r="AX35" s="150" t="str">
        <f>IF(AND(AW15=0,AW35&lt;=0), "",AW35/AW15)</f>
        <v/>
      </c>
      <c r="AY35" s="151"/>
      <c r="AZ35" s="153">
        <f>+AZ15-AZ29</f>
        <v>0</v>
      </c>
      <c r="BA35" s="150" t="str">
        <f>IF(AND(AZ15=0,AZ35&lt;=0), "",AZ35/AZ15)</f>
        <v/>
      </c>
      <c r="BB35" s="151" t="str">
        <f t="shared" si="7"/>
        <v/>
      </c>
      <c r="BC35" s="149">
        <f>+BC15-BC29</f>
        <v>0</v>
      </c>
      <c r="BD35" s="150" t="str">
        <f>IF(AND(BC15=0,BC35&lt;=0), "",BC35/BC15)</f>
        <v/>
      </c>
      <c r="BE35" s="151"/>
      <c r="BF35" s="150" t="str">
        <f t="shared" si="8"/>
        <v/>
      </c>
      <c r="BG35" s="152">
        <f>+BG15-BG29</f>
        <v>0</v>
      </c>
      <c r="BH35" s="150" t="str">
        <f>IF(AND(BG15=0,BG35&lt;=0), "",BG35/BG15)</f>
        <v/>
      </c>
      <c r="BI35" s="151"/>
      <c r="BJ35" s="149">
        <f>+BJ15-BJ29</f>
        <v>0</v>
      </c>
      <c r="BK35" s="150" t="str">
        <f>IF(AND(BJ15=0,BJ35&lt;=0), "",BJ35/BJ15)</f>
        <v/>
      </c>
      <c r="BL35" s="151"/>
      <c r="BM35" s="150" t="str">
        <f t="shared" si="9"/>
        <v/>
      </c>
      <c r="BN35" s="152">
        <f>+BN15-BN29</f>
        <v>0</v>
      </c>
      <c r="BO35" s="150" t="str">
        <f>IF(AND(BN15=0,BN35&lt;=0), "",BN35/BN15)</f>
        <v/>
      </c>
      <c r="BP35" s="151"/>
      <c r="BQ35" s="149">
        <f>+BQ15-BQ29</f>
        <v>0</v>
      </c>
      <c r="BR35" s="150" t="str">
        <f>IF(AND(BQ15=0,BQ35&lt;=0), "",BQ35/BQ15)</f>
        <v/>
      </c>
      <c r="BS35" s="151"/>
      <c r="BT35" s="150" t="str">
        <f t="shared" si="10"/>
        <v/>
      </c>
      <c r="BU35" s="152">
        <f>+BU15-BU29</f>
        <v>0</v>
      </c>
      <c r="BV35" s="150" t="str">
        <f>IF(AND(BU15=0,BU35&lt;=0), "",BU35/BU15)</f>
        <v/>
      </c>
      <c r="BW35" s="151"/>
      <c r="BX35" s="153">
        <f>+BX15-BX29</f>
        <v>0</v>
      </c>
      <c r="BY35" s="150" t="str">
        <f>IF(AND(BX15=0,BX35&lt;=0), "",BX35/BX15)</f>
        <v/>
      </c>
      <c r="BZ35" s="151" t="str">
        <f t="shared" si="11"/>
        <v/>
      </c>
      <c r="CA35" s="149">
        <f>+CA15-CA29</f>
        <v>0</v>
      </c>
      <c r="CB35" s="150" t="str">
        <f>IF(AND(CA15=0,CA35&lt;=0), "",CA35/CA15)</f>
        <v/>
      </c>
      <c r="CC35" s="151"/>
      <c r="CD35" s="150" t="str">
        <f t="shared" si="12"/>
        <v/>
      </c>
      <c r="CE35" s="152">
        <f>+CE15-CE29</f>
        <v>0</v>
      </c>
      <c r="CF35" s="150" t="str">
        <f>IF(AND(CE15=0,CE35&lt;=0), "",CE35/CE15)</f>
        <v/>
      </c>
      <c r="CG35" s="151"/>
      <c r="CH35" s="149">
        <f>+CH15-CH29</f>
        <v>0</v>
      </c>
      <c r="CI35" s="150" t="str">
        <f>IF(AND(CH15=0,CH35&lt;=0), "",CH35/CH15)</f>
        <v/>
      </c>
      <c r="CJ35" s="151"/>
      <c r="CK35" s="150" t="str">
        <f t="shared" si="13"/>
        <v/>
      </c>
      <c r="CL35" s="152">
        <f>+CL15-CL29</f>
        <v>0</v>
      </c>
      <c r="CM35" s="150" t="str">
        <f>IF(AND(CL15=0,CL35&lt;=0), "",CL35/CL15)</f>
        <v/>
      </c>
      <c r="CN35" s="151"/>
      <c r="CO35" s="149">
        <f>+CO15-CO29</f>
        <v>0</v>
      </c>
      <c r="CP35" s="150" t="str">
        <f>IF(AND(CO15=0,CO35&lt;=0), "",CO35/CO15)</f>
        <v/>
      </c>
      <c r="CQ35" s="151"/>
      <c r="CR35" s="150" t="str">
        <f t="shared" si="14"/>
        <v/>
      </c>
      <c r="CS35" s="152">
        <f>+CS15-CS29</f>
        <v>0</v>
      </c>
      <c r="CT35" s="150" t="str">
        <f>IF(AND(CS15=0,CS35&lt;=0), "",CS35/CS15)</f>
        <v/>
      </c>
      <c r="CU35" s="151"/>
      <c r="CV35" s="153">
        <f>+CV15-CV29</f>
        <v>0</v>
      </c>
      <c r="CW35" s="150" t="str">
        <f>IF(AND(CV15=0,CV35&lt;=0), "",CV35/CV15)</f>
        <v/>
      </c>
      <c r="CX35" s="151" t="str">
        <f t="shared" si="15"/>
        <v/>
      </c>
    </row>
    <row r="36" spans="1:102" s="34" customFormat="1" ht="16.2" thickBot="1" x14ac:dyDescent="0.35">
      <c r="A36" s="154" t="s">
        <v>59</v>
      </c>
      <c r="B36" s="155">
        <f>+B4-B22</f>
        <v>0</v>
      </c>
      <c r="C36" s="156" t="str">
        <f>IF(AND(B4=0,B36&lt;=0), "",B36/B4)</f>
        <v/>
      </c>
      <c r="D36" s="157"/>
      <c r="E36" s="155">
        <f>+E4-E22</f>
        <v>1043.2686350423078</v>
      </c>
      <c r="F36" s="156">
        <f>IF(AND(E4=0,E36&lt;=0), "",E36/E4)</f>
        <v>0.72964663727050538</v>
      </c>
      <c r="G36" s="157"/>
      <c r="H36" s="155">
        <f>+H4-H22</f>
        <v>896.52112162835408</v>
      </c>
      <c r="I36" s="156">
        <f>IF(AND(H4=0,H36&lt;=0), "",H36/H4)</f>
        <v>0.62476606668691648</v>
      </c>
      <c r="J36" s="157"/>
      <c r="K36" s="156">
        <f t="shared" si="0"/>
        <v>-0.14066129133461644</v>
      </c>
      <c r="L36" s="158">
        <f>+L4-L22</f>
        <v>1939.789756670662</v>
      </c>
      <c r="M36" s="156">
        <f>IF(AND(L4=0,L36&lt;=0), "",L36/L4)</f>
        <v>0.67711219703933778</v>
      </c>
      <c r="N36" s="157"/>
      <c r="O36" s="155">
        <f>+O4-O22</f>
        <v>1348.6190035413167</v>
      </c>
      <c r="P36" s="156">
        <f>IF(AND(O4=0,O36&lt;=0), "",O36/O4)</f>
        <v>0.59894109653805572</v>
      </c>
      <c r="Q36" s="157"/>
      <c r="R36" s="156">
        <f>IF(AND(H36=0,O36&gt;0),100%,IF(AND(H36&lt;0,O36=0),(H36-O36)/H36,IF(AND(H36&gt;0,O36&gt;0),(O36-H36)/H36,IF(AND(H36=0,O36=0),"",(O36-H36)/H36))))</f>
        <v>0.50428023501757091</v>
      </c>
      <c r="S36" s="158">
        <f>+S4-S22</f>
        <v>3288.408760211978</v>
      </c>
      <c r="T36" s="156">
        <f>IF(AND(S4=0,S36&lt;=0), "",S36/S4)</f>
        <v>0.64271041583053179</v>
      </c>
      <c r="U36" s="157"/>
      <c r="V36" s="159">
        <f>+V4-V22</f>
        <v>0</v>
      </c>
      <c r="W36" s="156" t="str">
        <f>IF(AND(V4=0,V36&lt;=0), "",V36/V4)</f>
        <v/>
      </c>
      <c r="X36" s="157">
        <f t="shared" si="2"/>
        <v>1</v>
      </c>
      <c r="Y36" s="155">
        <f>+Y4-Y22</f>
        <v>762.28540599455039</v>
      </c>
      <c r="Z36" s="156">
        <f>IF(AND(Y4=0,Y36&lt;=0), "",Y36/Y4)</f>
        <v>0.59960922557218443</v>
      </c>
      <c r="AA36" s="157"/>
      <c r="AB36" s="156">
        <f t="shared" si="3"/>
        <v>-0.43476593167315786</v>
      </c>
      <c r="AC36" s="158">
        <f>+AC4-AC22</f>
        <v>4050.6941662065287</v>
      </c>
      <c r="AD36" s="156">
        <f>IF(AND(AC4=0,AC36&lt;=0), "",AC36/AC4)</f>
        <v>0.63413235697036585</v>
      </c>
      <c r="AE36" s="157"/>
      <c r="AF36" s="155">
        <f>+AF4-AF22</f>
        <v>879.04343349710473</v>
      </c>
      <c r="AG36" s="156">
        <f>IF(AND(AF4=0,AF36&lt;=0), "",AF36/AF4)</f>
        <v>0.58222197506647932</v>
      </c>
      <c r="AH36" s="157"/>
      <c r="AI36" s="156">
        <f t="shared" si="4"/>
        <v>0.15316838887951773</v>
      </c>
      <c r="AJ36" s="158">
        <f>+AJ4-AJ22</f>
        <v>4929.7375997036343</v>
      </c>
      <c r="AK36" s="156">
        <f>IF(AND(AJ4=0,AJ36&lt;=0), "",AJ36/AJ4)</f>
        <v>0.62420846977822986</v>
      </c>
      <c r="AL36" s="157"/>
      <c r="AM36" s="155">
        <f>+AM4-AM22</f>
        <v>724.10571677777887</v>
      </c>
      <c r="AN36" s="156">
        <f>IF(AND(AM4=0,AM36&lt;=0), "",AM36/AM4)</f>
        <v>0.61028207949757096</v>
      </c>
      <c r="AO36" s="157"/>
      <c r="AP36" s="156">
        <f t="shared" si="5"/>
        <v>-0.17625718003823321</v>
      </c>
      <c r="AQ36" s="158">
        <f>+AQ4-AQ22</f>
        <v>5653.8433164814132</v>
      </c>
      <c r="AR36" s="156">
        <f>IF(AND(AQ4=0,AQ36&lt;=0), "",AQ36/AQ4)</f>
        <v>0.62238948778147352</v>
      </c>
      <c r="AS36" s="157"/>
      <c r="AT36" s="159">
        <f>+AT4-AT22</f>
        <v>0</v>
      </c>
      <c r="AU36" s="156" t="str">
        <f>IF(AND(AT4=0,AT36&lt;=0), "",AT36/AT4)</f>
        <v/>
      </c>
      <c r="AV36" s="157">
        <f t="shared" si="6"/>
        <v>1</v>
      </c>
      <c r="AW36" s="159">
        <f>+AW4-AW22</f>
        <v>942.30721941356899</v>
      </c>
      <c r="AX36" s="156">
        <f>IF(AND(AW4=0,AW36&lt;=0), "",AW36/AW4)</f>
        <v>0.62238948778147352</v>
      </c>
      <c r="AY36" s="157"/>
      <c r="AZ36" s="159">
        <f>+AZ4-AZ22</f>
        <v>0</v>
      </c>
      <c r="BA36" s="156" t="str">
        <f>IF(AND(AZ4=0,AZ36&lt;=0), "",AZ36/AZ4)</f>
        <v/>
      </c>
      <c r="BB36" s="157">
        <f t="shared" si="7"/>
        <v>1</v>
      </c>
      <c r="BC36" s="155">
        <f>+BC4-BC22</f>
        <v>0</v>
      </c>
      <c r="BD36" s="156" t="str">
        <f>IF(AND(BC4=0,BC36&lt;=0), "",BC36/BC4)</f>
        <v/>
      </c>
      <c r="BE36" s="157"/>
      <c r="BF36" s="156">
        <f t="shared" si="8"/>
        <v>-1</v>
      </c>
      <c r="BG36" s="158">
        <f>+BG4-BG22</f>
        <v>5653.8433164814132</v>
      </c>
      <c r="BH36" s="156">
        <f>IF(AND(BG4=0,BG36&lt;=0), "",BG36/BG4)</f>
        <v>0.62238948778147352</v>
      </c>
      <c r="BI36" s="157"/>
      <c r="BJ36" s="155">
        <f>+BJ4-BJ22</f>
        <v>0</v>
      </c>
      <c r="BK36" s="156" t="str">
        <f>IF(AND(BJ4=0,BJ36&lt;=0), "",BJ36/BJ4)</f>
        <v/>
      </c>
      <c r="BL36" s="157"/>
      <c r="BM36" s="156" t="str">
        <f t="shared" si="9"/>
        <v/>
      </c>
      <c r="BN36" s="158">
        <f>+BN4-BN22</f>
        <v>5653.8433164814132</v>
      </c>
      <c r="BO36" s="156">
        <f>IF(AND(BN4=0,BN36&lt;=0), "",BN36/BN4)</f>
        <v>0.62238948778147352</v>
      </c>
      <c r="BP36" s="157"/>
      <c r="BQ36" s="155">
        <f>+BQ4-BQ22</f>
        <v>0</v>
      </c>
      <c r="BR36" s="156" t="str">
        <f>IF(AND(BQ4=0,BQ36&lt;=0), "",BQ36/BQ4)</f>
        <v/>
      </c>
      <c r="BS36" s="157"/>
      <c r="BT36" s="156" t="str">
        <f t="shared" si="10"/>
        <v/>
      </c>
      <c r="BU36" s="158">
        <f>+BU4-BU22</f>
        <v>5653.8433164814132</v>
      </c>
      <c r="BV36" s="156">
        <f>IF(AND(BU4=0,BU36&lt;=0), "",BU36/BU4)</f>
        <v>0.62238948778147352</v>
      </c>
      <c r="BW36" s="157"/>
      <c r="BX36" s="159">
        <f>+BX4-BX22</f>
        <v>0</v>
      </c>
      <c r="BY36" s="156" t="str">
        <f>IF(AND(BX4=0,BX36&lt;=0), "",BX36/BX4)</f>
        <v/>
      </c>
      <c r="BZ36" s="157">
        <f t="shared" si="11"/>
        <v>1</v>
      </c>
      <c r="CA36" s="155">
        <f>+CA4-CA22</f>
        <v>0</v>
      </c>
      <c r="CB36" s="156" t="str">
        <f>IF(AND(CA4=0,CA36&lt;=0), "",CA36/CA4)</f>
        <v/>
      </c>
      <c r="CC36" s="157"/>
      <c r="CD36" s="156" t="str">
        <f t="shared" si="12"/>
        <v/>
      </c>
      <c r="CE36" s="158">
        <f>+CE4-CE22</f>
        <v>5653.8433164814132</v>
      </c>
      <c r="CF36" s="156">
        <f>IF(AND(CE4=0,CE36&lt;=0), "",CE36/CE4)</f>
        <v>0.62238948778147352</v>
      </c>
      <c r="CG36" s="157"/>
      <c r="CH36" s="155">
        <f>+CH4-CH22</f>
        <v>0</v>
      </c>
      <c r="CI36" s="156" t="str">
        <f>IF(AND(CH4=0,CH36&lt;=0), "",CH36/CH4)</f>
        <v/>
      </c>
      <c r="CJ36" s="157"/>
      <c r="CK36" s="156" t="str">
        <f t="shared" si="13"/>
        <v/>
      </c>
      <c r="CL36" s="158">
        <f>+CL4-CL22</f>
        <v>5653.8433164814132</v>
      </c>
      <c r="CM36" s="156">
        <f>IF(AND(CL4=0,CL36&lt;=0), "",CL36/CL4)</f>
        <v>0.62238948778147352</v>
      </c>
      <c r="CN36" s="157"/>
      <c r="CO36" s="155">
        <f>+CO4-CO22</f>
        <v>0</v>
      </c>
      <c r="CP36" s="156" t="str">
        <f>IF(AND(CO4=0,CO36&lt;=0), "",CO36/CO4)</f>
        <v/>
      </c>
      <c r="CQ36" s="157"/>
      <c r="CR36" s="156" t="str">
        <f t="shared" si="14"/>
        <v/>
      </c>
      <c r="CS36" s="158">
        <f>+CS4-CS22</f>
        <v>5653.8433164814132</v>
      </c>
      <c r="CT36" s="156">
        <f>IF(AND(CS4=0,CS36&lt;=0), "",CS36/CS4)</f>
        <v>0.62238948778147352</v>
      </c>
      <c r="CU36" s="157"/>
      <c r="CV36" s="159">
        <f>+CV4-CV22</f>
        <v>0</v>
      </c>
      <c r="CW36" s="156" t="str">
        <f>IF(AND(CV4=0,CV36&lt;=0), "",CV36/CV4)</f>
        <v/>
      </c>
      <c r="CX36" s="157">
        <f t="shared" si="15"/>
        <v>1</v>
      </c>
    </row>
    <row r="37" spans="1:102" s="3" customFormat="1" ht="15" thickTop="1" x14ac:dyDescent="0.3">
      <c r="B37" s="132"/>
      <c r="C37" s="15"/>
      <c r="D37" s="46"/>
      <c r="E37" s="132"/>
      <c r="F37" s="15"/>
      <c r="G37" s="46"/>
      <c r="H37" s="132"/>
      <c r="I37" s="15"/>
      <c r="J37" s="46"/>
      <c r="K37" s="15"/>
      <c r="L37" s="118"/>
      <c r="M37" s="15"/>
      <c r="N37" s="46"/>
      <c r="O37" s="132"/>
      <c r="P37" s="15"/>
      <c r="Q37" s="46"/>
      <c r="R37" s="15"/>
      <c r="S37" s="118"/>
      <c r="T37" s="15"/>
      <c r="U37" s="46"/>
      <c r="V37" s="133"/>
      <c r="W37" s="15"/>
      <c r="X37" s="46"/>
      <c r="Y37" s="132"/>
      <c r="Z37" s="15"/>
      <c r="AA37" s="46"/>
      <c r="AB37" s="15"/>
      <c r="AC37" s="118"/>
      <c r="AD37" s="15"/>
      <c r="AE37" s="46"/>
      <c r="AF37" s="132"/>
      <c r="AG37" s="15"/>
      <c r="AH37" s="46"/>
      <c r="AI37" s="15" t="str">
        <f t="shared" si="4"/>
        <v/>
      </c>
      <c r="AJ37" s="118"/>
      <c r="AK37" s="15"/>
      <c r="AL37" s="46"/>
      <c r="AM37" s="132"/>
      <c r="AN37" s="15"/>
      <c r="AO37" s="46"/>
      <c r="AP37" s="15" t="str">
        <f t="shared" si="5"/>
        <v/>
      </c>
      <c r="AQ37" s="118"/>
      <c r="AR37" s="15"/>
      <c r="AS37" s="46"/>
      <c r="AT37" s="133"/>
      <c r="AU37" s="15"/>
      <c r="AV37" s="46"/>
      <c r="AW37" s="133"/>
      <c r="AX37" s="15"/>
      <c r="AY37" s="46"/>
      <c r="AZ37" s="133"/>
      <c r="BA37" s="15"/>
      <c r="BB37" s="46"/>
      <c r="BC37" s="132"/>
      <c r="BD37" s="15"/>
      <c r="BE37" s="46"/>
      <c r="BF37" s="15"/>
      <c r="BG37" s="118"/>
      <c r="BH37" s="15"/>
      <c r="BI37" s="46"/>
      <c r="BJ37" s="132"/>
      <c r="BK37" s="15"/>
      <c r="BL37" s="46"/>
      <c r="BM37" s="15" t="str">
        <f t="shared" si="9"/>
        <v/>
      </c>
      <c r="BN37" s="118"/>
      <c r="BO37" s="15"/>
      <c r="BP37" s="46"/>
      <c r="BQ37" s="132"/>
      <c r="BR37" s="15"/>
      <c r="BS37" s="46"/>
      <c r="BT37" s="15" t="str">
        <f t="shared" si="10"/>
        <v/>
      </c>
      <c r="BU37" s="118"/>
      <c r="BV37" s="15"/>
      <c r="BW37" s="46"/>
      <c r="BX37" s="133"/>
      <c r="BY37" s="15"/>
      <c r="BZ37" s="46" t="str">
        <f t="shared" si="11"/>
        <v/>
      </c>
      <c r="CA37" s="132"/>
      <c r="CB37" s="15"/>
      <c r="CC37" s="46"/>
      <c r="CD37" s="15"/>
      <c r="CE37" s="118"/>
      <c r="CF37" s="15"/>
      <c r="CG37" s="46"/>
      <c r="CH37" s="132"/>
      <c r="CI37" s="15"/>
      <c r="CJ37" s="46"/>
      <c r="CK37" s="15" t="str">
        <f t="shared" si="13"/>
        <v/>
      </c>
      <c r="CL37" s="118"/>
      <c r="CM37" s="15"/>
      <c r="CN37" s="46"/>
      <c r="CO37" s="132"/>
      <c r="CP37" s="15"/>
      <c r="CQ37" s="46"/>
      <c r="CR37" s="15" t="str">
        <f t="shared" si="14"/>
        <v/>
      </c>
      <c r="CS37" s="118"/>
      <c r="CT37" s="15"/>
      <c r="CU37" s="46"/>
      <c r="CV37" s="133"/>
      <c r="CW37" s="15"/>
      <c r="CX37" s="46" t="str">
        <f t="shared" si="15"/>
        <v/>
      </c>
    </row>
    <row r="38" spans="1:102" s="28" customFormat="1" ht="18" customHeight="1" x14ac:dyDescent="0.3">
      <c r="A38" s="19" t="s">
        <v>101</v>
      </c>
      <c r="B38" s="123">
        <f>+B39+B68+B83+B93+B104</f>
        <v>0</v>
      </c>
      <c r="C38" s="36" t="str">
        <f>IF(AND(B4=0,B38&gt;=0), "",B38/B4)</f>
        <v/>
      </c>
      <c r="D38" s="42" t="str">
        <f>IF(AND(B124=0,B38&gt;=0),"",B38/B124)</f>
        <v/>
      </c>
      <c r="E38" s="123">
        <f>+E39+E68+E83+E93+E104</f>
        <v>1163.7612990427524</v>
      </c>
      <c r="F38" s="36">
        <f>IF(AND(E4=0,E38&gt;=0), "",E38/E4)</f>
        <v>0.81391742252240173</v>
      </c>
      <c r="G38" s="42">
        <f>IF(AND(E124=0,E38&gt;=0),"",E38/E124)</f>
        <v>1</v>
      </c>
      <c r="H38" s="123">
        <f>+H39+H68+H83+H93+H104</f>
        <v>1199.4380528076294</v>
      </c>
      <c r="I38" s="36">
        <f>IF(AND(H4=0,H38&gt;=0), "",H38/H4)</f>
        <v>0.83586228635211279</v>
      </c>
      <c r="J38" s="42">
        <f>IF(AND(H124=0,H38&gt;=0),"",H38/H124)</f>
        <v>1</v>
      </c>
      <c r="K38" s="36">
        <f t="shared" ref="K38:K82" si="19">IF(AND(E38=0,H38&gt;0),100%,IF(AND(E38&lt;0,H38=0),(E38-H38)/E38,IF(AND(E38&gt;0,H38&gt;0),(H38-E38)/E38,IF(AND(E38=0,H38=0),"",(H38-E38)/E38))))</f>
        <v>3.0656418798445034E-2</v>
      </c>
      <c r="L38" s="124">
        <f>+L39+L68+L83+L93+L104</f>
        <v>2363.1993518503809</v>
      </c>
      <c r="M38" s="36">
        <f>IF(AND(L4=0,L38&gt;=0), "",L38/L4)</f>
        <v>0.82490955510547359</v>
      </c>
      <c r="N38" s="42">
        <f>IF(AND(L124=0,L38&gt;=0),"",L38/L124)</f>
        <v>1</v>
      </c>
      <c r="O38" s="123">
        <f>+O39+O68+O83+O93+O104</f>
        <v>1473.7332967765344</v>
      </c>
      <c r="P38" s="36">
        <f>IF(AND(O4=0,O38&gt;=0), "",O38/O4)</f>
        <v>0.65450615367139853</v>
      </c>
      <c r="Q38" s="42">
        <f>IF(AND(O124=0,O38&gt;=0),"",O38/O124)</f>
        <v>1</v>
      </c>
      <c r="R38" s="36">
        <f t="shared" ref="R38:R82" si="20">IF(AND(H38=0,O38&gt;0),100%,IF(AND(H38&lt;0,O38=0),(H38-O38)/H38,IF(AND(H38&gt;0,O38&gt;0),(O38-H38)/H38,IF(AND(H38=0,O38=0),"",(O38-H38)/H38))))</f>
        <v>0.22868646140318638</v>
      </c>
      <c r="S38" s="124">
        <f>+S39+S68+S83+S93+S104</f>
        <v>3836.932648626916</v>
      </c>
      <c r="T38" s="36">
        <f>IF(AND(S4=0,S38&gt;=0), "",S38/S4)</f>
        <v>0.74991789583779811</v>
      </c>
      <c r="U38" s="42">
        <f>IF(AND(S124=0,S38&gt;=0),"",S38/S124)</f>
        <v>1</v>
      </c>
      <c r="V38" s="125">
        <f>+V39+V68+V83+V93+V104</f>
        <v>0</v>
      </c>
      <c r="W38" s="36" t="str">
        <f>IF(AND(V4=0,V38&gt;=0), "",V38/V4)</f>
        <v/>
      </c>
      <c r="X38" s="42">
        <f t="shared" ref="X38:X101" si="21">IF(AND(V38=0,S38&gt;0),100%,IF(AND(V38&lt;0,S38=0),(V38-S38)/V38,IF(AND(V38&gt;0,S38&gt;0),(S38-V38)/V38,IF(AND(V38=0,S38=0),"",(S38-V38)/V38))))</f>
        <v>1</v>
      </c>
      <c r="Y38" s="123">
        <f>+Y39+Y68+Y83+Y93+Y104</f>
        <v>1426.9592274815104</v>
      </c>
      <c r="Z38" s="36">
        <f>IF(AND(Y4=0,Y38&gt;=0), "",Y38/Y4)</f>
        <v>1.1224377517721857</v>
      </c>
      <c r="AA38" s="42">
        <f>IF(AND(Y124=0,Y38&gt;=0),"",Y38/Y124)</f>
        <v>1</v>
      </c>
      <c r="AB38" s="36">
        <f t="shared" ref="AB38:AB101" si="22">IF(AND(O38=0,Y38&gt;0),100%,IF(AND(O38&lt;0,Y38=0),(O38-Y38)/O38,IF(AND(O38&gt;0,Y38&gt;0),(Y38-O38)/O38,IF(AND(O38=0,Y38=0),"",(Y38-O38)/O38))))</f>
        <v>-3.1738489859279101E-2</v>
      </c>
      <c r="AC38" s="124">
        <f>+AC39+AC68+AC83+AC93+AC104</f>
        <v>5263.891876108426</v>
      </c>
      <c r="AD38" s="36">
        <f>IF(AND(AC4=0,AC38&gt;=0), "",AC38/AC4)</f>
        <v>0.82405731592415798</v>
      </c>
      <c r="AE38" s="42">
        <f>IF(AND(AC124=0,AC38&gt;=0),"",AC38/AC124)</f>
        <v>1</v>
      </c>
      <c r="AF38" s="123">
        <f>+AF39+AF68+AF83+AF93+AF104</f>
        <v>1496.1167046850323</v>
      </c>
      <c r="AG38" s="36">
        <f>IF(AND(AF4=0,AF38&gt;=0), "",AF38/AF4)</f>
        <v>0.99093172138978391</v>
      </c>
      <c r="AH38" s="42">
        <f>IF(AND(AF124=0,AF38&gt;=0),"",AF38/AF124)</f>
        <v>1</v>
      </c>
      <c r="AI38" s="36">
        <f t="shared" si="4"/>
        <v>4.8464928690065197E-2</v>
      </c>
      <c r="AJ38" s="124">
        <f>+AJ39+AJ68+AJ83+AJ93+AJ104</f>
        <v>6760.0085807934583</v>
      </c>
      <c r="AK38" s="36">
        <f>IF(AND(AJ4=0,AJ38&gt;=0), "",AJ38/AJ4)</f>
        <v>0.85595927299628782</v>
      </c>
      <c r="AL38" s="42">
        <f>IF(AND(AJ124=0,AJ38&gt;=0),"",AJ38/AJ124)</f>
        <v>1</v>
      </c>
      <c r="AM38" s="123">
        <f>+AM39+AM68+AM83+AM93+AM104</f>
        <v>1314.5428803634934</v>
      </c>
      <c r="AN38" s="36">
        <f>IF(AND(AM4=0,AM38&gt;=0), "",AM38/AM4)</f>
        <v>1.1079072351298116</v>
      </c>
      <c r="AO38" s="42">
        <f>IF(AND(AM124=0,AM38&gt;=0),"",AM38/AM124)</f>
        <v>0.99830711439155939</v>
      </c>
      <c r="AP38" s="36">
        <f t="shared" si="5"/>
        <v>-0.12136340952075961</v>
      </c>
      <c r="AQ38" s="124">
        <f>+AQ39+AQ68+AQ83+AQ93+AQ104</f>
        <v>8074.5514611569524</v>
      </c>
      <c r="AR38" s="36">
        <f>IF(AND(AQ4=0,AQ38&gt;=0), "",AQ38/AQ4)</f>
        <v>0.88886721238362509</v>
      </c>
      <c r="AS38" s="42">
        <f>IF(AND(AQ124=0,AQ38&gt;=0),"",AQ38/AQ124)</f>
        <v>0.99972400582370657</v>
      </c>
      <c r="AT38" s="125">
        <f>+AT39+AT68+AT83+AT93+AT104</f>
        <v>0</v>
      </c>
      <c r="AU38" s="36" t="str">
        <f>IF(AND(AT4=0,AT38&gt;=0), "",AT38/AT4)</f>
        <v/>
      </c>
      <c r="AV38" s="42">
        <f t="shared" ref="AV38:AV101" si="23">IF(AND(AT38=0,AQ38&gt;0),100%,IF(AND(AT38&lt;0,AQ38=0),(AT38-AQ38)/AT38,IF(AND(AT38&gt;0,AQ38&gt;0),(AQ38-AT38)/AT38,IF(AND(AT38=0,AQ38=0),"",(AQ38-AT38)/AT38))))</f>
        <v>1</v>
      </c>
      <c r="AW38" s="125">
        <f>+AW39+AW68+AW83+AW93+AW104</f>
        <v>1345.7585768594918</v>
      </c>
      <c r="AX38" s="36">
        <f>IF(AND(AW4=0,AW38&gt;=0), "",AW38/AW4)</f>
        <v>0.88886721238362487</v>
      </c>
      <c r="AY38" s="42">
        <f>IF(AND(AW124=0,AW38&gt;=0),"",AW38/AW124)</f>
        <v>0.99972400582370657</v>
      </c>
      <c r="AZ38" s="125">
        <f>+AZ39+AZ68+AZ83+AZ93+AZ104</f>
        <v>0</v>
      </c>
      <c r="BA38" s="36" t="str">
        <f>IF(AND(AZ4=0,AZ38&gt;=0), "",AZ38/AZ4)</f>
        <v/>
      </c>
      <c r="BB38" s="42">
        <f t="shared" ref="BB38:BB101" si="24">IF(AND(AZ38=0,AW38&gt;0),100%,IF(AND(AZ38&lt;0,AW38=0),(AZ38-AW38)/AZ38,IF(AND(AZ38&gt;0,AW38&gt;0),(AW38-AZ38)/AZ38,IF(AND(AZ38=0,AW38=0),"",(AW38-AZ38)/AZ38))))</f>
        <v>1</v>
      </c>
      <c r="BC38" s="123">
        <f>+BC39+BC68+BC83+BC93+BC104</f>
        <v>0</v>
      </c>
      <c r="BD38" s="36" t="str">
        <f>IF(AND(BC4=0,BC38&gt;=0), "",BC38/BC4)</f>
        <v/>
      </c>
      <c r="BE38" s="42" t="str">
        <f>IF(AND(BC124=0,BC38&gt;=0),"",BC38/BC124)</f>
        <v/>
      </c>
      <c r="BF38" s="36">
        <f t="shared" ref="BF38:BF101" si="25">IF(AND(AM38=0,BC38&gt;0),100%,IF(AND(AM38&lt;0,BC38=0),(AM38-BC38)/AM38,IF(AND(AM38&gt;0,BC38&gt;0),(BC38-AM38)/AM38,IF(AND(AM38=0,BC38=0),"",(BC38-AM38)/AM38))))</f>
        <v>-1</v>
      </c>
      <c r="BG38" s="124">
        <f>+BG39+BG68+BG83+BG93+BG104</f>
        <v>8074.5514611569524</v>
      </c>
      <c r="BH38" s="36">
        <f>IF(AND(BG4=0,BG38&gt;=0), "",BG38/BG4)</f>
        <v>0.88886721238362509</v>
      </c>
      <c r="BI38" s="42">
        <f>IF(AND(BG124=0,BG38&gt;=0),"",BG38/BG124)</f>
        <v>0.99972400582370657</v>
      </c>
      <c r="BJ38" s="123">
        <f>+BJ39+BJ68+BJ83+BJ93+BJ104</f>
        <v>0</v>
      </c>
      <c r="BK38" s="36" t="str">
        <f>IF(AND(BJ4=0,BJ38&gt;=0), "",BJ38/BJ4)</f>
        <v/>
      </c>
      <c r="BL38" s="42" t="str">
        <f>IF(AND(BJ124=0,BJ38&gt;=0),"",BJ38/BJ124)</f>
        <v/>
      </c>
      <c r="BM38" s="36" t="str">
        <f t="shared" si="9"/>
        <v/>
      </c>
      <c r="BN38" s="124">
        <f>+BN39+BN68+BN83+BN93+BN104</f>
        <v>8074.5514611569524</v>
      </c>
      <c r="BO38" s="36">
        <f>IF(AND(BN4=0,BN38&gt;=0), "",BN38/BN4)</f>
        <v>0.88886721238362509</v>
      </c>
      <c r="BP38" s="42">
        <f>IF(AND(BN124=0,BN38&gt;=0),"",BN38/BN124)</f>
        <v>0.99972400582370657</v>
      </c>
      <c r="BQ38" s="123">
        <f>+BQ39+BQ68+BQ83+BQ93+BQ104</f>
        <v>0</v>
      </c>
      <c r="BR38" s="36" t="str">
        <f>IF(AND(BQ4=0,BQ38&gt;=0), "",BQ38/BQ4)</f>
        <v/>
      </c>
      <c r="BS38" s="42" t="str">
        <f>IF(AND(BQ124=0,BQ38&gt;=0),"",BQ38/BQ124)</f>
        <v/>
      </c>
      <c r="BT38" s="36" t="str">
        <f t="shared" si="10"/>
        <v/>
      </c>
      <c r="BU38" s="124">
        <f>+BU39+BU68+BU83+BU93+BU104</f>
        <v>8074.5514611569524</v>
      </c>
      <c r="BV38" s="36">
        <f>IF(AND(BU4=0,BU38&gt;=0), "",BU38/BU4)</f>
        <v>0.88886721238362509</v>
      </c>
      <c r="BW38" s="42">
        <f>IF(AND(BU124=0,BU38&gt;=0),"",BU38/BU124)</f>
        <v>0.99972400582370657</v>
      </c>
      <c r="BX38" s="125">
        <f>+BX39+BX68+BX83+BX93+BX104</f>
        <v>0</v>
      </c>
      <c r="BY38" s="36" t="str">
        <f>IF(AND(BX4=0,BX38&gt;=0), "",BX38/BX4)</f>
        <v/>
      </c>
      <c r="BZ38" s="42">
        <f t="shared" si="11"/>
        <v>1</v>
      </c>
      <c r="CA38" s="123">
        <f>+CA39+CA68+CA83+CA93+CA104</f>
        <v>0</v>
      </c>
      <c r="CB38" s="36" t="str">
        <f>IF(AND(CA4=0,CA38&gt;=0), "",CA38/CA4)</f>
        <v/>
      </c>
      <c r="CC38" s="42" t="str">
        <f>IF(AND(CA124=0,CA38&gt;=0),"",CA38/CA124)</f>
        <v/>
      </c>
      <c r="CD38" s="36" t="str">
        <f t="shared" ref="CD38:CD101" si="26">IF(AND(BQ38=0,CA38&gt;0),100%,IF(AND(BQ38&lt;0,CA38=0),(BQ38-CA38)/BQ38,IF(AND(BQ38&gt;0,CA38&gt;0),(CA38-BQ38)/BQ38,IF(AND(BQ38=0,CA38=0),"",(CA38-BQ38)/BQ38))))</f>
        <v/>
      </c>
      <c r="CE38" s="124">
        <f>+CE39+CE68+CE83+CE93+CE104</f>
        <v>8074.5514611569524</v>
      </c>
      <c r="CF38" s="36">
        <f>IF(AND(CE4=0,CE38&gt;=0), "",CE38/CE4)</f>
        <v>0.88886721238362509</v>
      </c>
      <c r="CG38" s="42">
        <f>IF(AND(CE124=0,CE38&gt;=0),"",CE38/CE124)</f>
        <v>0.99972400582370657</v>
      </c>
      <c r="CH38" s="123">
        <f>+CH39+CH68+CH83+CH93+CH104</f>
        <v>0</v>
      </c>
      <c r="CI38" s="36" t="str">
        <f>IF(AND(CH4=0,CH38&gt;=0), "",CH38/CH4)</f>
        <v/>
      </c>
      <c r="CJ38" s="42" t="str">
        <f>IF(AND(CH124=0,CH38&gt;=0),"",CH38/CH124)</f>
        <v/>
      </c>
      <c r="CK38" s="36" t="str">
        <f t="shared" si="13"/>
        <v/>
      </c>
      <c r="CL38" s="124">
        <f>+CL39+CL68+CL83+CL93+CL104</f>
        <v>8074.5514611569524</v>
      </c>
      <c r="CM38" s="36">
        <f>IF(AND(CL4=0,CL38&gt;=0), "",CL38/CL4)</f>
        <v>0.88886721238362509</v>
      </c>
      <c r="CN38" s="42">
        <f>IF(AND(CL124=0,CL38&gt;=0),"",CL38/CL124)</f>
        <v>0.99972400582370657</v>
      </c>
      <c r="CO38" s="123">
        <f>+CO39+CO68+CO83+CO93+CO104</f>
        <v>0</v>
      </c>
      <c r="CP38" s="36" t="str">
        <f>IF(AND(CO4=0,CO38&gt;=0), "",CO38/CO4)</f>
        <v/>
      </c>
      <c r="CQ38" s="42" t="str">
        <f>IF(AND(CO124=0,CO38&gt;=0),"",CO38/CO124)</f>
        <v/>
      </c>
      <c r="CR38" s="36" t="str">
        <f t="shared" si="14"/>
        <v/>
      </c>
      <c r="CS38" s="124">
        <f>+CS39+CS68+CS83+CS93+CS104</f>
        <v>8074.5514611569524</v>
      </c>
      <c r="CT38" s="36">
        <f>IF(AND(CS4=0,CS38&gt;=0), "",CS38/CS4)</f>
        <v>0.88886721238362509</v>
      </c>
      <c r="CU38" s="42">
        <f>IF(AND(CS124=0,CS38&gt;=0),"",CS38/CS124)</f>
        <v>0.99972400582370657</v>
      </c>
      <c r="CV38" s="125">
        <f>+CV39+CV68+CV83+CV93+CV104</f>
        <v>0</v>
      </c>
      <c r="CW38" s="36" t="str">
        <f>IF(AND(CV4=0,CV38&gt;=0), "",CV38/CV4)</f>
        <v/>
      </c>
      <c r="CX38" s="42">
        <f t="shared" si="15"/>
        <v>1</v>
      </c>
    </row>
    <row r="39" spans="1:102" s="6" customFormat="1" x14ac:dyDescent="0.3">
      <c r="A39" s="37" t="s">
        <v>60</v>
      </c>
      <c r="B39" s="126">
        <f>SUM(B40:B67)</f>
        <v>0</v>
      </c>
      <c r="C39" s="38" t="str">
        <f>IF(AND(B4=0,B39&gt;=0), "",B39/B4)</f>
        <v/>
      </c>
      <c r="D39" s="43" t="str">
        <f>IF(AND(B124=0,B39&gt;=0),"",B39/B124)</f>
        <v/>
      </c>
      <c r="E39" s="126">
        <f>SUM(E40:E67)</f>
        <v>491.26152678257324</v>
      </c>
      <c r="F39" s="38">
        <f>IF(AND(E4=0,E39&gt;=0), "",E39/E4)</f>
        <v>0.34358103847600363</v>
      </c>
      <c r="G39" s="43">
        <f>IF(AND(E124=0,E39&gt;=0),"",E39/E124)</f>
        <v>0.42213255174120212</v>
      </c>
      <c r="H39" s="126">
        <f>SUM(H40:H67)</f>
        <v>550.50462173510789</v>
      </c>
      <c r="I39" s="38">
        <f>IF(AND(H4=0,H39&gt;=0), "",H39/H4)</f>
        <v>0.38363469517563514</v>
      </c>
      <c r="J39" s="43">
        <f>IF(AND(H124=0,H39&gt;=0),"",H39/H124)</f>
        <v>0.45896878162777444</v>
      </c>
      <c r="K39" s="38">
        <f t="shared" si="19"/>
        <v>0.12059380131095625</v>
      </c>
      <c r="L39" s="127">
        <f>SUM(L40:L67)</f>
        <v>1041.7661485176811</v>
      </c>
      <c r="M39" s="38">
        <f>IF(AND(L4=0,L39&gt;=0), "",L39/L4)</f>
        <v>0.36364382438780862</v>
      </c>
      <c r="N39" s="43">
        <f>IF(AND(L124=0,L39&gt;=0),"",L39/L124)</f>
        <v>0.44082872132728884</v>
      </c>
      <c r="O39" s="126">
        <f>SUM(O40:O67)</f>
        <v>738.98990223915337</v>
      </c>
      <c r="P39" s="38">
        <f>IF(AND(O4=0,O39&gt;=0), "",O39/O4)</f>
        <v>0.32819604440944622</v>
      </c>
      <c r="Q39" s="43">
        <f>IF(AND(O124=0,O39&gt;=0),"",O39/O124)</f>
        <v>0.50144073141017464</v>
      </c>
      <c r="R39" s="38">
        <f t="shared" si="20"/>
        <v>0.34238637254301008</v>
      </c>
      <c r="S39" s="127">
        <f>SUM(S40:S67)</f>
        <v>1780.7560507568344</v>
      </c>
      <c r="T39" s="38">
        <f>IF(AND(S4=0,S39&gt;=0), "",S39/S4)</f>
        <v>0.34804385504704805</v>
      </c>
      <c r="U39" s="43">
        <f>IF(AND(S124=0,S39&gt;=0),"",S39/S124)</f>
        <v>0.46410928046758793</v>
      </c>
      <c r="V39" s="128">
        <f>SUM(V40:V67)</f>
        <v>0</v>
      </c>
      <c r="W39" s="38" t="str">
        <f>IF(AND(V4=0,V39&gt;=0), "",V39/V4)</f>
        <v/>
      </c>
      <c r="X39" s="91">
        <f t="shared" si="21"/>
        <v>1</v>
      </c>
      <c r="Y39" s="126">
        <f>SUM(Y40:Y67)</f>
        <v>766.01789824834566</v>
      </c>
      <c r="Z39" s="38">
        <f>IF(AND(Y4=0,Y39&gt;=0), "",Y39/Y4)</f>
        <v>0.60254518206846863</v>
      </c>
      <c r="AA39" s="43">
        <f>IF(AND(Y124=0,Y39&gt;=0),"",Y39/Y124)</f>
        <v>0.53681835016429802</v>
      </c>
      <c r="AB39" s="38">
        <f t="shared" si="22"/>
        <v>3.6574242661905058E-2</v>
      </c>
      <c r="AC39" s="127">
        <f>SUM(AC40:AC67)</f>
        <v>2546.7739490051804</v>
      </c>
      <c r="AD39" s="38">
        <f>IF(AND(AC4=0,AC39&gt;=0), "",AC39/AC4)</f>
        <v>0.39869506328734255</v>
      </c>
      <c r="AE39" s="43">
        <f>IF(AND(AC124=0,AC39&gt;=0),"",AC39/AC124)</f>
        <v>0.48381957854499097</v>
      </c>
      <c r="AF39" s="126">
        <f>SUM(AF40:AF67)</f>
        <v>908.05713473123944</v>
      </c>
      <c r="AG39" s="38">
        <f>IF(AND(AF4=0,AF39&gt;=0), "",AF39/AF4)</f>
        <v>0.60143878938169859</v>
      </c>
      <c r="AH39" s="43">
        <f>IF(AND(AF124=0,AF39&gt;=0),"",AF39/AF124)</f>
        <v>0.60694271502195862</v>
      </c>
      <c r="AI39" s="38">
        <f t="shared" si="4"/>
        <v>0.18542548001514733</v>
      </c>
      <c r="AJ39" s="127">
        <f>SUM(AJ40:AJ67)</f>
        <v>3454.8310837364197</v>
      </c>
      <c r="AK39" s="38">
        <f>IF(AND(AJ4=0,AJ39&gt;=0), "",AJ39/AJ4)</f>
        <v>0.43745428240460921</v>
      </c>
      <c r="AL39" s="43">
        <f>IF(AND(AJ124=0,AJ39&gt;=0),"",AJ39/AJ124)</f>
        <v>0.51106903821872185</v>
      </c>
      <c r="AM39" s="126">
        <f>SUM(AM40:AM67)</f>
        <v>661.67748935076838</v>
      </c>
      <c r="AN39" s="38">
        <f>IF(AND(AM4=0,AM39&gt;=0), "",AM39/AM4)</f>
        <v>0.55766707098328872</v>
      </c>
      <c r="AO39" s="43">
        <f>IF(AND(AM124=0,AM39&gt;=0),"",AM39/AM124)</f>
        <v>0.50249965590240919</v>
      </c>
      <c r="AP39" s="38">
        <f t="shared" si="5"/>
        <v>-0.27132614893598389</v>
      </c>
      <c r="AQ39" s="127">
        <f>SUM(AQ40:AQ67)</f>
        <v>4116.5085730871888</v>
      </c>
      <c r="AR39" s="38">
        <f>IF(AND(AQ4=0,AQ39&gt;=0), "",AQ39/AQ4)</f>
        <v>0.45315575951373332</v>
      </c>
      <c r="AS39" s="43">
        <f>IF(AND(AQ124=0,AQ39&gt;=0),"",AQ39/AQ124)</f>
        <v>0.50967195645375063</v>
      </c>
      <c r="AT39" s="128">
        <f>SUM(AT40:AT67)</f>
        <v>0</v>
      </c>
      <c r="AU39" s="38" t="str">
        <f>IF(AND(AT4=0,AT39&gt;=0), "",AT39/AT4)</f>
        <v/>
      </c>
      <c r="AV39" s="91">
        <f t="shared" si="23"/>
        <v>1</v>
      </c>
      <c r="AW39" s="128">
        <f>SUM(AW40:AW67)</f>
        <v>686.0847621811979</v>
      </c>
      <c r="AX39" s="38">
        <f>IF(AND(AW4=0,AW39&gt;=0), "",AW39/AW4)</f>
        <v>0.45315575951373316</v>
      </c>
      <c r="AY39" s="43">
        <f>IF(AND(AW124=0,AW39&gt;=0),"",AW39/AW124)</f>
        <v>0.50967195645375063</v>
      </c>
      <c r="AZ39" s="128">
        <f>SUM(AZ40:AZ67)</f>
        <v>0</v>
      </c>
      <c r="BA39" s="38" t="str">
        <f>IF(AND(AZ4=0,AZ39&gt;=0), "",AZ39/AZ4)</f>
        <v/>
      </c>
      <c r="BB39" s="91">
        <f t="shared" si="24"/>
        <v>1</v>
      </c>
      <c r="BC39" s="126">
        <f>SUM(BC40:BC67)</f>
        <v>0</v>
      </c>
      <c r="BD39" s="38" t="str">
        <f>IF(AND(BC4=0,BC39&gt;=0), "",BC39/BC4)</f>
        <v/>
      </c>
      <c r="BE39" s="43" t="str">
        <f>IF(AND(BC124=0,BC39&gt;=0),"",BC39/BC124)</f>
        <v/>
      </c>
      <c r="BF39" s="38">
        <f t="shared" si="25"/>
        <v>-1</v>
      </c>
      <c r="BG39" s="127">
        <f>SUM(BG40:BG67)</f>
        <v>4116.5085730871888</v>
      </c>
      <c r="BH39" s="38">
        <f>IF(AND(BG4=0,BG39&gt;=0), "",BG39/BG4)</f>
        <v>0.45315575951373332</v>
      </c>
      <c r="BI39" s="43">
        <f>IF(AND(BG124=0,BG39&gt;=0),"",BG39/BG124)</f>
        <v>0.50967195645375063</v>
      </c>
      <c r="BJ39" s="126">
        <f>SUM(BJ40:BJ67)</f>
        <v>0</v>
      </c>
      <c r="BK39" s="38" t="str">
        <f>IF(AND(BJ4=0,BJ39&gt;=0), "",BJ39/BJ4)</f>
        <v/>
      </c>
      <c r="BL39" s="43" t="str">
        <f>IF(AND(BJ124=0,BJ39&gt;=0),"",BJ39/BJ124)</f>
        <v/>
      </c>
      <c r="BM39" s="38" t="str">
        <f t="shared" si="9"/>
        <v/>
      </c>
      <c r="BN39" s="127">
        <f>SUM(BN40:BN67)</f>
        <v>4116.5085730871888</v>
      </c>
      <c r="BO39" s="38">
        <f>IF(AND(BN4=0,BN39&gt;=0), "",BN39/BN4)</f>
        <v>0.45315575951373332</v>
      </c>
      <c r="BP39" s="43">
        <f>IF(AND(BN124=0,BN39&gt;=0),"",BN39/BN124)</f>
        <v>0.50967195645375063</v>
      </c>
      <c r="BQ39" s="126">
        <f>SUM(BQ40:BQ67)</f>
        <v>0</v>
      </c>
      <c r="BR39" s="38" t="str">
        <f>IF(AND(BQ4=0,BQ39&gt;=0), "",BQ39/BQ4)</f>
        <v/>
      </c>
      <c r="BS39" s="43" t="str">
        <f>IF(AND(BQ124=0,BQ39&gt;=0),"",BQ39/BQ124)</f>
        <v/>
      </c>
      <c r="BT39" s="38" t="str">
        <f t="shared" si="10"/>
        <v/>
      </c>
      <c r="BU39" s="127">
        <f>SUM(BU40:BU67)</f>
        <v>4116.5085730871888</v>
      </c>
      <c r="BV39" s="38">
        <f>IF(AND(BU4=0,BU39&gt;=0), "",BU39/BU4)</f>
        <v>0.45315575951373332</v>
      </c>
      <c r="BW39" s="43">
        <f>IF(AND(BU124=0,BU39&gt;=0),"",BU39/BU124)</f>
        <v>0.50967195645375063</v>
      </c>
      <c r="BX39" s="128">
        <f>SUM(BX40:BX67)</f>
        <v>0</v>
      </c>
      <c r="BY39" s="38" t="str">
        <f>IF(AND(BX4=0,BX39&gt;=0), "",BX39/BX4)</f>
        <v/>
      </c>
      <c r="BZ39" s="91">
        <f t="shared" si="11"/>
        <v>1</v>
      </c>
      <c r="CA39" s="126">
        <f>SUM(CA40:CA67)</f>
        <v>0</v>
      </c>
      <c r="CB39" s="38" t="str">
        <f>IF(AND(CA4=0,CA39&gt;=0), "",CA39/CA4)</f>
        <v/>
      </c>
      <c r="CC39" s="43" t="str">
        <f>IF(AND(CA124=0,CA39&gt;=0),"",CA39/CA124)</f>
        <v/>
      </c>
      <c r="CD39" s="38" t="str">
        <f t="shared" si="26"/>
        <v/>
      </c>
      <c r="CE39" s="127">
        <f>SUM(CE40:CE67)</f>
        <v>4116.5085730871888</v>
      </c>
      <c r="CF39" s="38">
        <f>IF(AND(CE4=0,CE39&gt;=0), "",CE39/CE4)</f>
        <v>0.45315575951373332</v>
      </c>
      <c r="CG39" s="43">
        <f>IF(AND(CE124=0,CE39&gt;=0),"",CE39/CE124)</f>
        <v>0.50967195645375063</v>
      </c>
      <c r="CH39" s="126">
        <f>SUM(CH40:CH67)</f>
        <v>0</v>
      </c>
      <c r="CI39" s="38" t="str">
        <f>IF(AND(CH4=0,CH39&gt;=0), "",CH39/CH4)</f>
        <v/>
      </c>
      <c r="CJ39" s="43" t="str">
        <f>IF(AND(CH124=0,CH39&gt;=0),"",CH39/CH124)</f>
        <v/>
      </c>
      <c r="CK39" s="38" t="str">
        <f t="shared" si="13"/>
        <v/>
      </c>
      <c r="CL39" s="127">
        <f>SUM(CL40:CL67)</f>
        <v>4116.5085730871888</v>
      </c>
      <c r="CM39" s="38">
        <f>IF(AND(CL4=0,CL39&gt;=0), "",CL39/CL4)</f>
        <v>0.45315575951373332</v>
      </c>
      <c r="CN39" s="43">
        <f>IF(AND(CL124=0,CL39&gt;=0),"",CL39/CL124)</f>
        <v>0.50967195645375063</v>
      </c>
      <c r="CO39" s="126">
        <f>SUM(CO40:CO67)</f>
        <v>0</v>
      </c>
      <c r="CP39" s="38" t="str">
        <f>IF(AND(CO4=0,CO39&gt;=0), "",CO39/CO4)</f>
        <v/>
      </c>
      <c r="CQ39" s="43" t="str">
        <f>IF(AND(CO124=0,CO39&gt;=0),"",CO39/CO124)</f>
        <v/>
      </c>
      <c r="CR39" s="38" t="str">
        <f t="shared" si="14"/>
        <v/>
      </c>
      <c r="CS39" s="127">
        <f>SUM(CS40:CS67)</f>
        <v>4116.5085730871888</v>
      </c>
      <c r="CT39" s="38">
        <f>IF(AND(CS4=0,CS39&gt;=0), "",CS39/CS4)</f>
        <v>0.45315575951373332</v>
      </c>
      <c r="CU39" s="43">
        <f>IF(AND(CS124=0,CS39&gt;=0),"",CS39/CS124)</f>
        <v>0.50967195645375063</v>
      </c>
      <c r="CV39" s="128">
        <f>SUM(CV40:CV67)</f>
        <v>0</v>
      </c>
      <c r="CW39" s="38" t="str">
        <f>IF(AND(CV4=0,CV39&gt;=0), "",CV39/CV4)</f>
        <v/>
      </c>
      <c r="CX39" s="91">
        <f t="shared" si="15"/>
        <v>1</v>
      </c>
    </row>
    <row r="40" spans="1:102" outlineLevel="1" x14ac:dyDescent="0.3">
      <c r="A40" s="29" t="s">
        <v>61</v>
      </c>
      <c r="B40" s="129">
        <f>+'N EERR UCAFE'!B39</f>
        <v>0</v>
      </c>
      <c r="C40" s="30" t="str">
        <f>IF(AND(B4=0,B40&gt;=0), "",B40/B4)</f>
        <v/>
      </c>
      <c r="D40" s="47" t="str">
        <f>IF(AND(B124=0,B40&gt;=0),"",B40/B124)</f>
        <v/>
      </c>
      <c r="E40" s="129">
        <f>+'N EERR UCAFE'!C39</f>
        <v>7.4487655761076876</v>
      </c>
      <c r="F40" s="30">
        <f>IF(AND(E4=0,E40&gt;=0), "",E40/E4)</f>
        <v>5.2095563614858106E-3</v>
      </c>
      <c r="G40" s="47">
        <f>IF(AND(E124=0,E40&gt;=0),"",E40/E124)</f>
        <v>6.4005957082733742E-3</v>
      </c>
      <c r="H40" s="129">
        <f>+'N EERR UCAFE'!D39</f>
        <v>23.480549427087041</v>
      </c>
      <c r="I40" s="30">
        <f>IF(AND(H4=0,H40&gt;=0), "",H40/H4)</f>
        <v>1.6363084098413659E-2</v>
      </c>
      <c r="J40" s="47">
        <f>IF(AND(H124=0,H40&gt;=0),"",H40/H124)</f>
        <v>1.9576291891126904E-2</v>
      </c>
      <c r="K40" s="30">
        <f t="shared" si="19"/>
        <v>2.1522739153454031</v>
      </c>
      <c r="L40" s="130">
        <f>+E40+H40</f>
        <v>30.929315003194731</v>
      </c>
      <c r="M40" s="30">
        <f>IF(AND(L4=0,L40&gt;=0), "",L40/L4)</f>
        <v>1.0796333140081934E-2</v>
      </c>
      <c r="N40" s="47">
        <f>IF(AND(L124=0,L40&gt;=0),"",L40/L124)</f>
        <v>1.3087899240907091E-2</v>
      </c>
      <c r="O40" s="129">
        <f>+'N EERR UCAFE'!E39</f>
        <v>15.806056676841054</v>
      </c>
      <c r="P40" s="30">
        <f>IF(AND(O4=0,O40&gt;=0), "",O40/O4)</f>
        <v>7.0196971072711174E-3</v>
      </c>
      <c r="Q40" s="47">
        <f>IF(AND(O124=0,O40&gt;=0),"",O40/O124)</f>
        <v>1.0725181219297485E-2</v>
      </c>
      <c r="R40" s="30">
        <f t="shared" si="20"/>
        <v>-0.32684468368498787</v>
      </c>
      <c r="S40" s="130">
        <f>+L40+O40</f>
        <v>46.735371680035783</v>
      </c>
      <c r="T40" s="30">
        <f>IF(AND(S4=0,S40&gt;=0), "",S40/S4)</f>
        <v>9.134299400337928E-3</v>
      </c>
      <c r="U40" s="47">
        <f>IF(AND(S124=0,S40&gt;=0),"",S40/S124)</f>
        <v>1.2180399282421726E-2</v>
      </c>
      <c r="V40" s="131"/>
      <c r="W40" s="30" t="str">
        <f>IF(AND(V4=0,V40&gt;=0), "",V40/V4)</f>
        <v/>
      </c>
      <c r="X40" s="47">
        <f t="shared" si="21"/>
        <v>1</v>
      </c>
      <c r="Y40" s="129">
        <f>+'N EERR UCAFE'!F39</f>
        <v>18.876636200856364</v>
      </c>
      <c r="Z40" s="30">
        <f>IF(AND(Y4=0,Y40&gt;=0), "",Y40/Y4)</f>
        <v>1.4848251225583956E-2</v>
      </c>
      <c r="AA40" s="47">
        <f>IF(AND(Y124=0,Y40&gt;=0),"",Y40/Y124)</f>
        <v>1.3228574325961921E-2</v>
      </c>
      <c r="AB40" s="30">
        <f t="shared" si="22"/>
        <v>0.19426600744221711</v>
      </c>
      <c r="AC40" s="130">
        <f t="shared" ref="AC40:AC66" si="27">+S40+Y40</f>
        <v>65.612007880892151</v>
      </c>
      <c r="AD40" s="30">
        <f>IF(AND(AC4=0,AC40&gt;=0), "",AC40/AC4)</f>
        <v>1.0271498043515093E-2</v>
      </c>
      <c r="AE40" s="47">
        <f>IF(AND(AC124=0,AC40&gt;=0),"",AC40/AC124)</f>
        <v>1.2464543236286769E-2</v>
      </c>
      <c r="AF40" s="129">
        <f>+'N EERR UCAFE'!G39</f>
        <v>15.830368778148213</v>
      </c>
      <c r="AG40" s="30">
        <f>IF(AND(AF4=0,AF40&gt;=0), "",AF40/AF4)</f>
        <v>1.0485020676824768E-2</v>
      </c>
      <c r="AH40" s="47">
        <f>IF(AND(AF124=0,AF40&gt;=0),"",AF40/AF124)</f>
        <v>1.0580971877779332E-2</v>
      </c>
      <c r="AI40" s="30">
        <f t="shared" si="4"/>
        <v>-0.16137766232788622</v>
      </c>
      <c r="AJ40" s="130">
        <f t="shared" si="16"/>
        <v>81.442376659040363</v>
      </c>
      <c r="AK40" s="30">
        <f>IF(AND(AJ4=0,AJ40&gt;=0), "",AJ40/AJ4)</f>
        <v>1.0312317903593495E-2</v>
      </c>
      <c r="AL40" s="47">
        <f>IF(AND(AJ124=0,AJ40&gt;=0),"",AJ40/AJ124)</f>
        <v>1.2047673562195544E-2</v>
      </c>
      <c r="AM40" s="129">
        <f>+'N EERR UCAFE'!H39</f>
        <v>15.564204722173386</v>
      </c>
      <c r="AN40" s="30">
        <f>IF(AND(AM4=0,AM40&gt;=0), "",AM40/AM4)</f>
        <v>1.3117636007407608E-2</v>
      </c>
      <c r="AO40" s="47">
        <f>IF(AND(AM124=0,AM40&gt;=0),"",AM40/AM124)</f>
        <v>1.1819969158933723E-2</v>
      </c>
      <c r="AP40" s="30">
        <f t="shared" si="5"/>
        <v>-1.6813509508523367E-2</v>
      </c>
      <c r="AQ40" s="130">
        <f t="shared" si="17"/>
        <v>97.006581381213749</v>
      </c>
      <c r="AR40" s="30">
        <f>IF(AND(AQ4=0,AQ40&gt;=0), "",AQ40/AQ4)</f>
        <v>1.0678731814389842E-2</v>
      </c>
      <c r="AS40" s="47">
        <f>IF(AND(AQ124=0,AQ40&gt;=0),"",AQ40/AQ124)</f>
        <v>1.2010550505030129E-2</v>
      </c>
      <c r="AT40" s="131">
        <f t="shared" ref="AT40:AT67" si="28">+V40*2</f>
        <v>0</v>
      </c>
      <c r="AU40" s="30" t="str">
        <f>IF(AND(AT4=0,AT40&gt;=0), "",AT40/AT4)</f>
        <v/>
      </c>
      <c r="AV40" s="47">
        <f t="shared" si="23"/>
        <v>1</v>
      </c>
      <c r="AW40" s="131">
        <f>+AQ40/6</f>
        <v>16.167763563535626</v>
      </c>
      <c r="AX40" s="30">
        <f>IF(AND(AW4=0,AW40&gt;=0), "",AW40/AW4)</f>
        <v>1.0678731814389842E-2</v>
      </c>
      <c r="AY40" s="47">
        <f>IF(AND(AW124=0,AW40&gt;=0),"",AW40/AW124)</f>
        <v>1.2010550505030132E-2</v>
      </c>
      <c r="AZ40" s="131">
        <f t="shared" ref="AZ40:AZ67" si="29">+AT40/6</f>
        <v>0</v>
      </c>
      <c r="BA40" s="30" t="str">
        <f>IF(AND(AZ4=0,AZ40&gt;=0), "",AZ40/AZ4)</f>
        <v/>
      </c>
      <c r="BB40" s="47">
        <f t="shared" si="24"/>
        <v>1</v>
      </c>
      <c r="BC40" s="129">
        <f>+'N EERR UCAFE'!I39</f>
        <v>0</v>
      </c>
      <c r="BD40" s="30" t="str">
        <f>IF(AND(BC4=0,BC40&gt;=0), "",BC40/BC4)</f>
        <v/>
      </c>
      <c r="BE40" s="47" t="str">
        <f>IF(AND(BC124=0,BC40&gt;=0),"",BC40/BC124)</f>
        <v/>
      </c>
      <c r="BF40" s="30">
        <f t="shared" si="25"/>
        <v>-1</v>
      </c>
      <c r="BG40" s="130">
        <f t="shared" ref="BG40:BG67" si="30">+AQ40+BC40</f>
        <v>97.006581381213749</v>
      </c>
      <c r="BH40" s="30">
        <f>IF(AND(BG4=0,BG40&gt;=0), "",BG40/BG4)</f>
        <v>1.0678731814389842E-2</v>
      </c>
      <c r="BI40" s="47">
        <f>IF(AND(BG124=0,BG40&gt;=0),"",BG40/BG124)</f>
        <v>1.2010550505030129E-2</v>
      </c>
      <c r="BJ40" s="129">
        <f>+'N EERR UCAFE'!J39</f>
        <v>0</v>
      </c>
      <c r="BK40" s="30" t="str">
        <f>IF(AND(BJ4=0,BJ40&gt;=0), "",BJ40/BJ4)</f>
        <v/>
      </c>
      <c r="BL40" s="47" t="str">
        <f>IF(AND(BJ124=0,BJ40&gt;=0),"",BJ40/BJ124)</f>
        <v/>
      </c>
      <c r="BM40" s="30" t="str">
        <f t="shared" si="9"/>
        <v/>
      </c>
      <c r="BN40" s="130">
        <f t="shared" ref="BN40:BN67" si="31">+BG40+BJ40</f>
        <v>97.006581381213749</v>
      </c>
      <c r="BO40" s="30">
        <f>IF(AND(BN4=0,BN40&gt;=0), "",BN40/BN4)</f>
        <v>1.0678731814389842E-2</v>
      </c>
      <c r="BP40" s="47">
        <f>IF(AND(BN124=0,BN40&gt;=0),"",BN40/BN124)</f>
        <v>1.2010550505030129E-2</v>
      </c>
      <c r="BQ40" s="129">
        <f>+'N EERR UCAFE'!K39</f>
        <v>0</v>
      </c>
      <c r="BR40" s="30" t="str">
        <f>IF(AND(BQ4=0,BQ40&gt;=0), "",BQ40/BQ4)</f>
        <v/>
      </c>
      <c r="BS40" s="47" t="str">
        <f>IF(AND(BQ124=0,BQ40&gt;=0),"",BQ40/BQ124)</f>
        <v/>
      </c>
      <c r="BT40" s="30" t="str">
        <f t="shared" si="10"/>
        <v/>
      </c>
      <c r="BU40" s="130">
        <f t="shared" ref="BU40:BU67" si="32">+BN40+BQ40</f>
        <v>97.006581381213749</v>
      </c>
      <c r="BV40" s="30">
        <f>IF(AND(BU4=0,BU40&gt;=0), "",BU40/BU4)</f>
        <v>1.0678731814389842E-2</v>
      </c>
      <c r="BW40" s="47">
        <f>IF(AND(BU124=0,BU40&gt;=0),"",BU40/BU124)</f>
        <v>1.2010550505030129E-2</v>
      </c>
      <c r="BX40" s="131">
        <f t="shared" ref="BX40:BX67" si="33">+AZ40*9</f>
        <v>0</v>
      </c>
      <c r="BY40" s="30" t="str">
        <f>IF(AND(BX4=0,BX40&gt;=0), "",BX40/BX4)</f>
        <v/>
      </c>
      <c r="BZ40" s="47">
        <f t="shared" si="11"/>
        <v>1</v>
      </c>
      <c r="CA40" s="129">
        <f>+'N EERR UCAFE'!L39</f>
        <v>0</v>
      </c>
      <c r="CB40" s="30" t="str">
        <f>IF(AND(CA4=0,CA40&gt;=0), "",CA40/CA4)</f>
        <v/>
      </c>
      <c r="CC40" s="47" t="str">
        <f>IF(AND(CA124=0,CA40&gt;=0),"",CA40/CA124)</f>
        <v/>
      </c>
      <c r="CD40" s="30" t="str">
        <f t="shared" si="26"/>
        <v/>
      </c>
      <c r="CE40" s="130">
        <f t="shared" ref="CE40:CE66" si="34">+BU40+CA40</f>
        <v>97.006581381213749</v>
      </c>
      <c r="CF40" s="30">
        <f>IF(AND(CE4=0,CE40&gt;=0), "",CE40/CE4)</f>
        <v>1.0678731814389842E-2</v>
      </c>
      <c r="CG40" s="47">
        <f>IF(AND(CE124=0,CE40&gt;=0),"",CE40/CE124)</f>
        <v>1.2010550505030129E-2</v>
      </c>
      <c r="CH40" s="129">
        <f>+'N EERR UCAFE'!M39</f>
        <v>0</v>
      </c>
      <c r="CI40" s="30" t="str">
        <f>IF(AND(CH4=0,CH40&gt;=0), "",CH40/CH4)</f>
        <v/>
      </c>
      <c r="CJ40" s="47" t="str">
        <f>IF(AND(CH124=0,CH40&gt;=0),"",CH40/CH124)</f>
        <v/>
      </c>
      <c r="CK40" s="30" t="str">
        <f t="shared" si="13"/>
        <v/>
      </c>
      <c r="CL40" s="130">
        <f t="shared" ref="CL40:CL67" si="35">+CE40+CH40</f>
        <v>97.006581381213749</v>
      </c>
      <c r="CM40" s="30">
        <f>IF(AND(CL4=0,CL40&gt;=0), "",CL40/CL4)</f>
        <v>1.0678731814389842E-2</v>
      </c>
      <c r="CN40" s="47">
        <f>IF(AND(CL124=0,CL40&gt;=0),"",CL40/CL124)</f>
        <v>1.2010550505030129E-2</v>
      </c>
      <c r="CO40" s="129">
        <f>+'N EERR UCAFE'!N39</f>
        <v>0</v>
      </c>
      <c r="CP40" s="30" t="str">
        <f>IF(AND(CO4=0,CO40&gt;=0), "",CO40/CO4)</f>
        <v/>
      </c>
      <c r="CQ40" s="47" t="str">
        <f>IF(AND(CO124=0,CO40&gt;=0),"",CO40/CO124)</f>
        <v/>
      </c>
      <c r="CR40" s="30" t="str">
        <f t="shared" si="14"/>
        <v/>
      </c>
      <c r="CS40" s="130">
        <f t="shared" ref="CS40:CS67" si="36">+CL40+CO40</f>
        <v>97.006581381213749</v>
      </c>
      <c r="CT40" s="30">
        <f>IF(AND(CS4=0,CS40&gt;=0), "",CS40/CS4)</f>
        <v>1.0678731814389842E-2</v>
      </c>
      <c r="CU40" s="47">
        <f>IF(AND(CS124=0,CS40&gt;=0),"",CS40/CS124)</f>
        <v>1.2010550505030129E-2</v>
      </c>
      <c r="CV40" s="131">
        <f t="shared" ref="CV40:CV67" si="37">+AZ40*12</f>
        <v>0</v>
      </c>
      <c r="CW40" s="30" t="str">
        <f>IF(AND(CV4=0,CV40&gt;=0), "",CV40/CV4)</f>
        <v/>
      </c>
      <c r="CX40" s="47">
        <f t="shared" si="15"/>
        <v>1</v>
      </c>
    </row>
    <row r="41" spans="1:102" outlineLevel="1" x14ac:dyDescent="0.3">
      <c r="A41" s="29" t="s">
        <v>3</v>
      </c>
      <c r="B41" s="129">
        <f>+'N EERR UCAFE'!B40</f>
        <v>0</v>
      </c>
      <c r="C41" s="30" t="str">
        <f>IF(AND(B4=0,B41&gt;=0), "",B41/B4)</f>
        <v/>
      </c>
      <c r="D41" s="47" t="str">
        <f>IF(AND(B124=0,B41&gt;=0),"",B41/B124)</f>
        <v/>
      </c>
      <c r="E41" s="129">
        <f>+'N EERR UCAFE'!C40</f>
        <v>8.5306397081967837</v>
      </c>
      <c r="F41" s="30">
        <f>IF(AND(E4=0,E41&gt;=0), "",E41/E4)</f>
        <v>5.9662031118184744E-3</v>
      </c>
      <c r="G41" s="47">
        <f>IF(AND(E124=0,E41&gt;=0),"",E41/E124)</f>
        <v>7.3302314789240978E-3</v>
      </c>
      <c r="H41" s="129">
        <f>+'N EERR UCAFE'!D40</f>
        <v>9.6453035371147973</v>
      </c>
      <c r="I41" s="30">
        <f>IF(AND(H4=0,H41&gt;=0), "",H41/H4)</f>
        <v>6.7216022104860905E-3</v>
      </c>
      <c r="J41" s="47">
        <f>IF(AND(H124=0,H41&gt;=0),"",H41/H124)</f>
        <v>8.0415187049778791E-3</v>
      </c>
      <c r="K41" s="30">
        <f t="shared" si="19"/>
        <v>0.1306659133484413</v>
      </c>
      <c r="L41" s="130">
        <f t="shared" ref="L41:L66" si="38">+E41+H41</f>
        <v>18.175943245311579</v>
      </c>
      <c r="M41" s="30">
        <f>IF(AND(L4=0,L41&gt;=0), "",L41/L4)</f>
        <v>6.3445808092205255E-3</v>
      </c>
      <c r="N41" s="47">
        <f>IF(AND(L124=0,L41&gt;=0),"",L41/L124)</f>
        <v>7.6912441733194654E-3</v>
      </c>
      <c r="O41" s="129">
        <f>+'N EERR UCAFE'!E40</f>
        <v>9.6725734882363632</v>
      </c>
      <c r="P41" s="30">
        <f>IF(AND(O4=0,O41&gt;=0), "",O41/O4)</f>
        <v>4.295729005876883E-3</v>
      </c>
      <c r="Q41" s="47">
        <f>IF(AND(O124=0,O41&gt;=0),"",O41/O124)</f>
        <v>6.5633133955736618E-3</v>
      </c>
      <c r="R41" s="30">
        <f t="shared" si="20"/>
        <v>2.8272776503748278E-3</v>
      </c>
      <c r="S41" s="130">
        <f t="shared" ref="S41:S66" si="39">+L41+O41</f>
        <v>27.848516733547942</v>
      </c>
      <c r="T41" s="30">
        <f>IF(AND(S4=0,S41&gt;=0), "",S41/S4)</f>
        <v>5.4429157307464247E-3</v>
      </c>
      <c r="U41" s="47">
        <f>IF(AND(S124=0,S41&gt;=0),"",S41/S124)</f>
        <v>7.2580155253738447E-3</v>
      </c>
      <c r="V41" s="131"/>
      <c r="W41" s="30" t="str">
        <f>IF(AND(V4=0,V41&gt;=0), "",V41/V4)</f>
        <v/>
      </c>
      <c r="X41" s="47">
        <f t="shared" si="21"/>
        <v>1</v>
      </c>
      <c r="Y41" s="129">
        <f>+'N EERR UCAFE'!F40</f>
        <v>10.242613935383417</v>
      </c>
      <c r="Z41" s="30">
        <f>IF(AND(Y4=0,Y41&gt;=0), "",Y41/Y4)</f>
        <v>8.0567799951741705E-3</v>
      </c>
      <c r="AA41" s="47">
        <f>IF(AND(Y124=0,Y41&gt;=0),"",Y41/Y124)</f>
        <v>7.1779303417526235E-3</v>
      </c>
      <c r="AB41" s="30">
        <f t="shared" si="22"/>
        <v>5.8933689967858985E-2</v>
      </c>
      <c r="AC41" s="130">
        <f t="shared" si="27"/>
        <v>38.091130668931356</v>
      </c>
      <c r="AD41" s="30">
        <f>IF(AND(AC4=0,AC41&gt;=0), "",AC41/AC4)</f>
        <v>5.9631306338233363E-3</v>
      </c>
      <c r="AE41" s="47">
        <f>IF(AND(AC124=0,AC41&gt;=0),"",AC41/AC124)</f>
        <v>7.2363056775193446E-3</v>
      </c>
      <c r="AF41" s="129">
        <f>+'N EERR UCAFE'!G40</f>
        <v>10.479795724396094</v>
      </c>
      <c r="AG41" s="30">
        <f>IF(AND(AF4=0,AF41&gt;=0), "",AF41/AF4)</f>
        <v>6.9411443535585381E-3</v>
      </c>
      <c r="AH41" s="47">
        <f>IF(AND(AF124=0,AF41&gt;=0),"",AF41/AF124)</f>
        <v>7.0046646037565212E-3</v>
      </c>
      <c r="AI41" s="30">
        <f t="shared" si="4"/>
        <v>2.3156373022449422E-2</v>
      </c>
      <c r="AJ41" s="130">
        <f t="shared" si="16"/>
        <v>48.570926393327454</v>
      </c>
      <c r="AK41" s="30">
        <f>IF(AND(AJ4=0,AJ41&gt;=0), "",AJ41/AJ4)</f>
        <v>6.1501008981720735E-3</v>
      </c>
      <c r="AL41" s="47">
        <f>IF(AND(AJ124=0,AJ41&gt;=0),"",AJ41/AJ124)</f>
        <v>7.185039162720475E-3</v>
      </c>
      <c r="AM41" s="129">
        <f>+'N EERR UCAFE'!H40</f>
        <v>10.898923920539829</v>
      </c>
      <c r="AN41" s="30">
        <f>IF(AND(AM4=0,AM41&gt;=0), "",AM41/AM4)</f>
        <v>9.1857000993048679E-3</v>
      </c>
      <c r="AO41" s="47">
        <f>IF(AND(AM124=0,AM41&gt;=0),"",AM41/AM124)</f>
        <v>8.2770014212686788E-3</v>
      </c>
      <c r="AP41" s="30">
        <f t="shared" si="5"/>
        <v>3.9993928046520896E-2</v>
      </c>
      <c r="AQ41" s="130">
        <f t="shared" si="17"/>
        <v>59.469850313867283</v>
      </c>
      <c r="AR41" s="30">
        <f>IF(AND(AQ4=0,AQ41&gt;=0), "",AQ41/AQ4)</f>
        <v>6.5465927517643898E-3</v>
      </c>
      <c r="AS41" s="47">
        <f>IF(AND(AQ124=0,AQ41&gt;=0),"",AQ41/AQ124)</f>
        <v>7.363063727752488E-3</v>
      </c>
      <c r="AT41" s="131">
        <f t="shared" si="28"/>
        <v>0</v>
      </c>
      <c r="AU41" s="30" t="str">
        <f>IF(AND(AT4=0,AT41&gt;=0), "",AT41/AT4)</f>
        <v/>
      </c>
      <c r="AV41" s="47">
        <f t="shared" si="23"/>
        <v>1</v>
      </c>
      <c r="AW41" s="131">
        <f t="shared" ref="AW41:AW102" si="40">+AQ41/6</f>
        <v>9.9116417189778812</v>
      </c>
      <c r="AX41" s="30">
        <f>IF(AND(AW4=0,AW41&gt;=0), "",AW41/AW4)</f>
        <v>6.5465927517643898E-3</v>
      </c>
      <c r="AY41" s="47">
        <f>IF(AND(AW124=0,AW41&gt;=0),"",AW41/AW124)</f>
        <v>7.3630637277524906E-3</v>
      </c>
      <c r="AZ41" s="131">
        <f t="shared" si="29"/>
        <v>0</v>
      </c>
      <c r="BA41" s="30" t="str">
        <f>IF(AND(AZ4=0,AZ41&gt;=0), "",AZ41/AZ4)</f>
        <v/>
      </c>
      <c r="BB41" s="47">
        <f t="shared" si="24"/>
        <v>1</v>
      </c>
      <c r="BC41" s="129">
        <f>+'N EERR UCAFE'!I40</f>
        <v>0</v>
      </c>
      <c r="BD41" s="30" t="str">
        <f>IF(AND(BC4=0,BC41&gt;=0), "",BC41/BC4)</f>
        <v/>
      </c>
      <c r="BE41" s="47" t="str">
        <f>IF(AND(BC124=0,BC41&gt;=0),"",BC41/BC124)</f>
        <v/>
      </c>
      <c r="BF41" s="30">
        <f t="shared" si="25"/>
        <v>-1</v>
      </c>
      <c r="BG41" s="130">
        <f t="shared" si="30"/>
        <v>59.469850313867283</v>
      </c>
      <c r="BH41" s="30">
        <f>IF(AND(BG4=0,BG41&gt;=0), "",BG41/BG4)</f>
        <v>6.5465927517643898E-3</v>
      </c>
      <c r="BI41" s="47">
        <f>IF(AND(BG124=0,BG41&gt;=0),"",BG41/BG124)</f>
        <v>7.363063727752488E-3</v>
      </c>
      <c r="BJ41" s="129">
        <f>+'N EERR UCAFE'!J40</f>
        <v>0</v>
      </c>
      <c r="BK41" s="30" t="str">
        <f>IF(AND(BJ4=0,BJ41&gt;=0), "",BJ41/BJ4)</f>
        <v/>
      </c>
      <c r="BL41" s="47" t="str">
        <f>IF(AND(BJ124=0,BJ41&gt;=0),"",BJ41/BJ124)</f>
        <v/>
      </c>
      <c r="BM41" s="30" t="str">
        <f t="shared" si="9"/>
        <v/>
      </c>
      <c r="BN41" s="130">
        <f t="shared" si="31"/>
        <v>59.469850313867283</v>
      </c>
      <c r="BO41" s="30">
        <f>IF(AND(BN4=0,BN41&gt;=0), "",BN41/BN4)</f>
        <v>6.5465927517643898E-3</v>
      </c>
      <c r="BP41" s="47">
        <f>IF(AND(BN124=0,BN41&gt;=0),"",BN41/BN124)</f>
        <v>7.363063727752488E-3</v>
      </c>
      <c r="BQ41" s="129">
        <f>+'N EERR UCAFE'!K40</f>
        <v>0</v>
      </c>
      <c r="BR41" s="30" t="str">
        <f>IF(AND(BQ4=0,BQ41&gt;=0), "",BQ41/BQ4)</f>
        <v/>
      </c>
      <c r="BS41" s="47" t="str">
        <f>IF(AND(BQ124=0,BQ41&gt;=0),"",BQ41/BQ124)</f>
        <v/>
      </c>
      <c r="BT41" s="30" t="str">
        <f t="shared" si="10"/>
        <v/>
      </c>
      <c r="BU41" s="130">
        <f t="shared" si="32"/>
        <v>59.469850313867283</v>
      </c>
      <c r="BV41" s="30">
        <f>IF(AND(BU4=0,BU41&gt;=0), "",BU41/BU4)</f>
        <v>6.5465927517643898E-3</v>
      </c>
      <c r="BW41" s="47">
        <f>IF(AND(BU124=0,BU41&gt;=0),"",BU41/BU124)</f>
        <v>7.363063727752488E-3</v>
      </c>
      <c r="BX41" s="131">
        <f t="shared" si="33"/>
        <v>0</v>
      </c>
      <c r="BY41" s="30" t="str">
        <f>IF(AND(BX4=0,BX41&gt;=0), "",BX41/BX4)</f>
        <v/>
      </c>
      <c r="BZ41" s="47">
        <f t="shared" si="11"/>
        <v>1</v>
      </c>
      <c r="CA41" s="129">
        <f>+'N EERR UCAFE'!L40</f>
        <v>0</v>
      </c>
      <c r="CB41" s="30" t="str">
        <f>IF(AND(CA4=0,CA41&gt;=0), "",CA41/CA4)</f>
        <v/>
      </c>
      <c r="CC41" s="47" t="str">
        <f>IF(AND(CA124=0,CA41&gt;=0),"",CA41/CA124)</f>
        <v/>
      </c>
      <c r="CD41" s="30" t="str">
        <f t="shared" si="26"/>
        <v/>
      </c>
      <c r="CE41" s="130">
        <f t="shared" si="34"/>
        <v>59.469850313867283</v>
      </c>
      <c r="CF41" s="30">
        <f>IF(AND(CE4=0,CE41&gt;=0), "",CE41/CE4)</f>
        <v>6.5465927517643898E-3</v>
      </c>
      <c r="CG41" s="47">
        <f>IF(AND(CE124=0,CE41&gt;=0),"",CE41/CE124)</f>
        <v>7.363063727752488E-3</v>
      </c>
      <c r="CH41" s="129">
        <f>+'N EERR UCAFE'!M40</f>
        <v>0</v>
      </c>
      <c r="CI41" s="30" t="str">
        <f>IF(AND(CH4=0,CH41&gt;=0), "",CH41/CH4)</f>
        <v/>
      </c>
      <c r="CJ41" s="47" t="str">
        <f>IF(AND(CH124=0,CH41&gt;=0),"",CH41/CH124)</f>
        <v/>
      </c>
      <c r="CK41" s="30" t="str">
        <f t="shared" si="13"/>
        <v/>
      </c>
      <c r="CL41" s="130">
        <f t="shared" si="35"/>
        <v>59.469850313867283</v>
      </c>
      <c r="CM41" s="30">
        <f>IF(AND(CL4=0,CL41&gt;=0), "",CL41/CL4)</f>
        <v>6.5465927517643898E-3</v>
      </c>
      <c r="CN41" s="47">
        <f>IF(AND(CL124=0,CL41&gt;=0),"",CL41/CL124)</f>
        <v>7.363063727752488E-3</v>
      </c>
      <c r="CO41" s="129">
        <f>+'N EERR UCAFE'!N40</f>
        <v>0</v>
      </c>
      <c r="CP41" s="30" t="str">
        <f>IF(AND(CO4=0,CO41&gt;=0), "",CO41/CO4)</f>
        <v/>
      </c>
      <c r="CQ41" s="47" t="str">
        <f>IF(AND(CO124=0,CO41&gt;=0),"",CO41/CO124)</f>
        <v/>
      </c>
      <c r="CR41" s="30" t="str">
        <f t="shared" si="14"/>
        <v/>
      </c>
      <c r="CS41" s="130">
        <f t="shared" si="36"/>
        <v>59.469850313867283</v>
      </c>
      <c r="CT41" s="30">
        <f>IF(AND(CS4=0,CS41&gt;=0), "",CS41/CS4)</f>
        <v>6.5465927517643898E-3</v>
      </c>
      <c r="CU41" s="47">
        <f>IF(AND(CS124=0,CS41&gt;=0),"",CS41/CS124)</f>
        <v>7.363063727752488E-3</v>
      </c>
      <c r="CV41" s="131">
        <f t="shared" si="37"/>
        <v>0</v>
      </c>
      <c r="CW41" s="30" t="str">
        <f>IF(AND(CV4=0,CV41&gt;=0), "",CV41/CV4)</f>
        <v/>
      </c>
      <c r="CX41" s="47">
        <f t="shared" si="15"/>
        <v>1</v>
      </c>
    </row>
    <row r="42" spans="1:102" outlineLevel="1" x14ac:dyDescent="0.3">
      <c r="A42" s="29" t="s">
        <v>4</v>
      </c>
      <c r="B42" s="129">
        <f>+'N EERR UCAFE'!B41</f>
        <v>0</v>
      </c>
      <c r="C42" s="30" t="str">
        <f>IF(AND(B4=0,B42&gt;=0), "",B42/B4)</f>
        <v/>
      </c>
      <c r="D42" s="47" t="str">
        <f>IF(AND(B124=0,B42&gt;=0),"",B42/B124)</f>
        <v/>
      </c>
      <c r="E42" s="129">
        <f>+'N EERR UCAFE'!C41</f>
        <v>194.61200910959286</v>
      </c>
      <c r="F42" s="30">
        <f>IF(AND(E4=0,E42&gt;=0), "",E42/E4)</f>
        <v>0.13610875784980628</v>
      </c>
      <c r="G42" s="47">
        <f>IF(AND(E124=0,E42&gt;=0),"",E42/E124)</f>
        <v>0.16722674080128824</v>
      </c>
      <c r="H42" s="129">
        <f>+'N EERR UCAFE'!D41</f>
        <v>204.36125542666002</v>
      </c>
      <c r="I42" s="30">
        <f>IF(AND(H4=0,H42&gt;=0), "",H42/H4)</f>
        <v>0.14241491321945959</v>
      </c>
      <c r="J42" s="47">
        <f>IF(AND(H124=0,H42&gt;=0),"",H42/H124)</f>
        <v>0.1703808337148332</v>
      </c>
      <c r="K42" s="30">
        <f t="shared" si="19"/>
        <v>5.0095810436739378E-2</v>
      </c>
      <c r="L42" s="130">
        <f t="shared" si="38"/>
        <v>398.97326453625288</v>
      </c>
      <c r="M42" s="30">
        <f>IF(AND(L4=0,L42&gt;=0), "",L42/L4)</f>
        <v>0.13926749678984165</v>
      </c>
      <c r="N42" s="47">
        <f>IF(AND(L124=0,L42&gt;=0),"",L42/L124)</f>
        <v>0.16882759561687316</v>
      </c>
      <c r="O42" s="129">
        <f>+'N EERR UCAFE'!E41</f>
        <v>204.59124312834712</v>
      </c>
      <c r="P42" s="30">
        <f>IF(AND(O4=0,O42&gt;=0), "",O42/O4)</f>
        <v>9.0861913690675686E-2</v>
      </c>
      <c r="Q42" s="47">
        <f>IF(AND(O124=0,O42&gt;=0),"",O42/O124)</f>
        <v>0.13882514806162363</v>
      </c>
      <c r="R42" s="30">
        <f t="shared" si="20"/>
        <v>1.125397772718373E-3</v>
      </c>
      <c r="S42" s="130">
        <f t="shared" si="39"/>
        <v>603.5645076646</v>
      </c>
      <c r="T42" s="30">
        <f>IF(AND(S4=0,S42&gt;=0), "",S42/S4)</f>
        <v>0.11796501712173377</v>
      </c>
      <c r="U42" s="47">
        <f>IF(AND(S124=0,S42&gt;=0),"",S42/S124)</f>
        <v>0.15730390990328993</v>
      </c>
      <c r="V42" s="131"/>
      <c r="W42" s="30" t="str">
        <f>IF(AND(V4=0,V42&gt;=0), "",V42/V4)</f>
        <v/>
      </c>
      <c r="X42" s="47">
        <f t="shared" si="21"/>
        <v>1</v>
      </c>
      <c r="Y42" s="129">
        <f>+'N EERR UCAFE'!F41</f>
        <v>209.77311973530556</v>
      </c>
      <c r="Z42" s="30">
        <f>IF(AND(Y4=0,Y42&gt;=0), "",Y42/Y4)</f>
        <v>0.16500630456940285</v>
      </c>
      <c r="AA42" s="47">
        <f>IF(AND(Y124=0,Y42&gt;=0),"",Y42/Y124)</f>
        <v>0.14700708730517925</v>
      </c>
      <c r="AB42" s="30">
        <f t="shared" si="22"/>
        <v>2.5327949171840509E-2</v>
      </c>
      <c r="AC42" s="130">
        <f t="shared" si="27"/>
        <v>813.33762739990561</v>
      </c>
      <c r="AD42" s="30">
        <f>IF(AND(AC4=0,AC42&gt;=0), "",AC42/AC4)</f>
        <v>0.12732723960713124</v>
      </c>
      <c r="AE42" s="47">
        <f>IF(AND(AC124=0,AC42&gt;=0),"",AC42/AC124)</f>
        <v>0.15451260142546902</v>
      </c>
      <c r="AF42" s="129">
        <f>+'N EERR UCAFE'!G41</f>
        <v>211.59326197578523</v>
      </c>
      <c r="AG42" s="30">
        <f>IF(AND(AF4=0,AF42&gt;=0), "",AF42/AF4)</f>
        <v>0.14014580190673412</v>
      </c>
      <c r="AH42" s="47">
        <f>IF(AND(AF124=0,AF42&gt;=0),"",AF42/AF124)</f>
        <v>0.14142831325470065</v>
      </c>
      <c r="AI42" s="30">
        <f t="shared" si="4"/>
        <v>8.6767181742653573E-3</v>
      </c>
      <c r="AJ42" s="130">
        <f t="shared" si="16"/>
        <v>1024.9308893756909</v>
      </c>
      <c r="AK42" s="30">
        <f>IF(AND(AJ4=0,AJ42&gt;=0), "",AJ42/AJ4)</f>
        <v>0.12977780848297116</v>
      </c>
      <c r="AL42" s="47">
        <f>IF(AND(AJ124=0,AJ42&gt;=0),"",AJ42/AJ124)</f>
        <v>0.15161680301526914</v>
      </c>
      <c r="AM42" s="129">
        <f>+'N EERR UCAFE'!H41</f>
        <v>215.534760443008</v>
      </c>
      <c r="AN42" s="30">
        <f>IF(AND(AM4=0,AM42&gt;=0), "",AM42/AM4)</f>
        <v>0.18165441697173779</v>
      </c>
      <c r="AO42" s="47">
        <f>IF(AND(AM124=0,AM42&gt;=0),"",AM42/AM124)</f>
        <v>0.16368418859751246</v>
      </c>
      <c r="AP42" s="30">
        <f t="shared" si="5"/>
        <v>1.8627712576565116E-2</v>
      </c>
      <c r="AQ42" s="130">
        <f t="shared" si="17"/>
        <v>1240.4656498186989</v>
      </c>
      <c r="AR42" s="30">
        <f>IF(AND(AQ4=0,AQ42&gt;=0), "",AQ42/AQ4)</f>
        <v>0.13655362152512715</v>
      </c>
      <c r="AS42" s="47">
        <f>IF(AND(AQ124=0,AQ42&gt;=0),"",AQ42/AQ124)</f>
        <v>0.15358417052502968</v>
      </c>
      <c r="AT42" s="131">
        <f t="shared" si="28"/>
        <v>0</v>
      </c>
      <c r="AU42" s="30" t="str">
        <f>IF(AND(AT4=0,AT42&gt;=0), "",AT42/AT4)</f>
        <v/>
      </c>
      <c r="AV42" s="47">
        <f t="shared" si="23"/>
        <v>1</v>
      </c>
      <c r="AW42" s="131">
        <f t="shared" si="40"/>
        <v>206.74427496978316</v>
      </c>
      <c r="AX42" s="30">
        <f>IF(AND(AW4=0,AW42&gt;=0), "",AW42/AW4)</f>
        <v>0.13655362152512715</v>
      </c>
      <c r="AY42" s="47">
        <f>IF(AND(AW124=0,AW42&gt;=0),"",AW42/AW124)</f>
        <v>0.15358417052502971</v>
      </c>
      <c r="AZ42" s="131">
        <f t="shared" si="29"/>
        <v>0</v>
      </c>
      <c r="BA42" s="30" t="str">
        <f>IF(AND(AZ4=0,AZ42&gt;=0), "",AZ42/AZ4)</f>
        <v/>
      </c>
      <c r="BB42" s="47">
        <f t="shared" si="24"/>
        <v>1</v>
      </c>
      <c r="BC42" s="129">
        <f>+'N EERR UCAFE'!I41</f>
        <v>0</v>
      </c>
      <c r="BD42" s="30" t="str">
        <f>IF(AND(BC4=0,BC42&gt;=0), "",BC42/BC4)</f>
        <v/>
      </c>
      <c r="BE42" s="47" t="str">
        <f>IF(AND(BC124=0,BC42&gt;=0),"",BC42/BC124)</f>
        <v/>
      </c>
      <c r="BF42" s="30">
        <f t="shared" si="25"/>
        <v>-1</v>
      </c>
      <c r="BG42" s="130">
        <f t="shared" si="30"/>
        <v>1240.4656498186989</v>
      </c>
      <c r="BH42" s="30">
        <f>IF(AND(BG4=0,BG42&gt;=0), "",BG42/BG4)</f>
        <v>0.13655362152512715</v>
      </c>
      <c r="BI42" s="47">
        <f>IF(AND(BG124=0,BG42&gt;=0),"",BG42/BG124)</f>
        <v>0.15358417052502968</v>
      </c>
      <c r="BJ42" s="129">
        <f>+'N EERR UCAFE'!J41</f>
        <v>0</v>
      </c>
      <c r="BK42" s="30" t="str">
        <f>IF(AND(BJ4=0,BJ42&gt;=0), "",BJ42/BJ4)</f>
        <v/>
      </c>
      <c r="BL42" s="47" t="str">
        <f>IF(AND(BJ124=0,BJ42&gt;=0),"",BJ42/BJ124)</f>
        <v/>
      </c>
      <c r="BM42" s="30" t="str">
        <f t="shared" si="9"/>
        <v/>
      </c>
      <c r="BN42" s="130">
        <f t="shared" si="31"/>
        <v>1240.4656498186989</v>
      </c>
      <c r="BO42" s="30">
        <f>IF(AND(BN4=0,BN42&gt;=0), "",BN42/BN4)</f>
        <v>0.13655362152512715</v>
      </c>
      <c r="BP42" s="47">
        <f>IF(AND(BN124=0,BN42&gt;=0),"",BN42/BN124)</f>
        <v>0.15358417052502968</v>
      </c>
      <c r="BQ42" s="129">
        <f>+'N EERR UCAFE'!K41</f>
        <v>0</v>
      </c>
      <c r="BR42" s="30" t="str">
        <f>IF(AND(BQ4=0,BQ42&gt;=0), "",BQ42/BQ4)</f>
        <v/>
      </c>
      <c r="BS42" s="47" t="str">
        <f>IF(AND(BQ124=0,BQ42&gt;=0),"",BQ42/BQ124)</f>
        <v/>
      </c>
      <c r="BT42" s="30" t="str">
        <f t="shared" si="10"/>
        <v/>
      </c>
      <c r="BU42" s="130">
        <f t="shared" si="32"/>
        <v>1240.4656498186989</v>
      </c>
      <c r="BV42" s="30">
        <f>IF(AND(BU4=0,BU42&gt;=0), "",BU42/BU4)</f>
        <v>0.13655362152512715</v>
      </c>
      <c r="BW42" s="47">
        <f>IF(AND(BU124=0,BU42&gt;=0),"",BU42/BU124)</f>
        <v>0.15358417052502968</v>
      </c>
      <c r="BX42" s="131">
        <f t="shared" si="33"/>
        <v>0</v>
      </c>
      <c r="BY42" s="30" t="str">
        <f>IF(AND(BX4=0,BX42&gt;=0), "",BX42/BX4)</f>
        <v/>
      </c>
      <c r="BZ42" s="47">
        <f t="shared" si="11"/>
        <v>1</v>
      </c>
      <c r="CA42" s="129">
        <f>+'N EERR UCAFE'!L41</f>
        <v>0</v>
      </c>
      <c r="CB42" s="30" t="str">
        <f>IF(AND(CA4=0,CA42&gt;=0), "",CA42/CA4)</f>
        <v/>
      </c>
      <c r="CC42" s="47" t="str">
        <f>IF(AND(CA124=0,CA42&gt;=0),"",CA42/CA124)</f>
        <v/>
      </c>
      <c r="CD42" s="30" t="str">
        <f t="shared" si="26"/>
        <v/>
      </c>
      <c r="CE42" s="130">
        <f t="shared" si="34"/>
        <v>1240.4656498186989</v>
      </c>
      <c r="CF42" s="30">
        <f>IF(AND(CE4=0,CE42&gt;=0), "",CE42/CE4)</f>
        <v>0.13655362152512715</v>
      </c>
      <c r="CG42" s="47">
        <f>IF(AND(CE124=0,CE42&gt;=0),"",CE42/CE124)</f>
        <v>0.15358417052502968</v>
      </c>
      <c r="CH42" s="129">
        <f>+'N EERR UCAFE'!M41</f>
        <v>0</v>
      </c>
      <c r="CI42" s="30" t="str">
        <f>IF(AND(CH4=0,CH42&gt;=0), "",CH42/CH4)</f>
        <v/>
      </c>
      <c r="CJ42" s="47" t="str">
        <f>IF(AND(CH124=0,CH42&gt;=0),"",CH42/CH124)</f>
        <v/>
      </c>
      <c r="CK42" s="30" t="str">
        <f t="shared" si="13"/>
        <v/>
      </c>
      <c r="CL42" s="130">
        <f t="shared" si="35"/>
        <v>1240.4656498186989</v>
      </c>
      <c r="CM42" s="30">
        <f>IF(AND(CL4=0,CL42&gt;=0), "",CL42/CL4)</f>
        <v>0.13655362152512715</v>
      </c>
      <c r="CN42" s="47">
        <f>IF(AND(CL124=0,CL42&gt;=0),"",CL42/CL124)</f>
        <v>0.15358417052502968</v>
      </c>
      <c r="CO42" s="129">
        <f>+'N EERR UCAFE'!N41</f>
        <v>0</v>
      </c>
      <c r="CP42" s="30" t="str">
        <f>IF(AND(CO4=0,CO42&gt;=0), "",CO42/CO4)</f>
        <v/>
      </c>
      <c r="CQ42" s="47" t="str">
        <f>IF(AND(CO124=0,CO42&gt;=0),"",CO42/CO124)</f>
        <v/>
      </c>
      <c r="CR42" s="30" t="str">
        <f t="shared" si="14"/>
        <v/>
      </c>
      <c r="CS42" s="130">
        <f t="shared" si="36"/>
        <v>1240.4656498186989</v>
      </c>
      <c r="CT42" s="30">
        <f>IF(AND(CS4=0,CS42&gt;=0), "",CS42/CS4)</f>
        <v>0.13655362152512715</v>
      </c>
      <c r="CU42" s="47">
        <f>IF(AND(CS124=0,CS42&gt;=0),"",CS42/CS124)</f>
        <v>0.15358417052502968</v>
      </c>
      <c r="CV42" s="131">
        <f t="shared" si="37"/>
        <v>0</v>
      </c>
      <c r="CW42" s="30" t="str">
        <f>IF(AND(CV4=0,CV42&gt;=0), "",CV42/CV4)</f>
        <v/>
      </c>
      <c r="CX42" s="47">
        <f t="shared" si="15"/>
        <v>1</v>
      </c>
    </row>
    <row r="43" spans="1:102" outlineLevel="1" x14ac:dyDescent="0.3">
      <c r="A43" s="29" t="s">
        <v>5</v>
      </c>
      <c r="B43" s="129">
        <f>+'N EERR UCAFE'!B42</f>
        <v>0</v>
      </c>
      <c r="C43" s="30" t="str">
        <f>IF(AND(B4=0,B43&gt;=0), "",B43/B4)</f>
        <v/>
      </c>
      <c r="D43" s="47" t="str">
        <f>IF(AND(B124=0,B43&gt;=0),"",B43/B124)</f>
        <v/>
      </c>
      <c r="E43" s="129">
        <f>+'N EERR UCAFE'!C42</f>
        <v>29.875891980966141</v>
      </c>
      <c r="F43" s="30">
        <f>IF(AND(E4=0,E43&gt;=0), "",E43/E4)</f>
        <v>2.0894756524991086E-2</v>
      </c>
      <c r="G43" s="47">
        <f>IF(AND(E124=0,E43&gt;=0),"",E43/E124)</f>
        <v>2.5671838379176595E-2</v>
      </c>
      <c r="H43" s="129">
        <f>+'N EERR UCAFE'!D42</f>
        <v>30.306781012027617</v>
      </c>
      <c r="I43" s="30">
        <f>IF(AND(H4=0,H43&gt;=0), "",H43/H4)</f>
        <v>2.1120136391694997E-2</v>
      </c>
      <c r="J43" s="47">
        <f>IF(AND(H124=0,H43&gt;=0),"",H43/H124)</f>
        <v>2.5267483336122182E-2</v>
      </c>
      <c r="K43" s="30">
        <f t="shared" si="19"/>
        <v>1.4422633183169695E-2</v>
      </c>
      <c r="L43" s="130">
        <f t="shared" si="38"/>
        <v>60.182672992993758</v>
      </c>
      <c r="M43" s="30">
        <f>IF(AND(L4=0,L43&gt;=0), "",L43/L4)</f>
        <v>2.1007648789695431E-2</v>
      </c>
      <c r="N43" s="47">
        <f>IF(AND(L124=0,L43&gt;=0),"",L43/L124)</f>
        <v>2.546660862354707E-2</v>
      </c>
      <c r="O43" s="129">
        <f>+'N EERR UCAFE'!E42</f>
        <v>30.589866155581323</v>
      </c>
      <c r="P43" s="30">
        <f>IF(AND(O4=0,O43&gt;=0), "",O43/O4)</f>
        <v>1.3585399530976526E-2</v>
      </c>
      <c r="Q43" s="47">
        <f>IF(AND(O124=0,O43&gt;=0),"",O43/O124)</f>
        <v>2.0756717801307664E-2</v>
      </c>
      <c r="R43" s="30">
        <f t="shared" si="20"/>
        <v>9.3406536128452511E-3</v>
      </c>
      <c r="S43" s="130">
        <f t="shared" si="39"/>
        <v>90.772539148575078</v>
      </c>
      <c r="T43" s="30">
        <f>IF(AND(S4=0,S43&gt;=0), "",S43/S4)</f>
        <v>1.774124223486534E-2</v>
      </c>
      <c r="U43" s="47">
        <f>IF(AND(S124=0,S43&gt;=0),"",S43/S124)</f>
        <v>2.365757949414591E-2</v>
      </c>
      <c r="V43" s="131"/>
      <c r="W43" s="30" t="str">
        <f>IF(AND(V4=0,V43&gt;=0), "",V43/V4)</f>
        <v/>
      </c>
      <c r="X43" s="47">
        <f t="shared" si="21"/>
        <v>1</v>
      </c>
      <c r="Y43" s="129">
        <f>+'N EERR UCAFE'!F42</f>
        <v>34.775507356948225</v>
      </c>
      <c r="Z43" s="30">
        <f>IF(AND(Y4=0,Y43&gt;=0), "",Y43/Y4)</f>
        <v>2.7354209947092437E-2</v>
      </c>
      <c r="AA43" s="47">
        <f>IF(AND(Y124=0,Y43&gt;=0),"",Y43/Y124)</f>
        <v>2.4370358092378516E-2</v>
      </c>
      <c r="AB43" s="30">
        <f t="shared" si="22"/>
        <v>0.13683097467895278</v>
      </c>
      <c r="AC43" s="130">
        <f t="shared" si="27"/>
        <v>125.5480465055233</v>
      </c>
      <c r="AD43" s="30">
        <f>IF(AND(AC4=0,AC43&gt;=0), "",AC43/AC4)</f>
        <v>1.9654428445317833E-2</v>
      </c>
      <c r="AE43" s="47">
        <f>IF(AND(AC124=0,AC43&gt;=0),"",AC43/AC124)</f>
        <v>2.3850802687524136E-2</v>
      </c>
      <c r="AF43" s="129">
        <f>+'N EERR UCAFE'!G42</f>
        <v>40.178910920044451</v>
      </c>
      <c r="AG43" s="30">
        <f>IF(AND(AF4=0,AF43&gt;=0), "",AF43/AF4)</f>
        <v>2.6611932903956401E-2</v>
      </c>
      <c r="AH43" s="47">
        <f>IF(AND(AF124=0,AF43&gt;=0),"",AF43/AF124)</f>
        <v>2.6855465749580715E-2</v>
      </c>
      <c r="AI43" s="30">
        <f t="shared" si="4"/>
        <v>0.15537957527502799</v>
      </c>
      <c r="AJ43" s="130">
        <f t="shared" si="16"/>
        <v>165.72695742556775</v>
      </c>
      <c r="AK43" s="30">
        <f>IF(AND(AJ4=0,AJ43&gt;=0), "",AJ43/AJ4)</f>
        <v>2.0984518628706438E-2</v>
      </c>
      <c r="AL43" s="47">
        <f>IF(AND(AJ124=0,AJ43&gt;=0),"",AJ43/AJ124)</f>
        <v>2.4515790985300122E-2</v>
      </c>
      <c r="AM43" s="129">
        <f>+'N EERR UCAFE'!H42</f>
        <v>41.923837374406673</v>
      </c>
      <c r="AN43" s="30">
        <f>IF(AND(AM4=0,AM43&gt;=0), "",AM43/AM4)</f>
        <v>3.5333744867011997E-2</v>
      </c>
      <c r="AO43" s="47">
        <f>IF(AND(AM124=0,AM43&gt;=0),"",AM43/AM124)</f>
        <v>3.1838341478744238E-2</v>
      </c>
      <c r="AP43" s="30">
        <f t="shared" si="5"/>
        <v>4.3428913686451201E-2</v>
      </c>
      <c r="AQ43" s="130">
        <f t="shared" si="17"/>
        <v>207.65079479997442</v>
      </c>
      <c r="AR43" s="30">
        <f>IF(AND(AQ4=0,AQ43&gt;=0), "",AQ43/AQ4)</f>
        <v>2.2858728935099382E-2</v>
      </c>
      <c r="AS43" s="47">
        <f>IF(AND(AQ124=0,AQ43&gt;=0),"",AQ43/AQ124)</f>
        <v>2.5709599522468353E-2</v>
      </c>
      <c r="AT43" s="131">
        <f t="shared" si="28"/>
        <v>0</v>
      </c>
      <c r="AU43" s="30" t="str">
        <f>IF(AND(AT4=0,AT43&gt;=0), "",AT43/AT4)</f>
        <v/>
      </c>
      <c r="AV43" s="47">
        <f t="shared" si="23"/>
        <v>1</v>
      </c>
      <c r="AW43" s="131">
        <f t="shared" si="40"/>
        <v>34.608465799995734</v>
      </c>
      <c r="AX43" s="30">
        <f>IF(AND(AW4=0,AW43&gt;=0), "",AW43/AW4)</f>
        <v>2.2858728935099378E-2</v>
      </c>
      <c r="AY43" s="47">
        <f>IF(AND(AW124=0,AW43&gt;=0),"",AW43/AW124)</f>
        <v>2.5709599522468356E-2</v>
      </c>
      <c r="AZ43" s="131">
        <f t="shared" si="29"/>
        <v>0</v>
      </c>
      <c r="BA43" s="30" t="str">
        <f>IF(AND(AZ4=0,AZ43&gt;=0), "",AZ43/AZ4)</f>
        <v/>
      </c>
      <c r="BB43" s="47">
        <f t="shared" si="24"/>
        <v>1</v>
      </c>
      <c r="BC43" s="129">
        <f>+'N EERR UCAFE'!I42</f>
        <v>0</v>
      </c>
      <c r="BD43" s="30" t="str">
        <f>IF(AND(BC4=0,BC43&gt;=0), "",BC43/BC4)</f>
        <v/>
      </c>
      <c r="BE43" s="47" t="str">
        <f>IF(AND(BC124=0,BC43&gt;=0),"",BC43/BC124)</f>
        <v/>
      </c>
      <c r="BF43" s="30">
        <f t="shared" si="25"/>
        <v>-1</v>
      </c>
      <c r="BG43" s="130">
        <f t="shared" si="30"/>
        <v>207.65079479997442</v>
      </c>
      <c r="BH43" s="30">
        <f>IF(AND(BG4=0,BG43&gt;=0), "",BG43/BG4)</f>
        <v>2.2858728935099382E-2</v>
      </c>
      <c r="BI43" s="47">
        <f>IF(AND(BG124=0,BG43&gt;=0),"",BG43/BG124)</f>
        <v>2.5709599522468353E-2</v>
      </c>
      <c r="BJ43" s="129">
        <f>+'N EERR UCAFE'!J42</f>
        <v>0</v>
      </c>
      <c r="BK43" s="30" t="str">
        <f>IF(AND(BJ4=0,BJ43&gt;=0), "",BJ43/BJ4)</f>
        <v/>
      </c>
      <c r="BL43" s="47" t="str">
        <f>IF(AND(BJ124=0,BJ43&gt;=0),"",BJ43/BJ124)</f>
        <v/>
      </c>
      <c r="BM43" s="30" t="str">
        <f t="shared" si="9"/>
        <v/>
      </c>
      <c r="BN43" s="130">
        <f t="shared" si="31"/>
        <v>207.65079479997442</v>
      </c>
      <c r="BO43" s="30">
        <f>IF(AND(BN4=0,BN43&gt;=0), "",BN43/BN4)</f>
        <v>2.2858728935099382E-2</v>
      </c>
      <c r="BP43" s="47">
        <f>IF(AND(BN124=0,BN43&gt;=0),"",BN43/BN124)</f>
        <v>2.5709599522468353E-2</v>
      </c>
      <c r="BQ43" s="129">
        <f>+'N EERR UCAFE'!K42</f>
        <v>0</v>
      </c>
      <c r="BR43" s="30" t="str">
        <f>IF(AND(BQ4=0,BQ43&gt;=0), "",BQ43/BQ4)</f>
        <v/>
      </c>
      <c r="BS43" s="47" t="str">
        <f>IF(AND(BQ124=0,BQ43&gt;=0),"",BQ43/BQ124)</f>
        <v/>
      </c>
      <c r="BT43" s="30" t="str">
        <f t="shared" si="10"/>
        <v/>
      </c>
      <c r="BU43" s="130">
        <f t="shared" si="32"/>
        <v>207.65079479997442</v>
      </c>
      <c r="BV43" s="30">
        <f>IF(AND(BU4=0,BU43&gt;=0), "",BU43/BU4)</f>
        <v>2.2858728935099382E-2</v>
      </c>
      <c r="BW43" s="47">
        <f>IF(AND(BU124=0,BU43&gt;=0),"",BU43/BU124)</f>
        <v>2.5709599522468353E-2</v>
      </c>
      <c r="BX43" s="131">
        <f t="shared" si="33"/>
        <v>0</v>
      </c>
      <c r="BY43" s="30" t="str">
        <f>IF(AND(BX4=0,BX43&gt;=0), "",BX43/BX4)</f>
        <v/>
      </c>
      <c r="BZ43" s="47">
        <f t="shared" si="11"/>
        <v>1</v>
      </c>
      <c r="CA43" s="129">
        <f>+'N EERR UCAFE'!L42</f>
        <v>0</v>
      </c>
      <c r="CB43" s="30" t="str">
        <f>IF(AND(CA4=0,CA43&gt;=0), "",CA43/CA4)</f>
        <v/>
      </c>
      <c r="CC43" s="47" t="str">
        <f>IF(AND(CA124=0,CA43&gt;=0),"",CA43/CA124)</f>
        <v/>
      </c>
      <c r="CD43" s="30" t="str">
        <f t="shared" si="26"/>
        <v/>
      </c>
      <c r="CE43" s="130">
        <f t="shared" si="34"/>
        <v>207.65079479997442</v>
      </c>
      <c r="CF43" s="30">
        <f>IF(AND(CE4=0,CE43&gt;=0), "",CE43/CE4)</f>
        <v>2.2858728935099382E-2</v>
      </c>
      <c r="CG43" s="47">
        <f>IF(AND(CE124=0,CE43&gt;=0),"",CE43/CE124)</f>
        <v>2.5709599522468353E-2</v>
      </c>
      <c r="CH43" s="129">
        <f>+'N EERR UCAFE'!M42</f>
        <v>0</v>
      </c>
      <c r="CI43" s="30" t="str">
        <f>IF(AND(CH4=0,CH43&gt;=0), "",CH43/CH4)</f>
        <v/>
      </c>
      <c r="CJ43" s="47" t="str">
        <f>IF(AND(CH124=0,CH43&gt;=0),"",CH43/CH124)</f>
        <v/>
      </c>
      <c r="CK43" s="30" t="str">
        <f t="shared" si="13"/>
        <v/>
      </c>
      <c r="CL43" s="130">
        <f t="shared" si="35"/>
        <v>207.65079479997442</v>
      </c>
      <c r="CM43" s="30">
        <f>IF(AND(CL4=0,CL43&gt;=0), "",CL43/CL4)</f>
        <v>2.2858728935099382E-2</v>
      </c>
      <c r="CN43" s="47">
        <f>IF(AND(CL124=0,CL43&gt;=0),"",CL43/CL124)</f>
        <v>2.5709599522468353E-2</v>
      </c>
      <c r="CO43" s="129">
        <f>+'N EERR UCAFE'!N42</f>
        <v>0</v>
      </c>
      <c r="CP43" s="30" t="str">
        <f>IF(AND(CO4=0,CO43&gt;=0), "",CO43/CO4)</f>
        <v/>
      </c>
      <c r="CQ43" s="47" t="str">
        <f>IF(AND(CO124=0,CO43&gt;=0),"",CO43/CO124)</f>
        <v/>
      </c>
      <c r="CR43" s="30" t="str">
        <f t="shared" si="14"/>
        <v/>
      </c>
      <c r="CS43" s="130">
        <f t="shared" si="36"/>
        <v>207.65079479997442</v>
      </c>
      <c r="CT43" s="30">
        <f>IF(AND(CS4=0,CS43&gt;=0), "",CS43/CS4)</f>
        <v>2.2858728935099382E-2</v>
      </c>
      <c r="CU43" s="47">
        <f>IF(AND(CS124=0,CS43&gt;=0),"",CS43/CS124)</f>
        <v>2.5709599522468353E-2</v>
      </c>
      <c r="CV43" s="131">
        <f t="shared" si="37"/>
        <v>0</v>
      </c>
      <c r="CW43" s="30" t="str">
        <f>IF(AND(CV4=0,CV43&gt;=0), "",CV43/CV4)</f>
        <v/>
      </c>
      <c r="CX43" s="47">
        <f t="shared" si="15"/>
        <v>1</v>
      </c>
    </row>
    <row r="44" spans="1:102" outlineLevel="1" x14ac:dyDescent="0.3">
      <c r="A44" s="29" t="s">
        <v>6</v>
      </c>
      <c r="B44" s="129">
        <f>+'N EERR UCAFE'!B43</f>
        <v>0</v>
      </c>
      <c r="C44" s="30" t="str">
        <f>IF(AND(B4=0,B44&gt;=0), "",B44/B4)</f>
        <v/>
      </c>
      <c r="D44" s="47" t="str">
        <f>IF(AND(B124=0,B44&gt;=0),"",B44/B124)</f>
        <v/>
      </c>
      <c r="E44" s="129">
        <f>+'N EERR UCAFE'!C43</f>
        <v>165.55</v>
      </c>
      <c r="F44" s="30">
        <f>IF(AND(E4=0,E44&gt;=0), "",E44/E4)</f>
        <v>0.11578321895513867</v>
      </c>
      <c r="G44" s="47">
        <f>IF(AND(E124=0,E44&gt;=0),"",E44/E124)</f>
        <v>0.14225425792743973</v>
      </c>
      <c r="H44" s="129">
        <f>+'N EERR UCAFE'!D43</f>
        <v>233.5</v>
      </c>
      <c r="I44" s="30">
        <f>IF(AND(H4=0,H44&gt;=0), "",H44/H4)</f>
        <v>0.16272107042657005</v>
      </c>
      <c r="J44" s="47">
        <f>IF(AND(H124=0,H44&gt;=0),"",H44/H124)</f>
        <v>0.19467449732266384</v>
      </c>
      <c r="K44" s="30">
        <f t="shared" si="19"/>
        <v>0.41045001510117779</v>
      </c>
      <c r="L44" s="130">
        <f t="shared" si="38"/>
        <v>399.05</v>
      </c>
      <c r="M44" s="30">
        <f>IF(AND(L4=0,L44&gt;=0), "",L44/L4)</f>
        <v>0.13929428243414663</v>
      </c>
      <c r="N44" s="47">
        <f>IF(AND(L124=0,L44&gt;=0),"",L44/L124)</f>
        <v>0.16886006662431782</v>
      </c>
      <c r="O44" s="129">
        <f>+'N EERR UCAFE'!E43</f>
        <v>245.85</v>
      </c>
      <c r="P44" s="30">
        <f>IF(AND(O4=0,O44&gt;=0), "",O44/O4)</f>
        <v>0.10918552103835144</v>
      </c>
      <c r="Q44" s="47">
        <f>IF(AND(O124=0,O44&gt;=0),"",O44/O124)</f>
        <v>0.16682122914488157</v>
      </c>
      <c r="R44" s="30">
        <f t="shared" si="20"/>
        <v>5.2890792291220533E-2</v>
      </c>
      <c r="S44" s="130">
        <f t="shared" si="39"/>
        <v>644.9</v>
      </c>
      <c r="T44" s="30">
        <f>IF(AND(S4=0,S44&gt;=0), "",S44/S4)</f>
        <v>0.12604392500839567</v>
      </c>
      <c r="U44" s="47">
        <f>IF(AND(S124=0,S44&gt;=0),"",S44/S124)</f>
        <v>0.16807696643588044</v>
      </c>
      <c r="V44" s="131"/>
      <c r="W44" s="30" t="str">
        <f>IF(AND(V4=0,V44&gt;=0), "",V44/V4)</f>
        <v/>
      </c>
      <c r="X44" s="47">
        <f t="shared" si="21"/>
        <v>1</v>
      </c>
      <c r="Y44" s="129">
        <f>+'N EERR UCAFE'!F43</f>
        <v>255.7</v>
      </c>
      <c r="Z44" s="30">
        <f>IF(AND(Y4=0,Y44&gt;=0), "",Y44/Y4)</f>
        <v>0.20113211898471481</v>
      </c>
      <c r="AA44" s="47">
        <f>IF(AND(Y124=0,Y44&gt;=0),"",Y44/Y124)</f>
        <v>0.17919222573114002</v>
      </c>
      <c r="AB44" s="30">
        <f t="shared" si="22"/>
        <v>4.0065080333536687E-2</v>
      </c>
      <c r="AC44" s="130">
        <f t="shared" si="27"/>
        <v>900.59999999999991</v>
      </c>
      <c r="AD44" s="30">
        <f>IF(AND(AC4=0,AC44&gt;=0), "",AC44/AC4)</f>
        <v>0.1409880818581635</v>
      </c>
      <c r="AE44" s="47">
        <f>IF(AND(AC124=0,AC44&gt;=0),"",AC44/AC124)</f>
        <v>0.17109014037457962</v>
      </c>
      <c r="AF44" s="129">
        <f>+'N EERR UCAFE'!G43</f>
        <v>292.82</v>
      </c>
      <c r="AG44" s="30">
        <f>IF(AND(AF4=0,AF44&gt;=0), "",AF44/AF4)</f>
        <v>0.19394518204944647</v>
      </c>
      <c r="AH44" s="47">
        <f>IF(AND(AF124=0,AF44&gt;=0),"",AF44/AF124)</f>
        <v>0.19572002577275244</v>
      </c>
      <c r="AI44" s="30">
        <f t="shared" si="4"/>
        <v>0.14517012123582326</v>
      </c>
      <c r="AJ44" s="130">
        <f t="shared" si="16"/>
        <v>1193.4199999999998</v>
      </c>
      <c r="AK44" s="30">
        <f>IF(AND(AJ4=0,AJ44&gt;=0), "",AJ44/AJ4)</f>
        <v>0.1511120738043987</v>
      </c>
      <c r="AL44" s="47">
        <f>IF(AND(AJ124=0,AJ44&gt;=0),"",AJ44/AJ124)</f>
        <v>0.17654119602610352</v>
      </c>
      <c r="AM44" s="129">
        <f>+'N EERR UCAFE'!H43</f>
        <v>302.14</v>
      </c>
      <c r="AN44" s="30">
        <f>IF(AND(AM4=0,AM44&gt;=0), "",AM44/AM4)</f>
        <v>0.25464600434301476</v>
      </c>
      <c r="AO44" s="47">
        <f>IF(AND(AM124=0,AM44&gt;=0),"",AM44/AM124)</f>
        <v>0.22945505699963195</v>
      </c>
      <c r="AP44" s="30">
        <f t="shared" si="5"/>
        <v>3.1828427020012269E-2</v>
      </c>
      <c r="AQ44" s="130">
        <f t="shared" si="17"/>
        <v>1495.56</v>
      </c>
      <c r="AR44" s="30">
        <f>IF(AND(AQ4=0,AQ44&gt;=0), "",AQ44/AQ4)</f>
        <v>0.16463505800258774</v>
      </c>
      <c r="AS44" s="47">
        <f>IF(AND(AQ124=0,AQ44&gt;=0),"",AQ44/AQ124)</f>
        <v>0.18516783766159464</v>
      </c>
      <c r="AT44" s="131">
        <f t="shared" si="28"/>
        <v>0</v>
      </c>
      <c r="AU44" s="30" t="str">
        <f>IF(AND(AT4=0,AT44&gt;=0), "",AT44/AT4)</f>
        <v/>
      </c>
      <c r="AV44" s="47">
        <f t="shared" si="23"/>
        <v>1</v>
      </c>
      <c r="AW44" s="131">
        <f t="shared" si="40"/>
        <v>249.26</v>
      </c>
      <c r="AX44" s="30">
        <f>IF(AND(AW4=0,AW44&gt;=0), "",AW44/AW4)</f>
        <v>0.16463505800258771</v>
      </c>
      <c r="AY44" s="47">
        <f>IF(AND(AW124=0,AW44&gt;=0),"",AW44/AW124)</f>
        <v>0.1851678376615947</v>
      </c>
      <c r="AZ44" s="131">
        <f t="shared" si="29"/>
        <v>0</v>
      </c>
      <c r="BA44" s="30" t="str">
        <f>IF(AND(AZ4=0,AZ44&gt;=0), "",AZ44/AZ4)</f>
        <v/>
      </c>
      <c r="BB44" s="47">
        <f t="shared" si="24"/>
        <v>1</v>
      </c>
      <c r="BC44" s="129">
        <f>+'N EERR UCAFE'!I43</f>
        <v>0</v>
      </c>
      <c r="BD44" s="30" t="str">
        <f>IF(AND(BC4=0,BC44&gt;=0), "",BC44/BC4)</f>
        <v/>
      </c>
      <c r="BE44" s="47" t="str">
        <f>IF(AND(BC124=0,BC44&gt;=0),"",BC44/BC124)</f>
        <v/>
      </c>
      <c r="BF44" s="30">
        <f t="shared" si="25"/>
        <v>-1</v>
      </c>
      <c r="BG44" s="130">
        <f t="shared" si="30"/>
        <v>1495.56</v>
      </c>
      <c r="BH44" s="30">
        <f>IF(AND(BG4=0,BG44&gt;=0), "",BG44/BG4)</f>
        <v>0.16463505800258774</v>
      </c>
      <c r="BI44" s="47">
        <f>IF(AND(BG124=0,BG44&gt;=0),"",BG44/BG124)</f>
        <v>0.18516783766159464</v>
      </c>
      <c r="BJ44" s="129">
        <f>+'N EERR UCAFE'!J43</f>
        <v>0</v>
      </c>
      <c r="BK44" s="30" t="str">
        <f>IF(AND(BJ4=0,BJ44&gt;=0), "",BJ44/BJ4)</f>
        <v/>
      </c>
      <c r="BL44" s="47" t="str">
        <f>IF(AND(BJ124=0,BJ44&gt;=0),"",BJ44/BJ124)</f>
        <v/>
      </c>
      <c r="BM44" s="30" t="str">
        <f t="shared" si="9"/>
        <v/>
      </c>
      <c r="BN44" s="130">
        <f t="shared" si="31"/>
        <v>1495.56</v>
      </c>
      <c r="BO44" s="30">
        <f>IF(AND(BN4=0,BN44&gt;=0), "",BN44/BN4)</f>
        <v>0.16463505800258774</v>
      </c>
      <c r="BP44" s="47">
        <f>IF(AND(BN124=0,BN44&gt;=0),"",BN44/BN124)</f>
        <v>0.18516783766159464</v>
      </c>
      <c r="BQ44" s="129">
        <f>+'N EERR UCAFE'!K43</f>
        <v>0</v>
      </c>
      <c r="BR44" s="30" t="str">
        <f>IF(AND(BQ4=0,BQ44&gt;=0), "",BQ44/BQ4)</f>
        <v/>
      </c>
      <c r="BS44" s="47" t="str">
        <f>IF(AND(BQ124=0,BQ44&gt;=0),"",BQ44/BQ124)</f>
        <v/>
      </c>
      <c r="BT44" s="30" t="str">
        <f t="shared" si="10"/>
        <v/>
      </c>
      <c r="BU44" s="130">
        <f t="shared" si="32"/>
        <v>1495.56</v>
      </c>
      <c r="BV44" s="30">
        <f>IF(AND(BU4=0,BU44&gt;=0), "",BU44/BU4)</f>
        <v>0.16463505800258774</v>
      </c>
      <c r="BW44" s="47">
        <f>IF(AND(BU124=0,BU44&gt;=0),"",BU44/BU124)</f>
        <v>0.18516783766159464</v>
      </c>
      <c r="BX44" s="131">
        <f t="shared" si="33"/>
        <v>0</v>
      </c>
      <c r="BY44" s="30" t="str">
        <f>IF(AND(BX4=0,BX44&gt;=0), "",BX44/BX4)</f>
        <v/>
      </c>
      <c r="BZ44" s="47">
        <f t="shared" si="11"/>
        <v>1</v>
      </c>
      <c r="CA44" s="129">
        <f>+'N EERR UCAFE'!L43</f>
        <v>0</v>
      </c>
      <c r="CB44" s="30" t="str">
        <f>IF(AND(CA4=0,CA44&gt;=0), "",CA44/CA4)</f>
        <v/>
      </c>
      <c r="CC44" s="47" t="str">
        <f>IF(AND(CA124=0,CA44&gt;=0),"",CA44/CA124)</f>
        <v/>
      </c>
      <c r="CD44" s="30" t="str">
        <f t="shared" si="26"/>
        <v/>
      </c>
      <c r="CE44" s="130">
        <f t="shared" si="34"/>
        <v>1495.56</v>
      </c>
      <c r="CF44" s="30">
        <f>IF(AND(CE4=0,CE44&gt;=0), "",CE44/CE4)</f>
        <v>0.16463505800258774</v>
      </c>
      <c r="CG44" s="47">
        <f>IF(AND(CE124=0,CE44&gt;=0),"",CE44/CE124)</f>
        <v>0.18516783766159464</v>
      </c>
      <c r="CH44" s="129">
        <f>+'N EERR UCAFE'!M43</f>
        <v>0</v>
      </c>
      <c r="CI44" s="30" t="str">
        <f>IF(AND(CH4=0,CH44&gt;=0), "",CH44/CH4)</f>
        <v/>
      </c>
      <c r="CJ44" s="47" t="str">
        <f>IF(AND(CH124=0,CH44&gt;=0),"",CH44/CH124)</f>
        <v/>
      </c>
      <c r="CK44" s="30" t="str">
        <f t="shared" si="13"/>
        <v/>
      </c>
      <c r="CL44" s="130">
        <f t="shared" si="35"/>
        <v>1495.56</v>
      </c>
      <c r="CM44" s="30">
        <f>IF(AND(CL4=0,CL44&gt;=0), "",CL44/CL4)</f>
        <v>0.16463505800258774</v>
      </c>
      <c r="CN44" s="47">
        <f>IF(AND(CL124=0,CL44&gt;=0),"",CL44/CL124)</f>
        <v>0.18516783766159464</v>
      </c>
      <c r="CO44" s="129">
        <f>+'N EERR UCAFE'!N43</f>
        <v>0</v>
      </c>
      <c r="CP44" s="30" t="str">
        <f>IF(AND(CO4=0,CO44&gt;=0), "",CO44/CO4)</f>
        <v/>
      </c>
      <c r="CQ44" s="47" t="str">
        <f>IF(AND(CO124=0,CO44&gt;=0),"",CO44/CO124)</f>
        <v/>
      </c>
      <c r="CR44" s="30" t="str">
        <f t="shared" si="14"/>
        <v/>
      </c>
      <c r="CS44" s="130">
        <f t="shared" si="36"/>
        <v>1495.56</v>
      </c>
      <c r="CT44" s="30">
        <f>IF(AND(CS4=0,CS44&gt;=0), "",CS44/CS4)</f>
        <v>0.16463505800258774</v>
      </c>
      <c r="CU44" s="47">
        <f>IF(AND(CS124=0,CS44&gt;=0),"",CS44/CS124)</f>
        <v>0.18516783766159464</v>
      </c>
      <c r="CV44" s="131">
        <f t="shared" si="37"/>
        <v>0</v>
      </c>
      <c r="CW44" s="30" t="str">
        <f>IF(AND(CV4=0,CV44&gt;=0), "",CV44/CV4)</f>
        <v/>
      </c>
      <c r="CX44" s="47">
        <f t="shared" si="15"/>
        <v>1</v>
      </c>
    </row>
    <row r="45" spans="1:102" outlineLevel="1" x14ac:dyDescent="0.3">
      <c r="A45" s="29" t="s">
        <v>7</v>
      </c>
      <c r="B45" s="129">
        <f>+'N EERR UCAFE'!B44</f>
        <v>0</v>
      </c>
      <c r="C45" s="30" t="str">
        <f>IF(AND(B4=0,B45&gt;=0), "",B45/B4)</f>
        <v/>
      </c>
      <c r="D45" s="47" t="str">
        <f>IF(AND(B124=0,B45&gt;=0),"",B45/B124)</f>
        <v/>
      </c>
      <c r="E45" s="129">
        <f>+'N EERR UCAFE'!C44</f>
        <v>4.9430456035105275</v>
      </c>
      <c r="F45" s="30">
        <f>IF(AND(E4=0,E45&gt;=0), "",E45/E4)</f>
        <v>3.4570929110026879E-3</v>
      </c>
      <c r="G45" s="47">
        <f>IF(AND(E124=0,E45&gt;=0),"",E45/E124)</f>
        <v>4.2474737796972728E-3</v>
      </c>
      <c r="H45" s="129">
        <f>+'N EERR UCAFE'!D44</f>
        <v>5.4553611842573488</v>
      </c>
      <c r="I45" s="30">
        <f>IF(AND(H4=0,H45&gt;=0), "",H45/H4)</f>
        <v>3.8017225330446111E-3</v>
      </c>
      <c r="J45" s="47">
        <f>IF(AND(H124=0,H45&gt;=0),"",H45/H124)</f>
        <v>4.5482642238067307E-3</v>
      </c>
      <c r="K45" s="30">
        <f t="shared" si="19"/>
        <v>0.10364370913005078</v>
      </c>
      <c r="L45" s="130">
        <f t="shared" si="38"/>
        <v>10.398406787767875</v>
      </c>
      <c r="M45" s="30">
        <f>IF(AND(L4=0,L45&gt;=0), "",L45/L4)</f>
        <v>3.6297171080327925E-3</v>
      </c>
      <c r="N45" s="47">
        <f>IF(AND(L124=0,L45&gt;=0),"",L45/L124)</f>
        <v>4.4001394887087887E-3</v>
      </c>
      <c r="O45" s="129">
        <f>+'N EERR UCAFE'!E44</f>
        <v>5.604734637862907</v>
      </c>
      <c r="P45" s="30">
        <f>IF(AND(O4=0,O45&gt;=0), "",O45/O4)</f>
        <v>2.4891432650671445E-3</v>
      </c>
      <c r="Q45" s="47">
        <f>IF(AND(O124=0,O45&gt;=0),"",O45/O124)</f>
        <v>3.8030861147821146E-3</v>
      </c>
      <c r="R45" s="30">
        <f t="shared" si="20"/>
        <v>2.7381038314494802E-2</v>
      </c>
      <c r="S45" s="130">
        <f t="shared" si="39"/>
        <v>16.003141425630783</v>
      </c>
      <c r="T45" s="30">
        <f>IF(AND(S4=0,S45&gt;=0), "",S45/S4)</f>
        <v>3.1277698212916062E-3</v>
      </c>
      <c r="U45" s="47">
        <f>IF(AND(S124=0,S45&gt;=0),"",S45/S124)</f>
        <v>4.1708163502316526E-3</v>
      </c>
      <c r="V45" s="131"/>
      <c r="W45" s="30" t="str">
        <f>IF(AND(V4=0,V45&gt;=0), "",V45/V4)</f>
        <v/>
      </c>
      <c r="X45" s="47">
        <f t="shared" si="21"/>
        <v>1</v>
      </c>
      <c r="Y45" s="129">
        <f>+'N EERR UCAFE'!F44</f>
        <v>5.9480482678084856</v>
      </c>
      <c r="Z45" s="30">
        <f>IF(AND(Y4=0,Y45&gt;=0), "",Y45/Y4)</f>
        <v>4.6786998511055269E-3</v>
      </c>
      <c r="AA45" s="47">
        <f>IF(AND(Y124=0,Y45&gt;=0),"",Y45/Y124)</f>
        <v>4.1683379267299751E-3</v>
      </c>
      <c r="AB45" s="30">
        <f t="shared" si="22"/>
        <v>6.1254216680717739E-2</v>
      </c>
      <c r="AC45" s="130">
        <f t="shared" si="27"/>
        <v>21.951189693439268</v>
      </c>
      <c r="AD45" s="30">
        <f>IF(AND(AC4=0,AC45&gt;=0), "",AC45/AC4)</f>
        <v>3.4364380739314799E-3</v>
      </c>
      <c r="AE45" s="47">
        <f>IF(AND(AC124=0,AC45&gt;=0),"",AC45/AC124)</f>
        <v>4.1701444881629473E-3</v>
      </c>
      <c r="AF45" s="129">
        <f>+'N EERR UCAFE'!G44</f>
        <v>6.0680536058957717</v>
      </c>
      <c r="AG45" s="30">
        <f>IF(AND(AF4=0,AF45&gt;=0), "",AF45/AF4)</f>
        <v>4.019089410836881E-3</v>
      </c>
      <c r="AH45" s="47">
        <f>IF(AND(AF124=0,AF45&gt;=0),"",AF45/AF124)</f>
        <v>4.0558691624081825E-3</v>
      </c>
      <c r="AI45" s="30">
        <f t="shared" si="4"/>
        <v>2.0175582423694952E-2</v>
      </c>
      <c r="AJ45" s="130">
        <f t="shared" si="16"/>
        <v>28.019243299335038</v>
      </c>
      <c r="AK45" s="30">
        <f>IF(AND(AJ4=0,AJ45&gt;=0), "",AJ45/AJ4)</f>
        <v>3.5478255445631217E-3</v>
      </c>
      <c r="AL45" s="47">
        <f>IF(AND(AJ124=0,AJ45&gt;=0),"",AJ45/AJ124)</f>
        <v>4.1448532149712548E-3</v>
      </c>
      <c r="AM45" s="129">
        <f>+'N EERR UCAFE'!H44</f>
        <v>6.3291778793492801</v>
      </c>
      <c r="AN45" s="30">
        <f>IF(AND(AM4=0,AM45&gt;=0), "",AM45/AM4)</f>
        <v>5.3342816500711251E-3</v>
      </c>
      <c r="AO45" s="47">
        <f>IF(AND(AM124=0,AM45&gt;=0),"",AM45/AM124)</f>
        <v>4.8065859239653759E-3</v>
      </c>
      <c r="AP45" s="30">
        <f t="shared" si="5"/>
        <v>4.3032624695305575E-2</v>
      </c>
      <c r="AQ45" s="130">
        <f t="shared" si="17"/>
        <v>34.348421178684319</v>
      </c>
      <c r="AR45" s="30">
        <f>IF(AND(AQ4=0,AQ45&gt;=0), "",AQ45/AQ4)</f>
        <v>3.7811617809048155E-3</v>
      </c>
      <c r="AS45" s="47">
        <f>IF(AND(AQ124=0,AQ45&gt;=0),"",AQ45/AQ124)</f>
        <v>4.2527366850856523E-3</v>
      </c>
      <c r="AT45" s="131">
        <f t="shared" si="28"/>
        <v>0</v>
      </c>
      <c r="AU45" s="30" t="str">
        <f>IF(AND(AT4=0,AT45&gt;=0), "",AT45/AT4)</f>
        <v/>
      </c>
      <c r="AV45" s="47">
        <f t="shared" si="23"/>
        <v>1</v>
      </c>
      <c r="AW45" s="131">
        <f t="shared" si="40"/>
        <v>5.7247368631140532</v>
      </c>
      <c r="AX45" s="30">
        <f>IF(AND(AW4=0,AW45&gt;=0), "",AW45/AW4)</f>
        <v>3.7811617809048151E-3</v>
      </c>
      <c r="AY45" s="47">
        <f>IF(AND(AW124=0,AW45&gt;=0),"",AW45/AW124)</f>
        <v>4.2527366850856532E-3</v>
      </c>
      <c r="AZ45" s="131">
        <f t="shared" si="29"/>
        <v>0</v>
      </c>
      <c r="BA45" s="30" t="str">
        <f>IF(AND(AZ4=0,AZ45&gt;=0), "",AZ45/AZ4)</f>
        <v/>
      </c>
      <c r="BB45" s="47">
        <f t="shared" si="24"/>
        <v>1</v>
      </c>
      <c r="BC45" s="129">
        <f>+'N EERR UCAFE'!I44</f>
        <v>0</v>
      </c>
      <c r="BD45" s="30" t="str">
        <f>IF(AND(BC4=0,BC45&gt;=0), "",BC45/BC4)</f>
        <v/>
      </c>
      <c r="BE45" s="47" t="str">
        <f>IF(AND(BC124=0,BC45&gt;=0),"",BC45/BC124)</f>
        <v/>
      </c>
      <c r="BF45" s="30">
        <f t="shared" si="25"/>
        <v>-1</v>
      </c>
      <c r="BG45" s="130">
        <f t="shared" si="30"/>
        <v>34.348421178684319</v>
      </c>
      <c r="BH45" s="30">
        <f>IF(AND(BG4=0,BG45&gt;=0), "",BG45/BG4)</f>
        <v>3.7811617809048155E-3</v>
      </c>
      <c r="BI45" s="47">
        <f>IF(AND(BG124=0,BG45&gt;=0),"",BG45/BG124)</f>
        <v>4.2527366850856523E-3</v>
      </c>
      <c r="BJ45" s="129">
        <f>+'N EERR UCAFE'!J44</f>
        <v>0</v>
      </c>
      <c r="BK45" s="30" t="str">
        <f>IF(AND(BJ4=0,BJ45&gt;=0), "",BJ45/BJ4)</f>
        <v/>
      </c>
      <c r="BL45" s="47" t="str">
        <f>IF(AND(BJ124=0,BJ45&gt;=0),"",BJ45/BJ124)</f>
        <v/>
      </c>
      <c r="BM45" s="30" t="str">
        <f t="shared" si="9"/>
        <v/>
      </c>
      <c r="BN45" s="130">
        <f t="shared" si="31"/>
        <v>34.348421178684319</v>
      </c>
      <c r="BO45" s="30">
        <f>IF(AND(BN4=0,BN45&gt;=0), "",BN45/BN4)</f>
        <v>3.7811617809048155E-3</v>
      </c>
      <c r="BP45" s="47">
        <f>IF(AND(BN124=0,BN45&gt;=0),"",BN45/BN124)</f>
        <v>4.2527366850856523E-3</v>
      </c>
      <c r="BQ45" s="129">
        <f>+'N EERR UCAFE'!K44</f>
        <v>0</v>
      </c>
      <c r="BR45" s="30" t="str">
        <f>IF(AND(BQ4=0,BQ45&gt;=0), "",BQ45/BQ4)</f>
        <v/>
      </c>
      <c r="BS45" s="47" t="str">
        <f>IF(AND(BQ124=0,BQ45&gt;=0),"",BQ45/BQ124)</f>
        <v/>
      </c>
      <c r="BT45" s="30" t="str">
        <f t="shared" si="10"/>
        <v/>
      </c>
      <c r="BU45" s="130">
        <f t="shared" si="32"/>
        <v>34.348421178684319</v>
      </c>
      <c r="BV45" s="30">
        <f>IF(AND(BU4=0,BU45&gt;=0), "",BU45/BU4)</f>
        <v>3.7811617809048155E-3</v>
      </c>
      <c r="BW45" s="47">
        <f>IF(AND(BU124=0,BU45&gt;=0),"",BU45/BU124)</f>
        <v>4.2527366850856523E-3</v>
      </c>
      <c r="BX45" s="131">
        <f t="shared" si="33"/>
        <v>0</v>
      </c>
      <c r="BY45" s="30" t="str">
        <f>IF(AND(BX4=0,BX45&gt;=0), "",BX45/BX4)</f>
        <v/>
      </c>
      <c r="BZ45" s="47">
        <f t="shared" si="11"/>
        <v>1</v>
      </c>
      <c r="CA45" s="129">
        <f>+'N EERR UCAFE'!L44</f>
        <v>0</v>
      </c>
      <c r="CB45" s="30" t="str">
        <f>IF(AND(CA4=0,CA45&gt;=0), "",CA45/CA4)</f>
        <v/>
      </c>
      <c r="CC45" s="47" t="str">
        <f>IF(AND(CA124=0,CA45&gt;=0),"",CA45/CA124)</f>
        <v/>
      </c>
      <c r="CD45" s="30" t="str">
        <f t="shared" si="26"/>
        <v/>
      </c>
      <c r="CE45" s="130">
        <f t="shared" si="34"/>
        <v>34.348421178684319</v>
      </c>
      <c r="CF45" s="30">
        <f>IF(AND(CE4=0,CE45&gt;=0), "",CE45/CE4)</f>
        <v>3.7811617809048155E-3</v>
      </c>
      <c r="CG45" s="47">
        <f>IF(AND(CE124=0,CE45&gt;=0),"",CE45/CE124)</f>
        <v>4.2527366850856523E-3</v>
      </c>
      <c r="CH45" s="129">
        <f>+'N EERR UCAFE'!M44</f>
        <v>0</v>
      </c>
      <c r="CI45" s="30" t="str">
        <f>IF(AND(CH4=0,CH45&gt;=0), "",CH45/CH4)</f>
        <v/>
      </c>
      <c r="CJ45" s="47" t="str">
        <f>IF(AND(CH124=0,CH45&gt;=0),"",CH45/CH124)</f>
        <v/>
      </c>
      <c r="CK45" s="30" t="str">
        <f t="shared" si="13"/>
        <v/>
      </c>
      <c r="CL45" s="130">
        <f t="shared" si="35"/>
        <v>34.348421178684319</v>
      </c>
      <c r="CM45" s="30">
        <f>IF(AND(CL4=0,CL45&gt;=0), "",CL45/CL4)</f>
        <v>3.7811617809048155E-3</v>
      </c>
      <c r="CN45" s="47">
        <f>IF(AND(CL124=0,CL45&gt;=0),"",CL45/CL124)</f>
        <v>4.2527366850856523E-3</v>
      </c>
      <c r="CO45" s="129">
        <f>+'N EERR UCAFE'!N44</f>
        <v>0</v>
      </c>
      <c r="CP45" s="30" t="str">
        <f>IF(AND(CO4=0,CO45&gt;=0), "",CO45/CO4)</f>
        <v/>
      </c>
      <c r="CQ45" s="47" t="str">
        <f>IF(AND(CO124=0,CO45&gt;=0),"",CO45/CO124)</f>
        <v/>
      </c>
      <c r="CR45" s="30" t="str">
        <f t="shared" si="14"/>
        <v/>
      </c>
      <c r="CS45" s="130">
        <f t="shared" si="36"/>
        <v>34.348421178684319</v>
      </c>
      <c r="CT45" s="30">
        <f>IF(AND(CS4=0,CS45&gt;=0), "",CS45/CS4)</f>
        <v>3.7811617809048155E-3</v>
      </c>
      <c r="CU45" s="47">
        <f>IF(AND(CS124=0,CS45&gt;=0),"",CS45/CS124)</f>
        <v>4.2527366850856523E-3</v>
      </c>
      <c r="CV45" s="131">
        <f t="shared" si="37"/>
        <v>0</v>
      </c>
      <c r="CW45" s="30" t="str">
        <f>IF(AND(CV4=0,CV45&gt;=0), "",CV45/CV4)</f>
        <v/>
      </c>
      <c r="CX45" s="47">
        <f t="shared" si="15"/>
        <v>1</v>
      </c>
    </row>
    <row r="46" spans="1:102" outlineLevel="1" x14ac:dyDescent="0.3">
      <c r="A46" s="29" t="s">
        <v>8</v>
      </c>
      <c r="B46" s="129">
        <f>+'N EERR UCAFE'!B45</f>
        <v>0</v>
      </c>
      <c r="C46" s="30" t="str">
        <f>IF(AND(B4=0,B46&gt;=0), "",B46/B4)</f>
        <v/>
      </c>
      <c r="D46" s="47" t="str">
        <f>IF(AND(B124=0,B46&gt;=0),"",B46/B124)</f>
        <v/>
      </c>
      <c r="E46" s="129">
        <f>+'N EERR UCAFE'!C45</f>
        <v>7.2062765465015106</v>
      </c>
      <c r="F46" s="30">
        <f>IF(AND(E4=0,E46&gt;=0), "",E46/E4)</f>
        <v>5.0399631243422827E-3</v>
      </c>
      <c r="G46" s="47">
        <f>IF(AND(E124=0,E46&gt;=0),"",E46/E124)</f>
        <v>6.1922290700240738E-3</v>
      </c>
      <c r="H46" s="129">
        <f>+'N EERR UCAFE'!D45</f>
        <v>0</v>
      </c>
      <c r="I46" s="30">
        <f>IF(AND(H4=0,H46&gt;=0), "",H46/H4)</f>
        <v>0</v>
      </c>
      <c r="J46" s="47">
        <f>IF(AND(H124=0,H46&gt;=0),"",H46/H124)</f>
        <v>0</v>
      </c>
      <c r="K46" s="30">
        <f t="shared" si="19"/>
        <v>-1</v>
      </c>
      <c r="L46" s="130">
        <f t="shared" si="38"/>
        <v>7.2062765465015106</v>
      </c>
      <c r="M46" s="30">
        <f>IF(AND(L4=0,L46&gt;=0), "",L46/L4)</f>
        <v>2.515457011820444E-3</v>
      </c>
      <c r="N46" s="47">
        <f>IF(AND(L124=0,L46&gt;=0),"",L46/L124)</f>
        <v>3.0493731055143566E-3</v>
      </c>
      <c r="O46" s="129">
        <f>+'N EERR UCAFE'!E45</f>
        <v>0</v>
      </c>
      <c r="P46" s="30">
        <f>IF(AND(O4=0,O46&gt;=0), "",O46/O4)</f>
        <v>0</v>
      </c>
      <c r="Q46" s="47">
        <f>IF(AND(O124=0,O46&gt;=0),"",O46/O124)</f>
        <v>0</v>
      </c>
      <c r="R46" s="30" t="str">
        <f t="shared" si="20"/>
        <v/>
      </c>
      <c r="S46" s="130">
        <f t="shared" si="39"/>
        <v>7.2062765465015106</v>
      </c>
      <c r="T46" s="30">
        <f>IF(AND(S4=0,S46&gt;=0), "",S46/S4)</f>
        <v>1.4084468609350241E-3</v>
      </c>
      <c r="U46" s="47">
        <f>IF(AND(S124=0,S46&gt;=0),"",S46/S124)</f>
        <v>1.8781347514870627E-3</v>
      </c>
      <c r="V46" s="131"/>
      <c r="W46" s="30" t="str">
        <f>IF(AND(V4=0,V46&gt;=0), "",V46/V4)</f>
        <v/>
      </c>
      <c r="X46" s="47">
        <f t="shared" si="21"/>
        <v>1</v>
      </c>
      <c r="Y46" s="129">
        <f>+'N EERR UCAFE'!F45</f>
        <v>5.8582664071623194</v>
      </c>
      <c r="Z46" s="30">
        <f>IF(AND(Y4=0,Y46&gt;=0), "",Y46/Y4)</f>
        <v>4.6080779665605377E-3</v>
      </c>
      <c r="AA46" s="47">
        <f>IF(AND(Y124=0,Y46&gt;=0),"",Y46/Y124)</f>
        <v>4.1054196184019745E-3</v>
      </c>
      <c r="AB46" s="30">
        <f t="shared" si="22"/>
        <v>1</v>
      </c>
      <c r="AC46" s="130">
        <f t="shared" si="27"/>
        <v>13.06454295366383</v>
      </c>
      <c r="AD46" s="30">
        <f>IF(AND(AC4=0,AC46&gt;=0), "",AC46/AC4)</f>
        <v>2.0452418958368302E-3</v>
      </c>
      <c r="AE46" s="47">
        <f>IF(AND(AC124=0,AC46&gt;=0),"",AC46/AC124)</f>
        <v>2.4819170418299689E-3</v>
      </c>
      <c r="AF46" s="129">
        <f>+'N EERR UCAFE'!G45</f>
        <v>0</v>
      </c>
      <c r="AG46" s="30">
        <f>IF(AND(AF4=0,AF46&gt;=0), "",AF46/AF4)</f>
        <v>0</v>
      </c>
      <c r="AH46" s="47">
        <f>IF(AND(AF124=0,AF46&gt;=0),"",AF46/AF124)</f>
        <v>0</v>
      </c>
      <c r="AI46" s="30">
        <f t="shared" si="4"/>
        <v>-1</v>
      </c>
      <c r="AJ46" s="130">
        <f t="shared" si="16"/>
        <v>13.06454295366383</v>
      </c>
      <c r="AK46" s="30">
        <f>IF(AND(AJ4=0,AJ46&gt;=0), "",AJ46/AJ4)</f>
        <v>1.6542459310509175E-3</v>
      </c>
      <c r="AL46" s="47">
        <f>IF(AND(AJ124=0,AJ46&gt;=0),"",AJ46/AJ124)</f>
        <v>1.9326222441170887E-3</v>
      </c>
      <c r="AM46" s="129">
        <f>+'N EERR UCAFE'!H45</f>
        <v>0.46175134214120528</v>
      </c>
      <c r="AN46" s="30">
        <f>IF(AND(AM4=0,AM46&gt;=0), "",AM46/AM4)</f>
        <v>3.8916771786682414E-4</v>
      </c>
      <c r="AO46" s="47">
        <f>IF(AND(AM124=0,AM46&gt;=0),"",AM46/AM124)</f>
        <v>3.5066916174841735E-4</v>
      </c>
      <c r="AP46" s="30">
        <f t="shared" si="5"/>
        <v>1</v>
      </c>
      <c r="AQ46" s="130">
        <f t="shared" si="17"/>
        <v>13.526294295805036</v>
      </c>
      <c r="AR46" s="30">
        <f>IF(AND(AQ4=0,AQ46&gt;=0), "",AQ46/AQ4)</f>
        <v>1.4890089638329011E-3</v>
      </c>
      <c r="AS46" s="47">
        <f>IF(AND(AQ124=0,AQ46&gt;=0),"",AQ46/AQ124)</f>
        <v>1.6747135964645891E-3</v>
      </c>
      <c r="AT46" s="131">
        <f t="shared" si="28"/>
        <v>0</v>
      </c>
      <c r="AU46" s="30" t="str">
        <f>IF(AND(AT4=0,AT46&gt;=0), "",AT46/AT4)</f>
        <v/>
      </c>
      <c r="AV46" s="47">
        <f t="shared" si="23"/>
        <v>1</v>
      </c>
      <c r="AW46" s="131">
        <f t="shared" si="40"/>
        <v>2.2543823826341725</v>
      </c>
      <c r="AX46" s="30">
        <f>IF(AND(AW4=0,AW46&gt;=0), "",AW46/AW4)</f>
        <v>1.4890089638329009E-3</v>
      </c>
      <c r="AY46" s="47">
        <f>IF(AND(AW124=0,AW46&gt;=0),"",AW46/AW124)</f>
        <v>1.6747135964645893E-3</v>
      </c>
      <c r="AZ46" s="131">
        <f t="shared" si="29"/>
        <v>0</v>
      </c>
      <c r="BA46" s="30" t="str">
        <f>IF(AND(AZ4=0,AZ46&gt;=0), "",AZ46/AZ4)</f>
        <v/>
      </c>
      <c r="BB46" s="47">
        <f t="shared" si="24"/>
        <v>1</v>
      </c>
      <c r="BC46" s="129">
        <f>+'N EERR UCAFE'!I45</f>
        <v>0</v>
      </c>
      <c r="BD46" s="30" t="str">
        <f>IF(AND(BC4=0,BC46&gt;=0), "",BC46/BC4)</f>
        <v/>
      </c>
      <c r="BE46" s="47" t="str">
        <f>IF(AND(BC124=0,BC46&gt;=0),"",BC46/BC124)</f>
        <v/>
      </c>
      <c r="BF46" s="30">
        <f t="shared" si="25"/>
        <v>-1</v>
      </c>
      <c r="BG46" s="130">
        <f t="shared" si="30"/>
        <v>13.526294295805036</v>
      </c>
      <c r="BH46" s="30">
        <f>IF(AND(BG4=0,BG46&gt;=0), "",BG46/BG4)</f>
        <v>1.4890089638329011E-3</v>
      </c>
      <c r="BI46" s="47">
        <f>IF(AND(BG124=0,BG46&gt;=0),"",BG46/BG124)</f>
        <v>1.6747135964645891E-3</v>
      </c>
      <c r="BJ46" s="129">
        <f>+'N EERR UCAFE'!J45</f>
        <v>0</v>
      </c>
      <c r="BK46" s="30" t="str">
        <f>IF(AND(BJ4=0,BJ46&gt;=0), "",BJ46/BJ4)</f>
        <v/>
      </c>
      <c r="BL46" s="47" t="str">
        <f>IF(AND(BJ124=0,BJ46&gt;=0),"",BJ46/BJ124)</f>
        <v/>
      </c>
      <c r="BM46" s="30" t="str">
        <f t="shared" si="9"/>
        <v/>
      </c>
      <c r="BN46" s="130">
        <f t="shared" si="31"/>
        <v>13.526294295805036</v>
      </c>
      <c r="BO46" s="30">
        <f>IF(AND(BN4=0,BN46&gt;=0), "",BN46/BN4)</f>
        <v>1.4890089638329011E-3</v>
      </c>
      <c r="BP46" s="47">
        <f>IF(AND(BN124=0,BN46&gt;=0),"",BN46/BN124)</f>
        <v>1.6747135964645891E-3</v>
      </c>
      <c r="BQ46" s="129">
        <f>+'N EERR UCAFE'!K45</f>
        <v>0</v>
      </c>
      <c r="BR46" s="30" t="str">
        <f>IF(AND(BQ4=0,BQ46&gt;=0), "",BQ46/BQ4)</f>
        <v/>
      </c>
      <c r="BS46" s="47" t="str">
        <f>IF(AND(BQ124=0,BQ46&gt;=0),"",BQ46/BQ124)</f>
        <v/>
      </c>
      <c r="BT46" s="30" t="str">
        <f t="shared" si="10"/>
        <v/>
      </c>
      <c r="BU46" s="130">
        <f t="shared" si="32"/>
        <v>13.526294295805036</v>
      </c>
      <c r="BV46" s="30">
        <f>IF(AND(BU4=0,BU46&gt;=0), "",BU46/BU4)</f>
        <v>1.4890089638329011E-3</v>
      </c>
      <c r="BW46" s="47">
        <f>IF(AND(BU124=0,BU46&gt;=0),"",BU46/BU124)</f>
        <v>1.6747135964645891E-3</v>
      </c>
      <c r="BX46" s="131">
        <f t="shared" si="33"/>
        <v>0</v>
      </c>
      <c r="BY46" s="30" t="str">
        <f>IF(AND(BX4=0,BX46&gt;=0), "",BX46/BX4)</f>
        <v/>
      </c>
      <c r="BZ46" s="47">
        <f t="shared" si="11"/>
        <v>1</v>
      </c>
      <c r="CA46" s="129">
        <f>+'N EERR UCAFE'!L45</f>
        <v>0</v>
      </c>
      <c r="CB46" s="30" t="str">
        <f>IF(AND(CA4=0,CA46&gt;=0), "",CA46/CA4)</f>
        <v/>
      </c>
      <c r="CC46" s="47" t="str">
        <f>IF(AND(CA124=0,CA46&gt;=0),"",CA46/CA124)</f>
        <v/>
      </c>
      <c r="CD46" s="30" t="str">
        <f t="shared" si="26"/>
        <v/>
      </c>
      <c r="CE46" s="130">
        <f t="shared" si="34"/>
        <v>13.526294295805036</v>
      </c>
      <c r="CF46" s="30">
        <f>IF(AND(CE4=0,CE46&gt;=0), "",CE46/CE4)</f>
        <v>1.4890089638329011E-3</v>
      </c>
      <c r="CG46" s="47">
        <f>IF(AND(CE124=0,CE46&gt;=0),"",CE46/CE124)</f>
        <v>1.6747135964645891E-3</v>
      </c>
      <c r="CH46" s="129">
        <f>+'N EERR UCAFE'!M45</f>
        <v>0</v>
      </c>
      <c r="CI46" s="30" t="str">
        <f>IF(AND(CH4=0,CH46&gt;=0), "",CH46/CH4)</f>
        <v/>
      </c>
      <c r="CJ46" s="47" t="str">
        <f>IF(AND(CH124=0,CH46&gt;=0),"",CH46/CH124)</f>
        <v/>
      </c>
      <c r="CK46" s="30" t="str">
        <f t="shared" si="13"/>
        <v/>
      </c>
      <c r="CL46" s="130">
        <f t="shared" si="35"/>
        <v>13.526294295805036</v>
      </c>
      <c r="CM46" s="30">
        <f>IF(AND(CL4=0,CL46&gt;=0), "",CL46/CL4)</f>
        <v>1.4890089638329011E-3</v>
      </c>
      <c r="CN46" s="47">
        <f>IF(AND(CL124=0,CL46&gt;=0),"",CL46/CL124)</f>
        <v>1.6747135964645891E-3</v>
      </c>
      <c r="CO46" s="129">
        <f>+'N EERR UCAFE'!N45</f>
        <v>0</v>
      </c>
      <c r="CP46" s="30" t="str">
        <f>IF(AND(CO4=0,CO46&gt;=0), "",CO46/CO4)</f>
        <v/>
      </c>
      <c r="CQ46" s="47" t="str">
        <f>IF(AND(CO124=0,CO46&gt;=0),"",CO46/CO124)</f>
        <v/>
      </c>
      <c r="CR46" s="30" t="str">
        <f t="shared" si="14"/>
        <v/>
      </c>
      <c r="CS46" s="130">
        <f t="shared" si="36"/>
        <v>13.526294295805036</v>
      </c>
      <c r="CT46" s="30">
        <f>IF(AND(CS4=0,CS46&gt;=0), "",CS46/CS4)</f>
        <v>1.4890089638329011E-3</v>
      </c>
      <c r="CU46" s="47">
        <f>IF(AND(CS124=0,CS46&gt;=0),"",CS46/CS124)</f>
        <v>1.6747135964645891E-3</v>
      </c>
      <c r="CV46" s="131">
        <f t="shared" si="37"/>
        <v>0</v>
      </c>
      <c r="CW46" s="30" t="str">
        <f>IF(AND(CV4=0,CV46&gt;=0), "",CV46/CV4)</f>
        <v/>
      </c>
      <c r="CX46" s="47">
        <f t="shared" si="15"/>
        <v>1</v>
      </c>
    </row>
    <row r="47" spans="1:102" outlineLevel="1" x14ac:dyDescent="0.3">
      <c r="A47" s="29" t="s">
        <v>9</v>
      </c>
      <c r="B47" s="129">
        <f>+'N EERR UCAFE'!B46</f>
        <v>0</v>
      </c>
      <c r="C47" s="30" t="str">
        <f>IF(AND(B4=0,B47&gt;=0), "",B47/B4)</f>
        <v/>
      </c>
      <c r="D47" s="47" t="str">
        <f>IF(AND(B124=0,B47&gt;=0),"",B47/B124)</f>
        <v/>
      </c>
      <c r="E47" s="129">
        <f>+'N EERR UCAFE'!C46</f>
        <v>22.259249384361869</v>
      </c>
      <c r="F47" s="30">
        <f>IF(AND(E4=0,E47&gt;=0), "",E47/E4)</f>
        <v>1.5567789460867447E-2</v>
      </c>
      <c r="G47" s="47">
        <f>IF(AND(E124=0,E47&gt;=0),"",E47/E124)</f>
        <v>1.9126988844422935E-2</v>
      </c>
      <c r="H47" s="129">
        <f>+'N EERR UCAFE'!D46</f>
        <v>0</v>
      </c>
      <c r="I47" s="30">
        <f>IF(AND(H4=0,H47&gt;=0), "",H47/H4)</f>
        <v>0</v>
      </c>
      <c r="J47" s="47">
        <f>IF(AND(H124=0,H47&gt;=0),"",H47/H124)</f>
        <v>0</v>
      </c>
      <c r="K47" s="30">
        <f t="shared" si="19"/>
        <v>-1</v>
      </c>
      <c r="L47" s="130">
        <f t="shared" si="38"/>
        <v>22.259249384361869</v>
      </c>
      <c r="M47" s="30">
        <f>IF(AND(L4=0,L47&gt;=0), "",L47/L4)</f>
        <v>7.7699189838802323E-3</v>
      </c>
      <c r="N47" s="47">
        <f>IF(AND(L124=0,L47&gt;=0),"",L47/L124)</f>
        <v>9.4191162361875712E-3</v>
      </c>
      <c r="O47" s="129">
        <f>+'N EERR UCAFE'!E46</f>
        <v>0</v>
      </c>
      <c r="P47" s="30">
        <f>IF(AND(O4=0,O47&gt;=0), "",O47/O4)</f>
        <v>0</v>
      </c>
      <c r="Q47" s="47">
        <f>IF(AND(O124=0,O47&gt;=0),"",O47/O124)</f>
        <v>0</v>
      </c>
      <c r="R47" s="30" t="str">
        <f t="shared" si="20"/>
        <v/>
      </c>
      <c r="S47" s="130">
        <f t="shared" si="39"/>
        <v>22.259249384361869</v>
      </c>
      <c r="T47" s="30">
        <f>IF(AND(S4=0,S47&gt;=0), "",S47/S4)</f>
        <v>4.3505088543118083E-3</v>
      </c>
      <c r="U47" s="47">
        <f>IF(AND(S124=0,S47&gt;=0),"",S47/S124)</f>
        <v>5.8013135550678899E-3</v>
      </c>
      <c r="V47" s="131"/>
      <c r="W47" s="30" t="str">
        <f>IF(AND(V4=0,V47&gt;=0), "",V47/V4)</f>
        <v/>
      </c>
      <c r="X47" s="47">
        <f t="shared" si="21"/>
        <v>1</v>
      </c>
      <c r="Y47" s="129">
        <f>+'N EERR UCAFE'!F46</f>
        <v>119.61188384585441</v>
      </c>
      <c r="Z47" s="30">
        <f>IF(AND(Y4=0,Y47&gt;=0), "",Y47/Y4)</f>
        <v>9.4086005685061702E-2</v>
      </c>
      <c r="AA47" s="47">
        <f>IF(AND(Y124=0,Y47&gt;=0),"",Y47/Y124)</f>
        <v>8.3822916269977482E-2</v>
      </c>
      <c r="AB47" s="30">
        <f t="shared" si="22"/>
        <v>1</v>
      </c>
      <c r="AC47" s="130">
        <f t="shared" si="27"/>
        <v>141.87113323021629</v>
      </c>
      <c r="AD47" s="30">
        <f>IF(AND(AC4=0,AC47&gt;=0), "",AC47/AC4)</f>
        <v>2.2209792299769215E-2</v>
      </c>
      <c r="AE47" s="47">
        <f>IF(AND(AC124=0,AC47&gt;=0),"",AC47/AC124)</f>
        <v>2.6951756717142346E-2</v>
      </c>
      <c r="AF47" s="129">
        <f>+'N EERR UCAFE'!G46</f>
        <v>0.29767810142130202</v>
      </c>
      <c r="AG47" s="30">
        <f>IF(AND(AF4=0,AF47&gt;=0), "",AF47/AF4)</f>
        <v>1.9716287675803569E-4</v>
      </c>
      <c r="AH47" s="47">
        <f>IF(AND(AF124=0,AF47&gt;=0),"",AF47/AF124)</f>
        <v>1.9896716645775988E-4</v>
      </c>
      <c r="AI47" s="30">
        <f t="shared" si="4"/>
        <v>-0.99751129994905086</v>
      </c>
      <c r="AJ47" s="130">
        <f t="shared" si="16"/>
        <v>142.16881133163758</v>
      </c>
      <c r="AK47" s="30">
        <f>IF(AND(AJ4=0,AJ47&gt;=0), "",AJ47/AJ4)</f>
        <v>1.8001561822853694E-2</v>
      </c>
      <c r="AL47" s="47">
        <f>IF(AND(AJ124=0,AJ47&gt;=0),"",AJ47/AJ124)</f>
        <v>2.1030862554755881E-2</v>
      </c>
      <c r="AM47" s="129">
        <f>+'N EERR UCAFE'!H46</f>
        <v>6.3689840295338668E-2</v>
      </c>
      <c r="AN47" s="30">
        <f>IF(AND(AM4=0,AM47&gt;=0), "",AM47/AM4)</f>
        <v>5.3678305912665408E-5</v>
      </c>
      <c r="AO47" s="47">
        <f>IF(AND(AM124=0,AM47&gt;=0),"",AM47/AM124)</f>
        <v>4.836816024116102E-5</v>
      </c>
      <c r="AP47" s="30">
        <f t="shared" si="5"/>
        <v>-0.78604458980609115</v>
      </c>
      <c r="AQ47" s="130">
        <f t="shared" si="17"/>
        <v>142.23250117193291</v>
      </c>
      <c r="AR47" s="30">
        <f>IF(AND(AQ4=0,AQ47&gt;=0), "",AQ47/AQ4)</f>
        <v>1.5657316376671147E-2</v>
      </c>
      <c r="AS47" s="47">
        <f>IF(AND(AQ124=0,AQ47&gt;=0),"",AQ47/AQ124)</f>
        <v>1.7610048869458293E-2</v>
      </c>
      <c r="AT47" s="131">
        <f t="shared" si="28"/>
        <v>0</v>
      </c>
      <c r="AU47" s="30" t="str">
        <f>IF(AND(AT4=0,AT47&gt;=0), "",AT47/AT4)</f>
        <v/>
      </c>
      <c r="AV47" s="47">
        <f t="shared" si="23"/>
        <v>1</v>
      </c>
      <c r="AW47" s="131">
        <f t="shared" si="40"/>
        <v>23.705416861988819</v>
      </c>
      <c r="AX47" s="30">
        <f>IF(AND(AW4=0,AW47&gt;=0), "",AW47/AW4)</f>
        <v>1.5657316376671147E-2</v>
      </c>
      <c r="AY47" s="47">
        <f>IF(AND(AW124=0,AW47&gt;=0),"",AW47/AW124)</f>
        <v>1.76100488694583E-2</v>
      </c>
      <c r="AZ47" s="131">
        <f t="shared" si="29"/>
        <v>0</v>
      </c>
      <c r="BA47" s="30" t="str">
        <f>IF(AND(AZ4=0,AZ47&gt;=0), "",AZ47/AZ4)</f>
        <v/>
      </c>
      <c r="BB47" s="47">
        <f t="shared" si="24"/>
        <v>1</v>
      </c>
      <c r="BC47" s="129">
        <f>+'N EERR UCAFE'!I46</f>
        <v>0</v>
      </c>
      <c r="BD47" s="30" t="str">
        <f>IF(AND(BC4=0,BC47&gt;=0), "",BC47/BC4)</f>
        <v/>
      </c>
      <c r="BE47" s="47" t="str">
        <f>IF(AND(BC124=0,BC47&gt;=0),"",BC47/BC124)</f>
        <v/>
      </c>
      <c r="BF47" s="30">
        <f t="shared" si="25"/>
        <v>-1</v>
      </c>
      <c r="BG47" s="130">
        <f t="shared" si="30"/>
        <v>142.23250117193291</v>
      </c>
      <c r="BH47" s="30">
        <f>IF(AND(BG4=0,BG47&gt;=0), "",BG47/BG4)</f>
        <v>1.5657316376671147E-2</v>
      </c>
      <c r="BI47" s="47">
        <f>IF(AND(BG124=0,BG47&gt;=0),"",BG47/BG124)</f>
        <v>1.7610048869458293E-2</v>
      </c>
      <c r="BJ47" s="129">
        <f>+'N EERR UCAFE'!J46</f>
        <v>0</v>
      </c>
      <c r="BK47" s="30" t="str">
        <f>IF(AND(BJ4=0,BJ47&gt;=0), "",BJ47/BJ4)</f>
        <v/>
      </c>
      <c r="BL47" s="47" t="str">
        <f>IF(AND(BJ124=0,BJ47&gt;=0),"",BJ47/BJ124)</f>
        <v/>
      </c>
      <c r="BM47" s="30" t="str">
        <f t="shared" si="9"/>
        <v/>
      </c>
      <c r="BN47" s="130">
        <f t="shared" si="31"/>
        <v>142.23250117193291</v>
      </c>
      <c r="BO47" s="30">
        <f>IF(AND(BN4=0,BN47&gt;=0), "",BN47/BN4)</f>
        <v>1.5657316376671147E-2</v>
      </c>
      <c r="BP47" s="47">
        <f>IF(AND(BN124=0,BN47&gt;=0),"",BN47/BN124)</f>
        <v>1.7610048869458293E-2</v>
      </c>
      <c r="BQ47" s="129">
        <f>+'N EERR UCAFE'!K46</f>
        <v>0</v>
      </c>
      <c r="BR47" s="30" t="str">
        <f>IF(AND(BQ4=0,BQ47&gt;=0), "",BQ47/BQ4)</f>
        <v/>
      </c>
      <c r="BS47" s="47" t="str">
        <f>IF(AND(BQ124=0,BQ47&gt;=0),"",BQ47/BQ124)</f>
        <v/>
      </c>
      <c r="BT47" s="30" t="str">
        <f t="shared" si="10"/>
        <v/>
      </c>
      <c r="BU47" s="130">
        <f t="shared" si="32"/>
        <v>142.23250117193291</v>
      </c>
      <c r="BV47" s="30">
        <f>IF(AND(BU4=0,BU47&gt;=0), "",BU47/BU4)</f>
        <v>1.5657316376671147E-2</v>
      </c>
      <c r="BW47" s="47">
        <f>IF(AND(BU124=0,BU47&gt;=0),"",BU47/BU124)</f>
        <v>1.7610048869458293E-2</v>
      </c>
      <c r="BX47" s="131">
        <f t="shared" si="33"/>
        <v>0</v>
      </c>
      <c r="BY47" s="30" t="str">
        <f>IF(AND(BX4=0,BX47&gt;=0), "",BX47/BX4)</f>
        <v/>
      </c>
      <c r="BZ47" s="47">
        <f t="shared" si="11"/>
        <v>1</v>
      </c>
      <c r="CA47" s="129">
        <f>+'N EERR UCAFE'!L46</f>
        <v>0</v>
      </c>
      <c r="CB47" s="30" t="str">
        <f>IF(AND(CA4=0,CA47&gt;=0), "",CA47/CA4)</f>
        <v/>
      </c>
      <c r="CC47" s="47" t="str">
        <f>IF(AND(CA124=0,CA47&gt;=0),"",CA47/CA124)</f>
        <v/>
      </c>
      <c r="CD47" s="30" t="str">
        <f t="shared" si="26"/>
        <v/>
      </c>
      <c r="CE47" s="130">
        <f t="shared" si="34"/>
        <v>142.23250117193291</v>
      </c>
      <c r="CF47" s="30">
        <f>IF(AND(CE4=0,CE47&gt;=0), "",CE47/CE4)</f>
        <v>1.5657316376671147E-2</v>
      </c>
      <c r="CG47" s="47">
        <f>IF(AND(CE124=0,CE47&gt;=0),"",CE47/CE124)</f>
        <v>1.7610048869458293E-2</v>
      </c>
      <c r="CH47" s="129">
        <f>+'N EERR UCAFE'!M46</f>
        <v>0</v>
      </c>
      <c r="CI47" s="30" t="str">
        <f>IF(AND(CH4=0,CH47&gt;=0), "",CH47/CH4)</f>
        <v/>
      </c>
      <c r="CJ47" s="47" t="str">
        <f>IF(AND(CH124=0,CH47&gt;=0),"",CH47/CH124)</f>
        <v/>
      </c>
      <c r="CK47" s="30" t="str">
        <f t="shared" si="13"/>
        <v/>
      </c>
      <c r="CL47" s="130">
        <f t="shared" si="35"/>
        <v>142.23250117193291</v>
      </c>
      <c r="CM47" s="30">
        <f>IF(AND(CL4=0,CL47&gt;=0), "",CL47/CL4)</f>
        <v>1.5657316376671147E-2</v>
      </c>
      <c r="CN47" s="47">
        <f>IF(AND(CL124=0,CL47&gt;=0),"",CL47/CL124)</f>
        <v>1.7610048869458293E-2</v>
      </c>
      <c r="CO47" s="129">
        <f>+'N EERR UCAFE'!N46</f>
        <v>0</v>
      </c>
      <c r="CP47" s="30" t="str">
        <f>IF(AND(CO4=0,CO47&gt;=0), "",CO47/CO4)</f>
        <v/>
      </c>
      <c r="CQ47" s="47" t="str">
        <f>IF(AND(CO124=0,CO47&gt;=0),"",CO47/CO124)</f>
        <v/>
      </c>
      <c r="CR47" s="30" t="str">
        <f t="shared" si="14"/>
        <v/>
      </c>
      <c r="CS47" s="130">
        <f t="shared" si="36"/>
        <v>142.23250117193291</v>
      </c>
      <c r="CT47" s="30">
        <f>IF(AND(CS4=0,CS47&gt;=0), "",CS47/CS4)</f>
        <v>1.5657316376671147E-2</v>
      </c>
      <c r="CU47" s="47">
        <f>IF(AND(CS124=0,CS47&gt;=0),"",CS47/CS124)</f>
        <v>1.7610048869458293E-2</v>
      </c>
      <c r="CV47" s="131">
        <f t="shared" si="37"/>
        <v>0</v>
      </c>
      <c r="CW47" s="30" t="str">
        <f>IF(AND(CV4=0,CV47&gt;=0), "",CV47/CV4)</f>
        <v/>
      </c>
      <c r="CX47" s="47">
        <f t="shared" si="15"/>
        <v>1</v>
      </c>
    </row>
    <row r="48" spans="1:102" outlineLevel="1" x14ac:dyDescent="0.3">
      <c r="A48" s="29" t="s">
        <v>10</v>
      </c>
      <c r="B48" s="129">
        <f>+'N EERR UCAFE'!B47</f>
        <v>0</v>
      </c>
      <c r="C48" s="30" t="str">
        <f>IF(AND(B4=0,B48&gt;=0), "",B48/B4)</f>
        <v/>
      </c>
      <c r="D48" s="47" t="str">
        <f>IF(AND(B124=0,B48&gt;=0),"",B48/B124)</f>
        <v/>
      </c>
      <c r="E48" s="129">
        <f>+'N EERR UCAFE'!C47</f>
        <v>0</v>
      </c>
      <c r="F48" s="30">
        <f>IF(AND(E4=0,E48&gt;=0), "",E48/E4)</f>
        <v>0</v>
      </c>
      <c r="G48" s="47">
        <f>IF(AND(E124=0,E48&gt;=0),"",E48/E124)</f>
        <v>0</v>
      </c>
      <c r="H48" s="129">
        <f>+'N EERR UCAFE'!D47</f>
        <v>2.1793324318553844</v>
      </c>
      <c r="I48" s="30">
        <f>IF(AND(H4=0,H48&gt;=0), "",H48/H4)</f>
        <v>1.5187293624276154E-3</v>
      </c>
      <c r="J48" s="47">
        <f>IF(AND(H124=0,H48&gt;=0),"",H48/H124)</f>
        <v>1.8169612234279465E-3</v>
      </c>
      <c r="K48" s="30">
        <f t="shared" si="19"/>
        <v>1</v>
      </c>
      <c r="L48" s="130">
        <f t="shared" si="38"/>
        <v>2.1793324318553844</v>
      </c>
      <c r="M48" s="30">
        <f>IF(AND(L4=0,L48&gt;=0), "",L48/L4)</f>
        <v>7.6072809743330297E-4</v>
      </c>
      <c r="N48" s="47">
        <f>IF(AND(L124=0,L48&gt;=0),"",L48/L124)</f>
        <v>9.2219576403868378E-4</v>
      </c>
      <c r="O48" s="129">
        <f>+'N EERR UCAFE'!E47</f>
        <v>5.6399845412456919</v>
      </c>
      <c r="P48" s="30">
        <f>IF(AND(O4=0,O48&gt;=0), "",O48/O4)</f>
        <v>2.5047982541556166E-3</v>
      </c>
      <c r="Q48" s="47">
        <f>IF(AND(O124=0,O48&gt;=0),"",O48/O124)</f>
        <v>3.8270048953782279E-3</v>
      </c>
      <c r="R48" s="30">
        <f t="shared" si="20"/>
        <v>1.587941361678386</v>
      </c>
      <c r="S48" s="130">
        <f t="shared" si="39"/>
        <v>7.8193169731010759</v>
      </c>
      <c r="T48" s="30">
        <f>IF(AND(S4=0,S48&gt;=0), "",S48/S4)</f>
        <v>1.5282639202580672E-3</v>
      </c>
      <c r="U48" s="47">
        <f>IF(AND(S124=0,S48&gt;=0),"",S48/S124)</f>
        <v>2.0379083213512479E-3</v>
      </c>
      <c r="V48" s="131"/>
      <c r="W48" s="30" t="str">
        <f>IF(AND(V4=0,V48&gt;=0), "",V48/V4)</f>
        <v/>
      </c>
      <c r="X48" s="47">
        <f t="shared" si="21"/>
        <v>1</v>
      </c>
      <c r="Y48" s="129">
        <f>+'N EERR UCAFE'!F47</f>
        <v>5.0502296613468269</v>
      </c>
      <c r="Z48" s="30">
        <f>IF(AND(Y4=0,Y48&gt;=0), "",Y48/Y4)</f>
        <v>3.9724810056556356E-3</v>
      </c>
      <c r="AA48" s="47">
        <f>IF(AND(Y124=0,Y48&gt;=0),"",Y48/Y124)</f>
        <v>3.5391548434499783E-3</v>
      </c>
      <c r="AB48" s="30">
        <f t="shared" si="22"/>
        <v>-0.10456675467564439</v>
      </c>
      <c r="AC48" s="130">
        <f t="shared" si="27"/>
        <v>12.869546634447904</v>
      </c>
      <c r="AD48" s="30">
        <f>IF(AND(AC4=0,AC48&gt;=0), "",AC48/AC4)</f>
        <v>2.0147154057017476E-3</v>
      </c>
      <c r="AE48" s="47">
        <f>IF(AND(AC124=0,AC48&gt;=0),"",AC48/AC124)</f>
        <v>2.4448729072228414E-3</v>
      </c>
      <c r="AF48" s="129">
        <f>+'N EERR UCAFE'!G47</f>
        <v>0</v>
      </c>
      <c r="AG48" s="30">
        <f>IF(AND(AF4=0,AF48&gt;=0), "",AF48/AF4)</f>
        <v>0</v>
      </c>
      <c r="AH48" s="47">
        <f>IF(AND(AF124=0,AF48&gt;=0),"",AF48/AF124)</f>
        <v>0</v>
      </c>
      <c r="AI48" s="30">
        <f t="shared" si="4"/>
        <v>-1</v>
      </c>
      <c r="AJ48" s="130">
        <f t="shared" si="16"/>
        <v>12.869546634447904</v>
      </c>
      <c r="AK48" s="30">
        <f>IF(AND(AJ4=0,AJ48&gt;=0), "",AJ48/AJ4)</f>
        <v>1.6295552955823121E-3</v>
      </c>
      <c r="AL48" s="47">
        <f>IF(AND(AJ124=0,AJ48&gt;=0),"",AJ48/AJ124)</f>
        <v>1.9037766713806946E-3</v>
      </c>
      <c r="AM48" s="129">
        <f>+'N EERR UCAFE'!H47</f>
        <v>0</v>
      </c>
      <c r="AN48" s="30">
        <f>IF(AND(AM4=0,AM48&gt;=0), "",AM48/AM4)</f>
        <v>0</v>
      </c>
      <c r="AO48" s="47">
        <f>IF(AND(AM124=0,AM48&gt;=0),"",AM48/AM124)</f>
        <v>0</v>
      </c>
      <c r="AP48" s="30" t="str">
        <f t="shared" si="5"/>
        <v/>
      </c>
      <c r="AQ48" s="130">
        <f t="shared" si="17"/>
        <v>12.869546634447904</v>
      </c>
      <c r="AR48" s="30">
        <f>IF(AND(AQ4=0,AQ48&gt;=0), "",AQ48/AQ4)</f>
        <v>1.4167125067729401E-3</v>
      </c>
      <c r="AS48" s="47">
        <f>IF(AND(AQ124=0,AQ48&gt;=0),"",AQ48/AQ124)</f>
        <v>1.5934005469427982E-3</v>
      </c>
      <c r="AT48" s="131">
        <f t="shared" si="28"/>
        <v>0</v>
      </c>
      <c r="AU48" s="30" t="str">
        <f>IF(AND(AT4=0,AT48&gt;=0), "",AT48/AT4)</f>
        <v/>
      </c>
      <c r="AV48" s="47">
        <f t="shared" si="23"/>
        <v>1</v>
      </c>
      <c r="AW48" s="131">
        <f t="shared" si="40"/>
        <v>2.1449244390746505</v>
      </c>
      <c r="AX48" s="30">
        <f>IF(AND(AW4=0,AW48&gt;=0), "",AW48/AW4)</f>
        <v>1.4167125067729399E-3</v>
      </c>
      <c r="AY48" s="47">
        <f>IF(AND(AW124=0,AW48&gt;=0),"",AW48/AW124)</f>
        <v>1.5934005469427986E-3</v>
      </c>
      <c r="AZ48" s="131">
        <f t="shared" si="29"/>
        <v>0</v>
      </c>
      <c r="BA48" s="30" t="str">
        <f>IF(AND(AZ4=0,AZ48&gt;=0), "",AZ48/AZ4)</f>
        <v/>
      </c>
      <c r="BB48" s="47">
        <f t="shared" si="24"/>
        <v>1</v>
      </c>
      <c r="BC48" s="129">
        <f>+'N EERR UCAFE'!I47</f>
        <v>0</v>
      </c>
      <c r="BD48" s="30" t="str">
        <f>IF(AND(BC4=0,BC48&gt;=0), "",BC48/BC4)</f>
        <v/>
      </c>
      <c r="BE48" s="47" t="str">
        <f>IF(AND(BC124=0,BC48&gt;=0),"",BC48/BC124)</f>
        <v/>
      </c>
      <c r="BF48" s="30" t="str">
        <f t="shared" si="25"/>
        <v/>
      </c>
      <c r="BG48" s="130">
        <f t="shared" si="30"/>
        <v>12.869546634447904</v>
      </c>
      <c r="BH48" s="30">
        <f>IF(AND(BG4=0,BG48&gt;=0), "",BG48/BG4)</f>
        <v>1.4167125067729401E-3</v>
      </c>
      <c r="BI48" s="47">
        <f>IF(AND(BG124=0,BG48&gt;=0),"",BG48/BG124)</f>
        <v>1.5934005469427982E-3</v>
      </c>
      <c r="BJ48" s="129">
        <f>+'N EERR UCAFE'!J47</f>
        <v>0</v>
      </c>
      <c r="BK48" s="30" t="str">
        <f>IF(AND(BJ4=0,BJ48&gt;=0), "",BJ48/BJ4)</f>
        <v/>
      </c>
      <c r="BL48" s="47" t="str">
        <f>IF(AND(BJ124=0,BJ48&gt;=0),"",BJ48/BJ124)</f>
        <v/>
      </c>
      <c r="BM48" s="30" t="str">
        <f t="shared" si="9"/>
        <v/>
      </c>
      <c r="BN48" s="130">
        <f t="shared" si="31"/>
        <v>12.869546634447904</v>
      </c>
      <c r="BO48" s="30">
        <f>IF(AND(BN4=0,BN48&gt;=0), "",BN48/BN4)</f>
        <v>1.4167125067729401E-3</v>
      </c>
      <c r="BP48" s="47">
        <f>IF(AND(BN124=0,BN48&gt;=0),"",BN48/BN124)</f>
        <v>1.5934005469427982E-3</v>
      </c>
      <c r="BQ48" s="129">
        <f>+'N EERR UCAFE'!K47</f>
        <v>0</v>
      </c>
      <c r="BR48" s="30" t="str">
        <f>IF(AND(BQ4=0,BQ48&gt;=0), "",BQ48/BQ4)</f>
        <v/>
      </c>
      <c r="BS48" s="47" t="str">
        <f>IF(AND(BQ124=0,BQ48&gt;=0),"",BQ48/BQ124)</f>
        <v/>
      </c>
      <c r="BT48" s="30" t="str">
        <f t="shared" si="10"/>
        <v/>
      </c>
      <c r="BU48" s="130">
        <f t="shared" si="32"/>
        <v>12.869546634447904</v>
      </c>
      <c r="BV48" s="30">
        <f>IF(AND(BU4=0,BU48&gt;=0), "",BU48/BU4)</f>
        <v>1.4167125067729401E-3</v>
      </c>
      <c r="BW48" s="47">
        <f>IF(AND(BU124=0,BU48&gt;=0),"",BU48/BU124)</f>
        <v>1.5934005469427982E-3</v>
      </c>
      <c r="BX48" s="131">
        <f t="shared" si="33"/>
        <v>0</v>
      </c>
      <c r="BY48" s="30" t="str">
        <f>IF(AND(BX4=0,BX48&gt;=0), "",BX48/BX4)</f>
        <v/>
      </c>
      <c r="BZ48" s="47">
        <f t="shared" si="11"/>
        <v>1</v>
      </c>
      <c r="CA48" s="129">
        <f>+'N EERR UCAFE'!L47</f>
        <v>0</v>
      </c>
      <c r="CB48" s="30" t="str">
        <f>IF(AND(CA4=0,CA48&gt;=0), "",CA48/CA4)</f>
        <v/>
      </c>
      <c r="CC48" s="47" t="str">
        <f>IF(AND(CA124=0,CA48&gt;=0),"",CA48/CA124)</f>
        <v/>
      </c>
      <c r="CD48" s="30" t="str">
        <f t="shared" si="26"/>
        <v/>
      </c>
      <c r="CE48" s="130">
        <f t="shared" si="34"/>
        <v>12.869546634447904</v>
      </c>
      <c r="CF48" s="30">
        <f>IF(AND(CE4=0,CE48&gt;=0), "",CE48/CE4)</f>
        <v>1.4167125067729401E-3</v>
      </c>
      <c r="CG48" s="47">
        <f>IF(AND(CE124=0,CE48&gt;=0),"",CE48/CE124)</f>
        <v>1.5934005469427982E-3</v>
      </c>
      <c r="CH48" s="129">
        <f>+'N EERR UCAFE'!M47</f>
        <v>0</v>
      </c>
      <c r="CI48" s="30" t="str">
        <f>IF(AND(CH4=0,CH48&gt;=0), "",CH48/CH4)</f>
        <v/>
      </c>
      <c r="CJ48" s="47" t="str">
        <f>IF(AND(CH124=0,CH48&gt;=0),"",CH48/CH124)</f>
        <v/>
      </c>
      <c r="CK48" s="30" t="str">
        <f t="shared" si="13"/>
        <v/>
      </c>
      <c r="CL48" s="130">
        <f t="shared" si="35"/>
        <v>12.869546634447904</v>
      </c>
      <c r="CM48" s="30">
        <f>IF(AND(CL4=0,CL48&gt;=0), "",CL48/CL4)</f>
        <v>1.4167125067729401E-3</v>
      </c>
      <c r="CN48" s="47">
        <f>IF(AND(CL124=0,CL48&gt;=0),"",CL48/CL124)</f>
        <v>1.5934005469427982E-3</v>
      </c>
      <c r="CO48" s="129">
        <f>+'N EERR UCAFE'!N47</f>
        <v>0</v>
      </c>
      <c r="CP48" s="30" t="str">
        <f>IF(AND(CO4=0,CO48&gt;=0), "",CO48/CO4)</f>
        <v/>
      </c>
      <c r="CQ48" s="47" t="str">
        <f>IF(AND(CO124=0,CO48&gt;=0),"",CO48/CO124)</f>
        <v/>
      </c>
      <c r="CR48" s="30" t="str">
        <f t="shared" si="14"/>
        <v/>
      </c>
      <c r="CS48" s="130">
        <f t="shared" si="36"/>
        <v>12.869546634447904</v>
      </c>
      <c r="CT48" s="30">
        <f>IF(AND(CS4=0,CS48&gt;=0), "",CS48/CS4)</f>
        <v>1.4167125067729401E-3</v>
      </c>
      <c r="CU48" s="47">
        <f>IF(AND(CS124=0,CS48&gt;=0),"",CS48/CS124)</f>
        <v>1.5934005469427982E-3</v>
      </c>
      <c r="CV48" s="131">
        <f t="shared" si="37"/>
        <v>0</v>
      </c>
      <c r="CW48" s="30" t="str">
        <f>IF(AND(CV4=0,CV48&gt;=0), "",CV48/CV4)</f>
        <v/>
      </c>
      <c r="CX48" s="47">
        <f t="shared" si="15"/>
        <v>1</v>
      </c>
    </row>
    <row r="49" spans="1:102" outlineLevel="1" x14ac:dyDescent="0.3">
      <c r="A49" s="29" t="s">
        <v>11</v>
      </c>
      <c r="B49" s="129">
        <f>+'N EERR UCAFE'!B48</f>
        <v>0</v>
      </c>
      <c r="C49" s="30" t="str">
        <f>IF(AND(B4=0,B49&gt;=0), "",B49/B4)</f>
        <v/>
      </c>
      <c r="D49" s="47" t="str">
        <f>IF(AND(B124=0,B49&gt;=0),"",B49/B124)</f>
        <v/>
      </c>
      <c r="E49" s="129">
        <f>+'N EERR UCAFE'!C48</f>
        <v>0</v>
      </c>
      <c r="F49" s="30">
        <f>IF(AND(E4=0,E49&gt;=0), "",E49/E4)</f>
        <v>0</v>
      </c>
      <c r="G49" s="47">
        <f>IF(AND(E124=0,E49&gt;=0),"",E49/E124)</f>
        <v>0</v>
      </c>
      <c r="H49" s="129">
        <f>+'N EERR UCAFE'!D48</f>
        <v>0</v>
      </c>
      <c r="I49" s="30">
        <f>IF(AND(H4=0,H49&gt;=0), "",H49/H4)</f>
        <v>0</v>
      </c>
      <c r="J49" s="47">
        <f>IF(AND(H124=0,H49&gt;=0),"",H49/H124)</f>
        <v>0</v>
      </c>
      <c r="K49" s="30" t="str">
        <f t="shared" si="19"/>
        <v/>
      </c>
      <c r="L49" s="130">
        <f t="shared" si="38"/>
        <v>0</v>
      </c>
      <c r="M49" s="30">
        <f>IF(AND(L4=0,L49&gt;=0), "",L49/L4)</f>
        <v>0</v>
      </c>
      <c r="N49" s="47">
        <f>IF(AND(L124=0,L49&gt;=0),"",L49/L124)</f>
        <v>0</v>
      </c>
      <c r="O49" s="129">
        <f>+'N EERR UCAFE'!E48</f>
        <v>0</v>
      </c>
      <c r="P49" s="30">
        <f>IF(AND(O4=0,O49&gt;=0), "",O49/O4)</f>
        <v>0</v>
      </c>
      <c r="Q49" s="47">
        <f>IF(AND(O124=0,O49&gt;=0),"",O49/O124)</f>
        <v>0</v>
      </c>
      <c r="R49" s="30" t="str">
        <f t="shared" si="20"/>
        <v/>
      </c>
      <c r="S49" s="130">
        <f t="shared" si="39"/>
        <v>0</v>
      </c>
      <c r="T49" s="30">
        <f>IF(AND(S4=0,S49&gt;=0), "",S49/S4)</f>
        <v>0</v>
      </c>
      <c r="U49" s="47">
        <f>IF(AND(S124=0,S49&gt;=0),"",S49/S124)</f>
        <v>0</v>
      </c>
      <c r="V49" s="131"/>
      <c r="W49" s="30" t="str">
        <f>IF(AND(V4=0,V49&gt;=0), "",V49/V4)</f>
        <v/>
      </c>
      <c r="X49" s="47" t="str">
        <f t="shared" si="21"/>
        <v/>
      </c>
      <c r="Y49" s="129">
        <f>+'N EERR UCAFE'!F48</f>
        <v>0</v>
      </c>
      <c r="Z49" s="30">
        <f>IF(AND(Y4=0,Y49&gt;=0), "",Y49/Y4)</f>
        <v>0</v>
      </c>
      <c r="AA49" s="47">
        <f>IF(AND(Y124=0,Y49&gt;=0),"",Y49/Y124)</f>
        <v>0</v>
      </c>
      <c r="AB49" s="30" t="str">
        <f t="shared" si="22"/>
        <v/>
      </c>
      <c r="AC49" s="130">
        <f t="shared" si="27"/>
        <v>0</v>
      </c>
      <c r="AD49" s="30">
        <f>IF(AND(AC4=0,AC49&gt;=0), "",AC49/AC4)</f>
        <v>0</v>
      </c>
      <c r="AE49" s="47">
        <f>IF(AND(AC124=0,AC49&gt;=0),"",AC49/AC124)</f>
        <v>0</v>
      </c>
      <c r="AF49" s="129">
        <f>+'N EERR UCAFE'!G48</f>
        <v>0</v>
      </c>
      <c r="AG49" s="30">
        <f>IF(AND(AF4=0,AF49&gt;=0), "",AF49/AF4)</f>
        <v>0</v>
      </c>
      <c r="AH49" s="47">
        <f>IF(AND(AF124=0,AF49&gt;=0),"",AF49/AF124)</f>
        <v>0</v>
      </c>
      <c r="AI49" s="30" t="str">
        <f t="shared" si="4"/>
        <v/>
      </c>
      <c r="AJ49" s="130">
        <f t="shared" si="16"/>
        <v>0</v>
      </c>
      <c r="AK49" s="30">
        <f>IF(AND(AJ4=0,AJ49&gt;=0), "",AJ49/AJ4)</f>
        <v>0</v>
      </c>
      <c r="AL49" s="47">
        <f>IF(AND(AJ124=0,AJ49&gt;=0),"",AJ49/AJ124)</f>
        <v>0</v>
      </c>
      <c r="AM49" s="129">
        <f>+'N EERR UCAFE'!H48</f>
        <v>0</v>
      </c>
      <c r="AN49" s="30">
        <f>IF(AND(AM4=0,AM49&gt;=0), "",AM49/AM4)</f>
        <v>0</v>
      </c>
      <c r="AO49" s="47">
        <f>IF(AND(AM124=0,AM49&gt;=0),"",AM49/AM124)</f>
        <v>0</v>
      </c>
      <c r="AP49" s="30" t="str">
        <f t="shared" si="5"/>
        <v/>
      </c>
      <c r="AQ49" s="130">
        <f t="shared" si="17"/>
        <v>0</v>
      </c>
      <c r="AR49" s="30">
        <f>IF(AND(AQ4=0,AQ49&gt;=0), "",AQ49/AQ4)</f>
        <v>0</v>
      </c>
      <c r="AS49" s="47">
        <f>IF(AND(AQ124=0,AQ49&gt;=0),"",AQ49/AQ124)</f>
        <v>0</v>
      </c>
      <c r="AT49" s="131">
        <f t="shared" si="28"/>
        <v>0</v>
      </c>
      <c r="AU49" s="30" t="str">
        <f>IF(AND(AT4=0,AT49&gt;=0), "",AT49/AT4)</f>
        <v/>
      </c>
      <c r="AV49" s="47" t="str">
        <f t="shared" si="23"/>
        <v/>
      </c>
      <c r="AW49" s="131">
        <f t="shared" si="40"/>
        <v>0</v>
      </c>
      <c r="AX49" s="30">
        <f>IF(AND(AW4=0,AW49&gt;=0), "",AW49/AW4)</f>
        <v>0</v>
      </c>
      <c r="AY49" s="47">
        <f>IF(AND(AW124=0,AW49&gt;=0),"",AW49/AW124)</f>
        <v>0</v>
      </c>
      <c r="AZ49" s="131">
        <f t="shared" si="29"/>
        <v>0</v>
      </c>
      <c r="BA49" s="30" t="str">
        <f>IF(AND(AZ4=0,AZ49&gt;=0), "",AZ49/AZ4)</f>
        <v/>
      </c>
      <c r="BB49" s="47" t="str">
        <f t="shared" si="24"/>
        <v/>
      </c>
      <c r="BC49" s="129">
        <f>+'N EERR UCAFE'!I48</f>
        <v>0</v>
      </c>
      <c r="BD49" s="30" t="str">
        <f>IF(AND(BC4=0,BC49&gt;=0), "",BC49/BC4)</f>
        <v/>
      </c>
      <c r="BE49" s="47" t="str">
        <f>IF(AND(BC124=0,BC49&gt;=0),"",BC49/BC124)</f>
        <v/>
      </c>
      <c r="BF49" s="30" t="str">
        <f t="shared" si="25"/>
        <v/>
      </c>
      <c r="BG49" s="130">
        <f t="shared" si="30"/>
        <v>0</v>
      </c>
      <c r="BH49" s="30">
        <f>IF(AND(BG4=0,BG49&gt;=0), "",BG49/BG4)</f>
        <v>0</v>
      </c>
      <c r="BI49" s="47">
        <f>IF(AND(BG124=0,BG49&gt;=0),"",BG49/BG124)</f>
        <v>0</v>
      </c>
      <c r="BJ49" s="129">
        <f>+'N EERR UCAFE'!J48</f>
        <v>0</v>
      </c>
      <c r="BK49" s="30" t="str">
        <f>IF(AND(BJ4=0,BJ49&gt;=0), "",BJ49/BJ4)</f>
        <v/>
      </c>
      <c r="BL49" s="47" t="str">
        <f>IF(AND(BJ124=0,BJ49&gt;=0),"",BJ49/BJ124)</f>
        <v/>
      </c>
      <c r="BM49" s="30" t="str">
        <f t="shared" si="9"/>
        <v/>
      </c>
      <c r="BN49" s="130">
        <f t="shared" si="31"/>
        <v>0</v>
      </c>
      <c r="BO49" s="30">
        <f>IF(AND(BN4=0,BN49&gt;=0), "",BN49/BN4)</f>
        <v>0</v>
      </c>
      <c r="BP49" s="47">
        <f>IF(AND(BN124=0,BN49&gt;=0),"",BN49/BN124)</f>
        <v>0</v>
      </c>
      <c r="BQ49" s="129">
        <f>+'N EERR UCAFE'!K48</f>
        <v>0</v>
      </c>
      <c r="BR49" s="30" t="str">
        <f>IF(AND(BQ4=0,BQ49&gt;=0), "",BQ49/BQ4)</f>
        <v/>
      </c>
      <c r="BS49" s="47" t="str">
        <f>IF(AND(BQ124=0,BQ49&gt;=0),"",BQ49/BQ124)</f>
        <v/>
      </c>
      <c r="BT49" s="30" t="str">
        <f t="shared" si="10"/>
        <v/>
      </c>
      <c r="BU49" s="130">
        <f t="shared" si="32"/>
        <v>0</v>
      </c>
      <c r="BV49" s="30">
        <f>IF(AND(BU4=0,BU49&gt;=0), "",BU49/BU4)</f>
        <v>0</v>
      </c>
      <c r="BW49" s="47">
        <f>IF(AND(BU124=0,BU49&gt;=0),"",BU49/BU124)</f>
        <v>0</v>
      </c>
      <c r="BX49" s="131">
        <f t="shared" si="33"/>
        <v>0</v>
      </c>
      <c r="BY49" s="30" t="str">
        <f>IF(AND(BX4=0,BX49&gt;=0), "",BX49/BX4)</f>
        <v/>
      </c>
      <c r="BZ49" s="47" t="str">
        <f t="shared" si="11"/>
        <v/>
      </c>
      <c r="CA49" s="129">
        <f>+'N EERR UCAFE'!L48</f>
        <v>0</v>
      </c>
      <c r="CB49" s="30" t="str">
        <f>IF(AND(CA4=0,CA49&gt;=0), "",CA49/CA4)</f>
        <v/>
      </c>
      <c r="CC49" s="47" t="str">
        <f>IF(AND(CA124=0,CA49&gt;=0),"",CA49/CA124)</f>
        <v/>
      </c>
      <c r="CD49" s="30" t="str">
        <f t="shared" si="26"/>
        <v/>
      </c>
      <c r="CE49" s="130">
        <f t="shared" si="34"/>
        <v>0</v>
      </c>
      <c r="CF49" s="30">
        <f>IF(AND(CE4=0,CE49&gt;=0), "",CE49/CE4)</f>
        <v>0</v>
      </c>
      <c r="CG49" s="47">
        <f>IF(AND(CE124=0,CE49&gt;=0),"",CE49/CE124)</f>
        <v>0</v>
      </c>
      <c r="CH49" s="129">
        <f>+'N EERR UCAFE'!M48</f>
        <v>0</v>
      </c>
      <c r="CI49" s="30" t="str">
        <f>IF(AND(CH4=0,CH49&gt;=0), "",CH49/CH4)</f>
        <v/>
      </c>
      <c r="CJ49" s="47" t="str">
        <f>IF(AND(CH124=0,CH49&gt;=0),"",CH49/CH124)</f>
        <v/>
      </c>
      <c r="CK49" s="30" t="str">
        <f t="shared" si="13"/>
        <v/>
      </c>
      <c r="CL49" s="130">
        <f t="shared" si="35"/>
        <v>0</v>
      </c>
      <c r="CM49" s="30">
        <f>IF(AND(CL4=0,CL49&gt;=0), "",CL49/CL4)</f>
        <v>0</v>
      </c>
      <c r="CN49" s="47">
        <f>IF(AND(CL124=0,CL49&gt;=0),"",CL49/CL124)</f>
        <v>0</v>
      </c>
      <c r="CO49" s="129">
        <f>+'N EERR UCAFE'!N48</f>
        <v>0</v>
      </c>
      <c r="CP49" s="30" t="str">
        <f>IF(AND(CO4=0,CO49&gt;=0), "",CO49/CO4)</f>
        <v/>
      </c>
      <c r="CQ49" s="47" t="str">
        <f>IF(AND(CO124=0,CO49&gt;=0),"",CO49/CO124)</f>
        <v/>
      </c>
      <c r="CR49" s="30" t="str">
        <f t="shared" si="14"/>
        <v/>
      </c>
      <c r="CS49" s="130">
        <f t="shared" si="36"/>
        <v>0</v>
      </c>
      <c r="CT49" s="30">
        <f>IF(AND(CS4=0,CS49&gt;=0), "",CS49/CS4)</f>
        <v>0</v>
      </c>
      <c r="CU49" s="47">
        <f>IF(AND(CS124=0,CS49&gt;=0),"",CS49/CS124)</f>
        <v>0</v>
      </c>
      <c r="CV49" s="131">
        <f t="shared" si="37"/>
        <v>0</v>
      </c>
      <c r="CW49" s="30" t="str">
        <f>IF(AND(CV4=0,CV49&gt;=0), "",CV49/CV4)</f>
        <v/>
      </c>
      <c r="CX49" s="47" t="str">
        <f t="shared" si="15"/>
        <v/>
      </c>
    </row>
    <row r="50" spans="1:102" outlineLevel="1" x14ac:dyDescent="0.3">
      <c r="A50" s="29" t="s">
        <v>12</v>
      </c>
      <c r="B50" s="129">
        <f>+'N EERR UCAFE'!B49</f>
        <v>0</v>
      </c>
      <c r="C50" s="30" t="str">
        <f>IF(AND(B4=0,B50&gt;=0), "",B50/B4)</f>
        <v/>
      </c>
      <c r="D50" s="47" t="str">
        <f>IF(AND(B124=0,B50&gt;=0),"",B50/B124)</f>
        <v/>
      </c>
      <c r="E50" s="129">
        <f>+'N EERR UCAFE'!C49</f>
        <v>0</v>
      </c>
      <c r="F50" s="30">
        <f>IF(AND(E4=0,E50&gt;=0), "",E50/E4)</f>
        <v>0</v>
      </c>
      <c r="G50" s="47">
        <f>IF(AND(E124=0,E50&gt;=0),"",E50/E124)</f>
        <v>0</v>
      </c>
      <c r="H50" s="129">
        <f>+'N EERR UCAFE'!D49</f>
        <v>0</v>
      </c>
      <c r="I50" s="30">
        <f>IF(AND(H4=0,H50&gt;=0), "",H50/H4)</f>
        <v>0</v>
      </c>
      <c r="J50" s="47">
        <f>IF(AND(H124=0,H50&gt;=0),"",H50/H124)</f>
        <v>0</v>
      </c>
      <c r="K50" s="30" t="str">
        <f t="shared" si="19"/>
        <v/>
      </c>
      <c r="L50" s="130">
        <f t="shared" si="38"/>
        <v>0</v>
      </c>
      <c r="M50" s="30">
        <f>IF(AND(L4=0,L50&gt;=0), "",L50/L4)</f>
        <v>0</v>
      </c>
      <c r="N50" s="47">
        <f>IF(AND(L124=0,L50&gt;=0),"",L50/L124)</f>
        <v>0</v>
      </c>
      <c r="O50" s="129">
        <f>+'N EERR UCAFE'!E49</f>
        <v>0</v>
      </c>
      <c r="P50" s="30">
        <f>IF(AND(O4=0,O50&gt;=0), "",O50/O4)</f>
        <v>0</v>
      </c>
      <c r="Q50" s="47">
        <f>IF(AND(O124=0,O50&gt;=0),"",O50/O124)</f>
        <v>0</v>
      </c>
      <c r="R50" s="30" t="str">
        <f t="shared" si="20"/>
        <v/>
      </c>
      <c r="S50" s="130">
        <f t="shared" si="39"/>
        <v>0</v>
      </c>
      <c r="T50" s="30">
        <f>IF(AND(S4=0,S50&gt;=0), "",S50/S4)</f>
        <v>0</v>
      </c>
      <c r="U50" s="47">
        <f>IF(AND(S124=0,S50&gt;=0),"",S50/S124)</f>
        <v>0</v>
      </c>
      <c r="V50" s="131"/>
      <c r="W50" s="30" t="str">
        <f>IF(AND(V4=0,V50&gt;=0), "",V50/V4)</f>
        <v/>
      </c>
      <c r="X50" s="47" t="str">
        <f t="shared" si="21"/>
        <v/>
      </c>
      <c r="Y50" s="129">
        <f>+'N EERR UCAFE'!F49</f>
        <v>0</v>
      </c>
      <c r="Z50" s="30">
        <f>IF(AND(Y4=0,Y50&gt;=0), "",Y50/Y4)</f>
        <v>0</v>
      </c>
      <c r="AA50" s="47">
        <f>IF(AND(Y124=0,Y50&gt;=0),"",Y50/Y124)</f>
        <v>0</v>
      </c>
      <c r="AB50" s="30" t="str">
        <f t="shared" si="22"/>
        <v/>
      </c>
      <c r="AC50" s="130">
        <f t="shared" si="27"/>
        <v>0</v>
      </c>
      <c r="AD50" s="30">
        <f>IF(AND(AC4=0,AC50&gt;=0), "",AC50/AC4)</f>
        <v>0</v>
      </c>
      <c r="AE50" s="47">
        <f>IF(AND(AC124=0,AC50&gt;=0),"",AC50/AC124)</f>
        <v>0</v>
      </c>
      <c r="AF50" s="129">
        <f>+'N EERR UCAFE'!G49</f>
        <v>0</v>
      </c>
      <c r="AG50" s="30">
        <f>IF(AND(AF4=0,AF50&gt;=0), "",AF50/AF4)</f>
        <v>0</v>
      </c>
      <c r="AH50" s="47">
        <f>IF(AND(AF124=0,AF50&gt;=0),"",AF50/AF124)</f>
        <v>0</v>
      </c>
      <c r="AI50" s="30" t="str">
        <f t="shared" si="4"/>
        <v/>
      </c>
      <c r="AJ50" s="130">
        <f t="shared" si="16"/>
        <v>0</v>
      </c>
      <c r="AK50" s="30">
        <f>IF(AND(AJ4=0,AJ50&gt;=0), "",AJ50/AJ4)</f>
        <v>0</v>
      </c>
      <c r="AL50" s="47">
        <f>IF(AND(AJ124=0,AJ50&gt;=0),"",AJ50/AJ124)</f>
        <v>0</v>
      </c>
      <c r="AM50" s="129">
        <f>+'N EERR UCAFE'!H49</f>
        <v>0</v>
      </c>
      <c r="AN50" s="30">
        <f>IF(AND(AM4=0,AM50&gt;=0), "",AM50/AM4)</f>
        <v>0</v>
      </c>
      <c r="AO50" s="47">
        <f>IF(AND(AM124=0,AM50&gt;=0),"",AM50/AM124)</f>
        <v>0</v>
      </c>
      <c r="AP50" s="30" t="str">
        <f t="shared" si="5"/>
        <v/>
      </c>
      <c r="AQ50" s="130">
        <f t="shared" si="17"/>
        <v>0</v>
      </c>
      <c r="AR50" s="30">
        <f>IF(AND(AQ4=0,AQ50&gt;=0), "",AQ50/AQ4)</f>
        <v>0</v>
      </c>
      <c r="AS50" s="47">
        <f>IF(AND(AQ124=0,AQ50&gt;=0),"",AQ50/AQ124)</f>
        <v>0</v>
      </c>
      <c r="AT50" s="131">
        <f t="shared" si="28"/>
        <v>0</v>
      </c>
      <c r="AU50" s="30" t="str">
        <f>IF(AND(AT4=0,AT50&gt;=0), "",AT50/AT4)</f>
        <v/>
      </c>
      <c r="AV50" s="47" t="str">
        <f t="shared" si="23"/>
        <v/>
      </c>
      <c r="AW50" s="131">
        <f t="shared" si="40"/>
        <v>0</v>
      </c>
      <c r="AX50" s="30">
        <f>IF(AND(AW4=0,AW50&gt;=0), "",AW50/AW4)</f>
        <v>0</v>
      </c>
      <c r="AY50" s="47">
        <f>IF(AND(AW124=0,AW50&gt;=0),"",AW50/AW124)</f>
        <v>0</v>
      </c>
      <c r="AZ50" s="131">
        <f t="shared" si="29"/>
        <v>0</v>
      </c>
      <c r="BA50" s="30" t="str">
        <f>IF(AND(AZ4=0,AZ50&gt;=0), "",AZ50/AZ4)</f>
        <v/>
      </c>
      <c r="BB50" s="47" t="str">
        <f t="shared" si="24"/>
        <v/>
      </c>
      <c r="BC50" s="129">
        <f>+'N EERR UCAFE'!I49</f>
        <v>0</v>
      </c>
      <c r="BD50" s="30" t="str">
        <f>IF(AND(BC4=0,BC50&gt;=0), "",BC50/BC4)</f>
        <v/>
      </c>
      <c r="BE50" s="47" t="str">
        <f>IF(AND(BC124=0,BC50&gt;=0),"",BC50/BC124)</f>
        <v/>
      </c>
      <c r="BF50" s="30" t="str">
        <f t="shared" si="25"/>
        <v/>
      </c>
      <c r="BG50" s="130">
        <f t="shared" si="30"/>
        <v>0</v>
      </c>
      <c r="BH50" s="30">
        <f>IF(AND(BG4=0,BG50&gt;=0), "",BG50/BG4)</f>
        <v>0</v>
      </c>
      <c r="BI50" s="47">
        <f>IF(AND(BG124=0,BG50&gt;=0),"",BG50/BG124)</f>
        <v>0</v>
      </c>
      <c r="BJ50" s="129">
        <f>+'N EERR UCAFE'!J49</f>
        <v>0</v>
      </c>
      <c r="BK50" s="30" t="str">
        <f>IF(AND(BJ4=0,BJ50&gt;=0), "",BJ50/BJ4)</f>
        <v/>
      </c>
      <c r="BL50" s="47" t="str">
        <f>IF(AND(BJ124=0,BJ50&gt;=0),"",BJ50/BJ124)</f>
        <v/>
      </c>
      <c r="BM50" s="30" t="str">
        <f t="shared" si="9"/>
        <v/>
      </c>
      <c r="BN50" s="130">
        <f t="shared" si="31"/>
        <v>0</v>
      </c>
      <c r="BO50" s="30">
        <f>IF(AND(BN4=0,BN50&gt;=0), "",BN50/BN4)</f>
        <v>0</v>
      </c>
      <c r="BP50" s="47">
        <f>IF(AND(BN124=0,BN50&gt;=0),"",BN50/BN124)</f>
        <v>0</v>
      </c>
      <c r="BQ50" s="129">
        <f>+'N EERR UCAFE'!K49</f>
        <v>0</v>
      </c>
      <c r="BR50" s="30" t="str">
        <f>IF(AND(BQ4=0,BQ50&gt;=0), "",BQ50/BQ4)</f>
        <v/>
      </c>
      <c r="BS50" s="47" t="str">
        <f>IF(AND(BQ124=0,BQ50&gt;=0),"",BQ50/BQ124)</f>
        <v/>
      </c>
      <c r="BT50" s="30" t="str">
        <f t="shared" si="10"/>
        <v/>
      </c>
      <c r="BU50" s="130">
        <f t="shared" si="32"/>
        <v>0</v>
      </c>
      <c r="BV50" s="30">
        <f>IF(AND(BU4=0,BU50&gt;=0), "",BU50/BU4)</f>
        <v>0</v>
      </c>
      <c r="BW50" s="47">
        <f>IF(AND(BU124=0,BU50&gt;=0),"",BU50/BU124)</f>
        <v>0</v>
      </c>
      <c r="BX50" s="131">
        <f t="shared" si="33"/>
        <v>0</v>
      </c>
      <c r="BY50" s="30" t="str">
        <f>IF(AND(BX4=0,BX50&gt;=0), "",BX50/BX4)</f>
        <v/>
      </c>
      <c r="BZ50" s="47" t="str">
        <f t="shared" si="11"/>
        <v/>
      </c>
      <c r="CA50" s="129">
        <f>+'N EERR UCAFE'!L49</f>
        <v>0</v>
      </c>
      <c r="CB50" s="30" t="str">
        <f>IF(AND(CA4=0,CA50&gt;=0), "",CA50/CA4)</f>
        <v/>
      </c>
      <c r="CC50" s="47" t="str">
        <f>IF(AND(CA124=0,CA50&gt;=0),"",CA50/CA124)</f>
        <v/>
      </c>
      <c r="CD50" s="30" t="str">
        <f t="shared" si="26"/>
        <v/>
      </c>
      <c r="CE50" s="130">
        <f t="shared" si="34"/>
        <v>0</v>
      </c>
      <c r="CF50" s="30">
        <f>IF(AND(CE4=0,CE50&gt;=0), "",CE50/CE4)</f>
        <v>0</v>
      </c>
      <c r="CG50" s="47">
        <f>IF(AND(CE124=0,CE50&gt;=0),"",CE50/CE124)</f>
        <v>0</v>
      </c>
      <c r="CH50" s="129">
        <f>+'N EERR UCAFE'!M49</f>
        <v>0</v>
      </c>
      <c r="CI50" s="30" t="str">
        <f>IF(AND(CH4=0,CH50&gt;=0), "",CH50/CH4)</f>
        <v/>
      </c>
      <c r="CJ50" s="47" t="str">
        <f>IF(AND(CH124=0,CH50&gt;=0),"",CH50/CH124)</f>
        <v/>
      </c>
      <c r="CK50" s="30" t="str">
        <f t="shared" si="13"/>
        <v/>
      </c>
      <c r="CL50" s="130">
        <f t="shared" si="35"/>
        <v>0</v>
      </c>
      <c r="CM50" s="30">
        <f>IF(AND(CL4=0,CL50&gt;=0), "",CL50/CL4)</f>
        <v>0</v>
      </c>
      <c r="CN50" s="47">
        <f>IF(AND(CL124=0,CL50&gt;=0),"",CL50/CL124)</f>
        <v>0</v>
      </c>
      <c r="CO50" s="129">
        <f>+'N EERR UCAFE'!N49</f>
        <v>0</v>
      </c>
      <c r="CP50" s="30" t="str">
        <f>IF(AND(CO4=0,CO50&gt;=0), "",CO50/CO4)</f>
        <v/>
      </c>
      <c r="CQ50" s="47" t="str">
        <f>IF(AND(CO124=0,CO50&gt;=0),"",CO50/CO124)</f>
        <v/>
      </c>
      <c r="CR50" s="30" t="str">
        <f t="shared" si="14"/>
        <v/>
      </c>
      <c r="CS50" s="130">
        <f t="shared" si="36"/>
        <v>0</v>
      </c>
      <c r="CT50" s="30">
        <f>IF(AND(CS4=0,CS50&gt;=0), "",CS50/CS4)</f>
        <v>0</v>
      </c>
      <c r="CU50" s="47">
        <f>IF(AND(CS124=0,CS50&gt;=0),"",CS50/CS124)</f>
        <v>0</v>
      </c>
      <c r="CV50" s="131">
        <f t="shared" si="37"/>
        <v>0</v>
      </c>
      <c r="CW50" s="30" t="str">
        <f>IF(AND(CV4=0,CV50&gt;=0), "",CV50/CV4)</f>
        <v/>
      </c>
      <c r="CX50" s="47" t="str">
        <f t="shared" si="15"/>
        <v/>
      </c>
    </row>
    <row r="51" spans="1:102" outlineLevel="1" x14ac:dyDescent="0.3">
      <c r="A51" s="29" t="s">
        <v>13</v>
      </c>
      <c r="B51" s="129">
        <f>+'N EERR UCAFE'!B50</f>
        <v>0</v>
      </c>
      <c r="C51" s="30" t="str">
        <f>IF(AND(B4=0,B51&gt;=0), "",B51/B4)</f>
        <v/>
      </c>
      <c r="D51" s="47" t="str">
        <f>IF(AND(B124=0,B51&gt;=0),"",B51/B124)</f>
        <v/>
      </c>
      <c r="E51" s="129">
        <f>+'N EERR UCAFE'!C50</f>
        <v>0</v>
      </c>
      <c r="F51" s="30">
        <f>IF(AND(E4=0,E51&gt;=0), "",E51/E4)</f>
        <v>0</v>
      </c>
      <c r="G51" s="47">
        <f>IF(AND(E124=0,E51&gt;=0),"",E51/E124)</f>
        <v>0</v>
      </c>
      <c r="H51" s="129">
        <f>+'N EERR UCAFE'!D50</f>
        <v>0</v>
      </c>
      <c r="I51" s="30">
        <f>IF(AND(H4=0,H51&gt;=0), "",H51/H4)</f>
        <v>0</v>
      </c>
      <c r="J51" s="47">
        <f>IF(AND(H124=0,H51&gt;=0),"",H51/H124)</f>
        <v>0</v>
      </c>
      <c r="K51" s="30" t="str">
        <f t="shared" si="19"/>
        <v/>
      </c>
      <c r="L51" s="130">
        <f t="shared" si="38"/>
        <v>0</v>
      </c>
      <c r="M51" s="30">
        <f>IF(AND(L4=0,L51&gt;=0), "",L51/L4)</f>
        <v>0</v>
      </c>
      <c r="N51" s="47">
        <f>IF(AND(L124=0,L51&gt;=0),"",L51/L124)</f>
        <v>0</v>
      </c>
      <c r="O51" s="129">
        <f>+'N EERR UCAFE'!E50</f>
        <v>0</v>
      </c>
      <c r="P51" s="30">
        <f>IF(AND(O4=0,O51&gt;=0), "",O51/O4)</f>
        <v>0</v>
      </c>
      <c r="Q51" s="47">
        <f>IF(AND(O124=0,O51&gt;=0),"",O51/O124)</f>
        <v>0</v>
      </c>
      <c r="R51" s="30" t="str">
        <f t="shared" si="20"/>
        <v/>
      </c>
      <c r="S51" s="130">
        <f t="shared" si="39"/>
        <v>0</v>
      </c>
      <c r="T51" s="30">
        <f>IF(AND(S4=0,S51&gt;=0), "",S51/S4)</f>
        <v>0</v>
      </c>
      <c r="U51" s="47">
        <f>IF(AND(S124=0,S51&gt;=0),"",S51/S124)</f>
        <v>0</v>
      </c>
      <c r="V51" s="131"/>
      <c r="W51" s="30" t="str">
        <f>IF(AND(V4=0,V51&gt;=0), "",V51/V4)</f>
        <v/>
      </c>
      <c r="X51" s="47" t="str">
        <f t="shared" si="21"/>
        <v/>
      </c>
      <c r="Y51" s="129">
        <f>+'N EERR UCAFE'!F50</f>
        <v>0</v>
      </c>
      <c r="Z51" s="30">
        <f>IF(AND(Y4=0,Y51&gt;=0), "",Y51/Y4)</f>
        <v>0</v>
      </c>
      <c r="AA51" s="47">
        <f>IF(AND(Y124=0,Y51&gt;=0),"",Y51/Y124)</f>
        <v>0</v>
      </c>
      <c r="AB51" s="30" t="str">
        <f t="shared" si="22"/>
        <v/>
      </c>
      <c r="AC51" s="130">
        <f t="shared" si="27"/>
        <v>0</v>
      </c>
      <c r="AD51" s="30">
        <f>IF(AND(AC4=0,AC51&gt;=0), "",AC51/AC4)</f>
        <v>0</v>
      </c>
      <c r="AE51" s="47">
        <f>IF(AND(AC124=0,AC51&gt;=0),"",AC51/AC124)</f>
        <v>0</v>
      </c>
      <c r="AF51" s="129">
        <f>+'N EERR UCAFE'!G50</f>
        <v>0</v>
      </c>
      <c r="AG51" s="30">
        <f>IF(AND(AF4=0,AF51&gt;=0), "",AF51/AF4)</f>
        <v>0</v>
      </c>
      <c r="AH51" s="47">
        <f>IF(AND(AF124=0,AF51&gt;=0),"",AF51/AF124)</f>
        <v>0</v>
      </c>
      <c r="AI51" s="30" t="str">
        <f t="shared" si="4"/>
        <v/>
      </c>
      <c r="AJ51" s="130">
        <f t="shared" si="16"/>
        <v>0</v>
      </c>
      <c r="AK51" s="30">
        <f>IF(AND(AJ4=0,AJ51&gt;=0), "",AJ51/AJ4)</f>
        <v>0</v>
      </c>
      <c r="AL51" s="47">
        <f>IF(AND(AJ124=0,AJ51&gt;=0),"",AJ51/AJ124)</f>
        <v>0</v>
      </c>
      <c r="AM51" s="129">
        <f>+'N EERR UCAFE'!H50</f>
        <v>0</v>
      </c>
      <c r="AN51" s="30">
        <f>IF(AND(AM4=0,AM51&gt;=0), "",AM51/AM4)</f>
        <v>0</v>
      </c>
      <c r="AO51" s="47">
        <f>IF(AND(AM124=0,AM51&gt;=0),"",AM51/AM124)</f>
        <v>0</v>
      </c>
      <c r="AP51" s="30" t="str">
        <f t="shared" si="5"/>
        <v/>
      </c>
      <c r="AQ51" s="130">
        <f t="shared" si="17"/>
        <v>0</v>
      </c>
      <c r="AR51" s="30">
        <f>IF(AND(AQ4=0,AQ51&gt;=0), "",AQ51/AQ4)</f>
        <v>0</v>
      </c>
      <c r="AS51" s="47">
        <f>IF(AND(AQ124=0,AQ51&gt;=0),"",AQ51/AQ124)</f>
        <v>0</v>
      </c>
      <c r="AT51" s="131">
        <f t="shared" si="28"/>
        <v>0</v>
      </c>
      <c r="AU51" s="30" t="str">
        <f>IF(AND(AT4=0,AT51&gt;=0), "",AT51/AT4)</f>
        <v/>
      </c>
      <c r="AV51" s="47" t="str">
        <f t="shared" si="23"/>
        <v/>
      </c>
      <c r="AW51" s="131">
        <f t="shared" si="40"/>
        <v>0</v>
      </c>
      <c r="AX51" s="30">
        <f>IF(AND(AW4=0,AW51&gt;=0), "",AW51/AW4)</f>
        <v>0</v>
      </c>
      <c r="AY51" s="47">
        <f>IF(AND(AW124=0,AW51&gt;=0),"",AW51/AW124)</f>
        <v>0</v>
      </c>
      <c r="AZ51" s="131">
        <f t="shared" si="29"/>
        <v>0</v>
      </c>
      <c r="BA51" s="30" t="str">
        <f>IF(AND(AZ4=0,AZ51&gt;=0), "",AZ51/AZ4)</f>
        <v/>
      </c>
      <c r="BB51" s="47" t="str">
        <f t="shared" si="24"/>
        <v/>
      </c>
      <c r="BC51" s="129">
        <f>+'N EERR UCAFE'!I50</f>
        <v>0</v>
      </c>
      <c r="BD51" s="30" t="str">
        <f>IF(AND(BC4=0,BC51&gt;=0), "",BC51/BC4)</f>
        <v/>
      </c>
      <c r="BE51" s="47" t="str">
        <f>IF(AND(BC124=0,BC51&gt;=0),"",BC51/BC124)</f>
        <v/>
      </c>
      <c r="BF51" s="30" t="str">
        <f t="shared" si="25"/>
        <v/>
      </c>
      <c r="BG51" s="130">
        <f t="shared" si="30"/>
        <v>0</v>
      </c>
      <c r="BH51" s="30">
        <f>IF(AND(BG4=0,BG51&gt;=0), "",BG51/BG4)</f>
        <v>0</v>
      </c>
      <c r="BI51" s="47">
        <f>IF(AND(BG124=0,BG51&gt;=0),"",BG51/BG124)</f>
        <v>0</v>
      </c>
      <c r="BJ51" s="129">
        <f>+'N EERR UCAFE'!J50</f>
        <v>0</v>
      </c>
      <c r="BK51" s="30" t="str">
        <f>IF(AND(BJ4=0,BJ51&gt;=0), "",BJ51/BJ4)</f>
        <v/>
      </c>
      <c r="BL51" s="47" t="str">
        <f>IF(AND(BJ124=0,BJ51&gt;=0),"",BJ51/BJ124)</f>
        <v/>
      </c>
      <c r="BM51" s="30" t="str">
        <f t="shared" si="9"/>
        <v/>
      </c>
      <c r="BN51" s="130">
        <f t="shared" si="31"/>
        <v>0</v>
      </c>
      <c r="BO51" s="30">
        <f>IF(AND(BN4=0,BN51&gt;=0), "",BN51/BN4)</f>
        <v>0</v>
      </c>
      <c r="BP51" s="47">
        <f>IF(AND(BN124=0,BN51&gt;=0),"",BN51/BN124)</f>
        <v>0</v>
      </c>
      <c r="BQ51" s="129">
        <f>+'N EERR UCAFE'!K50</f>
        <v>0</v>
      </c>
      <c r="BR51" s="30" t="str">
        <f>IF(AND(BQ4=0,BQ51&gt;=0), "",BQ51/BQ4)</f>
        <v/>
      </c>
      <c r="BS51" s="47" t="str">
        <f>IF(AND(BQ124=0,BQ51&gt;=0),"",BQ51/BQ124)</f>
        <v/>
      </c>
      <c r="BT51" s="30" t="str">
        <f t="shared" si="10"/>
        <v/>
      </c>
      <c r="BU51" s="130">
        <f t="shared" si="32"/>
        <v>0</v>
      </c>
      <c r="BV51" s="30">
        <f>IF(AND(BU4=0,BU51&gt;=0), "",BU51/BU4)</f>
        <v>0</v>
      </c>
      <c r="BW51" s="47">
        <f>IF(AND(BU124=0,BU51&gt;=0),"",BU51/BU124)</f>
        <v>0</v>
      </c>
      <c r="BX51" s="131">
        <f t="shared" si="33"/>
        <v>0</v>
      </c>
      <c r="BY51" s="30" t="str">
        <f>IF(AND(BX4=0,BX51&gt;=0), "",BX51/BX4)</f>
        <v/>
      </c>
      <c r="BZ51" s="47" t="str">
        <f t="shared" si="11"/>
        <v/>
      </c>
      <c r="CA51" s="129">
        <f>+'N EERR UCAFE'!L50</f>
        <v>0</v>
      </c>
      <c r="CB51" s="30" t="str">
        <f>IF(AND(CA4=0,CA51&gt;=0), "",CA51/CA4)</f>
        <v/>
      </c>
      <c r="CC51" s="47" t="str">
        <f>IF(AND(CA124=0,CA51&gt;=0),"",CA51/CA124)</f>
        <v/>
      </c>
      <c r="CD51" s="30" t="str">
        <f t="shared" si="26"/>
        <v/>
      </c>
      <c r="CE51" s="130">
        <f t="shared" si="34"/>
        <v>0</v>
      </c>
      <c r="CF51" s="30">
        <f>IF(AND(CE4=0,CE51&gt;=0), "",CE51/CE4)</f>
        <v>0</v>
      </c>
      <c r="CG51" s="47">
        <f>IF(AND(CE124=0,CE51&gt;=0),"",CE51/CE124)</f>
        <v>0</v>
      </c>
      <c r="CH51" s="129">
        <f>+'N EERR UCAFE'!M50</f>
        <v>0</v>
      </c>
      <c r="CI51" s="30" t="str">
        <f>IF(AND(CH4=0,CH51&gt;=0), "",CH51/CH4)</f>
        <v/>
      </c>
      <c r="CJ51" s="47" t="str">
        <f>IF(AND(CH124=0,CH51&gt;=0),"",CH51/CH124)</f>
        <v/>
      </c>
      <c r="CK51" s="30" t="str">
        <f t="shared" si="13"/>
        <v/>
      </c>
      <c r="CL51" s="130">
        <f t="shared" si="35"/>
        <v>0</v>
      </c>
      <c r="CM51" s="30">
        <f>IF(AND(CL4=0,CL51&gt;=0), "",CL51/CL4)</f>
        <v>0</v>
      </c>
      <c r="CN51" s="47">
        <f>IF(AND(CL124=0,CL51&gt;=0),"",CL51/CL124)</f>
        <v>0</v>
      </c>
      <c r="CO51" s="129">
        <f>+'N EERR UCAFE'!N50</f>
        <v>0</v>
      </c>
      <c r="CP51" s="30" t="str">
        <f>IF(AND(CO4=0,CO51&gt;=0), "",CO51/CO4)</f>
        <v/>
      </c>
      <c r="CQ51" s="47" t="str">
        <f>IF(AND(CO124=0,CO51&gt;=0),"",CO51/CO124)</f>
        <v/>
      </c>
      <c r="CR51" s="30" t="str">
        <f t="shared" si="14"/>
        <v/>
      </c>
      <c r="CS51" s="130">
        <f t="shared" si="36"/>
        <v>0</v>
      </c>
      <c r="CT51" s="30">
        <f>IF(AND(CS4=0,CS51&gt;=0), "",CS51/CS4)</f>
        <v>0</v>
      </c>
      <c r="CU51" s="47">
        <f>IF(AND(CS124=0,CS51&gt;=0),"",CS51/CS124)</f>
        <v>0</v>
      </c>
      <c r="CV51" s="131">
        <f t="shared" si="37"/>
        <v>0</v>
      </c>
      <c r="CW51" s="30" t="str">
        <f>IF(AND(CV4=0,CV51&gt;=0), "",CV51/CV4)</f>
        <v/>
      </c>
      <c r="CX51" s="47" t="str">
        <f t="shared" si="15"/>
        <v/>
      </c>
    </row>
    <row r="52" spans="1:102" outlineLevel="1" x14ac:dyDescent="0.3">
      <c r="A52" s="29" t="s">
        <v>14</v>
      </c>
      <c r="B52" s="129">
        <f>+'N EERR UCAFE'!B51</f>
        <v>0</v>
      </c>
      <c r="C52" s="30" t="str">
        <f>IF(AND(B4=0,B52&gt;=0), "",B52/B4)</f>
        <v/>
      </c>
      <c r="D52" s="47" t="str">
        <f>IF(AND(B124=0,B52&gt;=0),"",B52/B124)</f>
        <v/>
      </c>
      <c r="E52" s="129">
        <f>+'N EERR UCAFE'!C51</f>
        <v>0</v>
      </c>
      <c r="F52" s="30">
        <f>IF(AND(E4=0,E52&gt;=0), "",E52/E4)</f>
        <v>0</v>
      </c>
      <c r="G52" s="47">
        <f>IF(AND(E124=0,E52&gt;=0),"",E52/E124)</f>
        <v>0</v>
      </c>
      <c r="H52" s="129">
        <f>+'N EERR UCAFE'!D51</f>
        <v>0</v>
      </c>
      <c r="I52" s="30">
        <f>IF(AND(H4=0,H52&gt;=0), "",H52/H4)</f>
        <v>0</v>
      </c>
      <c r="J52" s="47">
        <f>IF(AND(H124=0,H52&gt;=0),"",H52/H124)</f>
        <v>0</v>
      </c>
      <c r="K52" s="30" t="str">
        <f t="shared" si="19"/>
        <v/>
      </c>
      <c r="L52" s="130">
        <f t="shared" si="38"/>
        <v>0</v>
      </c>
      <c r="M52" s="30">
        <f>IF(AND(L4=0,L52&gt;=0), "",L52/L4)</f>
        <v>0</v>
      </c>
      <c r="N52" s="47">
        <f>IF(AND(L124=0,L52&gt;=0),"",L52/L124)</f>
        <v>0</v>
      </c>
      <c r="O52" s="129">
        <f>+'N EERR UCAFE'!E51</f>
        <v>0</v>
      </c>
      <c r="P52" s="30">
        <f>IF(AND(O4=0,O52&gt;=0), "",O52/O4)</f>
        <v>0</v>
      </c>
      <c r="Q52" s="47">
        <f>IF(AND(O124=0,O52&gt;=0),"",O52/O124)</f>
        <v>0</v>
      </c>
      <c r="R52" s="30" t="str">
        <f t="shared" si="20"/>
        <v/>
      </c>
      <c r="S52" s="130">
        <f t="shared" si="39"/>
        <v>0</v>
      </c>
      <c r="T52" s="30">
        <f>IF(AND(S4=0,S52&gt;=0), "",S52/S4)</f>
        <v>0</v>
      </c>
      <c r="U52" s="47">
        <f>IF(AND(S124=0,S52&gt;=0),"",S52/S124)</f>
        <v>0</v>
      </c>
      <c r="V52" s="131"/>
      <c r="W52" s="30" t="str">
        <f>IF(AND(V4=0,V52&gt;=0), "",V52/V4)</f>
        <v/>
      </c>
      <c r="X52" s="47" t="str">
        <f t="shared" si="21"/>
        <v/>
      </c>
      <c r="Y52" s="129">
        <f>+'N EERR UCAFE'!F51</f>
        <v>0</v>
      </c>
      <c r="Z52" s="30">
        <f>IF(AND(Y4=0,Y52&gt;=0), "",Y52/Y4)</f>
        <v>0</v>
      </c>
      <c r="AA52" s="47">
        <f>IF(AND(Y124=0,Y52&gt;=0),"",Y52/Y124)</f>
        <v>0</v>
      </c>
      <c r="AB52" s="30" t="str">
        <f t="shared" si="22"/>
        <v/>
      </c>
      <c r="AC52" s="130">
        <f t="shared" si="27"/>
        <v>0</v>
      </c>
      <c r="AD52" s="30">
        <f>IF(AND(AC4=0,AC52&gt;=0), "",AC52/AC4)</f>
        <v>0</v>
      </c>
      <c r="AE52" s="47">
        <f>IF(AND(AC124=0,AC52&gt;=0),"",AC52/AC124)</f>
        <v>0</v>
      </c>
      <c r="AF52" s="129">
        <f>+'N EERR UCAFE'!G51</f>
        <v>0</v>
      </c>
      <c r="AG52" s="30">
        <f>IF(AND(AF4=0,AF52&gt;=0), "",AF52/AF4)</f>
        <v>0</v>
      </c>
      <c r="AH52" s="47">
        <f>IF(AND(AF124=0,AF52&gt;=0),"",AF52/AF124)</f>
        <v>0</v>
      </c>
      <c r="AI52" s="30" t="str">
        <f t="shared" si="4"/>
        <v/>
      </c>
      <c r="AJ52" s="130">
        <f t="shared" si="16"/>
        <v>0</v>
      </c>
      <c r="AK52" s="30">
        <f>IF(AND(AJ4=0,AJ52&gt;=0), "",AJ52/AJ4)</f>
        <v>0</v>
      </c>
      <c r="AL52" s="47">
        <f>IF(AND(AJ124=0,AJ52&gt;=0),"",AJ52/AJ124)</f>
        <v>0</v>
      </c>
      <c r="AM52" s="129">
        <f>+'N EERR UCAFE'!H51</f>
        <v>0</v>
      </c>
      <c r="AN52" s="30">
        <f>IF(AND(AM4=0,AM52&gt;=0), "",AM52/AM4)</f>
        <v>0</v>
      </c>
      <c r="AO52" s="47">
        <f>IF(AND(AM124=0,AM52&gt;=0),"",AM52/AM124)</f>
        <v>0</v>
      </c>
      <c r="AP52" s="30" t="str">
        <f t="shared" si="5"/>
        <v/>
      </c>
      <c r="AQ52" s="130">
        <f t="shared" si="17"/>
        <v>0</v>
      </c>
      <c r="AR52" s="30">
        <f>IF(AND(AQ4=0,AQ52&gt;=0), "",AQ52/AQ4)</f>
        <v>0</v>
      </c>
      <c r="AS52" s="47">
        <f>IF(AND(AQ124=0,AQ52&gt;=0),"",AQ52/AQ124)</f>
        <v>0</v>
      </c>
      <c r="AT52" s="131">
        <f t="shared" si="28"/>
        <v>0</v>
      </c>
      <c r="AU52" s="30" t="str">
        <f>IF(AND(AT4=0,AT52&gt;=0), "",AT52/AT4)</f>
        <v/>
      </c>
      <c r="AV52" s="47" t="str">
        <f t="shared" si="23"/>
        <v/>
      </c>
      <c r="AW52" s="131">
        <f t="shared" si="40"/>
        <v>0</v>
      </c>
      <c r="AX52" s="30">
        <f>IF(AND(AW4=0,AW52&gt;=0), "",AW52/AW4)</f>
        <v>0</v>
      </c>
      <c r="AY52" s="47">
        <f>IF(AND(AW124=0,AW52&gt;=0),"",AW52/AW124)</f>
        <v>0</v>
      </c>
      <c r="AZ52" s="131">
        <f t="shared" si="29"/>
        <v>0</v>
      </c>
      <c r="BA52" s="30" t="str">
        <f>IF(AND(AZ4=0,AZ52&gt;=0), "",AZ52/AZ4)</f>
        <v/>
      </c>
      <c r="BB52" s="47" t="str">
        <f t="shared" si="24"/>
        <v/>
      </c>
      <c r="BC52" s="129">
        <f>+'N EERR UCAFE'!I51</f>
        <v>0</v>
      </c>
      <c r="BD52" s="30" t="str">
        <f>IF(AND(BC4=0,BC52&gt;=0), "",BC52/BC4)</f>
        <v/>
      </c>
      <c r="BE52" s="47" t="str">
        <f>IF(AND(BC124=0,BC52&gt;=0),"",BC52/BC124)</f>
        <v/>
      </c>
      <c r="BF52" s="30" t="str">
        <f t="shared" si="25"/>
        <v/>
      </c>
      <c r="BG52" s="130">
        <f t="shared" si="30"/>
        <v>0</v>
      </c>
      <c r="BH52" s="30">
        <f>IF(AND(BG4=0,BG52&gt;=0), "",BG52/BG4)</f>
        <v>0</v>
      </c>
      <c r="BI52" s="47">
        <f>IF(AND(BG124=0,BG52&gt;=0),"",BG52/BG124)</f>
        <v>0</v>
      </c>
      <c r="BJ52" s="129">
        <f>+'N EERR UCAFE'!J51</f>
        <v>0</v>
      </c>
      <c r="BK52" s="30" t="str">
        <f>IF(AND(BJ4=0,BJ52&gt;=0), "",BJ52/BJ4)</f>
        <v/>
      </c>
      <c r="BL52" s="47" t="str">
        <f>IF(AND(BJ124=0,BJ52&gt;=0),"",BJ52/BJ124)</f>
        <v/>
      </c>
      <c r="BM52" s="30" t="str">
        <f t="shared" si="9"/>
        <v/>
      </c>
      <c r="BN52" s="130">
        <f t="shared" si="31"/>
        <v>0</v>
      </c>
      <c r="BO52" s="30">
        <f>IF(AND(BN4=0,BN52&gt;=0), "",BN52/BN4)</f>
        <v>0</v>
      </c>
      <c r="BP52" s="47">
        <f>IF(AND(BN124=0,BN52&gt;=0),"",BN52/BN124)</f>
        <v>0</v>
      </c>
      <c r="BQ52" s="129">
        <f>+'N EERR UCAFE'!K51</f>
        <v>0</v>
      </c>
      <c r="BR52" s="30" t="str">
        <f>IF(AND(BQ4=0,BQ52&gt;=0), "",BQ52/BQ4)</f>
        <v/>
      </c>
      <c r="BS52" s="47" t="str">
        <f>IF(AND(BQ124=0,BQ52&gt;=0),"",BQ52/BQ124)</f>
        <v/>
      </c>
      <c r="BT52" s="30" t="str">
        <f t="shared" si="10"/>
        <v/>
      </c>
      <c r="BU52" s="130">
        <f t="shared" si="32"/>
        <v>0</v>
      </c>
      <c r="BV52" s="30">
        <f>IF(AND(BU4=0,BU52&gt;=0), "",BU52/BU4)</f>
        <v>0</v>
      </c>
      <c r="BW52" s="47">
        <f>IF(AND(BU124=0,BU52&gt;=0),"",BU52/BU124)</f>
        <v>0</v>
      </c>
      <c r="BX52" s="131">
        <f t="shared" si="33"/>
        <v>0</v>
      </c>
      <c r="BY52" s="30" t="str">
        <f>IF(AND(BX4=0,BX52&gt;=0), "",BX52/BX4)</f>
        <v/>
      </c>
      <c r="BZ52" s="47" t="str">
        <f t="shared" si="11"/>
        <v/>
      </c>
      <c r="CA52" s="129">
        <f>+'N EERR UCAFE'!L51</f>
        <v>0</v>
      </c>
      <c r="CB52" s="30" t="str">
        <f>IF(AND(CA4=0,CA52&gt;=0), "",CA52/CA4)</f>
        <v/>
      </c>
      <c r="CC52" s="47" t="str">
        <f>IF(AND(CA124=0,CA52&gt;=0),"",CA52/CA124)</f>
        <v/>
      </c>
      <c r="CD52" s="30" t="str">
        <f t="shared" si="26"/>
        <v/>
      </c>
      <c r="CE52" s="130">
        <f t="shared" si="34"/>
        <v>0</v>
      </c>
      <c r="CF52" s="30">
        <f>IF(AND(CE4=0,CE52&gt;=0), "",CE52/CE4)</f>
        <v>0</v>
      </c>
      <c r="CG52" s="47">
        <f>IF(AND(CE124=0,CE52&gt;=0),"",CE52/CE124)</f>
        <v>0</v>
      </c>
      <c r="CH52" s="129">
        <f>+'N EERR UCAFE'!M51</f>
        <v>0</v>
      </c>
      <c r="CI52" s="30" t="str">
        <f>IF(AND(CH4=0,CH52&gt;=0), "",CH52/CH4)</f>
        <v/>
      </c>
      <c r="CJ52" s="47" t="str">
        <f>IF(AND(CH124=0,CH52&gt;=0),"",CH52/CH124)</f>
        <v/>
      </c>
      <c r="CK52" s="30" t="str">
        <f t="shared" si="13"/>
        <v/>
      </c>
      <c r="CL52" s="130">
        <f t="shared" si="35"/>
        <v>0</v>
      </c>
      <c r="CM52" s="30">
        <f>IF(AND(CL4=0,CL52&gt;=0), "",CL52/CL4)</f>
        <v>0</v>
      </c>
      <c r="CN52" s="47">
        <f>IF(AND(CL124=0,CL52&gt;=0),"",CL52/CL124)</f>
        <v>0</v>
      </c>
      <c r="CO52" s="129">
        <f>+'N EERR UCAFE'!N51</f>
        <v>0</v>
      </c>
      <c r="CP52" s="30" t="str">
        <f>IF(AND(CO4=0,CO52&gt;=0), "",CO52/CO4)</f>
        <v/>
      </c>
      <c r="CQ52" s="47" t="str">
        <f>IF(AND(CO124=0,CO52&gt;=0),"",CO52/CO124)</f>
        <v/>
      </c>
      <c r="CR52" s="30" t="str">
        <f t="shared" si="14"/>
        <v/>
      </c>
      <c r="CS52" s="130">
        <f t="shared" si="36"/>
        <v>0</v>
      </c>
      <c r="CT52" s="30">
        <f>IF(AND(CS4=0,CS52&gt;=0), "",CS52/CS4)</f>
        <v>0</v>
      </c>
      <c r="CU52" s="47">
        <f>IF(AND(CS124=0,CS52&gt;=0),"",CS52/CS124)</f>
        <v>0</v>
      </c>
      <c r="CV52" s="131">
        <f t="shared" si="37"/>
        <v>0</v>
      </c>
      <c r="CW52" s="30" t="str">
        <f>IF(AND(CV4=0,CV52&gt;=0), "",CV52/CV4)</f>
        <v/>
      </c>
      <c r="CX52" s="47" t="str">
        <f t="shared" si="15"/>
        <v/>
      </c>
    </row>
    <row r="53" spans="1:102" outlineLevel="1" x14ac:dyDescent="0.3">
      <c r="A53" s="29" t="s">
        <v>15</v>
      </c>
      <c r="B53" s="129">
        <f>+'N EERR UCAFE'!B52</f>
        <v>0</v>
      </c>
      <c r="C53" s="30" t="str">
        <f>IF(AND(B4=0,B53&gt;=0), "",B53/B4)</f>
        <v/>
      </c>
      <c r="D53" s="47" t="str">
        <f>IF(AND(B124=0,B53&gt;=0),"",B53/B124)</f>
        <v/>
      </c>
      <c r="E53" s="129">
        <f>+'N EERR UCAFE'!C52</f>
        <v>0</v>
      </c>
      <c r="F53" s="30">
        <f>IF(AND(E4=0,E53&gt;=0), "",E53/E4)</f>
        <v>0</v>
      </c>
      <c r="G53" s="47">
        <f>IF(AND(E124=0,E53&gt;=0),"",E53/E124)</f>
        <v>0</v>
      </c>
      <c r="H53" s="129">
        <f>+'N EERR UCAFE'!D52</f>
        <v>0</v>
      </c>
      <c r="I53" s="30">
        <f>IF(AND(H4=0,H53&gt;=0), "",H53/H4)</f>
        <v>0</v>
      </c>
      <c r="J53" s="47">
        <f>IF(AND(H124=0,H53&gt;=0),"",H53/H124)</f>
        <v>0</v>
      </c>
      <c r="K53" s="30" t="str">
        <f t="shared" si="19"/>
        <v/>
      </c>
      <c r="L53" s="130">
        <f t="shared" si="38"/>
        <v>0</v>
      </c>
      <c r="M53" s="30">
        <f>IF(AND(L4=0,L53&gt;=0), "",L53/L4)</f>
        <v>0</v>
      </c>
      <c r="N53" s="47">
        <f>IF(AND(L124=0,L53&gt;=0),"",L53/L124)</f>
        <v>0</v>
      </c>
      <c r="O53" s="129">
        <f>+'N EERR UCAFE'!E52</f>
        <v>0</v>
      </c>
      <c r="P53" s="30">
        <f>IF(AND(O4=0,O53&gt;=0), "",O53/O4)</f>
        <v>0</v>
      </c>
      <c r="Q53" s="47">
        <f>IF(AND(O124=0,O53&gt;=0),"",O53/O124)</f>
        <v>0</v>
      </c>
      <c r="R53" s="30" t="str">
        <f t="shared" si="20"/>
        <v/>
      </c>
      <c r="S53" s="130">
        <f t="shared" si="39"/>
        <v>0</v>
      </c>
      <c r="T53" s="30">
        <f>IF(AND(S4=0,S53&gt;=0), "",S53/S4)</f>
        <v>0</v>
      </c>
      <c r="U53" s="47">
        <f>IF(AND(S124=0,S53&gt;=0),"",S53/S124)</f>
        <v>0</v>
      </c>
      <c r="V53" s="131"/>
      <c r="W53" s="30" t="str">
        <f>IF(AND(V4=0,V53&gt;=0), "",V53/V4)</f>
        <v/>
      </c>
      <c r="X53" s="47" t="str">
        <f t="shared" si="21"/>
        <v/>
      </c>
      <c r="Y53" s="129">
        <f>+'N EERR UCAFE'!F52</f>
        <v>0</v>
      </c>
      <c r="Z53" s="30">
        <f>IF(AND(Y4=0,Y53&gt;=0), "",Y53/Y4)</f>
        <v>0</v>
      </c>
      <c r="AA53" s="47">
        <f>IF(AND(Y124=0,Y53&gt;=0),"",Y53/Y124)</f>
        <v>0</v>
      </c>
      <c r="AB53" s="30" t="str">
        <f t="shared" si="22"/>
        <v/>
      </c>
      <c r="AC53" s="130">
        <f t="shared" si="27"/>
        <v>0</v>
      </c>
      <c r="AD53" s="30">
        <f>IF(AND(AC4=0,AC53&gt;=0), "",AC53/AC4)</f>
        <v>0</v>
      </c>
      <c r="AE53" s="47">
        <f>IF(AND(AC124=0,AC53&gt;=0),"",AC53/AC124)</f>
        <v>0</v>
      </c>
      <c r="AF53" s="129">
        <f>+'N EERR UCAFE'!G52</f>
        <v>12.769627273790725</v>
      </c>
      <c r="AG53" s="30">
        <f>IF(AND(AF4=0,AF53&gt;=0), "",AF53/AF4)</f>
        <v>8.4577818670818899E-3</v>
      </c>
      <c r="AH53" s="47">
        <f>IF(AND(AF124=0,AF53&gt;=0),"",AF53/AF124)</f>
        <v>8.5351812688162117E-3</v>
      </c>
      <c r="AI53" s="30">
        <f t="shared" si="4"/>
        <v>1</v>
      </c>
      <c r="AJ53" s="130">
        <f t="shared" si="16"/>
        <v>12.769627273790725</v>
      </c>
      <c r="AK53" s="30">
        <f>IF(AND(AJ4=0,AJ53&gt;=0), "",AJ53/AJ4)</f>
        <v>1.6169034028688366E-3</v>
      </c>
      <c r="AL53" s="47">
        <f>IF(AND(AJ124=0,AJ53&gt;=0),"",AJ53/AJ124)</f>
        <v>1.8889957196314513E-3</v>
      </c>
      <c r="AM53" s="129">
        <f>+'N EERR UCAFE'!H52</f>
        <v>0</v>
      </c>
      <c r="AN53" s="30">
        <f>IF(AND(AM4=0,AM53&gt;=0), "",AM53/AM4)</f>
        <v>0</v>
      </c>
      <c r="AO53" s="47">
        <f>IF(AND(AM124=0,AM53&gt;=0),"",AM53/AM124)</f>
        <v>0</v>
      </c>
      <c r="AP53" s="30">
        <f t="shared" si="5"/>
        <v>-1</v>
      </c>
      <c r="AQ53" s="130">
        <f t="shared" si="17"/>
        <v>12.769627273790725</v>
      </c>
      <c r="AR53" s="30">
        <f>IF(AND(AQ4=0,AQ53&gt;=0), "",AQ53/AQ4)</f>
        <v>1.4057131287891907E-3</v>
      </c>
      <c r="AS53" s="47">
        <f>IF(AND(AQ124=0,AQ53&gt;=0),"",AQ53/AQ124)</f>
        <v>1.5810293602612751E-3</v>
      </c>
      <c r="AT53" s="131">
        <f t="shared" si="28"/>
        <v>0</v>
      </c>
      <c r="AU53" s="30" t="str">
        <f>IF(AND(AT4=0,AT53&gt;=0), "",AT53/AT4)</f>
        <v/>
      </c>
      <c r="AV53" s="47">
        <f t="shared" si="23"/>
        <v>1</v>
      </c>
      <c r="AW53" s="131">
        <f t="shared" si="40"/>
        <v>2.1282712122984542</v>
      </c>
      <c r="AX53" s="30">
        <f>IF(AND(AW4=0,AW53&gt;=0), "",AW53/AW4)</f>
        <v>1.4057131287891907E-3</v>
      </c>
      <c r="AY53" s="47">
        <f>IF(AND(AW124=0,AW53&gt;=0),"",AW53/AW124)</f>
        <v>1.5810293602612755E-3</v>
      </c>
      <c r="AZ53" s="131">
        <f t="shared" si="29"/>
        <v>0</v>
      </c>
      <c r="BA53" s="30" t="str">
        <f>IF(AND(AZ4=0,AZ53&gt;=0), "",AZ53/AZ4)</f>
        <v/>
      </c>
      <c r="BB53" s="47">
        <f t="shared" si="24"/>
        <v>1</v>
      </c>
      <c r="BC53" s="129">
        <f>+'N EERR UCAFE'!I52</f>
        <v>0</v>
      </c>
      <c r="BD53" s="30" t="str">
        <f>IF(AND(BC4=0,BC53&gt;=0), "",BC53/BC4)</f>
        <v/>
      </c>
      <c r="BE53" s="47" t="str">
        <f>IF(AND(BC124=0,BC53&gt;=0),"",BC53/BC124)</f>
        <v/>
      </c>
      <c r="BF53" s="30" t="str">
        <f t="shared" si="25"/>
        <v/>
      </c>
      <c r="BG53" s="130">
        <f t="shared" si="30"/>
        <v>12.769627273790725</v>
      </c>
      <c r="BH53" s="30">
        <f>IF(AND(BG4=0,BG53&gt;=0), "",BG53/BG4)</f>
        <v>1.4057131287891907E-3</v>
      </c>
      <c r="BI53" s="47">
        <f>IF(AND(BG124=0,BG53&gt;=0),"",BG53/BG124)</f>
        <v>1.5810293602612751E-3</v>
      </c>
      <c r="BJ53" s="129">
        <f>+'N EERR UCAFE'!J52</f>
        <v>0</v>
      </c>
      <c r="BK53" s="30" t="str">
        <f>IF(AND(BJ4=0,BJ53&gt;=0), "",BJ53/BJ4)</f>
        <v/>
      </c>
      <c r="BL53" s="47" t="str">
        <f>IF(AND(BJ124=0,BJ53&gt;=0),"",BJ53/BJ124)</f>
        <v/>
      </c>
      <c r="BM53" s="30" t="str">
        <f t="shared" si="9"/>
        <v/>
      </c>
      <c r="BN53" s="130">
        <f t="shared" si="31"/>
        <v>12.769627273790725</v>
      </c>
      <c r="BO53" s="30">
        <f>IF(AND(BN4=0,BN53&gt;=0), "",BN53/BN4)</f>
        <v>1.4057131287891907E-3</v>
      </c>
      <c r="BP53" s="47">
        <f>IF(AND(BN124=0,BN53&gt;=0),"",BN53/BN124)</f>
        <v>1.5810293602612751E-3</v>
      </c>
      <c r="BQ53" s="129">
        <f>+'N EERR UCAFE'!K52</f>
        <v>0</v>
      </c>
      <c r="BR53" s="30" t="str">
        <f>IF(AND(BQ4=0,BQ53&gt;=0), "",BQ53/BQ4)</f>
        <v/>
      </c>
      <c r="BS53" s="47" t="str">
        <f>IF(AND(BQ124=0,BQ53&gt;=0),"",BQ53/BQ124)</f>
        <v/>
      </c>
      <c r="BT53" s="30" t="str">
        <f t="shared" si="10"/>
        <v/>
      </c>
      <c r="BU53" s="130">
        <f t="shared" si="32"/>
        <v>12.769627273790725</v>
      </c>
      <c r="BV53" s="30">
        <f>IF(AND(BU4=0,BU53&gt;=0), "",BU53/BU4)</f>
        <v>1.4057131287891907E-3</v>
      </c>
      <c r="BW53" s="47">
        <f>IF(AND(BU124=0,BU53&gt;=0),"",BU53/BU124)</f>
        <v>1.5810293602612751E-3</v>
      </c>
      <c r="BX53" s="131">
        <f t="shared" si="33"/>
        <v>0</v>
      </c>
      <c r="BY53" s="30" t="str">
        <f>IF(AND(BX4=0,BX53&gt;=0), "",BX53/BX4)</f>
        <v/>
      </c>
      <c r="BZ53" s="47">
        <f t="shared" si="11"/>
        <v>1</v>
      </c>
      <c r="CA53" s="129">
        <f>+'N EERR UCAFE'!L52</f>
        <v>0</v>
      </c>
      <c r="CB53" s="30" t="str">
        <f>IF(AND(CA4=0,CA53&gt;=0), "",CA53/CA4)</f>
        <v/>
      </c>
      <c r="CC53" s="47" t="str">
        <f>IF(AND(CA124=0,CA53&gt;=0),"",CA53/CA124)</f>
        <v/>
      </c>
      <c r="CD53" s="30" t="str">
        <f t="shared" si="26"/>
        <v/>
      </c>
      <c r="CE53" s="130">
        <f t="shared" si="34"/>
        <v>12.769627273790725</v>
      </c>
      <c r="CF53" s="30">
        <f>IF(AND(CE4=0,CE53&gt;=0), "",CE53/CE4)</f>
        <v>1.4057131287891907E-3</v>
      </c>
      <c r="CG53" s="47">
        <f>IF(AND(CE124=0,CE53&gt;=0),"",CE53/CE124)</f>
        <v>1.5810293602612751E-3</v>
      </c>
      <c r="CH53" s="129">
        <f>+'N EERR UCAFE'!M52</f>
        <v>0</v>
      </c>
      <c r="CI53" s="30" t="str">
        <f>IF(AND(CH4=0,CH53&gt;=0), "",CH53/CH4)</f>
        <v/>
      </c>
      <c r="CJ53" s="47" t="str">
        <f>IF(AND(CH124=0,CH53&gt;=0),"",CH53/CH124)</f>
        <v/>
      </c>
      <c r="CK53" s="30" t="str">
        <f t="shared" si="13"/>
        <v/>
      </c>
      <c r="CL53" s="130">
        <f t="shared" si="35"/>
        <v>12.769627273790725</v>
      </c>
      <c r="CM53" s="30">
        <f>IF(AND(CL4=0,CL53&gt;=0), "",CL53/CL4)</f>
        <v>1.4057131287891907E-3</v>
      </c>
      <c r="CN53" s="47">
        <f>IF(AND(CL124=0,CL53&gt;=0),"",CL53/CL124)</f>
        <v>1.5810293602612751E-3</v>
      </c>
      <c r="CO53" s="129">
        <f>+'N EERR UCAFE'!N52</f>
        <v>0</v>
      </c>
      <c r="CP53" s="30" t="str">
        <f>IF(AND(CO4=0,CO53&gt;=0), "",CO53/CO4)</f>
        <v/>
      </c>
      <c r="CQ53" s="47" t="str">
        <f>IF(AND(CO124=0,CO53&gt;=0),"",CO53/CO124)</f>
        <v/>
      </c>
      <c r="CR53" s="30" t="str">
        <f t="shared" si="14"/>
        <v/>
      </c>
      <c r="CS53" s="130">
        <f t="shared" si="36"/>
        <v>12.769627273790725</v>
      </c>
      <c r="CT53" s="30">
        <f>IF(AND(CS4=0,CS53&gt;=0), "",CS53/CS4)</f>
        <v>1.4057131287891907E-3</v>
      </c>
      <c r="CU53" s="47">
        <f>IF(AND(CS124=0,CS53&gt;=0),"",CS53/CS124)</f>
        <v>1.5810293602612751E-3</v>
      </c>
      <c r="CV53" s="131">
        <f t="shared" si="37"/>
        <v>0</v>
      </c>
      <c r="CW53" s="30" t="str">
        <f>IF(AND(CV4=0,CV53&gt;=0), "",CV53/CV4)</f>
        <v/>
      </c>
      <c r="CX53" s="47">
        <f t="shared" si="15"/>
        <v>1</v>
      </c>
    </row>
    <row r="54" spans="1:102" outlineLevel="1" x14ac:dyDescent="0.3">
      <c r="A54" s="29" t="s">
        <v>16</v>
      </c>
      <c r="B54" s="129">
        <f>+'N EERR UCAFE'!B53</f>
        <v>0</v>
      </c>
      <c r="C54" s="30" t="str">
        <f>IF(AND(B4=0,B54&gt;=0), "",B54/B4)</f>
        <v/>
      </c>
      <c r="D54" s="47" t="str">
        <f>IF(AND(B124=0,B54&gt;=0),"",B54/B124)</f>
        <v/>
      </c>
      <c r="E54" s="129">
        <f>+'N EERR UCAFE'!C53</f>
        <v>4.8249099224203382</v>
      </c>
      <c r="F54" s="30">
        <f>IF(AND(E4=0,E54&gt;=0), "",E54/E4)</f>
        <v>3.3744705647019944E-3</v>
      </c>
      <c r="G54" s="47">
        <f>IF(AND(E124=0,E54&gt;=0),"",E54/E124)</f>
        <v>4.1459618277296644E-3</v>
      </c>
      <c r="H54" s="129">
        <f>+'N EERR UCAFE'!D53</f>
        <v>8.1971019856237994</v>
      </c>
      <c r="I54" s="30">
        <f>IF(AND(H4=0,H54&gt;=0), "",H54/H4)</f>
        <v>5.7123820535180626E-3</v>
      </c>
      <c r="J54" s="47">
        <f>IF(AND(H124=0,H54&gt;=0),"",H54/H124)</f>
        <v>6.8341186661838235E-3</v>
      </c>
      <c r="K54" s="30">
        <f t="shared" si="19"/>
        <v>0.69891295742819903</v>
      </c>
      <c r="L54" s="130">
        <f t="shared" si="38"/>
        <v>13.022011908044139</v>
      </c>
      <c r="M54" s="30">
        <f>IF(AND(L4=0,L54&gt;=0), "",L54/L4)</f>
        <v>4.5455251336422023E-3</v>
      </c>
      <c r="N54" s="47">
        <f>IF(AND(L124=0,L54&gt;=0),"",L54/L124)</f>
        <v>5.5103315333291398E-3</v>
      </c>
      <c r="O54" s="129">
        <f>+'N EERR UCAFE'!E53</f>
        <v>18.689498773552913</v>
      </c>
      <c r="P54" s="30">
        <f>IF(AND(O4=0,O54&gt;=0), "",O54/O4)</f>
        <v>8.3002752147081759E-3</v>
      </c>
      <c r="Q54" s="47">
        <f>IF(AND(O124=0,O54&gt;=0),"",O54/O124)</f>
        <v>1.2681737472059603E-2</v>
      </c>
      <c r="R54" s="30">
        <f t="shared" si="20"/>
        <v>1.2800129614503803</v>
      </c>
      <c r="S54" s="130">
        <f t="shared" si="39"/>
        <v>31.711510681597051</v>
      </c>
      <c r="T54" s="30">
        <f>IF(AND(S4=0,S54&gt;=0), "",S54/S4)</f>
        <v>6.1979272356243714E-3</v>
      </c>
      <c r="U54" s="47">
        <f>IF(AND(S124=0,S54&gt;=0),"",S54/S124)</f>
        <v>8.2648077476536689E-3</v>
      </c>
      <c r="V54" s="131"/>
      <c r="W54" s="30" t="str">
        <f>IF(AND(V4=0,V54&gt;=0), "",V54/V4)</f>
        <v/>
      </c>
      <c r="X54" s="47">
        <f t="shared" si="21"/>
        <v>1</v>
      </c>
      <c r="Y54" s="129">
        <f>+'N EERR UCAFE'!F53</f>
        <v>17.133371739976642</v>
      </c>
      <c r="Z54" s="30">
        <f>IF(AND(Y4=0,Y54&gt;=0), "",Y54/Y4)</f>
        <v>1.3477009634002082E-2</v>
      </c>
      <c r="AA54" s="47">
        <f>IF(AND(Y124=0,Y54&gt;=0),"",Y54/Y124)</f>
        <v>1.2006910505926593E-2</v>
      </c>
      <c r="AB54" s="30">
        <f t="shared" si="22"/>
        <v>-8.3262106299945876E-2</v>
      </c>
      <c r="AC54" s="130">
        <f t="shared" si="27"/>
        <v>48.844882421573693</v>
      </c>
      <c r="AD54" s="30">
        <f>IF(AND(AC4=0,AC54&gt;=0), "",AC54/AC4)</f>
        <v>7.6466203433324499E-3</v>
      </c>
      <c r="AE54" s="47">
        <f>IF(AND(AC124=0,AC54&gt;=0),"",AC54/AC124)</f>
        <v>9.2792336110225186E-3</v>
      </c>
      <c r="AF54" s="129">
        <f>+'N EERR UCAFE'!G53</f>
        <v>24.272214423583087</v>
      </c>
      <c r="AG54" s="30">
        <f>IF(AND(AF4=0,AF54&gt;=0), "",AF54/AF4)</f>
        <v>1.6076357643347524E-2</v>
      </c>
      <c r="AH54" s="47">
        <f>IF(AND(AF124=0,AF54&gt;=0),"",AF54/AF124)</f>
        <v>1.622347664963273E-2</v>
      </c>
      <c r="AI54" s="30">
        <f t="shared" si="4"/>
        <v>0.41666303585473813</v>
      </c>
      <c r="AJ54" s="130">
        <f t="shared" si="16"/>
        <v>73.11709684515678</v>
      </c>
      <c r="AK54" s="30">
        <f>IF(AND(AJ4=0,AJ54&gt;=0), "",AJ54/AJ4)</f>
        <v>9.2581623693491818E-3</v>
      </c>
      <c r="AL54" s="47">
        <f>IF(AND(AJ124=0,AJ54&gt;=0),"",AJ54/AJ124)</f>
        <v>1.0816124857133633E-2</v>
      </c>
      <c r="AM54" s="129">
        <f>+'N EERR UCAFE'!H53</f>
        <v>17.769465442399486</v>
      </c>
      <c r="AN54" s="30">
        <f>IF(AND(AM4=0,AM54&gt;=0), "",AM54/AM4)</f>
        <v>1.4976247349633647E-2</v>
      </c>
      <c r="AO54" s="47">
        <f>IF(AND(AM124=0,AM54&gt;=0),"",AM54/AM124)</f>
        <v>1.3494716707283923E-2</v>
      </c>
      <c r="AP54" s="30">
        <f t="shared" si="5"/>
        <v>-0.26790917662895541</v>
      </c>
      <c r="AQ54" s="130">
        <f t="shared" si="17"/>
        <v>90.886562287556274</v>
      </c>
      <c r="AR54" s="30">
        <f>IF(AND(AQ4=0,AQ54&gt;=0), "",AQ54/AQ4)</f>
        <v>1.0005024508456785E-2</v>
      </c>
      <c r="AS54" s="47">
        <f>IF(AND(AQ124=0,AQ54&gt;=0),"",AQ54/AQ124)</f>
        <v>1.1252820489504019E-2</v>
      </c>
      <c r="AT54" s="131">
        <f t="shared" si="28"/>
        <v>0</v>
      </c>
      <c r="AU54" s="30" t="str">
        <f>IF(AND(AT4=0,AT54&gt;=0), "",AT54/AT4)</f>
        <v/>
      </c>
      <c r="AV54" s="47">
        <f t="shared" si="23"/>
        <v>1</v>
      </c>
      <c r="AW54" s="131">
        <f t="shared" si="40"/>
        <v>15.14776038125938</v>
      </c>
      <c r="AX54" s="30">
        <f>IF(AND(AW4=0,AW54&gt;=0), "",AW54/AW4)</f>
        <v>1.0005024508456785E-2</v>
      </c>
      <c r="AY54" s="47">
        <f>IF(AND(AW124=0,AW54&gt;=0),"",AW54/AW124)</f>
        <v>1.1252820489504023E-2</v>
      </c>
      <c r="AZ54" s="131">
        <f t="shared" si="29"/>
        <v>0</v>
      </c>
      <c r="BA54" s="30" t="str">
        <f>IF(AND(AZ4=0,AZ54&gt;=0), "",AZ54/AZ4)</f>
        <v/>
      </c>
      <c r="BB54" s="47">
        <f t="shared" si="24"/>
        <v>1</v>
      </c>
      <c r="BC54" s="129">
        <f>+'N EERR UCAFE'!I53</f>
        <v>0</v>
      </c>
      <c r="BD54" s="30" t="str">
        <f>IF(AND(BC4=0,BC54&gt;=0), "",BC54/BC4)</f>
        <v/>
      </c>
      <c r="BE54" s="47" t="str">
        <f>IF(AND(BC124=0,BC54&gt;=0),"",BC54/BC124)</f>
        <v/>
      </c>
      <c r="BF54" s="30">
        <f t="shared" si="25"/>
        <v>-1</v>
      </c>
      <c r="BG54" s="130">
        <f t="shared" si="30"/>
        <v>90.886562287556274</v>
      </c>
      <c r="BH54" s="30">
        <f>IF(AND(BG4=0,BG54&gt;=0), "",BG54/BG4)</f>
        <v>1.0005024508456785E-2</v>
      </c>
      <c r="BI54" s="47">
        <f>IF(AND(BG124=0,BG54&gt;=0),"",BG54/BG124)</f>
        <v>1.1252820489504019E-2</v>
      </c>
      <c r="BJ54" s="129">
        <f>+'N EERR UCAFE'!J53</f>
        <v>0</v>
      </c>
      <c r="BK54" s="30" t="str">
        <f>IF(AND(BJ4=0,BJ54&gt;=0), "",BJ54/BJ4)</f>
        <v/>
      </c>
      <c r="BL54" s="47" t="str">
        <f>IF(AND(BJ124=0,BJ54&gt;=0),"",BJ54/BJ124)</f>
        <v/>
      </c>
      <c r="BM54" s="30" t="str">
        <f t="shared" si="9"/>
        <v/>
      </c>
      <c r="BN54" s="130">
        <f t="shared" si="31"/>
        <v>90.886562287556274</v>
      </c>
      <c r="BO54" s="30">
        <f>IF(AND(BN4=0,BN54&gt;=0), "",BN54/BN4)</f>
        <v>1.0005024508456785E-2</v>
      </c>
      <c r="BP54" s="47">
        <f>IF(AND(BN124=0,BN54&gt;=0),"",BN54/BN124)</f>
        <v>1.1252820489504019E-2</v>
      </c>
      <c r="BQ54" s="129">
        <f>+'N EERR UCAFE'!K53</f>
        <v>0</v>
      </c>
      <c r="BR54" s="30" t="str">
        <f>IF(AND(BQ4=0,BQ54&gt;=0), "",BQ54/BQ4)</f>
        <v/>
      </c>
      <c r="BS54" s="47" t="str">
        <f>IF(AND(BQ124=0,BQ54&gt;=0),"",BQ54/BQ124)</f>
        <v/>
      </c>
      <c r="BT54" s="30" t="str">
        <f t="shared" si="10"/>
        <v/>
      </c>
      <c r="BU54" s="130">
        <f t="shared" si="32"/>
        <v>90.886562287556274</v>
      </c>
      <c r="BV54" s="30">
        <f>IF(AND(BU4=0,BU54&gt;=0), "",BU54/BU4)</f>
        <v>1.0005024508456785E-2</v>
      </c>
      <c r="BW54" s="47">
        <f>IF(AND(BU124=0,BU54&gt;=0),"",BU54/BU124)</f>
        <v>1.1252820489504019E-2</v>
      </c>
      <c r="BX54" s="131">
        <f t="shared" si="33"/>
        <v>0</v>
      </c>
      <c r="BY54" s="30" t="str">
        <f>IF(AND(BX4=0,BX54&gt;=0), "",BX54/BX4)</f>
        <v/>
      </c>
      <c r="BZ54" s="47">
        <f t="shared" si="11"/>
        <v>1</v>
      </c>
      <c r="CA54" s="129">
        <f>+'N EERR UCAFE'!L53</f>
        <v>0</v>
      </c>
      <c r="CB54" s="30" t="str">
        <f>IF(AND(CA4=0,CA54&gt;=0), "",CA54/CA4)</f>
        <v/>
      </c>
      <c r="CC54" s="47" t="str">
        <f>IF(AND(CA124=0,CA54&gt;=0),"",CA54/CA124)</f>
        <v/>
      </c>
      <c r="CD54" s="30" t="str">
        <f t="shared" si="26"/>
        <v/>
      </c>
      <c r="CE54" s="130">
        <f t="shared" si="34"/>
        <v>90.886562287556274</v>
      </c>
      <c r="CF54" s="30">
        <f>IF(AND(CE4=0,CE54&gt;=0), "",CE54/CE4)</f>
        <v>1.0005024508456785E-2</v>
      </c>
      <c r="CG54" s="47">
        <f>IF(AND(CE124=0,CE54&gt;=0),"",CE54/CE124)</f>
        <v>1.1252820489504019E-2</v>
      </c>
      <c r="CH54" s="129">
        <f>+'N EERR UCAFE'!M53</f>
        <v>0</v>
      </c>
      <c r="CI54" s="30" t="str">
        <f>IF(AND(CH4=0,CH54&gt;=0), "",CH54/CH4)</f>
        <v/>
      </c>
      <c r="CJ54" s="47" t="str">
        <f>IF(AND(CH124=0,CH54&gt;=0),"",CH54/CH124)</f>
        <v/>
      </c>
      <c r="CK54" s="30" t="str">
        <f t="shared" si="13"/>
        <v/>
      </c>
      <c r="CL54" s="130">
        <f t="shared" si="35"/>
        <v>90.886562287556274</v>
      </c>
      <c r="CM54" s="30">
        <f>IF(AND(CL4=0,CL54&gt;=0), "",CL54/CL4)</f>
        <v>1.0005024508456785E-2</v>
      </c>
      <c r="CN54" s="47">
        <f>IF(AND(CL124=0,CL54&gt;=0),"",CL54/CL124)</f>
        <v>1.1252820489504019E-2</v>
      </c>
      <c r="CO54" s="129">
        <f>+'N EERR UCAFE'!N53</f>
        <v>0</v>
      </c>
      <c r="CP54" s="30" t="str">
        <f>IF(AND(CO4=0,CO54&gt;=0), "",CO54/CO4)</f>
        <v/>
      </c>
      <c r="CQ54" s="47" t="str">
        <f>IF(AND(CO124=0,CO54&gt;=0),"",CO54/CO124)</f>
        <v/>
      </c>
      <c r="CR54" s="30" t="str">
        <f t="shared" si="14"/>
        <v/>
      </c>
      <c r="CS54" s="130">
        <f t="shared" si="36"/>
        <v>90.886562287556274</v>
      </c>
      <c r="CT54" s="30">
        <f>IF(AND(CS4=0,CS54&gt;=0), "",CS54/CS4)</f>
        <v>1.0005024508456785E-2</v>
      </c>
      <c r="CU54" s="47">
        <f>IF(AND(CS124=0,CS54&gt;=0),"",CS54/CS124)</f>
        <v>1.1252820489504019E-2</v>
      </c>
      <c r="CV54" s="131">
        <f t="shared" si="37"/>
        <v>0</v>
      </c>
      <c r="CW54" s="30" t="str">
        <f>IF(AND(CV4=0,CV54&gt;=0), "",CV54/CV4)</f>
        <v/>
      </c>
      <c r="CX54" s="47">
        <f t="shared" si="15"/>
        <v>1</v>
      </c>
    </row>
    <row r="55" spans="1:102" outlineLevel="1" x14ac:dyDescent="0.3">
      <c r="A55" s="29" t="s">
        <v>17</v>
      </c>
      <c r="B55" s="129">
        <f>+'N EERR UCAFE'!B54</f>
        <v>0</v>
      </c>
      <c r="C55" s="30" t="str">
        <f>IF(AND(B4=0,B55&gt;=0), "",B55/B4)</f>
        <v/>
      </c>
      <c r="D55" s="47" t="str">
        <f>IF(AND(B124=0,B55&gt;=0),"",B55/B124)</f>
        <v/>
      </c>
      <c r="E55" s="129">
        <f>+'N EERR UCAFE'!C54</f>
        <v>0</v>
      </c>
      <c r="F55" s="30">
        <f>IF(AND(E4=0,E55&gt;=0), "",E55/E4)</f>
        <v>0</v>
      </c>
      <c r="G55" s="47">
        <f>IF(AND(E124=0,E55&gt;=0),"",E55/E124)</f>
        <v>0</v>
      </c>
      <c r="H55" s="129">
        <f>+'N EERR UCAFE'!D54</f>
        <v>0</v>
      </c>
      <c r="I55" s="30">
        <f>IF(AND(H4=0,H55&gt;=0), "",H55/H4)</f>
        <v>0</v>
      </c>
      <c r="J55" s="47">
        <f>IF(AND(H124=0,H55&gt;=0),"",H55/H124)</f>
        <v>0</v>
      </c>
      <c r="K55" s="30" t="str">
        <f t="shared" si="19"/>
        <v/>
      </c>
      <c r="L55" s="130">
        <f t="shared" si="38"/>
        <v>0</v>
      </c>
      <c r="M55" s="30">
        <f>IF(AND(L4=0,L55&gt;=0), "",L55/L4)</f>
        <v>0</v>
      </c>
      <c r="N55" s="47">
        <f>IF(AND(L124=0,L55&gt;=0),"",L55/L124)</f>
        <v>0</v>
      </c>
      <c r="O55" s="129">
        <f>+'N EERR UCAFE'!E54</f>
        <v>0</v>
      </c>
      <c r="P55" s="30">
        <f>IF(AND(O4=0,O55&gt;=0), "",O55/O4)</f>
        <v>0</v>
      </c>
      <c r="Q55" s="47">
        <f>IF(AND(O124=0,O55&gt;=0),"",O55/O124)</f>
        <v>0</v>
      </c>
      <c r="R55" s="30" t="str">
        <f t="shared" si="20"/>
        <v/>
      </c>
      <c r="S55" s="130">
        <f t="shared" si="39"/>
        <v>0</v>
      </c>
      <c r="T55" s="30">
        <f>IF(AND(S4=0,S55&gt;=0), "",S55/S4)</f>
        <v>0</v>
      </c>
      <c r="U55" s="47">
        <f>IF(AND(S124=0,S55&gt;=0),"",S55/S124)</f>
        <v>0</v>
      </c>
      <c r="V55" s="131"/>
      <c r="W55" s="30" t="str">
        <f>IF(AND(V4=0,V55&gt;=0), "",V55/V4)</f>
        <v/>
      </c>
      <c r="X55" s="47" t="str">
        <f t="shared" si="21"/>
        <v/>
      </c>
      <c r="Y55" s="129">
        <f>+'N EERR UCAFE'!F54</f>
        <v>0</v>
      </c>
      <c r="Z55" s="30">
        <f>IF(AND(Y4=0,Y55&gt;=0), "",Y55/Y4)</f>
        <v>0</v>
      </c>
      <c r="AA55" s="47">
        <f>IF(AND(Y124=0,Y55&gt;=0),"",Y55/Y124)</f>
        <v>0</v>
      </c>
      <c r="AB55" s="30" t="str">
        <f t="shared" si="22"/>
        <v/>
      </c>
      <c r="AC55" s="130">
        <f t="shared" si="27"/>
        <v>0</v>
      </c>
      <c r="AD55" s="30">
        <f>IF(AND(AC4=0,AC55&gt;=0), "",AC55/AC4)</f>
        <v>0</v>
      </c>
      <c r="AE55" s="47">
        <f>IF(AND(AC124=0,AC55&gt;=0),"",AC55/AC124)</f>
        <v>0</v>
      </c>
      <c r="AF55" s="129">
        <f>+'N EERR UCAFE'!G54</f>
        <v>0</v>
      </c>
      <c r="AG55" s="30">
        <f>IF(AND(AF4=0,AF55&gt;=0), "",AF55/AF4)</f>
        <v>0</v>
      </c>
      <c r="AH55" s="47">
        <f>IF(AND(AF124=0,AF55&gt;=0),"",AF55/AF124)</f>
        <v>0</v>
      </c>
      <c r="AI55" s="30" t="str">
        <f t="shared" si="4"/>
        <v/>
      </c>
      <c r="AJ55" s="130">
        <f t="shared" si="16"/>
        <v>0</v>
      </c>
      <c r="AK55" s="30">
        <f>IF(AND(AJ4=0,AJ55&gt;=0), "",AJ55/AJ4)</f>
        <v>0</v>
      </c>
      <c r="AL55" s="47">
        <f>IF(AND(AJ124=0,AJ55&gt;=0),"",AJ55/AJ124)</f>
        <v>0</v>
      </c>
      <c r="AM55" s="129">
        <f>+'N EERR UCAFE'!H54</f>
        <v>0</v>
      </c>
      <c r="AN55" s="30">
        <f>IF(AND(AM4=0,AM55&gt;=0), "",AM55/AM4)</f>
        <v>0</v>
      </c>
      <c r="AO55" s="47">
        <f>IF(AND(AM124=0,AM55&gt;=0),"",AM55/AM124)</f>
        <v>0</v>
      </c>
      <c r="AP55" s="30" t="str">
        <f t="shared" si="5"/>
        <v/>
      </c>
      <c r="AQ55" s="130">
        <f t="shared" si="17"/>
        <v>0</v>
      </c>
      <c r="AR55" s="30">
        <f>IF(AND(AQ4=0,AQ55&gt;=0), "",AQ55/AQ4)</f>
        <v>0</v>
      </c>
      <c r="AS55" s="47">
        <f>IF(AND(AQ124=0,AQ55&gt;=0),"",AQ55/AQ124)</f>
        <v>0</v>
      </c>
      <c r="AT55" s="131">
        <f t="shared" si="28"/>
        <v>0</v>
      </c>
      <c r="AU55" s="30" t="str">
        <f>IF(AND(AT4=0,AT55&gt;=0), "",AT55/AT4)</f>
        <v/>
      </c>
      <c r="AV55" s="47" t="str">
        <f t="shared" si="23"/>
        <v/>
      </c>
      <c r="AW55" s="131">
        <f t="shared" si="40"/>
        <v>0</v>
      </c>
      <c r="AX55" s="30">
        <f>IF(AND(AW4=0,AW55&gt;=0), "",AW55/AW4)</f>
        <v>0</v>
      </c>
      <c r="AY55" s="47">
        <f>IF(AND(AW124=0,AW55&gt;=0),"",AW55/AW124)</f>
        <v>0</v>
      </c>
      <c r="AZ55" s="131">
        <f t="shared" si="29"/>
        <v>0</v>
      </c>
      <c r="BA55" s="30" t="str">
        <f>IF(AND(AZ4=0,AZ55&gt;=0), "",AZ55/AZ4)</f>
        <v/>
      </c>
      <c r="BB55" s="47" t="str">
        <f t="shared" si="24"/>
        <v/>
      </c>
      <c r="BC55" s="129">
        <f>+'N EERR UCAFE'!I54</f>
        <v>0</v>
      </c>
      <c r="BD55" s="30" t="str">
        <f>IF(AND(BC4=0,BC55&gt;=0), "",BC55/BC4)</f>
        <v/>
      </c>
      <c r="BE55" s="47" t="str">
        <f>IF(AND(BC124=0,BC55&gt;=0),"",BC55/BC124)</f>
        <v/>
      </c>
      <c r="BF55" s="30" t="str">
        <f t="shared" si="25"/>
        <v/>
      </c>
      <c r="BG55" s="130">
        <f t="shared" si="30"/>
        <v>0</v>
      </c>
      <c r="BH55" s="30">
        <f>IF(AND(BG4=0,BG55&gt;=0), "",BG55/BG4)</f>
        <v>0</v>
      </c>
      <c r="BI55" s="47">
        <f>IF(AND(BG124=0,BG55&gt;=0),"",BG55/BG124)</f>
        <v>0</v>
      </c>
      <c r="BJ55" s="129">
        <f>+'N EERR UCAFE'!J54</f>
        <v>0</v>
      </c>
      <c r="BK55" s="30" t="str">
        <f>IF(AND(BJ4=0,BJ55&gt;=0), "",BJ55/BJ4)</f>
        <v/>
      </c>
      <c r="BL55" s="47" t="str">
        <f>IF(AND(BJ124=0,BJ55&gt;=0),"",BJ55/BJ124)</f>
        <v/>
      </c>
      <c r="BM55" s="30" t="str">
        <f t="shared" si="9"/>
        <v/>
      </c>
      <c r="BN55" s="130">
        <f t="shared" si="31"/>
        <v>0</v>
      </c>
      <c r="BO55" s="30">
        <f>IF(AND(BN4=0,BN55&gt;=0), "",BN55/BN4)</f>
        <v>0</v>
      </c>
      <c r="BP55" s="47">
        <f>IF(AND(BN124=0,BN55&gt;=0),"",BN55/BN124)</f>
        <v>0</v>
      </c>
      <c r="BQ55" s="129">
        <f>+'N EERR UCAFE'!K54</f>
        <v>0</v>
      </c>
      <c r="BR55" s="30" t="str">
        <f>IF(AND(BQ4=0,BQ55&gt;=0), "",BQ55/BQ4)</f>
        <v/>
      </c>
      <c r="BS55" s="47" t="str">
        <f>IF(AND(BQ124=0,BQ55&gt;=0),"",BQ55/BQ124)</f>
        <v/>
      </c>
      <c r="BT55" s="30" t="str">
        <f t="shared" si="10"/>
        <v/>
      </c>
      <c r="BU55" s="130">
        <f t="shared" si="32"/>
        <v>0</v>
      </c>
      <c r="BV55" s="30">
        <f>IF(AND(BU4=0,BU55&gt;=0), "",BU55/BU4)</f>
        <v>0</v>
      </c>
      <c r="BW55" s="47">
        <f>IF(AND(BU124=0,BU55&gt;=0),"",BU55/BU124)</f>
        <v>0</v>
      </c>
      <c r="BX55" s="131">
        <f t="shared" si="33"/>
        <v>0</v>
      </c>
      <c r="BY55" s="30" t="str">
        <f>IF(AND(BX4=0,BX55&gt;=0), "",BX55/BX4)</f>
        <v/>
      </c>
      <c r="BZ55" s="47" t="str">
        <f t="shared" si="11"/>
        <v/>
      </c>
      <c r="CA55" s="129">
        <f>+'N EERR UCAFE'!L54</f>
        <v>0</v>
      </c>
      <c r="CB55" s="30" t="str">
        <f>IF(AND(CA4=0,CA55&gt;=0), "",CA55/CA4)</f>
        <v/>
      </c>
      <c r="CC55" s="47" t="str">
        <f>IF(AND(CA124=0,CA55&gt;=0),"",CA55/CA124)</f>
        <v/>
      </c>
      <c r="CD55" s="30" t="str">
        <f t="shared" si="26"/>
        <v/>
      </c>
      <c r="CE55" s="130">
        <f t="shared" si="34"/>
        <v>0</v>
      </c>
      <c r="CF55" s="30">
        <f>IF(AND(CE4=0,CE55&gt;=0), "",CE55/CE4)</f>
        <v>0</v>
      </c>
      <c r="CG55" s="47">
        <f>IF(AND(CE124=0,CE55&gt;=0),"",CE55/CE124)</f>
        <v>0</v>
      </c>
      <c r="CH55" s="129">
        <f>+'N EERR UCAFE'!M54</f>
        <v>0</v>
      </c>
      <c r="CI55" s="30" t="str">
        <f>IF(AND(CH4=0,CH55&gt;=0), "",CH55/CH4)</f>
        <v/>
      </c>
      <c r="CJ55" s="47" t="str">
        <f>IF(AND(CH124=0,CH55&gt;=0),"",CH55/CH124)</f>
        <v/>
      </c>
      <c r="CK55" s="30" t="str">
        <f t="shared" si="13"/>
        <v/>
      </c>
      <c r="CL55" s="130">
        <f t="shared" si="35"/>
        <v>0</v>
      </c>
      <c r="CM55" s="30">
        <f>IF(AND(CL4=0,CL55&gt;=0), "",CL55/CL4)</f>
        <v>0</v>
      </c>
      <c r="CN55" s="47">
        <f>IF(AND(CL124=0,CL55&gt;=0),"",CL55/CL124)</f>
        <v>0</v>
      </c>
      <c r="CO55" s="129">
        <f>+'N EERR UCAFE'!N54</f>
        <v>0</v>
      </c>
      <c r="CP55" s="30" t="str">
        <f>IF(AND(CO4=0,CO55&gt;=0), "",CO55/CO4)</f>
        <v/>
      </c>
      <c r="CQ55" s="47" t="str">
        <f>IF(AND(CO124=0,CO55&gt;=0),"",CO55/CO124)</f>
        <v/>
      </c>
      <c r="CR55" s="30" t="str">
        <f t="shared" si="14"/>
        <v/>
      </c>
      <c r="CS55" s="130">
        <f t="shared" si="36"/>
        <v>0</v>
      </c>
      <c r="CT55" s="30">
        <f>IF(AND(CS4=0,CS55&gt;=0), "",CS55/CS4)</f>
        <v>0</v>
      </c>
      <c r="CU55" s="47">
        <f>IF(AND(CS124=0,CS55&gt;=0),"",CS55/CS124)</f>
        <v>0</v>
      </c>
      <c r="CV55" s="131">
        <f t="shared" si="37"/>
        <v>0</v>
      </c>
      <c r="CW55" s="30" t="str">
        <f>IF(AND(CV4=0,CV55&gt;=0), "",CV55/CV4)</f>
        <v/>
      </c>
      <c r="CX55" s="47" t="str">
        <f t="shared" si="15"/>
        <v/>
      </c>
    </row>
    <row r="56" spans="1:102" outlineLevel="1" x14ac:dyDescent="0.3">
      <c r="A56" s="29" t="s">
        <v>18</v>
      </c>
      <c r="B56" s="129">
        <f>+'N EERR UCAFE'!B55</f>
        <v>0</v>
      </c>
      <c r="C56" s="30" t="str">
        <f>IF(AND(B4=0,B56&gt;=0), "",B56/B4)</f>
        <v/>
      </c>
      <c r="D56" s="47" t="str">
        <f>IF(AND(B124=0,B56&gt;=0),"",B56/B124)</f>
        <v/>
      </c>
      <c r="E56" s="129">
        <f>+'N EERR UCAFE'!C55</f>
        <v>15.855051935788484</v>
      </c>
      <c r="F56" s="30">
        <f>IF(AND(E4=0,E56&gt;=0), "",E56/E4)</f>
        <v>1.1088788582461451E-2</v>
      </c>
      <c r="G56" s="47">
        <f>IF(AND(E124=0,E56&gt;=0),"",E56/E124)</f>
        <v>1.3623972500915781E-2</v>
      </c>
      <c r="H56" s="129">
        <f>+'N EERR UCAFE'!D55</f>
        <v>20.218580883922854</v>
      </c>
      <c r="I56" s="30">
        <f>IF(AND(H4=0,H56&gt;=0), "",H56/H4)</f>
        <v>1.4089889181747811E-2</v>
      </c>
      <c r="J56" s="47">
        <f>IF(AND(H124=0,H56&gt;=0),"",H56/H124)</f>
        <v>1.685671122122185E-2</v>
      </c>
      <c r="K56" s="30">
        <f t="shared" si="19"/>
        <v>0.27521379089808501</v>
      </c>
      <c r="L56" s="130">
        <f t="shared" si="38"/>
        <v>36.073632819711335</v>
      </c>
      <c r="M56" s="30">
        <f>IF(AND(L4=0,L56&gt;=0), "",L56/L4)</f>
        <v>1.2592033074588577E-2</v>
      </c>
      <c r="N56" s="47">
        <f>IF(AND(L124=0,L56&gt;=0),"",L56/L124)</f>
        <v>1.52647438699853E-2</v>
      </c>
      <c r="O56" s="129">
        <f>+'N EERR UCAFE'!E55</f>
        <v>147.78169494199025</v>
      </c>
      <c r="P56" s="30">
        <f>IF(AND(O4=0,O56&gt;=0), "",O56/O4)</f>
        <v>6.5631976254512558E-2</v>
      </c>
      <c r="Q56" s="47">
        <f>IF(AND(O124=0,O56&gt;=0),"",O56/O124)</f>
        <v>0.10027709577114802</v>
      </c>
      <c r="R56" s="30">
        <f t="shared" si="20"/>
        <v>6.309202153722933</v>
      </c>
      <c r="S56" s="130">
        <f t="shared" si="39"/>
        <v>183.85532776170157</v>
      </c>
      <c r="T56" s="30">
        <f>IF(AND(S4=0,S56&gt;=0), "",S56/S4)</f>
        <v>3.5934016351046552E-2</v>
      </c>
      <c r="U56" s="47">
        <f>IF(AND(S124=0,S56&gt;=0),"",S56/S124)</f>
        <v>4.7917267410856432E-2</v>
      </c>
      <c r="V56" s="131"/>
      <c r="W56" s="30" t="str">
        <f>IF(AND(V4=0,V56&gt;=0), "",V56/V4)</f>
        <v/>
      </c>
      <c r="X56" s="47">
        <f t="shared" si="21"/>
        <v>1</v>
      </c>
      <c r="Y56" s="129">
        <f>+'N EERR UCAFE'!F55</f>
        <v>64.246403114052157</v>
      </c>
      <c r="Z56" s="30">
        <f>IF(AND(Y4=0,Y56&gt;=0), "",Y56/Y4)</f>
        <v>5.0535843548985104E-2</v>
      </c>
      <c r="AA56" s="47">
        <f>IF(AND(Y124=0,Y56&gt;=0),"",Y56/Y124)</f>
        <v>4.502329280104439E-2</v>
      </c>
      <c r="AB56" s="30">
        <f t="shared" si="22"/>
        <v>-0.56526142740972596</v>
      </c>
      <c r="AC56" s="130">
        <f t="shared" si="27"/>
        <v>248.10173087575373</v>
      </c>
      <c r="AD56" s="30">
        <f>IF(AND(AC4=0,AC56&gt;=0), "",AC56/AC4)</f>
        <v>3.8840092318302044E-2</v>
      </c>
      <c r="AE56" s="47">
        <f>IF(AND(AC124=0,AC56&gt;=0),"",AC56/AC124)</f>
        <v>4.7132755899077158E-2</v>
      </c>
      <c r="AF56" s="129">
        <f>+'N EERR UCAFE'!G55</f>
        <v>179.10299102181671</v>
      </c>
      <c r="AG56" s="30">
        <f>IF(AND(AF4=0,AF56&gt;=0), "",AF56/AF4)</f>
        <v>0.11862633084941812</v>
      </c>
      <c r="AH56" s="47">
        <f>IF(AND(AF124=0,AF56&gt;=0),"",AF56/AF124)</f>
        <v>0.1197119118187522</v>
      </c>
      <c r="AI56" s="30">
        <f t="shared" si="4"/>
        <v>1.7877512567336675</v>
      </c>
      <c r="AJ56" s="130">
        <f t="shared" si="16"/>
        <v>427.20472189757044</v>
      </c>
      <c r="AK56" s="30">
        <f>IF(AND(AJ4=0,AJ56&gt;=0), "",AJ56/AJ4)</f>
        <v>5.4093103404478975E-2</v>
      </c>
      <c r="AL56" s="47">
        <f>IF(AND(AJ124=0,AJ56&gt;=0),"",AJ56/AJ124)</f>
        <v>6.3195884560168281E-2</v>
      </c>
      <c r="AM56" s="129">
        <f>+'N EERR UCAFE'!H55</f>
        <v>7.9612300369173328</v>
      </c>
      <c r="AN56" s="30">
        <f>IF(AND(AM4=0,AM56&gt;=0), "",AM56/AM4)</f>
        <v>6.7097882390831755E-3</v>
      </c>
      <c r="AO56" s="47">
        <f>IF(AND(AM124=0,AM56&gt;=0),"",AM56/AM124)</f>
        <v>6.0460200301451269E-3</v>
      </c>
      <c r="AP56" s="30">
        <f t="shared" si="5"/>
        <v>-0.95554943001511594</v>
      </c>
      <c r="AQ56" s="130">
        <f t="shared" si="17"/>
        <v>435.16595193448779</v>
      </c>
      <c r="AR56" s="30">
        <f>IF(AND(AQ4=0,AQ56&gt;=0), "",AQ56/AQ4)</f>
        <v>4.7904177523794229E-2</v>
      </c>
      <c r="AS56" s="47">
        <f>IF(AND(AQ124=0,AQ56&gt;=0),"",AQ56/AQ124)</f>
        <v>5.3878639669193172E-2</v>
      </c>
      <c r="AT56" s="131">
        <f t="shared" si="28"/>
        <v>0</v>
      </c>
      <c r="AU56" s="30" t="str">
        <f>IF(AND(AT4=0,AT56&gt;=0), "",AT56/AT4)</f>
        <v/>
      </c>
      <c r="AV56" s="47">
        <f t="shared" si="23"/>
        <v>1</v>
      </c>
      <c r="AW56" s="131">
        <f t="shared" si="40"/>
        <v>72.52765865574797</v>
      </c>
      <c r="AX56" s="30">
        <f>IF(AND(AW4=0,AW56&gt;=0), "",AW56/AW4)</f>
        <v>4.7904177523794236E-2</v>
      </c>
      <c r="AY56" s="47">
        <f>IF(AND(AW124=0,AW56&gt;=0),"",AW56/AW124)</f>
        <v>5.3878639669193193E-2</v>
      </c>
      <c r="AZ56" s="131">
        <f t="shared" si="29"/>
        <v>0</v>
      </c>
      <c r="BA56" s="30" t="str">
        <f>IF(AND(AZ4=0,AZ56&gt;=0), "",AZ56/AZ4)</f>
        <v/>
      </c>
      <c r="BB56" s="47">
        <f t="shared" si="24"/>
        <v>1</v>
      </c>
      <c r="BC56" s="129">
        <f>+'N EERR UCAFE'!I55</f>
        <v>0</v>
      </c>
      <c r="BD56" s="30" t="str">
        <f>IF(AND(BC4=0,BC56&gt;=0), "",BC56/BC4)</f>
        <v/>
      </c>
      <c r="BE56" s="47" t="str">
        <f>IF(AND(BC124=0,BC56&gt;=0),"",BC56/BC124)</f>
        <v/>
      </c>
      <c r="BF56" s="30">
        <f t="shared" si="25"/>
        <v>-1</v>
      </c>
      <c r="BG56" s="130">
        <f t="shared" si="30"/>
        <v>435.16595193448779</v>
      </c>
      <c r="BH56" s="30">
        <f>IF(AND(BG4=0,BG56&gt;=0), "",BG56/BG4)</f>
        <v>4.7904177523794229E-2</v>
      </c>
      <c r="BI56" s="47">
        <f>IF(AND(BG124=0,BG56&gt;=0),"",BG56/BG124)</f>
        <v>5.3878639669193172E-2</v>
      </c>
      <c r="BJ56" s="129">
        <f>+'N EERR UCAFE'!J55</f>
        <v>0</v>
      </c>
      <c r="BK56" s="30" t="str">
        <f>IF(AND(BJ4=0,BJ56&gt;=0), "",BJ56/BJ4)</f>
        <v/>
      </c>
      <c r="BL56" s="47" t="str">
        <f>IF(AND(BJ124=0,BJ56&gt;=0),"",BJ56/BJ124)</f>
        <v/>
      </c>
      <c r="BM56" s="30" t="str">
        <f t="shared" si="9"/>
        <v/>
      </c>
      <c r="BN56" s="130">
        <f t="shared" si="31"/>
        <v>435.16595193448779</v>
      </c>
      <c r="BO56" s="30">
        <f>IF(AND(BN4=0,BN56&gt;=0), "",BN56/BN4)</f>
        <v>4.7904177523794229E-2</v>
      </c>
      <c r="BP56" s="47">
        <f>IF(AND(BN124=0,BN56&gt;=0),"",BN56/BN124)</f>
        <v>5.3878639669193172E-2</v>
      </c>
      <c r="BQ56" s="129">
        <f>+'N EERR UCAFE'!K55</f>
        <v>0</v>
      </c>
      <c r="BR56" s="30" t="str">
        <f>IF(AND(BQ4=0,BQ56&gt;=0), "",BQ56/BQ4)</f>
        <v/>
      </c>
      <c r="BS56" s="47" t="str">
        <f>IF(AND(BQ124=0,BQ56&gt;=0),"",BQ56/BQ124)</f>
        <v/>
      </c>
      <c r="BT56" s="30" t="str">
        <f t="shared" si="10"/>
        <v/>
      </c>
      <c r="BU56" s="130">
        <f t="shared" si="32"/>
        <v>435.16595193448779</v>
      </c>
      <c r="BV56" s="30">
        <f>IF(AND(BU4=0,BU56&gt;=0), "",BU56/BU4)</f>
        <v>4.7904177523794229E-2</v>
      </c>
      <c r="BW56" s="47">
        <f>IF(AND(BU124=0,BU56&gt;=0),"",BU56/BU124)</f>
        <v>5.3878639669193172E-2</v>
      </c>
      <c r="BX56" s="131">
        <f t="shared" si="33"/>
        <v>0</v>
      </c>
      <c r="BY56" s="30" t="str">
        <f>IF(AND(BX4=0,BX56&gt;=0), "",BX56/BX4)</f>
        <v/>
      </c>
      <c r="BZ56" s="47">
        <f t="shared" si="11"/>
        <v>1</v>
      </c>
      <c r="CA56" s="129">
        <f>+'N EERR UCAFE'!L55</f>
        <v>0</v>
      </c>
      <c r="CB56" s="30" t="str">
        <f>IF(AND(CA4=0,CA56&gt;=0), "",CA56/CA4)</f>
        <v/>
      </c>
      <c r="CC56" s="47" t="str">
        <f>IF(AND(CA124=0,CA56&gt;=0),"",CA56/CA124)</f>
        <v/>
      </c>
      <c r="CD56" s="30" t="str">
        <f t="shared" si="26"/>
        <v/>
      </c>
      <c r="CE56" s="130">
        <f t="shared" si="34"/>
        <v>435.16595193448779</v>
      </c>
      <c r="CF56" s="30">
        <f>IF(AND(CE4=0,CE56&gt;=0), "",CE56/CE4)</f>
        <v>4.7904177523794229E-2</v>
      </c>
      <c r="CG56" s="47">
        <f>IF(AND(CE124=0,CE56&gt;=0),"",CE56/CE124)</f>
        <v>5.3878639669193172E-2</v>
      </c>
      <c r="CH56" s="129">
        <f>+'N EERR UCAFE'!M55</f>
        <v>0</v>
      </c>
      <c r="CI56" s="30" t="str">
        <f>IF(AND(CH4=0,CH56&gt;=0), "",CH56/CH4)</f>
        <v/>
      </c>
      <c r="CJ56" s="47" t="str">
        <f>IF(AND(CH124=0,CH56&gt;=0),"",CH56/CH124)</f>
        <v/>
      </c>
      <c r="CK56" s="30" t="str">
        <f t="shared" si="13"/>
        <v/>
      </c>
      <c r="CL56" s="130">
        <f t="shared" si="35"/>
        <v>435.16595193448779</v>
      </c>
      <c r="CM56" s="30">
        <f>IF(AND(CL4=0,CL56&gt;=0), "",CL56/CL4)</f>
        <v>4.7904177523794229E-2</v>
      </c>
      <c r="CN56" s="47">
        <f>IF(AND(CL124=0,CL56&gt;=0),"",CL56/CL124)</f>
        <v>5.3878639669193172E-2</v>
      </c>
      <c r="CO56" s="129">
        <f>+'N EERR UCAFE'!N55</f>
        <v>0</v>
      </c>
      <c r="CP56" s="30" t="str">
        <f>IF(AND(CO4=0,CO56&gt;=0), "",CO56/CO4)</f>
        <v/>
      </c>
      <c r="CQ56" s="47" t="str">
        <f>IF(AND(CO124=0,CO56&gt;=0),"",CO56/CO124)</f>
        <v/>
      </c>
      <c r="CR56" s="30" t="str">
        <f t="shared" si="14"/>
        <v/>
      </c>
      <c r="CS56" s="130">
        <f t="shared" si="36"/>
        <v>435.16595193448779</v>
      </c>
      <c r="CT56" s="30">
        <f>IF(AND(CS4=0,CS56&gt;=0), "",CS56/CS4)</f>
        <v>4.7904177523794229E-2</v>
      </c>
      <c r="CU56" s="47">
        <f>IF(AND(CS124=0,CS56&gt;=0),"",CS56/CS124)</f>
        <v>5.3878639669193172E-2</v>
      </c>
      <c r="CV56" s="131">
        <f t="shared" si="37"/>
        <v>0</v>
      </c>
      <c r="CW56" s="30" t="str">
        <f>IF(AND(CV4=0,CV56&gt;=0), "",CV56/CV4)</f>
        <v/>
      </c>
      <c r="CX56" s="47">
        <f t="shared" si="15"/>
        <v>1</v>
      </c>
    </row>
    <row r="57" spans="1:102" outlineLevel="1" x14ac:dyDescent="0.3">
      <c r="A57" s="29" t="s">
        <v>19</v>
      </c>
      <c r="B57" s="129">
        <f>+'N EERR UCAFE'!B56</f>
        <v>0</v>
      </c>
      <c r="C57" s="30" t="str">
        <f>IF(AND(B4=0,B57&gt;=0), "",B57/B4)</f>
        <v/>
      </c>
      <c r="D57" s="47" t="str">
        <f>IF(AND(B124=0,B57&gt;=0),"",B57/B124)</f>
        <v/>
      </c>
      <c r="E57" s="129">
        <f>+'N EERR UCAFE'!C56</f>
        <v>0</v>
      </c>
      <c r="F57" s="30">
        <f>IF(AND(E4=0,E57&gt;=0), "",E57/E4)</f>
        <v>0</v>
      </c>
      <c r="G57" s="47">
        <f>IF(AND(E124=0,E57&gt;=0),"",E57/E124)</f>
        <v>0</v>
      </c>
      <c r="H57" s="129">
        <f>+'N EERR UCAFE'!D56</f>
        <v>0</v>
      </c>
      <c r="I57" s="30">
        <f>IF(AND(H4=0,H57&gt;=0), "",H57/H4)</f>
        <v>0</v>
      </c>
      <c r="J57" s="47">
        <f>IF(AND(H124=0,H57&gt;=0),"",H57/H124)</f>
        <v>0</v>
      </c>
      <c r="K57" s="30" t="str">
        <f t="shared" si="19"/>
        <v/>
      </c>
      <c r="L57" s="130">
        <f t="shared" si="38"/>
        <v>0</v>
      </c>
      <c r="M57" s="30">
        <f>IF(AND(L4=0,L57&gt;=0), "",L57/L4)</f>
        <v>0</v>
      </c>
      <c r="N57" s="47">
        <f>IF(AND(L124=0,L57&gt;=0),"",L57/L124)</f>
        <v>0</v>
      </c>
      <c r="O57" s="129">
        <f>+'N EERR UCAFE'!E56</f>
        <v>0</v>
      </c>
      <c r="P57" s="30">
        <f>IF(AND(O4=0,O57&gt;=0), "",O57/O4)</f>
        <v>0</v>
      </c>
      <c r="Q57" s="47">
        <f>IF(AND(O124=0,O57&gt;=0),"",O57/O124)</f>
        <v>0</v>
      </c>
      <c r="R57" s="30" t="str">
        <f t="shared" si="20"/>
        <v/>
      </c>
      <c r="S57" s="130">
        <f t="shared" si="39"/>
        <v>0</v>
      </c>
      <c r="T57" s="30">
        <f>IF(AND(S4=0,S57&gt;=0), "",S57/S4)</f>
        <v>0</v>
      </c>
      <c r="U57" s="47">
        <f>IF(AND(S124=0,S57&gt;=0),"",S57/S124)</f>
        <v>0</v>
      </c>
      <c r="V57" s="131"/>
      <c r="W57" s="30" t="str">
        <f>IF(AND(V4=0,V57&gt;=0), "",V57/V4)</f>
        <v/>
      </c>
      <c r="X57" s="47" t="str">
        <f t="shared" si="21"/>
        <v/>
      </c>
      <c r="Y57" s="129">
        <f>+'N EERR UCAFE'!F56</f>
        <v>0</v>
      </c>
      <c r="Z57" s="30">
        <f>IF(AND(Y4=0,Y57&gt;=0), "",Y57/Y4)</f>
        <v>0</v>
      </c>
      <c r="AA57" s="47">
        <f>IF(AND(Y124=0,Y57&gt;=0),"",Y57/Y124)</f>
        <v>0</v>
      </c>
      <c r="AB57" s="30" t="str">
        <f t="shared" si="22"/>
        <v/>
      </c>
      <c r="AC57" s="130">
        <f t="shared" si="27"/>
        <v>0</v>
      </c>
      <c r="AD57" s="30">
        <f>IF(AND(AC4=0,AC57&gt;=0), "",AC57/AC4)</f>
        <v>0</v>
      </c>
      <c r="AE57" s="47">
        <f>IF(AND(AC124=0,AC57&gt;=0),"",AC57/AC124)</f>
        <v>0</v>
      </c>
      <c r="AF57" s="129">
        <f>+'N EERR UCAFE'!G56</f>
        <v>0</v>
      </c>
      <c r="AG57" s="30">
        <f>IF(AND(AF4=0,AF57&gt;=0), "",AF57/AF4)</f>
        <v>0</v>
      </c>
      <c r="AH57" s="47">
        <f>IF(AND(AF124=0,AF57&gt;=0),"",AF57/AF124)</f>
        <v>0</v>
      </c>
      <c r="AI57" s="30" t="str">
        <f t="shared" si="4"/>
        <v/>
      </c>
      <c r="AJ57" s="130">
        <f t="shared" si="16"/>
        <v>0</v>
      </c>
      <c r="AK57" s="30">
        <f>IF(AND(AJ4=0,AJ57&gt;=0), "",AJ57/AJ4)</f>
        <v>0</v>
      </c>
      <c r="AL57" s="47">
        <f>IF(AND(AJ124=0,AJ57&gt;=0),"",AJ57/AJ124)</f>
        <v>0</v>
      </c>
      <c r="AM57" s="129">
        <f>+'N EERR UCAFE'!H56</f>
        <v>0</v>
      </c>
      <c r="AN57" s="30">
        <f>IF(AND(AM4=0,AM57&gt;=0), "",AM57/AM4)</f>
        <v>0</v>
      </c>
      <c r="AO57" s="47">
        <f>IF(AND(AM124=0,AM57&gt;=0),"",AM57/AM124)</f>
        <v>0</v>
      </c>
      <c r="AP57" s="30" t="str">
        <f t="shared" si="5"/>
        <v/>
      </c>
      <c r="AQ57" s="130">
        <f t="shared" si="17"/>
        <v>0</v>
      </c>
      <c r="AR57" s="30">
        <f>IF(AND(AQ4=0,AQ57&gt;=0), "",AQ57/AQ4)</f>
        <v>0</v>
      </c>
      <c r="AS57" s="47">
        <f>IF(AND(AQ124=0,AQ57&gt;=0),"",AQ57/AQ124)</f>
        <v>0</v>
      </c>
      <c r="AT57" s="131">
        <f t="shared" si="28"/>
        <v>0</v>
      </c>
      <c r="AU57" s="30" t="str">
        <f>IF(AND(AT4=0,AT57&gt;=0), "",AT57/AT4)</f>
        <v/>
      </c>
      <c r="AV57" s="47" t="str">
        <f t="shared" si="23"/>
        <v/>
      </c>
      <c r="AW57" s="131">
        <f t="shared" si="40"/>
        <v>0</v>
      </c>
      <c r="AX57" s="30">
        <f>IF(AND(AW4=0,AW57&gt;=0), "",AW57/AW4)</f>
        <v>0</v>
      </c>
      <c r="AY57" s="47">
        <f>IF(AND(AW124=0,AW57&gt;=0),"",AW57/AW124)</f>
        <v>0</v>
      </c>
      <c r="AZ57" s="131">
        <f t="shared" si="29"/>
        <v>0</v>
      </c>
      <c r="BA57" s="30" t="str">
        <f>IF(AND(AZ4=0,AZ57&gt;=0), "",AZ57/AZ4)</f>
        <v/>
      </c>
      <c r="BB57" s="47" t="str">
        <f t="shared" si="24"/>
        <v/>
      </c>
      <c r="BC57" s="129">
        <f>+'N EERR UCAFE'!I56</f>
        <v>0</v>
      </c>
      <c r="BD57" s="30" t="str">
        <f>IF(AND(BC4=0,BC57&gt;=0), "",BC57/BC4)</f>
        <v/>
      </c>
      <c r="BE57" s="47" t="str">
        <f>IF(AND(BC124=0,BC57&gt;=0),"",BC57/BC124)</f>
        <v/>
      </c>
      <c r="BF57" s="30" t="str">
        <f t="shared" si="25"/>
        <v/>
      </c>
      <c r="BG57" s="130">
        <f t="shared" si="30"/>
        <v>0</v>
      </c>
      <c r="BH57" s="30">
        <f>IF(AND(BG4=0,BG57&gt;=0), "",BG57/BG4)</f>
        <v>0</v>
      </c>
      <c r="BI57" s="47">
        <f>IF(AND(BG124=0,BG57&gt;=0),"",BG57/BG124)</f>
        <v>0</v>
      </c>
      <c r="BJ57" s="129">
        <f>+'N EERR UCAFE'!J56</f>
        <v>0</v>
      </c>
      <c r="BK57" s="30" t="str">
        <f>IF(AND(BJ4=0,BJ57&gt;=0), "",BJ57/BJ4)</f>
        <v/>
      </c>
      <c r="BL57" s="47" t="str">
        <f>IF(AND(BJ124=0,BJ57&gt;=0),"",BJ57/BJ124)</f>
        <v/>
      </c>
      <c r="BM57" s="30" t="str">
        <f t="shared" si="9"/>
        <v/>
      </c>
      <c r="BN57" s="130">
        <f t="shared" si="31"/>
        <v>0</v>
      </c>
      <c r="BO57" s="30">
        <f>IF(AND(BN4=0,BN57&gt;=0), "",BN57/BN4)</f>
        <v>0</v>
      </c>
      <c r="BP57" s="47">
        <f>IF(AND(BN124=0,BN57&gt;=0),"",BN57/BN124)</f>
        <v>0</v>
      </c>
      <c r="BQ57" s="129">
        <f>+'N EERR UCAFE'!K56</f>
        <v>0</v>
      </c>
      <c r="BR57" s="30" t="str">
        <f>IF(AND(BQ4=0,BQ57&gt;=0), "",BQ57/BQ4)</f>
        <v/>
      </c>
      <c r="BS57" s="47" t="str">
        <f>IF(AND(BQ124=0,BQ57&gt;=0),"",BQ57/BQ124)</f>
        <v/>
      </c>
      <c r="BT57" s="30" t="str">
        <f t="shared" si="10"/>
        <v/>
      </c>
      <c r="BU57" s="130">
        <f t="shared" si="32"/>
        <v>0</v>
      </c>
      <c r="BV57" s="30">
        <f>IF(AND(BU4=0,BU57&gt;=0), "",BU57/BU4)</f>
        <v>0</v>
      </c>
      <c r="BW57" s="47">
        <f>IF(AND(BU124=0,BU57&gt;=0),"",BU57/BU124)</f>
        <v>0</v>
      </c>
      <c r="BX57" s="131">
        <f t="shared" si="33"/>
        <v>0</v>
      </c>
      <c r="BY57" s="30" t="str">
        <f>IF(AND(BX4=0,BX57&gt;=0), "",BX57/BX4)</f>
        <v/>
      </c>
      <c r="BZ57" s="47" t="str">
        <f t="shared" si="11"/>
        <v/>
      </c>
      <c r="CA57" s="129">
        <f>+'N EERR UCAFE'!L56</f>
        <v>0</v>
      </c>
      <c r="CB57" s="30" t="str">
        <f>IF(AND(CA4=0,CA57&gt;=0), "",CA57/CA4)</f>
        <v/>
      </c>
      <c r="CC57" s="47" t="str">
        <f>IF(AND(CA124=0,CA57&gt;=0),"",CA57/CA124)</f>
        <v/>
      </c>
      <c r="CD57" s="30" t="str">
        <f t="shared" si="26"/>
        <v/>
      </c>
      <c r="CE57" s="130">
        <f t="shared" si="34"/>
        <v>0</v>
      </c>
      <c r="CF57" s="30">
        <f>IF(AND(CE4=0,CE57&gt;=0), "",CE57/CE4)</f>
        <v>0</v>
      </c>
      <c r="CG57" s="47">
        <f>IF(AND(CE124=0,CE57&gt;=0),"",CE57/CE124)</f>
        <v>0</v>
      </c>
      <c r="CH57" s="129">
        <f>+'N EERR UCAFE'!M56</f>
        <v>0</v>
      </c>
      <c r="CI57" s="30" t="str">
        <f>IF(AND(CH4=0,CH57&gt;=0), "",CH57/CH4)</f>
        <v/>
      </c>
      <c r="CJ57" s="47" t="str">
        <f>IF(AND(CH124=0,CH57&gt;=0),"",CH57/CH124)</f>
        <v/>
      </c>
      <c r="CK57" s="30" t="str">
        <f t="shared" si="13"/>
        <v/>
      </c>
      <c r="CL57" s="130">
        <f t="shared" si="35"/>
        <v>0</v>
      </c>
      <c r="CM57" s="30">
        <f>IF(AND(CL4=0,CL57&gt;=0), "",CL57/CL4)</f>
        <v>0</v>
      </c>
      <c r="CN57" s="47">
        <f>IF(AND(CL124=0,CL57&gt;=0),"",CL57/CL124)</f>
        <v>0</v>
      </c>
      <c r="CO57" s="129">
        <f>+'N EERR UCAFE'!N56</f>
        <v>0</v>
      </c>
      <c r="CP57" s="30" t="str">
        <f>IF(AND(CO4=0,CO57&gt;=0), "",CO57/CO4)</f>
        <v/>
      </c>
      <c r="CQ57" s="47" t="str">
        <f>IF(AND(CO124=0,CO57&gt;=0),"",CO57/CO124)</f>
        <v/>
      </c>
      <c r="CR57" s="30" t="str">
        <f t="shared" si="14"/>
        <v/>
      </c>
      <c r="CS57" s="130">
        <f t="shared" si="36"/>
        <v>0</v>
      </c>
      <c r="CT57" s="30">
        <f>IF(AND(CS4=0,CS57&gt;=0), "",CS57/CS4)</f>
        <v>0</v>
      </c>
      <c r="CU57" s="47">
        <f>IF(AND(CS124=0,CS57&gt;=0),"",CS57/CS124)</f>
        <v>0</v>
      </c>
      <c r="CV57" s="131">
        <f t="shared" si="37"/>
        <v>0</v>
      </c>
      <c r="CW57" s="30" t="str">
        <f>IF(AND(CV4=0,CV57&gt;=0), "",CV57/CV4)</f>
        <v/>
      </c>
      <c r="CX57" s="47" t="str">
        <f t="shared" si="15"/>
        <v/>
      </c>
    </row>
    <row r="58" spans="1:102" outlineLevel="1" x14ac:dyDescent="0.3">
      <c r="A58" s="29" t="s">
        <v>20</v>
      </c>
      <c r="B58" s="129">
        <f>+'N EERR UCAFE'!B57</f>
        <v>0</v>
      </c>
      <c r="C58" s="30" t="str">
        <f>IF(AND(B4=0,B58&gt;=0), "",B58/B4)</f>
        <v/>
      </c>
      <c r="D58" s="47" t="str">
        <f>IF(AND(B124=0,B58&gt;=0),"",B58/B124)</f>
        <v/>
      </c>
      <c r="E58" s="129">
        <f>+'N EERR UCAFE'!C57</f>
        <v>3.2767107333962864</v>
      </c>
      <c r="F58" s="30">
        <f>IF(AND(E4=0,E58&gt;=0), "",E58/E4)</f>
        <v>2.2916829737086998E-3</v>
      </c>
      <c r="G58" s="47">
        <f>IF(AND(E124=0,E58&gt;=0),"",E58/E124)</f>
        <v>2.8156209835225941E-3</v>
      </c>
      <c r="H58" s="129">
        <f>+'N EERR UCAFE'!D57</f>
        <v>3.7259554480108181</v>
      </c>
      <c r="I58" s="30">
        <f>IF(AND(H4=0,H58&gt;=0), "",H58/H4)</f>
        <v>2.596537297053665E-3</v>
      </c>
      <c r="J58" s="47">
        <f>IF(AND(H124=0,H58&gt;=0),"",H58/H124)</f>
        <v>3.1064175755381018E-3</v>
      </c>
      <c r="K58" s="30">
        <f t="shared" si="19"/>
        <v>0.13710234169767344</v>
      </c>
      <c r="L58" s="130">
        <f t="shared" si="38"/>
        <v>7.0026661814071041</v>
      </c>
      <c r="M58" s="30">
        <f>IF(AND(L4=0,L58&gt;=0), "",L58/L4)</f>
        <v>2.4443838137200055E-3</v>
      </c>
      <c r="N58" s="47">
        <f>IF(AND(L124=0,L58&gt;=0),"",L58/L124)</f>
        <v>2.9632143288817461E-3</v>
      </c>
      <c r="O58" s="129">
        <f>+'N EERR UCAFE'!E57</f>
        <v>3.8281395073705133</v>
      </c>
      <c r="P58" s="30">
        <f>IF(AND(O4=0,O58&gt;=0), "",O58/O4)</f>
        <v>1.7001318150081249E-3</v>
      </c>
      <c r="Q58" s="47">
        <f>IF(AND(O124=0,O58&gt;=0),"",O58/O124)</f>
        <v>2.5975795727379721E-3</v>
      </c>
      <c r="R58" s="30">
        <f t="shared" si="20"/>
        <v>2.7424927856893291E-2</v>
      </c>
      <c r="S58" s="130">
        <f t="shared" si="39"/>
        <v>10.830805688777618</v>
      </c>
      <c r="T58" s="30">
        <f>IF(AND(S4=0,S58&gt;=0), "",S58/S4)</f>
        <v>2.1168510777125004E-3</v>
      </c>
      <c r="U58" s="47">
        <f>IF(AND(S124=0,S58&gt;=0),"",S58/S124)</f>
        <v>2.8227771192839489E-3</v>
      </c>
      <c r="V58" s="131"/>
      <c r="W58" s="30" t="str">
        <f>IF(AND(V4=0,V58&gt;=0), "",V58/V4)</f>
        <v/>
      </c>
      <c r="X58" s="47">
        <f t="shared" si="21"/>
        <v>1</v>
      </c>
      <c r="Y58" s="129">
        <f>+'N EERR UCAFE'!F57</f>
        <v>4.0551473725184897</v>
      </c>
      <c r="Z58" s="30">
        <f>IF(AND(Y4=0,Y58&gt;=0), "",Y58/Y4)</f>
        <v>3.1897551186153405E-3</v>
      </c>
      <c r="AA58" s="47">
        <f>IF(AND(Y124=0,Y58&gt;=0),"",Y58/Y124)</f>
        <v>2.8418102594813164E-3</v>
      </c>
      <c r="AB58" s="30">
        <f t="shared" si="22"/>
        <v>5.9299789025688963E-2</v>
      </c>
      <c r="AC58" s="130">
        <f t="shared" si="27"/>
        <v>14.885953061296107</v>
      </c>
      <c r="AD58" s="30">
        <f>IF(AND(AC4=0,AC58&gt;=0), "",AC58/AC4)</f>
        <v>2.3303819328700814E-3</v>
      </c>
      <c r="AE58" s="47">
        <f>IF(AND(AC124=0,AC58&gt;=0),"",AC58/AC124)</f>
        <v>2.8279367076022147E-3</v>
      </c>
      <c r="AF58" s="129">
        <f>+'N EERR UCAFE'!G57</f>
        <v>4.434640433994268</v>
      </c>
      <c r="AG58" s="30">
        <f>IF(AND(AF4=0,AF58&gt;=0), "",AF58/AF4)</f>
        <v>2.93722131785689E-3</v>
      </c>
      <c r="AH58" s="47">
        <f>IF(AND(AF124=0,AF58&gt;=0),"",AF58/AF124)</f>
        <v>2.9641006079989354E-3</v>
      </c>
      <c r="AI58" s="30">
        <f t="shared" si="4"/>
        <v>9.3583050531672873E-2</v>
      </c>
      <c r="AJ58" s="130">
        <f t="shared" si="16"/>
        <v>19.320593495290375</v>
      </c>
      <c r="AK58" s="30">
        <f>IF(AND(AJ4=0,AJ58&gt;=0), "",AJ58/AJ4)</f>
        <v>2.4463935162852184E-3</v>
      </c>
      <c r="AL58" s="47">
        <f>IF(AND(AJ124=0,AJ58&gt;=0),"",AJ58/AJ124)</f>
        <v>2.8580723329529579E-3</v>
      </c>
      <c r="AM58" s="129">
        <f>+'N EERR UCAFE'!H57</f>
        <v>4.6095521913751361</v>
      </c>
      <c r="AN58" s="30">
        <f>IF(AND(AM4=0,AM58&gt;=0), "",AM58/AM4)</f>
        <v>3.8849673904291586E-3</v>
      </c>
      <c r="AO58" s="47">
        <f>IF(AND(AM124=0,AM58&gt;=0),"",AM58/AM124)</f>
        <v>3.5006455974540287E-3</v>
      </c>
      <c r="AP58" s="30">
        <f t="shared" si="5"/>
        <v>3.9442150944203051E-2</v>
      </c>
      <c r="AQ58" s="130">
        <f t="shared" si="17"/>
        <v>23.930145686665512</v>
      </c>
      <c r="AR58" s="30">
        <f>IF(AND(AQ4=0,AQ58&gt;=0), "",AQ58/AQ4)</f>
        <v>2.6342914514526673E-3</v>
      </c>
      <c r="AS58" s="47">
        <f>IF(AND(AQ124=0,AQ58&gt;=0),"",AQ58/AQ124)</f>
        <v>2.962832204476443E-3</v>
      </c>
      <c r="AT58" s="131">
        <f t="shared" si="28"/>
        <v>0</v>
      </c>
      <c r="AU58" s="30" t="str">
        <f>IF(AND(AT4=0,AT58&gt;=0), "",AT58/AT4)</f>
        <v/>
      </c>
      <c r="AV58" s="47">
        <f t="shared" si="23"/>
        <v>1</v>
      </c>
      <c r="AW58" s="131">
        <f t="shared" si="40"/>
        <v>3.9883576144442521</v>
      </c>
      <c r="AX58" s="30">
        <f>IF(AND(AW4=0,AW58&gt;=0), "",AW58/AW4)</f>
        <v>2.6342914514526673E-3</v>
      </c>
      <c r="AY58" s="47">
        <f>IF(AND(AW124=0,AW58&gt;=0),"",AW58/AW124)</f>
        <v>2.9628322044764439E-3</v>
      </c>
      <c r="AZ58" s="131">
        <f t="shared" si="29"/>
        <v>0</v>
      </c>
      <c r="BA58" s="30" t="str">
        <f>IF(AND(AZ4=0,AZ58&gt;=0), "",AZ58/AZ4)</f>
        <v/>
      </c>
      <c r="BB58" s="47">
        <f t="shared" si="24"/>
        <v>1</v>
      </c>
      <c r="BC58" s="129">
        <f>+'N EERR UCAFE'!I57</f>
        <v>0</v>
      </c>
      <c r="BD58" s="30" t="str">
        <f>IF(AND(BC4=0,BC58&gt;=0), "",BC58/BC4)</f>
        <v/>
      </c>
      <c r="BE58" s="47" t="str">
        <f>IF(AND(BC124=0,BC58&gt;=0),"",BC58/BC124)</f>
        <v/>
      </c>
      <c r="BF58" s="30">
        <f t="shared" si="25"/>
        <v>-1</v>
      </c>
      <c r="BG58" s="130">
        <f t="shared" si="30"/>
        <v>23.930145686665512</v>
      </c>
      <c r="BH58" s="30">
        <f>IF(AND(BG4=0,BG58&gt;=0), "",BG58/BG4)</f>
        <v>2.6342914514526673E-3</v>
      </c>
      <c r="BI58" s="47">
        <f>IF(AND(BG124=0,BG58&gt;=0),"",BG58/BG124)</f>
        <v>2.962832204476443E-3</v>
      </c>
      <c r="BJ58" s="129">
        <f>+'N EERR UCAFE'!J57</f>
        <v>0</v>
      </c>
      <c r="BK58" s="30" t="str">
        <f>IF(AND(BJ4=0,BJ58&gt;=0), "",BJ58/BJ4)</f>
        <v/>
      </c>
      <c r="BL58" s="47" t="str">
        <f>IF(AND(BJ124=0,BJ58&gt;=0),"",BJ58/BJ124)</f>
        <v/>
      </c>
      <c r="BM58" s="30" t="str">
        <f t="shared" si="9"/>
        <v/>
      </c>
      <c r="BN58" s="130">
        <f t="shared" si="31"/>
        <v>23.930145686665512</v>
      </c>
      <c r="BO58" s="30">
        <f>IF(AND(BN4=0,BN58&gt;=0), "",BN58/BN4)</f>
        <v>2.6342914514526673E-3</v>
      </c>
      <c r="BP58" s="47">
        <f>IF(AND(BN124=0,BN58&gt;=0),"",BN58/BN124)</f>
        <v>2.962832204476443E-3</v>
      </c>
      <c r="BQ58" s="129">
        <f>+'N EERR UCAFE'!K57</f>
        <v>0</v>
      </c>
      <c r="BR58" s="30" t="str">
        <f>IF(AND(BQ4=0,BQ58&gt;=0), "",BQ58/BQ4)</f>
        <v/>
      </c>
      <c r="BS58" s="47" t="str">
        <f>IF(AND(BQ124=0,BQ58&gt;=0),"",BQ58/BQ124)</f>
        <v/>
      </c>
      <c r="BT58" s="30" t="str">
        <f t="shared" si="10"/>
        <v/>
      </c>
      <c r="BU58" s="130">
        <f t="shared" si="32"/>
        <v>23.930145686665512</v>
      </c>
      <c r="BV58" s="30">
        <f>IF(AND(BU4=0,BU58&gt;=0), "",BU58/BU4)</f>
        <v>2.6342914514526673E-3</v>
      </c>
      <c r="BW58" s="47">
        <f>IF(AND(BU124=0,BU58&gt;=0),"",BU58/BU124)</f>
        <v>2.962832204476443E-3</v>
      </c>
      <c r="BX58" s="131">
        <f t="shared" si="33"/>
        <v>0</v>
      </c>
      <c r="BY58" s="30" t="str">
        <f>IF(AND(BX4=0,BX58&gt;=0), "",BX58/BX4)</f>
        <v/>
      </c>
      <c r="BZ58" s="47">
        <f t="shared" si="11"/>
        <v>1</v>
      </c>
      <c r="CA58" s="129">
        <f>+'N EERR UCAFE'!L57</f>
        <v>0</v>
      </c>
      <c r="CB58" s="30" t="str">
        <f>IF(AND(CA4=0,CA58&gt;=0), "",CA58/CA4)</f>
        <v/>
      </c>
      <c r="CC58" s="47" t="str">
        <f>IF(AND(CA124=0,CA58&gt;=0),"",CA58/CA124)</f>
        <v/>
      </c>
      <c r="CD58" s="30" t="str">
        <f t="shared" si="26"/>
        <v/>
      </c>
      <c r="CE58" s="130">
        <f t="shared" si="34"/>
        <v>23.930145686665512</v>
      </c>
      <c r="CF58" s="30">
        <f>IF(AND(CE4=0,CE58&gt;=0), "",CE58/CE4)</f>
        <v>2.6342914514526673E-3</v>
      </c>
      <c r="CG58" s="47">
        <f>IF(AND(CE124=0,CE58&gt;=0),"",CE58/CE124)</f>
        <v>2.962832204476443E-3</v>
      </c>
      <c r="CH58" s="129">
        <f>+'N EERR UCAFE'!M57</f>
        <v>0</v>
      </c>
      <c r="CI58" s="30" t="str">
        <f>IF(AND(CH4=0,CH58&gt;=0), "",CH58/CH4)</f>
        <v/>
      </c>
      <c r="CJ58" s="47" t="str">
        <f>IF(AND(CH124=0,CH58&gt;=0),"",CH58/CH124)</f>
        <v/>
      </c>
      <c r="CK58" s="30" t="str">
        <f t="shared" si="13"/>
        <v/>
      </c>
      <c r="CL58" s="130">
        <f t="shared" si="35"/>
        <v>23.930145686665512</v>
      </c>
      <c r="CM58" s="30">
        <f>IF(AND(CL4=0,CL58&gt;=0), "",CL58/CL4)</f>
        <v>2.6342914514526673E-3</v>
      </c>
      <c r="CN58" s="47">
        <f>IF(AND(CL124=0,CL58&gt;=0),"",CL58/CL124)</f>
        <v>2.962832204476443E-3</v>
      </c>
      <c r="CO58" s="129">
        <f>+'N EERR UCAFE'!N57</f>
        <v>0</v>
      </c>
      <c r="CP58" s="30" t="str">
        <f>IF(AND(CO4=0,CO58&gt;=0), "",CO58/CO4)</f>
        <v/>
      </c>
      <c r="CQ58" s="47" t="str">
        <f>IF(AND(CO124=0,CO58&gt;=0),"",CO58/CO124)</f>
        <v/>
      </c>
      <c r="CR58" s="30" t="str">
        <f t="shared" si="14"/>
        <v/>
      </c>
      <c r="CS58" s="130">
        <f t="shared" si="36"/>
        <v>23.930145686665512</v>
      </c>
      <c r="CT58" s="30">
        <f>IF(AND(CS4=0,CS58&gt;=0), "",CS58/CS4)</f>
        <v>2.6342914514526673E-3</v>
      </c>
      <c r="CU58" s="47">
        <f>IF(AND(CS124=0,CS58&gt;=0),"",CS58/CS124)</f>
        <v>2.962832204476443E-3</v>
      </c>
      <c r="CV58" s="131">
        <f t="shared" si="37"/>
        <v>0</v>
      </c>
      <c r="CW58" s="30" t="str">
        <f>IF(AND(CV4=0,CV58&gt;=0), "",CV58/CV4)</f>
        <v/>
      </c>
      <c r="CX58" s="47">
        <f t="shared" si="15"/>
        <v>1</v>
      </c>
    </row>
    <row r="59" spans="1:102" outlineLevel="1" x14ac:dyDescent="0.3">
      <c r="A59" s="29" t="s">
        <v>21</v>
      </c>
      <c r="B59" s="129">
        <f>+'N EERR UCAFE'!B58</f>
        <v>0</v>
      </c>
      <c r="C59" s="30" t="str">
        <f>IF(AND(B4=0,B59&gt;=0), "",B59/B4)</f>
        <v/>
      </c>
      <c r="D59" s="47" t="str">
        <f>IF(AND(B124=0,B59&gt;=0),"",B59/B124)</f>
        <v/>
      </c>
      <c r="E59" s="129">
        <f>+'N EERR UCAFE'!C58</f>
        <v>0</v>
      </c>
      <c r="F59" s="30">
        <f>IF(AND(E4=0,E59&gt;=0), "",E59/E4)</f>
        <v>0</v>
      </c>
      <c r="G59" s="47">
        <f>IF(AND(E124=0,E59&gt;=0),"",E59/E124)</f>
        <v>0</v>
      </c>
      <c r="H59" s="129">
        <f>+'N EERR UCAFE'!D58</f>
        <v>0</v>
      </c>
      <c r="I59" s="30">
        <f>IF(AND(H4=0,H59&gt;=0), "",H59/H4)</f>
        <v>0</v>
      </c>
      <c r="J59" s="47">
        <f>IF(AND(H124=0,H59&gt;=0),"",H59/H124)</f>
        <v>0</v>
      </c>
      <c r="K59" s="30" t="str">
        <f t="shared" si="19"/>
        <v/>
      </c>
      <c r="L59" s="130">
        <f t="shared" si="38"/>
        <v>0</v>
      </c>
      <c r="M59" s="30">
        <f>IF(AND(L4=0,L59&gt;=0), "",L59/L4)</f>
        <v>0</v>
      </c>
      <c r="N59" s="47">
        <f>IF(AND(L124=0,L59&gt;=0),"",L59/L124)</f>
        <v>0</v>
      </c>
      <c r="O59" s="129">
        <f>+'N EERR UCAFE'!E58</f>
        <v>0</v>
      </c>
      <c r="P59" s="30">
        <f>IF(AND(O4=0,O59&gt;=0), "",O59/O4)</f>
        <v>0</v>
      </c>
      <c r="Q59" s="47">
        <f>IF(AND(O124=0,O59&gt;=0),"",O59/O124)</f>
        <v>0</v>
      </c>
      <c r="R59" s="30" t="str">
        <f t="shared" si="20"/>
        <v/>
      </c>
      <c r="S59" s="130">
        <f t="shared" si="39"/>
        <v>0</v>
      </c>
      <c r="T59" s="30">
        <f>IF(AND(S4=0,S59&gt;=0), "",S59/S4)</f>
        <v>0</v>
      </c>
      <c r="U59" s="47">
        <f>IF(AND(S124=0,S59&gt;=0),"",S59/S124)</f>
        <v>0</v>
      </c>
      <c r="V59" s="131"/>
      <c r="W59" s="30" t="str">
        <f>IF(AND(V4=0,V59&gt;=0), "",V59/V4)</f>
        <v/>
      </c>
      <c r="X59" s="47" t="str">
        <f t="shared" si="21"/>
        <v/>
      </c>
      <c r="Y59" s="129">
        <f>+'N EERR UCAFE'!F58</f>
        <v>4.1000383028415728</v>
      </c>
      <c r="Z59" s="30">
        <f>IF(AND(Y4=0,Y59&gt;=0), "",Y59/Y4)</f>
        <v>3.2250660608878351E-3</v>
      </c>
      <c r="AA59" s="47">
        <f>IF(AND(Y124=0,Y59&gt;=0),"",Y59/Y124)</f>
        <v>2.8732694136453163E-3</v>
      </c>
      <c r="AB59" s="30">
        <f t="shared" si="22"/>
        <v>1</v>
      </c>
      <c r="AC59" s="130">
        <f t="shared" si="27"/>
        <v>4.1000383028415728</v>
      </c>
      <c r="AD59" s="30">
        <f>IF(AND(AC4=0,AC59&gt;=0), "",AC59/AC4)</f>
        <v>6.4185713509064344E-4</v>
      </c>
      <c r="AE59" s="47">
        <f>IF(AND(AC124=0,AC59&gt;=0),"",AC59/AC124)</f>
        <v>7.7889865509029308E-4</v>
      </c>
      <c r="AF59" s="129">
        <f>+'N EERR UCAFE'!G58</f>
        <v>0</v>
      </c>
      <c r="AG59" s="30">
        <f>IF(AND(AF4=0,AF59&gt;=0), "",AF59/AF4)</f>
        <v>0</v>
      </c>
      <c r="AH59" s="47">
        <f>IF(AND(AF124=0,AF59&gt;=0),"",AF59/AF124)</f>
        <v>0</v>
      </c>
      <c r="AI59" s="30">
        <f t="shared" si="4"/>
        <v>-1</v>
      </c>
      <c r="AJ59" s="130">
        <f t="shared" si="16"/>
        <v>4.1000383028415728</v>
      </c>
      <c r="AK59" s="30">
        <f>IF(AND(AJ4=0,AJ59&gt;=0), "",AJ59/AJ4)</f>
        <v>5.1915108731197517E-4</v>
      </c>
      <c r="AL59" s="47">
        <f>IF(AND(AJ124=0,AJ59&gt;=0),"",AJ59/AJ124)</f>
        <v>6.0651377196333813E-4</v>
      </c>
      <c r="AM59" s="129">
        <f>+'N EERR UCAFE'!H58</f>
        <v>0.89961899417165858</v>
      </c>
      <c r="AN59" s="30">
        <f>IF(AND(AM4=0,AM59&gt;=0), "",AM59/AM4)</f>
        <v>7.582060710163988E-4</v>
      </c>
      <c r="AO59" s="47">
        <f>IF(AND(AM124=0,AM59&gt;=0),"",AM59/AM124)</f>
        <v>6.8320026340639936E-4</v>
      </c>
      <c r="AP59" s="30">
        <f t="shared" si="5"/>
        <v>1</v>
      </c>
      <c r="AQ59" s="130">
        <f t="shared" si="17"/>
        <v>4.9996572970132309</v>
      </c>
      <c r="AR59" s="30">
        <f>IF(AND(AQ4=0,AQ59&gt;=0), "",AQ59/AQ4)</f>
        <v>5.5037502279202052E-4</v>
      </c>
      <c r="AS59" s="47">
        <f>IF(AND(AQ124=0,AQ59&gt;=0),"",AQ59/AQ124)</f>
        <v>6.1901610817148968E-4</v>
      </c>
      <c r="AT59" s="131">
        <f t="shared" si="28"/>
        <v>0</v>
      </c>
      <c r="AU59" s="30" t="str">
        <f>IF(AND(AT4=0,AT59&gt;=0), "",AT59/AT4)</f>
        <v/>
      </c>
      <c r="AV59" s="47">
        <f t="shared" si="23"/>
        <v>1</v>
      </c>
      <c r="AW59" s="131">
        <f t="shared" si="40"/>
        <v>0.83327621616887182</v>
      </c>
      <c r="AX59" s="30">
        <f>IF(AND(AW4=0,AW59&gt;=0), "",AW59/AW4)</f>
        <v>5.5037502279202052E-4</v>
      </c>
      <c r="AY59" s="47">
        <f>IF(AND(AW124=0,AW59&gt;=0),"",AW59/AW124)</f>
        <v>6.190161081714899E-4</v>
      </c>
      <c r="AZ59" s="131">
        <f t="shared" si="29"/>
        <v>0</v>
      </c>
      <c r="BA59" s="30" t="str">
        <f>IF(AND(AZ4=0,AZ59&gt;=0), "",AZ59/AZ4)</f>
        <v/>
      </c>
      <c r="BB59" s="47">
        <f t="shared" si="24"/>
        <v>1</v>
      </c>
      <c r="BC59" s="129">
        <f>+'N EERR UCAFE'!I58</f>
        <v>0</v>
      </c>
      <c r="BD59" s="30" t="str">
        <f>IF(AND(BC4=0,BC59&gt;=0), "",BC59/BC4)</f>
        <v/>
      </c>
      <c r="BE59" s="47" t="str">
        <f>IF(AND(BC124=0,BC59&gt;=0),"",BC59/BC124)</f>
        <v/>
      </c>
      <c r="BF59" s="30">
        <f t="shared" si="25"/>
        <v>-1</v>
      </c>
      <c r="BG59" s="130">
        <f t="shared" si="30"/>
        <v>4.9996572970132309</v>
      </c>
      <c r="BH59" s="30">
        <f>IF(AND(BG4=0,BG59&gt;=0), "",BG59/BG4)</f>
        <v>5.5037502279202052E-4</v>
      </c>
      <c r="BI59" s="47">
        <f>IF(AND(BG124=0,BG59&gt;=0),"",BG59/BG124)</f>
        <v>6.1901610817148968E-4</v>
      </c>
      <c r="BJ59" s="129">
        <f>+'N EERR UCAFE'!J58</f>
        <v>0</v>
      </c>
      <c r="BK59" s="30" t="str">
        <f>IF(AND(BJ4=0,BJ59&gt;=0), "",BJ59/BJ4)</f>
        <v/>
      </c>
      <c r="BL59" s="47" t="str">
        <f>IF(AND(BJ124=0,BJ59&gt;=0),"",BJ59/BJ124)</f>
        <v/>
      </c>
      <c r="BM59" s="30" t="str">
        <f t="shared" si="9"/>
        <v/>
      </c>
      <c r="BN59" s="130">
        <f t="shared" si="31"/>
        <v>4.9996572970132309</v>
      </c>
      <c r="BO59" s="30">
        <f>IF(AND(BN4=0,BN59&gt;=0), "",BN59/BN4)</f>
        <v>5.5037502279202052E-4</v>
      </c>
      <c r="BP59" s="47">
        <f>IF(AND(BN124=0,BN59&gt;=0),"",BN59/BN124)</f>
        <v>6.1901610817148968E-4</v>
      </c>
      <c r="BQ59" s="129">
        <f>+'N EERR UCAFE'!K58</f>
        <v>0</v>
      </c>
      <c r="BR59" s="30" t="str">
        <f>IF(AND(BQ4=0,BQ59&gt;=0), "",BQ59/BQ4)</f>
        <v/>
      </c>
      <c r="BS59" s="47" t="str">
        <f>IF(AND(BQ124=0,BQ59&gt;=0),"",BQ59/BQ124)</f>
        <v/>
      </c>
      <c r="BT59" s="30" t="str">
        <f t="shared" si="10"/>
        <v/>
      </c>
      <c r="BU59" s="130">
        <f t="shared" si="32"/>
        <v>4.9996572970132309</v>
      </c>
      <c r="BV59" s="30">
        <f>IF(AND(BU4=0,BU59&gt;=0), "",BU59/BU4)</f>
        <v>5.5037502279202052E-4</v>
      </c>
      <c r="BW59" s="47">
        <f>IF(AND(BU124=0,BU59&gt;=0),"",BU59/BU124)</f>
        <v>6.1901610817148968E-4</v>
      </c>
      <c r="BX59" s="131">
        <f t="shared" si="33"/>
        <v>0</v>
      </c>
      <c r="BY59" s="30" t="str">
        <f>IF(AND(BX4=0,BX59&gt;=0), "",BX59/BX4)</f>
        <v/>
      </c>
      <c r="BZ59" s="47">
        <f t="shared" si="11"/>
        <v>1</v>
      </c>
      <c r="CA59" s="129">
        <f>+'N EERR UCAFE'!L58</f>
        <v>0</v>
      </c>
      <c r="CB59" s="30" t="str">
        <f>IF(AND(CA4=0,CA59&gt;=0), "",CA59/CA4)</f>
        <v/>
      </c>
      <c r="CC59" s="47" t="str">
        <f>IF(AND(CA124=0,CA59&gt;=0),"",CA59/CA124)</f>
        <v/>
      </c>
      <c r="CD59" s="30" t="str">
        <f t="shared" si="26"/>
        <v/>
      </c>
      <c r="CE59" s="130">
        <f t="shared" si="34"/>
        <v>4.9996572970132309</v>
      </c>
      <c r="CF59" s="30">
        <f>IF(AND(CE4=0,CE59&gt;=0), "",CE59/CE4)</f>
        <v>5.5037502279202052E-4</v>
      </c>
      <c r="CG59" s="47">
        <f>IF(AND(CE124=0,CE59&gt;=0),"",CE59/CE124)</f>
        <v>6.1901610817148968E-4</v>
      </c>
      <c r="CH59" s="129">
        <f>+'N EERR UCAFE'!M58</f>
        <v>0</v>
      </c>
      <c r="CI59" s="30" t="str">
        <f>IF(AND(CH4=0,CH59&gt;=0), "",CH59/CH4)</f>
        <v/>
      </c>
      <c r="CJ59" s="47" t="str">
        <f>IF(AND(CH124=0,CH59&gt;=0),"",CH59/CH124)</f>
        <v/>
      </c>
      <c r="CK59" s="30" t="str">
        <f t="shared" si="13"/>
        <v/>
      </c>
      <c r="CL59" s="130">
        <f t="shared" si="35"/>
        <v>4.9996572970132309</v>
      </c>
      <c r="CM59" s="30">
        <f>IF(AND(CL4=0,CL59&gt;=0), "",CL59/CL4)</f>
        <v>5.5037502279202052E-4</v>
      </c>
      <c r="CN59" s="47">
        <f>IF(AND(CL124=0,CL59&gt;=0),"",CL59/CL124)</f>
        <v>6.1901610817148968E-4</v>
      </c>
      <c r="CO59" s="129">
        <f>+'N EERR UCAFE'!N58</f>
        <v>0</v>
      </c>
      <c r="CP59" s="30" t="str">
        <f>IF(AND(CO4=0,CO59&gt;=0), "",CO59/CO4)</f>
        <v/>
      </c>
      <c r="CQ59" s="47" t="str">
        <f>IF(AND(CO124=0,CO59&gt;=0),"",CO59/CO124)</f>
        <v/>
      </c>
      <c r="CR59" s="30" t="str">
        <f t="shared" si="14"/>
        <v/>
      </c>
      <c r="CS59" s="130">
        <f t="shared" si="36"/>
        <v>4.9996572970132309</v>
      </c>
      <c r="CT59" s="30">
        <f>IF(AND(CS4=0,CS59&gt;=0), "",CS59/CS4)</f>
        <v>5.5037502279202052E-4</v>
      </c>
      <c r="CU59" s="47">
        <f>IF(AND(CS124=0,CS59&gt;=0),"",CS59/CS124)</f>
        <v>6.1901610817148968E-4</v>
      </c>
      <c r="CV59" s="131">
        <f t="shared" si="37"/>
        <v>0</v>
      </c>
      <c r="CW59" s="30" t="str">
        <f>IF(AND(CV4=0,CV59&gt;=0), "",CV59/CV4)</f>
        <v/>
      </c>
      <c r="CX59" s="47">
        <f t="shared" si="15"/>
        <v>1</v>
      </c>
    </row>
    <row r="60" spans="1:102" outlineLevel="1" x14ac:dyDescent="0.3">
      <c r="A60" s="29" t="s">
        <v>0</v>
      </c>
      <c r="B60" s="129">
        <f>+'N EERR UCAFE'!B59+'N EERR UCAFE'!B60+'N EERR UCAFE'!B61+'N EERR UCAFE'!B62+'N EERR UCAFE'!B63</f>
        <v>0</v>
      </c>
      <c r="C60" s="30" t="str">
        <f>IF(AND(B4=0,B60&gt;=0), "",B60/B4)</f>
        <v/>
      </c>
      <c r="D60" s="47" t="str">
        <f>IF(AND(B124=0,B60&gt;=0),"",B60/B124)</f>
        <v/>
      </c>
      <c r="E60" s="129">
        <f>+'N EERR UCAFE'!C59+'N EERR UCAFE'!C60+'N EERR UCAFE'!C61+'N EERR UCAFE'!C62+'N EERR UCAFE'!C63</f>
        <v>20.114154122461077</v>
      </c>
      <c r="F60" s="30">
        <f>IF(AND(E4=0,E60&gt;=0), "",E60/E4)</f>
        <v>1.4067541593828546E-2</v>
      </c>
      <c r="G60" s="47">
        <f>IF(AND(E124=0,E60&gt;=0),"",E60/E124)</f>
        <v>1.7283745506063743E-2</v>
      </c>
      <c r="H60" s="129">
        <f>+'N EERR UCAFE'!D59+'N EERR UCAFE'!D60+'N EERR UCAFE'!D61+'N EERR UCAFE'!D62+'N EERR UCAFE'!D63</f>
        <v>0</v>
      </c>
      <c r="I60" s="30">
        <f>IF(AND(H4=0,H60&gt;=0), "",H60/H4)</f>
        <v>0</v>
      </c>
      <c r="J60" s="47">
        <f>IF(AND(H124=0,H60&gt;=0),"",H60/H124)</f>
        <v>0</v>
      </c>
      <c r="K60" s="30">
        <f t="shared" si="19"/>
        <v>-1</v>
      </c>
      <c r="L60" s="130">
        <f t="shared" si="38"/>
        <v>20.114154122461077</v>
      </c>
      <c r="M60" s="30">
        <f>IF(AND(L4=0,L60&gt;=0), "",L60/L4)</f>
        <v>7.0211418750984788E-3</v>
      </c>
      <c r="N60" s="47">
        <f>IF(AND(L124=0,L60&gt;=0),"",L60/L124)</f>
        <v>8.5114081072812289E-3</v>
      </c>
      <c r="O60" s="129">
        <f>+'N EERR UCAFE'!E59+'N EERR UCAFE'!E60+'N EERR UCAFE'!E61+'N EERR UCAFE'!E62+'N EERR UCAFE'!E63</f>
        <v>24.026334145706649</v>
      </c>
      <c r="P60" s="30">
        <f>IF(AND(O4=0,O60&gt;=0), "",O60/O4)</f>
        <v>1.0670440562702927E-2</v>
      </c>
      <c r="Q60" s="47">
        <f>IF(AND(O124=0,O60&gt;=0),"",O60/O124)</f>
        <v>1.6303040854311251E-2</v>
      </c>
      <c r="R60" s="30">
        <f t="shared" si="20"/>
        <v>1</v>
      </c>
      <c r="S60" s="130">
        <f t="shared" si="39"/>
        <v>44.140488268167729</v>
      </c>
      <c r="T60" s="30">
        <f>IF(AND(S4=0,S60&gt;=0), "",S60/S4)</f>
        <v>8.6271365996385529E-3</v>
      </c>
      <c r="U60" s="47">
        <f>IF(AND(S124=0,S60&gt;=0),"",S60/S124)</f>
        <v>1.1504108179736705E-2</v>
      </c>
      <c r="V60" s="131"/>
      <c r="W60" s="30" t="str">
        <f>IF(AND(V4=0,V60&gt;=0), "",V60/V4)</f>
        <v/>
      </c>
      <c r="X60" s="47">
        <f t="shared" si="21"/>
        <v>1</v>
      </c>
      <c r="Y60" s="129">
        <f>+'N EERR UCAFE'!F59+'N EERR UCAFE'!F60+'N EERR UCAFE'!F61+'N EERR UCAFE'!F62+'N EERR UCAFE'!F63</f>
        <v>2.2445465161541454</v>
      </c>
      <c r="Z60" s="30">
        <f>IF(AND(Y4=0,Y60&gt;=0), "",Y60/Y4)</f>
        <v>1.7655471136247269E-3</v>
      </c>
      <c r="AA60" s="47">
        <f>IF(AND(Y124=0,Y60&gt;=0),"",Y60/Y124)</f>
        <v>1.5729577081999904E-3</v>
      </c>
      <c r="AB60" s="30">
        <f t="shared" si="22"/>
        <v>-0.90657973444711992</v>
      </c>
      <c r="AC60" s="130">
        <f t="shared" si="27"/>
        <v>46.385034784321874</v>
      </c>
      <c r="AD60" s="30">
        <f>IF(AND(AC4=0,AC60&gt;=0), "",AC60/AC4)</f>
        <v>7.2615335122870692E-3</v>
      </c>
      <c r="AE60" s="47">
        <f>IF(AND(AC124=0,AC60&gt;=0),"",AC60/AC124)</f>
        <v>8.8119277287690301E-3</v>
      </c>
      <c r="AF60" s="129">
        <f>+'N EERR UCAFE'!G59+'N EERR UCAFE'!G60+'N EERR UCAFE'!G61+'N EERR UCAFE'!G62+'N EERR UCAFE'!G63</f>
        <v>32.324788705620868</v>
      </c>
      <c r="AG60" s="30">
        <f>IF(AND(AF4=0,AF60&gt;=0), "",AF60/AF4)</f>
        <v>2.1409866232571306E-2</v>
      </c>
      <c r="AH60" s="47">
        <f>IF(AND(AF124=0,AF60&gt;=0),"",AF60/AF124)</f>
        <v>2.1605793588425973E-2</v>
      </c>
      <c r="AI60" s="30">
        <f t="shared" si="4"/>
        <v>13.401478638547827</v>
      </c>
      <c r="AJ60" s="130">
        <f t="shared" si="16"/>
        <v>78.70982348994275</v>
      </c>
      <c r="AK60" s="30">
        <f>IF(AND(AJ4=0,AJ60&gt;=0), "",AJ60/AJ4)</f>
        <v>9.9663191972175977E-3</v>
      </c>
      <c r="AL60" s="47">
        <f>IF(AND(AJ124=0,AJ60&gt;=0),"",AJ60/AJ124)</f>
        <v>1.1643450233713187E-2</v>
      </c>
      <c r="AM60" s="129">
        <f>+'N EERR UCAFE'!H59+'N EERR UCAFE'!H60+'N EERR UCAFE'!H61+'N EERR UCAFE'!H62+'N EERR UCAFE'!H63</f>
        <v>0</v>
      </c>
      <c r="AN60" s="30">
        <f>IF(AND(AM4=0,AM60&gt;=0), "",AM60/AM4)</f>
        <v>0</v>
      </c>
      <c r="AO60" s="47">
        <f>IF(AND(AM124=0,AM60&gt;=0),"",AM60/AM124)</f>
        <v>0</v>
      </c>
      <c r="AP60" s="30">
        <f t="shared" si="5"/>
        <v>-1</v>
      </c>
      <c r="AQ60" s="130">
        <f t="shared" si="17"/>
        <v>78.70982348994275</v>
      </c>
      <c r="AR60" s="30">
        <f>IF(AND(AQ4=0,AQ60&gt;=0), "",AQ60/AQ4)</f>
        <v>8.6645780548023268E-3</v>
      </c>
      <c r="AS60" s="47">
        <f>IF(AND(AQ124=0,AQ60&gt;=0),"",AQ60/AQ124)</f>
        <v>9.7451976639910728E-3</v>
      </c>
      <c r="AT60" s="131">
        <f t="shared" si="28"/>
        <v>0</v>
      </c>
      <c r="AU60" s="30" t="str">
        <f>IF(AND(AT4=0,AT60&gt;=0), "",AT60/AT4)</f>
        <v/>
      </c>
      <c r="AV60" s="47">
        <f t="shared" si="23"/>
        <v>1</v>
      </c>
      <c r="AW60" s="131">
        <f t="shared" si="40"/>
        <v>13.118303914990458</v>
      </c>
      <c r="AX60" s="30">
        <f>IF(AND(AW4=0,AW60&gt;=0), "",AW60/AW4)</f>
        <v>8.664578054802325E-3</v>
      </c>
      <c r="AY60" s="47">
        <f>IF(AND(AW124=0,AW60&gt;=0),"",AW60/AW124)</f>
        <v>9.7451976639910745E-3</v>
      </c>
      <c r="AZ60" s="131">
        <f t="shared" si="29"/>
        <v>0</v>
      </c>
      <c r="BA60" s="30" t="str">
        <f>IF(AND(AZ4=0,AZ60&gt;=0), "",AZ60/AZ4)</f>
        <v/>
      </c>
      <c r="BB60" s="47">
        <f t="shared" si="24"/>
        <v>1</v>
      </c>
      <c r="BC60" s="129">
        <f>+'N EERR UCAFE'!I59+'N EERR UCAFE'!I60+'N EERR UCAFE'!I61+'N EERR UCAFE'!I62+'N EERR UCAFE'!I63</f>
        <v>0</v>
      </c>
      <c r="BD60" s="30" t="str">
        <f>IF(AND(BC4=0,BC60&gt;=0), "",BC60/BC4)</f>
        <v/>
      </c>
      <c r="BE60" s="47" t="str">
        <f>IF(AND(BC124=0,BC60&gt;=0),"",BC60/BC124)</f>
        <v/>
      </c>
      <c r="BF60" s="30" t="str">
        <f t="shared" si="25"/>
        <v/>
      </c>
      <c r="BG60" s="130">
        <f t="shared" si="30"/>
        <v>78.70982348994275</v>
      </c>
      <c r="BH60" s="30">
        <f>IF(AND(BG4=0,BG60&gt;=0), "",BG60/BG4)</f>
        <v>8.6645780548023268E-3</v>
      </c>
      <c r="BI60" s="47">
        <f>IF(AND(BG124=0,BG60&gt;=0),"",BG60/BG124)</f>
        <v>9.7451976639910728E-3</v>
      </c>
      <c r="BJ60" s="129">
        <f>+'N EERR UCAFE'!J59+'N EERR UCAFE'!J60+'N EERR UCAFE'!J61+'N EERR UCAFE'!J62+'N EERR UCAFE'!J63</f>
        <v>0</v>
      </c>
      <c r="BK60" s="30" t="str">
        <f>IF(AND(BJ4=0,BJ60&gt;=0), "",BJ60/BJ4)</f>
        <v/>
      </c>
      <c r="BL60" s="47" t="str">
        <f>IF(AND(BJ124=0,BJ60&gt;=0),"",BJ60/BJ124)</f>
        <v/>
      </c>
      <c r="BM60" s="30" t="str">
        <f t="shared" si="9"/>
        <v/>
      </c>
      <c r="BN60" s="130">
        <f t="shared" si="31"/>
        <v>78.70982348994275</v>
      </c>
      <c r="BO60" s="30">
        <f>IF(AND(BN4=0,BN60&gt;=0), "",BN60/BN4)</f>
        <v>8.6645780548023268E-3</v>
      </c>
      <c r="BP60" s="47">
        <f>IF(AND(BN124=0,BN60&gt;=0),"",BN60/BN124)</f>
        <v>9.7451976639910728E-3</v>
      </c>
      <c r="BQ60" s="129">
        <f>+'N EERR UCAFE'!K59+'N EERR UCAFE'!K60+'N EERR UCAFE'!K61+'N EERR UCAFE'!K62+'N EERR UCAFE'!K63</f>
        <v>0</v>
      </c>
      <c r="BR60" s="30" t="str">
        <f>IF(AND(BQ4=0,BQ60&gt;=0), "",BQ60/BQ4)</f>
        <v/>
      </c>
      <c r="BS60" s="47" t="str">
        <f>IF(AND(BQ124=0,BQ60&gt;=0),"",BQ60/BQ124)</f>
        <v/>
      </c>
      <c r="BT60" s="30" t="str">
        <f t="shared" si="10"/>
        <v/>
      </c>
      <c r="BU60" s="130">
        <f t="shared" si="32"/>
        <v>78.70982348994275</v>
      </c>
      <c r="BV60" s="30">
        <f>IF(AND(BU4=0,BU60&gt;=0), "",BU60/BU4)</f>
        <v>8.6645780548023268E-3</v>
      </c>
      <c r="BW60" s="47">
        <f>IF(AND(BU124=0,BU60&gt;=0),"",BU60/BU124)</f>
        <v>9.7451976639910728E-3</v>
      </c>
      <c r="BX60" s="131">
        <f t="shared" si="33"/>
        <v>0</v>
      </c>
      <c r="BY60" s="30" t="str">
        <f>IF(AND(BX4=0,BX60&gt;=0), "",BX60/BX4)</f>
        <v/>
      </c>
      <c r="BZ60" s="47">
        <f t="shared" si="11"/>
        <v>1</v>
      </c>
      <c r="CA60" s="129">
        <f>+'N EERR UCAFE'!L59+'N EERR UCAFE'!L60+'N EERR UCAFE'!L61+'N EERR UCAFE'!L62+'N EERR UCAFE'!L63</f>
        <v>0</v>
      </c>
      <c r="CB60" s="30" t="str">
        <f>IF(AND(CA4=0,CA60&gt;=0), "",CA60/CA4)</f>
        <v/>
      </c>
      <c r="CC60" s="47" t="str">
        <f>IF(AND(CA124=0,CA60&gt;=0),"",CA60/CA124)</f>
        <v/>
      </c>
      <c r="CD60" s="30" t="str">
        <f t="shared" si="26"/>
        <v/>
      </c>
      <c r="CE60" s="130">
        <f t="shared" si="34"/>
        <v>78.70982348994275</v>
      </c>
      <c r="CF60" s="30">
        <f>IF(AND(CE4=0,CE60&gt;=0), "",CE60/CE4)</f>
        <v>8.6645780548023268E-3</v>
      </c>
      <c r="CG60" s="47">
        <f>IF(AND(CE124=0,CE60&gt;=0),"",CE60/CE124)</f>
        <v>9.7451976639910728E-3</v>
      </c>
      <c r="CH60" s="129">
        <f>+'N EERR UCAFE'!M59+'N EERR UCAFE'!M60+'N EERR UCAFE'!M61+'N EERR UCAFE'!M62+'N EERR UCAFE'!M63</f>
        <v>0</v>
      </c>
      <c r="CI60" s="30" t="str">
        <f>IF(AND(CH4=0,CH60&gt;=0), "",CH60/CH4)</f>
        <v/>
      </c>
      <c r="CJ60" s="47" t="str">
        <f>IF(AND(CH124=0,CH60&gt;=0),"",CH60/CH124)</f>
        <v/>
      </c>
      <c r="CK60" s="30" t="str">
        <f t="shared" si="13"/>
        <v/>
      </c>
      <c r="CL60" s="130">
        <f t="shared" si="35"/>
        <v>78.70982348994275</v>
      </c>
      <c r="CM60" s="30">
        <f>IF(AND(CL4=0,CL60&gt;=0), "",CL60/CL4)</f>
        <v>8.6645780548023268E-3</v>
      </c>
      <c r="CN60" s="47">
        <f>IF(AND(CL124=0,CL60&gt;=0),"",CL60/CL124)</f>
        <v>9.7451976639910728E-3</v>
      </c>
      <c r="CO60" s="129">
        <f>+'N EERR UCAFE'!N59+'N EERR UCAFE'!N60+'N EERR UCAFE'!N61+'N EERR UCAFE'!N62+'N EERR UCAFE'!N63</f>
        <v>0</v>
      </c>
      <c r="CP60" s="30" t="str">
        <f>IF(AND(CO4=0,CO60&gt;=0), "",CO60/CO4)</f>
        <v/>
      </c>
      <c r="CQ60" s="47" t="str">
        <f>IF(AND(CO124=0,CO60&gt;=0),"",CO60/CO124)</f>
        <v/>
      </c>
      <c r="CR60" s="30" t="str">
        <f t="shared" si="14"/>
        <v/>
      </c>
      <c r="CS60" s="130">
        <f t="shared" si="36"/>
        <v>78.70982348994275</v>
      </c>
      <c r="CT60" s="30">
        <f>IF(AND(CS4=0,CS60&gt;=0), "",CS60/CS4)</f>
        <v>8.6645780548023268E-3</v>
      </c>
      <c r="CU60" s="47">
        <f>IF(AND(CS124=0,CS60&gt;=0),"",CS60/CS124)</f>
        <v>9.7451976639910728E-3</v>
      </c>
      <c r="CV60" s="131">
        <f t="shared" si="37"/>
        <v>0</v>
      </c>
      <c r="CW60" s="30" t="str">
        <f>IF(AND(CV4=0,CV60&gt;=0), "",CV60/CV4)</f>
        <v/>
      </c>
      <c r="CX60" s="47">
        <f t="shared" si="15"/>
        <v>1</v>
      </c>
    </row>
    <row r="61" spans="1:102" outlineLevel="1" x14ac:dyDescent="0.3">
      <c r="A61" s="29" t="s">
        <v>22</v>
      </c>
      <c r="B61" s="129">
        <f>+'N EERR UCAFE'!B64+'N EERR UCAFE'!B65+'N EERR UCAFE'!B66+'N EERR UCAFE'!B67+'N EERR UCAFE'!B68</f>
        <v>0</v>
      </c>
      <c r="C61" s="30" t="str">
        <f>IF(AND(B4=0,B61&gt;=0), "",B61/B4)</f>
        <v/>
      </c>
      <c r="D61" s="47" t="str">
        <f>IF(AND(B124=0,B61&gt;=0),"",B61/B124)</f>
        <v/>
      </c>
      <c r="E61" s="129">
        <f>+'N EERR UCAFE'!C64+'N EERR UCAFE'!C65+'N EERR UCAFE'!C66+'N EERR UCAFE'!C67+'N EERR UCAFE'!C68</f>
        <v>0</v>
      </c>
      <c r="F61" s="30">
        <f>IF(AND(E4=0,E61&gt;=0), "",E61/E4)</f>
        <v>0</v>
      </c>
      <c r="G61" s="47">
        <f>IF(AND(E124=0,E61&gt;=0),"",E61/E124)</f>
        <v>0</v>
      </c>
      <c r="H61" s="129">
        <f>+'N EERR UCAFE'!D64+'N EERR UCAFE'!D65+'N EERR UCAFE'!D66+'N EERR UCAFE'!D67+'N EERR UCAFE'!D68</f>
        <v>0</v>
      </c>
      <c r="I61" s="30">
        <f>IF(AND(H4=0,H61&gt;=0), "",H61/H4)</f>
        <v>0</v>
      </c>
      <c r="J61" s="47">
        <f>IF(AND(H124=0,H61&gt;=0),"",H61/H124)</f>
        <v>0</v>
      </c>
      <c r="K61" s="30" t="str">
        <f t="shared" si="19"/>
        <v/>
      </c>
      <c r="L61" s="130">
        <f t="shared" si="38"/>
        <v>0</v>
      </c>
      <c r="M61" s="30">
        <f>IF(AND(L4=0,L61&gt;=0), "",L61/L4)</f>
        <v>0</v>
      </c>
      <c r="N61" s="47">
        <f>IF(AND(L124=0,L61&gt;=0),"",L61/L124)</f>
        <v>0</v>
      </c>
      <c r="O61" s="129">
        <f>+'N EERR UCAFE'!E64+'N EERR UCAFE'!E65+'N EERR UCAFE'!E66+'N EERR UCAFE'!E67+'N EERR UCAFE'!E68</f>
        <v>0</v>
      </c>
      <c r="P61" s="30">
        <f>IF(AND(O4=0,O61&gt;=0), "",O61/O4)</f>
        <v>0</v>
      </c>
      <c r="Q61" s="47">
        <f>IF(AND(O124=0,O61&gt;=0),"",O61/O124)</f>
        <v>0</v>
      </c>
      <c r="R61" s="30" t="str">
        <f t="shared" si="20"/>
        <v/>
      </c>
      <c r="S61" s="130">
        <f t="shared" si="39"/>
        <v>0</v>
      </c>
      <c r="T61" s="30">
        <f>IF(AND(S4=0,S61&gt;=0), "",S61/S4)</f>
        <v>0</v>
      </c>
      <c r="U61" s="47">
        <f>IF(AND(S124=0,S61&gt;=0),"",S61/S124)</f>
        <v>0</v>
      </c>
      <c r="V61" s="131"/>
      <c r="W61" s="30" t="str">
        <f>IF(AND(V4=0,V61&gt;=0), "",V61/V4)</f>
        <v/>
      </c>
      <c r="X61" s="47" t="str">
        <f t="shared" si="21"/>
        <v/>
      </c>
      <c r="Y61" s="129">
        <f>+'N EERR UCAFE'!F64+'N EERR UCAFE'!F65+'N EERR UCAFE'!F66+'N EERR UCAFE'!F67+'N EERR UCAFE'!F68</f>
        <v>0</v>
      </c>
      <c r="Z61" s="30">
        <f>IF(AND(Y4=0,Y61&gt;=0), "",Y61/Y4)</f>
        <v>0</v>
      </c>
      <c r="AA61" s="47">
        <f>IF(AND(Y124=0,Y61&gt;=0),"",Y61/Y124)</f>
        <v>0</v>
      </c>
      <c r="AB61" s="30" t="str">
        <f t="shared" si="22"/>
        <v/>
      </c>
      <c r="AC61" s="130">
        <f t="shared" si="27"/>
        <v>0</v>
      </c>
      <c r="AD61" s="30">
        <f>IF(AND(AC4=0,AC61&gt;=0), "",AC61/AC4)</f>
        <v>0</v>
      </c>
      <c r="AE61" s="47">
        <f>IF(AND(AC124=0,AC61&gt;=0),"",AC61/AC124)</f>
        <v>0</v>
      </c>
      <c r="AF61" s="129">
        <f>+'N EERR UCAFE'!G64+'N EERR UCAFE'!G65+'N EERR UCAFE'!G66+'N EERR UCAFE'!G67+'N EERR UCAFE'!G68</f>
        <v>0</v>
      </c>
      <c r="AG61" s="30">
        <f>IF(AND(AF4=0,AF61&gt;=0), "",AF61/AF4)</f>
        <v>0</v>
      </c>
      <c r="AH61" s="47">
        <f>IF(AND(AF124=0,AF61&gt;=0),"",AF61/AF124)</f>
        <v>0</v>
      </c>
      <c r="AI61" s="30" t="str">
        <f t="shared" si="4"/>
        <v/>
      </c>
      <c r="AJ61" s="130">
        <f t="shared" si="16"/>
        <v>0</v>
      </c>
      <c r="AK61" s="30">
        <f>IF(AND(AJ4=0,AJ61&gt;=0), "",AJ61/AJ4)</f>
        <v>0</v>
      </c>
      <c r="AL61" s="47">
        <f>IF(AND(AJ124=0,AJ61&gt;=0),"",AJ61/AJ124)</f>
        <v>0</v>
      </c>
      <c r="AM61" s="129">
        <f>+'N EERR UCAFE'!H64+'N EERR UCAFE'!H65+'N EERR UCAFE'!H66+'N EERR UCAFE'!H67+'N EERR UCAFE'!H68</f>
        <v>0</v>
      </c>
      <c r="AN61" s="30">
        <f>IF(AND(AM4=0,AM61&gt;=0), "",AM61/AM4)</f>
        <v>0</v>
      </c>
      <c r="AO61" s="47">
        <f>IF(AND(AM124=0,AM61&gt;=0),"",AM61/AM124)</f>
        <v>0</v>
      </c>
      <c r="AP61" s="30" t="str">
        <f t="shared" si="5"/>
        <v/>
      </c>
      <c r="AQ61" s="130">
        <f t="shared" si="17"/>
        <v>0</v>
      </c>
      <c r="AR61" s="30">
        <f>IF(AND(AQ4=0,AQ61&gt;=0), "",AQ61/AQ4)</f>
        <v>0</v>
      </c>
      <c r="AS61" s="47">
        <f>IF(AND(AQ124=0,AQ61&gt;=0),"",AQ61/AQ124)</f>
        <v>0</v>
      </c>
      <c r="AT61" s="131">
        <f t="shared" si="28"/>
        <v>0</v>
      </c>
      <c r="AU61" s="30" t="str">
        <f>IF(AND(AT4=0,AT61&gt;=0), "",AT61/AT4)</f>
        <v/>
      </c>
      <c r="AV61" s="47" t="str">
        <f t="shared" si="23"/>
        <v/>
      </c>
      <c r="AW61" s="131">
        <f t="shared" si="40"/>
        <v>0</v>
      </c>
      <c r="AX61" s="30">
        <f>IF(AND(AW4=0,AW61&gt;=0), "",AW61/AW4)</f>
        <v>0</v>
      </c>
      <c r="AY61" s="47">
        <f>IF(AND(AW124=0,AW61&gt;=0),"",AW61/AW124)</f>
        <v>0</v>
      </c>
      <c r="AZ61" s="131">
        <f t="shared" si="29"/>
        <v>0</v>
      </c>
      <c r="BA61" s="30" t="str">
        <f>IF(AND(AZ4=0,AZ61&gt;=0), "",AZ61/AZ4)</f>
        <v/>
      </c>
      <c r="BB61" s="47" t="str">
        <f t="shared" si="24"/>
        <v/>
      </c>
      <c r="BC61" s="129">
        <f>+'N EERR UCAFE'!I64+'N EERR UCAFE'!I65+'N EERR UCAFE'!I66+'N EERR UCAFE'!I67+'N EERR UCAFE'!I68</f>
        <v>0</v>
      </c>
      <c r="BD61" s="30" t="str">
        <f>IF(AND(BC4=0,BC61&gt;=0), "",BC61/BC4)</f>
        <v/>
      </c>
      <c r="BE61" s="47" t="str">
        <f>IF(AND(BC124=0,BC61&gt;=0),"",BC61/BC124)</f>
        <v/>
      </c>
      <c r="BF61" s="30" t="str">
        <f t="shared" si="25"/>
        <v/>
      </c>
      <c r="BG61" s="130">
        <f t="shared" si="30"/>
        <v>0</v>
      </c>
      <c r="BH61" s="30">
        <f>IF(AND(BG4=0,BG61&gt;=0), "",BG61/BG4)</f>
        <v>0</v>
      </c>
      <c r="BI61" s="47">
        <f>IF(AND(BG124=0,BG61&gt;=0),"",BG61/BG124)</f>
        <v>0</v>
      </c>
      <c r="BJ61" s="129">
        <f>+'N EERR UCAFE'!J64+'N EERR UCAFE'!J65+'N EERR UCAFE'!J66+'N EERR UCAFE'!J67+'N EERR UCAFE'!J68</f>
        <v>0</v>
      </c>
      <c r="BK61" s="30" t="str">
        <f>IF(AND(BJ4=0,BJ61&gt;=0), "",BJ61/BJ4)</f>
        <v/>
      </c>
      <c r="BL61" s="47" t="str">
        <f>IF(AND(BJ124=0,BJ61&gt;=0),"",BJ61/BJ124)</f>
        <v/>
      </c>
      <c r="BM61" s="30" t="str">
        <f t="shared" si="9"/>
        <v/>
      </c>
      <c r="BN61" s="130">
        <f t="shared" si="31"/>
        <v>0</v>
      </c>
      <c r="BO61" s="30">
        <f>IF(AND(BN4=0,BN61&gt;=0), "",BN61/BN4)</f>
        <v>0</v>
      </c>
      <c r="BP61" s="47">
        <f>IF(AND(BN124=0,BN61&gt;=0),"",BN61/BN124)</f>
        <v>0</v>
      </c>
      <c r="BQ61" s="129">
        <f>+'N EERR UCAFE'!K64+'N EERR UCAFE'!K65+'N EERR UCAFE'!K66+'N EERR UCAFE'!K67+'N EERR UCAFE'!K68</f>
        <v>0</v>
      </c>
      <c r="BR61" s="30" t="str">
        <f>IF(AND(BQ4=0,BQ61&gt;=0), "",BQ61/BQ4)</f>
        <v/>
      </c>
      <c r="BS61" s="47" t="str">
        <f>IF(AND(BQ124=0,BQ61&gt;=0),"",BQ61/BQ124)</f>
        <v/>
      </c>
      <c r="BT61" s="30" t="str">
        <f t="shared" si="10"/>
        <v/>
      </c>
      <c r="BU61" s="130">
        <f t="shared" si="32"/>
        <v>0</v>
      </c>
      <c r="BV61" s="30">
        <f>IF(AND(BU4=0,BU61&gt;=0), "",BU61/BU4)</f>
        <v>0</v>
      </c>
      <c r="BW61" s="47">
        <f>IF(AND(BU124=0,BU61&gt;=0),"",BU61/BU124)</f>
        <v>0</v>
      </c>
      <c r="BX61" s="131">
        <f t="shared" si="33"/>
        <v>0</v>
      </c>
      <c r="BY61" s="30" t="str">
        <f>IF(AND(BX4=0,BX61&gt;=0), "",BX61/BX4)</f>
        <v/>
      </c>
      <c r="BZ61" s="47" t="str">
        <f t="shared" si="11"/>
        <v/>
      </c>
      <c r="CA61" s="129">
        <f>+'N EERR UCAFE'!L64+'N EERR UCAFE'!L65+'N EERR UCAFE'!L66+'N EERR UCAFE'!L67+'N EERR UCAFE'!L68</f>
        <v>0</v>
      </c>
      <c r="CB61" s="30" t="str">
        <f>IF(AND(CA4=0,CA61&gt;=0), "",CA61/CA4)</f>
        <v/>
      </c>
      <c r="CC61" s="47" t="str">
        <f>IF(AND(CA124=0,CA61&gt;=0),"",CA61/CA124)</f>
        <v/>
      </c>
      <c r="CD61" s="30" t="str">
        <f t="shared" si="26"/>
        <v/>
      </c>
      <c r="CE61" s="130">
        <f t="shared" si="34"/>
        <v>0</v>
      </c>
      <c r="CF61" s="30">
        <f>IF(AND(CE4=0,CE61&gt;=0), "",CE61/CE4)</f>
        <v>0</v>
      </c>
      <c r="CG61" s="47">
        <f>IF(AND(CE124=0,CE61&gt;=0),"",CE61/CE124)</f>
        <v>0</v>
      </c>
      <c r="CH61" s="129">
        <f>+'N EERR UCAFE'!M64+'N EERR UCAFE'!M65+'N EERR UCAFE'!M66+'N EERR UCAFE'!M67+'N EERR UCAFE'!M68</f>
        <v>0</v>
      </c>
      <c r="CI61" s="30" t="str">
        <f>IF(AND(CH4=0,CH61&gt;=0), "",CH61/CH4)</f>
        <v/>
      </c>
      <c r="CJ61" s="47" t="str">
        <f>IF(AND(CH124=0,CH61&gt;=0),"",CH61/CH124)</f>
        <v/>
      </c>
      <c r="CK61" s="30" t="str">
        <f t="shared" si="13"/>
        <v/>
      </c>
      <c r="CL61" s="130">
        <f t="shared" si="35"/>
        <v>0</v>
      </c>
      <c r="CM61" s="30">
        <f>IF(AND(CL4=0,CL61&gt;=0), "",CL61/CL4)</f>
        <v>0</v>
      </c>
      <c r="CN61" s="47">
        <f>IF(AND(CL124=0,CL61&gt;=0),"",CL61/CL124)</f>
        <v>0</v>
      </c>
      <c r="CO61" s="129">
        <f>+'N EERR UCAFE'!N64+'N EERR UCAFE'!N65+'N EERR UCAFE'!N66+'N EERR UCAFE'!N67+'N EERR UCAFE'!N68</f>
        <v>0</v>
      </c>
      <c r="CP61" s="30" t="str">
        <f>IF(AND(CO4=0,CO61&gt;=0), "",CO61/CO4)</f>
        <v/>
      </c>
      <c r="CQ61" s="47" t="str">
        <f>IF(AND(CO124=0,CO61&gt;=0),"",CO61/CO124)</f>
        <v/>
      </c>
      <c r="CR61" s="30" t="str">
        <f t="shared" si="14"/>
        <v/>
      </c>
      <c r="CS61" s="130">
        <f t="shared" si="36"/>
        <v>0</v>
      </c>
      <c r="CT61" s="30">
        <f>IF(AND(CS4=0,CS61&gt;=0), "",CS61/CS4)</f>
        <v>0</v>
      </c>
      <c r="CU61" s="47">
        <f>IF(AND(CS124=0,CS61&gt;=0),"",CS61/CS124)</f>
        <v>0</v>
      </c>
      <c r="CV61" s="131">
        <f t="shared" si="37"/>
        <v>0</v>
      </c>
      <c r="CW61" s="30" t="str">
        <f>IF(AND(CV4=0,CV61&gt;=0), "",CV61/CV4)</f>
        <v/>
      </c>
      <c r="CX61" s="47" t="str">
        <f t="shared" si="15"/>
        <v/>
      </c>
    </row>
    <row r="62" spans="1:102" outlineLevel="1" x14ac:dyDescent="0.3">
      <c r="A62" s="29" t="s">
        <v>23</v>
      </c>
      <c r="B62" s="129">
        <f>+'N EERR UCAFE'!B69+'N EERR UCAFE'!B70</f>
        <v>0</v>
      </c>
      <c r="C62" s="30" t="str">
        <f>IF(AND(B4=0,B62&gt;=0), "",B62/B4)</f>
        <v/>
      </c>
      <c r="D62" s="47" t="str">
        <f>IF(AND(B124=0,B62&gt;=0),"",B62/B124)</f>
        <v/>
      </c>
      <c r="E62" s="129">
        <f>+'N EERR UCAFE'!C69+'N EERR UCAFE'!C70</f>
        <v>0</v>
      </c>
      <c r="F62" s="30">
        <f>IF(AND(E4=0,E62&gt;=0), "",E62/E4)</f>
        <v>0</v>
      </c>
      <c r="G62" s="47">
        <f>IF(AND(E124=0,E62&gt;=0),"",E62/E124)</f>
        <v>0</v>
      </c>
      <c r="H62" s="129">
        <f>+'N EERR UCAFE'!D69+'N EERR UCAFE'!D70</f>
        <v>0</v>
      </c>
      <c r="I62" s="30">
        <f>IF(AND(H4=0,H62&gt;=0), "",H62/H4)</f>
        <v>0</v>
      </c>
      <c r="J62" s="47">
        <f>IF(AND(H124=0,H62&gt;=0),"",H62/H124)</f>
        <v>0</v>
      </c>
      <c r="K62" s="30" t="str">
        <f t="shared" si="19"/>
        <v/>
      </c>
      <c r="L62" s="130">
        <f t="shared" si="38"/>
        <v>0</v>
      </c>
      <c r="M62" s="30">
        <f>IF(AND(L4=0,L62&gt;=0), "",L62/L4)</f>
        <v>0</v>
      </c>
      <c r="N62" s="47">
        <f>IF(AND(L124=0,L62&gt;=0),"",L62/L124)</f>
        <v>0</v>
      </c>
      <c r="O62" s="129">
        <f>+'N EERR UCAFE'!E69+'N EERR UCAFE'!E70</f>
        <v>0</v>
      </c>
      <c r="P62" s="30">
        <f>IF(AND(O4=0,O62&gt;=0), "",O62/O4)</f>
        <v>0</v>
      </c>
      <c r="Q62" s="47">
        <f>IF(AND(O124=0,O62&gt;=0),"",O62/O124)</f>
        <v>0</v>
      </c>
      <c r="R62" s="30" t="str">
        <f t="shared" si="20"/>
        <v/>
      </c>
      <c r="S62" s="130">
        <f t="shared" si="39"/>
        <v>0</v>
      </c>
      <c r="T62" s="30">
        <f>IF(AND(S4=0,S62&gt;=0), "",S62/S4)</f>
        <v>0</v>
      </c>
      <c r="U62" s="47">
        <f>IF(AND(S124=0,S62&gt;=0),"",S62/S124)</f>
        <v>0</v>
      </c>
      <c r="V62" s="131"/>
      <c r="W62" s="30" t="str">
        <f>IF(AND(V4=0,V62&gt;=0), "",V62/V4)</f>
        <v/>
      </c>
      <c r="X62" s="47" t="str">
        <f t="shared" si="21"/>
        <v/>
      </c>
      <c r="Y62" s="129">
        <f>+'N EERR UCAFE'!F69+'N EERR UCAFE'!F70</f>
        <v>0</v>
      </c>
      <c r="Z62" s="30">
        <f>IF(AND(Y4=0,Y62&gt;=0), "",Y62/Y4)</f>
        <v>0</v>
      </c>
      <c r="AA62" s="47">
        <f>IF(AND(Y124=0,Y62&gt;=0),"",Y62/Y124)</f>
        <v>0</v>
      </c>
      <c r="AB62" s="30" t="str">
        <f t="shared" si="22"/>
        <v/>
      </c>
      <c r="AC62" s="130">
        <f t="shared" si="27"/>
        <v>0</v>
      </c>
      <c r="AD62" s="30">
        <f>IF(AND(AC4=0,AC62&gt;=0), "",AC62/AC4)</f>
        <v>0</v>
      </c>
      <c r="AE62" s="47">
        <f>IF(AND(AC124=0,AC62&gt;=0),"",AC62/AC124)</f>
        <v>0</v>
      </c>
      <c r="AF62" s="129">
        <f>+'N EERR UCAFE'!G69+'N EERR UCAFE'!G70</f>
        <v>0</v>
      </c>
      <c r="AG62" s="30">
        <f>IF(AND(AF4=0,AF62&gt;=0), "",AF62/AF4)</f>
        <v>0</v>
      </c>
      <c r="AH62" s="47">
        <f>IF(AND(AF124=0,AF62&gt;=0),"",AF62/AF124)</f>
        <v>0</v>
      </c>
      <c r="AI62" s="30" t="str">
        <f t="shared" si="4"/>
        <v/>
      </c>
      <c r="AJ62" s="130">
        <f t="shared" si="16"/>
        <v>0</v>
      </c>
      <c r="AK62" s="30">
        <f>IF(AND(AJ4=0,AJ62&gt;=0), "",AJ62/AJ4)</f>
        <v>0</v>
      </c>
      <c r="AL62" s="47">
        <f>IF(AND(AJ124=0,AJ62&gt;=0),"",AJ62/AJ124)</f>
        <v>0</v>
      </c>
      <c r="AM62" s="129">
        <f>+'N EERR UCAFE'!H69+'N EERR UCAFE'!H70</f>
        <v>0</v>
      </c>
      <c r="AN62" s="30">
        <f>IF(AND(AM4=0,AM62&gt;=0), "",AM62/AM4)</f>
        <v>0</v>
      </c>
      <c r="AO62" s="47">
        <f>IF(AND(AM124=0,AM62&gt;=0),"",AM62/AM124)</f>
        <v>0</v>
      </c>
      <c r="AP62" s="30" t="str">
        <f t="shared" si="5"/>
        <v/>
      </c>
      <c r="AQ62" s="130">
        <f t="shared" si="17"/>
        <v>0</v>
      </c>
      <c r="AR62" s="30">
        <f>IF(AND(AQ4=0,AQ62&gt;=0), "",AQ62/AQ4)</f>
        <v>0</v>
      </c>
      <c r="AS62" s="47">
        <f>IF(AND(AQ124=0,AQ62&gt;=0),"",AQ62/AQ124)</f>
        <v>0</v>
      </c>
      <c r="AT62" s="131">
        <f t="shared" si="28"/>
        <v>0</v>
      </c>
      <c r="AU62" s="30" t="str">
        <f>IF(AND(AT4=0,AT62&gt;=0), "",AT62/AT4)</f>
        <v/>
      </c>
      <c r="AV62" s="47" t="str">
        <f t="shared" si="23"/>
        <v/>
      </c>
      <c r="AW62" s="131">
        <f t="shared" si="40"/>
        <v>0</v>
      </c>
      <c r="AX62" s="30">
        <f>IF(AND(AW4=0,AW62&gt;=0), "",AW62/AW4)</f>
        <v>0</v>
      </c>
      <c r="AY62" s="47">
        <f>IF(AND(AW124=0,AW62&gt;=0),"",AW62/AW124)</f>
        <v>0</v>
      </c>
      <c r="AZ62" s="131">
        <f t="shared" si="29"/>
        <v>0</v>
      </c>
      <c r="BA62" s="30" t="str">
        <f>IF(AND(AZ4=0,AZ62&gt;=0), "",AZ62/AZ4)</f>
        <v/>
      </c>
      <c r="BB62" s="47" t="str">
        <f t="shared" si="24"/>
        <v/>
      </c>
      <c r="BC62" s="129">
        <f>+'N EERR UCAFE'!I69+'N EERR UCAFE'!I70</f>
        <v>0</v>
      </c>
      <c r="BD62" s="30" t="str">
        <f>IF(AND(BC4=0,BC62&gt;=0), "",BC62/BC4)</f>
        <v/>
      </c>
      <c r="BE62" s="47" t="str">
        <f>IF(AND(BC124=0,BC62&gt;=0),"",BC62/BC124)</f>
        <v/>
      </c>
      <c r="BF62" s="30" t="str">
        <f t="shared" si="25"/>
        <v/>
      </c>
      <c r="BG62" s="130">
        <f t="shared" si="30"/>
        <v>0</v>
      </c>
      <c r="BH62" s="30">
        <f>IF(AND(BG4=0,BG62&gt;=0), "",BG62/BG4)</f>
        <v>0</v>
      </c>
      <c r="BI62" s="47">
        <f>IF(AND(BG124=0,BG62&gt;=0),"",BG62/BG124)</f>
        <v>0</v>
      </c>
      <c r="BJ62" s="129">
        <f>+'N EERR UCAFE'!J69+'N EERR UCAFE'!J70</f>
        <v>0</v>
      </c>
      <c r="BK62" s="30" t="str">
        <f>IF(AND(BJ4=0,BJ62&gt;=0), "",BJ62/BJ4)</f>
        <v/>
      </c>
      <c r="BL62" s="47" t="str">
        <f>IF(AND(BJ124=0,BJ62&gt;=0),"",BJ62/BJ124)</f>
        <v/>
      </c>
      <c r="BM62" s="30" t="str">
        <f t="shared" si="9"/>
        <v/>
      </c>
      <c r="BN62" s="130">
        <f t="shared" si="31"/>
        <v>0</v>
      </c>
      <c r="BO62" s="30">
        <f>IF(AND(BN4=0,BN62&gt;=0), "",BN62/BN4)</f>
        <v>0</v>
      </c>
      <c r="BP62" s="47">
        <f>IF(AND(BN124=0,BN62&gt;=0),"",BN62/BN124)</f>
        <v>0</v>
      </c>
      <c r="BQ62" s="129">
        <f>+'N EERR UCAFE'!K69+'N EERR UCAFE'!K70</f>
        <v>0</v>
      </c>
      <c r="BR62" s="30" t="str">
        <f>IF(AND(BQ4=0,BQ62&gt;=0), "",BQ62/BQ4)</f>
        <v/>
      </c>
      <c r="BS62" s="47" t="str">
        <f>IF(AND(BQ124=0,BQ62&gt;=0),"",BQ62/BQ124)</f>
        <v/>
      </c>
      <c r="BT62" s="30" t="str">
        <f t="shared" si="10"/>
        <v/>
      </c>
      <c r="BU62" s="130">
        <f t="shared" si="32"/>
        <v>0</v>
      </c>
      <c r="BV62" s="30">
        <f>IF(AND(BU4=0,BU62&gt;=0), "",BU62/BU4)</f>
        <v>0</v>
      </c>
      <c r="BW62" s="47">
        <f>IF(AND(BU124=0,BU62&gt;=0),"",BU62/BU124)</f>
        <v>0</v>
      </c>
      <c r="BX62" s="131">
        <f t="shared" si="33"/>
        <v>0</v>
      </c>
      <c r="BY62" s="30" t="str">
        <f>IF(AND(BX4=0,BX62&gt;=0), "",BX62/BX4)</f>
        <v/>
      </c>
      <c r="BZ62" s="47" t="str">
        <f t="shared" si="11"/>
        <v/>
      </c>
      <c r="CA62" s="129">
        <f>+'N EERR UCAFE'!L69+'N EERR UCAFE'!L70</f>
        <v>0</v>
      </c>
      <c r="CB62" s="30" t="str">
        <f>IF(AND(CA4=0,CA62&gt;=0), "",CA62/CA4)</f>
        <v/>
      </c>
      <c r="CC62" s="47" t="str">
        <f>IF(AND(CA124=0,CA62&gt;=0),"",CA62/CA124)</f>
        <v/>
      </c>
      <c r="CD62" s="30" t="str">
        <f t="shared" si="26"/>
        <v/>
      </c>
      <c r="CE62" s="130">
        <f t="shared" si="34"/>
        <v>0</v>
      </c>
      <c r="CF62" s="30">
        <f>IF(AND(CE4=0,CE62&gt;=0), "",CE62/CE4)</f>
        <v>0</v>
      </c>
      <c r="CG62" s="47">
        <f>IF(AND(CE124=0,CE62&gt;=0),"",CE62/CE124)</f>
        <v>0</v>
      </c>
      <c r="CH62" s="129">
        <f>+'N EERR UCAFE'!M69+'N EERR UCAFE'!M70</f>
        <v>0</v>
      </c>
      <c r="CI62" s="30" t="str">
        <f>IF(AND(CH4=0,CH62&gt;=0), "",CH62/CH4)</f>
        <v/>
      </c>
      <c r="CJ62" s="47" t="str">
        <f>IF(AND(CH124=0,CH62&gt;=0),"",CH62/CH124)</f>
        <v/>
      </c>
      <c r="CK62" s="30" t="str">
        <f t="shared" si="13"/>
        <v/>
      </c>
      <c r="CL62" s="130">
        <f t="shared" si="35"/>
        <v>0</v>
      </c>
      <c r="CM62" s="30">
        <f>IF(AND(CL4=0,CL62&gt;=0), "",CL62/CL4)</f>
        <v>0</v>
      </c>
      <c r="CN62" s="47">
        <f>IF(AND(CL124=0,CL62&gt;=0),"",CL62/CL124)</f>
        <v>0</v>
      </c>
      <c r="CO62" s="129">
        <f>+'N EERR UCAFE'!N69+'N EERR UCAFE'!N70</f>
        <v>0</v>
      </c>
      <c r="CP62" s="30" t="str">
        <f>IF(AND(CO4=0,CO62&gt;=0), "",CO62/CO4)</f>
        <v/>
      </c>
      <c r="CQ62" s="47" t="str">
        <f>IF(AND(CO124=0,CO62&gt;=0),"",CO62/CO124)</f>
        <v/>
      </c>
      <c r="CR62" s="30" t="str">
        <f t="shared" si="14"/>
        <v/>
      </c>
      <c r="CS62" s="130">
        <f t="shared" si="36"/>
        <v>0</v>
      </c>
      <c r="CT62" s="30">
        <f>IF(AND(CS4=0,CS62&gt;=0), "",CS62/CS4)</f>
        <v>0</v>
      </c>
      <c r="CU62" s="47">
        <f>IF(AND(CS124=0,CS62&gt;=0),"",CS62/CS124)</f>
        <v>0</v>
      </c>
      <c r="CV62" s="131">
        <f t="shared" si="37"/>
        <v>0</v>
      </c>
      <c r="CW62" s="30" t="str">
        <f>IF(AND(CV4=0,CV62&gt;=0), "",CV62/CV4)</f>
        <v/>
      </c>
      <c r="CX62" s="47" t="str">
        <f t="shared" si="15"/>
        <v/>
      </c>
    </row>
    <row r="63" spans="1:102" outlineLevel="1" x14ac:dyDescent="0.3">
      <c r="A63" s="29" t="s">
        <v>24</v>
      </c>
      <c r="B63" s="129">
        <f>+'N EERR UCAFE'!B71+'N EERR UCAFE'!B72+'N EERR UCAFE'!B73+'N EERR UCAFE'!B74+'N EERR UCAFE'!B75+'N EERR UCAFE'!B76+'N EERR UCAFE'!B77</f>
        <v>0</v>
      </c>
      <c r="C63" s="30" t="str">
        <f>IF(AND(B4=0,B63&gt;=0), "",B63/B4)</f>
        <v/>
      </c>
      <c r="D63" s="47" t="str">
        <f>IF(AND(B124=0,B63&gt;=0),"",B63/B124)</f>
        <v/>
      </c>
      <c r="E63" s="129">
        <f>+'N EERR UCAFE'!C71+'N EERR UCAFE'!C72+'N EERR UCAFE'!C73+'N EERR UCAFE'!C74+'N EERR UCAFE'!C75+'N EERR UCAFE'!C76+'N EERR UCAFE'!C77</f>
        <v>6.7648221592697535</v>
      </c>
      <c r="F63" s="30">
        <f>IF(AND(E4=0,E63&gt;=0), "",E63/E4)</f>
        <v>4.7312164618502194E-3</v>
      </c>
      <c r="G63" s="47">
        <f>IF(AND(E124=0,E63&gt;=0),"",E63/E124)</f>
        <v>5.8128949337240667E-3</v>
      </c>
      <c r="H63" s="129">
        <f>+'N EERR UCAFE'!D71+'N EERR UCAFE'!D72+'N EERR UCAFE'!D73+'N EERR UCAFE'!D74+'N EERR UCAFE'!D75+'N EERR UCAFE'!D76+'N EERR UCAFE'!D77</f>
        <v>9.4344003985481475</v>
      </c>
      <c r="I63" s="30">
        <f>IF(AND(H4=0,H63&gt;=0), "",H63/H4)</f>
        <v>6.5746284012189026E-3</v>
      </c>
      <c r="J63" s="47">
        <f>IF(AND(H124=0,H63&gt;=0),"",H63/H124)</f>
        <v>7.8656837478719484E-3</v>
      </c>
      <c r="K63" s="30">
        <f t="shared" si="19"/>
        <v>0.39462652179559565</v>
      </c>
      <c r="L63" s="130">
        <f t="shared" si="38"/>
        <v>16.199222557817901</v>
      </c>
      <c r="M63" s="30">
        <f>IF(AND(L4=0,L63&gt;=0), "",L63/L4)</f>
        <v>5.6545773266064052E-3</v>
      </c>
      <c r="N63" s="47">
        <f>IF(AND(L124=0,L63&gt;=0),"",L63/L124)</f>
        <v>6.8547846143974011E-3</v>
      </c>
      <c r="O63" s="129">
        <f>+'N EERR UCAFE'!E71+'N EERR UCAFE'!E72+'N EERR UCAFE'!E73+'N EERR UCAFE'!E74+'N EERR UCAFE'!E75+'N EERR UCAFE'!E76+'N EERR UCAFE'!E77</f>
        <v>26.909776242418509</v>
      </c>
      <c r="P63" s="30">
        <f>IF(AND(O4=0,O63&gt;=0), "",O63/O4)</f>
        <v>1.1951018670139988E-2</v>
      </c>
      <c r="Q63" s="47">
        <f>IF(AND(O124=0,O63&gt;=0),"",O63/O124)</f>
        <v>1.825959710707337E-2</v>
      </c>
      <c r="R63" s="30">
        <f t="shared" si="20"/>
        <v>1.8523038143006556</v>
      </c>
      <c r="S63" s="130">
        <f t="shared" si="39"/>
        <v>43.108998800236407</v>
      </c>
      <c r="T63" s="30">
        <f>IF(AND(S4=0,S63&gt;=0), "",S63/S4)</f>
        <v>8.4255348301504364E-3</v>
      </c>
      <c r="U63" s="47">
        <f>IF(AND(S124=0,S63&gt;=0),"",S63/S124)</f>
        <v>1.1235276390807481E-2</v>
      </c>
      <c r="V63" s="131"/>
      <c r="W63" s="30" t="str">
        <f>IF(AND(V4=0,V63&gt;=0), "",V63/V4)</f>
        <v/>
      </c>
      <c r="X63" s="47">
        <f t="shared" si="21"/>
        <v>1</v>
      </c>
      <c r="Y63" s="129">
        <f>+'N EERR UCAFE'!F71+'N EERR UCAFE'!F72+'N EERR UCAFE'!F73+'N EERR UCAFE'!F74+'N EERR UCAFE'!F75+'N EERR UCAFE'!F76+'N EERR UCAFE'!F77</f>
        <v>8.4020857921370187</v>
      </c>
      <c r="Z63" s="30">
        <f>IF(AND(Y4=0,Y63&gt;=0), "",Y63/Y4)</f>
        <v>6.6090313620018959E-3</v>
      </c>
      <c r="AA63" s="47">
        <f>IF(AND(Y124=0,Y63&gt;=0),"",Y63/Y124)</f>
        <v>5.8881050210286313E-3</v>
      </c>
      <c r="AB63" s="30">
        <f t="shared" si="22"/>
        <v>-0.68776827735592183</v>
      </c>
      <c r="AC63" s="130">
        <f t="shared" si="27"/>
        <v>51.511084592373422</v>
      </c>
      <c r="AD63" s="30">
        <f>IF(AND(AC4=0,AC63&gt;=0), "",AC63/AC4)</f>
        <v>8.0640117822699635E-3</v>
      </c>
      <c r="AE63" s="47">
        <f>IF(AND(AC124=0,AC63&gt;=0),"",AC63/AC124)</f>
        <v>9.7857413876926667E-3</v>
      </c>
      <c r="AF63" s="129">
        <f>+'N EERR UCAFE'!G71+'N EERR UCAFE'!G72+'N EERR UCAFE'!G73+'N EERR UCAFE'!G74+'N EERR UCAFE'!G75+'N EERR UCAFE'!G76+'N EERR UCAFE'!G77</f>
        <v>15.502159589401648</v>
      </c>
      <c r="AG63" s="30">
        <f>IF(AND(AF4=0,AF63&gt;=0), "",AF63/AF4)</f>
        <v>1.0267635966553086E-2</v>
      </c>
      <c r="AH63" s="47">
        <f>IF(AND(AF124=0,AF63&gt;=0),"",AF63/AF124)</f>
        <v>1.0361597822454108E-2</v>
      </c>
      <c r="AI63" s="30">
        <f t="shared" si="4"/>
        <v>0.84503705067010149</v>
      </c>
      <c r="AJ63" s="130">
        <f t="shared" si="16"/>
        <v>67.013244181775065</v>
      </c>
      <c r="AK63" s="30">
        <f>IF(AND(AJ4=0,AJ63&gt;=0), "",AJ63/AJ4)</f>
        <v>8.4852862367553652E-3</v>
      </c>
      <c r="AL63" s="47">
        <f>IF(AND(AJ124=0,AJ63&gt;=0),"",AJ63/AJ124)</f>
        <v>9.9131892187493877E-3</v>
      </c>
      <c r="AM63" s="129">
        <f>+'N EERR UCAFE'!H71+'N EERR UCAFE'!H72+'N EERR UCAFE'!H73+'N EERR UCAFE'!H74+'N EERR UCAFE'!H75+'N EERR UCAFE'!H76+'N EERR UCAFE'!H77</f>
        <v>19.290060379450697</v>
      </c>
      <c r="AN63" s="30">
        <f>IF(AND(AM4=0,AM63&gt;=0), "",AM63/AM4)</f>
        <v>1.6257816903298535E-2</v>
      </c>
      <c r="AO63" s="47">
        <f>IF(AND(AM124=0,AM63&gt;=0),"",AM63/AM124)</f>
        <v>1.4649506533041642E-2</v>
      </c>
      <c r="AP63" s="30">
        <f t="shared" si="5"/>
        <v>0.2443466517167531</v>
      </c>
      <c r="AQ63" s="130">
        <f t="shared" si="17"/>
        <v>86.303304561225758</v>
      </c>
      <c r="AR63" s="30">
        <f>IF(AND(AQ4=0,AQ63&gt;=0), "",AQ63/AQ4)</f>
        <v>9.500487812092057E-3</v>
      </c>
      <c r="AS63" s="47">
        <f>IF(AND(AQ124=0,AQ63&gt;=0),"",AQ63/AQ124)</f>
        <v>1.0685359523290415E-2</v>
      </c>
      <c r="AT63" s="131">
        <f t="shared" si="28"/>
        <v>0</v>
      </c>
      <c r="AU63" s="30" t="str">
        <f>IF(AND(AT4=0,AT63&gt;=0), "",AT63/AT4)</f>
        <v/>
      </c>
      <c r="AV63" s="47">
        <f t="shared" si="23"/>
        <v>1</v>
      </c>
      <c r="AW63" s="131">
        <f t="shared" si="40"/>
        <v>14.383884093537626</v>
      </c>
      <c r="AX63" s="30">
        <f>IF(AND(AW4=0,AW63&gt;=0), "",AW63/AW4)</f>
        <v>9.500487812092057E-3</v>
      </c>
      <c r="AY63" s="47">
        <f>IF(AND(AW124=0,AW63&gt;=0),"",AW63/AW124)</f>
        <v>1.0685359523290418E-2</v>
      </c>
      <c r="AZ63" s="131">
        <f t="shared" si="29"/>
        <v>0</v>
      </c>
      <c r="BA63" s="30" t="str">
        <f>IF(AND(AZ4=0,AZ63&gt;=0), "",AZ63/AZ4)</f>
        <v/>
      </c>
      <c r="BB63" s="47">
        <f t="shared" si="24"/>
        <v>1</v>
      </c>
      <c r="BC63" s="129">
        <f>+'N EERR UCAFE'!I71+'N EERR UCAFE'!I72+'N EERR UCAFE'!I73+'N EERR UCAFE'!I74+'N EERR UCAFE'!I75+'N EERR UCAFE'!I76+'N EERR UCAFE'!I77</f>
        <v>0</v>
      </c>
      <c r="BD63" s="30" t="str">
        <f>IF(AND(BC4=0,BC63&gt;=0), "",BC63/BC4)</f>
        <v/>
      </c>
      <c r="BE63" s="47" t="str">
        <f>IF(AND(BC124=0,BC63&gt;=0),"",BC63/BC124)</f>
        <v/>
      </c>
      <c r="BF63" s="30">
        <f t="shared" si="25"/>
        <v>-1</v>
      </c>
      <c r="BG63" s="130">
        <f t="shared" si="30"/>
        <v>86.303304561225758</v>
      </c>
      <c r="BH63" s="30">
        <f>IF(AND(BG4=0,BG63&gt;=0), "",BG63/BG4)</f>
        <v>9.500487812092057E-3</v>
      </c>
      <c r="BI63" s="47">
        <f>IF(AND(BG124=0,BG63&gt;=0),"",BG63/BG124)</f>
        <v>1.0685359523290415E-2</v>
      </c>
      <c r="BJ63" s="129">
        <f>+'N EERR UCAFE'!J71+'N EERR UCAFE'!J72+'N EERR UCAFE'!J73+'N EERR UCAFE'!J74+'N EERR UCAFE'!J75+'N EERR UCAFE'!J76+'N EERR UCAFE'!J77</f>
        <v>0</v>
      </c>
      <c r="BK63" s="30" t="str">
        <f>IF(AND(BJ4=0,BJ63&gt;=0), "",BJ63/BJ4)</f>
        <v/>
      </c>
      <c r="BL63" s="47" t="str">
        <f>IF(AND(BJ124=0,BJ63&gt;=0),"",BJ63/BJ124)</f>
        <v/>
      </c>
      <c r="BM63" s="30" t="str">
        <f t="shared" si="9"/>
        <v/>
      </c>
      <c r="BN63" s="130">
        <f t="shared" si="31"/>
        <v>86.303304561225758</v>
      </c>
      <c r="BO63" s="30">
        <f>IF(AND(BN4=0,BN63&gt;=0), "",BN63/BN4)</f>
        <v>9.500487812092057E-3</v>
      </c>
      <c r="BP63" s="47">
        <f>IF(AND(BN124=0,BN63&gt;=0),"",BN63/BN124)</f>
        <v>1.0685359523290415E-2</v>
      </c>
      <c r="BQ63" s="129">
        <f>+'N EERR UCAFE'!K71+'N EERR UCAFE'!K72+'N EERR UCAFE'!K73+'N EERR UCAFE'!K74+'N EERR UCAFE'!K75+'N EERR UCAFE'!K76+'N EERR UCAFE'!K77</f>
        <v>0</v>
      </c>
      <c r="BR63" s="30" t="str">
        <f>IF(AND(BQ4=0,BQ63&gt;=0), "",BQ63/BQ4)</f>
        <v/>
      </c>
      <c r="BS63" s="47" t="str">
        <f>IF(AND(BQ124=0,BQ63&gt;=0),"",BQ63/BQ124)</f>
        <v/>
      </c>
      <c r="BT63" s="30" t="str">
        <f t="shared" si="10"/>
        <v/>
      </c>
      <c r="BU63" s="130">
        <f t="shared" si="32"/>
        <v>86.303304561225758</v>
      </c>
      <c r="BV63" s="30">
        <f>IF(AND(BU4=0,BU63&gt;=0), "",BU63/BU4)</f>
        <v>9.500487812092057E-3</v>
      </c>
      <c r="BW63" s="47">
        <f>IF(AND(BU124=0,BU63&gt;=0),"",BU63/BU124)</f>
        <v>1.0685359523290415E-2</v>
      </c>
      <c r="BX63" s="131">
        <f t="shared" si="33"/>
        <v>0</v>
      </c>
      <c r="BY63" s="30" t="str">
        <f>IF(AND(BX4=0,BX63&gt;=0), "",BX63/BX4)</f>
        <v/>
      </c>
      <c r="BZ63" s="47">
        <f t="shared" si="11"/>
        <v>1</v>
      </c>
      <c r="CA63" s="129">
        <f>+'N EERR UCAFE'!L71+'N EERR UCAFE'!L72+'N EERR UCAFE'!L73+'N EERR UCAFE'!L74+'N EERR UCAFE'!L75+'N EERR UCAFE'!L76+'N EERR UCAFE'!L77</f>
        <v>0</v>
      </c>
      <c r="CB63" s="30" t="str">
        <f>IF(AND(CA4=0,CA63&gt;=0), "",CA63/CA4)</f>
        <v/>
      </c>
      <c r="CC63" s="47" t="str">
        <f>IF(AND(CA124=0,CA63&gt;=0),"",CA63/CA124)</f>
        <v/>
      </c>
      <c r="CD63" s="30" t="str">
        <f t="shared" si="26"/>
        <v/>
      </c>
      <c r="CE63" s="130">
        <f t="shared" si="34"/>
        <v>86.303304561225758</v>
      </c>
      <c r="CF63" s="30">
        <f>IF(AND(CE4=0,CE63&gt;=0), "",CE63/CE4)</f>
        <v>9.500487812092057E-3</v>
      </c>
      <c r="CG63" s="47">
        <f>IF(AND(CE124=0,CE63&gt;=0),"",CE63/CE124)</f>
        <v>1.0685359523290415E-2</v>
      </c>
      <c r="CH63" s="129">
        <f>+'N EERR UCAFE'!M71+'N EERR UCAFE'!M72+'N EERR UCAFE'!M73+'N EERR UCAFE'!M74+'N EERR UCAFE'!M75+'N EERR UCAFE'!M76+'N EERR UCAFE'!M77</f>
        <v>0</v>
      </c>
      <c r="CI63" s="30" t="str">
        <f>IF(AND(CH4=0,CH63&gt;=0), "",CH63/CH4)</f>
        <v/>
      </c>
      <c r="CJ63" s="47" t="str">
        <f>IF(AND(CH124=0,CH63&gt;=0),"",CH63/CH124)</f>
        <v/>
      </c>
      <c r="CK63" s="30" t="str">
        <f t="shared" si="13"/>
        <v/>
      </c>
      <c r="CL63" s="130">
        <f t="shared" si="35"/>
        <v>86.303304561225758</v>
      </c>
      <c r="CM63" s="30">
        <f>IF(AND(CL4=0,CL63&gt;=0), "",CL63/CL4)</f>
        <v>9.500487812092057E-3</v>
      </c>
      <c r="CN63" s="47">
        <f>IF(AND(CL124=0,CL63&gt;=0),"",CL63/CL124)</f>
        <v>1.0685359523290415E-2</v>
      </c>
      <c r="CO63" s="129">
        <f>+'N EERR UCAFE'!N71+'N EERR UCAFE'!N72+'N EERR UCAFE'!N73+'N EERR UCAFE'!N74+'N EERR UCAFE'!N75+'N EERR UCAFE'!N76+'N EERR UCAFE'!N77</f>
        <v>0</v>
      </c>
      <c r="CP63" s="30" t="str">
        <f>IF(AND(CO4=0,CO63&gt;=0), "",CO63/CO4)</f>
        <v/>
      </c>
      <c r="CQ63" s="47" t="str">
        <f>IF(AND(CO124=0,CO63&gt;=0),"",CO63/CO124)</f>
        <v/>
      </c>
      <c r="CR63" s="30" t="str">
        <f t="shared" si="14"/>
        <v/>
      </c>
      <c r="CS63" s="130">
        <f t="shared" si="36"/>
        <v>86.303304561225758</v>
      </c>
      <c r="CT63" s="30">
        <f>IF(AND(CS4=0,CS63&gt;=0), "",CS63/CS4)</f>
        <v>9.500487812092057E-3</v>
      </c>
      <c r="CU63" s="47">
        <f>IF(AND(CS124=0,CS63&gt;=0),"",CS63/CS124)</f>
        <v>1.0685359523290415E-2</v>
      </c>
      <c r="CV63" s="131">
        <f t="shared" si="37"/>
        <v>0</v>
      </c>
      <c r="CW63" s="30" t="str">
        <f>IF(AND(CV4=0,CV63&gt;=0), "",CV63/CV4)</f>
        <v/>
      </c>
      <c r="CX63" s="47">
        <f t="shared" si="15"/>
        <v>1</v>
      </c>
    </row>
    <row r="64" spans="1:102" outlineLevel="1" x14ac:dyDescent="0.3">
      <c r="A64" s="29" t="s">
        <v>25</v>
      </c>
      <c r="B64" s="129">
        <f>+'N EERR UCAFE'!B78+'N EERR UCAFE'!B79+'N EERR UCAFE'!B80+'N EERR UCAFE'!B81+'N EERR UCAFE'!B82+'N EERR UCAFE'!B83+'N EERR UCAFE'!B84+'N EERR UCAFE'!B85+'N EERR UCAFE'!B86+'N EERR UCAFE'!B87</f>
        <v>0</v>
      </c>
      <c r="C64" s="30" t="str">
        <f>IF(AND(B4=0,B64&gt;=0), "",B64/B4)</f>
        <v/>
      </c>
      <c r="D64" s="47" t="str">
        <f>IF(AND(B124=0,B64&gt;=0),"",B64/B124)</f>
        <v/>
      </c>
      <c r="E64" s="129">
        <f>+'N EERR UCAFE'!C78+'N EERR UCAFE'!C79+'N EERR UCAFE'!C80+'N EERR UCAFE'!C81+'N EERR UCAFE'!C82+'N EERR UCAFE'!C83+'N EERR UCAFE'!C84+'N EERR UCAFE'!C85+'N EERR UCAFE'!C86+'N EERR UCAFE'!C87</f>
        <v>0</v>
      </c>
      <c r="F64" s="30">
        <f>IF(AND(E4=0,E64&gt;=0), "",E64/E4)</f>
        <v>0</v>
      </c>
      <c r="G64" s="47">
        <f>IF(AND(E124=0,E64&gt;=0),"",E64/E124)</f>
        <v>0</v>
      </c>
      <c r="H64" s="129">
        <f>+'N EERR UCAFE'!D78+'N EERR UCAFE'!D79+'N EERR UCAFE'!D80+'N EERR UCAFE'!D81+'N EERR UCAFE'!D82+'N EERR UCAFE'!D83+'N EERR UCAFE'!D84+'N EERR UCAFE'!D85+'N EERR UCAFE'!D86+'N EERR UCAFE'!D87</f>
        <v>0</v>
      </c>
      <c r="I64" s="30">
        <f>IF(AND(H4=0,H64&gt;=0), "",H64/H4)</f>
        <v>0</v>
      </c>
      <c r="J64" s="47">
        <f>IF(AND(H124=0,H64&gt;=0),"",H64/H124)</f>
        <v>0</v>
      </c>
      <c r="K64" s="30" t="str">
        <f t="shared" si="19"/>
        <v/>
      </c>
      <c r="L64" s="130">
        <f t="shared" si="38"/>
        <v>0</v>
      </c>
      <c r="M64" s="30">
        <f>IF(AND(L4=0,L64&gt;=0), "",L64/L4)</f>
        <v>0</v>
      </c>
      <c r="N64" s="47">
        <f>IF(AND(L124=0,L64&gt;=0),"",L64/L124)</f>
        <v>0</v>
      </c>
      <c r="O64" s="129">
        <f>+'N EERR UCAFE'!E78+'N EERR UCAFE'!E79+'N EERR UCAFE'!E80+'N EERR UCAFE'!E81+'N EERR UCAFE'!E82+'N EERR UCAFE'!E83+'N EERR UCAFE'!E84+'N EERR UCAFE'!E85+'N EERR UCAFE'!E86+'N EERR UCAFE'!E87</f>
        <v>0</v>
      </c>
      <c r="P64" s="30">
        <f>IF(AND(O4=0,O64&gt;=0), "",O64/O4)</f>
        <v>0</v>
      </c>
      <c r="Q64" s="47">
        <f>IF(AND(O124=0,O64&gt;=0),"",O64/O124)</f>
        <v>0</v>
      </c>
      <c r="R64" s="30" t="str">
        <f t="shared" si="20"/>
        <v/>
      </c>
      <c r="S64" s="130">
        <f t="shared" si="39"/>
        <v>0</v>
      </c>
      <c r="T64" s="30">
        <f>IF(AND(S4=0,S64&gt;=0), "",S64/S4)</f>
        <v>0</v>
      </c>
      <c r="U64" s="47">
        <f>IF(AND(S124=0,S64&gt;=0),"",S64/S124)</f>
        <v>0</v>
      </c>
      <c r="V64" s="131"/>
      <c r="W64" s="30" t="str">
        <f>IF(AND(V4=0,V64&gt;=0), "",V64/V4)</f>
        <v/>
      </c>
      <c r="X64" s="47" t="str">
        <f t="shared" si="21"/>
        <v/>
      </c>
      <c r="Y64" s="129">
        <f>+'N EERR UCAFE'!F78+'N EERR UCAFE'!F79+'N EERR UCAFE'!F80+'N EERR UCAFE'!F81+'N EERR UCAFE'!F82+'N EERR UCAFE'!F83+'N EERR UCAFE'!F84+'N EERR UCAFE'!F85+'N EERR UCAFE'!F86+'N EERR UCAFE'!F87</f>
        <v>0</v>
      </c>
      <c r="Z64" s="30">
        <f>IF(AND(Y4=0,Y64&gt;=0), "",Y64/Y4)</f>
        <v>0</v>
      </c>
      <c r="AA64" s="47">
        <f>IF(AND(Y124=0,Y64&gt;=0),"",Y64/Y124)</f>
        <v>0</v>
      </c>
      <c r="AB64" s="30" t="str">
        <f t="shared" si="22"/>
        <v/>
      </c>
      <c r="AC64" s="130">
        <f t="shared" si="27"/>
        <v>0</v>
      </c>
      <c r="AD64" s="30">
        <f>IF(AND(AC4=0,AC64&gt;=0), "",AC64/AC4)</f>
        <v>0</v>
      </c>
      <c r="AE64" s="47">
        <f>IF(AND(AC124=0,AC64&gt;=0),"",AC64/AC124)</f>
        <v>0</v>
      </c>
      <c r="AF64" s="129">
        <f>+'N EERR UCAFE'!G78+'N EERR UCAFE'!G79+'N EERR UCAFE'!G80+'N EERR UCAFE'!G81+'N EERR UCAFE'!G82+'N EERR UCAFE'!G83+'N EERR UCAFE'!G84+'N EERR UCAFE'!G85+'N EERR UCAFE'!G86+'N EERR UCAFE'!G87</f>
        <v>0</v>
      </c>
      <c r="AG64" s="30">
        <f>IF(AND(AF4=0,AF64&gt;=0), "",AF64/AF4)</f>
        <v>0</v>
      </c>
      <c r="AH64" s="47">
        <f>IF(AND(AF124=0,AF64&gt;=0),"",AF64/AF124)</f>
        <v>0</v>
      </c>
      <c r="AI64" s="30" t="str">
        <f t="shared" si="4"/>
        <v/>
      </c>
      <c r="AJ64" s="130">
        <f t="shared" si="16"/>
        <v>0</v>
      </c>
      <c r="AK64" s="30">
        <f>IF(AND(AJ4=0,AJ64&gt;=0), "",AJ64/AJ4)</f>
        <v>0</v>
      </c>
      <c r="AL64" s="47">
        <f>IF(AND(AJ124=0,AJ64&gt;=0),"",AJ64/AJ124)</f>
        <v>0</v>
      </c>
      <c r="AM64" s="129">
        <f>+'N EERR UCAFE'!H78+'N EERR UCAFE'!H79+'N EERR UCAFE'!H80+'N EERR UCAFE'!H81+'N EERR UCAFE'!H82+'N EERR UCAFE'!H83+'N EERR UCAFE'!H84+'N EERR UCAFE'!H85+'N EERR UCAFE'!H86+'N EERR UCAFE'!H87</f>
        <v>0</v>
      </c>
      <c r="AN64" s="30">
        <f>IF(AND(AM4=0,AM64&gt;=0), "",AM64/AM4)</f>
        <v>0</v>
      </c>
      <c r="AO64" s="47">
        <f>IF(AND(AM124=0,AM64&gt;=0),"",AM64/AM124)</f>
        <v>0</v>
      </c>
      <c r="AP64" s="30" t="str">
        <f t="shared" si="5"/>
        <v/>
      </c>
      <c r="AQ64" s="130">
        <f t="shared" si="17"/>
        <v>0</v>
      </c>
      <c r="AR64" s="30">
        <f>IF(AND(AQ4=0,AQ64&gt;=0), "",AQ64/AQ4)</f>
        <v>0</v>
      </c>
      <c r="AS64" s="47">
        <f>IF(AND(AQ124=0,AQ64&gt;=0),"",AQ64/AQ124)</f>
        <v>0</v>
      </c>
      <c r="AT64" s="131">
        <f t="shared" si="28"/>
        <v>0</v>
      </c>
      <c r="AU64" s="30" t="str">
        <f>IF(AND(AT4=0,AT64&gt;=0), "",AT64/AT4)</f>
        <v/>
      </c>
      <c r="AV64" s="47" t="str">
        <f t="shared" si="23"/>
        <v/>
      </c>
      <c r="AW64" s="131">
        <f t="shared" si="40"/>
        <v>0</v>
      </c>
      <c r="AX64" s="30">
        <f>IF(AND(AW4=0,AW64&gt;=0), "",AW64/AW4)</f>
        <v>0</v>
      </c>
      <c r="AY64" s="47">
        <f>IF(AND(AW124=0,AW64&gt;=0),"",AW64/AW124)</f>
        <v>0</v>
      </c>
      <c r="AZ64" s="131">
        <f t="shared" si="29"/>
        <v>0</v>
      </c>
      <c r="BA64" s="30" t="str">
        <f>IF(AND(AZ4=0,AZ64&gt;=0), "",AZ64/AZ4)</f>
        <v/>
      </c>
      <c r="BB64" s="47" t="str">
        <f t="shared" si="24"/>
        <v/>
      </c>
      <c r="BC64" s="129">
        <f>+'N EERR UCAFE'!I78+'N EERR UCAFE'!I79+'N EERR UCAFE'!I80+'N EERR UCAFE'!I81+'N EERR UCAFE'!I82+'N EERR UCAFE'!I83+'N EERR UCAFE'!I84+'N EERR UCAFE'!I85+'N EERR UCAFE'!I86+'N EERR UCAFE'!I87</f>
        <v>0</v>
      </c>
      <c r="BD64" s="30" t="str">
        <f>IF(AND(BC4=0,BC64&gt;=0), "",BC64/BC4)</f>
        <v/>
      </c>
      <c r="BE64" s="47" t="str">
        <f>IF(AND(BC124=0,BC64&gt;=0),"",BC64/BC124)</f>
        <v/>
      </c>
      <c r="BF64" s="30" t="str">
        <f t="shared" si="25"/>
        <v/>
      </c>
      <c r="BG64" s="130">
        <f t="shared" si="30"/>
        <v>0</v>
      </c>
      <c r="BH64" s="30">
        <f>IF(AND(BG4=0,BG64&gt;=0), "",BG64/BG4)</f>
        <v>0</v>
      </c>
      <c r="BI64" s="47">
        <f>IF(AND(BG124=0,BG64&gt;=0),"",BG64/BG124)</f>
        <v>0</v>
      </c>
      <c r="BJ64" s="129">
        <f>+'N EERR UCAFE'!J78+'N EERR UCAFE'!J79+'N EERR UCAFE'!J80+'N EERR UCAFE'!J81+'N EERR UCAFE'!J82+'N EERR UCAFE'!J83+'N EERR UCAFE'!J84+'N EERR UCAFE'!J85+'N EERR UCAFE'!J86+'N EERR UCAFE'!J87</f>
        <v>0</v>
      </c>
      <c r="BK64" s="30" t="str">
        <f>IF(AND(BJ4=0,BJ64&gt;=0), "",BJ64/BJ4)</f>
        <v/>
      </c>
      <c r="BL64" s="47" t="str">
        <f>IF(AND(BJ124=0,BJ64&gt;=0),"",BJ64/BJ124)</f>
        <v/>
      </c>
      <c r="BM64" s="30" t="str">
        <f t="shared" si="9"/>
        <v/>
      </c>
      <c r="BN64" s="130">
        <f t="shared" si="31"/>
        <v>0</v>
      </c>
      <c r="BO64" s="30">
        <f>IF(AND(BN4=0,BN64&gt;=0), "",BN64/BN4)</f>
        <v>0</v>
      </c>
      <c r="BP64" s="47">
        <f>IF(AND(BN124=0,BN64&gt;=0),"",BN64/BN124)</f>
        <v>0</v>
      </c>
      <c r="BQ64" s="129">
        <f>+'N EERR UCAFE'!K78+'N EERR UCAFE'!K79+'N EERR UCAFE'!K80+'N EERR UCAFE'!K81+'N EERR UCAFE'!K82+'N EERR UCAFE'!K83+'N EERR UCAFE'!K84+'N EERR UCAFE'!K85+'N EERR UCAFE'!K86+'N EERR UCAFE'!K87</f>
        <v>0</v>
      </c>
      <c r="BR64" s="30" t="str">
        <f>IF(AND(BQ4=0,BQ64&gt;=0), "",BQ64/BQ4)</f>
        <v/>
      </c>
      <c r="BS64" s="47" t="str">
        <f>IF(AND(BQ124=0,BQ64&gt;=0),"",BQ64/BQ124)</f>
        <v/>
      </c>
      <c r="BT64" s="30" t="str">
        <f t="shared" si="10"/>
        <v/>
      </c>
      <c r="BU64" s="130">
        <f t="shared" si="32"/>
        <v>0</v>
      </c>
      <c r="BV64" s="30">
        <f>IF(AND(BU4=0,BU64&gt;=0), "",BU64/BU4)</f>
        <v>0</v>
      </c>
      <c r="BW64" s="47">
        <f>IF(AND(BU124=0,BU64&gt;=0),"",BU64/BU124)</f>
        <v>0</v>
      </c>
      <c r="BX64" s="131">
        <f t="shared" si="33"/>
        <v>0</v>
      </c>
      <c r="BY64" s="30" t="str">
        <f>IF(AND(BX4=0,BX64&gt;=0), "",BX64/BX4)</f>
        <v/>
      </c>
      <c r="BZ64" s="47" t="str">
        <f t="shared" si="11"/>
        <v/>
      </c>
      <c r="CA64" s="129">
        <f>+'N EERR UCAFE'!L78+'N EERR UCAFE'!L79+'N EERR UCAFE'!L80+'N EERR UCAFE'!L81+'N EERR UCAFE'!L82+'N EERR UCAFE'!L83+'N EERR UCAFE'!L84+'N EERR UCAFE'!L85+'N EERR UCAFE'!L86+'N EERR UCAFE'!L87</f>
        <v>0</v>
      </c>
      <c r="CB64" s="30" t="str">
        <f>IF(AND(CA4=0,CA64&gt;=0), "",CA64/CA4)</f>
        <v/>
      </c>
      <c r="CC64" s="47" t="str">
        <f>IF(AND(CA124=0,CA64&gt;=0),"",CA64/CA124)</f>
        <v/>
      </c>
      <c r="CD64" s="30" t="str">
        <f t="shared" si="26"/>
        <v/>
      </c>
      <c r="CE64" s="130">
        <f t="shared" si="34"/>
        <v>0</v>
      </c>
      <c r="CF64" s="30">
        <f>IF(AND(CE4=0,CE64&gt;=0), "",CE64/CE4)</f>
        <v>0</v>
      </c>
      <c r="CG64" s="47">
        <f>IF(AND(CE124=0,CE64&gt;=0),"",CE64/CE124)</f>
        <v>0</v>
      </c>
      <c r="CH64" s="129">
        <f>+'N EERR UCAFE'!M78+'N EERR UCAFE'!M79+'N EERR UCAFE'!M80+'N EERR UCAFE'!M81+'N EERR UCAFE'!M82+'N EERR UCAFE'!M83+'N EERR UCAFE'!M84+'N EERR UCAFE'!M85+'N EERR UCAFE'!M86+'N EERR UCAFE'!M87</f>
        <v>0</v>
      </c>
      <c r="CI64" s="30" t="str">
        <f>IF(AND(CH4=0,CH64&gt;=0), "",CH64/CH4)</f>
        <v/>
      </c>
      <c r="CJ64" s="47" t="str">
        <f>IF(AND(CH124=0,CH64&gt;=0),"",CH64/CH124)</f>
        <v/>
      </c>
      <c r="CK64" s="30" t="str">
        <f t="shared" si="13"/>
        <v/>
      </c>
      <c r="CL64" s="130">
        <f t="shared" si="35"/>
        <v>0</v>
      </c>
      <c r="CM64" s="30">
        <f>IF(AND(CL4=0,CL64&gt;=0), "",CL64/CL4)</f>
        <v>0</v>
      </c>
      <c r="CN64" s="47">
        <f>IF(AND(CL124=0,CL64&gt;=0),"",CL64/CL124)</f>
        <v>0</v>
      </c>
      <c r="CO64" s="129">
        <f>+'N EERR UCAFE'!N78+'N EERR UCAFE'!N79+'N EERR UCAFE'!N80+'N EERR UCAFE'!N81+'N EERR UCAFE'!N82+'N EERR UCAFE'!N83+'N EERR UCAFE'!N84+'N EERR UCAFE'!N85+'N EERR UCAFE'!N86+'N EERR UCAFE'!N87</f>
        <v>0</v>
      </c>
      <c r="CP64" s="30" t="str">
        <f>IF(AND(CO4=0,CO64&gt;=0), "",CO64/CO4)</f>
        <v/>
      </c>
      <c r="CQ64" s="47" t="str">
        <f>IF(AND(CO124=0,CO64&gt;=0),"",CO64/CO124)</f>
        <v/>
      </c>
      <c r="CR64" s="30" t="str">
        <f t="shared" si="14"/>
        <v/>
      </c>
      <c r="CS64" s="130">
        <f t="shared" si="36"/>
        <v>0</v>
      </c>
      <c r="CT64" s="30">
        <f>IF(AND(CS4=0,CS64&gt;=0), "",CS64/CS4)</f>
        <v>0</v>
      </c>
      <c r="CU64" s="47">
        <f>IF(AND(CS124=0,CS64&gt;=0),"",CS64/CS124)</f>
        <v>0</v>
      </c>
      <c r="CV64" s="131">
        <f t="shared" si="37"/>
        <v>0</v>
      </c>
      <c r="CW64" s="30" t="str">
        <f>IF(AND(CV4=0,CV64&gt;=0), "",CV64/CV4)</f>
        <v/>
      </c>
      <c r="CX64" s="47" t="str">
        <f t="shared" si="15"/>
        <v/>
      </c>
    </row>
    <row r="65" spans="1:102" outlineLevel="1" x14ac:dyDescent="0.3">
      <c r="A65" s="29" t="s">
        <v>26</v>
      </c>
      <c r="B65" s="129">
        <f>+'N EERR UCAFE'!B88+'N EERR UCAFE'!B89+'N EERR UCAFE'!B90</f>
        <v>0</v>
      </c>
      <c r="C65" s="30" t="str">
        <f>IF(AND(B4=0,B65&gt;=0), "",B65/B4)</f>
        <v/>
      </c>
      <c r="D65" s="47" t="str">
        <f>IF(AND(B124=0,B65&gt;=0),"",B65/B124)</f>
        <v/>
      </c>
      <c r="E65" s="129">
        <f>+'N EERR UCAFE'!C88+'N EERR UCAFE'!C89+'N EERR UCAFE'!C90</f>
        <v>0</v>
      </c>
      <c r="F65" s="30">
        <f>IF(AND(E4=0,E65&gt;=0), "",E65/E4)</f>
        <v>0</v>
      </c>
      <c r="G65" s="47">
        <f>IF(AND(E124=0,E65&gt;=0),"",E65/E124)</f>
        <v>0</v>
      </c>
      <c r="H65" s="129">
        <f>+'N EERR UCAFE'!D88+'N EERR UCAFE'!D89+'N EERR UCAFE'!D90</f>
        <v>0</v>
      </c>
      <c r="I65" s="30">
        <f>IF(AND(H4=0,H65&gt;=0), "",H65/H4)</f>
        <v>0</v>
      </c>
      <c r="J65" s="47">
        <f>IF(AND(H124=0,H65&gt;=0),"",H65/H124)</f>
        <v>0</v>
      </c>
      <c r="K65" s="30" t="str">
        <f t="shared" si="19"/>
        <v/>
      </c>
      <c r="L65" s="130">
        <f t="shared" si="38"/>
        <v>0</v>
      </c>
      <c r="M65" s="30">
        <f>IF(AND(L4=0,L65&gt;=0), "",L65/L4)</f>
        <v>0</v>
      </c>
      <c r="N65" s="47">
        <f>IF(AND(L124=0,L65&gt;=0),"",L65/L124)</f>
        <v>0</v>
      </c>
      <c r="O65" s="129">
        <f>+'N EERR UCAFE'!E88+'N EERR UCAFE'!E89+'N EERR UCAFE'!E90</f>
        <v>0</v>
      </c>
      <c r="P65" s="30">
        <f>IF(AND(O4=0,O65&gt;=0), "",O65/O4)</f>
        <v>0</v>
      </c>
      <c r="Q65" s="47">
        <f>IF(AND(O124=0,O65&gt;=0),"",O65/O124)</f>
        <v>0</v>
      </c>
      <c r="R65" s="30" t="str">
        <f t="shared" si="20"/>
        <v/>
      </c>
      <c r="S65" s="130">
        <f t="shared" si="39"/>
        <v>0</v>
      </c>
      <c r="T65" s="30">
        <f>IF(AND(S4=0,S65&gt;=0), "",S65/S4)</f>
        <v>0</v>
      </c>
      <c r="U65" s="47">
        <f>IF(AND(S124=0,S65&gt;=0),"",S65/S124)</f>
        <v>0</v>
      </c>
      <c r="V65" s="131"/>
      <c r="W65" s="30" t="str">
        <f>IF(AND(V4=0,V65&gt;=0), "",V65/V4)</f>
        <v/>
      </c>
      <c r="X65" s="47" t="str">
        <f t="shared" si="21"/>
        <v/>
      </c>
      <c r="Y65" s="129">
        <f>+'N EERR UCAFE'!F88+'N EERR UCAFE'!F89+'N EERR UCAFE'!F90</f>
        <v>0</v>
      </c>
      <c r="Z65" s="30">
        <f>IF(AND(Y4=0,Y65&gt;=0), "",Y65/Y4)</f>
        <v>0</v>
      </c>
      <c r="AA65" s="47">
        <f>IF(AND(Y124=0,Y65&gt;=0),"",Y65/Y124)</f>
        <v>0</v>
      </c>
      <c r="AB65" s="30" t="str">
        <f t="shared" si="22"/>
        <v/>
      </c>
      <c r="AC65" s="130">
        <f t="shared" si="27"/>
        <v>0</v>
      </c>
      <c r="AD65" s="30">
        <f>IF(AND(AC4=0,AC65&gt;=0), "",AC65/AC4)</f>
        <v>0</v>
      </c>
      <c r="AE65" s="47">
        <f>IF(AND(AC124=0,AC65&gt;=0),"",AC65/AC124)</f>
        <v>0</v>
      </c>
      <c r="AF65" s="129">
        <f>+'N EERR UCAFE'!G88+'N EERR UCAFE'!G89+'N EERR UCAFE'!G90</f>
        <v>62.382644177341056</v>
      </c>
      <c r="AG65" s="30">
        <f>IF(AND(AF4=0,AF65&gt;=0), "",AF65/AF4)</f>
        <v>4.13182613267545E-2</v>
      </c>
      <c r="AH65" s="47">
        <f>IF(AND(AF124=0,AF65&gt;=0),"",AF65/AF124)</f>
        <v>4.1696375678442858E-2</v>
      </c>
      <c r="AI65" s="30">
        <f t="shared" si="4"/>
        <v>1</v>
      </c>
      <c r="AJ65" s="130">
        <f t="shared" si="16"/>
        <v>62.382644177341056</v>
      </c>
      <c r="AK65" s="30">
        <f>IF(AND(AJ4=0,AJ65&gt;=0), "",AJ65/AJ4)</f>
        <v>7.8989548784500901E-3</v>
      </c>
      <c r="AL65" s="47">
        <f>IF(AND(AJ124=0,AJ65&gt;=0),"",AJ65/AJ124)</f>
        <v>9.2281900875958462E-3</v>
      </c>
      <c r="AM65" s="129">
        <f>+'N EERR UCAFE'!H88+'N EERR UCAFE'!H89+'N EERR UCAFE'!H90</f>
        <v>18.231216784540692</v>
      </c>
      <c r="AN65" s="30">
        <f>IF(AND(AM4=0,AM65&gt;=0), "",AM65/AM4)</f>
        <v>1.5365415067500471E-2</v>
      </c>
      <c r="AO65" s="47">
        <f>IF(AND(AM124=0,AM65&gt;=0),"",AM65/AM124)</f>
        <v>1.3845385869032341E-2</v>
      </c>
      <c r="AP65" s="30">
        <f t="shared" si="5"/>
        <v>-0.70775177896093855</v>
      </c>
      <c r="AQ65" s="130">
        <f t="shared" si="17"/>
        <v>80.613860961881755</v>
      </c>
      <c r="AR65" s="30">
        <f>IF(AND(AQ4=0,AQ65&gt;=0), "",AQ65/AQ4)</f>
        <v>8.8741793544036655E-3</v>
      </c>
      <c r="AS65" s="47">
        <f>IF(AND(AQ124=0,AQ65&gt;=0),"",AQ65/AQ124)</f>
        <v>9.9809397950360295E-3</v>
      </c>
      <c r="AT65" s="131">
        <f t="shared" si="28"/>
        <v>0</v>
      </c>
      <c r="AU65" s="30" t="str">
        <f>IF(AND(AT4=0,AT65&gt;=0), "",AT65/AT4)</f>
        <v/>
      </c>
      <c r="AV65" s="47">
        <f t="shared" si="23"/>
        <v>1</v>
      </c>
      <c r="AW65" s="131">
        <f t="shared" si="40"/>
        <v>13.435643493646959</v>
      </c>
      <c r="AX65" s="30">
        <f>IF(AND(AW4=0,AW65&gt;=0), "",AW65/AW4)</f>
        <v>8.8741793544036638E-3</v>
      </c>
      <c r="AY65" s="47">
        <f>IF(AND(AW124=0,AW65&gt;=0),"",AW65/AW124)</f>
        <v>9.9809397950360312E-3</v>
      </c>
      <c r="AZ65" s="131">
        <f t="shared" si="29"/>
        <v>0</v>
      </c>
      <c r="BA65" s="30" t="str">
        <f>IF(AND(AZ4=0,AZ65&gt;=0), "",AZ65/AZ4)</f>
        <v/>
      </c>
      <c r="BB65" s="47">
        <f t="shared" si="24"/>
        <v>1</v>
      </c>
      <c r="BC65" s="129">
        <f>+'N EERR UCAFE'!I88+'N EERR UCAFE'!I89+'N EERR UCAFE'!I90</f>
        <v>0</v>
      </c>
      <c r="BD65" s="30" t="str">
        <f>IF(AND(BC4=0,BC65&gt;=0), "",BC65/BC4)</f>
        <v/>
      </c>
      <c r="BE65" s="47" t="str">
        <f>IF(AND(BC124=0,BC65&gt;=0),"",BC65/BC124)</f>
        <v/>
      </c>
      <c r="BF65" s="30">
        <f t="shared" si="25"/>
        <v>-1</v>
      </c>
      <c r="BG65" s="130">
        <f t="shared" si="30"/>
        <v>80.613860961881755</v>
      </c>
      <c r="BH65" s="30">
        <f>IF(AND(BG4=0,BG65&gt;=0), "",BG65/BG4)</f>
        <v>8.8741793544036655E-3</v>
      </c>
      <c r="BI65" s="47">
        <f>IF(AND(BG124=0,BG65&gt;=0),"",BG65/BG124)</f>
        <v>9.9809397950360295E-3</v>
      </c>
      <c r="BJ65" s="129">
        <f>+'N EERR UCAFE'!J88+'N EERR UCAFE'!J89+'N EERR UCAFE'!J90</f>
        <v>0</v>
      </c>
      <c r="BK65" s="30" t="str">
        <f>IF(AND(BJ4=0,BJ65&gt;=0), "",BJ65/BJ4)</f>
        <v/>
      </c>
      <c r="BL65" s="47" t="str">
        <f>IF(AND(BJ124=0,BJ65&gt;=0),"",BJ65/BJ124)</f>
        <v/>
      </c>
      <c r="BM65" s="30" t="str">
        <f t="shared" si="9"/>
        <v/>
      </c>
      <c r="BN65" s="130">
        <f t="shared" si="31"/>
        <v>80.613860961881755</v>
      </c>
      <c r="BO65" s="30">
        <f>IF(AND(BN4=0,BN65&gt;=0), "",BN65/BN4)</f>
        <v>8.8741793544036655E-3</v>
      </c>
      <c r="BP65" s="47">
        <f>IF(AND(BN124=0,BN65&gt;=0),"",BN65/BN124)</f>
        <v>9.9809397950360295E-3</v>
      </c>
      <c r="BQ65" s="129">
        <f>+'N EERR UCAFE'!K88+'N EERR UCAFE'!K89+'N EERR UCAFE'!K90</f>
        <v>0</v>
      </c>
      <c r="BR65" s="30" t="str">
        <f>IF(AND(BQ4=0,BQ65&gt;=0), "",BQ65/BQ4)</f>
        <v/>
      </c>
      <c r="BS65" s="47" t="str">
        <f>IF(AND(BQ124=0,BQ65&gt;=0),"",BQ65/BQ124)</f>
        <v/>
      </c>
      <c r="BT65" s="30" t="str">
        <f t="shared" si="10"/>
        <v/>
      </c>
      <c r="BU65" s="130">
        <f t="shared" si="32"/>
        <v>80.613860961881755</v>
      </c>
      <c r="BV65" s="30">
        <f>IF(AND(BU4=0,BU65&gt;=0), "",BU65/BU4)</f>
        <v>8.8741793544036655E-3</v>
      </c>
      <c r="BW65" s="47">
        <f>IF(AND(BU124=0,BU65&gt;=0),"",BU65/BU124)</f>
        <v>9.9809397950360295E-3</v>
      </c>
      <c r="BX65" s="131">
        <f t="shared" si="33"/>
        <v>0</v>
      </c>
      <c r="BY65" s="30" t="str">
        <f>IF(AND(BX4=0,BX65&gt;=0), "",BX65/BX4)</f>
        <v/>
      </c>
      <c r="BZ65" s="47">
        <f t="shared" si="11"/>
        <v>1</v>
      </c>
      <c r="CA65" s="129">
        <f>+'N EERR UCAFE'!L88+'N EERR UCAFE'!L89+'N EERR UCAFE'!L90</f>
        <v>0</v>
      </c>
      <c r="CB65" s="30" t="str">
        <f>IF(AND(CA4=0,CA65&gt;=0), "",CA65/CA4)</f>
        <v/>
      </c>
      <c r="CC65" s="47" t="str">
        <f>IF(AND(CA124=0,CA65&gt;=0),"",CA65/CA124)</f>
        <v/>
      </c>
      <c r="CD65" s="30" t="str">
        <f t="shared" si="26"/>
        <v/>
      </c>
      <c r="CE65" s="130">
        <f t="shared" si="34"/>
        <v>80.613860961881755</v>
      </c>
      <c r="CF65" s="30">
        <f>IF(AND(CE4=0,CE65&gt;=0), "",CE65/CE4)</f>
        <v>8.8741793544036655E-3</v>
      </c>
      <c r="CG65" s="47">
        <f>IF(AND(CE124=0,CE65&gt;=0),"",CE65/CE124)</f>
        <v>9.9809397950360295E-3</v>
      </c>
      <c r="CH65" s="129">
        <f>+'N EERR UCAFE'!M88+'N EERR UCAFE'!M89+'N EERR UCAFE'!M90</f>
        <v>0</v>
      </c>
      <c r="CI65" s="30" t="str">
        <f>IF(AND(CH4=0,CH65&gt;=0), "",CH65/CH4)</f>
        <v/>
      </c>
      <c r="CJ65" s="47" t="str">
        <f>IF(AND(CH124=0,CH65&gt;=0),"",CH65/CH124)</f>
        <v/>
      </c>
      <c r="CK65" s="30" t="str">
        <f t="shared" si="13"/>
        <v/>
      </c>
      <c r="CL65" s="130">
        <f t="shared" si="35"/>
        <v>80.613860961881755</v>
      </c>
      <c r="CM65" s="30">
        <f>IF(AND(CL4=0,CL65&gt;=0), "",CL65/CL4)</f>
        <v>8.8741793544036655E-3</v>
      </c>
      <c r="CN65" s="47">
        <f>IF(AND(CL124=0,CL65&gt;=0),"",CL65/CL124)</f>
        <v>9.9809397950360295E-3</v>
      </c>
      <c r="CO65" s="129">
        <f>+'N EERR UCAFE'!N88+'N EERR UCAFE'!N89+'N EERR UCAFE'!N90</f>
        <v>0</v>
      </c>
      <c r="CP65" s="30" t="str">
        <f>IF(AND(CO4=0,CO65&gt;=0), "",CO65/CO4)</f>
        <v/>
      </c>
      <c r="CQ65" s="47" t="str">
        <f>IF(AND(CO124=0,CO65&gt;=0),"",CO65/CO124)</f>
        <v/>
      </c>
      <c r="CR65" s="30" t="str">
        <f t="shared" si="14"/>
        <v/>
      </c>
      <c r="CS65" s="130">
        <f t="shared" si="36"/>
        <v>80.613860961881755</v>
      </c>
      <c r="CT65" s="30">
        <f>IF(AND(CS4=0,CS65&gt;=0), "",CS65/CS4)</f>
        <v>8.8741793544036655E-3</v>
      </c>
      <c r="CU65" s="47">
        <f>IF(AND(CS124=0,CS65&gt;=0),"",CS65/CS124)</f>
        <v>9.9809397950360295E-3</v>
      </c>
      <c r="CV65" s="131">
        <f t="shared" si="37"/>
        <v>0</v>
      </c>
      <c r="CW65" s="30" t="str">
        <f>IF(AND(CV4=0,CV65&gt;=0), "",CV65/CV4)</f>
        <v/>
      </c>
      <c r="CX65" s="47">
        <f t="shared" si="15"/>
        <v>1</v>
      </c>
    </row>
    <row r="66" spans="1:102" outlineLevel="1" x14ac:dyDescent="0.3">
      <c r="A66" s="29" t="s">
        <v>116</v>
      </c>
      <c r="B66" s="129">
        <f>+'N EERR UCAFE'!B91+'N EERR UCAFE'!B92</f>
        <v>0</v>
      </c>
      <c r="C66" s="30" t="str">
        <f>IF(AND(B4=0,B66&gt;=0), "",B66/B4)</f>
        <v/>
      </c>
      <c r="D66" s="47" t="str">
        <f>IF(AND(B124=0,B66&gt;=0),"",B66/B124)</f>
        <v/>
      </c>
      <c r="E66" s="129">
        <f>+'N EERR UCAFE'!C91+'N EERR UCAFE'!C92</f>
        <v>0</v>
      </c>
      <c r="F66" s="30">
        <f>IF(AND(E4=0,E66&gt;=0), "",E66/E4)</f>
        <v>0</v>
      </c>
      <c r="G66" s="47">
        <f>IF(AND(E124=0,E66&gt;=0),"",E66/E124)</f>
        <v>0</v>
      </c>
      <c r="H66" s="129">
        <f>+'N EERR UCAFE'!D91+'N EERR UCAFE'!D92</f>
        <v>0</v>
      </c>
      <c r="I66" s="30">
        <f>IF(AND(H4=0,H66&gt;=0), "",H66/H4)</f>
        <v>0</v>
      </c>
      <c r="J66" s="47">
        <f>IF(AND(H124=0,H66&gt;=0),"",H66/H124)</f>
        <v>0</v>
      </c>
      <c r="K66" s="30" t="str">
        <f t="shared" si="19"/>
        <v/>
      </c>
      <c r="L66" s="130">
        <f t="shared" si="38"/>
        <v>0</v>
      </c>
      <c r="M66" s="30">
        <f>IF(AND(L4=0,L66&gt;=0), "",L66/L4)</f>
        <v>0</v>
      </c>
      <c r="N66" s="47">
        <f>IF(AND(L124=0,L66&gt;=0),"",L66/L124)</f>
        <v>0</v>
      </c>
      <c r="O66" s="129">
        <f>+'N EERR UCAFE'!E91+'N EERR UCAFE'!E92</f>
        <v>0</v>
      </c>
      <c r="P66" s="30">
        <f>IF(AND(O4=0,O66&gt;=0), "",O66/O4)</f>
        <v>0</v>
      </c>
      <c r="Q66" s="47">
        <f>IF(AND(O124=0,O66&gt;=0),"",O66/O124)</f>
        <v>0</v>
      </c>
      <c r="R66" s="30" t="str">
        <f t="shared" si="20"/>
        <v/>
      </c>
      <c r="S66" s="130">
        <f t="shared" si="39"/>
        <v>0</v>
      </c>
      <c r="T66" s="30">
        <f>IF(AND(S4=0,S66&gt;=0), "",S66/S4)</f>
        <v>0</v>
      </c>
      <c r="U66" s="47">
        <f>IF(AND(S124=0,S66&gt;=0),"",S66/S124)</f>
        <v>0</v>
      </c>
      <c r="V66" s="131"/>
      <c r="W66" s="30" t="str">
        <f>IF(AND(V4=0,V66&gt;=0), "",V66/V4)</f>
        <v/>
      </c>
      <c r="X66" s="47" t="str">
        <f t="shared" si="21"/>
        <v/>
      </c>
      <c r="Y66" s="129">
        <f>+'N EERR UCAFE'!F91+'N EERR UCAFE'!F92</f>
        <v>0</v>
      </c>
      <c r="Z66" s="30">
        <f>IF(AND(Y4=0,Y66&gt;=0), "",Y66/Y4)</f>
        <v>0</v>
      </c>
      <c r="AA66" s="47">
        <f>IF(AND(Y124=0,Y66&gt;=0),"",Y66/Y124)</f>
        <v>0</v>
      </c>
      <c r="AB66" s="30" t="str">
        <f t="shared" si="22"/>
        <v/>
      </c>
      <c r="AC66" s="130">
        <f t="shared" si="27"/>
        <v>0</v>
      </c>
      <c r="AD66" s="30">
        <f>IF(AND(AC4=0,AC66&gt;=0), "",AC66/AC4)</f>
        <v>0</v>
      </c>
      <c r="AE66" s="47">
        <f>IF(AND(AC124=0,AC66&gt;=0),"",AC66/AC124)</f>
        <v>0</v>
      </c>
      <c r="AF66" s="129">
        <f>+'N EERR UCAFE'!G91+'N EERR UCAFE'!G92</f>
        <v>0</v>
      </c>
      <c r="AG66" s="30">
        <f>IF(AND(AF4=0,AF66&gt;=0), "",AF66/AF4)</f>
        <v>0</v>
      </c>
      <c r="AH66" s="47">
        <f>IF(AND(AF124=0,AF66&gt;=0),"",AF66/AF124)</f>
        <v>0</v>
      </c>
      <c r="AI66" s="30" t="str">
        <f t="shared" si="4"/>
        <v/>
      </c>
      <c r="AJ66" s="130">
        <f t="shared" si="16"/>
        <v>0</v>
      </c>
      <c r="AK66" s="30">
        <f>IF(AND(AJ4=0,AJ66&gt;=0), "",AJ66/AJ4)</f>
        <v>0</v>
      </c>
      <c r="AL66" s="47">
        <f>IF(AND(AJ124=0,AJ66&gt;=0),"",AJ66/AJ124)</f>
        <v>0</v>
      </c>
      <c r="AM66" s="129">
        <f>+'N EERR UCAFE'!H91+'N EERR UCAFE'!H92</f>
        <v>0</v>
      </c>
      <c r="AN66" s="30">
        <f>IF(AND(AM4=0,AM66&gt;=0), "",AM66/AM4)</f>
        <v>0</v>
      </c>
      <c r="AO66" s="47">
        <f>IF(AND(AM124=0,AM66&gt;=0),"",AM66/AM124)</f>
        <v>0</v>
      </c>
      <c r="AP66" s="30" t="str">
        <f t="shared" si="5"/>
        <v/>
      </c>
      <c r="AQ66" s="130">
        <f t="shared" si="17"/>
        <v>0</v>
      </c>
      <c r="AR66" s="30">
        <f>IF(AND(AQ4=0,AQ66&gt;=0), "",AQ66/AQ4)</f>
        <v>0</v>
      </c>
      <c r="AS66" s="47">
        <f>IF(AND(AQ124=0,AQ66&gt;=0),"",AQ66/AQ124)</f>
        <v>0</v>
      </c>
      <c r="AT66" s="131">
        <f t="shared" si="28"/>
        <v>0</v>
      </c>
      <c r="AU66" s="30" t="str">
        <f>IF(AND(AT4=0,AT66&gt;=0), "",AT66/AT4)</f>
        <v/>
      </c>
      <c r="AV66" s="47" t="str">
        <f t="shared" si="23"/>
        <v/>
      </c>
      <c r="AW66" s="131">
        <f t="shared" si="40"/>
        <v>0</v>
      </c>
      <c r="AX66" s="30">
        <f>IF(AND(AW4=0,AW66&gt;=0), "",AW66/AW4)</f>
        <v>0</v>
      </c>
      <c r="AY66" s="47">
        <f>IF(AND(AW124=0,AW66&gt;=0),"",AW66/AW124)</f>
        <v>0</v>
      </c>
      <c r="AZ66" s="131">
        <f t="shared" si="29"/>
        <v>0</v>
      </c>
      <c r="BA66" s="30" t="str">
        <f>IF(AND(AZ4=0,AZ66&gt;=0), "",AZ66/AZ4)</f>
        <v/>
      </c>
      <c r="BB66" s="47" t="str">
        <f t="shared" si="24"/>
        <v/>
      </c>
      <c r="BC66" s="129">
        <f>+'N EERR UCAFE'!I91+'N EERR UCAFE'!I92</f>
        <v>0</v>
      </c>
      <c r="BD66" s="30" t="str">
        <f>IF(AND(BC4=0,BC66&gt;=0), "",BC66/BC4)</f>
        <v/>
      </c>
      <c r="BE66" s="47" t="str">
        <f>IF(AND(BC124=0,BC66&gt;=0),"",BC66/BC124)</f>
        <v/>
      </c>
      <c r="BF66" s="30" t="str">
        <f t="shared" si="25"/>
        <v/>
      </c>
      <c r="BG66" s="130">
        <f t="shared" si="30"/>
        <v>0</v>
      </c>
      <c r="BH66" s="30">
        <f>IF(AND(BG4=0,BG66&gt;=0), "",BG66/BG4)</f>
        <v>0</v>
      </c>
      <c r="BI66" s="47">
        <f>IF(AND(BG124=0,BG66&gt;=0),"",BG66/BG124)</f>
        <v>0</v>
      </c>
      <c r="BJ66" s="129">
        <f>+'N EERR UCAFE'!J91+'N EERR UCAFE'!J92</f>
        <v>0</v>
      </c>
      <c r="BK66" s="30" t="str">
        <f>IF(AND(BJ4=0,BJ66&gt;=0), "",BJ66/BJ4)</f>
        <v/>
      </c>
      <c r="BL66" s="47" t="str">
        <f>IF(AND(BJ124=0,BJ66&gt;=0),"",BJ66/BJ124)</f>
        <v/>
      </c>
      <c r="BM66" s="30" t="str">
        <f t="shared" si="9"/>
        <v/>
      </c>
      <c r="BN66" s="130">
        <f t="shared" si="31"/>
        <v>0</v>
      </c>
      <c r="BO66" s="30">
        <f>IF(AND(BN4=0,BN66&gt;=0), "",BN66/BN4)</f>
        <v>0</v>
      </c>
      <c r="BP66" s="47">
        <f>IF(AND(BN124=0,BN66&gt;=0),"",BN66/BN124)</f>
        <v>0</v>
      </c>
      <c r="BQ66" s="129">
        <f>+'N EERR UCAFE'!K91+'N EERR UCAFE'!K92</f>
        <v>0</v>
      </c>
      <c r="BR66" s="30" t="str">
        <f>IF(AND(BQ4=0,BQ66&gt;=0), "",BQ66/BQ4)</f>
        <v/>
      </c>
      <c r="BS66" s="47" t="str">
        <f>IF(AND(BQ124=0,BQ66&gt;=0),"",BQ66/BQ124)</f>
        <v/>
      </c>
      <c r="BT66" s="30" t="str">
        <f t="shared" si="10"/>
        <v/>
      </c>
      <c r="BU66" s="130">
        <f t="shared" si="32"/>
        <v>0</v>
      </c>
      <c r="BV66" s="30">
        <f>IF(AND(BU4=0,BU66&gt;=0), "",BU66/BU4)</f>
        <v>0</v>
      </c>
      <c r="BW66" s="47">
        <f>IF(AND(BU124=0,BU66&gt;=0),"",BU66/BU124)</f>
        <v>0</v>
      </c>
      <c r="BX66" s="131">
        <f t="shared" si="33"/>
        <v>0</v>
      </c>
      <c r="BY66" s="30" t="str">
        <f>IF(AND(BX4=0,BX66&gt;=0), "",BX66/BX4)</f>
        <v/>
      </c>
      <c r="BZ66" s="47" t="str">
        <f t="shared" si="11"/>
        <v/>
      </c>
      <c r="CA66" s="129">
        <f>+'N EERR UCAFE'!L91+'N EERR UCAFE'!L92</f>
        <v>0</v>
      </c>
      <c r="CB66" s="30" t="str">
        <f>IF(AND(CA4=0,CA66&gt;=0), "",CA66/CA4)</f>
        <v/>
      </c>
      <c r="CC66" s="47" t="str">
        <f>IF(AND(CA124=0,CA66&gt;=0),"",CA66/CA124)</f>
        <v/>
      </c>
      <c r="CD66" s="30" t="str">
        <f t="shared" si="26"/>
        <v/>
      </c>
      <c r="CE66" s="130">
        <f t="shared" si="34"/>
        <v>0</v>
      </c>
      <c r="CF66" s="30">
        <f>IF(AND(CE4=0,CE66&gt;=0), "",CE66/CE4)</f>
        <v>0</v>
      </c>
      <c r="CG66" s="47">
        <f>IF(AND(CE124=0,CE66&gt;=0),"",CE66/CE124)</f>
        <v>0</v>
      </c>
      <c r="CH66" s="129">
        <f>+'N EERR UCAFE'!M91+'N EERR UCAFE'!M92</f>
        <v>0</v>
      </c>
      <c r="CI66" s="30" t="str">
        <f>IF(AND(CH4=0,CH66&gt;=0), "",CH66/CH4)</f>
        <v/>
      </c>
      <c r="CJ66" s="47" t="str">
        <f>IF(AND(CH124=0,CH66&gt;=0),"",CH66/CH124)</f>
        <v/>
      </c>
      <c r="CK66" s="30" t="str">
        <f t="shared" si="13"/>
        <v/>
      </c>
      <c r="CL66" s="130">
        <f t="shared" si="35"/>
        <v>0</v>
      </c>
      <c r="CM66" s="30">
        <f>IF(AND(CL4=0,CL66&gt;=0), "",CL66/CL4)</f>
        <v>0</v>
      </c>
      <c r="CN66" s="47">
        <f>IF(AND(CL124=0,CL66&gt;=0),"",CL66/CL124)</f>
        <v>0</v>
      </c>
      <c r="CO66" s="129">
        <f>+'N EERR UCAFE'!N91+'N EERR UCAFE'!N92</f>
        <v>0</v>
      </c>
      <c r="CP66" s="30" t="str">
        <f>IF(AND(CO4=0,CO66&gt;=0), "",CO66/CO4)</f>
        <v/>
      </c>
      <c r="CQ66" s="47" t="str">
        <f>IF(AND(CO124=0,CO66&gt;=0),"",CO66/CO124)</f>
        <v/>
      </c>
      <c r="CR66" s="30" t="str">
        <f t="shared" si="14"/>
        <v/>
      </c>
      <c r="CS66" s="130">
        <f t="shared" si="36"/>
        <v>0</v>
      </c>
      <c r="CT66" s="30">
        <f>IF(AND(CS4=0,CS66&gt;=0), "",CS66/CS4)</f>
        <v>0</v>
      </c>
      <c r="CU66" s="47">
        <f>IF(AND(CS124=0,CS66&gt;=0),"",CS66/CS124)</f>
        <v>0</v>
      </c>
      <c r="CV66" s="131">
        <f t="shared" si="37"/>
        <v>0</v>
      </c>
      <c r="CW66" s="30" t="str">
        <f>IF(AND(CV4=0,CV66&gt;=0), "",CV66/CV4)</f>
        <v/>
      </c>
      <c r="CX66" s="47" t="str">
        <f t="shared" si="15"/>
        <v/>
      </c>
    </row>
    <row r="67" spans="1:102" outlineLevel="1" x14ac:dyDescent="0.3">
      <c r="A67" s="29"/>
      <c r="B67" s="129"/>
      <c r="C67" s="30"/>
      <c r="D67" s="46"/>
      <c r="E67" s="129"/>
      <c r="F67" s="30"/>
      <c r="G67" s="46"/>
      <c r="H67" s="129"/>
      <c r="I67" s="30"/>
      <c r="J67" s="46"/>
      <c r="K67" s="32" t="str">
        <f t="shared" si="19"/>
        <v/>
      </c>
      <c r="M67" s="30"/>
      <c r="N67" s="46"/>
      <c r="O67" s="129"/>
      <c r="P67" s="30"/>
      <c r="Q67" s="46"/>
      <c r="R67" s="32" t="str">
        <f t="shared" si="20"/>
        <v/>
      </c>
      <c r="T67" s="30"/>
      <c r="U67" s="46"/>
      <c r="V67" s="131"/>
      <c r="W67" s="30"/>
      <c r="X67" s="92" t="str">
        <f t="shared" si="21"/>
        <v/>
      </c>
      <c r="Y67" s="129"/>
      <c r="Z67" s="30"/>
      <c r="AA67" s="46"/>
      <c r="AB67" s="32" t="str">
        <f t="shared" si="22"/>
        <v/>
      </c>
      <c r="AD67" s="30"/>
      <c r="AE67" s="46"/>
      <c r="AF67" s="129"/>
      <c r="AG67" s="30"/>
      <c r="AH67" s="46"/>
      <c r="AI67" s="32" t="str">
        <f t="shared" si="4"/>
        <v/>
      </c>
      <c r="AJ67" s="130">
        <f t="shared" si="16"/>
        <v>0</v>
      </c>
      <c r="AK67" s="30"/>
      <c r="AL67" s="46"/>
      <c r="AM67" s="129"/>
      <c r="AN67" s="30"/>
      <c r="AO67" s="46"/>
      <c r="AP67" s="32" t="str">
        <f t="shared" si="5"/>
        <v/>
      </c>
      <c r="AQ67" s="130">
        <f t="shared" si="17"/>
        <v>0</v>
      </c>
      <c r="AR67" s="30"/>
      <c r="AS67" s="46"/>
      <c r="AT67" s="131">
        <f t="shared" si="28"/>
        <v>0</v>
      </c>
      <c r="AU67" s="30"/>
      <c r="AV67" s="92" t="str">
        <f t="shared" si="23"/>
        <v/>
      </c>
      <c r="AW67" s="131">
        <f t="shared" si="40"/>
        <v>0</v>
      </c>
      <c r="AX67" s="30"/>
      <c r="AY67" s="46"/>
      <c r="AZ67" s="131">
        <f t="shared" si="29"/>
        <v>0</v>
      </c>
      <c r="BA67" s="30"/>
      <c r="BB67" s="92" t="str">
        <f t="shared" si="24"/>
        <v/>
      </c>
      <c r="BC67" s="129"/>
      <c r="BD67" s="30"/>
      <c r="BE67" s="46"/>
      <c r="BF67" s="32" t="str">
        <f t="shared" si="25"/>
        <v/>
      </c>
      <c r="BG67" s="130">
        <f t="shared" si="30"/>
        <v>0</v>
      </c>
      <c r="BH67" s="30"/>
      <c r="BI67" s="46"/>
      <c r="BJ67" s="129"/>
      <c r="BK67" s="30"/>
      <c r="BL67" s="46"/>
      <c r="BM67" s="32" t="str">
        <f t="shared" si="9"/>
        <v/>
      </c>
      <c r="BN67" s="130">
        <f t="shared" si="31"/>
        <v>0</v>
      </c>
      <c r="BO67" s="30"/>
      <c r="BP67" s="46"/>
      <c r="BQ67" s="129"/>
      <c r="BR67" s="30"/>
      <c r="BS67" s="46"/>
      <c r="BT67" s="32" t="str">
        <f t="shared" si="10"/>
        <v/>
      </c>
      <c r="BU67" s="130">
        <f t="shared" si="32"/>
        <v>0</v>
      </c>
      <c r="BV67" s="30"/>
      <c r="BW67" s="46"/>
      <c r="BX67" s="131">
        <f t="shared" si="33"/>
        <v>0</v>
      </c>
      <c r="BY67" s="30"/>
      <c r="BZ67" s="92" t="str">
        <f t="shared" si="11"/>
        <v/>
      </c>
      <c r="CA67" s="129"/>
      <c r="CB67" s="30"/>
      <c r="CC67" s="46"/>
      <c r="CD67" s="32" t="str">
        <f t="shared" si="26"/>
        <v/>
      </c>
      <c r="CF67" s="30"/>
      <c r="CG67" s="46"/>
      <c r="CH67" s="129"/>
      <c r="CI67" s="30"/>
      <c r="CJ67" s="46"/>
      <c r="CK67" s="32" t="str">
        <f t="shared" si="13"/>
        <v/>
      </c>
      <c r="CL67" s="130">
        <f t="shared" si="35"/>
        <v>0</v>
      </c>
      <c r="CM67" s="30"/>
      <c r="CN67" s="46"/>
      <c r="CO67" s="129"/>
      <c r="CP67" s="30"/>
      <c r="CQ67" s="46"/>
      <c r="CR67" s="32" t="str">
        <f t="shared" si="14"/>
        <v/>
      </c>
      <c r="CS67" s="130">
        <f t="shared" si="36"/>
        <v>0</v>
      </c>
      <c r="CT67" s="30"/>
      <c r="CU67" s="46"/>
      <c r="CV67" s="131">
        <f t="shared" si="37"/>
        <v>0</v>
      </c>
      <c r="CW67" s="30"/>
      <c r="CX67" s="92" t="str">
        <f t="shared" si="15"/>
        <v/>
      </c>
    </row>
    <row r="68" spans="1:102" s="6" customFormat="1" x14ac:dyDescent="0.3">
      <c r="A68" s="37" t="s">
        <v>62</v>
      </c>
      <c r="B68" s="126">
        <f>SUM(B69:B82)</f>
        <v>0</v>
      </c>
      <c r="C68" s="38" t="str">
        <f>IF(AND(B4=0,B68&gt;=0), "",B68/B4)</f>
        <v/>
      </c>
      <c r="D68" s="43" t="str">
        <f>IF(AND(B124=0,B68&gt;=0),"",B68/B124)</f>
        <v/>
      </c>
      <c r="E68" s="126">
        <f>SUM(E69:E82)</f>
        <v>653.11181210538984</v>
      </c>
      <c r="F68" s="38">
        <f>IF(AND(E4=0,E68&gt;=0), "",E68/E4)</f>
        <v>0.4567767317619193</v>
      </c>
      <c r="G68" s="43">
        <f>IF(AND(E124=0,E68&gt;=0),"",E68/E124)</f>
        <v>0.5612077086964522</v>
      </c>
      <c r="H68" s="126">
        <f>SUM(H69:H82)</f>
        <v>636.3734310725215</v>
      </c>
      <c r="I68" s="38">
        <f>IF(AND(H4=0,H68&gt;=0), "",H68/H4)</f>
        <v>0.44347480040749376</v>
      </c>
      <c r="J68" s="43">
        <f>IF(AND(H124=0,H68&gt;=0),"",H68/H124)</f>
        <v>0.53055964798090793</v>
      </c>
      <c r="K68" s="38">
        <f t="shared" si="19"/>
        <v>-2.5628660701924873E-2</v>
      </c>
      <c r="L68" s="127">
        <f>SUM(L69:L82)</f>
        <v>1289.4852431779113</v>
      </c>
      <c r="M68" s="38">
        <f>IF(AND(L4=0,L68&gt;=0), "",L68/L4)</f>
        <v>0.45011382447785547</v>
      </c>
      <c r="N68" s="43">
        <f>IF(AND(L124=0,L68&gt;=0),"",L68/L124)</f>
        <v>0.54565233447963102</v>
      </c>
      <c r="O68" s="126">
        <f>SUM(O69:O82)</f>
        <v>713.39339453738114</v>
      </c>
      <c r="P68" s="38">
        <f>IF(AND(O4=0,O68&gt;=0), "",O68/O4)</f>
        <v>0.3168282671868301</v>
      </c>
      <c r="Q68" s="43">
        <f>IF(AND(O124=0,O68&gt;=0),"",O68/O124)</f>
        <v>0.48407225113103663</v>
      </c>
      <c r="R68" s="38">
        <f t="shared" si="20"/>
        <v>0.12102950831095022</v>
      </c>
      <c r="S68" s="127">
        <f>SUM(S69:S82)</f>
        <v>2002.8786377152924</v>
      </c>
      <c r="T68" s="38">
        <f>IF(AND(S4=0,S68&gt;=0), "",S68/S4)</f>
        <v>0.39145710158645375</v>
      </c>
      <c r="U68" s="43">
        <f>IF(AND(S124=0,S68&gt;=0),"",S68/S124)</f>
        <v>0.52199994660631899</v>
      </c>
      <c r="V68" s="128">
        <f>SUM(V69:V82)</f>
        <v>0</v>
      </c>
      <c r="W68" s="38" t="str">
        <f>IF(AND(V4=0,V68&gt;=0), "",V68/V4)</f>
        <v/>
      </c>
      <c r="X68" s="91">
        <f t="shared" si="21"/>
        <v>1</v>
      </c>
      <c r="Y68" s="126">
        <f>SUM(Y69:Y82)</f>
        <v>651.59132923316474</v>
      </c>
      <c r="Z68" s="38">
        <f>IF(AND(Y4=0,Y68&gt;=0), "",Y68/Y4)</f>
        <v>0.5125379145902752</v>
      </c>
      <c r="AA68" s="43">
        <f>IF(AND(Y124=0,Y68&gt;=0),"",Y68/Y124)</f>
        <v>0.4566292551912508</v>
      </c>
      <c r="AB68" s="38">
        <f t="shared" si="22"/>
        <v>-8.66311151427097E-2</v>
      </c>
      <c r="AC68" s="127">
        <f>SUM(AC69:AC82)</f>
        <v>2654.4699669484571</v>
      </c>
      <c r="AD68" s="38">
        <f>IF(AND(AC4=0,AC68&gt;=0), "",AC68/AC4)</f>
        <v>0.41555477347342401</v>
      </c>
      <c r="AE68" s="43">
        <f>IF(AND(AC124=0,AC68&gt;=0),"",AC68/AC124)</f>
        <v>0.50427896876006806</v>
      </c>
      <c r="AF68" s="126">
        <f>SUM(AF69:AF82)</f>
        <v>579.72408112534367</v>
      </c>
      <c r="AG68" s="38">
        <f>IF(AND(AF4=0,AF68&gt;=0), "",AF68/AF4)</f>
        <v>0.38397203897378201</v>
      </c>
      <c r="AH68" s="43">
        <f>IF(AND(AF124=0,AF68&gt;=0),"",AF68/AF124)</f>
        <v>0.38748586878948671</v>
      </c>
      <c r="AI68" s="38">
        <f t="shared" ref="AI68:AI131" si="41">IF(AND(Y68=0,AF68&gt;0),100%,IF(AND(Y68&lt;0,AF68=0),(Y68-AF68)/Y68,IF(AND(Y68&gt;0,AF68&gt;0),(AF68-Y68)/Y68,IF(AND(Y68=0,AF68=0),"",(AF68-Y68)/Y68))))</f>
        <v>-0.11029497306601539</v>
      </c>
      <c r="AJ68" s="127">
        <f>SUM(AJ69:AJ82)</f>
        <v>3234.1940480738008</v>
      </c>
      <c r="AK68" s="38">
        <f>IF(AND(AJ4=0,AJ68&gt;=0), "",AJ68/AJ4)</f>
        <v>0.40951699291973931</v>
      </c>
      <c r="AL68" s="43">
        <f>IF(AND(AJ124=0,AJ68&gt;=0),"",AJ68/AJ124)</f>
        <v>0.47843046490544339</v>
      </c>
      <c r="AM68" s="126">
        <f>SUM(AM69:AM82)</f>
        <v>643.31539101272506</v>
      </c>
      <c r="AN68" s="38">
        <f>IF(AND(AM4=0,AM68&gt;=0), "",AM68/AM4)</f>
        <v>0.54219134789751311</v>
      </c>
      <c r="AO68" s="43">
        <f>IF(AND(AM124=0,AM68&gt;=0),"",AM68/AM124)</f>
        <v>0.48855487427538674</v>
      </c>
      <c r="AP68" s="38">
        <f t="shared" ref="AP68:AP131" si="42">IF(AND(AF68=0,AM68&gt;0),100%,IF(AND(AF68&lt;0,AM68=0),(AF68-AM68)/AF68,IF(AND(AF68&gt;0,AM68&gt;0),(AM68-AF68)/AF68,IF(AND(AF68=0,AM68=0),"",(AM68-AF68)/AF68))))</f>
        <v>0.10969237255754456</v>
      </c>
      <c r="AQ68" s="127">
        <f>SUM(AQ69:AQ82)</f>
        <v>3877.5094390865252</v>
      </c>
      <c r="AR68" s="38">
        <f>IF(AND(AQ4=0,AQ68&gt;=0), "",AQ68/AQ4)</f>
        <v>0.42684612547112216</v>
      </c>
      <c r="AS68" s="43">
        <f>IF(AND(AQ124=0,AQ68&gt;=0),"",AQ68/AQ124)</f>
        <v>0.48008106551932028</v>
      </c>
      <c r="AT68" s="128">
        <f>SUM(AT69:AT82)</f>
        <v>0</v>
      </c>
      <c r="AU68" s="38" t="str">
        <f>IF(AND(AT4=0,AT68&gt;=0), "",AT68/AT4)</f>
        <v/>
      </c>
      <c r="AV68" s="91">
        <f t="shared" si="23"/>
        <v>1</v>
      </c>
      <c r="AW68" s="128">
        <f>SUM(AW69:AW82)</f>
        <v>646.25157318108745</v>
      </c>
      <c r="AX68" s="38">
        <f>IF(AND(AW4=0,AW68&gt;=0), "",AW68/AW4)</f>
        <v>0.42684612547112211</v>
      </c>
      <c r="AY68" s="43">
        <f>IF(AND(AW124=0,AW68&gt;=0),"",AW68/AW124)</f>
        <v>0.48008106551932039</v>
      </c>
      <c r="AZ68" s="128">
        <f>SUM(AZ69:AZ82)</f>
        <v>0</v>
      </c>
      <c r="BA68" s="38" t="str">
        <f>IF(AND(AZ4=0,AZ68&gt;=0), "",AZ68/AZ4)</f>
        <v/>
      </c>
      <c r="BB68" s="91">
        <f t="shared" si="24"/>
        <v>1</v>
      </c>
      <c r="BC68" s="126">
        <f>SUM(BC69:BC82)</f>
        <v>0</v>
      </c>
      <c r="BD68" s="38" t="str">
        <f>IF(AND(BC4=0,BC68&gt;=0), "",BC68/BC4)</f>
        <v/>
      </c>
      <c r="BE68" s="43" t="str">
        <f>IF(AND(BC124=0,BC68&gt;=0),"",BC68/BC124)</f>
        <v/>
      </c>
      <c r="BF68" s="38">
        <f t="shared" si="25"/>
        <v>-1</v>
      </c>
      <c r="BG68" s="127">
        <f>SUM(BG69:BG82)</f>
        <v>3877.5094390865252</v>
      </c>
      <c r="BH68" s="38">
        <f>IF(AND(BG4=0,BG68&gt;=0), "",BG68/BG4)</f>
        <v>0.42684612547112216</v>
      </c>
      <c r="BI68" s="43">
        <f>IF(AND(BG124=0,BG68&gt;=0),"",BG68/BG124)</f>
        <v>0.48008106551932028</v>
      </c>
      <c r="BJ68" s="126">
        <f>SUM(BJ69:BJ82)</f>
        <v>0</v>
      </c>
      <c r="BK68" s="38" t="str">
        <f>IF(AND(BJ4=0,BJ68&gt;=0), "",BJ68/BJ4)</f>
        <v/>
      </c>
      <c r="BL68" s="43" t="str">
        <f>IF(AND(BJ124=0,BJ68&gt;=0),"",BJ68/BJ124)</f>
        <v/>
      </c>
      <c r="BM68" s="38" t="str">
        <f t="shared" ref="BM68:BM131" si="43">IF(AND(BC68=0,BJ68&gt;0),100%,IF(AND(BC68&lt;0,BJ68=0),(BC68-BJ68)/BC68,IF(AND(BC68&gt;0,BJ68&gt;0),(BJ68-BC68)/BC68,IF(AND(BC68=0,BJ68=0),"",(BJ68-BC68)/BC68))))</f>
        <v/>
      </c>
      <c r="BN68" s="127">
        <f>SUM(BN69:BN82)</f>
        <v>3877.5094390865252</v>
      </c>
      <c r="BO68" s="38">
        <f>IF(AND(BN4=0,BN68&gt;=0), "",BN68/BN4)</f>
        <v>0.42684612547112216</v>
      </c>
      <c r="BP68" s="43">
        <f>IF(AND(BN124=0,BN68&gt;=0),"",BN68/BN124)</f>
        <v>0.48008106551932028</v>
      </c>
      <c r="BQ68" s="126">
        <f>SUM(BQ69:BQ82)</f>
        <v>0</v>
      </c>
      <c r="BR68" s="38" t="str">
        <f>IF(AND(BQ4=0,BQ68&gt;=0), "",BQ68/BQ4)</f>
        <v/>
      </c>
      <c r="BS68" s="43" t="str">
        <f>IF(AND(BQ124=0,BQ68&gt;=0),"",BQ68/BQ124)</f>
        <v/>
      </c>
      <c r="BT68" s="38" t="str">
        <f t="shared" ref="BT68:BT131" si="44">IF(AND(BJ68=0,BQ68&gt;0),100%,IF(AND(BJ68&lt;0,BQ68=0),(BJ68-BQ68)/BJ68,IF(AND(BJ68&gt;0,BQ68&gt;0),(BQ68-BJ68)/BJ68,IF(AND(BJ68=0,BQ68=0),"",(BQ68-BJ68)/BJ68))))</f>
        <v/>
      </c>
      <c r="BU68" s="127">
        <f>SUM(BU69:BU82)</f>
        <v>3877.5094390865252</v>
      </c>
      <c r="BV68" s="38">
        <f>IF(AND(BU4=0,BU68&gt;=0), "",BU68/BU4)</f>
        <v>0.42684612547112216</v>
      </c>
      <c r="BW68" s="43">
        <f>IF(AND(BU124=0,BU68&gt;=0),"",BU68/BU124)</f>
        <v>0.48008106551932028</v>
      </c>
      <c r="BX68" s="128">
        <f>SUM(BX69:BX82)</f>
        <v>0</v>
      </c>
      <c r="BY68" s="38" t="str">
        <f>IF(AND(BX4=0,BX68&gt;=0), "",BX68/BX4)</f>
        <v/>
      </c>
      <c r="BZ68" s="91">
        <f t="shared" ref="BZ68:BZ131" si="45">IF(AND(BX68=0,BU68&gt;0),100%,IF(AND(BX68&lt;0,BU68=0),(BX68-BU68)/BX68,IF(AND(BX68&gt;0,BU68&gt;0),(BU68-BX68)/BX68,IF(AND(BX68=0,BU68=0),"",(BU68-BX68)/BX68))))</f>
        <v>1</v>
      </c>
      <c r="CA68" s="126">
        <f>SUM(CA69:CA82)</f>
        <v>0</v>
      </c>
      <c r="CB68" s="38" t="str">
        <f>IF(AND(CA4=0,CA68&gt;=0), "",CA68/CA4)</f>
        <v/>
      </c>
      <c r="CC68" s="43" t="str">
        <f>IF(AND(CA124=0,CA68&gt;=0),"",CA68/CA124)</f>
        <v/>
      </c>
      <c r="CD68" s="38" t="str">
        <f t="shared" si="26"/>
        <v/>
      </c>
      <c r="CE68" s="127">
        <f>SUM(CE69:CE82)</f>
        <v>3877.5094390865252</v>
      </c>
      <c r="CF68" s="38">
        <f>IF(AND(CE4=0,CE68&gt;=0), "",CE68/CE4)</f>
        <v>0.42684612547112216</v>
      </c>
      <c r="CG68" s="43">
        <f>IF(AND(CE124=0,CE68&gt;=0),"",CE68/CE124)</f>
        <v>0.48008106551932028</v>
      </c>
      <c r="CH68" s="126">
        <f>SUM(CH69:CH82)</f>
        <v>0</v>
      </c>
      <c r="CI68" s="38" t="str">
        <f>IF(AND(CH4=0,CH68&gt;=0), "",CH68/CH4)</f>
        <v/>
      </c>
      <c r="CJ68" s="43" t="str">
        <f>IF(AND(CH124=0,CH68&gt;=0),"",CH68/CH124)</f>
        <v/>
      </c>
      <c r="CK68" s="38" t="str">
        <f t="shared" ref="CK68:CK131" si="46">IF(AND(CA68=0,CH68&gt;0),100%,IF(AND(CA68&lt;0,CH68=0),(CA68-CH68)/CA68,IF(AND(CA68&gt;0,CH68&gt;0),(CH68-CA68)/CA68,IF(AND(CA68=0,CH68=0),"",(CH68-CA68)/CA68))))</f>
        <v/>
      </c>
      <c r="CL68" s="127">
        <f>SUM(CL69:CL82)</f>
        <v>3877.5094390865252</v>
      </c>
      <c r="CM68" s="38">
        <f>IF(AND(CL4=0,CL68&gt;=0), "",CL68/CL4)</f>
        <v>0.42684612547112216</v>
      </c>
      <c r="CN68" s="43">
        <f>IF(AND(CL124=0,CL68&gt;=0),"",CL68/CL124)</f>
        <v>0.48008106551932028</v>
      </c>
      <c r="CO68" s="126">
        <f>SUM(CO69:CO82)</f>
        <v>0</v>
      </c>
      <c r="CP68" s="38" t="str">
        <f>IF(AND(CO4=0,CO68&gt;=0), "",CO68/CO4)</f>
        <v/>
      </c>
      <c r="CQ68" s="43" t="str">
        <f>IF(AND(CO124=0,CO68&gt;=0),"",CO68/CO124)</f>
        <v/>
      </c>
      <c r="CR68" s="38" t="str">
        <f t="shared" ref="CR68:CR131" si="47">IF(AND(CH68=0,CO68&gt;0),100%,IF(AND(CH68&lt;0,CO68=0),(CH68-CO68)/CH68,IF(AND(CH68&gt;0,CO68&gt;0),(CO68-CH68)/CH68,IF(AND(CH68=0,CO68=0),"",(CO68-CH68)/CH68))))</f>
        <v/>
      </c>
      <c r="CS68" s="127">
        <f>SUM(CS69:CS82)</f>
        <v>3877.5094390865252</v>
      </c>
      <c r="CT68" s="38">
        <f>IF(AND(CS4=0,CS68&gt;=0), "",CS68/CS4)</f>
        <v>0.42684612547112216</v>
      </c>
      <c r="CU68" s="43">
        <f>IF(AND(CS124=0,CS68&gt;=0),"",CS68/CS124)</f>
        <v>0.48008106551932028</v>
      </c>
      <c r="CV68" s="128">
        <f>SUM(CV69:CV82)</f>
        <v>0</v>
      </c>
      <c r="CW68" s="38" t="str">
        <f>IF(AND(CV4=0,CV68&gt;=0), "",CV68/CV4)</f>
        <v/>
      </c>
      <c r="CX68" s="91">
        <f t="shared" ref="CX68:CX131" si="48">IF(AND(CV68=0,CS68&gt;0),100%,IF(AND(CV68&lt;0,CS68=0),(CV68-CS68)/CV68,IF(AND(CV68&gt;0,CS68&gt;0),(CS68-CV68)/CV68,IF(AND(CV68=0,CS68=0),"",(CS68-CV68)/CV68))))</f>
        <v>1</v>
      </c>
    </row>
    <row r="69" spans="1:102" hidden="1" outlineLevel="1" x14ac:dyDescent="0.3">
      <c r="A69" s="29" t="s">
        <v>63</v>
      </c>
      <c r="B69" s="129">
        <f>+'N EERR UCAFE'!B96+'N EERR UCAFE'!B97+'N EERR UCAFE'!B98+'N EERR UCAFE'!B103+'N EERR UCAFE'!B104+'N EERR UCAFE'!B101+'N EERR UCAFE'!B102</f>
        <v>0</v>
      </c>
      <c r="C69" s="30" t="str">
        <f>IF(AND(B4=0,B69&gt;=0), "",B69/B4)</f>
        <v/>
      </c>
      <c r="D69" s="47" t="str">
        <f>IF(AND(B124=0,B69&gt;=0),"",B69/B124)</f>
        <v/>
      </c>
      <c r="E69" s="129">
        <f>+'N EERR UCAFE'!C96+'N EERR UCAFE'!C97+'N EERR UCAFE'!C98+'N EERR UCAFE'!C103+'N EERR UCAFE'!C104+'N EERR UCAFE'!C101+'N EERR UCAFE'!C102</f>
        <v>35.751587698346583</v>
      </c>
      <c r="F69" s="30">
        <f>IF(AND(E4=0,E69&gt;=0), "",E69/E4)</f>
        <v>2.5004131117315039E-2</v>
      </c>
      <c r="G69" s="47">
        <f>IF(AND(E124=0,E69&gt;=0),"",E69/E124)</f>
        <v>3.0720722305986565E-2</v>
      </c>
      <c r="H69" s="129">
        <f>+'N EERR UCAFE'!D96+'N EERR UCAFE'!D97+'N EERR UCAFE'!D98+'N EERR UCAFE'!D103+'N EERR UCAFE'!D104+'N EERR UCAFE'!D101+'N EERR UCAFE'!D102</f>
        <v>44.120936588143195</v>
      </c>
      <c r="I69" s="30">
        <f>IF(AND(H4=0,H69&gt;=0), "",H69/H4)</f>
        <v>3.0746920898695847E-2</v>
      </c>
      <c r="J69" s="47">
        <f>IF(AND(H124=0,H69&gt;=0),"",H69/H124)</f>
        <v>3.6784673026560619E-2</v>
      </c>
      <c r="K69" s="30">
        <f t="shared" si="19"/>
        <v>0.23409726472605502</v>
      </c>
      <c r="L69" s="130">
        <f t="shared" ref="L69:L81" si="49">+E69+H69</f>
        <v>79.872524286489778</v>
      </c>
      <c r="M69" s="30">
        <f>IF(AND(L4=0,L69&gt;=0), "",L69/L4)</f>
        <v>2.7880681510313352E-2</v>
      </c>
      <c r="N69" s="47">
        <f>IF(AND(L124=0,L69&gt;=0),"",L69/L124)</f>
        <v>3.3798470799321155E-2</v>
      </c>
      <c r="O69" s="129">
        <f>+'N EERR UCAFE'!E96+'N EERR UCAFE'!E97+'N EERR UCAFE'!E98+'N EERR UCAFE'!E103+'N EERR UCAFE'!E104+'N EERR UCAFE'!E101+'N EERR UCAFE'!E102</f>
        <v>41.305836783948138</v>
      </c>
      <c r="P69" s="30">
        <f>IF(AND(O4=0,O69&gt;=0), "",O69/O4)</f>
        <v>1.8344516213872199E-2</v>
      </c>
      <c r="Q69" s="47">
        <f>IF(AND(O124=0,O69&gt;=0),"",O69/O124)</f>
        <v>2.8028027102526297E-2</v>
      </c>
      <c r="R69" s="30">
        <f t="shared" si="20"/>
        <v>-6.3804171486050706E-2</v>
      </c>
      <c r="S69" s="130">
        <f t="shared" ref="S69:S81" si="50">+L69+O69</f>
        <v>121.17836107043792</v>
      </c>
      <c r="T69" s="30">
        <f>IF(AND(S4=0,S69&gt;=0), "",S69/S4)</f>
        <v>2.3683976206237512E-2</v>
      </c>
      <c r="U69" s="47">
        <f>IF(AND(S124=0,S69&gt;=0),"",S69/S124)</f>
        <v>3.1582092303288872E-2</v>
      </c>
      <c r="V69" s="131"/>
      <c r="W69" s="30" t="str">
        <f>IF(AND(V4=0,V69&gt;=0), "",V69/V4)</f>
        <v/>
      </c>
      <c r="X69" s="47">
        <f t="shared" si="21"/>
        <v>1</v>
      </c>
      <c r="Y69" s="129">
        <f>+'N EERR UCAFE'!F96+'N EERR UCAFE'!F97+'N EERR UCAFE'!F98+'N EERR UCAFE'!F103+'N EERR UCAFE'!F104+'N EERR UCAFE'!F101+'N EERR UCAFE'!F102</f>
        <v>45.205166835344492</v>
      </c>
      <c r="Z69" s="30">
        <f>IF(AND(Y4=0,Y69&gt;=0), "",Y69/Y4)</f>
        <v>3.5558118868402003E-2</v>
      </c>
      <c r="AA69" s="47">
        <f>IF(AND(Y124=0,Y69&gt;=0),"",Y69/Y124)</f>
        <v>3.1679368243147807E-2</v>
      </c>
      <c r="AB69" s="30">
        <f t="shared" si="22"/>
        <v>9.4401429797729544E-2</v>
      </c>
      <c r="AC69" s="130">
        <f t="shared" ref="AC69:AC81" si="51">+S69+Y69</f>
        <v>166.38352790578242</v>
      </c>
      <c r="AD69" s="30">
        <f>IF(AND(AC4=0,AC69&gt;=0), "",AC69/AC4)</f>
        <v>2.6047184601632783E-2</v>
      </c>
      <c r="AE69" s="47">
        <f>IF(AND(AC124=0,AC69&gt;=0),"",AC69/AC124)</f>
        <v>3.160846229782157E-2</v>
      </c>
      <c r="AF69" s="129">
        <f>+'N EERR UCAFE'!G96+'N EERR UCAFE'!G97+'N EERR UCAFE'!G98+'N EERR UCAFE'!G103+'N EERR UCAFE'!G104+'N EERR UCAFE'!G101+'N EERR UCAFE'!G102</f>
        <v>119.26205986430369</v>
      </c>
      <c r="AG69" s="30">
        <f>IF(AND(AF4=0,AF69&gt;=0), "",AF69/AF4)</f>
        <v>7.8991537162674555E-2</v>
      </c>
      <c r="AH69" s="47">
        <f>IF(AND(AF124=0,AF69&gt;=0),"",AF69/AF124)</f>
        <v>7.9714409638525593E-2</v>
      </c>
      <c r="AI69" s="30">
        <f t="shared" si="41"/>
        <v>1.6382395689126503</v>
      </c>
      <c r="AJ69" s="130">
        <f t="shared" si="16"/>
        <v>285.64558777008608</v>
      </c>
      <c r="AK69" s="30">
        <f>IF(AND(AJ4=0,AJ69&gt;=0), "",AJ69/AJ4)</f>
        <v>3.6168739539319018E-2</v>
      </c>
      <c r="AL69" s="47">
        <f>IF(AND(AJ124=0,AJ69&gt;=0),"",AJ69/AJ124)</f>
        <v>4.2255210826457015E-2</v>
      </c>
      <c r="AM69" s="129">
        <f>+'N EERR UCAFE'!H96+'N EERR UCAFE'!H97+'N EERR UCAFE'!H98+'N EERR UCAFE'!H103+'N EERR UCAFE'!H104+'N EERR UCAFE'!H101+'N EERR UCAFE'!H102</f>
        <v>226.13873919863687</v>
      </c>
      <c r="AN69" s="30">
        <f>IF(AND(AM4=0,AM69&gt;=0), "",AM69/AM4)</f>
        <v>0.19059153493115763</v>
      </c>
      <c r="AO69" s="47">
        <f>IF(AND(AM124=0,AM69&gt;=0),"",AM69/AM124)</f>
        <v>0.17173719895627235</v>
      </c>
      <c r="AP69" s="30">
        <f t="shared" si="42"/>
        <v>0.89614986908608996</v>
      </c>
      <c r="AQ69" s="130">
        <f t="shared" si="17"/>
        <v>511.78432696872295</v>
      </c>
      <c r="AR69" s="30">
        <f>IF(AND(AQ4=0,AQ69&gt;=0), "",AQ69/AQ4)</f>
        <v>5.6338523600063542E-2</v>
      </c>
      <c r="AS69" s="47">
        <f>IF(AND(AQ124=0,AQ69&gt;=0),"",AQ69/AQ124)</f>
        <v>6.3364891528185405E-2</v>
      </c>
      <c r="AT69" s="131">
        <f t="shared" ref="AT69:AT82" si="52">+V69*2</f>
        <v>0</v>
      </c>
      <c r="AU69" s="30" t="str">
        <f>IF(AND(AT4=0,AT69&gt;=0), "",AT69/AT4)</f>
        <v/>
      </c>
      <c r="AV69" s="47">
        <f t="shared" si="23"/>
        <v>1</v>
      </c>
      <c r="AW69" s="131">
        <f t="shared" si="40"/>
        <v>85.297387828120492</v>
      </c>
      <c r="AX69" s="30">
        <f>IF(AND(AW4=0,AW69&gt;=0), "",AW69/AW4)</f>
        <v>5.6338523600063535E-2</v>
      </c>
      <c r="AY69" s="47">
        <f>IF(AND(AW124=0,AW69&gt;=0),"",AW69/AW124)</f>
        <v>6.3364891528185432E-2</v>
      </c>
      <c r="AZ69" s="131">
        <f t="shared" ref="AZ69:AZ82" si="53">+AT69/6</f>
        <v>0</v>
      </c>
      <c r="BA69" s="30" t="str">
        <f>IF(AND(AZ4=0,AZ69&gt;=0), "",AZ69/AZ4)</f>
        <v/>
      </c>
      <c r="BB69" s="47">
        <f t="shared" si="24"/>
        <v>1</v>
      </c>
      <c r="BC69" s="129">
        <f>+'N EERR UCAFE'!I96+'N EERR UCAFE'!I97+'N EERR UCAFE'!I98+'N EERR UCAFE'!I103+'N EERR UCAFE'!I104+'N EERR UCAFE'!I101+'N EERR UCAFE'!I102</f>
        <v>0</v>
      </c>
      <c r="BD69" s="30" t="str">
        <f>IF(AND(BC4=0,BC69&gt;=0), "",BC69/BC4)</f>
        <v/>
      </c>
      <c r="BE69" s="47" t="str">
        <f>IF(AND(BC124=0,BC69&gt;=0),"",BC69/BC124)</f>
        <v/>
      </c>
      <c r="BF69" s="30">
        <f t="shared" si="25"/>
        <v>-1</v>
      </c>
      <c r="BG69" s="130">
        <f t="shared" ref="BG69:BG82" si="54">+AQ69+BC69</f>
        <v>511.78432696872295</v>
      </c>
      <c r="BH69" s="30">
        <f>IF(AND(BG4=0,BG69&gt;=0), "",BG69/BG4)</f>
        <v>5.6338523600063542E-2</v>
      </c>
      <c r="BI69" s="47">
        <f>IF(AND(BG124=0,BG69&gt;=0),"",BG69/BG124)</f>
        <v>6.3364891528185405E-2</v>
      </c>
      <c r="BJ69" s="129">
        <f>+'N EERR UCAFE'!J96+'N EERR UCAFE'!J97+'N EERR UCAFE'!J98+'N EERR UCAFE'!J103+'N EERR UCAFE'!J104+'N EERR UCAFE'!J101+'N EERR UCAFE'!J102</f>
        <v>0</v>
      </c>
      <c r="BK69" s="30" t="str">
        <f>IF(AND(BJ4=0,BJ69&gt;=0), "",BJ69/BJ4)</f>
        <v/>
      </c>
      <c r="BL69" s="47" t="str">
        <f>IF(AND(BJ124=0,BJ69&gt;=0),"",BJ69/BJ124)</f>
        <v/>
      </c>
      <c r="BM69" s="30" t="str">
        <f t="shared" si="43"/>
        <v/>
      </c>
      <c r="BN69" s="130">
        <f t="shared" ref="BN69:BN82" si="55">+BG69+BJ69</f>
        <v>511.78432696872295</v>
      </c>
      <c r="BO69" s="30">
        <f>IF(AND(BN4=0,BN69&gt;=0), "",BN69/BN4)</f>
        <v>5.6338523600063542E-2</v>
      </c>
      <c r="BP69" s="47">
        <f>IF(AND(BN124=0,BN69&gt;=0),"",BN69/BN124)</f>
        <v>6.3364891528185405E-2</v>
      </c>
      <c r="BQ69" s="129">
        <f>+'N EERR UCAFE'!K96+'N EERR UCAFE'!K97+'N EERR UCAFE'!K98+'N EERR UCAFE'!K103+'N EERR UCAFE'!K104+'N EERR UCAFE'!K101+'N EERR UCAFE'!K102</f>
        <v>0</v>
      </c>
      <c r="BR69" s="30" t="str">
        <f>IF(AND(BQ4=0,BQ69&gt;=0), "",BQ69/BQ4)</f>
        <v/>
      </c>
      <c r="BS69" s="47" t="str">
        <f>IF(AND(BQ124=0,BQ69&gt;=0),"",BQ69/BQ124)</f>
        <v/>
      </c>
      <c r="BT69" s="30" t="str">
        <f t="shared" si="44"/>
        <v/>
      </c>
      <c r="BU69" s="130">
        <f t="shared" ref="BU69:BU82" si="56">+BN69+BQ69</f>
        <v>511.78432696872295</v>
      </c>
      <c r="BV69" s="30">
        <f>IF(AND(BU4=0,BU69&gt;=0), "",BU69/BU4)</f>
        <v>5.6338523600063542E-2</v>
      </c>
      <c r="BW69" s="47">
        <f>IF(AND(BU124=0,BU69&gt;=0),"",BU69/BU124)</f>
        <v>6.3364891528185405E-2</v>
      </c>
      <c r="BX69" s="131">
        <f t="shared" ref="BX69:BX82" si="57">+AZ69*9</f>
        <v>0</v>
      </c>
      <c r="BY69" s="30" t="str">
        <f>IF(AND(BX4=0,BX69&gt;=0), "",BX69/BX4)</f>
        <v/>
      </c>
      <c r="BZ69" s="47">
        <f t="shared" si="45"/>
        <v>1</v>
      </c>
      <c r="CA69" s="129">
        <f>+'N EERR UCAFE'!L96+'N EERR UCAFE'!L97+'N EERR UCAFE'!L98+'N EERR UCAFE'!L103+'N EERR UCAFE'!L104+'N EERR UCAFE'!L101+'N EERR UCAFE'!L102</f>
        <v>0</v>
      </c>
      <c r="CB69" s="30" t="str">
        <f>IF(AND(CA4=0,CA69&gt;=0), "",CA69/CA4)</f>
        <v/>
      </c>
      <c r="CC69" s="47" t="str">
        <f>IF(AND(CA124=0,CA69&gt;=0),"",CA69/CA124)</f>
        <v/>
      </c>
      <c r="CD69" s="30" t="str">
        <f t="shared" si="26"/>
        <v/>
      </c>
      <c r="CE69" s="130">
        <f t="shared" ref="CE69:CE81" si="58">+BU69+CA69</f>
        <v>511.78432696872295</v>
      </c>
      <c r="CF69" s="30">
        <f>IF(AND(CE4=0,CE69&gt;=0), "",CE69/CE4)</f>
        <v>5.6338523600063542E-2</v>
      </c>
      <c r="CG69" s="47">
        <f>IF(AND(CE124=0,CE69&gt;=0),"",CE69/CE124)</f>
        <v>6.3364891528185405E-2</v>
      </c>
      <c r="CH69" s="129">
        <f>+'N EERR UCAFE'!M96+'N EERR UCAFE'!M97+'N EERR UCAFE'!M98+'N EERR UCAFE'!M103+'N EERR UCAFE'!M104+'N EERR UCAFE'!M101+'N EERR UCAFE'!M102</f>
        <v>0</v>
      </c>
      <c r="CI69" s="30" t="str">
        <f>IF(AND(CH4=0,CH69&gt;=0), "",CH69/CH4)</f>
        <v/>
      </c>
      <c r="CJ69" s="47" t="str">
        <f>IF(AND(CH124=0,CH69&gt;=0),"",CH69/CH124)</f>
        <v/>
      </c>
      <c r="CK69" s="30" t="str">
        <f t="shared" si="46"/>
        <v/>
      </c>
      <c r="CL69" s="130">
        <f t="shared" ref="CL69:CL82" si="59">+CE69+CH69</f>
        <v>511.78432696872295</v>
      </c>
      <c r="CM69" s="30">
        <f>IF(AND(CL4=0,CL69&gt;=0), "",CL69/CL4)</f>
        <v>5.6338523600063542E-2</v>
      </c>
      <c r="CN69" s="47">
        <f>IF(AND(CL124=0,CL69&gt;=0),"",CL69/CL124)</f>
        <v>6.3364891528185405E-2</v>
      </c>
      <c r="CO69" s="129">
        <f>+'N EERR UCAFE'!N96+'N EERR UCAFE'!N97+'N EERR UCAFE'!N98+'N EERR UCAFE'!N103+'N EERR UCAFE'!N104+'N EERR UCAFE'!N101+'N EERR UCAFE'!N102</f>
        <v>0</v>
      </c>
      <c r="CP69" s="30" t="str">
        <f>IF(AND(CO4=0,CO69&gt;=0), "",CO69/CO4)</f>
        <v/>
      </c>
      <c r="CQ69" s="47" t="str">
        <f>IF(AND(CO124=0,CO69&gt;=0),"",CO69/CO124)</f>
        <v/>
      </c>
      <c r="CR69" s="30" t="str">
        <f t="shared" si="47"/>
        <v/>
      </c>
      <c r="CS69" s="130">
        <f t="shared" ref="CS69:CS82" si="60">+CL69+CO69</f>
        <v>511.78432696872295</v>
      </c>
      <c r="CT69" s="30">
        <f>IF(AND(CS4=0,CS69&gt;=0), "",CS69/CS4)</f>
        <v>5.6338523600063542E-2</v>
      </c>
      <c r="CU69" s="47">
        <f>IF(AND(CS124=0,CS69&gt;=0),"",CS69/CS124)</f>
        <v>6.3364891528185405E-2</v>
      </c>
      <c r="CV69" s="131">
        <f t="shared" ref="CV69:CV82" si="61">+AZ69*12</f>
        <v>0</v>
      </c>
      <c r="CW69" s="30" t="str">
        <f>IF(AND(CV4=0,CV69&gt;=0), "",CV69/CV4)</f>
        <v/>
      </c>
      <c r="CX69" s="47">
        <f t="shared" si="48"/>
        <v>1</v>
      </c>
    </row>
    <row r="70" spans="1:102" hidden="1" outlineLevel="1" x14ac:dyDescent="0.3">
      <c r="A70" s="29" t="s">
        <v>69</v>
      </c>
      <c r="B70" s="129">
        <f>+'N EERR UCAFE'!B99+'N EERR UCAFE'!B100+'N EERR UCAFE'!B105+'N EERR UCAFE'!B106+'N EERR UCAFE'!B107</f>
        <v>0</v>
      </c>
      <c r="C70" s="30" t="str">
        <f>IF(AND(B4=0,B70&gt;=0), "",B70/B4)</f>
        <v/>
      </c>
      <c r="D70" s="47" t="str">
        <f>IF(AND(B124=0,B70&gt;=0),"",B70/B124)</f>
        <v/>
      </c>
      <c r="E70" s="129">
        <f>+'N EERR UCAFE'!C99+'N EERR UCAFE'!C100+'N EERR UCAFE'!C105+'N EERR UCAFE'!C106+'N EERR UCAFE'!C107</f>
        <v>477.75</v>
      </c>
      <c r="F70" s="30">
        <f>IF(AND(E4=0,E70&gt;=0), "",E70/E4)</f>
        <v>0.33413127668871939</v>
      </c>
      <c r="G70" s="47">
        <f>IF(AND(E124=0,E70&gt;=0),"",E70/E124)</f>
        <v>0.4105223299597362</v>
      </c>
      <c r="H70" s="129">
        <f>+'N EERR UCAFE'!D99+'N EERR UCAFE'!D100+'N EERR UCAFE'!D105+'N EERR UCAFE'!D106+'N EERR UCAFE'!D107</f>
        <v>447.01</v>
      </c>
      <c r="I70" s="30">
        <f>IF(AND(H4=0,H70&gt;=0), "",H70/H4)</f>
        <v>0.31151154471683545</v>
      </c>
      <c r="J70" s="47">
        <f>IF(AND(H124=0,H70&gt;=0),"",H70/H124)</f>
        <v>0.37268285673749024</v>
      </c>
      <c r="K70" s="30">
        <f t="shared" si="19"/>
        <v>-6.4343275771847216E-2</v>
      </c>
      <c r="L70" s="130">
        <f t="shared" si="49"/>
        <v>924.76</v>
      </c>
      <c r="M70" s="30">
        <f>IF(AND(L4=0,L70&gt;=0), "",L70/L4)</f>
        <v>0.32280110418193569</v>
      </c>
      <c r="N70" s="47">
        <f>IF(AND(L124=0,L70&gt;=0),"",L70/L124)</f>
        <v>0.39131696582258901</v>
      </c>
      <c r="O70" s="129">
        <f>+'N EERR UCAFE'!E99+'N EERR UCAFE'!E100+'N EERR UCAFE'!E105+'N EERR UCAFE'!E106+'N EERR UCAFE'!E107</f>
        <v>510.38</v>
      </c>
      <c r="P70" s="30">
        <f>IF(AND(O4=0,O70&gt;=0), "",O70/O4)</f>
        <v>0.2266670987494562</v>
      </c>
      <c r="Q70" s="47">
        <f>IF(AND(O124=0,O70&gt;=0),"",O70/O124)</f>
        <v>0.34631775038016943</v>
      </c>
      <c r="R70" s="30">
        <f t="shared" si="20"/>
        <v>0.14176416634974609</v>
      </c>
      <c r="S70" s="130">
        <f t="shared" si="50"/>
        <v>1435.1399999999999</v>
      </c>
      <c r="T70" s="30">
        <f>IF(AND(S4=0,S70&gt;=0), "",S70/S4)</f>
        <v>0.28049415186315546</v>
      </c>
      <c r="U70" s="47">
        <f>IF(AND(S124=0,S70&gt;=0),"",S70/S124)</f>
        <v>0.37403314872195603</v>
      </c>
      <c r="V70" s="131"/>
      <c r="W70" s="30" t="str">
        <f>IF(AND(V4=0,V70&gt;=0), "",V70/V4)</f>
        <v/>
      </c>
      <c r="X70" s="47">
        <f t="shared" si="21"/>
        <v>1</v>
      </c>
      <c r="Y70" s="129">
        <f>+'N EERR UCAFE'!F99+'N EERR UCAFE'!F100+'N EERR UCAFE'!F105+'N EERR UCAFE'!F106+'N EERR UCAFE'!F107</f>
        <v>478.08</v>
      </c>
      <c r="Z70" s="30">
        <f>IF(AND(Y4=0,Y70&gt;=0), "",Y70/Y4)</f>
        <v>0.37605492156516407</v>
      </c>
      <c r="AA70" s="47">
        <f>IF(AND(Y124=0,Y70&gt;=0),"",Y70/Y124)</f>
        <v>0.33503409963841774</v>
      </c>
      <c r="AB70" s="30">
        <f t="shared" si="22"/>
        <v>-6.3286178925506503E-2</v>
      </c>
      <c r="AC70" s="130">
        <f t="shared" si="51"/>
        <v>1913.2199999999998</v>
      </c>
      <c r="AD70" s="30">
        <f>IF(AND(AC4=0,AC70&gt;=0), "",AC70/AC4)</f>
        <v>0.29951278922126978</v>
      </c>
      <c r="AE70" s="47">
        <f>IF(AND(AC124=0,AC70&gt;=0),"",AC70/AC124)</f>
        <v>0.36346111299961498</v>
      </c>
      <c r="AF70" s="129">
        <f>+'N EERR UCAFE'!G99+'N EERR UCAFE'!G100+'N EERR UCAFE'!G105+'N EERR UCAFE'!G106+'N EERR UCAFE'!G107</f>
        <v>334</v>
      </c>
      <c r="AG70" s="30">
        <f>IF(AND(AF4=0,AF70&gt;=0), "",AF70/AF4)</f>
        <v>0.22122017213481018</v>
      </c>
      <c r="AH70" s="47">
        <f>IF(AND(AF124=0,AF70&gt;=0),"",AF70/AF124)</f>
        <v>0.22324461651560454</v>
      </c>
      <c r="AI70" s="30">
        <f t="shared" si="41"/>
        <v>-0.30137215528781791</v>
      </c>
      <c r="AJ70" s="130">
        <f t="shared" si="16"/>
        <v>2247.2199999999998</v>
      </c>
      <c r="AK70" s="30">
        <f>IF(AND(AJ4=0,AJ70&gt;=0), "",AJ70/AJ4)</f>
        <v>0.28454531891096252</v>
      </c>
      <c r="AL70" s="47">
        <f>IF(AND(AJ124=0,AJ70&gt;=0),"",AJ70/AJ124)</f>
        <v>0.33242857211524895</v>
      </c>
      <c r="AM70" s="129">
        <f>+'N EERR UCAFE'!H99+'N EERR UCAFE'!H100+'N EERR UCAFE'!H105+'N EERR UCAFE'!H106+'N EERR UCAFE'!H107</f>
        <v>0</v>
      </c>
      <c r="AN70" s="30">
        <f>IF(AND(AM4=0,AM70&gt;=0), "",AM70/AM4)</f>
        <v>0</v>
      </c>
      <c r="AO70" s="47">
        <f>IF(AND(AM124=0,AM70&gt;=0),"",AM70/AM124)</f>
        <v>0</v>
      </c>
      <c r="AP70" s="30">
        <f t="shared" si="42"/>
        <v>-1</v>
      </c>
      <c r="AQ70" s="130">
        <f t="shared" si="17"/>
        <v>2247.2199999999998</v>
      </c>
      <c r="AR70" s="30">
        <f>IF(AND(AQ4=0,AQ70&gt;=0), "",AQ70/AQ4)</f>
        <v>0.24737970729664818</v>
      </c>
      <c r="AS70" s="47">
        <f>IF(AND(AQ124=0,AQ70&gt;=0),"",AQ70/AQ124)</f>
        <v>0.27823214591851125</v>
      </c>
      <c r="AT70" s="131">
        <f t="shared" si="52"/>
        <v>0</v>
      </c>
      <c r="AU70" s="30" t="str">
        <f>IF(AND(AT4=0,AT70&gt;=0), "",AT70/AT4)</f>
        <v/>
      </c>
      <c r="AV70" s="47">
        <f t="shared" si="23"/>
        <v>1</v>
      </c>
      <c r="AW70" s="131">
        <f t="shared" si="40"/>
        <v>374.53666666666663</v>
      </c>
      <c r="AX70" s="30">
        <f>IF(AND(AW4=0,AW70&gt;=0), "",AW70/AW4)</f>
        <v>0.24737970729664818</v>
      </c>
      <c r="AY70" s="47">
        <f>IF(AND(AW124=0,AW70&gt;=0),"",AW70/AW124)</f>
        <v>0.27823214591851136</v>
      </c>
      <c r="AZ70" s="131">
        <f t="shared" si="53"/>
        <v>0</v>
      </c>
      <c r="BA70" s="30" t="str">
        <f>IF(AND(AZ4=0,AZ70&gt;=0), "",AZ70/AZ4)</f>
        <v/>
      </c>
      <c r="BB70" s="47">
        <f t="shared" si="24"/>
        <v>1</v>
      </c>
      <c r="BC70" s="129">
        <f>+'N EERR UCAFE'!I99+'N EERR UCAFE'!I100+'N EERR UCAFE'!I105+'N EERR UCAFE'!I106+'N EERR UCAFE'!I107</f>
        <v>0</v>
      </c>
      <c r="BD70" s="30" t="str">
        <f>IF(AND(BC4=0,BC70&gt;=0), "",BC70/BC4)</f>
        <v/>
      </c>
      <c r="BE70" s="47" t="str">
        <f>IF(AND(BC124=0,BC70&gt;=0),"",BC70/BC124)</f>
        <v/>
      </c>
      <c r="BF70" s="30" t="str">
        <f t="shared" si="25"/>
        <v/>
      </c>
      <c r="BG70" s="130">
        <f t="shared" si="54"/>
        <v>2247.2199999999998</v>
      </c>
      <c r="BH70" s="30">
        <f>IF(AND(BG4=0,BG70&gt;=0), "",BG70/BG4)</f>
        <v>0.24737970729664818</v>
      </c>
      <c r="BI70" s="47">
        <f>IF(AND(BG124=0,BG70&gt;=0),"",BG70/BG124)</f>
        <v>0.27823214591851125</v>
      </c>
      <c r="BJ70" s="129">
        <f>+'N EERR UCAFE'!J99+'N EERR UCAFE'!J100+'N EERR UCAFE'!J105+'N EERR UCAFE'!J106+'N EERR UCAFE'!J107</f>
        <v>0</v>
      </c>
      <c r="BK70" s="30" t="str">
        <f>IF(AND(BJ4=0,BJ70&gt;=0), "",BJ70/BJ4)</f>
        <v/>
      </c>
      <c r="BL70" s="47" t="str">
        <f>IF(AND(BJ124=0,BJ70&gt;=0),"",BJ70/BJ124)</f>
        <v/>
      </c>
      <c r="BM70" s="30" t="str">
        <f t="shared" si="43"/>
        <v/>
      </c>
      <c r="BN70" s="130">
        <f t="shared" si="55"/>
        <v>2247.2199999999998</v>
      </c>
      <c r="BO70" s="30">
        <f>IF(AND(BN4=0,BN70&gt;=0), "",BN70/BN4)</f>
        <v>0.24737970729664818</v>
      </c>
      <c r="BP70" s="47">
        <f>IF(AND(BN124=0,BN70&gt;=0),"",BN70/BN124)</f>
        <v>0.27823214591851125</v>
      </c>
      <c r="BQ70" s="129">
        <f>+'N EERR UCAFE'!K99+'N EERR UCAFE'!K100+'N EERR UCAFE'!K105+'N EERR UCAFE'!K106+'N EERR UCAFE'!K107</f>
        <v>0</v>
      </c>
      <c r="BR70" s="30" t="str">
        <f>IF(AND(BQ4=0,BQ70&gt;=0), "",BQ70/BQ4)</f>
        <v/>
      </c>
      <c r="BS70" s="47" t="str">
        <f>IF(AND(BQ124=0,BQ70&gt;=0),"",BQ70/BQ124)</f>
        <v/>
      </c>
      <c r="BT70" s="30" t="str">
        <f t="shared" si="44"/>
        <v/>
      </c>
      <c r="BU70" s="130">
        <f t="shared" si="56"/>
        <v>2247.2199999999998</v>
      </c>
      <c r="BV70" s="30">
        <f>IF(AND(BU4=0,BU70&gt;=0), "",BU70/BU4)</f>
        <v>0.24737970729664818</v>
      </c>
      <c r="BW70" s="47">
        <f>IF(AND(BU124=0,BU70&gt;=0),"",BU70/BU124)</f>
        <v>0.27823214591851125</v>
      </c>
      <c r="BX70" s="131">
        <f t="shared" si="57"/>
        <v>0</v>
      </c>
      <c r="BY70" s="30" t="str">
        <f>IF(AND(BX4=0,BX70&gt;=0), "",BX70/BX4)</f>
        <v/>
      </c>
      <c r="BZ70" s="47">
        <f t="shared" si="45"/>
        <v>1</v>
      </c>
      <c r="CA70" s="129">
        <f>+'N EERR UCAFE'!L99+'N EERR UCAFE'!L100+'N EERR UCAFE'!L105+'N EERR UCAFE'!L106+'N EERR UCAFE'!L107</f>
        <v>0</v>
      </c>
      <c r="CB70" s="30" t="str">
        <f>IF(AND(CA4=0,CA70&gt;=0), "",CA70/CA4)</f>
        <v/>
      </c>
      <c r="CC70" s="47" t="str">
        <f>IF(AND(CA124=0,CA70&gt;=0),"",CA70/CA124)</f>
        <v/>
      </c>
      <c r="CD70" s="30" t="str">
        <f t="shared" si="26"/>
        <v/>
      </c>
      <c r="CE70" s="130">
        <f t="shared" si="58"/>
        <v>2247.2199999999998</v>
      </c>
      <c r="CF70" s="30">
        <f>IF(AND(CE4=0,CE70&gt;=0), "",CE70/CE4)</f>
        <v>0.24737970729664818</v>
      </c>
      <c r="CG70" s="47">
        <f>IF(AND(CE124=0,CE70&gt;=0),"",CE70/CE124)</f>
        <v>0.27823214591851125</v>
      </c>
      <c r="CH70" s="129">
        <f>+'N EERR UCAFE'!M99+'N EERR UCAFE'!M100+'N EERR UCAFE'!M105+'N EERR UCAFE'!M106+'N EERR UCAFE'!M107</f>
        <v>0</v>
      </c>
      <c r="CI70" s="30" t="str">
        <f>IF(AND(CH4=0,CH70&gt;=0), "",CH70/CH4)</f>
        <v/>
      </c>
      <c r="CJ70" s="47" t="str">
        <f>IF(AND(CH124=0,CH70&gt;=0),"",CH70/CH124)</f>
        <v/>
      </c>
      <c r="CK70" s="30" t="str">
        <f t="shared" si="46"/>
        <v/>
      </c>
      <c r="CL70" s="130">
        <f t="shared" si="59"/>
        <v>2247.2199999999998</v>
      </c>
      <c r="CM70" s="30">
        <f>IF(AND(CL4=0,CL70&gt;=0), "",CL70/CL4)</f>
        <v>0.24737970729664818</v>
      </c>
      <c r="CN70" s="47">
        <f>IF(AND(CL124=0,CL70&gt;=0),"",CL70/CL124)</f>
        <v>0.27823214591851125</v>
      </c>
      <c r="CO70" s="129">
        <f>+'N EERR UCAFE'!N99+'N EERR UCAFE'!N100+'N EERR UCAFE'!N105+'N EERR UCAFE'!N106+'N EERR UCAFE'!N107</f>
        <v>0</v>
      </c>
      <c r="CP70" s="30" t="str">
        <f>IF(AND(CO4=0,CO70&gt;=0), "",CO70/CO4)</f>
        <v/>
      </c>
      <c r="CQ70" s="47" t="str">
        <f>IF(AND(CO124=0,CO70&gt;=0),"",CO70/CO124)</f>
        <v/>
      </c>
      <c r="CR70" s="30" t="str">
        <f t="shared" si="47"/>
        <v/>
      </c>
      <c r="CS70" s="130">
        <f t="shared" si="60"/>
        <v>2247.2199999999998</v>
      </c>
      <c r="CT70" s="30">
        <f>IF(AND(CS4=0,CS70&gt;=0), "",CS70/CS4)</f>
        <v>0.24737970729664818</v>
      </c>
      <c r="CU70" s="47">
        <f>IF(AND(CS124=0,CS70&gt;=0),"",CS70/CS124)</f>
        <v>0.27823214591851125</v>
      </c>
      <c r="CV70" s="131">
        <f t="shared" si="61"/>
        <v>0</v>
      </c>
      <c r="CW70" s="30" t="str">
        <f>IF(AND(CV4=0,CV70&gt;=0), "",CV70/CV4)</f>
        <v/>
      </c>
      <c r="CX70" s="47">
        <f t="shared" si="48"/>
        <v>1</v>
      </c>
    </row>
    <row r="71" spans="1:102" hidden="1" outlineLevel="1" x14ac:dyDescent="0.3">
      <c r="A71" s="29" t="s">
        <v>64</v>
      </c>
      <c r="B71" s="129">
        <f>+'N EERR UCAFE'!B108</f>
        <v>0</v>
      </c>
      <c r="C71" s="30" t="str">
        <f>IF(AND(B4=0,B71&gt;=0), "",B71/B4)</f>
        <v/>
      </c>
      <c r="D71" s="47" t="str">
        <f>IF(AND(B124=0,B71&gt;=0),"",B71/B124)</f>
        <v/>
      </c>
      <c r="E71" s="129">
        <f>+'N EERR UCAFE'!C108</f>
        <v>29.8</v>
      </c>
      <c r="F71" s="30">
        <f>IF(AND(E4=0,E71&gt;=0), "",E71/E4)</f>
        <v>2.0841678797119494E-2</v>
      </c>
      <c r="G71" s="47">
        <f>IF(AND(E124=0,E71&gt;=0),"",E71/E124)</f>
        <v>2.5606625709681086E-2</v>
      </c>
      <c r="H71" s="129">
        <f>+'N EERR UCAFE'!D108</f>
        <v>25.33</v>
      </c>
      <c r="I71" s="30">
        <f>IF(AND(H4=0,H71&gt;=0), "",H71/H4)</f>
        <v>1.7651925969614644E-2</v>
      </c>
      <c r="J71" s="47">
        <f>IF(AND(H124=0,H71&gt;=0),"",H71/H124)</f>
        <v>2.111822277166199E-2</v>
      </c>
      <c r="K71" s="30">
        <f t="shared" si="19"/>
        <v>-0.15000000000000008</v>
      </c>
      <c r="L71" s="130">
        <f t="shared" si="49"/>
        <v>55.129999999999995</v>
      </c>
      <c r="M71" s="30">
        <f>IF(AND(L4=0,L71&gt;=0), "",L71/L4)</f>
        <v>1.9243938831210384E-2</v>
      </c>
      <c r="N71" s="47">
        <f>IF(AND(L124=0,L71&gt;=0),"",L71/L124)</f>
        <v>2.3328543974435886E-2</v>
      </c>
      <c r="O71" s="129">
        <f>+'N EERR UCAFE'!E108</f>
        <v>18.600000000000001</v>
      </c>
      <c r="P71" s="30">
        <f>IF(AND(O4=0,O71&gt;=0), "",O71/O4)</f>
        <v>8.2605275221205483E-3</v>
      </c>
      <c r="Q71" s="47">
        <f>IF(AND(O124=0,O71&gt;=0),"",O71/O124)</f>
        <v>1.2621008184237533E-2</v>
      </c>
      <c r="R71" s="30">
        <f t="shared" si="20"/>
        <v>-0.2656928543229371</v>
      </c>
      <c r="S71" s="130">
        <f t="shared" si="50"/>
        <v>73.72999999999999</v>
      </c>
      <c r="T71" s="30">
        <f>IF(AND(S4=0,S71&gt;=0), "",S71/S4)</f>
        <v>1.4410324997470945E-2</v>
      </c>
      <c r="U71" s="47">
        <f>IF(AND(S124=0,S71&gt;=0),"",S71/S124)</f>
        <v>1.9215870267200282E-2</v>
      </c>
      <c r="V71" s="131"/>
      <c r="W71" s="30" t="str">
        <f>IF(AND(V4=0,V71&gt;=0), "",V71/V4)</f>
        <v/>
      </c>
      <c r="X71" s="47">
        <f t="shared" si="21"/>
        <v>1</v>
      </c>
      <c r="Y71" s="129">
        <f>+'N EERR UCAFE'!F108</f>
        <v>15.6</v>
      </c>
      <c r="Z71" s="30">
        <f>IF(AND(Y4=0,Y71&gt;=0), "",Y71/Y4)</f>
        <v>1.2270868424566098E-2</v>
      </c>
      <c r="AA71" s="47">
        <f>IF(AND(Y124=0,Y71&gt;=0),"",Y71/Y124)</f>
        <v>1.093233758860299E-2</v>
      </c>
      <c r="AB71" s="30">
        <f t="shared" si="22"/>
        <v>-0.16129032258064524</v>
      </c>
      <c r="AC71" s="130">
        <f t="shared" si="51"/>
        <v>89.329999999999984</v>
      </c>
      <c r="AD71" s="30">
        <f>IF(AND(AC4=0,AC71&gt;=0), "",AC71/AC4)</f>
        <v>1.3984527373295298E-2</v>
      </c>
      <c r="AE71" s="47">
        <f>IF(AND(AC124=0,AC71&gt;=0),"",AC71/AC124)</f>
        <v>1.6970333377371971E-2</v>
      </c>
      <c r="AF71" s="129">
        <f>+'N EERR UCAFE'!G108</f>
        <v>17.55</v>
      </c>
      <c r="AG71" s="30">
        <f>IF(AND(AF4=0,AF71&gt;=0), "",AF71/AF4)</f>
        <v>1.162399407474826E-2</v>
      </c>
      <c r="AH71" s="47">
        <f>IF(AND(AF124=0,AF71&gt;=0),"",AF71/AF124)</f>
        <v>1.1730368322900777E-2</v>
      </c>
      <c r="AI71" s="30">
        <f t="shared" si="41"/>
        <v>0.12500000000000008</v>
      </c>
      <c r="AJ71" s="130">
        <f t="shared" ref="AJ71:AJ135" si="62">+AC71+AF71</f>
        <v>106.87999999999998</v>
      </c>
      <c r="AK71" s="30">
        <f>IF(AND(AJ4=0,AJ71&gt;=0), "",AJ71/AJ4)</f>
        <v>1.3533256060912447E-2</v>
      </c>
      <c r="AL71" s="47">
        <f>IF(AND(AJ124=0,AJ71&gt;=0),"",AJ71/AJ124)</f>
        <v>1.5810630818379065E-2</v>
      </c>
      <c r="AM71" s="129">
        <f>+'N EERR UCAFE'!H108</f>
        <v>351.6</v>
      </c>
      <c r="AN71" s="30">
        <f>IF(AND(AM4=0,AM71&gt;=0), "",AM71/AM4)</f>
        <v>0.29633128724102731</v>
      </c>
      <c r="AO71" s="47">
        <f>IF(AND(AM124=0,AM71&gt;=0),"",AM71/AM124)</f>
        <v>0.26701660833080892</v>
      </c>
      <c r="AP71" s="30">
        <f t="shared" si="42"/>
        <v>19.034188034188034</v>
      </c>
      <c r="AQ71" s="130">
        <f t="shared" ref="AQ71:AQ135" si="63">+AJ71+AM71</f>
        <v>458.48</v>
      </c>
      <c r="AR71" s="30">
        <f>IF(AND(AQ4=0,AQ71&gt;=0), "",AQ71/AQ4)</f>
        <v>5.0470647378257259E-2</v>
      </c>
      <c r="AS71" s="47">
        <f>IF(AND(AQ124=0,AQ71&gt;=0),"",AQ71/AQ124)</f>
        <v>5.6765191775046082E-2</v>
      </c>
      <c r="AT71" s="131">
        <f t="shared" si="52"/>
        <v>0</v>
      </c>
      <c r="AU71" s="30" t="str">
        <f>IF(AND(AT4=0,AT71&gt;=0), "",AT71/AT4)</f>
        <v/>
      </c>
      <c r="AV71" s="47">
        <f t="shared" si="23"/>
        <v>1</v>
      </c>
      <c r="AW71" s="131">
        <f t="shared" si="40"/>
        <v>76.413333333333341</v>
      </c>
      <c r="AX71" s="30">
        <f>IF(AND(AW4=0,AW71&gt;=0), "",AW71/AW4)</f>
        <v>5.0470647378257259E-2</v>
      </c>
      <c r="AY71" s="47">
        <f>IF(AND(AW124=0,AW71&gt;=0),"",AW71/AW124)</f>
        <v>5.6765191775046103E-2</v>
      </c>
      <c r="AZ71" s="131">
        <f t="shared" si="53"/>
        <v>0</v>
      </c>
      <c r="BA71" s="30" t="str">
        <f>IF(AND(AZ4=0,AZ71&gt;=0), "",AZ71/AZ4)</f>
        <v/>
      </c>
      <c r="BB71" s="47">
        <f t="shared" si="24"/>
        <v>1</v>
      </c>
      <c r="BC71" s="129">
        <f>+'N EERR UCAFE'!I108</f>
        <v>0</v>
      </c>
      <c r="BD71" s="30" t="str">
        <f>IF(AND(BC4=0,BC71&gt;=0), "",BC71/BC4)</f>
        <v/>
      </c>
      <c r="BE71" s="47" t="str">
        <f>IF(AND(BC124=0,BC71&gt;=0),"",BC71/BC124)</f>
        <v/>
      </c>
      <c r="BF71" s="30">
        <f t="shared" si="25"/>
        <v>-1</v>
      </c>
      <c r="BG71" s="130">
        <f t="shared" si="54"/>
        <v>458.48</v>
      </c>
      <c r="BH71" s="30">
        <f>IF(AND(BG4=0,BG71&gt;=0), "",BG71/BG4)</f>
        <v>5.0470647378257259E-2</v>
      </c>
      <c r="BI71" s="47">
        <f>IF(AND(BG124=0,BG71&gt;=0),"",BG71/BG124)</f>
        <v>5.6765191775046082E-2</v>
      </c>
      <c r="BJ71" s="129">
        <f>+'N EERR UCAFE'!J108</f>
        <v>0</v>
      </c>
      <c r="BK71" s="30" t="str">
        <f>IF(AND(BJ4=0,BJ71&gt;=0), "",BJ71/BJ4)</f>
        <v/>
      </c>
      <c r="BL71" s="47" t="str">
        <f>IF(AND(BJ124=0,BJ71&gt;=0),"",BJ71/BJ124)</f>
        <v/>
      </c>
      <c r="BM71" s="30" t="str">
        <f t="shared" si="43"/>
        <v/>
      </c>
      <c r="BN71" s="130">
        <f t="shared" si="55"/>
        <v>458.48</v>
      </c>
      <c r="BO71" s="30">
        <f>IF(AND(BN4=0,BN71&gt;=0), "",BN71/BN4)</f>
        <v>5.0470647378257259E-2</v>
      </c>
      <c r="BP71" s="47">
        <f>IF(AND(BN124=0,BN71&gt;=0),"",BN71/BN124)</f>
        <v>5.6765191775046082E-2</v>
      </c>
      <c r="BQ71" s="129">
        <f>+'N EERR UCAFE'!K108</f>
        <v>0</v>
      </c>
      <c r="BR71" s="30" t="str">
        <f>IF(AND(BQ4=0,BQ71&gt;=0), "",BQ71/BQ4)</f>
        <v/>
      </c>
      <c r="BS71" s="47" t="str">
        <f>IF(AND(BQ124=0,BQ71&gt;=0),"",BQ71/BQ124)</f>
        <v/>
      </c>
      <c r="BT71" s="30" t="str">
        <f t="shared" si="44"/>
        <v/>
      </c>
      <c r="BU71" s="130">
        <f t="shared" si="56"/>
        <v>458.48</v>
      </c>
      <c r="BV71" s="30">
        <f>IF(AND(BU4=0,BU71&gt;=0), "",BU71/BU4)</f>
        <v>5.0470647378257259E-2</v>
      </c>
      <c r="BW71" s="47">
        <f>IF(AND(BU124=0,BU71&gt;=0),"",BU71/BU124)</f>
        <v>5.6765191775046082E-2</v>
      </c>
      <c r="BX71" s="131">
        <f t="shared" si="57"/>
        <v>0</v>
      </c>
      <c r="BY71" s="30" t="str">
        <f>IF(AND(BX4=0,BX71&gt;=0), "",BX71/BX4)</f>
        <v/>
      </c>
      <c r="BZ71" s="47">
        <f t="shared" si="45"/>
        <v>1</v>
      </c>
      <c r="CA71" s="129">
        <f>+'N EERR UCAFE'!L108</f>
        <v>0</v>
      </c>
      <c r="CB71" s="30" t="str">
        <f>IF(AND(CA4=0,CA71&gt;=0), "",CA71/CA4)</f>
        <v/>
      </c>
      <c r="CC71" s="47" t="str">
        <f>IF(AND(CA124=0,CA71&gt;=0),"",CA71/CA124)</f>
        <v/>
      </c>
      <c r="CD71" s="30" t="str">
        <f t="shared" si="26"/>
        <v/>
      </c>
      <c r="CE71" s="130">
        <f t="shared" si="58"/>
        <v>458.48</v>
      </c>
      <c r="CF71" s="30">
        <f>IF(AND(CE4=0,CE71&gt;=0), "",CE71/CE4)</f>
        <v>5.0470647378257259E-2</v>
      </c>
      <c r="CG71" s="47">
        <f>IF(AND(CE124=0,CE71&gt;=0),"",CE71/CE124)</f>
        <v>5.6765191775046082E-2</v>
      </c>
      <c r="CH71" s="129">
        <f>+'N EERR UCAFE'!M108</f>
        <v>0</v>
      </c>
      <c r="CI71" s="30" t="str">
        <f>IF(AND(CH4=0,CH71&gt;=0), "",CH71/CH4)</f>
        <v/>
      </c>
      <c r="CJ71" s="47" t="str">
        <f>IF(AND(CH124=0,CH71&gt;=0),"",CH71/CH124)</f>
        <v/>
      </c>
      <c r="CK71" s="30" t="str">
        <f t="shared" si="46"/>
        <v/>
      </c>
      <c r="CL71" s="130">
        <f t="shared" si="59"/>
        <v>458.48</v>
      </c>
      <c r="CM71" s="30">
        <f>IF(AND(CL4=0,CL71&gt;=0), "",CL71/CL4)</f>
        <v>5.0470647378257259E-2</v>
      </c>
      <c r="CN71" s="47">
        <f>IF(AND(CL124=0,CL71&gt;=0),"",CL71/CL124)</f>
        <v>5.6765191775046082E-2</v>
      </c>
      <c r="CO71" s="129">
        <f>+'N EERR UCAFE'!N108</f>
        <v>0</v>
      </c>
      <c r="CP71" s="30" t="str">
        <f>IF(AND(CO4=0,CO71&gt;=0), "",CO71/CO4)</f>
        <v/>
      </c>
      <c r="CQ71" s="47" t="str">
        <f>IF(AND(CO124=0,CO71&gt;=0),"",CO71/CO124)</f>
        <v/>
      </c>
      <c r="CR71" s="30" t="str">
        <f t="shared" si="47"/>
        <v/>
      </c>
      <c r="CS71" s="130">
        <f t="shared" si="60"/>
        <v>458.48</v>
      </c>
      <c r="CT71" s="30">
        <f>IF(AND(CS4=0,CS71&gt;=0), "",CS71/CS4)</f>
        <v>5.0470647378257259E-2</v>
      </c>
      <c r="CU71" s="47">
        <f>IF(AND(CS124=0,CS71&gt;=0),"",CS71/CS124)</f>
        <v>5.6765191775046082E-2</v>
      </c>
      <c r="CV71" s="131">
        <f t="shared" si="61"/>
        <v>0</v>
      </c>
      <c r="CW71" s="30" t="str">
        <f>IF(AND(CV4=0,CV71&gt;=0), "",CV71/CV4)</f>
        <v/>
      </c>
      <c r="CX71" s="47">
        <f t="shared" si="48"/>
        <v>1</v>
      </c>
    </row>
    <row r="72" spans="1:102" hidden="1" outlineLevel="1" x14ac:dyDescent="0.3">
      <c r="A72" s="29" t="s">
        <v>65</v>
      </c>
      <c r="B72" s="129">
        <f>+'N EERR UCAFE'!B109+'N EERR UCAFE'!B110+'N EERR UCAFE'!B111+'N EERR UCAFE'!B112</f>
        <v>0</v>
      </c>
      <c r="C72" s="30" t="str">
        <f>IF(AND(B4=0,B72&gt;=0), "",B72/B4)</f>
        <v/>
      </c>
      <c r="D72" s="47" t="str">
        <f>IF(AND(B124=0,B72&gt;=0),"",B72/B124)</f>
        <v/>
      </c>
      <c r="E72" s="129">
        <f>+'N EERR UCAFE'!C109+'N EERR UCAFE'!C110+'N EERR UCAFE'!C111+'N EERR UCAFE'!C112</f>
        <v>0</v>
      </c>
      <c r="F72" s="30">
        <f>IF(AND(E4=0,E72&gt;=0), "",E72/E4)</f>
        <v>0</v>
      </c>
      <c r="G72" s="47">
        <f>IF(AND(E124=0,E72&gt;=0),"",E72/E124)</f>
        <v>0</v>
      </c>
      <c r="H72" s="129">
        <f>+'N EERR UCAFE'!D109+'N EERR UCAFE'!D110+'N EERR UCAFE'!D111+'N EERR UCAFE'!D112</f>
        <v>0</v>
      </c>
      <c r="I72" s="30">
        <f>IF(AND(H4=0,H72&gt;=0), "",H72/H4)</f>
        <v>0</v>
      </c>
      <c r="J72" s="47">
        <f>IF(AND(H124=0,H72&gt;=0),"",H72/H124)</f>
        <v>0</v>
      </c>
      <c r="K72" s="30" t="str">
        <f t="shared" si="19"/>
        <v/>
      </c>
      <c r="L72" s="130">
        <f t="shared" si="49"/>
        <v>0</v>
      </c>
      <c r="M72" s="30">
        <f>IF(AND(L4=0,L72&gt;=0), "",L72/L4)</f>
        <v>0</v>
      </c>
      <c r="N72" s="47">
        <f>IF(AND(L124=0,L72&gt;=0),"",L72/L124)</f>
        <v>0</v>
      </c>
      <c r="O72" s="129">
        <f>+'N EERR UCAFE'!E109+'N EERR UCAFE'!E110+'N EERR UCAFE'!E111+'N EERR UCAFE'!E112</f>
        <v>0</v>
      </c>
      <c r="P72" s="30">
        <f>IF(AND(O4=0,O72&gt;=0), "",O72/O4)</f>
        <v>0</v>
      </c>
      <c r="Q72" s="47">
        <f>IF(AND(O124=0,O72&gt;=0),"",O72/O124)</f>
        <v>0</v>
      </c>
      <c r="R72" s="30" t="str">
        <f t="shared" si="20"/>
        <v/>
      </c>
      <c r="S72" s="130">
        <f t="shared" si="50"/>
        <v>0</v>
      </c>
      <c r="T72" s="30">
        <f>IF(AND(S4=0,S72&gt;=0), "",S72/S4)</f>
        <v>0</v>
      </c>
      <c r="U72" s="47">
        <f>IF(AND(S124=0,S72&gt;=0),"",S72/S124)</f>
        <v>0</v>
      </c>
      <c r="V72" s="131"/>
      <c r="W72" s="30" t="str">
        <f>IF(AND(V4=0,V72&gt;=0), "",V72/V4)</f>
        <v/>
      </c>
      <c r="X72" s="47" t="str">
        <f t="shared" si="21"/>
        <v/>
      </c>
      <c r="Y72" s="129">
        <f>+'N EERR UCAFE'!F109+'N EERR UCAFE'!F110+'N EERR UCAFE'!F111+'N EERR UCAFE'!F112</f>
        <v>0</v>
      </c>
      <c r="Z72" s="30">
        <f>IF(AND(Y4=0,Y72&gt;=0), "",Y72/Y4)</f>
        <v>0</v>
      </c>
      <c r="AA72" s="47">
        <f>IF(AND(Y124=0,Y72&gt;=0),"",Y72/Y124)</f>
        <v>0</v>
      </c>
      <c r="AB72" s="30" t="str">
        <f t="shared" si="22"/>
        <v/>
      </c>
      <c r="AC72" s="130">
        <f t="shared" si="51"/>
        <v>0</v>
      </c>
      <c r="AD72" s="30">
        <f>IF(AND(AC4=0,AC72&gt;=0), "",AC72/AC4)</f>
        <v>0</v>
      </c>
      <c r="AE72" s="47">
        <f>IF(AND(AC124=0,AC72&gt;=0),"",AC72/AC124)</f>
        <v>0</v>
      </c>
      <c r="AF72" s="129">
        <f>+'N EERR UCAFE'!G109+'N EERR UCAFE'!G110+'N EERR UCAFE'!G111+'N EERR UCAFE'!G112</f>
        <v>0</v>
      </c>
      <c r="AG72" s="30">
        <f>IF(AND(AF4=0,AF72&gt;=0), "",AF72/AF4)</f>
        <v>0</v>
      </c>
      <c r="AH72" s="47">
        <f>IF(AND(AF124=0,AF72&gt;=0),"",AF72/AF124)</f>
        <v>0</v>
      </c>
      <c r="AI72" s="30" t="str">
        <f t="shared" si="41"/>
        <v/>
      </c>
      <c r="AJ72" s="130">
        <f t="shared" si="62"/>
        <v>0</v>
      </c>
      <c r="AK72" s="30">
        <f>IF(AND(AJ4=0,AJ72&gt;=0), "",AJ72/AJ4)</f>
        <v>0</v>
      </c>
      <c r="AL72" s="47">
        <f>IF(AND(AJ124=0,AJ72&gt;=0),"",AJ72/AJ124)</f>
        <v>0</v>
      </c>
      <c r="AM72" s="129">
        <f>+'N EERR UCAFE'!H109+'N EERR UCAFE'!H110+'N EERR UCAFE'!H111+'N EERR UCAFE'!H112</f>
        <v>0</v>
      </c>
      <c r="AN72" s="30">
        <f>IF(AND(AM4=0,AM72&gt;=0), "",AM72/AM4)</f>
        <v>0</v>
      </c>
      <c r="AO72" s="47">
        <f>IF(AND(AM124=0,AM72&gt;=0),"",AM72/AM124)</f>
        <v>0</v>
      </c>
      <c r="AP72" s="30" t="str">
        <f t="shared" si="42"/>
        <v/>
      </c>
      <c r="AQ72" s="130">
        <f t="shared" si="63"/>
        <v>0</v>
      </c>
      <c r="AR72" s="30">
        <f>IF(AND(AQ4=0,AQ72&gt;=0), "",AQ72/AQ4)</f>
        <v>0</v>
      </c>
      <c r="AS72" s="47">
        <f>IF(AND(AQ124=0,AQ72&gt;=0),"",AQ72/AQ124)</f>
        <v>0</v>
      </c>
      <c r="AT72" s="131">
        <f t="shared" si="52"/>
        <v>0</v>
      </c>
      <c r="AU72" s="30" t="str">
        <f>IF(AND(AT4=0,AT72&gt;=0), "",AT72/AT4)</f>
        <v/>
      </c>
      <c r="AV72" s="47" t="str">
        <f t="shared" si="23"/>
        <v/>
      </c>
      <c r="AW72" s="131">
        <f t="shared" si="40"/>
        <v>0</v>
      </c>
      <c r="AX72" s="30">
        <f>IF(AND(AW4=0,AW72&gt;=0), "",AW72/AW4)</f>
        <v>0</v>
      </c>
      <c r="AY72" s="47">
        <f>IF(AND(AW124=0,AW72&gt;=0),"",AW72/AW124)</f>
        <v>0</v>
      </c>
      <c r="AZ72" s="131">
        <f t="shared" si="53"/>
        <v>0</v>
      </c>
      <c r="BA72" s="30" t="str">
        <f>IF(AND(AZ4=0,AZ72&gt;=0), "",AZ72/AZ4)</f>
        <v/>
      </c>
      <c r="BB72" s="47" t="str">
        <f t="shared" si="24"/>
        <v/>
      </c>
      <c r="BC72" s="129">
        <f>+'N EERR UCAFE'!I109+'N EERR UCAFE'!I110+'N EERR UCAFE'!I111+'N EERR UCAFE'!I112</f>
        <v>0</v>
      </c>
      <c r="BD72" s="30" t="str">
        <f>IF(AND(BC4=0,BC72&gt;=0), "",BC72/BC4)</f>
        <v/>
      </c>
      <c r="BE72" s="47" t="str">
        <f>IF(AND(BC124=0,BC72&gt;=0),"",BC72/BC124)</f>
        <v/>
      </c>
      <c r="BF72" s="30" t="str">
        <f t="shared" si="25"/>
        <v/>
      </c>
      <c r="BG72" s="130">
        <f t="shared" si="54"/>
        <v>0</v>
      </c>
      <c r="BH72" s="30">
        <f>IF(AND(BG4=0,BG72&gt;=0), "",BG72/BG4)</f>
        <v>0</v>
      </c>
      <c r="BI72" s="47">
        <f>IF(AND(BG124=0,BG72&gt;=0),"",BG72/BG124)</f>
        <v>0</v>
      </c>
      <c r="BJ72" s="129">
        <f>+'N EERR UCAFE'!J109+'N EERR UCAFE'!J110+'N EERR UCAFE'!J111+'N EERR UCAFE'!J112</f>
        <v>0</v>
      </c>
      <c r="BK72" s="30" t="str">
        <f>IF(AND(BJ4=0,BJ72&gt;=0), "",BJ72/BJ4)</f>
        <v/>
      </c>
      <c r="BL72" s="47" t="str">
        <f>IF(AND(BJ124=0,BJ72&gt;=0),"",BJ72/BJ124)</f>
        <v/>
      </c>
      <c r="BM72" s="30" t="str">
        <f t="shared" si="43"/>
        <v/>
      </c>
      <c r="BN72" s="130">
        <f t="shared" si="55"/>
        <v>0</v>
      </c>
      <c r="BO72" s="30">
        <f>IF(AND(BN4=0,BN72&gt;=0), "",BN72/BN4)</f>
        <v>0</v>
      </c>
      <c r="BP72" s="47">
        <f>IF(AND(BN124=0,BN72&gt;=0),"",BN72/BN124)</f>
        <v>0</v>
      </c>
      <c r="BQ72" s="129">
        <f>+'N EERR UCAFE'!K109+'N EERR UCAFE'!K110+'N EERR UCAFE'!K111+'N EERR UCAFE'!K112</f>
        <v>0</v>
      </c>
      <c r="BR72" s="30" t="str">
        <f>IF(AND(BQ4=0,BQ72&gt;=0), "",BQ72/BQ4)</f>
        <v/>
      </c>
      <c r="BS72" s="47" t="str">
        <f>IF(AND(BQ124=0,BQ72&gt;=0),"",BQ72/BQ124)</f>
        <v/>
      </c>
      <c r="BT72" s="30" t="str">
        <f t="shared" si="44"/>
        <v/>
      </c>
      <c r="BU72" s="130">
        <f t="shared" si="56"/>
        <v>0</v>
      </c>
      <c r="BV72" s="30">
        <f>IF(AND(BU4=0,BU72&gt;=0), "",BU72/BU4)</f>
        <v>0</v>
      </c>
      <c r="BW72" s="47">
        <f>IF(AND(BU124=0,BU72&gt;=0),"",BU72/BU124)</f>
        <v>0</v>
      </c>
      <c r="BX72" s="131">
        <f t="shared" si="57"/>
        <v>0</v>
      </c>
      <c r="BY72" s="30" t="str">
        <f>IF(AND(BX4=0,BX72&gt;=0), "",BX72/BX4)</f>
        <v/>
      </c>
      <c r="BZ72" s="47" t="str">
        <f t="shared" si="45"/>
        <v/>
      </c>
      <c r="CA72" s="129">
        <f>+'N EERR UCAFE'!L109+'N EERR UCAFE'!L110+'N EERR UCAFE'!L111+'N EERR UCAFE'!L112</f>
        <v>0</v>
      </c>
      <c r="CB72" s="30" t="str">
        <f>IF(AND(CA4=0,CA72&gt;=0), "",CA72/CA4)</f>
        <v/>
      </c>
      <c r="CC72" s="47" t="str">
        <f>IF(AND(CA124=0,CA72&gt;=0),"",CA72/CA124)</f>
        <v/>
      </c>
      <c r="CD72" s="30" t="str">
        <f t="shared" si="26"/>
        <v/>
      </c>
      <c r="CE72" s="130">
        <f t="shared" si="58"/>
        <v>0</v>
      </c>
      <c r="CF72" s="30">
        <f>IF(AND(CE4=0,CE72&gt;=0), "",CE72/CE4)</f>
        <v>0</v>
      </c>
      <c r="CG72" s="47">
        <f>IF(AND(CE124=0,CE72&gt;=0),"",CE72/CE124)</f>
        <v>0</v>
      </c>
      <c r="CH72" s="129">
        <f>+'N EERR UCAFE'!M109+'N EERR UCAFE'!M110+'N EERR UCAFE'!M111+'N EERR UCAFE'!M112</f>
        <v>0</v>
      </c>
      <c r="CI72" s="30" t="str">
        <f>IF(AND(CH4=0,CH72&gt;=0), "",CH72/CH4)</f>
        <v/>
      </c>
      <c r="CJ72" s="47" t="str">
        <f>IF(AND(CH124=0,CH72&gt;=0),"",CH72/CH124)</f>
        <v/>
      </c>
      <c r="CK72" s="30" t="str">
        <f t="shared" si="46"/>
        <v/>
      </c>
      <c r="CL72" s="130">
        <f t="shared" si="59"/>
        <v>0</v>
      </c>
      <c r="CM72" s="30">
        <f>IF(AND(CL4=0,CL72&gt;=0), "",CL72/CL4)</f>
        <v>0</v>
      </c>
      <c r="CN72" s="47">
        <f>IF(AND(CL124=0,CL72&gt;=0),"",CL72/CL124)</f>
        <v>0</v>
      </c>
      <c r="CO72" s="129">
        <f>+'N EERR UCAFE'!N109+'N EERR UCAFE'!N110+'N EERR UCAFE'!N111+'N EERR UCAFE'!N112</f>
        <v>0</v>
      </c>
      <c r="CP72" s="30" t="str">
        <f>IF(AND(CO4=0,CO72&gt;=0), "",CO72/CO4)</f>
        <v/>
      </c>
      <c r="CQ72" s="47" t="str">
        <f>IF(AND(CO124=0,CO72&gt;=0),"",CO72/CO124)</f>
        <v/>
      </c>
      <c r="CR72" s="30" t="str">
        <f t="shared" si="47"/>
        <v/>
      </c>
      <c r="CS72" s="130">
        <f t="shared" si="60"/>
        <v>0</v>
      </c>
      <c r="CT72" s="30">
        <f>IF(AND(CS4=0,CS72&gt;=0), "",CS72/CS4)</f>
        <v>0</v>
      </c>
      <c r="CU72" s="47">
        <f>IF(AND(CS124=0,CS72&gt;=0),"",CS72/CS124)</f>
        <v>0</v>
      </c>
      <c r="CV72" s="131">
        <f t="shared" si="61"/>
        <v>0</v>
      </c>
      <c r="CW72" s="30" t="str">
        <f>IF(AND(CV4=0,CV72&gt;=0), "",CV72/CV4)</f>
        <v/>
      </c>
      <c r="CX72" s="47" t="str">
        <f t="shared" si="48"/>
        <v/>
      </c>
    </row>
    <row r="73" spans="1:102" hidden="1" outlineLevel="1" x14ac:dyDescent="0.3">
      <c r="A73" s="29" t="s">
        <v>66</v>
      </c>
      <c r="B73" s="129">
        <f>+'N EERR UCAFE'!B113+'N EERR UCAFE'!B114+'N EERR UCAFE'!B115+'N EERR UCAFE'!B116</f>
        <v>0</v>
      </c>
      <c r="C73" s="30" t="str">
        <f>IF(AND(B4=0,B73&gt;=0), "",B73/B4)</f>
        <v/>
      </c>
      <c r="D73" s="47" t="str">
        <f>IF(AND(B124=0,B73&gt;=0),"",B73/B124)</f>
        <v/>
      </c>
      <c r="E73" s="129">
        <f>+'N EERR UCAFE'!C113+'N EERR UCAFE'!C114+'N EERR UCAFE'!C115+'N EERR UCAFE'!C116</f>
        <v>0</v>
      </c>
      <c r="F73" s="30">
        <f>IF(AND(E4=0,E73&gt;=0), "",E73/E4)</f>
        <v>0</v>
      </c>
      <c r="G73" s="47">
        <f>IF(AND(E124=0,E73&gt;=0),"",E73/E124)</f>
        <v>0</v>
      </c>
      <c r="H73" s="129">
        <f>+'N EERR UCAFE'!D113+'N EERR UCAFE'!D114+'N EERR UCAFE'!D115+'N EERR UCAFE'!D116</f>
        <v>0</v>
      </c>
      <c r="I73" s="30">
        <f>IF(AND(H4=0,H73&gt;=0), "",H73/H4)</f>
        <v>0</v>
      </c>
      <c r="J73" s="47">
        <f>IF(AND(H124=0,H73&gt;=0),"",H73/H124)</f>
        <v>0</v>
      </c>
      <c r="K73" s="30" t="str">
        <f t="shared" si="19"/>
        <v/>
      </c>
      <c r="L73" s="130">
        <f t="shared" si="49"/>
        <v>0</v>
      </c>
      <c r="M73" s="30">
        <f>IF(AND(L4=0,L73&gt;=0), "",L73/L4)</f>
        <v>0</v>
      </c>
      <c r="N73" s="47">
        <f>IF(AND(L124=0,L73&gt;=0),"",L73/L124)</f>
        <v>0</v>
      </c>
      <c r="O73" s="129">
        <f>+'N EERR UCAFE'!E113+'N EERR UCAFE'!E114+'N EERR UCAFE'!E115+'N EERR UCAFE'!E116</f>
        <v>0</v>
      </c>
      <c r="P73" s="30">
        <f>IF(AND(O4=0,O73&gt;=0), "",O73/O4)</f>
        <v>0</v>
      </c>
      <c r="Q73" s="47">
        <f>IF(AND(O124=0,O73&gt;=0),"",O73/O124)</f>
        <v>0</v>
      </c>
      <c r="R73" s="30" t="str">
        <f t="shared" si="20"/>
        <v/>
      </c>
      <c r="S73" s="130">
        <f t="shared" si="50"/>
        <v>0</v>
      </c>
      <c r="T73" s="30">
        <f>IF(AND(S4=0,S73&gt;=0), "",S73/S4)</f>
        <v>0</v>
      </c>
      <c r="U73" s="47">
        <f>IF(AND(S124=0,S73&gt;=0),"",S73/S124)</f>
        <v>0</v>
      </c>
      <c r="V73" s="131"/>
      <c r="W73" s="30" t="str">
        <f>IF(AND(V4=0,V73&gt;=0), "",V73/V4)</f>
        <v/>
      </c>
      <c r="X73" s="47" t="str">
        <f t="shared" si="21"/>
        <v/>
      </c>
      <c r="Y73" s="129">
        <f>+'N EERR UCAFE'!F113+'N EERR UCAFE'!F114+'N EERR UCAFE'!F115+'N EERR UCAFE'!F116</f>
        <v>0</v>
      </c>
      <c r="Z73" s="30">
        <f>IF(AND(Y4=0,Y73&gt;=0), "",Y73/Y4)</f>
        <v>0</v>
      </c>
      <c r="AA73" s="47">
        <f>IF(AND(Y124=0,Y73&gt;=0),"",Y73/Y124)</f>
        <v>0</v>
      </c>
      <c r="AB73" s="30" t="str">
        <f t="shared" si="22"/>
        <v/>
      </c>
      <c r="AC73" s="130">
        <f t="shared" si="51"/>
        <v>0</v>
      </c>
      <c r="AD73" s="30">
        <f>IF(AND(AC4=0,AC73&gt;=0), "",AC73/AC4)</f>
        <v>0</v>
      </c>
      <c r="AE73" s="47">
        <f>IF(AND(AC124=0,AC73&gt;=0),"",AC73/AC124)</f>
        <v>0</v>
      </c>
      <c r="AF73" s="129">
        <f>+'N EERR UCAFE'!G113+'N EERR UCAFE'!G114+'N EERR UCAFE'!G115+'N EERR UCAFE'!G116</f>
        <v>0</v>
      </c>
      <c r="AG73" s="30">
        <f>IF(AND(AF4=0,AF73&gt;=0), "",AF73/AF4)</f>
        <v>0</v>
      </c>
      <c r="AH73" s="47">
        <f>IF(AND(AF124=0,AF73&gt;=0),"",AF73/AF124)</f>
        <v>0</v>
      </c>
      <c r="AI73" s="30" t="str">
        <f t="shared" si="41"/>
        <v/>
      </c>
      <c r="AJ73" s="130">
        <f t="shared" si="62"/>
        <v>0</v>
      </c>
      <c r="AK73" s="30">
        <f>IF(AND(AJ4=0,AJ73&gt;=0), "",AJ73/AJ4)</f>
        <v>0</v>
      </c>
      <c r="AL73" s="47">
        <f>IF(AND(AJ124=0,AJ73&gt;=0),"",AJ73/AJ124)</f>
        <v>0</v>
      </c>
      <c r="AM73" s="129">
        <f>+'N EERR UCAFE'!H113+'N EERR UCAFE'!H114+'N EERR UCAFE'!H115+'N EERR UCAFE'!H116</f>
        <v>0</v>
      </c>
      <c r="AN73" s="30">
        <f>IF(AND(AM4=0,AM73&gt;=0), "",AM73/AM4)</f>
        <v>0</v>
      </c>
      <c r="AO73" s="47">
        <f>IF(AND(AM124=0,AM73&gt;=0),"",AM73/AM124)</f>
        <v>0</v>
      </c>
      <c r="AP73" s="30" t="str">
        <f t="shared" si="42"/>
        <v/>
      </c>
      <c r="AQ73" s="130">
        <f t="shared" si="63"/>
        <v>0</v>
      </c>
      <c r="AR73" s="30">
        <f>IF(AND(AQ4=0,AQ73&gt;=0), "",AQ73/AQ4)</f>
        <v>0</v>
      </c>
      <c r="AS73" s="47">
        <f>IF(AND(AQ124=0,AQ73&gt;=0),"",AQ73/AQ124)</f>
        <v>0</v>
      </c>
      <c r="AT73" s="131">
        <f t="shared" si="52"/>
        <v>0</v>
      </c>
      <c r="AU73" s="30" t="str">
        <f>IF(AND(AT4=0,AT73&gt;=0), "",AT73/AT4)</f>
        <v/>
      </c>
      <c r="AV73" s="47" t="str">
        <f t="shared" si="23"/>
        <v/>
      </c>
      <c r="AW73" s="131">
        <f t="shared" si="40"/>
        <v>0</v>
      </c>
      <c r="AX73" s="30">
        <f>IF(AND(AW4=0,AW73&gt;=0), "",AW73/AW4)</f>
        <v>0</v>
      </c>
      <c r="AY73" s="47">
        <f>IF(AND(AW124=0,AW73&gt;=0),"",AW73/AW124)</f>
        <v>0</v>
      </c>
      <c r="AZ73" s="131">
        <f t="shared" si="53"/>
        <v>0</v>
      </c>
      <c r="BA73" s="30" t="str">
        <f>IF(AND(AZ4=0,AZ73&gt;=0), "",AZ73/AZ4)</f>
        <v/>
      </c>
      <c r="BB73" s="47" t="str">
        <f t="shared" si="24"/>
        <v/>
      </c>
      <c r="BC73" s="129">
        <f>+'N EERR UCAFE'!I113+'N EERR UCAFE'!I114+'N EERR UCAFE'!I115+'N EERR UCAFE'!I116</f>
        <v>0</v>
      </c>
      <c r="BD73" s="30" t="str">
        <f>IF(AND(BC4=0,BC73&gt;=0), "",BC73/BC4)</f>
        <v/>
      </c>
      <c r="BE73" s="47" t="str">
        <f>IF(AND(BC124=0,BC73&gt;=0),"",BC73/BC124)</f>
        <v/>
      </c>
      <c r="BF73" s="30" t="str">
        <f t="shared" si="25"/>
        <v/>
      </c>
      <c r="BG73" s="130">
        <f t="shared" si="54"/>
        <v>0</v>
      </c>
      <c r="BH73" s="30">
        <f>IF(AND(BG4=0,BG73&gt;=0), "",BG73/BG4)</f>
        <v>0</v>
      </c>
      <c r="BI73" s="47">
        <f>IF(AND(BG124=0,BG73&gt;=0),"",BG73/BG124)</f>
        <v>0</v>
      </c>
      <c r="BJ73" s="129">
        <f>+'N EERR UCAFE'!J113+'N EERR UCAFE'!J114+'N EERR UCAFE'!J115+'N EERR UCAFE'!J116</f>
        <v>0</v>
      </c>
      <c r="BK73" s="30" t="str">
        <f>IF(AND(BJ4=0,BJ73&gt;=0), "",BJ73/BJ4)</f>
        <v/>
      </c>
      <c r="BL73" s="47" t="str">
        <f>IF(AND(BJ124=0,BJ73&gt;=0),"",BJ73/BJ124)</f>
        <v/>
      </c>
      <c r="BM73" s="30" t="str">
        <f t="shared" si="43"/>
        <v/>
      </c>
      <c r="BN73" s="130">
        <f t="shared" si="55"/>
        <v>0</v>
      </c>
      <c r="BO73" s="30">
        <f>IF(AND(BN4=0,BN73&gt;=0), "",BN73/BN4)</f>
        <v>0</v>
      </c>
      <c r="BP73" s="47">
        <f>IF(AND(BN124=0,BN73&gt;=0),"",BN73/BN124)</f>
        <v>0</v>
      </c>
      <c r="BQ73" s="129">
        <f>+'N EERR UCAFE'!K113+'N EERR UCAFE'!K114+'N EERR UCAFE'!K115+'N EERR UCAFE'!K116</f>
        <v>0</v>
      </c>
      <c r="BR73" s="30" t="str">
        <f>IF(AND(BQ4=0,BQ73&gt;=0), "",BQ73/BQ4)</f>
        <v/>
      </c>
      <c r="BS73" s="47" t="str">
        <f>IF(AND(BQ124=0,BQ73&gt;=0),"",BQ73/BQ124)</f>
        <v/>
      </c>
      <c r="BT73" s="30" t="str">
        <f t="shared" si="44"/>
        <v/>
      </c>
      <c r="BU73" s="130">
        <f t="shared" si="56"/>
        <v>0</v>
      </c>
      <c r="BV73" s="30">
        <f>IF(AND(BU4=0,BU73&gt;=0), "",BU73/BU4)</f>
        <v>0</v>
      </c>
      <c r="BW73" s="47">
        <f>IF(AND(BU124=0,BU73&gt;=0),"",BU73/BU124)</f>
        <v>0</v>
      </c>
      <c r="BX73" s="131">
        <f t="shared" si="57"/>
        <v>0</v>
      </c>
      <c r="BY73" s="30" t="str">
        <f>IF(AND(BX4=0,BX73&gt;=0), "",BX73/BX4)</f>
        <v/>
      </c>
      <c r="BZ73" s="47" t="str">
        <f t="shared" si="45"/>
        <v/>
      </c>
      <c r="CA73" s="129">
        <f>+'N EERR UCAFE'!L113+'N EERR UCAFE'!L114+'N EERR UCAFE'!L115+'N EERR UCAFE'!L116</f>
        <v>0</v>
      </c>
      <c r="CB73" s="30" t="str">
        <f>IF(AND(CA4=0,CA73&gt;=0), "",CA73/CA4)</f>
        <v/>
      </c>
      <c r="CC73" s="47" t="str">
        <f>IF(AND(CA124=0,CA73&gt;=0),"",CA73/CA124)</f>
        <v/>
      </c>
      <c r="CD73" s="30" t="str">
        <f t="shared" si="26"/>
        <v/>
      </c>
      <c r="CE73" s="130">
        <f t="shared" si="58"/>
        <v>0</v>
      </c>
      <c r="CF73" s="30">
        <f>IF(AND(CE4=0,CE73&gt;=0), "",CE73/CE4)</f>
        <v>0</v>
      </c>
      <c r="CG73" s="47">
        <f>IF(AND(CE124=0,CE73&gt;=0),"",CE73/CE124)</f>
        <v>0</v>
      </c>
      <c r="CH73" s="129">
        <f>+'N EERR UCAFE'!M113+'N EERR UCAFE'!M114+'N EERR UCAFE'!M115+'N EERR UCAFE'!M116</f>
        <v>0</v>
      </c>
      <c r="CI73" s="30" t="str">
        <f>IF(AND(CH4=0,CH73&gt;=0), "",CH73/CH4)</f>
        <v/>
      </c>
      <c r="CJ73" s="47" t="str">
        <f>IF(AND(CH124=0,CH73&gt;=0),"",CH73/CH124)</f>
        <v/>
      </c>
      <c r="CK73" s="30" t="str">
        <f t="shared" si="46"/>
        <v/>
      </c>
      <c r="CL73" s="130">
        <f t="shared" si="59"/>
        <v>0</v>
      </c>
      <c r="CM73" s="30">
        <f>IF(AND(CL4=0,CL73&gt;=0), "",CL73/CL4)</f>
        <v>0</v>
      </c>
      <c r="CN73" s="47">
        <f>IF(AND(CL124=0,CL73&gt;=0),"",CL73/CL124)</f>
        <v>0</v>
      </c>
      <c r="CO73" s="129">
        <f>+'N EERR UCAFE'!N113+'N EERR UCAFE'!N114+'N EERR UCAFE'!N115+'N EERR UCAFE'!N116</f>
        <v>0</v>
      </c>
      <c r="CP73" s="30" t="str">
        <f>IF(AND(CO4=0,CO73&gt;=0), "",CO73/CO4)</f>
        <v/>
      </c>
      <c r="CQ73" s="47" t="str">
        <f>IF(AND(CO124=0,CO73&gt;=0),"",CO73/CO124)</f>
        <v/>
      </c>
      <c r="CR73" s="30" t="str">
        <f t="shared" si="47"/>
        <v/>
      </c>
      <c r="CS73" s="130">
        <f t="shared" si="60"/>
        <v>0</v>
      </c>
      <c r="CT73" s="30">
        <f>IF(AND(CS4=0,CS73&gt;=0), "",CS73/CS4)</f>
        <v>0</v>
      </c>
      <c r="CU73" s="47">
        <f>IF(AND(CS124=0,CS73&gt;=0),"",CS73/CS124)</f>
        <v>0</v>
      </c>
      <c r="CV73" s="131">
        <f t="shared" si="61"/>
        <v>0</v>
      </c>
      <c r="CW73" s="30" t="str">
        <f>IF(AND(CV4=0,CV73&gt;=0), "",CV73/CV4)</f>
        <v/>
      </c>
      <c r="CX73" s="47" t="str">
        <f t="shared" si="48"/>
        <v/>
      </c>
    </row>
    <row r="74" spans="1:102" hidden="1" outlineLevel="1" x14ac:dyDescent="0.3">
      <c r="A74" s="29" t="s">
        <v>67</v>
      </c>
      <c r="B74" s="129">
        <f>+'N EERR UCAFE'!B117+'N EERR UCAFE'!B118+'N EERR UCAFE'!B119+'N EERR UCAFE'!B120+'N EERR UCAFE'!B121+'N EERR UCAFE'!B122+'N EERR UCAFE'!B123+'N EERR UCAFE'!B124</f>
        <v>0</v>
      </c>
      <c r="C74" s="30" t="str">
        <f>IF(AND(B4=0,B74&gt;=0), "",B74/B4)</f>
        <v/>
      </c>
      <c r="D74" s="47" t="str">
        <f>IF(AND(B124=0,B74&gt;=0),"",B74/B124)</f>
        <v/>
      </c>
      <c r="E74" s="129">
        <f>+'N EERR UCAFE'!C117+'N EERR UCAFE'!C118+'N EERR UCAFE'!C119+'N EERR UCAFE'!C120+'N EERR UCAFE'!C121+'N EERR UCAFE'!C122+'N EERR UCAFE'!C123+'N EERR UCAFE'!C124</f>
        <v>0</v>
      </c>
      <c r="F74" s="30">
        <f>IF(AND(E4=0,E74&gt;=0), "",E74/E4)</f>
        <v>0</v>
      </c>
      <c r="G74" s="47">
        <f>IF(AND(E124=0,E74&gt;=0),"",E74/E124)</f>
        <v>0</v>
      </c>
      <c r="H74" s="129">
        <f>+'N EERR UCAFE'!D117+'N EERR UCAFE'!D118+'N EERR UCAFE'!D119+'N EERR UCAFE'!D120+'N EERR UCAFE'!D121+'N EERR UCAFE'!D122+'N EERR UCAFE'!D123+'N EERR UCAFE'!D124</f>
        <v>0</v>
      </c>
      <c r="I74" s="30">
        <f>IF(AND(H4=0,H74&gt;=0), "",H74/H4)</f>
        <v>0</v>
      </c>
      <c r="J74" s="47">
        <f>IF(AND(H124=0,H74&gt;=0),"",H74/H124)</f>
        <v>0</v>
      </c>
      <c r="K74" s="30" t="str">
        <f t="shared" si="19"/>
        <v/>
      </c>
      <c r="L74" s="130">
        <f t="shared" si="49"/>
        <v>0</v>
      </c>
      <c r="M74" s="30">
        <f>IF(AND(L4=0,L74&gt;=0), "",L74/L4)</f>
        <v>0</v>
      </c>
      <c r="N74" s="47">
        <f>IF(AND(L124=0,L74&gt;=0),"",L74/L124)</f>
        <v>0</v>
      </c>
      <c r="O74" s="129">
        <f>+'N EERR UCAFE'!E117+'N EERR UCAFE'!E118+'N EERR UCAFE'!E119+'N EERR UCAFE'!E120+'N EERR UCAFE'!E121+'N EERR UCAFE'!E122+'N EERR UCAFE'!E123+'N EERR UCAFE'!E124</f>
        <v>0</v>
      </c>
      <c r="P74" s="30">
        <f>IF(AND(O4=0,O74&gt;=0), "",O74/O4)</f>
        <v>0</v>
      </c>
      <c r="Q74" s="47">
        <f>IF(AND(O124=0,O74&gt;=0),"",O74/O124)</f>
        <v>0</v>
      </c>
      <c r="R74" s="30" t="str">
        <f t="shared" si="20"/>
        <v/>
      </c>
      <c r="S74" s="130">
        <f t="shared" si="50"/>
        <v>0</v>
      </c>
      <c r="T74" s="30">
        <f>IF(AND(S4=0,S74&gt;=0), "",S74/S4)</f>
        <v>0</v>
      </c>
      <c r="U74" s="47">
        <f>IF(AND(S124=0,S74&gt;=0),"",S74/S124)</f>
        <v>0</v>
      </c>
      <c r="V74" s="131"/>
      <c r="W74" s="30" t="str">
        <f>IF(AND(V4=0,V74&gt;=0), "",V74/V4)</f>
        <v/>
      </c>
      <c r="X74" s="47" t="str">
        <f t="shared" si="21"/>
        <v/>
      </c>
      <c r="Y74" s="129">
        <f>+'N EERR UCAFE'!F117+'N EERR UCAFE'!F118+'N EERR UCAFE'!F119+'N EERR UCAFE'!F120+'N EERR UCAFE'!F121+'N EERR UCAFE'!F122+'N EERR UCAFE'!F123+'N EERR UCAFE'!F124</f>
        <v>0</v>
      </c>
      <c r="Z74" s="30">
        <f>IF(AND(Y4=0,Y74&gt;=0), "",Y74/Y4)</f>
        <v>0</v>
      </c>
      <c r="AA74" s="47">
        <f>IF(AND(Y124=0,Y74&gt;=0),"",Y74/Y124)</f>
        <v>0</v>
      </c>
      <c r="AB74" s="30" t="str">
        <f t="shared" si="22"/>
        <v/>
      </c>
      <c r="AC74" s="130">
        <f t="shared" si="51"/>
        <v>0</v>
      </c>
      <c r="AD74" s="30">
        <f>IF(AND(AC4=0,AC74&gt;=0), "",AC74/AC4)</f>
        <v>0</v>
      </c>
      <c r="AE74" s="47">
        <f>IF(AND(AC124=0,AC74&gt;=0),"",AC74/AC124)</f>
        <v>0</v>
      </c>
      <c r="AF74" s="129">
        <f>+'N EERR UCAFE'!G117+'N EERR UCAFE'!G118+'N EERR UCAFE'!G119+'N EERR UCAFE'!G120+'N EERR UCAFE'!G121+'N EERR UCAFE'!G122+'N EERR UCAFE'!G123+'N EERR UCAFE'!G124</f>
        <v>0</v>
      </c>
      <c r="AG74" s="30">
        <f>IF(AND(AF4=0,AF74&gt;=0), "",AF74/AF4)</f>
        <v>0</v>
      </c>
      <c r="AH74" s="47">
        <f>IF(AND(AF124=0,AF74&gt;=0),"",AF74/AF124)</f>
        <v>0</v>
      </c>
      <c r="AI74" s="30" t="str">
        <f t="shared" si="41"/>
        <v/>
      </c>
      <c r="AJ74" s="130">
        <f t="shared" si="62"/>
        <v>0</v>
      </c>
      <c r="AK74" s="30">
        <f>IF(AND(AJ4=0,AJ74&gt;=0), "",AJ74/AJ4)</f>
        <v>0</v>
      </c>
      <c r="AL74" s="47">
        <f>IF(AND(AJ124=0,AJ74&gt;=0),"",AJ74/AJ124)</f>
        <v>0</v>
      </c>
      <c r="AM74" s="129">
        <f>+'N EERR UCAFE'!H117+'N EERR UCAFE'!H118+'N EERR UCAFE'!H119+'N EERR UCAFE'!H120+'N EERR UCAFE'!H121+'N EERR UCAFE'!H122+'N EERR UCAFE'!H123+'N EERR UCAFE'!H124</f>
        <v>0</v>
      </c>
      <c r="AN74" s="30">
        <f>IF(AND(AM4=0,AM74&gt;=0), "",AM74/AM4)</f>
        <v>0</v>
      </c>
      <c r="AO74" s="47">
        <f>IF(AND(AM124=0,AM74&gt;=0),"",AM74/AM124)</f>
        <v>0</v>
      </c>
      <c r="AP74" s="30" t="str">
        <f t="shared" si="42"/>
        <v/>
      </c>
      <c r="AQ74" s="130">
        <f t="shared" si="63"/>
        <v>0</v>
      </c>
      <c r="AR74" s="30">
        <f>IF(AND(AQ4=0,AQ74&gt;=0), "",AQ74/AQ4)</f>
        <v>0</v>
      </c>
      <c r="AS74" s="47">
        <f>IF(AND(AQ124=0,AQ74&gt;=0),"",AQ74/AQ124)</f>
        <v>0</v>
      </c>
      <c r="AT74" s="131">
        <f t="shared" si="52"/>
        <v>0</v>
      </c>
      <c r="AU74" s="30" t="str">
        <f>IF(AND(AT4=0,AT74&gt;=0), "",AT74/AT4)</f>
        <v/>
      </c>
      <c r="AV74" s="47" t="str">
        <f t="shared" si="23"/>
        <v/>
      </c>
      <c r="AW74" s="131">
        <f t="shared" si="40"/>
        <v>0</v>
      </c>
      <c r="AX74" s="30">
        <f>IF(AND(AW4=0,AW74&gt;=0), "",AW74/AW4)</f>
        <v>0</v>
      </c>
      <c r="AY74" s="47">
        <f>IF(AND(AW124=0,AW74&gt;=0),"",AW74/AW124)</f>
        <v>0</v>
      </c>
      <c r="AZ74" s="131">
        <f t="shared" si="53"/>
        <v>0</v>
      </c>
      <c r="BA74" s="30" t="str">
        <f>IF(AND(AZ4=0,AZ74&gt;=0), "",AZ74/AZ4)</f>
        <v/>
      </c>
      <c r="BB74" s="47" t="str">
        <f t="shared" si="24"/>
        <v/>
      </c>
      <c r="BC74" s="129">
        <f>+'N EERR UCAFE'!I117+'N EERR UCAFE'!I118+'N EERR UCAFE'!I119+'N EERR UCAFE'!I120+'N EERR UCAFE'!I121+'N EERR UCAFE'!I122+'N EERR UCAFE'!I123+'N EERR UCAFE'!I124</f>
        <v>0</v>
      </c>
      <c r="BD74" s="30" t="str">
        <f>IF(AND(BC4=0,BC74&gt;=0), "",BC74/BC4)</f>
        <v/>
      </c>
      <c r="BE74" s="47" t="str">
        <f>IF(AND(BC124=0,BC74&gt;=0),"",BC74/BC124)</f>
        <v/>
      </c>
      <c r="BF74" s="30" t="str">
        <f t="shared" si="25"/>
        <v/>
      </c>
      <c r="BG74" s="130">
        <f t="shared" si="54"/>
        <v>0</v>
      </c>
      <c r="BH74" s="30">
        <f>IF(AND(BG4=0,BG74&gt;=0), "",BG74/BG4)</f>
        <v>0</v>
      </c>
      <c r="BI74" s="47">
        <f>IF(AND(BG124=0,BG74&gt;=0),"",BG74/BG124)</f>
        <v>0</v>
      </c>
      <c r="BJ74" s="129">
        <f>+'N EERR UCAFE'!J117+'N EERR UCAFE'!J118+'N EERR UCAFE'!J119+'N EERR UCAFE'!J120+'N EERR UCAFE'!J121+'N EERR UCAFE'!J122+'N EERR UCAFE'!J123+'N EERR UCAFE'!J124</f>
        <v>0</v>
      </c>
      <c r="BK74" s="30" t="str">
        <f>IF(AND(BJ4=0,BJ74&gt;=0), "",BJ74/BJ4)</f>
        <v/>
      </c>
      <c r="BL74" s="47" t="str">
        <f>IF(AND(BJ124=0,BJ74&gt;=0),"",BJ74/BJ124)</f>
        <v/>
      </c>
      <c r="BM74" s="30" t="str">
        <f t="shared" si="43"/>
        <v/>
      </c>
      <c r="BN74" s="130">
        <f t="shared" si="55"/>
        <v>0</v>
      </c>
      <c r="BO74" s="30">
        <f>IF(AND(BN4=0,BN74&gt;=0), "",BN74/BN4)</f>
        <v>0</v>
      </c>
      <c r="BP74" s="47">
        <f>IF(AND(BN124=0,BN74&gt;=0),"",BN74/BN124)</f>
        <v>0</v>
      </c>
      <c r="BQ74" s="129">
        <f>+'N EERR UCAFE'!K117+'N EERR UCAFE'!K118+'N EERR UCAFE'!K119+'N EERR UCAFE'!K120+'N EERR UCAFE'!K121+'N EERR UCAFE'!K122+'N EERR UCAFE'!K123+'N EERR UCAFE'!K124</f>
        <v>0</v>
      </c>
      <c r="BR74" s="30" t="str">
        <f>IF(AND(BQ4=0,BQ74&gt;=0), "",BQ74/BQ4)</f>
        <v/>
      </c>
      <c r="BS74" s="47" t="str">
        <f>IF(AND(BQ124=0,BQ74&gt;=0),"",BQ74/BQ124)</f>
        <v/>
      </c>
      <c r="BT74" s="30" t="str">
        <f t="shared" si="44"/>
        <v/>
      </c>
      <c r="BU74" s="130">
        <f t="shared" si="56"/>
        <v>0</v>
      </c>
      <c r="BV74" s="30">
        <f>IF(AND(BU4=0,BU74&gt;=0), "",BU74/BU4)</f>
        <v>0</v>
      </c>
      <c r="BW74" s="47">
        <f>IF(AND(BU124=0,BU74&gt;=0),"",BU74/BU124)</f>
        <v>0</v>
      </c>
      <c r="BX74" s="131">
        <f t="shared" si="57"/>
        <v>0</v>
      </c>
      <c r="BY74" s="30" t="str">
        <f>IF(AND(BX4=0,BX74&gt;=0), "",BX74/BX4)</f>
        <v/>
      </c>
      <c r="BZ74" s="47" t="str">
        <f t="shared" si="45"/>
        <v/>
      </c>
      <c r="CA74" s="129">
        <f>+'N EERR UCAFE'!L117+'N EERR UCAFE'!L118+'N EERR UCAFE'!L119+'N EERR UCAFE'!L120+'N EERR UCAFE'!L121+'N EERR UCAFE'!L122+'N EERR UCAFE'!L123+'N EERR UCAFE'!L124</f>
        <v>0</v>
      </c>
      <c r="CB74" s="30" t="str">
        <f>IF(AND(CA4=0,CA74&gt;=0), "",CA74/CA4)</f>
        <v/>
      </c>
      <c r="CC74" s="47" t="str">
        <f>IF(AND(CA124=0,CA74&gt;=0),"",CA74/CA124)</f>
        <v/>
      </c>
      <c r="CD74" s="30" t="str">
        <f t="shared" si="26"/>
        <v/>
      </c>
      <c r="CE74" s="130">
        <f t="shared" si="58"/>
        <v>0</v>
      </c>
      <c r="CF74" s="30">
        <f>IF(AND(CE4=0,CE74&gt;=0), "",CE74/CE4)</f>
        <v>0</v>
      </c>
      <c r="CG74" s="47">
        <f>IF(AND(CE124=0,CE74&gt;=0),"",CE74/CE124)</f>
        <v>0</v>
      </c>
      <c r="CH74" s="129">
        <f>+'N EERR UCAFE'!M117+'N EERR UCAFE'!M118+'N EERR UCAFE'!M119+'N EERR UCAFE'!M120+'N EERR UCAFE'!M121+'N EERR UCAFE'!M122+'N EERR UCAFE'!M123+'N EERR UCAFE'!M124</f>
        <v>0</v>
      </c>
      <c r="CI74" s="30" t="str">
        <f>IF(AND(CH4=0,CH74&gt;=0), "",CH74/CH4)</f>
        <v/>
      </c>
      <c r="CJ74" s="47" t="str">
        <f>IF(AND(CH124=0,CH74&gt;=0),"",CH74/CH124)</f>
        <v/>
      </c>
      <c r="CK74" s="30" t="str">
        <f t="shared" si="46"/>
        <v/>
      </c>
      <c r="CL74" s="130">
        <f t="shared" si="59"/>
        <v>0</v>
      </c>
      <c r="CM74" s="30">
        <f>IF(AND(CL4=0,CL74&gt;=0), "",CL74/CL4)</f>
        <v>0</v>
      </c>
      <c r="CN74" s="47">
        <f>IF(AND(CL124=0,CL74&gt;=0),"",CL74/CL124)</f>
        <v>0</v>
      </c>
      <c r="CO74" s="129">
        <f>+'N EERR UCAFE'!N117+'N EERR UCAFE'!N118+'N EERR UCAFE'!N119+'N EERR UCAFE'!N120+'N EERR UCAFE'!N121+'N EERR UCAFE'!N122+'N EERR UCAFE'!N123+'N EERR UCAFE'!N124</f>
        <v>0</v>
      </c>
      <c r="CP74" s="30" t="str">
        <f>IF(AND(CO4=0,CO74&gt;=0), "",CO74/CO4)</f>
        <v/>
      </c>
      <c r="CQ74" s="47" t="str">
        <f>IF(AND(CO124=0,CO74&gt;=0),"",CO74/CO124)</f>
        <v/>
      </c>
      <c r="CR74" s="30" t="str">
        <f t="shared" si="47"/>
        <v/>
      </c>
      <c r="CS74" s="130">
        <f t="shared" si="60"/>
        <v>0</v>
      </c>
      <c r="CT74" s="30">
        <f>IF(AND(CS4=0,CS74&gt;=0), "",CS74/CS4)</f>
        <v>0</v>
      </c>
      <c r="CU74" s="47">
        <f>IF(AND(CS124=0,CS74&gt;=0),"",CS74/CS124)</f>
        <v>0</v>
      </c>
      <c r="CV74" s="131">
        <f t="shared" si="61"/>
        <v>0</v>
      </c>
      <c r="CW74" s="30" t="str">
        <f>IF(AND(CV4=0,CV74&gt;=0), "",CV74/CV4)</f>
        <v/>
      </c>
      <c r="CX74" s="47" t="str">
        <f t="shared" si="48"/>
        <v/>
      </c>
    </row>
    <row r="75" spans="1:102" hidden="1" outlineLevel="1" x14ac:dyDescent="0.3">
      <c r="A75" s="29" t="s">
        <v>68</v>
      </c>
      <c r="B75" s="129">
        <f>+'N EERR UCAFE'!B125+'N EERR UCAFE'!B126+'N EERR UCAFE'!B127+'N EERR UCAFE'!B128</f>
        <v>0</v>
      </c>
      <c r="C75" s="30" t="str">
        <f>IF(AND(B4=0,B75&gt;=0), "",B75/B4)</f>
        <v/>
      </c>
      <c r="D75" s="47" t="str">
        <f>IF(AND(B124=0,B75&gt;=0),"",B75/B124)</f>
        <v/>
      </c>
      <c r="E75" s="129">
        <f>+'N EERR UCAFE'!C125+'N EERR UCAFE'!C126+'N EERR UCAFE'!C127+'N EERR UCAFE'!C128</f>
        <v>1.8031235534818275</v>
      </c>
      <c r="F75" s="30">
        <f>IF(AND(E4=0,E75&gt;=0), "",E75/E4)</f>
        <v>1.2610779172211061E-3</v>
      </c>
      <c r="G75" s="47">
        <f>IF(AND(E124=0,E75&gt;=0),"",E75/E124)</f>
        <v>1.5493929510845396E-3</v>
      </c>
      <c r="H75" s="129">
        <f>+'N EERR UCAFE'!D125+'N EERR UCAFE'!D126+'N EERR UCAFE'!D127+'N EERR UCAFE'!D128</f>
        <v>0.42883638175218852</v>
      </c>
      <c r="I75" s="30">
        <f>IF(AND(H4=0,H75&gt;=0), "",H75/H4)</f>
        <v>2.9884674550995012E-4</v>
      </c>
      <c r="J75" s="47">
        <f>IF(AND(H124=0,H75&gt;=0),"",H75/H124)</f>
        <v>3.5753107944872496E-4</v>
      </c>
      <c r="K75" s="30">
        <f t="shared" si="19"/>
        <v>-0.76217027339912091</v>
      </c>
      <c r="L75" s="130">
        <f t="shared" si="49"/>
        <v>2.2319599352340163</v>
      </c>
      <c r="M75" s="30">
        <f>IF(AND(L4=0,L75&gt;=0), "",L75/L4)</f>
        <v>7.7909850294496106E-4</v>
      </c>
      <c r="N75" s="47">
        <f>IF(AND(L124=0,L75&gt;=0),"",L75/L124)</f>
        <v>9.4446536365474013E-4</v>
      </c>
      <c r="O75" s="129">
        <f>+'N EERR UCAFE'!E125+'N EERR UCAFE'!E126+'N EERR UCAFE'!E127+'N EERR UCAFE'!E128</f>
        <v>0.48644866668244097</v>
      </c>
      <c r="P75" s="30">
        <f>IF(AND(O4=0,O75&gt;=0), "",O75/O4)</f>
        <v>2.1603884942092197E-4</v>
      </c>
      <c r="Q75" s="47">
        <f>IF(AND(O124=0,O75&gt;=0),"",O75/O124)</f>
        <v>3.3007917222637216E-4</v>
      </c>
      <c r="R75" s="30">
        <f t="shared" si="20"/>
        <v>0.13434560914550583</v>
      </c>
      <c r="S75" s="130">
        <f t="shared" si="50"/>
        <v>2.7184086019164573</v>
      </c>
      <c r="T75" s="30">
        <f>IF(AND(S4=0,S75&gt;=0), "",S75/S4)</f>
        <v>5.3130545815186186E-4</v>
      </c>
      <c r="U75" s="47">
        <f>IF(AND(S124=0,S75&gt;=0),"",S75/S124)</f>
        <v>7.0848483694110876E-4</v>
      </c>
      <c r="V75" s="131"/>
      <c r="W75" s="30" t="str">
        <f>IF(AND(V4=0,V75&gt;=0), "",V75/V4)</f>
        <v/>
      </c>
      <c r="X75" s="47">
        <f t="shared" si="21"/>
        <v>1</v>
      </c>
      <c r="Y75" s="129">
        <f>+'N EERR UCAFE'!F125+'N EERR UCAFE'!F126+'N EERR UCAFE'!F127+'N EERR UCAFE'!F128</f>
        <v>1.2270187621642661</v>
      </c>
      <c r="Z75" s="30">
        <f>IF(AND(Y4=0,Y75&gt;=0), "",Y75/Y4)</f>
        <v>9.6516575544818408E-4</v>
      </c>
      <c r="AA75" s="47">
        <f>IF(AND(Y124=0,Y75&gt;=0),"",Y75/Y124)</f>
        <v>8.59883547149328E-4</v>
      </c>
      <c r="AB75" s="30">
        <f t="shared" si="22"/>
        <v>1.5224013266034448</v>
      </c>
      <c r="AC75" s="130">
        <f t="shared" si="51"/>
        <v>3.9454273640807234</v>
      </c>
      <c r="AD75" s="30">
        <f>IF(AND(AC4=0,AC75&gt;=0), "",AC75/AC4)</f>
        <v>6.1765293823279072E-4</v>
      </c>
      <c r="AE75" s="47">
        <f>IF(AND(AC124=0,AC75&gt;=0),"",AC75/AC124)</f>
        <v>7.4952667283841739E-4</v>
      </c>
      <c r="AF75" s="129">
        <f>+'N EERR UCAFE'!G125+'N EERR UCAFE'!G126+'N EERR UCAFE'!G127+'N EERR UCAFE'!G128</f>
        <v>0.48086462537287245</v>
      </c>
      <c r="AG75" s="30">
        <f>IF(AND(AF4=0,AF75&gt;=0), "",AF75/AF4)</f>
        <v>3.1849387783990378E-4</v>
      </c>
      <c r="AH75" s="47">
        <f>IF(AND(AF124=0,AF75&gt;=0),"",AF75/AF124)</f>
        <v>3.2140849966253517E-4</v>
      </c>
      <c r="AI75" s="30">
        <f t="shared" si="41"/>
        <v>-0.60810328236162936</v>
      </c>
      <c r="AJ75" s="130">
        <f t="shared" si="62"/>
        <v>4.4262919894535955</v>
      </c>
      <c r="AK75" s="30">
        <f>IF(AND(AJ4=0,AJ75&gt;=0), "",AJ75/AJ4)</f>
        <v>5.6046166629529471E-4</v>
      </c>
      <c r="AL75" s="47">
        <f>IF(AND(AJ124=0,AJ75&gt;=0),"",AJ75/AJ124)</f>
        <v>6.5477609037798855E-4</v>
      </c>
      <c r="AM75" s="129">
        <f>+'N EERR UCAFE'!H125+'N EERR UCAFE'!H126+'N EERR UCAFE'!H127+'N EERR UCAFE'!H128</f>
        <v>0.45379011210428799</v>
      </c>
      <c r="AN75" s="30">
        <f>IF(AND(AM4=0,AM75&gt;=0), "",AM75/AM4)</f>
        <v>3.82457929627741E-4</v>
      </c>
      <c r="AO75" s="47">
        <f>IF(AND(AM124=0,AM75&gt;=0),"",AM75/AM124)</f>
        <v>3.4462314171827222E-4</v>
      </c>
      <c r="AP75" s="30">
        <f t="shared" si="42"/>
        <v>-5.6303815751866368E-2</v>
      </c>
      <c r="AQ75" s="130">
        <f t="shared" si="63"/>
        <v>4.8800821015578837</v>
      </c>
      <c r="AR75" s="30">
        <f>IF(AND(AQ4=0,AQ75&gt;=0), "",AQ75/AQ4)</f>
        <v>5.3721188039755835E-4</v>
      </c>
      <c r="AS75" s="47">
        <f>IF(AND(AQ124=0,AQ75&gt;=0),"",AQ75/AQ124)</f>
        <v>6.0421129901610366E-4</v>
      </c>
      <c r="AT75" s="131">
        <f t="shared" si="52"/>
        <v>0</v>
      </c>
      <c r="AU75" s="30" t="str">
        <f>IF(AND(AT4=0,AT75&gt;=0), "",AT75/AT4)</f>
        <v/>
      </c>
      <c r="AV75" s="47">
        <f t="shared" si="23"/>
        <v>1</v>
      </c>
      <c r="AW75" s="131">
        <f t="shared" si="40"/>
        <v>0.81334701692631395</v>
      </c>
      <c r="AX75" s="30">
        <f>IF(AND(AW4=0,AW75&gt;=0), "",AW75/AW4)</f>
        <v>5.3721188039755835E-4</v>
      </c>
      <c r="AY75" s="47">
        <f>IF(AND(AW124=0,AW75&gt;=0),"",AW75/AW124)</f>
        <v>6.0421129901610377E-4</v>
      </c>
      <c r="AZ75" s="131">
        <f t="shared" si="53"/>
        <v>0</v>
      </c>
      <c r="BA75" s="30" t="str">
        <f>IF(AND(AZ4=0,AZ75&gt;=0), "",AZ75/AZ4)</f>
        <v/>
      </c>
      <c r="BB75" s="47">
        <f t="shared" si="24"/>
        <v>1</v>
      </c>
      <c r="BC75" s="129">
        <f>+'N EERR UCAFE'!I125+'N EERR UCAFE'!I126+'N EERR UCAFE'!I127+'N EERR UCAFE'!I128</f>
        <v>0</v>
      </c>
      <c r="BD75" s="30" t="str">
        <f>IF(AND(BC4=0,BC75&gt;=0), "",BC75/BC4)</f>
        <v/>
      </c>
      <c r="BE75" s="47" t="str">
        <f>IF(AND(BC124=0,BC75&gt;=0),"",BC75/BC124)</f>
        <v/>
      </c>
      <c r="BF75" s="30">
        <f t="shared" si="25"/>
        <v>-1</v>
      </c>
      <c r="BG75" s="130">
        <f t="shared" si="54"/>
        <v>4.8800821015578837</v>
      </c>
      <c r="BH75" s="30">
        <f>IF(AND(BG4=0,BG75&gt;=0), "",BG75/BG4)</f>
        <v>5.3721188039755835E-4</v>
      </c>
      <c r="BI75" s="47">
        <f>IF(AND(BG124=0,BG75&gt;=0),"",BG75/BG124)</f>
        <v>6.0421129901610366E-4</v>
      </c>
      <c r="BJ75" s="129">
        <f>+'N EERR UCAFE'!J125+'N EERR UCAFE'!J126+'N EERR UCAFE'!J127+'N EERR UCAFE'!J128</f>
        <v>0</v>
      </c>
      <c r="BK75" s="30" t="str">
        <f>IF(AND(BJ4=0,BJ75&gt;=0), "",BJ75/BJ4)</f>
        <v/>
      </c>
      <c r="BL75" s="47" t="str">
        <f>IF(AND(BJ124=0,BJ75&gt;=0),"",BJ75/BJ124)</f>
        <v/>
      </c>
      <c r="BM75" s="30" t="str">
        <f t="shared" si="43"/>
        <v/>
      </c>
      <c r="BN75" s="130">
        <f t="shared" si="55"/>
        <v>4.8800821015578837</v>
      </c>
      <c r="BO75" s="30">
        <f>IF(AND(BN4=0,BN75&gt;=0), "",BN75/BN4)</f>
        <v>5.3721188039755835E-4</v>
      </c>
      <c r="BP75" s="47">
        <f>IF(AND(BN124=0,BN75&gt;=0),"",BN75/BN124)</f>
        <v>6.0421129901610366E-4</v>
      </c>
      <c r="BQ75" s="129">
        <f>+'N EERR UCAFE'!K125+'N EERR UCAFE'!K126+'N EERR UCAFE'!K127+'N EERR UCAFE'!K128</f>
        <v>0</v>
      </c>
      <c r="BR75" s="30" t="str">
        <f>IF(AND(BQ4=0,BQ75&gt;=0), "",BQ75/BQ4)</f>
        <v/>
      </c>
      <c r="BS75" s="47" t="str">
        <f>IF(AND(BQ124=0,BQ75&gt;=0),"",BQ75/BQ124)</f>
        <v/>
      </c>
      <c r="BT75" s="30" t="str">
        <f t="shared" si="44"/>
        <v/>
      </c>
      <c r="BU75" s="130">
        <f t="shared" si="56"/>
        <v>4.8800821015578837</v>
      </c>
      <c r="BV75" s="30">
        <f>IF(AND(BU4=0,BU75&gt;=0), "",BU75/BU4)</f>
        <v>5.3721188039755835E-4</v>
      </c>
      <c r="BW75" s="47">
        <f>IF(AND(BU124=0,BU75&gt;=0),"",BU75/BU124)</f>
        <v>6.0421129901610366E-4</v>
      </c>
      <c r="BX75" s="131">
        <f t="shared" si="57"/>
        <v>0</v>
      </c>
      <c r="BY75" s="30" t="str">
        <f>IF(AND(BX4=0,BX75&gt;=0), "",BX75/BX4)</f>
        <v/>
      </c>
      <c r="BZ75" s="47">
        <f t="shared" si="45"/>
        <v>1</v>
      </c>
      <c r="CA75" s="129">
        <f>+'N EERR UCAFE'!L125+'N EERR UCAFE'!L126+'N EERR UCAFE'!L127+'N EERR UCAFE'!L128</f>
        <v>0</v>
      </c>
      <c r="CB75" s="30" t="str">
        <f>IF(AND(CA4=0,CA75&gt;=0), "",CA75/CA4)</f>
        <v/>
      </c>
      <c r="CC75" s="47" t="str">
        <f>IF(AND(CA124=0,CA75&gt;=0),"",CA75/CA124)</f>
        <v/>
      </c>
      <c r="CD75" s="30" t="str">
        <f t="shared" si="26"/>
        <v/>
      </c>
      <c r="CE75" s="130">
        <f t="shared" si="58"/>
        <v>4.8800821015578837</v>
      </c>
      <c r="CF75" s="30">
        <f>IF(AND(CE4=0,CE75&gt;=0), "",CE75/CE4)</f>
        <v>5.3721188039755835E-4</v>
      </c>
      <c r="CG75" s="47">
        <f>IF(AND(CE124=0,CE75&gt;=0),"",CE75/CE124)</f>
        <v>6.0421129901610366E-4</v>
      </c>
      <c r="CH75" s="129">
        <f>+'N EERR UCAFE'!M125+'N EERR UCAFE'!M126+'N EERR UCAFE'!M127+'N EERR UCAFE'!M128</f>
        <v>0</v>
      </c>
      <c r="CI75" s="30" t="str">
        <f>IF(AND(CH4=0,CH75&gt;=0), "",CH75/CH4)</f>
        <v/>
      </c>
      <c r="CJ75" s="47" t="str">
        <f>IF(AND(CH124=0,CH75&gt;=0),"",CH75/CH124)</f>
        <v/>
      </c>
      <c r="CK75" s="30" t="str">
        <f t="shared" si="46"/>
        <v/>
      </c>
      <c r="CL75" s="130">
        <f t="shared" si="59"/>
        <v>4.8800821015578837</v>
      </c>
      <c r="CM75" s="30">
        <f>IF(AND(CL4=0,CL75&gt;=0), "",CL75/CL4)</f>
        <v>5.3721188039755835E-4</v>
      </c>
      <c r="CN75" s="47">
        <f>IF(AND(CL124=0,CL75&gt;=0),"",CL75/CL124)</f>
        <v>6.0421129901610366E-4</v>
      </c>
      <c r="CO75" s="129">
        <f>+'N EERR UCAFE'!N125+'N EERR UCAFE'!N126+'N EERR UCAFE'!N127+'N EERR UCAFE'!N128</f>
        <v>0</v>
      </c>
      <c r="CP75" s="30" t="str">
        <f>IF(AND(CO4=0,CO75&gt;=0), "",CO75/CO4)</f>
        <v/>
      </c>
      <c r="CQ75" s="47" t="str">
        <f>IF(AND(CO124=0,CO75&gt;=0),"",CO75/CO124)</f>
        <v/>
      </c>
      <c r="CR75" s="30" t="str">
        <f t="shared" si="47"/>
        <v/>
      </c>
      <c r="CS75" s="130">
        <f t="shared" si="60"/>
        <v>4.8800821015578837</v>
      </c>
      <c r="CT75" s="30">
        <f>IF(AND(CS4=0,CS75&gt;=0), "",CS75/CS4)</f>
        <v>5.3721188039755835E-4</v>
      </c>
      <c r="CU75" s="47">
        <f>IF(AND(CS124=0,CS75&gt;=0),"",CS75/CS124)</f>
        <v>6.0421129901610366E-4</v>
      </c>
      <c r="CV75" s="131">
        <f t="shared" si="61"/>
        <v>0</v>
      </c>
      <c r="CW75" s="30" t="str">
        <f>IF(AND(CV4=0,CV75&gt;=0), "",CV75/CV4)</f>
        <v/>
      </c>
      <c r="CX75" s="47">
        <f t="shared" si="48"/>
        <v>1</v>
      </c>
    </row>
    <row r="76" spans="1:102" hidden="1" outlineLevel="1" x14ac:dyDescent="0.3">
      <c r="A76" s="29" t="s">
        <v>70</v>
      </c>
      <c r="B76" s="129">
        <f>+'N EERR UCAFE'!B129</f>
        <v>0</v>
      </c>
      <c r="C76" s="30" t="str">
        <f>IF(AND(B4=0,B76&gt;=0), "",B76/B4)</f>
        <v/>
      </c>
      <c r="D76" s="47" t="str">
        <f>IF(AND(B124=0,B76&gt;=0),"",B76/B124)</f>
        <v/>
      </c>
      <c r="E76" s="129">
        <f>+'N EERR UCAFE'!C129</f>
        <v>0</v>
      </c>
      <c r="F76" s="30">
        <f>IF(AND(E4=0,E76&gt;=0), "",E76/E4)</f>
        <v>0</v>
      </c>
      <c r="G76" s="47">
        <f>IF(AND(E124=0,E76&gt;=0),"",E76/E124)</f>
        <v>0</v>
      </c>
      <c r="H76" s="129">
        <f>+'N EERR UCAFE'!D129</f>
        <v>0</v>
      </c>
      <c r="I76" s="30">
        <f>IF(AND(H4=0,H76&gt;=0), "",H76/H4)</f>
        <v>0</v>
      </c>
      <c r="J76" s="47">
        <f>IF(AND(H124=0,H76&gt;=0),"",H76/H124)</f>
        <v>0</v>
      </c>
      <c r="K76" s="30" t="str">
        <f t="shared" si="19"/>
        <v/>
      </c>
      <c r="L76" s="130">
        <f t="shared" si="49"/>
        <v>0</v>
      </c>
      <c r="M76" s="30">
        <f>IF(AND(L4=0,L76&gt;=0), "",L76/L4)</f>
        <v>0</v>
      </c>
      <c r="N76" s="47">
        <f>IF(AND(L124=0,L76&gt;=0),"",L76/L124)</f>
        <v>0</v>
      </c>
      <c r="O76" s="129">
        <f>+'N EERR UCAFE'!E129</f>
        <v>0</v>
      </c>
      <c r="P76" s="30">
        <f>IF(AND(O4=0,O76&gt;=0), "",O76/O4)</f>
        <v>0</v>
      </c>
      <c r="Q76" s="47">
        <f>IF(AND(O124=0,O76&gt;=0),"",O76/O124)</f>
        <v>0</v>
      </c>
      <c r="R76" s="30" t="str">
        <f t="shared" si="20"/>
        <v/>
      </c>
      <c r="S76" s="130">
        <f t="shared" si="50"/>
        <v>0</v>
      </c>
      <c r="T76" s="30">
        <f>IF(AND(S4=0,S76&gt;=0), "",S76/S4)</f>
        <v>0</v>
      </c>
      <c r="U76" s="47">
        <f>IF(AND(S124=0,S76&gt;=0),"",S76/S124)</f>
        <v>0</v>
      </c>
      <c r="V76" s="131"/>
      <c r="W76" s="30" t="str">
        <f>IF(AND(V4=0,V76&gt;=0), "",V76/V4)</f>
        <v/>
      </c>
      <c r="X76" s="47" t="str">
        <f t="shared" si="21"/>
        <v/>
      </c>
      <c r="Y76" s="129">
        <f>+'N EERR UCAFE'!F129</f>
        <v>0</v>
      </c>
      <c r="Z76" s="30">
        <f>IF(AND(Y4=0,Y76&gt;=0), "",Y76/Y4)</f>
        <v>0</v>
      </c>
      <c r="AA76" s="47">
        <f>IF(AND(Y124=0,Y76&gt;=0),"",Y76/Y124)</f>
        <v>0</v>
      </c>
      <c r="AB76" s="30" t="str">
        <f t="shared" si="22"/>
        <v/>
      </c>
      <c r="AC76" s="130">
        <f t="shared" si="51"/>
        <v>0</v>
      </c>
      <c r="AD76" s="30">
        <f>IF(AND(AC4=0,AC76&gt;=0), "",AC76/AC4)</f>
        <v>0</v>
      </c>
      <c r="AE76" s="47">
        <f>IF(AND(AC124=0,AC76&gt;=0),"",AC76/AC124)</f>
        <v>0</v>
      </c>
      <c r="AF76" s="129">
        <f>+'N EERR UCAFE'!G129</f>
        <v>0</v>
      </c>
      <c r="AG76" s="30">
        <f>IF(AND(AF4=0,AF76&gt;=0), "",AF76/AF4)</f>
        <v>0</v>
      </c>
      <c r="AH76" s="47">
        <f>IF(AND(AF124=0,AF76&gt;=0),"",AF76/AF124)</f>
        <v>0</v>
      </c>
      <c r="AI76" s="30" t="str">
        <f t="shared" si="41"/>
        <v/>
      </c>
      <c r="AJ76" s="130">
        <f t="shared" si="62"/>
        <v>0</v>
      </c>
      <c r="AK76" s="30">
        <f>IF(AND(AJ4=0,AJ76&gt;=0), "",AJ76/AJ4)</f>
        <v>0</v>
      </c>
      <c r="AL76" s="47">
        <f>IF(AND(AJ124=0,AJ76&gt;=0),"",AJ76/AJ124)</f>
        <v>0</v>
      </c>
      <c r="AM76" s="129">
        <f>+'N EERR UCAFE'!H129</f>
        <v>0</v>
      </c>
      <c r="AN76" s="30">
        <f>IF(AND(AM4=0,AM76&gt;=0), "",AM76/AM4)</f>
        <v>0</v>
      </c>
      <c r="AO76" s="47">
        <f>IF(AND(AM124=0,AM76&gt;=0),"",AM76/AM124)</f>
        <v>0</v>
      </c>
      <c r="AP76" s="30" t="str">
        <f t="shared" si="42"/>
        <v/>
      </c>
      <c r="AQ76" s="130">
        <f t="shared" si="63"/>
        <v>0</v>
      </c>
      <c r="AR76" s="30">
        <f>IF(AND(AQ4=0,AQ76&gt;=0), "",AQ76/AQ4)</f>
        <v>0</v>
      </c>
      <c r="AS76" s="47">
        <f>IF(AND(AQ124=0,AQ76&gt;=0),"",AQ76/AQ124)</f>
        <v>0</v>
      </c>
      <c r="AT76" s="131">
        <f t="shared" si="52"/>
        <v>0</v>
      </c>
      <c r="AU76" s="30" t="str">
        <f>IF(AND(AT4=0,AT76&gt;=0), "",AT76/AT4)</f>
        <v/>
      </c>
      <c r="AV76" s="47" t="str">
        <f t="shared" si="23"/>
        <v/>
      </c>
      <c r="AW76" s="131">
        <f t="shared" si="40"/>
        <v>0</v>
      </c>
      <c r="AX76" s="30">
        <f>IF(AND(AW4=0,AW76&gt;=0), "",AW76/AW4)</f>
        <v>0</v>
      </c>
      <c r="AY76" s="47">
        <f>IF(AND(AW124=0,AW76&gt;=0),"",AW76/AW124)</f>
        <v>0</v>
      </c>
      <c r="AZ76" s="131">
        <f t="shared" si="53"/>
        <v>0</v>
      </c>
      <c r="BA76" s="30" t="str">
        <f>IF(AND(AZ4=0,AZ76&gt;=0), "",AZ76/AZ4)</f>
        <v/>
      </c>
      <c r="BB76" s="47" t="str">
        <f t="shared" si="24"/>
        <v/>
      </c>
      <c r="BC76" s="129">
        <f>+'N EERR UCAFE'!I129</f>
        <v>0</v>
      </c>
      <c r="BD76" s="30" t="str">
        <f>IF(AND(BC4=0,BC76&gt;=0), "",BC76/BC4)</f>
        <v/>
      </c>
      <c r="BE76" s="47" t="str">
        <f>IF(AND(BC124=0,BC76&gt;=0),"",BC76/BC124)</f>
        <v/>
      </c>
      <c r="BF76" s="30" t="str">
        <f t="shared" si="25"/>
        <v/>
      </c>
      <c r="BG76" s="130">
        <f t="shared" si="54"/>
        <v>0</v>
      </c>
      <c r="BH76" s="30">
        <f>IF(AND(BG4=0,BG76&gt;=0), "",BG76/BG4)</f>
        <v>0</v>
      </c>
      <c r="BI76" s="47">
        <f>IF(AND(BG124=0,BG76&gt;=0),"",BG76/BG124)</f>
        <v>0</v>
      </c>
      <c r="BJ76" s="129">
        <f>+'N EERR UCAFE'!J129</f>
        <v>0</v>
      </c>
      <c r="BK76" s="30" t="str">
        <f>IF(AND(BJ4=0,BJ76&gt;=0), "",BJ76/BJ4)</f>
        <v/>
      </c>
      <c r="BL76" s="47" t="str">
        <f>IF(AND(BJ124=0,BJ76&gt;=0),"",BJ76/BJ124)</f>
        <v/>
      </c>
      <c r="BM76" s="30" t="str">
        <f t="shared" si="43"/>
        <v/>
      </c>
      <c r="BN76" s="130">
        <f t="shared" si="55"/>
        <v>0</v>
      </c>
      <c r="BO76" s="30">
        <f>IF(AND(BN4=0,BN76&gt;=0), "",BN76/BN4)</f>
        <v>0</v>
      </c>
      <c r="BP76" s="47">
        <f>IF(AND(BN124=0,BN76&gt;=0),"",BN76/BN124)</f>
        <v>0</v>
      </c>
      <c r="BQ76" s="129">
        <f>+'N EERR UCAFE'!K129</f>
        <v>0</v>
      </c>
      <c r="BR76" s="30" t="str">
        <f>IF(AND(BQ4=0,BQ76&gt;=0), "",BQ76/BQ4)</f>
        <v/>
      </c>
      <c r="BS76" s="47" t="str">
        <f>IF(AND(BQ124=0,BQ76&gt;=0),"",BQ76/BQ124)</f>
        <v/>
      </c>
      <c r="BT76" s="30" t="str">
        <f t="shared" si="44"/>
        <v/>
      </c>
      <c r="BU76" s="130">
        <f t="shared" si="56"/>
        <v>0</v>
      </c>
      <c r="BV76" s="30">
        <f>IF(AND(BU4=0,BU76&gt;=0), "",BU76/BU4)</f>
        <v>0</v>
      </c>
      <c r="BW76" s="47">
        <f>IF(AND(BU124=0,BU76&gt;=0),"",BU76/BU124)</f>
        <v>0</v>
      </c>
      <c r="BX76" s="131">
        <f t="shared" si="57"/>
        <v>0</v>
      </c>
      <c r="BY76" s="30" t="str">
        <f>IF(AND(BX4=0,BX76&gt;=0), "",BX76/BX4)</f>
        <v/>
      </c>
      <c r="BZ76" s="47" t="str">
        <f t="shared" si="45"/>
        <v/>
      </c>
      <c r="CA76" s="129">
        <f>+'N EERR UCAFE'!L129</f>
        <v>0</v>
      </c>
      <c r="CB76" s="30" t="str">
        <f>IF(AND(CA4=0,CA76&gt;=0), "",CA76/CA4)</f>
        <v/>
      </c>
      <c r="CC76" s="47" t="str">
        <f>IF(AND(CA124=0,CA76&gt;=0),"",CA76/CA124)</f>
        <v/>
      </c>
      <c r="CD76" s="30" t="str">
        <f t="shared" si="26"/>
        <v/>
      </c>
      <c r="CE76" s="130">
        <f t="shared" si="58"/>
        <v>0</v>
      </c>
      <c r="CF76" s="30">
        <f>IF(AND(CE4=0,CE76&gt;=0), "",CE76/CE4)</f>
        <v>0</v>
      </c>
      <c r="CG76" s="47">
        <f>IF(AND(CE124=0,CE76&gt;=0),"",CE76/CE124)</f>
        <v>0</v>
      </c>
      <c r="CH76" s="129">
        <f>+'N EERR UCAFE'!M129</f>
        <v>0</v>
      </c>
      <c r="CI76" s="30" t="str">
        <f>IF(AND(CH4=0,CH76&gt;=0), "",CH76/CH4)</f>
        <v/>
      </c>
      <c r="CJ76" s="47" t="str">
        <f>IF(AND(CH124=0,CH76&gt;=0),"",CH76/CH124)</f>
        <v/>
      </c>
      <c r="CK76" s="30" t="str">
        <f t="shared" si="46"/>
        <v/>
      </c>
      <c r="CL76" s="130">
        <f t="shared" si="59"/>
        <v>0</v>
      </c>
      <c r="CM76" s="30">
        <f>IF(AND(CL4=0,CL76&gt;=0), "",CL76/CL4)</f>
        <v>0</v>
      </c>
      <c r="CN76" s="47">
        <f>IF(AND(CL124=0,CL76&gt;=0),"",CL76/CL124)</f>
        <v>0</v>
      </c>
      <c r="CO76" s="129">
        <f>+'N EERR UCAFE'!N129</f>
        <v>0</v>
      </c>
      <c r="CP76" s="30" t="str">
        <f>IF(AND(CO4=0,CO76&gt;=0), "",CO76/CO4)</f>
        <v/>
      </c>
      <c r="CQ76" s="47" t="str">
        <f>IF(AND(CO124=0,CO76&gt;=0),"",CO76/CO124)</f>
        <v/>
      </c>
      <c r="CR76" s="30" t="str">
        <f t="shared" si="47"/>
        <v/>
      </c>
      <c r="CS76" s="130">
        <f t="shared" si="60"/>
        <v>0</v>
      </c>
      <c r="CT76" s="30">
        <f>IF(AND(CS4=0,CS76&gt;=0), "",CS76/CS4)</f>
        <v>0</v>
      </c>
      <c r="CU76" s="47">
        <f>IF(AND(CS124=0,CS76&gt;=0),"",CS76/CS124)</f>
        <v>0</v>
      </c>
      <c r="CV76" s="131">
        <f t="shared" si="61"/>
        <v>0</v>
      </c>
      <c r="CW76" s="30" t="str">
        <f>IF(AND(CV4=0,CV76&gt;=0), "",CV76/CV4)</f>
        <v/>
      </c>
      <c r="CX76" s="47" t="str">
        <f t="shared" si="48"/>
        <v/>
      </c>
    </row>
    <row r="77" spans="1:102" hidden="1" outlineLevel="1" x14ac:dyDescent="0.3">
      <c r="A77" s="29" t="s">
        <v>71</v>
      </c>
      <c r="B77" s="129">
        <f>+'N EERR UCAFE'!B130</f>
        <v>0</v>
      </c>
      <c r="C77" s="30" t="str">
        <f>IF(AND(B4=0,B77&gt;=0), "",B77/B4)</f>
        <v/>
      </c>
      <c r="D77" s="47" t="str">
        <f>IF(AND(B124=0,B77&gt;=0),"",B77/B124)</f>
        <v/>
      </c>
      <c r="E77" s="129">
        <f>+'N EERR UCAFE'!C130</f>
        <v>26.300733211131483</v>
      </c>
      <c r="F77" s="30">
        <f>IF(AND(E4=0,E77&gt;=0), "",E77/E4)</f>
        <v>1.8394343413259583E-2</v>
      </c>
      <c r="G77" s="47">
        <f>IF(AND(E124=0,E77&gt;=0),"",E77/E124)</f>
        <v>2.2599766148577938E-2</v>
      </c>
      <c r="H77" s="129">
        <f>+'N EERR UCAFE'!D130</f>
        <v>0</v>
      </c>
      <c r="I77" s="30">
        <f>IF(AND(H4=0,H77&gt;=0), "",H77/H4)</f>
        <v>0</v>
      </c>
      <c r="J77" s="47">
        <f>IF(AND(H124=0,H77&gt;=0),"",H77/H124)</f>
        <v>0</v>
      </c>
      <c r="K77" s="30">
        <f t="shared" si="19"/>
        <v>-1</v>
      </c>
      <c r="L77" s="130">
        <f t="shared" si="49"/>
        <v>26.300733211131483</v>
      </c>
      <c r="M77" s="30">
        <f>IF(AND(L4=0,L77&gt;=0), "",L77/L4)</f>
        <v>9.180658464193683E-3</v>
      </c>
      <c r="N77" s="47">
        <f>IF(AND(L124=0,L77&gt;=0),"",L77/L124)</f>
        <v>1.1129290971808221E-2</v>
      </c>
      <c r="O77" s="129">
        <f>+'N EERR UCAFE'!E130</f>
        <v>29.821418261836595</v>
      </c>
      <c r="P77" s="30">
        <f>IF(AND(O4=0,O77&gt;=0), "",O77/O4)</f>
        <v>1.3244120768847824E-2</v>
      </c>
      <c r="Q77" s="47">
        <f>IF(AND(O124=0,O77&gt;=0),"",O77/O124)</f>
        <v>2.0235288384312378E-2</v>
      </c>
      <c r="R77" s="30">
        <f t="shared" si="20"/>
        <v>1</v>
      </c>
      <c r="S77" s="130">
        <f t="shared" si="50"/>
        <v>56.122151472968078</v>
      </c>
      <c r="T77" s="30">
        <f>IF(AND(S4=0,S77&gt;=0), "",S77/S4)</f>
        <v>1.0968919602370307E-2</v>
      </c>
      <c r="U77" s="47">
        <f>IF(AND(S124=0,S77&gt;=0),"",S77/S124)</f>
        <v>1.4626827367702672E-2</v>
      </c>
      <c r="V77" s="131"/>
      <c r="W77" s="30" t="str">
        <f>IF(AND(V4=0,V77&gt;=0), "",V77/V4)</f>
        <v/>
      </c>
      <c r="X77" s="47">
        <f t="shared" si="21"/>
        <v>1</v>
      </c>
      <c r="Y77" s="129">
        <f>+'N EERR UCAFE'!F130</f>
        <v>0</v>
      </c>
      <c r="Z77" s="30">
        <f>IF(AND(Y4=0,Y77&gt;=0), "",Y77/Y4)</f>
        <v>0</v>
      </c>
      <c r="AA77" s="47">
        <f>IF(AND(Y124=0,Y77&gt;=0),"",Y77/Y124)</f>
        <v>0</v>
      </c>
      <c r="AB77" s="30">
        <f t="shared" si="22"/>
        <v>-1</v>
      </c>
      <c r="AC77" s="130">
        <f t="shared" si="51"/>
        <v>56.122151472968078</v>
      </c>
      <c r="AD77" s="30">
        <f>IF(AND(AC4=0,AC77&gt;=0), "",AC77/AC4)</f>
        <v>8.785869959945675E-3</v>
      </c>
      <c r="AE77" s="47">
        <f>IF(AND(AC124=0,AC77&gt;=0),"",AC77/AC124)</f>
        <v>1.0661721933859128E-2</v>
      </c>
      <c r="AF77" s="129">
        <f>+'N EERR UCAFE'!G130</f>
        <v>0</v>
      </c>
      <c r="AG77" s="30">
        <f>IF(AND(AF4=0,AF77&gt;=0), "",AF77/AF4)</f>
        <v>0</v>
      </c>
      <c r="AH77" s="47">
        <f>IF(AND(AF124=0,AF77&gt;=0),"",AF77/AF124)</f>
        <v>0</v>
      </c>
      <c r="AI77" s="30" t="str">
        <f t="shared" si="41"/>
        <v/>
      </c>
      <c r="AJ77" s="130">
        <f t="shared" si="62"/>
        <v>56.122151472968078</v>
      </c>
      <c r="AK77" s="30">
        <f>IF(AND(AJ4=0,AJ77&gt;=0), "",AJ77/AJ4)</f>
        <v>7.1062448219778428E-3</v>
      </c>
      <c r="AL77" s="47">
        <f>IF(AND(AJ124=0,AJ77&gt;=0),"",AJ77/AJ124)</f>
        <v>8.3020828749274644E-3</v>
      </c>
      <c r="AM77" s="129">
        <f>+'N EERR UCAFE'!H130</f>
        <v>22.450668704106878</v>
      </c>
      <c r="AN77" s="30">
        <f>IF(AND(AM4=0,AM77&gt;=0), "",AM77/AM4)</f>
        <v>1.8921602834214554E-2</v>
      </c>
      <c r="AO77" s="47">
        <f>IF(AND(AM124=0,AM77&gt;=0),"",AM77/AM124)</f>
        <v>1.7049776485009258E-2</v>
      </c>
      <c r="AP77" s="30">
        <f t="shared" si="42"/>
        <v>1</v>
      </c>
      <c r="AQ77" s="130">
        <f t="shared" si="63"/>
        <v>78.572820177074959</v>
      </c>
      <c r="AR77" s="30">
        <f>IF(AND(AQ4=0,AQ77&gt;=0), "",AQ77/AQ4)</f>
        <v>8.6494963808069428E-3</v>
      </c>
      <c r="AS77" s="47">
        <f>IF(AND(AQ124=0,AQ77&gt;=0),"",AQ77/AQ124)</f>
        <v>9.7282350498557636E-3</v>
      </c>
      <c r="AT77" s="131">
        <f t="shared" si="52"/>
        <v>0</v>
      </c>
      <c r="AU77" s="30" t="str">
        <f>IF(AND(AT4=0,AT77&gt;=0), "",AT77/AT4)</f>
        <v/>
      </c>
      <c r="AV77" s="47">
        <f t="shared" si="23"/>
        <v>1</v>
      </c>
      <c r="AW77" s="131">
        <f t="shared" si="40"/>
        <v>13.095470029512493</v>
      </c>
      <c r="AX77" s="30">
        <f>IF(AND(AW4=0,AW77&gt;=0), "",AW77/AW4)</f>
        <v>8.6494963808069428E-3</v>
      </c>
      <c r="AY77" s="47">
        <f>IF(AND(AW124=0,AW77&gt;=0),"",AW77/AW124)</f>
        <v>9.7282350498557654E-3</v>
      </c>
      <c r="AZ77" s="131">
        <f t="shared" si="53"/>
        <v>0</v>
      </c>
      <c r="BA77" s="30" t="str">
        <f>IF(AND(AZ4=0,AZ77&gt;=0), "",AZ77/AZ4)</f>
        <v/>
      </c>
      <c r="BB77" s="47">
        <f t="shared" si="24"/>
        <v>1</v>
      </c>
      <c r="BC77" s="129">
        <f>+'N EERR UCAFE'!I130</f>
        <v>0</v>
      </c>
      <c r="BD77" s="30" t="str">
        <f>IF(AND(BC4=0,BC77&gt;=0), "",BC77/BC4)</f>
        <v/>
      </c>
      <c r="BE77" s="47" t="str">
        <f>IF(AND(BC124=0,BC77&gt;=0),"",BC77/BC124)</f>
        <v/>
      </c>
      <c r="BF77" s="30">
        <f t="shared" si="25"/>
        <v>-1</v>
      </c>
      <c r="BG77" s="130">
        <f t="shared" si="54"/>
        <v>78.572820177074959</v>
      </c>
      <c r="BH77" s="30">
        <f>IF(AND(BG4=0,BG77&gt;=0), "",BG77/BG4)</f>
        <v>8.6494963808069428E-3</v>
      </c>
      <c r="BI77" s="47">
        <f>IF(AND(BG124=0,BG77&gt;=0),"",BG77/BG124)</f>
        <v>9.7282350498557636E-3</v>
      </c>
      <c r="BJ77" s="129">
        <f>+'N EERR UCAFE'!J130</f>
        <v>0</v>
      </c>
      <c r="BK77" s="30" t="str">
        <f>IF(AND(BJ4=0,BJ77&gt;=0), "",BJ77/BJ4)</f>
        <v/>
      </c>
      <c r="BL77" s="47" t="str">
        <f>IF(AND(BJ124=0,BJ77&gt;=0),"",BJ77/BJ124)</f>
        <v/>
      </c>
      <c r="BM77" s="30" t="str">
        <f t="shared" si="43"/>
        <v/>
      </c>
      <c r="BN77" s="130">
        <f t="shared" si="55"/>
        <v>78.572820177074959</v>
      </c>
      <c r="BO77" s="30">
        <f>IF(AND(BN4=0,BN77&gt;=0), "",BN77/BN4)</f>
        <v>8.6494963808069428E-3</v>
      </c>
      <c r="BP77" s="47">
        <f>IF(AND(BN124=0,BN77&gt;=0),"",BN77/BN124)</f>
        <v>9.7282350498557636E-3</v>
      </c>
      <c r="BQ77" s="129">
        <f>+'N EERR UCAFE'!K130</f>
        <v>0</v>
      </c>
      <c r="BR77" s="30" t="str">
        <f>IF(AND(BQ4=0,BQ77&gt;=0), "",BQ77/BQ4)</f>
        <v/>
      </c>
      <c r="BS77" s="47" t="str">
        <f>IF(AND(BQ124=0,BQ77&gt;=0),"",BQ77/BQ124)</f>
        <v/>
      </c>
      <c r="BT77" s="30" t="str">
        <f t="shared" si="44"/>
        <v/>
      </c>
      <c r="BU77" s="130">
        <f t="shared" si="56"/>
        <v>78.572820177074959</v>
      </c>
      <c r="BV77" s="30">
        <f>IF(AND(BU4=0,BU77&gt;=0), "",BU77/BU4)</f>
        <v>8.6494963808069428E-3</v>
      </c>
      <c r="BW77" s="47">
        <f>IF(AND(BU124=0,BU77&gt;=0),"",BU77/BU124)</f>
        <v>9.7282350498557636E-3</v>
      </c>
      <c r="BX77" s="131">
        <f t="shared" si="57"/>
        <v>0</v>
      </c>
      <c r="BY77" s="30" t="str">
        <f>IF(AND(BX4=0,BX77&gt;=0), "",BX77/BX4)</f>
        <v/>
      </c>
      <c r="BZ77" s="47">
        <f t="shared" si="45"/>
        <v>1</v>
      </c>
      <c r="CA77" s="129">
        <f>+'N EERR UCAFE'!L130</f>
        <v>0</v>
      </c>
      <c r="CB77" s="30" t="str">
        <f>IF(AND(CA4=0,CA77&gt;=0), "",CA77/CA4)</f>
        <v/>
      </c>
      <c r="CC77" s="47" t="str">
        <f>IF(AND(CA124=0,CA77&gt;=0),"",CA77/CA124)</f>
        <v/>
      </c>
      <c r="CD77" s="30" t="str">
        <f t="shared" si="26"/>
        <v/>
      </c>
      <c r="CE77" s="130">
        <f t="shared" si="58"/>
        <v>78.572820177074959</v>
      </c>
      <c r="CF77" s="30">
        <f>IF(AND(CE4=0,CE77&gt;=0), "",CE77/CE4)</f>
        <v>8.6494963808069428E-3</v>
      </c>
      <c r="CG77" s="47">
        <f>IF(AND(CE124=0,CE77&gt;=0),"",CE77/CE124)</f>
        <v>9.7282350498557636E-3</v>
      </c>
      <c r="CH77" s="129">
        <f>+'N EERR UCAFE'!M130</f>
        <v>0</v>
      </c>
      <c r="CI77" s="30" t="str">
        <f>IF(AND(CH4=0,CH77&gt;=0), "",CH77/CH4)</f>
        <v/>
      </c>
      <c r="CJ77" s="47" t="str">
        <f>IF(AND(CH124=0,CH77&gt;=0),"",CH77/CH124)</f>
        <v/>
      </c>
      <c r="CK77" s="30" t="str">
        <f t="shared" si="46"/>
        <v/>
      </c>
      <c r="CL77" s="130">
        <f t="shared" si="59"/>
        <v>78.572820177074959</v>
      </c>
      <c r="CM77" s="30">
        <f>IF(AND(CL4=0,CL77&gt;=0), "",CL77/CL4)</f>
        <v>8.6494963808069428E-3</v>
      </c>
      <c r="CN77" s="47">
        <f>IF(AND(CL124=0,CL77&gt;=0),"",CL77/CL124)</f>
        <v>9.7282350498557636E-3</v>
      </c>
      <c r="CO77" s="129">
        <f>+'N EERR UCAFE'!N130</f>
        <v>0</v>
      </c>
      <c r="CP77" s="30" t="str">
        <f>IF(AND(CO4=0,CO77&gt;=0), "",CO77/CO4)</f>
        <v/>
      </c>
      <c r="CQ77" s="47" t="str">
        <f>IF(AND(CO124=0,CO77&gt;=0),"",CO77/CO124)</f>
        <v/>
      </c>
      <c r="CR77" s="30" t="str">
        <f t="shared" si="47"/>
        <v/>
      </c>
      <c r="CS77" s="130">
        <f t="shared" si="60"/>
        <v>78.572820177074959</v>
      </c>
      <c r="CT77" s="30">
        <f>IF(AND(CS4=0,CS77&gt;=0), "",CS77/CS4)</f>
        <v>8.6494963808069428E-3</v>
      </c>
      <c r="CU77" s="47">
        <f>IF(AND(CS124=0,CS77&gt;=0),"",CS77/CS124)</f>
        <v>9.7282350498557636E-3</v>
      </c>
      <c r="CV77" s="131">
        <f t="shared" si="61"/>
        <v>0</v>
      </c>
      <c r="CW77" s="30" t="str">
        <f>IF(AND(CV4=0,CV77&gt;=0), "",CV77/CV4)</f>
        <v/>
      </c>
      <c r="CX77" s="47">
        <f t="shared" si="48"/>
        <v>1</v>
      </c>
    </row>
    <row r="78" spans="1:102" hidden="1" outlineLevel="1" x14ac:dyDescent="0.3">
      <c r="A78" s="29" t="s">
        <v>72</v>
      </c>
      <c r="B78" s="129">
        <f>+'N EERR UCAFE'!B131</f>
        <v>0</v>
      </c>
      <c r="C78" s="30" t="str">
        <f>IF(AND(B4=0,B78&gt;=0), "",B78/B4)</f>
        <v/>
      </c>
      <c r="D78" s="47" t="str">
        <f>IF(AND(B124=0,B78&gt;=0),"",B78/B124)</f>
        <v/>
      </c>
      <c r="E78" s="129">
        <f>+'N EERR UCAFE'!C131</f>
        <v>1.162703808624489</v>
      </c>
      <c r="F78" s="30">
        <f>IF(AND(E4=0,E78&gt;=0), "",E78/E4)</f>
        <v>8.1317782938050654E-4</v>
      </c>
      <c r="G78" s="47">
        <f>IF(AND(E124=0,E78&gt;=0),"",E78/E124)</f>
        <v>9.9909131673382398E-4</v>
      </c>
      <c r="H78" s="129">
        <f>+'N EERR UCAFE'!D131</f>
        <v>15.08660451213437</v>
      </c>
      <c r="I78" s="30">
        <f>IF(AND(H4=0,H78&gt;=0), "",H78/H4)</f>
        <v>1.0513526489579556E-2</v>
      </c>
      <c r="J78" s="47">
        <f>IF(AND(H124=0,H78&gt;=0),"",H78/H124)</f>
        <v>1.2578060598310882E-2</v>
      </c>
      <c r="K78" s="30">
        <f t="shared" si="19"/>
        <v>11.975449465485319</v>
      </c>
      <c r="L78" s="130">
        <f t="shared" si="49"/>
        <v>16.24930832075886</v>
      </c>
      <c r="M78" s="30">
        <f>IF(AND(L4=0,L78&gt;=0), "",L78/L4)</f>
        <v>5.6720605001661789E-3</v>
      </c>
      <c r="N78" s="47">
        <f>IF(AND(L124=0,L78&gt;=0),"",L78/L124)</f>
        <v>6.8759786634317076E-3</v>
      </c>
      <c r="O78" s="129">
        <f>+'N EERR UCAFE'!E131</f>
        <v>7.1909802900882571</v>
      </c>
      <c r="P78" s="30">
        <f>IF(AND(O4=0,O78&gt;=0), "",O78/O4)</f>
        <v>3.1936177740484115E-3</v>
      </c>
      <c r="Q78" s="47">
        <f>IF(AND(O124=0,O78&gt;=0),"",O78/O124)</f>
        <v>4.8794312416072403E-3</v>
      </c>
      <c r="R78" s="30">
        <f t="shared" si="20"/>
        <v>-0.52335329766850791</v>
      </c>
      <c r="S78" s="130">
        <f t="shared" si="50"/>
        <v>23.440288610847119</v>
      </c>
      <c r="T78" s="30">
        <f>IF(AND(S4=0,S78&gt;=0), "",S78/S4)</f>
        <v>4.5813397113362783E-3</v>
      </c>
      <c r="U78" s="47">
        <f>IF(AND(S124=0,S78&gt;=0),"",S78/S124)</f>
        <v>6.1091217275433428E-3</v>
      </c>
      <c r="V78" s="131"/>
      <c r="W78" s="30" t="str">
        <f>IF(AND(V4=0,V78&gt;=0), "",V78/V4)</f>
        <v/>
      </c>
      <c r="X78" s="47">
        <f t="shared" si="21"/>
        <v>1</v>
      </c>
      <c r="Y78" s="129">
        <f>+'N EERR UCAFE'!F131</f>
        <v>12.569460490463214</v>
      </c>
      <c r="Z78" s="30">
        <f>IF(AND(Y4=0,Y78&gt;=0), "",Y78/Y4)</f>
        <v>9.8870638362984712E-3</v>
      </c>
      <c r="AA78" s="47">
        <f>IF(AND(Y124=0,Y78&gt;=0),"",Y78/Y124)</f>
        <v>8.8085631659199463E-3</v>
      </c>
      <c r="AB78" s="30">
        <f t="shared" si="22"/>
        <v>0.7479481215917706</v>
      </c>
      <c r="AC78" s="130">
        <f t="shared" si="51"/>
        <v>36.009749101310334</v>
      </c>
      <c r="AD78" s="30">
        <f>IF(AND(AC4=0,AC78&gt;=0), "",AC78/AC4)</f>
        <v>5.6372923095574859E-3</v>
      </c>
      <c r="AE78" s="47">
        <f>IF(AND(AC124=0,AC78&gt;=0),"",AC78/AC124)</f>
        <v>6.8408983217816766E-3</v>
      </c>
      <c r="AF78" s="129">
        <f>+'N EERR UCAFE'!G131</f>
        <v>11.723937532900509</v>
      </c>
      <c r="AG78" s="30">
        <f>IF(AND(AF4=0,AF78&gt;=0), "",AF78/AF4)</f>
        <v>7.7651840692395582E-3</v>
      </c>
      <c r="AH78" s="47">
        <f>IF(AND(AF124=0,AF78&gt;=0),"",AF78/AF124)</f>
        <v>7.8362453251056199E-3</v>
      </c>
      <c r="AI78" s="30">
        <f t="shared" si="41"/>
        <v>-6.7268038926907511E-2</v>
      </c>
      <c r="AJ78" s="130">
        <f t="shared" si="62"/>
        <v>47.733686634210841</v>
      </c>
      <c r="AK78" s="30">
        <f>IF(AND(AJ4=0,AJ78&gt;=0), "",AJ78/AJ4)</f>
        <v>6.0440887345820501E-3</v>
      </c>
      <c r="AL78" s="47">
        <f>IF(AND(AJ124=0,AJ78&gt;=0),"",AJ78/AJ124)</f>
        <v>7.0611872845593466E-3</v>
      </c>
      <c r="AM78" s="129">
        <f>+'N EERR UCAFE'!H131</f>
        <v>8.1204546376556799</v>
      </c>
      <c r="AN78" s="30">
        <f>IF(AND(AM4=0,AM78&gt;=0), "",AM78/AM4)</f>
        <v>6.843984003864839E-3</v>
      </c>
      <c r="AO78" s="47">
        <f>IF(AND(AM124=0,AM78&gt;=0),"",AM78/AM124)</f>
        <v>6.1669404307480294E-3</v>
      </c>
      <c r="AP78" s="30">
        <f t="shared" si="42"/>
        <v>-0.3073611476632736</v>
      </c>
      <c r="AQ78" s="130">
        <f t="shared" si="63"/>
        <v>55.854141271866524</v>
      </c>
      <c r="AR78" s="30">
        <f>IF(AND(AQ4=0,AQ78&gt;=0), "",AQ78/AQ4)</f>
        <v>6.1485662815122591E-3</v>
      </c>
      <c r="AS78" s="47">
        <f>IF(AND(AQ124=0,AQ78&gt;=0),"",AQ78/AQ124)</f>
        <v>6.9153966164893117E-3</v>
      </c>
      <c r="AT78" s="131">
        <f t="shared" si="52"/>
        <v>0</v>
      </c>
      <c r="AU78" s="30" t="str">
        <f>IF(AND(AT4=0,AT78&gt;=0), "",AT78/AT4)</f>
        <v/>
      </c>
      <c r="AV78" s="47">
        <f t="shared" si="23"/>
        <v>1</v>
      </c>
      <c r="AW78" s="131">
        <f t="shared" si="40"/>
        <v>9.3090235453110868</v>
      </c>
      <c r="AX78" s="30">
        <f>IF(AND(AW4=0,AW78&gt;=0), "",AW78/AW4)</f>
        <v>6.1485662815122582E-3</v>
      </c>
      <c r="AY78" s="47">
        <f>IF(AND(AW124=0,AW78&gt;=0),"",AW78/AW124)</f>
        <v>6.9153966164893135E-3</v>
      </c>
      <c r="AZ78" s="131">
        <f t="shared" si="53"/>
        <v>0</v>
      </c>
      <c r="BA78" s="30" t="str">
        <f>IF(AND(AZ4=0,AZ78&gt;=0), "",AZ78/AZ4)</f>
        <v/>
      </c>
      <c r="BB78" s="47">
        <f t="shared" si="24"/>
        <v>1</v>
      </c>
      <c r="BC78" s="129">
        <f>+'N EERR UCAFE'!I131</f>
        <v>0</v>
      </c>
      <c r="BD78" s="30" t="str">
        <f>IF(AND(BC4=0,BC78&gt;=0), "",BC78/BC4)</f>
        <v/>
      </c>
      <c r="BE78" s="47" t="str">
        <f>IF(AND(BC124=0,BC78&gt;=0),"",BC78/BC124)</f>
        <v/>
      </c>
      <c r="BF78" s="30">
        <f t="shared" si="25"/>
        <v>-1</v>
      </c>
      <c r="BG78" s="130">
        <f t="shared" si="54"/>
        <v>55.854141271866524</v>
      </c>
      <c r="BH78" s="30">
        <f>IF(AND(BG4=0,BG78&gt;=0), "",BG78/BG4)</f>
        <v>6.1485662815122591E-3</v>
      </c>
      <c r="BI78" s="47">
        <f>IF(AND(BG124=0,BG78&gt;=0),"",BG78/BG124)</f>
        <v>6.9153966164893117E-3</v>
      </c>
      <c r="BJ78" s="129">
        <f>+'N EERR UCAFE'!J131</f>
        <v>0</v>
      </c>
      <c r="BK78" s="30" t="str">
        <f>IF(AND(BJ4=0,BJ78&gt;=0), "",BJ78/BJ4)</f>
        <v/>
      </c>
      <c r="BL78" s="47" t="str">
        <f>IF(AND(BJ124=0,BJ78&gt;=0),"",BJ78/BJ124)</f>
        <v/>
      </c>
      <c r="BM78" s="30" t="str">
        <f t="shared" si="43"/>
        <v/>
      </c>
      <c r="BN78" s="130">
        <f t="shared" si="55"/>
        <v>55.854141271866524</v>
      </c>
      <c r="BO78" s="30">
        <f>IF(AND(BN4=0,BN78&gt;=0), "",BN78/BN4)</f>
        <v>6.1485662815122591E-3</v>
      </c>
      <c r="BP78" s="47">
        <f>IF(AND(BN124=0,BN78&gt;=0),"",BN78/BN124)</f>
        <v>6.9153966164893117E-3</v>
      </c>
      <c r="BQ78" s="129">
        <f>+'N EERR UCAFE'!K131</f>
        <v>0</v>
      </c>
      <c r="BR78" s="30" t="str">
        <f>IF(AND(BQ4=0,BQ78&gt;=0), "",BQ78/BQ4)</f>
        <v/>
      </c>
      <c r="BS78" s="47" t="str">
        <f>IF(AND(BQ124=0,BQ78&gt;=0),"",BQ78/BQ124)</f>
        <v/>
      </c>
      <c r="BT78" s="30" t="str">
        <f t="shared" si="44"/>
        <v/>
      </c>
      <c r="BU78" s="130">
        <f t="shared" si="56"/>
        <v>55.854141271866524</v>
      </c>
      <c r="BV78" s="30">
        <f>IF(AND(BU4=0,BU78&gt;=0), "",BU78/BU4)</f>
        <v>6.1485662815122591E-3</v>
      </c>
      <c r="BW78" s="47">
        <f>IF(AND(BU124=0,BU78&gt;=0),"",BU78/BU124)</f>
        <v>6.9153966164893117E-3</v>
      </c>
      <c r="BX78" s="131">
        <f t="shared" si="57"/>
        <v>0</v>
      </c>
      <c r="BY78" s="30" t="str">
        <f>IF(AND(BX4=0,BX78&gt;=0), "",BX78/BX4)</f>
        <v/>
      </c>
      <c r="BZ78" s="47">
        <f t="shared" si="45"/>
        <v>1</v>
      </c>
      <c r="CA78" s="129">
        <f>+'N EERR UCAFE'!L131</f>
        <v>0</v>
      </c>
      <c r="CB78" s="30" t="str">
        <f>IF(AND(CA4=0,CA78&gt;=0), "",CA78/CA4)</f>
        <v/>
      </c>
      <c r="CC78" s="47" t="str">
        <f>IF(AND(CA124=0,CA78&gt;=0),"",CA78/CA124)</f>
        <v/>
      </c>
      <c r="CD78" s="30" t="str">
        <f t="shared" si="26"/>
        <v/>
      </c>
      <c r="CE78" s="130">
        <f t="shared" si="58"/>
        <v>55.854141271866524</v>
      </c>
      <c r="CF78" s="30">
        <f>IF(AND(CE4=0,CE78&gt;=0), "",CE78/CE4)</f>
        <v>6.1485662815122591E-3</v>
      </c>
      <c r="CG78" s="47">
        <f>IF(AND(CE124=0,CE78&gt;=0),"",CE78/CE124)</f>
        <v>6.9153966164893117E-3</v>
      </c>
      <c r="CH78" s="129">
        <f>+'N EERR UCAFE'!M131</f>
        <v>0</v>
      </c>
      <c r="CI78" s="30" t="str">
        <f>IF(AND(CH4=0,CH78&gt;=0), "",CH78/CH4)</f>
        <v/>
      </c>
      <c r="CJ78" s="47" t="str">
        <f>IF(AND(CH124=0,CH78&gt;=0),"",CH78/CH124)</f>
        <v/>
      </c>
      <c r="CK78" s="30" t="str">
        <f t="shared" si="46"/>
        <v/>
      </c>
      <c r="CL78" s="130">
        <f t="shared" si="59"/>
        <v>55.854141271866524</v>
      </c>
      <c r="CM78" s="30">
        <f>IF(AND(CL4=0,CL78&gt;=0), "",CL78/CL4)</f>
        <v>6.1485662815122591E-3</v>
      </c>
      <c r="CN78" s="47">
        <f>IF(AND(CL124=0,CL78&gt;=0),"",CL78/CL124)</f>
        <v>6.9153966164893117E-3</v>
      </c>
      <c r="CO78" s="129">
        <f>+'N EERR UCAFE'!N131</f>
        <v>0</v>
      </c>
      <c r="CP78" s="30" t="str">
        <f>IF(AND(CO4=0,CO78&gt;=0), "",CO78/CO4)</f>
        <v/>
      </c>
      <c r="CQ78" s="47" t="str">
        <f>IF(AND(CO124=0,CO78&gt;=0),"",CO78/CO124)</f>
        <v/>
      </c>
      <c r="CR78" s="30" t="str">
        <f t="shared" si="47"/>
        <v/>
      </c>
      <c r="CS78" s="130">
        <f t="shared" si="60"/>
        <v>55.854141271866524</v>
      </c>
      <c r="CT78" s="30">
        <f>IF(AND(CS4=0,CS78&gt;=0), "",CS78/CS4)</f>
        <v>6.1485662815122591E-3</v>
      </c>
      <c r="CU78" s="47">
        <f>IF(AND(CS124=0,CS78&gt;=0),"",CS78/CS124)</f>
        <v>6.9153966164893117E-3</v>
      </c>
      <c r="CV78" s="131">
        <f t="shared" si="61"/>
        <v>0</v>
      </c>
      <c r="CW78" s="30" t="str">
        <f>IF(AND(CV4=0,CV78&gt;=0), "",CV78/CV4)</f>
        <v/>
      </c>
      <c r="CX78" s="47">
        <f t="shared" si="48"/>
        <v>1</v>
      </c>
    </row>
    <row r="79" spans="1:102" hidden="1" outlineLevel="1" x14ac:dyDescent="0.3">
      <c r="A79" s="29" t="s">
        <v>73</v>
      </c>
      <c r="B79" s="129">
        <f>+'N EERR UCAFE'!B132</f>
        <v>0</v>
      </c>
      <c r="C79" s="30" t="str">
        <f>IF(AND(B4=0,B79&gt;=0), "",B79/B4)</f>
        <v/>
      </c>
      <c r="D79" s="47" t="str">
        <f>IF(AND(B124=0,B79&gt;=0),"",B79/B124)</f>
        <v/>
      </c>
      <c r="E79" s="129">
        <f>+'N EERR UCAFE'!C132</f>
        <v>0</v>
      </c>
      <c r="F79" s="30">
        <f>IF(AND(E4=0,E79&gt;=0), "",E79/E4)</f>
        <v>0</v>
      </c>
      <c r="G79" s="47">
        <f>IF(AND(E124=0,E79&gt;=0),"",E79/E124)</f>
        <v>0</v>
      </c>
      <c r="H79" s="129">
        <f>+'N EERR UCAFE'!D132</f>
        <v>0</v>
      </c>
      <c r="I79" s="30">
        <f>IF(AND(H4=0,H79&gt;=0), "",H79/H4)</f>
        <v>0</v>
      </c>
      <c r="J79" s="47">
        <f>IF(AND(H124=0,H79&gt;=0),"",H79/H124)</f>
        <v>0</v>
      </c>
      <c r="K79" s="30" t="str">
        <f t="shared" si="19"/>
        <v/>
      </c>
      <c r="L79" s="130">
        <f t="shared" si="49"/>
        <v>0</v>
      </c>
      <c r="M79" s="30">
        <f>IF(AND(L4=0,L79&gt;=0), "",L79/L4)</f>
        <v>0</v>
      </c>
      <c r="N79" s="47">
        <f>IF(AND(L124=0,L79&gt;=0),"",L79/L124)</f>
        <v>0</v>
      </c>
      <c r="O79" s="129">
        <f>+'N EERR UCAFE'!E132</f>
        <v>0</v>
      </c>
      <c r="P79" s="30">
        <f>IF(AND(O4=0,O79&gt;=0), "",O79/O4)</f>
        <v>0</v>
      </c>
      <c r="Q79" s="47">
        <f>IF(AND(O124=0,O79&gt;=0),"",O79/O124)</f>
        <v>0</v>
      </c>
      <c r="R79" s="30" t="str">
        <f t="shared" si="20"/>
        <v/>
      </c>
      <c r="S79" s="130">
        <f t="shared" si="50"/>
        <v>0</v>
      </c>
      <c r="T79" s="30">
        <f>IF(AND(S4=0,S79&gt;=0), "",S79/S4)</f>
        <v>0</v>
      </c>
      <c r="U79" s="47">
        <f>IF(AND(S124=0,S79&gt;=0),"",S79/S124)</f>
        <v>0</v>
      </c>
      <c r="V79" s="131"/>
      <c r="W79" s="30" t="str">
        <f>IF(AND(V4=0,V79&gt;=0), "",V79/V4)</f>
        <v/>
      </c>
      <c r="X79" s="47" t="str">
        <f t="shared" si="21"/>
        <v/>
      </c>
      <c r="Y79" s="129">
        <f>+'N EERR UCAFE'!F132</f>
        <v>0</v>
      </c>
      <c r="Z79" s="30">
        <f>IF(AND(Y4=0,Y79&gt;=0), "",Y79/Y4)</f>
        <v>0</v>
      </c>
      <c r="AA79" s="47">
        <f>IF(AND(Y124=0,Y79&gt;=0),"",Y79/Y124)</f>
        <v>0</v>
      </c>
      <c r="AB79" s="30" t="str">
        <f t="shared" si="22"/>
        <v/>
      </c>
      <c r="AC79" s="130">
        <f t="shared" si="51"/>
        <v>0</v>
      </c>
      <c r="AD79" s="30">
        <f>IF(AND(AC4=0,AC79&gt;=0), "",AC79/AC4)</f>
        <v>0</v>
      </c>
      <c r="AE79" s="47">
        <f>IF(AND(AC124=0,AC79&gt;=0),"",AC79/AC124)</f>
        <v>0</v>
      </c>
      <c r="AF79" s="129">
        <f>+'N EERR UCAFE'!G132</f>
        <v>0</v>
      </c>
      <c r="AG79" s="30">
        <f>IF(AND(AF4=0,AF79&gt;=0), "",AF79/AF4)</f>
        <v>0</v>
      </c>
      <c r="AH79" s="47">
        <f>IF(AND(AF124=0,AF79&gt;=0),"",AF79/AF124)</f>
        <v>0</v>
      </c>
      <c r="AI79" s="30" t="str">
        <f t="shared" si="41"/>
        <v/>
      </c>
      <c r="AJ79" s="130">
        <f t="shared" si="62"/>
        <v>0</v>
      </c>
      <c r="AK79" s="30">
        <f>IF(AND(AJ4=0,AJ79&gt;=0), "",AJ79/AJ4)</f>
        <v>0</v>
      </c>
      <c r="AL79" s="47">
        <f>IF(AND(AJ124=0,AJ79&gt;=0),"",AJ79/AJ124)</f>
        <v>0</v>
      </c>
      <c r="AM79" s="129">
        <f>+'N EERR UCAFE'!H132</f>
        <v>0</v>
      </c>
      <c r="AN79" s="30">
        <f>IF(AND(AM4=0,AM79&gt;=0), "",AM79/AM4)</f>
        <v>0</v>
      </c>
      <c r="AO79" s="47">
        <f>IF(AND(AM124=0,AM79&gt;=0),"",AM79/AM124)</f>
        <v>0</v>
      </c>
      <c r="AP79" s="30" t="str">
        <f t="shared" si="42"/>
        <v/>
      </c>
      <c r="AQ79" s="130">
        <f t="shared" si="63"/>
        <v>0</v>
      </c>
      <c r="AR79" s="30">
        <f>IF(AND(AQ4=0,AQ79&gt;=0), "",AQ79/AQ4)</f>
        <v>0</v>
      </c>
      <c r="AS79" s="47">
        <f>IF(AND(AQ124=0,AQ79&gt;=0),"",AQ79/AQ124)</f>
        <v>0</v>
      </c>
      <c r="AT79" s="131">
        <f t="shared" si="52"/>
        <v>0</v>
      </c>
      <c r="AU79" s="30" t="str">
        <f>IF(AND(AT4=0,AT79&gt;=0), "",AT79/AT4)</f>
        <v/>
      </c>
      <c r="AV79" s="47" t="str">
        <f t="shared" si="23"/>
        <v/>
      </c>
      <c r="AW79" s="131">
        <f t="shared" si="40"/>
        <v>0</v>
      </c>
      <c r="AX79" s="30">
        <f>IF(AND(AW4=0,AW79&gt;=0), "",AW79/AW4)</f>
        <v>0</v>
      </c>
      <c r="AY79" s="47">
        <f>IF(AND(AW124=0,AW79&gt;=0),"",AW79/AW124)</f>
        <v>0</v>
      </c>
      <c r="AZ79" s="131">
        <f t="shared" si="53"/>
        <v>0</v>
      </c>
      <c r="BA79" s="30" t="str">
        <f>IF(AND(AZ4=0,AZ79&gt;=0), "",AZ79/AZ4)</f>
        <v/>
      </c>
      <c r="BB79" s="47" t="str">
        <f t="shared" si="24"/>
        <v/>
      </c>
      <c r="BC79" s="129">
        <f>+'N EERR UCAFE'!I132</f>
        <v>0</v>
      </c>
      <c r="BD79" s="30" t="str">
        <f>IF(AND(BC4=0,BC79&gt;=0), "",BC79/BC4)</f>
        <v/>
      </c>
      <c r="BE79" s="47" t="str">
        <f>IF(AND(BC124=0,BC79&gt;=0),"",BC79/BC124)</f>
        <v/>
      </c>
      <c r="BF79" s="30" t="str">
        <f t="shared" si="25"/>
        <v/>
      </c>
      <c r="BG79" s="130">
        <f t="shared" si="54"/>
        <v>0</v>
      </c>
      <c r="BH79" s="30">
        <f>IF(AND(BG4=0,BG79&gt;=0), "",BG79/BG4)</f>
        <v>0</v>
      </c>
      <c r="BI79" s="47">
        <f>IF(AND(BG124=0,BG79&gt;=0),"",BG79/BG124)</f>
        <v>0</v>
      </c>
      <c r="BJ79" s="129">
        <f>+'N EERR UCAFE'!J132</f>
        <v>0</v>
      </c>
      <c r="BK79" s="30" t="str">
        <f>IF(AND(BJ4=0,BJ79&gt;=0), "",BJ79/BJ4)</f>
        <v/>
      </c>
      <c r="BL79" s="47" t="str">
        <f>IF(AND(BJ124=0,BJ79&gt;=0),"",BJ79/BJ124)</f>
        <v/>
      </c>
      <c r="BM79" s="30" t="str">
        <f t="shared" si="43"/>
        <v/>
      </c>
      <c r="BN79" s="130">
        <f t="shared" si="55"/>
        <v>0</v>
      </c>
      <c r="BO79" s="30">
        <f>IF(AND(BN4=0,BN79&gt;=0), "",BN79/BN4)</f>
        <v>0</v>
      </c>
      <c r="BP79" s="47">
        <f>IF(AND(BN124=0,BN79&gt;=0),"",BN79/BN124)</f>
        <v>0</v>
      </c>
      <c r="BQ79" s="129">
        <f>+'N EERR UCAFE'!K132</f>
        <v>0</v>
      </c>
      <c r="BR79" s="30" t="str">
        <f>IF(AND(BQ4=0,BQ79&gt;=0), "",BQ79/BQ4)</f>
        <v/>
      </c>
      <c r="BS79" s="47" t="str">
        <f>IF(AND(BQ124=0,BQ79&gt;=0),"",BQ79/BQ124)</f>
        <v/>
      </c>
      <c r="BT79" s="30" t="str">
        <f t="shared" si="44"/>
        <v/>
      </c>
      <c r="BU79" s="130">
        <f t="shared" si="56"/>
        <v>0</v>
      </c>
      <c r="BV79" s="30">
        <f>IF(AND(BU4=0,BU79&gt;=0), "",BU79/BU4)</f>
        <v>0</v>
      </c>
      <c r="BW79" s="47">
        <f>IF(AND(BU124=0,BU79&gt;=0),"",BU79/BU124)</f>
        <v>0</v>
      </c>
      <c r="BX79" s="131">
        <f t="shared" si="57"/>
        <v>0</v>
      </c>
      <c r="BY79" s="30" t="str">
        <f>IF(AND(BX4=0,BX79&gt;=0), "",BX79/BX4)</f>
        <v/>
      </c>
      <c r="BZ79" s="47" t="str">
        <f t="shared" si="45"/>
        <v/>
      </c>
      <c r="CA79" s="129">
        <f>+'N EERR UCAFE'!L132</f>
        <v>0</v>
      </c>
      <c r="CB79" s="30" t="str">
        <f>IF(AND(CA4=0,CA79&gt;=0), "",CA79/CA4)</f>
        <v/>
      </c>
      <c r="CC79" s="47" t="str">
        <f>IF(AND(CA124=0,CA79&gt;=0),"",CA79/CA124)</f>
        <v/>
      </c>
      <c r="CD79" s="30" t="str">
        <f t="shared" si="26"/>
        <v/>
      </c>
      <c r="CE79" s="130">
        <f t="shared" si="58"/>
        <v>0</v>
      </c>
      <c r="CF79" s="30">
        <f>IF(AND(CE4=0,CE79&gt;=0), "",CE79/CE4)</f>
        <v>0</v>
      </c>
      <c r="CG79" s="47">
        <f>IF(AND(CE124=0,CE79&gt;=0),"",CE79/CE124)</f>
        <v>0</v>
      </c>
      <c r="CH79" s="129">
        <f>+'N EERR UCAFE'!M132</f>
        <v>0</v>
      </c>
      <c r="CI79" s="30" t="str">
        <f>IF(AND(CH4=0,CH79&gt;=0), "",CH79/CH4)</f>
        <v/>
      </c>
      <c r="CJ79" s="47" t="str">
        <f>IF(AND(CH124=0,CH79&gt;=0),"",CH79/CH124)</f>
        <v/>
      </c>
      <c r="CK79" s="30" t="str">
        <f t="shared" si="46"/>
        <v/>
      </c>
      <c r="CL79" s="130">
        <f t="shared" si="59"/>
        <v>0</v>
      </c>
      <c r="CM79" s="30">
        <f>IF(AND(CL4=0,CL79&gt;=0), "",CL79/CL4)</f>
        <v>0</v>
      </c>
      <c r="CN79" s="47">
        <f>IF(AND(CL124=0,CL79&gt;=0),"",CL79/CL124)</f>
        <v>0</v>
      </c>
      <c r="CO79" s="129">
        <f>+'N EERR UCAFE'!N132</f>
        <v>0</v>
      </c>
      <c r="CP79" s="30" t="str">
        <f>IF(AND(CO4=0,CO79&gt;=0), "",CO79/CO4)</f>
        <v/>
      </c>
      <c r="CQ79" s="47" t="str">
        <f>IF(AND(CO124=0,CO79&gt;=0),"",CO79/CO124)</f>
        <v/>
      </c>
      <c r="CR79" s="30" t="str">
        <f t="shared" si="47"/>
        <v/>
      </c>
      <c r="CS79" s="130">
        <f t="shared" si="60"/>
        <v>0</v>
      </c>
      <c r="CT79" s="30">
        <f>IF(AND(CS4=0,CS79&gt;=0), "",CS79/CS4)</f>
        <v>0</v>
      </c>
      <c r="CU79" s="47">
        <f>IF(AND(CS124=0,CS79&gt;=0),"",CS79/CS124)</f>
        <v>0</v>
      </c>
      <c r="CV79" s="131">
        <f t="shared" si="61"/>
        <v>0</v>
      </c>
      <c r="CW79" s="30" t="str">
        <f>IF(AND(CV4=0,CV79&gt;=0), "",CV79/CV4)</f>
        <v/>
      </c>
      <c r="CX79" s="47" t="str">
        <f t="shared" si="48"/>
        <v/>
      </c>
    </row>
    <row r="80" spans="1:102" hidden="1" outlineLevel="1" x14ac:dyDescent="0.3">
      <c r="A80" s="29" t="s">
        <v>74</v>
      </c>
      <c r="B80" s="129">
        <f>+'N EERR UCAFE'!B133</f>
        <v>0</v>
      </c>
      <c r="C80" s="30" t="str">
        <f>IF(AND(B4=0,B80&gt;=0), "",B80/B4)</f>
        <v/>
      </c>
      <c r="D80" s="47" t="str">
        <f>IF(AND(B124=0,B80&gt;=0),"",B80/B124)</f>
        <v/>
      </c>
      <c r="E80" s="129">
        <f>+'N EERR UCAFE'!C133</f>
        <v>10.408375270788204</v>
      </c>
      <c r="F80" s="30">
        <f>IF(AND(E4=0,E80&gt;=0), "",E80/E4)</f>
        <v>7.2794635635452815E-3</v>
      </c>
      <c r="G80" s="47">
        <f>IF(AND(E124=0,E80&gt;=0),"",E80/E124)</f>
        <v>8.9437372417776519E-3</v>
      </c>
      <c r="H80" s="129">
        <f>+'N EERR UCAFE'!D133</f>
        <v>14.763219699665505</v>
      </c>
      <c r="I80" s="30">
        <f>IF(AND(H4=0,H80&gt;=0), "",H80/H4)</f>
        <v>1.02881666487032E-2</v>
      </c>
      <c r="J80" s="47">
        <f>IF(AND(H124=0,H80&gt;=0),"",H80/H124)</f>
        <v>1.230844699741512E-2</v>
      </c>
      <c r="K80" s="30">
        <f t="shared" si="19"/>
        <v>0.41839809918263243</v>
      </c>
      <c r="L80" s="130">
        <f t="shared" si="49"/>
        <v>25.171594970453711</v>
      </c>
      <c r="M80" s="30">
        <f>IF(AND(L4=0,L80&gt;=0), "",L80/L4)</f>
        <v>8.7865161236244174E-3</v>
      </c>
      <c r="N80" s="47">
        <f>IF(AND(L124=0,L80&gt;=0),"",L80/L124)</f>
        <v>1.0651490298837631E-2</v>
      </c>
      <c r="O80" s="129">
        <f>+'N EERR UCAFE'!E133</f>
        <v>10.151972174242246</v>
      </c>
      <c r="P80" s="30">
        <f>IF(AND(O4=0,O80&gt;=0), "",O80/O4)</f>
        <v>4.5086368574801102E-3</v>
      </c>
      <c r="Q80" s="47">
        <f>IF(AND(O124=0,O80&gt;=0),"",O80/O124)</f>
        <v>6.8886088116808103E-3</v>
      </c>
      <c r="R80" s="30">
        <f t="shared" si="20"/>
        <v>-0.31234700961117157</v>
      </c>
      <c r="S80" s="130">
        <f t="shared" si="50"/>
        <v>35.323567144695957</v>
      </c>
      <c r="T80" s="30">
        <f>IF(AND(S4=0,S80&gt;=0), "",S80/S4)</f>
        <v>6.9038937016825657E-3</v>
      </c>
      <c r="U80" s="47">
        <f>IF(AND(S124=0,S80&gt;=0),"",S80/S124)</f>
        <v>9.2061994252979236E-3</v>
      </c>
      <c r="V80" s="131"/>
      <c r="W80" s="30" t="str">
        <f>IF(AND(V4=0,V80&gt;=0), "",V80/V4)</f>
        <v/>
      </c>
      <c r="X80" s="47">
        <f t="shared" si="21"/>
        <v>1</v>
      </c>
      <c r="Y80" s="129">
        <f>+'N EERR UCAFE'!F133</f>
        <v>23.567738419618525</v>
      </c>
      <c r="Z80" s="30">
        <f>IF(AND(Y4=0,Y80&gt;=0), "",Y80/Y4)</f>
        <v>1.8538244693059633E-2</v>
      </c>
      <c r="AA80" s="47">
        <f>IF(AND(Y124=0,Y80&gt;=0),"",Y80/Y124)</f>
        <v>1.6516055936099897E-2</v>
      </c>
      <c r="AB80" s="30">
        <f t="shared" si="22"/>
        <v>1.3214935989890699</v>
      </c>
      <c r="AC80" s="130">
        <f t="shared" si="51"/>
        <v>58.891305564314479</v>
      </c>
      <c r="AD80" s="30">
        <f>IF(AND(AC4=0,AC80&gt;=0), "",AC80/AC4)</f>
        <v>9.2193784250895958E-3</v>
      </c>
      <c r="AE80" s="47">
        <f>IF(AND(AC124=0,AC80&gt;=0),"",AC80/AC124)</f>
        <v>1.1187787847924525E-2</v>
      </c>
      <c r="AF80" s="129">
        <f>+'N EERR UCAFE'!G133</f>
        <v>16.028820845762414</v>
      </c>
      <c r="AG80" s="30">
        <f>IF(AND(AF4=0,AF80&gt;=0), "",AF80/AF4)</f>
        <v>1.0616462594663457E-2</v>
      </c>
      <c r="AH80" s="47">
        <f>IF(AND(AF124=0,AF80&gt;=0),"",AF80/AF124)</f>
        <v>1.0713616655417839E-2</v>
      </c>
      <c r="AI80" s="30">
        <f t="shared" si="41"/>
        <v>-0.31988294505087</v>
      </c>
      <c r="AJ80" s="130">
        <f t="shared" si="62"/>
        <v>74.92012641007689</v>
      </c>
      <c r="AK80" s="30">
        <f>IF(AND(AJ4=0,AJ80&gt;=0), "",AJ80/AJ4)</f>
        <v>9.4864638362977174E-3</v>
      </c>
      <c r="AL80" s="47">
        <f>IF(AND(AJ124=0,AJ80&gt;=0),"",AJ80/AJ124)</f>
        <v>1.1082844868413334E-2</v>
      </c>
      <c r="AM80" s="129">
        <f>+'N EERR UCAFE'!H133</f>
        <v>0</v>
      </c>
      <c r="AN80" s="30">
        <f>IF(AND(AM4=0,AM80&gt;=0), "",AM80/AM4)</f>
        <v>0</v>
      </c>
      <c r="AO80" s="47">
        <f>IF(AND(AM124=0,AM80&gt;=0),"",AM80/AM124)</f>
        <v>0</v>
      </c>
      <c r="AP80" s="30">
        <f t="shared" si="42"/>
        <v>-1</v>
      </c>
      <c r="AQ80" s="130">
        <f t="shared" si="63"/>
        <v>74.92012641007689</v>
      </c>
      <c r="AR80" s="30">
        <f>IF(AND(AQ4=0,AQ80&gt;=0), "",AQ80/AQ4)</f>
        <v>8.2473985377278167E-3</v>
      </c>
      <c r="AS80" s="47">
        <f>IF(AND(AQ124=0,AQ80&gt;=0),"",AQ80/AQ124)</f>
        <v>9.2759887966295355E-3</v>
      </c>
      <c r="AT80" s="131">
        <f t="shared" si="52"/>
        <v>0</v>
      </c>
      <c r="AU80" s="30" t="str">
        <f>IF(AND(AT4=0,AT80&gt;=0), "",AT80/AT4)</f>
        <v/>
      </c>
      <c r="AV80" s="47">
        <f t="shared" si="23"/>
        <v>1</v>
      </c>
      <c r="AW80" s="131">
        <f t="shared" si="40"/>
        <v>12.486687735012815</v>
      </c>
      <c r="AX80" s="30">
        <f>IF(AND(AW4=0,AW80&gt;=0), "",AW80/AW4)</f>
        <v>8.2473985377278167E-3</v>
      </c>
      <c r="AY80" s="47">
        <f>IF(AND(AW124=0,AW80&gt;=0),"",AW80/AW124)</f>
        <v>9.275988796629539E-3</v>
      </c>
      <c r="AZ80" s="131">
        <f t="shared" si="53"/>
        <v>0</v>
      </c>
      <c r="BA80" s="30" t="str">
        <f>IF(AND(AZ4=0,AZ80&gt;=0), "",AZ80/AZ4)</f>
        <v/>
      </c>
      <c r="BB80" s="47">
        <f t="shared" si="24"/>
        <v>1</v>
      </c>
      <c r="BC80" s="129">
        <f>+'N EERR UCAFE'!I133</f>
        <v>0</v>
      </c>
      <c r="BD80" s="30" t="str">
        <f>IF(AND(BC4=0,BC80&gt;=0), "",BC80/BC4)</f>
        <v/>
      </c>
      <c r="BE80" s="47" t="str">
        <f>IF(AND(BC124=0,BC80&gt;=0),"",BC80/BC124)</f>
        <v/>
      </c>
      <c r="BF80" s="30" t="str">
        <f t="shared" si="25"/>
        <v/>
      </c>
      <c r="BG80" s="130">
        <f t="shared" si="54"/>
        <v>74.92012641007689</v>
      </c>
      <c r="BH80" s="30">
        <f>IF(AND(BG4=0,BG80&gt;=0), "",BG80/BG4)</f>
        <v>8.2473985377278167E-3</v>
      </c>
      <c r="BI80" s="47">
        <f>IF(AND(BG124=0,BG80&gt;=0),"",BG80/BG124)</f>
        <v>9.2759887966295355E-3</v>
      </c>
      <c r="BJ80" s="129">
        <f>+'N EERR UCAFE'!J133</f>
        <v>0</v>
      </c>
      <c r="BK80" s="30" t="str">
        <f>IF(AND(BJ4=0,BJ80&gt;=0), "",BJ80/BJ4)</f>
        <v/>
      </c>
      <c r="BL80" s="47" t="str">
        <f>IF(AND(BJ124=0,BJ80&gt;=0),"",BJ80/BJ124)</f>
        <v/>
      </c>
      <c r="BM80" s="30" t="str">
        <f t="shared" si="43"/>
        <v/>
      </c>
      <c r="BN80" s="130">
        <f t="shared" si="55"/>
        <v>74.92012641007689</v>
      </c>
      <c r="BO80" s="30">
        <f>IF(AND(BN4=0,BN80&gt;=0), "",BN80/BN4)</f>
        <v>8.2473985377278167E-3</v>
      </c>
      <c r="BP80" s="47">
        <f>IF(AND(BN124=0,BN80&gt;=0),"",BN80/BN124)</f>
        <v>9.2759887966295355E-3</v>
      </c>
      <c r="BQ80" s="129">
        <f>+'N EERR UCAFE'!K133</f>
        <v>0</v>
      </c>
      <c r="BR80" s="30" t="str">
        <f>IF(AND(BQ4=0,BQ80&gt;=0), "",BQ80/BQ4)</f>
        <v/>
      </c>
      <c r="BS80" s="47" t="str">
        <f>IF(AND(BQ124=0,BQ80&gt;=0),"",BQ80/BQ124)</f>
        <v/>
      </c>
      <c r="BT80" s="30" t="str">
        <f t="shared" si="44"/>
        <v/>
      </c>
      <c r="BU80" s="130">
        <f t="shared" si="56"/>
        <v>74.92012641007689</v>
      </c>
      <c r="BV80" s="30">
        <f>IF(AND(BU4=0,BU80&gt;=0), "",BU80/BU4)</f>
        <v>8.2473985377278167E-3</v>
      </c>
      <c r="BW80" s="47">
        <f>IF(AND(BU124=0,BU80&gt;=0),"",BU80/BU124)</f>
        <v>9.2759887966295355E-3</v>
      </c>
      <c r="BX80" s="131">
        <f t="shared" si="57"/>
        <v>0</v>
      </c>
      <c r="BY80" s="30" t="str">
        <f>IF(AND(BX4=0,BX80&gt;=0), "",BX80/BX4)</f>
        <v/>
      </c>
      <c r="BZ80" s="47">
        <f t="shared" si="45"/>
        <v>1</v>
      </c>
      <c r="CA80" s="129">
        <f>+'N EERR UCAFE'!L133</f>
        <v>0</v>
      </c>
      <c r="CB80" s="30" t="str">
        <f>IF(AND(CA4=0,CA80&gt;=0), "",CA80/CA4)</f>
        <v/>
      </c>
      <c r="CC80" s="47" t="str">
        <f>IF(AND(CA124=0,CA80&gt;=0),"",CA80/CA124)</f>
        <v/>
      </c>
      <c r="CD80" s="30" t="str">
        <f t="shared" si="26"/>
        <v/>
      </c>
      <c r="CE80" s="130">
        <f t="shared" si="58"/>
        <v>74.92012641007689</v>
      </c>
      <c r="CF80" s="30">
        <f>IF(AND(CE4=0,CE80&gt;=0), "",CE80/CE4)</f>
        <v>8.2473985377278167E-3</v>
      </c>
      <c r="CG80" s="47">
        <f>IF(AND(CE124=0,CE80&gt;=0),"",CE80/CE124)</f>
        <v>9.2759887966295355E-3</v>
      </c>
      <c r="CH80" s="129">
        <f>+'N EERR UCAFE'!M133</f>
        <v>0</v>
      </c>
      <c r="CI80" s="30" t="str">
        <f>IF(AND(CH4=0,CH80&gt;=0), "",CH80/CH4)</f>
        <v/>
      </c>
      <c r="CJ80" s="47" t="str">
        <f>IF(AND(CH124=0,CH80&gt;=0),"",CH80/CH124)</f>
        <v/>
      </c>
      <c r="CK80" s="30" t="str">
        <f t="shared" si="46"/>
        <v/>
      </c>
      <c r="CL80" s="130">
        <f t="shared" si="59"/>
        <v>74.92012641007689</v>
      </c>
      <c r="CM80" s="30">
        <f>IF(AND(CL4=0,CL80&gt;=0), "",CL80/CL4)</f>
        <v>8.2473985377278167E-3</v>
      </c>
      <c r="CN80" s="47">
        <f>IF(AND(CL124=0,CL80&gt;=0),"",CL80/CL124)</f>
        <v>9.2759887966295355E-3</v>
      </c>
      <c r="CO80" s="129">
        <f>+'N EERR UCAFE'!N133</f>
        <v>0</v>
      </c>
      <c r="CP80" s="30" t="str">
        <f>IF(AND(CO4=0,CO80&gt;=0), "",CO80/CO4)</f>
        <v/>
      </c>
      <c r="CQ80" s="47" t="str">
        <f>IF(AND(CO124=0,CO80&gt;=0),"",CO80/CO124)</f>
        <v/>
      </c>
      <c r="CR80" s="30" t="str">
        <f t="shared" si="47"/>
        <v/>
      </c>
      <c r="CS80" s="130">
        <f t="shared" si="60"/>
        <v>74.92012641007689</v>
      </c>
      <c r="CT80" s="30">
        <f>IF(AND(CS4=0,CS80&gt;=0), "",CS80/CS4)</f>
        <v>8.2473985377278167E-3</v>
      </c>
      <c r="CU80" s="47">
        <f>IF(AND(CS124=0,CS80&gt;=0),"",CS80/CS124)</f>
        <v>9.2759887966295355E-3</v>
      </c>
      <c r="CV80" s="131">
        <f t="shared" si="61"/>
        <v>0</v>
      </c>
      <c r="CW80" s="30" t="str">
        <f>IF(AND(CV4=0,CV80&gt;=0), "",CV80/CV4)</f>
        <v/>
      </c>
      <c r="CX80" s="47">
        <f t="shared" si="48"/>
        <v>1</v>
      </c>
    </row>
    <row r="81" spans="1:102" hidden="1" outlineLevel="1" x14ac:dyDescent="0.3">
      <c r="A81" s="29" t="s">
        <v>27</v>
      </c>
      <c r="B81" s="129">
        <f>+'N EERR UCAFE'!B134+'N EERR UCAFE'!B135+'N EERR UCAFE'!B136</f>
        <v>0</v>
      </c>
      <c r="C81" s="30" t="str">
        <f>IF(AND(B4=0,B81&gt;=0), "",B81/B4)</f>
        <v/>
      </c>
      <c r="D81" s="47" t="str">
        <f>IF(AND(B124=0,B81&gt;=0),"",B81/B124)</f>
        <v/>
      </c>
      <c r="E81" s="129">
        <f>+'N EERR UCAFE'!C134+'N EERR UCAFE'!C135+'N EERR UCAFE'!C136</f>
        <v>70.135288563017284</v>
      </c>
      <c r="F81" s="30">
        <f>IF(AND(E4=0,E81&gt;=0), "",E81/E4)</f>
        <v>4.9051582435358884E-2</v>
      </c>
      <c r="G81" s="47">
        <f>IF(AND(E124=0,E81&gt;=0),"",E81/E124)</f>
        <v>6.0266043062874496E-2</v>
      </c>
      <c r="H81" s="129">
        <f>+'N EERR UCAFE'!D134+'N EERR UCAFE'!D135+'N EERR UCAFE'!D136</f>
        <v>89.633833890826281</v>
      </c>
      <c r="I81" s="30">
        <f>IF(AND(H4=0,H81&gt;=0), "",H81/H4)</f>
        <v>6.2463868938555142E-2</v>
      </c>
      <c r="J81" s="47">
        <f>IF(AND(H124=0,H81&gt;=0),"",H81/H124)</f>
        <v>7.4729856770020378E-2</v>
      </c>
      <c r="K81" s="30">
        <f t="shared" si="19"/>
        <v>0.27801333290714775</v>
      </c>
      <c r="L81" s="130">
        <f t="shared" si="49"/>
        <v>159.76912245384358</v>
      </c>
      <c r="M81" s="30">
        <f>IF(AND(L4=0,L81&gt;=0), "",L81/L4)</f>
        <v>5.5769766363466852E-2</v>
      </c>
      <c r="N81" s="47">
        <f>IF(AND(L124=0,L81&gt;=0),"",L81/L124)</f>
        <v>6.7607128585552734E-2</v>
      </c>
      <c r="O81" s="129">
        <f>+'N EERR UCAFE'!E134+'N EERR UCAFE'!E135+'N EERR UCAFE'!E136</f>
        <v>95.456738360583344</v>
      </c>
      <c r="P81" s="30">
        <f>IF(AND(O4=0,O81&gt;=0), "",O81/O4)</f>
        <v>4.239371045158382E-2</v>
      </c>
      <c r="Q81" s="47">
        <f>IF(AND(O124=0,O81&gt;=0),"",O81/O124)</f>
        <v>6.4772057854276519E-2</v>
      </c>
      <c r="R81" s="30">
        <f t="shared" si="20"/>
        <v>6.4963242304790197E-2</v>
      </c>
      <c r="S81" s="130">
        <f t="shared" si="50"/>
        <v>255.22586081442694</v>
      </c>
      <c r="T81" s="30">
        <f>IF(AND(S4=0,S81&gt;=0), "",S81/S4)</f>
        <v>4.9883190046048784E-2</v>
      </c>
      <c r="U81" s="47">
        <f>IF(AND(S124=0,S81&gt;=0),"",S81/S124)</f>
        <v>6.6518201956388787E-2</v>
      </c>
      <c r="V81" s="131"/>
      <c r="W81" s="30" t="str">
        <f>IF(AND(V4=0,V81&gt;=0), "",V81/V4)</f>
        <v/>
      </c>
      <c r="X81" s="47">
        <f t="shared" si="21"/>
        <v>1</v>
      </c>
      <c r="Y81" s="129">
        <f>+'N EERR UCAFE'!F134+'N EERR UCAFE'!F135+'N EERR UCAFE'!F136</f>
        <v>75.341944725574152</v>
      </c>
      <c r="Z81" s="30">
        <f>IF(AND(Y4=0,Y81&gt;=0), "",Y81/Y4)</f>
        <v>5.9263531447336676E-2</v>
      </c>
      <c r="AA81" s="47">
        <f>IF(AND(Y124=0,Y81&gt;=0),"",Y81/Y124)</f>
        <v>5.2798947071913016E-2</v>
      </c>
      <c r="AB81" s="30">
        <f t="shared" si="22"/>
        <v>-0.21072156853952526</v>
      </c>
      <c r="AC81" s="130">
        <f t="shared" si="51"/>
        <v>330.56780554000107</v>
      </c>
      <c r="AD81" s="30">
        <f>IF(AND(AC4=0,AC81&gt;=0), "",AC81/AC4)</f>
        <v>5.1750078644400566E-2</v>
      </c>
      <c r="AE81" s="47">
        <f>IF(AND(AC124=0,AC81&gt;=0),"",AC81/AC124)</f>
        <v>6.2799125308855799E-2</v>
      </c>
      <c r="AF81" s="129">
        <f>+'N EERR UCAFE'!G134+'N EERR UCAFE'!G135+'N EERR UCAFE'!G136</f>
        <v>80.678398257004162</v>
      </c>
      <c r="AG81" s="30">
        <f>IF(AND(AF4=0,AF81&gt;=0), "",AF81/AF4)</f>
        <v>5.3436195059806083E-2</v>
      </c>
      <c r="AH81" s="47">
        <f>IF(AND(AF124=0,AF81&gt;=0),"",AF81/AF124)</f>
        <v>5.3925203832269793E-2</v>
      </c>
      <c r="AI81" s="30">
        <f t="shared" si="41"/>
        <v>7.0829782146817857E-2</v>
      </c>
      <c r="AJ81" s="130">
        <f t="shared" si="62"/>
        <v>411.24620379700525</v>
      </c>
      <c r="AK81" s="30">
        <f>IF(AND(AJ4=0,AJ81&gt;=0), "",AJ81/AJ4)</f>
        <v>5.2072419349392385E-2</v>
      </c>
      <c r="AL81" s="47">
        <f>IF(AND(AJ124=0,AJ81&gt;=0),"",AJ81/AJ124)</f>
        <v>6.0835160027080185E-2</v>
      </c>
      <c r="AM81" s="129">
        <f>+'N EERR UCAFE'!H134+'N EERR UCAFE'!H135+'N EERR UCAFE'!H136</f>
        <v>34.551738360221222</v>
      </c>
      <c r="AN81" s="30">
        <f>IF(AND(AM4=0,AM81&gt;=0), "",AM81/AM4)</f>
        <v>2.912048095762098E-2</v>
      </c>
      <c r="AO81" s="47">
        <f>IF(AND(AM124=0,AM81&gt;=0),"",AM81/AM124)</f>
        <v>2.6239726930829849E-2</v>
      </c>
      <c r="AP81" s="30">
        <f t="shared" si="42"/>
        <v>-0.57173494880060305</v>
      </c>
      <c r="AQ81" s="130">
        <f t="shared" si="63"/>
        <v>445.79794215722649</v>
      </c>
      <c r="AR81" s="30">
        <f>IF(AND(AQ4=0,AQ81&gt;=0), "",AQ81/AQ4)</f>
        <v>4.9074574115708654E-2</v>
      </c>
      <c r="AS81" s="47">
        <f>IF(AND(AQ124=0,AQ81&gt;=0),"",AQ81/AQ124)</f>
        <v>5.5195004535586858E-2</v>
      </c>
      <c r="AT81" s="131">
        <f t="shared" si="52"/>
        <v>0</v>
      </c>
      <c r="AU81" s="30" t="str">
        <f>IF(AND(AT4=0,AT81&gt;=0), "",AT81/AT4)</f>
        <v/>
      </c>
      <c r="AV81" s="47">
        <f t="shared" si="23"/>
        <v>1</v>
      </c>
      <c r="AW81" s="131">
        <f t="shared" si="40"/>
        <v>74.299657026204414</v>
      </c>
      <c r="AX81" s="30">
        <f>IF(AND(AW4=0,AW81&gt;=0), "",AW81/AW4)</f>
        <v>4.9074574115708654E-2</v>
      </c>
      <c r="AY81" s="47">
        <f>IF(AND(AW124=0,AW81&gt;=0),"",AW81/AW124)</f>
        <v>5.5195004535586872E-2</v>
      </c>
      <c r="AZ81" s="131">
        <f t="shared" si="53"/>
        <v>0</v>
      </c>
      <c r="BA81" s="30" t="str">
        <f>IF(AND(AZ4=0,AZ81&gt;=0), "",AZ81/AZ4)</f>
        <v/>
      </c>
      <c r="BB81" s="47">
        <f t="shared" si="24"/>
        <v>1</v>
      </c>
      <c r="BC81" s="129">
        <f>+'N EERR UCAFE'!I134+'N EERR UCAFE'!I135+'N EERR UCAFE'!I136</f>
        <v>0</v>
      </c>
      <c r="BD81" s="30" t="str">
        <f>IF(AND(BC4=0,BC81&gt;=0), "",BC81/BC4)</f>
        <v/>
      </c>
      <c r="BE81" s="47" t="str">
        <f>IF(AND(BC124=0,BC81&gt;=0),"",BC81/BC124)</f>
        <v/>
      </c>
      <c r="BF81" s="30">
        <f t="shared" si="25"/>
        <v>-1</v>
      </c>
      <c r="BG81" s="130">
        <f t="shared" si="54"/>
        <v>445.79794215722649</v>
      </c>
      <c r="BH81" s="30">
        <f>IF(AND(BG4=0,BG81&gt;=0), "",BG81/BG4)</f>
        <v>4.9074574115708654E-2</v>
      </c>
      <c r="BI81" s="47">
        <f>IF(AND(BG124=0,BG81&gt;=0),"",BG81/BG124)</f>
        <v>5.5195004535586858E-2</v>
      </c>
      <c r="BJ81" s="129">
        <f>+'N EERR UCAFE'!J134+'N EERR UCAFE'!J135+'N EERR UCAFE'!J136</f>
        <v>0</v>
      </c>
      <c r="BK81" s="30" t="str">
        <f>IF(AND(BJ4=0,BJ81&gt;=0), "",BJ81/BJ4)</f>
        <v/>
      </c>
      <c r="BL81" s="47" t="str">
        <f>IF(AND(BJ124=0,BJ81&gt;=0),"",BJ81/BJ124)</f>
        <v/>
      </c>
      <c r="BM81" s="30" t="str">
        <f t="shared" si="43"/>
        <v/>
      </c>
      <c r="BN81" s="130">
        <f t="shared" si="55"/>
        <v>445.79794215722649</v>
      </c>
      <c r="BO81" s="30">
        <f>IF(AND(BN4=0,BN81&gt;=0), "",BN81/BN4)</f>
        <v>4.9074574115708654E-2</v>
      </c>
      <c r="BP81" s="47">
        <f>IF(AND(BN124=0,BN81&gt;=0),"",BN81/BN124)</f>
        <v>5.5195004535586858E-2</v>
      </c>
      <c r="BQ81" s="129">
        <f>+'N EERR UCAFE'!K134+'N EERR UCAFE'!K135+'N EERR UCAFE'!K136</f>
        <v>0</v>
      </c>
      <c r="BR81" s="30" t="str">
        <f>IF(AND(BQ4=0,BQ81&gt;=0), "",BQ81/BQ4)</f>
        <v/>
      </c>
      <c r="BS81" s="47" t="str">
        <f>IF(AND(BQ124=0,BQ81&gt;=0),"",BQ81/BQ124)</f>
        <v/>
      </c>
      <c r="BT81" s="30" t="str">
        <f t="shared" si="44"/>
        <v/>
      </c>
      <c r="BU81" s="130">
        <f t="shared" si="56"/>
        <v>445.79794215722649</v>
      </c>
      <c r="BV81" s="30">
        <f>IF(AND(BU4=0,BU81&gt;=0), "",BU81/BU4)</f>
        <v>4.9074574115708654E-2</v>
      </c>
      <c r="BW81" s="47">
        <f>IF(AND(BU124=0,BU81&gt;=0),"",BU81/BU124)</f>
        <v>5.5195004535586858E-2</v>
      </c>
      <c r="BX81" s="131">
        <f t="shared" si="57"/>
        <v>0</v>
      </c>
      <c r="BY81" s="30" t="str">
        <f>IF(AND(BX4=0,BX81&gt;=0), "",BX81/BX4)</f>
        <v/>
      </c>
      <c r="BZ81" s="47">
        <f t="shared" si="45"/>
        <v>1</v>
      </c>
      <c r="CA81" s="129">
        <f>+'N EERR UCAFE'!L134+'N EERR UCAFE'!L135+'N EERR UCAFE'!L136</f>
        <v>0</v>
      </c>
      <c r="CB81" s="30" t="str">
        <f>IF(AND(CA4=0,CA81&gt;=0), "",CA81/CA4)</f>
        <v/>
      </c>
      <c r="CC81" s="47" t="str">
        <f>IF(AND(CA124=0,CA81&gt;=0),"",CA81/CA124)</f>
        <v/>
      </c>
      <c r="CD81" s="30" t="str">
        <f t="shared" si="26"/>
        <v/>
      </c>
      <c r="CE81" s="130">
        <f t="shared" si="58"/>
        <v>445.79794215722649</v>
      </c>
      <c r="CF81" s="30">
        <f>IF(AND(CE4=0,CE81&gt;=0), "",CE81/CE4)</f>
        <v>4.9074574115708654E-2</v>
      </c>
      <c r="CG81" s="47">
        <f>IF(AND(CE124=0,CE81&gt;=0),"",CE81/CE124)</f>
        <v>5.5195004535586858E-2</v>
      </c>
      <c r="CH81" s="129">
        <f>+'N EERR UCAFE'!M134+'N EERR UCAFE'!M135+'N EERR UCAFE'!M136</f>
        <v>0</v>
      </c>
      <c r="CI81" s="30" t="str">
        <f>IF(AND(CH4=0,CH81&gt;=0), "",CH81/CH4)</f>
        <v/>
      </c>
      <c r="CJ81" s="47" t="str">
        <f>IF(AND(CH124=0,CH81&gt;=0),"",CH81/CH124)</f>
        <v/>
      </c>
      <c r="CK81" s="30" t="str">
        <f t="shared" si="46"/>
        <v/>
      </c>
      <c r="CL81" s="130">
        <f t="shared" si="59"/>
        <v>445.79794215722649</v>
      </c>
      <c r="CM81" s="30">
        <f>IF(AND(CL4=0,CL81&gt;=0), "",CL81/CL4)</f>
        <v>4.9074574115708654E-2</v>
      </c>
      <c r="CN81" s="47">
        <f>IF(AND(CL124=0,CL81&gt;=0),"",CL81/CL124)</f>
        <v>5.5195004535586858E-2</v>
      </c>
      <c r="CO81" s="129">
        <f>+'N EERR UCAFE'!N134+'N EERR UCAFE'!N135+'N EERR UCAFE'!N136</f>
        <v>0</v>
      </c>
      <c r="CP81" s="30" t="str">
        <f>IF(AND(CO4=0,CO81&gt;=0), "",CO81/CO4)</f>
        <v/>
      </c>
      <c r="CQ81" s="47" t="str">
        <f>IF(AND(CO124=0,CO81&gt;=0),"",CO81/CO124)</f>
        <v/>
      </c>
      <c r="CR81" s="30" t="str">
        <f t="shared" si="47"/>
        <v/>
      </c>
      <c r="CS81" s="130">
        <f t="shared" si="60"/>
        <v>445.79794215722649</v>
      </c>
      <c r="CT81" s="30">
        <f>IF(AND(CS4=0,CS81&gt;=0), "",CS81/CS4)</f>
        <v>4.9074574115708654E-2</v>
      </c>
      <c r="CU81" s="47">
        <f>IF(AND(CS124=0,CS81&gt;=0),"",CS81/CS124)</f>
        <v>5.5195004535586858E-2</v>
      </c>
      <c r="CV81" s="131">
        <f t="shared" si="61"/>
        <v>0</v>
      </c>
      <c r="CW81" s="30" t="str">
        <f>IF(AND(CV4=0,CV81&gt;=0), "",CV81/CV4)</f>
        <v/>
      </c>
      <c r="CX81" s="47">
        <f t="shared" si="48"/>
        <v>1</v>
      </c>
    </row>
    <row r="82" spans="1:102" hidden="1" outlineLevel="1" x14ac:dyDescent="0.3">
      <c r="A82" s="29"/>
      <c r="B82" s="129"/>
      <c r="C82" s="15"/>
      <c r="D82" s="46"/>
      <c r="E82" s="129"/>
      <c r="F82" s="15"/>
      <c r="G82" s="46"/>
      <c r="H82" s="129"/>
      <c r="I82" s="15"/>
      <c r="J82" s="46"/>
      <c r="K82" s="32" t="str">
        <f t="shared" si="19"/>
        <v/>
      </c>
      <c r="M82" s="15"/>
      <c r="N82" s="46"/>
      <c r="O82" s="129"/>
      <c r="P82" s="15"/>
      <c r="Q82" s="46"/>
      <c r="R82" s="32" t="str">
        <f t="shared" si="20"/>
        <v/>
      </c>
      <c r="T82" s="15"/>
      <c r="U82" s="46"/>
      <c r="V82" s="131"/>
      <c r="W82" s="15"/>
      <c r="X82" s="92" t="str">
        <f t="shared" si="21"/>
        <v/>
      </c>
      <c r="Y82" s="129"/>
      <c r="Z82" s="15"/>
      <c r="AA82" s="46"/>
      <c r="AB82" s="32" t="str">
        <f t="shared" si="22"/>
        <v/>
      </c>
      <c r="AD82" s="15"/>
      <c r="AE82" s="46"/>
      <c r="AF82" s="129"/>
      <c r="AG82" s="15"/>
      <c r="AH82" s="46"/>
      <c r="AI82" s="32" t="str">
        <f t="shared" si="41"/>
        <v/>
      </c>
      <c r="AJ82" s="130">
        <f t="shared" si="62"/>
        <v>0</v>
      </c>
      <c r="AK82" s="15"/>
      <c r="AL82" s="46"/>
      <c r="AM82" s="129"/>
      <c r="AN82" s="15"/>
      <c r="AO82" s="46"/>
      <c r="AP82" s="32" t="str">
        <f t="shared" si="42"/>
        <v/>
      </c>
      <c r="AQ82" s="130">
        <f t="shared" si="63"/>
        <v>0</v>
      </c>
      <c r="AR82" s="15"/>
      <c r="AS82" s="46"/>
      <c r="AT82" s="131">
        <f t="shared" si="52"/>
        <v>0</v>
      </c>
      <c r="AU82" s="15"/>
      <c r="AV82" s="92" t="str">
        <f t="shared" si="23"/>
        <v/>
      </c>
      <c r="AW82" s="131">
        <f t="shared" si="40"/>
        <v>0</v>
      </c>
      <c r="AX82" s="15"/>
      <c r="AY82" s="46"/>
      <c r="AZ82" s="131">
        <f t="shared" si="53"/>
        <v>0</v>
      </c>
      <c r="BA82" s="15"/>
      <c r="BB82" s="92" t="str">
        <f t="shared" si="24"/>
        <v/>
      </c>
      <c r="BC82" s="129"/>
      <c r="BD82" s="15"/>
      <c r="BE82" s="46"/>
      <c r="BF82" s="32" t="str">
        <f t="shared" si="25"/>
        <v/>
      </c>
      <c r="BG82" s="130">
        <f t="shared" si="54"/>
        <v>0</v>
      </c>
      <c r="BH82" s="15"/>
      <c r="BI82" s="46"/>
      <c r="BJ82" s="129"/>
      <c r="BK82" s="15"/>
      <c r="BL82" s="46"/>
      <c r="BM82" s="32" t="str">
        <f t="shared" si="43"/>
        <v/>
      </c>
      <c r="BN82" s="130">
        <f t="shared" si="55"/>
        <v>0</v>
      </c>
      <c r="BO82" s="15"/>
      <c r="BP82" s="46"/>
      <c r="BQ82" s="129"/>
      <c r="BR82" s="15"/>
      <c r="BS82" s="46"/>
      <c r="BT82" s="32" t="str">
        <f t="shared" si="44"/>
        <v/>
      </c>
      <c r="BU82" s="130">
        <f t="shared" si="56"/>
        <v>0</v>
      </c>
      <c r="BV82" s="15"/>
      <c r="BW82" s="46"/>
      <c r="BX82" s="131">
        <f t="shared" si="57"/>
        <v>0</v>
      </c>
      <c r="BY82" s="15"/>
      <c r="BZ82" s="92" t="str">
        <f t="shared" si="45"/>
        <v/>
      </c>
      <c r="CA82" s="129"/>
      <c r="CB82" s="15"/>
      <c r="CC82" s="46"/>
      <c r="CD82" s="32" t="str">
        <f t="shared" si="26"/>
        <v/>
      </c>
      <c r="CF82" s="15"/>
      <c r="CG82" s="46"/>
      <c r="CH82" s="129"/>
      <c r="CI82" s="15"/>
      <c r="CJ82" s="46"/>
      <c r="CK82" s="32" t="str">
        <f t="shared" si="46"/>
        <v/>
      </c>
      <c r="CL82" s="130">
        <f t="shared" si="59"/>
        <v>0</v>
      </c>
      <c r="CM82" s="15"/>
      <c r="CN82" s="46"/>
      <c r="CO82" s="129"/>
      <c r="CP82" s="15"/>
      <c r="CQ82" s="46"/>
      <c r="CR82" s="32" t="str">
        <f t="shared" si="47"/>
        <v/>
      </c>
      <c r="CS82" s="130">
        <f t="shared" si="60"/>
        <v>0</v>
      </c>
      <c r="CT82" s="15"/>
      <c r="CU82" s="46"/>
      <c r="CV82" s="131">
        <f t="shared" si="61"/>
        <v>0</v>
      </c>
      <c r="CW82" s="15"/>
      <c r="CX82" s="92" t="str">
        <f t="shared" si="48"/>
        <v/>
      </c>
    </row>
    <row r="83" spans="1:102" s="6" customFormat="1" collapsed="1" x14ac:dyDescent="0.3">
      <c r="A83" s="37" t="s">
        <v>75</v>
      </c>
      <c r="B83" s="126">
        <f>SUM(B84:B92)+B110+B111</f>
        <v>0</v>
      </c>
      <c r="C83" s="38" t="str">
        <f>IF(AND(B4=0,B83&gt;=0), "",B83/B4)</f>
        <v/>
      </c>
      <c r="D83" s="43" t="str">
        <f>IF(AND(B124=0,B83&gt;=0),"",B83/B124)</f>
        <v/>
      </c>
      <c r="E83" s="126">
        <f>SUM(E84:E92)+E110+E111</f>
        <v>15.39</v>
      </c>
      <c r="F83" s="38">
        <f>IF(AND(E4=0,E83&gt;=0), "",E83/E4)</f>
        <v>1.076353814388151E-2</v>
      </c>
      <c r="G83" s="43">
        <f>IF(AND(E124=0,E83&gt;=0),"",E83/E124)</f>
        <v>1.3224361398388991E-2</v>
      </c>
      <c r="H83" s="126">
        <f>SUM(H84:H92)+H110+H111</f>
        <v>12.56</v>
      </c>
      <c r="I83" s="38">
        <f>IF(AND(H4=0,H83&gt;=0), "",H83/H4)</f>
        <v>8.7527907689838123E-3</v>
      </c>
      <c r="J83" s="43">
        <f>IF(AND(H124=0,H83&gt;=0),"",H83/H124)</f>
        <v>1.0471570391317594E-2</v>
      </c>
      <c r="K83" s="38">
        <f>IF(AND(E83=0,H83&gt;0),100%,IF(AND(E83&lt;0,H83&gt;=0),(E83-H83)/E83,IF(AND(E83&gt;0,H83&gt;0),(H83-E83)/E83,IF(AND(E83=0,H83&lt;=0),"",(H83-E83)/E83))))</f>
        <v>-0.18388564002599089</v>
      </c>
      <c r="L83" s="127">
        <f>SUM(L84:L92)+L110+L111</f>
        <v>27.950000000000003</v>
      </c>
      <c r="M83" s="38">
        <f>IF(AND(L4=0,L83&gt;=0), "",L83/L4)</f>
        <v>9.7563593385149704E-3</v>
      </c>
      <c r="N83" s="43">
        <f>IF(AND(L124=0,L83&gt;=0),"",L83/L124)</f>
        <v>1.1827186723843336E-2</v>
      </c>
      <c r="O83" s="126">
        <f>SUM(O84:O92)+O110+O111</f>
        <v>21.35</v>
      </c>
      <c r="P83" s="38">
        <f>IF(AND(O4=0,O83&gt;=0), "",O83/O4)</f>
        <v>9.4818420751222425E-3</v>
      </c>
      <c r="Q83" s="43">
        <f>IF(AND(O124=0,O83&gt;=0),"",O83/O124)</f>
        <v>1.4487017458788781E-2</v>
      </c>
      <c r="R83" s="38">
        <f>IF(AND(H83=0,O83&gt;0),100%,IF(AND(H83&lt;0,O83&gt;=0),(H83-O83)/H83,IF(AND(H83&gt;0,O83&gt;0),(O83-H83)/H83,IF(AND(H83=0,O83&lt;=0),"",(O83-H83)/H83))))</f>
        <v>0.69984076433121023</v>
      </c>
      <c r="S83" s="127">
        <f>SUM(S84:S92)+S110+S111</f>
        <v>49.300000000000004</v>
      </c>
      <c r="T83" s="38">
        <f>IF(AND(S4=0,S83&gt;=0), "",S83/S4)</f>
        <v>9.6355489268319244E-3</v>
      </c>
      <c r="U83" s="43">
        <f>IF(AND(S124=0,S83&gt;=0),"",S83/S124)</f>
        <v>1.28488051562861E-2</v>
      </c>
      <c r="V83" s="128">
        <f>SUM(V84:V92)+V110+V111</f>
        <v>0</v>
      </c>
      <c r="W83" s="38" t="str">
        <f>IF(AND(V4=0,V83&gt;=0), "",V83/V4)</f>
        <v/>
      </c>
      <c r="X83" s="91">
        <f t="shared" si="21"/>
        <v>1</v>
      </c>
      <c r="Y83" s="126">
        <f>SUM(Y84:Y92)+Y110+Y111</f>
        <v>9.35</v>
      </c>
      <c r="Z83" s="38">
        <f>IF(AND(Y4=0,Y83&gt;=0), "",Y83/Y4)</f>
        <v>7.3546551134418599E-3</v>
      </c>
      <c r="AA83" s="43">
        <f>IF(AND(Y124=0,Y83&gt;=0),"",Y83/Y124)</f>
        <v>6.55239464445115E-3</v>
      </c>
      <c r="AB83" s="38">
        <f t="shared" si="22"/>
        <v>-0.56206088992974246</v>
      </c>
      <c r="AC83" s="127">
        <f>SUM(AC84:AC92)+AC110+AC111</f>
        <v>58.650000000000006</v>
      </c>
      <c r="AD83" s="38">
        <f>IF(AND(AC4=0,AC83&gt;=0), "",AC83/AC4)</f>
        <v>9.1816022662461593E-3</v>
      </c>
      <c r="AE83" s="43">
        <f>IF(AND(AC124=0,AC83&gt;=0),"",AC83/AC124)</f>
        <v>1.1141946183621028E-2</v>
      </c>
      <c r="AF83" s="126">
        <f>SUM(AF84:AF92)+AF110+AF111</f>
        <v>1.84</v>
      </c>
      <c r="AG83" s="38">
        <f>IF(AND(AF4=0,AF83&gt;=0), "",AF83/AF4)</f>
        <v>1.2186979542756012E-3</v>
      </c>
      <c r="AH83" s="43">
        <f>IF(AND(AF124=0,AF83&gt;=0),"",AF83/AF124)</f>
        <v>1.2298505820021329E-3</v>
      </c>
      <c r="AI83" s="38">
        <f t="shared" si="41"/>
        <v>-0.80320855614973263</v>
      </c>
      <c r="AJ83" s="127">
        <f>SUM(AJ84:AJ92)+AJ110+AJ111</f>
        <v>60.490000000000009</v>
      </c>
      <c r="AK83" s="38">
        <f>IF(AND(AJ4=0,AJ83&gt;=0), "",AJ83/AJ4)</f>
        <v>7.6593063166597516E-3</v>
      </c>
      <c r="AL83" s="43">
        <f>IF(AND(AJ124=0,AJ83&gt;=0),"",AJ83/AJ124)</f>
        <v>8.948213493672811E-3</v>
      </c>
      <c r="AM83" s="126">
        <f>SUM(AM84:AM92)+AM110+AM111</f>
        <v>9.5500000000000007</v>
      </c>
      <c r="AN83" s="38">
        <f>IF(AND(AM4=0,AM83&gt;=0), "",AM83/AM4)</f>
        <v>8.0488162490097003E-3</v>
      </c>
      <c r="AO83" s="43">
        <f>IF(AND(AM124=0,AM83&gt;=0),"",AM83/AM124)</f>
        <v>7.2525842137634387E-3</v>
      </c>
      <c r="AP83" s="38">
        <f t="shared" si="42"/>
        <v>4.1902173913043477</v>
      </c>
      <c r="AQ83" s="127">
        <f>SUM(AQ84:AQ92)+AQ110+AQ111</f>
        <v>70.040000000000006</v>
      </c>
      <c r="AR83" s="38">
        <f>IF(AND(AQ4=0,AQ83&gt;=0), "",AQ83/AQ4)</f>
        <v>7.710181779735514E-3</v>
      </c>
      <c r="AS83" s="43">
        <f>IF(AND(AQ124=0,AQ83&gt;=0),"",AQ83/AQ124)</f>
        <v>8.6717720117000258E-3</v>
      </c>
      <c r="AT83" s="128">
        <f>SUM(AT84:AT92)+AT110+AT111</f>
        <v>0</v>
      </c>
      <c r="AU83" s="38" t="str">
        <f>IF(AND(AT4=0,AT83&gt;=0), "",AT83/AT4)</f>
        <v/>
      </c>
      <c r="AV83" s="91">
        <f t="shared" si="23"/>
        <v>1</v>
      </c>
      <c r="AW83" s="128">
        <f>SUM(AW84:AW92)+AW110+AW111</f>
        <v>11.673333333333334</v>
      </c>
      <c r="AX83" s="38">
        <f>IF(AND(AW4=0,AW83&gt;=0), "",AW83/AW4)</f>
        <v>7.7101817797355131E-3</v>
      </c>
      <c r="AY83" s="43">
        <f>IF(AND(AW124=0,AW83&gt;=0),"",AW83/AW124)</f>
        <v>8.6717720117000276E-3</v>
      </c>
      <c r="AZ83" s="128">
        <f>SUM(AZ84:AZ92)+AZ110+AZ111</f>
        <v>0</v>
      </c>
      <c r="BA83" s="38" t="str">
        <f>IF(AND(AZ4=0,AZ83&gt;=0), "",AZ83/AZ4)</f>
        <v/>
      </c>
      <c r="BB83" s="91">
        <f t="shared" si="24"/>
        <v>1</v>
      </c>
      <c r="BC83" s="126">
        <f>SUM(BC84:BC92)+BC110+BC111</f>
        <v>0</v>
      </c>
      <c r="BD83" s="38" t="str">
        <f>IF(AND(BC4=0,BC83&gt;=0), "",BC83/BC4)</f>
        <v/>
      </c>
      <c r="BE83" s="43" t="str">
        <f>IF(AND(BC124=0,BC83&gt;=0),"",BC83/BC124)</f>
        <v/>
      </c>
      <c r="BF83" s="38">
        <f t="shared" si="25"/>
        <v>-1</v>
      </c>
      <c r="BG83" s="127">
        <f>SUM(BG84:BG92)+BG110+BG111</f>
        <v>70.040000000000006</v>
      </c>
      <c r="BH83" s="38">
        <f>IF(AND(BG4=0,BG83&gt;=0), "",BG83/BG4)</f>
        <v>7.710181779735514E-3</v>
      </c>
      <c r="BI83" s="43">
        <f>IF(AND(BG124=0,BG83&gt;=0),"",BG83/BG124)</f>
        <v>8.6717720117000258E-3</v>
      </c>
      <c r="BJ83" s="126">
        <f>SUM(BJ84:BJ92)+BJ110+BJ111</f>
        <v>0</v>
      </c>
      <c r="BK83" s="38" t="str">
        <f>IF(AND(BJ4=0,BJ83&gt;=0), "",BJ83/BJ4)</f>
        <v/>
      </c>
      <c r="BL83" s="43" t="str">
        <f>IF(AND(BJ124=0,BJ83&gt;=0),"",BJ83/BJ124)</f>
        <v/>
      </c>
      <c r="BM83" s="38" t="str">
        <f t="shared" si="43"/>
        <v/>
      </c>
      <c r="BN83" s="127">
        <f>SUM(BN84:BN92)+BN110+BN111</f>
        <v>70.040000000000006</v>
      </c>
      <c r="BO83" s="38">
        <f>IF(AND(BN4=0,BN83&gt;=0), "",BN83/BN4)</f>
        <v>7.710181779735514E-3</v>
      </c>
      <c r="BP83" s="43">
        <f>IF(AND(BN124=0,BN83&gt;=0),"",BN83/BN124)</f>
        <v>8.6717720117000258E-3</v>
      </c>
      <c r="BQ83" s="126">
        <f>SUM(BQ84:BQ92)+BQ110+BQ111</f>
        <v>0</v>
      </c>
      <c r="BR83" s="38" t="str">
        <f>IF(AND(BQ4=0,BQ83&gt;=0), "",BQ83/BQ4)</f>
        <v/>
      </c>
      <c r="BS83" s="43" t="str">
        <f>IF(AND(BQ124=0,BQ83&gt;=0),"",BQ83/BQ124)</f>
        <v/>
      </c>
      <c r="BT83" s="38" t="str">
        <f t="shared" si="44"/>
        <v/>
      </c>
      <c r="BU83" s="127">
        <f>SUM(BU84:BU92)+BU110+BU111</f>
        <v>70.040000000000006</v>
      </c>
      <c r="BV83" s="38">
        <f>IF(AND(BU4=0,BU83&gt;=0), "",BU83/BU4)</f>
        <v>7.710181779735514E-3</v>
      </c>
      <c r="BW83" s="43">
        <f>IF(AND(BU124=0,BU83&gt;=0),"",BU83/BU124)</f>
        <v>8.6717720117000258E-3</v>
      </c>
      <c r="BX83" s="128">
        <f>SUM(BX84:BX92)+BX110+BX111</f>
        <v>0</v>
      </c>
      <c r="BY83" s="38" t="str">
        <f>IF(AND(BX4=0,BX83&gt;=0), "",BX83/BX4)</f>
        <v/>
      </c>
      <c r="BZ83" s="91">
        <f t="shared" si="45"/>
        <v>1</v>
      </c>
      <c r="CA83" s="126">
        <f>SUM(CA84:CA92)+CA110+CA111</f>
        <v>0</v>
      </c>
      <c r="CB83" s="38" t="str">
        <f>IF(AND(CA4=0,CA83&gt;=0), "",CA83/CA4)</f>
        <v/>
      </c>
      <c r="CC83" s="43" t="str">
        <f>IF(AND(CA124=0,CA83&gt;=0),"",CA83/CA124)</f>
        <v/>
      </c>
      <c r="CD83" s="38" t="str">
        <f t="shared" si="26"/>
        <v/>
      </c>
      <c r="CE83" s="127">
        <f>SUM(CE84:CE92)+CE110+CE111</f>
        <v>70.040000000000006</v>
      </c>
      <c r="CF83" s="38">
        <f>IF(AND(CE4=0,CE83&gt;=0), "",CE83/CE4)</f>
        <v>7.710181779735514E-3</v>
      </c>
      <c r="CG83" s="43">
        <f>IF(AND(CE124=0,CE83&gt;=0),"",CE83/CE124)</f>
        <v>8.6717720117000258E-3</v>
      </c>
      <c r="CH83" s="126">
        <f>SUM(CH84:CH92)+CH110+CH111</f>
        <v>0</v>
      </c>
      <c r="CI83" s="38" t="str">
        <f>IF(AND(CH4=0,CH83&gt;=0), "",CH83/CH4)</f>
        <v/>
      </c>
      <c r="CJ83" s="43" t="str">
        <f>IF(AND(CH124=0,CH83&gt;=0),"",CH83/CH124)</f>
        <v/>
      </c>
      <c r="CK83" s="38" t="str">
        <f t="shared" si="46"/>
        <v/>
      </c>
      <c r="CL83" s="127">
        <f>SUM(CL84:CL92)+CL110+CL111</f>
        <v>70.040000000000006</v>
      </c>
      <c r="CM83" s="38">
        <f>IF(AND(CL4=0,CL83&gt;=0), "",CL83/CL4)</f>
        <v>7.710181779735514E-3</v>
      </c>
      <c r="CN83" s="43">
        <f>IF(AND(CL124=0,CL83&gt;=0),"",CL83/CL124)</f>
        <v>8.6717720117000258E-3</v>
      </c>
      <c r="CO83" s="126">
        <f>SUM(CO84:CO92)+CO110+CO111</f>
        <v>0</v>
      </c>
      <c r="CP83" s="38" t="str">
        <f>IF(AND(CO4=0,CO83&gt;=0), "",CO83/CO4)</f>
        <v/>
      </c>
      <c r="CQ83" s="43" t="str">
        <f>IF(AND(CO124=0,CO83&gt;=0),"",CO83/CO124)</f>
        <v/>
      </c>
      <c r="CR83" s="38" t="str">
        <f t="shared" si="47"/>
        <v/>
      </c>
      <c r="CS83" s="127">
        <f>SUM(CS84:CS92)+CS110+CS111</f>
        <v>70.040000000000006</v>
      </c>
      <c r="CT83" s="38">
        <f>IF(AND(CS4=0,CS83&gt;=0), "",CS83/CS4)</f>
        <v>7.710181779735514E-3</v>
      </c>
      <c r="CU83" s="43">
        <f>IF(AND(CS124=0,CS83&gt;=0),"",CS83/CS124)</f>
        <v>8.6717720117000258E-3</v>
      </c>
      <c r="CV83" s="128">
        <f>SUM(CV84:CV92)+CV110+CV111</f>
        <v>0</v>
      </c>
      <c r="CW83" s="38" t="str">
        <f>IF(AND(CV4=0,CV83&gt;=0), "",CV83/CV4)</f>
        <v/>
      </c>
      <c r="CX83" s="91">
        <f t="shared" si="48"/>
        <v>1</v>
      </c>
    </row>
    <row r="84" spans="1:102" hidden="1" outlineLevel="2" x14ac:dyDescent="0.3">
      <c r="A84" s="29" t="s">
        <v>76</v>
      </c>
      <c r="B84" s="129">
        <f>+'N EERR UCAFE'!B140+'N EERR UCAFE'!B141+'N EERR UCAFE'!B142+'N EERR UCAFE'!B143+'N EERR UCAFE'!B144</f>
        <v>0</v>
      </c>
      <c r="C84" s="30" t="str">
        <f>IF(AND(B4=0,B84&gt;=0), "",B84/B4)</f>
        <v/>
      </c>
      <c r="D84" s="47" t="str">
        <f>IF(AND(B124=0,B84&gt;=0),"",B84/B124)</f>
        <v/>
      </c>
      <c r="E84" s="129">
        <f>+'N EERR UCAFE'!C140+'N EERR UCAFE'!C141+'N EERR UCAFE'!C142+'N EERR UCAFE'!C143+'N EERR UCAFE'!C144</f>
        <v>0</v>
      </c>
      <c r="F84" s="30">
        <f>IF(AND(E4=0,E84&gt;=0), "",E84/E4)</f>
        <v>0</v>
      </c>
      <c r="G84" s="47">
        <f>IF(AND(E124=0,E84&gt;=0),"",E84/E124)</f>
        <v>0</v>
      </c>
      <c r="H84" s="129">
        <f>+'N EERR UCAFE'!D140+'N EERR UCAFE'!D141+'N EERR UCAFE'!D142+'N EERR UCAFE'!D143+'N EERR UCAFE'!D144</f>
        <v>0</v>
      </c>
      <c r="I84" s="30">
        <f>IF(AND(H4=0,H84&gt;=0), "",H84/H4)</f>
        <v>0</v>
      </c>
      <c r="J84" s="47">
        <f>IF(AND(H124=0,H84&gt;=0),"",H84/H124)</f>
        <v>0</v>
      </c>
      <c r="K84" s="30" t="str">
        <f t="shared" ref="K84:K108" si="64">IF(AND(E84=0,H84&gt;0),100%,IF(AND(E84&lt;0,H84=0),(E84-H84)/E84,IF(AND(E84&gt;0,H84&gt;0),(H84-E84)/E84,IF(AND(E84=0,H84=0),"",(H84-E84)/E84))))</f>
        <v/>
      </c>
      <c r="L84" s="130">
        <f t="shared" ref="L84:L91" si="65">+E84+H84</f>
        <v>0</v>
      </c>
      <c r="M84" s="30">
        <f>IF(AND(L4=0,L84&gt;=0), "",L84/L4)</f>
        <v>0</v>
      </c>
      <c r="N84" s="47">
        <f>IF(AND(L124=0,L84&gt;=0),"",L84/L124)</f>
        <v>0</v>
      </c>
      <c r="O84" s="129">
        <f>+'N EERR UCAFE'!E140+'N EERR UCAFE'!E141+'N EERR UCAFE'!E142+'N EERR UCAFE'!E143+'N EERR UCAFE'!E144</f>
        <v>0</v>
      </c>
      <c r="P84" s="30">
        <f>IF(AND(O4=0,O84&gt;=0), "",O84/O4)</f>
        <v>0</v>
      </c>
      <c r="Q84" s="47">
        <f>IF(AND(O124=0,O84&gt;=0),"",O84/O124)</f>
        <v>0</v>
      </c>
      <c r="R84" s="30" t="str">
        <f t="shared" ref="R84:R108" si="66">IF(AND(H84=0,O84&gt;0),100%,IF(AND(H84&lt;0,O84=0),(H84-O84)/H84,IF(AND(H84&gt;0,O84&gt;0),(O84-H84)/H84,IF(AND(H84=0,O84=0),"",(O84-H84)/H84))))</f>
        <v/>
      </c>
      <c r="S84" s="130">
        <f t="shared" ref="S84:S91" si="67">+L84+O84</f>
        <v>0</v>
      </c>
      <c r="T84" s="30">
        <f>IF(AND(S4=0,S84&gt;=0), "",S84/S4)</f>
        <v>0</v>
      </c>
      <c r="U84" s="47">
        <f>IF(AND(S124=0,S84&gt;=0),"",S84/S124)</f>
        <v>0</v>
      </c>
      <c r="V84" s="131"/>
      <c r="W84" s="30" t="str">
        <f>IF(AND(V4=0,V84&gt;=0), "",V84/V4)</f>
        <v/>
      </c>
      <c r="X84" s="47" t="str">
        <f t="shared" si="21"/>
        <v/>
      </c>
      <c r="Y84" s="129">
        <f>+'N EERR UCAFE'!F140+'N EERR UCAFE'!F141+'N EERR UCAFE'!F142+'N EERR UCAFE'!F143+'N EERR UCAFE'!F144</f>
        <v>0</v>
      </c>
      <c r="Z84" s="30">
        <f>IF(AND(Y4=0,Y84&gt;=0), "",Y84/Y4)</f>
        <v>0</v>
      </c>
      <c r="AA84" s="47">
        <f>IF(AND(Y124=0,Y84&gt;=0),"",Y84/Y124)</f>
        <v>0</v>
      </c>
      <c r="AB84" s="30" t="str">
        <f t="shared" si="22"/>
        <v/>
      </c>
      <c r="AC84" s="130">
        <f t="shared" ref="AC84:AC91" si="68">+S84+Y84</f>
        <v>0</v>
      </c>
      <c r="AD84" s="30">
        <f>IF(AND(AC4=0,AC84&gt;=0), "",AC84/AC4)</f>
        <v>0</v>
      </c>
      <c r="AE84" s="47">
        <f>IF(AND(AC124=0,AC84&gt;=0),"",AC84/AC124)</f>
        <v>0</v>
      </c>
      <c r="AF84" s="129">
        <f>+'N EERR UCAFE'!G140+'N EERR UCAFE'!G141+'N EERR UCAFE'!G142+'N EERR UCAFE'!G143+'N EERR UCAFE'!G144</f>
        <v>0</v>
      </c>
      <c r="AG84" s="30">
        <f>IF(AND(AF4=0,AF84&gt;=0), "",AF84/AF4)</f>
        <v>0</v>
      </c>
      <c r="AH84" s="47">
        <f>IF(AND(AF124=0,AF84&gt;=0),"",AF84/AF124)</f>
        <v>0</v>
      </c>
      <c r="AI84" s="30" t="str">
        <f t="shared" si="41"/>
        <v/>
      </c>
      <c r="AJ84" s="130">
        <f t="shared" si="62"/>
        <v>0</v>
      </c>
      <c r="AK84" s="30">
        <f>IF(AND(AJ4=0,AJ84&gt;=0), "",AJ84/AJ4)</f>
        <v>0</v>
      </c>
      <c r="AL84" s="47">
        <f>IF(AND(AJ124=0,AJ84&gt;=0),"",AJ84/AJ124)</f>
        <v>0</v>
      </c>
      <c r="AM84" s="129">
        <f>+'N EERR UCAFE'!H140+'N EERR UCAFE'!H141+'N EERR UCAFE'!H142+'N EERR UCAFE'!H143+'N EERR UCAFE'!H144</f>
        <v>0</v>
      </c>
      <c r="AN84" s="30">
        <f>IF(AND(AM4=0,AM84&gt;=0), "",AM84/AM4)</f>
        <v>0</v>
      </c>
      <c r="AO84" s="47">
        <f>IF(AND(AM124=0,AM84&gt;=0),"",AM84/AM124)</f>
        <v>0</v>
      </c>
      <c r="AP84" s="30" t="str">
        <f t="shared" si="42"/>
        <v/>
      </c>
      <c r="AQ84" s="130">
        <f t="shared" si="63"/>
        <v>0</v>
      </c>
      <c r="AR84" s="30">
        <f>IF(AND(AQ4=0,AQ84&gt;=0), "",AQ84/AQ4)</f>
        <v>0</v>
      </c>
      <c r="AS84" s="47">
        <f>IF(AND(AQ124=0,AQ84&gt;=0),"",AQ84/AQ124)</f>
        <v>0</v>
      </c>
      <c r="AT84" s="131">
        <f t="shared" ref="AT84:AT92" si="69">+V84*2</f>
        <v>0</v>
      </c>
      <c r="AU84" s="30" t="str">
        <f>IF(AND(AT4=0,AT84&gt;=0), "",AT84/AT4)</f>
        <v/>
      </c>
      <c r="AV84" s="47" t="str">
        <f t="shared" si="23"/>
        <v/>
      </c>
      <c r="AW84" s="131">
        <f t="shared" si="40"/>
        <v>0</v>
      </c>
      <c r="AX84" s="30">
        <f>IF(AND(AW4=0,AW84&gt;=0), "",AW84/AW4)</f>
        <v>0</v>
      </c>
      <c r="AY84" s="47">
        <f>IF(AND(AW124=0,AW84&gt;=0),"",AW84/AW124)</f>
        <v>0</v>
      </c>
      <c r="AZ84" s="131">
        <f t="shared" ref="AZ84:AZ102" si="70">+AT84/6</f>
        <v>0</v>
      </c>
      <c r="BA84" s="30" t="str">
        <f>IF(AND(AZ4=0,AZ84&gt;=0), "",AZ84/AZ4)</f>
        <v/>
      </c>
      <c r="BB84" s="47" t="str">
        <f t="shared" si="24"/>
        <v/>
      </c>
      <c r="BC84" s="129">
        <f>+'N EERR UCAFE'!I140+'N EERR UCAFE'!I141+'N EERR UCAFE'!I142+'N EERR UCAFE'!I143+'N EERR UCAFE'!I144</f>
        <v>0</v>
      </c>
      <c r="BD84" s="30" t="str">
        <f>IF(AND(BC4=0,BC84&gt;=0), "",BC84/BC4)</f>
        <v/>
      </c>
      <c r="BE84" s="47" t="str">
        <f>IF(AND(BC124=0,BC84&gt;=0),"",BC84/BC124)</f>
        <v/>
      </c>
      <c r="BF84" s="30" t="str">
        <f t="shared" si="25"/>
        <v/>
      </c>
      <c r="BG84" s="130">
        <f t="shared" ref="BG84:BG92" si="71">+AQ84+BC84</f>
        <v>0</v>
      </c>
      <c r="BH84" s="30">
        <f>IF(AND(BG4=0,BG84&gt;=0), "",BG84/BG4)</f>
        <v>0</v>
      </c>
      <c r="BI84" s="47">
        <f>IF(AND(BG124=0,BG84&gt;=0),"",BG84/BG124)</f>
        <v>0</v>
      </c>
      <c r="BJ84" s="129">
        <f>+'N EERR UCAFE'!J140+'N EERR UCAFE'!J141+'N EERR UCAFE'!J142+'N EERR UCAFE'!J143+'N EERR UCAFE'!J144</f>
        <v>0</v>
      </c>
      <c r="BK84" s="30" t="str">
        <f>IF(AND(BJ4=0,BJ84&gt;=0), "",BJ84/BJ4)</f>
        <v/>
      </c>
      <c r="BL84" s="47" t="str">
        <f>IF(AND(BJ124=0,BJ84&gt;=0),"",BJ84/BJ124)</f>
        <v/>
      </c>
      <c r="BM84" s="30" t="str">
        <f t="shared" si="43"/>
        <v/>
      </c>
      <c r="BN84" s="130">
        <f t="shared" ref="BN84:BN92" si="72">+BG84+BJ84</f>
        <v>0</v>
      </c>
      <c r="BO84" s="30">
        <f>IF(AND(BN4=0,BN84&gt;=0), "",BN84/BN4)</f>
        <v>0</v>
      </c>
      <c r="BP84" s="47">
        <f>IF(AND(BN124=0,BN84&gt;=0),"",BN84/BN124)</f>
        <v>0</v>
      </c>
      <c r="BQ84" s="129">
        <f>+'N EERR UCAFE'!K140+'N EERR UCAFE'!K141+'N EERR UCAFE'!K142+'N EERR UCAFE'!K143+'N EERR UCAFE'!K144</f>
        <v>0</v>
      </c>
      <c r="BR84" s="30" t="str">
        <f>IF(AND(BQ4=0,BQ84&gt;=0), "",BQ84/BQ4)</f>
        <v/>
      </c>
      <c r="BS84" s="47" t="str">
        <f>IF(AND(BQ124=0,BQ84&gt;=0),"",BQ84/BQ124)</f>
        <v/>
      </c>
      <c r="BT84" s="30" t="str">
        <f t="shared" si="44"/>
        <v/>
      </c>
      <c r="BU84" s="130">
        <f t="shared" ref="BU84:BU92" si="73">+BN84+BQ84</f>
        <v>0</v>
      </c>
      <c r="BV84" s="30">
        <f>IF(AND(BU4=0,BU84&gt;=0), "",BU84/BU4)</f>
        <v>0</v>
      </c>
      <c r="BW84" s="47">
        <f>IF(AND(BU124=0,BU84&gt;=0),"",BU84/BU124)</f>
        <v>0</v>
      </c>
      <c r="BX84" s="131">
        <f t="shared" ref="BX84:BX92" si="74">+AZ84*9</f>
        <v>0</v>
      </c>
      <c r="BY84" s="30" t="str">
        <f>IF(AND(BX4=0,BX84&gt;=0), "",BX84/BX4)</f>
        <v/>
      </c>
      <c r="BZ84" s="47" t="str">
        <f t="shared" si="45"/>
        <v/>
      </c>
      <c r="CA84" s="129">
        <f>+'N EERR UCAFE'!L140+'N EERR UCAFE'!L141+'N EERR UCAFE'!L142+'N EERR UCAFE'!L143+'N EERR UCAFE'!L144</f>
        <v>0</v>
      </c>
      <c r="CB84" s="30" t="str">
        <f>IF(AND(CA4=0,CA84&gt;=0), "",CA84/CA4)</f>
        <v/>
      </c>
      <c r="CC84" s="47" t="str">
        <f>IF(AND(CA124=0,CA84&gt;=0),"",CA84/CA124)</f>
        <v/>
      </c>
      <c r="CD84" s="30" t="str">
        <f t="shared" si="26"/>
        <v/>
      </c>
      <c r="CE84" s="130">
        <f t="shared" ref="CE84:CE92" si="75">+BU84+CA84</f>
        <v>0</v>
      </c>
      <c r="CF84" s="30">
        <f>IF(AND(CE4=0,CE84&gt;=0), "",CE84/CE4)</f>
        <v>0</v>
      </c>
      <c r="CG84" s="47">
        <f>IF(AND(CE124=0,CE84&gt;=0),"",CE84/CE124)</f>
        <v>0</v>
      </c>
      <c r="CH84" s="129">
        <f>+'N EERR UCAFE'!M140+'N EERR UCAFE'!M141+'N EERR UCAFE'!M142+'N EERR UCAFE'!M143+'N EERR UCAFE'!M144</f>
        <v>0</v>
      </c>
      <c r="CI84" s="30" t="str">
        <f>IF(AND(CH4=0,CH84&gt;=0), "",CH84/CH4)</f>
        <v/>
      </c>
      <c r="CJ84" s="47" t="str">
        <f>IF(AND(CH124=0,CH84&gt;=0),"",CH84/CH124)</f>
        <v/>
      </c>
      <c r="CK84" s="30" t="str">
        <f t="shared" si="46"/>
        <v/>
      </c>
      <c r="CL84" s="130">
        <f t="shared" ref="CL84:CL92" si="76">+CE84+CH84</f>
        <v>0</v>
      </c>
      <c r="CM84" s="30">
        <f>IF(AND(CL4=0,CL84&gt;=0), "",CL84/CL4)</f>
        <v>0</v>
      </c>
      <c r="CN84" s="47">
        <f>IF(AND(CL124=0,CL84&gt;=0),"",CL84/CL124)</f>
        <v>0</v>
      </c>
      <c r="CO84" s="129">
        <f>+'N EERR UCAFE'!N140+'N EERR UCAFE'!N141+'N EERR UCAFE'!N142+'N EERR UCAFE'!N143+'N EERR UCAFE'!N144</f>
        <v>0</v>
      </c>
      <c r="CP84" s="30" t="str">
        <f>IF(AND(CO4=0,CO84&gt;=0), "",CO84/CO4)</f>
        <v/>
      </c>
      <c r="CQ84" s="47" t="str">
        <f>IF(AND(CO124=0,CO84&gt;=0),"",CO84/CO124)</f>
        <v/>
      </c>
      <c r="CR84" s="30" t="str">
        <f t="shared" si="47"/>
        <v/>
      </c>
      <c r="CS84" s="130">
        <f t="shared" ref="CS84:CS92" si="77">+CL84+CO84</f>
        <v>0</v>
      </c>
      <c r="CT84" s="30">
        <f>IF(AND(CS4=0,CS84&gt;=0), "",CS84/CS4)</f>
        <v>0</v>
      </c>
      <c r="CU84" s="47">
        <f>IF(AND(CS124=0,CS84&gt;=0),"",CS84/CS124)</f>
        <v>0</v>
      </c>
      <c r="CV84" s="131">
        <f t="shared" ref="CV84:CV92" si="78">+AZ84*12</f>
        <v>0</v>
      </c>
      <c r="CW84" s="30" t="str">
        <f>IF(AND(CV4=0,CV84&gt;=0), "",CV84/CV4)</f>
        <v/>
      </c>
      <c r="CX84" s="47" t="str">
        <f t="shared" si="48"/>
        <v/>
      </c>
    </row>
    <row r="85" spans="1:102" hidden="1" outlineLevel="2" x14ac:dyDescent="0.3">
      <c r="A85" s="29" t="s">
        <v>77</v>
      </c>
      <c r="B85" s="129">
        <f>+'N EERR UCAFE'!B145</f>
        <v>0</v>
      </c>
      <c r="C85" s="30" t="str">
        <f>IF(AND(B4=0,B85&gt;=0), "",B85/B4)</f>
        <v/>
      </c>
      <c r="D85" s="47" t="str">
        <f>IF(AND(B124=0,B85&gt;=0),"",B85/B124)</f>
        <v/>
      </c>
      <c r="E85" s="129">
        <f>+'N EERR UCAFE'!C145</f>
        <v>0</v>
      </c>
      <c r="F85" s="30">
        <f>IF(AND(E4=0,E85&gt;=0), "",E85/E4)</f>
        <v>0</v>
      </c>
      <c r="G85" s="47">
        <f>IF(AND(E124=0,E85&gt;=0),"",E85/E124)</f>
        <v>0</v>
      </c>
      <c r="H85" s="129">
        <f>+'N EERR UCAFE'!D145</f>
        <v>0</v>
      </c>
      <c r="I85" s="30">
        <f>IF(AND(H4=0,H85&gt;=0), "",H85/H4)</f>
        <v>0</v>
      </c>
      <c r="J85" s="47">
        <f>IF(AND(H124=0,H85&gt;=0),"",H85/H124)</f>
        <v>0</v>
      </c>
      <c r="K85" s="30" t="str">
        <f t="shared" si="64"/>
        <v/>
      </c>
      <c r="L85" s="130">
        <f t="shared" si="65"/>
        <v>0</v>
      </c>
      <c r="M85" s="30">
        <f>IF(AND(L4=0,L85&gt;=0), "",L85/L4)</f>
        <v>0</v>
      </c>
      <c r="N85" s="47">
        <f>IF(AND(L124=0,L85&gt;=0),"",L85/L124)</f>
        <v>0</v>
      </c>
      <c r="O85" s="129">
        <f>+'N EERR UCAFE'!E145</f>
        <v>0</v>
      </c>
      <c r="P85" s="30">
        <f>IF(AND(O4=0,O85&gt;=0), "",O85/O4)</f>
        <v>0</v>
      </c>
      <c r="Q85" s="47">
        <f>IF(AND(O124=0,O85&gt;=0),"",O85/O124)</f>
        <v>0</v>
      </c>
      <c r="R85" s="30" t="str">
        <f t="shared" si="66"/>
        <v/>
      </c>
      <c r="S85" s="130">
        <f t="shared" si="67"/>
        <v>0</v>
      </c>
      <c r="T85" s="30">
        <f>IF(AND(S4=0,S85&gt;=0), "",S85/S4)</f>
        <v>0</v>
      </c>
      <c r="U85" s="47">
        <f>IF(AND(S124=0,S85&gt;=0),"",S85/S124)</f>
        <v>0</v>
      </c>
      <c r="V85" s="131"/>
      <c r="W85" s="30" t="str">
        <f>IF(AND(V4=0,V85&gt;=0), "",V85/V4)</f>
        <v/>
      </c>
      <c r="X85" s="47" t="str">
        <f t="shared" si="21"/>
        <v/>
      </c>
      <c r="Y85" s="129">
        <f>+'N EERR UCAFE'!F145</f>
        <v>0</v>
      </c>
      <c r="Z85" s="30">
        <f>IF(AND(Y4=0,Y85&gt;=0), "",Y85/Y4)</f>
        <v>0</v>
      </c>
      <c r="AA85" s="47">
        <f>IF(AND(Y124=0,Y85&gt;=0),"",Y85/Y124)</f>
        <v>0</v>
      </c>
      <c r="AB85" s="30" t="str">
        <f t="shared" si="22"/>
        <v/>
      </c>
      <c r="AC85" s="130">
        <f t="shared" si="68"/>
        <v>0</v>
      </c>
      <c r="AD85" s="30">
        <f>IF(AND(AC4=0,AC85&gt;=0), "",AC85/AC4)</f>
        <v>0</v>
      </c>
      <c r="AE85" s="47">
        <f>IF(AND(AC124=0,AC85&gt;=0),"",AC85/AC124)</f>
        <v>0</v>
      </c>
      <c r="AF85" s="129">
        <f>+'N EERR UCAFE'!G145</f>
        <v>0</v>
      </c>
      <c r="AG85" s="30">
        <f>IF(AND(AF4=0,AF85&gt;=0), "",AF85/AF4)</f>
        <v>0</v>
      </c>
      <c r="AH85" s="47">
        <f>IF(AND(AF124=0,AF85&gt;=0),"",AF85/AF124)</f>
        <v>0</v>
      </c>
      <c r="AI85" s="30" t="str">
        <f t="shared" si="41"/>
        <v/>
      </c>
      <c r="AJ85" s="130">
        <f t="shared" si="62"/>
        <v>0</v>
      </c>
      <c r="AK85" s="30">
        <f>IF(AND(AJ4=0,AJ85&gt;=0), "",AJ85/AJ4)</f>
        <v>0</v>
      </c>
      <c r="AL85" s="47">
        <f>IF(AND(AJ124=0,AJ85&gt;=0),"",AJ85/AJ124)</f>
        <v>0</v>
      </c>
      <c r="AM85" s="129">
        <f>+'N EERR UCAFE'!H145</f>
        <v>0</v>
      </c>
      <c r="AN85" s="30">
        <f>IF(AND(AM4=0,AM85&gt;=0), "",AM85/AM4)</f>
        <v>0</v>
      </c>
      <c r="AO85" s="47">
        <f>IF(AND(AM124=0,AM85&gt;=0),"",AM85/AM124)</f>
        <v>0</v>
      </c>
      <c r="AP85" s="30" t="str">
        <f t="shared" si="42"/>
        <v/>
      </c>
      <c r="AQ85" s="130">
        <f t="shared" si="63"/>
        <v>0</v>
      </c>
      <c r="AR85" s="30">
        <f>IF(AND(AQ4=0,AQ85&gt;=0), "",AQ85/AQ4)</f>
        <v>0</v>
      </c>
      <c r="AS85" s="47">
        <f>IF(AND(AQ124=0,AQ85&gt;=0),"",AQ85/AQ124)</f>
        <v>0</v>
      </c>
      <c r="AT85" s="131">
        <f t="shared" si="69"/>
        <v>0</v>
      </c>
      <c r="AU85" s="30" t="str">
        <f>IF(AND(AT4=0,AT85&gt;=0), "",AT85/AT4)</f>
        <v/>
      </c>
      <c r="AV85" s="47" t="str">
        <f t="shared" si="23"/>
        <v/>
      </c>
      <c r="AW85" s="131">
        <f t="shared" si="40"/>
        <v>0</v>
      </c>
      <c r="AX85" s="30">
        <f>IF(AND(AW4=0,AW85&gt;=0), "",AW85/AW4)</f>
        <v>0</v>
      </c>
      <c r="AY85" s="47">
        <f>IF(AND(AW124=0,AW85&gt;=0),"",AW85/AW124)</f>
        <v>0</v>
      </c>
      <c r="AZ85" s="131">
        <f t="shared" si="70"/>
        <v>0</v>
      </c>
      <c r="BA85" s="30" t="str">
        <f>IF(AND(AZ4=0,AZ85&gt;=0), "",AZ85/AZ4)</f>
        <v/>
      </c>
      <c r="BB85" s="47" t="str">
        <f t="shared" si="24"/>
        <v/>
      </c>
      <c r="BC85" s="129">
        <f>+'N EERR UCAFE'!I145</f>
        <v>0</v>
      </c>
      <c r="BD85" s="30" t="str">
        <f>IF(AND(BC4=0,BC85&gt;=0), "",BC85/BC4)</f>
        <v/>
      </c>
      <c r="BE85" s="47" t="str">
        <f>IF(AND(BC124=0,BC85&gt;=0),"",BC85/BC124)</f>
        <v/>
      </c>
      <c r="BF85" s="30" t="str">
        <f t="shared" si="25"/>
        <v/>
      </c>
      <c r="BG85" s="130">
        <f t="shared" si="71"/>
        <v>0</v>
      </c>
      <c r="BH85" s="30">
        <f>IF(AND(BG4=0,BG85&gt;=0), "",BG85/BG4)</f>
        <v>0</v>
      </c>
      <c r="BI85" s="47">
        <f>IF(AND(BG124=0,BG85&gt;=0),"",BG85/BG124)</f>
        <v>0</v>
      </c>
      <c r="BJ85" s="129">
        <f>+'N EERR UCAFE'!J145</f>
        <v>0</v>
      </c>
      <c r="BK85" s="30" t="str">
        <f>IF(AND(BJ4=0,BJ85&gt;=0), "",BJ85/BJ4)</f>
        <v/>
      </c>
      <c r="BL85" s="47" t="str">
        <f>IF(AND(BJ124=0,BJ85&gt;=0),"",BJ85/BJ124)</f>
        <v/>
      </c>
      <c r="BM85" s="30" t="str">
        <f t="shared" si="43"/>
        <v/>
      </c>
      <c r="BN85" s="130">
        <f t="shared" si="72"/>
        <v>0</v>
      </c>
      <c r="BO85" s="30">
        <f>IF(AND(BN4=0,BN85&gt;=0), "",BN85/BN4)</f>
        <v>0</v>
      </c>
      <c r="BP85" s="47">
        <f>IF(AND(BN124=0,BN85&gt;=0),"",BN85/BN124)</f>
        <v>0</v>
      </c>
      <c r="BQ85" s="129">
        <f>+'N EERR UCAFE'!K145</f>
        <v>0</v>
      </c>
      <c r="BR85" s="30" t="str">
        <f>IF(AND(BQ4=0,BQ85&gt;=0), "",BQ85/BQ4)</f>
        <v/>
      </c>
      <c r="BS85" s="47" t="str">
        <f>IF(AND(BQ124=0,BQ85&gt;=0),"",BQ85/BQ124)</f>
        <v/>
      </c>
      <c r="BT85" s="30" t="str">
        <f t="shared" si="44"/>
        <v/>
      </c>
      <c r="BU85" s="130">
        <f t="shared" si="73"/>
        <v>0</v>
      </c>
      <c r="BV85" s="30">
        <f>IF(AND(BU4=0,BU85&gt;=0), "",BU85/BU4)</f>
        <v>0</v>
      </c>
      <c r="BW85" s="47">
        <f>IF(AND(BU124=0,BU85&gt;=0),"",BU85/BU124)</f>
        <v>0</v>
      </c>
      <c r="BX85" s="131">
        <f t="shared" si="74"/>
        <v>0</v>
      </c>
      <c r="BY85" s="30" t="str">
        <f>IF(AND(BX4=0,BX85&gt;=0), "",BX85/BX4)</f>
        <v/>
      </c>
      <c r="BZ85" s="47" t="str">
        <f t="shared" si="45"/>
        <v/>
      </c>
      <c r="CA85" s="129">
        <f>+'N EERR UCAFE'!L145</f>
        <v>0</v>
      </c>
      <c r="CB85" s="30" t="str">
        <f>IF(AND(CA4=0,CA85&gt;=0), "",CA85/CA4)</f>
        <v/>
      </c>
      <c r="CC85" s="47" t="str">
        <f>IF(AND(CA124=0,CA85&gt;=0),"",CA85/CA124)</f>
        <v/>
      </c>
      <c r="CD85" s="30" t="str">
        <f t="shared" si="26"/>
        <v/>
      </c>
      <c r="CE85" s="130">
        <f t="shared" si="75"/>
        <v>0</v>
      </c>
      <c r="CF85" s="30">
        <f>IF(AND(CE4=0,CE85&gt;=0), "",CE85/CE4)</f>
        <v>0</v>
      </c>
      <c r="CG85" s="47">
        <f>IF(AND(CE124=0,CE85&gt;=0),"",CE85/CE124)</f>
        <v>0</v>
      </c>
      <c r="CH85" s="129">
        <f>+'N EERR UCAFE'!M145</f>
        <v>0</v>
      </c>
      <c r="CI85" s="30" t="str">
        <f>IF(AND(CH4=0,CH85&gt;=0), "",CH85/CH4)</f>
        <v/>
      </c>
      <c r="CJ85" s="47" t="str">
        <f>IF(AND(CH124=0,CH85&gt;=0),"",CH85/CH124)</f>
        <v/>
      </c>
      <c r="CK85" s="30" t="str">
        <f t="shared" si="46"/>
        <v/>
      </c>
      <c r="CL85" s="130">
        <f t="shared" si="76"/>
        <v>0</v>
      </c>
      <c r="CM85" s="30">
        <f>IF(AND(CL4=0,CL85&gt;=0), "",CL85/CL4)</f>
        <v>0</v>
      </c>
      <c r="CN85" s="47">
        <f>IF(AND(CL124=0,CL85&gt;=0),"",CL85/CL124)</f>
        <v>0</v>
      </c>
      <c r="CO85" s="129">
        <f>+'N EERR UCAFE'!N145</f>
        <v>0</v>
      </c>
      <c r="CP85" s="30" t="str">
        <f>IF(AND(CO4=0,CO85&gt;=0), "",CO85/CO4)</f>
        <v/>
      </c>
      <c r="CQ85" s="47" t="str">
        <f>IF(AND(CO124=0,CO85&gt;=0),"",CO85/CO124)</f>
        <v/>
      </c>
      <c r="CR85" s="30" t="str">
        <f t="shared" si="47"/>
        <v/>
      </c>
      <c r="CS85" s="130">
        <f t="shared" si="77"/>
        <v>0</v>
      </c>
      <c r="CT85" s="30">
        <f>IF(AND(CS4=0,CS85&gt;=0), "",CS85/CS4)</f>
        <v>0</v>
      </c>
      <c r="CU85" s="47">
        <f>IF(AND(CS124=0,CS85&gt;=0),"",CS85/CS124)</f>
        <v>0</v>
      </c>
      <c r="CV85" s="131">
        <f t="shared" si="78"/>
        <v>0</v>
      </c>
      <c r="CW85" s="30" t="str">
        <f>IF(AND(CV4=0,CV85&gt;=0), "",CV85/CV4)</f>
        <v/>
      </c>
      <c r="CX85" s="47" t="str">
        <f t="shared" si="48"/>
        <v/>
      </c>
    </row>
    <row r="86" spans="1:102" hidden="1" outlineLevel="2" x14ac:dyDescent="0.3">
      <c r="A86" s="29" t="s">
        <v>1</v>
      </c>
      <c r="B86" s="129">
        <f>+'N EERR UCAFE'!B146+'N EERR UCAFE'!B147+'N EERR UCAFE'!B148+'N EERR UCAFE'!B149+'N EERR UCAFE'!B150+'N EERR UCAFE'!B151+'N EERR UCAFE'!B152+'N EERR UCAFE'!B153</f>
        <v>0</v>
      </c>
      <c r="C86" s="30" t="str">
        <f>IF(AND(B4=0,B86&gt;=0), "",B86/B4)</f>
        <v/>
      </c>
      <c r="D86" s="47" t="str">
        <f>IF(AND(B124=0,B86&gt;=0),"",B86/B124)</f>
        <v/>
      </c>
      <c r="E86" s="129">
        <f>+'N EERR UCAFE'!C146+'N EERR UCAFE'!C147+'N EERR UCAFE'!C148+'N EERR UCAFE'!C149+'N EERR UCAFE'!C150+'N EERR UCAFE'!C151+'N EERR UCAFE'!C152+'N EERR UCAFE'!C153</f>
        <v>0</v>
      </c>
      <c r="F86" s="30">
        <f>IF(AND(E4=0,E86&gt;=0), "",E86/E4)</f>
        <v>0</v>
      </c>
      <c r="G86" s="47">
        <f>IF(AND(E124=0,E86&gt;=0),"",E86/E124)</f>
        <v>0</v>
      </c>
      <c r="H86" s="129">
        <f>+'N EERR UCAFE'!D146+'N EERR UCAFE'!D147+'N EERR UCAFE'!D148+'N EERR UCAFE'!D149+'N EERR UCAFE'!D150+'N EERR UCAFE'!D151+'N EERR UCAFE'!D152+'N EERR UCAFE'!D153</f>
        <v>0</v>
      </c>
      <c r="I86" s="30">
        <f>IF(AND(H4=0,H86&gt;=0), "",H86/H4)</f>
        <v>0</v>
      </c>
      <c r="J86" s="47">
        <f>IF(AND(H124=0,H86&gt;=0),"",H86/H124)</f>
        <v>0</v>
      </c>
      <c r="K86" s="30" t="str">
        <f t="shared" si="64"/>
        <v/>
      </c>
      <c r="L86" s="130">
        <f t="shared" si="65"/>
        <v>0</v>
      </c>
      <c r="M86" s="30">
        <f>IF(AND(L4=0,L86&gt;=0), "",L86/L4)</f>
        <v>0</v>
      </c>
      <c r="N86" s="47">
        <f>IF(AND(L124=0,L86&gt;=0),"",L86/L124)</f>
        <v>0</v>
      </c>
      <c r="O86" s="129">
        <f>+'N EERR UCAFE'!E146+'N EERR UCAFE'!E147+'N EERR UCAFE'!E148+'N EERR UCAFE'!E149+'N EERR UCAFE'!E150+'N EERR UCAFE'!E151+'N EERR UCAFE'!E152+'N EERR UCAFE'!E153</f>
        <v>0</v>
      </c>
      <c r="P86" s="30">
        <f>IF(AND(O4=0,O86&gt;=0), "",O86/O4)</f>
        <v>0</v>
      </c>
      <c r="Q86" s="47">
        <f>IF(AND(O124=0,O86&gt;=0),"",O86/O124)</f>
        <v>0</v>
      </c>
      <c r="R86" s="30" t="str">
        <f t="shared" si="66"/>
        <v/>
      </c>
      <c r="S86" s="130">
        <f t="shared" si="67"/>
        <v>0</v>
      </c>
      <c r="T86" s="30">
        <f>IF(AND(S4=0,S86&gt;=0), "",S86/S4)</f>
        <v>0</v>
      </c>
      <c r="U86" s="47">
        <f>IF(AND(S124=0,S86&gt;=0),"",S86/S124)</f>
        <v>0</v>
      </c>
      <c r="V86" s="131"/>
      <c r="W86" s="30" t="str">
        <f>IF(AND(V4=0,V86&gt;=0), "",V86/V4)</f>
        <v/>
      </c>
      <c r="X86" s="47" t="str">
        <f t="shared" si="21"/>
        <v/>
      </c>
      <c r="Y86" s="129">
        <f>+'N EERR UCAFE'!F146+'N EERR UCAFE'!F147+'N EERR UCAFE'!F148+'N EERR UCAFE'!F149+'N EERR UCAFE'!F150+'N EERR UCAFE'!F151+'N EERR UCAFE'!F152+'N EERR UCAFE'!F153</f>
        <v>0</v>
      </c>
      <c r="Z86" s="30">
        <f>IF(AND(Y4=0,Y86&gt;=0), "",Y86/Y4)</f>
        <v>0</v>
      </c>
      <c r="AA86" s="47">
        <f>IF(AND(Y124=0,Y86&gt;=0),"",Y86/Y124)</f>
        <v>0</v>
      </c>
      <c r="AB86" s="30" t="str">
        <f t="shared" si="22"/>
        <v/>
      </c>
      <c r="AC86" s="130">
        <f t="shared" si="68"/>
        <v>0</v>
      </c>
      <c r="AD86" s="30">
        <f>IF(AND(AC4=0,AC86&gt;=0), "",AC86/AC4)</f>
        <v>0</v>
      </c>
      <c r="AE86" s="47">
        <f>IF(AND(AC124=0,AC86&gt;=0),"",AC86/AC124)</f>
        <v>0</v>
      </c>
      <c r="AF86" s="129">
        <f>+'N EERR UCAFE'!G146+'N EERR UCAFE'!G147+'N EERR UCAFE'!G148+'N EERR UCAFE'!G149+'N EERR UCAFE'!G150+'N EERR UCAFE'!G151+'N EERR UCAFE'!G152+'N EERR UCAFE'!G153</f>
        <v>0</v>
      </c>
      <c r="AG86" s="30">
        <f>IF(AND(AF4=0,AF86&gt;=0), "",AF86/AF4)</f>
        <v>0</v>
      </c>
      <c r="AH86" s="47">
        <f>IF(AND(AF124=0,AF86&gt;=0),"",AF86/AF124)</f>
        <v>0</v>
      </c>
      <c r="AI86" s="30" t="str">
        <f t="shared" si="41"/>
        <v/>
      </c>
      <c r="AJ86" s="130">
        <f t="shared" si="62"/>
        <v>0</v>
      </c>
      <c r="AK86" s="30">
        <f>IF(AND(AJ4=0,AJ86&gt;=0), "",AJ86/AJ4)</f>
        <v>0</v>
      </c>
      <c r="AL86" s="47">
        <f>IF(AND(AJ124=0,AJ86&gt;=0),"",AJ86/AJ124)</f>
        <v>0</v>
      </c>
      <c r="AM86" s="129">
        <f>+'N EERR UCAFE'!H146+'N EERR UCAFE'!H147+'N EERR UCAFE'!H148+'N EERR UCAFE'!H149+'N EERR UCAFE'!H150+'N EERR UCAFE'!H151+'N EERR UCAFE'!H152+'N EERR UCAFE'!H153</f>
        <v>0</v>
      </c>
      <c r="AN86" s="30">
        <f>IF(AND(AM4=0,AM86&gt;=0), "",AM86/AM4)</f>
        <v>0</v>
      </c>
      <c r="AO86" s="47">
        <f>IF(AND(AM124=0,AM86&gt;=0),"",AM86/AM124)</f>
        <v>0</v>
      </c>
      <c r="AP86" s="30" t="str">
        <f t="shared" si="42"/>
        <v/>
      </c>
      <c r="AQ86" s="130">
        <f t="shared" si="63"/>
        <v>0</v>
      </c>
      <c r="AR86" s="30">
        <f>IF(AND(AQ4=0,AQ86&gt;=0), "",AQ86/AQ4)</f>
        <v>0</v>
      </c>
      <c r="AS86" s="47">
        <f>IF(AND(AQ124=0,AQ86&gt;=0),"",AQ86/AQ124)</f>
        <v>0</v>
      </c>
      <c r="AT86" s="131">
        <f t="shared" si="69"/>
        <v>0</v>
      </c>
      <c r="AU86" s="30" t="str">
        <f>IF(AND(AT4=0,AT86&gt;=0), "",AT86/AT4)</f>
        <v/>
      </c>
      <c r="AV86" s="47" t="str">
        <f t="shared" si="23"/>
        <v/>
      </c>
      <c r="AW86" s="131">
        <f t="shared" si="40"/>
        <v>0</v>
      </c>
      <c r="AX86" s="30">
        <f>IF(AND(AW4=0,AW86&gt;=0), "",AW86/AW4)</f>
        <v>0</v>
      </c>
      <c r="AY86" s="47">
        <f>IF(AND(AW124=0,AW86&gt;=0),"",AW86/AW124)</f>
        <v>0</v>
      </c>
      <c r="AZ86" s="131">
        <f t="shared" si="70"/>
        <v>0</v>
      </c>
      <c r="BA86" s="30" t="str">
        <f>IF(AND(AZ4=0,AZ86&gt;=0), "",AZ86/AZ4)</f>
        <v/>
      </c>
      <c r="BB86" s="47" t="str">
        <f t="shared" si="24"/>
        <v/>
      </c>
      <c r="BC86" s="129">
        <f>+'N EERR UCAFE'!I146+'N EERR UCAFE'!I147+'N EERR UCAFE'!I148+'N EERR UCAFE'!I149+'N EERR UCAFE'!I150+'N EERR UCAFE'!I151+'N EERR UCAFE'!I152+'N EERR UCAFE'!I153</f>
        <v>0</v>
      </c>
      <c r="BD86" s="30" t="str">
        <f>IF(AND(BC4=0,BC86&gt;=0), "",BC86/BC4)</f>
        <v/>
      </c>
      <c r="BE86" s="47" t="str">
        <f>IF(AND(BC124=0,BC86&gt;=0),"",BC86/BC124)</f>
        <v/>
      </c>
      <c r="BF86" s="30" t="str">
        <f t="shared" si="25"/>
        <v/>
      </c>
      <c r="BG86" s="130">
        <f t="shared" si="71"/>
        <v>0</v>
      </c>
      <c r="BH86" s="30">
        <f>IF(AND(BG4=0,BG86&gt;=0), "",BG86/BG4)</f>
        <v>0</v>
      </c>
      <c r="BI86" s="47">
        <f>IF(AND(BG124=0,BG86&gt;=0),"",BG86/BG124)</f>
        <v>0</v>
      </c>
      <c r="BJ86" s="129">
        <f>+'N EERR UCAFE'!J146+'N EERR UCAFE'!J147+'N EERR UCAFE'!J148+'N EERR UCAFE'!J149+'N EERR UCAFE'!J150+'N EERR UCAFE'!J151+'N EERR UCAFE'!J152+'N EERR UCAFE'!J153</f>
        <v>0</v>
      </c>
      <c r="BK86" s="30" t="str">
        <f>IF(AND(BJ4=0,BJ86&gt;=0), "",BJ86/BJ4)</f>
        <v/>
      </c>
      <c r="BL86" s="47" t="str">
        <f>IF(AND(BJ124=0,BJ86&gt;=0),"",BJ86/BJ124)</f>
        <v/>
      </c>
      <c r="BM86" s="30" t="str">
        <f t="shared" si="43"/>
        <v/>
      </c>
      <c r="BN86" s="130">
        <f t="shared" si="72"/>
        <v>0</v>
      </c>
      <c r="BO86" s="30">
        <f>IF(AND(BN4=0,BN86&gt;=0), "",BN86/BN4)</f>
        <v>0</v>
      </c>
      <c r="BP86" s="47">
        <f>IF(AND(BN124=0,BN86&gt;=0),"",BN86/BN124)</f>
        <v>0</v>
      </c>
      <c r="BQ86" s="129">
        <f>+'N EERR UCAFE'!K146+'N EERR UCAFE'!K147+'N EERR UCAFE'!K148+'N EERR UCAFE'!K149+'N EERR UCAFE'!K150+'N EERR UCAFE'!K151+'N EERR UCAFE'!K152+'N EERR UCAFE'!K153</f>
        <v>0</v>
      </c>
      <c r="BR86" s="30" t="str">
        <f>IF(AND(BQ4=0,BQ86&gt;=0), "",BQ86/BQ4)</f>
        <v/>
      </c>
      <c r="BS86" s="47" t="str">
        <f>IF(AND(BQ124=0,BQ86&gt;=0),"",BQ86/BQ124)</f>
        <v/>
      </c>
      <c r="BT86" s="30" t="str">
        <f t="shared" si="44"/>
        <v/>
      </c>
      <c r="BU86" s="130">
        <f t="shared" si="73"/>
        <v>0</v>
      </c>
      <c r="BV86" s="30">
        <f>IF(AND(BU4=0,BU86&gt;=0), "",BU86/BU4)</f>
        <v>0</v>
      </c>
      <c r="BW86" s="47">
        <f>IF(AND(BU124=0,BU86&gt;=0),"",BU86/BU124)</f>
        <v>0</v>
      </c>
      <c r="BX86" s="131">
        <f t="shared" si="74"/>
        <v>0</v>
      </c>
      <c r="BY86" s="30" t="str">
        <f>IF(AND(BX4=0,BX86&gt;=0), "",BX86/BX4)</f>
        <v/>
      </c>
      <c r="BZ86" s="47" t="str">
        <f t="shared" si="45"/>
        <v/>
      </c>
      <c r="CA86" s="129">
        <f>+'N EERR UCAFE'!L146+'N EERR UCAFE'!L147+'N EERR UCAFE'!L148+'N EERR UCAFE'!L149+'N EERR UCAFE'!L150+'N EERR UCAFE'!L151+'N EERR UCAFE'!L152+'N EERR UCAFE'!L153</f>
        <v>0</v>
      </c>
      <c r="CB86" s="30" t="str">
        <f>IF(AND(CA4=0,CA86&gt;=0), "",CA86/CA4)</f>
        <v/>
      </c>
      <c r="CC86" s="47" t="str">
        <f>IF(AND(CA124=0,CA86&gt;=0),"",CA86/CA124)</f>
        <v/>
      </c>
      <c r="CD86" s="30" t="str">
        <f t="shared" si="26"/>
        <v/>
      </c>
      <c r="CE86" s="130">
        <f t="shared" si="75"/>
        <v>0</v>
      </c>
      <c r="CF86" s="30">
        <f>IF(AND(CE4=0,CE86&gt;=0), "",CE86/CE4)</f>
        <v>0</v>
      </c>
      <c r="CG86" s="47">
        <f>IF(AND(CE124=0,CE86&gt;=0),"",CE86/CE124)</f>
        <v>0</v>
      </c>
      <c r="CH86" s="129">
        <f>+'N EERR UCAFE'!M146+'N EERR UCAFE'!M147+'N EERR UCAFE'!M148+'N EERR UCAFE'!M149+'N EERR UCAFE'!M150+'N EERR UCAFE'!M151+'N EERR UCAFE'!M152+'N EERR UCAFE'!M153</f>
        <v>0</v>
      </c>
      <c r="CI86" s="30" t="str">
        <f>IF(AND(CH4=0,CH86&gt;=0), "",CH86/CH4)</f>
        <v/>
      </c>
      <c r="CJ86" s="47" t="str">
        <f>IF(AND(CH124=0,CH86&gt;=0),"",CH86/CH124)</f>
        <v/>
      </c>
      <c r="CK86" s="30" t="str">
        <f t="shared" si="46"/>
        <v/>
      </c>
      <c r="CL86" s="130">
        <f t="shared" si="76"/>
        <v>0</v>
      </c>
      <c r="CM86" s="30">
        <f>IF(AND(CL4=0,CL86&gt;=0), "",CL86/CL4)</f>
        <v>0</v>
      </c>
      <c r="CN86" s="47">
        <f>IF(AND(CL124=0,CL86&gt;=0),"",CL86/CL124)</f>
        <v>0</v>
      </c>
      <c r="CO86" s="129">
        <f>+'N EERR UCAFE'!N146+'N EERR UCAFE'!N147+'N EERR UCAFE'!N148+'N EERR UCAFE'!N149+'N EERR UCAFE'!N150+'N EERR UCAFE'!N151+'N EERR UCAFE'!N152+'N EERR UCAFE'!N153</f>
        <v>0</v>
      </c>
      <c r="CP86" s="30" t="str">
        <f>IF(AND(CO4=0,CO86&gt;=0), "",CO86/CO4)</f>
        <v/>
      </c>
      <c r="CQ86" s="47" t="str">
        <f>IF(AND(CO124=0,CO86&gt;=0),"",CO86/CO124)</f>
        <v/>
      </c>
      <c r="CR86" s="30" t="str">
        <f t="shared" si="47"/>
        <v/>
      </c>
      <c r="CS86" s="130">
        <f t="shared" si="77"/>
        <v>0</v>
      </c>
      <c r="CT86" s="30">
        <f>IF(AND(CS4=0,CS86&gt;=0), "",CS86/CS4)</f>
        <v>0</v>
      </c>
      <c r="CU86" s="47">
        <f>IF(AND(CS124=0,CS86&gt;=0),"",CS86/CS124)</f>
        <v>0</v>
      </c>
      <c r="CV86" s="131">
        <f t="shared" si="78"/>
        <v>0</v>
      </c>
      <c r="CW86" s="30" t="str">
        <f>IF(AND(CV4=0,CV86&gt;=0), "",CV86/CV4)</f>
        <v/>
      </c>
      <c r="CX86" s="47" t="str">
        <f t="shared" si="48"/>
        <v/>
      </c>
    </row>
    <row r="87" spans="1:102" hidden="1" outlineLevel="2" x14ac:dyDescent="0.3">
      <c r="A87" s="29" t="s">
        <v>78</v>
      </c>
      <c r="B87" s="129">
        <f>+'N EERR UCAFE'!B157+'N EERR UCAFE'!B158</f>
        <v>0</v>
      </c>
      <c r="C87" s="30" t="str">
        <f>IF(AND(B4=0,B87&gt;=0), "",B87/B4)</f>
        <v/>
      </c>
      <c r="D87" s="47" t="str">
        <f>IF(AND(B124=0,B87&gt;=0),"",B87/B124)</f>
        <v/>
      </c>
      <c r="E87" s="129">
        <f>+'N EERR UCAFE'!C157+'N EERR UCAFE'!C158</f>
        <v>0</v>
      </c>
      <c r="F87" s="30">
        <f>IF(AND(E4=0,E87&gt;=0), "",E87/E4)</f>
        <v>0</v>
      </c>
      <c r="G87" s="47">
        <f>IF(AND(E124=0,E87&gt;=0),"",E87/E124)</f>
        <v>0</v>
      </c>
      <c r="H87" s="129">
        <f>+'N EERR UCAFE'!D157+'N EERR UCAFE'!D158</f>
        <v>0</v>
      </c>
      <c r="I87" s="30">
        <f>IF(AND(H4=0,H87&gt;=0), "",H87/H4)</f>
        <v>0</v>
      </c>
      <c r="J87" s="47">
        <f>IF(AND(H124=0,H87&gt;=0),"",H87/H124)</f>
        <v>0</v>
      </c>
      <c r="K87" s="30" t="str">
        <f t="shared" si="64"/>
        <v/>
      </c>
      <c r="L87" s="130">
        <f t="shared" si="65"/>
        <v>0</v>
      </c>
      <c r="M87" s="30">
        <f>IF(AND(L4=0,L87&gt;=0), "",L87/L4)</f>
        <v>0</v>
      </c>
      <c r="N87" s="47">
        <f>IF(AND(L124=0,L87&gt;=0),"",L87/L124)</f>
        <v>0</v>
      </c>
      <c r="O87" s="129">
        <f>+'N EERR UCAFE'!E157+'N EERR UCAFE'!E158</f>
        <v>0</v>
      </c>
      <c r="P87" s="30">
        <f>IF(AND(O4=0,O87&gt;=0), "",O87/O4)</f>
        <v>0</v>
      </c>
      <c r="Q87" s="47">
        <f>IF(AND(O124=0,O87&gt;=0),"",O87/O124)</f>
        <v>0</v>
      </c>
      <c r="R87" s="30" t="str">
        <f t="shared" si="66"/>
        <v/>
      </c>
      <c r="S87" s="130">
        <f t="shared" si="67"/>
        <v>0</v>
      </c>
      <c r="T87" s="30">
        <f>IF(AND(S4=0,S87&gt;=0), "",S87/S4)</f>
        <v>0</v>
      </c>
      <c r="U87" s="47">
        <f>IF(AND(S124=0,S87&gt;=0),"",S87/S124)</f>
        <v>0</v>
      </c>
      <c r="V87" s="131"/>
      <c r="W87" s="30" t="str">
        <f>IF(AND(V4=0,V87&gt;=0), "",V87/V4)</f>
        <v/>
      </c>
      <c r="X87" s="47" t="str">
        <f t="shared" si="21"/>
        <v/>
      </c>
      <c r="Y87" s="129">
        <f>+'N EERR UCAFE'!F157+'N EERR UCAFE'!F158</f>
        <v>0</v>
      </c>
      <c r="Z87" s="30">
        <f>IF(AND(Y4=0,Y87&gt;=0), "",Y87/Y4)</f>
        <v>0</v>
      </c>
      <c r="AA87" s="47">
        <f>IF(AND(Y124=0,Y87&gt;=0),"",Y87/Y124)</f>
        <v>0</v>
      </c>
      <c r="AB87" s="30" t="str">
        <f t="shared" si="22"/>
        <v/>
      </c>
      <c r="AC87" s="130">
        <f t="shared" si="68"/>
        <v>0</v>
      </c>
      <c r="AD87" s="30">
        <f>IF(AND(AC4=0,AC87&gt;=0), "",AC87/AC4)</f>
        <v>0</v>
      </c>
      <c r="AE87" s="47">
        <f>IF(AND(AC124=0,AC87&gt;=0),"",AC87/AC124)</f>
        <v>0</v>
      </c>
      <c r="AF87" s="129">
        <f>+'N EERR UCAFE'!G157+'N EERR UCAFE'!G158</f>
        <v>0</v>
      </c>
      <c r="AG87" s="30">
        <f>IF(AND(AF4=0,AF87&gt;=0), "",AF87/AF4)</f>
        <v>0</v>
      </c>
      <c r="AH87" s="47">
        <f>IF(AND(AF124=0,AF87&gt;=0),"",AF87/AF124)</f>
        <v>0</v>
      </c>
      <c r="AI87" s="30" t="str">
        <f t="shared" si="41"/>
        <v/>
      </c>
      <c r="AJ87" s="130">
        <f t="shared" si="62"/>
        <v>0</v>
      </c>
      <c r="AK87" s="30">
        <f>IF(AND(AJ4=0,AJ87&gt;=0), "",AJ87/AJ4)</f>
        <v>0</v>
      </c>
      <c r="AL87" s="47">
        <f>IF(AND(AJ124=0,AJ87&gt;=0),"",AJ87/AJ124)</f>
        <v>0</v>
      </c>
      <c r="AM87" s="129">
        <f>+'N EERR UCAFE'!H157+'N EERR UCAFE'!H158</f>
        <v>0</v>
      </c>
      <c r="AN87" s="30">
        <f>IF(AND(AM4=0,AM87&gt;=0), "",AM87/AM4)</f>
        <v>0</v>
      </c>
      <c r="AO87" s="47">
        <f>IF(AND(AM124=0,AM87&gt;=0),"",AM87/AM124)</f>
        <v>0</v>
      </c>
      <c r="AP87" s="30" t="str">
        <f t="shared" si="42"/>
        <v/>
      </c>
      <c r="AQ87" s="130">
        <f t="shared" si="63"/>
        <v>0</v>
      </c>
      <c r="AR87" s="30">
        <f>IF(AND(AQ4=0,AQ87&gt;=0), "",AQ87/AQ4)</f>
        <v>0</v>
      </c>
      <c r="AS87" s="47">
        <f>IF(AND(AQ124=0,AQ87&gt;=0),"",AQ87/AQ124)</f>
        <v>0</v>
      </c>
      <c r="AT87" s="131">
        <f t="shared" si="69"/>
        <v>0</v>
      </c>
      <c r="AU87" s="30" t="str">
        <f>IF(AND(AT4=0,AT87&gt;=0), "",AT87/AT4)</f>
        <v/>
      </c>
      <c r="AV87" s="47" t="str">
        <f t="shared" si="23"/>
        <v/>
      </c>
      <c r="AW87" s="131">
        <f t="shared" si="40"/>
        <v>0</v>
      </c>
      <c r="AX87" s="30">
        <f>IF(AND(AW4=0,AW87&gt;=0), "",AW87/AW4)</f>
        <v>0</v>
      </c>
      <c r="AY87" s="47">
        <f>IF(AND(AW124=0,AW87&gt;=0),"",AW87/AW124)</f>
        <v>0</v>
      </c>
      <c r="AZ87" s="131">
        <f t="shared" si="70"/>
        <v>0</v>
      </c>
      <c r="BA87" s="30" t="str">
        <f>IF(AND(AZ4=0,AZ87&gt;=0), "",AZ87/AZ4)</f>
        <v/>
      </c>
      <c r="BB87" s="47" t="str">
        <f t="shared" si="24"/>
        <v/>
      </c>
      <c r="BC87" s="129">
        <f>+'N EERR UCAFE'!I157+'N EERR UCAFE'!I158</f>
        <v>0</v>
      </c>
      <c r="BD87" s="30" t="str">
        <f>IF(AND(BC4=0,BC87&gt;=0), "",BC87/BC4)</f>
        <v/>
      </c>
      <c r="BE87" s="47" t="str">
        <f>IF(AND(BC124=0,BC87&gt;=0),"",BC87/BC124)</f>
        <v/>
      </c>
      <c r="BF87" s="30" t="str">
        <f t="shared" si="25"/>
        <v/>
      </c>
      <c r="BG87" s="130">
        <f t="shared" si="71"/>
        <v>0</v>
      </c>
      <c r="BH87" s="30">
        <f>IF(AND(BG4=0,BG87&gt;=0), "",BG87/BG4)</f>
        <v>0</v>
      </c>
      <c r="BI87" s="47">
        <f>IF(AND(BG124=0,BG87&gt;=0),"",BG87/BG124)</f>
        <v>0</v>
      </c>
      <c r="BJ87" s="129">
        <f>+'N EERR UCAFE'!J157+'N EERR UCAFE'!J158</f>
        <v>0</v>
      </c>
      <c r="BK87" s="30" t="str">
        <f>IF(AND(BJ4=0,BJ87&gt;=0), "",BJ87/BJ4)</f>
        <v/>
      </c>
      <c r="BL87" s="47" t="str">
        <f>IF(AND(BJ124=0,BJ87&gt;=0),"",BJ87/BJ124)</f>
        <v/>
      </c>
      <c r="BM87" s="30" t="str">
        <f t="shared" si="43"/>
        <v/>
      </c>
      <c r="BN87" s="130">
        <f t="shared" si="72"/>
        <v>0</v>
      </c>
      <c r="BO87" s="30">
        <f>IF(AND(BN4=0,BN87&gt;=0), "",BN87/BN4)</f>
        <v>0</v>
      </c>
      <c r="BP87" s="47">
        <f>IF(AND(BN124=0,BN87&gt;=0),"",BN87/BN124)</f>
        <v>0</v>
      </c>
      <c r="BQ87" s="129">
        <f>+'N EERR UCAFE'!K157+'N EERR UCAFE'!K158</f>
        <v>0</v>
      </c>
      <c r="BR87" s="30" t="str">
        <f>IF(AND(BQ4=0,BQ87&gt;=0), "",BQ87/BQ4)</f>
        <v/>
      </c>
      <c r="BS87" s="47" t="str">
        <f>IF(AND(BQ124=0,BQ87&gt;=0),"",BQ87/BQ124)</f>
        <v/>
      </c>
      <c r="BT87" s="30" t="str">
        <f t="shared" si="44"/>
        <v/>
      </c>
      <c r="BU87" s="130">
        <f t="shared" si="73"/>
        <v>0</v>
      </c>
      <c r="BV87" s="30">
        <f>IF(AND(BU4=0,BU87&gt;=0), "",BU87/BU4)</f>
        <v>0</v>
      </c>
      <c r="BW87" s="47">
        <f>IF(AND(BU124=0,BU87&gt;=0),"",BU87/BU124)</f>
        <v>0</v>
      </c>
      <c r="BX87" s="131">
        <f t="shared" si="74"/>
        <v>0</v>
      </c>
      <c r="BY87" s="30" t="str">
        <f>IF(AND(BX4=0,BX87&gt;=0), "",BX87/BX4)</f>
        <v/>
      </c>
      <c r="BZ87" s="47" t="str">
        <f t="shared" si="45"/>
        <v/>
      </c>
      <c r="CA87" s="129">
        <f>+'N EERR UCAFE'!L157+'N EERR UCAFE'!L158</f>
        <v>0</v>
      </c>
      <c r="CB87" s="30" t="str">
        <f>IF(AND(CA4=0,CA87&gt;=0), "",CA87/CA4)</f>
        <v/>
      </c>
      <c r="CC87" s="47" t="str">
        <f>IF(AND(CA124=0,CA87&gt;=0),"",CA87/CA124)</f>
        <v/>
      </c>
      <c r="CD87" s="30" t="str">
        <f t="shared" si="26"/>
        <v/>
      </c>
      <c r="CE87" s="130">
        <f t="shared" si="75"/>
        <v>0</v>
      </c>
      <c r="CF87" s="30">
        <f>IF(AND(CE4=0,CE87&gt;=0), "",CE87/CE4)</f>
        <v>0</v>
      </c>
      <c r="CG87" s="47">
        <f>IF(AND(CE124=0,CE87&gt;=0),"",CE87/CE124)</f>
        <v>0</v>
      </c>
      <c r="CH87" s="129">
        <f>+'N EERR UCAFE'!M157+'N EERR UCAFE'!M158</f>
        <v>0</v>
      </c>
      <c r="CI87" s="30" t="str">
        <f>IF(AND(CH4=0,CH87&gt;=0), "",CH87/CH4)</f>
        <v/>
      </c>
      <c r="CJ87" s="47" t="str">
        <f>IF(AND(CH124=0,CH87&gt;=0),"",CH87/CH124)</f>
        <v/>
      </c>
      <c r="CK87" s="30" t="str">
        <f t="shared" si="46"/>
        <v/>
      </c>
      <c r="CL87" s="130">
        <f t="shared" si="76"/>
        <v>0</v>
      </c>
      <c r="CM87" s="30">
        <f>IF(AND(CL4=0,CL87&gt;=0), "",CL87/CL4)</f>
        <v>0</v>
      </c>
      <c r="CN87" s="47">
        <f>IF(AND(CL124=0,CL87&gt;=0),"",CL87/CL124)</f>
        <v>0</v>
      </c>
      <c r="CO87" s="129">
        <f>+'N EERR UCAFE'!N157+'N EERR UCAFE'!N158</f>
        <v>0</v>
      </c>
      <c r="CP87" s="30" t="str">
        <f>IF(AND(CO4=0,CO87&gt;=0), "",CO87/CO4)</f>
        <v/>
      </c>
      <c r="CQ87" s="47" t="str">
        <f>IF(AND(CO124=0,CO87&gt;=0),"",CO87/CO124)</f>
        <v/>
      </c>
      <c r="CR87" s="30" t="str">
        <f t="shared" si="47"/>
        <v/>
      </c>
      <c r="CS87" s="130">
        <f t="shared" si="77"/>
        <v>0</v>
      </c>
      <c r="CT87" s="30">
        <f>IF(AND(CS4=0,CS87&gt;=0), "",CS87/CS4)</f>
        <v>0</v>
      </c>
      <c r="CU87" s="47">
        <f>IF(AND(CS124=0,CS87&gt;=0),"",CS87/CS124)</f>
        <v>0</v>
      </c>
      <c r="CV87" s="131">
        <f t="shared" si="78"/>
        <v>0</v>
      </c>
      <c r="CW87" s="30" t="str">
        <f>IF(AND(CV4=0,CV87&gt;=0), "",CV87/CV4)</f>
        <v/>
      </c>
      <c r="CX87" s="47" t="str">
        <f t="shared" si="48"/>
        <v/>
      </c>
    </row>
    <row r="88" spans="1:102" hidden="1" outlineLevel="2" x14ac:dyDescent="0.3">
      <c r="A88" s="29" t="s">
        <v>80</v>
      </c>
      <c r="B88" s="129">
        <f>+'N EERR UCAFE'!B159</f>
        <v>0</v>
      </c>
      <c r="C88" s="30" t="str">
        <f>IF(AND(B4=0,B88&gt;=0), "",B88/B4)</f>
        <v/>
      </c>
      <c r="D88" s="47" t="str">
        <f>IF(AND(B124=0,B88&gt;=0),"",B88/B124)</f>
        <v/>
      </c>
      <c r="E88" s="129">
        <f>+'N EERR UCAFE'!C159</f>
        <v>0</v>
      </c>
      <c r="F88" s="30">
        <f>IF(AND(E4=0,E88&gt;=0), "",E88/E4)</f>
        <v>0</v>
      </c>
      <c r="G88" s="47">
        <f>IF(AND(E124=0,E88&gt;=0),"",E88/E124)</f>
        <v>0</v>
      </c>
      <c r="H88" s="129">
        <f>+'N EERR UCAFE'!D159</f>
        <v>0</v>
      </c>
      <c r="I88" s="30">
        <f>IF(AND(H4=0,H88&gt;=0), "",H88/H4)</f>
        <v>0</v>
      </c>
      <c r="J88" s="47">
        <f>IF(AND(H124=0,H88&gt;=0),"",H88/H124)</f>
        <v>0</v>
      </c>
      <c r="K88" s="30" t="str">
        <f t="shared" si="64"/>
        <v/>
      </c>
      <c r="L88" s="130">
        <f t="shared" si="65"/>
        <v>0</v>
      </c>
      <c r="M88" s="30">
        <f>IF(AND(L4=0,L88&gt;=0), "",L88/L4)</f>
        <v>0</v>
      </c>
      <c r="N88" s="47">
        <f>IF(AND(L124=0,L88&gt;=0),"",L88/L124)</f>
        <v>0</v>
      </c>
      <c r="O88" s="129">
        <f>+'N EERR UCAFE'!E159</f>
        <v>0</v>
      </c>
      <c r="P88" s="30">
        <f>IF(AND(O4=0,O88&gt;=0), "",O88/O4)</f>
        <v>0</v>
      </c>
      <c r="Q88" s="47">
        <f>IF(AND(O124=0,O88&gt;=0),"",O88/O124)</f>
        <v>0</v>
      </c>
      <c r="R88" s="30" t="str">
        <f t="shared" si="66"/>
        <v/>
      </c>
      <c r="S88" s="130">
        <f t="shared" si="67"/>
        <v>0</v>
      </c>
      <c r="T88" s="30">
        <f>IF(AND(S4=0,S88&gt;=0), "",S88/S4)</f>
        <v>0</v>
      </c>
      <c r="U88" s="47">
        <f>IF(AND(S124=0,S88&gt;=0),"",S88/S124)</f>
        <v>0</v>
      </c>
      <c r="V88" s="131"/>
      <c r="W88" s="30" t="str">
        <f>IF(AND(V4=0,V88&gt;=0), "",V88/V4)</f>
        <v/>
      </c>
      <c r="X88" s="47" t="str">
        <f t="shared" si="21"/>
        <v/>
      </c>
      <c r="Y88" s="129">
        <f>+'N EERR UCAFE'!F159</f>
        <v>0</v>
      </c>
      <c r="Z88" s="30">
        <f>IF(AND(Y4=0,Y88&gt;=0), "",Y88/Y4)</f>
        <v>0</v>
      </c>
      <c r="AA88" s="47">
        <f>IF(AND(Y124=0,Y88&gt;=0),"",Y88/Y124)</f>
        <v>0</v>
      </c>
      <c r="AB88" s="30" t="str">
        <f t="shared" si="22"/>
        <v/>
      </c>
      <c r="AC88" s="130">
        <f t="shared" si="68"/>
        <v>0</v>
      </c>
      <c r="AD88" s="30">
        <f>IF(AND(AC4=0,AC88&gt;=0), "",AC88/AC4)</f>
        <v>0</v>
      </c>
      <c r="AE88" s="47">
        <f>IF(AND(AC124=0,AC88&gt;=0),"",AC88/AC124)</f>
        <v>0</v>
      </c>
      <c r="AF88" s="129">
        <f>+'N EERR UCAFE'!G159</f>
        <v>0</v>
      </c>
      <c r="AG88" s="30">
        <f>IF(AND(AF4=0,AF88&gt;=0), "",AF88/AF4)</f>
        <v>0</v>
      </c>
      <c r="AH88" s="47">
        <f>IF(AND(AF124=0,AF88&gt;=0),"",AF88/AF124)</f>
        <v>0</v>
      </c>
      <c r="AI88" s="30" t="str">
        <f t="shared" si="41"/>
        <v/>
      </c>
      <c r="AJ88" s="130">
        <f t="shared" si="62"/>
        <v>0</v>
      </c>
      <c r="AK88" s="30">
        <f>IF(AND(AJ4=0,AJ88&gt;=0), "",AJ88/AJ4)</f>
        <v>0</v>
      </c>
      <c r="AL88" s="47">
        <f>IF(AND(AJ124=0,AJ88&gt;=0),"",AJ88/AJ124)</f>
        <v>0</v>
      </c>
      <c r="AM88" s="129">
        <f>+'N EERR UCAFE'!H159</f>
        <v>0</v>
      </c>
      <c r="AN88" s="30">
        <f>IF(AND(AM4=0,AM88&gt;=0), "",AM88/AM4)</f>
        <v>0</v>
      </c>
      <c r="AO88" s="47">
        <f>IF(AND(AM124=0,AM88&gt;=0),"",AM88/AM124)</f>
        <v>0</v>
      </c>
      <c r="AP88" s="30" t="str">
        <f t="shared" si="42"/>
        <v/>
      </c>
      <c r="AQ88" s="130">
        <f t="shared" si="63"/>
        <v>0</v>
      </c>
      <c r="AR88" s="30">
        <f>IF(AND(AQ4=0,AQ88&gt;=0), "",AQ88/AQ4)</f>
        <v>0</v>
      </c>
      <c r="AS88" s="47">
        <f>IF(AND(AQ124=0,AQ88&gt;=0),"",AQ88/AQ124)</f>
        <v>0</v>
      </c>
      <c r="AT88" s="131">
        <f t="shared" si="69"/>
        <v>0</v>
      </c>
      <c r="AU88" s="30" t="str">
        <f>IF(AND(AT4=0,AT88&gt;=0), "",AT88/AT4)</f>
        <v/>
      </c>
      <c r="AV88" s="47" t="str">
        <f t="shared" si="23"/>
        <v/>
      </c>
      <c r="AW88" s="131">
        <f t="shared" si="40"/>
        <v>0</v>
      </c>
      <c r="AX88" s="30">
        <f>IF(AND(AW4=0,AW88&gt;=0), "",AW88/AW4)</f>
        <v>0</v>
      </c>
      <c r="AY88" s="47">
        <f>IF(AND(AW124=0,AW88&gt;=0),"",AW88/AW124)</f>
        <v>0</v>
      </c>
      <c r="AZ88" s="131">
        <f t="shared" si="70"/>
        <v>0</v>
      </c>
      <c r="BA88" s="30" t="str">
        <f>IF(AND(AZ4=0,AZ88&gt;=0), "",AZ88/AZ4)</f>
        <v/>
      </c>
      <c r="BB88" s="47" t="str">
        <f t="shared" si="24"/>
        <v/>
      </c>
      <c r="BC88" s="129">
        <f>+'N EERR UCAFE'!I159</f>
        <v>0</v>
      </c>
      <c r="BD88" s="30" t="str">
        <f>IF(AND(BC4=0,BC88&gt;=0), "",BC88/BC4)</f>
        <v/>
      </c>
      <c r="BE88" s="47" t="str">
        <f>IF(AND(BC124=0,BC88&gt;=0),"",BC88/BC124)</f>
        <v/>
      </c>
      <c r="BF88" s="30" t="str">
        <f t="shared" si="25"/>
        <v/>
      </c>
      <c r="BG88" s="130">
        <f t="shared" si="71"/>
        <v>0</v>
      </c>
      <c r="BH88" s="30">
        <f>IF(AND(BG4=0,BG88&gt;=0), "",BG88/BG4)</f>
        <v>0</v>
      </c>
      <c r="BI88" s="47">
        <f>IF(AND(BG124=0,BG88&gt;=0),"",BG88/BG124)</f>
        <v>0</v>
      </c>
      <c r="BJ88" s="129">
        <f>+'N EERR UCAFE'!J159</f>
        <v>0</v>
      </c>
      <c r="BK88" s="30" t="str">
        <f>IF(AND(BJ4=0,BJ88&gt;=0), "",BJ88/BJ4)</f>
        <v/>
      </c>
      <c r="BL88" s="47" t="str">
        <f>IF(AND(BJ124=0,BJ88&gt;=0),"",BJ88/BJ124)</f>
        <v/>
      </c>
      <c r="BM88" s="30" t="str">
        <f t="shared" si="43"/>
        <v/>
      </c>
      <c r="BN88" s="130">
        <f t="shared" si="72"/>
        <v>0</v>
      </c>
      <c r="BO88" s="30">
        <f>IF(AND(BN4=0,BN88&gt;=0), "",BN88/BN4)</f>
        <v>0</v>
      </c>
      <c r="BP88" s="47">
        <f>IF(AND(BN124=0,BN88&gt;=0),"",BN88/BN124)</f>
        <v>0</v>
      </c>
      <c r="BQ88" s="129">
        <f>+'N EERR UCAFE'!K159</f>
        <v>0</v>
      </c>
      <c r="BR88" s="30" t="str">
        <f>IF(AND(BQ4=0,BQ88&gt;=0), "",BQ88/BQ4)</f>
        <v/>
      </c>
      <c r="BS88" s="47" t="str">
        <f>IF(AND(BQ124=0,BQ88&gt;=0),"",BQ88/BQ124)</f>
        <v/>
      </c>
      <c r="BT88" s="30" t="str">
        <f t="shared" si="44"/>
        <v/>
      </c>
      <c r="BU88" s="130">
        <f t="shared" si="73"/>
        <v>0</v>
      </c>
      <c r="BV88" s="30">
        <f>IF(AND(BU4=0,BU88&gt;=0), "",BU88/BU4)</f>
        <v>0</v>
      </c>
      <c r="BW88" s="47">
        <f>IF(AND(BU124=0,BU88&gt;=0),"",BU88/BU124)</f>
        <v>0</v>
      </c>
      <c r="BX88" s="131">
        <f t="shared" si="74"/>
        <v>0</v>
      </c>
      <c r="BY88" s="30" t="str">
        <f>IF(AND(BX4=0,BX88&gt;=0), "",BX88/BX4)</f>
        <v/>
      </c>
      <c r="BZ88" s="47" t="str">
        <f t="shared" si="45"/>
        <v/>
      </c>
      <c r="CA88" s="129">
        <f>+'N EERR UCAFE'!L159</f>
        <v>0</v>
      </c>
      <c r="CB88" s="30" t="str">
        <f>IF(AND(CA4=0,CA88&gt;=0), "",CA88/CA4)</f>
        <v/>
      </c>
      <c r="CC88" s="47" t="str">
        <f>IF(AND(CA124=0,CA88&gt;=0),"",CA88/CA124)</f>
        <v/>
      </c>
      <c r="CD88" s="30" t="str">
        <f t="shared" si="26"/>
        <v/>
      </c>
      <c r="CE88" s="130">
        <f t="shared" si="75"/>
        <v>0</v>
      </c>
      <c r="CF88" s="30">
        <f>IF(AND(CE4=0,CE88&gt;=0), "",CE88/CE4)</f>
        <v>0</v>
      </c>
      <c r="CG88" s="47">
        <f>IF(AND(CE124=0,CE88&gt;=0),"",CE88/CE124)</f>
        <v>0</v>
      </c>
      <c r="CH88" s="129">
        <f>+'N EERR UCAFE'!M159</f>
        <v>0</v>
      </c>
      <c r="CI88" s="30" t="str">
        <f>IF(AND(CH4=0,CH88&gt;=0), "",CH88/CH4)</f>
        <v/>
      </c>
      <c r="CJ88" s="47" t="str">
        <f>IF(AND(CH124=0,CH88&gt;=0),"",CH88/CH124)</f>
        <v/>
      </c>
      <c r="CK88" s="30" t="str">
        <f t="shared" si="46"/>
        <v/>
      </c>
      <c r="CL88" s="130">
        <f t="shared" si="76"/>
        <v>0</v>
      </c>
      <c r="CM88" s="30">
        <f>IF(AND(CL4=0,CL88&gt;=0), "",CL88/CL4)</f>
        <v>0</v>
      </c>
      <c r="CN88" s="47">
        <f>IF(AND(CL124=0,CL88&gt;=0),"",CL88/CL124)</f>
        <v>0</v>
      </c>
      <c r="CO88" s="129">
        <f>+'N EERR UCAFE'!N159</f>
        <v>0</v>
      </c>
      <c r="CP88" s="30" t="str">
        <f>IF(AND(CO4=0,CO88&gt;=0), "",CO88/CO4)</f>
        <v/>
      </c>
      <c r="CQ88" s="47" t="str">
        <f>IF(AND(CO124=0,CO88&gt;=0),"",CO88/CO124)</f>
        <v/>
      </c>
      <c r="CR88" s="30" t="str">
        <f t="shared" si="47"/>
        <v/>
      </c>
      <c r="CS88" s="130">
        <f t="shared" si="77"/>
        <v>0</v>
      </c>
      <c r="CT88" s="30">
        <f>IF(AND(CS4=0,CS88&gt;=0), "",CS88/CS4)</f>
        <v>0</v>
      </c>
      <c r="CU88" s="47">
        <f>IF(AND(CS124=0,CS88&gt;=0),"",CS88/CS124)</f>
        <v>0</v>
      </c>
      <c r="CV88" s="131">
        <f t="shared" si="78"/>
        <v>0</v>
      </c>
      <c r="CW88" s="30" t="str">
        <f>IF(AND(CV4=0,CV88&gt;=0), "",CV88/CV4)</f>
        <v/>
      </c>
      <c r="CX88" s="47" t="str">
        <f t="shared" si="48"/>
        <v/>
      </c>
    </row>
    <row r="89" spans="1:102" hidden="1" outlineLevel="2" x14ac:dyDescent="0.3">
      <c r="A89" s="29" t="s">
        <v>79</v>
      </c>
      <c r="B89" s="129">
        <f>+'N EERR UCAFE'!B160</f>
        <v>0</v>
      </c>
      <c r="C89" s="30" t="str">
        <f>IF(AND(B4=0,B89&gt;=0), "",B89/B4)</f>
        <v/>
      </c>
      <c r="D89" s="47" t="str">
        <f>IF(AND(B124=0,B89&gt;=0),"",B89/B124)</f>
        <v/>
      </c>
      <c r="E89" s="129">
        <f>+'N EERR UCAFE'!C160</f>
        <v>0</v>
      </c>
      <c r="F89" s="30">
        <f>IF(AND(E4=0,E89&gt;=0), "",E89/E4)</f>
        <v>0</v>
      </c>
      <c r="G89" s="47">
        <f>IF(AND(E124=0,E89&gt;=0),"",E89/E124)</f>
        <v>0</v>
      </c>
      <c r="H89" s="129">
        <f>+'N EERR UCAFE'!D160</f>
        <v>0</v>
      </c>
      <c r="I89" s="30">
        <f>IF(AND(H4=0,H89&gt;=0), "",H89/H4)</f>
        <v>0</v>
      </c>
      <c r="J89" s="47">
        <f>IF(AND(H124=0,H89&gt;=0),"",H89/H124)</f>
        <v>0</v>
      </c>
      <c r="K89" s="30" t="str">
        <f t="shared" si="64"/>
        <v/>
      </c>
      <c r="L89" s="130">
        <f t="shared" si="65"/>
        <v>0</v>
      </c>
      <c r="M89" s="30">
        <f>IF(AND(L4=0,L89&gt;=0), "",L89/L4)</f>
        <v>0</v>
      </c>
      <c r="N89" s="47">
        <f>IF(AND(L124=0,L89&gt;=0),"",L89/L124)</f>
        <v>0</v>
      </c>
      <c r="O89" s="129">
        <f>+'N EERR UCAFE'!E160</f>
        <v>0</v>
      </c>
      <c r="P89" s="30">
        <f>IF(AND(O4=0,O89&gt;=0), "",O89/O4)</f>
        <v>0</v>
      </c>
      <c r="Q89" s="47">
        <f>IF(AND(O124=0,O89&gt;=0),"",O89/O124)</f>
        <v>0</v>
      </c>
      <c r="R89" s="30" t="str">
        <f t="shared" si="66"/>
        <v/>
      </c>
      <c r="S89" s="130">
        <f t="shared" si="67"/>
        <v>0</v>
      </c>
      <c r="T89" s="30">
        <f>IF(AND(S4=0,S89&gt;=0), "",S89/S4)</f>
        <v>0</v>
      </c>
      <c r="U89" s="47">
        <f>IF(AND(S124=0,S89&gt;=0),"",S89/S124)</f>
        <v>0</v>
      </c>
      <c r="V89" s="131"/>
      <c r="W89" s="30" t="str">
        <f>IF(AND(V4=0,V89&gt;=0), "",V89/V4)</f>
        <v/>
      </c>
      <c r="X89" s="47" t="str">
        <f t="shared" si="21"/>
        <v/>
      </c>
      <c r="Y89" s="129">
        <f>+'N EERR UCAFE'!F160</f>
        <v>0</v>
      </c>
      <c r="Z89" s="30">
        <f>IF(AND(Y4=0,Y89&gt;=0), "",Y89/Y4)</f>
        <v>0</v>
      </c>
      <c r="AA89" s="47">
        <f>IF(AND(Y124=0,Y89&gt;=0),"",Y89/Y124)</f>
        <v>0</v>
      </c>
      <c r="AB89" s="30" t="str">
        <f t="shared" si="22"/>
        <v/>
      </c>
      <c r="AC89" s="130">
        <f t="shared" si="68"/>
        <v>0</v>
      </c>
      <c r="AD89" s="30">
        <f>IF(AND(AC4=0,AC89&gt;=0), "",AC89/AC4)</f>
        <v>0</v>
      </c>
      <c r="AE89" s="47">
        <f>IF(AND(AC124=0,AC89&gt;=0),"",AC89/AC124)</f>
        <v>0</v>
      </c>
      <c r="AF89" s="129">
        <f>+'N EERR UCAFE'!G160</f>
        <v>0</v>
      </c>
      <c r="AG89" s="30">
        <f>IF(AND(AF4=0,AF89&gt;=0), "",AF89/AF4)</f>
        <v>0</v>
      </c>
      <c r="AH89" s="47">
        <f>IF(AND(AF124=0,AF89&gt;=0),"",AF89/AF124)</f>
        <v>0</v>
      </c>
      <c r="AI89" s="30" t="str">
        <f t="shared" si="41"/>
        <v/>
      </c>
      <c r="AJ89" s="130">
        <f t="shared" si="62"/>
        <v>0</v>
      </c>
      <c r="AK89" s="30">
        <f>IF(AND(AJ4=0,AJ89&gt;=0), "",AJ89/AJ4)</f>
        <v>0</v>
      </c>
      <c r="AL89" s="47">
        <f>IF(AND(AJ124=0,AJ89&gt;=0),"",AJ89/AJ124)</f>
        <v>0</v>
      </c>
      <c r="AM89" s="129">
        <f>+'N EERR UCAFE'!H160</f>
        <v>0</v>
      </c>
      <c r="AN89" s="30">
        <f>IF(AND(AM4=0,AM89&gt;=0), "",AM89/AM4)</f>
        <v>0</v>
      </c>
      <c r="AO89" s="47">
        <f>IF(AND(AM124=0,AM89&gt;=0),"",AM89/AM124)</f>
        <v>0</v>
      </c>
      <c r="AP89" s="30" t="str">
        <f t="shared" si="42"/>
        <v/>
      </c>
      <c r="AQ89" s="130">
        <f t="shared" si="63"/>
        <v>0</v>
      </c>
      <c r="AR89" s="30">
        <f>IF(AND(AQ4=0,AQ89&gt;=0), "",AQ89/AQ4)</f>
        <v>0</v>
      </c>
      <c r="AS89" s="47">
        <f>IF(AND(AQ124=0,AQ89&gt;=0),"",AQ89/AQ124)</f>
        <v>0</v>
      </c>
      <c r="AT89" s="131">
        <f t="shared" si="69"/>
        <v>0</v>
      </c>
      <c r="AU89" s="30" t="str">
        <f>IF(AND(AT4=0,AT89&gt;=0), "",AT89/AT4)</f>
        <v/>
      </c>
      <c r="AV89" s="47" t="str">
        <f t="shared" si="23"/>
        <v/>
      </c>
      <c r="AW89" s="131">
        <f t="shared" si="40"/>
        <v>0</v>
      </c>
      <c r="AX89" s="30">
        <f>IF(AND(AW4=0,AW89&gt;=0), "",AW89/AW4)</f>
        <v>0</v>
      </c>
      <c r="AY89" s="47">
        <f>IF(AND(AW124=0,AW89&gt;=0),"",AW89/AW124)</f>
        <v>0</v>
      </c>
      <c r="AZ89" s="131">
        <f t="shared" si="70"/>
        <v>0</v>
      </c>
      <c r="BA89" s="30" t="str">
        <f>IF(AND(AZ4=0,AZ89&gt;=0), "",AZ89/AZ4)</f>
        <v/>
      </c>
      <c r="BB89" s="47" t="str">
        <f t="shared" si="24"/>
        <v/>
      </c>
      <c r="BC89" s="129">
        <f>+'N EERR UCAFE'!I160</f>
        <v>0</v>
      </c>
      <c r="BD89" s="30" t="str">
        <f>IF(AND(BC4=0,BC89&gt;=0), "",BC89/BC4)</f>
        <v/>
      </c>
      <c r="BE89" s="47" t="str">
        <f>IF(AND(BC124=0,BC89&gt;=0),"",BC89/BC124)</f>
        <v/>
      </c>
      <c r="BF89" s="30" t="str">
        <f t="shared" si="25"/>
        <v/>
      </c>
      <c r="BG89" s="130">
        <f t="shared" si="71"/>
        <v>0</v>
      </c>
      <c r="BH89" s="30">
        <f>IF(AND(BG4=0,BG89&gt;=0), "",BG89/BG4)</f>
        <v>0</v>
      </c>
      <c r="BI89" s="47">
        <f>IF(AND(BG124=0,BG89&gt;=0),"",BG89/BG124)</f>
        <v>0</v>
      </c>
      <c r="BJ89" s="129">
        <f>+'N EERR UCAFE'!J160</f>
        <v>0</v>
      </c>
      <c r="BK89" s="30" t="str">
        <f>IF(AND(BJ4=0,BJ89&gt;=0), "",BJ89/BJ4)</f>
        <v/>
      </c>
      <c r="BL89" s="47" t="str">
        <f>IF(AND(BJ124=0,BJ89&gt;=0),"",BJ89/BJ124)</f>
        <v/>
      </c>
      <c r="BM89" s="30" t="str">
        <f t="shared" si="43"/>
        <v/>
      </c>
      <c r="BN89" s="130">
        <f t="shared" si="72"/>
        <v>0</v>
      </c>
      <c r="BO89" s="30">
        <f>IF(AND(BN4=0,BN89&gt;=0), "",BN89/BN4)</f>
        <v>0</v>
      </c>
      <c r="BP89" s="47">
        <f>IF(AND(BN124=0,BN89&gt;=0),"",BN89/BN124)</f>
        <v>0</v>
      </c>
      <c r="BQ89" s="129">
        <f>+'N EERR UCAFE'!K160</f>
        <v>0</v>
      </c>
      <c r="BR89" s="30" t="str">
        <f>IF(AND(BQ4=0,BQ89&gt;=0), "",BQ89/BQ4)</f>
        <v/>
      </c>
      <c r="BS89" s="47" t="str">
        <f>IF(AND(BQ124=0,BQ89&gt;=0),"",BQ89/BQ124)</f>
        <v/>
      </c>
      <c r="BT89" s="30" t="str">
        <f t="shared" si="44"/>
        <v/>
      </c>
      <c r="BU89" s="130">
        <f t="shared" si="73"/>
        <v>0</v>
      </c>
      <c r="BV89" s="30">
        <f>IF(AND(BU4=0,BU89&gt;=0), "",BU89/BU4)</f>
        <v>0</v>
      </c>
      <c r="BW89" s="47">
        <f>IF(AND(BU124=0,BU89&gt;=0),"",BU89/BU124)</f>
        <v>0</v>
      </c>
      <c r="BX89" s="131">
        <f t="shared" si="74"/>
        <v>0</v>
      </c>
      <c r="BY89" s="30" t="str">
        <f>IF(AND(BX4=0,BX89&gt;=0), "",BX89/BX4)</f>
        <v/>
      </c>
      <c r="BZ89" s="47" t="str">
        <f t="shared" si="45"/>
        <v/>
      </c>
      <c r="CA89" s="129">
        <f>+'N EERR UCAFE'!L160</f>
        <v>0</v>
      </c>
      <c r="CB89" s="30" t="str">
        <f>IF(AND(CA4=0,CA89&gt;=0), "",CA89/CA4)</f>
        <v/>
      </c>
      <c r="CC89" s="47" t="str">
        <f>IF(AND(CA124=0,CA89&gt;=0),"",CA89/CA124)</f>
        <v/>
      </c>
      <c r="CD89" s="30" t="str">
        <f t="shared" si="26"/>
        <v/>
      </c>
      <c r="CE89" s="130">
        <f t="shared" si="75"/>
        <v>0</v>
      </c>
      <c r="CF89" s="30">
        <f>IF(AND(CE4=0,CE89&gt;=0), "",CE89/CE4)</f>
        <v>0</v>
      </c>
      <c r="CG89" s="47">
        <f>IF(AND(CE124=0,CE89&gt;=0),"",CE89/CE124)</f>
        <v>0</v>
      </c>
      <c r="CH89" s="129">
        <f>+'N EERR UCAFE'!M160</f>
        <v>0</v>
      </c>
      <c r="CI89" s="30" t="str">
        <f>IF(AND(CH4=0,CH89&gt;=0), "",CH89/CH4)</f>
        <v/>
      </c>
      <c r="CJ89" s="47" t="str">
        <f>IF(AND(CH124=0,CH89&gt;=0),"",CH89/CH124)</f>
        <v/>
      </c>
      <c r="CK89" s="30" t="str">
        <f t="shared" si="46"/>
        <v/>
      </c>
      <c r="CL89" s="130">
        <f t="shared" si="76"/>
        <v>0</v>
      </c>
      <c r="CM89" s="30">
        <f>IF(AND(CL4=0,CL89&gt;=0), "",CL89/CL4)</f>
        <v>0</v>
      </c>
      <c r="CN89" s="47">
        <f>IF(AND(CL124=0,CL89&gt;=0),"",CL89/CL124)</f>
        <v>0</v>
      </c>
      <c r="CO89" s="129">
        <f>+'N EERR UCAFE'!N160</f>
        <v>0</v>
      </c>
      <c r="CP89" s="30" t="str">
        <f>IF(AND(CO4=0,CO89&gt;=0), "",CO89/CO4)</f>
        <v/>
      </c>
      <c r="CQ89" s="47" t="str">
        <f>IF(AND(CO124=0,CO89&gt;=0),"",CO89/CO124)</f>
        <v/>
      </c>
      <c r="CR89" s="30" t="str">
        <f t="shared" si="47"/>
        <v/>
      </c>
      <c r="CS89" s="130">
        <f t="shared" si="77"/>
        <v>0</v>
      </c>
      <c r="CT89" s="30">
        <f>IF(AND(CS4=0,CS89&gt;=0), "",CS89/CS4)</f>
        <v>0</v>
      </c>
      <c r="CU89" s="47">
        <f>IF(AND(CS124=0,CS89&gt;=0),"",CS89/CS124)</f>
        <v>0</v>
      </c>
      <c r="CV89" s="131">
        <f t="shared" si="78"/>
        <v>0</v>
      </c>
      <c r="CW89" s="30" t="str">
        <f>IF(AND(CV4=0,CV89&gt;=0), "",CV89/CV4)</f>
        <v/>
      </c>
      <c r="CX89" s="47" t="str">
        <f t="shared" si="48"/>
        <v/>
      </c>
    </row>
    <row r="90" spans="1:102" hidden="1" outlineLevel="2" x14ac:dyDescent="0.3">
      <c r="A90" s="29" t="s">
        <v>81</v>
      </c>
      <c r="B90" s="129">
        <f>+'N EERR UCAFE'!B161</f>
        <v>0</v>
      </c>
      <c r="C90" s="30" t="str">
        <f>IF(AND(B4=0,B90&gt;=0), "",B90/B4)</f>
        <v/>
      </c>
      <c r="D90" s="47" t="str">
        <f>IF(AND(B124=0,B90&gt;=0),"",B90/B124)</f>
        <v/>
      </c>
      <c r="E90" s="129">
        <f>+'N EERR UCAFE'!C161</f>
        <v>0</v>
      </c>
      <c r="F90" s="30">
        <f>IF(AND(E4=0,E90&gt;=0), "",E90/E4)</f>
        <v>0</v>
      </c>
      <c r="G90" s="47">
        <f>IF(AND(E124=0,E90&gt;=0),"",E90/E124)</f>
        <v>0</v>
      </c>
      <c r="H90" s="129">
        <f>+'N EERR UCAFE'!D161</f>
        <v>0</v>
      </c>
      <c r="I90" s="30">
        <f>IF(AND(H4=0,H90&gt;=0), "",H90/H4)</f>
        <v>0</v>
      </c>
      <c r="J90" s="47">
        <f>IF(AND(H124=0,H90&gt;=0),"",H90/H124)</f>
        <v>0</v>
      </c>
      <c r="K90" s="30" t="str">
        <f t="shared" si="64"/>
        <v/>
      </c>
      <c r="L90" s="130">
        <f t="shared" si="65"/>
        <v>0</v>
      </c>
      <c r="M90" s="30">
        <f>IF(AND(L4=0,L90&gt;=0), "",L90/L4)</f>
        <v>0</v>
      </c>
      <c r="N90" s="47">
        <f>IF(AND(L124=0,L90&gt;=0),"",L90/L124)</f>
        <v>0</v>
      </c>
      <c r="O90" s="129">
        <f>+'N EERR UCAFE'!E161</f>
        <v>0</v>
      </c>
      <c r="P90" s="30">
        <f>IF(AND(O4=0,O90&gt;=0), "",O90/O4)</f>
        <v>0</v>
      </c>
      <c r="Q90" s="47">
        <f>IF(AND(O124=0,O90&gt;=0),"",O90/O124)</f>
        <v>0</v>
      </c>
      <c r="R90" s="30" t="str">
        <f t="shared" si="66"/>
        <v/>
      </c>
      <c r="S90" s="130">
        <f t="shared" si="67"/>
        <v>0</v>
      </c>
      <c r="T90" s="30">
        <f>IF(AND(S4=0,S90&gt;=0), "",S90/S4)</f>
        <v>0</v>
      </c>
      <c r="U90" s="47">
        <f>IF(AND(S124=0,S90&gt;=0),"",S90/S124)</f>
        <v>0</v>
      </c>
      <c r="V90" s="131"/>
      <c r="W90" s="30" t="str">
        <f>IF(AND(V4=0,V90&gt;=0), "",V90/V4)</f>
        <v/>
      </c>
      <c r="X90" s="47" t="str">
        <f t="shared" si="21"/>
        <v/>
      </c>
      <c r="Y90" s="129">
        <f>+'N EERR UCAFE'!F161</f>
        <v>0</v>
      </c>
      <c r="Z90" s="30">
        <f>IF(AND(Y4=0,Y90&gt;=0), "",Y90/Y4)</f>
        <v>0</v>
      </c>
      <c r="AA90" s="47">
        <f>IF(AND(Y124=0,Y90&gt;=0),"",Y90/Y124)</f>
        <v>0</v>
      </c>
      <c r="AB90" s="30" t="str">
        <f t="shared" si="22"/>
        <v/>
      </c>
      <c r="AC90" s="130">
        <f t="shared" si="68"/>
        <v>0</v>
      </c>
      <c r="AD90" s="30">
        <f>IF(AND(AC4=0,AC90&gt;=0), "",AC90/AC4)</f>
        <v>0</v>
      </c>
      <c r="AE90" s="47">
        <f>IF(AND(AC124=0,AC90&gt;=0),"",AC90/AC124)</f>
        <v>0</v>
      </c>
      <c r="AF90" s="129">
        <f>+'N EERR UCAFE'!G161</f>
        <v>0</v>
      </c>
      <c r="AG90" s="30">
        <f>IF(AND(AF4=0,AF90&gt;=0), "",AF90/AF4)</f>
        <v>0</v>
      </c>
      <c r="AH90" s="47">
        <f>IF(AND(AF124=0,AF90&gt;=0),"",AF90/AF124)</f>
        <v>0</v>
      </c>
      <c r="AI90" s="30" t="str">
        <f t="shared" si="41"/>
        <v/>
      </c>
      <c r="AJ90" s="130">
        <f t="shared" si="62"/>
        <v>0</v>
      </c>
      <c r="AK90" s="30">
        <f>IF(AND(AJ4=0,AJ90&gt;=0), "",AJ90/AJ4)</f>
        <v>0</v>
      </c>
      <c r="AL90" s="47">
        <f>IF(AND(AJ124=0,AJ90&gt;=0),"",AJ90/AJ124)</f>
        <v>0</v>
      </c>
      <c r="AM90" s="129">
        <f>+'N EERR UCAFE'!H161</f>
        <v>0</v>
      </c>
      <c r="AN90" s="30">
        <f>IF(AND(AM4=0,AM90&gt;=0), "",AM90/AM4)</f>
        <v>0</v>
      </c>
      <c r="AO90" s="47">
        <f>IF(AND(AM124=0,AM90&gt;=0),"",AM90/AM124)</f>
        <v>0</v>
      </c>
      <c r="AP90" s="30" t="str">
        <f t="shared" si="42"/>
        <v/>
      </c>
      <c r="AQ90" s="130">
        <f t="shared" si="63"/>
        <v>0</v>
      </c>
      <c r="AR90" s="30">
        <f>IF(AND(AQ4=0,AQ90&gt;=0), "",AQ90/AQ4)</f>
        <v>0</v>
      </c>
      <c r="AS90" s="47">
        <f>IF(AND(AQ124=0,AQ90&gt;=0),"",AQ90/AQ124)</f>
        <v>0</v>
      </c>
      <c r="AT90" s="131">
        <f t="shared" si="69"/>
        <v>0</v>
      </c>
      <c r="AU90" s="30" t="str">
        <f>IF(AND(AT4=0,AT90&gt;=0), "",AT90/AT4)</f>
        <v/>
      </c>
      <c r="AV90" s="47" t="str">
        <f t="shared" si="23"/>
        <v/>
      </c>
      <c r="AW90" s="131">
        <f t="shared" si="40"/>
        <v>0</v>
      </c>
      <c r="AX90" s="30">
        <f>IF(AND(AW4=0,AW90&gt;=0), "",AW90/AW4)</f>
        <v>0</v>
      </c>
      <c r="AY90" s="47">
        <f>IF(AND(AW124=0,AW90&gt;=0),"",AW90/AW124)</f>
        <v>0</v>
      </c>
      <c r="AZ90" s="131">
        <f t="shared" si="70"/>
        <v>0</v>
      </c>
      <c r="BA90" s="30" t="str">
        <f>IF(AND(AZ4=0,AZ90&gt;=0), "",AZ90/AZ4)</f>
        <v/>
      </c>
      <c r="BB90" s="47" t="str">
        <f t="shared" si="24"/>
        <v/>
      </c>
      <c r="BC90" s="129">
        <f>+'N EERR UCAFE'!I161</f>
        <v>0</v>
      </c>
      <c r="BD90" s="30" t="str">
        <f>IF(AND(BC4=0,BC90&gt;=0), "",BC90/BC4)</f>
        <v/>
      </c>
      <c r="BE90" s="47" t="str">
        <f>IF(AND(BC124=0,BC90&gt;=0),"",BC90/BC124)</f>
        <v/>
      </c>
      <c r="BF90" s="30" t="str">
        <f t="shared" si="25"/>
        <v/>
      </c>
      <c r="BG90" s="130">
        <f t="shared" si="71"/>
        <v>0</v>
      </c>
      <c r="BH90" s="30">
        <f>IF(AND(BG4=0,BG90&gt;=0), "",BG90/BG4)</f>
        <v>0</v>
      </c>
      <c r="BI90" s="47">
        <f>IF(AND(BG124=0,BG90&gt;=0),"",BG90/BG124)</f>
        <v>0</v>
      </c>
      <c r="BJ90" s="129">
        <f>+'N EERR UCAFE'!J161</f>
        <v>0</v>
      </c>
      <c r="BK90" s="30" t="str">
        <f>IF(AND(BJ4=0,BJ90&gt;=0), "",BJ90/BJ4)</f>
        <v/>
      </c>
      <c r="BL90" s="47" t="str">
        <f>IF(AND(BJ124=0,BJ90&gt;=0),"",BJ90/BJ124)</f>
        <v/>
      </c>
      <c r="BM90" s="30" t="str">
        <f t="shared" si="43"/>
        <v/>
      </c>
      <c r="BN90" s="130">
        <f t="shared" si="72"/>
        <v>0</v>
      </c>
      <c r="BO90" s="30">
        <f>IF(AND(BN4=0,BN90&gt;=0), "",BN90/BN4)</f>
        <v>0</v>
      </c>
      <c r="BP90" s="47">
        <f>IF(AND(BN124=0,BN90&gt;=0),"",BN90/BN124)</f>
        <v>0</v>
      </c>
      <c r="BQ90" s="129">
        <f>+'N EERR UCAFE'!K161</f>
        <v>0</v>
      </c>
      <c r="BR90" s="30" t="str">
        <f>IF(AND(BQ4=0,BQ90&gt;=0), "",BQ90/BQ4)</f>
        <v/>
      </c>
      <c r="BS90" s="47" t="str">
        <f>IF(AND(BQ124=0,BQ90&gt;=0),"",BQ90/BQ124)</f>
        <v/>
      </c>
      <c r="BT90" s="30" t="str">
        <f t="shared" si="44"/>
        <v/>
      </c>
      <c r="BU90" s="130">
        <f t="shared" si="73"/>
        <v>0</v>
      </c>
      <c r="BV90" s="30">
        <f>IF(AND(BU4=0,BU90&gt;=0), "",BU90/BU4)</f>
        <v>0</v>
      </c>
      <c r="BW90" s="47">
        <f>IF(AND(BU124=0,BU90&gt;=0),"",BU90/BU124)</f>
        <v>0</v>
      </c>
      <c r="BX90" s="131">
        <f t="shared" si="74"/>
        <v>0</v>
      </c>
      <c r="BY90" s="30" t="str">
        <f>IF(AND(BX4=0,BX90&gt;=0), "",BX90/BX4)</f>
        <v/>
      </c>
      <c r="BZ90" s="47" t="str">
        <f t="shared" si="45"/>
        <v/>
      </c>
      <c r="CA90" s="129">
        <f>+'N EERR UCAFE'!L161</f>
        <v>0</v>
      </c>
      <c r="CB90" s="30" t="str">
        <f>IF(AND(CA4=0,CA90&gt;=0), "",CA90/CA4)</f>
        <v/>
      </c>
      <c r="CC90" s="47" t="str">
        <f>IF(AND(CA124=0,CA90&gt;=0),"",CA90/CA124)</f>
        <v/>
      </c>
      <c r="CD90" s="30" t="str">
        <f t="shared" si="26"/>
        <v/>
      </c>
      <c r="CE90" s="130">
        <f t="shared" si="75"/>
        <v>0</v>
      </c>
      <c r="CF90" s="30">
        <f>IF(AND(CE4=0,CE90&gt;=0), "",CE90/CE4)</f>
        <v>0</v>
      </c>
      <c r="CG90" s="47">
        <f>IF(AND(CE124=0,CE90&gt;=0),"",CE90/CE124)</f>
        <v>0</v>
      </c>
      <c r="CH90" s="129">
        <f>+'N EERR UCAFE'!M161</f>
        <v>0</v>
      </c>
      <c r="CI90" s="30" t="str">
        <f>IF(AND(CH4=0,CH90&gt;=0), "",CH90/CH4)</f>
        <v/>
      </c>
      <c r="CJ90" s="47" t="str">
        <f>IF(AND(CH124=0,CH90&gt;=0),"",CH90/CH124)</f>
        <v/>
      </c>
      <c r="CK90" s="30" t="str">
        <f t="shared" si="46"/>
        <v/>
      </c>
      <c r="CL90" s="130">
        <f t="shared" si="76"/>
        <v>0</v>
      </c>
      <c r="CM90" s="30">
        <f>IF(AND(CL4=0,CL90&gt;=0), "",CL90/CL4)</f>
        <v>0</v>
      </c>
      <c r="CN90" s="47">
        <f>IF(AND(CL124=0,CL90&gt;=0),"",CL90/CL124)</f>
        <v>0</v>
      </c>
      <c r="CO90" s="129">
        <f>+'N EERR UCAFE'!N161</f>
        <v>0</v>
      </c>
      <c r="CP90" s="30" t="str">
        <f>IF(AND(CO4=0,CO90&gt;=0), "",CO90/CO4)</f>
        <v/>
      </c>
      <c r="CQ90" s="47" t="str">
        <f>IF(AND(CO124=0,CO90&gt;=0),"",CO90/CO124)</f>
        <v/>
      </c>
      <c r="CR90" s="30" t="str">
        <f t="shared" si="47"/>
        <v/>
      </c>
      <c r="CS90" s="130">
        <f t="shared" si="77"/>
        <v>0</v>
      </c>
      <c r="CT90" s="30">
        <f>IF(AND(CS4=0,CS90&gt;=0), "",CS90/CS4)</f>
        <v>0</v>
      </c>
      <c r="CU90" s="47">
        <f>IF(AND(CS124=0,CS90&gt;=0),"",CS90/CS124)</f>
        <v>0</v>
      </c>
      <c r="CV90" s="131">
        <f t="shared" si="78"/>
        <v>0</v>
      </c>
      <c r="CW90" s="30" t="str">
        <f>IF(AND(CV4=0,CV90&gt;=0), "",CV90/CV4)</f>
        <v/>
      </c>
      <c r="CX90" s="47" t="str">
        <f t="shared" si="48"/>
        <v/>
      </c>
    </row>
    <row r="91" spans="1:102" hidden="1" outlineLevel="2" x14ac:dyDescent="0.3">
      <c r="A91" s="29" t="s">
        <v>354</v>
      </c>
      <c r="B91" s="129">
        <f>+'N EERR UCAFE'!B162+'N EERR UCAFE'!B163+'N EERR UCAFE'!B164+'N EERR UCAFE'!B165+'N EERR UCAFE'!B166+'N EERR UCAFE'!B167+'N EERR UCAFE'!B168+'N EERR UCAFE'!B169</f>
        <v>0</v>
      </c>
      <c r="C91" s="30" t="str">
        <f>IF(AND(B4=0,B91&gt;=0), "",B91/B4)</f>
        <v/>
      </c>
      <c r="D91" s="47" t="str">
        <f>IF(AND(B124=0,B91&gt;=0),"",B91/B124)</f>
        <v/>
      </c>
      <c r="E91" s="129">
        <f>+'N EERR UCAFE'!C162+'N EERR UCAFE'!C163+'N EERR UCAFE'!C164+'N EERR UCAFE'!C165+'N EERR UCAFE'!C166+'N EERR UCAFE'!C167+'N EERR UCAFE'!C168+'N EERR UCAFE'!C169</f>
        <v>0</v>
      </c>
      <c r="F91" s="30">
        <f>IF(AND(E4=0,E91&gt;=0), "",E91/E4)</f>
        <v>0</v>
      </c>
      <c r="G91" s="47">
        <f>IF(AND(E124=0,E91&gt;=0),"",E91/E124)</f>
        <v>0</v>
      </c>
      <c r="H91" s="129">
        <f>+'N EERR UCAFE'!D162+'N EERR UCAFE'!D163+'N EERR UCAFE'!D164+'N EERR UCAFE'!D165+'N EERR UCAFE'!D166+'N EERR UCAFE'!D167+'N EERR UCAFE'!D168+'N EERR UCAFE'!D169</f>
        <v>0</v>
      </c>
      <c r="I91" s="30">
        <f>IF(AND(H4=0,H91&gt;=0), "",H91/H4)</f>
        <v>0</v>
      </c>
      <c r="J91" s="47">
        <f>IF(AND(H124=0,H91&gt;=0),"",H91/H124)</f>
        <v>0</v>
      </c>
      <c r="K91" s="30" t="str">
        <f t="shared" si="64"/>
        <v/>
      </c>
      <c r="L91" s="130">
        <f t="shared" si="65"/>
        <v>0</v>
      </c>
      <c r="M91" s="30">
        <f>IF(AND(L4=0,L91&gt;=0), "",L91/L4)</f>
        <v>0</v>
      </c>
      <c r="N91" s="47">
        <f>IF(AND(L124=0,L91&gt;=0),"",L91/L124)</f>
        <v>0</v>
      </c>
      <c r="O91" s="129">
        <f>+'N EERR UCAFE'!E162+'N EERR UCAFE'!E163+'N EERR UCAFE'!E164+'N EERR UCAFE'!E165+'N EERR UCAFE'!E166+'N EERR UCAFE'!E167+'N EERR UCAFE'!E168+'N EERR UCAFE'!E169</f>
        <v>0</v>
      </c>
      <c r="P91" s="30">
        <f>IF(AND(O4=0,O91&gt;=0), "",O91/O4)</f>
        <v>0</v>
      </c>
      <c r="Q91" s="47">
        <f>IF(AND(O124=0,O91&gt;=0),"",O91/O124)</f>
        <v>0</v>
      </c>
      <c r="R91" s="30" t="str">
        <f t="shared" si="66"/>
        <v/>
      </c>
      <c r="S91" s="130">
        <f t="shared" si="67"/>
        <v>0</v>
      </c>
      <c r="T91" s="30">
        <f>IF(AND(S4=0,S91&gt;=0), "",S91/S4)</f>
        <v>0</v>
      </c>
      <c r="U91" s="47">
        <f>IF(AND(S124=0,S91&gt;=0),"",S91/S124)</f>
        <v>0</v>
      </c>
      <c r="V91" s="131"/>
      <c r="W91" s="30" t="str">
        <f>IF(AND(V4=0,V91&gt;=0), "",V91/V4)</f>
        <v/>
      </c>
      <c r="X91" s="47" t="str">
        <f t="shared" si="21"/>
        <v/>
      </c>
      <c r="Y91" s="129">
        <f>+'N EERR UCAFE'!F162+'N EERR UCAFE'!F163+'N EERR UCAFE'!F164+'N EERR UCAFE'!F165+'N EERR UCAFE'!F166+'N EERR UCAFE'!F167+'N EERR UCAFE'!F168+'N EERR UCAFE'!F169</f>
        <v>0</v>
      </c>
      <c r="Z91" s="30">
        <f>IF(AND(Y4=0,Y91&gt;=0), "",Y91/Y4)</f>
        <v>0</v>
      </c>
      <c r="AA91" s="47">
        <f>IF(AND(Y124=0,Y91&gt;=0),"",Y91/Y124)</f>
        <v>0</v>
      </c>
      <c r="AB91" s="30" t="str">
        <f t="shared" si="22"/>
        <v/>
      </c>
      <c r="AC91" s="130">
        <f t="shared" si="68"/>
        <v>0</v>
      </c>
      <c r="AD91" s="30">
        <f>IF(AND(AC4=0,AC91&gt;=0), "",AC91/AC4)</f>
        <v>0</v>
      </c>
      <c r="AE91" s="47">
        <f>IF(AND(AC124=0,AC91&gt;=0),"",AC91/AC124)</f>
        <v>0</v>
      </c>
      <c r="AF91" s="129">
        <f>+'N EERR UCAFE'!G162+'N EERR UCAFE'!G163+'N EERR UCAFE'!G164+'N EERR UCAFE'!G165+'N EERR UCAFE'!G166+'N EERR UCAFE'!G167+'N EERR UCAFE'!G168+'N EERR UCAFE'!G169</f>
        <v>0</v>
      </c>
      <c r="AG91" s="30">
        <f>IF(AND(AF4=0,AF91&gt;=0), "",AF91/AF4)</f>
        <v>0</v>
      </c>
      <c r="AH91" s="47">
        <f>IF(AND(AF124=0,AF91&gt;=0),"",AF91/AF124)</f>
        <v>0</v>
      </c>
      <c r="AI91" s="30" t="str">
        <f t="shared" si="41"/>
        <v/>
      </c>
      <c r="AJ91" s="130">
        <f t="shared" si="62"/>
        <v>0</v>
      </c>
      <c r="AK91" s="30">
        <f>IF(AND(AJ4=0,AJ91&gt;=0), "",AJ91/AJ4)</f>
        <v>0</v>
      </c>
      <c r="AL91" s="47">
        <f>IF(AND(AJ124=0,AJ91&gt;=0),"",AJ91/AJ124)</f>
        <v>0</v>
      </c>
      <c r="AM91" s="129">
        <f>+'N EERR UCAFE'!H162+'N EERR UCAFE'!H163+'N EERR UCAFE'!H164+'N EERR UCAFE'!H165+'N EERR UCAFE'!H166+'N EERR UCAFE'!H167+'N EERR UCAFE'!H168+'N EERR UCAFE'!H169</f>
        <v>0</v>
      </c>
      <c r="AN91" s="30">
        <f>IF(AND(AM4=0,AM91&gt;=0), "",AM91/AM4)</f>
        <v>0</v>
      </c>
      <c r="AO91" s="47">
        <f>IF(AND(AM124=0,AM91&gt;=0),"",AM91/AM124)</f>
        <v>0</v>
      </c>
      <c r="AP91" s="30" t="str">
        <f t="shared" si="42"/>
        <v/>
      </c>
      <c r="AQ91" s="130">
        <f t="shared" si="63"/>
        <v>0</v>
      </c>
      <c r="AR91" s="30">
        <f>IF(AND(AQ4=0,AQ91&gt;=0), "",AQ91/AQ4)</f>
        <v>0</v>
      </c>
      <c r="AS91" s="47">
        <f>IF(AND(AQ124=0,AQ91&gt;=0),"",AQ91/AQ124)</f>
        <v>0</v>
      </c>
      <c r="AT91" s="131">
        <f t="shared" si="69"/>
        <v>0</v>
      </c>
      <c r="AU91" s="30" t="str">
        <f>IF(AND(AT4=0,AT91&gt;=0), "",AT91/AT4)</f>
        <v/>
      </c>
      <c r="AV91" s="47" t="str">
        <f t="shared" si="23"/>
        <v/>
      </c>
      <c r="AW91" s="131">
        <f t="shared" si="40"/>
        <v>0</v>
      </c>
      <c r="AX91" s="30">
        <f>IF(AND(AW4=0,AW91&gt;=0), "",AW91/AW4)</f>
        <v>0</v>
      </c>
      <c r="AY91" s="47">
        <f>IF(AND(AW124=0,AW91&gt;=0),"",AW91/AW124)</f>
        <v>0</v>
      </c>
      <c r="AZ91" s="131">
        <f t="shared" si="70"/>
        <v>0</v>
      </c>
      <c r="BA91" s="30" t="str">
        <f>IF(AND(AZ4=0,AZ91&gt;=0), "",AZ91/AZ4)</f>
        <v/>
      </c>
      <c r="BB91" s="47" t="str">
        <f t="shared" si="24"/>
        <v/>
      </c>
      <c r="BC91" s="129">
        <f>+'N EERR UCAFE'!I162+'N EERR UCAFE'!I163+'N EERR UCAFE'!I164+'N EERR UCAFE'!I165+'N EERR UCAFE'!I166+'N EERR UCAFE'!I167+'N EERR UCAFE'!I168+'N EERR UCAFE'!I169</f>
        <v>0</v>
      </c>
      <c r="BD91" s="30" t="str">
        <f>IF(AND(BC4=0,BC91&gt;=0), "",BC91/BC4)</f>
        <v/>
      </c>
      <c r="BE91" s="47" t="str">
        <f>IF(AND(BC124=0,BC91&gt;=0),"",BC91/BC124)</f>
        <v/>
      </c>
      <c r="BF91" s="30" t="str">
        <f t="shared" si="25"/>
        <v/>
      </c>
      <c r="BG91" s="130">
        <f>+AZ91+BC91</f>
        <v>0</v>
      </c>
      <c r="BH91" s="30">
        <f>IF(AND(BG4=0,BG91&gt;=0), "",BG91/BG4)</f>
        <v>0</v>
      </c>
      <c r="BI91" s="47">
        <f>IF(AND(BG124=0,BG91&gt;=0),"",BG91/BG124)</f>
        <v>0</v>
      </c>
      <c r="BJ91" s="129">
        <f>+'N EERR UCAFE'!J162+'N EERR UCAFE'!J163+'N EERR UCAFE'!J164+'N EERR UCAFE'!J165+'N EERR UCAFE'!J166+'N EERR UCAFE'!J167+'N EERR UCAFE'!J168+'N EERR UCAFE'!J169</f>
        <v>0</v>
      </c>
      <c r="BK91" s="30" t="str">
        <f>IF(AND(BJ4=0,BJ91&gt;=0), "",BJ91/BJ4)</f>
        <v/>
      </c>
      <c r="BL91" s="47" t="str">
        <f>IF(AND(BJ124=0,BJ91&gt;=0),"",BJ91/BJ124)</f>
        <v/>
      </c>
      <c r="BM91" s="30" t="str">
        <f t="shared" si="43"/>
        <v/>
      </c>
      <c r="BN91" s="130">
        <f t="shared" si="72"/>
        <v>0</v>
      </c>
      <c r="BO91" s="30">
        <f>IF(AND(BN4=0,BN91&gt;=0), "",BN91/BN4)</f>
        <v>0</v>
      </c>
      <c r="BP91" s="47">
        <f>IF(AND(BN124=0,BN91&gt;=0),"",BN91/BN124)</f>
        <v>0</v>
      </c>
      <c r="BQ91" s="129">
        <f>+'N EERR UCAFE'!K162+'N EERR UCAFE'!K163+'N EERR UCAFE'!K164+'N EERR UCAFE'!K165+'N EERR UCAFE'!K166+'N EERR UCAFE'!K167+'N EERR UCAFE'!K168+'N EERR UCAFE'!K169</f>
        <v>0</v>
      </c>
      <c r="BR91" s="30" t="str">
        <f>IF(AND(BQ4=0,BQ91&gt;=0), "",BQ91/BQ4)</f>
        <v/>
      </c>
      <c r="BS91" s="47" t="str">
        <f>IF(AND(BQ124=0,BQ91&gt;=0),"",BQ91/BQ124)</f>
        <v/>
      </c>
      <c r="BT91" s="30" t="str">
        <f t="shared" si="44"/>
        <v/>
      </c>
      <c r="BU91" s="130">
        <f t="shared" si="73"/>
        <v>0</v>
      </c>
      <c r="BV91" s="30">
        <f>IF(AND(BU4=0,BU91&gt;=0), "",BU91/BU4)</f>
        <v>0</v>
      </c>
      <c r="BW91" s="47">
        <f>IF(AND(BU124=0,BU91&gt;=0),"",BU91/BU124)</f>
        <v>0</v>
      </c>
      <c r="BX91" s="131">
        <f t="shared" si="74"/>
        <v>0</v>
      </c>
      <c r="BY91" s="30" t="str">
        <f>IF(AND(BX4=0,BX91&gt;=0), "",BX91/BX4)</f>
        <v/>
      </c>
      <c r="BZ91" s="47" t="str">
        <f t="shared" si="45"/>
        <v/>
      </c>
      <c r="CA91" s="129">
        <f>+'N EERR UCAFE'!L162+'N EERR UCAFE'!L163+'N EERR UCAFE'!L164+'N EERR UCAFE'!L165+'N EERR UCAFE'!L166+'N EERR UCAFE'!L167+'N EERR UCAFE'!L168+'N EERR UCAFE'!L169</f>
        <v>0</v>
      </c>
      <c r="CB91" s="30" t="str">
        <f>IF(AND(CA4=0,CA91&gt;=0), "",CA91/CA4)</f>
        <v/>
      </c>
      <c r="CC91" s="47" t="str">
        <f>IF(AND(CA124=0,CA91&gt;=0),"",CA91/CA124)</f>
        <v/>
      </c>
      <c r="CD91" s="30" t="str">
        <f t="shared" si="26"/>
        <v/>
      </c>
      <c r="CE91" s="130">
        <f t="shared" si="75"/>
        <v>0</v>
      </c>
      <c r="CF91" s="30">
        <f>IF(AND(CE4=0,CE91&gt;=0), "",CE91/CE4)</f>
        <v>0</v>
      </c>
      <c r="CG91" s="47">
        <f>IF(AND(CE124=0,CE91&gt;=0),"",CE91/CE124)</f>
        <v>0</v>
      </c>
      <c r="CH91" s="129">
        <f>+'N EERR UCAFE'!M162+'N EERR UCAFE'!M163+'N EERR UCAFE'!M164+'N EERR UCAFE'!M165+'N EERR UCAFE'!M166+'N EERR UCAFE'!M167+'N EERR UCAFE'!M168+'N EERR UCAFE'!M169</f>
        <v>0</v>
      </c>
      <c r="CI91" s="30" t="str">
        <f>IF(AND(CH4=0,CH91&gt;=0), "",CH91/CH4)</f>
        <v/>
      </c>
      <c r="CJ91" s="47" t="str">
        <f>IF(AND(CH124=0,CH91&gt;=0),"",CH91/CH124)</f>
        <v/>
      </c>
      <c r="CK91" s="30" t="str">
        <f t="shared" si="46"/>
        <v/>
      </c>
      <c r="CL91" s="130">
        <f t="shared" si="76"/>
        <v>0</v>
      </c>
      <c r="CM91" s="30">
        <f>IF(AND(CL4=0,CL91&gt;=0), "",CL91/CL4)</f>
        <v>0</v>
      </c>
      <c r="CN91" s="47">
        <f>IF(AND(CL124=0,CL91&gt;=0),"",CL91/CL124)</f>
        <v>0</v>
      </c>
      <c r="CO91" s="129">
        <f>+'N EERR UCAFE'!N162+'N EERR UCAFE'!N163+'N EERR UCAFE'!N164+'N EERR UCAFE'!N165+'N EERR UCAFE'!N166+'N EERR UCAFE'!N167+'N EERR UCAFE'!N168+'N EERR UCAFE'!N169</f>
        <v>0</v>
      </c>
      <c r="CP91" s="30" t="str">
        <f>IF(AND(CO4=0,CO91&gt;=0), "",CO91/CO4)</f>
        <v/>
      </c>
      <c r="CQ91" s="47" t="str">
        <f>IF(AND(CO124=0,CO91&gt;=0),"",CO91/CO124)</f>
        <v/>
      </c>
      <c r="CR91" s="30" t="str">
        <f t="shared" si="47"/>
        <v/>
      </c>
      <c r="CS91" s="130">
        <f t="shared" si="77"/>
        <v>0</v>
      </c>
      <c r="CT91" s="30">
        <f>IF(AND(CS4=0,CS91&gt;=0), "",CS91/CS4)</f>
        <v>0</v>
      </c>
      <c r="CU91" s="47">
        <f>IF(AND(CS124=0,CS91&gt;=0),"",CS91/CS124)</f>
        <v>0</v>
      </c>
      <c r="CV91" s="131">
        <f t="shared" si="78"/>
        <v>0</v>
      </c>
      <c r="CW91" s="30" t="str">
        <f>IF(AND(CV4=0,CV91&gt;=0), "",CV91/CV4)</f>
        <v/>
      </c>
      <c r="CX91" s="47" t="str">
        <f t="shared" si="48"/>
        <v/>
      </c>
    </row>
    <row r="92" spans="1:102" hidden="1" outlineLevel="2" x14ac:dyDescent="0.3">
      <c r="A92" s="29"/>
      <c r="B92" s="129"/>
      <c r="C92" s="15"/>
      <c r="D92" s="46"/>
      <c r="E92" s="129"/>
      <c r="F92" s="15"/>
      <c r="G92" s="46"/>
      <c r="H92" s="129"/>
      <c r="I92" s="15"/>
      <c r="J92" s="46"/>
      <c r="K92" s="32" t="str">
        <f t="shared" si="64"/>
        <v/>
      </c>
      <c r="M92" s="15"/>
      <c r="N92" s="46"/>
      <c r="O92" s="129"/>
      <c r="P92" s="15"/>
      <c r="Q92" s="46"/>
      <c r="R92" s="32" t="str">
        <f t="shared" si="66"/>
        <v/>
      </c>
      <c r="T92" s="15"/>
      <c r="U92" s="46"/>
      <c r="V92" s="131"/>
      <c r="W92" s="15"/>
      <c r="X92" s="92" t="str">
        <f t="shared" si="21"/>
        <v/>
      </c>
      <c r="Y92" s="129"/>
      <c r="Z92" s="15"/>
      <c r="AA92" s="46"/>
      <c r="AB92" s="32" t="str">
        <f t="shared" si="22"/>
        <v/>
      </c>
      <c r="AD92" s="15"/>
      <c r="AE92" s="46"/>
      <c r="AF92" s="129"/>
      <c r="AG92" s="15"/>
      <c r="AH92" s="46"/>
      <c r="AI92" s="32" t="str">
        <f t="shared" si="41"/>
        <v/>
      </c>
      <c r="AJ92" s="130">
        <f t="shared" si="62"/>
        <v>0</v>
      </c>
      <c r="AK92" s="15"/>
      <c r="AL92" s="46"/>
      <c r="AM92" s="129"/>
      <c r="AN92" s="15"/>
      <c r="AO92" s="46"/>
      <c r="AP92" s="32" t="str">
        <f t="shared" si="42"/>
        <v/>
      </c>
      <c r="AQ92" s="130">
        <f t="shared" si="63"/>
        <v>0</v>
      </c>
      <c r="AR92" s="15"/>
      <c r="AS92" s="46"/>
      <c r="AT92" s="131">
        <f t="shared" si="69"/>
        <v>0</v>
      </c>
      <c r="AU92" s="15"/>
      <c r="AV92" s="92" t="str">
        <f t="shared" si="23"/>
        <v/>
      </c>
      <c r="AW92" s="131">
        <f t="shared" si="40"/>
        <v>0</v>
      </c>
      <c r="AX92" s="15"/>
      <c r="AY92" s="46"/>
      <c r="AZ92" s="131">
        <f t="shared" si="70"/>
        <v>0</v>
      </c>
      <c r="BA92" s="15"/>
      <c r="BB92" s="92" t="str">
        <f t="shared" si="24"/>
        <v/>
      </c>
      <c r="BC92" s="129"/>
      <c r="BD92" s="15"/>
      <c r="BE92" s="46"/>
      <c r="BF92" s="32" t="str">
        <f t="shared" si="25"/>
        <v/>
      </c>
      <c r="BG92" s="130">
        <f t="shared" si="71"/>
        <v>0</v>
      </c>
      <c r="BH92" s="15"/>
      <c r="BI92" s="46"/>
      <c r="BJ92" s="129"/>
      <c r="BK92" s="15"/>
      <c r="BL92" s="46"/>
      <c r="BM92" s="32" t="str">
        <f t="shared" si="43"/>
        <v/>
      </c>
      <c r="BN92" s="130">
        <f t="shared" si="72"/>
        <v>0</v>
      </c>
      <c r="BO92" s="15"/>
      <c r="BP92" s="46"/>
      <c r="BQ92" s="129"/>
      <c r="BR92" s="15"/>
      <c r="BS92" s="46"/>
      <c r="BT92" s="32" t="str">
        <f t="shared" si="44"/>
        <v/>
      </c>
      <c r="BU92" s="130">
        <f t="shared" si="73"/>
        <v>0</v>
      </c>
      <c r="BV92" s="15"/>
      <c r="BW92" s="46"/>
      <c r="BX92" s="131">
        <f t="shared" si="74"/>
        <v>0</v>
      </c>
      <c r="BY92" s="15"/>
      <c r="BZ92" s="92" t="str">
        <f t="shared" si="45"/>
        <v/>
      </c>
      <c r="CA92" s="129"/>
      <c r="CB92" s="15"/>
      <c r="CC92" s="46"/>
      <c r="CD92" s="32" t="str">
        <f t="shared" si="26"/>
        <v/>
      </c>
      <c r="CE92" s="130">
        <f t="shared" si="75"/>
        <v>0</v>
      </c>
      <c r="CF92" s="15"/>
      <c r="CG92" s="46"/>
      <c r="CH92" s="129"/>
      <c r="CI92" s="15"/>
      <c r="CJ92" s="46"/>
      <c r="CK92" s="32" t="str">
        <f t="shared" si="46"/>
        <v/>
      </c>
      <c r="CL92" s="130">
        <f t="shared" si="76"/>
        <v>0</v>
      </c>
      <c r="CM92" s="15"/>
      <c r="CN92" s="46"/>
      <c r="CO92" s="129"/>
      <c r="CP92" s="15"/>
      <c r="CQ92" s="46"/>
      <c r="CR92" s="32" t="str">
        <f t="shared" si="47"/>
        <v/>
      </c>
      <c r="CS92" s="130">
        <f t="shared" si="77"/>
        <v>0</v>
      </c>
      <c r="CT92" s="15"/>
      <c r="CU92" s="46"/>
      <c r="CV92" s="131">
        <f t="shared" si="78"/>
        <v>0</v>
      </c>
      <c r="CW92" s="15"/>
      <c r="CX92" s="92" t="str">
        <f t="shared" si="48"/>
        <v/>
      </c>
    </row>
    <row r="93" spans="1:102" s="6" customFormat="1" collapsed="1" x14ac:dyDescent="0.3">
      <c r="A93" s="37" t="s">
        <v>82</v>
      </c>
      <c r="B93" s="126">
        <f>SUM(B94:B103)</f>
        <v>0</v>
      </c>
      <c r="C93" s="38" t="str">
        <f>IF(AND(B4=0,B93&gt;=0), "",B93/B4)</f>
        <v/>
      </c>
      <c r="D93" s="43" t="str">
        <f>IF(AND(B124=0,B93&gt;=0),"",B93/B124)</f>
        <v/>
      </c>
      <c r="E93" s="126">
        <f>SUM(E94:E103)</f>
        <v>3.9979601547890176</v>
      </c>
      <c r="F93" s="38">
        <f>IF(AND(E4=0,E93&gt;=0), "",E93/E4)</f>
        <v>2.7961141405971422E-3</v>
      </c>
      <c r="G93" s="43">
        <f>IF(AND(E124=0,E93&gt;=0),"",E93/E124)</f>
        <v>3.4353781639564103E-3</v>
      </c>
      <c r="H93" s="126">
        <f>SUM(H94:H103)</f>
        <v>0</v>
      </c>
      <c r="I93" s="38">
        <f>IF(AND(H4=0,H93&gt;=0), "",H93/H4)</f>
        <v>0</v>
      </c>
      <c r="J93" s="43">
        <f>IF(AND(H124=0,H93&gt;=0),"",H93/H124)</f>
        <v>0</v>
      </c>
      <c r="K93" s="38">
        <f t="shared" si="64"/>
        <v>-1</v>
      </c>
      <c r="L93" s="127">
        <f>SUM(L94:L103)</f>
        <v>3.9979601547890176</v>
      </c>
      <c r="M93" s="38">
        <f>IF(AND(L4=0,L93&gt;=0), "",L93/L4)</f>
        <v>1.3955469012946898E-3</v>
      </c>
      <c r="N93" s="43">
        <f>IF(AND(L124=0,L93&gt;=0),"",L93/L124)</f>
        <v>1.6917574692370417E-3</v>
      </c>
      <c r="O93" s="126">
        <f>SUM(O94:O103)</f>
        <v>0</v>
      </c>
      <c r="P93" s="38">
        <f>IF(AND(O4=0,O93&gt;=0), "",O93/O4)</f>
        <v>0</v>
      </c>
      <c r="Q93" s="43">
        <f>IF(AND(O124=0,O93&gt;=0),"",O93/O124)</f>
        <v>0</v>
      </c>
      <c r="R93" s="38" t="str">
        <f t="shared" si="66"/>
        <v/>
      </c>
      <c r="S93" s="127">
        <f>SUM(S94:S103)</f>
        <v>3.9979601547890176</v>
      </c>
      <c r="T93" s="38">
        <f>IF(AND(S4=0,S93&gt;=0), "",S93/S4)</f>
        <v>7.8139027746438347E-4</v>
      </c>
      <c r="U93" s="43">
        <f>IF(AND(S124=0,S93&gt;=0),"",S93/S124)</f>
        <v>1.0419677698068864E-3</v>
      </c>
      <c r="V93" s="128">
        <f>SUM(V94:V103)</f>
        <v>0</v>
      </c>
      <c r="W93" s="38" t="str">
        <f>IF(AND(V4=0,V93&gt;=0), "",V93/V4)</f>
        <v/>
      </c>
      <c r="X93" s="91">
        <f t="shared" si="21"/>
        <v>1</v>
      </c>
      <c r="Y93" s="126">
        <f>SUM(Y94:Y103)</f>
        <v>0</v>
      </c>
      <c r="Z93" s="38">
        <f>IF(AND(Y4=0,Y93&gt;=0), "",Y93/Y4)</f>
        <v>0</v>
      </c>
      <c r="AA93" s="43">
        <f>IF(AND(Y124=0,Y93&gt;=0),"",Y93/Y124)</f>
        <v>0</v>
      </c>
      <c r="AB93" s="38" t="str">
        <f t="shared" si="22"/>
        <v/>
      </c>
      <c r="AC93" s="127">
        <f>SUM(AC94:AC103)</f>
        <v>3.9979601547890176</v>
      </c>
      <c r="AD93" s="38">
        <f>IF(AND(AC4=0,AC93&gt;=0), "",AC93/AC4)</f>
        <v>6.2587689714531435E-4</v>
      </c>
      <c r="AE93" s="43">
        <f>IF(AND(AC124=0,AC93&gt;=0),"",AC93/AC124)</f>
        <v>7.5950651132004128E-4</v>
      </c>
      <c r="AF93" s="126">
        <f>SUM(AF94:AF103)</f>
        <v>6.4954888284494361</v>
      </c>
      <c r="AG93" s="38">
        <f>IF(AND(AF4=0,AF93&gt;=0), "",AF93/AF4)</f>
        <v>4.3021950800279062E-3</v>
      </c>
      <c r="AH93" s="43">
        <f>IF(AND(AF124=0,AF93&gt;=0),"",AF93/AF124)</f>
        <v>4.3415656065526574E-3</v>
      </c>
      <c r="AI93" s="38">
        <f t="shared" si="41"/>
        <v>1</v>
      </c>
      <c r="AJ93" s="127">
        <f>SUM(AJ94:AJ103)</f>
        <v>10.493448983238453</v>
      </c>
      <c r="AK93" s="38">
        <f>IF(AND(AJ4=0,AJ93&gt;=0), "",AJ93/AJ4)</f>
        <v>1.328691355279635E-3</v>
      </c>
      <c r="AL93" s="43">
        <f>IF(AND(AJ124=0,AJ93&gt;=0),"",AJ93/AJ124)</f>
        <v>1.5522833821620357E-3</v>
      </c>
      <c r="AM93" s="126">
        <f>SUM(AM94:AM103)</f>
        <v>0</v>
      </c>
      <c r="AN93" s="38">
        <f>IF(AND(AM4=0,AM93&gt;=0), "",AM93/AM4)</f>
        <v>0</v>
      </c>
      <c r="AO93" s="43">
        <f>IF(AND(AM124=0,AM93&gt;=0),"",AM93/AM124)</f>
        <v>0</v>
      </c>
      <c r="AP93" s="38">
        <f t="shared" si="42"/>
        <v>-1</v>
      </c>
      <c r="AQ93" s="127">
        <f>SUM(AQ94:AQ103)</f>
        <v>10.493448983238453</v>
      </c>
      <c r="AR93" s="38">
        <f>IF(AND(AQ4=0,AQ93&gt;=0), "",AQ93/AQ4)</f>
        <v>1.155145619034113E-3</v>
      </c>
      <c r="AS93" s="43">
        <f>IF(AND(AQ124=0,AQ93&gt;=0),"",AQ93/AQ124)</f>
        <v>1.2992118389355983E-3</v>
      </c>
      <c r="AT93" s="128">
        <f>SUM(AT94:AT103)</f>
        <v>0</v>
      </c>
      <c r="AU93" s="38" t="str">
        <f>IF(AND(AT4=0,AT93&gt;=0), "",AT93/AT4)</f>
        <v/>
      </c>
      <c r="AV93" s="91">
        <f t="shared" si="23"/>
        <v>1</v>
      </c>
      <c r="AW93" s="128">
        <f>SUM(AW94:AW103)</f>
        <v>1.7489081638730755</v>
      </c>
      <c r="AX93" s="38">
        <f>IF(AND(AW4=0,AW93&gt;=0), "",AW93/AW4)</f>
        <v>1.1551456190341128E-3</v>
      </c>
      <c r="AY93" s="43">
        <f>IF(AND(AW124=0,AW93&gt;=0),"",AW93/AW124)</f>
        <v>1.2992118389355987E-3</v>
      </c>
      <c r="AZ93" s="128">
        <f>SUM(AZ94:AZ103)</f>
        <v>0</v>
      </c>
      <c r="BA93" s="38" t="str">
        <f>IF(AND(AZ4=0,AZ93&gt;=0), "",AZ93/AZ4)</f>
        <v/>
      </c>
      <c r="BB93" s="91">
        <f t="shared" si="24"/>
        <v>1</v>
      </c>
      <c r="BC93" s="126">
        <f>SUM(BC94:BC103)</f>
        <v>0</v>
      </c>
      <c r="BD93" s="38" t="str">
        <f>IF(AND(BC4=0,BC93&gt;=0), "",BC93/BC4)</f>
        <v/>
      </c>
      <c r="BE93" s="43" t="str">
        <f>IF(AND(BC124=0,BC93&gt;=0),"",BC93/BC124)</f>
        <v/>
      </c>
      <c r="BF93" s="38" t="str">
        <f t="shared" si="25"/>
        <v/>
      </c>
      <c r="BG93" s="127">
        <f>SUM(BG94:BG103)</f>
        <v>10.493448983238453</v>
      </c>
      <c r="BH93" s="38">
        <f>IF(AND(BG4=0,BG93&gt;=0), "",BG93/BG4)</f>
        <v>1.155145619034113E-3</v>
      </c>
      <c r="BI93" s="43">
        <f>IF(AND(BG124=0,BG93&gt;=0),"",BG93/BG124)</f>
        <v>1.2992118389355983E-3</v>
      </c>
      <c r="BJ93" s="126">
        <f>SUM(BJ94:BJ103)</f>
        <v>0</v>
      </c>
      <c r="BK93" s="38" t="str">
        <f>IF(AND(BJ4=0,BJ93&gt;=0), "",BJ93/BJ4)</f>
        <v/>
      </c>
      <c r="BL93" s="43" t="str">
        <f>IF(AND(BJ124=0,BJ93&gt;=0),"",BJ93/BJ124)</f>
        <v/>
      </c>
      <c r="BM93" s="38" t="str">
        <f t="shared" si="43"/>
        <v/>
      </c>
      <c r="BN93" s="127">
        <f>SUM(BN94:BN103)</f>
        <v>10.493448983238453</v>
      </c>
      <c r="BO93" s="38">
        <f>IF(AND(BN4=0,BN93&gt;=0), "",BN93/BN4)</f>
        <v>1.155145619034113E-3</v>
      </c>
      <c r="BP93" s="43">
        <f>IF(AND(BN124=0,BN93&gt;=0),"",BN93/BN124)</f>
        <v>1.2992118389355983E-3</v>
      </c>
      <c r="BQ93" s="126">
        <f>SUM(BQ94:BQ103)</f>
        <v>0</v>
      </c>
      <c r="BR93" s="38" t="str">
        <f>IF(AND(BQ4=0,BQ93&gt;=0), "",BQ93/BQ4)</f>
        <v/>
      </c>
      <c r="BS93" s="43" t="str">
        <f>IF(AND(BQ124=0,BQ93&gt;=0),"",BQ93/BQ124)</f>
        <v/>
      </c>
      <c r="BT93" s="38" t="str">
        <f t="shared" si="44"/>
        <v/>
      </c>
      <c r="BU93" s="127">
        <f>SUM(BU94:BU103)</f>
        <v>10.493448983238453</v>
      </c>
      <c r="BV93" s="38">
        <f>IF(AND(BU4=0,BU93&gt;=0), "",BU93/BU4)</f>
        <v>1.155145619034113E-3</v>
      </c>
      <c r="BW93" s="43">
        <f>IF(AND(BU124=0,BU93&gt;=0),"",BU93/BU124)</f>
        <v>1.2992118389355983E-3</v>
      </c>
      <c r="BX93" s="128">
        <f>SUM(BX94:BX103)</f>
        <v>0</v>
      </c>
      <c r="BY93" s="38" t="str">
        <f>IF(AND(BX4=0,BX93&gt;=0), "",BX93/BX4)</f>
        <v/>
      </c>
      <c r="BZ93" s="91">
        <f t="shared" si="45"/>
        <v>1</v>
      </c>
      <c r="CA93" s="126">
        <f>SUM(CA94:CA103)</f>
        <v>0</v>
      </c>
      <c r="CB93" s="38" t="str">
        <f>IF(AND(CA4=0,CA93&gt;=0), "",CA93/CA4)</f>
        <v/>
      </c>
      <c r="CC93" s="43" t="str">
        <f>IF(AND(CA124=0,CA93&gt;=0),"",CA93/CA124)</f>
        <v/>
      </c>
      <c r="CD93" s="38" t="str">
        <f t="shared" si="26"/>
        <v/>
      </c>
      <c r="CE93" s="127">
        <f>SUM(CE94:CE103)</f>
        <v>10.493448983238453</v>
      </c>
      <c r="CF93" s="38">
        <f>IF(AND(CE4=0,CE93&gt;=0), "",CE93/CE4)</f>
        <v>1.155145619034113E-3</v>
      </c>
      <c r="CG93" s="43">
        <f>IF(AND(CE124=0,CE93&gt;=0),"",CE93/CE124)</f>
        <v>1.2992118389355983E-3</v>
      </c>
      <c r="CH93" s="126">
        <f>SUM(CH94:CH103)</f>
        <v>0</v>
      </c>
      <c r="CI93" s="38" t="str">
        <f>IF(AND(CH4=0,CH93&gt;=0), "",CH93/CH4)</f>
        <v/>
      </c>
      <c r="CJ93" s="43" t="str">
        <f>IF(AND(CH124=0,CH93&gt;=0),"",CH93/CH124)</f>
        <v/>
      </c>
      <c r="CK93" s="38" t="str">
        <f t="shared" si="46"/>
        <v/>
      </c>
      <c r="CL93" s="127">
        <f>SUM(CL94:CL103)</f>
        <v>10.493448983238453</v>
      </c>
      <c r="CM93" s="38">
        <f>IF(AND(CL4=0,CL93&gt;=0), "",CL93/CL4)</f>
        <v>1.155145619034113E-3</v>
      </c>
      <c r="CN93" s="43">
        <f>IF(AND(CL124=0,CL93&gt;=0),"",CL93/CL124)</f>
        <v>1.2992118389355983E-3</v>
      </c>
      <c r="CO93" s="126">
        <f>SUM(CO94:CO103)</f>
        <v>0</v>
      </c>
      <c r="CP93" s="38" t="str">
        <f>IF(AND(CO4=0,CO93&gt;=0), "",CO93/CO4)</f>
        <v/>
      </c>
      <c r="CQ93" s="43" t="str">
        <f>IF(AND(CO124=0,CO93&gt;=0),"",CO93/CO124)</f>
        <v/>
      </c>
      <c r="CR93" s="38" t="str">
        <f t="shared" si="47"/>
        <v/>
      </c>
      <c r="CS93" s="127">
        <f>SUM(CS94:CS103)</f>
        <v>10.493448983238453</v>
      </c>
      <c r="CT93" s="38">
        <f>IF(AND(CS4=0,CS93&gt;=0), "",CS93/CS4)</f>
        <v>1.155145619034113E-3</v>
      </c>
      <c r="CU93" s="43">
        <f>IF(AND(CS124=0,CS93&gt;=0),"",CS93/CS124)</f>
        <v>1.2992118389355983E-3</v>
      </c>
      <c r="CV93" s="128">
        <f>SUM(CV94:CV103)</f>
        <v>0</v>
      </c>
      <c r="CW93" s="38" t="str">
        <f>IF(AND(CV4=0,CV93&gt;=0), "",CV93/CV4)</f>
        <v/>
      </c>
      <c r="CX93" s="91">
        <f t="shared" si="48"/>
        <v>1</v>
      </c>
    </row>
    <row r="94" spans="1:102" hidden="1" outlineLevel="1" x14ac:dyDescent="0.3">
      <c r="A94" s="29" t="s">
        <v>83</v>
      </c>
      <c r="B94" s="129">
        <f>+'N EERR UCAFE'!B173</f>
        <v>0</v>
      </c>
      <c r="C94" s="30" t="str">
        <f>IF(AND(B4=0,B94&gt;=0), "",B94/B4)</f>
        <v/>
      </c>
      <c r="D94" s="47" t="str">
        <f>IF(AND(B124=0,B94&gt;=0),"",B94/B124)</f>
        <v/>
      </c>
      <c r="E94" s="129">
        <f>+'N EERR UCAFE'!C173</f>
        <v>0</v>
      </c>
      <c r="F94" s="30">
        <f>IF(AND(E4=0,E94&gt;=0), "",E94/E4)</f>
        <v>0</v>
      </c>
      <c r="G94" s="47">
        <f>IF(AND(E124=0,E94&gt;=0),"",E94/E124)</f>
        <v>0</v>
      </c>
      <c r="H94" s="129">
        <f>+'N EERR UCAFE'!D173</f>
        <v>0</v>
      </c>
      <c r="I94" s="30">
        <f>IF(AND(H4=0,H94&gt;=0), "",H94/H4)</f>
        <v>0</v>
      </c>
      <c r="J94" s="47">
        <f>IF(AND(H124=0,H94&gt;=0),"",H94/H124)</f>
        <v>0</v>
      </c>
      <c r="K94" s="30" t="str">
        <f t="shared" si="64"/>
        <v/>
      </c>
      <c r="L94" s="130">
        <f t="shared" ref="L94:L102" si="79">+E94+H94</f>
        <v>0</v>
      </c>
      <c r="M94" s="30">
        <f>IF(AND(L4=0,L94&gt;=0), "",L94/L4)</f>
        <v>0</v>
      </c>
      <c r="N94" s="47">
        <f>IF(AND(L124=0,L94&gt;=0),"",L94/L124)</f>
        <v>0</v>
      </c>
      <c r="O94" s="129">
        <f>+'N EERR UCAFE'!E173</f>
        <v>0</v>
      </c>
      <c r="P94" s="30">
        <f>IF(AND(O4=0,O94&gt;=0), "",O94/O4)</f>
        <v>0</v>
      </c>
      <c r="Q94" s="47">
        <f>IF(AND(O124=0,O94&gt;=0),"",O94/O124)</f>
        <v>0</v>
      </c>
      <c r="R94" s="30" t="str">
        <f t="shared" si="66"/>
        <v/>
      </c>
      <c r="S94" s="130">
        <f t="shared" ref="S94:S102" si="80">+L94+O94</f>
        <v>0</v>
      </c>
      <c r="T94" s="30">
        <f>IF(AND(S4=0,S94&gt;=0), "",S94/S4)</f>
        <v>0</v>
      </c>
      <c r="U94" s="47">
        <f>IF(AND(S124=0,S94&gt;=0),"",S94/S124)</f>
        <v>0</v>
      </c>
      <c r="V94" s="131"/>
      <c r="W94" s="30" t="str">
        <f>IF(AND(V4=0,V94&gt;=0), "",V94/V4)</f>
        <v/>
      </c>
      <c r="X94" s="47" t="str">
        <f t="shared" si="21"/>
        <v/>
      </c>
      <c r="Y94" s="129">
        <f>+'N EERR UCAFE'!F173</f>
        <v>0</v>
      </c>
      <c r="Z94" s="30">
        <f>IF(AND(Y4=0,Y94&gt;=0), "",Y94/Y4)</f>
        <v>0</v>
      </c>
      <c r="AA94" s="47">
        <f>IF(AND(Y124=0,Y94&gt;=0),"",Y94/Y124)</f>
        <v>0</v>
      </c>
      <c r="AB94" s="30" t="str">
        <f t="shared" si="22"/>
        <v/>
      </c>
      <c r="AC94" s="130">
        <f t="shared" ref="AC94:AC103" si="81">+S94+Y94</f>
        <v>0</v>
      </c>
      <c r="AD94" s="30">
        <f>IF(AND(AC4=0,AC94&gt;=0), "",AC94/AC4)</f>
        <v>0</v>
      </c>
      <c r="AE94" s="47">
        <f>IF(AND(AC124=0,AC94&gt;=0),"",AC94/AC124)</f>
        <v>0</v>
      </c>
      <c r="AF94" s="129">
        <f>+'N EERR UCAFE'!G173</f>
        <v>0</v>
      </c>
      <c r="AG94" s="30">
        <f>IF(AND(AF4=0,AF94&gt;=0), "",AF94/AF4)</f>
        <v>0</v>
      </c>
      <c r="AH94" s="47">
        <f>IF(AND(AF124=0,AF94&gt;=0),"",AF94/AF124)</f>
        <v>0</v>
      </c>
      <c r="AI94" s="30" t="str">
        <f t="shared" si="41"/>
        <v/>
      </c>
      <c r="AJ94" s="130">
        <f t="shared" si="62"/>
        <v>0</v>
      </c>
      <c r="AK94" s="30">
        <f>IF(AND(AJ4=0,AJ94&gt;=0), "",AJ94/AJ4)</f>
        <v>0</v>
      </c>
      <c r="AL94" s="47">
        <f>IF(AND(AJ124=0,AJ94&gt;=0),"",AJ94/AJ124)</f>
        <v>0</v>
      </c>
      <c r="AM94" s="129">
        <f>+'N EERR UCAFE'!H173</f>
        <v>0</v>
      </c>
      <c r="AN94" s="30">
        <f>IF(AND(AM4=0,AM94&gt;=0), "",AM94/AM4)</f>
        <v>0</v>
      </c>
      <c r="AO94" s="47">
        <f>IF(AND(AM124=0,AM94&gt;=0),"",AM94/AM124)</f>
        <v>0</v>
      </c>
      <c r="AP94" s="30" t="str">
        <f t="shared" si="42"/>
        <v/>
      </c>
      <c r="AQ94" s="130">
        <f t="shared" si="63"/>
        <v>0</v>
      </c>
      <c r="AR94" s="30">
        <f>IF(AND(AQ4=0,AQ94&gt;=0), "",AQ94/AQ4)</f>
        <v>0</v>
      </c>
      <c r="AS94" s="47">
        <f>IF(AND(AQ124=0,AQ94&gt;=0),"",AQ94/AQ124)</f>
        <v>0</v>
      </c>
      <c r="AT94" s="131">
        <f t="shared" ref="AT94:AT102" si="82">+V94*2</f>
        <v>0</v>
      </c>
      <c r="AU94" s="30" t="str">
        <f>IF(AND(AT4=0,AT94&gt;=0), "",AT94/AT4)</f>
        <v/>
      </c>
      <c r="AV94" s="47" t="str">
        <f t="shared" si="23"/>
        <v/>
      </c>
      <c r="AW94" s="131">
        <f t="shared" si="40"/>
        <v>0</v>
      </c>
      <c r="AX94" s="30">
        <f>IF(AND(AW4=0,AW94&gt;=0), "",AW94/AW4)</f>
        <v>0</v>
      </c>
      <c r="AY94" s="47">
        <f>IF(AND(AW124=0,AW94&gt;=0),"",AW94/AW124)</f>
        <v>0</v>
      </c>
      <c r="AZ94" s="131">
        <f t="shared" si="70"/>
        <v>0</v>
      </c>
      <c r="BA94" s="30" t="str">
        <f>IF(AND(AZ4=0,AZ94&gt;=0), "",AZ94/AZ4)</f>
        <v/>
      </c>
      <c r="BB94" s="47" t="str">
        <f t="shared" si="24"/>
        <v/>
      </c>
      <c r="BC94" s="129">
        <f>+'N EERR UCAFE'!I173</f>
        <v>0</v>
      </c>
      <c r="BD94" s="30" t="str">
        <f>IF(AND(BC4=0,BC94&gt;=0), "",BC94/BC4)</f>
        <v/>
      </c>
      <c r="BE94" s="47" t="str">
        <f>IF(AND(BC124=0,BC94&gt;=0),"",BC94/BC124)</f>
        <v/>
      </c>
      <c r="BF94" s="30" t="str">
        <f t="shared" si="25"/>
        <v/>
      </c>
      <c r="BG94" s="130">
        <f t="shared" ref="BG94:BG103" si="83">+AQ94+BC94</f>
        <v>0</v>
      </c>
      <c r="BH94" s="30">
        <f>IF(AND(BG4=0,BG94&gt;=0), "",BG94/BG4)</f>
        <v>0</v>
      </c>
      <c r="BI94" s="47">
        <f>IF(AND(BG124=0,BG94&gt;=0),"",BG94/BG124)</f>
        <v>0</v>
      </c>
      <c r="BJ94" s="129">
        <f>+'N EERR UCAFE'!J173</f>
        <v>0</v>
      </c>
      <c r="BK94" s="30" t="str">
        <f>IF(AND(BJ4=0,BJ94&gt;=0), "",BJ94/BJ4)</f>
        <v/>
      </c>
      <c r="BL94" s="47" t="str">
        <f>IF(AND(BJ124=0,BJ94&gt;=0),"",BJ94/BJ124)</f>
        <v/>
      </c>
      <c r="BM94" s="30" t="str">
        <f t="shared" si="43"/>
        <v/>
      </c>
      <c r="BN94" s="130">
        <f t="shared" ref="BN94:BN103" si="84">+BG94+BJ94</f>
        <v>0</v>
      </c>
      <c r="BO94" s="30">
        <f>IF(AND(BN4=0,BN94&gt;=0), "",BN94/BN4)</f>
        <v>0</v>
      </c>
      <c r="BP94" s="47">
        <f>IF(AND(BN124=0,BN94&gt;=0),"",BN94/BN124)</f>
        <v>0</v>
      </c>
      <c r="BQ94" s="129">
        <f>+'N EERR UCAFE'!K173</f>
        <v>0</v>
      </c>
      <c r="BR94" s="30" t="str">
        <f>IF(AND(BQ4=0,BQ94&gt;=0), "",BQ94/BQ4)</f>
        <v/>
      </c>
      <c r="BS94" s="47" t="str">
        <f>IF(AND(BQ124=0,BQ94&gt;=0),"",BQ94/BQ124)</f>
        <v/>
      </c>
      <c r="BT94" s="30" t="str">
        <f t="shared" si="44"/>
        <v/>
      </c>
      <c r="BU94" s="130">
        <f t="shared" ref="BU94:BU103" si="85">+BN94+BQ94</f>
        <v>0</v>
      </c>
      <c r="BV94" s="30">
        <f>IF(AND(BU4=0,BU94&gt;=0), "",BU94/BU4)</f>
        <v>0</v>
      </c>
      <c r="BW94" s="47">
        <f>IF(AND(BU124=0,BU94&gt;=0),"",BU94/BU124)</f>
        <v>0</v>
      </c>
      <c r="BX94" s="131">
        <f t="shared" ref="BX94:BX102" si="86">+AZ94*9</f>
        <v>0</v>
      </c>
      <c r="BY94" s="30" t="str">
        <f>IF(AND(BX4=0,BX94&gt;=0), "",BX94/BX4)</f>
        <v/>
      </c>
      <c r="BZ94" s="47" t="str">
        <f t="shared" si="45"/>
        <v/>
      </c>
      <c r="CA94" s="129">
        <f>+'N EERR UCAFE'!L173</f>
        <v>0</v>
      </c>
      <c r="CB94" s="30" t="str">
        <f>IF(AND(CA4=0,CA94&gt;=0), "",CA94/CA4)</f>
        <v/>
      </c>
      <c r="CC94" s="47" t="str">
        <f>IF(AND(CA124=0,CA94&gt;=0),"",CA94/CA124)</f>
        <v/>
      </c>
      <c r="CD94" s="30" t="str">
        <f t="shared" si="26"/>
        <v/>
      </c>
      <c r="CE94" s="130">
        <f t="shared" ref="CE94:CE103" si="87">+BU94+CA94</f>
        <v>0</v>
      </c>
      <c r="CF94" s="30">
        <f>IF(AND(CE4=0,CE94&gt;=0), "",CE94/CE4)</f>
        <v>0</v>
      </c>
      <c r="CG94" s="47">
        <f>IF(AND(CE124=0,CE94&gt;=0),"",CE94/CE124)</f>
        <v>0</v>
      </c>
      <c r="CH94" s="129">
        <f>+'N EERR UCAFE'!M173</f>
        <v>0</v>
      </c>
      <c r="CI94" s="30" t="str">
        <f>IF(AND(CH4=0,CH94&gt;=0), "",CH94/CH4)</f>
        <v/>
      </c>
      <c r="CJ94" s="47" t="str">
        <f>IF(AND(CH124=0,CH94&gt;=0),"",CH94/CH124)</f>
        <v/>
      </c>
      <c r="CK94" s="30" t="str">
        <f t="shared" si="46"/>
        <v/>
      </c>
      <c r="CL94" s="130">
        <f t="shared" ref="CL94:CL103" si="88">+CE94+CH94</f>
        <v>0</v>
      </c>
      <c r="CM94" s="30">
        <f>IF(AND(CL4=0,CL94&gt;=0), "",CL94/CL4)</f>
        <v>0</v>
      </c>
      <c r="CN94" s="47">
        <f>IF(AND(CL124=0,CL94&gt;=0),"",CL94/CL124)</f>
        <v>0</v>
      </c>
      <c r="CO94" s="129">
        <f>+'N EERR UCAFE'!N173</f>
        <v>0</v>
      </c>
      <c r="CP94" s="30" t="str">
        <f>IF(AND(CO4=0,CO94&gt;=0), "",CO94/CO4)</f>
        <v/>
      </c>
      <c r="CQ94" s="47" t="str">
        <f>IF(AND(CO124=0,CO94&gt;=0),"",CO94/CO124)</f>
        <v/>
      </c>
      <c r="CR94" s="30" t="str">
        <f t="shared" si="47"/>
        <v/>
      </c>
      <c r="CS94" s="130">
        <f t="shared" ref="CS94:CS103" si="89">+CL94+CO94</f>
        <v>0</v>
      </c>
      <c r="CT94" s="30">
        <f>IF(AND(CS4=0,CS94&gt;=0), "",CS94/CS4)</f>
        <v>0</v>
      </c>
      <c r="CU94" s="47">
        <f>IF(AND(CS124=0,CS94&gt;=0),"",CS94/CS124)</f>
        <v>0</v>
      </c>
      <c r="CV94" s="131">
        <f t="shared" ref="CV94:CV102" si="90">+AZ94*12</f>
        <v>0</v>
      </c>
      <c r="CW94" s="30" t="str">
        <f>IF(AND(CV4=0,CV94&gt;=0), "",CV94/CV4)</f>
        <v/>
      </c>
      <c r="CX94" s="47" t="str">
        <f t="shared" si="48"/>
        <v/>
      </c>
    </row>
    <row r="95" spans="1:102" hidden="1" outlineLevel="1" x14ac:dyDescent="0.3">
      <c r="A95" s="29" t="s">
        <v>84</v>
      </c>
      <c r="B95" s="129">
        <f>+'N EERR UCAFE'!B174</f>
        <v>0</v>
      </c>
      <c r="C95" s="30" t="str">
        <f>IF(AND(B4=0,B95&gt;=0), "",B95/B4)</f>
        <v/>
      </c>
      <c r="D95" s="47" t="str">
        <f>IF(AND(B124=0,B95&gt;=0),"",B95/B124)</f>
        <v/>
      </c>
      <c r="E95" s="129">
        <f>+'N EERR UCAFE'!C174</f>
        <v>0</v>
      </c>
      <c r="F95" s="30">
        <f>IF(AND(E4=0,E95&gt;=0), "",E95/E4)</f>
        <v>0</v>
      </c>
      <c r="G95" s="47">
        <f>IF(AND(E124=0,E95&gt;=0),"",E95/E124)</f>
        <v>0</v>
      </c>
      <c r="H95" s="129">
        <f>+'N EERR UCAFE'!D174</f>
        <v>0</v>
      </c>
      <c r="I95" s="30">
        <f>IF(AND(H4=0,H95&gt;=0), "",H95/H4)</f>
        <v>0</v>
      </c>
      <c r="J95" s="47">
        <f>IF(AND(H124=0,H95&gt;=0),"",H95/H124)</f>
        <v>0</v>
      </c>
      <c r="K95" s="30" t="str">
        <f t="shared" si="64"/>
        <v/>
      </c>
      <c r="L95" s="130">
        <f t="shared" si="79"/>
        <v>0</v>
      </c>
      <c r="M95" s="30">
        <f>IF(AND(L4=0,L95&gt;=0), "",L95/L4)</f>
        <v>0</v>
      </c>
      <c r="N95" s="47">
        <f>IF(AND(L124=0,L95&gt;=0),"",L95/L124)</f>
        <v>0</v>
      </c>
      <c r="O95" s="129">
        <f>+'N EERR UCAFE'!E174</f>
        <v>0</v>
      </c>
      <c r="P95" s="30">
        <f>IF(AND(O4=0,O95&gt;=0), "",O95/O4)</f>
        <v>0</v>
      </c>
      <c r="Q95" s="47">
        <f>IF(AND(O124=0,O95&gt;=0),"",O95/O124)</f>
        <v>0</v>
      </c>
      <c r="R95" s="30" t="str">
        <f t="shared" si="66"/>
        <v/>
      </c>
      <c r="S95" s="130">
        <f t="shared" si="80"/>
        <v>0</v>
      </c>
      <c r="T95" s="30">
        <f>IF(AND(S4=0,S95&gt;=0), "",S95/S4)</f>
        <v>0</v>
      </c>
      <c r="U95" s="47">
        <f>IF(AND(S124=0,S95&gt;=0),"",S95/S124)</f>
        <v>0</v>
      </c>
      <c r="V95" s="131"/>
      <c r="W95" s="30" t="str">
        <f>IF(AND(V4=0,V95&gt;=0), "",V95/V4)</f>
        <v/>
      </c>
      <c r="X95" s="47" t="str">
        <f t="shared" si="21"/>
        <v/>
      </c>
      <c r="Y95" s="129">
        <f>+'N EERR UCAFE'!F174</f>
        <v>0</v>
      </c>
      <c r="Z95" s="30">
        <f>IF(AND(Y4=0,Y95&gt;=0), "",Y95/Y4)</f>
        <v>0</v>
      </c>
      <c r="AA95" s="47">
        <f>IF(AND(Y124=0,Y95&gt;=0),"",Y95/Y124)</f>
        <v>0</v>
      </c>
      <c r="AB95" s="30" t="str">
        <f t="shared" si="22"/>
        <v/>
      </c>
      <c r="AC95" s="130">
        <f t="shared" si="81"/>
        <v>0</v>
      </c>
      <c r="AD95" s="30">
        <f>IF(AND(AC4=0,AC95&gt;=0), "",AC95/AC4)</f>
        <v>0</v>
      </c>
      <c r="AE95" s="47">
        <f>IF(AND(AC124=0,AC95&gt;=0),"",AC95/AC124)</f>
        <v>0</v>
      </c>
      <c r="AF95" s="129">
        <f>+'N EERR UCAFE'!G174</f>
        <v>0</v>
      </c>
      <c r="AG95" s="30">
        <f>IF(AND(AF4=0,AF95&gt;=0), "",AF95/AF4)</f>
        <v>0</v>
      </c>
      <c r="AH95" s="47">
        <f>IF(AND(AF124=0,AF95&gt;=0),"",AF95/AF124)</f>
        <v>0</v>
      </c>
      <c r="AI95" s="30" t="str">
        <f t="shared" si="41"/>
        <v/>
      </c>
      <c r="AJ95" s="130">
        <f t="shared" si="62"/>
        <v>0</v>
      </c>
      <c r="AK95" s="30">
        <f>IF(AND(AJ4=0,AJ95&gt;=0), "",AJ95/AJ4)</f>
        <v>0</v>
      </c>
      <c r="AL95" s="47">
        <f>IF(AND(AJ124=0,AJ95&gt;=0),"",AJ95/AJ124)</f>
        <v>0</v>
      </c>
      <c r="AM95" s="129">
        <f>+'N EERR UCAFE'!H174</f>
        <v>0</v>
      </c>
      <c r="AN95" s="30">
        <f>IF(AND(AM4=0,AM95&gt;=0), "",AM95/AM4)</f>
        <v>0</v>
      </c>
      <c r="AO95" s="47">
        <f>IF(AND(AM124=0,AM95&gt;=0),"",AM95/AM124)</f>
        <v>0</v>
      </c>
      <c r="AP95" s="30" t="str">
        <f t="shared" si="42"/>
        <v/>
      </c>
      <c r="AQ95" s="130">
        <f t="shared" si="63"/>
        <v>0</v>
      </c>
      <c r="AR95" s="30">
        <f>IF(AND(AQ4=0,AQ95&gt;=0), "",AQ95/AQ4)</f>
        <v>0</v>
      </c>
      <c r="AS95" s="47">
        <f>IF(AND(AQ124=0,AQ95&gt;=0),"",AQ95/AQ124)</f>
        <v>0</v>
      </c>
      <c r="AT95" s="131">
        <f t="shared" si="82"/>
        <v>0</v>
      </c>
      <c r="AU95" s="30" t="str">
        <f>IF(AND(AT4=0,AT95&gt;=0), "",AT95/AT4)</f>
        <v/>
      </c>
      <c r="AV95" s="47" t="str">
        <f t="shared" si="23"/>
        <v/>
      </c>
      <c r="AW95" s="131">
        <f t="shared" si="40"/>
        <v>0</v>
      </c>
      <c r="AX95" s="30">
        <f>IF(AND(AW4=0,AW95&gt;=0), "",AW95/AW4)</f>
        <v>0</v>
      </c>
      <c r="AY95" s="47">
        <f>IF(AND(AW124=0,AW95&gt;=0),"",AW95/AW124)</f>
        <v>0</v>
      </c>
      <c r="AZ95" s="131">
        <f t="shared" si="70"/>
        <v>0</v>
      </c>
      <c r="BA95" s="30" t="str">
        <f>IF(AND(AZ4=0,AZ95&gt;=0), "",AZ95/AZ4)</f>
        <v/>
      </c>
      <c r="BB95" s="47" t="str">
        <f t="shared" si="24"/>
        <v/>
      </c>
      <c r="BC95" s="129">
        <f>+'N EERR UCAFE'!I174</f>
        <v>0</v>
      </c>
      <c r="BD95" s="30" t="str">
        <f>IF(AND(BC4=0,BC95&gt;=0), "",BC95/BC4)</f>
        <v/>
      </c>
      <c r="BE95" s="47" t="str">
        <f>IF(AND(BC124=0,BC95&gt;=0),"",BC95/BC124)</f>
        <v/>
      </c>
      <c r="BF95" s="30" t="str">
        <f t="shared" si="25"/>
        <v/>
      </c>
      <c r="BG95" s="130">
        <f t="shared" si="83"/>
        <v>0</v>
      </c>
      <c r="BH95" s="30">
        <f>IF(AND(BG4=0,BG95&gt;=0), "",BG95/BG4)</f>
        <v>0</v>
      </c>
      <c r="BI95" s="47">
        <f>IF(AND(BG124=0,BG95&gt;=0),"",BG95/BG124)</f>
        <v>0</v>
      </c>
      <c r="BJ95" s="129">
        <f>+'N EERR UCAFE'!J174</f>
        <v>0</v>
      </c>
      <c r="BK95" s="30" t="str">
        <f>IF(AND(BJ4=0,BJ95&gt;=0), "",BJ95/BJ4)</f>
        <v/>
      </c>
      <c r="BL95" s="47" t="str">
        <f>IF(AND(BJ124=0,BJ95&gt;=0),"",BJ95/BJ124)</f>
        <v/>
      </c>
      <c r="BM95" s="30" t="str">
        <f t="shared" si="43"/>
        <v/>
      </c>
      <c r="BN95" s="130">
        <f t="shared" si="84"/>
        <v>0</v>
      </c>
      <c r="BO95" s="30">
        <f>IF(AND(BN4=0,BN95&gt;=0), "",BN95/BN4)</f>
        <v>0</v>
      </c>
      <c r="BP95" s="47">
        <f>IF(AND(BN124=0,BN95&gt;=0),"",BN95/BN124)</f>
        <v>0</v>
      </c>
      <c r="BQ95" s="129">
        <f>+'N EERR UCAFE'!K174</f>
        <v>0</v>
      </c>
      <c r="BR95" s="30" t="str">
        <f>IF(AND(BQ4=0,BQ95&gt;=0), "",BQ95/BQ4)</f>
        <v/>
      </c>
      <c r="BS95" s="47" t="str">
        <f>IF(AND(BQ124=0,BQ95&gt;=0),"",BQ95/BQ124)</f>
        <v/>
      </c>
      <c r="BT95" s="30" t="str">
        <f t="shared" si="44"/>
        <v/>
      </c>
      <c r="BU95" s="130">
        <f t="shared" si="85"/>
        <v>0</v>
      </c>
      <c r="BV95" s="30">
        <f>IF(AND(BU4=0,BU95&gt;=0), "",BU95/BU4)</f>
        <v>0</v>
      </c>
      <c r="BW95" s="47">
        <f>IF(AND(BU124=0,BU95&gt;=0),"",BU95/BU124)</f>
        <v>0</v>
      </c>
      <c r="BX95" s="131">
        <f t="shared" si="86"/>
        <v>0</v>
      </c>
      <c r="BY95" s="30" t="str">
        <f>IF(AND(BX4=0,BX95&gt;=0), "",BX95/BX4)</f>
        <v/>
      </c>
      <c r="BZ95" s="47" t="str">
        <f t="shared" si="45"/>
        <v/>
      </c>
      <c r="CA95" s="129">
        <f>+'N EERR UCAFE'!L174</f>
        <v>0</v>
      </c>
      <c r="CB95" s="30" t="str">
        <f>IF(AND(CA4=0,CA95&gt;=0), "",CA95/CA4)</f>
        <v/>
      </c>
      <c r="CC95" s="47" t="str">
        <f>IF(AND(CA124=0,CA95&gt;=0),"",CA95/CA124)</f>
        <v/>
      </c>
      <c r="CD95" s="30" t="str">
        <f t="shared" si="26"/>
        <v/>
      </c>
      <c r="CE95" s="130">
        <f t="shared" si="87"/>
        <v>0</v>
      </c>
      <c r="CF95" s="30">
        <f>IF(AND(CE4=0,CE95&gt;=0), "",CE95/CE4)</f>
        <v>0</v>
      </c>
      <c r="CG95" s="47">
        <f>IF(AND(CE124=0,CE95&gt;=0),"",CE95/CE124)</f>
        <v>0</v>
      </c>
      <c r="CH95" s="129">
        <f>+'N EERR UCAFE'!M174</f>
        <v>0</v>
      </c>
      <c r="CI95" s="30" t="str">
        <f>IF(AND(CH4=0,CH95&gt;=0), "",CH95/CH4)</f>
        <v/>
      </c>
      <c r="CJ95" s="47" t="str">
        <f>IF(AND(CH124=0,CH95&gt;=0),"",CH95/CH124)</f>
        <v/>
      </c>
      <c r="CK95" s="30" t="str">
        <f t="shared" si="46"/>
        <v/>
      </c>
      <c r="CL95" s="130">
        <f t="shared" si="88"/>
        <v>0</v>
      </c>
      <c r="CM95" s="30">
        <f>IF(AND(CL4=0,CL95&gt;=0), "",CL95/CL4)</f>
        <v>0</v>
      </c>
      <c r="CN95" s="47">
        <f>IF(AND(CL124=0,CL95&gt;=0),"",CL95/CL124)</f>
        <v>0</v>
      </c>
      <c r="CO95" s="129">
        <f>+'N EERR UCAFE'!N174</f>
        <v>0</v>
      </c>
      <c r="CP95" s="30" t="str">
        <f>IF(AND(CO4=0,CO95&gt;=0), "",CO95/CO4)</f>
        <v/>
      </c>
      <c r="CQ95" s="47" t="str">
        <f>IF(AND(CO124=0,CO95&gt;=0),"",CO95/CO124)</f>
        <v/>
      </c>
      <c r="CR95" s="30" t="str">
        <f t="shared" si="47"/>
        <v/>
      </c>
      <c r="CS95" s="130">
        <f t="shared" si="89"/>
        <v>0</v>
      </c>
      <c r="CT95" s="30">
        <f>IF(AND(CS4=0,CS95&gt;=0), "",CS95/CS4)</f>
        <v>0</v>
      </c>
      <c r="CU95" s="47">
        <f>IF(AND(CS124=0,CS95&gt;=0),"",CS95/CS124)</f>
        <v>0</v>
      </c>
      <c r="CV95" s="131">
        <f t="shared" si="90"/>
        <v>0</v>
      </c>
      <c r="CW95" s="30" t="str">
        <f>IF(AND(CV4=0,CV95&gt;=0), "",CV95/CV4)</f>
        <v/>
      </c>
      <c r="CX95" s="47" t="str">
        <f t="shared" si="48"/>
        <v/>
      </c>
    </row>
    <row r="96" spans="1:102" hidden="1" outlineLevel="1" x14ac:dyDescent="0.3">
      <c r="A96" s="29" t="s">
        <v>2</v>
      </c>
      <c r="B96" s="129">
        <f>+'N EERR UCAFE'!B175+'N EERR UCAFE'!B176+'N EERR UCAFE'!B177+'N EERR UCAFE'!B178</f>
        <v>0</v>
      </c>
      <c r="C96" s="30" t="str">
        <f>IF(AND(B4=0,B96&gt;=0), "",B96/B4)</f>
        <v/>
      </c>
      <c r="D96" s="47" t="str">
        <f>IF(AND(B124=0,B96&gt;=0),"",B96/B124)</f>
        <v/>
      </c>
      <c r="E96" s="129">
        <f>+'N EERR UCAFE'!C175+'N EERR UCAFE'!C176+'N EERR UCAFE'!C177+'N EERR UCAFE'!C178</f>
        <v>3.9979601547890176</v>
      </c>
      <c r="F96" s="30">
        <f>IF(AND(E4=0,E96&gt;=0), "",E96/E4)</f>
        <v>2.7961141405971422E-3</v>
      </c>
      <c r="G96" s="47">
        <f>IF(AND(E124=0,E96&gt;=0),"",E96/E124)</f>
        <v>3.4353781639564103E-3</v>
      </c>
      <c r="H96" s="129">
        <f>+'N EERR UCAFE'!D175+'N EERR UCAFE'!D176+'N EERR UCAFE'!D177+'N EERR UCAFE'!D178</f>
        <v>0</v>
      </c>
      <c r="I96" s="30">
        <f>IF(AND(H4=0,H96&gt;=0), "",H96/H4)</f>
        <v>0</v>
      </c>
      <c r="J96" s="47">
        <f>IF(AND(H124=0,H96&gt;=0),"",H96/H124)</f>
        <v>0</v>
      </c>
      <c r="K96" s="30">
        <f t="shared" si="64"/>
        <v>-1</v>
      </c>
      <c r="L96" s="130">
        <f t="shared" si="79"/>
        <v>3.9979601547890176</v>
      </c>
      <c r="M96" s="30">
        <f>IF(AND(L4=0,L96&gt;=0), "",L96/L4)</f>
        <v>1.3955469012946898E-3</v>
      </c>
      <c r="N96" s="47">
        <f>IF(AND(L124=0,L96&gt;=0),"",L96/L124)</f>
        <v>1.6917574692370417E-3</v>
      </c>
      <c r="O96" s="129">
        <f>+'N EERR UCAFE'!E175+'N EERR UCAFE'!E176+'N EERR UCAFE'!E177+'N EERR UCAFE'!E178</f>
        <v>0</v>
      </c>
      <c r="P96" s="30">
        <f>IF(AND(O4=0,O96&gt;=0), "",O96/O4)</f>
        <v>0</v>
      </c>
      <c r="Q96" s="47">
        <f>IF(AND(O124=0,O96&gt;=0),"",O96/O124)</f>
        <v>0</v>
      </c>
      <c r="R96" s="30" t="str">
        <f t="shared" si="66"/>
        <v/>
      </c>
      <c r="S96" s="130">
        <f t="shared" si="80"/>
        <v>3.9979601547890176</v>
      </c>
      <c r="T96" s="30">
        <f>IF(AND(S4=0,S96&gt;=0), "",S96/S4)</f>
        <v>7.8139027746438347E-4</v>
      </c>
      <c r="U96" s="47">
        <f>IF(AND(S124=0,S96&gt;=0),"",S96/S124)</f>
        <v>1.0419677698068864E-3</v>
      </c>
      <c r="V96" s="131"/>
      <c r="W96" s="30" t="str">
        <f>IF(AND(V4=0,V96&gt;=0), "",V96/V4)</f>
        <v/>
      </c>
      <c r="X96" s="47">
        <f t="shared" si="21"/>
        <v>1</v>
      </c>
      <c r="Y96" s="129">
        <f>+'N EERR UCAFE'!F175+'N EERR UCAFE'!F176+'N EERR UCAFE'!F177+'N EERR UCAFE'!F178</f>
        <v>0</v>
      </c>
      <c r="Z96" s="30">
        <f>IF(AND(Y4=0,Y96&gt;=0), "",Y96/Y4)</f>
        <v>0</v>
      </c>
      <c r="AA96" s="47">
        <f>IF(AND(Y124=0,Y96&gt;=0),"",Y96/Y124)</f>
        <v>0</v>
      </c>
      <c r="AB96" s="30" t="str">
        <f t="shared" si="22"/>
        <v/>
      </c>
      <c r="AC96" s="130">
        <f t="shared" si="81"/>
        <v>3.9979601547890176</v>
      </c>
      <c r="AD96" s="30">
        <f>IF(AND(AC4=0,AC96&gt;=0), "",AC96/AC4)</f>
        <v>6.2587689714531435E-4</v>
      </c>
      <c r="AE96" s="47">
        <f>IF(AND(AC124=0,AC96&gt;=0),"",AC96/AC124)</f>
        <v>7.5950651132004128E-4</v>
      </c>
      <c r="AF96" s="129">
        <f>+'N EERR UCAFE'!G175+'N EERR UCAFE'!G176+'N EERR UCAFE'!G177+'N EERR UCAFE'!G178</f>
        <v>6.4954888284494361</v>
      </c>
      <c r="AG96" s="30">
        <f>IF(AND(AF4=0,AF96&gt;=0), "",AF96/AF4)</f>
        <v>4.3021950800279062E-3</v>
      </c>
      <c r="AH96" s="47">
        <f>IF(AND(AF124=0,AF96&gt;=0),"",AF96/AF124)</f>
        <v>4.3415656065526574E-3</v>
      </c>
      <c r="AI96" s="30">
        <f t="shared" si="41"/>
        <v>1</v>
      </c>
      <c r="AJ96" s="130">
        <f t="shared" si="62"/>
        <v>10.493448983238453</v>
      </c>
      <c r="AK96" s="30">
        <f>IF(AND(AJ4=0,AJ96&gt;=0), "",AJ96/AJ4)</f>
        <v>1.328691355279635E-3</v>
      </c>
      <c r="AL96" s="47">
        <f>IF(AND(AJ124=0,AJ96&gt;=0),"",AJ96/AJ124)</f>
        <v>1.5522833821620357E-3</v>
      </c>
      <c r="AM96" s="129">
        <f>+'N EERR UCAFE'!H175+'N EERR UCAFE'!H176+'N EERR UCAFE'!H177+'N EERR UCAFE'!H178</f>
        <v>0</v>
      </c>
      <c r="AN96" s="30">
        <f>IF(AND(AM4=0,AM96&gt;=0), "",AM96/AM4)</f>
        <v>0</v>
      </c>
      <c r="AO96" s="47">
        <f>IF(AND(AM124=0,AM96&gt;=0),"",AM96/AM124)</f>
        <v>0</v>
      </c>
      <c r="AP96" s="30">
        <f t="shared" si="42"/>
        <v>-1</v>
      </c>
      <c r="AQ96" s="130">
        <f t="shared" si="63"/>
        <v>10.493448983238453</v>
      </c>
      <c r="AR96" s="30">
        <f>IF(AND(AQ4=0,AQ96&gt;=0), "",AQ96/AQ4)</f>
        <v>1.155145619034113E-3</v>
      </c>
      <c r="AS96" s="47">
        <f>IF(AND(AQ124=0,AQ96&gt;=0),"",AQ96/AQ124)</f>
        <v>1.2992118389355983E-3</v>
      </c>
      <c r="AT96" s="131">
        <f t="shared" si="82"/>
        <v>0</v>
      </c>
      <c r="AU96" s="30" t="str">
        <f>IF(AND(AT4=0,AT96&gt;=0), "",AT96/AT4)</f>
        <v/>
      </c>
      <c r="AV96" s="47">
        <f t="shared" si="23"/>
        <v>1</v>
      </c>
      <c r="AW96" s="131">
        <f t="shared" si="40"/>
        <v>1.7489081638730755</v>
      </c>
      <c r="AX96" s="30">
        <f>IF(AND(AW4=0,AW96&gt;=0), "",AW96/AW4)</f>
        <v>1.1551456190341128E-3</v>
      </c>
      <c r="AY96" s="47">
        <f>IF(AND(AW124=0,AW96&gt;=0),"",AW96/AW124)</f>
        <v>1.2992118389355987E-3</v>
      </c>
      <c r="AZ96" s="131">
        <f t="shared" si="70"/>
        <v>0</v>
      </c>
      <c r="BA96" s="30" t="str">
        <f>IF(AND(AZ4=0,AZ96&gt;=0), "",AZ96/AZ4)</f>
        <v/>
      </c>
      <c r="BB96" s="47">
        <f t="shared" si="24"/>
        <v>1</v>
      </c>
      <c r="BC96" s="129">
        <f>+'N EERR UCAFE'!I175+'N EERR UCAFE'!I176+'N EERR UCAFE'!I177+'N EERR UCAFE'!I178</f>
        <v>0</v>
      </c>
      <c r="BD96" s="30" t="str">
        <f>IF(AND(BC4=0,BC96&gt;=0), "",BC96/BC4)</f>
        <v/>
      </c>
      <c r="BE96" s="47" t="str">
        <f>IF(AND(BC124=0,BC96&gt;=0),"",BC96/BC124)</f>
        <v/>
      </c>
      <c r="BF96" s="30" t="str">
        <f t="shared" si="25"/>
        <v/>
      </c>
      <c r="BG96" s="130">
        <f t="shared" si="83"/>
        <v>10.493448983238453</v>
      </c>
      <c r="BH96" s="30">
        <f>IF(AND(BG4=0,BG96&gt;=0), "",BG96/BG4)</f>
        <v>1.155145619034113E-3</v>
      </c>
      <c r="BI96" s="47">
        <f>IF(AND(BG124=0,BG96&gt;=0),"",BG96/BG124)</f>
        <v>1.2992118389355983E-3</v>
      </c>
      <c r="BJ96" s="129">
        <f>+'N EERR UCAFE'!J175+'N EERR UCAFE'!J176+'N EERR UCAFE'!J177+'N EERR UCAFE'!J178</f>
        <v>0</v>
      </c>
      <c r="BK96" s="30" t="str">
        <f>IF(AND(BJ4=0,BJ96&gt;=0), "",BJ96/BJ4)</f>
        <v/>
      </c>
      <c r="BL96" s="47" t="str">
        <f>IF(AND(BJ124=0,BJ96&gt;=0),"",BJ96/BJ124)</f>
        <v/>
      </c>
      <c r="BM96" s="30" t="str">
        <f t="shared" si="43"/>
        <v/>
      </c>
      <c r="BN96" s="130">
        <f t="shared" si="84"/>
        <v>10.493448983238453</v>
      </c>
      <c r="BO96" s="30">
        <f>IF(AND(BN4=0,BN96&gt;=0), "",BN96/BN4)</f>
        <v>1.155145619034113E-3</v>
      </c>
      <c r="BP96" s="47">
        <f>IF(AND(BN124=0,BN96&gt;=0),"",BN96/BN124)</f>
        <v>1.2992118389355983E-3</v>
      </c>
      <c r="BQ96" s="129">
        <f>+'N EERR UCAFE'!K175+'N EERR UCAFE'!K176+'N EERR UCAFE'!K177+'N EERR UCAFE'!K178</f>
        <v>0</v>
      </c>
      <c r="BR96" s="30" t="str">
        <f>IF(AND(BQ4=0,BQ96&gt;=0), "",BQ96/BQ4)</f>
        <v/>
      </c>
      <c r="BS96" s="47" t="str">
        <f>IF(AND(BQ124=0,BQ96&gt;=0),"",BQ96/BQ124)</f>
        <v/>
      </c>
      <c r="BT96" s="30" t="str">
        <f t="shared" si="44"/>
        <v/>
      </c>
      <c r="BU96" s="130">
        <f t="shared" si="85"/>
        <v>10.493448983238453</v>
      </c>
      <c r="BV96" s="30">
        <f>IF(AND(BU4=0,BU96&gt;=0), "",BU96/BU4)</f>
        <v>1.155145619034113E-3</v>
      </c>
      <c r="BW96" s="47">
        <f>IF(AND(BU124=0,BU96&gt;=0),"",BU96/BU124)</f>
        <v>1.2992118389355983E-3</v>
      </c>
      <c r="BX96" s="131">
        <f t="shared" si="86"/>
        <v>0</v>
      </c>
      <c r="BY96" s="30" t="str">
        <f>IF(AND(BX4=0,BX96&gt;=0), "",BX96/BX4)</f>
        <v/>
      </c>
      <c r="BZ96" s="47">
        <f t="shared" si="45"/>
        <v>1</v>
      </c>
      <c r="CA96" s="129">
        <f>+'N EERR UCAFE'!L175+'N EERR UCAFE'!L176+'N EERR UCAFE'!L177+'N EERR UCAFE'!L178</f>
        <v>0</v>
      </c>
      <c r="CB96" s="30" t="str">
        <f>IF(AND(CA4=0,CA96&gt;=0), "",CA96/CA4)</f>
        <v/>
      </c>
      <c r="CC96" s="47" t="str">
        <f>IF(AND(CA124=0,CA96&gt;=0),"",CA96/CA124)</f>
        <v/>
      </c>
      <c r="CD96" s="30" t="str">
        <f t="shared" si="26"/>
        <v/>
      </c>
      <c r="CE96" s="130">
        <f t="shared" si="87"/>
        <v>10.493448983238453</v>
      </c>
      <c r="CF96" s="30">
        <f>IF(AND(CE4=0,CE96&gt;=0), "",CE96/CE4)</f>
        <v>1.155145619034113E-3</v>
      </c>
      <c r="CG96" s="47">
        <f>IF(AND(CE124=0,CE96&gt;=0),"",CE96/CE124)</f>
        <v>1.2992118389355983E-3</v>
      </c>
      <c r="CH96" s="129">
        <f>+'N EERR UCAFE'!M175+'N EERR UCAFE'!M176+'N EERR UCAFE'!M177+'N EERR UCAFE'!M178</f>
        <v>0</v>
      </c>
      <c r="CI96" s="30" t="str">
        <f>IF(AND(CH4=0,CH96&gt;=0), "",CH96/CH4)</f>
        <v/>
      </c>
      <c r="CJ96" s="47" t="str">
        <f>IF(AND(CH124=0,CH96&gt;=0),"",CH96/CH124)</f>
        <v/>
      </c>
      <c r="CK96" s="30" t="str">
        <f t="shared" si="46"/>
        <v/>
      </c>
      <c r="CL96" s="130">
        <f t="shared" si="88"/>
        <v>10.493448983238453</v>
      </c>
      <c r="CM96" s="30">
        <f>IF(AND(CL4=0,CL96&gt;=0), "",CL96/CL4)</f>
        <v>1.155145619034113E-3</v>
      </c>
      <c r="CN96" s="47">
        <f>IF(AND(CL124=0,CL96&gt;=0),"",CL96/CL124)</f>
        <v>1.2992118389355983E-3</v>
      </c>
      <c r="CO96" s="129">
        <f>+'N EERR UCAFE'!N175+'N EERR UCAFE'!N176+'N EERR UCAFE'!N177+'N EERR UCAFE'!N178</f>
        <v>0</v>
      </c>
      <c r="CP96" s="30" t="str">
        <f>IF(AND(CO4=0,CO96&gt;=0), "",CO96/CO4)</f>
        <v/>
      </c>
      <c r="CQ96" s="47" t="str">
        <f>IF(AND(CO124=0,CO96&gt;=0),"",CO96/CO124)</f>
        <v/>
      </c>
      <c r="CR96" s="30" t="str">
        <f t="shared" si="47"/>
        <v/>
      </c>
      <c r="CS96" s="130">
        <f t="shared" si="89"/>
        <v>10.493448983238453</v>
      </c>
      <c r="CT96" s="30">
        <f>IF(AND(CS4=0,CS96&gt;=0), "",CS96/CS4)</f>
        <v>1.155145619034113E-3</v>
      </c>
      <c r="CU96" s="47">
        <f>IF(AND(CS124=0,CS96&gt;=0),"",CS96/CS124)</f>
        <v>1.2992118389355983E-3</v>
      </c>
      <c r="CV96" s="131">
        <f t="shared" si="90"/>
        <v>0</v>
      </c>
      <c r="CW96" s="30" t="str">
        <f>IF(AND(CV4=0,CV96&gt;=0), "",CV96/CV4)</f>
        <v/>
      </c>
      <c r="CX96" s="47">
        <f t="shared" si="48"/>
        <v>1</v>
      </c>
    </row>
    <row r="97" spans="1:219" hidden="1" outlineLevel="1" x14ac:dyDescent="0.3">
      <c r="A97" s="29" t="s">
        <v>85</v>
      </c>
      <c r="B97" s="129">
        <f>+'N EERR UCAFE'!B179+'N EERR UCAFE'!B180</f>
        <v>0</v>
      </c>
      <c r="C97" s="30" t="str">
        <f>IF(AND(B4=0,B97&gt;=0), "",B97/B4)</f>
        <v/>
      </c>
      <c r="D97" s="47" t="str">
        <f>IF(AND(B124=0,B97&gt;=0),"",B97/B124)</f>
        <v/>
      </c>
      <c r="E97" s="129">
        <f>+'N EERR UCAFE'!C179+'N EERR UCAFE'!C180</f>
        <v>0</v>
      </c>
      <c r="F97" s="30">
        <f>IF(AND(E4=0,E97&gt;=0), "",E97/E4)</f>
        <v>0</v>
      </c>
      <c r="G97" s="47">
        <f>IF(AND(E124=0,E97&gt;=0),"",E97/E124)</f>
        <v>0</v>
      </c>
      <c r="H97" s="129">
        <f>+'N EERR UCAFE'!D179+'N EERR UCAFE'!D180</f>
        <v>0</v>
      </c>
      <c r="I97" s="30">
        <f>IF(AND(H4=0,H97&gt;=0), "",H97/H4)</f>
        <v>0</v>
      </c>
      <c r="J97" s="47">
        <f>IF(AND(H124=0,H97&gt;=0),"",H97/H124)</f>
        <v>0</v>
      </c>
      <c r="K97" s="30" t="str">
        <f t="shared" si="64"/>
        <v/>
      </c>
      <c r="L97" s="130">
        <f t="shared" si="79"/>
        <v>0</v>
      </c>
      <c r="M97" s="30">
        <f>IF(AND(L4=0,L97&gt;=0), "",L97/L4)</f>
        <v>0</v>
      </c>
      <c r="N97" s="47">
        <f>IF(AND(L124=0,L97&gt;=0),"",L97/L124)</f>
        <v>0</v>
      </c>
      <c r="O97" s="129">
        <f>+'N EERR UCAFE'!E179+'N EERR UCAFE'!E180</f>
        <v>0</v>
      </c>
      <c r="P97" s="30">
        <f>IF(AND(O4=0,O97&gt;=0), "",O97/O4)</f>
        <v>0</v>
      </c>
      <c r="Q97" s="47">
        <f>IF(AND(O124=0,O97&gt;=0),"",O97/O124)</f>
        <v>0</v>
      </c>
      <c r="R97" s="30" t="str">
        <f t="shared" si="66"/>
        <v/>
      </c>
      <c r="S97" s="130">
        <f t="shared" si="80"/>
        <v>0</v>
      </c>
      <c r="T97" s="30">
        <f>IF(AND(S4=0,S97&gt;=0), "",S97/S4)</f>
        <v>0</v>
      </c>
      <c r="U97" s="47">
        <f>IF(AND(S124=0,S97&gt;=0),"",S97/S124)</f>
        <v>0</v>
      </c>
      <c r="V97" s="131"/>
      <c r="W97" s="30" t="str">
        <f>IF(AND(V4=0,V97&gt;=0), "",V97/V4)</f>
        <v/>
      </c>
      <c r="X97" s="47" t="str">
        <f t="shared" si="21"/>
        <v/>
      </c>
      <c r="Y97" s="129">
        <f>+'N EERR UCAFE'!F179+'N EERR UCAFE'!F180</f>
        <v>0</v>
      </c>
      <c r="Z97" s="30">
        <f>IF(AND(Y4=0,Y97&gt;=0), "",Y97/Y4)</f>
        <v>0</v>
      </c>
      <c r="AA97" s="47">
        <f>IF(AND(Y124=0,Y97&gt;=0),"",Y97/Y124)</f>
        <v>0</v>
      </c>
      <c r="AB97" s="30" t="str">
        <f t="shared" si="22"/>
        <v/>
      </c>
      <c r="AC97" s="130">
        <f t="shared" si="81"/>
        <v>0</v>
      </c>
      <c r="AD97" s="30">
        <f>IF(AND(AC4=0,AC97&gt;=0), "",AC97/AC4)</f>
        <v>0</v>
      </c>
      <c r="AE97" s="47">
        <f>IF(AND(AC124=0,AC97&gt;=0),"",AC97/AC124)</f>
        <v>0</v>
      </c>
      <c r="AF97" s="129">
        <f>+'N EERR UCAFE'!G179+'N EERR UCAFE'!G180</f>
        <v>0</v>
      </c>
      <c r="AG97" s="30">
        <f>IF(AND(AF4=0,AF97&gt;=0), "",AF97/AF4)</f>
        <v>0</v>
      </c>
      <c r="AH97" s="47">
        <f>IF(AND(AF124=0,AF97&gt;=0),"",AF97/AF124)</f>
        <v>0</v>
      </c>
      <c r="AI97" s="30" t="str">
        <f t="shared" si="41"/>
        <v/>
      </c>
      <c r="AJ97" s="130">
        <f t="shared" si="62"/>
        <v>0</v>
      </c>
      <c r="AK97" s="30">
        <f>IF(AND(AJ4=0,AJ97&gt;=0), "",AJ97/AJ4)</f>
        <v>0</v>
      </c>
      <c r="AL97" s="47">
        <f>IF(AND(AJ124=0,AJ97&gt;=0),"",AJ97/AJ124)</f>
        <v>0</v>
      </c>
      <c r="AM97" s="129">
        <f>+'N EERR UCAFE'!H179+'N EERR UCAFE'!H180</f>
        <v>0</v>
      </c>
      <c r="AN97" s="30">
        <f>IF(AND(AM4=0,AM97&gt;=0), "",AM97/AM4)</f>
        <v>0</v>
      </c>
      <c r="AO97" s="47">
        <f>IF(AND(AM124=0,AM97&gt;=0),"",AM97/AM124)</f>
        <v>0</v>
      </c>
      <c r="AP97" s="30" t="str">
        <f t="shared" si="42"/>
        <v/>
      </c>
      <c r="AQ97" s="130">
        <f t="shared" si="63"/>
        <v>0</v>
      </c>
      <c r="AR97" s="30">
        <f>IF(AND(AQ4=0,AQ97&gt;=0), "",AQ97/AQ4)</f>
        <v>0</v>
      </c>
      <c r="AS97" s="47">
        <f>IF(AND(AQ124=0,AQ97&gt;=0),"",AQ97/AQ124)</f>
        <v>0</v>
      </c>
      <c r="AT97" s="131">
        <f t="shared" si="82"/>
        <v>0</v>
      </c>
      <c r="AU97" s="30" t="str">
        <f>IF(AND(AT4=0,AT97&gt;=0), "",AT97/AT4)</f>
        <v/>
      </c>
      <c r="AV97" s="47" t="str">
        <f t="shared" si="23"/>
        <v/>
      </c>
      <c r="AW97" s="131">
        <f t="shared" si="40"/>
        <v>0</v>
      </c>
      <c r="AX97" s="30">
        <f>IF(AND(AW4=0,AW97&gt;=0), "",AW97/AW4)</f>
        <v>0</v>
      </c>
      <c r="AY97" s="47">
        <f>IF(AND(AW124=0,AW97&gt;=0),"",AW97/AW124)</f>
        <v>0</v>
      </c>
      <c r="AZ97" s="131">
        <f t="shared" si="70"/>
        <v>0</v>
      </c>
      <c r="BA97" s="30" t="str">
        <f>IF(AND(AZ4=0,AZ97&gt;=0), "",AZ97/AZ4)</f>
        <v/>
      </c>
      <c r="BB97" s="47" t="str">
        <f t="shared" si="24"/>
        <v/>
      </c>
      <c r="BC97" s="129">
        <f>+'N EERR UCAFE'!I179+'N EERR UCAFE'!I180</f>
        <v>0</v>
      </c>
      <c r="BD97" s="30" t="str">
        <f>IF(AND(BC4=0,BC97&gt;=0), "",BC97/BC4)</f>
        <v/>
      </c>
      <c r="BE97" s="47" t="str">
        <f>IF(AND(BC124=0,BC97&gt;=0),"",BC97/BC124)</f>
        <v/>
      </c>
      <c r="BF97" s="30" t="str">
        <f t="shared" si="25"/>
        <v/>
      </c>
      <c r="BG97" s="130">
        <f t="shared" si="83"/>
        <v>0</v>
      </c>
      <c r="BH97" s="30">
        <f>IF(AND(BG4=0,BG97&gt;=0), "",BG97/BG4)</f>
        <v>0</v>
      </c>
      <c r="BI97" s="47">
        <f>IF(AND(BG124=0,BG97&gt;=0),"",BG97/BG124)</f>
        <v>0</v>
      </c>
      <c r="BJ97" s="129">
        <f>+'N EERR UCAFE'!J179+'N EERR UCAFE'!J180</f>
        <v>0</v>
      </c>
      <c r="BK97" s="30" t="str">
        <f>IF(AND(BJ4=0,BJ97&gt;=0), "",BJ97/BJ4)</f>
        <v/>
      </c>
      <c r="BL97" s="47" t="str">
        <f>IF(AND(BJ124=0,BJ97&gt;=0),"",BJ97/BJ124)</f>
        <v/>
      </c>
      <c r="BM97" s="30" t="str">
        <f t="shared" si="43"/>
        <v/>
      </c>
      <c r="BN97" s="130">
        <f t="shared" si="84"/>
        <v>0</v>
      </c>
      <c r="BO97" s="30">
        <f>IF(AND(BN4=0,BN97&gt;=0), "",BN97/BN4)</f>
        <v>0</v>
      </c>
      <c r="BP97" s="47">
        <f>IF(AND(BN124=0,BN97&gt;=0),"",BN97/BN124)</f>
        <v>0</v>
      </c>
      <c r="BQ97" s="129">
        <f>+'N EERR UCAFE'!K179+'N EERR UCAFE'!K180</f>
        <v>0</v>
      </c>
      <c r="BR97" s="30" t="str">
        <f>IF(AND(BQ4=0,BQ97&gt;=0), "",BQ97/BQ4)</f>
        <v/>
      </c>
      <c r="BS97" s="47" t="str">
        <f>IF(AND(BQ124=0,BQ97&gt;=0),"",BQ97/BQ124)</f>
        <v/>
      </c>
      <c r="BT97" s="30" t="str">
        <f t="shared" si="44"/>
        <v/>
      </c>
      <c r="BU97" s="130">
        <f t="shared" si="85"/>
        <v>0</v>
      </c>
      <c r="BV97" s="30">
        <f>IF(AND(BU4=0,BU97&gt;=0), "",BU97/BU4)</f>
        <v>0</v>
      </c>
      <c r="BW97" s="47">
        <f>IF(AND(BU124=0,BU97&gt;=0),"",BU97/BU124)</f>
        <v>0</v>
      </c>
      <c r="BX97" s="131">
        <f t="shared" si="86"/>
        <v>0</v>
      </c>
      <c r="BY97" s="30" t="str">
        <f>IF(AND(BX4=0,BX97&gt;=0), "",BX97/BX4)</f>
        <v/>
      </c>
      <c r="BZ97" s="47" t="str">
        <f t="shared" si="45"/>
        <v/>
      </c>
      <c r="CA97" s="129">
        <f>+'N EERR UCAFE'!L179+'N EERR UCAFE'!L180</f>
        <v>0</v>
      </c>
      <c r="CB97" s="30" t="str">
        <f>IF(AND(CA4=0,CA97&gt;=0), "",CA97/CA4)</f>
        <v/>
      </c>
      <c r="CC97" s="47" t="str">
        <f>IF(AND(CA124=0,CA97&gt;=0),"",CA97/CA124)</f>
        <v/>
      </c>
      <c r="CD97" s="30" t="str">
        <f t="shared" si="26"/>
        <v/>
      </c>
      <c r="CE97" s="130">
        <f t="shared" si="87"/>
        <v>0</v>
      </c>
      <c r="CF97" s="30">
        <f>IF(AND(CE4=0,CE97&gt;=0), "",CE97/CE4)</f>
        <v>0</v>
      </c>
      <c r="CG97" s="47">
        <f>IF(AND(CE124=0,CE97&gt;=0),"",CE97/CE124)</f>
        <v>0</v>
      </c>
      <c r="CH97" s="129">
        <f>+'N EERR UCAFE'!M179+'N EERR UCAFE'!M180</f>
        <v>0</v>
      </c>
      <c r="CI97" s="30" t="str">
        <f>IF(AND(CH4=0,CH97&gt;=0), "",CH97/CH4)</f>
        <v/>
      </c>
      <c r="CJ97" s="47" t="str">
        <f>IF(AND(CH124=0,CH97&gt;=0),"",CH97/CH124)</f>
        <v/>
      </c>
      <c r="CK97" s="30" t="str">
        <f t="shared" si="46"/>
        <v/>
      </c>
      <c r="CL97" s="130">
        <f t="shared" si="88"/>
        <v>0</v>
      </c>
      <c r="CM97" s="30">
        <f>IF(AND(CL4=0,CL97&gt;=0), "",CL97/CL4)</f>
        <v>0</v>
      </c>
      <c r="CN97" s="47">
        <f>IF(AND(CL124=0,CL97&gt;=0),"",CL97/CL124)</f>
        <v>0</v>
      </c>
      <c r="CO97" s="129">
        <f>+'N EERR UCAFE'!N179+'N EERR UCAFE'!N180</f>
        <v>0</v>
      </c>
      <c r="CP97" s="30" t="str">
        <f>IF(AND(CO4=0,CO97&gt;=0), "",CO97/CO4)</f>
        <v/>
      </c>
      <c r="CQ97" s="47" t="str">
        <f>IF(AND(CO124=0,CO97&gt;=0),"",CO97/CO124)</f>
        <v/>
      </c>
      <c r="CR97" s="30" t="str">
        <f t="shared" si="47"/>
        <v/>
      </c>
      <c r="CS97" s="130">
        <f t="shared" si="89"/>
        <v>0</v>
      </c>
      <c r="CT97" s="30">
        <f>IF(AND(CS4=0,CS97&gt;=0), "",CS97/CS4)</f>
        <v>0</v>
      </c>
      <c r="CU97" s="47">
        <f>IF(AND(CS124=0,CS97&gt;=0),"",CS97/CS124)</f>
        <v>0</v>
      </c>
      <c r="CV97" s="131">
        <f t="shared" si="90"/>
        <v>0</v>
      </c>
      <c r="CW97" s="30" t="str">
        <f>IF(AND(CV4=0,CV97&gt;=0), "",CV97/CV4)</f>
        <v/>
      </c>
      <c r="CX97" s="47" t="str">
        <f t="shared" si="48"/>
        <v/>
      </c>
    </row>
    <row r="98" spans="1:219" hidden="1" outlineLevel="1" x14ac:dyDescent="0.3">
      <c r="A98" s="29" t="s">
        <v>86</v>
      </c>
      <c r="B98" s="129">
        <f>+'N EERR UCAFE'!B181</f>
        <v>0</v>
      </c>
      <c r="C98" s="30" t="str">
        <f>IF(AND(B4=0,B98&gt;=0), "",B98/B4)</f>
        <v/>
      </c>
      <c r="D98" s="47" t="str">
        <f>IF(AND(B124=0,B98&gt;=0),"",B98/B124)</f>
        <v/>
      </c>
      <c r="E98" s="129">
        <f>+'N EERR UCAFE'!C181</f>
        <v>0</v>
      </c>
      <c r="F98" s="30">
        <f>IF(AND(E4=0,E98&gt;=0), "",E98/E4)</f>
        <v>0</v>
      </c>
      <c r="G98" s="47">
        <f>IF(AND(E124=0,E98&gt;=0),"",E98/E124)</f>
        <v>0</v>
      </c>
      <c r="H98" s="129">
        <f>+'N EERR UCAFE'!D181</f>
        <v>0</v>
      </c>
      <c r="I98" s="30">
        <f>IF(AND(H4=0,H98&gt;=0), "",H98/H4)</f>
        <v>0</v>
      </c>
      <c r="J98" s="47">
        <f>IF(AND(H124=0,H98&gt;=0),"",H98/H124)</f>
        <v>0</v>
      </c>
      <c r="K98" s="30" t="str">
        <f t="shared" si="64"/>
        <v/>
      </c>
      <c r="L98" s="130">
        <f t="shared" si="79"/>
        <v>0</v>
      </c>
      <c r="M98" s="30">
        <f>IF(AND(L4=0,L98&gt;=0), "",L98/L4)</f>
        <v>0</v>
      </c>
      <c r="N98" s="47">
        <f>IF(AND(L124=0,L98&gt;=0),"",L98/L124)</f>
        <v>0</v>
      </c>
      <c r="O98" s="129">
        <f>+'N EERR UCAFE'!E181</f>
        <v>0</v>
      </c>
      <c r="P98" s="30">
        <f>IF(AND(O4=0,O98&gt;=0), "",O98/O4)</f>
        <v>0</v>
      </c>
      <c r="Q98" s="47">
        <f>IF(AND(O124=0,O98&gt;=0),"",O98/O124)</f>
        <v>0</v>
      </c>
      <c r="R98" s="30" t="str">
        <f t="shared" si="66"/>
        <v/>
      </c>
      <c r="S98" s="130">
        <f t="shared" si="80"/>
        <v>0</v>
      </c>
      <c r="T98" s="30">
        <f>IF(AND(S4=0,S98&gt;=0), "",S98/S4)</f>
        <v>0</v>
      </c>
      <c r="U98" s="47">
        <f>IF(AND(S124=0,S98&gt;=0),"",S98/S124)</f>
        <v>0</v>
      </c>
      <c r="V98" s="131"/>
      <c r="W98" s="30" t="str">
        <f>IF(AND(V4=0,V98&gt;=0), "",V98/V4)</f>
        <v/>
      </c>
      <c r="X98" s="47" t="str">
        <f t="shared" si="21"/>
        <v/>
      </c>
      <c r="Y98" s="129">
        <f>+'N EERR UCAFE'!F181</f>
        <v>0</v>
      </c>
      <c r="Z98" s="30">
        <f>IF(AND(Y4=0,Y98&gt;=0), "",Y98/Y4)</f>
        <v>0</v>
      </c>
      <c r="AA98" s="47">
        <f>IF(AND(Y124=0,Y98&gt;=0),"",Y98/Y124)</f>
        <v>0</v>
      </c>
      <c r="AB98" s="30" t="str">
        <f t="shared" si="22"/>
        <v/>
      </c>
      <c r="AC98" s="130">
        <f t="shared" si="81"/>
        <v>0</v>
      </c>
      <c r="AD98" s="30">
        <f>IF(AND(AC4=0,AC98&gt;=0), "",AC98/AC4)</f>
        <v>0</v>
      </c>
      <c r="AE98" s="47">
        <f>IF(AND(AC124=0,AC98&gt;=0),"",AC98/AC124)</f>
        <v>0</v>
      </c>
      <c r="AF98" s="129">
        <f>+'N EERR UCAFE'!G181</f>
        <v>0</v>
      </c>
      <c r="AG98" s="30">
        <f>IF(AND(AF4=0,AF98&gt;=0), "",AF98/AF4)</f>
        <v>0</v>
      </c>
      <c r="AH98" s="47">
        <f>IF(AND(AF124=0,AF98&gt;=0),"",AF98/AF124)</f>
        <v>0</v>
      </c>
      <c r="AI98" s="30" t="str">
        <f t="shared" si="41"/>
        <v/>
      </c>
      <c r="AJ98" s="130">
        <f t="shared" si="62"/>
        <v>0</v>
      </c>
      <c r="AK98" s="30">
        <f>IF(AND(AJ4=0,AJ98&gt;=0), "",AJ98/AJ4)</f>
        <v>0</v>
      </c>
      <c r="AL98" s="47">
        <f>IF(AND(AJ124=0,AJ98&gt;=0),"",AJ98/AJ124)</f>
        <v>0</v>
      </c>
      <c r="AM98" s="129">
        <f>+'N EERR UCAFE'!H181</f>
        <v>0</v>
      </c>
      <c r="AN98" s="30">
        <f>IF(AND(AM4=0,AM98&gt;=0), "",AM98/AM4)</f>
        <v>0</v>
      </c>
      <c r="AO98" s="47">
        <f>IF(AND(AM124=0,AM98&gt;=0),"",AM98/AM124)</f>
        <v>0</v>
      </c>
      <c r="AP98" s="30" t="str">
        <f t="shared" si="42"/>
        <v/>
      </c>
      <c r="AQ98" s="130">
        <f t="shared" si="63"/>
        <v>0</v>
      </c>
      <c r="AR98" s="30">
        <f>IF(AND(AQ4=0,AQ98&gt;=0), "",AQ98/AQ4)</f>
        <v>0</v>
      </c>
      <c r="AS98" s="47">
        <f>IF(AND(AQ124=0,AQ98&gt;=0),"",AQ98/AQ124)</f>
        <v>0</v>
      </c>
      <c r="AT98" s="131">
        <f t="shared" si="82"/>
        <v>0</v>
      </c>
      <c r="AU98" s="30" t="str">
        <f>IF(AND(AT4=0,AT98&gt;=0), "",AT98/AT4)</f>
        <v/>
      </c>
      <c r="AV98" s="47" t="str">
        <f t="shared" si="23"/>
        <v/>
      </c>
      <c r="AW98" s="131">
        <f t="shared" si="40"/>
        <v>0</v>
      </c>
      <c r="AX98" s="30">
        <f>IF(AND(AW4=0,AW98&gt;=0), "",AW98/AW4)</f>
        <v>0</v>
      </c>
      <c r="AY98" s="47">
        <f>IF(AND(AW124=0,AW98&gt;=0),"",AW98/AW124)</f>
        <v>0</v>
      </c>
      <c r="AZ98" s="131">
        <f t="shared" si="70"/>
        <v>0</v>
      </c>
      <c r="BA98" s="30" t="str">
        <f>IF(AND(AZ4=0,AZ98&gt;=0), "",AZ98/AZ4)</f>
        <v/>
      </c>
      <c r="BB98" s="47" t="str">
        <f t="shared" si="24"/>
        <v/>
      </c>
      <c r="BC98" s="129">
        <f>+'N EERR UCAFE'!I181</f>
        <v>0</v>
      </c>
      <c r="BD98" s="30" t="str">
        <f>IF(AND(BC4=0,BC98&gt;=0), "",BC98/BC4)</f>
        <v/>
      </c>
      <c r="BE98" s="47" t="str">
        <f>IF(AND(BC124=0,BC98&gt;=0),"",BC98/BC124)</f>
        <v/>
      </c>
      <c r="BF98" s="30" t="str">
        <f t="shared" si="25"/>
        <v/>
      </c>
      <c r="BG98" s="130">
        <f t="shared" si="83"/>
        <v>0</v>
      </c>
      <c r="BH98" s="30">
        <f>IF(AND(BG4=0,BG98&gt;=0), "",BG98/BG4)</f>
        <v>0</v>
      </c>
      <c r="BI98" s="47">
        <f>IF(AND(BG124=0,BG98&gt;=0),"",BG98/BG124)</f>
        <v>0</v>
      </c>
      <c r="BJ98" s="129">
        <f>+'N EERR UCAFE'!J181</f>
        <v>0</v>
      </c>
      <c r="BK98" s="30" t="str">
        <f>IF(AND(BJ4=0,BJ98&gt;=0), "",BJ98/BJ4)</f>
        <v/>
      </c>
      <c r="BL98" s="47" t="str">
        <f>IF(AND(BJ124=0,BJ98&gt;=0),"",BJ98/BJ124)</f>
        <v/>
      </c>
      <c r="BM98" s="30" t="str">
        <f t="shared" si="43"/>
        <v/>
      </c>
      <c r="BN98" s="130">
        <f t="shared" si="84"/>
        <v>0</v>
      </c>
      <c r="BO98" s="30">
        <f>IF(AND(BN4=0,BN98&gt;=0), "",BN98/BN4)</f>
        <v>0</v>
      </c>
      <c r="BP98" s="47">
        <f>IF(AND(BN124=0,BN98&gt;=0),"",BN98/BN124)</f>
        <v>0</v>
      </c>
      <c r="BQ98" s="129">
        <f>+'N EERR UCAFE'!K181</f>
        <v>0</v>
      </c>
      <c r="BR98" s="30" t="str">
        <f>IF(AND(BQ4=0,BQ98&gt;=0), "",BQ98/BQ4)</f>
        <v/>
      </c>
      <c r="BS98" s="47" t="str">
        <f>IF(AND(BQ124=0,BQ98&gt;=0),"",BQ98/BQ124)</f>
        <v/>
      </c>
      <c r="BT98" s="30" t="str">
        <f t="shared" si="44"/>
        <v/>
      </c>
      <c r="BU98" s="130">
        <f t="shared" si="85"/>
        <v>0</v>
      </c>
      <c r="BV98" s="30">
        <f>IF(AND(BU4=0,BU98&gt;=0), "",BU98/BU4)</f>
        <v>0</v>
      </c>
      <c r="BW98" s="47">
        <f>IF(AND(BU124=0,BU98&gt;=0),"",BU98/BU124)</f>
        <v>0</v>
      </c>
      <c r="BX98" s="131">
        <f t="shared" si="86"/>
        <v>0</v>
      </c>
      <c r="BY98" s="30" t="str">
        <f>IF(AND(BX4=0,BX98&gt;=0), "",BX98/BX4)</f>
        <v/>
      </c>
      <c r="BZ98" s="47" t="str">
        <f t="shared" si="45"/>
        <v/>
      </c>
      <c r="CA98" s="129">
        <f>+'N EERR UCAFE'!L181</f>
        <v>0</v>
      </c>
      <c r="CB98" s="30" t="str">
        <f>IF(AND(CA4=0,CA98&gt;=0), "",CA98/CA4)</f>
        <v/>
      </c>
      <c r="CC98" s="47" t="str">
        <f>IF(AND(CA124=0,CA98&gt;=0),"",CA98/CA124)</f>
        <v/>
      </c>
      <c r="CD98" s="30" t="str">
        <f t="shared" si="26"/>
        <v/>
      </c>
      <c r="CE98" s="130">
        <f t="shared" si="87"/>
        <v>0</v>
      </c>
      <c r="CF98" s="30">
        <f>IF(AND(CE4=0,CE98&gt;=0), "",CE98/CE4)</f>
        <v>0</v>
      </c>
      <c r="CG98" s="47">
        <f>IF(AND(CE124=0,CE98&gt;=0),"",CE98/CE124)</f>
        <v>0</v>
      </c>
      <c r="CH98" s="129">
        <f>+'N EERR UCAFE'!M181</f>
        <v>0</v>
      </c>
      <c r="CI98" s="30" t="str">
        <f>IF(AND(CH4=0,CH98&gt;=0), "",CH98/CH4)</f>
        <v/>
      </c>
      <c r="CJ98" s="47" t="str">
        <f>IF(AND(CH124=0,CH98&gt;=0),"",CH98/CH124)</f>
        <v/>
      </c>
      <c r="CK98" s="30" t="str">
        <f t="shared" si="46"/>
        <v/>
      </c>
      <c r="CL98" s="130">
        <f t="shared" si="88"/>
        <v>0</v>
      </c>
      <c r="CM98" s="30">
        <f>IF(AND(CL4=0,CL98&gt;=0), "",CL98/CL4)</f>
        <v>0</v>
      </c>
      <c r="CN98" s="47">
        <f>IF(AND(CL124=0,CL98&gt;=0),"",CL98/CL124)</f>
        <v>0</v>
      </c>
      <c r="CO98" s="129">
        <f>+'N EERR UCAFE'!N181</f>
        <v>0</v>
      </c>
      <c r="CP98" s="30" t="str">
        <f>IF(AND(CO4=0,CO98&gt;=0), "",CO98/CO4)</f>
        <v/>
      </c>
      <c r="CQ98" s="47" t="str">
        <f>IF(AND(CO124=0,CO98&gt;=0),"",CO98/CO124)</f>
        <v/>
      </c>
      <c r="CR98" s="30" t="str">
        <f t="shared" si="47"/>
        <v/>
      </c>
      <c r="CS98" s="130">
        <f t="shared" si="89"/>
        <v>0</v>
      </c>
      <c r="CT98" s="30">
        <f>IF(AND(CS4=0,CS98&gt;=0), "",CS98/CS4)</f>
        <v>0</v>
      </c>
      <c r="CU98" s="47">
        <f>IF(AND(CS124=0,CS98&gt;=0),"",CS98/CS124)</f>
        <v>0</v>
      </c>
      <c r="CV98" s="131">
        <f t="shared" si="90"/>
        <v>0</v>
      </c>
      <c r="CW98" s="30" t="str">
        <f>IF(AND(CV4=0,CV98&gt;=0), "",CV98/CV4)</f>
        <v/>
      </c>
      <c r="CX98" s="47" t="str">
        <f t="shared" si="48"/>
        <v/>
      </c>
    </row>
    <row r="99" spans="1:219" hidden="1" outlineLevel="1" x14ac:dyDescent="0.3">
      <c r="A99" s="29" t="s">
        <v>87</v>
      </c>
      <c r="B99" s="129">
        <f>+'N EERR UCAFE'!B182</f>
        <v>0</v>
      </c>
      <c r="C99" s="30" t="str">
        <f>IF(AND(B4=0,B99&gt;=0), "",B99/B4)</f>
        <v/>
      </c>
      <c r="D99" s="47" t="str">
        <f>IF(AND(B124=0,B99&gt;=0),"",B99/B124)</f>
        <v/>
      </c>
      <c r="E99" s="129">
        <f>+'N EERR UCAFE'!C182</f>
        <v>0</v>
      </c>
      <c r="F99" s="30">
        <f>IF(AND(E4=0,E99&gt;=0), "",E99/E4)</f>
        <v>0</v>
      </c>
      <c r="G99" s="47">
        <f>IF(AND(E124=0,E99&gt;=0),"",E99/E124)</f>
        <v>0</v>
      </c>
      <c r="H99" s="129">
        <f>+'N EERR UCAFE'!D182</f>
        <v>0</v>
      </c>
      <c r="I99" s="30">
        <f>IF(AND(H4=0,H99&gt;=0), "",H99/H4)</f>
        <v>0</v>
      </c>
      <c r="J99" s="47">
        <f>IF(AND(H124=0,H99&gt;=0),"",H99/H124)</f>
        <v>0</v>
      </c>
      <c r="K99" s="30" t="str">
        <f t="shared" si="64"/>
        <v/>
      </c>
      <c r="L99" s="130">
        <f t="shared" si="79"/>
        <v>0</v>
      </c>
      <c r="M99" s="30">
        <f>IF(AND(L4=0,L99&gt;=0), "",L99/L4)</f>
        <v>0</v>
      </c>
      <c r="N99" s="47">
        <f>IF(AND(L124=0,L99&gt;=0),"",L99/L124)</f>
        <v>0</v>
      </c>
      <c r="O99" s="129">
        <f>+'N EERR UCAFE'!E182</f>
        <v>0</v>
      </c>
      <c r="P99" s="30">
        <f>IF(AND(O4=0,O99&gt;=0), "",O99/O4)</f>
        <v>0</v>
      </c>
      <c r="Q99" s="47">
        <f>IF(AND(O124=0,O99&gt;=0),"",O99/O124)</f>
        <v>0</v>
      </c>
      <c r="R99" s="30" t="str">
        <f t="shared" si="66"/>
        <v/>
      </c>
      <c r="S99" s="130">
        <f t="shared" si="80"/>
        <v>0</v>
      </c>
      <c r="T99" s="30">
        <f>IF(AND(S4=0,S99&gt;=0), "",S99/S4)</f>
        <v>0</v>
      </c>
      <c r="U99" s="47">
        <f>IF(AND(S124=0,S99&gt;=0),"",S99/S124)</f>
        <v>0</v>
      </c>
      <c r="V99" s="131"/>
      <c r="W99" s="30" t="str">
        <f>IF(AND(V4=0,V99&gt;=0), "",V99/V4)</f>
        <v/>
      </c>
      <c r="X99" s="47" t="str">
        <f t="shared" si="21"/>
        <v/>
      </c>
      <c r="Y99" s="129">
        <f>+'N EERR UCAFE'!F182</f>
        <v>0</v>
      </c>
      <c r="Z99" s="30">
        <f>IF(AND(Y4=0,Y99&gt;=0), "",Y99/Y4)</f>
        <v>0</v>
      </c>
      <c r="AA99" s="47">
        <f>IF(AND(Y124=0,Y99&gt;=0),"",Y99/Y124)</f>
        <v>0</v>
      </c>
      <c r="AB99" s="30" t="str">
        <f t="shared" si="22"/>
        <v/>
      </c>
      <c r="AC99" s="130">
        <f t="shared" si="81"/>
        <v>0</v>
      </c>
      <c r="AD99" s="30">
        <f>IF(AND(AC4=0,AC99&gt;=0), "",AC99/AC4)</f>
        <v>0</v>
      </c>
      <c r="AE99" s="47">
        <f>IF(AND(AC124=0,AC99&gt;=0),"",AC99/AC124)</f>
        <v>0</v>
      </c>
      <c r="AF99" s="129">
        <f>+'N EERR UCAFE'!G182</f>
        <v>0</v>
      </c>
      <c r="AG99" s="30">
        <f>IF(AND(AF4=0,AF99&gt;=0), "",AF99/AF4)</f>
        <v>0</v>
      </c>
      <c r="AH99" s="47">
        <f>IF(AND(AF124=0,AF99&gt;=0),"",AF99/AF124)</f>
        <v>0</v>
      </c>
      <c r="AI99" s="30" t="str">
        <f t="shared" si="41"/>
        <v/>
      </c>
      <c r="AJ99" s="130">
        <f t="shared" si="62"/>
        <v>0</v>
      </c>
      <c r="AK99" s="30">
        <f>IF(AND(AJ4=0,AJ99&gt;=0), "",AJ99/AJ4)</f>
        <v>0</v>
      </c>
      <c r="AL99" s="47">
        <f>IF(AND(AJ124=0,AJ99&gt;=0),"",AJ99/AJ124)</f>
        <v>0</v>
      </c>
      <c r="AM99" s="129">
        <f>+'N EERR UCAFE'!H182</f>
        <v>0</v>
      </c>
      <c r="AN99" s="30">
        <f>IF(AND(AM4=0,AM99&gt;=0), "",AM99/AM4)</f>
        <v>0</v>
      </c>
      <c r="AO99" s="47">
        <f>IF(AND(AM124=0,AM99&gt;=0),"",AM99/AM124)</f>
        <v>0</v>
      </c>
      <c r="AP99" s="30" t="str">
        <f t="shared" si="42"/>
        <v/>
      </c>
      <c r="AQ99" s="130">
        <f t="shared" si="63"/>
        <v>0</v>
      </c>
      <c r="AR99" s="30">
        <f>IF(AND(AQ4=0,AQ99&gt;=0), "",AQ99/AQ4)</f>
        <v>0</v>
      </c>
      <c r="AS99" s="47">
        <f>IF(AND(AQ124=0,AQ99&gt;=0),"",AQ99/AQ124)</f>
        <v>0</v>
      </c>
      <c r="AT99" s="131">
        <f t="shared" si="82"/>
        <v>0</v>
      </c>
      <c r="AU99" s="30" t="str">
        <f>IF(AND(AT4=0,AT99&gt;=0), "",AT99/AT4)</f>
        <v/>
      </c>
      <c r="AV99" s="47" t="str">
        <f t="shared" si="23"/>
        <v/>
      </c>
      <c r="AW99" s="131">
        <f t="shared" si="40"/>
        <v>0</v>
      </c>
      <c r="AX99" s="30">
        <f>IF(AND(AW4=0,AW99&gt;=0), "",AW99/AW4)</f>
        <v>0</v>
      </c>
      <c r="AY99" s="47">
        <f>IF(AND(AW124=0,AW99&gt;=0),"",AW99/AW124)</f>
        <v>0</v>
      </c>
      <c r="AZ99" s="131">
        <f t="shared" si="70"/>
        <v>0</v>
      </c>
      <c r="BA99" s="30" t="str">
        <f>IF(AND(AZ4=0,AZ99&gt;=0), "",AZ99/AZ4)</f>
        <v/>
      </c>
      <c r="BB99" s="47" t="str">
        <f t="shared" si="24"/>
        <v/>
      </c>
      <c r="BC99" s="129">
        <f>+'N EERR UCAFE'!I182</f>
        <v>0</v>
      </c>
      <c r="BD99" s="30" t="str">
        <f>IF(AND(BC4=0,BC99&gt;=0), "",BC99/BC4)</f>
        <v/>
      </c>
      <c r="BE99" s="47" t="str">
        <f>IF(AND(BC124=0,BC99&gt;=0),"",BC99/BC124)</f>
        <v/>
      </c>
      <c r="BF99" s="30" t="str">
        <f t="shared" si="25"/>
        <v/>
      </c>
      <c r="BG99" s="130">
        <f t="shared" si="83"/>
        <v>0</v>
      </c>
      <c r="BH99" s="30">
        <f>IF(AND(BG4=0,BG99&gt;=0), "",BG99/BG4)</f>
        <v>0</v>
      </c>
      <c r="BI99" s="47">
        <f>IF(AND(BG124=0,BG99&gt;=0),"",BG99/BG124)</f>
        <v>0</v>
      </c>
      <c r="BJ99" s="129">
        <f>+'N EERR UCAFE'!J182</f>
        <v>0</v>
      </c>
      <c r="BK99" s="30" t="str">
        <f>IF(AND(BJ4=0,BJ99&gt;=0), "",BJ99/BJ4)</f>
        <v/>
      </c>
      <c r="BL99" s="47" t="str">
        <f>IF(AND(BJ124=0,BJ99&gt;=0),"",BJ99/BJ124)</f>
        <v/>
      </c>
      <c r="BM99" s="30" t="str">
        <f t="shared" si="43"/>
        <v/>
      </c>
      <c r="BN99" s="130">
        <f t="shared" si="84"/>
        <v>0</v>
      </c>
      <c r="BO99" s="30">
        <f>IF(AND(BN4=0,BN99&gt;=0), "",BN99/BN4)</f>
        <v>0</v>
      </c>
      <c r="BP99" s="47">
        <f>IF(AND(BN124=0,BN99&gt;=0),"",BN99/BN124)</f>
        <v>0</v>
      </c>
      <c r="BQ99" s="129">
        <f>+'N EERR UCAFE'!K182</f>
        <v>0</v>
      </c>
      <c r="BR99" s="30" t="str">
        <f>IF(AND(BQ4=0,BQ99&gt;=0), "",BQ99/BQ4)</f>
        <v/>
      </c>
      <c r="BS99" s="47" t="str">
        <f>IF(AND(BQ124=0,BQ99&gt;=0),"",BQ99/BQ124)</f>
        <v/>
      </c>
      <c r="BT99" s="30" t="str">
        <f t="shared" si="44"/>
        <v/>
      </c>
      <c r="BU99" s="130">
        <f t="shared" si="85"/>
        <v>0</v>
      </c>
      <c r="BV99" s="30">
        <f>IF(AND(BU4=0,BU99&gt;=0), "",BU99/BU4)</f>
        <v>0</v>
      </c>
      <c r="BW99" s="47">
        <f>IF(AND(BU124=0,BU99&gt;=0),"",BU99/BU124)</f>
        <v>0</v>
      </c>
      <c r="BX99" s="131">
        <f t="shared" si="86"/>
        <v>0</v>
      </c>
      <c r="BY99" s="30" t="str">
        <f>IF(AND(BX4=0,BX99&gt;=0), "",BX99/BX4)</f>
        <v/>
      </c>
      <c r="BZ99" s="47" t="str">
        <f t="shared" si="45"/>
        <v/>
      </c>
      <c r="CA99" s="129">
        <f>+'N EERR UCAFE'!L182</f>
        <v>0</v>
      </c>
      <c r="CB99" s="30" t="str">
        <f>IF(AND(CA4=0,CA99&gt;=0), "",CA99/CA4)</f>
        <v/>
      </c>
      <c r="CC99" s="47" t="str">
        <f>IF(AND(CA124=0,CA99&gt;=0),"",CA99/CA124)</f>
        <v/>
      </c>
      <c r="CD99" s="30" t="str">
        <f t="shared" si="26"/>
        <v/>
      </c>
      <c r="CE99" s="130">
        <f t="shared" si="87"/>
        <v>0</v>
      </c>
      <c r="CF99" s="30">
        <f>IF(AND(CE4=0,CE99&gt;=0), "",CE99/CE4)</f>
        <v>0</v>
      </c>
      <c r="CG99" s="47">
        <f>IF(AND(CE124=0,CE99&gt;=0),"",CE99/CE124)</f>
        <v>0</v>
      </c>
      <c r="CH99" s="129">
        <f>+'N EERR UCAFE'!M182</f>
        <v>0</v>
      </c>
      <c r="CI99" s="30" t="str">
        <f>IF(AND(CH4=0,CH99&gt;=0), "",CH99/CH4)</f>
        <v/>
      </c>
      <c r="CJ99" s="47" t="str">
        <f>IF(AND(CH124=0,CH99&gt;=0),"",CH99/CH124)</f>
        <v/>
      </c>
      <c r="CK99" s="30" t="str">
        <f t="shared" si="46"/>
        <v/>
      </c>
      <c r="CL99" s="130">
        <f t="shared" si="88"/>
        <v>0</v>
      </c>
      <c r="CM99" s="30">
        <f>IF(AND(CL4=0,CL99&gt;=0), "",CL99/CL4)</f>
        <v>0</v>
      </c>
      <c r="CN99" s="47">
        <f>IF(AND(CL124=0,CL99&gt;=0),"",CL99/CL124)</f>
        <v>0</v>
      </c>
      <c r="CO99" s="129">
        <f>+'N EERR UCAFE'!N182</f>
        <v>0</v>
      </c>
      <c r="CP99" s="30" t="str">
        <f>IF(AND(CO4=0,CO99&gt;=0), "",CO99/CO4)</f>
        <v/>
      </c>
      <c r="CQ99" s="47" t="str">
        <f>IF(AND(CO124=0,CO99&gt;=0),"",CO99/CO124)</f>
        <v/>
      </c>
      <c r="CR99" s="30" t="str">
        <f t="shared" si="47"/>
        <v/>
      </c>
      <c r="CS99" s="130">
        <f t="shared" si="89"/>
        <v>0</v>
      </c>
      <c r="CT99" s="30">
        <f>IF(AND(CS4=0,CS99&gt;=0), "",CS99/CS4)</f>
        <v>0</v>
      </c>
      <c r="CU99" s="47">
        <f>IF(AND(CS124=0,CS99&gt;=0),"",CS99/CS124)</f>
        <v>0</v>
      </c>
      <c r="CV99" s="131">
        <f t="shared" si="90"/>
        <v>0</v>
      </c>
      <c r="CW99" s="30" t="str">
        <f>IF(AND(CV4=0,CV99&gt;=0), "",CV99/CV4)</f>
        <v/>
      </c>
      <c r="CX99" s="47" t="str">
        <f t="shared" si="48"/>
        <v/>
      </c>
    </row>
    <row r="100" spans="1:219" hidden="1" outlineLevel="1" x14ac:dyDescent="0.3">
      <c r="A100" s="29" t="s">
        <v>88</v>
      </c>
      <c r="B100" s="129">
        <f>+'N EERR UCAFE'!B183</f>
        <v>0</v>
      </c>
      <c r="C100" s="30" t="str">
        <f>IF(AND(B4=0,B100&gt;=0), "",B100/B4)</f>
        <v/>
      </c>
      <c r="D100" s="47" t="str">
        <f>IF(AND(B124=0,B100&gt;=0),"",B100/B124)</f>
        <v/>
      </c>
      <c r="E100" s="129">
        <f>+'N EERR UCAFE'!C183</f>
        <v>0</v>
      </c>
      <c r="F100" s="30">
        <f>IF(AND(E4=0,E100&gt;=0), "",E100/E4)</f>
        <v>0</v>
      </c>
      <c r="G100" s="47">
        <f>IF(AND(E124=0,E100&gt;=0),"",E100/E124)</f>
        <v>0</v>
      </c>
      <c r="H100" s="129">
        <f>+'N EERR UCAFE'!D183</f>
        <v>0</v>
      </c>
      <c r="I100" s="30">
        <f>IF(AND(H4=0,H100&gt;=0), "",H100/H4)</f>
        <v>0</v>
      </c>
      <c r="J100" s="47">
        <f>IF(AND(H124=0,H100&gt;=0),"",H100/H124)</f>
        <v>0</v>
      </c>
      <c r="K100" s="30" t="str">
        <f t="shared" si="64"/>
        <v/>
      </c>
      <c r="L100" s="130">
        <f t="shared" si="79"/>
        <v>0</v>
      </c>
      <c r="M100" s="30">
        <f>IF(AND(L4=0,L100&gt;=0), "",L100/L4)</f>
        <v>0</v>
      </c>
      <c r="N100" s="47">
        <f>IF(AND(L124=0,L100&gt;=0),"",L100/L124)</f>
        <v>0</v>
      </c>
      <c r="O100" s="129">
        <f>+'N EERR UCAFE'!E183</f>
        <v>0</v>
      </c>
      <c r="P100" s="30">
        <f>IF(AND(O4=0,O100&gt;=0), "",O100/O4)</f>
        <v>0</v>
      </c>
      <c r="Q100" s="47">
        <f>IF(AND(O124=0,O100&gt;=0),"",O100/O124)</f>
        <v>0</v>
      </c>
      <c r="R100" s="30" t="str">
        <f t="shared" si="66"/>
        <v/>
      </c>
      <c r="S100" s="130">
        <f t="shared" si="80"/>
        <v>0</v>
      </c>
      <c r="T100" s="30">
        <f>IF(AND(S4=0,S100&gt;=0), "",S100/S4)</f>
        <v>0</v>
      </c>
      <c r="U100" s="47">
        <f>IF(AND(S124=0,S100&gt;=0),"",S100/S124)</f>
        <v>0</v>
      </c>
      <c r="V100" s="131"/>
      <c r="W100" s="30" t="str">
        <f>IF(AND(V4=0,V100&gt;=0), "",V100/V4)</f>
        <v/>
      </c>
      <c r="X100" s="47" t="str">
        <f t="shared" si="21"/>
        <v/>
      </c>
      <c r="Y100" s="129">
        <f>+'N EERR UCAFE'!F183</f>
        <v>0</v>
      </c>
      <c r="Z100" s="30">
        <f>IF(AND(Y4=0,Y100&gt;=0), "",Y100/Y4)</f>
        <v>0</v>
      </c>
      <c r="AA100" s="47">
        <f>IF(AND(Y124=0,Y100&gt;=0),"",Y100/Y124)</f>
        <v>0</v>
      </c>
      <c r="AB100" s="30" t="str">
        <f t="shared" si="22"/>
        <v/>
      </c>
      <c r="AC100" s="130">
        <f t="shared" si="81"/>
        <v>0</v>
      </c>
      <c r="AD100" s="30">
        <f>IF(AND(AC4=0,AC100&gt;=0), "",AC100/AC4)</f>
        <v>0</v>
      </c>
      <c r="AE100" s="47">
        <f>IF(AND(AC124=0,AC100&gt;=0),"",AC100/AC124)</f>
        <v>0</v>
      </c>
      <c r="AF100" s="129">
        <f>+'N EERR UCAFE'!G183</f>
        <v>0</v>
      </c>
      <c r="AG100" s="30">
        <f>IF(AND(AF4=0,AF100&gt;=0), "",AF100/AF4)</f>
        <v>0</v>
      </c>
      <c r="AH100" s="47">
        <f>IF(AND(AF124=0,AF100&gt;=0),"",AF100/AF124)</f>
        <v>0</v>
      </c>
      <c r="AI100" s="30" t="str">
        <f t="shared" si="41"/>
        <v/>
      </c>
      <c r="AJ100" s="130">
        <f t="shared" si="62"/>
        <v>0</v>
      </c>
      <c r="AK100" s="30">
        <f>IF(AND(AJ4=0,AJ100&gt;=0), "",AJ100/AJ4)</f>
        <v>0</v>
      </c>
      <c r="AL100" s="47">
        <f>IF(AND(AJ124=0,AJ100&gt;=0),"",AJ100/AJ124)</f>
        <v>0</v>
      </c>
      <c r="AM100" s="129">
        <f>+'N EERR UCAFE'!H183</f>
        <v>0</v>
      </c>
      <c r="AN100" s="30">
        <f>IF(AND(AM4=0,AM100&gt;=0), "",AM100/AM4)</f>
        <v>0</v>
      </c>
      <c r="AO100" s="47">
        <f>IF(AND(AM124=0,AM100&gt;=0),"",AM100/AM124)</f>
        <v>0</v>
      </c>
      <c r="AP100" s="30" t="str">
        <f t="shared" si="42"/>
        <v/>
      </c>
      <c r="AQ100" s="130">
        <f t="shared" si="63"/>
        <v>0</v>
      </c>
      <c r="AR100" s="30">
        <f>IF(AND(AQ4=0,AQ100&gt;=0), "",AQ100/AQ4)</f>
        <v>0</v>
      </c>
      <c r="AS100" s="47">
        <f>IF(AND(AQ124=0,AQ100&gt;=0),"",AQ100/AQ124)</f>
        <v>0</v>
      </c>
      <c r="AT100" s="131">
        <f t="shared" si="82"/>
        <v>0</v>
      </c>
      <c r="AU100" s="30" t="str">
        <f>IF(AND(AT4=0,AT100&gt;=0), "",AT100/AT4)</f>
        <v/>
      </c>
      <c r="AV100" s="47" t="str">
        <f t="shared" si="23"/>
        <v/>
      </c>
      <c r="AW100" s="131">
        <f t="shared" si="40"/>
        <v>0</v>
      </c>
      <c r="AX100" s="30">
        <f>IF(AND(AW4=0,AW100&gt;=0), "",AW100/AW4)</f>
        <v>0</v>
      </c>
      <c r="AY100" s="47">
        <f>IF(AND(AW124=0,AW100&gt;=0),"",AW100/AW124)</f>
        <v>0</v>
      </c>
      <c r="AZ100" s="131">
        <f t="shared" si="70"/>
        <v>0</v>
      </c>
      <c r="BA100" s="30" t="str">
        <f>IF(AND(AZ4=0,AZ100&gt;=0), "",AZ100/AZ4)</f>
        <v/>
      </c>
      <c r="BB100" s="47" t="str">
        <f t="shared" si="24"/>
        <v/>
      </c>
      <c r="BC100" s="129">
        <f>+'N EERR UCAFE'!I183</f>
        <v>0</v>
      </c>
      <c r="BD100" s="30" t="str">
        <f>IF(AND(BC4=0,BC100&gt;=0), "",BC100/BC4)</f>
        <v/>
      </c>
      <c r="BE100" s="47" t="str">
        <f>IF(AND(BC124=0,BC100&gt;=0),"",BC100/BC124)</f>
        <v/>
      </c>
      <c r="BF100" s="30" t="str">
        <f t="shared" si="25"/>
        <v/>
      </c>
      <c r="BG100" s="130">
        <f t="shared" si="83"/>
        <v>0</v>
      </c>
      <c r="BH100" s="30">
        <f>IF(AND(BG4=0,BG100&gt;=0), "",BG100/BG4)</f>
        <v>0</v>
      </c>
      <c r="BI100" s="47">
        <f>IF(AND(BG124=0,BG100&gt;=0),"",BG100/BG124)</f>
        <v>0</v>
      </c>
      <c r="BJ100" s="129">
        <f>+'N EERR UCAFE'!J183</f>
        <v>0</v>
      </c>
      <c r="BK100" s="30" t="str">
        <f>IF(AND(BJ4=0,BJ100&gt;=0), "",BJ100/BJ4)</f>
        <v/>
      </c>
      <c r="BL100" s="47" t="str">
        <f>IF(AND(BJ124=0,BJ100&gt;=0),"",BJ100/BJ124)</f>
        <v/>
      </c>
      <c r="BM100" s="30" t="str">
        <f t="shared" si="43"/>
        <v/>
      </c>
      <c r="BN100" s="130">
        <f t="shared" si="84"/>
        <v>0</v>
      </c>
      <c r="BO100" s="30">
        <f>IF(AND(BN4=0,BN100&gt;=0), "",BN100/BN4)</f>
        <v>0</v>
      </c>
      <c r="BP100" s="47">
        <f>IF(AND(BN124=0,BN100&gt;=0),"",BN100/BN124)</f>
        <v>0</v>
      </c>
      <c r="BQ100" s="129">
        <f>+'N EERR UCAFE'!K183</f>
        <v>0</v>
      </c>
      <c r="BR100" s="30" t="str">
        <f>IF(AND(BQ4=0,BQ100&gt;=0), "",BQ100/BQ4)</f>
        <v/>
      </c>
      <c r="BS100" s="47" t="str">
        <f>IF(AND(BQ124=0,BQ100&gt;=0),"",BQ100/BQ124)</f>
        <v/>
      </c>
      <c r="BT100" s="30" t="str">
        <f t="shared" si="44"/>
        <v/>
      </c>
      <c r="BU100" s="130">
        <f t="shared" si="85"/>
        <v>0</v>
      </c>
      <c r="BV100" s="30">
        <f>IF(AND(BU4=0,BU100&gt;=0), "",BU100/BU4)</f>
        <v>0</v>
      </c>
      <c r="BW100" s="47">
        <f>IF(AND(BU124=0,BU100&gt;=0),"",BU100/BU124)</f>
        <v>0</v>
      </c>
      <c r="BX100" s="131">
        <f t="shared" si="86"/>
        <v>0</v>
      </c>
      <c r="BY100" s="30" t="str">
        <f>IF(AND(BX4=0,BX100&gt;=0), "",BX100/BX4)</f>
        <v/>
      </c>
      <c r="BZ100" s="47" t="str">
        <f t="shared" si="45"/>
        <v/>
      </c>
      <c r="CA100" s="129">
        <f>+'N EERR UCAFE'!L183</f>
        <v>0</v>
      </c>
      <c r="CB100" s="30" t="str">
        <f>IF(AND(CA4=0,CA100&gt;=0), "",CA100/CA4)</f>
        <v/>
      </c>
      <c r="CC100" s="47" t="str">
        <f>IF(AND(CA124=0,CA100&gt;=0),"",CA100/CA124)</f>
        <v/>
      </c>
      <c r="CD100" s="30" t="str">
        <f t="shared" si="26"/>
        <v/>
      </c>
      <c r="CE100" s="130">
        <f t="shared" si="87"/>
        <v>0</v>
      </c>
      <c r="CF100" s="30">
        <f>IF(AND(CE4=0,CE100&gt;=0), "",CE100/CE4)</f>
        <v>0</v>
      </c>
      <c r="CG100" s="47">
        <f>IF(AND(CE124=0,CE100&gt;=0),"",CE100/CE124)</f>
        <v>0</v>
      </c>
      <c r="CH100" s="129">
        <f>+'N EERR UCAFE'!M183</f>
        <v>0</v>
      </c>
      <c r="CI100" s="30" t="str">
        <f>IF(AND(CH4=0,CH100&gt;=0), "",CH100/CH4)</f>
        <v/>
      </c>
      <c r="CJ100" s="47" t="str">
        <f>IF(AND(CH124=0,CH100&gt;=0),"",CH100/CH124)</f>
        <v/>
      </c>
      <c r="CK100" s="30" t="str">
        <f t="shared" si="46"/>
        <v/>
      </c>
      <c r="CL100" s="130">
        <f t="shared" si="88"/>
        <v>0</v>
      </c>
      <c r="CM100" s="30">
        <f>IF(AND(CL4=0,CL100&gt;=0), "",CL100/CL4)</f>
        <v>0</v>
      </c>
      <c r="CN100" s="47">
        <f>IF(AND(CL124=0,CL100&gt;=0),"",CL100/CL124)</f>
        <v>0</v>
      </c>
      <c r="CO100" s="129">
        <f>+'N EERR UCAFE'!N183</f>
        <v>0</v>
      </c>
      <c r="CP100" s="30" t="str">
        <f>IF(AND(CO4=0,CO100&gt;=0), "",CO100/CO4)</f>
        <v/>
      </c>
      <c r="CQ100" s="47" t="str">
        <f>IF(AND(CO124=0,CO100&gt;=0),"",CO100/CO124)</f>
        <v/>
      </c>
      <c r="CR100" s="30" t="str">
        <f t="shared" si="47"/>
        <v/>
      </c>
      <c r="CS100" s="130">
        <f t="shared" si="89"/>
        <v>0</v>
      </c>
      <c r="CT100" s="30">
        <f>IF(AND(CS4=0,CS100&gt;=0), "",CS100/CS4)</f>
        <v>0</v>
      </c>
      <c r="CU100" s="47">
        <f>IF(AND(CS124=0,CS100&gt;=0),"",CS100/CS124)</f>
        <v>0</v>
      </c>
      <c r="CV100" s="131">
        <f t="shared" si="90"/>
        <v>0</v>
      </c>
      <c r="CW100" s="30" t="str">
        <f>IF(AND(CV4=0,CV100&gt;=0), "",CV100/CV4)</f>
        <v/>
      </c>
      <c r="CX100" s="47" t="str">
        <f t="shared" si="48"/>
        <v/>
      </c>
    </row>
    <row r="101" spans="1:219" hidden="1" outlineLevel="1" x14ac:dyDescent="0.3">
      <c r="A101" s="29" t="s">
        <v>89</v>
      </c>
      <c r="B101" s="129">
        <f>+'N EERR UCAFE'!B184</f>
        <v>0</v>
      </c>
      <c r="C101" s="30" t="str">
        <f>IF(AND(B4=0,B101&gt;=0), "",B101/B4)</f>
        <v/>
      </c>
      <c r="D101" s="47" t="str">
        <f>IF(AND(B124=0,B101&gt;=0),"",B101/B124)</f>
        <v/>
      </c>
      <c r="E101" s="129">
        <f>+'N EERR UCAFE'!C184</f>
        <v>0</v>
      </c>
      <c r="F101" s="30">
        <f>IF(AND(E4=0,E101&gt;=0), "",E101/E4)</f>
        <v>0</v>
      </c>
      <c r="G101" s="47">
        <f>IF(AND(E124=0,E101&gt;=0),"",E101/E124)</f>
        <v>0</v>
      </c>
      <c r="H101" s="129">
        <f>+'N EERR UCAFE'!D184</f>
        <v>0</v>
      </c>
      <c r="I101" s="30">
        <f>IF(AND(H4=0,H101&gt;=0), "",H101/H4)</f>
        <v>0</v>
      </c>
      <c r="J101" s="47">
        <f>IF(AND(H124=0,H101&gt;=0),"",H101/H124)</f>
        <v>0</v>
      </c>
      <c r="K101" s="30" t="str">
        <f t="shared" si="64"/>
        <v/>
      </c>
      <c r="L101" s="130">
        <f t="shared" si="79"/>
        <v>0</v>
      </c>
      <c r="M101" s="30">
        <f>IF(AND(L4=0,L101&gt;=0), "",L101/L4)</f>
        <v>0</v>
      </c>
      <c r="N101" s="47">
        <f>IF(AND(L124=0,L101&gt;=0),"",L101/L124)</f>
        <v>0</v>
      </c>
      <c r="O101" s="129">
        <f>+'N EERR UCAFE'!E184</f>
        <v>0</v>
      </c>
      <c r="P101" s="30">
        <f>IF(AND(O4=0,O101&gt;=0), "",O101/O4)</f>
        <v>0</v>
      </c>
      <c r="Q101" s="47">
        <f>IF(AND(O124=0,O101&gt;=0),"",O101/O124)</f>
        <v>0</v>
      </c>
      <c r="R101" s="30" t="str">
        <f t="shared" si="66"/>
        <v/>
      </c>
      <c r="S101" s="130">
        <f t="shared" si="80"/>
        <v>0</v>
      </c>
      <c r="T101" s="30">
        <f>IF(AND(S4=0,S101&gt;=0), "",S101/S4)</f>
        <v>0</v>
      </c>
      <c r="U101" s="47">
        <f>IF(AND(S124=0,S101&gt;=0),"",S101/S124)</f>
        <v>0</v>
      </c>
      <c r="V101" s="131"/>
      <c r="W101" s="30" t="str">
        <f>IF(AND(V4=0,V101&gt;=0), "",V101/V4)</f>
        <v/>
      </c>
      <c r="X101" s="47" t="str">
        <f t="shared" si="21"/>
        <v/>
      </c>
      <c r="Y101" s="129">
        <f>+'N EERR UCAFE'!F184</f>
        <v>0</v>
      </c>
      <c r="Z101" s="30">
        <f>IF(AND(Y4=0,Y101&gt;=0), "",Y101/Y4)</f>
        <v>0</v>
      </c>
      <c r="AA101" s="47">
        <f>IF(AND(Y124=0,Y101&gt;=0),"",Y101/Y124)</f>
        <v>0</v>
      </c>
      <c r="AB101" s="30" t="str">
        <f t="shared" si="22"/>
        <v/>
      </c>
      <c r="AC101" s="130">
        <f t="shared" si="81"/>
        <v>0</v>
      </c>
      <c r="AD101" s="30">
        <f>IF(AND(AC4=0,AC101&gt;=0), "",AC101/AC4)</f>
        <v>0</v>
      </c>
      <c r="AE101" s="47">
        <f>IF(AND(AC124=0,AC101&gt;=0),"",AC101/AC124)</f>
        <v>0</v>
      </c>
      <c r="AF101" s="129">
        <f>+'N EERR UCAFE'!G184</f>
        <v>0</v>
      </c>
      <c r="AG101" s="30">
        <f>IF(AND(AF4=0,AF101&gt;=0), "",AF101/AF4)</f>
        <v>0</v>
      </c>
      <c r="AH101" s="47">
        <f>IF(AND(AF124=0,AF101&gt;=0),"",AF101/AF124)</f>
        <v>0</v>
      </c>
      <c r="AI101" s="30" t="str">
        <f t="shared" si="41"/>
        <v/>
      </c>
      <c r="AJ101" s="130">
        <f t="shared" si="62"/>
        <v>0</v>
      </c>
      <c r="AK101" s="30">
        <f>IF(AND(AJ4=0,AJ101&gt;=0), "",AJ101/AJ4)</f>
        <v>0</v>
      </c>
      <c r="AL101" s="47">
        <f>IF(AND(AJ124=0,AJ101&gt;=0),"",AJ101/AJ124)</f>
        <v>0</v>
      </c>
      <c r="AM101" s="129">
        <f>+'N EERR UCAFE'!H184</f>
        <v>0</v>
      </c>
      <c r="AN101" s="30">
        <f>IF(AND(AM4=0,AM101&gt;=0), "",AM101/AM4)</f>
        <v>0</v>
      </c>
      <c r="AO101" s="47">
        <f>IF(AND(AM124=0,AM101&gt;=0),"",AM101/AM124)</f>
        <v>0</v>
      </c>
      <c r="AP101" s="30" t="str">
        <f t="shared" si="42"/>
        <v/>
      </c>
      <c r="AQ101" s="130">
        <f t="shared" si="63"/>
        <v>0</v>
      </c>
      <c r="AR101" s="30">
        <f>IF(AND(AQ4=0,AQ101&gt;=0), "",AQ101/AQ4)</f>
        <v>0</v>
      </c>
      <c r="AS101" s="47">
        <f>IF(AND(AQ124=0,AQ101&gt;=0),"",AQ101/AQ124)</f>
        <v>0</v>
      </c>
      <c r="AT101" s="131">
        <f t="shared" si="82"/>
        <v>0</v>
      </c>
      <c r="AU101" s="30" t="str">
        <f>IF(AND(AT4=0,AT101&gt;=0), "",AT101/AT4)</f>
        <v/>
      </c>
      <c r="AV101" s="47" t="str">
        <f t="shared" si="23"/>
        <v/>
      </c>
      <c r="AW101" s="131">
        <f t="shared" si="40"/>
        <v>0</v>
      </c>
      <c r="AX101" s="30">
        <f>IF(AND(AW4=0,AW101&gt;=0), "",AW101/AW4)</f>
        <v>0</v>
      </c>
      <c r="AY101" s="47">
        <f>IF(AND(AW124=0,AW101&gt;=0),"",AW101/AW124)</f>
        <v>0</v>
      </c>
      <c r="AZ101" s="131">
        <f t="shared" si="70"/>
        <v>0</v>
      </c>
      <c r="BA101" s="30" t="str">
        <f>IF(AND(AZ4=0,AZ101&gt;=0), "",AZ101/AZ4)</f>
        <v/>
      </c>
      <c r="BB101" s="47" t="str">
        <f t="shared" si="24"/>
        <v/>
      </c>
      <c r="BC101" s="129">
        <f>+'N EERR UCAFE'!I184</f>
        <v>0</v>
      </c>
      <c r="BD101" s="30" t="str">
        <f>IF(AND(BC4=0,BC101&gt;=0), "",BC101/BC4)</f>
        <v/>
      </c>
      <c r="BE101" s="47" t="str">
        <f>IF(AND(BC124=0,BC101&gt;=0),"",BC101/BC124)</f>
        <v/>
      </c>
      <c r="BF101" s="30" t="str">
        <f t="shared" si="25"/>
        <v/>
      </c>
      <c r="BG101" s="130">
        <f t="shared" si="83"/>
        <v>0</v>
      </c>
      <c r="BH101" s="30">
        <f>IF(AND(BG4=0,BG101&gt;=0), "",BG101/BG4)</f>
        <v>0</v>
      </c>
      <c r="BI101" s="47">
        <f>IF(AND(BG124=0,BG101&gt;=0),"",BG101/BG124)</f>
        <v>0</v>
      </c>
      <c r="BJ101" s="129">
        <f>+'N EERR UCAFE'!J184</f>
        <v>0</v>
      </c>
      <c r="BK101" s="30" t="str">
        <f>IF(AND(BJ4=0,BJ101&gt;=0), "",BJ101/BJ4)</f>
        <v/>
      </c>
      <c r="BL101" s="47" t="str">
        <f>IF(AND(BJ124=0,BJ101&gt;=0),"",BJ101/BJ124)</f>
        <v/>
      </c>
      <c r="BM101" s="30" t="str">
        <f t="shared" si="43"/>
        <v/>
      </c>
      <c r="BN101" s="130">
        <f t="shared" si="84"/>
        <v>0</v>
      </c>
      <c r="BO101" s="30">
        <f>IF(AND(BN4=0,BN101&gt;=0), "",BN101/BN4)</f>
        <v>0</v>
      </c>
      <c r="BP101" s="47">
        <f>IF(AND(BN124=0,BN101&gt;=0),"",BN101/BN124)</f>
        <v>0</v>
      </c>
      <c r="BQ101" s="129">
        <f>+'N EERR UCAFE'!K184</f>
        <v>0</v>
      </c>
      <c r="BR101" s="30" t="str">
        <f>IF(AND(BQ4=0,BQ101&gt;=0), "",BQ101/BQ4)</f>
        <v/>
      </c>
      <c r="BS101" s="47" t="str">
        <f>IF(AND(BQ124=0,BQ101&gt;=0),"",BQ101/BQ124)</f>
        <v/>
      </c>
      <c r="BT101" s="30" t="str">
        <f t="shared" si="44"/>
        <v/>
      </c>
      <c r="BU101" s="130">
        <f t="shared" si="85"/>
        <v>0</v>
      </c>
      <c r="BV101" s="30">
        <f>IF(AND(BU4=0,BU101&gt;=0), "",BU101/BU4)</f>
        <v>0</v>
      </c>
      <c r="BW101" s="47">
        <f>IF(AND(BU124=0,BU101&gt;=0),"",BU101/BU124)</f>
        <v>0</v>
      </c>
      <c r="BX101" s="131">
        <f t="shared" si="86"/>
        <v>0</v>
      </c>
      <c r="BY101" s="30" t="str">
        <f>IF(AND(BX4=0,BX101&gt;=0), "",BX101/BX4)</f>
        <v/>
      </c>
      <c r="BZ101" s="47" t="str">
        <f t="shared" si="45"/>
        <v/>
      </c>
      <c r="CA101" s="129">
        <f>+'N EERR UCAFE'!L184</f>
        <v>0</v>
      </c>
      <c r="CB101" s="30" t="str">
        <f>IF(AND(CA4=0,CA101&gt;=0), "",CA101/CA4)</f>
        <v/>
      </c>
      <c r="CC101" s="47" t="str">
        <f>IF(AND(CA124=0,CA101&gt;=0),"",CA101/CA124)</f>
        <v/>
      </c>
      <c r="CD101" s="30" t="str">
        <f t="shared" si="26"/>
        <v/>
      </c>
      <c r="CE101" s="130">
        <f t="shared" si="87"/>
        <v>0</v>
      </c>
      <c r="CF101" s="30">
        <f>IF(AND(CE4=0,CE101&gt;=0), "",CE101/CE4)</f>
        <v>0</v>
      </c>
      <c r="CG101" s="47">
        <f>IF(AND(CE124=0,CE101&gt;=0),"",CE101/CE124)</f>
        <v>0</v>
      </c>
      <c r="CH101" s="129">
        <f>+'N EERR UCAFE'!M184</f>
        <v>0</v>
      </c>
      <c r="CI101" s="30" t="str">
        <f>IF(AND(CH4=0,CH101&gt;=0), "",CH101/CH4)</f>
        <v/>
      </c>
      <c r="CJ101" s="47" t="str">
        <f>IF(AND(CH124=0,CH101&gt;=0),"",CH101/CH124)</f>
        <v/>
      </c>
      <c r="CK101" s="30" t="str">
        <f t="shared" si="46"/>
        <v/>
      </c>
      <c r="CL101" s="130">
        <f t="shared" si="88"/>
        <v>0</v>
      </c>
      <c r="CM101" s="30">
        <f>IF(AND(CL4=0,CL101&gt;=0), "",CL101/CL4)</f>
        <v>0</v>
      </c>
      <c r="CN101" s="47">
        <f>IF(AND(CL124=0,CL101&gt;=0),"",CL101/CL124)</f>
        <v>0</v>
      </c>
      <c r="CO101" s="129">
        <f>+'N EERR UCAFE'!N184</f>
        <v>0</v>
      </c>
      <c r="CP101" s="30" t="str">
        <f>IF(AND(CO4=0,CO101&gt;=0), "",CO101/CO4)</f>
        <v/>
      </c>
      <c r="CQ101" s="47" t="str">
        <f>IF(AND(CO124=0,CO101&gt;=0),"",CO101/CO124)</f>
        <v/>
      </c>
      <c r="CR101" s="30" t="str">
        <f t="shared" si="47"/>
        <v/>
      </c>
      <c r="CS101" s="130">
        <f t="shared" si="89"/>
        <v>0</v>
      </c>
      <c r="CT101" s="30">
        <f>IF(AND(CS4=0,CS101&gt;=0), "",CS101/CS4)</f>
        <v>0</v>
      </c>
      <c r="CU101" s="47">
        <f>IF(AND(CS124=0,CS101&gt;=0),"",CS101/CS124)</f>
        <v>0</v>
      </c>
      <c r="CV101" s="131">
        <f t="shared" si="90"/>
        <v>0</v>
      </c>
      <c r="CW101" s="30" t="str">
        <f>IF(AND(CV4=0,CV101&gt;=0), "",CV101/CV4)</f>
        <v/>
      </c>
      <c r="CX101" s="47" t="str">
        <f t="shared" si="48"/>
        <v/>
      </c>
    </row>
    <row r="102" spans="1:219" hidden="1" outlineLevel="1" x14ac:dyDescent="0.3">
      <c r="A102" s="29" t="s">
        <v>90</v>
      </c>
      <c r="B102" s="129">
        <f>+'N EERR UCAFE'!B185</f>
        <v>0</v>
      </c>
      <c r="C102" s="30" t="str">
        <f>IF(AND(B4=0,B102&gt;=0), "",B102/B4)</f>
        <v/>
      </c>
      <c r="D102" s="47" t="str">
        <f>IF(AND(B124=0,B102&gt;=0),"",B102/B124)</f>
        <v/>
      </c>
      <c r="E102" s="129">
        <f>+'N EERR UCAFE'!C185</f>
        <v>0</v>
      </c>
      <c r="F102" s="30">
        <f>IF(AND(E4=0,E102&gt;=0), "",E102/E4)</f>
        <v>0</v>
      </c>
      <c r="G102" s="47">
        <f>IF(AND(E124=0,E102&gt;=0),"",E102/E124)</f>
        <v>0</v>
      </c>
      <c r="H102" s="129">
        <f>+'N EERR UCAFE'!D185</f>
        <v>0</v>
      </c>
      <c r="I102" s="30">
        <f>IF(AND(H4=0,H102&gt;=0), "",H102/H4)</f>
        <v>0</v>
      </c>
      <c r="J102" s="47">
        <f>IF(AND(H124=0,H102&gt;=0),"",H102/H124)</f>
        <v>0</v>
      </c>
      <c r="K102" s="30" t="str">
        <f t="shared" si="64"/>
        <v/>
      </c>
      <c r="L102" s="130">
        <f t="shared" si="79"/>
        <v>0</v>
      </c>
      <c r="M102" s="30">
        <f>IF(AND(L4=0,L102&gt;=0), "",L102/L4)</f>
        <v>0</v>
      </c>
      <c r="N102" s="47">
        <f>IF(AND(L124=0,L102&gt;=0),"",L102/L124)</f>
        <v>0</v>
      </c>
      <c r="O102" s="129">
        <f>+'N EERR UCAFE'!E185</f>
        <v>0</v>
      </c>
      <c r="P102" s="30">
        <f>IF(AND(O4=0,O102&gt;=0), "",O102/O4)</f>
        <v>0</v>
      </c>
      <c r="Q102" s="47">
        <f>IF(AND(O124=0,O102&gt;=0),"",O102/O124)</f>
        <v>0</v>
      </c>
      <c r="R102" s="30" t="str">
        <f t="shared" si="66"/>
        <v/>
      </c>
      <c r="S102" s="130">
        <f t="shared" si="80"/>
        <v>0</v>
      </c>
      <c r="T102" s="30">
        <f>IF(AND(S4=0,S102&gt;=0), "",S102/S4)</f>
        <v>0</v>
      </c>
      <c r="U102" s="47">
        <f>IF(AND(S124=0,S102&gt;=0),"",S102/S124)</f>
        <v>0</v>
      </c>
      <c r="V102" s="131"/>
      <c r="W102" s="30" t="str">
        <f>IF(AND(V4=0,V102&gt;=0), "",V102/V4)</f>
        <v/>
      </c>
      <c r="X102" s="47" t="str">
        <f t="shared" ref="X102:X114" si="91">IF(AND(V102=0,S102&gt;0),100%,IF(AND(V102&lt;0,S102=0),(V102-S102)/V102,IF(AND(V102&gt;0,S102&gt;0),(S102-V102)/V102,IF(AND(V102=0,S102=0),"",(S102-V102)/V102))))</f>
        <v/>
      </c>
      <c r="Y102" s="129">
        <f>+'N EERR UCAFE'!F185</f>
        <v>0</v>
      </c>
      <c r="Z102" s="30">
        <f>IF(AND(Y4=0,Y102&gt;=0), "",Y102/Y4)</f>
        <v>0</v>
      </c>
      <c r="AA102" s="47">
        <f>IF(AND(Y124=0,Y102&gt;=0),"",Y102/Y124)</f>
        <v>0</v>
      </c>
      <c r="AB102" s="30" t="str">
        <f t="shared" ref="AB102:AB114" si="92">IF(AND(O102=0,Y102&gt;0),100%,IF(AND(O102&lt;0,Y102=0),(O102-Y102)/O102,IF(AND(O102&gt;0,Y102&gt;0),(Y102-O102)/O102,IF(AND(O102=0,Y102=0),"",(Y102-O102)/O102))))</f>
        <v/>
      </c>
      <c r="AC102" s="130">
        <f t="shared" si="81"/>
        <v>0</v>
      </c>
      <c r="AD102" s="30">
        <f>IF(AND(AC4=0,AC102&gt;=0), "",AC102/AC4)</f>
        <v>0</v>
      </c>
      <c r="AE102" s="47">
        <f>IF(AND(AC124=0,AC102&gt;=0),"",AC102/AC124)</f>
        <v>0</v>
      </c>
      <c r="AF102" s="129">
        <f>+'N EERR UCAFE'!G185</f>
        <v>0</v>
      </c>
      <c r="AG102" s="30">
        <f>IF(AND(AF4=0,AF102&gt;=0), "",AF102/AF4)</f>
        <v>0</v>
      </c>
      <c r="AH102" s="47">
        <f>IF(AND(AF124=0,AF102&gt;=0),"",AF102/AF124)</f>
        <v>0</v>
      </c>
      <c r="AI102" s="30" t="str">
        <f t="shared" si="41"/>
        <v/>
      </c>
      <c r="AJ102" s="130">
        <f t="shared" si="62"/>
        <v>0</v>
      </c>
      <c r="AK102" s="30">
        <f>IF(AND(AJ4=0,AJ102&gt;=0), "",AJ102/AJ4)</f>
        <v>0</v>
      </c>
      <c r="AL102" s="47">
        <f>IF(AND(AJ124=0,AJ102&gt;=0),"",AJ102/AJ124)</f>
        <v>0</v>
      </c>
      <c r="AM102" s="129">
        <f>+'N EERR UCAFE'!H185</f>
        <v>0</v>
      </c>
      <c r="AN102" s="30">
        <f>IF(AND(AM4=0,AM102&gt;=0), "",AM102/AM4)</f>
        <v>0</v>
      </c>
      <c r="AO102" s="47">
        <f>IF(AND(AM124=0,AM102&gt;=0),"",AM102/AM124)</f>
        <v>0</v>
      </c>
      <c r="AP102" s="30" t="str">
        <f t="shared" si="42"/>
        <v/>
      </c>
      <c r="AQ102" s="130">
        <f t="shared" si="63"/>
        <v>0</v>
      </c>
      <c r="AR102" s="30">
        <f>IF(AND(AQ4=0,AQ102&gt;=0), "",AQ102/AQ4)</f>
        <v>0</v>
      </c>
      <c r="AS102" s="47">
        <f>IF(AND(AQ124=0,AQ102&gt;=0),"",AQ102/AQ124)</f>
        <v>0</v>
      </c>
      <c r="AT102" s="131">
        <f t="shared" si="82"/>
        <v>0</v>
      </c>
      <c r="AU102" s="30" t="str">
        <f>IF(AND(AT4=0,AT102&gt;=0), "",AT102/AT4)</f>
        <v/>
      </c>
      <c r="AV102" s="47" t="str">
        <f t="shared" ref="AV102:AV114" si="93">IF(AND(AT102=0,AQ102&gt;0),100%,IF(AND(AT102&lt;0,AQ102=0),(AT102-AQ102)/AT102,IF(AND(AT102&gt;0,AQ102&gt;0),(AQ102-AT102)/AT102,IF(AND(AT102=0,AQ102=0),"",(AQ102-AT102)/AT102))))</f>
        <v/>
      </c>
      <c r="AW102" s="131">
        <f t="shared" si="40"/>
        <v>0</v>
      </c>
      <c r="AX102" s="30">
        <f>IF(AND(AW4=0,AW102&gt;=0), "",AW102/AW4)</f>
        <v>0</v>
      </c>
      <c r="AY102" s="47">
        <f>IF(AND(AW124=0,AW102&gt;=0),"",AW102/AW124)</f>
        <v>0</v>
      </c>
      <c r="AZ102" s="131">
        <f t="shared" si="70"/>
        <v>0</v>
      </c>
      <c r="BA102" s="30" t="str">
        <f>IF(AND(AZ4=0,AZ102&gt;=0), "",AZ102/AZ4)</f>
        <v/>
      </c>
      <c r="BB102" s="47" t="str">
        <f t="shared" ref="BB102:BB114" si="94">IF(AND(AZ102=0,AW102&gt;0),100%,IF(AND(AZ102&lt;0,AW102=0),(AZ102-AW102)/AZ102,IF(AND(AZ102&gt;0,AW102&gt;0),(AW102-AZ102)/AZ102,IF(AND(AZ102=0,AW102=0),"",(AW102-AZ102)/AZ102))))</f>
        <v/>
      </c>
      <c r="BC102" s="129">
        <f>+'N EERR UCAFE'!I185</f>
        <v>0</v>
      </c>
      <c r="BD102" s="30" t="str">
        <f>IF(AND(BC4=0,BC102&gt;=0), "",BC102/BC4)</f>
        <v/>
      </c>
      <c r="BE102" s="47" t="str">
        <f>IF(AND(BC124=0,BC102&gt;=0),"",BC102/BC124)</f>
        <v/>
      </c>
      <c r="BF102" s="30" t="str">
        <f t="shared" ref="BF102:BF114" si="95">IF(AND(AM102=0,BC102&gt;0),100%,IF(AND(AM102&lt;0,BC102=0),(AM102-BC102)/AM102,IF(AND(AM102&gt;0,BC102&gt;0),(BC102-AM102)/AM102,IF(AND(AM102=0,BC102=0),"",(BC102-AM102)/AM102))))</f>
        <v/>
      </c>
      <c r="BG102" s="130">
        <f t="shared" si="83"/>
        <v>0</v>
      </c>
      <c r="BH102" s="30">
        <f>IF(AND(BG4=0,BG102&gt;=0), "",BG102/BG4)</f>
        <v>0</v>
      </c>
      <c r="BI102" s="47">
        <f>IF(AND(BG124=0,BG102&gt;=0),"",BG102/BG124)</f>
        <v>0</v>
      </c>
      <c r="BJ102" s="129">
        <f>+'N EERR UCAFE'!J185</f>
        <v>0</v>
      </c>
      <c r="BK102" s="30" t="str">
        <f>IF(AND(BJ4=0,BJ102&gt;=0), "",BJ102/BJ4)</f>
        <v/>
      </c>
      <c r="BL102" s="47" t="str">
        <f>IF(AND(BJ124=0,BJ102&gt;=0),"",BJ102/BJ124)</f>
        <v/>
      </c>
      <c r="BM102" s="30" t="str">
        <f t="shared" si="43"/>
        <v/>
      </c>
      <c r="BN102" s="130">
        <f t="shared" si="84"/>
        <v>0</v>
      </c>
      <c r="BO102" s="30">
        <f>IF(AND(BN4=0,BN102&gt;=0), "",BN102/BN4)</f>
        <v>0</v>
      </c>
      <c r="BP102" s="47">
        <f>IF(AND(BN124=0,BN102&gt;=0),"",BN102/BN124)</f>
        <v>0</v>
      </c>
      <c r="BQ102" s="129">
        <f>+'N EERR UCAFE'!K185</f>
        <v>0</v>
      </c>
      <c r="BR102" s="30" t="str">
        <f>IF(AND(BQ4=0,BQ102&gt;=0), "",BQ102/BQ4)</f>
        <v/>
      </c>
      <c r="BS102" s="47" t="str">
        <f>IF(AND(BQ124=0,BQ102&gt;=0),"",BQ102/BQ124)</f>
        <v/>
      </c>
      <c r="BT102" s="30" t="str">
        <f t="shared" si="44"/>
        <v/>
      </c>
      <c r="BU102" s="130">
        <f t="shared" si="85"/>
        <v>0</v>
      </c>
      <c r="BV102" s="30">
        <f>IF(AND(BU4=0,BU102&gt;=0), "",BU102/BU4)</f>
        <v>0</v>
      </c>
      <c r="BW102" s="47">
        <f>IF(AND(BU124=0,BU102&gt;=0),"",BU102/BU124)</f>
        <v>0</v>
      </c>
      <c r="BX102" s="131">
        <f t="shared" si="86"/>
        <v>0</v>
      </c>
      <c r="BY102" s="30" t="str">
        <f>IF(AND(BX4=0,BX102&gt;=0), "",BX102/BX4)</f>
        <v/>
      </c>
      <c r="BZ102" s="47" t="str">
        <f t="shared" si="45"/>
        <v/>
      </c>
      <c r="CA102" s="129">
        <f>+'N EERR UCAFE'!L185</f>
        <v>0</v>
      </c>
      <c r="CB102" s="30" t="str">
        <f>IF(AND(CA4=0,CA102&gt;=0), "",CA102/CA4)</f>
        <v/>
      </c>
      <c r="CC102" s="47" t="str">
        <f>IF(AND(CA124=0,CA102&gt;=0),"",CA102/CA124)</f>
        <v/>
      </c>
      <c r="CD102" s="30" t="str">
        <f t="shared" ref="CD102:CD114" si="96">IF(AND(BQ102=0,CA102&gt;0),100%,IF(AND(BQ102&lt;0,CA102=0),(BQ102-CA102)/BQ102,IF(AND(BQ102&gt;0,CA102&gt;0),(CA102-BQ102)/BQ102,IF(AND(BQ102=0,CA102=0),"",(CA102-BQ102)/BQ102))))</f>
        <v/>
      </c>
      <c r="CE102" s="130">
        <f t="shared" si="87"/>
        <v>0</v>
      </c>
      <c r="CF102" s="30">
        <f>IF(AND(CE4=0,CE102&gt;=0), "",CE102/CE4)</f>
        <v>0</v>
      </c>
      <c r="CG102" s="47">
        <f>IF(AND(CE124=0,CE102&gt;=0),"",CE102/CE124)</f>
        <v>0</v>
      </c>
      <c r="CH102" s="129">
        <f>+'N EERR UCAFE'!M185</f>
        <v>0</v>
      </c>
      <c r="CI102" s="30" t="str">
        <f>IF(AND(CH4=0,CH102&gt;=0), "",CH102/CH4)</f>
        <v/>
      </c>
      <c r="CJ102" s="47" t="str">
        <f>IF(AND(CH124=0,CH102&gt;=0),"",CH102/CH124)</f>
        <v/>
      </c>
      <c r="CK102" s="30" t="str">
        <f t="shared" si="46"/>
        <v/>
      </c>
      <c r="CL102" s="130">
        <f t="shared" si="88"/>
        <v>0</v>
      </c>
      <c r="CM102" s="30">
        <f>IF(AND(CL4=0,CL102&gt;=0), "",CL102/CL4)</f>
        <v>0</v>
      </c>
      <c r="CN102" s="47">
        <f>IF(AND(CL124=0,CL102&gt;=0),"",CL102/CL124)</f>
        <v>0</v>
      </c>
      <c r="CO102" s="129">
        <f>+'N EERR UCAFE'!N185</f>
        <v>0</v>
      </c>
      <c r="CP102" s="30" t="str">
        <f>IF(AND(CO4=0,CO102&gt;=0), "",CO102/CO4)</f>
        <v/>
      </c>
      <c r="CQ102" s="47" t="str">
        <f>IF(AND(CO124=0,CO102&gt;=0),"",CO102/CO124)</f>
        <v/>
      </c>
      <c r="CR102" s="30" t="str">
        <f t="shared" si="47"/>
        <v/>
      </c>
      <c r="CS102" s="130">
        <f t="shared" si="89"/>
        <v>0</v>
      </c>
      <c r="CT102" s="30">
        <f>IF(AND(CS4=0,CS102&gt;=0), "",CS102/CS4)</f>
        <v>0</v>
      </c>
      <c r="CU102" s="47">
        <f>IF(AND(CS124=0,CS102&gt;=0),"",CS102/CS124)</f>
        <v>0</v>
      </c>
      <c r="CV102" s="131">
        <f t="shared" si="90"/>
        <v>0</v>
      </c>
      <c r="CW102" s="30" t="str">
        <f>IF(AND(CV4=0,CV102&gt;=0), "",CV102/CV4)</f>
        <v/>
      </c>
      <c r="CX102" s="47" t="str">
        <f t="shared" si="48"/>
        <v/>
      </c>
    </row>
    <row r="103" spans="1:219" hidden="1" outlineLevel="1" x14ac:dyDescent="0.3">
      <c r="A103" s="29"/>
      <c r="B103" s="129"/>
      <c r="C103" s="15"/>
      <c r="D103" s="46"/>
      <c r="E103" s="129"/>
      <c r="F103" s="15"/>
      <c r="G103" s="46"/>
      <c r="H103" s="129"/>
      <c r="I103" s="15"/>
      <c r="J103" s="46"/>
      <c r="K103" s="32" t="str">
        <f t="shared" si="64"/>
        <v/>
      </c>
      <c r="M103" s="15"/>
      <c r="N103" s="46"/>
      <c r="O103" s="129"/>
      <c r="P103" s="15"/>
      <c r="Q103" s="46"/>
      <c r="R103" s="32" t="str">
        <f t="shared" si="66"/>
        <v/>
      </c>
      <c r="T103" s="15"/>
      <c r="U103" s="46"/>
      <c r="V103" s="131"/>
      <c r="W103" s="15"/>
      <c r="X103" s="92" t="str">
        <f t="shared" si="91"/>
        <v/>
      </c>
      <c r="Y103" s="129"/>
      <c r="Z103" s="15"/>
      <c r="AA103" s="46"/>
      <c r="AB103" s="32" t="str">
        <f t="shared" si="92"/>
        <v/>
      </c>
      <c r="AC103" s="130">
        <f t="shared" si="81"/>
        <v>0</v>
      </c>
      <c r="AD103" s="15"/>
      <c r="AE103" s="46"/>
      <c r="AF103" s="129"/>
      <c r="AG103" s="15"/>
      <c r="AH103" s="46"/>
      <c r="AI103" s="32" t="str">
        <f t="shared" si="41"/>
        <v/>
      </c>
      <c r="AJ103" s="130">
        <f t="shared" si="62"/>
        <v>0</v>
      </c>
      <c r="AK103" s="15"/>
      <c r="AL103" s="46"/>
      <c r="AM103" s="129"/>
      <c r="AN103" s="15"/>
      <c r="AO103" s="46"/>
      <c r="AP103" s="32" t="str">
        <f t="shared" si="42"/>
        <v/>
      </c>
      <c r="AQ103" s="130">
        <f t="shared" si="63"/>
        <v>0</v>
      </c>
      <c r="AR103" s="15"/>
      <c r="AS103" s="46"/>
      <c r="AT103" s="131"/>
      <c r="AU103" s="15"/>
      <c r="AV103" s="92" t="str">
        <f t="shared" si="93"/>
        <v/>
      </c>
      <c r="AW103" s="131"/>
      <c r="AX103" s="15"/>
      <c r="AY103" s="46"/>
      <c r="AZ103" s="131"/>
      <c r="BA103" s="15"/>
      <c r="BB103" s="92" t="str">
        <f t="shared" si="94"/>
        <v/>
      </c>
      <c r="BC103" s="129"/>
      <c r="BD103" s="15"/>
      <c r="BE103" s="46"/>
      <c r="BF103" s="32" t="str">
        <f t="shared" si="95"/>
        <v/>
      </c>
      <c r="BG103" s="130">
        <f t="shared" si="83"/>
        <v>0</v>
      </c>
      <c r="BH103" s="15"/>
      <c r="BI103" s="46"/>
      <c r="BJ103" s="129"/>
      <c r="BK103" s="15"/>
      <c r="BL103" s="46"/>
      <c r="BM103" s="32" t="str">
        <f t="shared" si="43"/>
        <v/>
      </c>
      <c r="BN103" s="130">
        <f t="shared" si="84"/>
        <v>0</v>
      </c>
      <c r="BO103" s="15"/>
      <c r="BP103" s="46"/>
      <c r="BQ103" s="129"/>
      <c r="BR103" s="15"/>
      <c r="BS103" s="46"/>
      <c r="BT103" s="32" t="str">
        <f t="shared" si="44"/>
        <v/>
      </c>
      <c r="BU103" s="130">
        <f t="shared" si="85"/>
        <v>0</v>
      </c>
      <c r="BV103" s="15"/>
      <c r="BW103" s="46"/>
      <c r="BX103" s="131"/>
      <c r="BY103" s="15"/>
      <c r="BZ103" s="92" t="str">
        <f t="shared" si="45"/>
        <v/>
      </c>
      <c r="CA103" s="129"/>
      <c r="CB103" s="15"/>
      <c r="CC103" s="46"/>
      <c r="CD103" s="32" t="str">
        <f t="shared" si="96"/>
        <v/>
      </c>
      <c r="CE103" s="130">
        <f t="shared" si="87"/>
        <v>0</v>
      </c>
      <c r="CF103" s="15"/>
      <c r="CG103" s="46"/>
      <c r="CH103" s="129"/>
      <c r="CI103" s="15"/>
      <c r="CJ103" s="46"/>
      <c r="CK103" s="32" t="str">
        <f t="shared" si="46"/>
        <v/>
      </c>
      <c r="CL103" s="130">
        <f t="shared" si="88"/>
        <v>0</v>
      </c>
      <c r="CM103" s="15"/>
      <c r="CN103" s="46"/>
      <c r="CO103" s="129"/>
      <c r="CP103" s="15"/>
      <c r="CQ103" s="46"/>
      <c r="CR103" s="32" t="str">
        <f t="shared" si="47"/>
        <v/>
      </c>
      <c r="CS103" s="130">
        <f t="shared" si="89"/>
        <v>0</v>
      </c>
      <c r="CT103" s="15"/>
      <c r="CU103" s="46"/>
      <c r="CV103" s="131"/>
      <c r="CW103" s="15"/>
      <c r="CX103" s="92" t="str">
        <f t="shared" si="48"/>
        <v/>
      </c>
    </row>
    <row r="104" spans="1:219" s="6" customFormat="1" collapsed="1" x14ac:dyDescent="0.3">
      <c r="A104" s="37" t="s">
        <v>35</v>
      </c>
      <c r="B104" s="126">
        <f>SUM(B105:B107)</f>
        <v>0</v>
      </c>
      <c r="C104" s="38" t="str">
        <f>IF(AND(B4=0,B104&gt;=0), "",B104/B4)</f>
        <v/>
      </c>
      <c r="D104" s="43" t="str">
        <f>IF(AND(B124=0,B104&gt;=0),"",B104/B124)</f>
        <v/>
      </c>
      <c r="E104" s="126">
        <f>SUM(E105:E107)</f>
        <v>0</v>
      </c>
      <c r="F104" s="38">
        <f>IF(AND(E4=0,E104&gt;=0), "",E104/E4)</f>
        <v>0</v>
      </c>
      <c r="G104" s="43">
        <f>IF(AND(E124=0,E104&gt;=0),"",E104/E124)</f>
        <v>0</v>
      </c>
      <c r="H104" s="126">
        <f>SUM(H105:H107)</f>
        <v>0</v>
      </c>
      <c r="I104" s="38">
        <f>IF(AND(H4=0,H104&gt;=0), "",H104/H4)</f>
        <v>0</v>
      </c>
      <c r="J104" s="43">
        <f>IF(AND(H124=0,H104&gt;=0),"",H104/H124)</f>
        <v>0</v>
      </c>
      <c r="K104" s="38" t="str">
        <f t="shared" si="64"/>
        <v/>
      </c>
      <c r="L104" s="127">
        <f>SUM(L105:L107)</f>
        <v>0</v>
      </c>
      <c r="M104" s="38">
        <f>IF(AND(L4=0,L104&gt;=0), "",L104/L4)</f>
        <v>0</v>
      </c>
      <c r="N104" s="43">
        <f>IF(AND(L124=0,L104&gt;=0),"",L104/L124)</f>
        <v>0</v>
      </c>
      <c r="O104" s="126">
        <f>SUM(O105:O107)</f>
        <v>0</v>
      </c>
      <c r="P104" s="38">
        <f>IF(AND(O4=0,O104&gt;=0), "",O104/O4)</f>
        <v>0</v>
      </c>
      <c r="Q104" s="43">
        <f>IF(AND(O124=0,O104&gt;=0),"",O104/O124)</f>
        <v>0</v>
      </c>
      <c r="R104" s="38" t="str">
        <f t="shared" si="66"/>
        <v/>
      </c>
      <c r="S104" s="127">
        <f>SUM(S105:S107)</f>
        <v>0</v>
      </c>
      <c r="T104" s="38">
        <f>IF(AND(S4=0,S104&gt;=0), "",S104/S4)</f>
        <v>0</v>
      </c>
      <c r="U104" s="43">
        <f>IF(AND(S124=0,S104&gt;=0),"",S104/S124)</f>
        <v>0</v>
      </c>
      <c r="V104" s="128">
        <f>SUM(V105:V107)</f>
        <v>0</v>
      </c>
      <c r="W104" s="38" t="str">
        <f>IF(AND(V4=0,V104&gt;=0), "",V104/V4)</f>
        <v/>
      </c>
      <c r="X104" s="91" t="str">
        <f t="shared" si="91"/>
        <v/>
      </c>
      <c r="Y104" s="126">
        <f>SUM(Y105:Y107)</f>
        <v>0</v>
      </c>
      <c r="Z104" s="38">
        <f>IF(AND(Y4=0,Y104&gt;=0), "",Y104/Y4)</f>
        <v>0</v>
      </c>
      <c r="AA104" s="43">
        <f>IF(AND(Y124=0,Y104&gt;=0),"",Y104/Y124)</f>
        <v>0</v>
      </c>
      <c r="AB104" s="38" t="str">
        <f t="shared" si="92"/>
        <v/>
      </c>
      <c r="AC104" s="127">
        <f>SUM(AC105:AC107)</f>
        <v>0</v>
      </c>
      <c r="AD104" s="38">
        <f>IF(AND(AC4=0,AC104&gt;=0), "",AC104/AC4)</f>
        <v>0</v>
      </c>
      <c r="AE104" s="43">
        <f>IF(AND(AC124=0,AC104&gt;=0),"",AC104/AC124)</f>
        <v>0</v>
      </c>
      <c r="AF104" s="126">
        <f>SUM(AF105:AF107)</f>
        <v>0</v>
      </c>
      <c r="AG104" s="38">
        <f>IF(AND(AF4=0,AF104&gt;=0), "",AF104/AF4)</f>
        <v>0</v>
      </c>
      <c r="AH104" s="43">
        <f>IF(AND(AF124=0,AF104&gt;=0),"",AF104/AF124)</f>
        <v>0</v>
      </c>
      <c r="AI104" s="38" t="str">
        <f t="shared" si="41"/>
        <v/>
      </c>
      <c r="AJ104" s="127">
        <f>SUM(AJ105:AJ107)</f>
        <v>0</v>
      </c>
      <c r="AK104" s="38">
        <f>IF(AND(AJ4=0,AJ104&gt;=0), "",AJ104/AJ4)</f>
        <v>0</v>
      </c>
      <c r="AL104" s="43">
        <f>IF(AND(AJ124=0,AJ104&gt;=0),"",AJ104/AJ124)</f>
        <v>0</v>
      </c>
      <c r="AM104" s="126">
        <f>SUM(AM105:AM107)</f>
        <v>0</v>
      </c>
      <c r="AN104" s="38">
        <f>IF(AND(AM4=0,AM104&gt;=0), "",AM104/AM4)</f>
        <v>0</v>
      </c>
      <c r="AO104" s="43">
        <f>IF(AND(AM124=0,AM104&gt;=0),"",AM104/AM124)</f>
        <v>0</v>
      </c>
      <c r="AP104" s="38" t="str">
        <f t="shared" si="42"/>
        <v/>
      </c>
      <c r="AQ104" s="127">
        <f>SUM(AQ105:AQ107)</f>
        <v>0</v>
      </c>
      <c r="AR104" s="38">
        <f>IF(AND(AQ4=0,AQ104&gt;=0), "",AQ104/AQ4)</f>
        <v>0</v>
      </c>
      <c r="AS104" s="43">
        <f>IF(AND(AQ124=0,AQ104&gt;=0),"",AQ104/AQ124)</f>
        <v>0</v>
      </c>
      <c r="AT104" s="128">
        <f>SUM(AT105:AT107)</f>
        <v>0</v>
      </c>
      <c r="AU104" s="38" t="str">
        <f>IF(AND(AT4=0,AT104&gt;=0), "",AT104/AT4)</f>
        <v/>
      </c>
      <c r="AV104" s="91" t="str">
        <f t="shared" si="93"/>
        <v/>
      </c>
      <c r="AW104" s="128">
        <f>SUM(AW105:AW107)</f>
        <v>0</v>
      </c>
      <c r="AX104" s="38">
        <f>IF(AND(AW4=0,AW104&gt;=0), "",AW104/AW4)</f>
        <v>0</v>
      </c>
      <c r="AY104" s="43">
        <f>IF(AND(AW124=0,AW104&gt;=0),"",AW104/AW124)</f>
        <v>0</v>
      </c>
      <c r="AZ104" s="128">
        <f>SUM(AZ105:AZ107)</f>
        <v>0</v>
      </c>
      <c r="BA104" s="38" t="str">
        <f>IF(AND(AZ4=0,AZ104&gt;=0), "",AZ104/AZ4)</f>
        <v/>
      </c>
      <c r="BB104" s="91" t="str">
        <f t="shared" si="94"/>
        <v/>
      </c>
      <c r="BC104" s="126">
        <f>SUM(BC105:BC107)</f>
        <v>0</v>
      </c>
      <c r="BD104" s="38" t="str">
        <f>IF(AND(BC4=0,BC104&gt;=0), "",BC104/BC4)</f>
        <v/>
      </c>
      <c r="BE104" s="43" t="str">
        <f>IF(AND(BC124=0,BC104&gt;=0),"",BC104/BC124)</f>
        <v/>
      </c>
      <c r="BF104" s="38" t="str">
        <f t="shared" si="95"/>
        <v/>
      </c>
      <c r="BG104" s="127">
        <f>SUM(BG105:BG107)</f>
        <v>0</v>
      </c>
      <c r="BH104" s="38">
        <f>IF(AND(BG4=0,BG104&gt;=0), "",BG104/BG4)</f>
        <v>0</v>
      </c>
      <c r="BI104" s="43">
        <f>IF(AND(BG124=0,BG104&gt;=0),"",BG104/BG124)</f>
        <v>0</v>
      </c>
      <c r="BJ104" s="126">
        <f>SUM(BJ105:BJ107)</f>
        <v>0</v>
      </c>
      <c r="BK104" s="38" t="str">
        <f>IF(AND(BJ4=0,BJ104&gt;=0), "",BJ104/BJ4)</f>
        <v/>
      </c>
      <c r="BL104" s="43" t="str">
        <f>IF(AND(BJ124=0,BJ104&gt;=0),"",BJ104/BJ124)</f>
        <v/>
      </c>
      <c r="BM104" s="38" t="str">
        <f t="shared" si="43"/>
        <v/>
      </c>
      <c r="BN104" s="127">
        <f>SUM(BN105:BN107)</f>
        <v>0</v>
      </c>
      <c r="BO104" s="38">
        <f>IF(AND(BN4=0,BN104&gt;=0), "",BN104/BN4)</f>
        <v>0</v>
      </c>
      <c r="BP104" s="43">
        <f>IF(AND(BN124=0,BN104&gt;=0),"",BN104/BN124)</f>
        <v>0</v>
      </c>
      <c r="BQ104" s="126">
        <f>SUM(BQ105:BQ107)</f>
        <v>0</v>
      </c>
      <c r="BR104" s="38" t="str">
        <f>IF(AND(BQ4=0,BQ104&gt;=0), "",BQ104/BQ4)</f>
        <v/>
      </c>
      <c r="BS104" s="43" t="str">
        <f>IF(AND(BQ124=0,BQ104&gt;=0),"",BQ104/BQ124)</f>
        <v/>
      </c>
      <c r="BT104" s="38" t="str">
        <f t="shared" si="44"/>
        <v/>
      </c>
      <c r="BU104" s="127">
        <f>SUM(BU105:BU107)</f>
        <v>0</v>
      </c>
      <c r="BV104" s="38">
        <f>IF(AND(BU4=0,BU104&gt;=0), "",BU104/BU4)</f>
        <v>0</v>
      </c>
      <c r="BW104" s="43">
        <f>IF(AND(BU124=0,BU104&gt;=0),"",BU104/BU124)</f>
        <v>0</v>
      </c>
      <c r="BX104" s="128">
        <f>SUM(BX105:BX107)</f>
        <v>0</v>
      </c>
      <c r="BY104" s="38" t="str">
        <f>IF(AND(BX4=0,BX104&gt;=0), "",BX104/BX4)</f>
        <v/>
      </c>
      <c r="BZ104" s="91" t="str">
        <f t="shared" si="45"/>
        <v/>
      </c>
      <c r="CA104" s="126">
        <f>SUM(CA105:CA107)</f>
        <v>0</v>
      </c>
      <c r="CB104" s="38" t="str">
        <f>IF(AND(CA4=0,CA104&gt;=0), "",CA104/CA4)</f>
        <v/>
      </c>
      <c r="CC104" s="43" t="str">
        <f>IF(AND(CA124=0,CA104&gt;=0),"",CA104/CA124)</f>
        <v/>
      </c>
      <c r="CD104" s="38" t="str">
        <f t="shared" si="96"/>
        <v/>
      </c>
      <c r="CE104" s="127">
        <f>SUM(CE105:CE107)</f>
        <v>0</v>
      </c>
      <c r="CF104" s="38">
        <f>IF(AND(CE4=0,CE104&gt;=0), "",CE104/CE4)</f>
        <v>0</v>
      </c>
      <c r="CG104" s="43">
        <f>IF(AND(CE124=0,CE104&gt;=0),"",CE104/CE124)</f>
        <v>0</v>
      </c>
      <c r="CH104" s="126">
        <f>SUM(CH105:CH107)</f>
        <v>0</v>
      </c>
      <c r="CI104" s="38" t="str">
        <f>IF(AND(CH4=0,CH104&gt;=0), "",CH104/CH4)</f>
        <v/>
      </c>
      <c r="CJ104" s="43" t="str">
        <f>IF(AND(CH124=0,CH104&gt;=0),"",CH104/CH124)</f>
        <v/>
      </c>
      <c r="CK104" s="38" t="str">
        <f t="shared" si="46"/>
        <v/>
      </c>
      <c r="CL104" s="127">
        <f>SUM(CL105:CL107)</f>
        <v>0</v>
      </c>
      <c r="CM104" s="38">
        <f>IF(AND(CL4=0,CL104&gt;=0), "",CL104/CL4)</f>
        <v>0</v>
      </c>
      <c r="CN104" s="43">
        <f>IF(AND(CL124=0,CL104&gt;=0),"",CL104/CL124)</f>
        <v>0</v>
      </c>
      <c r="CO104" s="126">
        <f>SUM(CO105:CO107)</f>
        <v>0</v>
      </c>
      <c r="CP104" s="38" t="str">
        <f>IF(AND(CO4=0,CO104&gt;=0), "",CO104/CO4)</f>
        <v/>
      </c>
      <c r="CQ104" s="43" t="str">
        <f>IF(AND(CO124=0,CO104&gt;=0),"",CO104/CO124)</f>
        <v/>
      </c>
      <c r="CR104" s="38" t="str">
        <f t="shared" si="47"/>
        <v/>
      </c>
      <c r="CS104" s="127">
        <f>SUM(CS105:CS107)</f>
        <v>0</v>
      </c>
      <c r="CT104" s="38">
        <f>IF(AND(CS4=0,CS104&gt;=0), "",CS104/CS4)</f>
        <v>0</v>
      </c>
      <c r="CU104" s="43">
        <f>IF(AND(CS124=0,CS104&gt;=0),"",CS104/CS124)</f>
        <v>0</v>
      </c>
      <c r="CV104" s="128">
        <f>SUM(CV105:CV107)</f>
        <v>0</v>
      </c>
      <c r="CW104" s="38" t="str">
        <f>IF(AND(CV4=0,CV104&gt;=0), "",CV104/CV4)</f>
        <v/>
      </c>
      <c r="CX104" s="91" t="str">
        <f t="shared" si="48"/>
        <v/>
      </c>
    </row>
    <row r="105" spans="1:219" hidden="1" outlineLevel="1" x14ac:dyDescent="0.3">
      <c r="A105" s="29" t="s">
        <v>91</v>
      </c>
      <c r="B105" s="129">
        <f>+'N EERR UCAFE'!B189+'N EERR UCAFE'!B190</f>
        <v>0</v>
      </c>
      <c r="C105" s="30" t="str">
        <f>IF(AND(B4=0,B105&gt;=0), "",B105/B4)</f>
        <v/>
      </c>
      <c r="D105" s="47" t="str">
        <f>IF(AND(B124=0,B105&gt;=0),"",B105/B124)</f>
        <v/>
      </c>
      <c r="E105" s="129">
        <f>+'N EERR UCAFE'!C189+'N EERR UCAFE'!C190</f>
        <v>0</v>
      </c>
      <c r="F105" s="30">
        <f>IF(AND(E4=0,E105&gt;=0), "",E105/E4)</f>
        <v>0</v>
      </c>
      <c r="G105" s="47">
        <f>IF(AND(E124=0,E105&gt;=0),"",E105/E124)</f>
        <v>0</v>
      </c>
      <c r="H105" s="129">
        <f>+'N EERR UCAFE'!D189+'N EERR UCAFE'!D190</f>
        <v>0</v>
      </c>
      <c r="I105" s="30">
        <f>IF(AND(H4=0,H105&gt;=0), "",H105/H4)</f>
        <v>0</v>
      </c>
      <c r="J105" s="47">
        <f>IF(AND(H124=0,H105&gt;=0),"",H105/H124)</f>
        <v>0</v>
      </c>
      <c r="K105" s="30" t="str">
        <f t="shared" si="64"/>
        <v/>
      </c>
      <c r="L105" s="130">
        <f>+E105+H105</f>
        <v>0</v>
      </c>
      <c r="M105" s="30">
        <f>IF(AND(L4=0,L105&gt;=0), "",L105/L4)</f>
        <v>0</v>
      </c>
      <c r="N105" s="47">
        <f>IF(AND(L124=0,L105&gt;=0),"",L105/L124)</f>
        <v>0</v>
      </c>
      <c r="O105" s="129">
        <f>+'N EERR UCAFE'!E189+'N EERR UCAFE'!E190</f>
        <v>0</v>
      </c>
      <c r="P105" s="30">
        <f>IF(AND(O4=0,O105&gt;=0), "",O105/O4)</f>
        <v>0</v>
      </c>
      <c r="Q105" s="47">
        <f>IF(AND(O124=0,O105&gt;=0),"",O105/O124)</f>
        <v>0</v>
      </c>
      <c r="R105" s="30" t="str">
        <f t="shared" si="66"/>
        <v/>
      </c>
      <c r="S105" s="130">
        <f>+L105+O105</f>
        <v>0</v>
      </c>
      <c r="T105" s="30">
        <f>IF(AND(S4=0,S105&gt;=0), "",S105/S4)</f>
        <v>0</v>
      </c>
      <c r="U105" s="47">
        <f>IF(AND(S124=0,S105&gt;=0),"",S105/S124)</f>
        <v>0</v>
      </c>
      <c r="V105" s="131"/>
      <c r="W105" s="30" t="str">
        <f>IF(AND(V4=0,V105&gt;=0), "",V105/V4)</f>
        <v/>
      </c>
      <c r="X105" s="47" t="str">
        <f t="shared" si="91"/>
        <v/>
      </c>
      <c r="Y105" s="129">
        <f>+'N EERR UCAFE'!F189+'N EERR UCAFE'!F190</f>
        <v>0</v>
      </c>
      <c r="Z105" s="30">
        <f>IF(AND(Y4=0,Y105&gt;=0), "",Y105/Y4)</f>
        <v>0</v>
      </c>
      <c r="AA105" s="47">
        <f>IF(AND(Y124=0,Y105&gt;=0),"",Y105/Y124)</f>
        <v>0</v>
      </c>
      <c r="AB105" s="30" t="str">
        <f t="shared" si="92"/>
        <v/>
      </c>
      <c r="AC105" s="130">
        <f>+S105+Y105</f>
        <v>0</v>
      </c>
      <c r="AD105" s="30">
        <f>IF(AND(AC4=0,AC105&gt;=0), "",AC105/AC4)</f>
        <v>0</v>
      </c>
      <c r="AE105" s="47">
        <f>IF(AND(AC124=0,AC105&gt;=0),"",AC105/AC124)</f>
        <v>0</v>
      </c>
      <c r="AF105" s="129">
        <f>+'N EERR UCAFE'!G189+'N EERR UCAFE'!G190</f>
        <v>0</v>
      </c>
      <c r="AG105" s="30">
        <f>IF(AND(AF4=0,AF105&gt;=0), "",AF105/AF4)</f>
        <v>0</v>
      </c>
      <c r="AH105" s="47">
        <f>IF(AND(AF124=0,AF105&gt;=0),"",AF105/AF124)</f>
        <v>0</v>
      </c>
      <c r="AI105" s="30" t="str">
        <f t="shared" si="41"/>
        <v/>
      </c>
      <c r="AJ105" s="130">
        <f t="shared" si="62"/>
        <v>0</v>
      </c>
      <c r="AK105" s="30">
        <f>IF(AND(AJ4=0,AJ105&gt;=0), "",AJ105/AJ4)</f>
        <v>0</v>
      </c>
      <c r="AL105" s="47">
        <f>IF(AND(AJ124=0,AJ105&gt;=0),"",AJ105/AJ124)</f>
        <v>0</v>
      </c>
      <c r="AM105" s="129">
        <f>+'N EERR UCAFE'!H189+'N EERR UCAFE'!H190</f>
        <v>0</v>
      </c>
      <c r="AN105" s="30">
        <f>IF(AND(AM4=0,AM105&gt;=0), "",AM105/AM4)</f>
        <v>0</v>
      </c>
      <c r="AO105" s="47">
        <f>IF(AND(AM124=0,AM105&gt;=0),"",AM105/AM124)</f>
        <v>0</v>
      </c>
      <c r="AP105" s="30" t="str">
        <f t="shared" si="42"/>
        <v/>
      </c>
      <c r="AQ105" s="130">
        <f t="shared" si="63"/>
        <v>0</v>
      </c>
      <c r="AR105" s="30">
        <f>IF(AND(AQ4=0,AQ105&gt;=0), "",AQ105/AQ4)</f>
        <v>0</v>
      </c>
      <c r="AS105" s="47">
        <f>IF(AND(AQ124=0,AQ105&gt;=0),"",AQ105/AQ124)</f>
        <v>0</v>
      </c>
      <c r="AT105" s="131">
        <f>+V105*2</f>
        <v>0</v>
      </c>
      <c r="AU105" s="30" t="str">
        <f>IF(AND(AT4=0,AT105&gt;=0), "",AT105/AT4)</f>
        <v/>
      </c>
      <c r="AV105" s="47" t="str">
        <f t="shared" si="93"/>
        <v/>
      </c>
      <c r="AW105" s="131">
        <f>+AQ105/6</f>
        <v>0</v>
      </c>
      <c r="AX105" s="30">
        <f>IF(AND(AW4=0,AW105&gt;=0), "",AW105/AW4)</f>
        <v>0</v>
      </c>
      <c r="AY105" s="47">
        <f>IF(AND(AW124=0,AW105&gt;=0),"",AW105/AW124)</f>
        <v>0</v>
      </c>
      <c r="AZ105" s="131">
        <f>+AT105/6</f>
        <v>0</v>
      </c>
      <c r="BA105" s="30" t="str">
        <f>IF(AND(AZ4=0,AZ105&gt;=0), "",AZ105/AZ4)</f>
        <v/>
      </c>
      <c r="BB105" s="47" t="str">
        <f t="shared" si="94"/>
        <v/>
      </c>
      <c r="BC105" s="129">
        <f>+'N EERR UCAFE'!I189+'N EERR UCAFE'!I190</f>
        <v>0</v>
      </c>
      <c r="BD105" s="30" t="str">
        <f>IF(AND(BC4=0,BC105&gt;=0), "",BC105/BC4)</f>
        <v/>
      </c>
      <c r="BE105" s="47" t="str">
        <f>IF(AND(BC124=0,BC105&gt;=0),"",BC105/BC124)</f>
        <v/>
      </c>
      <c r="BF105" s="30" t="str">
        <f t="shared" si="95"/>
        <v/>
      </c>
      <c r="BG105" s="130">
        <f>+AQ105+BC105</f>
        <v>0</v>
      </c>
      <c r="BH105" s="30">
        <f>IF(AND(BG4=0,BG105&gt;=0), "",BG105/BG4)</f>
        <v>0</v>
      </c>
      <c r="BI105" s="47">
        <f>IF(AND(BG124=0,BG105&gt;=0),"",BG105/BG124)</f>
        <v>0</v>
      </c>
      <c r="BJ105" s="129">
        <f>+'N EERR UCAFE'!J189+'N EERR UCAFE'!J190</f>
        <v>0</v>
      </c>
      <c r="BK105" s="30" t="str">
        <f>IF(AND(BJ4=0,BJ105&gt;=0), "",BJ105/BJ4)</f>
        <v/>
      </c>
      <c r="BL105" s="47" t="str">
        <f>IF(AND(BJ124=0,BJ105&gt;=0),"",BJ105/BJ124)</f>
        <v/>
      </c>
      <c r="BM105" s="30" t="str">
        <f t="shared" si="43"/>
        <v/>
      </c>
      <c r="BN105" s="130">
        <f>+BG105+BJ105</f>
        <v>0</v>
      </c>
      <c r="BO105" s="30">
        <f>IF(AND(BN4=0,BN105&gt;=0), "",BN105/BN4)</f>
        <v>0</v>
      </c>
      <c r="BP105" s="47">
        <f>IF(AND(BN124=0,BN105&gt;=0),"",BN105/BN124)</f>
        <v>0</v>
      </c>
      <c r="BQ105" s="129">
        <f>+'N EERR UCAFE'!K189+'N EERR UCAFE'!K190</f>
        <v>0</v>
      </c>
      <c r="BR105" s="30" t="str">
        <f>IF(AND(BQ4=0,BQ105&gt;=0), "",BQ105/BQ4)</f>
        <v/>
      </c>
      <c r="BS105" s="47" t="str">
        <f>IF(AND(BQ124=0,BQ105&gt;=0),"",BQ105/BQ124)</f>
        <v/>
      </c>
      <c r="BT105" s="30" t="str">
        <f t="shared" si="44"/>
        <v/>
      </c>
      <c r="BU105" s="130">
        <f>+BN105+BQ105</f>
        <v>0</v>
      </c>
      <c r="BV105" s="30">
        <f>IF(AND(BU4=0,BU105&gt;=0), "",BU105/BU4)</f>
        <v>0</v>
      </c>
      <c r="BW105" s="47">
        <f>IF(AND(BU124=0,BU105&gt;=0),"",BU105/BU124)</f>
        <v>0</v>
      </c>
      <c r="BX105" s="131">
        <f>+AZ105*9</f>
        <v>0</v>
      </c>
      <c r="BY105" s="30" t="str">
        <f>IF(AND(BX4=0,BX105&gt;=0), "",BX105/BX4)</f>
        <v/>
      </c>
      <c r="BZ105" s="47" t="str">
        <f t="shared" si="45"/>
        <v/>
      </c>
      <c r="CA105" s="129">
        <f>+'N EERR UCAFE'!L189+'N EERR UCAFE'!L190</f>
        <v>0</v>
      </c>
      <c r="CB105" s="30" t="str">
        <f>IF(AND(CA4=0,CA105&gt;=0), "",CA105/CA4)</f>
        <v/>
      </c>
      <c r="CC105" s="47" t="str">
        <f>IF(AND(CA124=0,CA105&gt;=0),"",CA105/CA124)</f>
        <v/>
      </c>
      <c r="CD105" s="30" t="str">
        <f t="shared" si="96"/>
        <v/>
      </c>
      <c r="CE105" s="130">
        <f>+BU105+CA105</f>
        <v>0</v>
      </c>
      <c r="CF105" s="30">
        <f>IF(AND(CE4=0,CE105&gt;=0), "",CE105/CE4)</f>
        <v>0</v>
      </c>
      <c r="CG105" s="47">
        <f>IF(AND(CE124=0,CE105&gt;=0),"",CE105/CE124)</f>
        <v>0</v>
      </c>
      <c r="CH105" s="129">
        <f>+'N EERR UCAFE'!M189+'N EERR UCAFE'!M190</f>
        <v>0</v>
      </c>
      <c r="CI105" s="30" t="str">
        <f>IF(AND(CH4=0,CH105&gt;=0), "",CH105/CH4)</f>
        <v/>
      </c>
      <c r="CJ105" s="47" t="str">
        <f>IF(AND(CH124=0,CH105&gt;=0),"",CH105/CH124)</f>
        <v/>
      </c>
      <c r="CK105" s="30" t="str">
        <f t="shared" si="46"/>
        <v/>
      </c>
      <c r="CL105" s="130">
        <f>+CE105+CH105</f>
        <v>0</v>
      </c>
      <c r="CM105" s="30">
        <f>IF(AND(CL4=0,CL105&gt;=0), "",CL105/CL4)</f>
        <v>0</v>
      </c>
      <c r="CN105" s="47">
        <f>IF(AND(CL124=0,CL105&gt;=0),"",CL105/CL124)</f>
        <v>0</v>
      </c>
      <c r="CO105" s="129">
        <f>+'N EERR UCAFE'!N189+'N EERR UCAFE'!N190</f>
        <v>0</v>
      </c>
      <c r="CP105" s="30" t="str">
        <f>IF(AND(CO4=0,CO105&gt;=0), "",CO105/CO4)</f>
        <v/>
      </c>
      <c r="CQ105" s="47" t="str">
        <f>IF(AND(CO124=0,CO105&gt;=0),"",CO105/CO124)</f>
        <v/>
      </c>
      <c r="CR105" s="30" t="str">
        <f t="shared" si="47"/>
        <v/>
      </c>
      <c r="CS105" s="130">
        <f>+CL105+CO105</f>
        <v>0</v>
      </c>
      <c r="CT105" s="30">
        <f>IF(AND(CS4=0,CS105&gt;=0), "",CS105/CS4)</f>
        <v>0</v>
      </c>
      <c r="CU105" s="47">
        <f>IF(AND(CS124=0,CS105&gt;=0),"",CS105/CS124)</f>
        <v>0</v>
      </c>
      <c r="CV105" s="131">
        <f>+AZ105*12</f>
        <v>0</v>
      </c>
      <c r="CW105" s="30" t="str">
        <f>IF(AND(CV4=0,CV105&gt;=0), "",CV105/CV4)</f>
        <v/>
      </c>
      <c r="CX105" s="47" t="str">
        <f t="shared" si="48"/>
        <v/>
      </c>
    </row>
    <row r="106" spans="1:219" hidden="1" outlineLevel="1" x14ac:dyDescent="0.3">
      <c r="A106" s="29" t="s">
        <v>92</v>
      </c>
      <c r="B106" s="129">
        <f>+'N EERR UCAFE'!B191</f>
        <v>0</v>
      </c>
      <c r="C106" s="30" t="str">
        <f>IF(AND(B4=0,B106&gt;=0), "",B106/B4)</f>
        <v/>
      </c>
      <c r="D106" s="47" t="str">
        <f>IF(AND(B124=0,B106&gt;=0),"",B106/B124)</f>
        <v/>
      </c>
      <c r="E106" s="129">
        <f>+'N EERR UCAFE'!C191</f>
        <v>0</v>
      </c>
      <c r="F106" s="30">
        <f>IF(AND(E4=0,E106&gt;=0), "",E106/E4)</f>
        <v>0</v>
      </c>
      <c r="G106" s="47">
        <f>IF(AND(E124=0,E106&gt;=0),"",E106/E124)</f>
        <v>0</v>
      </c>
      <c r="H106" s="129">
        <f>+'N EERR UCAFE'!D191</f>
        <v>0</v>
      </c>
      <c r="I106" s="30">
        <f>IF(AND(H4=0,H106&gt;=0), "",H106/H4)</f>
        <v>0</v>
      </c>
      <c r="J106" s="47">
        <f>IF(AND(H124=0,H106&gt;=0),"",H106/H124)</f>
        <v>0</v>
      </c>
      <c r="K106" s="30" t="str">
        <f t="shared" si="64"/>
        <v/>
      </c>
      <c r="L106" s="130">
        <f>+E106+H106</f>
        <v>0</v>
      </c>
      <c r="M106" s="30">
        <f>IF(AND(L4=0,L106&gt;=0), "",L106/L4)</f>
        <v>0</v>
      </c>
      <c r="N106" s="47">
        <f>IF(AND(L124=0,L106&gt;=0),"",L106/L124)</f>
        <v>0</v>
      </c>
      <c r="O106" s="129">
        <f>+'N EERR UCAFE'!E191</f>
        <v>0</v>
      </c>
      <c r="P106" s="30">
        <f>IF(AND(O4=0,O106&gt;=0), "",O106/O4)</f>
        <v>0</v>
      </c>
      <c r="Q106" s="47">
        <f>IF(AND(O124=0,O106&gt;=0),"",O106/O124)</f>
        <v>0</v>
      </c>
      <c r="R106" s="30" t="str">
        <f t="shared" si="66"/>
        <v/>
      </c>
      <c r="S106" s="130">
        <f>+L106+O106</f>
        <v>0</v>
      </c>
      <c r="T106" s="30">
        <f>IF(AND(S4=0,S106&gt;=0), "",S106/S4)</f>
        <v>0</v>
      </c>
      <c r="U106" s="47">
        <f>IF(AND(S124=0,S106&gt;=0),"",S106/S124)</f>
        <v>0</v>
      </c>
      <c r="V106" s="131"/>
      <c r="W106" s="30" t="str">
        <f>IF(AND(V4=0,V106&gt;=0), "",V106/V4)</f>
        <v/>
      </c>
      <c r="X106" s="47" t="str">
        <f t="shared" si="91"/>
        <v/>
      </c>
      <c r="Y106" s="129">
        <f>+'N EERR UCAFE'!F191</f>
        <v>0</v>
      </c>
      <c r="Z106" s="30">
        <f>IF(AND(Y4=0,Y106&gt;=0), "",Y106/Y4)</f>
        <v>0</v>
      </c>
      <c r="AA106" s="47">
        <f>IF(AND(Y124=0,Y106&gt;=0),"",Y106/Y124)</f>
        <v>0</v>
      </c>
      <c r="AB106" s="30" t="str">
        <f t="shared" si="92"/>
        <v/>
      </c>
      <c r="AC106" s="130">
        <f>+S106+Y106</f>
        <v>0</v>
      </c>
      <c r="AD106" s="30">
        <f>IF(AND(AC4=0,AC106&gt;=0), "",AC106/AC4)</f>
        <v>0</v>
      </c>
      <c r="AE106" s="47">
        <f>IF(AND(AC124=0,AC106&gt;=0),"",AC106/AC124)</f>
        <v>0</v>
      </c>
      <c r="AF106" s="129">
        <f>+'N EERR UCAFE'!G191</f>
        <v>0</v>
      </c>
      <c r="AG106" s="30">
        <f>IF(AND(AF4=0,AF106&gt;=0), "",AF106/AF4)</f>
        <v>0</v>
      </c>
      <c r="AH106" s="47">
        <f>IF(AND(AF124=0,AF106&gt;=0),"",AF106/AF124)</f>
        <v>0</v>
      </c>
      <c r="AI106" s="30" t="str">
        <f t="shared" si="41"/>
        <v/>
      </c>
      <c r="AJ106" s="130">
        <f t="shared" si="62"/>
        <v>0</v>
      </c>
      <c r="AK106" s="30">
        <f>IF(AND(AJ4=0,AJ106&gt;=0), "",AJ106/AJ4)</f>
        <v>0</v>
      </c>
      <c r="AL106" s="47">
        <f>IF(AND(AJ124=0,AJ106&gt;=0),"",AJ106/AJ124)</f>
        <v>0</v>
      </c>
      <c r="AM106" s="129">
        <f>+'N EERR UCAFE'!H191</f>
        <v>0</v>
      </c>
      <c r="AN106" s="30">
        <f>IF(AND(AM4=0,AM106&gt;=0), "",AM106/AM4)</f>
        <v>0</v>
      </c>
      <c r="AO106" s="47">
        <f>IF(AND(AM124=0,AM106&gt;=0),"",AM106/AM124)</f>
        <v>0</v>
      </c>
      <c r="AP106" s="30" t="str">
        <f t="shared" si="42"/>
        <v/>
      </c>
      <c r="AQ106" s="130">
        <f t="shared" si="63"/>
        <v>0</v>
      </c>
      <c r="AR106" s="30">
        <f>IF(AND(AQ4=0,AQ106&gt;=0), "",AQ106/AQ4)</f>
        <v>0</v>
      </c>
      <c r="AS106" s="47">
        <f>IF(AND(AQ124=0,AQ106&gt;=0),"",AQ106/AQ124)</f>
        <v>0</v>
      </c>
      <c r="AT106" s="131">
        <f>+V106*2</f>
        <v>0</v>
      </c>
      <c r="AU106" s="30" t="str">
        <f>IF(AND(AT4=0,AT106&gt;=0), "",AT106/AT4)</f>
        <v/>
      </c>
      <c r="AV106" s="47" t="str">
        <f t="shared" si="93"/>
        <v/>
      </c>
      <c r="AW106" s="131">
        <f>+AQ106/6</f>
        <v>0</v>
      </c>
      <c r="AX106" s="30">
        <f>IF(AND(AW4=0,AW106&gt;=0), "",AW106/AW4)</f>
        <v>0</v>
      </c>
      <c r="AY106" s="47">
        <f>IF(AND(AW124=0,AW106&gt;=0),"",AW106/AW124)</f>
        <v>0</v>
      </c>
      <c r="AZ106" s="131">
        <f>+AT106/6</f>
        <v>0</v>
      </c>
      <c r="BA106" s="30" t="str">
        <f>IF(AND(AZ4=0,AZ106&gt;=0), "",AZ106/AZ4)</f>
        <v/>
      </c>
      <c r="BB106" s="47" t="str">
        <f t="shared" si="94"/>
        <v/>
      </c>
      <c r="BC106" s="129">
        <f>+'N EERR UCAFE'!I191</f>
        <v>0</v>
      </c>
      <c r="BD106" s="30" t="str">
        <f>IF(AND(BC4=0,BC106&gt;=0), "",BC106/BC4)</f>
        <v/>
      </c>
      <c r="BE106" s="47" t="str">
        <f>IF(AND(BC124=0,BC106&gt;=0),"",BC106/BC124)</f>
        <v/>
      </c>
      <c r="BF106" s="30" t="str">
        <f t="shared" si="95"/>
        <v/>
      </c>
      <c r="BG106" s="130">
        <f>+AQ106+BC106</f>
        <v>0</v>
      </c>
      <c r="BH106" s="30">
        <f>IF(AND(BG4=0,BG106&gt;=0), "",BG106/BG4)</f>
        <v>0</v>
      </c>
      <c r="BI106" s="47">
        <f>IF(AND(BG124=0,BG106&gt;=0),"",BG106/BG124)</f>
        <v>0</v>
      </c>
      <c r="BJ106" s="129">
        <f>+'N EERR UCAFE'!J191</f>
        <v>0</v>
      </c>
      <c r="BK106" s="30" t="str">
        <f>IF(AND(BJ4=0,BJ106&gt;=0), "",BJ106/BJ4)</f>
        <v/>
      </c>
      <c r="BL106" s="47" t="str">
        <f>IF(AND(BJ124=0,BJ106&gt;=0),"",BJ106/BJ124)</f>
        <v/>
      </c>
      <c r="BM106" s="30" t="str">
        <f t="shared" si="43"/>
        <v/>
      </c>
      <c r="BN106" s="130">
        <f>+BG106+BJ106</f>
        <v>0</v>
      </c>
      <c r="BO106" s="30">
        <f>IF(AND(BN4=0,BN106&gt;=0), "",BN106/BN4)</f>
        <v>0</v>
      </c>
      <c r="BP106" s="47">
        <f>IF(AND(BN124=0,BN106&gt;=0),"",BN106/BN124)</f>
        <v>0</v>
      </c>
      <c r="BQ106" s="129">
        <f>+'N EERR UCAFE'!K191</f>
        <v>0</v>
      </c>
      <c r="BR106" s="30" t="str">
        <f>IF(AND(BQ4=0,BQ106&gt;=0), "",BQ106/BQ4)</f>
        <v/>
      </c>
      <c r="BS106" s="47" t="str">
        <f>IF(AND(BQ124=0,BQ106&gt;=0),"",BQ106/BQ124)</f>
        <v/>
      </c>
      <c r="BT106" s="30" t="str">
        <f t="shared" si="44"/>
        <v/>
      </c>
      <c r="BU106" s="130">
        <f>+BN106+BQ106</f>
        <v>0</v>
      </c>
      <c r="BV106" s="30">
        <f>IF(AND(BU4=0,BU106&gt;=0), "",BU106/BU4)</f>
        <v>0</v>
      </c>
      <c r="BW106" s="47">
        <f>IF(AND(BU124=0,BU106&gt;=0),"",BU106/BU124)</f>
        <v>0</v>
      </c>
      <c r="BX106" s="131">
        <f>+AZ106*9</f>
        <v>0</v>
      </c>
      <c r="BY106" s="30" t="str">
        <f>IF(AND(BX4=0,BX106&gt;=0), "",BX106/BX4)</f>
        <v/>
      </c>
      <c r="BZ106" s="47" t="str">
        <f t="shared" si="45"/>
        <v/>
      </c>
      <c r="CA106" s="129">
        <f>+'N EERR UCAFE'!L191</f>
        <v>0</v>
      </c>
      <c r="CB106" s="30" t="str">
        <f>IF(AND(CA4=0,CA106&gt;=0), "",CA106/CA4)</f>
        <v/>
      </c>
      <c r="CC106" s="47" t="str">
        <f>IF(AND(CA124=0,CA106&gt;=0),"",CA106/CA124)</f>
        <v/>
      </c>
      <c r="CD106" s="30" t="str">
        <f t="shared" si="96"/>
        <v/>
      </c>
      <c r="CE106" s="130">
        <f>+BU106+CA106</f>
        <v>0</v>
      </c>
      <c r="CF106" s="30">
        <f>IF(AND(CE4=0,CE106&gt;=0), "",CE106/CE4)</f>
        <v>0</v>
      </c>
      <c r="CG106" s="47">
        <f>IF(AND(CE124=0,CE106&gt;=0),"",CE106/CE124)</f>
        <v>0</v>
      </c>
      <c r="CH106" s="129">
        <f>+'N EERR UCAFE'!M191</f>
        <v>0</v>
      </c>
      <c r="CI106" s="30" t="str">
        <f>IF(AND(CH4=0,CH106&gt;=0), "",CH106/CH4)</f>
        <v/>
      </c>
      <c r="CJ106" s="47" t="str">
        <f>IF(AND(CH124=0,CH106&gt;=0),"",CH106/CH124)</f>
        <v/>
      </c>
      <c r="CK106" s="30" t="str">
        <f t="shared" si="46"/>
        <v/>
      </c>
      <c r="CL106" s="130">
        <f>+CE106+CH106</f>
        <v>0</v>
      </c>
      <c r="CM106" s="30">
        <f>IF(AND(CL4=0,CL106&gt;=0), "",CL106/CL4)</f>
        <v>0</v>
      </c>
      <c r="CN106" s="47">
        <f>IF(AND(CL124=0,CL106&gt;=0),"",CL106/CL124)</f>
        <v>0</v>
      </c>
      <c r="CO106" s="129">
        <f>+'N EERR UCAFE'!N191</f>
        <v>0</v>
      </c>
      <c r="CP106" s="30" t="str">
        <f>IF(AND(CO4=0,CO106&gt;=0), "",CO106/CO4)</f>
        <v/>
      </c>
      <c r="CQ106" s="47" t="str">
        <f>IF(AND(CO124=0,CO106&gt;=0),"",CO106/CO124)</f>
        <v/>
      </c>
      <c r="CR106" s="30" t="str">
        <f t="shared" si="47"/>
        <v/>
      </c>
      <c r="CS106" s="130">
        <f>+CL106+CO106</f>
        <v>0</v>
      </c>
      <c r="CT106" s="30">
        <f>IF(AND(CS4=0,CS106&gt;=0), "",CS106/CS4)</f>
        <v>0</v>
      </c>
      <c r="CU106" s="47">
        <f>IF(AND(CS124=0,CS106&gt;=0),"",CS106/CS124)</f>
        <v>0</v>
      </c>
      <c r="CV106" s="131">
        <f>+AZ106*12</f>
        <v>0</v>
      </c>
      <c r="CW106" s="30" t="str">
        <f>IF(AND(CV4=0,CV106&gt;=0), "",CV106/CV4)</f>
        <v/>
      </c>
      <c r="CX106" s="47" t="str">
        <f t="shared" si="48"/>
        <v/>
      </c>
    </row>
    <row r="107" spans="1:219" hidden="1" outlineLevel="1" x14ac:dyDescent="0.3">
      <c r="A107" s="29"/>
      <c r="B107" s="129"/>
      <c r="C107" s="15"/>
      <c r="D107" s="46"/>
      <c r="E107" s="129"/>
      <c r="F107" s="15"/>
      <c r="G107" s="46"/>
      <c r="H107" s="129"/>
      <c r="I107" s="15"/>
      <c r="J107" s="46"/>
      <c r="K107" s="32" t="str">
        <f t="shared" si="64"/>
        <v/>
      </c>
      <c r="M107" s="15"/>
      <c r="N107" s="46"/>
      <c r="O107" s="129"/>
      <c r="P107" s="15"/>
      <c r="Q107" s="46"/>
      <c r="R107" s="32" t="str">
        <f t="shared" si="66"/>
        <v/>
      </c>
      <c r="T107" s="15"/>
      <c r="U107" s="46"/>
      <c r="V107" s="131"/>
      <c r="W107" s="15"/>
      <c r="X107" s="92" t="str">
        <f t="shared" si="91"/>
        <v/>
      </c>
      <c r="Y107" s="129"/>
      <c r="Z107" s="15"/>
      <c r="AA107" s="46"/>
      <c r="AB107" s="32" t="str">
        <f t="shared" si="92"/>
        <v/>
      </c>
      <c r="AD107" s="15"/>
      <c r="AE107" s="46"/>
      <c r="AF107" s="129"/>
      <c r="AG107" s="15"/>
      <c r="AH107" s="46"/>
      <c r="AI107" s="32" t="str">
        <f t="shared" si="41"/>
        <v/>
      </c>
      <c r="AJ107" s="130">
        <f t="shared" si="62"/>
        <v>0</v>
      </c>
      <c r="AK107" s="15"/>
      <c r="AL107" s="46"/>
      <c r="AM107" s="129"/>
      <c r="AN107" s="15"/>
      <c r="AO107" s="46"/>
      <c r="AP107" s="32" t="str">
        <f t="shared" si="42"/>
        <v/>
      </c>
      <c r="AQ107" s="130">
        <f t="shared" si="63"/>
        <v>0</v>
      </c>
      <c r="AR107" s="15"/>
      <c r="AS107" s="46"/>
      <c r="AT107" s="131">
        <f>+V107*2</f>
        <v>0</v>
      </c>
      <c r="AU107" s="15"/>
      <c r="AV107" s="92" t="str">
        <f t="shared" si="93"/>
        <v/>
      </c>
      <c r="AW107" s="131">
        <f>+AQ107/6</f>
        <v>0</v>
      </c>
      <c r="AX107" s="15"/>
      <c r="AY107" s="46"/>
      <c r="AZ107" s="131">
        <f>+AT107/6</f>
        <v>0</v>
      </c>
      <c r="BA107" s="15"/>
      <c r="BB107" s="92" t="str">
        <f t="shared" si="94"/>
        <v/>
      </c>
      <c r="BC107" s="129"/>
      <c r="BD107" s="15"/>
      <c r="BE107" s="46"/>
      <c r="BF107" s="32" t="str">
        <f t="shared" si="95"/>
        <v/>
      </c>
      <c r="BG107" s="130">
        <f>+AQ107+BC107</f>
        <v>0</v>
      </c>
      <c r="BH107" s="15"/>
      <c r="BI107" s="46"/>
      <c r="BJ107" s="129"/>
      <c r="BK107" s="15"/>
      <c r="BL107" s="46"/>
      <c r="BM107" s="32" t="str">
        <f t="shared" si="43"/>
        <v/>
      </c>
      <c r="BN107" s="130">
        <f>+BG107+BJ107</f>
        <v>0</v>
      </c>
      <c r="BO107" s="15"/>
      <c r="BP107" s="46"/>
      <c r="BQ107" s="129"/>
      <c r="BR107" s="15"/>
      <c r="BS107" s="46"/>
      <c r="BT107" s="32" t="str">
        <f t="shared" si="44"/>
        <v/>
      </c>
      <c r="BU107" s="130">
        <f>+BN107+BQ107</f>
        <v>0</v>
      </c>
      <c r="BV107" s="15"/>
      <c r="BW107" s="46"/>
      <c r="BX107" s="131">
        <f>+AZ107*9</f>
        <v>0</v>
      </c>
      <c r="BY107" s="15"/>
      <c r="BZ107" s="92" t="str">
        <f t="shared" si="45"/>
        <v/>
      </c>
      <c r="CA107" s="129"/>
      <c r="CB107" s="15"/>
      <c r="CC107" s="46"/>
      <c r="CD107" s="32" t="str">
        <f t="shared" si="96"/>
        <v/>
      </c>
      <c r="CF107" s="15"/>
      <c r="CG107" s="46"/>
      <c r="CH107" s="129"/>
      <c r="CI107" s="15"/>
      <c r="CJ107" s="46"/>
      <c r="CK107" s="32" t="str">
        <f t="shared" si="46"/>
        <v/>
      </c>
      <c r="CL107" s="130">
        <f>+CE107+CH107</f>
        <v>0</v>
      </c>
      <c r="CM107" s="15"/>
      <c r="CN107" s="46"/>
      <c r="CO107" s="129"/>
      <c r="CP107" s="15"/>
      <c r="CQ107" s="46"/>
      <c r="CR107" s="32" t="str">
        <f t="shared" si="47"/>
        <v/>
      </c>
      <c r="CS107" s="130">
        <f>+CL107+CO107</f>
        <v>0</v>
      </c>
      <c r="CT107" s="15"/>
      <c r="CU107" s="46"/>
      <c r="CV107" s="131">
        <f>+AZ107*12</f>
        <v>0</v>
      </c>
      <c r="CW107" s="15"/>
      <c r="CX107" s="92" t="str">
        <f t="shared" si="48"/>
        <v/>
      </c>
    </row>
    <row r="108" spans="1:219" s="3" customFormat="1" hidden="1" outlineLevel="1" x14ac:dyDescent="0.3">
      <c r="B108" s="132"/>
      <c r="C108" s="15"/>
      <c r="D108" s="46"/>
      <c r="E108" s="132"/>
      <c r="F108" s="15"/>
      <c r="G108" s="46"/>
      <c r="H108" s="132"/>
      <c r="I108" s="15"/>
      <c r="J108" s="46"/>
      <c r="K108" s="15" t="str">
        <f t="shared" si="64"/>
        <v/>
      </c>
      <c r="L108" s="118"/>
      <c r="M108" s="15"/>
      <c r="N108" s="46"/>
      <c r="O108" s="132"/>
      <c r="P108" s="15"/>
      <c r="Q108" s="46"/>
      <c r="R108" s="15" t="str">
        <f t="shared" si="66"/>
        <v/>
      </c>
      <c r="S108" s="118"/>
      <c r="T108" s="15"/>
      <c r="U108" s="46"/>
      <c r="V108" s="133"/>
      <c r="W108" s="15"/>
      <c r="X108" s="46" t="str">
        <f t="shared" si="91"/>
        <v/>
      </c>
      <c r="Y108" s="132"/>
      <c r="Z108" s="15"/>
      <c r="AA108" s="46"/>
      <c r="AB108" s="15" t="str">
        <f t="shared" si="92"/>
        <v/>
      </c>
      <c r="AC108" s="118"/>
      <c r="AD108" s="15"/>
      <c r="AE108" s="46"/>
      <c r="AF108" s="132"/>
      <c r="AG108" s="15"/>
      <c r="AH108" s="46"/>
      <c r="AI108" s="15" t="str">
        <f t="shared" si="41"/>
        <v/>
      </c>
      <c r="AJ108" s="118">
        <f t="shared" si="62"/>
        <v>0</v>
      </c>
      <c r="AK108" s="15"/>
      <c r="AL108" s="46"/>
      <c r="AM108" s="132"/>
      <c r="AN108" s="15"/>
      <c r="AO108" s="46"/>
      <c r="AP108" s="15" t="str">
        <f t="shared" si="42"/>
        <v/>
      </c>
      <c r="AQ108" s="118">
        <f t="shared" si="63"/>
        <v>0</v>
      </c>
      <c r="AR108" s="15"/>
      <c r="AS108" s="46"/>
      <c r="AT108" s="131">
        <f>+V108*2</f>
        <v>0</v>
      </c>
      <c r="AU108" s="15"/>
      <c r="AV108" s="46" t="str">
        <f t="shared" si="93"/>
        <v/>
      </c>
      <c r="AW108" s="133"/>
      <c r="AX108" s="15"/>
      <c r="AY108" s="46"/>
      <c r="AZ108" s="131">
        <f>+AT108/6</f>
        <v>0</v>
      </c>
      <c r="BA108" s="15"/>
      <c r="BB108" s="46" t="str">
        <f t="shared" si="94"/>
        <v/>
      </c>
      <c r="BC108" s="132"/>
      <c r="BD108" s="15"/>
      <c r="BE108" s="46"/>
      <c r="BF108" s="15" t="str">
        <f t="shared" si="95"/>
        <v/>
      </c>
      <c r="BG108" s="130">
        <f>+AQ108+BC108</f>
        <v>0</v>
      </c>
      <c r="BH108" s="15"/>
      <c r="BI108" s="46"/>
      <c r="BJ108" s="132"/>
      <c r="BK108" s="15"/>
      <c r="BL108" s="46"/>
      <c r="BM108" s="15" t="str">
        <f t="shared" si="43"/>
        <v/>
      </c>
      <c r="BN108" s="118">
        <f>+BG108+BJ108</f>
        <v>0</v>
      </c>
      <c r="BO108" s="15"/>
      <c r="BP108" s="46"/>
      <c r="BQ108" s="132"/>
      <c r="BR108" s="15"/>
      <c r="BS108" s="46"/>
      <c r="BT108" s="15" t="str">
        <f t="shared" si="44"/>
        <v/>
      </c>
      <c r="BU108" s="118">
        <f>+BN108+BQ108</f>
        <v>0</v>
      </c>
      <c r="BV108" s="15"/>
      <c r="BW108" s="46"/>
      <c r="BX108" s="131">
        <f>+AZ108*9</f>
        <v>0</v>
      </c>
      <c r="BY108" s="15"/>
      <c r="BZ108" s="46" t="str">
        <f t="shared" si="45"/>
        <v/>
      </c>
      <c r="CA108" s="132"/>
      <c r="CB108" s="15"/>
      <c r="CC108" s="46"/>
      <c r="CD108" s="15" t="str">
        <f t="shared" si="96"/>
        <v/>
      </c>
      <c r="CE108" s="118"/>
      <c r="CF108" s="15"/>
      <c r="CG108" s="46"/>
      <c r="CH108" s="132"/>
      <c r="CI108" s="15"/>
      <c r="CJ108" s="46"/>
      <c r="CK108" s="15" t="str">
        <f t="shared" si="46"/>
        <v/>
      </c>
      <c r="CL108" s="118">
        <f>+CE108+CH108</f>
        <v>0</v>
      </c>
      <c r="CM108" s="15"/>
      <c r="CN108" s="46"/>
      <c r="CO108" s="132"/>
      <c r="CP108" s="15"/>
      <c r="CQ108" s="46"/>
      <c r="CR108" s="15" t="str">
        <f t="shared" si="47"/>
        <v/>
      </c>
      <c r="CS108" s="118">
        <f>+CL108+CO108</f>
        <v>0</v>
      </c>
      <c r="CT108" s="15"/>
      <c r="CU108" s="46"/>
      <c r="CV108" s="131">
        <f>+AZ108*12</f>
        <v>0</v>
      </c>
      <c r="CW108" s="15"/>
      <c r="CX108" s="46" t="str">
        <f t="shared" si="48"/>
        <v/>
      </c>
    </row>
    <row r="109" spans="1:219" s="41" customFormat="1" ht="16.2" collapsed="1" thickBot="1" x14ac:dyDescent="0.35">
      <c r="A109" s="160" t="s">
        <v>117</v>
      </c>
      <c r="B109" s="161">
        <f>+B36-B38+B110+B111</f>
        <v>0</v>
      </c>
      <c r="C109" s="162" t="str">
        <f>IF(AND(B4=0,B109&lt;=0), "",B109/B4)</f>
        <v/>
      </c>
      <c r="D109" s="163"/>
      <c r="E109" s="161">
        <f>+E36-E38+E110+E111</f>
        <v>-105.10266400044462</v>
      </c>
      <c r="F109" s="162">
        <f>IF(AND(E4=0,E109&lt;=0), "",E109/E4)</f>
        <v>-7.3507247108014803E-2</v>
      </c>
      <c r="G109" s="163"/>
      <c r="H109" s="161">
        <f>+H36-H38+H110+H111</f>
        <v>-290.35693117927536</v>
      </c>
      <c r="I109" s="162">
        <f>IF(AND(H4=0,H109&lt;=0), "",H109/H4)</f>
        <v>-0.20234342889621251</v>
      </c>
      <c r="J109" s="163"/>
      <c r="K109" s="162">
        <f>IF(AND(E109=0,H109&gt;0),100%,IF(AND(E109&lt;0,H109&gt;=0),(E109-H109)/E109,IF(AND(E109&gt;0,H109&gt;0),(H109-E109)/E109,IF(AND(E109=0,H109&lt;=0),"",(H109-E109)/E109))))</f>
        <v>1.7626029648311012</v>
      </c>
      <c r="L109" s="164">
        <f>+L36-L38+L110+L111</f>
        <v>-395.45959517971897</v>
      </c>
      <c r="M109" s="162">
        <f>IF(AND(L4=0,L109&lt;=0), "",L109/L4)</f>
        <v>-0.13804099872762077</v>
      </c>
      <c r="N109" s="163"/>
      <c r="O109" s="161">
        <f>+O36-O38+O110+O111</f>
        <v>-103.76429323521771</v>
      </c>
      <c r="P109" s="162">
        <f>IF(AND(O4=0,O109&lt;=0), "",O109/O4)</f>
        <v>-4.6083215058220585E-2</v>
      </c>
      <c r="Q109" s="163"/>
      <c r="R109" s="162">
        <f>IF(AND(H109=0,O109&gt;0),100%,IF(AND(H109&lt;0,O109&gt;=0),(H109-O109)/H109,IF(AND(H109&gt;0,O109&gt;0),(O109-H109)/H109,IF(AND(H109=0,O109&lt;=0),"",(O109-H109)/H109))))</f>
        <v>-0.64263193988935496</v>
      </c>
      <c r="S109" s="164">
        <f>+S36-S38+S110+S111</f>
        <v>-499.22388841493802</v>
      </c>
      <c r="T109" s="162">
        <f>IF(AND(S4=0,S109&lt;=0), "",S109/S4)</f>
        <v>-9.7571931080434396E-2</v>
      </c>
      <c r="U109" s="163"/>
      <c r="V109" s="165">
        <f>+V36-V38+V110+V111</f>
        <v>0</v>
      </c>
      <c r="W109" s="162" t="str">
        <f>IF(AND(V4=0,V109&lt;=0), "",V109/V4)</f>
        <v/>
      </c>
      <c r="X109" s="163" t="e">
        <f t="shared" si="91"/>
        <v>#DIV/0!</v>
      </c>
      <c r="Y109" s="161">
        <f>+Y36-Y38+Y110+Y111</f>
        <v>-655.32382148696001</v>
      </c>
      <c r="Z109" s="162">
        <f>IF(AND(Y4=0,Y109&lt;=0), "",Y109/Y4)</f>
        <v>-0.51547387108655951</v>
      </c>
      <c r="AA109" s="163"/>
      <c r="AB109" s="162">
        <f t="shared" si="92"/>
        <v>5.3155041204920233</v>
      </c>
      <c r="AC109" s="164">
        <f>+AC36-AC38+AC110+AC111</f>
        <v>-1154.5477099018972</v>
      </c>
      <c r="AD109" s="162">
        <f>IF(AND(AC4=0,AC109&lt;=0), "",AC109/AC4)</f>
        <v>-0.18074335668754599</v>
      </c>
      <c r="AE109" s="163"/>
      <c r="AF109" s="161">
        <f>+AF36-AF38+AF110+AF111</f>
        <v>-615.23327118792758</v>
      </c>
      <c r="AG109" s="162">
        <f>IF(AND(AF4=0,AF109&lt;=0), "",AF109/AF4)</f>
        <v>-0.40749104836902905</v>
      </c>
      <c r="AH109" s="163"/>
      <c r="AI109" s="162">
        <f t="shared" si="41"/>
        <v>-6.1176702241748392E-2</v>
      </c>
      <c r="AJ109" s="164">
        <f>+AJ36-AJ38+AJ110+AJ111</f>
        <v>-1769.7809810898241</v>
      </c>
      <c r="AK109" s="162">
        <f>IF(AND(AJ4=0,AJ109&lt;=0), "",AJ109/AJ4)</f>
        <v>-0.22409149690139823</v>
      </c>
      <c r="AL109" s="163"/>
      <c r="AM109" s="161">
        <f>+AM36-AM38+AM110+AM111</f>
        <v>-580.88716358571457</v>
      </c>
      <c r="AN109" s="162">
        <f>IF(AND(AM4=0,AM109&lt;=0), "",AM109/AM4)</f>
        <v>-0.48957633938323092</v>
      </c>
      <c r="AO109" s="163"/>
      <c r="AP109" s="162">
        <f t="shared" si="42"/>
        <v>-5.5826154420900519E-2</v>
      </c>
      <c r="AQ109" s="164">
        <f>+AQ36-AQ38+AQ110+AQ111</f>
        <v>-2350.6681446755392</v>
      </c>
      <c r="AR109" s="162">
        <f>IF(AND(AQ4=0,AQ109&lt;=0), "",AQ109/AQ4)</f>
        <v>-0.25876754282241615</v>
      </c>
      <c r="AS109" s="163"/>
      <c r="AT109" s="165">
        <f>+AT36-AT38+AT110+AT111</f>
        <v>0</v>
      </c>
      <c r="AU109" s="162" t="str">
        <f>IF(AND(AT4=0,AT109&lt;=0), "",AT109/AT4)</f>
        <v/>
      </c>
      <c r="AV109" s="163" t="e">
        <f t="shared" si="93"/>
        <v>#DIV/0!</v>
      </c>
      <c r="AW109" s="165">
        <f>+AW36-AW38+AW110+AW111</f>
        <v>-391.77802411258943</v>
      </c>
      <c r="AX109" s="162">
        <f>IF(AND(AW4=0,AW109&lt;=0), "",AW109/AW4)</f>
        <v>-0.25876754282241582</v>
      </c>
      <c r="AY109" s="163"/>
      <c r="AZ109" s="165">
        <f>+AZ36-AZ38+AZ110+AZ111</f>
        <v>0</v>
      </c>
      <c r="BA109" s="162" t="str">
        <f>IF(AND(AZ4=0,AZ109&lt;=0), "",AZ109/AZ4)</f>
        <v/>
      </c>
      <c r="BB109" s="163" t="e">
        <f t="shared" si="94"/>
        <v>#DIV/0!</v>
      </c>
      <c r="BC109" s="161">
        <f>+BC36-BC38+BC110+BC111</f>
        <v>0</v>
      </c>
      <c r="BD109" s="162" t="str">
        <f>IF(AND(BC4=0,BC109&lt;=0), "",BC109/BC4)</f>
        <v/>
      </c>
      <c r="BE109" s="163"/>
      <c r="BF109" s="162">
        <f t="shared" si="95"/>
        <v>1</v>
      </c>
      <c r="BG109" s="164">
        <f>+BG36-BG38+BG110+BG111</f>
        <v>-2350.6681446755392</v>
      </c>
      <c r="BH109" s="162">
        <f>IF(AND(BG4=0,BG109&lt;=0), "",BG109/BG4)</f>
        <v>-0.25876754282241615</v>
      </c>
      <c r="BI109" s="163"/>
      <c r="BJ109" s="161">
        <f>+BJ36-BJ38+BJ110+BJ111</f>
        <v>0</v>
      </c>
      <c r="BK109" s="162" t="str">
        <f>IF(AND(BJ4=0,BJ109&lt;=0), "",BJ109/BJ4)</f>
        <v/>
      </c>
      <c r="BL109" s="163"/>
      <c r="BM109" s="162" t="str">
        <f t="shared" si="43"/>
        <v/>
      </c>
      <c r="BN109" s="164">
        <f>+BN36-BN38+BN110+BN111</f>
        <v>-2350.6681446755392</v>
      </c>
      <c r="BO109" s="162">
        <f>IF(AND(BN4=0,BN109&lt;=0), "",BN109/BN4)</f>
        <v>-0.25876754282241615</v>
      </c>
      <c r="BP109" s="163"/>
      <c r="BQ109" s="161">
        <f>+BQ36-BQ38+BQ110+BQ111</f>
        <v>0</v>
      </c>
      <c r="BR109" s="162" t="str">
        <f>IF(AND(BQ4=0,BQ109&lt;=0), "",BQ109/BQ4)</f>
        <v/>
      </c>
      <c r="BS109" s="163"/>
      <c r="BT109" s="162" t="str">
        <f t="shared" si="44"/>
        <v/>
      </c>
      <c r="BU109" s="164">
        <f>+BU36-BU38+BU110+BU111</f>
        <v>-2350.6681446755392</v>
      </c>
      <c r="BV109" s="162">
        <f>IF(AND(BU4=0,BU109&lt;=0), "",BU109/BU4)</f>
        <v>-0.25876754282241615</v>
      </c>
      <c r="BW109" s="163"/>
      <c r="BX109" s="165">
        <f>+BX36-BX38+BX110+BX111</f>
        <v>0</v>
      </c>
      <c r="BY109" s="162" t="str">
        <f>IF(AND(BX4=0,BX109&lt;=0), "",BX109/BX4)</f>
        <v/>
      </c>
      <c r="BZ109" s="163" t="e">
        <f t="shared" si="45"/>
        <v>#DIV/0!</v>
      </c>
      <c r="CA109" s="161">
        <f>+CA36-CA38+CA110+CA111</f>
        <v>0</v>
      </c>
      <c r="CB109" s="162" t="str">
        <f>IF(AND(CA4=0,CA109&lt;=0), "",CA109/CA4)</f>
        <v/>
      </c>
      <c r="CC109" s="163"/>
      <c r="CD109" s="162" t="str">
        <f t="shared" si="96"/>
        <v/>
      </c>
      <c r="CE109" s="164">
        <f>+CE36-CE38+CE110+CE111</f>
        <v>-2350.6681446755392</v>
      </c>
      <c r="CF109" s="162">
        <f>IF(AND(CE4=0,CE109&lt;=0), "",CE109/CE4)</f>
        <v>-0.25876754282241615</v>
      </c>
      <c r="CG109" s="163"/>
      <c r="CH109" s="161">
        <f>+CH36-CH38+CH110+CH111</f>
        <v>0</v>
      </c>
      <c r="CI109" s="162" t="str">
        <f>IF(AND(CH4=0,CH109&lt;=0), "",CH109/CH4)</f>
        <v/>
      </c>
      <c r="CJ109" s="163"/>
      <c r="CK109" s="162" t="str">
        <f t="shared" si="46"/>
        <v/>
      </c>
      <c r="CL109" s="164">
        <f>+CL36-CL38+CL110+CL111</f>
        <v>-2350.6681446755392</v>
      </c>
      <c r="CM109" s="162">
        <f>IF(AND(CL4=0,CL109&lt;=0), "",CL109/CL4)</f>
        <v>-0.25876754282241615</v>
      </c>
      <c r="CN109" s="163"/>
      <c r="CO109" s="161">
        <f>+CO36-CO38+CO110+CO111</f>
        <v>0</v>
      </c>
      <c r="CP109" s="162" t="str">
        <f>IF(AND(CO4=0,CO109&lt;=0), "",CO109/CO4)</f>
        <v/>
      </c>
      <c r="CQ109" s="163"/>
      <c r="CR109" s="162" t="str">
        <f t="shared" si="47"/>
        <v/>
      </c>
      <c r="CS109" s="164">
        <f>+CS36-CS38+CS110+CS111</f>
        <v>-2350.6681446755392</v>
      </c>
      <c r="CT109" s="162">
        <f>IF(AND(CS4=0,CS109&lt;=0), "",CS109/CS4)</f>
        <v>-0.25876754282241615</v>
      </c>
      <c r="CU109" s="163"/>
      <c r="CV109" s="165">
        <f>+CV36-CV38+CV110+CV111</f>
        <v>0</v>
      </c>
      <c r="CW109" s="162" t="str">
        <f>IF(AND(CV4=0,CV109&lt;=0), "",CV109/CV4)</f>
        <v/>
      </c>
      <c r="CX109" s="163" t="e">
        <f t="shared" si="48"/>
        <v>#DIV/0!</v>
      </c>
      <c r="CY109" s="34"/>
      <c r="CZ109" s="34"/>
      <c r="DA109" s="34"/>
      <c r="DB109" s="34"/>
      <c r="DC109" s="34"/>
      <c r="DD109" s="34"/>
      <c r="DE109" s="34"/>
      <c r="DF109" s="34"/>
      <c r="DG109" s="34"/>
      <c r="DH109" s="34"/>
      <c r="DI109" s="34"/>
      <c r="DJ109" s="34"/>
      <c r="DK109" s="34"/>
      <c r="DL109" s="34"/>
      <c r="DM109" s="34"/>
      <c r="DN109" s="34"/>
      <c r="DO109" s="34"/>
      <c r="DP109" s="34"/>
      <c r="DQ109" s="34"/>
      <c r="DR109" s="34"/>
      <c r="DS109" s="34"/>
      <c r="DT109" s="34"/>
      <c r="DU109" s="34"/>
      <c r="DV109" s="34"/>
      <c r="DW109" s="34"/>
      <c r="DX109" s="34"/>
      <c r="DY109" s="34"/>
      <c r="DZ109" s="34"/>
      <c r="EA109" s="34"/>
      <c r="EB109" s="34"/>
      <c r="EC109" s="34"/>
      <c r="ED109" s="34"/>
      <c r="EE109" s="34"/>
      <c r="EF109" s="34"/>
      <c r="EG109" s="34"/>
      <c r="EH109" s="34"/>
      <c r="EI109" s="34"/>
      <c r="EJ109" s="34"/>
      <c r="EK109" s="34"/>
      <c r="EL109" s="34"/>
      <c r="EM109" s="34"/>
      <c r="EN109" s="34"/>
      <c r="EO109" s="34"/>
      <c r="EP109" s="34"/>
      <c r="EQ109" s="34"/>
      <c r="ER109" s="34"/>
      <c r="ES109" s="34"/>
      <c r="ET109" s="34"/>
      <c r="EU109" s="34"/>
      <c r="EV109" s="34"/>
      <c r="EW109" s="34"/>
      <c r="EX109" s="34"/>
      <c r="EY109" s="34"/>
      <c r="EZ109" s="34"/>
      <c r="FA109" s="34"/>
      <c r="FB109" s="34"/>
      <c r="FC109" s="34"/>
      <c r="FD109" s="34"/>
      <c r="FE109" s="34"/>
      <c r="FF109" s="34"/>
      <c r="FG109" s="34"/>
      <c r="FH109" s="34"/>
      <c r="FI109" s="34"/>
      <c r="FJ109" s="34"/>
      <c r="FK109" s="34"/>
      <c r="FL109" s="34"/>
      <c r="FM109" s="34"/>
      <c r="FN109" s="34"/>
      <c r="FO109" s="34"/>
      <c r="FP109" s="34"/>
      <c r="FQ109" s="34"/>
      <c r="FR109" s="34"/>
      <c r="FS109" s="34"/>
      <c r="FT109" s="34"/>
      <c r="FU109" s="34"/>
      <c r="FV109" s="34"/>
      <c r="FW109" s="34"/>
      <c r="FX109" s="34"/>
      <c r="FY109" s="34"/>
      <c r="FZ109" s="34"/>
      <c r="GA109" s="34"/>
      <c r="GB109" s="34"/>
      <c r="GC109" s="34"/>
      <c r="GD109" s="34"/>
      <c r="GE109" s="34"/>
      <c r="GF109" s="34"/>
      <c r="GG109" s="34"/>
      <c r="GH109" s="34"/>
      <c r="GI109" s="34"/>
      <c r="GJ109" s="34"/>
      <c r="GK109" s="34"/>
      <c r="GL109" s="34"/>
      <c r="GM109" s="34"/>
      <c r="GN109" s="34"/>
      <c r="GO109" s="34"/>
      <c r="GP109" s="34"/>
      <c r="GQ109" s="34"/>
      <c r="GR109" s="34"/>
      <c r="GS109" s="34"/>
      <c r="GT109" s="34"/>
      <c r="GU109" s="34"/>
      <c r="GV109" s="34"/>
      <c r="GW109" s="34"/>
      <c r="GX109" s="34"/>
      <c r="GY109" s="34"/>
      <c r="GZ109" s="34"/>
      <c r="HA109" s="34"/>
      <c r="HB109" s="34"/>
      <c r="HC109" s="34"/>
      <c r="HD109" s="34"/>
      <c r="HE109" s="34"/>
      <c r="HF109" s="34"/>
      <c r="HG109" s="34"/>
      <c r="HH109" s="34"/>
      <c r="HI109" s="34"/>
      <c r="HJ109" s="34"/>
      <c r="HK109" s="34"/>
    </row>
    <row r="110" spans="1:219" s="3" customFormat="1" ht="15" thickTop="1" x14ac:dyDescent="0.3">
      <c r="A110" s="29" t="s">
        <v>115</v>
      </c>
      <c r="B110" s="129">
        <f>+'N EERR UCAFE'!B154+'N EERR UCAFE'!B156</f>
        <v>0</v>
      </c>
      <c r="C110" s="30" t="str">
        <f>IF(AND(B4=0,B110&gt;=0), "",B110/B4)</f>
        <v/>
      </c>
      <c r="D110" s="47" t="str">
        <f>IF(AND(B124=0,B110&gt;=0),"",B110/B124)</f>
        <v/>
      </c>
      <c r="E110" s="129">
        <f>+'N EERR UCAFE'!C154+'N EERR UCAFE'!C156</f>
        <v>15.39</v>
      </c>
      <c r="F110" s="30">
        <f>IF(AND(E4=0,E110&gt;=0), "",E110/E4)</f>
        <v>1.076353814388151E-2</v>
      </c>
      <c r="G110" s="47">
        <f>IF(AND(E124=0,E110&gt;=0),"",E110/E124)</f>
        <v>1.3224361398388991E-2</v>
      </c>
      <c r="H110" s="129">
        <f>+'N EERR UCAFE'!D154+'N EERR UCAFE'!D156</f>
        <v>12.56</v>
      </c>
      <c r="I110" s="30">
        <f>IF(AND(H4=0,H110&gt;=0), "",H110/H4)</f>
        <v>8.7527907689838123E-3</v>
      </c>
      <c r="J110" s="47">
        <f>IF(AND(H124=0,H110&gt;=0),"",H110/H124)</f>
        <v>1.0471570391317594E-2</v>
      </c>
      <c r="K110" s="30">
        <f>IF(AND(E110=0,H110&gt;0),100%,IF(AND(E110&lt;0,H110=0),(E110-H110)/E110,IF(AND(E110&gt;0,H110&gt;0),(H110-E110)/E110,IF(AND(E110=0,H110=0),"",(H110-E110)/E110))))</f>
        <v>-0.18388564002599089</v>
      </c>
      <c r="L110" s="130">
        <f>+E110+H110</f>
        <v>27.950000000000003</v>
      </c>
      <c r="M110" s="30">
        <f>IF(AND(L4=0,L110&gt;=0), "",L110/L4)</f>
        <v>9.7563593385149704E-3</v>
      </c>
      <c r="N110" s="47">
        <f>IF(AND(L124=0,L110&gt;=0),"",L110/L124)</f>
        <v>1.1827186723843336E-2</v>
      </c>
      <c r="O110" s="129">
        <f>+'N EERR UCAFE'!E154+'N EERR UCAFE'!E156</f>
        <v>21.35</v>
      </c>
      <c r="P110" s="30">
        <f>IF(AND(O4=0,O110&gt;=0), "",O110/O4)</f>
        <v>9.4818420751222425E-3</v>
      </c>
      <c r="Q110" s="47">
        <f>IF(AND(O124=0,O110&gt;=0),"",O110/O124)</f>
        <v>1.4487017458788781E-2</v>
      </c>
      <c r="R110" s="30">
        <f>IF(AND(H110=0,O110&gt;0),100%,IF(AND(H110&lt;0,O110=0),(H110-O110)/H110,IF(AND(H110&gt;0,O110&gt;0),(O110-H110)/H110,IF(AND(H110=0,O110=0),"",(O110-H110)/H110))))</f>
        <v>0.69984076433121023</v>
      </c>
      <c r="S110" s="130">
        <f>+L110+O110</f>
        <v>49.300000000000004</v>
      </c>
      <c r="T110" s="30">
        <f>IF(AND(S4=0,S110&gt;=0), "",S110/S4)</f>
        <v>9.6355489268319244E-3</v>
      </c>
      <c r="U110" s="47">
        <f>IF(AND(S124=0,S110&gt;=0),"",S110/S124)</f>
        <v>1.28488051562861E-2</v>
      </c>
      <c r="V110" s="131"/>
      <c r="W110" s="30" t="str">
        <f>IF(AND(V4=0,V110&gt;=0), "",V110/V4)</f>
        <v/>
      </c>
      <c r="X110" s="47">
        <f t="shared" si="91"/>
        <v>1</v>
      </c>
      <c r="Y110" s="129">
        <f>+'N EERR UCAFE'!F154+'N EERR UCAFE'!F156</f>
        <v>9.35</v>
      </c>
      <c r="Z110" s="30">
        <f>IF(AND(Y4=0,Y110&gt;=0), "",Y110/Y4)</f>
        <v>7.3546551134418599E-3</v>
      </c>
      <c r="AA110" s="47">
        <f>IF(AND(Y124=0,Y110&gt;=0),"",Y110/Y124)</f>
        <v>6.55239464445115E-3</v>
      </c>
      <c r="AB110" s="30">
        <f t="shared" si="92"/>
        <v>-0.56206088992974246</v>
      </c>
      <c r="AC110" s="130">
        <f>+S110+Y110</f>
        <v>58.650000000000006</v>
      </c>
      <c r="AD110" s="30">
        <f>IF(AND(AC4=0,AC110&gt;=0), "",AC110/AC4)</f>
        <v>9.1816022662461593E-3</v>
      </c>
      <c r="AE110" s="47">
        <f>IF(AND(AC124=0,AC110&gt;=0),"",AC110/AC124)</f>
        <v>1.1141946183621028E-2</v>
      </c>
      <c r="AF110" s="129">
        <f>+'N EERR UCAFE'!G154+'N EERR UCAFE'!G156</f>
        <v>1.84</v>
      </c>
      <c r="AG110" s="30">
        <f>IF(AND(AF4=0,AF110&gt;=0), "",AF110/AF4)</f>
        <v>1.2186979542756012E-3</v>
      </c>
      <c r="AH110" s="47">
        <f>IF(AND(AF124=0,AF110&gt;=0),"",AF110/AF124)</f>
        <v>1.2298505820021329E-3</v>
      </c>
      <c r="AI110" s="30">
        <f t="shared" si="41"/>
        <v>-0.80320855614973263</v>
      </c>
      <c r="AJ110" s="130">
        <f t="shared" si="62"/>
        <v>60.490000000000009</v>
      </c>
      <c r="AK110" s="30">
        <f>IF(AND(AJ4=0,AJ110&gt;=0), "",AJ110/AJ4)</f>
        <v>7.6593063166597516E-3</v>
      </c>
      <c r="AL110" s="47">
        <f>IF(AND(AJ124=0,AJ110&gt;=0),"",AJ110/AJ124)</f>
        <v>8.948213493672811E-3</v>
      </c>
      <c r="AM110" s="129">
        <f>+'N EERR UCAFE'!H154+'N EERR UCAFE'!H156</f>
        <v>9.5500000000000007</v>
      </c>
      <c r="AN110" s="30">
        <f>IF(AND(AM4=0,AM110&gt;=0), "",AM110/AM4)</f>
        <v>8.0488162490097003E-3</v>
      </c>
      <c r="AO110" s="47">
        <f>IF(AND(AM124=0,AM110&gt;=0),"",AM110/AM124)</f>
        <v>7.2525842137634387E-3</v>
      </c>
      <c r="AP110" s="30">
        <f t="shared" si="42"/>
        <v>4.1902173913043477</v>
      </c>
      <c r="AQ110" s="130">
        <f t="shared" si="63"/>
        <v>70.040000000000006</v>
      </c>
      <c r="AR110" s="30">
        <f>IF(AND(AQ4=0,AQ110&gt;=0), "",AQ110/AQ4)</f>
        <v>7.710181779735514E-3</v>
      </c>
      <c r="AS110" s="47">
        <f>IF(AND(AQ124=0,AQ110&gt;=0),"",AQ110/AQ124)</f>
        <v>8.6717720117000258E-3</v>
      </c>
      <c r="AT110" s="131">
        <f>+V110*2</f>
        <v>0</v>
      </c>
      <c r="AU110" s="30" t="str">
        <f>IF(AND(AT4=0,AT110&gt;=0), "",AT110/AT4)</f>
        <v/>
      </c>
      <c r="AV110" s="47">
        <f t="shared" si="93"/>
        <v>1</v>
      </c>
      <c r="AW110" s="131">
        <f>+AQ110/6</f>
        <v>11.673333333333334</v>
      </c>
      <c r="AX110" s="30">
        <f>IF(AND(AW4=0,AW110&gt;=0), "",AW110/AW4)</f>
        <v>7.7101817797355131E-3</v>
      </c>
      <c r="AY110" s="47">
        <f>IF(AND(AW124=0,AW110&gt;=0),"",AW110/AW124)</f>
        <v>8.6717720117000276E-3</v>
      </c>
      <c r="AZ110" s="131">
        <f>+AT110/6</f>
        <v>0</v>
      </c>
      <c r="BA110" s="30" t="str">
        <f>IF(AND(AZ4=0,AZ110&gt;=0), "",AZ110/AZ4)</f>
        <v/>
      </c>
      <c r="BB110" s="47">
        <f t="shared" si="94"/>
        <v>1</v>
      </c>
      <c r="BC110" s="129">
        <f>+'N EERR UCAFE'!I154+'N EERR UCAFE'!I156</f>
        <v>0</v>
      </c>
      <c r="BD110" s="30" t="str">
        <f>IF(AND(BC4=0,BC110&gt;=0), "",BC110/BC4)</f>
        <v/>
      </c>
      <c r="BE110" s="47" t="str">
        <f>IF(AND(BC124=0,BC110&gt;=0),"",BC110/BC124)</f>
        <v/>
      </c>
      <c r="BF110" s="30">
        <f t="shared" si="95"/>
        <v>-1</v>
      </c>
      <c r="BG110" s="130">
        <f>+AQ110+BC110</f>
        <v>70.040000000000006</v>
      </c>
      <c r="BH110" s="30">
        <f>IF(AND(BG4=0,BG110&gt;=0), "",BG110/BG4)</f>
        <v>7.710181779735514E-3</v>
      </c>
      <c r="BI110" s="47">
        <f>IF(AND(BG124=0,BG110&gt;=0),"",BG110/BG124)</f>
        <v>8.6717720117000258E-3</v>
      </c>
      <c r="BJ110" s="129">
        <f>+'N EERR UCAFE'!J154+'N EERR UCAFE'!J156</f>
        <v>0</v>
      </c>
      <c r="BK110" s="30" t="str">
        <f>IF(AND(BJ4=0,BJ110&gt;=0), "",BJ110/BJ4)</f>
        <v/>
      </c>
      <c r="BL110" s="47" t="str">
        <f>IF(AND(BJ124=0,BJ110&gt;=0),"",BJ110/BJ124)</f>
        <v/>
      </c>
      <c r="BM110" s="30" t="str">
        <f t="shared" si="43"/>
        <v/>
      </c>
      <c r="BN110" s="130">
        <f>+BG110+BJ110</f>
        <v>70.040000000000006</v>
      </c>
      <c r="BO110" s="30">
        <f>IF(AND(BN4=0,BN110&gt;=0), "",BN110/BN4)</f>
        <v>7.710181779735514E-3</v>
      </c>
      <c r="BP110" s="47">
        <f>IF(AND(BN124=0,BN110&gt;=0),"",BN110/BN124)</f>
        <v>8.6717720117000258E-3</v>
      </c>
      <c r="BQ110" s="129">
        <f>+'N EERR UCAFE'!K154+'N EERR UCAFE'!K156</f>
        <v>0</v>
      </c>
      <c r="BR110" s="30" t="str">
        <f>IF(AND(BQ4=0,BQ110&gt;=0), "",BQ110/BQ4)</f>
        <v/>
      </c>
      <c r="BS110" s="47" t="str">
        <f>IF(AND(BQ124=0,BQ110&gt;=0),"",BQ110/BQ124)</f>
        <v/>
      </c>
      <c r="BT110" s="30" t="str">
        <f t="shared" si="44"/>
        <v/>
      </c>
      <c r="BU110" s="130">
        <f>+BN110+BQ110</f>
        <v>70.040000000000006</v>
      </c>
      <c r="BV110" s="30">
        <f>IF(AND(BU4=0,BU110&gt;=0), "",BU110/BU4)</f>
        <v>7.710181779735514E-3</v>
      </c>
      <c r="BW110" s="47">
        <f>IF(AND(BU124=0,BU110&gt;=0),"",BU110/BU124)</f>
        <v>8.6717720117000258E-3</v>
      </c>
      <c r="BX110" s="131">
        <f>+AZ110*9</f>
        <v>0</v>
      </c>
      <c r="BY110" s="30" t="str">
        <f>IF(AND(BX4=0,BX110&gt;=0), "",BX110/BX4)</f>
        <v/>
      </c>
      <c r="BZ110" s="47">
        <f t="shared" si="45"/>
        <v>1</v>
      </c>
      <c r="CA110" s="129">
        <f>+'N EERR UCAFE'!L154+'N EERR UCAFE'!L156</f>
        <v>0</v>
      </c>
      <c r="CB110" s="30" t="str">
        <f>IF(AND(CA4=0,CA110&gt;=0), "",CA110/CA4)</f>
        <v/>
      </c>
      <c r="CC110" s="47" t="str">
        <f>IF(AND(CA124=0,CA110&gt;=0),"",CA110/CA124)</f>
        <v/>
      </c>
      <c r="CD110" s="30" t="str">
        <f t="shared" si="96"/>
        <v/>
      </c>
      <c r="CE110" s="130">
        <f>+BU110+CA110</f>
        <v>70.040000000000006</v>
      </c>
      <c r="CF110" s="30">
        <f>IF(AND(CE4=0,CE110&gt;=0), "",CE110/CE4)</f>
        <v>7.710181779735514E-3</v>
      </c>
      <c r="CG110" s="47">
        <f>IF(AND(CE124=0,CE110&gt;=0),"",CE110/CE124)</f>
        <v>8.6717720117000258E-3</v>
      </c>
      <c r="CH110" s="129">
        <f>+'N EERR UCAFE'!M154+'N EERR UCAFE'!M156</f>
        <v>0</v>
      </c>
      <c r="CI110" s="30" t="str">
        <f>IF(AND(CH4=0,CH110&gt;=0), "",CH110/CH4)</f>
        <v/>
      </c>
      <c r="CJ110" s="47" t="str">
        <f>IF(AND(CH124=0,CH110&gt;=0),"",CH110/CH124)</f>
        <v/>
      </c>
      <c r="CK110" s="30" t="str">
        <f t="shared" si="46"/>
        <v/>
      </c>
      <c r="CL110" s="130">
        <f>+CE110+CH110</f>
        <v>70.040000000000006</v>
      </c>
      <c r="CM110" s="30">
        <f>IF(AND(CL4=0,CL110&gt;=0), "",CL110/CL4)</f>
        <v>7.710181779735514E-3</v>
      </c>
      <c r="CN110" s="47">
        <f>IF(AND(CL124=0,CL110&gt;=0),"",CL110/CL124)</f>
        <v>8.6717720117000258E-3</v>
      </c>
      <c r="CO110" s="129">
        <f>+'N EERR UCAFE'!N154+'N EERR UCAFE'!N156</f>
        <v>0</v>
      </c>
      <c r="CP110" s="30" t="str">
        <f>IF(AND(CO4=0,CO110&gt;=0), "",CO110/CO4)</f>
        <v/>
      </c>
      <c r="CQ110" s="47" t="str">
        <f>IF(AND(CO124=0,CO110&gt;=0),"",CO110/CO124)</f>
        <v/>
      </c>
      <c r="CR110" s="30" t="str">
        <f t="shared" si="47"/>
        <v/>
      </c>
      <c r="CS110" s="130">
        <f>+CL110+CO110</f>
        <v>70.040000000000006</v>
      </c>
      <c r="CT110" s="30">
        <f>IF(AND(CS4=0,CS110&gt;=0), "",CS110/CS4)</f>
        <v>7.710181779735514E-3</v>
      </c>
      <c r="CU110" s="47">
        <f>IF(AND(CS124=0,CS110&gt;=0),"",CS110/CS124)</f>
        <v>8.6717720117000258E-3</v>
      </c>
      <c r="CV110" s="131">
        <f>+AZ110*12</f>
        <v>0</v>
      </c>
      <c r="CW110" s="30" t="str">
        <f>IF(AND(CV4=0,CV110&gt;=0), "",CV110/CV4)</f>
        <v/>
      </c>
      <c r="CX110" s="47">
        <f t="shared" si="48"/>
        <v>1</v>
      </c>
    </row>
    <row r="111" spans="1:219" s="3" customFormat="1" x14ac:dyDescent="0.3">
      <c r="A111" s="29" t="s">
        <v>200</v>
      </c>
      <c r="B111" s="129">
        <f>+'N EERR UCAFE'!B155</f>
        <v>0</v>
      </c>
      <c r="C111" s="30" t="str">
        <f>IF(AND(B4=0,B111&gt;=0), "",B111/B4)</f>
        <v/>
      </c>
      <c r="D111" s="47" t="str">
        <f>IF(AND(B124=0,B111&gt;=0),"",B111/B124)</f>
        <v/>
      </c>
      <c r="E111" s="129">
        <f>+'N EERR UCAFE'!C155</f>
        <v>0</v>
      </c>
      <c r="F111" s="30">
        <f>IF(AND(E4=0,E111&gt;=0), "",E111/E4)</f>
        <v>0</v>
      </c>
      <c r="G111" s="47">
        <f>IF(AND(E124=0,E111&gt;=0),"",E111/E124)</f>
        <v>0</v>
      </c>
      <c r="H111" s="129">
        <f>+'N EERR UCAFE'!D155</f>
        <v>0</v>
      </c>
      <c r="I111" s="30">
        <f>IF(AND(H4=0,H111&gt;=0), "",H111/H4)</f>
        <v>0</v>
      </c>
      <c r="J111" s="47">
        <f>IF(AND(H124=0,H111&gt;=0),"",H111/H124)</f>
        <v>0</v>
      </c>
      <c r="K111" s="30" t="str">
        <f>IF(AND(E111=0,H111&gt;0),100%,IF(AND(E111&lt;0,H111&gt;=0),(E111-H111)/E111,IF(AND(E111&gt;0,H111&gt;0),(H111-E111)/E111,IF(AND(E111=0,H111&lt;=0),"",(H111-E111)/E111))))</f>
        <v/>
      </c>
      <c r="L111" s="130">
        <f>+E111+H111</f>
        <v>0</v>
      </c>
      <c r="M111" s="30">
        <f>IF(AND(L4=0,L111&gt;=0), "",L111/L4)</f>
        <v>0</v>
      </c>
      <c r="N111" s="47">
        <f>IF(AND(L124=0,L111&gt;=0),"",L111/L124)</f>
        <v>0</v>
      </c>
      <c r="O111" s="129">
        <f>+'N EERR UCAFE'!E155</f>
        <v>0</v>
      </c>
      <c r="P111" s="30">
        <f>IF(AND(O4=0,O111&gt;=0), "",O111/O4)</f>
        <v>0</v>
      </c>
      <c r="Q111" s="47">
        <f>IF(AND(O124=0,O111&gt;=0),"",O111/O124)</f>
        <v>0</v>
      </c>
      <c r="R111" s="30" t="str">
        <f>IF(AND(H111=0,O111&gt;0),100%,IF(AND(H111&lt;0,O111&gt;=0),(H111-O111)/H111,IF(AND(H111&gt;0,O111&gt;0),(O111-H111)/H111,IF(AND(H111=0,O111&lt;=0),"",(O111-H111)/H111))))</f>
        <v/>
      </c>
      <c r="S111" s="130">
        <f>+L111+O111</f>
        <v>0</v>
      </c>
      <c r="T111" s="30">
        <f>IF(AND(S4=0,S111&gt;=0), "",S111/S4)</f>
        <v>0</v>
      </c>
      <c r="U111" s="47">
        <f>IF(AND(S124=0,S111&gt;=0),"",S111/S124)</f>
        <v>0</v>
      </c>
      <c r="V111" s="131"/>
      <c r="W111" s="30" t="str">
        <f>IF(AND(V4=0,V111&gt;=0), "",V111/V4)</f>
        <v/>
      </c>
      <c r="X111" s="47" t="str">
        <f t="shared" si="91"/>
        <v/>
      </c>
      <c r="Y111" s="129">
        <f>+'N EERR UCAFE'!F155</f>
        <v>0</v>
      </c>
      <c r="Z111" s="30">
        <f>IF(AND(Y4=0,Y111&gt;=0), "",Y111/Y4)</f>
        <v>0</v>
      </c>
      <c r="AA111" s="47">
        <f>IF(AND(Y124=0,Y111&gt;=0),"",Y111/Y124)</f>
        <v>0</v>
      </c>
      <c r="AB111" s="30" t="str">
        <f t="shared" si="92"/>
        <v/>
      </c>
      <c r="AC111" s="130">
        <f>+S111+Y111</f>
        <v>0</v>
      </c>
      <c r="AD111" s="30">
        <f>IF(AND(AC4=0,AC111&gt;=0), "",AC111/AC4)</f>
        <v>0</v>
      </c>
      <c r="AE111" s="47">
        <f>IF(AND(AC124=0,AC111&gt;=0),"",AC111/AC124)</f>
        <v>0</v>
      </c>
      <c r="AF111" s="129">
        <f>+'N EERR UCAFE'!G155</f>
        <v>0</v>
      </c>
      <c r="AG111" s="30">
        <f>IF(AND(AF4=0,AF111&gt;=0), "",AF111/AF4)</f>
        <v>0</v>
      </c>
      <c r="AH111" s="47">
        <f>IF(AND(AF124=0,AF111&gt;=0),"",AF111/AF124)</f>
        <v>0</v>
      </c>
      <c r="AI111" s="30" t="str">
        <f t="shared" si="41"/>
        <v/>
      </c>
      <c r="AJ111" s="130">
        <f t="shared" si="62"/>
        <v>0</v>
      </c>
      <c r="AK111" s="30">
        <f>IF(AND(AJ4=0,AJ111&gt;=0), "",AJ111/AJ4)</f>
        <v>0</v>
      </c>
      <c r="AL111" s="47">
        <f>IF(AND(AJ124=0,AJ111&gt;=0),"",AJ111/AJ124)</f>
        <v>0</v>
      </c>
      <c r="AM111" s="129">
        <f>+'N EERR UCAFE'!H155</f>
        <v>0</v>
      </c>
      <c r="AN111" s="30">
        <f>IF(AND(AM4=0,AM111&gt;=0), "",AM111/AM4)</f>
        <v>0</v>
      </c>
      <c r="AO111" s="47">
        <f>IF(AND(AM124=0,AM111&gt;=0),"",AM111/AM124)</f>
        <v>0</v>
      </c>
      <c r="AP111" s="30" t="str">
        <f t="shared" si="42"/>
        <v/>
      </c>
      <c r="AQ111" s="130">
        <f t="shared" si="63"/>
        <v>0</v>
      </c>
      <c r="AR111" s="30">
        <f>IF(AND(AQ4=0,AQ111&gt;=0), "",AQ111/AQ4)</f>
        <v>0</v>
      </c>
      <c r="AS111" s="47">
        <f>IF(AND(AQ124=0,AQ111&gt;=0),"",AQ111/AQ124)</f>
        <v>0</v>
      </c>
      <c r="AT111" s="131">
        <f>+V111*2</f>
        <v>0</v>
      </c>
      <c r="AU111" s="30" t="str">
        <f>IF(AND(AT4=0,AT111&gt;=0), "",AT111/AT4)</f>
        <v/>
      </c>
      <c r="AV111" s="47" t="str">
        <f t="shared" si="93"/>
        <v/>
      </c>
      <c r="AW111" s="131">
        <f>+AQ111/6</f>
        <v>0</v>
      </c>
      <c r="AX111" s="30">
        <f>IF(AND(AW4=0,AW111&gt;=0), "",AW111/AW4)</f>
        <v>0</v>
      </c>
      <c r="AY111" s="47">
        <f>IF(AND(AW124=0,AW111&gt;=0),"",AW111/AW124)</f>
        <v>0</v>
      </c>
      <c r="AZ111" s="131">
        <f>+AT111/6</f>
        <v>0</v>
      </c>
      <c r="BA111" s="30" t="str">
        <f>IF(AND(AZ4=0,AZ111&gt;=0), "",AZ111/AZ4)</f>
        <v/>
      </c>
      <c r="BB111" s="47" t="str">
        <f t="shared" si="94"/>
        <v/>
      </c>
      <c r="BC111" s="129">
        <f>+'N EERR UCAFE'!I155</f>
        <v>0</v>
      </c>
      <c r="BD111" s="30" t="str">
        <f>IF(AND(BC4=0,BC111&gt;=0), "",BC111/BC4)</f>
        <v/>
      </c>
      <c r="BE111" s="47" t="str">
        <f>IF(AND(BC124=0,BC111&gt;=0),"",BC111/BC124)</f>
        <v/>
      </c>
      <c r="BF111" s="30" t="str">
        <f t="shared" si="95"/>
        <v/>
      </c>
      <c r="BG111" s="130">
        <f>+AQ111+BC111</f>
        <v>0</v>
      </c>
      <c r="BH111" s="30">
        <f>IF(AND(BG4=0,BG111&gt;=0), "",BG111/BG4)</f>
        <v>0</v>
      </c>
      <c r="BI111" s="47">
        <f>IF(AND(BG124=0,BG111&gt;=0),"",BG111/BG124)</f>
        <v>0</v>
      </c>
      <c r="BJ111" s="129">
        <f>+'N EERR UCAFE'!J155</f>
        <v>0</v>
      </c>
      <c r="BK111" s="30" t="str">
        <f>IF(AND(BJ4=0,BJ111&gt;=0), "",BJ111/BJ4)</f>
        <v/>
      </c>
      <c r="BL111" s="47" t="str">
        <f>IF(AND(BJ124=0,BJ111&gt;=0),"",BJ111/BJ124)</f>
        <v/>
      </c>
      <c r="BM111" s="30" t="str">
        <f t="shared" si="43"/>
        <v/>
      </c>
      <c r="BN111" s="130">
        <f>+BG111+BJ111</f>
        <v>0</v>
      </c>
      <c r="BO111" s="30">
        <f>IF(AND(BN4=0,BN111&gt;=0), "",BN111/BN4)</f>
        <v>0</v>
      </c>
      <c r="BP111" s="47">
        <f>IF(AND(BN124=0,BN111&gt;=0),"",BN111/BN124)</f>
        <v>0</v>
      </c>
      <c r="BQ111" s="129">
        <f>+'N EERR UCAFE'!K155</f>
        <v>0</v>
      </c>
      <c r="BR111" s="30" t="str">
        <f>IF(AND(BQ4=0,BQ111&gt;=0), "",BQ111/BQ4)</f>
        <v/>
      </c>
      <c r="BS111" s="47" t="str">
        <f>IF(AND(BQ124=0,BQ111&gt;=0),"",BQ111/BQ124)</f>
        <v/>
      </c>
      <c r="BT111" s="30" t="str">
        <f t="shared" si="44"/>
        <v/>
      </c>
      <c r="BU111" s="130">
        <f>+BN111+BQ111</f>
        <v>0</v>
      </c>
      <c r="BV111" s="30">
        <f>IF(AND(BU4=0,BU111&gt;=0), "",BU111/BU4)</f>
        <v>0</v>
      </c>
      <c r="BW111" s="47">
        <f>IF(AND(BU124=0,BU111&gt;=0),"",BU111/BU124)</f>
        <v>0</v>
      </c>
      <c r="BX111" s="131">
        <f>+AZ111*9</f>
        <v>0</v>
      </c>
      <c r="BY111" s="30" t="str">
        <f>IF(AND(BX4=0,BX111&gt;=0), "",BX111/BX4)</f>
        <v/>
      </c>
      <c r="BZ111" s="47" t="str">
        <f t="shared" si="45"/>
        <v/>
      </c>
      <c r="CA111" s="129">
        <f>+'N EERR UCAFE'!L155</f>
        <v>0</v>
      </c>
      <c r="CB111" s="30" t="str">
        <f>IF(AND(CA4=0,CA111&gt;=0), "",CA111/CA4)</f>
        <v/>
      </c>
      <c r="CC111" s="47" t="str">
        <f>IF(AND(CA124=0,CA111&gt;=0),"",CA111/CA124)</f>
        <v/>
      </c>
      <c r="CD111" s="30" t="str">
        <f t="shared" si="96"/>
        <v/>
      </c>
      <c r="CE111" s="130">
        <f>+BU111+CA111</f>
        <v>0</v>
      </c>
      <c r="CF111" s="30">
        <f>IF(AND(CE4=0,CE111&gt;=0), "",CE111/CE4)</f>
        <v>0</v>
      </c>
      <c r="CG111" s="47">
        <f>IF(AND(CE124=0,CE111&gt;=0),"",CE111/CE124)</f>
        <v>0</v>
      </c>
      <c r="CH111" s="129">
        <f>+'N EERR UCAFE'!M155</f>
        <v>0</v>
      </c>
      <c r="CI111" s="30" t="str">
        <f>IF(AND(CH4=0,CH111&gt;=0), "",CH111/CH4)</f>
        <v/>
      </c>
      <c r="CJ111" s="47" t="str">
        <f>IF(AND(CH124=0,CH111&gt;=0),"",CH111/CH124)</f>
        <v/>
      </c>
      <c r="CK111" s="30" t="str">
        <f t="shared" si="46"/>
        <v/>
      </c>
      <c r="CL111" s="130">
        <f>+CE111+CH111</f>
        <v>0</v>
      </c>
      <c r="CM111" s="30">
        <f>IF(AND(CL4=0,CL111&gt;=0), "",CL111/CL4)</f>
        <v>0</v>
      </c>
      <c r="CN111" s="47">
        <f>IF(AND(CL124=0,CL111&gt;=0),"",CL111/CL124)</f>
        <v>0</v>
      </c>
      <c r="CO111" s="129">
        <f>+'N EERR UCAFE'!N155</f>
        <v>0</v>
      </c>
      <c r="CP111" s="30" t="str">
        <f>IF(AND(CO4=0,CO111&gt;=0), "",CO111/CO4)</f>
        <v/>
      </c>
      <c r="CQ111" s="47" t="str">
        <f>IF(AND(CO124=0,CO111&gt;=0),"",CO111/CO124)</f>
        <v/>
      </c>
      <c r="CR111" s="30" t="str">
        <f t="shared" si="47"/>
        <v/>
      </c>
      <c r="CS111" s="130">
        <f>+CL111+CO111</f>
        <v>0</v>
      </c>
      <c r="CT111" s="30">
        <f>IF(AND(CS4=0,CS111&gt;=0), "",CS111/CS4)</f>
        <v>0</v>
      </c>
      <c r="CU111" s="47">
        <f>IF(AND(CS124=0,CS111&gt;=0),"",CS111/CS124)</f>
        <v>0</v>
      </c>
      <c r="CV111" s="131">
        <f>+AZ111*12</f>
        <v>0</v>
      </c>
      <c r="CW111" s="30" t="str">
        <f>IF(AND(CV4=0,CV111&gt;=0), "",CV111/CV4)</f>
        <v/>
      </c>
      <c r="CX111" s="47" t="str">
        <f t="shared" si="48"/>
        <v/>
      </c>
    </row>
    <row r="112" spans="1:219" s="34" customFormat="1" ht="15.6" x14ac:dyDescent="0.3">
      <c r="A112" s="148" t="s">
        <v>118</v>
      </c>
      <c r="B112" s="149">
        <f>+B109-B110-B111</f>
        <v>0</v>
      </c>
      <c r="C112" s="150" t="str">
        <f>IF(AND(B4=0,B112&lt;=0), "",B112/B4)</f>
        <v/>
      </c>
      <c r="D112" s="151"/>
      <c r="E112" s="149">
        <f>+E109-E110-E111</f>
        <v>-120.49266400044462</v>
      </c>
      <c r="F112" s="150">
        <f>IF(AND(E4=0,E112&lt;=0), "",E112/E4)</f>
        <v>-8.427078525189631E-2</v>
      </c>
      <c r="G112" s="151"/>
      <c r="H112" s="149">
        <f>+H109-H110-H111</f>
        <v>-302.91693117927537</v>
      </c>
      <c r="I112" s="150">
        <f>IF(AND(H4=0,H112&lt;=0), "",H112/H4)</f>
        <v>-0.21109621966519632</v>
      </c>
      <c r="J112" s="151"/>
      <c r="K112" s="150">
        <f>IF(AND(E112=0,H112&gt;0),100%,IF(AND(E112&lt;0,H112&gt;=0),(E112-H112)/E112,IF(AND(E112&gt;0,H112&gt;0),(H112-E112)/E112,IF(AND(E112=0,H112&lt;=0),"",(H112-E112)/E112))))</f>
        <v>1.5139865044245149</v>
      </c>
      <c r="L112" s="152">
        <f>+L109-L110-L111</f>
        <v>-423.40959517971896</v>
      </c>
      <c r="M112" s="150">
        <f>IF(AND(L4=0,L112&lt;=0), "",L112/L4)</f>
        <v>-0.14779735806613573</v>
      </c>
      <c r="N112" s="151"/>
      <c r="O112" s="149">
        <f>+O109-O110-O111</f>
        <v>-125.1142932352177</v>
      </c>
      <c r="P112" s="150">
        <f>IF(AND(O4=0,O112&lt;=0), "",O112/O4)</f>
        <v>-5.5565057133342824E-2</v>
      </c>
      <c r="Q112" s="151"/>
      <c r="R112" s="150">
        <f>IF(AND(H112=0,O112&gt;0),100%,IF(AND(H112&lt;0,O112&gt;=0),(H112-O112)/H112,IF(AND(H112&gt;0,O112&gt;0),(O112-H112)/H112,IF(AND(H112=0,O112&lt;=0),"",(O112-H112)/H112))))</f>
        <v>-0.58696830597042038</v>
      </c>
      <c r="S112" s="152">
        <f>+S109-S110-S111</f>
        <v>-548.52388841493803</v>
      </c>
      <c r="T112" s="150">
        <f>IF(AND(S4=0,S112&lt;=0), "",S112/S4)</f>
        <v>-0.10720748000726632</v>
      </c>
      <c r="U112" s="151"/>
      <c r="V112" s="153">
        <f>+V109-V110-V111</f>
        <v>0</v>
      </c>
      <c r="W112" s="150" t="str">
        <f>IF(AND(V4=0,V112&lt;=0), "",V112/V4)</f>
        <v/>
      </c>
      <c r="X112" s="151" t="e">
        <f t="shared" si="91"/>
        <v>#DIV/0!</v>
      </c>
      <c r="Y112" s="149">
        <f>+Y109-Y110-Y111</f>
        <v>-664.67382148696004</v>
      </c>
      <c r="Z112" s="150">
        <f>IF(AND(Y4=0,Y112&lt;=0), "",Y112/Y4)</f>
        <v>-0.52282852620000131</v>
      </c>
      <c r="AA112" s="151"/>
      <c r="AB112" s="150">
        <f t="shared" si="92"/>
        <v>4.3125330791531402</v>
      </c>
      <c r="AC112" s="152">
        <f>+AC109-AC110-AC111</f>
        <v>-1213.1977099018973</v>
      </c>
      <c r="AD112" s="150">
        <f>IF(AND(AC4=0,AC112&lt;=0), "",AC112/AC4)</f>
        <v>-0.18992495895379213</v>
      </c>
      <c r="AE112" s="151"/>
      <c r="AF112" s="149">
        <f>+AF109-AF110-AF111</f>
        <v>-617.07327118792762</v>
      </c>
      <c r="AG112" s="150">
        <f>IF(AND(AF4=0,AF112&lt;=0), "",AF112/AF4)</f>
        <v>-0.40870974632330465</v>
      </c>
      <c r="AH112" s="151"/>
      <c r="AI112" s="150">
        <f t="shared" si="41"/>
        <v>-7.1614901565618949E-2</v>
      </c>
      <c r="AJ112" s="152">
        <f>+AJ109-AJ110-AJ111</f>
        <v>-1830.2709810898241</v>
      </c>
      <c r="AK112" s="150">
        <f>IF(AND(AJ4=0,AJ112&lt;=0), "",AJ112/AJ4)</f>
        <v>-0.23175080321805799</v>
      </c>
      <c r="AL112" s="151"/>
      <c r="AM112" s="149">
        <f>+AM109-AM110-AM111</f>
        <v>-590.43716358571453</v>
      </c>
      <c r="AN112" s="150">
        <f>IF(AND(AM4=0,AM112&lt;=0), "",AM112/AM4)</f>
        <v>-0.49762515563224058</v>
      </c>
      <c r="AO112" s="151"/>
      <c r="AP112" s="150">
        <f t="shared" si="42"/>
        <v>-4.3165226636596853E-2</v>
      </c>
      <c r="AQ112" s="152">
        <f>+AQ109-AQ110-AQ111</f>
        <v>-2420.7081446755392</v>
      </c>
      <c r="AR112" s="150">
        <f>IF(AND(AQ4=0,AQ112&lt;=0), "",AQ112/AQ4)</f>
        <v>-0.26647772460215163</v>
      </c>
      <c r="AS112" s="151"/>
      <c r="AT112" s="153">
        <f>+AT109-AT110-AT111</f>
        <v>0</v>
      </c>
      <c r="AU112" s="150" t="str">
        <f>IF(AND(AT4=0,AT112&lt;=0), "",AT112/AT4)</f>
        <v/>
      </c>
      <c r="AV112" s="151" t="e">
        <f t="shared" si="93"/>
        <v>#DIV/0!</v>
      </c>
      <c r="AW112" s="153">
        <f>+AW109-AW110-AW111</f>
        <v>-403.45135744592278</v>
      </c>
      <c r="AX112" s="150">
        <f>IF(AND(AW4=0,AW112&lt;=0), "",AW112/AW4)</f>
        <v>-0.26647772460215136</v>
      </c>
      <c r="AY112" s="151"/>
      <c r="AZ112" s="153">
        <f>+AZ109-AZ110-AZ111</f>
        <v>0</v>
      </c>
      <c r="BA112" s="150" t="str">
        <f>IF(AND(AZ4=0,AZ112&lt;=0), "",AZ112/AZ4)</f>
        <v/>
      </c>
      <c r="BB112" s="151" t="e">
        <f t="shared" si="94"/>
        <v>#DIV/0!</v>
      </c>
      <c r="BC112" s="149">
        <f>+BC109-BC110-BC111</f>
        <v>0</v>
      </c>
      <c r="BD112" s="150" t="str">
        <f>IF(AND(BC4=0,BC112&lt;=0), "",BC112/BC4)</f>
        <v/>
      </c>
      <c r="BE112" s="151"/>
      <c r="BF112" s="150">
        <f t="shared" si="95"/>
        <v>1</v>
      </c>
      <c r="BG112" s="152">
        <f>+BG109-BG110-BG111</f>
        <v>-2420.7081446755392</v>
      </c>
      <c r="BH112" s="150">
        <f>IF(AND(BG4=0,BG112&lt;=0), "",BG112/BG4)</f>
        <v>-0.26647772460215163</v>
      </c>
      <c r="BI112" s="151"/>
      <c r="BJ112" s="149">
        <f>+BJ109-BJ110-BJ111</f>
        <v>0</v>
      </c>
      <c r="BK112" s="150" t="str">
        <f>IF(AND(BJ4=0,BJ112&lt;=0), "",BJ112/BJ4)</f>
        <v/>
      </c>
      <c r="BL112" s="151"/>
      <c r="BM112" s="150" t="str">
        <f t="shared" si="43"/>
        <v/>
      </c>
      <c r="BN112" s="152">
        <f>+BN109-BN110-BN111</f>
        <v>-2420.7081446755392</v>
      </c>
      <c r="BO112" s="150">
        <f>IF(AND(BN4=0,BN112&lt;=0), "",BN112/BN4)</f>
        <v>-0.26647772460215163</v>
      </c>
      <c r="BP112" s="151"/>
      <c r="BQ112" s="149">
        <f>+BQ109-BQ110-BQ111</f>
        <v>0</v>
      </c>
      <c r="BR112" s="150" t="str">
        <f>IF(AND(BQ4=0,BQ112&lt;=0), "",BQ112/BQ4)</f>
        <v/>
      </c>
      <c r="BS112" s="151"/>
      <c r="BT112" s="150" t="str">
        <f t="shared" si="44"/>
        <v/>
      </c>
      <c r="BU112" s="152">
        <f>+BU109-BU110-BU111</f>
        <v>-2420.7081446755392</v>
      </c>
      <c r="BV112" s="150">
        <f>IF(AND(BU4=0,BU112&lt;=0), "",BU112/BU4)</f>
        <v>-0.26647772460215163</v>
      </c>
      <c r="BW112" s="151"/>
      <c r="BX112" s="153">
        <f>+BX109-BX110-BX111</f>
        <v>0</v>
      </c>
      <c r="BY112" s="150" t="str">
        <f>IF(AND(BX4=0,BX112&lt;=0), "",BX112/BX4)</f>
        <v/>
      </c>
      <c r="BZ112" s="151" t="e">
        <f t="shared" si="45"/>
        <v>#DIV/0!</v>
      </c>
      <c r="CA112" s="149">
        <f>+CA109-CA110-CA111</f>
        <v>0</v>
      </c>
      <c r="CB112" s="150" t="str">
        <f>IF(AND(CA4=0,CA112&lt;=0), "",CA112/CA4)</f>
        <v/>
      </c>
      <c r="CC112" s="151"/>
      <c r="CD112" s="150" t="str">
        <f t="shared" si="96"/>
        <v/>
      </c>
      <c r="CE112" s="152">
        <f>+CE109-CE110-CE111</f>
        <v>-2420.7081446755392</v>
      </c>
      <c r="CF112" s="150">
        <f>IF(AND(CE4=0,CE112&lt;=0), "",CE112/CE4)</f>
        <v>-0.26647772460215163</v>
      </c>
      <c r="CG112" s="151"/>
      <c r="CH112" s="149">
        <f>+CH109-CH110-CH111</f>
        <v>0</v>
      </c>
      <c r="CI112" s="150" t="str">
        <f>IF(AND(CH4=0,CH112&lt;=0), "",CH112/CH4)</f>
        <v/>
      </c>
      <c r="CJ112" s="151"/>
      <c r="CK112" s="150" t="str">
        <f t="shared" si="46"/>
        <v/>
      </c>
      <c r="CL112" s="152">
        <f>+CL109-CL110-CL111</f>
        <v>-2420.7081446755392</v>
      </c>
      <c r="CM112" s="150">
        <f>IF(AND(CL4=0,CL112&lt;=0), "",CL112/CL4)</f>
        <v>-0.26647772460215163</v>
      </c>
      <c r="CN112" s="151"/>
      <c r="CO112" s="149">
        <f>+CO109-CO110-CO111</f>
        <v>0</v>
      </c>
      <c r="CP112" s="150" t="str">
        <f>IF(AND(CO4=0,CO112&lt;=0), "",CO112/CO4)</f>
        <v/>
      </c>
      <c r="CQ112" s="151"/>
      <c r="CR112" s="150" t="str">
        <f t="shared" si="47"/>
        <v/>
      </c>
      <c r="CS112" s="152">
        <f>+CS109-CS110-CS111</f>
        <v>-2420.7081446755392</v>
      </c>
      <c r="CT112" s="150">
        <f>IF(AND(CS4=0,CS112&lt;=0), "",CS112/CS4)</f>
        <v>-0.26647772460215163</v>
      </c>
      <c r="CU112" s="151"/>
      <c r="CV112" s="153">
        <f>+CV109-CV110-CV111</f>
        <v>0</v>
      </c>
      <c r="CW112" s="150" t="str">
        <f>IF(AND(CV4=0,CV112&lt;=0), "",CV112/CV4)</f>
        <v/>
      </c>
      <c r="CX112" s="151" t="e">
        <f t="shared" si="48"/>
        <v>#DIV/0!</v>
      </c>
    </row>
    <row r="113" spans="1:102" s="34" customFormat="1" ht="31.2" x14ac:dyDescent="0.3">
      <c r="A113" s="148" t="s">
        <v>93</v>
      </c>
      <c r="B113" s="149">
        <f>+B36-B38+B66+B63+B64</f>
        <v>0</v>
      </c>
      <c r="C113" s="150" t="str">
        <f>IF(AND(B4=0,B113&lt;=0), "",B113/B4)</f>
        <v/>
      </c>
      <c r="D113" s="151"/>
      <c r="E113" s="149">
        <f>+E36-E38+E66+E63+E64</f>
        <v>-113.72784184117486</v>
      </c>
      <c r="F113" s="150">
        <f>IF(AND(E4=0,E113&lt;=0), "",E113/E4)</f>
        <v>-7.9539568790046089E-2</v>
      </c>
      <c r="G113" s="151"/>
      <c r="H113" s="149">
        <f>+H36-H38+H66+H63+H64</f>
        <v>-293.48253078072725</v>
      </c>
      <c r="I113" s="150">
        <f>IF(AND(H4=0,H113&lt;=0), "",H113/H4)</f>
        <v>-0.20452159126397745</v>
      </c>
      <c r="J113" s="151"/>
      <c r="K113" s="150">
        <f>IF(AND(E113=0,H113&gt;0),100%,IF(AND(E113&lt;0,H113=0),(E113-H113)/E113,IF(AND(E113&gt;0,H113&gt;0),(H113-E113)/E113,IF(AND(E113=0,H113=0),"",(H113-E113)/E113))))</f>
        <v>1.580568891745844</v>
      </c>
      <c r="L113" s="152">
        <f>+L36-L38+L66+L63+L64</f>
        <v>-407.21037262190106</v>
      </c>
      <c r="M113" s="150">
        <f>IF(AND(L4=0,L113&lt;=0), "",L113/L4)</f>
        <v>-0.14214278073952932</v>
      </c>
      <c r="N113" s="151"/>
      <c r="O113" s="149">
        <f>+O36-O38+O66+O63+O64</f>
        <v>-98.204516992799199</v>
      </c>
      <c r="P113" s="150">
        <f>IF(AND(O4=0,O113&lt;=0), "",O113/O4)</f>
        <v>-4.3614038463202838E-2</v>
      </c>
      <c r="Q113" s="151"/>
      <c r="R113" s="150">
        <f>IF(AND(H113=0,O113&gt;0),100%,IF(AND(H113&lt;0,O113=0),(H113-O113)/H113,IF(AND(H113&gt;0,O113&gt;0),(O113-H113)/H113,IF(AND(H113=0,O113=0),"",(O113-H113)/H113))))</f>
        <v>-0.66538206982352965</v>
      </c>
      <c r="S113" s="152">
        <f>+S36-S38+S66+S63+S64</f>
        <v>-505.41488961470162</v>
      </c>
      <c r="T113" s="150">
        <f>IF(AND(S4=0,S113&lt;=0), "",S113/S4)</f>
        <v>-9.8781945177115887E-2</v>
      </c>
      <c r="U113" s="151"/>
      <c r="V113" s="153">
        <f>+V36-V38+V66+V63+V64</f>
        <v>0</v>
      </c>
      <c r="W113" s="150" t="str">
        <f>IF(AND(V4=0,V113&lt;=0), "",V113/V4)</f>
        <v/>
      </c>
      <c r="X113" s="151" t="e">
        <f t="shared" si="91"/>
        <v>#DIV/0!</v>
      </c>
      <c r="Y113" s="149">
        <f>+Y36-Y38+Y66+Y63+Y64</f>
        <v>-656.27173569482306</v>
      </c>
      <c r="Z113" s="150">
        <f>IF(AND(Y4=0,Y113&lt;=0), "",Y113/Y4)</f>
        <v>-0.51621949483799945</v>
      </c>
      <c r="AA113" s="151"/>
      <c r="AB113" s="150">
        <f t="shared" si="92"/>
        <v>5.6827041748287801</v>
      </c>
      <c r="AC113" s="152">
        <f>+AC36-AC38+AC66+AC63+AC64</f>
        <v>-1161.6866253095238</v>
      </c>
      <c r="AD113" s="150">
        <f>IF(AND(AC4=0,AC113&lt;=0), "",AC113/AC4)</f>
        <v>-0.18186094717152218</v>
      </c>
      <c r="AE113" s="151"/>
      <c r="AF113" s="149">
        <f>+AF36-AF38+AF66+AF63+AF64</f>
        <v>-601.57111159852593</v>
      </c>
      <c r="AG113" s="150">
        <f>IF(AND(AF4=0,AF113&lt;=0), "",AF113/AF4)</f>
        <v>-0.39844211035675153</v>
      </c>
      <c r="AH113" s="151"/>
      <c r="AI113" s="150">
        <f t="shared" si="41"/>
        <v>-8.3350571297091183E-2</v>
      </c>
      <c r="AJ113" s="152">
        <f>+AJ36-AJ38+AJ66+AJ63+AJ64</f>
        <v>-1763.2577369080491</v>
      </c>
      <c r="AK113" s="150">
        <f>IF(AND(AJ4=0,AJ113&lt;=0), "",AJ113/AJ4)</f>
        <v>-0.22326551698130265</v>
      </c>
      <c r="AL113" s="151"/>
      <c r="AM113" s="149">
        <f>+AM36-AM38+AM66+AM63+AM64</f>
        <v>-571.14710320626386</v>
      </c>
      <c r="AN113" s="150">
        <f>IF(AND(AM4=0,AM113&lt;=0), "",AM113/AM4)</f>
        <v>-0.48136733872894211</v>
      </c>
      <c r="AO113" s="151"/>
      <c r="AP113" s="150">
        <f t="shared" si="42"/>
        <v>-5.0574250999882317E-2</v>
      </c>
      <c r="AQ113" s="152">
        <f>+AQ36-AQ38+AQ66+AQ63+AQ64</f>
        <v>-2334.4048401143136</v>
      </c>
      <c r="AR113" s="150">
        <f>IF(AND(AQ4=0,AQ113&lt;=0), "",AQ113/AQ4)</f>
        <v>-0.25697723679005963</v>
      </c>
      <c r="AS113" s="151"/>
      <c r="AT113" s="153">
        <f>+AT36-AT38+AT66+AT63+AT64</f>
        <v>0</v>
      </c>
      <c r="AU113" s="150" t="str">
        <f>IF(AND(AT4=0,AT113&lt;=0), "",AT113/AT4)</f>
        <v/>
      </c>
      <c r="AV113" s="151" t="e">
        <f t="shared" si="93"/>
        <v>#DIV/0!</v>
      </c>
      <c r="AW113" s="153">
        <f>+AW36-AW38+AW66+AW63+AW64</f>
        <v>-389.06747335238515</v>
      </c>
      <c r="AX113" s="150">
        <f>IF(AND(AW4=0,AW113&lt;=0), "",AW113/AW4)</f>
        <v>-0.25697723679005929</v>
      </c>
      <c r="AY113" s="151"/>
      <c r="AZ113" s="153">
        <f>+AZ36-AZ38+AZ66+AZ63+AZ64</f>
        <v>0</v>
      </c>
      <c r="BA113" s="150" t="str">
        <f>IF(AND(AZ4=0,AZ113&lt;=0), "",AZ113/AZ4)</f>
        <v/>
      </c>
      <c r="BB113" s="151" t="e">
        <f t="shared" si="94"/>
        <v>#DIV/0!</v>
      </c>
      <c r="BC113" s="149">
        <f>+BC36-BC38+BC66+BC63+BC64</f>
        <v>0</v>
      </c>
      <c r="BD113" s="150" t="str">
        <f>IF(AND(BC4=0,BC113&lt;=0), "",BC113/BC4)</f>
        <v/>
      </c>
      <c r="BE113" s="151"/>
      <c r="BF113" s="150">
        <f t="shared" si="95"/>
        <v>1</v>
      </c>
      <c r="BG113" s="152">
        <f>+BG36-BG38+BG66+BG63+BG64</f>
        <v>-2334.4048401143136</v>
      </c>
      <c r="BH113" s="150">
        <f>IF(AND(BG4=0,BG113&lt;=0), "",BG113/BG4)</f>
        <v>-0.25697723679005963</v>
      </c>
      <c r="BI113" s="151"/>
      <c r="BJ113" s="149">
        <f>+BJ36-BJ38+BJ66+BJ63+BJ64</f>
        <v>0</v>
      </c>
      <c r="BK113" s="150" t="str">
        <f>IF(AND(BJ4=0,BJ113&lt;=0), "",BJ113/BJ4)</f>
        <v/>
      </c>
      <c r="BL113" s="151"/>
      <c r="BM113" s="150" t="str">
        <f t="shared" si="43"/>
        <v/>
      </c>
      <c r="BN113" s="152">
        <f>+BN36-BN38+BN66+BN63+BN64</f>
        <v>-2334.4048401143136</v>
      </c>
      <c r="BO113" s="150">
        <f>IF(AND(BN4=0,BN113&lt;=0), "",BN113/BN4)</f>
        <v>-0.25697723679005963</v>
      </c>
      <c r="BP113" s="151"/>
      <c r="BQ113" s="149">
        <f>+BQ36-BQ38+BQ66+BQ63+BQ64</f>
        <v>0</v>
      </c>
      <c r="BR113" s="150" t="str">
        <f>IF(AND(BQ4=0,BQ113&lt;=0), "",BQ113/BQ4)</f>
        <v/>
      </c>
      <c r="BS113" s="151"/>
      <c r="BT113" s="150" t="str">
        <f t="shared" si="44"/>
        <v/>
      </c>
      <c r="BU113" s="152">
        <f>+BU36-BU38+BU66+BU63+BU64</f>
        <v>-2334.4048401143136</v>
      </c>
      <c r="BV113" s="150">
        <f>IF(AND(BU4=0,BU113&lt;=0), "",BU113/BU4)</f>
        <v>-0.25697723679005963</v>
      </c>
      <c r="BW113" s="151"/>
      <c r="BX113" s="153">
        <f>+BX36-BX38+BX66+BX63+BX64</f>
        <v>0</v>
      </c>
      <c r="BY113" s="150" t="str">
        <f>IF(AND(BX4=0,BX113&lt;=0), "",BX113/BX4)</f>
        <v/>
      </c>
      <c r="BZ113" s="151" t="e">
        <f t="shared" si="45"/>
        <v>#DIV/0!</v>
      </c>
      <c r="CA113" s="149">
        <f>+CA36-CA38+CA66+CA63+CA64</f>
        <v>0</v>
      </c>
      <c r="CB113" s="150" t="str">
        <f>IF(AND(CA4=0,CA113&lt;=0), "",CA113/CA4)</f>
        <v/>
      </c>
      <c r="CC113" s="151"/>
      <c r="CD113" s="150" t="str">
        <f t="shared" si="96"/>
        <v/>
      </c>
      <c r="CE113" s="152">
        <f>+CE36-CE38+CE66+CE63+CE64</f>
        <v>-2334.4048401143136</v>
      </c>
      <c r="CF113" s="150">
        <f>IF(AND(CE4=0,CE113&lt;=0), "",CE113/CE4)</f>
        <v>-0.25697723679005963</v>
      </c>
      <c r="CG113" s="151"/>
      <c r="CH113" s="149">
        <f>+CH36-CH38+CH66+CH63+CH64</f>
        <v>0</v>
      </c>
      <c r="CI113" s="150" t="str">
        <f>IF(AND(CH4=0,CH113&lt;=0), "",CH113/CH4)</f>
        <v/>
      </c>
      <c r="CJ113" s="151"/>
      <c r="CK113" s="150" t="str">
        <f t="shared" si="46"/>
        <v/>
      </c>
      <c r="CL113" s="152">
        <f>+CL36-CL38+CL66+CL63+CL64</f>
        <v>-2334.4048401143136</v>
      </c>
      <c r="CM113" s="150">
        <f>IF(AND(CL4=0,CL113&lt;=0), "",CL113/CL4)</f>
        <v>-0.25697723679005963</v>
      </c>
      <c r="CN113" s="151"/>
      <c r="CO113" s="149">
        <f>+CO36-CO38+CO66+CO63+CO64</f>
        <v>0</v>
      </c>
      <c r="CP113" s="150" t="str">
        <f>IF(AND(CO4=0,CO113&lt;=0), "",CO113/CO4)</f>
        <v/>
      </c>
      <c r="CQ113" s="151"/>
      <c r="CR113" s="150" t="str">
        <f t="shared" si="47"/>
        <v/>
      </c>
      <c r="CS113" s="152">
        <f>+CS36-CS38+CS66+CS63+CS64</f>
        <v>-2334.4048401143136</v>
      </c>
      <c r="CT113" s="150">
        <f>IF(AND(CS4=0,CS113&lt;=0), "",CS113/CS4)</f>
        <v>-0.25697723679005963</v>
      </c>
      <c r="CU113" s="151"/>
      <c r="CV113" s="153">
        <f>+CV36-CV38+CV66+CV63+CV64</f>
        <v>0</v>
      </c>
      <c r="CW113" s="150" t="str">
        <f>IF(AND(CV4=0,CV113&lt;=0), "",CV113/CV4)</f>
        <v/>
      </c>
      <c r="CX113" s="151" t="e">
        <f t="shared" si="48"/>
        <v>#DIV/0!</v>
      </c>
    </row>
    <row r="114" spans="1:102" s="34" customFormat="1" ht="16.2" thickBot="1" x14ac:dyDescent="0.35">
      <c r="A114" s="160" t="s">
        <v>94</v>
      </c>
      <c r="B114" s="161">
        <f>+B36-B38+B66+B63</f>
        <v>0</v>
      </c>
      <c r="C114" s="162" t="str">
        <f>IF(AND(B4=0,B114&lt;=0), "",B114/B4)</f>
        <v/>
      </c>
      <c r="D114" s="163"/>
      <c r="E114" s="161">
        <f>+E36-E38+E66+E63</f>
        <v>-113.72784184117486</v>
      </c>
      <c r="F114" s="162">
        <f>IF(AND(E4=0,E114&lt;=0), "",E114/E4)</f>
        <v>-7.9539568790046089E-2</v>
      </c>
      <c r="G114" s="163"/>
      <c r="H114" s="161">
        <f>+H36-H38+H66+H63</f>
        <v>-293.48253078072725</v>
      </c>
      <c r="I114" s="162">
        <f>IF(AND(H4=0,H114&lt;=0), "",H114/H4)</f>
        <v>-0.20452159126397745</v>
      </c>
      <c r="J114" s="163"/>
      <c r="K114" s="162">
        <f>IF(AND(E114=0,H114&gt;0),100%,IF(AND(E114&lt;0,H114=0),(E114-H114)/E114,IF(AND(E114&gt;0,H114&gt;0),(H114-E114)/E114,IF(AND(E114=0,H114=0),"",(H114-E114)/E114))))</f>
        <v>1.580568891745844</v>
      </c>
      <c r="L114" s="164">
        <f>+L36-L38+L66+L63</f>
        <v>-407.21037262190106</v>
      </c>
      <c r="M114" s="162">
        <f>IF(AND(L4=0,L114&lt;=0), "",L114/L4)</f>
        <v>-0.14214278073952932</v>
      </c>
      <c r="N114" s="163"/>
      <c r="O114" s="161">
        <f>+O36-O38+O66+O63</f>
        <v>-98.204516992799199</v>
      </c>
      <c r="P114" s="162">
        <f>IF(AND(O4=0,O114&lt;=0), "",O114/O4)</f>
        <v>-4.3614038463202838E-2</v>
      </c>
      <c r="Q114" s="163"/>
      <c r="R114" s="162">
        <f>IF(AND(H114=0,O114&gt;0),100%,IF(AND(H114&lt;0,O114=0),(H114-O114)/H114,IF(AND(H114&gt;0,O114&gt;0),(O114-H114)/H114,IF(AND(H114=0,O114=0),"",(O114-H114)/H114))))</f>
        <v>-0.66538206982352965</v>
      </c>
      <c r="S114" s="164">
        <f>+S36-S38+S66+S63</f>
        <v>-505.41488961470162</v>
      </c>
      <c r="T114" s="162">
        <f>IF(AND(S4=0,S114&lt;=0), "",S114/S4)</f>
        <v>-9.8781945177115887E-2</v>
      </c>
      <c r="U114" s="163"/>
      <c r="V114" s="165">
        <f>+V36-V38+V66+V63</f>
        <v>0</v>
      </c>
      <c r="W114" s="162" t="str">
        <f>IF(AND(V4=0,V114&lt;=0), "",V114/V4)</f>
        <v/>
      </c>
      <c r="X114" s="163" t="e">
        <f t="shared" si="91"/>
        <v>#DIV/0!</v>
      </c>
      <c r="Y114" s="161">
        <f>+Y36-Y38+Y66+Y63</f>
        <v>-656.27173569482306</v>
      </c>
      <c r="Z114" s="162">
        <f>IF(AND(Y4=0,Y114&lt;=0), "",Y114/Y4)</f>
        <v>-0.51621949483799945</v>
      </c>
      <c r="AA114" s="163"/>
      <c r="AB114" s="162">
        <f t="shared" si="92"/>
        <v>5.6827041748287801</v>
      </c>
      <c r="AC114" s="164">
        <f>+AC36-AC38+AC66+AC63</f>
        <v>-1161.6866253095238</v>
      </c>
      <c r="AD114" s="162">
        <f>IF(AND(AC4=0,AC114&lt;=0), "",AC114/AC4)</f>
        <v>-0.18186094717152218</v>
      </c>
      <c r="AE114" s="163"/>
      <c r="AF114" s="161">
        <f>+AF36-AF38+AF66+AF63</f>
        <v>-601.57111159852593</v>
      </c>
      <c r="AG114" s="162">
        <f>IF(AND(AF4=0,AF114&lt;=0), "",AF114/AF4)</f>
        <v>-0.39844211035675153</v>
      </c>
      <c r="AH114" s="163"/>
      <c r="AI114" s="162">
        <f t="shared" si="41"/>
        <v>-8.3350571297091183E-2</v>
      </c>
      <c r="AJ114" s="164">
        <f>+AJ36-AJ38+AJ66+AJ63</f>
        <v>-1763.2577369080491</v>
      </c>
      <c r="AK114" s="162">
        <f>IF(AND(AJ4=0,AJ114&lt;=0), "",AJ114/AJ4)</f>
        <v>-0.22326551698130265</v>
      </c>
      <c r="AL114" s="163"/>
      <c r="AM114" s="161">
        <f>+AM36-AM38+AM66+AM63</f>
        <v>-571.14710320626386</v>
      </c>
      <c r="AN114" s="162">
        <f>IF(AND(AM4=0,AM114&lt;=0), "",AM114/AM4)</f>
        <v>-0.48136733872894211</v>
      </c>
      <c r="AO114" s="163"/>
      <c r="AP114" s="162">
        <f t="shared" si="42"/>
        <v>-5.0574250999882317E-2</v>
      </c>
      <c r="AQ114" s="164">
        <f>+AQ36-AQ38+AQ66+AQ63</f>
        <v>-2334.4048401143136</v>
      </c>
      <c r="AR114" s="162">
        <f>IF(AND(AQ4=0,AQ114&lt;=0), "",AQ114/AQ4)</f>
        <v>-0.25697723679005963</v>
      </c>
      <c r="AS114" s="163"/>
      <c r="AT114" s="165">
        <f>+AT36-AT38+AT66+AT63</f>
        <v>0</v>
      </c>
      <c r="AU114" s="162" t="str">
        <f>IF(AND(AT4=0,AT114&lt;=0), "",AT114/AT4)</f>
        <v/>
      </c>
      <c r="AV114" s="163" t="e">
        <f t="shared" si="93"/>
        <v>#DIV/0!</v>
      </c>
      <c r="AW114" s="165">
        <f>+AW36-AW38+AW66+AW63</f>
        <v>-389.06747335238515</v>
      </c>
      <c r="AX114" s="162">
        <f>IF(AND(AW4=0,AW114&lt;=0), "",AW114/AW4)</f>
        <v>-0.25697723679005929</v>
      </c>
      <c r="AY114" s="163"/>
      <c r="AZ114" s="165">
        <f>+AZ36-AZ38+AZ66+AZ63</f>
        <v>0</v>
      </c>
      <c r="BA114" s="162" t="str">
        <f>IF(AND(AZ4=0,AZ114&lt;=0), "",AZ114/AZ4)</f>
        <v/>
      </c>
      <c r="BB114" s="163" t="e">
        <f t="shared" si="94"/>
        <v>#DIV/0!</v>
      </c>
      <c r="BC114" s="161">
        <f>+BC36-BC38+BC66+BC63</f>
        <v>0</v>
      </c>
      <c r="BD114" s="162" t="str">
        <f>IF(AND(BC4=0,BC114&lt;=0), "",BC114/BC4)</f>
        <v/>
      </c>
      <c r="BE114" s="163"/>
      <c r="BF114" s="162">
        <f t="shared" si="95"/>
        <v>1</v>
      </c>
      <c r="BG114" s="164">
        <f>+BG36-BG38+BG66+BG63</f>
        <v>-2334.4048401143136</v>
      </c>
      <c r="BH114" s="162">
        <f>IF(AND(BG4=0,BG114&lt;=0), "",BG114/BG4)</f>
        <v>-0.25697723679005963</v>
      </c>
      <c r="BI114" s="163"/>
      <c r="BJ114" s="161">
        <f>+BJ36-BJ38+BJ66+BJ63</f>
        <v>0</v>
      </c>
      <c r="BK114" s="162" t="str">
        <f>IF(AND(BJ4=0,BJ114&lt;=0), "",BJ114/BJ4)</f>
        <v/>
      </c>
      <c r="BL114" s="163"/>
      <c r="BM114" s="162" t="str">
        <f t="shared" si="43"/>
        <v/>
      </c>
      <c r="BN114" s="164">
        <f>+BN36-BN38+BN66+BN63</f>
        <v>-2334.4048401143136</v>
      </c>
      <c r="BO114" s="162">
        <f>IF(AND(BN4=0,BN114&lt;=0), "",BN114/BN4)</f>
        <v>-0.25697723679005963</v>
      </c>
      <c r="BP114" s="163"/>
      <c r="BQ114" s="161">
        <f>+BQ36-BQ38+BQ66+BQ63</f>
        <v>0</v>
      </c>
      <c r="BR114" s="162" t="str">
        <f>IF(AND(BQ4=0,BQ114&lt;=0), "",BQ114/BQ4)</f>
        <v/>
      </c>
      <c r="BS114" s="163"/>
      <c r="BT114" s="162" t="str">
        <f t="shared" si="44"/>
        <v/>
      </c>
      <c r="BU114" s="164">
        <f>+BU36-BU38+BU66+BU63</f>
        <v>-2334.4048401143136</v>
      </c>
      <c r="BV114" s="162">
        <f>IF(AND(BU4=0,BU114&lt;=0), "",BU114/BU4)</f>
        <v>-0.25697723679005963</v>
      </c>
      <c r="BW114" s="163"/>
      <c r="BX114" s="165">
        <f>+BX36-BX38+BX66+BX63</f>
        <v>0</v>
      </c>
      <c r="BY114" s="162" t="str">
        <f>IF(AND(BX4=0,BX114&lt;=0), "",BX114/BX4)</f>
        <v/>
      </c>
      <c r="BZ114" s="163" t="e">
        <f t="shared" si="45"/>
        <v>#DIV/0!</v>
      </c>
      <c r="CA114" s="161">
        <f>+CA36-CA38+CA66+CA63</f>
        <v>0</v>
      </c>
      <c r="CB114" s="162" t="str">
        <f>IF(AND(CA4=0,CA114&lt;=0), "",CA114/CA4)</f>
        <v/>
      </c>
      <c r="CC114" s="163"/>
      <c r="CD114" s="162" t="str">
        <f t="shared" si="96"/>
        <v/>
      </c>
      <c r="CE114" s="164">
        <f>+CE36-CE38+CE66+CE63</f>
        <v>-2334.4048401143136</v>
      </c>
      <c r="CF114" s="162">
        <f>IF(AND(CE4=0,CE114&lt;=0), "",CE114/CE4)</f>
        <v>-0.25697723679005963</v>
      </c>
      <c r="CG114" s="163"/>
      <c r="CH114" s="161">
        <f>+CH36-CH38+CH66+CH63</f>
        <v>0</v>
      </c>
      <c r="CI114" s="162" t="str">
        <f>IF(AND(CH4=0,CH114&lt;=0), "",CH114/CH4)</f>
        <v/>
      </c>
      <c r="CJ114" s="163"/>
      <c r="CK114" s="162" t="str">
        <f t="shared" si="46"/>
        <v/>
      </c>
      <c r="CL114" s="164">
        <f>+CL36-CL38+CL66+CL63</f>
        <v>-2334.4048401143136</v>
      </c>
      <c r="CM114" s="162">
        <f>IF(AND(CL4=0,CL114&lt;=0), "",CL114/CL4)</f>
        <v>-0.25697723679005963</v>
      </c>
      <c r="CN114" s="163"/>
      <c r="CO114" s="161">
        <f>+CO36-CO38+CO66+CO63</f>
        <v>0</v>
      </c>
      <c r="CP114" s="162" t="str">
        <f>IF(AND(CO4=0,CO114&lt;=0), "",CO114/CO4)</f>
        <v/>
      </c>
      <c r="CQ114" s="163"/>
      <c r="CR114" s="162" t="str">
        <f t="shared" si="47"/>
        <v/>
      </c>
      <c r="CS114" s="164">
        <f>+CS36-CS38+CS66+CS63</f>
        <v>-2334.4048401143136</v>
      </c>
      <c r="CT114" s="162">
        <f>IF(AND(CS4=0,CS114&lt;=0), "",CS114/CS4)</f>
        <v>-0.25697723679005963</v>
      </c>
      <c r="CU114" s="163"/>
      <c r="CV114" s="165">
        <f>+CV36-CV38+CV66+CV63</f>
        <v>0</v>
      </c>
      <c r="CW114" s="162" t="str">
        <f>IF(AND(CV4=0,CV114&lt;=0), "",CV114/CV4)</f>
        <v/>
      </c>
      <c r="CX114" s="163" t="e">
        <f t="shared" si="48"/>
        <v>#DIV/0!</v>
      </c>
    </row>
    <row r="115" spans="1:102" s="3" customFormat="1" ht="16.2" thickTop="1" x14ac:dyDescent="0.3">
      <c r="A115" s="10"/>
      <c r="B115" s="137"/>
      <c r="C115" s="7"/>
      <c r="D115" s="48"/>
      <c r="E115" s="137"/>
      <c r="F115" s="7"/>
      <c r="G115" s="48"/>
      <c r="H115" s="137"/>
      <c r="I115" s="7"/>
      <c r="J115" s="48"/>
      <c r="K115" s="35"/>
      <c r="L115" s="138"/>
      <c r="M115" s="7"/>
      <c r="N115" s="48"/>
      <c r="O115" s="137"/>
      <c r="P115" s="7"/>
      <c r="Q115" s="48"/>
      <c r="R115" s="35"/>
      <c r="S115" s="138"/>
      <c r="T115" s="7"/>
      <c r="U115" s="48"/>
      <c r="V115" s="139"/>
      <c r="W115" s="7"/>
      <c r="X115" s="94"/>
      <c r="Y115" s="137"/>
      <c r="Z115" s="7"/>
      <c r="AA115" s="48"/>
      <c r="AB115" s="35"/>
      <c r="AC115" s="138"/>
      <c r="AD115" s="7"/>
      <c r="AE115" s="48"/>
      <c r="AF115" s="137"/>
      <c r="AG115" s="7"/>
      <c r="AH115" s="48"/>
      <c r="AI115" s="35" t="str">
        <f t="shared" si="41"/>
        <v/>
      </c>
      <c r="AJ115" s="138"/>
      <c r="AK115" s="7"/>
      <c r="AL115" s="48"/>
      <c r="AM115" s="137"/>
      <c r="AN115" s="7"/>
      <c r="AO115" s="48"/>
      <c r="AP115" s="35" t="str">
        <f t="shared" si="42"/>
        <v/>
      </c>
      <c r="AQ115" s="138"/>
      <c r="AR115" s="7"/>
      <c r="AS115" s="48"/>
      <c r="AT115" s="139"/>
      <c r="AU115" s="7"/>
      <c r="AV115" s="94"/>
      <c r="AW115" s="139"/>
      <c r="AX115" s="7"/>
      <c r="AY115" s="48"/>
      <c r="AZ115" s="139"/>
      <c r="BA115" s="7"/>
      <c r="BB115" s="94"/>
      <c r="BC115" s="137"/>
      <c r="BD115" s="7"/>
      <c r="BE115" s="48"/>
      <c r="BF115" s="35"/>
      <c r="BG115" s="138"/>
      <c r="BH115" s="7"/>
      <c r="BI115" s="48"/>
      <c r="BJ115" s="137"/>
      <c r="BK115" s="7"/>
      <c r="BL115" s="48"/>
      <c r="BM115" s="35" t="str">
        <f t="shared" si="43"/>
        <v/>
      </c>
      <c r="BN115" s="138"/>
      <c r="BO115" s="7"/>
      <c r="BP115" s="48"/>
      <c r="BQ115" s="137"/>
      <c r="BR115" s="7"/>
      <c r="BS115" s="48"/>
      <c r="BT115" s="35" t="str">
        <f t="shared" si="44"/>
        <v/>
      </c>
      <c r="BU115" s="138"/>
      <c r="BV115" s="7"/>
      <c r="BW115" s="48"/>
      <c r="BX115" s="139"/>
      <c r="BY115" s="7"/>
      <c r="BZ115" s="94" t="str">
        <f t="shared" si="45"/>
        <v/>
      </c>
      <c r="CA115" s="137"/>
      <c r="CB115" s="7"/>
      <c r="CC115" s="48"/>
      <c r="CD115" s="35"/>
      <c r="CE115" s="138"/>
      <c r="CF115" s="7"/>
      <c r="CG115" s="48"/>
      <c r="CH115" s="137"/>
      <c r="CI115" s="7"/>
      <c r="CJ115" s="48"/>
      <c r="CK115" s="35" t="str">
        <f t="shared" si="46"/>
        <v/>
      </c>
      <c r="CL115" s="138"/>
      <c r="CM115" s="7"/>
      <c r="CN115" s="48"/>
      <c r="CO115" s="137"/>
      <c r="CP115" s="7"/>
      <c r="CQ115" s="48"/>
      <c r="CR115" s="35" t="str">
        <f t="shared" si="47"/>
        <v/>
      </c>
      <c r="CS115" s="138"/>
      <c r="CT115" s="7"/>
      <c r="CU115" s="48"/>
      <c r="CV115" s="139"/>
      <c r="CW115" s="7"/>
      <c r="CX115" s="94" t="str">
        <f t="shared" si="48"/>
        <v/>
      </c>
    </row>
    <row r="116" spans="1:102" s="28" customFormat="1" ht="18" customHeight="1" x14ac:dyDescent="0.3">
      <c r="A116" s="19" t="s">
        <v>102</v>
      </c>
      <c r="B116" s="123">
        <f>SUM(B117:B123)</f>
        <v>0</v>
      </c>
      <c r="C116" s="36" t="str">
        <f>IF(AND(B4=0,B116&gt;=0), "",B116/B4)</f>
        <v/>
      </c>
      <c r="D116" s="42" t="str">
        <f>IF(AND(B124=0,B116&gt;=0),"",B116/B124)</f>
        <v/>
      </c>
      <c r="E116" s="123">
        <f>SUM(E117:E123)</f>
        <v>0</v>
      </c>
      <c r="F116" s="36">
        <f>IF(AND(E4=0,E116&gt;=0), "",E116/E4)</f>
        <v>0</v>
      </c>
      <c r="G116" s="42">
        <f>IF(AND(E124=0,E116&gt;=0),"",E116/E124)</f>
        <v>0</v>
      </c>
      <c r="H116" s="123">
        <f>SUM(H117:H123)</f>
        <v>0</v>
      </c>
      <c r="I116" s="36">
        <f>IF(AND(H4=0,H116&gt;=0), "",H116/H4)</f>
        <v>0</v>
      </c>
      <c r="J116" s="42">
        <f>IF(AND(H124=0,H116&gt;=0),"",H116/H124)</f>
        <v>0</v>
      </c>
      <c r="K116" s="36" t="str">
        <f t="shared" ref="K116:K139" si="97">IF(AND(E116=0,H116&gt;0),100%,IF(AND(E116&lt;0,H116=0),(E116-H116)/E116,IF(AND(E116&gt;0,H116&gt;0),(H116-E116)/E116,IF(AND(E116=0,H116=0),"",(H116-E116)/E116))))</f>
        <v/>
      </c>
      <c r="L116" s="124">
        <f>SUM(L117:L123)</f>
        <v>0</v>
      </c>
      <c r="M116" s="36">
        <f>IF(AND(L4=0,L116&gt;=0), "",L116/L4)</f>
        <v>0</v>
      </c>
      <c r="N116" s="42">
        <f>IF(AND(L124=0,L116&gt;=0),"",L116/L124)</f>
        <v>0</v>
      </c>
      <c r="O116" s="123">
        <f>SUM(O117:O123)</f>
        <v>0</v>
      </c>
      <c r="P116" s="36">
        <f>IF(AND(O4=0,O116&gt;=0), "",O116/O4)</f>
        <v>0</v>
      </c>
      <c r="Q116" s="42">
        <f>IF(AND(O124=0,O116&gt;=0),"",O116/O124)</f>
        <v>0</v>
      </c>
      <c r="R116" s="36" t="str">
        <f t="shared" ref="R116:R139" si="98">IF(AND(H116=0,O116&gt;0),100%,IF(AND(H116&lt;0,O116=0),(H116-O116)/H116,IF(AND(H116&gt;0,O116&gt;0),(O116-H116)/H116,IF(AND(H116=0,O116=0),"",(O116-H116)/H116))))</f>
        <v/>
      </c>
      <c r="S116" s="124">
        <f>SUM(S117:S123)</f>
        <v>0</v>
      </c>
      <c r="T116" s="36">
        <f>IF(AND(S4=0,S116&gt;=0), "",S116/S4)</f>
        <v>0</v>
      </c>
      <c r="U116" s="42">
        <f>IF(AND(S124=0,S116&gt;=0),"",S116/S124)</f>
        <v>0</v>
      </c>
      <c r="V116" s="125">
        <f>SUM(V117:V123)</f>
        <v>0</v>
      </c>
      <c r="W116" s="36" t="str">
        <f>IF(AND(V4=0,V116&gt;=0), "",V116/V4)</f>
        <v/>
      </c>
      <c r="X116" s="42" t="str">
        <f t="shared" ref="X116:X139" si="99">IF(AND(V116=0,S116&gt;0),100%,IF(AND(V116&lt;0,S116=0),(V116-S116)/V116,IF(AND(V116&gt;0,S116&gt;0),(S116-V116)/V116,IF(AND(V116=0,S116=0),"",(S116-V116)/V116))))</f>
        <v/>
      </c>
      <c r="Y116" s="123">
        <f>SUM(Y117:Y123)</f>
        <v>0</v>
      </c>
      <c r="Z116" s="36">
        <f>IF(AND(Y4=0,Y116&gt;=0), "",Y116/Y4)</f>
        <v>0</v>
      </c>
      <c r="AA116" s="42">
        <f>IF(AND(Y124=0,Y116&gt;=0),"",Y116/Y124)</f>
        <v>0</v>
      </c>
      <c r="AB116" s="36" t="str">
        <f t="shared" ref="AB116:AB139" si="100">IF(AND(O116=0,Y116&gt;0),100%,IF(AND(O116&lt;0,Y116=0),(O116-Y116)/O116,IF(AND(O116&gt;0,Y116&gt;0),(Y116-O116)/O116,IF(AND(O116=0,Y116=0),"",(Y116-O116)/O116))))</f>
        <v/>
      </c>
      <c r="AC116" s="124">
        <f>SUM(AC117:AC123)</f>
        <v>0</v>
      </c>
      <c r="AD116" s="36">
        <f>IF(AND(AC4=0,AC116&gt;=0), "",AC116/AC4)</f>
        <v>0</v>
      </c>
      <c r="AE116" s="42">
        <f>IF(AND(AC124=0,AC116&gt;=0),"",AC116/AC124)</f>
        <v>0</v>
      </c>
      <c r="AF116" s="123">
        <f>SUM(AF117:AF123)</f>
        <v>0</v>
      </c>
      <c r="AG116" s="36">
        <f>IF(AND(AF4=0,AF116&gt;=0), "",AF116/AF4)</f>
        <v>0</v>
      </c>
      <c r="AH116" s="42">
        <f>IF(AND(AF124=0,AF116&gt;=0),"",AF116/AF124)</f>
        <v>0</v>
      </c>
      <c r="AI116" s="36" t="str">
        <f t="shared" si="41"/>
        <v/>
      </c>
      <c r="AJ116" s="124">
        <f>SUM(AJ117:AJ123)</f>
        <v>0</v>
      </c>
      <c r="AK116" s="36">
        <f>IF(AND(AJ4=0,AJ116&gt;=0), "",AJ116/AJ4)</f>
        <v>0</v>
      </c>
      <c r="AL116" s="42">
        <f>IF(AND(AJ124=0,AJ116&gt;=0),"",AJ116/AJ124)</f>
        <v>0</v>
      </c>
      <c r="AM116" s="123">
        <f>SUM(AM117:AM123)</f>
        <v>2.2291444103368532</v>
      </c>
      <c r="AN116" s="36">
        <f>IF(AND(AM4=0,AM116&gt;=0), "",AM116/AM4)</f>
        <v>1.8787407069432891E-3</v>
      </c>
      <c r="AO116" s="42">
        <f>IF(AND(AM124=0,AM116&gt;=0),"",AM116/AM124)</f>
        <v>1.6928856084406354E-3</v>
      </c>
      <c r="AP116" s="36">
        <f t="shared" si="42"/>
        <v>1</v>
      </c>
      <c r="AQ116" s="124">
        <f>SUM(AQ117:AQ123)</f>
        <v>2.2291444103368532</v>
      </c>
      <c r="AR116" s="36">
        <f>IF(AND(AQ4=0,AQ116&gt;=0), "",AQ116/AQ4)</f>
        <v>2.4538990029952129E-4</v>
      </c>
      <c r="AS116" s="42">
        <f>IF(AND(AQ124=0,AQ116&gt;=0),"",AQ116/AQ124)</f>
        <v>2.7599417629349917E-4</v>
      </c>
      <c r="AT116" s="125">
        <f>SUM(AT117:AT123)</f>
        <v>0</v>
      </c>
      <c r="AU116" s="36" t="str">
        <f>IF(AND(AT4=0,AT116&gt;=0), "",AT116/AT4)</f>
        <v/>
      </c>
      <c r="AV116" s="42">
        <f t="shared" ref="AV116:AV139" si="101">IF(AND(AT116=0,AQ116&gt;0),100%,IF(AND(AT116&lt;0,AQ116=0),(AT116-AQ116)/AT116,IF(AND(AT116&gt;0,AQ116&gt;0),(AQ116-AT116)/AT116,IF(AND(AT116=0,AQ116=0),"",(AQ116-AT116)/AT116))))</f>
        <v>1</v>
      </c>
      <c r="AW116" s="125">
        <f>SUM(AW117:AW123)</f>
        <v>0.37152406838947555</v>
      </c>
      <c r="AX116" s="36">
        <f>IF(AND(AW4=0,AW116&gt;=0), "",AW116/AW4)</f>
        <v>2.4538990029952129E-4</v>
      </c>
      <c r="AY116" s="42">
        <f>IF(AND(AW124=0,AW116&gt;=0),"",AW116/AW124)</f>
        <v>2.7599417629349922E-4</v>
      </c>
      <c r="AZ116" s="125">
        <f>SUM(AZ117:AZ123)</f>
        <v>0</v>
      </c>
      <c r="BA116" s="36" t="str">
        <f>IF(AND(AZ4=0,AZ116&gt;=0), "",AZ116/AZ4)</f>
        <v/>
      </c>
      <c r="BB116" s="42">
        <f t="shared" ref="BB116:BB139" si="102">IF(AND(AZ116=0,AW116&gt;0),100%,IF(AND(AZ116&lt;0,AW116=0),(AZ116-AW116)/AZ116,IF(AND(AZ116&gt;0,AW116&gt;0),(AW116-AZ116)/AZ116,IF(AND(AZ116=0,AW116=0),"",(AW116-AZ116)/AZ116))))</f>
        <v>1</v>
      </c>
      <c r="BC116" s="123">
        <f>SUM(BC117:BC123)</f>
        <v>0</v>
      </c>
      <c r="BD116" s="36" t="str">
        <f>IF(AND(BC4=0,BC116&gt;=0), "",BC116/BC4)</f>
        <v/>
      </c>
      <c r="BE116" s="42" t="str">
        <f>IF(AND(BC124=0,BC116&gt;=0),"",BC116/BC124)</f>
        <v/>
      </c>
      <c r="BF116" s="36">
        <f t="shared" ref="BF116:BF139" si="103">IF(AND(AM116=0,BC116&gt;0),100%,IF(AND(AM116&lt;0,BC116=0),(AM116-BC116)/AM116,IF(AND(AM116&gt;0,BC116&gt;0),(BC116-AM116)/AM116,IF(AND(AM116=0,BC116=0),"",(BC116-AM116)/AM116))))</f>
        <v>-1</v>
      </c>
      <c r="BG116" s="124">
        <f>SUM(BG117:BG123)</f>
        <v>2.2291444103368532</v>
      </c>
      <c r="BH116" s="36">
        <f>IF(AND(BG4=0,BG116&gt;=0), "",BG116/BG4)</f>
        <v>2.4538990029952129E-4</v>
      </c>
      <c r="BI116" s="42">
        <f>IF(AND(BG124=0,BG116&gt;=0),"",BG116/BG124)</f>
        <v>2.7599417629349917E-4</v>
      </c>
      <c r="BJ116" s="123">
        <f>SUM(BJ117:BJ123)</f>
        <v>0</v>
      </c>
      <c r="BK116" s="36" t="str">
        <f>IF(AND(BJ4=0,BJ116&gt;=0), "",BJ116/BJ4)</f>
        <v/>
      </c>
      <c r="BL116" s="42" t="str">
        <f>IF(AND(BJ124=0,BJ116&gt;=0),"",BJ116/BJ124)</f>
        <v/>
      </c>
      <c r="BM116" s="36" t="str">
        <f t="shared" si="43"/>
        <v/>
      </c>
      <c r="BN116" s="124">
        <f>SUM(BN117:BN123)</f>
        <v>2.2291444103368532</v>
      </c>
      <c r="BO116" s="36">
        <f>IF(AND(BN4=0,BN116&gt;=0), "",BN116/BN4)</f>
        <v>2.4538990029952129E-4</v>
      </c>
      <c r="BP116" s="42">
        <f>IF(AND(BN124=0,BN116&gt;=0),"",BN116/BN124)</f>
        <v>2.7599417629349917E-4</v>
      </c>
      <c r="BQ116" s="123">
        <f>SUM(BQ117:BQ123)</f>
        <v>0</v>
      </c>
      <c r="BR116" s="36" t="str">
        <f>IF(AND(BQ4=0,BQ116&gt;=0), "",BQ116/BQ4)</f>
        <v/>
      </c>
      <c r="BS116" s="42" t="str">
        <f>IF(AND(BQ124=0,BQ116&gt;=0),"",BQ116/BQ124)</f>
        <v/>
      </c>
      <c r="BT116" s="36" t="str">
        <f t="shared" si="44"/>
        <v/>
      </c>
      <c r="BU116" s="124">
        <f>SUM(BU117:BU123)</f>
        <v>2.2291444103368532</v>
      </c>
      <c r="BV116" s="36">
        <f>IF(AND(BU4=0,BU116&gt;=0), "",BU116/BU4)</f>
        <v>2.4538990029952129E-4</v>
      </c>
      <c r="BW116" s="42">
        <f>IF(AND(BU124=0,BU116&gt;=0),"",BU116/BU124)</f>
        <v>2.7599417629349917E-4</v>
      </c>
      <c r="BX116" s="125">
        <f>SUM(BX117:BX123)</f>
        <v>0</v>
      </c>
      <c r="BY116" s="36" t="str">
        <f>IF(AND(BX4=0,BX116&gt;=0), "",BX116/BX4)</f>
        <v/>
      </c>
      <c r="BZ116" s="42">
        <f t="shared" si="45"/>
        <v>1</v>
      </c>
      <c r="CA116" s="123">
        <f>SUM(CA117:CA123)</f>
        <v>0</v>
      </c>
      <c r="CB116" s="36" t="str">
        <f>IF(AND(CA4=0,CA116&gt;=0), "",CA116/CA4)</f>
        <v/>
      </c>
      <c r="CC116" s="42" t="str">
        <f>IF(AND(CA124=0,CA116&gt;=0),"",CA116/CA124)</f>
        <v/>
      </c>
      <c r="CD116" s="36" t="str">
        <f t="shared" ref="CD116:CD139" si="104">IF(AND(BQ116=0,CA116&gt;0),100%,IF(AND(BQ116&lt;0,CA116=0),(BQ116-CA116)/BQ116,IF(AND(BQ116&gt;0,CA116&gt;0),(CA116-BQ116)/BQ116,IF(AND(BQ116=0,CA116=0),"",(CA116-BQ116)/BQ116))))</f>
        <v/>
      </c>
      <c r="CE116" s="124">
        <f>SUM(CE117:CE123)</f>
        <v>2.2291444103368532</v>
      </c>
      <c r="CF116" s="36">
        <f>IF(AND(CE4=0,CE116&gt;=0), "",CE116/CE4)</f>
        <v>2.4538990029952129E-4</v>
      </c>
      <c r="CG116" s="42">
        <f>IF(AND(CE124=0,CE116&gt;=0),"",CE116/CE124)</f>
        <v>2.7599417629349917E-4</v>
      </c>
      <c r="CH116" s="123">
        <f>SUM(CH117:CH123)</f>
        <v>0</v>
      </c>
      <c r="CI116" s="36" t="str">
        <f>IF(AND(CH4=0,CH116&gt;=0), "",CH116/CH4)</f>
        <v/>
      </c>
      <c r="CJ116" s="42" t="str">
        <f>IF(AND(CH124=0,CH116&gt;=0),"",CH116/CH124)</f>
        <v/>
      </c>
      <c r="CK116" s="36" t="str">
        <f t="shared" si="46"/>
        <v/>
      </c>
      <c r="CL116" s="124">
        <f>SUM(CL117:CL123)</f>
        <v>2.2291444103368532</v>
      </c>
      <c r="CM116" s="36">
        <f>IF(AND(CL4=0,CL116&gt;=0), "",CL116/CL4)</f>
        <v>2.4538990029952129E-4</v>
      </c>
      <c r="CN116" s="42">
        <f>IF(AND(CL124=0,CL116&gt;=0),"",CL116/CL124)</f>
        <v>2.7599417629349917E-4</v>
      </c>
      <c r="CO116" s="123">
        <f>SUM(CO117:CO123)</f>
        <v>0</v>
      </c>
      <c r="CP116" s="36" t="str">
        <f>IF(AND(CO4=0,CO116&gt;=0), "",CO116/CO4)</f>
        <v/>
      </c>
      <c r="CQ116" s="42" t="str">
        <f>IF(AND(CO124=0,CO116&gt;=0),"",CO116/CO124)</f>
        <v/>
      </c>
      <c r="CR116" s="36" t="str">
        <f t="shared" si="47"/>
        <v/>
      </c>
      <c r="CS116" s="124">
        <f>SUM(CS117:CS123)</f>
        <v>2.2291444103368532</v>
      </c>
      <c r="CT116" s="36">
        <f>IF(AND(CS4=0,CS116&gt;=0), "",CS116/CS4)</f>
        <v>2.4538990029952129E-4</v>
      </c>
      <c r="CU116" s="42">
        <f>IF(AND(CS124=0,CS116&gt;=0),"",CS116/CS124)</f>
        <v>2.7599417629349917E-4</v>
      </c>
      <c r="CV116" s="125">
        <f>SUM(CV117:CV123)</f>
        <v>0</v>
      </c>
      <c r="CW116" s="36" t="str">
        <f>IF(AND(CV4=0,CV116&gt;=0), "",CV116/CV4)</f>
        <v/>
      </c>
      <c r="CX116" s="42">
        <f t="shared" si="48"/>
        <v>1</v>
      </c>
    </row>
    <row r="117" spans="1:102" hidden="1" outlineLevel="1" x14ac:dyDescent="0.3">
      <c r="A117" s="29" t="s">
        <v>95</v>
      </c>
      <c r="B117" s="129">
        <f>+'N EERR UCAFE'!B194</f>
        <v>0</v>
      </c>
      <c r="C117" s="30" t="str">
        <f>IF(AND(B4=0,B117&gt;=0), "",B117/B4)</f>
        <v/>
      </c>
      <c r="D117" s="47" t="str">
        <f>IF(AND(B124=0,B117&gt;=0),"",B117/B124)</f>
        <v/>
      </c>
      <c r="E117" s="129">
        <f>+'N EERR UCAFE'!C194</f>
        <v>0</v>
      </c>
      <c r="F117" s="30">
        <f>IF(AND(E4=0,E117&gt;=0), "",E117/E4)</f>
        <v>0</v>
      </c>
      <c r="G117" s="47">
        <f>IF(AND(E124=0,E117&gt;=0),"",E117/E124)</f>
        <v>0</v>
      </c>
      <c r="H117" s="129">
        <f>+'N EERR UCAFE'!D194</f>
        <v>0</v>
      </c>
      <c r="I117" s="30">
        <f>IF(AND(H4=0,H117&gt;=0), "",H117/H4)</f>
        <v>0</v>
      </c>
      <c r="J117" s="47">
        <f>IF(AND(H124=0,H117&gt;=0),"",H117/H124)</f>
        <v>0</v>
      </c>
      <c r="K117" s="30" t="str">
        <f t="shared" si="97"/>
        <v/>
      </c>
      <c r="L117" s="130">
        <f t="shared" ref="L117:L123" si="105">+E117+H117</f>
        <v>0</v>
      </c>
      <c r="M117" s="30">
        <f>IF(AND(L4=0,L117&gt;=0), "",L117/L4)</f>
        <v>0</v>
      </c>
      <c r="N117" s="47">
        <f>IF(AND(L124=0,L117&gt;=0),"",L117/L124)</f>
        <v>0</v>
      </c>
      <c r="O117" s="129">
        <f>+'N EERR UCAFE'!E194</f>
        <v>0</v>
      </c>
      <c r="P117" s="30">
        <f>IF(AND(O4=0,O117&gt;=0), "",O117/O4)</f>
        <v>0</v>
      </c>
      <c r="Q117" s="47">
        <f>IF(AND(O124=0,O117&gt;=0),"",O117/O124)</f>
        <v>0</v>
      </c>
      <c r="R117" s="30" t="str">
        <f t="shared" si="98"/>
        <v/>
      </c>
      <c r="S117" s="130">
        <f t="shared" ref="S117:S123" si="106">+L117+O117</f>
        <v>0</v>
      </c>
      <c r="T117" s="30">
        <f>IF(AND(S4=0,S117&gt;=0), "",S117/S4)</f>
        <v>0</v>
      </c>
      <c r="U117" s="47">
        <f>IF(AND(S124=0,S117&gt;=0),"",S117/S124)</f>
        <v>0</v>
      </c>
      <c r="V117" s="131"/>
      <c r="W117" s="30" t="str">
        <f>IF(AND(V4=0,V117&gt;=0), "",V117/V4)</f>
        <v/>
      </c>
      <c r="X117" s="47" t="str">
        <f t="shared" si="99"/>
        <v/>
      </c>
      <c r="Y117" s="129">
        <f>+'N EERR UCAFE'!F194</f>
        <v>0</v>
      </c>
      <c r="Z117" s="30">
        <f>IF(AND(Y4=0,Y117&gt;=0), "",Y117/Y4)</f>
        <v>0</v>
      </c>
      <c r="AA117" s="47">
        <f>IF(AND(Y124=0,Y117&gt;=0),"",Y117/Y124)</f>
        <v>0</v>
      </c>
      <c r="AB117" s="30" t="str">
        <f t="shared" si="100"/>
        <v/>
      </c>
      <c r="AC117" s="130">
        <f t="shared" ref="AC117:AC123" si="107">+S117+Y117</f>
        <v>0</v>
      </c>
      <c r="AD117" s="30">
        <f>IF(AND(AC4=0,AC117&gt;=0), "",AC117/AC4)</f>
        <v>0</v>
      </c>
      <c r="AE117" s="47">
        <f>IF(AND(AC124=0,AC117&gt;=0),"",AC117/AC124)</f>
        <v>0</v>
      </c>
      <c r="AF117" s="129">
        <f>+'N EERR UCAFE'!G194</f>
        <v>0</v>
      </c>
      <c r="AG117" s="30">
        <f>IF(AND(AF4=0,AF117&gt;=0), "",AF117/AF4)</f>
        <v>0</v>
      </c>
      <c r="AH117" s="47">
        <f>IF(AND(AF124=0,AF117&gt;=0),"",AF117/AF124)</f>
        <v>0</v>
      </c>
      <c r="AI117" s="30" t="str">
        <f t="shared" si="41"/>
        <v/>
      </c>
      <c r="AJ117" s="130">
        <f t="shared" si="62"/>
        <v>0</v>
      </c>
      <c r="AK117" s="30">
        <f>IF(AND(AJ4=0,AJ117&gt;=0), "",AJ117/AJ4)</f>
        <v>0</v>
      </c>
      <c r="AL117" s="47">
        <f>IF(AND(AJ124=0,AJ117&gt;=0),"",AJ117/AJ124)</f>
        <v>0</v>
      </c>
      <c r="AM117" s="129">
        <f>+'N EERR UCAFE'!H194</f>
        <v>2.2291444103368532</v>
      </c>
      <c r="AN117" s="30">
        <f>IF(AND(AM4=0,AM117&gt;=0), "",AM117/AM4)</f>
        <v>1.8787407069432891E-3</v>
      </c>
      <c r="AO117" s="47">
        <f>IF(AND(AM124=0,AM117&gt;=0),"",AM117/AM124)</f>
        <v>1.6928856084406354E-3</v>
      </c>
      <c r="AP117" s="30">
        <f t="shared" si="42"/>
        <v>1</v>
      </c>
      <c r="AQ117" s="130">
        <f t="shared" si="63"/>
        <v>2.2291444103368532</v>
      </c>
      <c r="AR117" s="30">
        <f>IF(AND(AQ4=0,AQ117&gt;=0), "",AQ117/AQ4)</f>
        <v>2.4538990029952129E-4</v>
      </c>
      <c r="AS117" s="47">
        <f>IF(AND(AQ124=0,AQ117&gt;=0),"",AQ117/AQ124)</f>
        <v>2.7599417629349917E-4</v>
      </c>
      <c r="AT117" s="131">
        <f t="shared" ref="AT117:AT123" si="108">+V117*2</f>
        <v>0</v>
      </c>
      <c r="AU117" s="30" t="str">
        <f>IF(AND(AT4=0,AT117&gt;=0), "",AT117/AT4)</f>
        <v/>
      </c>
      <c r="AV117" s="47">
        <f t="shared" si="101"/>
        <v>1</v>
      </c>
      <c r="AW117" s="131">
        <f>+AQ117/6</f>
        <v>0.37152406838947555</v>
      </c>
      <c r="AX117" s="30">
        <f>IF(AND(AW4=0,AW117&gt;=0), "",AW117/AW4)</f>
        <v>2.4538990029952129E-4</v>
      </c>
      <c r="AY117" s="47">
        <f>IF(AND(AW124=0,AW117&gt;=0),"",AW117/AW124)</f>
        <v>2.7599417629349922E-4</v>
      </c>
      <c r="AZ117" s="131">
        <f t="shared" ref="AZ117:AZ123" si="109">+AT117/6</f>
        <v>0</v>
      </c>
      <c r="BA117" s="30" t="str">
        <f>IF(AND(AZ4=0,AZ117&gt;=0), "",AZ117/AZ4)</f>
        <v/>
      </c>
      <c r="BB117" s="47">
        <f t="shared" si="102"/>
        <v>1</v>
      </c>
      <c r="BC117" s="129">
        <f>+'N EERR UCAFE'!I194</f>
        <v>0</v>
      </c>
      <c r="BD117" s="30" t="str">
        <f>IF(AND(BC4=0,BC117&gt;=0), "",BC117/BC4)</f>
        <v/>
      </c>
      <c r="BE117" s="47" t="str">
        <f>IF(AND(BC124=0,BC117&gt;=0),"",BC117/BC124)</f>
        <v/>
      </c>
      <c r="BF117" s="30">
        <f t="shared" si="103"/>
        <v>-1</v>
      </c>
      <c r="BG117" s="130">
        <f t="shared" ref="BG117:BG123" si="110">+AQ117+BC117</f>
        <v>2.2291444103368532</v>
      </c>
      <c r="BH117" s="30">
        <f>IF(AND(BG4=0,BG117&gt;=0), "",BG117/BG4)</f>
        <v>2.4538990029952129E-4</v>
      </c>
      <c r="BI117" s="47">
        <f>IF(AND(BG124=0,BG117&gt;=0),"",BG117/BG124)</f>
        <v>2.7599417629349917E-4</v>
      </c>
      <c r="BJ117" s="129">
        <f>+'N EERR UCAFE'!J194</f>
        <v>0</v>
      </c>
      <c r="BK117" s="30" t="str">
        <f>IF(AND(BJ4=0,BJ117&gt;=0), "",BJ117/BJ4)</f>
        <v/>
      </c>
      <c r="BL117" s="47" t="str">
        <f>IF(AND(BJ124=0,BJ117&gt;=0),"",BJ117/BJ124)</f>
        <v/>
      </c>
      <c r="BM117" s="30" t="str">
        <f t="shared" si="43"/>
        <v/>
      </c>
      <c r="BN117" s="130">
        <f t="shared" ref="BN117:BN123" si="111">+BG117+BJ117</f>
        <v>2.2291444103368532</v>
      </c>
      <c r="BO117" s="30">
        <f>IF(AND(BN4=0,BN117&gt;=0), "",BN117/BN4)</f>
        <v>2.4538990029952129E-4</v>
      </c>
      <c r="BP117" s="47">
        <f>IF(AND(BN124=0,BN117&gt;=0),"",BN117/BN124)</f>
        <v>2.7599417629349917E-4</v>
      </c>
      <c r="BQ117" s="129">
        <f>+'N EERR UCAFE'!K194</f>
        <v>0</v>
      </c>
      <c r="BR117" s="30" t="str">
        <f>IF(AND(BQ4=0,BQ117&gt;=0), "",BQ117/BQ4)</f>
        <v/>
      </c>
      <c r="BS117" s="47" t="str">
        <f>IF(AND(BQ124=0,BQ117&gt;=0),"",BQ117/BQ124)</f>
        <v/>
      </c>
      <c r="BT117" s="30" t="str">
        <f t="shared" si="44"/>
        <v/>
      </c>
      <c r="BU117" s="130">
        <f t="shared" ref="BU117:BU123" si="112">+BN117+BQ117</f>
        <v>2.2291444103368532</v>
      </c>
      <c r="BV117" s="30">
        <f>IF(AND(BU4=0,BU117&gt;=0), "",BU117/BU4)</f>
        <v>2.4538990029952129E-4</v>
      </c>
      <c r="BW117" s="47">
        <f>IF(AND(BU124=0,BU117&gt;=0),"",BU117/BU124)</f>
        <v>2.7599417629349917E-4</v>
      </c>
      <c r="BX117" s="131">
        <f t="shared" ref="BX117:BX123" si="113">+AZ117*9</f>
        <v>0</v>
      </c>
      <c r="BY117" s="30" t="str">
        <f>IF(AND(BX4=0,BX117&gt;=0), "",BX117/BX4)</f>
        <v/>
      </c>
      <c r="BZ117" s="47">
        <f t="shared" si="45"/>
        <v>1</v>
      </c>
      <c r="CA117" s="129">
        <f>+'N EERR UCAFE'!L194</f>
        <v>0</v>
      </c>
      <c r="CB117" s="30" t="str">
        <f>IF(AND(CA4=0,CA117&gt;=0), "",CA117/CA4)</f>
        <v/>
      </c>
      <c r="CC117" s="47" t="str">
        <f>IF(AND(CA124=0,CA117&gt;=0),"",CA117/CA124)</f>
        <v/>
      </c>
      <c r="CD117" s="30" t="str">
        <f t="shared" si="104"/>
        <v/>
      </c>
      <c r="CE117" s="130">
        <f t="shared" ref="CE117:CE123" si="114">+BU117+CA117</f>
        <v>2.2291444103368532</v>
      </c>
      <c r="CF117" s="30">
        <f>IF(AND(CE4=0,CE117&gt;=0), "",CE117/CE4)</f>
        <v>2.4538990029952129E-4</v>
      </c>
      <c r="CG117" s="47">
        <f>IF(AND(CE124=0,CE117&gt;=0),"",CE117/CE124)</f>
        <v>2.7599417629349917E-4</v>
      </c>
      <c r="CH117" s="129">
        <f>+'N EERR UCAFE'!M194</f>
        <v>0</v>
      </c>
      <c r="CI117" s="30" t="str">
        <f>IF(AND(CH4=0,CH117&gt;=0), "",CH117/CH4)</f>
        <v/>
      </c>
      <c r="CJ117" s="47" t="str">
        <f>IF(AND(CH124=0,CH117&gt;=0),"",CH117/CH124)</f>
        <v/>
      </c>
      <c r="CK117" s="30" t="str">
        <f t="shared" si="46"/>
        <v/>
      </c>
      <c r="CL117" s="130">
        <f t="shared" ref="CL117:CL123" si="115">+CE117+CH117</f>
        <v>2.2291444103368532</v>
      </c>
      <c r="CM117" s="30">
        <f>IF(AND(CL4=0,CL117&gt;=0), "",CL117/CL4)</f>
        <v>2.4538990029952129E-4</v>
      </c>
      <c r="CN117" s="47">
        <f>IF(AND(CL124=0,CL117&gt;=0),"",CL117/CL124)</f>
        <v>2.7599417629349917E-4</v>
      </c>
      <c r="CO117" s="129">
        <f>+'N EERR UCAFE'!N194</f>
        <v>0</v>
      </c>
      <c r="CP117" s="30" t="str">
        <f>IF(AND(CO4=0,CO117&gt;=0), "",CO117/CO4)</f>
        <v/>
      </c>
      <c r="CQ117" s="47" t="str">
        <f>IF(AND(CO124=0,CO117&gt;=0),"",CO117/CO124)</f>
        <v/>
      </c>
      <c r="CR117" s="30" t="str">
        <f t="shared" si="47"/>
        <v/>
      </c>
      <c r="CS117" s="130">
        <f t="shared" ref="CS117:CS123" si="116">+CL117+CO117</f>
        <v>2.2291444103368532</v>
      </c>
      <c r="CT117" s="30">
        <f>IF(AND(CS4=0,CS117&gt;=0), "",CS117/CS4)</f>
        <v>2.4538990029952129E-4</v>
      </c>
      <c r="CU117" s="47">
        <f>IF(AND(CS124=0,CS117&gt;=0),"",CS117/CS124)</f>
        <v>2.7599417629349917E-4</v>
      </c>
      <c r="CV117" s="131">
        <f t="shared" ref="CV117:CV123" si="117">+AZ117*12</f>
        <v>0</v>
      </c>
      <c r="CW117" s="30" t="str">
        <f>IF(AND(CV4=0,CV117&gt;=0), "",CV117/CV4)</f>
        <v/>
      </c>
      <c r="CX117" s="47">
        <f t="shared" si="48"/>
        <v>1</v>
      </c>
    </row>
    <row r="118" spans="1:102" hidden="1" outlineLevel="1" x14ac:dyDescent="0.3">
      <c r="A118" s="29" t="s">
        <v>96</v>
      </c>
      <c r="B118" s="129">
        <f>+'N EERR UCAFE'!B195</f>
        <v>0</v>
      </c>
      <c r="C118" s="30" t="str">
        <f>IF(AND(B4=0,B118&gt;=0), "",B118/B4)</f>
        <v/>
      </c>
      <c r="D118" s="47" t="str">
        <f>IF(AND(B124=0,B118&gt;=0),"",B118/B124)</f>
        <v/>
      </c>
      <c r="E118" s="129">
        <f>+'N EERR UCAFE'!C195</f>
        <v>0</v>
      </c>
      <c r="F118" s="30">
        <f>IF(AND(E4=0,E118&gt;=0), "",E118/E4)</f>
        <v>0</v>
      </c>
      <c r="G118" s="47">
        <f>IF(AND(E124=0,E118&gt;=0),"",E118/E124)</f>
        <v>0</v>
      </c>
      <c r="H118" s="129">
        <f>+'N EERR UCAFE'!D195</f>
        <v>0</v>
      </c>
      <c r="I118" s="30">
        <f>IF(AND(H4=0,H118&gt;=0), "",H118/H4)</f>
        <v>0</v>
      </c>
      <c r="J118" s="47">
        <f>IF(AND(H124=0,H118&gt;=0),"",H118/H124)</f>
        <v>0</v>
      </c>
      <c r="K118" s="30" t="str">
        <f t="shared" si="97"/>
        <v/>
      </c>
      <c r="L118" s="130">
        <f t="shared" si="105"/>
        <v>0</v>
      </c>
      <c r="M118" s="30">
        <f>IF(AND(L4=0,L118&gt;=0), "",L118/L4)</f>
        <v>0</v>
      </c>
      <c r="N118" s="47">
        <f>IF(AND(L124=0,L118&gt;=0),"",L118/L124)</f>
        <v>0</v>
      </c>
      <c r="O118" s="129">
        <f>+'N EERR UCAFE'!E195</f>
        <v>0</v>
      </c>
      <c r="P118" s="30">
        <f>IF(AND(O4=0,O118&gt;=0), "",O118/O4)</f>
        <v>0</v>
      </c>
      <c r="Q118" s="47">
        <f>IF(AND(O124=0,O118&gt;=0),"",O118/O124)</f>
        <v>0</v>
      </c>
      <c r="R118" s="30" t="str">
        <f t="shared" si="98"/>
        <v/>
      </c>
      <c r="S118" s="130">
        <f t="shared" si="106"/>
        <v>0</v>
      </c>
      <c r="T118" s="30">
        <f>IF(AND(S4=0,S118&gt;=0), "",S118/S4)</f>
        <v>0</v>
      </c>
      <c r="U118" s="47">
        <f>IF(AND(S124=0,S118&gt;=0),"",S118/S124)</f>
        <v>0</v>
      </c>
      <c r="V118" s="131"/>
      <c r="W118" s="30" t="str">
        <f>IF(AND(V4=0,V118&gt;=0), "",V118/V4)</f>
        <v/>
      </c>
      <c r="X118" s="47" t="str">
        <f t="shared" si="99"/>
        <v/>
      </c>
      <c r="Y118" s="129">
        <f>+'N EERR UCAFE'!F195</f>
        <v>0</v>
      </c>
      <c r="Z118" s="30">
        <f>IF(AND(Y4=0,Y118&gt;=0), "",Y118/Y4)</f>
        <v>0</v>
      </c>
      <c r="AA118" s="47">
        <f>IF(AND(Y124=0,Y118&gt;=0),"",Y118/Y124)</f>
        <v>0</v>
      </c>
      <c r="AB118" s="30" t="str">
        <f t="shared" si="100"/>
        <v/>
      </c>
      <c r="AC118" s="130">
        <f t="shared" si="107"/>
        <v>0</v>
      </c>
      <c r="AD118" s="30">
        <f>IF(AND(AC4=0,AC118&gt;=0), "",AC118/AC4)</f>
        <v>0</v>
      </c>
      <c r="AE118" s="47">
        <f>IF(AND(AC124=0,AC118&gt;=0),"",AC118/AC124)</f>
        <v>0</v>
      </c>
      <c r="AF118" s="129">
        <f>+'N EERR UCAFE'!G195</f>
        <v>0</v>
      </c>
      <c r="AG118" s="30">
        <f>IF(AND(AF4=0,AF118&gt;=0), "",AF118/AF4)</f>
        <v>0</v>
      </c>
      <c r="AH118" s="47">
        <f>IF(AND(AF124=0,AF118&gt;=0),"",AF118/AF124)</f>
        <v>0</v>
      </c>
      <c r="AI118" s="30" t="str">
        <f t="shared" si="41"/>
        <v/>
      </c>
      <c r="AJ118" s="130">
        <f t="shared" si="62"/>
        <v>0</v>
      </c>
      <c r="AK118" s="30">
        <f>IF(AND(AJ4=0,AJ118&gt;=0), "",AJ118/AJ4)</f>
        <v>0</v>
      </c>
      <c r="AL118" s="47">
        <f>IF(AND(AJ124=0,AJ118&gt;=0),"",AJ118/AJ124)</f>
        <v>0</v>
      </c>
      <c r="AM118" s="129">
        <f>+'N EERR UCAFE'!H195</f>
        <v>0</v>
      </c>
      <c r="AN118" s="30">
        <f>IF(AND(AM4=0,AM118&gt;=0), "",AM118/AM4)</f>
        <v>0</v>
      </c>
      <c r="AO118" s="47">
        <f>IF(AND(AM124=0,AM118&gt;=0),"",AM118/AM124)</f>
        <v>0</v>
      </c>
      <c r="AP118" s="30" t="str">
        <f t="shared" si="42"/>
        <v/>
      </c>
      <c r="AQ118" s="130">
        <f t="shared" si="63"/>
        <v>0</v>
      </c>
      <c r="AR118" s="30">
        <f>IF(AND(AQ4=0,AQ118&gt;=0), "",AQ118/AQ4)</f>
        <v>0</v>
      </c>
      <c r="AS118" s="47">
        <f>IF(AND(AQ124=0,AQ118&gt;=0),"",AQ118/AQ124)</f>
        <v>0</v>
      </c>
      <c r="AT118" s="131">
        <f t="shared" si="108"/>
        <v>0</v>
      </c>
      <c r="AU118" s="30" t="str">
        <f>IF(AND(AT4=0,AT118&gt;=0), "",AT118/AT4)</f>
        <v/>
      </c>
      <c r="AV118" s="47" t="str">
        <f t="shared" si="101"/>
        <v/>
      </c>
      <c r="AW118" s="131">
        <f t="shared" ref="AW118:AW123" si="118">+AQ118/6</f>
        <v>0</v>
      </c>
      <c r="AX118" s="30">
        <f>IF(AND(AW4=0,AW118&gt;=0), "",AW118/AW4)</f>
        <v>0</v>
      </c>
      <c r="AY118" s="47">
        <f>IF(AND(AW124=0,AW118&gt;=0),"",AW118/AW124)</f>
        <v>0</v>
      </c>
      <c r="AZ118" s="131">
        <f t="shared" si="109"/>
        <v>0</v>
      </c>
      <c r="BA118" s="30" t="str">
        <f>IF(AND(AZ4=0,AZ118&gt;=0), "",AZ118/AZ4)</f>
        <v/>
      </c>
      <c r="BB118" s="47" t="str">
        <f t="shared" si="102"/>
        <v/>
      </c>
      <c r="BC118" s="129">
        <f>+'N EERR UCAFE'!I195</f>
        <v>0</v>
      </c>
      <c r="BD118" s="30" t="str">
        <f>IF(AND(BC4=0,BC118&gt;=0), "",BC118/BC4)</f>
        <v/>
      </c>
      <c r="BE118" s="47" t="str">
        <f>IF(AND(BC124=0,BC118&gt;=0),"",BC118/BC124)</f>
        <v/>
      </c>
      <c r="BF118" s="30" t="str">
        <f t="shared" si="103"/>
        <v/>
      </c>
      <c r="BG118" s="130">
        <f t="shared" si="110"/>
        <v>0</v>
      </c>
      <c r="BH118" s="30">
        <f>IF(AND(BG4=0,BG118&gt;=0), "",BG118/BG4)</f>
        <v>0</v>
      </c>
      <c r="BI118" s="47">
        <f>IF(AND(BG124=0,BG118&gt;=0),"",BG118/BG124)</f>
        <v>0</v>
      </c>
      <c r="BJ118" s="129">
        <f>+'N EERR UCAFE'!J195</f>
        <v>0</v>
      </c>
      <c r="BK118" s="30" t="str">
        <f>IF(AND(BJ4=0,BJ118&gt;=0), "",BJ118/BJ4)</f>
        <v/>
      </c>
      <c r="BL118" s="47" t="str">
        <f>IF(AND(BJ124=0,BJ118&gt;=0),"",BJ118/BJ124)</f>
        <v/>
      </c>
      <c r="BM118" s="30" t="str">
        <f t="shared" si="43"/>
        <v/>
      </c>
      <c r="BN118" s="130">
        <f t="shared" si="111"/>
        <v>0</v>
      </c>
      <c r="BO118" s="30">
        <f>IF(AND(BN4=0,BN118&gt;=0), "",BN118/BN4)</f>
        <v>0</v>
      </c>
      <c r="BP118" s="47">
        <f>IF(AND(BN124=0,BN118&gt;=0),"",BN118/BN124)</f>
        <v>0</v>
      </c>
      <c r="BQ118" s="129">
        <f>+'N EERR UCAFE'!K195</f>
        <v>0</v>
      </c>
      <c r="BR118" s="30" t="str">
        <f>IF(AND(BQ4=0,BQ118&gt;=0), "",BQ118/BQ4)</f>
        <v/>
      </c>
      <c r="BS118" s="47" t="str">
        <f>IF(AND(BQ124=0,BQ118&gt;=0),"",BQ118/BQ124)</f>
        <v/>
      </c>
      <c r="BT118" s="30" t="str">
        <f t="shared" si="44"/>
        <v/>
      </c>
      <c r="BU118" s="130">
        <f t="shared" si="112"/>
        <v>0</v>
      </c>
      <c r="BV118" s="30">
        <f>IF(AND(BU4=0,BU118&gt;=0), "",BU118/BU4)</f>
        <v>0</v>
      </c>
      <c r="BW118" s="47">
        <f>IF(AND(BU124=0,BU118&gt;=0),"",BU118/BU124)</f>
        <v>0</v>
      </c>
      <c r="BX118" s="131">
        <f t="shared" si="113"/>
        <v>0</v>
      </c>
      <c r="BY118" s="30" t="str">
        <f>IF(AND(BX4=0,BX118&gt;=0), "",BX118/BX4)</f>
        <v/>
      </c>
      <c r="BZ118" s="47" t="str">
        <f t="shared" si="45"/>
        <v/>
      </c>
      <c r="CA118" s="129">
        <f>+'N EERR UCAFE'!L195</f>
        <v>0</v>
      </c>
      <c r="CB118" s="30" t="str">
        <f>IF(AND(CA4=0,CA118&gt;=0), "",CA118/CA4)</f>
        <v/>
      </c>
      <c r="CC118" s="47" t="str">
        <f>IF(AND(CA124=0,CA118&gt;=0),"",CA118/CA124)</f>
        <v/>
      </c>
      <c r="CD118" s="30" t="str">
        <f t="shared" si="104"/>
        <v/>
      </c>
      <c r="CE118" s="130">
        <f t="shared" si="114"/>
        <v>0</v>
      </c>
      <c r="CF118" s="30">
        <f>IF(AND(CE4=0,CE118&gt;=0), "",CE118/CE4)</f>
        <v>0</v>
      </c>
      <c r="CG118" s="47">
        <f>IF(AND(CE124=0,CE118&gt;=0),"",CE118/CE124)</f>
        <v>0</v>
      </c>
      <c r="CH118" s="129">
        <f>+'N EERR UCAFE'!M195</f>
        <v>0</v>
      </c>
      <c r="CI118" s="30" t="str">
        <f>IF(AND(CH4=0,CH118&gt;=0), "",CH118/CH4)</f>
        <v/>
      </c>
      <c r="CJ118" s="47" t="str">
        <f>IF(AND(CH124=0,CH118&gt;=0),"",CH118/CH124)</f>
        <v/>
      </c>
      <c r="CK118" s="30" t="str">
        <f t="shared" si="46"/>
        <v/>
      </c>
      <c r="CL118" s="130">
        <f t="shared" si="115"/>
        <v>0</v>
      </c>
      <c r="CM118" s="30">
        <f>IF(AND(CL4=0,CL118&gt;=0), "",CL118/CL4)</f>
        <v>0</v>
      </c>
      <c r="CN118" s="47">
        <f>IF(AND(CL124=0,CL118&gt;=0),"",CL118/CL124)</f>
        <v>0</v>
      </c>
      <c r="CO118" s="129">
        <f>+'N EERR UCAFE'!N195</f>
        <v>0</v>
      </c>
      <c r="CP118" s="30" t="str">
        <f>IF(AND(CO4=0,CO118&gt;=0), "",CO118/CO4)</f>
        <v/>
      </c>
      <c r="CQ118" s="47" t="str">
        <f>IF(AND(CO124=0,CO118&gt;=0),"",CO118/CO124)</f>
        <v/>
      </c>
      <c r="CR118" s="30" t="str">
        <f t="shared" si="47"/>
        <v/>
      </c>
      <c r="CS118" s="130">
        <f t="shared" si="116"/>
        <v>0</v>
      </c>
      <c r="CT118" s="30">
        <f>IF(AND(CS4=0,CS118&gt;=0), "",CS118/CS4)</f>
        <v>0</v>
      </c>
      <c r="CU118" s="47">
        <f>IF(AND(CS124=0,CS118&gt;=0),"",CS118/CS124)</f>
        <v>0</v>
      </c>
      <c r="CV118" s="131">
        <f t="shared" si="117"/>
        <v>0</v>
      </c>
      <c r="CW118" s="30" t="str">
        <f>IF(AND(CV4=0,CV118&gt;=0), "",CV118/CV4)</f>
        <v/>
      </c>
      <c r="CX118" s="47" t="str">
        <f t="shared" si="48"/>
        <v/>
      </c>
    </row>
    <row r="119" spans="1:102" hidden="1" outlineLevel="1" x14ac:dyDescent="0.3">
      <c r="A119" s="29" t="s">
        <v>97</v>
      </c>
      <c r="B119" s="129">
        <f>+'N EERR UCAFE'!B196</f>
        <v>0</v>
      </c>
      <c r="C119" s="30" t="str">
        <f>IF(AND(B4=0,B119&gt;=0), "",B119/B4)</f>
        <v/>
      </c>
      <c r="D119" s="47" t="str">
        <f>IF(AND(B124=0,B119&gt;=0),"",B119/B124)</f>
        <v/>
      </c>
      <c r="E119" s="129">
        <f>+'N EERR UCAFE'!C196</f>
        <v>0</v>
      </c>
      <c r="F119" s="30">
        <f>IF(AND(E4=0,E119&gt;=0), "",E119/E4)</f>
        <v>0</v>
      </c>
      <c r="G119" s="47">
        <f>IF(AND(E124=0,E119&gt;=0),"",E119/E124)</f>
        <v>0</v>
      </c>
      <c r="H119" s="129">
        <f>+'N EERR UCAFE'!D196</f>
        <v>0</v>
      </c>
      <c r="I119" s="30">
        <f>IF(AND(H4=0,H119&gt;=0), "",H119/H4)</f>
        <v>0</v>
      </c>
      <c r="J119" s="47">
        <f>IF(AND(H124=0,H119&gt;=0),"",H119/H124)</f>
        <v>0</v>
      </c>
      <c r="K119" s="30" t="str">
        <f t="shared" si="97"/>
        <v/>
      </c>
      <c r="L119" s="130">
        <f t="shared" si="105"/>
        <v>0</v>
      </c>
      <c r="M119" s="30">
        <f>IF(AND(L4=0,L119&gt;=0), "",L119/L4)</f>
        <v>0</v>
      </c>
      <c r="N119" s="47">
        <f>IF(AND(L124=0,L119&gt;=0),"",L119/L124)</f>
        <v>0</v>
      </c>
      <c r="O119" s="129">
        <f>+'N EERR UCAFE'!E196</f>
        <v>0</v>
      </c>
      <c r="P119" s="30">
        <f>IF(AND(O4=0,O119&gt;=0), "",O119/O4)</f>
        <v>0</v>
      </c>
      <c r="Q119" s="47">
        <f>IF(AND(O124=0,O119&gt;=0),"",O119/O124)</f>
        <v>0</v>
      </c>
      <c r="R119" s="30" t="str">
        <f t="shared" si="98"/>
        <v/>
      </c>
      <c r="S119" s="130">
        <f t="shared" si="106"/>
        <v>0</v>
      </c>
      <c r="T119" s="30">
        <f>IF(AND(S4=0,S119&gt;=0), "",S119/S4)</f>
        <v>0</v>
      </c>
      <c r="U119" s="47">
        <f>IF(AND(S124=0,S119&gt;=0),"",S119/S124)</f>
        <v>0</v>
      </c>
      <c r="V119" s="131"/>
      <c r="W119" s="30" t="str">
        <f>IF(AND(V4=0,V119&gt;=0), "",V119/V4)</f>
        <v/>
      </c>
      <c r="X119" s="47" t="str">
        <f t="shared" si="99"/>
        <v/>
      </c>
      <c r="Y119" s="129">
        <f>+'N EERR UCAFE'!F196</f>
        <v>0</v>
      </c>
      <c r="Z119" s="30">
        <f>IF(AND(Y4=0,Y119&gt;=0), "",Y119/Y4)</f>
        <v>0</v>
      </c>
      <c r="AA119" s="47">
        <f>IF(AND(Y124=0,Y119&gt;=0),"",Y119/Y124)</f>
        <v>0</v>
      </c>
      <c r="AB119" s="30" t="str">
        <f t="shared" si="100"/>
        <v/>
      </c>
      <c r="AC119" s="130">
        <f t="shared" si="107"/>
        <v>0</v>
      </c>
      <c r="AD119" s="30">
        <f>IF(AND(AC4=0,AC119&gt;=0), "",AC119/AC4)</f>
        <v>0</v>
      </c>
      <c r="AE119" s="47">
        <f>IF(AND(AC124=0,AC119&gt;=0),"",AC119/AC124)</f>
        <v>0</v>
      </c>
      <c r="AF119" s="129">
        <f>+'N EERR UCAFE'!G196</f>
        <v>0</v>
      </c>
      <c r="AG119" s="30">
        <f>IF(AND(AF4=0,AF119&gt;=0), "",AF119/AF4)</f>
        <v>0</v>
      </c>
      <c r="AH119" s="47">
        <f>IF(AND(AF124=0,AF119&gt;=0),"",AF119/AF124)</f>
        <v>0</v>
      </c>
      <c r="AI119" s="30" t="str">
        <f t="shared" si="41"/>
        <v/>
      </c>
      <c r="AJ119" s="130">
        <f t="shared" si="62"/>
        <v>0</v>
      </c>
      <c r="AK119" s="30">
        <f>IF(AND(AJ4=0,AJ119&gt;=0), "",AJ119/AJ4)</f>
        <v>0</v>
      </c>
      <c r="AL119" s="47">
        <f>IF(AND(AJ124=0,AJ119&gt;=0),"",AJ119/AJ124)</f>
        <v>0</v>
      </c>
      <c r="AM119" s="129">
        <f>+'N EERR UCAFE'!H196</f>
        <v>0</v>
      </c>
      <c r="AN119" s="30">
        <f>IF(AND(AM4=0,AM119&gt;=0), "",AM119/AM4)</f>
        <v>0</v>
      </c>
      <c r="AO119" s="47">
        <f>IF(AND(AM124=0,AM119&gt;=0),"",AM119/AM124)</f>
        <v>0</v>
      </c>
      <c r="AP119" s="30" t="str">
        <f t="shared" si="42"/>
        <v/>
      </c>
      <c r="AQ119" s="130">
        <f t="shared" si="63"/>
        <v>0</v>
      </c>
      <c r="AR119" s="30">
        <f>IF(AND(AQ4=0,AQ119&gt;=0), "",AQ119/AQ4)</f>
        <v>0</v>
      </c>
      <c r="AS119" s="47">
        <f>IF(AND(AQ124=0,AQ119&gt;=0),"",AQ119/AQ124)</f>
        <v>0</v>
      </c>
      <c r="AT119" s="131">
        <f t="shared" si="108"/>
        <v>0</v>
      </c>
      <c r="AU119" s="30" t="str">
        <f>IF(AND(AT4=0,AT119&gt;=0), "",AT119/AT4)</f>
        <v/>
      </c>
      <c r="AV119" s="47" t="str">
        <f t="shared" si="101"/>
        <v/>
      </c>
      <c r="AW119" s="131">
        <f t="shared" si="118"/>
        <v>0</v>
      </c>
      <c r="AX119" s="30">
        <f>IF(AND(AW4=0,AW119&gt;=0), "",AW119/AW4)</f>
        <v>0</v>
      </c>
      <c r="AY119" s="47">
        <f>IF(AND(AW124=0,AW119&gt;=0),"",AW119/AW124)</f>
        <v>0</v>
      </c>
      <c r="AZ119" s="131">
        <f t="shared" si="109"/>
        <v>0</v>
      </c>
      <c r="BA119" s="30" t="str">
        <f>IF(AND(AZ4=0,AZ119&gt;=0), "",AZ119/AZ4)</f>
        <v/>
      </c>
      <c r="BB119" s="47" t="str">
        <f t="shared" si="102"/>
        <v/>
      </c>
      <c r="BC119" s="129">
        <f>+'N EERR UCAFE'!I196</f>
        <v>0</v>
      </c>
      <c r="BD119" s="30" t="str">
        <f>IF(AND(BC4=0,BC119&gt;=0), "",BC119/BC4)</f>
        <v/>
      </c>
      <c r="BE119" s="47" t="str">
        <f>IF(AND(BC124=0,BC119&gt;=0),"",BC119/BC124)</f>
        <v/>
      </c>
      <c r="BF119" s="30" t="str">
        <f t="shared" si="103"/>
        <v/>
      </c>
      <c r="BG119" s="130">
        <f t="shared" si="110"/>
        <v>0</v>
      </c>
      <c r="BH119" s="30">
        <f>IF(AND(BG4=0,BG119&gt;=0), "",BG119/BG4)</f>
        <v>0</v>
      </c>
      <c r="BI119" s="47">
        <f>IF(AND(BG124=0,BG119&gt;=0),"",BG119/BG124)</f>
        <v>0</v>
      </c>
      <c r="BJ119" s="129">
        <f>+'N EERR UCAFE'!J196</f>
        <v>0</v>
      </c>
      <c r="BK119" s="30" t="str">
        <f>IF(AND(BJ4=0,BJ119&gt;=0), "",BJ119/BJ4)</f>
        <v/>
      </c>
      <c r="BL119" s="47" t="str">
        <f>IF(AND(BJ124=0,BJ119&gt;=0),"",BJ119/BJ124)</f>
        <v/>
      </c>
      <c r="BM119" s="30" t="str">
        <f t="shared" si="43"/>
        <v/>
      </c>
      <c r="BN119" s="130">
        <f t="shared" si="111"/>
        <v>0</v>
      </c>
      <c r="BO119" s="30">
        <f>IF(AND(BN4=0,BN119&gt;=0), "",BN119/BN4)</f>
        <v>0</v>
      </c>
      <c r="BP119" s="47">
        <f>IF(AND(BN124=0,BN119&gt;=0),"",BN119/BN124)</f>
        <v>0</v>
      </c>
      <c r="BQ119" s="129">
        <f>+'N EERR UCAFE'!K196</f>
        <v>0</v>
      </c>
      <c r="BR119" s="30" t="str">
        <f>IF(AND(BQ4=0,BQ119&gt;=0), "",BQ119/BQ4)</f>
        <v/>
      </c>
      <c r="BS119" s="47" t="str">
        <f>IF(AND(BQ124=0,BQ119&gt;=0),"",BQ119/BQ124)</f>
        <v/>
      </c>
      <c r="BT119" s="30" t="str">
        <f t="shared" si="44"/>
        <v/>
      </c>
      <c r="BU119" s="130">
        <f t="shared" si="112"/>
        <v>0</v>
      </c>
      <c r="BV119" s="30">
        <f>IF(AND(BU4=0,BU119&gt;=0), "",BU119/BU4)</f>
        <v>0</v>
      </c>
      <c r="BW119" s="47">
        <f>IF(AND(BU124=0,BU119&gt;=0),"",BU119/BU124)</f>
        <v>0</v>
      </c>
      <c r="BX119" s="131">
        <f t="shared" si="113"/>
        <v>0</v>
      </c>
      <c r="BY119" s="30" t="str">
        <f>IF(AND(BX4=0,BX119&gt;=0), "",BX119/BX4)</f>
        <v/>
      </c>
      <c r="BZ119" s="47" t="str">
        <f t="shared" si="45"/>
        <v/>
      </c>
      <c r="CA119" s="129">
        <f>+'N EERR UCAFE'!L196</f>
        <v>0</v>
      </c>
      <c r="CB119" s="30" t="str">
        <f>IF(AND(CA4=0,CA119&gt;=0), "",CA119/CA4)</f>
        <v/>
      </c>
      <c r="CC119" s="47" t="str">
        <f>IF(AND(CA124=0,CA119&gt;=0),"",CA119/CA124)</f>
        <v/>
      </c>
      <c r="CD119" s="30" t="str">
        <f t="shared" si="104"/>
        <v/>
      </c>
      <c r="CE119" s="130">
        <f t="shared" si="114"/>
        <v>0</v>
      </c>
      <c r="CF119" s="30">
        <f>IF(AND(CE4=0,CE119&gt;=0), "",CE119/CE4)</f>
        <v>0</v>
      </c>
      <c r="CG119" s="47">
        <f>IF(AND(CE124=0,CE119&gt;=0),"",CE119/CE124)</f>
        <v>0</v>
      </c>
      <c r="CH119" s="129">
        <f>+'N EERR UCAFE'!M196</f>
        <v>0</v>
      </c>
      <c r="CI119" s="30" t="str">
        <f>IF(AND(CH4=0,CH119&gt;=0), "",CH119/CH4)</f>
        <v/>
      </c>
      <c r="CJ119" s="47" t="str">
        <f>IF(AND(CH124=0,CH119&gt;=0),"",CH119/CH124)</f>
        <v/>
      </c>
      <c r="CK119" s="30" t="str">
        <f t="shared" si="46"/>
        <v/>
      </c>
      <c r="CL119" s="130">
        <f t="shared" si="115"/>
        <v>0</v>
      </c>
      <c r="CM119" s="30">
        <f>IF(AND(CL4=0,CL119&gt;=0), "",CL119/CL4)</f>
        <v>0</v>
      </c>
      <c r="CN119" s="47">
        <f>IF(AND(CL124=0,CL119&gt;=0),"",CL119/CL124)</f>
        <v>0</v>
      </c>
      <c r="CO119" s="129">
        <f>+'N EERR UCAFE'!N196</f>
        <v>0</v>
      </c>
      <c r="CP119" s="30" t="str">
        <f>IF(AND(CO4=0,CO119&gt;=0), "",CO119/CO4)</f>
        <v/>
      </c>
      <c r="CQ119" s="47" t="str">
        <f>IF(AND(CO124=0,CO119&gt;=0),"",CO119/CO124)</f>
        <v/>
      </c>
      <c r="CR119" s="30" t="str">
        <f t="shared" si="47"/>
        <v/>
      </c>
      <c r="CS119" s="130">
        <f t="shared" si="116"/>
        <v>0</v>
      </c>
      <c r="CT119" s="30">
        <f>IF(AND(CS4=0,CS119&gt;=0), "",CS119/CS4)</f>
        <v>0</v>
      </c>
      <c r="CU119" s="47">
        <f>IF(AND(CS124=0,CS119&gt;=0),"",CS119/CS124)</f>
        <v>0</v>
      </c>
      <c r="CV119" s="131">
        <f t="shared" si="117"/>
        <v>0</v>
      </c>
      <c r="CW119" s="30" t="str">
        <f>IF(AND(CV4=0,CV119&gt;=0), "",CV119/CV4)</f>
        <v/>
      </c>
      <c r="CX119" s="47" t="str">
        <f t="shared" si="48"/>
        <v/>
      </c>
    </row>
    <row r="120" spans="1:102" hidden="1" outlineLevel="1" x14ac:dyDescent="0.3">
      <c r="A120" s="29" t="s">
        <v>31</v>
      </c>
      <c r="B120" s="129">
        <f>+'N EERR UCAFE'!B197</f>
        <v>0</v>
      </c>
      <c r="C120" s="30" t="str">
        <f>IF(AND(B4=0,B120&gt;=0), "",B120/B4)</f>
        <v/>
      </c>
      <c r="D120" s="47" t="str">
        <f>IF(AND(B124=0,B120&gt;=0),"",B120/B124)</f>
        <v/>
      </c>
      <c r="E120" s="129">
        <f>+'N EERR UCAFE'!C197</f>
        <v>0</v>
      </c>
      <c r="F120" s="30">
        <f>IF(AND(E4=0,E120&gt;=0), "",E120/E4)</f>
        <v>0</v>
      </c>
      <c r="G120" s="47">
        <f>IF(AND(E124=0,E120&gt;=0),"",E120/E124)</f>
        <v>0</v>
      </c>
      <c r="H120" s="129">
        <f>+'N EERR UCAFE'!D197</f>
        <v>0</v>
      </c>
      <c r="I120" s="30">
        <f>IF(AND(H4=0,H120&gt;=0), "",H120/H4)</f>
        <v>0</v>
      </c>
      <c r="J120" s="47">
        <f>IF(AND(H124=0,H120&gt;=0),"",H120/H124)</f>
        <v>0</v>
      </c>
      <c r="K120" s="30" t="str">
        <f t="shared" si="97"/>
        <v/>
      </c>
      <c r="L120" s="130">
        <f t="shared" si="105"/>
        <v>0</v>
      </c>
      <c r="M120" s="30">
        <f>IF(AND(L4=0,L120&gt;=0), "",L120/L4)</f>
        <v>0</v>
      </c>
      <c r="N120" s="47">
        <f>IF(AND(L124=0,L120&gt;=0),"",L120/L124)</f>
        <v>0</v>
      </c>
      <c r="O120" s="129">
        <f>+'N EERR UCAFE'!E197</f>
        <v>0</v>
      </c>
      <c r="P120" s="30">
        <f>IF(AND(O4=0,O120&gt;=0), "",O120/O4)</f>
        <v>0</v>
      </c>
      <c r="Q120" s="47">
        <f>IF(AND(O124=0,O120&gt;=0),"",O120/O124)</f>
        <v>0</v>
      </c>
      <c r="R120" s="30" t="str">
        <f t="shared" si="98"/>
        <v/>
      </c>
      <c r="S120" s="130">
        <f t="shared" si="106"/>
        <v>0</v>
      </c>
      <c r="T120" s="30">
        <f>IF(AND(S4=0,S120&gt;=0), "",S120/S4)</f>
        <v>0</v>
      </c>
      <c r="U120" s="47">
        <f>IF(AND(S124=0,S120&gt;=0),"",S120/S124)</f>
        <v>0</v>
      </c>
      <c r="V120" s="131"/>
      <c r="W120" s="30" t="str">
        <f>IF(AND(V4=0,V120&gt;=0), "",V120/V4)</f>
        <v/>
      </c>
      <c r="X120" s="47" t="str">
        <f t="shared" si="99"/>
        <v/>
      </c>
      <c r="Y120" s="129">
        <f>+'N EERR UCAFE'!F197</f>
        <v>0</v>
      </c>
      <c r="Z120" s="30">
        <f>IF(AND(Y4=0,Y120&gt;=0), "",Y120/Y4)</f>
        <v>0</v>
      </c>
      <c r="AA120" s="47">
        <f>IF(AND(Y124=0,Y120&gt;=0),"",Y120/Y124)</f>
        <v>0</v>
      </c>
      <c r="AB120" s="30" t="str">
        <f t="shared" si="100"/>
        <v/>
      </c>
      <c r="AC120" s="130">
        <f t="shared" si="107"/>
        <v>0</v>
      </c>
      <c r="AD120" s="30">
        <f>IF(AND(AC4=0,AC120&gt;=0), "",AC120/AC4)</f>
        <v>0</v>
      </c>
      <c r="AE120" s="47">
        <f>IF(AND(AC124=0,AC120&gt;=0),"",AC120/AC124)</f>
        <v>0</v>
      </c>
      <c r="AF120" s="129">
        <f>+'N EERR UCAFE'!G197</f>
        <v>0</v>
      </c>
      <c r="AG120" s="30">
        <f>IF(AND(AF4=0,AF120&gt;=0), "",AF120/AF4)</f>
        <v>0</v>
      </c>
      <c r="AH120" s="47">
        <f>IF(AND(AF124=0,AF120&gt;=0),"",AF120/AF124)</f>
        <v>0</v>
      </c>
      <c r="AI120" s="30" t="str">
        <f t="shared" si="41"/>
        <v/>
      </c>
      <c r="AJ120" s="130">
        <f t="shared" si="62"/>
        <v>0</v>
      </c>
      <c r="AK120" s="30">
        <f>IF(AND(AJ4=0,AJ120&gt;=0), "",AJ120/AJ4)</f>
        <v>0</v>
      </c>
      <c r="AL120" s="47">
        <f>IF(AND(AJ124=0,AJ120&gt;=0),"",AJ120/AJ124)</f>
        <v>0</v>
      </c>
      <c r="AM120" s="129">
        <f>+'N EERR UCAFE'!H197</f>
        <v>0</v>
      </c>
      <c r="AN120" s="30">
        <f>IF(AND(AM4=0,AM120&gt;=0), "",AM120/AM4)</f>
        <v>0</v>
      </c>
      <c r="AO120" s="47">
        <f>IF(AND(AM124=0,AM120&gt;=0),"",AM120/AM124)</f>
        <v>0</v>
      </c>
      <c r="AP120" s="30" t="str">
        <f t="shared" si="42"/>
        <v/>
      </c>
      <c r="AQ120" s="130">
        <f t="shared" si="63"/>
        <v>0</v>
      </c>
      <c r="AR120" s="30">
        <f>IF(AND(AQ4=0,AQ120&gt;=0), "",AQ120/AQ4)</f>
        <v>0</v>
      </c>
      <c r="AS120" s="47">
        <f>IF(AND(AQ124=0,AQ120&gt;=0),"",AQ120/AQ124)</f>
        <v>0</v>
      </c>
      <c r="AT120" s="131">
        <f t="shared" si="108"/>
        <v>0</v>
      </c>
      <c r="AU120" s="30" t="str">
        <f>IF(AND(AT4=0,AT120&gt;=0), "",AT120/AT4)</f>
        <v/>
      </c>
      <c r="AV120" s="47" t="str">
        <f t="shared" si="101"/>
        <v/>
      </c>
      <c r="AW120" s="131">
        <f t="shared" si="118"/>
        <v>0</v>
      </c>
      <c r="AX120" s="30">
        <f>IF(AND(AW4=0,AW120&gt;=0), "",AW120/AW4)</f>
        <v>0</v>
      </c>
      <c r="AY120" s="47">
        <f>IF(AND(AW124=0,AW120&gt;=0),"",AW120/AW124)</f>
        <v>0</v>
      </c>
      <c r="AZ120" s="131">
        <f t="shared" si="109"/>
        <v>0</v>
      </c>
      <c r="BA120" s="30" t="str">
        <f>IF(AND(AZ4=0,AZ120&gt;=0), "",AZ120/AZ4)</f>
        <v/>
      </c>
      <c r="BB120" s="47" t="str">
        <f t="shared" si="102"/>
        <v/>
      </c>
      <c r="BC120" s="129">
        <f>+'N EERR UCAFE'!I197</f>
        <v>0</v>
      </c>
      <c r="BD120" s="30" t="str">
        <f>IF(AND(BC4=0,BC120&gt;=0), "",BC120/BC4)</f>
        <v/>
      </c>
      <c r="BE120" s="47" t="str">
        <f>IF(AND(BC124=0,BC120&gt;=0),"",BC120/BC124)</f>
        <v/>
      </c>
      <c r="BF120" s="30" t="str">
        <f t="shared" si="103"/>
        <v/>
      </c>
      <c r="BG120" s="130">
        <f t="shared" si="110"/>
        <v>0</v>
      </c>
      <c r="BH120" s="30">
        <f>IF(AND(BG4=0,BG120&gt;=0), "",BG120/BG4)</f>
        <v>0</v>
      </c>
      <c r="BI120" s="47">
        <f>IF(AND(BG124=0,BG120&gt;=0),"",BG120/BG124)</f>
        <v>0</v>
      </c>
      <c r="BJ120" s="129">
        <f>+'N EERR UCAFE'!J197</f>
        <v>0</v>
      </c>
      <c r="BK120" s="30" t="str">
        <f>IF(AND(BJ4=0,BJ120&gt;=0), "",BJ120/BJ4)</f>
        <v/>
      </c>
      <c r="BL120" s="47" t="str">
        <f>IF(AND(BJ124=0,BJ120&gt;=0),"",BJ120/BJ124)</f>
        <v/>
      </c>
      <c r="BM120" s="30" t="str">
        <f t="shared" si="43"/>
        <v/>
      </c>
      <c r="BN120" s="130">
        <f t="shared" si="111"/>
        <v>0</v>
      </c>
      <c r="BO120" s="30">
        <f>IF(AND(BN4=0,BN120&gt;=0), "",BN120/BN4)</f>
        <v>0</v>
      </c>
      <c r="BP120" s="47">
        <f>IF(AND(BN124=0,BN120&gt;=0),"",BN120/BN124)</f>
        <v>0</v>
      </c>
      <c r="BQ120" s="129">
        <f>+'N EERR UCAFE'!K197</f>
        <v>0</v>
      </c>
      <c r="BR120" s="30" t="str">
        <f>IF(AND(BQ4=0,BQ120&gt;=0), "",BQ120/BQ4)</f>
        <v/>
      </c>
      <c r="BS120" s="47" t="str">
        <f>IF(AND(BQ124=0,BQ120&gt;=0),"",BQ120/BQ124)</f>
        <v/>
      </c>
      <c r="BT120" s="30" t="str">
        <f t="shared" si="44"/>
        <v/>
      </c>
      <c r="BU120" s="130">
        <f t="shared" si="112"/>
        <v>0</v>
      </c>
      <c r="BV120" s="30">
        <f>IF(AND(BU4=0,BU120&gt;=0), "",BU120/BU4)</f>
        <v>0</v>
      </c>
      <c r="BW120" s="47">
        <f>IF(AND(BU124=0,BU120&gt;=0),"",BU120/BU124)</f>
        <v>0</v>
      </c>
      <c r="BX120" s="131">
        <f t="shared" si="113"/>
        <v>0</v>
      </c>
      <c r="BY120" s="30" t="str">
        <f>IF(AND(BX4=0,BX120&gt;=0), "",BX120/BX4)</f>
        <v/>
      </c>
      <c r="BZ120" s="47" t="str">
        <f t="shared" si="45"/>
        <v/>
      </c>
      <c r="CA120" s="129">
        <f>+'N EERR UCAFE'!L197</f>
        <v>0</v>
      </c>
      <c r="CB120" s="30" t="str">
        <f>IF(AND(CA4=0,CA120&gt;=0), "",CA120/CA4)</f>
        <v/>
      </c>
      <c r="CC120" s="47" t="str">
        <f>IF(AND(CA124=0,CA120&gt;=0),"",CA120/CA124)</f>
        <v/>
      </c>
      <c r="CD120" s="30" t="str">
        <f t="shared" si="104"/>
        <v/>
      </c>
      <c r="CE120" s="130">
        <f t="shared" si="114"/>
        <v>0</v>
      </c>
      <c r="CF120" s="30">
        <f>IF(AND(CE4=0,CE120&gt;=0), "",CE120/CE4)</f>
        <v>0</v>
      </c>
      <c r="CG120" s="47">
        <f>IF(AND(CE124=0,CE120&gt;=0),"",CE120/CE124)</f>
        <v>0</v>
      </c>
      <c r="CH120" s="129">
        <f>+'N EERR UCAFE'!M197</f>
        <v>0</v>
      </c>
      <c r="CI120" s="30" t="str">
        <f>IF(AND(CH4=0,CH120&gt;=0), "",CH120/CH4)</f>
        <v/>
      </c>
      <c r="CJ120" s="47" t="str">
        <f>IF(AND(CH124=0,CH120&gt;=0),"",CH120/CH124)</f>
        <v/>
      </c>
      <c r="CK120" s="30" t="str">
        <f t="shared" si="46"/>
        <v/>
      </c>
      <c r="CL120" s="130">
        <f t="shared" si="115"/>
        <v>0</v>
      </c>
      <c r="CM120" s="30">
        <f>IF(AND(CL4=0,CL120&gt;=0), "",CL120/CL4)</f>
        <v>0</v>
      </c>
      <c r="CN120" s="47">
        <f>IF(AND(CL124=0,CL120&gt;=0),"",CL120/CL124)</f>
        <v>0</v>
      </c>
      <c r="CO120" s="129">
        <f>+'N EERR UCAFE'!N197</f>
        <v>0</v>
      </c>
      <c r="CP120" s="30" t="str">
        <f>IF(AND(CO4=0,CO120&gt;=0), "",CO120/CO4)</f>
        <v/>
      </c>
      <c r="CQ120" s="47" t="str">
        <f>IF(AND(CO124=0,CO120&gt;=0),"",CO120/CO124)</f>
        <v/>
      </c>
      <c r="CR120" s="30" t="str">
        <f t="shared" si="47"/>
        <v/>
      </c>
      <c r="CS120" s="130">
        <f t="shared" si="116"/>
        <v>0</v>
      </c>
      <c r="CT120" s="30">
        <f>IF(AND(CS4=0,CS120&gt;=0), "",CS120/CS4)</f>
        <v>0</v>
      </c>
      <c r="CU120" s="47">
        <f>IF(AND(CS124=0,CS120&gt;=0),"",CS120/CS124)</f>
        <v>0</v>
      </c>
      <c r="CV120" s="131">
        <f t="shared" si="117"/>
        <v>0</v>
      </c>
      <c r="CW120" s="30" t="str">
        <f>IF(AND(CV4=0,CV120&gt;=0), "",CV120/CV4)</f>
        <v/>
      </c>
      <c r="CX120" s="47" t="str">
        <f t="shared" si="48"/>
        <v/>
      </c>
    </row>
    <row r="121" spans="1:102" hidden="1" outlineLevel="1" x14ac:dyDescent="0.3">
      <c r="A121" s="29" t="s">
        <v>98</v>
      </c>
      <c r="B121" s="129">
        <f>+'N EERR UCAFE'!B198</f>
        <v>0</v>
      </c>
      <c r="C121" s="30" t="str">
        <f>IF(AND(B4=0,B121&gt;=0), "",B121/B4)</f>
        <v/>
      </c>
      <c r="D121" s="47" t="str">
        <f>IF(AND(B124=0,B121&gt;=0),"",B121/B124)</f>
        <v/>
      </c>
      <c r="E121" s="129">
        <f>+'N EERR UCAFE'!C198</f>
        <v>0</v>
      </c>
      <c r="F121" s="30">
        <f>IF(AND(E4=0,E121&gt;=0), "",E121/E4)</f>
        <v>0</v>
      </c>
      <c r="G121" s="47">
        <f>IF(AND(E124=0,E121&gt;=0),"",E121/E124)</f>
        <v>0</v>
      </c>
      <c r="H121" s="129">
        <f>+'N EERR UCAFE'!D198</f>
        <v>0</v>
      </c>
      <c r="I121" s="30">
        <f>IF(AND(H4=0,H121&gt;=0), "",H121/H4)</f>
        <v>0</v>
      </c>
      <c r="J121" s="47">
        <f>IF(AND(H124=0,H121&gt;=0),"",H121/H124)</f>
        <v>0</v>
      </c>
      <c r="K121" s="30" t="str">
        <f t="shared" si="97"/>
        <v/>
      </c>
      <c r="L121" s="130">
        <f t="shared" si="105"/>
        <v>0</v>
      </c>
      <c r="M121" s="30">
        <f>IF(AND(L4=0,L121&gt;=0), "",L121/L4)</f>
        <v>0</v>
      </c>
      <c r="N121" s="47">
        <f>IF(AND(L124=0,L121&gt;=0),"",L121/L124)</f>
        <v>0</v>
      </c>
      <c r="O121" s="129">
        <f>+'N EERR UCAFE'!E198</f>
        <v>0</v>
      </c>
      <c r="P121" s="30">
        <f>IF(AND(O4=0,O121&gt;=0), "",O121/O4)</f>
        <v>0</v>
      </c>
      <c r="Q121" s="47">
        <f>IF(AND(O124=0,O121&gt;=0),"",O121/O124)</f>
        <v>0</v>
      </c>
      <c r="R121" s="30" t="str">
        <f t="shared" si="98"/>
        <v/>
      </c>
      <c r="S121" s="130">
        <f t="shared" si="106"/>
        <v>0</v>
      </c>
      <c r="T121" s="30">
        <f>IF(AND(S4=0,S121&gt;=0), "",S121/S4)</f>
        <v>0</v>
      </c>
      <c r="U121" s="47">
        <f>IF(AND(S124=0,S121&gt;=0),"",S121/S124)</f>
        <v>0</v>
      </c>
      <c r="V121" s="131"/>
      <c r="W121" s="30" t="str">
        <f>IF(AND(V4=0,V121&gt;=0), "",V121/V4)</f>
        <v/>
      </c>
      <c r="X121" s="47" t="str">
        <f t="shared" si="99"/>
        <v/>
      </c>
      <c r="Y121" s="129">
        <f>+'N EERR UCAFE'!F198</f>
        <v>0</v>
      </c>
      <c r="Z121" s="30">
        <f>IF(AND(Y4=0,Y121&gt;=0), "",Y121/Y4)</f>
        <v>0</v>
      </c>
      <c r="AA121" s="47">
        <f>IF(AND(Y124=0,Y121&gt;=0),"",Y121/Y124)</f>
        <v>0</v>
      </c>
      <c r="AB121" s="30" t="str">
        <f t="shared" si="100"/>
        <v/>
      </c>
      <c r="AC121" s="130">
        <f t="shared" si="107"/>
        <v>0</v>
      </c>
      <c r="AD121" s="30">
        <f>IF(AND(AC4=0,AC121&gt;=0), "",AC121/AC4)</f>
        <v>0</v>
      </c>
      <c r="AE121" s="47">
        <f>IF(AND(AC124=0,AC121&gt;=0),"",AC121/AC124)</f>
        <v>0</v>
      </c>
      <c r="AF121" s="129">
        <f>+'N EERR UCAFE'!G198</f>
        <v>0</v>
      </c>
      <c r="AG121" s="30">
        <f>IF(AND(AF4=0,AF121&gt;=0), "",AF121/AF4)</f>
        <v>0</v>
      </c>
      <c r="AH121" s="47">
        <f>IF(AND(AF124=0,AF121&gt;=0),"",AF121/AF124)</f>
        <v>0</v>
      </c>
      <c r="AI121" s="30" t="str">
        <f t="shared" si="41"/>
        <v/>
      </c>
      <c r="AJ121" s="130">
        <f t="shared" si="62"/>
        <v>0</v>
      </c>
      <c r="AK121" s="30">
        <f>IF(AND(AJ4=0,AJ121&gt;=0), "",AJ121/AJ4)</f>
        <v>0</v>
      </c>
      <c r="AL121" s="47">
        <f>IF(AND(AJ124=0,AJ121&gt;=0),"",AJ121/AJ124)</f>
        <v>0</v>
      </c>
      <c r="AM121" s="129">
        <f>+'N EERR UCAFE'!H198</f>
        <v>0</v>
      </c>
      <c r="AN121" s="30">
        <f>IF(AND(AM4=0,AM121&gt;=0), "",AM121/AM4)</f>
        <v>0</v>
      </c>
      <c r="AO121" s="47">
        <f>IF(AND(AM124=0,AM121&gt;=0),"",AM121/AM124)</f>
        <v>0</v>
      </c>
      <c r="AP121" s="30" t="str">
        <f t="shared" si="42"/>
        <v/>
      </c>
      <c r="AQ121" s="130">
        <f t="shared" si="63"/>
        <v>0</v>
      </c>
      <c r="AR121" s="30">
        <f>IF(AND(AQ4=0,AQ121&gt;=0), "",AQ121/AQ4)</f>
        <v>0</v>
      </c>
      <c r="AS121" s="47">
        <f>IF(AND(AQ124=0,AQ121&gt;=0),"",AQ121/AQ124)</f>
        <v>0</v>
      </c>
      <c r="AT121" s="131">
        <f t="shared" si="108"/>
        <v>0</v>
      </c>
      <c r="AU121" s="30" t="str">
        <f>IF(AND(AT4=0,AT121&gt;=0), "",AT121/AT4)</f>
        <v/>
      </c>
      <c r="AV121" s="47" t="str">
        <f t="shared" si="101"/>
        <v/>
      </c>
      <c r="AW121" s="131">
        <f t="shared" si="118"/>
        <v>0</v>
      </c>
      <c r="AX121" s="30">
        <f>IF(AND(AW4=0,AW121&gt;=0), "",AW121/AW4)</f>
        <v>0</v>
      </c>
      <c r="AY121" s="47">
        <f>IF(AND(AW124=0,AW121&gt;=0),"",AW121/AW124)</f>
        <v>0</v>
      </c>
      <c r="AZ121" s="131">
        <f t="shared" si="109"/>
        <v>0</v>
      </c>
      <c r="BA121" s="30" t="str">
        <f>IF(AND(AZ4=0,AZ121&gt;=0), "",AZ121/AZ4)</f>
        <v/>
      </c>
      <c r="BB121" s="47" t="str">
        <f t="shared" si="102"/>
        <v/>
      </c>
      <c r="BC121" s="129">
        <f>+'N EERR UCAFE'!I198</f>
        <v>0</v>
      </c>
      <c r="BD121" s="30" t="str">
        <f>IF(AND(BC4=0,BC121&gt;=0), "",BC121/BC4)</f>
        <v/>
      </c>
      <c r="BE121" s="47" t="str">
        <f>IF(AND(BC124=0,BC121&gt;=0),"",BC121/BC124)</f>
        <v/>
      </c>
      <c r="BF121" s="30" t="str">
        <f t="shared" si="103"/>
        <v/>
      </c>
      <c r="BG121" s="130">
        <f t="shared" si="110"/>
        <v>0</v>
      </c>
      <c r="BH121" s="30">
        <f>IF(AND(BG4=0,BG121&gt;=0), "",BG121/BG4)</f>
        <v>0</v>
      </c>
      <c r="BI121" s="47">
        <f>IF(AND(BG124=0,BG121&gt;=0),"",BG121/BG124)</f>
        <v>0</v>
      </c>
      <c r="BJ121" s="129">
        <f>+'N EERR UCAFE'!J198</f>
        <v>0</v>
      </c>
      <c r="BK121" s="30" t="str">
        <f>IF(AND(BJ4=0,BJ121&gt;=0), "",BJ121/BJ4)</f>
        <v/>
      </c>
      <c r="BL121" s="47" t="str">
        <f>IF(AND(BJ124=0,BJ121&gt;=0),"",BJ121/BJ124)</f>
        <v/>
      </c>
      <c r="BM121" s="30" t="str">
        <f t="shared" si="43"/>
        <v/>
      </c>
      <c r="BN121" s="130">
        <f t="shared" si="111"/>
        <v>0</v>
      </c>
      <c r="BO121" s="30">
        <f>IF(AND(BN4=0,BN121&gt;=0), "",BN121/BN4)</f>
        <v>0</v>
      </c>
      <c r="BP121" s="47">
        <f>IF(AND(BN124=0,BN121&gt;=0),"",BN121/BN124)</f>
        <v>0</v>
      </c>
      <c r="BQ121" s="129">
        <f>+'N EERR UCAFE'!K198</f>
        <v>0</v>
      </c>
      <c r="BR121" s="30" t="str">
        <f>IF(AND(BQ4=0,BQ121&gt;=0), "",BQ121/BQ4)</f>
        <v/>
      </c>
      <c r="BS121" s="47" t="str">
        <f>IF(AND(BQ124=0,BQ121&gt;=0),"",BQ121/BQ124)</f>
        <v/>
      </c>
      <c r="BT121" s="30" t="str">
        <f t="shared" si="44"/>
        <v/>
      </c>
      <c r="BU121" s="130">
        <f t="shared" si="112"/>
        <v>0</v>
      </c>
      <c r="BV121" s="30">
        <f>IF(AND(BU4=0,BU121&gt;=0), "",BU121/BU4)</f>
        <v>0</v>
      </c>
      <c r="BW121" s="47">
        <f>IF(AND(BU124=0,BU121&gt;=0),"",BU121/BU124)</f>
        <v>0</v>
      </c>
      <c r="BX121" s="131">
        <f t="shared" si="113"/>
        <v>0</v>
      </c>
      <c r="BY121" s="30" t="str">
        <f>IF(AND(BX4=0,BX121&gt;=0), "",BX121/BX4)</f>
        <v/>
      </c>
      <c r="BZ121" s="47" t="str">
        <f t="shared" si="45"/>
        <v/>
      </c>
      <c r="CA121" s="129">
        <f>+'N EERR UCAFE'!L198</f>
        <v>0</v>
      </c>
      <c r="CB121" s="30" t="str">
        <f>IF(AND(CA4=0,CA121&gt;=0), "",CA121/CA4)</f>
        <v/>
      </c>
      <c r="CC121" s="47" t="str">
        <f>IF(AND(CA124=0,CA121&gt;=0),"",CA121/CA124)</f>
        <v/>
      </c>
      <c r="CD121" s="30" t="str">
        <f t="shared" si="104"/>
        <v/>
      </c>
      <c r="CE121" s="130">
        <f t="shared" si="114"/>
        <v>0</v>
      </c>
      <c r="CF121" s="30">
        <f>IF(AND(CE4=0,CE121&gt;=0), "",CE121/CE4)</f>
        <v>0</v>
      </c>
      <c r="CG121" s="47">
        <f>IF(AND(CE124=0,CE121&gt;=0),"",CE121/CE124)</f>
        <v>0</v>
      </c>
      <c r="CH121" s="129">
        <f>+'N EERR UCAFE'!M198</f>
        <v>0</v>
      </c>
      <c r="CI121" s="30" t="str">
        <f>IF(AND(CH4=0,CH121&gt;=0), "",CH121/CH4)</f>
        <v/>
      </c>
      <c r="CJ121" s="47" t="str">
        <f>IF(AND(CH124=0,CH121&gt;=0),"",CH121/CH124)</f>
        <v/>
      </c>
      <c r="CK121" s="30" t="str">
        <f t="shared" si="46"/>
        <v/>
      </c>
      <c r="CL121" s="130">
        <f t="shared" si="115"/>
        <v>0</v>
      </c>
      <c r="CM121" s="30">
        <f>IF(AND(CL4=0,CL121&gt;=0), "",CL121/CL4)</f>
        <v>0</v>
      </c>
      <c r="CN121" s="47">
        <f>IF(AND(CL124=0,CL121&gt;=0),"",CL121/CL124)</f>
        <v>0</v>
      </c>
      <c r="CO121" s="129">
        <f>+'N EERR UCAFE'!N198</f>
        <v>0</v>
      </c>
      <c r="CP121" s="30" t="str">
        <f>IF(AND(CO4=0,CO121&gt;=0), "",CO121/CO4)</f>
        <v/>
      </c>
      <c r="CQ121" s="47" t="str">
        <f>IF(AND(CO124=0,CO121&gt;=0),"",CO121/CO124)</f>
        <v/>
      </c>
      <c r="CR121" s="30" t="str">
        <f t="shared" si="47"/>
        <v/>
      </c>
      <c r="CS121" s="130">
        <f t="shared" si="116"/>
        <v>0</v>
      </c>
      <c r="CT121" s="30">
        <f>IF(AND(CS4=0,CS121&gt;=0), "",CS121/CS4)</f>
        <v>0</v>
      </c>
      <c r="CU121" s="47">
        <f>IF(AND(CS124=0,CS121&gt;=0),"",CS121/CS124)</f>
        <v>0</v>
      </c>
      <c r="CV121" s="131">
        <f t="shared" si="117"/>
        <v>0</v>
      </c>
      <c r="CW121" s="30" t="str">
        <f>IF(AND(CV4=0,CV121&gt;=0), "",CV121/CV4)</f>
        <v/>
      </c>
      <c r="CX121" s="47" t="str">
        <f t="shared" si="48"/>
        <v/>
      </c>
    </row>
    <row r="122" spans="1:102" hidden="1" outlineLevel="1" x14ac:dyDescent="0.3">
      <c r="A122" s="29" t="s">
        <v>32</v>
      </c>
      <c r="B122" s="129">
        <f>+'N EERR UCAFE'!B199</f>
        <v>0</v>
      </c>
      <c r="C122" s="30" t="str">
        <f>IF(AND(B4=0,B122&gt;=0), "",B122/B4)</f>
        <v/>
      </c>
      <c r="D122" s="47" t="str">
        <f>IF(AND(B124=0,B122&gt;=0),"",B122/B124)</f>
        <v/>
      </c>
      <c r="E122" s="129">
        <f>+'N EERR UCAFE'!C199</f>
        <v>0</v>
      </c>
      <c r="F122" s="30">
        <f>IF(AND(E4=0,E122&gt;=0), "",E122/E4)</f>
        <v>0</v>
      </c>
      <c r="G122" s="47">
        <f>IF(AND(E124=0,E122&gt;=0),"",E122/E124)</f>
        <v>0</v>
      </c>
      <c r="H122" s="129">
        <f>+'N EERR UCAFE'!D199</f>
        <v>0</v>
      </c>
      <c r="I122" s="30">
        <f>IF(AND(H4=0,H122&gt;=0), "",H122/H4)</f>
        <v>0</v>
      </c>
      <c r="J122" s="47">
        <f>IF(AND(H124=0,H122&gt;=0),"",H122/H124)</f>
        <v>0</v>
      </c>
      <c r="K122" s="30" t="str">
        <f t="shared" si="97"/>
        <v/>
      </c>
      <c r="L122" s="130">
        <f t="shared" si="105"/>
        <v>0</v>
      </c>
      <c r="M122" s="30">
        <f>IF(AND(L4=0,L122&gt;=0), "",L122/L4)</f>
        <v>0</v>
      </c>
      <c r="N122" s="47">
        <f>IF(AND(L124=0,L122&gt;=0),"",L122/L124)</f>
        <v>0</v>
      </c>
      <c r="O122" s="129">
        <f>+'N EERR UCAFE'!E199</f>
        <v>0</v>
      </c>
      <c r="P122" s="30">
        <f>IF(AND(O4=0,O122&gt;=0), "",O122/O4)</f>
        <v>0</v>
      </c>
      <c r="Q122" s="47">
        <f>IF(AND(O124=0,O122&gt;=0),"",O122/O124)</f>
        <v>0</v>
      </c>
      <c r="R122" s="30" t="str">
        <f t="shared" si="98"/>
        <v/>
      </c>
      <c r="S122" s="130">
        <f t="shared" si="106"/>
        <v>0</v>
      </c>
      <c r="T122" s="30">
        <f>IF(AND(S4=0,S122&gt;=0), "",S122/S4)</f>
        <v>0</v>
      </c>
      <c r="U122" s="47">
        <f>IF(AND(S124=0,S122&gt;=0),"",S122/S124)</f>
        <v>0</v>
      </c>
      <c r="V122" s="131"/>
      <c r="W122" s="30" t="str">
        <f>IF(AND(V4=0,V122&gt;=0), "",V122/V4)</f>
        <v/>
      </c>
      <c r="X122" s="47" t="str">
        <f t="shared" si="99"/>
        <v/>
      </c>
      <c r="Y122" s="129">
        <f>+'N EERR UCAFE'!F199</f>
        <v>0</v>
      </c>
      <c r="Z122" s="30">
        <f>IF(AND(Y4=0,Y122&gt;=0), "",Y122/Y4)</f>
        <v>0</v>
      </c>
      <c r="AA122" s="47">
        <f>IF(AND(Y124=0,Y122&gt;=0),"",Y122/Y124)</f>
        <v>0</v>
      </c>
      <c r="AB122" s="30" t="str">
        <f t="shared" si="100"/>
        <v/>
      </c>
      <c r="AC122" s="130">
        <f t="shared" si="107"/>
        <v>0</v>
      </c>
      <c r="AD122" s="30">
        <f>IF(AND(AC4=0,AC122&gt;=0), "",AC122/AC4)</f>
        <v>0</v>
      </c>
      <c r="AE122" s="47">
        <f>IF(AND(AC124=0,AC122&gt;=0),"",AC122/AC124)</f>
        <v>0</v>
      </c>
      <c r="AF122" s="129">
        <f>+'N EERR UCAFE'!G199</f>
        <v>0</v>
      </c>
      <c r="AG122" s="30">
        <f>IF(AND(AF4=0,AF122&gt;=0), "",AF122/AF4)</f>
        <v>0</v>
      </c>
      <c r="AH122" s="47">
        <f>IF(AND(AF124=0,AF122&gt;=0),"",AF122/AF124)</f>
        <v>0</v>
      </c>
      <c r="AI122" s="30" t="str">
        <f t="shared" si="41"/>
        <v/>
      </c>
      <c r="AJ122" s="130">
        <f t="shared" si="62"/>
        <v>0</v>
      </c>
      <c r="AK122" s="30">
        <f>IF(AND(AJ4=0,AJ122&gt;=0), "",AJ122/AJ4)</f>
        <v>0</v>
      </c>
      <c r="AL122" s="47">
        <f>IF(AND(AJ124=0,AJ122&gt;=0),"",AJ122/AJ124)</f>
        <v>0</v>
      </c>
      <c r="AM122" s="129">
        <f>+'N EERR UCAFE'!H199</f>
        <v>0</v>
      </c>
      <c r="AN122" s="30">
        <f>IF(AND(AM4=0,AM122&gt;=0), "",AM122/AM4)</f>
        <v>0</v>
      </c>
      <c r="AO122" s="47">
        <f>IF(AND(AM124=0,AM122&gt;=0),"",AM122/AM124)</f>
        <v>0</v>
      </c>
      <c r="AP122" s="30" t="str">
        <f t="shared" si="42"/>
        <v/>
      </c>
      <c r="AQ122" s="130">
        <f t="shared" si="63"/>
        <v>0</v>
      </c>
      <c r="AR122" s="30">
        <f>IF(AND(AQ4=0,AQ122&gt;=0), "",AQ122/AQ4)</f>
        <v>0</v>
      </c>
      <c r="AS122" s="47">
        <f>IF(AND(AQ124=0,AQ122&gt;=0),"",AQ122/AQ124)</f>
        <v>0</v>
      </c>
      <c r="AT122" s="131">
        <f t="shared" si="108"/>
        <v>0</v>
      </c>
      <c r="AU122" s="30" t="str">
        <f>IF(AND(AT4=0,AT122&gt;=0), "",AT122/AT4)</f>
        <v/>
      </c>
      <c r="AV122" s="47" t="str">
        <f t="shared" si="101"/>
        <v/>
      </c>
      <c r="AW122" s="131">
        <f t="shared" si="118"/>
        <v>0</v>
      </c>
      <c r="AX122" s="30">
        <f>IF(AND(AW4=0,AW122&gt;=0), "",AW122/AW4)</f>
        <v>0</v>
      </c>
      <c r="AY122" s="47">
        <f>IF(AND(AW124=0,AW122&gt;=0),"",AW122/AW124)</f>
        <v>0</v>
      </c>
      <c r="AZ122" s="131">
        <f t="shared" si="109"/>
        <v>0</v>
      </c>
      <c r="BA122" s="30" t="str">
        <f>IF(AND(AZ4=0,AZ122&gt;=0), "",AZ122/AZ4)</f>
        <v/>
      </c>
      <c r="BB122" s="47" t="str">
        <f t="shared" si="102"/>
        <v/>
      </c>
      <c r="BC122" s="129">
        <f>+'N EERR UCAFE'!I199</f>
        <v>0</v>
      </c>
      <c r="BD122" s="30" t="str">
        <f>IF(AND(BC4=0,BC122&gt;=0), "",BC122/BC4)</f>
        <v/>
      </c>
      <c r="BE122" s="47" t="str">
        <f>IF(AND(BC124=0,BC122&gt;=0),"",BC122/BC124)</f>
        <v/>
      </c>
      <c r="BF122" s="30" t="str">
        <f t="shared" si="103"/>
        <v/>
      </c>
      <c r="BG122" s="130">
        <f t="shared" si="110"/>
        <v>0</v>
      </c>
      <c r="BH122" s="30">
        <f>IF(AND(BG4=0,BG122&gt;=0), "",BG122/BG4)</f>
        <v>0</v>
      </c>
      <c r="BI122" s="47">
        <f>IF(AND(BG124=0,BG122&gt;=0),"",BG122/BG124)</f>
        <v>0</v>
      </c>
      <c r="BJ122" s="129">
        <f>+'N EERR UCAFE'!J199</f>
        <v>0</v>
      </c>
      <c r="BK122" s="30" t="str">
        <f>IF(AND(BJ4=0,BJ122&gt;=0), "",BJ122/BJ4)</f>
        <v/>
      </c>
      <c r="BL122" s="47" t="str">
        <f>IF(AND(BJ124=0,BJ122&gt;=0),"",BJ122/BJ124)</f>
        <v/>
      </c>
      <c r="BM122" s="30" t="str">
        <f t="shared" si="43"/>
        <v/>
      </c>
      <c r="BN122" s="130">
        <f t="shared" si="111"/>
        <v>0</v>
      </c>
      <c r="BO122" s="30">
        <f>IF(AND(BN4=0,BN122&gt;=0), "",BN122/BN4)</f>
        <v>0</v>
      </c>
      <c r="BP122" s="47">
        <f>IF(AND(BN124=0,BN122&gt;=0),"",BN122/BN124)</f>
        <v>0</v>
      </c>
      <c r="BQ122" s="129">
        <f>+'N EERR UCAFE'!K199</f>
        <v>0</v>
      </c>
      <c r="BR122" s="30" t="str">
        <f>IF(AND(BQ4=0,BQ122&gt;=0), "",BQ122/BQ4)</f>
        <v/>
      </c>
      <c r="BS122" s="47" t="str">
        <f>IF(AND(BQ124=0,BQ122&gt;=0),"",BQ122/BQ124)</f>
        <v/>
      </c>
      <c r="BT122" s="30" t="str">
        <f t="shared" si="44"/>
        <v/>
      </c>
      <c r="BU122" s="130">
        <f t="shared" si="112"/>
        <v>0</v>
      </c>
      <c r="BV122" s="30">
        <f>IF(AND(BU4=0,BU122&gt;=0), "",BU122/BU4)</f>
        <v>0</v>
      </c>
      <c r="BW122" s="47">
        <f>IF(AND(BU124=0,BU122&gt;=0),"",BU122/BU124)</f>
        <v>0</v>
      </c>
      <c r="BX122" s="131">
        <f t="shared" si="113"/>
        <v>0</v>
      </c>
      <c r="BY122" s="30" t="str">
        <f>IF(AND(BX4=0,BX122&gt;=0), "",BX122/BX4)</f>
        <v/>
      </c>
      <c r="BZ122" s="47" t="str">
        <f t="shared" si="45"/>
        <v/>
      </c>
      <c r="CA122" s="129">
        <f>+'N EERR UCAFE'!L199</f>
        <v>0</v>
      </c>
      <c r="CB122" s="30" t="str">
        <f>IF(AND(CA4=0,CA122&gt;=0), "",CA122/CA4)</f>
        <v/>
      </c>
      <c r="CC122" s="47" t="str">
        <f>IF(AND(CA124=0,CA122&gt;=0),"",CA122/CA124)</f>
        <v/>
      </c>
      <c r="CD122" s="30" t="str">
        <f t="shared" si="104"/>
        <v/>
      </c>
      <c r="CE122" s="130">
        <f t="shared" si="114"/>
        <v>0</v>
      </c>
      <c r="CF122" s="30">
        <f>IF(AND(CE4=0,CE122&gt;=0), "",CE122/CE4)</f>
        <v>0</v>
      </c>
      <c r="CG122" s="47">
        <f>IF(AND(CE124=0,CE122&gt;=0),"",CE122/CE124)</f>
        <v>0</v>
      </c>
      <c r="CH122" s="129">
        <f>+'N EERR UCAFE'!M199</f>
        <v>0</v>
      </c>
      <c r="CI122" s="30" t="str">
        <f>IF(AND(CH4=0,CH122&gt;=0), "",CH122/CH4)</f>
        <v/>
      </c>
      <c r="CJ122" s="47" t="str">
        <f>IF(AND(CH124=0,CH122&gt;=0),"",CH122/CH124)</f>
        <v/>
      </c>
      <c r="CK122" s="30" t="str">
        <f t="shared" si="46"/>
        <v/>
      </c>
      <c r="CL122" s="130">
        <f t="shared" si="115"/>
        <v>0</v>
      </c>
      <c r="CM122" s="30">
        <f>IF(AND(CL4=0,CL122&gt;=0), "",CL122/CL4)</f>
        <v>0</v>
      </c>
      <c r="CN122" s="47">
        <f>IF(AND(CL124=0,CL122&gt;=0),"",CL122/CL124)</f>
        <v>0</v>
      </c>
      <c r="CO122" s="129">
        <f>+'N EERR UCAFE'!N199</f>
        <v>0</v>
      </c>
      <c r="CP122" s="30" t="str">
        <f>IF(AND(CO4=0,CO122&gt;=0), "",CO122/CO4)</f>
        <v/>
      </c>
      <c r="CQ122" s="47" t="str">
        <f>IF(AND(CO124=0,CO122&gt;=0),"",CO122/CO124)</f>
        <v/>
      </c>
      <c r="CR122" s="30" t="str">
        <f t="shared" si="47"/>
        <v/>
      </c>
      <c r="CS122" s="130">
        <f t="shared" si="116"/>
        <v>0</v>
      </c>
      <c r="CT122" s="30">
        <f>IF(AND(CS4=0,CS122&gt;=0), "",CS122/CS4)</f>
        <v>0</v>
      </c>
      <c r="CU122" s="47">
        <f>IF(AND(CS124=0,CS122&gt;=0),"",CS122/CS124)</f>
        <v>0</v>
      </c>
      <c r="CV122" s="131">
        <f t="shared" si="117"/>
        <v>0</v>
      </c>
      <c r="CW122" s="30" t="str">
        <f>IF(AND(CV4=0,CV122&gt;=0), "",CV122/CV4)</f>
        <v/>
      </c>
      <c r="CX122" s="47" t="str">
        <f t="shared" si="48"/>
        <v/>
      </c>
    </row>
    <row r="123" spans="1:102" hidden="1" outlineLevel="1" x14ac:dyDescent="0.3">
      <c r="A123" s="29" t="s">
        <v>366</v>
      </c>
      <c r="B123" s="129">
        <f>+'N EERR UCAFE'!B200+'N EERR UCAFE'!B201</f>
        <v>0</v>
      </c>
      <c r="C123" s="30" t="str">
        <f>IF(AND(B4=0,B123&gt;=0), "",B123/B4)</f>
        <v/>
      </c>
      <c r="D123" s="47" t="str">
        <f>IF(AND(B124=0,B123&gt;=0),"",B123/B124)</f>
        <v/>
      </c>
      <c r="E123" s="129">
        <f>+'N EERR UCAFE'!C200+'N EERR UCAFE'!C201</f>
        <v>0</v>
      </c>
      <c r="F123" s="30">
        <f>IF(AND(E4=0,E123&gt;=0), "",E123/E4)</f>
        <v>0</v>
      </c>
      <c r="G123" s="47">
        <f>IF(AND(E124=0,E123&gt;=0),"",E123/E124)</f>
        <v>0</v>
      </c>
      <c r="H123" s="129">
        <f>+'N EERR UCAFE'!D200+'N EERR UCAFE'!D201</f>
        <v>0</v>
      </c>
      <c r="I123" s="30">
        <f>IF(AND(H4=0,H123&gt;=0), "",H123/H4)</f>
        <v>0</v>
      </c>
      <c r="J123" s="47">
        <f>IF(AND(H124=0,H123&gt;=0),"",H123/H124)</f>
        <v>0</v>
      </c>
      <c r="K123" s="30" t="str">
        <f t="shared" si="97"/>
        <v/>
      </c>
      <c r="L123" s="130">
        <f t="shared" si="105"/>
        <v>0</v>
      </c>
      <c r="M123" s="30">
        <f>IF(AND(L4=0,L123&gt;=0), "",L123/L4)</f>
        <v>0</v>
      </c>
      <c r="N123" s="47">
        <f>IF(AND(L124=0,L123&gt;=0),"",L123/L124)</f>
        <v>0</v>
      </c>
      <c r="O123" s="129">
        <f>+'N EERR UCAFE'!E200+'N EERR UCAFE'!E201</f>
        <v>0</v>
      </c>
      <c r="P123" s="30">
        <f>IF(AND(O4=0,O123&gt;=0), "",O123/O4)</f>
        <v>0</v>
      </c>
      <c r="Q123" s="47">
        <f>IF(AND(O124=0,O123&gt;=0),"",O123/O124)</f>
        <v>0</v>
      </c>
      <c r="R123" s="30" t="str">
        <f t="shared" si="98"/>
        <v/>
      </c>
      <c r="S123" s="130">
        <f t="shared" si="106"/>
        <v>0</v>
      </c>
      <c r="T123" s="30">
        <f>IF(AND(S4=0,S123&gt;=0), "",S123/S4)</f>
        <v>0</v>
      </c>
      <c r="U123" s="47">
        <f>IF(AND(S124=0,S123&gt;=0),"",S123/S124)</f>
        <v>0</v>
      </c>
      <c r="V123" s="131"/>
      <c r="W123" s="30" t="str">
        <f>IF(AND(V4=0,V123&gt;=0), "",V123/V4)</f>
        <v/>
      </c>
      <c r="X123" s="47" t="str">
        <f t="shared" si="99"/>
        <v/>
      </c>
      <c r="Y123" s="129">
        <f>+'N EERR UCAFE'!F200+'N EERR UCAFE'!F201</f>
        <v>0</v>
      </c>
      <c r="Z123" s="30">
        <f>IF(AND(Y4=0,Y123&gt;=0), "",Y123/Y4)</f>
        <v>0</v>
      </c>
      <c r="AA123" s="47">
        <f>IF(AND(Y124=0,Y123&gt;=0),"",Y123/Y124)</f>
        <v>0</v>
      </c>
      <c r="AB123" s="30" t="str">
        <f t="shared" si="100"/>
        <v/>
      </c>
      <c r="AC123" s="130">
        <f t="shared" si="107"/>
        <v>0</v>
      </c>
      <c r="AD123" s="30">
        <f>IF(AND(AC4=0,AC123&gt;=0), "",AC123/AC4)</f>
        <v>0</v>
      </c>
      <c r="AE123" s="47">
        <f>IF(AND(AC124=0,AC123&gt;=0),"",AC123/AC124)</f>
        <v>0</v>
      </c>
      <c r="AF123" s="129">
        <f>+'N EERR UCAFE'!G200+'N EERR UCAFE'!G201</f>
        <v>0</v>
      </c>
      <c r="AG123" s="30">
        <f>IF(AND(AF4=0,AF123&gt;=0), "",AF123/AF4)</f>
        <v>0</v>
      </c>
      <c r="AH123" s="47">
        <f>IF(AND(AF124=0,AF123&gt;=0),"",AF123/AF124)</f>
        <v>0</v>
      </c>
      <c r="AI123" s="30" t="str">
        <f t="shared" si="41"/>
        <v/>
      </c>
      <c r="AJ123" s="130">
        <f t="shared" si="62"/>
        <v>0</v>
      </c>
      <c r="AK123" s="30">
        <f>IF(AND(AJ4=0,AJ123&gt;=0), "",AJ123/AJ4)</f>
        <v>0</v>
      </c>
      <c r="AL123" s="47">
        <f>IF(AND(AJ124=0,AJ123&gt;=0),"",AJ123/AJ124)</f>
        <v>0</v>
      </c>
      <c r="AM123" s="129">
        <f>+'N EERR UCAFE'!H200+'N EERR UCAFE'!H201</f>
        <v>0</v>
      </c>
      <c r="AN123" s="30">
        <f>IF(AND(AM4=0,AM123&gt;=0), "",AM123/AM4)</f>
        <v>0</v>
      </c>
      <c r="AO123" s="47">
        <f>IF(AND(AM124=0,AM123&gt;=0),"",AM123/AM124)</f>
        <v>0</v>
      </c>
      <c r="AP123" s="30" t="str">
        <f t="shared" si="42"/>
        <v/>
      </c>
      <c r="AQ123" s="130">
        <f t="shared" si="63"/>
        <v>0</v>
      </c>
      <c r="AR123" s="30">
        <f>IF(AND(AQ4=0,AQ123&gt;=0), "",AQ123/AQ4)</f>
        <v>0</v>
      </c>
      <c r="AS123" s="47">
        <f>IF(AND(AQ124=0,AQ123&gt;=0),"",AQ123/AQ124)</f>
        <v>0</v>
      </c>
      <c r="AT123" s="131">
        <f t="shared" si="108"/>
        <v>0</v>
      </c>
      <c r="AU123" s="30" t="str">
        <f>IF(AND(AT4=0,AT123&gt;=0), "",AT123/AT4)</f>
        <v/>
      </c>
      <c r="AV123" s="47" t="str">
        <f t="shared" si="101"/>
        <v/>
      </c>
      <c r="AW123" s="131">
        <f t="shared" si="118"/>
        <v>0</v>
      </c>
      <c r="AX123" s="30">
        <f>IF(AND(AW4=0,AW123&gt;=0), "",AW123/AW4)</f>
        <v>0</v>
      </c>
      <c r="AY123" s="47">
        <f>IF(AND(AW124=0,AW123&gt;=0),"",AW123/AW124)</f>
        <v>0</v>
      </c>
      <c r="AZ123" s="131">
        <f t="shared" si="109"/>
        <v>0</v>
      </c>
      <c r="BA123" s="30" t="str">
        <f>IF(AND(AZ4=0,AZ123&gt;=0), "",AZ123/AZ4)</f>
        <v/>
      </c>
      <c r="BB123" s="47" t="str">
        <f t="shared" si="102"/>
        <v/>
      </c>
      <c r="BC123" s="129">
        <f>+'N EERR UCAFE'!I200+'N EERR UCAFE'!I201</f>
        <v>0</v>
      </c>
      <c r="BD123" s="30" t="str">
        <f>IF(AND(BC4=0,BC123&gt;=0), "",BC123/BC4)</f>
        <v/>
      </c>
      <c r="BE123" s="47" t="str">
        <f>IF(AND(BC124=0,BC123&gt;=0),"",BC123/BC124)</f>
        <v/>
      </c>
      <c r="BF123" s="30" t="str">
        <f t="shared" si="103"/>
        <v/>
      </c>
      <c r="BG123" s="130">
        <f t="shared" si="110"/>
        <v>0</v>
      </c>
      <c r="BH123" s="30">
        <f>IF(AND(BG4=0,BG123&gt;=0), "",BG123/BG4)</f>
        <v>0</v>
      </c>
      <c r="BI123" s="47">
        <f>IF(AND(BG124=0,BG123&gt;=0),"",BG123/BG124)</f>
        <v>0</v>
      </c>
      <c r="BJ123" s="129">
        <f>+'N EERR UCAFE'!J200+'N EERR UCAFE'!J201</f>
        <v>0</v>
      </c>
      <c r="BK123" s="30" t="str">
        <f>IF(AND(BJ4=0,BJ123&gt;=0), "",BJ123/BJ4)</f>
        <v/>
      </c>
      <c r="BL123" s="47" t="str">
        <f>IF(AND(BJ124=0,BJ123&gt;=0),"",BJ123/BJ124)</f>
        <v/>
      </c>
      <c r="BM123" s="30" t="str">
        <f t="shared" si="43"/>
        <v/>
      </c>
      <c r="BN123" s="130">
        <f t="shared" si="111"/>
        <v>0</v>
      </c>
      <c r="BO123" s="30">
        <f>IF(AND(BN4=0,BN123&gt;=0), "",BN123/BN4)</f>
        <v>0</v>
      </c>
      <c r="BP123" s="47">
        <f>IF(AND(BN124=0,BN123&gt;=0),"",BN123/BN124)</f>
        <v>0</v>
      </c>
      <c r="BQ123" s="129">
        <f>+'N EERR UCAFE'!K200+'N EERR UCAFE'!K201</f>
        <v>0</v>
      </c>
      <c r="BR123" s="30" t="str">
        <f>IF(AND(BQ4=0,BQ123&gt;=0), "",BQ123/BQ4)</f>
        <v/>
      </c>
      <c r="BS123" s="47" t="str">
        <f>IF(AND(BQ124=0,BQ123&gt;=0),"",BQ123/BQ124)</f>
        <v/>
      </c>
      <c r="BT123" s="30" t="str">
        <f t="shared" si="44"/>
        <v/>
      </c>
      <c r="BU123" s="130">
        <f t="shared" si="112"/>
        <v>0</v>
      </c>
      <c r="BV123" s="30">
        <f>IF(AND(BU4=0,BU123&gt;=0), "",BU123/BU4)</f>
        <v>0</v>
      </c>
      <c r="BW123" s="47">
        <f>IF(AND(BU124=0,BU123&gt;=0),"",BU123/BU124)</f>
        <v>0</v>
      </c>
      <c r="BX123" s="131">
        <f t="shared" si="113"/>
        <v>0</v>
      </c>
      <c r="BY123" s="30" t="str">
        <f>IF(AND(BX4=0,BX123&gt;=0), "",BX123/BX4)</f>
        <v/>
      </c>
      <c r="BZ123" s="47" t="str">
        <f t="shared" si="45"/>
        <v/>
      </c>
      <c r="CA123" s="129">
        <f>+'N EERR UCAFE'!L200+'N EERR UCAFE'!L201</f>
        <v>0</v>
      </c>
      <c r="CB123" s="30" t="str">
        <f>IF(AND(CA4=0,CA123&gt;=0), "",CA123/CA4)</f>
        <v/>
      </c>
      <c r="CC123" s="47" t="str">
        <f>IF(AND(CA124=0,CA123&gt;=0),"",CA123/CA124)</f>
        <v/>
      </c>
      <c r="CD123" s="30" t="str">
        <f t="shared" si="104"/>
        <v/>
      </c>
      <c r="CE123" s="130">
        <f t="shared" si="114"/>
        <v>0</v>
      </c>
      <c r="CF123" s="30">
        <f>IF(AND(CE4=0,CE123&gt;=0), "",CE123/CE4)</f>
        <v>0</v>
      </c>
      <c r="CG123" s="47">
        <f>IF(AND(CE124=0,CE123&gt;=0),"",CE123/CE124)</f>
        <v>0</v>
      </c>
      <c r="CH123" s="129">
        <f>+'N EERR UCAFE'!M200+'N EERR UCAFE'!M201</f>
        <v>0</v>
      </c>
      <c r="CI123" s="30" t="str">
        <f>IF(AND(CH4=0,CH123&gt;=0), "",CH123/CH4)</f>
        <v/>
      </c>
      <c r="CJ123" s="47" t="str">
        <f>IF(AND(CH124=0,CH123&gt;=0),"",CH123/CH124)</f>
        <v/>
      </c>
      <c r="CK123" s="30" t="str">
        <f t="shared" si="46"/>
        <v/>
      </c>
      <c r="CL123" s="130">
        <f t="shared" si="115"/>
        <v>0</v>
      </c>
      <c r="CM123" s="30">
        <f>IF(AND(CL4=0,CL123&gt;=0), "",CL123/CL4)</f>
        <v>0</v>
      </c>
      <c r="CN123" s="47">
        <f>IF(AND(CL124=0,CL123&gt;=0),"",CL123/CL124)</f>
        <v>0</v>
      </c>
      <c r="CO123" s="129">
        <f>+'N EERR UCAFE'!N200+'N EERR UCAFE'!N201</f>
        <v>0</v>
      </c>
      <c r="CP123" s="30" t="str">
        <f>IF(AND(CO4=0,CO123&gt;=0), "",CO123/CO4)</f>
        <v/>
      </c>
      <c r="CQ123" s="47" t="str">
        <f>IF(AND(CO124=0,CO123&gt;=0),"",CO123/CO124)</f>
        <v/>
      </c>
      <c r="CR123" s="30" t="str">
        <f t="shared" si="47"/>
        <v/>
      </c>
      <c r="CS123" s="130">
        <f t="shared" si="116"/>
        <v>0</v>
      </c>
      <c r="CT123" s="30">
        <f>IF(AND(CS4=0,CS123&gt;=0), "",CS123/CS4)</f>
        <v>0</v>
      </c>
      <c r="CU123" s="47">
        <f>IF(AND(CS124=0,CS123&gt;=0),"",CS123/CS124)</f>
        <v>0</v>
      </c>
      <c r="CV123" s="131">
        <f t="shared" si="117"/>
        <v>0</v>
      </c>
      <c r="CW123" s="30" t="str">
        <f>IF(AND(CV4=0,CV123&gt;=0), "",CV123/CV4)</f>
        <v/>
      </c>
      <c r="CX123" s="47" t="str">
        <f t="shared" si="48"/>
        <v/>
      </c>
    </row>
    <row r="124" spans="1:102" s="28" customFormat="1" ht="18" customHeight="1" collapsed="1" x14ac:dyDescent="0.3">
      <c r="A124" s="166" t="s">
        <v>103</v>
      </c>
      <c r="B124" s="167">
        <f>+B38+B116</f>
        <v>0</v>
      </c>
      <c r="C124" s="168" t="str">
        <f>IF(AND(B4=0,B124&gt;=0), "",B124/B4)</f>
        <v/>
      </c>
      <c r="D124" s="169" t="str">
        <f>IF(AND(B124=0,B124&gt;=0),"",B124/B124)</f>
        <v/>
      </c>
      <c r="E124" s="167">
        <f>+E38+E116</f>
        <v>1163.7612990427524</v>
      </c>
      <c r="F124" s="168">
        <f>IF(AND(E4=0,E124&gt;=0), "",E124/E4)</f>
        <v>0.81391742252240173</v>
      </c>
      <c r="G124" s="169">
        <f>IF(AND(E124=0,E124&gt;=0),"",E124/E124)</f>
        <v>1</v>
      </c>
      <c r="H124" s="167">
        <f>+H38+H116</f>
        <v>1199.4380528076294</v>
      </c>
      <c r="I124" s="168">
        <f>IF(AND(H4=0,H124&gt;=0), "",H124/H4)</f>
        <v>0.83586228635211279</v>
      </c>
      <c r="J124" s="169">
        <f>IF(AND(H124=0,H124&gt;=0),"",H124/H124)</f>
        <v>1</v>
      </c>
      <c r="K124" s="168">
        <f t="shared" si="97"/>
        <v>3.0656418798445034E-2</v>
      </c>
      <c r="L124" s="170">
        <f>+L38+L116</f>
        <v>2363.1993518503809</v>
      </c>
      <c r="M124" s="168">
        <f>IF(AND(L4=0,L124&gt;=0), "",L124/L4)</f>
        <v>0.82490955510547359</v>
      </c>
      <c r="N124" s="169">
        <f>IF(AND(L124=0,L124&gt;=0),"",L124/L124)</f>
        <v>1</v>
      </c>
      <c r="O124" s="167">
        <f>+O38+O116</f>
        <v>1473.7332967765344</v>
      </c>
      <c r="P124" s="168">
        <f>IF(AND(O4=0,O124&gt;=0), "",O124/O4)</f>
        <v>0.65450615367139853</v>
      </c>
      <c r="Q124" s="169">
        <f>IF(AND(O124=0,O124&gt;=0),"",O124/O124)</f>
        <v>1</v>
      </c>
      <c r="R124" s="168">
        <f t="shared" si="98"/>
        <v>0.22868646140318638</v>
      </c>
      <c r="S124" s="170">
        <f>+S38+S116</f>
        <v>3836.932648626916</v>
      </c>
      <c r="T124" s="168">
        <f>IF(AND(S4=0,S124&gt;=0), "",S124/S4)</f>
        <v>0.74991789583779811</v>
      </c>
      <c r="U124" s="169">
        <f>IF(AND(S124=0,S124&gt;=0),"",S124/S124)</f>
        <v>1</v>
      </c>
      <c r="V124" s="171">
        <f>+V38+V116</f>
        <v>0</v>
      </c>
      <c r="W124" s="168" t="str">
        <f>IF(AND(V4=0,V124&gt;=0), "",V124/V4)</f>
        <v/>
      </c>
      <c r="X124" s="169">
        <f t="shared" si="99"/>
        <v>1</v>
      </c>
      <c r="Y124" s="167">
        <f>+Y38+Y116</f>
        <v>1426.9592274815104</v>
      </c>
      <c r="Z124" s="168">
        <f>IF(AND(Y4=0,Y124&gt;=0), "",Y124/Y4)</f>
        <v>1.1224377517721857</v>
      </c>
      <c r="AA124" s="169">
        <f>IF(AND(Y124=0,Y124&gt;=0),"",Y124/Y124)</f>
        <v>1</v>
      </c>
      <c r="AB124" s="168">
        <f t="shared" si="100"/>
        <v>-3.1738489859279101E-2</v>
      </c>
      <c r="AC124" s="170">
        <f>+AC38+AC116</f>
        <v>5263.891876108426</v>
      </c>
      <c r="AD124" s="168">
        <f>IF(AND(AC4=0,AC124&gt;=0), "",AC124/AC4)</f>
        <v>0.82405731592415798</v>
      </c>
      <c r="AE124" s="169">
        <f>IF(AND(AC124=0,AC124&gt;=0),"",AC124/AC124)</f>
        <v>1</v>
      </c>
      <c r="AF124" s="167">
        <f>+AF38+AF116</f>
        <v>1496.1167046850323</v>
      </c>
      <c r="AG124" s="168">
        <f>IF(AND(AF4=0,AF124&gt;=0), "",AF124/AF4)</f>
        <v>0.99093172138978391</v>
      </c>
      <c r="AH124" s="169">
        <f>IF(AND(AF124=0,AF124&gt;=0),"",AF124/AF124)</f>
        <v>1</v>
      </c>
      <c r="AI124" s="168">
        <f t="shared" si="41"/>
        <v>4.8464928690065197E-2</v>
      </c>
      <c r="AJ124" s="170">
        <f>+AJ38+AJ116</f>
        <v>6760.0085807934583</v>
      </c>
      <c r="AK124" s="168">
        <f>IF(AND(AJ4=0,AJ124&gt;=0), "",AJ124/AJ4)</f>
        <v>0.85595927299628782</v>
      </c>
      <c r="AL124" s="169">
        <f>IF(AND(AJ124=0,AJ124&gt;=0),"",AJ124/AJ124)</f>
        <v>1</v>
      </c>
      <c r="AM124" s="167">
        <f>+AM38+AM116</f>
        <v>1316.7720247738303</v>
      </c>
      <c r="AN124" s="168">
        <f>IF(AND(AM4=0,AM124&gt;=0), "",AM124/AM4)</f>
        <v>1.1097859758367548</v>
      </c>
      <c r="AO124" s="169">
        <f>IF(AND(AM124=0,AM124&gt;=0),"",AM124/AM124)</f>
        <v>1</v>
      </c>
      <c r="AP124" s="168">
        <f t="shared" si="42"/>
        <v>-0.11987345596074897</v>
      </c>
      <c r="AQ124" s="170">
        <f>+AQ38+AQ116</f>
        <v>8076.7806055672891</v>
      </c>
      <c r="AR124" s="168">
        <f>IF(AND(AQ4=0,AQ124&gt;=0), "",AQ124/AQ4)</f>
        <v>0.88911260228392464</v>
      </c>
      <c r="AS124" s="169">
        <f>IF(AND(AQ124=0,AQ124&gt;=0),"",AQ124/AQ124)</f>
        <v>1</v>
      </c>
      <c r="AT124" s="171">
        <f>+AT38+AT116</f>
        <v>0</v>
      </c>
      <c r="AU124" s="168" t="str">
        <f>IF(AND(AT4=0,AT124&gt;=0), "",AT124/AT4)</f>
        <v/>
      </c>
      <c r="AV124" s="169">
        <f t="shared" si="101"/>
        <v>1</v>
      </c>
      <c r="AW124" s="171">
        <f>+AW38+AW116</f>
        <v>1346.1301009278811</v>
      </c>
      <c r="AX124" s="168">
        <f>IF(AND(AW4=0,AW124&gt;=0), "",AW124/AW4)</f>
        <v>0.8891126022839243</v>
      </c>
      <c r="AY124" s="169">
        <f>IF(AND(AW124=0,AW124&gt;=0),"",AW124/AW124)</f>
        <v>1</v>
      </c>
      <c r="AZ124" s="171">
        <f>+AZ38+AZ116</f>
        <v>0</v>
      </c>
      <c r="BA124" s="168" t="str">
        <f>IF(AND(AZ4=0,AZ124&gt;=0), "",AZ124/AZ4)</f>
        <v/>
      </c>
      <c r="BB124" s="169">
        <f t="shared" si="102"/>
        <v>1</v>
      </c>
      <c r="BC124" s="167">
        <f>+BC38+BC116</f>
        <v>0</v>
      </c>
      <c r="BD124" s="168" t="str">
        <f>IF(AND(BC4=0,BC124&gt;=0), "",BC124/BC4)</f>
        <v/>
      </c>
      <c r="BE124" s="169" t="str">
        <f>IF(AND(BC124=0,BC124&gt;=0),"",BC124/BC124)</f>
        <v/>
      </c>
      <c r="BF124" s="168">
        <f t="shared" si="103"/>
        <v>-1</v>
      </c>
      <c r="BG124" s="170">
        <f>+BG38+BG116</f>
        <v>8076.7806055672891</v>
      </c>
      <c r="BH124" s="168">
        <f>IF(AND(BG4=0,BG124&gt;=0), "",BG124/BG4)</f>
        <v>0.88911260228392464</v>
      </c>
      <c r="BI124" s="169">
        <f>IF(AND(BG124=0,BG124&gt;=0),"",BG124/BG124)</f>
        <v>1</v>
      </c>
      <c r="BJ124" s="167">
        <f>+BJ38+BJ116</f>
        <v>0</v>
      </c>
      <c r="BK124" s="168" t="str">
        <f>IF(AND(BJ4=0,BJ124&gt;=0), "",BJ124/BJ4)</f>
        <v/>
      </c>
      <c r="BL124" s="169" t="str">
        <f>IF(AND(BJ124=0,BJ124&gt;=0),"",BJ124/BJ124)</f>
        <v/>
      </c>
      <c r="BM124" s="168" t="str">
        <f t="shared" si="43"/>
        <v/>
      </c>
      <c r="BN124" s="170">
        <f>+BN38+BN116</f>
        <v>8076.7806055672891</v>
      </c>
      <c r="BO124" s="168">
        <f>IF(AND(BN4=0,BN124&gt;=0), "",BN124/BN4)</f>
        <v>0.88911260228392464</v>
      </c>
      <c r="BP124" s="169">
        <f>IF(AND(BN124=0,BN124&gt;=0),"",BN124/BN124)</f>
        <v>1</v>
      </c>
      <c r="BQ124" s="167">
        <f>+BQ38+BQ116</f>
        <v>0</v>
      </c>
      <c r="BR124" s="168" t="str">
        <f>IF(AND(BQ4=0,BQ124&gt;=0), "",BQ124/BQ4)</f>
        <v/>
      </c>
      <c r="BS124" s="169" t="str">
        <f>IF(AND(BQ124=0,BQ124&gt;=0),"",BQ124/BQ124)</f>
        <v/>
      </c>
      <c r="BT124" s="168" t="str">
        <f t="shared" si="44"/>
        <v/>
      </c>
      <c r="BU124" s="170">
        <f>+BU38+BU116</f>
        <v>8076.7806055672891</v>
      </c>
      <c r="BV124" s="168">
        <f>IF(AND(BU4=0,BU124&gt;=0), "",BU124/BU4)</f>
        <v>0.88911260228392464</v>
      </c>
      <c r="BW124" s="169">
        <f>IF(AND(BU124=0,BU124&gt;=0),"",BU124/BU124)</f>
        <v>1</v>
      </c>
      <c r="BX124" s="171">
        <f>+BX38+BX116</f>
        <v>0</v>
      </c>
      <c r="BY124" s="168" t="str">
        <f>IF(AND(BX4=0,BX124&gt;=0), "",BX124/BX4)</f>
        <v/>
      </c>
      <c r="BZ124" s="169">
        <f t="shared" si="45"/>
        <v>1</v>
      </c>
      <c r="CA124" s="167">
        <f>+CA38+CA116</f>
        <v>0</v>
      </c>
      <c r="CB124" s="168" t="str">
        <f>IF(AND(CA4=0,CA124&gt;=0), "",CA124/CA4)</f>
        <v/>
      </c>
      <c r="CC124" s="169" t="str">
        <f>IF(AND(CA124=0,CA124&gt;=0),"",CA124/CA124)</f>
        <v/>
      </c>
      <c r="CD124" s="168" t="str">
        <f t="shared" si="104"/>
        <v/>
      </c>
      <c r="CE124" s="170">
        <f>+CE38+CE116</f>
        <v>8076.7806055672891</v>
      </c>
      <c r="CF124" s="168">
        <f>IF(AND(CE4=0,CE124&gt;=0), "",CE124/CE4)</f>
        <v>0.88911260228392464</v>
      </c>
      <c r="CG124" s="169">
        <f>IF(AND(CE124=0,CE124&gt;=0),"",CE124/CE124)</f>
        <v>1</v>
      </c>
      <c r="CH124" s="167">
        <f>+CH38+CH116</f>
        <v>0</v>
      </c>
      <c r="CI124" s="168" t="str">
        <f>IF(AND(CH4=0,CH124&gt;=0), "",CH124/CH4)</f>
        <v/>
      </c>
      <c r="CJ124" s="169" t="str">
        <f>IF(AND(CH124=0,CH124&gt;=0),"",CH124/CH124)</f>
        <v/>
      </c>
      <c r="CK124" s="168" t="str">
        <f t="shared" si="46"/>
        <v/>
      </c>
      <c r="CL124" s="170">
        <f>+CL38+CL116</f>
        <v>8076.7806055672891</v>
      </c>
      <c r="CM124" s="168">
        <f>IF(AND(CL4=0,CL124&gt;=0), "",CL124/CL4)</f>
        <v>0.88911260228392464</v>
      </c>
      <c r="CN124" s="169">
        <f>IF(AND(CL124=0,CL124&gt;=0),"",CL124/CL124)</f>
        <v>1</v>
      </c>
      <c r="CO124" s="167">
        <f>+CO38+CO116</f>
        <v>0</v>
      </c>
      <c r="CP124" s="168" t="str">
        <f>IF(AND(CO4=0,CO124&gt;=0), "",CO124/CO4)</f>
        <v/>
      </c>
      <c r="CQ124" s="169" t="str">
        <f>IF(AND(CO124=0,CO124&gt;=0),"",CO124/CO124)</f>
        <v/>
      </c>
      <c r="CR124" s="168" t="str">
        <f t="shared" si="47"/>
        <v/>
      </c>
      <c r="CS124" s="170">
        <f>+CS38+CS116</f>
        <v>8076.7806055672891</v>
      </c>
      <c r="CT124" s="168">
        <f>IF(AND(CS4=0,CS124&gt;=0), "",CS124/CS4)</f>
        <v>0.88911260228392464</v>
      </c>
      <c r="CU124" s="169">
        <f>IF(AND(CS124=0,CS124&gt;=0),"",CS124/CS124)</f>
        <v>1</v>
      </c>
      <c r="CV124" s="171">
        <f>+CV38+CV116</f>
        <v>0</v>
      </c>
      <c r="CW124" s="168" t="str">
        <f>IF(AND(CV4=0,CV124&gt;=0), "",CV124/CV4)</f>
        <v/>
      </c>
      <c r="CX124" s="169">
        <f t="shared" si="48"/>
        <v>1</v>
      </c>
    </row>
    <row r="125" spans="1:102" s="6" customFormat="1" x14ac:dyDescent="0.3">
      <c r="A125" s="37" t="s">
        <v>100</v>
      </c>
      <c r="B125" s="126">
        <f>SUM(B126:B135)</f>
        <v>0</v>
      </c>
      <c r="C125" s="38" t="str">
        <f>IF(AND(B4=0,B125&gt;=0), "",B125/B4)</f>
        <v/>
      </c>
      <c r="D125" s="43"/>
      <c r="E125" s="126">
        <f>SUM(E126:E135)</f>
        <v>0</v>
      </c>
      <c r="F125" s="38">
        <f>IF(AND(E4=0,E125&gt;=0), "",E125/E4)</f>
        <v>0</v>
      </c>
      <c r="G125" s="43"/>
      <c r="H125" s="126">
        <f>SUM(H126:H135)</f>
        <v>0</v>
      </c>
      <c r="I125" s="38">
        <f>IF(AND(H4=0,H125&gt;=0), "",H125/H4)</f>
        <v>0</v>
      </c>
      <c r="J125" s="43"/>
      <c r="K125" s="38" t="str">
        <f t="shared" si="97"/>
        <v/>
      </c>
      <c r="L125" s="127">
        <f>SUM(L126:L135)</f>
        <v>0</v>
      </c>
      <c r="M125" s="38">
        <f>IF(AND(L4=0,L125&gt;=0), "",L125/L4)</f>
        <v>0</v>
      </c>
      <c r="N125" s="43"/>
      <c r="O125" s="126">
        <f>SUM(O126:O135)</f>
        <v>0</v>
      </c>
      <c r="P125" s="38">
        <f>IF(AND(O4=0,O125&gt;=0), "",O125/O4)</f>
        <v>0</v>
      </c>
      <c r="Q125" s="43"/>
      <c r="R125" s="38" t="str">
        <f t="shared" si="98"/>
        <v/>
      </c>
      <c r="S125" s="127">
        <f>SUM(S126:S135)</f>
        <v>0</v>
      </c>
      <c r="T125" s="38">
        <f>IF(AND(S4=0,S125&gt;=0), "",S125/S4)</f>
        <v>0</v>
      </c>
      <c r="U125" s="43"/>
      <c r="V125" s="128">
        <f>SUM(V126:V135)</f>
        <v>0</v>
      </c>
      <c r="W125" s="38" t="str">
        <f>IF(AND(V4=0,V125&gt;=0), "",V125/V4)</f>
        <v/>
      </c>
      <c r="X125" s="91" t="str">
        <f t="shared" si="99"/>
        <v/>
      </c>
      <c r="Y125" s="126">
        <f>SUM(Y126:Y135)</f>
        <v>0</v>
      </c>
      <c r="Z125" s="38">
        <f>IF(AND(Y4=0,Y125&gt;=0), "",Y125/Y4)</f>
        <v>0</v>
      </c>
      <c r="AA125" s="43"/>
      <c r="AB125" s="38" t="str">
        <f t="shared" si="100"/>
        <v/>
      </c>
      <c r="AC125" s="127">
        <f>SUM(AC126:AC135)</f>
        <v>0</v>
      </c>
      <c r="AD125" s="38">
        <f>IF(AND(AC4=0,AC125&gt;=0), "",AC125/AC4)</f>
        <v>0</v>
      </c>
      <c r="AE125" s="43"/>
      <c r="AF125" s="126">
        <f>SUM(AF126:AF135)</f>
        <v>0</v>
      </c>
      <c r="AG125" s="38">
        <f>IF(AND(AF4=0,AF125&gt;=0), "",AF125/AF4)</f>
        <v>0</v>
      </c>
      <c r="AH125" s="43"/>
      <c r="AI125" s="38" t="str">
        <f t="shared" si="41"/>
        <v/>
      </c>
      <c r="AJ125" s="127">
        <f>SUM(AJ126:AJ135)</f>
        <v>0</v>
      </c>
      <c r="AK125" s="38">
        <f>IF(AND(AJ4=0,AJ125&gt;=0), "",AJ125/AJ4)</f>
        <v>0</v>
      </c>
      <c r="AL125" s="43"/>
      <c r="AM125" s="126">
        <f>SUM(AM126:AM135)</f>
        <v>0</v>
      </c>
      <c r="AN125" s="38">
        <f>IF(AND(AM4=0,AM125&gt;=0), "",AM125/AM4)</f>
        <v>0</v>
      </c>
      <c r="AO125" s="43"/>
      <c r="AP125" s="38" t="str">
        <f t="shared" si="42"/>
        <v/>
      </c>
      <c r="AQ125" s="127">
        <f>SUM(AQ126:AQ135)</f>
        <v>0</v>
      </c>
      <c r="AR125" s="38">
        <f>IF(AND(AQ4=0,AQ125&gt;=0), "",AQ125/AQ4)</f>
        <v>0</v>
      </c>
      <c r="AS125" s="43"/>
      <c r="AT125" s="128">
        <f>SUM(AT126:AT135)</f>
        <v>0</v>
      </c>
      <c r="AU125" s="38" t="str">
        <f>IF(AND(AT4=0,AT125&gt;=0), "",AT125/AT4)</f>
        <v/>
      </c>
      <c r="AV125" s="91" t="str">
        <f t="shared" si="101"/>
        <v/>
      </c>
      <c r="AW125" s="128">
        <f>SUM(AW126:AW135)</f>
        <v>0</v>
      </c>
      <c r="AX125" s="38">
        <f>IF(AND(AW4=0,AW125&gt;=0), "",AW125/AW4)</f>
        <v>0</v>
      </c>
      <c r="AY125" s="43"/>
      <c r="AZ125" s="128">
        <f>SUM(AZ126:AZ135)</f>
        <v>0</v>
      </c>
      <c r="BA125" s="38" t="str">
        <f>IF(AND(AZ4=0,AZ125&gt;=0), "",AZ125/AZ4)</f>
        <v/>
      </c>
      <c r="BB125" s="91" t="str">
        <f t="shared" si="102"/>
        <v/>
      </c>
      <c r="BC125" s="126">
        <f>SUM(BC126:BC135)</f>
        <v>0</v>
      </c>
      <c r="BD125" s="38" t="str">
        <f>IF(AND(BC4=0,BC125&gt;=0), "",BC125/BC4)</f>
        <v/>
      </c>
      <c r="BE125" s="43"/>
      <c r="BF125" s="38" t="str">
        <f t="shared" si="103"/>
        <v/>
      </c>
      <c r="BG125" s="127">
        <f>SUM(BG126:BG135)</f>
        <v>0</v>
      </c>
      <c r="BH125" s="38">
        <f>IF(AND(BG4=0,BG125&gt;=0), "",BG125/BG4)</f>
        <v>0</v>
      </c>
      <c r="BI125" s="43"/>
      <c r="BJ125" s="126">
        <f>SUM(BJ126:BJ135)</f>
        <v>0</v>
      </c>
      <c r="BK125" s="38" t="str">
        <f>IF(AND(BJ4=0,BJ125&gt;=0), "",BJ125/BJ4)</f>
        <v/>
      </c>
      <c r="BL125" s="43"/>
      <c r="BM125" s="38" t="str">
        <f t="shared" si="43"/>
        <v/>
      </c>
      <c r="BN125" s="127">
        <f>SUM(BN126:BN135)</f>
        <v>0</v>
      </c>
      <c r="BO125" s="38">
        <f>IF(AND(BN4=0,BN125&gt;=0), "",BN125/BN4)</f>
        <v>0</v>
      </c>
      <c r="BP125" s="43"/>
      <c r="BQ125" s="126">
        <f>SUM(BQ126:BQ135)</f>
        <v>0</v>
      </c>
      <c r="BR125" s="38" t="str">
        <f>IF(AND(BQ4=0,BQ125&gt;=0), "",BQ125/BQ4)</f>
        <v/>
      </c>
      <c r="BS125" s="43"/>
      <c r="BT125" s="38" t="str">
        <f t="shared" si="44"/>
        <v/>
      </c>
      <c r="BU125" s="127">
        <f>SUM(BU126:BU135)</f>
        <v>0</v>
      </c>
      <c r="BV125" s="38">
        <f>IF(AND(BU4=0,BU125&gt;=0), "",BU125/BU4)</f>
        <v>0</v>
      </c>
      <c r="BW125" s="43"/>
      <c r="BX125" s="128">
        <f>SUM(BX126:BX135)</f>
        <v>0</v>
      </c>
      <c r="BY125" s="38" t="str">
        <f>IF(AND(BX4=0,BX125&gt;=0), "",BX125/BX4)</f>
        <v/>
      </c>
      <c r="BZ125" s="91" t="str">
        <f t="shared" si="45"/>
        <v/>
      </c>
      <c r="CA125" s="126">
        <f>SUM(CA126:CA135)</f>
        <v>0</v>
      </c>
      <c r="CB125" s="38" t="str">
        <f>IF(AND(CA4=0,CA125&gt;=0), "",CA125/CA4)</f>
        <v/>
      </c>
      <c r="CC125" s="43"/>
      <c r="CD125" s="38" t="str">
        <f t="shared" si="104"/>
        <v/>
      </c>
      <c r="CE125" s="127">
        <f>SUM(CE126:CE135)</f>
        <v>0</v>
      </c>
      <c r="CF125" s="38">
        <f>IF(AND(CE4=0,CE125&gt;=0), "",CE125/CE4)</f>
        <v>0</v>
      </c>
      <c r="CG125" s="43"/>
      <c r="CH125" s="126">
        <f>SUM(CH126:CH135)</f>
        <v>0</v>
      </c>
      <c r="CI125" s="38" t="str">
        <f>IF(AND(CH4=0,CH125&gt;=0), "",CH125/CH4)</f>
        <v/>
      </c>
      <c r="CJ125" s="43"/>
      <c r="CK125" s="38" t="str">
        <f t="shared" si="46"/>
        <v/>
      </c>
      <c r="CL125" s="127">
        <f>SUM(CL126:CL135)</f>
        <v>0</v>
      </c>
      <c r="CM125" s="38">
        <f>IF(AND(CL4=0,CL125&gt;=0), "",CL125/CL4)</f>
        <v>0</v>
      </c>
      <c r="CN125" s="43"/>
      <c r="CO125" s="126">
        <f>SUM(CO126:CO135)</f>
        <v>0</v>
      </c>
      <c r="CP125" s="38" t="str">
        <f>IF(AND(CO4=0,CO125&gt;=0), "",CO125/CO4)</f>
        <v/>
      </c>
      <c r="CQ125" s="43"/>
      <c r="CR125" s="38" t="str">
        <f t="shared" si="47"/>
        <v/>
      </c>
      <c r="CS125" s="127">
        <f>SUM(CS126:CS135)</f>
        <v>0</v>
      </c>
      <c r="CT125" s="38">
        <f>IF(AND(CS4=0,CS125&gt;=0), "",CS125/CS4)</f>
        <v>0</v>
      </c>
      <c r="CU125" s="43"/>
      <c r="CV125" s="128">
        <f>SUM(CV126:CV135)</f>
        <v>0</v>
      </c>
      <c r="CW125" s="38" t="str">
        <f>IF(AND(CV4=0,CV125&gt;=0), "",CV125/CV4)</f>
        <v/>
      </c>
      <c r="CX125" s="91" t="str">
        <f t="shared" si="48"/>
        <v/>
      </c>
    </row>
    <row r="126" spans="1:102" s="6" customFormat="1" hidden="1" outlineLevel="1" x14ac:dyDescent="0.3">
      <c r="A126" s="29" t="s">
        <v>104</v>
      </c>
      <c r="B126" s="129">
        <f>+'N EERR UCAFE'!B19</f>
        <v>0</v>
      </c>
      <c r="C126" s="30" t="str">
        <f>IF(AND(B4=0,B126&gt;=0), "",B126/B4)</f>
        <v/>
      </c>
      <c r="D126" s="46"/>
      <c r="E126" s="129">
        <f>+'N EERR UCAFE'!C19</f>
        <v>0</v>
      </c>
      <c r="F126" s="30">
        <f>IF(AND(E4=0,E126&gt;=0), "",E126/E4)</f>
        <v>0</v>
      </c>
      <c r="G126" s="46"/>
      <c r="H126" s="129">
        <f>+'N EERR UCAFE'!D19</f>
        <v>0</v>
      </c>
      <c r="I126" s="30">
        <f>IF(AND(H4=0,H126&gt;=0), "",H126/H4)</f>
        <v>0</v>
      </c>
      <c r="J126" s="46"/>
      <c r="K126" s="30" t="str">
        <f t="shared" si="97"/>
        <v/>
      </c>
      <c r="L126" s="130">
        <f t="shared" ref="L126:L134" si="119">+E126+H126</f>
        <v>0</v>
      </c>
      <c r="M126" s="30">
        <f>IF(AND(L4=0,L126&gt;=0), "",L126/L4)</f>
        <v>0</v>
      </c>
      <c r="N126" s="46"/>
      <c r="O126" s="129">
        <f>+'N EERR UCAFE'!E19</f>
        <v>0</v>
      </c>
      <c r="P126" s="30">
        <f>IF(AND(O4=0,O126&gt;=0), "",O126/O4)</f>
        <v>0</v>
      </c>
      <c r="Q126" s="46"/>
      <c r="R126" s="30" t="str">
        <f t="shared" si="98"/>
        <v/>
      </c>
      <c r="S126" s="130">
        <f t="shared" ref="S126:S134" si="120">+L126+O126</f>
        <v>0</v>
      </c>
      <c r="T126" s="30">
        <f>IF(AND(S4=0,S126&gt;=0), "",S126/S4)</f>
        <v>0</v>
      </c>
      <c r="U126" s="46"/>
      <c r="V126" s="131"/>
      <c r="W126" s="30" t="str">
        <f>IF(AND(V4=0,V126&gt;=0), "",V126/V4)</f>
        <v/>
      </c>
      <c r="X126" s="47" t="str">
        <f t="shared" si="99"/>
        <v/>
      </c>
      <c r="Y126" s="129">
        <f>+'N EERR UCAFE'!F19</f>
        <v>0</v>
      </c>
      <c r="Z126" s="30">
        <f>IF(AND(Y4=0,Y126&gt;=0), "",Y126/Y4)</f>
        <v>0</v>
      </c>
      <c r="AA126" s="46"/>
      <c r="AB126" s="30" t="str">
        <f t="shared" si="100"/>
        <v/>
      </c>
      <c r="AC126" s="130">
        <f t="shared" ref="AC126:AC134" si="121">+S126+Y126</f>
        <v>0</v>
      </c>
      <c r="AD126" s="30">
        <f>IF(AND(AC4=0,AC126&gt;=0), "",AC126/AC4)</f>
        <v>0</v>
      </c>
      <c r="AE126" s="46"/>
      <c r="AF126" s="129">
        <f>+'N EERR UCAFE'!G19</f>
        <v>0</v>
      </c>
      <c r="AG126" s="30">
        <f>IF(AND(AF4=0,AF126&gt;=0), "",AF126/AF4)</f>
        <v>0</v>
      </c>
      <c r="AH126" s="46"/>
      <c r="AI126" s="30" t="str">
        <f t="shared" si="41"/>
        <v/>
      </c>
      <c r="AJ126" s="130">
        <f t="shared" si="62"/>
        <v>0</v>
      </c>
      <c r="AK126" s="30">
        <f>IF(AND(AJ4=0,AJ126&gt;=0), "",AJ126/AJ4)</f>
        <v>0</v>
      </c>
      <c r="AL126" s="46"/>
      <c r="AM126" s="129">
        <f>+'N EERR UCAFE'!H19</f>
        <v>0</v>
      </c>
      <c r="AN126" s="30">
        <f>IF(AND(AM4=0,AM126&gt;=0), "",AM126/AM4)</f>
        <v>0</v>
      </c>
      <c r="AO126" s="46"/>
      <c r="AP126" s="30" t="str">
        <f t="shared" si="42"/>
        <v/>
      </c>
      <c r="AQ126" s="130">
        <f t="shared" si="63"/>
        <v>0</v>
      </c>
      <c r="AR126" s="30">
        <f>IF(AND(AQ4=0,AQ126&gt;=0), "",AQ126/AQ4)</f>
        <v>0</v>
      </c>
      <c r="AS126" s="46"/>
      <c r="AT126" s="131">
        <f t="shared" ref="AT126:AT136" si="122">+V126*2</f>
        <v>0</v>
      </c>
      <c r="AU126" s="30" t="str">
        <f>IF(AND(AT4=0,AT126&gt;=0), "",AT126/AT4)</f>
        <v/>
      </c>
      <c r="AV126" s="47" t="str">
        <f t="shared" si="101"/>
        <v/>
      </c>
      <c r="AW126" s="131">
        <f>+AQ126/6</f>
        <v>0</v>
      </c>
      <c r="AX126" s="30">
        <f>IF(AND(AW4=0,AW126&gt;=0), "",AW126/AW4)</f>
        <v>0</v>
      </c>
      <c r="AY126" s="46"/>
      <c r="AZ126" s="131">
        <f t="shared" ref="AZ126:AZ136" si="123">+AT126/6</f>
        <v>0</v>
      </c>
      <c r="BA126" s="30" t="str">
        <f>IF(AND(AZ4=0,AZ126&gt;=0), "",AZ126/AZ4)</f>
        <v/>
      </c>
      <c r="BB126" s="47" t="str">
        <f t="shared" si="102"/>
        <v/>
      </c>
      <c r="BC126" s="129">
        <f>+'N EERR UCAFE'!I19</f>
        <v>0</v>
      </c>
      <c r="BD126" s="30" t="str">
        <f>IF(AND(BC4=0,BC126&gt;=0), "",BC126/BC4)</f>
        <v/>
      </c>
      <c r="BE126" s="46"/>
      <c r="BF126" s="30" t="str">
        <f t="shared" si="103"/>
        <v/>
      </c>
      <c r="BG126" s="130">
        <f>+AQ126+BC126</f>
        <v>0</v>
      </c>
      <c r="BH126" s="30">
        <f>IF(AND(BG4=0,BG126&gt;=0), "",BG126/BG4)</f>
        <v>0</v>
      </c>
      <c r="BI126" s="46"/>
      <c r="BJ126" s="129">
        <f>+'N EERR UCAFE'!J19</f>
        <v>0</v>
      </c>
      <c r="BK126" s="30" t="str">
        <f>IF(AND(BJ4=0,BJ126&gt;=0), "",BJ126/BJ4)</f>
        <v/>
      </c>
      <c r="BL126" s="46"/>
      <c r="BM126" s="30" t="str">
        <f t="shared" si="43"/>
        <v/>
      </c>
      <c r="BN126" s="130">
        <f>+BG126+BJ126</f>
        <v>0</v>
      </c>
      <c r="BO126" s="30">
        <f>IF(AND(BN4=0,BN126&gt;=0), "",BN126/BN4)</f>
        <v>0</v>
      </c>
      <c r="BP126" s="46"/>
      <c r="BQ126" s="129">
        <f>+'N EERR UCAFE'!K19</f>
        <v>0</v>
      </c>
      <c r="BR126" s="30" t="str">
        <f>IF(AND(BQ4=0,BQ126&gt;=0), "",BQ126/BQ4)</f>
        <v/>
      </c>
      <c r="BS126" s="46"/>
      <c r="BT126" s="30" t="str">
        <f t="shared" si="44"/>
        <v/>
      </c>
      <c r="BU126" s="130">
        <f t="shared" ref="BU126:BU136" si="124">+BN126+BQ126</f>
        <v>0</v>
      </c>
      <c r="BV126" s="30">
        <f>IF(AND(BU4=0,BU126&gt;=0), "",BU126/BU4)</f>
        <v>0</v>
      </c>
      <c r="BW126" s="46"/>
      <c r="BX126" s="131">
        <f t="shared" ref="BX126:BX136" si="125">+AZ126*9</f>
        <v>0</v>
      </c>
      <c r="BY126" s="30" t="str">
        <f>IF(AND(BX4=0,BX126&gt;=0), "",BX126/BX4)</f>
        <v/>
      </c>
      <c r="BZ126" s="47" t="str">
        <f t="shared" si="45"/>
        <v/>
      </c>
      <c r="CA126" s="129">
        <f>+'N EERR UCAFE'!L19</f>
        <v>0</v>
      </c>
      <c r="CB126" s="30" t="str">
        <f>IF(AND(CA4=0,CA126&gt;=0), "",CA126/CA4)</f>
        <v/>
      </c>
      <c r="CC126" s="46"/>
      <c r="CD126" s="30" t="str">
        <f t="shared" si="104"/>
        <v/>
      </c>
      <c r="CE126" s="130">
        <f t="shared" ref="CE126:CE134" si="126">+BU126+CA126</f>
        <v>0</v>
      </c>
      <c r="CF126" s="30">
        <f>IF(AND(CE4=0,CE126&gt;=0), "",CE126/CE4)</f>
        <v>0</v>
      </c>
      <c r="CG126" s="46"/>
      <c r="CH126" s="129">
        <f>+'N EERR UCAFE'!M19</f>
        <v>0</v>
      </c>
      <c r="CI126" s="30" t="str">
        <f>IF(AND(CH4=0,CH126&gt;=0), "",CH126/CH4)</f>
        <v/>
      </c>
      <c r="CJ126" s="46"/>
      <c r="CK126" s="30" t="str">
        <f t="shared" si="46"/>
        <v/>
      </c>
      <c r="CL126" s="130">
        <f t="shared" ref="CL126:CL136" si="127">+CE126+CH126</f>
        <v>0</v>
      </c>
      <c r="CM126" s="30">
        <f>IF(AND(CL4=0,CL126&gt;=0), "",CL126/CL4)</f>
        <v>0</v>
      </c>
      <c r="CN126" s="46"/>
      <c r="CO126" s="129">
        <f>+'N EERR UCAFE'!N19</f>
        <v>0</v>
      </c>
      <c r="CP126" s="30" t="str">
        <f>IF(AND(CO4=0,CO126&gt;=0), "",CO126/CO4)</f>
        <v/>
      </c>
      <c r="CQ126" s="46"/>
      <c r="CR126" s="30" t="str">
        <f t="shared" si="47"/>
        <v/>
      </c>
      <c r="CS126" s="130">
        <f t="shared" ref="CS126:CS136" si="128">+CL126+CO126</f>
        <v>0</v>
      </c>
      <c r="CT126" s="30">
        <f>IF(AND(CS4=0,CS126&gt;=0), "",CS126/CS4)</f>
        <v>0</v>
      </c>
      <c r="CU126" s="46"/>
      <c r="CV126" s="131">
        <f t="shared" ref="CV126:CV136" si="129">+AZ126*12</f>
        <v>0</v>
      </c>
      <c r="CW126" s="30" t="str">
        <f>IF(AND(CV4=0,CV126&gt;=0), "",CV126/CV4)</f>
        <v/>
      </c>
      <c r="CX126" s="47" t="str">
        <f t="shared" si="48"/>
        <v/>
      </c>
    </row>
    <row r="127" spans="1:102" s="6" customFormat="1" hidden="1" outlineLevel="1" x14ac:dyDescent="0.3">
      <c r="A127" s="29" t="s">
        <v>105</v>
      </c>
      <c r="B127" s="129">
        <f>+'N EERR UCAFE'!B20</f>
        <v>0</v>
      </c>
      <c r="C127" s="30" t="str">
        <f>IF(AND(B4=0,B127&gt;=0), "",B127/B4)</f>
        <v/>
      </c>
      <c r="D127" s="46"/>
      <c r="E127" s="129">
        <f>+'N EERR UCAFE'!C20</f>
        <v>0</v>
      </c>
      <c r="F127" s="30">
        <f>IF(AND(E4=0,E127&gt;=0), "",E127/E4)</f>
        <v>0</v>
      </c>
      <c r="G127" s="46"/>
      <c r="H127" s="129">
        <f>+'N EERR UCAFE'!D20</f>
        <v>0</v>
      </c>
      <c r="I127" s="30">
        <f>IF(AND(H4=0,H127&gt;=0), "",H127/H4)</f>
        <v>0</v>
      </c>
      <c r="J127" s="46"/>
      <c r="K127" s="30" t="str">
        <f t="shared" si="97"/>
        <v/>
      </c>
      <c r="L127" s="130">
        <f t="shared" si="119"/>
        <v>0</v>
      </c>
      <c r="M127" s="30">
        <f>IF(AND(L4=0,L127&gt;=0), "",L127/L4)</f>
        <v>0</v>
      </c>
      <c r="N127" s="46"/>
      <c r="O127" s="129">
        <f>+'N EERR UCAFE'!E20</f>
        <v>0</v>
      </c>
      <c r="P127" s="30">
        <f>IF(AND(O4=0,O127&gt;=0), "",O127/O4)</f>
        <v>0</v>
      </c>
      <c r="Q127" s="46"/>
      <c r="R127" s="30" t="str">
        <f t="shared" si="98"/>
        <v/>
      </c>
      <c r="S127" s="130">
        <f t="shared" si="120"/>
        <v>0</v>
      </c>
      <c r="T127" s="30">
        <f>IF(AND(S4=0,S127&gt;=0), "",S127/S4)</f>
        <v>0</v>
      </c>
      <c r="U127" s="46"/>
      <c r="V127" s="131"/>
      <c r="W127" s="30" t="str">
        <f>IF(AND(V4=0,V127&gt;=0), "",V127/V4)</f>
        <v/>
      </c>
      <c r="X127" s="47" t="str">
        <f t="shared" si="99"/>
        <v/>
      </c>
      <c r="Y127" s="129">
        <f>+'N EERR UCAFE'!F20</f>
        <v>0</v>
      </c>
      <c r="Z127" s="30">
        <f>IF(AND(Y4=0,Y127&gt;=0), "",Y127/Y4)</f>
        <v>0</v>
      </c>
      <c r="AA127" s="46"/>
      <c r="AB127" s="30" t="str">
        <f t="shared" si="100"/>
        <v/>
      </c>
      <c r="AC127" s="130">
        <f t="shared" si="121"/>
        <v>0</v>
      </c>
      <c r="AD127" s="30">
        <f>IF(AND(AC4=0,AC127&gt;=0), "",AC127/AC4)</f>
        <v>0</v>
      </c>
      <c r="AE127" s="46"/>
      <c r="AF127" s="129">
        <f>+'N EERR UCAFE'!G20</f>
        <v>0</v>
      </c>
      <c r="AG127" s="30">
        <f>IF(AND(AF4=0,AF127&gt;=0), "",AF127/AF4)</f>
        <v>0</v>
      </c>
      <c r="AH127" s="46"/>
      <c r="AI127" s="30" t="str">
        <f t="shared" si="41"/>
        <v/>
      </c>
      <c r="AJ127" s="130">
        <f t="shared" si="62"/>
        <v>0</v>
      </c>
      <c r="AK127" s="30">
        <f>IF(AND(AJ4=0,AJ127&gt;=0), "",AJ127/AJ4)</f>
        <v>0</v>
      </c>
      <c r="AL127" s="46"/>
      <c r="AM127" s="129">
        <f>+'N EERR UCAFE'!H20</f>
        <v>0</v>
      </c>
      <c r="AN127" s="30">
        <f>IF(AND(AM4=0,AM127&gt;=0), "",AM127/AM4)</f>
        <v>0</v>
      </c>
      <c r="AO127" s="46"/>
      <c r="AP127" s="30" t="str">
        <f t="shared" si="42"/>
        <v/>
      </c>
      <c r="AQ127" s="130">
        <f t="shared" si="63"/>
        <v>0</v>
      </c>
      <c r="AR127" s="30">
        <f>IF(AND(AQ4=0,AQ127&gt;=0), "",AQ127/AQ4)</f>
        <v>0</v>
      </c>
      <c r="AS127" s="46"/>
      <c r="AT127" s="131">
        <f t="shared" si="122"/>
        <v>0</v>
      </c>
      <c r="AU127" s="30" t="str">
        <f>IF(AND(AT4=0,AT127&gt;=0), "",AT127/AT4)</f>
        <v/>
      </c>
      <c r="AV127" s="47" t="str">
        <f t="shared" si="101"/>
        <v/>
      </c>
      <c r="AW127" s="131">
        <f t="shared" ref="AW127:AW134" si="130">+AQ127/6</f>
        <v>0</v>
      </c>
      <c r="AX127" s="30">
        <f>IF(AND(AW4=0,AW127&gt;=0), "",AW127/AW4)</f>
        <v>0</v>
      </c>
      <c r="AY127" s="46"/>
      <c r="AZ127" s="131">
        <f t="shared" si="123"/>
        <v>0</v>
      </c>
      <c r="BA127" s="30" t="str">
        <f>IF(AND(AZ4=0,AZ127&gt;=0), "",AZ127/AZ4)</f>
        <v/>
      </c>
      <c r="BB127" s="47" t="str">
        <f t="shared" si="102"/>
        <v/>
      </c>
      <c r="BC127" s="129">
        <f>+'N EERR UCAFE'!I20</f>
        <v>0</v>
      </c>
      <c r="BD127" s="30" t="str">
        <f>IF(AND(BC4=0,BC127&gt;=0), "",BC127/BC4)</f>
        <v/>
      </c>
      <c r="BE127" s="46"/>
      <c r="BF127" s="30" t="str">
        <f t="shared" si="103"/>
        <v/>
      </c>
      <c r="BG127" s="130">
        <f t="shared" ref="BG127:BG136" si="131">+AQ127+BC127</f>
        <v>0</v>
      </c>
      <c r="BH127" s="30">
        <f>IF(AND(BG4=0,BG127&gt;=0), "",BG127/BG4)</f>
        <v>0</v>
      </c>
      <c r="BI127" s="46"/>
      <c r="BJ127" s="129">
        <f>+'N EERR UCAFE'!J20</f>
        <v>0</v>
      </c>
      <c r="BK127" s="30" t="str">
        <f>IF(AND(BJ4=0,BJ127&gt;=0), "",BJ127/BJ4)</f>
        <v/>
      </c>
      <c r="BL127" s="46"/>
      <c r="BM127" s="30" t="str">
        <f t="shared" si="43"/>
        <v/>
      </c>
      <c r="BN127" s="130">
        <f t="shared" ref="BN127:BN136" si="132">+BG127+BJ127</f>
        <v>0</v>
      </c>
      <c r="BO127" s="30">
        <f>IF(AND(BN4=0,BN127&gt;=0), "",BN127/BN4)</f>
        <v>0</v>
      </c>
      <c r="BP127" s="46"/>
      <c r="BQ127" s="129">
        <f>+'N EERR UCAFE'!K20</f>
        <v>0</v>
      </c>
      <c r="BR127" s="30" t="str">
        <f>IF(AND(BQ4=0,BQ127&gt;=0), "",BQ127/BQ4)</f>
        <v/>
      </c>
      <c r="BS127" s="46"/>
      <c r="BT127" s="30" t="str">
        <f t="shared" si="44"/>
        <v/>
      </c>
      <c r="BU127" s="130">
        <f t="shared" si="124"/>
        <v>0</v>
      </c>
      <c r="BV127" s="30">
        <f>IF(AND(BU4=0,BU127&gt;=0), "",BU127/BU4)</f>
        <v>0</v>
      </c>
      <c r="BW127" s="46"/>
      <c r="BX127" s="131">
        <f t="shared" si="125"/>
        <v>0</v>
      </c>
      <c r="BY127" s="30" t="str">
        <f>IF(AND(BX4=0,BX127&gt;=0), "",BX127/BX4)</f>
        <v/>
      </c>
      <c r="BZ127" s="47" t="str">
        <f t="shared" si="45"/>
        <v/>
      </c>
      <c r="CA127" s="129">
        <f>+'N EERR UCAFE'!L20</f>
        <v>0</v>
      </c>
      <c r="CB127" s="30" t="str">
        <f>IF(AND(CA4=0,CA127&gt;=0), "",CA127/CA4)</f>
        <v/>
      </c>
      <c r="CC127" s="46"/>
      <c r="CD127" s="30" t="str">
        <f t="shared" si="104"/>
        <v/>
      </c>
      <c r="CE127" s="130">
        <f t="shared" si="126"/>
        <v>0</v>
      </c>
      <c r="CF127" s="30">
        <f>IF(AND(CE4=0,CE127&gt;=0), "",CE127/CE4)</f>
        <v>0</v>
      </c>
      <c r="CG127" s="46"/>
      <c r="CH127" s="129">
        <f>+'N EERR UCAFE'!M20</f>
        <v>0</v>
      </c>
      <c r="CI127" s="30" t="str">
        <f>IF(AND(CH4=0,CH127&gt;=0), "",CH127/CH4)</f>
        <v/>
      </c>
      <c r="CJ127" s="46"/>
      <c r="CK127" s="30" t="str">
        <f t="shared" si="46"/>
        <v/>
      </c>
      <c r="CL127" s="130">
        <f t="shared" si="127"/>
        <v>0</v>
      </c>
      <c r="CM127" s="30">
        <f>IF(AND(CL4=0,CL127&gt;=0), "",CL127/CL4)</f>
        <v>0</v>
      </c>
      <c r="CN127" s="46"/>
      <c r="CO127" s="129">
        <f>+'N EERR UCAFE'!N20</f>
        <v>0</v>
      </c>
      <c r="CP127" s="30" t="str">
        <f>IF(AND(CO4=0,CO127&gt;=0), "",CO127/CO4)</f>
        <v/>
      </c>
      <c r="CQ127" s="46"/>
      <c r="CR127" s="30" t="str">
        <f t="shared" si="47"/>
        <v/>
      </c>
      <c r="CS127" s="130">
        <f t="shared" si="128"/>
        <v>0</v>
      </c>
      <c r="CT127" s="30">
        <f>IF(AND(CS4=0,CS127&gt;=0), "",CS127/CS4)</f>
        <v>0</v>
      </c>
      <c r="CU127" s="46"/>
      <c r="CV127" s="131">
        <f t="shared" si="129"/>
        <v>0</v>
      </c>
      <c r="CW127" s="30" t="str">
        <f>IF(AND(CV4=0,CV127&gt;=0), "",CV127/CV4)</f>
        <v/>
      </c>
      <c r="CX127" s="47" t="str">
        <f t="shared" si="48"/>
        <v/>
      </c>
    </row>
    <row r="128" spans="1:102" s="6" customFormat="1" hidden="1" outlineLevel="1" x14ac:dyDescent="0.3">
      <c r="A128" s="29" t="s">
        <v>106</v>
      </c>
      <c r="B128" s="129">
        <f>+'N EERR UCAFE'!B21</f>
        <v>0</v>
      </c>
      <c r="C128" s="30" t="str">
        <f>IF(AND(B4=0,B128&gt;=0), "",B128/B4)</f>
        <v/>
      </c>
      <c r="D128" s="46"/>
      <c r="E128" s="129">
        <f>+'N EERR UCAFE'!C21</f>
        <v>0</v>
      </c>
      <c r="F128" s="30">
        <f>IF(AND(E4=0,E128&gt;=0), "",E128/E4)</f>
        <v>0</v>
      </c>
      <c r="G128" s="46"/>
      <c r="H128" s="129">
        <f>+'N EERR UCAFE'!D21</f>
        <v>0</v>
      </c>
      <c r="I128" s="30">
        <f>IF(AND(H4=0,H128&gt;=0), "",H128/H4)</f>
        <v>0</v>
      </c>
      <c r="J128" s="46"/>
      <c r="K128" s="30" t="str">
        <f t="shared" si="97"/>
        <v/>
      </c>
      <c r="L128" s="130">
        <f t="shared" si="119"/>
        <v>0</v>
      </c>
      <c r="M128" s="30">
        <f>IF(AND(L4=0,L128&gt;=0), "",L128/L4)</f>
        <v>0</v>
      </c>
      <c r="N128" s="46"/>
      <c r="O128" s="129">
        <f>+'N EERR UCAFE'!E21</f>
        <v>0</v>
      </c>
      <c r="P128" s="30">
        <f>IF(AND(O4=0,O128&gt;=0), "",O128/O4)</f>
        <v>0</v>
      </c>
      <c r="Q128" s="46"/>
      <c r="R128" s="30" t="str">
        <f t="shared" si="98"/>
        <v/>
      </c>
      <c r="S128" s="130">
        <f t="shared" si="120"/>
        <v>0</v>
      </c>
      <c r="T128" s="30">
        <f>IF(AND(S4=0,S128&gt;=0), "",S128/S4)</f>
        <v>0</v>
      </c>
      <c r="U128" s="46"/>
      <c r="V128" s="131"/>
      <c r="W128" s="30" t="str">
        <f>IF(AND(V4=0,V128&gt;=0), "",V128/V4)</f>
        <v/>
      </c>
      <c r="X128" s="47" t="str">
        <f t="shared" si="99"/>
        <v/>
      </c>
      <c r="Y128" s="129">
        <f>+'N EERR UCAFE'!F21</f>
        <v>0</v>
      </c>
      <c r="Z128" s="30">
        <f>IF(AND(Y4=0,Y128&gt;=0), "",Y128/Y4)</f>
        <v>0</v>
      </c>
      <c r="AA128" s="46"/>
      <c r="AB128" s="30" t="str">
        <f t="shared" si="100"/>
        <v/>
      </c>
      <c r="AC128" s="130">
        <f t="shared" si="121"/>
        <v>0</v>
      </c>
      <c r="AD128" s="30">
        <f>IF(AND(AC4=0,AC128&gt;=0), "",AC128/AC4)</f>
        <v>0</v>
      </c>
      <c r="AE128" s="46"/>
      <c r="AF128" s="129">
        <f>+'N EERR UCAFE'!G21</f>
        <v>0</v>
      </c>
      <c r="AG128" s="30">
        <f>IF(AND(AF4=0,AF128&gt;=0), "",AF128/AF4)</f>
        <v>0</v>
      </c>
      <c r="AH128" s="46"/>
      <c r="AI128" s="30" t="str">
        <f t="shared" si="41"/>
        <v/>
      </c>
      <c r="AJ128" s="130">
        <f t="shared" si="62"/>
        <v>0</v>
      </c>
      <c r="AK128" s="30">
        <f>IF(AND(AJ4=0,AJ128&gt;=0), "",AJ128/AJ4)</f>
        <v>0</v>
      </c>
      <c r="AL128" s="46"/>
      <c r="AM128" s="129">
        <f>+'N EERR UCAFE'!H21</f>
        <v>0</v>
      </c>
      <c r="AN128" s="30">
        <f>IF(AND(AM4=0,AM128&gt;=0), "",AM128/AM4)</f>
        <v>0</v>
      </c>
      <c r="AO128" s="46"/>
      <c r="AP128" s="30" t="str">
        <f t="shared" si="42"/>
        <v/>
      </c>
      <c r="AQ128" s="130">
        <f t="shared" si="63"/>
        <v>0</v>
      </c>
      <c r="AR128" s="30">
        <f>IF(AND(AQ4=0,AQ128&gt;=0), "",AQ128/AQ4)</f>
        <v>0</v>
      </c>
      <c r="AS128" s="46"/>
      <c r="AT128" s="131">
        <f t="shared" si="122"/>
        <v>0</v>
      </c>
      <c r="AU128" s="30" t="str">
        <f>IF(AND(AT4=0,AT128&gt;=0), "",AT128/AT4)</f>
        <v/>
      </c>
      <c r="AV128" s="47" t="str">
        <f t="shared" si="101"/>
        <v/>
      </c>
      <c r="AW128" s="131">
        <f t="shared" si="130"/>
        <v>0</v>
      </c>
      <c r="AX128" s="30">
        <f>IF(AND(AW4=0,AW128&gt;=0), "",AW128/AW4)</f>
        <v>0</v>
      </c>
      <c r="AY128" s="46"/>
      <c r="AZ128" s="131">
        <f t="shared" si="123"/>
        <v>0</v>
      </c>
      <c r="BA128" s="30" t="str">
        <f>IF(AND(AZ4=0,AZ128&gt;=0), "",AZ128/AZ4)</f>
        <v/>
      </c>
      <c r="BB128" s="47" t="str">
        <f t="shared" si="102"/>
        <v/>
      </c>
      <c r="BC128" s="129">
        <f>+'N EERR UCAFE'!I21</f>
        <v>0</v>
      </c>
      <c r="BD128" s="30" t="str">
        <f>IF(AND(BC4=0,BC128&gt;=0), "",BC128/BC4)</f>
        <v/>
      </c>
      <c r="BE128" s="46"/>
      <c r="BF128" s="30" t="str">
        <f t="shared" si="103"/>
        <v/>
      </c>
      <c r="BG128" s="130">
        <f t="shared" si="131"/>
        <v>0</v>
      </c>
      <c r="BH128" s="30">
        <f>IF(AND(BG4=0,BG128&gt;=0), "",BG128/BG4)</f>
        <v>0</v>
      </c>
      <c r="BI128" s="46"/>
      <c r="BJ128" s="129">
        <f>+'N EERR UCAFE'!J21</f>
        <v>0</v>
      </c>
      <c r="BK128" s="30" t="str">
        <f>IF(AND(BJ4=0,BJ128&gt;=0), "",BJ128/BJ4)</f>
        <v/>
      </c>
      <c r="BL128" s="46"/>
      <c r="BM128" s="30" t="str">
        <f t="shared" si="43"/>
        <v/>
      </c>
      <c r="BN128" s="130">
        <f t="shared" si="132"/>
        <v>0</v>
      </c>
      <c r="BO128" s="30">
        <f>IF(AND(BN4=0,BN128&gt;=0), "",BN128/BN4)</f>
        <v>0</v>
      </c>
      <c r="BP128" s="46"/>
      <c r="BQ128" s="129">
        <f>+'N EERR UCAFE'!K21</f>
        <v>0</v>
      </c>
      <c r="BR128" s="30" t="str">
        <f>IF(AND(BQ4=0,BQ128&gt;=0), "",BQ128/BQ4)</f>
        <v/>
      </c>
      <c r="BS128" s="46"/>
      <c r="BT128" s="30" t="str">
        <f t="shared" si="44"/>
        <v/>
      </c>
      <c r="BU128" s="130">
        <f t="shared" si="124"/>
        <v>0</v>
      </c>
      <c r="BV128" s="30">
        <f>IF(AND(BU4=0,BU128&gt;=0), "",BU128/BU4)</f>
        <v>0</v>
      </c>
      <c r="BW128" s="46"/>
      <c r="BX128" s="131">
        <f t="shared" si="125"/>
        <v>0</v>
      </c>
      <c r="BY128" s="30" t="str">
        <f>IF(AND(BX4=0,BX128&gt;=0), "",BX128/BX4)</f>
        <v/>
      </c>
      <c r="BZ128" s="47" t="str">
        <f t="shared" si="45"/>
        <v/>
      </c>
      <c r="CA128" s="129">
        <f>+'N EERR UCAFE'!L21</f>
        <v>0</v>
      </c>
      <c r="CB128" s="30" t="str">
        <f>IF(AND(CA4=0,CA128&gt;=0), "",CA128/CA4)</f>
        <v/>
      </c>
      <c r="CC128" s="46"/>
      <c r="CD128" s="30" t="str">
        <f t="shared" si="104"/>
        <v/>
      </c>
      <c r="CE128" s="130">
        <f t="shared" si="126"/>
        <v>0</v>
      </c>
      <c r="CF128" s="30">
        <f>IF(AND(CE4=0,CE128&gt;=0), "",CE128/CE4)</f>
        <v>0</v>
      </c>
      <c r="CG128" s="46"/>
      <c r="CH128" s="129">
        <f>+'N EERR UCAFE'!M21</f>
        <v>0</v>
      </c>
      <c r="CI128" s="30" t="str">
        <f>IF(AND(CH4=0,CH128&gt;=0), "",CH128/CH4)</f>
        <v/>
      </c>
      <c r="CJ128" s="46"/>
      <c r="CK128" s="30" t="str">
        <f t="shared" si="46"/>
        <v/>
      </c>
      <c r="CL128" s="130">
        <f t="shared" si="127"/>
        <v>0</v>
      </c>
      <c r="CM128" s="30">
        <f>IF(AND(CL4=0,CL128&gt;=0), "",CL128/CL4)</f>
        <v>0</v>
      </c>
      <c r="CN128" s="46"/>
      <c r="CO128" s="129">
        <f>+'N EERR UCAFE'!N21</f>
        <v>0</v>
      </c>
      <c r="CP128" s="30" t="str">
        <f>IF(AND(CO4=0,CO128&gt;=0), "",CO128/CO4)</f>
        <v/>
      </c>
      <c r="CQ128" s="46"/>
      <c r="CR128" s="30" t="str">
        <f t="shared" si="47"/>
        <v/>
      </c>
      <c r="CS128" s="130">
        <f t="shared" si="128"/>
        <v>0</v>
      </c>
      <c r="CT128" s="30">
        <f>IF(AND(CS4=0,CS128&gt;=0), "",CS128/CS4)</f>
        <v>0</v>
      </c>
      <c r="CU128" s="46"/>
      <c r="CV128" s="131">
        <f t="shared" si="129"/>
        <v>0</v>
      </c>
      <c r="CW128" s="30" t="str">
        <f>IF(AND(CV4=0,CV128&gt;=0), "",CV128/CV4)</f>
        <v/>
      </c>
      <c r="CX128" s="47" t="str">
        <f t="shared" si="48"/>
        <v/>
      </c>
    </row>
    <row r="129" spans="1:219" s="6" customFormat="1" hidden="1" outlineLevel="1" x14ac:dyDescent="0.3">
      <c r="A129" s="29" t="s">
        <v>107</v>
      </c>
      <c r="B129" s="129">
        <f>+'N EERR UCAFE'!B22</f>
        <v>0</v>
      </c>
      <c r="C129" s="30" t="str">
        <f>IF(AND(B4=0,B129&gt;=0), "",B129/B4)</f>
        <v/>
      </c>
      <c r="D129" s="46"/>
      <c r="E129" s="129">
        <f>+'N EERR UCAFE'!C22</f>
        <v>0</v>
      </c>
      <c r="F129" s="30">
        <f>IF(AND(E4=0,E129&gt;=0), "",E129/E4)</f>
        <v>0</v>
      </c>
      <c r="G129" s="46"/>
      <c r="H129" s="129">
        <f>+'N EERR UCAFE'!D22</f>
        <v>0</v>
      </c>
      <c r="I129" s="30">
        <f>IF(AND(H4=0,H129&gt;=0), "",H129/H4)</f>
        <v>0</v>
      </c>
      <c r="J129" s="46"/>
      <c r="K129" s="30" t="str">
        <f t="shared" si="97"/>
        <v/>
      </c>
      <c r="L129" s="130">
        <f t="shared" si="119"/>
        <v>0</v>
      </c>
      <c r="M129" s="30">
        <f>IF(AND(L4=0,L129&gt;=0), "",L129/L4)</f>
        <v>0</v>
      </c>
      <c r="N129" s="46"/>
      <c r="O129" s="129">
        <f>+'N EERR UCAFE'!E22</f>
        <v>0</v>
      </c>
      <c r="P129" s="30">
        <f>IF(AND(O4=0,O129&gt;=0), "",O129/O4)</f>
        <v>0</v>
      </c>
      <c r="Q129" s="46"/>
      <c r="R129" s="30" t="str">
        <f t="shared" si="98"/>
        <v/>
      </c>
      <c r="S129" s="130">
        <f t="shared" si="120"/>
        <v>0</v>
      </c>
      <c r="T129" s="30">
        <f>IF(AND(S4=0,S129&gt;=0), "",S129/S4)</f>
        <v>0</v>
      </c>
      <c r="U129" s="46"/>
      <c r="V129" s="131"/>
      <c r="W129" s="30" t="str">
        <f>IF(AND(V4=0,V129&gt;=0), "",V129/V4)</f>
        <v/>
      </c>
      <c r="X129" s="47" t="str">
        <f t="shared" si="99"/>
        <v/>
      </c>
      <c r="Y129" s="129">
        <f>+'N EERR UCAFE'!F22</f>
        <v>0</v>
      </c>
      <c r="Z129" s="30">
        <f>IF(AND(Y4=0,Y129&gt;=0), "",Y129/Y4)</f>
        <v>0</v>
      </c>
      <c r="AA129" s="46"/>
      <c r="AB129" s="30" t="str">
        <f t="shared" si="100"/>
        <v/>
      </c>
      <c r="AC129" s="130">
        <f t="shared" si="121"/>
        <v>0</v>
      </c>
      <c r="AD129" s="30">
        <f>IF(AND(AC4=0,AC129&gt;=0), "",AC129/AC4)</f>
        <v>0</v>
      </c>
      <c r="AE129" s="46"/>
      <c r="AF129" s="129">
        <f>+'N EERR UCAFE'!G22</f>
        <v>0</v>
      </c>
      <c r="AG129" s="30">
        <f>IF(AND(AF4=0,AF129&gt;=0), "",AF129/AF4)</f>
        <v>0</v>
      </c>
      <c r="AH129" s="46"/>
      <c r="AI129" s="30" t="str">
        <f t="shared" si="41"/>
        <v/>
      </c>
      <c r="AJ129" s="130">
        <f t="shared" si="62"/>
        <v>0</v>
      </c>
      <c r="AK129" s="30">
        <f>IF(AND(AJ4=0,AJ129&gt;=0), "",AJ129/AJ4)</f>
        <v>0</v>
      </c>
      <c r="AL129" s="46"/>
      <c r="AM129" s="129">
        <f>+'N EERR UCAFE'!H22</f>
        <v>0</v>
      </c>
      <c r="AN129" s="30">
        <f>IF(AND(AM4=0,AM129&gt;=0), "",AM129/AM4)</f>
        <v>0</v>
      </c>
      <c r="AO129" s="46"/>
      <c r="AP129" s="30" t="str">
        <f t="shared" si="42"/>
        <v/>
      </c>
      <c r="AQ129" s="130">
        <f t="shared" si="63"/>
        <v>0</v>
      </c>
      <c r="AR129" s="30">
        <f>IF(AND(AQ4=0,AQ129&gt;=0), "",AQ129/AQ4)</f>
        <v>0</v>
      </c>
      <c r="AS129" s="46"/>
      <c r="AT129" s="131">
        <f t="shared" si="122"/>
        <v>0</v>
      </c>
      <c r="AU129" s="30" t="str">
        <f>IF(AND(AT4=0,AT129&gt;=0), "",AT129/AT4)</f>
        <v/>
      </c>
      <c r="AV129" s="47" t="str">
        <f t="shared" si="101"/>
        <v/>
      </c>
      <c r="AW129" s="131">
        <f t="shared" si="130"/>
        <v>0</v>
      </c>
      <c r="AX129" s="30">
        <f>IF(AND(AW4=0,AW129&gt;=0), "",AW129/AW4)</f>
        <v>0</v>
      </c>
      <c r="AY129" s="46"/>
      <c r="AZ129" s="131">
        <f t="shared" si="123"/>
        <v>0</v>
      </c>
      <c r="BA129" s="30" t="str">
        <f>IF(AND(AZ4=0,AZ129&gt;=0), "",AZ129/AZ4)</f>
        <v/>
      </c>
      <c r="BB129" s="47" t="str">
        <f t="shared" si="102"/>
        <v/>
      </c>
      <c r="BC129" s="129">
        <f>+'N EERR UCAFE'!I22</f>
        <v>0</v>
      </c>
      <c r="BD129" s="30" t="str">
        <f>IF(AND(BC4=0,BC129&gt;=0), "",BC129/BC4)</f>
        <v/>
      </c>
      <c r="BE129" s="46"/>
      <c r="BF129" s="30" t="str">
        <f t="shared" si="103"/>
        <v/>
      </c>
      <c r="BG129" s="130">
        <f t="shared" si="131"/>
        <v>0</v>
      </c>
      <c r="BH129" s="30">
        <f>IF(AND(BG4=0,BG129&gt;=0), "",BG129/BG4)</f>
        <v>0</v>
      </c>
      <c r="BI129" s="46"/>
      <c r="BJ129" s="129">
        <f>+'N EERR UCAFE'!J22</f>
        <v>0</v>
      </c>
      <c r="BK129" s="30" t="str">
        <f>IF(AND(BJ4=0,BJ129&gt;=0), "",BJ129/BJ4)</f>
        <v/>
      </c>
      <c r="BL129" s="46"/>
      <c r="BM129" s="30" t="str">
        <f t="shared" si="43"/>
        <v/>
      </c>
      <c r="BN129" s="130">
        <f t="shared" si="132"/>
        <v>0</v>
      </c>
      <c r="BO129" s="30">
        <f>IF(AND(BN4=0,BN129&gt;=0), "",BN129/BN4)</f>
        <v>0</v>
      </c>
      <c r="BP129" s="46"/>
      <c r="BQ129" s="129">
        <f>+'N EERR UCAFE'!K22</f>
        <v>0</v>
      </c>
      <c r="BR129" s="30" t="str">
        <f>IF(AND(BQ4=0,BQ129&gt;=0), "",BQ129/BQ4)</f>
        <v/>
      </c>
      <c r="BS129" s="46"/>
      <c r="BT129" s="30" t="str">
        <f t="shared" si="44"/>
        <v/>
      </c>
      <c r="BU129" s="130">
        <f t="shared" si="124"/>
        <v>0</v>
      </c>
      <c r="BV129" s="30">
        <f>IF(AND(BU4=0,BU129&gt;=0), "",BU129/BU4)</f>
        <v>0</v>
      </c>
      <c r="BW129" s="46"/>
      <c r="BX129" s="131">
        <f t="shared" si="125"/>
        <v>0</v>
      </c>
      <c r="BY129" s="30" t="str">
        <f>IF(AND(BX4=0,BX129&gt;=0), "",BX129/BX4)</f>
        <v/>
      </c>
      <c r="BZ129" s="47" t="str">
        <f t="shared" si="45"/>
        <v/>
      </c>
      <c r="CA129" s="129">
        <f>+'N EERR UCAFE'!L22</f>
        <v>0</v>
      </c>
      <c r="CB129" s="30" t="str">
        <f>IF(AND(CA4=0,CA129&gt;=0), "",CA129/CA4)</f>
        <v/>
      </c>
      <c r="CC129" s="46"/>
      <c r="CD129" s="30" t="str">
        <f t="shared" si="104"/>
        <v/>
      </c>
      <c r="CE129" s="130">
        <f t="shared" si="126"/>
        <v>0</v>
      </c>
      <c r="CF129" s="30">
        <f>IF(AND(CE4=0,CE129&gt;=0), "",CE129/CE4)</f>
        <v>0</v>
      </c>
      <c r="CG129" s="46"/>
      <c r="CH129" s="129">
        <f>+'N EERR UCAFE'!M22</f>
        <v>0</v>
      </c>
      <c r="CI129" s="30" t="str">
        <f>IF(AND(CH4=0,CH129&gt;=0), "",CH129/CH4)</f>
        <v/>
      </c>
      <c r="CJ129" s="46"/>
      <c r="CK129" s="30" t="str">
        <f t="shared" si="46"/>
        <v/>
      </c>
      <c r="CL129" s="130">
        <f t="shared" si="127"/>
        <v>0</v>
      </c>
      <c r="CM129" s="30">
        <f>IF(AND(CL4=0,CL129&gt;=0), "",CL129/CL4)</f>
        <v>0</v>
      </c>
      <c r="CN129" s="46"/>
      <c r="CO129" s="129">
        <f>+'N EERR UCAFE'!N22</f>
        <v>0</v>
      </c>
      <c r="CP129" s="30" t="str">
        <f>IF(AND(CO4=0,CO129&gt;=0), "",CO129/CO4)</f>
        <v/>
      </c>
      <c r="CQ129" s="46"/>
      <c r="CR129" s="30" t="str">
        <f t="shared" si="47"/>
        <v/>
      </c>
      <c r="CS129" s="130">
        <f t="shared" si="128"/>
        <v>0</v>
      </c>
      <c r="CT129" s="30">
        <f>IF(AND(CS4=0,CS129&gt;=0), "",CS129/CS4)</f>
        <v>0</v>
      </c>
      <c r="CU129" s="46"/>
      <c r="CV129" s="131">
        <f t="shared" si="129"/>
        <v>0</v>
      </c>
      <c r="CW129" s="30" t="str">
        <f>IF(AND(CV4=0,CV129&gt;=0), "",CV129/CV4)</f>
        <v/>
      </c>
      <c r="CX129" s="47" t="str">
        <f t="shared" si="48"/>
        <v/>
      </c>
    </row>
    <row r="130" spans="1:219" s="6" customFormat="1" hidden="1" outlineLevel="1" x14ac:dyDescent="0.3">
      <c r="A130" s="29" t="s">
        <v>108</v>
      </c>
      <c r="B130" s="129">
        <f>+'N EERR UCAFE'!B23</f>
        <v>0</v>
      </c>
      <c r="C130" s="30" t="str">
        <f>IF(AND(B4=0,B130&gt;=0), "",B130/B4)</f>
        <v/>
      </c>
      <c r="D130" s="46"/>
      <c r="E130" s="129">
        <f>+'N EERR UCAFE'!C23</f>
        <v>0</v>
      </c>
      <c r="F130" s="30">
        <f>IF(AND(E4=0,E130&gt;=0), "",E130/E4)</f>
        <v>0</v>
      </c>
      <c r="G130" s="46"/>
      <c r="H130" s="129">
        <f>+'N EERR UCAFE'!D23</f>
        <v>0</v>
      </c>
      <c r="I130" s="30">
        <f>IF(AND(H4=0,H130&gt;=0), "",H130/H4)</f>
        <v>0</v>
      </c>
      <c r="J130" s="46"/>
      <c r="K130" s="30" t="str">
        <f t="shared" si="97"/>
        <v/>
      </c>
      <c r="L130" s="130">
        <f t="shared" si="119"/>
        <v>0</v>
      </c>
      <c r="M130" s="30">
        <f>IF(AND(L4=0,L130&gt;=0), "",L130/L4)</f>
        <v>0</v>
      </c>
      <c r="N130" s="46"/>
      <c r="O130" s="129">
        <f>+'N EERR UCAFE'!E23</f>
        <v>0</v>
      </c>
      <c r="P130" s="30">
        <f>IF(AND(O4=0,O130&gt;=0), "",O130/O4)</f>
        <v>0</v>
      </c>
      <c r="Q130" s="46"/>
      <c r="R130" s="30" t="str">
        <f t="shared" si="98"/>
        <v/>
      </c>
      <c r="S130" s="130">
        <f t="shared" si="120"/>
        <v>0</v>
      </c>
      <c r="T130" s="30">
        <f>IF(AND(S4=0,S130&gt;=0), "",S130/S4)</f>
        <v>0</v>
      </c>
      <c r="U130" s="46"/>
      <c r="V130" s="131"/>
      <c r="W130" s="30" t="str">
        <f>IF(AND(V4=0,V130&gt;=0), "",V130/V4)</f>
        <v/>
      </c>
      <c r="X130" s="47" t="str">
        <f t="shared" si="99"/>
        <v/>
      </c>
      <c r="Y130" s="129">
        <f>+'N EERR UCAFE'!F23</f>
        <v>0</v>
      </c>
      <c r="Z130" s="30">
        <f>IF(AND(Y4=0,Y130&gt;=0), "",Y130/Y4)</f>
        <v>0</v>
      </c>
      <c r="AA130" s="46"/>
      <c r="AB130" s="30" t="str">
        <f t="shared" si="100"/>
        <v/>
      </c>
      <c r="AC130" s="130">
        <f t="shared" si="121"/>
        <v>0</v>
      </c>
      <c r="AD130" s="30">
        <f>IF(AND(AC4=0,AC130&gt;=0), "",AC130/AC4)</f>
        <v>0</v>
      </c>
      <c r="AE130" s="46"/>
      <c r="AF130" s="129">
        <f>+'N EERR UCAFE'!G23</f>
        <v>0</v>
      </c>
      <c r="AG130" s="30">
        <f>IF(AND(AF4=0,AF130&gt;=0), "",AF130/AF4)</f>
        <v>0</v>
      </c>
      <c r="AH130" s="46"/>
      <c r="AI130" s="30" t="str">
        <f t="shared" si="41"/>
        <v/>
      </c>
      <c r="AJ130" s="130">
        <f t="shared" si="62"/>
        <v>0</v>
      </c>
      <c r="AK130" s="30">
        <f>IF(AND(AJ4=0,AJ130&gt;=0), "",AJ130/AJ4)</f>
        <v>0</v>
      </c>
      <c r="AL130" s="46"/>
      <c r="AM130" s="129">
        <f>+'N EERR UCAFE'!H23</f>
        <v>0</v>
      </c>
      <c r="AN130" s="30">
        <f>IF(AND(AM4=0,AM130&gt;=0), "",AM130/AM4)</f>
        <v>0</v>
      </c>
      <c r="AO130" s="46"/>
      <c r="AP130" s="30" t="str">
        <f t="shared" si="42"/>
        <v/>
      </c>
      <c r="AQ130" s="130">
        <f t="shared" si="63"/>
        <v>0</v>
      </c>
      <c r="AR130" s="30">
        <f>IF(AND(AQ4=0,AQ130&gt;=0), "",AQ130/AQ4)</f>
        <v>0</v>
      </c>
      <c r="AS130" s="46"/>
      <c r="AT130" s="131">
        <f t="shared" si="122"/>
        <v>0</v>
      </c>
      <c r="AU130" s="30" t="str">
        <f>IF(AND(AT4=0,AT130&gt;=0), "",AT130/AT4)</f>
        <v/>
      </c>
      <c r="AV130" s="47" t="str">
        <f t="shared" si="101"/>
        <v/>
      </c>
      <c r="AW130" s="131">
        <f t="shared" si="130"/>
        <v>0</v>
      </c>
      <c r="AX130" s="30">
        <f>IF(AND(AW4=0,AW130&gt;=0), "",AW130/AW4)</f>
        <v>0</v>
      </c>
      <c r="AY130" s="46"/>
      <c r="AZ130" s="131">
        <f t="shared" si="123"/>
        <v>0</v>
      </c>
      <c r="BA130" s="30" t="str">
        <f>IF(AND(AZ4=0,AZ130&gt;=0), "",AZ130/AZ4)</f>
        <v/>
      </c>
      <c r="BB130" s="47" t="str">
        <f t="shared" si="102"/>
        <v/>
      </c>
      <c r="BC130" s="129">
        <f>+'N EERR UCAFE'!I23</f>
        <v>0</v>
      </c>
      <c r="BD130" s="30" t="str">
        <f>IF(AND(BC4=0,BC130&gt;=0), "",BC130/BC4)</f>
        <v/>
      </c>
      <c r="BE130" s="46"/>
      <c r="BF130" s="30" t="str">
        <f t="shared" si="103"/>
        <v/>
      </c>
      <c r="BG130" s="130">
        <f t="shared" si="131"/>
        <v>0</v>
      </c>
      <c r="BH130" s="30">
        <f>IF(AND(BG4=0,BG130&gt;=0), "",BG130/BG4)</f>
        <v>0</v>
      </c>
      <c r="BI130" s="46"/>
      <c r="BJ130" s="129">
        <f>+'N EERR UCAFE'!J23</f>
        <v>0</v>
      </c>
      <c r="BK130" s="30" t="str">
        <f>IF(AND(BJ4=0,BJ130&gt;=0), "",BJ130/BJ4)</f>
        <v/>
      </c>
      <c r="BL130" s="46"/>
      <c r="BM130" s="30" t="str">
        <f t="shared" si="43"/>
        <v/>
      </c>
      <c r="BN130" s="130">
        <f t="shared" si="132"/>
        <v>0</v>
      </c>
      <c r="BO130" s="30">
        <f>IF(AND(BN4=0,BN130&gt;=0), "",BN130/BN4)</f>
        <v>0</v>
      </c>
      <c r="BP130" s="46"/>
      <c r="BQ130" s="129">
        <f>+'N EERR UCAFE'!K23</f>
        <v>0</v>
      </c>
      <c r="BR130" s="30" t="str">
        <f>IF(AND(BQ4=0,BQ130&gt;=0), "",BQ130/BQ4)</f>
        <v/>
      </c>
      <c r="BS130" s="46"/>
      <c r="BT130" s="30" t="str">
        <f t="shared" si="44"/>
        <v/>
      </c>
      <c r="BU130" s="130">
        <f t="shared" si="124"/>
        <v>0</v>
      </c>
      <c r="BV130" s="30">
        <f>IF(AND(BU4=0,BU130&gt;=0), "",BU130/BU4)</f>
        <v>0</v>
      </c>
      <c r="BW130" s="46"/>
      <c r="BX130" s="131">
        <f t="shared" si="125"/>
        <v>0</v>
      </c>
      <c r="BY130" s="30" t="str">
        <f>IF(AND(BX4=0,BX130&gt;=0), "",BX130/BX4)</f>
        <v/>
      </c>
      <c r="BZ130" s="47" t="str">
        <f t="shared" si="45"/>
        <v/>
      </c>
      <c r="CA130" s="129">
        <f>+'N EERR UCAFE'!L23</f>
        <v>0</v>
      </c>
      <c r="CB130" s="30" t="str">
        <f>IF(AND(CA4=0,CA130&gt;=0), "",CA130/CA4)</f>
        <v/>
      </c>
      <c r="CC130" s="46"/>
      <c r="CD130" s="30" t="str">
        <f t="shared" si="104"/>
        <v/>
      </c>
      <c r="CE130" s="130">
        <f t="shared" si="126"/>
        <v>0</v>
      </c>
      <c r="CF130" s="30">
        <f>IF(AND(CE4=0,CE130&gt;=0), "",CE130/CE4)</f>
        <v>0</v>
      </c>
      <c r="CG130" s="46"/>
      <c r="CH130" s="129">
        <f>+'N EERR UCAFE'!M23</f>
        <v>0</v>
      </c>
      <c r="CI130" s="30" t="str">
        <f>IF(AND(CH4=0,CH130&gt;=0), "",CH130/CH4)</f>
        <v/>
      </c>
      <c r="CJ130" s="46"/>
      <c r="CK130" s="30" t="str">
        <f t="shared" si="46"/>
        <v/>
      </c>
      <c r="CL130" s="130">
        <f t="shared" si="127"/>
        <v>0</v>
      </c>
      <c r="CM130" s="30">
        <f>IF(AND(CL4=0,CL130&gt;=0), "",CL130/CL4)</f>
        <v>0</v>
      </c>
      <c r="CN130" s="46"/>
      <c r="CO130" s="129">
        <f>+'N EERR UCAFE'!N23</f>
        <v>0</v>
      </c>
      <c r="CP130" s="30" t="str">
        <f>IF(AND(CO4=0,CO130&gt;=0), "",CO130/CO4)</f>
        <v/>
      </c>
      <c r="CQ130" s="46"/>
      <c r="CR130" s="30" t="str">
        <f t="shared" si="47"/>
        <v/>
      </c>
      <c r="CS130" s="130">
        <f t="shared" si="128"/>
        <v>0</v>
      </c>
      <c r="CT130" s="30">
        <f>IF(AND(CS4=0,CS130&gt;=0), "",CS130/CS4)</f>
        <v>0</v>
      </c>
      <c r="CU130" s="46"/>
      <c r="CV130" s="131">
        <f t="shared" si="129"/>
        <v>0</v>
      </c>
      <c r="CW130" s="30" t="str">
        <f>IF(AND(CV4=0,CV130&gt;=0), "",CV130/CV4)</f>
        <v/>
      </c>
      <c r="CX130" s="47" t="str">
        <f t="shared" si="48"/>
        <v/>
      </c>
    </row>
    <row r="131" spans="1:219" s="6" customFormat="1" hidden="1" outlineLevel="1" x14ac:dyDescent="0.3">
      <c r="A131" s="29" t="s">
        <v>109</v>
      </c>
      <c r="B131" s="129">
        <f>+'N EERR UCAFE'!B24</f>
        <v>0</v>
      </c>
      <c r="C131" s="30" t="str">
        <f>IF(AND(B4=0,B131&gt;=0), "",B131/B4)</f>
        <v/>
      </c>
      <c r="D131" s="46"/>
      <c r="E131" s="129">
        <f>+'N EERR UCAFE'!C24</f>
        <v>0</v>
      </c>
      <c r="F131" s="30">
        <f>IF(AND(E4=0,E131&gt;=0), "",E131/E4)</f>
        <v>0</v>
      </c>
      <c r="G131" s="46"/>
      <c r="H131" s="129">
        <f>+'N EERR UCAFE'!D24</f>
        <v>0</v>
      </c>
      <c r="I131" s="30">
        <f>IF(AND(H4=0,H131&gt;=0), "",H131/H4)</f>
        <v>0</v>
      </c>
      <c r="J131" s="46"/>
      <c r="K131" s="30" t="str">
        <f t="shared" si="97"/>
        <v/>
      </c>
      <c r="L131" s="130">
        <f t="shared" si="119"/>
        <v>0</v>
      </c>
      <c r="M131" s="30">
        <f>IF(AND(L4=0,L131&gt;=0), "",L131/L4)</f>
        <v>0</v>
      </c>
      <c r="N131" s="46"/>
      <c r="O131" s="129">
        <f>+'N EERR UCAFE'!E24</f>
        <v>0</v>
      </c>
      <c r="P131" s="30">
        <f>IF(AND(O4=0,O131&gt;=0), "",O131/O4)</f>
        <v>0</v>
      </c>
      <c r="Q131" s="46"/>
      <c r="R131" s="30" t="str">
        <f t="shared" si="98"/>
        <v/>
      </c>
      <c r="S131" s="130">
        <f t="shared" si="120"/>
        <v>0</v>
      </c>
      <c r="T131" s="30">
        <f>IF(AND(S4=0,S131&gt;=0), "",S131/S4)</f>
        <v>0</v>
      </c>
      <c r="U131" s="46"/>
      <c r="V131" s="131"/>
      <c r="W131" s="30" t="str">
        <f>IF(AND(V4=0,V131&gt;=0), "",V131/V4)</f>
        <v/>
      </c>
      <c r="X131" s="47" t="str">
        <f t="shared" si="99"/>
        <v/>
      </c>
      <c r="Y131" s="129">
        <f>+'N EERR UCAFE'!F24</f>
        <v>0</v>
      </c>
      <c r="Z131" s="30">
        <f>IF(AND(Y4=0,Y131&gt;=0), "",Y131/Y4)</f>
        <v>0</v>
      </c>
      <c r="AA131" s="46"/>
      <c r="AB131" s="30" t="str">
        <f t="shared" si="100"/>
        <v/>
      </c>
      <c r="AC131" s="130">
        <f t="shared" si="121"/>
        <v>0</v>
      </c>
      <c r="AD131" s="30">
        <f>IF(AND(AC4=0,AC131&gt;=0), "",AC131/AC4)</f>
        <v>0</v>
      </c>
      <c r="AE131" s="46"/>
      <c r="AF131" s="129">
        <f>+'N EERR UCAFE'!G24</f>
        <v>0</v>
      </c>
      <c r="AG131" s="30">
        <f>IF(AND(AF4=0,AF131&gt;=0), "",AF131/AF4)</f>
        <v>0</v>
      </c>
      <c r="AH131" s="46"/>
      <c r="AI131" s="30" t="str">
        <f t="shared" si="41"/>
        <v/>
      </c>
      <c r="AJ131" s="130">
        <f t="shared" si="62"/>
        <v>0</v>
      </c>
      <c r="AK131" s="30">
        <f>IF(AND(AJ4=0,AJ131&gt;=0), "",AJ131/AJ4)</f>
        <v>0</v>
      </c>
      <c r="AL131" s="46"/>
      <c r="AM131" s="129">
        <f>+'N EERR UCAFE'!H24</f>
        <v>0</v>
      </c>
      <c r="AN131" s="30">
        <f>IF(AND(AM4=0,AM131&gt;=0), "",AM131/AM4)</f>
        <v>0</v>
      </c>
      <c r="AO131" s="46"/>
      <c r="AP131" s="30" t="str">
        <f t="shared" si="42"/>
        <v/>
      </c>
      <c r="AQ131" s="130">
        <f t="shared" si="63"/>
        <v>0</v>
      </c>
      <c r="AR131" s="30">
        <f>IF(AND(AQ4=0,AQ131&gt;=0), "",AQ131/AQ4)</f>
        <v>0</v>
      </c>
      <c r="AS131" s="46"/>
      <c r="AT131" s="131">
        <f t="shared" si="122"/>
        <v>0</v>
      </c>
      <c r="AU131" s="30" t="str">
        <f>IF(AND(AT4=0,AT131&gt;=0), "",AT131/AT4)</f>
        <v/>
      </c>
      <c r="AV131" s="47" t="str">
        <f t="shared" si="101"/>
        <v/>
      </c>
      <c r="AW131" s="131">
        <f t="shared" si="130"/>
        <v>0</v>
      </c>
      <c r="AX131" s="30">
        <f>IF(AND(AW4=0,AW131&gt;=0), "",AW131/AW4)</f>
        <v>0</v>
      </c>
      <c r="AY131" s="46"/>
      <c r="AZ131" s="131">
        <f t="shared" si="123"/>
        <v>0</v>
      </c>
      <c r="BA131" s="30" t="str">
        <f>IF(AND(AZ4=0,AZ131&gt;=0), "",AZ131/AZ4)</f>
        <v/>
      </c>
      <c r="BB131" s="47" t="str">
        <f t="shared" si="102"/>
        <v/>
      </c>
      <c r="BC131" s="129">
        <f>+'N EERR UCAFE'!I24</f>
        <v>0</v>
      </c>
      <c r="BD131" s="30" t="str">
        <f>IF(AND(BC4=0,BC131&gt;=0), "",BC131/BC4)</f>
        <v/>
      </c>
      <c r="BE131" s="46"/>
      <c r="BF131" s="30" t="str">
        <f t="shared" si="103"/>
        <v/>
      </c>
      <c r="BG131" s="130">
        <f t="shared" si="131"/>
        <v>0</v>
      </c>
      <c r="BH131" s="30">
        <f>IF(AND(BG4=0,BG131&gt;=0), "",BG131/BG4)</f>
        <v>0</v>
      </c>
      <c r="BI131" s="46"/>
      <c r="BJ131" s="129">
        <f>+'N EERR UCAFE'!J24</f>
        <v>0</v>
      </c>
      <c r="BK131" s="30" t="str">
        <f>IF(AND(BJ4=0,BJ131&gt;=0), "",BJ131/BJ4)</f>
        <v/>
      </c>
      <c r="BL131" s="46"/>
      <c r="BM131" s="30" t="str">
        <f t="shared" si="43"/>
        <v/>
      </c>
      <c r="BN131" s="130">
        <f t="shared" si="132"/>
        <v>0</v>
      </c>
      <c r="BO131" s="30">
        <f>IF(AND(BN4=0,BN131&gt;=0), "",BN131/BN4)</f>
        <v>0</v>
      </c>
      <c r="BP131" s="46"/>
      <c r="BQ131" s="129">
        <f>+'N EERR UCAFE'!K24</f>
        <v>0</v>
      </c>
      <c r="BR131" s="30" t="str">
        <f>IF(AND(BQ4=0,BQ131&gt;=0), "",BQ131/BQ4)</f>
        <v/>
      </c>
      <c r="BS131" s="46"/>
      <c r="BT131" s="30" t="str">
        <f t="shared" si="44"/>
        <v/>
      </c>
      <c r="BU131" s="130">
        <f t="shared" si="124"/>
        <v>0</v>
      </c>
      <c r="BV131" s="30">
        <f>IF(AND(BU4=0,BU131&gt;=0), "",BU131/BU4)</f>
        <v>0</v>
      </c>
      <c r="BW131" s="46"/>
      <c r="BX131" s="131">
        <f t="shared" si="125"/>
        <v>0</v>
      </c>
      <c r="BY131" s="30" t="str">
        <f>IF(AND(BX4=0,BX131&gt;=0), "",BX131/BX4)</f>
        <v/>
      </c>
      <c r="BZ131" s="47" t="str">
        <f t="shared" si="45"/>
        <v/>
      </c>
      <c r="CA131" s="129">
        <f>+'N EERR UCAFE'!L24</f>
        <v>0</v>
      </c>
      <c r="CB131" s="30" t="str">
        <f>IF(AND(CA4=0,CA131&gt;=0), "",CA131/CA4)</f>
        <v/>
      </c>
      <c r="CC131" s="46"/>
      <c r="CD131" s="30" t="str">
        <f t="shared" si="104"/>
        <v/>
      </c>
      <c r="CE131" s="130">
        <f t="shared" si="126"/>
        <v>0</v>
      </c>
      <c r="CF131" s="30">
        <f>IF(AND(CE4=0,CE131&gt;=0), "",CE131/CE4)</f>
        <v>0</v>
      </c>
      <c r="CG131" s="46"/>
      <c r="CH131" s="129">
        <f>+'N EERR UCAFE'!M24</f>
        <v>0</v>
      </c>
      <c r="CI131" s="30" t="str">
        <f>IF(AND(CH4=0,CH131&gt;=0), "",CH131/CH4)</f>
        <v/>
      </c>
      <c r="CJ131" s="46"/>
      <c r="CK131" s="30" t="str">
        <f t="shared" si="46"/>
        <v/>
      </c>
      <c r="CL131" s="130">
        <f t="shared" si="127"/>
        <v>0</v>
      </c>
      <c r="CM131" s="30">
        <f>IF(AND(CL4=0,CL131&gt;=0), "",CL131/CL4)</f>
        <v>0</v>
      </c>
      <c r="CN131" s="46"/>
      <c r="CO131" s="129">
        <f>+'N EERR UCAFE'!N24</f>
        <v>0</v>
      </c>
      <c r="CP131" s="30" t="str">
        <f>IF(AND(CO4=0,CO131&gt;=0), "",CO131/CO4)</f>
        <v/>
      </c>
      <c r="CQ131" s="46"/>
      <c r="CR131" s="30" t="str">
        <f t="shared" si="47"/>
        <v/>
      </c>
      <c r="CS131" s="130">
        <f t="shared" si="128"/>
        <v>0</v>
      </c>
      <c r="CT131" s="30">
        <f>IF(AND(CS4=0,CS131&gt;=0), "",CS131/CS4)</f>
        <v>0</v>
      </c>
      <c r="CU131" s="46"/>
      <c r="CV131" s="131">
        <f t="shared" si="129"/>
        <v>0</v>
      </c>
      <c r="CW131" s="30" t="str">
        <f>IF(AND(CV4=0,CV131&gt;=0), "",CV131/CV4)</f>
        <v/>
      </c>
      <c r="CX131" s="47" t="str">
        <f t="shared" si="48"/>
        <v/>
      </c>
    </row>
    <row r="132" spans="1:219" s="6" customFormat="1" hidden="1" outlineLevel="1" x14ac:dyDescent="0.3">
      <c r="A132" s="29" t="s">
        <v>110</v>
      </c>
      <c r="B132" s="129">
        <f>+'N EERR UCAFE'!B25</f>
        <v>0</v>
      </c>
      <c r="C132" s="30" t="str">
        <f>IF(AND(B4=0,B132&gt;=0), "",B132/B4)</f>
        <v/>
      </c>
      <c r="D132" s="46"/>
      <c r="E132" s="129">
        <f>+'N EERR UCAFE'!C25</f>
        <v>0</v>
      </c>
      <c r="F132" s="30">
        <f>IF(AND(E4=0,E132&gt;=0), "",E132/E4)</f>
        <v>0</v>
      </c>
      <c r="G132" s="46"/>
      <c r="H132" s="129">
        <f>+'N EERR UCAFE'!D25</f>
        <v>0</v>
      </c>
      <c r="I132" s="30">
        <f>IF(AND(H4=0,H132&gt;=0), "",H132/H4)</f>
        <v>0</v>
      </c>
      <c r="J132" s="46"/>
      <c r="K132" s="30" t="str">
        <f t="shared" si="97"/>
        <v/>
      </c>
      <c r="L132" s="130">
        <f t="shared" si="119"/>
        <v>0</v>
      </c>
      <c r="M132" s="30">
        <f>IF(AND(L4=0,L132&gt;=0), "",L132/L4)</f>
        <v>0</v>
      </c>
      <c r="N132" s="46"/>
      <c r="O132" s="129">
        <f>+'N EERR UCAFE'!E25</f>
        <v>0</v>
      </c>
      <c r="P132" s="30">
        <f>IF(AND(O4=0,O132&gt;=0), "",O132/O4)</f>
        <v>0</v>
      </c>
      <c r="Q132" s="46"/>
      <c r="R132" s="30" t="str">
        <f t="shared" si="98"/>
        <v/>
      </c>
      <c r="S132" s="130">
        <f>+L132+O132</f>
        <v>0</v>
      </c>
      <c r="T132" s="30">
        <f>IF(AND(S4=0,S132&gt;=0), "",S132/S4)</f>
        <v>0</v>
      </c>
      <c r="U132" s="46"/>
      <c r="V132" s="131"/>
      <c r="W132" s="30" t="str">
        <f>IF(AND(V4=0,V132&gt;=0), "",V132/V4)</f>
        <v/>
      </c>
      <c r="X132" s="47" t="str">
        <f t="shared" si="99"/>
        <v/>
      </c>
      <c r="Y132" s="129">
        <f>+'N EERR UCAFE'!F25</f>
        <v>0</v>
      </c>
      <c r="Z132" s="30">
        <f>IF(AND(Y4=0,Y132&gt;=0), "",Y132/Y4)</f>
        <v>0</v>
      </c>
      <c r="AA132" s="46"/>
      <c r="AB132" s="30" t="str">
        <f t="shared" si="100"/>
        <v/>
      </c>
      <c r="AC132" s="130">
        <f t="shared" si="121"/>
        <v>0</v>
      </c>
      <c r="AD132" s="30">
        <f>IF(AND(AC4=0,AC132&gt;=0), "",AC132/AC4)</f>
        <v>0</v>
      </c>
      <c r="AE132" s="46"/>
      <c r="AF132" s="129">
        <f>+'N EERR UCAFE'!G25</f>
        <v>0</v>
      </c>
      <c r="AG132" s="30">
        <f>IF(AND(AF4=0,AF132&gt;=0), "",AF132/AF4)</f>
        <v>0</v>
      </c>
      <c r="AH132" s="46"/>
      <c r="AI132" s="30" t="str">
        <f t="shared" ref="AI132:AI139" si="133">IF(AND(Y132=0,AF132&gt;0),100%,IF(AND(Y132&lt;0,AF132=0),(Y132-AF132)/Y132,IF(AND(Y132&gt;0,AF132&gt;0),(AF132-Y132)/Y132,IF(AND(Y132=0,AF132=0),"",(AF132-Y132)/Y132))))</f>
        <v/>
      </c>
      <c r="AJ132" s="130">
        <f t="shared" si="62"/>
        <v>0</v>
      </c>
      <c r="AK132" s="30">
        <f>IF(AND(AJ4=0,AJ132&gt;=0), "",AJ132/AJ4)</f>
        <v>0</v>
      </c>
      <c r="AL132" s="46"/>
      <c r="AM132" s="129">
        <f>+'N EERR UCAFE'!H25</f>
        <v>0</v>
      </c>
      <c r="AN132" s="30">
        <f>IF(AND(AM4=0,AM132&gt;=0), "",AM132/AM4)</f>
        <v>0</v>
      </c>
      <c r="AO132" s="46"/>
      <c r="AP132" s="30" t="str">
        <f t="shared" ref="AP132:AP139" si="134">IF(AND(AF132=0,AM132&gt;0),100%,IF(AND(AF132&lt;0,AM132=0),(AF132-AM132)/AF132,IF(AND(AF132&gt;0,AM132&gt;0),(AM132-AF132)/AF132,IF(AND(AF132=0,AM132=0),"",(AM132-AF132)/AF132))))</f>
        <v/>
      </c>
      <c r="AQ132" s="130">
        <f t="shared" si="63"/>
        <v>0</v>
      </c>
      <c r="AR132" s="30">
        <f>IF(AND(AQ4=0,AQ132&gt;=0), "",AQ132/AQ4)</f>
        <v>0</v>
      </c>
      <c r="AS132" s="46"/>
      <c r="AT132" s="131">
        <f t="shared" si="122"/>
        <v>0</v>
      </c>
      <c r="AU132" s="30" t="str">
        <f>IF(AND(AT4=0,AT132&gt;=0), "",AT132/AT4)</f>
        <v/>
      </c>
      <c r="AV132" s="47" t="str">
        <f t="shared" si="101"/>
        <v/>
      </c>
      <c r="AW132" s="131">
        <f t="shared" si="130"/>
        <v>0</v>
      </c>
      <c r="AX132" s="30">
        <f>IF(AND(AW4=0,AW132&gt;=0), "",AW132/AW4)</f>
        <v>0</v>
      </c>
      <c r="AY132" s="46"/>
      <c r="AZ132" s="131">
        <f t="shared" si="123"/>
        <v>0</v>
      </c>
      <c r="BA132" s="30" t="str">
        <f>IF(AND(AZ4=0,AZ132&gt;=0), "",AZ132/AZ4)</f>
        <v/>
      </c>
      <c r="BB132" s="47" t="str">
        <f t="shared" si="102"/>
        <v/>
      </c>
      <c r="BC132" s="129">
        <f>+'N EERR UCAFE'!I25</f>
        <v>0</v>
      </c>
      <c r="BD132" s="30" t="str">
        <f>IF(AND(BC4=0,BC132&gt;=0), "",BC132/BC4)</f>
        <v/>
      </c>
      <c r="BE132" s="46"/>
      <c r="BF132" s="30" t="str">
        <f t="shared" si="103"/>
        <v/>
      </c>
      <c r="BG132" s="130">
        <f t="shared" si="131"/>
        <v>0</v>
      </c>
      <c r="BH132" s="30">
        <f>IF(AND(BG4=0,BG132&gt;=0), "",BG132/BG4)</f>
        <v>0</v>
      </c>
      <c r="BI132" s="46"/>
      <c r="BJ132" s="129">
        <f>+'N EERR UCAFE'!J25</f>
        <v>0</v>
      </c>
      <c r="BK132" s="30" t="str">
        <f>IF(AND(BJ4=0,BJ132&gt;=0), "",BJ132/BJ4)</f>
        <v/>
      </c>
      <c r="BL132" s="46"/>
      <c r="BM132" s="30" t="str">
        <f t="shared" ref="BM132:BM139" si="135">IF(AND(BC132=0,BJ132&gt;0),100%,IF(AND(BC132&lt;0,BJ132=0),(BC132-BJ132)/BC132,IF(AND(BC132&gt;0,BJ132&gt;0),(BJ132-BC132)/BC132,IF(AND(BC132=0,BJ132=0),"",(BJ132-BC132)/BC132))))</f>
        <v/>
      </c>
      <c r="BN132" s="130">
        <f t="shared" si="132"/>
        <v>0</v>
      </c>
      <c r="BO132" s="30">
        <f>IF(AND(BN4=0,BN132&gt;=0), "",BN132/BN4)</f>
        <v>0</v>
      </c>
      <c r="BP132" s="46"/>
      <c r="BQ132" s="129">
        <f>+'N EERR UCAFE'!K25</f>
        <v>0</v>
      </c>
      <c r="BR132" s="30" t="str">
        <f>IF(AND(BQ4=0,BQ132&gt;=0), "",BQ132/BQ4)</f>
        <v/>
      </c>
      <c r="BS132" s="46"/>
      <c r="BT132" s="30" t="str">
        <f t="shared" ref="BT132:BT139" si="136">IF(AND(BJ132=0,BQ132&gt;0),100%,IF(AND(BJ132&lt;0,BQ132=0),(BJ132-BQ132)/BJ132,IF(AND(BJ132&gt;0,BQ132&gt;0),(BQ132-BJ132)/BJ132,IF(AND(BJ132=0,BQ132=0),"",(BQ132-BJ132)/BJ132))))</f>
        <v/>
      </c>
      <c r="BU132" s="130">
        <f t="shared" si="124"/>
        <v>0</v>
      </c>
      <c r="BV132" s="30">
        <f>IF(AND(BU4=0,BU132&gt;=0), "",BU132/BU4)</f>
        <v>0</v>
      </c>
      <c r="BW132" s="46"/>
      <c r="BX132" s="131">
        <f t="shared" si="125"/>
        <v>0</v>
      </c>
      <c r="BY132" s="30" t="str">
        <f>IF(AND(BX4=0,BX132&gt;=0), "",BX132/BX4)</f>
        <v/>
      </c>
      <c r="BZ132" s="47" t="str">
        <f t="shared" ref="BZ132:BZ139" si="137">IF(AND(BX132=0,BU132&gt;0),100%,IF(AND(BX132&lt;0,BU132=0),(BX132-BU132)/BX132,IF(AND(BX132&gt;0,BU132&gt;0),(BU132-BX132)/BX132,IF(AND(BX132=0,BU132=0),"",(BU132-BX132)/BX132))))</f>
        <v/>
      </c>
      <c r="CA132" s="129">
        <f>+'N EERR UCAFE'!L25</f>
        <v>0</v>
      </c>
      <c r="CB132" s="30" t="str">
        <f>IF(AND(CA4=0,CA132&gt;=0), "",CA132/CA4)</f>
        <v/>
      </c>
      <c r="CC132" s="46"/>
      <c r="CD132" s="30" t="str">
        <f t="shared" si="104"/>
        <v/>
      </c>
      <c r="CE132" s="130">
        <f t="shared" si="126"/>
        <v>0</v>
      </c>
      <c r="CF132" s="30">
        <f>IF(AND(CE4=0,CE132&gt;=0), "",CE132/CE4)</f>
        <v>0</v>
      </c>
      <c r="CG132" s="46"/>
      <c r="CH132" s="129">
        <f>+'N EERR UCAFE'!M25</f>
        <v>0</v>
      </c>
      <c r="CI132" s="30" t="str">
        <f>IF(AND(CH4=0,CH132&gt;=0), "",CH132/CH4)</f>
        <v/>
      </c>
      <c r="CJ132" s="46"/>
      <c r="CK132" s="30" t="str">
        <f t="shared" ref="CK132:CK139" si="138">IF(AND(CA132=0,CH132&gt;0),100%,IF(AND(CA132&lt;0,CH132=0),(CA132-CH132)/CA132,IF(AND(CA132&gt;0,CH132&gt;0),(CH132-CA132)/CA132,IF(AND(CA132=0,CH132=0),"",(CH132-CA132)/CA132))))</f>
        <v/>
      </c>
      <c r="CL132" s="130">
        <f t="shared" si="127"/>
        <v>0</v>
      </c>
      <c r="CM132" s="30">
        <f>IF(AND(CL4=0,CL132&gt;=0), "",CL132/CL4)</f>
        <v>0</v>
      </c>
      <c r="CN132" s="46"/>
      <c r="CO132" s="129">
        <f>+'N EERR UCAFE'!N25</f>
        <v>0</v>
      </c>
      <c r="CP132" s="30" t="str">
        <f>IF(AND(CO4=0,CO132&gt;=0), "",CO132/CO4)</f>
        <v/>
      </c>
      <c r="CQ132" s="46"/>
      <c r="CR132" s="30" t="str">
        <f t="shared" ref="CR132:CR139" si="139">IF(AND(CH132=0,CO132&gt;0),100%,IF(AND(CH132&lt;0,CO132=0),(CH132-CO132)/CH132,IF(AND(CH132&gt;0,CO132&gt;0),(CO132-CH132)/CH132,IF(AND(CH132=0,CO132=0),"",(CO132-CH132)/CH132))))</f>
        <v/>
      </c>
      <c r="CS132" s="130">
        <f t="shared" si="128"/>
        <v>0</v>
      </c>
      <c r="CT132" s="30">
        <f>IF(AND(CS4=0,CS132&gt;=0), "",CS132/CS4)</f>
        <v>0</v>
      </c>
      <c r="CU132" s="46"/>
      <c r="CV132" s="131">
        <f t="shared" si="129"/>
        <v>0</v>
      </c>
      <c r="CW132" s="30" t="str">
        <f>IF(AND(CV4=0,CV132&gt;=0), "",CV132/CV4)</f>
        <v/>
      </c>
      <c r="CX132" s="47" t="str">
        <f t="shared" ref="CX132:CX139" si="140">IF(AND(CV132=0,CS132&gt;0),100%,IF(AND(CV132&lt;0,CS132=0),(CV132-CS132)/CV132,IF(AND(CV132&gt;0,CS132&gt;0),(CS132-CV132)/CV132,IF(AND(CV132=0,CS132=0),"",(CS132-CV132)/CV132))))</f>
        <v/>
      </c>
    </row>
    <row r="133" spans="1:219" s="6" customFormat="1" hidden="1" outlineLevel="1" x14ac:dyDescent="0.3">
      <c r="A133" s="29" t="s">
        <v>111</v>
      </c>
      <c r="B133" s="129">
        <f>+'N EERR UCAFE'!B26</f>
        <v>0</v>
      </c>
      <c r="C133" s="30" t="str">
        <f>IF(AND(B4=0,B133&gt;=0), "",B133/B4)</f>
        <v/>
      </c>
      <c r="D133" s="46"/>
      <c r="E133" s="129">
        <f>+'N EERR UCAFE'!C26</f>
        <v>0</v>
      </c>
      <c r="F133" s="30">
        <f>IF(AND(E4=0,E133&gt;=0), "",E133/E4)</f>
        <v>0</v>
      </c>
      <c r="G133" s="46"/>
      <c r="H133" s="129">
        <f>+'N EERR UCAFE'!D26</f>
        <v>0</v>
      </c>
      <c r="I133" s="30">
        <f>IF(AND(H4=0,H133&gt;=0), "",H133/H4)</f>
        <v>0</v>
      </c>
      <c r="J133" s="46"/>
      <c r="K133" s="30" t="str">
        <f t="shared" si="97"/>
        <v/>
      </c>
      <c r="L133" s="130">
        <f t="shared" si="119"/>
        <v>0</v>
      </c>
      <c r="M133" s="30">
        <f>IF(AND(L4=0,L133&gt;=0), "",L133/L4)</f>
        <v>0</v>
      </c>
      <c r="N133" s="46"/>
      <c r="O133" s="129">
        <f>+'N EERR UCAFE'!E26</f>
        <v>0</v>
      </c>
      <c r="P133" s="30">
        <f>IF(AND(O4=0,O133&gt;=0), "",O133/O4)</f>
        <v>0</v>
      </c>
      <c r="Q133" s="46"/>
      <c r="R133" s="30" t="str">
        <f t="shared" si="98"/>
        <v/>
      </c>
      <c r="S133" s="130">
        <f t="shared" si="120"/>
        <v>0</v>
      </c>
      <c r="T133" s="30">
        <f>IF(AND(S4=0,S133&gt;=0), "",S133/S4)</f>
        <v>0</v>
      </c>
      <c r="U133" s="46"/>
      <c r="V133" s="131"/>
      <c r="W133" s="30" t="str">
        <f>IF(AND(V4=0,V133&gt;=0), "",V133/V4)</f>
        <v/>
      </c>
      <c r="X133" s="47" t="str">
        <f t="shared" si="99"/>
        <v/>
      </c>
      <c r="Y133" s="129">
        <f>+'N EERR UCAFE'!F26</f>
        <v>0</v>
      </c>
      <c r="Z133" s="30">
        <f>IF(AND(Y4=0,Y133&gt;=0), "",Y133/Y4)</f>
        <v>0</v>
      </c>
      <c r="AA133" s="46"/>
      <c r="AB133" s="30" t="str">
        <f t="shared" si="100"/>
        <v/>
      </c>
      <c r="AC133" s="130">
        <f t="shared" si="121"/>
        <v>0</v>
      </c>
      <c r="AD133" s="30">
        <f>IF(AND(AC4=0,AC133&gt;=0), "",AC133/AC4)</f>
        <v>0</v>
      </c>
      <c r="AE133" s="46"/>
      <c r="AF133" s="129">
        <f>+'N EERR UCAFE'!G26</f>
        <v>0</v>
      </c>
      <c r="AG133" s="30">
        <f>IF(AND(AF4=0,AF133&gt;=0), "",AF133/AF4)</f>
        <v>0</v>
      </c>
      <c r="AH133" s="46"/>
      <c r="AI133" s="30" t="str">
        <f t="shared" si="133"/>
        <v/>
      </c>
      <c r="AJ133" s="130">
        <f t="shared" si="62"/>
        <v>0</v>
      </c>
      <c r="AK133" s="30">
        <f>IF(AND(AJ4=0,AJ133&gt;=0), "",AJ133/AJ4)</f>
        <v>0</v>
      </c>
      <c r="AL133" s="46"/>
      <c r="AM133" s="129">
        <f>+'N EERR UCAFE'!H26</f>
        <v>0</v>
      </c>
      <c r="AN133" s="30">
        <f>IF(AND(AM4=0,AM133&gt;=0), "",AM133/AM4)</f>
        <v>0</v>
      </c>
      <c r="AO133" s="46"/>
      <c r="AP133" s="30" t="str">
        <f t="shared" si="134"/>
        <v/>
      </c>
      <c r="AQ133" s="130">
        <f t="shared" si="63"/>
        <v>0</v>
      </c>
      <c r="AR133" s="30">
        <f>IF(AND(AQ4=0,AQ133&gt;=0), "",AQ133/AQ4)</f>
        <v>0</v>
      </c>
      <c r="AS133" s="46"/>
      <c r="AT133" s="131">
        <f t="shared" si="122"/>
        <v>0</v>
      </c>
      <c r="AU133" s="30" t="str">
        <f>IF(AND(AT4=0,AT133&gt;=0), "",AT133/AT4)</f>
        <v/>
      </c>
      <c r="AV133" s="47" t="str">
        <f t="shared" si="101"/>
        <v/>
      </c>
      <c r="AW133" s="131">
        <f t="shared" si="130"/>
        <v>0</v>
      </c>
      <c r="AX133" s="30">
        <f>IF(AND(AW4=0,AW133&gt;=0), "",AW133/AW4)</f>
        <v>0</v>
      </c>
      <c r="AY133" s="46"/>
      <c r="AZ133" s="131">
        <f t="shared" si="123"/>
        <v>0</v>
      </c>
      <c r="BA133" s="30" t="str">
        <f>IF(AND(AZ4=0,AZ133&gt;=0), "",AZ133/AZ4)</f>
        <v/>
      </c>
      <c r="BB133" s="47" t="str">
        <f t="shared" si="102"/>
        <v/>
      </c>
      <c r="BC133" s="129">
        <f>+'N EERR UCAFE'!I26</f>
        <v>0</v>
      </c>
      <c r="BD133" s="30" t="str">
        <f>IF(AND(BC4=0,BC133&gt;=0), "",BC133/BC4)</f>
        <v/>
      </c>
      <c r="BE133" s="46"/>
      <c r="BF133" s="30" t="str">
        <f t="shared" si="103"/>
        <v/>
      </c>
      <c r="BG133" s="130">
        <f t="shared" si="131"/>
        <v>0</v>
      </c>
      <c r="BH133" s="30">
        <f>IF(AND(BG4=0,BG133&gt;=0), "",BG133/BG4)</f>
        <v>0</v>
      </c>
      <c r="BI133" s="46"/>
      <c r="BJ133" s="129">
        <f>+'N EERR UCAFE'!J26</f>
        <v>0</v>
      </c>
      <c r="BK133" s="30" t="str">
        <f>IF(AND(BJ4=0,BJ133&gt;=0), "",BJ133/BJ4)</f>
        <v/>
      </c>
      <c r="BL133" s="46"/>
      <c r="BM133" s="30" t="str">
        <f t="shared" si="135"/>
        <v/>
      </c>
      <c r="BN133" s="130">
        <f t="shared" si="132"/>
        <v>0</v>
      </c>
      <c r="BO133" s="30">
        <f>IF(AND(BN4=0,BN133&gt;=0), "",BN133/BN4)</f>
        <v>0</v>
      </c>
      <c r="BP133" s="46"/>
      <c r="BQ133" s="129">
        <f>+'N EERR UCAFE'!K26</f>
        <v>0</v>
      </c>
      <c r="BR133" s="30" t="str">
        <f>IF(AND(BQ4=0,BQ133&gt;=0), "",BQ133/BQ4)</f>
        <v/>
      </c>
      <c r="BS133" s="46"/>
      <c r="BT133" s="30" t="str">
        <f t="shared" si="136"/>
        <v/>
      </c>
      <c r="BU133" s="130">
        <f t="shared" si="124"/>
        <v>0</v>
      </c>
      <c r="BV133" s="30">
        <f>IF(AND(BU4=0,BU133&gt;=0), "",BU133/BU4)</f>
        <v>0</v>
      </c>
      <c r="BW133" s="46"/>
      <c r="BX133" s="131">
        <f t="shared" si="125"/>
        <v>0</v>
      </c>
      <c r="BY133" s="30" t="str">
        <f>IF(AND(BX4=0,BX133&gt;=0), "",BX133/BX4)</f>
        <v/>
      </c>
      <c r="BZ133" s="47" t="str">
        <f t="shared" si="137"/>
        <v/>
      </c>
      <c r="CA133" s="129">
        <f>+'N EERR UCAFE'!L26</f>
        <v>0</v>
      </c>
      <c r="CB133" s="30" t="str">
        <f>IF(AND(CA4=0,CA133&gt;=0), "",CA133/CA4)</f>
        <v/>
      </c>
      <c r="CC133" s="46"/>
      <c r="CD133" s="30" t="str">
        <f t="shared" si="104"/>
        <v/>
      </c>
      <c r="CE133" s="130">
        <f t="shared" si="126"/>
        <v>0</v>
      </c>
      <c r="CF133" s="30">
        <f>IF(AND(CE4=0,CE133&gt;=0), "",CE133/CE4)</f>
        <v>0</v>
      </c>
      <c r="CG133" s="46"/>
      <c r="CH133" s="129">
        <f>+'N EERR UCAFE'!M26</f>
        <v>0</v>
      </c>
      <c r="CI133" s="30" t="str">
        <f>IF(AND(CH4=0,CH133&gt;=0), "",CH133/CH4)</f>
        <v/>
      </c>
      <c r="CJ133" s="46"/>
      <c r="CK133" s="30" t="str">
        <f t="shared" si="138"/>
        <v/>
      </c>
      <c r="CL133" s="130">
        <f t="shared" si="127"/>
        <v>0</v>
      </c>
      <c r="CM133" s="30">
        <f>IF(AND(CL4=0,CL133&gt;=0), "",CL133/CL4)</f>
        <v>0</v>
      </c>
      <c r="CN133" s="46"/>
      <c r="CO133" s="129">
        <f>+'N EERR UCAFE'!N26</f>
        <v>0</v>
      </c>
      <c r="CP133" s="30" t="str">
        <f>IF(AND(CO4=0,CO133&gt;=0), "",CO133/CO4)</f>
        <v/>
      </c>
      <c r="CQ133" s="46"/>
      <c r="CR133" s="30" t="str">
        <f t="shared" si="139"/>
        <v/>
      </c>
      <c r="CS133" s="130">
        <f t="shared" si="128"/>
        <v>0</v>
      </c>
      <c r="CT133" s="30">
        <f>IF(AND(CS4=0,CS133&gt;=0), "",CS133/CS4)</f>
        <v>0</v>
      </c>
      <c r="CU133" s="46"/>
      <c r="CV133" s="131">
        <f t="shared" si="129"/>
        <v>0</v>
      </c>
      <c r="CW133" s="30" t="str">
        <f>IF(AND(CV4=0,CV133&gt;=0), "",CV133/CV4)</f>
        <v/>
      </c>
      <c r="CX133" s="47" t="str">
        <f t="shared" si="140"/>
        <v/>
      </c>
    </row>
    <row r="134" spans="1:219" s="6" customFormat="1" hidden="1" outlineLevel="1" x14ac:dyDescent="0.3">
      <c r="A134" s="29" t="s">
        <v>112</v>
      </c>
      <c r="B134" s="129">
        <f>+'N EERR UCAFE'!B27</f>
        <v>0</v>
      </c>
      <c r="C134" s="30" t="str">
        <f>IF(AND(B4=0,B134&gt;=0), "",B134/B4)</f>
        <v/>
      </c>
      <c r="D134" s="46"/>
      <c r="E134" s="129">
        <f>+'N EERR UCAFE'!C27</f>
        <v>0</v>
      </c>
      <c r="F134" s="30">
        <f>IF(AND(E4=0,E134&gt;=0), "",E134/E4)</f>
        <v>0</v>
      </c>
      <c r="G134" s="46"/>
      <c r="H134" s="129">
        <f>+'N EERR UCAFE'!D27</f>
        <v>0</v>
      </c>
      <c r="I134" s="30">
        <f>IF(AND(H4=0,H134&gt;=0), "",H134/H4)</f>
        <v>0</v>
      </c>
      <c r="J134" s="46"/>
      <c r="K134" s="30" t="str">
        <f t="shared" si="97"/>
        <v/>
      </c>
      <c r="L134" s="130">
        <f t="shared" si="119"/>
        <v>0</v>
      </c>
      <c r="M134" s="30">
        <f>IF(AND(L4=0,L134&gt;=0), "",L134/L4)</f>
        <v>0</v>
      </c>
      <c r="N134" s="46"/>
      <c r="O134" s="129">
        <f>+'N EERR UCAFE'!E27</f>
        <v>0</v>
      </c>
      <c r="P134" s="30">
        <f>IF(AND(O4=0,O134&gt;=0), "",O134/O4)</f>
        <v>0</v>
      </c>
      <c r="Q134" s="46"/>
      <c r="R134" s="30" t="str">
        <f t="shared" si="98"/>
        <v/>
      </c>
      <c r="S134" s="130">
        <f t="shared" si="120"/>
        <v>0</v>
      </c>
      <c r="T134" s="30">
        <f>IF(AND(S4=0,S134&gt;=0), "",S134/S4)</f>
        <v>0</v>
      </c>
      <c r="U134" s="46"/>
      <c r="V134" s="131"/>
      <c r="W134" s="30" t="str">
        <f>IF(AND(V4=0,V134&gt;=0), "",V134/V4)</f>
        <v/>
      </c>
      <c r="X134" s="47" t="str">
        <f t="shared" si="99"/>
        <v/>
      </c>
      <c r="Y134" s="129">
        <f>+'N EERR UCAFE'!F27</f>
        <v>0</v>
      </c>
      <c r="Z134" s="30">
        <f>IF(AND(Y4=0,Y134&gt;=0), "",Y134/Y4)</f>
        <v>0</v>
      </c>
      <c r="AA134" s="46"/>
      <c r="AB134" s="30" t="str">
        <f t="shared" si="100"/>
        <v/>
      </c>
      <c r="AC134" s="130">
        <f t="shared" si="121"/>
        <v>0</v>
      </c>
      <c r="AD134" s="30">
        <f>IF(AND(AC4=0,AC134&gt;=0), "",AC134/AC4)</f>
        <v>0</v>
      </c>
      <c r="AE134" s="46"/>
      <c r="AF134" s="129">
        <f>+'N EERR UCAFE'!G27</f>
        <v>0</v>
      </c>
      <c r="AG134" s="30">
        <f>IF(AND(AF4=0,AF134&gt;=0), "",AF134/AF4)</f>
        <v>0</v>
      </c>
      <c r="AH134" s="46"/>
      <c r="AI134" s="30" t="str">
        <f t="shared" si="133"/>
        <v/>
      </c>
      <c r="AJ134" s="130">
        <f t="shared" si="62"/>
        <v>0</v>
      </c>
      <c r="AK134" s="30">
        <f>IF(AND(AJ4=0,AJ134&gt;=0), "",AJ134/AJ4)</f>
        <v>0</v>
      </c>
      <c r="AL134" s="46"/>
      <c r="AM134" s="129">
        <f>+'N EERR UCAFE'!H27</f>
        <v>0</v>
      </c>
      <c r="AN134" s="30">
        <f>IF(AND(AM4=0,AM134&gt;=0), "",AM134/AM4)</f>
        <v>0</v>
      </c>
      <c r="AO134" s="46"/>
      <c r="AP134" s="30" t="str">
        <f t="shared" si="134"/>
        <v/>
      </c>
      <c r="AQ134" s="130">
        <f t="shared" si="63"/>
        <v>0</v>
      </c>
      <c r="AR134" s="30">
        <f>IF(AND(AQ4=0,AQ134&gt;=0), "",AQ134/AQ4)</f>
        <v>0</v>
      </c>
      <c r="AS134" s="46"/>
      <c r="AT134" s="131">
        <f t="shared" si="122"/>
        <v>0</v>
      </c>
      <c r="AU134" s="30" t="str">
        <f>IF(AND(AT4=0,AT134&gt;=0), "",AT134/AT4)</f>
        <v/>
      </c>
      <c r="AV134" s="47" t="str">
        <f t="shared" si="101"/>
        <v/>
      </c>
      <c r="AW134" s="131">
        <f t="shared" si="130"/>
        <v>0</v>
      </c>
      <c r="AX134" s="30">
        <f>IF(AND(AW4=0,AW134&gt;=0), "",AW134/AW4)</f>
        <v>0</v>
      </c>
      <c r="AY134" s="46"/>
      <c r="AZ134" s="131">
        <f t="shared" si="123"/>
        <v>0</v>
      </c>
      <c r="BA134" s="30" t="str">
        <f>IF(AND(AZ4=0,AZ134&gt;=0), "",AZ134/AZ4)</f>
        <v/>
      </c>
      <c r="BB134" s="47" t="str">
        <f t="shared" si="102"/>
        <v/>
      </c>
      <c r="BC134" s="129">
        <f>+'N EERR UCAFE'!I27</f>
        <v>0</v>
      </c>
      <c r="BD134" s="30" t="str">
        <f>IF(AND(BC4=0,BC134&gt;=0), "",BC134/BC4)</f>
        <v/>
      </c>
      <c r="BE134" s="46"/>
      <c r="BF134" s="30" t="str">
        <f t="shared" si="103"/>
        <v/>
      </c>
      <c r="BG134" s="130">
        <f t="shared" si="131"/>
        <v>0</v>
      </c>
      <c r="BH134" s="30">
        <f>IF(AND(BG4=0,BG134&gt;=0), "",BG134/BG4)</f>
        <v>0</v>
      </c>
      <c r="BI134" s="46"/>
      <c r="BJ134" s="129">
        <f>+'N EERR UCAFE'!J27</f>
        <v>0</v>
      </c>
      <c r="BK134" s="30" t="str">
        <f>IF(AND(BJ4=0,BJ134&gt;=0), "",BJ134/BJ4)</f>
        <v/>
      </c>
      <c r="BL134" s="46"/>
      <c r="BM134" s="30" t="str">
        <f t="shared" si="135"/>
        <v/>
      </c>
      <c r="BN134" s="130">
        <f t="shared" si="132"/>
        <v>0</v>
      </c>
      <c r="BO134" s="30">
        <f>IF(AND(BN4=0,BN134&gt;=0), "",BN134/BN4)</f>
        <v>0</v>
      </c>
      <c r="BP134" s="46"/>
      <c r="BQ134" s="129">
        <f>+'N EERR UCAFE'!K27</f>
        <v>0</v>
      </c>
      <c r="BR134" s="30" t="str">
        <f>IF(AND(BQ4=0,BQ134&gt;=0), "",BQ134/BQ4)</f>
        <v/>
      </c>
      <c r="BS134" s="46"/>
      <c r="BT134" s="30" t="str">
        <f t="shared" si="136"/>
        <v/>
      </c>
      <c r="BU134" s="130">
        <f t="shared" si="124"/>
        <v>0</v>
      </c>
      <c r="BV134" s="30">
        <f>IF(AND(BU4=0,BU134&gt;=0), "",BU134/BU4)</f>
        <v>0</v>
      </c>
      <c r="BW134" s="46"/>
      <c r="BX134" s="131">
        <f t="shared" si="125"/>
        <v>0</v>
      </c>
      <c r="BY134" s="30" t="str">
        <f>IF(AND(BX4=0,BX134&gt;=0), "",BX134/BX4)</f>
        <v/>
      </c>
      <c r="BZ134" s="47" t="str">
        <f t="shared" si="137"/>
        <v/>
      </c>
      <c r="CA134" s="129">
        <f>+'N EERR UCAFE'!L27</f>
        <v>0</v>
      </c>
      <c r="CB134" s="30" t="str">
        <f>IF(AND(CA4=0,CA134&gt;=0), "",CA134/CA4)</f>
        <v/>
      </c>
      <c r="CC134" s="46"/>
      <c r="CD134" s="30" t="str">
        <f t="shared" si="104"/>
        <v/>
      </c>
      <c r="CE134" s="130">
        <f t="shared" si="126"/>
        <v>0</v>
      </c>
      <c r="CF134" s="30">
        <f>IF(AND(CE4=0,CE134&gt;=0), "",CE134/CE4)</f>
        <v>0</v>
      </c>
      <c r="CG134" s="46"/>
      <c r="CH134" s="129">
        <f>+'N EERR UCAFE'!M27</f>
        <v>0</v>
      </c>
      <c r="CI134" s="30" t="str">
        <f>IF(AND(CH4=0,CH134&gt;=0), "",CH134/CH4)</f>
        <v/>
      </c>
      <c r="CJ134" s="46"/>
      <c r="CK134" s="30" t="str">
        <f t="shared" si="138"/>
        <v/>
      </c>
      <c r="CL134" s="130">
        <f t="shared" si="127"/>
        <v>0</v>
      </c>
      <c r="CM134" s="30">
        <f>IF(AND(CL4=0,CL134&gt;=0), "",CL134/CL4)</f>
        <v>0</v>
      </c>
      <c r="CN134" s="46"/>
      <c r="CO134" s="129">
        <f>+'N EERR UCAFE'!N27</f>
        <v>0</v>
      </c>
      <c r="CP134" s="30" t="str">
        <f>IF(AND(CO4=0,CO134&gt;=0), "",CO134/CO4)</f>
        <v/>
      </c>
      <c r="CQ134" s="46"/>
      <c r="CR134" s="30" t="str">
        <f t="shared" si="139"/>
        <v/>
      </c>
      <c r="CS134" s="130">
        <f t="shared" si="128"/>
        <v>0</v>
      </c>
      <c r="CT134" s="30">
        <f>IF(AND(CS4=0,CS134&gt;=0), "",CS134/CS4)</f>
        <v>0</v>
      </c>
      <c r="CU134" s="46"/>
      <c r="CV134" s="131">
        <f t="shared" si="129"/>
        <v>0</v>
      </c>
      <c r="CW134" s="30" t="str">
        <f>IF(AND(CV4=0,CV134&gt;=0), "",CV134/CV4)</f>
        <v/>
      </c>
      <c r="CX134" s="47" t="str">
        <f t="shared" si="140"/>
        <v/>
      </c>
    </row>
    <row r="135" spans="1:219" s="6" customFormat="1" hidden="1" outlineLevel="1" x14ac:dyDescent="0.3">
      <c r="A135" s="29"/>
      <c r="B135" s="129"/>
      <c r="C135" s="15"/>
      <c r="D135" s="46"/>
      <c r="E135" s="129"/>
      <c r="F135" s="15"/>
      <c r="G135" s="46"/>
      <c r="H135" s="129"/>
      <c r="I135" s="15"/>
      <c r="J135" s="46"/>
      <c r="K135" s="32" t="str">
        <f t="shared" si="97"/>
        <v/>
      </c>
      <c r="L135" s="130"/>
      <c r="M135" s="15"/>
      <c r="N135" s="46"/>
      <c r="O135" s="129"/>
      <c r="P135" s="15"/>
      <c r="Q135" s="46"/>
      <c r="R135" s="32" t="str">
        <f t="shared" si="98"/>
        <v/>
      </c>
      <c r="S135" s="130"/>
      <c r="T135" s="15"/>
      <c r="U135" s="46"/>
      <c r="V135" s="131"/>
      <c r="W135" s="15"/>
      <c r="X135" s="92" t="str">
        <f t="shared" si="99"/>
        <v/>
      </c>
      <c r="Y135" s="129"/>
      <c r="Z135" s="15"/>
      <c r="AA135" s="46"/>
      <c r="AB135" s="32" t="str">
        <f t="shared" si="100"/>
        <v/>
      </c>
      <c r="AC135" s="130"/>
      <c r="AD135" s="15"/>
      <c r="AE135" s="46"/>
      <c r="AF135" s="129"/>
      <c r="AG135" s="15"/>
      <c r="AH135" s="46"/>
      <c r="AI135" s="32" t="str">
        <f t="shared" si="133"/>
        <v/>
      </c>
      <c r="AJ135" s="130">
        <f t="shared" si="62"/>
        <v>0</v>
      </c>
      <c r="AK135" s="15"/>
      <c r="AL135" s="46"/>
      <c r="AM135" s="129"/>
      <c r="AN135" s="15"/>
      <c r="AO135" s="46"/>
      <c r="AP135" s="32" t="str">
        <f t="shared" si="134"/>
        <v/>
      </c>
      <c r="AQ135" s="130">
        <f t="shared" si="63"/>
        <v>0</v>
      </c>
      <c r="AR135" s="15"/>
      <c r="AS135" s="46"/>
      <c r="AT135" s="131">
        <f t="shared" si="122"/>
        <v>0</v>
      </c>
      <c r="AU135" s="15"/>
      <c r="AV135" s="92" t="str">
        <f t="shared" si="101"/>
        <v/>
      </c>
      <c r="AW135" s="131"/>
      <c r="AX135" s="15"/>
      <c r="AY135" s="46"/>
      <c r="AZ135" s="131">
        <f t="shared" si="123"/>
        <v>0</v>
      </c>
      <c r="BA135" s="15"/>
      <c r="BB135" s="92" t="str">
        <f t="shared" si="102"/>
        <v/>
      </c>
      <c r="BC135" s="129"/>
      <c r="BD135" s="15"/>
      <c r="BE135" s="46"/>
      <c r="BF135" s="32" t="str">
        <f t="shared" si="103"/>
        <v/>
      </c>
      <c r="BG135" s="130">
        <f t="shared" si="131"/>
        <v>0</v>
      </c>
      <c r="BH135" s="15"/>
      <c r="BI135" s="46"/>
      <c r="BJ135" s="129"/>
      <c r="BK135" s="15"/>
      <c r="BL135" s="46"/>
      <c r="BM135" s="32" t="str">
        <f t="shared" si="135"/>
        <v/>
      </c>
      <c r="BN135" s="130">
        <f t="shared" si="132"/>
        <v>0</v>
      </c>
      <c r="BO135" s="15"/>
      <c r="BP135" s="46"/>
      <c r="BQ135" s="129"/>
      <c r="BR135" s="15"/>
      <c r="BS135" s="46"/>
      <c r="BT135" s="32" t="str">
        <f t="shared" si="136"/>
        <v/>
      </c>
      <c r="BU135" s="130">
        <f t="shared" si="124"/>
        <v>0</v>
      </c>
      <c r="BV135" s="15"/>
      <c r="BW135" s="46"/>
      <c r="BX135" s="131">
        <f t="shared" si="125"/>
        <v>0</v>
      </c>
      <c r="BY135" s="15"/>
      <c r="BZ135" s="92" t="str">
        <f t="shared" si="137"/>
        <v/>
      </c>
      <c r="CA135" s="129"/>
      <c r="CB135" s="15"/>
      <c r="CC135" s="46"/>
      <c r="CD135" s="32" t="str">
        <f t="shared" si="104"/>
        <v/>
      </c>
      <c r="CE135" s="130"/>
      <c r="CF135" s="15"/>
      <c r="CG135" s="46"/>
      <c r="CH135" s="129"/>
      <c r="CI135" s="15"/>
      <c r="CJ135" s="46"/>
      <c r="CK135" s="32" t="str">
        <f t="shared" si="138"/>
        <v/>
      </c>
      <c r="CL135" s="130">
        <f t="shared" si="127"/>
        <v>0</v>
      </c>
      <c r="CM135" s="15"/>
      <c r="CN135" s="46"/>
      <c r="CO135" s="129"/>
      <c r="CP135" s="15"/>
      <c r="CQ135" s="46"/>
      <c r="CR135" s="32" t="str">
        <f t="shared" si="139"/>
        <v/>
      </c>
      <c r="CS135" s="130">
        <f t="shared" si="128"/>
        <v>0</v>
      </c>
      <c r="CT135" s="15"/>
      <c r="CU135" s="46"/>
      <c r="CV135" s="131">
        <f t="shared" si="129"/>
        <v>0</v>
      </c>
      <c r="CW135" s="15"/>
      <c r="CX135" s="92" t="str">
        <f t="shared" si="140"/>
        <v/>
      </c>
    </row>
    <row r="136" spans="1:219" s="3" customFormat="1" hidden="1" outlineLevel="1" x14ac:dyDescent="0.3">
      <c r="B136" s="132"/>
      <c r="C136" s="15"/>
      <c r="D136" s="46"/>
      <c r="E136" s="132"/>
      <c r="F136" s="15"/>
      <c r="G136" s="46"/>
      <c r="H136" s="132"/>
      <c r="I136" s="15"/>
      <c r="J136" s="46"/>
      <c r="K136" s="15" t="str">
        <f t="shared" si="97"/>
        <v/>
      </c>
      <c r="L136" s="118"/>
      <c r="M136" s="15"/>
      <c r="N136" s="46"/>
      <c r="O136" s="132"/>
      <c r="P136" s="15"/>
      <c r="Q136" s="46"/>
      <c r="R136" s="15" t="str">
        <f t="shared" si="98"/>
        <v/>
      </c>
      <c r="S136" s="118"/>
      <c r="T136" s="15"/>
      <c r="U136" s="46"/>
      <c r="V136" s="133"/>
      <c r="W136" s="15"/>
      <c r="X136" s="46" t="str">
        <f t="shared" si="99"/>
        <v/>
      </c>
      <c r="Y136" s="132"/>
      <c r="Z136" s="15"/>
      <c r="AA136" s="46"/>
      <c r="AB136" s="15" t="str">
        <f t="shared" si="100"/>
        <v/>
      </c>
      <c r="AC136" s="118"/>
      <c r="AD136" s="15"/>
      <c r="AE136" s="46"/>
      <c r="AF136" s="132"/>
      <c r="AG136" s="15"/>
      <c r="AH136" s="46"/>
      <c r="AI136" s="15" t="str">
        <f t="shared" si="133"/>
        <v/>
      </c>
      <c r="AJ136" s="118">
        <f>+AC136+AF136</f>
        <v>0</v>
      </c>
      <c r="AK136" s="15"/>
      <c r="AL136" s="46"/>
      <c r="AM136" s="132"/>
      <c r="AN136" s="15"/>
      <c r="AO136" s="46"/>
      <c r="AP136" s="15" t="str">
        <f t="shared" si="134"/>
        <v/>
      </c>
      <c r="AQ136" s="118">
        <f>+AJ136+AM136</f>
        <v>0</v>
      </c>
      <c r="AR136" s="15"/>
      <c r="AS136" s="46"/>
      <c r="AT136" s="131">
        <f t="shared" si="122"/>
        <v>0</v>
      </c>
      <c r="AU136" s="15"/>
      <c r="AV136" s="46" t="str">
        <f t="shared" si="101"/>
        <v/>
      </c>
      <c r="AW136" s="131"/>
      <c r="AX136" s="15"/>
      <c r="AY136" s="46"/>
      <c r="AZ136" s="131">
        <f t="shared" si="123"/>
        <v>0</v>
      </c>
      <c r="BA136" s="15"/>
      <c r="BB136" s="46" t="str">
        <f t="shared" si="102"/>
        <v/>
      </c>
      <c r="BC136" s="132"/>
      <c r="BD136" s="15"/>
      <c r="BE136" s="46"/>
      <c r="BF136" s="15" t="str">
        <f t="shared" si="103"/>
        <v/>
      </c>
      <c r="BG136" s="130">
        <f t="shared" si="131"/>
        <v>0</v>
      </c>
      <c r="BH136" s="15"/>
      <c r="BI136" s="46"/>
      <c r="BJ136" s="132"/>
      <c r="BK136" s="15"/>
      <c r="BL136" s="46"/>
      <c r="BM136" s="15" t="str">
        <f t="shared" si="135"/>
        <v/>
      </c>
      <c r="BN136" s="118">
        <f t="shared" si="132"/>
        <v>0</v>
      </c>
      <c r="BO136" s="15"/>
      <c r="BP136" s="46"/>
      <c r="BQ136" s="132"/>
      <c r="BR136" s="15"/>
      <c r="BS136" s="46"/>
      <c r="BT136" s="15" t="str">
        <f t="shared" si="136"/>
        <v/>
      </c>
      <c r="BU136" s="118">
        <f t="shared" si="124"/>
        <v>0</v>
      </c>
      <c r="BV136" s="15"/>
      <c r="BW136" s="46"/>
      <c r="BX136" s="131">
        <f t="shared" si="125"/>
        <v>0</v>
      </c>
      <c r="BY136" s="15"/>
      <c r="BZ136" s="46" t="str">
        <f t="shared" si="137"/>
        <v/>
      </c>
      <c r="CA136" s="132"/>
      <c r="CB136" s="15"/>
      <c r="CC136" s="46"/>
      <c r="CD136" s="15" t="str">
        <f t="shared" si="104"/>
        <v/>
      </c>
      <c r="CE136" s="118"/>
      <c r="CF136" s="15"/>
      <c r="CG136" s="46"/>
      <c r="CH136" s="132"/>
      <c r="CI136" s="15"/>
      <c r="CJ136" s="46"/>
      <c r="CK136" s="15" t="str">
        <f t="shared" si="138"/>
        <v/>
      </c>
      <c r="CL136" s="118">
        <f t="shared" si="127"/>
        <v>0</v>
      </c>
      <c r="CM136" s="15"/>
      <c r="CN136" s="46"/>
      <c r="CO136" s="132"/>
      <c r="CP136" s="15"/>
      <c r="CQ136" s="46"/>
      <c r="CR136" s="15" t="str">
        <f t="shared" si="139"/>
        <v/>
      </c>
      <c r="CS136" s="118">
        <f t="shared" si="128"/>
        <v>0</v>
      </c>
      <c r="CT136" s="15"/>
      <c r="CU136" s="46"/>
      <c r="CV136" s="131">
        <f t="shared" si="129"/>
        <v>0</v>
      </c>
      <c r="CW136" s="15"/>
      <c r="CX136" s="46" t="str">
        <f t="shared" si="140"/>
        <v/>
      </c>
    </row>
    <row r="137" spans="1:219" s="41" customFormat="1" ht="16.2" collapsed="1" thickBot="1" x14ac:dyDescent="0.35">
      <c r="A137" s="160" t="s">
        <v>113</v>
      </c>
      <c r="B137" s="161">
        <f>+B112-B116+B125</f>
        <v>0</v>
      </c>
      <c r="C137" s="162" t="str">
        <f>IF(AND(B4=0,B137&lt;=0), "",B137/B4)</f>
        <v/>
      </c>
      <c r="D137" s="163"/>
      <c r="E137" s="161">
        <f>+E112-E116+E125</f>
        <v>-120.49266400044462</v>
      </c>
      <c r="F137" s="162">
        <f>IF(AND(E4=0,E137&lt;=0), "",E137/E4)</f>
        <v>-8.427078525189631E-2</v>
      </c>
      <c r="G137" s="163"/>
      <c r="H137" s="161">
        <f>+H112-H116+H125</f>
        <v>-302.91693117927537</v>
      </c>
      <c r="I137" s="162">
        <f>IF(AND(H4=0,H137&lt;=0), "",H137/H4)</f>
        <v>-0.21109621966519632</v>
      </c>
      <c r="J137" s="163"/>
      <c r="K137" s="162">
        <f t="shared" si="97"/>
        <v>1.5139865044245149</v>
      </c>
      <c r="L137" s="164">
        <f>+L112-L116+L125</f>
        <v>-423.40959517971896</v>
      </c>
      <c r="M137" s="162">
        <f>IF(AND(L4=0,L137&lt;=0), "",L137/L4)</f>
        <v>-0.14779735806613573</v>
      </c>
      <c r="N137" s="163"/>
      <c r="O137" s="161">
        <f>+O112-O116+O125</f>
        <v>-125.1142932352177</v>
      </c>
      <c r="P137" s="162">
        <f>IF(AND(O4=0,O137&lt;=0), "",O137/O4)</f>
        <v>-5.5565057133342824E-2</v>
      </c>
      <c r="Q137" s="163"/>
      <c r="R137" s="162">
        <f t="shared" si="98"/>
        <v>-0.58696830597042038</v>
      </c>
      <c r="S137" s="164">
        <f>+S112-S116+S125</f>
        <v>-548.52388841493803</v>
      </c>
      <c r="T137" s="162">
        <f>IF(AND(S4=0,S137&lt;=0), "",S137/S4)</f>
        <v>-0.10720748000726632</v>
      </c>
      <c r="U137" s="163"/>
      <c r="V137" s="165">
        <f>+V112-V116+V125</f>
        <v>0</v>
      </c>
      <c r="W137" s="162" t="str">
        <f>IF(AND(V4=0,V137&lt;=0), "",V137/V4)</f>
        <v/>
      </c>
      <c r="X137" s="163" t="e">
        <f t="shared" si="99"/>
        <v>#DIV/0!</v>
      </c>
      <c r="Y137" s="161">
        <f>+Y112-Y116+Y125</f>
        <v>-664.67382148696004</v>
      </c>
      <c r="Z137" s="162">
        <f>IF(AND(Y4=0,Y137&lt;=0), "",Y137/Y4)</f>
        <v>-0.52282852620000131</v>
      </c>
      <c r="AA137" s="163"/>
      <c r="AB137" s="162">
        <f t="shared" si="100"/>
        <v>4.3125330791531402</v>
      </c>
      <c r="AC137" s="164">
        <f>+AC112-AC116+AC125</f>
        <v>-1213.1977099018973</v>
      </c>
      <c r="AD137" s="162">
        <f>IF(AND(AC4=0,AC137&lt;=0), "",AC137/AC4)</f>
        <v>-0.18992495895379213</v>
      </c>
      <c r="AE137" s="163"/>
      <c r="AF137" s="161">
        <f>+AF112-AF116+AF125</f>
        <v>-617.07327118792762</v>
      </c>
      <c r="AG137" s="162">
        <f>IF(AND(AF4=0,AF137&lt;=0), "",AF137/AF4)</f>
        <v>-0.40870974632330465</v>
      </c>
      <c r="AH137" s="163"/>
      <c r="AI137" s="162">
        <f t="shared" si="133"/>
        <v>-7.1614901565618949E-2</v>
      </c>
      <c r="AJ137" s="164">
        <f>+AJ112-AJ116+AJ125</f>
        <v>-1830.2709810898241</v>
      </c>
      <c r="AK137" s="162">
        <f>IF(AND(AJ4=0,AJ137&lt;=0), "",AJ137/AJ4)</f>
        <v>-0.23175080321805799</v>
      </c>
      <c r="AL137" s="163"/>
      <c r="AM137" s="161">
        <f>+AM112-AM116+AM125</f>
        <v>-592.66630799605139</v>
      </c>
      <c r="AN137" s="162">
        <f>IF(AND(AM4=0,AM137&lt;=0), "",AM137/AM4)</f>
        <v>-0.49950389633918391</v>
      </c>
      <c r="AO137" s="163"/>
      <c r="AP137" s="162">
        <f t="shared" si="134"/>
        <v>-3.9552779761292192E-2</v>
      </c>
      <c r="AQ137" s="164">
        <f>+AQ112-AQ116+AQ125</f>
        <v>-2422.9372890858758</v>
      </c>
      <c r="AR137" s="162">
        <f>IF(AND(AQ4=0,AQ137&lt;=0), "",AQ137/AQ4)</f>
        <v>-0.26672311450245118</v>
      </c>
      <c r="AS137" s="163"/>
      <c r="AT137" s="165">
        <f>+AT112-AT116+AT125</f>
        <v>0</v>
      </c>
      <c r="AU137" s="162" t="str">
        <f>IF(AND(AT4=0,AT137&lt;=0), "",AT137/AT4)</f>
        <v/>
      </c>
      <c r="AV137" s="163" t="e">
        <f t="shared" si="101"/>
        <v>#DIV/0!</v>
      </c>
      <c r="AW137" s="165">
        <f>+AW112-AW116+AW125</f>
        <v>-403.82288151431226</v>
      </c>
      <c r="AX137" s="162">
        <f>IF(AND(AW4=0,AW137&lt;=0), "",AW137/AW4)</f>
        <v>-0.2667231145024509</v>
      </c>
      <c r="AY137" s="163"/>
      <c r="AZ137" s="165">
        <f>+AZ112-AZ116+AZ125</f>
        <v>0</v>
      </c>
      <c r="BA137" s="162" t="str">
        <f>IF(AND(AZ4=0,AZ137&lt;=0), "",AZ137/AZ4)</f>
        <v/>
      </c>
      <c r="BB137" s="163" t="e">
        <f t="shared" si="102"/>
        <v>#DIV/0!</v>
      </c>
      <c r="BC137" s="161">
        <f>+BC112-BC116+BC125</f>
        <v>0</v>
      </c>
      <c r="BD137" s="162" t="str">
        <f>IF(AND(BC4=0,BC137&lt;=0), "",BC137/BC4)</f>
        <v/>
      </c>
      <c r="BE137" s="163"/>
      <c r="BF137" s="162">
        <f t="shared" si="103"/>
        <v>1</v>
      </c>
      <c r="BG137" s="164">
        <f>+BG112-BG116+BG125</f>
        <v>-2422.9372890858758</v>
      </c>
      <c r="BH137" s="162">
        <f>IF(AND(BG4=0,BG137&lt;=0), "",BG137/BG4)</f>
        <v>-0.26672311450245118</v>
      </c>
      <c r="BI137" s="163"/>
      <c r="BJ137" s="161">
        <f>+BJ112-BJ116+BJ125</f>
        <v>0</v>
      </c>
      <c r="BK137" s="162" t="str">
        <f>IF(AND(BJ4=0,BJ137&lt;=0), "",BJ137/BJ4)</f>
        <v/>
      </c>
      <c r="BL137" s="163"/>
      <c r="BM137" s="162" t="str">
        <f t="shared" si="135"/>
        <v/>
      </c>
      <c r="BN137" s="164">
        <f>+BN112-BN116+BN125</f>
        <v>-2422.9372890858758</v>
      </c>
      <c r="BO137" s="162">
        <f>IF(AND(BN4=0,BN137&lt;=0), "",BN137/BN4)</f>
        <v>-0.26672311450245118</v>
      </c>
      <c r="BP137" s="163"/>
      <c r="BQ137" s="161">
        <f>+BQ112-BQ116+BQ125</f>
        <v>0</v>
      </c>
      <c r="BR137" s="162" t="str">
        <f>IF(AND(BQ4=0,BQ137&lt;=0), "",BQ137/BQ4)</f>
        <v/>
      </c>
      <c r="BS137" s="163"/>
      <c r="BT137" s="162" t="str">
        <f t="shared" si="136"/>
        <v/>
      </c>
      <c r="BU137" s="164">
        <f>+BU112-BU116+BU125</f>
        <v>-2422.9372890858758</v>
      </c>
      <c r="BV137" s="162">
        <f>IF(AND(BU4=0,BU137&lt;=0), "",BU137/BU4)</f>
        <v>-0.26672311450245118</v>
      </c>
      <c r="BW137" s="163"/>
      <c r="BX137" s="165">
        <f>+BX112-BX116+BX125</f>
        <v>0</v>
      </c>
      <c r="BY137" s="162" t="str">
        <f>IF(AND(BX4=0,BX137&lt;=0), "",BX137/BX4)</f>
        <v/>
      </c>
      <c r="BZ137" s="163" t="e">
        <f t="shared" si="137"/>
        <v>#DIV/0!</v>
      </c>
      <c r="CA137" s="161">
        <f>+CA112-CA116+CA125</f>
        <v>0</v>
      </c>
      <c r="CB137" s="162" t="str">
        <f>IF(AND(CA4=0,CA137&lt;=0), "",CA137/CA4)</f>
        <v/>
      </c>
      <c r="CC137" s="163"/>
      <c r="CD137" s="162" t="str">
        <f t="shared" si="104"/>
        <v/>
      </c>
      <c r="CE137" s="164">
        <f>+CE112-CE116+CE125</f>
        <v>-2422.9372890858758</v>
      </c>
      <c r="CF137" s="162">
        <f>IF(AND(CE4=0,CE137&lt;=0), "",CE137/CE4)</f>
        <v>-0.26672311450245118</v>
      </c>
      <c r="CG137" s="163"/>
      <c r="CH137" s="161">
        <f>+CH112-CH116+CH125</f>
        <v>0</v>
      </c>
      <c r="CI137" s="162" t="str">
        <f>IF(AND(CH4=0,CH137&lt;=0), "",CH137/CH4)</f>
        <v/>
      </c>
      <c r="CJ137" s="163"/>
      <c r="CK137" s="162" t="str">
        <f t="shared" si="138"/>
        <v/>
      </c>
      <c r="CL137" s="164">
        <f>+CL112-CL116+CL125</f>
        <v>-2422.9372890858758</v>
      </c>
      <c r="CM137" s="162">
        <f>IF(AND(CL4=0,CL137&lt;=0), "",CL137/CL4)</f>
        <v>-0.26672311450245118</v>
      </c>
      <c r="CN137" s="163"/>
      <c r="CO137" s="161">
        <f>+CO112-CO116+CO125</f>
        <v>0</v>
      </c>
      <c r="CP137" s="162" t="str">
        <f>IF(AND(CO4=0,CO137&lt;=0), "",CO137/CO4)</f>
        <v/>
      </c>
      <c r="CQ137" s="163"/>
      <c r="CR137" s="162" t="str">
        <f t="shared" si="139"/>
        <v/>
      </c>
      <c r="CS137" s="164">
        <f>+CS112-CS116+CS125</f>
        <v>-2422.9372890858758</v>
      </c>
      <c r="CT137" s="162">
        <f>IF(AND(CS4=0,CS137&lt;=0), "",CS137/CS4)</f>
        <v>-0.26672311450245118</v>
      </c>
      <c r="CU137" s="163"/>
      <c r="CV137" s="165">
        <f>+CV112-CV116+CV125</f>
        <v>0</v>
      </c>
      <c r="CW137" s="162" t="str">
        <f>IF(AND(CV4=0,CV137&lt;=0), "",CV137/CV4)</f>
        <v/>
      </c>
      <c r="CX137" s="163" t="e">
        <f t="shared" si="140"/>
        <v>#DIV/0!</v>
      </c>
      <c r="CY137" s="34"/>
      <c r="CZ137" s="34"/>
      <c r="DA137" s="34"/>
      <c r="DB137" s="34"/>
      <c r="DC137" s="34"/>
      <c r="DD137" s="34"/>
      <c r="DE137" s="34"/>
      <c r="DF137" s="34"/>
      <c r="DG137" s="34"/>
      <c r="DH137" s="34"/>
      <c r="DI137" s="34"/>
      <c r="DJ137" s="34"/>
      <c r="DK137" s="34"/>
      <c r="DL137" s="34"/>
      <c r="DM137" s="34"/>
      <c r="DN137" s="34"/>
      <c r="DO137" s="34"/>
      <c r="DP137" s="34"/>
      <c r="DQ137" s="34"/>
      <c r="DR137" s="34"/>
      <c r="DS137" s="34"/>
      <c r="DT137" s="34"/>
      <c r="DU137" s="34"/>
      <c r="DV137" s="34"/>
      <c r="DW137" s="34"/>
      <c r="DX137" s="34"/>
      <c r="DY137" s="34"/>
      <c r="DZ137" s="34"/>
      <c r="EA137" s="34"/>
      <c r="EB137" s="34"/>
      <c r="EC137" s="34"/>
      <c r="ED137" s="34"/>
      <c r="EE137" s="34"/>
      <c r="EF137" s="34"/>
      <c r="EG137" s="34"/>
      <c r="EH137" s="34"/>
      <c r="EI137" s="34"/>
      <c r="EJ137" s="34"/>
      <c r="EK137" s="34"/>
      <c r="EL137" s="34"/>
      <c r="EM137" s="34"/>
      <c r="EN137" s="34"/>
      <c r="EO137" s="34"/>
      <c r="EP137" s="34"/>
      <c r="EQ137" s="34"/>
      <c r="ER137" s="34"/>
      <c r="ES137" s="34"/>
      <c r="ET137" s="34"/>
      <c r="EU137" s="34"/>
      <c r="EV137" s="34"/>
      <c r="EW137" s="34"/>
      <c r="EX137" s="34"/>
      <c r="EY137" s="34"/>
      <c r="EZ137" s="34"/>
      <c r="FA137" s="34"/>
      <c r="FB137" s="34"/>
      <c r="FC137" s="34"/>
      <c r="FD137" s="34"/>
      <c r="FE137" s="34"/>
      <c r="FF137" s="34"/>
      <c r="FG137" s="34"/>
      <c r="FH137" s="34"/>
      <c r="FI137" s="34"/>
      <c r="FJ137" s="34"/>
      <c r="FK137" s="34"/>
      <c r="FL137" s="34"/>
      <c r="FM137" s="34"/>
      <c r="FN137" s="34"/>
      <c r="FO137" s="34"/>
      <c r="FP137" s="34"/>
      <c r="FQ137" s="34"/>
      <c r="FR137" s="34"/>
      <c r="FS137" s="34"/>
      <c r="FT137" s="34"/>
      <c r="FU137" s="34"/>
      <c r="FV137" s="34"/>
      <c r="FW137" s="34"/>
      <c r="FX137" s="34"/>
      <c r="FY137" s="34"/>
      <c r="FZ137" s="34"/>
      <c r="GA137" s="34"/>
      <c r="GB137" s="34"/>
      <c r="GC137" s="34"/>
      <c r="GD137" s="34"/>
      <c r="GE137" s="34"/>
      <c r="GF137" s="34"/>
      <c r="GG137" s="34"/>
      <c r="GH137" s="34"/>
      <c r="GI137" s="34"/>
      <c r="GJ137" s="34"/>
      <c r="GK137" s="34"/>
      <c r="GL137" s="34"/>
      <c r="GM137" s="34"/>
      <c r="GN137" s="34"/>
      <c r="GO137" s="34"/>
      <c r="GP137" s="34"/>
      <c r="GQ137" s="34"/>
      <c r="GR137" s="34"/>
      <c r="GS137" s="34"/>
      <c r="GT137" s="34"/>
      <c r="GU137" s="34"/>
      <c r="GV137" s="34"/>
      <c r="GW137" s="34"/>
      <c r="GX137" s="34"/>
      <c r="GY137" s="34"/>
      <c r="GZ137" s="34"/>
      <c r="HA137" s="34"/>
      <c r="HB137" s="34"/>
      <c r="HC137" s="34"/>
      <c r="HD137" s="34"/>
      <c r="HE137" s="34"/>
      <c r="HF137" s="34"/>
      <c r="HG137" s="34"/>
      <c r="HH137" s="34"/>
      <c r="HI137" s="34"/>
      <c r="HJ137" s="34"/>
      <c r="HK137" s="34"/>
    </row>
    <row r="138" spans="1:219" s="8" customFormat="1" ht="18" customHeight="1" collapsed="1" thickTop="1" x14ac:dyDescent="0.3">
      <c r="A138" s="172" t="s">
        <v>28</v>
      </c>
      <c r="B138" s="173">
        <f>+'N EERR UCAFE'!B205</f>
        <v>0</v>
      </c>
      <c r="C138" s="11" t="str">
        <f>IF(AND(B4=0,B138&gt;=0), "",B138/B4)</f>
        <v/>
      </c>
      <c r="D138" s="48" t="str">
        <f>IF(AND(B124=0,B138&gt;=0),"",B138/B124)</f>
        <v/>
      </c>
      <c r="E138" s="173">
        <f>+'N EERR UCAFE'!C205</f>
        <v>0</v>
      </c>
      <c r="F138" s="11">
        <f>IF(AND(E4=0,E138&gt;=0), "",E138/E4)</f>
        <v>0</v>
      </c>
      <c r="G138" s="48">
        <f>IF(AND(E124=0,E138&gt;=0),"",E138/E124)</f>
        <v>0</v>
      </c>
      <c r="H138" s="173">
        <f>+'N EERR UCAFE'!D205</f>
        <v>0</v>
      </c>
      <c r="I138" s="11">
        <f>IF(AND(H4=0,H138&gt;=0), "",H138/H4)</f>
        <v>0</v>
      </c>
      <c r="J138" s="48">
        <f>IF(AND(H124=0,H138&gt;=0),"",H138/H124)</f>
        <v>0</v>
      </c>
      <c r="K138" s="11" t="str">
        <f t="shared" si="97"/>
        <v/>
      </c>
      <c r="L138" s="174">
        <f>+E138+H138</f>
        <v>0</v>
      </c>
      <c r="M138" s="11">
        <f>IF(AND(L4=0,L138&gt;=0), "",L138/L4)</f>
        <v>0</v>
      </c>
      <c r="N138" s="48">
        <f>IF(AND(L124=0,L138&gt;=0),"",L138/L124)</f>
        <v>0</v>
      </c>
      <c r="O138" s="173">
        <f>+'N EERR UCAFE'!E205</f>
        <v>0</v>
      </c>
      <c r="P138" s="11">
        <f>IF(AND(O4=0,O138&gt;=0), "",O138/O4)</f>
        <v>0</v>
      </c>
      <c r="Q138" s="48">
        <f>IF(AND(O124=0,O138&gt;=0),"",O138/O124)</f>
        <v>0</v>
      </c>
      <c r="R138" s="11" t="str">
        <f t="shared" si="98"/>
        <v/>
      </c>
      <c r="S138" s="174">
        <f>+L138+O138</f>
        <v>0</v>
      </c>
      <c r="T138" s="11">
        <f>IF(AND(S4=0,S138&gt;=0), "",S138/S4)</f>
        <v>0</v>
      </c>
      <c r="U138" s="48">
        <f>IF(AND(S124=0,S138&gt;=0),"",S138/S124)</f>
        <v>0</v>
      </c>
      <c r="V138" s="175"/>
      <c r="W138" s="11" t="str">
        <f>IF(AND(V4=0,V138&gt;=0), "",V138/V4)</f>
        <v/>
      </c>
      <c r="X138" s="48" t="str">
        <f t="shared" si="99"/>
        <v/>
      </c>
      <c r="Y138" s="173">
        <f>+'N EERR UCAFE'!F205</f>
        <v>0</v>
      </c>
      <c r="Z138" s="11">
        <f>IF(AND(Y4=0,Y138&gt;=0), "",Y138/Y4)</f>
        <v>0</v>
      </c>
      <c r="AA138" s="48">
        <f>IF(AND(Y124=0,Y138&gt;=0),"",Y138/Y124)</f>
        <v>0</v>
      </c>
      <c r="AB138" s="11" t="str">
        <f t="shared" si="100"/>
        <v/>
      </c>
      <c r="AC138" s="174">
        <f>+S138+Y138</f>
        <v>0</v>
      </c>
      <c r="AD138" s="11">
        <f>IF(AND(AC4=0,AC138&gt;=0), "",AC138/AC4)</f>
        <v>0</v>
      </c>
      <c r="AE138" s="48">
        <f>IF(AND(AC124=0,AC138&gt;=0),"",AC138/AC124)</f>
        <v>0</v>
      </c>
      <c r="AF138" s="173">
        <f>+'N EERR UCAFE'!G205</f>
        <v>0</v>
      </c>
      <c r="AG138" s="11">
        <f>IF(AND(AF4=0,AF138&gt;=0), "",AF138/AF4)</f>
        <v>0</v>
      </c>
      <c r="AH138" s="48">
        <f>IF(AND(AF124=0,AF138&gt;=0),"",AF138/AF124)</f>
        <v>0</v>
      </c>
      <c r="AI138" s="11" t="str">
        <f t="shared" si="133"/>
        <v/>
      </c>
      <c r="AJ138" s="174">
        <f>+AC138+AF138</f>
        <v>0</v>
      </c>
      <c r="AK138" s="11">
        <f>IF(AND(AJ4=0,AJ138&gt;=0), "",AJ138/AJ4)</f>
        <v>0</v>
      </c>
      <c r="AL138" s="48">
        <f>IF(AND(AJ124=0,AJ138&gt;=0),"",AJ138/AJ124)</f>
        <v>0</v>
      </c>
      <c r="AM138" s="173">
        <f>+'N EERR UCAFE'!H205</f>
        <v>0</v>
      </c>
      <c r="AN138" s="11">
        <f>IF(AND(AM4=0,AM138&gt;=0), "",AM138/AM4)</f>
        <v>0</v>
      </c>
      <c r="AO138" s="48">
        <f>IF(AND(AM124=0,AM138&gt;=0),"",AM138/AM124)</f>
        <v>0</v>
      </c>
      <c r="AP138" s="11" t="str">
        <f t="shared" si="134"/>
        <v/>
      </c>
      <c r="AQ138" s="174">
        <f>+AJ138+AM138</f>
        <v>0</v>
      </c>
      <c r="AR138" s="11">
        <f>IF(AND(AQ4=0,AQ138&gt;=0), "",AQ138/AQ4)</f>
        <v>0</v>
      </c>
      <c r="AS138" s="48">
        <f>IF(AND(AQ124=0,AQ138&gt;=0),"",AQ138/AQ124)</f>
        <v>0</v>
      </c>
      <c r="AT138" s="175">
        <f>+V138*2</f>
        <v>0</v>
      </c>
      <c r="AU138" s="11" t="str">
        <f>IF(AND(AT4=0,AT138&gt;=0), "",AT138/AT4)</f>
        <v/>
      </c>
      <c r="AV138" s="48" t="str">
        <f t="shared" si="101"/>
        <v/>
      </c>
      <c r="AW138" s="175"/>
      <c r="AX138" s="11">
        <f>IF(AND(AW4=0,AW138&gt;=0), "",AW138/AW4)</f>
        <v>0</v>
      </c>
      <c r="AY138" s="48">
        <f>IF(AND(AW124=0,AW138&gt;=0),"",AW138/AW124)</f>
        <v>0</v>
      </c>
      <c r="AZ138" s="175">
        <f>+AT138/6</f>
        <v>0</v>
      </c>
      <c r="BA138" s="11" t="str">
        <f>IF(AND(AZ4=0,AZ138&gt;=0), "",AZ138/AZ4)</f>
        <v/>
      </c>
      <c r="BB138" s="48" t="str">
        <f t="shared" si="102"/>
        <v/>
      </c>
      <c r="BC138" s="173">
        <f>+'N EERR UCAFE'!I205</f>
        <v>0</v>
      </c>
      <c r="BD138" s="11" t="str">
        <f>IF(AND(BC4=0,BC138&gt;=0), "",BC138/BC4)</f>
        <v/>
      </c>
      <c r="BE138" s="48" t="str">
        <f>IF(AND(BC124=0,BC138&gt;=0),"",BC138/BC124)</f>
        <v/>
      </c>
      <c r="BF138" s="11" t="str">
        <f t="shared" si="103"/>
        <v/>
      </c>
      <c r="BG138" s="174">
        <f>+AQ138+BC138</f>
        <v>0</v>
      </c>
      <c r="BH138" s="11">
        <f>IF(AND(BG4=0,BG138&gt;=0), "",BG138/BG4)</f>
        <v>0</v>
      </c>
      <c r="BI138" s="48">
        <f>IF(AND(BG124=0,BG138&gt;=0),"",BG138/BG124)</f>
        <v>0</v>
      </c>
      <c r="BJ138" s="173">
        <f>+'N EERR UCAFE'!J205</f>
        <v>0</v>
      </c>
      <c r="BK138" s="11" t="str">
        <f>IF(AND(BJ4=0,BJ138&gt;=0), "",BJ138/BJ4)</f>
        <v/>
      </c>
      <c r="BL138" s="48" t="str">
        <f>IF(AND(BJ124=0,BJ138&gt;=0),"",BJ138/BJ124)</f>
        <v/>
      </c>
      <c r="BM138" s="11" t="str">
        <f t="shared" si="135"/>
        <v/>
      </c>
      <c r="BN138" s="174">
        <f>+BG138+BJ138</f>
        <v>0</v>
      </c>
      <c r="BO138" s="11">
        <f>IF(AND(BN4=0,BN138&gt;=0), "",BN138/BN4)</f>
        <v>0</v>
      </c>
      <c r="BP138" s="48">
        <f>IF(AND(BN124=0,BN138&gt;=0),"",BN138/BN124)</f>
        <v>0</v>
      </c>
      <c r="BQ138" s="173">
        <f>+'N EERR UCAFE'!K205</f>
        <v>0</v>
      </c>
      <c r="BR138" s="11" t="str">
        <f>IF(AND(BQ4=0,BQ138&gt;=0), "",BQ138/BQ4)</f>
        <v/>
      </c>
      <c r="BS138" s="48" t="str">
        <f>IF(AND(BQ124=0,BQ138&gt;=0),"",BQ138/BQ124)</f>
        <v/>
      </c>
      <c r="BT138" s="11" t="str">
        <f t="shared" si="136"/>
        <v/>
      </c>
      <c r="BU138" s="174">
        <f>+BN138+BQ138</f>
        <v>0</v>
      </c>
      <c r="BV138" s="11">
        <f>IF(AND(BU4=0,BU138&gt;=0), "",BU138/BU4)</f>
        <v>0</v>
      </c>
      <c r="BW138" s="48">
        <f>IF(AND(BU124=0,BU138&gt;=0),"",BU138/BU124)</f>
        <v>0</v>
      </c>
      <c r="BX138" s="175">
        <f>+AZ138*9</f>
        <v>0</v>
      </c>
      <c r="BY138" s="11" t="str">
        <f>IF(AND(BX4=0,BX138&gt;=0), "",BX138/BX4)</f>
        <v/>
      </c>
      <c r="BZ138" s="48" t="str">
        <f t="shared" si="137"/>
        <v/>
      </c>
      <c r="CA138" s="173">
        <f>+'N EERR UCAFE'!L205</f>
        <v>0</v>
      </c>
      <c r="CB138" s="11" t="str">
        <f>IF(AND(CA4=0,CA138&gt;=0), "",CA138/CA4)</f>
        <v/>
      </c>
      <c r="CC138" s="48" t="str">
        <f>IF(AND(CA124=0,CA138&gt;=0),"",CA138/CA124)</f>
        <v/>
      </c>
      <c r="CD138" s="11" t="str">
        <f t="shared" si="104"/>
        <v/>
      </c>
      <c r="CE138" s="174">
        <f>+BU138+CA138</f>
        <v>0</v>
      </c>
      <c r="CF138" s="11">
        <f>IF(AND(CE4=0,CE138&gt;=0), "",CE138/CE4)</f>
        <v>0</v>
      </c>
      <c r="CG138" s="48">
        <f>IF(AND(CE124=0,CE138&gt;=0),"",CE138/CE124)</f>
        <v>0</v>
      </c>
      <c r="CH138" s="173">
        <f>+'N EERR UCAFE'!M205</f>
        <v>0</v>
      </c>
      <c r="CI138" s="11" t="str">
        <f>IF(AND(CH4=0,CH138&gt;=0), "",CH138/CH4)</f>
        <v/>
      </c>
      <c r="CJ138" s="48" t="str">
        <f>IF(AND(CH124=0,CH138&gt;=0),"",CH138/CH124)</f>
        <v/>
      </c>
      <c r="CK138" s="11" t="str">
        <f t="shared" si="138"/>
        <v/>
      </c>
      <c r="CL138" s="174">
        <f>+CE138+CH138</f>
        <v>0</v>
      </c>
      <c r="CM138" s="11">
        <f>IF(AND(CL4=0,CL138&gt;=0), "",CL138/CL4)</f>
        <v>0</v>
      </c>
      <c r="CN138" s="48">
        <f>IF(AND(CL124=0,CL138&gt;=0),"",CL138/CL124)</f>
        <v>0</v>
      </c>
      <c r="CO138" s="173">
        <f>+'N EERR UCAFE'!N205</f>
        <v>0</v>
      </c>
      <c r="CP138" s="11" t="str">
        <f>IF(AND(CO4=0,CO138&gt;=0), "",CO138/CO4)</f>
        <v/>
      </c>
      <c r="CQ138" s="48" t="str">
        <f>IF(AND(CO124=0,CO138&gt;=0),"",CO138/CO124)</f>
        <v/>
      </c>
      <c r="CR138" s="11" t="str">
        <f t="shared" si="139"/>
        <v/>
      </c>
      <c r="CS138" s="174"/>
      <c r="CT138" s="11">
        <f>IF(AND(CS4=0,CS138&gt;=0), "",CS138/CS4)</f>
        <v>0</v>
      </c>
      <c r="CU138" s="48">
        <f>IF(AND(CS124=0,CS138&gt;=0),"",CS138/CS124)</f>
        <v>0</v>
      </c>
      <c r="CV138" s="175">
        <f>+AZ138*12</f>
        <v>0</v>
      </c>
      <c r="CW138" s="11" t="str">
        <f>IF(AND(CV4=0,CV138&gt;=0), "",CV138/CV4)</f>
        <v/>
      </c>
      <c r="CX138" s="48" t="str">
        <f t="shared" si="140"/>
        <v/>
      </c>
    </row>
    <row r="139" spans="1:219" s="183" customFormat="1" ht="18.600000000000001" thickBot="1" x14ac:dyDescent="0.4">
      <c r="A139" s="176" t="s">
        <v>114</v>
      </c>
      <c r="B139" s="177">
        <f>+B137-B138</f>
        <v>0</v>
      </c>
      <c r="C139" s="178" t="str">
        <f>IF(AND(B4=0,B139&lt;=0), "",B139/B4)</f>
        <v/>
      </c>
      <c r="D139" s="179"/>
      <c r="E139" s="177">
        <f>+E137-E138</f>
        <v>-120.49266400044462</v>
      </c>
      <c r="F139" s="178">
        <f>IF(AND(E4=0,E139&lt;=0), "",E139/E4)</f>
        <v>-8.427078525189631E-2</v>
      </c>
      <c r="G139" s="179"/>
      <c r="H139" s="177">
        <f>+H137-H138</f>
        <v>-302.91693117927537</v>
      </c>
      <c r="I139" s="178">
        <f>IF(AND(H4=0,H139&lt;=0), "",H139/H4)</f>
        <v>-0.21109621966519632</v>
      </c>
      <c r="J139" s="179"/>
      <c r="K139" s="178">
        <f t="shared" si="97"/>
        <v>1.5139865044245149</v>
      </c>
      <c r="L139" s="180">
        <f>+L137-L138</f>
        <v>-423.40959517971896</v>
      </c>
      <c r="M139" s="178">
        <f>IF(AND(L4=0,L139&lt;=0), "",L139/L4)</f>
        <v>-0.14779735806613573</v>
      </c>
      <c r="N139" s="179"/>
      <c r="O139" s="177">
        <f>+O137-O138</f>
        <v>-125.1142932352177</v>
      </c>
      <c r="P139" s="178">
        <f>IF(AND(O4=0,O139&lt;=0), "",O139/O4)</f>
        <v>-5.5565057133342824E-2</v>
      </c>
      <c r="Q139" s="179"/>
      <c r="R139" s="178">
        <f t="shared" si="98"/>
        <v>-0.58696830597042038</v>
      </c>
      <c r="S139" s="180">
        <f>+S137-S138</f>
        <v>-548.52388841493803</v>
      </c>
      <c r="T139" s="178">
        <f>IF(AND(S4=0,S139&lt;=0), "",S139/S4)</f>
        <v>-0.10720748000726632</v>
      </c>
      <c r="U139" s="179"/>
      <c r="V139" s="181">
        <f>+V137-V138</f>
        <v>0</v>
      </c>
      <c r="W139" s="178" t="str">
        <f>IF(AND(V4=0,V139&lt;=0), "",V139/V4)</f>
        <v/>
      </c>
      <c r="X139" s="179" t="e">
        <f t="shared" si="99"/>
        <v>#DIV/0!</v>
      </c>
      <c r="Y139" s="177">
        <f>+Y137-Y138</f>
        <v>-664.67382148696004</v>
      </c>
      <c r="Z139" s="178">
        <f>IF(AND(Y4=0,Y139&lt;=0), "",Y139/Y4)</f>
        <v>-0.52282852620000131</v>
      </c>
      <c r="AA139" s="179"/>
      <c r="AB139" s="178">
        <f t="shared" si="100"/>
        <v>4.3125330791531402</v>
      </c>
      <c r="AC139" s="180">
        <f>+AC137-AC138</f>
        <v>-1213.1977099018973</v>
      </c>
      <c r="AD139" s="178">
        <f>IF(AND(AC4=0,AC139&lt;=0), "",AC139/AC4)</f>
        <v>-0.18992495895379213</v>
      </c>
      <c r="AE139" s="179"/>
      <c r="AF139" s="181">
        <f>+AF137-AF138</f>
        <v>-617.07327118792762</v>
      </c>
      <c r="AG139" s="178">
        <f>IF(AND(AF4=0,AF139&lt;=0), "",AF139/AF4)</f>
        <v>-0.40870974632330465</v>
      </c>
      <c r="AH139" s="179"/>
      <c r="AI139" s="178">
        <f t="shared" si="133"/>
        <v>-7.1614901565618949E-2</v>
      </c>
      <c r="AJ139" s="180">
        <f>+AJ137-AJ138</f>
        <v>-1830.2709810898241</v>
      </c>
      <c r="AK139" s="178">
        <f>IF(AND(AJ4=0,AJ139&lt;=0), "",AJ139/AJ4)</f>
        <v>-0.23175080321805799</v>
      </c>
      <c r="AL139" s="179"/>
      <c r="AM139" s="181">
        <f>+AM137-AM138</f>
        <v>-592.66630799605139</v>
      </c>
      <c r="AN139" s="178">
        <f>IF(AND(AM4=0,AM139&lt;=0), "",AM139/AM4)</f>
        <v>-0.49950389633918391</v>
      </c>
      <c r="AO139" s="179"/>
      <c r="AP139" s="178">
        <f t="shared" si="134"/>
        <v>-3.9552779761292192E-2</v>
      </c>
      <c r="AQ139" s="180">
        <f>+AQ137-AQ138</f>
        <v>-2422.9372890858758</v>
      </c>
      <c r="AR139" s="178">
        <f>IF(AND(AQ4=0,AQ139&lt;=0), "",AQ139/AQ4)</f>
        <v>-0.26672311450245118</v>
      </c>
      <c r="AS139" s="179"/>
      <c r="AT139" s="181">
        <f>+AT137-AT138</f>
        <v>0</v>
      </c>
      <c r="AU139" s="178" t="str">
        <f>IF(AND(AT4=0,AT139&lt;=0), "",AT139/AT4)</f>
        <v/>
      </c>
      <c r="AV139" s="179" t="e">
        <f t="shared" si="101"/>
        <v>#DIV/0!</v>
      </c>
      <c r="AW139" s="181">
        <f>+AW137-AW138</f>
        <v>-403.82288151431226</v>
      </c>
      <c r="AX139" s="178">
        <f>IF(AND(AW4=0,AW139&lt;=0), "",AW139/AW4)</f>
        <v>-0.2667231145024509</v>
      </c>
      <c r="AY139" s="179"/>
      <c r="AZ139" s="181">
        <f>+AZ137-AZ138</f>
        <v>0</v>
      </c>
      <c r="BA139" s="178" t="str">
        <f>IF(AND(AZ4=0,AZ139&lt;=0), "",AZ139/AZ4)</f>
        <v/>
      </c>
      <c r="BB139" s="179" t="e">
        <f t="shared" si="102"/>
        <v>#DIV/0!</v>
      </c>
      <c r="BC139" s="181">
        <f>+BC137-BC138</f>
        <v>0</v>
      </c>
      <c r="BD139" s="178" t="str">
        <f>IF(AND(BC4=0,BC139&lt;=0), "",BC139/BC4)</f>
        <v/>
      </c>
      <c r="BE139" s="179"/>
      <c r="BF139" s="178">
        <f t="shared" si="103"/>
        <v>1</v>
      </c>
      <c r="BG139" s="180">
        <f>+BG137-BG138</f>
        <v>-2422.9372890858758</v>
      </c>
      <c r="BH139" s="178">
        <f>IF(AND(BG4=0,BG139&lt;=0), "",BG139/BG4)</f>
        <v>-0.26672311450245118</v>
      </c>
      <c r="BI139" s="179"/>
      <c r="BJ139" s="181">
        <f>+BJ137-BJ138</f>
        <v>0</v>
      </c>
      <c r="BK139" s="178" t="str">
        <f>IF(AND(BJ4=0,BJ139&lt;=0), "",BJ139/BJ4)</f>
        <v/>
      </c>
      <c r="BL139" s="179"/>
      <c r="BM139" s="178" t="str">
        <f t="shared" si="135"/>
        <v/>
      </c>
      <c r="BN139" s="180">
        <f>+BN137-BN138</f>
        <v>-2422.9372890858758</v>
      </c>
      <c r="BO139" s="178">
        <f>IF(AND(BN4=0,BN139&lt;=0), "",BN139/BN4)</f>
        <v>-0.26672311450245118</v>
      </c>
      <c r="BP139" s="179"/>
      <c r="BQ139" s="181">
        <f>+BQ137-BQ138</f>
        <v>0</v>
      </c>
      <c r="BR139" s="178" t="str">
        <f>IF(AND(BQ4=0,BQ139&lt;=0), "",BQ139/BQ4)</f>
        <v/>
      </c>
      <c r="BS139" s="179"/>
      <c r="BT139" s="178" t="str">
        <f t="shared" si="136"/>
        <v/>
      </c>
      <c r="BU139" s="180">
        <f>+BU137-BU138</f>
        <v>-2422.9372890858758</v>
      </c>
      <c r="BV139" s="178">
        <f>IF(AND(BU4=0,BU139&lt;=0), "",BU139/BU4)</f>
        <v>-0.26672311450245118</v>
      </c>
      <c r="BW139" s="179"/>
      <c r="BX139" s="181">
        <f>+BX137-BX138</f>
        <v>0</v>
      </c>
      <c r="BY139" s="178" t="str">
        <f>IF(AND(BX4=0,BX139&lt;=0), "",BX139/BX4)</f>
        <v/>
      </c>
      <c r="BZ139" s="179" t="e">
        <f t="shared" si="137"/>
        <v>#DIV/0!</v>
      </c>
      <c r="CA139" s="181">
        <f>+CA137-CA138</f>
        <v>0</v>
      </c>
      <c r="CB139" s="178" t="str">
        <f>IF(AND(CA4=0,CA139&lt;=0), "",CA139/CA4)</f>
        <v/>
      </c>
      <c r="CC139" s="179"/>
      <c r="CD139" s="178" t="str">
        <f t="shared" si="104"/>
        <v/>
      </c>
      <c r="CE139" s="180">
        <f>+CE137-CE138</f>
        <v>-2422.9372890858758</v>
      </c>
      <c r="CF139" s="178">
        <f>IF(AND(CE4=0,CE139&lt;=0), "",CE139/CE4)</f>
        <v>-0.26672311450245118</v>
      </c>
      <c r="CG139" s="179"/>
      <c r="CH139" s="181">
        <f>+CH137-CH138</f>
        <v>0</v>
      </c>
      <c r="CI139" s="178" t="str">
        <f>IF(AND(CH4=0,CH139&lt;=0), "",CH139/CH4)</f>
        <v/>
      </c>
      <c r="CJ139" s="179"/>
      <c r="CK139" s="178" t="str">
        <f t="shared" si="138"/>
        <v/>
      </c>
      <c r="CL139" s="180">
        <f>+CL137-CL138</f>
        <v>-2422.9372890858758</v>
      </c>
      <c r="CM139" s="178">
        <f>IF(AND(CL4=0,CL139&lt;=0), "",CL139/CL4)</f>
        <v>-0.26672311450245118</v>
      </c>
      <c r="CN139" s="179"/>
      <c r="CO139" s="181">
        <f>+CO137-CO138</f>
        <v>0</v>
      </c>
      <c r="CP139" s="178" t="str">
        <f>IF(AND(CO4=0,CO139&lt;=0), "",CO139/CO4)</f>
        <v/>
      </c>
      <c r="CQ139" s="179"/>
      <c r="CR139" s="178" t="str">
        <f t="shared" si="139"/>
        <v/>
      </c>
      <c r="CS139" s="180">
        <f>+CS137-CS138</f>
        <v>-2422.9372890858758</v>
      </c>
      <c r="CT139" s="178">
        <f>IF(AND(CS4=0,CS139&lt;=0), "",CS139/CS4)</f>
        <v>-0.26672311450245118</v>
      </c>
      <c r="CU139" s="179"/>
      <c r="CV139" s="181">
        <f>+CV137-CV138</f>
        <v>0</v>
      </c>
      <c r="CW139" s="178" t="str">
        <f>IF(AND(CV4=0,CV139&lt;=0), "",CV139/CV4)</f>
        <v/>
      </c>
      <c r="CX139" s="179" t="e">
        <f t="shared" si="140"/>
        <v>#DIV/0!</v>
      </c>
      <c r="CY139" s="182"/>
      <c r="CZ139" s="182"/>
      <c r="DA139" s="182"/>
      <c r="DB139" s="182"/>
      <c r="DC139" s="182"/>
      <c r="DD139" s="182"/>
      <c r="DE139" s="182"/>
      <c r="DF139" s="182"/>
      <c r="DG139" s="182"/>
      <c r="DH139" s="182"/>
      <c r="DI139" s="182"/>
      <c r="DJ139" s="182"/>
      <c r="DK139" s="182"/>
      <c r="DL139" s="182"/>
      <c r="DM139" s="182"/>
      <c r="DN139" s="182"/>
      <c r="DO139" s="182"/>
      <c r="DP139" s="182"/>
      <c r="DQ139" s="182"/>
      <c r="DR139" s="182"/>
      <c r="DS139" s="182"/>
      <c r="DT139" s="182"/>
      <c r="DU139" s="182"/>
      <c r="DV139" s="182"/>
      <c r="DW139" s="182"/>
      <c r="DX139" s="182"/>
      <c r="DY139" s="182"/>
      <c r="DZ139" s="182"/>
      <c r="EA139" s="182"/>
      <c r="EB139" s="182"/>
      <c r="EC139" s="182"/>
      <c r="ED139" s="182"/>
      <c r="EE139" s="182"/>
      <c r="EF139" s="182"/>
      <c r="EG139" s="182"/>
      <c r="EH139" s="182"/>
      <c r="EI139" s="182"/>
      <c r="EJ139" s="182"/>
      <c r="EK139" s="182"/>
      <c r="EL139" s="182"/>
      <c r="EM139" s="182"/>
      <c r="EN139" s="182"/>
      <c r="EO139" s="182"/>
      <c r="EP139" s="182"/>
      <c r="EQ139" s="182"/>
      <c r="ER139" s="182"/>
      <c r="ES139" s="182"/>
      <c r="ET139" s="182"/>
      <c r="EU139" s="182"/>
      <c r="EV139" s="182"/>
      <c r="EW139" s="182"/>
      <c r="EX139" s="182"/>
      <c r="EY139" s="182"/>
      <c r="EZ139" s="182"/>
      <c r="FA139" s="182"/>
      <c r="FB139" s="182"/>
      <c r="FC139" s="182"/>
      <c r="FD139" s="182"/>
      <c r="FE139" s="182"/>
      <c r="FF139" s="182"/>
      <c r="FG139" s="182"/>
      <c r="FH139" s="182"/>
      <c r="FI139" s="182"/>
      <c r="FJ139" s="182"/>
      <c r="FK139" s="182"/>
      <c r="FL139" s="182"/>
      <c r="FM139" s="182"/>
      <c r="FN139" s="182"/>
      <c r="FO139" s="182"/>
      <c r="FP139" s="182"/>
      <c r="FQ139" s="182"/>
      <c r="FR139" s="182"/>
      <c r="FS139" s="182"/>
      <c r="FT139" s="182"/>
      <c r="FU139" s="182"/>
      <c r="FV139" s="182"/>
      <c r="FW139" s="182"/>
      <c r="FX139" s="182"/>
      <c r="FY139" s="182"/>
      <c r="FZ139" s="182"/>
      <c r="GA139" s="182"/>
      <c r="GB139" s="182"/>
      <c r="GC139" s="182"/>
      <c r="GD139" s="182"/>
      <c r="GE139" s="182"/>
      <c r="GF139" s="182"/>
      <c r="GG139" s="182"/>
      <c r="GH139" s="182"/>
      <c r="GI139" s="182"/>
      <c r="GJ139" s="182"/>
      <c r="GK139" s="182"/>
      <c r="GL139" s="182"/>
      <c r="GM139" s="182"/>
      <c r="GN139" s="182"/>
      <c r="GO139" s="182"/>
      <c r="GP139" s="182"/>
      <c r="GQ139" s="182"/>
      <c r="GR139" s="182"/>
      <c r="GS139" s="182"/>
      <c r="GT139" s="182"/>
      <c r="GU139" s="182"/>
      <c r="GV139" s="182"/>
      <c r="GW139" s="182"/>
      <c r="GX139" s="182"/>
      <c r="GY139" s="182"/>
      <c r="GZ139" s="182"/>
      <c r="HA139" s="182"/>
      <c r="HB139" s="182"/>
      <c r="HC139" s="182"/>
      <c r="HD139" s="182"/>
      <c r="HE139" s="182"/>
      <c r="HF139" s="182"/>
      <c r="HG139" s="182"/>
      <c r="HH139" s="182"/>
      <c r="HI139" s="182"/>
      <c r="HJ139" s="182"/>
      <c r="HK139" s="182"/>
    </row>
    <row r="140" spans="1:219" s="3" customFormat="1" ht="15" thickTop="1" x14ac:dyDescent="0.3">
      <c r="B140" s="12"/>
      <c r="C140" s="15"/>
      <c r="D140" s="15"/>
      <c r="E140" s="12"/>
      <c r="F140" s="15"/>
      <c r="G140" s="15"/>
      <c r="H140" s="118"/>
      <c r="I140" s="15"/>
      <c r="J140" s="15"/>
      <c r="K140" s="15"/>
      <c r="L140" s="118"/>
      <c r="M140" s="15"/>
      <c r="N140" s="15"/>
      <c r="O140" s="118"/>
      <c r="P140" s="15"/>
      <c r="Q140" s="15"/>
      <c r="R140" s="15"/>
      <c r="S140" s="118"/>
      <c r="T140" s="15"/>
      <c r="U140" s="15"/>
      <c r="V140" s="118">
        <f>+V124+V138</f>
        <v>0</v>
      </c>
      <c r="W140" s="15"/>
      <c r="X140" s="15"/>
      <c r="Y140" s="118"/>
      <c r="Z140" s="15"/>
      <c r="AA140" s="15"/>
      <c r="AB140" s="15"/>
      <c r="AC140" s="118"/>
      <c r="AD140" s="15"/>
      <c r="AE140" s="15"/>
      <c r="AF140" s="118"/>
      <c r="AG140" s="15"/>
      <c r="AH140" s="15"/>
      <c r="AI140" s="15"/>
      <c r="AJ140" s="118"/>
      <c r="AK140" s="15"/>
      <c r="AL140" s="15"/>
      <c r="AM140" s="118"/>
      <c r="AN140" s="15"/>
      <c r="AO140" s="15"/>
      <c r="AP140" s="15"/>
      <c r="AQ140" s="118">
        <f>+AQ139/6</f>
        <v>-403.82288151431266</v>
      </c>
      <c r="AR140" s="15"/>
      <c r="AS140" s="15"/>
      <c r="AT140" s="118"/>
      <c r="AU140" s="15"/>
      <c r="AV140" s="15"/>
      <c r="AW140" s="118"/>
      <c r="AX140" s="15"/>
      <c r="AY140" s="15"/>
      <c r="AZ140" s="118"/>
      <c r="BA140" s="15"/>
      <c r="BB140" s="15"/>
      <c r="BC140" s="118"/>
      <c r="BD140" s="15"/>
      <c r="BE140" s="15"/>
      <c r="BF140" s="15"/>
      <c r="BG140" s="118">
        <f>+BG139/6</f>
        <v>-403.82288151431266</v>
      </c>
      <c r="BH140" s="15"/>
      <c r="BI140" s="15"/>
      <c r="BJ140" s="118"/>
      <c r="BK140" s="15"/>
      <c r="BL140" s="15"/>
      <c r="BM140" s="15"/>
      <c r="BN140" s="118"/>
      <c r="BO140" s="15"/>
      <c r="BP140" s="15"/>
      <c r="BQ140" s="118"/>
      <c r="BR140" s="15"/>
      <c r="BS140" s="15"/>
      <c r="BT140" s="15"/>
      <c r="BU140" s="118"/>
      <c r="BV140" s="15"/>
      <c r="BW140" s="15"/>
      <c r="BX140" s="118"/>
      <c r="BY140" s="15"/>
      <c r="BZ140" s="15"/>
      <c r="CA140" s="118"/>
      <c r="CB140" s="15"/>
      <c r="CC140" s="15"/>
      <c r="CD140" s="15"/>
      <c r="CE140" s="118"/>
      <c r="CF140" s="15"/>
      <c r="CG140" s="15"/>
      <c r="CH140" s="118"/>
      <c r="CI140" s="15"/>
      <c r="CJ140" s="15"/>
      <c r="CK140" s="15"/>
      <c r="CL140" s="118"/>
      <c r="CM140" s="15"/>
      <c r="CN140" s="15"/>
      <c r="CO140" s="118"/>
      <c r="CP140" s="15"/>
      <c r="CQ140" s="15"/>
      <c r="CR140" s="15"/>
      <c r="CS140" s="118"/>
      <c r="CT140" s="15"/>
      <c r="CU140" s="15"/>
      <c r="CV140" s="118"/>
      <c r="CW140" s="15"/>
      <c r="CX140" s="15"/>
    </row>
    <row r="141" spans="1:219" s="3" customFormat="1" x14ac:dyDescent="0.3">
      <c r="B141" s="12"/>
      <c r="C141" s="15" t="e">
        <f>+C4-C22-C38-C116+C125-C138</f>
        <v>#VALUE!</v>
      </c>
      <c r="D141" s="15" t="e">
        <f>+D40+D41+D42+D43+D44+D45+D46+D47+D48+D49+D50+D51+D52+D53+D54+D55+D56+D57+D58+D59+D60+D61+D62+D63+D64+D65+D66+D67+D69+D70+D71+D72+D73+D74+D75+D76+D77+D78+D79+D80+D81+D82+D84+D85+D86+D87+D88+D89+D90+D92+D94+D95+D96+D97+D98+D99+D100+D101+D102+D103+D105+D106+D107+D110+D117+D118+D119+D120+D121+D122+D123</f>
        <v>#VALUE!</v>
      </c>
      <c r="E141" s="12"/>
      <c r="F141" s="15">
        <f>+F4-F22-F38-F116+F125-F138</f>
        <v>-8.4270785251896241E-2</v>
      </c>
      <c r="G141" s="15">
        <f>+G40+G41+G42+G43+G44+G45+G46+G47+G48+G49+G50+G51+G52+G53+G54+G55+G56+G57+G58+G59+G60+G61+G62+G63+G64+G65+G66+G67+G69+G70+G71+G72+G73+G74+G75+G76+G77+G78+G79+G80+G81+G82+G84+G85+G86+G87+G88+G89+G90+G92+G94+G95+G96+G97+G98+G99+G100+G101+G102+G103+G105+G106+G107+G110+G117+G118+G119+G120+G121+G122+G123</f>
        <v>1</v>
      </c>
      <c r="H141" s="118"/>
      <c r="I141" s="15">
        <f>+I4-I22-I38-I116+I125-I138</f>
        <v>-0.21109621966519643</v>
      </c>
      <c r="J141" s="15">
        <f>+J40+J41+J42+J43+J44+J45+J46+J47+J48+J49+J50+J51+J52+J53+J54+J55+J56+J57+J58+J59+J60+J61+J62+J63+J64+J65+J66+J67+J69+J70+J71+J72+J73+J74+J75+J76+J77+J78+J79+J80+J81+J82+J84+J85+J86+J87+J88+J89+J90+J92+J94+J95+J96+J97+J98+J99+J100+J101+J102+J103+J105+J106+J107+J110+J117+J118+J119+J120+J121+J122+J123</f>
        <v>1</v>
      </c>
      <c r="K141" s="15"/>
      <c r="L141" s="118"/>
      <c r="M141" s="15">
        <f>+M4-M22-M38-M116+M125-M138</f>
        <v>-0.1477973580661357</v>
      </c>
      <c r="N141" s="15">
        <f>+N40+N41+N42+N43+N44+N45+N46+N47+N48+N49+N50+N51+N52+N53+N54+N55+N56+N57+N58+N59+N60+N61+N62+N63+N64+N65+N66+N67+N69+N70+N71+N72+N73+N74+N75+N76+N77+N78+N79+N80+N81+N82+N84+N85+N86+N87+N88+N89+N90+N92+N94+N95+N96+N97+N98+N99+N100+N101+N102+N103+N105+N106+N107+N110+N117+N118+N119+N120+N121+N122+N123</f>
        <v>1.0000000000000002</v>
      </c>
      <c r="O141" s="118"/>
      <c r="P141" s="15">
        <f>+P4-P22-P38-P116+P125-P138</f>
        <v>-5.556505713334281E-2</v>
      </c>
      <c r="Q141" s="15">
        <f>+Q40+Q41+Q42+Q43+Q44+Q45+Q46+Q47+Q48+Q49+Q50+Q51+Q52+Q53+Q54+Q55+Q56+Q57+Q58+Q59+Q60+Q61+Q62+Q63+Q64+Q65+Q66+Q67+Q69+Q70+Q71+Q72+Q73+Q74+Q75+Q76+Q77+Q78+Q79+Q80+Q81+Q82+Q84+Q85+Q86+Q87+Q88+Q89+Q90+Q92+Q94+Q95+Q96+Q97+Q98+Q99+Q100+Q101+Q102+Q103+Q105+Q106+Q107+Q110+Q117+Q118+Q119+Q120+Q121+Q122+Q123</f>
        <v>0.99999999999999989</v>
      </c>
      <c r="R141" s="15"/>
      <c r="S141" s="118"/>
      <c r="T141" s="15">
        <f>+T4-T22-T38-T116+T125-T138</f>
        <v>-0.10720748000726621</v>
      </c>
      <c r="U141" s="15">
        <f>+U40+U41+U42+U43+U44+U45+U46+U47+U48+U49+U50+U51+U52+U53+U54+U55+U56+U57+U58+U59+U60+U61+U62+U63+U64+U65+U66+U67+U69+U70+U71+U72+U73+U74+U75+U76+U77+U78+U79+U80+U81+U82+U84+U85+U86+U87+U88+U89+U90+U92+U94+U95+U96+U97+U98+U99+U100+U101+U102+U103+U105+U106+U107+U110+U117+U118+U119+U120+U121+U122+U123</f>
        <v>0.99999999999999989</v>
      </c>
      <c r="V141" s="118"/>
      <c r="W141" s="15" t="e">
        <f>+W4-W22-W38-W116+W125-W138</f>
        <v>#VALUE!</v>
      </c>
      <c r="X141" s="15"/>
      <c r="Y141" s="118"/>
      <c r="Z141" s="15">
        <f>+Z4-Z22-Z38-Z116+Z125-Z138</f>
        <v>-0.52282852620000142</v>
      </c>
      <c r="AA141" s="15">
        <f>+AA40+AA41+AA42+AA43+AA44+AA45+AA46+AA47+AA48+AA49+AA50+AA51+AA52+AA53+AA54+AA55+AA56+AA57+AA58+AA59+AA60+AA61+AA62+AA63+AA64+AA65+AA66+AA67+AA69+AA70+AA71+AA72+AA73+AA74+AA75+AA76+AA77+AA78+AA79+AA80+AA81+AA82+AA84+AA85+AA86+AA87+AA88+AA89+AA90+AA92+AA94+AA95+AA96+AA97+AA98+AA99+AA100+AA101+AA102+AA103+AA105+AA106+AA107+AA110+AA117+AA118+AA119+AA120+AA121+AA122+AA123</f>
        <v>0.99999999999999989</v>
      </c>
      <c r="AB141" s="15"/>
      <c r="AC141" s="118"/>
      <c r="AD141" s="15">
        <f>+AD4-AD22-AD38-AD116+AD125-AD138</f>
        <v>-0.18992495895379213</v>
      </c>
      <c r="AE141" s="15">
        <f>+AE40+AE41+AE42+AE43+AE44+AE45+AE46+AE47+AE48+AE49+AE50+AE51+AE52+AE53+AE54+AE55+AE56+AE57+AE58+AE59+AE60+AE61+AE62+AE63+AE64+AE65+AE66+AE67+AE69+AE70+AE71+AE72+AE73+AE74+AE75+AE76+AE77+AE78+AE79+AE80+AE81+AE82+AE84+AE85+AE86+AE87+AE88+AE89+AE90+AE92+AE94+AE95+AE96+AE97+AE98+AE99+AE100+AE101+AE102+AE103+AE105+AE106+AE107+AE110+AE117+AE118+AE119+AE120+AE121+AE122+AE123</f>
        <v>1.0000000000000002</v>
      </c>
      <c r="AF141" s="118"/>
      <c r="AG141" s="15">
        <f>+AG4-AG22-AG38-AG116+AG125-AG138</f>
        <v>-0.4087097463233047</v>
      </c>
      <c r="AH141" s="15">
        <f>+AH40+AH41+AH42+AH43+AH44+AH45+AH46+AH47+AH48+AH49+AH50+AH51+AH52+AH53+AH54+AH55+AH56+AH57+AH58+AH59+AH60+AH61+AH62+AH63+AH64+AH65+AH66+AH67+AH69+AH70+AH71+AH72+AH73+AH74+AH75+AH76+AH77+AH78+AH79+AH80+AH81+AH82+AH84+AH85+AH86+AH87+AH88+AH89+AH90+AH92+AH94+AH95+AH96+AH97+AH98+AH99+AH100+AH101+AH102+AH103+AH105+AH106+AH107+AH110+AH117+AH118+AH119+AH120+AH121+AH122+AH123</f>
        <v>1.0000000000000002</v>
      </c>
      <c r="AI141" s="15"/>
      <c r="AJ141" s="118"/>
      <c r="AK141" s="15">
        <f>+AK4-AK22-AK38-AK116+AK125-AK138</f>
        <v>-0.23175080321805808</v>
      </c>
      <c r="AL141" s="15">
        <f>+AL40+AL41+AL42+AL43+AL44+AL45+AL46+AL47+AL48+AL49+AL50+AL51+AL52+AL53+AL54+AL55+AL56+AL57+AL58+AL59+AL60+AL61+AL62+AL63+AL64+AL65+AL66+AL67+AL69+AL70+AL71+AL72+AL73+AL74+AL75+AL76+AL77+AL78+AL79+AL80+AL81+AL82+AL84+AL85+AL86+AL87+AL88+AL89+AL90+AL92+AL94+AL95+AL96+AL97+AL98+AL99+AL100+AL101+AL102+AL103+AL105+AL106+AL107+AL110+AL117+AL118+AL119+AL120+AL121+AL122+AL123</f>
        <v>1.0000000000000004</v>
      </c>
      <c r="AM141" s="118"/>
      <c r="AN141" s="15">
        <f>+AN4-AN22-AN38-AN116+AN125-AN138</f>
        <v>-0.49950389633918391</v>
      </c>
      <c r="AO141" s="15">
        <f>+AO40+AO41+AO42+AO43+AO44+AO45+AO46+AO47+AO48+AO49+AO50+AO51+AO52+AO53+AO54+AO55+AO56+AO57+AO58+AO59+AO60+AO61+AO62+AO63+AO64+AO65+AO66+AO67+AO69+AO70+AO71+AO72+AO73+AO74+AO75+AO76+AO77+AO78+AO79+AO80+AO81+AO82+AO84+AO85+AO86+AO87+AO88+AO89+AO90+AO92+AO94+AO95+AO96+AO97+AO98+AO99+AO100+AO101+AO102+AO103+AO105+AO106+AO107+AO110+AO117+AO118+AO119+AO120+AO121+AO122+AO123</f>
        <v>1.0000000000000004</v>
      </c>
      <c r="AP141" s="15"/>
      <c r="AQ141" s="118"/>
      <c r="AR141" s="15">
        <f>+AR4-AR22-AR38-AR116+AR125-AR138</f>
        <v>-0.26672311450245112</v>
      </c>
      <c r="AS141" s="15">
        <f>+AS40+AS41+AS42+AS43+AS44+AS45+AS46+AS47+AS48+AS49+AS50+AS51+AS52+AS53+AS54+AS55+AS56+AS57+AS58+AS59+AS60+AS61+AS62+AS63+AS64+AS65+AS66+AS67+AS69+AS70+AS71+AS72+AS73+AS74+AS75+AS76+AS77+AS78+AS79+AS80+AS81+AS82+AS84+AS85+AS86+AS87+AS88+AS89+AS90+AS92+AS94+AS95+AS96+AS97+AS98+AS99+AS100+AS101+AS102+AS103+AS105+AS106+AS107+AS110+AS117+AS118+AS119+AS120+AS121+AS122+AS123</f>
        <v>1</v>
      </c>
      <c r="AT141" s="118">
        <f>+AT139/6</f>
        <v>0</v>
      </c>
      <c r="AU141" s="15" t="e">
        <f>+AU4-AU22-AU38-AU116+AU125-AU138</f>
        <v>#VALUE!</v>
      </c>
      <c r="AV141" s="15"/>
      <c r="AW141" s="118"/>
      <c r="AX141" s="15">
        <f>+AX4-AX22-AX38-AX116+AX125-AX138</f>
        <v>-0.2667231145024509</v>
      </c>
      <c r="AY141" s="15">
        <f>+AY40+AY41+AY42+AY43+AY44+AY45+AY46+AY47+AY48+AY49+AY50+AY51+AY52+AY53+AY54+AY55+AY56+AY57+AY58+AY59+AY60+AY61+AY62+AY63+AY64+AY65+AY66+AY67+AY69+AY70+AY71+AY72+AY73+AY74+AY75+AY76+AY77+AY78+AY79+AY80+AY81+AY82+AY84+AY85+AY86+AY87+AY88+AY89+AY90+AY92+AY94+AY95+AY96+AY97+AY98+AY99+AY100+AY101+AY102+AY103+AY105+AY106+AY107+AY110+AY117+AY118+AY119+AY120+AY121+AY122+AY123</f>
        <v>1.0000000000000004</v>
      </c>
      <c r="AZ141" s="118">
        <f>+AA139*2</f>
        <v>0</v>
      </c>
      <c r="BA141" s="15" t="e">
        <f>+BA4-BA22-BA38-BA116+BA125-BA138</f>
        <v>#VALUE!</v>
      </c>
      <c r="BB141" s="15"/>
      <c r="BC141" s="118"/>
      <c r="BD141" s="15" t="e">
        <f>+BD4-BD22-BD38-BD116+BD125-BD138</f>
        <v>#VALUE!</v>
      </c>
      <c r="BE141" s="15" t="e">
        <f>+BE40+BE41+BE42+BE43+BE44+BE45+BE46+BE47+BE48+BE49+BE50+BE51+BE52+BE53+BE54+BE55+BE56+BE57+BE58+BE59+BE60+BE61+BE62+BE63+BE64+BE65+BE66+BE67+BE69+BE70+BE71+BE72+BE73+BE74+BE75+BE76+BE77+BE78+BE79+BE80+BE81+BE82+BE84+BE85+BE86+BE87+BE88+BE89+BE90+BE92+BE94+BE95+BE96+BE97+BE98+BE99+BE100+BE101+BE102+BE103+BE105+BE106+BE107+BE110+BE117+BE118+BE119+BE120+BE121+BE122+BE123</f>
        <v>#VALUE!</v>
      </c>
      <c r="BF141" s="15"/>
      <c r="BG141" s="118"/>
      <c r="BH141" s="15">
        <f>+BH4-BH22-BH38-BH116+BH125-BH138</f>
        <v>-0.26672311450245112</v>
      </c>
      <c r="BI141" s="15">
        <f>+BI40+BI41+BI42+BI43+BI44+BI45+BI46+BI47+BI48+BI49+BI50+BI51+BI52+BI53+BI54+BI55+BI56+BI57+BI58+BI59+BI60+BI61+BI62+BI63+BI64+BI65+BI66+BI67+BI69+BI70+BI71+BI72+BI73+BI74+BI75+BI76+BI77+BI78+BI79+BI80+BI81+BI82+BI84+BI85+BI86+BI87+BI88+BI89+BI90+BI92+BI94+BI95+BI96+BI97+BI98+BI99+BI100+BI101+BI102+BI103+BI105+BI106+BI107+BI110+BI117+BI118+BI119+BI120+BI121+BI122+BI123</f>
        <v>1</v>
      </c>
      <c r="BJ141" s="118"/>
      <c r="BK141" s="15" t="e">
        <f>+BK4-BK22-BK38-BK116+BK125-BK138</f>
        <v>#VALUE!</v>
      </c>
      <c r="BL141" s="15" t="e">
        <f>+BL40+BL41+BL42+BL43+BL44+BL45+BL46+BL47+BL48+BL49+BL50+BL51+BL52+BL53+BL54+BL55+BL56+BL57+BL58+BL59+BL60+BL61+BL62+BL63+BL64+BL65+BL66+BL67+BL69+BL70+BL71+BL72+BL73+BL74+BL75+BL76+BL77+BL78+BL79+BL80+BL81+BL82+BL84+BL85+BL86+BL87+BL88+BL89+BL90+BL92+BL94+BL95+BL96+BL97+BL98+BL99+BL100+BL101+BL102+BL103+BL105+BL106+BL107+BL110+BL117+BL118+BL119+BL120+BL121+BL122+BL123</f>
        <v>#VALUE!</v>
      </c>
      <c r="BM141" s="15"/>
      <c r="BN141" s="118"/>
      <c r="BO141" s="15">
        <f>+BO4-BO22-BO38-BO116+BO125-BO138</f>
        <v>-0.26672311450245112</v>
      </c>
      <c r="BP141" s="15">
        <f>+BP40+BP41+BP42+BP43+BP44+BP45+BP46+BP47+BP48+BP49+BP50+BP51+BP52+BP53+BP54+BP55+BP56+BP57+BP58+BP59+BP60+BP61+BP62+BP63+BP64+BP65+BP66+BP67+BP69+BP70+BP71+BP72+BP73+BP74+BP75+BP76+BP77+BP78+BP79+BP80+BP81+BP82+BP84+BP85+BP86+BP87+BP88+BP89+BP90+BP92+BP94+BP95+BP96+BP97+BP98+BP99+BP100+BP101+BP102+BP103+BP105+BP106+BP107+BP110+BP117+BP118+BP119+BP120+BP121+BP122+BP123</f>
        <v>1</v>
      </c>
      <c r="BQ141" s="118"/>
      <c r="BR141" s="15" t="e">
        <f>+BR4-BR22-BR38-BR116+BR125-BR138</f>
        <v>#VALUE!</v>
      </c>
      <c r="BS141" s="15" t="e">
        <f>+BS40+BS41+BS42+BS43+BS44+BS45+BS46+BS47+BS48+BS49+BS50+BS51+BS52+BS53+BS54+BS55+BS56+BS57+BS58+BS59+BS60+BS61+BS62+BS63+BS64+BS65+BS66+BS67+BS69+BS70+BS71+BS72+BS73+BS74+BS75+BS76+BS77+BS78+BS79+BS80+BS81+BS82+BS84+BS85+BS86+BS87+BS88+BS89+BS90+BS92+BS94+BS95+BS96+BS97+BS98+BS99+BS100+BS101+BS102+BS103+BS105+BS106+BS107+BS110+BS117+BS118+BS119+BS120+BS121+BS122+BS123</f>
        <v>#VALUE!</v>
      </c>
      <c r="BT141" s="15"/>
      <c r="BU141" s="118"/>
      <c r="BV141" s="15">
        <f>+BV4-BV22-BV38-BV116+BV125-BV138</f>
        <v>-0.26672311450245112</v>
      </c>
      <c r="BW141" s="15">
        <f>+BW40+BW41+BW42+BW43+BW44+BW45+BW46+BW47+BW48+BW49+BW50+BW51+BW52+BW53+BW54+BW55+BW56+BW57+BW58+BW59+BW60+BW61+BW62+BW63+BW64+BW65+BW66+BW67+BW69+BW70+BW71+BW72+BW73+BW74+BW75+BW76+BW77+BW78+BW79+BW80+BW81+BW82+BW84+BW85+BW86+BW87+BW88+BW89+BW90+BW92+BW94+BW95+BW96+BW97+BW98+BW99+BW100+BW101+BW102+BW103+BW105+BW106+BW107+BW110+BW117+BW118+BW119+BW120+BW121+BW122+BW123</f>
        <v>1</v>
      </c>
      <c r="BX141" s="118">
        <f>+AZ139*2</f>
        <v>0</v>
      </c>
      <c r="BY141" s="15" t="e">
        <f>+BY4-BY22-BY38-BY116+BY125-BY138</f>
        <v>#VALUE!</v>
      </c>
      <c r="BZ141" s="15"/>
      <c r="CA141" s="118"/>
      <c r="CB141" s="15" t="e">
        <f>+CB4-CB22-CB38-CB116+CB125-CB138</f>
        <v>#VALUE!</v>
      </c>
      <c r="CC141" s="15" t="e">
        <f>+CC40+CC41+CC42+CC43+CC44+CC45+CC46+CC47+CC48+CC49+CC50+CC51+CC52+CC53+CC54+CC55+CC56+CC57+CC58+CC59+CC60+CC61+CC62+CC63+CC64+CC65+CC66+CC67+CC69+CC70+CC71+CC72+CC73+CC74+CC75+CC76+CC77+CC78+CC79+CC80+CC81+CC82+CC84+CC85+CC86+CC87+CC88+CC89+CC90+CC92+CC94+CC95+CC96+CC97+CC98+CC99+CC100+CC101+CC102+CC103+CC105+CC106+CC107+CC110+CC117+CC118+CC119+CC120+CC121+CC122+CC123</f>
        <v>#VALUE!</v>
      </c>
      <c r="CD141" s="15"/>
      <c r="CE141" s="118"/>
      <c r="CF141" s="15">
        <f>+CF4-CF22-CF38-CF116+CF125-CF138</f>
        <v>-0.26672311450245112</v>
      </c>
      <c r="CG141" s="15">
        <f>+CG40+CG41+CG42+CG43+CG44+CG45+CG46+CG47+CG48+CG49+CG50+CG51+CG52+CG53+CG54+CG55+CG56+CG57+CG58+CG59+CG60+CG61+CG62+CG63+CG64+CG65+CG66+CG67+CG69+CG70+CG71+CG72+CG73+CG74+CG75+CG76+CG77+CG78+CG79+CG80+CG81+CG82+CG84+CG85+CG86+CG87+CG88+CG89+CG90+CG92+CG94+CG95+CG96+CG97+CG98+CG99+CG100+CG101+CG102+CG103+CG105+CG106+CG107+CG110+CG117+CG118+CG119+CG120+CG121+CG122+CG123</f>
        <v>1</v>
      </c>
      <c r="CH141" s="118"/>
      <c r="CI141" s="15" t="e">
        <f>+CI4-CI22-CI38-CI116+CI125-CI138</f>
        <v>#VALUE!</v>
      </c>
      <c r="CJ141" s="15" t="e">
        <f>+CJ40+CJ41+CJ42+CJ43+CJ44+CJ45+CJ46+CJ47+CJ48+CJ49+CJ50+CJ51+CJ52+CJ53+CJ54+CJ55+CJ56+CJ57+CJ58+CJ59+CJ60+CJ61+CJ62+CJ63+CJ64+CJ65+CJ66+CJ67+CJ69+CJ70+CJ71+CJ72+CJ73+CJ74+CJ75+CJ76+CJ77+CJ78+CJ79+CJ80+CJ81+CJ82+CJ84+CJ85+CJ86+CJ87+CJ88+CJ89+CJ90+CJ92+CJ94+CJ95+CJ96+CJ97+CJ98+CJ99+CJ100+CJ101+CJ102+CJ103+CJ105+CJ106+CJ107+CJ110+CJ117+CJ118+CJ119+CJ120+CJ121+CJ122+CJ123</f>
        <v>#VALUE!</v>
      </c>
      <c r="CK141" s="15"/>
      <c r="CL141" s="118"/>
      <c r="CM141" s="15">
        <f>+CM4-CM22-CM38-CM116+CM125-CM138</f>
        <v>-0.26672311450245112</v>
      </c>
      <c r="CN141" s="15">
        <f>+CN40+CN41+CN42+CN43+CN44+CN45+CN46+CN47+CN48+CN49+CN50+CN51+CN52+CN53+CN54+CN55+CN56+CN57+CN58+CN59+CN60+CN61+CN62+CN63+CN64+CN65+CN66+CN67+CN69+CN70+CN71+CN72+CN73+CN74+CN75+CN76+CN77+CN78+CN79+CN80+CN81+CN82+CN84+CN85+CN86+CN87+CN88+CN89+CN90+CN92+CN94+CN95+CN96+CN97+CN98+CN99+CN100+CN101+CN102+CN103+CN105+CN106+CN107+CN110+CN117+CN118+CN119+CN120+CN121+CN122+CN123</f>
        <v>1</v>
      </c>
      <c r="CO141" s="118"/>
      <c r="CP141" s="15" t="e">
        <f>+CP4-CP22-CP38-CP116+CP125-CP138</f>
        <v>#VALUE!</v>
      </c>
      <c r="CQ141" s="15" t="e">
        <f>+CQ40+CQ41+CQ42+CQ43+CQ44+CQ45+CQ46+CQ47+CQ48+CQ49+CQ50+CQ51+CQ52+CQ53+CQ54+CQ55+CQ56+CQ57+CQ58+CQ59+CQ60+CQ61+CQ62+CQ63+CQ64+CQ65+CQ66+CQ67+CQ69+CQ70+CQ71+CQ72+CQ73+CQ74+CQ75+CQ76+CQ77+CQ78+CQ79+CQ80+CQ81+CQ82+CQ84+CQ85+CQ86+CQ87+CQ88+CQ89+CQ90+CQ92+CQ94+CQ95+CQ96+CQ97+CQ98+CQ99+CQ100+CQ101+CQ102+CQ103+CQ105+CQ106+CQ107+CQ110+CQ117+CQ118+CQ119+CQ120+CQ121+CQ122+CQ123</f>
        <v>#VALUE!</v>
      </c>
      <c r="CR141" s="15"/>
      <c r="CS141" s="118"/>
      <c r="CT141" s="15">
        <f>+CT4-CT22-CT38-CT116+CT125-CT138</f>
        <v>-0.26672311450245112</v>
      </c>
      <c r="CU141" s="15">
        <f>+CU40+CU41+CU42+CU43+CU44+CU45+CU46+CU47+CU48+CU49+CU50+CU51+CU52+CU53+CU54+CU55+CU56+CU57+CU58+CU59+CU60+CU61+CU62+CU63+CU64+CU65+CU66+CU67+CU69+CU70+CU71+CU72+CU73+CU74+CU75+CU76+CU77+CU78+CU79+CU80+CU81+CU82+CU84+CU85+CU86+CU87+CU88+CU89+CU90+CU92+CU94+CU95+CU96+CU97+CU98+CU99+CU100+CU101+CU102+CU103+CU105+CU106+CU107+CU110+CU117+CU118+CU119+CU120+CU121+CU122+CU123</f>
        <v>1</v>
      </c>
      <c r="CV141" s="118">
        <f>+AZ139*12</f>
        <v>0</v>
      </c>
      <c r="CW141" s="15" t="e">
        <f>+CW4-CW22-CW38-CW116+CW125-CW138</f>
        <v>#VALUE!</v>
      </c>
      <c r="CX141" s="15"/>
    </row>
    <row r="142" spans="1:219" s="3" customFormat="1" x14ac:dyDescent="0.3">
      <c r="B142" s="12"/>
      <c r="C142" s="15" t="e">
        <f>+C4-C22-C124+C125-C138</f>
        <v>#VALUE!</v>
      </c>
      <c r="D142" s="15"/>
      <c r="E142" s="12"/>
      <c r="F142" s="15">
        <f>+F4-F22-F124+F125-F138</f>
        <v>-8.4270785251896241E-2</v>
      </c>
      <c r="G142" s="15"/>
      <c r="H142" s="118"/>
      <c r="I142" s="15">
        <f>+I4-I22-I124+I125-I138</f>
        <v>-0.21109621966519643</v>
      </c>
      <c r="J142" s="15"/>
      <c r="K142" s="15"/>
      <c r="L142" s="118"/>
      <c r="M142" s="15">
        <f>+M4-M22-M124+M125-M138</f>
        <v>-0.1477973580661357</v>
      </c>
      <c r="N142" s="15"/>
      <c r="O142" s="118"/>
      <c r="P142" s="15">
        <f>+P4-P22-P124+P125-P138</f>
        <v>-5.556505713334281E-2</v>
      </c>
      <c r="Q142" s="15"/>
      <c r="R142" s="15"/>
      <c r="S142" s="118"/>
      <c r="T142" s="15">
        <f>+T4-T22-T124+T125-T138</f>
        <v>-0.10720748000726621</v>
      </c>
      <c r="U142" s="15"/>
      <c r="V142" s="118"/>
      <c r="W142" s="15" t="e">
        <f>+W4-W22-W124+W125-W138</f>
        <v>#VALUE!</v>
      </c>
      <c r="X142" s="15"/>
      <c r="Y142" s="118"/>
      <c r="Z142" s="15">
        <f>+Z4-Z22-Z124+Z125-Z138</f>
        <v>-0.52282852620000142</v>
      </c>
      <c r="AA142" s="15"/>
      <c r="AB142" s="15"/>
      <c r="AC142" s="118"/>
      <c r="AD142" s="15">
        <f>+AD4-AD22-AD124+AD125-AD138</f>
        <v>-0.18992495895379213</v>
      </c>
      <c r="AE142" s="15"/>
      <c r="AF142" s="118"/>
      <c r="AG142" s="15">
        <f>+AG4-AG22-AG124+AG125-AG138</f>
        <v>-0.4087097463233047</v>
      </c>
      <c r="AH142" s="15"/>
      <c r="AI142" s="15"/>
      <c r="AJ142" s="118"/>
      <c r="AK142" s="15">
        <f>+AK4-AK22-AK124+AK125-AK138</f>
        <v>-0.23175080321805808</v>
      </c>
      <c r="AL142" s="15"/>
      <c r="AM142" s="118"/>
      <c r="AN142" s="15">
        <f>+AN4-AN22-AN124+AN125-AN138</f>
        <v>-0.49950389633918379</v>
      </c>
      <c r="AO142" s="15"/>
      <c r="AP142" s="15"/>
      <c r="AQ142" s="118"/>
      <c r="AR142" s="15">
        <f>+AR4-AR22-AR124+AR125-AR138</f>
        <v>-0.26672311450245112</v>
      </c>
      <c r="AS142" s="15"/>
      <c r="AT142" s="118"/>
      <c r="AU142" s="15" t="e">
        <f>+AU4-AU22-AU124+AU125-AU138</f>
        <v>#VALUE!</v>
      </c>
      <c r="AV142" s="15"/>
      <c r="AW142" s="118"/>
      <c r="AX142" s="15">
        <f>+AX4-AX22-AX124+AX125-AX138</f>
        <v>-0.26672311450245079</v>
      </c>
      <c r="AY142" s="15"/>
      <c r="AZ142" s="118"/>
      <c r="BA142" s="15" t="e">
        <f>+BA4-BA22-BA124+BA125-BA138</f>
        <v>#VALUE!</v>
      </c>
      <c r="BB142" s="15"/>
      <c r="BC142" s="118"/>
      <c r="BD142" s="15" t="e">
        <f>+BD4-BD22-BD124+BD125-BD138</f>
        <v>#VALUE!</v>
      </c>
      <c r="BE142" s="15"/>
      <c r="BF142" s="15"/>
      <c r="BG142" s="118"/>
      <c r="BH142" s="15">
        <f>+BH4-BH22-BH124+BH125-BH138</f>
        <v>-0.26672311450245112</v>
      </c>
      <c r="BI142" s="15"/>
      <c r="BJ142" s="118"/>
      <c r="BK142" s="15" t="e">
        <f>+BK4-BK22-BK124+BK125-BK138</f>
        <v>#VALUE!</v>
      </c>
      <c r="BL142" s="15"/>
      <c r="BM142" s="15"/>
      <c r="BN142" s="118"/>
      <c r="BO142" s="15">
        <f>+BO4-BO22-BO124+BO125-BO138</f>
        <v>-0.26672311450245112</v>
      </c>
      <c r="BP142" s="15"/>
      <c r="BQ142" s="118"/>
      <c r="BR142" s="15" t="e">
        <f>+BR4-BR22-BR124+BR125-BR138</f>
        <v>#VALUE!</v>
      </c>
      <c r="BS142" s="15"/>
      <c r="BT142" s="15"/>
      <c r="BU142" s="118"/>
      <c r="BV142" s="15">
        <f>+BV4-BV22-BV124+BV125-BV138</f>
        <v>-0.26672311450245112</v>
      </c>
      <c r="BW142" s="15"/>
      <c r="BX142" s="118"/>
      <c r="BY142" s="15" t="e">
        <f>+BY4-BY22-BY124+BY125-BY138</f>
        <v>#VALUE!</v>
      </c>
      <c r="BZ142" s="15"/>
      <c r="CA142" s="118"/>
      <c r="CB142" s="15" t="e">
        <f>+CB4-CB22-CB124+CB125-CB138</f>
        <v>#VALUE!</v>
      </c>
      <c r="CC142" s="15"/>
      <c r="CD142" s="15"/>
      <c r="CE142" s="118"/>
      <c r="CF142" s="15">
        <f>+CF4-CF22-CF124+CF125-CF138</f>
        <v>-0.26672311450245112</v>
      </c>
      <c r="CG142" s="15"/>
      <c r="CH142" s="118"/>
      <c r="CI142" s="15" t="e">
        <f>+CI4-CI22-CI124+CI125-CI138</f>
        <v>#VALUE!</v>
      </c>
      <c r="CJ142" s="15"/>
      <c r="CK142" s="15"/>
      <c r="CL142" s="118"/>
      <c r="CM142" s="15">
        <f>+CM4-CM22-CM124+CM125-CM138</f>
        <v>-0.26672311450245112</v>
      </c>
      <c r="CN142" s="15"/>
      <c r="CO142" s="118"/>
      <c r="CP142" s="15" t="e">
        <f>+CP4-CP22-CP124+CP125-CP138</f>
        <v>#VALUE!</v>
      </c>
      <c r="CQ142" s="15"/>
      <c r="CR142" s="15"/>
      <c r="CS142" s="118"/>
      <c r="CT142" s="15">
        <f>+CT4-CT22-CT124+CT125-CT138</f>
        <v>-0.26672311450245112</v>
      </c>
      <c r="CU142" s="15"/>
      <c r="CV142" s="118"/>
      <c r="CW142" s="15" t="e">
        <f>+CW4-CW22-CW124+CW125-CW138</f>
        <v>#VALUE!</v>
      </c>
      <c r="CX142" s="15"/>
    </row>
    <row r="143" spans="1:219" s="3" customFormat="1" x14ac:dyDescent="0.3">
      <c r="B143" s="12"/>
      <c r="C143" s="15"/>
      <c r="D143" s="15"/>
      <c r="E143" s="12"/>
      <c r="F143" s="15"/>
      <c r="G143" s="15"/>
      <c r="H143" s="118"/>
      <c r="I143" s="15"/>
      <c r="J143" s="15"/>
      <c r="K143" s="15"/>
      <c r="L143" s="118"/>
      <c r="M143" s="15"/>
      <c r="N143" s="15"/>
      <c r="O143" s="118"/>
      <c r="P143" s="15"/>
      <c r="Q143" s="15"/>
      <c r="R143" s="15"/>
      <c r="S143" s="118"/>
      <c r="T143" s="15"/>
      <c r="U143" s="15"/>
      <c r="V143" s="118"/>
      <c r="W143" s="15"/>
      <c r="X143" s="15"/>
      <c r="Y143" s="118"/>
      <c r="Z143" s="15"/>
      <c r="AA143" s="15"/>
      <c r="AB143" s="15"/>
      <c r="AC143" s="118"/>
      <c r="AD143" s="15"/>
      <c r="AE143" s="15"/>
      <c r="AF143" s="118"/>
      <c r="AG143" s="15"/>
      <c r="AH143" s="15"/>
      <c r="AI143" s="15"/>
      <c r="AJ143" s="118"/>
      <c r="AK143" s="15"/>
      <c r="AL143" s="15"/>
      <c r="AM143" s="118"/>
      <c r="AN143" s="15"/>
      <c r="AO143" s="15"/>
      <c r="AP143" s="15"/>
      <c r="AQ143" s="118"/>
      <c r="AR143" s="15"/>
      <c r="AS143" s="15"/>
      <c r="AT143" s="118"/>
      <c r="AU143" s="15"/>
      <c r="AV143" s="15"/>
      <c r="AW143" s="118"/>
      <c r="AX143" s="15"/>
      <c r="AY143" s="15"/>
      <c r="AZ143" s="118"/>
      <c r="BA143" s="15"/>
      <c r="BB143" s="15"/>
      <c r="BC143" s="118"/>
      <c r="BD143" s="15"/>
      <c r="BE143" s="15"/>
      <c r="BF143" s="15"/>
      <c r="BG143" s="118"/>
      <c r="BH143" s="15"/>
      <c r="BI143" s="15"/>
      <c r="BJ143" s="118"/>
      <c r="BK143" s="15"/>
      <c r="BL143" s="15"/>
      <c r="BM143" s="15"/>
      <c r="BN143" s="118"/>
      <c r="BO143" s="15"/>
      <c r="BP143" s="15"/>
      <c r="BQ143" s="118"/>
      <c r="BR143" s="15"/>
      <c r="BS143" s="15"/>
      <c r="BT143" s="15"/>
      <c r="BU143" s="118"/>
      <c r="BV143" s="15"/>
      <c r="BW143" s="15"/>
      <c r="BX143" s="118"/>
      <c r="BY143" s="15"/>
      <c r="BZ143" s="15"/>
      <c r="CA143" s="118"/>
      <c r="CB143" s="15"/>
      <c r="CC143" s="15"/>
      <c r="CD143" s="15"/>
      <c r="CE143" s="118"/>
      <c r="CF143" s="15"/>
      <c r="CG143" s="15"/>
      <c r="CH143" s="118"/>
      <c r="CI143" s="15"/>
      <c r="CJ143" s="15"/>
      <c r="CK143" s="15"/>
      <c r="CL143" s="118"/>
      <c r="CM143" s="15"/>
      <c r="CN143" s="15"/>
      <c r="CO143" s="118"/>
      <c r="CP143" s="15"/>
      <c r="CQ143" s="15"/>
      <c r="CR143" s="15"/>
      <c r="CS143" s="118"/>
      <c r="CT143" s="15"/>
      <c r="CU143" s="15"/>
      <c r="CV143" s="118"/>
      <c r="CW143" s="15"/>
      <c r="CX143" s="15"/>
    </row>
    <row r="144" spans="1:219" s="3" customFormat="1" x14ac:dyDescent="0.3">
      <c r="B144" s="12"/>
      <c r="C144" s="15"/>
      <c r="D144" s="15"/>
      <c r="E144" s="12"/>
      <c r="F144" s="15"/>
      <c r="G144" s="15"/>
      <c r="H144" s="118"/>
      <c r="I144" s="15"/>
      <c r="J144" s="15"/>
      <c r="K144" s="15"/>
      <c r="L144" s="118"/>
      <c r="M144" s="15"/>
      <c r="N144" s="15"/>
      <c r="O144" s="118"/>
      <c r="P144" s="15"/>
      <c r="Q144" s="15"/>
      <c r="R144" s="15"/>
      <c r="S144" s="118"/>
      <c r="T144" s="15"/>
      <c r="U144" s="15"/>
      <c r="V144" s="118"/>
      <c r="W144" s="15"/>
      <c r="X144" s="15"/>
      <c r="Y144" s="118"/>
      <c r="Z144" s="15"/>
      <c r="AA144" s="15"/>
      <c r="AB144" s="15"/>
      <c r="AC144" s="118"/>
      <c r="AD144" s="15"/>
      <c r="AE144" s="15"/>
      <c r="AF144" s="118"/>
      <c r="AG144" s="15"/>
      <c r="AH144" s="15"/>
      <c r="AI144" s="15"/>
      <c r="AJ144" s="118"/>
      <c r="AK144" s="15"/>
      <c r="AL144" s="15"/>
      <c r="AM144" s="118"/>
      <c r="AN144" s="15"/>
      <c r="AO144" s="15"/>
      <c r="AP144" s="15"/>
      <c r="AQ144" s="118"/>
      <c r="AR144" s="15"/>
      <c r="AS144" s="15"/>
      <c r="AT144" s="118"/>
      <c r="AU144" s="15"/>
      <c r="AV144" s="15"/>
      <c r="AW144" s="118"/>
      <c r="AX144" s="15"/>
      <c r="AY144" s="15"/>
      <c r="AZ144" s="118"/>
      <c r="BA144" s="15"/>
      <c r="BB144" s="15"/>
      <c r="BC144" s="118"/>
      <c r="BD144" s="15"/>
      <c r="BE144" s="15"/>
      <c r="BF144" s="15"/>
      <c r="BG144" s="118"/>
      <c r="BH144" s="15"/>
      <c r="BI144" s="15"/>
      <c r="BJ144" s="118"/>
      <c r="BK144" s="15"/>
      <c r="BL144" s="15"/>
      <c r="BM144" s="15"/>
      <c r="BN144" s="118"/>
      <c r="BO144" s="15"/>
      <c r="BP144" s="15"/>
      <c r="BQ144" s="118"/>
      <c r="BR144" s="15"/>
      <c r="BS144" s="15"/>
      <c r="BT144" s="15"/>
      <c r="BU144" s="118"/>
      <c r="BV144" s="15"/>
      <c r="BW144" s="15"/>
      <c r="BX144" s="118"/>
      <c r="BY144" s="15"/>
      <c r="BZ144" s="15"/>
      <c r="CA144" s="118"/>
      <c r="CB144" s="15"/>
      <c r="CC144" s="15"/>
      <c r="CD144" s="15"/>
      <c r="CE144" s="118"/>
      <c r="CF144" s="15"/>
      <c r="CG144" s="15"/>
      <c r="CH144" s="118"/>
      <c r="CI144" s="15"/>
      <c r="CJ144" s="15"/>
      <c r="CK144" s="15"/>
      <c r="CL144" s="118"/>
      <c r="CM144" s="15"/>
      <c r="CN144" s="15"/>
      <c r="CO144" s="118"/>
      <c r="CP144" s="15"/>
      <c r="CQ144" s="15"/>
      <c r="CR144" s="15"/>
      <c r="CS144" s="118"/>
      <c r="CT144" s="15"/>
      <c r="CU144" s="15"/>
      <c r="CV144" s="118"/>
      <c r="CW144" s="15"/>
      <c r="CX144" s="15"/>
    </row>
    <row r="145" spans="2:102" s="3" customFormat="1" x14ac:dyDescent="0.3">
      <c r="B145" s="12"/>
      <c r="C145" s="15"/>
      <c r="D145" s="15"/>
      <c r="E145" s="12"/>
      <c r="F145" s="90"/>
      <c r="G145" s="90"/>
      <c r="H145" s="118"/>
      <c r="I145" s="15"/>
      <c r="J145" s="15"/>
      <c r="K145" s="15"/>
      <c r="L145" s="118"/>
      <c r="M145" s="15"/>
      <c r="N145" s="15"/>
      <c r="O145" s="118"/>
      <c r="P145" s="15"/>
      <c r="Q145" s="15"/>
      <c r="R145" s="15"/>
      <c r="S145" s="118"/>
      <c r="T145" s="15"/>
      <c r="U145" s="15"/>
      <c r="V145" s="118"/>
      <c r="W145" s="15"/>
      <c r="X145" s="15"/>
      <c r="Y145" s="118"/>
      <c r="Z145" s="15"/>
      <c r="AA145" s="15"/>
      <c r="AB145" s="15"/>
      <c r="AC145" s="118"/>
      <c r="AD145" s="15"/>
      <c r="AE145" s="15"/>
      <c r="AF145" s="118"/>
      <c r="AG145" s="15"/>
      <c r="AH145" s="15"/>
      <c r="AI145" s="15"/>
      <c r="AJ145" s="118"/>
      <c r="AK145" s="15"/>
      <c r="AL145" s="15"/>
      <c r="AM145" s="118"/>
      <c r="AN145" s="15"/>
      <c r="AO145" s="15"/>
      <c r="AP145" s="15"/>
      <c r="AQ145" s="118"/>
      <c r="AR145" s="15"/>
      <c r="AS145" s="15"/>
      <c r="AT145" s="118"/>
      <c r="AU145" s="15"/>
      <c r="AV145" s="15"/>
      <c r="AW145" s="118"/>
      <c r="AX145" s="15"/>
      <c r="AY145" s="15"/>
      <c r="AZ145" s="118"/>
      <c r="BA145" s="15"/>
      <c r="BB145" s="15"/>
      <c r="BC145" s="118"/>
      <c r="BD145" s="15"/>
      <c r="BE145" s="15"/>
      <c r="BF145" s="15"/>
      <c r="BG145" s="118"/>
      <c r="BH145" s="15"/>
      <c r="BI145" s="15"/>
      <c r="BJ145" s="118"/>
      <c r="BK145" s="15"/>
      <c r="BL145" s="15"/>
      <c r="BM145" s="15"/>
      <c r="BN145" s="118"/>
      <c r="BO145" s="15"/>
      <c r="BP145" s="15"/>
      <c r="BQ145" s="118"/>
      <c r="BR145" s="15"/>
      <c r="BS145" s="15"/>
      <c r="BT145" s="15"/>
      <c r="BU145" s="118"/>
      <c r="BV145" s="15"/>
      <c r="BW145" s="15"/>
      <c r="BX145" s="118"/>
      <c r="BY145" s="15"/>
      <c r="BZ145" s="15"/>
      <c r="CA145" s="118"/>
      <c r="CB145" s="15"/>
      <c r="CC145" s="15"/>
      <c r="CD145" s="15"/>
      <c r="CE145" s="118"/>
      <c r="CF145" s="15"/>
      <c r="CG145" s="15"/>
      <c r="CH145" s="118"/>
      <c r="CI145" s="15"/>
      <c r="CJ145" s="15"/>
      <c r="CK145" s="15"/>
      <c r="CL145" s="118"/>
      <c r="CM145" s="15"/>
      <c r="CN145" s="15"/>
      <c r="CO145" s="118"/>
      <c r="CP145" s="15"/>
      <c r="CQ145" s="15"/>
      <c r="CR145" s="15"/>
      <c r="CS145" s="118"/>
      <c r="CT145" s="15"/>
      <c r="CU145" s="15"/>
      <c r="CV145" s="118"/>
      <c r="CW145" s="15"/>
      <c r="CX145" s="15"/>
    </row>
    <row r="146" spans="2:102" s="3" customFormat="1" x14ac:dyDescent="0.3">
      <c r="B146" s="12"/>
      <c r="C146" s="15"/>
      <c r="D146" s="15"/>
      <c r="E146" s="12"/>
      <c r="F146" s="15"/>
      <c r="G146" s="15"/>
      <c r="H146" s="118"/>
      <c r="I146" s="15"/>
      <c r="J146" s="15"/>
      <c r="K146" s="99"/>
      <c r="L146" s="118"/>
      <c r="M146" s="15"/>
      <c r="N146" s="15"/>
      <c r="O146" s="118"/>
      <c r="P146" s="15"/>
      <c r="Q146" s="15"/>
      <c r="R146" s="15"/>
      <c r="S146" s="118"/>
      <c r="T146" s="15"/>
      <c r="U146" s="15"/>
      <c r="V146" s="118"/>
      <c r="W146" s="15"/>
      <c r="X146" s="15"/>
      <c r="Y146" s="118"/>
      <c r="Z146" s="15"/>
      <c r="AA146" s="15"/>
      <c r="AB146" s="15"/>
      <c r="AC146" s="118"/>
      <c r="AD146" s="15"/>
      <c r="AE146" s="15"/>
      <c r="AF146" s="118"/>
      <c r="AG146" s="15"/>
      <c r="AH146" s="15"/>
      <c r="AI146" s="15"/>
      <c r="AJ146" s="118"/>
      <c r="AK146" s="15"/>
      <c r="AL146" s="15"/>
      <c r="AM146" s="118"/>
      <c r="AN146" s="15"/>
      <c r="AO146" s="15"/>
      <c r="AP146" s="15"/>
      <c r="AQ146" s="118"/>
      <c r="AR146" s="15"/>
      <c r="AS146" s="15"/>
      <c r="AT146" s="118"/>
      <c r="AU146" s="15"/>
      <c r="AV146" s="15"/>
      <c r="AW146" s="118"/>
      <c r="AX146" s="15"/>
      <c r="AY146" s="15"/>
      <c r="AZ146" s="118"/>
      <c r="BA146" s="15"/>
      <c r="BB146" s="15"/>
      <c r="BC146" s="118"/>
      <c r="BD146" s="15"/>
      <c r="BE146" s="15"/>
      <c r="BF146" s="15"/>
      <c r="BG146" s="118"/>
      <c r="BH146" s="15"/>
      <c r="BI146" s="15"/>
      <c r="BJ146" s="118"/>
      <c r="BK146" s="15"/>
      <c r="BL146" s="15"/>
      <c r="BM146" s="15"/>
      <c r="BN146" s="118"/>
      <c r="BO146" s="15"/>
      <c r="BP146" s="15"/>
      <c r="BQ146" s="118"/>
      <c r="BR146" s="15"/>
      <c r="BS146" s="15"/>
      <c r="BT146" s="15"/>
      <c r="BU146" s="118"/>
      <c r="BV146" s="15"/>
      <c r="BW146" s="15"/>
      <c r="BX146" s="118"/>
      <c r="BY146" s="15"/>
      <c r="BZ146" s="15"/>
      <c r="CA146" s="118"/>
      <c r="CB146" s="15"/>
      <c r="CC146" s="15"/>
      <c r="CD146" s="15"/>
      <c r="CE146" s="118"/>
      <c r="CF146" s="15"/>
      <c r="CG146" s="15"/>
      <c r="CH146" s="118"/>
      <c r="CI146" s="15"/>
      <c r="CJ146" s="15"/>
      <c r="CK146" s="15"/>
      <c r="CL146" s="118"/>
      <c r="CM146" s="15"/>
      <c r="CN146" s="15"/>
      <c r="CO146" s="118"/>
      <c r="CP146" s="15"/>
      <c r="CQ146" s="15"/>
      <c r="CR146" s="15"/>
      <c r="CS146" s="118"/>
      <c r="CT146" s="15"/>
      <c r="CU146" s="15"/>
      <c r="CV146" s="118"/>
      <c r="CW146" s="15"/>
      <c r="CX146" s="15"/>
    </row>
    <row r="147" spans="2:102" s="3" customFormat="1" x14ac:dyDescent="0.3">
      <c r="B147" s="12"/>
      <c r="C147" s="15"/>
      <c r="D147" s="15"/>
      <c r="E147" s="12"/>
      <c r="F147" s="15"/>
      <c r="G147" s="15"/>
      <c r="H147" s="118"/>
      <c r="I147" s="15"/>
      <c r="J147" s="15"/>
      <c r="K147" s="15"/>
      <c r="L147" s="118"/>
      <c r="M147" s="15"/>
      <c r="N147" s="15"/>
      <c r="O147" s="118"/>
      <c r="P147" s="15"/>
      <c r="Q147" s="15"/>
      <c r="R147" s="15"/>
      <c r="S147" s="118"/>
      <c r="T147" s="15"/>
      <c r="U147" s="15"/>
      <c r="V147" s="118"/>
      <c r="W147" s="15"/>
      <c r="X147" s="15"/>
      <c r="Y147" s="118"/>
      <c r="Z147" s="15"/>
      <c r="AA147" s="15"/>
      <c r="AB147" s="15"/>
      <c r="AC147" s="118"/>
      <c r="AD147" s="15"/>
      <c r="AE147" s="15"/>
      <c r="AF147" s="118"/>
      <c r="AG147" s="15"/>
      <c r="AH147" s="15"/>
      <c r="AI147" s="15"/>
      <c r="AJ147" s="118"/>
      <c r="AK147" s="15"/>
      <c r="AL147" s="15"/>
      <c r="AM147" s="118"/>
      <c r="AN147" s="15"/>
      <c r="AO147" s="15"/>
      <c r="AP147" s="15"/>
      <c r="AQ147" s="118"/>
      <c r="AR147" s="15"/>
      <c r="AS147" s="15"/>
      <c r="AT147" s="118"/>
      <c r="AU147" s="15"/>
      <c r="AV147" s="15"/>
      <c r="AW147" s="118"/>
      <c r="AX147" s="15"/>
      <c r="AY147" s="15"/>
      <c r="AZ147" s="118"/>
      <c r="BA147" s="15"/>
      <c r="BB147" s="15"/>
      <c r="BC147" s="118"/>
      <c r="BD147" s="15"/>
      <c r="BE147" s="15"/>
      <c r="BF147" s="15"/>
      <c r="BG147" s="118"/>
      <c r="BH147" s="15"/>
      <c r="BI147" s="15"/>
      <c r="BJ147" s="118"/>
      <c r="BK147" s="15"/>
      <c r="BL147" s="15"/>
      <c r="BM147" s="15"/>
      <c r="BN147" s="118"/>
      <c r="BO147" s="15"/>
      <c r="BP147" s="15"/>
      <c r="BQ147" s="118"/>
      <c r="BR147" s="15"/>
      <c r="BS147" s="15"/>
      <c r="BT147" s="15"/>
      <c r="BU147" s="118"/>
      <c r="BV147" s="15"/>
      <c r="BW147" s="15"/>
      <c r="BX147" s="118"/>
      <c r="BY147" s="15"/>
      <c r="BZ147" s="15"/>
      <c r="CA147" s="118"/>
      <c r="CB147" s="15"/>
      <c r="CC147" s="15"/>
      <c r="CD147" s="15"/>
      <c r="CE147" s="118"/>
      <c r="CF147" s="15"/>
      <c r="CG147" s="15"/>
      <c r="CH147" s="118"/>
      <c r="CI147" s="15"/>
      <c r="CJ147" s="15"/>
      <c r="CK147" s="15"/>
      <c r="CL147" s="118"/>
      <c r="CM147" s="15"/>
      <c r="CN147" s="15"/>
      <c r="CO147" s="118"/>
      <c r="CP147" s="15"/>
      <c r="CQ147" s="15"/>
      <c r="CR147" s="15"/>
      <c r="CS147" s="118"/>
      <c r="CT147" s="15"/>
      <c r="CU147" s="15"/>
      <c r="CV147" s="118"/>
      <c r="CW147" s="15"/>
      <c r="CX147" s="15"/>
    </row>
    <row r="148" spans="2:102" s="3" customFormat="1" x14ac:dyDescent="0.3">
      <c r="B148" s="12"/>
      <c r="C148" s="15"/>
      <c r="D148" s="15"/>
      <c r="E148" s="12"/>
      <c r="F148" s="15"/>
      <c r="G148" s="15"/>
      <c r="H148" s="118"/>
      <c r="I148" s="15"/>
      <c r="J148" s="15"/>
      <c r="K148" s="15"/>
      <c r="L148" s="118"/>
      <c r="M148" s="15"/>
      <c r="N148" s="15"/>
      <c r="O148" s="118"/>
      <c r="P148" s="15"/>
      <c r="Q148" s="15"/>
      <c r="R148" s="15"/>
      <c r="S148" s="118"/>
      <c r="T148" s="15"/>
      <c r="U148" s="15"/>
      <c r="V148" s="118"/>
      <c r="W148" s="15"/>
      <c r="X148" s="15"/>
      <c r="Y148" s="118"/>
      <c r="Z148" s="15"/>
      <c r="AA148" s="15"/>
      <c r="AB148" s="15"/>
      <c r="AC148" s="118"/>
      <c r="AD148" s="15"/>
      <c r="AE148" s="15"/>
      <c r="AF148" s="118"/>
      <c r="AG148" s="15"/>
      <c r="AH148" s="15"/>
      <c r="AI148" s="15"/>
      <c r="AJ148" s="118"/>
      <c r="AK148" s="15"/>
      <c r="AL148" s="15"/>
      <c r="AM148" s="118"/>
      <c r="AN148" s="15"/>
      <c r="AO148" s="15"/>
      <c r="AP148" s="15"/>
      <c r="AQ148" s="118"/>
      <c r="AR148" s="15"/>
      <c r="AS148" s="15"/>
      <c r="AT148" s="118"/>
      <c r="AU148" s="15"/>
      <c r="AV148" s="15"/>
      <c r="AW148" s="118"/>
      <c r="AX148" s="15"/>
      <c r="AY148" s="15"/>
      <c r="AZ148" s="118"/>
      <c r="BA148" s="15"/>
      <c r="BB148" s="15"/>
      <c r="BC148" s="118"/>
      <c r="BD148" s="15"/>
      <c r="BE148" s="15"/>
      <c r="BF148" s="15"/>
      <c r="BG148" s="118"/>
      <c r="BH148" s="15"/>
      <c r="BI148" s="15"/>
      <c r="BJ148" s="118"/>
      <c r="BK148" s="15"/>
      <c r="BL148" s="15"/>
      <c r="BM148" s="15"/>
      <c r="BN148" s="118"/>
      <c r="BO148" s="15"/>
      <c r="BP148" s="15"/>
      <c r="BQ148" s="118"/>
      <c r="BR148" s="15"/>
      <c r="BS148" s="15"/>
      <c r="BT148" s="15"/>
      <c r="BU148" s="118"/>
      <c r="BV148" s="15"/>
      <c r="BW148" s="15"/>
      <c r="BX148" s="118"/>
      <c r="BY148" s="15"/>
      <c r="BZ148" s="15"/>
      <c r="CA148" s="118"/>
      <c r="CB148" s="15"/>
      <c r="CC148" s="15"/>
      <c r="CD148" s="15"/>
      <c r="CE148" s="118"/>
      <c r="CF148" s="15"/>
      <c r="CG148" s="15"/>
      <c r="CH148" s="118"/>
      <c r="CI148" s="15"/>
      <c r="CJ148" s="15"/>
      <c r="CK148" s="15"/>
      <c r="CL148" s="118"/>
      <c r="CM148" s="15"/>
      <c r="CN148" s="15"/>
      <c r="CO148" s="118"/>
      <c r="CP148" s="15"/>
      <c r="CQ148" s="15"/>
      <c r="CR148" s="15"/>
      <c r="CS148" s="118"/>
      <c r="CT148" s="15"/>
      <c r="CU148" s="15"/>
      <c r="CV148" s="118"/>
      <c r="CW148" s="15"/>
      <c r="CX148" s="15"/>
    </row>
    <row r="149" spans="2:102" s="3" customFormat="1" x14ac:dyDescent="0.3">
      <c r="B149" s="12"/>
      <c r="C149" s="15"/>
      <c r="D149" s="15"/>
      <c r="E149" s="12"/>
      <c r="F149" s="15"/>
      <c r="G149" s="15"/>
      <c r="H149" s="118"/>
      <c r="I149" s="15"/>
      <c r="J149" s="15"/>
      <c r="K149" s="15"/>
      <c r="L149" s="118"/>
      <c r="M149" s="15"/>
      <c r="N149" s="15"/>
      <c r="O149" s="118"/>
      <c r="P149" s="15"/>
      <c r="Q149" s="15"/>
      <c r="R149" s="15"/>
      <c r="S149" s="118"/>
      <c r="T149" s="15"/>
      <c r="U149" s="15"/>
      <c r="V149" s="118"/>
      <c r="W149" s="15"/>
      <c r="X149" s="15"/>
      <c r="Y149" s="118"/>
      <c r="Z149" s="15"/>
      <c r="AA149" s="15"/>
      <c r="AB149" s="15"/>
      <c r="AC149" s="118"/>
      <c r="AD149" s="15"/>
      <c r="AE149" s="15"/>
      <c r="AF149" s="118"/>
      <c r="AG149" s="15"/>
      <c r="AH149" s="15"/>
      <c r="AI149" s="15"/>
      <c r="AJ149" s="118"/>
      <c r="AK149" s="15"/>
      <c r="AL149" s="15"/>
      <c r="AM149" s="118"/>
      <c r="AN149" s="15"/>
      <c r="AO149" s="15"/>
      <c r="AP149" s="15"/>
      <c r="AQ149" s="118"/>
      <c r="AR149" s="15"/>
      <c r="AS149" s="15"/>
      <c r="AT149" s="118"/>
      <c r="AU149" s="15"/>
      <c r="AV149" s="15"/>
      <c r="AW149" s="118"/>
      <c r="AX149" s="15"/>
      <c r="AY149" s="15"/>
      <c r="AZ149" s="118"/>
      <c r="BA149" s="15"/>
      <c r="BB149" s="15"/>
      <c r="BC149" s="118"/>
      <c r="BD149" s="15"/>
      <c r="BE149" s="15"/>
      <c r="BF149" s="15"/>
      <c r="BG149" s="118"/>
      <c r="BH149" s="15"/>
      <c r="BI149" s="15"/>
      <c r="BJ149" s="118"/>
      <c r="BK149" s="15"/>
      <c r="BL149" s="15"/>
      <c r="BM149" s="15"/>
      <c r="BN149" s="118"/>
      <c r="BO149" s="15"/>
      <c r="BP149" s="15"/>
      <c r="BQ149" s="118"/>
      <c r="BR149" s="15"/>
      <c r="BS149" s="15"/>
      <c r="BT149" s="15"/>
      <c r="BU149" s="118"/>
      <c r="BV149" s="15"/>
      <c r="BW149" s="15"/>
      <c r="BX149" s="118"/>
      <c r="BY149" s="15"/>
      <c r="BZ149" s="15"/>
      <c r="CA149" s="118"/>
      <c r="CB149" s="15"/>
      <c r="CC149" s="15"/>
      <c r="CD149" s="15"/>
      <c r="CE149" s="118"/>
      <c r="CF149" s="15"/>
      <c r="CG149" s="15"/>
      <c r="CH149" s="118"/>
      <c r="CI149" s="15"/>
      <c r="CJ149" s="15"/>
      <c r="CK149" s="15"/>
      <c r="CL149" s="118"/>
      <c r="CM149" s="15"/>
      <c r="CN149" s="15"/>
      <c r="CO149" s="118"/>
      <c r="CP149" s="15"/>
      <c r="CQ149" s="15"/>
      <c r="CR149" s="15"/>
      <c r="CS149" s="118"/>
      <c r="CT149" s="15"/>
      <c r="CU149" s="15"/>
      <c r="CV149" s="118"/>
      <c r="CW149" s="15"/>
      <c r="CX149" s="15"/>
    </row>
    <row r="150" spans="2:102" s="3" customFormat="1" x14ac:dyDescent="0.3">
      <c r="B150" s="12"/>
      <c r="C150" s="15"/>
      <c r="D150" s="15"/>
      <c r="E150" s="12"/>
      <c r="F150" s="15"/>
      <c r="G150" s="15"/>
      <c r="H150" s="118"/>
      <c r="I150" s="15"/>
      <c r="J150" s="15"/>
      <c r="K150" s="15"/>
      <c r="L150" s="118"/>
      <c r="M150" s="15"/>
      <c r="N150" s="15"/>
      <c r="O150" s="118"/>
      <c r="P150" s="15"/>
      <c r="Q150" s="15"/>
      <c r="R150" s="15"/>
      <c r="S150" s="118"/>
      <c r="T150" s="15"/>
      <c r="U150" s="15"/>
      <c r="V150" s="118"/>
      <c r="W150" s="15"/>
      <c r="X150" s="15"/>
      <c r="Y150" s="118"/>
      <c r="Z150" s="15"/>
      <c r="AA150" s="15"/>
      <c r="AB150" s="15"/>
      <c r="AC150" s="118"/>
      <c r="AD150" s="15"/>
      <c r="AE150" s="15"/>
      <c r="AF150" s="118"/>
      <c r="AG150" s="15"/>
      <c r="AH150" s="15"/>
      <c r="AI150" s="15"/>
      <c r="AJ150" s="118"/>
      <c r="AK150" s="15"/>
      <c r="AL150" s="15"/>
      <c r="AM150" s="118"/>
      <c r="AN150" s="15"/>
      <c r="AO150" s="15"/>
      <c r="AP150" s="15"/>
      <c r="AQ150" s="118"/>
      <c r="AR150" s="15"/>
      <c r="AS150" s="15"/>
      <c r="AT150" s="118"/>
      <c r="AU150" s="15"/>
      <c r="AV150" s="15"/>
      <c r="AW150" s="118"/>
      <c r="AX150" s="15"/>
      <c r="AY150" s="15"/>
      <c r="AZ150" s="118"/>
      <c r="BA150" s="15"/>
      <c r="BB150" s="15"/>
      <c r="BC150" s="118"/>
      <c r="BD150" s="15"/>
      <c r="BE150" s="15"/>
      <c r="BF150" s="15"/>
      <c r="BG150" s="118"/>
      <c r="BH150" s="15"/>
      <c r="BI150" s="15"/>
      <c r="BJ150" s="118"/>
      <c r="BK150" s="15"/>
      <c r="BL150" s="15"/>
      <c r="BM150" s="15"/>
      <c r="BN150" s="118"/>
      <c r="BO150" s="15"/>
      <c r="BP150" s="15"/>
      <c r="BQ150" s="118"/>
      <c r="BR150" s="15"/>
      <c r="BS150" s="15"/>
      <c r="BT150" s="15"/>
      <c r="BU150" s="118"/>
      <c r="BV150" s="15"/>
      <c r="BW150" s="15"/>
      <c r="BX150" s="118"/>
      <c r="BY150" s="15"/>
      <c r="BZ150" s="15"/>
      <c r="CA150" s="118"/>
      <c r="CB150" s="15"/>
      <c r="CC150" s="15"/>
      <c r="CD150" s="15"/>
      <c r="CE150" s="118"/>
      <c r="CF150" s="15"/>
      <c r="CG150" s="15"/>
      <c r="CH150" s="118"/>
      <c r="CI150" s="15"/>
      <c r="CJ150" s="15"/>
      <c r="CK150" s="15"/>
      <c r="CL150" s="118"/>
      <c r="CM150" s="15"/>
      <c r="CN150" s="15"/>
      <c r="CO150" s="118"/>
      <c r="CP150" s="15"/>
      <c r="CQ150" s="15"/>
      <c r="CR150" s="15"/>
      <c r="CS150" s="118"/>
      <c r="CT150" s="15"/>
      <c r="CU150" s="15"/>
      <c r="CV150" s="118"/>
      <c r="CW150" s="15"/>
      <c r="CX150" s="15"/>
    </row>
    <row r="151" spans="2:102" s="3" customFormat="1" x14ac:dyDescent="0.3">
      <c r="B151" s="12"/>
      <c r="C151" s="15"/>
      <c r="D151" s="15"/>
      <c r="E151" s="12"/>
      <c r="F151" s="15"/>
      <c r="G151" s="15"/>
      <c r="H151" s="118"/>
      <c r="I151" s="15"/>
      <c r="J151" s="15"/>
      <c r="K151" s="15"/>
      <c r="L151" s="118"/>
      <c r="M151" s="15"/>
      <c r="N151" s="15"/>
      <c r="O151" s="118"/>
      <c r="P151" s="15"/>
      <c r="Q151" s="15"/>
      <c r="R151" s="15"/>
      <c r="S151" s="118"/>
      <c r="T151" s="15"/>
      <c r="U151" s="15"/>
      <c r="V151" s="118"/>
      <c r="W151" s="15"/>
      <c r="X151" s="15"/>
      <c r="Y151" s="118"/>
      <c r="Z151" s="15"/>
      <c r="AA151" s="15"/>
      <c r="AB151" s="15"/>
      <c r="AC151" s="118"/>
      <c r="AD151" s="15"/>
      <c r="AE151" s="15"/>
      <c r="AF151" s="118"/>
      <c r="AG151" s="15"/>
      <c r="AH151" s="15"/>
      <c r="AI151" s="15"/>
      <c r="AJ151" s="118"/>
      <c r="AK151" s="15"/>
      <c r="AL151" s="15"/>
      <c r="AM151" s="118"/>
      <c r="AN151" s="15"/>
      <c r="AO151" s="15"/>
      <c r="AP151" s="15"/>
      <c r="AQ151" s="118"/>
      <c r="AR151" s="15"/>
      <c r="AS151" s="15"/>
      <c r="AT151" s="118"/>
      <c r="AU151" s="15"/>
      <c r="AV151" s="15"/>
      <c r="AW151" s="118"/>
      <c r="AX151" s="15"/>
      <c r="AY151" s="15"/>
      <c r="AZ151" s="118"/>
      <c r="BA151" s="15"/>
      <c r="BB151" s="15"/>
      <c r="BC151" s="118"/>
      <c r="BD151" s="15"/>
      <c r="BE151" s="15"/>
      <c r="BF151" s="15"/>
      <c r="BG151" s="118"/>
      <c r="BH151" s="15"/>
      <c r="BI151" s="15"/>
      <c r="BJ151" s="118"/>
      <c r="BK151" s="15"/>
      <c r="BL151" s="15"/>
      <c r="BM151" s="15"/>
      <c r="BN151" s="118"/>
      <c r="BO151" s="15"/>
      <c r="BP151" s="15"/>
      <c r="BQ151" s="118"/>
      <c r="BR151" s="15"/>
      <c r="BS151" s="15"/>
      <c r="BT151" s="15"/>
      <c r="BU151" s="118"/>
      <c r="BV151" s="15"/>
      <c r="BW151" s="15"/>
      <c r="BX151" s="118"/>
      <c r="BY151" s="15"/>
      <c r="BZ151" s="15"/>
      <c r="CA151" s="118"/>
      <c r="CB151" s="15"/>
      <c r="CC151" s="15"/>
      <c r="CD151" s="15"/>
      <c r="CE151" s="118"/>
      <c r="CF151" s="15"/>
      <c r="CG151" s="15"/>
      <c r="CH151" s="118"/>
      <c r="CI151" s="15"/>
      <c r="CJ151" s="15"/>
      <c r="CK151" s="15"/>
      <c r="CL151" s="118"/>
      <c r="CM151" s="15"/>
      <c r="CN151" s="15"/>
      <c r="CO151" s="118"/>
      <c r="CP151" s="15"/>
      <c r="CQ151" s="15"/>
      <c r="CR151" s="15"/>
      <c r="CS151" s="118"/>
      <c r="CT151" s="15"/>
      <c r="CU151" s="15"/>
      <c r="CV151" s="118"/>
      <c r="CW151" s="15"/>
      <c r="CX151" s="15"/>
    </row>
    <row r="152" spans="2:102" s="3" customFormat="1" x14ac:dyDescent="0.3">
      <c r="B152" s="12"/>
      <c r="C152" s="15"/>
      <c r="D152" s="15"/>
      <c r="E152" s="12"/>
      <c r="F152" s="15"/>
      <c r="G152" s="15"/>
      <c r="H152" s="118"/>
      <c r="I152" s="15"/>
      <c r="J152" s="15"/>
      <c r="K152" s="15"/>
      <c r="L152" s="118"/>
      <c r="M152" s="15"/>
      <c r="N152" s="15"/>
      <c r="O152" s="118"/>
      <c r="P152" s="15"/>
      <c r="Q152" s="15"/>
      <c r="R152" s="15"/>
      <c r="S152" s="118"/>
      <c r="T152" s="15"/>
      <c r="U152" s="15"/>
      <c r="V152" s="118"/>
      <c r="W152" s="15"/>
      <c r="X152" s="15"/>
      <c r="Y152" s="118"/>
      <c r="Z152" s="15"/>
      <c r="AA152" s="15"/>
      <c r="AB152" s="15"/>
      <c r="AC152" s="118"/>
      <c r="AD152" s="15"/>
      <c r="AE152" s="15"/>
      <c r="AF152" s="118"/>
      <c r="AG152" s="15"/>
      <c r="AH152" s="15"/>
      <c r="AI152" s="15"/>
      <c r="AJ152" s="118"/>
      <c r="AK152" s="15"/>
      <c r="AL152" s="15"/>
      <c r="AM152" s="118"/>
      <c r="AN152" s="15"/>
      <c r="AO152" s="15"/>
      <c r="AP152" s="15"/>
      <c r="AQ152" s="118"/>
      <c r="AR152" s="15"/>
      <c r="AS152" s="15"/>
      <c r="AT152" s="118"/>
      <c r="AU152" s="15"/>
      <c r="AV152" s="15"/>
      <c r="AW152" s="118"/>
      <c r="AX152" s="15"/>
      <c r="AY152" s="15"/>
      <c r="AZ152" s="118"/>
      <c r="BA152" s="15"/>
      <c r="BB152" s="15"/>
      <c r="BC152" s="118"/>
      <c r="BD152" s="15"/>
      <c r="BE152" s="15"/>
      <c r="BF152" s="15"/>
      <c r="BG152" s="118"/>
      <c r="BH152" s="15"/>
      <c r="BI152" s="15"/>
      <c r="BJ152" s="118"/>
      <c r="BK152" s="15"/>
      <c r="BL152" s="15"/>
      <c r="BM152" s="15"/>
      <c r="BN152" s="118"/>
      <c r="BO152" s="15"/>
      <c r="BP152" s="15"/>
      <c r="BQ152" s="118"/>
      <c r="BR152" s="15"/>
      <c r="BS152" s="15"/>
      <c r="BT152" s="15"/>
      <c r="BU152" s="118"/>
      <c r="BV152" s="15"/>
      <c r="BW152" s="15"/>
      <c r="BX152" s="118"/>
      <c r="BY152" s="15"/>
      <c r="BZ152" s="15"/>
      <c r="CA152" s="118"/>
      <c r="CB152" s="15"/>
      <c r="CC152" s="15"/>
      <c r="CD152" s="15"/>
      <c r="CE152" s="118"/>
      <c r="CF152" s="15"/>
      <c r="CG152" s="15"/>
      <c r="CH152" s="118"/>
      <c r="CI152" s="15"/>
      <c r="CJ152" s="15"/>
      <c r="CK152" s="15"/>
      <c r="CL152" s="118"/>
      <c r="CM152" s="15"/>
      <c r="CN152" s="15"/>
      <c r="CO152" s="118"/>
      <c r="CP152" s="15"/>
      <c r="CQ152" s="15"/>
      <c r="CR152" s="15"/>
      <c r="CS152" s="118"/>
      <c r="CT152" s="15"/>
      <c r="CU152" s="15"/>
      <c r="CV152" s="118"/>
      <c r="CW152" s="15"/>
      <c r="CX152" s="15"/>
    </row>
    <row r="153" spans="2:102" s="3" customFormat="1" x14ac:dyDescent="0.3">
      <c r="B153" s="12"/>
      <c r="C153" s="15"/>
      <c r="D153" s="15"/>
      <c r="E153" s="12"/>
      <c r="F153" s="15"/>
      <c r="G153" s="15"/>
      <c r="H153" s="118"/>
      <c r="I153" s="15"/>
      <c r="J153" s="15"/>
      <c r="K153" s="15"/>
      <c r="L153" s="118"/>
      <c r="M153" s="15"/>
      <c r="N153" s="15"/>
      <c r="O153" s="118"/>
      <c r="P153" s="15"/>
      <c r="Q153" s="15"/>
      <c r="R153" s="15"/>
      <c r="S153" s="118"/>
      <c r="T153" s="15"/>
      <c r="U153" s="15"/>
      <c r="V153" s="118"/>
      <c r="W153" s="15"/>
      <c r="X153" s="15"/>
      <c r="Y153" s="118"/>
      <c r="Z153" s="15"/>
      <c r="AA153" s="15"/>
      <c r="AB153" s="15"/>
      <c r="AC153" s="118"/>
      <c r="AD153" s="15"/>
      <c r="AE153" s="15"/>
      <c r="AF153" s="118"/>
      <c r="AG153" s="15"/>
      <c r="AH153" s="15"/>
      <c r="AI153" s="15"/>
      <c r="AJ153" s="118"/>
      <c r="AK153" s="15"/>
      <c r="AL153" s="15"/>
      <c r="AM153" s="118"/>
      <c r="AN153" s="15"/>
      <c r="AO153" s="15"/>
      <c r="AP153" s="15"/>
      <c r="AQ153" s="118"/>
      <c r="AR153" s="15"/>
      <c r="AS153" s="15"/>
      <c r="AT153" s="118"/>
      <c r="AU153" s="15"/>
      <c r="AV153" s="15"/>
      <c r="AW153" s="118"/>
      <c r="AX153" s="15"/>
      <c r="AY153" s="15"/>
      <c r="AZ153" s="118"/>
      <c r="BA153" s="15"/>
      <c r="BB153" s="15"/>
      <c r="BC153" s="118"/>
      <c r="BD153" s="15"/>
      <c r="BE153" s="15"/>
      <c r="BF153" s="15"/>
      <c r="BG153" s="118"/>
      <c r="BH153" s="15"/>
      <c r="BI153" s="15"/>
      <c r="BJ153" s="118"/>
      <c r="BK153" s="15"/>
      <c r="BL153" s="15"/>
      <c r="BM153" s="15"/>
      <c r="BN153" s="118"/>
      <c r="BO153" s="15"/>
      <c r="BP153" s="15"/>
      <c r="BQ153" s="118"/>
      <c r="BR153" s="15"/>
      <c r="BS153" s="15"/>
      <c r="BT153" s="15"/>
      <c r="BU153" s="118"/>
      <c r="BV153" s="15"/>
      <c r="BW153" s="15"/>
      <c r="BX153" s="118"/>
      <c r="BY153" s="15"/>
      <c r="BZ153" s="15"/>
      <c r="CA153" s="118"/>
      <c r="CB153" s="15"/>
      <c r="CC153" s="15"/>
      <c r="CD153" s="15"/>
      <c r="CE153" s="118"/>
      <c r="CF153" s="15"/>
      <c r="CG153" s="15"/>
      <c r="CH153" s="118"/>
      <c r="CI153" s="15"/>
      <c r="CJ153" s="15"/>
      <c r="CK153" s="15"/>
      <c r="CL153" s="118"/>
      <c r="CM153" s="15"/>
      <c r="CN153" s="15"/>
      <c r="CO153" s="118"/>
      <c r="CP153" s="15"/>
      <c r="CQ153" s="15"/>
      <c r="CR153" s="15"/>
      <c r="CS153" s="118"/>
      <c r="CT153" s="15"/>
      <c r="CU153" s="15"/>
      <c r="CV153" s="118"/>
      <c r="CW153" s="15"/>
      <c r="CX153" s="15"/>
    </row>
    <row r="154" spans="2:102" s="3" customFormat="1" x14ac:dyDescent="0.3">
      <c r="B154" s="12"/>
      <c r="C154" s="15"/>
      <c r="D154" s="15"/>
      <c r="E154" s="12"/>
      <c r="F154" s="15"/>
      <c r="G154" s="15"/>
      <c r="H154" s="118"/>
      <c r="I154" s="15"/>
      <c r="J154" s="15"/>
      <c r="K154" s="15"/>
      <c r="L154" s="118"/>
      <c r="M154" s="15"/>
      <c r="N154" s="15"/>
      <c r="O154" s="118"/>
      <c r="P154" s="15"/>
      <c r="Q154" s="15"/>
      <c r="R154" s="15"/>
      <c r="S154" s="118"/>
      <c r="T154" s="15"/>
      <c r="U154" s="15"/>
      <c r="V154" s="118"/>
      <c r="W154" s="15"/>
      <c r="X154" s="15"/>
      <c r="Y154" s="118"/>
      <c r="Z154" s="15"/>
      <c r="AA154" s="15"/>
      <c r="AB154" s="15"/>
      <c r="AC154" s="118"/>
      <c r="AD154" s="15"/>
      <c r="AE154" s="15"/>
      <c r="AF154" s="118"/>
      <c r="AG154" s="15"/>
      <c r="AH154" s="15"/>
      <c r="AI154" s="15"/>
      <c r="AJ154" s="118"/>
      <c r="AK154" s="15"/>
      <c r="AL154" s="15"/>
      <c r="AM154" s="118"/>
      <c r="AN154" s="15"/>
      <c r="AO154" s="15"/>
      <c r="AP154" s="15"/>
      <c r="AQ154" s="118"/>
      <c r="AR154" s="15"/>
      <c r="AS154" s="15"/>
      <c r="AT154" s="118"/>
      <c r="AU154" s="15"/>
      <c r="AV154" s="15"/>
      <c r="AW154" s="118"/>
      <c r="AX154" s="15"/>
      <c r="AY154" s="15"/>
      <c r="AZ154" s="118"/>
      <c r="BA154" s="15"/>
      <c r="BB154" s="15"/>
      <c r="BC154" s="118"/>
      <c r="BD154" s="15"/>
      <c r="BE154" s="15"/>
      <c r="BF154" s="15"/>
      <c r="BG154" s="118"/>
      <c r="BH154" s="15"/>
      <c r="BI154" s="15"/>
      <c r="BJ154" s="118"/>
      <c r="BK154" s="15"/>
      <c r="BL154" s="15"/>
      <c r="BM154" s="15"/>
      <c r="BN154" s="118"/>
      <c r="BO154" s="15"/>
      <c r="BP154" s="15"/>
      <c r="BQ154" s="118"/>
      <c r="BR154" s="15"/>
      <c r="BS154" s="15"/>
      <c r="BT154" s="15"/>
      <c r="BU154" s="118"/>
      <c r="BV154" s="15"/>
      <c r="BW154" s="15"/>
      <c r="BX154" s="118"/>
      <c r="BY154" s="15"/>
      <c r="BZ154" s="15"/>
      <c r="CA154" s="118"/>
      <c r="CB154" s="15"/>
      <c r="CC154" s="15"/>
      <c r="CD154" s="15"/>
      <c r="CE154" s="118"/>
      <c r="CF154" s="15"/>
      <c r="CG154" s="15"/>
      <c r="CH154" s="118"/>
      <c r="CI154" s="15"/>
      <c r="CJ154" s="15"/>
      <c r="CK154" s="15"/>
      <c r="CL154" s="118"/>
      <c r="CM154" s="15"/>
      <c r="CN154" s="15"/>
      <c r="CO154" s="118"/>
      <c r="CP154" s="15"/>
      <c r="CQ154" s="15"/>
      <c r="CR154" s="15"/>
      <c r="CS154" s="118"/>
      <c r="CT154" s="15"/>
      <c r="CU154" s="15"/>
      <c r="CV154" s="118"/>
      <c r="CW154" s="15"/>
      <c r="CX154" s="15"/>
    </row>
    <row r="155" spans="2:102" s="3" customFormat="1" x14ac:dyDescent="0.3">
      <c r="B155" s="12"/>
      <c r="C155" s="15"/>
      <c r="D155" s="15"/>
      <c r="E155" s="12"/>
      <c r="F155" s="15"/>
      <c r="G155" s="15"/>
      <c r="H155" s="118"/>
      <c r="I155" s="15"/>
      <c r="J155" s="15"/>
      <c r="K155" s="15"/>
      <c r="L155" s="118"/>
      <c r="M155" s="15"/>
      <c r="N155" s="15"/>
      <c r="O155" s="118"/>
      <c r="P155" s="15"/>
      <c r="Q155" s="15"/>
      <c r="R155" s="15"/>
      <c r="S155" s="118"/>
      <c r="T155" s="15"/>
      <c r="U155" s="15"/>
      <c r="V155" s="118"/>
      <c r="W155" s="15"/>
      <c r="X155" s="15"/>
      <c r="Y155" s="118"/>
      <c r="Z155" s="15"/>
      <c r="AA155" s="15"/>
      <c r="AB155" s="15"/>
      <c r="AC155" s="118"/>
      <c r="AD155" s="15"/>
      <c r="AE155" s="15"/>
      <c r="AF155" s="118"/>
      <c r="AG155" s="15"/>
      <c r="AH155" s="15"/>
      <c r="AI155" s="15"/>
      <c r="AJ155" s="118"/>
      <c r="AK155" s="15"/>
      <c r="AL155" s="15"/>
      <c r="AM155" s="118"/>
      <c r="AN155" s="15"/>
      <c r="AO155" s="15"/>
      <c r="AP155" s="15"/>
      <c r="AQ155" s="118"/>
      <c r="AR155" s="15"/>
      <c r="AS155" s="15"/>
      <c r="AT155" s="118"/>
      <c r="AU155" s="15"/>
      <c r="AV155" s="15"/>
      <c r="AW155" s="118"/>
      <c r="AX155" s="15"/>
      <c r="AY155" s="15"/>
      <c r="AZ155" s="118"/>
      <c r="BA155" s="15"/>
      <c r="BB155" s="15"/>
      <c r="BC155" s="118"/>
      <c r="BD155" s="15"/>
      <c r="BE155" s="15"/>
      <c r="BF155" s="15"/>
      <c r="BG155" s="118"/>
      <c r="BH155" s="15"/>
      <c r="BI155" s="15"/>
      <c r="BJ155" s="118"/>
      <c r="BK155" s="15"/>
      <c r="BL155" s="15"/>
      <c r="BM155" s="15"/>
      <c r="BN155" s="118"/>
      <c r="BO155" s="15"/>
      <c r="BP155" s="15"/>
      <c r="BQ155" s="118"/>
      <c r="BR155" s="15"/>
      <c r="BS155" s="15"/>
      <c r="BT155" s="15"/>
      <c r="BU155" s="118"/>
      <c r="BV155" s="15"/>
      <c r="BW155" s="15"/>
      <c r="BX155" s="118"/>
      <c r="BY155" s="15"/>
      <c r="BZ155" s="15"/>
      <c r="CA155" s="118"/>
      <c r="CB155" s="15"/>
      <c r="CC155" s="15"/>
      <c r="CD155" s="15"/>
      <c r="CE155" s="118"/>
      <c r="CF155" s="15"/>
      <c r="CG155" s="15"/>
      <c r="CH155" s="118"/>
      <c r="CI155" s="15"/>
      <c r="CJ155" s="15"/>
      <c r="CK155" s="15"/>
      <c r="CL155" s="118"/>
      <c r="CM155" s="15"/>
      <c r="CN155" s="15"/>
      <c r="CO155" s="118"/>
      <c r="CP155" s="15"/>
      <c r="CQ155" s="15"/>
      <c r="CR155" s="15"/>
      <c r="CS155" s="118"/>
      <c r="CT155" s="15"/>
      <c r="CU155" s="15"/>
      <c r="CV155" s="118"/>
      <c r="CW155" s="15"/>
      <c r="CX155" s="15"/>
    </row>
    <row r="156" spans="2:102" s="3" customFormat="1" x14ac:dyDescent="0.3">
      <c r="B156" s="12"/>
      <c r="C156" s="15"/>
      <c r="D156" s="15"/>
      <c r="E156" s="12"/>
      <c r="F156" s="15"/>
      <c r="G156" s="15"/>
      <c r="H156" s="118"/>
      <c r="I156" s="15"/>
      <c r="J156" s="15"/>
      <c r="K156" s="15"/>
      <c r="L156" s="118"/>
      <c r="M156" s="15"/>
      <c r="N156" s="15"/>
      <c r="O156" s="118"/>
      <c r="P156" s="15"/>
      <c r="Q156" s="15"/>
      <c r="R156" s="15"/>
      <c r="S156" s="118"/>
      <c r="T156" s="15"/>
      <c r="U156" s="15"/>
      <c r="V156" s="118"/>
      <c r="W156" s="15"/>
      <c r="X156" s="15"/>
      <c r="Y156" s="118"/>
      <c r="Z156" s="15"/>
      <c r="AA156" s="15"/>
      <c r="AB156" s="15"/>
      <c r="AC156" s="118"/>
      <c r="AD156" s="15"/>
      <c r="AE156" s="15"/>
      <c r="AF156" s="118"/>
      <c r="AG156" s="15"/>
      <c r="AH156" s="15"/>
      <c r="AI156" s="15"/>
      <c r="AJ156" s="118"/>
      <c r="AK156" s="15"/>
      <c r="AL156" s="15"/>
      <c r="AM156" s="118"/>
      <c r="AN156" s="15"/>
      <c r="AO156" s="15"/>
      <c r="AP156" s="15"/>
      <c r="AQ156" s="118"/>
      <c r="AR156" s="15"/>
      <c r="AS156" s="15"/>
      <c r="AT156" s="118"/>
      <c r="AU156" s="15"/>
      <c r="AV156" s="15"/>
      <c r="AW156" s="118"/>
      <c r="AX156" s="15"/>
      <c r="AY156" s="15"/>
      <c r="AZ156" s="118"/>
      <c r="BA156" s="15"/>
      <c r="BB156" s="15"/>
      <c r="BC156" s="118"/>
      <c r="BD156" s="15"/>
      <c r="BE156" s="15"/>
      <c r="BF156" s="15"/>
      <c r="BG156" s="118"/>
      <c r="BH156" s="15"/>
      <c r="BI156" s="15"/>
      <c r="BJ156" s="118"/>
      <c r="BK156" s="15"/>
      <c r="BL156" s="15"/>
      <c r="BM156" s="15"/>
      <c r="BN156" s="118"/>
      <c r="BO156" s="15"/>
      <c r="BP156" s="15"/>
      <c r="BQ156" s="118"/>
      <c r="BR156" s="15"/>
      <c r="BS156" s="15"/>
      <c r="BT156" s="15"/>
      <c r="BU156" s="118"/>
      <c r="BV156" s="15"/>
      <c r="BW156" s="15"/>
      <c r="BX156" s="118"/>
      <c r="BY156" s="15"/>
      <c r="BZ156" s="15"/>
      <c r="CA156" s="118"/>
      <c r="CB156" s="15"/>
      <c r="CC156" s="15"/>
      <c r="CD156" s="15"/>
      <c r="CE156" s="118"/>
      <c r="CF156" s="15"/>
      <c r="CG156" s="15"/>
      <c r="CH156" s="118"/>
      <c r="CI156" s="15"/>
      <c r="CJ156" s="15"/>
      <c r="CK156" s="15"/>
      <c r="CL156" s="118"/>
      <c r="CM156" s="15"/>
      <c r="CN156" s="15"/>
      <c r="CO156" s="118"/>
      <c r="CP156" s="15"/>
      <c r="CQ156" s="15"/>
      <c r="CR156" s="15"/>
      <c r="CS156" s="118"/>
      <c r="CT156" s="15"/>
      <c r="CU156" s="15"/>
      <c r="CV156" s="118"/>
      <c r="CW156" s="15"/>
      <c r="CX156" s="15"/>
    </row>
    <row r="157" spans="2:102" s="3" customFormat="1" x14ac:dyDescent="0.3">
      <c r="B157" s="12"/>
      <c r="C157" s="15"/>
      <c r="D157" s="15"/>
      <c r="E157" s="12"/>
      <c r="F157" s="15"/>
      <c r="G157" s="15"/>
      <c r="H157" s="118"/>
      <c r="I157" s="15"/>
      <c r="J157" s="15"/>
      <c r="K157" s="15"/>
      <c r="L157" s="118"/>
      <c r="M157" s="15"/>
      <c r="N157" s="15"/>
      <c r="O157" s="118"/>
      <c r="P157" s="15"/>
      <c r="Q157" s="15"/>
      <c r="R157" s="15"/>
      <c r="S157" s="118"/>
      <c r="T157" s="15"/>
      <c r="U157" s="15"/>
      <c r="V157" s="118"/>
      <c r="W157" s="15"/>
      <c r="X157" s="15"/>
      <c r="Y157" s="118"/>
      <c r="Z157" s="15"/>
      <c r="AA157" s="15"/>
      <c r="AB157" s="15"/>
      <c r="AC157" s="118"/>
      <c r="AD157" s="15"/>
      <c r="AE157" s="15"/>
      <c r="AF157" s="118"/>
      <c r="AG157" s="15"/>
      <c r="AH157" s="15"/>
      <c r="AI157" s="15"/>
      <c r="AJ157" s="118"/>
      <c r="AK157" s="15"/>
      <c r="AL157" s="15"/>
      <c r="AM157" s="118"/>
      <c r="AN157" s="15"/>
      <c r="AO157" s="15"/>
      <c r="AP157" s="15"/>
      <c r="AQ157" s="118"/>
      <c r="AR157" s="15"/>
      <c r="AS157" s="15"/>
      <c r="AT157" s="118"/>
      <c r="AU157" s="15"/>
      <c r="AV157" s="15"/>
      <c r="AW157" s="118"/>
      <c r="AX157" s="15"/>
      <c r="AY157" s="15"/>
      <c r="AZ157" s="118"/>
      <c r="BA157" s="15"/>
      <c r="BB157" s="15"/>
      <c r="BC157" s="118"/>
      <c r="BD157" s="15"/>
      <c r="BE157" s="15"/>
      <c r="BF157" s="15"/>
      <c r="BG157" s="118"/>
      <c r="BH157" s="15"/>
      <c r="BI157" s="15"/>
      <c r="BJ157" s="118"/>
      <c r="BK157" s="15"/>
      <c r="BL157" s="15"/>
      <c r="BM157" s="15"/>
      <c r="BN157" s="118"/>
      <c r="BO157" s="15"/>
      <c r="BP157" s="15"/>
      <c r="BQ157" s="118"/>
      <c r="BR157" s="15"/>
      <c r="BS157" s="15"/>
      <c r="BT157" s="15"/>
      <c r="BU157" s="118"/>
      <c r="BV157" s="15"/>
      <c r="BW157" s="15"/>
      <c r="BX157" s="118"/>
      <c r="BY157" s="15"/>
      <c r="BZ157" s="15"/>
      <c r="CA157" s="118"/>
      <c r="CB157" s="15"/>
      <c r="CC157" s="15"/>
      <c r="CD157" s="15"/>
      <c r="CE157" s="118"/>
      <c r="CF157" s="15"/>
      <c r="CG157" s="15"/>
      <c r="CH157" s="118"/>
      <c r="CI157" s="15"/>
      <c r="CJ157" s="15"/>
      <c r="CK157" s="15"/>
      <c r="CL157" s="118"/>
      <c r="CM157" s="15"/>
      <c r="CN157" s="15"/>
      <c r="CO157" s="118"/>
      <c r="CP157" s="15"/>
      <c r="CQ157" s="15"/>
      <c r="CR157" s="15"/>
      <c r="CS157" s="118"/>
      <c r="CT157" s="15"/>
      <c r="CU157" s="15"/>
      <c r="CV157" s="118"/>
      <c r="CW157" s="15"/>
      <c r="CX157" s="15"/>
    </row>
    <row r="158" spans="2:102" s="3" customFormat="1" x14ac:dyDescent="0.3">
      <c r="B158" s="12"/>
      <c r="C158" s="15"/>
      <c r="D158" s="15"/>
      <c r="E158" s="12"/>
      <c r="F158" s="15"/>
      <c r="G158" s="15"/>
      <c r="H158" s="118"/>
      <c r="I158" s="15"/>
      <c r="J158" s="15"/>
      <c r="K158" s="15"/>
      <c r="L158" s="118"/>
      <c r="M158" s="15"/>
      <c r="N158" s="15"/>
      <c r="O158" s="118"/>
      <c r="P158" s="15"/>
      <c r="Q158" s="15"/>
      <c r="R158" s="15"/>
      <c r="S158" s="118"/>
      <c r="T158" s="15"/>
      <c r="U158" s="15"/>
      <c r="V158" s="118"/>
      <c r="W158" s="15"/>
      <c r="X158" s="15"/>
      <c r="Y158" s="118"/>
      <c r="Z158" s="15"/>
      <c r="AA158" s="15"/>
      <c r="AB158" s="15"/>
      <c r="AC158" s="118"/>
      <c r="AD158" s="15"/>
      <c r="AE158" s="15"/>
      <c r="AF158" s="118"/>
      <c r="AG158" s="15"/>
      <c r="AH158" s="15"/>
      <c r="AI158" s="15"/>
      <c r="AJ158" s="118"/>
      <c r="AK158" s="15"/>
      <c r="AL158" s="15"/>
      <c r="AM158" s="118"/>
      <c r="AN158" s="15"/>
      <c r="AO158" s="15"/>
      <c r="AP158" s="15"/>
      <c r="AQ158" s="118"/>
      <c r="AR158" s="15"/>
      <c r="AS158" s="15"/>
      <c r="AT158" s="118"/>
      <c r="AU158" s="15"/>
      <c r="AV158" s="15"/>
      <c r="AW158" s="118"/>
      <c r="AX158" s="15"/>
      <c r="AY158" s="15"/>
      <c r="AZ158" s="118"/>
      <c r="BA158" s="15"/>
      <c r="BB158" s="15"/>
      <c r="BC158" s="118"/>
      <c r="BD158" s="15"/>
      <c r="BE158" s="15"/>
      <c r="BF158" s="15"/>
      <c r="BG158" s="118"/>
      <c r="BH158" s="15"/>
      <c r="BI158" s="15"/>
      <c r="BJ158" s="118"/>
      <c r="BK158" s="15"/>
      <c r="BL158" s="15"/>
      <c r="BM158" s="15"/>
      <c r="BN158" s="118"/>
      <c r="BO158" s="15"/>
      <c r="BP158" s="15"/>
      <c r="BQ158" s="118"/>
      <c r="BR158" s="15"/>
      <c r="BS158" s="15"/>
      <c r="BT158" s="15"/>
      <c r="BU158" s="118"/>
      <c r="BV158" s="15"/>
      <c r="BW158" s="15"/>
      <c r="BX158" s="118"/>
      <c r="BY158" s="15"/>
      <c r="BZ158" s="15"/>
      <c r="CA158" s="118"/>
      <c r="CB158" s="15"/>
      <c r="CC158" s="15"/>
      <c r="CD158" s="15"/>
      <c r="CE158" s="118"/>
      <c r="CF158" s="15"/>
      <c r="CG158" s="15"/>
      <c r="CH158" s="118"/>
      <c r="CI158" s="15"/>
      <c r="CJ158" s="15"/>
      <c r="CK158" s="15"/>
      <c r="CL158" s="118"/>
      <c r="CM158" s="15"/>
      <c r="CN158" s="15"/>
      <c r="CO158" s="118"/>
      <c r="CP158" s="15"/>
      <c r="CQ158" s="15"/>
      <c r="CR158" s="15"/>
      <c r="CS158" s="118"/>
      <c r="CT158" s="15"/>
      <c r="CU158" s="15"/>
      <c r="CV158" s="118"/>
      <c r="CW158" s="15"/>
      <c r="CX158" s="15"/>
    </row>
    <row r="159" spans="2:102" s="3" customFormat="1" x14ac:dyDescent="0.3">
      <c r="B159" s="12"/>
      <c r="C159" s="15"/>
      <c r="D159" s="15"/>
      <c r="E159" s="12"/>
      <c r="F159" s="15"/>
      <c r="G159" s="15"/>
      <c r="H159" s="118"/>
      <c r="I159" s="15"/>
      <c r="J159" s="15"/>
      <c r="K159" s="15"/>
      <c r="L159" s="118"/>
      <c r="M159" s="15"/>
      <c r="N159" s="15"/>
      <c r="O159" s="118"/>
      <c r="P159" s="15"/>
      <c r="Q159" s="15"/>
      <c r="R159" s="15"/>
      <c r="S159" s="118"/>
      <c r="T159" s="15"/>
      <c r="U159" s="15"/>
      <c r="V159" s="118"/>
      <c r="W159" s="15"/>
      <c r="X159" s="15"/>
      <c r="Y159" s="118"/>
      <c r="Z159" s="15"/>
      <c r="AA159" s="15"/>
      <c r="AB159" s="15"/>
      <c r="AC159" s="118"/>
      <c r="AD159" s="15"/>
      <c r="AE159" s="15"/>
      <c r="AF159" s="118"/>
      <c r="AG159" s="15"/>
      <c r="AH159" s="15"/>
      <c r="AI159" s="15"/>
      <c r="AJ159" s="118"/>
      <c r="AK159" s="15"/>
      <c r="AL159" s="15"/>
      <c r="AM159" s="118"/>
      <c r="AN159" s="15"/>
      <c r="AO159" s="15"/>
      <c r="AP159" s="15"/>
      <c r="AQ159" s="118"/>
      <c r="AR159" s="15"/>
      <c r="AS159" s="15"/>
      <c r="AT159" s="118"/>
      <c r="AU159" s="15"/>
      <c r="AV159" s="15"/>
      <c r="AW159" s="118"/>
      <c r="AX159" s="15"/>
      <c r="AY159" s="15"/>
      <c r="AZ159" s="118"/>
      <c r="BA159" s="15"/>
      <c r="BB159" s="15"/>
      <c r="BC159" s="118"/>
      <c r="BD159" s="15"/>
      <c r="BE159" s="15"/>
      <c r="BF159" s="15"/>
      <c r="BG159" s="118"/>
      <c r="BH159" s="15"/>
      <c r="BI159" s="15"/>
      <c r="BJ159" s="118"/>
      <c r="BK159" s="15"/>
      <c r="BL159" s="15"/>
      <c r="BM159" s="15"/>
      <c r="BN159" s="118"/>
      <c r="BO159" s="15"/>
      <c r="BP159" s="15"/>
      <c r="BQ159" s="118"/>
      <c r="BR159" s="15"/>
      <c r="BS159" s="15"/>
      <c r="BT159" s="15"/>
      <c r="BU159" s="118"/>
      <c r="BV159" s="15"/>
      <c r="BW159" s="15"/>
      <c r="BX159" s="118"/>
      <c r="BY159" s="15"/>
      <c r="BZ159" s="15"/>
      <c r="CA159" s="118"/>
      <c r="CB159" s="15"/>
      <c r="CC159" s="15"/>
      <c r="CD159" s="15"/>
      <c r="CE159" s="118"/>
      <c r="CF159" s="15"/>
      <c r="CG159" s="15"/>
      <c r="CH159" s="118"/>
      <c r="CI159" s="15"/>
      <c r="CJ159" s="15"/>
      <c r="CK159" s="15"/>
      <c r="CL159" s="118"/>
      <c r="CM159" s="15"/>
      <c r="CN159" s="15"/>
      <c r="CO159" s="118"/>
      <c r="CP159" s="15"/>
      <c r="CQ159" s="15"/>
      <c r="CR159" s="15"/>
      <c r="CS159" s="118"/>
      <c r="CT159" s="15"/>
      <c r="CU159" s="15"/>
      <c r="CV159" s="118"/>
      <c r="CW159" s="15"/>
      <c r="CX159" s="15"/>
    </row>
    <row r="160" spans="2:102" s="3" customFormat="1" x14ac:dyDescent="0.3">
      <c r="B160" s="12"/>
      <c r="C160" s="15"/>
      <c r="D160" s="15"/>
      <c r="E160" s="12"/>
      <c r="F160" s="15"/>
      <c r="G160" s="15"/>
      <c r="H160" s="118"/>
      <c r="I160" s="15"/>
      <c r="J160" s="15"/>
      <c r="K160" s="15"/>
      <c r="L160" s="118"/>
      <c r="M160" s="15"/>
      <c r="N160" s="15"/>
      <c r="O160" s="118"/>
      <c r="P160" s="15"/>
      <c r="Q160" s="15"/>
      <c r="R160" s="15"/>
      <c r="S160" s="118"/>
      <c r="T160" s="15"/>
      <c r="U160" s="15"/>
      <c r="V160" s="118"/>
      <c r="W160" s="15"/>
      <c r="X160" s="15"/>
      <c r="Y160" s="118"/>
      <c r="Z160" s="15"/>
      <c r="AA160" s="15"/>
      <c r="AB160" s="15"/>
      <c r="AC160" s="118"/>
      <c r="AD160" s="15"/>
      <c r="AE160" s="15"/>
      <c r="AF160" s="118"/>
      <c r="AG160" s="15"/>
      <c r="AH160" s="15"/>
      <c r="AI160" s="15"/>
      <c r="AJ160" s="118"/>
      <c r="AK160" s="15"/>
      <c r="AL160" s="15"/>
      <c r="AM160" s="118"/>
      <c r="AN160" s="15"/>
      <c r="AO160" s="15"/>
      <c r="AP160" s="15"/>
      <c r="AQ160" s="118"/>
      <c r="AR160" s="15"/>
      <c r="AS160" s="15"/>
      <c r="AT160" s="118"/>
      <c r="AU160" s="15"/>
      <c r="AV160" s="15"/>
      <c r="AW160" s="118"/>
      <c r="AX160" s="15"/>
      <c r="AY160" s="15"/>
      <c r="AZ160" s="118"/>
      <c r="BA160" s="15"/>
      <c r="BB160" s="15"/>
      <c r="BC160" s="118"/>
      <c r="BD160" s="15"/>
      <c r="BE160" s="15"/>
      <c r="BF160" s="15"/>
      <c r="BG160" s="118"/>
      <c r="BH160" s="15"/>
      <c r="BI160" s="15"/>
      <c r="BJ160" s="118"/>
      <c r="BK160" s="15"/>
      <c r="BL160" s="15"/>
      <c r="BM160" s="15"/>
      <c r="BN160" s="118"/>
      <c r="BO160" s="15"/>
      <c r="BP160" s="15"/>
      <c r="BQ160" s="118"/>
      <c r="BR160" s="15"/>
      <c r="BS160" s="15"/>
      <c r="BT160" s="15"/>
      <c r="BU160" s="118"/>
      <c r="BV160" s="15"/>
      <c r="BW160" s="15"/>
      <c r="BX160" s="118"/>
      <c r="BY160" s="15"/>
      <c r="BZ160" s="15"/>
      <c r="CA160" s="118"/>
      <c r="CB160" s="15"/>
      <c r="CC160" s="15"/>
      <c r="CD160" s="15"/>
      <c r="CE160" s="118"/>
      <c r="CF160" s="15"/>
      <c r="CG160" s="15"/>
      <c r="CH160" s="118"/>
      <c r="CI160" s="15"/>
      <c r="CJ160" s="15"/>
      <c r="CK160" s="15"/>
      <c r="CL160" s="118"/>
      <c r="CM160" s="15"/>
      <c r="CN160" s="15"/>
      <c r="CO160" s="118"/>
      <c r="CP160" s="15"/>
      <c r="CQ160" s="15"/>
      <c r="CR160" s="15"/>
      <c r="CS160" s="118"/>
      <c r="CT160" s="15"/>
      <c r="CU160" s="15"/>
      <c r="CV160" s="118"/>
      <c r="CW160" s="15"/>
      <c r="CX160" s="15"/>
    </row>
    <row r="161" spans="2:102" s="3" customFormat="1" x14ac:dyDescent="0.3">
      <c r="B161" s="12"/>
      <c r="C161" s="15"/>
      <c r="D161" s="15"/>
      <c r="E161" s="12"/>
      <c r="F161" s="15"/>
      <c r="G161" s="15"/>
      <c r="H161" s="118"/>
      <c r="I161" s="15"/>
      <c r="J161" s="15"/>
      <c r="K161" s="15"/>
      <c r="L161" s="118"/>
      <c r="M161" s="15"/>
      <c r="N161" s="15"/>
      <c r="O161" s="118"/>
      <c r="P161" s="15"/>
      <c r="Q161" s="15"/>
      <c r="R161" s="15"/>
      <c r="S161" s="118"/>
      <c r="T161" s="15"/>
      <c r="U161" s="15"/>
      <c r="V161" s="118"/>
      <c r="W161" s="15"/>
      <c r="X161" s="15"/>
      <c r="Y161" s="118"/>
      <c r="Z161" s="15"/>
      <c r="AA161" s="15"/>
      <c r="AB161" s="15"/>
      <c r="AC161" s="118"/>
      <c r="AD161" s="15"/>
      <c r="AE161" s="15"/>
      <c r="AF161" s="118"/>
      <c r="AG161" s="15"/>
      <c r="AH161" s="15"/>
      <c r="AI161" s="15"/>
      <c r="AJ161" s="118"/>
      <c r="AK161" s="15"/>
      <c r="AL161" s="15"/>
      <c r="AM161" s="118"/>
      <c r="AN161" s="15"/>
      <c r="AO161" s="15"/>
      <c r="AP161" s="15"/>
      <c r="AQ161" s="118"/>
      <c r="AR161" s="15"/>
      <c r="AS161" s="15"/>
      <c r="AT161" s="118"/>
      <c r="AU161" s="15"/>
      <c r="AV161" s="15"/>
      <c r="AW161" s="118"/>
      <c r="AX161" s="15"/>
      <c r="AY161" s="15"/>
      <c r="AZ161" s="118"/>
      <c r="BA161" s="15"/>
      <c r="BB161" s="15"/>
      <c r="BC161" s="118"/>
      <c r="BD161" s="15"/>
      <c r="BE161" s="15"/>
      <c r="BF161" s="15"/>
      <c r="BG161" s="118"/>
      <c r="BH161" s="15"/>
      <c r="BI161" s="15"/>
      <c r="BJ161" s="118"/>
      <c r="BK161" s="15"/>
      <c r="BL161" s="15"/>
      <c r="BM161" s="15"/>
      <c r="BN161" s="118"/>
      <c r="BO161" s="15"/>
      <c r="BP161" s="15"/>
      <c r="BQ161" s="118"/>
      <c r="BR161" s="15"/>
      <c r="BS161" s="15"/>
      <c r="BT161" s="15"/>
      <c r="BU161" s="118"/>
      <c r="BV161" s="15"/>
      <c r="BW161" s="15"/>
      <c r="BX161" s="118"/>
      <c r="BY161" s="15"/>
      <c r="BZ161" s="15"/>
      <c r="CA161" s="118"/>
      <c r="CB161" s="15"/>
      <c r="CC161" s="15"/>
      <c r="CD161" s="15"/>
      <c r="CE161" s="118"/>
      <c r="CF161" s="15"/>
      <c r="CG161" s="15"/>
      <c r="CH161" s="118"/>
      <c r="CI161" s="15"/>
      <c r="CJ161" s="15"/>
      <c r="CK161" s="15"/>
      <c r="CL161" s="118"/>
      <c r="CM161" s="15"/>
      <c r="CN161" s="15"/>
      <c r="CO161" s="118"/>
      <c r="CP161" s="15"/>
      <c r="CQ161" s="15"/>
      <c r="CR161" s="15"/>
      <c r="CS161" s="118"/>
      <c r="CT161" s="15"/>
      <c r="CU161" s="15"/>
      <c r="CV161" s="118"/>
      <c r="CW161" s="15"/>
      <c r="CX161" s="15"/>
    </row>
    <row r="162" spans="2:102" s="3" customFormat="1" x14ac:dyDescent="0.3">
      <c r="B162" s="12"/>
      <c r="C162" s="15"/>
      <c r="D162" s="15"/>
      <c r="E162" s="12"/>
      <c r="F162" s="15"/>
      <c r="G162" s="15"/>
      <c r="H162" s="118"/>
      <c r="I162" s="15"/>
      <c r="J162" s="15"/>
      <c r="K162" s="15"/>
      <c r="L162" s="118"/>
      <c r="M162" s="15"/>
      <c r="N162" s="15"/>
      <c r="O162" s="118"/>
      <c r="P162" s="15"/>
      <c r="Q162" s="15"/>
      <c r="R162" s="15"/>
      <c r="S162" s="118"/>
      <c r="T162" s="15"/>
      <c r="U162" s="15"/>
      <c r="V162" s="118"/>
      <c r="W162" s="15"/>
      <c r="X162" s="15"/>
      <c r="Y162" s="118"/>
      <c r="Z162" s="15"/>
      <c r="AA162" s="15"/>
      <c r="AB162" s="15"/>
      <c r="AC162" s="118"/>
      <c r="AD162" s="15"/>
      <c r="AE162" s="15"/>
      <c r="AF162" s="118"/>
      <c r="AG162" s="15"/>
      <c r="AH162" s="15"/>
      <c r="AI162" s="15"/>
      <c r="AJ162" s="118"/>
      <c r="AK162" s="15"/>
      <c r="AL162" s="15"/>
      <c r="AM162" s="118"/>
      <c r="AN162" s="15"/>
      <c r="AO162" s="15"/>
      <c r="AP162" s="15"/>
      <c r="AQ162" s="118"/>
      <c r="AR162" s="15"/>
      <c r="AS162" s="15"/>
      <c r="AT162" s="118"/>
      <c r="AU162" s="15"/>
      <c r="AV162" s="15"/>
      <c r="AW162" s="118"/>
      <c r="AX162" s="15"/>
      <c r="AY162" s="15"/>
      <c r="AZ162" s="118"/>
      <c r="BA162" s="15"/>
      <c r="BB162" s="15"/>
      <c r="BC162" s="118"/>
      <c r="BD162" s="15"/>
      <c r="BE162" s="15"/>
      <c r="BF162" s="15"/>
      <c r="BG162" s="118"/>
      <c r="BH162" s="15"/>
      <c r="BI162" s="15"/>
      <c r="BJ162" s="118"/>
      <c r="BK162" s="15"/>
      <c r="BL162" s="15"/>
      <c r="BM162" s="15"/>
      <c r="BN162" s="118"/>
      <c r="BO162" s="15"/>
      <c r="BP162" s="15"/>
      <c r="BQ162" s="118"/>
      <c r="BR162" s="15"/>
      <c r="BS162" s="15"/>
      <c r="BT162" s="15"/>
      <c r="BU162" s="118"/>
      <c r="BV162" s="15"/>
      <c r="BW162" s="15"/>
      <c r="BX162" s="118"/>
      <c r="BY162" s="15"/>
      <c r="BZ162" s="15"/>
      <c r="CA162" s="118"/>
      <c r="CB162" s="15"/>
      <c r="CC162" s="15"/>
      <c r="CD162" s="15"/>
      <c r="CE162" s="118"/>
      <c r="CF162" s="15"/>
      <c r="CG162" s="15"/>
      <c r="CH162" s="118"/>
      <c r="CI162" s="15"/>
      <c r="CJ162" s="15"/>
      <c r="CK162" s="15"/>
      <c r="CL162" s="118"/>
      <c r="CM162" s="15"/>
      <c r="CN162" s="15"/>
      <c r="CO162" s="118"/>
      <c r="CP162" s="15"/>
      <c r="CQ162" s="15"/>
      <c r="CR162" s="15"/>
      <c r="CS162" s="118"/>
      <c r="CT162" s="15"/>
      <c r="CU162" s="15"/>
      <c r="CV162" s="118"/>
      <c r="CW162" s="15"/>
      <c r="CX162" s="15"/>
    </row>
    <row r="163" spans="2:102" s="3" customFormat="1" x14ac:dyDescent="0.3">
      <c r="B163" s="12"/>
      <c r="C163" s="15"/>
      <c r="D163" s="15"/>
      <c r="E163" s="12"/>
      <c r="F163" s="15"/>
      <c r="G163" s="15"/>
      <c r="H163" s="118"/>
      <c r="I163" s="15"/>
      <c r="J163" s="15"/>
      <c r="K163" s="15"/>
      <c r="L163" s="118"/>
      <c r="M163" s="15"/>
      <c r="N163" s="15"/>
      <c r="O163" s="118"/>
      <c r="P163" s="15"/>
      <c r="Q163" s="15"/>
      <c r="R163" s="15"/>
      <c r="S163" s="118"/>
      <c r="T163" s="15"/>
      <c r="U163" s="15"/>
      <c r="V163" s="118"/>
      <c r="W163" s="15"/>
      <c r="X163" s="15"/>
      <c r="Y163" s="118"/>
      <c r="Z163" s="15"/>
      <c r="AA163" s="15"/>
      <c r="AB163" s="15"/>
      <c r="AC163" s="118"/>
      <c r="AD163" s="15"/>
      <c r="AE163" s="15"/>
      <c r="AF163" s="118"/>
      <c r="AG163" s="15"/>
      <c r="AH163" s="15"/>
      <c r="AI163" s="15"/>
      <c r="AJ163" s="118"/>
      <c r="AK163" s="15"/>
      <c r="AL163" s="15"/>
      <c r="AM163" s="118"/>
      <c r="AN163" s="15"/>
      <c r="AO163" s="15"/>
      <c r="AP163" s="15"/>
      <c r="AQ163" s="118"/>
      <c r="AR163" s="15"/>
      <c r="AS163" s="15"/>
      <c r="AT163" s="118"/>
      <c r="AU163" s="15"/>
      <c r="AV163" s="15"/>
      <c r="AW163" s="118"/>
      <c r="AX163" s="15"/>
      <c r="AY163" s="15"/>
      <c r="AZ163" s="118"/>
      <c r="BA163" s="15"/>
      <c r="BB163" s="15"/>
      <c r="BC163" s="118"/>
      <c r="BD163" s="15"/>
      <c r="BE163" s="15"/>
      <c r="BF163" s="15"/>
      <c r="BG163" s="118"/>
      <c r="BH163" s="15"/>
      <c r="BI163" s="15"/>
      <c r="BJ163" s="118"/>
      <c r="BK163" s="15"/>
      <c r="BL163" s="15"/>
      <c r="BM163" s="15"/>
      <c r="BN163" s="118"/>
      <c r="BO163" s="15"/>
      <c r="BP163" s="15"/>
      <c r="BQ163" s="118"/>
      <c r="BR163" s="15"/>
      <c r="BS163" s="15"/>
      <c r="BT163" s="15"/>
      <c r="BU163" s="118"/>
      <c r="BV163" s="15"/>
      <c r="BW163" s="15"/>
      <c r="BX163" s="118"/>
      <c r="BY163" s="15"/>
      <c r="BZ163" s="15"/>
      <c r="CA163" s="118"/>
      <c r="CB163" s="15"/>
      <c r="CC163" s="15"/>
      <c r="CD163" s="15"/>
      <c r="CE163" s="118"/>
      <c r="CF163" s="15"/>
      <c r="CG163" s="15"/>
      <c r="CH163" s="118"/>
      <c r="CI163" s="15"/>
      <c r="CJ163" s="15"/>
      <c r="CK163" s="15"/>
      <c r="CL163" s="118"/>
      <c r="CM163" s="15"/>
      <c r="CN163" s="15"/>
      <c r="CO163" s="118"/>
      <c r="CP163" s="15"/>
      <c r="CQ163" s="15"/>
      <c r="CR163" s="15"/>
      <c r="CS163" s="118"/>
      <c r="CT163" s="15"/>
      <c r="CU163" s="15"/>
      <c r="CV163" s="118"/>
      <c r="CW163" s="15"/>
      <c r="CX163" s="15"/>
    </row>
    <row r="164" spans="2:102" s="3" customFormat="1" x14ac:dyDescent="0.3">
      <c r="B164" s="12"/>
      <c r="C164" s="15"/>
      <c r="D164" s="15"/>
      <c r="E164" s="12"/>
      <c r="F164" s="15"/>
      <c r="G164" s="15"/>
      <c r="H164" s="118"/>
      <c r="I164" s="15"/>
      <c r="J164" s="15"/>
      <c r="K164" s="15"/>
      <c r="L164" s="118"/>
      <c r="M164" s="15"/>
      <c r="N164" s="15"/>
      <c r="O164" s="118"/>
      <c r="P164" s="15"/>
      <c r="Q164" s="15"/>
      <c r="R164" s="15"/>
      <c r="S164" s="118"/>
      <c r="T164" s="15"/>
      <c r="U164" s="15"/>
      <c r="V164" s="118"/>
      <c r="W164" s="15"/>
      <c r="X164" s="15"/>
      <c r="Y164" s="118"/>
      <c r="Z164" s="15"/>
      <c r="AA164" s="15"/>
      <c r="AB164" s="15"/>
      <c r="AC164" s="118"/>
      <c r="AD164" s="15"/>
      <c r="AE164" s="15"/>
      <c r="AF164" s="118"/>
      <c r="AG164" s="15"/>
      <c r="AH164" s="15"/>
      <c r="AI164" s="15"/>
      <c r="AJ164" s="118"/>
      <c r="AK164" s="15"/>
      <c r="AL164" s="15"/>
      <c r="AM164" s="118"/>
      <c r="AN164" s="15"/>
      <c r="AO164" s="15"/>
      <c r="AP164" s="15"/>
      <c r="AQ164" s="118"/>
      <c r="AR164" s="15"/>
      <c r="AS164" s="15"/>
      <c r="AT164" s="118"/>
      <c r="AU164" s="15"/>
      <c r="AV164" s="15"/>
      <c r="AW164" s="118"/>
      <c r="AX164" s="15"/>
      <c r="AY164" s="15"/>
      <c r="AZ164" s="118"/>
      <c r="BA164" s="15"/>
      <c r="BB164" s="15"/>
      <c r="BC164" s="118"/>
      <c r="BD164" s="15"/>
      <c r="BE164" s="15"/>
      <c r="BF164" s="15"/>
      <c r="BG164" s="118"/>
      <c r="BH164" s="15"/>
      <c r="BI164" s="15"/>
      <c r="BJ164" s="118"/>
      <c r="BK164" s="15"/>
      <c r="BL164" s="15"/>
      <c r="BM164" s="15"/>
      <c r="BN164" s="118"/>
      <c r="BO164" s="15"/>
      <c r="BP164" s="15"/>
      <c r="BQ164" s="118"/>
      <c r="BR164" s="15"/>
      <c r="BS164" s="15"/>
      <c r="BT164" s="15"/>
      <c r="BU164" s="118"/>
      <c r="BV164" s="15"/>
      <c r="BW164" s="15"/>
      <c r="BX164" s="118"/>
      <c r="BY164" s="15"/>
      <c r="BZ164" s="15"/>
      <c r="CA164" s="118"/>
      <c r="CB164" s="15"/>
      <c r="CC164" s="15"/>
      <c r="CD164" s="15"/>
      <c r="CE164" s="118"/>
      <c r="CF164" s="15"/>
      <c r="CG164" s="15"/>
      <c r="CH164" s="118"/>
      <c r="CI164" s="15"/>
      <c r="CJ164" s="15"/>
      <c r="CK164" s="15"/>
      <c r="CL164" s="118"/>
      <c r="CM164" s="15"/>
      <c r="CN164" s="15"/>
      <c r="CO164" s="118"/>
      <c r="CP164" s="15"/>
      <c r="CQ164" s="15"/>
      <c r="CR164" s="15"/>
      <c r="CS164" s="118"/>
      <c r="CT164" s="15"/>
      <c r="CU164" s="15"/>
      <c r="CV164" s="118"/>
      <c r="CW164" s="15"/>
      <c r="CX164" s="15"/>
    </row>
    <row r="165" spans="2:102" s="3" customFormat="1" x14ac:dyDescent="0.3">
      <c r="B165" s="12"/>
      <c r="C165" s="15"/>
      <c r="D165" s="15"/>
      <c r="E165" s="12"/>
      <c r="F165" s="15"/>
      <c r="G165" s="15"/>
      <c r="H165" s="118"/>
      <c r="I165" s="15"/>
      <c r="J165" s="15"/>
      <c r="K165" s="15"/>
      <c r="L165" s="118"/>
      <c r="M165" s="15"/>
      <c r="N165" s="15"/>
      <c r="O165" s="118"/>
      <c r="P165" s="15"/>
      <c r="Q165" s="15"/>
      <c r="R165" s="15"/>
      <c r="S165" s="118"/>
      <c r="T165" s="15"/>
      <c r="U165" s="15"/>
      <c r="V165" s="118"/>
      <c r="W165" s="15"/>
      <c r="X165" s="15"/>
      <c r="Y165" s="118"/>
      <c r="Z165" s="15"/>
      <c r="AA165" s="15"/>
      <c r="AB165" s="15"/>
      <c r="AC165" s="118"/>
      <c r="AD165" s="15"/>
      <c r="AE165" s="15"/>
      <c r="AF165" s="118"/>
      <c r="AG165" s="15"/>
      <c r="AH165" s="15"/>
      <c r="AI165" s="15"/>
      <c r="AJ165" s="118"/>
      <c r="AK165" s="15"/>
      <c r="AL165" s="15"/>
      <c r="AM165" s="118"/>
      <c r="AN165" s="15"/>
      <c r="AO165" s="15"/>
      <c r="AP165" s="15"/>
      <c r="AQ165" s="118"/>
      <c r="AR165" s="15"/>
      <c r="AS165" s="15"/>
      <c r="AT165" s="118"/>
      <c r="AU165" s="15"/>
      <c r="AV165" s="15"/>
      <c r="AW165" s="118"/>
      <c r="AX165" s="15"/>
      <c r="AY165" s="15"/>
      <c r="AZ165" s="118"/>
      <c r="BA165" s="15"/>
      <c r="BB165" s="15"/>
      <c r="BC165" s="118"/>
      <c r="BD165" s="15"/>
      <c r="BE165" s="15"/>
      <c r="BF165" s="15"/>
      <c r="BG165" s="118"/>
      <c r="BH165" s="15"/>
      <c r="BI165" s="15"/>
      <c r="BJ165" s="118"/>
      <c r="BK165" s="15"/>
      <c r="BL165" s="15"/>
      <c r="BM165" s="15"/>
      <c r="BN165" s="118"/>
      <c r="BO165" s="15"/>
      <c r="BP165" s="15"/>
      <c r="BQ165" s="118"/>
      <c r="BR165" s="15"/>
      <c r="BS165" s="15"/>
      <c r="BT165" s="15"/>
      <c r="BU165" s="118"/>
      <c r="BV165" s="15"/>
      <c r="BW165" s="15"/>
      <c r="BX165" s="118"/>
      <c r="BY165" s="15"/>
      <c r="BZ165" s="15"/>
      <c r="CA165" s="118"/>
      <c r="CB165" s="15"/>
      <c r="CC165" s="15"/>
      <c r="CD165" s="15"/>
      <c r="CE165" s="118"/>
      <c r="CF165" s="15"/>
      <c r="CG165" s="15"/>
      <c r="CH165" s="118"/>
      <c r="CI165" s="15"/>
      <c r="CJ165" s="15"/>
      <c r="CK165" s="15"/>
      <c r="CL165" s="118"/>
      <c r="CM165" s="15"/>
      <c r="CN165" s="15"/>
      <c r="CO165" s="118"/>
      <c r="CP165" s="15"/>
      <c r="CQ165" s="15"/>
      <c r="CR165" s="15"/>
      <c r="CS165" s="118"/>
      <c r="CT165" s="15"/>
      <c r="CU165" s="15"/>
      <c r="CV165" s="118"/>
      <c r="CW165" s="15"/>
      <c r="CX165" s="15"/>
    </row>
    <row r="166" spans="2:102" s="3" customFormat="1" x14ac:dyDescent="0.3">
      <c r="B166" s="12"/>
      <c r="C166" s="15"/>
      <c r="D166" s="15"/>
      <c r="E166" s="12"/>
      <c r="F166" s="15"/>
      <c r="G166" s="15"/>
      <c r="H166" s="118"/>
      <c r="I166" s="15"/>
      <c r="J166" s="15"/>
      <c r="K166" s="15"/>
      <c r="L166" s="118"/>
      <c r="M166" s="15"/>
      <c r="N166" s="15"/>
      <c r="O166" s="118"/>
      <c r="P166" s="15"/>
      <c r="Q166" s="15"/>
      <c r="R166" s="15"/>
      <c r="S166" s="118"/>
      <c r="T166" s="15"/>
      <c r="U166" s="15"/>
      <c r="V166" s="118"/>
      <c r="W166" s="15"/>
      <c r="X166" s="15"/>
      <c r="Y166" s="118"/>
      <c r="Z166" s="15"/>
      <c r="AA166" s="15"/>
      <c r="AB166" s="15"/>
      <c r="AC166" s="118"/>
      <c r="AD166" s="15"/>
      <c r="AE166" s="15"/>
      <c r="AF166" s="118"/>
      <c r="AG166" s="15"/>
      <c r="AH166" s="15"/>
      <c r="AI166" s="15"/>
      <c r="AJ166" s="118"/>
      <c r="AK166" s="15"/>
      <c r="AL166" s="15"/>
      <c r="AM166" s="118"/>
      <c r="AN166" s="15"/>
      <c r="AO166" s="15"/>
      <c r="AP166" s="15"/>
      <c r="AQ166" s="118"/>
      <c r="AR166" s="15"/>
      <c r="AS166" s="15"/>
      <c r="AT166" s="118"/>
      <c r="AU166" s="15"/>
      <c r="AV166" s="15"/>
      <c r="AW166" s="118"/>
      <c r="AX166" s="15"/>
      <c r="AY166" s="15"/>
      <c r="AZ166" s="118"/>
      <c r="BA166" s="15"/>
      <c r="BB166" s="15"/>
      <c r="BC166" s="118"/>
      <c r="BD166" s="15"/>
      <c r="BE166" s="15"/>
      <c r="BF166" s="15"/>
      <c r="BG166" s="118"/>
      <c r="BH166" s="15"/>
      <c r="BI166" s="15"/>
      <c r="BJ166" s="118"/>
      <c r="BK166" s="15"/>
      <c r="BL166" s="15"/>
      <c r="BM166" s="15"/>
      <c r="BN166" s="118"/>
      <c r="BO166" s="15"/>
      <c r="BP166" s="15"/>
      <c r="BQ166" s="118"/>
      <c r="BR166" s="15"/>
      <c r="BS166" s="15"/>
      <c r="BT166" s="15"/>
      <c r="BU166" s="118"/>
      <c r="BV166" s="15"/>
      <c r="BW166" s="15"/>
      <c r="BX166" s="118"/>
      <c r="BY166" s="15"/>
      <c r="BZ166" s="15"/>
      <c r="CA166" s="118"/>
      <c r="CB166" s="15"/>
      <c r="CC166" s="15"/>
      <c r="CD166" s="15"/>
      <c r="CE166" s="118"/>
      <c r="CF166" s="15"/>
      <c r="CG166" s="15"/>
      <c r="CH166" s="118"/>
      <c r="CI166" s="15"/>
      <c r="CJ166" s="15"/>
      <c r="CK166" s="15"/>
      <c r="CL166" s="118"/>
      <c r="CM166" s="15"/>
      <c r="CN166" s="15"/>
      <c r="CO166" s="118"/>
      <c r="CP166" s="15"/>
      <c r="CQ166" s="15"/>
      <c r="CR166" s="15"/>
      <c r="CS166" s="118"/>
      <c r="CT166" s="15"/>
      <c r="CU166" s="15"/>
      <c r="CV166" s="118"/>
      <c r="CW166" s="15"/>
      <c r="CX166" s="15"/>
    </row>
    <row r="167" spans="2:102" s="3" customFormat="1" x14ac:dyDescent="0.3">
      <c r="B167" s="12"/>
      <c r="C167" s="15"/>
      <c r="D167" s="15"/>
      <c r="E167" s="12"/>
      <c r="F167" s="15"/>
      <c r="G167" s="15"/>
      <c r="H167" s="118"/>
      <c r="I167" s="15"/>
      <c r="J167" s="15"/>
      <c r="K167" s="15"/>
      <c r="L167" s="118"/>
      <c r="M167" s="15"/>
      <c r="N167" s="15"/>
      <c r="O167" s="118"/>
      <c r="P167" s="15"/>
      <c r="Q167" s="15"/>
      <c r="R167" s="15"/>
      <c r="S167" s="118"/>
      <c r="T167" s="15"/>
      <c r="U167" s="15"/>
      <c r="V167" s="118"/>
      <c r="W167" s="15"/>
      <c r="X167" s="15"/>
      <c r="Y167" s="118"/>
      <c r="Z167" s="15"/>
      <c r="AA167" s="15"/>
      <c r="AB167" s="15"/>
      <c r="AC167" s="118"/>
      <c r="AD167" s="15"/>
      <c r="AE167" s="15"/>
      <c r="AF167" s="118"/>
      <c r="AG167" s="15"/>
      <c r="AH167" s="15"/>
      <c r="AI167" s="15"/>
      <c r="AJ167" s="118"/>
      <c r="AK167" s="15"/>
      <c r="AL167" s="15"/>
      <c r="AM167" s="118"/>
      <c r="AN167" s="15"/>
      <c r="AO167" s="15"/>
      <c r="AP167" s="15"/>
      <c r="AQ167" s="118"/>
      <c r="AR167" s="15"/>
      <c r="AS167" s="15"/>
      <c r="AT167" s="118"/>
      <c r="AU167" s="15"/>
      <c r="AV167" s="15"/>
      <c r="AW167" s="118"/>
      <c r="AX167" s="15"/>
      <c r="AY167" s="15"/>
      <c r="AZ167" s="118"/>
      <c r="BA167" s="15"/>
      <c r="BB167" s="15"/>
      <c r="BC167" s="118"/>
      <c r="BD167" s="15"/>
      <c r="BE167" s="15"/>
      <c r="BF167" s="15"/>
      <c r="BG167" s="118"/>
      <c r="BH167" s="15"/>
      <c r="BI167" s="15"/>
      <c r="BJ167" s="118"/>
      <c r="BK167" s="15"/>
      <c r="BL167" s="15"/>
      <c r="BM167" s="15"/>
      <c r="BN167" s="118"/>
      <c r="BO167" s="15"/>
      <c r="BP167" s="15"/>
      <c r="BQ167" s="118"/>
      <c r="BR167" s="15"/>
      <c r="BS167" s="15"/>
      <c r="BT167" s="15"/>
      <c r="BU167" s="118"/>
      <c r="BV167" s="15"/>
      <c r="BW167" s="15"/>
      <c r="BX167" s="118"/>
      <c r="BY167" s="15"/>
      <c r="BZ167" s="15"/>
      <c r="CA167" s="118"/>
      <c r="CB167" s="15"/>
      <c r="CC167" s="15"/>
      <c r="CD167" s="15"/>
      <c r="CE167" s="118"/>
      <c r="CF167" s="15"/>
      <c r="CG167" s="15"/>
      <c r="CH167" s="118"/>
      <c r="CI167" s="15"/>
      <c r="CJ167" s="15"/>
      <c r="CK167" s="15"/>
      <c r="CL167" s="118"/>
      <c r="CM167" s="15"/>
      <c r="CN167" s="15"/>
      <c r="CO167" s="118"/>
      <c r="CP167" s="15"/>
      <c r="CQ167" s="15"/>
      <c r="CR167" s="15"/>
      <c r="CS167" s="118"/>
      <c r="CT167" s="15"/>
      <c r="CU167" s="15"/>
      <c r="CV167" s="118"/>
      <c r="CW167" s="15"/>
      <c r="CX167" s="15"/>
    </row>
    <row r="168" spans="2:102" s="3" customFormat="1" x14ac:dyDescent="0.3">
      <c r="B168" s="12"/>
      <c r="C168" s="15"/>
      <c r="D168" s="15"/>
      <c r="E168" s="12"/>
      <c r="F168" s="15"/>
      <c r="G168" s="15"/>
      <c r="H168" s="118"/>
      <c r="I168" s="15"/>
      <c r="J168" s="15"/>
      <c r="K168" s="15"/>
      <c r="L168" s="118"/>
      <c r="M168" s="15"/>
      <c r="N168" s="15"/>
      <c r="O168" s="118"/>
      <c r="P168" s="15"/>
      <c r="Q168" s="15"/>
      <c r="R168" s="15"/>
      <c r="S168" s="118"/>
      <c r="T168" s="15"/>
      <c r="U168" s="15"/>
      <c r="V168" s="118"/>
      <c r="W168" s="15"/>
      <c r="X168" s="15"/>
      <c r="Y168" s="118"/>
      <c r="Z168" s="15"/>
      <c r="AA168" s="15"/>
      <c r="AB168" s="15"/>
      <c r="AC168" s="118"/>
      <c r="AD168" s="15"/>
      <c r="AE168" s="15"/>
      <c r="AF168" s="118"/>
      <c r="AG168" s="15"/>
      <c r="AH168" s="15"/>
      <c r="AI168" s="15"/>
      <c r="AJ168" s="118"/>
      <c r="AK168" s="15"/>
      <c r="AL168" s="15"/>
      <c r="AM168" s="118"/>
      <c r="AN168" s="15"/>
      <c r="AO168" s="15"/>
      <c r="AP168" s="15"/>
      <c r="AQ168" s="118"/>
      <c r="AR168" s="15"/>
      <c r="AS168" s="15"/>
      <c r="AT168" s="118"/>
      <c r="AU168" s="15"/>
      <c r="AV168" s="15"/>
      <c r="AW168" s="118"/>
      <c r="AX168" s="15"/>
      <c r="AY168" s="15"/>
      <c r="AZ168" s="118"/>
      <c r="BA168" s="15"/>
      <c r="BB168" s="15"/>
      <c r="BC168" s="118"/>
      <c r="BD168" s="15"/>
      <c r="BE168" s="15"/>
      <c r="BF168" s="15"/>
      <c r="BG168" s="118"/>
      <c r="BH168" s="15"/>
      <c r="BI168" s="15"/>
      <c r="BJ168" s="118"/>
      <c r="BK168" s="15"/>
      <c r="BL168" s="15"/>
      <c r="BM168" s="15"/>
      <c r="BN168" s="118"/>
      <c r="BO168" s="15"/>
      <c r="BP168" s="15"/>
      <c r="BQ168" s="118"/>
      <c r="BR168" s="15"/>
      <c r="BS168" s="15"/>
      <c r="BT168" s="15"/>
      <c r="BU168" s="118"/>
      <c r="BV168" s="15"/>
      <c r="BW168" s="15"/>
      <c r="BX168" s="118"/>
      <c r="BY168" s="15"/>
      <c r="BZ168" s="15"/>
      <c r="CA168" s="118"/>
      <c r="CB168" s="15"/>
      <c r="CC168" s="15"/>
      <c r="CD168" s="15"/>
      <c r="CE168" s="118"/>
      <c r="CF168" s="15"/>
      <c r="CG168" s="15"/>
      <c r="CH168" s="118"/>
      <c r="CI168" s="15"/>
      <c r="CJ168" s="15"/>
      <c r="CK168" s="15"/>
      <c r="CL168" s="118"/>
      <c r="CM168" s="15"/>
      <c r="CN168" s="15"/>
      <c r="CO168" s="118"/>
      <c r="CP168" s="15"/>
      <c r="CQ168" s="15"/>
      <c r="CR168" s="15"/>
      <c r="CS168" s="118"/>
      <c r="CT168" s="15"/>
      <c r="CU168" s="15"/>
      <c r="CV168" s="118"/>
      <c r="CW168" s="15"/>
      <c r="CX168" s="15"/>
    </row>
    <row r="169" spans="2:102" s="3" customFormat="1" x14ac:dyDescent="0.3">
      <c r="B169" s="12"/>
      <c r="C169" s="15"/>
      <c r="D169" s="15"/>
      <c r="E169" s="12"/>
      <c r="F169" s="15"/>
      <c r="G169" s="15"/>
      <c r="H169" s="118"/>
      <c r="I169" s="15"/>
      <c r="J169" s="15"/>
      <c r="K169" s="15"/>
      <c r="L169" s="118"/>
      <c r="M169" s="15"/>
      <c r="N169" s="15"/>
      <c r="O169" s="118"/>
      <c r="P169" s="15"/>
      <c r="Q169" s="15"/>
      <c r="R169" s="15"/>
      <c r="S169" s="118"/>
      <c r="T169" s="15"/>
      <c r="U169" s="15"/>
      <c r="V169" s="118"/>
      <c r="W169" s="15"/>
      <c r="X169" s="15"/>
      <c r="Y169" s="118"/>
      <c r="Z169" s="15"/>
      <c r="AA169" s="15"/>
      <c r="AB169" s="15"/>
      <c r="AC169" s="118"/>
      <c r="AD169" s="15"/>
      <c r="AE169" s="15"/>
      <c r="AF169" s="118"/>
      <c r="AG169" s="15"/>
      <c r="AH169" s="15"/>
      <c r="AI169" s="15"/>
      <c r="AJ169" s="118"/>
      <c r="AK169" s="15"/>
      <c r="AL169" s="15"/>
      <c r="AM169" s="118"/>
      <c r="AN169" s="15"/>
      <c r="AO169" s="15"/>
      <c r="AP169" s="15"/>
      <c r="AQ169" s="118"/>
      <c r="AR169" s="15"/>
      <c r="AS169" s="15"/>
      <c r="AT169" s="118"/>
      <c r="AU169" s="15"/>
      <c r="AV169" s="15"/>
      <c r="AW169" s="118"/>
      <c r="AX169" s="15"/>
      <c r="AY169" s="15"/>
      <c r="AZ169" s="118"/>
      <c r="BA169" s="15"/>
      <c r="BB169" s="15"/>
      <c r="BC169" s="118"/>
      <c r="BD169" s="15"/>
      <c r="BE169" s="15"/>
      <c r="BF169" s="15"/>
      <c r="BG169" s="118"/>
      <c r="BH169" s="15"/>
      <c r="BI169" s="15"/>
      <c r="BJ169" s="118"/>
      <c r="BK169" s="15"/>
      <c r="BL169" s="15"/>
      <c r="BM169" s="15"/>
      <c r="BN169" s="118"/>
      <c r="BO169" s="15"/>
      <c r="BP169" s="15"/>
      <c r="BQ169" s="118"/>
      <c r="BR169" s="15"/>
      <c r="BS169" s="15"/>
      <c r="BT169" s="15"/>
      <c r="BU169" s="118"/>
      <c r="BV169" s="15"/>
      <c r="BW169" s="15"/>
      <c r="BX169" s="118"/>
      <c r="BY169" s="15"/>
      <c r="BZ169" s="15"/>
      <c r="CA169" s="118"/>
      <c r="CB169" s="15"/>
      <c r="CC169" s="15"/>
      <c r="CD169" s="15"/>
      <c r="CE169" s="118"/>
      <c r="CF169" s="15"/>
      <c r="CG169" s="15"/>
      <c r="CH169" s="118"/>
      <c r="CI169" s="15"/>
      <c r="CJ169" s="15"/>
      <c r="CK169" s="15"/>
      <c r="CL169" s="118"/>
      <c r="CM169" s="15"/>
      <c r="CN169" s="15"/>
      <c r="CO169" s="118"/>
      <c r="CP169" s="15"/>
      <c r="CQ169" s="15"/>
      <c r="CR169" s="15"/>
      <c r="CS169" s="118"/>
      <c r="CT169" s="15"/>
      <c r="CU169" s="15"/>
      <c r="CV169" s="118"/>
      <c r="CW169" s="15"/>
      <c r="CX169" s="15"/>
    </row>
    <row r="170" spans="2:102" s="3" customFormat="1" x14ac:dyDescent="0.3">
      <c r="B170" s="12"/>
      <c r="C170" s="15"/>
      <c r="D170" s="15"/>
      <c r="E170" s="12"/>
      <c r="F170" s="15"/>
      <c r="G170" s="15"/>
      <c r="H170" s="118"/>
      <c r="I170" s="15"/>
      <c r="J170" s="15"/>
      <c r="K170" s="15"/>
      <c r="L170" s="118"/>
      <c r="M170" s="15"/>
      <c r="N170" s="15"/>
      <c r="O170" s="118"/>
      <c r="P170" s="15"/>
      <c r="Q170" s="15"/>
      <c r="R170" s="15"/>
      <c r="S170" s="118"/>
      <c r="T170" s="15"/>
      <c r="U170" s="15"/>
      <c r="V170" s="118"/>
      <c r="W170" s="15"/>
      <c r="X170" s="15"/>
      <c r="Y170" s="118"/>
      <c r="Z170" s="15"/>
      <c r="AA170" s="15"/>
      <c r="AB170" s="15"/>
      <c r="AC170" s="118"/>
      <c r="AD170" s="15"/>
      <c r="AE170" s="15"/>
      <c r="AF170" s="118"/>
      <c r="AG170" s="15"/>
      <c r="AH170" s="15"/>
      <c r="AI170" s="15"/>
      <c r="AJ170" s="118"/>
      <c r="AK170" s="15"/>
      <c r="AL170" s="15"/>
      <c r="AM170" s="118"/>
      <c r="AN170" s="15"/>
      <c r="AO170" s="15"/>
      <c r="AP170" s="15"/>
      <c r="AQ170" s="118"/>
      <c r="AR170" s="15"/>
      <c r="AS170" s="15"/>
      <c r="AT170" s="118"/>
      <c r="AU170" s="15"/>
      <c r="AV170" s="15"/>
      <c r="AW170" s="118"/>
      <c r="AX170" s="15"/>
      <c r="AY170" s="15"/>
      <c r="AZ170" s="118"/>
      <c r="BA170" s="15"/>
      <c r="BB170" s="15"/>
      <c r="BC170" s="118"/>
      <c r="BD170" s="15"/>
      <c r="BE170" s="15"/>
      <c r="BF170" s="15"/>
      <c r="BG170" s="118"/>
      <c r="BH170" s="15"/>
      <c r="BI170" s="15"/>
      <c r="BJ170" s="118"/>
      <c r="BK170" s="15"/>
      <c r="BL170" s="15"/>
      <c r="BM170" s="15"/>
      <c r="BN170" s="118"/>
      <c r="BO170" s="15"/>
      <c r="BP170" s="15"/>
      <c r="BQ170" s="118"/>
      <c r="BR170" s="15"/>
      <c r="BS170" s="15"/>
      <c r="BT170" s="15"/>
      <c r="BU170" s="118"/>
      <c r="BV170" s="15"/>
      <c r="BW170" s="15"/>
      <c r="BX170" s="118"/>
      <c r="BY170" s="15"/>
      <c r="BZ170" s="15"/>
      <c r="CA170" s="118"/>
      <c r="CB170" s="15"/>
      <c r="CC170" s="15"/>
      <c r="CD170" s="15"/>
      <c r="CE170" s="118"/>
      <c r="CF170" s="15"/>
      <c r="CG170" s="15"/>
      <c r="CH170" s="118"/>
      <c r="CI170" s="15"/>
      <c r="CJ170" s="15"/>
      <c r="CK170" s="15"/>
      <c r="CL170" s="118"/>
      <c r="CM170" s="15"/>
      <c r="CN170" s="15"/>
      <c r="CO170" s="118"/>
      <c r="CP170" s="15"/>
      <c r="CQ170" s="15"/>
      <c r="CR170" s="15"/>
      <c r="CS170" s="118"/>
      <c r="CT170" s="15"/>
      <c r="CU170" s="15"/>
      <c r="CV170" s="118"/>
      <c r="CW170" s="15"/>
      <c r="CX170" s="15"/>
    </row>
    <row r="171" spans="2:102" s="3" customFormat="1" x14ac:dyDescent="0.3">
      <c r="B171" s="12"/>
      <c r="C171" s="15"/>
      <c r="D171" s="15"/>
      <c r="E171" s="12"/>
      <c r="F171" s="15"/>
      <c r="G171" s="15"/>
      <c r="H171" s="118"/>
      <c r="I171" s="15"/>
      <c r="J171" s="15"/>
      <c r="K171" s="15"/>
      <c r="L171" s="118"/>
      <c r="M171" s="15"/>
      <c r="N171" s="15"/>
      <c r="O171" s="118"/>
      <c r="P171" s="15"/>
      <c r="Q171" s="15"/>
      <c r="R171" s="15"/>
      <c r="S171" s="118"/>
      <c r="T171" s="15"/>
      <c r="U171" s="15"/>
      <c r="V171" s="118"/>
      <c r="W171" s="15"/>
      <c r="X171" s="15"/>
      <c r="Y171" s="118"/>
      <c r="Z171" s="15"/>
      <c r="AA171" s="15"/>
      <c r="AB171" s="15"/>
      <c r="AC171" s="118"/>
      <c r="AD171" s="15"/>
      <c r="AE171" s="15"/>
      <c r="AF171" s="118"/>
      <c r="AG171" s="15"/>
      <c r="AH171" s="15"/>
      <c r="AI171" s="15"/>
      <c r="AJ171" s="118"/>
      <c r="AK171" s="15"/>
      <c r="AL171" s="15"/>
      <c r="AM171" s="118"/>
      <c r="AN171" s="15"/>
      <c r="AO171" s="15"/>
      <c r="AP171" s="15"/>
      <c r="AQ171" s="118"/>
      <c r="AR171" s="15"/>
      <c r="AS171" s="15"/>
      <c r="AT171" s="118"/>
      <c r="AU171" s="15"/>
      <c r="AV171" s="15"/>
      <c r="AW171" s="118"/>
      <c r="AX171" s="15"/>
      <c r="AY171" s="15"/>
      <c r="AZ171" s="118"/>
      <c r="BA171" s="15"/>
      <c r="BB171" s="15"/>
      <c r="BC171" s="118"/>
      <c r="BD171" s="15"/>
      <c r="BE171" s="15"/>
      <c r="BF171" s="15"/>
      <c r="BG171" s="118"/>
      <c r="BH171" s="15"/>
      <c r="BI171" s="15"/>
      <c r="BJ171" s="118"/>
      <c r="BK171" s="15"/>
      <c r="BL171" s="15"/>
      <c r="BM171" s="15"/>
      <c r="BN171" s="118"/>
      <c r="BO171" s="15"/>
      <c r="BP171" s="15"/>
      <c r="BQ171" s="118"/>
      <c r="BR171" s="15"/>
      <c r="BS171" s="15"/>
      <c r="BT171" s="15"/>
      <c r="BU171" s="118"/>
      <c r="BV171" s="15"/>
      <c r="BW171" s="15"/>
      <c r="BX171" s="118"/>
      <c r="BY171" s="15"/>
      <c r="BZ171" s="15"/>
      <c r="CA171" s="118"/>
      <c r="CB171" s="15"/>
      <c r="CC171" s="15"/>
      <c r="CD171" s="15"/>
      <c r="CE171" s="118"/>
      <c r="CF171" s="15"/>
      <c r="CG171" s="15"/>
      <c r="CH171" s="118"/>
      <c r="CI171" s="15"/>
      <c r="CJ171" s="15"/>
      <c r="CK171" s="15"/>
      <c r="CL171" s="118"/>
      <c r="CM171" s="15"/>
      <c r="CN171" s="15"/>
      <c r="CO171" s="118"/>
      <c r="CP171" s="15"/>
      <c r="CQ171" s="15"/>
      <c r="CR171" s="15"/>
      <c r="CS171" s="118"/>
      <c r="CT171" s="15"/>
      <c r="CU171" s="15"/>
      <c r="CV171" s="118"/>
      <c r="CW171" s="15"/>
      <c r="CX171" s="15"/>
    </row>
    <row r="172" spans="2:102" s="3" customFormat="1" x14ac:dyDescent="0.3">
      <c r="B172" s="12"/>
      <c r="C172" s="15"/>
      <c r="D172" s="15"/>
      <c r="E172" s="12"/>
      <c r="F172" s="15"/>
      <c r="G172" s="15"/>
      <c r="H172" s="118"/>
      <c r="I172" s="15"/>
      <c r="J172" s="15"/>
      <c r="K172" s="15"/>
      <c r="L172" s="118"/>
      <c r="M172" s="15"/>
      <c r="N172" s="15"/>
      <c r="O172" s="118"/>
      <c r="P172" s="15"/>
      <c r="Q172" s="15"/>
      <c r="R172" s="15"/>
      <c r="S172" s="118"/>
      <c r="T172" s="15"/>
      <c r="U172" s="15"/>
      <c r="V172" s="118"/>
      <c r="W172" s="15"/>
      <c r="X172" s="15"/>
      <c r="Y172" s="118"/>
      <c r="Z172" s="15"/>
      <c r="AA172" s="15"/>
      <c r="AB172" s="15"/>
      <c r="AC172" s="118"/>
      <c r="AD172" s="15"/>
      <c r="AE172" s="15"/>
      <c r="AF172" s="118"/>
      <c r="AG172" s="15"/>
      <c r="AH172" s="15"/>
      <c r="AI172" s="15"/>
      <c r="AJ172" s="118"/>
      <c r="AK172" s="15"/>
      <c r="AL172" s="15"/>
      <c r="AM172" s="118"/>
      <c r="AN172" s="15"/>
      <c r="AO172" s="15"/>
      <c r="AP172" s="15"/>
      <c r="AQ172" s="118"/>
      <c r="AR172" s="15"/>
      <c r="AS172" s="15"/>
      <c r="AT172" s="118"/>
      <c r="AU172" s="15"/>
      <c r="AV172" s="15"/>
      <c r="AW172" s="118"/>
      <c r="AX172" s="15"/>
      <c r="AY172" s="15"/>
      <c r="AZ172" s="118"/>
      <c r="BA172" s="15"/>
      <c r="BB172" s="15"/>
      <c r="BC172" s="118"/>
      <c r="BD172" s="15"/>
      <c r="BE172" s="15"/>
      <c r="BF172" s="15"/>
      <c r="BG172" s="118"/>
      <c r="BH172" s="15"/>
      <c r="BI172" s="15"/>
      <c r="BJ172" s="118"/>
      <c r="BK172" s="15"/>
      <c r="BL172" s="15"/>
      <c r="BM172" s="15"/>
      <c r="BN172" s="118"/>
      <c r="BO172" s="15"/>
      <c r="BP172" s="15"/>
      <c r="BQ172" s="118"/>
      <c r="BR172" s="15"/>
      <c r="BS172" s="15"/>
      <c r="BT172" s="15"/>
      <c r="BU172" s="118"/>
      <c r="BV172" s="15"/>
      <c r="BW172" s="15"/>
      <c r="BX172" s="118"/>
      <c r="BY172" s="15"/>
      <c r="BZ172" s="15"/>
      <c r="CA172" s="118"/>
      <c r="CB172" s="15"/>
      <c r="CC172" s="15"/>
      <c r="CD172" s="15"/>
      <c r="CE172" s="118"/>
      <c r="CF172" s="15"/>
      <c r="CG172" s="15"/>
      <c r="CH172" s="118"/>
      <c r="CI172" s="15"/>
      <c r="CJ172" s="15"/>
      <c r="CK172" s="15"/>
      <c r="CL172" s="118"/>
      <c r="CM172" s="15"/>
      <c r="CN172" s="15"/>
      <c r="CO172" s="118"/>
      <c r="CP172" s="15"/>
      <c r="CQ172" s="15"/>
      <c r="CR172" s="15"/>
      <c r="CS172" s="118"/>
      <c r="CT172" s="15"/>
      <c r="CU172" s="15"/>
      <c r="CV172" s="118"/>
      <c r="CW172" s="15"/>
      <c r="CX172" s="15"/>
    </row>
    <row r="173" spans="2:102" s="3" customFormat="1" x14ac:dyDescent="0.3">
      <c r="B173" s="12"/>
      <c r="C173" s="15"/>
      <c r="D173" s="15"/>
      <c r="E173" s="12"/>
      <c r="F173" s="15"/>
      <c r="G173" s="15"/>
      <c r="H173" s="118"/>
      <c r="I173" s="15"/>
      <c r="J173" s="15"/>
      <c r="K173" s="15"/>
      <c r="L173" s="118"/>
      <c r="M173" s="15"/>
      <c r="N173" s="15"/>
      <c r="O173" s="118"/>
      <c r="P173" s="15"/>
      <c r="Q173" s="15"/>
      <c r="R173" s="15"/>
      <c r="S173" s="118"/>
      <c r="T173" s="15"/>
      <c r="U173" s="15"/>
      <c r="V173" s="118"/>
      <c r="W173" s="15"/>
      <c r="X173" s="15"/>
      <c r="Y173" s="118"/>
      <c r="Z173" s="15"/>
      <c r="AA173" s="15"/>
      <c r="AB173" s="15"/>
      <c r="AC173" s="118"/>
      <c r="AD173" s="15"/>
      <c r="AE173" s="15"/>
      <c r="AF173" s="118"/>
      <c r="AG173" s="15"/>
      <c r="AH173" s="15"/>
      <c r="AI173" s="15"/>
      <c r="AJ173" s="118"/>
      <c r="AK173" s="15"/>
      <c r="AL173" s="15"/>
      <c r="AM173" s="118"/>
      <c r="AN173" s="15"/>
      <c r="AO173" s="15"/>
      <c r="AP173" s="15"/>
      <c r="AQ173" s="118"/>
      <c r="AR173" s="15"/>
      <c r="AS173" s="15"/>
      <c r="AT173" s="118"/>
      <c r="AU173" s="15"/>
      <c r="AV173" s="15"/>
      <c r="AW173" s="118"/>
      <c r="AX173" s="15"/>
      <c r="AY173" s="15"/>
      <c r="AZ173" s="118"/>
      <c r="BA173" s="15"/>
      <c r="BB173" s="15"/>
      <c r="BC173" s="118"/>
      <c r="BD173" s="15"/>
      <c r="BE173" s="15"/>
      <c r="BF173" s="15"/>
      <c r="BG173" s="118"/>
      <c r="BH173" s="15"/>
      <c r="BI173" s="15"/>
      <c r="BJ173" s="118"/>
      <c r="BK173" s="15"/>
      <c r="BL173" s="15"/>
      <c r="BM173" s="15"/>
      <c r="BN173" s="118"/>
      <c r="BO173" s="15"/>
      <c r="BP173" s="15"/>
      <c r="BQ173" s="118"/>
      <c r="BR173" s="15"/>
      <c r="BS173" s="15"/>
      <c r="BT173" s="15"/>
      <c r="BU173" s="118"/>
      <c r="BV173" s="15"/>
      <c r="BW173" s="15"/>
      <c r="BX173" s="118"/>
      <c r="BY173" s="15"/>
      <c r="BZ173" s="15"/>
      <c r="CA173" s="118"/>
      <c r="CB173" s="15"/>
      <c r="CC173" s="15"/>
      <c r="CD173" s="15"/>
      <c r="CE173" s="118"/>
      <c r="CF173" s="15"/>
      <c r="CG173" s="15"/>
      <c r="CH173" s="118"/>
      <c r="CI173" s="15"/>
      <c r="CJ173" s="15"/>
      <c r="CK173" s="15"/>
      <c r="CL173" s="118"/>
      <c r="CM173" s="15"/>
      <c r="CN173" s="15"/>
      <c r="CO173" s="118"/>
      <c r="CP173" s="15"/>
      <c r="CQ173" s="15"/>
      <c r="CR173" s="15"/>
      <c r="CS173" s="118"/>
      <c r="CT173" s="15"/>
      <c r="CU173" s="15"/>
      <c r="CV173" s="118"/>
      <c r="CW173" s="15"/>
      <c r="CX173" s="15"/>
    </row>
    <row r="174" spans="2:102" s="3" customFormat="1" x14ac:dyDescent="0.3">
      <c r="B174" s="12"/>
      <c r="C174" s="15"/>
      <c r="D174" s="15"/>
      <c r="E174" s="12"/>
      <c r="F174" s="15"/>
      <c r="G174" s="15"/>
      <c r="H174" s="118"/>
      <c r="I174" s="15"/>
      <c r="J174" s="15"/>
      <c r="K174" s="15"/>
      <c r="L174" s="118"/>
      <c r="M174" s="15"/>
      <c r="N174" s="15"/>
      <c r="O174" s="118"/>
      <c r="P174" s="15"/>
      <c r="Q174" s="15"/>
      <c r="R174" s="15"/>
      <c r="S174" s="118"/>
      <c r="T174" s="15"/>
      <c r="U174" s="15"/>
      <c r="V174" s="118"/>
      <c r="W174" s="15"/>
      <c r="X174" s="15"/>
      <c r="Y174" s="118"/>
      <c r="Z174" s="15"/>
      <c r="AA174" s="15"/>
      <c r="AB174" s="15"/>
      <c r="AC174" s="118"/>
      <c r="AD174" s="15"/>
      <c r="AE174" s="15"/>
      <c r="AF174" s="118"/>
      <c r="AG174" s="15"/>
      <c r="AH174" s="15"/>
      <c r="AI174" s="15"/>
      <c r="AJ174" s="118"/>
      <c r="AK174" s="15"/>
      <c r="AL174" s="15"/>
      <c r="AM174" s="118"/>
      <c r="AN174" s="15"/>
      <c r="AO174" s="15"/>
      <c r="AP174" s="15"/>
      <c r="AQ174" s="118"/>
      <c r="AR174" s="15"/>
      <c r="AS174" s="15"/>
      <c r="AT174" s="118"/>
      <c r="AU174" s="15"/>
      <c r="AV174" s="15"/>
      <c r="AW174" s="118"/>
      <c r="AX174" s="15"/>
      <c r="AY174" s="15"/>
      <c r="AZ174" s="118"/>
      <c r="BA174" s="15"/>
      <c r="BB174" s="15"/>
      <c r="BC174" s="118"/>
      <c r="BD174" s="15"/>
      <c r="BE174" s="15"/>
      <c r="BF174" s="15"/>
      <c r="BG174" s="118"/>
      <c r="BH174" s="15"/>
      <c r="BI174" s="15"/>
      <c r="BJ174" s="118"/>
      <c r="BK174" s="15"/>
      <c r="BL174" s="15"/>
      <c r="BM174" s="15"/>
      <c r="BN174" s="118"/>
      <c r="BO174" s="15"/>
      <c r="BP174" s="15"/>
      <c r="BQ174" s="118"/>
      <c r="BR174" s="15"/>
      <c r="BS174" s="15"/>
      <c r="BT174" s="15"/>
      <c r="BU174" s="118"/>
      <c r="BV174" s="15"/>
      <c r="BW174" s="15"/>
      <c r="BX174" s="118"/>
      <c r="BY174" s="15"/>
      <c r="BZ174" s="15"/>
      <c r="CA174" s="118"/>
      <c r="CB174" s="15"/>
      <c r="CC174" s="15"/>
      <c r="CD174" s="15"/>
      <c r="CE174" s="118"/>
      <c r="CF174" s="15"/>
      <c r="CG174" s="15"/>
      <c r="CH174" s="118"/>
      <c r="CI174" s="15"/>
      <c r="CJ174" s="15"/>
      <c r="CK174" s="15"/>
      <c r="CL174" s="118"/>
      <c r="CM174" s="15"/>
      <c r="CN174" s="15"/>
      <c r="CO174" s="118"/>
      <c r="CP174" s="15"/>
      <c r="CQ174" s="15"/>
      <c r="CR174" s="15"/>
      <c r="CS174" s="118"/>
      <c r="CT174" s="15"/>
      <c r="CU174" s="15"/>
      <c r="CV174" s="118"/>
      <c r="CW174" s="15"/>
      <c r="CX174" s="15"/>
    </row>
    <row r="175" spans="2:102" s="3" customFormat="1" x14ac:dyDescent="0.3">
      <c r="B175" s="12"/>
      <c r="C175" s="15"/>
      <c r="D175" s="15"/>
      <c r="E175" s="12"/>
      <c r="F175" s="15"/>
      <c r="G175" s="15"/>
      <c r="H175" s="118"/>
      <c r="I175" s="15"/>
      <c r="J175" s="15"/>
      <c r="K175" s="15"/>
      <c r="L175" s="118"/>
      <c r="M175" s="15"/>
      <c r="N175" s="15"/>
      <c r="O175" s="118"/>
      <c r="P175" s="15"/>
      <c r="Q175" s="15"/>
      <c r="R175" s="15"/>
      <c r="S175" s="118"/>
      <c r="T175" s="15"/>
      <c r="U175" s="15"/>
      <c r="V175" s="118"/>
      <c r="W175" s="15"/>
      <c r="X175" s="15"/>
      <c r="Y175" s="118"/>
      <c r="Z175" s="15"/>
      <c r="AA175" s="15"/>
      <c r="AB175" s="15"/>
      <c r="AC175" s="118"/>
      <c r="AD175" s="15"/>
      <c r="AE175" s="15"/>
      <c r="AF175" s="118"/>
      <c r="AG175" s="15"/>
      <c r="AH175" s="15"/>
      <c r="AI175" s="15"/>
      <c r="AJ175" s="118"/>
      <c r="AK175" s="15"/>
      <c r="AL175" s="15"/>
      <c r="AM175" s="118"/>
      <c r="AN175" s="15"/>
      <c r="AO175" s="15"/>
      <c r="AP175" s="15"/>
      <c r="AQ175" s="118"/>
      <c r="AR175" s="15"/>
      <c r="AS175" s="15"/>
      <c r="AT175" s="118"/>
      <c r="AU175" s="15"/>
      <c r="AV175" s="15"/>
      <c r="AW175" s="118"/>
      <c r="AX175" s="15"/>
      <c r="AY175" s="15"/>
      <c r="AZ175" s="118"/>
      <c r="BA175" s="15"/>
      <c r="BB175" s="15"/>
      <c r="BC175" s="118"/>
      <c r="BD175" s="15"/>
      <c r="BE175" s="15"/>
      <c r="BF175" s="15"/>
      <c r="BG175" s="118"/>
      <c r="BH175" s="15"/>
      <c r="BI175" s="15"/>
      <c r="BJ175" s="118"/>
      <c r="BK175" s="15"/>
      <c r="BL175" s="15"/>
      <c r="BM175" s="15"/>
      <c r="BN175" s="118"/>
      <c r="BO175" s="15"/>
      <c r="BP175" s="15"/>
      <c r="BQ175" s="118"/>
      <c r="BR175" s="15"/>
      <c r="BS175" s="15"/>
      <c r="BT175" s="15"/>
      <c r="BU175" s="118"/>
      <c r="BV175" s="15"/>
      <c r="BW175" s="15"/>
      <c r="BX175" s="118"/>
      <c r="BY175" s="15"/>
      <c r="BZ175" s="15"/>
      <c r="CA175" s="118"/>
      <c r="CB175" s="15"/>
      <c r="CC175" s="15"/>
      <c r="CD175" s="15"/>
      <c r="CE175" s="118"/>
      <c r="CF175" s="15"/>
      <c r="CG175" s="15"/>
      <c r="CH175" s="118"/>
      <c r="CI175" s="15"/>
      <c r="CJ175" s="15"/>
      <c r="CK175" s="15"/>
      <c r="CL175" s="118"/>
      <c r="CM175" s="15"/>
      <c r="CN175" s="15"/>
      <c r="CO175" s="118"/>
      <c r="CP175" s="15"/>
      <c r="CQ175" s="15"/>
      <c r="CR175" s="15"/>
      <c r="CS175" s="118"/>
      <c r="CT175" s="15"/>
      <c r="CU175" s="15"/>
      <c r="CV175" s="118"/>
      <c r="CW175" s="15"/>
      <c r="CX175" s="15"/>
    </row>
    <row r="176" spans="2:102" s="3" customFormat="1" x14ac:dyDescent="0.3">
      <c r="B176" s="12"/>
      <c r="C176" s="15"/>
      <c r="D176" s="15"/>
      <c r="E176" s="12"/>
      <c r="F176" s="15"/>
      <c r="G176" s="15"/>
      <c r="H176" s="118"/>
      <c r="I176" s="15"/>
      <c r="J176" s="15"/>
      <c r="K176" s="15"/>
      <c r="L176" s="118"/>
      <c r="M176" s="15"/>
      <c r="N176" s="15"/>
      <c r="O176" s="118"/>
      <c r="P176" s="15"/>
      <c r="Q176" s="15"/>
      <c r="R176" s="15"/>
      <c r="S176" s="118"/>
      <c r="T176" s="15"/>
      <c r="U176" s="15"/>
      <c r="V176" s="118"/>
      <c r="W176" s="15"/>
      <c r="X176" s="15"/>
      <c r="Y176" s="118"/>
      <c r="Z176" s="15"/>
      <c r="AA176" s="15"/>
      <c r="AB176" s="15"/>
      <c r="AC176" s="118"/>
      <c r="AD176" s="15"/>
      <c r="AE176" s="15"/>
      <c r="AF176" s="118"/>
      <c r="AG176" s="15"/>
      <c r="AH176" s="15"/>
      <c r="AI176" s="15"/>
      <c r="AJ176" s="118"/>
      <c r="AK176" s="15"/>
      <c r="AL176" s="15"/>
      <c r="AM176" s="118"/>
      <c r="AN176" s="15"/>
      <c r="AO176" s="15"/>
      <c r="AP176" s="15"/>
      <c r="AQ176" s="118"/>
      <c r="AR176" s="15"/>
      <c r="AS176" s="15"/>
      <c r="AT176" s="118"/>
      <c r="AU176" s="15"/>
      <c r="AV176" s="15"/>
      <c r="AW176" s="118"/>
      <c r="AX176" s="15"/>
      <c r="AY176" s="15"/>
      <c r="AZ176" s="118"/>
      <c r="BA176" s="15"/>
      <c r="BB176" s="15"/>
      <c r="BC176" s="118"/>
      <c r="BD176" s="15"/>
      <c r="BE176" s="15"/>
      <c r="BF176" s="15"/>
      <c r="BG176" s="118"/>
      <c r="BH176" s="15"/>
      <c r="BI176" s="15"/>
      <c r="BJ176" s="118"/>
      <c r="BK176" s="15"/>
      <c r="BL176" s="15"/>
      <c r="BM176" s="15"/>
      <c r="BN176" s="118"/>
      <c r="BO176" s="15"/>
      <c r="BP176" s="15"/>
      <c r="BQ176" s="118"/>
      <c r="BR176" s="15"/>
      <c r="BS176" s="15"/>
      <c r="BT176" s="15"/>
      <c r="BU176" s="118"/>
      <c r="BV176" s="15"/>
      <c r="BW176" s="15"/>
      <c r="BX176" s="118"/>
      <c r="BY176" s="15"/>
      <c r="BZ176" s="15"/>
      <c r="CA176" s="118"/>
      <c r="CB176" s="15"/>
      <c r="CC176" s="15"/>
      <c r="CD176" s="15"/>
      <c r="CE176" s="118"/>
      <c r="CF176" s="15"/>
      <c r="CG176" s="15"/>
      <c r="CH176" s="118"/>
      <c r="CI176" s="15"/>
      <c r="CJ176" s="15"/>
      <c r="CK176" s="15"/>
      <c r="CL176" s="118"/>
      <c r="CM176" s="15"/>
      <c r="CN176" s="15"/>
      <c r="CO176" s="118"/>
      <c r="CP176" s="15"/>
      <c r="CQ176" s="15"/>
      <c r="CR176" s="15"/>
      <c r="CS176" s="118"/>
      <c r="CT176" s="15"/>
      <c r="CU176" s="15"/>
      <c r="CV176" s="118"/>
      <c r="CW176" s="15"/>
      <c r="CX176" s="15"/>
    </row>
    <row r="177" spans="2:102" s="3" customFormat="1" x14ac:dyDescent="0.3">
      <c r="B177" s="12"/>
      <c r="C177" s="15"/>
      <c r="D177" s="15"/>
      <c r="E177" s="12"/>
      <c r="F177" s="15"/>
      <c r="G177" s="15"/>
      <c r="H177" s="118"/>
      <c r="I177" s="15"/>
      <c r="J177" s="15"/>
      <c r="K177" s="15"/>
      <c r="L177" s="118"/>
      <c r="M177" s="15"/>
      <c r="N177" s="15"/>
      <c r="O177" s="118"/>
      <c r="P177" s="15"/>
      <c r="Q177" s="15"/>
      <c r="R177" s="15"/>
      <c r="S177" s="118"/>
      <c r="T177" s="15"/>
      <c r="U177" s="15"/>
      <c r="V177" s="118"/>
      <c r="W177" s="15"/>
      <c r="X177" s="15"/>
      <c r="Y177" s="118"/>
      <c r="Z177" s="15"/>
      <c r="AA177" s="15"/>
      <c r="AB177" s="15"/>
      <c r="AC177" s="118"/>
      <c r="AD177" s="15"/>
      <c r="AE177" s="15"/>
      <c r="AF177" s="118"/>
      <c r="AG177" s="15"/>
      <c r="AH177" s="15"/>
      <c r="AI177" s="15"/>
      <c r="AJ177" s="118"/>
      <c r="AK177" s="15"/>
      <c r="AL177" s="15"/>
      <c r="AM177" s="118"/>
      <c r="AN177" s="15"/>
      <c r="AO177" s="15"/>
      <c r="AP177" s="15"/>
      <c r="AQ177" s="118"/>
      <c r="AR177" s="15"/>
      <c r="AS177" s="15"/>
      <c r="AT177" s="118"/>
      <c r="AU177" s="15"/>
      <c r="AV177" s="15"/>
      <c r="AW177" s="118"/>
      <c r="AX177" s="15"/>
      <c r="AY177" s="15"/>
      <c r="AZ177" s="118"/>
      <c r="BA177" s="15"/>
      <c r="BB177" s="15"/>
      <c r="BC177" s="118"/>
      <c r="BD177" s="15"/>
      <c r="BE177" s="15"/>
      <c r="BF177" s="15"/>
      <c r="BG177" s="118"/>
      <c r="BH177" s="15"/>
      <c r="BI177" s="15"/>
      <c r="BJ177" s="118"/>
      <c r="BK177" s="15"/>
      <c r="BL177" s="15"/>
      <c r="BM177" s="15"/>
      <c r="BN177" s="118"/>
      <c r="BO177" s="15"/>
      <c r="BP177" s="15"/>
      <c r="BQ177" s="118"/>
      <c r="BR177" s="15"/>
      <c r="BS177" s="15"/>
      <c r="BT177" s="15"/>
      <c r="BU177" s="118"/>
      <c r="BV177" s="15"/>
      <c r="BW177" s="15"/>
      <c r="BX177" s="118"/>
      <c r="BY177" s="15"/>
      <c r="BZ177" s="15"/>
      <c r="CA177" s="118"/>
      <c r="CB177" s="15"/>
      <c r="CC177" s="15"/>
      <c r="CD177" s="15"/>
      <c r="CE177" s="118"/>
      <c r="CF177" s="15"/>
      <c r="CG177" s="15"/>
      <c r="CH177" s="118"/>
      <c r="CI177" s="15"/>
      <c r="CJ177" s="15"/>
      <c r="CK177" s="15"/>
      <c r="CL177" s="118"/>
      <c r="CM177" s="15"/>
      <c r="CN177" s="15"/>
      <c r="CO177" s="118"/>
      <c r="CP177" s="15"/>
      <c r="CQ177" s="15"/>
      <c r="CR177" s="15"/>
      <c r="CS177" s="118"/>
      <c r="CT177" s="15"/>
      <c r="CU177" s="15"/>
      <c r="CV177" s="118"/>
      <c r="CW177" s="15"/>
      <c r="CX177" s="15"/>
    </row>
    <row r="178" spans="2:102" s="3" customFormat="1" x14ac:dyDescent="0.3">
      <c r="B178" s="12"/>
      <c r="C178" s="15"/>
      <c r="D178" s="15"/>
      <c r="E178" s="12"/>
      <c r="F178" s="15"/>
      <c r="G178" s="15"/>
      <c r="H178" s="118"/>
      <c r="I178" s="15"/>
      <c r="J178" s="15"/>
      <c r="K178" s="15"/>
      <c r="L178" s="118"/>
      <c r="M178" s="15"/>
      <c r="N178" s="15"/>
      <c r="O178" s="118"/>
      <c r="P178" s="15"/>
      <c r="Q178" s="15"/>
      <c r="R178" s="15"/>
      <c r="S178" s="118"/>
      <c r="T178" s="15"/>
      <c r="U178" s="15"/>
      <c r="V178" s="118"/>
      <c r="W178" s="15"/>
      <c r="X178" s="15"/>
      <c r="Y178" s="118"/>
      <c r="Z178" s="15"/>
      <c r="AA178" s="15"/>
      <c r="AB178" s="15"/>
      <c r="AC178" s="118"/>
      <c r="AD178" s="15"/>
      <c r="AE178" s="15"/>
      <c r="AF178" s="118"/>
      <c r="AG178" s="15"/>
      <c r="AH178" s="15"/>
      <c r="AI178" s="15"/>
      <c r="AJ178" s="118"/>
      <c r="AK178" s="15"/>
      <c r="AL178" s="15"/>
      <c r="AM178" s="118"/>
      <c r="AN178" s="15"/>
      <c r="AO178" s="15"/>
      <c r="AP178" s="15"/>
      <c r="AQ178" s="118"/>
      <c r="AR178" s="15"/>
      <c r="AS178" s="15"/>
      <c r="AT178" s="118"/>
      <c r="AU178" s="15"/>
      <c r="AV178" s="15"/>
      <c r="AW178" s="118"/>
      <c r="AX178" s="15"/>
      <c r="AY178" s="15"/>
      <c r="AZ178" s="118"/>
      <c r="BA178" s="15"/>
      <c r="BB178" s="15"/>
      <c r="BC178" s="118"/>
      <c r="BD178" s="15"/>
      <c r="BE178" s="15"/>
      <c r="BF178" s="15"/>
      <c r="BG178" s="118"/>
      <c r="BH178" s="15"/>
      <c r="BI178" s="15"/>
      <c r="BJ178" s="118"/>
      <c r="BK178" s="15"/>
      <c r="BL178" s="15"/>
      <c r="BM178" s="15"/>
      <c r="BN178" s="118"/>
      <c r="BO178" s="15"/>
      <c r="BP178" s="15"/>
      <c r="BQ178" s="118"/>
      <c r="BR178" s="15"/>
      <c r="BS178" s="15"/>
      <c r="BT178" s="15"/>
      <c r="BU178" s="118"/>
      <c r="BV178" s="15"/>
      <c r="BW178" s="15"/>
      <c r="BX178" s="118"/>
      <c r="BY178" s="15"/>
      <c r="BZ178" s="15"/>
      <c r="CA178" s="118"/>
      <c r="CB178" s="15"/>
      <c r="CC178" s="15"/>
      <c r="CD178" s="15"/>
      <c r="CE178" s="118"/>
      <c r="CF178" s="15"/>
      <c r="CG178" s="15"/>
      <c r="CH178" s="118"/>
      <c r="CI178" s="15"/>
      <c r="CJ178" s="15"/>
      <c r="CK178" s="15"/>
      <c r="CL178" s="118"/>
      <c r="CM178" s="15"/>
      <c r="CN178" s="15"/>
      <c r="CO178" s="118"/>
      <c r="CP178" s="15"/>
      <c r="CQ178" s="15"/>
      <c r="CR178" s="15"/>
      <c r="CS178" s="118"/>
      <c r="CT178" s="15"/>
      <c r="CU178" s="15"/>
      <c r="CV178" s="118"/>
      <c r="CW178" s="15"/>
      <c r="CX178" s="15"/>
    </row>
    <row r="179" spans="2:102" s="3" customFormat="1" x14ac:dyDescent="0.3">
      <c r="B179" s="12"/>
      <c r="C179" s="15"/>
      <c r="D179" s="15"/>
      <c r="E179" s="12"/>
      <c r="F179" s="15"/>
      <c r="G179" s="15"/>
      <c r="H179" s="118"/>
      <c r="I179" s="15"/>
      <c r="J179" s="15"/>
      <c r="K179" s="15"/>
      <c r="L179" s="118"/>
      <c r="M179" s="15"/>
      <c r="N179" s="15"/>
      <c r="O179" s="118"/>
      <c r="P179" s="15"/>
      <c r="Q179" s="15"/>
      <c r="R179" s="15"/>
      <c r="S179" s="118"/>
      <c r="T179" s="15"/>
      <c r="U179" s="15"/>
      <c r="V179" s="118"/>
      <c r="W179" s="15"/>
      <c r="X179" s="15"/>
      <c r="Y179" s="118"/>
      <c r="Z179" s="15"/>
      <c r="AA179" s="15"/>
      <c r="AB179" s="15"/>
      <c r="AC179" s="118"/>
      <c r="AD179" s="15"/>
      <c r="AE179" s="15"/>
      <c r="AF179" s="118"/>
      <c r="AG179" s="15"/>
      <c r="AH179" s="15"/>
      <c r="AI179" s="15"/>
      <c r="AJ179" s="118"/>
      <c r="AK179" s="15"/>
      <c r="AL179" s="15"/>
      <c r="AM179" s="118"/>
      <c r="AN179" s="15"/>
      <c r="AO179" s="15"/>
      <c r="AP179" s="15"/>
      <c r="AQ179" s="118"/>
      <c r="AR179" s="15"/>
      <c r="AS179" s="15"/>
      <c r="AT179" s="118"/>
      <c r="AU179" s="15"/>
      <c r="AV179" s="15"/>
      <c r="AW179" s="118"/>
      <c r="AX179" s="15"/>
      <c r="AY179" s="15"/>
      <c r="AZ179" s="118"/>
      <c r="BA179" s="15"/>
      <c r="BB179" s="15"/>
      <c r="BC179" s="118"/>
      <c r="BD179" s="15"/>
      <c r="BE179" s="15"/>
      <c r="BF179" s="15"/>
      <c r="BG179" s="118"/>
      <c r="BH179" s="15"/>
      <c r="BI179" s="15"/>
      <c r="BJ179" s="118"/>
      <c r="BK179" s="15"/>
      <c r="BL179" s="15"/>
      <c r="BM179" s="15"/>
      <c r="BN179" s="118"/>
      <c r="BO179" s="15"/>
      <c r="BP179" s="15"/>
      <c r="BQ179" s="118"/>
      <c r="BR179" s="15"/>
      <c r="BS179" s="15"/>
      <c r="BT179" s="15"/>
      <c r="BU179" s="118"/>
      <c r="BV179" s="15"/>
      <c r="BW179" s="15"/>
      <c r="BX179" s="118"/>
      <c r="BY179" s="15"/>
      <c r="BZ179" s="15"/>
      <c r="CA179" s="118"/>
      <c r="CB179" s="15"/>
      <c r="CC179" s="15"/>
      <c r="CD179" s="15"/>
      <c r="CE179" s="118"/>
      <c r="CF179" s="15"/>
      <c r="CG179" s="15"/>
      <c r="CH179" s="118"/>
      <c r="CI179" s="15"/>
      <c r="CJ179" s="15"/>
      <c r="CK179" s="15"/>
      <c r="CL179" s="118"/>
      <c r="CM179" s="15"/>
      <c r="CN179" s="15"/>
      <c r="CO179" s="118"/>
      <c r="CP179" s="15"/>
      <c r="CQ179" s="15"/>
      <c r="CR179" s="15"/>
      <c r="CS179" s="118"/>
      <c r="CT179" s="15"/>
      <c r="CU179" s="15"/>
      <c r="CV179" s="118"/>
      <c r="CW179" s="15"/>
      <c r="CX179" s="15"/>
    </row>
    <row r="180" spans="2:102" s="3" customFormat="1" x14ac:dyDescent="0.3">
      <c r="B180" s="12"/>
      <c r="C180" s="15"/>
      <c r="D180" s="15"/>
      <c r="E180" s="12"/>
      <c r="F180" s="15"/>
      <c r="G180" s="15"/>
      <c r="H180" s="118"/>
      <c r="I180" s="15"/>
      <c r="J180" s="15"/>
      <c r="K180" s="15"/>
      <c r="L180" s="118"/>
      <c r="M180" s="15"/>
      <c r="N180" s="15"/>
      <c r="O180" s="118"/>
      <c r="P180" s="15"/>
      <c r="Q180" s="15"/>
      <c r="R180" s="15"/>
      <c r="S180" s="118"/>
      <c r="T180" s="15"/>
      <c r="U180" s="15"/>
      <c r="V180" s="118"/>
      <c r="W180" s="15"/>
      <c r="X180" s="15"/>
      <c r="Y180" s="118"/>
      <c r="Z180" s="15"/>
      <c r="AA180" s="15"/>
      <c r="AB180" s="15"/>
      <c r="AC180" s="118"/>
      <c r="AD180" s="15"/>
      <c r="AE180" s="15"/>
      <c r="AF180" s="118"/>
      <c r="AG180" s="15"/>
      <c r="AH180" s="15"/>
      <c r="AI180" s="15"/>
      <c r="AJ180" s="118"/>
      <c r="AK180" s="15"/>
      <c r="AL180" s="15"/>
      <c r="AM180" s="118"/>
      <c r="AN180" s="15"/>
      <c r="AO180" s="15"/>
      <c r="AP180" s="15"/>
      <c r="AQ180" s="118"/>
      <c r="AR180" s="15"/>
      <c r="AS180" s="15"/>
      <c r="AT180" s="118"/>
      <c r="AU180" s="15"/>
      <c r="AV180" s="15"/>
      <c r="AW180" s="118"/>
      <c r="AX180" s="15"/>
      <c r="AY180" s="15"/>
      <c r="AZ180" s="118"/>
      <c r="BA180" s="15"/>
      <c r="BB180" s="15"/>
      <c r="BC180" s="118"/>
      <c r="BD180" s="15"/>
      <c r="BE180" s="15"/>
      <c r="BF180" s="15"/>
      <c r="BG180" s="118"/>
      <c r="BH180" s="15"/>
      <c r="BI180" s="15"/>
      <c r="BJ180" s="118"/>
      <c r="BK180" s="15"/>
      <c r="BL180" s="15"/>
      <c r="BM180" s="15"/>
      <c r="BN180" s="118"/>
      <c r="BO180" s="15"/>
      <c r="BP180" s="15"/>
      <c r="BQ180" s="118"/>
      <c r="BR180" s="15"/>
      <c r="BS180" s="15"/>
      <c r="BT180" s="15"/>
      <c r="BU180" s="118"/>
      <c r="BV180" s="15"/>
      <c r="BW180" s="15"/>
      <c r="BX180" s="118"/>
      <c r="BY180" s="15"/>
      <c r="BZ180" s="15"/>
      <c r="CA180" s="118"/>
      <c r="CB180" s="15"/>
      <c r="CC180" s="15"/>
      <c r="CD180" s="15"/>
      <c r="CE180" s="118"/>
      <c r="CF180" s="15"/>
      <c r="CG180" s="15"/>
      <c r="CH180" s="118"/>
      <c r="CI180" s="15"/>
      <c r="CJ180" s="15"/>
      <c r="CK180" s="15"/>
      <c r="CL180" s="118"/>
      <c r="CM180" s="15"/>
      <c r="CN180" s="15"/>
      <c r="CO180" s="118"/>
      <c r="CP180" s="15"/>
      <c r="CQ180" s="15"/>
      <c r="CR180" s="15"/>
      <c r="CS180" s="118"/>
      <c r="CT180" s="15"/>
      <c r="CU180" s="15"/>
      <c r="CV180" s="118"/>
      <c r="CW180" s="15"/>
      <c r="CX180" s="15"/>
    </row>
    <row r="181" spans="2:102" s="3" customFormat="1" x14ac:dyDescent="0.3">
      <c r="B181" s="12"/>
      <c r="C181" s="15"/>
      <c r="D181" s="15"/>
      <c r="E181" s="12"/>
      <c r="F181" s="15"/>
      <c r="G181" s="15"/>
      <c r="H181" s="118"/>
      <c r="I181" s="15"/>
      <c r="J181" s="15"/>
      <c r="K181" s="15"/>
      <c r="L181" s="118"/>
      <c r="M181" s="15"/>
      <c r="N181" s="15"/>
      <c r="O181" s="118"/>
      <c r="P181" s="15"/>
      <c r="Q181" s="15"/>
      <c r="R181" s="15"/>
      <c r="S181" s="118"/>
      <c r="T181" s="15"/>
      <c r="U181" s="15"/>
      <c r="V181" s="118"/>
      <c r="W181" s="15"/>
      <c r="X181" s="15"/>
      <c r="Y181" s="118"/>
      <c r="Z181" s="15"/>
      <c r="AA181" s="15"/>
      <c r="AB181" s="15"/>
      <c r="AC181" s="118"/>
      <c r="AD181" s="15"/>
      <c r="AE181" s="15"/>
      <c r="AF181" s="118"/>
      <c r="AG181" s="15"/>
      <c r="AH181" s="15"/>
      <c r="AI181" s="15"/>
      <c r="AJ181" s="118"/>
      <c r="AK181" s="15"/>
      <c r="AL181" s="15"/>
      <c r="AM181" s="118"/>
      <c r="AN181" s="15"/>
      <c r="AO181" s="15"/>
      <c r="AP181" s="15"/>
      <c r="AQ181" s="118"/>
      <c r="AR181" s="15"/>
      <c r="AS181" s="15"/>
      <c r="AT181" s="118"/>
      <c r="AU181" s="15"/>
      <c r="AV181" s="15"/>
      <c r="AW181" s="118"/>
      <c r="AX181" s="15"/>
      <c r="AY181" s="15"/>
      <c r="AZ181" s="118"/>
      <c r="BA181" s="15"/>
      <c r="BB181" s="15"/>
      <c r="BC181" s="118"/>
      <c r="BD181" s="15"/>
      <c r="BE181" s="15"/>
      <c r="BF181" s="15"/>
      <c r="BG181" s="118"/>
      <c r="BH181" s="15"/>
      <c r="BI181" s="15"/>
      <c r="BJ181" s="118"/>
      <c r="BK181" s="15"/>
      <c r="BL181" s="15"/>
      <c r="BM181" s="15"/>
      <c r="BN181" s="118"/>
      <c r="BO181" s="15"/>
      <c r="BP181" s="15"/>
      <c r="BQ181" s="118"/>
      <c r="BR181" s="15"/>
      <c r="BS181" s="15"/>
      <c r="BT181" s="15"/>
      <c r="BU181" s="118"/>
      <c r="BV181" s="15"/>
      <c r="BW181" s="15"/>
      <c r="BX181" s="118"/>
      <c r="BY181" s="15"/>
      <c r="BZ181" s="15"/>
      <c r="CA181" s="118"/>
      <c r="CB181" s="15"/>
      <c r="CC181" s="15"/>
      <c r="CD181" s="15"/>
      <c r="CE181" s="118"/>
      <c r="CF181" s="15"/>
      <c r="CG181" s="15"/>
      <c r="CH181" s="118"/>
      <c r="CI181" s="15"/>
      <c r="CJ181" s="15"/>
      <c r="CK181" s="15"/>
      <c r="CL181" s="118"/>
      <c r="CM181" s="15"/>
      <c r="CN181" s="15"/>
      <c r="CO181" s="118"/>
      <c r="CP181" s="15"/>
      <c r="CQ181" s="15"/>
      <c r="CR181" s="15"/>
      <c r="CS181" s="118"/>
      <c r="CT181" s="15"/>
      <c r="CU181" s="15"/>
      <c r="CV181" s="118"/>
      <c r="CW181" s="15"/>
      <c r="CX181" s="15"/>
    </row>
    <row r="182" spans="2:102" s="3" customFormat="1" x14ac:dyDescent="0.3">
      <c r="B182" s="12"/>
      <c r="C182" s="15"/>
      <c r="D182" s="15"/>
      <c r="E182" s="12"/>
      <c r="F182" s="15"/>
      <c r="G182" s="15"/>
      <c r="H182" s="118"/>
      <c r="I182" s="15"/>
      <c r="J182" s="15"/>
      <c r="K182" s="15"/>
      <c r="L182" s="118"/>
      <c r="M182" s="15"/>
      <c r="N182" s="15"/>
      <c r="O182" s="118"/>
      <c r="P182" s="15"/>
      <c r="Q182" s="15"/>
      <c r="R182" s="15"/>
      <c r="S182" s="118"/>
      <c r="T182" s="15"/>
      <c r="U182" s="15"/>
      <c r="V182" s="118"/>
      <c r="W182" s="15"/>
      <c r="X182" s="15"/>
      <c r="Y182" s="118"/>
      <c r="Z182" s="15"/>
      <c r="AA182" s="15"/>
      <c r="AB182" s="15"/>
      <c r="AC182" s="118"/>
      <c r="AD182" s="15"/>
      <c r="AE182" s="15"/>
      <c r="AF182" s="118"/>
      <c r="AG182" s="15"/>
      <c r="AH182" s="15"/>
      <c r="AI182" s="15"/>
      <c r="AJ182" s="118"/>
      <c r="AK182" s="15"/>
      <c r="AL182" s="15"/>
      <c r="AM182" s="118"/>
      <c r="AN182" s="15"/>
      <c r="AO182" s="15"/>
      <c r="AP182" s="15"/>
      <c r="AQ182" s="118"/>
      <c r="AR182" s="15"/>
      <c r="AS182" s="15"/>
      <c r="AT182" s="118"/>
      <c r="AU182" s="15"/>
      <c r="AV182" s="15"/>
      <c r="AW182" s="118"/>
      <c r="AX182" s="15"/>
      <c r="AY182" s="15"/>
      <c r="AZ182" s="118"/>
      <c r="BA182" s="15"/>
      <c r="BB182" s="15"/>
      <c r="BC182" s="118"/>
      <c r="BD182" s="15"/>
      <c r="BE182" s="15"/>
      <c r="BF182" s="15"/>
      <c r="BG182" s="118"/>
      <c r="BH182" s="15"/>
      <c r="BI182" s="15"/>
      <c r="BJ182" s="118"/>
      <c r="BK182" s="15"/>
      <c r="BL182" s="15"/>
      <c r="BM182" s="15"/>
      <c r="BN182" s="118"/>
      <c r="BO182" s="15"/>
      <c r="BP182" s="15"/>
      <c r="BQ182" s="118"/>
      <c r="BR182" s="15"/>
      <c r="BS182" s="15"/>
      <c r="BT182" s="15"/>
      <c r="BU182" s="118"/>
      <c r="BV182" s="15"/>
      <c r="BW182" s="15"/>
      <c r="BX182" s="118"/>
      <c r="BY182" s="15"/>
      <c r="BZ182" s="15"/>
      <c r="CA182" s="118"/>
      <c r="CB182" s="15"/>
      <c r="CC182" s="15"/>
      <c r="CD182" s="15"/>
      <c r="CE182" s="118"/>
      <c r="CF182" s="15"/>
      <c r="CG182" s="15"/>
      <c r="CH182" s="118"/>
      <c r="CI182" s="15"/>
      <c r="CJ182" s="15"/>
      <c r="CK182" s="15"/>
      <c r="CL182" s="118"/>
      <c r="CM182" s="15"/>
      <c r="CN182" s="15"/>
      <c r="CO182" s="118"/>
      <c r="CP182" s="15"/>
      <c r="CQ182" s="15"/>
      <c r="CR182" s="15"/>
      <c r="CS182" s="118"/>
      <c r="CT182" s="15"/>
      <c r="CU182" s="15"/>
      <c r="CV182" s="118"/>
      <c r="CW182" s="15"/>
      <c r="CX182" s="15"/>
    </row>
    <row r="183" spans="2:102" s="3" customFormat="1" x14ac:dyDescent="0.3">
      <c r="B183" s="12"/>
      <c r="C183" s="15"/>
      <c r="D183" s="15"/>
      <c r="E183" s="12"/>
      <c r="F183" s="15"/>
      <c r="G183" s="15"/>
      <c r="H183" s="118"/>
      <c r="I183" s="15"/>
      <c r="J183" s="15"/>
      <c r="K183" s="15"/>
      <c r="L183" s="118"/>
      <c r="M183" s="15"/>
      <c r="N183" s="15"/>
      <c r="O183" s="118"/>
      <c r="P183" s="15"/>
      <c r="Q183" s="15"/>
      <c r="R183" s="15"/>
      <c r="S183" s="118"/>
      <c r="T183" s="15"/>
      <c r="U183" s="15"/>
      <c r="V183" s="118"/>
      <c r="W183" s="15"/>
      <c r="X183" s="15"/>
      <c r="Y183" s="118"/>
      <c r="Z183" s="15"/>
      <c r="AA183" s="15"/>
      <c r="AB183" s="15"/>
      <c r="AC183" s="118"/>
      <c r="AD183" s="15"/>
      <c r="AE183" s="15"/>
      <c r="AF183" s="118"/>
      <c r="AG183" s="15"/>
      <c r="AH183" s="15"/>
      <c r="AI183" s="15"/>
      <c r="AJ183" s="118"/>
      <c r="AK183" s="15"/>
      <c r="AL183" s="15"/>
      <c r="AM183" s="118"/>
      <c r="AN183" s="15"/>
      <c r="AO183" s="15"/>
      <c r="AP183" s="15"/>
      <c r="AQ183" s="118"/>
      <c r="AR183" s="15"/>
      <c r="AS183" s="15"/>
      <c r="AT183" s="118"/>
      <c r="AU183" s="15"/>
      <c r="AV183" s="15"/>
      <c r="AW183" s="118"/>
      <c r="AX183" s="15"/>
      <c r="AY183" s="15"/>
      <c r="AZ183" s="118"/>
      <c r="BA183" s="15"/>
      <c r="BB183" s="15"/>
      <c r="BC183" s="118"/>
      <c r="BD183" s="15"/>
      <c r="BE183" s="15"/>
      <c r="BF183" s="15"/>
      <c r="BG183" s="118"/>
      <c r="BH183" s="15"/>
      <c r="BI183" s="15"/>
      <c r="BJ183" s="118"/>
      <c r="BK183" s="15"/>
      <c r="BL183" s="15"/>
      <c r="BM183" s="15"/>
      <c r="BN183" s="118"/>
      <c r="BO183" s="15"/>
      <c r="BP183" s="15"/>
      <c r="BQ183" s="118"/>
      <c r="BR183" s="15"/>
      <c r="BS183" s="15"/>
      <c r="BT183" s="15"/>
      <c r="BU183" s="118"/>
      <c r="BV183" s="15"/>
      <c r="BW183" s="15"/>
      <c r="BX183" s="118"/>
      <c r="BY183" s="15"/>
      <c r="BZ183" s="15"/>
      <c r="CA183" s="118"/>
      <c r="CB183" s="15"/>
      <c r="CC183" s="15"/>
      <c r="CD183" s="15"/>
      <c r="CE183" s="118"/>
      <c r="CF183" s="15"/>
      <c r="CG183" s="15"/>
      <c r="CH183" s="118"/>
      <c r="CI183" s="15"/>
      <c r="CJ183" s="15"/>
      <c r="CK183" s="15"/>
      <c r="CL183" s="118"/>
      <c r="CM183" s="15"/>
      <c r="CN183" s="15"/>
      <c r="CO183" s="118"/>
      <c r="CP183" s="15"/>
      <c r="CQ183" s="15"/>
      <c r="CR183" s="15"/>
      <c r="CS183" s="118"/>
      <c r="CT183" s="15"/>
      <c r="CU183" s="15"/>
      <c r="CV183" s="118"/>
      <c r="CW183" s="15"/>
      <c r="CX183" s="15"/>
    </row>
    <row r="184" spans="2:102" s="3" customFormat="1" x14ac:dyDescent="0.3">
      <c r="B184" s="12"/>
      <c r="C184" s="15"/>
      <c r="D184" s="15"/>
      <c r="E184" s="12"/>
      <c r="F184" s="15"/>
      <c r="G184" s="15"/>
      <c r="H184" s="118"/>
      <c r="I184" s="15"/>
      <c r="J184" s="15"/>
      <c r="K184" s="15"/>
      <c r="L184" s="118"/>
      <c r="M184" s="15"/>
      <c r="N184" s="15"/>
      <c r="O184" s="118"/>
      <c r="P184" s="15"/>
      <c r="Q184" s="15"/>
      <c r="R184" s="15"/>
      <c r="S184" s="118"/>
      <c r="T184" s="15"/>
      <c r="U184" s="15"/>
      <c r="V184" s="118"/>
      <c r="W184" s="15"/>
      <c r="X184" s="15"/>
      <c r="Y184" s="118"/>
      <c r="Z184" s="15"/>
      <c r="AA184" s="15"/>
      <c r="AB184" s="15"/>
      <c r="AC184" s="118"/>
      <c r="AD184" s="15"/>
      <c r="AE184" s="15"/>
      <c r="AF184" s="118"/>
      <c r="AG184" s="15"/>
      <c r="AH184" s="15"/>
      <c r="AI184" s="15"/>
      <c r="AJ184" s="118"/>
      <c r="AK184" s="15"/>
      <c r="AL184" s="15"/>
      <c r="AM184" s="118"/>
      <c r="AN184" s="15"/>
      <c r="AO184" s="15"/>
      <c r="AP184" s="15"/>
      <c r="AQ184" s="118"/>
      <c r="AR184" s="15"/>
      <c r="AS184" s="15"/>
      <c r="AT184" s="118"/>
      <c r="AU184" s="15"/>
      <c r="AV184" s="15"/>
      <c r="AW184" s="118"/>
      <c r="AX184" s="15"/>
      <c r="AY184" s="15"/>
      <c r="AZ184" s="118"/>
      <c r="BA184" s="15"/>
      <c r="BB184" s="15"/>
      <c r="BC184" s="118"/>
      <c r="BD184" s="15"/>
      <c r="BE184" s="15"/>
      <c r="BF184" s="15"/>
      <c r="BG184" s="118"/>
      <c r="BH184" s="15"/>
      <c r="BI184" s="15"/>
      <c r="BJ184" s="118"/>
      <c r="BK184" s="15"/>
      <c r="BL184" s="15"/>
      <c r="BM184" s="15"/>
      <c r="BN184" s="118"/>
      <c r="BO184" s="15"/>
      <c r="BP184" s="15"/>
      <c r="BQ184" s="118"/>
      <c r="BR184" s="15"/>
      <c r="BS184" s="15"/>
      <c r="BT184" s="15"/>
      <c r="BU184" s="118"/>
      <c r="BV184" s="15"/>
      <c r="BW184" s="15"/>
      <c r="BX184" s="118"/>
      <c r="BY184" s="15"/>
      <c r="BZ184" s="15"/>
      <c r="CA184" s="118"/>
      <c r="CB184" s="15"/>
      <c r="CC184" s="15"/>
      <c r="CD184" s="15"/>
      <c r="CE184" s="118"/>
      <c r="CF184" s="15"/>
      <c r="CG184" s="15"/>
      <c r="CH184" s="118"/>
      <c r="CI184" s="15"/>
      <c r="CJ184" s="15"/>
      <c r="CK184" s="15"/>
      <c r="CL184" s="118"/>
      <c r="CM184" s="15"/>
      <c r="CN184" s="15"/>
      <c r="CO184" s="118"/>
      <c r="CP184" s="15"/>
      <c r="CQ184" s="15"/>
      <c r="CR184" s="15"/>
      <c r="CS184" s="118"/>
      <c r="CT184" s="15"/>
      <c r="CU184" s="15"/>
      <c r="CV184" s="118"/>
      <c r="CW184" s="15"/>
      <c r="CX184" s="15"/>
    </row>
    <row r="185" spans="2:102" s="3" customFormat="1" x14ac:dyDescent="0.3">
      <c r="B185" s="12"/>
      <c r="C185" s="15"/>
      <c r="D185" s="15"/>
      <c r="E185" s="12"/>
      <c r="F185" s="15"/>
      <c r="G185" s="15"/>
      <c r="H185" s="118"/>
      <c r="I185" s="15"/>
      <c r="J185" s="15"/>
      <c r="K185" s="15"/>
      <c r="L185" s="118"/>
      <c r="M185" s="15"/>
      <c r="N185" s="15"/>
      <c r="O185" s="118"/>
      <c r="P185" s="15"/>
      <c r="Q185" s="15"/>
      <c r="R185" s="15"/>
      <c r="S185" s="118"/>
      <c r="T185" s="15"/>
      <c r="U185" s="15"/>
      <c r="V185" s="118"/>
      <c r="W185" s="15"/>
      <c r="X185" s="15"/>
      <c r="Y185" s="118"/>
      <c r="Z185" s="15"/>
      <c r="AA185" s="15"/>
      <c r="AB185" s="15"/>
      <c r="AC185" s="118"/>
      <c r="AD185" s="15"/>
      <c r="AE185" s="15"/>
      <c r="AF185" s="118"/>
      <c r="AG185" s="15"/>
      <c r="AH185" s="15"/>
      <c r="AI185" s="15"/>
      <c r="AJ185" s="118"/>
      <c r="AK185" s="15"/>
      <c r="AL185" s="15"/>
      <c r="AM185" s="118"/>
      <c r="AN185" s="15"/>
      <c r="AO185" s="15"/>
      <c r="AP185" s="15"/>
      <c r="AQ185" s="118"/>
      <c r="AR185" s="15"/>
      <c r="AS185" s="15"/>
      <c r="AT185" s="118"/>
      <c r="AU185" s="15"/>
      <c r="AV185" s="15"/>
      <c r="AW185" s="118"/>
      <c r="AX185" s="15"/>
      <c r="AY185" s="15"/>
      <c r="AZ185" s="118"/>
      <c r="BA185" s="15"/>
      <c r="BB185" s="15"/>
      <c r="BC185" s="118"/>
      <c r="BD185" s="15"/>
      <c r="BE185" s="15"/>
      <c r="BF185" s="15"/>
      <c r="BG185" s="118"/>
      <c r="BH185" s="15"/>
      <c r="BI185" s="15"/>
      <c r="BJ185" s="118"/>
      <c r="BK185" s="15"/>
      <c r="BL185" s="15"/>
      <c r="BM185" s="15"/>
      <c r="BN185" s="118"/>
      <c r="BO185" s="15"/>
      <c r="BP185" s="15"/>
      <c r="BQ185" s="118"/>
      <c r="BR185" s="15"/>
      <c r="BS185" s="15"/>
      <c r="BT185" s="15"/>
      <c r="BU185" s="118"/>
      <c r="BV185" s="15"/>
      <c r="BW185" s="15"/>
      <c r="BX185" s="118"/>
      <c r="BY185" s="15"/>
      <c r="BZ185" s="15"/>
      <c r="CA185" s="118"/>
      <c r="CB185" s="15"/>
      <c r="CC185" s="15"/>
      <c r="CD185" s="15"/>
      <c r="CE185" s="118"/>
      <c r="CF185" s="15"/>
      <c r="CG185" s="15"/>
      <c r="CH185" s="118"/>
      <c r="CI185" s="15"/>
      <c r="CJ185" s="15"/>
      <c r="CK185" s="15"/>
      <c r="CL185" s="118"/>
      <c r="CM185" s="15"/>
      <c r="CN185" s="15"/>
      <c r="CO185" s="118"/>
      <c r="CP185" s="15"/>
      <c r="CQ185" s="15"/>
      <c r="CR185" s="15"/>
      <c r="CS185" s="118"/>
      <c r="CT185" s="15"/>
      <c r="CU185" s="15"/>
      <c r="CV185" s="118"/>
      <c r="CW185" s="15"/>
      <c r="CX185" s="15"/>
    </row>
    <row r="186" spans="2:102" s="3" customFormat="1" x14ac:dyDescent="0.3">
      <c r="B186" s="12"/>
      <c r="C186" s="15"/>
      <c r="D186" s="15"/>
      <c r="E186" s="12"/>
      <c r="F186" s="15"/>
      <c r="G186" s="15"/>
      <c r="H186" s="118"/>
      <c r="I186" s="15"/>
      <c r="J186" s="15"/>
      <c r="K186" s="15"/>
      <c r="L186" s="118"/>
      <c r="M186" s="15"/>
      <c r="N186" s="15"/>
      <c r="O186" s="118"/>
      <c r="P186" s="15"/>
      <c r="Q186" s="15"/>
      <c r="R186" s="15"/>
      <c r="S186" s="118"/>
      <c r="T186" s="15"/>
      <c r="U186" s="15"/>
      <c r="V186" s="118"/>
      <c r="W186" s="15"/>
      <c r="X186" s="15"/>
      <c r="Y186" s="118"/>
      <c r="Z186" s="15"/>
      <c r="AA186" s="15"/>
      <c r="AB186" s="15"/>
      <c r="AC186" s="118"/>
      <c r="AD186" s="15"/>
      <c r="AE186" s="15"/>
      <c r="AF186" s="118"/>
      <c r="AG186" s="15"/>
      <c r="AH186" s="15"/>
      <c r="AI186" s="15"/>
      <c r="AJ186" s="118"/>
      <c r="AK186" s="15"/>
      <c r="AL186" s="15"/>
      <c r="AM186" s="118"/>
      <c r="AN186" s="15"/>
      <c r="AO186" s="15"/>
      <c r="AP186" s="15"/>
      <c r="AQ186" s="118"/>
      <c r="AR186" s="15"/>
      <c r="AS186" s="15"/>
      <c r="AT186" s="118"/>
      <c r="AU186" s="15"/>
      <c r="AV186" s="15"/>
      <c r="AW186" s="118"/>
      <c r="AX186" s="15"/>
      <c r="AY186" s="15"/>
      <c r="AZ186" s="118"/>
      <c r="BA186" s="15"/>
      <c r="BB186" s="15"/>
      <c r="BC186" s="118"/>
      <c r="BD186" s="15"/>
      <c r="BE186" s="15"/>
      <c r="BF186" s="15"/>
      <c r="BG186" s="118"/>
      <c r="BH186" s="15"/>
      <c r="BI186" s="15"/>
      <c r="BJ186" s="118"/>
      <c r="BK186" s="15"/>
      <c r="BL186" s="15"/>
      <c r="BM186" s="15"/>
      <c r="BN186" s="118"/>
      <c r="BO186" s="15"/>
      <c r="BP186" s="15"/>
      <c r="BQ186" s="118"/>
      <c r="BR186" s="15"/>
      <c r="BS186" s="15"/>
      <c r="BT186" s="15"/>
      <c r="BU186" s="118"/>
      <c r="BV186" s="15"/>
      <c r="BW186" s="15"/>
      <c r="BX186" s="118"/>
      <c r="BY186" s="15"/>
      <c r="BZ186" s="15"/>
      <c r="CA186" s="118"/>
      <c r="CB186" s="15"/>
      <c r="CC186" s="15"/>
      <c r="CD186" s="15"/>
      <c r="CE186" s="118"/>
      <c r="CF186" s="15"/>
      <c r="CG186" s="15"/>
      <c r="CH186" s="118"/>
      <c r="CI186" s="15"/>
      <c r="CJ186" s="15"/>
      <c r="CK186" s="15"/>
      <c r="CL186" s="118"/>
      <c r="CM186" s="15"/>
      <c r="CN186" s="15"/>
      <c r="CO186" s="118"/>
      <c r="CP186" s="15"/>
      <c r="CQ186" s="15"/>
      <c r="CR186" s="15"/>
      <c r="CS186" s="118"/>
      <c r="CT186" s="15"/>
      <c r="CU186" s="15"/>
      <c r="CV186" s="118"/>
      <c r="CW186" s="15"/>
      <c r="CX186" s="15"/>
    </row>
    <row r="187" spans="2:102" s="3" customFormat="1" x14ac:dyDescent="0.3">
      <c r="B187" s="12"/>
      <c r="C187" s="15"/>
      <c r="D187" s="15"/>
      <c r="E187" s="12"/>
      <c r="F187" s="15"/>
      <c r="G187" s="15"/>
      <c r="H187" s="118"/>
      <c r="I187" s="15"/>
      <c r="J187" s="15"/>
      <c r="K187" s="15"/>
      <c r="L187" s="118"/>
      <c r="M187" s="15"/>
      <c r="N187" s="15"/>
      <c r="O187" s="118"/>
      <c r="P187" s="15"/>
      <c r="Q187" s="15"/>
      <c r="R187" s="15"/>
      <c r="S187" s="118"/>
      <c r="T187" s="15"/>
      <c r="U187" s="15"/>
      <c r="V187" s="118"/>
      <c r="W187" s="15"/>
      <c r="X187" s="15"/>
      <c r="Y187" s="118"/>
      <c r="Z187" s="15"/>
      <c r="AA187" s="15"/>
      <c r="AB187" s="15"/>
      <c r="AC187" s="118"/>
      <c r="AD187" s="15"/>
      <c r="AE187" s="15"/>
      <c r="AF187" s="118"/>
      <c r="AG187" s="15"/>
      <c r="AH187" s="15"/>
      <c r="AI187" s="15"/>
      <c r="AJ187" s="118"/>
      <c r="AK187" s="15"/>
      <c r="AL187" s="15"/>
      <c r="AM187" s="118"/>
      <c r="AN187" s="15"/>
      <c r="AO187" s="15"/>
      <c r="AP187" s="15"/>
      <c r="AQ187" s="118"/>
      <c r="AR187" s="15"/>
      <c r="AS187" s="15"/>
      <c r="AT187" s="118"/>
      <c r="AU187" s="15"/>
      <c r="AV187" s="15"/>
      <c r="AW187" s="118"/>
      <c r="AX187" s="15"/>
      <c r="AY187" s="15"/>
      <c r="AZ187" s="118"/>
      <c r="BA187" s="15"/>
      <c r="BB187" s="15"/>
      <c r="BC187" s="118"/>
      <c r="BD187" s="15"/>
      <c r="BE187" s="15"/>
      <c r="BF187" s="15"/>
      <c r="BG187" s="118"/>
      <c r="BH187" s="15"/>
      <c r="BI187" s="15"/>
      <c r="BJ187" s="118"/>
      <c r="BK187" s="15"/>
      <c r="BL187" s="15"/>
      <c r="BM187" s="15"/>
      <c r="BN187" s="118"/>
      <c r="BO187" s="15"/>
      <c r="BP187" s="15"/>
      <c r="BQ187" s="118"/>
      <c r="BR187" s="15"/>
      <c r="BS187" s="15"/>
      <c r="BT187" s="15"/>
      <c r="BU187" s="118"/>
      <c r="BV187" s="15"/>
      <c r="BW187" s="15"/>
      <c r="BX187" s="118"/>
      <c r="BY187" s="15"/>
      <c r="BZ187" s="15"/>
      <c r="CA187" s="118"/>
      <c r="CB187" s="15"/>
      <c r="CC187" s="15"/>
      <c r="CD187" s="15"/>
      <c r="CE187" s="118"/>
      <c r="CF187" s="15"/>
      <c r="CG187" s="15"/>
      <c r="CH187" s="118"/>
      <c r="CI187" s="15"/>
      <c r="CJ187" s="15"/>
      <c r="CK187" s="15"/>
      <c r="CL187" s="118"/>
      <c r="CM187" s="15"/>
      <c r="CN187" s="15"/>
      <c r="CO187" s="118"/>
      <c r="CP187" s="15"/>
      <c r="CQ187" s="15"/>
      <c r="CR187" s="15"/>
      <c r="CS187" s="118"/>
      <c r="CT187" s="15"/>
      <c r="CU187" s="15"/>
      <c r="CV187" s="118"/>
      <c r="CW187" s="15"/>
      <c r="CX187" s="15"/>
    </row>
    <row r="188" spans="2:102" s="3" customFormat="1" x14ac:dyDescent="0.3">
      <c r="B188" s="12"/>
      <c r="C188" s="15"/>
      <c r="D188" s="15"/>
      <c r="E188" s="12"/>
      <c r="F188" s="15"/>
      <c r="G188" s="15"/>
      <c r="H188" s="118"/>
      <c r="I188" s="15"/>
      <c r="J188" s="15"/>
      <c r="K188" s="15"/>
      <c r="L188" s="118"/>
      <c r="M188" s="15"/>
      <c r="N188" s="15"/>
      <c r="O188" s="118"/>
      <c r="P188" s="15"/>
      <c r="Q188" s="15"/>
      <c r="R188" s="15"/>
      <c r="S188" s="118"/>
      <c r="T188" s="15"/>
      <c r="U188" s="15"/>
      <c r="V188" s="118"/>
      <c r="W188" s="15"/>
      <c r="X188" s="15"/>
      <c r="Y188" s="118"/>
      <c r="Z188" s="15"/>
      <c r="AA188" s="15"/>
      <c r="AB188" s="15"/>
      <c r="AC188" s="118"/>
      <c r="AD188" s="15"/>
      <c r="AE188" s="15"/>
      <c r="AF188" s="118"/>
      <c r="AG188" s="15"/>
      <c r="AH188" s="15"/>
      <c r="AI188" s="15"/>
      <c r="AJ188" s="118"/>
      <c r="AK188" s="15"/>
      <c r="AL188" s="15"/>
      <c r="AM188" s="118"/>
      <c r="AN188" s="15"/>
      <c r="AO188" s="15"/>
      <c r="AP188" s="15"/>
      <c r="AQ188" s="118"/>
      <c r="AR188" s="15"/>
      <c r="AS188" s="15"/>
      <c r="AT188" s="118"/>
      <c r="AU188" s="15"/>
      <c r="AV188" s="15"/>
      <c r="AW188" s="118"/>
      <c r="AX188" s="15"/>
      <c r="AY188" s="15"/>
      <c r="AZ188" s="118"/>
      <c r="BA188" s="15"/>
      <c r="BB188" s="15"/>
      <c r="BC188" s="118"/>
      <c r="BD188" s="15"/>
      <c r="BE188" s="15"/>
      <c r="BF188" s="15"/>
      <c r="BG188" s="118"/>
      <c r="BH188" s="15"/>
      <c r="BI188" s="15"/>
      <c r="BJ188" s="118"/>
      <c r="BK188" s="15"/>
      <c r="BL188" s="15"/>
      <c r="BM188" s="15"/>
      <c r="BN188" s="118"/>
      <c r="BO188" s="15"/>
      <c r="BP188" s="15"/>
      <c r="BQ188" s="118"/>
      <c r="BR188" s="15"/>
      <c r="BS188" s="15"/>
      <c r="BT188" s="15"/>
      <c r="BU188" s="118"/>
      <c r="BV188" s="15"/>
      <c r="BW188" s="15"/>
      <c r="BX188" s="118"/>
      <c r="BY188" s="15"/>
      <c r="BZ188" s="15"/>
      <c r="CA188" s="118"/>
      <c r="CB188" s="15"/>
      <c r="CC188" s="15"/>
      <c r="CD188" s="15"/>
      <c r="CE188" s="118"/>
      <c r="CF188" s="15"/>
      <c r="CG188" s="15"/>
      <c r="CH188" s="118"/>
      <c r="CI188" s="15"/>
      <c r="CJ188" s="15"/>
      <c r="CK188" s="15"/>
      <c r="CL188" s="118"/>
      <c r="CM188" s="15"/>
      <c r="CN188" s="15"/>
      <c r="CO188" s="118"/>
      <c r="CP188" s="15"/>
      <c r="CQ188" s="15"/>
      <c r="CR188" s="15"/>
      <c r="CS188" s="118"/>
      <c r="CT188" s="15"/>
      <c r="CU188" s="15"/>
      <c r="CV188" s="118"/>
      <c r="CW188" s="15"/>
      <c r="CX188" s="15"/>
    </row>
    <row r="189" spans="2:102" s="3" customFormat="1" x14ac:dyDescent="0.3">
      <c r="B189" s="12"/>
      <c r="C189" s="15"/>
      <c r="D189" s="15"/>
      <c r="E189" s="12"/>
      <c r="F189" s="15"/>
      <c r="G189" s="15"/>
      <c r="H189" s="118"/>
      <c r="I189" s="15"/>
      <c r="J189" s="15"/>
      <c r="K189" s="15"/>
      <c r="L189" s="118"/>
      <c r="M189" s="15"/>
      <c r="N189" s="15"/>
      <c r="O189" s="118"/>
      <c r="P189" s="15"/>
      <c r="Q189" s="15"/>
      <c r="R189" s="15"/>
      <c r="S189" s="118"/>
      <c r="T189" s="15"/>
      <c r="U189" s="15"/>
      <c r="V189" s="118"/>
      <c r="W189" s="15"/>
      <c r="X189" s="15"/>
      <c r="Y189" s="118"/>
      <c r="Z189" s="15"/>
      <c r="AA189" s="15"/>
      <c r="AB189" s="15"/>
      <c r="AC189" s="118"/>
      <c r="AD189" s="15"/>
      <c r="AE189" s="15"/>
      <c r="AF189" s="118"/>
      <c r="AG189" s="15"/>
      <c r="AH189" s="15"/>
      <c r="AI189" s="15"/>
      <c r="AJ189" s="118"/>
      <c r="AK189" s="15"/>
      <c r="AL189" s="15"/>
      <c r="AM189" s="118"/>
      <c r="AN189" s="15"/>
      <c r="AO189" s="15"/>
      <c r="AP189" s="15"/>
      <c r="AQ189" s="118"/>
      <c r="AR189" s="15"/>
      <c r="AS189" s="15"/>
      <c r="AT189" s="118"/>
      <c r="AU189" s="15"/>
      <c r="AV189" s="15"/>
      <c r="AW189" s="118"/>
      <c r="AX189" s="15"/>
      <c r="AY189" s="15"/>
      <c r="AZ189" s="118"/>
      <c r="BA189" s="15"/>
      <c r="BB189" s="15"/>
      <c r="BC189" s="118"/>
      <c r="BD189" s="15"/>
      <c r="BE189" s="15"/>
      <c r="BF189" s="15"/>
      <c r="BG189" s="118"/>
      <c r="BH189" s="15"/>
      <c r="BI189" s="15"/>
      <c r="BJ189" s="118"/>
      <c r="BK189" s="15"/>
      <c r="BL189" s="15"/>
      <c r="BM189" s="15"/>
      <c r="BN189" s="118"/>
      <c r="BO189" s="15"/>
      <c r="BP189" s="15"/>
      <c r="BQ189" s="118"/>
      <c r="BR189" s="15"/>
      <c r="BS189" s="15"/>
      <c r="BT189" s="15"/>
      <c r="BU189" s="118"/>
      <c r="BV189" s="15"/>
      <c r="BW189" s="15"/>
      <c r="BX189" s="118"/>
      <c r="BY189" s="15"/>
      <c r="BZ189" s="15"/>
      <c r="CA189" s="118"/>
      <c r="CB189" s="15"/>
      <c r="CC189" s="15"/>
      <c r="CD189" s="15"/>
      <c r="CE189" s="118"/>
      <c r="CF189" s="15"/>
      <c r="CG189" s="15"/>
      <c r="CH189" s="118"/>
      <c r="CI189" s="15"/>
      <c r="CJ189" s="15"/>
      <c r="CK189" s="15"/>
      <c r="CL189" s="118"/>
      <c r="CM189" s="15"/>
      <c r="CN189" s="15"/>
      <c r="CO189" s="118"/>
      <c r="CP189" s="15"/>
      <c r="CQ189" s="15"/>
      <c r="CR189" s="15"/>
      <c r="CS189" s="118"/>
      <c r="CT189" s="15"/>
      <c r="CU189" s="15"/>
      <c r="CV189" s="118"/>
      <c r="CW189" s="15"/>
      <c r="CX189" s="15"/>
    </row>
    <row r="190" spans="2:102" s="3" customFormat="1" x14ac:dyDescent="0.3">
      <c r="B190" s="12"/>
      <c r="C190" s="15"/>
      <c r="D190" s="15"/>
      <c r="E190" s="12"/>
      <c r="F190" s="15"/>
      <c r="G190" s="15"/>
      <c r="H190" s="118"/>
      <c r="I190" s="15"/>
      <c r="J190" s="15"/>
      <c r="K190" s="15"/>
      <c r="L190" s="118"/>
      <c r="M190" s="15"/>
      <c r="N190" s="15"/>
      <c r="O190" s="118"/>
      <c r="P190" s="15"/>
      <c r="Q190" s="15"/>
      <c r="R190" s="15"/>
      <c r="S190" s="118"/>
      <c r="T190" s="15"/>
      <c r="U190" s="15"/>
      <c r="V190" s="118"/>
      <c r="W190" s="15"/>
      <c r="X190" s="15"/>
      <c r="Y190" s="118"/>
      <c r="Z190" s="15"/>
      <c r="AA190" s="15"/>
      <c r="AB190" s="15"/>
      <c r="AC190" s="118"/>
      <c r="AD190" s="15"/>
      <c r="AE190" s="15"/>
      <c r="AF190" s="118"/>
      <c r="AG190" s="15"/>
      <c r="AH190" s="15"/>
      <c r="AI190" s="15"/>
      <c r="AJ190" s="118"/>
      <c r="AK190" s="15"/>
      <c r="AL190" s="15"/>
      <c r="AM190" s="118"/>
      <c r="AN190" s="15"/>
      <c r="AO190" s="15"/>
      <c r="AP190" s="15"/>
      <c r="AQ190" s="118"/>
      <c r="AR190" s="15"/>
      <c r="AS190" s="15"/>
      <c r="AT190" s="118"/>
      <c r="AU190" s="15"/>
      <c r="AV190" s="15"/>
      <c r="AW190" s="118"/>
      <c r="AX190" s="15"/>
      <c r="AY190" s="15"/>
      <c r="AZ190" s="118"/>
      <c r="BA190" s="15"/>
      <c r="BB190" s="15"/>
      <c r="BC190" s="118"/>
      <c r="BD190" s="15"/>
      <c r="BE190" s="15"/>
      <c r="BF190" s="15"/>
      <c r="BG190" s="118"/>
      <c r="BH190" s="15"/>
      <c r="BI190" s="15"/>
      <c r="BJ190" s="118"/>
      <c r="BK190" s="15"/>
      <c r="BL190" s="15"/>
      <c r="BM190" s="15"/>
      <c r="BN190" s="118"/>
      <c r="BO190" s="15"/>
      <c r="BP190" s="15"/>
      <c r="BQ190" s="118"/>
      <c r="BR190" s="15"/>
      <c r="BS190" s="15"/>
      <c r="BT190" s="15"/>
      <c r="BU190" s="118"/>
      <c r="BV190" s="15"/>
      <c r="BW190" s="15"/>
      <c r="BX190" s="118"/>
      <c r="BY190" s="15"/>
      <c r="BZ190" s="15"/>
      <c r="CA190" s="118"/>
      <c r="CB190" s="15"/>
      <c r="CC190" s="15"/>
      <c r="CD190" s="15"/>
      <c r="CE190" s="118"/>
      <c r="CF190" s="15"/>
      <c r="CG190" s="15"/>
      <c r="CH190" s="118"/>
      <c r="CI190" s="15"/>
      <c r="CJ190" s="15"/>
      <c r="CK190" s="15"/>
      <c r="CL190" s="118"/>
      <c r="CM190" s="15"/>
      <c r="CN190" s="15"/>
      <c r="CO190" s="118"/>
      <c r="CP190" s="15"/>
      <c r="CQ190" s="15"/>
      <c r="CR190" s="15"/>
      <c r="CS190" s="118"/>
      <c r="CT190" s="15"/>
      <c r="CU190" s="15"/>
      <c r="CV190" s="118"/>
      <c r="CW190" s="15"/>
      <c r="CX190" s="15"/>
    </row>
    <row r="191" spans="2:102" s="3" customFormat="1" x14ac:dyDescent="0.3">
      <c r="B191" s="12"/>
      <c r="C191" s="15"/>
      <c r="D191" s="15"/>
      <c r="E191" s="12"/>
      <c r="F191" s="15"/>
      <c r="G191" s="15"/>
      <c r="H191" s="118"/>
      <c r="I191" s="15"/>
      <c r="J191" s="15"/>
      <c r="K191" s="15"/>
      <c r="L191" s="118"/>
      <c r="M191" s="15"/>
      <c r="N191" s="15"/>
      <c r="O191" s="118"/>
      <c r="P191" s="15"/>
      <c r="Q191" s="15"/>
      <c r="R191" s="15"/>
      <c r="S191" s="118"/>
      <c r="T191" s="15"/>
      <c r="U191" s="15"/>
      <c r="V191" s="118"/>
      <c r="W191" s="15"/>
      <c r="X191" s="15"/>
      <c r="Y191" s="118"/>
      <c r="Z191" s="15"/>
      <c r="AA191" s="15"/>
      <c r="AB191" s="15"/>
      <c r="AC191" s="118"/>
      <c r="AD191" s="15"/>
      <c r="AE191" s="15"/>
      <c r="AF191" s="118"/>
      <c r="AG191" s="15"/>
      <c r="AH191" s="15"/>
      <c r="AI191" s="15"/>
      <c r="AJ191" s="118"/>
      <c r="AK191" s="15"/>
      <c r="AL191" s="15"/>
      <c r="AM191" s="118"/>
      <c r="AN191" s="15"/>
      <c r="AO191" s="15"/>
      <c r="AP191" s="15"/>
      <c r="AQ191" s="118"/>
      <c r="AR191" s="15"/>
      <c r="AS191" s="15"/>
      <c r="AT191" s="118"/>
      <c r="AU191" s="15"/>
      <c r="AV191" s="15"/>
      <c r="AW191" s="118"/>
      <c r="AX191" s="15"/>
      <c r="AY191" s="15"/>
      <c r="AZ191" s="118"/>
      <c r="BA191" s="15"/>
      <c r="BB191" s="15"/>
      <c r="BC191" s="118"/>
      <c r="BD191" s="15"/>
      <c r="BE191" s="15"/>
      <c r="BF191" s="15"/>
      <c r="BG191" s="118"/>
      <c r="BH191" s="15"/>
      <c r="BI191" s="15"/>
      <c r="BJ191" s="118"/>
      <c r="BK191" s="15"/>
      <c r="BL191" s="15"/>
      <c r="BM191" s="15"/>
      <c r="BN191" s="118"/>
      <c r="BO191" s="15"/>
      <c r="BP191" s="15"/>
      <c r="BQ191" s="118"/>
      <c r="BR191" s="15"/>
      <c r="BS191" s="15"/>
      <c r="BT191" s="15"/>
      <c r="BU191" s="118"/>
      <c r="BV191" s="15"/>
      <c r="BW191" s="15"/>
      <c r="BX191" s="118"/>
      <c r="BY191" s="15"/>
      <c r="BZ191" s="15"/>
      <c r="CA191" s="118"/>
      <c r="CB191" s="15"/>
      <c r="CC191" s="15"/>
      <c r="CD191" s="15"/>
      <c r="CE191" s="118"/>
      <c r="CF191" s="15"/>
      <c r="CG191" s="15"/>
      <c r="CH191" s="118"/>
      <c r="CI191" s="15"/>
      <c r="CJ191" s="15"/>
      <c r="CK191" s="15"/>
      <c r="CL191" s="118"/>
      <c r="CM191" s="15"/>
      <c r="CN191" s="15"/>
      <c r="CO191" s="118"/>
      <c r="CP191" s="15"/>
      <c r="CQ191" s="15"/>
      <c r="CR191" s="15"/>
      <c r="CS191" s="118"/>
      <c r="CT191" s="15"/>
      <c r="CU191" s="15"/>
      <c r="CV191" s="118"/>
      <c r="CW191" s="15"/>
      <c r="CX191" s="15"/>
    </row>
    <row r="192" spans="2:102" s="3" customFormat="1" x14ac:dyDescent="0.3">
      <c r="B192" s="12"/>
      <c r="C192" s="15"/>
      <c r="D192" s="15"/>
      <c r="E192" s="12"/>
      <c r="F192" s="15"/>
      <c r="G192" s="15"/>
      <c r="H192" s="118"/>
      <c r="I192" s="15"/>
      <c r="J192" s="15"/>
      <c r="K192" s="15"/>
      <c r="L192" s="118"/>
      <c r="M192" s="15"/>
      <c r="N192" s="15"/>
      <c r="O192" s="118"/>
      <c r="P192" s="15"/>
      <c r="Q192" s="15"/>
      <c r="R192" s="15"/>
      <c r="S192" s="118"/>
      <c r="T192" s="15"/>
      <c r="U192" s="15"/>
      <c r="V192" s="118"/>
      <c r="W192" s="15"/>
      <c r="X192" s="15"/>
      <c r="Y192" s="118"/>
      <c r="Z192" s="15"/>
      <c r="AA192" s="15"/>
      <c r="AB192" s="15"/>
      <c r="AC192" s="118"/>
      <c r="AD192" s="15"/>
      <c r="AE192" s="15"/>
      <c r="AF192" s="118"/>
      <c r="AG192" s="15"/>
      <c r="AH192" s="15"/>
      <c r="AI192" s="15"/>
      <c r="AJ192" s="118"/>
      <c r="AK192" s="15"/>
      <c r="AL192" s="15"/>
      <c r="AM192" s="118"/>
      <c r="AN192" s="15"/>
      <c r="AO192" s="15"/>
      <c r="AP192" s="15"/>
      <c r="AQ192" s="118"/>
      <c r="AR192" s="15"/>
      <c r="AS192" s="15"/>
      <c r="AT192" s="118"/>
      <c r="AU192" s="15"/>
      <c r="AV192" s="15"/>
      <c r="AW192" s="118"/>
      <c r="AX192" s="15"/>
      <c r="AY192" s="15"/>
      <c r="AZ192" s="118"/>
      <c r="BA192" s="15"/>
      <c r="BB192" s="15"/>
      <c r="BC192" s="118"/>
      <c r="BD192" s="15"/>
      <c r="BE192" s="15"/>
      <c r="BF192" s="15"/>
      <c r="BG192" s="118"/>
      <c r="BH192" s="15"/>
      <c r="BI192" s="15"/>
      <c r="BJ192" s="118"/>
      <c r="BK192" s="15"/>
      <c r="BL192" s="15"/>
      <c r="BM192" s="15"/>
      <c r="BN192" s="118"/>
      <c r="BO192" s="15"/>
      <c r="BP192" s="15"/>
      <c r="BQ192" s="118"/>
      <c r="BR192" s="15"/>
      <c r="BS192" s="15"/>
      <c r="BT192" s="15"/>
      <c r="BU192" s="118"/>
      <c r="BV192" s="15"/>
      <c r="BW192" s="15"/>
      <c r="BX192" s="118"/>
      <c r="BY192" s="15"/>
      <c r="BZ192" s="15"/>
      <c r="CA192" s="118"/>
      <c r="CB192" s="15"/>
      <c r="CC192" s="15"/>
      <c r="CD192" s="15"/>
      <c r="CE192" s="118"/>
      <c r="CF192" s="15"/>
      <c r="CG192" s="15"/>
      <c r="CH192" s="118"/>
      <c r="CI192" s="15"/>
      <c r="CJ192" s="15"/>
      <c r="CK192" s="15"/>
      <c r="CL192" s="118"/>
      <c r="CM192" s="15"/>
      <c r="CN192" s="15"/>
      <c r="CO192" s="118"/>
      <c r="CP192" s="15"/>
      <c r="CQ192" s="15"/>
      <c r="CR192" s="15"/>
      <c r="CS192" s="118"/>
      <c r="CT192" s="15"/>
      <c r="CU192" s="15"/>
      <c r="CV192" s="118"/>
      <c r="CW192" s="15"/>
      <c r="CX192" s="15"/>
    </row>
    <row r="193" spans="2:102" s="3" customFormat="1" x14ac:dyDescent="0.3">
      <c r="B193" s="12"/>
      <c r="C193" s="15"/>
      <c r="D193" s="15"/>
      <c r="E193" s="12"/>
      <c r="F193" s="15"/>
      <c r="G193" s="15"/>
      <c r="H193" s="118"/>
      <c r="I193" s="15"/>
      <c r="J193" s="15"/>
      <c r="K193" s="15"/>
      <c r="L193" s="118"/>
      <c r="M193" s="15"/>
      <c r="N193" s="15"/>
      <c r="O193" s="118"/>
      <c r="P193" s="15"/>
      <c r="Q193" s="15"/>
      <c r="R193" s="15"/>
      <c r="S193" s="118"/>
      <c r="T193" s="15"/>
      <c r="U193" s="15"/>
      <c r="V193" s="118"/>
      <c r="W193" s="15"/>
      <c r="X193" s="15"/>
      <c r="Y193" s="118"/>
      <c r="Z193" s="15"/>
      <c r="AA193" s="15"/>
      <c r="AB193" s="15"/>
      <c r="AC193" s="118"/>
      <c r="AD193" s="15"/>
      <c r="AE193" s="15"/>
      <c r="AF193" s="118"/>
      <c r="AG193" s="15"/>
      <c r="AH193" s="15"/>
      <c r="AI193" s="15"/>
      <c r="AJ193" s="118"/>
      <c r="AK193" s="15"/>
      <c r="AL193" s="15"/>
      <c r="AM193" s="118"/>
      <c r="AN193" s="15"/>
      <c r="AO193" s="15"/>
      <c r="AP193" s="15"/>
      <c r="AQ193" s="118"/>
      <c r="AR193" s="15"/>
      <c r="AS193" s="15"/>
      <c r="AT193" s="118"/>
      <c r="AU193" s="15"/>
      <c r="AV193" s="15"/>
      <c r="AW193" s="118"/>
      <c r="AX193" s="15"/>
      <c r="AY193" s="15"/>
      <c r="AZ193" s="118"/>
      <c r="BA193" s="15"/>
      <c r="BB193" s="15"/>
      <c r="BC193" s="118"/>
      <c r="BD193" s="15"/>
      <c r="BE193" s="15"/>
      <c r="BF193" s="15"/>
      <c r="BG193" s="118"/>
      <c r="BH193" s="15"/>
      <c r="BI193" s="15"/>
      <c r="BJ193" s="118"/>
      <c r="BK193" s="15"/>
      <c r="BL193" s="15"/>
      <c r="BM193" s="15"/>
      <c r="BN193" s="118"/>
      <c r="BO193" s="15"/>
      <c r="BP193" s="15"/>
      <c r="BQ193" s="118"/>
      <c r="BR193" s="15"/>
      <c r="BS193" s="15"/>
      <c r="BT193" s="15"/>
      <c r="BU193" s="118"/>
      <c r="BV193" s="15"/>
      <c r="BW193" s="15"/>
      <c r="BX193" s="118"/>
      <c r="BY193" s="15"/>
      <c r="BZ193" s="15"/>
      <c r="CA193" s="118"/>
      <c r="CB193" s="15"/>
      <c r="CC193" s="15"/>
      <c r="CD193" s="15"/>
      <c r="CE193" s="118"/>
      <c r="CF193" s="15"/>
      <c r="CG193" s="15"/>
      <c r="CH193" s="118"/>
      <c r="CI193" s="15"/>
      <c r="CJ193" s="15"/>
      <c r="CK193" s="15"/>
      <c r="CL193" s="118"/>
      <c r="CM193" s="15"/>
      <c r="CN193" s="15"/>
      <c r="CO193" s="118"/>
      <c r="CP193" s="15"/>
      <c r="CQ193" s="15"/>
      <c r="CR193" s="15"/>
      <c r="CS193" s="118"/>
      <c r="CT193" s="15"/>
      <c r="CU193" s="15"/>
      <c r="CV193" s="118"/>
      <c r="CW193" s="15"/>
      <c r="CX193" s="15"/>
    </row>
    <row r="194" spans="2:102" s="3" customFormat="1" x14ac:dyDescent="0.3">
      <c r="B194" s="12"/>
      <c r="C194" s="15"/>
      <c r="D194" s="15"/>
      <c r="E194" s="12"/>
      <c r="F194" s="15"/>
      <c r="G194" s="15"/>
      <c r="H194" s="118"/>
      <c r="I194" s="15"/>
      <c r="J194" s="15"/>
      <c r="K194" s="15"/>
      <c r="L194" s="118"/>
      <c r="M194" s="15"/>
      <c r="N194" s="15"/>
      <c r="O194" s="118"/>
      <c r="P194" s="15"/>
      <c r="Q194" s="15"/>
      <c r="R194" s="15"/>
      <c r="S194" s="118"/>
      <c r="T194" s="15"/>
      <c r="U194" s="15"/>
      <c r="V194" s="118"/>
      <c r="W194" s="15"/>
      <c r="X194" s="15"/>
      <c r="Y194" s="118"/>
      <c r="Z194" s="15"/>
      <c r="AA194" s="15"/>
      <c r="AB194" s="15"/>
      <c r="AC194" s="118"/>
      <c r="AD194" s="15"/>
      <c r="AE194" s="15"/>
      <c r="AF194" s="118"/>
      <c r="AG194" s="15"/>
      <c r="AH194" s="15"/>
      <c r="AI194" s="15"/>
      <c r="AJ194" s="118"/>
      <c r="AK194" s="15"/>
      <c r="AL194" s="15"/>
      <c r="AM194" s="118"/>
      <c r="AN194" s="15"/>
      <c r="AO194" s="15"/>
      <c r="AP194" s="15"/>
      <c r="AQ194" s="118"/>
      <c r="AR194" s="15"/>
      <c r="AS194" s="15"/>
      <c r="AT194" s="118"/>
      <c r="AU194" s="15"/>
      <c r="AV194" s="15"/>
      <c r="AW194" s="118"/>
      <c r="AX194" s="15"/>
      <c r="AY194" s="15"/>
      <c r="AZ194" s="118"/>
      <c r="BA194" s="15"/>
      <c r="BB194" s="15"/>
      <c r="BC194" s="118"/>
      <c r="BD194" s="15"/>
      <c r="BE194" s="15"/>
      <c r="BF194" s="15"/>
      <c r="BG194" s="118"/>
      <c r="BH194" s="15"/>
      <c r="BI194" s="15"/>
      <c r="BJ194" s="118"/>
      <c r="BK194" s="15"/>
      <c r="BL194" s="15"/>
      <c r="BM194" s="15"/>
      <c r="BN194" s="118"/>
      <c r="BO194" s="15"/>
      <c r="BP194" s="15"/>
      <c r="BQ194" s="118"/>
      <c r="BR194" s="15"/>
      <c r="BS194" s="15"/>
      <c r="BT194" s="15"/>
      <c r="BU194" s="118"/>
      <c r="BV194" s="15"/>
      <c r="BW194" s="15"/>
      <c r="BX194" s="118"/>
      <c r="BY194" s="15"/>
      <c r="BZ194" s="15"/>
      <c r="CA194" s="118"/>
      <c r="CB194" s="15"/>
      <c r="CC194" s="15"/>
      <c r="CD194" s="15"/>
      <c r="CE194" s="118"/>
      <c r="CF194" s="15"/>
      <c r="CG194" s="15"/>
      <c r="CH194" s="118"/>
      <c r="CI194" s="15"/>
      <c r="CJ194" s="15"/>
      <c r="CK194" s="15"/>
      <c r="CL194" s="118"/>
      <c r="CM194" s="15"/>
      <c r="CN194" s="15"/>
      <c r="CO194" s="118"/>
      <c r="CP194" s="15"/>
      <c r="CQ194" s="15"/>
      <c r="CR194" s="15"/>
      <c r="CS194" s="118"/>
      <c r="CT194" s="15"/>
      <c r="CU194" s="15"/>
      <c r="CV194" s="118"/>
      <c r="CW194" s="15"/>
      <c r="CX194" s="15"/>
    </row>
    <row r="195" spans="2:102" s="3" customFormat="1" x14ac:dyDescent="0.3">
      <c r="B195" s="12"/>
      <c r="C195" s="15"/>
      <c r="D195" s="15"/>
      <c r="E195" s="12"/>
      <c r="F195" s="15"/>
      <c r="G195" s="15"/>
      <c r="H195" s="118"/>
      <c r="I195" s="15"/>
      <c r="J195" s="15"/>
      <c r="K195" s="15"/>
      <c r="L195" s="118"/>
      <c r="M195" s="15"/>
      <c r="N195" s="15"/>
      <c r="O195" s="118"/>
      <c r="P195" s="15"/>
      <c r="Q195" s="15"/>
      <c r="R195" s="15"/>
      <c r="S195" s="118"/>
      <c r="T195" s="15"/>
      <c r="U195" s="15"/>
      <c r="V195" s="118"/>
      <c r="W195" s="15"/>
      <c r="X195" s="15"/>
      <c r="Y195" s="118"/>
      <c r="Z195" s="15"/>
      <c r="AA195" s="15"/>
      <c r="AB195" s="15"/>
      <c r="AC195" s="118"/>
      <c r="AD195" s="15"/>
      <c r="AE195" s="15"/>
      <c r="AF195" s="118"/>
      <c r="AG195" s="15"/>
      <c r="AH195" s="15"/>
      <c r="AI195" s="15"/>
      <c r="AJ195" s="118"/>
      <c r="AK195" s="15"/>
      <c r="AL195" s="15"/>
      <c r="AM195" s="118"/>
      <c r="AN195" s="15"/>
      <c r="AO195" s="15"/>
      <c r="AP195" s="15"/>
      <c r="AQ195" s="118"/>
      <c r="AR195" s="15"/>
      <c r="AS195" s="15"/>
      <c r="AT195" s="118"/>
      <c r="AU195" s="15"/>
      <c r="AV195" s="15"/>
      <c r="AW195" s="118"/>
      <c r="AX195" s="15"/>
      <c r="AY195" s="15"/>
      <c r="AZ195" s="118"/>
      <c r="BA195" s="15"/>
      <c r="BB195" s="15"/>
      <c r="BC195" s="118"/>
      <c r="BD195" s="15"/>
      <c r="BE195" s="15"/>
      <c r="BF195" s="15"/>
      <c r="BG195" s="118"/>
      <c r="BH195" s="15"/>
      <c r="BI195" s="15"/>
      <c r="BJ195" s="118"/>
      <c r="BK195" s="15"/>
      <c r="BL195" s="15"/>
      <c r="BM195" s="15"/>
      <c r="BN195" s="118"/>
      <c r="BO195" s="15"/>
      <c r="BP195" s="15"/>
      <c r="BQ195" s="118"/>
      <c r="BR195" s="15"/>
      <c r="BS195" s="15"/>
      <c r="BT195" s="15"/>
      <c r="BU195" s="118"/>
      <c r="BV195" s="15"/>
      <c r="BW195" s="15"/>
      <c r="BX195" s="118"/>
      <c r="BY195" s="15"/>
      <c r="BZ195" s="15"/>
      <c r="CA195" s="118"/>
      <c r="CB195" s="15"/>
      <c r="CC195" s="15"/>
      <c r="CD195" s="15"/>
      <c r="CE195" s="118"/>
      <c r="CF195" s="15"/>
      <c r="CG195" s="15"/>
      <c r="CH195" s="118"/>
      <c r="CI195" s="15"/>
      <c r="CJ195" s="15"/>
      <c r="CK195" s="15"/>
      <c r="CL195" s="118"/>
      <c r="CM195" s="15"/>
      <c r="CN195" s="15"/>
      <c r="CO195" s="118"/>
      <c r="CP195" s="15"/>
      <c r="CQ195" s="15"/>
      <c r="CR195" s="15"/>
      <c r="CS195" s="118"/>
      <c r="CT195" s="15"/>
      <c r="CU195" s="15"/>
      <c r="CV195" s="118"/>
      <c r="CW195" s="15"/>
      <c r="CX195" s="15"/>
    </row>
    <row r="196" spans="2:102" s="3" customFormat="1" x14ac:dyDescent="0.3">
      <c r="B196" s="12"/>
      <c r="C196" s="15"/>
      <c r="D196" s="15"/>
      <c r="E196" s="12"/>
      <c r="F196" s="15"/>
      <c r="G196" s="15"/>
      <c r="H196" s="118"/>
      <c r="I196" s="15"/>
      <c r="J196" s="15"/>
      <c r="K196" s="15"/>
      <c r="L196" s="118"/>
      <c r="M196" s="15"/>
      <c r="N196" s="15"/>
      <c r="O196" s="118"/>
      <c r="P196" s="15"/>
      <c r="Q196" s="15"/>
      <c r="R196" s="15"/>
      <c r="S196" s="118"/>
      <c r="T196" s="15"/>
      <c r="U196" s="15"/>
      <c r="V196" s="118"/>
      <c r="W196" s="15"/>
      <c r="X196" s="15"/>
      <c r="Y196" s="118"/>
      <c r="Z196" s="15"/>
      <c r="AA196" s="15"/>
      <c r="AB196" s="15"/>
      <c r="AC196" s="118"/>
      <c r="AD196" s="15"/>
      <c r="AE196" s="15"/>
      <c r="AF196" s="118"/>
      <c r="AG196" s="15"/>
      <c r="AH196" s="15"/>
      <c r="AI196" s="15"/>
      <c r="AJ196" s="118"/>
      <c r="AK196" s="15"/>
      <c r="AL196" s="15"/>
      <c r="AM196" s="118"/>
      <c r="AN196" s="15"/>
      <c r="AO196" s="15"/>
      <c r="AP196" s="15"/>
      <c r="AQ196" s="118"/>
      <c r="AR196" s="15"/>
      <c r="AS196" s="15"/>
      <c r="AT196" s="118"/>
      <c r="AU196" s="15"/>
      <c r="AV196" s="15"/>
      <c r="AW196" s="118"/>
      <c r="AX196" s="15"/>
      <c r="AY196" s="15"/>
      <c r="AZ196" s="118"/>
      <c r="BA196" s="15"/>
      <c r="BB196" s="15"/>
      <c r="BC196" s="118"/>
      <c r="BD196" s="15"/>
      <c r="BE196" s="15"/>
      <c r="BF196" s="15"/>
      <c r="BG196" s="118"/>
      <c r="BH196" s="15"/>
      <c r="BI196" s="15"/>
      <c r="BJ196" s="118"/>
      <c r="BK196" s="15"/>
      <c r="BL196" s="15"/>
      <c r="BM196" s="15"/>
      <c r="BN196" s="118"/>
      <c r="BO196" s="15"/>
      <c r="BP196" s="15"/>
      <c r="BQ196" s="118"/>
      <c r="BR196" s="15"/>
      <c r="BS196" s="15"/>
      <c r="BT196" s="15"/>
      <c r="BU196" s="118"/>
      <c r="BV196" s="15"/>
      <c r="BW196" s="15"/>
      <c r="BX196" s="118"/>
      <c r="BY196" s="15"/>
      <c r="BZ196" s="15"/>
      <c r="CA196" s="118"/>
      <c r="CB196" s="15"/>
      <c r="CC196" s="15"/>
      <c r="CD196" s="15"/>
      <c r="CE196" s="118"/>
      <c r="CF196" s="15"/>
      <c r="CG196" s="15"/>
      <c r="CH196" s="118"/>
      <c r="CI196" s="15"/>
      <c r="CJ196" s="15"/>
      <c r="CK196" s="15"/>
      <c r="CL196" s="118"/>
      <c r="CM196" s="15"/>
      <c r="CN196" s="15"/>
      <c r="CO196" s="118"/>
      <c r="CP196" s="15"/>
      <c r="CQ196" s="15"/>
      <c r="CR196" s="15"/>
      <c r="CS196" s="118"/>
      <c r="CT196" s="15"/>
      <c r="CU196" s="15"/>
      <c r="CV196" s="118"/>
      <c r="CW196" s="15"/>
      <c r="CX196" s="15"/>
    </row>
    <row r="197" spans="2:102" s="3" customFormat="1" x14ac:dyDescent="0.3">
      <c r="B197" s="12"/>
      <c r="C197" s="15"/>
      <c r="D197" s="15"/>
      <c r="E197" s="12"/>
      <c r="F197" s="15"/>
      <c r="G197" s="15"/>
      <c r="H197" s="118"/>
      <c r="I197" s="15"/>
      <c r="J197" s="15"/>
      <c r="K197" s="15"/>
      <c r="L197" s="118"/>
      <c r="M197" s="15"/>
      <c r="N197" s="15"/>
      <c r="O197" s="118"/>
      <c r="P197" s="15"/>
      <c r="Q197" s="15"/>
      <c r="R197" s="15"/>
      <c r="S197" s="118"/>
      <c r="T197" s="15"/>
      <c r="U197" s="15"/>
      <c r="V197" s="118"/>
      <c r="W197" s="15"/>
      <c r="X197" s="15"/>
      <c r="Y197" s="118"/>
      <c r="Z197" s="15"/>
      <c r="AA197" s="15"/>
      <c r="AB197" s="15"/>
      <c r="AC197" s="118"/>
      <c r="AD197" s="15"/>
      <c r="AE197" s="15"/>
      <c r="AF197" s="118"/>
      <c r="AG197" s="15"/>
      <c r="AH197" s="15"/>
      <c r="AI197" s="15"/>
      <c r="AJ197" s="118"/>
      <c r="AK197" s="15"/>
      <c r="AL197" s="15"/>
      <c r="AM197" s="118"/>
      <c r="AN197" s="15"/>
      <c r="AO197" s="15"/>
      <c r="AP197" s="15"/>
      <c r="AQ197" s="118"/>
      <c r="AR197" s="15"/>
      <c r="AS197" s="15"/>
      <c r="AT197" s="118"/>
      <c r="AU197" s="15"/>
      <c r="AV197" s="15"/>
      <c r="AW197" s="118"/>
      <c r="AX197" s="15"/>
      <c r="AY197" s="15"/>
      <c r="AZ197" s="118"/>
      <c r="BA197" s="15"/>
      <c r="BB197" s="15"/>
      <c r="BC197" s="118"/>
      <c r="BD197" s="15"/>
      <c r="BE197" s="15"/>
      <c r="BF197" s="15"/>
      <c r="BG197" s="118"/>
      <c r="BH197" s="15"/>
      <c r="BI197" s="15"/>
      <c r="BJ197" s="118"/>
      <c r="BK197" s="15"/>
      <c r="BL197" s="15"/>
      <c r="BM197" s="15"/>
      <c r="BN197" s="118"/>
      <c r="BO197" s="15"/>
      <c r="BP197" s="15"/>
      <c r="BQ197" s="118"/>
      <c r="BR197" s="15"/>
      <c r="BS197" s="15"/>
      <c r="BT197" s="15"/>
      <c r="BU197" s="118"/>
      <c r="BV197" s="15"/>
      <c r="BW197" s="15"/>
      <c r="BX197" s="118"/>
      <c r="BY197" s="15"/>
      <c r="BZ197" s="15"/>
      <c r="CA197" s="118"/>
      <c r="CB197" s="15"/>
      <c r="CC197" s="15"/>
      <c r="CD197" s="15"/>
      <c r="CE197" s="118"/>
      <c r="CF197" s="15"/>
      <c r="CG197" s="15"/>
      <c r="CH197" s="118"/>
      <c r="CI197" s="15"/>
      <c r="CJ197" s="15"/>
      <c r="CK197" s="15"/>
      <c r="CL197" s="118"/>
      <c r="CM197" s="15"/>
      <c r="CN197" s="15"/>
      <c r="CO197" s="118"/>
      <c r="CP197" s="15"/>
      <c r="CQ197" s="15"/>
      <c r="CR197" s="15"/>
      <c r="CS197" s="118"/>
      <c r="CT197" s="15"/>
      <c r="CU197" s="15"/>
      <c r="CV197" s="118"/>
      <c r="CW197" s="15"/>
      <c r="CX197" s="15"/>
    </row>
    <row r="198" spans="2:102" s="3" customFormat="1" x14ac:dyDescent="0.3">
      <c r="B198" s="12"/>
      <c r="C198" s="15"/>
      <c r="D198" s="15"/>
      <c r="E198" s="12"/>
      <c r="F198" s="15"/>
      <c r="G198" s="15"/>
      <c r="H198" s="118"/>
      <c r="I198" s="15"/>
      <c r="J198" s="15"/>
      <c r="K198" s="15"/>
      <c r="L198" s="118"/>
      <c r="M198" s="15"/>
      <c r="N198" s="15"/>
      <c r="O198" s="118"/>
      <c r="P198" s="15"/>
      <c r="Q198" s="15"/>
      <c r="R198" s="15"/>
      <c r="S198" s="118"/>
      <c r="T198" s="15"/>
      <c r="U198" s="15"/>
      <c r="V198" s="118"/>
      <c r="W198" s="15"/>
      <c r="X198" s="15"/>
      <c r="Y198" s="118"/>
      <c r="Z198" s="15"/>
      <c r="AA198" s="15"/>
      <c r="AB198" s="15"/>
      <c r="AC198" s="118"/>
      <c r="AD198" s="15"/>
      <c r="AE198" s="15"/>
      <c r="AF198" s="118"/>
      <c r="AG198" s="15"/>
      <c r="AH198" s="15"/>
      <c r="AI198" s="15"/>
      <c r="AJ198" s="118"/>
      <c r="AK198" s="15"/>
      <c r="AL198" s="15"/>
      <c r="AM198" s="118"/>
      <c r="AN198" s="15"/>
      <c r="AO198" s="15"/>
      <c r="AP198" s="15"/>
      <c r="AQ198" s="118"/>
      <c r="AR198" s="15"/>
      <c r="AS198" s="15"/>
      <c r="AT198" s="118"/>
      <c r="AU198" s="15"/>
      <c r="AV198" s="15"/>
      <c r="AW198" s="118"/>
      <c r="AX198" s="15"/>
      <c r="AY198" s="15"/>
      <c r="AZ198" s="118"/>
      <c r="BA198" s="15"/>
      <c r="BB198" s="15"/>
      <c r="BC198" s="118"/>
      <c r="BD198" s="15"/>
      <c r="BE198" s="15"/>
      <c r="BF198" s="15"/>
      <c r="BG198" s="118"/>
      <c r="BH198" s="15"/>
      <c r="BI198" s="15"/>
      <c r="BJ198" s="118"/>
      <c r="BK198" s="15"/>
      <c r="BL198" s="15"/>
      <c r="BM198" s="15"/>
      <c r="BN198" s="118"/>
      <c r="BO198" s="15"/>
      <c r="BP198" s="15"/>
      <c r="BQ198" s="118"/>
      <c r="BR198" s="15"/>
      <c r="BS198" s="15"/>
      <c r="BT198" s="15"/>
      <c r="BU198" s="118"/>
      <c r="BV198" s="15"/>
      <c r="BW198" s="15"/>
      <c r="BX198" s="118"/>
      <c r="BY198" s="15"/>
      <c r="BZ198" s="15"/>
      <c r="CA198" s="118"/>
      <c r="CB198" s="15"/>
      <c r="CC198" s="15"/>
      <c r="CD198" s="15"/>
      <c r="CE198" s="118"/>
      <c r="CF198" s="15"/>
      <c r="CG198" s="15"/>
      <c r="CH198" s="118"/>
      <c r="CI198" s="15"/>
      <c r="CJ198" s="15"/>
      <c r="CK198" s="15"/>
      <c r="CL198" s="118"/>
      <c r="CM198" s="15"/>
      <c r="CN198" s="15"/>
      <c r="CO198" s="118"/>
      <c r="CP198" s="15"/>
      <c r="CQ198" s="15"/>
      <c r="CR198" s="15"/>
      <c r="CS198" s="118"/>
      <c r="CT198" s="15"/>
      <c r="CU198" s="15"/>
      <c r="CV198" s="118"/>
      <c r="CW198" s="15"/>
      <c r="CX198" s="15"/>
    </row>
    <row r="199" spans="2:102" s="3" customFormat="1" x14ac:dyDescent="0.3">
      <c r="B199" s="12"/>
      <c r="C199" s="15"/>
      <c r="D199" s="15"/>
      <c r="E199" s="12"/>
      <c r="F199" s="15"/>
      <c r="G199" s="15"/>
      <c r="H199" s="118"/>
      <c r="I199" s="15"/>
      <c r="J199" s="15"/>
      <c r="K199" s="15"/>
      <c r="L199" s="118"/>
      <c r="M199" s="15"/>
      <c r="N199" s="15"/>
      <c r="O199" s="118"/>
      <c r="P199" s="15"/>
      <c r="Q199" s="15"/>
      <c r="R199" s="15"/>
      <c r="S199" s="118"/>
      <c r="T199" s="15"/>
      <c r="U199" s="15"/>
      <c r="V199" s="118"/>
      <c r="W199" s="15"/>
      <c r="X199" s="15"/>
      <c r="Y199" s="118"/>
      <c r="Z199" s="15"/>
      <c r="AA199" s="15"/>
      <c r="AB199" s="15"/>
      <c r="AC199" s="118"/>
      <c r="AD199" s="15"/>
      <c r="AE199" s="15"/>
      <c r="AF199" s="118"/>
      <c r="AG199" s="15"/>
      <c r="AH199" s="15"/>
      <c r="AI199" s="15"/>
      <c r="AJ199" s="118"/>
      <c r="AK199" s="15"/>
      <c r="AL199" s="15"/>
      <c r="AM199" s="118"/>
      <c r="AN199" s="15"/>
      <c r="AO199" s="15"/>
      <c r="AP199" s="15"/>
      <c r="AQ199" s="118"/>
      <c r="AR199" s="15"/>
      <c r="AS199" s="15"/>
      <c r="AT199" s="118"/>
      <c r="AU199" s="15"/>
      <c r="AV199" s="15"/>
      <c r="AW199" s="118"/>
      <c r="AX199" s="15"/>
      <c r="AY199" s="15"/>
      <c r="AZ199" s="118"/>
      <c r="BA199" s="15"/>
      <c r="BB199" s="15"/>
      <c r="BC199" s="118"/>
      <c r="BD199" s="15"/>
      <c r="BE199" s="15"/>
      <c r="BF199" s="15"/>
      <c r="BG199" s="118"/>
      <c r="BH199" s="15"/>
      <c r="BI199" s="15"/>
      <c r="BJ199" s="118"/>
      <c r="BK199" s="15"/>
      <c r="BL199" s="15"/>
      <c r="BM199" s="15"/>
      <c r="BN199" s="118"/>
      <c r="BO199" s="15"/>
      <c r="BP199" s="15"/>
      <c r="BQ199" s="118"/>
      <c r="BR199" s="15"/>
      <c r="BS199" s="15"/>
      <c r="BT199" s="15"/>
      <c r="BU199" s="118"/>
      <c r="BV199" s="15"/>
      <c r="BW199" s="15"/>
      <c r="BX199" s="118"/>
      <c r="BY199" s="15"/>
      <c r="BZ199" s="15"/>
      <c r="CA199" s="118"/>
      <c r="CB199" s="15"/>
      <c r="CC199" s="15"/>
      <c r="CD199" s="15"/>
      <c r="CE199" s="118"/>
      <c r="CF199" s="15"/>
      <c r="CG199" s="15"/>
      <c r="CH199" s="118"/>
      <c r="CI199" s="15"/>
      <c r="CJ199" s="15"/>
      <c r="CK199" s="15"/>
      <c r="CL199" s="118"/>
      <c r="CM199" s="15"/>
      <c r="CN199" s="15"/>
      <c r="CO199" s="118"/>
      <c r="CP199" s="15"/>
      <c r="CQ199" s="15"/>
      <c r="CR199" s="15"/>
      <c r="CS199" s="118"/>
      <c r="CT199" s="15"/>
      <c r="CU199" s="15"/>
      <c r="CV199" s="118"/>
      <c r="CW199" s="15"/>
      <c r="CX199" s="15"/>
    </row>
    <row r="200" spans="2:102" s="3" customFormat="1" x14ac:dyDescent="0.3">
      <c r="B200" s="12"/>
      <c r="C200" s="15"/>
      <c r="D200" s="15"/>
      <c r="E200" s="12"/>
      <c r="F200" s="15"/>
      <c r="G200" s="15"/>
      <c r="H200" s="118"/>
      <c r="I200" s="15"/>
      <c r="J200" s="15"/>
      <c r="K200" s="15"/>
      <c r="L200" s="118"/>
      <c r="M200" s="15"/>
      <c r="N200" s="15"/>
      <c r="O200" s="118"/>
      <c r="P200" s="15"/>
      <c r="Q200" s="15"/>
      <c r="R200" s="15"/>
      <c r="S200" s="118"/>
      <c r="T200" s="15"/>
      <c r="U200" s="15"/>
      <c r="V200" s="118"/>
      <c r="W200" s="15"/>
      <c r="X200" s="15"/>
      <c r="Y200" s="118"/>
      <c r="Z200" s="15"/>
      <c r="AA200" s="15"/>
      <c r="AB200" s="15"/>
      <c r="AC200" s="118"/>
      <c r="AD200" s="15"/>
      <c r="AE200" s="15"/>
      <c r="AF200" s="118"/>
      <c r="AG200" s="15"/>
      <c r="AH200" s="15"/>
      <c r="AI200" s="15"/>
      <c r="AJ200" s="118"/>
      <c r="AK200" s="15"/>
      <c r="AL200" s="15"/>
      <c r="AM200" s="118"/>
      <c r="AN200" s="15"/>
      <c r="AO200" s="15"/>
      <c r="AP200" s="15"/>
      <c r="AQ200" s="118"/>
      <c r="AR200" s="15"/>
      <c r="AS200" s="15"/>
      <c r="AT200" s="118"/>
      <c r="AU200" s="15"/>
      <c r="AV200" s="15"/>
      <c r="AW200" s="118"/>
      <c r="AX200" s="15"/>
      <c r="AY200" s="15"/>
      <c r="AZ200" s="118"/>
      <c r="BA200" s="15"/>
      <c r="BB200" s="15"/>
      <c r="BC200" s="118"/>
      <c r="BD200" s="15"/>
      <c r="BE200" s="15"/>
      <c r="BF200" s="15"/>
      <c r="BG200" s="118"/>
      <c r="BH200" s="15"/>
      <c r="BI200" s="15"/>
      <c r="BJ200" s="118"/>
      <c r="BK200" s="15"/>
      <c r="BL200" s="15"/>
      <c r="BM200" s="15"/>
      <c r="BN200" s="118"/>
      <c r="BO200" s="15"/>
      <c r="BP200" s="15"/>
      <c r="BQ200" s="118"/>
      <c r="BR200" s="15"/>
      <c r="BS200" s="15"/>
      <c r="BT200" s="15"/>
      <c r="BU200" s="118"/>
      <c r="BV200" s="15"/>
      <c r="BW200" s="15"/>
      <c r="BX200" s="118"/>
      <c r="BY200" s="15"/>
      <c r="BZ200" s="15"/>
      <c r="CA200" s="118"/>
      <c r="CB200" s="15"/>
      <c r="CC200" s="15"/>
      <c r="CD200" s="15"/>
      <c r="CE200" s="118"/>
      <c r="CF200" s="15"/>
      <c r="CG200" s="15"/>
      <c r="CH200" s="118"/>
      <c r="CI200" s="15"/>
      <c r="CJ200" s="15"/>
      <c r="CK200" s="15"/>
      <c r="CL200" s="118"/>
      <c r="CM200" s="15"/>
      <c r="CN200" s="15"/>
      <c r="CO200" s="118"/>
      <c r="CP200" s="15"/>
      <c r="CQ200" s="15"/>
      <c r="CR200" s="15"/>
      <c r="CS200" s="118"/>
      <c r="CT200" s="15"/>
      <c r="CU200" s="15"/>
      <c r="CV200" s="118"/>
      <c r="CW200" s="15"/>
      <c r="CX200" s="15"/>
    </row>
    <row r="201" spans="2:102" s="3" customFormat="1" x14ac:dyDescent="0.3">
      <c r="B201" s="12"/>
      <c r="C201" s="15"/>
      <c r="D201" s="15"/>
      <c r="E201" s="12"/>
      <c r="F201" s="15"/>
      <c r="G201" s="15"/>
      <c r="H201" s="118"/>
      <c r="I201" s="15"/>
      <c r="J201" s="15"/>
      <c r="K201" s="15"/>
      <c r="L201" s="118"/>
      <c r="M201" s="15"/>
      <c r="N201" s="15"/>
      <c r="O201" s="118"/>
      <c r="P201" s="15"/>
      <c r="Q201" s="15"/>
      <c r="R201" s="15"/>
      <c r="S201" s="118"/>
      <c r="T201" s="15"/>
      <c r="U201" s="15"/>
      <c r="V201" s="118"/>
      <c r="W201" s="15"/>
      <c r="X201" s="15"/>
      <c r="Y201" s="118"/>
      <c r="Z201" s="15"/>
      <c r="AA201" s="15"/>
      <c r="AB201" s="15"/>
      <c r="AC201" s="118"/>
      <c r="AD201" s="15"/>
      <c r="AE201" s="15"/>
      <c r="AF201" s="118"/>
      <c r="AG201" s="15"/>
      <c r="AH201" s="15"/>
      <c r="AI201" s="15"/>
      <c r="AJ201" s="118"/>
      <c r="AK201" s="15"/>
      <c r="AL201" s="15"/>
      <c r="AM201" s="118"/>
      <c r="AN201" s="15"/>
      <c r="AO201" s="15"/>
      <c r="AP201" s="15"/>
      <c r="AQ201" s="118"/>
      <c r="AR201" s="15"/>
      <c r="AS201" s="15"/>
      <c r="AT201" s="118"/>
      <c r="AU201" s="15"/>
      <c r="AV201" s="15"/>
      <c r="AW201" s="118"/>
      <c r="AX201" s="15"/>
      <c r="AY201" s="15"/>
      <c r="AZ201" s="118"/>
      <c r="BA201" s="15"/>
      <c r="BB201" s="15"/>
      <c r="BC201" s="118"/>
      <c r="BD201" s="15"/>
      <c r="BE201" s="15"/>
      <c r="BF201" s="15"/>
      <c r="BG201" s="118"/>
      <c r="BH201" s="15"/>
      <c r="BI201" s="15"/>
      <c r="BJ201" s="118"/>
      <c r="BK201" s="15"/>
      <c r="BL201" s="15"/>
      <c r="BM201" s="15"/>
      <c r="BN201" s="118"/>
      <c r="BO201" s="15"/>
      <c r="BP201" s="15"/>
      <c r="BQ201" s="118"/>
      <c r="BR201" s="15"/>
      <c r="BS201" s="15"/>
      <c r="BT201" s="15"/>
      <c r="BU201" s="118"/>
      <c r="BV201" s="15"/>
      <c r="BW201" s="15"/>
      <c r="BX201" s="118"/>
      <c r="BY201" s="15"/>
      <c r="BZ201" s="15"/>
      <c r="CA201" s="118"/>
      <c r="CB201" s="15"/>
      <c r="CC201" s="15"/>
      <c r="CD201" s="15"/>
      <c r="CE201" s="118"/>
      <c r="CF201" s="15"/>
      <c r="CG201" s="15"/>
      <c r="CH201" s="118"/>
      <c r="CI201" s="15"/>
      <c r="CJ201" s="15"/>
      <c r="CK201" s="15"/>
      <c r="CL201" s="118"/>
      <c r="CM201" s="15"/>
      <c r="CN201" s="15"/>
      <c r="CO201" s="118"/>
      <c r="CP201" s="15"/>
      <c r="CQ201" s="15"/>
      <c r="CR201" s="15"/>
      <c r="CS201" s="118"/>
      <c r="CT201" s="15"/>
      <c r="CU201" s="15"/>
      <c r="CV201" s="118"/>
      <c r="CW201" s="15"/>
      <c r="CX201" s="15"/>
    </row>
    <row r="202" spans="2:102" s="3" customFormat="1" x14ac:dyDescent="0.3">
      <c r="B202" s="12"/>
      <c r="C202" s="15"/>
      <c r="D202" s="15"/>
      <c r="E202" s="12"/>
      <c r="F202" s="15"/>
      <c r="G202" s="15"/>
      <c r="H202" s="118"/>
      <c r="I202" s="15"/>
      <c r="J202" s="15"/>
      <c r="K202" s="15"/>
      <c r="L202" s="118"/>
      <c r="M202" s="15"/>
      <c r="N202" s="15"/>
      <c r="O202" s="118"/>
      <c r="P202" s="15"/>
      <c r="Q202" s="15"/>
      <c r="R202" s="15"/>
      <c r="S202" s="118"/>
      <c r="T202" s="15"/>
      <c r="U202" s="15"/>
      <c r="V202" s="118"/>
      <c r="W202" s="15"/>
      <c r="X202" s="15"/>
      <c r="Y202" s="118"/>
      <c r="Z202" s="15"/>
      <c r="AA202" s="15"/>
      <c r="AB202" s="15"/>
      <c r="AC202" s="118"/>
      <c r="AD202" s="15"/>
      <c r="AE202" s="15"/>
      <c r="AF202" s="118"/>
      <c r="AG202" s="15"/>
      <c r="AH202" s="15"/>
      <c r="AI202" s="15"/>
      <c r="AJ202" s="118"/>
      <c r="AK202" s="15"/>
      <c r="AL202" s="15"/>
      <c r="AM202" s="118"/>
      <c r="AN202" s="15"/>
      <c r="AO202" s="15"/>
      <c r="AP202" s="15"/>
      <c r="AQ202" s="118"/>
      <c r="AR202" s="15"/>
      <c r="AS202" s="15"/>
      <c r="AT202" s="118"/>
      <c r="AU202" s="15"/>
      <c r="AV202" s="15"/>
      <c r="AW202" s="118"/>
      <c r="AX202" s="15"/>
      <c r="AY202" s="15"/>
      <c r="AZ202" s="118"/>
      <c r="BA202" s="15"/>
      <c r="BB202" s="15"/>
      <c r="BC202" s="118"/>
      <c r="BD202" s="15"/>
      <c r="BE202" s="15"/>
      <c r="BF202" s="15"/>
      <c r="BG202" s="118"/>
      <c r="BH202" s="15"/>
      <c r="BI202" s="15"/>
      <c r="BJ202" s="118"/>
      <c r="BK202" s="15"/>
      <c r="BL202" s="15"/>
      <c r="BM202" s="15"/>
      <c r="BN202" s="118"/>
      <c r="BO202" s="15"/>
      <c r="BP202" s="15"/>
      <c r="BQ202" s="118"/>
      <c r="BR202" s="15"/>
      <c r="BS202" s="15"/>
      <c r="BT202" s="15"/>
      <c r="BU202" s="118"/>
      <c r="BV202" s="15"/>
      <c r="BW202" s="15"/>
      <c r="BX202" s="118"/>
      <c r="BY202" s="15"/>
      <c r="BZ202" s="15"/>
      <c r="CA202" s="118"/>
      <c r="CB202" s="15"/>
      <c r="CC202" s="15"/>
      <c r="CD202" s="15"/>
      <c r="CE202" s="118"/>
      <c r="CF202" s="15"/>
      <c r="CG202" s="15"/>
      <c r="CH202" s="118"/>
      <c r="CI202" s="15"/>
      <c r="CJ202" s="15"/>
      <c r="CK202" s="15"/>
      <c r="CL202" s="118"/>
      <c r="CM202" s="15"/>
      <c r="CN202" s="15"/>
      <c r="CO202" s="118"/>
      <c r="CP202" s="15"/>
      <c r="CQ202" s="15"/>
      <c r="CR202" s="15"/>
      <c r="CS202" s="118"/>
      <c r="CT202" s="15"/>
      <c r="CU202" s="15"/>
      <c r="CV202" s="118"/>
      <c r="CW202" s="15"/>
      <c r="CX202" s="15"/>
    </row>
    <row r="203" spans="2:102" s="3" customFormat="1" x14ac:dyDescent="0.3">
      <c r="B203" s="12"/>
      <c r="C203" s="15"/>
      <c r="D203" s="15"/>
      <c r="E203" s="12"/>
      <c r="F203" s="15"/>
      <c r="G203" s="15"/>
      <c r="H203" s="118"/>
      <c r="I203" s="15"/>
      <c r="J203" s="15"/>
      <c r="K203" s="15"/>
      <c r="L203" s="118"/>
      <c r="M203" s="15"/>
      <c r="N203" s="15"/>
      <c r="O203" s="118"/>
      <c r="P203" s="15"/>
      <c r="Q203" s="15"/>
      <c r="R203" s="15"/>
      <c r="S203" s="118"/>
      <c r="T203" s="15"/>
      <c r="U203" s="15"/>
      <c r="V203" s="118"/>
      <c r="W203" s="15"/>
      <c r="X203" s="15"/>
      <c r="Y203" s="118"/>
      <c r="Z203" s="15"/>
      <c r="AA203" s="15"/>
      <c r="AB203" s="15"/>
      <c r="AC203" s="118"/>
      <c r="AD203" s="15"/>
      <c r="AE203" s="15"/>
      <c r="AF203" s="118"/>
      <c r="AG203" s="15"/>
      <c r="AH203" s="15"/>
      <c r="AI203" s="15"/>
      <c r="AJ203" s="118"/>
      <c r="AK203" s="15"/>
      <c r="AL203" s="15"/>
      <c r="AM203" s="118"/>
      <c r="AN203" s="15"/>
      <c r="AO203" s="15"/>
      <c r="AP203" s="15"/>
      <c r="AQ203" s="118"/>
      <c r="AR203" s="15"/>
      <c r="AS203" s="15"/>
      <c r="AT203" s="118"/>
      <c r="AU203" s="15"/>
      <c r="AV203" s="15"/>
      <c r="AW203" s="118"/>
      <c r="AX203" s="15"/>
      <c r="AY203" s="15"/>
      <c r="AZ203" s="118"/>
      <c r="BA203" s="15"/>
      <c r="BB203" s="15"/>
      <c r="BC203" s="118"/>
      <c r="BD203" s="15"/>
      <c r="BE203" s="15"/>
      <c r="BF203" s="15"/>
      <c r="BG203" s="118"/>
      <c r="BH203" s="15"/>
      <c r="BI203" s="15"/>
      <c r="BJ203" s="118"/>
      <c r="BK203" s="15"/>
      <c r="BL203" s="15"/>
      <c r="BM203" s="15"/>
      <c r="BN203" s="118"/>
      <c r="BO203" s="15"/>
      <c r="BP203" s="15"/>
      <c r="BQ203" s="118"/>
      <c r="BR203" s="15"/>
      <c r="BS203" s="15"/>
      <c r="BT203" s="15"/>
      <c r="BU203" s="118"/>
      <c r="BV203" s="15"/>
      <c r="BW203" s="15"/>
      <c r="BX203" s="118"/>
      <c r="BY203" s="15"/>
      <c r="BZ203" s="15"/>
      <c r="CA203" s="118"/>
      <c r="CB203" s="15"/>
      <c r="CC203" s="15"/>
      <c r="CD203" s="15"/>
      <c r="CE203" s="118"/>
      <c r="CF203" s="15"/>
      <c r="CG203" s="15"/>
      <c r="CH203" s="118"/>
      <c r="CI203" s="15"/>
      <c r="CJ203" s="15"/>
      <c r="CK203" s="15"/>
      <c r="CL203" s="118"/>
      <c r="CM203" s="15"/>
      <c r="CN203" s="15"/>
      <c r="CO203" s="118"/>
      <c r="CP203" s="15"/>
      <c r="CQ203" s="15"/>
      <c r="CR203" s="15"/>
      <c r="CS203" s="118"/>
      <c r="CT203" s="15"/>
      <c r="CU203" s="15"/>
      <c r="CV203" s="118"/>
      <c r="CW203" s="15"/>
      <c r="CX203" s="15"/>
    </row>
    <row r="204" spans="2:102" s="3" customFormat="1" x14ac:dyDescent="0.3">
      <c r="B204" s="12"/>
      <c r="C204" s="15"/>
      <c r="D204" s="15"/>
      <c r="E204" s="12"/>
      <c r="F204" s="15"/>
      <c r="G204" s="15"/>
      <c r="H204" s="118"/>
      <c r="I204" s="15"/>
      <c r="J204" s="15"/>
      <c r="K204" s="15"/>
      <c r="L204" s="118"/>
      <c r="M204" s="15"/>
      <c r="N204" s="15"/>
      <c r="O204" s="118"/>
      <c r="P204" s="15"/>
      <c r="Q204" s="15"/>
      <c r="R204" s="15"/>
      <c r="S204" s="118"/>
      <c r="T204" s="15"/>
      <c r="U204" s="15"/>
      <c r="V204" s="118"/>
      <c r="W204" s="15"/>
      <c r="X204" s="15"/>
      <c r="Y204" s="118"/>
      <c r="Z204" s="15"/>
      <c r="AA204" s="15"/>
      <c r="AB204" s="15"/>
      <c r="AC204" s="118"/>
      <c r="AD204" s="15"/>
      <c r="AE204" s="15"/>
      <c r="AF204" s="118"/>
      <c r="AG204" s="15"/>
      <c r="AH204" s="15"/>
      <c r="AI204" s="15"/>
      <c r="AJ204" s="118"/>
      <c r="AK204" s="15"/>
      <c r="AL204" s="15"/>
      <c r="AM204" s="118"/>
      <c r="AN204" s="15"/>
      <c r="AO204" s="15"/>
      <c r="AP204" s="15"/>
      <c r="AQ204" s="118"/>
      <c r="AR204" s="15"/>
      <c r="AS204" s="15"/>
      <c r="AT204" s="118"/>
      <c r="AU204" s="15"/>
      <c r="AV204" s="15"/>
      <c r="AW204" s="118"/>
      <c r="AX204" s="15"/>
      <c r="AY204" s="15"/>
      <c r="AZ204" s="118"/>
      <c r="BA204" s="15"/>
      <c r="BB204" s="15"/>
      <c r="BC204" s="118"/>
      <c r="BD204" s="15"/>
      <c r="BE204" s="15"/>
      <c r="BF204" s="15"/>
      <c r="BG204" s="118"/>
      <c r="BH204" s="15"/>
      <c r="BI204" s="15"/>
      <c r="BJ204" s="118"/>
      <c r="BK204" s="15"/>
      <c r="BL204" s="15"/>
      <c r="BM204" s="15"/>
      <c r="BN204" s="118"/>
      <c r="BO204" s="15"/>
      <c r="BP204" s="15"/>
      <c r="BQ204" s="118"/>
      <c r="BR204" s="15"/>
      <c r="BS204" s="15"/>
      <c r="BT204" s="15"/>
      <c r="BU204" s="118"/>
      <c r="BV204" s="15"/>
      <c r="BW204" s="15"/>
      <c r="BX204" s="118"/>
      <c r="BY204" s="15"/>
      <c r="BZ204" s="15"/>
      <c r="CA204" s="118"/>
      <c r="CB204" s="15"/>
      <c r="CC204" s="15"/>
      <c r="CD204" s="15"/>
      <c r="CE204" s="118"/>
      <c r="CF204" s="15"/>
      <c r="CG204" s="15"/>
      <c r="CH204" s="118"/>
      <c r="CI204" s="15"/>
      <c r="CJ204" s="15"/>
      <c r="CK204" s="15"/>
      <c r="CL204" s="118"/>
      <c r="CM204" s="15"/>
      <c r="CN204" s="15"/>
      <c r="CO204" s="118"/>
      <c r="CP204" s="15"/>
      <c r="CQ204" s="15"/>
      <c r="CR204" s="15"/>
      <c r="CS204" s="118"/>
      <c r="CT204" s="15"/>
      <c r="CU204" s="15"/>
      <c r="CV204" s="118"/>
      <c r="CW204" s="15"/>
      <c r="CX204" s="15"/>
    </row>
    <row r="205" spans="2:102" s="3" customFormat="1" x14ac:dyDescent="0.3">
      <c r="B205" s="12"/>
      <c r="C205" s="15"/>
      <c r="D205" s="15"/>
      <c r="E205" s="12"/>
      <c r="F205" s="15"/>
      <c r="G205" s="15"/>
      <c r="H205" s="118"/>
      <c r="I205" s="15"/>
      <c r="J205" s="15"/>
      <c r="K205" s="15"/>
      <c r="L205" s="118"/>
      <c r="M205" s="15"/>
      <c r="N205" s="15"/>
      <c r="O205" s="118"/>
      <c r="P205" s="15"/>
      <c r="Q205" s="15"/>
      <c r="R205" s="15"/>
      <c r="S205" s="118"/>
      <c r="T205" s="15"/>
      <c r="U205" s="15"/>
      <c r="V205" s="118"/>
      <c r="W205" s="15"/>
      <c r="X205" s="15"/>
      <c r="Y205" s="118"/>
      <c r="Z205" s="15"/>
      <c r="AA205" s="15"/>
      <c r="AB205" s="15"/>
      <c r="AC205" s="118"/>
      <c r="AD205" s="15"/>
      <c r="AE205" s="15"/>
      <c r="AF205" s="118"/>
      <c r="AG205" s="15"/>
      <c r="AH205" s="15"/>
      <c r="AI205" s="15"/>
      <c r="AJ205" s="118"/>
      <c r="AK205" s="15"/>
      <c r="AL205" s="15"/>
      <c r="AM205" s="118"/>
      <c r="AN205" s="15"/>
      <c r="AO205" s="15"/>
      <c r="AP205" s="15"/>
      <c r="AQ205" s="118"/>
      <c r="AR205" s="15"/>
      <c r="AS205" s="15"/>
      <c r="AT205" s="118"/>
      <c r="AU205" s="15"/>
      <c r="AV205" s="15"/>
      <c r="AW205" s="118"/>
      <c r="AX205" s="15"/>
      <c r="AY205" s="15"/>
      <c r="AZ205" s="118"/>
      <c r="BA205" s="15"/>
      <c r="BB205" s="15"/>
      <c r="BC205" s="118"/>
      <c r="BD205" s="15"/>
      <c r="BE205" s="15"/>
      <c r="BF205" s="15"/>
      <c r="BG205" s="118"/>
      <c r="BH205" s="15"/>
      <c r="BI205" s="15"/>
      <c r="BJ205" s="118"/>
      <c r="BK205" s="15"/>
      <c r="BL205" s="15"/>
      <c r="BM205" s="15"/>
      <c r="BN205" s="118"/>
      <c r="BO205" s="15"/>
      <c r="BP205" s="15"/>
      <c r="BQ205" s="118"/>
      <c r="BR205" s="15"/>
      <c r="BS205" s="15"/>
      <c r="BT205" s="15"/>
      <c r="BU205" s="118"/>
      <c r="BV205" s="15"/>
      <c r="BW205" s="15"/>
      <c r="BX205" s="118"/>
      <c r="BY205" s="15"/>
      <c r="BZ205" s="15"/>
      <c r="CA205" s="118"/>
      <c r="CB205" s="15"/>
      <c r="CC205" s="15"/>
      <c r="CD205" s="15"/>
      <c r="CE205" s="118"/>
      <c r="CF205" s="15"/>
      <c r="CG205" s="15"/>
      <c r="CH205" s="118"/>
      <c r="CI205" s="15"/>
      <c r="CJ205" s="15"/>
      <c r="CK205" s="15"/>
      <c r="CL205" s="118"/>
      <c r="CM205" s="15"/>
      <c r="CN205" s="15"/>
      <c r="CO205" s="118"/>
      <c r="CP205" s="15"/>
      <c r="CQ205" s="15"/>
      <c r="CR205" s="15"/>
      <c r="CS205" s="118"/>
      <c r="CT205" s="15"/>
      <c r="CU205" s="15"/>
      <c r="CV205" s="118"/>
      <c r="CW205" s="15"/>
      <c r="CX205" s="15"/>
    </row>
    <row r="206" spans="2:102" s="3" customFormat="1" x14ac:dyDescent="0.3">
      <c r="B206" s="12"/>
      <c r="C206" s="15"/>
      <c r="D206" s="15"/>
      <c r="E206" s="12"/>
      <c r="F206" s="15"/>
      <c r="G206" s="15"/>
      <c r="H206" s="118"/>
      <c r="I206" s="15"/>
      <c r="J206" s="15"/>
      <c r="K206" s="15"/>
      <c r="L206" s="118"/>
      <c r="M206" s="15"/>
      <c r="N206" s="15"/>
      <c r="O206" s="118"/>
      <c r="P206" s="15"/>
      <c r="Q206" s="15"/>
      <c r="R206" s="15"/>
      <c r="S206" s="118"/>
      <c r="T206" s="15"/>
      <c r="U206" s="15"/>
      <c r="V206" s="118"/>
      <c r="W206" s="15"/>
      <c r="X206" s="15"/>
      <c r="Y206" s="118"/>
      <c r="Z206" s="15"/>
      <c r="AA206" s="15"/>
      <c r="AB206" s="15"/>
      <c r="AC206" s="118"/>
      <c r="AD206" s="15"/>
      <c r="AE206" s="15"/>
      <c r="AF206" s="118"/>
      <c r="AG206" s="15"/>
      <c r="AH206" s="15"/>
      <c r="AI206" s="15"/>
      <c r="AJ206" s="118"/>
      <c r="AK206" s="15"/>
      <c r="AL206" s="15"/>
      <c r="AM206" s="118"/>
      <c r="AN206" s="15"/>
      <c r="AO206" s="15"/>
      <c r="AP206" s="15"/>
      <c r="AQ206" s="118"/>
      <c r="AR206" s="15"/>
      <c r="AS206" s="15"/>
      <c r="AT206" s="118"/>
      <c r="AU206" s="15"/>
      <c r="AV206" s="15"/>
      <c r="AW206" s="118"/>
      <c r="AX206" s="15"/>
      <c r="AY206" s="15"/>
      <c r="AZ206" s="118"/>
      <c r="BA206" s="15"/>
      <c r="BB206" s="15"/>
      <c r="BC206" s="118"/>
      <c r="BD206" s="15"/>
      <c r="BE206" s="15"/>
      <c r="BF206" s="15"/>
      <c r="BG206" s="118"/>
      <c r="BH206" s="15"/>
      <c r="BI206" s="15"/>
      <c r="BJ206" s="118"/>
      <c r="BK206" s="15"/>
      <c r="BL206" s="15"/>
      <c r="BM206" s="15"/>
      <c r="BN206" s="118"/>
      <c r="BO206" s="15"/>
      <c r="BP206" s="15"/>
      <c r="BQ206" s="118"/>
      <c r="BR206" s="15"/>
      <c r="BS206" s="15"/>
      <c r="BT206" s="15"/>
      <c r="BU206" s="118"/>
      <c r="BV206" s="15"/>
      <c r="BW206" s="15"/>
      <c r="BX206" s="118"/>
      <c r="BY206" s="15"/>
      <c r="BZ206" s="15"/>
      <c r="CA206" s="118"/>
      <c r="CB206" s="15"/>
      <c r="CC206" s="15"/>
      <c r="CD206" s="15"/>
      <c r="CE206" s="118"/>
      <c r="CF206" s="15"/>
      <c r="CG206" s="15"/>
      <c r="CH206" s="118"/>
      <c r="CI206" s="15"/>
      <c r="CJ206" s="15"/>
      <c r="CK206" s="15"/>
      <c r="CL206" s="118"/>
      <c r="CM206" s="15"/>
      <c r="CN206" s="15"/>
      <c r="CO206" s="118"/>
      <c r="CP206" s="15"/>
      <c r="CQ206" s="15"/>
      <c r="CR206" s="15"/>
      <c r="CS206" s="118"/>
      <c r="CT206" s="15"/>
      <c r="CU206" s="15"/>
      <c r="CV206" s="118"/>
      <c r="CW206" s="15"/>
      <c r="CX206" s="15"/>
    </row>
    <row r="207" spans="2:102" s="3" customFormat="1" x14ac:dyDescent="0.3">
      <c r="B207" s="12"/>
      <c r="C207" s="15"/>
      <c r="D207" s="15"/>
      <c r="E207" s="12"/>
      <c r="F207" s="15"/>
      <c r="G207" s="15"/>
      <c r="H207" s="118"/>
      <c r="I207" s="15"/>
      <c r="J207" s="15"/>
      <c r="K207" s="15"/>
      <c r="L207" s="118"/>
      <c r="M207" s="15"/>
      <c r="N207" s="15"/>
      <c r="O207" s="118"/>
      <c r="P207" s="15"/>
      <c r="Q207" s="15"/>
      <c r="R207" s="15"/>
      <c r="S207" s="118"/>
      <c r="T207" s="15"/>
      <c r="U207" s="15"/>
      <c r="V207" s="118"/>
      <c r="W207" s="15"/>
      <c r="X207" s="15"/>
      <c r="Y207" s="118"/>
      <c r="Z207" s="15"/>
      <c r="AA207" s="15"/>
      <c r="AB207" s="15"/>
      <c r="AC207" s="118"/>
      <c r="AD207" s="15"/>
      <c r="AE207" s="15"/>
      <c r="AF207" s="118"/>
      <c r="AG207" s="15"/>
      <c r="AH207" s="15"/>
      <c r="AI207" s="15"/>
      <c r="AJ207" s="118"/>
      <c r="AK207" s="15"/>
      <c r="AL207" s="15"/>
      <c r="AM207" s="118"/>
      <c r="AN207" s="15"/>
      <c r="AO207" s="15"/>
      <c r="AP207" s="15"/>
      <c r="AQ207" s="118"/>
      <c r="AR207" s="15"/>
      <c r="AS207" s="15"/>
      <c r="AT207" s="118"/>
      <c r="AU207" s="15"/>
      <c r="AV207" s="15"/>
      <c r="AW207" s="118"/>
      <c r="AX207" s="15"/>
      <c r="AY207" s="15"/>
      <c r="AZ207" s="118"/>
      <c r="BA207" s="15"/>
      <c r="BB207" s="15"/>
      <c r="BC207" s="118"/>
      <c r="BD207" s="15"/>
      <c r="BE207" s="15"/>
      <c r="BF207" s="15"/>
      <c r="BG207" s="118"/>
      <c r="BH207" s="15"/>
      <c r="BI207" s="15"/>
      <c r="BJ207" s="118"/>
      <c r="BK207" s="15"/>
      <c r="BL207" s="15"/>
      <c r="BM207" s="15"/>
      <c r="BN207" s="118"/>
      <c r="BO207" s="15"/>
      <c r="BP207" s="15"/>
      <c r="BQ207" s="118"/>
      <c r="BR207" s="15"/>
      <c r="BS207" s="15"/>
      <c r="BT207" s="15"/>
      <c r="BU207" s="118"/>
      <c r="BV207" s="15"/>
      <c r="BW207" s="15"/>
      <c r="BX207" s="118"/>
      <c r="BY207" s="15"/>
      <c r="BZ207" s="15"/>
      <c r="CA207" s="118"/>
      <c r="CB207" s="15"/>
      <c r="CC207" s="15"/>
      <c r="CD207" s="15"/>
      <c r="CE207" s="118"/>
      <c r="CF207" s="15"/>
      <c r="CG207" s="15"/>
      <c r="CH207" s="118"/>
      <c r="CI207" s="15"/>
      <c r="CJ207" s="15"/>
      <c r="CK207" s="15"/>
      <c r="CL207" s="118"/>
      <c r="CM207" s="15"/>
      <c r="CN207" s="15"/>
      <c r="CO207" s="118"/>
      <c r="CP207" s="15"/>
      <c r="CQ207" s="15"/>
      <c r="CR207" s="15"/>
      <c r="CS207" s="118"/>
      <c r="CT207" s="15"/>
      <c r="CU207" s="15"/>
      <c r="CV207" s="118"/>
      <c r="CW207" s="15"/>
      <c r="CX207" s="15"/>
    </row>
    <row r="208" spans="2:102" s="3" customFormat="1" x14ac:dyDescent="0.3">
      <c r="B208" s="12"/>
      <c r="C208" s="15"/>
      <c r="D208" s="15"/>
      <c r="E208" s="12"/>
      <c r="F208" s="15"/>
      <c r="G208" s="15"/>
      <c r="H208" s="118"/>
      <c r="I208" s="15"/>
      <c r="J208" s="15"/>
      <c r="K208" s="15"/>
      <c r="L208" s="118"/>
      <c r="M208" s="15"/>
      <c r="N208" s="15"/>
      <c r="O208" s="118"/>
      <c r="P208" s="15"/>
      <c r="Q208" s="15"/>
      <c r="R208" s="15"/>
      <c r="S208" s="118"/>
      <c r="T208" s="15"/>
      <c r="U208" s="15"/>
      <c r="V208" s="118"/>
      <c r="W208" s="15"/>
      <c r="X208" s="15"/>
      <c r="Y208" s="118"/>
      <c r="Z208" s="15"/>
      <c r="AA208" s="15"/>
      <c r="AB208" s="15"/>
      <c r="AC208" s="118"/>
      <c r="AD208" s="15"/>
      <c r="AE208" s="15"/>
      <c r="AF208" s="118"/>
      <c r="AG208" s="15"/>
      <c r="AH208" s="15"/>
      <c r="AI208" s="15"/>
      <c r="AJ208" s="118"/>
      <c r="AK208" s="15"/>
      <c r="AL208" s="15"/>
      <c r="AM208" s="118"/>
      <c r="AN208" s="15"/>
      <c r="AO208" s="15"/>
      <c r="AP208" s="15"/>
      <c r="AQ208" s="118"/>
      <c r="AR208" s="15"/>
      <c r="AS208" s="15"/>
      <c r="AT208" s="118"/>
      <c r="AU208" s="15"/>
      <c r="AV208" s="15"/>
      <c r="AW208" s="118"/>
      <c r="AX208" s="15"/>
      <c r="AY208" s="15"/>
      <c r="AZ208" s="118"/>
      <c r="BA208" s="15"/>
      <c r="BB208" s="15"/>
      <c r="BC208" s="118"/>
      <c r="BD208" s="15"/>
      <c r="BE208" s="15"/>
      <c r="BF208" s="15"/>
      <c r="BG208" s="118"/>
      <c r="BH208" s="15"/>
      <c r="BI208" s="15"/>
      <c r="BJ208" s="118"/>
      <c r="BK208" s="15"/>
      <c r="BL208" s="15"/>
      <c r="BM208" s="15"/>
      <c r="BN208" s="118"/>
      <c r="BO208" s="15"/>
      <c r="BP208" s="15"/>
      <c r="BQ208" s="118"/>
      <c r="BR208" s="15"/>
      <c r="BS208" s="15"/>
      <c r="BT208" s="15"/>
      <c r="BU208" s="118"/>
      <c r="BV208" s="15"/>
      <c r="BW208" s="15"/>
      <c r="BX208" s="118"/>
      <c r="BY208" s="15"/>
      <c r="BZ208" s="15"/>
      <c r="CA208" s="118"/>
      <c r="CB208" s="15"/>
      <c r="CC208" s="15"/>
      <c r="CD208" s="15"/>
      <c r="CE208" s="118"/>
      <c r="CF208" s="15"/>
      <c r="CG208" s="15"/>
      <c r="CH208" s="118"/>
      <c r="CI208" s="15"/>
      <c r="CJ208" s="15"/>
      <c r="CK208" s="15"/>
      <c r="CL208" s="118"/>
      <c r="CM208" s="15"/>
      <c r="CN208" s="15"/>
      <c r="CO208" s="118"/>
      <c r="CP208" s="15"/>
      <c r="CQ208" s="15"/>
      <c r="CR208" s="15"/>
      <c r="CS208" s="118"/>
      <c r="CT208" s="15"/>
      <c r="CU208" s="15"/>
      <c r="CV208" s="118"/>
      <c r="CW208" s="15"/>
      <c r="CX208" s="15"/>
    </row>
    <row r="209" spans="2:102" s="3" customFormat="1" x14ac:dyDescent="0.3">
      <c r="B209" s="12"/>
      <c r="C209" s="15"/>
      <c r="D209" s="15"/>
      <c r="E209" s="12"/>
      <c r="F209" s="15"/>
      <c r="G209" s="15"/>
      <c r="H209" s="118"/>
      <c r="I209" s="15"/>
      <c r="J209" s="15"/>
      <c r="K209" s="15"/>
      <c r="L209" s="118"/>
      <c r="M209" s="15"/>
      <c r="N209" s="15"/>
      <c r="O209" s="118"/>
      <c r="P209" s="15"/>
      <c r="Q209" s="15"/>
      <c r="R209" s="15"/>
      <c r="S209" s="118"/>
      <c r="T209" s="15"/>
      <c r="U209" s="15"/>
      <c r="V209" s="118"/>
      <c r="W209" s="15"/>
      <c r="X209" s="15"/>
      <c r="Y209" s="118"/>
      <c r="Z209" s="15"/>
      <c r="AA209" s="15"/>
      <c r="AB209" s="15"/>
      <c r="AC209" s="118"/>
      <c r="AD209" s="15"/>
      <c r="AE209" s="15"/>
      <c r="AF209" s="118"/>
      <c r="AG209" s="15"/>
      <c r="AH209" s="15"/>
      <c r="AI209" s="15"/>
      <c r="AJ209" s="118"/>
      <c r="AK209" s="15"/>
      <c r="AL209" s="15"/>
      <c r="AM209" s="118"/>
      <c r="AN209" s="15"/>
      <c r="AO209" s="15"/>
      <c r="AP209" s="15"/>
      <c r="AQ209" s="118"/>
      <c r="AR209" s="15"/>
      <c r="AS209" s="15"/>
      <c r="AT209" s="118"/>
      <c r="AU209" s="15"/>
      <c r="AV209" s="15"/>
      <c r="AW209" s="118"/>
      <c r="AX209" s="15"/>
      <c r="AY209" s="15"/>
      <c r="AZ209" s="118"/>
      <c r="BA209" s="15"/>
      <c r="BB209" s="15"/>
      <c r="BC209" s="118"/>
      <c r="BD209" s="15"/>
      <c r="BE209" s="15"/>
      <c r="BF209" s="15"/>
      <c r="BG209" s="118"/>
      <c r="BH209" s="15"/>
      <c r="BI209" s="15"/>
      <c r="BJ209" s="118"/>
      <c r="BK209" s="15"/>
      <c r="BL209" s="15"/>
      <c r="BM209" s="15"/>
      <c r="BN209" s="118"/>
      <c r="BO209" s="15"/>
      <c r="BP209" s="15"/>
      <c r="BQ209" s="118"/>
      <c r="BR209" s="15"/>
      <c r="BS209" s="15"/>
      <c r="BT209" s="15"/>
      <c r="BU209" s="118"/>
      <c r="BV209" s="15"/>
      <c r="BW209" s="15"/>
      <c r="BX209" s="118"/>
      <c r="BY209" s="15"/>
      <c r="BZ209" s="15"/>
      <c r="CA209" s="118"/>
      <c r="CB209" s="15"/>
      <c r="CC209" s="15"/>
      <c r="CD209" s="15"/>
      <c r="CE209" s="118"/>
      <c r="CF209" s="15"/>
      <c r="CG209" s="15"/>
      <c r="CH209" s="118"/>
      <c r="CI209" s="15"/>
      <c r="CJ209" s="15"/>
      <c r="CK209" s="15"/>
      <c r="CL209" s="118"/>
      <c r="CM209" s="15"/>
      <c r="CN209" s="15"/>
      <c r="CO209" s="118"/>
      <c r="CP209" s="15"/>
      <c r="CQ209" s="15"/>
      <c r="CR209" s="15"/>
      <c r="CS209" s="118"/>
      <c r="CT209" s="15"/>
      <c r="CU209" s="15"/>
      <c r="CV209" s="118"/>
      <c r="CW209" s="15"/>
      <c r="CX209" s="15"/>
    </row>
    <row r="210" spans="2:102" s="3" customFormat="1" x14ac:dyDescent="0.3">
      <c r="B210" s="12"/>
      <c r="C210" s="15"/>
      <c r="D210" s="15"/>
      <c r="E210" s="12"/>
      <c r="F210" s="15"/>
      <c r="G210" s="15"/>
      <c r="H210" s="118"/>
      <c r="I210" s="15"/>
      <c r="J210" s="15"/>
      <c r="K210" s="15"/>
      <c r="L210" s="118"/>
      <c r="M210" s="15"/>
      <c r="N210" s="15"/>
      <c r="O210" s="118"/>
      <c r="P210" s="15"/>
      <c r="Q210" s="15"/>
      <c r="R210" s="15"/>
      <c r="S210" s="118"/>
      <c r="T210" s="15"/>
      <c r="U210" s="15"/>
      <c r="V210" s="118"/>
      <c r="W210" s="15"/>
      <c r="X210" s="15"/>
      <c r="Y210" s="118"/>
      <c r="Z210" s="15"/>
      <c r="AA210" s="15"/>
      <c r="AB210" s="15"/>
      <c r="AC210" s="118"/>
      <c r="AD210" s="15"/>
      <c r="AE210" s="15"/>
      <c r="AF210" s="118"/>
      <c r="AG210" s="15"/>
      <c r="AH210" s="15"/>
      <c r="AI210" s="15"/>
      <c r="AJ210" s="118"/>
      <c r="AK210" s="15"/>
      <c r="AL210" s="15"/>
      <c r="AM210" s="118"/>
      <c r="AN210" s="15"/>
      <c r="AO210" s="15"/>
      <c r="AP210" s="15"/>
      <c r="AQ210" s="118"/>
      <c r="AR210" s="15"/>
      <c r="AS210" s="15"/>
      <c r="AT210" s="118"/>
      <c r="AU210" s="15"/>
      <c r="AV210" s="15"/>
      <c r="AW210" s="118"/>
      <c r="AX210" s="15"/>
      <c r="AY210" s="15"/>
      <c r="AZ210" s="118"/>
      <c r="BA210" s="15"/>
      <c r="BB210" s="15"/>
      <c r="BC210" s="118"/>
      <c r="BD210" s="15"/>
      <c r="BE210" s="15"/>
      <c r="BF210" s="15"/>
      <c r="BG210" s="118"/>
      <c r="BH210" s="15"/>
      <c r="BI210" s="15"/>
      <c r="BJ210" s="118"/>
      <c r="BK210" s="15"/>
      <c r="BL210" s="15"/>
      <c r="BM210" s="15"/>
      <c r="BN210" s="118"/>
      <c r="BO210" s="15"/>
      <c r="BP210" s="15"/>
      <c r="BQ210" s="118"/>
      <c r="BR210" s="15"/>
      <c r="BS210" s="15"/>
      <c r="BT210" s="15"/>
      <c r="BU210" s="118"/>
      <c r="BV210" s="15"/>
      <c r="BW210" s="15"/>
      <c r="BX210" s="118"/>
      <c r="BY210" s="15"/>
      <c r="BZ210" s="15"/>
      <c r="CA210" s="118"/>
      <c r="CB210" s="15"/>
      <c r="CC210" s="15"/>
      <c r="CD210" s="15"/>
      <c r="CE210" s="118"/>
      <c r="CF210" s="15"/>
      <c r="CG210" s="15"/>
      <c r="CH210" s="118"/>
      <c r="CI210" s="15"/>
      <c r="CJ210" s="15"/>
      <c r="CK210" s="15"/>
      <c r="CL210" s="118"/>
      <c r="CM210" s="15"/>
      <c r="CN210" s="15"/>
      <c r="CO210" s="118"/>
      <c r="CP210" s="15"/>
      <c r="CQ210" s="15"/>
      <c r="CR210" s="15"/>
      <c r="CS210" s="118"/>
      <c r="CT210" s="15"/>
      <c r="CU210" s="15"/>
      <c r="CV210" s="118"/>
      <c r="CW210" s="15"/>
      <c r="CX210" s="15"/>
    </row>
    <row r="211" spans="2:102" s="3" customFormat="1" x14ac:dyDescent="0.3">
      <c r="B211" s="12"/>
      <c r="C211" s="15"/>
      <c r="D211" s="15"/>
      <c r="E211" s="12"/>
      <c r="F211" s="15"/>
      <c r="G211" s="15"/>
      <c r="H211" s="118"/>
      <c r="I211" s="15"/>
      <c r="J211" s="15"/>
      <c r="K211" s="15"/>
      <c r="L211" s="118"/>
      <c r="M211" s="15"/>
      <c r="N211" s="15"/>
      <c r="O211" s="118"/>
      <c r="P211" s="15"/>
      <c r="Q211" s="15"/>
      <c r="R211" s="15"/>
      <c r="S211" s="118"/>
      <c r="T211" s="15"/>
      <c r="U211" s="15"/>
      <c r="V211" s="118"/>
      <c r="W211" s="15"/>
      <c r="X211" s="15"/>
      <c r="Y211" s="118"/>
      <c r="Z211" s="15"/>
      <c r="AA211" s="15"/>
      <c r="AB211" s="15"/>
      <c r="AC211" s="118"/>
      <c r="AD211" s="15"/>
      <c r="AE211" s="15"/>
      <c r="AF211" s="118"/>
      <c r="AG211" s="15"/>
      <c r="AH211" s="15"/>
      <c r="AI211" s="15"/>
      <c r="AJ211" s="118"/>
      <c r="AK211" s="15"/>
      <c r="AL211" s="15"/>
      <c r="AM211" s="118"/>
      <c r="AN211" s="15"/>
      <c r="AO211" s="15"/>
      <c r="AP211" s="15"/>
      <c r="AQ211" s="118"/>
      <c r="AR211" s="15"/>
      <c r="AS211" s="15"/>
      <c r="AT211" s="118"/>
      <c r="AU211" s="15"/>
      <c r="AV211" s="15"/>
      <c r="AW211" s="118"/>
      <c r="AX211" s="15"/>
      <c r="AY211" s="15"/>
      <c r="AZ211" s="118"/>
      <c r="BA211" s="15"/>
      <c r="BB211" s="15"/>
      <c r="BC211" s="118"/>
      <c r="BD211" s="15"/>
      <c r="BE211" s="15"/>
      <c r="BF211" s="15"/>
      <c r="BG211" s="118"/>
      <c r="BH211" s="15"/>
      <c r="BI211" s="15"/>
      <c r="BJ211" s="118"/>
      <c r="BK211" s="15"/>
      <c r="BL211" s="15"/>
      <c r="BM211" s="15"/>
      <c r="BN211" s="118"/>
      <c r="BO211" s="15"/>
      <c r="BP211" s="15"/>
      <c r="BQ211" s="118"/>
      <c r="BR211" s="15"/>
      <c r="BS211" s="15"/>
      <c r="BT211" s="15"/>
      <c r="BU211" s="118"/>
      <c r="BV211" s="15"/>
      <c r="BW211" s="15"/>
      <c r="BX211" s="118"/>
      <c r="BY211" s="15"/>
      <c r="BZ211" s="15"/>
      <c r="CA211" s="118"/>
      <c r="CB211" s="15"/>
      <c r="CC211" s="15"/>
      <c r="CD211" s="15"/>
      <c r="CE211" s="118"/>
      <c r="CF211" s="15"/>
      <c r="CG211" s="15"/>
      <c r="CH211" s="118"/>
      <c r="CI211" s="15"/>
      <c r="CJ211" s="15"/>
      <c r="CK211" s="15"/>
      <c r="CL211" s="118"/>
      <c r="CM211" s="15"/>
      <c r="CN211" s="15"/>
      <c r="CO211" s="118"/>
      <c r="CP211" s="15"/>
      <c r="CQ211" s="15"/>
      <c r="CR211" s="15"/>
      <c r="CS211" s="118"/>
      <c r="CT211" s="15"/>
      <c r="CU211" s="15"/>
      <c r="CV211" s="118"/>
      <c r="CW211" s="15"/>
      <c r="CX211" s="15"/>
    </row>
    <row r="212" spans="2:102" s="3" customFormat="1" x14ac:dyDescent="0.3">
      <c r="B212" s="12"/>
      <c r="C212" s="15"/>
      <c r="D212" s="15"/>
      <c r="E212" s="12"/>
      <c r="F212" s="15"/>
      <c r="G212" s="15"/>
      <c r="H212" s="118"/>
      <c r="I212" s="15"/>
      <c r="J212" s="15"/>
      <c r="K212" s="15"/>
      <c r="L212" s="118"/>
      <c r="M212" s="15"/>
      <c r="N212" s="15"/>
      <c r="O212" s="118"/>
      <c r="P212" s="15"/>
      <c r="Q212" s="15"/>
      <c r="R212" s="15"/>
      <c r="S212" s="118"/>
      <c r="T212" s="15"/>
      <c r="U212" s="15"/>
      <c r="V212" s="118"/>
      <c r="W212" s="15"/>
      <c r="X212" s="15"/>
      <c r="Y212" s="118"/>
      <c r="Z212" s="15"/>
      <c r="AA212" s="15"/>
      <c r="AB212" s="15"/>
      <c r="AC212" s="118"/>
      <c r="AD212" s="15"/>
      <c r="AE212" s="15"/>
      <c r="AF212" s="118"/>
      <c r="AG212" s="15"/>
      <c r="AH212" s="15"/>
      <c r="AI212" s="15"/>
      <c r="AJ212" s="118"/>
      <c r="AK212" s="15"/>
      <c r="AL212" s="15"/>
      <c r="AM212" s="118"/>
      <c r="AN212" s="15"/>
      <c r="AO212" s="15"/>
      <c r="AP212" s="15"/>
      <c r="AQ212" s="118"/>
      <c r="AR212" s="15"/>
      <c r="AS212" s="15"/>
      <c r="AT212" s="118"/>
      <c r="AU212" s="15"/>
      <c r="AV212" s="15"/>
      <c r="AW212" s="118"/>
      <c r="AX212" s="15"/>
      <c r="AY212" s="15"/>
      <c r="AZ212" s="118"/>
      <c r="BA212" s="15"/>
      <c r="BB212" s="15"/>
      <c r="BC212" s="118"/>
      <c r="BD212" s="15"/>
      <c r="BE212" s="15"/>
      <c r="BF212" s="15"/>
      <c r="BG212" s="118"/>
      <c r="BH212" s="15"/>
      <c r="BI212" s="15"/>
      <c r="BJ212" s="118"/>
      <c r="BK212" s="15"/>
      <c r="BL212" s="15"/>
      <c r="BM212" s="15"/>
      <c r="BN212" s="118"/>
      <c r="BO212" s="15"/>
      <c r="BP212" s="15"/>
      <c r="BQ212" s="118"/>
      <c r="BR212" s="15"/>
      <c r="BS212" s="15"/>
      <c r="BT212" s="15"/>
      <c r="BU212" s="118"/>
      <c r="BV212" s="15"/>
      <c r="BW212" s="15"/>
      <c r="BX212" s="118"/>
      <c r="BY212" s="15"/>
      <c r="BZ212" s="15"/>
      <c r="CA212" s="118"/>
      <c r="CB212" s="15"/>
      <c r="CC212" s="15"/>
      <c r="CD212" s="15"/>
      <c r="CE212" s="118"/>
      <c r="CF212" s="15"/>
      <c r="CG212" s="15"/>
      <c r="CH212" s="118"/>
      <c r="CI212" s="15"/>
      <c r="CJ212" s="15"/>
      <c r="CK212" s="15"/>
      <c r="CL212" s="118"/>
      <c r="CM212" s="15"/>
      <c r="CN212" s="15"/>
      <c r="CO212" s="118"/>
      <c r="CP212" s="15"/>
      <c r="CQ212" s="15"/>
      <c r="CR212" s="15"/>
      <c r="CS212" s="118"/>
      <c r="CT212" s="15"/>
      <c r="CU212" s="15"/>
      <c r="CV212" s="118"/>
      <c r="CW212" s="15"/>
      <c r="CX212" s="15"/>
    </row>
    <row r="213" spans="2:102" s="3" customFormat="1" x14ac:dyDescent="0.3">
      <c r="B213" s="12"/>
      <c r="C213" s="15"/>
      <c r="D213" s="15"/>
      <c r="E213" s="12"/>
      <c r="F213" s="15"/>
      <c r="G213" s="15"/>
      <c r="H213" s="118"/>
      <c r="I213" s="15"/>
      <c r="J213" s="15"/>
      <c r="K213" s="15"/>
      <c r="L213" s="118"/>
      <c r="M213" s="15"/>
      <c r="N213" s="15"/>
      <c r="O213" s="118"/>
      <c r="P213" s="15"/>
      <c r="Q213" s="15"/>
      <c r="R213" s="15"/>
      <c r="S213" s="118"/>
      <c r="T213" s="15"/>
      <c r="U213" s="15"/>
      <c r="V213" s="118"/>
      <c r="W213" s="15"/>
      <c r="X213" s="15"/>
      <c r="Y213" s="118"/>
      <c r="Z213" s="15"/>
      <c r="AA213" s="15"/>
      <c r="AB213" s="15"/>
      <c r="AC213" s="118"/>
      <c r="AD213" s="15"/>
      <c r="AE213" s="15"/>
      <c r="AF213" s="118"/>
      <c r="AG213" s="15"/>
      <c r="AH213" s="15"/>
      <c r="AI213" s="15"/>
      <c r="AJ213" s="118"/>
      <c r="AK213" s="15"/>
      <c r="AL213" s="15"/>
      <c r="AM213" s="118"/>
      <c r="AN213" s="15"/>
      <c r="AO213" s="15"/>
      <c r="AP213" s="15"/>
      <c r="AQ213" s="118"/>
      <c r="AR213" s="15"/>
      <c r="AS213" s="15"/>
      <c r="AT213" s="118"/>
      <c r="AU213" s="15"/>
      <c r="AV213" s="15"/>
      <c r="AW213" s="118"/>
      <c r="AX213" s="15"/>
      <c r="AY213" s="15"/>
      <c r="AZ213" s="118"/>
      <c r="BA213" s="15"/>
      <c r="BB213" s="15"/>
      <c r="BC213" s="118"/>
      <c r="BD213" s="15"/>
      <c r="BE213" s="15"/>
      <c r="BF213" s="15"/>
      <c r="BG213" s="118"/>
      <c r="BH213" s="15"/>
      <c r="BI213" s="15"/>
      <c r="BJ213" s="118"/>
      <c r="BK213" s="15"/>
      <c r="BL213" s="15"/>
      <c r="BM213" s="15"/>
      <c r="BN213" s="118"/>
      <c r="BO213" s="15"/>
      <c r="BP213" s="15"/>
      <c r="BQ213" s="118"/>
      <c r="BR213" s="15"/>
      <c r="BS213" s="15"/>
      <c r="BT213" s="15"/>
      <c r="BU213" s="118"/>
      <c r="BV213" s="15"/>
      <c r="BW213" s="15"/>
      <c r="BX213" s="118"/>
      <c r="BY213" s="15"/>
      <c r="BZ213" s="15"/>
      <c r="CA213" s="118"/>
      <c r="CB213" s="15"/>
      <c r="CC213" s="15"/>
      <c r="CD213" s="15"/>
      <c r="CE213" s="118"/>
      <c r="CF213" s="15"/>
      <c r="CG213" s="15"/>
      <c r="CH213" s="118"/>
      <c r="CI213" s="15"/>
      <c r="CJ213" s="15"/>
      <c r="CK213" s="15"/>
      <c r="CL213" s="118"/>
      <c r="CM213" s="15"/>
      <c r="CN213" s="15"/>
      <c r="CO213" s="118"/>
      <c r="CP213" s="15"/>
      <c r="CQ213" s="15"/>
      <c r="CR213" s="15"/>
      <c r="CS213" s="118"/>
      <c r="CT213" s="15"/>
      <c r="CU213" s="15"/>
      <c r="CV213" s="118"/>
      <c r="CW213" s="15"/>
      <c r="CX213" s="15"/>
    </row>
    <row r="214" spans="2:102" s="3" customFormat="1" x14ac:dyDescent="0.3">
      <c r="B214" s="12"/>
      <c r="C214" s="15"/>
      <c r="D214" s="15"/>
      <c r="E214" s="12"/>
      <c r="F214" s="15"/>
      <c r="G214" s="15"/>
      <c r="H214" s="118"/>
      <c r="I214" s="15"/>
      <c r="J214" s="15"/>
      <c r="K214" s="15"/>
      <c r="L214" s="118"/>
      <c r="M214" s="15"/>
      <c r="N214" s="15"/>
      <c r="O214" s="118"/>
      <c r="P214" s="15"/>
      <c r="Q214" s="15"/>
      <c r="R214" s="15"/>
      <c r="S214" s="118"/>
      <c r="T214" s="15"/>
      <c r="U214" s="15"/>
      <c r="V214" s="118"/>
      <c r="W214" s="15"/>
      <c r="X214" s="15"/>
      <c r="Y214" s="118"/>
      <c r="Z214" s="15"/>
      <c r="AA214" s="15"/>
      <c r="AB214" s="15"/>
      <c r="AC214" s="118"/>
      <c r="AD214" s="15"/>
      <c r="AE214" s="15"/>
      <c r="AF214" s="118"/>
      <c r="AG214" s="15"/>
      <c r="AH214" s="15"/>
      <c r="AI214" s="15"/>
      <c r="AJ214" s="118"/>
      <c r="AK214" s="15"/>
      <c r="AL214" s="15"/>
      <c r="AM214" s="118"/>
      <c r="AN214" s="15"/>
      <c r="AO214" s="15"/>
      <c r="AP214" s="15"/>
      <c r="AQ214" s="118"/>
      <c r="AR214" s="15"/>
      <c r="AS214" s="15"/>
      <c r="AT214" s="118"/>
      <c r="AU214" s="15"/>
      <c r="AV214" s="15"/>
      <c r="AW214" s="118"/>
      <c r="AX214" s="15"/>
      <c r="AY214" s="15"/>
      <c r="AZ214" s="118"/>
      <c r="BA214" s="15"/>
      <c r="BB214" s="15"/>
      <c r="BC214" s="118"/>
      <c r="BD214" s="15"/>
      <c r="BE214" s="15"/>
      <c r="BF214" s="15"/>
      <c r="BG214" s="118"/>
      <c r="BH214" s="15"/>
      <c r="BI214" s="15"/>
      <c r="BJ214" s="118"/>
      <c r="BK214" s="15"/>
      <c r="BL214" s="15"/>
      <c r="BM214" s="15"/>
      <c r="BN214" s="118"/>
      <c r="BO214" s="15"/>
      <c r="BP214" s="15"/>
      <c r="BQ214" s="118"/>
      <c r="BR214" s="15"/>
      <c r="BS214" s="15"/>
      <c r="BT214" s="15"/>
      <c r="BU214" s="118"/>
      <c r="BV214" s="15"/>
      <c r="BW214" s="15"/>
      <c r="BX214" s="118"/>
      <c r="BY214" s="15"/>
      <c r="BZ214" s="15"/>
      <c r="CA214" s="118"/>
      <c r="CB214" s="15"/>
      <c r="CC214" s="15"/>
      <c r="CD214" s="15"/>
      <c r="CE214" s="118"/>
      <c r="CF214" s="15"/>
      <c r="CG214" s="15"/>
      <c r="CH214" s="118"/>
      <c r="CI214" s="15"/>
      <c r="CJ214" s="15"/>
      <c r="CK214" s="15"/>
      <c r="CL214" s="118"/>
      <c r="CM214" s="15"/>
      <c r="CN214" s="15"/>
      <c r="CO214" s="118"/>
      <c r="CP214" s="15"/>
      <c r="CQ214" s="15"/>
      <c r="CR214" s="15"/>
      <c r="CS214" s="118"/>
      <c r="CT214" s="15"/>
      <c r="CU214" s="15"/>
      <c r="CV214" s="118"/>
      <c r="CW214" s="15"/>
      <c r="CX214" s="15"/>
    </row>
    <row r="215" spans="2:102" s="3" customFormat="1" x14ac:dyDescent="0.3">
      <c r="B215" s="12"/>
      <c r="C215" s="15"/>
      <c r="D215" s="15"/>
      <c r="E215" s="12"/>
      <c r="F215" s="15"/>
      <c r="G215" s="15"/>
      <c r="H215" s="118"/>
      <c r="I215" s="15"/>
      <c r="J215" s="15"/>
      <c r="K215" s="15"/>
      <c r="L215" s="118"/>
      <c r="M215" s="15"/>
      <c r="N215" s="15"/>
      <c r="O215" s="118"/>
      <c r="P215" s="15"/>
      <c r="Q215" s="15"/>
      <c r="R215" s="15"/>
      <c r="S215" s="118"/>
      <c r="T215" s="15"/>
      <c r="U215" s="15"/>
      <c r="V215" s="118"/>
      <c r="W215" s="15"/>
      <c r="X215" s="15"/>
      <c r="Y215" s="118"/>
      <c r="Z215" s="15"/>
      <c r="AA215" s="15"/>
      <c r="AB215" s="15"/>
      <c r="AC215" s="118"/>
      <c r="AD215" s="15"/>
      <c r="AE215" s="15"/>
      <c r="AF215" s="118"/>
      <c r="AG215" s="15"/>
      <c r="AH215" s="15"/>
      <c r="AI215" s="15"/>
      <c r="AJ215" s="118"/>
      <c r="AK215" s="15"/>
      <c r="AL215" s="15"/>
      <c r="AM215" s="118"/>
      <c r="AN215" s="15"/>
      <c r="AO215" s="15"/>
      <c r="AP215" s="15"/>
      <c r="AQ215" s="118"/>
      <c r="AR215" s="15"/>
      <c r="AS215" s="15"/>
      <c r="AT215" s="118"/>
      <c r="AU215" s="15"/>
      <c r="AV215" s="15"/>
      <c r="AW215" s="118"/>
      <c r="AX215" s="15"/>
      <c r="AY215" s="15"/>
      <c r="AZ215" s="118"/>
      <c r="BA215" s="15"/>
      <c r="BB215" s="15"/>
      <c r="BC215" s="118"/>
      <c r="BD215" s="15"/>
      <c r="BE215" s="15"/>
      <c r="BF215" s="15"/>
      <c r="BG215" s="118"/>
      <c r="BH215" s="15"/>
      <c r="BI215" s="15"/>
      <c r="BJ215" s="118"/>
      <c r="BK215" s="15"/>
      <c r="BL215" s="15"/>
      <c r="BM215" s="15"/>
      <c r="BN215" s="118"/>
      <c r="BO215" s="15"/>
      <c r="BP215" s="15"/>
      <c r="BQ215" s="118"/>
      <c r="BR215" s="15"/>
      <c r="BS215" s="15"/>
      <c r="BT215" s="15"/>
      <c r="BU215" s="118"/>
      <c r="BV215" s="15"/>
      <c r="BW215" s="15"/>
      <c r="BX215" s="118"/>
      <c r="BY215" s="15"/>
      <c r="BZ215" s="15"/>
      <c r="CA215" s="118"/>
      <c r="CB215" s="15"/>
      <c r="CC215" s="15"/>
      <c r="CD215" s="15"/>
      <c r="CE215" s="118"/>
      <c r="CF215" s="15"/>
      <c r="CG215" s="15"/>
      <c r="CH215" s="118"/>
      <c r="CI215" s="15"/>
      <c r="CJ215" s="15"/>
      <c r="CK215" s="15"/>
      <c r="CL215" s="118"/>
      <c r="CM215" s="15"/>
      <c r="CN215" s="15"/>
      <c r="CO215" s="118"/>
      <c r="CP215" s="15"/>
      <c r="CQ215" s="15"/>
      <c r="CR215" s="15"/>
      <c r="CS215" s="118"/>
      <c r="CT215" s="15"/>
      <c r="CU215" s="15"/>
      <c r="CV215" s="118"/>
      <c r="CW215" s="15"/>
      <c r="CX215" s="15"/>
    </row>
    <row r="216" spans="2:102" s="3" customFormat="1" x14ac:dyDescent="0.3">
      <c r="B216" s="12"/>
      <c r="C216" s="15"/>
      <c r="D216" s="15"/>
      <c r="E216" s="12"/>
      <c r="F216" s="15"/>
      <c r="G216" s="15"/>
      <c r="H216" s="118"/>
      <c r="I216" s="15"/>
      <c r="J216" s="15"/>
      <c r="K216" s="15"/>
      <c r="L216" s="118"/>
      <c r="M216" s="15"/>
      <c r="N216" s="15"/>
      <c r="O216" s="118"/>
      <c r="P216" s="15"/>
      <c r="Q216" s="15"/>
      <c r="R216" s="15"/>
      <c r="S216" s="118"/>
      <c r="T216" s="15"/>
      <c r="U216" s="15"/>
      <c r="V216" s="118"/>
      <c r="W216" s="15"/>
      <c r="X216" s="15"/>
      <c r="Y216" s="118"/>
      <c r="Z216" s="15"/>
      <c r="AA216" s="15"/>
      <c r="AB216" s="15"/>
      <c r="AC216" s="118"/>
      <c r="AD216" s="15"/>
      <c r="AE216" s="15"/>
      <c r="AF216" s="118"/>
      <c r="AG216" s="15"/>
      <c r="AH216" s="15"/>
      <c r="AI216" s="15"/>
      <c r="AJ216" s="118"/>
      <c r="AK216" s="15"/>
      <c r="AL216" s="15"/>
      <c r="AM216" s="118"/>
      <c r="AN216" s="15"/>
      <c r="AO216" s="15"/>
      <c r="AP216" s="15"/>
      <c r="AQ216" s="118"/>
      <c r="AR216" s="15"/>
      <c r="AS216" s="15"/>
      <c r="AT216" s="118"/>
      <c r="AU216" s="15"/>
      <c r="AV216" s="15"/>
      <c r="AW216" s="118"/>
      <c r="AX216" s="15"/>
      <c r="AY216" s="15"/>
      <c r="AZ216" s="118"/>
      <c r="BA216" s="15"/>
      <c r="BB216" s="15"/>
      <c r="BC216" s="118"/>
      <c r="BD216" s="15"/>
      <c r="BE216" s="15"/>
      <c r="BF216" s="15"/>
      <c r="BG216" s="118"/>
      <c r="BH216" s="15"/>
      <c r="BI216" s="15"/>
      <c r="BJ216" s="118"/>
      <c r="BK216" s="15"/>
      <c r="BL216" s="15"/>
      <c r="BM216" s="15"/>
      <c r="BN216" s="118"/>
      <c r="BO216" s="15"/>
      <c r="BP216" s="15"/>
      <c r="BQ216" s="118"/>
      <c r="BR216" s="15"/>
      <c r="BS216" s="15"/>
      <c r="BT216" s="15"/>
      <c r="BU216" s="118"/>
      <c r="BV216" s="15"/>
      <c r="BW216" s="15"/>
      <c r="BX216" s="118"/>
      <c r="BY216" s="15"/>
      <c r="BZ216" s="15"/>
      <c r="CA216" s="118"/>
      <c r="CB216" s="15"/>
      <c r="CC216" s="15"/>
      <c r="CD216" s="15"/>
      <c r="CE216" s="118"/>
      <c r="CF216" s="15"/>
      <c r="CG216" s="15"/>
      <c r="CH216" s="118"/>
      <c r="CI216" s="15"/>
      <c r="CJ216" s="15"/>
      <c r="CK216" s="15"/>
      <c r="CL216" s="118"/>
      <c r="CM216" s="15"/>
      <c r="CN216" s="15"/>
      <c r="CO216" s="118"/>
      <c r="CP216" s="15"/>
      <c r="CQ216" s="15"/>
      <c r="CR216" s="15"/>
      <c r="CS216" s="118"/>
      <c r="CT216" s="15"/>
      <c r="CU216" s="15"/>
      <c r="CV216" s="118"/>
      <c r="CW216" s="15"/>
      <c r="CX216" s="15"/>
    </row>
    <row r="217" spans="2:102" s="3" customFormat="1" x14ac:dyDescent="0.3">
      <c r="B217" s="12"/>
      <c r="C217" s="15"/>
      <c r="D217" s="15"/>
      <c r="E217" s="12"/>
      <c r="F217" s="15"/>
      <c r="G217" s="15"/>
      <c r="H217" s="118"/>
      <c r="I217" s="15"/>
      <c r="J217" s="15"/>
      <c r="K217" s="15"/>
      <c r="L217" s="118"/>
      <c r="M217" s="15"/>
      <c r="N217" s="15"/>
      <c r="O217" s="118"/>
      <c r="P217" s="15"/>
      <c r="Q217" s="15"/>
      <c r="R217" s="15"/>
      <c r="S217" s="118"/>
      <c r="T217" s="15"/>
      <c r="U217" s="15"/>
      <c r="V217" s="118"/>
      <c r="W217" s="15"/>
      <c r="X217" s="15"/>
      <c r="Y217" s="118"/>
      <c r="Z217" s="15"/>
      <c r="AA217" s="15"/>
      <c r="AB217" s="15"/>
      <c r="AC217" s="118"/>
      <c r="AD217" s="15"/>
      <c r="AE217" s="15"/>
      <c r="AF217" s="118"/>
      <c r="AG217" s="15"/>
      <c r="AH217" s="15"/>
      <c r="AI217" s="15"/>
      <c r="AJ217" s="118"/>
      <c r="AK217" s="15"/>
      <c r="AL217" s="15"/>
      <c r="AM217" s="118"/>
      <c r="AN217" s="15"/>
      <c r="AO217" s="15"/>
      <c r="AP217" s="15"/>
      <c r="AQ217" s="118"/>
      <c r="AR217" s="15"/>
      <c r="AS217" s="15"/>
      <c r="AT217" s="118"/>
      <c r="AU217" s="15"/>
      <c r="AV217" s="15"/>
      <c r="AW217" s="118"/>
      <c r="AX217" s="15"/>
      <c r="AY217" s="15"/>
      <c r="AZ217" s="118"/>
      <c r="BA217" s="15"/>
      <c r="BB217" s="15"/>
      <c r="BC217" s="118"/>
      <c r="BD217" s="15"/>
      <c r="BE217" s="15"/>
      <c r="BF217" s="15"/>
      <c r="BG217" s="118"/>
      <c r="BH217" s="15"/>
      <c r="BI217" s="15"/>
      <c r="BJ217" s="118"/>
      <c r="BK217" s="15"/>
      <c r="BL217" s="15"/>
      <c r="BM217" s="15"/>
      <c r="BN217" s="118"/>
      <c r="BO217" s="15"/>
      <c r="BP217" s="15"/>
      <c r="BQ217" s="118"/>
      <c r="BR217" s="15"/>
      <c r="BS217" s="15"/>
      <c r="BT217" s="15"/>
      <c r="BU217" s="118"/>
      <c r="BV217" s="15"/>
      <c r="BW217" s="15"/>
      <c r="BX217" s="118"/>
      <c r="BY217" s="15"/>
      <c r="BZ217" s="15"/>
      <c r="CA217" s="118"/>
      <c r="CB217" s="15"/>
      <c r="CC217" s="15"/>
      <c r="CD217" s="15"/>
      <c r="CE217" s="118"/>
      <c r="CF217" s="15"/>
      <c r="CG217" s="15"/>
      <c r="CH217" s="118"/>
      <c r="CI217" s="15"/>
      <c r="CJ217" s="15"/>
      <c r="CK217" s="15"/>
      <c r="CL217" s="118"/>
      <c r="CM217" s="15"/>
      <c r="CN217" s="15"/>
      <c r="CO217" s="118"/>
      <c r="CP217" s="15"/>
      <c r="CQ217" s="15"/>
      <c r="CR217" s="15"/>
      <c r="CS217" s="118"/>
      <c r="CT217" s="15"/>
      <c r="CU217" s="15"/>
      <c r="CV217" s="118"/>
      <c r="CW217" s="15"/>
      <c r="CX217" s="15"/>
    </row>
    <row r="218" spans="2:102" s="3" customFormat="1" x14ac:dyDescent="0.3">
      <c r="B218" s="12"/>
      <c r="C218" s="15"/>
      <c r="D218" s="15"/>
      <c r="E218" s="12"/>
      <c r="F218" s="15"/>
      <c r="G218" s="15"/>
      <c r="H218" s="118"/>
      <c r="I218" s="15"/>
      <c r="J218" s="15"/>
      <c r="K218" s="15"/>
      <c r="L218" s="118"/>
      <c r="M218" s="15"/>
      <c r="N218" s="15"/>
      <c r="O218" s="118"/>
      <c r="P218" s="15"/>
      <c r="Q218" s="15"/>
      <c r="R218" s="15"/>
      <c r="S218" s="118"/>
      <c r="T218" s="15"/>
      <c r="U218" s="15"/>
      <c r="V218" s="118"/>
      <c r="W218" s="15"/>
      <c r="X218" s="15"/>
      <c r="Y218" s="118"/>
      <c r="Z218" s="15"/>
      <c r="AA218" s="15"/>
      <c r="AB218" s="15"/>
      <c r="AC218" s="118"/>
      <c r="AD218" s="15"/>
      <c r="AE218" s="15"/>
      <c r="AF218" s="118"/>
      <c r="AG218" s="15"/>
      <c r="AH218" s="15"/>
      <c r="AI218" s="15"/>
      <c r="AJ218" s="118"/>
      <c r="AK218" s="15"/>
      <c r="AL218" s="15"/>
      <c r="AM218" s="118"/>
      <c r="AN218" s="15"/>
      <c r="AO218" s="15"/>
      <c r="AP218" s="15"/>
      <c r="AQ218" s="118"/>
      <c r="AR218" s="15"/>
      <c r="AS218" s="15"/>
      <c r="AT218" s="118"/>
      <c r="AU218" s="15"/>
      <c r="AV218" s="15"/>
      <c r="AW218" s="118"/>
      <c r="AX218" s="15"/>
      <c r="AY218" s="15"/>
      <c r="AZ218" s="118"/>
      <c r="BA218" s="15"/>
      <c r="BB218" s="15"/>
      <c r="BC218" s="118"/>
      <c r="BD218" s="15"/>
      <c r="BE218" s="15"/>
      <c r="BF218" s="15"/>
      <c r="BG218" s="118"/>
      <c r="BH218" s="15"/>
      <c r="BI218" s="15"/>
      <c r="BJ218" s="118"/>
      <c r="BK218" s="15"/>
      <c r="BL218" s="15"/>
      <c r="BM218" s="15"/>
      <c r="BN218" s="118"/>
      <c r="BO218" s="15"/>
      <c r="BP218" s="15"/>
      <c r="BQ218" s="118"/>
      <c r="BR218" s="15"/>
      <c r="BS218" s="15"/>
      <c r="BT218" s="15"/>
      <c r="BU218" s="118"/>
      <c r="BV218" s="15"/>
      <c r="BW218" s="15"/>
      <c r="BX218" s="118"/>
      <c r="BY218" s="15"/>
      <c r="BZ218" s="15"/>
      <c r="CA218" s="118"/>
      <c r="CB218" s="15"/>
      <c r="CC218" s="15"/>
      <c r="CD218" s="15"/>
      <c r="CE218" s="118"/>
      <c r="CF218" s="15"/>
      <c r="CG218" s="15"/>
      <c r="CH218" s="118"/>
      <c r="CI218" s="15"/>
      <c r="CJ218" s="15"/>
      <c r="CK218" s="15"/>
      <c r="CL218" s="118"/>
      <c r="CM218" s="15"/>
      <c r="CN218" s="15"/>
      <c r="CO218" s="118"/>
      <c r="CP218" s="15"/>
      <c r="CQ218" s="15"/>
      <c r="CR218" s="15"/>
      <c r="CS218" s="118"/>
      <c r="CT218" s="15"/>
      <c r="CU218" s="15"/>
      <c r="CV218" s="118"/>
      <c r="CW218" s="15"/>
      <c r="CX218" s="15"/>
    </row>
    <row r="219" spans="2:102" s="3" customFormat="1" x14ac:dyDescent="0.3">
      <c r="B219" s="12"/>
      <c r="C219" s="15"/>
      <c r="D219" s="15"/>
      <c r="E219" s="12"/>
      <c r="F219" s="15"/>
      <c r="G219" s="15"/>
      <c r="H219" s="118"/>
      <c r="I219" s="15"/>
      <c r="J219" s="15"/>
      <c r="K219" s="15"/>
      <c r="L219" s="118"/>
      <c r="M219" s="15"/>
      <c r="N219" s="15"/>
      <c r="O219" s="118"/>
      <c r="P219" s="15"/>
      <c r="Q219" s="15"/>
      <c r="R219" s="15"/>
      <c r="S219" s="118"/>
      <c r="T219" s="15"/>
      <c r="U219" s="15"/>
      <c r="V219" s="118"/>
      <c r="W219" s="15"/>
      <c r="X219" s="15"/>
      <c r="Y219" s="118"/>
      <c r="Z219" s="15"/>
      <c r="AA219" s="15"/>
      <c r="AB219" s="15"/>
      <c r="AC219" s="118"/>
      <c r="AD219" s="15"/>
      <c r="AE219" s="15"/>
      <c r="AF219" s="118"/>
      <c r="AG219" s="15"/>
      <c r="AH219" s="15"/>
      <c r="AI219" s="15"/>
      <c r="AJ219" s="118"/>
      <c r="AK219" s="15"/>
      <c r="AL219" s="15"/>
      <c r="AM219" s="118"/>
      <c r="AN219" s="15"/>
      <c r="AO219" s="15"/>
      <c r="AP219" s="15"/>
      <c r="AQ219" s="118"/>
      <c r="AR219" s="15"/>
      <c r="AS219" s="15"/>
      <c r="AT219" s="118"/>
      <c r="AU219" s="15"/>
      <c r="AV219" s="15"/>
      <c r="AW219" s="118"/>
      <c r="AX219" s="15"/>
      <c r="AY219" s="15"/>
      <c r="AZ219" s="118"/>
      <c r="BA219" s="15"/>
      <c r="BB219" s="15"/>
      <c r="BC219" s="118"/>
      <c r="BD219" s="15"/>
      <c r="BE219" s="15"/>
      <c r="BF219" s="15"/>
      <c r="BG219" s="118"/>
      <c r="BH219" s="15"/>
      <c r="BI219" s="15"/>
      <c r="BJ219" s="118"/>
      <c r="BK219" s="15"/>
      <c r="BL219" s="15"/>
      <c r="BM219" s="15"/>
      <c r="BN219" s="118"/>
      <c r="BO219" s="15"/>
      <c r="BP219" s="15"/>
      <c r="BQ219" s="118"/>
      <c r="BR219" s="15"/>
      <c r="BS219" s="15"/>
      <c r="BT219" s="15"/>
      <c r="BU219" s="118"/>
      <c r="BV219" s="15"/>
      <c r="BW219" s="15"/>
      <c r="BX219" s="118"/>
      <c r="BY219" s="15"/>
      <c r="BZ219" s="15"/>
      <c r="CA219" s="118"/>
      <c r="CB219" s="15"/>
      <c r="CC219" s="15"/>
      <c r="CD219" s="15"/>
      <c r="CE219" s="118"/>
      <c r="CF219" s="15"/>
      <c r="CG219" s="15"/>
      <c r="CH219" s="118"/>
      <c r="CI219" s="15"/>
      <c r="CJ219" s="15"/>
      <c r="CK219" s="15"/>
      <c r="CL219" s="118"/>
      <c r="CM219" s="15"/>
      <c r="CN219" s="15"/>
      <c r="CO219" s="118"/>
      <c r="CP219" s="15"/>
      <c r="CQ219" s="15"/>
      <c r="CR219" s="15"/>
      <c r="CS219" s="118"/>
      <c r="CT219" s="15"/>
      <c r="CU219" s="15"/>
      <c r="CV219" s="118"/>
      <c r="CW219" s="15"/>
      <c r="CX219" s="15"/>
    </row>
    <row r="220" spans="2:102" s="3" customFormat="1" x14ac:dyDescent="0.3">
      <c r="B220" s="12"/>
      <c r="C220" s="15"/>
      <c r="D220" s="15"/>
      <c r="E220" s="12"/>
      <c r="F220" s="15"/>
      <c r="G220" s="15"/>
      <c r="H220" s="118"/>
      <c r="I220" s="15"/>
      <c r="J220" s="15"/>
      <c r="K220" s="15"/>
      <c r="L220" s="118"/>
      <c r="M220" s="15"/>
      <c r="N220" s="15"/>
      <c r="O220" s="118"/>
      <c r="P220" s="15"/>
      <c r="Q220" s="15"/>
      <c r="R220" s="15"/>
      <c r="S220" s="118"/>
      <c r="T220" s="15"/>
      <c r="U220" s="15"/>
      <c r="V220" s="118"/>
      <c r="W220" s="15"/>
      <c r="X220" s="15"/>
      <c r="Y220" s="118"/>
      <c r="Z220" s="15"/>
      <c r="AA220" s="15"/>
      <c r="AB220" s="15"/>
      <c r="AC220" s="118"/>
      <c r="AD220" s="15"/>
      <c r="AE220" s="15"/>
      <c r="AF220" s="118"/>
      <c r="AG220" s="15"/>
      <c r="AH220" s="15"/>
      <c r="AI220" s="15"/>
      <c r="AJ220" s="118"/>
      <c r="AK220" s="15"/>
      <c r="AL220" s="15"/>
      <c r="AM220" s="118"/>
      <c r="AN220" s="15"/>
      <c r="AO220" s="15"/>
      <c r="AP220" s="15"/>
      <c r="AQ220" s="118"/>
      <c r="AR220" s="15"/>
      <c r="AS220" s="15"/>
      <c r="AT220" s="118"/>
      <c r="AU220" s="15"/>
      <c r="AV220" s="15"/>
      <c r="AW220" s="118"/>
      <c r="AX220" s="15"/>
      <c r="AY220" s="15"/>
      <c r="AZ220" s="118"/>
      <c r="BA220" s="15"/>
      <c r="BB220" s="15"/>
      <c r="BC220" s="118"/>
      <c r="BD220" s="15"/>
      <c r="BE220" s="15"/>
      <c r="BF220" s="15"/>
      <c r="BG220" s="118"/>
      <c r="BH220" s="15"/>
      <c r="BI220" s="15"/>
      <c r="BJ220" s="118"/>
      <c r="BK220" s="15"/>
      <c r="BL220" s="15"/>
      <c r="BM220" s="15"/>
      <c r="BN220" s="118"/>
      <c r="BO220" s="15"/>
      <c r="BP220" s="15"/>
      <c r="BQ220" s="118"/>
      <c r="BR220" s="15"/>
      <c r="BS220" s="15"/>
      <c r="BT220" s="15"/>
      <c r="BU220" s="118"/>
      <c r="BV220" s="15"/>
      <c r="BW220" s="15"/>
      <c r="BX220" s="118"/>
      <c r="BY220" s="15"/>
      <c r="BZ220" s="15"/>
      <c r="CA220" s="118"/>
      <c r="CB220" s="15"/>
      <c r="CC220" s="15"/>
      <c r="CD220" s="15"/>
      <c r="CE220" s="118"/>
      <c r="CF220" s="15"/>
      <c r="CG220" s="15"/>
      <c r="CH220" s="118"/>
      <c r="CI220" s="15"/>
      <c r="CJ220" s="15"/>
      <c r="CK220" s="15"/>
      <c r="CL220" s="118"/>
      <c r="CM220" s="15"/>
      <c r="CN220" s="15"/>
      <c r="CO220" s="118"/>
      <c r="CP220" s="15"/>
      <c r="CQ220" s="15"/>
      <c r="CR220" s="15"/>
      <c r="CS220" s="118"/>
      <c r="CT220" s="15"/>
      <c r="CU220" s="15"/>
      <c r="CV220" s="118"/>
      <c r="CW220" s="15"/>
      <c r="CX220" s="15"/>
    </row>
  </sheetData>
  <mergeCells count="1">
    <mergeCell ref="B2:CX2"/>
  </mergeCells>
  <conditionalFormatting sqref="C9">
    <cfRule type="colorScale" priority="5772">
      <colorScale>
        <cfvo type="min"/>
        <cfvo type="max"/>
        <color theme="0"/>
        <color theme="0"/>
      </colorScale>
    </cfRule>
    <cfRule type="expression" dxfId="9142" priority="5773">
      <formula>B9&lt;0</formula>
    </cfRule>
  </conditionalFormatting>
  <conditionalFormatting sqref="C9:C20">
    <cfRule type="expression" dxfId="9141" priority="5743">
      <formula>IF(C9="Validar","Rojo","Verde")</formula>
    </cfRule>
    <cfRule type="expression" priority="5745">
      <formula>#REF!</formula>
    </cfRule>
  </conditionalFormatting>
  <conditionalFormatting sqref="C10">
    <cfRule type="colorScale" priority="5749">
      <colorScale>
        <cfvo type="min"/>
        <cfvo type="max"/>
        <color theme="0"/>
        <color theme="0"/>
      </colorScale>
    </cfRule>
    <cfRule type="expression" dxfId="9140" priority="5750">
      <formula>B10&lt;0</formula>
    </cfRule>
  </conditionalFormatting>
  <conditionalFormatting sqref="C11:C14">
    <cfRule type="colorScale" priority="5770">
      <colorScale>
        <cfvo type="min"/>
        <cfvo type="max"/>
        <color theme="0"/>
        <color theme="0"/>
      </colorScale>
    </cfRule>
    <cfRule type="expression" dxfId="9139" priority="5771">
      <formula>B11&lt;0</formula>
    </cfRule>
  </conditionalFormatting>
  <conditionalFormatting sqref="C15">
    <cfRule type="colorScale" priority="5747">
      <colorScale>
        <cfvo type="min"/>
        <cfvo type="max"/>
        <color theme="0"/>
        <color theme="0"/>
      </colorScale>
    </cfRule>
    <cfRule type="expression" dxfId="9138" priority="5748">
      <formula>B15&lt;0</formula>
    </cfRule>
  </conditionalFormatting>
  <conditionalFormatting sqref="C16:C17">
    <cfRule type="colorScale" priority="5768">
      <colorScale>
        <cfvo type="min"/>
        <cfvo type="max"/>
        <color theme="0"/>
        <color theme="0"/>
      </colorScale>
    </cfRule>
    <cfRule type="expression" dxfId="9137" priority="5769">
      <formula>B16&lt;0</formula>
    </cfRule>
  </conditionalFormatting>
  <conditionalFormatting sqref="C18">
    <cfRule type="colorScale" priority="5744">
      <colorScale>
        <cfvo type="min"/>
        <cfvo type="max"/>
        <color theme="0"/>
        <color theme="0"/>
      </colorScale>
    </cfRule>
    <cfRule type="expression" dxfId="9136" priority="5746">
      <formula>B18&lt;0</formula>
    </cfRule>
  </conditionalFormatting>
  <conditionalFormatting sqref="C19:C20">
    <cfRule type="colorScale" priority="5766">
      <colorScale>
        <cfvo type="min"/>
        <cfvo type="max"/>
        <color theme="0"/>
        <color theme="0"/>
      </colorScale>
    </cfRule>
    <cfRule type="expression" dxfId="9135" priority="5767">
      <formula>B19&lt;0</formula>
    </cfRule>
  </conditionalFormatting>
  <conditionalFormatting sqref="C23">
    <cfRule type="colorScale" priority="5741">
      <colorScale>
        <cfvo type="min"/>
        <cfvo type="max"/>
        <color theme="0"/>
        <color theme="0"/>
      </colorScale>
    </cfRule>
    <cfRule type="expression" dxfId="9134" priority="5742">
      <formula>B23&lt;0</formula>
    </cfRule>
  </conditionalFormatting>
  <conditionalFormatting sqref="C23:C31">
    <cfRule type="expression" dxfId="9133" priority="5735">
      <formula>IF(C23="Validar","Rojo","Verde")</formula>
    </cfRule>
    <cfRule type="expression" priority="5737">
      <formula>#REF!</formula>
    </cfRule>
  </conditionalFormatting>
  <conditionalFormatting sqref="C24">
    <cfRule type="colorScale" priority="5764">
      <colorScale>
        <cfvo type="min"/>
        <cfvo type="max"/>
        <color theme="0"/>
        <color theme="0"/>
      </colorScale>
    </cfRule>
    <cfRule type="expression" dxfId="9132" priority="5765">
      <formula>B24&lt;0</formula>
    </cfRule>
  </conditionalFormatting>
  <conditionalFormatting sqref="C25">
    <cfRule type="colorScale" priority="5762">
      <colorScale>
        <cfvo type="min"/>
        <cfvo type="max"/>
        <color theme="0"/>
        <color theme="0"/>
      </colorScale>
    </cfRule>
    <cfRule type="expression" dxfId="9131" priority="5763">
      <formula>B25&lt;0</formula>
    </cfRule>
  </conditionalFormatting>
  <conditionalFormatting sqref="C26">
    <cfRule type="colorScale" priority="5739">
      <colorScale>
        <cfvo type="min"/>
        <cfvo type="max"/>
        <color theme="0"/>
        <color theme="0"/>
      </colorScale>
    </cfRule>
    <cfRule type="expression" dxfId="9130" priority="5740">
      <formula>B26&lt;0</formula>
    </cfRule>
  </conditionalFormatting>
  <conditionalFormatting sqref="C27">
    <cfRule type="colorScale" priority="5760">
      <colorScale>
        <cfvo type="min"/>
        <cfvo type="max"/>
        <color theme="0"/>
        <color theme="0"/>
      </colorScale>
    </cfRule>
    <cfRule type="expression" dxfId="9129" priority="5761">
      <formula>B27&lt;0</formula>
    </cfRule>
  </conditionalFormatting>
  <conditionalFormatting sqref="C28">
    <cfRule type="colorScale" priority="5758">
      <colorScale>
        <cfvo type="min"/>
        <cfvo type="max"/>
        <color theme="0"/>
        <color theme="0"/>
      </colorScale>
    </cfRule>
    <cfRule type="expression" dxfId="9128" priority="5759">
      <formula>B28&lt;0</formula>
    </cfRule>
  </conditionalFormatting>
  <conditionalFormatting sqref="C29">
    <cfRule type="colorScale" priority="5736">
      <colorScale>
        <cfvo type="min"/>
        <cfvo type="max"/>
        <color theme="0"/>
        <color theme="0"/>
      </colorScale>
    </cfRule>
    <cfRule type="expression" dxfId="9127" priority="5738">
      <formula>B29&lt;0</formula>
    </cfRule>
  </conditionalFormatting>
  <conditionalFormatting sqref="C30">
    <cfRule type="colorScale" priority="5756">
      <colorScale>
        <cfvo type="min"/>
        <cfvo type="max"/>
        <color theme="0"/>
        <color theme="0"/>
      </colorScale>
    </cfRule>
    <cfRule type="expression" dxfId="9126" priority="5757">
      <formula>B30&lt;0</formula>
    </cfRule>
  </conditionalFormatting>
  <conditionalFormatting sqref="C31">
    <cfRule type="colorScale" priority="5754">
      <colorScale>
        <cfvo type="min"/>
        <cfvo type="max"/>
        <color theme="0"/>
        <color theme="0"/>
      </colorScale>
    </cfRule>
    <cfRule type="expression" dxfId="9125" priority="5755">
      <formula>B31&lt;0</formula>
    </cfRule>
  </conditionalFormatting>
  <conditionalFormatting sqref="C39">
    <cfRule type="colorScale" priority="5732">
      <colorScale>
        <cfvo type="min"/>
        <cfvo type="max"/>
        <color theme="0"/>
        <color theme="0"/>
      </colorScale>
    </cfRule>
    <cfRule type="expression" priority="5733">
      <formula>#REF!</formula>
    </cfRule>
    <cfRule type="expression" dxfId="9124" priority="5734">
      <formula>B39&lt;0</formula>
    </cfRule>
  </conditionalFormatting>
  <conditionalFormatting sqref="C39:C107">
    <cfRule type="expression" dxfId="9123" priority="5587">
      <formula>IF(C39="Validar","Rojo","Verde")</formula>
    </cfRule>
  </conditionalFormatting>
  <conditionalFormatting sqref="C40:C67">
    <cfRule type="colorScale" priority="5751">
      <colorScale>
        <cfvo type="min"/>
        <cfvo type="max"/>
        <color theme="0"/>
        <color theme="0"/>
      </colorScale>
    </cfRule>
    <cfRule type="expression" priority="5752">
      <formula>$F$19</formula>
    </cfRule>
    <cfRule type="expression" dxfId="9122" priority="5753">
      <formula>B40&lt;0</formula>
    </cfRule>
  </conditionalFormatting>
  <conditionalFormatting sqref="C68">
    <cfRule type="colorScale" priority="5729">
      <colorScale>
        <cfvo type="min"/>
        <cfvo type="max"/>
        <color theme="0"/>
        <color theme="0"/>
      </colorScale>
    </cfRule>
    <cfRule type="expression" priority="5730">
      <formula>#REF!</formula>
    </cfRule>
    <cfRule type="expression" dxfId="9121" priority="5731">
      <formula>B68&lt;0</formula>
    </cfRule>
  </conditionalFormatting>
  <conditionalFormatting sqref="C69:C81">
    <cfRule type="colorScale" priority="5776">
      <colorScale>
        <cfvo type="min"/>
        <cfvo type="max"/>
        <color theme="0"/>
        <color theme="0"/>
      </colorScale>
    </cfRule>
    <cfRule type="expression" priority="5777">
      <formula>$F$19</formula>
    </cfRule>
    <cfRule type="expression" dxfId="9120" priority="5778">
      <formula>B69&lt;0</formula>
    </cfRule>
  </conditionalFormatting>
  <conditionalFormatting sqref="C82 C92 C103 C107">
    <cfRule type="expression" dxfId="9119" priority="5775">
      <formula>B82&lt;0</formula>
    </cfRule>
  </conditionalFormatting>
  <conditionalFormatting sqref="C83">
    <cfRule type="colorScale" priority="5588">
      <colorScale>
        <cfvo type="min"/>
        <cfvo type="max"/>
        <color theme="0"/>
        <color theme="0"/>
      </colorScale>
    </cfRule>
    <cfRule type="expression" priority="5589">
      <formula>#REF!</formula>
    </cfRule>
    <cfRule type="expression" dxfId="9118" priority="5590">
      <formula>B83&lt;0</formula>
    </cfRule>
  </conditionalFormatting>
  <conditionalFormatting sqref="C84:C91">
    <cfRule type="colorScale" priority="5779">
      <colorScale>
        <cfvo type="min"/>
        <cfvo type="max"/>
        <color theme="0"/>
        <color theme="0"/>
      </colorScale>
    </cfRule>
    <cfRule type="expression" priority="5780">
      <formula>$F$19</formula>
    </cfRule>
    <cfRule type="expression" dxfId="9117" priority="5781">
      <formula>B84&lt;0</formula>
    </cfRule>
  </conditionalFormatting>
  <conditionalFormatting sqref="C82 C92 C103 C107">
    <cfRule type="colorScale" priority="5774">
      <colorScale>
        <cfvo type="min"/>
        <cfvo type="max"/>
        <color theme="0"/>
        <color theme="0"/>
      </colorScale>
    </cfRule>
  </conditionalFormatting>
  <conditionalFormatting sqref="C93">
    <cfRule type="colorScale" priority="5726">
      <colorScale>
        <cfvo type="min"/>
        <cfvo type="max"/>
        <color theme="0"/>
        <color theme="0"/>
      </colorScale>
    </cfRule>
    <cfRule type="expression" priority="5727">
      <formula>#REF!</formula>
    </cfRule>
    <cfRule type="expression" dxfId="9116" priority="5728">
      <formula>B93&lt;0</formula>
    </cfRule>
  </conditionalFormatting>
  <conditionalFormatting sqref="C94:C102">
    <cfRule type="colorScale" priority="5782">
      <colorScale>
        <cfvo type="min"/>
        <cfvo type="max"/>
        <color theme="0"/>
        <color theme="0"/>
      </colorScale>
    </cfRule>
    <cfRule type="expression" priority="5783">
      <formula>$F$19</formula>
    </cfRule>
    <cfRule type="expression" dxfId="9115" priority="5784">
      <formula>B94&lt;0</formula>
    </cfRule>
  </conditionalFormatting>
  <conditionalFormatting sqref="C104">
    <cfRule type="colorScale" priority="5723">
      <colorScale>
        <cfvo type="min"/>
        <cfvo type="max"/>
        <color theme="0"/>
        <color theme="0"/>
      </colorScale>
    </cfRule>
    <cfRule type="expression" priority="5724">
      <formula>#REF!</formula>
    </cfRule>
    <cfRule type="expression" dxfId="9114" priority="5725">
      <formula>B104&lt;0</formula>
    </cfRule>
  </conditionalFormatting>
  <conditionalFormatting sqref="C105:C106">
    <cfRule type="colorScale" priority="5785">
      <colorScale>
        <cfvo type="min"/>
        <cfvo type="max"/>
        <color theme="0"/>
        <color theme="0"/>
      </colorScale>
    </cfRule>
    <cfRule type="expression" priority="5786">
      <formula>$F$19</formula>
    </cfRule>
    <cfRule type="expression" dxfId="9113" priority="5787">
      <formula>B105&lt;0</formula>
    </cfRule>
  </conditionalFormatting>
  <conditionalFormatting sqref="C110">
    <cfRule type="colorScale" priority="5788">
      <colorScale>
        <cfvo type="min"/>
        <cfvo type="max"/>
        <color theme="0"/>
        <color theme="0"/>
      </colorScale>
    </cfRule>
    <cfRule type="expression" dxfId="9112" priority="5789">
      <formula>B110&lt;0</formula>
    </cfRule>
  </conditionalFormatting>
  <conditionalFormatting sqref="C110:C111">
    <cfRule type="expression" priority="5571">
      <formula>$F$19</formula>
    </cfRule>
  </conditionalFormatting>
  <conditionalFormatting sqref="C111">
    <cfRule type="colorScale" priority="5570">
      <colorScale>
        <cfvo type="min"/>
        <cfvo type="max"/>
        <color theme="0"/>
        <color theme="0"/>
      </colorScale>
    </cfRule>
    <cfRule type="expression" dxfId="9111" priority="5572">
      <formula>B111&lt;0</formula>
    </cfRule>
  </conditionalFormatting>
  <conditionalFormatting sqref="C117:C123">
    <cfRule type="colorScale" priority="5793">
      <colorScale>
        <cfvo type="min"/>
        <cfvo type="max"/>
        <color theme="0"/>
        <color theme="0"/>
      </colorScale>
    </cfRule>
    <cfRule type="expression" priority="5794">
      <formula>$F$19</formula>
    </cfRule>
    <cfRule type="expression" dxfId="9110" priority="5795">
      <formula>B117&lt;0</formula>
    </cfRule>
  </conditionalFormatting>
  <conditionalFormatting sqref="C125">
    <cfRule type="colorScale" priority="5720">
      <colorScale>
        <cfvo type="min"/>
        <cfvo type="max"/>
        <color theme="0"/>
        <color theme="0"/>
      </colorScale>
    </cfRule>
    <cfRule type="expression" priority="5721">
      <formula>#REF!</formula>
    </cfRule>
    <cfRule type="expression" dxfId="9109" priority="5722">
      <formula>B125&lt;0</formula>
    </cfRule>
  </conditionalFormatting>
  <conditionalFormatting sqref="C125:C135">
    <cfRule type="expression" dxfId="9108" priority="5719">
      <formula>IF(C125="Validar","Rojo","Verde")</formula>
    </cfRule>
  </conditionalFormatting>
  <conditionalFormatting sqref="C126:C132">
    <cfRule type="colorScale" priority="5796">
      <colorScale>
        <cfvo type="min"/>
        <cfvo type="max"/>
        <color theme="0"/>
        <color theme="0"/>
      </colorScale>
    </cfRule>
    <cfRule type="expression" dxfId="9107" priority="5798">
      <formula>B126&lt;0</formula>
    </cfRule>
  </conditionalFormatting>
  <conditionalFormatting sqref="C126:C134">
    <cfRule type="expression" priority="5797">
      <formula>$F$19</formula>
    </cfRule>
  </conditionalFormatting>
  <conditionalFormatting sqref="C133:C134">
    <cfRule type="colorScale" priority="5799">
      <colorScale>
        <cfvo type="min"/>
        <cfvo type="max"/>
        <color theme="0"/>
        <color theme="0"/>
      </colorScale>
    </cfRule>
    <cfRule type="expression" dxfId="9106" priority="5800">
      <formula>B133&lt;0</formula>
    </cfRule>
  </conditionalFormatting>
  <conditionalFormatting sqref="C135">
    <cfRule type="colorScale" priority="5790">
      <colorScale>
        <cfvo type="min"/>
        <cfvo type="max"/>
        <color theme="0"/>
        <color theme="0"/>
      </colorScale>
    </cfRule>
    <cfRule type="expression" priority="5791">
      <formula>$F$23</formula>
    </cfRule>
    <cfRule type="expression" dxfId="9105" priority="5792">
      <formula>B135&lt;0</formula>
    </cfRule>
  </conditionalFormatting>
  <conditionalFormatting sqref="C110:D111">
    <cfRule type="expression" dxfId="9104" priority="5566">
      <formula>IF(C110="Validar","Rojo","Verde")</formula>
    </cfRule>
  </conditionalFormatting>
  <conditionalFormatting sqref="C117:D123">
    <cfRule type="expression" dxfId="9103" priority="5676">
      <formula>IF(C117="Validar","Rojo","Verde")</formula>
    </cfRule>
  </conditionalFormatting>
  <conditionalFormatting sqref="D40:D66">
    <cfRule type="colorScale" priority="5711">
      <colorScale>
        <cfvo type="min"/>
        <cfvo type="max"/>
        <color theme="0"/>
        <color theme="0"/>
      </colorScale>
    </cfRule>
    <cfRule type="expression" priority="5712">
      <formula>#REF!</formula>
    </cfRule>
    <cfRule type="expression" dxfId="9102" priority="5713">
      <formula>C40&lt;0</formula>
    </cfRule>
  </conditionalFormatting>
  <conditionalFormatting sqref="D40:D67">
    <cfRule type="expression" dxfId="9101" priority="5710">
      <formula>IF(D40="Validar","Rojo","Verde")</formula>
    </cfRule>
  </conditionalFormatting>
  <conditionalFormatting sqref="D67 C82:D82 C92:D92 C103:D103 C107:D107">
    <cfRule type="expression" priority="5715">
      <formula>$F$23</formula>
    </cfRule>
  </conditionalFormatting>
  <conditionalFormatting sqref="D67 D82 D92 D103 D107">
    <cfRule type="expression" dxfId="9100" priority="5716">
      <formula>C67&lt;0</formula>
    </cfRule>
  </conditionalFormatting>
  <conditionalFormatting sqref="D69">
    <cfRule type="colorScale" priority="5708">
      <colorScale>
        <cfvo type="min"/>
        <cfvo type="max"/>
        <color theme="0"/>
        <color theme="0"/>
      </colorScale>
    </cfRule>
    <cfRule type="expression" dxfId="9099" priority="5709">
      <formula>C69&lt;0</formula>
    </cfRule>
  </conditionalFormatting>
  <conditionalFormatting sqref="D69:D81">
    <cfRule type="expression" priority="5706">
      <formula>#REF!</formula>
    </cfRule>
  </conditionalFormatting>
  <conditionalFormatting sqref="D69:D82">
    <cfRule type="expression" dxfId="9098" priority="5704">
      <formula>IF(D69="Validar","Rojo","Verde")</formula>
    </cfRule>
  </conditionalFormatting>
  <conditionalFormatting sqref="D70:D78">
    <cfRule type="colorScale" priority="5705">
      <colorScale>
        <cfvo type="min"/>
        <cfvo type="max"/>
        <color theme="0"/>
        <color theme="0"/>
      </colorScale>
    </cfRule>
    <cfRule type="expression" dxfId="9097" priority="5707">
      <formula>C70&lt;0</formula>
    </cfRule>
  </conditionalFormatting>
  <conditionalFormatting sqref="D79:D81">
    <cfRule type="colorScale" priority="5717">
      <colorScale>
        <cfvo type="min"/>
        <cfvo type="max"/>
        <color theme="0"/>
        <color theme="0"/>
      </colorScale>
    </cfRule>
    <cfRule type="expression" dxfId="9096" priority="5718">
      <formula>C79&lt;0</formula>
    </cfRule>
  </conditionalFormatting>
  <conditionalFormatting sqref="D67 D82 D92 D103 D107">
    <cfRule type="colorScale" priority="5714">
      <colorScale>
        <cfvo type="min"/>
        <cfvo type="max"/>
        <color theme="0"/>
        <color theme="0"/>
      </colorScale>
    </cfRule>
  </conditionalFormatting>
  <conditionalFormatting sqref="D84">
    <cfRule type="colorScale" priority="5702">
      <colorScale>
        <cfvo type="min"/>
        <cfvo type="max"/>
        <color theme="0"/>
        <color theme="0"/>
      </colorScale>
    </cfRule>
    <cfRule type="expression" dxfId="9095" priority="5703">
      <formula>C84&lt;0</formula>
    </cfRule>
  </conditionalFormatting>
  <conditionalFormatting sqref="D84:D91">
    <cfRule type="expression" priority="5700">
      <formula>#REF!</formula>
    </cfRule>
  </conditionalFormatting>
  <conditionalFormatting sqref="D84:D92">
    <cfRule type="expression" dxfId="9094" priority="5698">
      <formula>IF(D84="Validar","Rojo","Verde")</formula>
    </cfRule>
  </conditionalFormatting>
  <conditionalFormatting sqref="D85:D91">
    <cfRule type="colorScale" priority="5699">
      <colorScale>
        <cfvo type="min"/>
        <cfvo type="max"/>
        <color theme="0"/>
        <color theme="0"/>
      </colorScale>
    </cfRule>
    <cfRule type="expression" dxfId="9093" priority="5701">
      <formula>C85&lt;0</formula>
    </cfRule>
  </conditionalFormatting>
  <conditionalFormatting sqref="D94">
    <cfRule type="colorScale" priority="5696">
      <colorScale>
        <cfvo type="min"/>
        <cfvo type="max"/>
        <color theme="0"/>
        <color theme="0"/>
      </colorScale>
    </cfRule>
    <cfRule type="expression" dxfId="9092" priority="5697">
      <formula>C94&lt;0</formula>
    </cfRule>
  </conditionalFormatting>
  <conditionalFormatting sqref="D94:D102">
    <cfRule type="expression" priority="5690">
      <formula>#REF!</formula>
    </cfRule>
  </conditionalFormatting>
  <conditionalFormatting sqref="D94:D103">
    <cfRule type="expression" dxfId="9091" priority="5688">
      <formula>IF(D94="Validar","Rojo","Verde")</formula>
    </cfRule>
  </conditionalFormatting>
  <conditionalFormatting sqref="D95:D100">
    <cfRule type="colorScale" priority="5694">
      <colorScale>
        <cfvo type="min"/>
        <cfvo type="max"/>
        <color theme="0"/>
        <color theme="0"/>
      </colorScale>
    </cfRule>
    <cfRule type="expression" dxfId="9090" priority="5695">
      <formula>C95&lt;0</formula>
    </cfRule>
  </conditionalFormatting>
  <conditionalFormatting sqref="D101">
    <cfRule type="colorScale" priority="5692">
      <colorScale>
        <cfvo type="min"/>
        <cfvo type="max"/>
        <color theme="0"/>
        <color theme="0"/>
      </colorScale>
    </cfRule>
    <cfRule type="expression" dxfId="9089" priority="5693">
      <formula>C101&lt;0</formula>
    </cfRule>
  </conditionalFormatting>
  <conditionalFormatting sqref="D102">
    <cfRule type="colorScale" priority="5689">
      <colorScale>
        <cfvo type="min"/>
        <cfvo type="max"/>
        <color theme="0"/>
        <color theme="0"/>
      </colorScale>
    </cfRule>
    <cfRule type="expression" dxfId="9088" priority="5691">
      <formula>C102&lt;0</formula>
    </cfRule>
  </conditionalFormatting>
  <conditionalFormatting sqref="D105">
    <cfRule type="colorScale" priority="5686">
      <colorScale>
        <cfvo type="min"/>
        <cfvo type="max"/>
        <color theme="0"/>
        <color theme="0"/>
      </colorScale>
    </cfRule>
    <cfRule type="expression" dxfId="9087" priority="5687">
      <formula>C105&lt;0</formula>
    </cfRule>
  </conditionalFormatting>
  <conditionalFormatting sqref="D105:D106">
    <cfRule type="expression" priority="5684">
      <formula>#REF!</formula>
    </cfRule>
  </conditionalFormatting>
  <conditionalFormatting sqref="D105:D107">
    <cfRule type="expression" dxfId="9086" priority="5682">
      <formula>IF(D105="Validar","Rojo","Verde")</formula>
    </cfRule>
  </conditionalFormatting>
  <conditionalFormatting sqref="D106">
    <cfRule type="colorScale" priority="5683">
      <colorScale>
        <cfvo type="min"/>
        <cfvo type="max"/>
        <color theme="0"/>
        <color theme="0"/>
      </colorScale>
    </cfRule>
    <cfRule type="expression" dxfId="9085" priority="5685">
      <formula>C106&lt;0</formula>
    </cfRule>
  </conditionalFormatting>
  <conditionalFormatting sqref="D110">
    <cfRule type="colorScale" priority="5674">
      <colorScale>
        <cfvo type="min"/>
        <cfvo type="max"/>
        <color theme="0"/>
        <color theme="0"/>
      </colorScale>
    </cfRule>
    <cfRule type="expression" dxfId="9084" priority="5675">
      <formula>C110&lt;0</formula>
    </cfRule>
  </conditionalFormatting>
  <conditionalFormatting sqref="D110:D111">
    <cfRule type="expression" priority="5568">
      <formula>#REF!</formula>
    </cfRule>
  </conditionalFormatting>
  <conditionalFormatting sqref="D111">
    <cfRule type="colorScale" priority="5567">
      <colorScale>
        <cfvo type="min"/>
        <cfvo type="max"/>
        <color theme="0"/>
        <color theme="0"/>
      </colorScale>
    </cfRule>
    <cfRule type="expression" dxfId="9083" priority="5569">
      <formula>C111&lt;0</formula>
    </cfRule>
  </conditionalFormatting>
  <conditionalFormatting sqref="D117">
    <cfRule type="colorScale" priority="5680">
      <colorScale>
        <cfvo type="min"/>
        <cfvo type="max"/>
        <color theme="0"/>
        <color theme="0"/>
      </colorScale>
    </cfRule>
    <cfRule type="expression" dxfId="9082" priority="5681">
      <formula>C117&lt;0</formula>
    </cfRule>
  </conditionalFormatting>
  <conditionalFormatting sqref="D117:D123">
    <cfRule type="expression" priority="5678">
      <formula>#REF!</formula>
    </cfRule>
  </conditionalFormatting>
  <conditionalFormatting sqref="D118:D123">
    <cfRule type="colorScale" priority="5677">
      <colorScale>
        <cfvo type="min"/>
        <cfvo type="max"/>
        <color theme="0"/>
        <color theme="0"/>
      </colorScale>
    </cfRule>
    <cfRule type="expression" dxfId="9081" priority="5679">
      <formula>C118&lt;0</formula>
    </cfRule>
  </conditionalFormatting>
  <conditionalFormatting sqref="D126:D135">
    <cfRule type="expression" dxfId="9080" priority="5801">
      <formula>IF(D126="Validar","Rojo","Verde")</formula>
    </cfRule>
    <cfRule type="colorScale" priority="5802">
      <colorScale>
        <cfvo type="min"/>
        <cfvo type="max"/>
        <color theme="0"/>
        <color theme="0"/>
      </colorScale>
    </cfRule>
    <cfRule type="expression" priority="5803">
      <formula>$F$23</formula>
    </cfRule>
    <cfRule type="expression" dxfId="9079" priority="5804">
      <formula>C126&lt;0</formula>
    </cfRule>
  </conditionalFormatting>
  <conditionalFormatting sqref="K83">
    <cfRule type="expression" dxfId="9078" priority="5583">
      <formula>IF(K83="Validar","Rojo","Verde")</formula>
    </cfRule>
    <cfRule type="colorScale" priority="5584">
      <colorScale>
        <cfvo type="min"/>
        <cfvo type="max"/>
        <color theme="0"/>
        <color theme="0"/>
      </colorScale>
    </cfRule>
    <cfRule type="expression" priority="5585">
      <formula>#REF!</formula>
    </cfRule>
    <cfRule type="expression" dxfId="9077" priority="5586">
      <formula>J83&lt;0</formula>
    </cfRule>
  </conditionalFormatting>
  <conditionalFormatting sqref="K111">
    <cfRule type="expression" dxfId="9076" priority="5562">
      <formula>IF(K111="Validar","Rojo","Verde")</formula>
    </cfRule>
    <cfRule type="colorScale" priority="5563">
      <colorScale>
        <cfvo type="min"/>
        <cfvo type="max"/>
        <color theme="0"/>
        <color theme="0"/>
      </colorScale>
    </cfRule>
    <cfRule type="expression" priority="5564">
      <formula>#REF!</formula>
    </cfRule>
    <cfRule type="expression" dxfId="9075" priority="5565">
      <formula>J111&lt;0</formula>
    </cfRule>
  </conditionalFormatting>
  <conditionalFormatting sqref="K146">
    <cfRule type="expression" dxfId="9074" priority="5670">
      <formula>IF(K146="Validar","Rojo","Verde")</formula>
    </cfRule>
    <cfRule type="colorScale" priority="5671">
      <colorScale>
        <cfvo type="min"/>
        <cfvo type="max"/>
        <color theme="0"/>
        <color theme="0"/>
      </colorScale>
    </cfRule>
    <cfRule type="expression" priority="5672">
      <formula>#REF!</formula>
    </cfRule>
    <cfRule type="expression" dxfId="9073" priority="5673">
      <formula>J146&lt;0</formula>
    </cfRule>
  </conditionalFormatting>
  <conditionalFormatting sqref="R110:R111">
    <cfRule type="expression" dxfId="9072" priority="5557">
      <formula>IF(R110="Validar","Rojo","Verde")</formula>
    </cfRule>
  </conditionalFormatting>
  <conditionalFormatting sqref="R117:R123">
    <cfRule type="expression" dxfId="9071" priority="5638">
      <formula>IF(R117="Validar","Rojo","Verde")</formula>
    </cfRule>
  </conditionalFormatting>
  <conditionalFormatting sqref="R117:R123">
    <cfRule type="expression" priority="5640">
      <formula>#REF!</formula>
    </cfRule>
  </conditionalFormatting>
  <conditionalFormatting sqref="R6:R16">
    <cfRule type="expression" dxfId="9070" priority="5630">
      <formula>IF(R6="Validar","Rojo","Verde")</formula>
    </cfRule>
    <cfRule type="expression" priority="5632">
      <formula>#REF!</formula>
    </cfRule>
  </conditionalFormatting>
  <conditionalFormatting sqref="R6:R9">
    <cfRule type="colorScale" priority="5666">
      <colorScale>
        <cfvo type="min"/>
        <cfvo type="max"/>
        <color theme="0"/>
        <color theme="0"/>
      </colorScale>
    </cfRule>
    <cfRule type="expression" dxfId="9069" priority="5667">
      <formula>Q6&lt;0</formula>
    </cfRule>
  </conditionalFormatting>
  <conditionalFormatting sqref="R10">
    <cfRule type="colorScale" priority="5634">
      <colorScale>
        <cfvo type="min"/>
        <cfvo type="max"/>
        <color theme="0"/>
        <color theme="0"/>
      </colorScale>
    </cfRule>
    <cfRule type="expression" dxfId="9068" priority="5635">
      <formula>Q10&lt;0</formula>
    </cfRule>
  </conditionalFormatting>
  <conditionalFormatting sqref="R11:R14">
    <cfRule type="colorScale" priority="5664">
      <colorScale>
        <cfvo type="min"/>
        <cfvo type="max"/>
        <color theme="0"/>
        <color theme="0"/>
      </colorScale>
    </cfRule>
    <cfRule type="expression" dxfId="9067" priority="5665">
      <formula>Q11&lt;0</formula>
    </cfRule>
  </conditionalFormatting>
  <conditionalFormatting sqref="R15">
    <cfRule type="colorScale" priority="5631">
      <colorScale>
        <cfvo type="min"/>
        <cfvo type="max"/>
        <color theme="0"/>
        <color theme="0"/>
      </colorScale>
    </cfRule>
    <cfRule type="expression" dxfId="9066" priority="5633">
      <formula>Q15&lt;0</formula>
    </cfRule>
  </conditionalFormatting>
  <conditionalFormatting sqref="R16">
    <cfRule type="colorScale" priority="5662">
      <colorScale>
        <cfvo type="min"/>
        <cfvo type="max"/>
        <color theme="0"/>
        <color theme="0"/>
      </colorScale>
    </cfRule>
    <cfRule type="expression" dxfId="9065" priority="5663">
      <formula>Q16&lt;0</formula>
    </cfRule>
  </conditionalFormatting>
  <conditionalFormatting sqref="R18">
    <cfRule type="colorScale" priority="5627">
      <colorScale>
        <cfvo type="min"/>
        <cfvo type="max"/>
        <color theme="0"/>
        <color theme="0"/>
      </colorScale>
    </cfRule>
    <cfRule type="expression" dxfId="9064" priority="5629">
      <formula>Q18&lt;0</formula>
    </cfRule>
  </conditionalFormatting>
  <conditionalFormatting sqref="R18:R19">
    <cfRule type="expression" dxfId="9063" priority="5626">
      <formula>IF(R18="Validar","Rojo","Verde")</formula>
    </cfRule>
    <cfRule type="expression" priority="5628">
      <formula>#REF!</formula>
    </cfRule>
  </conditionalFormatting>
  <conditionalFormatting sqref="R19">
    <cfRule type="colorScale" priority="5660">
      <colorScale>
        <cfvo type="min"/>
        <cfvo type="max"/>
        <color theme="0"/>
        <color theme="0"/>
      </colorScale>
    </cfRule>
    <cfRule type="expression" dxfId="9062" priority="5661">
      <formula>Q19&lt;0</formula>
    </cfRule>
  </conditionalFormatting>
  <conditionalFormatting sqref="R23">
    <cfRule type="colorScale" priority="5623">
      <colorScale>
        <cfvo type="min"/>
        <cfvo type="max"/>
        <color theme="0"/>
        <color theme="0"/>
      </colorScale>
    </cfRule>
    <cfRule type="expression" dxfId="9061" priority="5625">
      <formula>Q23&lt;0</formula>
    </cfRule>
  </conditionalFormatting>
  <conditionalFormatting sqref="R23:R24">
    <cfRule type="expression" dxfId="9060" priority="5622">
      <formula>IF(R23="Validar","Rojo","Verde")</formula>
    </cfRule>
    <cfRule type="expression" priority="5624">
      <formula>#REF!</formula>
    </cfRule>
  </conditionalFormatting>
  <conditionalFormatting sqref="R24">
    <cfRule type="colorScale" priority="5656">
      <colorScale>
        <cfvo type="min"/>
        <cfvo type="max"/>
        <color theme="0"/>
        <color theme="0"/>
      </colorScale>
    </cfRule>
    <cfRule type="expression" dxfId="9059" priority="5657">
      <formula>Q24&lt;0</formula>
    </cfRule>
  </conditionalFormatting>
  <conditionalFormatting sqref="R26">
    <cfRule type="colorScale" priority="5619">
      <colorScale>
        <cfvo type="min"/>
        <cfvo type="max"/>
        <color theme="0"/>
        <color theme="0"/>
      </colorScale>
    </cfRule>
    <cfRule type="expression" dxfId="9058" priority="5621">
      <formula>Q26&lt;0</formula>
    </cfRule>
  </conditionalFormatting>
  <conditionalFormatting sqref="R26:R27">
    <cfRule type="expression" dxfId="9057" priority="5618">
      <formula>IF(R26="Validar","Rojo","Verde")</formula>
    </cfRule>
    <cfRule type="expression" priority="5620">
      <formula>#REF!</formula>
    </cfRule>
  </conditionalFormatting>
  <conditionalFormatting sqref="R27">
    <cfRule type="colorScale" priority="5654">
      <colorScale>
        <cfvo type="min"/>
        <cfvo type="max"/>
        <color theme="0"/>
        <color theme="0"/>
      </colorScale>
    </cfRule>
    <cfRule type="expression" dxfId="9056" priority="5655">
      <formula>Q27&lt;0</formula>
    </cfRule>
  </conditionalFormatting>
  <conditionalFormatting sqref="R29">
    <cfRule type="colorScale" priority="5615">
      <colorScale>
        <cfvo type="min"/>
        <cfvo type="max"/>
        <color theme="0"/>
        <color theme="0"/>
      </colorScale>
    </cfRule>
    <cfRule type="expression" dxfId="9055" priority="5617">
      <formula>Q29&lt;0</formula>
    </cfRule>
  </conditionalFormatting>
  <conditionalFormatting sqref="R29:R30">
    <cfRule type="expression" dxfId="9054" priority="5614">
      <formula>IF(R29="Validar","Rojo","Verde")</formula>
    </cfRule>
    <cfRule type="expression" priority="5616">
      <formula>#REF!</formula>
    </cfRule>
  </conditionalFormatting>
  <conditionalFormatting sqref="R30">
    <cfRule type="colorScale" priority="5652">
      <colorScale>
        <cfvo type="min"/>
        <cfvo type="max"/>
        <color theme="0"/>
        <color theme="0"/>
      </colorScale>
    </cfRule>
    <cfRule type="expression" dxfId="9053" priority="5653">
      <formula>Q30&lt;0</formula>
    </cfRule>
  </conditionalFormatting>
  <conditionalFormatting sqref="R39">
    <cfRule type="colorScale" priority="5611">
      <colorScale>
        <cfvo type="min"/>
        <cfvo type="max"/>
        <color theme="0"/>
        <color theme="0"/>
      </colorScale>
    </cfRule>
    <cfRule type="expression" dxfId="9052" priority="5613">
      <formula>Q39&lt;0</formula>
    </cfRule>
  </conditionalFormatting>
  <conditionalFormatting sqref="R39:R66">
    <cfRule type="expression" dxfId="9051" priority="5610">
      <formula>IF(R39="Validar","Rojo","Verde")</formula>
    </cfRule>
    <cfRule type="expression" priority="5612">
      <formula>#REF!</formula>
    </cfRule>
  </conditionalFormatting>
  <conditionalFormatting sqref="R40:R66">
    <cfRule type="colorScale" priority="5650">
      <colorScale>
        <cfvo type="min"/>
        <cfvo type="max"/>
        <color theme="0"/>
        <color theme="0"/>
      </colorScale>
    </cfRule>
    <cfRule type="expression" dxfId="9050" priority="5651">
      <formula>Q40&lt;0</formula>
    </cfRule>
  </conditionalFormatting>
  <conditionalFormatting sqref="R68">
    <cfRule type="colorScale" priority="5607">
      <colorScale>
        <cfvo type="min"/>
        <cfvo type="max"/>
        <color theme="0"/>
        <color theme="0"/>
      </colorScale>
    </cfRule>
    <cfRule type="expression" dxfId="9049" priority="5609">
      <formula>Q68&lt;0</formula>
    </cfRule>
  </conditionalFormatting>
  <conditionalFormatting sqref="R68:R81">
    <cfRule type="expression" dxfId="9048" priority="5606">
      <formula>IF(R68="Validar","Rojo","Verde")</formula>
    </cfRule>
    <cfRule type="expression" priority="5608">
      <formula>#REF!</formula>
    </cfRule>
  </conditionalFormatting>
  <conditionalFormatting sqref="R69:R81">
    <cfRule type="colorScale" priority="5668">
      <colorScale>
        <cfvo type="min"/>
        <cfvo type="max"/>
        <color theme="0"/>
        <color theme="0"/>
      </colorScale>
    </cfRule>
    <cfRule type="expression" dxfId="9047" priority="5669">
      <formula>Q69&lt;0</formula>
    </cfRule>
  </conditionalFormatting>
  <conditionalFormatting sqref="R83">
    <cfRule type="colorScale" priority="5579">
      <colorScale>
        <cfvo type="min"/>
        <cfvo type="max"/>
        <color theme="0"/>
        <color theme="0"/>
      </colorScale>
    </cfRule>
    <cfRule type="expression" dxfId="9046" priority="5581">
      <formula>Q83&lt;0</formula>
    </cfRule>
  </conditionalFormatting>
  <conditionalFormatting sqref="R83:R91">
    <cfRule type="expression" dxfId="9045" priority="5578">
      <formula>IF(R83="Validar","Rojo","Verde")</formula>
    </cfRule>
    <cfRule type="expression" priority="5580">
      <formula>#REF!</formula>
    </cfRule>
  </conditionalFormatting>
  <conditionalFormatting sqref="R84:R91">
    <cfRule type="colorScale" priority="5648">
      <colorScale>
        <cfvo type="min"/>
        <cfvo type="max"/>
        <color theme="0"/>
        <color theme="0"/>
      </colorScale>
    </cfRule>
    <cfRule type="expression" dxfId="9044" priority="5649">
      <formula>Q84&lt;0</formula>
    </cfRule>
  </conditionalFormatting>
  <conditionalFormatting sqref="R93">
    <cfRule type="colorScale" priority="5603">
      <colorScale>
        <cfvo type="min"/>
        <cfvo type="max"/>
        <color theme="0"/>
        <color theme="0"/>
      </colorScale>
    </cfRule>
    <cfRule type="expression" dxfId="9043" priority="5605">
      <formula>Q93&lt;0</formula>
    </cfRule>
  </conditionalFormatting>
  <conditionalFormatting sqref="R93:R102">
    <cfRule type="expression" dxfId="9042" priority="5602">
      <formula>IF(R93="Validar","Rojo","Verde")</formula>
    </cfRule>
    <cfRule type="expression" priority="5604">
      <formula>#REF!</formula>
    </cfRule>
  </conditionalFormatting>
  <conditionalFormatting sqref="R94:R102">
    <cfRule type="colorScale" priority="5646">
      <colorScale>
        <cfvo type="min"/>
        <cfvo type="max"/>
        <color theme="0"/>
        <color theme="0"/>
      </colorScale>
    </cfRule>
    <cfRule type="expression" dxfId="9041" priority="5647">
      <formula>Q94&lt;0</formula>
    </cfRule>
  </conditionalFormatting>
  <conditionalFormatting sqref="R104">
    <cfRule type="colorScale" priority="5599">
      <colorScale>
        <cfvo type="min"/>
        <cfvo type="max"/>
        <color theme="0"/>
        <color theme="0"/>
      </colorScale>
    </cfRule>
    <cfRule type="expression" dxfId="9040" priority="5601">
      <formula>Q104&lt;0</formula>
    </cfRule>
  </conditionalFormatting>
  <conditionalFormatting sqref="R104:R106">
    <cfRule type="expression" dxfId="9039" priority="5598">
      <formula>IF(R104="Validar","Rojo","Verde")</formula>
    </cfRule>
    <cfRule type="expression" priority="5600">
      <formula>#REF!</formula>
    </cfRule>
  </conditionalFormatting>
  <conditionalFormatting sqref="R105:R106">
    <cfRule type="colorScale" priority="5644">
      <colorScale>
        <cfvo type="min"/>
        <cfvo type="max"/>
        <color theme="0"/>
        <color theme="0"/>
      </colorScale>
    </cfRule>
    <cfRule type="expression" dxfId="9038" priority="5645">
      <formula>Q105&lt;0</formula>
    </cfRule>
  </conditionalFormatting>
  <conditionalFormatting sqref="R110">
    <cfRule type="colorScale" priority="5642">
      <colorScale>
        <cfvo type="min"/>
        <cfvo type="max"/>
        <color theme="0"/>
        <color theme="0"/>
      </colorScale>
    </cfRule>
    <cfRule type="expression" dxfId="9037" priority="5643">
      <formula>Q110&lt;0</formula>
    </cfRule>
  </conditionalFormatting>
  <conditionalFormatting sqref="R110:R111">
    <cfRule type="expression" priority="5559">
      <formula>#REF!</formula>
    </cfRule>
  </conditionalFormatting>
  <conditionalFormatting sqref="R111">
    <cfRule type="colorScale" priority="5558">
      <colorScale>
        <cfvo type="min"/>
        <cfvo type="max"/>
        <color theme="0"/>
        <color theme="0"/>
      </colorScale>
    </cfRule>
    <cfRule type="expression" dxfId="9036" priority="5560">
      <formula>Q111&lt;0</formula>
    </cfRule>
  </conditionalFormatting>
  <conditionalFormatting sqref="R117:R123">
    <cfRule type="colorScale" priority="5639">
      <colorScale>
        <cfvo type="min"/>
        <cfvo type="max"/>
        <color theme="0"/>
        <color theme="0"/>
      </colorScale>
    </cfRule>
    <cfRule type="expression" dxfId="9035" priority="5641">
      <formula>Q117&lt;0</formula>
    </cfRule>
  </conditionalFormatting>
  <conditionalFormatting sqref="R125">
    <cfRule type="colorScale" priority="5595">
      <colorScale>
        <cfvo type="min"/>
        <cfvo type="max"/>
        <color theme="0"/>
        <color theme="0"/>
      </colorScale>
    </cfRule>
    <cfRule type="expression" dxfId="9034" priority="5597">
      <formula>Q125&lt;0</formula>
    </cfRule>
  </conditionalFormatting>
  <conditionalFormatting sqref="R125:R134">
    <cfRule type="expression" dxfId="9033" priority="5594">
      <formula>IF(R125="Validar","Rojo","Verde")</formula>
    </cfRule>
    <cfRule type="expression" priority="5596">
      <formula>#REF!</formula>
    </cfRule>
  </conditionalFormatting>
  <conditionalFormatting sqref="R126:R134">
    <cfRule type="colorScale" priority="5636">
      <colorScale>
        <cfvo type="min"/>
        <cfvo type="max"/>
        <color theme="0"/>
        <color theme="0"/>
      </colorScale>
    </cfRule>
    <cfRule type="expression" dxfId="9032" priority="5637">
      <formula>Q126&lt;0</formula>
    </cfRule>
  </conditionalFormatting>
  <conditionalFormatting sqref="X110:X111">
    <cfRule type="expression" dxfId="9031" priority="5379">
      <formula>IF(X110="Validar","Rojo","Verde")</formula>
    </cfRule>
  </conditionalFormatting>
  <conditionalFormatting sqref="X117:X123">
    <cfRule type="expression" dxfId="9030" priority="5435">
      <formula>IF(X117="Validar","Rojo","Verde")</formula>
    </cfRule>
  </conditionalFormatting>
  <conditionalFormatting sqref="X6:X16">
    <cfRule type="expression" dxfId="9029" priority="5427">
      <formula>IF(X6="Validar","Rojo","Verde")</formula>
    </cfRule>
    <cfRule type="expression" priority="5429">
      <formula>#REF!</formula>
    </cfRule>
  </conditionalFormatting>
  <conditionalFormatting sqref="X6:X9">
    <cfRule type="colorScale" priority="5463">
      <colorScale>
        <cfvo type="min"/>
        <cfvo type="max"/>
        <color theme="0"/>
        <color theme="0"/>
      </colorScale>
    </cfRule>
    <cfRule type="expression" dxfId="9028" priority="5464">
      <formula>W6&lt;0</formula>
    </cfRule>
  </conditionalFormatting>
  <conditionalFormatting sqref="X10">
    <cfRule type="colorScale" priority="5431">
      <colorScale>
        <cfvo type="min"/>
        <cfvo type="max"/>
        <color theme="0"/>
        <color theme="0"/>
      </colorScale>
    </cfRule>
    <cfRule type="expression" dxfId="9027" priority="5432">
      <formula>W10&lt;0</formula>
    </cfRule>
  </conditionalFormatting>
  <conditionalFormatting sqref="X11:X14">
    <cfRule type="colorScale" priority="5461">
      <colorScale>
        <cfvo type="min"/>
        <cfvo type="max"/>
        <color theme="0"/>
        <color theme="0"/>
      </colorScale>
    </cfRule>
    <cfRule type="expression" dxfId="9026" priority="5462">
      <formula>W11&lt;0</formula>
    </cfRule>
  </conditionalFormatting>
  <conditionalFormatting sqref="X15">
    <cfRule type="colorScale" priority="5428">
      <colorScale>
        <cfvo type="min"/>
        <cfvo type="max"/>
        <color theme="0"/>
        <color theme="0"/>
      </colorScale>
    </cfRule>
    <cfRule type="expression" dxfId="9025" priority="5430">
      <formula>W15&lt;0</formula>
    </cfRule>
  </conditionalFormatting>
  <conditionalFormatting sqref="X16">
    <cfRule type="colorScale" priority="5459">
      <colorScale>
        <cfvo type="min"/>
        <cfvo type="max"/>
        <color theme="0"/>
        <color theme="0"/>
      </colorScale>
    </cfRule>
    <cfRule type="expression" dxfId="9024" priority="5460">
      <formula>W16&lt;0</formula>
    </cfRule>
  </conditionalFormatting>
  <conditionalFormatting sqref="X18">
    <cfRule type="colorScale" priority="5424">
      <colorScale>
        <cfvo type="min"/>
        <cfvo type="max"/>
        <color theme="0"/>
        <color theme="0"/>
      </colorScale>
    </cfRule>
    <cfRule type="expression" dxfId="9023" priority="5426">
      <formula>W18&lt;0</formula>
    </cfRule>
  </conditionalFormatting>
  <conditionalFormatting sqref="X18:X19">
    <cfRule type="expression" dxfId="9022" priority="5423">
      <formula>IF(X18="Validar","Rojo","Verde")</formula>
    </cfRule>
    <cfRule type="expression" priority="5425">
      <formula>#REF!</formula>
    </cfRule>
  </conditionalFormatting>
  <conditionalFormatting sqref="X19">
    <cfRule type="colorScale" priority="5457">
      <colorScale>
        <cfvo type="min"/>
        <cfvo type="max"/>
        <color theme="0"/>
        <color theme="0"/>
      </colorScale>
    </cfRule>
    <cfRule type="expression" dxfId="9021" priority="5458">
      <formula>W19&lt;0</formula>
    </cfRule>
  </conditionalFormatting>
  <conditionalFormatting sqref="X23">
    <cfRule type="colorScale" priority="5420">
      <colorScale>
        <cfvo type="min"/>
        <cfvo type="max"/>
        <color theme="0"/>
        <color theme="0"/>
      </colorScale>
    </cfRule>
    <cfRule type="expression" dxfId="9020" priority="5422">
      <formula>W23&lt;0</formula>
    </cfRule>
  </conditionalFormatting>
  <conditionalFormatting sqref="X23:X24">
    <cfRule type="expression" dxfId="9019" priority="5419">
      <formula>IF(X23="Validar","Rojo","Verde")</formula>
    </cfRule>
    <cfRule type="expression" priority="5421">
      <formula>#REF!</formula>
    </cfRule>
  </conditionalFormatting>
  <conditionalFormatting sqref="X24">
    <cfRule type="colorScale" priority="5453">
      <colorScale>
        <cfvo type="min"/>
        <cfvo type="max"/>
        <color theme="0"/>
        <color theme="0"/>
      </colorScale>
    </cfRule>
    <cfRule type="expression" dxfId="9018" priority="5454">
      <formula>W24&lt;0</formula>
    </cfRule>
  </conditionalFormatting>
  <conditionalFormatting sqref="X26">
    <cfRule type="colorScale" priority="5416">
      <colorScale>
        <cfvo type="min"/>
        <cfvo type="max"/>
        <color theme="0"/>
        <color theme="0"/>
      </colorScale>
    </cfRule>
    <cfRule type="expression" dxfId="9017" priority="5418">
      <formula>W26&lt;0</formula>
    </cfRule>
  </conditionalFormatting>
  <conditionalFormatting sqref="X26:X27">
    <cfRule type="expression" dxfId="9016" priority="5415">
      <formula>IF(X26="Validar","Rojo","Verde")</formula>
    </cfRule>
    <cfRule type="expression" priority="5417">
      <formula>#REF!</formula>
    </cfRule>
  </conditionalFormatting>
  <conditionalFormatting sqref="X27">
    <cfRule type="colorScale" priority="5451">
      <colorScale>
        <cfvo type="min"/>
        <cfvo type="max"/>
        <color theme="0"/>
        <color theme="0"/>
      </colorScale>
    </cfRule>
    <cfRule type="expression" dxfId="9015" priority="5452">
      <formula>W27&lt;0</formula>
    </cfRule>
  </conditionalFormatting>
  <conditionalFormatting sqref="X29">
    <cfRule type="colorScale" priority="5412">
      <colorScale>
        <cfvo type="min"/>
        <cfvo type="max"/>
        <color theme="0"/>
        <color theme="0"/>
      </colorScale>
    </cfRule>
    <cfRule type="expression" dxfId="9014" priority="5414">
      <formula>W29&lt;0</formula>
    </cfRule>
  </conditionalFormatting>
  <conditionalFormatting sqref="X29:X30">
    <cfRule type="expression" dxfId="9013" priority="5411">
      <formula>IF(X29="Validar","Rojo","Verde")</formula>
    </cfRule>
    <cfRule type="expression" priority="5413">
      <formula>#REF!</formula>
    </cfRule>
  </conditionalFormatting>
  <conditionalFormatting sqref="X30">
    <cfRule type="colorScale" priority="5449">
      <colorScale>
        <cfvo type="min"/>
        <cfvo type="max"/>
        <color theme="0"/>
        <color theme="0"/>
      </colorScale>
    </cfRule>
    <cfRule type="expression" dxfId="9012" priority="5450">
      <formula>W30&lt;0</formula>
    </cfRule>
  </conditionalFormatting>
  <conditionalFormatting sqref="X39">
    <cfRule type="colorScale" priority="5408">
      <colorScale>
        <cfvo type="min"/>
        <cfvo type="max"/>
        <color theme="0"/>
        <color theme="0"/>
      </colorScale>
    </cfRule>
    <cfRule type="expression" dxfId="9011" priority="5410">
      <formula>W39&lt;0</formula>
    </cfRule>
  </conditionalFormatting>
  <conditionalFormatting sqref="X39:X66">
    <cfRule type="expression" dxfId="9010" priority="5407">
      <formula>IF(X39="Validar","Rojo","Verde")</formula>
    </cfRule>
    <cfRule type="expression" priority="5409">
      <formula>#REF!</formula>
    </cfRule>
  </conditionalFormatting>
  <conditionalFormatting sqref="X40:X66">
    <cfRule type="colorScale" priority="5447">
      <colorScale>
        <cfvo type="min"/>
        <cfvo type="max"/>
        <color theme="0"/>
        <color theme="0"/>
      </colorScale>
    </cfRule>
    <cfRule type="expression" dxfId="9009" priority="5448">
      <formula>W40&lt;0</formula>
    </cfRule>
  </conditionalFormatting>
  <conditionalFormatting sqref="X68">
    <cfRule type="colorScale" priority="5404">
      <colorScale>
        <cfvo type="min"/>
        <cfvo type="max"/>
        <color theme="0"/>
        <color theme="0"/>
      </colorScale>
    </cfRule>
    <cfRule type="expression" dxfId="9008" priority="5406">
      <formula>W68&lt;0</formula>
    </cfRule>
  </conditionalFormatting>
  <conditionalFormatting sqref="X68:X81">
    <cfRule type="expression" dxfId="9007" priority="5403">
      <formula>IF(X68="Validar","Rojo","Verde")</formula>
    </cfRule>
    <cfRule type="expression" priority="5405">
      <formula>#REF!</formula>
    </cfRule>
  </conditionalFormatting>
  <conditionalFormatting sqref="X69:X81">
    <cfRule type="colorScale" priority="5465">
      <colorScale>
        <cfvo type="min"/>
        <cfvo type="max"/>
        <color theme="0"/>
        <color theme="0"/>
      </colorScale>
    </cfRule>
    <cfRule type="expression" dxfId="9006" priority="5466">
      <formula>W69&lt;0</formula>
    </cfRule>
  </conditionalFormatting>
  <conditionalFormatting sqref="X83">
    <cfRule type="colorScale" priority="5387">
      <colorScale>
        <cfvo type="min"/>
        <cfvo type="max"/>
        <color theme="0"/>
        <color theme="0"/>
      </colorScale>
    </cfRule>
    <cfRule type="expression" dxfId="9005" priority="5389">
      <formula>W83&lt;0</formula>
    </cfRule>
  </conditionalFormatting>
  <conditionalFormatting sqref="X83:X91">
    <cfRule type="expression" dxfId="9004" priority="5386">
      <formula>IF(X83="Validar","Rojo","Verde")</formula>
    </cfRule>
    <cfRule type="expression" priority="5388">
      <formula>#REF!</formula>
    </cfRule>
  </conditionalFormatting>
  <conditionalFormatting sqref="X84:X91">
    <cfRule type="colorScale" priority="5445">
      <colorScale>
        <cfvo type="min"/>
        <cfvo type="max"/>
        <color theme="0"/>
        <color theme="0"/>
      </colorScale>
    </cfRule>
    <cfRule type="expression" dxfId="9003" priority="5446">
      <formula>W84&lt;0</formula>
    </cfRule>
  </conditionalFormatting>
  <conditionalFormatting sqref="X93">
    <cfRule type="colorScale" priority="5400">
      <colorScale>
        <cfvo type="min"/>
        <cfvo type="max"/>
        <color theme="0"/>
        <color theme="0"/>
      </colorScale>
    </cfRule>
    <cfRule type="expression" dxfId="9002" priority="5402">
      <formula>W93&lt;0</formula>
    </cfRule>
  </conditionalFormatting>
  <conditionalFormatting sqref="X93:X102">
    <cfRule type="expression" dxfId="9001" priority="5399">
      <formula>IF(X93="Validar","Rojo","Verde")</formula>
    </cfRule>
    <cfRule type="expression" priority="5401">
      <formula>#REF!</formula>
    </cfRule>
  </conditionalFormatting>
  <conditionalFormatting sqref="X94:X102">
    <cfRule type="colorScale" priority="5443">
      <colorScale>
        <cfvo type="min"/>
        <cfvo type="max"/>
        <color theme="0"/>
        <color theme="0"/>
      </colorScale>
    </cfRule>
    <cfRule type="expression" dxfId="9000" priority="5444">
      <formula>W94&lt;0</formula>
    </cfRule>
  </conditionalFormatting>
  <conditionalFormatting sqref="X104">
    <cfRule type="colorScale" priority="5396">
      <colorScale>
        <cfvo type="min"/>
        <cfvo type="max"/>
        <color theme="0"/>
        <color theme="0"/>
      </colorScale>
    </cfRule>
    <cfRule type="expression" dxfId="8999" priority="5398">
      <formula>W104&lt;0</formula>
    </cfRule>
  </conditionalFormatting>
  <conditionalFormatting sqref="X104:X106">
    <cfRule type="expression" dxfId="8998" priority="5395">
      <formula>IF(X104="Validar","Rojo","Verde")</formula>
    </cfRule>
    <cfRule type="expression" priority="5397">
      <formula>#REF!</formula>
    </cfRule>
  </conditionalFormatting>
  <conditionalFormatting sqref="X105:X106">
    <cfRule type="colorScale" priority="5441">
      <colorScale>
        <cfvo type="min"/>
        <cfvo type="max"/>
        <color theme="0"/>
        <color theme="0"/>
      </colorScale>
    </cfRule>
    <cfRule type="expression" dxfId="8997" priority="5442">
      <formula>W105&lt;0</formula>
    </cfRule>
  </conditionalFormatting>
  <conditionalFormatting sqref="X110">
    <cfRule type="colorScale" priority="5439">
      <colorScale>
        <cfvo type="min"/>
        <cfvo type="max"/>
        <color theme="0"/>
        <color theme="0"/>
      </colorScale>
    </cfRule>
    <cfRule type="expression" dxfId="8996" priority="5440">
      <formula>W110&lt;0</formula>
    </cfRule>
  </conditionalFormatting>
  <conditionalFormatting sqref="X110:X111">
    <cfRule type="expression" priority="5381">
      <formula>#REF!</formula>
    </cfRule>
  </conditionalFormatting>
  <conditionalFormatting sqref="X111">
    <cfRule type="colorScale" priority="5380">
      <colorScale>
        <cfvo type="min"/>
        <cfvo type="max"/>
        <color theme="0"/>
        <color theme="0"/>
      </colorScale>
    </cfRule>
    <cfRule type="expression" dxfId="8995" priority="5382">
      <formula>W111&lt;0</formula>
    </cfRule>
  </conditionalFormatting>
  <conditionalFormatting sqref="X117:X123">
    <cfRule type="colorScale" priority="5436">
      <colorScale>
        <cfvo type="min"/>
        <cfvo type="max"/>
        <color theme="0"/>
        <color theme="0"/>
      </colorScale>
    </cfRule>
    <cfRule type="expression" priority="5437">
      <formula>#REF!</formula>
    </cfRule>
    <cfRule type="expression" dxfId="8994" priority="5438">
      <formula>W117&lt;0</formula>
    </cfRule>
  </conditionalFormatting>
  <conditionalFormatting sqref="X125">
    <cfRule type="colorScale" priority="5392">
      <colorScale>
        <cfvo type="min"/>
        <cfvo type="max"/>
        <color theme="0"/>
        <color theme="0"/>
      </colorScale>
    </cfRule>
    <cfRule type="expression" dxfId="8993" priority="5394">
      <formula>W125&lt;0</formula>
    </cfRule>
  </conditionalFormatting>
  <conditionalFormatting sqref="X125:X134">
    <cfRule type="expression" dxfId="8992" priority="5391">
      <formula>IF(X125="Validar","Rojo","Verde")</formula>
    </cfRule>
    <cfRule type="expression" priority="5393">
      <formula>#REF!</formula>
    </cfRule>
  </conditionalFormatting>
  <conditionalFormatting sqref="X126:X134">
    <cfRule type="colorScale" priority="5433">
      <colorScale>
        <cfvo type="min"/>
        <cfvo type="max"/>
        <color theme="0"/>
        <color theme="0"/>
      </colorScale>
    </cfRule>
    <cfRule type="expression" dxfId="8991" priority="5434">
      <formula>W126&lt;0</formula>
    </cfRule>
  </conditionalFormatting>
  <conditionalFormatting sqref="AB110:AB111">
    <cfRule type="expression" dxfId="8990" priority="5468">
      <formula>IF(AB110="Validar","Rojo","Verde")</formula>
    </cfRule>
  </conditionalFormatting>
  <conditionalFormatting sqref="AB117:AB123">
    <cfRule type="expression" dxfId="8989" priority="5524">
      <formula>IF(AB117="Validar","Rojo","Verde")</formula>
    </cfRule>
  </conditionalFormatting>
  <conditionalFormatting sqref="AB117:AB123">
    <cfRule type="expression" priority="5526">
      <formula>#REF!</formula>
    </cfRule>
  </conditionalFormatting>
  <conditionalFormatting sqref="AB6:AB16">
    <cfRule type="expression" dxfId="8988" priority="5516">
      <formula>IF(AB6="Validar","Rojo","Verde")</formula>
    </cfRule>
    <cfRule type="expression" priority="5518">
      <formula>#REF!</formula>
    </cfRule>
  </conditionalFormatting>
  <conditionalFormatting sqref="AB6:AB9">
    <cfRule type="colorScale" priority="5552">
      <colorScale>
        <cfvo type="min"/>
        <cfvo type="max"/>
        <color theme="0"/>
        <color theme="0"/>
      </colorScale>
    </cfRule>
    <cfRule type="expression" dxfId="8987" priority="5553">
      <formula>AA6&lt;0</formula>
    </cfRule>
  </conditionalFormatting>
  <conditionalFormatting sqref="AB10">
    <cfRule type="colorScale" priority="5520">
      <colorScale>
        <cfvo type="min"/>
        <cfvo type="max"/>
        <color theme="0"/>
        <color theme="0"/>
      </colorScale>
    </cfRule>
    <cfRule type="expression" dxfId="8986" priority="5521">
      <formula>AA10&lt;0</formula>
    </cfRule>
  </conditionalFormatting>
  <conditionalFormatting sqref="AB11:AB14">
    <cfRule type="colorScale" priority="5550">
      <colorScale>
        <cfvo type="min"/>
        <cfvo type="max"/>
        <color theme="0"/>
        <color theme="0"/>
      </colorScale>
    </cfRule>
    <cfRule type="expression" dxfId="8985" priority="5551">
      <formula>AA11&lt;0</formula>
    </cfRule>
  </conditionalFormatting>
  <conditionalFormatting sqref="AB15">
    <cfRule type="colorScale" priority="5517">
      <colorScale>
        <cfvo type="min"/>
        <cfvo type="max"/>
        <color theme="0"/>
        <color theme="0"/>
      </colorScale>
    </cfRule>
    <cfRule type="expression" dxfId="8984" priority="5519">
      <formula>AA15&lt;0</formula>
    </cfRule>
  </conditionalFormatting>
  <conditionalFormatting sqref="AB16">
    <cfRule type="colorScale" priority="5548">
      <colorScale>
        <cfvo type="min"/>
        <cfvo type="max"/>
        <color theme="0"/>
        <color theme="0"/>
      </colorScale>
    </cfRule>
    <cfRule type="expression" dxfId="8983" priority="5549">
      <formula>AA16&lt;0</formula>
    </cfRule>
  </conditionalFormatting>
  <conditionalFormatting sqref="AB18">
    <cfRule type="colorScale" priority="5513">
      <colorScale>
        <cfvo type="min"/>
        <cfvo type="max"/>
        <color theme="0"/>
        <color theme="0"/>
      </colorScale>
    </cfRule>
    <cfRule type="expression" dxfId="8982" priority="5515">
      <formula>AA18&lt;0</formula>
    </cfRule>
  </conditionalFormatting>
  <conditionalFormatting sqref="AB18:AB19">
    <cfRule type="expression" dxfId="8981" priority="5512">
      <formula>IF(AB18="Validar","Rojo","Verde")</formula>
    </cfRule>
    <cfRule type="expression" priority="5514">
      <formula>#REF!</formula>
    </cfRule>
  </conditionalFormatting>
  <conditionalFormatting sqref="AB19">
    <cfRule type="colorScale" priority="5546">
      <colorScale>
        <cfvo type="min"/>
        <cfvo type="max"/>
        <color theme="0"/>
        <color theme="0"/>
      </colorScale>
    </cfRule>
    <cfRule type="expression" dxfId="8980" priority="5547">
      <formula>AA19&lt;0</formula>
    </cfRule>
  </conditionalFormatting>
  <conditionalFormatting sqref="AB23">
    <cfRule type="colorScale" priority="5509">
      <colorScale>
        <cfvo type="min"/>
        <cfvo type="max"/>
        <color theme="0"/>
        <color theme="0"/>
      </colorScale>
    </cfRule>
    <cfRule type="expression" dxfId="8979" priority="5511">
      <formula>AA23&lt;0</formula>
    </cfRule>
  </conditionalFormatting>
  <conditionalFormatting sqref="AB23:AB24">
    <cfRule type="expression" dxfId="8978" priority="5508">
      <formula>IF(AB23="Validar","Rojo","Verde")</formula>
    </cfRule>
    <cfRule type="expression" priority="5510">
      <formula>#REF!</formula>
    </cfRule>
  </conditionalFormatting>
  <conditionalFormatting sqref="AB24">
    <cfRule type="colorScale" priority="5542">
      <colorScale>
        <cfvo type="min"/>
        <cfvo type="max"/>
        <color theme="0"/>
        <color theme="0"/>
      </colorScale>
    </cfRule>
    <cfRule type="expression" dxfId="8977" priority="5543">
      <formula>AA24&lt;0</formula>
    </cfRule>
  </conditionalFormatting>
  <conditionalFormatting sqref="AB26">
    <cfRule type="colorScale" priority="5505">
      <colorScale>
        <cfvo type="min"/>
        <cfvo type="max"/>
        <color theme="0"/>
        <color theme="0"/>
      </colorScale>
    </cfRule>
    <cfRule type="expression" dxfId="8976" priority="5507">
      <formula>AA26&lt;0</formula>
    </cfRule>
  </conditionalFormatting>
  <conditionalFormatting sqref="AB26:AB27">
    <cfRule type="expression" dxfId="8975" priority="5504">
      <formula>IF(AB26="Validar","Rojo","Verde")</formula>
    </cfRule>
    <cfRule type="expression" priority="5506">
      <formula>#REF!</formula>
    </cfRule>
  </conditionalFormatting>
  <conditionalFormatting sqref="AB27">
    <cfRule type="colorScale" priority="5540">
      <colorScale>
        <cfvo type="min"/>
        <cfvo type="max"/>
        <color theme="0"/>
        <color theme="0"/>
      </colorScale>
    </cfRule>
    <cfRule type="expression" dxfId="8974" priority="5541">
      <formula>AA27&lt;0</formula>
    </cfRule>
  </conditionalFormatting>
  <conditionalFormatting sqref="AB29">
    <cfRule type="colorScale" priority="5501">
      <colorScale>
        <cfvo type="min"/>
        <cfvo type="max"/>
        <color theme="0"/>
        <color theme="0"/>
      </colorScale>
    </cfRule>
    <cfRule type="expression" dxfId="8973" priority="5503">
      <formula>AA29&lt;0</formula>
    </cfRule>
  </conditionalFormatting>
  <conditionalFormatting sqref="AB29:AB30">
    <cfRule type="expression" dxfId="8972" priority="5500">
      <formula>IF(AB29="Validar","Rojo","Verde")</formula>
    </cfRule>
    <cfRule type="expression" priority="5502">
      <formula>#REF!</formula>
    </cfRule>
  </conditionalFormatting>
  <conditionalFormatting sqref="AB30">
    <cfRule type="colorScale" priority="5538">
      <colorScale>
        <cfvo type="min"/>
        <cfvo type="max"/>
        <color theme="0"/>
        <color theme="0"/>
      </colorScale>
    </cfRule>
    <cfRule type="expression" dxfId="8971" priority="5539">
      <formula>AA30&lt;0</formula>
    </cfRule>
  </conditionalFormatting>
  <conditionalFormatting sqref="AB39">
    <cfRule type="colorScale" priority="5497">
      <colorScale>
        <cfvo type="min"/>
        <cfvo type="max"/>
        <color theme="0"/>
        <color theme="0"/>
      </colorScale>
    </cfRule>
    <cfRule type="expression" dxfId="8970" priority="5499">
      <formula>AA39&lt;0</formula>
    </cfRule>
  </conditionalFormatting>
  <conditionalFormatting sqref="AB39:AB66">
    <cfRule type="expression" dxfId="8969" priority="5496">
      <formula>IF(AB39="Validar","Rojo","Verde")</formula>
    </cfRule>
    <cfRule type="expression" priority="5498">
      <formula>#REF!</formula>
    </cfRule>
  </conditionalFormatting>
  <conditionalFormatting sqref="AB40:AB66">
    <cfRule type="colorScale" priority="5536">
      <colorScale>
        <cfvo type="min"/>
        <cfvo type="max"/>
        <color theme="0"/>
        <color theme="0"/>
      </colorScale>
    </cfRule>
    <cfRule type="expression" dxfId="8968" priority="5537">
      <formula>AA40&lt;0</formula>
    </cfRule>
  </conditionalFormatting>
  <conditionalFormatting sqref="AB68">
    <cfRule type="colorScale" priority="5493">
      <colorScale>
        <cfvo type="min"/>
        <cfvo type="max"/>
        <color theme="0"/>
        <color theme="0"/>
      </colorScale>
    </cfRule>
    <cfRule type="expression" dxfId="8967" priority="5495">
      <formula>AA68&lt;0</formula>
    </cfRule>
  </conditionalFormatting>
  <conditionalFormatting sqref="AB68:AB81">
    <cfRule type="expression" dxfId="8966" priority="5492">
      <formula>IF(AB68="Validar","Rojo","Verde")</formula>
    </cfRule>
    <cfRule type="expression" priority="5494">
      <formula>#REF!</formula>
    </cfRule>
  </conditionalFormatting>
  <conditionalFormatting sqref="AB69:AB81">
    <cfRule type="colorScale" priority="5554">
      <colorScale>
        <cfvo type="min"/>
        <cfvo type="max"/>
        <color theme="0"/>
        <color theme="0"/>
      </colorScale>
    </cfRule>
    <cfRule type="expression" dxfId="8965" priority="5555">
      <formula>AA69&lt;0</formula>
    </cfRule>
  </conditionalFormatting>
  <conditionalFormatting sqref="AB83">
    <cfRule type="colorScale" priority="5476">
      <colorScale>
        <cfvo type="min"/>
        <cfvo type="max"/>
        <color theme="0"/>
        <color theme="0"/>
      </colorScale>
    </cfRule>
    <cfRule type="expression" dxfId="8964" priority="5478">
      <formula>AA83&lt;0</formula>
    </cfRule>
  </conditionalFormatting>
  <conditionalFormatting sqref="AB83:AB91">
    <cfRule type="expression" dxfId="8963" priority="5475">
      <formula>IF(AB83="Validar","Rojo","Verde")</formula>
    </cfRule>
    <cfRule type="expression" priority="5477">
      <formula>#REF!</formula>
    </cfRule>
  </conditionalFormatting>
  <conditionalFormatting sqref="AB84:AB91">
    <cfRule type="colorScale" priority="5534">
      <colorScale>
        <cfvo type="min"/>
        <cfvo type="max"/>
        <color theme="0"/>
        <color theme="0"/>
      </colorScale>
    </cfRule>
    <cfRule type="expression" dxfId="8962" priority="5535">
      <formula>AA84&lt;0</formula>
    </cfRule>
  </conditionalFormatting>
  <conditionalFormatting sqref="AB93">
    <cfRule type="colorScale" priority="5489">
      <colorScale>
        <cfvo type="min"/>
        <cfvo type="max"/>
        <color theme="0"/>
        <color theme="0"/>
      </colorScale>
    </cfRule>
    <cfRule type="expression" dxfId="8961" priority="5491">
      <formula>AA93&lt;0</formula>
    </cfRule>
  </conditionalFormatting>
  <conditionalFormatting sqref="AB93:AB102">
    <cfRule type="expression" dxfId="8960" priority="5488">
      <formula>IF(AB93="Validar","Rojo","Verde")</formula>
    </cfRule>
    <cfRule type="expression" priority="5490">
      <formula>#REF!</formula>
    </cfRule>
  </conditionalFormatting>
  <conditionalFormatting sqref="AB94:AB102">
    <cfRule type="colorScale" priority="5532">
      <colorScale>
        <cfvo type="min"/>
        <cfvo type="max"/>
        <color theme="0"/>
        <color theme="0"/>
      </colorScale>
    </cfRule>
    <cfRule type="expression" dxfId="8959" priority="5533">
      <formula>AA94&lt;0</formula>
    </cfRule>
  </conditionalFormatting>
  <conditionalFormatting sqref="AB104">
    <cfRule type="colorScale" priority="5485">
      <colorScale>
        <cfvo type="min"/>
        <cfvo type="max"/>
        <color theme="0"/>
        <color theme="0"/>
      </colorScale>
    </cfRule>
    <cfRule type="expression" dxfId="8958" priority="5487">
      <formula>AA104&lt;0</formula>
    </cfRule>
  </conditionalFormatting>
  <conditionalFormatting sqref="AB104:AB106">
    <cfRule type="expression" dxfId="8957" priority="5484">
      <formula>IF(AB104="Validar","Rojo","Verde")</formula>
    </cfRule>
    <cfRule type="expression" priority="5486">
      <formula>#REF!</formula>
    </cfRule>
  </conditionalFormatting>
  <conditionalFormatting sqref="AB105:AB106">
    <cfRule type="colorScale" priority="5530">
      <colorScale>
        <cfvo type="min"/>
        <cfvo type="max"/>
        <color theme="0"/>
        <color theme="0"/>
      </colorScale>
    </cfRule>
    <cfRule type="expression" dxfId="8956" priority="5531">
      <formula>AA105&lt;0</formula>
    </cfRule>
  </conditionalFormatting>
  <conditionalFormatting sqref="AB110">
    <cfRule type="colorScale" priority="5528">
      <colorScale>
        <cfvo type="min"/>
        <cfvo type="max"/>
        <color theme="0"/>
        <color theme="0"/>
      </colorScale>
    </cfRule>
    <cfRule type="expression" dxfId="8955" priority="5529">
      <formula>AA110&lt;0</formula>
    </cfRule>
  </conditionalFormatting>
  <conditionalFormatting sqref="AB110:AB111">
    <cfRule type="expression" priority="5470">
      <formula>#REF!</formula>
    </cfRule>
  </conditionalFormatting>
  <conditionalFormatting sqref="AB111">
    <cfRule type="colorScale" priority="5469">
      <colorScale>
        <cfvo type="min"/>
        <cfvo type="max"/>
        <color theme="0"/>
        <color theme="0"/>
      </colorScale>
    </cfRule>
    <cfRule type="expression" dxfId="8954" priority="5471">
      <formula>AA111&lt;0</formula>
    </cfRule>
  </conditionalFormatting>
  <conditionalFormatting sqref="AB117:AB123">
    <cfRule type="colorScale" priority="5525">
      <colorScale>
        <cfvo type="min"/>
        <cfvo type="max"/>
        <color theme="0"/>
        <color theme="0"/>
      </colorScale>
    </cfRule>
    <cfRule type="expression" dxfId="8953" priority="5527">
      <formula>AA117&lt;0</formula>
    </cfRule>
  </conditionalFormatting>
  <conditionalFormatting sqref="AB125">
    <cfRule type="colorScale" priority="5481">
      <colorScale>
        <cfvo type="min"/>
        <cfvo type="max"/>
        <color theme="0"/>
        <color theme="0"/>
      </colorScale>
    </cfRule>
    <cfRule type="expression" dxfId="8952" priority="5483">
      <formula>AA125&lt;0</formula>
    </cfRule>
  </conditionalFormatting>
  <conditionalFormatting sqref="AB125:AB134">
    <cfRule type="expression" dxfId="8951" priority="5480">
      <formula>IF(AB125="Validar","Rojo","Verde")</formula>
    </cfRule>
    <cfRule type="expression" priority="5482">
      <formula>#REF!</formula>
    </cfRule>
  </conditionalFormatting>
  <conditionalFormatting sqref="AB126:AB134">
    <cfRule type="colorScale" priority="5522">
      <colorScale>
        <cfvo type="min"/>
        <cfvo type="max"/>
        <color theme="0"/>
        <color theme="0"/>
      </colorScale>
    </cfRule>
    <cfRule type="expression" dxfId="8950" priority="5523">
      <formula>AA126&lt;0</formula>
    </cfRule>
  </conditionalFormatting>
  <conditionalFormatting sqref="AV110:AV111">
    <cfRule type="expression" dxfId="8949" priority="5290">
      <formula>IF(AV110="Validar","Rojo","Verde")</formula>
    </cfRule>
  </conditionalFormatting>
  <conditionalFormatting sqref="AV117:AV123">
    <cfRule type="expression" dxfId="8948" priority="5346">
      <formula>IF(AV117="Validar","Rojo","Verde")</formula>
    </cfRule>
  </conditionalFormatting>
  <conditionalFormatting sqref="AV6:AV16">
    <cfRule type="expression" dxfId="8947" priority="5338">
      <formula>IF(AV6="Validar","Rojo","Verde")</formula>
    </cfRule>
    <cfRule type="expression" priority="5340">
      <formula>#REF!</formula>
    </cfRule>
  </conditionalFormatting>
  <conditionalFormatting sqref="AV6:AV9">
    <cfRule type="colorScale" priority="5374">
      <colorScale>
        <cfvo type="min"/>
        <cfvo type="max"/>
        <color theme="0"/>
        <color theme="0"/>
      </colorScale>
    </cfRule>
    <cfRule type="expression" dxfId="8946" priority="5375">
      <formula>AU6&lt;0</formula>
    </cfRule>
  </conditionalFormatting>
  <conditionalFormatting sqref="AV10">
    <cfRule type="colorScale" priority="5342">
      <colorScale>
        <cfvo type="min"/>
        <cfvo type="max"/>
        <color theme="0"/>
        <color theme="0"/>
      </colorScale>
    </cfRule>
    <cfRule type="expression" dxfId="8945" priority="5343">
      <formula>AU10&lt;0</formula>
    </cfRule>
  </conditionalFormatting>
  <conditionalFormatting sqref="AV11:AV14">
    <cfRule type="colorScale" priority="5372">
      <colorScale>
        <cfvo type="min"/>
        <cfvo type="max"/>
        <color theme="0"/>
        <color theme="0"/>
      </colorScale>
    </cfRule>
    <cfRule type="expression" dxfId="8944" priority="5373">
      <formula>AU11&lt;0</formula>
    </cfRule>
  </conditionalFormatting>
  <conditionalFormatting sqref="AV15">
    <cfRule type="colorScale" priority="5339">
      <colorScale>
        <cfvo type="min"/>
        <cfvo type="max"/>
        <color theme="0"/>
        <color theme="0"/>
      </colorScale>
    </cfRule>
    <cfRule type="expression" dxfId="8943" priority="5341">
      <formula>AU15&lt;0</formula>
    </cfRule>
  </conditionalFormatting>
  <conditionalFormatting sqref="AV16">
    <cfRule type="colorScale" priority="5370">
      <colorScale>
        <cfvo type="min"/>
        <cfvo type="max"/>
        <color theme="0"/>
        <color theme="0"/>
      </colorScale>
    </cfRule>
    <cfRule type="expression" dxfId="8942" priority="5371">
      <formula>AU16&lt;0</formula>
    </cfRule>
  </conditionalFormatting>
  <conditionalFormatting sqref="AV18">
    <cfRule type="colorScale" priority="5335">
      <colorScale>
        <cfvo type="min"/>
        <cfvo type="max"/>
        <color theme="0"/>
        <color theme="0"/>
      </colorScale>
    </cfRule>
    <cfRule type="expression" dxfId="8941" priority="5337">
      <formula>AU18&lt;0</formula>
    </cfRule>
  </conditionalFormatting>
  <conditionalFormatting sqref="AV18:AV19">
    <cfRule type="expression" dxfId="8940" priority="5334">
      <formula>IF(AV18="Validar","Rojo","Verde")</formula>
    </cfRule>
    <cfRule type="expression" priority="5336">
      <formula>#REF!</formula>
    </cfRule>
  </conditionalFormatting>
  <conditionalFormatting sqref="AV19">
    <cfRule type="colorScale" priority="5368">
      <colorScale>
        <cfvo type="min"/>
        <cfvo type="max"/>
        <color theme="0"/>
        <color theme="0"/>
      </colorScale>
    </cfRule>
    <cfRule type="expression" dxfId="8939" priority="5369">
      <formula>AU19&lt;0</formula>
    </cfRule>
  </conditionalFormatting>
  <conditionalFormatting sqref="AV23">
    <cfRule type="colorScale" priority="5331">
      <colorScale>
        <cfvo type="min"/>
        <cfvo type="max"/>
        <color theme="0"/>
        <color theme="0"/>
      </colorScale>
    </cfRule>
    <cfRule type="expression" dxfId="8938" priority="5333">
      <formula>AU23&lt;0</formula>
    </cfRule>
  </conditionalFormatting>
  <conditionalFormatting sqref="AV23:AV24">
    <cfRule type="expression" dxfId="8937" priority="5330">
      <formula>IF(AV23="Validar","Rojo","Verde")</formula>
    </cfRule>
    <cfRule type="expression" priority="5332">
      <formula>#REF!</formula>
    </cfRule>
  </conditionalFormatting>
  <conditionalFormatting sqref="AV24">
    <cfRule type="colorScale" priority="5364">
      <colorScale>
        <cfvo type="min"/>
        <cfvo type="max"/>
        <color theme="0"/>
        <color theme="0"/>
      </colorScale>
    </cfRule>
    <cfRule type="expression" dxfId="8936" priority="5365">
      <formula>AU24&lt;0</formula>
    </cfRule>
  </conditionalFormatting>
  <conditionalFormatting sqref="AV26">
    <cfRule type="colorScale" priority="5327">
      <colorScale>
        <cfvo type="min"/>
        <cfvo type="max"/>
        <color theme="0"/>
        <color theme="0"/>
      </colorScale>
    </cfRule>
    <cfRule type="expression" dxfId="8935" priority="5329">
      <formula>AU26&lt;0</formula>
    </cfRule>
  </conditionalFormatting>
  <conditionalFormatting sqref="AV26:AV27">
    <cfRule type="expression" dxfId="8934" priority="5326">
      <formula>IF(AV26="Validar","Rojo","Verde")</formula>
    </cfRule>
    <cfRule type="expression" priority="5328">
      <formula>#REF!</formula>
    </cfRule>
  </conditionalFormatting>
  <conditionalFormatting sqref="AV27">
    <cfRule type="colorScale" priority="5362">
      <colorScale>
        <cfvo type="min"/>
        <cfvo type="max"/>
        <color theme="0"/>
        <color theme="0"/>
      </colorScale>
    </cfRule>
    <cfRule type="expression" dxfId="8933" priority="5363">
      <formula>AU27&lt;0</formula>
    </cfRule>
  </conditionalFormatting>
  <conditionalFormatting sqref="AV29">
    <cfRule type="colorScale" priority="5323">
      <colorScale>
        <cfvo type="min"/>
        <cfvo type="max"/>
        <color theme="0"/>
        <color theme="0"/>
      </colorScale>
    </cfRule>
    <cfRule type="expression" dxfId="8932" priority="5325">
      <formula>AU29&lt;0</formula>
    </cfRule>
  </conditionalFormatting>
  <conditionalFormatting sqref="AV29:AV30">
    <cfRule type="expression" dxfId="8931" priority="5322">
      <formula>IF(AV29="Validar","Rojo","Verde")</formula>
    </cfRule>
    <cfRule type="expression" priority="5324">
      <formula>#REF!</formula>
    </cfRule>
  </conditionalFormatting>
  <conditionalFormatting sqref="AV30">
    <cfRule type="colorScale" priority="5360">
      <colorScale>
        <cfvo type="min"/>
        <cfvo type="max"/>
        <color theme="0"/>
        <color theme="0"/>
      </colorScale>
    </cfRule>
    <cfRule type="expression" dxfId="8930" priority="5361">
      <formula>AU30&lt;0</formula>
    </cfRule>
  </conditionalFormatting>
  <conditionalFormatting sqref="AV39">
    <cfRule type="colorScale" priority="5319">
      <colorScale>
        <cfvo type="min"/>
        <cfvo type="max"/>
        <color theme="0"/>
        <color theme="0"/>
      </colorScale>
    </cfRule>
    <cfRule type="expression" dxfId="8929" priority="5321">
      <formula>AU39&lt;0</formula>
    </cfRule>
  </conditionalFormatting>
  <conditionalFormatting sqref="AV39:AV66">
    <cfRule type="expression" dxfId="8928" priority="5318">
      <formula>IF(AV39="Validar","Rojo","Verde")</formula>
    </cfRule>
    <cfRule type="expression" priority="5320">
      <formula>#REF!</formula>
    </cfRule>
  </conditionalFormatting>
  <conditionalFormatting sqref="AV40:AV66">
    <cfRule type="colorScale" priority="5358">
      <colorScale>
        <cfvo type="min"/>
        <cfvo type="max"/>
        <color theme="0"/>
        <color theme="0"/>
      </colorScale>
    </cfRule>
    <cfRule type="expression" dxfId="8927" priority="5359">
      <formula>AU40&lt;0</formula>
    </cfRule>
  </conditionalFormatting>
  <conditionalFormatting sqref="AV68">
    <cfRule type="colorScale" priority="5315">
      <colorScale>
        <cfvo type="min"/>
        <cfvo type="max"/>
        <color theme="0"/>
        <color theme="0"/>
      </colorScale>
    </cfRule>
    <cfRule type="expression" dxfId="8926" priority="5317">
      <formula>AU68&lt;0</formula>
    </cfRule>
  </conditionalFormatting>
  <conditionalFormatting sqref="AV68:AV81">
    <cfRule type="expression" dxfId="8925" priority="5314">
      <formula>IF(AV68="Validar","Rojo","Verde")</formula>
    </cfRule>
    <cfRule type="expression" priority="5316">
      <formula>#REF!</formula>
    </cfRule>
  </conditionalFormatting>
  <conditionalFormatting sqref="AV69:AV81">
    <cfRule type="colorScale" priority="5376">
      <colorScale>
        <cfvo type="min"/>
        <cfvo type="max"/>
        <color theme="0"/>
        <color theme="0"/>
      </colorScale>
    </cfRule>
    <cfRule type="expression" dxfId="8924" priority="5377">
      <formula>AU69&lt;0</formula>
    </cfRule>
  </conditionalFormatting>
  <conditionalFormatting sqref="AV83">
    <cfRule type="colorScale" priority="5298">
      <colorScale>
        <cfvo type="min"/>
        <cfvo type="max"/>
        <color theme="0"/>
        <color theme="0"/>
      </colorScale>
    </cfRule>
    <cfRule type="expression" dxfId="8923" priority="5300">
      <formula>AU83&lt;0</formula>
    </cfRule>
  </conditionalFormatting>
  <conditionalFormatting sqref="AV83:AV91">
    <cfRule type="expression" dxfId="8922" priority="5297">
      <formula>IF(AV83="Validar","Rojo","Verde")</formula>
    </cfRule>
    <cfRule type="expression" priority="5299">
      <formula>#REF!</formula>
    </cfRule>
  </conditionalFormatting>
  <conditionalFormatting sqref="AV84:AV91">
    <cfRule type="colorScale" priority="5356">
      <colorScale>
        <cfvo type="min"/>
        <cfvo type="max"/>
        <color theme="0"/>
        <color theme="0"/>
      </colorScale>
    </cfRule>
    <cfRule type="expression" dxfId="8921" priority="5357">
      <formula>AU84&lt;0</formula>
    </cfRule>
  </conditionalFormatting>
  <conditionalFormatting sqref="AV93">
    <cfRule type="colorScale" priority="5311">
      <colorScale>
        <cfvo type="min"/>
        <cfvo type="max"/>
        <color theme="0"/>
        <color theme="0"/>
      </colorScale>
    </cfRule>
    <cfRule type="expression" dxfId="8920" priority="5313">
      <formula>AU93&lt;0</formula>
    </cfRule>
  </conditionalFormatting>
  <conditionalFormatting sqref="AV93:AV102">
    <cfRule type="expression" dxfId="8919" priority="5310">
      <formula>IF(AV93="Validar","Rojo","Verde")</formula>
    </cfRule>
    <cfRule type="expression" priority="5312">
      <formula>#REF!</formula>
    </cfRule>
  </conditionalFormatting>
  <conditionalFormatting sqref="AV94:AV102">
    <cfRule type="colorScale" priority="5354">
      <colorScale>
        <cfvo type="min"/>
        <cfvo type="max"/>
        <color theme="0"/>
        <color theme="0"/>
      </colorScale>
    </cfRule>
    <cfRule type="expression" dxfId="8918" priority="5355">
      <formula>AU94&lt;0</formula>
    </cfRule>
  </conditionalFormatting>
  <conditionalFormatting sqref="AV104">
    <cfRule type="colorScale" priority="5307">
      <colorScale>
        <cfvo type="min"/>
        <cfvo type="max"/>
        <color theme="0"/>
        <color theme="0"/>
      </colorScale>
    </cfRule>
    <cfRule type="expression" dxfId="8917" priority="5309">
      <formula>AU104&lt;0</formula>
    </cfRule>
  </conditionalFormatting>
  <conditionalFormatting sqref="AV104:AV106">
    <cfRule type="expression" dxfId="8916" priority="5306">
      <formula>IF(AV104="Validar","Rojo","Verde")</formula>
    </cfRule>
    <cfRule type="expression" priority="5308">
      <formula>#REF!</formula>
    </cfRule>
  </conditionalFormatting>
  <conditionalFormatting sqref="AV105:AV106">
    <cfRule type="colorScale" priority="5352">
      <colorScale>
        <cfvo type="min"/>
        <cfvo type="max"/>
        <color theme="0"/>
        <color theme="0"/>
      </colorScale>
    </cfRule>
    <cfRule type="expression" dxfId="8915" priority="5353">
      <formula>AU105&lt;0</formula>
    </cfRule>
  </conditionalFormatting>
  <conditionalFormatting sqref="AV110">
    <cfRule type="colorScale" priority="5350">
      <colorScale>
        <cfvo type="min"/>
        <cfvo type="max"/>
        <color theme="0"/>
        <color theme="0"/>
      </colorScale>
    </cfRule>
    <cfRule type="expression" dxfId="8914" priority="5351">
      <formula>AU110&lt;0</formula>
    </cfRule>
  </conditionalFormatting>
  <conditionalFormatting sqref="AV110:AV111">
    <cfRule type="expression" priority="5292">
      <formula>#REF!</formula>
    </cfRule>
  </conditionalFormatting>
  <conditionalFormatting sqref="AV111">
    <cfRule type="colorScale" priority="5291">
      <colorScale>
        <cfvo type="min"/>
        <cfvo type="max"/>
        <color theme="0"/>
        <color theme="0"/>
      </colorScale>
    </cfRule>
    <cfRule type="expression" dxfId="8913" priority="5293">
      <formula>AU111&lt;0</formula>
    </cfRule>
  </conditionalFormatting>
  <conditionalFormatting sqref="AV117:AV123">
    <cfRule type="colorScale" priority="5347">
      <colorScale>
        <cfvo type="min"/>
        <cfvo type="max"/>
        <color theme="0"/>
        <color theme="0"/>
      </colorScale>
    </cfRule>
    <cfRule type="expression" priority="5348">
      <formula>#REF!</formula>
    </cfRule>
    <cfRule type="expression" dxfId="8912" priority="5349">
      <formula>AU117&lt;0</formula>
    </cfRule>
  </conditionalFormatting>
  <conditionalFormatting sqref="AV125">
    <cfRule type="colorScale" priority="5303">
      <colorScale>
        <cfvo type="min"/>
        <cfvo type="max"/>
        <color theme="0"/>
        <color theme="0"/>
      </colorScale>
    </cfRule>
    <cfRule type="expression" dxfId="8911" priority="5305">
      <formula>AU125&lt;0</formula>
    </cfRule>
  </conditionalFormatting>
  <conditionalFormatting sqref="AV125:AV134">
    <cfRule type="expression" dxfId="8910" priority="5302">
      <formula>IF(AV125="Validar","Rojo","Verde")</formula>
    </cfRule>
    <cfRule type="expression" priority="5304">
      <formula>#REF!</formula>
    </cfRule>
  </conditionalFormatting>
  <conditionalFormatting sqref="AV126:AV134">
    <cfRule type="colorScale" priority="5344">
      <colorScale>
        <cfvo type="min"/>
        <cfvo type="max"/>
        <color theme="0"/>
        <color theme="0"/>
      </colorScale>
    </cfRule>
    <cfRule type="expression" dxfId="8909" priority="5345">
      <formula>AU126&lt;0</formula>
    </cfRule>
  </conditionalFormatting>
  <conditionalFormatting sqref="BB110:BB111">
    <cfRule type="expression" dxfId="8908" priority="5201">
      <formula>IF(BB110="Validar","Rojo","Verde")</formula>
    </cfRule>
  </conditionalFormatting>
  <conditionalFormatting sqref="BB117:BB123">
    <cfRule type="expression" dxfId="8907" priority="5257">
      <formula>IF(BB117="Validar","Rojo","Verde")</formula>
    </cfRule>
  </conditionalFormatting>
  <conditionalFormatting sqref="BB6:BB16">
    <cfRule type="expression" dxfId="8906" priority="5249">
      <formula>IF(BB6="Validar","Rojo","Verde")</formula>
    </cfRule>
    <cfRule type="expression" priority="5251">
      <formula>#REF!</formula>
    </cfRule>
  </conditionalFormatting>
  <conditionalFormatting sqref="BB6:BB9">
    <cfRule type="colorScale" priority="5285">
      <colorScale>
        <cfvo type="min"/>
        <cfvo type="max"/>
        <color theme="0"/>
        <color theme="0"/>
      </colorScale>
    </cfRule>
    <cfRule type="expression" dxfId="8905" priority="5286">
      <formula>BA6&lt;0</formula>
    </cfRule>
  </conditionalFormatting>
  <conditionalFormatting sqref="BB10">
    <cfRule type="colorScale" priority="5253">
      <colorScale>
        <cfvo type="min"/>
        <cfvo type="max"/>
        <color theme="0"/>
        <color theme="0"/>
      </colorScale>
    </cfRule>
    <cfRule type="expression" dxfId="8904" priority="5254">
      <formula>BA10&lt;0</formula>
    </cfRule>
  </conditionalFormatting>
  <conditionalFormatting sqref="BB11:BB14">
    <cfRule type="colorScale" priority="5283">
      <colorScale>
        <cfvo type="min"/>
        <cfvo type="max"/>
        <color theme="0"/>
        <color theme="0"/>
      </colorScale>
    </cfRule>
    <cfRule type="expression" dxfId="8903" priority="5284">
      <formula>BA11&lt;0</formula>
    </cfRule>
  </conditionalFormatting>
  <conditionalFormatting sqref="BB15">
    <cfRule type="colorScale" priority="5250">
      <colorScale>
        <cfvo type="min"/>
        <cfvo type="max"/>
        <color theme="0"/>
        <color theme="0"/>
      </colorScale>
    </cfRule>
    <cfRule type="expression" dxfId="8902" priority="5252">
      <formula>BA15&lt;0</formula>
    </cfRule>
  </conditionalFormatting>
  <conditionalFormatting sqref="BB16">
    <cfRule type="colorScale" priority="5281">
      <colorScale>
        <cfvo type="min"/>
        <cfvo type="max"/>
        <color theme="0"/>
        <color theme="0"/>
      </colorScale>
    </cfRule>
    <cfRule type="expression" dxfId="8901" priority="5282">
      <formula>BA16&lt;0</formula>
    </cfRule>
  </conditionalFormatting>
  <conditionalFormatting sqref="BB18">
    <cfRule type="colorScale" priority="5246">
      <colorScale>
        <cfvo type="min"/>
        <cfvo type="max"/>
        <color theme="0"/>
        <color theme="0"/>
      </colorScale>
    </cfRule>
    <cfRule type="expression" dxfId="8900" priority="5248">
      <formula>BA18&lt;0</formula>
    </cfRule>
  </conditionalFormatting>
  <conditionalFormatting sqref="BB18:BB19">
    <cfRule type="expression" dxfId="8899" priority="5245">
      <formula>IF(BB18="Validar","Rojo","Verde")</formula>
    </cfRule>
    <cfRule type="expression" priority="5247">
      <formula>#REF!</formula>
    </cfRule>
  </conditionalFormatting>
  <conditionalFormatting sqref="BB19">
    <cfRule type="colorScale" priority="5279">
      <colorScale>
        <cfvo type="min"/>
        <cfvo type="max"/>
        <color theme="0"/>
        <color theme="0"/>
      </colorScale>
    </cfRule>
    <cfRule type="expression" dxfId="8898" priority="5280">
      <formula>BA19&lt;0</formula>
    </cfRule>
  </conditionalFormatting>
  <conditionalFormatting sqref="BB23">
    <cfRule type="colorScale" priority="5242">
      <colorScale>
        <cfvo type="min"/>
        <cfvo type="max"/>
        <color theme="0"/>
        <color theme="0"/>
      </colorScale>
    </cfRule>
    <cfRule type="expression" dxfId="8897" priority="5244">
      <formula>BA23&lt;0</formula>
    </cfRule>
  </conditionalFormatting>
  <conditionalFormatting sqref="BB23:BB24">
    <cfRule type="expression" dxfId="8896" priority="5241">
      <formula>IF(BB23="Validar","Rojo","Verde")</formula>
    </cfRule>
    <cfRule type="expression" priority="5243">
      <formula>#REF!</formula>
    </cfRule>
  </conditionalFormatting>
  <conditionalFormatting sqref="BB24">
    <cfRule type="colorScale" priority="5275">
      <colorScale>
        <cfvo type="min"/>
        <cfvo type="max"/>
        <color theme="0"/>
        <color theme="0"/>
      </colorScale>
    </cfRule>
    <cfRule type="expression" dxfId="8895" priority="5276">
      <formula>BA24&lt;0</formula>
    </cfRule>
  </conditionalFormatting>
  <conditionalFormatting sqref="BB26">
    <cfRule type="colorScale" priority="5238">
      <colorScale>
        <cfvo type="min"/>
        <cfvo type="max"/>
        <color theme="0"/>
        <color theme="0"/>
      </colorScale>
    </cfRule>
    <cfRule type="expression" dxfId="8894" priority="5240">
      <formula>BA26&lt;0</formula>
    </cfRule>
  </conditionalFormatting>
  <conditionalFormatting sqref="BB26:BB27">
    <cfRule type="expression" dxfId="8893" priority="5237">
      <formula>IF(BB26="Validar","Rojo","Verde")</formula>
    </cfRule>
    <cfRule type="expression" priority="5239">
      <formula>#REF!</formula>
    </cfRule>
  </conditionalFormatting>
  <conditionalFormatting sqref="BB27">
    <cfRule type="colorScale" priority="5273">
      <colorScale>
        <cfvo type="min"/>
        <cfvo type="max"/>
        <color theme="0"/>
        <color theme="0"/>
      </colorScale>
    </cfRule>
    <cfRule type="expression" dxfId="8892" priority="5274">
      <formula>BA27&lt;0</formula>
    </cfRule>
  </conditionalFormatting>
  <conditionalFormatting sqref="BB29">
    <cfRule type="colorScale" priority="5234">
      <colorScale>
        <cfvo type="min"/>
        <cfvo type="max"/>
        <color theme="0"/>
        <color theme="0"/>
      </colorScale>
    </cfRule>
    <cfRule type="expression" dxfId="8891" priority="5236">
      <formula>BA29&lt;0</formula>
    </cfRule>
  </conditionalFormatting>
  <conditionalFormatting sqref="BB29:BB30">
    <cfRule type="expression" dxfId="8890" priority="5233">
      <formula>IF(BB29="Validar","Rojo","Verde")</formula>
    </cfRule>
    <cfRule type="expression" priority="5235">
      <formula>#REF!</formula>
    </cfRule>
  </conditionalFormatting>
  <conditionalFormatting sqref="BB30">
    <cfRule type="colorScale" priority="5271">
      <colorScale>
        <cfvo type="min"/>
        <cfvo type="max"/>
        <color theme="0"/>
        <color theme="0"/>
      </colorScale>
    </cfRule>
    <cfRule type="expression" dxfId="8889" priority="5272">
      <formula>BA30&lt;0</formula>
    </cfRule>
  </conditionalFormatting>
  <conditionalFormatting sqref="BB39">
    <cfRule type="colorScale" priority="5230">
      <colorScale>
        <cfvo type="min"/>
        <cfvo type="max"/>
        <color theme="0"/>
        <color theme="0"/>
      </colorScale>
    </cfRule>
    <cfRule type="expression" dxfId="8888" priority="5232">
      <formula>BA39&lt;0</formula>
    </cfRule>
  </conditionalFormatting>
  <conditionalFormatting sqref="BB39:BB66">
    <cfRule type="expression" dxfId="8887" priority="5229">
      <formula>IF(BB39="Validar","Rojo","Verde")</formula>
    </cfRule>
    <cfRule type="expression" priority="5231">
      <formula>#REF!</formula>
    </cfRule>
  </conditionalFormatting>
  <conditionalFormatting sqref="BB40:BB66">
    <cfRule type="colorScale" priority="5269">
      <colorScale>
        <cfvo type="min"/>
        <cfvo type="max"/>
        <color theme="0"/>
        <color theme="0"/>
      </colorScale>
    </cfRule>
    <cfRule type="expression" dxfId="8886" priority="5270">
      <formula>BA40&lt;0</formula>
    </cfRule>
  </conditionalFormatting>
  <conditionalFormatting sqref="BB68">
    <cfRule type="colorScale" priority="5226">
      <colorScale>
        <cfvo type="min"/>
        <cfvo type="max"/>
        <color theme="0"/>
        <color theme="0"/>
      </colorScale>
    </cfRule>
    <cfRule type="expression" dxfId="8885" priority="5228">
      <formula>BA68&lt;0</formula>
    </cfRule>
  </conditionalFormatting>
  <conditionalFormatting sqref="BB68:BB81">
    <cfRule type="expression" dxfId="8884" priority="5225">
      <formula>IF(BB68="Validar","Rojo","Verde")</formula>
    </cfRule>
    <cfRule type="expression" priority="5227">
      <formula>#REF!</formula>
    </cfRule>
  </conditionalFormatting>
  <conditionalFormatting sqref="BB69:BB81">
    <cfRule type="colorScale" priority="5287">
      <colorScale>
        <cfvo type="min"/>
        <cfvo type="max"/>
        <color theme="0"/>
        <color theme="0"/>
      </colorScale>
    </cfRule>
    <cfRule type="expression" dxfId="8883" priority="5288">
      <formula>BA69&lt;0</formula>
    </cfRule>
  </conditionalFormatting>
  <conditionalFormatting sqref="BB83">
    <cfRule type="colorScale" priority="5209">
      <colorScale>
        <cfvo type="min"/>
        <cfvo type="max"/>
        <color theme="0"/>
        <color theme="0"/>
      </colorScale>
    </cfRule>
    <cfRule type="expression" dxfId="8882" priority="5211">
      <formula>BA83&lt;0</formula>
    </cfRule>
  </conditionalFormatting>
  <conditionalFormatting sqref="BB83:BB91">
    <cfRule type="expression" dxfId="8881" priority="5208">
      <formula>IF(BB83="Validar","Rojo","Verde")</formula>
    </cfRule>
    <cfRule type="expression" priority="5210">
      <formula>#REF!</formula>
    </cfRule>
  </conditionalFormatting>
  <conditionalFormatting sqref="BB84:BB91">
    <cfRule type="colorScale" priority="5267">
      <colorScale>
        <cfvo type="min"/>
        <cfvo type="max"/>
        <color theme="0"/>
        <color theme="0"/>
      </colorScale>
    </cfRule>
    <cfRule type="expression" dxfId="8880" priority="5268">
      <formula>BA84&lt;0</formula>
    </cfRule>
  </conditionalFormatting>
  <conditionalFormatting sqref="BB93">
    <cfRule type="colorScale" priority="5222">
      <colorScale>
        <cfvo type="min"/>
        <cfvo type="max"/>
        <color theme="0"/>
        <color theme="0"/>
      </colorScale>
    </cfRule>
    <cfRule type="expression" dxfId="8879" priority="5224">
      <formula>BA93&lt;0</formula>
    </cfRule>
  </conditionalFormatting>
  <conditionalFormatting sqref="BB93:BB102">
    <cfRule type="expression" dxfId="8878" priority="5221">
      <formula>IF(BB93="Validar","Rojo","Verde")</formula>
    </cfRule>
    <cfRule type="expression" priority="5223">
      <formula>#REF!</formula>
    </cfRule>
  </conditionalFormatting>
  <conditionalFormatting sqref="BB94:BB102">
    <cfRule type="colorScale" priority="5265">
      <colorScale>
        <cfvo type="min"/>
        <cfvo type="max"/>
        <color theme="0"/>
        <color theme="0"/>
      </colorScale>
    </cfRule>
    <cfRule type="expression" dxfId="8877" priority="5266">
      <formula>BA94&lt;0</formula>
    </cfRule>
  </conditionalFormatting>
  <conditionalFormatting sqref="BB104">
    <cfRule type="colorScale" priority="5218">
      <colorScale>
        <cfvo type="min"/>
        <cfvo type="max"/>
        <color theme="0"/>
        <color theme="0"/>
      </colorScale>
    </cfRule>
    <cfRule type="expression" dxfId="8876" priority="5220">
      <formula>BA104&lt;0</formula>
    </cfRule>
  </conditionalFormatting>
  <conditionalFormatting sqref="BB104:BB106">
    <cfRule type="expression" dxfId="8875" priority="5217">
      <formula>IF(BB104="Validar","Rojo","Verde")</formula>
    </cfRule>
    <cfRule type="expression" priority="5219">
      <formula>#REF!</formula>
    </cfRule>
  </conditionalFormatting>
  <conditionalFormatting sqref="BB105:BB106">
    <cfRule type="colorScale" priority="5263">
      <colorScale>
        <cfvo type="min"/>
        <cfvo type="max"/>
        <color theme="0"/>
        <color theme="0"/>
      </colorScale>
    </cfRule>
    <cfRule type="expression" dxfId="8874" priority="5264">
      <formula>BA105&lt;0</formula>
    </cfRule>
  </conditionalFormatting>
  <conditionalFormatting sqref="BB110">
    <cfRule type="colorScale" priority="5261">
      <colorScale>
        <cfvo type="min"/>
        <cfvo type="max"/>
        <color theme="0"/>
        <color theme="0"/>
      </colorScale>
    </cfRule>
    <cfRule type="expression" dxfId="8873" priority="5262">
      <formula>BA110&lt;0</formula>
    </cfRule>
  </conditionalFormatting>
  <conditionalFormatting sqref="BB110:BB111">
    <cfRule type="expression" priority="5203">
      <formula>#REF!</formula>
    </cfRule>
  </conditionalFormatting>
  <conditionalFormatting sqref="BB111">
    <cfRule type="colorScale" priority="5202">
      <colorScale>
        <cfvo type="min"/>
        <cfvo type="max"/>
        <color theme="0"/>
        <color theme="0"/>
      </colorScale>
    </cfRule>
    <cfRule type="expression" dxfId="8872" priority="5204">
      <formula>BA111&lt;0</formula>
    </cfRule>
  </conditionalFormatting>
  <conditionalFormatting sqref="BB117:BB123">
    <cfRule type="colorScale" priority="5258">
      <colorScale>
        <cfvo type="min"/>
        <cfvo type="max"/>
        <color theme="0"/>
        <color theme="0"/>
      </colorScale>
    </cfRule>
    <cfRule type="expression" priority="5259">
      <formula>#REF!</formula>
    </cfRule>
    <cfRule type="expression" dxfId="8871" priority="5260">
      <formula>BA117&lt;0</formula>
    </cfRule>
  </conditionalFormatting>
  <conditionalFormatting sqref="BB125">
    <cfRule type="colorScale" priority="5214">
      <colorScale>
        <cfvo type="min"/>
        <cfvo type="max"/>
        <color theme="0"/>
        <color theme="0"/>
      </colorScale>
    </cfRule>
    <cfRule type="expression" dxfId="8870" priority="5216">
      <formula>BA125&lt;0</formula>
    </cfRule>
  </conditionalFormatting>
  <conditionalFormatting sqref="BB125:BB134">
    <cfRule type="expression" dxfId="8869" priority="5213">
      <formula>IF(BB125="Validar","Rojo","Verde")</formula>
    </cfRule>
    <cfRule type="expression" priority="5215">
      <formula>#REF!</formula>
    </cfRule>
  </conditionalFormatting>
  <conditionalFormatting sqref="BB126:BB134">
    <cfRule type="colorScale" priority="5255">
      <colorScale>
        <cfvo type="min"/>
        <cfvo type="max"/>
        <color theme="0"/>
        <color theme="0"/>
      </colorScale>
    </cfRule>
    <cfRule type="expression" dxfId="8868" priority="5256">
      <formula>BA126&lt;0</formula>
    </cfRule>
  </conditionalFormatting>
  <conditionalFormatting sqref="BF110:BF111">
    <cfRule type="expression" dxfId="8867" priority="5112">
      <formula>IF(BF110="Validar","Rojo","Verde")</formula>
    </cfRule>
  </conditionalFormatting>
  <conditionalFormatting sqref="BF117:BF123">
    <cfRule type="expression" dxfId="8866" priority="5168">
      <formula>IF(BF117="Validar","Rojo","Verde")</formula>
    </cfRule>
  </conditionalFormatting>
  <conditionalFormatting sqref="BF117:BF123">
    <cfRule type="expression" priority="5170">
      <formula>#REF!</formula>
    </cfRule>
  </conditionalFormatting>
  <conditionalFormatting sqref="BF6:BF16">
    <cfRule type="expression" dxfId="8865" priority="5160">
      <formula>IF(BF6="Validar","Rojo","Verde")</formula>
    </cfRule>
    <cfRule type="expression" priority="5162">
      <formula>#REF!</formula>
    </cfRule>
  </conditionalFormatting>
  <conditionalFormatting sqref="BF6:BF9">
    <cfRule type="colorScale" priority="5196">
      <colorScale>
        <cfvo type="min"/>
        <cfvo type="max"/>
        <color theme="0"/>
        <color theme="0"/>
      </colorScale>
    </cfRule>
    <cfRule type="expression" dxfId="8864" priority="5197">
      <formula>BE6&lt;0</formula>
    </cfRule>
  </conditionalFormatting>
  <conditionalFormatting sqref="BF10">
    <cfRule type="colorScale" priority="5164">
      <colorScale>
        <cfvo type="min"/>
        <cfvo type="max"/>
        <color theme="0"/>
        <color theme="0"/>
      </colorScale>
    </cfRule>
    <cfRule type="expression" dxfId="8863" priority="5165">
      <formula>BE10&lt;0</formula>
    </cfRule>
  </conditionalFormatting>
  <conditionalFormatting sqref="BF11:BF14">
    <cfRule type="colorScale" priority="5194">
      <colorScale>
        <cfvo type="min"/>
        <cfvo type="max"/>
        <color theme="0"/>
        <color theme="0"/>
      </colorScale>
    </cfRule>
    <cfRule type="expression" dxfId="8862" priority="5195">
      <formula>BE11&lt;0</formula>
    </cfRule>
  </conditionalFormatting>
  <conditionalFormatting sqref="BF15">
    <cfRule type="colorScale" priority="5161">
      <colorScale>
        <cfvo type="min"/>
        <cfvo type="max"/>
        <color theme="0"/>
        <color theme="0"/>
      </colorScale>
    </cfRule>
    <cfRule type="expression" dxfId="8861" priority="5163">
      <formula>BE15&lt;0</formula>
    </cfRule>
  </conditionalFormatting>
  <conditionalFormatting sqref="BF16">
    <cfRule type="colorScale" priority="5192">
      <colorScale>
        <cfvo type="min"/>
        <cfvo type="max"/>
        <color theme="0"/>
        <color theme="0"/>
      </colorScale>
    </cfRule>
    <cfRule type="expression" dxfId="8860" priority="5193">
      <formula>BE16&lt;0</formula>
    </cfRule>
  </conditionalFormatting>
  <conditionalFormatting sqref="BF18">
    <cfRule type="colorScale" priority="5157">
      <colorScale>
        <cfvo type="min"/>
        <cfvo type="max"/>
        <color theme="0"/>
        <color theme="0"/>
      </colorScale>
    </cfRule>
    <cfRule type="expression" dxfId="8859" priority="5159">
      <formula>BE18&lt;0</formula>
    </cfRule>
  </conditionalFormatting>
  <conditionalFormatting sqref="BF18:BF19">
    <cfRule type="expression" dxfId="8858" priority="5156">
      <formula>IF(BF18="Validar","Rojo","Verde")</formula>
    </cfRule>
    <cfRule type="expression" priority="5158">
      <formula>#REF!</formula>
    </cfRule>
  </conditionalFormatting>
  <conditionalFormatting sqref="BF19">
    <cfRule type="colorScale" priority="5190">
      <colorScale>
        <cfvo type="min"/>
        <cfvo type="max"/>
        <color theme="0"/>
        <color theme="0"/>
      </colorScale>
    </cfRule>
    <cfRule type="expression" dxfId="8857" priority="5191">
      <formula>BE19&lt;0</formula>
    </cfRule>
  </conditionalFormatting>
  <conditionalFormatting sqref="BF23">
    <cfRule type="colorScale" priority="5153">
      <colorScale>
        <cfvo type="min"/>
        <cfvo type="max"/>
        <color theme="0"/>
        <color theme="0"/>
      </colorScale>
    </cfRule>
    <cfRule type="expression" dxfId="8856" priority="5155">
      <formula>BE23&lt;0</formula>
    </cfRule>
  </conditionalFormatting>
  <conditionalFormatting sqref="BF23:BF24">
    <cfRule type="expression" dxfId="8855" priority="5152">
      <formula>IF(BF23="Validar","Rojo","Verde")</formula>
    </cfRule>
    <cfRule type="expression" priority="5154">
      <formula>#REF!</formula>
    </cfRule>
  </conditionalFormatting>
  <conditionalFormatting sqref="BF24">
    <cfRule type="colorScale" priority="5186">
      <colorScale>
        <cfvo type="min"/>
        <cfvo type="max"/>
        <color theme="0"/>
        <color theme="0"/>
      </colorScale>
    </cfRule>
    <cfRule type="expression" dxfId="8854" priority="5187">
      <formula>BE24&lt;0</formula>
    </cfRule>
  </conditionalFormatting>
  <conditionalFormatting sqref="BF26">
    <cfRule type="colorScale" priority="5149">
      <colorScale>
        <cfvo type="min"/>
        <cfvo type="max"/>
        <color theme="0"/>
        <color theme="0"/>
      </colorScale>
    </cfRule>
    <cfRule type="expression" dxfId="8853" priority="5151">
      <formula>BE26&lt;0</formula>
    </cfRule>
  </conditionalFormatting>
  <conditionalFormatting sqref="BF26:BF27">
    <cfRule type="expression" dxfId="8852" priority="5148">
      <formula>IF(BF26="Validar","Rojo","Verde")</formula>
    </cfRule>
    <cfRule type="expression" priority="5150">
      <formula>#REF!</formula>
    </cfRule>
  </conditionalFormatting>
  <conditionalFormatting sqref="BF27">
    <cfRule type="colorScale" priority="5184">
      <colorScale>
        <cfvo type="min"/>
        <cfvo type="max"/>
        <color theme="0"/>
        <color theme="0"/>
      </colorScale>
    </cfRule>
    <cfRule type="expression" dxfId="8851" priority="5185">
      <formula>BE27&lt;0</formula>
    </cfRule>
  </conditionalFormatting>
  <conditionalFormatting sqref="BF29">
    <cfRule type="colorScale" priority="5145">
      <colorScale>
        <cfvo type="min"/>
        <cfvo type="max"/>
        <color theme="0"/>
        <color theme="0"/>
      </colorScale>
    </cfRule>
    <cfRule type="expression" dxfId="8850" priority="5147">
      <formula>BE29&lt;0</formula>
    </cfRule>
  </conditionalFormatting>
  <conditionalFormatting sqref="BF29:BF30">
    <cfRule type="expression" dxfId="8849" priority="5144">
      <formula>IF(BF29="Validar","Rojo","Verde")</formula>
    </cfRule>
    <cfRule type="expression" priority="5146">
      <formula>#REF!</formula>
    </cfRule>
  </conditionalFormatting>
  <conditionalFormatting sqref="BF30">
    <cfRule type="colorScale" priority="5182">
      <colorScale>
        <cfvo type="min"/>
        <cfvo type="max"/>
        <color theme="0"/>
        <color theme="0"/>
      </colorScale>
    </cfRule>
    <cfRule type="expression" dxfId="8848" priority="5183">
      <formula>BE30&lt;0</formula>
    </cfRule>
  </conditionalFormatting>
  <conditionalFormatting sqref="BF39">
    <cfRule type="colorScale" priority="5141">
      <colorScale>
        <cfvo type="min"/>
        <cfvo type="max"/>
        <color theme="0"/>
        <color theme="0"/>
      </colorScale>
    </cfRule>
    <cfRule type="expression" dxfId="8847" priority="5143">
      <formula>BE39&lt;0</formula>
    </cfRule>
  </conditionalFormatting>
  <conditionalFormatting sqref="BF39:BF66">
    <cfRule type="expression" dxfId="8846" priority="5140">
      <formula>IF(BF39="Validar","Rojo","Verde")</formula>
    </cfRule>
    <cfRule type="expression" priority="5142">
      <formula>#REF!</formula>
    </cfRule>
  </conditionalFormatting>
  <conditionalFormatting sqref="BF40:BF66">
    <cfRule type="colorScale" priority="5180">
      <colorScale>
        <cfvo type="min"/>
        <cfvo type="max"/>
        <color theme="0"/>
        <color theme="0"/>
      </colorScale>
    </cfRule>
    <cfRule type="expression" dxfId="8845" priority="5181">
      <formula>BE40&lt;0</formula>
    </cfRule>
  </conditionalFormatting>
  <conditionalFormatting sqref="BF68">
    <cfRule type="colorScale" priority="5137">
      <colorScale>
        <cfvo type="min"/>
        <cfvo type="max"/>
        <color theme="0"/>
        <color theme="0"/>
      </colorScale>
    </cfRule>
    <cfRule type="expression" dxfId="8844" priority="5139">
      <formula>BE68&lt;0</formula>
    </cfRule>
  </conditionalFormatting>
  <conditionalFormatting sqref="BF68:BF81">
    <cfRule type="expression" dxfId="8843" priority="5136">
      <formula>IF(BF68="Validar","Rojo","Verde")</formula>
    </cfRule>
    <cfRule type="expression" priority="5138">
      <formula>#REF!</formula>
    </cfRule>
  </conditionalFormatting>
  <conditionalFormatting sqref="BF69:BF81">
    <cfRule type="colorScale" priority="5198">
      <colorScale>
        <cfvo type="min"/>
        <cfvo type="max"/>
        <color theme="0"/>
        <color theme="0"/>
      </colorScale>
    </cfRule>
    <cfRule type="expression" dxfId="8842" priority="5199">
      <formula>BE69&lt;0</formula>
    </cfRule>
  </conditionalFormatting>
  <conditionalFormatting sqref="BF83">
    <cfRule type="colorScale" priority="5120">
      <colorScale>
        <cfvo type="min"/>
        <cfvo type="max"/>
        <color theme="0"/>
        <color theme="0"/>
      </colorScale>
    </cfRule>
    <cfRule type="expression" dxfId="8841" priority="5122">
      <formula>BE83&lt;0</formula>
    </cfRule>
  </conditionalFormatting>
  <conditionalFormatting sqref="BF83:BF91">
    <cfRule type="expression" dxfId="8840" priority="5119">
      <formula>IF(BF83="Validar","Rojo","Verde")</formula>
    </cfRule>
    <cfRule type="expression" priority="5121">
      <formula>#REF!</formula>
    </cfRule>
  </conditionalFormatting>
  <conditionalFormatting sqref="BF84:BF91">
    <cfRule type="colorScale" priority="5178">
      <colorScale>
        <cfvo type="min"/>
        <cfvo type="max"/>
        <color theme="0"/>
        <color theme="0"/>
      </colorScale>
    </cfRule>
    <cfRule type="expression" dxfId="8839" priority="5179">
      <formula>BE84&lt;0</formula>
    </cfRule>
  </conditionalFormatting>
  <conditionalFormatting sqref="BF93">
    <cfRule type="colorScale" priority="5133">
      <colorScale>
        <cfvo type="min"/>
        <cfvo type="max"/>
        <color theme="0"/>
        <color theme="0"/>
      </colorScale>
    </cfRule>
    <cfRule type="expression" dxfId="8838" priority="5135">
      <formula>BE93&lt;0</formula>
    </cfRule>
  </conditionalFormatting>
  <conditionalFormatting sqref="BF93:BF102">
    <cfRule type="expression" dxfId="8837" priority="5132">
      <formula>IF(BF93="Validar","Rojo","Verde")</formula>
    </cfRule>
    <cfRule type="expression" priority="5134">
      <formula>#REF!</formula>
    </cfRule>
  </conditionalFormatting>
  <conditionalFormatting sqref="BF94:BF102">
    <cfRule type="colorScale" priority="5176">
      <colorScale>
        <cfvo type="min"/>
        <cfvo type="max"/>
        <color theme="0"/>
        <color theme="0"/>
      </colorScale>
    </cfRule>
    <cfRule type="expression" dxfId="8836" priority="5177">
      <formula>BE94&lt;0</formula>
    </cfRule>
  </conditionalFormatting>
  <conditionalFormatting sqref="BF104">
    <cfRule type="colorScale" priority="5129">
      <colorScale>
        <cfvo type="min"/>
        <cfvo type="max"/>
        <color theme="0"/>
        <color theme="0"/>
      </colorScale>
    </cfRule>
    <cfRule type="expression" dxfId="8835" priority="5131">
      <formula>BE104&lt;0</formula>
    </cfRule>
  </conditionalFormatting>
  <conditionalFormatting sqref="BF104:BF106">
    <cfRule type="expression" dxfId="8834" priority="5128">
      <formula>IF(BF104="Validar","Rojo","Verde")</formula>
    </cfRule>
    <cfRule type="expression" priority="5130">
      <formula>#REF!</formula>
    </cfRule>
  </conditionalFormatting>
  <conditionalFormatting sqref="BF105:BF106">
    <cfRule type="colorScale" priority="5174">
      <colorScale>
        <cfvo type="min"/>
        <cfvo type="max"/>
        <color theme="0"/>
        <color theme="0"/>
      </colorScale>
    </cfRule>
    <cfRule type="expression" dxfId="8833" priority="5175">
      <formula>BE105&lt;0</formula>
    </cfRule>
  </conditionalFormatting>
  <conditionalFormatting sqref="BF110">
    <cfRule type="colorScale" priority="5172">
      <colorScale>
        <cfvo type="min"/>
        <cfvo type="max"/>
        <color theme="0"/>
        <color theme="0"/>
      </colorScale>
    </cfRule>
    <cfRule type="expression" dxfId="8832" priority="5173">
      <formula>BE110&lt;0</formula>
    </cfRule>
  </conditionalFormatting>
  <conditionalFormatting sqref="BF110:BF111">
    <cfRule type="expression" priority="5114">
      <formula>#REF!</formula>
    </cfRule>
  </conditionalFormatting>
  <conditionalFormatting sqref="BF111">
    <cfRule type="colorScale" priority="5113">
      <colorScale>
        <cfvo type="min"/>
        <cfvo type="max"/>
        <color theme="0"/>
        <color theme="0"/>
      </colorScale>
    </cfRule>
    <cfRule type="expression" dxfId="8831" priority="5115">
      <formula>BE111&lt;0</formula>
    </cfRule>
  </conditionalFormatting>
  <conditionalFormatting sqref="BF117:BF123">
    <cfRule type="colorScale" priority="5169">
      <colorScale>
        <cfvo type="min"/>
        <cfvo type="max"/>
        <color theme="0"/>
        <color theme="0"/>
      </colorScale>
    </cfRule>
    <cfRule type="expression" dxfId="8830" priority="5171">
      <formula>BE117&lt;0</formula>
    </cfRule>
  </conditionalFormatting>
  <conditionalFormatting sqref="BF125">
    <cfRule type="colorScale" priority="5125">
      <colorScale>
        <cfvo type="min"/>
        <cfvo type="max"/>
        <color theme="0"/>
        <color theme="0"/>
      </colorScale>
    </cfRule>
    <cfRule type="expression" dxfId="8829" priority="5127">
      <formula>BE125&lt;0</formula>
    </cfRule>
  </conditionalFormatting>
  <conditionalFormatting sqref="BF125:BF134">
    <cfRule type="expression" dxfId="8828" priority="5124">
      <formula>IF(BF125="Validar","Rojo","Verde")</formula>
    </cfRule>
    <cfRule type="expression" priority="5126">
      <formula>#REF!</formula>
    </cfRule>
  </conditionalFormatting>
  <conditionalFormatting sqref="BF126:BF134">
    <cfRule type="colorScale" priority="5166">
      <colorScale>
        <cfvo type="min"/>
        <cfvo type="max"/>
        <color theme="0"/>
        <color theme="0"/>
      </colorScale>
    </cfRule>
    <cfRule type="expression" dxfId="8827" priority="5167">
      <formula>BE126&lt;0</formula>
    </cfRule>
  </conditionalFormatting>
  <conditionalFormatting sqref="BM110:BM111">
    <cfRule type="expression" dxfId="8826" priority="4578">
      <formula>IF(BM110="Validar","Rojo","Verde")</formula>
    </cfRule>
  </conditionalFormatting>
  <conditionalFormatting sqref="BZ110:BZ111">
    <cfRule type="expression" dxfId="8825" priority="5023">
      <formula>IF(BZ110="Validar","Rojo","Verde")</formula>
    </cfRule>
  </conditionalFormatting>
  <conditionalFormatting sqref="BZ117:BZ123">
    <cfRule type="expression" dxfId="8824" priority="5079">
      <formula>IF(BZ117="Validar","Rojo","Verde")</formula>
    </cfRule>
  </conditionalFormatting>
  <conditionalFormatting sqref="BZ6:BZ16">
    <cfRule type="expression" dxfId="8823" priority="5071">
      <formula>IF(BZ6="Validar","Rojo","Verde")</formula>
    </cfRule>
    <cfRule type="expression" priority="5073">
      <formula>#REF!</formula>
    </cfRule>
  </conditionalFormatting>
  <conditionalFormatting sqref="BZ6:BZ9">
    <cfRule type="colorScale" priority="5107">
      <colorScale>
        <cfvo type="min"/>
        <cfvo type="max"/>
        <color theme="0"/>
        <color theme="0"/>
      </colorScale>
    </cfRule>
    <cfRule type="expression" dxfId="8822" priority="5108">
      <formula>BY6&lt;0</formula>
    </cfRule>
  </conditionalFormatting>
  <conditionalFormatting sqref="BZ10">
    <cfRule type="colorScale" priority="5075">
      <colorScale>
        <cfvo type="min"/>
        <cfvo type="max"/>
        <color theme="0"/>
        <color theme="0"/>
      </colorScale>
    </cfRule>
    <cfRule type="expression" dxfId="8821" priority="5076">
      <formula>BY10&lt;0</formula>
    </cfRule>
  </conditionalFormatting>
  <conditionalFormatting sqref="BZ11:BZ14">
    <cfRule type="colorScale" priority="5105">
      <colorScale>
        <cfvo type="min"/>
        <cfvo type="max"/>
        <color theme="0"/>
        <color theme="0"/>
      </colorScale>
    </cfRule>
    <cfRule type="expression" dxfId="8820" priority="5106">
      <formula>BY11&lt;0</formula>
    </cfRule>
  </conditionalFormatting>
  <conditionalFormatting sqref="BZ15">
    <cfRule type="colorScale" priority="5072">
      <colorScale>
        <cfvo type="min"/>
        <cfvo type="max"/>
        <color theme="0"/>
        <color theme="0"/>
      </colorScale>
    </cfRule>
    <cfRule type="expression" dxfId="8819" priority="5074">
      <formula>BY15&lt;0</formula>
    </cfRule>
  </conditionalFormatting>
  <conditionalFormatting sqref="BZ16">
    <cfRule type="colorScale" priority="5103">
      <colorScale>
        <cfvo type="min"/>
        <cfvo type="max"/>
        <color theme="0"/>
        <color theme="0"/>
      </colorScale>
    </cfRule>
    <cfRule type="expression" dxfId="8818" priority="5104">
      <formula>BY16&lt;0</formula>
    </cfRule>
  </conditionalFormatting>
  <conditionalFormatting sqref="BZ18">
    <cfRule type="colorScale" priority="5068">
      <colorScale>
        <cfvo type="min"/>
        <cfvo type="max"/>
        <color theme="0"/>
        <color theme="0"/>
      </colorScale>
    </cfRule>
    <cfRule type="expression" dxfId="8817" priority="5070">
      <formula>BY18&lt;0</formula>
    </cfRule>
  </conditionalFormatting>
  <conditionalFormatting sqref="BZ18:BZ19">
    <cfRule type="expression" dxfId="8816" priority="5067">
      <formula>IF(BZ18="Validar","Rojo","Verde")</formula>
    </cfRule>
    <cfRule type="expression" priority="5069">
      <formula>#REF!</formula>
    </cfRule>
  </conditionalFormatting>
  <conditionalFormatting sqref="BZ19">
    <cfRule type="colorScale" priority="5101">
      <colorScale>
        <cfvo type="min"/>
        <cfvo type="max"/>
        <color theme="0"/>
        <color theme="0"/>
      </colorScale>
    </cfRule>
    <cfRule type="expression" dxfId="8815" priority="5102">
      <formula>BY19&lt;0</formula>
    </cfRule>
  </conditionalFormatting>
  <conditionalFormatting sqref="BZ23">
    <cfRule type="colorScale" priority="5064">
      <colorScale>
        <cfvo type="min"/>
        <cfvo type="max"/>
        <color theme="0"/>
        <color theme="0"/>
      </colorScale>
    </cfRule>
    <cfRule type="expression" dxfId="8814" priority="5066">
      <formula>BY23&lt;0</formula>
    </cfRule>
  </conditionalFormatting>
  <conditionalFormatting sqref="BZ23:BZ24">
    <cfRule type="expression" dxfId="8813" priority="5063">
      <formula>IF(BZ23="Validar","Rojo","Verde")</formula>
    </cfRule>
    <cfRule type="expression" priority="5065">
      <formula>#REF!</formula>
    </cfRule>
  </conditionalFormatting>
  <conditionalFormatting sqref="BZ24">
    <cfRule type="colorScale" priority="5097">
      <colorScale>
        <cfvo type="min"/>
        <cfvo type="max"/>
        <color theme="0"/>
        <color theme="0"/>
      </colorScale>
    </cfRule>
    <cfRule type="expression" dxfId="8812" priority="5098">
      <formula>BY24&lt;0</formula>
    </cfRule>
  </conditionalFormatting>
  <conditionalFormatting sqref="BZ26">
    <cfRule type="colorScale" priority="5060">
      <colorScale>
        <cfvo type="min"/>
        <cfvo type="max"/>
        <color theme="0"/>
        <color theme="0"/>
      </colorScale>
    </cfRule>
    <cfRule type="expression" dxfId="8811" priority="5062">
      <formula>BY26&lt;0</formula>
    </cfRule>
  </conditionalFormatting>
  <conditionalFormatting sqref="BZ26:BZ27">
    <cfRule type="expression" dxfId="8810" priority="5059">
      <formula>IF(BZ26="Validar","Rojo","Verde")</formula>
    </cfRule>
    <cfRule type="expression" priority="5061">
      <formula>#REF!</formula>
    </cfRule>
  </conditionalFormatting>
  <conditionalFormatting sqref="BZ27">
    <cfRule type="colorScale" priority="5095">
      <colorScale>
        <cfvo type="min"/>
        <cfvo type="max"/>
        <color theme="0"/>
        <color theme="0"/>
      </colorScale>
    </cfRule>
    <cfRule type="expression" dxfId="8809" priority="5096">
      <formula>BY27&lt;0</formula>
    </cfRule>
  </conditionalFormatting>
  <conditionalFormatting sqref="BZ29">
    <cfRule type="colorScale" priority="5056">
      <colorScale>
        <cfvo type="min"/>
        <cfvo type="max"/>
        <color theme="0"/>
        <color theme="0"/>
      </colorScale>
    </cfRule>
    <cfRule type="expression" dxfId="8808" priority="5058">
      <formula>BY29&lt;0</formula>
    </cfRule>
  </conditionalFormatting>
  <conditionalFormatting sqref="BZ29:BZ30">
    <cfRule type="expression" dxfId="8807" priority="5055">
      <formula>IF(BZ29="Validar","Rojo","Verde")</formula>
    </cfRule>
    <cfRule type="expression" priority="5057">
      <formula>#REF!</formula>
    </cfRule>
  </conditionalFormatting>
  <conditionalFormatting sqref="BZ30">
    <cfRule type="colorScale" priority="5093">
      <colorScale>
        <cfvo type="min"/>
        <cfvo type="max"/>
        <color theme="0"/>
        <color theme="0"/>
      </colorScale>
    </cfRule>
    <cfRule type="expression" dxfId="8806" priority="5094">
      <formula>BY30&lt;0</formula>
    </cfRule>
  </conditionalFormatting>
  <conditionalFormatting sqref="BZ39">
    <cfRule type="colorScale" priority="5052">
      <colorScale>
        <cfvo type="min"/>
        <cfvo type="max"/>
        <color theme="0"/>
        <color theme="0"/>
      </colorScale>
    </cfRule>
    <cfRule type="expression" dxfId="8805" priority="5054">
      <formula>BY39&lt;0</formula>
    </cfRule>
  </conditionalFormatting>
  <conditionalFormatting sqref="BZ39:BZ66">
    <cfRule type="expression" dxfId="8804" priority="5051">
      <formula>IF(BZ39="Validar","Rojo","Verde")</formula>
    </cfRule>
    <cfRule type="expression" priority="5053">
      <formula>#REF!</formula>
    </cfRule>
  </conditionalFormatting>
  <conditionalFormatting sqref="BZ40:BZ66">
    <cfRule type="colorScale" priority="5091">
      <colorScale>
        <cfvo type="min"/>
        <cfvo type="max"/>
        <color theme="0"/>
        <color theme="0"/>
      </colorScale>
    </cfRule>
    <cfRule type="expression" dxfId="8803" priority="5092">
      <formula>BY40&lt;0</formula>
    </cfRule>
  </conditionalFormatting>
  <conditionalFormatting sqref="BZ68">
    <cfRule type="colorScale" priority="5048">
      <colorScale>
        <cfvo type="min"/>
        <cfvo type="max"/>
        <color theme="0"/>
        <color theme="0"/>
      </colorScale>
    </cfRule>
    <cfRule type="expression" dxfId="8802" priority="5050">
      <formula>BY68&lt;0</formula>
    </cfRule>
  </conditionalFormatting>
  <conditionalFormatting sqref="BZ68:BZ81">
    <cfRule type="expression" dxfId="8801" priority="5047">
      <formula>IF(BZ68="Validar","Rojo","Verde")</formula>
    </cfRule>
    <cfRule type="expression" priority="5049">
      <formula>#REF!</formula>
    </cfRule>
  </conditionalFormatting>
  <conditionalFormatting sqref="BZ69:BZ81">
    <cfRule type="colorScale" priority="5109">
      <colorScale>
        <cfvo type="min"/>
        <cfvo type="max"/>
        <color theme="0"/>
        <color theme="0"/>
      </colorScale>
    </cfRule>
    <cfRule type="expression" dxfId="8800" priority="5110">
      <formula>BY69&lt;0</formula>
    </cfRule>
  </conditionalFormatting>
  <conditionalFormatting sqref="BZ83">
    <cfRule type="colorScale" priority="5031">
      <colorScale>
        <cfvo type="min"/>
        <cfvo type="max"/>
        <color theme="0"/>
        <color theme="0"/>
      </colorScale>
    </cfRule>
    <cfRule type="expression" dxfId="8799" priority="5033">
      <formula>BY83&lt;0</formula>
    </cfRule>
  </conditionalFormatting>
  <conditionalFormatting sqref="BZ83:BZ91">
    <cfRule type="expression" dxfId="8798" priority="5030">
      <formula>IF(BZ83="Validar","Rojo","Verde")</formula>
    </cfRule>
    <cfRule type="expression" priority="5032">
      <formula>#REF!</formula>
    </cfRule>
  </conditionalFormatting>
  <conditionalFormatting sqref="BZ84:BZ91">
    <cfRule type="colorScale" priority="5089">
      <colorScale>
        <cfvo type="min"/>
        <cfvo type="max"/>
        <color theme="0"/>
        <color theme="0"/>
      </colorScale>
    </cfRule>
    <cfRule type="expression" dxfId="8797" priority="5090">
      <formula>BY84&lt;0</formula>
    </cfRule>
  </conditionalFormatting>
  <conditionalFormatting sqref="BZ93">
    <cfRule type="colorScale" priority="5044">
      <colorScale>
        <cfvo type="min"/>
        <cfvo type="max"/>
        <color theme="0"/>
        <color theme="0"/>
      </colorScale>
    </cfRule>
    <cfRule type="expression" dxfId="8796" priority="5046">
      <formula>BY93&lt;0</formula>
    </cfRule>
  </conditionalFormatting>
  <conditionalFormatting sqref="BZ93:BZ102">
    <cfRule type="expression" dxfId="8795" priority="5043">
      <formula>IF(BZ93="Validar","Rojo","Verde")</formula>
    </cfRule>
    <cfRule type="expression" priority="5045">
      <formula>#REF!</formula>
    </cfRule>
  </conditionalFormatting>
  <conditionalFormatting sqref="BZ94:BZ102">
    <cfRule type="colorScale" priority="5087">
      <colorScale>
        <cfvo type="min"/>
        <cfvo type="max"/>
        <color theme="0"/>
        <color theme="0"/>
      </colorScale>
    </cfRule>
    <cfRule type="expression" dxfId="8794" priority="5088">
      <formula>BY94&lt;0</formula>
    </cfRule>
  </conditionalFormatting>
  <conditionalFormatting sqref="BZ104">
    <cfRule type="colorScale" priority="5040">
      <colorScale>
        <cfvo type="min"/>
        <cfvo type="max"/>
        <color theme="0"/>
        <color theme="0"/>
      </colorScale>
    </cfRule>
    <cfRule type="expression" dxfId="8793" priority="5042">
      <formula>BY104&lt;0</formula>
    </cfRule>
  </conditionalFormatting>
  <conditionalFormatting sqref="BZ104:BZ106">
    <cfRule type="expression" dxfId="8792" priority="5039">
      <formula>IF(BZ104="Validar","Rojo","Verde")</formula>
    </cfRule>
    <cfRule type="expression" priority="5041">
      <formula>#REF!</formula>
    </cfRule>
  </conditionalFormatting>
  <conditionalFormatting sqref="BZ105:BZ106">
    <cfRule type="colorScale" priority="5085">
      <colorScale>
        <cfvo type="min"/>
        <cfvo type="max"/>
        <color theme="0"/>
        <color theme="0"/>
      </colorScale>
    </cfRule>
    <cfRule type="expression" dxfId="8791" priority="5086">
      <formula>BY105&lt;0</formula>
    </cfRule>
  </conditionalFormatting>
  <conditionalFormatting sqref="BZ110">
    <cfRule type="colorScale" priority="5083">
      <colorScale>
        <cfvo type="min"/>
        <cfvo type="max"/>
        <color theme="0"/>
        <color theme="0"/>
      </colorScale>
    </cfRule>
    <cfRule type="expression" dxfId="8790" priority="5084">
      <formula>BY110&lt;0</formula>
    </cfRule>
  </conditionalFormatting>
  <conditionalFormatting sqref="BZ110:BZ111">
    <cfRule type="expression" priority="5025">
      <formula>#REF!</formula>
    </cfRule>
  </conditionalFormatting>
  <conditionalFormatting sqref="BZ111">
    <cfRule type="colorScale" priority="5024">
      <colorScale>
        <cfvo type="min"/>
        <cfvo type="max"/>
        <color theme="0"/>
        <color theme="0"/>
      </colorScale>
    </cfRule>
    <cfRule type="expression" dxfId="8789" priority="5026">
      <formula>BY111&lt;0</formula>
    </cfRule>
  </conditionalFormatting>
  <conditionalFormatting sqref="BZ117:BZ123">
    <cfRule type="colorScale" priority="5080">
      <colorScale>
        <cfvo type="min"/>
        <cfvo type="max"/>
        <color theme="0"/>
        <color theme="0"/>
      </colorScale>
    </cfRule>
    <cfRule type="expression" priority="5081">
      <formula>#REF!</formula>
    </cfRule>
    <cfRule type="expression" dxfId="8788" priority="5082">
      <formula>BY117&lt;0</formula>
    </cfRule>
  </conditionalFormatting>
  <conditionalFormatting sqref="BZ125">
    <cfRule type="colorScale" priority="5036">
      <colorScale>
        <cfvo type="min"/>
        <cfvo type="max"/>
        <color theme="0"/>
        <color theme="0"/>
      </colorScale>
    </cfRule>
    <cfRule type="expression" dxfId="8787" priority="5038">
      <formula>BY125&lt;0</formula>
    </cfRule>
  </conditionalFormatting>
  <conditionalFormatting sqref="BZ125:BZ134">
    <cfRule type="expression" dxfId="8786" priority="5035">
      <formula>IF(BZ125="Validar","Rojo","Verde")</formula>
    </cfRule>
    <cfRule type="expression" priority="5037">
      <formula>#REF!</formula>
    </cfRule>
  </conditionalFormatting>
  <conditionalFormatting sqref="BZ126:BZ134">
    <cfRule type="colorScale" priority="5077">
      <colorScale>
        <cfvo type="min"/>
        <cfvo type="max"/>
        <color theme="0"/>
        <color theme="0"/>
      </colorScale>
    </cfRule>
    <cfRule type="expression" dxfId="8785" priority="5078">
      <formula>BY126&lt;0</formula>
    </cfRule>
  </conditionalFormatting>
  <conditionalFormatting sqref="BT117:BT123">
    <cfRule type="expression" dxfId="8784" priority="4545">
      <formula>IF(BT117="Validar","Rojo","Verde")</formula>
    </cfRule>
  </conditionalFormatting>
  <conditionalFormatting sqref="AP117:AP123">
    <cfRule type="expression" dxfId="8783" priority="4723">
      <formula>IF(AP117="Validar","Rojo","Verde")</formula>
    </cfRule>
  </conditionalFormatting>
  <conditionalFormatting sqref="AI29:AI30">
    <cfRule type="expression" dxfId="8782" priority="4788">
      <formula>IF(AI29="Validar","Rojo","Verde")</formula>
    </cfRule>
    <cfRule type="expression" priority="4790">
      <formula>#REF!</formula>
    </cfRule>
  </conditionalFormatting>
  <conditionalFormatting sqref="CX110:CX111">
    <cfRule type="expression" dxfId="8781" priority="4934">
      <formula>IF(CX110="Validar","Rojo","Verde")</formula>
    </cfRule>
  </conditionalFormatting>
  <conditionalFormatting sqref="CX117:CX123">
    <cfRule type="expression" dxfId="8780" priority="4990">
      <formula>IF(CX117="Validar","Rojo","Verde")</formula>
    </cfRule>
  </conditionalFormatting>
  <conditionalFormatting sqref="CX6:CX16">
    <cfRule type="expression" dxfId="8779" priority="4982">
      <formula>IF(CX6="Validar","Rojo","Verde")</formula>
    </cfRule>
    <cfRule type="expression" priority="4984">
      <formula>#REF!</formula>
    </cfRule>
  </conditionalFormatting>
  <conditionalFormatting sqref="CX6:CX9">
    <cfRule type="colorScale" priority="5018">
      <colorScale>
        <cfvo type="min"/>
        <cfvo type="max"/>
        <color theme="0"/>
        <color theme="0"/>
      </colorScale>
    </cfRule>
    <cfRule type="expression" dxfId="8778" priority="5019">
      <formula>CW6&lt;0</formula>
    </cfRule>
  </conditionalFormatting>
  <conditionalFormatting sqref="CX10">
    <cfRule type="colorScale" priority="4986">
      <colorScale>
        <cfvo type="min"/>
        <cfvo type="max"/>
        <color theme="0"/>
        <color theme="0"/>
      </colorScale>
    </cfRule>
    <cfRule type="expression" dxfId="8777" priority="4987">
      <formula>CW10&lt;0</formula>
    </cfRule>
  </conditionalFormatting>
  <conditionalFormatting sqref="CX11:CX14">
    <cfRule type="colorScale" priority="5016">
      <colorScale>
        <cfvo type="min"/>
        <cfvo type="max"/>
        <color theme="0"/>
        <color theme="0"/>
      </colorScale>
    </cfRule>
    <cfRule type="expression" dxfId="8776" priority="5017">
      <formula>CW11&lt;0</formula>
    </cfRule>
  </conditionalFormatting>
  <conditionalFormatting sqref="CX15">
    <cfRule type="colorScale" priority="4983">
      <colorScale>
        <cfvo type="min"/>
        <cfvo type="max"/>
        <color theme="0"/>
        <color theme="0"/>
      </colorScale>
    </cfRule>
    <cfRule type="expression" dxfId="8775" priority="4985">
      <formula>CW15&lt;0</formula>
    </cfRule>
  </conditionalFormatting>
  <conditionalFormatting sqref="CX16">
    <cfRule type="colorScale" priority="5014">
      <colorScale>
        <cfvo type="min"/>
        <cfvo type="max"/>
        <color theme="0"/>
        <color theme="0"/>
      </colorScale>
    </cfRule>
    <cfRule type="expression" dxfId="8774" priority="5015">
      <formula>CW16&lt;0</formula>
    </cfRule>
  </conditionalFormatting>
  <conditionalFormatting sqref="CX18">
    <cfRule type="colorScale" priority="4979">
      <colorScale>
        <cfvo type="min"/>
        <cfvo type="max"/>
        <color theme="0"/>
        <color theme="0"/>
      </colorScale>
    </cfRule>
    <cfRule type="expression" dxfId="8773" priority="4981">
      <formula>CW18&lt;0</formula>
    </cfRule>
  </conditionalFormatting>
  <conditionalFormatting sqref="CX18:CX19">
    <cfRule type="expression" dxfId="8772" priority="4978">
      <formula>IF(CX18="Validar","Rojo","Verde")</formula>
    </cfRule>
    <cfRule type="expression" priority="4980">
      <formula>#REF!</formula>
    </cfRule>
  </conditionalFormatting>
  <conditionalFormatting sqref="CX19">
    <cfRule type="colorScale" priority="5012">
      <colorScale>
        <cfvo type="min"/>
        <cfvo type="max"/>
        <color theme="0"/>
        <color theme="0"/>
      </colorScale>
    </cfRule>
    <cfRule type="expression" dxfId="8771" priority="5013">
      <formula>CW19&lt;0</formula>
    </cfRule>
  </conditionalFormatting>
  <conditionalFormatting sqref="CX23">
    <cfRule type="colorScale" priority="4975">
      <colorScale>
        <cfvo type="min"/>
        <cfvo type="max"/>
        <color theme="0"/>
        <color theme="0"/>
      </colorScale>
    </cfRule>
    <cfRule type="expression" dxfId="8770" priority="4977">
      <formula>CW23&lt;0</formula>
    </cfRule>
  </conditionalFormatting>
  <conditionalFormatting sqref="CX23:CX24">
    <cfRule type="expression" dxfId="8769" priority="4974">
      <formula>IF(CX23="Validar","Rojo","Verde")</formula>
    </cfRule>
    <cfRule type="expression" priority="4976">
      <formula>#REF!</formula>
    </cfRule>
  </conditionalFormatting>
  <conditionalFormatting sqref="CX24">
    <cfRule type="colorScale" priority="5008">
      <colorScale>
        <cfvo type="min"/>
        <cfvo type="max"/>
        <color theme="0"/>
        <color theme="0"/>
      </colorScale>
    </cfRule>
    <cfRule type="expression" dxfId="8768" priority="5009">
      <formula>CW24&lt;0</formula>
    </cfRule>
  </conditionalFormatting>
  <conditionalFormatting sqref="CX26">
    <cfRule type="colorScale" priority="4971">
      <colorScale>
        <cfvo type="min"/>
        <cfvo type="max"/>
        <color theme="0"/>
        <color theme="0"/>
      </colorScale>
    </cfRule>
    <cfRule type="expression" dxfId="8767" priority="4973">
      <formula>CW26&lt;0</formula>
    </cfRule>
  </conditionalFormatting>
  <conditionalFormatting sqref="CX26:CX27">
    <cfRule type="expression" dxfId="8766" priority="4970">
      <formula>IF(CX26="Validar","Rojo","Verde")</formula>
    </cfRule>
    <cfRule type="expression" priority="4972">
      <formula>#REF!</formula>
    </cfRule>
  </conditionalFormatting>
  <conditionalFormatting sqref="CX27">
    <cfRule type="colorScale" priority="5006">
      <colorScale>
        <cfvo type="min"/>
        <cfvo type="max"/>
        <color theme="0"/>
        <color theme="0"/>
      </colorScale>
    </cfRule>
    <cfRule type="expression" dxfId="8765" priority="5007">
      <formula>CW27&lt;0</formula>
    </cfRule>
  </conditionalFormatting>
  <conditionalFormatting sqref="CX29">
    <cfRule type="colorScale" priority="4967">
      <colorScale>
        <cfvo type="min"/>
        <cfvo type="max"/>
        <color theme="0"/>
        <color theme="0"/>
      </colorScale>
    </cfRule>
    <cfRule type="expression" dxfId="8764" priority="4969">
      <formula>CW29&lt;0</formula>
    </cfRule>
  </conditionalFormatting>
  <conditionalFormatting sqref="CX29:CX30">
    <cfRule type="expression" dxfId="8763" priority="4966">
      <formula>IF(CX29="Validar","Rojo","Verde")</formula>
    </cfRule>
    <cfRule type="expression" priority="4968">
      <formula>#REF!</formula>
    </cfRule>
  </conditionalFormatting>
  <conditionalFormatting sqref="CX30">
    <cfRule type="colorScale" priority="5004">
      <colorScale>
        <cfvo type="min"/>
        <cfvo type="max"/>
        <color theme="0"/>
        <color theme="0"/>
      </colorScale>
    </cfRule>
    <cfRule type="expression" dxfId="8762" priority="5005">
      <formula>CW30&lt;0</formula>
    </cfRule>
  </conditionalFormatting>
  <conditionalFormatting sqref="CX39">
    <cfRule type="colorScale" priority="4963">
      <colorScale>
        <cfvo type="min"/>
        <cfvo type="max"/>
        <color theme="0"/>
        <color theme="0"/>
      </colorScale>
    </cfRule>
    <cfRule type="expression" dxfId="8761" priority="4965">
      <formula>CW39&lt;0</formula>
    </cfRule>
  </conditionalFormatting>
  <conditionalFormatting sqref="CX39:CX66">
    <cfRule type="expression" dxfId="8760" priority="4962">
      <formula>IF(CX39="Validar","Rojo","Verde")</formula>
    </cfRule>
    <cfRule type="expression" priority="4964">
      <formula>#REF!</formula>
    </cfRule>
  </conditionalFormatting>
  <conditionalFormatting sqref="CX40:CX66">
    <cfRule type="colorScale" priority="5002">
      <colorScale>
        <cfvo type="min"/>
        <cfvo type="max"/>
        <color theme="0"/>
        <color theme="0"/>
      </colorScale>
    </cfRule>
    <cfRule type="expression" dxfId="8759" priority="5003">
      <formula>CW40&lt;0</formula>
    </cfRule>
  </conditionalFormatting>
  <conditionalFormatting sqref="CX68">
    <cfRule type="colorScale" priority="4959">
      <colorScale>
        <cfvo type="min"/>
        <cfvo type="max"/>
        <color theme="0"/>
        <color theme="0"/>
      </colorScale>
    </cfRule>
    <cfRule type="expression" dxfId="8758" priority="4961">
      <formula>CW68&lt;0</formula>
    </cfRule>
  </conditionalFormatting>
  <conditionalFormatting sqref="CX68:CX81">
    <cfRule type="expression" dxfId="8757" priority="4958">
      <formula>IF(CX68="Validar","Rojo","Verde")</formula>
    </cfRule>
    <cfRule type="expression" priority="4960">
      <formula>#REF!</formula>
    </cfRule>
  </conditionalFormatting>
  <conditionalFormatting sqref="CX69:CX81">
    <cfRule type="colorScale" priority="5020">
      <colorScale>
        <cfvo type="min"/>
        <cfvo type="max"/>
        <color theme="0"/>
        <color theme="0"/>
      </colorScale>
    </cfRule>
    <cfRule type="expression" dxfId="8756" priority="5021">
      <formula>CW69&lt;0</formula>
    </cfRule>
  </conditionalFormatting>
  <conditionalFormatting sqref="CX83">
    <cfRule type="colorScale" priority="4942">
      <colorScale>
        <cfvo type="min"/>
        <cfvo type="max"/>
        <color theme="0"/>
        <color theme="0"/>
      </colorScale>
    </cfRule>
    <cfRule type="expression" dxfId="8755" priority="4944">
      <formula>CW83&lt;0</formula>
    </cfRule>
  </conditionalFormatting>
  <conditionalFormatting sqref="CX83:CX91">
    <cfRule type="expression" dxfId="8754" priority="4941">
      <formula>IF(CX83="Validar","Rojo","Verde")</formula>
    </cfRule>
    <cfRule type="expression" priority="4943">
      <formula>#REF!</formula>
    </cfRule>
  </conditionalFormatting>
  <conditionalFormatting sqref="CX84:CX91">
    <cfRule type="colorScale" priority="5000">
      <colorScale>
        <cfvo type="min"/>
        <cfvo type="max"/>
        <color theme="0"/>
        <color theme="0"/>
      </colorScale>
    </cfRule>
    <cfRule type="expression" dxfId="8753" priority="5001">
      <formula>CW84&lt;0</formula>
    </cfRule>
  </conditionalFormatting>
  <conditionalFormatting sqref="CX93">
    <cfRule type="colorScale" priority="4955">
      <colorScale>
        <cfvo type="min"/>
        <cfvo type="max"/>
        <color theme="0"/>
        <color theme="0"/>
      </colorScale>
    </cfRule>
    <cfRule type="expression" dxfId="8752" priority="4957">
      <formula>CW93&lt;0</formula>
    </cfRule>
  </conditionalFormatting>
  <conditionalFormatting sqref="CX93:CX102">
    <cfRule type="expression" dxfId="8751" priority="4954">
      <formula>IF(CX93="Validar","Rojo","Verde")</formula>
    </cfRule>
    <cfRule type="expression" priority="4956">
      <formula>#REF!</formula>
    </cfRule>
  </conditionalFormatting>
  <conditionalFormatting sqref="CX94:CX102">
    <cfRule type="colorScale" priority="4998">
      <colorScale>
        <cfvo type="min"/>
        <cfvo type="max"/>
        <color theme="0"/>
        <color theme="0"/>
      </colorScale>
    </cfRule>
    <cfRule type="expression" dxfId="8750" priority="4999">
      <formula>CW94&lt;0</formula>
    </cfRule>
  </conditionalFormatting>
  <conditionalFormatting sqref="CX104">
    <cfRule type="colorScale" priority="4951">
      <colorScale>
        <cfvo type="min"/>
        <cfvo type="max"/>
        <color theme="0"/>
        <color theme="0"/>
      </colorScale>
    </cfRule>
    <cfRule type="expression" dxfId="8749" priority="4953">
      <formula>CW104&lt;0</formula>
    </cfRule>
  </conditionalFormatting>
  <conditionalFormatting sqref="CX104:CX106">
    <cfRule type="expression" dxfId="8748" priority="4950">
      <formula>IF(CX104="Validar","Rojo","Verde")</formula>
    </cfRule>
    <cfRule type="expression" priority="4952">
      <formula>#REF!</formula>
    </cfRule>
  </conditionalFormatting>
  <conditionalFormatting sqref="CX105:CX106">
    <cfRule type="colorScale" priority="4996">
      <colorScale>
        <cfvo type="min"/>
        <cfvo type="max"/>
        <color theme="0"/>
        <color theme="0"/>
      </colorScale>
    </cfRule>
    <cfRule type="expression" dxfId="8747" priority="4997">
      <formula>CW105&lt;0</formula>
    </cfRule>
  </conditionalFormatting>
  <conditionalFormatting sqref="CX110">
    <cfRule type="colorScale" priority="4994">
      <colorScale>
        <cfvo type="min"/>
        <cfvo type="max"/>
        <color theme="0"/>
        <color theme="0"/>
      </colorScale>
    </cfRule>
    <cfRule type="expression" dxfId="8746" priority="4995">
      <formula>CW110&lt;0</formula>
    </cfRule>
  </conditionalFormatting>
  <conditionalFormatting sqref="CX110:CX111">
    <cfRule type="expression" priority="4936">
      <formula>#REF!</formula>
    </cfRule>
  </conditionalFormatting>
  <conditionalFormatting sqref="CX111">
    <cfRule type="colorScale" priority="4935">
      <colorScale>
        <cfvo type="min"/>
        <cfvo type="max"/>
        <color theme="0"/>
        <color theme="0"/>
      </colorScale>
    </cfRule>
    <cfRule type="expression" dxfId="8745" priority="4937">
      <formula>CW111&lt;0</formula>
    </cfRule>
  </conditionalFormatting>
  <conditionalFormatting sqref="CX117:CX123">
    <cfRule type="colorScale" priority="4991">
      <colorScale>
        <cfvo type="min"/>
        <cfvo type="max"/>
        <color theme="0"/>
        <color theme="0"/>
      </colorScale>
    </cfRule>
    <cfRule type="expression" priority="4992">
      <formula>#REF!</formula>
    </cfRule>
    <cfRule type="expression" dxfId="8744" priority="4993">
      <formula>CW117&lt;0</formula>
    </cfRule>
  </conditionalFormatting>
  <conditionalFormatting sqref="CX125">
    <cfRule type="colorScale" priority="4947">
      <colorScale>
        <cfvo type="min"/>
        <cfvo type="max"/>
        <color theme="0"/>
        <color theme="0"/>
      </colorScale>
    </cfRule>
    <cfRule type="expression" dxfId="8743" priority="4949">
      <formula>CW125&lt;0</formula>
    </cfRule>
  </conditionalFormatting>
  <conditionalFormatting sqref="CX125:CX134">
    <cfRule type="expression" dxfId="8742" priority="4946">
      <formula>IF(CX125="Validar","Rojo","Verde")</formula>
    </cfRule>
    <cfRule type="expression" priority="4948">
      <formula>#REF!</formula>
    </cfRule>
  </conditionalFormatting>
  <conditionalFormatting sqref="CX126:CX134">
    <cfRule type="colorScale" priority="4988">
      <colorScale>
        <cfvo type="min"/>
        <cfvo type="max"/>
        <color theme="0"/>
        <color theme="0"/>
      </colorScale>
    </cfRule>
    <cfRule type="expression" dxfId="8741" priority="4989">
      <formula>CW126&lt;0</formula>
    </cfRule>
  </conditionalFormatting>
  <conditionalFormatting sqref="CD110:CD111">
    <cfRule type="expression" dxfId="8740" priority="4845">
      <formula>IF(CD110="Validar","Rojo","Verde")</formula>
    </cfRule>
  </conditionalFormatting>
  <conditionalFormatting sqref="CD117:CD123">
    <cfRule type="expression" dxfId="8739" priority="4901">
      <formula>IF(CD117="Validar","Rojo","Verde")</formula>
    </cfRule>
  </conditionalFormatting>
  <conditionalFormatting sqref="CD117:CD123">
    <cfRule type="expression" priority="4903">
      <formula>#REF!</formula>
    </cfRule>
  </conditionalFormatting>
  <conditionalFormatting sqref="CD6:CD16">
    <cfRule type="expression" dxfId="8738" priority="4893">
      <formula>IF(CD6="Validar","Rojo","Verde")</formula>
    </cfRule>
    <cfRule type="expression" priority="4895">
      <formula>#REF!</formula>
    </cfRule>
  </conditionalFormatting>
  <conditionalFormatting sqref="CD6:CD9">
    <cfRule type="colorScale" priority="4929">
      <colorScale>
        <cfvo type="min"/>
        <cfvo type="max"/>
        <color theme="0"/>
        <color theme="0"/>
      </colorScale>
    </cfRule>
    <cfRule type="expression" dxfId="8737" priority="4930">
      <formula>CC6&lt;0</formula>
    </cfRule>
  </conditionalFormatting>
  <conditionalFormatting sqref="CD10">
    <cfRule type="colorScale" priority="4897">
      <colorScale>
        <cfvo type="min"/>
        <cfvo type="max"/>
        <color theme="0"/>
        <color theme="0"/>
      </colorScale>
    </cfRule>
    <cfRule type="expression" dxfId="8736" priority="4898">
      <formula>CC10&lt;0</formula>
    </cfRule>
  </conditionalFormatting>
  <conditionalFormatting sqref="CD11:CD14">
    <cfRule type="colorScale" priority="4927">
      <colorScale>
        <cfvo type="min"/>
        <cfvo type="max"/>
        <color theme="0"/>
        <color theme="0"/>
      </colorScale>
    </cfRule>
    <cfRule type="expression" dxfId="8735" priority="4928">
      <formula>CC11&lt;0</formula>
    </cfRule>
  </conditionalFormatting>
  <conditionalFormatting sqref="CD15">
    <cfRule type="colorScale" priority="4894">
      <colorScale>
        <cfvo type="min"/>
        <cfvo type="max"/>
        <color theme="0"/>
        <color theme="0"/>
      </colorScale>
    </cfRule>
    <cfRule type="expression" dxfId="8734" priority="4896">
      <formula>CC15&lt;0</formula>
    </cfRule>
  </conditionalFormatting>
  <conditionalFormatting sqref="CD16">
    <cfRule type="colorScale" priority="4925">
      <colorScale>
        <cfvo type="min"/>
        <cfvo type="max"/>
        <color theme="0"/>
        <color theme="0"/>
      </colorScale>
    </cfRule>
    <cfRule type="expression" dxfId="8733" priority="4926">
      <formula>CC16&lt;0</formula>
    </cfRule>
  </conditionalFormatting>
  <conditionalFormatting sqref="CD18">
    <cfRule type="colorScale" priority="4890">
      <colorScale>
        <cfvo type="min"/>
        <cfvo type="max"/>
        <color theme="0"/>
        <color theme="0"/>
      </colorScale>
    </cfRule>
    <cfRule type="expression" dxfId="8732" priority="4892">
      <formula>CC18&lt;0</formula>
    </cfRule>
  </conditionalFormatting>
  <conditionalFormatting sqref="CD18:CD19">
    <cfRule type="expression" dxfId="8731" priority="4889">
      <formula>IF(CD18="Validar","Rojo","Verde")</formula>
    </cfRule>
    <cfRule type="expression" priority="4891">
      <formula>#REF!</formula>
    </cfRule>
  </conditionalFormatting>
  <conditionalFormatting sqref="CD19">
    <cfRule type="colorScale" priority="4923">
      <colorScale>
        <cfvo type="min"/>
        <cfvo type="max"/>
        <color theme="0"/>
        <color theme="0"/>
      </colorScale>
    </cfRule>
    <cfRule type="expression" dxfId="8730" priority="4924">
      <formula>CC19&lt;0</formula>
    </cfRule>
  </conditionalFormatting>
  <conditionalFormatting sqref="CD23">
    <cfRule type="colorScale" priority="4886">
      <colorScale>
        <cfvo type="min"/>
        <cfvo type="max"/>
        <color theme="0"/>
        <color theme="0"/>
      </colorScale>
    </cfRule>
    <cfRule type="expression" dxfId="8729" priority="4888">
      <formula>CC23&lt;0</formula>
    </cfRule>
  </conditionalFormatting>
  <conditionalFormatting sqref="CD23:CD24">
    <cfRule type="expression" dxfId="8728" priority="4885">
      <formula>IF(CD23="Validar","Rojo","Verde")</formula>
    </cfRule>
    <cfRule type="expression" priority="4887">
      <formula>#REF!</formula>
    </cfRule>
  </conditionalFormatting>
  <conditionalFormatting sqref="CD24">
    <cfRule type="colorScale" priority="4919">
      <colorScale>
        <cfvo type="min"/>
        <cfvo type="max"/>
        <color theme="0"/>
        <color theme="0"/>
      </colorScale>
    </cfRule>
    <cfRule type="expression" dxfId="8727" priority="4920">
      <formula>CC24&lt;0</formula>
    </cfRule>
  </conditionalFormatting>
  <conditionalFormatting sqref="CD26">
    <cfRule type="colorScale" priority="4882">
      <colorScale>
        <cfvo type="min"/>
        <cfvo type="max"/>
        <color theme="0"/>
        <color theme="0"/>
      </colorScale>
    </cfRule>
    <cfRule type="expression" dxfId="8726" priority="4884">
      <formula>CC26&lt;0</formula>
    </cfRule>
  </conditionalFormatting>
  <conditionalFormatting sqref="CD26:CD27">
    <cfRule type="expression" dxfId="8725" priority="4881">
      <formula>IF(CD26="Validar","Rojo","Verde")</formula>
    </cfRule>
    <cfRule type="expression" priority="4883">
      <formula>#REF!</formula>
    </cfRule>
  </conditionalFormatting>
  <conditionalFormatting sqref="CD27">
    <cfRule type="colorScale" priority="4917">
      <colorScale>
        <cfvo type="min"/>
        <cfvo type="max"/>
        <color theme="0"/>
        <color theme="0"/>
      </colorScale>
    </cfRule>
    <cfRule type="expression" dxfId="8724" priority="4918">
      <formula>CC27&lt;0</formula>
    </cfRule>
  </conditionalFormatting>
  <conditionalFormatting sqref="CD29">
    <cfRule type="colorScale" priority="4878">
      <colorScale>
        <cfvo type="min"/>
        <cfvo type="max"/>
        <color theme="0"/>
        <color theme="0"/>
      </colorScale>
    </cfRule>
    <cfRule type="expression" dxfId="8723" priority="4880">
      <formula>CC29&lt;0</formula>
    </cfRule>
  </conditionalFormatting>
  <conditionalFormatting sqref="CD29:CD30">
    <cfRule type="expression" dxfId="8722" priority="4877">
      <formula>IF(CD29="Validar","Rojo","Verde")</formula>
    </cfRule>
    <cfRule type="expression" priority="4879">
      <formula>#REF!</formula>
    </cfRule>
  </conditionalFormatting>
  <conditionalFormatting sqref="CD30">
    <cfRule type="colorScale" priority="4915">
      <colorScale>
        <cfvo type="min"/>
        <cfvo type="max"/>
        <color theme="0"/>
        <color theme="0"/>
      </colorScale>
    </cfRule>
    <cfRule type="expression" dxfId="8721" priority="4916">
      <formula>CC30&lt;0</formula>
    </cfRule>
  </conditionalFormatting>
  <conditionalFormatting sqref="CD39">
    <cfRule type="colorScale" priority="4874">
      <colorScale>
        <cfvo type="min"/>
        <cfvo type="max"/>
        <color theme="0"/>
        <color theme="0"/>
      </colorScale>
    </cfRule>
    <cfRule type="expression" dxfId="8720" priority="4876">
      <formula>CC39&lt;0</formula>
    </cfRule>
  </conditionalFormatting>
  <conditionalFormatting sqref="CD39:CD66">
    <cfRule type="expression" dxfId="8719" priority="4873">
      <formula>IF(CD39="Validar","Rojo","Verde")</formula>
    </cfRule>
    <cfRule type="expression" priority="4875">
      <formula>#REF!</formula>
    </cfRule>
  </conditionalFormatting>
  <conditionalFormatting sqref="CD40:CD66">
    <cfRule type="colorScale" priority="4913">
      <colorScale>
        <cfvo type="min"/>
        <cfvo type="max"/>
        <color theme="0"/>
        <color theme="0"/>
      </colorScale>
    </cfRule>
    <cfRule type="expression" dxfId="8718" priority="4914">
      <formula>CC40&lt;0</formula>
    </cfRule>
  </conditionalFormatting>
  <conditionalFormatting sqref="CD68">
    <cfRule type="colorScale" priority="4870">
      <colorScale>
        <cfvo type="min"/>
        <cfvo type="max"/>
        <color theme="0"/>
        <color theme="0"/>
      </colorScale>
    </cfRule>
    <cfRule type="expression" dxfId="8717" priority="4872">
      <formula>CC68&lt;0</formula>
    </cfRule>
  </conditionalFormatting>
  <conditionalFormatting sqref="CD68:CD81">
    <cfRule type="expression" dxfId="8716" priority="4869">
      <formula>IF(CD68="Validar","Rojo","Verde")</formula>
    </cfRule>
    <cfRule type="expression" priority="4871">
      <formula>#REF!</formula>
    </cfRule>
  </conditionalFormatting>
  <conditionalFormatting sqref="CD69:CD81">
    <cfRule type="colorScale" priority="4931">
      <colorScale>
        <cfvo type="min"/>
        <cfvo type="max"/>
        <color theme="0"/>
        <color theme="0"/>
      </colorScale>
    </cfRule>
    <cfRule type="expression" dxfId="8715" priority="4932">
      <formula>CC69&lt;0</formula>
    </cfRule>
  </conditionalFormatting>
  <conditionalFormatting sqref="CD83">
    <cfRule type="colorScale" priority="4853">
      <colorScale>
        <cfvo type="min"/>
        <cfvo type="max"/>
        <color theme="0"/>
        <color theme="0"/>
      </colorScale>
    </cfRule>
    <cfRule type="expression" dxfId="8714" priority="4855">
      <formula>CC83&lt;0</formula>
    </cfRule>
  </conditionalFormatting>
  <conditionalFormatting sqref="CD83:CD91">
    <cfRule type="expression" dxfId="8713" priority="4852">
      <formula>IF(CD83="Validar","Rojo","Verde")</formula>
    </cfRule>
    <cfRule type="expression" priority="4854">
      <formula>#REF!</formula>
    </cfRule>
  </conditionalFormatting>
  <conditionalFormatting sqref="CD84:CD91">
    <cfRule type="colorScale" priority="4911">
      <colorScale>
        <cfvo type="min"/>
        <cfvo type="max"/>
        <color theme="0"/>
        <color theme="0"/>
      </colorScale>
    </cfRule>
    <cfRule type="expression" dxfId="8712" priority="4912">
      <formula>CC84&lt;0</formula>
    </cfRule>
  </conditionalFormatting>
  <conditionalFormatting sqref="CD93">
    <cfRule type="colorScale" priority="4866">
      <colorScale>
        <cfvo type="min"/>
        <cfvo type="max"/>
        <color theme="0"/>
        <color theme="0"/>
      </colorScale>
    </cfRule>
    <cfRule type="expression" dxfId="8711" priority="4868">
      <formula>CC93&lt;0</formula>
    </cfRule>
  </conditionalFormatting>
  <conditionalFormatting sqref="CD93:CD102">
    <cfRule type="expression" dxfId="8710" priority="4865">
      <formula>IF(CD93="Validar","Rojo","Verde")</formula>
    </cfRule>
    <cfRule type="expression" priority="4867">
      <formula>#REF!</formula>
    </cfRule>
  </conditionalFormatting>
  <conditionalFormatting sqref="CD94:CD102">
    <cfRule type="colorScale" priority="4909">
      <colorScale>
        <cfvo type="min"/>
        <cfvo type="max"/>
        <color theme="0"/>
        <color theme="0"/>
      </colorScale>
    </cfRule>
    <cfRule type="expression" dxfId="8709" priority="4910">
      <formula>CC94&lt;0</formula>
    </cfRule>
  </conditionalFormatting>
  <conditionalFormatting sqref="CD104">
    <cfRule type="colorScale" priority="4862">
      <colorScale>
        <cfvo type="min"/>
        <cfvo type="max"/>
        <color theme="0"/>
        <color theme="0"/>
      </colorScale>
    </cfRule>
    <cfRule type="expression" dxfId="8708" priority="4864">
      <formula>CC104&lt;0</formula>
    </cfRule>
  </conditionalFormatting>
  <conditionalFormatting sqref="CD104:CD106">
    <cfRule type="expression" dxfId="8707" priority="4861">
      <formula>IF(CD104="Validar","Rojo","Verde")</formula>
    </cfRule>
    <cfRule type="expression" priority="4863">
      <formula>#REF!</formula>
    </cfRule>
  </conditionalFormatting>
  <conditionalFormatting sqref="CD105:CD106">
    <cfRule type="colorScale" priority="4907">
      <colorScale>
        <cfvo type="min"/>
        <cfvo type="max"/>
        <color theme="0"/>
        <color theme="0"/>
      </colorScale>
    </cfRule>
    <cfRule type="expression" dxfId="8706" priority="4908">
      <formula>CC105&lt;0</formula>
    </cfRule>
  </conditionalFormatting>
  <conditionalFormatting sqref="CD110">
    <cfRule type="colorScale" priority="4905">
      <colorScale>
        <cfvo type="min"/>
        <cfvo type="max"/>
        <color theme="0"/>
        <color theme="0"/>
      </colorScale>
    </cfRule>
    <cfRule type="expression" dxfId="8705" priority="4906">
      <formula>CC110&lt;0</formula>
    </cfRule>
  </conditionalFormatting>
  <conditionalFormatting sqref="CD110:CD111">
    <cfRule type="expression" priority="4847">
      <formula>#REF!</formula>
    </cfRule>
  </conditionalFormatting>
  <conditionalFormatting sqref="CD111">
    <cfRule type="colorScale" priority="4846">
      <colorScale>
        <cfvo type="min"/>
        <cfvo type="max"/>
        <color theme="0"/>
        <color theme="0"/>
      </colorScale>
    </cfRule>
    <cfRule type="expression" dxfId="8704" priority="4848">
      <formula>CC111&lt;0</formula>
    </cfRule>
  </conditionalFormatting>
  <conditionalFormatting sqref="CD117:CD123">
    <cfRule type="colorScale" priority="4902">
      <colorScale>
        <cfvo type="min"/>
        <cfvo type="max"/>
        <color theme="0"/>
        <color theme="0"/>
      </colorScale>
    </cfRule>
    <cfRule type="expression" dxfId="8703" priority="4904">
      <formula>CC117&lt;0</formula>
    </cfRule>
  </conditionalFormatting>
  <conditionalFormatting sqref="CD125">
    <cfRule type="colorScale" priority="4858">
      <colorScale>
        <cfvo type="min"/>
        <cfvo type="max"/>
        <color theme="0"/>
        <color theme="0"/>
      </colorScale>
    </cfRule>
    <cfRule type="expression" dxfId="8702" priority="4860">
      <formula>CC125&lt;0</formula>
    </cfRule>
  </conditionalFormatting>
  <conditionalFormatting sqref="CD125:CD134">
    <cfRule type="expression" dxfId="8701" priority="4857">
      <formula>IF(CD125="Validar","Rojo","Verde")</formula>
    </cfRule>
    <cfRule type="expression" priority="4859">
      <formula>#REF!</formula>
    </cfRule>
  </conditionalFormatting>
  <conditionalFormatting sqref="CD126:CD134">
    <cfRule type="colorScale" priority="4899">
      <colorScale>
        <cfvo type="min"/>
        <cfvo type="max"/>
        <color theme="0"/>
        <color theme="0"/>
      </colorScale>
    </cfRule>
    <cfRule type="expression" dxfId="8700" priority="4900">
      <formula>CC126&lt;0</formula>
    </cfRule>
  </conditionalFormatting>
  <conditionalFormatting sqref="J94:J103">
    <cfRule type="expression" dxfId="8699" priority="4030">
      <formula>IF(J94="Validar","Rojo","Verde")</formula>
    </cfRule>
  </conditionalFormatting>
  <conditionalFormatting sqref="AI110:AI111">
    <cfRule type="expression" dxfId="8698" priority="4756">
      <formula>IF(AI110="Validar","Rojo","Verde")</formula>
    </cfRule>
  </conditionalFormatting>
  <conditionalFormatting sqref="AI117:AI123">
    <cfRule type="expression" dxfId="8697" priority="4812">
      <formula>IF(AI117="Validar","Rojo","Verde")</formula>
    </cfRule>
  </conditionalFormatting>
  <conditionalFormatting sqref="AI117:AI123">
    <cfRule type="expression" priority="4814">
      <formula>#REF!</formula>
    </cfRule>
  </conditionalFormatting>
  <conditionalFormatting sqref="AI6:AI16">
    <cfRule type="expression" dxfId="8696" priority="4804">
      <formula>IF(AI6="Validar","Rojo","Verde")</formula>
    </cfRule>
    <cfRule type="expression" priority="4806">
      <formula>#REF!</formula>
    </cfRule>
  </conditionalFormatting>
  <conditionalFormatting sqref="AI6:AI9">
    <cfRule type="colorScale" priority="4840">
      <colorScale>
        <cfvo type="min"/>
        <cfvo type="max"/>
        <color theme="0"/>
        <color theme="0"/>
      </colorScale>
    </cfRule>
    <cfRule type="expression" dxfId="8695" priority="4841">
      <formula>AH6&lt;0</formula>
    </cfRule>
  </conditionalFormatting>
  <conditionalFormatting sqref="AI10">
    <cfRule type="colorScale" priority="4808">
      <colorScale>
        <cfvo type="min"/>
        <cfvo type="max"/>
        <color theme="0"/>
        <color theme="0"/>
      </colorScale>
    </cfRule>
    <cfRule type="expression" dxfId="8694" priority="4809">
      <formula>AH10&lt;0</formula>
    </cfRule>
  </conditionalFormatting>
  <conditionalFormatting sqref="AI11:AI14">
    <cfRule type="colorScale" priority="4838">
      <colorScale>
        <cfvo type="min"/>
        <cfvo type="max"/>
        <color theme="0"/>
        <color theme="0"/>
      </colorScale>
    </cfRule>
    <cfRule type="expression" dxfId="8693" priority="4839">
      <formula>AH11&lt;0</formula>
    </cfRule>
  </conditionalFormatting>
  <conditionalFormatting sqref="AI15">
    <cfRule type="colorScale" priority="4805">
      <colorScale>
        <cfvo type="min"/>
        <cfvo type="max"/>
        <color theme="0"/>
        <color theme="0"/>
      </colorScale>
    </cfRule>
    <cfRule type="expression" dxfId="8692" priority="4807">
      <formula>AH15&lt;0</formula>
    </cfRule>
  </conditionalFormatting>
  <conditionalFormatting sqref="AI16">
    <cfRule type="colorScale" priority="4836">
      <colorScale>
        <cfvo type="min"/>
        <cfvo type="max"/>
        <color theme="0"/>
        <color theme="0"/>
      </colorScale>
    </cfRule>
    <cfRule type="expression" dxfId="8691" priority="4837">
      <formula>AH16&lt;0</formula>
    </cfRule>
  </conditionalFormatting>
  <conditionalFormatting sqref="AI18">
    <cfRule type="colorScale" priority="4801">
      <colorScale>
        <cfvo type="min"/>
        <cfvo type="max"/>
        <color theme="0"/>
        <color theme="0"/>
      </colorScale>
    </cfRule>
    <cfRule type="expression" dxfId="8690" priority="4803">
      <formula>AH18&lt;0</formula>
    </cfRule>
  </conditionalFormatting>
  <conditionalFormatting sqref="AI18:AI19">
    <cfRule type="expression" dxfId="8689" priority="4800">
      <formula>IF(AI18="Validar","Rojo","Verde")</formula>
    </cfRule>
    <cfRule type="expression" priority="4802">
      <formula>#REF!</formula>
    </cfRule>
  </conditionalFormatting>
  <conditionalFormatting sqref="AI19">
    <cfRule type="colorScale" priority="4834">
      <colorScale>
        <cfvo type="min"/>
        <cfvo type="max"/>
        <color theme="0"/>
        <color theme="0"/>
      </colorScale>
    </cfRule>
    <cfRule type="expression" dxfId="8688" priority="4835">
      <formula>AH19&lt;0</formula>
    </cfRule>
  </conditionalFormatting>
  <conditionalFormatting sqref="AI23">
    <cfRule type="colorScale" priority="4797">
      <colorScale>
        <cfvo type="min"/>
        <cfvo type="max"/>
        <color theme="0"/>
        <color theme="0"/>
      </colorScale>
    </cfRule>
    <cfRule type="expression" dxfId="8687" priority="4799">
      <formula>AH23&lt;0</formula>
    </cfRule>
  </conditionalFormatting>
  <conditionalFormatting sqref="AI23:AI24">
    <cfRule type="expression" dxfId="8686" priority="4796">
      <formula>IF(AI23="Validar","Rojo","Verde")</formula>
    </cfRule>
    <cfRule type="expression" priority="4798">
      <formula>#REF!</formula>
    </cfRule>
  </conditionalFormatting>
  <conditionalFormatting sqref="AI24">
    <cfRule type="colorScale" priority="4830">
      <colorScale>
        <cfvo type="min"/>
        <cfvo type="max"/>
        <color theme="0"/>
        <color theme="0"/>
      </colorScale>
    </cfRule>
    <cfRule type="expression" dxfId="8685" priority="4831">
      <formula>AH24&lt;0</formula>
    </cfRule>
  </conditionalFormatting>
  <conditionalFormatting sqref="AI26">
    <cfRule type="colorScale" priority="4793">
      <colorScale>
        <cfvo type="min"/>
        <cfvo type="max"/>
        <color theme="0"/>
        <color theme="0"/>
      </colorScale>
    </cfRule>
    <cfRule type="expression" dxfId="8684" priority="4795">
      <formula>AH26&lt;0</formula>
    </cfRule>
  </conditionalFormatting>
  <conditionalFormatting sqref="AI26:AI27">
    <cfRule type="expression" dxfId="8683" priority="4792">
      <formula>IF(AI26="Validar","Rojo","Verde")</formula>
    </cfRule>
    <cfRule type="expression" priority="4794">
      <formula>#REF!</formula>
    </cfRule>
  </conditionalFormatting>
  <conditionalFormatting sqref="AI27">
    <cfRule type="colorScale" priority="4828">
      <colorScale>
        <cfvo type="min"/>
        <cfvo type="max"/>
        <color theme="0"/>
        <color theme="0"/>
      </colorScale>
    </cfRule>
    <cfRule type="expression" dxfId="8682" priority="4829">
      <formula>AH27&lt;0</formula>
    </cfRule>
  </conditionalFormatting>
  <conditionalFormatting sqref="AI29">
    <cfRule type="colorScale" priority="4789">
      <colorScale>
        <cfvo type="min"/>
        <cfvo type="max"/>
        <color theme="0"/>
        <color theme="0"/>
      </colorScale>
    </cfRule>
    <cfRule type="expression" dxfId="8681" priority="4791">
      <formula>AH29&lt;0</formula>
    </cfRule>
  </conditionalFormatting>
  <conditionalFormatting sqref="AI30">
    <cfRule type="colorScale" priority="4826">
      <colorScale>
        <cfvo type="min"/>
        <cfvo type="max"/>
        <color theme="0"/>
        <color theme="0"/>
      </colorScale>
    </cfRule>
    <cfRule type="expression" dxfId="8680" priority="4827">
      <formula>AH30&lt;0</formula>
    </cfRule>
  </conditionalFormatting>
  <conditionalFormatting sqref="AI39">
    <cfRule type="colorScale" priority="4785">
      <colorScale>
        <cfvo type="min"/>
        <cfvo type="max"/>
        <color theme="0"/>
        <color theme="0"/>
      </colorScale>
    </cfRule>
    <cfRule type="expression" dxfId="8679" priority="4787">
      <formula>AH39&lt;0</formula>
    </cfRule>
  </conditionalFormatting>
  <conditionalFormatting sqref="AI39:AI66">
    <cfRule type="expression" dxfId="8678" priority="4784">
      <formula>IF(AI39="Validar","Rojo","Verde")</formula>
    </cfRule>
    <cfRule type="expression" priority="4786">
      <formula>#REF!</formula>
    </cfRule>
  </conditionalFormatting>
  <conditionalFormatting sqref="AI40:AI66">
    <cfRule type="colorScale" priority="4824">
      <colorScale>
        <cfvo type="min"/>
        <cfvo type="max"/>
        <color theme="0"/>
        <color theme="0"/>
      </colorScale>
    </cfRule>
    <cfRule type="expression" dxfId="8677" priority="4825">
      <formula>AH40&lt;0</formula>
    </cfRule>
  </conditionalFormatting>
  <conditionalFormatting sqref="AI68">
    <cfRule type="colorScale" priority="4781">
      <colorScale>
        <cfvo type="min"/>
        <cfvo type="max"/>
        <color theme="0"/>
        <color theme="0"/>
      </colorScale>
    </cfRule>
    <cfRule type="expression" dxfId="8676" priority="4783">
      <formula>AH68&lt;0</formula>
    </cfRule>
  </conditionalFormatting>
  <conditionalFormatting sqref="AI68:AI81">
    <cfRule type="expression" dxfId="8675" priority="4780">
      <formula>IF(AI68="Validar","Rojo","Verde")</formula>
    </cfRule>
    <cfRule type="expression" priority="4782">
      <formula>#REF!</formula>
    </cfRule>
  </conditionalFormatting>
  <conditionalFormatting sqref="AI69:AI81">
    <cfRule type="colorScale" priority="4842">
      <colorScale>
        <cfvo type="min"/>
        <cfvo type="max"/>
        <color theme="0"/>
        <color theme="0"/>
      </colorScale>
    </cfRule>
    <cfRule type="expression" dxfId="8674" priority="4843">
      <formula>AH69&lt;0</formula>
    </cfRule>
  </conditionalFormatting>
  <conditionalFormatting sqref="AI83">
    <cfRule type="colorScale" priority="4764">
      <colorScale>
        <cfvo type="min"/>
        <cfvo type="max"/>
        <color theme="0"/>
        <color theme="0"/>
      </colorScale>
    </cfRule>
    <cfRule type="expression" dxfId="8673" priority="4766">
      <formula>AH83&lt;0</formula>
    </cfRule>
  </conditionalFormatting>
  <conditionalFormatting sqref="AI83:AI91">
    <cfRule type="expression" dxfId="8672" priority="4763">
      <formula>IF(AI83="Validar","Rojo","Verde")</formula>
    </cfRule>
    <cfRule type="expression" priority="4765">
      <formula>#REF!</formula>
    </cfRule>
  </conditionalFormatting>
  <conditionalFormatting sqref="AI84:AI91">
    <cfRule type="colorScale" priority="4822">
      <colorScale>
        <cfvo type="min"/>
        <cfvo type="max"/>
        <color theme="0"/>
        <color theme="0"/>
      </colorScale>
    </cfRule>
    <cfRule type="expression" dxfId="8671" priority="4823">
      <formula>AH84&lt;0</formula>
    </cfRule>
  </conditionalFormatting>
  <conditionalFormatting sqref="AI93">
    <cfRule type="colorScale" priority="4777">
      <colorScale>
        <cfvo type="min"/>
        <cfvo type="max"/>
        <color theme="0"/>
        <color theme="0"/>
      </colorScale>
    </cfRule>
    <cfRule type="expression" dxfId="8670" priority="4779">
      <formula>AH93&lt;0</formula>
    </cfRule>
  </conditionalFormatting>
  <conditionalFormatting sqref="AI93:AI102">
    <cfRule type="expression" dxfId="8669" priority="4776">
      <formula>IF(AI93="Validar","Rojo","Verde")</formula>
    </cfRule>
    <cfRule type="expression" priority="4778">
      <formula>#REF!</formula>
    </cfRule>
  </conditionalFormatting>
  <conditionalFormatting sqref="AI94:AI102">
    <cfRule type="colorScale" priority="4820">
      <colorScale>
        <cfvo type="min"/>
        <cfvo type="max"/>
        <color theme="0"/>
        <color theme="0"/>
      </colorScale>
    </cfRule>
    <cfRule type="expression" dxfId="8668" priority="4821">
      <formula>AH94&lt;0</formula>
    </cfRule>
  </conditionalFormatting>
  <conditionalFormatting sqref="AI104">
    <cfRule type="colorScale" priority="4773">
      <colorScale>
        <cfvo type="min"/>
        <cfvo type="max"/>
        <color theme="0"/>
        <color theme="0"/>
      </colorScale>
    </cfRule>
    <cfRule type="expression" dxfId="8667" priority="4775">
      <formula>AH104&lt;0</formula>
    </cfRule>
  </conditionalFormatting>
  <conditionalFormatting sqref="AI104:AI106">
    <cfRule type="expression" dxfId="8666" priority="4772">
      <formula>IF(AI104="Validar","Rojo","Verde")</formula>
    </cfRule>
    <cfRule type="expression" priority="4774">
      <formula>#REF!</formula>
    </cfRule>
  </conditionalFormatting>
  <conditionalFormatting sqref="AI105:AI106">
    <cfRule type="colorScale" priority="4818">
      <colorScale>
        <cfvo type="min"/>
        <cfvo type="max"/>
        <color theme="0"/>
        <color theme="0"/>
      </colorScale>
    </cfRule>
    <cfRule type="expression" dxfId="8665" priority="4819">
      <formula>AH105&lt;0</formula>
    </cfRule>
  </conditionalFormatting>
  <conditionalFormatting sqref="AI110">
    <cfRule type="colorScale" priority="4816">
      <colorScale>
        <cfvo type="min"/>
        <cfvo type="max"/>
        <color theme="0"/>
        <color theme="0"/>
      </colorScale>
    </cfRule>
    <cfRule type="expression" dxfId="8664" priority="4817">
      <formula>AH110&lt;0</formula>
    </cfRule>
  </conditionalFormatting>
  <conditionalFormatting sqref="AI110:AI111">
    <cfRule type="expression" priority="4758">
      <formula>#REF!</formula>
    </cfRule>
  </conditionalFormatting>
  <conditionalFormatting sqref="AI111">
    <cfRule type="colorScale" priority="4757">
      <colorScale>
        <cfvo type="min"/>
        <cfvo type="max"/>
        <color theme="0"/>
        <color theme="0"/>
      </colorScale>
    </cfRule>
    <cfRule type="expression" dxfId="8663" priority="4759">
      <formula>AH111&lt;0</formula>
    </cfRule>
  </conditionalFormatting>
  <conditionalFormatting sqref="AI117:AI123">
    <cfRule type="colorScale" priority="4813">
      <colorScale>
        <cfvo type="min"/>
        <cfvo type="max"/>
        <color theme="0"/>
        <color theme="0"/>
      </colorScale>
    </cfRule>
    <cfRule type="expression" dxfId="8662" priority="4815">
      <formula>AH117&lt;0</formula>
    </cfRule>
  </conditionalFormatting>
  <conditionalFormatting sqref="AI125">
    <cfRule type="colorScale" priority="4769">
      <colorScale>
        <cfvo type="min"/>
        <cfvo type="max"/>
        <color theme="0"/>
        <color theme="0"/>
      </colorScale>
    </cfRule>
    <cfRule type="expression" dxfId="8661" priority="4771">
      <formula>AH125&lt;0</formula>
    </cfRule>
  </conditionalFormatting>
  <conditionalFormatting sqref="AI125:AI134">
    <cfRule type="expression" dxfId="8660" priority="4768">
      <formula>IF(AI125="Validar","Rojo","Verde")</formula>
    </cfRule>
    <cfRule type="expression" priority="4770">
      <formula>#REF!</formula>
    </cfRule>
  </conditionalFormatting>
  <conditionalFormatting sqref="AI126:AI134">
    <cfRule type="colorScale" priority="4810">
      <colorScale>
        <cfvo type="min"/>
        <cfvo type="max"/>
        <color theme="0"/>
        <color theme="0"/>
      </colorScale>
    </cfRule>
    <cfRule type="expression" dxfId="8659" priority="4811">
      <formula>AH126&lt;0</formula>
    </cfRule>
  </conditionalFormatting>
  <conditionalFormatting sqref="AP110:AP111">
    <cfRule type="expression" dxfId="8658" priority="4667">
      <formula>IF(AP110="Validar","Rojo","Verde")</formula>
    </cfRule>
  </conditionalFormatting>
  <conditionalFormatting sqref="AP117:AP123">
    <cfRule type="expression" priority="4725">
      <formula>#REF!</formula>
    </cfRule>
  </conditionalFormatting>
  <conditionalFormatting sqref="AP6:AP16">
    <cfRule type="expression" dxfId="8657" priority="4715">
      <formula>IF(AP6="Validar","Rojo","Verde")</formula>
    </cfRule>
    <cfRule type="expression" priority="4717">
      <formula>#REF!</formula>
    </cfRule>
  </conditionalFormatting>
  <conditionalFormatting sqref="AP6:AP9">
    <cfRule type="colorScale" priority="4751">
      <colorScale>
        <cfvo type="min"/>
        <cfvo type="max"/>
        <color theme="0"/>
        <color theme="0"/>
      </colorScale>
    </cfRule>
    <cfRule type="expression" dxfId="8656" priority="4752">
      <formula>AO6&lt;0</formula>
    </cfRule>
  </conditionalFormatting>
  <conditionalFormatting sqref="AP10">
    <cfRule type="colorScale" priority="4719">
      <colorScale>
        <cfvo type="min"/>
        <cfvo type="max"/>
        <color theme="0"/>
        <color theme="0"/>
      </colorScale>
    </cfRule>
    <cfRule type="expression" dxfId="8655" priority="4720">
      <formula>AO10&lt;0</formula>
    </cfRule>
  </conditionalFormatting>
  <conditionalFormatting sqref="AP11:AP14">
    <cfRule type="colorScale" priority="4749">
      <colorScale>
        <cfvo type="min"/>
        <cfvo type="max"/>
        <color theme="0"/>
        <color theme="0"/>
      </colorScale>
    </cfRule>
    <cfRule type="expression" dxfId="8654" priority="4750">
      <formula>AO11&lt;0</formula>
    </cfRule>
  </conditionalFormatting>
  <conditionalFormatting sqref="AP15">
    <cfRule type="colorScale" priority="4716">
      <colorScale>
        <cfvo type="min"/>
        <cfvo type="max"/>
        <color theme="0"/>
        <color theme="0"/>
      </colorScale>
    </cfRule>
    <cfRule type="expression" dxfId="8653" priority="4718">
      <formula>AO15&lt;0</formula>
    </cfRule>
  </conditionalFormatting>
  <conditionalFormatting sqref="AP16">
    <cfRule type="colorScale" priority="4747">
      <colorScale>
        <cfvo type="min"/>
        <cfvo type="max"/>
        <color theme="0"/>
        <color theme="0"/>
      </colorScale>
    </cfRule>
    <cfRule type="expression" dxfId="8652" priority="4748">
      <formula>AO16&lt;0</formula>
    </cfRule>
  </conditionalFormatting>
  <conditionalFormatting sqref="AP18">
    <cfRule type="colorScale" priority="4712">
      <colorScale>
        <cfvo type="min"/>
        <cfvo type="max"/>
        <color theme="0"/>
        <color theme="0"/>
      </colorScale>
    </cfRule>
    <cfRule type="expression" dxfId="8651" priority="4714">
      <formula>AO18&lt;0</formula>
    </cfRule>
  </conditionalFormatting>
  <conditionalFormatting sqref="AP18:AP19">
    <cfRule type="expression" dxfId="8650" priority="4711">
      <formula>IF(AP18="Validar","Rojo","Verde")</formula>
    </cfRule>
    <cfRule type="expression" priority="4713">
      <formula>#REF!</formula>
    </cfRule>
  </conditionalFormatting>
  <conditionalFormatting sqref="AP19">
    <cfRule type="colorScale" priority="4745">
      <colorScale>
        <cfvo type="min"/>
        <cfvo type="max"/>
        <color theme="0"/>
        <color theme="0"/>
      </colorScale>
    </cfRule>
    <cfRule type="expression" dxfId="8649" priority="4746">
      <formula>AO19&lt;0</formula>
    </cfRule>
  </conditionalFormatting>
  <conditionalFormatting sqref="AP23">
    <cfRule type="colorScale" priority="4708">
      <colorScale>
        <cfvo type="min"/>
        <cfvo type="max"/>
        <color theme="0"/>
        <color theme="0"/>
      </colorScale>
    </cfRule>
    <cfRule type="expression" dxfId="8648" priority="4710">
      <formula>AO23&lt;0</formula>
    </cfRule>
  </conditionalFormatting>
  <conditionalFormatting sqref="AP23:AP24">
    <cfRule type="expression" dxfId="8647" priority="4707">
      <formula>IF(AP23="Validar","Rojo","Verde")</formula>
    </cfRule>
    <cfRule type="expression" priority="4709">
      <formula>#REF!</formula>
    </cfRule>
  </conditionalFormatting>
  <conditionalFormatting sqref="AP24">
    <cfRule type="colorScale" priority="4741">
      <colorScale>
        <cfvo type="min"/>
        <cfvo type="max"/>
        <color theme="0"/>
        <color theme="0"/>
      </colorScale>
    </cfRule>
    <cfRule type="expression" dxfId="8646" priority="4742">
      <formula>AO24&lt;0</formula>
    </cfRule>
  </conditionalFormatting>
  <conditionalFormatting sqref="AP26">
    <cfRule type="colorScale" priority="4704">
      <colorScale>
        <cfvo type="min"/>
        <cfvo type="max"/>
        <color theme="0"/>
        <color theme="0"/>
      </colorScale>
    </cfRule>
    <cfRule type="expression" dxfId="8645" priority="4706">
      <formula>AO26&lt;0</formula>
    </cfRule>
  </conditionalFormatting>
  <conditionalFormatting sqref="AP26:AP27">
    <cfRule type="expression" dxfId="8644" priority="4703">
      <formula>IF(AP26="Validar","Rojo","Verde")</formula>
    </cfRule>
    <cfRule type="expression" priority="4705">
      <formula>#REF!</formula>
    </cfRule>
  </conditionalFormatting>
  <conditionalFormatting sqref="AP27">
    <cfRule type="colorScale" priority="4739">
      <colorScale>
        <cfvo type="min"/>
        <cfvo type="max"/>
        <color theme="0"/>
        <color theme="0"/>
      </colorScale>
    </cfRule>
    <cfRule type="expression" dxfId="8643" priority="4740">
      <formula>AO27&lt;0</formula>
    </cfRule>
  </conditionalFormatting>
  <conditionalFormatting sqref="AP29">
    <cfRule type="colorScale" priority="4700">
      <colorScale>
        <cfvo type="min"/>
        <cfvo type="max"/>
        <color theme="0"/>
        <color theme="0"/>
      </colorScale>
    </cfRule>
    <cfRule type="expression" dxfId="8642" priority="4702">
      <formula>AO29&lt;0</formula>
    </cfRule>
  </conditionalFormatting>
  <conditionalFormatting sqref="AP29:AP30">
    <cfRule type="expression" dxfId="8641" priority="4699">
      <formula>IF(AP29="Validar","Rojo","Verde")</formula>
    </cfRule>
    <cfRule type="expression" priority="4701">
      <formula>#REF!</formula>
    </cfRule>
  </conditionalFormatting>
  <conditionalFormatting sqref="AP30">
    <cfRule type="colorScale" priority="4737">
      <colorScale>
        <cfvo type="min"/>
        <cfvo type="max"/>
        <color theme="0"/>
        <color theme="0"/>
      </colorScale>
    </cfRule>
    <cfRule type="expression" dxfId="8640" priority="4738">
      <formula>AO30&lt;0</formula>
    </cfRule>
  </conditionalFormatting>
  <conditionalFormatting sqref="AP39">
    <cfRule type="colorScale" priority="4696">
      <colorScale>
        <cfvo type="min"/>
        <cfvo type="max"/>
        <color theme="0"/>
        <color theme="0"/>
      </colorScale>
    </cfRule>
    <cfRule type="expression" dxfId="8639" priority="4698">
      <formula>AO39&lt;0</formula>
    </cfRule>
  </conditionalFormatting>
  <conditionalFormatting sqref="AP39:AP66">
    <cfRule type="expression" dxfId="8638" priority="4695">
      <formula>IF(AP39="Validar","Rojo","Verde")</formula>
    </cfRule>
    <cfRule type="expression" priority="4697">
      <formula>#REF!</formula>
    </cfRule>
  </conditionalFormatting>
  <conditionalFormatting sqref="AP40:AP66">
    <cfRule type="colorScale" priority="4735">
      <colorScale>
        <cfvo type="min"/>
        <cfvo type="max"/>
        <color theme="0"/>
        <color theme="0"/>
      </colorScale>
    </cfRule>
    <cfRule type="expression" dxfId="8637" priority="4736">
      <formula>AO40&lt;0</formula>
    </cfRule>
  </conditionalFormatting>
  <conditionalFormatting sqref="AP68">
    <cfRule type="colorScale" priority="4692">
      <colorScale>
        <cfvo type="min"/>
        <cfvo type="max"/>
        <color theme="0"/>
        <color theme="0"/>
      </colorScale>
    </cfRule>
    <cfRule type="expression" dxfId="8636" priority="4694">
      <formula>AO68&lt;0</formula>
    </cfRule>
  </conditionalFormatting>
  <conditionalFormatting sqref="AP68:AP81">
    <cfRule type="expression" dxfId="8635" priority="4691">
      <formula>IF(AP68="Validar","Rojo","Verde")</formula>
    </cfRule>
    <cfRule type="expression" priority="4693">
      <formula>#REF!</formula>
    </cfRule>
  </conditionalFormatting>
  <conditionalFormatting sqref="AP69:AP81">
    <cfRule type="colorScale" priority="4753">
      <colorScale>
        <cfvo type="min"/>
        <cfvo type="max"/>
        <color theme="0"/>
        <color theme="0"/>
      </colorScale>
    </cfRule>
    <cfRule type="expression" dxfId="8634" priority="4754">
      <formula>AO69&lt;0</formula>
    </cfRule>
  </conditionalFormatting>
  <conditionalFormatting sqref="AP83">
    <cfRule type="colorScale" priority="4675">
      <colorScale>
        <cfvo type="min"/>
        <cfvo type="max"/>
        <color theme="0"/>
        <color theme="0"/>
      </colorScale>
    </cfRule>
    <cfRule type="expression" dxfId="8633" priority="4677">
      <formula>AO83&lt;0</formula>
    </cfRule>
  </conditionalFormatting>
  <conditionalFormatting sqref="AP83:AP91">
    <cfRule type="expression" dxfId="8632" priority="4674">
      <formula>IF(AP83="Validar","Rojo","Verde")</formula>
    </cfRule>
    <cfRule type="expression" priority="4676">
      <formula>#REF!</formula>
    </cfRule>
  </conditionalFormatting>
  <conditionalFormatting sqref="AP84:AP91">
    <cfRule type="colorScale" priority="4733">
      <colorScale>
        <cfvo type="min"/>
        <cfvo type="max"/>
        <color theme="0"/>
        <color theme="0"/>
      </colorScale>
    </cfRule>
    <cfRule type="expression" dxfId="8631" priority="4734">
      <formula>AO84&lt;0</formula>
    </cfRule>
  </conditionalFormatting>
  <conditionalFormatting sqref="AP93">
    <cfRule type="colorScale" priority="4688">
      <colorScale>
        <cfvo type="min"/>
        <cfvo type="max"/>
        <color theme="0"/>
        <color theme="0"/>
      </colorScale>
    </cfRule>
    <cfRule type="expression" dxfId="8630" priority="4690">
      <formula>AO93&lt;0</formula>
    </cfRule>
  </conditionalFormatting>
  <conditionalFormatting sqref="AP93:AP102">
    <cfRule type="expression" dxfId="8629" priority="4687">
      <formula>IF(AP93="Validar","Rojo","Verde")</formula>
    </cfRule>
    <cfRule type="expression" priority="4689">
      <formula>#REF!</formula>
    </cfRule>
  </conditionalFormatting>
  <conditionalFormatting sqref="AP94:AP102">
    <cfRule type="colorScale" priority="4731">
      <colorScale>
        <cfvo type="min"/>
        <cfvo type="max"/>
        <color theme="0"/>
        <color theme="0"/>
      </colorScale>
    </cfRule>
    <cfRule type="expression" dxfId="8628" priority="4732">
      <formula>AO94&lt;0</formula>
    </cfRule>
  </conditionalFormatting>
  <conditionalFormatting sqref="AP104">
    <cfRule type="colorScale" priority="4684">
      <colorScale>
        <cfvo type="min"/>
        <cfvo type="max"/>
        <color theme="0"/>
        <color theme="0"/>
      </colorScale>
    </cfRule>
    <cfRule type="expression" dxfId="8627" priority="4686">
      <formula>AO104&lt;0</formula>
    </cfRule>
  </conditionalFormatting>
  <conditionalFormatting sqref="AP104:AP106">
    <cfRule type="expression" dxfId="8626" priority="4683">
      <formula>IF(AP104="Validar","Rojo","Verde")</formula>
    </cfRule>
    <cfRule type="expression" priority="4685">
      <formula>#REF!</formula>
    </cfRule>
  </conditionalFormatting>
  <conditionalFormatting sqref="AP105:AP106">
    <cfRule type="colorScale" priority="4729">
      <colorScale>
        <cfvo type="min"/>
        <cfvo type="max"/>
        <color theme="0"/>
        <color theme="0"/>
      </colorScale>
    </cfRule>
    <cfRule type="expression" dxfId="8625" priority="4730">
      <formula>AO105&lt;0</formula>
    </cfRule>
  </conditionalFormatting>
  <conditionalFormatting sqref="AP110">
    <cfRule type="colorScale" priority="4727">
      <colorScale>
        <cfvo type="min"/>
        <cfvo type="max"/>
        <color theme="0"/>
        <color theme="0"/>
      </colorScale>
    </cfRule>
    <cfRule type="expression" dxfId="8624" priority="4728">
      <formula>AO110&lt;0</formula>
    </cfRule>
  </conditionalFormatting>
  <conditionalFormatting sqref="AP110:AP111">
    <cfRule type="expression" priority="4669">
      <formula>#REF!</formula>
    </cfRule>
  </conditionalFormatting>
  <conditionalFormatting sqref="AP111">
    <cfRule type="colorScale" priority="4668">
      <colorScale>
        <cfvo type="min"/>
        <cfvo type="max"/>
        <color theme="0"/>
        <color theme="0"/>
      </colorScale>
    </cfRule>
    <cfRule type="expression" dxfId="8623" priority="4670">
      <formula>AO111&lt;0</formula>
    </cfRule>
  </conditionalFormatting>
  <conditionalFormatting sqref="AP117:AP123">
    <cfRule type="colorScale" priority="4724">
      <colorScale>
        <cfvo type="min"/>
        <cfvo type="max"/>
        <color theme="0"/>
        <color theme="0"/>
      </colorScale>
    </cfRule>
    <cfRule type="expression" dxfId="8622" priority="4726">
      <formula>AO117&lt;0</formula>
    </cfRule>
  </conditionalFormatting>
  <conditionalFormatting sqref="AP125">
    <cfRule type="colorScale" priority="4680">
      <colorScale>
        <cfvo type="min"/>
        <cfvo type="max"/>
        <color theme="0"/>
        <color theme="0"/>
      </colorScale>
    </cfRule>
    <cfRule type="expression" dxfId="8621" priority="4682">
      <formula>AO125&lt;0</formula>
    </cfRule>
  </conditionalFormatting>
  <conditionalFormatting sqref="AP125:AP134">
    <cfRule type="expression" dxfId="8620" priority="4679">
      <formula>IF(AP125="Validar","Rojo","Verde")</formula>
    </cfRule>
    <cfRule type="expression" priority="4681">
      <formula>#REF!</formula>
    </cfRule>
  </conditionalFormatting>
  <conditionalFormatting sqref="AP126:AP134">
    <cfRule type="colorScale" priority="4721">
      <colorScale>
        <cfvo type="min"/>
        <cfvo type="max"/>
        <color theme="0"/>
        <color theme="0"/>
      </colorScale>
    </cfRule>
    <cfRule type="expression" dxfId="8619" priority="4722">
      <formula>AO126&lt;0</formula>
    </cfRule>
  </conditionalFormatting>
  <conditionalFormatting sqref="BM117:BM123">
    <cfRule type="expression" dxfId="8618" priority="4634">
      <formula>IF(BM117="Validar","Rojo","Verde")</formula>
    </cfRule>
  </conditionalFormatting>
  <conditionalFormatting sqref="BM117:BM123">
    <cfRule type="expression" priority="4636">
      <formula>#REF!</formula>
    </cfRule>
  </conditionalFormatting>
  <conditionalFormatting sqref="BM6:BM16">
    <cfRule type="expression" dxfId="8617" priority="4626">
      <formula>IF(BM6="Validar","Rojo","Verde")</formula>
    </cfRule>
    <cfRule type="expression" priority="4628">
      <formula>#REF!</formula>
    </cfRule>
  </conditionalFormatting>
  <conditionalFormatting sqref="BM6:BM9">
    <cfRule type="colorScale" priority="4662">
      <colorScale>
        <cfvo type="min"/>
        <cfvo type="max"/>
        <color theme="0"/>
        <color theme="0"/>
      </colorScale>
    </cfRule>
    <cfRule type="expression" dxfId="8616" priority="4663">
      <formula>BL6&lt;0</formula>
    </cfRule>
  </conditionalFormatting>
  <conditionalFormatting sqref="BM10">
    <cfRule type="colorScale" priority="4630">
      <colorScale>
        <cfvo type="min"/>
        <cfvo type="max"/>
        <color theme="0"/>
        <color theme="0"/>
      </colorScale>
    </cfRule>
    <cfRule type="expression" dxfId="8615" priority="4631">
      <formula>BL10&lt;0</formula>
    </cfRule>
  </conditionalFormatting>
  <conditionalFormatting sqref="BM11:BM14">
    <cfRule type="colorScale" priority="4660">
      <colorScale>
        <cfvo type="min"/>
        <cfvo type="max"/>
        <color theme="0"/>
        <color theme="0"/>
      </colorScale>
    </cfRule>
    <cfRule type="expression" dxfId="8614" priority="4661">
      <formula>BL11&lt;0</formula>
    </cfRule>
  </conditionalFormatting>
  <conditionalFormatting sqref="BM15">
    <cfRule type="colorScale" priority="4627">
      <colorScale>
        <cfvo type="min"/>
        <cfvo type="max"/>
        <color theme="0"/>
        <color theme="0"/>
      </colorScale>
    </cfRule>
    <cfRule type="expression" dxfId="8613" priority="4629">
      <formula>BL15&lt;0</formula>
    </cfRule>
  </conditionalFormatting>
  <conditionalFormatting sqref="BM16">
    <cfRule type="colorScale" priority="4658">
      <colorScale>
        <cfvo type="min"/>
        <cfvo type="max"/>
        <color theme="0"/>
        <color theme="0"/>
      </colorScale>
    </cfRule>
    <cfRule type="expression" dxfId="8612" priority="4659">
      <formula>BL16&lt;0</formula>
    </cfRule>
  </conditionalFormatting>
  <conditionalFormatting sqref="BM18">
    <cfRule type="colorScale" priority="4623">
      <colorScale>
        <cfvo type="min"/>
        <cfvo type="max"/>
        <color theme="0"/>
        <color theme="0"/>
      </colorScale>
    </cfRule>
    <cfRule type="expression" dxfId="8611" priority="4625">
      <formula>BL18&lt;0</formula>
    </cfRule>
  </conditionalFormatting>
  <conditionalFormatting sqref="BM18:BM19">
    <cfRule type="expression" dxfId="8610" priority="4622">
      <formula>IF(BM18="Validar","Rojo","Verde")</formula>
    </cfRule>
    <cfRule type="expression" priority="4624">
      <formula>#REF!</formula>
    </cfRule>
  </conditionalFormatting>
  <conditionalFormatting sqref="BM19">
    <cfRule type="colorScale" priority="4656">
      <colorScale>
        <cfvo type="min"/>
        <cfvo type="max"/>
        <color theme="0"/>
        <color theme="0"/>
      </colorScale>
    </cfRule>
    <cfRule type="expression" dxfId="8609" priority="4657">
      <formula>BL19&lt;0</formula>
    </cfRule>
  </conditionalFormatting>
  <conditionalFormatting sqref="BM23">
    <cfRule type="colorScale" priority="4619">
      <colorScale>
        <cfvo type="min"/>
        <cfvo type="max"/>
        <color theme="0"/>
        <color theme="0"/>
      </colorScale>
    </cfRule>
    <cfRule type="expression" dxfId="8608" priority="4621">
      <formula>BL23&lt;0</formula>
    </cfRule>
  </conditionalFormatting>
  <conditionalFormatting sqref="BM23:BM24">
    <cfRule type="expression" dxfId="8607" priority="4618">
      <formula>IF(BM23="Validar","Rojo","Verde")</formula>
    </cfRule>
    <cfRule type="expression" priority="4620">
      <formula>#REF!</formula>
    </cfRule>
  </conditionalFormatting>
  <conditionalFormatting sqref="BM24">
    <cfRule type="colorScale" priority="4652">
      <colorScale>
        <cfvo type="min"/>
        <cfvo type="max"/>
        <color theme="0"/>
        <color theme="0"/>
      </colorScale>
    </cfRule>
    <cfRule type="expression" dxfId="8606" priority="4653">
      <formula>BL24&lt;0</formula>
    </cfRule>
  </conditionalFormatting>
  <conditionalFormatting sqref="BM26">
    <cfRule type="colorScale" priority="4615">
      <colorScale>
        <cfvo type="min"/>
        <cfvo type="max"/>
        <color theme="0"/>
        <color theme="0"/>
      </colorScale>
    </cfRule>
    <cfRule type="expression" dxfId="8605" priority="4617">
      <formula>BL26&lt;0</formula>
    </cfRule>
  </conditionalFormatting>
  <conditionalFormatting sqref="BM26:BM27">
    <cfRule type="expression" dxfId="8604" priority="4614">
      <formula>IF(BM26="Validar","Rojo","Verde")</formula>
    </cfRule>
    <cfRule type="expression" priority="4616">
      <formula>#REF!</formula>
    </cfRule>
  </conditionalFormatting>
  <conditionalFormatting sqref="BM27">
    <cfRule type="colorScale" priority="4650">
      <colorScale>
        <cfvo type="min"/>
        <cfvo type="max"/>
        <color theme="0"/>
        <color theme="0"/>
      </colorScale>
    </cfRule>
    <cfRule type="expression" dxfId="8603" priority="4651">
      <formula>BL27&lt;0</formula>
    </cfRule>
  </conditionalFormatting>
  <conditionalFormatting sqref="BM29">
    <cfRule type="colorScale" priority="4611">
      <colorScale>
        <cfvo type="min"/>
        <cfvo type="max"/>
        <color theme="0"/>
        <color theme="0"/>
      </colorScale>
    </cfRule>
    <cfRule type="expression" dxfId="8602" priority="4613">
      <formula>BL29&lt;0</formula>
    </cfRule>
  </conditionalFormatting>
  <conditionalFormatting sqref="BM29:BM30">
    <cfRule type="expression" dxfId="8601" priority="4610">
      <formula>IF(BM29="Validar","Rojo","Verde")</formula>
    </cfRule>
    <cfRule type="expression" priority="4612">
      <formula>#REF!</formula>
    </cfRule>
  </conditionalFormatting>
  <conditionalFormatting sqref="BM30">
    <cfRule type="colorScale" priority="4648">
      <colorScale>
        <cfvo type="min"/>
        <cfvo type="max"/>
        <color theme="0"/>
        <color theme="0"/>
      </colorScale>
    </cfRule>
    <cfRule type="expression" dxfId="8600" priority="4649">
      <formula>BL30&lt;0</formula>
    </cfRule>
  </conditionalFormatting>
  <conditionalFormatting sqref="BM39">
    <cfRule type="colorScale" priority="4607">
      <colorScale>
        <cfvo type="min"/>
        <cfvo type="max"/>
        <color theme="0"/>
        <color theme="0"/>
      </colorScale>
    </cfRule>
    <cfRule type="expression" dxfId="8599" priority="4609">
      <formula>BL39&lt;0</formula>
    </cfRule>
  </conditionalFormatting>
  <conditionalFormatting sqref="BM39:BM66">
    <cfRule type="expression" dxfId="8598" priority="4606">
      <formula>IF(BM39="Validar","Rojo","Verde")</formula>
    </cfRule>
    <cfRule type="expression" priority="4608">
      <formula>#REF!</formula>
    </cfRule>
  </conditionalFormatting>
  <conditionalFormatting sqref="BM40:BM66">
    <cfRule type="colorScale" priority="4646">
      <colorScale>
        <cfvo type="min"/>
        <cfvo type="max"/>
        <color theme="0"/>
        <color theme="0"/>
      </colorScale>
    </cfRule>
    <cfRule type="expression" dxfId="8597" priority="4647">
      <formula>BL40&lt;0</formula>
    </cfRule>
  </conditionalFormatting>
  <conditionalFormatting sqref="BM68">
    <cfRule type="colorScale" priority="4603">
      <colorScale>
        <cfvo type="min"/>
        <cfvo type="max"/>
        <color theme="0"/>
        <color theme="0"/>
      </colorScale>
    </cfRule>
    <cfRule type="expression" dxfId="8596" priority="4605">
      <formula>BL68&lt;0</formula>
    </cfRule>
  </conditionalFormatting>
  <conditionalFormatting sqref="BM68:BM81">
    <cfRule type="expression" dxfId="8595" priority="4602">
      <formula>IF(BM68="Validar","Rojo","Verde")</formula>
    </cfRule>
    <cfRule type="expression" priority="4604">
      <formula>#REF!</formula>
    </cfRule>
  </conditionalFormatting>
  <conditionalFormatting sqref="BM69:BM81">
    <cfRule type="colorScale" priority="4664">
      <colorScale>
        <cfvo type="min"/>
        <cfvo type="max"/>
        <color theme="0"/>
        <color theme="0"/>
      </colorScale>
    </cfRule>
    <cfRule type="expression" dxfId="8594" priority="4665">
      <formula>BL69&lt;0</formula>
    </cfRule>
  </conditionalFormatting>
  <conditionalFormatting sqref="BM83">
    <cfRule type="colorScale" priority="4586">
      <colorScale>
        <cfvo type="min"/>
        <cfvo type="max"/>
        <color theme="0"/>
        <color theme="0"/>
      </colorScale>
    </cfRule>
    <cfRule type="expression" dxfId="8593" priority="4588">
      <formula>BL83&lt;0</formula>
    </cfRule>
  </conditionalFormatting>
  <conditionalFormatting sqref="BM83:BM91">
    <cfRule type="expression" dxfId="8592" priority="4585">
      <formula>IF(BM83="Validar","Rojo","Verde")</formula>
    </cfRule>
    <cfRule type="expression" priority="4587">
      <formula>#REF!</formula>
    </cfRule>
  </conditionalFormatting>
  <conditionalFormatting sqref="BM84:BM91">
    <cfRule type="colorScale" priority="4644">
      <colorScale>
        <cfvo type="min"/>
        <cfvo type="max"/>
        <color theme="0"/>
        <color theme="0"/>
      </colorScale>
    </cfRule>
    <cfRule type="expression" dxfId="8591" priority="4645">
      <formula>BL84&lt;0</formula>
    </cfRule>
  </conditionalFormatting>
  <conditionalFormatting sqref="BM93">
    <cfRule type="colorScale" priority="4599">
      <colorScale>
        <cfvo type="min"/>
        <cfvo type="max"/>
        <color theme="0"/>
        <color theme="0"/>
      </colorScale>
    </cfRule>
    <cfRule type="expression" dxfId="8590" priority="4601">
      <formula>BL93&lt;0</formula>
    </cfRule>
  </conditionalFormatting>
  <conditionalFormatting sqref="BM93:BM102">
    <cfRule type="expression" dxfId="8589" priority="4598">
      <formula>IF(BM93="Validar","Rojo","Verde")</formula>
    </cfRule>
    <cfRule type="expression" priority="4600">
      <formula>#REF!</formula>
    </cfRule>
  </conditionalFormatting>
  <conditionalFormatting sqref="BM94:BM102">
    <cfRule type="colorScale" priority="4642">
      <colorScale>
        <cfvo type="min"/>
        <cfvo type="max"/>
        <color theme="0"/>
        <color theme="0"/>
      </colorScale>
    </cfRule>
    <cfRule type="expression" dxfId="8588" priority="4643">
      <formula>BL94&lt;0</formula>
    </cfRule>
  </conditionalFormatting>
  <conditionalFormatting sqref="BM104">
    <cfRule type="colorScale" priority="4595">
      <colorScale>
        <cfvo type="min"/>
        <cfvo type="max"/>
        <color theme="0"/>
        <color theme="0"/>
      </colorScale>
    </cfRule>
    <cfRule type="expression" dxfId="8587" priority="4597">
      <formula>BL104&lt;0</formula>
    </cfRule>
  </conditionalFormatting>
  <conditionalFormatting sqref="BM104:BM106">
    <cfRule type="expression" dxfId="8586" priority="4594">
      <formula>IF(BM104="Validar","Rojo","Verde")</formula>
    </cfRule>
    <cfRule type="expression" priority="4596">
      <formula>#REF!</formula>
    </cfRule>
  </conditionalFormatting>
  <conditionalFormatting sqref="BM105:BM106">
    <cfRule type="colorScale" priority="4640">
      <colorScale>
        <cfvo type="min"/>
        <cfvo type="max"/>
        <color theme="0"/>
        <color theme="0"/>
      </colorScale>
    </cfRule>
    <cfRule type="expression" dxfId="8585" priority="4641">
      <formula>BL105&lt;0</formula>
    </cfRule>
  </conditionalFormatting>
  <conditionalFormatting sqref="BM110">
    <cfRule type="colorScale" priority="4638">
      <colorScale>
        <cfvo type="min"/>
        <cfvo type="max"/>
        <color theme="0"/>
        <color theme="0"/>
      </colorScale>
    </cfRule>
    <cfRule type="expression" dxfId="8584" priority="4639">
      <formula>BL110&lt;0</formula>
    </cfRule>
  </conditionalFormatting>
  <conditionalFormatting sqref="BM110:BM111">
    <cfRule type="expression" priority="4580">
      <formula>#REF!</formula>
    </cfRule>
  </conditionalFormatting>
  <conditionalFormatting sqref="BM111">
    <cfRule type="colorScale" priority="4579">
      <colorScale>
        <cfvo type="min"/>
        <cfvo type="max"/>
        <color theme="0"/>
        <color theme="0"/>
      </colorScale>
    </cfRule>
    <cfRule type="expression" dxfId="8583" priority="4581">
      <formula>BL111&lt;0</formula>
    </cfRule>
  </conditionalFormatting>
  <conditionalFormatting sqref="BM117:BM123">
    <cfRule type="colorScale" priority="4635">
      <colorScale>
        <cfvo type="min"/>
        <cfvo type="max"/>
        <color theme="0"/>
        <color theme="0"/>
      </colorScale>
    </cfRule>
    <cfRule type="expression" dxfId="8582" priority="4637">
      <formula>BL117&lt;0</formula>
    </cfRule>
  </conditionalFormatting>
  <conditionalFormatting sqref="BM125">
    <cfRule type="colorScale" priority="4591">
      <colorScale>
        <cfvo type="min"/>
        <cfvo type="max"/>
        <color theme="0"/>
        <color theme="0"/>
      </colorScale>
    </cfRule>
    <cfRule type="expression" dxfId="8581" priority="4593">
      <formula>BL125&lt;0</formula>
    </cfRule>
  </conditionalFormatting>
  <conditionalFormatting sqref="BM125:BM134">
    <cfRule type="expression" dxfId="8580" priority="4590">
      <formula>IF(BM125="Validar","Rojo","Verde")</formula>
    </cfRule>
    <cfRule type="expression" priority="4592">
      <formula>#REF!</formula>
    </cfRule>
  </conditionalFormatting>
  <conditionalFormatting sqref="BM126:BM134">
    <cfRule type="colorScale" priority="4632">
      <colorScale>
        <cfvo type="min"/>
        <cfvo type="max"/>
        <color theme="0"/>
        <color theme="0"/>
      </colorScale>
    </cfRule>
    <cfRule type="expression" dxfId="8579" priority="4633">
      <formula>BL126&lt;0</formula>
    </cfRule>
  </conditionalFormatting>
  <conditionalFormatting sqref="BT110:BT111">
    <cfRule type="expression" dxfId="8578" priority="4489">
      <formula>IF(BT110="Validar","Rojo","Verde")</formula>
    </cfRule>
  </conditionalFormatting>
  <conditionalFormatting sqref="BT117:BT123">
    <cfRule type="expression" priority="4547">
      <formula>#REF!</formula>
    </cfRule>
  </conditionalFormatting>
  <conditionalFormatting sqref="BT6:BT16">
    <cfRule type="expression" dxfId="8577" priority="4537">
      <formula>IF(BT6="Validar","Rojo","Verde")</formula>
    </cfRule>
    <cfRule type="expression" priority="4539">
      <formula>#REF!</formula>
    </cfRule>
  </conditionalFormatting>
  <conditionalFormatting sqref="BT6:BT9">
    <cfRule type="colorScale" priority="4573">
      <colorScale>
        <cfvo type="min"/>
        <cfvo type="max"/>
        <color theme="0"/>
        <color theme="0"/>
      </colorScale>
    </cfRule>
    <cfRule type="expression" dxfId="8576" priority="4574">
      <formula>BS6&lt;0</formula>
    </cfRule>
  </conditionalFormatting>
  <conditionalFormatting sqref="BT10">
    <cfRule type="colorScale" priority="4541">
      <colorScale>
        <cfvo type="min"/>
        <cfvo type="max"/>
        <color theme="0"/>
        <color theme="0"/>
      </colorScale>
    </cfRule>
    <cfRule type="expression" dxfId="8575" priority="4542">
      <formula>BS10&lt;0</formula>
    </cfRule>
  </conditionalFormatting>
  <conditionalFormatting sqref="BT11:BT14">
    <cfRule type="colorScale" priority="4571">
      <colorScale>
        <cfvo type="min"/>
        <cfvo type="max"/>
        <color theme="0"/>
        <color theme="0"/>
      </colorScale>
    </cfRule>
    <cfRule type="expression" dxfId="8574" priority="4572">
      <formula>BS11&lt;0</formula>
    </cfRule>
  </conditionalFormatting>
  <conditionalFormatting sqref="BT15">
    <cfRule type="colorScale" priority="4538">
      <colorScale>
        <cfvo type="min"/>
        <cfvo type="max"/>
        <color theme="0"/>
        <color theme="0"/>
      </colorScale>
    </cfRule>
    <cfRule type="expression" dxfId="8573" priority="4540">
      <formula>BS15&lt;0</formula>
    </cfRule>
  </conditionalFormatting>
  <conditionalFormatting sqref="BT16">
    <cfRule type="colorScale" priority="4569">
      <colorScale>
        <cfvo type="min"/>
        <cfvo type="max"/>
        <color theme="0"/>
        <color theme="0"/>
      </colorScale>
    </cfRule>
    <cfRule type="expression" dxfId="8572" priority="4570">
      <formula>BS16&lt;0</formula>
    </cfRule>
  </conditionalFormatting>
  <conditionalFormatting sqref="BT18">
    <cfRule type="colorScale" priority="4534">
      <colorScale>
        <cfvo type="min"/>
        <cfvo type="max"/>
        <color theme="0"/>
        <color theme="0"/>
      </colorScale>
    </cfRule>
    <cfRule type="expression" dxfId="8571" priority="4536">
      <formula>BS18&lt;0</formula>
    </cfRule>
  </conditionalFormatting>
  <conditionalFormatting sqref="BT18:BT19">
    <cfRule type="expression" dxfId="8570" priority="4533">
      <formula>IF(BT18="Validar","Rojo","Verde")</formula>
    </cfRule>
    <cfRule type="expression" priority="4535">
      <formula>#REF!</formula>
    </cfRule>
  </conditionalFormatting>
  <conditionalFormatting sqref="BT19">
    <cfRule type="colorScale" priority="4567">
      <colorScale>
        <cfvo type="min"/>
        <cfvo type="max"/>
        <color theme="0"/>
        <color theme="0"/>
      </colorScale>
    </cfRule>
    <cfRule type="expression" dxfId="8569" priority="4568">
      <formula>BS19&lt;0</formula>
    </cfRule>
  </conditionalFormatting>
  <conditionalFormatting sqref="BT23">
    <cfRule type="colorScale" priority="4530">
      <colorScale>
        <cfvo type="min"/>
        <cfvo type="max"/>
        <color theme="0"/>
        <color theme="0"/>
      </colorScale>
    </cfRule>
    <cfRule type="expression" dxfId="8568" priority="4532">
      <formula>BS23&lt;0</formula>
    </cfRule>
  </conditionalFormatting>
  <conditionalFormatting sqref="BT23:BT24">
    <cfRule type="expression" dxfId="8567" priority="4529">
      <formula>IF(BT23="Validar","Rojo","Verde")</formula>
    </cfRule>
    <cfRule type="expression" priority="4531">
      <formula>#REF!</formula>
    </cfRule>
  </conditionalFormatting>
  <conditionalFormatting sqref="BT24">
    <cfRule type="colorScale" priority="4563">
      <colorScale>
        <cfvo type="min"/>
        <cfvo type="max"/>
        <color theme="0"/>
        <color theme="0"/>
      </colorScale>
    </cfRule>
    <cfRule type="expression" dxfId="8566" priority="4564">
      <formula>BS24&lt;0</formula>
    </cfRule>
  </conditionalFormatting>
  <conditionalFormatting sqref="BT26">
    <cfRule type="colorScale" priority="4526">
      <colorScale>
        <cfvo type="min"/>
        <cfvo type="max"/>
        <color theme="0"/>
        <color theme="0"/>
      </colorScale>
    </cfRule>
    <cfRule type="expression" dxfId="8565" priority="4528">
      <formula>BS26&lt;0</formula>
    </cfRule>
  </conditionalFormatting>
  <conditionalFormatting sqref="BT26:BT27">
    <cfRule type="expression" dxfId="8564" priority="4525">
      <formula>IF(BT26="Validar","Rojo","Verde")</formula>
    </cfRule>
    <cfRule type="expression" priority="4527">
      <formula>#REF!</formula>
    </cfRule>
  </conditionalFormatting>
  <conditionalFormatting sqref="BT27">
    <cfRule type="colorScale" priority="4561">
      <colorScale>
        <cfvo type="min"/>
        <cfvo type="max"/>
        <color theme="0"/>
        <color theme="0"/>
      </colorScale>
    </cfRule>
    <cfRule type="expression" dxfId="8563" priority="4562">
      <formula>BS27&lt;0</formula>
    </cfRule>
  </conditionalFormatting>
  <conditionalFormatting sqref="BT29">
    <cfRule type="colorScale" priority="4522">
      <colorScale>
        <cfvo type="min"/>
        <cfvo type="max"/>
        <color theme="0"/>
        <color theme="0"/>
      </colorScale>
    </cfRule>
    <cfRule type="expression" dxfId="8562" priority="4524">
      <formula>BS29&lt;0</formula>
    </cfRule>
  </conditionalFormatting>
  <conditionalFormatting sqref="BT29:BT30">
    <cfRule type="expression" dxfId="8561" priority="4521">
      <formula>IF(BT29="Validar","Rojo","Verde")</formula>
    </cfRule>
    <cfRule type="expression" priority="4523">
      <formula>#REF!</formula>
    </cfRule>
  </conditionalFormatting>
  <conditionalFormatting sqref="BT30">
    <cfRule type="colorScale" priority="4559">
      <colorScale>
        <cfvo type="min"/>
        <cfvo type="max"/>
        <color theme="0"/>
        <color theme="0"/>
      </colorScale>
    </cfRule>
    <cfRule type="expression" dxfId="8560" priority="4560">
      <formula>BS30&lt;0</formula>
    </cfRule>
  </conditionalFormatting>
  <conditionalFormatting sqref="BT39">
    <cfRule type="colorScale" priority="4518">
      <colorScale>
        <cfvo type="min"/>
        <cfvo type="max"/>
        <color theme="0"/>
        <color theme="0"/>
      </colorScale>
    </cfRule>
    <cfRule type="expression" dxfId="8559" priority="4520">
      <formula>BS39&lt;0</formula>
    </cfRule>
  </conditionalFormatting>
  <conditionalFormatting sqref="BT39:BT66">
    <cfRule type="expression" dxfId="8558" priority="4517">
      <formula>IF(BT39="Validar","Rojo","Verde")</formula>
    </cfRule>
    <cfRule type="expression" priority="4519">
      <formula>#REF!</formula>
    </cfRule>
  </conditionalFormatting>
  <conditionalFormatting sqref="BT40:BT66">
    <cfRule type="colorScale" priority="4557">
      <colorScale>
        <cfvo type="min"/>
        <cfvo type="max"/>
        <color theme="0"/>
        <color theme="0"/>
      </colorScale>
    </cfRule>
    <cfRule type="expression" dxfId="8557" priority="4558">
      <formula>BS40&lt;0</formula>
    </cfRule>
  </conditionalFormatting>
  <conditionalFormatting sqref="BT68">
    <cfRule type="colorScale" priority="4514">
      <colorScale>
        <cfvo type="min"/>
        <cfvo type="max"/>
        <color theme="0"/>
        <color theme="0"/>
      </colorScale>
    </cfRule>
    <cfRule type="expression" dxfId="8556" priority="4516">
      <formula>BS68&lt;0</formula>
    </cfRule>
  </conditionalFormatting>
  <conditionalFormatting sqref="BT68:BT81">
    <cfRule type="expression" dxfId="8555" priority="4513">
      <formula>IF(BT68="Validar","Rojo","Verde")</formula>
    </cfRule>
    <cfRule type="expression" priority="4515">
      <formula>#REF!</formula>
    </cfRule>
  </conditionalFormatting>
  <conditionalFormatting sqref="BT69:BT81">
    <cfRule type="colorScale" priority="4575">
      <colorScale>
        <cfvo type="min"/>
        <cfvo type="max"/>
        <color theme="0"/>
        <color theme="0"/>
      </colorScale>
    </cfRule>
    <cfRule type="expression" dxfId="8554" priority="4576">
      <formula>BS69&lt;0</formula>
    </cfRule>
  </conditionalFormatting>
  <conditionalFormatting sqref="BT83">
    <cfRule type="colorScale" priority="4497">
      <colorScale>
        <cfvo type="min"/>
        <cfvo type="max"/>
        <color theme="0"/>
        <color theme="0"/>
      </colorScale>
    </cfRule>
    <cfRule type="expression" dxfId="8553" priority="4499">
      <formula>BS83&lt;0</formula>
    </cfRule>
  </conditionalFormatting>
  <conditionalFormatting sqref="BT83:BT91">
    <cfRule type="expression" dxfId="8552" priority="4496">
      <formula>IF(BT83="Validar","Rojo","Verde")</formula>
    </cfRule>
    <cfRule type="expression" priority="4498">
      <formula>#REF!</formula>
    </cfRule>
  </conditionalFormatting>
  <conditionalFormatting sqref="BT84:BT91">
    <cfRule type="colorScale" priority="4555">
      <colorScale>
        <cfvo type="min"/>
        <cfvo type="max"/>
        <color theme="0"/>
        <color theme="0"/>
      </colorScale>
    </cfRule>
    <cfRule type="expression" dxfId="8551" priority="4556">
      <formula>BS84&lt;0</formula>
    </cfRule>
  </conditionalFormatting>
  <conditionalFormatting sqref="BT93">
    <cfRule type="colorScale" priority="4510">
      <colorScale>
        <cfvo type="min"/>
        <cfvo type="max"/>
        <color theme="0"/>
        <color theme="0"/>
      </colorScale>
    </cfRule>
    <cfRule type="expression" dxfId="8550" priority="4512">
      <formula>BS93&lt;0</formula>
    </cfRule>
  </conditionalFormatting>
  <conditionalFormatting sqref="BT93:BT102">
    <cfRule type="expression" dxfId="8549" priority="4509">
      <formula>IF(BT93="Validar","Rojo","Verde")</formula>
    </cfRule>
    <cfRule type="expression" priority="4511">
      <formula>#REF!</formula>
    </cfRule>
  </conditionalFormatting>
  <conditionalFormatting sqref="BT94:BT102">
    <cfRule type="colorScale" priority="4553">
      <colorScale>
        <cfvo type="min"/>
        <cfvo type="max"/>
        <color theme="0"/>
        <color theme="0"/>
      </colorScale>
    </cfRule>
    <cfRule type="expression" dxfId="8548" priority="4554">
      <formula>BS94&lt;0</formula>
    </cfRule>
  </conditionalFormatting>
  <conditionalFormatting sqref="BT104">
    <cfRule type="colorScale" priority="4506">
      <colorScale>
        <cfvo type="min"/>
        <cfvo type="max"/>
        <color theme="0"/>
        <color theme="0"/>
      </colorScale>
    </cfRule>
    <cfRule type="expression" dxfId="8547" priority="4508">
      <formula>BS104&lt;0</formula>
    </cfRule>
  </conditionalFormatting>
  <conditionalFormatting sqref="BT104:BT106">
    <cfRule type="expression" dxfId="8546" priority="4505">
      <formula>IF(BT104="Validar","Rojo","Verde")</formula>
    </cfRule>
    <cfRule type="expression" priority="4507">
      <formula>#REF!</formula>
    </cfRule>
  </conditionalFormatting>
  <conditionalFormatting sqref="BT105:BT106">
    <cfRule type="colorScale" priority="4551">
      <colorScale>
        <cfvo type="min"/>
        <cfvo type="max"/>
        <color theme="0"/>
        <color theme="0"/>
      </colorScale>
    </cfRule>
    <cfRule type="expression" dxfId="8545" priority="4552">
      <formula>BS105&lt;0</formula>
    </cfRule>
  </conditionalFormatting>
  <conditionalFormatting sqref="BT110">
    <cfRule type="colorScale" priority="4549">
      <colorScale>
        <cfvo type="min"/>
        <cfvo type="max"/>
        <color theme="0"/>
        <color theme="0"/>
      </colorScale>
    </cfRule>
    <cfRule type="expression" dxfId="8544" priority="4550">
      <formula>BS110&lt;0</formula>
    </cfRule>
  </conditionalFormatting>
  <conditionalFormatting sqref="BT110:BT111">
    <cfRule type="expression" priority="4491">
      <formula>#REF!</formula>
    </cfRule>
  </conditionalFormatting>
  <conditionalFormatting sqref="BT111">
    <cfRule type="colorScale" priority="4490">
      <colorScale>
        <cfvo type="min"/>
        <cfvo type="max"/>
        <color theme="0"/>
        <color theme="0"/>
      </colorScale>
    </cfRule>
    <cfRule type="expression" dxfId="8543" priority="4492">
      <formula>BS111&lt;0</formula>
    </cfRule>
  </conditionalFormatting>
  <conditionalFormatting sqref="BT117:BT123">
    <cfRule type="colorScale" priority="4546">
      <colorScale>
        <cfvo type="min"/>
        <cfvo type="max"/>
        <color theme="0"/>
        <color theme="0"/>
      </colorScale>
    </cfRule>
    <cfRule type="expression" dxfId="8542" priority="4548">
      <formula>BS117&lt;0</formula>
    </cfRule>
  </conditionalFormatting>
  <conditionalFormatting sqref="BT125">
    <cfRule type="colorScale" priority="4502">
      <colorScale>
        <cfvo type="min"/>
        <cfvo type="max"/>
        <color theme="0"/>
        <color theme="0"/>
      </colorScale>
    </cfRule>
    <cfRule type="expression" dxfId="8541" priority="4504">
      <formula>BS125&lt;0</formula>
    </cfRule>
  </conditionalFormatting>
  <conditionalFormatting sqref="BT125:BT134">
    <cfRule type="expression" dxfId="8540" priority="4501">
      <formula>IF(BT125="Validar","Rojo","Verde")</formula>
    </cfRule>
    <cfRule type="expression" priority="4503">
      <formula>#REF!</formula>
    </cfRule>
  </conditionalFormatting>
  <conditionalFormatting sqref="BT126:BT134">
    <cfRule type="colorScale" priority="4543">
      <colorScale>
        <cfvo type="min"/>
        <cfvo type="max"/>
        <color theme="0"/>
        <color theme="0"/>
      </colorScale>
    </cfRule>
    <cfRule type="expression" dxfId="8539" priority="4544">
      <formula>BS126&lt;0</formula>
    </cfRule>
  </conditionalFormatting>
  <conditionalFormatting sqref="CK110:CK111">
    <cfRule type="expression" dxfId="8538" priority="4400">
      <formula>IF(CK110="Validar","Rojo","Verde")</formula>
    </cfRule>
  </conditionalFormatting>
  <conditionalFormatting sqref="CK117:CK123">
    <cfRule type="expression" dxfId="8537" priority="4456">
      <formula>IF(CK117="Validar","Rojo","Verde")</formula>
    </cfRule>
  </conditionalFormatting>
  <conditionalFormatting sqref="CK117:CK123">
    <cfRule type="expression" priority="4458">
      <formula>#REF!</formula>
    </cfRule>
  </conditionalFormatting>
  <conditionalFormatting sqref="CK6:CK16">
    <cfRule type="expression" dxfId="8536" priority="4448">
      <formula>IF(CK6="Validar","Rojo","Verde")</formula>
    </cfRule>
    <cfRule type="expression" priority="4450">
      <formula>#REF!</formula>
    </cfRule>
  </conditionalFormatting>
  <conditionalFormatting sqref="CK6:CK9">
    <cfRule type="colorScale" priority="4484">
      <colorScale>
        <cfvo type="min"/>
        <cfvo type="max"/>
        <color theme="0"/>
        <color theme="0"/>
      </colorScale>
    </cfRule>
    <cfRule type="expression" dxfId="8535" priority="4485">
      <formula>CJ6&lt;0</formula>
    </cfRule>
  </conditionalFormatting>
  <conditionalFormatting sqref="CK10">
    <cfRule type="colorScale" priority="4452">
      <colorScale>
        <cfvo type="min"/>
        <cfvo type="max"/>
        <color theme="0"/>
        <color theme="0"/>
      </colorScale>
    </cfRule>
    <cfRule type="expression" dxfId="8534" priority="4453">
      <formula>CJ10&lt;0</formula>
    </cfRule>
  </conditionalFormatting>
  <conditionalFormatting sqref="CK11:CK14">
    <cfRule type="colorScale" priority="4482">
      <colorScale>
        <cfvo type="min"/>
        <cfvo type="max"/>
        <color theme="0"/>
        <color theme="0"/>
      </colorScale>
    </cfRule>
    <cfRule type="expression" dxfId="8533" priority="4483">
      <formula>CJ11&lt;0</formula>
    </cfRule>
  </conditionalFormatting>
  <conditionalFormatting sqref="CK15">
    <cfRule type="colorScale" priority="4449">
      <colorScale>
        <cfvo type="min"/>
        <cfvo type="max"/>
        <color theme="0"/>
        <color theme="0"/>
      </colorScale>
    </cfRule>
    <cfRule type="expression" dxfId="8532" priority="4451">
      <formula>CJ15&lt;0</formula>
    </cfRule>
  </conditionalFormatting>
  <conditionalFormatting sqref="CK16">
    <cfRule type="colorScale" priority="4480">
      <colorScale>
        <cfvo type="min"/>
        <cfvo type="max"/>
        <color theme="0"/>
        <color theme="0"/>
      </colorScale>
    </cfRule>
    <cfRule type="expression" dxfId="8531" priority="4481">
      <formula>CJ16&lt;0</formula>
    </cfRule>
  </conditionalFormatting>
  <conditionalFormatting sqref="CK18">
    <cfRule type="colorScale" priority="4445">
      <colorScale>
        <cfvo type="min"/>
        <cfvo type="max"/>
        <color theme="0"/>
        <color theme="0"/>
      </colorScale>
    </cfRule>
    <cfRule type="expression" dxfId="8530" priority="4447">
      <formula>CJ18&lt;0</formula>
    </cfRule>
  </conditionalFormatting>
  <conditionalFormatting sqref="CK18:CK19">
    <cfRule type="expression" dxfId="8529" priority="4444">
      <formula>IF(CK18="Validar","Rojo","Verde")</formula>
    </cfRule>
    <cfRule type="expression" priority="4446">
      <formula>#REF!</formula>
    </cfRule>
  </conditionalFormatting>
  <conditionalFormatting sqref="CK19">
    <cfRule type="colorScale" priority="4478">
      <colorScale>
        <cfvo type="min"/>
        <cfvo type="max"/>
        <color theme="0"/>
        <color theme="0"/>
      </colorScale>
    </cfRule>
    <cfRule type="expression" dxfId="8528" priority="4479">
      <formula>CJ19&lt;0</formula>
    </cfRule>
  </conditionalFormatting>
  <conditionalFormatting sqref="CK23">
    <cfRule type="colorScale" priority="4441">
      <colorScale>
        <cfvo type="min"/>
        <cfvo type="max"/>
        <color theme="0"/>
        <color theme="0"/>
      </colorScale>
    </cfRule>
    <cfRule type="expression" dxfId="8527" priority="4443">
      <formula>CJ23&lt;0</formula>
    </cfRule>
  </conditionalFormatting>
  <conditionalFormatting sqref="CK23:CK24">
    <cfRule type="expression" dxfId="8526" priority="4440">
      <formula>IF(CK23="Validar","Rojo","Verde")</formula>
    </cfRule>
    <cfRule type="expression" priority="4442">
      <formula>#REF!</formula>
    </cfRule>
  </conditionalFormatting>
  <conditionalFormatting sqref="CK24">
    <cfRule type="colorScale" priority="4474">
      <colorScale>
        <cfvo type="min"/>
        <cfvo type="max"/>
        <color theme="0"/>
        <color theme="0"/>
      </colorScale>
    </cfRule>
    <cfRule type="expression" dxfId="8525" priority="4475">
      <formula>CJ24&lt;0</formula>
    </cfRule>
  </conditionalFormatting>
  <conditionalFormatting sqref="CK26">
    <cfRule type="colorScale" priority="4437">
      <colorScale>
        <cfvo type="min"/>
        <cfvo type="max"/>
        <color theme="0"/>
        <color theme="0"/>
      </colorScale>
    </cfRule>
    <cfRule type="expression" dxfId="8524" priority="4439">
      <formula>CJ26&lt;0</formula>
    </cfRule>
  </conditionalFormatting>
  <conditionalFormatting sqref="CK26:CK27">
    <cfRule type="expression" dxfId="8523" priority="4436">
      <formula>IF(CK26="Validar","Rojo","Verde")</formula>
    </cfRule>
    <cfRule type="expression" priority="4438">
      <formula>#REF!</formula>
    </cfRule>
  </conditionalFormatting>
  <conditionalFormatting sqref="CK27">
    <cfRule type="colorScale" priority="4472">
      <colorScale>
        <cfvo type="min"/>
        <cfvo type="max"/>
        <color theme="0"/>
        <color theme="0"/>
      </colorScale>
    </cfRule>
    <cfRule type="expression" dxfId="8522" priority="4473">
      <formula>CJ27&lt;0</formula>
    </cfRule>
  </conditionalFormatting>
  <conditionalFormatting sqref="CK29">
    <cfRule type="colorScale" priority="4433">
      <colorScale>
        <cfvo type="min"/>
        <cfvo type="max"/>
        <color theme="0"/>
        <color theme="0"/>
      </colorScale>
    </cfRule>
    <cfRule type="expression" dxfId="8521" priority="4435">
      <formula>CJ29&lt;0</formula>
    </cfRule>
  </conditionalFormatting>
  <conditionalFormatting sqref="CK29:CK30">
    <cfRule type="expression" dxfId="8520" priority="4432">
      <formula>IF(CK29="Validar","Rojo","Verde")</formula>
    </cfRule>
    <cfRule type="expression" priority="4434">
      <formula>#REF!</formula>
    </cfRule>
  </conditionalFormatting>
  <conditionalFormatting sqref="CK30">
    <cfRule type="colorScale" priority="4470">
      <colorScale>
        <cfvo type="min"/>
        <cfvo type="max"/>
        <color theme="0"/>
        <color theme="0"/>
      </colorScale>
    </cfRule>
    <cfRule type="expression" dxfId="8519" priority="4471">
      <formula>CJ30&lt;0</formula>
    </cfRule>
  </conditionalFormatting>
  <conditionalFormatting sqref="CK39">
    <cfRule type="colorScale" priority="4429">
      <colorScale>
        <cfvo type="min"/>
        <cfvo type="max"/>
        <color theme="0"/>
        <color theme="0"/>
      </colorScale>
    </cfRule>
    <cfRule type="expression" dxfId="8518" priority="4431">
      <formula>CJ39&lt;0</formula>
    </cfRule>
  </conditionalFormatting>
  <conditionalFormatting sqref="CK39:CK66">
    <cfRule type="expression" dxfId="8517" priority="4428">
      <formula>IF(CK39="Validar","Rojo","Verde")</formula>
    </cfRule>
    <cfRule type="expression" priority="4430">
      <formula>#REF!</formula>
    </cfRule>
  </conditionalFormatting>
  <conditionalFormatting sqref="CK40:CK66">
    <cfRule type="colorScale" priority="4468">
      <colorScale>
        <cfvo type="min"/>
        <cfvo type="max"/>
        <color theme="0"/>
        <color theme="0"/>
      </colorScale>
    </cfRule>
    <cfRule type="expression" dxfId="8516" priority="4469">
      <formula>CJ40&lt;0</formula>
    </cfRule>
  </conditionalFormatting>
  <conditionalFormatting sqref="CK68">
    <cfRule type="colorScale" priority="4425">
      <colorScale>
        <cfvo type="min"/>
        <cfvo type="max"/>
        <color theme="0"/>
        <color theme="0"/>
      </colorScale>
    </cfRule>
    <cfRule type="expression" dxfId="8515" priority="4427">
      <formula>CJ68&lt;0</formula>
    </cfRule>
  </conditionalFormatting>
  <conditionalFormatting sqref="CK68:CK81">
    <cfRule type="expression" dxfId="8514" priority="4424">
      <formula>IF(CK68="Validar","Rojo","Verde")</formula>
    </cfRule>
    <cfRule type="expression" priority="4426">
      <formula>#REF!</formula>
    </cfRule>
  </conditionalFormatting>
  <conditionalFormatting sqref="CK69:CK81">
    <cfRule type="colorScale" priority="4486">
      <colorScale>
        <cfvo type="min"/>
        <cfvo type="max"/>
        <color theme="0"/>
        <color theme="0"/>
      </colorScale>
    </cfRule>
    <cfRule type="expression" dxfId="8513" priority="4487">
      <formula>CJ69&lt;0</formula>
    </cfRule>
  </conditionalFormatting>
  <conditionalFormatting sqref="CK83">
    <cfRule type="colorScale" priority="4408">
      <colorScale>
        <cfvo type="min"/>
        <cfvo type="max"/>
        <color theme="0"/>
        <color theme="0"/>
      </colorScale>
    </cfRule>
    <cfRule type="expression" dxfId="8512" priority="4410">
      <formula>CJ83&lt;0</formula>
    </cfRule>
  </conditionalFormatting>
  <conditionalFormatting sqref="CK83:CK91">
    <cfRule type="expression" dxfId="8511" priority="4407">
      <formula>IF(CK83="Validar","Rojo","Verde")</formula>
    </cfRule>
    <cfRule type="expression" priority="4409">
      <formula>#REF!</formula>
    </cfRule>
  </conditionalFormatting>
  <conditionalFormatting sqref="CK84:CK91">
    <cfRule type="colorScale" priority="4466">
      <colorScale>
        <cfvo type="min"/>
        <cfvo type="max"/>
        <color theme="0"/>
        <color theme="0"/>
      </colorScale>
    </cfRule>
    <cfRule type="expression" dxfId="8510" priority="4467">
      <formula>CJ84&lt;0</formula>
    </cfRule>
  </conditionalFormatting>
  <conditionalFormatting sqref="CK93">
    <cfRule type="colorScale" priority="4421">
      <colorScale>
        <cfvo type="min"/>
        <cfvo type="max"/>
        <color theme="0"/>
        <color theme="0"/>
      </colorScale>
    </cfRule>
    <cfRule type="expression" dxfId="8509" priority="4423">
      <formula>CJ93&lt;0</formula>
    </cfRule>
  </conditionalFormatting>
  <conditionalFormatting sqref="CK93:CK102">
    <cfRule type="expression" dxfId="8508" priority="4420">
      <formula>IF(CK93="Validar","Rojo","Verde")</formula>
    </cfRule>
    <cfRule type="expression" priority="4422">
      <formula>#REF!</formula>
    </cfRule>
  </conditionalFormatting>
  <conditionalFormatting sqref="CK94:CK102">
    <cfRule type="colorScale" priority="4464">
      <colorScale>
        <cfvo type="min"/>
        <cfvo type="max"/>
        <color theme="0"/>
        <color theme="0"/>
      </colorScale>
    </cfRule>
    <cfRule type="expression" dxfId="8507" priority="4465">
      <formula>CJ94&lt;0</formula>
    </cfRule>
  </conditionalFormatting>
  <conditionalFormatting sqref="CK104">
    <cfRule type="colorScale" priority="4417">
      <colorScale>
        <cfvo type="min"/>
        <cfvo type="max"/>
        <color theme="0"/>
        <color theme="0"/>
      </colorScale>
    </cfRule>
    <cfRule type="expression" dxfId="8506" priority="4419">
      <formula>CJ104&lt;0</formula>
    </cfRule>
  </conditionalFormatting>
  <conditionalFormatting sqref="CK104:CK106">
    <cfRule type="expression" dxfId="8505" priority="4416">
      <formula>IF(CK104="Validar","Rojo","Verde")</formula>
    </cfRule>
    <cfRule type="expression" priority="4418">
      <formula>#REF!</formula>
    </cfRule>
  </conditionalFormatting>
  <conditionalFormatting sqref="CK105:CK106">
    <cfRule type="colorScale" priority="4462">
      <colorScale>
        <cfvo type="min"/>
        <cfvo type="max"/>
        <color theme="0"/>
        <color theme="0"/>
      </colorScale>
    </cfRule>
    <cfRule type="expression" dxfId="8504" priority="4463">
      <formula>CJ105&lt;0</formula>
    </cfRule>
  </conditionalFormatting>
  <conditionalFormatting sqref="CK110">
    <cfRule type="colorScale" priority="4460">
      <colorScale>
        <cfvo type="min"/>
        <cfvo type="max"/>
        <color theme="0"/>
        <color theme="0"/>
      </colorScale>
    </cfRule>
    <cfRule type="expression" dxfId="8503" priority="4461">
      <formula>CJ110&lt;0</formula>
    </cfRule>
  </conditionalFormatting>
  <conditionalFormatting sqref="CK110:CK111">
    <cfRule type="expression" priority="4402">
      <formula>#REF!</formula>
    </cfRule>
  </conditionalFormatting>
  <conditionalFormatting sqref="CK111">
    <cfRule type="colorScale" priority="4401">
      <colorScale>
        <cfvo type="min"/>
        <cfvo type="max"/>
        <color theme="0"/>
        <color theme="0"/>
      </colorScale>
    </cfRule>
    <cfRule type="expression" dxfId="8502" priority="4403">
      <formula>CJ111&lt;0</formula>
    </cfRule>
  </conditionalFormatting>
  <conditionalFormatting sqref="CK117:CK123">
    <cfRule type="colorScale" priority="4457">
      <colorScale>
        <cfvo type="min"/>
        <cfvo type="max"/>
        <color theme="0"/>
        <color theme="0"/>
      </colorScale>
    </cfRule>
    <cfRule type="expression" dxfId="8501" priority="4459">
      <formula>CJ117&lt;0</formula>
    </cfRule>
  </conditionalFormatting>
  <conditionalFormatting sqref="CK125">
    <cfRule type="colorScale" priority="4413">
      <colorScale>
        <cfvo type="min"/>
        <cfvo type="max"/>
        <color theme="0"/>
        <color theme="0"/>
      </colorScale>
    </cfRule>
    <cfRule type="expression" dxfId="8500" priority="4415">
      <formula>CJ125&lt;0</formula>
    </cfRule>
  </conditionalFormatting>
  <conditionalFormatting sqref="CK125:CK134">
    <cfRule type="expression" dxfId="8499" priority="4412">
      <formula>IF(CK125="Validar","Rojo","Verde")</formula>
    </cfRule>
    <cfRule type="expression" priority="4414">
      <formula>#REF!</formula>
    </cfRule>
  </conditionalFormatting>
  <conditionalFormatting sqref="CK126:CK134">
    <cfRule type="colorScale" priority="4454">
      <colorScale>
        <cfvo type="min"/>
        <cfvo type="max"/>
        <color theme="0"/>
        <color theme="0"/>
      </colorScale>
    </cfRule>
    <cfRule type="expression" dxfId="8498" priority="4455">
      <formula>CJ126&lt;0</formula>
    </cfRule>
  </conditionalFormatting>
  <conditionalFormatting sqref="CR110:CR111">
    <cfRule type="expression" dxfId="8497" priority="4311">
      <formula>IF(CR110="Validar","Rojo","Verde")</formula>
    </cfRule>
  </conditionalFormatting>
  <conditionalFormatting sqref="CR117:CR123">
    <cfRule type="expression" dxfId="8496" priority="4367">
      <formula>IF(CR117="Validar","Rojo","Verde")</formula>
    </cfRule>
  </conditionalFormatting>
  <conditionalFormatting sqref="CR117:CR123">
    <cfRule type="expression" priority="4369">
      <formula>#REF!</formula>
    </cfRule>
  </conditionalFormatting>
  <conditionalFormatting sqref="CR6:CR16">
    <cfRule type="expression" dxfId="8495" priority="4359">
      <formula>IF(CR6="Validar","Rojo","Verde")</formula>
    </cfRule>
    <cfRule type="expression" priority="4361">
      <formula>#REF!</formula>
    </cfRule>
  </conditionalFormatting>
  <conditionalFormatting sqref="CR6:CR9">
    <cfRule type="colorScale" priority="4395">
      <colorScale>
        <cfvo type="min"/>
        <cfvo type="max"/>
        <color theme="0"/>
        <color theme="0"/>
      </colorScale>
    </cfRule>
    <cfRule type="expression" dxfId="8494" priority="4396">
      <formula>CQ6&lt;0</formula>
    </cfRule>
  </conditionalFormatting>
  <conditionalFormatting sqref="CR10">
    <cfRule type="colorScale" priority="4363">
      <colorScale>
        <cfvo type="min"/>
        <cfvo type="max"/>
        <color theme="0"/>
        <color theme="0"/>
      </colorScale>
    </cfRule>
    <cfRule type="expression" dxfId="8493" priority="4364">
      <formula>CQ10&lt;0</formula>
    </cfRule>
  </conditionalFormatting>
  <conditionalFormatting sqref="CR11:CR14">
    <cfRule type="colorScale" priority="4393">
      <colorScale>
        <cfvo type="min"/>
        <cfvo type="max"/>
        <color theme="0"/>
        <color theme="0"/>
      </colorScale>
    </cfRule>
    <cfRule type="expression" dxfId="8492" priority="4394">
      <formula>CQ11&lt;0</formula>
    </cfRule>
  </conditionalFormatting>
  <conditionalFormatting sqref="CR15">
    <cfRule type="colorScale" priority="4360">
      <colorScale>
        <cfvo type="min"/>
        <cfvo type="max"/>
        <color theme="0"/>
        <color theme="0"/>
      </colorScale>
    </cfRule>
    <cfRule type="expression" dxfId="8491" priority="4362">
      <formula>CQ15&lt;0</formula>
    </cfRule>
  </conditionalFormatting>
  <conditionalFormatting sqref="CR16">
    <cfRule type="colorScale" priority="4391">
      <colorScale>
        <cfvo type="min"/>
        <cfvo type="max"/>
        <color theme="0"/>
        <color theme="0"/>
      </colorScale>
    </cfRule>
    <cfRule type="expression" dxfId="8490" priority="4392">
      <formula>CQ16&lt;0</formula>
    </cfRule>
  </conditionalFormatting>
  <conditionalFormatting sqref="CR18">
    <cfRule type="colorScale" priority="4356">
      <colorScale>
        <cfvo type="min"/>
        <cfvo type="max"/>
        <color theme="0"/>
        <color theme="0"/>
      </colorScale>
    </cfRule>
    <cfRule type="expression" dxfId="8489" priority="4358">
      <formula>CQ18&lt;0</formula>
    </cfRule>
  </conditionalFormatting>
  <conditionalFormatting sqref="CR18:CR19">
    <cfRule type="expression" dxfId="8488" priority="4355">
      <formula>IF(CR18="Validar","Rojo","Verde")</formula>
    </cfRule>
    <cfRule type="expression" priority="4357">
      <formula>#REF!</formula>
    </cfRule>
  </conditionalFormatting>
  <conditionalFormatting sqref="CR19">
    <cfRule type="colorScale" priority="4389">
      <colorScale>
        <cfvo type="min"/>
        <cfvo type="max"/>
        <color theme="0"/>
        <color theme="0"/>
      </colorScale>
    </cfRule>
    <cfRule type="expression" dxfId="8487" priority="4390">
      <formula>CQ19&lt;0</formula>
    </cfRule>
  </conditionalFormatting>
  <conditionalFormatting sqref="CR23">
    <cfRule type="colorScale" priority="4352">
      <colorScale>
        <cfvo type="min"/>
        <cfvo type="max"/>
        <color theme="0"/>
        <color theme="0"/>
      </colorScale>
    </cfRule>
    <cfRule type="expression" dxfId="8486" priority="4354">
      <formula>CQ23&lt;0</formula>
    </cfRule>
  </conditionalFormatting>
  <conditionalFormatting sqref="CR23:CR24">
    <cfRule type="expression" dxfId="8485" priority="4351">
      <formula>IF(CR23="Validar","Rojo","Verde")</formula>
    </cfRule>
    <cfRule type="expression" priority="4353">
      <formula>#REF!</formula>
    </cfRule>
  </conditionalFormatting>
  <conditionalFormatting sqref="CR24">
    <cfRule type="colorScale" priority="4385">
      <colorScale>
        <cfvo type="min"/>
        <cfvo type="max"/>
        <color theme="0"/>
        <color theme="0"/>
      </colorScale>
    </cfRule>
    <cfRule type="expression" dxfId="8484" priority="4386">
      <formula>CQ24&lt;0</formula>
    </cfRule>
  </conditionalFormatting>
  <conditionalFormatting sqref="CR26">
    <cfRule type="colorScale" priority="4348">
      <colorScale>
        <cfvo type="min"/>
        <cfvo type="max"/>
        <color theme="0"/>
        <color theme="0"/>
      </colorScale>
    </cfRule>
    <cfRule type="expression" dxfId="8483" priority="4350">
      <formula>CQ26&lt;0</formula>
    </cfRule>
  </conditionalFormatting>
  <conditionalFormatting sqref="CR26:CR27">
    <cfRule type="expression" dxfId="8482" priority="4347">
      <formula>IF(CR26="Validar","Rojo","Verde")</formula>
    </cfRule>
    <cfRule type="expression" priority="4349">
      <formula>#REF!</formula>
    </cfRule>
  </conditionalFormatting>
  <conditionalFormatting sqref="CR27">
    <cfRule type="colorScale" priority="4383">
      <colorScale>
        <cfvo type="min"/>
        <cfvo type="max"/>
        <color theme="0"/>
        <color theme="0"/>
      </colorScale>
    </cfRule>
    <cfRule type="expression" dxfId="8481" priority="4384">
      <formula>CQ27&lt;0</formula>
    </cfRule>
  </conditionalFormatting>
  <conditionalFormatting sqref="CR29">
    <cfRule type="colorScale" priority="4344">
      <colorScale>
        <cfvo type="min"/>
        <cfvo type="max"/>
        <color theme="0"/>
        <color theme="0"/>
      </colorScale>
    </cfRule>
    <cfRule type="expression" dxfId="8480" priority="4346">
      <formula>CQ29&lt;0</formula>
    </cfRule>
  </conditionalFormatting>
  <conditionalFormatting sqref="CR29:CR30">
    <cfRule type="expression" dxfId="8479" priority="4343">
      <formula>IF(CR29="Validar","Rojo","Verde")</formula>
    </cfRule>
    <cfRule type="expression" priority="4345">
      <formula>#REF!</formula>
    </cfRule>
  </conditionalFormatting>
  <conditionalFormatting sqref="CR30">
    <cfRule type="colorScale" priority="4381">
      <colorScale>
        <cfvo type="min"/>
        <cfvo type="max"/>
        <color theme="0"/>
        <color theme="0"/>
      </colorScale>
    </cfRule>
    <cfRule type="expression" dxfId="8478" priority="4382">
      <formula>CQ30&lt;0</formula>
    </cfRule>
  </conditionalFormatting>
  <conditionalFormatting sqref="CR39">
    <cfRule type="colorScale" priority="4340">
      <colorScale>
        <cfvo type="min"/>
        <cfvo type="max"/>
        <color theme="0"/>
        <color theme="0"/>
      </colorScale>
    </cfRule>
    <cfRule type="expression" dxfId="8477" priority="4342">
      <formula>CQ39&lt;0</formula>
    </cfRule>
  </conditionalFormatting>
  <conditionalFormatting sqref="CR39:CR66">
    <cfRule type="expression" dxfId="8476" priority="4339">
      <formula>IF(CR39="Validar","Rojo","Verde")</formula>
    </cfRule>
    <cfRule type="expression" priority="4341">
      <formula>#REF!</formula>
    </cfRule>
  </conditionalFormatting>
  <conditionalFormatting sqref="CR40:CR66">
    <cfRule type="colorScale" priority="4379">
      <colorScale>
        <cfvo type="min"/>
        <cfvo type="max"/>
        <color theme="0"/>
        <color theme="0"/>
      </colorScale>
    </cfRule>
    <cfRule type="expression" dxfId="8475" priority="4380">
      <formula>CQ40&lt;0</formula>
    </cfRule>
  </conditionalFormatting>
  <conditionalFormatting sqref="CR68">
    <cfRule type="colorScale" priority="4336">
      <colorScale>
        <cfvo type="min"/>
        <cfvo type="max"/>
        <color theme="0"/>
        <color theme="0"/>
      </colorScale>
    </cfRule>
    <cfRule type="expression" dxfId="8474" priority="4338">
      <formula>CQ68&lt;0</formula>
    </cfRule>
  </conditionalFormatting>
  <conditionalFormatting sqref="CR68:CR81">
    <cfRule type="expression" dxfId="8473" priority="4335">
      <formula>IF(CR68="Validar","Rojo","Verde")</formula>
    </cfRule>
    <cfRule type="expression" priority="4337">
      <formula>#REF!</formula>
    </cfRule>
  </conditionalFormatting>
  <conditionalFormatting sqref="CR69:CR81">
    <cfRule type="colorScale" priority="4397">
      <colorScale>
        <cfvo type="min"/>
        <cfvo type="max"/>
        <color theme="0"/>
        <color theme="0"/>
      </colorScale>
    </cfRule>
    <cfRule type="expression" dxfId="8472" priority="4398">
      <formula>CQ69&lt;0</formula>
    </cfRule>
  </conditionalFormatting>
  <conditionalFormatting sqref="CR83">
    <cfRule type="colorScale" priority="4319">
      <colorScale>
        <cfvo type="min"/>
        <cfvo type="max"/>
        <color theme="0"/>
        <color theme="0"/>
      </colorScale>
    </cfRule>
    <cfRule type="expression" dxfId="8471" priority="4321">
      <formula>CQ83&lt;0</formula>
    </cfRule>
  </conditionalFormatting>
  <conditionalFormatting sqref="CR83:CR90">
    <cfRule type="expression" dxfId="8470" priority="4318">
      <formula>IF(CR83="Validar","Rojo","Verde")</formula>
    </cfRule>
    <cfRule type="expression" priority="4320">
      <formula>#REF!</formula>
    </cfRule>
  </conditionalFormatting>
  <conditionalFormatting sqref="CR84:CR90">
    <cfRule type="colorScale" priority="4377">
      <colorScale>
        <cfvo type="min"/>
        <cfvo type="max"/>
        <color theme="0"/>
        <color theme="0"/>
      </colorScale>
    </cfRule>
    <cfRule type="expression" dxfId="8469" priority="4378">
      <formula>CQ84&lt;0</formula>
    </cfRule>
  </conditionalFormatting>
  <conditionalFormatting sqref="CR93">
    <cfRule type="colorScale" priority="4332">
      <colorScale>
        <cfvo type="min"/>
        <cfvo type="max"/>
        <color theme="0"/>
        <color theme="0"/>
      </colorScale>
    </cfRule>
    <cfRule type="expression" dxfId="8468" priority="4334">
      <formula>CQ93&lt;0</formula>
    </cfRule>
  </conditionalFormatting>
  <conditionalFormatting sqref="CR93:CR102">
    <cfRule type="expression" dxfId="8467" priority="4331">
      <formula>IF(CR93="Validar","Rojo","Verde")</formula>
    </cfRule>
    <cfRule type="expression" priority="4333">
      <formula>#REF!</formula>
    </cfRule>
  </conditionalFormatting>
  <conditionalFormatting sqref="CR94:CR102">
    <cfRule type="colorScale" priority="4375">
      <colorScale>
        <cfvo type="min"/>
        <cfvo type="max"/>
        <color theme="0"/>
        <color theme="0"/>
      </colorScale>
    </cfRule>
    <cfRule type="expression" dxfId="8466" priority="4376">
      <formula>CQ94&lt;0</formula>
    </cfRule>
  </conditionalFormatting>
  <conditionalFormatting sqref="CR104">
    <cfRule type="colorScale" priority="4328">
      <colorScale>
        <cfvo type="min"/>
        <cfvo type="max"/>
        <color theme="0"/>
        <color theme="0"/>
      </colorScale>
    </cfRule>
    <cfRule type="expression" dxfId="8465" priority="4330">
      <formula>CQ104&lt;0</formula>
    </cfRule>
  </conditionalFormatting>
  <conditionalFormatting sqref="CR104:CR106">
    <cfRule type="expression" dxfId="8464" priority="4327">
      <formula>IF(CR104="Validar","Rojo","Verde")</formula>
    </cfRule>
    <cfRule type="expression" priority="4329">
      <formula>#REF!</formula>
    </cfRule>
  </conditionalFormatting>
  <conditionalFormatting sqref="CR105:CR106">
    <cfRule type="colorScale" priority="4373">
      <colorScale>
        <cfvo type="min"/>
        <cfvo type="max"/>
        <color theme="0"/>
        <color theme="0"/>
      </colorScale>
    </cfRule>
    <cfRule type="expression" dxfId="8463" priority="4374">
      <formula>CQ105&lt;0</formula>
    </cfRule>
  </conditionalFormatting>
  <conditionalFormatting sqref="CR110">
    <cfRule type="colorScale" priority="4371">
      <colorScale>
        <cfvo type="min"/>
        <cfvo type="max"/>
        <color theme="0"/>
        <color theme="0"/>
      </colorScale>
    </cfRule>
    <cfRule type="expression" dxfId="8462" priority="4372">
      <formula>CQ110&lt;0</formula>
    </cfRule>
  </conditionalFormatting>
  <conditionalFormatting sqref="CR110:CR111">
    <cfRule type="expression" priority="4313">
      <formula>#REF!</formula>
    </cfRule>
  </conditionalFormatting>
  <conditionalFormatting sqref="CR111">
    <cfRule type="colorScale" priority="4312">
      <colorScale>
        <cfvo type="min"/>
        <cfvo type="max"/>
        <color theme="0"/>
        <color theme="0"/>
      </colorScale>
    </cfRule>
    <cfRule type="expression" dxfId="8461" priority="4314">
      <formula>CQ111&lt;0</formula>
    </cfRule>
  </conditionalFormatting>
  <conditionalFormatting sqref="CR117:CR123">
    <cfRule type="colorScale" priority="4368">
      <colorScale>
        <cfvo type="min"/>
        <cfvo type="max"/>
        <color theme="0"/>
        <color theme="0"/>
      </colorScale>
    </cfRule>
    <cfRule type="expression" dxfId="8460" priority="4370">
      <formula>CQ117&lt;0</formula>
    </cfRule>
  </conditionalFormatting>
  <conditionalFormatting sqref="CR125">
    <cfRule type="colorScale" priority="4324">
      <colorScale>
        <cfvo type="min"/>
        <cfvo type="max"/>
        <color theme="0"/>
        <color theme="0"/>
      </colorScale>
    </cfRule>
    <cfRule type="expression" dxfId="8459" priority="4326">
      <formula>CQ125&lt;0</formula>
    </cfRule>
  </conditionalFormatting>
  <conditionalFormatting sqref="CR125:CR134">
    <cfRule type="expression" dxfId="8458" priority="4323">
      <formula>IF(CR125="Validar","Rojo","Verde")</formula>
    </cfRule>
    <cfRule type="expression" priority="4325">
      <formula>#REF!</formula>
    </cfRule>
  </conditionalFormatting>
  <conditionalFormatting sqref="CR126:CR134">
    <cfRule type="colorScale" priority="4365">
      <colorScale>
        <cfvo type="min"/>
        <cfvo type="max"/>
        <color theme="0"/>
        <color theme="0"/>
      </colorScale>
    </cfRule>
    <cfRule type="expression" dxfId="8457" priority="4366">
      <formula>CQ126&lt;0</formula>
    </cfRule>
  </conditionalFormatting>
  <conditionalFormatting sqref="BR117:BS123">
    <cfRule type="expression" dxfId="8456" priority="1668">
      <formula>IF(BR117="Validar","Rojo","Verde")</formula>
    </cfRule>
  </conditionalFormatting>
  <conditionalFormatting sqref="BO39:BO107">
    <cfRule type="expression" dxfId="8455" priority="1812">
      <formula>IF(BO39="Validar","Rojo","Verde")</formula>
    </cfRule>
  </conditionalFormatting>
  <conditionalFormatting sqref="AA69:AA82">
    <cfRule type="expression" dxfId="8454" priority="3346">
      <formula>IF(AA69="Validar","Rojo","Verde")</formula>
    </cfRule>
  </conditionalFormatting>
  <conditionalFormatting sqref="CR91">
    <cfRule type="expression" dxfId="8453" priority="4305">
      <formula>IF(CR91="Validar","Rojo","Verde")</formula>
    </cfRule>
    <cfRule type="expression" priority="4306">
      <formula>#REF!</formula>
    </cfRule>
  </conditionalFormatting>
  <conditionalFormatting sqref="CR91">
    <cfRule type="colorScale" priority="4308">
      <colorScale>
        <cfvo type="min"/>
        <cfvo type="max"/>
        <color theme="0"/>
        <color theme="0"/>
      </colorScale>
    </cfRule>
    <cfRule type="expression" dxfId="8452" priority="4309">
      <formula>CQ91&lt;0</formula>
    </cfRule>
  </conditionalFormatting>
  <conditionalFormatting sqref="C6">
    <cfRule type="colorScale" priority="4303">
      <colorScale>
        <cfvo type="min"/>
        <cfvo type="max"/>
        <color theme="0"/>
        <color theme="0"/>
      </colorScale>
    </cfRule>
    <cfRule type="expression" dxfId="8451" priority="4304">
      <formula>B6&lt;0</formula>
    </cfRule>
  </conditionalFormatting>
  <conditionalFormatting sqref="C6">
    <cfRule type="expression" dxfId="8450" priority="4301">
      <formula>IF(C6="Validar","Rojo","Verde")</formula>
    </cfRule>
    <cfRule type="expression" priority="4302">
      <formula>#REF!</formula>
    </cfRule>
  </conditionalFormatting>
  <conditionalFormatting sqref="C7:C8">
    <cfRule type="colorScale" priority="4299">
      <colorScale>
        <cfvo type="min"/>
        <cfvo type="max"/>
        <color theme="0"/>
        <color theme="0"/>
      </colorScale>
    </cfRule>
    <cfRule type="expression" dxfId="8449" priority="4300">
      <formula>B7&lt;0</formula>
    </cfRule>
  </conditionalFormatting>
  <conditionalFormatting sqref="C7:C8">
    <cfRule type="expression" dxfId="8448" priority="4297">
      <formula>IF(C7="Validar","Rojo","Verde")</formula>
    </cfRule>
    <cfRule type="expression" priority="4298">
      <formula>#REF!</formula>
    </cfRule>
  </conditionalFormatting>
  <conditionalFormatting sqref="F9">
    <cfRule type="colorScale" priority="4264">
      <colorScale>
        <cfvo type="min"/>
        <cfvo type="max"/>
        <color theme="0"/>
        <color theme="0"/>
      </colorScale>
    </cfRule>
    <cfRule type="expression" dxfId="8447" priority="4265">
      <formula>E9&lt;0</formula>
    </cfRule>
  </conditionalFormatting>
  <conditionalFormatting sqref="F9:F20">
    <cfRule type="expression" dxfId="8446" priority="4235">
      <formula>IF(F9="Validar","Rojo","Verde")</formula>
    </cfRule>
    <cfRule type="expression" priority="4237">
      <formula>#REF!</formula>
    </cfRule>
  </conditionalFormatting>
  <conditionalFormatting sqref="F10">
    <cfRule type="colorScale" priority="4241">
      <colorScale>
        <cfvo type="min"/>
        <cfvo type="max"/>
        <color theme="0"/>
        <color theme="0"/>
      </colorScale>
    </cfRule>
    <cfRule type="expression" dxfId="8445" priority="4242">
      <formula>E10&lt;0</formula>
    </cfRule>
  </conditionalFormatting>
  <conditionalFormatting sqref="F11:F14">
    <cfRule type="colorScale" priority="4262">
      <colorScale>
        <cfvo type="min"/>
        <cfvo type="max"/>
        <color theme="0"/>
        <color theme="0"/>
      </colorScale>
    </cfRule>
    <cfRule type="expression" dxfId="8444" priority="4263">
      <formula>E11&lt;0</formula>
    </cfRule>
  </conditionalFormatting>
  <conditionalFormatting sqref="F15">
    <cfRule type="colorScale" priority="4239">
      <colorScale>
        <cfvo type="min"/>
        <cfvo type="max"/>
        <color theme="0"/>
        <color theme="0"/>
      </colorScale>
    </cfRule>
    <cfRule type="expression" dxfId="8443" priority="4240">
      <formula>E15&lt;0</formula>
    </cfRule>
  </conditionalFormatting>
  <conditionalFormatting sqref="F16:F17">
    <cfRule type="colorScale" priority="4260">
      <colorScale>
        <cfvo type="min"/>
        <cfvo type="max"/>
        <color theme="0"/>
        <color theme="0"/>
      </colorScale>
    </cfRule>
    <cfRule type="expression" dxfId="8442" priority="4261">
      <formula>E16&lt;0</formula>
    </cfRule>
  </conditionalFormatting>
  <conditionalFormatting sqref="F18">
    <cfRule type="colorScale" priority="4236">
      <colorScale>
        <cfvo type="min"/>
        <cfvo type="max"/>
        <color theme="0"/>
        <color theme="0"/>
      </colorScale>
    </cfRule>
    <cfRule type="expression" dxfId="8441" priority="4238">
      <formula>E18&lt;0</formula>
    </cfRule>
  </conditionalFormatting>
  <conditionalFormatting sqref="F19:F20">
    <cfRule type="colorScale" priority="4258">
      <colorScale>
        <cfvo type="min"/>
        <cfvo type="max"/>
        <color theme="0"/>
        <color theme="0"/>
      </colorScale>
    </cfRule>
    <cfRule type="expression" dxfId="8440" priority="4259">
      <formula>E19&lt;0</formula>
    </cfRule>
  </conditionalFormatting>
  <conditionalFormatting sqref="F23">
    <cfRule type="colorScale" priority="4233">
      <colorScale>
        <cfvo type="min"/>
        <cfvo type="max"/>
        <color theme="0"/>
        <color theme="0"/>
      </colorScale>
    </cfRule>
    <cfRule type="expression" dxfId="8439" priority="4234">
      <formula>E23&lt;0</formula>
    </cfRule>
  </conditionalFormatting>
  <conditionalFormatting sqref="F23:F31">
    <cfRule type="expression" dxfId="8438" priority="4227">
      <formula>IF(F23="Validar","Rojo","Verde")</formula>
    </cfRule>
    <cfRule type="expression" priority="4229">
      <formula>#REF!</formula>
    </cfRule>
  </conditionalFormatting>
  <conditionalFormatting sqref="F24">
    <cfRule type="colorScale" priority="4256">
      <colorScale>
        <cfvo type="min"/>
        <cfvo type="max"/>
        <color theme="0"/>
        <color theme="0"/>
      </colorScale>
    </cfRule>
    <cfRule type="expression" dxfId="8437" priority="4257">
      <formula>E24&lt;0</formula>
    </cfRule>
  </conditionalFormatting>
  <conditionalFormatting sqref="F25">
    <cfRule type="colorScale" priority="4254">
      <colorScale>
        <cfvo type="min"/>
        <cfvo type="max"/>
        <color theme="0"/>
        <color theme="0"/>
      </colorScale>
    </cfRule>
    <cfRule type="expression" dxfId="8436" priority="4255">
      <formula>E25&lt;0</formula>
    </cfRule>
  </conditionalFormatting>
  <conditionalFormatting sqref="F26">
    <cfRule type="colorScale" priority="4231">
      <colorScale>
        <cfvo type="min"/>
        <cfvo type="max"/>
        <color theme="0"/>
        <color theme="0"/>
      </colorScale>
    </cfRule>
    <cfRule type="expression" dxfId="8435" priority="4232">
      <formula>E26&lt;0</formula>
    </cfRule>
  </conditionalFormatting>
  <conditionalFormatting sqref="F27">
    <cfRule type="colorScale" priority="4252">
      <colorScale>
        <cfvo type="min"/>
        <cfvo type="max"/>
        <color theme="0"/>
        <color theme="0"/>
      </colorScale>
    </cfRule>
    <cfRule type="expression" dxfId="8434" priority="4253">
      <formula>E27&lt;0</formula>
    </cfRule>
  </conditionalFormatting>
  <conditionalFormatting sqref="F28">
    <cfRule type="colorScale" priority="4250">
      <colorScale>
        <cfvo type="min"/>
        <cfvo type="max"/>
        <color theme="0"/>
        <color theme="0"/>
      </colorScale>
    </cfRule>
    <cfRule type="expression" dxfId="8433" priority="4251">
      <formula>E28&lt;0</formula>
    </cfRule>
  </conditionalFormatting>
  <conditionalFormatting sqref="F29">
    <cfRule type="colorScale" priority="4228">
      <colorScale>
        <cfvo type="min"/>
        <cfvo type="max"/>
        <color theme="0"/>
        <color theme="0"/>
      </colorScale>
    </cfRule>
    <cfRule type="expression" dxfId="8432" priority="4230">
      <formula>E29&lt;0</formula>
    </cfRule>
  </conditionalFormatting>
  <conditionalFormatting sqref="F30">
    <cfRule type="colorScale" priority="4248">
      <colorScale>
        <cfvo type="min"/>
        <cfvo type="max"/>
        <color theme="0"/>
        <color theme="0"/>
      </colorScale>
    </cfRule>
    <cfRule type="expression" dxfId="8431" priority="4249">
      <formula>E30&lt;0</formula>
    </cfRule>
  </conditionalFormatting>
  <conditionalFormatting sqref="F31">
    <cfRule type="colorScale" priority="4246">
      <colorScale>
        <cfvo type="min"/>
        <cfvo type="max"/>
        <color theme="0"/>
        <color theme="0"/>
      </colorScale>
    </cfRule>
    <cfRule type="expression" dxfId="8430" priority="4247">
      <formula>E31&lt;0</formula>
    </cfRule>
  </conditionalFormatting>
  <conditionalFormatting sqref="F39">
    <cfRule type="colorScale" priority="4224">
      <colorScale>
        <cfvo type="min"/>
        <cfvo type="max"/>
        <color theme="0"/>
        <color theme="0"/>
      </colorScale>
    </cfRule>
    <cfRule type="expression" priority="4225">
      <formula>#REF!</formula>
    </cfRule>
    <cfRule type="expression" dxfId="8429" priority="4226">
      <formula>E39&lt;0</formula>
    </cfRule>
  </conditionalFormatting>
  <conditionalFormatting sqref="F39:F107">
    <cfRule type="expression" dxfId="8428" priority="4162">
      <formula>IF(F39="Validar","Rojo","Verde")</formula>
    </cfRule>
  </conditionalFormatting>
  <conditionalFormatting sqref="F40:F67">
    <cfRule type="colorScale" priority="4243">
      <colorScale>
        <cfvo type="min"/>
        <cfvo type="max"/>
        <color theme="0"/>
        <color theme="0"/>
      </colorScale>
    </cfRule>
    <cfRule type="expression" priority="4244">
      <formula>$F$19</formula>
    </cfRule>
    <cfRule type="expression" dxfId="8427" priority="4245">
      <formula>E40&lt;0</formula>
    </cfRule>
  </conditionalFormatting>
  <conditionalFormatting sqref="F68">
    <cfRule type="colorScale" priority="4221">
      <colorScale>
        <cfvo type="min"/>
        <cfvo type="max"/>
        <color theme="0"/>
        <color theme="0"/>
      </colorScale>
    </cfRule>
    <cfRule type="expression" priority="4222">
      <formula>#REF!</formula>
    </cfRule>
    <cfRule type="expression" dxfId="8426" priority="4223">
      <formula>E68&lt;0</formula>
    </cfRule>
  </conditionalFormatting>
  <conditionalFormatting sqref="F69:F81">
    <cfRule type="colorScale" priority="4268">
      <colorScale>
        <cfvo type="min"/>
        <cfvo type="max"/>
        <color theme="0"/>
        <color theme="0"/>
      </colorScale>
    </cfRule>
    <cfRule type="expression" priority="4269">
      <formula>$F$19</formula>
    </cfRule>
    <cfRule type="expression" dxfId="8425" priority="4270">
      <formula>E69&lt;0</formula>
    </cfRule>
  </conditionalFormatting>
  <conditionalFormatting sqref="F82 F92 F103 F107">
    <cfRule type="expression" dxfId="8424" priority="4267">
      <formula>E82&lt;0</formula>
    </cfRule>
  </conditionalFormatting>
  <conditionalFormatting sqref="F83">
    <cfRule type="colorScale" priority="4163">
      <colorScale>
        <cfvo type="min"/>
        <cfvo type="max"/>
        <color theme="0"/>
        <color theme="0"/>
      </colorScale>
    </cfRule>
    <cfRule type="expression" priority="4164">
      <formula>#REF!</formula>
    </cfRule>
    <cfRule type="expression" dxfId="8423" priority="4165">
      <formula>E83&lt;0</formula>
    </cfRule>
  </conditionalFormatting>
  <conditionalFormatting sqref="F84:F91">
    <cfRule type="colorScale" priority="4271">
      <colorScale>
        <cfvo type="min"/>
        <cfvo type="max"/>
        <color theme="0"/>
        <color theme="0"/>
      </colorScale>
    </cfRule>
    <cfRule type="expression" priority="4272">
      <formula>$F$19</formula>
    </cfRule>
    <cfRule type="expression" dxfId="8422" priority="4273">
      <formula>E84&lt;0</formula>
    </cfRule>
  </conditionalFormatting>
  <conditionalFormatting sqref="F82 F92 F103 F107">
    <cfRule type="colorScale" priority="4266">
      <colorScale>
        <cfvo type="min"/>
        <cfvo type="max"/>
        <color theme="0"/>
        <color theme="0"/>
      </colorScale>
    </cfRule>
  </conditionalFormatting>
  <conditionalFormatting sqref="F93">
    <cfRule type="colorScale" priority="4218">
      <colorScale>
        <cfvo type="min"/>
        <cfvo type="max"/>
        <color theme="0"/>
        <color theme="0"/>
      </colorScale>
    </cfRule>
    <cfRule type="expression" priority="4219">
      <formula>#REF!</formula>
    </cfRule>
    <cfRule type="expression" dxfId="8421" priority="4220">
      <formula>E93&lt;0</formula>
    </cfRule>
  </conditionalFormatting>
  <conditionalFormatting sqref="F94:F102">
    <cfRule type="colorScale" priority="4274">
      <colorScale>
        <cfvo type="min"/>
        <cfvo type="max"/>
        <color theme="0"/>
        <color theme="0"/>
      </colorScale>
    </cfRule>
    <cfRule type="expression" priority="4275">
      <formula>$F$19</formula>
    </cfRule>
    <cfRule type="expression" dxfId="8420" priority="4276">
      <formula>E94&lt;0</formula>
    </cfRule>
  </conditionalFormatting>
  <conditionalFormatting sqref="F104">
    <cfRule type="colorScale" priority="4215">
      <colorScale>
        <cfvo type="min"/>
        <cfvo type="max"/>
        <color theme="0"/>
        <color theme="0"/>
      </colorScale>
    </cfRule>
    <cfRule type="expression" priority="4216">
      <formula>#REF!</formula>
    </cfRule>
    <cfRule type="expression" dxfId="8419" priority="4217">
      <formula>E104&lt;0</formula>
    </cfRule>
  </conditionalFormatting>
  <conditionalFormatting sqref="F105:F106">
    <cfRule type="colorScale" priority="4277">
      <colorScale>
        <cfvo type="min"/>
        <cfvo type="max"/>
        <color theme="0"/>
        <color theme="0"/>
      </colorScale>
    </cfRule>
    <cfRule type="expression" priority="4278">
      <formula>$F$19</formula>
    </cfRule>
    <cfRule type="expression" dxfId="8418" priority="4279">
      <formula>E105&lt;0</formula>
    </cfRule>
  </conditionalFormatting>
  <conditionalFormatting sqref="F110">
    <cfRule type="colorScale" priority="4280">
      <colorScale>
        <cfvo type="min"/>
        <cfvo type="max"/>
        <color theme="0"/>
        <color theme="0"/>
      </colorScale>
    </cfRule>
    <cfRule type="expression" dxfId="8417" priority="4281">
      <formula>E110&lt;0</formula>
    </cfRule>
  </conditionalFormatting>
  <conditionalFormatting sqref="F110:F111">
    <cfRule type="expression" priority="4160">
      <formula>$F$19</formula>
    </cfRule>
  </conditionalFormatting>
  <conditionalFormatting sqref="F111">
    <cfRule type="colorScale" priority="4159">
      <colorScale>
        <cfvo type="min"/>
        <cfvo type="max"/>
        <color theme="0"/>
        <color theme="0"/>
      </colorScale>
    </cfRule>
    <cfRule type="expression" dxfId="8416" priority="4161">
      <formula>E111&lt;0</formula>
    </cfRule>
  </conditionalFormatting>
  <conditionalFormatting sqref="F117:F123">
    <cfRule type="colorScale" priority="4285">
      <colorScale>
        <cfvo type="min"/>
        <cfvo type="max"/>
        <color theme="0"/>
        <color theme="0"/>
      </colorScale>
    </cfRule>
    <cfRule type="expression" priority="4286">
      <formula>$F$19</formula>
    </cfRule>
    <cfRule type="expression" dxfId="8415" priority="4287">
      <formula>E117&lt;0</formula>
    </cfRule>
  </conditionalFormatting>
  <conditionalFormatting sqref="F125">
    <cfRule type="colorScale" priority="4212">
      <colorScale>
        <cfvo type="min"/>
        <cfvo type="max"/>
        <color theme="0"/>
        <color theme="0"/>
      </colorScale>
    </cfRule>
    <cfRule type="expression" priority="4213">
      <formula>#REF!</formula>
    </cfRule>
    <cfRule type="expression" dxfId="8414" priority="4214">
      <formula>E125&lt;0</formula>
    </cfRule>
  </conditionalFormatting>
  <conditionalFormatting sqref="F125:F135">
    <cfRule type="expression" dxfId="8413" priority="4211">
      <formula>IF(F125="Validar","Rojo","Verde")</formula>
    </cfRule>
  </conditionalFormatting>
  <conditionalFormatting sqref="F126:F132">
    <cfRule type="colorScale" priority="4288">
      <colorScale>
        <cfvo type="min"/>
        <cfvo type="max"/>
        <color theme="0"/>
        <color theme="0"/>
      </colorScale>
    </cfRule>
    <cfRule type="expression" dxfId="8412" priority="4290">
      <formula>E126&lt;0</formula>
    </cfRule>
  </conditionalFormatting>
  <conditionalFormatting sqref="F126:F134">
    <cfRule type="expression" priority="4289">
      <formula>$F$19</formula>
    </cfRule>
  </conditionalFormatting>
  <conditionalFormatting sqref="F133:F134">
    <cfRule type="colorScale" priority="4291">
      <colorScale>
        <cfvo type="min"/>
        <cfvo type="max"/>
        <color theme="0"/>
        <color theme="0"/>
      </colorScale>
    </cfRule>
    <cfRule type="expression" dxfId="8411" priority="4292">
      <formula>E133&lt;0</formula>
    </cfRule>
  </conditionalFormatting>
  <conditionalFormatting sqref="F135">
    <cfRule type="colorScale" priority="4282">
      <colorScale>
        <cfvo type="min"/>
        <cfvo type="max"/>
        <color theme="0"/>
        <color theme="0"/>
      </colorScale>
    </cfRule>
    <cfRule type="expression" priority="4283">
      <formula>$F$23</formula>
    </cfRule>
    <cfRule type="expression" dxfId="8410" priority="4284">
      <formula>E135&lt;0</formula>
    </cfRule>
  </conditionalFormatting>
  <conditionalFormatting sqref="F110:G111">
    <cfRule type="expression" dxfId="8409" priority="4155">
      <formula>IF(F110="Validar","Rojo","Verde")</formula>
    </cfRule>
  </conditionalFormatting>
  <conditionalFormatting sqref="F117:G123">
    <cfRule type="expression" dxfId="8408" priority="4168">
      <formula>IF(F117="Validar","Rojo","Verde")</formula>
    </cfRule>
  </conditionalFormatting>
  <conditionalFormatting sqref="G40:G66">
    <cfRule type="colorScale" priority="4203">
      <colorScale>
        <cfvo type="min"/>
        <cfvo type="max"/>
        <color theme="0"/>
        <color theme="0"/>
      </colorScale>
    </cfRule>
    <cfRule type="expression" priority="4204">
      <formula>#REF!</formula>
    </cfRule>
    <cfRule type="expression" dxfId="8407" priority="4205">
      <formula>F40&lt;0</formula>
    </cfRule>
  </conditionalFormatting>
  <conditionalFormatting sqref="G40:G67">
    <cfRule type="expression" dxfId="8406" priority="4202">
      <formula>IF(G40="Validar","Rojo","Verde")</formula>
    </cfRule>
  </conditionalFormatting>
  <conditionalFormatting sqref="G67 F82:G82 F92:G92 F103:G103 F107:G107">
    <cfRule type="expression" priority="4207">
      <formula>$F$23</formula>
    </cfRule>
  </conditionalFormatting>
  <conditionalFormatting sqref="G67 G82 G92 G103 G107">
    <cfRule type="expression" dxfId="8405" priority="4208">
      <formula>F67&lt;0</formula>
    </cfRule>
  </conditionalFormatting>
  <conditionalFormatting sqref="G69">
    <cfRule type="colorScale" priority="4200">
      <colorScale>
        <cfvo type="min"/>
        <cfvo type="max"/>
        <color theme="0"/>
        <color theme="0"/>
      </colorScale>
    </cfRule>
    <cfRule type="expression" dxfId="8404" priority="4201">
      <formula>F69&lt;0</formula>
    </cfRule>
  </conditionalFormatting>
  <conditionalFormatting sqref="G69:G81">
    <cfRule type="expression" priority="4198">
      <formula>#REF!</formula>
    </cfRule>
  </conditionalFormatting>
  <conditionalFormatting sqref="G69:G82">
    <cfRule type="expression" dxfId="8403" priority="4196">
      <formula>IF(G69="Validar","Rojo","Verde")</formula>
    </cfRule>
  </conditionalFormatting>
  <conditionalFormatting sqref="G70:G78">
    <cfRule type="colorScale" priority="4197">
      <colorScale>
        <cfvo type="min"/>
        <cfvo type="max"/>
        <color theme="0"/>
        <color theme="0"/>
      </colorScale>
    </cfRule>
    <cfRule type="expression" dxfId="8402" priority="4199">
      <formula>F70&lt;0</formula>
    </cfRule>
  </conditionalFormatting>
  <conditionalFormatting sqref="G79:G81">
    <cfRule type="colorScale" priority="4209">
      <colorScale>
        <cfvo type="min"/>
        <cfvo type="max"/>
        <color theme="0"/>
        <color theme="0"/>
      </colorScale>
    </cfRule>
    <cfRule type="expression" dxfId="8401" priority="4210">
      <formula>F79&lt;0</formula>
    </cfRule>
  </conditionalFormatting>
  <conditionalFormatting sqref="G67 G82 G92 G103 G107">
    <cfRule type="colorScale" priority="4206">
      <colorScale>
        <cfvo type="min"/>
        <cfvo type="max"/>
        <color theme="0"/>
        <color theme="0"/>
      </colorScale>
    </cfRule>
  </conditionalFormatting>
  <conditionalFormatting sqref="G84">
    <cfRule type="colorScale" priority="4194">
      <colorScale>
        <cfvo type="min"/>
        <cfvo type="max"/>
        <color theme="0"/>
        <color theme="0"/>
      </colorScale>
    </cfRule>
    <cfRule type="expression" dxfId="8400" priority="4195">
      <formula>F84&lt;0</formula>
    </cfRule>
  </conditionalFormatting>
  <conditionalFormatting sqref="G84:G91">
    <cfRule type="expression" priority="4192">
      <formula>#REF!</formula>
    </cfRule>
  </conditionalFormatting>
  <conditionalFormatting sqref="G84:G92">
    <cfRule type="expression" dxfId="8399" priority="4190">
      <formula>IF(G84="Validar","Rojo","Verde")</formula>
    </cfRule>
  </conditionalFormatting>
  <conditionalFormatting sqref="G85:G91">
    <cfRule type="colorScale" priority="4191">
      <colorScale>
        <cfvo type="min"/>
        <cfvo type="max"/>
        <color theme="0"/>
        <color theme="0"/>
      </colorScale>
    </cfRule>
    <cfRule type="expression" dxfId="8398" priority="4193">
      <formula>F85&lt;0</formula>
    </cfRule>
  </conditionalFormatting>
  <conditionalFormatting sqref="G94">
    <cfRule type="colorScale" priority="4188">
      <colorScale>
        <cfvo type="min"/>
        <cfvo type="max"/>
        <color theme="0"/>
        <color theme="0"/>
      </colorScale>
    </cfRule>
    <cfRule type="expression" dxfId="8397" priority="4189">
      <formula>F94&lt;0</formula>
    </cfRule>
  </conditionalFormatting>
  <conditionalFormatting sqref="G94:G102">
    <cfRule type="expression" priority="4182">
      <formula>#REF!</formula>
    </cfRule>
  </conditionalFormatting>
  <conditionalFormatting sqref="G94:G103">
    <cfRule type="expression" dxfId="8396" priority="4180">
      <formula>IF(G94="Validar","Rojo","Verde")</formula>
    </cfRule>
  </conditionalFormatting>
  <conditionalFormatting sqref="G95:G100">
    <cfRule type="colorScale" priority="4186">
      <colorScale>
        <cfvo type="min"/>
        <cfvo type="max"/>
        <color theme="0"/>
        <color theme="0"/>
      </colorScale>
    </cfRule>
    <cfRule type="expression" dxfId="8395" priority="4187">
      <formula>F95&lt;0</formula>
    </cfRule>
  </conditionalFormatting>
  <conditionalFormatting sqref="G101">
    <cfRule type="colorScale" priority="4184">
      <colorScale>
        <cfvo type="min"/>
        <cfvo type="max"/>
        <color theme="0"/>
        <color theme="0"/>
      </colorScale>
    </cfRule>
    <cfRule type="expression" dxfId="8394" priority="4185">
      <formula>F101&lt;0</formula>
    </cfRule>
  </conditionalFormatting>
  <conditionalFormatting sqref="G102">
    <cfRule type="colorScale" priority="4181">
      <colorScale>
        <cfvo type="min"/>
        <cfvo type="max"/>
        <color theme="0"/>
        <color theme="0"/>
      </colorScale>
    </cfRule>
    <cfRule type="expression" dxfId="8393" priority="4183">
      <formula>F102&lt;0</formula>
    </cfRule>
  </conditionalFormatting>
  <conditionalFormatting sqref="G105">
    <cfRule type="colorScale" priority="4178">
      <colorScale>
        <cfvo type="min"/>
        <cfvo type="max"/>
        <color theme="0"/>
        <color theme="0"/>
      </colorScale>
    </cfRule>
    <cfRule type="expression" dxfId="8392" priority="4179">
      <formula>F105&lt;0</formula>
    </cfRule>
  </conditionalFormatting>
  <conditionalFormatting sqref="G105:G106">
    <cfRule type="expression" priority="4176">
      <formula>#REF!</formula>
    </cfRule>
  </conditionalFormatting>
  <conditionalFormatting sqref="G105:G107">
    <cfRule type="expression" dxfId="8391" priority="4174">
      <formula>IF(G105="Validar","Rojo","Verde")</formula>
    </cfRule>
  </conditionalFormatting>
  <conditionalFormatting sqref="G106">
    <cfRule type="colorScale" priority="4175">
      <colorScale>
        <cfvo type="min"/>
        <cfvo type="max"/>
        <color theme="0"/>
        <color theme="0"/>
      </colorScale>
    </cfRule>
    <cfRule type="expression" dxfId="8390" priority="4177">
      <formula>F106&lt;0</formula>
    </cfRule>
  </conditionalFormatting>
  <conditionalFormatting sqref="G110">
    <cfRule type="colorScale" priority="4166">
      <colorScale>
        <cfvo type="min"/>
        <cfvo type="max"/>
        <color theme="0"/>
        <color theme="0"/>
      </colorScale>
    </cfRule>
    <cfRule type="expression" dxfId="8389" priority="4167">
      <formula>F110&lt;0</formula>
    </cfRule>
  </conditionalFormatting>
  <conditionalFormatting sqref="G110:G111">
    <cfRule type="expression" priority="4157">
      <formula>#REF!</formula>
    </cfRule>
  </conditionalFormatting>
  <conditionalFormatting sqref="G111">
    <cfRule type="colorScale" priority="4156">
      <colorScale>
        <cfvo type="min"/>
        <cfvo type="max"/>
        <color theme="0"/>
        <color theme="0"/>
      </colorScale>
    </cfRule>
    <cfRule type="expression" dxfId="8388" priority="4158">
      <formula>F111&lt;0</formula>
    </cfRule>
  </conditionalFormatting>
  <conditionalFormatting sqref="G117">
    <cfRule type="colorScale" priority="4172">
      <colorScale>
        <cfvo type="min"/>
        <cfvo type="max"/>
        <color theme="0"/>
        <color theme="0"/>
      </colorScale>
    </cfRule>
    <cfRule type="expression" dxfId="8387" priority="4173">
      <formula>F117&lt;0</formula>
    </cfRule>
  </conditionalFormatting>
  <conditionalFormatting sqref="G117:G123">
    <cfRule type="expression" priority="4170">
      <formula>#REF!</formula>
    </cfRule>
  </conditionalFormatting>
  <conditionalFormatting sqref="G118:G123">
    <cfRule type="colorScale" priority="4169">
      <colorScale>
        <cfvo type="min"/>
        <cfvo type="max"/>
        <color theme="0"/>
        <color theme="0"/>
      </colorScale>
    </cfRule>
    <cfRule type="expression" dxfId="8386" priority="4171">
      <formula>F118&lt;0</formula>
    </cfRule>
  </conditionalFormatting>
  <conditionalFormatting sqref="G126:G135">
    <cfRule type="expression" dxfId="8385" priority="4293">
      <formula>IF(G126="Validar","Rojo","Verde")</formula>
    </cfRule>
    <cfRule type="colorScale" priority="4294">
      <colorScale>
        <cfvo type="min"/>
        <cfvo type="max"/>
        <color theme="0"/>
        <color theme="0"/>
      </colorScale>
    </cfRule>
    <cfRule type="expression" priority="4295">
      <formula>$F$23</formula>
    </cfRule>
    <cfRule type="expression" dxfId="8384" priority="4296">
      <formula>F126&lt;0</formula>
    </cfRule>
  </conditionalFormatting>
  <conditionalFormatting sqref="F6">
    <cfRule type="colorScale" priority="4153">
      <colorScale>
        <cfvo type="min"/>
        <cfvo type="max"/>
        <color theme="0"/>
        <color theme="0"/>
      </colorScale>
    </cfRule>
    <cfRule type="expression" dxfId="8383" priority="4154">
      <formula>E6&lt;0</formula>
    </cfRule>
  </conditionalFormatting>
  <conditionalFormatting sqref="F6">
    <cfRule type="expression" dxfId="8382" priority="4151">
      <formula>IF(F6="Validar","Rojo","Verde")</formula>
    </cfRule>
    <cfRule type="expression" priority="4152">
      <formula>#REF!</formula>
    </cfRule>
  </conditionalFormatting>
  <conditionalFormatting sqref="F7:F8">
    <cfRule type="colorScale" priority="4149">
      <colorScale>
        <cfvo type="min"/>
        <cfvo type="max"/>
        <color theme="0"/>
        <color theme="0"/>
      </colorScale>
    </cfRule>
    <cfRule type="expression" dxfId="8381" priority="4150">
      <formula>E7&lt;0</formula>
    </cfRule>
  </conditionalFormatting>
  <conditionalFormatting sqref="F7:F8">
    <cfRule type="expression" dxfId="8380" priority="4147">
      <formula>IF(F7="Validar","Rojo","Verde")</formula>
    </cfRule>
    <cfRule type="expression" priority="4148">
      <formula>#REF!</formula>
    </cfRule>
  </conditionalFormatting>
  <conditionalFormatting sqref="I9">
    <cfRule type="colorScale" priority="4114">
      <colorScale>
        <cfvo type="min"/>
        <cfvo type="max"/>
        <color theme="0"/>
        <color theme="0"/>
      </colorScale>
    </cfRule>
    <cfRule type="expression" dxfId="8379" priority="4115">
      <formula>H9&lt;0</formula>
    </cfRule>
  </conditionalFormatting>
  <conditionalFormatting sqref="I9:I20">
    <cfRule type="expression" dxfId="8378" priority="4085">
      <formula>IF(I9="Validar","Rojo","Verde")</formula>
    </cfRule>
    <cfRule type="expression" priority="4087">
      <formula>#REF!</formula>
    </cfRule>
  </conditionalFormatting>
  <conditionalFormatting sqref="I10">
    <cfRule type="colorScale" priority="4091">
      <colorScale>
        <cfvo type="min"/>
        <cfvo type="max"/>
        <color theme="0"/>
        <color theme="0"/>
      </colorScale>
    </cfRule>
    <cfRule type="expression" dxfId="8377" priority="4092">
      <formula>H10&lt;0</formula>
    </cfRule>
  </conditionalFormatting>
  <conditionalFormatting sqref="I11:I14">
    <cfRule type="colorScale" priority="4112">
      <colorScale>
        <cfvo type="min"/>
        <cfvo type="max"/>
        <color theme="0"/>
        <color theme="0"/>
      </colorScale>
    </cfRule>
    <cfRule type="expression" dxfId="8376" priority="4113">
      <formula>H11&lt;0</formula>
    </cfRule>
  </conditionalFormatting>
  <conditionalFormatting sqref="I15">
    <cfRule type="colorScale" priority="4089">
      <colorScale>
        <cfvo type="min"/>
        <cfvo type="max"/>
        <color theme="0"/>
        <color theme="0"/>
      </colorScale>
    </cfRule>
    <cfRule type="expression" dxfId="8375" priority="4090">
      <formula>H15&lt;0</formula>
    </cfRule>
  </conditionalFormatting>
  <conditionalFormatting sqref="I16:I17">
    <cfRule type="colorScale" priority="4110">
      <colorScale>
        <cfvo type="min"/>
        <cfvo type="max"/>
        <color theme="0"/>
        <color theme="0"/>
      </colorScale>
    </cfRule>
    <cfRule type="expression" dxfId="8374" priority="4111">
      <formula>H16&lt;0</formula>
    </cfRule>
  </conditionalFormatting>
  <conditionalFormatting sqref="I18">
    <cfRule type="colorScale" priority="4086">
      <colorScale>
        <cfvo type="min"/>
        <cfvo type="max"/>
        <color theme="0"/>
        <color theme="0"/>
      </colorScale>
    </cfRule>
    <cfRule type="expression" dxfId="8373" priority="4088">
      <formula>H18&lt;0</formula>
    </cfRule>
  </conditionalFormatting>
  <conditionalFormatting sqref="I19:I20">
    <cfRule type="colorScale" priority="4108">
      <colorScale>
        <cfvo type="min"/>
        <cfvo type="max"/>
        <color theme="0"/>
        <color theme="0"/>
      </colorScale>
    </cfRule>
    <cfRule type="expression" dxfId="8372" priority="4109">
      <formula>H19&lt;0</formula>
    </cfRule>
  </conditionalFormatting>
  <conditionalFormatting sqref="I23">
    <cfRule type="colorScale" priority="4083">
      <colorScale>
        <cfvo type="min"/>
        <cfvo type="max"/>
        <color theme="0"/>
        <color theme="0"/>
      </colorScale>
    </cfRule>
    <cfRule type="expression" dxfId="8371" priority="4084">
      <formula>H23&lt;0</formula>
    </cfRule>
  </conditionalFormatting>
  <conditionalFormatting sqref="I23:I31">
    <cfRule type="expression" dxfId="8370" priority="4077">
      <formula>IF(I23="Validar","Rojo","Verde")</formula>
    </cfRule>
    <cfRule type="expression" priority="4079">
      <formula>#REF!</formula>
    </cfRule>
  </conditionalFormatting>
  <conditionalFormatting sqref="I24">
    <cfRule type="colorScale" priority="4106">
      <colorScale>
        <cfvo type="min"/>
        <cfvo type="max"/>
        <color theme="0"/>
        <color theme="0"/>
      </colorScale>
    </cfRule>
    <cfRule type="expression" dxfId="8369" priority="4107">
      <formula>H24&lt;0</formula>
    </cfRule>
  </conditionalFormatting>
  <conditionalFormatting sqref="I25">
    <cfRule type="colorScale" priority="4104">
      <colorScale>
        <cfvo type="min"/>
        <cfvo type="max"/>
        <color theme="0"/>
        <color theme="0"/>
      </colorScale>
    </cfRule>
    <cfRule type="expression" dxfId="8368" priority="4105">
      <formula>H25&lt;0</formula>
    </cfRule>
  </conditionalFormatting>
  <conditionalFormatting sqref="I26">
    <cfRule type="colorScale" priority="4081">
      <colorScale>
        <cfvo type="min"/>
        <cfvo type="max"/>
        <color theme="0"/>
        <color theme="0"/>
      </colorScale>
    </cfRule>
    <cfRule type="expression" dxfId="8367" priority="4082">
      <formula>H26&lt;0</formula>
    </cfRule>
  </conditionalFormatting>
  <conditionalFormatting sqref="I27">
    <cfRule type="colorScale" priority="4102">
      <colorScale>
        <cfvo type="min"/>
        <cfvo type="max"/>
        <color theme="0"/>
        <color theme="0"/>
      </colorScale>
    </cfRule>
    <cfRule type="expression" dxfId="8366" priority="4103">
      <formula>H27&lt;0</formula>
    </cfRule>
  </conditionalFormatting>
  <conditionalFormatting sqref="I28">
    <cfRule type="colorScale" priority="4100">
      <colorScale>
        <cfvo type="min"/>
        <cfvo type="max"/>
        <color theme="0"/>
        <color theme="0"/>
      </colorScale>
    </cfRule>
    <cfRule type="expression" dxfId="8365" priority="4101">
      <formula>H28&lt;0</formula>
    </cfRule>
  </conditionalFormatting>
  <conditionalFormatting sqref="I29">
    <cfRule type="colorScale" priority="4078">
      <colorScale>
        <cfvo type="min"/>
        <cfvo type="max"/>
        <color theme="0"/>
        <color theme="0"/>
      </colorScale>
    </cfRule>
    <cfRule type="expression" dxfId="8364" priority="4080">
      <formula>H29&lt;0</formula>
    </cfRule>
  </conditionalFormatting>
  <conditionalFormatting sqref="I30">
    <cfRule type="colorScale" priority="4098">
      <colorScale>
        <cfvo type="min"/>
        <cfvo type="max"/>
        <color theme="0"/>
        <color theme="0"/>
      </colorScale>
    </cfRule>
    <cfRule type="expression" dxfId="8363" priority="4099">
      <formula>H30&lt;0</formula>
    </cfRule>
  </conditionalFormatting>
  <conditionalFormatting sqref="I31">
    <cfRule type="colorScale" priority="4096">
      <colorScale>
        <cfvo type="min"/>
        <cfvo type="max"/>
        <color theme="0"/>
        <color theme="0"/>
      </colorScale>
    </cfRule>
    <cfRule type="expression" dxfId="8362" priority="4097">
      <formula>H31&lt;0</formula>
    </cfRule>
  </conditionalFormatting>
  <conditionalFormatting sqref="I39">
    <cfRule type="colorScale" priority="4074">
      <colorScale>
        <cfvo type="min"/>
        <cfvo type="max"/>
        <color theme="0"/>
        <color theme="0"/>
      </colorScale>
    </cfRule>
    <cfRule type="expression" priority="4075">
      <formula>#REF!</formula>
    </cfRule>
    <cfRule type="expression" dxfId="8361" priority="4076">
      <formula>H39&lt;0</formula>
    </cfRule>
  </conditionalFormatting>
  <conditionalFormatting sqref="I39:I107">
    <cfRule type="expression" dxfId="8360" priority="4012">
      <formula>IF(I39="Validar","Rojo","Verde")</formula>
    </cfRule>
  </conditionalFormatting>
  <conditionalFormatting sqref="I40:I67">
    <cfRule type="colorScale" priority="4093">
      <colorScale>
        <cfvo type="min"/>
        <cfvo type="max"/>
        <color theme="0"/>
        <color theme="0"/>
      </colorScale>
    </cfRule>
    <cfRule type="expression" priority="4094">
      <formula>$F$19</formula>
    </cfRule>
    <cfRule type="expression" dxfId="8359" priority="4095">
      <formula>H40&lt;0</formula>
    </cfRule>
  </conditionalFormatting>
  <conditionalFormatting sqref="I68">
    <cfRule type="colorScale" priority="4071">
      <colorScale>
        <cfvo type="min"/>
        <cfvo type="max"/>
        <color theme="0"/>
        <color theme="0"/>
      </colorScale>
    </cfRule>
    <cfRule type="expression" priority="4072">
      <formula>#REF!</formula>
    </cfRule>
    <cfRule type="expression" dxfId="8358" priority="4073">
      <formula>H68&lt;0</formula>
    </cfRule>
  </conditionalFormatting>
  <conditionalFormatting sqref="I69:I81">
    <cfRule type="colorScale" priority="4118">
      <colorScale>
        <cfvo type="min"/>
        <cfvo type="max"/>
        <color theme="0"/>
        <color theme="0"/>
      </colorScale>
    </cfRule>
    <cfRule type="expression" priority="4119">
      <formula>$F$19</formula>
    </cfRule>
    <cfRule type="expression" dxfId="8357" priority="4120">
      <formula>H69&lt;0</formula>
    </cfRule>
  </conditionalFormatting>
  <conditionalFormatting sqref="I82 I92 I103 I107">
    <cfRule type="expression" dxfId="8356" priority="4117">
      <formula>H82&lt;0</formula>
    </cfRule>
  </conditionalFormatting>
  <conditionalFormatting sqref="I83">
    <cfRule type="colorScale" priority="4013">
      <colorScale>
        <cfvo type="min"/>
        <cfvo type="max"/>
        <color theme="0"/>
        <color theme="0"/>
      </colorScale>
    </cfRule>
    <cfRule type="expression" priority="4014">
      <formula>#REF!</formula>
    </cfRule>
    <cfRule type="expression" dxfId="8355" priority="4015">
      <formula>H83&lt;0</formula>
    </cfRule>
  </conditionalFormatting>
  <conditionalFormatting sqref="I84:I91">
    <cfRule type="colorScale" priority="4121">
      <colorScale>
        <cfvo type="min"/>
        <cfvo type="max"/>
        <color theme="0"/>
        <color theme="0"/>
      </colorScale>
    </cfRule>
    <cfRule type="expression" priority="4122">
      <formula>$F$19</formula>
    </cfRule>
    <cfRule type="expression" dxfId="8354" priority="4123">
      <formula>H84&lt;0</formula>
    </cfRule>
  </conditionalFormatting>
  <conditionalFormatting sqref="I82 I92 I103 I107">
    <cfRule type="colorScale" priority="4116">
      <colorScale>
        <cfvo type="min"/>
        <cfvo type="max"/>
        <color theme="0"/>
        <color theme="0"/>
      </colorScale>
    </cfRule>
  </conditionalFormatting>
  <conditionalFormatting sqref="I93">
    <cfRule type="colorScale" priority="4068">
      <colorScale>
        <cfvo type="min"/>
        <cfvo type="max"/>
        <color theme="0"/>
        <color theme="0"/>
      </colorScale>
    </cfRule>
    <cfRule type="expression" priority="4069">
      <formula>#REF!</formula>
    </cfRule>
    <cfRule type="expression" dxfId="8353" priority="4070">
      <formula>H93&lt;0</formula>
    </cfRule>
  </conditionalFormatting>
  <conditionalFormatting sqref="I94:I102">
    <cfRule type="colorScale" priority="4124">
      <colorScale>
        <cfvo type="min"/>
        <cfvo type="max"/>
        <color theme="0"/>
        <color theme="0"/>
      </colorScale>
    </cfRule>
    <cfRule type="expression" priority="4125">
      <formula>$F$19</formula>
    </cfRule>
    <cfRule type="expression" dxfId="8352" priority="4126">
      <formula>H94&lt;0</formula>
    </cfRule>
  </conditionalFormatting>
  <conditionalFormatting sqref="I104">
    <cfRule type="colorScale" priority="4065">
      <colorScale>
        <cfvo type="min"/>
        <cfvo type="max"/>
        <color theme="0"/>
        <color theme="0"/>
      </colorScale>
    </cfRule>
    <cfRule type="expression" priority="4066">
      <formula>#REF!</formula>
    </cfRule>
    <cfRule type="expression" dxfId="8351" priority="4067">
      <formula>H104&lt;0</formula>
    </cfRule>
  </conditionalFormatting>
  <conditionalFormatting sqref="I105:I106">
    <cfRule type="colorScale" priority="4127">
      <colorScale>
        <cfvo type="min"/>
        <cfvo type="max"/>
        <color theme="0"/>
        <color theme="0"/>
      </colorScale>
    </cfRule>
    <cfRule type="expression" priority="4128">
      <formula>$F$19</formula>
    </cfRule>
    <cfRule type="expression" dxfId="8350" priority="4129">
      <formula>H105&lt;0</formula>
    </cfRule>
  </conditionalFormatting>
  <conditionalFormatting sqref="I110">
    <cfRule type="colorScale" priority="4130">
      <colorScale>
        <cfvo type="min"/>
        <cfvo type="max"/>
        <color theme="0"/>
        <color theme="0"/>
      </colorScale>
    </cfRule>
    <cfRule type="expression" dxfId="8349" priority="4131">
      <formula>H110&lt;0</formula>
    </cfRule>
  </conditionalFormatting>
  <conditionalFormatting sqref="I110:I111">
    <cfRule type="expression" priority="4010">
      <formula>$F$19</formula>
    </cfRule>
  </conditionalFormatting>
  <conditionalFormatting sqref="I111">
    <cfRule type="colorScale" priority="4009">
      <colorScale>
        <cfvo type="min"/>
        <cfvo type="max"/>
        <color theme="0"/>
        <color theme="0"/>
      </colorScale>
    </cfRule>
    <cfRule type="expression" dxfId="8348" priority="4011">
      <formula>H111&lt;0</formula>
    </cfRule>
  </conditionalFormatting>
  <conditionalFormatting sqref="I117:I123">
    <cfRule type="colorScale" priority="4135">
      <colorScale>
        <cfvo type="min"/>
        <cfvo type="max"/>
        <color theme="0"/>
        <color theme="0"/>
      </colorScale>
    </cfRule>
    <cfRule type="expression" priority="4136">
      <formula>$F$19</formula>
    </cfRule>
    <cfRule type="expression" dxfId="8347" priority="4137">
      <formula>H117&lt;0</formula>
    </cfRule>
  </conditionalFormatting>
  <conditionalFormatting sqref="I125">
    <cfRule type="colorScale" priority="4062">
      <colorScale>
        <cfvo type="min"/>
        <cfvo type="max"/>
        <color theme="0"/>
        <color theme="0"/>
      </colorScale>
    </cfRule>
    <cfRule type="expression" priority="4063">
      <formula>#REF!</formula>
    </cfRule>
    <cfRule type="expression" dxfId="8346" priority="4064">
      <formula>H125&lt;0</formula>
    </cfRule>
  </conditionalFormatting>
  <conditionalFormatting sqref="I125:I135">
    <cfRule type="expression" dxfId="8345" priority="4061">
      <formula>IF(I125="Validar","Rojo","Verde")</formula>
    </cfRule>
  </conditionalFormatting>
  <conditionalFormatting sqref="I126:I132">
    <cfRule type="colorScale" priority="4138">
      <colorScale>
        <cfvo type="min"/>
        <cfvo type="max"/>
        <color theme="0"/>
        <color theme="0"/>
      </colorScale>
    </cfRule>
    <cfRule type="expression" dxfId="8344" priority="4140">
      <formula>H126&lt;0</formula>
    </cfRule>
  </conditionalFormatting>
  <conditionalFormatting sqref="I126:I134">
    <cfRule type="expression" priority="4139">
      <formula>$F$19</formula>
    </cfRule>
  </conditionalFormatting>
  <conditionalFormatting sqref="I133:I134">
    <cfRule type="colorScale" priority="4141">
      <colorScale>
        <cfvo type="min"/>
        <cfvo type="max"/>
        <color theme="0"/>
        <color theme="0"/>
      </colorScale>
    </cfRule>
    <cfRule type="expression" dxfId="8343" priority="4142">
      <formula>H133&lt;0</formula>
    </cfRule>
  </conditionalFormatting>
  <conditionalFormatting sqref="I135">
    <cfRule type="colorScale" priority="4132">
      <colorScale>
        <cfvo type="min"/>
        <cfvo type="max"/>
        <color theme="0"/>
        <color theme="0"/>
      </colorScale>
    </cfRule>
    <cfRule type="expression" priority="4133">
      <formula>$F$23</formula>
    </cfRule>
    <cfRule type="expression" dxfId="8342" priority="4134">
      <formula>H135&lt;0</formula>
    </cfRule>
  </conditionalFormatting>
  <conditionalFormatting sqref="I110:J111">
    <cfRule type="expression" dxfId="8341" priority="4005">
      <formula>IF(I110="Validar","Rojo","Verde")</formula>
    </cfRule>
  </conditionalFormatting>
  <conditionalFormatting sqref="I117:J123">
    <cfRule type="expression" dxfId="8340" priority="4018">
      <formula>IF(I117="Validar","Rojo","Verde")</formula>
    </cfRule>
  </conditionalFormatting>
  <conditionalFormatting sqref="J40:J66">
    <cfRule type="colorScale" priority="4053">
      <colorScale>
        <cfvo type="min"/>
        <cfvo type="max"/>
        <color theme="0"/>
        <color theme="0"/>
      </colorScale>
    </cfRule>
    <cfRule type="expression" priority="4054">
      <formula>#REF!</formula>
    </cfRule>
    <cfRule type="expression" dxfId="8339" priority="4055">
      <formula>I40&lt;0</formula>
    </cfRule>
  </conditionalFormatting>
  <conditionalFormatting sqref="J40:J67">
    <cfRule type="expression" dxfId="8338" priority="4052">
      <formula>IF(J40="Validar","Rojo","Verde")</formula>
    </cfRule>
  </conditionalFormatting>
  <conditionalFormatting sqref="J67 I82:J82 I92:J92 I103:J103 I107:J107">
    <cfRule type="expression" priority="4057">
      <formula>$F$23</formula>
    </cfRule>
  </conditionalFormatting>
  <conditionalFormatting sqref="J67 J82 J92 J103 J107">
    <cfRule type="expression" dxfId="8337" priority="4058">
      <formula>I67&lt;0</formula>
    </cfRule>
  </conditionalFormatting>
  <conditionalFormatting sqref="J69">
    <cfRule type="colorScale" priority="4050">
      <colorScale>
        <cfvo type="min"/>
        <cfvo type="max"/>
        <color theme="0"/>
        <color theme="0"/>
      </colorScale>
    </cfRule>
    <cfRule type="expression" dxfId="8336" priority="4051">
      <formula>I69&lt;0</formula>
    </cfRule>
  </conditionalFormatting>
  <conditionalFormatting sqref="J69:J81">
    <cfRule type="expression" priority="4048">
      <formula>#REF!</formula>
    </cfRule>
  </conditionalFormatting>
  <conditionalFormatting sqref="J69:J82">
    <cfRule type="expression" dxfId="8335" priority="4046">
      <formula>IF(J69="Validar","Rojo","Verde")</formula>
    </cfRule>
  </conditionalFormatting>
  <conditionalFormatting sqref="J70:J78">
    <cfRule type="colorScale" priority="4047">
      <colorScale>
        <cfvo type="min"/>
        <cfvo type="max"/>
        <color theme="0"/>
        <color theme="0"/>
      </colorScale>
    </cfRule>
    <cfRule type="expression" dxfId="8334" priority="4049">
      <formula>I70&lt;0</formula>
    </cfRule>
  </conditionalFormatting>
  <conditionalFormatting sqref="J79:J81">
    <cfRule type="colorScale" priority="4059">
      <colorScale>
        <cfvo type="min"/>
        <cfvo type="max"/>
        <color theme="0"/>
        <color theme="0"/>
      </colorScale>
    </cfRule>
    <cfRule type="expression" dxfId="8333" priority="4060">
      <formula>I79&lt;0</formula>
    </cfRule>
  </conditionalFormatting>
  <conditionalFormatting sqref="J67 J82 J92 J103 J107">
    <cfRule type="colorScale" priority="4056">
      <colorScale>
        <cfvo type="min"/>
        <cfvo type="max"/>
        <color theme="0"/>
        <color theme="0"/>
      </colorScale>
    </cfRule>
  </conditionalFormatting>
  <conditionalFormatting sqref="J84">
    <cfRule type="colorScale" priority="4044">
      <colorScale>
        <cfvo type="min"/>
        <cfvo type="max"/>
        <color theme="0"/>
        <color theme="0"/>
      </colorScale>
    </cfRule>
    <cfRule type="expression" dxfId="8332" priority="4045">
      <formula>I84&lt;0</formula>
    </cfRule>
  </conditionalFormatting>
  <conditionalFormatting sqref="J84:J91">
    <cfRule type="expression" priority="4042">
      <formula>#REF!</formula>
    </cfRule>
  </conditionalFormatting>
  <conditionalFormatting sqref="J84:J92">
    <cfRule type="expression" dxfId="8331" priority="4040">
      <formula>IF(J84="Validar","Rojo","Verde")</formula>
    </cfRule>
  </conditionalFormatting>
  <conditionalFormatting sqref="J85:J91">
    <cfRule type="colorScale" priority="4041">
      <colorScale>
        <cfvo type="min"/>
        <cfvo type="max"/>
        <color theme="0"/>
        <color theme="0"/>
      </colorScale>
    </cfRule>
    <cfRule type="expression" dxfId="8330" priority="4043">
      <formula>I85&lt;0</formula>
    </cfRule>
  </conditionalFormatting>
  <conditionalFormatting sqref="J94">
    <cfRule type="colorScale" priority="4038">
      <colorScale>
        <cfvo type="min"/>
        <cfvo type="max"/>
        <color theme="0"/>
        <color theme="0"/>
      </colorScale>
    </cfRule>
    <cfRule type="expression" dxfId="8329" priority="4039">
      <formula>I94&lt;0</formula>
    </cfRule>
  </conditionalFormatting>
  <conditionalFormatting sqref="J94:J102">
    <cfRule type="expression" priority="4032">
      <formula>#REF!</formula>
    </cfRule>
  </conditionalFormatting>
  <conditionalFormatting sqref="J95:J100">
    <cfRule type="colorScale" priority="4036">
      <colorScale>
        <cfvo type="min"/>
        <cfvo type="max"/>
        <color theme="0"/>
        <color theme="0"/>
      </colorScale>
    </cfRule>
    <cfRule type="expression" dxfId="8328" priority="4037">
      <formula>I95&lt;0</formula>
    </cfRule>
  </conditionalFormatting>
  <conditionalFormatting sqref="J101">
    <cfRule type="colorScale" priority="4034">
      <colorScale>
        <cfvo type="min"/>
        <cfvo type="max"/>
        <color theme="0"/>
        <color theme="0"/>
      </colorScale>
    </cfRule>
    <cfRule type="expression" dxfId="8327" priority="4035">
      <formula>I101&lt;0</formula>
    </cfRule>
  </conditionalFormatting>
  <conditionalFormatting sqref="J102">
    <cfRule type="colorScale" priority="4031">
      <colorScale>
        <cfvo type="min"/>
        <cfvo type="max"/>
        <color theme="0"/>
        <color theme="0"/>
      </colorScale>
    </cfRule>
    <cfRule type="expression" dxfId="8326" priority="4033">
      <formula>I102&lt;0</formula>
    </cfRule>
  </conditionalFormatting>
  <conditionalFormatting sqref="J105">
    <cfRule type="colorScale" priority="4028">
      <colorScale>
        <cfvo type="min"/>
        <cfvo type="max"/>
        <color theme="0"/>
        <color theme="0"/>
      </colorScale>
    </cfRule>
    <cfRule type="expression" dxfId="8325" priority="4029">
      <formula>I105&lt;0</formula>
    </cfRule>
  </conditionalFormatting>
  <conditionalFormatting sqref="J105:J106">
    <cfRule type="expression" priority="4026">
      <formula>#REF!</formula>
    </cfRule>
  </conditionalFormatting>
  <conditionalFormatting sqref="J105:J107">
    <cfRule type="expression" dxfId="8324" priority="4024">
      <formula>IF(J105="Validar","Rojo","Verde")</formula>
    </cfRule>
  </conditionalFormatting>
  <conditionalFormatting sqref="J106">
    <cfRule type="colorScale" priority="4025">
      <colorScale>
        <cfvo type="min"/>
        <cfvo type="max"/>
        <color theme="0"/>
        <color theme="0"/>
      </colorScale>
    </cfRule>
    <cfRule type="expression" dxfId="8323" priority="4027">
      <formula>I106&lt;0</formula>
    </cfRule>
  </conditionalFormatting>
  <conditionalFormatting sqref="J110">
    <cfRule type="colorScale" priority="4016">
      <colorScale>
        <cfvo type="min"/>
        <cfvo type="max"/>
        <color theme="0"/>
        <color theme="0"/>
      </colorScale>
    </cfRule>
    <cfRule type="expression" dxfId="8322" priority="4017">
      <formula>I110&lt;0</formula>
    </cfRule>
  </conditionalFormatting>
  <conditionalFormatting sqref="J110:J111">
    <cfRule type="expression" priority="4007">
      <formula>#REF!</formula>
    </cfRule>
  </conditionalFormatting>
  <conditionalFormatting sqref="J111">
    <cfRule type="colorScale" priority="4006">
      <colorScale>
        <cfvo type="min"/>
        <cfvo type="max"/>
        <color theme="0"/>
        <color theme="0"/>
      </colorScale>
    </cfRule>
    <cfRule type="expression" dxfId="8321" priority="4008">
      <formula>I111&lt;0</formula>
    </cfRule>
  </conditionalFormatting>
  <conditionalFormatting sqref="J117">
    <cfRule type="colorScale" priority="4022">
      <colorScale>
        <cfvo type="min"/>
        <cfvo type="max"/>
        <color theme="0"/>
        <color theme="0"/>
      </colorScale>
    </cfRule>
    <cfRule type="expression" dxfId="8320" priority="4023">
      <formula>I117&lt;0</formula>
    </cfRule>
  </conditionalFormatting>
  <conditionalFormatting sqref="J117:J123">
    <cfRule type="expression" priority="4020">
      <formula>#REF!</formula>
    </cfRule>
  </conditionalFormatting>
  <conditionalFormatting sqref="J118:J123">
    <cfRule type="colorScale" priority="4019">
      <colorScale>
        <cfvo type="min"/>
        <cfvo type="max"/>
        <color theme="0"/>
        <color theme="0"/>
      </colorScale>
    </cfRule>
    <cfRule type="expression" dxfId="8319" priority="4021">
      <formula>I118&lt;0</formula>
    </cfRule>
  </conditionalFormatting>
  <conditionalFormatting sqref="J126:J135">
    <cfRule type="expression" dxfId="8318" priority="4143">
      <formula>IF(J126="Validar","Rojo","Verde")</formula>
    </cfRule>
    <cfRule type="colorScale" priority="4144">
      <colorScale>
        <cfvo type="min"/>
        <cfvo type="max"/>
        <color theme="0"/>
        <color theme="0"/>
      </colorScale>
    </cfRule>
    <cfRule type="expression" priority="4145">
      <formula>$F$23</formula>
    </cfRule>
    <cfRule type="expression" dxfId="8317" priority="4146">
      <formula>I126&lt;0</formula>
    </cfRule>
  </conditionalFormatting>
  <conditionalFormatting sqref="I6">
    <cfRule type="colorScale" priority="4003">
      <colorScale>
        <cfvo type="min"/>
        <cfvo type="max"/>
        <color theme="0"/>
        <color theme="0"/>
      </colorScale>
    </cfRule>
    <cfRule type="expression" dxfId="8316" priority="4004">
      <formula>H6&lt;0</formula>
    </cfRule>
  </conditionalFormatting>
  <conditionalFormatting sqref="I6">
    <cfRule type="expression" dxfId="8315" priority="4001">
      <formula>IF(I6="Validar","Rojo","Verde")</formula>
    </cfRule>
    <cfRule type="expression" priority="4002">
      <formula>#REF!</formula>
    </cfRule>
  </conditionalFormatting>
  <conditionalFormatting sqref="I7:I8">
    <cfRule type="colorScale" priority="3999">
      <colorScale>
        <cfvo type="min"/>
        <cfvo type="max"/>
        <color theme="0"/>
        <color theme="0"/>
      </colorScale>
    </cfRule>
    <cfRule type="expression" dxfId="8314" priority="4000">
      <formula>H7&lt;0</formula>
    </cfRule>
  </conditionalFormatting>
  <conditionalFormatting sqref="I7:I8">
    <cfRule type="expression" dxfId="8313" priority="3997">
      <formula>IF(I7="Validar","Rojo","Verde")</formula>
    </cfRule>
    <cfRule type="expression" priority="3998">
      <formula>#REF!</formula>
    </cfRule>
  </conditionalFormatting>
  <conditionalFormatting sqref="P9">
    <cfRule type="colorScale" priority="3964">
      <colorScale>
        <cfvo type="min"/>
        <cfvo type="max"/>
        <color theme="0"/>
        <color theme="0"/>
      </colorScale>
    </cfRule>
    <cfRule type="expression" dxfId="8312" priority="3965">
      <formula>O9&lt;0</formula>
    </cfRule>
  </conditionalFormatting>
  <conditionalFormatting sqref="P9:P20">
    <cfRule type="expression" dxfId="8311" priority="3935">
      <formula>IF(P9="Validar","Rojo","Verde")</formula>
    </cfRule>
    <cfRule type="expression" priority="3937">
      <formula>#REF!</formula>
    </cfRule>
  </conditionalFormatting>
  <conditionalFormatting sqref="P10">
    <cfRule type="colorScale" priority="3941">
      <colorScale>
        <cfvo type="min"/>
        <cfvo type="max"/>
        <color theme="0"/>
        <color theme="0"/>
      </colorScale>
    </cfRule>
    <cfRule type="expression" dxfId="8310" priority="3942">
      <formula>O10&lt;0</formula>
    </cfRule>
  </conditionalFormatting>
  <conditionalFormatting sqref="P11:P14">
    <cfRule type="colorScale" priority="3962">
      <colorScale>
        <cfvo type="min"/>
        <cfvo type="max"/>
        <color theme="0"/>
        <color theme="0"/>
      </colorScale>
    </cfRule>
    <cfRule type="expression" dxfId="8309" priority="3963">
      <formula>O11&lt;0</formula>
    </cfRule>
  </conditionalFormatting>
  <conditionalFormatting sqref="P15">
    <cfRule type="colorScale" priority="3939">
      <colorScale>
        <cfvo type="min"/>
        <cfvo type="max"/>
        <color theme="0"/>
        <color theme="0"/>
      </colorScale>
    </cfRule>
    <cfRule type="expression" dxfId="8308" priority="3940">
      <formula>O15&lt;0</formula>
    </cfRule>
  </conditionalFormatting>
  <conditionalFormatting sqref="P16:P17">
    <cfRule type="colorScale" priority="3960">
      <colorScale>
        <cfvo type="min"/>
        <cfvo type="max"/>
        <color theme="0"/>
        <color theme="0"/>
      </colorScale>
    </cfRule>
    <cfRule type="expression" dxfId="8307" priority="3961">
      <formula>O16&lt;0</formula>
    </cfRule>
  </conditionalFormatting>
  <conditionalFormatting sqref="P18">
    <cfRule type="colorScale" priority="3936">
      <colorScale>
        <cfvo type="min"/>
        <cfvo type="max"/>
        <color theme="0"/>
        <color theme="0"/>
      </colorScale>
    </cfRule>
    <cfRule type="expression" dxfId="8306" priority="3938">
      <formula>O18&lt;0</formula>
    </cfRule>
  </conditionalFormatting>
  <conditionalFormatting sqref="P19:P20">
    <cfRule type="colorScale" priority="3958">
      <colorScale>
        <cfvo type="min"/>
        <cfvo type="max"/>
        <color theme="0"/>
        <color theme="0"/>
      </colorScale>
    </cfRule>
    <cfRule type="expression" dxfId="8305" priority="3959">
      <formula>O19&lt;0</formula>
    </cfRule>
  </conditionalFormatting>
  <conditionalFormatting sqref="P23">
    <cfRule type="colorScale" priority="3933">
      <colorScale>
        <cfvo type="min"/>
        <cfvo type="max"/>
        <color theme="0"/>
        <color theme="0"/>
      </colorScale>
    </cfRule>
    <cfRule type="expression" dxfId="8304" priority="3934">
      <formula>O23&lt;0</formula>
    </cfRule>
  </conditionalFormatting>
  <conditionalFormatting sqref="P23:P31">
    <cfRule type="expression" dxfId="8303" priority="3927">
      <formula>IF(P23="Validar","Rojo","Verde")</formula>
    </cfRule>
    <cfRule type="expression" priority="3929">
      <formula>#REF!</formula>
    </cfRule>
  </conditionalFormatting>
  <conditionalFormatting sqref="P24">
    <cfRule type="colorScale" priority="3956">
      <colorScale>
        <cfvo type="min"/>
        <cfvo type="max"/>
        <color theme="0"/>
        <color theme="0"/>
      </colorScale>
    </cfRule>
    <cfRule type="expression" dxfId="8302" priority="3957">
      <formula>O24&lt;0</formula>
    </cfRule>
  </conditionalFormatting>
  <conditionalFormatting sqref="P25">
    <cfRule type="colorScale" priority="3954">
      <colorScale>
        <cfvo type="min"/>
        <cfvo type="max"/>
        <color theme="0"/>
        <color theme="0"/>
      </colorScale>
    </cfRule>
    <cfRule type="expression" dxfId="8301" priority="3955">
      <formula>O25&lt;0</formula>
    </cfRule>
  </conditionalFormatting>
  <conditionalFormatting sqref="P26">
    <cfRule type="colorScale" priority="3931">
      <colorScale>
        <cfvo type="min"/>
        <cfvo type="max"/>
        <color theme="0"/>
        <color theme="0"/>
      </colorScale>
    </cfRule>
    <cfRule type="expression" dxfId="8300" priority="3932">
      <formula>O26&lt;0</formula>
    </cfRule>
  </conditionalFormatting>
  <conditionalFormatting sqref="P27">
    <cfRule type="colorScale" priority="3952">
      <colorScale>
        <cfvo type="min"/>
        <cfvo type="max"/>
        <color theme="0"/>
        <color theme="0"/>
      </colorScale>
    </cfRule>
    <cfRule type="expression" dxfId="8299" priority="3953">
      <formula>O27&lt;0</formula>
    </cfRule>
  </conditionalFormatting>
  <conditionalFormatting sqref="P28">
    <cfRule type="colorScale" priority="3950">
      <colorScale>
        <cfvo type="min"/>
        <cfvo type="max"/>
        <color theme="0"/>
        <color theme="0"/>
      </colorScale>
    </cfRule>
    <cfRule type="expression" dxfId="8298" priority="3951">
      <formula>O28&lt;0</formula>
    </cfRule>
  </conditionalFormatting>
  <conditionalFormatting sqref="P29">
    <cfRule type="colorScale" priority="3928">
      <colorScale>
        <cfvo type="min"/>
        <cfvo type="max"/>
        <color theme="0"/>
        <color theme="0"/>
      </colorScale>
    </cfRule>
    <cfRule type="expression" dxfId="8297" priority="3930">
      <formula>O29&lt;0</formula>
    </cfRule>
  </conditionalFormatting>
  <conditionalFormatting sqref="P30">
    <cfRule type="colorScale" priority="3948">
      <colorScale>
        <cfvo type="min"/>
        <cfvo type="max"/>
        <color theme="0"/>
        <color theme="0"/>
      </colorScale>
    </cfRule>
    <cfRule type="expression" dxfId="8296" priority="3949">
      <formula>O30&lt;0</formula>
    </cfRule>
  </conditionalFormatting>
  <conditionalFormatting sqref="P31">
    <cfRule type="colorScale" priority="3946">
      <colorScale>
        <cfvo type="min"/>
        <cfvo type="max"/>
        <color theme="0"/>
        <color theme="0"/>
      </colorScale>
    </cfRule>
    <cfRule type="expression" dxfId="8295" priority="3947">
      <formula>O31&lt;0</formula>
    </cfRule>
  </conditionalFormatting>
  <conditionalFormatting sqref="P39">
    <cfRule type="colorScale" priority="3924">
      <colorScale>
        <cfvo type="min"/>
        <cfvo type="max"/>
        <color theme="0"/>
        <color theme="0"/>
      </colorScale>
    </cfRule>
    <cfRule type="expression" priority="3925">
      <formula>#REF!</formula>
    </cfRule>
    <cfRule type="expression" dxfId="8294" priority="3926">
      <formula>O39&lt;0</formula>
    </cfRule>
  </conditionalFormatting>
  <conditionalFormatting sqref="P39:P107">
    <cfRule type="expression" dxfId="8293" priority="3862">
      <formula>IF(P39="Validar","Rojo","Verde")</formula>
    </cfRule>
  </conditionalFormatting>
  <conditionalFormatting sqref="P40:P67">
    <cfRule type="colorScale" priority="3943">
      <colorScale>
        <cfvo type="min"/>
        <cfvo type="max"/>
        <color theme="0"/>
        <color theme="0"/>
      </colorScale>
    </cfRule>
    <cfRule type="expression" priority="3944">
      <formula>$F$19</formula>
    </cfRule>
    <cfRule type="expression" dxfId="8292" priority="3945">
      <formula>O40&lt;0</formula>
    </cfRule>
  </conditionalFormatting>
  <conditionalFormatting sqref="P68">
    <cfRule type="colorScale" priority="3921">
      <colorScale>
        <cfvo type="min"/>
        <cfvo type="max"/>
        <color theme="0"/>
        <color theme="0"/>
      </colorScale>
    </cfRule>
    <cfRule type="expression" priority="3922">
      <formula>#REF!</formula>
    </cfRule>
    <cfRule type="expression" dxfId="8291" priority="3923">
      <formula>O68&lt;0</formula>
    </cfRule>
  </conditionalFormatting>
  <conditionalFormatting sqref="P69:P81">
    <cfRule type="colorScale" priority="3968">
      <colorScale>
        <cfvo type="min"/>
        <cfvo type="max"/>
        <color theme="0"/>
        <color theme="0"/>
      </colorScale>
    </cfRule>
    <cfRule type="expression" priority="3969">
      <formula>$F$19</formula>
    </cfRule>
    <cfRule type="expression" dxfId="8290" priority="3970">
      <formula>O69&lt;0</formula>
    </cfRule>
  </conditionalFormatting>
  <conditionalFormatting sqref="P82 P92 P103 P107">
    <cfRule type="expression" dxfId="8289" priority="3967">
      <formula>O82&lt;0</formula>
    </cfRule>
  </conditionalFormatting>
  <conditionalFormatting sqref="P83">
    <cfRule type="colorScale" priority="3863">
      <colorScale>
        <cfvo type="min"/>
        <cfvo type="max"/>
        <color theme="0"/>
        <color theme="0"/>
      </colorScale>
    </cfRule>
    <cfRule type="expression" priority="3864">
      <formula>#REF!</formula>
    </cfRule>
    <cfRule type="expression" dxfId="8288" priority="3865">
      <formula>O83&lt;0</formula>
    </cfRule>
  </conditionalFormatting>
  <conditionalFormatting sqref="P84:P91">
    <cfRule type="colorScale" priority="3971">
      <colorScale>
        <cfvo type="min"/>
        <cfvo type="max"/>
        <color theme="0"/>
        <color theme="0"/>
      </colorScale>
    </cfRule>
    <cfRule type="expression" priority="3972">
      <formula>$F$19</formula>
    </cfRule>
    <cfRule type="expression" dxfId="8287" priority="3973">
      <formula>O84&lt;0</formula>
    </cfRule>
  </conditionalFormatting>
  <conditionalFormatting sqref="P82 P92 P103 P107">
    <cfRule type="colorScale" priority="3966">
      <colorScale>
        <cfvo type="min"/>
        <cfvo type="max"/>
        <color theme="0"/>
        <color theme="0"/>
      </colorScale>
    </cfRule>
  </conditionalFormatting>
  <conditionalFormatting sqref="P93">
    <cfRule type="colorScale" priority="3918">
      <colorScale>
        <cfvo type="min"/>
        <cfvo type="max"/>
        <color theme="0"/>
        <color theme="0"/>
      </colorScale>
    </cfRule>
    <cfRule type="expression" priority="3919">
      <formula>#REF!</formula>
    </cfRule>
    <cfRule type="expression" dxfId="8286" priority="3920">
      <formula>O93&lt;0</formula>
    </cfRule>
  </conditionalFormatting>
  <conditionalFormatting sqref="P94:P102">
    <cfRule type="colorScale" priority="3974">
      <colorScale>
        <cfvo type="min"/>
        <cfvo type="max"/>
        <color theme="0"/>
        <color theme="0"/>
      </colorScale>
    </cfRule>
    <cfRule type="expression" priority="3975">
      <formula>$F$19</formula>
    </cfRule>
    <cfRule type="expression" dxfId="8285" priority="3976">
      <formula>O94&lt;0</formula>
    </cfRule>
  </conditionalFormatting>
  <conditionalFormatting sqref="P104">
    <cfRule type="colorScale" priority="3915">
      <colorScale>
        <cfvo type="min"/>
        <cfvo type="max"/>
        <color theme="0"/>
        <color theme="0"/>
      </colorScale>
    </cfRule>
    <cfRule type="expression" priority="3916">
      <formula>#REF!</formula>
    </cfRule>
    <cfRule type="expression" dxfId="8284" priority="3917">
      <formula>O104&lt;0</formula>
    </cfRule>
  </conditionalFormatting>
  <conditionalFormatting sqref="P105:P106">
    <cfRule type="colorScale" priority="3977">
      <colorScale>
        <cfvo type="min"/>
        <cfvo type="max"/>
        <color theme="0"/>
        <color theme="0"/>
      </colorScale>
    </cfRule>
    <cfRule type="expression" priority="3978">
      <formula>$F$19</formula>
    </cfRule>
    <cfRule type="expression" dxfId="8283" priority="3979">
      <formula>O105&lt;0</formula>
    </cfRule>
  </conditionalFormatting>
  <conditionalFormatting sqref="P110">
    <cfRule type="colorScale" priority="3980">
      <colorScale>
        <cfvo type="min"/>
        <cfvo type="max"/>
        <color theme="0"/>
        <color theme="0"/>
      </colorScale>
    </cfRule>
    <cfRule type="expression" dxfId="8282" priority="3981">
      <formula>O110&lt;0</formula>
    </cfRule>
  </conditionalFormatting>
  <conditionalFormatting sqref="P110:P111">
    <cfRule type="expression" priority="3860">
      <formula>$F$19</formula>
    </cfRule>
  </conditionalFormatting>
  <conditionalFormatting sqref="P111">
    <cfRule type="colorScale" priority="3859">
      <colorScale>
        <cfvo type="min"/>
        <cfvo type="max"/>
        <color theme="0"/>
        <color theme="0"/>
      </colorScale>
    </cfRule>
    <cfRule type="expression" dxfId="8281" priority="3861">
      <formula>O111&lt;0</formula>
    </cfRule>
  </conditionalFormatting>
  <conditionalFormatting sqref="P117:P123">
    <cfRule type="colorScale" priority="3985">
      <colorScale>
        <cfvo type="min"/>
        <cfvo type="max"/>
        <color theme="0"/>
        <color theme="0"/>
      </colorScale>
    </cfRule>
    <cfRule type="expression" priority="3986">
      <formula>$F$19</formula>
    </cfRule>
    <cfRule type="expression" dxfId="8280" priority="3987">
      <formula>O117&lt;0</formula>
    </cfRule>
  </conditionalFormatting>
  <conditionalFormatting sqref="P125">
    <cfRule type="colorScale" priority="3912">
      <colorScale>
        <cfvo type="min"/>
        <cfvo type="max"/>
        <color theme="0"/>
        <color theme="0"/>
      </colorScale>
    </cfRule>
    <cfRule type="expression" priority="3913">
      <formula>#REF!</formula>
    </cfRule>
    <cfRule type="expression" dxfId="8279" priority="3914">
      <formula>O125&lt;0</formula>
    </cfRule>
  </conditionalFormatting>
  <conditionalFormatting sqref="P125:P135">
    <cfRule type="expression" dxfId="8278" priority="3911">
      <formula>IF(P125="Validar","Rojo","Verde")</formula>
    </cfRule>
  </conditionalFormatting>
  <conditionalFormatting sqref="P126:P132">
    <cfRule type="colorScale" priority="3988">
      <colorScale>
        <cfvo type="min"/>
        <cfvo type="max"/>
        <color theme="0"/>
        <color theme="0"/>
      </colorScale>
    </cfRule>
    <cfRule type="expression" dxfId="8277" priority="3990">
      <formula>O126&lt;0</formula>
    </cfRule>
  </conditionalFormatting>
  <conditionalFormatting sqref="P126:P134">
    <cfRule type="expression" priority="3989">
      <formula>$F$19</formula>
    </cfRule>
  </conditionalFormatting>
  <conditionalFormatting sqref="P133:P134">
    <cfRule type="colorScale" priority="3991">
      <colorScale>
        <cfvo type="min"/>
        <cfvo type="max"/>
        <color theme="0"/>
        <color theme="0"/>
      </colorScale>
    </cfRule>
    <cfRule type="expression" dxfId="8276" priority="3992">
      <formula>O133&lt;0</formula>
    </cfRule>
  </conditionalFormatting>
  <conditionalFormatting sqref="P135">
    <cfRule type="colorScale" priority="3982">
      <colorScale>
        <cfvo type="min"/>
        <cfvo type="max"/>
        <color theme="0"/>
        <color theme="0"/>
      </colorScale>
    </cfRule>
    <cfRule type="expression" priority="3983">
      <formula>$F$23</formula>
    </cfRule>
    <cfRule type="expression" dxfId="8275" priority="3984">
      <formula>O135&lt;0</formula>
    </cfRule>
  </conditionalFormatting>
  <conditionalFormatting sqref="P110:Q111">
    <cfRule type="expression" dxfId="8274" priority="3855">
      <formula>IF(P110="Validar","Rojo","Verde")</formula>
    </cfRule>
  </conditionalFormatting>
  <conditionalFormatting sqref="P117:Q123">
    <cfRule type="expression" dxfId="8273" priority="3868">
      <formula>IF(P117="Validar","Rojo","Verde")</formula>
    </cfRule>
  </conditionalFormatting>
  <conditionalFormatting sqref="Q40:Q66">
    <cfRule type="colorScale" priority="3903">
      <colorScale>
        <cfvo type="min"/>
        <cfvo type="max"/>
        <color theme="0"/>
        <color theme="0"/>
      </colorScale>
    </cfRule>
    <cfRule type="expression" priority="3904">
      <formula>#REF!</formula>
    </cfRule>
    <cfRule type="expression" dxfId="8272" priority="3905">
      <formula>P40&lt;0</formula>
    </cfRule>
  </conditionalFormatting>
  <conditionalFormatting sqref="Q40:Q67">
    <cfRule type="expression" dxfId="8271" priority="3902">
      <formula>IF(Q40="Validar","Rojo","Verde")</formula>
    </cfRule>
  </conditionalFormatting>
  <conditionalFormatting sqref="Q67 P82:Q82 P92:Q92 P103:Q103 P107:Q107">
    <cfRule type="expression" priority="3907">
      <formula>$F$23</formula>
    </cfRule>
  </conditionalFormatting>
  <conditionalFormatting sqref="Q67 Q82 Q92 Q103 Q107">
    <cfRule type="expression" dxfId="8270" priority="3908">
      <formula>P67&lt;0</formula>
    </cfRule>
  </conditionalFormatting>
  <conditionalFormatting sqref="Q69">
    <cfRule type="colorScale" priority="3900">
      <colorScale>
        <cfvo type="min"/>
        <cfvo type="max"/>
        <color theme="0"/>
        <color theme="0"/>
      </colorScale>
    </cfRule>
    <cfRule type="expression" dxfId="8269" priority="3901">
      <formula>P69&lt;0</formula>
    </cfRule>
  </conditionalFormatting>
  <conditionalFormatting sqref="Q69:Q81">
    <cfRule type="expression" priority="3898">
      <formula>#REF!</formula>
    </cfRule>
  </conditionalFormatting>
  <conditionalFormatting sqref="Q69:Q82">
    <cfRule type="expression" dxfId="8268" priority="3896">
      <formula>IF(Q69="Validar","Rojo","Verde")</formula>
    </cfRule>
  </conditionalFormatting>
  <conditionalFormatting sqref="Q70:Q78">
    <cfRule type="colorScale" priority="3897">
      <colorScale>
        <cfvo type="min"/>
        <cfvo type="max"/>
        <color theme="0"/>
        <color theme="0"/>
      </colorScale>
    </cfRule>
    <cfRule type="expression" dxfId="8267" priority="3899">
      <formula>P70&lt;0</formula>
    </cfRule>
  </conditionalFormatting>
  <conditionalFormatting sqref="Q79:Q81">
    <cfRule type="colorScale" priority="3909">
      <colorScale>
        <cfvo type="min"/>
        <cfvo type="max"/>
        <color theme="0"/>
        <color theme="0"/>
      </colorScale>
    </cfRule>
    <cfRule type="expression" dxfId="8266" priority="3910">
      <formula>P79&lt;0</formula>
    </cfRule>
  </conditionalFormatting>
  <conditionalFormatting sqref="Q67 Q82 Q92 Q103 Q107">
    <cfRule type="colorScale" priority="3906">
      <colorScale>
        <cfvo type="min"/>
        <cfvo type="max"/>
        <color theme="0"/>
        <color theme="0"/>
      </colorScale>
    </cfRule>
  </conditionalFormatting>
  <conditionalFormatting sqref="Q84">
    <cfRule type="colorScale" priority="3894">
      <colorScale>
        <cfvo type="min"/>
        <cfvo type="max"/>
        <color theme="0"/>
        <color theme="0"/>
      </colorScale>
    </cfRule>
    <cfRule type="expression" dxfId="8265" priority="3895">
      <formula>P84&lt;0</formula>
    </cfRule>
  </conditionalFormatting>
  <conditionalFormatting sqref="Q84:Q91">
    <cfRule type="expression" priority="3892">
      <formula>#REF!</formula>
    </cfRule>
  </conditionalFormatting>
  <conditionalFormatting sqref="Q84:Q92">
    <cfRule type="expression" dxfId="8264" priority="3890">
      <formula>IF(Q84="Validar","Rojo","Verde")</formula>
    </cfRule>
  </conditionalFormatting>
  <conditionalFormatting sqref="Q85:Q91">
    <cfRule type="colorScale" priority="3891">
      <colorScale>
        <cfvo type="min"/>
        <cfvo type="max"/>
        <color theme="0"/>
        <color theme="0"/>
      </colorScale>
    </cfRule>
    <cfRule type="expression" dxfId="8263" priority="3893">
      <formula>P85&lt;0</formula>
    </cfRule>
  </conditionalFormatting>
  <conditionalFormatting sqref="Q94">
    <cfRule type="colorScale" priority="3888">
      <colorScale>
        <cfvo type="min"/>
        <cfvo type="max"/>
        <color theme="0"/>
        <color theme="0"/>
      </colorScale>
    </cfRule>
    <cfRule type="expression" dxfId="8262" priority="3889">
      <formula>P94&lt;0</formula>
    </cfRule>
  </conditionalFormatting>
  <conditionalFormatting sqref="Q94:Q102">
    <cfRule type="expression" priority="3882">
      <formula>#REF!</formula>
    </cfRule>
  </conditionalFormatting>
  <conditionalFormatting sqref="Q94:Q103">
    <cfRule type="expression" dxfId="8261" priority="3880">
      <formula>IF(Q94="Validar","Rojo","Verde")</formula>
    </cfRule>
  </conditionalFormatting>
  <conditionalFormatting sqref="Q95:Q100">
    <cfRule type="colorScale" priority="3886">
      <colorScale>
        <cfvo type="min"/>
        <cfvo type="max"/>
        <color theme="0"/>
        <color theme="0"/>
      </colorScale>
    </cfRule>
    <cfRule type="expression" dxfId="8260" priority="3887">
      <formula>P95&lt;0</formula>
    </cfRule>
  </conditionalFormatting>
  <conditionalFormatting sqref="Q101">
    <cfRule type="colorScale" priority="3884">
      <colorScale>
        <cfvo type="min"/>
        <cfvo type="max"/>
        <color theme="0"/>
        <color theme="0"/>
      </colorScale>
    </cfRule>
    <cfRule type="expression" dxfId="8259" priority="3885">
      <formula>P101&lt;0</formula>
    </cfRule>
  </conditionalFormatting>
  <conditionalFormatting sqref="Q102">
    <cfRule type="colorScale" priority="3881">
      <colorScale>
        <cfvo type="min"/>
        <cfvo type="max"/>
        <color theme="0"/>
        <color theme="0"/>
      </colorScale>
    </cfRule>
    <cfRule type="expression" dxfId="8258" priority="3883">
      <formula>P102&lt;0</formula>
    </cfRule>
  </conditionalFormatting>
  <conditionalFormatting sqref="Q105">
    <cfRule type="colorScale" priority="3878">
      <colorScale>
        <cfvo type="min"/>
        <cfvo type="max"/>
        <color theme="0"/>
        <color theme="0"/>
      </colorScale>
    </cfRule>
    <cfRule type="expression" dxfId="8257" priority="3879">
      <formula>P105&lt;0</formula>
    </cfRule>
  </conditionalFormatting>
  <conditionalFormatting sqref="Q105:Q106">
    <cfRule type="expression" priority="3876">
      <formula>#REF!</formula>
    </cfRule>
  </conditionalFormatting>
  <conditionalFormatting sqref="Q105:Q107">
    <cfRule type="expression" dxfId="8256" priority="3874">
      <formula>IF(Q105="Validar","Rojo","Verde")</formula>
    </cfRule>
  </conditionalFormatting>
  <conditionalFormatting sqref="Q106">
    <cfRule type="colorScale" priority="3875">
      <colorScale>
        <cfvo type="min"/>
        <cfvo type="max"/>
        <color theme="0"/>
        <color theme="0"/>
      </colorScale>
    </cfRule>
    <cfRule type="expression" dxfId="8255" priority="3877">
      <formula>P106&lt;0</formula>
    </cfRule>
  </conditionalFormatting>
  <conditionalFormatting sqref="Q110">
    <cfRule type="colorScale" priority="3866">
      <colorScale>
        <cfvo type="min"/>
        <cfvo type="max"/>
        <color theme="0"/>
        <color theme="0"/>
      </colorScale>
    </cfRule>
    <cfRule type="expression" dxfId="8254" priority="3867">
      <formula>P110&lt;0</formula>
    </cfRule>
  </conditionalFormatting>
  <conditionalFormatting sqref="Q110:Q111">
    <cfRule type="expression" priority="3857">
      <formula>#REF!</formula>
    </cfRule>
  </conditionalFormatting>
  <conditionalFormatting sqref="Q111">
    <cfRule type="colorScale" priority="3856">
      <colorScale>
        <cfvo type="min"/>
        <cfvo type="max"/>
        <color theme="0"/>
        <color theme="0"/>
      </colorScale>
    </cfRule>
    <cfRule type="expression" dxfId="8253" priority="3858">
      <formula>P111&lt;0</formula>
    </cfRule>
  </conditionalFormatting>
  <conditionalFormatting sqref="Q117">
    <cfRule type="colorScale" priority="3872">
      <colorScale>
        <cfvo type="min"/>
        <cfvo type="max"/>
        <color theme="0"/>
        <color theme="0"/>
      </colorScale>
    </cfRule>
    <cfRule type="expression" dxfId="8252" priority="3873">
      <formula>P117&lt;0</formula>
    </cfRule>
  </conditionalFormatting>
  <conditionalFormatting sqref="Q117:Q123">
    <cfRule type="expression" priority="3870">
      <formula>#REF!</formula>
    </cfRule>
  </conditionalFormatting>
  <conditionalFormatting sqref="Q118:Q123">
    <cfRule type="colorScale" priority="3869">
      <colorScale>
        <cfvo type="min"/>
        <cfvo type="max"/>
        <color theme="0"/>
        <color theme="0"/>
      </colorScale>
    </cfRule>
    <cfRule type="expression" dxfId="8251" priority="3871">
      <formula>P118&lt;0</formula>
    </cfRule>
  </conditionalFormatting>
  <conditionalFormatting sqref="Q126:Q135">
    <cfRule type="expression" dxfId="8250" priority="3993">
      <formula>IF(Q126="Validar","Rojo","Verde")</formula>
    </cfRule>
    <cfRule type="colorScale" priority="3994">
      <colorScale>
        <cfvo type="min"/>
        <cfvo type="max"/>
        <color theme="0"/>
        <color theme="0"/>
      </colorScale>
    </cfRule>
    <cfRule type="expression" priority="3995">
      <formula>$F$23</formula>
    </cfRule>
    <cfRule type="expression" dxfId="8249" priority="3996">
      <formula>P126&lt;0</formula>
    </cfRule>
  </conditionalFormatting>
  <conditionalFormatting sqref="P6">
    <cfRule type="colorScale" priority="3853">
      <colorScale>
        <cfvo type="min"/>
        <cfvo type="max"/>
        <color theme="0"/>
        <color theme="0"/>
      </colorScale>
    </cfRule>
    <cfRule type="expression" dxfId="8248" priority="3854">
      <formula>O6&lt;0</formula>
    </cfRule>
  </conditionalFormatting>
  <conditionalFormatting sqref="P6">
    <cfRule type="expression" dxfId="8247" priority="3851">
      <formula>IF(P6="Validar","Rojo","Verde")</formula>
    </cfRule>
    <cfRule type="expression" priority="3852">
      <formula>#REF!</formula>
    </cfRule>
  </conditionalFormatting>
  <conditionalFormatting sqref="P7:P8">
    <cfRule type="colorScale" priority="3849">
      <colorScale>
        <cfvo type="min"/>
        <cfvo type="max"/>
        <color theme="0"/>
        <color theme="0"/>
      </colorScale>
    </cfRule>
    <cfRule type="expression" dxfId="8246" priority="3850">
      <formula>O7&lt;0</formula>
    </cfRule>
  </conditionalFormatting>
  <conditionalFormatting sqref="P7:P8">
    <cfRule type="expression" dxfId="8245" priority="3847">
      <formula>IF(P7="Validar","Rojo","Verde")</formula>
    </cfRule>
    <cfRule type="expression" priority="3848">
      <formula>#REF!</formula>
    </cfRule>
  </conditionalFormatting>
  <conditionalFormatting sqref="M9">
    <cfRule type="colorScale" priority="3814">
      <colorScale>
        <cfvo type="min"/>
        <cfvo type="max"/>
        <color theme="0"/>
        <color theme="0"/>
      </colorScale>
    </cfRule>
    <cfRule type="expression" dxfId="8244" priority="3815">
      <formula>L9&lt;0</formula>
    </cfRule>
  </conditionalFormatting>
  <conditionalFormatting sqref="M9:M20">
    <cfRule type="expression" dxfId="8243" priority="3785">
      <formula>IF(M9="Validar","Rojo","Verde")</formula>
    </cfRule>
    <cfRule type="expression" priority="3787">
      <formula>#REF!</formula>
    </cfRule>
  </conditionalFormatting>
  <conditionalFormatting sqref="M10">
    <cfRule type="colorScale" priority="3791">
      <colorScale>
        <cfvo type="min"/>
        <cfvo type="max"/>
        <color theme="0"/>
        <color theme="0"/>
      </colorScale>
    </cfRule>
    <cfRule type="expression" dxfId="8242" priority="3792">
      <formula>L10&lt;0</formula>
    </cfRule>
  </conditionalFormatting>
  <conditionalFormatting sqref="M11:M14">
    <cfRule type="colorScale" priority="3812">
      <colorScale>
        <cfvo type="min"/>
        <cfvo type="max"/>
        <color theme="0"/>
        <color theme="0"/>
      </colorScale>
    </cfRule>
    <cfRule type="expression" dxfId="8241" priority="3813">
      <formula>L11&lt;0</formula>
    </cfRule>
  </conditionalFormatting>
  <conditionalFormatting sqref="M15">
    <cfRule type="colorScale" priority="3789">
      <colorScale>
        <cfvo type="min"/>
        <cfvo type="max"/>
        <color theme="0"/>
        <color theme="0"/>
      </colorScale>
    </cfRule>
    <cfRule type="expression" dxfId="8240" priority="3790">
      <formula>L15&lt;0</formula>
    </cfRule>
  </conditionalFormatting>
  <conditionalFormatting sqref="M16:M17">
    <cfRule type="colorScale" priority="3810">
      <colorScale>
        <cfvo type="min"/>
        <cfvo type="max"/>
        <color theme="0"/>
        <color theme="0"/>
      </colorScale>
    </cfRule>
    <cfRule type="expression" dxfId="8239" priority="3811">
      <formula>L16&lt;0</formula>
    </cfRule>
  </conditionalFormatting>
  <conditionalFormatting sqref="M18">
    <cfRule type="colorScale" priority="3786">
      <colorScale>
        <cfvo type="min"/>
        <cfvo type="max"/>
        <color theme="0"/>
        <color theme="0"/>
      </colorScale>
    </cfRule>
    <cfRule type="expression" dxfId="8238" priority="3788">
      <formula>L18&lt;0</formula>
    </cfRule>
  </conditionalFormatting>
  <conditionalFormatting sqref="M19:M20">
    <cfRule type="colorScale" priority="3808">
      <colorScale>
        <cfvo type="min"/>
        <cfvo type="max"/>
        <color theme="0"/>
        <color theme="0"/>
      </colorScale>
    </cfRule>
    <cfRule type="expression" dxfId="8237" priority="3809">
      <formula>L19&lt;0</formula>
    </cfRule>
  </conditionalFormatting>
  <conditionalFormatting sqref="M23">
    <cfRule type="colorScale" priority="3783">
      <colorScale>
        <cfvo type="min"/>
        <cfvo type="max"/>
        <color theme="0"/>
        <color theme="0"/>
      </colorScale>
    </cfRule>
    <cfRule type="expression" dxfId="8236" priority="3784">
      <formula>L23&lt;0</formula>
    </cfRule>
  </conditionalFormatting>
  <conditionalFormatting sqref="M23:M31">
    <cfRule type="expression" dxfId="8235" priority="3777">
      <formula>IF(M23="Validar","Rojo","Verde")</formula>
    </cfRule>
    <cfRule type="expression" priority="3779">
      <formula>#REF!</formula>
    </cfRule>
  </conditionalFormatting>
  <conditionalFormatting sqref="M24">
    <cfRule type="colorScale" priority="3806">
      <colorScale>
        <cfvo type="min"/>
        <cfvo type="max"/>
        <color theme="0"/>
        <color theme="0"/>
      </colorScale>
    </cfRule>
    <cfRule type="expression" dxfId="8234" priority="3807">
      <formula>L24&lt;0</formula>
    </cfRule>
  </conditionalFormatting>
  <conditionalFormatting sqref="M25">
    <cfRule type="colorScale" priority="3804">
      <colorScale>
        <cfvo type="min"/>
        <cfvo type="max"/>
        <color theme="0"/>
        <color theme="0"/>
      </colorScale>
    </cfRule>
    <cfRule type="expression" dxfId="8233" priority="3805">
      <formula>L25&lt;0</formula>
    </cfRule>
  </conditionalFormatting>
  <conditionalFormatting sqref="M26">
    <cfRule type="colorScale" priority="3781">
      <colorScale>
        <cfvo type="min"/>
        <cfvo type="max"/>
        <color theme="0"/>
        <color theme="0"/>
      </colorScale>
    </cfRule>
    <cfRule type="expression" dxfId="8232" priority="3782">
      <formula>L26&lt;0</formula>
    </cfRule>
  </conditionalFormatting>
  <conditionalFormatting sqref="M27">
    <cfRule type="colorScale" priority="3802">
      <colorScale>
        <cfvo type="min"/>
        <cfvo type="max"/>
        <color theme="0"/>
        <color theme="0"/>
      </colorScale>
    </cfRule>
    <cfRule type="expression" dxfId="8231" priority="3803">
      <formula>L27&lt;0</formula>
    </cfRule>
  </conditionalFormatting>
  <conditionalFormatting sqref="M28">
    <cfRule type="colorScale" priority="3800">
      <colorScale>
        <cfvo type="min"/>
        <cfvo type="max"/>
        <color theme="0"/>
        <color theme="0"/>
      </colorScale>
    </cfRule>
    <cfRule type="expression" dxfId="8230" priority="3801">
      <formula>L28&lt;0</formula>
    </cfRule>
  </conditionalFormatting>
  <conditionalFormatting sqref="M29">
    <cfRule type="colorScale" priority="3778">
      <colorScale>
        <cfvo type="min"/>
        <cfvo type="max"/>
        <color theme="0"/>
        <color theme="0"/>
      </colorScale>
    </cfRule>
    <cfRule type="expression" dxfId="8229" priority="3780">
      <formula>L29&lt;0</formula>
    </cfRule>
  </conditionalFormatting>
  <conditionalFormatting sqref="M30">
    <cfRule type="colorScale" priority="3798">
      <colorScale>
        <cfvo type="min"/>
        <cfvo type="max"/>
        <color theme="0"/>
        <color theme="0"/>
      </colorScale>
    </cfRule>
    <cfRule type="expression" dxfId="8228" priority="3799">
      <formula>L30&lt;0</formula>
    </cfRule>
  </conditionalFormatting>
  <conditionalFormatting sqref="M31">
    <cfRule type="colorScale" priority="3796">
      <colorScale>
        <cfvo type="min"/>
        <cfvo type="max"/>
        <color theme="0"/>
        <color theme="0"/>
      </colorScale>
    </cfRule>
    <cfRule type="expression" dxfId="8227" priority="3797">
      <formula>L31&lt;0</formula>
    </cfRule>
  </conditionalFormatting>
  <conditionalFormatting sqref="M39">
    <cfRule type="colorScale" priority="3774">
      <colorScale>
        <cfvo type="min"/>
        <cfvo type="max"/>
        <color theme="0"/>
        <color theme="0"/>
      </colorScale>
    </cfRule>
    <cfRule type="expression" priority="3775">
      <formula>#REF!</formula>
    </cfRule>
    <cfRule type="expression" dxfId="8226" priority="3776">
      <formula>L39&lt;0</formula>
    </cfRule>
  </conditionalFormatting>
  <conditionalFormatting sqref="M39:M107">
    <cfRule type="expression" dxfId="8225" priority="3712">
      <formula>IF(M39="Validar","Rojo","Verde")</formula>
    </cfRule>
  </conditionalFormatting>
  <conditionalFormatting sqref="M40:M67">
    <cfRule type="colorScale" priority="3793">
      <colorScale>
        <cfvo type="min"/>
        <cfvo type="max"/>
        <color theme="0"/>
        <color theme="0"/>
      </colorScale>
    </cfRule>
    <cfRule type="expression" priority="3794">
      <formula>$F$19</formula>
    </cfRule>
    <cfRule type="expression" dxfId="8224" priority="3795">
      <formula>L40&lt;0</formula>
    </cfRule>
  </conditionalFormatting>
  <conditionalFormatting sqref="M68">
    <cfRule type="colorScale" priority="3771">
      <colorScale>
        <cfvo type="min"/>
        <cfvo type="max"/>
        <color theme="0"/>
        <color theme="0"/>
      </colorScale>
    </cfRule>
    <cfRule type="expression" priority="3772">
      <formula>#REF!</formula>
    </cfRule>
    <cfRule type="expression" dxfId="8223" priority="3773">
      <formula>L68&lt;0</formula>
    </cfRule>
  </conditionalFormatting>
  <conditionalFormatting sqref="M69:M81">
    <cfRule type="colorScale" priority="3818">
      <colorScale>
        <cfvo type="min"/>
        <cfvo type="max"/>
        <color theme="0"/>
        <color theme="0"/>
      </colorScale>
    </cfRule>
    <cfRule type="expression" priority="3819">
      <formula>$F$19</formula>
    </cfRule>
    <cfRule type="expression" dxfId="8222" priority="3820">
      <formula>L69&lt;0</formula>
    </cfRule>
  </conditionalFormatting>
  <conditionalFormatting sqref="M82 M92 M103 M107">
    <cfRule type="expression" dxfId="8221" priority="3817">
      <formula>L82&lt;0</formula>
    </cfRule>
  </conditionalFormatting>
  <conditionalFormatting sqref="M83">
    <cfRule type="colorScale" priority="3713">
      <colorScale>
        <cfvo type="min"/>
        <cfvo type="max"/>
        <color theme="0"/>
        <color theme="0"/>
      </colorScale>
    </cfRule>
    <cfRule type="expression" priority="3714">
      <formula>#REF!</formula>
    </cfRule>
    <cfRule type="expression" dxfId="8220" priority="3715">
      <formula>L83&lt;0</formula>
    </cfRule>
  </conditionalFormatting>
  <conditionalFormatting sqref="M84:M91">
    <cfRule type="colorScale" priority="3821">
      <colorScale>
        <cfvo type="min"/>
        <cfvo type="max"/>
        <color theme="0"/>
        <color theme="0"/>
      </colorScale>
    </cfRule>
    <cfRule type="expression" priority="3822">
      <formula>$F$19</formula>
    </cfRule>
    <cfRule type="expression" dxfId="8219" priority="3823">
      <formula>L84&lt;0</formula>
    </cfRule>
  </conditionalFormatting>
  <conditionalFormatting sqref="M82 M92 M103 M107">
    <cfRule type="colorScale" priority="3816">
      <colorScale>
        <cfvo type="min"/>
        <cfvo type="max"/>
        <color theme="0"/>
        <color theme="0"/>
      </colorScale>
    </cfRule>
  </conditionalFormatting>
  <conditionalFormatting sqref="M93">
    <cfRule type="colorScale" priority="3768">
      <colorScale>
        <cfvo type="min"/>
        <cfvo type="max"/>
        <color theme="0"/>
        <color theme="0"/>
      </colorScale>
    </cfRule>
    <cfRule type="expression" priority="3769">
      <formula>#REF!</formula>
    </cfRule>
    <cfRule type="expression" dxfId="8218" priority="3770">
      <formula>L93&lt;0</formula>
    </cfRule>
  </conditionalFormatting>
  <conditionalFormatting sqref="M94:M102">
    <cfRule type="colorScale" priority="3824">
      <colorScale>
        <cfvo type="min"/>
        <cfvo type="max"/>
        <color theme="0"/>
        <color theme="0"/>
      </colorScale>
    </cfRule>
    <cfRule type="expression" priority="3825">
      <formula>$F$19</formula>
    </cfRule>
    <cfRule type="expression" dxfId="8217" priority="3826">
      <formula>L94&lt;0</formula>
    </cfRule>
  </conditionalFormatting>
  <conditionalFormatting sqref="M104">
    <cfRule type="colorScale" priority="3765">
      <colorScale>
        <cfvo type="min"/>
        <cfvo type="max"/>
        <color theme="0"/>
        <color theme="0"/>
      </colorScale>
    </cfRule>
    <cfRule type="expression" priority="3766">
      <formula>#REF!</formula>
    </cfRule>
    <cfRule type="expression" dxfId="8216" priority="3767">
      <formula>L104&lt;0</formula>
    </cfRule>
  </conditionalFormatting>
  <conditionalFormatting sqref="M105:M106">
    <cfRule type="colorScale" priority="3827">
      <colorScale>
        <cfvo type="min"/>
        <cfvo type="max"/>
        <color theme="0"/>
        <color theme="0"/>
      </colorScale>
    </cfRule>
    <cfRule type="expression" priority="3828">
      <formula>$F$19</formula>
    </cfRule>
    <cfRule type="expression" dxfId="8215" priority="3829">
      <formula>L105&lt;0</formula>
    </cfRule>
  </conditionalFormatting>
  <conditionalFormatting sqref="M110">
    <cfRule type="colorScale" priority="3830">
      <colorScale>
        <cfvo type="min"/>
        <cfvo type="max"/>
        <color theme="0"/>
        <color theme="0"/>
      </colorScale>
    </cfRule>
    <cfRule type="expression" dxfId="8214" priority="3831">
      <formula>L110&lt;0</formula>
    </cfRule>
  </conditionalFormatting>
  <conditionalFormatting sqref="M110:M111">
    <cfRule type="expression" priority="3710">
      <formula>$F$19</formula>
    </cfRule>
  </conditionalFormatting>
  <conditionalFormatting sqref="M111">
    <cfRule type="colorScale" priority="3709">
      <colorScale>
        <cfvo type="min"/>
        <cfvo type="max"/>
        <color theme="0"/>
        <color theme="0"/>
      </colorScale>
    </cfRule>
    <cfRule type="expression" dxfId="8213" priority="3711">
      <formula>L111&lt;0</formula>
    </cfRule>
  </conditionalFormatting>
  <conditionalFormatting sqref="M117:M123">
    <cfRule type="colorScale" priority="3835">
      <colorScale>
        <cfvo type="min"/>
        <cfvo type="max"/>
        <color theme="0"/>
        <color theme="0"/>
      </colorScale>
    </cfRule>
    <cfRule type="expression" priority="3836">
      <formula>$F$19</formula>
    </cfRule>
    <cfRule type="expression" dxfId="8212" priority="3837">
      <formula>L117&lt;0</formula>
    </cfRule>
  </conditionalFormatting>
  <conditionalFormatting sqref="M125">
    <cfRule type="colorScale" priority="3762">
      <colorScale>
        <cfvo type="min"/>
        <cfvo type="max"/>
        <color theme="0"/>
        <color theme="0"/>
      </colorScale>
    </cfRule>
    <cfRule type="expression" priority="3763">
      <formula>#REF!</formula>
    </cfRule>
    <cfRule type="expression" dxfId="8211" priority="3764">
      <formula>L125&lt;0</formula>
    </cfRule>
  </conditionalFormatting>
  <conditionalFormatting sqref="M125:M135">
    <cfRule type="expression" dxfId="8210" priority="3761">
      <formula>IF(M125="Validar","Rojo","Verde")</formula>
    </cfRule>
  </conditionalFormatting>
  <conditionalFormatting sqref="M126:M132">
    <cfRule type="colorScale" priority="3838">
      <colorScale>
        <cfvo type="min"/>
        <cfvo type="max"/>
        <color theme="0"/>
        <color theme="0"/>
      </colorScale>
    </cfRule>
    <cfRule type="expression" dxfId="8209" priority="3840">
      <formula>L126&lt;0</formula>
    </cfRule>
  </conditionalFormatting>
  <conditionalFormatting sqref="M126:M134">
    <cfRule type="expression" priority="3839">
      <formula>$F$19</formula>
    </cfRule>
  </conditionalFormatting>
  <conditionalFormatting sqref="M133:M134">
    <cfRule type="colorScale" priority="3841">
      <colorScale>
        <cfvo type="min"/>
        <cfvo type="max"/>
        <color theme="0"/>
        <color theme="0"/>
      </colorScale>
    </cfRule>
    <cfRule type="expression" dxfId="8208" priority="3842">
      <formula>L133&lt;0</formula>
    </cfRule>
  </conditionalFormatting>
  <conditionalFormatting sqref="M135">
    <cfRule type="colorScale" priority="3832">
      <colorScale>
        <cfvo type="min"/>
        <cfvo type="max"/>
        <color theme="0"/>
        <color theme="0"/>
      </colorScale>
    </cfRule>
    <cfRule type="expression" priority="3833">
      <formula>$F$23</formula>
    </cfRule>
    <cfRule type="expression" dxfId="8207" priority="3834">
      <formula>L135&lt;0</formula>
    </cfRule>
  </conditionalFormatting>
  <conditionalFormatting sqref="M110:N111">
    <cfRule type="expression" dxfId="8206" priority="3705">
      <formula>IF(M110="Validar","Rojo","Verde")</formula>
    </cfRule>
  </conditionalFormatting>
  <conditionalFormatting sqref="M117:N123">
    <cfRule type="expression" dxfId="8205" priority="3718">
      <formula>IF(M117="Validar","Rojo","Verde")</formula>
    </cfRule>
  </conditionalFormatting>
  <conditionalFormatting sqref="N40:N66">
    <cfRule type="colorScale" priority="3753">
      <colorScale>
        <cfvo type="min"/>
        <cfvo type="max"/>
        <color theme="0"/>
        <color theme="0"/>
      </colorScale>
    </cfRule>
    <cfRule type="expression" priority="3754">
      <formula>#REF!</formula>
    </cfRule>
    <cfRule type="expression" dxfId="8204" priority="3755">
      <formula>M40&lt;0</formula>
    </cfRule>
  </conditionalFormatting>
  <conditionalFormatting sqref="N40:N67">
    <cfRule type="expression" dxfId="8203" priority="3752">
      <formula>IF(N40="Validar","Rojo","Verde")</formula>
    </cfRule>
  </conditionalFormatting>
  <conditionalFormatting sqref="N67 M82:N82 M92:N92 M103:N103 M107:N107">
    <cfRule type="expression" priority="3757">
      <formula>$F$23</formula>
    </cfRule>
  </conditionalFormatting>
  <conditionalFormatting sqref="N67 N82 N92 N103 N107">
    <cfRule type="expression" dxfId="8202" priority="3758">
      <formula>M67&lt;0</formula>
    </cfRule>
  </conditionalFormatting>
  <conditionalFormatting sqref="N69">
    <cfRule type="colorScale" priority="3750">
      <colorScale>
        <cfvo type="min"/>
        <cfvo type="max"/>
        <color theme="0"/>
        <color theme="0"/>
      </colorScale>
    </cfRule>
    <cfRule type="expression" dxfId="8201" priority="3751">
      <formula>M69&lt;0</formula>
    </cfRule>
  </conditionalFormatting>
  <conditionalFormatting sqref="N69:N81">
    <cfRule type="expression" priority="3748">
      <formula>#REF!</formula>
    </cfRule>
  </conditionalFormatting>
  <conditionalFormatting sqref="N69:N82">
    <cfRule type="expression" dxfId="8200" priority="3746">
      <formula>IF(N69="Validar","Rojo","Verde")</formula>
    </cfRule>
  </conditionalFormatting>
  <conditionalFormatting sqref="N70:N78">
    <cfRule type="colorScale" priority="3747">
      <colorScale>
        <cfvo type="min"/>
        <cfvo type="max"/>
        <color theme="0"/>
        <color theme="0"/>
      </colorScale>
    </cfRule>
    <cfRule type="expression" dxfId="8199" priority="3749">
      <formula>M70&lt;0</formula>
    </cfRule>
  </conditionalFormatting>
  <conditionalFormatting sqref="N79:N81">
    <cfRule type="colorScale" priority="3759">
      <colorScale>
        <cfvo type="min"/>
        <cfvo type="max"/>
        <color theme="0"/>
        <color theme="0"/>
      </colorScale>
    </cfRule>
    <cfRule type="expression" dxfId="8198" priority="3760">
      <formula>M79&lt;0</formula>
    </cfRule>
  </conditionalFormatting>
  <conditionalFormatting sqref="N67 N82 N92 N103 N107">
    <cfRule type="colorScale" priority="3756">
      <colorScale>
        <cfvo type="min"/>
        <cfvo type="max"/>
        <color theme="0"/>
        <color theme="0"/>
      </colorScale>
    </cfRule>
  </conditionalFormatting>
  <conditionalFormatting sqref="N84">
    <cfRule type="colorScale" priority="3744">
      <colorScale>
        <cfvo type="min"/>
        <cfvo type="max"/>
        <color theme="0"/>
        <color theme="0"/>
      </colorScale>
    </cfRule>
    <cfRule type="expression" dxfId="8197" priority="3745">
      <formula>M84&lt;0</formula>
    </cfRule>
  </conditionalFormatting>
  <conditionalFormatting sqref="N84:N91">
    <cfRule type="expression" priority="3742">
      <formula>#REF!</formula>
    </cfRule>
  </conditionalFormatting>
  <conditionalFormatting sqref="N84:N92">
    <cfRule type="expression" dxfId="8196" priority="3740">
      <formula>IF(N84="Validar","Rojo","Verde")</formula>
    </cfRule>
  </conditionalFormatting>
  <conditionalFormatting sqref="N85:N91">
    <cfRule type="colorScale" priority="3741">
      <colorScale>
        <cfvo type="min"/>
        <cfvo type="max"/>
        <color theme="0"/>
        <color theme="0"/>
      </colorScale>
    </cfRule>
    <cfRule type="expression" dxfId="8195" priority="3743">
      <formula>M85&lt;0</formula>
    </cfRule>
  </conditionalFormatting>
  <conditionalFormatting sqref="N94">
    <cfRule type="colorScale" priority="3738">
      <colorScale>
        <cfvo type="min"/>
        <cfvo type="max"/>
        <color theme="0"/>
        <color theme="0"/>
      </colorScale>
    </cfRule>
    <cfRule type="expression" dxfId="8194" priority="3739">
      <formula>M94&lt;0</formula>
    </cfRule>
  </conditionalFormatting>
  <conditionalFormatting sqref="N94:N102">
    <cfRule type="expression" priority="3732">
      <formula>#REF!</formula>
    </cfRule>
  </conditionalFormatting>
  <conditionalFormatting sqref="N94:N103">
    <cfRule type="expression" dxfId="8193" priority="3730">
      <formula>IF(N94="Validar","Rojo","Verde")</formula>
    </cfRule>
  </conditionalFormatting>
  <conditionalFormatting sqref="N95:N100">
    <cfRule type="colorScale" priority="3736">
      <colorScale>
        <cfvo type="min"/>
        <cfvo type="max"/>
        <color theme="0"/>
        <color theme="0"/>
      </colorScale>
    </cfRule>
    <cfRule type="expression" dxfId="8192" priority="3737">
      <formula>M95&lt;0</formula>
    </cfRule>
  </conditionalFormatting>
  <conditionalFormatting sqref="N101">
    <cfRule type="colorScale" priority="3734">
      <colorScale>
        <cfvo type="min"/>
        <cfvo type="max"/>
        <color theme="0"/>
        <color theme="0"/>
      </colorScale>
    </cfRule>
    <cfRule type="expression" dxfId="8191" priority="3735">
      <formula>M101&lt;0</formula>
    </cfRule>
  </conditionalFormatting>
  <conditionalFormatting sqref="N102">
    <cfRule type="colorScale" priority="3731">
      <colorScale>
        <cfvo type="min"/>
        <cfvo type="max"/>
        <color theme="0"/>
        <color theme="0"/>
      </colorScale>
    </cfRule>
    <cfRule type="expression" dxfId="8190" priority="3733">
      <formula>M102&lt;0</formula>
    </cfRule>
  </conditionalFormatting>
  <conditionalFormatting sqref="N105">
    <cfRule type="colorScale" priority="3728">
      <colorScale>
        <cfvo type="min"/>
        <cfvo type="max"/>
        <color theme="0"/>
        <color theme="0"/>
      </colorScale>
    </cfRule>
    <cfRule type="expression" dxfId="8189" priority="3729">
      <formula>M105&lt;0</formula>
    </cfRule>
  </conditionalFormatting>
  <conditionalFormatting sqref="N105:N106">
    <cfRule type="expression" priority="3726">
      <formula>#REF!</formula>
    </cfRule>
  </conditionalFormatting>
  <conditionalFormatting sqref="N105:N107">
    <cfRule type="expression" dxfId="8188" priority="3724">
      <formula>IF(N105="Validar","Rojo","Verde")</formula>
    </cfRule>
  </conditionalFormatting>
  <conditionalFormatting sqref="N106">
    <cfRule type="colorScale" priority="3725">
      <colorScale>
        <cfvo type="min"/>
        <cfvo type="max"/>
        <color theme="0"/>
        <color theme="0"/>
      </colorScale>
    </cfRule>
    <cfRule type="expression" dxfId="8187" priority="3727">
      <formula>M106&lt;0</formula>
    </cfRule>
  </conditionalFormatting>
  <conditionalFormatting sqref="N110">
    <cfRule type="colorScale" priority="3716">
      <colorScale>
        <cfvo type="min"/>
        <cfvo type="max"/>
        <color theme="0"/>
        <color theme="0"/>
      </colorScale>
    </cfRule>
    <cfRule type="expression" dxfId="8186" priority="3717">
      <formula>M110&lt;0</formula>
    </cfRule>
  </conditionalFormatting>
  <conditionalFormatting sqref="N110:N111">
    <cfRule type="expression" priority="3707">
      <formula>#REF!</formula>
    </cfRule>
  </conditionalFormatting>
  <conditionalFormatting sqref="N111">
    <cfRule type="colorScale" priority="3706">
      <colorScale>
        <cfvo type="min"/>
        <cfvo type="max"/>
        <color theme="0"/>
        <color theme="0"/>
      </colorScale>
    </cfRule>
    <cfRule type="expression" dxfId="8185" priority="3708">
      <formula>M111&lt;0</formula>
    </cfRule>
  </conditionalFormatting>
  <conditionalFormatting sqref="N117">
    <cfRule type="colorScale" priority="3722">
      <colorScale>
        <cfvo type="min"/>
        <cfvo type="max"/>
        <color theme="0"/>
        <color theme="0"/>
      </colorScale>
    </cfRule>
    <cfRule type="expression" dxfId="8184" priority="3723">
      <formula>M117&lt;0</formula>
    </cfRule>
  </conditionalFormatting>
  <conditionalFormatting sqref="N117:N123">
    <cfRule type="expression" priority="3720">
      <formula>#REF!</formula>
    </cfRule>
  </conditionalFormatting>
  <conditionalFormatting sqref="N118:N123">
    <cfRule type="colorScale" priority="3719">
      <colorScale>
        <cfvo type="min"/>
        <cfvo type="max"/>
        <color theme="0"/>
        <color theme="0"/>
      </colorScale>
    </cfRule>
    <cfRule type="expression" dxfId="8183" priority="3721">
      <formula>M118&lt;0</formula>
    </cfRule>
  </conditionalFormatting>
  <conditionalFormatting sqref="N126:N135">
    <cfRule type="expression" dxfId="8182" priority="3843">
      <formula>IF(N126="Validar","Rojo","Verde")</formula>
    </cfRule>
    <cfRule type="colorScale" priority="3844">
      <colorScale>
        <cfvo type="min"/>
        <cfvo type="max"/>
        <color theme="0"/>
        <color theme="0"/>
      </colorScale>
    </cfRule>
    <cfRule type="expression" priority="3845">
      <formula>$F$23</formula>
    </cfRule>
    <cfRule type="expression" dxfId="8181" priority="3846">
      <formula>M126&lt;0</formula>
    </cfRule>
  </conditionalFormatting>
  <conditionalFormatting sqref="M6">
    <cfRule type="colorScale" priority="3703">
      <colorScale>
        <cfvo type="min"/>
        <cfvo type="max"/>
        <color theme="0"/>
        <color theme="0"/>
      </colorScale>
    </cfRule>
    <cfRule type="expression" dxfId="8180" priority="3704">
      <formula>L6&lt;0</formula>
    </cfRule>
  </conditionalFormatting>
  <conditionalFormatting sqref="M6">
    <cfRule type="expression" dxfId="8179" priority="3701">
      <formula>IF(M6="Validar","Rojo","Verde")</formula>
    </cfRule>
    <cfRule type="expression" priority="3702">
      <formula>#REF!</formula>
    </cfRule>
  </conditionalFormatting>
  <conditionalFormatting sqref="M7:M8">
    <cfRule type="colorScale" priority="3699">
      <colorScale>
        <cfvo type="min"/>
        <cfvo type="max"/>
        <color theme="0"/>
        <color theme="0"/>
      </colorScale>
    </cfRule>
    <cfRule type="expression" dxfId="8178" priority="3700">
      <formula>L7&lt;0</formula>
    </cfRule>
  </conditionalFormatting>
  <conditionalFormatting sqref="M7:M8">
    <cfRule type="expression" dxfId="8177" priority="3697">
      <formula>IF(M7="Validar","Rojo","Verde")</formula>
    </cfRule>
    <cfRule type="expression" priority="3698">
      <formula>#REF!</formula>
    </cfRule>
  </conditionalFormatting>
  <conditionalFormatting sqref="T9">
    <cfRule type="colorScale" priority="3664">
      <colorScale>
        <cfvo type="min"/>
        <cfvo type="max"/>
        <color theme="0"/>
        <color theme="0"/>
      </colorScale>
    </cfRule>
    <cfRule type="expression" dxfId="8176" priority="3665">
      <formula>S9&lt;0</formula>
    </cfRule>
  </conditionalFormatting>
  <conditionalFormatting sqref="T9:T20">
    <cfRule type="expression" dxfId="8175" priority="3635">
      <formula>IF(T9="Validar","Rojo","Verde")</formula>
    </cfRule>
    <cfRule type="expression" priority="3637">
      <formula>#REF!</formula>
    </cfRule>
  </conditionalFormatting>
  <conditionalFormatting sqref="T10">
    <cfRule type="colorScale" priority="3641">
      <colorScale>
        <cfvo type="min"/>
        <cfvo type="max"/>
        <color theme="0"/>
        <color theme="0"/>
      </colorScale>
    </cfRule>
    <cfRule type="expression" dxfId="8174" priority="3642">
      <formula>S10&lt;0</formula>
    </cfRule>
  </conditionalFormatting>
  <conditionalFormatting sqref="T11:T14">
    <cfRule type="colorScale" priority="3662">
      <colorScale>
        <cfvo type="min"/>
        <cfvo type="max"/>
        <color theme="0"/>
        <color theme="0"/>
      </colorScale>
    </cfRule>
    <cfRule type="expression" dxfId="8173" priority="3663">
      <formula>S11&lt;0</formula>
    </cfRule>
  </conditionalFormatting>
  <conditionalFormatting sqref="T15">
    <cfRule type="colorScale" priority="3639">
      <colorScale>
        <cfvo type="min"/>
        <cfvo type="max"/>
        <color theme="0"/>
        <color theme="0"/>
      </colorScale>
    </cfRule>
    <cfRule type="expression" dxfId="8172" priority="3640">
      <formula>S15&lt;0</formula>
    </cfRule>
  </conditionalFormatting>
  <conditionalFormatting sqref="T16:T17">
    <cfRule type="colorScale" priority="3660">
      <colorScale>
        <cfvo type="min"/>
        <cfvo type="max"/>
        <color theme="0"/>
        <color theme="0"/>
      </colorScale>
    </cfRule>
    <cfRule type="expression" dxfId="8171" priority="3661">
      <formula>S16&lt;0</formula>
    </cfRule>
  </conditionalFormatting>
  <conditionalFormatting sqref="T18">
    <cfRule type="colorScale" priority="3636">
      <colorScale>
        <cfvo type="min"/>
        <cfvo type="max"/>
        <color theme="0"/>
        <color theme="0"/>
      </colorScale>
    </cfRule>
    <cfRule type="expression" dxfId="8170" priority="3638">
      <formula>S18&lt;0</formula>
    </cfRule>
  </conditionalFormatting>
  <conditionalFormatting sqref="T19:T20">
    <cfRule type="colorScale" priority="3658">
      <colorScale>
        <cfvo type="min"/>
        <cfvo type="max"/>
        <color theme="0"/>
        <color theme="0"/>
      </colorScale>
    </cfRule>
    <cfRule type="expression" dxfId="8169" priority="3659">
      <formula>S19&lt;0</formula>
    </cfRule>
  </conditionalFormatting>
  <conditionalFormatting sqref="T23">
    <cfRule type="colorScale" priority="3633">
      <colorScale>
        <cfvo type="min"/>
        <cfvo type="max"/>
        <color theme="0"/>
        <color theme="0"/>
      </colorScale>
    </cfRule>
    <cfRule type="expression" dxfId="8168" priority="3634">
      <formula>S23&lt;0</formula>
    </cfRule>
  </conditionalFormatting>
  <conditionalFormatting sqref="T23:T31">
    <cfRule type="expression" dxfId="8167" priority="3627">
      <formula>IF(T23="Validar","Rojo","Verde")</formula>
    </cfRule>
    <cfRule type="expression" priority="3629">
      <formula>#REF!</formula>
    </cfRule>
  </conditionalFormatting>
  <conditionalFormatting sqref="T24">
    <cfRule type="colorScale" priority="3656">
      <colorScale>
        <cfvo type="min"/>
        <cfvo type="max"/>
        <color theme="0"/>
        <color theme="0"/>
      </colorScale>
    </cfRule>
    <cfRule type="expression" dxfId="8166" priority="3657">
      <formula>S24&lt;0</formula>
    </cfRule>
  </conditionalFormatting>
  <conditionalFormatting sqref="T25">
    <cfRule type="colorScale" priority="3654">
      <colorScale>
        <cfvo type="min"/>
        <cfvo type="max"/>
        <color theme="0"/>
        <color theme="0"/>
      </colorScale>
    </cfRule>
    <cfRule type="expression" dxfId="8165" priority="3655">
      <formula>S25&lt;0</formula>
    </cfRule>
  </conditionalFormatting>
  <conditionalFormatting sqref="T26">
    <cfRule type="colorScale" priority="3631">
      <colorScale>
        <cfvo type="min"/>
        <cfvo type="max"/>
        <color theme="0"/>
        <color theme="0"/>
      </colorScale>
    </cfRule>
    <cfRule type="expression" dxfId="8164" priority="3632">
      <formula>S26&lt;0</formula>
    </cfRule>
  </conditionalFormatting>
  <conditionalFormatting sqref="T27">
    <cfRule type="colorScale" priority="3652">
      <colorScale>
        <cfvo type="min"/>
        <cfvo type="max"/>
        <color theme="0"/>
        <color theme="0"/>
      </colorScale>
    </cfRule>
    <cfRule type="expression" dxfId="8163" priority="3653">
      <formula>S27&lt;0</formula>
    </cfRule>
  </conditionalFormatting>
  <conditionalFormatting sqref="T28">
    <cfRule type="colorScale" priority="3650">
      <colorScale>
        <cfvo type="min"/>
        <cfvo type="max"/>
        <color theme="0"/>
        <color theme="0"/>
      </colorScale>
    </cfRule>
    <cfRule type="expression" dxfId="8162" priority="3651">
      <formula>S28&lt;0</formula>
    </cfRule>
  </conditionalFormatting>
  <conditionalFormatting sqref="T29">
    <cfRule type="colorScale" priority="3628">
      <colorScale>
        <cfvo type="min"/>
        <cfvo type="max"/>
        <color theme="0"/>
        <color theme="0"/>
      </colorScale>
    </cfRule>
    <cfRule type="expression" dxfId="8161" priority="3630">
      <formula>S29&lt;0</formula>
    </cfRule>
  </conditionalFormatting>
  <conditionalFormatting sqref="T30">
    <cfRule type="colorScale" priority="3648">
      <colorScale>
        <cfvo type="min"/>
        <cfvo type="max"/>
        <color theme="0"/>
        <color theme="0"/>
      </colorScale>
    </cfRule>
    <cfRule type="expression" dxfId="8160" priority="3649">
      <formula>S30&lt;0</formula>
    </cfRule>
  </conditionalFormatting>
  <conditionalFormatting sqref="T31">
    <cfRule type="colorScale" priority="3646">
      <colorScale>
        <cfvo type="min"/>
        <cfvo type="max"/>
        <color theme="0"/>
        <color theme="0"/>
      </colorScale>
    </cfRule>
    <cfRule type="expression" dxfId="8159" priority="3647">
      <formula>S31&lt;0</formula>
    </cfRule>
  </conditionalFormatting>
  <conditionalFormatting sqref="T39">
    <cfRule type="colorScale" priority="3624">
      <colorScale>
        <cfvo type="min"/>
        <cfvo type="max"/>
        <color theme="0"/>
        <color theme="0"/>
      </colorScale>
    </cfRule>
    <cfRule type="expression" priority="3625">
      <formula>#REF!</formula>
    </cfRule>
    <cfRule type="expression" dxfId="8158" priority="3626">
      <formula>S39&lt;0</formula>
    </cfRule>
  </conditionalFormatting>
  <conditionalFormatting sqref="T39:T107">
    <cfRule type="expression" dxfId="8157" priority="3562">
      <formula>IF(T39="Validar","Rojo","Verde")</formula>
    </cfRule>
  </conditionalFormatting>
  <conditionalFormatting sqref="T40:T67">
    <cfRule type="colorScale" priority="3643">
      <colorScale>
        <cfvo type="min"/>
        <cfvo type="max"/>
        <color theme="0"/>
        <color theme="0"/>
      </colorScale>
    </cfRule>
    <cfRule type="expression" priority="3644">
      <formula>$F$19</formula>
    </cfRule>
    <cfRule type="expression" dxfId="8156" priority="3645">
      <formula>S40&lt;0</formula>
    </cfRule>
  </conditionalFormatting>
  <conditionalFormatting sqref="T68">
    <cfRule type="colorScale" priority="3621">
      <colorScale>
        <cfvo type="min"/>
        <cfvo type="max"/>
        <color theme="0"/>
        <color theme="0"/>
      </colorScale>
    </cfRule>
    <cfRule type="expression" priority="3622">
      <formula>#REF!</formula>
    </cfRule>
    <cfRule type="expression" dxfId="8155" priority="3623">
      <formula>S68&lt;0</formula>
    </cfRule>
  </conditionalFormatting>
  <conditionalFormatting sqref="T69:T81">
    <cfRule type="colorScale" priority="3668">
      <colorScale>
        <cfvo type="min"/>
        <cfvo type="max"/>
        <color theme="0"/>
        <color theme="0"/>
      </colorScale>
    </cfRule>
    <cfRule type="expression" priority="3669">
      <formula>$F$19</formula>
    </cfRule>
    <cfRule type="expression" dxfId="8154" priority="3670">
      <formula>S69&lt;0</formula>
    </cfRule>
  </conditionalFormatting>
  <conditionalFormatting sqref="T82 T92 T103 T107">
    <cfRule type="expression" dxfId="8153" priority="3667">
      <formula>S82&lt;0</formula>
    </cfRule>
  </conditionalFormatting>
  <conditionalFormatting sqref="T83">
    <cfRule type="colorScale" priority="3563">
      <colorScale>
        <cfvo type="min"/>
        <cfvo type="max"/>
        <color theme="0"/>
        <color theme="0"/>
      </colorScale>
    </cfRule>
    <cfRule type="expression" priority="3564">
      <formula>#REF!</formula>
    </cfRule>
    <cfRule type="expression" dxfId="8152" priority="3565">
      <formula>S83&lt;0</formula>
    </cfRule>
  </conditionalFormatting>
  <conditionalFormatting sqref="T84:T91">
    <cfRule type="colorScale" priority="3671">
      <colorScale>
        <cfvo type="min"/>
        <cfvo type="max"/>
        <color theme="0"/>
        <color theme="0"/>
      </colorScale>
    </cfRule>
    <cfRule type="expression" priority="3672">
      <formula>$F$19</formula>
    </cfRule>
    <cfRule type="expression" dxfId="8151" priority="3673">
      <formula>S84&lt;0</formula>
    </cfRule>
  </conditionalFormatting>
  <conditionalFormatting sqref="T82 T92 T103 T107">
    <cfRule type="colorScale" priority="3666">
      <colorScale>
        <cfvo type="min"/>
        <cfvo type="max"/>
        <color theme="0"/>
        <color theme="0"/>
      </colorScale>
    </cfRule>
  </conditionalFormatting>
  <conditionalFormatting sqref="T93">
    <cfRule type="colorScale" priority="3618">
      <colorScale>
        <cfvo type="min"/>
        <cfvo type="max"/>
        <color theme="0"/>
        <color theme="0"/>
      </colorScale>
    </cfRule>
    <cfRule type="expression" priority="3619">
      <formula>#REF!</formula>
    </cfRule>
    <cfRule type="expression" dxfId="8150" priority="3620">
      <formula>S93&lt;0</formula>
    </cfRule>
  </conditionalFormatting>
  <conditionalFormatting sqref="T94:T102">
    <cfRule type="colorScale" priority="3674">
      <colorScale>
        <cfvo type="min"/>
        <cfvo type="max"/>
        <color theme="0"/>
        <color theme="0"/>
      </colorScale>
    </cfRule>
    <cfRule type="expression" priority="3675">
      <formula>$F$19</formula>
    </cfRule>
    <cfRule type="expression" dxfId="8149" priority="3676">
      <formula>S94&lt;0</formula>
    </cfRule>
  </conditionalFormatting>
  <conditionalFormatting sqref="T104">
    <cfRule type="colorScale" priority="3615">
      <colorScale>
        <cfvo type="min"/>
        <cfvo type="max"/>
        <color theme="0"/>
        <color theme="0"/>
      </colorScale>
    </cfRule>
    <cfRule type="expression" priority="3616">
      <formula>#REF!</formula>
    </cfRule>
    <cfRule type="expression" dxfId="8148" priority="3617">
      <formula>S104&lt;0</formula>
    </cfRule>
  </conditionalFormatting>
  <conditionalFormatting sqref="T105:T106">
    <cfRule type="colorScale" priority="3677">
      <colorScale>
        <cfvo type="min"/>
        <cfvo type="max"/>
        <color theme="0"/>
        <color theme="0"/>
      </colorScale>
    </cfRule>
    <cfRule type="expression" priority="3678">
      <formula>$F$19</formula>
    </cfRule>
    <cfRule type="expression" dxfId="8147" priority="3679">
      <formula>S105&lt;0</formula>
    </cfRule>
  </conditionalFormatting>
  <conditionalFormatting sqref="T110">
    <cfRule type="colorScale" priority="3680">
      <colorScale>
        <cfvo type="min"/>
        <cfvo type="max"/>
        <color theme="0"/>
        <color theme="0"/>
      </colorScale>
    </cfRule>
    <cfRule type="expression" dxfId="8146" priority="3681">
      <formula>S110&lt;0</formula>
    </cfRule>
  </conditionalFormatting>
  <conditionalFormatting sqref="T110:T111">
    <cfRule type="expression" priority="3560">
      <formula>$F$19</formula>
    </cfRule>
  </conditionalFormatting>
  <conditionalFormatting sqref="T111">
    <cfRule type="colorScale" priority="3559">
      <colorScale>
        <cfvo type="min"/>
        <cfvo type="max"/>
        <color theme="0"/>
        <color theme="0"/>
      </colorScale>
    </cfRule>
    <cfRule type="expression" dxfId="8145" priority="3561">
      <formula>S111&lt;0</formula>
    </cfRule>
  </conditionalFormatting>
  <conditionalFormatting sqref="T117:T123">
    <cfRule type="colorScale" priority="3685">
      <colorScale>
        <cfvo type="min"/>
        <cfvo type="max"/>
        <color theme="0"/>
        <color theme="0"/>
      </colorScale>
    </cfRule>
    <cfRule type="expression" priority="3686">
      <formula>$F$19</formula>
    </cfRule>
    <cfRule type="expression" dxfId="8144" priority="3687">
      <formula>S117&lt;0</formula>
    </cfRule>
  </conditionalFormatting>
  <conditionalFormatting sqref="T125">
    <cfRule type="colorScale" priority="3612">
      <colorScale>
        <cfvo type="min"/>
        <cfvo type="max"/>
        <color theme="0"/>
        <color theme="0"/>
      </colorScale>
    </cfRule>
    <cfRule type="expression" priority="3613">
      <formula>#REF!</formula>
    </cfRule>
    <cfRule type="expression" dxfId="8143" priority="3614">
      <formula>S125&lt;0</formula>
    </cfRule>
  </conditionalFormatting>
  <conditionalFormatting sqref="T125:T135">
    <cfRule type="expression" dxfId="8142" priority="3611">
      <formula>IF(T125="Validar","Rojo","Verde")</formula>
    </cfRule>
  </conditionalFormatting>
  <conditionalFormatting sqref="T126:T132">
    <cfRule type="colorScale" priority="3688">
      <colorScale>
        <cfvo type="min"/>
        <cfvo type="max"/>
        <color theme="0"/>
        <color theme="0"/>
      </colorScale>
    </cfRule>
    <cfRule type="expression" dxfId="8141" priority="3690">
      <formula>S126&lt;0</formula>
    </cfRule>
  </conditionalFormatting>
  <conditionalFormatting sqref="T126:T134">
    <cfRule type="expression" priority="3689">
      <formula>$F$19</formula>
    </cfRule>
  </conditionalFormatting>
  <conditionalFormatting sqref="T133:T134">
    <cfRule type="colorScale" priority="3691">
      <colorScale>
        <cfvo type="min"/>
        <cfvo type="max"/>
        <color theme="0"/>
        <color theme="0"/>
      </colorScale>
    </cfRule>
    <cfRule type="expression" dxfId="8140" priority="3692">
      <formula>S133&lt;0</formula>
    </cfRule>
  </conditionalFormatting>
  <conditionalFormatting sqref="T135">
    <cfRule type="colorScale" priority="3682">
      <colorScale>
        <cfvo type="min"/>
        <cfvo type="max"/>
        <color theme="0"/>
        <color theme="0"/>
      </colorScale>
    </cfRule>
    <cfRule type="expression" priority="3683">
      <formula>$F$23</formula>
    </cfRule>
    <cfRule type="expression" dxfId="8139" priority="3684">
      <formula>S135&lt;0</formula>
    </cfRule>
  </conditionalFormatting>
  <conditionalFormatting sqref="T110:U111">
    <cfRule type="expression" dxfId="8138" priority="3555">
      <formula>IF(T110="Validar","Rojo","Verde")</formula>
    </cfRule>
  </conditionalFormatting>
  <conditionalFormatting sqref="T117:U123">
    <cfRule type="expression" dxfId="8137" priority="3568">
      <formula>IF(T117="Validar","Rojo","Verde")</formula>
    </cfRule>
  </conditionalFormatting>
  <conditionalFormatting sqref="U40:U66">
    <cfRule type="colorScale" priority="3603">
      <colorScale>
        <cfvo type="min"/>
        <cfvo type="max"/>
        <color theme="0"/>
        <color theme="0"/>
      </colorScale>
    </cfRule>
    <cfRule type="expression" priority="3604">
      <formula>#REF!</formula>
    </cfRule>
    <cfRule type="expression" dxfId="8136" priority="3605">
      <formula>T40&lt;0</formula>
    </cfRule>
  </conditionalFormatting>
  <conditionalFormatting sqref="U40:U67">
    <cfRule type="expression" dxfId="8135" priority="3602">
      <formula>IF(U40="Validar","Rojo","Verde")</formula>
    </cfRule>
  </conditionalFormatting>
  <conditionalFormatting sqref="U67 T82:U82 T92:U92 T103:U103 T107:U107">
    <cfRule type="expression" priority="3607">
      <formula>$F$23</formula>
    </cfRule>
  </conditionalFormatting>
  <conditionalFormatting sqref="U67 U82 U92 U103 U107">
    <cfRule type="expression" dxfId="8134" priority="3608">
      <formula>T67&lt;0</formula>
    </cfRule>
  </conditionalFormatting>
  <conditionalFormatting sqref="U69">
    <cfRule type="colorScale" priority="3600">
      <colorScale>
        <cfvo type="min"/>
        <cfvo type="max"/>
        <color theme="0"/>
        <color theme="0"/>
      </colorScale>
    </cfRule>
    <cfRule type="expression" dxfId="8133" priority="3601">
      <formula>T69&lt;0</formula>
    </cfRule>
  </conditionalFormatting>
  <conditionalFormatting sqref="U69:U81">
    <cfRule type="expression" priority="3598">
      <formula>#REF!</formula>
    </cfRule>
  </conditionalFormatting>
  <conditionalFormatting sqref="U69:U82">
    <cfRule type="expression" dxfId="8132" priority="3596">
      <formula>IF(U69="Validar","Rojo","Verde")</formula>
    </cfRule>
  </conditionalFormatting>
  <conditionalFormatting sqref="U70:U78">
    <cfRule type="colorScale" priority="3597">
      <colorScale>
        <cfvo type="min"/>
        <cfvo type="max"/>
        <color theme="0"/>
        <color theme="0"/>
      </colorScale>
    </cfRule>
    <cfRule type="expression" dxfId="8131" priority="3599">
      <formula>T70&lt;0</formula>
    </cfRule>
  </conditionalFormatting>
  <conditionalFormatting sqref="U79:U81">
    <cfRule type="colorScale" priority="3609">
      <colorScale>
        <cfvo type="min"/>
        <cfvo type="max"/>
        <color theme="0"/>
        <color theme="0"/>
      </colorScale>
    </cfRule>
    <cfRule type="expression" dxfId="8130" priority="3610">
      <formula>T79&lt;0</formula>
    </cfRule>
  </conditionalFormatting>
  <conditionalFormatting sqref="U67 U82 U92 U103 U107">
    <cfRule type="colorScale" priority="3606">
      <colorScale>
        <cfvo type="min"/>
        <cfvo type="max"/>
        <color theme="0"/>
        <color theme="0"/>
      </colorScale>
    </cfRule>
  </conditionalFormatting>
  <conditionalFormatting sqref="U84">
    <cfRule type="colorScale" priority="3594">
      <colorScale>
        <cfvo type="min"/>
        <cfvo type="max"/>
        <color theme="0"/>
        <color theme="0"/>
      </colorScale>
    </cfRule>
    <cfRule type="expression" dxfId="8129" priority="3595">
      <formula>T84&lt;0</formula>
    </cfRule>
  </conditionalFormatting>
  <conditionalFormatting sqref="U84:U91">
    <cfRule type="expression" priority="3592">
      <formula>#REF!</formula>
    </cfRule>
  </conditionalFormatting>
  <conditionalFormatting sqref="U84:U92">
    <cfRule type="expression" dxfId="8128" priority="3590">
      <formula>IF(U84="Validar","Rojo","Verde")</formula>
    </cfRule>
  </conditionalFormatting>
  <conditionalFormatting sqref="U85:U91">
    <cfRule type="colorScale" priority="3591">
      <colorScale>
        <cfvo type="min"/>
        <cfvo type="max"/>
        <color theme="0"/>
        <color theme="0"/>
      </colorScale>
    </cfRule>
    <cfRule type="expression" dxfId="8127" priority="3593">
      <formula>T85&lt;0</formula>
    </cfRule>
  </conditionalFormatting>
  <conditionalFormatting sqref="U94">
    <cfRule type="colorScale" priority="3588">
      <colorScale>
        <cfvo type="min"/>
        <cfvo type="max"/>
        <color theme="0"/>
        <color theme="0"/>
      </colorScale>
    </cfRule>
    <cfRule type="expression" dxfId="8126" priority="3589">
      <formula>T94&lt;0</formula>
    </cfRule>
  </conditionalFormatting>
  <conditionalFormatting sqref="U94:U102">
    <cfRule type="expression" priority="3582">
      <formula>#REF!</formula>
    </cfRule>
  </conditionalFormatting>
  <conditionalFormatting sqref="U94:U103">
    <cfRule type="expression" dxfId="8125" priority="3580">
      <formula>IF(U94="Validar","Rojo","Verde")</formula>
    </cfRule>
  </conditionalFormatting>
  <conditionalFormatting sqref="U95:U100">
    <cfRule type="colorScale" priority="3586">
      <colorScale>
        <cfvo type="min"/>
        <cfvo type="max"/>
        <color theme="0"/>
        <color theme="0"/>
      </colorScale>
    </cfRule>
    <cfRule type="expression" dxfId="8124" priority="3587">
      <formula>T95&lt;0</formula>
    </cfRule>
  </conditionalFormatting>
  <conditionalFormatting sqref="U101">
    <cfRule type="colorScale" priority="3584">
      <colorScale>
        <cfvo type="min"/>
        <cfvo type="max"/>
        <color theme="0"/>
        <color theme="0"/>
      </colorScale>
    </cfRule>
    <cfRule type="expression" dxfId="8123" priority="3585">
      <formula>T101&lt;0</formula>
    </cfRule>
  </conditionalFormatting>
  <conditionalFormatting sqref="U102">
    <cfRule type="colorScale" priority="3581">
      <colorScale>
        <cfvo type="min"/>
        <cfvo type="max"/>
        <color theme="0"/>
        <color theme="0"/>
      </colorScale>
    </cfRule>
    <cfRule type="expression" dxfId="8122" priority="3583">
      <formula>T102&lt;0</formula>
    </cfRule>
  </conditionalFormatting>
  <conditionalFormatting sqref="U105">
    <cfRule type="colorScale" priority="3578">
      <colorScale>
        <cfvo type="min"/>
        <cfvo type="max"/>
        <color theme="0"/>
        <color theme="0"/>
      </colorScale>
    </cfRule>
    <cfRule type="expression" dxfId="8121" priority="3579">
      <formula>T105&lt;0</formula>
    </cfRule>
  </conditionalFormatting>
  <conditionalFormatting sqref="U105:U106">
    <cfRule type="expression" priority="3576">
      <formula>#REF!</formula>
    </cfRule>
  </conditionalFormatting>
  <conditionalFormatting sqref="U105:U107">
    <cfRule type="expression" dxfId="8120" priority="3574">
      <formula>IF(U105="Validar","Rojo","Verde")</formula>
    </cfRule>
  </conditionalFormatting>
  <conditionalFormatting sqref="U106">
    <cfRule type="colorScale" priority="3575">
      <colorScale>
        <cfvo type="min"/>
        <cfvo type="max"/>
        <color theme="0"/>
        <color theme="0"/>
      </colorScale>
    </cfRule>
    <cfRule type="expression" dxfId="8119" priority="3577">
      <formula>T106&lt;0</formula>
    </cfRule>
  </conditionalFormatting>
  <conditionalFormatting sqref="U110">
    <cfRule type="colorScale" priority="3566">
      <colorScale>
        <cfvo type="min"/>
        <cfvo type="max"/>
        <color theme="0"/>
        <color theme="0"/>
      </colorScale>
    </cfRule>
    <cfRule type="expression" dxfId="8118" priority="3567">
      <formula>T110&lt;0</formula>
    </cfRule>
  </conditionalFormatting>
  <conditionalFormatting sqref="U110:U111">
    <cfRule type="expression" priority="3557">
      <formula>#REF!</formula>
    </cfRule>
  </conditionalFormatting>
  <conditionalFormatting sqref="U111">
    <cfRule type="colorScale" priority="3556">
      <colorScale>
        <cfvo type="min"/>
        <cfvo type="max"/>
        <color theme="0"/>
        <color theme="0"/>
      </colorScale>
    </cfRule>
    <cfRule type="expression" dxfId="8117" priority="3558">
      <formula>T111&lt;0</formula>
    </cfRule>
  </conditionalFormatting>
  <conditionalFormatting sqref="U117">
    <cfRule type="colorScale" priority="3572">
      <colorScale>
        <cfvo type="min"/>
        <cfvo type="max"/>
        <color theme="0"/>
        <color theme="0"/>
      </colorScale>
    </cfRule>
    <cfRule type="expression" dxfId="8116" priority="3573">
      <formula>T117&lt;0</formula>
    </cfRule>
  </conditionalFormatting>
  <conditionalFormatting sqref="U117:U123">
    <cfRule type="expression" priority="3570">
      <formula>#REF!</formula>
    </cfRule>
  </conditionalFormatting>
  <conditionalFormatting sqref="U118:U123">
    <cfRule type="colorScale" priority="3569">
      <colorScale>
        <cfvo type="min"/>
        <cfvo type="max"/>
        <color theme="0"/>
        <color theme="0"/>
      </colorScale>
    </cfRule>
    <cfRule type="expression" dxfId="8115" priority="3571">
      <formula>T118&lt;0</formula>
    </cfRule>
  </conditionalFormatting>
  <conditionalFormatting sqref="U126:U135">
    <cfRule type="expression" dxfId="8114" priority="3693">
      <formula>IF(U126="Validar","Rojo","Verde")</formula>
    </cfRule>
    <cfRule type="colorScale" priority="3694">
      <colorScale>
        <cfvo type="min"/>
        <cfvo type="max"/>
        <color theme="0"/>
        <color theme="0"/>
      </colorScale>
    </cfRule>
    <cfRule type="expression" priority="3695">
      <formula>$F$23</formula>
    </cfRule>
    <cfRule type="expression" dxfId="8113" priority="3696">
      <formula>T126&lt;0</formula>
    </cfRule>
  </conditionalFormatting>
  <conditionalFormatting sqref="T6">
    <cfRule type="colorScale" priority="3553">
      <colorScale>
        <cfvo type="min"/>
        <cfvo type="max"/>
        <color theme="0"/>
        <color theme="0"/>
      </colorScale>
    </cfRule>
    <cfRule type="expression" dxfId="8112" priority="3554">
      <formula>S6&lt;0</formula>
    </cfRule>
  </conditionalFormatting>
  <conditionalFormatting sqref="T6">
    <cfRule type="expression" dxfId="8111" priority="3551">
      <formula>IF(T6="Validar","Rojo","Verde")</formula>
    </cfRule>
    <cfRule type="expression" priority="3552">
      <formula>#REF!</formula>
    </cfRule>
  </conditionalFormatting>
  <conditionalFormatting sqref="T7:T8">
    <cfRule type="colorScale" priority="3549">
      <colorScale>
        <cfvo type="min"/>
        <cfvo type="max"/>
        <color theme="0"/>
        <color theme="0"/>
      </colorScale>
    </cfRule>
    <cfRule type="expression" dxfId="8110" priority="3550">
      <formula>S7&lt;0</formula>
    </cfRule>
  </conditionalFormatting>
  <conditionalFormatting sqref="T7:T8">
    <cfRule type="expression" dxfId="8109" priority="3547">
      <formula>IF(T7="Validar","Rojo","Verde")</formula>
    </cfRule>
    <cfRule type="expression" priority="3548">
      <formula>#REF!</formula>
    </cfRule>
  </conditionalFormatting>
  <conditionalFormatting sqref="W9">
    <cfRule type="colorScale" priority="3518">
      <colorScale>
        <cfvo type="min"/>
        <cfvo type="max"/>
        <color theme="0"/>
        <color theme="0"/>
      </colorScale>
    </cfRule>
    <cfRule type="expression" dxfId="8108" priority="3519">
      <formula>V9&lt;0</formula>
    </cfRule>
  </conditionalFormatting>
  <conditionalFormatting sqref="W9:W20">
    <cfRule type="expression" dxfId="8107" priority="3489">
      <formula>IF(W9="Validar","Rojo","Verde")</formula>
    </cfRule>
    <cfRule type="expression" priority="3491">
      <formula>#REF!</formula>
    </cfRule>
  </conditionalFormatting>
  <conditionalFormatting sqref="W10">
    <cfRule type="colorScale" priority="3495">
      <colorScale>
        <cfvo type="min"/>
        <cfvo type="max"/>
        <color theme="0"/>
        <color theme="0"/>
      </colorScale>
    </cfRule>
    <cfRule type="expression" dxfId="8106" priority="3496">
      <formula>V10&lt;0</formula>
    </cfRule>
  </conditionalFormatting>
  <conditionalFormatting sqref="W11:W14">
    <cfRule type="colorScale" priority="3516">
      <colorScale>
        <cfvo type="min"/>
        <cfvo type="max"/>
        <color theme="0"/>
        <color theme="0"/>
      </colorScale>
    </cfRule>
    <cfRule type="expression" dxfId="8105" priority="3517">
      <formula>V11&lt;0</formula>
    </cfRule>
  </conditionalFormatting>
  <conditionalFormatting sqref="W15">
    <cfRule type="colorScale" priority="3493">
      <colorScale>
        <cfvo type="min"/>
        <cfvo type="max"/>
        <color theme="0"/>
        <color theme="0"/>
      </colorScale>
    </cfRule>
    <cfRule type="expression" dxfId="8104" priority="3494">
      <formula>V15&lt;0</formula>
    </cfRule>
  </conditionalFormatting>
  <conditionalFormatting sqref="W16:W17">
    <cfRule type="colorScale" priority="3514">
      <colorScale>
        <cfvo type="min"/>
        <cfvo type="max"/>
        <color theme="0"/>
        <color theme="0"/>
      </colorScale>
    </cfRule>
    <cfRule type="expression" dxfId="8103" priority="3515">
      <formula>V16&lt;0</formula>
    </cfRule>
  </conditionalFormatting>
  <conditionalFormatting sqref="W18">
    <cfRule type="colorScale" priority="3490">
      <colorScale>
        <cfvo type="min"/>
        <cfvo type="max"/>
        <color theme="0"/>
        <color theme="0"/>
      </colorScale>
    </cfRule>
    <cfRule type="expression" dxfId="8102" priority="3492">
      <formula>V18&lt;0</formula>
    </cfRule>
  </conditionalFormatting>
  <conditionalFormatting sqref="W19:W20">
    <cfRule type="colorScale" priority="3512">
      <colorScale>
        <cfvo type="min"/>
        <cfvo type="max"/>
        <color theme="0"/>
        <color theme="0"/>
      </colorScale>
    </cfRule>
    <cfRule type="expression" dxfId="8101" priority="3513">
      <formula>V19&lt;0</formula>
    </cfRule>
  </conditionalFormatting>
  <conditionalFormatting sqref="W23">
    <cfRule type="colorScale" priority="3487">
      <colorScale>
        <cfvo type="min"/>
        <cfvo type="max"/>
        <color theme="0"/>
        <color theme="0"/>
      </colorScale>
    </cfRule>
    <cfRule type="expression" dxfId="8100" priority="3488">
      <formula>V23&lt;0</formula>
    </cfRule>
  </conditionalFormatting>
  <conditionalFormatting sqref="W23:W31">
    <cfRule type="expression" dxfId="8099" priority="3481">
      <formula>IF(W23="Validar","Rojo","Verde")</formula>
    </cfRule>
    <cfRule type="expression" priority="3483">
      <formula>#REF!</formula>
    </cfRule>
  </conditionalFormatting>
  <conditionalFormatting sqref="W24">
    <cfRule type="colorScale" priority="3510">
      <colorScale>
        <cfvo type="min"/>
        <cfvo type="max"/>
        <color theme="0"/>
        <color theme="0"/>
      </colorScale>
    </cfRule>
    <cfRule type="expression" dxfId="8098" priority="3511">
      <formula>V24&lt;0</formula>
    </cfRule>
  </conditionalFormatting>
  <conditionalFormatting sqref="W25">
    <cfRule type="colorScale" priority="3508">
      <colorScale>
        <cfvo type="min"/>
        <cfvo type="max"/>
        <color theme="0"/>
        <color theme="0"/>
      </colorScale>
    </cfRule>
    <cfRule type="expression" dxfId="8097" priority="3509">
      <formula>V25&lt;0</formula>
    </cfRule>
  </conditionalFormatting>
  <conditionalFormatting sqref="W26">
    <cfRule type="colorScale" priority="3485">
      <colorScale>
        <cfvo type="min"/>
        <cfvo type="max"/>
        <color theme="0"/>
        <color theme="0"/>
      </colorScale>
    </cfRule>
    <cfRule type="expression" dxfId="8096" priority="3486">
      <formula>V26&lt;0</formula>
    </cfRule>
  </conditionalFormatting>
  <conditionalFormatting sqref="W27">
    <cfRule type="colorScale" priority="3506">
      <colorScale>
        <cfvo type="min"/>
        <cfvo type="max"/>
        <color theme="0"/>
        <color theme="0"/>
      </colorScale>
    </cfRule>
    <cfRule type="expression" dxfId="8095" priority="3507">
      <formula>V27&lt;0</formula>
    </cfRule>
  </conditionalFormatting>
  <conditionalFormatting sqref="W28">
    <cfRule type="colorScale" priority="3504">
      <colorScale>
        <cfvo type="min"/>
        <cfvo type="max"/>
        <color theme="0"/>
        <color theme="0"/>
      </colorScale>
    </cfRule>
    <cfRule type="expression" dxfId="8094" priority="3505">
      <formula>V28&lt;0</formula>
    </cfRule>
  </conditionalFormatting>
  <conditionalFormatting sqref="W29">
    <cfRule type="colorScale" priority="3482">
      <colorScale>
        <cfvo type="min"/>
        <cfvo type="max"/>
        <color theme="0"/>
        <color theme="0"/>
      </colorScale>
    </cfRule>
    <cfRule type="expression" dxfId="8093" priority="3484">
      <formula>V29&lt;0</formula>
    </cfRule>
  </conditionalFormatting>
  <conditionalFormatting sqref="W30">
    <cfRule type="colorScale" priority="3502">
      <colorScale>
        <cfvo type="min"/>
        <cfvo type="max"/>
        <color theme="0"/>
        <color theme="0"/>
      </colorScale>
    </cfRule>
    <cfRule type="expression" dxfId="8092" priority="3503">
      <formula>V30&lt;0</formula>
    </cfRule>
  </conditionalFormatting>
  <conditionalFormatting sqref="W31">
    <cfRule type="colorScale" priority="3500">
      <colorScale>
        <cfvo type="min"/>
        <cfvo type="max"/>
        <color theme="0"/>
        <color theme="0"/>
      </colorScale>
    </cfRule>
    <cfRule type="expression" dxfId="8091" priority="3501">
      <formula>V31&lt;0</formula>
    </cfRule>
  </conditionalFormatting>
  <conditionalFormatting sqref="W39">
    <cfRule type="colorScale" priority="3478">
      <colorScale>
        <cfvo type="min"/>
        <cfvo type="max"/>
        <color theme="0"/>
        <color theme="0"/>
      </colorScale>
    </cfRule>
    <cfRule type="expression" priority="3479">
      <formula>#REF!</formula>
    </cfRule>
    <cfRule type="expression" dxfId="8090" priority="3480">
      <formula>V39&lt;0</formula>
    </cfRule>
  </conditionalFormatting>
  <conditionalFormatting sqref="W39:W107">
    <cfRule type="expression" dxfId="8089" priority="3459">
      <formula>IF(W39="Validar","Rojo","Verde")</formula>
    </cfRule>
  </conditionalFormatting>
  <conditionalFormatting sqref="W40:W67">
    <cfRule type="colorScale" priority="3497">
      <colorScale>
        <cfvo type="min"/>
        <cfvo type="max"/>
        <color theme="0"/>
        <color theme="0"/>
      </colorScale>
    </cfRule>
    <cfRule type="expression" priority="3498">
      <formula>$F$19</formula>
    </cfRule>
    <cfRule type="expression" dxfId="8088" priority="3499">
      <formula>V40&lt;0</formula>
    </cfRule>
  </conditionalFormatting>
  <conditionalFormatting sqref="W68">
    <cfRule type="colorScale" priority="3475">
      <colorScale>
        <cfvo type="min"/>
        <cfvo type="max"/>
        <color theme="0"/>
        <color theme="0"/>
      </colorScale>
    </cfRule>
    <cfRule type="expression" priority="3476">
      <formula>#REF!</formula>
    </cfRule>
    <cfRule type="expression" dxfId="8087" priority="3477">
      <formula>V68&lt;0</formula>
    </cfRule>
  </conditionalFormatting>
  <conditionalFormatting sqref="W69:W81">
    <cfRule type="colorScale" priority="3522">
      <colorScale>
        <cfvo type="min"/>
        <cfvo type="max"/>
        <color theme="0"/>
        <color theme="0"/>
      </colorScale>
    </cfRule>
    <cfRule type="expression" priority="3523">
      <formula>$F$19</formula>
    </cfRule>
    <cfRule type="expression" dxfId="8086" priority="3524">
      <formula>V69&lt;0</formula>
    </cfRule>
  </conditionalFormatting>
  <conditionalFormatting sqref="W82 W92 W103 W107">
    <cfRule type="expression" dxfId="8085" priority="3521">
      <formula>V82&lt;0</formula>
    </cfRule>
  </conditionalFormatting>
  <conditionalFormatting sqref="W83">
    <cfRule type="colorScale" priority="3460">
      <colorScale>
        <cfvo type="min"/>
        <cfvo type="max"/>
        <color theme="0"/>
        <color theme="0"/>
      </colorScale>
    </cfRule>
    <cfRule type="expression" priority="3461">
      <formula>#REF!</formula>
    </cfRule>
    <cfRule type="expression" dxfId="8084" priority="3462">
      <formula>V83&lt;0</formula>
    </cfRule>
  </conditionalFormatting>
  <conditionalFormatting sqref="W84:W91">
    <cfRule type="colorScale" priority="3525">
      <colorScale>
        <cfvo type="min"/>
        <cfvo type="max"/>
        <color theme="0"/>
        <color theme="0"/>
      </colorScale>
    </cfRule>
    <cfRule type="expression" priority="3526">
      <formula>$F$19</formula>
    </cfRule>
    <cfRule type="expression" dxfId="8083" priority="3527">
      <formula>V84&lt;0</formula>
    </cfRule>
  </conditionalFormatting>
  <conditionalFormatting sqref="W92 W82 W103 W107">
    <cfRule type="colorScale" priority="3520">
      <colorScale>
        <cfvo type="min"/>
        <cfvo type="max"/>
        <color theme="0"/>
        <color theme="0"/>
      </colorScale>
    </cfRule>
  </conditionalFormatting>
  <conditionalFormatting sqref="W93">
    <cfRule type="colorScale" priority="3472">
      <colorScale>
        <cfvo type="min"/>
        <cfvo type="max"/>
        <color theme="0"/>
        <color theme="0"/>
      </colorScale>
    </cfRule>
    <cfRule type="expression" priority="3473">
      <formula>#REF!</formula>
    </cfRule>
    <cfRule type="expression" dxfId="8082" priority="3474">
      <formula>V93&lt;0</formula>
    </cfRule>
  </conditionalFormatting>
  <conditionalFormatting sqref="W94:W102">
    <cfRule type="colorScale" priority="3528">
      <colorScale>
        <cfvo type="min"/>
        <cfvo type="max"/>
        <color theme="0"/>
        <color theme="0"/>
      </colorScale>
    </cfRule>
    <cfRule type="expression" priority="3529">
      <formula>$F$19</formula>
    </cfRule>
    <cfRule type="expression" dxfId="8081" priority="3530">
      <formula>V94&lt;0</formula>
    </cfRule>
  </conditionalFormatting>
  <conditionalFormatting sqref="W104">
    <cfRule type="colorScale" priority="3469">
      <colorScale>
        <cfvo type="min"/>
        <cfvo type="max"/>
        <color theme="0"/>
        <color theme="0"/>
      </colorScale>
    </cfRule>
    <cfRule type="expression" priority="3470">
      <formula>#REF!</formula>
    </cfRule>
    <cfRule type="expression" dxfId="8080" priority="3471">
      <formula>V104&lt;0</formula>
    </cfRule>
  </conditionalFormatting>
  <conditionalFormatting sqref="W105:W106">
    <cfRule type="colorScale" priority="3531">
      <colorScale>
        <cfvo type="min"/>
        <cfvo type="max"/>
        <color theme="0"/>
        <color theme="0"/>
      </colorScale>
    </cfRule>
    <cfRule type="expression" priority="3532">
      <formula>$F$19</formula>
    </cfRule>
    <cfRule type="expression" dxfId="8079" priority="3533">
      <formula>V105&lt;0</formula>
    </cfRule>
  </conditionalFormatting>
  <conditionalFormatting sqref="W110">
    <cfRule type="colorScale" priority="3534">
      <colorScale>
        <cfvo type="min"/>
        <cfvo type="max"/>
        <color theme="0"/>
        <color theme="0"/>
      </colorScale>
    </cfRule>
    <cfRule type="expression" dxfId="8078" priority="3535">
      <formula>V110&lt;0</formula>
    </cfRule>
  </conditionalFormatting>
  <conditionalFormatting sqref="W110:W111">
    <cfRule type="expression" priority="3457">
      <formula>$F$19</formula>
    </cfRule>
  </conditionalFormatting>
  <conditionalFormatting sqref="W111">
    <cfRule type="colorScale" priority="3456">
      <colorScale>
        <cfvo type="min"/>
        <cfvo type="max"/>
        <color theme="0"/>
        <color theme="0"/>
      </colorScale>
    </cfRule>
    <cfRule type="expression" dxfId="8077" priority="3458">
      <formula>V111&lt;0</formula>
    </cfRule>
  </conditionalFormatting>
  <conditionalFormatting sqref="W117:W123">
    <cfRule type="colorScale" priority="3539">
      <colorScale>
        <cfvo type="min"/>
        <cfvo type="max"/>
        <color theme="0"/>
        <color theme="0"/>
      </colorScale>
    </cfRule>
    <cfRule type="expression" priority="3540">
      <formula>$F$19</formula>
    </cfRule>
    <cfRule type="expression" dxfId="8076" priority="3541">
      <formula>V117&lt;0</formula>
    </cfRule>
  </conditionalFormatting>
  <conditionalFormatting sqref="W125">
    <cfRule type="colorScale" priority="3466">
      <colorScale>
        <cfvo type="min"/>
        <cfvo type="max"/>
        <color theme="0"/>
        <color theme="0"/>
      </colorScale>
    </cfRule>
    <cfRule type="expression" priority="3467">
      <formula>#REF!</formula>
    </cfRule>
    <cfRule type="expression" dxfId="8075" priority="3468">
      <formula>V125&lt;0</formula>
    </cfRule>
  </conditionalFormatting>
  <conditionalFormatting sqref="W125:W135">
    <cfRule type="expression" dxfId="8074" priority="3465">
      <formula>IF(W125="Validar","Rojo","Verde")</formula>
    </cfRule>
  </conditionalFormatting>
  <conditionalFormatting sqref="W126:W132">
    <cfRule type="colorScale" priority="3542">
      <colorScale>
        <cfvo type="min"/>
        <cfvo type="max"/>
        <color theme="0"/>
        <color theme="0"/>
      </colorScale>
    </cfRule>
    <cfRule type="expression" dxfId="8073" priority="3544">
      <formula>V126&lt;0</formula>
    </cfRule>
  </conditionalFormatting>
  <conditionalFormatting sqref="W126:W134">
    <cfRule type="expression" priority="3543">
      <formula>$F$19</formula>
    </cfRule>
  </conditionalFormatting>
  <conditionalFormatting sqref="W133:W134">
    <cfRule type="colorScale" priority="3545">
      <colorScale>
        <cfvo type="min"/>
        <cfvo type="max"/>
        <color theme="0"/>
        <color theme="0"/>
      </colorScale>
    </cfRule>
    <cfRule type="expression" dxfId="8072" priority="3546">
      <formula>V133&lt;0</formula>
    </cfRule>
  </conditionalFormatting>
  <conditionalFormatting sqref="W135">
    <cfRule type="colorScale" priority="3536">
      <colorScale>
        <cfvo type="min"/>
        <cfvo type="max"/>
        <color theme="0"/>
        <color theme="0"/>
      </colorScale>
    </cfRule>
    <cfRule type="expression" priority="3537">
      <formula>$F$23</formula>
    </cfRule>
    <cfRule type="expression" dxfId="8071" priority="3538">
      <formula>V135&lt;0</formula>
    </cfRule>
  </conditionalFormatting>
  <conditionalFormatting sqref="W110:W111">
    <cfRule type="expression" dxfId="8070" priority="3455">
      <formula>IF(W110="Validar","Rojo","Verde")</formula>
    </cfRule>
  </conditionalFormatting>
  <conditionalFormatting sqref="W117:W123">
    <cfRule type="expression" dxfId="8069" priority="3463">
      <formula>IF(W117="Validar","Rojo","Verde")</formula>
    </cfRule>
  </conditionalFormatting>
  <conditionalFormatting sqref="W82 W92 W103 W107">
    <cfRule type="expression" priority="3464">
      <formula>$F$23</formula>
    </cfRule>
  </conditionalFormatting>
  <conditionalFormatting sqref="W6">
    <cfRule type="colorScale" priority="3453">
      <colorScale>
        <cfvo type="min"/>
        <cfvo type="max"/>
        <color theme="0"/>
        <color theme="0"/>
      </colorScale>
    </cfRule>
    <cfRule type="expression" dxfId="8068" priority="3454">
      <formula>V6&lt;0</formula>
    </cfRule>
  </conditionalFormatting>
  <conditionalFormatting sqref="W6">
    <cfRule type="expression" dxfId="8067" priority="3451">
      <formula>IF(W6="Validar","Rojo","Verde")</formula>
    </cfRule>
    <cfRule type="expression" priority="3452">
      <formula>#REF!</formula>
    </cfRule>
  </conditionalFormatting>
  <conditionalFormatting sqref="W7:W8">
    <cfRule type="colorScale" priority="3449">
      <colorScale>
        <cfvo type="min"/>
        <cfvo type="max"/>
        <color theme="0"/>
        <color theme="0"/>
      </colorScale>
    </cfRule>
    <cfRule type="expression" dxfId="8066" priority="3450">
      <formula>V7&lt;0</formula>
    </cfRule>
  </conditionalFormatting>
  <conditionalFormatting sqref="W7:W8">
    <cfRule type="expression" dxfId="8065" priority="3447">
      <formula>IF(W7="Validar","Rojo","Verde")</formula>
    </cfRule>
    <cfRule type="expression" priority="3448">
      <formula>#REF!</formula>
    </cfRule>
  </conditionalFormatting>
  <conditionalFormatting sqref="Z9">
    <cfRule type="colorScale" priority="3414">
      <colorScale>
        <cfvo type="min"/>
        <cfvo type="max"/>
        <color theme="0"/>
        <color theme="0"/>
      </colorScale>
    </cfRule>
    <cfRule type="expression" dxfId="8064" priority="3415">
      <formula>Y9&lt;0</formula>
    </cfRule>
  </conditionalFormatting>
  <conditionalFormatting sqref="Z9:Z20">
    <cfRule type="expression" dxfId="8063" priority="3385">
      <formula>IF(Z9="Validar","Rojo","Verde")</formula>
    </cfRule>
    <cfRule type="expression" priority="3387">
      <formula>#REF!</formula>
    </cfRule>
  </conditionalFormatting>
  <conditionalFormatting sqref="Z10">
    <cfRule type="colorScale" priority="3391">
      <colorScale>
        <cfvo type="min"/>
        <cfvo type="max"/>
        <color theme="0"/>
        <color theme="0"/>
      </colorScale>
    </cfRule>
    <cfRule type="expression" dxfId="8062" priority="3392">
      <formula>Y10&lt;0</formula>
    </cfRule>
  </conditionalFormatting>
  <conditionalFormatting sqref="Z11:Z14">
    <cfRule type="colorScale" priority="3412">
      <colorScale>
        <cfvo type="min"/>
        <cfvo type="max"/>
        <color theme="0"/>
        <color theme="0"/>
      </colorScale>
    </cfRule>
    <cfRule type="expression" dxfId="8061" priority="3413">
      <formula>Y11&lt;0</formula>
    </cfRule>
  </conditionalFormatting>
  <conditionalFormatting sqref="Z15">
    <cfRule type="colorScale" priority="3389">
      <colorScale>
        <cfvo type="min"/>
        <cfvo type="max"/>
        <color theme="0"/>
        <color theme="0"/>
      </colorScale>
    </cfRule>
    <cfRule type="expression" dxfId="8060" priority="3390">
      <formula>Y15&lt;0</formula>
    </cfRule>
  </conditionalFormatting>
  <conditionalFormatting sqref="Z16:Z17">
    <cfRule type="colorScale" priority="3410">
      <colorScale>
        <cfvo type="min"/>
        <cfvo type="max"/>
        <color theme="0"/>
        <color theme="0"/>
      </colorScale>
    </cfRule>
    <cfRule type="expression" dxfId="8059" priority="3411">
      <formula>Y16&lt;0</formula>
    </cfRule>
  </conditionalFormatting>
  <conditionalFormatting sqref="Z18">
    <cfRule type="colorScale" priority="3386">
      <colorScale>
        <cfvo type="min"/>
        <cfvo type="max"/>
        <color theme="0"/>
        <color theme="0"/>
      </colorScale>
    </cfRule>
    <cfRule type="expression" dxfId="8058" priority="3388">
      <formula>Y18&lt;0</formula>
    </cfRule>
  </conditionalFormatting>
  <conditionalFormatting sqref="Z19:Z20">
    <cfRule type="colorScale" priority="3408">
      <colorScale>
        <cfvo type="min"/>
        <cfvo type="max"/>
        <color theme="0"/>
        <color theme="0"/>
      </colorScale>
    </cfRule>
    <cfRule type="expression" dxfId="8057" priority="3409">
      <formula>Y19&lt;0</formula>
    </cfRule>
  </conditionalFormatting>
  <conditionalFormatting sqref="Z23">
    <cfRule type="colorScale" priority="3383">
      <colorScale>
        <cfvo type="min"/>
        <cfvo type="max"/>
        <color theme="0"/>
        <color theme="0"/>
      </colorScale>
    </cfRule>
    <cfRule type="expression" dxfId="8056" priority="3384">
      <formula>Y23&lt;0</formula>
    </cfRule>
  </conditionalFormatting>
  <conditionalFormatting sqref="Z23:Z31">
    <cfRule type="expression" dxfId="8055" priority="3377">
      <formula>IF(Z23="Validar","Rojo","Verde")</formula>
    </cfRule>
    <cfRule type="expression" priority="3379">
      <formula>#REF!</formula>
    </cfRule>
  </conditionalFormatting>
  <conditionalFormatting sqref="Z24">
    <cfRule type="colorScale" priority="3406">
      <colorScale>
        <cfvo type="min"/>
        <cfvo type="max"/>
        <color theme="0"/>
        <color theme="0"/>
      </colorScale>
    </cfRule>
    <cfRule type="expression" dxfId="8054" priority="3407">
      <formula>Y24&lt;0</formula>
    </cfRule>
  </conditionalFormatting>
  <conditionalFormatting sqref="Z25">
    <cfRule type="colorScale" priority="3404">
      <colorScale>
        <cfvo type="min"/>
        <cfvo type="max"/>
        <color theme="0"/>
        <color theme="0"/>
      </colorScale>
    </cfRule>
    <cfRule type="expression" dxfId="8053" priority="3405">
      <formula>Y25&lt;0</formula>
    </cfRule>
  </conditionalFormatting>
  <conditionalFormatting sqref="Z26">
    <cfRule type="colorScale" priority="3381">
      <colorScale>
        <cfvo type="min"/>
        <cfvo type="max"/>
        <color theme="0"/>
        <color theme="0"/>
      </colorScale>
    </cfRule>
    <cfRule type="expression" dxfId="8052" priority="3382">
      <formula>Y26&lt;0</formula>
    </cfRule>
  </conditionalFormatting>
  <conditionalFormatting sqref="Z27">
    <cfRule type="colorScale" priority="3402">
      <colorScale>
        <cfvo type="min"/>
        <cfvo type="max"/>
        <color theme="0"/>
        <color theme="0"/>
      </colorScale>
    </cfRule>
    <cfRule type="expression" dxfId="8051" priority="3403">
      <formula>Y27&lt;0</formula>
    </cfRule>
  </conditionalFormatting>
  <conditionalFormatting sqref="Z28">
    <cfRule type="colorScale" priority="3400">
      <colorScale>
        <cfvo type="min"/>
        <cfvo type="max"/>
        <color theme="0"/>
        <color theme="0"/>
      </colorScale>
    </cfRule>
    <cfRule type="expression" dxfId="8050" priority="3401">
      <formula>Y28&lt;0</formula>
    </cfRule>
  </conditionalFormatting>
  <conditionalFormatting sqref="Z29">
    <cfRule type="colorScale" priority="3378">
      <colorScale>
        <cfvo type="min"/>
        <cfvo type="max"/>
        <color theme="0"/>
        <color theme="0"/>
      </colorScale>
    </cfRule>
    <cfRule type="expression" dxfId="8049" priority="3380">
      <formula>Y29&lt;0</formula>
    </cfRule>
  </conditionalFormatting>
  <conditionalFormatting sqref="Z30">
    <cfRule type="colorScale" priority="3398">
      <colorScale>
        <cfvo type="min"/>
        <cfvo type="max"/>
        <color theme="0"/>
        <color theme="0"/>
      </colorScale>
    </cfRule>
    <cfRule type="expression" dxfId="8048" priority="3399">
      <formula>Y30&lt;0</formula>
    </cfRule>
  </conditionalFormatting>
  <conditionalFormatting sqref="Z31">
    <cfRule type="colorScale" priority="3396">
      <colorScale>
        <cfvo type="min"/>
        <cfvo type="max"/>
        <color theme="0"/>
        <color theme="0"/>
      </colorScale>
    </cfRule>
    <cfRule type="expression" dxfId="8047" priority="3397">
      <formula>Y31&lt;0</formula>
    </cfRule>
  </conditionalFormatting>
  <conditionalFormatting sqref="Z39">
    <cfRule type="colorScale" priority="3374">
      <colorScale>
        <cfvo type="min"/>
        <cfvo type="max"/>
        <color theme="0"/>
        <color theme="0"/>
      </colorScale>
    </cfRule>
    <cfRule type="expression" priority="3375">
      <formula>#REF!</formula>
    </cfRule>
    <cfRule type="expression" dxfId="8046" priority="3376">
      <formula>Y39&lt;0</formula>
    </cfRule>
  </conditionalFormatting>
  <conditionalFormatting sqref="Z39:Z107">
    <cfRule type="expression" dxfId="8045" priority="3312">
      <formula>IF(Z39="Validar","Rojo","Verde")</formula>
    </cfRule>
  </conditionalFormatting>
  <conditionalFormatting sqref="Z40:Z67">
    <cfRule type="colorScale" priority="3393">
      <colorScale>
        <cfvo type="min"/>
        <cfvo type="max"/>
        <color theme="0"/>
        <color theme="0"/>
      </colorScale>
    </cfRule>
    <cfRule type="expression" priority="3394">
      <formula>$F$19</formula>
    </cfRule>
    <cfRule type="expression" dxfId="8044" priority="3395">
      <formula>Y40&lt;0</formula>
    </cfRule>
  </conditionalFormatting>
  <conditionalFormatting sqref="Z68">
    <cfRule type="colorScale" priority="3371">
      <colorScale>
        <cfvo type="min"/>
        <cfvo type="max"/>
        <color theme="0"/>
        <color theme="0"/>
      </colorScale>
    </cfRule>
    <cfRule type="expression" priority="3372">
      <formula>#REF!</formula>
    </cfRule>
    <cfRule type="expression" dxfId="8043" priority="3373">
      <formula>Y68&lt;0</formula>
    </cfRule>
  </conditionalFormatting>
  <conditionalFormatting sqref="Z69:Z81">
    <cfRule type="colorScale" priority="3418">
      <colorScale>
        <cfvo type="min"/>
        <cfvo type="max"/>
        <color theme="0"/>
        <color theme="0"/>
      </colorScale>
    </cfRule>
    <cfRule type="expression" priority="3419">
      <formula>$F$19</formula>
    </cfRule>
    <cfRule type="expression" dxfId="8042" priority="3420">
      <formula>Y69&lt;0</formula>
    </cfRule>
  </conditionalFormatting>
  <conditionalFormatting sqref="Z82 Z92 Z103 Z107">
    <cfRule type="expression" dxfId="8041" priority="3417">
      <formula>Y82&lt;0</formula>
    </cfRule>
  </conditionalFormatting>
  <conditionalFormatting sqref="Z83">
    <cfRule type="colorScale" priority="3313">
      <colorScale>
        <cfvo type="min"/>
        <cfvo type="max"/>
        <color theme="0"/>
        <color theme="0"/>
      </colorScale>
    </cfRule>
    <cfRule type="expression" priority="3314">
      <formula>#REF!</formula>
    </cfRule>
    <cfRule type="expression" dxfId="8040" priority="3315">
      <formula>Y83&lt;0</formula>
    </cfRule>
  </conditionalFormatting>
  <conditionalFormatting sqref="Z84:Z91">
    <cfRule type="colorScale" priority="3421">
      <colorScale>
        <cfvo type="min"/>
        <cfvo type="max"/>
        <color theme="0"/>
        <color theme="0"/>
      </colorScale>
    </cfRule>
    <cfRule type="expression" priority="3422">
      <formula>$F$19</formula>
    </cfRule>
    <cfRule type="expression" dxfId="8039" priority="3423">
      <formula>Y84&lt;0</formula>
    </cfRule>
  </conditionalFormatting>
  <conditionalFormatting sqref="Z92 Z82 Z103 Z107">
    <cfRule type="colorScale" priority="3416">
      <colorScale>
        <cfvo type="min"/>
        <cfvo type="max"/>
        <color theme="0"/>
        <color theme="0"/>
      </colorScale>
    </cfRule>
  </conditionalFormatting>
  <conditionalFormatting sqref="Z93">
    <cfRule type="colorScale" priority="3368">
      <colorScale>
        <cfvo type="min"/>
        <cfvo type="max"/>
        <color theme="0"/>
        <color theme="0"/>
      </colorScale>
    </cfRule>
    <cfRule type="expression" priority="3369">
      <formula>#REF!</formula>
    </cfRule>
    <cfRule type="expression" dxfId="8038" priority="3370">
      <formula>Y93&lt;0</formula>
    </cfRule>
  </conditionalFormatting>
  <conditionalFormatting sqref="Z94:Z102">
    <cfRule type="colorScale" priority="3424">
      <colorScale>
        <cfvo type="min"/>
        <cfvo type="max"/>
        <color theme="0"/>
        <color theme="0"/>
      </colorScale>
    </cfRule>
    <cfRule type="expression" priority="3425">
      <formula>$F$19</formula>
    </cfRule>
    <cfRule type="expression" dxfId="8037" priority="3426">
      <formula>Y94&lt;0</formula>
    </cfRule>
  </conditionalFormatting>
  <conditionalFormatting sqref="Z104">
    <cfRule type="colorScale" priority="3365">
      <colorScale>
        <cfvo type="min"/>
        <cfvo type="max"/>
        <color theme="0"/>
        <color theme="0"/>
      </colorScale>
    </cfRule>
    <cfRule type="expression" priority="3366">
      <formula>#REF!</formula>
    </cfRule>
    <cfRule type="expression" dxfId="8036" priority="3367">
      <formula>Y104&lt;0</formula>
    </cfRule>
  </conditionalFormatting>
  <conditionalFormatting sqref="Z105:Z106">
    <cfRule type="colorScale" priority="3427">
      <colorScale>
        <cfvo type="min"/>
        <cfvo type="max"/>
        <color theme="0"/>
        <color theme="0"/>
      </colorScale>
    </cfRule>
    <cfRule type="expression" priority="3428">
      <formula>$F$19</formula>
    </cfRule>
    <cfRule type="expression" dxfId="8035" priority="3429">
      <formula>Y105&lt;0</formula>
    </cfRule>
  </conditionalFormatting>
  <conditionalFormatting sqref="Z110">
    <cfRule type="colorScale" priority="3430">
      <colorScale>
        <cfvo type="min"/>
        <cfvo type="max"/>
        <color theme="0"/>
        <color theme="0"/>
      </colorScale>
    </cfRule>
    <cfRule type="expression" dxfId="8034" priority="3431">
      <formula>Y110&lt;0</formula>
    </cfRule>
  </conditionalFormatting>
  <conditionalFormatting sqref="Z110:Z111">
    <cfRule type="expression" priority="3310">
      <formula>$F$19</formula>
    </cfRule>
  </conditionalFormatting>
  <conditionalFormatting sqref="Z111">
    <cfRule type="colorScale" priority="3309">
      <colorScale>
        <cfvo type="min"/>
        <cfvo type="max"/>
        <color theme="0"/>
        <color theme="0"/>
      </colorScale>
    </cfRule>
    <cfRule type="expression" dxfId="8033" priority="3311">
      <formula>Y111&lt;0</formula>
    </cfRule>
  </conditionalFormatting>
  <conditionalFormatting sqref="Z117:Z123">
    <cfRule type="colorScale" priority="3435">
      <colorScale>
        <cfvo type="min"/>
        <cfvo type="max"/>
        <color theme="0"/>
        <color theme="0"/>
      </colorScale>
    </cfRule>
    <cfRule type="expression" priority="3436">
      <formula>$F$19</formula>
    </cfRule>
    <cfRule type="expression" dxfId="8032" priority="3437">
      <formula>Y117&lt;0</formula>
    </cfRule>
  </conditionalFormatting>
  <conditionalFormatting sqref="Z125">
    <cfRule type="colorScale" priority="3362">
      <colorScale>
        <cfvo type="min"/>
        <cfvo type="max"/>
        <color theme="0"/>
        <color theme="0"/>
      </colorScale>
    </cfRule>
    <cfRule type="expression" priority="3363">
      <formula>#REF!</formula>
    </cfRule>
    <cfRule type="expression" dxfId="8031" priority="3364">
      <formula>Y125&lt;0</formula>
    </cfRule>
  </conditionalFormatting>
  <conditionalFormatting sqref="Z125:Z135">
    <cfRule type="expression" dxfId="8030" priority="3361">
      <formula>IF(Z125="Validar","Rojo","Verde")</formula>
    </cfRule>
  </conditionalFormatting>
  <conditionalFormatting sqref="Z126:Z132">
    <cfRule type="colorScale" priority="3438">
      <colorScale>
        <cfvo type="min"/>
        <cfvo type="max"/>
        <color theme="0"/>
        <color theme="0"/>
      </colorScale>
    </cfRule>
    <cfRule type="expression" dxfId="8029" priority="3440">
      <formula>Y126&lt;0</formula>
    </cfRule>
  </conditionalFormatting>
  <conditionalFormatting sqref="Z126:Z134">
    <cfRule type="expression" priority="3439">
      <formula>$F$19</formula>
    </cfRule>
  </conditionalFormatting>
  <conditionalFormatting sqref="Z133:Z134">
    <cfRule type="colorScale" priority="3441">
      <colorScale>
        <cfvo type="min"/>
        <cfvo type="max"/>
        <color theme="0"/>
        <color theme="0"/>
      </colorScale>
    </cfRule>
    <cfRule type="expression" dxfId="8028" priority="3442">
      <formula>Y133&lt;0</formula>
    </cfRule>
  </conditionalFormatting>
  <conditionalFormatting sqref="Z135">
    <cfRule type="colorScale" priority="3432">
      <colorScale>
        <cfvo type="min"/>
        <cfvo type="max"/>
        <color theme="0"/>
        <color theme="0"/>
      </colorScale>
    </cfRule>
    <cfRule type="expression" priority="3433">
      <formula>$F$23</formula>
    </cfRule>
    <cfRule type="expression" dxfId="8027" priority="3434">
      <formula>Y135&lt;0</formula>
    </cfRule>
  </conditionalFormatting>
  <conditionalFormatting sqref="Z110:AA111">
    <cfRule type="expression" dxfId="8026" priority="3305">
      <formula>IF(Z110="Validar","Rojo","Verde")</formula>
    </cfRule>
  </conditionalFormatting>
  <conditionalFormatting sqref="Z117:AA123">
    <cfRule type="expression" dxfId="8025" priority="3318">
      <formula>IF(Z117="Validar","Rojo","Verde")</formula>
    </cfRule>
  </conditionalFormatting>
  <conditionalFormatting sqref="AA40:AA66">
    <cfRule type="colorScale" priority="3353">
      <colorScale>
        <cfvo type="min"/>
        <cfvo type="max"/>
        <color theme="0"/>
        <color theme="0"/>
      </colorScale>
    </cfRule>
    <cfRule type="expression" priority="3354">
      <formula>#REF!</formula>
    </cfRule>
    <cfRule type="expression" dxfId="8024" priority="3355">
      <formula>Z40&lt;0</formula>
    </cfRule>
  </conditionalFormatting>
  <conditionalFormatting sqref="AA40:AA67">
    <cfRule type="expression" dxfId="8023" priority="3352">
      <formula>IF(AA40="Validar","Rojo","Verde")</formula>
    </cfRule>
  </conditionalFormatting>
  <conditionalFormatting sqref="AA67 Z82:AA82 Z92:AA92 Z103:AA103 Z107:AA107">
    <cfRule type="expression" priority="3357">
      <formula>$F$23</formula>
    </cfRule>
  </conditionalFormatting>
  <conditionalFormatting sqref="AA67 AA82 AA92 AA103 AA107">
    <cfRule type="expression" dxfId="8022" priority="3358">
      <formula>Z67&lt;0</formula>
    </cfRule>
  </conditionalFormatting>
  <conditionalFormatting sqref="AA69">
    <cfRule type="colorScale" priority="3350">
      <colorScale>
        <cfvo type="min"/>
        <cfvo type="max"/>
        <color theme="0"/>
        <color theme="0"/>
      </colorScale>
    </cfRule>
    <cfRule type="expression" dxfId="8021" priority="3351">
      <formula>Z69&lt;0</formula>
    </cfRule>
  </conditionalFormatting>
  <conditionalFormatting sqref="AA69:AA81">
    <cfRule type="expression" priority="3348">
      <formula>#REF!</formula>
    </cfRule>
  </conditionalFormatting>
  <conditionalFormatting sqref="AA70:AA78">
    <cfRule type="colorScale" priority="3347">
      <colorScale>
        <cfvo type="min"/>
        <cfvo type="max"/>
        <color theme="0"/>
        <color theme="0"/>
      </colorScale>
    </cfRule>
    <cfRule type="expression" dxfId="8020" priority="3349">
      <formula>Z70&lt;0</formula>
    </cfRule>
  </conditionalFormatting>
  <conditionalFormatting sqref="AA79:AA81">
    <cfRule type="colorScale" priority="3359">
      <colorScale>
        <cfvo type="min"/>
        <cfvo type="max"/>
        <color theme="0"/>
        <color theme="0"/>
      </colorScale>
    </cfRule>
    <cfRule type="expression" dxfId="8019" priority="3360">
      <formula>Z79&lt;0</formula>
    </cfRule>
  </conditionalFormatting>
  <conditionalFormatting sqref="AA82 AA67 AA92 AA103 AA107">
    <cfRule type="colorScale" priority="3356">
      <colorScale>
        <cfvo type="min"/>
        <cfvo type="max"/>
        <color theme="0"/>
        <color theme="0"/>
      </colorScale>
    </cfRule>
  </conditionalFormatting>
  <conditionalFormatting sqref="AA84">
    <cfRule type="colorScale" priority="3344">
      <colorScale>
        <cfvo type="min"/>
        <cfvo type="max"/>
        <color theme="0"/>
        <color theme="0"/>
      </colorScale>
    </cfRule>
    <cfRule type="expression" dxfId="8018" priority="3345">
      <formula>Z84&lt;0</formula>
    </cfRule>
  </conditionalFormatting>
  <conditionalFormatting sqref="AA84:AA91">
    <cfRule type="expression" priority="3342">
      <formula>#REF!</formula>
    </cfRule>
  </conditionalFormatting>
  <conditionalFormatting sqref="AA84:AA92">
    <cfRule type="expression" dxfId="8017" priority="3340">
      <formula>IF(AA84="Validar","Rojo","Verde")</formula>
    </cfRule>
  </conditionalFormatting>
  <conditionalFormatting sqref="AA85:AA91">
    <cfRule type="colorScale" priority="3341">
      <colorScale>
        <cfvo type="min"/>
        <cfvo type="max"/>
        <color theme="0"/>
        <color theme="0"/>
      </colorScale>
    </cfRule>
    <cfRule type="expression" dxfId="8016" priority="3343">
      <formula>Z85&lt;0</formula>
    </cfRule>
  </conditionalFormatting>
  <conditionalFormatting sqref="AA94">
    <cfRule type="colorScale" priority="3338">
      <colorScale>
        <cfvo type="min"/>
        <cfvo type="max"/>
        <color theme="0"/>
        <color theme="0"/>
      </colorScale>
    </cfRule>
    <cfRule type="expression" dxfId="8015" priority="3339">
      <formula>Z94&lt;0</formula>
    </cfRule>
  </conditionalFormatting>
  <conditionalFormatting sqref="AA94:AA102">
    <cfRule type="expression" priority="3332">
      <formula>#REF!</formula>
    </cfRule>
  </conditionalFormatting>
  <conditionalFormatting sqref="AA94:AA103">
    <cfRule type="expression" dxfId="8014" priority="3330">
      <formula>IF(AA94="Validar","Rojo","Verde")</formula>
    </cfRule>
  </conditionalFormatting>
  <conditionalFormatting sqref="AA95:AA100">
    <cfRule type="colorScale" priority="3336">
      <colorScale>
        <cfvo type="min"/>
        <cfvo type="max"/>
        <color theme="0"/>
        <color theme="0"/>
      </colorScale>
    </cfRule>
    <cfRule type="expression" dxfId="8013" priority="3337">
      <formula>Z95&lt;0</formula>
    </cfRule>
  </conditionalFormatting>
  <conditionalFormatting sqref="AA101">
    <cfRule type="colorScale" priority="3334">
      <colorScale>
        <cfvo type="min"/>
        <cfvo type="max"/>
        <color theme="0"/>
        <color theme="0"/>
      </colorScale>
    </cfRule>
    <cfRule type="expression" dxfId="8012" priority="3335">
      <formula>Z101&lt;0</formula>
    </cfRule>
  </conditionalFormatting>
  <conditionalFormatting sqref="AA102">
    <cfRule type="colorScale" priority="3331">
      <colorScale>
        <cfvo type="min"/>
        <cfvo type="max"/>
        <color theme="0"/>
        <color theme="0"/>
      </colorScale>
    </cfRule>
    <cfRule type="expression" dxfId="8011" priority="3333">
      <formula>Z102&lt;0</formula>
    </cfRule>
  </conditionalFormatting>
  <conditionalFormatting sqref="AA105">
    <cfRule type="colorScale" priority="3328">
      <colorScale>
        <cfvo type="min"/>
        <cfvo type="max"/>
        <color theme="0"/>
        <color theme="0"/>
      </colorScale>
    </cfRule>
    <cfRule type="expression" dxfId="8010" priority="3329">
      <formula>Z105&lt;0</formula>
    </cfRule>
  </conditionalFormatting>
  <conditionalFormatting sqref="AA105:AA106">
    <cfRule type="expression" priority="3326">
      <formula>#REF!</formula>
    </cfRule>
  </conditionalFormatting>
  <conditionalFormatting sqref="AA105:AA107">
    <cfRule type="expression" dxfId="8009" priority="3324">
      <formula>IF(AA105="Validar","Rojo","Verde")</formula>
    </cfRule>
  </conditionalFormatting>
  <conditionalFormatting sqref="AA106">
    <cfRule type="colorScale" priority="3325">
      <colorScale>
        <cfvo type="min"/>
        <cfvo type="max"/>
        <color theme="0"/>
        <color theme="0"/>
      </colorScale>
    </cfRule>
    <cfRule type="expression" dxfId="8008" priority="3327">
      <formula>Z106&lt;0</formula>
    </cfRule>
  </conditionalFormatting>
  <conditionalFormatting sqref="AA110">
    <cfRule type="colorScale" priority="3316">
      <colorScale>
        <cfvo type="min"/>
        <cfvo type="max"/>
        <color theme="0"/>
        <color theme="0"/>
      </colorScale>
    </cfRule>
    <cfRule type="expression" dxfId="8007" priority="3317">
      <formula>Z110&lt;0</formula>
    </cfRule>
  </conditionalFormatting>
  <conditionalFormatting sqref="AA110:AA111">
    <cfRule type="expression" priority="3307">
      <formula>#REF!</formula>
    </cfRule>
  </conditionalFormatting>
  <conditionalFormatting sqref="AA111">
    <cfRule type="colorScale" priority="3306">
      <colorScale>
        <cfvo type="min"/>
        <cfvo type="max"/>
        <color theme="0"/>
        <color theme="0"/>
      </colorScale>
    </cfRule>
    <cfRule type="expression" dxfId="8006" priority="3308">
      <formula>Z111&lt;0</formula>
    </cfRule>
  </conditionalFormatting>
  <conditionalFormatting sqref="AA117">
    <cfRule type="colorScale" priority="3322">
      <colorScale>
        <cfvo type="min"/>
        <cfvo type="max"/>
        <color theme="0"/>
        <color theme="0"/>
      </colorScale>
    </cfRule>
    <cfRule type="expression" dxfId="8005" priority="3323">
      <formula>Z117&lt;0</formula>
    </cfRule>
  </conditionalFormatting>
  <conditionalFormatting sqref="AA117:AA123">
    <cfRule type="expression" priority="3320">
      <formula>#REF!</formula>
    </cfRule>
  </conditionalFormatting>
  <conditionalFormatting sqref="AA118:AA123">
    <cfRule type="colorScale" priority="3319">
      <colorScale>
        <cfvo type="min"/>
        <cfvo type="max"/>
        <color theme="0"/>
        <color theme="0"/>
      </colorScale>
    </cfRule>
    <cfRule type="expression" dxfId="8004" priority="3321">
      <formula>Z118&lt;0</formula>
    </cfRule>
  </conditionalFormatting>
  <conditionalFormatting sqref="AA126:AA135">
    <cfRule type="expression" dxfId="8003" priority="3443">
      <formula>IF(AA126="Validar","Rojo","Verde")</formula>
    </cfRule>
    <cfRule type="colorScale" priority="3444">
      <colorScale>
        <cfvo type="min"/>
        <cfvo type="max"/>
        <color theme="0"/>
        <color theme="0"/>
      </colorScale>
    </cfRule>
    <cfRule type="expression" priority="3445">
      <formula>$F$23</formula>
    </cfRule>
    <cfRule type="expression" dxfId="8002" priority="3446">
      <formula>Z126&lt;0</formula>
    </cfRule>
  </conditionalFormatting>
  <conditionalFormatting sqref="Z6">
    <cfRule type="colorScale" priority="3303">
      <colorScale>
        <cfvo type="min"/>
        <cfvo type="max"/>
        <color theme="0"/>
        <color theme="0"/>
      </colorScale>
    </cfRule>
    <cfRule type="expression" dxfId="8001" priority="3304">
      <formula>Y6&lt;0</formula>
    </cfRule>
  </conditionalFormatting>
  <conditionalFormatting sqref="Z6">
    <cfRule type="expression" dxfId="8000" priority="3301">
      <formula>IF(Z6="Validar","Rojo","Verde")</formula>
    </cfRule>
    <cfRule type="expression" priority="3302">
      <formula>#REF!</formula>
    </cfRule>
  </conditionalFormatting>
  <conditionalFormatting sqref="Z7:Z8">
    <cfRule type="colorScale" priority="3299">
      <colorScale>
        <cfvo type="min"/>
        <cfvo type="max"/>
        <color theme="0"/>
        <color theme="0"/>
      </colorScale>
    </cfRule>
    <cfRule type="expression" dxfId="7999" priority="3300">
      <formula>Y7&lt;0</formula>
    </cfRule>
  </conditionalFormatting>
  <conditionalFormatting sqref="Z7:Z8">
    <cfRule type="expression" dxfId="7998" priority="3297">
      <formula>IF(Z7="Validar","Rojo","Verde")</formula>
    </cfRule>
    <cfRule type="expression" priority="3298">
      <formula>#REF!</formula>
    </cfRule>
  </conditionalFormatting>
  <conditionalFormatting sqref="AD9">
    <cfRule type="colorScale" priority="3264">
      <colorScale>
        <cfvo type="min"/>
        <cfvo type="max"/>
        <color theme="0"/>
        <color theme="0"/>
      </colorScale>
    </cfRule>
    <cfRule type="expression" dxfId="7997" priority="3265">
      <formula>AC9&lt;0</formula>
    </cfRule>
  </conditionalFormatting>
  <conditionalFormatting sqref="AD9:AD20">
    <cfRule type="expression" dxfId="7996" priority="3235">
      <formula>IF(AD9="Validar","Rojo","Verde")</formula>
    </cfRule>
    <cfRule type="expression" priority="3237">
      <formula>#REF!</formula>
    </cfRule>
  </conditionalFormatting>
  <conditionalFormatting sqref="AD10">
    <cfRule type="colorScale" priority="3241">
      <colorScale>
        <cfvo type="min"/>
        <cfvo type="max"/>
        <color theme="0"/>
        <color theme="0"/>
      </colorScale>
    </cfRule>
    <cfRule type="expression" dxfId="7995" priority="3242">
      <formula>AC10&lt;0</formula>
    </cfRule>
  </conditionalFormatting>
  <conditionalFormatting sqref="AD11:AD14">
    <cfRule type="colorScale" priority="3262">
      <colorScale>
        <cfvo type="min"/>
        <cfvo type="max"/>
        <color theme="0"/>
        <color theme="0"/>
      </colorScale>
    </cfRule>
    <cfRule type="expression" dxfId="7994" priority="3263">
      <formula>AC11&lt;0</formula>
    </cfRule>
  </conditionalFormatting>
  <conditionalFormatting sqref="AD15">
    <cfRule type="colorScale" priority="3239">
      <colorScale>
        <cfvo type="min"/>
        <cfvo type="max"/>
        <color theme="0"/>
        <color theme="0"/>
      </colorScale>
    </cfRule>
    <cfRule type="expression" dxfId="7993" priority="3240">
      <formula>AC15&lt;0</formula>
    </cfRule>
  </conditionalFormatting>
  <conditionalFormatting sqref="AD16:AD17">
    <cfRule type="colorScale" priority="3260">
      <colorScale>
        <cfvo type="min"/>
        <cfvo type="max"/>
        <color theme="0"/>
        <color theme="0"/>
      </colorScale>
    </cfRule>
    <cfRule type="expression" dxfId="7992" priority="3261">
      <formula>AC16&lt;0</formula>
    </cfRule>
  </conditionalFormatting>
  <conditionalFormatting sqref="AD18">
    <cfRule type="colorScale" priority="3236">
      <colorScale>
        <cfvo type="min"/>
        <cfvo type="max"/>
        <color theme="0"/>
        <color theme="0"/>
      </colorScale>
    </cfRule>
    <cfRule type="expression" dxfId="7991" priority="3238">
      <formula>AC18&lt;0</formula>
    </cfRule>
  </conditionalFormatting>
  <conditionalFormatting sqref="AD19:AD20">
    <cfRule type="colorScale" priority="3258">
      <colorScale>
        <cfvo type="min"/>
        <cfvo type="max"/>
        <color theme="0"/>
        <color theme="0"/>
      </colorScale>
    </cfRule>
    <cfRule type="expression" dxfId="7990" priority="3259">
      <formula>AC19&lt;0</formula>
    </cfRule>
  </conditionalFormatting>
  <conditionalFormatting sqref="AD23">
    <cfRule type="colorScale" priority="3233">
      <colorScale>
        <cfvo type="min"/>
        <cfvo type="max"/>
        <color theme="0"/>
        <color theme="0"/>
      </colorScale>
    </cfRule>
    <cfRule type="expression" dxfId="7989" priority="3234">
      <formula>AC23&lt;0</formula>
    </cfRule>
  </conditionalFormatting>
  <conditionalFormatting sqref="AD23:AD31">
    <cfRule type="expression" dxfId="7988" priority="3227">
      <formula>IF(AD23="Validar","Rojo","Verde")</formula>
    </cfRule>
    <cfRule type="expression" priority="3229">
      <formula>#REF!</formula>
    </cfRule>
  </conditionalFormatting>
  <conditionalFormatting sqref="AD24">
    <cfRule type="colorScale" priority="3256">
      <colorScale>
        <cfvo type="min"/>
        <cfvo type="max"/>
        <color theme="0"/>
        <color theme="0"/>
      </colorScale>
    </cfRule>
    <cfRule type="expression" dxfId="7987" priority="3257">
      <formula>AC24&lt;0</formula>
    </cfRule>
  </conditionalFormatting>
  <conditionalFormatting sqref="AD25">
    <cfRule type="colorScale" priority="3254">
      <colorScale>
        <cfvo type="min"/>
        <cfvo type="max"/>
        <color theme="0"/>
        <color theme="0"/>
      </colorScale>
    </cfRule>
    <cfRule type="expression" dxfId="7986" priority="3255">
      <formula>AC25&lt;0</formula>
    </cfRule>
  </conditionalFormatting>
  <conditionalFormatting sqref="AD26">
    <cfRule type="colorScale" priority="3231">
      <colorScale>
        <cfvo type="min"/>
        <cfvo type="max"/>
        <color theme="0"/>
        <color theme="0"/>
      </colorScale>
    </cfRule>
    <cfRule type="expression" dxfId="7985" priority="3232">
      <formula>AC26&lt;0</formula>
    </cfRule>
  </conditionalFormatting>
  <conditionalFormatting sqref="AD27">
    <cfRule type="colorScale" priority="3252">
      <colorScale>
        <cfvo type="min"/>
        <cfvo type="max"/>
        <color theme="0"/>
        <color theme="0"/>
      </colorScale>
    </cfRule>
    <cfRule type="expression" dxfId="7984" priority="3253">
      <formula>AC27&lt;0</formula>
    </cfRule>
  </conditionalFormatting>
  <conditionalFormatting sqref="AD28">
    <cfRule type="colorScale" priority="3250">
      <colorScale>
        <cfvo type="min"/>
        <cfvo type="max"/>
        <color theme="0"/>
        <color theme="0"/>
      </colorScale>
    </cfRule>
    <cfRule type="expression" dxfId="7983" priority="3251">
      <formula>AC28&lt;0</formula>
    </cfRule>
  </conditionalFormatting>
  <conditionalFormatting sqref="AD29">
    <cfRule type="colorScale" priority="3228">
      <colorScale>
        <cfvo type="min"/>
        <cfvo type="max"/>
        <color theme="0"/>
        <color theme="0"/>
      </colorScale>
    </cfRule>
    <cfRule type="expression" dxfId="7982" priority="3230">
      <formula>AC29&lt;0</formula>
    </cfRule>
  </conditionalFormatting>
  <conditionalFormatting sqref="AD30">
    <cfRule type="colorScale" priority="3248">
      <colorScale>
        <cfvo type="min"/>
        <cfvo type="max"/>
        <color theme="0"/>
        <color theme="0"/>
      </colorScale>
    </cfRule>
    <cfRule type="expression" dxfId="7981" priority="3249">
      <formula>AC30&lt;0</formula>
    </cfRule>
  </conditionalFormatting>
  <conditionalFormatting sqref="AD31">
    <cfRule type="colorScale" priority="3246">
      <colorScale>
        <cfvo type="min"/>
        <cfvo type="max"/>
        <color theme="0"/>
        <color theme="0"/>
      </colorScale>
    </cfRule>
    <cfRule type="expression" dxfId="7980" priority="3247">
      <formula>AC31&lt;0</formula>
    </cfRule>
  </conditionalFormatting>
  <conditionalFormatting sqref="AD39">
    <cfRule type="colorScale" priority="3224">
      <colorScale>
        <cfvo type="min"/>
        <cfvo type="max"/>
        <color theme="0"/>
        <color theme="0"/>
      </colorScale>
    </cfRule>
    <cfRule type="expression" priority="3225">
      <formula>#REF!</formula>
    </cfRule>
    <cfRule type="expression" dxfId="7979" priority="3226">
      <formula>AC39&lt;0</formula>
    </cfRule>
  </conditionalFormatting>
  <conditionalFormatting sqref="AD39:AD107">
    <cfRule type="expression" dxfId="7978" priority="3162">
      <formula>IF(AD39="Validar","Rojo","Verde")</formula>
    </cfRule>
  </conditionalFormatting>
  <conditionalFormatting sqref="AD40:AD67">
    <cfRule type="colorScale" priority="3243">
      <colorScale>
        <cfvo type="min"/>
        <cfvo type="max"/>
        <color theme="0"/>
        <color theme="0"/>
      </colorScale>
    </cfRule>
    <cfRule type="expression" priority="3244">
      <formula>$F$19</formula>
    </cfRule>
    <cfRule type="expression" dxfId="7977" priority="3245">
      <formula>AC40&lt;0</formula>
    </cfRule>
  </conditionalFormatting>
  <conditionalFormatting sqref="AD68">
    <cfRule type="colorScale" priority="3221">
      <colorScale>
        <cfvo type="min"/>
        <cfvo type="max"/>
        <color theme="0"/>
        <color theme="0"/>
      </colorScale>
    </cfRule>
    <cfRule type="expression" priority="3222">
      <formula>#REF!</formula>
    </cfRule>
    <cfRule type="expression" dxfId="7976" priority="3223">
      <formula>AC68&lt;0</formula>
    </cfRule>
  </conditionalFormatting>
  <conditionalFormatting sqref="AD69:AD81">
    <cfRule type="colorScale" priority="3268">
      <colorScale>
        <cfvo type="min"/>
        <cfvo type="max"/>
        <color theme="0"/>
        <color theme="0"/>
      </colorScale>
    </cfRule>
    <cfRule type="expression" priority="3269">
      <formula>$F$19</formula>
    </cfRule>
    <cfRule type="expression" dxfId="7975" priority="3270">
      <formula>AC69&lt;0</formula>
    </cfRule>
  </conditionalFormatting>
  <conditionalFormatting sqref="AD82 AD92 AD103 AD107">
    <cfRule type="expression" dxfId="7974" priority="3267">
      <formula>AC82&lt;0</formula>
    </cfRule>
  </conditionalFormatting>
  <conditionalFormatting sqref="AD83">
    <cfRule type="colorScale" priority="3163">
      <colorScale>
        <cfvo type="min"/>
        <cfvo type="max"/>
        <color theme="0"/>
        <color theme="0"/>
      </colorScale>
    </cfRule>
    <cfRule type="expression" priority="3164">
      <formula>#REF!</formula>
    </cfRule>
    <cfRule type="expression" dxfId="7973" priority="3165">
      <formula>AC83&lt;0</formula>
    </cfRule>
  </conditionalFormatting>
  <conditionalFormatting sqref="AD84:AD91">
    <cfRule type="colorScale" priority="3271">
      <colorScale>
        <cfvo type="min"/>
        <cfvo type="max"/>
        <color theme="0"/>
        <color theme="0"/>
      </colorScale>
    </cfRule>
    <cfRule type="expression" priority="3272">
      <formula>$F$19</formula>
    </cfRule>
    <cfRule type="expression" dxfId="7972" priority="3273">
      <formula>AC84&lt;0</formula>
    </cfRule>
  </conditionalFormatting>
  <conditionalFormatting sqref="AD92 AD82 AD103 AD107">
    <cfRule type="colorScale" priority="3266">
      <colorScale>
        <cfvo type="min"/>
        <cfvo type="max"/>
        <color theme="0"/>
        <color theme="0"/>
      </colorScale>
    </cfRule>
  </conditionalFormatting>
  <conditionalFormatting sqref="AD93">
    <cfRule type="colorScale" priority="3218">
      <colorScale>
        <cfvo type="min"/>
        <cfvo type="max"/>
        <color theme="0"/>
        <color theme="0"/>
      </colorScale>
    </cfRule>
    <cfRule type="expression" priority="3219">
      <formula>#REF!</formula>
    </cfRule>
    <cfRule type="expression" dxfId="7971" priority="3220">
      <formula>AC93&lt;0</formula>
    </cfRule>
  </conditionalFormatting>
  <conditionalFormatting sqref="AD94:AD102">
    <cfRule type="colorScale" priority="3274">
      <colorScale>
        <cfvo type="min"/>
        <cfvo type="max"/>
        <color theme="0"/>
        <color theme="0"/>
      </colorScale>
    </cfRule>
    <cfRule type="expression" priority="3275">
      <formula>$F$19</formula>
    </cfRule>
    <cfRule type="expression" dxfId="7970" priority="3276">
      <formula>AC94&lt;0</formula>
    </cfRule>
  </conditionalFormatting>
  <conditionalFormatting sqref="AD104">
    <cfRule type="colorScale" priority="3215">
      <colorScale>
        <cfvo type="min"/>
        <cfvo type="max"/>
        <color theme="0"/>
        <color theme="0"/>
      </colorScale>
    </cfRule>
    <cfRule type="expression" priority="3216">
      <formula>#REF!</formula>
    </cfRule>
    <cfRule type="expression" dxfId="7969" priority="3217">
      <formula>AC104&lt;0</formula>
    </cfRule>
  </conditionalFormatting>
  <conditionalFormatting sqref="AD105:AD106">
    <cfRule type="colorScale" priority="3277">
      <colorScale>
        <cfvo type="min"/>
        <cfvo type="max"/>
        <color theme="0"/>
        <color theme="0"/>
      </colorScale>
    </cfRule>
    <cfRule type="expression" priority="3278">
      <formula>$F$19</formula>
    </cfRule>
    <cfRule type="expression" dxfId="7968" priority="3279">
      <formula>AC105&lt;0</formula>
    </cfRule>
  </conditionalFormatting>
  <conditionalFormatting sqref="AD110">
    <cfRule type="colorScale" priority="3280">
      <colorScale>
        <cfvo type="min"/>
        <cfvo type="max"/>
        <color theme="0"/>
        <color theme="0"/>
      </colorScale>
    </cfRule>
    <cfRule type="expression" dxfId="7967" priority="3281">
      <formula>AC110&lt;0</formula>
    </cfRule>
  </conditionalFormatting>
  <conditionalFormatting sqref="AD110:AD111">
    <cfRule type="expression" priority="3160">
      <formula>$F$19</formula>
    </cfRule>
  </conditionalFormatting>
  <conditionalFormatting sqref="AD111">
    <cfRule type="colorScale" priority="3159">
      <colorScale>
        <cfvo type="min"/>
        <cfvo type="max"/>
        <color theme="0"/>
        <color theme="0"/>
      </colorScale>
    </cfRule>
    <cfRule type="expression" dxfId="7966" priority="3161">
      <formula>AC111&lt;0</formula>
    </cfRule>
  </conditionalFormatting>
  <conditionalFormatting sqref="AD117:AD123">
    <cfRule type="colorScale" priority="3285">
      <colorScale>
        <cfvo type="min"/>
        <cfvo type="max"/>
        <color theme="0"/>
        <color theme="0"/>
      </colorScale>
    </cfRule>
    <cfRule type="expression" priority="3286">
      <formula>$F$19</formula>
    </cfRule>
    <cfRule type="expression" dxfId="7965" priority="3287">
      <formula>AC117&lt;0</formula>
    </cfRule>
  </conditionalFormatting>
  <conditionalFormatting sqref="AD125">
    <cfRule type="colorScale" priority="3212">
      <colorScale>
        <cfvo type="min"/>
        <cfvo type="max"/>
        <color theme="0"/>
        <color theme="0"/>
      </colorScale>
    </cfRule>
    <cfRule type="expression" priority="3213">
      <formula>#REF!</formula>
    </cfRule>
    <cfRule type="expression" dxfId="7964" priority="3214">
      <formula>AC125&lt;0</formula>
    </cfRule>
  </conditionalFormatting>
  <conditionalFormatting sqref="AD125:AD135">
    <cfRule type="expression" dxfId="7963" priority="3211">
      <formula>IF(AD125="Validar","Rojo","Verde")</formula>
    </cfRule>
  </conditionalFormatting>
  <conditionalFormatting sqref="AD126:AD132">
    <cfRule type="colorScale" priority="3288">
      <colorScale>
        <cfvo type="min"/>
        <cfvo type="max"/>
        <color theme="0"/>
        <color theme="0"/>
      </colorScale>
    </cfRule>
    <cfRule type="expression" dxfId="7962" priority="3290">
      <formula>AC126&lt;0</formula>
    </cfRule>
  </conditionalFormatting>
  <conditionalFormatting sqref="AD126:AD134">
    <cfRule type="expression" priority="3289">
      <formula>$F$19</formula>
    </cfRule>
  </conditionalFormatting>
  <conditionalFormatting sqref="AD133:AD134">
    <cfRule type="colorScale" priority="3291">
      <colorScale>
        <cfvo type="min"/>
        <cfvo type="max"/>
        <color theme="0"/>
        <color theme="0"/>
      </colorScale>
    </cfRule>
    <cfRule type="expression" dxfId="7961" priority="3292">
      <formula>AC133&lt;0</formula>
    </cfRule>
  </conditionalFormatting>
  <conditionalFormatting sqref="AD135">
    <cfRule type="colorScale" priority="3282">
      <colorScale>
        <cfvo type="min"/>
        <cfvo type="max"/>
        <color theme="0"/>
        <color theme="0"/>
      </colorScale>
    </cfRule>
    <cfRule type="expression" priority="3283">
      <formula>$F$23</formula>
    </cfRule>
    <cfRule type="expression" dxfId="7960" priority="3284">
      <formula>AC135&lt;0</formula>
    </cfRule>
  </conditionalFormatting>
  <conditionalFormatting sqref="AD110:AE111">
    <cfRule type="expression" dxfId="7959" priority="3155">
      <formula>IF(AD110="Validar","Rojo","Verde")</formula>
    </cfRule>
  </conditionalFormatting>
  <conditionalFormatting sqref="AD117:AE123">
    <cfRule type="expression" dxfId="7958" priority="3168">
      <formula>IF(AD117="Validar","Rojo","Verde")</formula>
    </cfRule>
  </conditionalFormatting>
  <conditionalFormatting sqref="AE40:AE66">
    <cfRule type="colorScale" priority="3203">
      <colorScale>
        <cfvo type="min"/>
        <cfvo type="max"/>
        <color theme="0"/>
        <color theme="0"/>
      </colorScale>
    </cfRule>
    <cfRule type="expression" priority="3204">
      <formula>#REF!</formula>
    </cfRule>
    <cfRule type="expression" dxfId="7957" priority="3205">
      <formula>AD40&lt;0</formula>
    </cfRule>
  </conditionalFormatting>
  <conditionalFormatting sqref="AE40:AE67">
    <cfRule type="expression" dxfId="7956" priority="3202">
      <formula>IF(AE40="Validar","Rojo","Verde")</formula>
    </cfRule>
  </conditionalFormatting>
  <conditionalFormatting sqref="AE67 AD82:AE82 AD92:AE92 AD103:AE103 AD107:AE107">
    <cfRule type="expression" priority="3207">
      <formula>$F$23</formula>
    </cfRule>
  </conditionalFormatting>
  <conditionalFormatting sqref="AE67 AE82 AE92 AE103 AE107">
    <cfRule type="expression" dxfId="7955" priority="3208">
      <formula>AD67&lt;0</formula>
    </cfRule>
  </conditionalFormatting>
  <conditionalFormatting sqref="AE69">
    <cfRule type="colorScale" priority="3200">
      <colorScale>
        <cfvo type="min"/>
        <cfvo type="max"/>
        <color theme="0"/>
        <color theme="0"/>
      </colorScale>
    </cfRule>
    <cfRule type="expression" dxfId="7954" priority="3201">
      <formula>AD69&lt;0</formula>
    </cfRule>
  </conditionalFormatting>
  <conditionalFormatting sqref="AE69:AE81">
    <cfRule type="expression" priority="3198">
      <formula>#REF!</formula>
    </cfRule>
  </conditionalFormatting>
  <conditionalFormatting sqref="AE69:AE82">
    <cfRule type="expression" dxfId="7953" priority="3196">
      <formula>IF(AE69="Validar","Rojo","Verde")</formula>
    </cfRule>
  </conditionalFormatting>
  <conditionalFormatting sqref="AE70:AE78">
    <cfRule type="colorScale" priority="3197">
      <colorScale>
        <cfvo type="min"/>
        <cfvo type="max"/>
        <color theme="0"/>
        <color theme="0"/>
      </colorScale>
    </cfRule>
    <cfRule type="expression" dxfId="7952" priority="3199">
      <formula>AD70&lt;0</formula>
    </cfRule>
  </conditionalFormatting>
  <conditionalFormatting sqref="AE79:AE81">
    <cfRule type="colorScale" priority="3209">
      <colorScale>
        <cfvo type="min"/>
        <cfvo type="max"/>
        <color theme="0"/>
        <color theme="0"/>
      </colorScale>
    </cfRule>
    <cfRule type="expression" dxfId="7951" priority="3210">
      <formula>AD79&lt;0</formula>
    </cfRule>
  </conditionalFormatting>
  <conditionalFormatting sqref="AE82 AE67 AE92 AE103 AE107">
    <cfRule type="colorScale" priority="3206">
      <colorScale>
        <cfvo type="min"/>
        <cfvo type="max"/>
        <color theme="0"/>
        <color theme="0"/>
      </colorScale>
    </cfRule>
  </conditionalFormatting>
  <conditionalFormatting sqref="AE84">
    <cfRule type="colorScale" priority="3194">
      <colorScale>
        <cfvo type="min"/>
        <cfvo type="max"/>
        <color theme="0"/>
        <color theme="0"/>
      </colorScale>
    </cfRule>
    <cfRule type="expression" dxfId="7950" priority="3195">
      <formula>AD84&lt;0</formula>
    </cfRule>
  </conditionalFormatting>
  <conditionalFormatting sqref="AE84:AE91">
    <cfRule type="expression" priority="3192">
      <formula>#REF!</formula>
    </cfRule>
  </conditionalFormatting>
  <conditionalFormatting sqref="AE84:AE92">
    <cfRule type="expression" dxfId="7949" priority="3190">
      <formula>IF(AE84="Validar","Rojo","Verde")</formula>
    </cfRule>
  </conditionalFormatting>
  <conditionalFormatting sqref="AE85:AE91">
    <cfRule type="colorScale" priority="3191">
      <colorScale>
        <cfvo type="min"/>
        <cfvo type="max"/>
        <color theme="0"/>
        <color theme="0"/>
      </colorScale>
    </cfRule>
    <cfRule type="expression" dxfId="7948" priority="3193">
      <formula>AD85&lt;0</formula>
    </cfRule>
  </conditionalFormatting>
  <conditionalFormatting sqref="AE94">
    <cfRule type="colorScale" priority="3188">
      <colorScale>
        <cfvo type="min"/>
        <cfvo type="max"/>
        <color theme="0"/>
        <color theme="0"/>
      </colorScale>
    </cfRule>
    <cfRule type="expression" dxfId="7947" priority="3189">
      <formula>AD94&lt;0</formula>
    </cfRule>
  </conditionalFormatting>
  <conditionalFormatting sqref="AE94:AE102">
    <cfRule type="expression" priority="3182">
      <formula>#REF!</formula>
    </cfRule>
  </conditionalFormatting>
  <conditionalFormatting sqref="AE94:AE103">
    <cfRule type="expression" dxfId="7946" priority="3180">
      <formula>IF(AE94="Validar","Rojo","Verde")</formula>
    </cfRule>
  </conditionalFormatting>
  <conditionalFormatting sqref="AE95:AE100">
    <cfRule type="colorScale" priority="3186">
      <colorScale>
        <cfvo type="min"/>
        <cfvo type="max"/>
        <color theme="0"/>
        <color theme="0"/>
      </colorScale>
    </cfRule>
    <cfRule type="expression" dxfId="7945" priority="3187">
      <formula>AD95&lt;0</formula>
    </cfRule>
  </conditionalFormatting>
  <conditionalFormatting sqref="AE101">
    <cfRule type="colorScale" priority="3184">
      <colorScale>
        <cfvo type="min"/>
        <cfvo type="max"/>
        <color theme="0"/>
        <color theme="0"/>
      </colorScale>
    </cfRule>
    <cfRule type="expression" dxfId="7944" priority="3185">
      <formula>AD101&lt;0</formula>
    </cfRule>
  </conditionalFormatting>
  <conditionalFormatting sqref="AE102">
    <cfRule type="colorScale" priority="3181">
      <colorScale>
        <cfvo type="min"/>
        <cfvo type="max"/>
        <color theme="0"/>
        <color theme="0"/>
      </colorScale>
    </cfRule>
    <cfRule type="expression" dxfId="7943" priority="3183">
      <formula>AD102&lt;0</formula>
    </cfRule>
  </conditionalFormatting>
  <conditionalFormatting sqref="AE105">
    <cfRule type="colorScale" priority="3178">
      <colorScale>
        <cfvo type="min"/>
        <cfvo type="max"/>
        <color theme="0"/>
        <color theme="0"/>
      </colorScale>
    </cfRule>
    <cfRule type="expression" dxfId="7942" priority="3179">
      <formula>AD105&lt;0</formula>
    </cfRule>
  </conditionalFormatting>
  <conditionalFormatting sqref="AE105:AE106">
    <cfRule type="expression" priority="3176">
      <formula>#REF!</formula>
    </cfRule>
  </conditionalFormatting>
  <conditionalFormatting sqref="AE105:AE107">
    <cfRule type="expression" dxfId="7941" priority="3174">
      <formula>IF(AE105="Validar","Rojo","Verde")</formula>
    </cfRule>
  </conditionalFormatting>
  <conditionalFormatting sqref="AE106">
    <cfRule type="colorScale" priority="3175">
      <colorScale>
        <cfvo type="min"/>
        <cfvo type="max"/>
        <color theme="0"/>
        <color theme="0"/>
      </colorScale>
    </cfRule>
    <cfRule type="expression" dxfId="7940" priority="3177">
      <formula>AD106&lt;0</formula>
    </cfRule>
  </conditionalFormatting>
  <conditionalFormatting sqref="AE110">
    <cfRule type="colorScale" priority="3166">
      <colorScale>
        <cfvo type="min"/>
        <cfvo type="max"/>
        <color theme="0"/>
        <color theme="0"/>
      </colorScale>
    </cfRule>
    <cfRule type="expression" dxfId="7939" priority="3167">
      <formula>AD110&lt;0</formula>
    </cfRule>
  </conditionalFormatting>
  <conditionalFormatting sqref="AE110:AE111">
    <cfRule type="expression" priority="3157">
      <formula>#REF!</formula>
    </cfRule>
  </conditionalFormatting>
  <conditionalFormatting sqref="AE111">
    <cfRule type="colorScale" priority="3156">
      <colorScale>
        <cfvo type="min"/>
        <cfvo type="max"/>
        <color theme="0"/>
        <color theme="0"/>
      </colorScale>
    </cfRule>
    <cfRule type="expression" dxfId="7938" priority="3158">
      <formula>AD111&lt;0</formula>
    </cfRule>
  </conditionalFormatting>
  <conditionalFormatting sqref="AE117">
    <cfRule type="colorScale" priority="3172">
      <colorScale>
        <cfvo type="min"/>
        <cfvo type="max"/>
        <color theme="0"/>
        <color theme="0"/>
      </colorScale>
    </cfRule>
    <cfRule type="expression" dxfId="7937" priority="3173">
      <formula>AD117&lt;0</formula>
    </cfRule>
  </conditionalFormatting>
  <conditionalFormatting sqref="AE117:AE123">
    <cfRule type="expression" priority="3170">
      <formula>#REF!</formula>
    </cfRule>
  </conditionalFormatting>
  <conditionalFormatting sqref="AE118:AE123">
    <cfRule type="colorScale" priority="3169">
      <colorScale>
        <cfvo type="min"/>
        <cfvo type="max"/>
        <color theme="0"/>
        <color theme="0"/>
      </colorScale>
    </cfRule>
    <cfRule type="expression" dxfId="7936" priority="3171">
      <formula>AD118&lt;0</formula>
    </cfRule>
  </conditionalFormatting>
  <conditionalFormatting sqref="AE126:AE135">
    <cfRule type="expression" dxfId="7935" priority="3293">
      <formula>IF(AE126="Validar","Rojo","Verde")</formula>
    </cfRule>
    <cfRule type="colorScale" priority="3294">
      <colorScale>
        <cfvo type="min"/>
        <cfvo type="max"/>
        <color theme="0"/>
        <color theme="0"/>
      </colorScale>
    </cfRule>
    <cfRule type="expression" priority="3295">
      <formula>$F$23</formula>
    </cfRule>
    <cfRule type="expression" dxfId="7934" priority="3296">
      <formula>AD126&lt;0</formula>
    </cfRule>
  </conditionalFormatting>
  <conditionalFormatting sqref="AD6">
    <cfRule type="colorScale" priority="3153">
      <colorScale>
        <cfvo type="min"/>
        <cfvo type="max"/>
        <color theme="0"/>
        <color theme="0"/>
      </colorScale>
    </cfRule>
    <cfRule type="expression" dxfId="7933" priority="3154">
      <formula>AC6&lt;0</formula>
    </cfRule>
  </conditionalFormatting>
  <conditionalFormatting sqref="AD6">
    <cfRule type="expression" dxfId="7932" priority="3151">
      <formula>IF(AD6="Validar","Rojo","Verde")</formula>
    </cfRule>
    <cfRule type="expression" priority="3152">
      <formula>#REF!</formula>
    </cfRule>
  </conditionalFormatting>
  <conditionalFormatting sqref="AD7:AD8">
    <cfRule type="colorScale" priority="3149">
      <colorScale>
        <cfvo type="min"/>
        <cfvo type="max"/>
        <color theme="0"/>
        <color theme="0"/>
      </colorScale>
    </cfRule>
    <cfRule type="expression" dxfId="7931" priority="3150">
      <formula>AC7&lt;0</formula>
    </cfRule>
  </conditionalFormatting>
  <conditionalFormatting sqref="AD7:AD8">
    <cfRule type="expression" dxfId="7930" priority="3147">
      <formula>IF(AD7="Validar","Rojo","Verde")</formula>
    </cfRule>
    <cfRule type="expression" priority="3148">
      <formula>#REF!</formula>
    </cfRule>
  </conditionalFormatting>
  <conditionalFormatting sqref="AG9">
    <cfRule type="colorScale" priority="3114">
      <colorScale>
        <cfvo type="min"/>
        <cfvo type="max"/>
        <color theme="0"/>
        <color theme="0"/>
      </colorScale>
    </cfRule>
    <cfRule type="expression" dxfId="7929" priority="3115">
      <formula>AF9&lt;0</formula>
    </cfRule>
  </conditionalFormatting>
  <conditionalFormatting sqref="AG9:AG20">
    <cfRule type="expression" dxfId="7928" priority="3085">
      <formula>IF(AG9="Validar","Rojo","Verde")</formula>
    </cfRule>
    <cfRule type="expression" priority="3087">
      <formula>#REF!</formula>
    </cfRule>
  </conditionalFormatting>
  <conditionalFormatting sqref="AG10">
    <cfRule type="colorScale" priority="3091">
      <colorScale>
        <cfvo type="min"/>
        <cfvo type="max"/>
        <color theme="0"/>
        <color theme="0"/>
      </colorScale>
    </cfRule>
    <cfRule type="expression" dxfId="7927" priority="3092">
      <formula>AF10&lt;0</formula>
    </cfRule>
  </conditionalFormatting>
  <conditionalFormatting sqref="AG11:AG14">
    <cfRule type="colorScale" priority="3112">
      <colorScale>
        <cfvo type="min"/>
        <cfvo type="max"/>
        <color theme="0"/>
        <color theme="0"/>
      </colorScale>
    </cfRule>
    <cfRule type="expression" dxfId="7926" priority="3113">
      <formula>AF11&lt;0</formula>
    </cfRule>
  </conditionalFormatting>
  <conditionalFormatting sqref="AG15">
    <cfRule type="colorScale" priority="3089">
      <colorScale>
        <cfvo type="min"/>
        <cfvo type="max"/>
        <color theme="0"/>
        <color theme="0"/>
      </colorScale>
    </cfRule>
    <cfRule type="expression" dxfId="7925" priority="3090">
      <formula>AF15&lt;0</formula>
    </cfRule>
  </conditionalFormatting>
  <conditionalFormatting sqref="AG16:AG17">
    <cfRule type="colorScale" priority="3110">
      <colorScale>
        <cfvo type="min"/>
        <cfvo type="max"/>
        <color theme="0"/>
        <color theme="0"/>
      </colorScale>
    </cfRule>
    <cfRule type="expression" dxfId="7924" priority="3111">
      <formula>AF16&lt;0</formula>
    </cfRule>
  </conditionalFormatting>
  <conditionalFormatting sqref="AG18">
    <cfRule type="colorScale" priority="3086">
      <colorScale>
        <cfvo type="min"/>
        <cfvo type="max"/>
        <color theme="0"/>
        <color theme="0"/>
      </colorScale>
    </cfRule>
    <cfRule type="expression" dxfId="7923" priority="3088">
      <formula>AF18&lt;0</formula>
    </cfRule>
  </conditionalFormatting>
  <conditionalFormatting sqref="AG19:AG20">
    <cfRule type="colorScale" priority="3108">
      <colorScale>
        <cfvo type="min"/>
        <cfvo type="max"/>
        <color theme="0"/>
        <color theme="0"/>
      </colorScale>
    </cfRule>
    <cfRule type="expression" dxfId="7922" priority="3109">
      <formula>AF19&lt;0</formula>
    </cfRule>
  </conditionalFormatting>
  <conditionalFormatting sqref="AG23">
    <cfRule type="colorScale" priority="3083">
      <colorScale>
        <cfvo type="min"/>
        <cfvo type="max"/>
        <color theme="0"/>
        <color theme="0"/>
      </colorScale>
    </cfRule>
    <cfRule type="expression" dxfId="7921" priority="3084">
      <formula>AF23&lt;0</formula>
    </cfRule>
  </conditionalFormatting>
  <conditionalFormatting sqref="AG23:AG31">
    <cfRule type="expression" dxfId="7920" priority="3077">
      <formula>IF(AG23="Validar","Rojo","Verde")</formula>
    </cfRule>
    <cfRule type="expression" priority="3079">
      <formula>#REF!</formula>
    </cfRule>
  </conditionalFormatting>
  <conditionalFormatting sqref="AG24">
    <cfRule type="colorScale" priority="3106">
      <colorScale>
        <cfvo type="min"/>
        <cfvo type="max"/>
        <color theme="0"/>
        <color theme="0"/>
      </colorScale>
    </cfRule>
    <cfRule type="expression" dxfId="7919" priority="3107">
      <formula>AF24&lt;0</formula>
    </cfRule>
  </conditionalFormatting>
  <conditionalFormatting sqref="AG25">
    <cfRule type="colorScale" priority="3104">
      <colorScale>
        <cfvo type="min"/>
        <cfvo type="max"/>
        <color theme="0"/>
        <color theme="0"/>
      </colorScale>
    </cfRule>
    <cfRule type="expression" dxfId="7918" priority="3105">
      <formula>AF25&lt;0</formula>
    </cfRule>
  </conditionalFormatting>
  <conditionalFormatting sqref="AG26">
    <cfRule type="colorScale" priority="3081">
      <colorScale>
        <cfvo type="min"/>
        <cfvo type="max"/>
        <color theme="0"/>
        <color theme="0"/>
      </colorScale>
    </cfRule>
    <cfRule type="expression" dxfId="7917" priority="3082">
      <formula>AF26&lt;0</formula>
    </cfRule>
  </conditionalFormatting>
  <conditionalFormatting sqref="AG27">
    <cfRule type="colorScale" priority="3102">
      <colorScale>
        <cfvo type="min"/>
        <cfvo type="max"/>
        <color theme="0"/>
        <color theme="0"/>
      </colorScale>
    </cfRule>
    <cfRule type="expression" dxfId="7916" priority="3103">
      <formula>AF27&lt;0</formula>
    </cfRule>
  </conditionalFormatting>
  <conditionalFormatting sqref="AG28">
    <cfRule type="colorScale" priority="3100">
      <colorScale>
        <cfvo type="min"/>
        <cfvo type="max"/>
        <color theme="0"/>
        <color theme="0"/>
      </colorScale>
    </cfRule>
    <cfRule type="expression" dxfId="7915" priority="3101">
      <formula>AF28&lt;0</formula>
    </cfRule>
  </conditionalFormatting>
  <conditionalFormatting sqref="AG29">
    <cfRule type="colorScale" priority="3078">
      <colorScale>
        <cfvo type="min"/>
        <cfvo type="max"/>
        <color theme="0"/>
        <color theme="0"/>
      </colorScale>
    </cfRule>
    <cfRule type="expression" dxfId="7914" priority="3080">
      <formula>AF29&lt;0</formula>
    </cfRule>
  </conditionalFormatting>
  <conditionalFormatting sqref="AG30">
    <cfRule type="colorScale" priority="3098">
      <colorScale>
        <cfvo type="min"/>
        <cfvo type="max"/>
        <color theme="0"/>
        <color theme="0"/>
      </colorScale>
    </cfRule>
    <cfRule type="expression" dxfId="7913" priority="3099">
      <formula>AF30&lt;0</formula>
    </cfRule>
  </conditionalFormatting>
  <conditionalFormatting sqref="AG31">
    <cfRule type="colorScale" priority="3096">
      <colorScale>
        <cfvo type="min"/>
        <cfvo type="max"/>
        <color theme="0"/>
        <color theme="0"/>
      </colorScale>
    </cfRule>
    <cfRule type="expression" dxfId="7912" priority="3097">
      <formula>AF31&lt;0</formula>
    </cfRule>
  </conditionalFormatting>
  <conditionalFormatting sqref="AG39">
    <cfRule type="colorScale" priority="3074">
      <colorScale>
        <cfvo type="min"/>
        <cfvo type="max"/>
        <color theme="0"/>
        <color theme="0"/>
      </colorScale>
    </cfRule>
    <cfRule type="expression" priority="3075">
      <formula>#REF!</formula>
    </cfRule>
    <cfRule type="expression" dxfId="7911" priority="3076">
      <formula>AF39&lt;0</formula>
    </cfRule>
  </conditionalFormatting>
  <conditionalFormatting sqref="AG39:AG107">
    <cfRule type="expression" dxfId="7910" priority="3012">
      <formula>IF(AG39="Validar","Rojo","Verde")</formula>
    </cfRule>
  </conditionalFormatting>
  <conditionalFormatting sqref="AG40:AG67">
    <cfRule type="colorScale" priority="3093">
      <colorScale>
        <cfvo type="min"/>
        <cfvo type="max"/>
        <color theme="0"/>
        <color theme="0"/>
      </colorScale>
    </cfRule>
    <cfRule type="expression" priority="3094">
      <formula>$F$19</formula>
    </cfRule>
    <cfRule type="expression" dxfId="7909" priority="3095">
      <formula>AF40&lt;0</formula>
    </cfRule>
  </conditionalFormatting>
  <conditionalFormatting sqref="AG68">
    <cfRule type="colorScale" priority="3071">
      <colorScale>
        <cfvo type="min"/>
        <cfvo type="max"/>
        <color theme="0"/>
        <color theme="0"/>
      </colorScale>
    </cfRule>
    <cfRule type="expression" priority="3072">
      <formula>#REF!</formula>
    </cfRule>
    <cfRule type="expression" dxfId="7908" priority="3073">
      <formula>AF68&lt;0</formula>
    </cfRule>
  </conditionalFormatting>
  <conditionalFormatting sqref="AG69:AG81">
    <cfRule type="colorScale" priority="3118">
      <colorScale>
        <cfvo type="min"/>
        <cfvo type="max"/>
        <color theme="0"/>
        <color theme="0"/>
      </colorScale>
    </cfRule>
    <cfRule type="expression" priority="3119">
      <formula>$F$19</formula>
    </cfRule>
    <cfRule type="expression" dxfId="7907" priority="3120">
      <formula>AF69&lt;0</formula>
    </cfRule>
  </conditionalFormatting>
  <conditionalFormatting sqref="AG82 AG92 AG103 AG107">
    <cfRule type="expression" dxfId="7906" priority="3117">
      <formula>AF82&lt;0</formula>
    </cfRule>
  </conditionalFormatting>
  <conditionalFormatting sqref="AG83">
    <cfRule type="colorScale" priority="3013">
      <colorScale>
        <cfvo type="min"/>
        <cfvo type="max"/>
        <color theme="0"/>
        <color theme="0"/>
      </colorScale>
    </cfRule>
    <cfRule type="expression" priority="3014">
      <formula>#REF!</formula>
    </cfRule>
    <cfRule type="expression" dxfId="7905" priority="3015">
      <formula>AF83&lt;0</formula>
    </cfRule>
  </conditionalFormatting>
  <conditionalFormatting sqref="AG84:AG91">
    <cfRule type="colorScale" priority="3121">
      <colorScale>
        <cfvo type="min"/>
        <cfvo type="max"/>
        <color theme="0"/>
        <color theme="0"/>
      </colorScale>
    </cfRule>
    <cfRule type="expression" priority="3122">
      <formula>$F$19</formula>
    </cfRule>
    <cfRule type="expression" dxfId="7904" priority="3123">
      <formula>AF84&lt;0</formula>
    </cfRule>
  </conditionalFormatting>
  <conditionalFormatting sqref="AG92 AG82 AG103 AG107">
    <cfRule type="colorScale" priority="3116">
      <colorScale>
        <cfvo type="min"/>
        <cfvo type="max"/>
        <color theme="0"/>
        <color theme="0"/>
      </colorScale>
    </cfRule>
  </conditionalFormatting>
  <conditionalFormatting sqref="AG93">
    <cfRule type="colorScale" priority="3068">
      <colorScale>
        <cfvo type="min"/>
        <cfvo type="max"/>
        <color theme="0"/>
        <color theme="0"/>
      </colorScale>
    </cfRule>
    <cfRule type="expression" priority="3069">
      <formula>#REF!</formula>
    </cfRule>
    <cfRule type="expression" dxfId="7903" priority="3070">
      <formula>AF93&lt;0</formula>
    </cfRule>
  </conditionalFormatting>
  <conditionalFormatting sqref="AG94:AG102">
    <cfRule type="colorScale" priority="3124">
      <colorScale>
        <cfvo type="min"/>
        <cfvo type="max"/>
        <color theme="0"/>
        <color theme="0"/>
      </colorScale>
    </cfRule>
    <cfRule type="expression" priority="3125">
      <formula>$F$19</formula>
    </cfRule>
    <cfRule type="expression" dxfId="7902" priority="3126">
      <formula>AF94&lt;0</formula>
    </cfRule>
  </conditionalFormatting>
  <conditionalFormatting sqref="AG104">
    <cfRule type="colorScale" priority="3065">
      <colorScale>
        <cfvo type="min"/>
        <cfvo type="max"/>
        <color theme="0"/>
        <color theme="0"/>
      </colorScale>
    </cfRule>
    <cfRule type="expression" priority="3066">
      <formula>#REF!</formula>
    </cfRule>
    <cfRule type="expression" dxfId="7901" priority="3067">
      <formula>AF104&lt;0</formula>
    </cfRule>
  </conditionalFormatting>
  <conditionalFormatting sqref="AG105:AG106">
    <cfRule type="colorScale" priority="3127">
      <colorScale>
        <cfvo type="min"/>
        <cfvo type="max"/>
        <color theme="0"/>
        <color theme="0"/>
      </colorScale>
    </cfRule>
    <cfRule type="expression" priority="3128">
      <formula>$F$19</formula>
    </cfRule>
    <cfRule type="expression" dxfId="7900" priority="3129">
      <formula>AF105&lt;0</formula>
    </cfRule>
  </conditionalFormatting>
  <conditionalFormatting sqref="AG110">
    <cfRule type="colorScale" priority="3130">
      <colorScale>
        <cfvo type="min"/>
        <cfvo type="max"/>
        <color theme="0"/>
        <color theme="0"/>
      </colorScale>
    </cfRule>
    <cfRule type="expression" dxfId="7899" priority="3131">
      <formula>AF110&lt;0</formula>
    </cfRule>
  </conditionalFormatting>
  <conditionalFormatting sqref="AG110:AG111">
    <cfRule type="expression" priority="3010">
      <formula>$F$19</formula>
    </cfRule>
  </conditionalFormatting>
  <conditionalFormatting sqref="AG111">
    <cfRule type="colorScale" priority="3009">
      <colorScale>
        <cfvo type="min"/>
        <cfvo type="max"/>
        <color theme="0"/>
        <color theme="0"/>
      </colorScale>
    </cfRule>
    <cfRule type="expression" dxfId="7898" priority="3011">
      <formula>AF111&lt;0</formula>
    </cfRule>
  </conditionalFormatting>
  <conditionalFormatting sqref="AG117:AG123">
    <cfRule type="colorScale" priority="3135">
      <colorScale>
        <cfvo type="min"/>
        <cfvo type="max"/>
        <color theme="0"/>
        <color theme="0"/>
      </colorScale>
    </cfRule>
    <cfRule type="expression" priority="3136">
      <formula>$F$19</formula>
    </cfRule>
    <cfRule type="expression" dxfId="7897" priority="3137">
      <formula>AF117&lt;0</formula>
    </cfRule>
  </conditionalFormatting>
  <conditionalFormatting sqref="AG125">
    <cfRule type="colorScale" priority="3062">
      <colorScale>
        <cfvo type="min"/>
        <cfvo type="max"/>
        <color theme="0"/>
        <color theme="0"/>
      </colorScale>
    </cfRule>
    <cfRule type="expression" priority="3063">
      <formula>#REF!</formula>
    </cfRule>
    <cfRule type="expression" dxfId="7896" priority="3064">
      <formula>AF125&lt;0</formula>
    </cfRule>
  </conditionalFormatting>
  <conditionalFormatting sqref="AG125:AG135">
    <cfRule type="expression" dxfId="7895" priority="3061">
      <formula>IF(AG125="Validar","Rojo","Verde")</formula>
    </cfRule>
  </conditionalFormatting>
  <conditionalFormatting sqref="AG126:AG132">
    <cfRule type="colorScale" priority="3138">
      <colorScale>
        <cfvo type="min"/>
        <cfvo type="max"/>
        <color theme="0"/>
        <color theme="0"/>
      </colorScale>
    </cfRule>
    <cfRule type="expression" dxfId="7894" priority="3140">
      <formula>AF126&lt;0</formula>
    </cfRule>
  </conditionalFormatting>
  <conditionalFormatting sqref="AG126:AG134">
    <cfRule type="expression" priority="3139">
      <formula>$F$19</formula>
    </cfRule>
  </conditionalFormatting>
  <conditionalFormatting sqref="AG133:AG134">
    <cfRule type="colorScale" priority="3141">
      <colorScale>
        <cfvo type="min"/>
        <cfvo type="max"/>
        <color theme="0"/>
        <color theme="0"/>
      </colorScale>
    </cfRule>
    <cfRule type="expression" dxfId="7893" priority="3142">
      <formula>AF133&lt;0</formula>
    </cfRule>
  </conditionalFormatting>
  <conditionalFormatting sqref="AG135">
    <cfRule type="colorScale" priority="3132">
      <colorScale>
        <cfvo type="min"/>
        <cfvo type="max"/>
        <color theme="0"/>
        <color theme="0"/>
      </colorScale>
    </cfRule>
    <cfRule type="expression" priority="3133">
      <formula>$F$23</formula>
    </cfRule>
    <cfRule type="expression" dxfId="7892" priority="3134">
      <formula>AF135&lt;0</formula>
    </cfRule>
  </conditionalFormatting>
  <conditionalFormatting sqref="AG110:AH111">
    <cfRule type="expression" dxfId="7891" priority="3005">
      <formula>IF(AG110="Validar","Rojo","Verde")</formula>
    </cfRule>
  </conditionalFormatting>
  <conditionalFormatting sqref="AG117:AH123">
    <cfRule type="expression" dxfId="7890" priority="3018">
      <formula>IF(AG117="Validar","Rojo","Verde")</formula>
    </cfRule>
  </conditionalFormatting>
  <conditionalFormatting sqref="AH40:AH66">
    <cfRule type="colorScale" priority="3053">
      <colorScale>
        <cfvo type="min"/>
        <cfvo type="max"/>
        <color theme="0"/>
        <color theme="0"/>
      </colorScale>
    </cfRule>
    <cfRule type="expression" priority="3054">
      <formula>#REF!</formula>
    </cfRule>
    <cfRule type="expression" dxfId="7889" priority="3055">
      <formula>AG40&lt;0</formula>
    </cfRule>
  </conditionalFormatting>
  <conditionalFormatting sqref="AH40:AH67">
    <cfRule type="expression" dxfId="7888" priority="3052">
      <formula>IF(AH40="Validar","Rojo","Verde")</formula>
    </cfRule>
  </conditionalFormatting>
  <conditionalFormatting sqref="AH67 AG82:AH82 AG92:AH92 AG103:AH103 AG107:AH107">
    <cfRule type="expression" priority="3057">
      <formula>$F$23</formula>
    </cfRule>
  </conditionalFormatting>
  <conditionalFormatting sqref="AH67 AH82 AH92 AH103 AH107">
    <cfRule type="expression" dxfId="7887" priority="3058">
      <formula>AG67&lt;0</formula>
    </cfRule>
  </conditionalFormatting>
  <conditionalFormatting sqref="AH69">
    <cfRule type="colorScale" priority="3050">
      <colorScale>
        <cfvo type="min"/>
        <cfvo type="max"/>
        <color theme="0"/>
        <color theme="0"/>
      </colorScale>
    </cfRule>
    <cfRule type="expression" dxfId="7886" priority="3051">
      <formula>AG69&lt;0</formula>
    </cfRule>
  </conditionalFormatting>
  <conditionalFormatting sqref="AH69:AH81">
    <cfRule type="expression" priority="3048">
      <formula>#REF!</formula>
    </cfRule>
  </conditionalFormatting>
  <conditionalFormatting sqref="AH69:AH82">
    <cfRule type="expression" dxfId="7885" priority="3046">
      <formula>IF(AH69="Validar","Rojo","Verde")</formula>
    </cfRule>
  </conditionalFormatting>
  <conditionalFormatting sqref="AH70:AH78">
    <cfRule type="colorScale" priority="3047">
      <colorScale>
        <cfvo type="min"/>
        <cfvo type="max"/>
        <color theme="0"/>
        <color theme="0"/>
      </colorScale>
    </cfRule>
    <cfRule type="expression" dxfId="7884" priority="3049">
      <formula>AG70&lt;0</formula>
    </cfRule>
  </conditionalFormatting>
  <conditionalFormatting sqref="AH79:AH81">
    <cfRule type="colorScale" priority="3059">
      <colorScale>
        <cfvo type="min"/>
        <cfvo type="max"/>
        <color theme="0"/>
        <color theme="0"/>
      </colorScale>
    </cfRule>
    <cfRule type="expression" dxfId="7883" priority="3060">
      <formula>AG79&lt;0</formula>
    </cfRule>
  </conditionalFormatting>
  <conditionalFormatting sqref="AH82 AH67 AH92 AH103 AH107">
    <cfRule type="colorScale" priority="3056">
      <colorScale>
        <cfvo type="min"/>
        <cfvo type="max"/>
        <color theme="0"/>
        <color theme="0"/>
      </colorScale>
    </cfRule>
  </conditionalFormatting>
  <conditionalFormatting sqref="AH84">
    <cfRule type="colorScale" priority="3044">
      <colorScale>
        <cfvo type="min"/>
        <cfvo type="max"/>
        <color theme="0"/>
        <color theme="0"/>
      </colorScale>
    </cfRule>
    <cfRule type="expression" dxfId="7882" priority="3045">
      <formula>AG84&lt;0</formula>
    </cfRule>
  </conditionalFormatting>
  <conditionalFormatting sqref="AH84:AH91">
    <cfRule type="expression" priority="3042">
      <formula>#REF!</formula>
    </cfRule>
  </conditionalFormatting>
  <conditionalFormatting sqref="AH84:AH92">
    <cfRule type="expression" dxfId="7881" priority="3040">
      <formula>IF(AH84="Validar","Rojo","Verde")</formula>
    </cfRule>
  </conditionalFormatting>
  <conditionalFormatting sqref="AH85:AH91">
    <cfRule type="colorScale" priority="3041">
      <colorScale>
        <cfvo type="min"/>
        <cfvo type="max"/>
        <color theme="0"/>
        <color theme="0"/>
      </colorScale>
    </cfRule>
    <cfRule type="expression" dxfId="7880" priority="3043">
      <formula>AG85&lt;0</formula>
    </cfRule>
  </conditionalFormatting>
  <conditionalFormatting sqref="AH94">
    <cfRule type="colorScale" priority="3038">
      <colorScale>
        <cfvo type="min"/>
        <cfvo type="max"/>
        <color theme="0"/>
        <color theme="0"/>
      </colorScale>
    </cfRule>
    <cfRule type="expression" dxfId="7879" priority="3039">
      <formula>AG94&lt;0</formula>
    </cfRule>
  </conditionalFormatting>
  <conditionalFormatting sqref="AH94:AH102">
    <cfRule type="expression" priority="3032">
      <formula>#REF!</formula>
    </cfRule>
  </conditionalFormatting>
  <conditionalFormatting sqref="AH94:AH103">
    <cfRule type="expression" dxfId="7878" priority="3030">
      <formula>IF(AH94="Validar","Rojo","Verde")</formula>
    </cfRule>
  </conditionalFormatting>
  <conditionalFormatting sqref="AH95:AH100">
    <cfRule type="colorScale" priority="3036">
      <colorScale>
        <cfvo type="min"/>
        <cfvo type="max"/>
        <color theme="0"/>
        <color theme="0"/>
      </colorScale>
    </cfRule>
    <cfRule type="expression" dxfId="7877" priority="3037">
      <formula>AG95&lt;0</formula>
    </cfRule>
  </conditionalFormatting>
  <conditionalFormatting sqref="AH101">
    <cfRule type="colorScale" priority="3034">
      <colorScale>
        <cfvo type="min"/>
        <cfvo type="max"/>
        <color theme="0"/>
        <color theme="0"/>
      </colorScale>
    </cfRule>
    <cfRule type="expression" dxfId="7876" priority="3035">
      <formula>AG101&lt;0</formula>
    </cfRule>
  </conditionalFormatting>
  <conditionalFormatting sqref="AH102">
    <cfRule type="colorScale" priority="3031">
      <colorScale>
        <cfvo type="min"/>
        <cfvo type="max"/>
        <color theme="0"/>
        <color theme="0"/>
      </colorScale>
    </cfRule>
    <cfRule type="expression" dxfId="7875" priority="3033">
      <formula>AG102&lt;0</formula>
    </cfRule>
  </conditionalFormatting>
  <conditionalFormatting sqref="AH105">
    <cfRule type="colorScale" priority="3028">
      <colorScale>
        <cfvo type="min"/>
        <cfvo type="max"/>
        <color theme="0"/>
        <color theme="0"/>
      </colorScale>
    </cfRule>
    <cfRule type="expression" dxfId="7874" priority="3029">
      <formula>AG105&lt;0</formula>
    </cfRule>
  </conditionalFormatting>
  <conditionalFormatting sqref="AH105:AH106">
    <cfRule type="expression" priority="3026">
      <formula>#REF!</formula>
    </cfRule>
  </conditionalFormatting>
  <conditionalFormatting sqref="AH105:AH107">
    <cfRule type="expression" dxfId="7873" priority="3024">
      <formula>IF(AH105="Validar","Rojo","Verde")</formula>
    </cfRule>
  </conditionalFormatting>
  <conditionalFormatting sqref="AH106">
    <cfRule type="colorScale" priority="3025">
      <colorScale>
        <cfvo type="min"/>
        <cfvo type="max"/>
        <color theme="0"/>
        <color theme="0"/>
      </colorScale>
    </cfRule>
    <cfRule type="expression" dxfId="7872" priority="3027">
      <formula>AG106&lt;0</formula>
    </cfRule>
  </conditionalFormatting>
  <conditionalFormatting sqref="AH110">
    <cfRule type="colorScale" priority="3016">
      <colorScale>
        <cfvo type="min"/>
        <cfvo type="max"/>
        <color theme="0"/>
        <color theme="0"/>
      </colorScale>
    </cfRule>
    <cfRule type="expression" dxfId="7871" priority="3017">
      <formula>AG110&lt;0</formula>
    </cfRule>
  </conditionalFormatting>
  <conditionalFormatting sqref="AH110:AH111">
    <cfRule type="expression" priority="3007">
      <formula>#REF!</formula>
    </cfRule>
  </conditionalFormatting>
  <conditionalFormatting sqref="AH111">
    <cfRule type="colorScale" priority="3006">
      <colorScale>
        <cfvo type="min"/>
        <cfvo type="max"/>
        <color theme="0"/>
        <color theme="0"/>
      </colorScale>
    </cfRule>
    <cfRule type="expression" dxfId="7870" priority="3008">
      <formula>AG111&lt;0</formula>
    </cfRule>
  </conditionalFormatting>
  <conditionalFormatting sqref="AH117">
    <cfRule type="colorScale" priority="3022">
      <colorScale>
        <cfvo type="min"/>
        <cfvo type="max"/>
        <color theme="0"/>
        <color theme="0"/>
      </colorScale>
    </cfRule>
    <cfRule type="expression" dxfId="7869" priority="3023">
      <formula>AG117&lt;0</formula>
    </cfRule>
  </conditionalFormatting>
  <conditionalFormatting sqref="AH117:AH123">
    <cfRule type="expression" priority="3020">
      <formula>#REF!</formula>
    </cfRule>
  </conditionalFormatting>
  <conditionalFormatting sqref="AH118:AH123">
    <cfRule type="colorScale" priority="3019">
      <colorScale>
        <cfvo type="min"/>
        <cfvo type="max"/>
        <color theme="0"/>
        <color theme="0"/>
      </colorScale>
    </cfRule>
    <cfRule type="expression" dxfId="7868" priority="3021">
      <formula>AG118&lt;0</formula>
    </cfRule>
  </conditionalFormatting>
  <conditionalFormatting sqref="AH126:AH135">
    <cfRule type="expression" dxfId="7867" priority="3143">
      <formula>IF(AH126="Validar","Rojo","Verde")</formula>
    </cfRule>
    <cfRule type="colorScale" priority="3144">
      <colorScale>
        <cfvo type="min"/>
        <cfvo type="max"/>
        <color theme="0"/>
        <color theme="0"/>
      </colorScale>
    </cfRule>
    <cfRule type="expression" priority="3145">
      <formula>$F$23</formula>
    </cfRule>
    <cfRule type="expression" dxfId="7866" priority="3146">
      <formula>AG126&lt;0</formula>
    </cfRule>
  </conditionalFormatting>
  <conditionalFormatting sqref="AG6">
    <cfRule type="colorScale" priority="3003">
      <colorScale>
        <cfvo type="min"/>
        <cfvo type="max"/>
        <color theme="0"/>
        <color theme="0"/>
      </colorScale>
    </cfRule>
    <cfRule type="expression" dxfId="7865" priority="3004">
      <formula>AF6&lt;0</formula>
    </cfRule>
  </conditionalFormatting>
  <conditionalFormatting sqref="AG6">
    <cfRule type="expression" dxfId="7864" priority="3001">
      <formula>IF(AG6="Validar","Rojo","Verde")</formula>
    </cfRule>
    <cfRule type="expression" priority="3002">
      <formula>#REF!</formula>
    </cfRule>
  </conditionalFormatting>
  <conditionalFormatting sqref="AG7:AG8">
    <cfRule type="colorScale" priority="2999">
      <colorScale>
        <cfvo type="min"/>
        <cfvo type="max"/>
        <color theme="0"/>
        <color theme="0"/>
      </colorScale>
    </cfRule>
    <cfRule type="expression" dxfId="7863" priority="3000">
      <formula>AF7&lt;0</formula>
    </cfRule>
  </conditionalFormatting>
  <conditionalFormatting sqref="AG7:AG8">
    <cfRule type="expression" dxfId="7862" priority="2997">
      <formula>IF(AG7="Validar","Rojo","Verde")</formula>
    </cfRule>
    <cfRule type="expression" priority="2998">
      <formula>#REF!</formula>
    </cfRule>
  </conditionalFormatting>
  <conditionalFormatting sqref="AK9">
    <cfRule type="colorScale" priority="2964">
      <colorScale>
        <cfvo type="min"/>
        <cfvo type="max"/>
        <color theme="0"/>
        <color theme="0"/>
      </colorScale>
    </cfRule>
    <cfRule type="expression" dxfId="7861" priority="2965">
      <formula>AJ9&lt;0</formula>
    </cfRule>
  </conditionalFormatting>
  <conditionalFormatting sqref="AK9:AK20">
    <cfRule type="expression" dxfId="7860" priority="2935">
      <formula>IF(AK9="Validar","Rojo","Verde")</formula>
    </cfRule>
    <cfRule type="expression" priority="2937">
      <formula>#REF!</formula>
    </cfRule>
  </conditionalFormatting>
  <conditionalFormatting sqref="AK10">
    <cfRule type="colorScale" priority="2941">
      <colorScale>
        <cfvo type="min"/>
        <cfvo type="max"/>
        <color theme="0"/>
        <color theme="0"/>
      </colorScale>
    </cfRule>
    <cfRule type="expression" dxfId="7859" priority="2942">
      <formula>AJ10&lt;0</formula>
    </cfRule>
  </conditionalFormatting>
  <conditionalFormatting sqref="AK11:AK14">
    <cfRule type="colorScale" priority="2962">
      <colorScale>
        <cfvo type="min"/>
        <cfvo type="max"/>
        <color theme="0"/>
        <color theme="0"/>
      </colorScale>
    </cfRule>
    <cfRule type="expression" dxfId="7858" priority="2963">
      <formula>AJ11&lt;0</formula>
    </cfRule>
  </conditionalFormatting>
  <conditionalFormatting sqref="AK15">
    <cfRule type="colorScale" priority="2939">
      <colorScale>
        <cfvo type="min"/>
        <cfvo type="max"/>
        <color theme="0"/>
        <color theme="0"/>
      </colorScale>
    </cfRule>
    <cfRule type="expression" dxfId="7857" priority="2940">
      <formula>AJ15&lt;0</formula>
    </cfRule>
  </conditionalFormatting>
  <conditionalFormatting sqref="AK16:AK17">
    <cfRule type="colorScale" priority="2960">
      <colorScale>
        <cfvo type="min"/>
        <cfvo type="max"/>
        <color theme="0"/>
        <color theme="0"/>
      </colorScale>
    </cfRule>
    <cfRule type="expression" dxfId="7856" priority="2961">
      <formula>AJ16&lt;0</formula>
    </cfRule>
  </conditionalFormatting>
  <conditionalFormatting sqref="AK18">
    <cfRule type="colorScale" priority="2936">
      <colorScale>
        <cfvo type="min"/>
        <cfvo type="max"/>
        <color theme="0"/>
        <color theme="0"/>
      </colorScale>
    </cfRule>
    <cfRule type="expression" dxfId="7855" priority="2938">
      <formula>AJ18&lt;0</formula>
    </cfRule>
  </conditionalFormatting>
  <conditionalFormatting sqref="AK19:AK20">
    <cfRule type="colorScale" priority="2958">
      <colorScale>
        <cfvo type="min"/>
        <cfvo type="max"/>
        <color theme="0"/>
        <color theme="0"/>
      </colorScale>
    </cfRule>
    <cfRule type="expression" dxfId="7854" priority="2959">
      <formula>AJ19&lt;0</formula>
    </cfRule>
  </conditionalFormatting>
  <conditionalFormatting sqref="AK23">
    <cfRule type="colorScale" priority="2933">
      <colorScale>
        <cfvo type="min"/>
        <cfvo type="max"/>
        <color theme="0"/>
        <color theme="0"/>
      </colorScale>
    </cfRule>
    <cfRule type="expression" dxfId="7853" priority="2934">
      <formula>AJ23&lt;0</formula>
    </cfRule>
  </conditionalFormatting>
  <conditionalFormatting sqref="AK23:AK31">
    <cfRule type="expression" dxfId="7852" priority="2927">
      <formula>IF(AK23="Validar","Rojo","Verde")</formula>
    </cfRule>
    <cfRule type="expression" priority="2929">
      <formula>#REF!</formula>
    </cfRule>
  </conditionalFormatting>
  <conditionalFormatting sqref="AK24">
    <cfRule type="colorScale" priority="2956">
      <colorScale>
        <cfvo type="min"/>
        <cfvo type="max"/>
        <color theme="0"/>
        <color theme="0"/>
      </colorScale>
    </cfRule>
    <cfRule type="expression" dxfId="7851" priority="2957">
      <formula>AJ24&lt;0</formula>
    </cfRule>
  </conditionalFormatting>
  <conditionalFormatting sqref="AK25">
    <cfRule type="colorScale" priority="2954">
      <colorScale>
        <cfvo type="min"/>
        <cfvo type="max"/>
        <color theme="0"/>
        <color theme="0"/>
      </colorScale>
    </cfRule>
    <cfRule type="expression" dxfId="7850" priority="2955">
      <formula>AJ25&lt;0</formula>
    </cfRule>
  </conditionalFormatting>
  <conditionalFormatting sqref="AK26">
    <cfRule type="colorScale" priority="2931">
      <colorScale>
        <cfvo type="min"/>
        <cfvo type="max"/>
        <color theme="0"/>
        <color theme="0"/>
      </colorScale>
    </cfRule>
    <cfRule type="expression" dxfId="7849" priority="2932">
      <formula>AJ26&lt;0</formula>
    </cfRule>
  </conditionalFormatting>
  <conditionalFormatting sqref="AK27">
    <cfRule type="colorScale" priority="2952">
      <colorScale>
        <cfvo type="min"/>
        <cfvo type="max"/>
        <color theme="0"/>
        <color theme="0"/>
      </colorScale>
    </cfRule>
    <cfRule type="expression" dxfId="7848" priority="2953">
      <formula>AJ27&lt;0</formula>
    </cfRule>
  </conditionalFormatting>
  <conditionalFormatting sqref="AK28">
    <cfRule type="colorScale" priority="2950">
      <colorScale>
        <cfvo type="min"/>
        <cfvo type="max"/>
        <color theme="0"/>
        <color theme="0"/>
      </colorScale>
    </cfRule>
    <cfRule type="expression" dxfId="7847" priority="2951">
      <formula>AJ28&lt;0</formula>
    </cfRule>
  </conditionalFormatting>
  <conditionalFormatting sqref="AK29">
    <cfRule type="colorScale" priority="2928">
      <colorScale>
        <cfvo type="min"/>
        <cfvo type="max"/>
        <color theme="0"/>
        <color theme="0"/>
      </colorScale>
    </cfRule>
    <cfRule type="expression" dxfId="7846" priority="2930">
      <formula>AJ29&lt;0</formula>
    </cfRule>
  </conditionalFormatting>
  <conditionalFormatting sqref="AK30">
    <cfRule type="colorScale" priority="2948">
      <colorScale>
        <cfvo type="min"/>
        <cfvo type="max"/>
        <color theme="0"/>
        <color theme="0"/>
      </colorScale>
    </cfRule>
    <cfRule type="expression" dxfId="7845" priority="2949">
      <formula>AJ30&lt;0</formula>
    </cfRule>
  </conditionalFormatting>
  <conditionalFormatting sqref="AK31">
    <cfRule type="colorScale" priority="2946">
      <colorScale>
        <cfvo type="min"/>
        <cfvo type="max"/>
        <color theme="0"/>
        <color theme="0"/>
      </colorScale>
    </cfRule>
    <cfRule type="expression" dxfId="7844" priority="2947">
      <formula>AJ31&lt;0</formula>
    </cfRule>
  </conditionalFormatting>
  <conditionalFormatting sqref="AK39">
    <cfRule type="colorScale" priority="2924">
      <colorScale>
        <cfvo type="min"/>
        <cfvo type="max"/>
        <color theme="0"/>
        <color theme="0"/>
      </colorScale>
    </cfRule>
    <cfRule type="expression" priority="2925">
      <formula>#REF!</formula>
    </cfRule>
    <cfRule type="expression" dxfId="7843" priority="2926">
      <formula>AJ39&lt;0</formula>
    </cfRule>
  </conditionalFormatting>
  <conditionalFormatting sqref="AK39:AK107">
    <cfRule type="expression" dxfId="7842" priority="2862">
      <formula>IF(AK39="Validar","Rojo","Verde")</formula>
    </cfRule>
  </conditionalFormatting>
  <conditionalFormatting sqref="AK40:AK67">
    <cfRule type="colorScale" priority="2943">
      <colorScale>
        <cfvo type="min"/>
        <cfvo type="max"/>
        <color theme="0"/>
        <color theme="0"/>
      </colorScale>
    </cfRule>
    <cfRule type="expression" priority="2944">
      <formula>$F$19</formula>
    </cfRule>
    <cfRule type="expression" dxfId="7841" priority="2945">
      <formula>AJ40&lt;0</formula>
    </cfRule>
  </conditionalFormatting>
  <conditionalFormatting sqref="AK68">
    <cfRule type="colorScale" priority="2921">
      <colorScale>
        <cfvo type="min"/>
        <cfvo type="max"/>
        <color theme="0"/>
        <color theme="0"/>
      </colorScale>
    </cfRule>
    <cfRule type="expression" priority="2922">
      <formula>#REF!</formula>
    </cfRule>
    <cfRule type="expression" dxfId="7840" priority="2923">
      <formula>AJ68&lt;0</formula>
    </cfRule>
  </conditionalFormatting>
  <conditionalFormatting sqref="AK69:AK81">
    <cfRule type="colorScale" priority="2968">
      <colorScale>
        <cfvo type="min"/>
        <cfvo type="max"/>
        <color theme="0"/>
        <color theme="0"/>
      </colorScale>
    </cfRule>
    <cfRule type="expression" priority="2969">
      <formula>$F$19</formula>
    </cfRule>
    <cfRule type="expression" dxfId="7839" priority="2970">
      <formula>AJ69&lt;0</formula>
    </cfRule>
  </conditionalFormatting>
  <conditionalFormatting sqref="AK82 AK92 AK103 AK107">
    <cfRule type="expression" dxfId="7838" priority="2967">
      <formula>AJ82&lt;0</formula>
    </cfRule>
  </conditionalFormatting>
  <conditionalFormatting sqref="AK83">
    <cfRule type="colorScale" priority="2863">
      <colorScale>
        <cfvo type="min"/>
        <cfvo type="max"/>
        <color theme="0"/>
        <color theme="0"/>
      </colorScale>
    </cfRule>
    <cfRule type="expression" priority="2864">
      <formula>#REF!</formula>
    </cfRule>
    <cfRule type="expression" dxfId="7837" priority="2865">
      <formula>AJ83&lt;0</formula>
    </cfRule>
  </conditionalFormatting>
  <conditionalFormatting sqref="AK84:AK91">
    <cfRule type="colorScale" priority="2971">
      <colorScale>
        <cfvo type="min"/>
        <cfvo type="max"/>
        <color theme="0"/>
        <color theme="0"/>
      </colorScale>
    </cfRule>
    <cfRule type="expression" priority="2972">
      <formula>$F$19</formula>
    </cfRule>
    <cfRule type="expression" dxfId="7836" priority="2973">
      <formula>AJ84&lt;0</formula>
    </cfRule>
  </conditionalFormatting>
  <conditionalFormatting sqref="AK92 AK82 AK103 AK107">
    <cfRule type="colorScale" priority="2966">
      <colorScale>
        <cfvo type="min"/>
        <cfvo type="max"/>
        <color theme="0"/>
        <color theme="0"/>
      </colorScale>
    </cfRule>
  </conditionalFormatting>
  <conditionalFormatting sqref="AK93">
    <cfRule type="colorScale" priority="2918">
      <colorScale>
        <cfvo type="min"/>
        <cfvo type="max"/>
        <color theme="0"/>
        <color theme="0"/>
      </colorScale>
    </cfRule>
    <cfRule type="expression" priority="2919">
      <formula>#REF!</formula>
    </cfRule>
    <cfRule type="expression" dxfId="7835" priority="2920">
      <formula>AJ93&lt;0</formula>
    </cfRule>
  </conditionalFormatting>
  <conditionalFormatting sqref="AK94:AK102">
    <cfRule type="colorScale" priority="2974">
      <colorScale>
        <cfvo type="min"/>
        <cfvo type="max"/>
        <color theme="0"/>
        <color theme="0"/>
      </colorScale>
    </cfRule>
    <cfRule type="expression" priority="2975">
      <formula>$F$19</formula>
    </cfRule>
    <cfRule type="expression" dxfId="7834" priority="2976">
      <formula>AJ94&lt;0</formula>
    </cfRule>
  </conditionalFormatting>
  <conditionalFormatting sqref="AK104">
    <cfRule type="colorScale" priority="2915">
      <colorScale>
        <cfvo type="min"/>
        <cfvo type="max"/>
        <color theme="0"/>
        <color theme="0"/>
      </colorScale>
    </cfRule>
    <cfRule type="expression" priority="2916">
      <formula>#REF!</formula>
    </cfRule>
    <cfRule type="expression" dxfId="7833" priority="2917">
      <formula>AJ104&lt;0</formula>
    </cfRule>
  </conditionalFormatting>
  <conditionalFormatting sqref="AK105:AK106">
    <cfRule type="colorScale" priority="2977">
      <colorScale>
        <cfvo type="min"/>
        <cfvo type="max"/>
        <color theme="0"/>
        <color theme="0"/>
      </colorScale>
    </cfRule>
    <cfRule type="expression" priority="2978">
      <formula>$F$19</formula>
    </cfRule>
    <cfRule type="expression" dxfId="7832" priority="2979">
      <formula>AJ105&lt;0</formula>
    </cfRule>
  </conditionalFormatting>
  <conditionalFormatting sqref="AK110">
    <cfRule type="colorScale" priority="2980">
      <colorScale>
        <cfvo type="min"/>
        <cfvo type="max"/>
        <color theme="0"/>
        <color theme="0"/>
      </colorScale>
    </cfRule>
    <cfRule type="expression" dxfId="7831" priority="2981">
      <formula>AJ110&lt;0</formula>
    </cfRule>
  </conditionalFormatting>
  <conditionalFormatting sqref="AK110:AK111">
    <cfRule type="expression" priority="2860">
      <formula>$F$19</formula>
    </cfRule>
  </conditionalFormatting>
  <conditionalFormatting sqref="AK111">
    <cfRule type="colorScale" priority="2859">
      <colorScale>
        <cfvo type="min"/>
        <cfvo type="max"/>
        <color theme="0"/>
        <color theme="0"/>
      </colorScale>
    </cfRule>
    <cfRule type="expression" dxfId="7830" priority="2861">
      <formula>AJ111&lt;0</formula>
    </cfRule>
  </conditionalFormatting>
  <conditionalFormatting sqref="AK117:AK123">
    <cfRule type="colorScale" priority="2985">
      <colorScale>
        <cfvo type="min"/>
        <cfvo type="max"/>
        <color theme="0"/>
        <color theme="0"/>
      </colorScale>
    </cfRule>
    <cfRule type="expression" priority="2986">
      <formula>$F$19</formula>
    </cfRule>
    <cfRule type="expression" dxfId="7829" priority="2987">
      <formula>AJ117&lt;0</formula>
    </cfRule>
  </conditionalFormatting>
  <conditionalFormatting sqref="AK125">
    <cfRule type="colorScale" priority="2912">
      <colorScale>
        <cfvo type="min"/>
        <cfvo type="max"/>
        <color theme="0"/>
        <color theme="0"/>
      </colorScale>
    </cfRule>
    <cfRule type="expression" priority="2913">
      <formula>#REF!</formula>
    </cfRule>
    <cfRule type="expression" dxfId="7828" priority="2914">
      <formula>AJ125&lt;0</formula>
    </cfRule>
  </conditionalFormatting>
  <conditionalFormatting sqref="AK125:AK135">
    <cfRule type="expression" dxfId="7827" priority="2911">
      <formula>IF(AK125="Validar","Rojo","Verde")</formula>
    </cfRule>
  </conditionalFormatting>
  <conditionalFormatting sqref="AK126:AK132">
    <cfRule type="colorScale" priority="2988">
      <colorScale>
        <cfvo type="min"/>
        <cfvo type="max"/>
        <color theme="0"/>
        <color theme="0"/>
      </colorScale>
    </cfRule>
    <cfRule type="expression" dxfId="7826" priority="2990">
      <formula>AJ126&lt;0</formula>
    </cfRule>
  </conditionalFormatting>
  <conditionalFormatting sqref="AK126:AK134">
    <cfRule type="expression" priority="2989">
      <formula>$F$19</formula>
    </cfRule>
  </conditionalFormatting>
  <conditionalFormatting sqref="AK133:AK134">
    <cfRule type="colorScale" priority="2991">
      <colorScale>
        <cfvo type="min"/>
        <cfvo type="max"/>
        <color theme="0"/>
        <color theme="0"/>
      </colorScale>
    </cfRule>
    <cfRule type="expression" dxfId="7825" priority="2992">
      <formula>AJ133&lt;0</formula>
    </cfRule>
  </conditionalFormatting>
  <conditionalFormatting sqref="AK135">
    <cfRule type="colorScale" priority="2982">
      <colorScale>
        <cfvo type="min"/>
        <cfvo type="max"/>
        <color theme="0"/>
        <color theme="0"/>
      </colorScale>
    </cfRule>
    <cfRule type="expression" priority="2983">
      <formula>$F$23</formula>
    </cfRule>
    <cfRule type="expression" dxfId="7824" priority="2984">
      <formula>AJ135&lt;0</formula>
    </cfRule>
  </conditionalFormatting>
  <conditionalFormatting sqref="AK110:AL111">
    <cfRule type="expression" dxfId="7823" priority="2855">
      <formula>IF(AK110="Validar","Rojo","Verde")</formula>
    </cfRule>
  </conditionalFormatting>
  <conditionalFormatting sqref="AK117:AL123">
    <cfRule type="expression" dxfId="7822" priority="2868">
      <formula>IF(AK117="Validar","Rojo","Verde")</formula>
    </cfRule>
  </conditionalFormatting>
  <conditionalFormatting sqref="AL40:AL66">
    <cfRule type="colorScale" priority="2903">
      <colorScale>
        <cfvo type="min"/>
        <cfvo type="max"/>
        <color theme="0"/>
        <color theme="0"/>
      </colorScale>
    </cfRule>
    <cfRule type="expression" priority="2904">
      <formula>#REF!</formula>
    </cfRule>
    <cfRule type="expression" dxfId="7821" priority="2905">
      <formula>AK40&lt;0</formula>
    </cfRule>
  </conditionalFormatting>
  <conditionalFormatting sqref="AL40:AL67">
    <cfRule type="expression" dxfId="7820" priority="2902">
      <formula>IF(AL40="Validar","Rojo","Verde")</formula>
    </cfRule>
  </conditionalFormatting>
  <conditionalFormatting sqref="AL67 AK82:AL82 AK92:AL92 AK103:AL103 AK107:AL107">
    <cfRule type="expression" priority="2907">
      <formula>$F$23</formula>
    </cfRule>
  </conditionalFormatting>
  <conditionalFormatting sqref="AL67 AL82 AL92 AL103 AL107">
    <cfRule type="expression" dxfId="7819" priority="2908">
      <formula>AK67&lt;0</formula>
    </cfRule>
  </conditionalFormatting>
  <conditionalFormatting sqref="AL69">
    <cfRule type="colorScale" priority="2900">
      <colorScale>
        <cfvo type="min"/>
        <cfvo type="max"/>
        <color theme="0"/>
        <color theme="0"/>
      </colorScale>
    </cfRule>
    <cfRule type="expression" dxfId="7818" priority="2901">
      <formula>AK69&lt;0</formula>
    </cfRule>
  </conditionalFormatting>
  <conditionalFormatting sqref="AL69:AL81">
    <cfRule type="expression" priority="2898">
      <formula>#REF!</formula>
    </cfRule>
  </conditionalFormatting>
  <conditionalFormatting sqref="AL69:AL82">
    <cfRule type="expression" dxfId="7817" priority="2896">
      <formula>IF(AL69="Validar","Rojo","Verde")</formula>
    </cfRule>
  </conditionalFormatting>
  <conditionalFormatting sqref="AL70:AL78">
    <cfRule type="colorScale" priority="2897">
      <colorScale>
        <cfvo type="min"/>
        <cfvo type="max"/>
        <color theme="0"/>
        <color theme="0"/>
      </colorScale>
    </cfRule>
    <cfRule type="expression" dxfId="7816" priority="2899">
      <formula>AK70&lt;0</formula>
    </cfRule>
  </conditionalFormatting>
  <conditionalFormatting sqref="AL79:AL81">
    <cfRule type="colorScale" priority="2909">
      <colorScale>
        <cfvo type="min"/>
        <cfvo type="max"/>
        <color theme="0"/>
        <color theme="0"/>
      </colorScale>
    </cfRule>
    <cfRule type="expression" dxfId="7815" priority="2910">
      <formula>AK79&lt;0</formula>
    </cfRule>
  </conditionalFormatting>
  <conditionalFormatting sqref="AL82 AL67 AL92 AL103 AL107">
    <cfRule type="colorScale" priority="2906">
      <colorScale>
        <cfvo type="min"/>
        <cfvo type="max"/>
        <color theme="0"/>
        <color theme="0"/>
      </colorScale>
    </cfRule>
  </conditionalFormatting>
  <conditionalFormatting sqref="AL84">
    <cfRule type="colorScale" priority="2894">
      <colorScale>
        <cfvo type="min"/>
        <cfvo type="max"/>
        <color theme="0"/>
        <color theme="0"/>
      </colorScale>
    </cfRule>
    <cfRule type="expression" dxfId="7814" priority="2895">
      <formula>AK84&lt;0</formula>
    </cfRule>
  </conditionalFormatting>
  <conditionalFormatting sqref="AL84:AL91">
    <cfRule type="expression" priority="2892">
      <formula>#REF!</formula>
    </cfRule>
  </conditionalFormatting>
  <conditionalFormatting sqref="AL84:AL92">
    <cfRule type="expression" dxfId="7813" priority="2890">
      <formula>IF(AL84="Validar","Rojo","Verde")</formula>
    </cfRule>
  </conditionalFormatting>
  <conditionalFormatting sqref="AL85:AL91">
    <cfRule type="colorScale" priority="2891">
      <colorScale>
        <cfvo type="min"/>
        <cfvo type="max"/>
        <color theme="0"/>
        <color theme="0"/>
      </colorScale>
    </cfRule>
    <cfRule type="expression" dxfId="7812" priority="2893">
      <formula>AK85&lt;0</formula>
    </cfRule>
  </conditionalFormatting>
  <conditionalFormatting sqref="AL94">
    <cfRule type="colorScale" priority="2888">
      <colorScale>
        <cfvo type="min"/>
        <cfvo type="max"/>
        <color theme="0"/>
        <color theme="0"/>
      </colorScale>
    </cfRule>
    <cfRule type="expression" dxfId="7811" priority="2889">
      <formula>AK94&lt;0</formula>
    </cfRule>
  </conditionalFormatting>
  <conditionalFormatting sqref="AL94:AL102">
    <cfRule type="expression" priority="2882">
      <formula>#REF!</formula>
    </cfRule>
  </conditionalFormatting>
  <conditionalFormatting sqref="AL94:AL103">
    <cfRule type="expression" dxfId="7810" priority="2880">
      <formula>IF(AL94="Validar","Rojo","Verde")</formula>
    </cfRule>
  </conditionalFormatting>
  <conditionalFormatting sqref="AL95:AL100">
    <cfRule type="colorScale" priority="2886">
      <colorScale>
        <cfvo type="min"/>
        <cfvo type="max"/>
        <color theme="0"/>
        <color theme="0"/>
      </colorScale>
    </cfRule>
    <cfRule type="expression" dxfId="7809" priority="2887">
      <formula>AK95&lt;0</formula>
    </cfRule>
  </conditionalFormatting>
  <conditionalFormatting sqref="AL101">
    <cfRule type="colorScale" priority="2884">
      <colorScale>
        <cfvo type="min"/>
        <cfvo type="max"/>
        <color theme="0"/>
        <color theme="0"/>
      </colorScale>
    </cfRule>
    <cfRule type="expression" dxfId="7808" priority="2885">
      <formula>AK101&lt;0</formula>
    </cfRule>
  </conditionalFormatting>
  <conditionalFormatting sqref="AL102">
    <cfRule type="colorScale" priority="2881">
      <colorScale>
        <cfvo type="min"/>
        <cfvo type="max"/>
        <color theme="0"/>
        <color theme="0"/>
      </colorScale>
    </cfRule>
    <cfRule type="expression" dxfId="7807" priority="2883">
      <formula>AK102&lt;0</formula>
    </cfRule>
  </conditionalFormatting>
  <conditionalFormatting sqref="AL105">
    <cfRule type="colorScale" priority="2878">
      <colorScale>
        <cfvo type="min"/>
        <cfvo type="max"/>
        <color theme="0"/>
        <color theme="0"/>
      </colorScale>
    </cfRule>
    <cfRule type="expression" dxfId="7806" priority="2879">
      <formula>AK105&lt;0</formula>
    </cfRule>
  </conditionalFormatting>
  <conditionalFormatting sqref="AL105:AL106">
    <cfRule type="expression" priority="2876">
      <formula>#REF!</formula>
    </cfRule>
  </conditionalFormatting>
  <conditionalFormatting sqref="AL105:AL107">
    <cfRule type="expression" dxfId="7805" priority="2874">
      <formula>IF(AL105="Validar","Rojo","Verde")</formula>
    </cfRule>
  </conditionalFormatting>
  <conditionalFormatting sqref="AL106">
    <cfRule type="colorScale" priority="2875">
      <colorScale>
        <cfvo type="min"/>
        <cfvo type="max"/>
        <color theme="0"/>
        <color theme="0"/>
      </colorScale>
    </cfRule>
    <cfRule type="expression" dxfId="7804" priority="2877">
      <formula>AK106&lt;0</formula>
    </cfRule>
  </conditionalFormatting>
  <conditionalFormatting sqref="AL110">
    <cfRule type="colorScale" priority="2866">
      <colorScale>
        <cfvo type="min"/>
        <cfvo type="max"/>
        <color theme="0"/>
        <color theme="0"/>
      </colorScale>
    </cfRule>
    <cfRule type="expression" dxfId="7803" priority="2867">
      <formula>AK110&lt;0</formula>
    </cfRule>
  </conditionalFormatting>
  <conditionalFormatting sqref="AL110:AL111">
    <cfRule type="expression" priority="2857">
      <formula>#REF!</formula>
    </cfRule>
  </conditionalFormatting>
  <conditionalFormatting sqref="AL111">
    <cfRule type="colorScale" priority="2856">
      <colorScale>
        <cfvo type="min"/>
        <cfvo type="max"/>
        <color theme="0"/>
        <color theme="0"/>
      </colorScale>
    </cfRule>
    <cfRule type="expression" dxfId="7802" priority="2858">
      <formula>AK111&lt;0</formula>
    </cfRule>
  </conditionalFormatting>
  <conditionalFormatting sqref="AL117">
    <cfRule type="colorScale" priority="2872">
      <colorScale>
        <cfvo type="min"/>
        <cfvo type="max"/>
        <color theme="0"/>
        <color theme="0"/>
      </colorScale>
    </cfRule>
    <cfRule type="expression" dxfId="7801" priority="2873">
      <formula>AK117&lt;0</formula>
    </cfRule>
  </conditionalFormatting>
  <conditionalFormatting sqref="AL117:AL123">
    <cfRule type="expression" priority="2870">
      <formula>#REF!</formula>
    </cfRule>
  </conditionalFormatting>
  <conditionalFormatting sqref="AL118:AL123">
    <cfRule type="colorScale" priority="2869">
      <colorScale>
        <cfvo type="min"/>
        <cfvo type="max"/>
        <color theme="0"/>
        <color theme="0"/>
      </colorScale>
    </cfRule>
    <cfRule type="expression" dxfId="7800" priority="2871">
      <formula>AK118&lt;0</formula>
    </cfRule>
  </conditionalFormatting>
  <conditionalFormatting sqref="AL126:AL135">
    <cfRule type="expression" dxfId="7799" priority="2993">
      <formula>IF(AL126="Validar","Rojo","Verde")</formula>
    </cfRule>
    <cfRule type="colorScale" priority="2994">
      <colorScale>
        <cfvo type="min"/>
        <cfvo type="max"/>
        <color theme="0"/>
        <color theme="0"/>
      </colorScale>
    </cfRule>
    <cfRule type="expression" priority="2995">
      <formula>$F$23</formula>
    </cfRule>
    <cfRule type="expression" dxfId="7798" priority="2996">
      <formula>AK126&lt;0</formula>
    </cfRule>
  </conditionalFormatting>
  <conditionalFormatting sqref="AK6">
    <cfRule type="colorScale" priority="2853">
      <colorScale>
        <cfvo type="min"/>
        <cfvo type="max"/>
        <color theme="0"/>
        <color theme="0"/>
      </colorScale>
    </cfRule>
    <cfRule type="expression" dxfId="7797" priority="2854">
      <formula>AJ6&lt;0</formula>
    </cfRule>
  </conditionalFormatting>
  <conditionalFormatting sqref="AK6">
    <cfRule type="expression" dxfId="7796" priority="2851">
      <formula>IF(AK6="Validar","Rojo","Verde")</formula>
    </cfRule>
    <cfRule type="expression" priority="2852">
      <formula>#REF!</formula>
    </cfRule>
  </conditionalFormatting>
  <conditionalFormatting sqref="AK7:AK8">
    <cfRule type="colorScale" priority="2849">
      <colorScale>
        <cfvo type="min"/>
        <cfvo type="max"/>
        <color theme="0"/>
        <color theme="0"/>
      </colorScale>
    </cfRule>
    <cfRule type="expression" dxfId="7795" priority="2850">
      <formula>AJ7&lt;0</formula>
    </cfRule>
  </conditionalFormatting>
  <conditionalFormatting sqref="AK7:AK8">
    <cfRule type="expression" dxfId="7794" priority="2847">
      <formula>IF(AK7="Validar","Rojo","Verde")</formula>
    </cfRule>
    <cfRule type="expression" priority="2848">
      <formula>#REF!</formula>
    </cfRule>
  </conditionalFormatting>
  <conditionalFormatting sqref="AN9">
    <cfRule type="colorScale" priority="2814">
      <colorScale>
        <cfvo type="min"/>
        <cfvo type="max"/>
        <color theme="0"/>
        <color theme="0"/>
      </colorScale>
    </cfRule>
    <cfRule type="expression" dxfId="7793" priority="2815">
      <formula>AM9&lt;0</formula>
    </cfRule>
  </conditionalFormatting>
  <conditionalFormatting sqref="AN9:AN20">
    <cfRule type="expression" dxfId="7792" priority="2785">
      <formula>IF(AN9="Validar","Rojo","Verde")</formula>
    </cfRule>
    <cfRule type="expression" priority="2787">
      <formula>#REF!</formula>
    </cfRule>
  </conditionalFormatting>
  <conditionalFormatting sqref="AN10">
    <cfRule type="colorScale" priority="2791">
      <colorScale>
        <cfvo type="min"/>
        <cfvo type="max"/>
        <color theme="0"/>
        <color theme="0"/>
      </colorScale>
    </cfRule>
    <cfRule type="expression" dxfId="7791" priority="2792">
      <formula>AM10&lt;0</formula>
    </cfRule>
  </conditionalFormatting>
  <conditionalFormatting sqref="AN11:AN14">
    <cfRule type="colorScale" priority="2812">
      <colorScale>
        <cfvo type="min"/>
        <cfvo type="max"/>
        <color theme="0"/>
        <color theme="0"/>
      </colorScale>
    </cfRule>
    <cfRule type="expression" dxfId="7790" priority="2813">
      <formula>AM11&lt;0</formula>
    </cfRule>
  </conditionalFormatting>
  <conditionalFormatting sqref="AN15">
    <cfRule type="colorScale" priority="2789">
      <colorScale>
        <cfvo type="min"/>
        <cfvo type="max"/>
        <color theme="0"/>
        <color theme="0"/>
      </colorScale>
    </cfRule>
    <cfRule type="expression" dxfId="7789" priority="2790">
      <formula>AM15&lt;0</formula>
    </cfRule>
  </conditionalFormatting>
  <conditionalFormatting sqref="AN16:AN17">
    <cfRule type="colorScale" priority="2810">
      <colorScale>
        <cfvo type="min"/>
        <cfvo type="max"/>
        <color theme="0"/>
        <color theme="0"/>
      </colorScale>
    </cfRule>
    <cfRule type="expression" dxfId="7788" priority="2811">
      <formula>AM16&lt;0</formula>
    </cfRule>
  </conditionalFormatting>
  <conditionalFormatting sqref="AN18">
    <cfRule type="colorScale" priority="2786">
      <colorScale>
        <cfvo type="min"/>
        <cfvo type="max"/>
        <color theme="0"/>
        <color theme="0"/>
      </colorScale>
    </cfRule>
    <cfRule type="expression" dxfId="7787" priority="2788">
      <formula>AM18&lt;0</formula>
    </cfRule>
  </conditionalFormatting>
  <conditionalFormatting sqref="AN19:AN20">
    <cfRule type="colorScale" priority="2808">
      <colorScale>
        <cfvo type="min"/>
        <cfvo type="max"/>
        <color theme="0"/>
        <color theme="0"/>
      </colorScale>
    </cfRule>
    <cfRule type="expression" dxfId="7786" priority="2809">
      <formula>AM19&lt;0</formula>
    </cfRule>
  </conditionalFormatting>
  <conditionalFormatting sqref="AN23">
    <cfRule type="colorScale" priority="2783">
      <colorScale>
        <cfvo type="min"/>
        <cfvo type="max"/>
        <color theme="0"/>
        <color theme="0"/>
      </colorScale>
    </cfRule>
    <cfRule type="expression" dxfId="7785" priority="2784">
      <formula>AM23&lt;0</formula>
    </cfRule>
  </conditionalFormatting>
  <conditionalFormatting sqref="AN23:AN31">
    <cfRule type="expression" dxfId="7784" priority="2777">
      <formula>IF(AN23="Validar","Rojo","Verde")</formula>
    </cfRule>
    <cfRule type="expression" priority="2779">
      <formula>#REF!</formula>
    </cfRule>
  </conditionalFormatting>
  <conditionalFormatting sqref="AN24">
    <cfRule type="colorScale" priority="2806">
      <colorScale>
        <cfvo type="min"/>
        <cfvo type="max"/>
        <color theme="0"/>
        <color theme="0"/>
      </colorScale>
    </cfRule>
    <cfRule type="expression" dxfId="7783" priority="2807">
      <formula>AM24&lt;0</formula>
    </cfRule>
  </conditionalFormatting>
  <conditionalFormatting sqref="AN25">
    <cfRule type="colorScale" priority="2804">
      <colorScale>
        <cfvo type="min"/>
        <cfvo type="max"/>
        <color theme="0"/>
        <color theme="0"/>
      </colorScale>
    </cfRule>
    <cfRule type="expression" dxfId="7782" priority="2805">
      <formula>AM25&lt;0</formula>
    </cfRule>
  </conditionalFormatting>
  <conditionalFormatting sqref="AN26">
    <cfRule type="colorScale" priority="2781">
      <colorScale>
        <cfvo type="min"/>
        <cfvo type="max"/>
        <color theme="0"/>
        <color theme="0"/>
      </colorScale>
    </cfRule>
    <cfRule type="expression" dxfId="7781" priority="2782">
      <formula>AM26&lt;0</formula>
    </cfRule>
  </conditionalFormatting>
  <conditionalFormatting sqref="AN27">
    <cfRule type="colorScale" priority="2802">
      <colorScale>
        <cfvo type="min"/>
        <cfvo type="max"/>
        <color theme="0"/>
        <color theme="0"/>
      </colorScale>
    </cfRule>
    <cfRule type="expression" dxfId="7780" priority="2803">
      <formula>AM27&lt;0</formula>
    </cfRule>
  </conditionalFormatting>
  <conditionalFormatting sqref="AN28">
    <cfRule type="colorScale" priority="2800">
      <colorScale>
        <cfvo type="min"/>
        <cfvo type="max"/>
        <color theme="0"/>
        <color theme="0"/>
      </colorScale>
    </cfRule>
    <cfRule type="expression" dxfId="7779" priority="2801">
      <formula>AM28&lt;0</formula>
    </cfRule>
  </conditionalFormatting>
  <conditionalFormatting sqref="AN29">
    <cfRule type="colorScale" priority="2778">
      <colorScale>
        <cfvo type="min"/>
        <cfvo type="max"/>
        <color theme="0"/>
        <color theme="0"/>
      </colorScale>
    </cfRule>
    <cfRule type="expression" dxfId="7778" priority="2780">
      <formula>AM29&lt;0</formula>
    </cfRule>
  </conditionalFormatting>
  <conditionalFormatting sqref="AN30">
    <cfRule type="colorScale" priority="2798">
      <colorScale>
        <cfvo type="min"/>
        <cfvo type="max"/>
        <color theme="0"/>
        <color theme="0"/>
      </colorScale>
    </cfRule>
    <cfRule type="expression" dxfId="7777" priority="2799">
      <formula>AM30&lt;0</formula>
    </cfRule>
  </conditionalFormatting>
  <conditionalFormatting sqref="AN31">
    <cfRule type="colorScale" priority="2796">
      <colorScale>
        <cfvo type="min"/>
        <cfvo type="max"/>
        <color theme="0"/>
        <color theme="0"/>
      </colorScale>
    </cfRule>
    <cfRule type="expression" dxfId="7776" priority="2797">
      <formula>AM31&lt;0</formula>
    </cfRule>
  </conditionalFormatting>
  <conditionalFormatting sqref="AN39">
    <cfRule type="colorScale" priority="2774">
      <colorScale>
        <cfvo type="min"/>
        <cfvo type="max"/>
        <color theme="0"/>
        <color theme="0"/>
      </colorScale>
    </cfRule>
    <cfRule type="expression" priority="2775">
      <formula>#REF!</formula>
    </cfRule>
    <cfRule type="expression" dxfId="7775" priority="2776">
      <formula>AM39&lt;0</formula>
    </cfRule>
  </conditionalFormatting>
  <conditionalFormatting sqref="AN39:AN107">
    <cfRule type="expression" dxfId="7774" priority="2712">
      <formula>IF(AN39="Validar","Rojo","Verde")</formula>
    </cfRule>
  </conditionalFormatting>
  <conditionalFormatting sqref="AN40:AN67">
    <cfRule type="colorScale" priority="2793">
      <colorScale>
        <cfvo type="min"/>
        <cfvo type="max"/>
        <color theme="0"/>
        <color theme="0"/>
      </colorScale>
    </cfRule>
    <cfRule type="expression" priority="2794">
      <formula>$F$19</formula>
    </cfRule>
    <cfRule type="expression" dxfId="7773" priority="2795">
      <formula>AM40&lt;0</formula>
    </cfRule>
  </conditionalFormatting>
  <conditionalFormatting sqref="AN68">
    <cfRule type="colorScale" priority="2771">
      <colorScale>
        <cfvo type="min"/>
        <cfvo type="max"/>
        <color theme="0"/>
        <color theme="0"/>
      </colorScale>
    </cfRule>
    <cfRule type="expression" priority="2772">
      <formula>#REF!</formula>
    </cfRule>
    <cfRule type="expression" dxfId="7772" priority="2773">
      <formula>AM68&lt;0</formula>
    </cfRule>
  </conditionalFormatting>
  <conditionalFormatting sqref="AN69:AN81">
    <cfRule type="colorScale" priority="2818">
      <colorScale>
        <cfvo type="min"/>
        <cfvo type="max"/>
        <color theme="0"/>
        <color theme="0"/>
      </colorScale>
    </cfRule>
    <cfRule type="expression" priority="2819">
      <formula>$F$19</formula>
    </cfRule>
    <cfRule type="expression" dxfId="7771" priority="2820">
      <formula>AM69&lt;0</formula>
    </cfRule>
  </conditionalFormatting>
  <conditionalFormatting sqref="AN82 AN92 AN103 AN107">
    <cfRule type="expression" dxfId="7770" priority="2817">
      <formula>AM82&lt;0</formula>
    </cfRule>
  </conditionalFormatting>
  <conditionalFormatting sqref="AN83">
    <cfRule type="colorScale" priority="2713">
      <colorScale>
        <cfvo type="min"/>
        <cfvo type="max"/>
        <color theme="0"/>
        <color theme="0"/>
      </colorScale>
    </cfRule>
    <cfRule type="expression" priority="2714">
      <formula>#REF!</formula>
    </cfRule>
    <cfRule type="expression" dxfId="7769" priority="2715">
      <formula>AM83&lt;0</formula>
    </cfRule>
  </conditionalFormatting>
  <conditionalFormatting sqref="AN84:AN91">
    <cfRule type="colorScale" priority="2821">
      <colorScale>
        <cfvo type="min"/>
        <cfvo type="max"/>
        <color theme="0"/>
        <color theme="0"/>
      </colorScale>
    </cfRule>
    <cfRule type="expression" priority="2822">
      <formula>$F$19</formula>
    </cfRule>
    <cfRule type="expression" dxfId="7768" priority="2823">
      <formula>AM84&lt;0</formula>
    </cfRule>
  </conditionalFormatting>
  <conditionalFormatting sqref="AN92 AN82 AN103 AN107">
    <cfRule type="colorScale" priority="2816">
      <colorScale>
        <cfvo type="min"/>
        <cfvo type="max"/>
        <color theme="0"/>
        <color theme="0"/>
      </colorScale>
    </cfRule>
  </conditionalFormatting>
  <conditionalFormatting sqref="AN93">
    <cfRule type="colorScale" priority="2768">
      <colorScale>
        <cfvo type="min"/>
        <cfvo type="max"/>
        <color theme="0"/>
        <color theme="0"/>
      </colorScale>
    </cfRule>
    <cfRule type="expression" priority="2769">
      <formula>#REF!</formula>
    </cfRule>
    <cfRule type="expression" dxfId="7767" priority="2770">
      <formula>AM93&lt;0</formula>
    </cfRule>
  </conditionalFormatting>
  <conditionalFormatting sqref="AN94:AN102">
    <cfRule type="colorScale" priority="2824">
      <colorScale>
        <cfvo type="min"/>
        <cfvo type="max"/>
        <color theme="0"/>
        <color theme="0"/>
      </colorScale>
    </cfRule>
    <cfRule type="expression" priority="2825">
      <formula>$F$19</formula>
    </cfRule>
    <cfRule type="expression" dxfId="7766" priority="2826">
      <formula>AM94&lt;0</formula>
    </cfRule>
  </conditionalFormatting>
  <conditionalFormatting sqref="AN104">
    <cfRule type="colorScale" priority="2765">
      <colorScale>
        <cfvo type="min"/>
        <cfvo type="max"/>
        <color theme="0"/>
        <color theme="0"/>
      </colorScale>
    </cfRule>
    <cfRule type="expression" priority="2766">
      <formula>#REF!</formula>
    </cfRule>
    <cfRule type="expression" dxfId="7765" priority="2767">
      <formula>AM104&lt;0</formula>
    </cfRule>
  </conditionalFormatting>
  <conditionalFormatting sqref="AN105:AN106">
    <cfRule type="colorScale" priority="2827">
      <colorScale>
        <cfvo type="min"/>
        <cfvo type="max"/>
        <color theme="0"/>
        <color theme="0"/>
      </colorScale>
    </cfRule>
    <cfRule type="expression" priority="2828">
      <formula>$F$19</formula>
    </cfRule>
    <cfRule type="expression" dxfId="7764" priority="2829">
      <formula>AM105&lt;0</formula>
    </cfRule>
  </conditionalFormatting>
  <conditionalFormatting sqref="AN110">
    <cfRule type="colorScale" priority="2830">
      <colorScale>
        <cfvo type="min"/>
        <cfvo type="max"/>
        <color theme="0"/>
        <color theme="0"/>
      </colorScale>
    </cfRule>
    <cfRule type="expression" dxfId="7763" priority="2831">
      <formula>AM110&lt;0</formula>
    </cfRule>
  </conditionalFormatting>
  <conditionalFormatting sqref="AN110:AN111">
    <cfRule type="expression" priority="2710">
      <formula>$F$19</formula>
    </cfRule>
  </conditionalFormatting>
  <conditionalFormatting sqref="AN111">
    <cfRule type="colorScale" priority="2709">
      <colorScale>
        <cfvo type="min"/>
        <cfvo type="max"/>
        <color theme="0"/>
        <color theme="0"/>
      </colorScale>
    </cfRule>
    <cfRule type="expression" dxfId="7762" priority="2711">
      <formula>AM111&lt;0</formula>
    </cfRule>
  </conditionalFormatting>
  <conditionalFormatting sqref="AN117:AN123">
    <cfRule type="colorScale" priority="2835">
      <colorScale>
        <cfvo type="min"/>
        <cfvo type="max"/>
        <color theme="0"/>
        <color theme="0"/>
      </colorScale>
    </cfRule>
    <cfRule type="expression" priority="2836">
      <formula>$F$19</formula>
    </cfRule>
    <cfRule type="expression" dxfId="7761" priority="2837">
      <formula>AM117&lt;0</formula>
    </cfRule>
  </conditionalFormatting>
  <conditionalFormatting sqref="AN125">
    <cfRule type="colorScale" priority="2762">
      <colorScale>
        <cfvo type="min"/>
        <cfvo type="max"/>
        <color theme="0"/>
        <color theme="0"/>
      </colorScale>
    </cfRule>
    <cfRule type="expression" priority="2763">
      <formula>#REF!</formula>
    </cfRule>
    <cfRule type="expression" dxfId="7760" priority="2764">
      <formula>AM125&lt;0</formula>
    </cfRule>
  </conditionalFormatting>
  <conditionalFormatting sqref="AN125:AN135">
    <cfRule type="expression" dxfId="7759" priority="2761">
      <formula>IF(AN125="Validar","Rojo","Verde")</formula>
    </cfRule>
  </conditionalFormatting>
  <conditionalFormatting sqref="AN126:AN132">
    <cfRule type="colorScale" priority="2838">
      <colorScale>
        <cfvo type="min"/>
        <cfvo type="max"/>
        <color theme="0"/>
        <color theme="0"/>
      </colorScale>
    </cfRule>
    <cfRule type="expression" dxfId="7758" priority="2840">
      <formula>AM126&lt;0</formula>
    </cfRule>
  </conditionalFormatting>
  <conditionalFormatting sqref="AN126:AN134">
    <cfRule type="expression" priority="2839">
      <formula>$F$19</formula>
    </cfRule>
  </conditionalFormatting>
  <conditionalFormatting sqref="AN133:AN134">
    <cfRule type="colorScale" priority="2841">
      <colorScale>
        <cfvo type="min"/>
        <cfvo type="max"/>
        <color theme="0"/>
        <color theme="0"/>
      </colorScale>
    </cfRule>
    <cfRule type="expression" dxfId="7757" priority="2842">
      <formula>AM133&lt;0</formula>
    </cfRule>
  </conditionalFormatting>
  <conditionalFormatting sqref="AN135">
    <cfRule type="colorScale" priority="2832">
      <colorScale>
        <cfvo type="min"/>
        <cfvo type="max"/>
        <color theme="0"/>
        <color theme="0"/>
      </colorScale>
    </cfRule>
    <cfRule type="expression" priority="2833">
      <formula>$F$23</formula>
    </cfRule>
    <cfRule type="expression" dxfId="7756" priority="2834">
      <formula>AM135&lt;0</formula>
    </cfRule>
  </conditionalFormatting>
  <conditionalFormatting sqref="AN110:AO111">
    <cfRule type="expression" dxfId="7755" priority="2705">
      <formula>IF(AN110="Validar","Rojo","Verde")</formula>
    </cfRule>
  </conditionalFormatting>
  <conditionalFormatting sqref="AN117:AO123">
    <cfRule type="expression" dxfId="7754" priority="2718">
      <formula>IF(AN117="Validar","Rojo","Verde")</formula>
    </cfRule>
  </conditionalFormatting>
  <conditionalFormatting sqref="AO40:AO66">
    <cfRule type="colorScale" priority="2753">
      <colorScale>
        <cfvo type="min"/>
        <cfvo type="max"/>
        <color theme="0"/>
        <color theme="0"/>
      </colorScale>
    </cfRule>
    <cfRule type="expression" priority="2754">
      <formula>#REF!</formula>
    </cfRule>
    <cfRule type="expression" dxfId="7753" priority="2755">
      <formula>AN40&lt;0</formula>
    </cfRule>
  </conditionalFormatting>
  <conditionalFormatting sqref="AO40:AO67">
    <cfRule type="expression" dxfId="7752" priority="2752">
      <formula>IF(AO40="Validar","Rojo","Verde")</formula>
    </cfRule>
  </conditionalFormatting>
  <conditionalFormatting sqref="AO67 AN82:AO82 AN92:AO92 AN103:AO103 AN107:AO107">
    <cfRule type="expression" priority="2757">
      <formula>$F$23</formula>
    </cfRule>
  </conditionalFormatting>
  <conditionalFormatting sqref="AO67 AO82 AO92 AO103 AO107">
    <cfRule type="expression" dxfId="7751" priority="2758">
      <formula>AN67&lt;0</formula>
    </cfRule>
  </conditionalFormatting>
  <conditionalFormatting sqref="AO69">
    <cfRule type="colorScale" priority="2750">
      <colorScale>
        <cfvo type="min"/>
        <cfvo type="max"/>
        <color theme="0"/>
        <color theme="0"/>
      </colorScale>
    </cfRule>
    <cfRule type="expression" dxfId="7750" priority="2751">
      <formula>AN69&lt;0</formula>
    </cfRule>
  </conditionalFormatting>
  <conditionalFormatting sqref="AO69:AO81">
    <cfRule type="expression" priority="2748">
      <formula>#REF!</formula>
    </cfRule>
  </conditionalFormatting>
  <conditionalFormatting sqref="AO69:AO82">
    <cfRule type="expression" dxfId="7749" priority="2746">
      <formula>IF(AO69="Validar","Rojo","Verde")</formula>
    </cfRule>
  </conditionalFormatting>
  <conditionalFormatting sqref="AO70:AO78">
    <cfRule type="colorScale" priority="2747">
      <colorScale>
        <cfvo type="min"/>
        <cfvo type="max"/>
        <color theme="0"/>
        <color theme="0"/>
      </colorScale>
    </cfRule>
    <cfRule type="expression" dxfId="7748" priority="2749">
      <formula>AN70&lt;0</formula>
    </cfRule>
  </conditionalFormatting>
  <conditionalFormatting sqref="AO79:AO81">
    <cfRule type="colorScale" priority="2759">
      <colorScale>
        <cfvo type="min"/>
        <cfvo type="max"/>
        <color theme="0"/>
        <color theme="0"/>
      </colorScale>
    </cfRule>
    <cfRule type="expression" dxfId="7747" priority="2760">
      <formula>AN79&lt;0</formula>
    </cfRule>
  </conditionalFormatting>
  <conditionalFormatting sqref="AO82 AO67 AO92 AO103 AO107">
    <cfRule type="colorScale" priority="2756">
      <colorScale>
        <cfvo type="min"/>
        <cfvo type="max"/>
        <color theme="0"/>
        <color theme="0"/>
      </colorScale>
    </cfRule>
  </conditionalFormatting>
  <conditionalFormatting sqref="AO84">
    <cfRule type="colorScale" priority="2744">
      <colorScale>
        <cfvo type="min"/>
        <cfvo type="max"/>
        <color theme="0"/>
        <color theme="0"/>
      </colorScale>
    </cfRule>
    <cfRule type="expression" dxfId="7746" priority="2745">
      <formula>AN84&lt;0</formula>
    </cfRule>
  </conditionalFormatting>
  <conditionalFormatting sqref="AO84:AO91">
    <cfRule type="expression" priority="2742">
      <formula>#REF!</formula>
    </cfRule>
  </conditionalFormatting>
  <conditionalFormatting sqref="AO84:AO92">
    <cfRule type="expression" dxfId="7745" priority="2740">
      <formula>IF(AO84="Validar","Rojo","Verde")</formula>
    </cfRule>
  </conditionalFormatting>
  <conditionalFormatting sqref="AO85:AO91">
    <cfRule type="colorScale" priority="2741">
      <colorScale>
        <cfvo type="min"/>
        <cfvo type="max"/>
        <color theme="0"/>
        <color theme="0"/>
      </colorScale>
    </cfRule>
    <cfRule type="expression" dxfId="7744" priority="2743">
      <formula>AN85&lt;0</formula>
    </cfRule>
  </conditionalFormatting>
  <conditionalFormatting sqref="AO94">
    <cfRule type="colorScale" priority="2738">
      <colorScale>
        <cfvo type="min"/>
        <cfvo type="max"/>
        <color theme="0"/>
        <color theme="0"/>
      </colorScale>
    </cfRule>
    <cfRule type="expression" dxfId="7743" priority="2739">
      <formula>AN94&lt;0</formula>
    </cfRule>
  </conditionalFormatting>
  <conditionalFormatting sqref="AO94:AO102">
    <cfRule type="expression" priority="2732">
      <formula>#REF!</formula>
    </cfRule>
  </conditionalFormatting>
  <conditionalFormatting sqref="AO94:AO103">
    <cfRule type="expression" dxfId="7742" priority="2730">
      <formula>IF(AO94="Validar","Rojo","Verde")</formula>
    </cfRule>
  </conditionalFormatting>
  <conditionalFormatting sqref="AO95:AO100">
    <cfRule type="colorScale" priority="2736">
      <colorScale>
        <cfvo type="min"/>
        <cfvo type="max"/>
        <color theme="0"/>
        <color theme="0"/>
      </colorScale>
    </cfRule>
    <cfRule type="expression" dxfId="7741" priority="2737">
      <formula>AN95&lt;0</formula>
    </cfRule>
  </conditionalFormatting>
  <conditionalFormatting sqref="AO101">
    <cfRule type="colorScale" priority="2734">
      <colorScale>
        <cfvo type="min"/>
        <cfvo type="max"/>
        <color theme="0"/>
        <color theme="0"/>
      </colorScale>
    </cfRule>
    <cfRule type="expression" dxfId="7740" priority="2735">
      <formula>AN101&lt;0</formula>
    </cfRule>
  </conditionalFormatting>
  <conditionalFormatting sqref="AO102">
    <cfRule type="colorScale" priority="2731">
      <colorScale>
        <cfvo type="min"/>
        <cfvo type="max"/>
        <color theme="0"/>
        <color theme="0"/>
      </colorScale>
    </cfRule>
    <cfRule type="expression" dxfId="7739" priority="2733">
      <formula>AN102&lt;0</formula>
    </cfRule>
  </conditionalFormatting>
  <conditionalFormatting sqref="AO105">
    <cfRule type="colorScale" priority="2728">
      <colorScale>
        <cfvo type="min"/>
        <cfvo type="max"/>
        <color theme="0"/>
        <color theme="0"/>
      </colorScale>
    </cfRule>
    <cfRule type="expression" dxfId="7738" priority="2729">
      <formula>AN105&lt;0</formula>
    </cfRule>
  </conditionalFormatting>
  <conditionalFormatting sqref="AO105:AO106">
    <cfRule type="expression" priority="2726">
      <formula>#REF!</formula>
    </cfRule>
  </conditionalFormatting>
  <conditionalFormatting sqref="AO105:AO107">
    <cfRule type="expression" dxfId="7737" priority="2724">
      <formula>IF(AO105="Validar","Rojo","Verde")</formula>
    </cfRule>
  </conditionalFormatting>
  <conditionalFormatting sqref="AO106">
    <cfRule type="colorScale" priority="2725">
      <colorScale>
        <cfvo type="min"/>
        <cfvo type="max"/>
        <color theme="0"/>
        <color theme="0"/>
      </colorScale>
    </cfRule>
    <cfRule type="expression" dxfId="7736" priority="2727">
      <formula>AN106&lt;0</formula>
    </cfRule>
  </conditionalFormatting>
  <conditionalFormatting sqref="AO110">
    <cfRule type="colorScale" priority="2716">
      <colorScale>
        <cfvo type="min"/>
        <cfvo type="max"/>
        <color theme="0"/>
        <color theme="0"/>
      </colorScale>
    </cfRule>
    <cfRule type="expression" dxfId="7735" priority="2717">
      <formula>AN110&lt;0</formula>
    </cfRule>
  </conditionalFormatting>
  <conditionalFormatting sqref="AO110:AO111">
    <cfRule type="expression" priority="2707">
      <formula>#REF!</formula>
    </cfRule>
  </conditionalFormatting>
  <conditionalFormatting sqref="AO111">
    <cfRule type="colorScale" priority="2706">
      <colorScale>
        <cfvo type="min"/>
        <cfvo type="max"/>
        <color theme="0"/>
        <color theme="0"/>
      </colorScale>
    </cfRule>
    <cfRule type="expression" dxfId="7734" priority="2708">
      <formula>AN111&lt;0</formula>
    </cfRule>
  </conditionalFormatting>
  <conditionalFormatting sqref="AO117">
    <cfRule type="colorScale" priority="2722">
      <colorScale>
        <cfvo type="min"/>
        <cfvo type="max"/>
        <color theme="0"/>
        <color theme="0"/>
      </colorScale>
    </cfRule>
    <cfRule type="expression" dxfId="7733" priority="2723">
      <formula>AN117&lt;0</formula>
    </cfRule>
  </conditionalFormatting>
  <conditionalFormatting sqref="AO117:AO123">
    <cfRule type="expression" priority="2720">
      <formula>#REF!</formula>
    </cfRule>
  </conditionalFormatting>
  <conditionalFormatting sqref="AO118:AO123">
    <cfRule type="colorScale" priority="2719">
      <colorScale>
        <cfvo type="min"/>
        <cfvo type="max"/>
        <color theme="0"/>
        <color theme="0"/>
      </colorScale>
    </cfRule>
    <cfRule type="expression" dxfId="7732" priority="2721">
      <formula>AN118&lt;0</formula>
    </cfRule>
  </conditionalFormatting>
  <conditionalFormatting sqref="AO126:AO135">
    <cfRule type="expression" dxfId="7731" priority="2843">
      <formula>IF(AO126="Validar","Rojo","Verde")</formula>
    </cfRule>
    <cfRule type="colorScale" priority="2844">
      <colorScale>
        <cfvo type="min"/>
        <cfvo type="max"/>
        <color theme="0"/>
        <color theme="0"/>
      </colorScale>
    </cfRule>
    <cfRule type="expression" priority="2845">
      <formula>$F$23</formula>
    </cfRule>
    <cfRule type="expression" dxfId="7730" priority="2846">
      <formula>AN126&lt;0</formula>
    </cfRule>
  </conditionalFormatting>
  <conditionalFormatting sqref="AN6">
    <cfRule type="colorScale" priority="2703">
      <colorScale>
        <cfvo type="min"/>
        <cfvo type="max"/>
        <color theme="0"/>
        <color theme="0"/>
      </colorScale>
    </cfRule>
    <cfRule type="expression" dxfId="7729" priority="2704">
      <formula>AM6&lt;0</formula>
    </cfRule>
  </conditionalFormatting>
  <conditionalFormatting sqref="AN6">
    <cfRule type="expression" dxfId="7728" priority="2701">
      <formula>IF(AN6="Validar","Rojo","Verde")</formula>
    </cfRule>
    <cfRule type="expression" priority="2702">
      <formula>#REF!</formula>
    </cfRule>
  </conditionalFormatting>
  <conditionalFormatting sqref="AN7:AN8">
    <cfRule type="colorScale" priority="2699">
      <colorScale>
        <cfvo type="min"/>
        <cfvo type="max"/>
        <color theme="0"/>
        <color theme="0"/>
      </colorScale>
    </cfRule>
    <cfRule type="expression" dxfId="7727" priority="2700">
      <formula>AM7&lt;0</formula>
    </cfRule>
  </conditionalFormatting>
  <conditionalFormatting sqref="AN7:AN8">
    <cfRule type="expression" dxfId="7726" priority="2697">
      <formula>IF(AN7="Validar","Rojo","Verde")</formula>
    </cfRule>
    <cfRule type="expression" priority="2698">
      <formula>#REF!</formula>
    </cfRule>
  </conditionalFormatting>
  <conditionalFormatting sqref="AR9">
    <cfRule type="colorScale" priority="2664">
      <colorScale>
        <cfvo type="min"/>
        <cfvo type="max"/>
        <color theme="0"/>
        <color theme="0"/>
      </colorScale>
    </cfRule>
    <cfRule type="expression" dxfId="7725" priority="2665">
      <formula>AQ9&lt;0</formula>
    </cfRule>
  </conditionalFormatting>
  <conditionalFormatting sqref="AR9:AR20">
    <cfRule type="expression" dxfId="7724" priority="2635">
      <formula>IF(AR9="Validar","Rojo","Verde")</formula>
    </cfRule>
    <cfRule type="expression" priority="2637">
      <formula>#REF!</formula>
    </cfRule>
  </conditionalFormatting>
  <conditionalFormatting sqref="AR10">
    <cfRule type="colorScale" priority="2641">
      <colorScale>
        <cfvo type="min"/>
        <cfvo type="max"/>
        <color theme="0"/>
        <color theme="0"/>
      </colorScale>
    </cfRule>
    <cfRule type="expression" dxfId="7723" priority="2642">
      <formula>AQ10&lt;0</formula>
    </cfRule>
  </conditionalFormatting>
  <conditionalFormatting sqref="AR11:AR14">
    <cfRule type="colorScale" priority="2662">
      <colorScale>
        <cfvo type="min"/>
        <cfvo type="max"/>
        <color theme="0"/>
        <color theme="0"/>
      </colorScale>
    </cfRule>
    <cfRule type="expression" dxfId="7722" priority="2663">
      <formula>AQ11&lt;0</formula>
    </cfRule>
  </conditionalFormatting>
  <conditionalFormatting sqref="AR15">
    <cfRule type="colorScale" priority="2639">
      <colorScale>
        <cfvo type="min"/>
        <cfvo type="max"/>
        <color theme="0"/>
        <color theme="0"/>
      </colorScale>
    </cfRule>
    <cfRule type="expression" dxfId="7721" priority="2640">
      <formula>AQ15&lt;0</formula>
    </cfRule>
  </conditionalFormatting>
  <conditionalFormatting sqref="AR16:AR17">
    <cfRule type="colorScale" priority="2660">
      <colorScale>
        <cfvo type="min"/>
        <cfvo type="max"/>
        <color theme="0"/>
        <color theme="0"/>
      </colorScale>
    </cfRule>
    <cfRule type="expression" dxfId="7720" priority="2661">
      <formula>AQ16&lt;0</formula>
    </cfRule>
  </conditionalFormatting>
  <conditionalFormatting sqref="AR18">
    <cfRule type="colorScale" priority="2636">
      <colorScale>
        <cfvo type="min"/>
        <cfvo type="max"/>
        <color theme="0"/>
        <color theme="0"/>
      </colorScale>
    </cfRule>
    <cfRule type="expression" dxfId="7719" priority="2638">
      <formula>AQ18&lt;0</formula>
    </cfRule>
  </conditionalFormatting>
  <conditionalFormatting sqref="AR19:AR20">
    <cfRule type="colorScale" priority="2658">
      <colorScale>
        <cfvo type="min"/>
        <cfvo type="max"/>
        <color theme="0"/>
        <color theme="0"/>
      </colorScale>
    </cfRule>
    <cfRule type="expression" dxfId="7718" priority="2659">
      <formula>AQ19&lt;0</formula>
    </cfRule>
  </conditionalFormatting>
  <conditionalFormatting sqref="AR23">
    <cfRule type="colorScale" priority="2633">
      <colorScale>
        <cfvo type="min"/>
        <cfvo type="max"/>
        <color theme="0"/>
        <color theme="0"/>
      </colorScale>
    </cfRule>
    <cfRule type="expression" dxfId="7717" priority="2634">
      <formula>AQ23&lt;0</formula>
    </cfRule>
  </conditionalFormatting>
  <conditionalFormatting sqref="AR23:AR31">
    <cfRule type="expression" dxfId="7716" priority="2627">
      <formula>IF(AR23="Validar","Rojo","Verde")</formula>
    </cfRule>
    <cfRule type="expression" priority="2629">
      <formula>#REF!</formula>
    </cfRule>
  </conditionalFormatting>
  <conditionalFormatting sqref="AR24">
    <cfRule type="colorScale" priority="2656">
      <colorScale>
        <cfvo type="min"/>
        <cfvo type="max"/>
        <color theme="0"/>
        <color theme="0"/>
      </colorScale>
    </cfRule>
    <cfRule type="expression" dxfId="7715" priority="2657">
      <formula>AQ24&lt;0</formula>
    </cfRule>
  </conditionalFormatting>
  <conditionalFormatting sqref="AR25">
    <cfRule type="colorScale" priority="2654">
      <colorScale>
        <cfvo type="min"/>
        <cfvo type="max"/>
        <color theme="0"/>
        <color theme="0"/>
      </colorScale>
    </cfRule>
    <cfRule type="expression" dxfId="7714" priority="2655">
      <formula>AQ25&lt;0</formula>
    </cfRule>
  </conditionalFormatting>
  <conditionalFormatting sqref="AR26">
    <cfRule type="colorScale" priority="2631">
      <colorScale>
        <cfvo type="min"/>
        <cfvo type="max"/>
        <color theme="0"/>
        <color theme="0"/>
      </colorScale>
    </cfRule>
    <cfRule type="expression" dxfId="7713" priority="2632">
      <formula>AQ26&lt;0</formula>
    </cfRule>
  </conditionalFormatting>
  <conditionalFormatting sqref="AR27">
    <cfRule type="colorScale" priority="2652">
      <colorScale>
        <cfvo type="min"/>
        <cfvo type="max"/>
        <color theme="0"/>
        <color theme="0"/>
      </colorScale>
    </cfRule>
    <cfRule type="expression" dxfId="7712" priority="2653">
      <formula>AQ27&lt;0</formula>
    </cfRule>
  </conditionalFormatting>
  <conditionalFormatting sqref="AR28">
    <cfRule type="colorScale" priority="2650">
      <colorScale>
        <cfvo type="min"/>
        <cfvo type="max"/>
        <color theme="0"/>
        <color theme="0"/>
      </colorScale>
    </cfRule>
    <cfRule type="expression" dxfId="7711" priority="2651">
      <formula>AQ28&lt;0</formula>
    </cfRule>
  </conditionalFormatting>
  <conditionalFormatting sqref="AR29">
    <cfRule type="colorScale" priority="2628">
      <colorScale>
        <cfvo type="min"/>
        <cfvo type="max"/>
        <color theme="0"/>
        <color theme="0"/>
      </colorScale>
    </cfRule>
    <cfRule type="expression" dxfId="7710" priority="2630">
      <formula>AQ29&lt;0</formula>
    </cfRule>
  </conditionalFormatting>
  <conditionalFormatting sqref="AR30">
    <cfRule type="colorScale" priority="2648">
      <colorScale>
        <cfvo type="min"/>
        <cfvo type="max"/>
        <color theme="0"/>
        <color theme="0"/>
      </colorScale>
    </cfRule>
    <cfRule type="expression" dxfId="7709" priority="2649">
      <formula>AQ30&lt;0</formula>
    </cfRule>
  </conditionalFormatting>
  <conditionalFormatting sqref="AR31">
    <cfRule type="colorScale" priority="2646">
      <colorScale>
        <cfvo type="min"/>
        <cfvo type="max"/>
        <color theme="0"/>
        <color theme="0"/>
      </colorScale>
    </cfRule>
    <cfRule type="expression" dxfId="7708" priority="2647">
      <formula>AQ31&lt;0</formula>
    </cfRule>
  </conditionalFormatting>
  <conditionalFormatting sqref="AR39">
    <cfRule type="colorScale" priority="2624">
      <colorScale>
        <cfvo type="min"/>
        <cfvo type="max"/>
        <color theme="0"/>
        <color theme="0"/>
      </colorScale>
    </cfRule>
    <cfRule type="expression" priority="2625">
      <formula>#REF!</formula>
    </cfRule>
    <cfRule type="expression" dxfId="7707" priority="2626">
      <formula>AQ39&lt;0</formula>
    </cfRule>
  </conditionalFormatting>
  <conditionalFormatting sqref="AR39:AR107">
    <cfRule type="expression" dxfId="7706" priority="2562">
      <formula>IF(AR39="Validar","Rojo","Verde")</formula>
    </cfRule>
  </conditionalFormatting>
  <conditionalFormatting sqref="AR40:AR67">
    <cfRule type="colorScale" priority="2643">
      <colorScale>
        <cfvo type="min"/>
        <cfvo type="max"/>
        <color theme="0"/>
        <color theme="0"/>
      </colorScale>
    </cfRule>
    <cfRule type="expression" priority="2644">
      <formula>$F$19</formula>
    </cfRule>
    <cfRule type="expression" dxfId="7705" priority="2645">
      <formula>AQ40&lt;0</formula>
    </cfRule>
  </conditionalFormatting>
  <conditionalFormatting sqref="AR68">
    <cfRule type="colorScale" priority="2621">
      <colorScale>
        <cfvo type="min"/>
        <cfvo type="max"/>
        <color theme="0"/>
        <color theme="0"/>
      </colorScale>
    </cfRule>
    <cfRule type="expression" priority="2622">
      <formula>#REF!</formula>
    </cfRule>
    <cfRule type="expression" dxfId="7704" priority="2623">
      <formula>AQ68&lt;0</formula>
    </cfRule>
  </conditionalFormatting>
  <conditionalFormatting sqref="AR69:AR81">
    <cfRule type="colorScale" priority="2668">
      <colorScale>
        <cfvo type="min"/>
        <cfvo type="max"/>
        <color theme="0"/>
        <color theme="0"/>
      </colorScale>
    </cfRule>
    <cfRule type="expression" priority="2669">
      <formula>$F$19</formula>
    </cfRule>
    <cfRule type="expression" dxfId="7703" priority="2670">
      <formula>AQ69&lt;0</formula>
    </cfRule>
  </conditionalFormatting>
  <conditionalFormatting sqref="AR82 AR92 AR103 AR107">
    <cfRule type="expression" dxfId="7702" priority="2667">
      <formula>AQ82&lt;0</formula>
    </cfRule>
  </conditionalFormatting>
  <conditionalFormatting sqref="AR83">
    <cfRule type="colorScale" priority="2563">
      <colorScale>
        <cfvo type="min"/>
        <cfvo type="max"/>
        <color theme="0"/>
        <color theme="0"/>
      </colorScale>
    </cfRule>
    <cfRule type="expression" priority="2564">
      <formula>#REF!</formula>
    </cfRule>
    <cfRule type="expression" dxfId="7701" priority="2565">
      <formula>AQ83&lt;0</formula>
    </cfRule>
  </conditionalFormatting>
  <conditionalFormatting sqref="AR84:AR91">
    <cfRule type="colorScale" priority="2671">
      <colorScale>
        <cfvo type="min"/>
        <cfvo type="max"/>
        <color theme="0"/>
        <color theme="0"/>
      </colorScale>
    </cfRule>
    <cfRule type="expression" priority="2672">
      <formula>$F$19</formula>
    </cfRule>
    <cfRule type="expression" dxfId="7700" priority="2673">
      <formula>AQ84&lt;0</formula>
    </cfRule>
  </conditionalFormatting>
  <conditionalFormatting sqref="AR92 AR82 AR103 AR107">
    <cfRule type="colorScale" priority="2666">
      <colorScale>
        <cfvo type="min"/>
        <cfvo type="max"/>
        <color theme="0"/>
        <color theme="0"/>
      </colorScale>
    </cfRule>
  </conditionalFormatting>
  <conditionalFormatting sqref="AR93">
    <cfRule type="colorScale" priority="2618">
      <colorScale>
        <cfvo type="min"/>
        <cfvo type="max"/>
        <color theme="0"/>
        <color theme="0"/>
      </colorScale>
    </cfRule>
    <cfRule type="expression" priority="2619">
      <formula>#REF!</formula>
    </cfRule>
    <cfRule type="expression" dxfId="7699" priority="2620">
      <formula>AQ93&lt;0</formula>
    </cfRule>
  </conditionalFormatting>
  <conditionalFormatting sqref="AR94:AR102">
    <cfRule type="colorScale" priority="2674">
      <colorScale>
        <cfvo type="min"/>
        <cfvo type="max"/>
        <color theme="0"/>
        <color theme="0"/>
      </colorScale>
    </cfRule>
    <cfRule type="expression" priority="2675">
      <formula>$F$19</formula>
    </cfRule>
    <cfRule type="expression" dxfId="7698" priority="2676">
      <formula>AQ94&lt;0</formula>
    </cfRule>
  </conditionalFormatting>
  <conditionalFormatting sqref="AR104">
    <cfRule type="colorScale" priority="2615">
      <colorScale>
        <cfvo type="min"/>
        <cfvo type="max"/>
        <color theme="0"/>
        <color theme="0"/>
      </colorScale>
    </cfRule>
    <cfRule type="expression" priority="2616">
      <formula>#REF!</formula>
    </cfRule>
    <cfRule type="expression" dxfId="7697" priority="2617">
      <formula>AQ104&lt;0</formula>
    </cfRule>
  </conditionalFormatting>
  <conditionalFormatting sqref="AR105:AR106">
    <cfRule type="colorScale" priority="2677">
      <colorScale>
        <cfvo type="min"/>
        <cfvo type="max"/>
        <color theme="0"/>
        <color theme="0"/>
      </colorScale>
    </cfRule>
    <cfRule type="expression" priority="2678">
      <formula>$F$19</formula>
    </cfRule>
    <cfRule type="expression" dxfId="7696" priority="2679">
      <formula>AQ105&lt;0</formula>
    </cfRule>
  </conditionalFormatting>
  <conditionalFormatting sqref="AR110">
    <cfRule type="colorScale" priority="2680">
      <colorScale>
        <cfvo type="min"/>
        <cfvo type="max"/>
        <color theme="0"/>
        <color theme="0"/>
      </colorScale>
    </cfRule>
    <cfRule type="expression" dxfId="7695" priority="2681">
      <formula>AQ110&lt;0</formula>
    </cfRule>
  </conditionalFormatting>
  <conditionalFormatting sqref="AR110:AR111">
    <cfRule type="expression" priority="2560">
      <formula>$F$19</formula>
    </cfRule>
  </conditionalFormatting>
  <conditionalFormatting sqref="AR111">
    <cfRule type="colorScale" priority="2559">
      <colorScale>
        <cfvo type="min"/>
        <cfvo type="max"/>
        <color theme="0"/>
        <color theme="0"/>
      </colorScale>
    </cfRule>
    <cfRule type="expression" dxfId="7694" priority="2561">
      <formula>AQ111&lt;0</formula>
    </cfRule>
  </conditionalFormatting>
  <conditionalFormatting sqref="AR117:AR123">
    <cfRule type="colorScale" priority="2685">
      <colorScale>
        <cfvo type="min"/>
        <cfvo type="max"/>
        <color theme="0"/>
        <color theme="0"/>
      </colorScale>
    </cfRule>
    <cfRule type="expression" priority="2686">
      <formula>$F$19</formula>
    </cfRule>
    <cfRule type="expression" dxfId="7693" priority="2687">
      <formula>AQ117&lt;0</formula>
    </cfRule>
  </conditionalFormatting>
  <conditionalFormatting sqref="AR125">
    <cfRule type="colorScale" priority="2612">
      <colorScale>
        <cfvo type="min"/>
        <cfvo type="max"/>
        <color theme="0"/>
        <color theme="0"/>
      </colorScale>
    </cfRule>
    <cfRule type="expression" priority="2613">
      <formula>#REF!</formula>
    </cfRule>
    <cfRule type="expression" dxfId="7692" priority="2614">
      <formula>AQ125&lt;0</formula>
    </cfRule>
  </conditionalFormatting>
  <conditionalFormatting sqref="AR125:AR135">
    <cfRule type="expression" dxfId="7691" priority="2611">
      <formula>IF(AR125="Validar","Rojo","Verde")</formula>
    </cfRule>
  </conditionalFormatting>
  <conditionalFormatting sqref="AR126:AR132">
    <cfRule type="colorScale" priority="2688">
      <colorScale>
        <cfvo type="min"/>
        <cfvo type="max"/>
        <color theme="0"/>
        <color theme="0"/>
      </colorScale>
    </cfRule>
    <cfRule type="expression" dxfId="7690" priority="2690">
      <formula>AQ126&lt;0</formula>
    </cfRule>
  </conditionalFormatting>
  <conditionalFormatting sqref="AR126:AR134">
    <cfRule type="expression" priority="2689">
      <formula>$F$19</formula>
    </cfRule>
  </conditionalFormatting>
  <conditionalFormatting sqref="AR133:AR134">
    <cfRule type="colorScale" priority="2691">
      <colorScale>
        <cfvo type="min"/>
        <cfvo type="max"/>
        <color theme="0"/>
        <color theme="0"/>
      </colorScale>
    </cfRule>
    <cfRule type="expression" dxfId="7689" priority="2692">
      <formula>AQ133&lt;0</formula>
    </cfRule>
  </conditionalFormatting>
  <conditionalFormatting sqref="AR135">
    <cfRule type="colorScale" priority="2682">
      <colorScale>
        <cfvo type="min"/>
        <cfvo type="max"/>
        <color theme="0"/>
        <color theme="0"/>
      </colorScale>
    </cfRule>
    <cfRule type="expression" priority="2683">
      <formula>$F$23</formula>
    </cfRule>
    <cfRule type="expression" dxfId="7688" priority="2684">
      <formula>AQ135&lt;0</formula>
    </cfRule>
  </conditionalFormatting>
  <conditionalFormatting sqref="AR110:AS111">
    <cfRule type="expression" dxfId="7687" priority="2555">
      <formula>IF(AR110="Validar","Rojo","Verde")</formula>
    </cfRule>
  </conditionalFormatting>
  <conditionalFormatting sqref="AR117:AS123">
    <cfRule type="expression" dxfId="7686" priority="2568">
      <formula>IF(AR117="Validar","Rojo","Verde")</formula>
    </cfRule>
  </conditionalFormatting>
  <conditionalFormatting sqref="AS40:AS66">
    <cfRule type="colorScale" priority="2603">
      <colorScale>
        <cfvo type="min"/>
        <cfvo type="max"/>
        <color theme="0"/>
        <color theme="0"/>
      </colorScale>
    </cfRule>
    <cfRule type="expression" priority="2604">
      <formula>#REF!</formula>
    </cfRule>
    <cfRule type="expression" dxfId="7685" priority="2605">
      <formula>AR40&lt;0</formula>
    </cfRule>
  </conditionalFormatting>
  <conditionalFormatting sqref="AS40:AS67">
    <cfRule type="expression" dxfId="7684" priority="2602">
      <formula>IF(AS40="Validar","Rojo","Verde")</formula>
    </cfRule>
  </conditionalFormatting>
  <conditionalFormatting sqref="AS67 AR82:AS82 AR92:AS92 AR103:AS103 AR107:AS107">
    <cfRule type="expression" priority="2607">
      <formula>$F$23</formula>
    </cfRule>
  </conditionalFormatting>
  <conditionalFormatting sqref="AS67 AS82 AS92 AS103 AS107">
    <cfRule type="expression" dxfId="7683" priority="2608">
      <formula>AR67&lt;0</formula>
    </cfRule>
  </conditionalFormatting>
  <conditionalFormatting sqref="AS69">
    <cfRule type="colorScale" priority="2600">
      <colorScale>
        <cfvo type="min"/>
        <cfvo type="max"/>
        <color theme="0"/>
        <color theme="0"/>
      </colorScale>
    </cfRule>
    <cfRule type="expression" dxfId="7682" priority="2601">
      <formula>AR69&lt;0</formula>
    </cfRule>
  </conditionalFormatting>
  <conditionalFormatting sqref="AS69:AS81">
    <cfRule type="expression" priority="2598">
      <formula>#REF!</formula>
    </cfRule>
  </conditionalFormatting>
  <conditionalFormatting sqref="AS69:AS82">
    <cfRule type="expression" dxfId="7681" priority="2596">
      <formula>IF(AS69="Validar","Rojo","Verde")</formula>
    </cfRule>
  </conditionalFormatting>
  <conditionalFormatting sqref="AS70:AS78">
    <cfRule type="colorScale" priority="2597">
      <colorScale>
        <cfvo type="min"/>
        <cfvo type="max"/>
        <color theme="0"/>
        <color theme="0"/>
      </colorScale>
    </cfRule>
    <cfRule type="expression" dxfId="7680" priority="2599">
      <formula>AR70&lt;0</formula>
    </cfRule>
  </conditionalFormatting>
  <conditionalFormatting sqref="AS79:AS81">
    <cfRule type="colorScale" priority="2609">
      <colorScale>
        <cfvo type="min"/>
        <cfvo type="max"/>
        <color theme="0"/>
        <color theme="0"/>
      </colorScale>
    </cfRule>
    <cfRule type="expression" dxfId="7679" priority="2610">
      <formula>AR79&lt;0</formula>
    </cfRule>
  </conditionalFormatting>
  <conditionalFormatting sqref="AS82 AS67 AS92 AS103 AS107">
    <cfRule type="colorScale" priority="2606">
      <colorScale>
        <cfvo type="min"/>
        <cfvo type="max"/>
        <color theme="0"/>
        <color theme="0"/>
      </colorScale>
    </cfRule>
  </conditionalFormatting>
  <conditionalFormatting sqref="AS84">
    <cfRule type="colorScale" priority="2594">
      <colorScale>
        <cfvo type="min"/>
        <cfvo type="max"/>
        <color theme="0"/>
        <color theme="0"/>
      </colorScale>
    </cfRule>
    <cfRule type="expression" dxfId="7678" priority="2595">
      <formula>AR84&lt;0</formula>
    </cfRule>
  </conditionalFormatting>
  <conditionalFormatting sqref="AS84:AS91">
    <cfRule type="expression" priority="2592">
      <formula>#REF!</formula>
    </cfRule>
  </conditionalFormatting>
  <conditionalFormatting sqref="AS84:AS92">
    <cfRule type="expression" dxfId="7677" priority="2590">
      <formula>IF(AS84="Validar","Rojo","Verde")</formula>
    </cfRule>
  </conditionalFormatting>
  <conditionalFormatting sqref="AS85:AS91">
    <cfRule type="colorScale" priority="2591">
      <colorScale>
        <cfvo type="min"/>
        <cfvo type="max"/>
        <color theme="0"/>
        <color theme="0"/>
      </colorScale>
    </cfRule>
    <cfRule type="expression" dxfId="7676" priority="2593">
      <formula>AR85&lt;0</formula>
    </cfRule>
  </conditionalFormatting>
  <conditionalFormatting sqref="AS94">
    <cfRule type="colorScale" priority="2588">
      <colorScale>
        <cfvo type="min"/>
        <cfvo type="max"/>
        <color theme="0"/>
        <color theme="0"/>
      </colorScale>
    </cfRule>
    <cfRule type="expression" dxfId="7675" priority="2589">
      <formula>AR94&lt;0</formula>
    </cfRule>
  </conditionalFormatting>
  <conditionalFormatting sqref="AS94:AS102">
    <cfRule type="expression" priority="2582">
      <formula>#REF!</formula>
    </cfRule>
  </conditionalFormatting>
  <conditionalFormatting sqref="AS94:AS103">
    <cfRule type="expression" dxfId="7674" priority="2580">
      <formula>IF(AS94="Validar","Rojo","Verde")</formula>
    </cfRule>
  </conditionalFormatting>
  <conditionalFormatting sqref="AS95:AS100">
    <cfRule type="colorScale" priority="2586">
      <colorScale>
        <cfvo type="min"/>
        <cfvo type="max"/>
        <color theme="0"/>
        <color theme="0"/>
      </colorScale>
    </cfRule>
    <cfRule type="expression" dxfId="7673" priority="2587">
      <formula>AR95&lt;0</formula>
    </cfRule>
  </conditionalFormatting>
  <conditionalFormatting sqref="AS101">
    <cfRule type="colorScale" priority="2584">
      <colorScale>
        <cfvo type="min"/>
        <cfvo type="max"/>
        <color theme="0"/>
        <color theme="0"/>
      </colorScale>
    </cfRule>
    <cfRule type="expression" dxfId="7672" priority="2585">
      <formula>AR101&lt;0</formula>
    </cfRule>
  </conditionalFormatting>
  <conditionalFormatting sqref="AS102">
    <cfRule type="colorScale" priority="2581">
      <colorScale>
        <cfvo type="min"/>
        <cfvo type="max"/>
        <color theme="0"/>
        <color theme="0"/>
      </colorScale>
    </cfRule>
    <cfRule type="expression" dxfId="7671" priority="2583">
      <formula>AR102&lt;0</formula>
    </cfRule>
  </conditionalFormatting>
  <conditionalFormatting sqref="AS105">
    <cfRule type="colorScale" priority="2578">
      <colorScale>
        <cfvo type="min"/>
        <cfvo type="max"/>
        <color theme="0"/>
        <color theme="0"/>
      </colorScale>
    </cfRule>
    <cfRule type="expression" dxfId="7670" priority="2579">
      <formula>AR105&lt;0</formula>
    </cfRule>
  </conditionalFormatting>
  <conditionalFormatting sqref="AS105:AS106">
    <cfRule type="expression" priority="2576">
      <formula>#REF!</formula>
    </cfRule>
  </conditionalFormatting>
  <conditionalFormatting sqref="AS105:AS107">
    <cfRule type="expression" dxfId="7669" priority="2574">
      <formula>IF(AS105="Validar","Rojo","Verde")</formula>
    </cfRule>
  </conditionalFormatting>
  <conditionalFormatting sqref="AS106">
    <cfRule type="colorScale" priority="2575">
      <colorScale>
        <cfvo type="min"/>
        <cfvo type="max"/>
        <color theme="0"/>
        <color theme="0"/>
      </colorScale>
    </cfRule>
    <cfRule type="expression" dxfId="7668" priority="2577">
      <formula>AR106&lt;0</formula>
    </cfRule>
  </conditionalFormatting>
  <conditionalFormatting sqref="AS110">
    <cfRule type="colorScale" priority="2566">
      <colorScale>
        <cfvo type="min"/>
        <cfvo type="max"/>
        <color theme="0"/>
        <color theme="0"/>
      </colorScale>
    </cfRule>
    <cfRule type="expression" dxfId="7667" priority="2567">
      <formula>AR110&lt;0</formula>
    </cfRule>
  </conditionalFormatting>
  <conditionalFormatting sqref="AS110:AS111">
    <cfRule type="expression" priority="2557">
      <formula>#REF!</formula>
    </cfRule>
  </conditionalFormatting>
  <conditionalFormatting sqref="AS111">
    <cfRule type="colorScale" priority="2556">
      <colorScale>
        <cfvo type="min"/>
        <cfvo type="max"/>
        <color theme="0"/>
        <color theme="0"/>
      </colorScale>
    </cfRule>
    <cfRule type="expression" dxfId="7666" priority="2558">
      <formula>AR111&lt;0</formula>
    </cfRule>
  </conditionalFormatting>
  <conditionalFormatting sqref="AS117">
    <cfRule type="colorScale" priority="2572">
      <colorScale>
        <cfvo type="min"/>
        <cfvo type="max"/>
        <color theme="0"/>
        <color theme="0"/>
      </colorScale>
    </cfRule>
    <cfRule type="expression" dxfId="7665" priority="2573">
      <formula>AR117&lt;0</formula>
    </cfRule>
  </conditionalFormatting>
  <conditionalFormatting sqref="AS117:AS123">
    <cfRule type="expression" priority="2570">
      <formula>#REF!</formula>
    </cfRule>
  </conditionalFormatting>
  <conditionalFormatting sqref="AS118:AS123">
    <cfRule type="colorScale" priority="2569">
      <colorScale>
        <cfvo type="min"/>
        <cfvo type="max"/>
        <color theme="0"/>
        <color theme="0"/>
      </colorScale>
    </cfRule>
    <cfRule type="expression" dxfId="7664" priority="2571">
      <formula>AR118&lt;0</formula>
    </cfRule>
  </conditionalFormatting>
  <conditionalFormatting sqref="AS126:AS135">
    <cfRule type="expression" dxfId="7663" priority="2693">
      <formula>IF(AS126="Validar","Rojo","Verde")</formula>
    </cfRule>
    <cfRule type="colorScale" priority="2694">
      <colorScale>
        <cfvo type="min"/>
        <cfvo type="max"/>
        <color theme="0"/>
        <color theme="0"/>
      </colorScale>
    </cfRule>
    <cfRule type="expression" priority="2695">
      <formula>$F$23</formula>
    </cfRule>
    <cfRule type="expression" dxfId="7662" priority="2696">
      <formula>AR126&lt;0</formula>
    </cfRule>
  </conditionalFormatting>
  <conditionalFormatting sqref="AR6">
    <cfRule type="colorScale" priority="2553">
      <colorScale>
        <cfvo type="min"/>
        <cfvo type="max"/>
        <color theme="0"/>
        <color theme="0"/>
      </colorScale>
    </cfRule>
    <cfRule type="expression" dxfId="7661" priority="2554">
      <formula>AQ6&lt;0</formula>
    </cfRule>
  </conditionalFormatting>
  <conditionalFormatting sqref="AR6">
    <cfRule type="expression" dxfId="7660" priority="2551">
      <formula>IF(AR6="Validar","Rojo","Verde")</formula>
    </cfRule>
    <cfRule type="expression" priority="2552">
      <formula>#REF!</formula>
    </cfRule>
  </conditionalFormatting>
  <conditionalFormatting sqref="AR7:AR8">
    <cfRule type="colorScale" priority="2549">
      <colorScale>
        <cfvo type="min"/>
        <cfvo type="max"/>
        <color theme="0"/>
        <color theme="0"/>
      </colorScale>
    </cfRule>
    <cfRule type="expression" dxfId="7659" priority="2550">
      <formula>AQ7&lt;0</formula>
    </cfRule>
  </conditionalFormatting>
  <conditionalFormatting sqref="AR7:AR8">
    <cfRule type="expression" dxfId="7658" priority="2547">
      <formula>IF(AR7="Validar","Rojo","Verde")</formula>
    </cfRule>
    <cfRule type="expression" priority="2548">
      <formula>#REF!</formula>
    </cfRule>
  </conditionalFormatting>
  <conditionalFormatting sqref="AX9">
    <cfRule type="colorScale" priority="2514">
      <colorScale>
        <cfvo type="min"/>
        <cfvo type="max"/>
        <color theme="0"/>
        <color theme="0"/>
      </colorScale>
    </cfRule>
    <cfRule type="expression" dxfId="7657" priority="2515">
      <formula>AW9&lt;0</formula>
    </cfRule>
  </conditionalFormatting>
  <conditionalFormatting sqref="AX9:AX20">
    <cfRule type="expression" dxfId="7656" priority="2485">
      <formula>IF(AX9="Validar","Rojo","Verde")</formula>
    </cfRule>
    <cfRule type="expression" priority="2487">
      <formula>#REF!</formula>
    </cfRule>
  </conditionalFormatting>
  <conditionalFormatting sqref="AX10">
    <cfRule type="colorScale" priority="2491">
      <colorScale>
        <cfvo type="min"/>
        <cfvo type="max"/>
        <color theme="0"/>
        <color theme="0"/>
      </colorScale>
    </cfRule>
    <cfRule type="expression" dxfId="7655" priority="2492">
      <formula>AW10&lt;0</formula>
    </cfRule>
  </conditionalFormatting>
  <conditionalFormatting sqref="AX11:AX14">
    <cfRule type="colorScale" priority="2512">
      <colorScale>
        <cfvo type="min"/>
        <cfvo type="max"/>
        <color theme="0"/>
        <color theme="0"/>
      </colorScale>
    </cfRule>
    <cfRule type="expression" dxfId="7654" priority="2513">
      <formula>AW11&lt;0</formula>
    </cfRule>
  </conditionalFormatting>
  <conditionalFormatting sqref="AX15">
    <cfRule type="colorScale" priority="2489">
      <colorScale>
        <cfvo type="min"/>
        <cfvo type="max"/>
        <color theme="0"/>
        <color theme="0"/>
      </colorScale>
    </cfRule>
    <cfRule type="expression" dxfId="7653" priority="2490">
      <formula>AW15&lt;0</formula>
    </cfRule>
  </conditionalFormatting>
  <conditionalFormatting sqref="AX16:AX17">
    <cfRule type="colorScale" priority="2510">
      <colorScale>
        <cfvo type="min"/>
        <cfvo type="max"/>
        <color theme="0"/>
        <color theme="0"/>
      </colorScale>
    </cfRule>
    <cfRule type="expression" dxfId="7652" priority="2511">
      <formula>AW16&lt;0</formula>
    </cfRule>
  </conditionalFormatting>
  <conditionalFormatting sqref="AX18">
    <cfRule type="colorScale" priority="2486">
      <colorScale>
        <cfvo type="min"/>
        <cfvo type="max"/>
        <color theme="0"/>
        <color theme="0"/>
      </colorScale>
    </cfRule>
    <cfRule type="expression" dxfId="7651" priority="2488">
      <formula>AW18&lt;0</formula>
    </cfRule>
  </conditionalFormatting>
  <conditionalFormatting sqref="AX19:AX20">
    <cfRule type="colorScale" priority="2508">
      <colorScale>
        <cfvo type="min"/>
        <cfvo type="max"/>
        <color theme="0"/>
        <color theme="0"/>
      </colorScale>
    </cfRule>
    <cfRule type="expression" dxfId="7650" priority="2509">
      <formula>AW19&lt;0</formula>
    </cfRule>
  </conditionalFormatting>
  <conditionalFormatting sqref="AX23">
    <cfRule type="colorScale" priority="2483">
      <colorScale>
        <cfvo type="min"/>
        <cfvo type="max"/>
        <color theme="0"/>
        <color theme="0"/>
      </colorScale>
    </cfRule>
    <cfRule type="expression" dxfId="7649" priority="2484">
      <formula>AW23&lt;0</formula>
    </cfRule>
  </conditionalFormatting>
  <conditionalFormatting sqref="AX23:AX31">
    <cfRule type="expression" dxfId="7648" priority="2477">
      <formula>IF(AX23="Validar","Rojo","Verde")</formula>
    </cfRule>
    <cfRule type="expression" priority="2479">
      <formula>#REF!</formula>
    </cfRule>
  </conditionalFormatting>
  <conditionalFormatting sqref="AX24">
    <cfRule type="colorScale" priority="2506">
      <colorScale>
        <cfvo type="min"/>
        <cfvo type="max"/>
        <color theme="0"/>
        <color theme="0"/>
      </colorScale>
    </cfRule>
    <cfRule type="expression" dxfId="7647" priority="2507">
      <formula>AW24&lt;0</formula>
    </cfRule>
  </conditionalFormatting>
  <conditionalFormatting sqref="AX25">
    <cfRule type="colorScale" priority="2504">
      <colorScale>
        <cfvo type="min"/>
        <cfvo type="max"/>
        <color theme="0"/>
        <color theme="0"/>
      </colorScale>
    </cfRule>
    <cfRule type="expression" dxfId="7646" priority="2505">
      <formula>AW25&lt;0</formula>
    </cfRule>
  </conditionalFormatting>
  <conditionalFormatting sqref="AX26">
    <cfRule type="colorScale" priority="2481">
      <colorScale>
        <cfvo type="min"/>
        <cfvo type="max"/>
        <color theme="0"/>
        <color theme="0"/>
      </colorScale>
    </cfRule>
    <cfRule type="expression" dxfId="7645" priority="2482">
      <formula>AW26&lt;0</formula>
    </cfRule>
  </conditionalFormatting>
  <conditionalFormatting sqref="AX27">
    <cfRule type="colorScale" priority="2502">
      <colorScale>
        <cfvo type="min"/>
        <cfvo type="max"/>
        <color theme="0"/>
        <color theme="0"/>
      </colorScale>
    </cfRule>
    <cfRule type="expression" dxfId="7644" priority="2503">
      <formula>AW27&lt;0</formula>
    </cfRule>
  </conditionalFormatting>
  <conditionalFormatting sqref="AX28">
    <cfRule type="colorScale" priority="2500">
      <colorScale>
        <cfvo type="min"/>
        <cfvo type="max"/>
        <color theme="0"/>
        <color theme="0"/>
      </colorScale>
    </cfRule>
    <cfRule type="expression" dxfId="7643" priority="2501">
      <formula>AW28&lt;0</formula>
    </cfRule>
  </conditionalFormatting>
  <conditionalFormatting sqref="AX29">
    <cfRule type="colorScale" priority="2478">
      <colorScale>
        <cfvo type="min"/>
        <cfvo type="max"/>
        <color theme="0"/>
        <color theme="0"/>
      </colorScale>
    </cfRule>
    <cfRule type="expression" dxfId="7642" priority="2480">
      <formula>AW29&lt;0</formula>
    </cfRule>
  </conditionalFormatting>
  <conditionalFormatting sqref="AX30">
    <cfRule type="colorScale" priority="2498">
      <colorScale>
        <cfvo type="min"/>
        <cfvo type="max"/>
        <color theme="0"/>
        <color theme="0"/>
      </colorScale>
    </cfRule>
    <cfRule type="expression" dxfId="7641" priority="2499">
      <formula>AW30&lt;0</formula>
    </cfRule>
  </conditionalFormatting>
  <conditionalFormatting sqref="AX31">
    <cfRule type="colorScale" priority="2496">
      <colorScale>
        <cfvo type="min"/>
        <cfvo type="max"/>
        <color theme="0"/>
        <color theme="0"/>
      </colorScale>
    </cfRule>
    <cfRule type="expression" dxfId="7640" priority="2497">
      <formula>AW31&lt;0</formula>
    </cfRule>
  </conditionalFormatting>
  <conditionalFormatting sqref="AX39">
    <cfRule type="colorScale" priority="2474">
      <colorScale>
        <cfvo type="min"/>
        <cfvo type="max"/>
        <color theme="0"/>
        <color theme="0"/>
      </colorScale>
    </cfRule>
    <cfRule type="expression" priority="2475">
      <formula>#REF!</formula>
    </cfRule>
    <cfRule type="expression" dxfId="7639" priority="2476">
      <formula>AW39&lt;0</formula>
    </cfRule>
  </conditionalFormatting>
  <conditionalFormatting sqref="AX39:AX107">
    <cfRule type="expression" dxfId="7638" priority="2412">
      <formula>IF(AX39="Validar","Rojo","Verde")</formula>
    </cfRule>
  </conditionalFormatting>
  <conditionalFormatting sqref="AX40:AX67">
    <cfRule type="colorScale" priority="2493">
      <colorScale>
        <cfvo type="min"/>
        <cfvo type="max"/>
        <color theme="0"/>
        <color theme="0"/>
      </colorScale>
    </cfRule>
    <cfRule type="expression" priority="2494">
      <formula>$F$19</formula>
    </cfRule>
    <cfRule type="expression" dxfId="7637" priority="2495">
      <formula>AW40&lt;0</formula>
    </cfRule>
  </conditionalFormatting>
  <conditionalFormatting sqref="AX68">
    <cfRule type="colorScale" priority="2471">
      <colorScale>
        <cfvo type="min"/>
        <cfvo type="max"/>
        <color theme="0"/>
        <color theme="0"/>
      </colorScale>
    </cfRule>
    <cfRule type="expression" priority="2472">
      <formula>#REF!</formula>
    </cfRule>
    <cfRule type="expression" dxfId="7636" priority="2473">
      <formula>AW68&lt;0</formula>
    </cfRule>
  </conditionalFormatting>
  <conditionalFormatting sqref="AX69:AX81">
    <cfRule type="colorScale" priority="2518">
      <colorScale>
        <cfvo type="min"/>
        <cfvo type="max"/>
        <color theme="0"/>
        <color theme="0"/>
      </colorScale>
    </cfRule>
    <cfRule type="expression" priority="2519">
      <formula>$F$19</formula>
    </cfRule>
    <cfRule type="expression" dxfId="7635" priority="2520">
      <formula>AW69&lt;0</formula>
    </cfRule>
  </conditionalFormatting>
  <conditionalFormatting sqref="AX82 AX92 AX103 AX107">
    <cfRule type="expression" dxfId="7634" priority="2517">
      <formula>AW82&lt;0</formula>
    </cfRule>
  </conditionalFormatting>
  <conditionalFormatting sqref="AX83">
    <cfRule type="colorScale" priority="2413">
      <colorScale>
        <cfvo type="min"/>
        <cfvo type="max"/>
        <color theme="0"/>
        <color theme="0"/>
      </colorScale>
    </cfRule>
    <cfRule type="expression" priority="2414">
      <formula>#REF!</formula>
    </cfRule>
    <cfRule type="expression" dxfId="7633" priority="2415">
      <formula>AW83&lt;0</formula>
    </cfRule>
  </conditionalFormatting>
  <conditionalFormatting sqref="AX84:AX91">
    <cfRule type="colorScale" priority="2521">
      <colorScale>
        <cfvo type="min"/>
        <cfvo type="max"/>
        <color theme="0"/>
        <color theme="0"/>
      </colorScale>
    </cfRule>
    <cfRule type="expression" priority="2522">
      <formula>$F$19</formula>
    </cfRule>
    <cfRule type="expression" dxfId="7632" priority="2523">
      <formula>AW84&lt;0</formula>
    </cfRule>
  </conditionalFormatting>
  <conditionalFormatting sqref="AX92 AX82 AX103 AX107">
    <cfRule type="colorScale" priority="2516">
      <colorScale>
        <cfvo type="min"/>
        <cfvo type="max"/>
        <color theme="0"/>
        <color theme="0"/>
      </colorScale>
    </cfRule>
  </conditionalFormatting>
  <conditionalFormatting sqref="AX93">
    <cfRule type="colorScale" priority="2468">
      <colorScale>
        <cfvo type="min"/>
        <cfvo type="max"/>
        <color theme="0"/>
        <color theme="0"/>
      </colorScale>
    </cfRule>
    <cfRule type="expression" priority="2469">
      <formula>#REF!</formula>
    </cfRule>
    <cfRule type="expression" dxfId="7631" priority="2470">
      <formula>AW93&lt;0</formula>
    </cfRule>
  </conditionalFormatting>
  <conditionalFormatting sqref="AX94:AX102">
    <cfRule type="colorScale" priority="2524">
      <colorScale>
        <cfvo type="min"/>
        <cfvo type="max"/>
        <color theme="0"/>
        <color theme="0"/>
      </colorScale>
    </cfRule>
    <cfRule type="expression" priority="2525">
      <formula>$F$19</formula>
    </cfRule>
    <cfRule type="expression" dxfId="7630" priority="2526">
      <formula>AW94&lt;0</formula>
    </cfRule>
  </conditionalFormatting>
  <conditionalFormatting sqref="AX104">
    <cfRule type="colorScale" priority="2465">
      <colorScale>
        <cfvo type="min"/>
        <cfvo type="max"/>
        <color theme="0"/>
        <color theme="0"/>
      </colorScale>
    </cfRule>
    <cfRule type="expression" priority="2466">
      <formula>#REF!</formula>
    </cfRule>
    <cfRule type="expression" dxfId="7629" priority="2467">
      <formula>AW104&lt;0</formula>
    </cfRule>
  </conditionalFormatting>
  <conditionalFormatting sqref="AX105:AX106">
    <cfRule type="colorScale" priority="2527">
      <colorScale>
        <cfvo type="min"/>
        <cfvo type="max"/>
        <color theme="0"/>
        <color theme="0"/>
      </colorScale>
    </cfRule>
    <cfRule type="expression" priority="2528">
      <formula>$F$19</formula>
    </cfRule>
    <cfRule type="expression" dxfId="7628" priority="2529">
      <formula>AW105&lt;0</formula>
    </cfRule>
  </conditionalFormatting>
  <conditionalFormatting sqref="AX110">
    <cfRule type="colorScale" priority="2530">
      <colorScale>
        <cfvo type="min"/>
        <cfvo type="max"/>
        <color theme="0"/>
        <color theme="0"/>
      </colorScale>
    </cfRule>
    <cfRule type="expression" dxfId="7627" priority="2531">
      <formula>AW110&lt;0</formula>
    </cfRule>
  </conditionalFormatting>
  <conditionalFormatting sqref="AX110:AX111">
    <cfRule type="expression" priority="2410">
      <formula>$F$19</formula>
    </cfRule>
  </conditionalFormatting>
  <conditionalFormatting sqref="AX111">
    <cfRule type="colorScale" priority="2409">
      <colorScale>
        <cfvo type="min"/>
        <cfvo type="max"/>
        <color theme="0"/>
        <color theme="0"/>
      </colorScale>
    </cfRule>
    <cfRule type="expression" dxfId="7626" priority="2411">
      <formula>AW111&lt;0</formula>
    </cfRule>
  </conditionalFormatting>
  <conditionalFormatting sqref="AX117:AX123">
    <cfRule type="colorScale" priority="2535">
      <colorScale>
        <cfvo type="min"/>
        <cfvo type="max"/>
        <color theme="0"/>
        <color theme="0"/>
      </colorScale>
    </cfRule>
    <cfRule type="expression" priority="2536">
      <formula>$F$19</formula>
    </cfRule>
    <cfRule type="expression" dxfId="7625" priority="2537">
      <formula>AW117&lt;0</formula>
    </cfRule>
  </conditionalFormatting>
  <conditionalFormatting sqref="AX125">
    <cfRule type="colorScale" priority="2462">
      <colorScale>
        <cfvo type="min"/>
        <cfvo type="max"/>
        <color theme="0"/>
        <color theme="0"/>
      </colorScale>
    </cfRule>
    <cfRule type="expression" priority="2463">
      <formula>#REF!</formula>
    </cfRule>
    <cfRule type="expression" dxfId="7624" priority="2464">
      <formula>AW125&lt;0</formula>
    </cfRule>
  </conditionalFormatting>
  <conditionalFormatting sqref="AX125:AX135">
    <cfRule type="expression" dxfId="7623" priority="2461">
      <formula>IF(AX125="Validar","Rojo","Verde")</formula>
    </cfRule>
  </conditionalFormatting>
  <conditionalFormatting sqref="AX126:AX132">
    <cfRule type="colorScale" priority="2538">
      <colorScale>
        <cfvo type="min"/>
        <cfvo type="max"/>
        <color theme="0"/>
        <color theme="0"/>
      </colorScale>
    </cfRule>
    <cfRule type="expression" dxfId="7622" priority="2540">
      <formula>AW126&lt;0</formula>
    </cfRule>
  </conditionalFormatting>
  <conditionalFormatting sqref="AX126:AX134">
    <cfRule type="expression" priority="2539">
      <formula>$F$19</formula>
    </cfRule>
  </conditionalFormatting>
  <conditionalFormatting sqref="AX133:AX134">
    <cfRule type="colorScale" priority="2541">
      <colorScale>
        <cfvo type="min"/>
        <cfvo type="max"/>
        <color theme="0"/>
        <color theme="0"/>
      </colorScale>
    </cfRule>
    <cfRule type="expression" dxfId="7621" priority="2542">
      <formula>AW133&lt;0</formula>
    </cfRule>
  </conditionalFormatting>
  <conditionalFormatting sqref="AX135">
    <cfRule type="colorScale" priority="2532">
      <colorScale>
        <cfvo type="min"/>
        <cfvo type="max"/>
        <color theme="0"/>
        <color theme="0"/>
      </colorScale>
    </cfRule>
    <cfRule type="expression" priority="2533">
      <formula>$F$23</formula>
    </cfRule>
    <cfRule type="expression" dxfId="7620" priority="2534">
      <formula>AW135&lt;0</formula>
    </cfRule>
  </conditionalFormatting>
  <conditionalFormatting sqref="AX110:AY111">
    <cfRule type="expression" dxfId="7619" priority="2405">
      <formula>IF(AX110="Validar","Rojo","Verde")</formula>
    </cfRule>
  </conditionalFormatting>
  <conditionalFormatting sqref="AX117:AY123">
    <cfRule type="expression" dxfId="7618" priority="2418">
      <formula>IF(AX117="Validar","Rojo","Verde")</formula>
    </cfRule>
  </conditionalFormatting>
  <conditionalFormatting sqref="AY40:AY66">
    <cfRule type="colorScale" priority="2453">
      <colorScale>
        <cfvo type="min"/>
        <cfvo type="max"/>
        <color theme="0"/>
        <color theme="0"/>
      </colorScale>
    </cfRule>
    <cfRule type="expression" priority="2454">
      <formula>#REF!</formula>
    </cfRule>
    <cfRule type="expression" dxfId="7617" priority="2455">
      <formula>AX40&lt;0</formula>
    </cfRule>
  </conditionalFormatting>
  <conditionalFormatting sqref="AY40:AY67">
    <cfRule type="expression" dxfId="7616" priority="2452">
      <formula>IF(AY40="Validar","Rojo","Verde")</formula>
    </cfRule>
  </conditionalFormatting>
  <conditionalFormatting sqref="AY67 AX82:AY82 AX92:AY92 AX103:AY103 AX107:AY107">
    <cfRule type="expression" priority="2457">
      <formula>$F$23</formula>
    </cfRule>
  </conditionalFormatting>
  <conditionalFormatting sqref="AY67 AY82 AY92 AY103 AY107">
    <cfRule type="expression" dxfId="7615" priority="2458">
      <formula>AX67&lt;0</formula>
    </cfRule>
  </conditionalFormatting>
  <conditionalFormatting sqref="AY69">
    <cfRule type="colorScale" priority="2450">
      <colorScale>
        <cfvo type="min"/>
        <cfvo type="max"/>
        <color theme="0"/>
        <color theme="0"/>
      </colorScale>
    </cfRule>
    <cfRule type="expression" dxfId="7614" priority="2451">
      <formula>AX69&lt;0</formula>
    </cfRule>
  </conditionalFormatting>
  <conditionalFormatting sqref="AY69:AY81">
    <cfRule type="expression" priority="2448">
      <formula>#REF!</formula>
    </cfRule>
  </conditionalFormatting>
  <conditionalFormatting sqref="AY69:AY82">
    <cfRule type="expression" dxfId="7613" priority="2446">
      <formula>IF(AY69="Validar","Rojo","Verde")</formula>
    </cfRule>
  </conditionalFormatting>
  <conditionalFormatting sqref="AY70:AY78">
    <cfRule type="colorScale" priority="2447">
      <colorScale>
        <cfvo type="min"/>
        <cfvo type="max"/>
        <color theme="0"/>
        <color theme="0"/>
      </colorScale>
    </cfRule>
    <cfRule type="expression" dxfId="7612" priority="2449">
      <formula>AX70&lt;0</formula>
    </cfRule>
  </conditionalFormatting>
  <conditionalFormatting sqref="AY79:AY81">
    <cfRule type="colorScale" priority="2459">
      <colorScale>
        <cfvo type="min"/>
        <cfvo type="max"/>
        <color theme="0"/>
        <color theme="0"/>
      </colorScale>
    </cfRule>
    <cfRule type="expression" dxfId="7611" priority="2460">
      <formula>AX79&lt;0</formula>
    </cfRule>
  </conditionalFormatting>
  <conditionalFormatting sqref="AY67 AY82 AY92 AY103 AY107">
    <cfRule type="colorScale" priority="2456">
      <colorScale>
        <cfvo type="min"/>
        <cfvo type="max"/>
        <color theme="0"/>
        <color theme="0"/>
      </colorScale>
    </cfRule>
  </conditionalFormatting>
  <conditionalFormatting sqref="AY84">
    <cfRule type="colorScale" priority="2444">
      <colorScale>
        <cfvo type="min"/>
        <cfvo type="max"/>
        <color theme="0"/>
        <color theme="0"/>
      </colorScale>
    </cfRule>
    <cfRule type="expression" dxfId="7610" priority="2445">
      <formula>AX84&lt;0</formula>
    </cfRule>
  </conditionalFormatting>
  <conditionalFormatting sqref="AY84:AY91">
    <cfRule type="expression" priority="2442">
      <formula>#REF!</formula>
    </cfRule>
  </conditionalFormatting>
  <conditionalFormatting sqref="AY84:AY92">
    <cfRule type="expression" dxfId="7609" priority="2440">
      <formula>IF(AY84="Validar","Rojo","Verde")</formula>
    </cfRule>
  </conditionalFormatting>
  <conditionalFormatting sqref="AY85:AY91">
    <cfRule type="colorScale" priority="2441">
      <colorScale>
        <cfvo type="min"/>
        <cfvo type="max"/>
        <color theme="0"/>
        <color theme="0"/>
      </colorScale>
    </cfRule>
    <cfRule type="expression" dxfId="7608" priority="2443">
      <formula>AX85&lt;0</formula>
    </cfRule>
  </conditionalFormatting>
  <conditionalFormatting sqref="AY94">
    <cfRule type="colorScale" priority="2438">
      <colorScale>
        <cfvo type="min"/>
        <cfvo type="max"/>
        <color theme="0"/>
        <color theme="0"/>
      </colorScale>
    </cfRule>
    <cfRule type="expression" dxfId="7607" priority="2439">
      <formula>AX94&lt;0</formula>
    </cfRule>
  </conditionalFormatting>
  <conditionalFormatting sqref="AY94:AY102">
    <cfRule type="expression" priority="2432">
      <formula>#REF!</formula>
    </cfRule>
  </conditionalFormatting>
  <conditionalFormatting sqref="AY94:AY103">
    <cfRule type="expression" dxfId="7606" priority="2430">
      <formula>IF(AY94="Validar","Rojo","Verde")</formula>
    </cfRule>
  </conditionalFormatting>
  <conditionalFormatting sqref="AY95:AY100">
    <cfRule type="colorScale" priority="2436">
      <colorScale>
        <cfvo type="min"/>
        <cfvo type="max"/>
        <color theme="0"/>
        <color theme="0"/>
      </colorScale>
    </cfRule>
    <cfRule type="expression" dxfId="7605" priority="2437">
      <formula>AX95&lt;0</formula>
    </cfRule>
  </conditionalFormatting>
  <conditionalFormatting sqref="AY101">
    <cfRule type="colorScale" priority="2434">
      <colorScale>
        <cfvo type="min"/>
        <cfvo type="max"/>
        <color theme="0"/>
        <color theme="0"/>
      </colorScale>
    </cfRule>
    <cfRule type="expression" dxfId="7604" priority="2435">
      <formula>AX101&lt;0</formula>
    </cfRule>
  </conditionalFormatting>
  <conditionalFormatting sqref="AY102">
    <cfRule type="colorScale" priority="2431">
      <colorScale>
        <cfvo type="min"/>
        <cfvo type="max"/>
        <color theme="0"/>
        <color theme="0"/>
      </colorScale>
    </cfRule>
    <cfRule type="expression" dxfId="7603" priority="2433">
      <formula>AX102&lt;0</formula>
    </cfRule>
  </conditionalFormatting>
  <conditionalFormatting sqref="AY105">
    <cfRule type="colorScale" priority="2428">
      <colorScale>
        <cfvo type="min"/>
        <cfvo type="max"/>
        <color theme="0"/>
        <color theme="0"/>
      </colorScale>
    </cfRule>
    <cfRule type="expression" dxfId="7602" priority="2429">
      <formula>AX105&lt;0</formula>
    </cfRule>
  </conditionalFormatting>
  <conditionalFormatting sqref="AY105:AY106">
    <cfRule type="expression" priority="2426">
      <formula>#REF!</formula>
    </cfRule>
  </conditionalFormatting>
  <conditionalFormatting sqref="AY105:AY107">
    <cfRule type="expression" dxfId="7601" priority="2424">
      <formula>IF(AY105="Validar","Rojo","Verde")</formula>
    </cfRule>
  </conditionalFormatting>
  <conditionalFormatting sqref="AY106">
    <cfRule type="colorScale" priority="2425">
      <colorScale>
        <cfvo type="min"/>
        <cfvo type="max"/>
        <color theme="0"/>
        <color theme="0"/>
      </colorScale>
    </cfRule>
    <cfRule type="expression" dxfId="7600" priority="2427">
      <formula>AX106&lt;0</formula>
    </cfRule>
  </conditionalFormatting>
  <conditionalFormatting sqref="AY110">
    <cfRule type="colorScale" priority="2416">
      <colorScale>
        <cfvo type="min"/>
        <cfvo type="max"/>
        <color theme="0"/>
        <color theme="0"/>
      </colorScale>
    </cfRule>
    <cfRule type="expression" dxfId="7599" priority="2417">
      <formula>AX110&lt;0</formula>
    </cfRule>
  </conditionalFormatting>
  <conditionalFormatting sqref="AY110:AY111">
    <cfRule type="expression" priority="2407">
      <formula>#REF!</formula>
    </cfRule>
  </conditionalFormatting>
  <conditionalFormatting sqref="AY111">
    <cfRule type="colorScale" priority="2406">
      <colorScale>
        <cfvo type="min"/>
        <cfvo type="max"/>
        <color theme="0"/>
        <color theme="0"/>
      </colorScale>
    </cfRule>
    <cfRule type="expression" dxfId="7598" priority="2408">
      <formula>AX111&lt;0</formula>
    </cfRule>
  </conditionalFormatting>
  <conditionalFormatting sqref="AY117">
    <cfRule type="colorScale" priority="2422">
      <colorScale>
        <cfvo type="min"/>
        <cfvo type="max"/>
        <color theme="0"/>
        <color theme="0"/>
      </colorScale>
    </cfRule>
    <cfRule type="expression" dxfId="7597" priority="2423">
      <formula>AX117&lt;0</formula>
    </cfRule>
  </conditionalFormatting>
  <conditionalFormatting sqref="AY117:AY123">
    <cfRule type="expression" priority="2420">
      <formula>#REF!</formula>
    </cfRule>
  </conditionalFormatting>
  <conditionalFormatting sqref="AY118:AY123">
    <cfRule type="colorScale" priority="2419">
      <colorScale>
        <cfvo type="min"/>
        <cfvo type="max"/>
        <color theme="0"/>
        <color theme="0"/>
      </colorScale>
    </cfRule>
    <cfRule type="expression" dxfId="7596" priority="2421">
      <formula>AX118&lt;0</formula>
    </cfRule>
  </conditionalFormatting>
  <conditionalFormatting sqref="AY126:AY135">
    <cfRule type="expression" dxfId="7595" priority="2543">
      <formula>IF(AY126="Validar","Rojo","Verde")</formula>
    </cfRule>
    <cfRule type="colorScale" priority="2544">
      <colorScale>
        <cfvo type="min"/>
        <cfvo type="max"/>
        <color theme="0"/>
        <color theme="0"/>
      </colorScale>
    </cfRule>
    <cfRule type="expression" priority="2545">
      <formula>$F$23</formula>
    </cfRule>
    <cfRule type="expression" dxfId="7594" priority="2546">
      <formula>AX126&lt;0</formula>
    </cfRule>
  </conditionalFormatting>
  <conditionalFormatting sqref="AX6">
    <cfRule type="colorScale" priority="2403">
      <colorScale>
        <cfvo type="min"/>
        <cfvo type="max"/>
        <color theme="0"/>
        <color theme="0"/>
      </colorScale>
    </cfRule>
    <cfRule type="expression" dxfId="7593" priority="2404">
      <formula>AW6&lt;0</formula>
    </cfRule>
  </conditionalFormatting>
  <conditionalFormatting sqref="AX6">
    <cfRule type="expression" dxfId="7592" priority="2401">
      <formula>IF(AX6="Validar","Rojo","Verde")</formula>
    </cfRule>
    <cfRule type="expression" priority="2402">
      <formula>#REF!</formula>
    </cfRule>
  </conditionalFormatting>
  <conditionalFormatting sqref="AX7:AX8">
    <cfRule type="colorScale" priority="2399">
      <colorScale>
        <cfvo type="min"/>
        <cfvo type="max"/>
        <color theme="0"/>
        <color theme="0"/>
      </colorScale>
    </cfRule>
    <cfRule type="expression" dxfId="7591" priority="2400">
      <formula>AW7&lt;0</formula>
    </cfRule>
  </conditionalFormatting>
  <conditionalFormatting sqref="AX7:AX8">
    <cfRule type="expression" dxfId="7590" priority="2397">
      <formula>IF(AX7="Validar","Rojo","Verde")</formula>
    </cfRule>
    <cfRule type="expression" priority="2398">
      <formula>#REF!</formula>
    </cfRule>
  </conditionalFormatting>
  <conditionalFormatting sqref="BD9">
    <cfRule type="colorScale" priority="2364">
      <colorScale>
        <cfvo type="min"/>
        <cfvo type="max"/>
        <color theme="0"/>
        <color theme="0"/>
      </colorScale>
    </cfRule>
    <cfRule type="expression" dxfId="7589" priority="2365">
      <formula>BC9&lt;0</formula>
    </cfRule>
  </conditionalFormatting>
  <conditionalFormatting sqref="BD9:BD20">
    <cfRule type="expression" dxfId="7588" priority="2335">
      <formula>IF(BD9="Validar","Rojo","Verde")</formula>
    </cfRule>
    <cfRule type="expression" priority="2337">
      <formula>#REF!</formula>
    </cfRule>
  </conditionalFormatting>
  <conditionalFormatting sqref="BD10">
    <cfRule type="colorScale" priority="2341">
      <colorScale>
        <cfvo type="min"/>
        <cfvo type="max"/>
        <color theme="0"/>
        <color theme="0"/>
      </colorScale>
    </cfRule>
    <cfRule type="expression" dxfId="7587" priority="2342">
      <formula>BC10&lt;0</formula>
    </cfRule>
  </conditionalFormatting>
  <conditionalFormatting sqref="BD11:BD14">
    <cfRule type="colorScale" priority="2362">
      <colorScale>
        <cfvo type="min"/>
        <cfvo type="max"/>
        <color theme="0"/>
        <color theme="0"/>
      </colorScale>
    </cfRule>
    <cfRule type="expression" dxfId="7586" priority="2363">
      <formula>BC11&lt;0</formula>
    </cfRule>
  </conditionalFormatting>
  <conditionalFormatting sqref="BD15">
    <cfRule type="colorScale" priority="2339">
      <colorScale>
        <cfvo type="min"/>
        <cfvo type="max"/>
        <color theme="0"/>
        <color theme="0"/>
      </colorScale>
    </cfRule>
    <cfRule type="expression" dxfId="7585" priority="2340">
      <formula>BC15&lt;0</formula>
    </cfRule>
  </conditionalFormatting>
  <conditionalFormatting sqref="BD16:BD17">
    <cfRule type="colorScale" priority="2360">
      <colorScale>
        <cfvo type="min"/>
        <cfvo type="max"/>
        <color theme="0"/>
        <color theme="0"/>
      </colorScale>
    </cfRule>
    <cfRule type="expression" dxfId="7584" priority="2361">
      <formula>BC16&lt;0</formula>
    </cfRule>
  </conditionalFormatting>
  <conditionalFormatting sqref="BD18">
    <cfRule type="colorScale" priority="2336">
      <colorScale>
        <cfvo type="min"/>
        <cfvo type="max"/>
        <color theme="0"/>
        <color theme="0"/>
      </colorScale>
    </cfRule>
    <cfRule type="expression" dxfId="7583" priority="2338">
      <formula>BC18&lt;0</formula>
    </cfRule>
  </conditionalFormatting>
  <conditionalFormatting sqref="BD19:BD20">
    <cfRule type="colorScale" priority="2358">
      <colorScale>
        <cfvo type="min"/>
        <cfvo type="max"/>
        <color theme="0"/>
        <color theme="0"/>
      </colorScale>
    </cfRule>
    <cfRule type="expression" dxfId="7582" priority="2359">
      <formula>BC19&lt;0</formula>
    </cfRule>
  </conditionalFormatting>
  <conditionalFormatting sqref="BD23">
    <cfRule type="colorScale" priority="2333">
      <colorScale>
        <cfvo type="min"/>
        <cfvo type="max"/>
        <color theme="0"/>
        <color theme="0"/>
      </colorScale>
    </cfRule>
    <cfRule type="expression" dxfId="7581" priority="2334">
      <formula>BC23&lt;0</formula>
    </cfRule>
  </conditionalFormatting>
  <conditionalFormatting sqref="BD23:BD31">
    <cfRule type="expression" dxfId="7580" priority="2327">
      <formula>IF(BD23="Validar","Rojo","Verde")</formula>
    </cfRule>
    <cfRule type="expression" priority="2329">
      <formula>#REF!</formula>
    </cfRule>
  </conditionalFormatting>
  <conditionalFormatting sqref="BD24">
    <cfRule type="colorScale" priority="2356">
      <colorScale>
        <cfvo type="min"/>
        <cfvo type="max"/>
        <color theme="0"/>
        <color theme="0"/>
      </colorScale>
    </cfRule>
    <cfRule type="expression" dxfId="7579" priority="2357">
      <formula>BC24&lt;0</formula>
    </cfRule>
  </conditionalFormatting>
  <conditionalFormatting sqref="BD25">
    <cfRule type="colorScale" priority="2354">
      <colorScale>
        <cfvo type="min"/>
        <cfvo type="max"/>
        <color theme="0"/>
        <color theme="0"/>
      </colorScale>
    </cfRule>
    <cfRule type="expression" dxfId="7578" priority="2355">
      <formula>BC25&lt;0</formula>
    </cfRule>
  </conditionalFormatting>
  <conditionalFormatting sqref="BD26">
    <cfRule type="colorScale" priority="2331">
      <colorScale>
        <cfvo type="min"/>
        <cfvo type="max"/>
        <color theme="0"/>
        <color theme="0"/>
      </colorScale>
    </cfRule>
    <cfRule type="expression" dxfId="7577" priority="2332">
      <formula>BC26&lt;0</formula>
    </cfRule>
  </conditionalFormatting>
  <conditionalFormatting sqref="BD27">
    <cfRule type="colorScale" priority="2352">
      <colorScale>
        <cfvo type="min"/>
        <cfvo type="max"/>
        <color theme="0"/>
        <color theme="0"/>
      </colorScale>
    </cfRule>
    <cfRule type="expression" dxfId="7576" priority="2353">
      <formula>BC27&lt;0</formula>
    </cfRule>
  </conditionalFormatting>
  <conditionalFormatting sqref="BD28">
    <cfRule type="colorScale" priority="2350">
      <colorScale>
        <cfvo type="min"/>
        <cfvo type="max"/>
        <color theme="0"/>
        <color theme="0"/>
      </colorScale>
    </cfRule>
    <cfRule type="expression" dxfId="7575" priority="2351">
      <formula>BC28&lt;0</formula>
    </cfRule>
  </conditionalFormatting>
  <conditionalFormatting sqref="BD29">
    <cfRule type="colorScale" priority="2328">
      <colorScale>
        <cfvo type="min"/>
        <cfvo type="max"/>
        <color theme="0"/>
        <color theme="0"/>
      </colorScale>
    </cfRule>
    <cfRule type="expression" dxfId="7574" priority="2330">
      <formula>BC29&lt;0</formula>
    </cfRule>
  </conditionalFormatting>
  <conditionalFormatting sqref="BD30">
    <cfRule type="colorScale" priority="2348">
      <colorScale>
        <cfvo type="min"/>
        <cfvo type="max"/>
        <color theme="0"/>
        <color theme="0"/>
      </colorScale>
    </cfRule>
    <cfRule type="expression" dxfId="7573" priority="2349">
      <formula>BC30&lt;0</formula>
    </cfRule>
  </conditionalFormatting>
  <conditionalFormatting sqref="BD31">
    <cfRule type="colorScale" priority="2346">
      <colorScale>
        <cfvo type="min"/>
        <cfvo type="max"/>
        <color theme="0"/>
        <color theme="0"/>
      </colorScale>
    </cfRule>
    <cfRule type="expression" dxfId="7572" priority="2347">
      <formula>BC31&lt;0</formula>
    </cfRule>
  </conditionalFormatting>
  <conditionalFormatting sqref="BD39">
    <cfRule type="colorScale" priority="2324">
      <colorScale>
        <cfvo type="min"/>
        <cfvo type="max"/>
        <color theme="0"/>
        <color theme="0"/>
      </colorScale>
    </cfRule>
    <cfRule type="expression" priority="2325">
      <formula>#REF!</formula>
    </cfRule>
    <cfRule type="expression" dxfId="7571" priority="2326">
      <formula>BC39&lt;0</formula>
    </cfRule>
  </conditionalFormatting>
  <conditionalFormatting sqref="BD39:BD107">
    <cfRule type="expression" dxfId="7570" priority="2262">
      <formula>IF(BD39="Validar","Rojo","Verde")</formula>
    </cfRule>
  </conditionalFormatting>
  <conditionalFormatting sqref="BD40:BD67">
    <cfRule type="colorScale" priority="2343">
      <colorScale>
        <cfvo type="min"/>
        <cfvo type="max"/>
        <color theme="0"/>
        <color theme="0"/>
      </colorScale>
    </cfRule>
    <cfRule type="expression" priority="2344">
      <formula>$F$19</formula>
    </cfRule>
    <cfRule type="expression" dxfId="7569" priority="2345">
      <formula>BC40&lt;0</formula>
    </cfRule>
  </conditionalFormatting>
  <conditionalFormatting sqref="BD68">
    <cfRule type="colorScale" priority="2321">
      <colorScale>
        <cfvo type="min"/>
        <cfvo type="max"/>
        <color theme="0"/>
        <color theme="0"/>
      </colorScale>
    </cfRule>
    <cfRule type="expression" priority="2322">
      <formula>#REF!</formula>
    </cfRule>
    <cfRule type="expression" dxfId="7568" priority="2323">
      <formula>BC68&lt;0</formula>
    </cfRule>
  </conditionalFormatting>
  <conditionalFormatting sqref="BD69:BD81">
    <cfRule type="colorScale" priority="2368">
      <colorScale>
        <cfvo type="min"/>
        <cfvo type="max"/>
        <color theme="0"/>
        <color theme="0"/>
      </colorScale>
    </cfRule>
    <cfRule type="expression" priority="2369">
      <formula>$F$19</formula>
    </cfRule>
    <cfRule type="expression" dxfId="7567" priority="2370">
      <formula>BC69&lt;0</formula>
    </cfRule>
  </conditionalFormatting>
  <conditionalFormatting sqref="BD82 BD92 BD103 BD107">
    <cfRule type="expression" dxfId="7566" priority="2367">
      <formula>BC82&lt;0</formula>
    </cfRule>
  </conditionalFormatting>
  <conditionalFormatting sqref="BD83">
    <cfRule type="colorScale" priority="2263">
      <colorScale>
        <cfvo type="min"/>
        <cfvo type="max"/>
        <color theme="0"/>
        <color theme="0"/>
      </colorScale>
    </cfRule>
    <cfRule type="expression" priority="2264">
      <formula>#REF!</formula>
    </cfRule>
    <cfRule type="expression" dxfId="7565" priority="2265">
      <formula>BC83&lt;0</formula>
    </cfRule>
  </conditionalFormatting>
  <conditionalFormatting sqref="BD84:BD91">
    <cfRule type="colorScale" priority="2371">
      <colorScale>
        <cfvo type="min"/>
        <cfvo type="max"/>
        <color theme="0"/>
        <color theme="0"/>
      </colorScale>
    </cfRule>
    <cfRule type="expression" priority="2372">
      <formula>$F$19</formula>
    </cfRule>
    <cfRule type="expression" dxfId="7564" priority="2373">
      <formula>BC84&lt;0</formula>
    </cfRule>
  </conditionalFormatting>
  <conditionalFormatting sqref="BD82 BD92 BD103 BD107">
    <cfRule type="colorScale" priority="2366">
      <colorScale>
        <cfvo type="min"/>
        <cfvo type="max"/>
        <color theme="0"/>
        <color theme="0"/>
      </colorScale>
    </cfRule>
  </conditionalFormatting>
  <conditionalFormatting sqref="BD93">
    <cfRule type="colorScale" priority="2318">
      <colorScale>
        <cfvo type="min"/>
        <cfvo type="max"/>
        <color theme="0"/>
        <color theme="0"/>
      </colorScale>
    </cfRule>
    <cfRule type="expression" priority="2319">
      <formula>#REF!</formula>
    </cfRule>
    <cfRule type="expression" dxfId="7563" priority="2320">
      <formula>BC93&lt;0</formula>
    </cfRule>
  </conditionalFormatting>
  <conditionalFormatting sqref="BD94:BD102">
    <cfRule type="colorScale" priority="2374">
      <colorScale>
        <cfvo type="min"/>
        <cfvo type="max"/>
        <color theme="0"/>
        <color theme="0"/>
      </colorScale>
    </cfRule>
    <cfRule type="expression" priority="2375">
      <formula>$F$19</formula>
    </cfRule>
    <cfRule type="expression" dxfId="7562" priority="2376">
      <formula>BC94&lt;0</formula>
    </cfRule>
  </conditionalFormatting>
  <conditionalFormatting sqref="BD104">
    <cfRule type="colorScale" priority="2315">
      <colorScale>
        <cfvo type="min"/>
        <cfvo type="max"/>
        <color theme="0"/>
        <color theme="0"/>
      </colorScale>
    </cfRule>
    <cfRule type="expression" priority="2316">
      <formula>#REF!</formula>
    </cfRule>
    <cfRule type="expression" dxfId="7561" priority="2317">
      <formula>BC104&lt;0</formula>
    </cfRule>
  </conditionalFormatting>
  <conditionalFormatting sqref="BD105:BD106">
    <cfRule type="colorScale" priority="2377">
      <colorScale>
        <cfvo type="min"/>
        <cfvo type="max"/>
        <color theme="0"/>
        <color theme="0"/>
      </colorScale>
    </cfRule>
    <cfRule type="expression" priority="2378">
      <formula>$F$19</formula>
    </cfRule>
    <cfRule type="expression" dxfId="7560" priority="2379">
      <formula>BC105&lt;0</formula>
    </cfRule>
  </conditionalFormatting>
  <conditionalFormatting sqref="BD110">
    <cfRule type="colorScale" priority="2380">
      <colorScale>
        <cfvo type="min"/>
        <cfvo type="max"/>
        <color theme="0"/>
        <color theme="0"/>
      </colorScale>
    </cfRule>
    <cfRule type="expression" dxfId="7559" priority="2381">
      <formula>BC110&lt;0</formula>
    </cfRule>
  </conditionalFormatting>
  <conditionalFormatting sqref="BD110:BD111">
    <cfRule type="expression" priority="2260">
      <formula>$F$19</formula>
    </cfRule>
  </conditionalFormatting>
  <conditionalFormatting sqref="BD111">
    <cfRule type="colorScale" priority="2259">
      <colorScale>
        <cfvo type="min"/>
        <cfvo type="max"/>
        <color theme="0"/>
        <color theme="0"/>
      </colorScale>
    </cfRule>
    <cfRule type="expression" dxfId="7558" priority="2261">
      <formula>BC111&lt;0</formula>
    </cfRule>
  </conditionalFormatting>
  <conditionalFormatting sqref="BD117:BD123">
    <cfRule type="colorScale" priority="2385">
      <colorScale>
        <cfvo type="min"/>
        <cfvo type="max"/>
        <color theme="0"/>
        <color theme="0"/>
      </colorScale>
    </cfRule>
    <cfRule type="expression" priority="2386">
      <formula>$F$19</formula>
    </cfRule>
    <cfRule type="expression" dxfId="7557" priority="2387">
      <formula>BC117&lt;0</formula>
    </cfRule>
  </conditionalFormatting>
  <conditionalFormatting sqref="BD125">
    <cfRule type="colorScale" priority="2312">
      <colorScale>
        <cfvo type="min"/>
        <cfvo type="max"/>
        <color theme="0"/>
        <color theme="0"/>
      </colorScale>
    </cfRule>
    <cfRule type="expression" priority="2313">
      <formula>#REF!</formula>
    </cfRule>
    <cfRule type="expression" dxfId="7556" priority="2314">
      <formula>BC125&lt;0</formula>
    </cfRule>
  </conditionalFormatting>
  <conditionalFormatting sqref="BD125:BD135">
    <cfRule type="expression" dxfId="7555" priority="2311">
      <formula>IF(BD125="Validar","Rojo","Verde")</formula>
    </cfRule>
  </conditionalFormatting>
  <conditionalFormatting sqref="BD126:BD132">
    <cfRule type="colorScale" priority="2388">
      <colorScale>
        <cfvo type="min"/>
        <cfvo type="max"/>
        <color theme="0"/>
        <color theme="0"/>
      </colorScale>
    </cfRule>
    <cfRule type="expression" dxfId="7554" priority="2390">
      <formula>BC126&lt;0</formula>
    </cfRule>
  </conditionalFormatting>
  <conditionalFormatting sqref="BD126:BD134">
    <cfRule type="expression" priority="2389">
      <formula>$F$19</formula>
    </cfRule>
  </conditionalFormatting>
  <conditionalFormatting sqref="BD133:BD134">
    <cfRule type="colorScale" priority="2391">
      <colorScale>
        <cfvo type="min"/>
        <cfvo type="max"/>
        <color theme="0"/>
        <color theme="0"/>
      </colorScale>
    </cfRule>
    <cfRule type="expression" dxfId="7553" priority="2392">
      <formula>BC133&lt;0</formula>
    </cfRule>
  </conditionalFormatting>
  <conditionalFormatting sqref="BD135">
    <cfRule type="colorScale" priority="2382">
      <colorScale>
        <cfvo type="min"/>
        <cfvo type="max"/>
        <color theme="0"/>
        <color theme="0"/>
      </colorScale>
    </cfRule>
    <cfRule type="expression" priority="2383">
      <formula>$F$23</formula>
    </cfRule>
    <cfRule type="expression" dxfId="7552" priority="2384">
      <formula>BC135&lt;0</formula>
    </cfRule>
  </conditionalFormatting>
  <conditionalFormatting sqref="BD110:BE111">
    <cfRule type="expression" dxfId="7551" priority="2255">
      <formula>IF(BD110="Validar","Rojo","Verde")</formula>
    </cfRule>
  </conditionalFormatting>
  <conditionalFormatting sqref="BD117:BE123">
    <cfRule type="expression" dxfId="7550" priority="2268">
      <formula>IF(BD117="Validar","Rojo","Verde")</formula>
    </cfRule>
  </conditionalFormatting>
  <conditionalFormatting sqref="BE40:BE66">
    <cfRule type="colorScale" priority="2303">
      <colorScale>
        <cfvo type="min"/>
        <cfvo type="max"/>
        <color theme="0"/>
        <color theme="0"/>
      </colorScale>
    </cfRule>
    <cfRule type="expression" priority="2304">
      <formula>#REF!</formula>
    </cfRule>
    <cfRule type="expression" dxfId="7549" priority="2305">
      <formula>BD40&lt;0</formula>
    </cfRule>
  </conditionalFormatting>
  <conditionalFormatting sqref="BE40:BE67">
    <cfRule type="expression" dxfId="7548" priority="2302">
      <formula>IF(BE40="Validar","Rojo","Verde")</formula>
    </cfRule>
  </conditionalFormatting>
  <conditionalFormatting sqref="BE67 BD82:BE82 BD92:BE92 BD103:BE103 BD107:BE107">
    <cfRule type="expression" priority="2307">
      <formula>$F$23</formula>
    </cfRule>
  </conditionalFormatting>
  <conditionalFormatting sqref="BE67 BE82 BE92 BE103 BE107">
    <cfRule type="expression" dxfId="7547" priority="2308">
      <formula>BD67&lt;0</formula>
    </cfRule>
  </conditionalFormatting>
  <conditionalFormatting sqref="BE69">
    <cfRule type="colorScale" priority="2300">
      <colorScale>
        <cfvo type="min"/>
        <cfvo type="max"/>
        <color theme="0"/>
        <color theme="0"/>
      </colorScale>
    </cfRule>
    <cfRule type="expression" dxfId="7546" priority="2301">
      <formula>BD69&lt;0</formula>
    </cfRule>
  </conditionalFormatting>
  <conditionalFormatting sqref="BE69:BE81">
    <cfRule type="expression" priority="2298">
      <formula>#REF!</formula>
    </cfRule>
  </conditionalFormatting>
  <conditionalFormatting sqref="BE69:BE82">
    <cfRule type="expression" dxfId="7545" priority="2296">
      <formula>IF(BE69="Validar","Rojo","Verde")</formula>
    </cfRule>
  </conditionalFormatting>
  <conditionalFormatting sqref="BE70:BE78">
    <cfRule type="colorScale" priority="2297">
      <colorScale>
        <cfvo type="min"/>
        <cfvo type="max"/>
        <color theme="0"/>
        <color theme="0"/>
      </colorScale>
    </cfRule>
    <cfRule type="expression" dxfId="7544" priority="2299">
      <formula>BD70&lt;0</formula>
    </cfRule>
  </conditionalFormatting>
  <conditionalFormatting sqref="BE79:BE81">
    <cfRule type="colorScale" priority="2309">
      <colorScale>
        <cfvo type="min"/>
        <cfvo type="max"/>
        <color theme="0"/>
        <color theme="0"/>
      </colorScale>
    </cfRule>
    <cfRule type="expression" dxfId="7543" priority="2310">
      <formula>BD79&lt;0</formula>
    </cfRule>
  </conditionalFormatting>
  <conditionalFormatting sqref="BE67 BE82 BE92 BE103 BE107">
    <cfRule type="colorScale" priority="2306">
      <colorScale>
        <cfvo type="min"/>
        <cfvo type="max"/>
        <color theme="0"/>
        <color theme="0"/>
      </colorScale>
    </cfRule>
  </conditionalFormatting>
  <conditionalFormatting sqref="BE84">
    <cfRule type="colorScale" priority="2294">
      <colorScale>
        <cfvo type="min"/>
        <cfvo type="max"/>
        <color theme="0"/>
        <color theme="0"/>
      </colorScale>
    </cfRule>
    <cfRule type="expression" dxfId="7542" priority="2295">
      <formula>BD84&lt;0</formula>
    </cfRule>
  </conditionalFormatting>
  <conditionalFormatting sqref="BE84:BE91">
    <cfRule type="expression" priority="2292">
      <formula>#REF!</formula>
    </cfRule>
  </conditionalFormatting>
  <conditionalFormatting sqref="BE84:BE92">
    <cfRule type="expression" dxfId="7541" priority="2290">
      <formula>IF(BE84="Validar","Rojo","Verde")</formula>
    </cfRule>
  </conditionalFormatting>
  <conditionalFormatting sqref="BE85:BE91">
    <cfRule type="colorScale" priority="2291">
      <colorScale>
        <cfvo type="min"/>
        <cfvo type="max"/>
        <color theme="0"/>
        <color theme="0"/>
      </colorScale>
    </cfRule>
    <cfRule type="expression" dxfId="7540" priority="2293">
      <formula>BD85&lt;0</formula>
    </cfRule>
  </conditionalFormatting>
  <conditionalFormatting sqref="BE94">
    <cfRule type="colorScale" priority="2288">
      <colorScale>
        <cfvo type="min"/>
        <cfvo type="max"/>
        <color theme="0"/>
        <color theme="0"/>
      </colorScale>
    </cfRule>
    <cfRule type="expression" dxfId="7539" priority="2289">
      <formula>BD94&lt;0</formula>
    </cfRule>
  </conditionalFormatting>
  <conditionalFormatting sqref="BE94:BE102">
    <cfRule type="expression" priority="2282">
      <formula>#REF!</formula>
    </cfRule>
  </conditionalFormatting>
  <conditionalFormatting sqref="BE94:BE103">
    <cfRule type="expression" dxfId="7538" priority="2280">
      <formula>IF(BE94="Validar","Rojo","Verde")</formula>
    </cfRule>
  </conditionalFormatting>
  <conditionalFormatting sqref="BE95:BE100">
    <cfRule type="colorScale" priority="2286">
      <colorScale>
        <cfvo type="min"/>
        <cfvo type="max"/>
        <color theme="0"/>
        <color theme="0"/>
      </colorScale>
    </cfRule>
    <cfRule type="expression" dxfId="7537" priority="2287">
      <formula>BD95&lt;0</formula>
    </cfRule>
  </conditionalFormatting>
  <conditionalFormatting sqref="BE101">
    <cfRule type="colorScale" priority="2284">
      <colorScale>
        <cfvo type="min"/>
        <cfvo type="max"/>
        <color theme="0"/>
        <color theme="0"/>
      </colorScale>
    </cfRule>
    <cfRule type="expression" dxfId="7536" priority="2285">
      <formula>BD101&lt;0</formula>
    </cfRule>
  </conditionalFormatting>
  <conditionalFormatting sqref="BE102">
    <cfRule type="colorScale" priority="2281">
      <colorScale>
        <cfvo type="min"/>
        <cfvo type="max"/>
        <color theme="0"/>
        <color theme="0"/>
      </colorScale>
    </cfRule>
    <cfRule type="expression" dxfId="7535" priority="2283">
      <formula>BD102&lt;0</formula>
    </cfRule>
  </conditionalFormatting>
  <conditionalFormatting sqref="BE105">
    <cfRule type="colorScale" priority="2278">
      <colorScale>
        <cfvo type="min"/>
        <cfvo type="max"/>
        <color theme="0"/>
        <color theme="0"/>
      </colorScale>
    </cfRule>
    <cfRule type="expression" dxfId="7534" priority="2279">
      <formula>BD105&lt;0</formula>
    </cfRule>
  </conditionalFormatting>
  <conditionalFormatting sqref="BE105:BE106">
    <cfRule type="expression" priority="2276">
      <formula>#REF!</formula>
    </cfRule>
  </conditionalFormatting>
  <conditionalFormatting sqref="BE105:BE107">
    <cfRule type="expression" dxfId="7533" priority="2274">
      <formula>IF(BE105="Validar","Rojo","Verde")</formula>
    </cfRule>
  </conditionalFormatting>
  <conditionalFormatting sqref="BE106">
    <cfRule type="colorScale" priority="2275">
      <colorScale>
        <cfvo type="min"/>
        <cfvo type="max"/>
        <color theme="0"/>
        <color theme="0"/>
      </colorScale>
    </cfRule>
    <cfRule type="expression" dxfId="7532" priority="2277">
      <formula>BD106&lt;0</formula>
    </cfRule>
  </conditionalFormatting>
  <conditionalFormatting sqref="BE110">
    <cfRule type="colorScale" priority="2266">
      <colorScale>
        <cfvo type="min"/>
        <cfvo type="max"/>
        <color theme="0"/>
        <color theme="0"/>
      </colorScale>
    </cfRule>
    <cfRule type="expression" dxfId="7531" priority="2267">
      <formula>BD110&lt;0</formula>
    </cfRule>
  </conditionalFormatting>
  <conditionalFormatting sqref="BE110:BE111">
    <cfRule type="expression" priority="2257">
      <formula>#REF!</formula>
    </cfRule>
  </conditionalFormatting>
  <conditionalFormatting sqref="BE111">
    <cfRule type="colorScale" priority="2256">
      <colorScale>
        <cfvo type="min"/>
        <cfvo type="max"/>
        <color theme="0"/>
        <color theme="0"/>
      </colorScale>
    </cfRule>
    <cfRule type="expression" dxfId="7530" priority="2258">
      <formula>BD111&lt;0</formula>
    </cfRule>
  </conditionalFormatting>
  <conditionalFormatting sqref="BE117">
    <cfRule type="colorScale" priority="2272">
      <colorScale>
        <cfvo type="min"/>
        <cfvo type="max"/>
        <color theme="0"/>
        <color theme="0"/>
      </colorScale>
    </cfRule>
    <cfRule type="expression" dxfId="7529" priority="2273">
      <formula>BD117&lt;0</formula>
    </cfRule>
  </conditionalFormatting>
  <conditionalFormatting sqref="BE117:BE123">
    <cfRule type="expression" priority="2270">
      <formula>#REF!</formula>
    </cfRule>
  </conditionalFormatting>
  <conditionalFormatting sqref="BE118:BE123">
    <cfRule type="colorScale" priority="2269">
      <colorScale>
        <cfvo type="min"/>
        <cfvo type="max"/>
        <color theme="0"/>
        <color theme="0"/>
      </colorScale>
    </cfRule>
    <cfRule type="expression" dxfId="7528" priority="2271">
      <formula>BD118&lt;0</formula>
    </cfRule>
  </conditionalFormatting>
  <conditionalFormatting sqref="BE126:BE135">
    <cfRule type="expression" dxfId="7527" priority="2393">
      <formula>IF(BE126="Validar","Rojo","Verde")</formula>
    </cfRule>
    <cfRule type="colorScale" priority="2394">
      <colorScale>
        <cfvo type="min"/>
        <cfvo type="max"/>
        <color theme="0"/>
        <color theme="0"/>
      </colorScale>
    </cfRule>
    <cfRule type="expression" priority="2395">
      <formula>$F$23</formula>
    </cfRule>
    <cfRule type="expression" dxfId="7526" priority="2396">
      <formula>BD126&lt;0</formula>
    </cfRule>
  </conditionalFormatting>
  <conditionalFormatting sqref="BD6">
    <cfRule type="colorScale" priority="2253">
      <colorScale>
        <cfvo type="min"/>
        <cfvo type="max"/>
        <color theme="0"/>
        <color theme="0"/>
      </colorScale>
    </cfRule>
    <cfRule type="expression" dxfId="7525" priority="2254">
      <formula>BC6&lt;0</formula>
    </cfRule>
  </conditionalFormatting>
  <conditionalFormatting sqref="BD6">
    <cfRule type="expression" dxfId="7524" priority="2251">
      <formula>IF(BD6="Validar","Rojo","Verde")</formula>
    </cfRule>
    <cfRule type="expression" priority="2252">
      <formula>#REF!</formula>
    </cfRule>
  </conditionalFormatting>
  <conditionalFormatting sqref="BD7:BD8">
    <cfRule type="colorScale" priority="2249">
      <colorScale>
        <cfvo type="min"/>
        <cfvo type="max"/>
        <color theme="0"/>
        <color theme="0"/>
      </colorScale>
    </cfRule>
    <cfRule type="expression" dxfId="7523" priority="2250">
      <formula>BC7&lt;0</formula>
    </cfRule>
  </conditionalFormatting>
  <conditionalFormatting sqref="BD7:BD8">
    <cfRule type="expression" dxfId="7522" priority="2247">
      <formula>IF(BD7="Validar","Rojo","Verde")</formula>
    </cfRule>
    <cfRule type="expression" priority="2248">
      <formula>#REF!</formula>
    </cfRule>
  </conditionalFormatting>
  <conditionalFormatting sqref="BH9">
    <cfRule type="colorScale" priority="2214">
      <colorScale>
        <cfvo type="min"/>
        <cfvo type="max"/>
        <color theme="0"/>
        <color theme="0"/>
      </colorScale>
    </cfRule>
    <cfRule type="expression" dxfId="7521" priority="2215">
      <formula>BG9&lt;0</formula>
    </cfRule>
  </conditionalFormatting>
  <conditionalFormatting sqref="BH9:BH20">
    <cfRule type="expression" dxfId="7520" priority="2185">
      <formula>IF(BH9="Validar","Rojo","Verde")</formula>
    </cfRule>
    <cfRule type="expression" priority="2187">
      <formula>#REF!</formula>
    </cfRule>
  </conditionalFormatting>
  <conditionalFormatting sqref="BH10">
    <cfRule type="colorScale" priority="2191">
      <colorScale>
        <cfvo type="min"/>
        <cfvo type="max"/>
        <color theme="0"/>
        <color theme="0"/>
      </colorScale>
    </cfRule>
    <cfRule type="expression" dxfId="7519" priority="2192">
      <formula>BG10&lt;0</formula>
    </cfRule>
  </conditionalFormatting>
  <conditionalFormatting sqref="BH11:BH14">
    <cfRule type="colorScale" priority="2212">
      <colorScale>
        <cfvo type="min"/>
        <cfvo type="max"/>
        <color theme="0"/>
        <color theme="0"/>
      </colorScale>
    </cfRule>
    <cfRule type="expression" dxfId="7518" priority="2213">
      <formula>BG11&lt;0</formula>
    </cfRule>
  </conditionalFormatting>
  <conditionalFormatting sqref="BH15">
    <cfRule type="colorScale" priority="2189">
      <colorScale>
        <cfvo type="min"/>
        <cfvo type="max"/>
        <color theme="0"/>
        <color theme="0"/>
      </colorScale>
    </cfRule>
    <cfRule type="expression" dxfId="7517" priority="2190">
      <formula>BG15&lt;0</formula>
    </cfRule>
  </conditionalFormatting>
  <conditionalFormatting sqref="BH16:BH17">
    <cfRule type="colorScale" priority="2210">
      <colorScale>
        <cfvo type="min"/>
        <cfvo type="max"/>
        <color theme="0"/>
        <color theme="0"/>
      </colorScale>
    </cfRule>
    <cfRule type="expression" dxfId="7516" priority="2211">
      <formula>BG16&lt;0</formula>
    </cfRule>
  </conditionalFormatting>
  <conditionalFormatting sqref="BH18">
    <cfRule type="colorScale" priority="2186">
      <colorScale>
        <cfvo type="min"/>
        <cfvo type="max"/>
        <color theme="0"/>
        <color theme="0"/>
      </colorScale>
    </cfRule>
    <cfRule type="expression" dxfId="7515" priority="2188">
      <formula>BG18&lt;0</formula>
    </cfRule>
  </conditionalFormatting>
  <conditionalFormatting sqref="BH19:BH20">
    <cfRule type="colorScale" priority="2208">
      <colorScale>
        <cfvo type="min"/>
        <cfvo type="max"/>
        <color theme="0"/>
        <color theme="0"/>
      </colorScale>
    </cfRule>
    <cfRule type="expression" dxfId="7514" priority="2209">
      <formula>BG19&lt;0</formula>
    </cfRule>
  </conditionalFormatting>
  <conditionalFormatting sqref="BH23">
    <cfRule type="colorScale" priority="2183">
      <colorScale>
        <cfvo type="min"/>
        <cfvo type="max"/>
        <color theme="0"/>
        <color theme="0"/>
      </colorScale>
    </cfRule>
    <cfRule type="expression" dxfId="7513" priority="2184">
      <formula>BG23&lt;0</formula>
    </cfRule>
  </conditionalFormatting>
  <conditionalFormatting sqref="BH23:BH31">
    <cfRule type="expression" dxfId="7512" priority="2177">
      <formula>IF(BH23="Validar","Rojo","Verde")</formula>
    </cfRule>
    <cfRule type="expression" priority="2179">
      <formula>#REF!</formula>
    </cfRule>
  </conditionalFormatting>
  <conditionalFormatting sqref="BH24">
    <cfRule type="colorScale" priority="2206">
      <colorScale>
        <cfvo type="min"/>
        <cfvo type="max"/>
        <color theme="0"/>
        <color theme="0"/>
      </colorScale>
    </cfRule>
    <cfRule type="expression" dxfId="7511" priority="2207">
      <formula>BG24&lt;0</formula>
    </cfRule>
  </conditionalFormatting>
  <conditionalFormatting sqref="BH25">
    <cfRule type="colorScale" priority="2204">
      <colorScale>
        <cfvo type="min"/>
        <cfvo type="max"/>
        <color theme="0"/>
        <color theme="0"/>
      </colorScale>
    </cfRule>
    <cfRule type="expression" dxfId="7510" priority="2205">
      <formula>BG25&lt;0</formula>
    </cfRule>
  </conditionalFormatting>
  <conditionalFormatting sqref="BH26">
    <cfRule type="colorScale" priority="2181">
      <colorScale>
        <cfvo type="min"/>
        <cfvo type="max"/>
        <color theme="0"/>
        <color theme="0"/>
      </colorScale>
    </cfRule>
    <cfRule type="expression" dxfId="7509" priority="2182">
      <formula>BG26&lt;0</formula>
    </cfRule>
  </conditionalFormatting>
  <conditionalFormatting sqref="BH27">
    <cfRule type="colorScale" priority="2202">
      <colorScale>
        <cfvo type="min"/>
        <cfvo type="max"/>
        <color theme="0"/>
        <color theme="0"/>
      </colorScale>
    </cfRule>
    <cfRule type="expression" dxfId="7508" priority="2203">
      <formula>BG27&lt;0</formula>
    </cfRule>
  </conditionalFormatting>
  <conditionalFormatting sqref="BH28">
    <cfRule type="colorScale" priority="2200">
      <colorScale>
        <cfvo type="min"/>
        <cfvo type="max"/>
        <color theme="0"/>
        <color theme="0"/>
      </colorScale>
    </cfRule>
    <cfRule type="expression" dxfId="7507" priority="2201">
      <formula>BG28&lt;0</formula>
    </cfRule>
  </conditionalFormatting>
  <conditionalFormatting sqref="BH29">
    <cfRule type="colorScale" priority="2178">
      <colorScale>
        <cfvo type="min"/>
        <cfvo type="max"/>
        <color theme="0"/>
        <color theme="0"/>
      </colorScale>
    </cfRule>
    <cfRule type="expression" dxfId="7506" priority="2180">
      <formula>BG29&lt;0</formula>
    </cfRule>
  </conditionalFormatting>
  <conditionalFormatting sqref="BH30">
    <cfRule type="colorScale" priority="2198">
      <colorScale>
        <cfvo type="min"/>
        <cfvo type="max"/>
        <color theme="0"/>
        <color theme="0"/>
      </colorScale>
    </cfRule>
    <cfRule type="expression" dxfId="7505" priority="2199">
      <formula>BG30&lt;0</formula>
    </cfRule>
  </conditionalFormatting>
  <conditionalFormatting sqref="BH31">
    <cfRule type="colorScale" priority="2196">
      <colorScale>
        <cfvo type="min"/>
        <cfvo type="max"/>
        <color theme="0"/>
        <color theme="0"/>
      </colorScale>
    </cfRule>
    <cfRule type="expression" dxfId="7504" priority="2197">
      <formula>BG31&lt;0</formula>
    </cfRule>
  </conditionalFormatting>
  <conditionalFormatting sqref="BH39">
    <cfRule type="colorScale" priority="2174">
      <colorScale>
        <cfvo type="min"/>
        <cfvo type="max"/>
        <color theme="0"/>
        <color theme="0"/>
      </colorScale>
    </cfRule>
    <cfRule type="expression" priority="2175">
      <formula>#REF!</formula>
    </cfRule>
    <cfRule type="expression" dxfId="7503" priority="2176">
      <formula>BG39&lt;0</formula>
    </cfRule>
  </conditionalFormatting>
  <conditionalFormatting sqref="BH39:BH107">
    <cfRule type="expression" dxfId="7502" priority="2112">
      <formula>IF(BH39="Validar","Rojo","Verde")</formula>
    </cfRule>
  </conditionalFormatting>
  <conditionalFormatting sqref="BH40:BH67">
    <cfRule type="colorScale" priority="2193">
      <colorScale>
        <cfvo type="min"/>
        <cfvo type="max"/>
        <color theme="0"/>
        <color theme="0"/>
      </colorScale>
    </cfRule>
    <cfRule type="expression" priority="2194">
      <formula>$F$19</formula>
    </cfRule>
    <cfRule type="expression" dxfId="7501" priority="2195">
      <formula>BG40&lt;0</formula>
    </cfRule>
  </conditionalFormatting>
  <conditionalFormatting sqref="BH68">
    <cfRule type="colorScale" priority="2171">
      <colorScale>
        <cfvo type="min"/>
        <cfvo type="max"/>
        <color theme="0"/>
        <color theme="0"/>
      </colorScale>
    </cfRule>
    <cfRule type="expression" priority="2172">
      <formula>#REF!</formula>
    </cfRule>
    <cfRule type="expression" dxfId="7500" priority="2173">
      <formula>BG68&lt;0</formula>
    </cfRule>
  </conditionalFormatting>
  <conditionalFormatting sqref="BH69:BH81">
    <cfRule type="colorScale" priority="2218">
      <colorScale>
        <cfvo type="min"/>
        <cfvo type="max"/>
        <color theme="0"/>
        <color theme="0"/>
      </colorScale>
    </cfRule>
    <cfRule type="expression" priority="2219">
      <formula>$F$19</formula>
    </cfRule>
    <cfRule type="expression" dxfId="7499" priority="2220">
      <formula>BG69&lt;0</formula>
    </cfRule>
  </conditionalFormatting>
  <conditionalFormatting sqref="BH82 BH92 BH103 BH107">
    <cfRule type="expression" dxfId="7498" priority="2217">
      <formula>BG82&lt;0</formula>
    </cfRule>
  </conditionalFormatting>
  <conditionalFormatting sqref="BH83">
    <cfRule type="colorScale" priority="2113">
      <colorScale>
        <cfvo type="min"/>
        <cfvo type="max"/>
        <color theme="0"/>
        <color theme="0"/>
      </colorScale>
    </cfRule>
    <cfRule type="expression" priority="2114">
      <formula>#REF!</formula>
    </cfRule>
    <cfRule type="expression" dxfId="7497" priority="2115">
      <formula>BG83&lt;0</formula>
    </cfRule>
  </conditionalFormatting>
  <conditionalFormatting sqref="BH84:BH91">
    <cfRule type="colorScale" priority="2221">
      <colorScale>
        <cfvo type="min"/>
        <cfvo type="max"/>
        <color theme="0"/>
        <color theme="0"/>
      </colorScale>
    </cfRule>
    <cfRule type="expression" priority="2222">
      <formula>$F$19</formula>
    </cfRule>
    <cfRule type="expression" dxfId="7496" priority="2223">
      <formula>BG84&lt;0</formula>
    </cfRule>
  </conditionalFormatting>
  <conditionalFormatting sqref="BH92 BH82 BH103 BH107">
    <cfRule type="colorScale" priority="2216">
      <colorScale>
        <cfvo type="min"/>
        <cfvo type="max"/>
        <color theme="0"/>
        <color theme="0"/>
      </colorScale>
    </cfRule>
  </conditionalFormatting>
  <conditionalFormatting sqref="BH93">
    <cfRule type="colorScale" priority="2168">
      <colorScale>
        <cfvo type="min"/>
        <cfvo type="max"/>
        <color theme="0"/>
        <color theme="0"/>
      </colorScale>
    </cfRule>
    <cfRule type="expression" priority="2169">
      <formula>#REF!</formula>
    </cfRule>
    <cfRule type="expression" dxfId="7495" priority="2170">
      <formula>BG93&lt;0</formula>
    </cfRule>
  </conditionalFormatting>
  <conditionalFormatting sqref="BH94:BH102">
    <cfRule type="colorScale" priority="2224">
      <colorScale>
        <cfvo type="min"/>
        <cfvo type="max"/>
        <color theme="0"/>
        <color theme="0"/>
      </colorScale>
    </cfRule>
    <cfRule type="expression" priority="2225">
      <formula>$F$19</formula>
    </cfRule>
    <cfRule type="expression" dxfId="7494" priority="2226">
      <formula>BG94&lt;0</formula>
    </cfRule>
  </conditionalFormatting>
  <conditionalFormatting sqref="BH104">
    <cfRule type="colorScale" priority="2165">
      <colorScale>
        <cfvo type="min"/>
        <cfvo type="max"/>
        <color theme="0"/>
        <color theme="0"/>
      </colorScale>
    </cfRule>
    <cfRule type="expression" priority="2166">
      <formula>#REF!</formula>
    </cfRule>
    <cfRule type="expression" dxfId="7493" priority="2167">
      <formula>BG104&lt;0</formula>
    </cfRule>
  </conditionalFormatting>
  <conditionalFormatting sqref="BH105:BH106">
    <cfRule type="colorScale" priority="2227">
      <colorScale>
        <cfvo type="min"/>
        <cfvo type="max"/>
        <color theme="0"/>
        <color theme="0"/>
      </colorScale>
    </cfRule>
    <cfRule type="expression" priority="2228">
      <formula>$F$19</formula>
    </cfRule>
    <cfRule type="expression" dxfId="7492" priority="2229">
      <formula>BG105&lt;0</formula>
    </cfRule>
  </conditionalFormatting>
  <conditionalFormatting sqref="BH110">
    <cfRule type="colorScale" priority="2230">
      <colorScale>
        <cfvo type="min"/>
        <cfvo type="max"/>
        <color theme="0"/>
        <color theme="0"/>
      </colorScale>
    </cfRule>
    <cfRule type="expression" dxfId="7491" priority="2231">
      <formula>BG110&lt;0</formula>
    </cfRule>
  </conditionalFormatting>
  <conditionalFormatting sqref="BH110:BH111">
    <cfRule type="expression" priority="2110">
      <formula>$F$19</formula>
    </cfRule>
  </conditionalFormatting>
  <conditionalFormatting sqref="BH111">
    <cfRule type="colorScale" priority="2109">
      <colorScale>
        <cfvo type="min"/>
        <cfvo type="max"/>
        <color theme="0"/>
        <color theme="0"/>
      </colorScale>
    </cfRule>
    <cfRule type="expression" dxfId="7490" priority="2111">
      <formula>BG111&lt;0</formula>
    </cfRule>
  </conditionalFormatting>
  <conditionalFormatting sqref="BH117:BH123">
    <cfRule type="colorScale" priority="2235">
      <colorScale>
        <cfvo type="min"/>
        <cfvo type="max"/>
        <color theme="0"/>
        <color theme="0"/>
      </colorScale>
    </cfRule>
    <cfRule type="expression" priority="2236">
      <formula>$F$19</formula>
    </cfRule>
    <cfRule type="expression" dxfId="7489" priority="2237">
      <formula>BG117&lt;0</formula>
    </cfRule>
  </conditionalFormatting>
  <conditionalFormatting sqref="BH125">
    <cfRule type="colorScale" priority="2162">
      <colorScale>
        <cfvo type="min"/>
        <cfvo type="max"/>
        <color theme="0"/>
        <color theme="0"/>
      </colorScale>
    </cfRule>
    <cfRule type="expression" priority="2163">
      <formula>#REF!</formula>
    </cfRule>
    <cfRule type="expression" dxfId="7488" priority="2164">
      <formula>BG125&lt;0</formula>
    </cfRule>
  </conditionalFormatting>
  <conditionalFormatting sqref="BH125:BH135">
    <cfRule type="expression" dxfId="7487" priority="2161">
      <formula>IF(BH125="Validar","Rojo","Verde")</formula>
    </cfRule>
  </conditionalFormatting>
  <conditionalFormatting sqref="BH126:BH132">
    <cfRule type="colorScale" priority="2238">
      <colorScale>
        <cfvo type="min"/>
        <cfvo type="max"/>
        <color theme="0"/>
        <color theme="0"/>
      </colorScale>
    </cfRule>
    <cfRule type="expression" dxfId="7486" priority="2240">
      <formula>BG126&lt;0</formula>
    </cfRule>
  </conditionalFormatting>
  <conditionalFormatting sqref="BH126:BH134">
    <cfRule type="expression" priority="2239">
      <formula>$F$19</formula>
    </cfRule>
  </conditionalFormatting>
  <conditionalFormatting sqref="BH133:BH134">
    <cfRule type="colorScale" priority="2241">
      <colorScale>
        <cfvo type="min"/>
        <cfvo type="max"/>
        <color theme="0"/>
        <color theme="0"/>
      </colorScale>
    </cfRule>
    <cfRule type="expression" dxfId="7485" priority="2242">
      <formula>BG133&lt;0</formula>
    </cfRule>
  </conditionalFormatting>
  <conditionalFormatting sqref="BH135">
    <cfRule type="colorScale" priority="2232">
      <colorScale>
        <cfvo type="min"/>
        <cfvo type="max"/>
        <color theme="0"/>
        <color theme="0"/>
      </colorScale>
    </cfRule>
    <cfRule type="expression" priority="2233">
      <formula>$F$23</formula>
    </cfRule>
    <cfRule type="expression" dxfId="7484" priority="2234">
      <formula>BG135&lt;0</formula>
    </cfRule>
  </conditionalFormatting>
  <conditionalFormatting sqref="BH110:BI111">
    <cfRule type="expression" dxfId="7483" priority="2105">
      <formula>IF(BH110="Validar","Rojo","Verde")</formula>
    </cfRule>
  </conditionalFormatting>
  <conditionalFormatting sqref="BH117:BI123">
    <cfRule type="expression" dxfId="7482" priority="2118">
      <formula>IF(BH117="Validar","Rojo","Verde")</formula>
    </cfRule>
  </conditionalFormatting>
  <conditionalFormatting sqref="BI40:BI66">
    <cfRule type="colorScale" priority="2153">
      <colorScale>
        <cfvo type="min"/>
        <cfvo type="max"/>
        <color theme="0"/>
        <color theme="0"/>
      </colorScale>
    </cfRule>
    <cfRule type="expression" priority="2154">
      <formula>#REF!</formula>
    </cfRule>
    <cfRule type="expression" dxfId="7481" priority="2155">
      <formula>BH40&lt;0</formula>
    </cfRule>
  </conditionalFormatting>
  <conditionalFormatting sqref="BI40:BI67">
    <cfRule type="expression" dxfId="7480" priority="2152">
      <formula>IF(BI40="Validar","Rojo","Verde")</formula>
    </cfRule>
  </conditionalFormatting>
  <conditionalFormatting sqref="BI67 BH82:BI82 BH92:BI92 BH103:BI103 BH107:BI107">
    <cfRule type="expression" priority="2157">
      <formula>$F$23</formula>
    </cfRule>
  </conditionalFormatting>
  <conditionalFormatting sqref="BI67 BI82 BI92 BI103 BI107">
    <cfRule type="expression" dxfId="7479" priority="2158">
      <formula>BH67&lt;0</formula>
    </cfRule>
  </conditionalFormatting>
  <conditionalFormatting sqref="BI69">
    <cfRule type="colorScale" priority="2150">
      <colorScale>
        <cfvo type="min"/>
        <cfvo type="max"/>
        <color theme="0"/>
        <color theme="0"/>
      </colorScale>
    </cfRule>
    <cfRule type="expression" dxfId="7478" priority="2151">
      <formula>BH69&lt;0</formula>
    </cfRule>
  </conditionalFormatting>
  <conditionalFormatting sqref="BI69:BI81">
    <cfRule type="expression" priority="2148">
      <formula>#REF!</formula>
    </cfRule>
  </conditionalFormatting>
  <conditionalFormatting sqref="BI69:BI82">
    <cfRule type="expression" dxfId="7477" priority="2146">
      <formula>IF(BI69="Validar","Rojo","Verde")</formula>
    </cfRule>
  </conditionalFormatting>
  <conditionalFormatting sqref="BI70:BI78">
    <cfRule type="colorScale" priority="2147">
      <colorScale>
        <cfvo type="min"/>
        <cfvo type="max"/>
        <color theme="0"/>
        <color theme="0"/>
      </colorScale>
    </cfRule>
    <cfRule type="expression" dxfId="7476" priority="2149">
      <formula>BH70&lt;0</formula>
    </cfRule>
  </conditionalFormatting>
  <conditionalFormatting sqref="BI79:BI81">
    <cfRule type="colorScale" priority="2159">
      <colorScale>
        <cfvo type="min"/>
        <cfvo type="max"/>
        <color theme="0"/>
        <color theme="0"/>
      </colorScale>
    </cfRule>
    <cfRule type="expression" dxfId="7475" priority="2160">
      <formula>BH79&lt;0</formula>
    </cfRule>
  </conditionalFormatting>
  <conditionalFormatting sqref="BI82 BI67 BI92 BI103 BI107">
    <cfRule type="colorScale" priority="2156">
      <colorScale>
        <cfvo type="min"/>
        <cfvo type="max"/>
        <color theme="0"/>
        <color theme="0"/>
      </colorScale>
    </cfRule>
  </conditionalFormatting>
  <conditionalFormatting sqref="BI84">
    <cfRule type="colorScale" priority="2144">
      <colorScale>
        <cfvo type="min"/>
        <cfvo type="max"/>
        <color theme="0"/>
        <color theme="0"/>
      </colorScale>
    </cfRule>
    <cfRule type="expression" dxfId="7474" priority="2145">
      <formula>BH84&lt;0</formula>
    </cfRule>
  </conditionalFormatting>
  <conditionalFormatting sqref="BI84:BI91">
    <cfRule type="expression" priority="2142">
      <formula>#REF!</formula>
    </cfRule>
  </conditionalFormatting>
  <conditionalFormatting sqref="BI84:BI92">
    <cfRule type="expression" dxfId="7473" priority="2140">
      <formula>IF(BI84="Validar","Rojo","Verde")</formula>
    </cfRule>
  </conditionalFormatting>
  <conditionalFormatting sqref="BI85:BI91">
    <cfRule type="colorScale" priority="2141">
      <colorScale>
        <cfvo type="min"/>
        <cfvo type="max"/>
        <color theme="0"/>
        <color theme="0"/>
      </colorScale>
    </cfRule>
    <cfRule type="expression" dxfId="7472" priority="2143">
      <formula>BH85&lt;0</formula>
    </cfRule>
  </conditionalFormatting>
  <conditionalFormatting sqref="BI94">
    <cfRule type="colorScale" priority="2138">
      <colorScale>
        <cfvo type="min"/>
        <cfvo type="max"/>
        <color theme="0"/>
        <color theme="0"/>
      </colorScale>
    </cfRule>
    <cfRule type="expression" dxfId="7471" priority="2139">
      <formula>BH94&lt;0</formula>
    </cfRule>
  </conditionalFormatting>
  <conditionalFormatting sqref="BI94:BI102">
    <cfRule type="expression" priority="2132">
      <formula>#REF!</formula>
    </cfRule>
  </conditionalFormatting>
  <conditionalFormatting sqref="BI94:BI103">
    <cfRule type="expression" dxfId="7470" priority="2130">
      <formula>IF(BI94="Validar","Rojo","Verde")</formula>
    </cfRule>
  </conditionalFormatting>
  <conditionalFormatting sqref="BI95:BI100">
    <cfRule type="colorScale" priority="2136">
      <colorScale>
        <cfvo type="min"/>
        <cfvo type="max"/>
        <color theme="0"/>
        <color theme="0"/>
      </colorScale>
    </cfRule>
    <cfRule type="expression" dxfId="7469" priority="2137">
      <formula>BH95&lt;0</formula>
    </cfRule>
  </conditionalFormatting>
  <conditionalFormatting sqref="BI101">
    <cfRule type="colorScale" priority="2134">
      <colorScale>
        <cfvo type="min"/>
        <cfvo type="max"/>
        <color theme="0"/>
        <color theme="0"/>
      </colorScale>
    </cfRule>
    <cfRule type="expression" dxfId="7468" priority="2135">
      <formula>BH101&lt;0</formula>
    </cfRule>
  </conditionalFormatting>
  <conditionalFormatting sqref="BI102">
    <cfRule type="colorScale" priority="2131">
      <colorScale>
        <cfvo type="min"/>
        <cfvo type="max"/>
        <color theme="0"/>
        <color theme="0"/>
      </colorScale>
    </cfRule>
    <cfRule type="expression" dxfId="7467" priority="2133">
      <formula>BH102&lt;0</formula>
    </cfRule>
  </conditionalFormatting>
  <conditionalFormatting sqref="BI105">
    <cfRule type="colorScale" priority="2128">
      <colorScale>
        <cfvo type="min"/>
        <cfvo type="max"/>
        <color theme="0"/>
        <color theme="0"/>
      </colorScale>
    </cfRule>
    <cfRule type="expression" dxfId="7466" priority="2129">
      <formula>BH105&lt;0</formula>
    </cfRule>
  </conditionalFormatting>
  <conditionalFormatting sqref="BI105:BI106">
    <cfRule type="expression" priority="2126">
      <formula>#REF!</formula>
    </cfRule>
  </conditionalFormatting>
  <conditionalFormatting sqref="BI105:BI107">
    <cfRule type="expression" dxfId="7465" priority="2124">
      <formula>IF(BI105="Validar","Rojo","Verde")</formula>
    </cfRule>
  </conditionalFormatting>
  <conditionalFormatting sqref="BI106">
    <cfRule type="colorScale" priority="2125">
      <colorScale>
        <cfvo type="min"/>
        <cfvo type="max"/>
        <color theme="0"/>
        <color theme="0"/>
      </colorScale>
    </cfRule>
    <cfRule type="expression" dxfId="7464" priority="2127">
      <formula>BH106&lt;0</formula>
    </cfRule>
  </conditionalFormatting>
  <conditionalFormatting sqref="BI110">
    <cfRule type="colorScale" priority="2116">
      <colorScale>
        <cfvo type="min"/>
        <cfvo type="max"/>
        <color theme="0"/>
        <color theme="0"/>
      </colorScale>
    </cfRule>
    <cfRule type="expression" dxfId="7463" priority="2117">
      <formula>BH110&lt;0</formula>
    </cfRule>
  </conditionalFormatting>
  <conditionalFormatting sqref="BI110:BI111">
    <cfRule type="expression" priority="2107">
      <formula>#REF!</formula>
    </cfRule>
  </conditionalFormatting>
  <conditionalFormatting sqref="BI111">
    <cfRule type="colorScale" priority="2106">
      <colorScale>
        <cfvo type="min"/>
        <cfvo type="max"/>
        <color theme="0"/>
        <color theme="0"/>
      </colorScale>
    </cfRule>
    <cfRule type="expression" dxfId="7462" priority="2108">
      <formula>BH111&lt;0</formula>
    </cfRule>
  </conditionalFormatting>
  <conditionalFormatting sqref="BI117">
    <cfRule type="colorScale" priority="2122">
      <colorScale>
        <cfvo type="min"/>
        <cfvo type="max"/>
        <color theme="0"/>
        <color theme="0"/>
      </colorScale>
    </cfRule>
    <cfRule type="expression" dxfId="7461" priority="2123">
      <formula>BH117&lt;0</formula>
    </cfRule>
  </conditionalFormatting>
  <conditionalFormatting sqref="BI117:BI123">
    <cfRule type="expression" priority="2120">
      <formula>#REF!</formula>
    </cfRule>
  </conditionalFormatting>
  <conditionalFormatting sqref="BI118:BI123">
    <cfRule type="colorScale" priority="2119">
      <colorScale>
        <cfvo type="min"/>
        <cfvo type="max"/>
        <color theme="0"/>
        <color theme="0"/>
      </colorScale>
    </cfRule>
    <cfRule type="expression" dxfId="7460" priority="2121">
      <formula>BH118&lt;0</formula>
    </cfRule>
  </conditionalFormatting>
  <conditionalFormatting sqref="BI126:BI135">
    <cfRule type="expression" dxfId="7459" priority="2243">
      <formula>IF(BI126="Validar","Rojo","Verde")</formula>
    </cfRule>
    <cfRule type="colorScale" priority="2244">
      <colorScale>
        <cfvo type="min"/>
        <cfvo type="max"/>
        <color theme="0"/>
        <color theme="0"/>
      </colorScale>
    </cfRule>
    <cfRule type="expression" priority="2245">
      <formula>$F$23</formula>
    </cfRule>
    <cfRule type="expression" dxfId="7458" priority="2246">
      <formula>BH126&lt;0</formula>
    </cfRule>
  </conditionalFormatting>
  <conditionalFormatting sqref="BH6">
    <cfRule type="colorScale" priority="2103">
      <colorScale>
        <cfvo type="min"/>
        <cfvo type="max"/>
        <color theme="0"/>
        <color theme="0"/>
      </colorScale>
    </cfRule>
    <cfRule type="expression" dxfId="7457" priority="2104">
      <formula>BG6&lt;0</formula>
    </cfRule>
  </conditionalFormatting>
  <conditionalFormatting sqref="BH6">
    <cfRule type="expression" dxfId="7456" priority="2101">
      <formula>IF(BH6="Validar","Rojo","Verde")</formula>
    </cfRule>
    <cfRule type="expression" priority="2102">
      <formula>#REF!</formula>
    </cfRule>
  </conditionalFormatting>
  <conditionalFormatting sqref="BH7:BH8">
    <cfRule type="colorScale" priority="2099">
      <colorScale>
        <cfvo type="min"/>
        <cfvo type="max"/>
        <color theme="0"/>
        <color theme="0"/>
      </colorScale>
    </cfRule>
    <cfRule type="expression" dxfId="7455" priority="2100">
      <formula>BG7&lt;0</formula>
    </cfRule>
  </conditionalFormatting>
  <conditionalFormatting sqref="BH7:BH8">
    <cfRule type="expression" dxfId="7454" priority="2097">
      <formula>IF(BH7="Validar","Rojo","Verde")</formula>
    </cfRule>
    <cfRule type="expression" priority="2098">
      <formula>#REF!</formula>
    </cfRule>
  </conditionalFormatting>
  <conditionalFormatting sqref="BK9">
    <cfRule type="colorScale" priority="2064">
      <colorScale>
        <cfvo type="min"/>
        <cfvo type="max"/>
        <color theme="0"/>
        <color theme="0"/>
      </colorScale>
    </cfRule>
    <cfRule type="expression" dxfId="7453" priority="2065">
      <formula>BJ9&lt;0</formula>
    </cfRule>
  </conditionalFormatting>
  <conditionalFormatting sqref="BK9:BK20">
    <cfRule type="expression" dxfId="7452" priority="2035">
      <formula>IF(BK9="Validar","Rojo","Verde")</formula>
    </cfRule>
    <cfRule type="expression" priority="2037">
      <formula>#REF!</formula>
    </cfRule>
  </conditionalFormatting>
  <conditionalFormatting sqref="BK10">
    <cfRule type="colorScale" priority="2041">
      <colorScale>
        <cfvo type="min"/>
        <cfvo type="max"/>
        <color theme="0"/>
        <color theme="0"/>
      </colorScale>
    </cfRule>
    <cfRule type="expression" dxfId="7451" priority="2042">
      <formula>BJ10&lt;0</formula>
    </cfRule>
  </conditionalFormatting>
  <conditionalFormatting sqref="BK11:BK14">
    <cfRule type="colorScale" priority="2062">
      <colorScale>
        <cfvo type="min"/>
        <cfvo type="max"/>
        <color theme="0"/>
        <color theme="0"/>
      </colorScale>
    </cfRule>
    <cfRule type="expression" dxfId="7450" priority="2063">
      <formula>BJ11&lt;0</formula>
    </cfRule>
  </conditionalFormatting>
  <conditionalFormatting sqref="BK15">
    <cfRule type="colorScale" priority="2039">
      <colorScale>
        <cfvo type="min"/>
        <cfvo type="max"/>
        <color theme="0"/>
        <color theme="0"/>
      </colorScale>
    </cfRule>
    <cfRule type="expression" dxfId="7449" priority="2040">
      <formula>BJ15&lt;0</formula>
    </cfRule>
  </conditionalFormatting>
  <conditionalFormatting sqref="BK16:BK17">
    <cfRule type="colorScale" priority="2060">
      <colorScale>
        <cfvo type="min"/>
        <cfvo type="max"/>
        <color theme="0"/>
        <color theme="0"/>
      </colorScale>
    </cfRule>
    <cfRule type="expression" dxfId="7448" priority="2061">
      <formula>BJ16&lt;0</formula>
    </cfRule>
  </conditionalFormatting>
  <conditionalFormatting sqref="BK18">
    <cfRule type="colorScale" priority="2036">
      <colorScale>
        <cfvo type="min"/>
        <cfvo type="max"/>
        <color theme="0"/>
        <color theme="0"/>
      </colorScale>
    </cfRule>
    <cfRule type="expression" dxfId="7447" priority="2038">
      <formula>BJ18&lt;0</formula>
    </cfRule>
  </conditionalFormatting>
  <conditionalFormatting sqref="BK19:BK20">
    <cfRule type="colorScale" priority="2058">
      <colorScale>
        <cfvo type="min"/>
        <cfvo type="max"/>
        <color theme="0"/>
        <color theme="0"/>
      </colorScale>
    </cfRule>
    <cfRule type="expression" dxfId="7446" priority="2059">
      <formula>BJ19&lt;0</formula>
    </cfRule>
  </conditionalFormatting>
  <conditionalFormatting sqref="BK23">
    <cfRule type="colorScale" priority="2033">
      <colorScale>
        <cfvo type="min"/>
        <cfvo type="max"/>
        <color theme="0"/>
        <color theme="0"/>
      </colorScale>
    </cfRule>
    <cfRule type="expression" dxfId="7445" priority="2034">
      <formula>BJ23&lt;0</formula>
    </cfRule>
  </conditionalFormatting>
  <conditionalFormatting sqref="BK23:BK31">
    <cfRule type="expression" dxfId="7444" priority="2027">
      <formula>IF(BK23="Validar","Rojo","Verde")</formula>
    </cfRule>
    <cfRule type="expression" priority="2029">
      <formula>#REF!</formula>
    </cfRule>
  </conditionalFormatting>
  <conditionalFormatting sqref="BK24">
    <cfRule type="colorScale" priority="2056">
      <colorScale>
        <cfvo type="min"/>
        <cfvo type="max"/>
        <color theme="0"/>
        <color theme="0"/>
      </colorScale>
    </cfRule>
    <cfRule type="expression" dxfId="7443" priority="2057">
      <formula>BJ24&lt;0</formula>
    </cfRule>
  </conditionalFormatting>
  <conditionalFormatting sqref="BK25">
    <cfRule type="colorScale" priority="2054">
      <colorScale>
        <cfvo type="min"/>
        <cfvo type="max"/>
        <color theme="0"/>
        <color theme="0"/>
      </colorScale>
    </cfRule>
    <cfRule type="expression" dxfId="7442" priority="2055">
      <formula>BJ25&lt;0</formula>
    </cfRule>
  </conditionalFormatting>
  <conditionalFormatting sqref="BK26">
    <cfRule type="colorScale" priority="2031">
      <colorScale>
        <cfvo type="min"/>
        <cfvo type="max"/>
        <color theme="0"/>
        <color theme="0"/>
      </colorScale>
    </cfRule>
    <cfRule type="expression" dxfId="7441" priority="2032">
      <formula>BJ26&lt;0</formula>
    </cfRule>
  </conditionalFormatting>
  <conditionalFormatting sqref="BK27">
    <cfRule type="colorScale" priority="2052">
      <colorScale>
        <cfvo type="min"/>
        <cfvo type="max"/>
        <color theme="0"/>
        <color theme="0"/>
      </colorScale>
    </cfRule>
    <cfRule type="expression" dxfId="7440" priority="2053">
      <formula>BJ27&lt;0</formula>
    </cfRule>
  </conditionalFormatting>
  <conditionalFormatting sqref="BK28">
    <cfRule type="colorScale" priority="2050">
      <colorScale>
        <cfvo type="min"/>
        <cfvo type="max"/>
        <color theme="0"/>
        <color theme="0"/>
      </colorScale>
    </cfRule>
    <cfRule type="expression" dxfId="7439" priority="2051">
      <formula>BJ28&lt;0</formula>
    </cfRule>
  </conditionalFormatting>
  <conditionalFormatting sqref="BK29">
    <cfRule type="colorScale" priority="2028">
      <colorScale>
        <cfvo type="min"/>
        <cfvo type="max"/>
        <color theme="0"/>
        <color theme="0"/>
      </colorScale>
    </cfRule>
    <cfRule type="expression" dxfId="7438" priority="2030">
      <formula>BJ29&lt;0</formula>
    </cfRule>
  </conditionalFormatting>
  <conditionalFormatting sqref="BK30">
    <cfRule type="colorScale" priority="2048">
      <colorScale>
        <cfvo type="min"/>
        <cfvo type="max"/>
        <color theme="0"/>
        <color theme="0"/>
      </colorScale>
    </cfRule>
    <cfRule type="expression" dxfId="7437" priority="2049">
      <formula>BJ30&lt;0</formula>
    </cfRule>
  </conditionalFormatting>
  <conditionalFormatting sqref="BK31">
    <cfRule type="colorScale" priority="2046">
      <colorScale>
        <cfvo type="min"/>
        <cfvo type="max"/>
        <color theme="0"/>
        <color theme="0"/>
      </colorScale>
    </cfRule>
    <cfRule type="expression" dxfId="7436" priority="2047">
      <formula>BJ31&lt;0</formula>
    </cfRule>
  </conditionalFormatting>
  <conditionalFormatting sqref="BK39">
    <cfRule type="colorScale" priority="2024">
      <colorScale>
        <cfvo type="min"/>
        <cfvo type="max"/>
        <color theme="0"/>
        <color theme="0"/>
      </colorScale>
    </cfRule>
    <cfRule type="expression" priority="2025">
      <formula>#REF!</formula>
    </cfRule>
    <cfRule type="expression" dxfId="7435" priority="2026">
      <formula>BJ39&lt;0</formula>
    </cfRule>
  </conditionalFormatting>
  <conditionalFormatting sqref="BK39:BK107">
    <cfRule type="expression" dxfId="7434" priority="1962">
      <formula>IF(BK39="Validar","Rojo","Verde")</formula>
    </cfRule>
  </conditionalFormatting>
  <conditionalFormatting sqref="BK40:BK67">
    <cfRule type="colorScale" priority="2043">
      <colorScale>
        <cfvo type="min"/>
        <cfvo type="max"/>
        <color theme="0"/>
        <color theme="0"/>
      </colorScale>
    </cfRule>
    <cfRule type="expression" priority="2044">
      <formula>$F$19</formula>
    </cfRule>
    <cfRule type="expression" dxfId="7433" priority="2045">
      <formula>BJ40&lt;0</formula>
    </cfRule>
  </conditionalFormatting>
  <conditionalFormatting sqref="BK68">
    <cfRule type="colorScale" priority="2021">
      <colorScale>
        <cfvo type="min"/>
        <cfvo type="max"/>
        <color theme="0"/>
        <color theme="0"/>
      </colorScale>
    </cfRule>
    <cfRule type="expression" priority="2022">
      <formula>#REF!</formula>
    </cfRule>
    <cfRule type="expression" dxfId="7432" priority="2023">
      <formula>BJ68&lt;0</formula>
    </cfRule>
  </conditionalFormatting>
  <conditionalFormatting sqref="BK69:BK81">
    <cfRule type="colorScale" priority="2068">
      <colorScale>
        <cfvo type="min"/>
        <cfvo type="max"/>
        <color theme="0"/>
        <color theme="0"/>
      </colorScale>
    </cfRule>
    <cfRule type="expression" priority="2069">
      <formula>$F$19</formula>
    </cfRule>
    <cfRule type="expression" dxfId="7431" priority="2070">
      <formula>BJ69&lt;0</formula>
    </cfRule>
  </conditionalFormatting>
  <conditionalFormatting sqref="BK82 BK92 BK103 BK107">
    <cfRule type="expression" dxfId="7430" priority="2067">
      <formula>BJ82&lt;0</formula>
    </cfRule>
  </conditionalFormatting>
  <conditionalFormatting sqref="BK83">
    <cfRule type="colorScale" priority="1963">
      <colorScale>
        <cfvo type="min"/>
        <cfvo type="max"/>
        <color theme="0"/>
        <color theme="0"/>
      </colorScale>
    </cfRule>
    <cfRule type="expression" priority="1964">
      <formula>#REF!</formula>
    </cfRule>
    <cfRule type="expression" dxfId="7429" priority="1965">
      <formula>BJ83&lt;0</formula>
    </cfRule>
  </conditionalFormatting>
  <conditionalFormatting sqref="BK84:BK91">
    <cfRule type="colorScale" priority="2071">
      <colorScale>
        <cfvo type="min"/>
        <cfvo type="max"/>
        <color theme="0"/>
        <color theme="0"/>
      </colorScale>
    </cfRule>
    <cfRule type="expression" priority="2072">
      <formula>$F$19</formula>
    </cfRule>
    <cfRule type="expression" dxfId="7428" priority="2073">
      <formula>BJ84&lt;0</formula>
    </cfRule>
  </conditionalFormatting>
  <conditionalFormatting sqref="BK92 BK82 BK103 BK107">
    <cfRule type="colorScale" priority="2066">
      <colorScale>
        <cfvo type="min"/>
        <cfvo type="max"/>
        <color theme="0"/>
        <color theme="0"/>
      </colorScale>
    </cfRule>
  </conditionalFormatting>
  <conditionalFormatting sqref="BK93">
    <cfRule type="colorScale" priority="2018">
      <colorScale>
        <cfvo type="min"/>
        <cfvo type="max"/>
        <color theme="0"/>
        <color theme="0"/>
      </colorScale>
    </cfRule>
    <cfRule type="expression" priority="2019">
      <formula>#REF!</formula>
    </cfRule>
    <cfRule type="expression" dxfId="7427" priority="2020">
      <formula>BJ93&lt;0</formula>
    </cfRule>
  </conditionalFormatting>
  <conditionalFormatting sqref="BK94:BK102">
    <cfRule type="colorScale" priority="2074">
      <colorScale>
        <cfvo type="min"/>
        <cfvo type="max"/>
        <color theme="0"/>
        <color theme="0"/>
      </colorScale>
    </cfRule>
    <cfRule type="expression" priority="2075">
      <formula>$F$19</formula>
    </cfRule>
    <cfRule type="expression" dxfId="7426" priority="2076">
      <formula>BJ94&lt;0</formula>
    </cfRule>
  </conditionalFormatting>
  <conditionalFormatting sqref="BK104">
    <cfRule type="colorScale" priority="2015">
      <colorScale>
        <cfvo type="min"/>
        <cfvo type="max"/>
        <color theme="0"/>
        <color theme="0"/>
      </colorScale>
    </cfRule>
    <cfRule type="expression" priority="2016">
      <formula>#REF!</formula>
    </cfRule>
    <cfRule type="expression" dxfId="7425" priority="2017">
      <formula>BJ104&lt;0</formula>
    </cfRule>
  </conditionalFormatting>
  <conditionalFormatting sqref="BK105:BK106">
    <cfRule type="colorScale" priority="2077">
      <colorScale>
        <cfvo type="min"/>
        <cfvo type="max"/>
        <color theme="0"/>
        <color theme="0"/>
      </colorScale>
    </cfRule>
    <cfRule type="expression" priority="2078">
      <formula>$F$19</formula>
    </cfRule>
    <cfRule type="expression" dxfId="7424" priority="2079">
      <formula>BJ105&lt;0</formula>
    </cfRule>
  </conditionalFormatting>
  <conditionalFormatting sqref="BK110">
    <cfRule type="colorScale" priority="2080">
      <colorScale>
        <cfvo type="min"/>
        <cfvo type="max"/>
        <color theme="0"/>
        <color theme="0"/>
      </colorScale>
    </cfRule>
    <cfRule type="expression" dxfId="7423" priority="2081">
      <formula>BJ110&lt;0</formula>
    </cfRule>
  </conditionalFormatting>
  <conditionalFormatting sqref="BK110:BK111">
    <cfRule type="expression" priority="1960">
      <formula>$F$19</formula>
    </cfRule>
  </conditionalFormatting>
  <conditionalFormatting sqref="BK111">
    <cfRule type="colorScale" priority="1959">
      <colorScale>
        <cfvo type="min"/>
        <cfvo type="max"/>
        <color theme="0"/>
        <color theme="0"/>
      </colorScale>
    </cfRule>
    <cfRule type="expression" dxfId="7422" priority="1961">
      <formula>BJ111&lt;0</formula>
    </cfRule>
  </conditionalFormatting>
  <conditionalFormatting sqref="BK117:BK123">
    <cfRule type="colorScale" priority="2085">
      <colorScale>
        <cfvo type="min"/>
        <cfvo type="max"/>
        <color theme="0"/>
        <color theme="0"/>
      </colorScale>
    </cfRule>
    <cfRule type="expression" priority="2086">
      <formula>$F$19</formula>
    </cfRule>
    <cfRule type="expression" dxfId="7421" priority="2087">
      <formula>BJ117&lt;0</formula>
    </cfRule>
  </conditionalFormatting>
  <conditionalFormatting sqref="BK125">
    <cfRule type="colorScale" priority="2012">
      <colorScale>
        <cfvo type="min"/>
        <cfvo type="max"/>
        <color theme="0"/>
        <color theme="0"/>
      </colorScale>
    </cfRule>
    <cfRule type="expression" priority="2013">
      <formula>#REF!</formula>
    </cfRule>
    <cfRule type="expression" dxfId="7420" priority="2014">
      <formula>BJ125&lt;0</formula>
    </cfRule>
  </conditionalFormatting>
  <conditionalFormatting sqref="BK125:BK135">
    <cfRule type="expression" dxfId="7419" priority="2011">
      <formula>IF(BK125="Validar","Rojo","Verde")</formula>
    </cfRule>
  </conditionalFormatting>
  <conditionalFormatting sqref="BK126:BK132">
    <cfRule type="colorScale" priority="2088">
      <colorScale>
        <cfvo type="min"/>
        <cfvo type="max"/>
        <color theme="0"/>
        <color theme="0"/>
      </colorScale>
    </cfRule>
    <cfRule type="expression" dxfId="7418" priority="2090">
      <formula>BJ126&lt;0</formula>
    </cfRule>
  </conditionalFormatting>
  <conditionalFormatting sqref="BK126:BK134">
    <cfRule type="expression" priority="2089">
      <formula>$F$19</formula>
    </cfRule>
  </conditionalFormatting>
  <conditionalFormatting sqref="BK133:BK134">
    <cfRule type="colorScale" priority="2091">
      <colorScale>
        <cfvo type="min"/>
        <cfvo type="max"/>
        <color theme="0"/>
        <color theme="0"/>
      </colorScale>
    </cfRule>
    <cfRule type="expression" dxfId="7417" priority="2092">
      <formula>BJ133&lt;0</formula>
    </cfRule>
  </conditionalFormatting>
  <conditionalFormatting sqref="BK135">
    <cfRule type="colorScale" priority="2082">
      <colorScale>
        <cfvo type="min"/>
        <cfvo type="max"/>
        <color theme="0"/>
        <color theme="0"/>
      </colorScale>
    </cfRule>
    <cfRule type="expression" priority="2083">
      <formula>$F$23</formula>
    </cfRule>
    <cfRule type="expression" dxfId="7416" priority="2084">
      <formula>BJ135&lt;0</formula>
    </cfRule>
  </conditionalFormatting>
  <conditionalFormatting sqref="BK110:BL111">
    <cfRule type="expression" dxfId="7415" priority="1955">
      <formula>IF(BK110="Validar","Rojo","Verde")</formula>
    </cfRule>
  </conditionalFormatting>
  <conditionalFormatting sqref="BK117:BL123">
    <cfRule type="expression" dxfId="7414" priority="1968">
      <formula>IF(BK117="Validar","Rojo","Verde")</formula>
    </cfRule>
  </conditionalFormatting>
  <conditionalFormatting sqref="BL40:BL66">
    <cfRule type="colorScale" priority="2003">
      <colorScale>
        <cfvo type="min"/>
        <cfvo type="max"/>
        <color theme="0"/>
        <color theme="0"/>
      </colorScale>
    </cfRule>
    <cfRule type="expression" priority="2004">
      <formula>#REF!</formula>
    </cfRule>
    <cfRule type="expression" dxfId="7413" priority="2005">
      <formula>BK40&lt;0</formula>
    </cfRule>
  </conditionalFormatting>
  <conditionalFormatting sqref="BL40:BL67">
    <cfRule type="expression" dxfId="7412" priority="2002">
      <formula>IF(BL40="Validar","Rojo","Verde")</formula>
    </cfRule>
  </conditionalFormatting>
  <conditionalFormatting sqref="BL67 BK82:BL82 BK92:BL92 BK103:BL103 BK107:BL107">
    <cfRule type="expression" priority="2007">
      <formula>$F$23</formula>
    </cfRule>
  </conditionalFormatting>
  <conditionalFormatting sqref="BL67 BL82 BL92 BL103 BL107">
    <cfRule type="expression" dxfId="7411" priority="2008">
      <formula>BK67&lt;0</formula>
    </cfRule>
  </conditionalFormatting>
  <conditionalFormatting sqref="BL69">
    <cfRule type="colorScale" priority="2000">
      <colorScale>
        <cfvo type="min"/>
        <cfvo type="max"/>
        <color theme="0"/>
        <color theme="0"/>
      </colorScale>
    </cfRule>
    <cfRule type="expression" dxfId="7410" priority="2001">
      <formula>BK69&lt;0</formula>
    </cfRule>
  </conditionalFormatting>
  <conditionalFormatting sqref="BL69:BL81">
    <cfRule type="expression" priority="1998">
      <formula>#REF!</formula>
    </cfRule>
  </conditionalFormatting>
  <conditionalFormatting sqref="BL69:BL82">
    <cfRule type="expression" dxfId="7409" priority="1996">
      <formula>IF(BL69="Validar","Rojo","Verde")</formula>
    </cfRule>
  </conditionalFormatting>
  <conditionalFormatting sqref="BL70:BL78">
    <cfRule type="colorScale" priority="1997">
      <colorScale>
        <cfvo type="min"/>
        <cfvo type="max"/>
        <color theme="0"/>
        <color theme="0"/>
      </colorScale>
    </cfRule>
    <cfRule type="expression" dxfId="7408" priority="1999">
      <formula>BK70&lt;0</formula>
    </cfRule>
  </conditionalFormatting>
  <conditionalFormatting sqref="BL79:BL81">
    <cfRule type="colorScale" priority="2009">
      <colorScale>
        <cfvo type="min"/>
        <cfvo type="max"/>
        <color theme="0"/>
        <color theme="0"/>
      </colorScale>
    </cfRule>
    <cfRule type="expression" dxfId="7407" priority="2010">
      <formula>BK79&lt;0</formula>
    </cfRule>
  </conditionalFormatting>
  <conditionalFormatting sqref="BL82 BL67 BL92 BL103 BL107">
    <cfRule type="colorScale" priority="2006">
      <colorScale>
        <cfvo type="min"/>
        <cfvo type="max"/>
        <color theme="0"/>
        <color theme="0"/>
      </colorScale>
    </cfRule>
  </conditionalFormatting>
  <conditionalFormatting sqref="BL84">
    <cfRule type="colorScale" priority="1994">
      <colorScale>
        <cfvo type="min"/>
        <cfvo type="max"/>
        <color theme="0"/>
        <color theme="0"/>
      </colorScale>
    </cfRule>
    <cfRule type="expression" dxfId="7406" priority="1995">
      <formula>BK84&lt;0</formula>
    </cfRule>
  </conditionalFormatting>
  <conditionalFormatting sqref="BL84:BL91">
    <cfRule type="expression" priority="1992">
      <formula>#REF!</formula>
    </cfRule>
  </conditionalFormatting>
  <conditionalFormatting sqref="BL84:BL92">
    <cfRule type="expression" dxfId="7405" priority="1990">
      <formula>IF(BL84="Validar","Rojo","Verde")</formula>
    </cfRule>
  </conditionalFormatting>
  <conditionalFormatting sqref="BL85:BL91">
    <cfRule type="colorScale" priority="1991">
      <colorScale>
        <cfvo type="min"/>
        <cfvo type="max"/>
        <color theme="0"/>
        <color theme="0"/>
      </colorScale>
    </cfRule>
    <cfRule type="expression" dxfId="7404" priority="1993">
      <formula>BK85&lt;0</formula>
    </cfRule>
  </conditionalFormatting>
  <conditionalFormatting sqref="BL94">
    <cfRule type="colorScale" priority="1988">
      <colorScale>
        <cfvo type="min"/>
        <cfvo type="max"/>
        <color theme="0"/>
        <color theme="0"/>
      </colorScale>
    </cfRule>
    <cfRule type="expression" dxfId="7403" priority="1989">
      <formula>BK94&lt;0</formula>
    </cfRule>
  </conditionalFormatting>
  <conditionalFormatting sqref="BL94:BL102">
    <cfRule type="expression" priority="1982">
      <formula>#REF!</formula>
    </cfRule>
  </conditionalFormatting>
  <conditionalFormatting sqref="BL94:BL103">
    <cfRule type="expression" dxfId="7402" priority="1980">
      <formula>IF(BL94="Validar","Rojo","Verde")</formula>
    </cfRule>
  </conditionalFormatting>
  <conditionalFormatting sqref="BL95:BL100">
    <cfRule type="colorScale" priority="1986">
      <colorScale>
        <cfvo type="min"/>
        <cfvo type="max"/>
        <color theme="0"/>
        <color theme="0"/>
      </colorScale>
    </cfRule>
    <cfRule type="expression" dxfId="7401" priority="1987">
      <formula>BK95&lt;0</formula>
    </cfRule>
  </conditionalFormatting>
  <conditionalFormatting sqref="BL101">
    <cfRule type="colorScale" priority="1984">
      <colorScale>
        <cfvo type="min"/>
        <cfvo type="max"/>
        <color theme="0"/>
        <color theme="0"/>
      </colorScale>
    </cfRule>
    <cfRule type="expression" dxfId="7400" priority="1985">
      <formula>BK101&lt;0</formula>
    </cfRule>
  </conditionalFormatting>
  <conditionalFormatting sqref="BL102">
    <cfRule type="colorScale" priority="1981">
      <colorScale>
        <cfvo type="min"/>
        <cfvo type="max"/>
        <color theme="0"/>
        <color theme="0"/>
      </colorScale>
    </cfRule>
    <cfRule type="expression" dxfId="7399" priority="1983">
      <formula>BK102&lt;0</formula>
    </cfRule>
  </conditionalFormatting>
  <conditionalFormatting sqref="BL105">
    <cfRule type="colorScale" priority="1978">
      <colorScale>
        <cfvo type="min"/>
        <cfvo type="max"/>
        <color theme="0"/>
        <color theme="0"/>
      </colorScale>
    </cfRule>
    <cfRule type="expression" dxfId="7398" priority="1979">
      <formula>BK105&lt;0</formula>
    </cfRule>
  </conditionalFormatting>
  <conditionalFormatting sqref="BL105:BL106">
    <cfRule type="expression" priority="1976">
      <formula>#REF!</formula>
    </cfRule>
  </conditionalFormatting>
  <conditionalFormatting sqref="BL105:BL107">
    <cfRule type="expression" dxfId="7397" priority="1974">
      <formula>IF(BL105="Validar","Rojo","Verde")</formula>
    </cfRule>
  </conditionalFormatting>
  <conditionalFormatting sqref="BL106">
    <cfRule type="colorScale" priority="1975">
      <colorScale>
        <cfvo type="min"/>
        <cfvo type="max"/>
        <color theme="0"/>
        <color theme="0"/>
      </colorScale>
    </cfRule>
    <cfRule type="expression" dxfId="7396" priority="1977">
      <formula>BK106&lt;0</formula>
    </cfRule>
  </conditionalFormatting>
  <conditionalFormatting sqref="BL110">
    <cfRule type="colorScale" priority="1966">
      <colorScale>
        <cfvo type="min"/>
        <cfvo type="max"/>
        <color theme="0"/>
        <color theme="0"/>
      </colorScale>
    </cfRule>
    <cfRule type="expression" dxfId="7395" priority="1967">
      <formula>BK110&lt;0</formula>
    </cfRule>
  </conditionalFormatting>
  <conditionalFormatting sqref="BL110:BL111">
    <cfRule type="expression" priority="1957">
      <formula>#REF!</formula>
    </cfRule>
  </conditionalFormatting>
  <conditionalFormatting sqref="BL111">
    <cfRule type="colorScale" priority="1956">
      <colorScale>
        <cfvo type="min"/>
        <cfvo type="max"/>
        <color theme="0"/>
        <color theme="0"/>
      </colorScale>
    </cfRule>
    <cfRule type="expression" dxfId="7394" priority="1958">
      <formula>BK111&lt;0</formula>
    </cfRule>
  </conditionalFormatting>
  <conditionalFormatting sqref="BL117">
    <cfRule type="colorScale" priority="1972">
      <colorScale>
        <cfvo type="min"/>
        <cfvo type="max"/>
        <color theme="0"/>
        <color theme="0"/>
      </colorScale>
    </cfRule>
    <cfRule type="expression" dxfId="7393" priority="1973">
      <formula>BK117&lt;0</formula>
    </cfRule>
  </conditionalFormatting>
  <conditionalFormatting sqref="BL117:BL123">
    <cfRule type="expression" priority="1970">
      <formula>#REF!</formula>
    </cfRule>
  </conditionalFormatting>
  <conditionalFormatting sqref="BL118:BL123">
    <cfRule type="colorScale" priority="1969">
      <colorScale>
        <cfvo type="min"/>
        <cfvo type="max"/>
        <color theme="0"/>
        <color theme="0"/>
      </colorScale>
    </cfRule>
    <cfRule type="expression" dxfId="7392" priority="1971">
      <formula>BK118&lt;0</formula>
    </cfRule>
  </conditionalFormatting>
  <conditionalFormatting sqref="BL126:BL135">
    <cfRule type="expression" dxfId="7391" priority="2093">
      <formula>IF(BL126="Validar","Rojo","Verde")</formula>
    </cfRule>
    <cfRule type="colorScale" priority="2094">
      <colorScale>
        <cfvo type="min"/>
        <cfvo type="max"/>
        <color theme="0"/>
        <color theme="0"/>
      </colorScale>
    </cfRule>
    <cfRule type="expression" priority="2095">
      <formula>$F$23</formula>
    </cfRule>
    <cfRule type="expression" dxfId="7390" priority="2096">
      <formula>BK126&lt;0</formula>
    </cfRule>
  </conditionalFormatting>
  <conditionalFormatting sqref="BK6">
    <cfRule type="colorScale" priority="1953">
      <colorScale>
        <cfvo type="min"/>
        <cfvo type="max"/>
        <color theme="0"/>
        <color theme="0"/>
      </colorScale>
    </cfRule>
    <cfRule type="expression" dxfId="7389" priority="1954">
      <formula>BJ6&lt;0</formula>
    </cfRule>
  </conditionalFormatting>
  <conditionalFormatting sqref="BK6">
    <cfRule type="expression" dxfId="7388" priority="1951">
      <formula>IF(BK6="Validar","Rojo","Verde")</formula>
    </cfRule>
    <cfRule type="expression" priority="1952">
      <formula>#REF!</formula>
    </cfRule>
  </conditionalFormatting>
  <conditionalFormatting sqref="BK7:BK8">
    <cfRule type="colorScale" priority="1949">
      <colorScale>
        <cfvo type="min"/>
        <cfvo type="max"/>
        <color theme="0"/>
        <color theme="0"/>
      </colorScale>
    </cfRule>
    <cfRule type="expression" dxfId="7387" priority="1950">
      <formula>BJ7&lt;0</formula>
    </cfRule>
  </conditionalFormatting>
  <conditionalFormatting sqref="BK7:BK8">
    <cfRule type="expression" dxfId="7386" priority="1947">
      <formula>IF(BK7="Validar","Rojo","Verde")</formula>
    </cfRule>
    <cfRule type="expression" priority="1948">
      <formula>#REF!</formula>
    </cfRule>
  </conditionalFormatting>
  <conditionalFormatting sqref="BO9">
    <cfRule type="colorScale" priority="1914">
      <colorScale>
        <cfvo type="min"/>
        <cfvo type="max"/>
        <color theme="0"/>
        <color theme="0"/>
      </colorScale>
    </cfRule>
    <cfRule type="expression" dxfId="7385" priority="1915">
      <formula>BN9&lt;0</formula>
    </cfRule>
  </conditionalFormatting>
  <conditionalFormatting sqref="BO9:BO20">
    <cfRule type="expression" dxfId="7384" priority="1885">
      <formula>IF(BO9="Validar","Rojo","Verde")</formula>
    </cfRule>
    <cfRule type="expression" priority="1887">
      <formula>#REF!</formula>
    </cfRule>
  </conditionalFormatting>
  <conditionalFormatting sqref="BO10">
    <cfRule type="colorScale" priority="1891">
      <colorScale>
        <cfvo type="min"/>
        <cfvo type="max"/>
        <color theme="0"/>
        <color theme="0"/>
      </colorScale>
    </cfRule>
    <cfRule type="expression" dxfId="7383" priority="1892">
      <formula>BN10&lt;0</formula>
    </cfRule>
  </conditionalFormatting>
  <conditionalFormatting sqref="BO11:BO14">
    <cfRule type="colorScale" priority="1912">
      <colorScale>
        <cfvo type="min"/>
        <cfvo type="max"/>
        <color theme="0"/>
        <color theme="0"/>
      </colorScale>
    </cfRule>
    <cfRule type="expression" dxfId="7382" priority="1913">
      <formula>BN11&lt;0</formula>
    </cfRule>
  </conditionalFormatting>
  <conditionalFormatting sqref="BO15">
    <cfRule type="colorScale" priority="1889">
      <colorScale>
        <cfvo type="min"/>
        <cfvo type="max"/>
        <color theme="0"/>
        <color theme="0"/>
      </colorScale>
    </cfRule>
    <cfRule type="expression" dxfId="7381" priority="1890">
      <formula>BN15&lt;0</formula>
    </cfRule>
  </conditionalFormatting>
  <conditionalFormatting sqref="BO16:BO17">
    <cfRule type="colorScale" priority="1910">
      <colorScale>
        <cfvo type="min"/>
        <cfvo type="max"/>
        <color theme="0"/>
        <color theme="0"/>
      </colorScale>
    </cfRule>
    <cfRule type="expression" dxfId="7380" priority="1911">
      <formula>BN16&lt;0</formula>
    </cfRule>
  </conditionalFormatting>
  <conditionalFormatting sqref="BO18">
    <cfRule type="colorScale" priority="1886">
      <colorScale>
        <cfvo type="min"/>
        <cfvo type="max"/>
        <color theme="0"/>
        <color theme="0"/>
      </colorScale>
    </cfRule>
    <cfRule type="expression" dxfId="7379" priority="1888">
      <formula>BN18&lt;0</formula>
    </cfRule>
  </conditionalFormatting>
  <conditionalFormatting sqref="BO19:BO20">
    <cfRule type="colorScale" priority="1908">
      <colorScale>
        <cfvo type="min"/>
        <cfvo type="max"/>
        <color theme="0"/>
        <color theme="0"/>
      </colorScale>
    </cfRule>
    <cfRule type="expression" dxfId="7378" priority="1909">
      <formula>BN19&lt;0</formula>
    </cfRule>
  </conditionalFormatting>
  <conditionalFormatting sqref="BO23">
    <cfRule type="colorScale" priority="1883">
      <colorScale>
        <cfvo type="min"/>
        <cfvo type="max"/>
        <color theme="0"/>
        <color theme="0"/>
      </colorScale>
    </cfRule>
    <cfRule type="expression" dxfId="7377" priority="1884">
      <formula>BN23&lt;0</formula>
    </cfRule>
  </conditionalFormatting>
  <conditionalFormatting sqref="BO23:BO31">
    <cfRule type="expression" dxfId="7376" priority="1877">
      <formula>IF(BO23="Validar","Rojo","Verde")</formula>
    </cfRule>
    <cfRule type="expression" priority="1879">
      <formula>#REF!</formula>
    </cfRule>
  </conditionalFormatting>
  <conditionalFormatting sqref="BO24">
    <cfRule type="colorScale" priority="1906">
      <colorScale>
        <cfvo type="min"/>
        <cfvo type="max"/>
        <color theme="0"/>
        <color theme="0"/>
      </colorScale>
    </cfRule>
    <cfRule type="expression" dxfId="7375" priority="1907">
      <formula>BN24&lt;0</formula>
    </cfRule>
  </conditionalFormatting>
  <conditionalFormatting sqref="BO25">
    <cfRule type="colorScale" priority="1904">
      <colorScale>
        <cfvo type="min"/>
        <cfvo type="max"/>
        <color theme="0"/>
        <color theme="0"/>
      </colorScale>
    </cfRule>
    <cfRule type="expression" dxfId="7374" priority="1905">
      <formula>BN25&lt;0</formula>
    </cfRule>
  </conditionalFormatting>
  <conditionalFormatting sqref="BO26">
    <cfRule type="colorScale" priority="1881">
      <colorScale>
        <cfvo type="min"/>
        <cfvo type="max"/>
        <color theme="0"/>
        <color theme="0"/>
      </colorScale>
    </cfRule>
    <cfRule type="expression" dxfId="7373" priority="1882">
      <formula>BN26&lt;0</formula>
    </cfRule>
  </conditionalFormatting>
  <conditionalFormatting sqref="BO27">
    <cfRule type="colorScale" priority="1902">
      <colorScale>
        <cfvo type="min"/>
        <cfvo type="max"/>
        <color theme="0"/>
        <color theme="0"/>
      </colorScale>
    </cfRule>
    <cfRule type="expression" dxfId="7372" priority="1903">
      <formula>BN27&lt;0</formula>
    </cfRule>
  </conditionalFormatting>
  <conditionalFormatting sqref="BO28">
    <cfRule type="colorScale" priority="1900">
      <colorScale>
        <cfvo type="min"/>
        <cfvo type="max"/>
        <color theme="0"/>
        <color theme="0"/>
      </colorScale>
    </cfRule>
    <cfRule type="expression" dxfId="7371" priority="1901">
      <formula>BN28&lt;0</formula>
    </cfRule>
  </conditionalFormatting>
  <conditionalFormatting sqref="BO29">
    <cfRule type="colorScale" priority="1878">
      <colorScale>
        <cfvo type="min"/>
        <cfvo type="max"/>
        <color theme="0"/>
        <color theme="0"/>
      </colorScale>
    </cfRule>
    <cfRule type="expression" dxfId="7370" priority="1880">
      <formula>BN29&lt;0</formula>
    </cfRule>
  </conditionalFormatting>
  <conditionalFormatting sqref="BO30">
    <cfRule type="colorScale" priority="1898">
      <colorScale>
        <cfvo type="min"/>
        <cfvo type="max"/>
        <color theme="0"/>
        <color theme="0"/>
      </colorScale>
    </cfRule>
    <cfRule type="expression" dxfId="7369" priority="1899">
      <formula>BN30&lt;0</formula>
    </cfRule>
  </conditionalFormatting>
  <conditionalFormatting sqref="BO31">
    <cfRule type="colorScale" priority="1896">
      <colorScale>
        <cfvo type="min"/>
        <cfvo type="max"/>
        <color theme="0"/>
        <color theme="0"/>
      </colorScale>
    </cfRule>
    <cfRule type="expression" dxfId="7368" priority="1897">
      <formula>BN31&lt;0</formula>
    </cfRule>
  </conditionalFormatting>
  <conditionalFormatting sqref="BO39">
    <cfRule type="colorScale" priority="1874">
      <colorScale>
        <cfvo type="min"/>
        <cfvo type="max"/>
        <color theme="0"/>
        <color theme="0"/>
      </colorScale>
    </cfRule>
    <cfRule type="expression" priority="1875">
      <formula>#REF!</formula>
    </cfRule>
    <cfRule type="expression" dxfId="7367" priority="1876">
      <formula>BN39&lt;0</formula>
    </cfRule>
  </conditionalFormatting>
  <conditionalFormatting sqref="BO40:BO67">
    <cfRule type="colorScale" priority="1893">
      <colorScale>
        <cfvo type="min"/>
        <cfvo type="max"/>
        <color theme="0"/>
        <color theme="0"/>
      </colorScale>
    </cfRule>
    <cfRule type="expression" priority="1894">
      <formula>$F$19</formula>
    </cfRule>
    <cfRule type="expression" dxfId="7366" priority="1895">
      <formula>BN40&lt;0</formula>
    </cfRule>
  </conditionalFormatting>
  <conditionalFormatting sqref="BO68">
    <cfRule type="colorScale" priority="1871">
      <colorScale>
        <cfvo type="min"/>
        <cfvo type="max"/>
        <color theme="0"/>
        <color theme="0"/>
      </colorScale>
    </cfRule>
    <cfRule type="expression" priority="1872">
      <formula>#REF!</formula>
    </cfRule>
    <cfRule type="expression" dxfId="7365" priority="1873">
      <formula>BN68&lt;0</formula>
    </cfRule>
  </conditionalFormatting>
  <conditionalFormatting sqref="BO69:BO81">
    <cfRule type="colorScale" priority="1918">
      <colorScale>
        <cfvo type="min"/>
        <cfvo type="max"/>
        <color theme="0"/>
        <color theme="0"/>
      </colorScale>
    </cfRule>
    <cfRule type="expression" priority="1919">
      <formula>$F$19</formula>
    </cfRule>
    <cfRule type="expression" dxfId="7364" priority="1920">
      <formula>BN69&lt;0</formula>
    </cfRule>
  </conditionalFormatting>
  <conditionalFormatting sqref="BO82 BO92 BO103 BO107">
    <cfRule type="expression" dxfId="7363" priority="1917">
      <formula>BN82&lt;0</formula>
    </cfRule>
  </conditionalFormatting>
  <conditionalFormatting sqref="BO83">
    <cfRule type="colorScale" priority="1813">
      <colorScale>
        <cfvo type="min"/>
        <cfvo type="max"/>
        <color theme="0"/>
        <color theme="0"/>
      </colorScale>
    </cfRule>
    <cfRule type="expression" priority="1814">
      <formula>#REF!</formula>
    </cfRule>
    <cfRule type="expression" dxfId="7362" priority="1815">
      <formula>BN83&lt;0</formula>
    </cfRule>
  </conditionalFormatting>
  <conditionalFormatting sqref="BO84:BO91">
    <cfRule type="colorScale" priority="1921">
      <colorScale>
        <cfvo type="min"/>
        <cfvo type="max"/>
        <color theme="0"/>
        <color theme="0"/>
      </colorScale>
    </cfRule>
    <cfRule type="expression" priority="1922">
      <formula>$F$19</formula>
    </cfRule>
    <cfRule type="expression" dxfId="7361" priority="1923">
      <formula>BN84&lt;0</formula>
    </cfRule>
  </conditionalFormatting>
  <conditionalFormatting sqref="BO92 BO82 BO103 BO107">
    <cfRule type="colorScale" priority="1916">
      <colorScale>
        <cfvo type="min"/>
        <cfvo type="max"/>
        <color theme="0"/>
        <color theme="0"/>
      </colorScale>
    </cfRule>
  </conditionalFormatting>
  <conditionalFormatting sqref="BO93">
    <cfRule type="colorScale" priority="1868">
      <colorScale>
        <cfvo type="min"/>
        <cfvo type="max"/>
        <color theme="0"/>
        <color theme="0"/>
      </colorScale>
    </cfRule>
    <cfRule type="expression" priority="1869">
      <formula>#REF!</formula>
    </cfRule>
    <cfRule type="expression" dxfId="7360" priority="1870">
      <formula>BN93&lt;0</formula>
    </cfRule>
  </conditionalFormatting>
  <conditionalFormatting sqref="BO94:BO102">
    <cfRule type="colorScale" priority="1924">
      <colorScale>
        <cfvo type="min"/>
        <cfvo type="max"/>
        <color theme="0"/>
        <color theme="0"/>
      </colorScale>
    </cfRule>
    <cfRule type="expression" priority="1925">
      <formula>$F$19</formula>
    </cfRule>
    <cfRule type="expression" dxfId="7359" priority="1926">
      <formula>BN94&lt;0</formula>
    </cfRule>
  </conditionalFormatting>
  <conditionalFormatting sqref="BO104">
    <cfRule type="colorScale" priority="1865">
      <colorScale>
        <cfvo type="min"/>
        <cfvo type="max"/>
        <color theme="0"/>
        <color theme="0"/>
      </colorScale>
    </cfRule>
    <cfRule type="expression" priority="1866">
      <formula>#REF!</formula>
    </cfRule>
    <cfRule type="expression" dxfId="7358" priority="1867">
      <formula>BN104&lt;0</formula>
    </cfRule>
  </conditionalFormatting>
  <conditionalFormatting sqref="BO105:BO106">
    <cfRule type="colorScale" priority="1927">
      <colorScale>
        <cfvo type="min"/>
        <cfvo type="max"/>
        <color theme="0"/>
        <color theme="0"/>
      </colorScale>
    </cfRule>
    <cfRule type="expression" priority="1928">
      <formula>$F$19</formula>
    </cfRule>
    <cfRule type="expression" dxfId="7357" priority="1929">
      <formula>BN105&lt;0</formula>
    </cfRule>
  </conditionalFormatting>
  <conditionalFormatting sqref="BO110">
    <cfRule type="colorScale" priority="1930">
      <colorScale>
        <cfvo type="min"/>
        <cfvo type="max"/>
        <color theme="0"/>
        <color theme="0"/>
      </colorScale>
    </cfRule>
    <cfRule type="expression" dxfId="7356" priority="1931">
      <formula>BN110&lt;0</formula>
    </cfRule>
  </conditionalFormatting>
  <conditionalFormatting sqref="BO110:BO111">
    <cfRule type="expression" priority="1810">
      <formula>$F$19</formula>
    </cfRule>
  </conditionalFormatting>
  <conditionalFormatting sqref="BO111">
    <cfRule type="colorScale" priority="1809">
      <colorScale>
        <cfvo type="min"/>
        <cfvo type="max"/>
        <color theme="0"/>
        <color theme="0"/>
      </colorScale>
    </cfRule>
    <cfRule type="expression" dxfId="7355" priority="1811">
      <formula>BN111&lt;0</formula>
    </cfRule>
  </conditionalFormatting>
  <conditionalFormatting sqref="BO117:BO123">
    <cfRule type="colorScale" priority="1935">
      <colorScale>
        <cfvo type="min"/>
        <cfvo type="max"/>
        <color theme="0"/>
        <color theme="0"/>
      </colorScale>
    </cfRule>
    <cfRule type="expression" priority="1936">
      <formula>$F$19</formula>
    </cfRule>
    <cfRule type="expression" dxfId="7354" priority="1937">
      <formula>BN117&lt;0</formula>
    </cfRule>
  </conditionalFormatting>
  <conditionalFormatting sqref="BO125">
    <cfRule type="colorScale" priority="1862">
      <colorScale>
        <cfvo type="min"/>
        <cfvo type="max"/>
        <color theme="0"/>
        <color theme="0"/>
      </colorScale>
    </cfRule>
    <cfRule type="expression" priority="1863">
      <formula>#REF!</formula>
    </cfRule>
    <cfRule type="expression" dxfId="7353" priority="1864">
      <formula>BN125&lt;0</formula>
    </cfRule>
  </conditionalFormatting>
  <conditionalFormatting sqref="BO125:BO135">
    <cfRule type="expression" dxfId="7352" priority="1861">
      <formula>IF(BO125="Validar","Rojo","Verde")</formula>
    </cfRule>
  </conditionalFormatting>
  <conditionalFormatting sqref="BO126:BO132">
    <cfRule type="colorScale" priority="1938">
      <colorScale>
        <cfvo type="min"/>
        <cfvo type="max"/>
        <color theme="0"/>
        <color theme="0"/>
      </colorScale>
    </cfRule>
    <cfRule type="expression" dxfId="7351" priority="1940">
      <formula>BN126&lt;0</formula>
    </cfRule>
  </conditionalFormatting>
  <conditionalFormatting sqref="BO126:BO134">
    <cfRule type="expression" priority="1939">
      <formula>$F$19</formula>
    </cfRule>
  </conditionalFormatting>
  <conditionalFormatting sqref="BO133:BO134">
    <cfRule type="colorScale" priority="1941">
      <colorScale>
        <cfvo type="min"/>
        <cfvo type="max"/>
        <color theme="0"/>
        <color theme="0"/>
      </colorScale>
    </cfRule>
    <cfRule type="expression" dxfId="7350" priority="1942">
      <formula>BN133&lt;0</formula>
    </cfRule>
  </conditionalFormatting>
  <conditionalFormatting sqref="BO135">
    <cfRule type="colorScale" priority="1932">
      <colorScale>
        <cfvo type="min"/>
        <cfvo type="max"/>
        <color theme="0"/>
        <color theme="0"/>
      </colorScale>
    </cfRule>
    <cfRule type="expression" priority="1933">
      <formula>$F$23</formula>
    </cfRule>
    <cfRule type="expression" dxfId="7349" priority="1934">
      <formula>BN135&lt;0</formula>
    </cfRule>
  </conditionalFormatting>
  <conditionalFormatting sqref="BO110:BP111">
    <cfRule type="expression" dxfId="7348" priority="1805">
      <formula>IF(BO110="Validar","Rojo","Verde")</formula>
    </cfRule>
  </conditionalFormatting>
  <conditionalFormatting sqref="BO117:BP123">
    <cfRule type="expression" dxfId="7347" priority="1818">
      <formula>IF(BO117="Validar","Rojo","Verde")</formula>
    </cfRule>
  </conditionalFormatting>
  <conditionalFormatting sqref="BP40:BP66">
    <cfRule type="colorScale" priority="1853">
      <colorScale>
        <cfvo type="min"/>
        <cfvo type="max"/>
        <color theme="0"/>
        <color theme="0"/>
      </colorScale>
    </cfRule>
    <cfRule type="expression" priority="1854">
      <formula>#REF!</formula>
    </cfRule>
    <cfRule type="expression" dxfId="7346" priority="1855">
      <formula>BO40&lt;0</formula>
    </cfRule>
  </conditionalFormatting>
  <conditionalFormatting sqref="BP40:BP67">
    <cfRule type="expression" dxfId="7345" priority="1852">
      <formula>IF(BP40="Validar","Rojo","Verde")</formula>
    </cfRule>
  </conditionalFormatting>
  <conditionalFormatting sqref="BP67 BO82:BP82 BO92:BP92 BO103:BP103 BO107:BP107">
    <cfRule type="expression" priority="1857">
      <formula>$F$23</formula>
    </cfRule>
  </conditionalFormatting>
  <conditionalFormatting sqref="BP67 BP82 BP92 BP103 BP107">
    <cfRule type="expression" dxfId="7344" priority="1858">
      <formula>BO67&lt;0</formula>
    </cfRule>
  </conditionalFormatting>
  <conditionalFormatting sqref="BP69">
    <cfRule type="colorScale" priority="1850">
      <colorScale>
        <cfvo type="min"/>
        <cfvo type="max"/>
        <color theme="0"/>
        <color theme="0"/>
      </colorScale>
    </cfRule>
    <cfRule type="expression" dxfId="7343" priority="1851">
      <formula>BO69&lt;0</formula>
    </cfRule>
  </conditionalFormatting>
  <conditionalFormatting sqref="BP69:BP81">
    <cfRule type="expression" priority="1848">
      <formula>#REF!</formula>
    </cfRule>
  </conditionalFormatting>
  <conditionalFormatting sqref="BP69:BP82">
    <cfRule type="expression" dxfId="7342" priority="1846">
      <formula>IF(BP69="Validar","Rojo","Verde")</formula>
    </cfRule>
  </conditionalFormatting>
  <conditionalFormatting sqref="BP70:BP78">
    <cfRule type="colorScale" priority="1847">
      <colorScale>
        <cfvo type="min"/>
        <cfvo type="max"/>
        <color theme="0"/>
        <color theme="0"/>
      </colorScale>
    </cfRule>
    <cfRule type="expression" dxfId="7341" priority="1849">
      <formula>BO70&lt;0</formula>
    </cfRule>
  </conditionalFormatting>
  <conditionalFormatting sqref="BP79:BP81">
    <cfRule type="colorScale" priority="1859">
      <colorScale>
        <cfvo type="min"/>
        <cfvo type="max"/>
        <color theme="0"/>
        <color theme="0"/>
      </colorScale>
    </cfRule>
    <cfRule type="expression" dxfId="7340" priority="1860">
      <formula>BO79&lt;0</formula>
    </cfRule>
  </conditionalFormatting>
  <conditionalFormatting sqref="BP82 BP67 BP92 BP103 BP107">
    <cfRule type="colorScale" priority="1856">
      <colorScale>
        <cfvo type="min"/>
        <cfvo type="max"/>
        <color theme="0"/>
        <color theme="0"/>
      </colorScale>
    </cfRule>
  </conditionalFormatting>
  <conditionalFormatting sqref="BP84">
    <cfRule type="colorScale" priority="1844">
      <colorScale>
        <cfvo type="min"/>
        <cfvo type="max"/>
        <color theme="0"/>
        <color theme="0"/>
      </colorScale>
    </cfRule>
    <cfRule type="expression" dxfId="7339" priority="1845">
      <formula>BO84&lt;0</formula>
    </cfRule>
  </conditionalFormatting>
  <conditionalFormatting sqref="BP84:BP91">
    <cfRule type="expression" priority="1842">
      <formula>#REF!</formula>
    </cfRule>
  </conditionalFormatting>
  <conditionalFormatting sqref="BP84:BP92">
    <cfRule type="expression" dxfId="7338" priority="1840">
      <formula>IF(BP84="Validar","Rojo","Verde")</formula>
    </cfRule>
  </conditionalFormatting>
  <conditionalFormatting sqref="BP85:BP91">
    <cfRule type="colorScale" priority="1841">
      <colorScale>
        <cfvo type="min"/>
        <cfvo type="max"/>
        <color theme="0"/>
        <color theme="0"/>
      </colorScale>
    </cfRule>
    <cfRule type="expression" dxfId="7337" priority="1843">
      <formula>BO85&lt;0</formula>
    </cfRule>
  </conditionalFormatting>
  <conditionalFormatting sqref="BP94">
    <cfRule type="colorScale" priority="1838">
      <colorScale>
        <cfvo type="min"/>
        <cfvo type="max"/>
        <color theme="0"/>
        <color theme="0"/>
      </colorScale>
    </cfRule>
    <cfRule type="expression" dxfId="7336" priority="1839">
      <formula>BO94&lt;0</formula>
    </cfRule>
  </conditionalFormatting>
  <conditionalFormatting sqref="BP94:BP102">
    <cfRule type="expression" priority="1832">
      <formula>#REF!</formula>
    </cfRule>
  </conditionalFormatting>
  <conditionalFormatting sqref="BP94:BP103">
    <cfRule type="expression" dxfId="7335" priority="1830">
      <formula>IF(BP94="Validar","Rojo","Verde")</formula>
    </cfRule>
  </conditionalFormatting>
  <conditionalFormatting sqref="BP95:BP100">
    <cfRule type="colorScale" priority="1836">
      <colorScale>
        <cfvo type="min"/>
        <cfvo type="max"/>
        <color theme="0"/>
        <color theme="0"/>
      </colorScale>
    </cfRule>
    <cfRule type="expression" dxfId="7334" priority="1837">
      <formula>BO95&lt;0</formula>
    </cfRule>
  </conditionalFormatting>
  <conditionalFormatting sqref="BP101">
    <cfRule type="colorScale" priority="1834">
      <colorScale>
        <cfvo type="min"/>
        <cfvo type="max"/>
        <color theme="0"/>
        <color theme="0"/>
      </colorScale>
    </cfRule>
    <cfRule type="expression" dxfId="7333" priority="1835">
      <formula>BO101&lt;0</formula>
    </cfRule>
  </conditionalFormatting>
  <conditionalFormatting sqref="BP102">
    <cfRule type="colorScale" priority="1831">
      <colorScale>
        <cfvo type="min"/>
        <cfvo type="max"/>
        <color theme="0"/>
        <color theme="0"/>
      </colorScale>
    </cfRule>
    <cfRule type="expression" dxfId="7332" priority="1833">
      <formula>BO102&lt;0</formula>
    </cfRule>
  </conditionalFormatting>
  <conditionalFormatting sqref="BP105">
    <cfRule type="colorScale" priority="1828">
      <colorScale>
        <cfvo type="min"/>
        <cfvo type="max"/>
        <color theme="0"/>
        <color theme="0"/>
      </colorScale>
    </cfRule>
    <cfRule type="expression" dxfId="7331" priority="1829">
      <formula>BO105&lt;0</formula>
    </cfRule>
  </conditionalFormatting>
  <conditionalFormatting sqref="BP105:BP106">
    <cfRule type="expression" priority="1826">
      <formula>#REF!</formula>
    </cfRule>
  </conditionalFormatting>
  <conditionalFormatting sqref="BP105:BP107">
    <cfRule type="expression" dxfId="7330" priority="1824">
      <formula>IF(BP105="Validar","Rojo","Verde")</formula>
    </cfRule>
  </conditionalFormatting>
  <conditionalFormatting sqref="BP106">
    <cfRule type="colorScale" priority="1825">
      <colorScale>
        <cfvo type="min"/>
        <cfvo type="max"/>
        <color theme="0"/>
        <color theme="0"/>
      </colorScale>
    </cfRule>
    <cfRule type="expression" dxfId="7329" priority="1827">
      <formula>BO106&lt;0</formula>
    </cfRule>
  </conditionalFormatting>
  <conditionalFormatting sqref="BP110">
    <cfRule type="colorScale" priority="1816">
      <colorScale>
        <cfvo type="min"/>
        <cfvo type="max"/>
        <color theme="0"/>
        <color theme="0"/>
      </colorScale>
    </cfRule>
    <cfRule type="expression" dxfId="7328" priority="1817">
      <formula>BO110&lt;0</formula>
    </cfRule>
  </conditionalFormatting>
  <conditionalFormatting sqref="BP110:BP111">
    <cfRule type="expression" priority="1807">
      <formula>#REF!</formula>
    </cfRule>
  </conditionalFormatting>
  <conditionalFormatting sqref="BP111">
    <cfRule type="colorScale" priority="1806">
      <colorScale>
        <cfvo type="min"/>
        <cfvo type="max"/>
        <color theme="0"/>
        <color theme="0"/>
      </colorScale>
    </cfRule>
    <cfRule type="expression" dxfId="7327" priority="1808">
      <formula>BO111&lt;0</formula>
    </cfRule>
  </conditionalFormatting>
  <conditionalFormatting sqref="BP117">
    <cfRule type="colorScale" priority="1822">
      <colorScale>
        <cfvo type="min"/>
        <cfvo type="max"/>
        <color theme="0"/>
        <color theme="0"/>
      </colorScale>
    </cfRule>
    <cfRule type="expression" dxfId="7326" priority="1823">
      <formula>BO117&lt;0</formula>
    </cfRule>
  </conditionalFormatting>
  <conditionalFormatting sqref="BP117:BP123">
    <cfRule type="expression" priority="1820">
      <formula>#REF!</formula>
    </cfRule>
  </conditionalFormatting>
  <conditionalFormatting sqref="BP118:BP123">
    <cfRule type="colorScale" priority="1819">
      <colorScale>
        <cfvo type="min"/>
        <cfvo type="max"/>
        <color theme="0"/>
        <color theme="0"/>
      </colorScale>
    </cfRule>
    <cfRule type="expression" dxfId="7325" priority="1821">
      <formula>BO118&lt;0</formula>
    </cfRule>
  </conditionalFormatting>
  <conditionalFormatting sqref="BP126:BP135">
    <cfRule type="expression" dxfId="7324" priority="1943">
      <formula>IF(BP126="Validar","Rojo","Verde")</formula>
    </cfRule>
    <cfRule type="colorScale" priority="1944">
      <colorScale>
        <cfvo type="min"/>
        <cfvo type="max"/>
        <color theme="0"/>
        <color theme="0"/>
      </colorScale>
    </cfRule>
    <cfRule type="expression" priority="1945">
      <formula>$F$23</formula>
    </cfRule>
    <cfRule type="expression" dxfId="7323" priority="1946">
      <formula>BO126&lt;0</formula>
    </cfRule>
  </conditionalFormatting>
  <conditionalFormatting sqref="BO6">
    <cfRule type="colorScale" priority="1803">
      <colorScale>
        <cfvo type="min"/>
        <cfvo type="max"/>
        <color theme="0"/>
        <color theme="0"/>
      </colorScale>
    </cfRule>
    <cfRule type="expression" dxfId="7322" priority="1804">
      <formula>BN6&lt;0</formula>
    </cfRule>
  </conditionalFormatting>
  <conditionalFormatting sqref="BO6">
    <cfRule type="expression" dxfId="7321" priority="1801">
      <formula>IF(BO6="Validar","Rojo","Verde")</formula>
    </cfRule>
    <cfRule type="expression" priority="1802">
      <formula>#REF!</formula>
    </cfRule>
  </conditionalFormatting>
  <conditionalFormatting sqref="BO7:BO8">
    <cfRule type="colorScale" priority="1799">
      <colorScale>
        <cfvo type="min"/>
        <cfvo type="max"/>
        <color theme="0"/>
        <color theme="0"/>
      </colorScale>
    </cfRule>
    <cfRule type="expression" dxfId="7320" priority="1800">
      <formula>BN7&lt;0</formula>
    </cfRule>
  </conditionalFormatting>
  <conditionalFormatting sqref="BO7:BO8">
    <cfRule type="expression" dxfId="7319" priority="1797">
      <formula>IF(BO7="Validar","Rojo","Verde")</formula>
    </cfRule>
    <cfRule type="expression" priority="1798">
      <formula>#REF!</formula>
    </cfRule>
  </conditionalFormatting>
  <conditionalFormatting sqref="BR9">
    <cfRule type="colorScale" priority="1764">
      <colorScale>
        <cfvo type="min"/>
        <cfvo type="max"/>
        <color theme="0"/>
        <color theme="0"/>
      </colorScale>
    </cfRule>
    <cfRule type="expression" dxfId="7318" priority="1765">
      <formula>BQ9&lt;0</formula>
    </cfRule>
  </conditionalFormatting>
  <conditionalFormatting sqref="BR9:BR20">
    <cfRule type="expression" dxfId="7317" priority="1735">
      <formula>IF(BR9="Validar","Rojo","Verde")</formula>
    </cfRule>
    <cfRule type="expression" priority="1737">
      <formula>#REF!</formula>
    </cfRule>
  </conditionalFormatting>
  <conditionalFormatting sqref="BR10">
    <cfRule type="colorScale" priority="1741">
      <colorScale>
        <cfvo type="min"/>
        <cfvo type="max"/>
        <color theme="0"/>
        <color theme="0"/>
      </colorScale>
    </cfRule>
    <cfRule type="expression" dxfId="7316" priority="1742">
      <formula>BQ10&lt;0</formula>
    </cfRule>
  </conditionalFormatting>
  <conditionalFormatting sqref="BR11:BR14">
    <cfRule type="colorScale" priority="1762">
      <colorScale>
        <cfvo type="min"/>
        <cfvo type="max"/>
        <color theme="0"/>
        <color theme="0"/>
      </colorScale>
    </cfRule>
    <cfRule type="expression" dxfId="7315" priority="1763">
      <formula>BQ11&lt;0</formula>
    </cfRule>
  </conditionalFormatting>
  <conditionalFormatting sqref="BR15">
    <cfRule type="colorScale" priority="1739">
      <colorScale>
        <cfvo type="min"/>
        <cfvo type="max"/>
        <color theme="0"/>
        <color theme="0"/>
      </colorScale>
    </cfRule>
    <cfRule type="expression" dxfId="7314" priority="1740">
      <formula>BQ15&lt;0</formula>
    </cfRule>
  </conditionalFormatting>
  <conditionalFormatting sqref="BR16:BR17">
    <cfRule type="colorScale" priority="1760">
      <colorScale>
        <cfvo type="min"/>
        <cfvo type="max"/>
        <color theme="0"/>
        <color theme="0"/>
      </colorScale>
    </cfRule>
    <cfRule type="expression" dxfId="7313" priority="1761">
      <formula>BQ16&lt;0</formula>
    </cfRule>
  </conditionalFormatting>
  <conditionalFormatting sqref="BR18">
    <cfRule type="colorScale" priority="1736">
      <colorScale>
        <cfvo type="min"/>
        <cfvo type="max"/>
        <color theme="0"/>
        <color theme="0"/>
      </colorScale>
    </cfRule>
    <cfRule type="expression" dxfId="7312" priority="1738">
      <formula>BQ18&lt;0</formula>
    </cfRule>
  </conditionalFormatting>
  <conditionalFormatting sqref="BR19:BR20">
    <cfRule type="colorScale" priority="1758">
      <colorScale>
        <cfvo type="min"/>
        <cfvo type="max"/>
        <color theme="0"/>
        <color theme="0"/>
      </colorScale>
    </cfRule>
    <cfRule type="expression" dxfId="7311" priority="1759">
      <formula>BQ19&lt;0</formula>
    </cfRule>
  </conditionalFormatting>
  <conditionalFormatting sqref="BR23">
    <cfRule type="colorScale" priority="1733">
      <colorScale>
        <cfvo type="min"/>
        <cfvo type="max"/>
        <color theme="0"/>
        <color theme="0"/>
      </colorScale>
    </cfRule>
    <cfRule type="expression" dxfId="7310" priority="1734">
      <formula>BQ23&lt;0</formula>
    </cfRule>
  </conditionalFormatting>
  <conditionalFormatting sqref="BR23:BR31">
    <cfRule type="expression" dxfId="7309" priority="1727">
      <formula>IF(BR23="Validar","Rojo","Verde")</formula>
    </cfRule>
    <cfRule type="expression" priority="1729">
      <formula>#REF!</formula>
    </cfRule>
  </conditionalFormatting>
  <conditionalFormatting sqref="BR24">
    <cfRule type="colorScale" priority="1756">
      <colorScale>
        <cfvo type="min"/>
        <cfvo type="max"/>
        <color theme="0"/>
        <color theme="0"/>
      </colorScale>
    </cfRule>
    <cfRule type="expression" dxfId="7308" priority="1757">
      <formula>BQ24&lt;0</formula>
    </cfRule>
  </conditionalFormatting>
  <conditionalFormatting sqref="BR25">
    <cfRule type="colorScale" priority="1754">
      <colorScale>
        <cfvo type="min"/>
        <cfvo type="max"/>
        <color theme="0"/>
        <color theme="0"/>
      </colorScale>
    </cfRule>
    <cfRule type="expression" dxfId="7307" priority="1755">
      <formula>BQ25&lt;0</formula>
    </cfRule>
  </conditionalFormatting>
  <conditionalFormatting sqref="BR26">
    <cfRule type="colorScale" priority="1731">
      <colorScale>
        <cfvo type="min"/>
        <cfvo type="max"/>
        <color theme="0"/>
        <color theme="0"/>
      </colorScale>
    </cfRule>
    <cfRule type="expression" dxfId="7306" priority="1732">
      <formula>BQ26&lt;0</formula>
    </cfRule>
  </conditionalFormatting>
  <conditionalFormatting sqref="BR27">
    <cfRule type="colorScale" priority="1752">
      <colorScale>
        <cfvo type="min"/>
        <cfvo type="max"/>
        <color theme="0"/>
        <color theme="0"/>
      </colorScale>
    </cfRule>
    <cfRule type="expression" dxfId="7305" priority="1753">
      <formula>BQ27&lt;0</formula>
    </cfRule>
  </conditionalFormatting>
  <conditionalFormatting sqref="BR28">
    <cfRule type="colorScale" priority="1750">
      <colorScale>
        <cfvo type="min"/>
        <cfvo type="max"/>
        <color theme="0"/>
        <color theme="0"/>
      </colorScale>
    </cfRule>
    <cfRule type="expression" dxfId="7304" priority="1751">
      <formula>BQ28&lt;0</formula>
    </cfRule>
  </conditionalFormatting>
  <conditionalFormatting sqref="BR29">
    <cfRule type="colorScale" priority="1728">
      <colorScale>
        <cfvo type="min"/>
        <cfvo type="max"/>
        <color theme="0"/>
        <color theme="0"/>
      </colorScale>
    </cfRule>
    <cfRule type="expression" dxfId="7303" priority="1730">
      <formula>BQ29&lt;0</formula>
    </cfRule>
  </conditionalFormatting>
  <conditionalFormatting sqref="BR30">
    <cfRule type="colorScale" priority="1748">
      <colorScale>
        <cfvo type="min"/>
        <cfvo type="max"/>
        <color theme="0"/>
        <color theme="0"/>
      </colorScale>
    </cfRule>
    <cfRule type="expression" dxfId="7302" priority="1749">
      <formula>BQ30&lt;0</formula>
    </cfRule>
  </conditionalFormatting>
  <conditionalFormatting sqref="BR31">
    <cfRule type="colorScale" priority="1746">
      <colorScale>
        <cfvo type="min"/>
        <cfvo type="max"/>
        <color theme="0"/>
        <color theme="0"/>
      </colorScale>
    </cfRule>
    <cfRule type="expression" dxfId="7301" priority="1747">
      <formula>BQ31&lt;0</formula>
    </cfRule>
  </conditionalFormatting>
  <conditionalFormatting sqref="BR39">
    <cfRule type="colorScale" priority="1724">
      <colorScale>
        <cfvo type="min"/>
        <cfvo type="max"/>
        <color theme="0"/>
        <color theme="0"/>
      </colorScale>
    </cfRule>
    <cfRule type="expression" priority="1725">
      <formula>#REF!</formula>
    </cfRule>
    <cfRule type="expression" dxfId="7300" priority="1726">
      <formula>BQ39&lt;0</formula>
    </cfRule>
  </conditionalFormatting>
  <conditionalFormatting sqref="BR39:BR107">
    <cfRule type="expression" dxfId="7299" priority="1662">
      <formula>IF(BR39="Validar","Rojo","Verde")</formula>
    </cfRule>
  </conditionalFormatting>
  <conditionalFormatting sqref="BR40:BR67">
    <cfRule type="colorScale" priority="1743">
      <colorScale>
        <cfvo type="min"/>
        <cfvo type="max"/>
        <color theme="0"/>
        <color theme="0"/>
      </colorScale>
    </cfRule>
    <cfRule type="expression" priority="1744">
      <formula>$F$19</formula>
    </cfRule>
    <cfRule type="expression" dxfId="7298" priority="1745">
      <formula>BQ40&lt;0</formula>
    </cfRule>
  </conditionalFormatting>
  <conditionalFormatting sqref="BR68">
    <cfRule type="colorScale" priority="1721">
      <colorScale>
        <cfvo type="min"/>
        <cfvo type="max"/>
        <color theme="0"/>
        <color theme="0"/>
      </colorScale>
    </cfRule>
    <cfRule type="expression" priority="1722">
      <formula>#REF!</formula>
    </cfRule>
    <cfRule type="expression" dxfId="7297" priority="1723">
      <formula>BQ68&lt;0</formula>
    </cfRule>
  </conditionalFormatting>
  <conditionalFormatting sqref="BR69:BR81">
    <cfRule type="colorScale" priority="1768">
      <colorScale>
        <cfvo type="min"/>
        <cfvo type="max"/>
        <color theme="0"/>
        <color theme="0"/>
      </colorScale>
    </cfRule>
    <cfRule type="expression" priority="1769">
      <formula>$F$19</formula>
    </cfRule>
    <cfRule type="expression" dxfId="7296" priority="1770">
      <formula>BQ69&lt;0</formula>
    </cfRule>
  </conditionalFormatting>
  <conditionalFormatting sqref="BR82 BR92 BR103 BR107">
    <cfRule type="expression" dxfId="7295" priority="1767">
      <formula>BQ82&lt;0</formula>
    </cfRule>
  </conditionalFormatting>
  <conditionalFormatting sqref="BR83">
    <cfRule type="colorScale" priority="1663">
      <colorScale>
        <cfvo type="min"/>
        <cfvo type="max"/>
        <color theme="0"/>
        <color theme="0"/>
      </colorScale>
    </cfRule>
    <cfRule type="expression" priority="1664">
      <formula>#REF!</formula>
    </cfRule>
    <cfRule type="expression" dxfId="7294" priority="1665">
      <formula>BQ83&lt;0</formula>
    </cfRule>
  </conditionalFormatting>
  <conditionalFormatting sqref="BR84:BR91">
    <cfRule type="colorScale" priority="1771">
      <colorScale>
        <cfvo type="min"/>
        <cfvo type="max"/>
        <color theme="0"/>
        <color theme="0"/>
      </colorScale>
    </cfRule>
    <cfRule type="expression" priority="1772">
      <formula>$F$19</formula>
    </cfRule>
    <cfRule type="expression" dxfId="7293" priority="1773">
      <formula>BQ84&lt;0</formula>
    </cfRule>
  </conditionalFormatting>
  <conditionalFormatting sqref="BR92 BR82 BR103 BR107">
    <cfRule type="colorScale" priority="1766">
      <colorScale>
        <cfvo type="min"/>
        <cfvo type="max"/>
        <color theme="0"/>
        <color theme="0"/>
      </colorScale>
    </cfRule>
  </conditionalFormatting>
  <conditionalFormatting sqref="BR93">
    <cfRule type="colorScale" priority="1718">
      <colorScale>
        <cfvo type="min"/>
        <cfvo type="max"/>
        <color theme="0"/>
        <color theme="0"/>
      </colorScale>
    </cfRule>
    <cfRule type="expression" priority="1719">
      <formula>#REF!</formula>
    </cfRule>
    <cfRule type="expression" dxfId="7292" priority="1720">
      <formula>BQ93&lt;0</formula>
    </cfRule>
  </conditionalFormatting>
  <conditionalFormatting sqref="BR94:BR102">
    <cfRule type="colorScale" priority="1774">
      <colorScale>
        <cfvo type="min"/>
        <cfvo type="max"/>
        <color theme="0"/>
        <color theme="0"/>
      </colorScale>
    </cfRule>
    <cfRule type="expression" priority="1775">
      <formula>$F$19</formula>
    </cfRule>
    <cfRule type="expression" dxfId="7291" priority="1776">
      <formula>BQ94&lt;0</formula>
    </cfRule>
  </conditionalFormatting>
  <conditionalFormatting sqref="BR104">
    <cfRule type="colorScale" priority="1715">
      <colorScale>
        <cfvo type="min"/>
        <cfvo type="max"/>
        <color theme="0"/>
        <color theme="0"/>
      </colorScale>
    </cfRule>
    <cfRule type="expression" priority="1716">
      <formula>#REF!</formula>
    </cfRule>
    <cfRule type="expression" dxfId="7290" priority="1717">
      <formula>BQ104&lt;0</formula>
    </cfRule>
  </conditionalFormatting>
  <conditionalFormatting sqref="BR105:BR106">
    <cfRule type="colorScale" priority="1777">
      <colorScale>
        <cfvo type="min"/>
        <cfvo type="max"/>
        <color theme="0"/>
        <color theme="0"/>
      </colorScale>
    </cfRule>
    <cfRule type="expression" priority="1778">
      <formula>$F$19</formula>
    </cfRule>
    <cfRule type="expression" dxfId="7289" priority="1779">
      <formula>BQ105&lt;0</formula>
    </cfRule>
  </conditionalFormatting>
  <conditionalFormatting sqref="BR110">
    <cfRule type="colorScale" priority="1780">
      <colorScale>
        <cfvo type="min"/>
        <cfvo type="max"/>
        <color theme="0"/>
        <color theme="0"/>
      </colorScale>
    </cfRule>
    <cfRule type="expression" dxfId="7288" priority="1781">
      <formula>BQ110&lt;0</formula>
    </cfRule>
  </conditionalFormatting>
  <conditionalFormatting sqref="BR110:BR111">
    <cfRule type="expression" priority="1660">
      <formula>$F$19</formula>
    </cfRule>
  </conditionalFormatting>
  <conditionalFormatting sqref="BR111">
    <cfRule type="colorScale" priority="1659">
      <colorScale>
        <cfvo type="min"/>
        <cfvo type="max"/>
        <color theme="0"/>
        <color theme="0"/>
      </colorScale>
    </cfRule>
    <cfRule type="expression" dxfId="7287" priority="1661">
      <formula>BQ111&lt;0</formula>
    </cfRule>
  </conditionalFormatting>
  <conditionalFormatting sqref="BR117:BR123">
    <cfRule type="colorScale" priority="1785">
      <colorScale>
        <cfvo type="min"/>
        <cfvo type="max"/>
        <color theme="0"/>
        <color theme="0"/>
      </colorScale>
    </cfRule>
    <cfRule type="expression" priority="1786">
      <formula>$F$19</formula>
    </cfRule>
    <cfRule type="expression" dxfId="7286" priority="1787">
      <formula>BQ117&lt;0</formula>
    </cfRule>
  </conditionalFormatting>
  <conditionalFormatting sqref="BR125">
    <cfRule type="colorScale" priority="1712">
      <colorScale>
        <cfvo type="min"/>
        <cfvo type="max"/>
        <color theme="0"/>
        <color theme="0"/>
      </colorScale>
    </cfRule>
    <cfRule type="expression" priority="1713">
      <formula>#REF!</formula>
    </cfRule>
    <cfRule type="expression" dxfId="7285" priority="1714">
      <formula>BQ125&lt;0</formula>
    </cfRule>
  </conditionalFormatting>
  <conditionalFormatting sqref="BR125:BR135">
    <cfRule type="expression" dxfId="7284" priority="1711">
      <formula>IF(BR125="Validar","Rojo","Verde")</formula>
    </cfRule>
  </conditionalFormatting>
  <conditionalFormatting sqref="BR126:BR132">
    <cfRule type="colorScale" priority="1788">
      <colorScale>
        <cfvo type="min"/>
        <cfvo type="max"/>
        <color theme="0"/>
        <color theme="0"/>
      </colorScale>
    </cfRule>
    <cfRule type="expression" dxfId="7283" priority="1790">
      <formula>BQ126&lt;0</formula>
    </cfRule>
  </conditionalFormatting>
  <conditionalFormatting sqref="BR126:BR134">
    <cfRule type="expression" priority="1789">
      <formula>$F$19</formula>
    </cfRule>
  </conditionalFormatting>
  <conditionalFormatting sqref="BR133:BR134">
    <cfRule type="colorScale" priority="1791">
      <colorScale>
        <cfvo type="min"/>
        <cfvo type="max"/>
        <color theme="0"/>
        <color theme="0"/>
      </colorScale>
    </cfRule>
    <cfRule type="expression" dxfId="7282" priority="1792">
      <formula>BQ133&lt;0</formula>
    </cfRule>
  </conditionalFormatting>
  <conditionalFormatting sqref="BR135">
    <cfRule type="colorScale" priority="1782">
      <colorScale>
        <cfvo type="min"/>
        <cfvo type="max"/>
        <color theme="0"/>
        <color theme="0"/>
      </colorScale>
    </cfRule>
    <cfRule type="expression" priority="1783">
      <formula>$F$23</formula>
    </cfRule>
    <cfRule type="expression" dxfId="7281" priority="1784">
      <formula>BQ135&lt;0</formula>
    </cfRule>
  </conditionalFormatting>
  <conditionalFormatting sqref="BR110:BS111">
    <cfRule type="expression" dxfId="7280" priority="1655">
      <formula>IF(BR110="Validar","Rojo","Verde")</formula>
    </cfRule>
  </conditionalFormatting>
  <conditionalFormatting sqref="BS40:BS66">
    <cfRule type="colorScale" priority="1703">
      <colorScale>
        <cfvo type="min"/>
        <cfvo type="max"/>
        <color theme="0"/>
        <color theme="0"/>
      </colorScale>
    </cfRule>
    <cfRule type="expression" priority="1704">
      <formula>#REF!</formula>
    </cfRule>
    <cfRule type="expression" dxfId="7279" priority="1705">
      <formula>BR40&lt;0</formula>
    </cfRule>
  </conditionalFormatting>
  <conditionalFormatting sqref="BS40:BS67">
    <cfRule type="expression" dxfId="7278" priority="1702">
      <formula>IF(BS40="Validar","Rojo","Verde")</formula>
    </cfRule>
  </conditionalFormatting>
  <conditionalFormatting sqref="BS67 BR82:BS82 BR92:BS92 BR103:BS103 BR107:BS107">
    <cfRule type="expression" priority="1707">
      <formula>$F$23</formula>
    </cfRule>
  </conditionalFormatting>
  <conditionalFormatting sqref="BS67 BS82 BS92 BS103 BS107">
    <cfRule type="expression" dxfId="7277" priority="1708">
      <formula>BR67&lt;0</formula>
    </cfRule>
  </conditionalFormatting>
  <conditionalFormatting sqref="BS69">
    <cfRule type="colorScale" priority="1700">
      <colorScale>
        <cfvo type="min"/>
        <cfvo type="max"/>
        <color theme="0"/>
        <color theme="0"/>
      </colorScale>
    </cfRule>
    <cfRule type="expression" dxfId="7276" priority="1701">
      <formula>BR69&lt;0</formula>
    </cfRule>
  </conditionalFormatting>
  <conditionalFormatting sqref="BS69:BS81">
    <cfRule type="expression" priority="1698">
      <formula>#REF!</formula>
    </cfRule>
  </conditionalFormatting>
  <conditionalFormatting sqref="BS69:BS82">
    <cfRule type="expression" dxfId="7275" priority="1696">
      <formula>IF(BS69="Validar","Rojo","Verde")</formula>
    </cfRule>
  </conditionalFormatting>
  <conditionalFormatting sqref="BS70:BS78">
    <cfRule type="colorScale" priority="1697">
      <colorScale>
        <cfvo type="min"/>
        <cfvo type="max"/>
        <color theme="0"/>
        <color theme="0"/>
      </colorScale>
    </cfRule>
    <cfRule type="expression" dxfId="7274" priority="1699">
      <formula>BR70&lt;0</formula>
    </cfRule>
  </conditionalFormatting>
  <conditionalFormatting sqref="BS79:BS81">
    <cfRule type="colorScale" priority="1709">
      <colorScale>
        <cfvo type="min"/>
        <cfvo type="max"/>
        <color theme="0"/>
        <color theme="0"/>
      </colorScale>
    </cfRule>
    <cfRule type="expression" dxfId="7273" priority="1710">
      <formula>BR79&lt;0</formula>
    </cfRule>
  </conditionalFormatting>
  <conditionalFormatting sqref="BS82 BS67 BS92 BS103 BS107">
    <cfRule type="colorScale" priority="1706">
      <colorScale>
        <cfvo type="min"/>
        <cfvo type="max"/>
        <color theme="0"/>
        <color theme="0"/>
      </colorScale>
    </cfRule>
  </conditionalFormatting>
  <conditionalFormatting sqref="BS84">
    <cfRule type="colorScale" priority="1694">
      <colorScale>
        <cfvo type="min"/>
        <cfvo type="max"/>
        <color theme="0"/>
        <color theme="0"/>
      </colorScale>
    </cfRule>
    <cfRule type="expression" dxfId="7272" priority="1695">
      <formula>BR84&lt;0</formula>
    </cfRule>
  </conditionalFormatting>
  <conditionalFormatting sqref="BS84:BS91">
    <cfRule type="expression" priority="1692">
      <formula>#REF!</formula>
    </cfRule>
  </conditionalFormatting>
  <conditionalFormatting sqref="BS84:BS92">
    <cfRule type="expression" dxfId="7271" priority="1690">
      <formula>IF(BS84="Validar","Rojo","Verde")</formula>
    </cfRule>
  </conditionalFormatting>
  <conditionalFormatting sqref="BS85:BS91">
    <cfRule type="colorScale" priority="1691">
      <colorScale>
        <cfvo type="min"/>
        <cfvo type="max"/>
        <color theme="0"/>
        <color theme="0"/>
      </colorScale>
    </cfRule>
    <cfRule type="expression" dxfId="7270" priority="1693">
      <formula>BR85&lt;0</formula>
    </cfRule>
  </conditionalFormatting>
  <conditionalFormatting sqref="BS94">
    <cfRule type="colorScale" priority="1688">
      <colorScale>
        <cfvo type="min"/>
        <cfvo type="max"/>
        <color theme="0"/>
        <color theme="0"/>
      </colorScale>
    </cfRule>
    <cfRule type="expression" dxfId="7269" priority="1689">
      <formula>BR94&lt;0</formula>
    </cfRule>
  </conditionalFormatting>
  <conditionalFormatting sqref="BS94:BS102">
    <cfRule type="expression" priority="1682">
      <formula>#REF!</formula>
    </cfRule>
  </conditionalFormatting>
  <conditionalFormatting sqref="BS94:BS103">
    <cfRule type="expression" dxfId="7268" priority="1680">
      <formula>IF(BS94="Validar","Rojo","Verde")</formula>
    </cfRule>
  </conditionalFormatting>
  <conditionalFormatting sqref="BS95:BS100">
    <cfRule type="colorScale" priority="1686">
      <colorScale>
        <cfvo type="min"/>
        <cfvo type="max"/>
        <color theme="0"/>
        <color theme="0"/>
      </colorScale>
    </cfRule>
    <cfRule type="expression" dxfId="7267" priority="1687">
      <formula>BR95&lt;0</formula>
    </cfRule>
  </conditionalFormatting>
  <conditionalFormatting sqref="BS101">
    <cfRule type="colorScale" priority="1684">
      <colorScale>
        <cfvo type="min"/>
        <cfvo type="max"/>
        <color theme="0"/>
        <color theme="0"/>
      </colorScale>
    </cfRule>
    <cfRule type="expression" dxfId="7266" priority="1685">
      <formula>BR101&lt;0</formula>
    </cfRule>
  </conditionalFormatting>
  <conditionalFormatting sqref="BS102">
    <cfRule type="colorScale" priority="1681">
      <colorScale>
        <cfvo type="min"/>
        <cfvo type="max"/>
        <color theme="0"/>
        <color theme="0"/>
      </colorScale>
    </cfRule>
    <cfRule type="expression" dxfId="7265" priority="1683">
      <formula>BR102&lt;0</formula>
    </cfRule>
  </conditionalFormatting>
  <conditionalFormatting sqref="BS105">
    <cfRule type="colorScale" priority="1678">
      <colorScale>
        <cfvo type="min"/>
        <cfvo type="max"/>
        <color theme="0"/>
        <color theme="0"/>
      </colorScale>
    </cfRule>
    <cfRule type="expression" dxfId="7264" priority="1679">
      <formula>BR105&lt;0</formula>
    </cfRule>
  </conditionalFormatting>
  <conditionalFormatting sqref="BS105:BS106">
    <cfRule type="expression" priority="1676">
      <formula>#REF!</formula>
    </cfRule>
  </conditionalFormatting>
  <conditionalFormatting sqref="BS105:BS107">
    <cfRule type="expression" dxfId="7263" priority="1674">
      <formula>IF(BS105="Validar","Rojo","Verde")</formula>
    </cfRule>
  </conditionalFormatting>
  <conditionalFormatting sqref="BS106">
    <cfRule type="colorScale" priority="1675">
      <colorScale>
        <cfvo type="min"/>
        <cfvo type="max"/>
        <color theme="0"/>
        <color theme="0"/>
      </colorScale>
    </cfRule>
    <cfRule type="expression" dxfId="7262" priority="1677">
      <formula>BR106&lt;0</formula>
    </cfRule>
  </conditionalFormatting>
  <conditionalFormatting sqref="BS110">
    <cfRule type="colorScale" priority="1666">
      <colorScale>
        <cfvo type="min"/>
        <cfvo type="max"/>
        <color theme="0"/>
        <color theme="0"/>
      </colorScale>
    </cfRule>
    <cfRule type="expression" dxfId="7261" priority="1667">
      <formula>BR110&lt;0</formula>
    </cfRule>
  </conditionalFormatting>
  <conditionalFormatting sqref="BS110:BS111">
    <cfRule type="expression" priority="1657">
      <formula>#REF!</formula>
    </cfRule>
  </conditionalFormatting>
  <conditionalFormatting sqref="BS111">
    <cfRule type="colorScale" priority="1656">
      <colorScale>
        <cfvo type="min"/>
        <cfvo type="max"/>
        <color theme="0"/>
        <color theme="0"/>
      </colorScale>
    </cfRule>
    <cfRule type="expression" dxfId="7260" priority="1658">
      <formula>BR111&lt;0</formula>
    </cfRule>
  </conditionalFormatting>
  <conditionalFormatting sqref="BS117">
    <cfRule type="colorScale" priority="1672">
      <colorScale>
        <cfvo type="min"/>
        <cfvo type="max"/>
        <color theme="0"/>
        <color theme="0"/>
      </colorScale>
    </cfRule>
    <cfRule type="expression" dxfId="7259" priority="1673">
      <formula>BR117&lt;0</formula>
    </cfRule>
  </conditionalFormatting>
  <conditionalFormatting sqref="BS117:BS123">
    <cfRule type="expression" priority="1670">
      <formula>#REF!</formula>
    </cfRule>
  </conditionalFormatting>
  <conditionalFormatting sqref="BS118:BS123">
    <cfRule type="colorScale" priority="1669">
      <colorScale>
        <cfvo type="min"/>
        <cfvo type="max"/>
        <color theme="0"/>
        <color theme="0"/>
      </colorScale>
    </cfRule>
    <cfRule type="expression" dxfId="7258" priority="1671">
      <formula>BR118&lt;0</formula>
    </cfRule>
  </conditionalFormatting>
  <conditionalFormatting sqref="BS126:BS135">
    <cfRule type="expression" dxfId="7257" priority="1793">
      <formula>IF(BS126="Validar","Rojo","Verde")</formula>
    </cfRule>
    <cfRule type="colorScale" priority="1794">
      <colorScale>
        <cfvo type="min"/>
        <cfvo type="max"/>
        <color theme="0"/>
        <color theme="0"/>
      </colorScale>
    </cfRule>
    <cfRule type="expression" priority="1795">
      <formula>$F$23</formula>
    </cfRule>
    <cfRule type="expression" dxfId="7256" priority="1796">
      <formula>BR126&lt;0</formula>
    </cfRule>
  </conditionalFormatting>
  <conditionalFormatting sqref="BR6">
    <cfRule type="colorScale" priority="1653">
      <colorScale>
        <cfvo type="min"/>
        <cfvo type="max"/>
        <color theme="0"/>
        <color theme="0"/>
      </colorScale>
    </cfRule>
    <cfRule type="expression" dxfId="7255" priority="1654">
      <formula>BQ6&lt;0</formula>
    </cfRule>
  </conditionalFormatting>
  <conditionalFormatting sqref="BR6">
    <cfRule type="expression" dxfId="7254" priority="1651">
      <formula>IF(BR6="Validar","Rojo","Verde")</formula>
    </cfRule>
    <cfRule type="expression" priority="1652">
      <formula>#REF!</formula>
    </cfRule>
  </conditionalFormatting>
  <conditionalFormatting sqref="BR7:BR8">
    <cfRule type="colorScale" priority="1649">
      <colorScale>
        <cfvo type="min"/>
        <cfvo type="max"/>
        <color theme="0"/>
        <color theme="0"/>
      </colorScale>
    </cfRule>
    <cfRule type="expression" dxfId="7253" priority="1650">
      <formula>BQ7&lt;0</formula>
    </cfRule>
  </conditionalFormatting>
  <conditionalFormatting sqref="BR7:BR8">
    <cfRule type="expression" dxfId="7252" priority="1647">
      <formula>IF(BR7="Validar","Rojo","Verde")</formula>
    </cfRule>
    <cfRule type="expression" priority="1648">
      <formula>#REF!</formula>
    </cfRule>
  </conditionalFormatting>
  <conditionalFormatting sqref="BV9">
    <cfRule type="colorScale" priority="1614">
      <colorScale>
        <cfvo type="min"/>
        <cfvo type="max"/>
        <color theme="0"/>
        <color theme="0"/>
      </colorScale>
    </cfRule>
    <cfRule type="expression" dxfId="7251" priority="1615">
      <formula>BU9&lt;0</formula>
    </cfRule>
  </conditionalFormatting>
  <conditionalFormatting sqref="BV9:BV20">
    <cfRule type="expression" dxfId="7250" priority="1585">
      <formula>IF(BV9="Validar","Rojo","Verde")</formula>
    </cfRule>
    <cfRule type="expression" priority="1587">
      <formula>#REF!</formula>
    </cfRule>
  </conditionalFormatting>
  <conditionalFormatting sqref="BV10">
    <cfRule type="colorScale" priority="1591">
      <colorScale>
        <cfvo type="min"/>
        <cfvo type="max"/>
        <color theme="0"/>
        <color theme="0"/>
      </colorScale>
    </cfRule>
    <cfRule type="expression" dxfId="7249" priority="1592">
      <formula>BU10&lt;0</formula>
    </cfRule>
  </conditionalFormatting>
  <conditionalFormatting sqref="BV11:BV14">
    <cfRule type="colorScale" priority="1612">
      <colorScale>
        <cfvo type="min"/>
        <cfvo type="max"/>
        <color theme="0"/>
        <color theme="0"/>
      </colorScale>
    </cfRule>
    <cfRule type="expression" dxfId="7248" priority="1613">
      <formula>BU11&lt;0</formula>
    </cfRule>
  </conditionalFormatting>
  <conditionalFormatting sqref="BV15">
    <cfRule type="colorScale" priority="1589">
      <colorScale>
        <cfvo type="min"/>
        <cfvo type="max"/>
        <color theme="0"/>
        <color theme="0"/>
      </colorScale>
    </cfRule>
    <cfRule type="expression" dxfId="7247" priority="1590">
      <formula>BU15&lt;0</formula>
    </cfRule>
  </conditionalFormatting>
  <conditionalFormatting sqref="BV16:BV17">
    <cfRule type="colorScale" priority="1610">
      <colorScale>
        <cfvo type="min"/>
        <cfvo type="max"/>
        <color theme="0"/>
        <color theme="0"/>
      </colorScale>
    </cfRule>
    <cfRule type="expression" dxfId="7246" priority="1611">
      <formula>BU16&lt;0</formula>
    </cfRule>
  </conditionalFormatting>
  <conditionalFormatting sqref="BV18">
    <cfRule type="colorScale" priority="1586">
      <colorScale>
        <cfvo type="min"/>
        <cfvo type="max"/>
        <color theme="0"/>
        <color theme="0"/>
      </colorScale>
    </cfRule>
    <cfRule type="expression" dxfId="7245" priority="1588">
      <formula>BU18&lt;0</formula>
    </cfRule>
  </conditionalFormatting>
  <conditionalFormatting sqref="BV19:BV20">
    <cfRule type="colorScale" priority="1608">
      <colorScale>
        <cfvo type="min"/>
        <cfvo type="max"/>
        <color theme="0"/>
        <color theme="0"/>
      </colorScale>
    </cfRule>
    <cfRule type="expression" dxfId="7244" priority="1609">
      <formula>BU19&lt;0</formula>
    </cfRule>
  </conditionalFormatting>
  <conditionalFormatting sqref="BV23">
    <cfRule type="colorScale" priority="1583">
      <colorScale>
        <cfvo type="min"/>
        <cfvo type="max"/>
        <color theme="0"/>
        <color theme="0"/>
      </colorScale>
    </cfRule>
    <cfRule type="expression" dxfId="7243" priority="1584">
      <formula>BU23&lt;0</formula>
    </cfRule>
  </conditionalFormatting>
  <conditionalFormatting sqref="BV23:BV31">
    <cfRule type="expression" dxfId="7242" priority="1577">
      <formula>IF(BV23="Validar","Rojo","Verde")</formula>
    </cfRule>
    <cfRule type="expression" priority="1579">
      <formula>#REF!</formula>
    </cfRule>
  </conditionalFormatting>
  <conditionalFormatting sqref="BV24">
    <cfRule type="colorScale" priority="1606">
      <colorScale>
        <cfvo type="min"/>
        <cfvo type="max"/>
        <color theme="0"/>
        <color theme="0"/>
      </colorScale>
    </cfRule>
    <cfRule type="expression" dxfId="7241" priority="1607">
      <formula>BU24&lt;0</formula>
    </cfRule>
  </conditionalFormatting>
  <conditionalFormatting sqref="BV25">
    <cfRule type="colorScale" priority="1604">
      <colorScale>
        <cfvo type="min"/>
        <cfvo type="max"/>
        <color theme="0"/>
        <color theme="0"/>
      </colorScale>
    </cfRule>
    <cfRule type="expression" dxfId="7240" priority="1605">
      <formula>BU25&lt;0</formula>
    </cfRule>
  </conditionalFormatting>
  <conditionalFormatting sqref="BV26">
    <cfRule type="colorScale" priority="1581">
      <colorScale>
        <cfvo type="min"/>
        <cfvo type="max"/>
        <color theme="0"/>
        <color theme="0"/>
      </colorScale>
    </cfRule>
    <cfRule type="expression" dxfId="7239" priority="1582">
      <formula>BU26&lt;0</formula>
    </cfRule>
  </conditionalFormatting>
  <conditionalFormatting sqref="BV27">
    <cfRule type="colorScale" priority="1602">
      <colorScale>
        <cfvo type="min"/>
        <cfvo type="max"/>
        <color theme="0"/>
        <color theme="0"/>
      </colorScale>
    </cfRule>
    <cfRule type="expression" dxfId="7238" priority="1603">
      <formula>BU27&lt;0</formula>
    </cfRule>
  </conditionalFormatting>
  <conditionalFormatting sqref="BV28">
    <cfRule type="colorScale" priority="1600">
      <colorScale>
        <cfvo type="min"/>
        <cfvo type="max"/>
        <color theme="0"/>
        <color theme="0"/>
      </colorScale>
    </cfRule>
    <cfRule type="expression" dxfId="7237" priority="1601">
      <formula>BU28&lt;0</formula>
    </cfRule>
  </conditionalFormatting>
  <conditionalFormatting sqref="BV29">
    <cfRule type="colorScale" priority="1578">
      <colorScale>
        <cfvo type="min"/>
        <cfvo type="max"/>
        <color theme="0"/>
        <color theme="0"/>
      </colorScale>
    </cfRule>
    <cfRule type="expression" dxfId="7236" priority="1580">
      <formula>BU29&lt;0</formula>
    </cfRule>
  </conditionalFormatting>
  <conditionalFormatting sqref="BV30">
    <cfRule type="colorScale" priority="1598">
      <colorScale>
        <cfvo type="min"/>
        <cfvo type="max"/>
        <color theme="0"/>
        <color theme="0"/>
      </colorScale>
    </cfRule>
    <cfRule type="expression" dxfId="7235" priority="1599">
      <formula>BU30&lt;0</formula>
    </cfRule>
  </conditionalFormatting>
  <conditionalFormatting sqref="BV31">
    <cfRule type="colorScale" priority="1596">
      <colorScale>
        <cfvo type="min"/>
        <cfvo type="max"/>
        <color theme="0"/>
        <color theme="0"/>
      </colorScale>
    </cfRule>
    <cfRule type="expression" dxfId="7234" priority="1597">
      <formula>BU31&lt;0</formula>
    </cfRule>
  </conditionalFormatting>
  <conditionalFormatting sqref="BV39">
    <cfRule type="colorScale" priority="1574">
      <colorScale>
        <cfvo type="min"/>
        <cfvo type="max"/>
        <color theme="0"/>
        <color theme="0"/>
      </colorScale>
    </cfRule>
    <cfRule type="expression" priority="1575">
      <formula>#REF!</formula>
    </cfRule>
    <cfRule type="expression" dxfId="7233" priority="1576">
      <formula>BU39&lt;0</formula>
    </cfRule>
  </conditionalFormatting>
  <conditionalFormatting sqref="BV39:BV107">
    <cfRule type="expression" dxfId="7232" priority="1512">
      <formula>IF(BV39="Validar","Rojo","Verde")</formula>
    </cfRule>
  </conditionalFormatting>
  <conditionalFormatting sqref="BV40:BV67">
    <cfRule type="colorScale" priority="1593">
      <colorScale>
        <cfvo type="min"/>
        <cfvo type="max"/>
        <color theme="0"/>
        <color theme="0"/>
      </colorScale>
    </cfRule>
    <cfRule type="expression" priority="1594">
      <formula>$F$19</formula>
    </cfRule>
    <cfRule type="expression" dxfId="7231" priority="1595">
      <formula>BU40&lt;0</formula>
    </cfRule>
  </conditionalFormatting>
  <conditionalFormatting sqref="BV68">
    <cfRule type="colorScale" priority="1571">
      <colorScale>
        <cfvo type="min"/>
        <cfvo type="max"/>
        <color theme="0"/>
        <color theme="0"/>
      </colorScale>
    </cfRule>
    <cfRule type="expression" priority="1572">
      <formula>#REF!</formula>
    </cfRule>
    <cfRule type="expression" dxfId="7230" priority="1573">
      <formula>BU68&lt;0</formula>
    </cfRule>
  </conditionalFormatting>
  <conditionalFormatting sqref="BV69:BV81">
    <cfRule type="colorScale" priority="1618">
      <colorScale>
        <cfvo type="min"/>
        <cfvo type="max"/>
        <color theme="0"/>
        <color theme="0"/>
      </colorScale>
    </cfRule>
    <cfRule type="expression" priority="1619">
      <formula>$F$19</formula>
    </cfRule>
    <cfRule type="expression" dxfId="7229" priority="1620">
      <formula>BU69&lt;0</formula>
    </cfRule>
  </conditionalFormatting>
  <conditionalFormatting sqref="BV82 BV92 BV103 BV107">
    <cfRule type="expression" dxfId="7228" priority="1617">
      <formula>BU82&lt;0</formula>
    </cfRule>
  </conditionalFormatting>
  <conditionalFormatting sqref="BV83">
    <cfRule type="colorScale" priority="1513">
      <colorScale>
        <cfvo type="min"/>
        <cfvo type="max"/>
        <color theme="0"/>
        <color theme="0"/>
      </colorScale>
    </cfRule>
    <cfRule type="expression" priority="1514">
      <formula>#REF!</formula>
    </cfRule>
    <cfRule type="expression" dxfId="7227" priority="1515">
      <formula>BU83&lt;0</formula>
    </cfRule>
  </conditionalFormatting>
  <conditionalFormatting sqref="BV84:BV91">
    <cfRule type="colorScale" priority="1621">
      <colorScale>
        <cfvo type="min"/>
        <cfvo type="max"/>
        <color theme="0"/>
        <color theme="0"/>
      </colorScale>
    </cfRule>
    <cfRule type="expression" priority="1622">
      <formula>$F$19</formula>
    </cfRule>
    <cfRule type="expression" dxfId="7226" priority="1623">
      <formula>BU84&lt;0</formula>
    </cfRule>
  </conditionalFormatting>
  <conditionalFormatting sqref="BV92 BV82 BV103 BV107">
    <cfRule type="colorScale" priority="1616">
      <colorScale>
        <cfvo type="min"/>
        <cfvo type="max"/>
        <color theme="0"/>
        <color theme="0"/>
      </colorScale>
    </cfRule>
  </conditionalFormatting>
  <conditionalFormatting sqref="BV93">
    <cfRule type="colorScale" priority="1568">
      <colorScale>
        <cfvo type="min"/>
        <cfvo type="max"/>
        <color theme="0"/>
        <color theme="0"/>
      </colorScale>
    </cfRule>
    <cfRule type="expression" priority="1569">
      <formula>#REF!</formula>
    </cfRule>
    <cfRule type="expression" dxfId="7225" priority="1570">
      <formula>BU93&lt;0</formula>
    </cfRule>
  </conditionalFormatting>
  <conditionalFormatting sqref="BV94:BV102">
    <cfRule type="colorScale" priority="1624">
      <colorScale>
        <cfvo type="min"/>
        <cfvo type="max"/>
        <color theme="0"/>
        <color theme="0"/>
      </colorScale>
    </cfRule>
    <cfRule type="expression" priority="1625">
      <formula>$F$19</formula>
    </cfRule>
    <cfRule type="expression" dxfId="7224" priority="1626">
      <formula>BU94&lt;0</formula>
    </cfRule>
  </conditionalFormatting>
  <conditionalFormatting sqref="BV104">
    <cfRule type="colorScale" priority="1565">
      <colorScale>
        <cfvo type="min"/>
        <cfvo type="max"/>
        <color theme="0"/>
        <color theme="0"/>
      </colorScale>
    </cfRule>
    <cfRule type="expression" priority="1566">
      <formula>#REF!</formula>
    </cfRule>
    <cfRule type="expression" dxfId="7223" priority="1567">
      <formula>BU104&lt;0</formula>
    </cfRule>
  </conditionalFormatting>
  <conditionalFormatting sqref="BV105:BV106">
    <cfRule type="colorScale" priority="1627">
      <colorScale>
        <cfvo type="min"/>
        <cfvo type="max"/>
        <color theme="0"/>
        <color theme="0"/>
      </colorScale>
    </cfRule>
    <cfRule type="expression" priority="1628">
      <formula>$F$19</formula>
    </cfRule>
    <cfRule type="expression" dxfId="7222" priority="1629">
      <formula>BU105&lt;0</formula>
    </cfRule>
  </conditionalFormatting>
  <conditionalFormatting sqref="BV110">
    <cfRule type="colorScale" priority="1630">
      <colorScale>
        <cfvo type="min"/>
        <cfvo type="max"/>
        <color theme="0"/>
        <color theme="0"/>
      </colorScale>
    </cfRule>
    <cfRule type="expression" dxfId="7221" priority="1631">
      <formula>BU110&lt;0</formula>
    </cfRule>
  </conditionalFormatting>
  <conditionalFormatting sqref="BV110:BV111">
    <cfRule type="expression" priority="1510">
      <formula>$F$19</formula>
    </cfRule>
  </conditionalFormatting>
  <conditionalFormatting sqref="BV111">
    <cfRule type="colorScale" priority="1509">
      <colorScale>
        <cfvo type="min"/>
        <cfvo type="max"/>
        <color theme="0"/>
        <color theme="0"/>
      </colorScale>
    </cfRule>
    <cfRule type="expression" dxfId="7220" priority="1511">
      <formula>BU111&lt;0</formula>
    </cfRule>
  </conditionalFormatting>
  <conditionalFormatting sqref="BV117:BV123">
    <cfRule type="colorScale" priority="1635">
      <colorScale>
        <cfvo type="min"/>
        <cfvo type="max"/>
        <color theme="0"/>
        <color theme="0"/>
      </colorScale>
    </cfRule>
    <cfRule type="expression" priority="1636">
      <formula>$F$19</formula>
    </cfRule>
    <cfRule type="expression" dxfId="7219" priority="1637">
      <formula>BU117&lt;0</formula>
    </cfRule>
  </conditionalFormatting>
  <conditionalFormatting sqref="BV125">
    <cfRule type="colorScale" priority="1562">
      <colorScale>
        <cfvo type="min"/>
        <cfvo type="max"/>
        <color theme="0"/>
        <color theme="0"/>
      </colorScale>
    </cfRule>
    <cfRule type="expression" priority="1563">
      <formula>#REF!</formula>
    </cfRule>
    <cfRule type="expression" dxfId="7218" priority="1564">
      <formula>BU125&lt;0</formula>
    </cfRule>
  </conditionalFormatting>
  <conditionalFormatting sqref="BV125:BV135">
    <cfRule type="expression" dxfId="7217" priority="1561">
      <formula>IF(BV125="Validar","Rojo","Verde")</formula>
    </cfRule>
  </conditionalFormatting>
  <conditionalFormatting sqref="BV126:BV132">
    <cfRule type="colorScale" priority="1638">
      <colorScale>
        <cfvo type="min"/>
        <cfvo type="max"/>
        <color theme="0"/>
        <color theme="0"/>
      </colorScale>
    </cfRule>
    <cfRule type="expression" dxfId="7216" priority="1640">
      <formula>BU126&lt;0</formula>
    </cfRule>
  </conditionalFormatting>
  <conditionalFormatting sqref="BV126:BV134">
    <cfRule type="expression" priority="1639">
      <formula>$F$19</formula>
    </cfRule>
  </conditionalFormatting>
  <conditionalFormatting sqref="BV133:BV134">
    <cfRule type="colorScale" priority="1641">
      <colorScale>
        <cfvo type="min"/>
        <cfvo type="max"/>
        <color theme="0"/>
        <color theme="0"/>
      </colorScale>
    </cfRule>
    <cfRule type="expression" dxfId="7215" priority="1642">
      <formula>BU133&lt;0</formula>
    </cfRule>
  </conditionalFormatting>
  <conditionalFormatting sqref="BV135">
    <cfRule type="colorScale" priority="1632">
      <colorScale>
        <cfvo type="min"/>
        <cfvo type="max"/>
        <color theme="0"/>
        <color theme="0"/>
      </colorScale>
    </cfRule>
    <cfRule type="expression" priority="1633">
      <formula>$F$23</formula>
    </cfRule>
    <cfRule type="expression" dxfId="7214" priority="1634">
      <formula>BU135&lt;0</formula>
    </cfRule>
  </conditionalFormatting>
  <conditionalFormatting sqref="BV110:BW111">
    <cfRule type="expression" dxfId="7213" priority="1505">
      <formula>IF(BV110="Validar","Rojo","Verde")</formula>
    </cfRule>
  </conditionalFormatting>
  <conditionalFormatting sqref="BV117:BW123">
    <cfRule type="expression" dxfId="7212" priority="1518">
      <formula>IF(BV117="Validar","Rojo","Verde")</formula>
    </cfRule>
  </conditionalFormatting>
  <conditionalFormatting sqref="BW40:BW66">
    <cfRule type="colorScale" priority="1553">
      <colorScale>
        <cfvo type="min"/>
        <cfvo type="max"/>
        <color theme="0"/>
        <color theme="0"/>
      </colorScale>
    </cfRule>
    <cfRule type="expression" priority="1554">
      <formula>#REF!</formula>
    </cfRule>
    <cfRule type="expression" dxfId="7211" priority="1555">
      <formula>BV40&lt;0</formula>
    </cfRule>
  </conditionalFormatting>
  <conditionalFormatting sqref="BW40:BW67">
    <cfRule type="expression" dxfId="7210" priority="1552">
      <formula>IF(BW40="Validar","Rojo","Verde")</formula>
    </cfRule>
  </conditionalFormatting>
  <conditionalFormatting sqref="BW67 BV82:BW82 BV92:BW92 BV103:BW103 BV107:BW107">
    <cfRule type="expression" priority="1557">
      <formula>$F$23</formula>
    </cfRule>
  </conditionalFormatting>
  <conditionalFormatting sqref="BW67 BW82 BW92 BW103 BW107">
    <cfRule type="expression" dxfId="7209" priority="1558">
      <formula>BV67&lt;0</formula>
    </cfRule>
  </conditionalFormatting>
  <conditionalFormatting sqref="BW69">
    <cfRule type="colorScale" priority="1550">
      <colorScale>
        <cfvo type="min"/>
        <cfvo type="max"/>
        <color theme="0"/>
        <color theme="0"/>
      </colorScale>
    </cfRule>
    <cfRule type="expression" dxfId="7208" priority="1551">
      <formula>BV69&lt;0</formula>
    </cfRule>
  </conditionalFormatting>
  <conditionalFormatting sqref="BW69:BW81">
    <cfRule type="expression" priority="1548">
      <formula>#REF!</formula>
    </cfRule>
  </conditionalFormatting>
  <conditionalFormatting sqref="BW69:BW82">
    <cfRule type="expression" dxfId="7207" priority="1546">
      <formula>IF(BW69="Validar","Rojo","Verde")</formula>
    </cfRule>
  </conditionalFormatting>
  <conditionalFormatting sqref="BW70:BW78">
    <cfRule type="colorScale" priority="1547">
      <colorScale>
        <cfvo type="min"/>
        <cfvo type="max"/>
        <color theme="0"/>
        <color theme="0"/>
      </colorScale>
    </cfRule>
    <cfRule type="expression" dxfId="7206" priority="1549">
      <formula>BV70&lt;0</formula>
    </cfRule>
  </conditionalFormatting>
  <conditionalFormatting sqref="BW79:BW81">
    <cfRule type="colorScale" priority="1559">
      <colorScale>
        <cfvo type="min"/>
        <cfvo type="max"/>
        <color theme="0"/>
        <color theme="0"/>
      </colorScale>
    </cfRule>
    <cfRule type="expression" dxfId="7205" priority="1560">
      <formula>BV79&lt;0</formula>
    </cfRule>
  </conditionalFormatting>
  <conditionalFormatting sqref="BW82 BW67 BW92 BW103 BW107">
    <cfRule type="colorScale" priority="1556">
      <colorScale>
        <cfvo type="min"/>
        <cfvo type="max"/>
        <color theme="0"/>
        <color theme="0"/>
      </colorScale>
    </cfRule>
  </conditionalFormatting>
  <conditionalFormatting sqref="BW84">
    <cfRule type="colorScale" priority="1544">
      <colorScale>
        <cfvo type="min"/>
        <cfvo type="max"/>
        <color theme="0"/>
        <color theme="0"/>
      </colorScale>
    </cfRule>
    <cfRule type="expression" dxfId="7204" priority="1545">
      <formula>BV84&lt;0</formula>
    </cfRule>
  </conditionalFormatting>
  <conditionalFormatting sqref="BW84:BW91">
    <cfRule type="expression" priority="1542">
      <formula>#REF!</formula>
    </cfRule>
  </conditionalFormatting>
  <conditionalFormatting sqref="BW84:BW92">
    <cfRule type="expression" dxfId="7203" priority="1540">
      <formula>IF(BW84="Validar","Rojo","Verde")</formula>
    </cfRule>
  </conditionalFormatting>
  <conditionalFormatting sqref="BW85:BW91">
    <cfRule type="colorScale" priority="1541">
      <colorScale>
        <cfvo type="min"/>
        <cfvo type="max"/>
        <color theme="0"/>
        <color theme="0"/>
      </colorScale>
    </cfRule>
    <cfRule type="expression" dxfId="7202" priority="1543">
      <formula>BV85&lt;0</formula>
    </cfRule>
  </conditionalFormatting>
  <conditionalFormatting sqref="BW94">
    <cfRule type="colorScale" priority="1538">
      <colorScale>
        <cfvo type="min"/>
        <cfvo type="max"/>
        <color theme="0"/>
        <color theme="0"/>
      </colorScale>
    </cfRule>
    <cfRule type="expression" dxfId="7201" priority="1539">
      <formula>BV94&lt;0</formula>
    </cfRule>
  </conditionalFormatting>
  <conditionalFormatting sqref="BW94:BW102">
    <cfRule type="expression" priority="1532">
      <formula>#REF!</formula>
    </cfRule>
  </conditionalFormatting>
  <conditionalFormatting sqref="BW94:BW103">
    <cfRule type="expression" dxfId="7200" priority="1530">
      <formula>IF(BW94="Validar","Rojo","Verde")</formula>
    </cfRule>
  </conditionalFormatting>
  <conditionalFormatting sqref="BW95:BW100">
    <cfRule type="colorScale" priority="1536">
      <colorScale>
        <cfvo type="min"/>
        <cfvo type="max"/>
        <color theme="0"/>
        <color theme="0"/>
      </colorScale>
    </cfRule>
    <cfRule type="expression" dxfId="7199" priority="1537">
      <formula>BV95&lt;0</formula>
    </cfRule>
  </conditionalFormatting>
  <conditionalFormatting sqref="BW101">
    <cfRule type="colorScale" priority="1534">
      <colorScale>
        <cfvo type="min"/>
        <cfvo type="max"/>
        <color theme="0"/>
        <color theme="0"/>
      </colorScale>
    </cfRule>
    <cfRule type="expression" dxfId="7198" priority="1535">
      <formula>BV101&lt;0</formula>
    </cfRule>
  </conditionalFormatting>
  <conditionalFormatting sqref="BW102">
    <cfRule type="colorScale" priority="1531">
      <colorScale>
        <cfvo type="min"/>
        <cfvo type="max"/>
        <color theme="0"/>
        <color theme="0"/>
      </colorScale>
    </cfRule>
    <cfRule type="expression" dxfId="7197" priority="1533">
      <formula>BV102&lt;0</formula>
    </cfRule>
  </conditionalFormatting>
  <conditionalFormatting sqref="BW105">
    <cfRule type="colorScale" priority="1528">
      <colorScale>
        <cfvo type="min"/>
        <cfvo type="max"/>
        <color theme="0"/>
        <color theme="0"/>
      </colorScale>
    </cfRule>
    <cfRule type="expression" dxfId="7196" priority="1529">
      <formula>BV105&lt;0</formula>
    </cfRule>
  </conditionalFormatting>
  <conditionalFormatting sqref="BW105:BW106">
    <cfRule type="expression" priority="1526">
      <formula>#REF!</formula>
    </cfRule>
  </conditionalFormatting>
  <conditionalFormatting sqref="BW105:BW107">
    <cfRule type="expression" dxfId="7195" priority="1524">
      <formula>IF(BW105="Validar","Rojo","Verde")</formula>
    </cfRule>
  </conditionalFormatting>
  <conditionalFormatting sqref="BW106">
    <cfRule type="colorScale" priority="1525">
      <colorScale>
        <cfvo type="min"/>
        <cfvo type="max"/>
        <color theme="0"/>
        <color theme="0"/>
      </colorScale>
    </cfRule>
    <cfRule type="expression" dxfId="7194" priority="1527">
      <formula>BV106&lt;0</formula>
    </cfRule>
  </conditionalFormatting>
  <conditionalFormatting sqref="BW110">
    <cfRule type="colorScale" priority="1516">
      <colorScale>
        <cfvo type="min"/>
        <cfvo type="max"/>
        <color theme="0"/>
        <color theme="0"/>
      </colorScale>
    </cfRule>
    <cfRule type="expression" dxfId="7193" priority="1517">
      <formula>BV110&lt;0</formula>
    </cfRule>
  </conditionalFormatting>
  <conditionalFormatting sqref="BW110:BW111">
    <cfRule type="expression" priority="1507">
      <formula>#REF!</formula>
    </cfRule>
  </conditionalFormatting>
  <conditionalFormatting sqref="BW111">
    <cfRule type="colorScale" priority="1506">
      <colorScale>
        <cfvo type="min"/>
        <cfvo type="max"/>
        <color theme="0"/>
        <color theme="0"/>
      </colorScale>
    </cfRule>
    <cfRule type="expression" dxfId="7192" priority="1508">
      <formula>BV111&lt;0</formula>
    </cfRule>
  </conditionalFormatting>
  <conditionalFormatting sqref="BW117">
    <cfRule type="colorScale" priority="1522">
      <colorScale>
        <cfvo type="min"/>
        <cfvo type="max"/>
        <color theme="0"/>
        <color theme="0"/>
      </colorScale>
    </cfRule>
    <cfRule type="expression" dxfId="7191" priority="1523">
      <formula>BV117&lt;0</formula>
    </cfRule>
  </conditionalFormatting>
  <conditionalFormatting sqref="BW117:BW123">
    <cfRule type="expression" priority="1520">
      <formula>#REF!</formula>
    </cfRule>
  </conditionalFormatting>
  <conditionalFormatting sqref="BW118:BW123">
    <cfRule type="colorScale" priority="1519">
      <colorScale>
        <cfvo type="min"/>
        <cfvo type="max"/>
        <color theme="0"/>
        <color theme="0"/>
      </colorScale>
    </cfRule>
    <cfRule type="expression" dxfId="7190" priority="1521">
      <formula>BV118&lt;0</formula>
    </cfRule>
  </conditionalFormatting>
  <conditionalFormatting sqref="BW126:BW135">
    <cfRule type="expression" dxfId="7189" priority="1643">
      <formula>IF(BW126="Validar","Rojo","Verde")</formula>
    </cfRule>
    <cfRule type="colorScale" priority="1644">
      <colorScale>
        <cfvo type="min"/>
        <cfvo type="max"/>
        <color theme="0"/>
        <color theme="0"/>
      </colorScale>
    </cfRule>
    <cfRule type="expression" priority="1645">
      <formula>$F$23</formula>
    </cfRule>
    <cfRule type="expression" dxfId="7188" priority="1646">
      <formula>BV126&lt;0</formula>
    </cfRule>
  </conditionalFormatting>
  <conditionalFormatting sqref="BV6">
    <cfRule type="colorScale" priority="1503">
      <colorScale>
        <cfvo type="min"/>
        <cfvo type="max"/>
        <color theme="0"/>
        <color theme="0"/>
      </colorScale>
    </cfRule>
    <cfRule type="expression" dxfId="7187" priority="1504">
      <formula>BU6&lt;0</formula>
    </cfRule>
  </conditionalFormatting>
  <conditionalFormatting sqref="BV6">
    <cfRule type="expression" dxfId="7186" priority="1501">
      <formula>IF(BV6="Validar","Rojo","Verde")</formula>
    </cfRule>
    <cfRule type="expression" priority="1502">
      <formula>#REF!</formula>
    </cfRule>
  </conditionalFormatting>
  <conditionalFormatting sqref="BV7:BV8">
    <cfRule type="colorScale" priority="1499">
      <colorScale>
        <cfvo type="min"/>
        <cfvo type="max"/>
        <color theme="0"/>
        <color theme="0"/>
      </colorScale>
    </cfRule>
    <cfRule type="expression" dxfId="7185" priority="1500">
      <formula>BU7&lt;0</formula>
    </cfRule>
  </conditionalFormatting>
  <conditionalFormatting sqref="BV7:BV8">
    <cfRule type="expression" dxfId="7184" priority="1497">
      <formula>IF(BV7="Validar","Rojo","Verde")</formula>
    </cfRule>
    <cfRule type="expression" priority="1498">
      <formula>#REF!</formula>
    </cfRule>
  </conditionalFormatting>
  <conditionalFormatting sqref="CB9">
    <cfRule type="colorScale" priority="1464">
      <colorScale>
        <cfvo type="min"/>
        <cfvo type="max"/>
        <color theme="0"/>
        <color theme="0"/>
      </colorScale>
    </cfRule>
    <cfRule type="expression" dxfId="7183" priority="1465">
      <formula>CA9&lt;0</formula>
    </cfRule>
  </conditionalFormatting>
  <conditionalFormatting sqref="CB9:CB20">
    <cfRule type="expression" dxfId="7182" priority="1435">
      <formula>IF(CB9="Validar","Rojo","Verde")</formula>
    </cfRule>
    <cfRule type="expression" priority="1437">
      <formula>#REF!</formula>
    </cfRule>
  </conditionalFormatting>
  <conditionalFormatting sqref="CB10">
    <cfRule type="colorScale" priority="1441">
      <colorScale>
        <cfvo type="min"/>
        <cfvo type="max"/>
        <color theme="0"/>
        <color theme="0"/>
      </colorScale>
    </cfRule>
    <cfRule type="expression" dxfId="7181" priority="1442">
      <formula>CA10&lt;0</formula>
    </cfRule>
  </conditionalFormatting>
  <conditionalFormatting sqref="CB11:CB14">
    <cfRule type="colorScale" priority="1462">
      <colorScale>
        <cfvo type="min"/>
        <cfvo type="max"/>
        <color theme="0"/>
        <color theme="0"/>
      </colorScale>
    </cfRule>
    <cfRule type="expression" dxfId="7180" priority="1463">
      <formula>CA11&lt;0</formula>
    </cfRule>
  </conditionalFormatting>
  <conditionalFormatting sqref="CB15">
    <cfRule type="colorScale" priority="1439">
      <colorScale>
        <cfvo type="min"/>
        <cfvo type="max"/>
        <color theme="0"/>
        <color theme="0"/>
      </colorScale>
    </cfRule>
    <cfRule type="expression" dxfId="7179" priority="1440">
      <formula>CA15&lt;0</formula>
    </cfRule>
  </conditionalFormatting>
  <conditionalFormatting sqref="CB16:CB17">
    <cfRule type="colorScale" priority="1460">
      <colorScale>
        <cfvo type="min"/>
        <cfvo type="max"/>
        <color theme="0"/>
        <color theme="0"/>
      </colorScale>
    </cfRule>
    <cfRule type="expression" dxfId="7178" priority="1461">
      <formula>CA16&lt;0</formula>
    </cfRule>
  </conditionalFormatting>
  <conditionalFormatting sqref="CB18">
    <cfRule type="colorScale" priority="1436">
      <colorScale>
        <cfvo type="min"/>
        <cfvo type="max"/>
        <color theme="0"/>
        <color theme="0"/>
      </colorScale>
    </cfRule>
    <cfRule type="expression" dxfId="7177" priority="1438">
      <formula>CA18&lt;0</formula>
    </cfRule>
  </conditionalFormatting>
  <conditionalFormatting sqref="CB19:CB20">
    <cfRule type="colorScale" priority="1458">
      <colorScale>
        <cfvo type="min"/>
        <cfvo type="max"/>
        <color theme="0"/>
        <color theme="0"/>
      </colorScale>
    </cfRule>
    <cfRule type="expression" dxfId="7176" priority="1459">
      <formula>CA19&lt;0</formula>
    </cfRule>
  </conditionalFormatting>
  <conditionalFormatting sqref="CB23">
    <cfRule type="colorScale" priority="1433">
      <colorScale>
        <cfvo type="min"/>
        <cfvo type="max"/>
        <color theme="0"/>
        <color theme="0"/>
      </colorScale>
    </cfRule>
    <cfRule type="expression" dxfId="7175" priority="1434">
      <formula>CA23&lt;0</formula>
    </cfRule>
  </conditionalFormatting>
  <conditionalFormatting sqref="CB23:CB31">
    <cfRule type="expression" dxfId="7174" priority="1427">
      <formula>IF(CB23="Validar","Rojo","Verde")</formula>
    </cfRule>
    <cfRule type="expression" priority="1429">
      <formula>#REF!</formula>
    </cfRule>
  </conditionalFormatting>
  <conditionalFormatting sqref="CB24">
    <cfRule type="colorScale" priority="1456">
      <colorScale>
        <cfvo type="min"/>
        <cfvo type="max"/>
        <color theme="0"/>
        <color theme="0"/>
      </colorScale>
    </cfRule>
    <cfRule type="expression" dxfId="7173" priority="1457">
      <formula>CA24&lt;0</formula>
    </cfRule>
  </conditionalFormatting>
  <conditionalFormatting sqref="CB25">
    <cfRule type="colorScale" priority="1454">
      <colorScale>
        <cfvo type="min"/>
        <cfvo type="max"/>
        <color theme="0"/>
        <color theme="0"/>
      </colorScale>
    </cfRule>
    <cfRule type="expression" dxfId="7172" priority="1455">
      <formula>CA25&lt;0</formula>
    </cfRule>
  </conditionalFormatting>
  <conditionalFormatting sqref="CB26">
    <cfRule type="colorScale" priority="1431">
      <colorScale>
        <cfvo type="min"/>
        <cfvo type="max"/>
        <color theme="0"/>
        <color theme="0"/>
      </colorScale>
    </cfRule>
    <cfRule type="expression" dxfId="7171" priority="1432">
      <formula>CA26&lt;0</formula>
    </cfRule>
  </conditionalFormatting>
  <conditionalFormatting sqref="CB27">
    <cfRule type="colorScale" priority="1452">
      <colorScale>
        <cfvo type="min"/>
        <cfvo type="max"/>
        <color theme="0"/>
        <color theme="0"/>
      </colorScale>
    </cfRule>
    <cfRule type="expression" dxfId="7170" priority="1453">
      <formula>CA27&lt;0</formula>
    </cfRule>
  </conditionalFormatting>
  <conditionalFormatting sqref="CB28">
    <cfRule type="colorScale" priority="1450">
      <colorScale>
        <cfvo type="min"/>
        <cfvo type="max"/>
        <color theme="0"/>
        <color theme="0"/>
      </colorScale>
    </cfRule>
    <cfRule type="expression" dxfId="7169" priority="1451">
      <formula>CA28&lt;0</formula>
    </cfRule>
  </conditionalFormatting>
  <conditionalFormatting sqref="CB29">
    <cfRule type="colorScale" priority="1428">
      <colorScale>
        <cfvo type="min"/>
        <cfvo type="max"/>
        <color theme="0"/>
        <color theme="0"/>
      </colorScale>
    </cfRule>
    <cfRule type="expression" dxfId="7168" priority="1430">
      <formula>CA29&lt;0</formula>
    </cfRule>
  </conditionalFormatting>
  <conditionalFormatting sqref="CB30">
    <cfRule type="colorScale" priority="1448">
      <colorScale>
        <cfvo type="min"/>
        <cfvo type="max"/>
        <color theme="0"/>
        <color theme="0"/>
      </colorScale>
    </cfRule>
    <cfRule type="expression" dxfId="7167" priority="1449">
      <formula>CA30&lt;0</formula>
    </cfRule>
  </conditionalFormatting>
  <conditionalFormatting sqref="CB31">
    <cfRule type="colorScale" priority="1446">
      <colorScale>
        <cfvo type="min"/>
        <cfvo type="max"/>
        <color theme="0"/>
        <color theme="0"/>
      </colorScale>
    </cfRule>
    <cfRule type="expression" dxfId="7166" priority="1447">
      <formula>CA31&lt;0</formula>
    </cfRule>
  </conditionalFormatting>
  <conditionalFormatting sqref="CB39">
    <cfRule type="colorScale" priority="1424">
      <colorScale>
        <cfvo type="min"/>
        <cfvo type="max"/>
        <color theme="0"/>
        <color theme="0"/>
      </colorScale>
    </cfRule>
    <cfRule type="expression" priority="1425">
      <formula>#REF!</formula>
    </cfRule>
    <cfRule type="expression" dxfId="7165" priority="1426">
      <formula>CA39&lt;0</formula>
    </cfRule>
  </conditionalFormatting>
  <conditionalFormatting sqref="CB39:CB107">
    <cfRule type="expression" dxfId="7164" priority="1362">
      <formula>IF(CB39="Validar","Rojo","Verde")</formula>
    </cfRule>
  </conditionalFormatting>
  <conditionalFormatting sqref="CB40:CB67">
    <cfRule type="colorScale" priority="1443">
      <colorScale>
        <cfvo type="min"/>
        <cfvo type="max"/>
        <color theme="0"/>
        <color theme="0"/>
      </colorScale>
    </cfRule>
    <cfRule type="expression" priority="1444">
      <formula>$F$19</formula>
    </cfRule>
    <cfRule type="expression" dxfId="7163" priority="1445">
      <formula>CA40&lt;0</formula>
    </cfRule>
  </conditionalFormatting>
  <conditionalFormatting sqref="CB68">
    <cfRule type="colorScale" priority="1421">
      <colorScale>
        <cfvo type="min"/>
        <cfvo type="max"/>
        <color theme="0"/>
        <color theme="0"/>
      </colorScale>
    </cfRule>
    <cfRule type="expression" priority="1422">
      <formula>#REF!</formula>
    </cfRule>
    <cfRule type="expression" dxfId="7162" priority="1423">
      <formula>CA68&lt;0</formula>
    </cfRule>
  </conditionalFormatting>
  <conditionalFormatting sqref="CB69:CB81">
    <cfRule type="colorScale" priority="1468">
      <colorScale>
        <cfvo type="min"/>
        <cfvo type="max"/>
        <color theme="0"/>
        <color theme="0"/>
      </colorScale>
    </cfRule>
    <cfRule type="expression" priority="1469">
      <formula>$F$19</formula>
    </cfRule>
    <cfRule type="expression" dxfId="7161" priority="1470">
      <formula>CA69&lt;0</formula>
    </cfRule>
  </conditionalFormatting>
  <conditionalFormatting sqref="CB82 CB92 CB103 CB107">
    <cfRule type="expression" dxfId="7160" priority="1467">
      <formula>CA82&lt;0</formula>
    </cfRule>
  </conditionalFormatting>
  <conditionalFormatting sqref="CB83">
    <cfRule type="colorScale" priority="1363">
      <colorScale>
        <cfvo type="min"/>
        <cfvo type="max"/>
        <color theme="0"/>
        <color theme="0"/>
      </colorScale>
    </cfRule>
    <cfRule type="expression" priority="1364">
      <formula>#REF!</formula>
    </cfRule>
    <cfRule type="expression" dxfId="7159" priority="1365">
      <formula>CA83&lt;0</formula>
    </cfRule>
  </conditionalFormatting>
  <conditionalFormatting sqref="CB84:CB91">
    <cfRule type="colorScale" priority="1471">
      <colorScale>
        <cfvo type="min"/>
        <cfvo type="max"/>
        <color theme="0"/>
        <color theme="0"/>
      </colorScale>
    </cfRule>
    <cfRule type="expression" priority="1472">
      <formula>$F$19</formula>
    </cfRule>
    <cfRule type="expression" dxfId="7158" priority="1473">
      <formula>CA84&lt;0</formula>
    </cfRule>
  </conditionalFormatting>
  <conditionalFormatting sqref="CB82 CB92 CB103 CB107">
    <cfRule type="colorScale" priority="1466">
      <colorScale>
        <cfvo type="min"/>
        <cfvo type="max"/>
        <color theme="0"/>
        <color theme="0"/>
      </colorScale>
    </cfRule>
  </conditionalFormatting>
  <conditionalFormatting sqref="CB93">
    <cfRule type="colorScale" priority="1418">
      <colorScale>
        <cfvo type="min"/>
        <cfvo type="max"/>
        <color theme="0"/>
        <color theme="0"/>
      </colorScale>
    </cfRule>
    <cfRule type="expression" priority="1419">
      <formula>#REF!</formula>
    </cfRule>
    <cfRule type="expression" dxfId="7157" priority="1420">
      <formula>CA93&lt;0</formula>
    </cfRule>
  </conditionalFormatting>
  <conditionalFormatting sqref="CB94:CB102">
    <cfRule type="colorScale" priority="1474">
      <colorScale>
        <cfvo type="min"/>
        <cfvo type="max"/>
        <color theme="0"/>
        <color theme="0"/>
      </colorScale>
    </cfRule>
    <cfRule type="expression" priority="1475">
      <formula>$F$19</formula>
    </cfRule>
    <cfRule type="expression" dxfId="7156" priority="1476">
      <formula>CA94&lt;0</formula>
    </cfRule>
  </conditionalFormatting>
  <conditionalFormatting sqref="CB104">
    <cfRule type="colorScale" priority="1415">
      <colorScale>
        <cfvo type="min"/>
        <cfvo type="max"/>
        <color theme="0"/>
        <color theme="0"/>
      </colorScale>
    </cfRule>
    <cfRule type="expression" priority="1416">
      <formula>#REF!</formula>
    </cfRule>
    <cfRule type="expression" dxfId="7155" priority="1417">
      <formula>CA104&lt;0</formula>
    </cfRule>
  </conditionalFormatting>
  <conditionalFormatting sqref="CB105:CB106">
    <cfRule type="colorScale" priority="1477">
      <colorScale>
        <cfvo type="min"/>
        <cfvo type="max"/>
        <color theme="0"/>
        <color theme="0"/>
      </colorScale>
    </cfRule>
    <cfRule type="expression" priority="1478">
      <formula>$F$19</formula>
    </cfRule>
    <cfRule type="expression" dxfId="7154" priority="1479">
      <formula>CA105&lt;0</formula>
    </cfRule>
  </conditionalFormatting>
  <conditionalFormatting sqref="CB110">
    <cfRule type="colorScale" priority="1480">
      <colorScale>
        <cfvo type="min"/>
        <cfvo type="max"/>
        <color theme="0"/>
        <color theme="0"/>
      </colorScale>
    </cfRule>
    <cfRule type="expression" dxfId="7153" priority="1481">
      <formula>CA110&lt;0</formula>
    </cfRule>
  </conditionalFormatting>
  <conditionalFormatting sqref="CB110:CB111">
    <cfRule type="expression" priority="1360">
      <formula>$F$19</formula>
    </cfRule>
  </conditionalFormatting>
  <conditionalFormatting sqref="CB111">
    <cfRule type="colorScale" priority="1359">
      <colorScale>
        <cfvo type="min"/>
        <cfvo type="max"/>
        <color theme="0"/>
        <color theme="0"/>
      </colorScale>
    </cfRule>
    <cfRule type="expression" dxfId="7152" priority="1361">
      <formula>CA111&lt;0</formula>
    </cfRule>
  </conditionalFormatting>
  <conditionalFormatting sqref="CB117:CB123">
    <cfRule type="colorScale" priority="1485">
      <colorScale>
        <cfvo type="min"/>
        <cfvo type="max"/>
        <color theme="0"/>
        <color theme="0"/>
      </colorScale>
    </cfRule>
    <cfRule type="expression" priority="1486">
      <formula>$F$19</formula>
    </cfRule>
    <cfRule type="expression" dxfId="7151" priority="1487">
      <formula>CA117&lt;0</formula>
    </cfRule>
  </conditionalFormatting>
  <conditionalFormatting sqref="CB125">
    <cfRule type="colorScale" priority="1412">
      <colorScale>
        <cfvo type="min"/>
        <cfvo type="max"/>
        <color theme="0"/>
        <color theme="0"/>
      </colorScale>
    </cfRule>
    <cfRule type="expression" priority="1413">
      <formula>#REF!</formula>
    </cfRule>
    <cfRule type="expression" dxfId="7150" priority="1414">
      <formula>CA125&lt;0</formula>
    </cfRule>
  </conditionalFormatting>
  <conditionalFormatting sqref="CB125:CB135">
    <cfRule type="expression" dxfId="7149" priority="1411">
      <formula>IF(CB125="Validar","Rojo","Verde")</formula>
    </cfRule>
  </conditionalFormatting>
  <conditionalFormatting sqref="CB126:CB132">
    <cfRule type="colorScale" priority="1488">
      <colorScale>
        <cfvo type="min"/>
        <cfvo type="max"/>
        <color theme="0"/>
        <color theme="0"/>
      </colorScale>
    </cfRule>
    <cfRule type="expression" dxfId="7148" priority="1490">
      <formula>CA126&lt;0</formula>
    </cfRule>
  </conditionalFormatting>
  <conditionalFormatting sqref="CB126:CB134">
    <cfRule type="expression" priority="1489">
      <formula>$F$19</formula>
    </cfRule>
  </conditionalFormatting>
  <conditionalFormatting sqref="CB133:CB134">
    <cfRule type="colorScale" priority="1491">
      <colorScale>
        <cfvo type="min"/>
        <cfvo type="max"/>
        <color theme="0"/>
        <color theme="0"/>
      </colorScale>
    </cfRule>
    <cfRule type="expression" dxfId="7147" priority="1492">
      <formula>CA133&lt;0</formula>
    </cfRule>
  </conditionalFormatting>
  <conditionalFormatting sqref="CB135">
    <cfRule type="colorScale" priority="1482">
      <colorScale>
        <cfvo type="min"/>
        <cfvo type="max"/>
        <color theme="0"/>
        <color theme="0"/>
      </colorScale>
    </cfRule>
    <cfRule type="expression" priority="1483">
      <formula>$F$23</formula>
    </cfRule>
    <cfRule type="expression" dxfId="7146" priority="1484">
      <formula>CA135&lt;0</formula>
    </cfRule>
  </conditionalFormatting>
  <conditionalFormatting sqref="CB110:CC111">
    <cfRule type="expression" dxfId="7145" priority="1355">
      <formula>IF(CB110="Validar","Rojo","Verde")</formula>
    </cfRule>
  </conditionalFormatting>
  <conditionalFormatting sqref="CB117:CC123">
    <cfRule type="expression" dxfId="7144" priority="1368">
      <formula>IF(CB117="Validar","Rojo","Verde")</formula>
    </cfRule>
  </conditionalFormatting>
  <conditionalFormatting sqref="CC40:CC66">
    <cfRule type="colorScale" priority="1403">
      <colorScale>
        <cfvo type="min"/>
        <cfvo type="max"/>
        <color theme="0"/>
        <color theme="0"/>
      </colorScale>
    </cfRule>
    <cfRule type="expression" priority="1404">
      <formula>#REF!</formula>
    </cfRule>
    <cfRule type="expression" dxfId="7143" priority="1405">
      <formula>CB40&lt;0</formula>
    </cfRule>
  </conditionalFormatting>
  <conditionalFormatting sqref="CC40:CC67">
    <cfRule type="expression" dxfId="7142" priority="1402">
      <formula>IF(CC40="Validar","Rojo","Verde")</formula>
    </cfRule>
  </conditionalFormatting>
  <conditionalFormatting sqref="CC67 CB82:CC82 CB92:CC92 CB103:CC103 CB107:CC107">
    <cfRule type="expression" priority="1407">
      <formula>$F$23</formula>
    </cfRule>
  </conditionalFormatting>
  <conditionalFormatting sqref="CC67 CC82 CC92 CC103 CC107">
    <cfRule type="expression" dxfId="7141" priority="1408">
      <formula>CB67&lt;0</formula>
    </cfRule>
  </conditionalFormatting>
  <conditionalFormatting sqref="CC69">
    <cfRule type="colorScale" priority="1400">
      <colorScale>
        <cfvo type="min"/>
        <cfvo type="max"/>
        <color theme="0"/>
        <color theme="0"/>
      </colorScale>
    </cfRule>
    <cfRule type="expression" dxfId="7140" priority="1401">
      <formula>CB69&lt;0</formula>
    </cfRule>
  </conditionalFormatting>
  <conditionalFormatting sqref="CC69:CC81">
    <cfRule type="expression" priority="1398">
      <formula>#REF!</formula>
    </cfRule>
  </conditionalFormatting>
  <conditionalFormatting sqref="CC69:CC82">
    <cfRule type="expression" dxfId="7139" priority="1396">
      <formula>IF(CC69="Validar","Rojo","Verde")</formula>
    </cfRule>
  </conditionalFormatting>
  <conditionalFormatting sqref="CC70:CC78">
    <cfRule type="colorScale" priority="1397">
      <colorScale>
        <cfvo type="min"/>
        <cfvo type="max"/>
        <color theme="0"/>
        <color theme="0"/>
      </colorScale>
    </cfRule>
    <cfRule type="expression" dxfId="7138" priority="1399">
      <formula>CB70&lt;0</formula>
    </cfRule>
  </conditionalFormatting>
  <conditionalFormatting sqref="CC79:CC81">
    <cfRule type="colorScale" priority="1409">
      <colorScale>
        <cfvo type="min"/>
        <cfvo type="max"/>
        <color theme="0"/>
        <color theme="0"/>
      </colorScale>
    </cfRule>
    <cfRule type="expression" dxfId="7137" priority="1410">
      <formula>CB79&lt;0</formula>
    </cfRule>
  </conditionalFormatting>
  <conditionalFormatting sqref="CC67 CC82 CC92 CC103 CC107">
    <cfRule type="colorScale" priority="1406">
      <colorScale>
        <cfvo type="min"/>
        <cfvo type="max"/>
        <color theme="0"/>
        <color theme="0"/>
      </colorScale>
    </cfRule>
  </conditionalFormatting>
  <conditionalFormatting sqref="CC84">
    <cfRule type="colorScale" priority="1394">
      <colorScale>
        <cfvo type="min"/>
        <cfvo type="max"/>
        <color theme="0"/>
        <color theme="0"/>
      </colorScale>
    </cfRule>
    <cfRule type="expression" dxfId="7136" priority="1395">
      <formula>CB84&lt;0</formula>
    </cfRule>
  </conditionalFormatting>
  <conditionalFormatting sqref="CC84:CC91">
    <cfRule type="expression" priority="1392">
      <formula>#REF!</formula>
    </cfRule>
  </conditionalFormatting>
  <conditionalFormatting sqref="CC84:CC92">
    <cfRule type="expression" dxfId="7135" priority="1390">
      <formula>IF(CC84="Validar","Rojo","Verde")</formula>
    </cfRule>
  </conditionalFormatting>
  <conditionalFormatting sqref="CC85:CC91">
    <cfRule type="colorScale" priority="1391">
      <colorScale>
        <cfvo type="min"/>
        <cfvo type="max"/>
        <color theme="0"/>
        <color theme="0"/>
      </colorScale>
    </cfRule>
    <cfRule type="expression" dxfId="7134" priority="1393">
      <formula>CB85&lt;0</formula>
    </cfRule>
  </conditionalFormatting>
  <conditionalFormatting sqref="CC94">
    <cfRule type="colorScale" priority="1388">
      <colorScale>
        <cfvo type="min"/>
        <cfvo type="max"/>
        <color theme="0"/>
        <color theme="0"/>
      </colorScale>
    </cfRule>
    <cfRule type="expression" dxfId="7133" priority="1389">
      <formula>CB94&lt;0</formula>
    </cfRule>
  </conditionalFormatting>
  <conditionalFormatting sqref="CC94:CC102">
    <cfRule type="expression" priority="1382">
      <formula>#REF!</formula>
    </cfRule>
  </conditionalFormatting>
  <conditionalFormatting sqref="CC94:CC103">
    <cfRule type="expression" dxfId="7132" priority="1380">
      <formula>IF(CC94="Validar","Rojo","Verde")</formula>
    </cfRule>
  </conditionalFormatting>
  <conditionalFormatting sqref="CC95:CC100">
    <cfRule type="colorScale" priority="1386">
      <colorScale>
        <cfvo type="min"/>
        <cfvo type="max"/>
        <color theme="0"/>
        <color theme="0"/>
      </colorScale>
    </cfRule>
    <cfRule type="expression" dxfId="7131" priority="1387">
      <formula>CB95&lt;0</formula>
    </cfRule>
  </conditionalFormatting>
  <conditionalFormatting sqref="CC101">
    <cfRule type="colorScale" priority="1384">
      <colorScale>
        <cfvo type="min"/>
        <cfvo type="max"/>
        <color theme="0"/>
        <color theme="0"/>
      </colorScale>
    </cfRule>
    <cfRule type="expression" dxfId="7130" priority="1385">
      <formula>CB101&lt;0</formula>
    </cfRule>
  </conditionalFormatting>
  <conditionalFormatting sqref="CC102">
    <cfRule type="colorScale" priority="1381">
      <colorScale>
        <cfvo type="min"/>
        <cfvo type="max"/>
        <color theme="0"/>
        <color theme="0"/>
      </colorScale>
    </cfRule>
    <cfRule type="expression" dxfId="7129" priority="1383">
      <formula>CB102&lt;0</formula>
    </cfRule>
  </conditionalFormatting>
  <conditionalFormatting sqref="CC105">
    <cfRule type="colorScale" priority="1378">
      <colorScale>
        <cfvo type="min"/>
        <cfvo type="max"/>
        <color theme="0"/>
        <color theme="0"/>
      </colorScale>
    </cfRule>
    <cfRule type="expression" dxfId="7128" priority="1379">
      <formula>CB105&lt;0</formula>
    </cfRule>
  </conditionalFormatting>
  <conditionalFormatting sqref="CC105:CC106">
    <cfRule type="expression" priority="1376">
      <formula>#REF!</formula>
    </cfRule>
  </conditionalFormatting>
  <conditionalFormatting sqref="CC105:CC107">
    <cfRule type="expression" dxfId="7127" priority="1374">
      <formula>IF(CC105="Validar","Rojo","Verde")</formula>
    </cfRule>
  </conditionalFormatting>
  <conditionalFormatting sqref="CC106">
    <cfRule type="colorScale" priority="1375">
      <colorScale>
        <cfvo type="min"/>
        <cfvo type="max"/>
        <color theme="0"/>
        <color theme="0"/>
      </colorScale>
    </cfRule>
    <cfRule type="expression" dxfId="7126" priority="1377">
      <formula>CB106&lt;0</formula>
    </cfRule>
  </conditionalFormatting>
  <conditionalFormatting sqref="CC110">
    <cfRule type="colorScale" priority="1366">
      <colorScale>
        <cfvo type="min"/>
        <cfvo type="max"/>
        <color theme="0"/>
        <color theme="0"/>
      </colorScale>
    </cfRule>
    <cfRule type="expression" dxfId="7125" priority="1367">
      <formula>CB110&lt;0</formula>
    </cfRule>
  </conditionalFormatting>
  <conditionalFormatting sqref="CC110:CC111">
    <cfRule type="expression" priority="1357">
      <formula>#REF!</formula>
    </cfRule>
  </conditionalFormatting>
  <conditionalFormatting sqref="CC111">
    <cfRule type="colorScale" priority="1356">
      <colorScale>
        <cfvo type="min"/>
        <cfvo type="max"/>
        <color theme="0"/>
        <color theme="0"/>
      </colorScale>
    </cfRule>
    <cfRule type="expression" dxfId="7124" priority="1358">
      <formula>CB111&lt;0</formula>
    </cfRule>
  </conditionalFormatting>
  <conditionalFormatting sqref="CC117">
    <cfRule type="colorScale" priority="1372">
      <colorScale>
        <cfvo type="min"/>
        <cfvo type="max"/>
        <color theme="0"/>
        <color theme="0"/>
      </colorScale>
    </cfRule>
    <cfRule type="expression" dxfId="7123" priority="1373">
      <formula>CB117&lt;0</formula>
    </cfRule>
  </conditionalFormatting>
  <conditionalFormatting sqref="CC117:CC123">
    <cfRule type="expression" priority="1370">
      <formula>#REF!</formula>
    </cfRule>
  </conditionalFormatting>
  <conditionalFormatting sqref="CC118:CC123">
    <cfRule type="colorScale" priority="1369">
      <colorScale>
        <cfvo type="min"/>
        <cfvo type="max"/>
        <color theme="0"/>
        <color theme="0"/>
      </colorScale>
    </cfRule>
    <cfRule type="expression" dxfId="7122" priority="1371">
      <formula>CB118&lt;0</formula>
    </cfRule>
  </conditionalFormatting>
  <conditionalFormatting sqref="CC126:CC135">
    <cfRule type="expression" dxfId="7121" priority="1493">
      <formula>IF(CC126="Validar","Rojo","Verde")</formula>
    </cfRule>
    <cfRule type="colorScale" priority="1494">
      <colorScale>
        <cfvo type="min"/>
        <cfvo type="max"/>
        <color theme="0"/>
        <color theme="0"/>
      </colorScale>
    </cfRule>
    <cfRule type="expression" priority="1495">
      <formula>$F$23</formula>
    </cfRule>
    <cfRule type="expression" dxfId="7120" priority="1496">
      <formula>CB126&lt;0</formula>
    </cfRule>
  </conditionalFormatting>
  <conditionalFormatting sqref="CB6">
    <cfRule type="colorScale" priority="1353">
      <colorScale>
        <cfvo type="min"/>
        <cfvo type="max"/>
        <color theme="0"/>
        <color theme="0"/>
      </colorScale>
    </cfRule>
    <cfRule type="expression" dxfId="7119" priority="1354">
      <formula>CA6&lt;0</formula>
    </cfRule>
  </conditionalFormatting>
  <conditionalFormatting sqref="CB6">
    <cfRule type="expression" dxfId="7118" priority="1351">
      <formula>IF(CB6="Validar","Rojo","Verde")</formula>
    </cfRule>
    <cfRule type="expression" priority="1352">
      <formula>#REF!</formula>
    </cfRule>
  </conditionalFormatting>
  <conditionalFormatting sqref="CB7:CB8">
    <cfRule type="colorScale" priority="1349">
      <colorScale>
        <cfvo type="min"/>
        <cfvo type="max"/>
        <color theme="0"/>
        <color theme="0"/>
      </colorScale>
    </cfRule>
    <cfRule type="expression" dxfId="7117" priority="1350">
      <formula>CA7&lt;0</formula>
    </cfRule>
  </conditionalFormatting>
  <conditionalFormatting sqref="CB7:CB8">
    <cfRule type="expression" dxfId="7116" priority="1347">
      <formula>IF(CB7="Validar","Rojo","Verde")</formula>
    </cfRule>
    <cfRule type="expression" priority="1348">
      <formula>#REF!</formula>
    </cfRule>
  </conditionalFormatting>
  <conditionalFormatting sqref="CF9">
    <cfRule type="colorScale" priority="1314">
      <colorScale>
        <cfvo type="min"/>
        <cfvo type="max"/>
        <color theme="0"/>
        <color theme="0"/>
      </colorScale>
    </cfRule>
    <cfRule type="expression" dxfId="7115" priority="1315">
      <formula>CE9&lt;0</formula>
    </cfRule>
  </conditionalFormatting>
  <conditionalFormatting sqref="CF9:CF20">
    <cfRule type="expression" dxfId="7114" priority="1285">
      <formula>IF(CF9="Validar","Rojo","Verde")</formula>
    </cfRule>
    <cfRule type="expression" priority="1287">
      <formula>#REF!</formula>
    </cfRule>
  </conditionalFormatting>
  <conditionalFormatting sqref="CF10">
    <cfRule type="colorScale" priority="1291">
      <colorScale>
        <cfvo type="min"/>
        <cfvo type="max"/>
        <color theme="0"/>
        <color theme="0"/>
      </colorScale>
    </cfRule>
    <cfRule type="expression" dxfId="7113" priority="1292">
      <formula>CE10&lt;0</formula>
    </cfRule>
  </conditionalFormatting>
  <conditionalFormatting sqref="CF11:CF14">
    <cfRule type="colorScale" priority="1312">
      <colorScale>
        <cfvo type="min"/>
        <cfvo type="max"/>
        <color theme="0"/>
        <color theme="0"/>
      </colorScale>
    </cfRule>
    <cfRule type="expression" dxfId="7112" priority="1313">
      <formula>CE11&lt;0</formula>
    </cfRule>
  </conditionalFormatting>
  <conditionalFormatting sqref="CF15">
    <cfRule type="colorScale" priority="1289">
      <colorScale>
        <cfvo type="min"/>
        <cfvo type="max"/>
        <color theme="0"/>
        <color theme="0"/>
      </colorScale>
    </cfRule>
    <cfRule type="expression" dxfId="7111" priority="1290">
      <formula>CE15&lt;0</formula>
    </cfRule>
  </conditionalFormatting>
  <conditionalFormatting sqref="CF16:CF17">
    <cfRule type="colorScale" priority="1310">
      <colorScale>
        <cfvo type="min"/>
        <cfvo type="max"/>
        <color theme="0"/>
        <color theme="0"/>
      </colorScale>
    </cfRule>
    <cfRule type="expression" dxfId="7110" priority="1311">
      <formula>CE16&lt;0</formula>
    </cfRule>
  </conditionalFormatting>
  <conditionalFormatting sqref="CF18">
    <cfRule type="colorScale" priority="1286">
      <colorScale>
        <cfvo type="min"/>
        <cfvo type="max"/>
        <color theme="0"/>
        <color theme="0"/>
      </colorScale>
    </cfRule>
    <cfRule type="expression" dxfId="7109" priority="1288">
      <formula>CE18&lt;0</formula>
    </cfRule>
  </conditionalFormatting>
  <conditionalFormatting sqref="CF19:CF20">
    <cfRule type="colorScale" priority="1308">
      <colorScale>
        <cfvo type="min"/>
        <cfvo type="max"/>
        <color theme="0"/>
        <color theme="0"/>
      </colorScale>
    </cfRule>
    <cfRule type="expression" dxfId="7108" priority="1309">
      <formula>CE19&lt;0</formula>
    </cfRule>
  </conditionalFormatting>
  <conditionalFormatting sqref="CF23">
    <cfRule type="colorScale" priority="1283">
      <colorScale>
        <cfvo type="min"/>
        <cfvo type="max"/>
        <color theme="0"/>
        <color theme="0"/>
      </colorScale>
    </cfRule>
    <cfRule type="expression" dxfId="7107" priority="1284">
      <formula>CE23&lt;0</formula>
    </cfRule>
  </conditionalFormatting>
  <conditionalFormatting sqref="CF23:CF31">
    <cfRule type="expression" dxfId="7106" priority="1277">
      <formula>IF(CF23="Validar","Rojo","Verde")</formula>
    </cfRule>
    <cfRule type="expression" priority="1279">
      <formula>#REF!</formula>
    </cfRule>
  </conditionalFormatting>
  <conditionalFormatting sqref="CF24">
    <cfRule type="colorScale" priority="1306">
      <colorScale>
        <cfvo type="min"/>
        <cfvo type="max"/>
        <color theme="0"/>
        <color theme="0"/>
      </colorScale>
    </cfRule>
    <cfRule type="expression" dxfId="7105" priority="1307">
      <formula>CE24&lt;0</formula>
    </cfRule>
  </conditionalFormatting>
  <conditionalFormatting sqref="CF25">
    <cfRule type="colorScale" priority="1304">
      <colorScale>
        <cfvo type="min"/>
        <cfvo type="max"/>
        <color theme="0"/>
        <color theme="0"/>
      </colorScale>
    </cfRule>
    <cfRule type="expression" dxfId="7104" priority="1305">
      <formula>CE25&lt;0</formula>
    </cfRule>
  </conditionalFormatting>
  <conditionalFormatting sqref="CF26">
    <cfRule type="colorScale" priority="1281">
      <colorScale>
        <cfvo type="min"/>
        <cfvo type="max"/>
        <color theme="0"/>
        <color theme="0"/>
      </colorScale>
    </cfRule>
    <cfRule type="expression" dxfId="7103" priority="1282">
      <formula>CE26&lt;0</formula>
    </cfRule>
  </conditionalFormatting>
  <conditionalFormatting sqref="CF27">
    <cfRule type="colorScale" priority="1302">
      <colorScale>
        <cfvo type="min"/>
        <cfvo type="max"/>
        <color theme="0"/>
        <color theme="0"/>
      </colorScale>
    </cfRule>
    <cfRule type="expression" dxfId="7102" priority="1303">
      <formula>CE27&lt;0</formula>
    </cfRule>
  </conditionalFormatting>
  <conditionalFormatting sqref="CF28">
    <cfRule type="colorScale" priority="1300">
      <colorScale>
        <cfvo type="min"/>
        <cfvo type="max"/>
        <color theme="0"/>
        <color theme="0"/>
      </colorScale>
    </cfRule>
    <cfRule type="expression" dxfId="7101" priority="1301">
      <formula>CE28&lt;0</formula>
    </cfRule>
  </conditionalFormatting>
  <conditionalFormatting sqref="CF29">
    <cfRule type="colorScale" priority="1278">
      <colorScale>
        <cfvo type="min"/>
        <cfvo type="max"/>
        <color theme="0"/>
        <color theme="0"/>
      </colorScale>
    </cfRule>
    <cfRule type="expression" dxfId="7100" priority="1280">
      <formula>CE29&lt;0</formula>
    </cfRule>
  </conditionalFormatting>
  <conditionalFormatting sqref="CF30">
    <cfRule type="colorScale" priority="1298">
      <colorScale>
        <cfvo type="min"/>
        <cfvo type="max"/>
        <color theme="0"/>
        <color theme="0"/>
      </colorScale>
    </cfRule>
    <cfRule type="expression" dxfId="7099" priority="1299">
      <formula>CE30&lt;0</formula>
    </cfRule>
  </conditionalFormatting>
  <conditionalFormatting sqref="CF31">
    <cfRule type="colorScale" priority="1296">
      <colorScale>
        <cfvo type="min"/>
        <cfvo type="max"/>
        <color theme="0"/>
        <color theme="0"/>
      </colorScale>
    </cfRule>
    <cfRule type="expression" dxfId="7098" priority="1297">
      <formula>CE31&lt;0</formula>
    </cfRule>
  </conditionalFormatting>
  <conditionalFormatting sqref="CF39">
    <cfRule type="colorScale" priority="1274">
      <colorScale>
        <cfvo type="min"/>
        <cfvo type="max"/>
        <color theme="0"/>
        <color theme="0"/>
      </colorScale>
    </cfRule>
    <cfRule type="expression" priority="1275">
      <formula>#REF!</formula>
    </cfRule>
    <cfRule type="expression" dxfId="7097" priority="1276">
      <formula>CE39&lt;0</formula>
    </cfRule>
  </conditionalFormatting>
  <conditionalFormatting sqref="CF39:CF107">
    <cfRule type="expression" dxfId="7096" priority="1212">
      <formula>IF(CF39="Validar","Rojo","Verde")</formula>
    </cfRule>
  </conditionalFormatting>
  <conditionalFormatting sqref="CF40:CF67">
    <cfRule type="colorScale" priority="1293">
      <colorScale>
        <cfvo type="min"/>
        <cfvo type="max"/>
        <color theme="0"/>
        <color theme="0"/>
      </colorScale>
    </cfRule>
    <cfRule type="expression" priority="1294">
      <formula>$F$19</formula>
    </cfRule>
    <cfRule type="expression" dxfId="7095" priority="1295">
      <formula>CE40&lt;0</formula>
    </cfRule>
  </conditionalFormatting>
  <conditionalFormatting sqref="CF68">
    <cfRule type="colorScale" priority="1271">
      <colorScale>
        <cfvo type="min"/>
        <cfvo type="max"/>
        <color theme="0"/>
        <color theme="0"/>
      </colorScale>
    </cfRule>
    <cfRule type="expression" priority="1272">
      <formula>#REF!</formula>
    </cfRule>
    <cfRule type="expression" dxfId="7094" priority="1273">
      <formula>CE68&lt;0</formula>
    </cfRule>
  </conditionalFormatting>
  <conditionalFormatting sqref="CF69:CF81">
    <cfRule type="colorScale" priority="1318">
      <colorScale>
        <cfvo type="min"/>
        <cfvo type="max"/>
        <color theme="0"/>
        <color theme="0"/>
      </colorScale>
    </cfRule>
    <cfRule type="expression" priority="1319">
      <formula>$F$19</formula>
    </cfRule>
    <cfRule type="expression" dxfId="7093" priority="1320">
      <formula>CE69&lt;0</formula>
    </cfRule>
  </conditionalFormatting>
  <conditionalFormatting sqref="CF82 CF92 CF103 CF107">
    <cfRule type="expression" dxfId="7092" priority="1317">
      <formula>CE82&lt;0</formula>
    </cfRule>
  </conditionalFormatting>
  <conditionalFormatting sqref="CF83">
    <cfRule type="colorScale" priority="1213">
      <colorScale>
        <cfvo type="min"/>
        <cfvo type="max"/>
        <color theme="0"/>
        <color theme="0"/>
      </colorScale>
    </cfRule>
    <cfRule type="expression" priority="1214">
      <formula>#REF!</formula>
    </cfRule>
    <cfRule type="expression" dxfId="7091" priority="1215">
      <formula>CE83&lt;0</formula>
    </cfRule>
  </conditionalFormatting>
  <conditionalFormatting sqref="CF84:CF91">
    <cfRule type="colorScale" priority="1321">
      <colorScale>
        <cfvo type="min"/>
        <cfvo type="max"/>
        <color theme="0"/>
        <color theme="0"/>
      </colorScale>
    </cfRule>
    <cfRule type="expression" priority="1322">
      <formula>$F$19</formula>
    </cfRule>
    <cfRule type="expression" dxfId="7090" priority="1323">
      <formula>CE84&lt;0</formula>
    </cfRule>
  </conditionalFormatting>
  <conditionalFormatting sqref="CF92 CF82 CF103 CF107">
    <cfRule type="colorScale" priority="1316">
      <colorScale>
        <cfvo type="min"/>
        <cfvo type="max"/>
        <color theme="0"/>
        <color theme="0"/>
      </colorScale>
    </cfRule>
  </conditionalFormatting>
  <conditionalFormatting sqref="CF93">
    <cfRule type="colorScale" priority="1268">
      <colorScale>
        <cfvo type="min"/>
        <cfvo type="max"/>
        <color theme="0"/>
        <color theme="0"/>
      </colorScale>
    </cfRule>
    <cfRule type="expression" priority="1269">
      <formula>#REF!</formula>
    </cfRule>
    <cfRule type="expression" dxfId="7089" priority="1270">
      <formula>CE93&lt;0</formula>
    </cfRule>
  </conditionalFormatting>
  <conditionalFormatting sqref="CF94:CF102">
    <cfRule type="colorScale" priority="1324">
      <colorScale>
        <cfvo type="min"/>
        <cfvo type="max"/>
        <color theme="0"/>
        <color theme="0"/>
      </colorScale>
    </cfRule>
    <cfRule type="expression" priority="1325">
      <formula>$F$19</formula>
    </cfRule>
    <cfRule type="expression" dxfId="7088" priority="1326">
      <formula>CE94&lt;0</formula>
    </cfRule>
  </conditionalFormatting>
  <conditionalFormatting sqref="CF104">
    <cfRule type="colorScale" priority="1265">
      <colorScale>
        <cfvo type="min"/>
        <cfvo type="max"/>
        <color theme="0"/>
        <color theme="0"/>
      </colorScale>
    </cfRule>
    <cfRule type="expression" priority="1266">
      <formula>#REF!</formula>
    </cfRule>
    <cfRule type="expression" dxfId="7087" priority="1267">
      <formula>CE104&lt;0</formula>
    </cfRule>
  </conditionalFormatting>
  <conditionalFormatting sqref="CF105:CF106">
    <cfRule type="colorScale" priority="1327">
      <colorScale>
        <cfvo type="min"/>
        <cfvo type="max"/>
        <color theme="0"/>
        <color theme="0"/>
      </colorScale>
    </cfRule>
    <cfRule type="expression" priority="1328">
      <formula>$F$19</formula>
    </cfRule>
    <cfRule type="expression" dxfId="7086" priority="1329">
      <formula>CE105&lt;0</formula>
    </cfRule>
  </conditionalFormatting>
  <conditionalFormatting sqref="CF110">
    <cfRule type="colorScale" priority="1330">
      <colorScale>
        <cfvo type="min"/>
        <cfvo type="max"/>
        <color theme="0"/>
        <color theme="0"/>
      </colorScale>
    </cfRule>
    <cfRule type="expression" dxfId="7085" priority="1331">
      <formula>CE110&lt;0</formula>
    </cfRule>
  </conditionalFormatting>
  <conditionalFormatting sqref="CF110:CF111">
    <cfRule type="expression" priority="1210">
      <formula>$F$19</formula>
    </cfRule>
  </conditionalFormatting>
  <conditionalFormatting sqref="CF111">
    <cfRule type="colorScale" priority="1209">
      <colorScale>
        <cfvo type="min"/>
        <cfvo type="max"/>
        <color theme="0"/>
        <color theme="0"/>
      </colorScale>
    </cfRule>
    <cfRule type="expression" dxfId="7084" priority="1211">
      <formula>CE111&lt;0</formula>
    </cfRule>
  </conditionalFormatting>
  <conditionalFormatting sqref="CF117:CF123">
    <cfRule type="colorScale" priority="1335">
      <colorScale>
        <cfvo type="min"/>
        <cfvo type="max"/>
        <color theme="0"/>
        <color theme="0"/>
      </colorScale>
    </cfRule>
    <cfRule type="expression" priority="1336">
      <formula>$F$19</formula>
    </cfRule>
    <cfRule type="expression" dxfId="7083" priority="1337">
      <formula>CE117&lt;0</formula>
    </cfRule>
  </conditionalFormatting>
  <conditionalFormatting sqref="CF125">
    <cfRule type="colorScale" priority="1262">
      <colorScale>
        <cfvo type="min"/>
        <cfvo type="max"/>
        <color theme="0"/>
        <color theme="0"/>
      </colorScale>
    </cfRule>
    <cfRule type="expression" priority="1263">
      <formula>#REF!</formula>
    </cfRule>
    <cfRule type="expression" dxfId="7082" priority="1264">
      <formula>CE125&lt;0</formula>
    </cfRule>
  </conditionalFormatting>
  <conditionalFormatting sqref="CF125:CF135">
    <cfRule type="expression" dxfId="7081" priority="1261">
      <formula>IF(CF125="Validar","Rojo","Verde")</formula>
    </cfRule>
  </conditionalFormatting>
  <conditionalFormatting sqref="CF126:CF132">
    <cfRule type="colorScale" priority="1338">
      <colorScale>
        <cfvo type="min"/>
        <cfvo type="max"/>
        <color theme="0"/>
        <color theme="0"/>
      </colorScale>
    </cfRule>
    <cfRule type="expression" dxfId="7080" priority="1340">
      <formula>CE126&lt;0</formula>
    </cfRule>
  </conditionalFormatting>
  <conditionalFormatting sqref="CF126:CF134">
    <cfRule type="expression" priority="1339">
      <formula>$F$19</formula>
    </cfRule>
  </conditionalFormatting>
  <conditionalFormatting sqref="CF133:CF134">
    <cfRule type="colorScale" priority="1341">
      <colorScale>
        <cfvo type="min"/>
        <cfvo type="max"/>
        <color theme="0"/>
        <color theme="0"/>
      </colorScale>
    </cfRule>
    <cfRule type="expression" dxfId="7079" priority="1342">
      <formula>CE133&lt;0</formula>
    </cfRule>
  </conditionalFormatting>
  <conditionalFormatting sqref="CF135">
    <cfRule type="colorScale" priority="1332">
      <colorScale>
        <cfvo type="min"/>
        <cfvo type="max"/>
        <color theme="0"/>
        <color theme="0"/>
      </colorScale>
    </cfRule>
    <cfRule type="expression" priority="1333">
      <formula>$F$23</formula>
    </cfRule>
    <cfRule type="expression" dxfId="7078" priority="1334">
      <formula>CE135&lt;0</formula>
    </cfRule>
  </conditionalFormatting>
  <conditionalFormatting sqref="CF110:CG111">
    <cfRule type="expression" dxfId="7077" priority="1205">
      <formula>IF(CF110="Validar","Rojo","Verde")</formula>
    </cfRule>
  </conditionalFormatting>
  <conditionalFormatting sqref="CF117:CG123">
    <cfRule type="expression" dxfId="7076" priority="1218">
      <formula>IF(CF117="Validar","Rojo","Verde")</formula>
    </cfRule>
  </conditionalFormatting>
  <conditionalFormatting sqref="CG40:CG66">
    <cfRule type="colorScale" priority="1253">
      <colorScale>
        <cfvo type="min"/>
        <cfvo type="max"/>
        <color theme="0"/>
        <color theme="0"/>
      </colorScale>
    </cfRule>
    <cfRule type="expression" priority="1254">
      <formula>#REF!</formula>
    </cfRule>
    <cfRule type="expression" dxfId="7075" priority="1255">
      <formula>CF40&lt;0</formula>
    </cfRule>
  </conditionalFormatting>
  <conditionalFormatting sqref="CG40:CG67">
    <cfRule type="expression" dxfId="7074" priority="1252">
      <formula>IF(CG40="Validar","Rojo","Verde")</formula>
    </cfRule>
  </conditionalFormatting>
  <conditionalFormatting sqref="CG67 CF82:CG82 CF92:CG92 CF103:CG103 CF107:CG107">
    <cfRule type="expression" priority="1257">
      <formula>$F$23</formula>
    </cfRule>
  </conditionalFormatting>
  <conditionalFormatting sqref="CG67 CG82 CG92 CG103 CG107">
    <cfRule type="expression" dxfId="7073" priority="1258">
      <formula>CF67&lt;0</formula>
    </cfRule>
  </conditionalFormatting>
  <conditionalFormatting sqref="CG69">
    <cfRule type="colorScale" priority="1250">
      <colorScale>
        <cfvo type="min"/>
        <cfvo type="max"/>
        <color theme="0"/>
        <color theme="0"/>
      </colorScale>
    </cfRule>
    <cfRule type="expression" dxfId="7072" priority="1251">
      <formula>CF69&lt;0</formula>
    </cfRule>
  </conditionalFormatting>
  <conditionalFormatting sqref="CG69:CG81">
    <cfRule type="expression" priority="1248">
      <formula>#REF!</formula>
    </cfRule>
  </conditionalFormatting>
  <conditionalFormatting sqref="CG69:CG82">
    <cfRule type="expression" dxfId="7071" priority="1246">
      <formula>IF(CG69="Validar","Rojo","Verde")</formula>
    </cfRule>
  </conditionalFormatting>
  <conditionalFormatting sqref="CG70:CG78">
    <cfRule type="colorScale" priority="1247">
      <colorScale>
        <cfvo type="min"/>
        <cfvo type="max"/>
        <color theme="0"/>
        <color theme="0"/>
      </colorScale>
    </cfRule>
    <cfRule type="expression" dxfId="7070" priority="1249">
      <formula>CF70&lt;0</formula>
    </cfRule>
  </conditionalFormatting>
  <conditionalFormatting sqref="CG79:CG81">
    <cfRule type="colorScale" priority="1259">
      <colorScale>
        <cfvo type="min"/>
        <cfvo type="max"/>
        <color theme="0"/>
        <color theme="0"/>
      </colorScale>
    </cfRule>
    <cfRule type="expression" dxfId="7069" priority="1260">
      <formula>CF79&lt;0</formula>
    </cfRule>
  </conditionalFormatting>
  <conditionalFormatting sqref="CG82 CG67 CG92 CG103 CG107">
    <cfRule type="colorScale" priority="1256">
      <colorScale>
        <cfvo type="min"/>
        <cfvo type="max"/>
        <color theme="0"/>
        <color theme="0"/>
      </colorScale>
    </cfRule>
  </conditionalFormatting>
  <conditionalFormatting sqref="CG84">
    <cfRule type="colorScale" priority="1244">
      <colorScale>
        <cfvo type="min"/>
        <cfvo type="max"/>
        <color theme="0"/>
        <color theme="0"/>
      </colorScale>
    </cfRule>
    <cfRule type="expression" dxfId="7068" priority="1245">
      <formula>CF84&lt;0</formula>
    </cfRule>
  </conditionalFormatting>
  <conditionalFormatting sqref="CG84:CG91">
    <cfRule type="expression" priority="1242">
      <formula>#REF!</formula>
    </cfRule>
  </conditionalFormatting>
  <conditionalFormatting sqref="CG84:CG92">
    <cfRule type="expression" dxfId="7067" priority="1240">
      <formula>IF(CG84="Validar","Rojo","Verde")</formula>
    </cfRule>
  </conditionalFormatting>
  <conditionalFormatting sqref="CG85:CG91">
    <cfRule type="colorScale" priority="1241">
      <colorScale>
        <cfvo type="min"/>
        <cfvo type="max"/>
        <color theme="0"/>
        <color theme="0"/>
      </colorScale>
    </cfRule>
    <cfRule type="expression" dxfId="7066" priority="1243">
      <formula>CF85&lt;0</formula>
    </cfRule>
  </conditionalFormatting>
  <conditionalFormatting sqref="CG94">
    <cfRule type="colorScale" priority="1238">
      <colorScale>
        <cfvo type="min"/>
        <cfvo type="max"/>
        <color theme="0"/>
        <color theme="0"/>
      </colorScale>
    </cfRule>
    <cfRule type="expression" dxfId="7065" priority="1239">
      <formula>CF94&lt;0</formula>
    </cfRule>
  </conditionalFormatting>
  <conditionalFormatting sqref="CG94:CG102">
    <cfRule type="expression" priority="1232">
      <formula>#REF!</formula>
    </cfRule>
  </conditionalFormatting>
  <conditionalFormatting sqref="CG94:CG103">
    <cfRule type="expression" dxfId="7064" priority="1230">
      <formula>IF(CG94="Validar","Rojo","Verde")</formula>
    </cfRule>
  </conditionalFormatting>
  <conditionalFormatting sqref="CG95:CG100">
    <cfRule type="colorScale" priority="1236">
      <colorScale>
        <cfvo type="min"/>
        <cfvo type="max"/>
        <color theme="0"/>
        <color theme="0"/>
      </colorScale>
    </cfRule>
    <cfRule type="expression" dxfId="7063" priority="1237">
      <formula>CF95&lt;0</formula>
    </cfRule>
  </conditionalFormatting>
  <conditionalFormatting sqref="CG101">
    <cfRule type="colorScale" priority="1234">
      <colorScale>
        <cfvo type="min"/>
        <cfvo type="max"/>
        <color theme="0"/>
        <color theme="0"/>
      </colorScale>
    </cfRule>
    <cfRule type="expression" dxfId="7062" priority="1235">
      <formula>CF101&lt;0</formula>
    </cfRule>
  </conditionalFormatting>
  <conditionalFormatting sqref="CG102">
    <cfRule type="colorScale" priority="1231">
      <colorScale>
        <cfvo type="min"/>
        <cfvo type="max"/>
        <color theme="0"/>
        <color theme="0"/>
      </colorScale>
    </cfRule>
    <cfRule type="expression" dxfId="7061" priority="1233">
      <formula>CF102&lt;0</formula>
    </cfRule>
  </conditionalFormatting>
  <conditionalFormatting sqref="CG105">
    <cfRule type="colorScale" priority="1228">
      <colorScale>
        <cfvo type="min"/>
        <cfvo type="max"/>
        <color theme="0"/>
        <color theme="0"/>
      </colorScale>
    </cfRule>
    <cfRule type="expression" dxfId="7060" priority="1229">
      <formula>CF105&lt;0</formula>
    </cfRule>
  </conditionalFormatting>
  <conditionalFormatting sqref="CG105:CG106">
    <cfRule type="expression" priority="1226">
      <formula>#REF!</formula>
    </cfRule>
  </conditionalFormatting>
  <conditionalFormatting sqref="CG105:CG107">
    <cfRule type="expression" dxfId="7059" priority="1224">
      <formula>IF(CG105="Validar","Rojo","Verde")</formula>
    </cfRule>
  </conditionalFormatting>
  <conditionalFormatting sqref="CG106">
    <cfRule type="colorScale" priority="1225">
      <colorScale>
        <cfvo type="min"/>
        <cfvo type="max"/>
        <color theme="0"/>
        <color theme="0"/>
      </colorScale>
    </cfRule>
    <cfRule type="expression" dxfId="7058" priority="1227">
      <formula>CF106&lt;0</formula>
    </cfRule>
  </conditionalFormatting>
  <conditionalFormatting sqref="CG110">
    <cfRule type="colorScale" priority="1216">
      <colorScale>
        <cfvo type="min"/>
        <cfvo type="max"/>
        <color theme="0"/>
        <color theme="0"/>
      </colorScale>
    </cfRule>
    <cfRule type="expression" dxfId="7057" priority="1217">
      <formula>CF110&lt;0</formula>
    </cfRule>
  </conditionalFormatting>
  <conditionalFormatting sqref="CG110:CG111">
    <cfRule type="expression" priority="1207">
      <formula>#REF!</formula>
    </cfRule>
  </conditionalFormatting>
  <conditionalFormatting sqref="CG111">
    <cfRule type="colorScale" priority="1206">
      <colorScale>
        <cfvo type="min"/>
        <cfvo type="max"/>
        <color theme="0"/>
        <color theme="0"/>
      </colorScale>
    </cfRule>
    <cfRule type="expression" dxfId="7056" priority="1208">
      <formula>CF111&lt;0</formula>
    </cfRule>
  </conditionalFormatting>
  <conditionalFormatting sqref="CG117">
    <cfRule type="colorScale" priority="1222">
      <colorScale>
        <cfvo type="min"/>
        <cfvo type="max"/>
        <color theme="0"/>
        <color theme="0"/>
      </colorScale>
    </cfRule>
    <cfRule type="expression" dxfId="7055" priority="1223">
      <formula>CF117&lt;0</formula>
    </cfRule>
  </conditionalFormatting>
  <conditionalFormatting sqref="CG117:CG123">
    <cfRule type="expression" priority="1220">
      <formula>#REF!</formula>
    </cfRule>
  </conditionalFormatting>
  <conditionalFormatting sqref="CG118:CG123">
    <cfRule type="colorScale" priority="1219">
      <colorScale>
        <cfvo type="min"/>
        <cfvo type="max"/>
        <color theme="0"/>
        <color theme="0"/>
      </colorScale>
    </cfRule>
    <cfRule type="expression" dxfId="7054" priority="1221">
      <formula>CF118&lt;0</formula>
    </cfRule>
  </conditionalFormatting>
  <conditionalFormatting sqref="CG126:CG135">
    <cfRule type="expression" dxfId="7053" priority="1343">
      <formula>IF(CG126="Validar","Rojo","Verde")</formula>
    </cfRule>
    <cfRule type="colorScale" priority="1344">
      <colorScale>
        <cfvo type="min"/>
        <cfvo type="max"/>
        <color theme="0"/>
        <color theme="0"/>
      </colorScale>
    </cfRule>
    <cfRule type="expression" priority="1345">
      <formula>$F$23</formula>
    </cfRule>
    <cfRule type="expression" dxfId="7052" priority="1346">
      <formula>CF126&lt;0</formula>
    </cfRule>
  </conditionalFormatting>
  <conditionalFormatting sqref="CF6">
    <cfRule type="colorScale" priority="1203">
      <colorScale>
        <cfvo type="min"/>
        <cfvo type="max"/>
        <color theme="0"/>
        <color theme="0"/>
      </colorScale>
    </cfRule>
    <cfRule type="expression" dxfId="7051" priority="1204">
      <formula>CE6&lt;0</formula>
    </cfRule>
  </conditionalFormatting>
  <conditionalFormatting sqref="CF6">
    <cfRule type="expression" dxfId="7050" priority="1201">
      <formula>IF(CF6="Validar","Rojo","Verde")</formula>
    </cfRule>
    <cfRule type="expression" priority="1202">
      <formula>#REF!</formula>
    </cfRule>
  </conditionalFormatting>
  <conditionalFormatting sqref="CF7:CF8">
    <cfRule type="colorScale" priority="1199">
      <colorScale>
        <cfvo type="min"/>
        <cfvo type="max"/>
        <color theme="0"/>
        <color theme="0"/>
      </colorScale>
    </cfRule>
    <cfRule type="expression" dxfId="7049" priority="1200">
      <formula>CE7&lt;0</formula>
    </cfRule>
  </conditionalFormatting>
  <conditionalFormatting sqref="CF7:CF8">
    <cfRule type="expression" dxfId="7048" priority="1197">
      <formula>IF(CF7="Validar","Rojo","Verde")</formula>
    </cfRule>
    <cfRule type="expression" priority="1198">
      <formula>#REF!</formula>
    </cfRule>
  </conditionalFormatting>
  <conditionalFormatting sqref="CI9">
    <cfRule type="colorScale" priority="1164">
      <colorScale>
        <cfvo type="min"/>
        <cfvo type="max"/>
        <color theme="0"/>
        <color theme="0"/>
      </colorScale>
    </cfRule>
    <cfRule type="expression" dxfId="7047" priority="1165">
      <formula>CH9&lt;0</formula>
    </cfRule>
  </conditionalFormatting>
  <conditionalFormatting sqref="CI9:CI20">
    <cfRule type="expression" dxfId="7046" priority="1135">
      <formula>IF(CI9="Validar","Rojo","Verde")</formula>
    </cfRule>
    <cfRule type="expression" priority="1137">
      <formula>#REF!</formula>
    </cfRule>
  </conditionalFormatting>
  <conditionalFormatting sqref="CI10">
    <cfRule type="colorScale" priority="1141">
      <colorScale>
        <cfvo type="min"/>
        <cfvo type="max"/>
        <color theme="0"/>
        <color theme="0"/>
      </colorScale>
    </cfRule>
    <cfRule type="expression" dxfId="7045" priority="1142">
      <formula>CH10&lt;0</formula>
    </cfRule>
  </conditionalFormatting>
  <conditionalFormatting sqref="CI11:CI14">
    <cfRule type="colorScale" priority="1162">
      <colorScale>
        <cfvo type="min"/>
        <cfvo type="max"/>
        <color theme="0"/>
        <color theme="0"/>
      </colorScale>
    </cfRule>
    <cfRule type="expression" dxfId="7044" priority="1163">
      <formula>CH11&lt;0</formula>
    </cfRule>
  </conditionalFormatting>
  <conditionalFormatting sqref="CI15">
    <cfRule type="colorScale" priority="1139">
      <colorScale>
        <cfvo type="min"/>
        <cfvo type="max"/>
        <color theme="0"/>
        <color theme="0"/>
      </colorScale>
    </cfRule>
    <cfRule type="expression" dxfId="7043" priority="1140">
      <formula>CH15&lt;0</formula>
    </cfRule>
  </conditionalFormatting>
  <conditionalFormatting sqref="CI16:CI17">
    <cfRule type="colorScale" priority="1160">
      <colorScale>
        <cfvo type="min"/>
        <cfvo type="max"/>
        <color theme="0"/>
        <color theme="0"/>
      </colorScale>
    </cfRule>
    <cfRule type="expression" dxfId="7042" priority="1161">
      <formula>CH16&lt;0</formula>
    </cfRule>
  </conditionalFormatting>
  <conditionalFormatting sqref="CI18">
    <cfRule type="colorScale" priority="1136">
      <colorScale>
        <cfvo type="min"/>
        <cfvo type="max"/>
        <color theme="0"/>
        <color theme="0"/>
      </colorScale>
    </cfRule>
    <cfRule type="expression" dxfId="7041" priority="1138">
      <formula>CH18&lt;0</formula>
    </cfRule>
  </conditionalFormatting>
  <conditionalFormatting sqref="CI19:CI20">
    <cfRule type="colorScale" priority="1158">
      <colorScale>
        <cfvo type="min"/>
        <cfvo type="max"/>
        <color theme="0"/>
        <color theme="0"/>
      </colorScale>
    </cfRule>
    <cfRule type="expression" dxfId="7040" priority="1159">
      <formula>CH19&lt;0</formula>
    </cfRule>
  </conditionalFormatting>
  <conditionalFormatting sqref="CI23">
    <cfRule type="colorScale" priority="1133">
      <colorScale>
        <cfvo type="min"/>
        <cfvo type="max"/>
        <color theme="0"/>
        <color theme="0"/>
      </colorScale>
    </cfRule>
    <cfRule type="expression" dxfId="7039" priority="1134">
      <formula>CH23&lt;0</formula>
    </cfRule>
  </conditionalFormatting>
  <conditionalFormatting sqref="CI23:CI31">
    <cfRule type="expression" dxfId="7038" priority="1127">
      <formula>IF(CI23="Validar","Rojo","Verde")</formula>
    </cfRule>
    <cfRule type="expression" priority="1129">
      <formula>#REF!</formula>
    </cfRule>
  </conditionalFormatting>
  <conditionalFormatting sqref="CI24">
    <cfRule type="colorScale" priority="1156">
      <colorScale>
        <cfvo type="min"/>
        <cfvo type="max"/>
        <color theme="0"/>
        <color theme="0"/>
      </colorScale>
    </cfRule>
    <cfRule type="expression" dxfId="7037" priority="1157">
      <formula>CH24&lt;0</formula>
    </cfRule>
  </conditionalFormatting>
  <conditionalFormatting sqref="CI25">
    <cfRule type="colorScale" priority="1154">
      <colorScale>
        <cfvo type="min"/>
        <cfvo type="max"/>
        <color theme="0"/>
        <color theme="0"/>
      </colorScale>
    </cfRule>
    <cfRule type="expression" dxfId="7036" priority="1155">
      <formula>CH25&lt;0</formula>
    </cfRule>
  </conditionalFormatting>
  <conditionalFormatting sqref="CI26">
    <cfRule type="colorScale" priority="1131">
      <colorScale>
        <cfvo type="min"/>
        <cfvo type="max"/>
        <color theme="0"/>
        <color theme="0"/>
      </colorScale>
    </cfRule>
    <cfRule type="expression" dxfId="7035" priority="1132">
      <formula>CH26&lt;0</formula>
    </cfRule>
  </conditionalFormatting>
  <conditionalFormatting sqref="CI27">
    <cfRule type="colorScale" priority="1152">
      <colorScale>
        <cfvo type="min"/>
        <cfvo type="max"/>
        <color theme="0"/>
        <color theme="0"/>
      </colorScale>
    </cfRule>
    <cfRule type="expression" dxfId="7034" priority="1153">
      <formula>CH27&lt;0</formula>
    </cfRule>
  </conditionalFormatting>
  <conditionalFormatting sqref="CI28">
    <cfRule type="colorScale" priority="1150">
      <colorScale>
        <cfvo type="min"/>
        <cfvo type="max"/>
        <color theme="0"/>
        <color theme="0"/>
      </colorScale>
    </cfRule>
    <cfRule type="expression" dxfId="7033" priority="1151">
      <formula>CH28&lt;0</formula>
    </cfRule>
  </conditionalFormatting>
  <conditionalFormatting sqref="CI29">
    <cfRule type="colorScale" priority="1128">
      <colorScale>
        <cfvo type="min"/>
        <cfvo type="max"/>
        <color theme="0"/>
        <color theme="0"/>
      </colorScale>
    </cfRule>
    <cfRule type="expression" dxfId="7032" priority="1130">
      <formula>CH29&lt;0</formula>
    </cfRule>
  </conditionalFormatting>
  <conditionalFormatting sqref="CI30">
    <cfRule type="colorScale" priority="1148">
      <colorScale>
        <cfvo type="min"/>
        <cfvo type="max"/>
        <color theme="0"/>
        <color theme="0"/>
      </colorScale>
    </cfRule>
    <cfRule type="expression" dxfId="7031" priority="1149">
      <formula>CH30&lt;0</formula>
    </cfRule>
  </conditionalFormatting>
  <conditionalFormatting sqref="CI31">
    <cfRule type="colorScale" priority="1146">
      <colorScale>
        <cfvo type="min"/>
        <cfvo type="max"/>
        <color theme="0"/>
        <color theme="0"/>
      </colorScale>
    </cfRule>
    <cfRule type="expression" dxfId="7030" priority="1147">
      <formula>CH31&lt;0</formula>
    </cfRule>
  </conditionalFormatting>
  <conditionalFormatting sqref="CI39">
    <cfRule type="colorScale" priority="1124">
      <colorScale>
        <cfvo type="min"/>
        <cfvo type="max"/>
        <color theme="0"/>
        <color theme="0"/>
      </colorScale>
    </cfRule>
    <cfRule type="expression" priority="1125">
      <formula>#REF!</formula>
    </cfRule>
    <cfRule type="expression" dxfId="7029" priority="1126">
      <formula>CH39&lt;0</formula>
    </cfRule>
  </conditionalFormatting>
  <conditionalFormatting sqref="CI39:CI107">
    <cfRule type="expression" dxfId="7028" priority="1062">
      <formula>IF(CI39="Validar","Rojo","Verde")</formula>
    </cfRule>
  </conditionalFormatting>
  <conditionalFormatting sqref="CI40:CI67">
    <cfRule type="colorScale" priority="1143">
      <colorScale>
        <cfvo type="min"/>
        <cfvo type="max"/>
        <color theme="0"/>
        <color theme="0"/>
      </colorScale>
    </cfRule>
    <cfRule type="expression" priority="1144">
      <formula>$F$19</formula>
    </cfRule>
    <cfRule type="expression" dxfId="7027" priority="1145">
      <formula>CH40&lt;0</formula>
    </cfRule>
  </conditionalFormatting>
  <conditionalFormatting sqref="CI68">
    <cfRule type="colorScale" priority="1121">
      <colorScale>
        <cfvo type="min"/>
        <cfvo type="max"/>
        <color theme="0"/>
        <color theme="0"/>
      </colorScale>
    </cfRule>
    <cfRule type="expression" priority="1122">
      <formula>#REF!</formula>
    </cfRule>
    <cfRule type="expression" dxfId="7026" priority="1123">
      <formula>CH68&lt;0</formula>
    </cfRule>
  </conditionalFormatting>
  <conditionalFormatting sqref="CI69:CI81">
    <cfRule type="colorScale" priority="1168">
      <colorScale>
        <cfvo type="min"/>
        <cfvo type="max"/>
        <color theme="0"/>
        <color theme="0"/>
      </colorScale>
    </cfRule>
    <cfRule type="expression" priority="1169">
      <formula>$F$19</formula>
    </cfRule>
    <cfRule type="expression" dxfId="7025" priority="1170">
      <formula>CH69&lt;0</formula>
    </cfRule>
  </conditionalFormatting>
  <conditionalFormatting sqref="CI82 CI92 CI103 CI107">
    <cfRule type="expression" dxfId="7024" priority="1167">
      <formula>CH82&lt;0</formula>
    </cfRule>
  </conditionalFormatting>
  <conditionalFormatting sqref="CI83">
    <cfRule type="colorScale" priority="1063">
      <colorScale>
        <cfvo type="min"/>
        <cfvo type="max"/>
        <color theme="0"/>
        <color theme="0"/>
      </colorScale>
    </cfRule>
    <cfRule type="expression" priority="1064">
      <formula>#REF!</formula>
    </cfRule>
    <cfRule type="expression" dxfId="7023" priority="1065">
      <formula>CH83&lt;0</formula>
    </cfRule>
  </conditionalFormatting>
  <conditionalFormatting sqref="CI84:CI91">
    <cfRule type="colorScale" priority="1171">
      <colorScale>
        <cfvo type="min"/>
        <cfvo type="max"/>
        <color theme="0"/>
        <color theme="0"/>
      </colorScale>
    </cfRule>
    <cfRule type="expression" priority="1172">
      <formula>$F$19</formula>
    </cfRule>
    <cfRule type="expression" dxfId="7022" priority="1173">
      <formula>CH84&lt;0</formula>
    </cfRule>
  </conditionalFormatting>
  <conditionalFormatting sqref="CI82 CI92 CI103 CI107">
    <cfRule type="colorScale" priority="1166">
      <colorScale>
        <cfvo type="min"/>
        <cfvo type="max"/>
        <color theme="0"/>
        <color theme="0"/>
      </colorScale>
    </cfRule>
  </conditionalFormatting>
  <conditionalFormatting sqref="CI93">
    <cfRule type="colorScale" priority="1118">
      <colorScale>
        <cfvo type="min"/>
        <cfvo type="max"/>
        <color theme="0"/>
        <color theme="0"/>
      </colorScale>
    </cfRule>
    <cfRule type="expression" priority="1119">
      <formula>#REF!</formula>
    </cfRule>
    <cfRule type="expression" dxfId="7021" priority="1120">
      <formula>CH93&lt;0</formula>
    </cfRule>
  </conditionalFormatting>
  <conditionalFormatting sqref="CI94:CI102">
    <cfRule type="colorScale" priority="1174">
      <colorScale>
        <cfvo type="min"/>
        <cfvo type="max"/>
        <color theme="0"/>
        <color theme="0"/>
      </colorScale>
    </cfRule>
    <cfRule type="expression" priority="1175">
      <formula>$F$19</formula>
    </cfRule>
    <cfRule type="expression" dxfId="7020" priority="1176">
      <formula>CH94&lt;0</formula>
    </cfRule>
  </conditionalFormatting>
  <conditionalFormatting sqref="CI104">
    <cfRule type="colorScale" priority="1115">
      <colorScale>
        <cfvo type="min"/>
        <cfvo type="max"/>
        <color theme="0"/>
        <color theme="0"/>
      </colorScale>
    </cfRule>
    <cfRule type="expression" priority="1116">
      <formula>#REF!</formula>
    </cfRule>
    <cfRule type="expression" dxfId="7019" priority="1117">
      <formula>CH104&lt;0</formula>
    </cfRule>
  </conditionalFormatting>
  <conditionalFormatting sqref="CI105:CI106">
    <cfRule type="colorScale" priority="1177">
      <colorScale>
        <cfvo type="min"/>
        <cfvo type="max"/>
        <color theme="0"/>
        <color theme="0"/>
      </colorScale>
    </cfRule>
    <cfRule type="expression" priority="1178">
      <formula>$F$19</formula>
    </cfRule>
    <cfRule type="expression" dxfId="7018" priority="1179">
      <formula>CH105&lt;0</formula>
    </cfRule>
  </conditionalFormatting>
  <conditionalFormatting sqref="CI110">
    <cfRule type="colorScale" priority="1180">
      <colorScale>
        <cfvo type="min"/>
        <cfvo type="max"/>
        <color theme="0"/>
        <color theme="0"/>
      </colorScale>
    </cfRule>
    <cfRule type="expression" dxfId="7017" priority="1181">
      <formula>CH110&lt;0</formula>
    </cfRule>
  </conditionalFormatting>
  <conditionalFormatting sqref="CI110:CI111">
    <cfRule type="expression" priority="1060">
      <formula>$F$19</formula>
    </cfRule>
  </conditionalFormatting>
  <conditionalFormatting sqref="CI111">
    <cfRule type="colorScale" priority="1059">
      <colorScale>
        <cfvo type="min"/>
        <cfvo type="max"/>
        <color theme="0"/>
        <color theme="0"/>
      </colorScale>
    </cfRule>
    <cfRule type="expression" dxfId="7016" priority="1061">
      <formula>CH111&lt;0</formula>
    </cfRule>
  </conditionalFormatting>
  <conditionalFormatting sqref="CI117:CI123">
    <cfRule type="colorScale" priority="1185">
      <colorScale>
        <cfvo type="min"/>
        <cfvo type="max"/>
        <color theme="0"/>
        <color theme="0"/>
      </colorScale>
    </cfRule>
    <cfRule type="expression" priority="1186">
      <formula>$F$19</formula>
    </cfRule>
    <cfRule type="expression" dxfId="7015" priority="1187">
      <formula>CH117&lt;0</formula>
    </cfRule>
  </conditionalFormatting>
  <conditionalFormatting sqref="CI125">
    <cfRule type="colorScale" priority="1112">
      <colorScale>
        <cfvo type="min"/>
        <cfvo type="max"/>
        <color theme="0"/>
        <color theme="0"/>
      </colorScale>
    </cfRule>
    <cfRule type="expression" priority="1113">
      <formula>#REF!</formula>
    </cfRule>
    <cfRule type="expression" dxfId="7014" priority="1114">
      <formula>CH125&lt;0</formula>
    </cfRule>
  </conditionalFormatting>
  <conditionalFormatting sqref="CI125:CI135">
    <cfRule type="expression" dxfId="7013" priority="1111">
      <formula>IF(CI125="Validar","Rojo","Verde")</formula>
    </cfRule>
  </conditionalFormatting>
  <conditionalFormatting sqref="CI126:CI132">
    <cfRule type="colorScale" priority="1188">
      <colorScale>
        <cfvo type="min"/>
        <cfvo type="max"/>
        <color theme="0"/>
        <color theme="0"/>
      </colorScale>
    </cfRule>
    <cfRule type="expression" dxfId="7012" priority="1190">
      <formula>CH126&lt;0</formula>
    </cfRule>
  </conditionalFormatting>
  <conditionalFormatting sqref="CI126:CI134">
    <cfRule type="expression" priority="1189">
      <formula>$F$19</formula>
    </cfRule>
  </conditionalFormatting>
  <conditionalFormatting sqref="CI133:CI134">
    <cfRule type="colorScale" priority="1191">
      <colorScale>
        <cfvo type="min"/>
        <cfvo type="max"/>
        <color theme="0"/>
        <color theme="0"/>
      </colorScale>
    </cfRule>
    <cfRule type="expression" dxfId="7011" priority="1192">
      <formula>CH133&lt;0</formula>
    </cfRule>
  </conditionalFormatting>
  <conditionalFormatting sqref="CI135">
    <cfRule type="colorScale" priority="1182">
      <colorScale>
        <cfvo type="min"/>
        <cfvo type="max"/>
        <color theme="0"/>
        <color theme="0"/>
      </colorScale>
    </cfRule>
    <cfRule type="expression" priority="1183">
      <formula>$F$23</formula>
    </cfRule>
    <cfRule type="expression" dxfId="7010" priority="1184">
      <formula>CH135&lt;0</formula>
    </cfRule>
  </conditionalFormatting>
  <conditionalFormatting sqref="CI110:CJ111">
    <cfRule type="expression" dxfId="7009" priority="1055">
      <formula>IF(CI110="Validar","Rojo","Verde")</formula>
    </cfRule>
  </conditionalFormatting>
  <conditionalFormatting sqref="CI117:CJ123">
    <cfRule type="expression" dxfId="7008" priority="1068">
      <formula>IF(CI117="Validar","Rojo","Verde")</formula>
    </cfRule>
  </conditionalFormatting>
  <conditionalFormatting sqref="CJ40:CJ66">
    <cfRule type="colorScale" priority="1103">
      <colorScale>
        <cfvo type="min"/>
        <cfvo type="max"/>
        <color theme="0"/>
        <color theme="0"/>
      </colorScale>
    </cfRule>
    <cfRule type="expression" priority="1104">
      <formula>#REF!</formula>
    </cfRule>
    <cfRule type="expression" dxfId="7007" priority="1105">
      <formula>CI40&lt;0</formula>
    </cfRule>
  </conditionalFormatting>
  <conditionalFormatting sqref="CJ40:CJ67">
    <cfRule type="expression" dxfId="7006" priority="1102">
      <formula>IF(CJ40="Validar","Rojo","Verde")</formula>
    </cfRule>
  </conditionalFormatting>
  <conditionalFormatting sqref="CJ67 CI82:CJ82 CI92:CJ92 CI103:CJ103 CI107:CJ107">
    <cfRule type="expression" priority="1107">
      <formula>$F$23</formula>
    </cfRule>
  </conditionalFormatting>
  <conditionalFormatting sqref="CJ67 CJ82 CJ92 CJ103 CJ107">
    <cfRule type="expression" dxfId="7005" priority="1108">
      <formula>CI67&lt;0</formula>
    </cfRule>
  </conditionalFormatting>
  <conditionalFormatting sqref="CJ69">
    <cfRule type="colorScale" priority="1100">
      <colorScale>
        <cfvo type="min"/>
        <cfvo type="max"/>
        <color theme="0"/>
        <color theme="0"/>
      </colorScale>
    </cfRule>
    <cfRule type="expression" dxfId="7004" priority="1101">
      <formula>CI69&lt;0</formula>
    </cfRule>
  </conditionalFormatting>
  <conditionalFormatting sqref="CJ69:CJ81">
    <cfRule type="expression" priority="1098">
      <formula>#REF!</formula>
    </cfRule>
  </conditionalFormatting>
  <conditionalFormatting sqref="CJ69:CJ82">
    <cfRule type="expression" dxfId="7003" priority="1096">
      <formula>IF(CJ69="Validar","Rojo","Verde")</formula>
    </cfRule>
  </conditionalFormatting>
  <conditionalFormatting sqref="CJ70:CJ78">
    <cfRule type="colorScale" priority="1097">
      <colorScale>
        <cfvo type="min"/>
        <cfvo type="max"/>
        <color theme="0"/>
        <color theme="0"/>
      </colorScale>
    </cfRule>
    <cfRule type="expression" dxfId="7002" priority="1099">
      <formula>CI70&lt;0</formula>
    </cfRule>
  </conditionalFormatting>
  <conditionalFormatting sqref="CJ79:CJ81">
    <cfRule type="colorScale" priority="1109">
      <colorScale>
        <cfvo type="min"/>
        <cfvo type="max"/>
        <color theme="0"/>
        <color theme="0"/>
      </colorScale>
    </cfRule>
    <cfRule type="expression" dxfId="7001" priority="1110">
      <formula>CI79&lt;0</formula>
    </cfRule>
  </conditionalFormatting>
  <conditionalFormatting sqref="CJ67 CJ82 CJ92 CJ103 CJ107">
    <cfRule type="colorScale" priority="1106">
      <colorScale>
        <cfvo type="min"/>
        <cfvo type="max"/>
        <color theme="0"/>
        <color theme="0"/>
      </colorScale>
    </cfRule>
  </conditionalFormatting>
  <conditionalFormatting sqref="CJ84">
    <cfRule type="colorScale" priority="1094">
      <colorScale>
        <cfvo type="min"/>
        <cfvo type="max"/>
        <color theme="0"/>
        <color theme="0"/>
      </colorScale>
    </cfRule>
    <cfRule type="expression" dxfId="7000" priority="1095">
      <formula>CI84&lt;0</formula>
    </cfRule>
  </conditionalFormatting>
  <conditionalFormatting sqref="CJ84:CJ91">
    <cfRule type="expression" priority="1092">
      <formula>#REF!</formula>
    </cfRule>
  </conditionalFormatting>
  <conditionalFormatting sqref="CJ84:CJ92">
    <cfRule type="expression" dxfId="6999" priority="1090">
      <formula>IF(CJ84="Validar","Rojo","Verde")</formula>
    </cfRule>
  </conditionalFormatting>
  <conditionalFormatting sqref="CJ85:CJ91">
    <cfRule type="colorScale" priority="1091">
      <colorScale>
        <cfvo type="min"/>
        <cfvo type="max"/>
        <color theme="0"/>
        <color theme="0"/>
      </colorScale>
    </cfRule>
    <cfRule type="expression" dxfId="6998" priority="1093">
      <formula>CI85&lt;0</formula>
    </cfRule>
  </conditionalFormatting>
  <conditionalFormatting sqref="CJ94">
    <cfRule type="colorScale" priority="1088">
      <colorScale>
        <cfvo type="min"/>
        <cfvo type="max"/>
        <color theme="0"/>
        <color theme="0"/>
      </colorScale>
    </cfRule>
    <cfRule type="expression" dxfId="6997" priority="1089">
      <formula>CI94&lt;0</formula>
    </cfRule>
  </conditionalFormatting>
  <conditionalFormatting sqref="CJ94:CJ102">
    <cfRule type="expression" priority="1082">
      <formula>#REF!</formula>
    </cfRule>
  </conditionalFormatting>
  <conditionalFormatting sqref="CJ94:CJ103">
    <cfRule type="expression" dxfId="6996" priority="1080">
      <formula>IF(CJ94="Validar","Rojo","Verde")</formula>
    </cfRule>
  </conditionalFormatting>
  <conditionalFormatting sqref="CJ95:CJ100">
    <cfRule type="colorScale" priority="1086">
      <colorScale>
        <cfvo type="min"/>
        <cfvo type="max"/>
        <color theme="0"/>
        <color theme="0"/>
      </colorScale>
    </cfRule>
    <cfRule type="expression" dxfId="6995" priority="1087">
      <formula>CI95&lt;0</formula>
    </cfRule>
  </conditionalFormatting>
  <conditionalFormatting sqref="CJ101">
    <cfRule type="colorScale" priority="1084">
      <colorScale>
        <cfvo type="min"/>
        <cfvo type="max"/>
        <color theme="0"/>
        <color theme="0"/>
      </colorScale>
    </cfRule>
    <cfRule type="expression" dxfId="6994" priority="1085">
      <formula>CI101&lt;0</formula>
    </cfRule>
  </conditionalFormatting>
  <conditionalFormatting sqref="CJ102">
    <cfRule type="colorScale" priority="1081">
      <colorScale>
        <cfvo type="min"/>
        <cfvo type="max"/>
        <color theme="0"/>
        <color theme="0"/>
      </colorScale>
    </cfRule>
    <cfRule type="expression" dxfId="6993" priority="1083">
      <formula>CI102&lt;0</formula>
    </cfRule>
  </conditionalFormatting>
  <conditionalFormatting sqref="CJ105">
    <cfRule type="colorScale" priority="1078">
      <colorScale>
        <cfvo type="min"/>
        <cfvo type="max"/>
        <color theme="0"/>
        <color theme="0"/>
      </colorScale>
    </cfRule>
    <cfRule type="expression" dxfId="6992" priority="1079">
      <formula>CI105&lt;0</formula>
    </cfRule>
  </conditionalFormatting>
  <conditionalFormatting sqref="CJ105:CJ106">
    <cfRule type="expression" priority="1076">
      <formula>#REF!</formula>
    </cfRule>
  </conditionalFormatting>
  <conditionalFormatting sqref="CJ105:CJ107">
    <cfRule type="expression" dxfId="6991" priority="1074">
      <formula>IF(CJ105="Validar","Rojo","Verde")</formula>
    </cfRule>
  </conditionalFormatting>
  <conditionalFormatting sqref="CJ106">
    <cfRule type="colorScale" priority="1075">
      <colorScale>
        <cfvo type="min"/>
        <cfvo type="max"/>
        <color theme="0"/>
        <color theme="0"/>
      </colorScale>
    </cfRule>
    <cfRule type="expression" dxfId="6990" priority="1077">
      <formula>CI106&lt;0</formula>
    </cfRule>
  </conditionalFormatting>
  <conditionalFormatting sqref="CJ110">
    <cfRule type="colorScale" priority="1066">
      <colorScale>
        <cfvo type="min"/>
        <cfvo type="max"/>
        <color theme="0"/>
        <color theme="0"/>
      </colorScale>
    </cfRule>
    <cfRule type="expression" dxfId="6989" priority="1067">
      <formula>CI110&lt;0</formula>
    </cfRule>
  </conditionalFormatting>
  <conditionalFormatting sqref="CJ110:CJ111">
    <cfRule type="expression" priority="1057">
      <formula>#REF!</formula>
    </cfRule>
  </conditionalFormatting>
  <conditionalFormatting sqref="CJ111">
    <cfRule type="colorScale" priority="1056">
      <colorScale>
        <cfvo type="min"/>
        <cfvo type="max"/>
        <color theme="0"/>
        <color theme="0"/>
      </colorScale>
    </cfRule>
    <cfRule type="expression" dxfId="6988" priority="1058">
      <formula>CI111&lt;0</formula>
    </cfRule>
  </conditionalFormatting>
  <conditionalFormatting sqref="CJ117">
    <cfRule type="colorScale" priority="1072">
      <colorScale>
        <cfvo type="min"/>
        <cfvo type="max"/>
        <color theme="0"/>
        <color theme="0"/>
      </colorScale>
    </cfRule>
    <cfRule type="expression" dxfId="6987" priority="1073">
      <formula>CI117&lt;0</formula>
    </cfRule>
  </conditionalFormatting>
  <conditionalFormatting sqref="CJ117:CJ123">
    <cfRule type="expression" priority="1070">
      <formula>#REF!</formula>
    </cfRule>
  </conditionalFormatting>
  <conditionalFormatting sqref="CJ118:CJ123">
    <cfRule type="colorScale" priority="1069">
      <colorScale>
        <cfvo type="min"/>
        <cfvo type="max"/>
        <color theme="0"/>
        <color theme="0"/>
      </colorScale>
    </cfRule>
    <cfRule type="expression" dxfId="6986" priority="1071">
      <formula>CI118&lt;0</formula>
    </cfRule>
  </conditionalFormatting>
  <conditionalFormatting sqref="CJ126:CJ135">
    <cfRule type="expression" dxfId="6985" priority="1193">
      <formula>IF(CJ126="Validar","Rojo","Verde")</formula>
    </cfRule>
    <cfRule type="colorScale" priority="1194">
      <colorScale>
        <cfvo type="min"/>
        <cfvo type="max"/>
        <color theme="0"/>
        <color theme="0"/>
      </colorScale>
    </cfRule>
    <cfRule type="expression" priority="1195">
      <formula>$F$23</formula>
    </cfRule>
    <cfRule type="expression" dxfId="6984" priority="1196">
      <formula>CI126&lt;0</formula>
    </cfRule>
  </conditionalFormatting>
  <conditionalFormatting sqref="CI6">
    <cfRule type="colorScale" priority="1053">
      <colorScale>
        <cfvo type="min"/>
        <cfvo type="max"/>
        <color theme="0"/>
        <color theme="0"/>
      </colorScale>
    </cfRule>
    <cfRule type="expression" dxfId="6983" priority="1054">
      <formula>CH6&lt;0</formula>
    </cfRule>
  </conditionalFormatting>
  <conditionalFormatting sqref="CI6">
    <cfRule type="expression" dxfId="6982" priority="1051">
      <formula>IF(CI6="Validar","Rojo","Verde")</formula>
    </cfRule>
    <cfRule type="expression" priority="1052">
      <formula>#REF!</formula>
    </cfRule>
  </conditionalFormatting>
  <conditionalFormatting sqref="CI7:CI8">
    <cfRule type="colorScale" priority="1049">
      <colorScale>
        <cfvo type="min"/>
        <cfvo type="max"/>
        <color theme="0"/>
        <color theme="0"/>
      </colorScale>
    </cfRule>
    <cfRule type="expression" dxfId="6981" priority="1050">
      <formula>CH7&lt;0</formula>
    </cfRule>
  </conditionalFormatting>
  <conditionalFormatting sqref="CI7:CI8">
    <cfRule type="expression" dxfId="6980" priority="1047">
      <formula>IF(CI7="Validar","Rojo","Verde")</formula>
    </cfRule>
    <cfRule type="expression" priority="1048">
      <formula>#REF!</formula>
    </cfRule>
  </conditionalFormatting>
  <conditionalFormatting sqref="CM9">
    <cfRule type="colorScale" priority="1014">
      <colorScale>
        <cfvo type="min"/>
        <cfvo type="max"/>
        <color theme="0"/>
        <color theme="0"/>
      </colorScale>
    </cfRule>
    <cfRule type="expression" dxfId="6979" priority="1015">
      <formula>CL9&lt;0</formula>
    </cfRule>
  </conditionalFormatting>
  <conditionalFormatting sqref="CM9:CM20">
    <cfRule type="expression" dxfId="6978" priority="985">
      <formula>IF(CM9="Validar","Rojo","Verde")</formula>
    </cfRule>
    <cfRule type="expression" priority="987">
      <formula>#REF!</formula>
    </cfRule>
  </conditionalFormatting>
  <conditionalFormatting sqref="CM10">
    <cfRule type="colorScale" priority="991">
      <colorScale>
        <cfvo type="min"/>
        <cfvo type="max"/>
        <color theme="0"/>
        <color theme="0"/>
      </colorScale>
    </cfRule>
    <cfRule type="expression" dxfId="6977" priority="992">
      <formula>CL10&lt;0</formula>
    </cfRule>
  </conditionalFormatting>
  <conditionalFormatting sqref="CM11:CM14">
    <cfRule type="colorScale" priority="1012">
      <colorScale>
        <cfvo type="min"/>
        <cfvo type="max"/>
        <color theme="0"/>
        <color theme="0"/>
      </colorScale>
    </cfRule>
    <cfRule type="expression" dxfId="6976" priority="1013">
      <formula>CL11&lt;0</formula>
    </cfRule>
  </conditionalFormatting>
  <conditionalFormatting sqref="CM15">
    <cfRule type="colorScale" priority="989">
      <colorScale>
        <cfvo type="min"/>
        <cfvo type="max"/>
        <color theme="0"/>
        <color theme="0"/>
      </colorScale>
    </cfRule>
    <cfRule type="expression" dxfId="6975" priority="990">
      <formula>CL15&lt;0</formula>
    </cfRule>
  </conditionalFormatting>
  <conditionalFormatting sqref="CM16:CM17">
    <cfRule type="colorScale" priority="1010">
      <colorScale>
        <cfvo type="min"/>
        <cfvo type="max"/>
        <color theme="0"/>
        <color theme="0"/>
      </colorScale>
    </cfRule>
    <cfRule type="expression" dxfId="6974" priority="1011">
      <formula>CL16&lt;0</formula>
    </cfRule>
  </conditionalFormatting>
  <conditionalFormatting sqref="CM18">
    <cfRule type="colorScale" priority="986">
      <colorScale>
        <cfvo type="min"/>
        <cfvo type="max"/>
        <color theme="0"/>
        <color theme="0"/>
      </colorScale>
    </cfRule>
    <cfRule type="expression" dxfId="6973" priority="988">
      <formula>CL18&lt;0</formula>
    </cfRule>
  </conditionalFormatting>
  <conditionalFormatting sqref="CM19:CM20">
    <cfRule type="colorScale" priority="1008">
      <colorScale>
        <cfvo type="min"/>
        <cfvo type="max"/>
        <color theme="0"/>
        <color theme="0"/>
      </colorScale>
    </cfRule>
    <cfRule type="expression" dxfId="6972" priority="1009">
      <formula>CL19&lt;0</formula>
    </cfRule>
  </conditionalFormatting>
  <conditionalFormatting sqref="CM23">
    <cfRule type="colorScale" priority="983">
      <colorScale>
        <cfvo type="min"/>
        <cfvo type="max"/>
        <color theme="0"/>
        <color theme="0"/>
      </colorScale>
    </cfRule>
    <cfRule type="expression" dxfId="6971" priority="984">
      <formula>CL23&lt;0</formula>
    </cfRule>
  </conditionalFormatting>
  <conditionalFormatting sqref="CM23:CM31">
    <cfRule type="expression" dxfId="6970" priority="977">
      <formula>IF(CM23="Validar","Rojo","Verde")</formula>
    </cfRule>
    <cfRule type="expression" priority="979">
      <formula>#REF!</formula>
    </cfRule>
  </conditionalFormatting>
  <conditionalFormatting sqref="CM24">
    <cfRule type="colorScale" priority="1006">
      <colorScale>
        <cfvo type="min"/>
        <cfvo type="max"/>
        <color theme="0"/>
        <color theme="0"/>
      </colorScale>
    </cfRule>
    <cfRule type="expression" dxfId="6969" priority="1007">
      <formula>CL24&lt;0</formula>
    </cfRule>
  </conditionalFormatting>
  <conditionalFormatting sqref="CM25">
    <cfRule type="colorScale" priority="1004">
      <colorScale>
        <cfvo type="min"/>
        <cfvo type="max"/>
        <color theme="0"/>
        <color theme="0"/>
      </colorScale>
    </cfRule>
    <cfRule type="expression" dxfId="6968" priority="1005">
      <formula>CL25&lt;0</formula>
    </cfRule>
  </conditionalFormatting>
  <conditionalFormatting sqref="CM26">
    <cfRule type="colorScale" priority="981">
      <colorScale>
        <cfvo type="min"/>
        <cfvo type="max"/>
        <color theme="0"/>
        <color theme="0"/>
      </colorScale>
    </cfRule>
    <cfRule type="expression" dxfId="6967" priority="982">
      <formula>CL26&lt;0</formula>
    </cfRule>
  </conditionalFormatting>
  <conditionalFormatting sqref="CM27">
    <cfRule type="colorScale" priority="1002">
      <colorScale>
        <cfvo type="min"/>
        <cfvo type="max"/>
        <color theme="0"/>
        <color theme="0"/>
      </colorScale>
    </cfRule>
    <cfRule type="expression" dxfId="6966" priority="1003">
      <formula>CL27&lt;0</formula>
    </cfRule>
  </conditionalFormatting>
  <conditionalFormatting sqref="CM28">
    <cfRule type="colorScale" priority="1000">
      <colorScale>
        <cfvo type="min"/>
        <cfvo type="max"/>
        <color theme="0"/>
        <color theme="0"/>
      </colorScale>
    </cfRule>
    <cfRule type="expression" dxfId="6965" priority="1001">
      <formula>CL28&lt;0</formula>
    </cfRule>
  </conditionalFormatting>
  <conditionalFormatting sqref="CM29">
    <cfRule type="colorScale" priority="978">
      <colorScale>
        <cfvo type="min"/>
        <cfvo type="max"/>
        <color theme="0"/>
        <color theme="0"/>
      </colorScale>
    </cfRule>
    <cfRule type="expression" dxfId="6964" priority="980">
      <formula>CL29&lt;0</formula>
    </cfRule>
  </conditionalFormatting>
  <conditionalFormatting sqref="CM30">
    <cfRule type="colorScale" priority="998">
      <colorScale>
        <cfvo type="min"/>
        <cfvo type="max"/>
        <color theme="0"/>
        <color theme="0"/>
      </colorScale>
    </cfRule>
    <cfRule type="expression" dxfId="6963" priority="999">
      <formula>CL30&lt;0</formula>
    </cfRule>
  </conditionalFormatting>
  <conditionalFormatting sqref="CM31">
    <cfRule type="colorScale" priority="996">
      <colorScale>
        <cfvo type="min"/>
        <cfvo type="max"/>
        <color theme="0"/>
        <color theme="0"/>
      </colorScale>
    </cfRule>
    <cfRule type="expression" dxfId="6962" priority="997">
      <formula>CL31&lt;0</formula>
    </cfRule>
  </conditionalFormatting>
  <conditionalFormatting sqref="CM39">
    <cfRule type="colorScale" priority="974">
      <colorScale>
        <cfvo type="min"/>
        <cfvo type="max"/>
        <color theme="0"/>
        <color theme="0"/>
      </colorScale>
    </cfRule>
    <cfRule type="expression" priority="975">
      <formula>#REF!</formula>
    </cfRule>
    <cfRule type="expression" dxfId="6961" priority="976">
      <formula>CL39&lt;0</formula>
    </cfRule>
  </conditionalFormatting>
  <conditionalFormatting sqref="CM39:CM107">
    <cfRule type="expression" dxfId="6960" priority="912">
      <formula>IF(CM39="Validar","Rojo","Verde")</formula>
    </cfRule>
  </conditionalFormatting>
  <conditionalFormatting sqref="CM40:CM67">
    <cfRule type="colorScale" priority="993">
      <colorScale>
        <cfvo type="min"/>
        <cfvo type="max"/>
        <color theme="0"/>
        <color theme="0"/>
      </colorScale>
    </cfRule>
    <cfRule type="expression" priority="994">
      <formula>$F$19</formula>
    </cfRule>
    <cfRule type="expression" dxfId="6959" priority="995">
      <formula>CL40&lt;0</formula>
    </cfRule>
  </conditionalFormatting>
  <conditionalFormatting sqref="CM68">
    <cfRule type="colorScale" priority="971">
      <colorScale>
        <cfvo type="min"/>
        <cfvo type="max"/>
        <color theme="0"/>
        <color theme="0"/>
      </colorScale>
    </cfRule>
    <cfRule type="expression" priority="972">
      <formula>#REF!</formula>
    </cfRule>
    <cfRule type="expression" dxfId="6958" priority="973">
      <formula>CL68&lt;0</formula>
    </cfRule>
  </conditionalFormatting>
  <conditionalFormatting sqref="CM69:CM81">
    <cfRule type="colorScale" priority="1018">
      <colorScale>
        <cfvo type="min"/>
        <cfvo type="max"/>
        <color theme="0"/>
        <color theme="0"/>
      </colorScale>
    </cfRule>
    <cfRule type="expression" priority="1019">
      <formula>$F$19</formula>
    </cfRule>
    <cfRule type="expression" dxfId="6957" priority="1020">
      <formula>CL69&lt;0</formula>
    </cfRule>
  </conditionalFormatting>
  <conditionalFormatting sqref="CM82 CM92 CM103 CM107">
    <cfRule type="expression" dxfId="6956" priority="1017">
      <formula>CL82&lt;0</formula>
    </cfRule>
  </conditionalFormatting>
  <conditionalFormatting sqref="CM83">
    <cfRule type="colorScale" priority="913">
      <colorScale>
        <cfvo type="min"/>
        <cfvo type="max"/>
        <color theme="0"/>
        <color theme="0"/>
      </colorScale>
    </cfRule>
    <cfRule type="expression" priority="914">
      <formula>#REF!</formula>
    </cfRule>
    <cfRule type="expression" dxfId="6955" priority="915">
      <formula>CL83&lt;0</formula>
    </cfRule>
  </conditionalFormatting>
  <conditionalFormatting sqref="CM84:CM91">
    <cfRule type="colorScale" priority="1021">
      <colorScale>
        <cfvo type="min"/>
        <cfvo type="max"/>
        <color theme="0"/>
        <color theme="0"/>
      </colorScale>
    </cfRule>
    <cfRule type="expression" priority="1022">
      <formula>$F$19</formula>
    </cfRule>
    <cfRule type="expression" dxfId="6954" priority="1023">
      <formula>CL84&lt;0</formula>
    </cfRule>
  </conditionalFormatting>
  <conditionalFormatting sqref="CM92 CM82 CM103 CM107">
    <cfRule type="colorScale" priority="1016">
      <colorScale>
        <cfvo type="min"/>
        <cfvo type="max"/>
        <color theme="0"/>
        <color theme="0"/>
      </colorScale>
    </cfRule>
  </conditionalFormatting>
  <conditionalFormatting sqref="CM93">
    <cfRule type="colorScale" priority="968">
      <colorScale>
        <cfvo type="min"/>
        <cfvo type="max"/>
        <color theme="0"/>
        <color theme="0"/>
      </colorScale>
    </cfRule>
    <cfRule type="expression" priority="969">
      <formula>#REF!</formula>
    </cfRule>
    <cfRule type="expression" dxfId="6953" priority="970">
      <formula>CL93&lt;0</formula>
    </cfRule>
  </conditionalFormatting>
  <conditionalFormatting sqref="CM94:CM102">
    <cfRule type="colorScale" priority="1024">
      <colorScale>
        <cfvo type="min"/>
        <cfvo type="max"/>
        <color theme="0"/>
        <color theme="0"/>
      </colorScale>
    </cfRule>
    <cfRule type="expression" priority="1025">
      <formula>$F$19</formula>
    </cfRule>
    <cfRule type="expression" dxfId="6952" priority="1026">
      <formula>CL94&lt;0</formula>
    </cfRule>
  </conditionalFormatting>
  <conditionalFormatting sqref="CM104">
    <cfRule type="colorScale" priority="965">
      <colorScale>
        <cfvo type="min"/>
        <cfvo type="max"/>
        <color theme="0"/>
        <color theme="0"/>
      </colorScale>
    </cfRule>
    <cfRule type="expression" priority="966">
      <formula>#REF!</formula>
    </cfRule>
    <cfRule type="expression" dxfId="6951" priority="967">
      <formula>CL104&lt;0</formula>
    </cfRule>
  </conditionalFormatting>
  <conditionalFormatting sqref="CM105:CM106">
    <cfRule type="colorScale" priority="1027">
      <colorScale>
        <cfvo type="min"/>
        <cfvo type="max"/>
        <color theme="0"/>
        <color theme="0"/>
      </colorScale>
    </cfRule>
    <cfRule type="expression" priority="1028">
      <formula>$F$19</formula>
    </cfRule>
    <cfRule type="expression" dxfId="6950" priority="1029">
      <formula>CL105&lt;0</formula>
    </cfRule>
  </conditionalFormatting>
  <conditionalFormatting sqref="CM110">
    <cfRule type="colorScale" priority="1030">
      <colorScale>
        <cfvo type="min"/>
        <cfvo type="max"/>
        <color theme="0"/>
        <color theme="0"/>
      </colorScale>
    </cfRule>
    <cfRule type="expression" dxfId="6949" priority="1031">
      <formula>CL110&lt;0</formula>
    </cfRule>
  </conditionalFormatting>
  <conditionalFormatting sqref="CM110:CM111">
    <cfRule type="expression" priority="910">
      <formula>$F$19</formula>
    </cfRule>
  </conditionalFormatting>
  <conditionalFormatting sqref="CM111">
    <cfRule type="colorScale" priority="909">
      <colorScale>
        <cfvo type="min"/>
        <cfvo type="max"/>
        <color theme="0"/>
        <color theme="0"/>
      </colorScale>
    </cfRule>
    <cfRule type="expression" dxfId="6948" priority="911">
      <formula>CL111&lt;0</formula>
    </cfRule>
  </conditionalFormatting>
  <conditionalFormatting sqref="CM117:CM123">
    <cfRule type="colorScale" priority="1035">
      <colorScale>
        <cfvo type="min"/>
        <cfvo type="max"/>
        <color theme="0"/>
        <color theme="0"/>
      </colorScale>
    </cfRule>
    <cfRule type="expression" priority="1036">
      <formula>$F$19</formula>
    </cfRule>
    <cfRule type="expression" dxfId="6947" priority="1037">
      <formula>CL117&lt;0</formula>
    </cfRule>
  </conditionalFormatting>
  <conditionalFormatting sqref="CM125">
    <cfRule type="colorScale" priority="962">
      <colorScale>
        <cfvo type="min"/>
        <cfvo type="max"/>
        <color theme="0"/>
        <color theme="0"/>
      </colorScale>
    </cfRule>
    <cfRule type="expression" priority="963">
      <formula>#REF!</formula>
    </cfRule>
    <cfRule type="expression" dxfId="6946" priority="964">
      <formula>CL125&lt;0</formula>
    </cfRule>
  </conditionalFormatting>
  <conditionalFormatting sqref="CM125:CM135">
    <cfRule type="expression" dxfId="6945" priority="961">
      <formula>IF(CM125="Validar","Rojo","Verde")</formula>
    </cfRule>
  </conditionalFormatting>
  <conditionalFormatting sqref="CM126:CM132">
    <cfRule type="colorScale" priority="1038">
      <colorScale>
        <cfvo type="min"/>
        <cfvo type="max"/>
        <color theme="0"/>
        <color theme="0"/>
      </colorScale>
    </cfRule>
    <cfRule type="expression" dxfId="6944" priority="1040">
      <formula>CL126&lt;0</formula>
    </cfRule>
  </conditionalFormatting>
  <conditionalFormatting sqref="CM126:CM134">
    <cfRule type="expression" priority="1039">
      <formula>$F$19</formula>
    </cfRule>
  </conditionalFormatting>
  <conditionalFormatting sqref="CM133:CM134">
    <cfRule type="colorScale" priority="1041">
      <colorScale>
        <cfvo type="min"/>
        <cfvo type="max"/>
        <color theme="0"/>
        <color theme="0"/>
      </colorScale>
    </cfRule>
    <cfRule type="expression" dxfId="6943" priority="1042">
      <formula>CL133&lt;0</formula>
    </cfRule>
  </conditionalFormatting>
  <conditionalFormatting sqref="CM135">
    <cfRule type="colorScale" priority="1032">
      <colorScale>
        <cfvo type="min"/>
        <cfvo type="max"/>
        <color theme="0"/>
        <color theme="0"/>
      </colorScale>
    </cfRule>
    <cfRule type="expression" priority="1033">
      <formula>$F$23</formula>
    </cfRule>
    <cfRule type="expression" dxfId="6942" priority="1034">
      <formula>CL135&lt;0</formula>
    </cfRule>
  </conditionalFormatting>
  <conditionalFormatting sqref="CM110:CN111">
    <cfRule type="expression" dxfId="6941" priority="905">
      <formula>IF(CM110="Validar","Rojo","Verde")</formula>
    </cfRule>
  </conditionalFormatting>
  <conditionalFormatting sqref="CM117:CN123">
    <cfRule type="expression" dxfId="6940" priority="918">
      <formula>IF(CM117="Validar","Rojo","Verde")</formula>
    </cfRule>
  </conditionalFormatting>
  <conditionalFormatting sqref="CN40:CN66">
    <cfRule type="colorScale" priority="953">
      <colorScale>
        <cfvo type="min"/>
        <cfvo type="max"/>
        <color theme="0"/>
        <color theme="0"/>
      </colorScale>
    </cfRule>
    <cfRule type="expression" priority="954">
      <formula>#REF!</formula>
    </cfRule>
    <cfRule type="expression" dxfId="6939" priority="955">
      <formula>CM40&lt;0</formula>
    </cfRule>
  </conditionalFormatting>
  <conditionalFormatting sqref="CN40:CN67">
    <cfRule type="expression" dxfId="6938" priority="952">
      <formula>IF(CN40="Validar","Rojo","Verde")</formula>
    </cfRule>
  </conditionalFormatting>
  <conditionalFormatting sqref="CN67 CM82:CN82 CM92:CN92 CM103:CN103 CM107:CN107">
    <cfRule type="expression" priority="957">
      <formula>$F$23</formula>
    </cfRule>
  </conditionalFormatting>
  <conditionalFormatting sqref="CN67 CN82 CN92 CN103 CN107">
    <cfRule type="expression" dxfId="6937" priority="958">
      <formula>CM67&lt;0</formula>
    </cfRule>
  </conditionalFormatting>
  <conditionalFormatting sqref="CN69">
    <cfRule type="colorScale" priority="950">
      <colorScale>
        <cfvo type="min"/>
        <cfvo type="max"/>
        <color theme="0"/>
        <color theme="0"/>
      </colorScale>
    </cfRule>
    <cfRule type="expression" dxfId="6936" priority="951">
      <formula>CM69&lt;0</formula>
    </cfRule>
  </conditionalFormatting>
  <conditionalFormatting sqref="CN69:CN81">
    <cfRule type="expression" priority="948">
      <formula>#REF!</formula>
    </cfRule>
  </conditionalFormatting>
  <conditionalFormatting sqref="CN69:CN82">
    <cfRule type="expression" dxfId="6935" priority="946">
      <formula>IF(CN69="Validar","Rojo","Verde")</formula>
    </cfRule>
  </conditionalFormatting>
  <conditionalFormatting sqref="CN70:CN78">
    <cfRule type="colorScale" priority="947">
      <colorScale>
        <cfvo type="min"/>
        <cfvo type="max"/>
        <color theme="0"/>
        <color theme="0"/>
      </colorScale>
    </cfRule>
    <cfRule type="expression" dxfId="6934" priority="949">
      <formula>CM70&lt;0</formula>
    </cfRule>
  </conditionalFormatting>
  <conditionalFormatting sqref="CN79:CN81">
    <cfRule type="colorScale" priority="959">
      <colorScale>
        <cfvo type="min"/>
        <cfvo type="max"/>
        <color theme="0"/>
        <color theme="0"/>
      </colorScale>
    </cfRule>
    <cfRule type="expression" dxfId="6933" priority="960">
      <formula>CM79&lt;0</formula>
    </cfRule>
  </conditionalFormatting>
  <conditionalFormatting sqref="CN67 CN82 CN92 CN103 CN107">
    <cfRule type="colorScale" priority="956">
      <colorScale>
        <cfvo type="min"/>
        <cfvo type="max"/>
        <color theme="0"/>
        <color theme="0"/>
      </colorScale>
    </cfRule>
  </conditionalFormatting>
  <conditionalFormatting sqref="CN84">
    <cfRule type="colorScale" priority="944">
      <colorScale>
        <cfvo type="min"/>
        <cfvo type="max"/>
        <color theme="0"/>
        <color theme="0"/>
      </colorScale>
    </cfRule>
    <cfRule type="expression" dxfId="6932" priority="945">
      <formula>CM84&lt;0</formula>
    </cfRule>
  </conditionalFormatting>
  <conditionalFormatting sqref="CN84:CN91">
    <cfRule type="expression" priority="942">
      <formula>#REF!</formula>
    </cfRule>
  </conditionalFormatting>
  <conditionalFormatting sqref="CN84:CN92">
    <cfRule type="expression" dxfId="6931" priority="940">
      <formula>IF(CN84="Validar","Rojo","Verde")</formula>
    </cfRule>
  </conditionalFormatting>
  <conditionalFormatting sqref="CN85:CN91">
    <cfRule type="colorScale" priority="941">
      <colorScale>
        <cfvo type="min"/>
        <cfvo type="max"/>
        <color theme="0"/>
        <color theme="0"/>
      </colorScale>
    </cfRule>
    <cfRule type="expression" dxfId="6930" priority="943">
      <formula>CM85&lt;0</formula>
    </cfRule>
  </conditionalFormatting>
  <conditionalFormatting sqref="CN94">
    <cfRule type="colorScale" priority="938">
      <colorScale>
        <cfvo type="min"/>
        <cfvo type="max"/>
        <color theme="0"/>
        <color theme="0"/>
      </colorScale>
    </cfRule>
    <cfRule type="expression" dxfId="6929" priority="939">
      <formula>CM94&lt;0</formula>
    </cfRule>
  </conditionalFormatting>
  <conditionalFormatting sqref="CN94:CN102">
    <cfRule type="expression" priority="932">
      <formula>#REF!</formula>
    </cfRule>
  </conditionalFormatting>
  <conditionalFormatting sqref="CN94:CN103">
    <cfRule type="expression" dxfId="6928" priority="930">
      <formula>IF(CN94="Validar","Rojo","Verde")</formula>
    </cfRule>
  </conditionalFormatting>
  <conditionalFormatting sqref="CN95:CN100">
    <cfRule type="colorScale" priority="936">
      <colorScale>
        <cfvo type="min"/>
        <cfvo type="max"/>
        <color theme="0"/>
        <color theme="0"/>
      </colorScale>
    </cfRule>
    <cfRule type="expression" dxfId="6927" priority="937">
      <formula>CM95&lt;0</formula>
    </cfRule>
  </conditionalFormatting>
  <conditionalFormatting sqref="CN101">
    <cfRule type="colorScale" priority="934">
      <colorScale>
        <cfvo type="min"/>
        <cfvo type="max"/>
        <color theme="0"/>
        <color theme="0"/>
      </colorScale>
    </cfRule>
    <cfRule type="expression" dxfId="6926" priority="935">
      <formula>CM101&lt;0</formula>
    </cfRule>
  </conditionalFormatting>
  <conditionalFormatting sqref="CN102">
    <cfRule type="colorScale" priority="931">
      <colorScale>
        <cfvo type="min"/>
        <cfvo type="max"/>
        <color theme="0"/>
        <color theme="0"/>
      </colorScale>
    </cfRule>
    <cfRule type="expression" dxfId="6925" priority="933">
      <formula>CM102&lt;0</formula>
    </cfRule>
  </conditionalFormatting>
  <conditionalFormatting sqref="CN105">
    <cfRule type="colorScale" priority="928">
      <colorScale>
        <cfvo type="min"/>
        <cfvo type="max"/>
        <color theme="0"/>
        <color theme="0"/>
      </colorScale>
    </cfRule>
    <cfRule type="expression" dxfId="6924" priority="929">
      <formula>CM105&lt;0</formula>
    </cfRule>
  </conditionalFormatting>
  <conditionalFormatting sqref="CN105:CN106">
    <cfRule type="expression" priority="926">
      <formula>#REF!</formula>
    </cfRule>
  </conditionalFormatting>
  <conditionalFormatting sqref="CN105:CN107">
    <cfRule type="expression" dxfId="6923" priority="924">
      <formula>IF(CN105="Validar","Rojo","Verde")</formula>
    </cfRule>
  </conditionalFormatting>
  <conditionalFormatting sqref="CN106">
    <cfRule type="colorScale" priority="925">
      <colorScale>
        <cfvo type="min"/>
        <cfvo type="max"/>
        <color theme="0"/>
        <color theme="0"/>
      </colorScale>
    </cfRule>
    <cfRule type="expression" dxfId="6922" priority="927">
      <formula>CM106&lt;0</formula>
    </cfRule>
  </conditionalFormatting>
  <conditionalFormatting sqref="CN110">
    <cfRule type="colorScale" priority="916">
      <colorScale>
        <cfvo type="min"/>
        <cfvo type="max"/>
        <color theme="0"/>
        <color theme="0"/>
      </colorScale>
    </cfRule>
    <cfRule type="expression" dxfId="6921" priority="917">
      <formula>CM110&lt;0</formula>
    </cfRule>
  </conditionalFormatting>
  <conditionalFormatting sqref="CN110:CN111">
    <cfRule type="expression" priority="907">
      <formula>#REF!</formula>
    </cfRule>
  </conditionalFormatting>
  <conditionalFormatting sqref="CN111">
    <cfRule type="colorScale" priority="906">
      <colorScale>
        <cfvo type="min"/>
        <cfvo type="max"/>
        <color theme="0"/>
        <color theme="0"/>
      </colorScale>
    </cfRule>
    <cfRule type="expression" dxfId="6920" priority="908">
      <formula>CM111&lt;0</formula>
    </cfRule>
  </conditionalFormatting>
  <conditionalFormatting sqref="CN117">
    <cfRule type="colorScale" priority="922">
      <colorScale>
        <cfvo type="min"/>
        <cfvo type="max"/>
        <color theme="0"/>
        <color theme="0"/>
      </colorScale>
    </cfRule>
    <cfRule type="expression" dxfId="6919" priority="923">
      <formula>CM117&lt;0</formula>
    </cfRule>
  </conditionalFormatting>
  <conditionalFormatting sqref="CN117:CN123">
    <cfRule type="expression" priority="920">
      <formula>#REF!</formula>
    </cfRule>
  </conditionalFormatting>
  <conditionalFormatting sqref="CN118:CN123">
    <cfRule type="colorScale" priority="919">
      <colorScale>
        <cfvo type="min"/>
        <cfvo type="max"/>
        <color theme="0"/>
        <color theme="0"/>
      </colorScale>
    </cfRule>
    <cfRule type="expression" dxfId="6918" priority="921">
      <formula>CM118&lt;0</formula>
    </cfRule>
  </conditionalFormatting>
  <conditionalFormatting sqref="CN126:CN135">
    <cfRule type="expression" dxfId="6917" priority="1043">
      <formula>IF(CN126="Validar","Rojo","Verde")</formula>
    </cfRule>
    <cfRule type="colorScale" priority="1044">
      <colorScale>
        <cfvo type="min"/>
        <cfvo type="max"/>
        <color theme="0"/>
        <color theme="0"/>
      </colorScale>
    </cfRule>
    <cfRule type="expression" priority="1045">
      <formula>$F$23</formula>
    </cfRule>
    <cfRule type="expression" dxfId="6916" priority="1046">
      <formula>CM126&lt;0</formula>
    </cfRule>
  </conditionalFormatting>
  <conditionalFormatting sqref="CM6">
    <cfRule type="colorScale" priority="903">
      <colorScale>
        <cfvo type="min"/>
        <cfvo type="max"/>
        <color theme="0"/>
        <color theme="0"/>
      </colorScale>
    </cfRule>
    <cfRule type="expression" dxfId="6915" priority="904">
      <formula>CL6&lt;0</formula>
    </cfRule>
  </conditionalFormatting>
  <conditionalFormatting sqref="CM6">
    <cfRule type="expression" dxfId="6914" priority="901">
      <formula>IF(CM6="Validar","Rojo","Verde")</formula>
    </cfRule>
    <cfRule type="expression" priority="902">
      <formula>#REF!</formula>
    </cfRule>
  </conditionalFormatting>
  <conditionalFormatting sqref="CM7:CM8">
    <cfRule type="colorScale" priority="899">
      <colorScale>
        <cfvo type="min"/>
        <cfvo type="max"/>
        <color theme="0"/>
        <color theme="0"/>
      </colorScale>
    </cfRule>
    <cfRule type="expression" dxfId="6913" priority="900">
      <formula>CL7&lt;0</formula>
    </cfRule>
  </conditionalFormatting>
  <conditionalFormatting sqref="CM7:CM8">
    <cfRule type="expression" dxfId="6912" priority="897">
      <formula>IF(CM7="Validar","Rojo","Verde")</formula>
    </cfRule>
    <cfRule type="expression" priority="898">
      <formula>#REF!</formula>
    </cfRule>
  </conditionalFormatting>
  <conditionalFormatting sqref="CP9">
    <cfRule type="colorScale" priority="864">
      <colorScale>
        <cfvo type="min"/>
        <cfvo type="max"/>
        <color theme="0"/>
        <color theme="0"/>
      </colorScale>
    </cfRule>
    <cfRule type="expression" dxfId="6911" priority="865">
      <formula>CO9&lt;0</formula>
    </cfRule>
  </conditionalFormatting>
  <conditionalFormatting sqref="CP9:CP20">
    <cfRule type="expression" dxfId="6910" priority="835">
      <formula>IF(CP9="Validar","Rojo","Verde")</formula>
    </cfRule>
    <cfRule type="expression" priority="837">
      <formula>#REF!</formula>
    </cfRule>
  </conditionalFormatting>
  <conditionalFormatting sqref="CP10">
    <cfRule type="colorScale" priority="841">
      <colorScale>
        <cfvo type="min"/>
        <cfvo type="max"/>
        <color theme="0"/>
        <color theme="0"/>
      </colorScale>
    </cfRule>
    <cfRule type="expression" dxfId="6909" priority="842">
      <formula>CO10&lt;0</formula>
    </cfRule>
  </conditionalFormatting>
  <conditionalFormatting sqref="CP11:CP14">
    <cfRule type="colorScale" priority="862">
      <colorScale>
        <cfvo type="min"/>
        <cfvo type="max"/>
        <color theme="0"/>
        <color theme="0"/>
      </colorScale>
    </cfRule>
    <cfRule type="expression" dxfId="6908" priority="863">
      <formula>CO11&lt;0</formula>
    </cfRule>
  </conditionalFormatting>
  <conditionalFormatting sqref="CP15">
    <cfRule type="colorScale" priority="839">
      <colorScale>
        <cfvo type="min"/>
        <cfvo type="max"/>
        <color theme="0"/>
        <color theme="0"/>
      </colorScale>
    </cfRule>
    <cfRule type="expression" dxfId="6907" priority="840">
      <formula>CO15&lt;0</formula>
    </cfRule>
  </conditionalFormatting>
  <conditionalFormatting sqref="CP16:CP17">
    <cfRule type="colorScale" priority="860">
      <colorScale>
        <cfvo type="min"/>
        <cfvo type="max"/>
        <color theme="0"/>
        <color theme="0"/>
      </colorScale>
    </cfRule>
    <cfRule type="expression" dxfId="6906" priority="861">
      <formula>CO16&lt;0</formula>
    </cfRule>
  </conditionalFormatting>
  <conditionalFormatting sqref="CP18">
    <cfRule type="colorScale" priority="836">
      <colorScale>
        <cfvo type="min"/>
        <cfvo type="max"/>
        <color theme="0"/>
        <color theme="0"/>
      </colorScale>
    </cfRule>
    <cfRule type="expression" dxfId="6905" priority="838">
      <formula>CO18&lt;0</formula>
    </cfRule>
  </conditionalFormatting>
  <conditionalFormatting sqref="CP19:CP20">
    <cfRule type="colorScale" priority="858">
      <colorScale>
        <cfvo type="min"/>
        <cfvo type="max"/>
        <color theme="0"/>
        <color theme="0"/>
      </colorScale>
    </cfRule>
    <cfRule type="expression" dxfId="6904" priority="859">
      <formula>CO19&lt;0</formula>
    </cfRule>
  </conditionalFormatting>
  <conditionalFormatting sqref="CP23">
    <cfRule type="colorScale" priority="833">
      <colorScale>
        <cfvo type="min"/>
        <cfvo type="max"/>
        <color theme="0"/>
        <color theme="0"/>
      </colorScale>
    </cfRule>
    <cfRule type="expression" dxfId="6903" priority="834">
      <formula>CO23&lt;0</formula>
    </cfRule>
  </conditionalFormatting>
  <conditionalFormatting sqref="CP23:CP31">
    <cfRule type="expression" dxfId="6902" priority="827">
      <formula>IF(CP23="Validar","Rojo","Verde")</formula>
    </cfRule>
    <cfRule type="expression" priority="829">
      <formula>#REF!</formula>
    </cfRule>
  </conditionalFormatting>
  <conditionalFormatting sqref="CP24">
    <cfRule type="colorScale" priority="856">
      <colorScale>
        <cfvo type="min"/>
        <cfvo type="max"/>
        <color theme="0"/>
        <color theme="0"/>
      </colorScale>
    </cfRule>
    <cfRule type="expression" dxfId="6901" priority="857">
      <formula>CO24&lt;0</formula>
    </cfRule>
  </conditionalFormatting>
  <conditionalFormatting sqref="CP25">
    <cfRule type="colorScale" priority="854">
      <colorScale>
        <cfvo type="min"/>
        <cfvo type="max"/>
        <color theme="0"/>
        <color theme="0"/>
      </colorScale>
    </cfRule>
    <cfRule type="expression" dxfId="6900" priority="855">
      <formula>CO25&lt;0</formula>
    </cfRule>
  </conditionalFormatting>
  <conditionalFormatting sqref="CP26">
    <cfRule type="colorScale" priority="831">
      <colorScale>
        <cfvo type="min"/>
        <cfvo type="max"/>
        <color theme="0"/>
        <color theme="0"/>
      </colorScale>
    </cfRule>
    <cfRule type="expression" dxfId="6899" priority="832">
      <formula>CO26&lt;0</formula>
    </cfRule>
  </conditionalFormatting>
  <conditionalFormatting sqref="CP27">
    <cfRule type="colorScale" priority="852">
      <colorScale>
        <cfvo type="min"/>
        <cfvo type="max"/>
        <color theme="0"/>
        <color theme="0"/>
      </colorScale>
    </cfRule>
    <cfRule type="expression" dxfId="6898" priority="853">
      <formula>CO27&lt;0</formula>
    </cfRule>
  </conditionalFormatting>
  <conditionalFormatting sqref="CP28">
    <cfRule type="colorScale" priority="850">
      <colorScale>
        <cfvo type="min"/>
        <cfvo type="max"/>
        <color theme="0"/>
        <color theme="0"/>
      </colorScale>
    </cfRule>
    <cfRule type="expression" dxfId="6897" priority="851">
      <formula>CO28&lt;0</formula>
    </cfRule>
  </conditionalFormatting>
  <conditionalFormatting sqref="CP29">
    <cfRule type="colorScale" priority="828">
      <colorScale>
        <cfvo type="min"/>
        <cfvo type="max"/>
        <color theme="0"/>
        <color theme="0"/>
      </colorScale>
    </cfRule>
    <cfRule type="expression" dxfId="6896" priority="830">
      <formula>CO29&lt;0</formula>
    </cfRule>
  </conditionalFormatting>
  <conditionalFormatting sqref="CP30">
    <cfRule type="colorScale" priority="848">
      <colorScale>
        <cfvo type="min"/>
        <cfvo type="max"/>
        <color theme="0"/>
        <color theme="0"/>
      </colorScale>
    </cfRule>
    <cfRule type="expression" dxfId="6895" priority="849">
      <formula>CO30&lt;0</formula>
    </cfRule>
  </conditionalFormatting>
  <conditionalFormatting sqref="CP31">
    <cfRule type="colorScale" priority="846">
      <colorScale>
        <cfvo type="min"/>
        <cfvo type="max"/>
        <color theme="0"/>
        <color theme="0"/>
      </colorScale>
    </cfRule>
    <cfRule type="expression" dxfId="6894" priority="847">
      <formula>CO31&lt;0</formula>
    </cfRule>
  </conditionalFormatting>
  <conditionalFormatting sqref="CP39">
    <cfRule type="colorScale" priority="824">
      <colorScale>
        <cfvo type="min"/>
        <cfvo type="max"/>
        <color theme="0"/>
        <color theme="0"/>
      </colorScale>
    </cfRule>
    <cfRule type="expression" priority="825">
      <formula>#REF!</formula>
    </cfRule>
    <cfRule type="expression" dxfId="6893" priority="826">
      <formula>CO39&lt;0</formula>
    </cfRule>
  </conditionalFormatting>
  <conditionalFormatting sqref="CP39:CP107">
    <cfRule type="expression" dxfId="6892" priority="762">
      <formula>IF(CP39="Validar","Rojo","Verde")</formula>
    </cfRule>
  </conditionalFormatting>
  <conditionalFormatting sqref="CP40:CP67">
    <cfRule type="colorScale" priority="843">
      <colorScale>
        <cfvo type="min"/>
        <cfvo type="max"/>
        <color theme="0"/>
        <color theme="0"/>
      </colorScale>
    </cfRule>
    <cfRule type="expression" priority="844">
      <formula>$F$19</formula>
    </cfRule>
    <cfRule type="expression" dxfId="6891" priority="845">
      <formula>CO40&lt;0</formula>
    </cfRule>
  </conditionalFormatting>
  <conditionalFormatting sqref="CP68">
    <cfRule type="colorScale" priority="821">
      <colorScale>
        <cfvo type="min"/>
        <cfvo type="max"/>
        <color theme="0"/>
        <color theme="0"/>
      </colorScale>
    </cfRule>
    <cfRule type="expression" priority="822">
      <formula>#REF!</formula>
    </cfRule>
    <cfRule type="expression" dxfId="6890" priority="823">
      <formula>CO68&lt;0</formula>
    </cfRule>
  </conditionalFormatting>
  <conditionalFormatting sqref="CP69:CP81">
    <cfRule type="colorScale" priority="868">
      <colorScale>
        <cfvo type="min"/>
        <cfvo type="max"/>
        <color theme="0"/>
        <color theme="0"/>
      </colorScale>
    </cfRule>
    <cfRule type="expression" priority="869">
      <formula>$F$19</formula>
    </cfRule>
    <cfRule type="expression" dxfId="6889" priority="870">
      <formula>CO69&lt;0</formula>
    </cfRule>
  </conditionalFormatting>
  <conditionalFormatting sqref="CP82 CP92 CP103 CP107">
    <cfRule type="expression" dxfId="6888" priority="867">
      <formula>CO82&lt;0</formula>
    </cfRule>
  </conditionalFormatting>
  <conditionalFormatting sqref="CP83">
    <cfRule type="colorScale" priority="763">
      <colorScale>
        <cfvo type="min"/>
        <cfvo type="max"/>
        <color theme="0"/>
        <color theme="0"/>
      </colorScale>
    </cfRule>
    <cfRule type="expression" priority="764">
      <formula>#REF!</formula>
    </cfRule>
    <cfRule type="expression" dxfId="6887" priority="765">
      <formula>CO83&lt;0</formula>
    </cfRule>
  </conditionalFormatting>
  <conditionalFormatting sqref="CP84:CP91">
    <cfRule type="colorScale" priority="871">
      <colorScale>
        <cfvo type="min"/>
        <cfvo type="max"/>
        <color theme="0"/>
        <color theme="0"/>
      </colorScale>
    </cfRule>
    <cfRule type="expression" priority="872">
      <formula>$F$19</formula>
    </cfRule>
    <cfRule type="expression" dxfId="6886" priority="873">
      <formula>CO84&lt;0</formula>
    </cfRule>
  </conditionalFormatting>
  <conditionalFormatting sqref="CP92 CP82 CP103 CP107">
    <cfRule type="colorScale" priority="866">
      <colorScale>
        <cfvo type="min"/>
        <cfvo type="max"/>
        <color theme="0"/>
        <color theme="0"/>
      </colorScale>
    </cfRule>
  </conditionalFormatting>
  <conditionalFormatting sqref="CP93">
    <cfRule type="colorScale" priority="818">
      <colorScale>
        <cfvo type="min"/>
        <cfvo type="max"/>
        <color theme="0"/>
        <color theme="0"/>
      </colorScale>
    </cfRule>
    <cfRule type="expression" priority="819">
      <formula>#REF!</formula>
    </cfRule>
    <cfRule type="expression" dxfId="6885" priority="820">
      <formula>CO93&lt;0</formula>
    </cfRule>
  </conditionalFormatting>
  <conditionalFormatting sqref="CP94:CP102">
    <cfRule type="colorScale" priority="874">
      <colorScale>
        <cfvo type="min"/>
        <cfvo type="max"/>
        <color theme="0"/>
        <color theme="0"/>
      </colorScale>
    </cfRule>
    <cfRule type="expression" priority="875">
      <formula>$F$19</formula>
    </cfRule>
    <cfRule type="expression" dxfId="6884" priority="876">
      <formula>CO94&lt;0</formula>
    </cfRule>
  </conditionalFormatting>
  <conditionalFormatting sqref="CP104">
    <cfRule type="colorScale" priority="815">
      <colorScale>
        <cfvo type="min"/>
        <cfvo type="max"/>
        <color theme="0"/>
        <color theme="0"/>
      </colorScale>
    </cfRule>
    <cfRule type="expression" priority="816">
      <formula>#REF!</formula>
    </cfRule>
    <cfRule type="expression" dxfId="6883" priority="817">
      <formula>CO104&lt;0</formula>
    </cfRule>
  </conditionalFormatting>
  <conditionalFormatting sqref="CP105:CP106">
    <cfRule type="colorScale" priority="877">
      <colorScale>
        <cfvo type="min"/>
        <cfvo type="max"/>
        <color theme="0"/>
        <color theme="0"/>
      </colorScale>
    </cfRule>
    <cfRule type="expression" priority="878">
      <formula>$F$19</formula>
    </cfRule>
    <cfRule type="expression" dxfId="6882" priority="879">
      <formula>CO105&lt;0</formula>
    </cfRule>
  </conditionalFormatting>
  <conditionalFormatting sqref="CP110">
    <cfRule type="colorScale" priority="880">
      <colorScale>
        <cfvo type="min"/>
        <cfvo type="max"/>
        <color theme="0"/>
        <color theme="0"/>
      </colorScale>
    </cfRule>
    <cfRule type="expression" dxfId="6881" priority="881">
      <formula>CO110&lt;0</formula>
    </cfRule>
  </conditionalFormatting>
  <conditionalFormatting sqref="CP110:CP111">
    <cfRule type="expression" priority="760">
      <formula>$F$19</formula>
    </cfRule>
  </conditionalFormatting>
  <conditionalFormatting sqref="CP111">
    <cfRule type="colorScale" priority="759">
      <colorScale>
        <cfvo type="min"/>
        <cfvo type="max"/>
        <color theme="0"/>
        <color theme="0"/>
      </colorScale>
    </cfRule>
    <cfRule type="expression" dxfId="6880" priority="761">
      <formula>CO111&lt;0</formula>
    </cfRule>
  </conditionalFormatting>
  <conditionalFormatting sqref="CP117:CP123">
    <cfRule type="colorScale" priority="885">
      <colorScale>
        <cfvo type="min"/>
        <cfvo type="max"/>
        <color theme="0"/>
        <color theme="0"/>
      </colorScale>
    </cfRule>
    <cfRule type="expression" priority="886">
      <formula>$F$19</formula>
    </cfRule>
    <cfRule type="expression" dxfId="6879" priority="887">
      <formula>CO117&lt;0</formula>
    </cfRule>
  </conditionalFormatting>
  <conditionalFormatting sqref="CP125">
    <cfRule type="colorScale" priority="812">
      <colorScale>
        <cfvo type="min"/>
        <cfvo type="max"/>
        <color theme="0"/>
        <color theme="0"/>
      </colorScale>
    </cfRule>
    <cfRule type="expression" priority="813">
      <formula>#REF!</formula>
    </cfRule>
    <cfRule type="expression" dxfId="6878" priority="814">
      <formula>CO125&lt;0</formula>
    </cfRule>
  </conditionalFormatting>
  <conditionalFormatting sqref="CP125:CP135">
    <cfRule type="expression" dxfId="6877" priority="811">
      <formula>IF(CP125="Validar","Rojo","Verde")</formula>
    </cfRule>
  </conditionalFormatting>
  <conditionalFormatting sqref="CP126:CP132">
    <cfRule type="colorScale" priority="888">
      <colorScale>
        <cfvo type="min"/>
        <cfvo type="max"/>
        <color theme="0"/>
        <color theme="0"/>
      </colorScale>
    </cfRule>
    <cfRule type="expression" dxfId="6876" priority="890">
      <formula>CO126&lt;0</formula>
    </cfRule>
  </conditionalFormatting>
  <conditionalFormatting sqref="CP126:CP134">
    <cfRule type="expression" priority="889">
      <formula>$F$19</formula>
    </cfRule>
  </conditionalFormatting>
  <conditionalFormatting sqref="CP133:CP134">
    <cfRule type="colorScale" priority="891">
      <colorScale>
        <cfvo type="min"/>
        <cfvo type="max"/>
        <color theme="0"/>
        <color theme="0"/>
      </colorScale>
    </cfRule>
    <cfRule type="expression" dxfId="6875" priority="892">
      <formula>CO133&lt;0</formula>
    </cfRule>
  </conditionalFormatting>
  <conditionalFormatting sqref="CP135">
    <cfRule type="colorScale" priority="882">
      <colorScale>
        <cfvo type="min"/>
        <cfvo type="max"/>
        <color theme="0"/>
        <color theme="0"/>
      </colorScale>
    </cfRule>
    <cfRule type="expression" priority="883">
      <formula>$F$23</formula>
    </cfRule>
    <cfRule type="expression" dxfId="6874" priority="884">
      <formula>CO135&lt;0</formula>
    </cfRule>
  </conditionalFormatting>
  <conditionalFormatting sqref="CP110:CQ111">
    <cfRule type="expression" dxfId="6873" priority="755">
      <formula>IF(CP110="Validar","Rojo","Verde")</formula>
    </cfRule>
  </conditionalFormatting>
  <conditionalFormatting sqref="CP117:CQ123">
    <cfRule type="expression" dxfId="6872" priority="768">
      <formula>IF(CP117="Validar","Rojo","Verde")</formula>
    </cfRule>
  </conditionalFormatting>
  <conditionalFormatting sqref="CQ40:CQ66">
    <cfRule type="colorScale" priority="803">
      <colorScale>
        <cfvo type="min"/>
        <cfvo type="max"/>
        <color theme="0"/>
        <color theme="0"/>
      </colorScale>
    </cfRule>
    <cfRule type="expression" priority="804">
      <formula>#REF!</formula>
    </cfRule>
    <cfRule type="expression" dxfId="6871" priority="805">
      <formula>CP40&lt;0</formula>
    </cfRule>
  </conditionalFormatting>
  <conditionalFormatting sqref="CQ40:CQ67">
    <cfRule type="expression" dxfId="6870" priority="802">
      <formula>IF(CQ40="Validar","Rojo","Verde")</formula>
    </cfRule>
  </conditionalFormatting>
  <conditionalFormatting sqref="CQ67 CP82:CQ82 CP92:CQ92 CP103:CQ103 CP107:CQ107">
    <cfRule type="expression" priority="807">
      <formula>$F$23</formula>
    </cfRule>
  </conditionalFormatting>
  <conditionalFormatting sqref="CQ67 CQ82 CQ92 CQ103 CQ107">
    <cfRule type="expression" dxfId="6869" priority="808">
      <formula>CP67&lt;0</formula>
    </cfRule>
  </conditionalFormatting>
  <conditionalFormatting sqref="CQ69">
    <cfRule type="colorScale" priority="800">
      <colorScale>
        <cfvo type="min"/>
        <cfvo type="max"/>
        <color theme="0"/>
        <color theme="0"/>
      </colorScale>
    </cfRule>
    <cfRule type="expression" dxfId="6868" priority="801">
      <formula>CP69&lt;0</formula>
    </cfRule>
  </conditionalFormatting>
  <conditionalFormatting sqref="CQ69:CQ81">
    <cfRule type="expression" priority="798">
      <formula>#REF!</formula>
    </cfRule>
  </conditionalFormatting>
  <conditionalFormatting sqref="CQ69:CQ82">
    <cfRule type="expression" dxfId="6867" priority="796">
      <formula>IF(CQ69="Validar","Rojo","Verde")</formula>
    </cfRule>
  </conditionalFormatting>
  <conditionalFormatting sqref="CQ70:CQ78">
    <cfRule type="colorScale" priority="797">
      <colorScale>
        <cfvo type="min"/>
        <cfvo type="max"/>
        <color theme="0"/>
        <color theme="0"/>
      </colorScale>
    </cfRule>
    <cfRule type="expression" dxfId="6866" priority="799">
      <formula>CP70&lt;0</formula>
    </cfRule>
  </conditionalFormatting>
  <conditionalFormatting sqref="CQ79:CQ81">
    <cfRule type="colorScale" priority="809">
      <colorScale>
        <cfvo type="min"/>
        <cfvo type="max"/>
        <color theme="0"/>
        <color theme="0"/>
      </colorScale>
    </cfRule>
    <cfRule type="expression" dxfId="6865" priority="810">
      <formula>CP79&lt;0</formula>
    </cfRule>
  </conditionalFormatting>
  <conditionalFormatting sqref="CQ67 CQ82 CQ92 CQ103 CQ107">
    <cfRule type="colorScale" priority="806">
      <colorScale>
        <cfvo type="min"/>
        <cfvo type="max"/>
        <color theme="0"/>
        <color theme="0"/>
      </colorScale>
    </cfRule>
  </conditionalFormatting>
  <conditionalFormatting sqref="CQ84">
    <cfRule type="colorScale" priority="794">
      <colorScale>
        <cfvo type="min"/>
        <cfvo type="max"/>
        <color theme="0"/>
        <color theme="0"/>
      </colorScale>
    </cfRule>
    <cfRule type="expression" dxfId="6864" priority="795">
      <formula>CP84&lt;0</formula>
    </cfRule>
  </conditionalFormatting>
  <conditionalFormatting sqref="CQ84:CQ91">
    <cfRule type="expression" priority="792">
      <formula>#REF!</formula>
    </cfRule>
  </conditionalFormatting>
  <conditionalFormatting sqref="CQ84:CQ92">
    <cfRule type="expression" dxfId="6863" priority="790">
      <formula>IF(CQ84="Validar","Rojo","Verde")</formula>
    </cfRule>
  </conditionalFormatting>
  <conditionalFormatting sqref="CQ85:CQ91">
    <cfRule type="colorScale" priority="791">
      <colorScale>
        <cfvo type="min"/>
        <cfvo type="max"/>
        <color theme="0"/>
        <color theme="0"/>
      </colorScale>
    </cfRule>
    <cfRule type="expression" dxfId="6862" priority="793">
      <formula>CP85&lt;0</formula>
    </cfRule>
  </conditionalFormatting>
  <conditionalFormatting sqref="CQ94">
    <cfRule type="colorScale" priority="788">
      <colorScale>
        <cfvo type="min"/>
        <cfvo type="max"/>
        <color theme="0"/>
        <color theme="0"/>
      </colorScale>
    </cfRule>
    <cfRule type="expression" dxfId="6861" priority="789">
      <formula>CP94&lt;0</formula>
    </cfRule>
  </conditionalFormatting>
  <conditionalFormatting sqref="CQ94:CQ102">
    <cfRule type="expression" priority="782">
      <formula>#REF!</formula>
    </cfRule>
  </conditionalFormatting>
  <conditionalFormatting sqref="CQ94:CQ103">
    <cfRule type="expression" dxfId="6860" priority="780">
      <formula>IF(CQ94="Validar","Rojo","Verde")</formula>
    </cfRule>
  </conditionalFormatting>
  <conditionalFormatting sqref="CQ95:CQ100">
    <cfRule type="colorScale" priority="786">
      <colorScale>
        <cfvo type="min"/>
        <cfvo type="max"/>
        <color theme="0"/>
        <color theme="0"/>
      </colorScale>
    </cfRule>
    <cfRule type="expression" dxfId="6859" priority="787">
      <formula>CP95&lt;0</formula>
    </cfRule>
  </conditionalFormatting>
  <conditionalFormatting sqref="CQ101">
    <cfRule type="colorScale" priority="784">
      <colorScale>
        <cfvo type="min"/>
        <cfvo type="max"/>
        <color theme="0"/>
        <color theme="0"/>
      </colorScale>
    </cfRule>
    <cfRule type="expression" dxfId="6858" priority="785">
      <formula>CP101&lt;0</formula>
    </cfRule>
  </conditionalFormatting>
  <conditionalFormatting sqref="CQ102">
    <cfRule type="colorScale" priority="781">
      <colorScale>
        <cfvo type="min"/>
        <cfvo type="max"/>
        <color theme="0"/>
        <color theme="0"/>
      </colorScale>
    </cfRule>
    <cfRule type="expression" dxfId="6857" priority="783">
      <formula>CP102&lt;0</formula>
    </cfRule>
  </conditionalFormatting>
  <conditionalFormatting sqref="CQ105">
    <cfRule type="colorScale" priority="778">
      <colorScale>
        <cfvo type="min"/>
        <cfvo type="max"/>
        <color theme="0"/>
        <color theme="0"/>
      </colorScale>
    </cfRule>
    <cfRule type="expression" dxfId="6856" priority="779">
      <formula>CP105&lt;0</formula>
    </cfRule>
  </conditionalFormatting>
  <conditionalFormatting sqref="CQ105:CQ106">
    <cfRule type="expression" priority="776">
      <formula>#REF!</formula>
    </cfRule>
  </conditionalFormatting>
  <conditionalFormatting sqref="CQ105:CQ107">
    <cfRule type="expression" dxfId="6855" priority="774">
      <formula>IF(CQ105="Validar","Rojo","Verde")</formula>
    </cfRule>
  </conditionalFormatting>
  <conditionalFormatting sqref="CQ106">
    <cfRule type="colorScale" priority="775">
      <colorScale>
        <cfvo type="min"/>
        <cfvo type="max"/>
        <color theme="0"/>
        <color theme="0"/>
      </colorScale>
    </cfRule>
    <cfRule type="expression" dxfId="6854" priority="777">
      <formula>CP106&lt;0</formula>
    </cfRule>
  </conditionalFormatting>
  <conditionalFormatting sqref="CQ110">
    <cfRule type="colorScale" priority="766">
      <colorScale>
        <cfvo type="min"/>
        <cfvo type="max"/>
        <color theme="0"/>
        <color theme="0"/>
      </colorScale>
    </cfRule>
    <cfRule type="expression" dxfId="6853" priority="767">
      <formula>CP110&lt;0</formula>
    </cfRule>
  </conditionalFormatting>
  <conditionalFormatting sqref="CQ110:CQ111">
    <cfRule type="expression" priority="757">
      <formula>#REF!</formula>
    </cfRule>
  </conditionalFormatting>
  <conditionalFormatting sqref="CQ111">
    <cfRule type="colorScale" priority="756">
      <colorScale>
        <cfvo type="min"/>
        <cfvo type="max"/>
        <color theme="0"/>
        <color theme="0"/>
      </colorScale>
    </cfRule>
    <cfRule type="expression" dxfId="6852" priority="758">
      <formula>CP111&lt;0</formula>
    </cfRule>
  </conditionalFormatting>
  <conditionalFormatting sqref="CQ117">
    <cfRule type="colorScale" priority="772">
      <colorScale>
        <cfvo type="min"/>
        <cfvo type="max"/>
        <color theme="0"/>
        <color theme="0"/>
      </colorScale>
    </cfRule>
    <cfRule type="expression" dxfId="6851" priority="773">
      <formula>CP117&lt;0</formula>
    </cfRule>
  </conditionalFormatting>
  <conditionalFormatting sqref="CQ117:CQ123">
    <cfRule type="expression" priority="770">
      <formula>#REF!</formula>
    </cfRule>
  </conditionalFormatting>
  <conditionalFormatting sqref="CQ118:CQ123">
    <cfRule type="colorScale" priority="769">
      <colorScale>
        <cfvo type="min"/>
        <cfvo type="max"/>
        <color theme="0"/>
        <color theme="0"/>
      </colorScale>
    </cfRule>
    <cfRule type="expression" dxfId="6850" priority="771">
      <formula>CP118&lt;0</formula>
    </cfRule>
  </conditionalFormatting>
  <conditionalFormatting sqref="CQ126:CQ135">
    <cfRule type="expression" dxfId="6849" priority="893">
      <formula>IF(CQ126="Validar","Rojo","Verde")</formula>
    </cfRule>
    <cfRule type="colorScale" priority="894">
      <colorScale>
        <cfvo type="min"/>
        <cfvo type="max"/>
        <color theme="0"/>
        <color theme="0"/>
      </colorScale>
    </cfRule>
    <cfRule type="expression" priority="895">
      <formula>$F$23</formula>
    </cfRule>
    <cfRule type="expression" dxfId="6848" priority="896">
      <formula>CP126&lt;0</formula>
    </cfRule>
  </conditionalFormatting>
  <conditionalFormatting sqref="CP6">
    <cfRule type="colorScale" priority="753">
      <colorScale>
        <cfvo type="min"/>
        <cfvo type="max"/>
        <color theme="0"/>
        <color theme="0"/>
      </colorScale>
    </cfRule>
    <cfRule type="expression" dxfId="6847" priority="754">
      <formula>CO6&lt;0</formula>
    </cfRule>
  </conditionalFormatting>
  <conditionalFormatting sqref="CP6">
    <cfRule type="expression" dxfId="6846" priority="751">
      <formula>IF(CP6="Validar","Rojo","Verde")</formula>
    </cfRule>
    <cfRule type="expression" priority="752">
      <formula>#REF!</formula>
    </cfRule>
  </conditionalFormatting>
  <conditionalFormatting sqref="CP7:CP8">
    <cfRule type="colorScale" priority="749">
      <colorScale>
        <cfvo type="min"/>
        <cfvo type="max"/>
        <color theme="0"/>
        <color theme="0"/>
      </colorScale>
    </cfRule>
    <cfRule type="expression" dxfId="6845" priority="750">
      <formula>CO7&lt;0</formula>
    </cfRule>
  </conditionalFormatting>
  <conditionalFormatting sqref="CP7:CP8">
    <cfRule type="expression" dxfId="6844" priority="747">
      <formula>IF(CP7="Validar","Rojo","Verde")</formula>
    </cfRule>
    <cfRule type="expression" priority="748">
      <formula>#REF!</formula>
    </cfRule>
  </conditionalFormatting>
  <conditionalFormatting sqref="CT9">
    <cfRule type="colorScale" priority="714">
      <colorScale>
        <cfvo type="min"/>
        <cfvo type="max"/>
        <color theme="0"/>
        <color theme="0"/>
      </colorScale>
    </cfRule>
    <cfRule type="expression" dxfId="6843" priority="715">
      <formula>CS9&lt;0</formula>
    </cfRule>
  </conditionalFormatting>
  <conditionalFormatting sqref="CT9:CT20">
    <cfRule type="expression" dxfId="6842" priority="685">
      <formula>IF(CT9="Validar","Rojo","Verde")</formula>
    </cfRule>
    <cfRule type="expression" priority="687">
      <formula>#REF!</formula>
    </cfRule>
  </conditionalFormatting>
  <conditionalFormatting sqref="CT10">
    <cfRule type="colorScale" priority="691">
      <colorScale>
        <cfvo type="min"/>
        <cfvo type="max"/>
        <color theme="0"/>
        <color theme="0"/>
      </colorScale>
    </cfRule>
    <cfRule type="expression" dxfId="6841" priority="692">
      <formula>CS10&lt;0</formula>
    </cfRule>
  </conditionalFormatting>
  <conditionalFormatting sqref="CT11:CT14">
    <cfRule type="colorScale" priority="712">
      <colorScale>
        <cfvo type="min"/>
        <cfvo type="max"/>
        <color theme="0"/>
        <color theme="0"/>
      </colorScale>
    </cfRule>
    <cfRule type="expression" dxfId="6840" priority="713">
      <formula>CS11&lt;0</formula>
    </cfRule>
  </conditionalFormatting>
  <conditionalFormatting sqref="CT15">
    <cfRule type="colorScale" priority="689">
      <colorScale>
        <cfvo type="min"/>
        <cfvo type="max"/>
        <color theme="0"/>
        <color theme="0"/>
      </colorScale>
    </cfRule>
    <cfRule type="expression" dxfId="6839" priority="690">
      <formula>CS15&lt;0</formula>
    </cfRule>
  </conditionalFormatting>
  <conditionalFormatting sqref="CT16:CT17">
    <cfRule type="colorScale" priority="710">
      <colorScale>
        <cfvo type="min"/>
        <cfvo type="max"/>
        <color theme="0"/>
        <color theme="0"/>
      </colorScale>
    </cfRule>
    <cfRule type="expression" dxfId="6838" priority="711">
      <formula>CS16&lt;0</formula>
    </cfRule>
  </conditionalFormatting>
  <conditionalFormatting sqref="CT18">
    <cfRule type="colorScale" priority="686">
      <colorScale>
        <cfvo type="min"/>
        <cfvo type="max"/>
        <color theme="0"/>
        <color theme="0"/>
      </colorScale>
    </cfRule>
    <cfRule type="expression" dxfId="6837" priority="688">
      <formula>CS18&lt;0</formula>
    </cfRule>
  </conditionalFormatting>
  <conditionalFormatting sqref="CT19:CT20">
    <cfRule type="colorScale" priority="708">
      <colorScale>
        <cfvo type="min"/>
        <cfvo type="max"/>
        <color theme="0"/>
        <color theme="0"/>
      </colorScale>
    </cfRule>
    <cfRule type="expression" dxfId="6836" priority="709">
      <formula>CS19&lt;0</formula>
    </cfRule>
  </conditionalFormatting>
  <conditionalFormatting sqref="CT23">
    <cfRule type="colorScale" priority="683">
      <colorScale>
        <cfvo type="min"/>
        <cfvo type="max"/>
        <color theme="0"/>
        <color theme="0"/>
      </colorScale>
    </cfRule>
    <cfRule type="expression" dxfId="6835" priority="684">
      <formula>CS23&lt;0</formula>
    </cfRule>
  </conditionalFormatting>
  <conditionalFormatting sqref="CT23:CT31">
    <cfRule type="expression" dxfId="6834" priority="677">
      <formula>IF(CT23="Validar","Rojo","Verde")</formula>
    </cfRule>
    <cfRule type="expression" priority="679">
      <formula>#REF!</formula>
    </cfRule>
  </conditionalFormatting>
  <conditionalFormatting sqref="CT24">
    <cfRule type="colorScale" priority="706">
      <colorScale>
        <cfvo type="min"/>
        <cfvo type="max"/>
        <color theme="0"/>
        <color theme="0"/>
      </colorScale>
    </cfRule>
    <cfRule type="expression" dxfId="6833" priority="707">
      <formula>CS24&lt;0</formula>
    </cfRule>
  </conditionalFormatting>
  <conditionalFormatting sqref="CT25">
    <cfRule type="colorScale" priority="704">
      <colorScale>
        <cfvo type="min"/>
        <cfvo type="max"/>
        <color theme="0"/>
        <color theme="0"/>
      </colorScale>
    </cfRule>
    <cfRule type="expression" dxfId="6832" priority="705">
      <formula>CS25&lt;0</formula>
    </cfRule>
  </conditionalFormatting>
  <conditionalFormatting sqref="CT26">
    <cfRule type="colorScale" priority="681">
      <colorScale>
        <cfvo type="min"/>
        <cfvo type="max"/>
        <color theme="0"/>
        <color theme="0"/>
      </colorScale>
    </cfRule>
    <cfRule type="expression" dxfId="6831" priority="682">
      <formula>CS26&lt;0</formula>
    </cfRule>
  </conditionalFormatting>
  <conditionalFormatting sqref="CT27">
    <cfRule type="colorScale" priority="702">
      <colorScale>
        <cfvo type="min"/>
        <cfvo type="max"/>
        <color theme="0"/>
        <color theme="0"/>
      </colorScale>
    </cfRule>
    <cfRule type="expression" dxfId="6830" priority="703">
      <formula>CS27&lt;0</formula>
    </cfRule>
  </conditionalFormatting>
  <conditionalFormatting sqref="CT28">
    <cfRule type="colorScale" priority="700">
      <colorScale>
        <cfvo type="min"/>
        <cfvo type="max"/>
        <color theme="0"/>
        <color theme="0"/>
      </colorScale>
    </cfRule>
    <cfRule type="expression" dxfId="6829" priority="701">
      <formula>CS28&lt;0</formula>
    </cfRule>
  </conditionalFormatting>
  <conditionalFormatting sqref="CT29">
    <cfRule type="colorScale" priority="678">
      <colorScale>
        <cfvo type="min"/>
        <cfvo type="max"/>
        <color theme="0"/>
        <color theme="0"/>
      </colorScale>
    </cfRule>
    <cfRule type="expression" dxfId="6828" priority="680">
      <formula>CS29&lt;0</formula>
    </cfRule>
  </conditionalFormatting>
  <conditionalFormatting sqref="CT30">
    <cfRule type="colorScale" priority="698">
      <colorScale>
        <cfvo type="min"/>
        <cfvo type="max"/>
        <color theme="0"/>
        <color theme="0"/>
      </colorScale>
    </cfRule>
    <cfRule type="expression" dxfId="6827" priority="699">
      <formula>CS30&lt;0</formula>
    </cfRule>
  </conditionalFormatting>
  <conditionalFormatting sqref="CT31">
    <cfRule type="colorScale" priority="696">
      <colorScale>
        <cfvo type="min"/>
        <cfvo type="max"/>
        <color theme="0"/>
        <color theme="0"/>
      </colorScale>
    </cfRule>
    <cfRule type="expression" dxfId="6826" priority="697">
      <formula>CS31&lt;0</formula>
    </cfRule>
  </conditionalFormatting>
  <conditionalFormatting sqref="CT39">
    <cfRule type="colorScale" priority="674">
      <colorScale>
        <cfvo type="min"/>
        <cfvo type="max"/>
        <color theme="0"/>
        <color theme="0"/>
      </colorScale>
    </cfRule>
    <cfRule type="expression" priority="675">
      <formula>#REF!</formula>
    </cfRule>
    <cfRule type="expression" dxfId="6825" priority="676">
      <formula>CS39&lt;0</formula>
    </cfRule>
  </conditionalFormatting>
  <conditionalFormatting sqref="CT39:CT107">
    <cfRule type="expression" dxfId="6824" priority="612">
      <formula>IF(CT39="Validar","Rojo","Verde")</formula>
    </cfRule>
  </conditionalFormatting>
  <conditionalFormatting sqref="CT40:CT67">
    <cfRule type="colorScale" priority="693">
      <colorScale>
        <cfvo type="min"/>
        <cfvo type="max"/>
        <color theme="0"/>
        <color theme="0"/>
      </colorScale>
    </cfRule>
    <cfRule type="expression" priority="694">
      <formula>$F$19</formula>
    </cfRule>
    <cfRule type="expression" dxfId="6823" priority="695">
      <formula>CS40&lt;0</formula>
    </cfRule>
  </conditionalFormatting>
  <conditionalFormatting sqref="CT68">
    <cfRule type="colorScale" priority="671">
      <colorScale>
        <cfvo type="min"/>
        <cfvo type="max"/>
        <color theme="0"/>
        <color theme="0"/>
      </colorScale>
    </cfRule>
    <cfRule type="expression" priority="672">
      <formula>#REF!</formula>
    </cfRule>
    <cfRule type="expression" dxfId="6822" priority="673">
      <formula>CS68&lt;0</formula>
    </cfRule>
  </conditionalFormatting>
  <conditionalFormatting sqref="CT69:CT81">
    <cfRule type="colorScale" priority="718">
      <colorScale>
        <cfvo type="min"/>
        <cfvo type="max"/>
        <color theme="0"/>
        <color theme="0"/>
      </colorScale>
    </cfRule>
    <cfRule type="expression" priority="719">
      <formula>$F$19</formula>
    </cfRule>
    <cfRule type="expression" dxfId="6821" priority="720">
      <formula>CS69&lt;0</formula>
    </cfRule>
  </conditionalFormatting>
  <conditionalFormatting sqref="CT82 CT92 CT103 CT107">
    <cfRule type="expression" dxfId="6820" priority="717">
      <formula>CS82&lt;0</formula>
    </cfRule>
  </conditionalFormatting>
  <conditionalFormatting sqref="CT83">
    <cfRule type="colorScale" priority="613">
      <colorScale>
        <cfvo type="min"/>
        <cfvo type="max"/>
        <color theme="0"/>
        <color theme="0"/>
      </colorScale>
    </cfRule>
    <cfRule type="expression" priority="614">
      <formula>#REF!</formula>
    </cfRule>
    <cfRule type="expression" dxfId="6819" priority="615">
      <formula>CS83&lt;0</formula>
    </cfRule>
  </conditionalFormatting>
  <conditionalFormatting sqref="CT84:CT91">
    <cfRule type="colorScale" priority="721">
      <colorScale>
        <cfvo type="min"/>
        <cfvo type="max"/>
        <color theme="0"/>
        <color theme="0"/>
      </colorScale>
    </cfRule>
    <cfRule type="expression" priority="722">
      <formula>$F$19</formula>
    </cfRule>
    <cfRule type="expression" dxfId="6818" priority="723">
      <formula>CS84&lt;0</formula>
    </cfRule>
  </conditionalFormatting>
  <conditionalFormatting sqref="CT92 CT82 CT103 CT107">
    <cfRule type="colorScale" priority="716">
      <colorScale>
        <cfvo type="min"/>
        <cfvo type="max"/>
        <color theme="0"/>
        <color theme="0"/>
      </colorScale>
    </cfRule>
  </conditionalFormatting>
  <conditionalFormatting sqref="CT93">
    <cfRule type="colorScale" priority="668">
      <colorScale>
        <cfvo type="min"/>
        <cfvo type="max"/>
        <color theme="0"/>
        <color theme="0"/>
      </colorScale>
    </cfRule>
    <cfRule type="expression" priority="669">
      <formula>#REF!</formula>
    </cfRule>
    <cfRule type="expression" dxfId="6817" priority="670">
      <formula>CS93&lt;0</formula>
    </cfRule>
  </conditionalFormatting>
  <conditionalFormatting sqref="CT94:CT102">
    <cfRule type="colorScale" priority="724">
      <colorScale>
        <cfvo type="min"/>
        <cfvo type="max"/>
        <color theme="0"/>
        <color theme="0"/>
      </colorScale>
    </cfRule>
    <cfRule type="expression" priority="725">
      <formula>$F$19</formula>
    </cfRule>
    <cfRule type="expression" dxfId="6816" priority="726">
      <formula>CS94&lt;0</formula>
    </cfRule>
  </conditionalFormatting>
  <conditionalFormatting sqref="CT104">
    <cfRule type="colorScale" priority="665">
      <colorScale>
        <cfvo type="min"/>
        <cfvo type="max"/>
        <color theme="0"/>
        <color theme="0"/>
      </colorScale>
    </cfRule>
    <cfRule type="expression" priority="666">
      <formula>#REF!</formula>
    </cfRule>
    <cfRule type="expression" dxfId="6815" priority="667">
      <formula>CS104&lt;0</formula>
    </cfRule>
  </conditionalFormatting>
  <conditionalFormatting sqref="CT105:CT106">
    <cfRule type="colorScale" priority="727">
      <colorScale>
        <cfvo type="min"/>
        <cfvo type="max"/>
        <color theme="0"/>
        <color theme="0"/>
      </colorScale>
    </cfRule>
    <cfRule type="expression" priority="728">
      <formula>$F$19</formula>
    </cfRule>
    <cfRule type="expression" dxfId="6814" priority="729">
      <formula>CS105&lt;0</formula>
    </cfRule>
  </conditionalFormatting>
  <conditionalFormatting sqref="CT110">
    <cfRule type="colorScale" priority="730">
      <colorScale>
        <cfvo type="min"/>
        <cfvo type="max"/>
        <color theme="0"/>
        <color theme="0"/>
      </colorScale>
    </cfRule>
    <cfRule type="expression" dxfId="6813" priority="731">
      <formula>CS110&lt;0</formula>
    </cfRule>
  </conditionalFormatting>
  <conditionalFormatting sqref="CT110:CT111">
    <cfRule type="expression" priority="610">
      <formula>$F$19</formula>
    </cfRule>
  </conditionalFormatting>
  <conditionalFormatting sqref="CT111">
    <cfRule type="colorScale" priority="609">
      <colorScale>
        <cfvo type="min"/>
        <cfvo type="max"/>
        <color theme="0"/>
        <color theme="0"/>
      </colorScale>
    </cfRule>
    <cfRule type="expression" dxfId="6812" priority="611">
      <formula>CS111&lt;0</formula>
    </cfRule>
  </conditionalFormatting>
  <conditionalFormatting sqref="CT117:CT123">
    <cfRule type="colorScale" priority="735">
      <colorScale>
        <cfvo type="min"/>
        <cfvo type="max"/>
        <color theme="0"/>
        <color theme="0"/>
      </colorScale>
    </cfRule>
    <cfRule type="expression" priority="736">
      <formula>$F$19</formula>
    </cfRule>
    <cfRule type="expression" dxfId="6811" priority="737">
      <formula>CS117&lt;0</formula>
    </cfRule>
  </conditionalFormatting>
  <conditionalFormatting sqref="CT125">
    <cfRule type="colorScale" priority="662">
      <colorScale>
        <cfvo type="min"/>
        <cfvo type="max"/>
        <color theme="0"/>
        <color theme="0"/>
      </colorScale>
    </cfRule>
    <cfRule type="expression" priority="663">
      <formula>#REF!</formula>
    </cfRule>
    <cfRule type="expression" dxfId="6810" priority="664">
      <formula>CS125&lt;0</formula>
    </cfRule>
  </conditionalFormatting>
  <conditionalFormatting sqref="CT125:CT135">
    <cfRule type="expression" dxfId="6809" priority="661">
      <formula>IF(CT125="Validar","Rojo","Verde")</formula>
    </cfRule>
  </conditionalFormatting>
  <conditionalFormatting sqref="CT126:CT132">
    <cfRule type="colorScale" priority="738">
      <colorScale>
        <cfvo type="min"/>
        <cfvo type="max"/>
        <color theme="0"/>
        <color theme="0"/>
      </colorScale>
    </cfRule>
    <cfRule type="expression" dxfId="6808" priority="740">
      <formula>CS126&lt;0</formula>
    </cfRule>
  </conditionalFormatting>
  <conditionalFormatting sqref="CT126:CT134">
    <cfRule type="expression" priority="739">
      <formula>$F$19</formula>
    </cfRule>
  </conditionalFormatting>
  <conditionalFormatting sqref="CT133:CT134">
    <cfRule type="colorScale" priority="741">
      <colorScale>
        <cfvo type="min"/>
        <cfvo type="max"/>
        <color theme="0"/>
        <color theme="0"/>
      </colorScale>
    </cfRule>
    <cfRule type="expression" dxfId="6807" priority="742">
      <formula>CS133&lt;0</formula>
    </cfRule>
  </conditionalFormatting>
  <conditionalFormatting sqref="CT135">
    <cfRule type="colorScale" priority="732">
      <colorScale>
        <cfvo type="min"/>
        <cfvo type="max"/>
        <color theme="0"/>
        <color theme="0"/>
      </colorScale>
    </cfRule>
    <cfRule type="expression" priority="733">
      <formula>$F$23</formula>
    </cfRule>
    <cfRule type="expression" dxfId="6806" priority="734">
      <formula>CS135&lt;0</formula>
    </cfRule>
  </conditionalFormatting>
  <conditionalFormatting sqref="CT110:CU111">
    <cfRule type="expression" dxfId="6805" priority="605">
      <formula>IF(CT110="Validar","Rojo","Verde")</formula>
    </cfRule>
  </conditionalFormatting>
  <conditionalFormatting sqref="CT117:CU123">
    <cfRule type="expression" dxfId="6804" priority="618">
      <formula>IF(CT117="Validar","Rojo","Verde")</formula>
    </cfRule>
  </conditionalFormatting>
  <conditionalFormatting sqref="CU40:CU66">
    <cfRule type="colorScale" priority="653">
      <colorScale>
        <cfvo type="min"/>
        <cfvo type="max"/>
        <color theme="0"/>
        <color theme="0"/>
      </colorScale>
    </cfRule>
    <cfRule type="expression" priority="654">
      <formula>#REF!</formula>
    </cfRule>
    <cfRule type="expression" dxfId="6803" priority="655">
      <formula>CT40&lt;0</formula>
    </cfRule>
  </conditionalFormatting>
  <conditionalFormatting sqref="CU40:CU67">
    <cfRule type="expression" dxfId="6802" priority="652">
      <formula>IF(CU40="Validar","Rojo","Verde")</formula>
    </cfRule>
  </conditionalFormatting>
  <conditionalFormatting sqref="CU67 CT82:CU82 CT92:CU92 CT103:CU103 CT107:CU107">
    <cfRule type="expression" priority="657">
      <formula>$F$23</formula>
    </cfRule>
  </conditionalFormatting>
  <conditionalFormatting sqref="CU67 CU82 CU92 CU103 CU107">
    <cfRule type="expression" dxfId="6801" priority="658">
      <formula>CT67&lt;0</formula>
    </cfRule>
  </conditionalFormatting>
  <conditionalFormatting sqref="CU69">
    <cfRule type="colorScale" priority="650">
      <colorScale>
        <cfvo type="min"/>
        <cfvo type="max"/>
        <color theme="0"/>
        <color theme="0"/>
      </colorScale>
    </cfRule>
    <cfRule type="expression" dxfId="6800" priority="651">
      <formula>CT69&lt;0</formula>
    </cfRule>
  </conditionalFormatting>
  <conditionalFormatting sqref="CU69:CU81">
    <cfRule type="expression" priority="648">
      <formula>#REF!</formula>
    </cfRule>
  </conditionalFormatting>
  <conditionalFormatting sqref="CU69:CU82">
    <cfRule type="expression" dxfId="6799" priority="646">
      <formula>IF(CU69="Validar","Rojo","Verde")</formula>
    </cfRule>
  </conditionalFormatting>
  <conditionalFormatting sqref="CU70:CU78">
    <cfRule type="colorScale" priority="647">
      <colorScale>
        <cfvo type="min"/>
        <cfvo type="max"/>
        <color theme="0"/>
        <color theme="0"/>
      </colorScale>
    </cfRule>
    <cfRule type="expression" dxfId="6798" priority="649">
      <formula>CT70&lt;0</formula>
    </cfRule>
  </conditionalFormatting>
  <conditionalFormatting sqref="CU79:CU81">
    <cfRule type="colorScale" priority="659">
      <colorScale>
        <cfvo type="min"/>
        <cfvo type="max"/>
        <color theme="0"/>
        <color theme="0"/>
      </colorScale>
    </cfRule>
    <cfRule type="expression" dxfId="6797" priority="660">
      <formula>CT79&lt;0</formula>
    </cfRule>
  </conditionalFormatting>
  <conditionalFormatting sqref="CU82 CU67 CU92 CU103 CU107">
    <cfRule type="colorScale" priority="656">
      <colorScale>
        <cfvo type="min"/>
        <cfvo type="max"/>
        <color theme="0"/>
        <color theme="0"/>
      </colorScale>
    </cfRule>
  </conditionalFormatting>
  <conditionalFormatting sqref="CU84">
    <cfRule type="colorScale" priority="644">
      <colorScale>
        <cfvo type="min"/>
        <cfvo type="max"/>
        <color theme="0"/>
        <color theme="0"/>
      </colorScale>
    </cfRule>
    <cfRule type="expression" dxfId="6796" priority="645">
      <formula>CT84&lt;0</formula>
    </cfRule>
  </conditionalFormatting>
  <conditionalFormatting sqref="CU84:CU91">
    <cfRule type="expression" priority="642">
      <formula>#REF!</formula>
    </cfRule>
  </conditionalFormatting>
  <conditionalFormatting sqref="CU84:CU92">
    <cfRule type="expression" dxfId="6795" priority="640">
      <formula>IF(CU84="Validar","Rojo","Verde")</formula>
    </cfRule>
  </conditionalFormatting>
  <conditionalFormatting sqref="CU85:CU91">
    <cfRule type="colorScale" priority="641">
      <colorScale>
        <cfvo type="min"/>
        <cfvo type="max"/>
        <color theme="0"/>
        <color theme="0"/>
      </colorScale>
    </cfRule>
    <cfRule type="expression" dxfId="6794" priority="643">
      <formula>CT85&lt;0</formula>
    </cfRule>
  </conditionalFormatting>
  <conditionalFormatting sqref="CU94">
    <cfRule type="colorScale" priority="638">
      <colorScale>
        <cfvo type="min"/>
        <cfvo type="max"/>
        <color theme="0"/>
        <color theme="0"/>
      </colorScale>
    </cfRule>
    <cfRule type="expression" dxfId="6793" priority="639">
      <formula>CT94&lt;0</formula>
    </cfRule>
  </conditionalFormatting>
  <conditionalFormatting sqref="CU94:CU102">
    <cfRule type="expression" priority="632">
      <formula>#REF!</formula>
    </cfRule>
  </conditionalFormatting>
  <conditionalFormatting sqref="CU94:CU103">
    <cfRule type="expression" dxfId="6792" priority="630">
      <formula>IF(CU94="Validar","Rojo","Verde")</formula>
    </cfRule>
  </conditionalFormatting>
  <conditionalFormatting sqref="CU95:CU100">
    <cfRule type="colorScale" priority="636">
      <colorScale>
        <cfvo type="min"/>
        <cfvo type="max"/>
        <color theme="0"/>
        <color theme="0"/>
      </colorScale>
    </cfRule>
    <cfRule type="expression" dxfId="6791" priority="637">
      <formula>CT95&lt;0</formula>
    </cfRule>
  </conditionalFormatting>
  <conditionalFormatting sqref="CU101">
    <cfRule type="colorScale" priority="634">
      <colorScale>
        <cfvo type="min"/>
        <cfvo type="max"/>
        <color theme="0"/>
        <color theme="0"/>
      </colorScale>
    </cfRule>
    <cfRule type="expression" dxfId="6790" priority="635">
      <formula>CT101&lt;0</formula>
    </cfRule>
  </conditionalFormatting>
  <conditionalFormatting sqref="CU102">
    <cfRule type="colorScale" priority="631">
      <colorScale>
        <cfvo type="min"/>
        <cfvo type="max"/>
        <color theme="0"/>
        <color theme="0"/>
      </colorScale>
    </cfRule>
    <cfRule type="expression" dxfId="6789" priority="633">
      <formula>CT102&lt;0</formula>
    </cfRule>
  </conditionalFormatting>
  <conditionalFormatting sqref="CU105">
    <cfRule type="colorScale" priority="628">
      <colorScale>
        <cfvo type="min"/>
        <cfvo type="max"/>
        <color theme="0"/>
        <color theme="0"/>
      </colorScale>
    </cfRule>
    <cfRule type="expression" dxfId="6788" priority="629">
      <formula>CT105&lt;0</formula>
    </cfRule>
  </conditionalFormatting>
  <conditionalFormatting sqref="CU105:CU106">
    <cfRule type="expression" priority="626">
      <formula>#REF!</formula>
    </cfRule>
  </conditionalFormatting>
  <conditionalFormatting sqref="CU105:CU107">
    <cfRule type="expression" dxfId="6787" priority="624">
      <formula>IF(CU105="Validar","Rojo","Verde")</formula>
    </cfRule>
  </conditionalFormatting>
  <conditionalFormatting sqref="CU106">
    <cfRule type="colorScale" priority="625">
      <colorScale>
        <cfvo type="min"/>
        <cfvo type="max"/>
        <color theme="0"/>
        <color theme="0"/>
      </colorScale>
    </cfRule>
    <cfRule type="expression" dxfId="6786" priority="627">
      <formula>CT106&lt;0</formula>
    </cfRule>
  </conditionalFormatting>
  <conditionalFormatting sqref="CU110">
    <cfRule type="colorScale" priority="616">
      <colorScale>
        <cfvo type="min"/>
        <cfvo type="max"/>
        <color theme="0"/>
        <color theme="0"/>
      </colorScale>
    </cfRule>
    <cfRule type="expression" dxfId="6785" priority="617">
      <formula>CT110&lt;0</formula>
    </cfRule>
  </conditionalFormatting>
  <conditionalFormatting sqref="CU110:CU111">
    <cfRule type="expression" priority="607">
      <formula>#REF!</formula>
    </cfRule>
  </conditionalFormatting>
  <conditionalFormatting sqref="CU111">
    <cfRule type="colorScale" priority="606">
      <colorScale>
        <cfvo type="min"/>
        <cfvo type="max"/>
        <color theme="0"/>
        <color theme="0"/>
      </colorScale>
    </cfRule>
    <cfRule type="expression" dxfId="6784" priority="608">
      <formula>CT111&lt;0</formula>
    </cfRule>
  </conditionalFormatting>
  <conditionalFormatting sqref="CU117">
    <cfRule type="colorScale" priority="622">
      <colorScale>
        <cfvo type="min"/>
        <cfvo type="max"/>
        <color theme="0"/>
        <color theme="0"/>
      </colorScale>
    </cfRule>
    <cfRule type="expression" dxfId="6783" priority="623">
      <formula>CT117&lt;0</formula>
    </cfRule>
  </conditionalFormatting>
  <conditionalFormatting sqref="CU117:CU123">
    <cfRule type="expression" priority="620">
      <formula>#REF!</formula>
    </cfRule>
  </conditionalFormatting>
  <conditionalFormatting sqref="CU118:CU123">
    <cfRule type="colorScale" priority="619">
      <colorScale>
        <cfvo type="min"/>
        <cfvo type="max"/>
        <color theme="0"/>
        <color theme="0"/>
      </colorScale>
    </cfRule>
    <cfRule type="expression" dxfId="6782" priority="621">
      <formula>CT118&lt;0</formula>
    </cfRule>
  </conditionalFormatting>
  <conditionalFormatting sqref="CU126:CU135">
    <cfRule type="expression" dxfId="6781" priority="743">
      <formula>IF(CU126="Validar","Rojo","Verde")</formula>
    </cfRule>
    <cfRule type="colorScale" priority="744">
      <colorScale>
        <cfvo type="min"/>
        <cfvo type="max"/>
        <color theme="0"/>
        <color theme="0"/>
      </colorScale>
    </cfRule>
    <cfRule type="expression" priority="745">
      <formula>$F$23</formula>
    </cfRule>
    <cfRule type="expression" dxfId="6780" priority="746">
      <formula>CT126&lt;0</formula>
    </cfRule>
  </conditionalFormatting>
  <conditionalFormatting sqref="CT6">
    <cfRule type="colorScale" priority="603">
      <colorScale>
        <cfvo type="min"/>
        <cfvo type="max"/>
        <color theme="0"/>
        <color theme="0"/>
      </colorScale>
    </cfRule>
    <cfRule type="expression" dxfId="6779" priority="604">
      <formula>CS6&lt;0</formula>
    </cfRule>
  </conditionalFormatting>
  <conditionalFormatting sqref="CT6">
    <cfRule type="expression" dxfId="6778" priority="601">
      <formula>IF(CT6="Validar","Rojo","Verde")</formula>
    </cfRule>
    <cfRule type="expression" priority="602">
      <formula>#REF!</formula>
    </cfRule>
  </conditionalFormatting>
  <conditionalFormatting sqref="CT7:CT8">
    <cfRule type="colorScale" priority="599">
      <colorScale>
        <cfvo type="min"/>
        <cfvo type="max"/>
        <color theme="0"/>
        <color theme="0"/>
      </colorScale>
    </cfRule>
    <cfRule type="expression" dxfId="6777" priority="600">
      <formula>CS7&lt;0</formula>
    </cfRule>
  </conditionalFormatting>
  <conditionalFormatting sqref="CT7:CT8">
    <cfRule type="expression" dxfId="6776" priority="597">
      <formula>IF(CT7="Validar","Rojo","Verde")</formula>
    </cfRule>
    <cfRule type="expression" priority="598">
      <formula>#REF!</formula>
    </cfRule>
  </conditionalFormatting>
  <conditionalFormatting sqref="CW9">
    <cfRule type="colorScale" priority="568">
      <colorScale>
        <cfvo type="min"/>
        <cfvo type="max"/>
        <color theme="0"/>
        <color theme="0"/>
      </colorScale>
    </cfRule>
    <cfRule type="expression" dxfId="6775" priority="569">
      <formula>CV9&lt;0</formula>
    </cfRule>
  </conditionalFormatting>
  <conditionalFormatting sqref="CW9:CW20">
    <cfRule type="expression" dxfId="6774" priority="539">
      <formula>IF(CW9="Validar","Rojo","Verde")</formula>
    </cfRule>
    <cfRule type="expression" priority="541">
      <formula>#REF!</formula>
    </cfRule>
  </conditionalFormatting>
  <conditionalFormatting sqref="CW10">
    <cfRule type="colorScale" priority="545">
      <colorScale>
        <cfvo type="min"/>
        <cfvo type="max"/>
        <color theme="0"/>
        <color theme="0"/>
      </colorScale>
    </cfRule>
    <cfRule type="expression" dxfId="6773" priority="546">
      <formula>CV10&lt;0</formula>
    </cfRule>
  </conditionalFormatting>
  <conditionalFormatting sqref="CW11:CW14">
    <cfRule type="colorScale" priority="566">
      <colorScale>
        <cfvo type="min"/>
        <cfvo type="max"/>
        <color theme="0"/>
        <color theme="0"/>
      </colorScale>
    </cfRule>
    <cfRule type="expression" dxfId="6772" priority="567">
      <formula>CV11&lt;0</formula>
    </cfRule>
  </conditionalFormatting>
  <conditionalFormatting sqref="CW15">
    <cfRule type="colorScale" priority="543">
      <colorScale>
        <cfvo type="min"/>
        <cfvo type="max"/>
        <color theme="0"/>
        <color theme="0"/>
      </colorScale>
    </cfRule>
    <cfRule type="expression" dxfId="6771" priority="544">
      <formula>CV15&lt;0</formula>
    </cfRule>
  </conditionalFormatting>
  <conditionalFormatting sqref="CW16:CW17">
    <cfRule type="colorScale" priority="564">
      <colorScale>
        <cfvo type="min"/>
        <cfvo type="max"/>
        <color theme="0"/>
        <color theme="0"/>
      </colorScale>
    </cfRule>
    <cfRule type="expression" dxfId="6770" priority="565">
      <formula>CV16&lt;0</formula>
    </cfRule>
  </conditionalFormatting>
  <conditionalFormatting sqref="CW18">
    <cfRule type="colorScale" priority="540">
      <colorScale>
        <cfvo type="min"/>
        <cfvo type="max"/>
        <color theme="0"/>
        <color theme="0"/>
      </colorScale>
    </cfRule>
    <cfRule type="expression" dxfId="6769" priority="542">
      <formula>CV18&lt;0</formula>
    </cfRule>
  </conditionalFormatting>
  <conditionalFormatting sqref="CW19:CW20">
    <cfRule type="colorScale" priority="562">
      <colorScale>
        <cfvo type="min"/>
        <cfvo type="max"/>
        <color theme="0"/>
        <color theme="0"/>
      </colorScale>
    </cfRule>
    <cfRule type="expression" dxfId="6768" priority="563">
      <formula>CV19&lt;0</formula>
    </cfRule>
  </conditionalFormatting>
  <conditionalFormatting sqref="CW23">
    <cfRule type="colorScale" priority="537">
      <colorScale>
        <cfvo type="min"/>
        <cfvo type="max"/>
        <color theme="0"/>
        <color theme="0"/>
      </colorScale>
    </cfRule>
    <cfRule type="expression" dxfId="6767" priority="538">
      <formula>CV23&lt;0</formula>
    </cfRule>
  </conditionalFormatting>
  <conditionalFormatting sqref="CW23:CW31">
    <cfRule type="expression" dxfId="6766" priority="531">
      <formula>IF(CW23="Validar","Rojo","Verde")</formula>
    </cfRule>
    <cfRule type="expression" priority="533">
      <formula>#REF!</formula>
    </cfRule>
  </conditionalFormatting>
  <conditionalFormatting sqref="CW24">
    <cfRule type="colorScale" priority="560">
      <colorScale>
        <cfvo type="min"/>
        <cfvo type="max"/>
        <color theme="0"/>
        <color theme="0"/>
      </colorScale>
    </cfRule>
    <cfRule type="expression" dxfId="6765" priority="561">
      <formula>CV24&lt;0</formula>
    </cfRule>
  </conditionalFormatting>
  <conditionalFormatting sqref="CW25">
    <cfRule type="colorScale" priority="558">
      <colorScale>
        <cfvo type="min"/>
        <cfvo type="max"/>
        <color theme="0"/>
        <color theme="0"/>
      </colorScale>
    </cfRule>
    <cfRule type="expression" dxfId="6764" priority="559">
      <formula>CV25&lt;0</formula>
    </cfRule>
  </conditionalFormatting>
  <conditionalFormatting sqref="CW26">
    <cfRule type="colorScale" priority="535">
      <colorScale>
        <cfvo type="min"/>
        <cfvo type="max"/>
        <color theme="0"/>
        <color theme="0"/>
      </colorScale>
    </cfRule>
    <cfRule type="expression" dxfId="6763" priority="536">
      <formula>CV26&lt;0</formula>
    </cfRule>
  </conditionalFormatting>
  <conditionalFormatting sqref="CW27">
    <cfRule type="colorScale" priority="556">
      <colorScale>
        <cfvo type="min"/>
        <cfvo type="max"/>
        <color theme="0"/>
        <color theme="0"/>
      </colorScale>
    </cfRule>
    <cfRule type="expression" dxfId="6762" priority="557">
      <formula>CV27&lt;0</formula>
    </cfRule>
  </conditionalFormatting>
  <conditionalFormatting sqref="CW28">
    <cfRule type="colorScale" priority="554">
      <colorScale>
        <cfvo type="min"/>
        <cfvo type="max"/>
        <color theme="0"/>
        <color theme="0"/>
      </colorScale>
    </cfRule>
    <cfRule type="expression" dxfId="6761" priority="555">
      <formula>CV28&lt;0</formula>
    </cfRule>
  </conditionalFormatting>
  <conditionalFormatting sqref="CW29">
    <cfRule type="colorScale" priority="532">
      <colorScale>
        <cfvo type="min"/>
        <cfvo type="max"/>
        <color theme="0"/>
        <color theme="0"/>
      </colorScale>
    </cfRule>
    <cfRule type="expression" dxfId="6760" priority="534">
      <formula>CV29&lt;0</formula>
    </cfRule>
  </conditionalFormatting>
  <conditionalFormatting sqref="CW30">
    <cfRule type="colorScale" priority="552">
      <colorScale>
        <cfvo type="min"/>
        <cfvo type="max"/>
        <color theme="0"/>
        <color theme="0"/>
      </colorScale>
    </cfRule>
    <cfRule type="expression" dxfId="6759" priority="553">
      <formula>CV30&lt;0</formula>
    </cfRule>
  </conditionalFormatting>
  <conditionalFormatting sqref="CW31">
    <cfRule type="colorScale" priority="550">
      <colorScale>
        <cfvo type="min"/>
        <cfvo type="max"/>
        <color theme="0"/>
        <color theme="0"/>
      </colorScale>
    </cfRule>
    <cfRule type="expression" dxfId="6758" priority="551">
      <formula>CV31&lt;0</formula>
    </cfRule>
  </conditionalFormatting>
  <conditionalFormatting sqref="CW39">
    <cfRule type="colorScale" priority="528">
      <colorScale>
        <cfvo type="min"/>
        <cfvo type="max"/>
        <color theme="0"/>
        <color theme="0"/>
      </colorScale>
    </cfRule>
    <cfRule type="expression" priority="529">
      <formula>#REF!</formula>
    </cfRule>
    <cfRule type="expression" dxfId="6757" priority="530">
      <formula>CV39&lt;0</formula>
    </cfRule>
  </conditionalFormatting>
  <conditionalFormatting sqref="CW39:CW107">
    <cfRule type="expression" dxfId="6756" priority="509">
      <formula>IF(CW39="Validar","Rojo","Verde")</formula>
    </cfRule>
  </conditionalFormatting>
  <conditionalFormatting sqref="CW40:CW67">
    <cfRule type="colorScale" priority="547">
      <colorScale>
        <cfvo type="min"/>
        <cfvo type="max"/>
        <color theme="0"/>
        <color theme="0"/>
      </colorScale>
    </cfRule>
    <cfRule type="expression" priority="548">
      <formula>$F$19</formula>
    </cfRule>
    <cfRule type="expression" dxfId="6755" priority="549">
      <formula>CV40&lt;0</formula>
    </cfRule>
  </conditionalFormatting>
  <conditionalFormatting sqref="CW68">
    <cfRule type="colorScale" priority="525">
      <colorScale>
        <cfvo type="min"/>
        <cfvo type="max"/>
        <color theme="0"/>
        <color theme="0"/>
      </colorScale>
    </cfRule>
    <cfRule type="expression" priority="526">
      <formula>#REF!</formula>
    </cfRule>
    <cfRule type="expression" dxfId="6754" priority="527">
      <formula>CV68&lt;0</formula>
    </cfRule>
  </conditionalFormatting>
  <conditionalFormatting sqref="CW69:CW81">
    <cfRule type="colorScale" priority="572">
      <colorScale>
        <cfvo type="min"/>
        <cfvo type="max"/>
        <color theme="0"/>
        <color theme="0"/>
      </colorScale>
    </cfRule>
    <cfRule type="expression" priority="573">
      <formula>$F$19</formula>
    </cfRule>
    <cfRule type="expression" dxfId="6753" priority="574">
      <formula>CV69&lt;0</formula>
    </cfRule>
  </conditionalFormatting>
  <conditionalFormatting sqref="CW82 CW92 CW103 CW107">
    <cfRule type="expression" dxfId="6752" priority="571">
      <formula>CV82&lt;0</formula>
    </cfRule>
  </conditionalFormatting>
  <conditionalFormatting sqref="CW83">
    <cfRule type="colorScale" priority="510">
      <colorScale>
        <cfvo type="min"/>
        <cfvo type="max"/>
        <color theme="0"/>
        <color theme="0"/>
      </colorScale>
    </cfRule>
    <cfRule type="expression" priority="511">
      <formula>#REF!</formula>
    </cfRule>
    <cfRule type="expression" dxfId="6751" priority="512">
      <formula>CV83&lt;0</formula>
    </cfRule>
  </conditionalFormatting>
  <conditionalFormatting sqref="CW84:CW91">
    <cfRule type="colorScale" priority="575">
      <colorScale>
        <cfvo type="min"/>
        <cfvo type="max"/>
        <color theme="0"/>
        <color theme="0"/>
      </colorScale>
    </cfRule>
    <cfRule type="expression" priority="576">
      <formula>$F$19</formula>
    </cfRule>
    <cfRule type="expression" dxfId="6750" priority="577">
      <formula>CV84&lt;0</formula>
    </cfRule>
  </conditionalFormatting>
  <conditionalFormatting sqref="CW92 CW82 CW103 CW107">
    <cfRule type="colorScale" priority="570">
      <colorScale>
        <cfvo type="min"/>
        <cfvo type="max"/>
        <color theme="0"/>
        <color theme="0"/>
      </colorScale>
    </cfRule>
  </conditionalFormatting>
  <conditionalFormatting sqref="CW93">
    <cfRule type="colorScale" priority="522">
      <colorScale>
        <cfvo type="min"/>
        <cfvo type="max"/>
        <color theme="0"/>
        <color theme="0"/>
      </colorScale>
    </cfRule>
    <cfRule type="expression" priority="523">
      <formula>#REF!</formula>
    </cfRule>
    <cfRule type="expression" dxfId="6749" priority="524">
      <formula>CV93&lt;0</formula>
    </cfRule>
  </conditionalFormatting>
  <conditionalFormatting sqref="CW94:CW102">
    <cfRule type="colorScale" priority="578">
      <colorScale>
        <cfvo type="min"/>
        <cfvo type="max"/>
        <color theme="0"/>
        <color theme="0"/>
      </colorScale>
    </cfRule>
    <cfRule type="expression" priority="579">
      <formula>$F$19</formula>
    </cfRule>
    <cfRule type="expression" dxfId="6748" priority="580">
      <formula>CV94&lt;0</formula>
    </cfRule>
  </conditionalFormatting>
  <conditionalFormatting sqref="CW104">
    <cfRule type="colorScale" priority="519">
      <colorScale>
        <cfvo type="min"/>
        <cfvo type="max"/>
        <color theme="0"/>
        <color theme="0"/>
      </colorScale>
    </cfRule>
    <cfRule type="expression" priority="520">
      <formula>#REF!</formula>
    </cfRule>
    <cfRule type="expression" dxfId="6747" priority="521">
      <formula>CV104&lt;0</formula>
    </cfRule>
  </conditionalFormatting>
  <conditionalFormatting sqref="CW105:CW106">
    <cfRule type="colorScale" priority="581">
      <colorScale>
        <cfvo type="min"/>
        <cfvo type="max"/>
        <color theme="0"/>
        <color theme="0"/>
      </colorScale>
    </cfRule>
    <cfRule type="expression" priority="582">
      <formula>$F$19</formula>
    </cfRule>
    <cfRule type="expression" dxfId="6746" priority="583">
      <formula>CV105&lt;0</formula>
    </cfRule>
  </conditionalFormatting>
  <conditionalFormatting sqref="CW110">
    <cfRule type="colorScale" priority="584">
      <colorScale>
        <cfvo type="min"/>
        <cfvo type="max"/>
        <color theme="0"/>
        <color theme="0"/>
      </colorScale>
    </cfRule>
    <cfRule type="expression" dxfId="6745" priority="585">
      <formula>CV110&lt;0</formula>
    </cfRule>
  </conditionalFormatting>
  <conditionalFormatting sqref="CW110:CW111">
    <cfRule type="expression" priority="507">
      <formula>$F$19</formula>
    </cfRule>
  </conditionalFormatting>
  <conditionalFormatting sqref="CW111">
    <cfRule type="colorScale" priority="506">
      <colorScale>
        <cfvo type="min"/>
        <cfvo type="max"/>
        <color theme="0"/>
        <color theme="0"/>
      </colorScale>
    </cfRule>
    <cfRule type="expression" dxfId="6744" priority="508">
      <formula>CV111&lt;0</formula>
    </cfRule>
  </conditionalFormatting>
  <conditionalFormatting sqref="CW117:CW123">
    <cfRule type="colorScale" priority="589">
      <colorScale>
        <cfvo type="min"/>
        <cfvo type="max"/>
        <color theme="0"/>
        <color theme="0"/>
      </colorScale>
    </cfRule>
    <cfRule type="expression" priority="590">
      <formula>$F$19</formula>
    </cfRule>
    <cfRule type="expression" dxfId="6743" priority="591">
      <formula>CV117&lt;0</formula>
    </cfRule>
  </conditionalFormatting>
  <conditionalFormatting sqref="CW125">
    <cfRule type="colorScale" priority="516">
      <colorScale>
        <cfvo type="min"/>
        <cfvo type="max"/>
        <color theme="0"/>
        <color theme="0"/>
      </colorScale>
    </cfRule>
    <cfRule type="expression" priority="517">
      <formula>#REF!</formula>
    </cfRule>
    <cfRule type="expression" dxfId="6742" priority="518">
      <formula>CV125&lt;0</formula>
    </cfRule>
  </conditionalFormatting>
  <conditionalFormatting sqref="CW125:CW135">
    <cfRule type="expression" dxfId="6741" priority="515">
      <formula>IF(CW125="Validar","Rojo","Verde")</formula>
    </cfRule>
  </conditionalFormatting>
  <conditionalFormatting sqref="CW126:CW132">
    <cfRule type="colorScale" priority="592">
      <colorScale>
        <cfvo type="min"/>
        <cfvo type="max"/>
        <color theme="0"/>
        <color theme="0"/>
      </colorScale>
    </cfRule>
    <cfRule type="expression" dxfId="6740" priority="594">
      <formula>CV126&lt;0</formula>
    </cfRule>
  </conditionalFormatting>
  <conditionalFormatting sqref="CW126:CW134">
    <cfRule type="expression" priority="593">
      <formula>$F$19</formula>
    </cfRule>
  </conditionalFormatting>
  <conditionalFormatting sqref="CW133:CW134">
    <cfRule type="colorScale" priority="595">
      <colorScale>
        <cfvo type="min"/>
        <cfvo type="max"/>
        <color theme="0"/>
        <color theme="0"/>
      </colorScale>
    </cfRule>
    <cfRule type="expression" dxfId="6739" priority="596">
      <formula>CV133&lt;0</formula>
    </cfRule>
  </conditionalFormatting>
  <conditionalFormatting sqref="CW135">
    <cfRule type="colorScale" priority="586">
      <colorScale>
        <cfvo type="min"/>
        <cfvo type="max"/>
        <color theme="0"/>
        <color theme="0"/>
      </colorScale>
    </cfRule>
    <cfRule type="expression" priority="587">
      <formula>$F$23</formula>
    </cfRule>
    <cfRule type="expression" dxfId="6738" priority="588">
      <formula>CV135&lt;0</formula>
    </cfRule>
  </conditionalFormatting>
  <conditionalFormatting sqref="CW110:CW111">
    <cfRule type="expression" dxfId="6737" priority="505">
      <formula>IF(CW110="Validar","Rojo","Verde")</formula>
    </cfRule>
  </conditionalFormatting>
  <conditionalFormatting sqref="CW117:CW123">
    <cfRule type="expression" dxfId="6736" priority="513">
      <formula>IF(CW117="Validar","Rojo","Verde")</formula>
    </cfRule>
  </conditionalFormatting>
  <conditionalFormatting sqref="CW82 CW92 CW103 CW107">
    <cfRule type="expression" priority="514">
      <formula>$F$23</formula>
    </cfRule>
  </conditionalFormatting>
  <conditionalFormatting sqref="CW6">
    <cfRule type="colorScale" priority="503">
      <colorScale>
        <cfvo type="min"/>
        <cfvo type="max"/>
        <color theme="0"/>
        <color theme="0"/>
      </colorScale>
    </cfRule>
    <cfRule type="expression" dxfId="6735" priority="504">
      <formula>CV6&lt;0</formula>
    </cfRule>
  </conditionalFormatting>
  <conditionalFormatting sqref="CW6">
    <cfRule type="expression" dxfId="6734" priority="501">
      <formula>IF(CW6="Validar","Rojo","Verde")</formula>
    </cfRule>
    <cfRule type="expression" priority="502">
      <formula>#REF!</formula>
    </cfRule>
  </conditionalFormatting>
  <conditionalFormatting sqref="CW7:CW8">
    <cfRule type="colorScale" priority="499">
      <colorScale>
        <cfvo type="min"/>
        <cfvo type="max"/>
        <color theme="0"/>
        <color theme="0"/>
      </colorScale>
    </cfRule>
    <cfRule type="expression" dxfId="6733" priority="500">
      <formula>CV7&lt;0</formula>
    </cfRule>
  </conditionalFormatting>
  <conditionalFormatting sqref="CW7:CW8">
    <cfRule type="expression" dxfId="6732" priority="497">
      <formula>IF(CW7="Validar","Rojo","Verde")</formula>
    </cfRule>
    <cfRule type="expression" priority="498">
      <formula>#REF!</formula>
    </cfRule>
  </conditionalFormatting>
  <conditionalFormatting sqref="AU9">
    <cfRule type="colorScale" priority="468">
      <colorScale>
        <cfvo type="min"/>
        <cfvo type="max"/>
        <color theme="0"/>
        <color theme="0"/>
      </colorScale>
    </cfRule>
    <cfRule type="expression" dxfId="6731" priority="469">
      <formula>AT9&lt;0</formula>
    </cfRule>
  </conditionalFormatting>
  <conditionalFormatting sqref="AU9:AU20">
    <cfRule type="expression" dxfId="6730" priority="439">
      <formula>IF(AU9="Validar","Rojo","Verde")</formula>
    </cfRule>
    <cfRule type="expression" priority="441">
      <formula>#REF!</formula>
    </cfRule>
  </conditionalFormatting>
  <conditionalFormatting sqref="AU10">
    <cfRule type="colorScale" priority="445">
      <colorScale>
        <cfvo type="min"/>
        <cfvo type="max"/>
        <color theme="0"/>
        <color theme="0"/>
      </colorScale>
    </cfRule>
    <cfRule type="expression" dxfId="6729" priority="446">
      <formula>AT10&lt;0</formula>
    </cfRule>
  </conditionalFormatting>
  <conditionalFormatting sqref="AU11:AU14">
    <cfRule type="colorScale" priority="466">
      <colorScale>
        <cfvo type="min"/>
        <cfvo type="max"/>
        <color theme="0"/>
        <color theme="0"/>
      </colorScale>
    </cfRule>
    <cfRule type="expression" dxfId="6728" priority="467">
      <formula>AT11&lt;0</formula>
    </cfRule>
  </conditionalFormatting>
  <conditionalFormatting sqref="AU15">
    <cfRule type="colorScale" priority="443">
      <colorScale>
        <cfvo type="min"/>
        <cfvo type="max"/>
        <color theme="0"/>
        <color theme="0"/>
      </colorScale>
    </cfRule>
    <cfRule type="expression" dxfId="6727" priority="444">
      <formula>AT15&lt;0</formula>
    </cfRule>
  </conditionalFormatting>
  <conditionalFormatting sqref="AU16:AU17">
    <cfRule type="colorScale" priority="464">
      <colorScale>
        <cfvo type="min"/>
        <cfvo type="max"/>
        <color theme="0"/>
        <color theme="0"/>
      </colorScale>
    </cfRule>
    <cfRule type="expression" dxfId="6726" priority="465">
      <formula>AT16&lt;0</formula>
    </cfRule>
  </conditionalFormatting>
  <conditionalFormatting sqref="AU18">
    <cfRule type="colorScale" priority="440">
      <colorScale>
        <cfvo type="min"/>
        <cfvo type="max"/>
        <color theme="0"/>
        <color theme="0"/>
      </colorScale>
    </cfRule>
    <cfRule type="expression" dxfId="6725" priority="442">
      <formula>AT18&lt;0</formula>
    </cfRule>
  </conditionalFormatting>
  <conditionalFormatting sqref="AU19:AU20">
    <cfRule type="colorScale" priority="462">
      <colorScale>
        <cfvo type="min"/>
        <cfvo type="max"/>
        <color theme="0"/>
        <color theme="0"/>
      </colorScale>
    </cfRule>
    <cfRule type="expression" dxfId="6724" priority="463">
      <formula>AT19&lt;0</formula>
    </cfRule>
  </conditionalFormatting>
  <conditionalFormatting sqref="AU23">
    <cfRule type="colorScale" priority="437">
      <colorScale>
        <cfvo type="min"/>
        <cfvo type="max"/>
        <color theme="0"/>
        <color theme="0"/>
      </colorScale>
    </cfRule>
    <cfRule type="expression" dxfId="6723" priority="438">
      <formula>AT23&lt;0</formula>
    </cfRule>
  </conditionalFormatting>
  <conditionalFormatting sqref="AU23:AU31">
    <cfRule type="expression" dxfId="6722" priority="431">
      <formula>IF(AU23="Validar","Rojo","Verde")</formula>
    </cfRule>
    <cfRule type="expression" priority="433">
      <formula>#REF!</formula>
    </cfRule>
  </conditionalFormatting>
  <conditionalFormatting sqref="AU24">
    <cfRule type="colorScale" priority="460">
      <colorScale>
        <cfvo type="min"/>
        <cfvo type="max"/>
        <color theme="0"/>
        <color theme="0"/>
      </colorScale>
    </cfRule>
    <cfRule type="expression" dxfId="6721" priority="461">
      <formula>AT24&lt;0</formula>
    </cfRule>
  </conditionalFormatting>
  <conditionalFormatting sqref="AU25">
    <cfRule type="colorScale" priority="458">
      <colorScale>
        <cfvo type="min"/>
        <cfvo type="max"/>
        <color theme="0"/>
        <color theme="0"/>
      </colorScale>
    </cfRule>
    <cfRule type="expression" dxfId="6720" priority="459">
      <formula>AT25&lt;0</formula>
    </cfRule>
  </conditionalFormatting>
  <conditionalFormatting sqref="AU26">
    <cfRule type="colorScale" priority="435">
      <colorScale>
        <cfvo type="min"/>
        <cfvo type="max"/>
        <color theme="0"/>
        <color theme="0"/>
      </colorScale>
    </cfRule>
    <cfRule type="expression" dxfId="6719" priority="436">
      <formula>AT26&lt;0</formula>
    </cfRule>
  </conditionalFormatting>
  <conditionalFormatting sqref="AU27">
    <cfRule type="colorScale" priority="456">
      <colorScale>
        <cfvo type="min"/>
        <cfvo type="max"/>
        <color theme="0"/>
        <color theme="0"/>
      </colorScale>
    </cfRule>
    <cfRule type="expression" dxfId="6718" priority="457">
      <formula>AT27&lt;0</formula>
    </cfRule>
  </conditionalFormatting>
  <conditionalFormatting sqref="AU28">
    <cfRule type="colorScale" priority="454">
      <colorScale>
        <cfvo type="min"/>
        <cfvo type="max"/>
        <color theme="0"/>
        <color theme="0"/>
      </colorScale>
    </cfRule>
    <cfRule type="expression" dxfId="6717" priority="455">
      <formula>AT28&lt;0</formula>
    </cfRule>
  </conditionalFormatting>
  <conditionalFormatting sqref="AU29">
    <cfRule type="colorScale" priority="432">
      <colorScale>
        <cfvo type="min"/>
        <cfvo type="max"/>
        <color theme="0"/>
        <color theme="0"/>
      </colorScale>
    </cfRule>
    <cfRule type="expression" dxfId="6716" priority="434">
      <formula>AT29&lt;0</formula>
    </cfRule>
  </conditionalFormatting>
  <conditionalFormatting sqref="AU30">
    <cfRule type="colorScale" priority="452">
      <colorScale>
        <cfvo type="min"/>
        <cfvo type="max"/>
        <color theme="0"/>
        <color theme="0"/>
      </colorScale>
    </cfRule>
    <cfRule type="expression" dxfId="6715" priority="453">
      <formula>AT30&lt;0</formula>
    </cfRule>
  </conditionalFormatting>
  <conditionalFormatting sqref="AU31">
    <cfRule type="colorScale" priority="450">
      <colorScale>
        <cfvo type="min"/>
        <cfvo type="max"/>
        <color theme="0"/>
        <color theme="0"/>
      </colorScale>
    </cfRule>
    <cfRule type="expression" dxfId="6714" priority="451">
      <formula>AT31&lt;0</formula>
    </cfRule>
  </conditionalFormatting>
  <conditionalFormatting sqref="AU39">
    <cfRule type="colorScale" priority="428">
      <colorScale>
        <cfvo type="min"/>
        <cfvo type="max"/>
        <color theme="0"/>
        <color theme="0"/>
      </colorScale>
    </cfRule>
    <cfRule type="expression" priority="429">
      <formula>#REF!</formula>
    </cfRule>
    <cfRule type="expression" dxfId="6713" priority="430">
      <formula>AT39&lt;0</formula>
    </cfRule>
  </conditionalFormatting>
  <conditionalFormatting sqref="AU39:AU107">
    <cfRule type="expression" dxfId="6712" priority="409">
      <formula>IF(AU39="Validar","Rojo","Verde")</formula>
    </cfRule>
  </conditionalFormatting>
  <conditionalFormatting sqref="AU40:AU67">
    <cfRule type="colorScale" priority="447">
      <colorScale>
        <cfvo type="min"/>
        <cfvo type="max"/>
        <color theme="0"/>
        <color theme="0"/>
      </colorScale>
    </cfRule>
    <cfRule type="expression" priority="448">
      <formula>$F$19</formula>
    </cfRule>
    <cfRule type="expression" dxfId="6711" priority="449">
      <formula>AT40&lt;0</formula>
    </cfRule>
  </conditionalFormatting>
  <conditionalFormatting sqref="AU68">
    <cfRule type="colorScale" priority="425">
      <colorScale>
        <cfvo type="min"/>
        <cfvo type="max"/>
        <color theme="0"/>
        <color theme="0"/>
      </colorScale>
    </cfRule>
    <cfRule type="expression" priority="426">
      <formula>#REF!</formula>
    </cfRule>
    <cfRule type="expression" dxfId="6710" priority="427">
      <formula>AT68&lt;0</formula>
    </cfRule>
  </conditionalFormatting>
  <conditionalFormatting sqref="AU69:AU81">
    <cfRule type="colorScale" priority="472">
      <colorScale>
        <cfvo type="min"/>
        <cfvo type="max"/>
        <color theme="0"/>
        <color theme="0"/>
      </colorScale>
    </cfRule>
    <cfRule type="expression" priority="473">
      <formula>$F$19</formula>
    </cfRule>
    <cfRule type="expression" dxfId="6709" priority="474">
      <formula>AT69&lt;0</formula>
    </cfRule>
  </conditionalFormatting>
  <conditionalFormatting sqref="AU82 AU92 AU103 AU107">
    <cfRule type="expression" dxfId="6708" priority="471">
      <formula>AT82&lt;0</formula>
    </cfRule>
  </conditionalFormatting>
  <conditionalFormatting sqref="AU83">
    <cfRule type="colorScale" priority="410">
      <colorScale>
        <cfvo type="min"/>
        <cfvo type="max"/>
        <color theme="0"/>
        <color theme="0"/>
      </colorScale>
    </cfRule>
    <cfRule type="expression" priority="411">
      <formula>#REF!</formula>
    </cfRule>
    <cfRule type="expression" dxfId="6707" priority="412">
      <formula>AT83&lt;0</formula>
    </cfRule>
  </conditionalFormatting>
  <conditionalFormatting sqref="AU84:AU91">
    <cfRule type="colorScale" priority="475">
      <colorScale>
        <cfvo type="min"/>
        <cfvo type="max"/>
        <color theme="0"/>
        <color theme="0"/>
      </colorScale>
    </cfRule>
    <cfRule type="expression" priority="476">
      <formula>$F$19</formula>
    </cfRule>
    <cfRule type="expression" dxfId="6706" priority="477">
      <formula>AT84&lt;0</formula>
    </cfRule>
  </conditionalFormatting>
  <conditionalFormatting sqref="AU92 AU82 AU103 AU107">
    <cfRule type="colorScale" priority="470">
      <colorScale>
        <cfvo type="min"/>
        <cfvo type="max"/>
        <color theme="0"/>
        <color theme="0"/>
      </colorScale>
    </cfRule>
  </conditionalFormatting>
  <conditionalFormatting sqref="AU93">
    <cfRule type="colorScale" priority="422">
      <colorScale>
        <cfvo type="min"/>
        <cfvo type="max"/>
        <color theme="0"/>
        <color theme="0"/>
      </colorScale>
    </cfRule>
    <cfRule type="expression" priority="423">
      <formula>#REF!</formula>
    </cfRule>
    <cfRule type="expression" dxfId="6705" priority="424">
      <formula>AT93&lt;0</formula>
    </cfRule>
  </conditionalFormatting>
  <conditionalFormatting sqref="AU94:AU102">
    <cfRule type="colorScale" priority="478">
      <colorScale>
        <cfvo type="min"/>
        <cfvo type="max"/>
        <color theme="0"/>
        <color theme="0"/>
      </colorScale>
    </cfRule>
    <cfRule type="expression" priority="479">
      <formula>$F$19</formula>
    </cfRule>
    <cfRule type="expression" dxfId="6704" priority="480">
      <formula>AT94&lt;0</formula>
    </cfRule>
  </conditionalFormatting>
  <conditionalFormatting sqref="AU104">
    <cfRule type="colorScale" priority="419">
      <colorScale>
        <cfvo type="min"/>
        <cfvo type="max"/>
        <color theme="0"/>
        <color theme="0"/>
      </colorScale>
    </cfRule>
    <cfRule type="expression" priority="420">
      <formula>#REF!</formula>
    </cfRule>
    <cfRule type="expression" dxfId="6703" priority="421">
      <formula>AT104&lt;0</formula>
    </cfRule>
  </conditionalFormatting>
  <conditionalFormatting sqref="AU105:AU106">
    <cfRule type="colorScale" priority="481">
      <colorScale>
        <cfvo type="min"/>
        <cfvo type="max"/>
        <color theme="0"/>
        <color theme="0"/>
      </colorScale>
    </cfRule>
    <cfRule type="expression" priority="482">
      <formula>$F$19</formula>
    </cfRule>
    <cfRule type="expression" dxfId="6702" priority="483">
      <formula>AT105&lt;0</formula>
    </cfRule>
  </conditionalFormatting>
  <conditionalFormatting sqref="AU110">
    <cfRule type="colorScale" priority="484">
      <colorScale>
        <cfvo type="min"/>
        <cfvo type="max"/>
        <color theme="0"/>
        <color theme="0"/>
      </colorScale>
    </cfRule>
    <cfRule type="expression" dxfId="6701" priority="485">
      <formula>AT110&lt;0</formula>
    </cfRule>
  </conditionalFormatting>
  <conditionalFormatting sqref="AU110:AU111">
    <cfRule type="expression" priority="407">
      <formula>$F$19</formula>
    </cfRule>
  </conditionalFormatting>
  <conditionalFormatting sqref="AU111">
    <cfRule type="colorScale" priority="406">
      <colorScale>
        <cfvo type="min"/>
        <cfvo type="max"/>
        <color theme="0"/>
        <color theme="0"/>
      </colorScale>
    </cfRule>
    <cfRule type="expression" dxfId="6700" priority="408">
      <formula>AT111&lt;0</formula>
    </cfRule>
  </conditionalFormatting>
  <conditionalFormatting sqref="AU117:AU123">
    <cfRule type="colorScale" priority="489">
      <colorScale>
        <cfvo type="min"/>
        <cfvo type="max"/>
        <color theme="0"/>
        <color theme="0"/>
      </colorScale>
    </cfRule>
    <cfRule type="expression" priority="490">
      <formula>$F$19</formula>
    </cfRule>
    <cfRule type="expression" dxfId="6699" priority="491">
      <formula>AT117&lt;0</formula>
    </cfRule>
  </conditionalFormatting>
  <conditionalFormatting sqref="AU125">
    <cfRule type="colorScale" priority="416">
      <colorScale>
        <cfvo type="min"/>
        <cfvo type="max"/>
        <color theme="0"/>
        <color theme="0"/>
      </colorScale>
    </cfRule>
    <cfRule type="expression" priority="417">
      <formula>#REF!</formula>
    </cfRule>
    <cfRule type="expression" dxfId="6698" priority="418">
      <formula>AT125&lt;0</formula>
    </cfRule>
  </conditionalFormatting>
  <conditionalFormatting sqref="AU125:AU135">
    <cfRule type="expression" dxfId="6697" priority="415">
      <formula>IF(AU125="Validar","Rojo","Verde")</formula>
    </cfRule>
  </conditionalFormatting>
  <conditionalFormatting sqref="AU126:AU132">
    <cfRule type="colorScale" priority="492">
      <colorScale>
        <cfvo type="min"/>
        <cfvo type="max"/>
        <color theme="0"/>
        <color theme="0"/>
      </colorScale>
    </cfRule>
    <cfRule type="expression" dxfId="6696" priority="494">
      <formula>AT126&lt;0</formula>
    </cfRule>
  </conditionalFormatting>
  <conditionalFormatting sqref="AU126:AU134">
    <cfRule type="expression" priority="493">
      <formula>$F$19</formula>
    </cfRule>
  </conditionalFormatting>
  <conditionalFormatting sqref="AU133:AU134">
    <cfRule type="colorScale" priority="495">
      <colorScale>
        <cfvo type="min"/>
        <cfvo type="max"/>
        <color theme="0"/>
        <color theme="0"/>
      </colorScale>
    </cfRule>
    <cfRule type="expression" dxfId="6695" priority="496">
      <formula>AT133&lt;0</formula>
    </cfRule>
  </conditionalFormatting>
  <conditionalFormatting sqref="AU135">
    <cfRule type="colorScale" priority="486">
      <colorScale>
        <cfvo type="min"/>
        <cfvo type="max"/>
        <color theme="0"/>
        <color theme="0"/>
      </colorScale>
    </cfRule>
    <cfRule type="expression" priority="487">
      <formula>$F$23</formula>
    </cfRule>
    <cfRule type="expression" dxfId="6694" priority="488">
      <formula>AT135&lt;0</formula>
    </cfRule>
  </conditionalFormatting>
  <conditionalFormatting sqref="AU110:AU111">
    <cfRule type="expression" dxfId="6693" priority="405">
      <formula>IF(AU110="Validar","Rojo","Verde")</formula>
    </cfRule>
  </conditionalFormatting>
  <conditionalFormatting sqref="AU117:AU123">
    <cfRule type="expression" dxfId="6692" priority="413">
      <formula>IF(AU117="Validar","Rojo","Verde")</formula>
    </cfRule>
  </conditionalFormatting>
  <conditionalFormatting sqref="AU82 AU92 AU103 AU107">
    <cfRule type="expression" priority="414">
      <formula>$F$23</formula>
    </cfRule>
  </conditionalFormatting>
  <conditionalFormatting sqref="AU6">
    <cfRule type="colorScale" priority="403">
      <colorScale>
        <cfvo type="min"/>
        <cfvo type="max"/>
        <color theme="0"/>
        <color theme="0"/>
      </colorScale>
    </cfRule>
    <cfRule type="expression" dxfId="6691" priority="404">
      <formula>AT6&lt;0</formula>
    </cfRule>
  </conditionalFormatting>
  <conditionalFormatting sqref="AU6">
    <cfRule type="expression" dxfId="6690" priority="401">
      <formula>IF(AU6="Validar","Rojo","Verde")</formula>
    </cfRule>
    <cfRule type="expression" priority="402">
      <formula>#REF!</formula>
    </cfRule>
  </conditionalFormatting>
  <conditionalFormatting sqref="AU7:AU8">
    <cfRule type="colorScale" priority="399">
      <colorScale>
        <cfvo type="min"/>
        <cfvo type="max"/>
        <color theme="0"/>
        <color theme="0"/>
      </colorScale>
    </cfRule>
    <cfRule type="expression" dxfId="6689" priority="400">
      <formula>AT7&lt;0</formula>
    </cfRule>
  </conditionalFormatting>
  <conditionalFormatting sqref="AU7:AU8">
    <cfRule type="expression" dxfId="6688" priority="397">
      <formula>IF(AU7="Validar","Rojo","Verde")</formula>
    </cfRule>
    <cfRule type="expression" priority="398">
      <formula>#REF!</formula>
    </cfRule>
  </conditionalFormatting>
  <conditionalFormatting sqref="BA9">
    <cfRule type="colorScale" priority="368">
      <colorScale>
        <cfvo type="min"/>
        <cfvo type="max"/>
        <color theme="0"/>
        <color theme="0"/>
      </colorScale>
    </cfRule>
    <cfRule type="expression" dxfId="6687" priority="369">
      <formula>AZ9&lt;0</formula>
    </cfRule>
  </conditionalFormatting>
  <conditionalFormatting sqref="BA9:BA20">
    <cfRule type="expression" dxfId="6686" priority="339">
      <formula>IF(BA9="Validar","Rojo","Verde")</formula>
    </cfRule>
    <cfRule type="expression" priority="341">
      <formula>#REF!</formula>
    </cfRule>
  </conditionalFormatting>
  <conditionalFormatting sqref="BA10">
    <cfRule type="colorScale" priority="345">
      <colorScale>
        <cfvo type="min"/>
        <cfvo type="max"/>
        <color theme="0"/>
        <color theme="0"/>
      </colorScale>
    </cfRule>
    <cfRule type="expression" dxfId="6685" priority="346">
      <formula>AZ10&lt;0</formula>
    </cfRule>
  </conditionalFormatting>
  <conditionalFormatting sqref="BA11:BA14">
    <cfRule type="colorScale" priority="366">
      <colorScale>
        <cfvo type="min"/>
        <cfvo type="max"/>
        <color theme="0"/>
        <color theme="0"/>
      </colorScale>
    </cfRule>
    <cfRule type="expression" dxfId="6684" priority="367">
      <formula>AZ11&lt;0</formula>
    </cfRule>
  </conditionalFormatting>
  <conditionalFormatting sqref="BA15">
    <cfRule type="colorScale" priority="343">
      <colorScale>
        <cfvo type="min"/>
        <cfvo type="max"/>
        <color theme="0"/>
        <color theme="0"/>
      </colorScale>
    </cfRule>
    <cfRule type="expression" dxfId="6683" priority="344">
      <formula>AZ15&lt;0</formula>
    </cfRule>
  </conditionalFormatting>
  <conditionalFormatting sqref="BA16:BA17">
    <cfRule type="colorScale" priority="364">
      <colorScale>
        <cfvo type="min"/>
        <cfvo type="max"/>
        <color theme="0"/>
        <color theme="0"/>
      </colorScale>
    </cfRule>
    <cfRule type="expression" dxfId="6682" priority="365">
      <formula>AZ16&lt;0</formula>
    </cfRule>
  </conditionalFormatting>
  <conditionalFormatting sqref="BA18">
    <cfRule type="colorScale" priority="340">
      <colorScale>
        <cfvo type="min"/>
        <cfvo type="max"/>
        <color theme="0"/>
        <color theme="0"/>
      </colorScale>
    </cfRule>
    <cfRule type="expression" dxfId="6681" priority="342">
      <formula>AZ18&lt;0</formula>
    </cfRule>
  </conditionalFormatting>
  <conditionalFormatting sqref="BA19:BA20">
    <cfRule type="colorScale" priority="362">
      <colorScale>
        <cfvo type="min"/>
        <cfvo type="max"/>
        <color theme="0"/>
        <color theme="0"/>
      </colorScale>
    </cfRule>
    <cfRule type="expression" dxfId="6680" priority="363">
      <formula>AZ19&lt;0</formula>
    </cfRule>
  </conditionalFormatting>
  <conditionalFormatting sqref="BA23">
    <cfRule type="colorScale" priority="337">
      <colorScale>
        <cfvo type="min"/>
        <cfvo type="max"/>
        <color theme="0"/>
        <color theme="0"/>
      </colorScale>
    </cfRule>
    <cfRule type="expression" dxfId="6679" priority="338">
      <formula>AZ23&lt;0</formula>
    </cfRule>
  </conditionalFormatting>
  <conditionalFormatting sqref="BA23:BA31">
    <cfRule type="expression" dxfId="6678" priority="331">
      <formula>IF(BA23="Validar","Rojo","Verde")</formula>
    </cfRule>
    <cfRule type="expression" priority="333">
      <formula>#REF!</formula>
    </cfRule>
  </conditionalFormatting>
  <conditionalFormatting sqref="BA24">
    <cfRule type="colorScale" priority="360">
      <colorScale>
        <cfvo type="min"/>
        <cfvo type="max"/>
        <color theme="0"/>
        <color theme="0"/>
      </colorScale>
    </cfRule>
    <cfRule type="expression" dxfId="6677" priority="361">
      <formula>AZ24&lt;0</formula>
    </cfRule>
  </conditionalFormatting>
  <conditionalFormatting sqref="BA25">
    <cfRule type="colorScale" priority="358">
      <colorScale>
        <cfvo type="min"/>
        <cfvo type="max"/>
        <color theme="0"/>
        <color theme="0"/>
      </colorScale>
    </cfRule>
    <cfRule type="expression" dxfId="6676" priority="359">
      <formula>AZ25&lt;0</formula>
    </cfRule>
  </conditionalFormatting>
  <conditionalFormatting sqref="BA26">
    <cfRule type="colorScale" priority="335">
      <colorScale>
        <cfvo type="min"/>
        <cfvo type="max"/>
        <color theme="0"/>
        <color theme="0"/>
      </colorScale>
    </cfRule>
    <cfRule type="expression" dxfId="6675" priority="336">
      <formula>AZ26&lt;0</formula>
    </cfRule>
  </conditionalFormatting>
  <conditionalFormatting sqref="BA27">
    <cfRule type="colorScale" priority="356">
      <colorScale>
        <cfvo type="min"/>
        <cfvo type="max"/>
        <color theme="0"/>
        <color theme="0"/>
      </colorScale>
    </cfRule>
    <cfRule type="expression" dxfId="6674" priority="357">
      <formula>AZ27&lt;0</formula>
    </cfRule>
  </conditionalFormatting>
  <conditionalFormatting sqref="BA28">
    <cfRule type="colorScale" priority="354">
      <colorScale>
        <cfvo type="min"/>
        <cfvo type="max"/>
        <color theme="0"/>
        <color theme="0"/>
      </colorScale>
    </cfRule>
    <cfRule type="expression" dxfId="6673" priority="355">
      <formula>AZ28&lt;0</formula>
    </cfRule>
  </conditionalFormatting>
  <conditionalFormatting sqref="BA29">
    <cfRule type="colorScale" priority="332">
      <colorScale>
        <cfvo type="min"/>
        <cfvo type="max"/>
        <color theme="0"/>
        <color theme="0"/>
      </colorScale>
    </cfRule>
    <cfRule type="expression" dxfId="6672" priority="334">
      <formula>AZ29&lt;0</formula>
    </cfRule>
  </conditionalFormatting>
  <conditionalFormatting sqref="BA30">
    <cfRule type="colorScale" priority="352">
      <colorScale>
        <cfvo type="min"/>
        <cfvo type="max"/>
        <color theme="0"/>
        <color theme="0"/>
      </colorScale>
    </cfRule>
    <cfRule type="expression" dxfId="6671" priority="353">
      <formula>AZ30&lt;0</formula>
    </cfRule>
  </conditionalFormatting>
  <conditionalFormatting sqref="BA31">
    <cfRule type="colorScale" priority="350">
      <colorScale>
        <cfvo type="min"/>
        <cfvo type="max"/>
        <color theme="0"/>
        <color theme="0"/>
      </colorScale>
    </cfRule>
    <cfRule type="expression" dxfId="6670" priority="351">
      <formula>AZ31&lt;0</formula>
    </cfRule>
  </conditionalFormatting>
  <conditionalFormatting sqref="BA39">
    <cfRule type="colorScale" priority="328">
      <colorScale>
        <cfvo type="min"/>
        <cfvo type="max"/>
        <color theme="0"/>
        <color theme="0"/>
      </colorScale>
    </cfRule>
    <cfRule type="expression" priority="329">
      <formula>#REF!</formula>
    </cfRule>
    <cfRule type="expression" dxfId="6669" priority="330">
      <formula>AZ39&lt;0</formula>
    </cfRule>
  </conditionalFormatting>
  <conditionalFormatting sqref="BA39:BA107">
    <cfRule type="expression" dxfId="6668" priority="309">
      <formula>IF(BA39="Validar","Rojo","Verde")</formula>
    </cfRule>
  </conditionalFormatting>
  <conditionalFormatting sqref="BA40:BA67">
    <cfRule type="colorScale" priority="347">
      <colorScale>
        <cfvo type="min"/>
        <cfvo type="max"/>
        <color theme="0"/>
        <color theme="0"/>
      </colorScale>
    </cfRule>
    <cfRule type="expression" priority="348">
      <formula>$F$19</formula>
    </cfRule>
    <cfRule type="expression" dxfId="6667" priority="349">
      <formula>AZ40&lt;0</formula>
    </cfRule>
  </conditionalFormatting>
  <conditionalFormatting sqref="BA68">
    <cfRule type="colorScale" priority="325">
      <colorScale>
        <cfvo type="min"/>
        <cfvo type="max"/>
        <color theme="0"/>
        <color theme="0"/>
      </colorScale>
    </cfRule>
    <cfRule type="expression" priority="326">
      <formula>#REF!</formula>
    </cfRule>
    <cfRule type="expression" dxfId="6666" priority="327">
      <formula>AZ68&lt;0</formula>
    </cfRule>
  </conditionalFormatting>
  <conditionalFormatting sqref="BA69:BA81">
    <cfRule type="colorScale" priority="372">
      <colorScale>
        <cfvo type="min"/>
        <cfvo type="max"/>
        <color theme="0"/>
        <color theme="0"/>
      </colorScale>
    </cfRule>
    <cfRule type="expression" priority="373">
      <formula>$F$19</formula>
    </cfRule>
    <cfRule type="expression" dxfId="6665" priority="374">
      <formula>AZ69&lt;0</formula>
    </cfRule>
  </conditionalFormatting>
  <conditionalFormatting sqref="BA82 BA92 BA103 BA107">
    <cfRule type="expression" dxfId="6664" priority="371">
      <formula>AZ82&lt;0</formula>
    </cfRule>
  </conditionalFormatting>
  <conditionalFormatting sqref="BA83">
    <cfRule type="colorScale" priority="310">
      <colorScale>
        <cfvo type="min"/>
        <cfvo type="max"/>
        <color theme="0"/>
        <color theme="0"/>
      </colorScale>
    </cfRule>
    <cfRule type="expression" priority="311">
      <formula>#REF!</formula>
    </cfRule>
    <cfRule type="expression" dxfId="6663" priority="312">
      <formula>AZ83&lt;0</formula>
    </cfRule>
  </conditionalFormatting>
  <conditionalFormatting sqref="BA84:BA91">
    <cfRule type="colorScale" priority="375">
      <colorScale>
        <cfvo type="min"/>
        <cfvo type="max"/>
        <color theme="0"/>
        <color theme="0"/>
      </colorScale>
    </cfRule>
    <cfRule type="expression" priority="376">
      <formula>$F$19</formula>
    </cfRule>
    <cfRule type="expression" dxfId="6662" priority="377">
      <formula>AZ84&lt;0</formula>
    </cfRule>
  </conditionalFormatting>
  <conditionalFormatting sqref="BA92 BA82 BA103 BA107">
    <cfRule type="colorScale" priority="370">
      <colorScale>
        <cfvo type="min"/>
        <cfvo type="max"/>
        <color theme="0"/>
        <color theme="0"/>
      </colorScale>
    </cfRule>
  </conditionalFormatting>
  <conditionalFormatting sqref="BA93">
    <cfRule type="colorScale" priority="322">
      <colorScale>
        <cfvo type="min"/>
        <cfvo type="max"/>
        <color theme="0"/>
        <color theme="0"/>
      </colorScale>
    </cfRule>
    <cfRule type="expression" priority="323">
      <formula>#REF!</formula>
    </cfRule>
    <cfRule type="expression" dxfId="6661" priority="324">
      <formula>AZ93&lt;0</formula>
    </cfRule>
  </conditionalFormatting>
  <conditionalFormatting sqref="BA94:BA102">
    <cfRule type="colorScale" priority="378">
      <colorScale>
        <cfvo type="min"/>
        <cfvo type="max"/>
        <color theme="0"/>
        <color theme="0"/>
      </colorScale>
    </cfRule>
    <cfRule type="expression" priority="379">
      <formula>$F$19</formula>
    </cfRule>
    <cfRule type="expression" dxfId="6660" priority="380">
      <formula>AZ94&lt;0</formula>
    </cfRule>
  </conditionalFormatting>
  <conditionalFormatting sqref="BA104">
    <cfRule type="colorScale" priority="319">
      <colorScale>
        <cfvo type="min"/>
        <cfvo type="max"/>
        <color theme="0"/>
        <color theme="0"/>
      </colorScale>
    </cfRule>
    <cfRule type="expression" priority="320">
      <formula>#REF!</formula>
    </cfRule>
    <cfRule type="expression" dxfId="6659" priority="321">
      <formula>AZ104&lt;0</formula>
    </cfRule>
  </conditionalFormatting>
  <conditionalFormatting sqref="BA105:BA106">
    <cfRule type="colorScale" priority="381">
      <colorScale>
        <cfvo type="min"/>
        <cfvo type="max"/>
        <color theme="0"/>
        <color theme="0"/>
      </colorScale>
    </cfRule>
    <cfRule type="expression" priority="382">
      <formula>$F$19</formula>
    </cfRule>
    <cfRule type="expression" dxfId="6658" priority="383">
      <formula>AZ105&lt;0</formula>
    </cfRule>
  </conditionalFormatting>
  <conditionalFormatting sqref="BA110">
    <cfRule type="colorScale" priority="384">
      <colorScale>
        <cfvo type="min"/>
        <cfvo type="max"/>
        <color theme="0"/>
        <color theme="0"/>
      </colorScale>
    </cfRule>
    <cfRule type="expression" dxfId="6657" priority="385">
      <formula>AZ110&lt;0</formula>
    </cfRule>
  </conditionalFormatting>
  <conditionalFormatting sqref="BA110:BA111">
    <cfRule type="expression" priority="307">
      <formula>$F$19</formula>
    </cfRule>
  </conditionalFormatting>
  <conditionalFormatting sqref="BA111">
    <cfRule type="colorScale" priority="306">
      <colorScale>
        <cfvo type="min"/>
        <cfvo type="max"/>
        <color theme="0"/>
        <color theme="0"/>
      </colorScale>
    </cfRule>
    <cfRule type="expression" dxfId="6656" priority="308">
      <formula>AZ111&lt;0</formula>
    </cfRule>
  </conditionalFormatting>
  <conditionalFormatting sqref="BA117:BA123">
    <cfRule type="colorScale" priority="389">
      <colorScale>
        <cfvo type="min"/>
        <cfvo type="max"/>
        <color theme="0"/>
        <color theme="0"/>
      </colorScale>
    </cfRule>
    <cfRule type="expression" priority="390">
      <formula>$F$19</formula>
    </cfRule>
    <cfRule type="expression" dxfId="6655" priority="391">
      <formula>AZ117&lt;0</formula>
    </cfRule>
  </conditionalFormatting>
  <conditionalFormatting sqref="BA125">
    <cfRule type="colorScale" priority="316">
      <colorScale>
        <cfvo type="min"/>
        <cfvo type="max"/>
        <color theme="0"/>
        <color theme="0"/>
      </colorScale>
    </cfRule>
    <cfRule type="expression" priority="317">
      <formula>#REF!</formula>
    </cfRule>
    <cfRule type="expression" dxfId="6654" priority="318">
      <formula>AZ125&lt;0</formula>
    </cfRule>
  </conditionalFormatting>
  <conditionalFormatting sqref="BA125:BA135">
    <cfRule type="expression" dxfId="6653" priority="315">
      <formula>IF(BA125="Validar","Rojo","Verde")</formula>
    </cfRule>
  </conditionalFormatting>
  <conditionalFormatting sqref="BA126:BA132">
    <cfRule type="colorScale" priority="392">
      <colorScale>
        <cfvo type="min"/>
        <cfvo type="max"/>
        <color theme="0"/>
        <color theme="0"/>
      </colorScale>
    </cfRule>
    <cfRule type="expression" dxfId="6652" priority="394">
      <formula>AZ126&lt;0</formula>
    </cfRule>
  </conditionalFormatting>
  <conditionalFormatting sqref="BA126:BA134">
    <cfRule type="expression" priority="393">
      <formula>$F$19</formula>
    </cfRule>
  </conditionalFormatting>
  <conditionalFormatting sqref="BA133:BA134">
    <cfRule type="colorScale" priority="395">
      <colorScale>
        <cfvo type="min"/>
        <cfvo type="max"/>
        <color theme="0"/>
        <color theme="0"/>
      </colorScale>
    </cfRule>
    <cfRule type="expression" dxfId="6651" priority="396">
      <formula>AZ133&lt;0</formula>
    </cfRule>
  </conditionalFormatting>
  <conditionalFormatting sqref="BA135">
    <cfRule type="colorScale" priority="386">
      <colorScale>
        <cfvo type="min"/>
        <cfvo type="max"/>
        <color theme="0"/>
        <color theme="0"/>
      </colorScale>
    </cfRule>
    <cfRule type="expression" priority="387">
      <formula>$F$23</formula>
    </cfRule>
    <cfRule type="expression" dxfId="6650" priority="388">
      <formula>AZ135&lt;0</formula>
    </cfRule>
  </conditionalFormatting>
  <conditionalFormatting sqref="BA110:BA111">
    <cfRule type="expression" dxfId="6649" priority="305">
      <formula>IF(BA110="Validar","Rojo","Verde")</formula>
    </cfRule>
  </conditionalFormatting>
  <conditionalFormatting sqref="BA117:BA123">
    <cfRule type="expression" dxfId="6648" priority="313">
      <formula>IF(BA117="Validar","Rojo","Verde")</formula>
    </cfRule>
  </conditionalFormatting>
  <conditionalFormatting sqref="BA82 BA92 BA103 BA107">
    <cfRule type="expression" priority="314">
      <formula>$F$23</formula>
    </cfRule>
  </conditionalFormatting>
  <conditionalFormatting sqref="BA6">
    <cfRule type="colorScale" priority="303">
      <colorScale>
        <cfvo type="min"/>
        <cfvo type="max"/>
        <color theme="0"/>
        <color theme="0"/>
      </colorScale>
    </cfRule>
    <cfRule type="expression" dxfId="6647" priority="304">
      <formula>AZ6&lt;0</formula>
    </cfRule>
  </conditionalFormatting>
  <conditionalFormatting sqref="BA6">
    <cfRule type="expression" dxfId="6646" priority="301">
      <formula>IF(BA6="Validar","Rojo","Verde")</formula>
    </cfRule>
    <cfRule type="expression" priority="302">
      <formula>#REF!</formula>
    </cfRule>
  </conditionalFormatting>
  <conditionalFormatting sqref="BA7:BA8">
    <cfRule type="colorScale" priority="299">
      <colorScale>
        <cfvo type="min"/>
        <cfvo type="max"/>
        <color theme="0"/>
        <color theme="0"/>
      </colorScale>
    </cfRule>
    <cfRule type="expression" dxfId="6645" priority="300">
      <formula>AZ7&lt;0</formula>
    </cfRule>
  </conditionalFormatting>
  <conditionalFormatting sqref="BA7:BA8">
    <cfRule type="expression" dxfId="6644" priority="297">
      <formula>IF(BA7="Validar","Rojo","Verde")</formula>
    </cfRule>
    <cfRule type="expression" priority="298">
      <formula>#REF!</formula>
    </cfRule>
  </conditionalFormatting>
  <conditionalFormatting sqref="BY9">
    <cfRule type="colorScale" priority="268">
      <colorScale>
        <cfvo type="min"/>
        <cfvo type="max"/>
        <color theme="0"/>
        <color theme="0"/>
      </colorScale>
    </cfRule>
    <cfRule type="expression" dxfId="6643" priority="269">
      <formula>BX9&lt;0</formula>
    </cfRule>
  </conditionalFormatting>
  <conditionalFormatting sqref="BY9:BY20">
    <cfRule type="expression" dxfId="6642" priority="239">
      <formula>IF(BY9="Validar","Rojo","Verde")</formula>
    </cfRule>
    <cfRule type="expression" priority="241">
      <formula>#REF!</formula>
    </cfRule>
  </conditionalFormatting>
  <conditionalFormatting sqref="BY10">
    <cfRule type="colorScale" priority="245">
      <colorScale>
        <cfvo type="min"/>
        <cfvo type="max"/>
        <color theme="0"/>
        <color theme="0"/>
      </colorScale>
    </cfRule>
    <cfRule type="expression" dxfId="6641" priority="246">
      <formula>BX10&lt;0</formula>
    </cfRule>
  </conditionalFormatting>
  <conditionalFormatting sqref="BY11:BY14">
    <cfRule type="colorScale" priority="266">
      <colorScale>
        <cfvo type="min"/>
        <cfvo type="max"/>
        <color theme="0"/>
        <color theme="0"/>
      </colorScale>
    </cfRule>
    <cfRule type="expression" dxfId="6640" priority="267">
      <formula>BX11&lt;0</formula>
    </cfRule>
  </conditionalFormatting>
  <conditionalFormatting sqref="BY15">
    <cfRule type="colorScale" priority="243">
      <colorScale>
        <cfvo type="min"/>
        <cfvo type="max"/>
        <color theme="0"/>
        <color theme="0"/>
      </colorScale>
    </cfRule>
    <cfRule type="expression" dxfId="6639" priority="244">
      <formula>BX15&lt;0</formula>
    </cfRule>
  </conditionalFormatting>
  <conditionalFormatting sqref="BY16:BY17">
    <cfRule type="colorScale" priority="264">
      <colorScale>
        <cfvo type="min"/>
        <cfvo type="max"/>
        <color theme="0"/>
        <color theme="0"/>
      </colorScale>
    </cfRule>
    <cfRule type="expression" dxfId="6638" priority="265">
      <formula>BX16&lt;0</formula>
    </cfRule>
  </conditionalFormatting>
  <conditionalFormatting sqref="BY18">
    <cfRule type="colorScale" priority="240">
      <colorScale>
        <cfvo type="min"/>
        <cfvo type="max"/>
        <color theme="0"/>
        <color theme="0"/>
      </colorScale>
    </cfRule>
    <cfRule type="expression" dxfId="6637" priority="242">
      <formula>BX18&lt;0</formula>
    </cfRule>
  </conditionalFormatting>
  <conditionalFormatting sqref="BY19:BY20">
    <cfRule type="colorScale" priority="262">
      <colorScale>
        <cfvo type="min"/>
        <cfvo type="max"/>
        <color theme="0"/>
        <color theme="0"/>
      </colorScale>
    </cfRule>
    <cfRule type="expression" dxfId="6636" priority="263">
      <formula>BX19&lt;0</formula>
    </cfRule>
  </conditionalFormatting>
  <conditionalFormatting sqref="BY23">
    <cfRule type="colorScale" priority="237">
      <colorScale>
        <cfvo type="min"/>
        <cfvo type="max"/>
        <color theme="0"/>
        <color theme="0"/>
      </colorScale>
    </cfRule>
    <cfRule type="expression" dxfId="6635" priority="238">
      <formula>BX23&lt;0</formula>
    </cfRule>
  </conditionalFormatting>
  <conditionalFormatting sqref="BY23:BY31">
    <cfRule type="expression" dxfId="6634" priority="231">
      <formula>IF(BY23="Validar","Rojo","Verde")</formula>
    </cfRule>
    <cfRule type="expression" priority="233">
      <formula>#REF!</formula>
    </cfRule>
  </conditionalFormatting>
  <conditionalFormatting sqref="BY24">
    <cfRule type="colorScale" priority="260">
      <colorScale>
        <cfvo type="min"/>
        <cfvo type="max"/>
        <color theme="0"/>
        <color theme="0"/>
      </colorScale>
    </cfRule>
    <cfRule type="expression" dxfId="6633" priority="261">
      <formula>BX24&lt;0</formula>
    </cfRule>
  </conditionalFormatting>
  <conditionalFormatting sqref="BY25">
    <cfRule type="colorScale" priority="258">
      <colorScale>
        <cfvo type="min"/>
        <cfvo type="max"/>
        <color theme="0"/>
        <color theme="0"/>
      </colorScale>
    </cfRule>
    <cfRule type="expression" dxfId="6632" priority="259">
      <formula>BX25&lt;0</formula>
    </cfRule>
  </conditionalFormatting>
  <conditionalFormatting sqref="BY26">
    <cfRule type="colorScale" priority="235">
      <colorScale>
        <cfvo type="min"/>
        <cfvo type="max"/>
        <color theme="0"/>
        <color theme="0"/>
      </colorScale>
    </cfRule>
    <cfRule type="expression" dxfId="6631" priority="236">
      <formula>BX26&lt;0</formula>
    </cfRule>
  </conditionalFormatting>
  <conditionalFormatting sqref="BY27">
    <cfRule type="colorScale" priority="256">
      <colorScale>
        <cfvo type="min"/>
        <cfvo type="max"/>
        <color theme="0"/>
        <color theme="0"/>
      </colorScale>
    </cfRule>
    <cfRule type="expression" dxfId="6630" priority="257">
      <formula>BX27&lt;0</formula>
    </cfRule>
  </conditionalFormatting>
  <conditionalFormatting sqref="BY28">
    <cfRule type="colorScale" priority="254">
      <colorScale>
        <cfvo type="min"/>
        <cfvo type="max"/>
        <color theme="0"/>
        <color theme="0"/>
      </colorScale>
    </cfRule>
    <cfRule type="expression" dxfId="6629" priority="255">
      <formula>BX28&lt;0</formula>
    </cfRule>
  </conditionalFormatting>
  <conditionalFormatting sqref="BY29">
    <cfRule type="colorScale" priority="232">
      <colorScale>
        <cfvo type="min"/>
        <cfvo type="max"/>
        <color theme="0"/>
        <color theme="0"/>
      </colorScale>
    </cfRule>
    <cfRule type="expression" dxfId="6628" priority="234">
      <formula>BX29&lt;0</formula>
    </cfRule>
  </conditionalFormatting>
  <conditionalFormatting sqref="BY30">
    <cfRule type="colorScale" priority="252">
      <colorScale>
        <cfvo type="min"/>
        <cfvo type="max"/>
        <color theme="0"/>
        <color theme="0"/>
      </colorScale>
    </cfRule>
    <cfRule type="expression" dxfId="6627" priority="253">
      <formula>BX30&lt;0</formula>
    </cfRule>
  </conditionalFormatting>
  <conditionalFormatting sqref="BY31">
    <cfRule type="colorScale" priority="250">
      <colorScale>
        <cfvo type="min"/>
        <cfvo type="max"/>
        <color theme="0"/>
        <color theme="0"/>
      </colorScale>
    </cfRule>
    <cfRule type="expression" dxfId="6626" priority="251">
      <formula>BX31&lt;0</formula>
    </cfRule>
  </conditionalFormatting>
  <conditionalFormatting sqref="BY39">
    <cfRule type="colorScale" priority="228">
      <colorScale>
        <cfvo type="min"/>
        <cfvo type="max"/>
        <color theme="0"/>
        <color theme="0"/>
      </colorScale>
    </cfRule>
    <cfRule type="expression" priority="229">
      <formula>#REF!</formula>
    </cfRule>
    <cfRule type="expression" dxfId="6625" priority="230">
      <formula>BX39&lt;0</formula>
    </cfRule>
  </conditionalFormatting>
  <conditionalFormatting sqref="BY39:BY107">
    <cfRule type="expression" dxfId="6624" priority="209">
      <formula>IF(BY39="Validar","Rojo","Verde")</formula>
    </cfRule>
  </conditionalFormatting>
  <conditionalFormatting sqref="BY40:BY67">
    <cfRule type="colorScale" priority="247">
      <colorScale>
        <cfvo type="min"/>
        <cfvo type="max"/>
        <color theme="0"/>
        <color theme="0"/>
      </colorScale>
    </cfRule>
    <cfRule type="expression" priority="248">
      <formula>$F$19</formula>
    </cfRule>
    <cfRule type="expression" dxfId="6623" priority="249">
      <formula>BX40&lt;0</formula>
    </cfRule>
  </conditionalFormatting>
  <conditionalFormatting sqref="BY68">
    <cfRule type="colorScale" priority="225">
      <colorScale>
        <cfvo type="min"/>
        <cfvo type="max"/>
        <color theme="0"/>
        <color theme="0"/>
      </colorScale>
    </cfRule>
    <cfRule type="expression" priority="226">
      <formula>#REF!</formula>
    </cfRule>
    <cfRule type="expression" dxfId="6622" priority="227">
      <formula>BX68&lt;0</formula>
    </cfRule>
  </conditionalFormatting>
  <conditionalFormatting sqref="BY69:BY81">
    <cfRule type="colorScale" priority="272">
      <colorScale>
        <cfvo type="min"/>
        <cfvo type="max"/>
        <color theme="0"/>
        <color theme="0"/>
      </colorScale>
    </cfRule>
    <cfRule type="expression" priority="273">
      <formula>$F$19</formula>
    </cfRule>
    <cfRule type="expression" dxfId="6621" priority="274">
      <formula>BX69&lt;0</formula>
    </cfRule>
  </conditionalFormatting>
  <conditionalFormatting sqref="BY82 BY92 BY103 BY107">
    <cfRule type="expression" dxfId="6620" priority="271">
      <formula>BX82&lt;0</formula>
    </cfRule>
  </conditionalFormatting>
  <conditionalFormatting sqref="BY83">
    <cfRule type="colorScale" priority="210">
      <colorScale>
        <cfvo type="min"/>
        <cfvo type="max"/>
        <color theme="0"/>
        <color theme="0"/>
      </colorScale>
    </cfRule>
    <cfRule type="expression" priority="211">
      <formula>#REF!</formula>
    </cfRule>
    <cfRule type="expression" dxfId="6619" priority="212">
      <formula>BX83&lt;0</formula>
    </cfRule>
  </conditionalFormatting>
  <conditionalFormatting sqref="BY84:BY91">
    <cfRule type="colorScale" priority="275">
      <colorScale>
        <cfvo type="min"/>
        <cfvo type="max"/>
        <color theme="0"/>
        <color theme="0"/>
      </colorScale>
    </cfRule>
    <cfRule type="expression" priority="276">
      <formula>$F$19</formula>
    </cfRule>
    <cfRule type="expression" dxfId="6618" priority="277">
      <formula>BX84&lt;0</formula>
    </cfRule>
  </conditionalFormatting>
  <conditionalFormatting sqref="BY82 BY92 BY103 BY107">
    <cfRule type="colorScale" priority="270">
      <colorScale>
        <cfvo type="min"/>
        <cfvo type="max"/>
        <color theme="0"/>
        <color theme="0"/>
      </colorScale>
    </cfRule>
  </conditionalFormatting>
  <conditionalFormatting sqref="BY93">
    <cfRule type="colorScale" priority="222">
      <colorScale>
        <cfvo type="min"/>
        <cfvo type="max"/>
        <color theme="0"/>
        <color theme="0"/>
      </colorScale>
    </cfRule>
    <cfRule type="expression" priority="223">
      <formula>#REF!</formula>
    </cfRule>
    <cfRule type="expression" dxfId="6617" priority="224">
      <formula>BX93&lt;0</formula>
    </cfRule>
  </conditionalFormatting>
  <conditionalFormatting sqref="BY94:BY102">
    <cfRule type="colorScale" priority="278">
      <colorScale>
        <cfvo type="min"/>
        <cfvo type="max"/>
        <color theme="0"/>
        <color theme="0"/>
      </colorScale>
    </cfRule>
    <cfRule type="expression" priority="279">
      <formula>$F$19</formula>
    </cfRule>
    <cfRule type="expression" dxfId="6616" priority="280">
      <formula>BX94&lt;0</formula>
    </cfRule>
  </conditionalFormatting>
  <conditionalFormatting sqref="BY104">
    <cfRule type="colorScale" priority="219">
      <colorScale>
        <cfvo type="min"/>
        <cfvo type="max"/>
        <color theme="0"/>
        <color theme="0"/>
      </colorScale>
    </cfRule>
    <cfRule type="expression" priority="220">
      <formula>#REF!</formula>
    </cfRule>
    <cfRule type="expression" dxfId="6615" priority="221">
      <formula>BX104&lt;0</formula>
    </cfRule>
  </conditionalFormatting>
  <conditionalFormatting sqref="BY105:BY106">
    <cfRule type="colorScale" priority="281">
      <colorScale>
        <cfvo type="min"/>
        <cfvo type="max"/>
        <color theme="0"/>
        <color theme="0"/>
      </colorScale>
    </cfRule>
    <cfRule type="expression" priority="282">
      <formula>$F$19</formula>
    </cfRule>
    <cfRule type="expression" dxfId="6614" priority="283">
      <formula>BX105&lt;0</formula>
    </cfRule>
  </conditionalFormatting>
  <conditionalFormatting sqref="BY110">
    <cfRule type="colorScale" priority="284">
      <colorScale>
        <cfvo type="min"/>
        <cfvo type="max"/>
        <color theme="0"/>
        <color theme="0"/>
      </colorScale>
    </cfRule>
    <cfRule type="expression" dxfId="6613" priority="285">
      <formula>BX110&lt;0</formula>
    </cfRule>
  </conditionalFormatting>
  <conditionalFormatting sqref="BY110:BY111">
    <cfRule type="expression" priority="207">
      <formula>$F$19</formula>
    </cfRule>
  </conditionalFormatting>
  <conditionalFormatting sqref="BY111">
    <cfRule type="colorScale" priority="206">
      <colorScale>
        <cfvo type="min"/>
        <cfvo type="max"/>
        <color theme="0"/>
        <color theme="0"/>
      </colorScale>
    </cfRule>
    <cfRule type="expression" dxfId="6612" priority="208">
      <formula>BX111&lt;0</formula>
    </cfRule>
  </conditionalFormatting>
  <conditionalFormatting sqref="BY117:BY123">
    <cfRule type="colorScale" priority="289">
      <colorScale>
        <cfvo type="min"/>
        <cfvo type="max"/>
        <color theme="0"/>
        <color theme="0"/>
      </colorScale>
    </cfRule>
    <cfRule type="expression" priority="290">
      <formula>$F$19</formula>
    </cfRule>
    <cfRule type="expression" dxfId="6611" priority="291">
      <formula>BX117&lt;0</formula>
    </cfRule>
  </conditionalFormatting>
  <conditionalFormatting sqref="BY125">
    <cfRule type="colorScale" priority="216">
      <colorScale>
        <cfvo type="min"/>
        <cfvo type="max"/>
        <color theme="0"/>
        <color theme="0"/>
      </colorScale>
    </cfRule>
    <cfRule type="expression" priority="217">
      <formula>#REF!</formula>
    </cfRule>
    <cfRule type="expression" dxfId="6610" priority="218">
      <formula>BX125&lt;0</formula>
    </cfRule>
  </conditionalFormatting>
  <conditionalFormatting sqref="BY125:BY135">
    <cfRule type="expression" dxfId="6609" priority="215">
      <formula>IF(BY125="Validar","Rojo","Verde")</formula>
    </cfRule>
  </conditionalFormatting>
  <conditionalFormatting sqref="BY126:BY132">
    <cfRule type="colorScale" priority="292">
      <colorScale>
        <cfvo type="min"/>
        <cfvo type="max"/>
        <color theme="0"/>
        <color theme="0"/>
      </colorScale>
    </cfRule>
    <cfRule type="expression" dxfId="6608" priority="294">
      <formula>BX126&lt;0</formula>
    </cfRule>
  </conditionalFormatting>
  <conditionalFormatting sqref="BY126:BY134">
    <cfRule type="expression" priority="293">
      <formula>$F$19</formula>
    </cfRule>
  </conditionalFormatting>
  <conditionalFormatting sqref="BY133:BY134">
    <cfRule type="colorScale" priority="295">
      <colorScale>
        <cfvo type="min"/>
        <cfvo type="max"/>
        <color theme="0"/>
        <color theme="0"/>
      </colorScale>
    </cfRule>
    <cfRule type="expression" dxfId="6607" priority="296">
      <formula>BX133&lt;0</formula>
    </cfRule>
  </conditionalFormatting>
  <conditionalFormatting sqref="BY135">
    <cfRule type="colorScale" priority="286">
      <colorScale>
        <cfvo type="min"/>
        <cfvo type="max"/>
        <color theme="0"/>
        <color theme="0"/>
      </colorScale>
    </cfRule>
    <cfRule type="expression" priority="287">
      <formula>$F$23</formula>
    </cfRule>
    <cfRule type="expression" dxfId="6606" priority="288">
      <formula>BX135&lt;0</formula>
    </cfRule>
  </conditionalFormatting>
  <conditionalFormatting sqref="BY110:BY111">
    <cfRule type="expression" dxfId="6605" priority="205">
      <formula>IF(BY110="Validar","Rojo","Verde")</formula>
    </cfRule>
  </conditionalFormatting>
  <conditionalFormatting sqref="BY117:BY123">
    <cfRule type="expression" dxfId="6604" priority="213">
      <formula>IF(BY117="Validar","Rojo","Verde")</formula>
    </cfRule>
  </conditionalFormatting>
  <conditionalFormatting sqref="BY82 BY92 BY103 BY107">
    <cfRule type="expression" priority="214">
      <formula>$F$23</formula>
    </cfRule>
  </conditionalFormatting>
  <conditionalFormatting sqref="BY6">
    <cfRule type="colorScale" priority="203">
      <colorScale>
        <cfvo type="min"/>
        <cfvo type="max"/>
        <color theme="0"/>
        <color theme="0"/>
      </colorScale>
    </cfRule>
    <cfRule type="expression" dxfId="6603" priority="204">
      <formula>BX6&lt;0</formula>
    </cfRule>
  </conditionalFormatting>
  <conditionalFormatting sqref="BY6">
    <cfRule type="expression" dxfId="6602" priority="201">
      <formula>IF(BY6="Validar","Rojo","Verde")</formula>
    </cfRule>
    <cfRule type="expression" priority="202">
      <formula>#REF!</formula>
    </cfRule>
  </conditionalFormatting>
  <conditionalFormatting sqref="BY7:BY8">
    <cfRule type="colorScale" priority="199">
      <colorScale>
        <cfvo type="min"/>
        <cfvo type="max"/>
        <color theme="0"/>
        <color theme="0"/>
      </colorScale>
    </cfRule>
    <cfRule type="expression" dxfId="6601" priority="200">
      <formula>BX7&lt;0</formula>
    </cfRule>
  </conditionalFormatting>
  <conditionalFormatting sqref="BY7:BY8">
    <cfRule type="expression" dxfId="6600" priority="197">
      <formula>IF(BY7="Validar","Rojo","Verde")</formula>
    </cfRule>
    <cfRule type="expression" priority="198">
      <formula>#REF!</formula>
    </cfRule>
  </conditionalFormatting>
  <conditionalFormatting sqref="C5">
    <cfRule type="colorScale" priority="195">
      <colorScale>
        <cfvo type="min"/>
        <cfvo type="max"/>
        <color theme="0"/>
        <color theme="0"/>
      </colorScale>
    </cfRule>
    <cfRule type="expression" dxfId="6599" priority="196">
      <formula>B5&lt;0</formula>
    </cfRule>
  </conditionalFormatting>
  <conditionalFormatting sqref="C5">
    <cfRule type="expression" dxfId="6598" priority="193">
      <formula>IF(C5="Validar","Rojo","Verde")</formula>
    </cfRule>
    <cfRule type="expression" priority="194">
      <formula>#REF!</formula>
    </cfRule>
  </conditionalFormatting>
  <conditionalFormatting sqref="R5">
    <cfRule type="colorScale" priority="191">
      <colorScale>
        <cfvo type="min"/>
        <cfvo type="max"/>
        <color theme="0"/>
        <color theme="0"/>
      </colorScale>
    </cfRule>
    <cfRule type="expression" dxfId="6597" priority="192">
      <formula>Q5&lt;0</formula>
    </cfRule>
  </conditionalFormatting>
  <conditionalFormatting sqref="R5">
    <cfRule type="expression" dxfId="6596" priority="189">
      <formula>IF(R5="Validar","Rojo","Verde")</formula>
    </cfRule>
    <cfRule type="expression" priority="190">
      <formula>#REF!</formula>
    </cfRule>
  </conditionalFormatting>
  <conditionalFormatting sqref="X5">
    <cfRule type="colorScale" priority="180">
      <colorScale>
        <cfvo type="min"/>
        <cfvo type="max"/>
        <color theme="0"/>
        <color theme="0"/>
      </colorScale>
    </cfRule>
    <cfRule type="expression" dxfId="6595" priority="181">
      <formula>W5&lt;0</formula>
    </cfRule>
  </conditionalFormatting>
  <conditionalFormatting sqref="X5">
    <cfRule type="expression" dxfId="6594" priority="178">
      <formula>IF(X5="Validar","Rojo","Verde")</formula>
    </cfRule>
    <cfRule type="expression" priority="179">
      <formula>#REF!</formula>
    </cfRule>
  </conditionalFormatting>
  <conditionalFormatting sqref="AB5">
    <cfRule type="colorScale" priority="185">
      <colorScale>
        <cfvo type="min"/>
        <cfvo type="max"/>
        <color theme="0"/>
        <color theme="0"/>
      </colorScale>
    </cfRule>
    <cfRule type="expression" dxfId="6593" priority="186">
      <formula>AA5&lt;0</formula>
    </cfRule>
  </conditionalFormatting>
  <conditionalFormatting sqref="AB5">
    <cfRule type="expression" dxfId="6592" priority="183">
      <formula>IF(AB5="Validar","Rojo","Verde")</formula>
    </cfRule>
    <cfRule type="expression" priority="184">
      <formula>#REF!</formula>
    </cfRule>
  </conditionalFormatting>
  <conditionalFormatting sqref="AV5">
    <cfRule type="colorScale" priority="175">
      <colorScale>
        <cfvo type="min"/>
        <cfvo type="max"/>
        <color theme="0"/>
        <color theme="0"/>
      </colorScale>
    </cfRule>
    <cfRule type="expression" dxfId="6591" priority="176">
      <formula>AU5&lt;0</formula>
    </cfRule>
  </conditionalFormatting>
  <conditionalFormatting sqref="AV5">
    <cfRule type="expression" dxfId="6590" priority="173">
      <formula>IF(AV5="Validar","Rojo","Verde")</formula>
    </cfRule>
    <cfRule type="expression" priority="174">
      <formula>#REF!</formula>
    </cfRule>
  </conditionalFormatting>
  <conditionalFormatting sqref="BB5">
    <cfRule type="colorScale" priority="170">
      <colorScale>
        <cfvo type="min"/>
        <cfvo type="max"/>
        <color theme="0"/>
        <color theme="0"/>
      </colorScale>
    </cfRule>
    <cfRule type="expression" dxfId="6589" priority="171">
      <formula>BA5&lt;0</formula>
    </cfRule>
  </conditionalFormatting>
  <conditionalFormatting sqref="BB5">
    <cfRule type="expression" dxfId="6588" priority="168">
      <formula>IF(BB5="Validar","Rojo","Verde")</formula>
    </cfRule>
    <cfRule type="expression" priority="169">
      <formula>#REF!</formula>
    </cfRule>
  </conditionalFormatting>
  <conditionalFormatting sqref="BF5">
    <cfRule type="colorScale" priority="165">
      <colorScale>
        <cfvo type="min"/>
        <cfvo type="max"/>
        <color theme="0"/>
        <color theme="0"/>
      </colorScale>
    </cfRule>
    <cfRule type="expression" dxfId="6587" priority="166">
      <formula>BE5&lt;0</formula>
    </cfRule>
  </conditionalFormatting>
  <conditionalFormatting sqref="BF5">
    <cfRule type="expression" dxfId="6586" priority="163">
      <formula>IF(BF5="Validar","Rojo","Verde")</formula>
    </cfRule>
    <cfRule type="expression" priority="164">
      <formula>#REF!</formula>
    </cfRule>
  </conditionalFormatting>
  <conditionalFormatting sqref="BZ5">
    <cfRule type="colorScale" priority="160">
      <colorScale>
        <cfvo type="min"/>
        <cfvo type="max"/>
        <color theme="0"/>
        <color theme="0"/>
      </colorScale>
    </cfRule>
    <cfRule type="expression" dxfId="6585" priority="161">
      <formula>BY5&lt;0</formula>
    </cfRule>
  </conditionalFormatting>
  <conditionalFormatting sqref="BZ5">
    <cfRule type="expression" dxfId="6584" priority="158">
      <formula>IF(BZ5="Validar","Rojo","Verde")</formula>
    </cfRule>
    <cfRule type="expression" priority="159">
      <formula>#REF!</formula>
    </cfRule>
  </conditionalFormatting>
  <conditionalFormatting sqref="CX5">
    <cfRule type="colorScale" priority="155">
      <colorScale>
        <cfvo type="min"/>
        <cfvo type="max"/>
        <color theme="0"/>
        <color theme="0"/>
      </colorScale>
    </cfRule>
    <cfRule type="expression" dxfId="6583" priority="156">
      <formula>CW5&lt;0</formula>
    </cfRule>
  </conditionalFormatting>
  <conditionalFormatting sqref="CX5">
    <cfRule type="expression" dxfId="6582" priority="153">
      <formula>IF(CX5="Validar","Rojo","Verde")</formula>
    </cfRule>
    <cfRule type="expression" priority="154">
      <formula>#REF!</formula>
    </cfRule>
  </conditionalFormatting>
  <conditionalFormatting sqref="CD5">
    <cfRule type="colorScale" priority="150">
      <colorScale>
        <cfvo type="min"/>
        <cfvo type="max"/>
        <color theme="0"/>
        <color theme="0"/>
      </colorScale>
    </cfRule>
    <cfRule type="expression" dxfId="6581" priority="151">
      <formula>CC5&lt;0</formula>
    </cfRule>
  </conditionalFormatting>
  <conditionalFormatting sqref="CD5">
    <cfRule type="expression" dxfId="6580" priority="148">
      <formula>IF(CD5="Validar","Rojo","Verde")</formula>
    </cfRule>
    <cfRule type="expression" priority="149">
      <formula>#REF!</formula>
    </cfRule>
  </conditionalFormatting>
  <conditionalFormatting sqref="AI5">
    <cfRule type="colorScale" priority="145">
      <colorScale>
        <cfvo type="min"/>
        <cfvo type="max"/>
        <color theme="0"/>
        <color theme="0"/>
      </colorScale>
    </cfRule>
    <cfRule type="expression" dxfId="6579" priority="146">
      <formula>AH5&lt;0</formula>
    </cfRule>
  </conditionalFormatting>
  <conditionalFormatting sqref="AI5">
    <cfRule type="expression" dxfId="6578" priority="143">
      <formula>IF(AI5="Validar","Rojo","Verde")</formula>
    </cfRule>
    <cfRule type="expression" priority="144">
      <formula>#REF!</formula>
    </cfRule>
  </conditionalFormatting>
  <conditionalFormatting sqref="AP5">
    <cfRule type="colorScale" priority="140">
      <colorScale>
        <cfvo type="min"/>
        <cfvo type="max"/>
        <color theme="0"/>
        <color theme="0"/>
      </colorScale>
    </cfRule>
    <cfRule type="expression" dxfId="6577" priority="141">
      <formula>AO5&lt;0</formula>
    </cfRule>
  </conditionalFormatting>
  <conditionalFormatting sqref="AP5">
    <cfRule type="expression" dxfId="6576" priority="138">
      <formula>IF(AP5="Validar","Rojo","Verde")</formula>
    </cfRule>
    <cfRule type="expression" priority="139">
      <formula>#REF!</formula>
    </cfRule>
  </conditionalFormatting>
  <conditionalFormatting sqref="BM5">
    <cfRule type="colorScale" priority="135">
      <colorScale>
        <cfvo type="min"/>
        <cfvo type="max"/>
        <color theme="0"/>
        <color theme="0"/>
      </colorScale>
    </cfRule>
    <cfRule type="expression" dxfId="6575" priority="136">
      <formula>BL5&lt;0</formula>
    </cfRule>
  </conditionalFormatting>
  <conditionalFormatting sqref="BM5">
    <cfRule type="expression" dxfId="6574" priority="133">
      <formula>IF(BM5="Validar","Rojo","Verde")</formula>
    </cfRule>
    <cfRule type="expression" priority="134">
      <formula>#REF!</formula>
    </cfRule>
  </conditionalFormatting>
  <conditionalFormatting sqref="BT5">
    <cfRule type="colorScale" priority="130">
      <colorScale>
        <cfvo type="min"/>
        <cfvo type="max"/>
        <color theme="0"/>
        <color theme="0"/>
      </colorScale>
    </cfRule>
    <cfRule type="expression" dxfId="6573" priority="131">
      <formula>BS5&lt;0</formula>
    </cfRule>
  </conditionalFormatting>
  <conditionalFormatting sqref="BT5">
    <cfRule type="expression" dxfId="6572" priority="128">
      <formula>IF(BT5="Validar","Rojo","Verde")</formula>
    </cfRule>
    <cfRule type="expression" priority="129">
      <formula>#REF!</formula>
    </cfRule>
  </conditionalFormatting>
  <conditionalFormatting sqref="CK5">
    <cfRule type="colorScale" priority="125">
      <colorScale>
        <cfvo type="min"/>
        <cfvo type="max"/>
        <color theme="0"/>
        <color theme="0"/>
      </colorScale>
    </cfRule>
    <cfRule type="expression" dxfId="6571" priority="126">
      <formula>CJ5&lt;0</formula>
    </cfRule>
  </conditionalFormatting>
  <conditionalFormatting sqref="CK5">
    <cfRule type="expression" dxfId="6570" priority="123">
      <formula>IF(CK5="Validar","Rojo","Verde")</formula>
    </cfRule>
    <cfRule type="expression" priority="124">
      <formula>#REF!</formula>
    </cfRule>
  </conditionalFormatting>
  <conditionalFormatting sqref="CR5">
    <cfRule type="colorScale" priority="120">
      <colorScale>
        <cfvo type="min"/>
        <cfvo type="max"/>
        <color theme="0"/>
        <color theme="0"/>
      </colorScale>
    </cfRule>
    <cfRule type="expression" dxfId="6569" priority="121">
      <formula>CQ5&lt;0</formula>
    </cfRule>
  </conditionalFormatting>
  <conditionalFormatting sqref="CR5">
    <cfRule type="expression" dxfId="6568" priority="118">
      <formula>IF(CR5="Validar","Rojo","Verde")</formula>
    </cfRule>
    <cfRule type="expression" priority="119">
      <formula>#REF!</formula>
    </cfRule>
  </conditionalFormatting>
  <conditionalFormatting sqref="F5">
    <cfRule type="colorScale" priority="115">
      <colorScale>
        <cfvo type="min"/>
        <cfvo type="max"/>
        <color theme="0"/>
        <color theme="0"/>
      </colorScale>
    </cfRule>
    <cfRule type="expression" dxfId="6567" priority="116">
      <formula>E5&lt;0</formula>
    </cfRule>
  </conditionalFormatting>
  <conditionalFormatting sqref="F5">
    <cfRule type="expression" dxfId="6566" priority="113">
      <formula>IF(F5="Validar","Rojo","Verde")</formula>
    </cfRule>
    <cfRule type="expression" priority="114">
      <formula>#REF!</formula>
    </cfRule>
  </conditionalFormatting>
  <conditionalFormatting sqref="I5">
    <cfRule type="colorScale" priority="111">
      <colorScale>
        <cfvo type="min"/>
        <cfvo type="max"/>
        <color theme="0"/>
        <color theme="0"/>
      </colorScale>
    </cfRule>
    <cfRule type="expression" dxfId="6565" priority="112">
      <formula>H5&lt;0</formula>
    </cfRule>
  </conditionalFormatting>
  <conditionalFormatting sqref="I5">
    <cfRule type="expression" dxfId="6564" priority="109">
      <formula>IF(I5="Validar","Rojo","Verde")</formula>
    </cfRule>
    <cfRule type="expression" priority="110">
      <formula>#REF!</formula>
    </cfRule>
  </conditionalFormatting>
  <conditionalFormatting sqref="P5">
    <cfRule type="colorScale" priority="107">
      <colorScale>
        <cfvo type="min"/>
        <cfvo type="max"/>
        <color theme="0"/>
        <color theme="0"/>
      </colorScale>
    </cfRule>
    <cfRule type="expression" dxfId="6563" priority="108">
      <formula>O5&lt;0</formula>
    </cfRule>
  </conditionalFormatting>
  <conditionalFormatting sqref="P5">
    <cfRule type="expression" dxfId="6562" priority="105">
      <formula>IF(P5="Validar","Rojo","Verde")</formula>
    </cfRule>
    <cfRule type="expression" priority="106">
      <formula>#REF!</formula>
    </cfRule>
  </conditionalFormatting>
  <conditionalFormatting sqref="M5">
    <cfRule type="colorScale" priority="103">
      <colorScale>
        <cfvo type="min"/>
        <cfvo type="max"/>
        <color theme="0"/>
        <color theme="0"/>
      </colorScale>
    </cfRule>
    <cfRule type="expression" dxfId="6561" priority="104">
      <formula>L5&lt;0</formula>
    </cfRule>
  </conditionalFormatting>
  <conditionalFormatting sqref="M5">
    <cfRule type="expression" dxfId="6560" priority="101">
      <formula>IF(M5="Validar","Rojo","Verde")</formula>
    </cfRule>
    <cfRule type="expression" priority="102">
      <formula>#REF!</formula>
    </cfRule>
  </conditionalFormatting>
  <conditionalFormatting sqref="T5">
    <cfRule type="colorScale" priority="99">
      <colorScale>
        <cfvo type="min"/>
        <cfvo type="max"/>
        <color theme="0"/>
        <color theme="0"/>
      </colorScale>
    </cfRule>
    <cfRule type="expression" dxfId="6559" priority="100">
      <formula>S5&lt;0</formula>
    </cfRule>
  </conditionalFormatting>
  <conditionalFormatting sqref="T5">
    <cfRule type="expression" dxfId="6558" priority="97">
      <formula>IF(T5="Validar","Rojo","Verde")</formula>
    </cfRule>
    <cfRule type="expression" priority="98">
      <formula>#REF!</formula>
    </cfRule>
  </conditionalFormatting>
  <conditionalFormatting sqref="W5">
    <cfRule type="colorScale" priority="95">
      <colorScale>
        <cfvo type="min"/>
        <cfvo type="max"/>
        <color theme="0"/>
        <color theme="0"/>
      </colorScale>
    </cfRule>
    <cfRule type="expression" dxfId="6557" priority="96">
      <formula>V5&lt;0</formula>
    </cfRule>
  </conditionalFormatting>
  <conditionalFormatting sqref="W5">
    <cfRule type="expression" dxfId="6556" priority="93">
      <formula>IF(W5="Validar","Rojo","Verde")</formula>
    </cfRule>
    <cfRule type="expression" priority="94">
      <formula>#REF!</formula>
    </cfRule>
  </conditionalFormatting>
  <conditionalFormatting sqref="Z5">
    <cfRule type="colorScale" priority="91">
      <colorScale>
        <cfvo type="min"/>
        <cfvo type="max"/>
        <color theme="0"/>
        <color theme="0"/>
      </colorScale>
    </cfRule>
    <cfRule type="expression" dxfId="6555" priority="92">
      <formula>Y5&lt;0</formula>
    </cfRule>
  </conditionalFormatting>
  <conditionalFormatting sqref="Z5">
    <cfRule type="expression" dxfId="6554" priority="89">
      <formula>IF(Z5="Validar","Rojo","Verde")</formula>
    </cfRule>
    <cfRule type="expression" priority="90">
      <formula>#REF!</formula>
    </cfRule>
  </conditionalFormatting>
  <conditionalFormatting sqref="AD5">
    <cfRule type="colorScale" priority="87">
      <colorScale>
        <cfvo type="min"/>
        <cfvo type="max"/>
        <color theme="0"/>
        <color theme="0"/>
      </colorScale>
    </cfRule>
    <cfRule type="expression" dxfId="6553" priority="88">
      <formula>AC5&lt;0</formula>
    </cfRule>
  </conditionalFormatting>
  <conditionalFormatting sqref="AD5">
    <cfRule type="expression" dxfId="6552" priority="85">
      <formula>IF(AD5="Validar","Rojo","Verde")</formula>
    </cfRule>
    <cfRule type="expression" priority="86">
      <formula>#REF!</formula>
    </cfRule>
  </conditionalFormatting>
  <conditionalFormatting sqref="AG5">
    <cfRule type="colorScale" priority="83">
      <colorScale>
        <cfvo type="min"/>
        <cfvo type="max"/>
        <color theme="0"/>
        <color theme="0"/>
      </colorScale>
    </cfRule>
    <cfRule type="expression" dxfId="6551" priority="84">
      <formula>AF5&lt;0</formula>
    </cfRule>
  </conditionalFormatting>
  <conditionalFormatting sqref="AG5">
    <cfRule type="expression" dxfId="6550" priority="81">
      <formula>IF(AG5="Validar","Rojo","Verde")</formula>
    </cfRule>
    <cfRule type="expression" priority="82">
      <formula>#REF!</formula>
    </cfRule>
  </conditionalFormatting>
  <conditionalFormatting sqref="AK5">
    <cfRule type="colorScale" priority="79">
      <colorScale>
        <cfvo type="min"/>
        <cfvo type="max"/>
        <color theme="0"/>
        <color theme="0"/>
      </colorScale>
    </cfRule>
    <cfRule type="expression" dxfId="6549" priority="80">
      <formula>AJ5&lt;0</formula>
    </cfRule>
  </conditionalFormatting>
  <conditionalFormatting sqref="AK5">
    <cfRule type="expression" dxfId="6548" priority="77">
      <formula>IF(AK5="Validar","Rojo","Verde")</formula>
    </cfRule>
    <cfRule type="expression" priority="78">
      <formula>#REF!</formula>
    </cfRule>
  </conditionalFormatting>
  <conditionalFormatting sqref="AN5">
    <cfRule type="colorScale" priority="75">
      <colorScale>
        <cfvo type="min"/>
        <cfvo type="max"/>
        <color theme="0"/>
        <color theme="0"/>
      </colorScale>
    </cfRule>
    <cfRule type="expression" dxfId="6547" priority="76">
      <formula>AM5&lt;0</formula>
    </cfRule>
  </conditionalFormatting>
  <conditionalFormatting sqref="AN5">
    <cfRule type="expression" dxfId="6546" priority="73">
      <formula>IF(AN5="Validar","Rojo","Verde")</formula>
    </cfRule>
    <cfRule type="expression" priority="74">
      <formula>#REF!</formula>
    </cfRule>
  </conditionalFormatting>
  <conditionalFormatting sqref="AR5">
    <cfRule type="colorScale" priority="71">
      <colorScale>
        <cfvo type="min"/>
        <cfvo type="max"/>
        <color theme="0"/>
        <color theme="0"/>
      </colorScale>
    </cfRule>
    <cfRule type="expression" dxfId="6545" priority="72">
      <formula>AQ5&lt;0</formula>
    </cfRule>
  </conditionalFormatting>
  <conditionalFormatting sqref="AR5">
    <cfRule type="expression" dxfId="6544" priority="69">
      <formula>IF(AR5="Validar","Rojo","Verde")</formula>
    </cfRule>
    <cfRule type="expression" priority="70">
      <formula>#REF!</formula>
    </cfRule>
  </conditionalFormatting>
  <conditionalFormatting sqref="AX5">
    <cfRule type="colorScale" priority="67">
      <colorScale>
        <cfvo type="min"/>
        <cfvo type="max"/>
        <color theme="0"/>
        <color theme="0"/>
      </colorScale>
    </cfRule>
    <cfRule type="expression" dxfId="6543" priority="68">
      <formula>AW5&lt;0</formula>
    </cfRule>
  </conditionalFormatting>
  <conditionalFormatting sqref="AX5">
    <cfRule type="expression" dxfId="6542" priority="65">
      <formula>IF(AX5="Validar","Rojo","Verde")</formula>
    </cfRule>
    <cfRule type="expression" priority="66">
      <formula>#REF!</formula>
    </cfRule>
  </conditionalFormatting>
  <conditionalFormatting sqref="BD5">
    <cfRule type="colorScale" priority="63">
      <colorScale>
        <cfvo type="min"/>
        <cfvo type="max"/>
        <color theme="0"/>
        <color theme="0"/>
      </colorScale>
    </cfRule>
    <cfRule type="expression" dxfId="6541" priority="64">
      <formula>BC5&lt;0</formula>
    </cfRule>
  </conditionalFormatting>
  <conditionalFormatting sqref="BD5">
    <cfRule type="expression" dxfId="6540" priority="61">
      <formula>IF(BD5="Validar","Rojo","Verde")</formula>
    </cfRule>
    <cfRule type="expression" priority="62">
      <formula>#REF!</formula>
    </cfRule>
  </conditionalFormatting>
  <conditionalFormatting sqref="BH5">
    <cfRule type="colorScale" priority="59">
      <colorScale>
        <cfvo type="min"/>
        <cfvo type="max"/>
        <color theme="0"/>
        <color theme="0"/>
      </colorScale>
    </cfRule>
    <cfRule type="expression" dxfId="6539" priority="60">
      <formula>BG5&lt;0</formula>
    </cfRule>
  </conditionalFormatting>
  <conditionalFormatting sqref="BH5">
    <cfRule type="expression" dxfId="6538" priority="57">
      <formula>IF(BH5="Validar","Rojo","Verde")</formula>
    </cfRule>
    <cfRule type="expression" priority="58">
      <formula>#REF!</formula>
    </cfRule>
  </conditionalFormatting>
  <conditionalFormatting sqref="BK5">
    <cfRule type="colorScale" priority="55">
      <colorScale>
        <cfvo type="min"/>
        <cfvo type="max"/>
        <color theme="0"/>
        <color theme="0"/>
      </colorScale>
    </cfRule>
    <cfRule type="expression" dxfId="6537" priority="56">
      <formula>BJ5&lt;0</formula>
    </cfRule>
  </conditionalFormatting>
  <conditionalFormatting sqref="BK5">
    <cfRule type="expression" dxfId="6536" priority="53">
      <formula>IF(BK5="Validar","Rojo","Verde")</formula>
    </cfRule>
    <cfRule type="expression" priority="54">
      <formula>#REF!</formula>
    </cfRule>
  </conditionalFormatting>
  <conditionalFormatting sqref="BO5">
    <cfRule type="colorScale" priority="51">
      <colorScale>
        <cfvo type="min"/>
        <cfvo type="max"/>
        <color theme="0"/>
        <color theme="0"/>
      </colorScale>
    </cfRule>
    <cfRule type="expression" dxfId="6535" priority="52">
      <formula>BN5&lt;0</formula>
    </cfRule>
  </conditionalFormatting>
  <conditionalFormatting sqref="BO5">
    <cfRule type="expression" dxfId="6534" priority="49">
      <formula>IF(BO5="Validar","Rojo","Verde")</formula>
    </cfRule>
    <cfRule type="expression" priority="50">
      <formula>#REF!</formula>
    </cfRule>
  </conditionalFormatting>
  <conditionalFormatting sqref="BR5">
    <cfRule type="colorScale" priority="47">
      <colorScale>
        <cfvo type="min"/>
        <cfvo type="max"/>
        <color theme="0"/>
        <color theme="0"/>
      </colorScale>
    </cfRule>
    <cfRule type="expression" dxfId="6533" priority="48">
      <formula>BQ5&lt;0</formula>
    </cfRule>
  </conditionalFormatting>
  <conditionalFormatting sqref="BR5">
    <cfRule type="expression" dxfId="6532" priority="45">
      <formula>IF(BR5="Validar","Rojo","Verde")</formula>
    </cfRule>
    <cfRule type="expression" priority="46">
      <formula>#REF!</formula>
    </cfRule>
  </conditionalFormatting>
  <conditionalFormatting sqref="BV5">
    <cfRule type="colorScale" priority="43">
      <colorScale>
        <cfvo type="min"/>
        <cfvo type="max"/>
        <color theme="0"/>
        <color theme="0"/>
      </colorScale>
    </cfRule>
    <cfRule type="expression" dxfId="6531" priority="44">
      <formula>BU5&lt;0</formula>
    </cfRule>
  </conditionalFormatting>
  <conditionalFormatting sqref="BV5">
    <cfRule type="expression" dxfId="6530" priority="41">
      <formula>IF(BV5="Validar","Rojo","Verde")</formula>
    </cfRule>
    <cfRule type="expression" priority="42">
      <formula>#REF!</formula>
    </cfRule>
  </conditionalFormatting>
  <conditionalFormatting sqref="CB5">
    <cfRule type="colorScale" priority="39">
      <colorScale>
        <cfvo type="min"/>
        <cfvo type="max"/>
        <color theme="0"/>
        <color theme="0"/>
      </colorScale>
    </cfRule>
    <cfRule type="expression" dxfId="6529" priority="40">
      <formula>CA5&lt;0</formula>
    </cfRule>
  </conditionalFormatting>
  <conditionalFormatting sqref="CB5">
    <cfRule type="expression" dxfId="6528" priority="37">
      <formula>IF(CB5="Validar","Rojo","Verde")</formula>
    </cfRule>
    <cfRule type="expression" priority="38">
      <formula>#REF!</formula>
    </cfRule>
  </conditionalFormatting>
  <conditionalFormatting sqref="CF5">
    <cfRule type="colorScale" priority="35">
      <colorScale>
        <cfvo type="min"/>
        <cfvo type="max"/>
        <color theme="0"/>
        <color theme="0"/>
      </colorScale>
    </cfRule>
    <cfRule type="expression" dxfId="6527" priority="36">
      <formula>CE5&lt;0</formula>
    </cfRule>
  </conditionalFormatting>
  <conditionalFormatting sqref="CF5">
    <cfRule type="expression" dxfId="6526" priority="33">
      <formula>IF(CF5="Validar","Rojo","Verde")</formula>
    </cfRule>
    <cfRule type="expression" priority="34">
      <formula>#REF!</formula>
    </cfRule>
  </conditionalFormatting>
  <conditionalFormatting sqref="CI5">
    <cfRule type="colorScale" priority="31">
      <colorScale>
        <cfvo type="min"/>
        <cfvo type="max"/>
        <color theme="0"/>
        <color theme="0"/>
      </colorScale>
    </cfRule>
    <cfRule type="expression" dxfId="6525" priority="32">
      <formula>CH5&lt;0</formula>
    </cfRule>
  </conditionalFormatting>
  <conditionalFormatting sqref="CI5">
    <cfRule type="expression" dxfId="6524" priority="29">
      <formula>IF(CI5="Validar","Rojo","Verde")</formula>
    </cfRule>
    <cfRule type="expression" priority="30">
      <formula>#REF!</formula>
    </cfRule>
  </conditionalFormatting>
  <conditionalFormatting sqref="CM5">
    <cfRule type="colorScale" priority="27">
      <colorScale>
        <cfvo type="min"/>
        <cfvo type="max"/>
        <color theme="0"/>
        <color theme="0"/>
      </colorScale>
    </cfRule>
    <cfRule type="expression" dxfId="6523" priority="28">
      <formula>CL5&lt;0</formula>
    </cfRule>
  </conditionalFormatting>
  <conditionalFormatting sqref="CM5">
    <cfRule type="expression" dxfId="6522" priority="25">
      <formula>IF(CM5="Validar","Rojo","Verde")</formula>
    </cfRule>
    <cfRule type="expression" priority="26">
      <formula>#REF!</formula>
    </cfRule>
  </conditionalFormatting>
  <conditionalFormatting sqref="CP5">
    <cfRule type="colorScale" priority="23">
      <colorScale>
        <cfvo type="min"/>
        <cfvo type="max"/>
        <color theme="0"/>
        <color theme="0"/>
      </colorScale>
    </cfRule>
    <cfRule type="expression" dxfId="6521" priority="24">
      <formula>CO5&lt;0</formula>
    </cfRule>
  </conditionalFormatting>
  <conditionalFormatting sqref="CP5">
    <cfRule type="expression" dxfId="6520" priority="21">
      <formula>IF(CP5="Validar","Rojo","Verde")</formula>
    </cfRule>
    <cfRule type="expression" priority="22">
      <formula>#REF!</formula>
    </cfRule>
  </conditionalFormatting>
  <conditionalFormatting sqref="CT5">
    <cfRule type="colorScale" priority="19">
      <colorScale>
        <cfvo type="min"/>
        <cfvo type="max"/>
        <color theme="0"/>
        <color theme="0"/>
      </colorScale>
    </cfRule>
    <cfRule type="expression" dxfId="6519" priority="20">
      <formula>CS5&lt;0</formula>
    </cfRule>
  </conditionalFormatting>
  <conditionalFormatting sqref="CT5">
    <cfRule type="expression" dxfId="6518" priority="17">
      <formula>IF(CT5="Validar","Rojo","Verde")</formula>
    </cfRule>
    <cfRule type="expression" priority="18">
      <formula>#REF!</formula>
    </cfRule>
  </conditionalFormatting>
  <conditionalFormatting sqref="CW5">
    <cfRule type="colorScale" priority="15">
      <colorScale>
        <cfvo type="min"/>
        <cfvo type="max"/>
        <color theme="0"/>
        <color theme="0"/>
      </colorScale>
    </cfRule>
    <cfRule type="expression" dxfId="6517" priority="16">
      <formula>CV5&lt;0</formula>
    </cfRule>
  </conditionalFormatting>
  <conditionalFormatting sqref="CW5">
    <cfRule type="expression" dxfId="6516" priority="13">
      <formula>IF(CW5="Validar","Rojo","Verde")</formula>
    </cfRule>
    <cfRule type="expression" priority="14">
      <formula>#REF!</formula>
    </cfRule>
  </conditionalFormatting>
  <conditionalFormatting sqref="AU5">
    <cfRule type="colorScale" priority="11">
      <colorScale>
        <cfvo type="min"/>
        <cfvo type="max"/>
        <color theme="0"/>
        <color theme="0"/>
      </colorScale>
    </cfRule>
    <cfRule type="expression" dxfId="6515" priority="12">
      <formula>AT5&lt;0</formula>
    </cfRule>
  </conditionalFormatting>
  <conditionalFormatting sqref="AU5">
    <cfRule type="expression" dxfId="6514" priority="9">
      <formula>IF(AU5="Validar","Rojo","Verde")</formula>
    </cfRule>
    <cfRule type="expression" priority="10">
      <formula>#REF!</formula>
    </cfRule>
  </conditionalFormatting>
  <conditionalFormatting sqref="BA5">
    <cfRule type="colorScale" priority="7">
      <colorScale>
        <cfvo type="min"/>
        <cfvo type="max"/>
        <color theme="0"/>
        <color theme="0"/>
      </colorScale>
    </cfRule>
    <cfRule type="expression" dxfId="6513" priority="8">
      <formula>AZ5&lt;0</formula>
    </cfRule>
  </conditionalFormatting>
  <conditionalFormatting sqref="BA5">
    <cfRule type="expression" dxfId="6512" priority="5">
      <formula>IF(BA5="Validar","Rojo","Verde")</formula>
    </cfRule>
    <cfRule type="expression" priority="6">
      <formula>#REF!</formula>
    </cfRule>
  </conditionalFormatting>
  <conditionalFormatting sqref="BY5">
    <cfRule type="colorScale" priority="3">
      <colorScale>
        <cfvo type="min"/>
        <cfvo type="max"/>
        <color theme="0"/>
        <color theme="0"/>
      </colorScale>
    </cfRule>
    <cfRule type="expression" dxfId="6511" priority="4">
      <formula>BX5&lt;0</formula>
    </cfRule>
  </conditionalFormatting>
  <conditionalFormatting sqref="BY5">
    <cfRule type="expression" dxfId="6510" priority="1">
      <formula>IF(BY5="Validar","Rojo","Verde")</formula>
    </cfRule>
    <cfRule type="expression" priority="2">
      <formula>#REF!</formula>
    </cfRule>
  </conditionalFormatting>
  <pageMargins left="0.7" right="0.7" top="0.75" bottom="0.75" header="0.3" footer="0.3"/>
  <pageSetup paperSize="9" orientation="portrait" r:id="rId1"/>
  <headerFooter>
    <oddHeader>&amp;LElaborado por:&amp;CCarmen Eugenia Quintero Q.</oddHeader>
  </headerFooter>
  <legacyDrawing r:id="rId2"/>
  <extLst>
    <ext xmlns:x14="http://schemas.microsoft.com/office/spreadsheetml/2009/9/main" uri="{78C0D931-6437-407d-A8EE-F0AAD7539E65}">
      <x14:conditionalFormattings>
        <x14:conditionalFormatting xmlns:xm="http://schemas.microsoft.com/office/excel/2006/main">
          <x14:cfRule type="iconSet" priority="5593" id="{21A56154-A8D5-4E72-8FE1-76ACEDA1EFAC}">
            <x14:iconSet iconSet="3Triangles">
              <x14:cfvo type="percent">
                <xm:f>0</xm:f>
              </x14:cfvo>
              <x14:cfvo type="percent">
                <xm:f>0</xm:f>
              </x14:cfvo>
              <x14:cfvo type="percent">
                <xm:f>1</xm:f>
              </x14:cfvo>
            </x14:iconSet>
          </x14:cfRule>
          <xm:sqref>K3</xm:sqref>
        </x14:conditionalFormatting>
        <x14:conditionalFormatting xmlns:xm="http://schemas.microsoft.com/office/excel/2006/main">
          <x14:cfRule type="iconSet" priority="5592" id="{81C3D125-B93F-44AA-A87A-28A291F76643}">
            <x14:iconSet iconSet="3Triangles">
              <x14:cfvo type="percent">
                <xm:f>0</xm:f>
              </x14:cfvo>
              <x14:cfvo type="num">
                <xm:f>0</xm:f>
              </x14:cfvo>
              <x14:cfvo type="num" gte="0">
                <xm:f>0</xm:f>
              </x14:cfvo>
            </x14:iconSet>
          </x14:cfRule>
          <xm:sqref>K4 K110 K113:K139 K84:K108 K6:K82</xm:sqref>
        </x14:conditionalFormatting>
        <x14:conditionalFormatting xmlns:xm="http://schemas.microsoft.com/office/excel/2006/main">
          <x14:cfRule type="iconSet" priority="5582" id="{9ABD7845-BC08-4C62-B907-400379E135D2}">
            <x14:iconSet iconSet="3Triangles">
              <x14:cfvo type="percent">
                <xm:f>0</xm:f>
              </x14:cfvo>
              <x14:cfvo type="num">
                <xm:f>0</xm:f>
              </x14:cfvo>
              <x14:cfvo type="num" gte="0">
                <xm:f>0</xm:f>
              </x14:cfvo>
            </x14:iconSet>
          </x14:cfRule>
          <xm:sqref>K83</xm:sqref>
        </x14:conditionalFormatting>
        <x14:conditionalFormatting xmlns:xm="http://schemas.microsoft.com/office/excel/2006/main">
          <x14:cfRule type="iconSet" priority="5576" id="{4BDC499D-CE34-4336-95EF-919CDE16221F}">
            <x14:iconSet iconSet="3Triangles">
              <x14:cfvo type="percent">
                <xm:f>0</xm:f>
              </x14:cfvo>
              <x14:cfvo type="num">
                <xm:f>0</xm:f>
              </x14:cfvo>
              <x14:cfvo type="num" gte="0">
                <xm:f>0</xm:f>
              </x14:cfvo>
            </x14:iconSet>
          </x14:cfRule>
          <xm:sqref>K109</xm:sqref>
        </x14:conditionalFormatting>
        <x14:conditionalFormatting xmlns:xm="http://schemas.microsoft.com/office/excel/2006/main">
          <x14:cfRule type="iconSet" priority="5561" id="{8664BC3B-8470-4C52-94FC-A675D2FBF2DE}">
            <x14:iconSet iconSet="3Triangles">
              <x14:cfvo type="percent">
                <xm:f>0</xm:f>
              </x14:cfvo>
              <x14:cfvo type="num">
                <xm:f>0</xm:f>
              </x14:cfvo>
              <x14:cfvo type="num" gte="0">
                <xm:f>0</xm:f>
              </x14:cfvo>
            </x14:iconSet>
          </x14:cfRule>
          <xm:sqref>K111</xm:sqref>
        </x14:conditionalFormatting>
        <x14:conditionalFormatting xmlns:xm="http://schemas.microsoft.com/office/excel/2006/main">
          <x14:cfRule type="iconSet" priority="5574" id="{FC887D1B-EE60-44FE-BD54-2A3B7735194E}">
            <x14:iconSet iconSet="3Triangles">
              <x14:cfvo type="percent">
                <xm:f>0</xm:f>
              </x14:cfvo>
              <x14:cfvo type="num">
                <xm:f>0</xm:f>
              </x14:cfvo>
              <x14:cfvo type="num" gte="0">
                <xm:f>0</xm:f>
              </x14:cfvo>
            </x14:iconSet>
          </x14:cfRule>
          <xm:sqref>K112</xm:sqref>
        </x14:conditionalFormatting>
        <x14:conditionalFormatting xmlns:xm="http://schemas.microsoft.com/office/excel/2006/main">
          <x14:cfRule type="iconSet" priority="5591" id="{0D88D4DE-0B24-4952-9681-37557DF4A750}">
            <x14:iconSet iconSet="3Triangles">
              <x14:cfvo type="percent">
                <xm:f>0</xm:f>
              </x14:cfvo>
              <x14:cfvo type="num">
                <xm:f>0</xm:f>
              </x14:cfvo>
              <x14:cfvo type="num" gte="0">
                <xm:f>0</xm:f>
              </x14:cfvo>
            </x14:iconSet>
          </x14:cfRule>
          <xm:sqref>R4 R110 R113:R139 R84:R108 R6:R82</xm:sqref>
        </x14:conditionalFormatting>
        <x14:conditionalFormatting xmlns:xm="http://schemas.microsoft.com/office/excel/2006/main">
          <x14:cfRule type="iconSet" priority="5577" id="{4AD1E03A-45A1-4C36-AEE6-4FD387453111}">
            <x14:iconSet iconSet="3Triangles">
              <x14:cfvo type="percent">
                <xm:f>0</xm:f>
              </x14:cfvo>
              <x14:cfvo type="num">
                <xm:f>0</xm:f>
              </x14:cfvo>
              <x14:cfvo type="num" gte="0">
                <xm:f>0</xm:f>
              </x14:cfvo>
            </x14:iconSet>
          </x14:cfRule>
          <xm:sqref>R83</xm:sqref>
        </x14:conditionalFormatting>
        <x14:conditionalFormatting xmlns:xm="http://schemas.microsoft.com/office/excel/2006/main">
          <x14:cfRule type="iconSet" priority="5575" id="{34FD9A2B-8CEC-4FA3-8A0E-7D7003FAD259}">
            <x14:iconSet iconSet="3Triangles">
              <x14:cfvo type="percent">
                <xm:f>0</xm:f>
              </x14:cfvo>
              <x14:cfvo type="num">
                <xm:f>0</xm:f>
              </x14:cfvo>
              <x14:cfvo type="num" gte="0">
                <xm:f>0</xm:f>
              </x14:cfvo>
            </x14:iconSet>
          </x14:cfRule>
          <xm:sqref>R109</xm:sqref>
        </x14:conditionalFormatting>
        <x14:conditionalFormatting xmlns:xm="http://schemas.microsoft.com/office/excel/2006/main">
          <x14:cfRule type="iconSet" priority="5556" id="{CB0D21D3-1A8F-4C89-A981-25210A557A00}">
            <x14:iconSet iconSet="3Triangles">
              <x14:cfvo type="percent">
                <xm:f>0</xm:f>
              </x14:cfvo>
              <x14:cfvo type="num">
                <xm:f>0</xm:f>
              </x14:cfvo>
              <x14:cfvo type="num" gte="0">
                <xm:f>0</xm:f>
              </x14:cfvo>
            </x14:iconSet>
          </x14:cfRule>
          <xm:sqref>R111</xm:sqref>
        </x14:conditionalFormatting>
        <x14:conditionalFormatting xmlns:xm="http://schemas.microsoft.com/office/excel/2006/main">
          <x14:cfRule type="iconSet" priority="5573" id="{442B4244-5946-4B5D-B5A6-451F21B8A365}">
            <x14:iconSet iconSet="3Triangles">
              <x14:cfvo type="percent">
                <xm:f>0</xm:f>
              </x14:cfvo>
              <x14:cfvo type="num">
                <xm:f>0</xm:f>
              </x14:cfvo>
              <x14:cfvo type="num" gte="0">
                <xm:f>0</xm:f>
              </x14:cfvo>
            </x14:iconSet>
          </x14:cfRule>
          <xm:sqref>R112</xm:sqref>
        </x14:conditionalFormatting>
        <x14:conditionalFormatting xmlns:xm="http://schemas.microsoft.com/office/excel/2006/main">
          <x14:cfRule type="iconSet" priority="5390" id="{FB6A0DDC-B6EA-4EA9-9F1F-A3962372F364}">
            <x14:iconSet iconSet="3Triangles">
              <x14:cfvo type="percent">
                <xm:f>0</xm:f>
              </x14:cfvo>
              <x14:cfvo type="num">
                <xm:f>0</xm:f>
              </x14:cfvo>
              <x14:cfvo type="num" gte="0">
                <xm:f>0</xm:f>
              </x14:cfvo>
            </x14:iconSet>
          </x14:cfRule>
          <xm:sqref>X4 X110 X113:X139 X84:X108 X6:X82</xm:sqref>
        </x14:conditionalFormatting>
        <x14:conditionalFormatting xmlns:xm="http://schemas.microsoft.com/office/excel/2006/main">
          <x14:cfRule type="iconSet" priority="5385" id="{893ED766-A515-4C53-B4ED-D642EF5A87C4}">
            <x14:iconSet iconSet="3Triangles">
              <x14:cfvo type="percent">
                <xm:f>0</xm:f>
              </x14:cfvo>
              <x14:cfvo type="num">
                <xm:f>0</xm:f>
              </x14:cfvo>
              <x14:cfvo type="num" gte="0">
                <xm:f>0</xm:f>
              </x14:cfvo>
            </x14:iconSet>
          </x14:cfRule>
          <xm:sqref>X83</xm:sqref>
        </x14:conditionalFormatting>
        <x14:conditionalFormatting xmlns:xm="http://schemas.microsoft.com/office/excel/2006/main">
          <x14:cfRule type="iconSet" priority="5384" id="{63588209-D530-4B7C-89EB-3151FE912EFF}">
            <x14:iconSet iconSet="3Triangles">
              <x14:cfvo type="percent">
                <xm:f>0</xm:f>
              </x14:cfvo>
              <x14:cfvo type="num">
                <xm:f>0</xm:f>
              </x14:cfvo>
              <x14:cfvo type="num" gte="0">
                <xm:f>0</xm:f>
              </x14:cfvo>
            </x14:iconSet>
          </x14:cfRule>
          <xm:sqref>X109</xm:sqref>
        </x14:conditionalFormatting>
        <x14:conditionalFormatting xmlns:xm="http://schemas.microsoft.com/office/excel/2006/main">
          <x14:cfRule type="iconSet" priority="5378" id="{0F38A04D-C74E-42E5-BF82-01C89E22882F}">
            <x14:iconSet iconSet="3Triangles">
              <x14:cfvo type="percent">
                <xm:f>0</xm:f>
              </x14:cfvo>
              <x14:cfvo type="num">
                <xm:f>0</xm:f>
              </x14:cfvo>
              <x14:cfvo type="num" gte="0">
                <xm:f>0</xm:f>
              </x14:cfvo>
            </x14:iconSet>
          </x14:cfRule>
          <xm:sqref>X111</xm:sqref>
        </x14:conditionalFormatting>
        <x14:conditionalFormatting xmlns:xm="http://schemas.microsoft.com/office/excel/2006/main">
          <x14:cfRule type="iconSet" priority="5383" id="{368AFBD6-9145-40EB-A5AE-692FD2BFF4A6}">
            <x14:iconSet iconSet="3Triangles">
              <x14:cfvo type="percent">
                <xm:f>0</xm:f>
              </x14:cfvo>
              <x14:cfvo type="num">
                <xm:f>0</xm:f>
              </x14:cfvo>
              <x14:cfvo type="num" gte="0">
                <xm:f>0</xm:f>
              </x14:cfvo>
            </x14:iconSet>
          </x14:cfRule>
          <xm:sqref>X112</xm:sqref>
        </x14:conditionalFormatting>
        <x14:conditionalFormatting xmlns:xm="http://schemas.microsoft.com/office/excel/2006/main">
          <x14:cfRule type="iconSet" priority="5479" id="{1405C25B-EAE0-450D-B8E4-739AD75F46BA}">
            <x14:iconSet iconSet="3Triangles">
              <x14:cfvo type="percent">
                <xm:f>0</xm:f>
              </x14:cfvo>
              <x14:cfvo type="num">
                <xm:f>0</xm:f>
              </x14:cfvo>
              <x14:cfvo type="num" gte="0">
                <xm:f>0</xm:f>
              </x14:cfvo>
            </x14:iconSet>
          </x14:cfRule>
          <xm:sqref>AB4 AB110 AB113:AB139 AB84:AB108 AB6:AB82</xm:sqref>
        </x14:conditionalFormatting>
        <x14:conditionalFormatting xmlns:xm="http://schemas.microsoft.com/office/excel/2006/main">
          <x14:cfRule type="iconSet" priority="5474" id="{652CC846-0731-49E6-A292-B38877597084}">
            <x14:iconSet iconSet="3Triangles">
              <x14:cfvo type="percent">
                <xm:f>0</xm:f>
              </x14:cfvo>
              <x14:cfvo type="num">
                <xm:f>0</xm:f>
              </x14:cfvo>
              <x14:cfvo type="num" gte="0">
                <xm:f>0</xm:f>
              </x14:cfvo>
            </x14:iconSet>
          </x14:cfRule>
          <xm:sqref>AB83</xm:sqref>
        </x14:conditionalFormatting>
        <x14:conditionalFormatting xmlns:xm="http://schemas.microsoft.com/office/excel/2006/main">
          <x14:cfRule type="iconSet" priority="5473" id="{20724A6D-5D2F-4BF2-84CB-774BBBE41435}">
            <x14:iconSet iconSet="3Triangles">
              <x14:cfvo type="percent">
                <xm:f>0</xm:f>
              </x14:cfvo>
              <x14:cfvo type="num">
                <xm:f>0</xm:f>
              </x14:cfvo>
              <x14:cfvo type="num" gte="0">
                <xm:f>0</xm:f>
              </x14:cfvo>
            </x14:iconSet>
          </x14:cfRule>
          <xm:sqref>AB109</xm:sqref>
        </x14:conditionalFormatting>
        <x14:conditionalFormatting xmlns:xm="http://schemas.microsoft.com/office/excel/2006/main">
          <x14:cfRule type="iconSet" priority="5467" id="{27E30C7C-D8E0-4ED3-A83C-E1B800BDAC5B}">
            <x14:iconSet iconSet="3Triangles">
              <x14:cfvo type="percent">
                <xm:f>0</xm:f>
              </x14:cfvo>
              <x14:cfvo type="num">
                <xm:f>0</xm:f>
              </x14:cfvo>
              <x14:cfvo type="num" gte="0">
                <xm:f>0</xm:f>
              </x14:cfvo>
            </x14:iconSet>
          </x14:cfRule>
          <xm:sqref>AB111</xm:sqref>
        </x14:conditionalFormatting>
        <x14:conditionalFormatting xmlns:xm="http://schemas.microsoft.com/office/excel/2006/main">
          <x14:cfRule type="iconSet" priority="5472" id="{E0747D1B-ABB9-4C86-904E-BE68C62B6066}">
            <x14:iconSet iconSet="3Triangles">
              <x14:cfvo type="percent">
                <xm:f>0</xm:f>
              </x14:cfvo>
              <x14:cfvo type="num">
                <xm:f>0</xm:f>
              </x14:cfvo>
              <x14:cfvo type="num" gte="0">
                <xm:f>0</xm:f>
              </x14:cfvo>
            </x14:iconSet>
          </x14:cfRule>
          <xm:sqref>AB112</xm:sqref>
        </x14:conditionalFormatting>
        <x14:conditionalFormatting xmlns:xm="http://schemas.microsoft.com/office/excel/2006/main">
          <x14:cfRule type="iconSet" priority="5301" id="{E9382078-8E5F-4070-9135-07F328C94551}">
            <x14:iconSet iconSet="3Triangles">
              <x14:cfvo type="percent">
                <xm:f>0</xm:f>
              </x14:cfvo>
              <x14:cfvo type="num">
                <xm:f>0</xm:f>
              </x14:cfvo>
              <x14:cfvo type="num" gte="0">
                <xm:f>0</xm:f>
              </x14:cfvo>
            </x14:iconSet>
          </x14:cfRule>
          <xm:sqref>AV4 AV110 AV113:AV139 AV84:AV108 AV6:AV82</xm:sqref>
        </x14:conditionalFormatting>
        <x14:conditionalFormatting xmlns:xm="http://schemas.microsoft.com/office/excel/2006/main">
          <x14:cfRule type="iconSet" priority="5296" id="{ABD10E9E-D38E-4C0A-B3B2-CF8C75458B90}">
            <x14:iconSet iconSet="3Triangles">
              <x14:cfvo type="percent">
                <xm:f>0</xm:f>
              </x14:cfvo>
              <x14:cfvo type="num">
                <xm:f>0</xm:f>
              </x14:cfvo>
              <x14:cfvo type="num" gte="0">
                <xm:f>0</xm:f>
              </x14:cfvo>
            </x14:iconSet>
          </x14:cfRule>
          <xm:sqref>AV83</xm:sqref>
        </x14:conditionalFormatting>
        <x14:conditionalFormatting xmlns:xm="http://schemas.microsoft.com/office/excel/2006/main">
          <x14:cfRule type="iconSet" priority="5295" id="{9E5BABA2-0569-4E75-9410-EAB4D8CD11E3}">
            <x14:iconSet iconSet="3Triangles">
              <x14:cfvo type="percent">
                <xm:f>0</xm:f>
              </x14:cfvo>
              <x14:cfvo type="num">
                <xm:f>0</xm:f>
              </x14:cfvo>
              <x14:cfvo type="num" gte="0">
                <xm:f>0</xm:f>
              </x14:cfvo>
            </x14:iconSet>
          </x14:cfRule>
          <xm:sqref>AV109</xm:sqref>
        </x14:conditionalFormatting>
        <x14:conditionalFormatting xmlns:xm="http://schemas.microsoft.com/office/excel/2006/main">
          <x14:cfRule type="iconSet" priority="5289" id="{F1B45CE5-3E54-48B4-B8FE-9309D2922307}">
            <x14:iconSet iconSet="3Triangles">
              <x14:cfvo type="percent">
                <xm:f>0</xm:f>
              </x14:cfvo>
              <x14:cfvo type="num">
                <xm:f>0</xm:f>
              </x14:cfvo>
              <x14:cfvo type="num" gte="0">
                <xm:f>0</xm:f>
              </x14:cfvo>
            </x14:iconSet>
          </x14:cfRule>
          <xm:sqref>AV111</xm:sqref>
        </x14:conditionalFormatting>
        <x14:conditionalFormatting xmlns:xm="http://schemas.microsoft.com/office/excel/2006/main">
          <x14:cfRule type="iconSet" priority="5294" id="{6F0F56DF-7C7F-4B48-9026-04BFB3C5A03B}">
            <x14:iconSet iconSet="3Triangles">
              <x14:cfvo type="percent">
                <xm:f>0</xm:f>
              </x14:cfvo>
              <x14:cfvo type="num">
                <xm:f>0</xm:f>
              </x14:cfvo>
              <x14:cfvo type="num" gte="0">
                <xm:f>0</xm:f>
              </x14:cfvo>
            </x14:iconSet>
          </x14:cfRule>
          <xm:sqref>AV112</xm:sqref>
        </x14:conditionalFormatting>
        <x14:conditionalFormatting xmlns:xm="http://schemas.microsoft.com/office/excel/2006/main">
          <x14:cfRule type="iconSet" priority="5212" id="{60BD28A8-FE77-44A0-B18C-8A49EA6AC54A}">
            <x14:iconSet iconSet="3Triangles">
              <x14:cfvo type="percent">
                <xm:f>0</xm:f>
              </x14:cfvo>
              <x14:cfvo type="num">
                <xm:f>0</xm:f>
              </x14:cfvo>
              <x14:cfvo type="num" gte="0">
                <xm:f>0</xm:f>
              </x14:cfvo>
            </x14:iconSet>
          </x14:cfRule>
          <xm:sqref>BB4 BB110 BB113:BB139 BB84:BB108 BB6:BB82</xm:sqref>
        </x14:conditionalFormatting>
        <x14:conditionalFormatting xmlns:xm="http://schemas.microsoft.com/office/excel/2006/main">
          <x14:cfRule type="iconSet" priority="5207" id="{CA557770-81D2-4A8B-8CF7-44C14458C793}">
            <x14:iconSet iconSet="3Triangles">
              <x14:cfvo type="percent">
                <xm:f>0</xm:f>
              </x14:cfvo>
              <x14:cfvo type="num">
                <xm:f>0</xm:f>
              </x14:cfvo>
              <x14:cfvo type="num" gte="0">
                <xm:f>0</xm:f>
              </x14:cfvo>
            </x14:iconSet>
          </x14:cfRule>
          <xm:sqref>BB83</xm:sqref>
        </x14:conditionalFormatting>
        <x14:conditionalFormatting xmlns:xm="http://schemas.microsoft.com/office/excel/2006/main">
          <x14:cfRule type="iconSet" priority="5206" id="{B0E0F266-81B7-45A8-8AE6-58E3D14C21AE}">
            <x14:iconSet iconSet="3Triangles">
              <x14:cfvo type="percent">
                <xm:f>0</xm:f>
              </x14:cfvo>
              <x14:cfvo type="num">
                <xm:f>0</xm:f>
              </x14:cfvo>
              <x14:cfvo type="num" gte="0">
                <xm:f>0</xm:f>
              </x14:cfvo>
            </x14:iconSet>
          </x14:cfRule>
          <xm:sqref>BB109</xm:sqref>
        </x14:conditionalFormatting>
        <x14:conditionalFormatting xmlns:xm="http://schemas.microsoft.com/office/excel/2006/main">
          <x14:cfRule type="iconSet" priority="5200" id="{016206E5-ADC8-473C-8E5B-FD82935B2F60}">
            <x14:iconSet iconSet="3Triangles">
              <x14:cfvo type="percent">
                <xm:f>0</xm:f>
              </x14:cfvo>
              <x14:cfvo type="num">
                <xm:f>0</xm:f>
              </x14:cfvo>
              <x14:cfvo type="num" gte="0">
                <xm:f>0</xm:f>
              </x14:cfvo>
            </x14:iconSet>
          </x14:cfRule>
          <xm:sqref>BB111</xm:sqref>
        </x14:conditionalFormatting>
        <x14:conditionalFormatting xmlns:xm="http://schemas.microsoft.com/office/excel/2006/main">
          <x14:cfRule type="iconSet" priority="5205" id="{3A75B3B5-0B0B-4745-8F5D-07A8BB00AF28}">
            <x14:iconSet iconSet="3Triangles">
              <x14:cfvo type="percent">
                <xm:f>0</xm:f>
              </x14:cfvo>
              <x14:cfvo type="num">
                <xm:f>0</xm:f>
              </x14:cfvo>
              <x14:cfvo type="num" gte="0">
                <xm:f>0</xm:f>
              </x14:cfvo>
            </x14:iconSet>
          </x14:cfRule>
          <xm:sqref>BB112</xm:sqref>
        </x14:conditionalFormatting>
        <x14:conditionalFormatting xmlns:xm="http://schemas.microsoft.com/office/excel/2006/main">
          <x14:cfRule type="iconSet" priority="5123" id="{528F4EFC-EB15-488A-BD6E-43DCF57A8C16}">
            <x14:iconSet iconSet="3Triangles">
              <x14:cfvo type="percent">
                <xm:f>0</xm:f>
              </x14:cfvo>
              <x14:cfvo type="num">
                <xm:f>0</xm:f>
              </x14:cfvo>
              <x14:cfvo type="num" gte="0">
                <xm:f>0</xm:f>
              </x14:cfvo>
            </x14:iconSet>
          </x14:cfRule>
          <xm:sqref>BF4 BF110 BF113:BF139 BF84:BF108 BF6:BF82</xm:sqref>
        </x14:conditionalFormatting>
        <x14:conditionalFormatting xmlns:xm="http://schemas.microsoft.com/office/excel/2006/main">
          <x14:cfRule type="iconSet" priority="5118" id="{7247DEAB-4A7B-49EB-B1A0-1A50F61647BC}">
            <x14:iconSet iconSet="3Triangles">
              <x14:cfvo type="percent">
                <xm:f>0</xm:f>
              </x14:cfvo>
              <x14:cfvo type="num">
                <xm:f>0</xm:f>
              </x14:cfvo>
              <x14:cfvo type="num" gte="0">
                <xm:f>0</xm:f>
              </x14:cfvo>
            </x14:iconSet>
          </x14:cfRule>
          <xm:sqref>BF83</xm:sqref>
        </x14:conditionalFormatting>
        <x14:conditionalFormatting xmlns:xm="http://schemas.microsoft.com/office/excel/2006/main">
          <x14:cfRule type="iconSet" priority="5117" id="{4C7FE6F2-055C-4F34-AE01-5352AE2DA698}">
            <x14:iconSet iconSet="3Triangles">
              <x14:cfvo type="percent">
                <xm:f>0</xm:f>
              </x14:cfvo>
              <x14:cfvo type="num">
                <xm:f>0</xm:f>
              </x14:cfvo>
              <x14:cfvo type="num" gte="0">
                <xm:f>0</xm:f>
              </x14:cfvo>
            </x14:iconSet>
          </x14:cfRule>
          <xm:sqref>BF109</xm:sqref>
        </x14:conditionalFormatting>
        <x14:conditionalFormatting xmlns:xm="http://schemas.microsoft.com/office/excel/2006/main">
          <x14:cfRule type="iconSet" priority="5111" id="{48D8808B-6E63-451F-ABBB-5DB4F9CC88EE}">
            <x14:iconSet iconSet="3Triangles">
              <x14:cfvo type="percent">
                <xm:f>0</xm:f>
              </x14:cfvo>
              <x14:cfvo type="num">
                <xm:f>0</xm:f>
              </x14:cfvo>
              <x14:cfvo type="num" gte="0">
                <xm:f>0</xm:f>
              </x14:cfvo>
            </x14:iconSet>
          </x14:cfRule>
          <xm:sqref>BF111</xm:sqref>
        </x14:conditionalFormatting>
        <x14:conditionalFormatting xmlns:xm="http://schemas.microsoft.com/office/excel/2006/main">
          <x14:cfRule type="iconSet" priority="5116" id="{2D18B24C-245B-4113-B65B-7C824B4F4012}">
            <x14:iconSet iconSet="3Triangles">
              <x14:cfvo type="percent">
                <xm:f>0</xm:f>
              </x14:cfvo>
              <x14:cfvo type="num">
                <xm:f>0</xm:f>
              </x14:cfvo>
              <x14:cfvo type="num" gte="0">
                <xm:f>0</xm:f>
              </x14:cfvo>
            </x14:iconSet>
          </x14:cfRule>
          <xm:sqref>BF112</xm:sqref>
        </x14:conditionalFormatting>
        <x14:conditionalFormatting xmlns:xm="http://schemas.microsoft.com/office/excel/2006/main">
          <x14:cfRule type="iconSet" priority="5034" id="{BFC57968-CCE9-4B27-BE8A-F891BA1E5AA7}">
            <x14:iconSet iconSet="3Triangles">
              <x14:cfvo type="percent">
                <xm:f>0</xm:f>
              </x14:cfvo>
              <x14:cfvo type="num">
                <xm:f>0</xm:f>
              </x14:cfvo>
              <x14:cfvo type="num" gte="0">
                <xm:f>0</xm:f>
              </x14:cfvo>
            </x14:iconSet>
          </x14:cfRule>
          <xm:sqref>BZ4 BZ110 BZ113:BZ139 BZ84:BZ108 BZ6:BZ82</xm:sqref>
        </x14:conditionalFormatting>
        <x14:conditionalFormatting xmlns:xm="http://schemas.microsoft.com/office/excel/2006/main">
          <x14:cfRule type="iconSet" priority="5029" id="{A9A49A69-0081-45B6-971B-BA984A881119}">
            <x14:iconSet iconSet="3Triangles">
              <x14:cfvo type="percent">
                <xm:f>0</xm:f>
              </x14:cfvo>
              <x14:cfvo type="num">
                <xm:f>0</xm:f>
              </x14:cfvo>
              <x14:cfvo type="num" gte="0">
                <xm:f>0</xm:f>
              </x14:cfvo>
            </x14:iconSet>
          </x14:cfRule>
          <xm:sqref>BZ83</xm:sqref>
        </x14:conditionalFormatting>
        <x14:conditionalFormatting xmlns:xm="http://schemas.microsoft.com/office/excel/2006/main">
          <x14:cfRule type="iconSet" priority="5028" id="{2AD7DD37-BAD8-4A94-963B-C69F9C01F946}">
            <x14:iconSet iconSet="3Triangles">
              <x14:cfvo type="percent">
                <xm:f>0</xm:f>
              </x14:cfvo>
              <x14:cfvo type="num">
                <xm:f>0</xm:f>
              </x14:cfvo>
              <x14:cfvo type="num" gte="0">
                <xm:f>0</xm:f>
              </x14:cfvo>
            </x14:iconSet>
          </x14:cfRule>
          <xm:sqref>BZ109</xm:sqref>
        </x14:conditionalFormatting>
        <x14:conditionalFormatting xmlns:xm="http://schemas.microsoft.com/office/excel/2006/main">
          <x14:cfRule type="iconSet" priority="5022" id="{6D07BF00-CAEF-4EF1-A8A4-F5961D924D91}">
            <x14:iconSet iconSet="3Triangles">
              <x14:cfvo type="percent">
                <xm:f>0</xm:f>
              </x14:cfvo>
              <x14:cfvo type="num">
                <xm:f>0</xm:f>
              </x14:cfvo>
              <x14:cfvo type="num" gte="0">
                <xm:f>0</xm:f>
              </x14:cfvo>
            </x14:iconSet>
          </x14:cfRule>
          <xm:sqref>BZ111</xm:sqref>
        </x14:conditionalFormatting>
        <x14:conditionalFormatting xmlns:xm="http://schemas.microsoft.com/office/excel/2006/main">
          <x14:cfRule type="iconSet" priority="5027" id="{3BA2F6B9-F9A1-4E8F-AF4F-7EC03B525468}">
            <x14:iconSet iconSet="3Triangles">
              <x14:cfvo type="percent">
                <xm:f>0</xm:f>
              </x14:cfvo>
              <x14:cfvo type="num">
                <xm:f>0</xm:f>
              </x14:cfvo>
              <x14:cfvo type="num" gte="0">
                <xm:f>0</xm:f>
              </x14:cfvo>
            </x14:iconSet>
          </x14:cfRule>
          <xm:sqref>BZ112</xm:sqref>
        </x14:conditionalFormatting>
        <x14:conditionalFormatting xmlns:xm="http://schemas.microsoft.com/office/excel/2006/main">
          <x14:cfRule type="iconSet" priority="4945" id="{152387C5-13D9-4CFD-A759-ADFD6D8252CF}">
            <x14:iconSet iconSet="3Triangles">
              <x14:cfvo type="percent">
                <xm:f>0</xm:f>
              </x14:cfvo>
              <x14:cfvo type="num">
                <xm:f>0</xm:f>
              </x14:cfvo>
              <x14:cfvo type="num" gte="0">
                <xm:f>0</xm:f>
              </x14:cfvo>
            </x14:iconSet>
          </x14:cfRule>
          <xm:sqref>CX4 CX110 CX113:CX139 CX84:CX108 CX6:CX82</xm:sqref>
        </x14:conditionalFormatting>
        <x14:conditionalFormatting xmlns:xm="http://schemas.microsoft.com/office/excel/2006/main">
          <x14:cfRule type="iconSet" priority="4940" id="{84A3B1E9-A465-4158-AB44-967A36DBF17F}">
            <x14:iconSet iconSet="3Triangles">
              <x14:cfvo type="percent">
                <xm:f>0</xm:f>
              </x14:cfvo>
              <x14:cfvo type="num">
                <xm:f>0</xm:f>
              </x14:cfvo>
              <x14:cfvo type="num" gte="0">
                <xm:f>0</xm:f>
              </x14:cfvo>
            </x14:iconSet>
          </x14:cfRule>
          <xm:sqref>CX83</xm:sqref>
        </x14:conditionalFormatting>
        <x14:conditionalFormatting xmlns:xm="http://schemas.microsoft.com/office/excel/2006/main">
          <x14:cfRule type="iconSet" priority="4939" id="{AC09867B-9A46-4A0A-9AD5-F3F0BD76F5F3}">
            <x14:iconSet iconSet="3Triangles">
              <x14:cfvo type="percent">
                <xm:f>0</xm:f>
              </x14:cfvo>
              <x14:cfvo type="num">
                <xm:f>0</xm:f>
              </x14:cfvo>
              <x14:cfvo type="num" gte="0">
                <xm:f>0</xm:f>
              </x14:cfvo>
            </x14:iconSet>
          </x14:cfRule>
          <xm:sqref>CX109</xm:sqref>
        </x14:conditionalFormatting>
        <x14:conditionalFormatting xmlns:xm="http://schemas.microsoft.com/office/excel/2006/main">
          <x14:cfRule type="iconSet" priority="4933" id="{8349B7FC-F58B-4E33-BFC2-4391A914439D}">
            <x14:iconSet iconSet="3Triangles">
              <x14:cfvo type="percent">
                <xm:f>0</xm:f>
              </x14:cfvo>
              <x14:cfvo type="num">
                <xm:f>0</xm:f>
              </x14:cfvo>
              <x14:cfvo type="num" gte="0">
                <xm:f>0</xm:f>
              </x14:cfvo>
            </x14:iconSet>
          </x14:cfRule>
          <xm:sqref>CX111</xm:sqref>
        </x14:conditionalFormatting>
        <x14:conditionalFormatting xmlns:xm="http://schemas.microsoft.com/office/excel/2006/main">
          <x14:cfRule type="iconSet" priority="4938" id="{05757F60-AEAB-4140-9730-8069123F47AF}">
            <x14:iconSet iconSet="3Triangles">
              <x14:cfvo type="percent">
                <xm:f>0</xm:f>
              </x14:cfvo>
              <x14:cfvo type="num">
                <xm:f>0</xm:f>
              </x14:cfvo>
              <x14:cfvo type="num" gte="0">
                <xm:f>0</xm:f>
              </x14:cfvo>
            </x14:iconSet>
          </x14:cfRule>
          <xm:sqref>CX112</xm:sqref>
        </x14:conditionalFormatting>
        <x14:conditionalFormatting xmlns:xm="http://schemas.microsoft.com/office/excel/2006/main">
          <x14:cfRule type="iconSet" priority="4856" id="{903141B4-1D58-4DA1-AEAF-74351833A082}">
            <x14:iconSet iconSet="3Triangles">
              <x14:cfvo type="percent">
                <xm:f>0</xm:f>
              </x14:cfvo>
              <x14:cfvo type="num">
                <xm:f>0</xm:f>
              </x14:cfvo>
              <x14:cfvo type="num" gte="0">
                <xm:f>0</xm:f>
              </x14:cfvo>
            </x14:iconSet>
          </x14:cfRule>
          <xm:sqref>CD4 CD110 CD113:CD139 CD84:CD108 CD6:CD82</xm:sqref>
        </x14:conditionalFormatting>
        <x14:conditionalFormatting xmlns:xm="http://schemas.microsoft.com/office/excel/2006/main">
          <x14:cfRule type="iconSet" priority="4851" id="{08869525-23AE-44CB-8B72-6B362FCE5F0A}">
            <x14:iconSet iconSet="3Triangles">
              <x14:cfvo type="percent">
                <xm:f>0</xm:f>
              </x14:cfvo>
              <x14:cfvo type="num">
                <xm:f>0</xm:f>
              </x14:cfvo>
              <x14:cfvo type="num" gte="0">
                <xm:f>0</xm:f>
              </x14:cfvo>
            </x14:iconSet>
          </x14:cfRule>
          <xm:sqref>CD83</xm:sqref>
        </x14:conditionalFormatting>
        <x14:conditionalFormatting xmlns:xm="http://schemas.microsoft.com/office/excel/2006/main">
          <x14:cfRule type="iconSet" priority="4850" id="{D534A319-2EE7-4620-9602-C3D74B98FBBE}">
            <x14:iconSet iconSet="3Triangles">
              <x14:cfvo type="percent">
                <xm:f>0</xm:f>
              </x14:cfvo>
              <x14:cfvo type="num">
                <xm:f>0</xm:f>
              </x14:cfvo>
              <x14:cfvo type="num" gte="0">
                <xm:f>0</xm:f>
              </x14:cfvo>
            </x14:iconSet>
          </x14:cfRule>
          <xm:sqref>CD109</xm:sqref>
        </x14:conditionalFormatting>
        <x14:conditionalFormatting xmlns:xm="http://schemas.microsoft.com/office/excel/2006/main">
          <x14:cfRule type="iconSet" priority="4844" id="{B2B5287F-E085-46AC-966B-555CB1A79380}">
            <x14:iconSet iconSet="3Triangles">
              <x14:cfvo type="percent">
                <xm:f>0</xm:f>
              </x14:cfvo>
              <x14:cfvo type="num">
                <xm:f>0</xm:f>
              </x14:cfvo>
              <x14:cfvo type="num" gte="0">
                <xm:f>0</xm:f>
              </x14:cfvo>
            </x14:iconSet>
          </x14:cfRule>
          <xm:sqref>CD111</xm:sqref>
        </x14:conditionalFormatting>
        <x14:conditionalFormatting xmlns:xm="http://schemas.microsoft.com/office/excel/2006/main">
          <x14:cfRule type="iconSet" priority="4849" id="{0CC1F15A-6F7D-49F8-83FA-73E3A4D4A979}">
            <x14:iconSet iconSet="3Triangles">
              <x14:cfvo type="percent">
                <xm:f>0</xm:f>
              </x14:cfvo>
              <x14:cfvo type="num">
                <xm:f>0</xm:f>
              </x14:cfvo>
              <x14:cfvo type="num" gte="0">
                <xm:f>0</xm:f>
              </x14:cfvo>
            </x14:iconSet>
          </x14:cfRule>
          <xm:sqref>CD112</xm:sqref>
        </x14:conditionalFormatting>
        <x14:conditionalFormatting xmlns:xm="http://schemas.microsoft.com/office/excel/2006/main">
          <x14:cfRule type="iconSet" priority="4767" id="{BE296A7D-5737-4A94-BDCF-3B2098E3153B}">
            <x14:iconSet iconSet="3Triangles">
              <x14:cfvo type="percent">
                <xm:f>0</xm:f>
              </x14:cfvo>
              <x14:cfvo type="num">
                <xm:f>0</xm:f>
              </x14:cfvo>
              <x14:cfvo type="num" gte="0">
                <xm:f>0</xm:f>
              </x14:cfvo>
            </x14:iconSet>
          </x14:cfRule>
          <xm:sqref>AI4 AI110 AI113:AI139 AI84:AI108 AI6:AI82</xm:sqref>
        </x14:conditionalFormatting>
        <x14:conditionalFormatting xmlns:xm="http://schemas.microsoft.com/office/excel/2006/main">
          <x14:cfRule type="iconSet" priority="4762" id="{536955F4-E1BF-4FA8-AAC6-0688B257E77B}">
            <x14:iconSet iconSet="3Triangles">
              <x14:cfvo type="percent">
                <xm:f>0</xm:f>
              </x14:cfvo>
              <x14:cfvo type="num">
                <xm:f>0</xm:f>
              </x14:cfvo>
              <x14:cfvo type="num" gte="0">
                <xm:f>0</xm:f>
              </x14:cfvo>
            </x14:iconSet>
          </x14:cfRule>
          <xm:sqref>AI83</xm:sqref>
        </x14:conditionalFormatting>
        <x14:conditionalFormatting xmlns:xm="http://schemas.microsoft.com/office/excel/2006/main">
          <x14:cfRule type="iconSet" priority="4761" id="{F6B75E90-8A63-4124-B683-8BF4D73A80AA}">
            <x14:iconSet iconSet="3Triangles">
              <x14:cfvo type="percent">
                <xm:f>0</xm:f>
              </x14:cfvo>
              <x14:cfvo type="num">
                <xm:f>0</xm:f>
              </x14:cfvo>
              <x14:cfvo type="num" gte="0">
                <xm:f>0</xm:f>
              </x14:cfvo>
            </x14:iconSet>
          </x14:cfRule>
          <xm:sqref>AI109</xm:sqref>
        </x14:conditionalFormatting>
        <x14:conditionalFormatting xmlns:xm="http://schemas.microsoft.com/office/excel/2006/main">
          <x14:cfRule type="iconSet" priority="4755" id="{908C19FC-DA0A-4340-9B08-2034B97C5C96}">
            <x14:iconSet iconSet="3Triangles">
              <x14:cfvo type="percent">
                <xm:f>0</xm:f>
              </x14:cfvo>
              <x14:cfvo type="num">
                <xm:f>0</xm:f>
              </x14:cfvo>
              <x14:cfvo type="num" gte="0">
                <xm:f>0</xm:f>
              </x14:cfvo>
            </x14:iconSet>
          </x14:cfRule>
          <xm:sqref>AI111</xm:sqref>
        </x14:conditionalFormatting>
        <x14:conditionalFormatting xmlns:xm="http://schemas.microsoft.com/office/excel/2006/main">
          <x14:cfRule type="iconSet" priority="4760" id="{13E90AE7-C59F-4530-A03B-C355BAF0CA89}">
            <x14:iconSet iconSet="3Triangles">
              <x14:cfvo type="percent">
                <xm:f>0</xm:f>
              </x14:cfvo>
              <x14:cfvo type="num">
                <xm:f>0</xm:f>
              </x14:cfvo>
              <x14:cfvo type="num" gte="0">
                <xm:f>0</xm:f>
              </x14:cfvo>
            </x14:iconSet>
          </x14:cfRule>
          <xm:sqref>AI112</xm:sqref>
        </x14:conditionalFormatting>
        <x14:conditionalFormatting xmlns:xm="http://schemas.microsoft.com/office/excel/2006/main">
          <x14:cfRule type="iconSet" priority="4678" id="{70B84C9F-CAB4-4ABF-BA7A-8BE6EBB48D9E}">
            <x14:iconSet iconSet="3Triangles">
              <x14:cfvo type="percent">
                <xm:f>0</xm:f>
              </x14:cfvo>
              <x14:cfvo type="num">
                <xm:f>0</xm:f>
              </x14:cfvo>
              <x14:cfvo type="num" gte="0">
                <xm:f>0</xm:f>
              </x14:cfvo>
            </x14:iconSet>
          </x14:cfRule>
          <xm:sqref>AP4 AP110 AP113:AP139 AP84:AP108 AP6:AP82</xm:sqref>
        </x14:conditionalFormatting>
        <x14:conditionalFormatting xmlns:xm="http://schemas.microsoft.com/office/excel/2006/main">
          <x14:cfRule type="iconSet" priority="4673" id="{FC99823B-C035-4230-978B-15A81573D5CB}">
            <x14:iconSet iconSet="3Triangles">
              <x14:cfvo type="percent">
                <xm:f>0</xm:f>
              </x14:cfvo>
              <x14:cfvo type="num">
                <xm:f>0</xm:f>
              </x14:cfvo>
              <x14:cfvo type="num" gte="0">
                <xm:f>0</xm:f>
              </x14:cfvo>
            </x14:iconSet>
          </x14:cfRule>
          <xm:sqref>AP83</xm:sqref>
        </x14:conditionalFormatting>
        <x14:conditionalFormatting xmlns:xm="http://schemas.microsoft.com/office/excel/2006/main">
          <x14:cfRule type="iconSet" priority="4672" id="{F788E2FA-1D1C-4E14-97B0-25EAFE311C39}">
            <x14:iconSet iconSet="3Triangles">
              <x14:cfvo type="percent">
                <xm:f>0</xm:f>
              </x14:cfvo>
              <x14:cfvo type="num">
                <xm:f>0</xm:f>
              </x14:cfvo>
              <x14:cfvo type="num" gte="0">
                <xm:f>0</xm:f>
              </x14:cfvo>
            </x14:iconSet>
          </x14:cfRule>
          <xm:sqref>AP109</xm:sqref>
        </x14:conditionalFormatting>
        <x14:conditionalFormatting xmlns:xm="http://schemas.microsoft.com/office/excel/2006/main">
          <x14:cfRule type="iconSet" priority="4666" id="{C8A56417-B142-4CF9-AE32-344D28773D38}">
            <x14:iconSet iconSet="3Triangles">
              <x14:cfvo type="percent">
                <xm:f>0</xm:f>
              </x14:cfvo>
              <x14:cfvo type="num">
                <xm:f>0</xm:f>
              </x14:cfvo>
              <x14:cfvo type="num" gte="0">
                <xm:f>0</xm:f>
              </x14:cfvo>
            </x14:iconSet>
          </x14:cfRule>
          <xm:sqref>AP111</xm:sqref>
        </x14:conditionalFormatting>
        <x14:conditionalFormatting xmlns:xm="http://schemas.microsoft.com/office/excel/2006/main">
          <x14:cfRule type="iconSet" priority="4671" id="{264A38A4-2D06-4B3F-AF71-D44BA812D0F7}">
            <x14:iconSet iconSet="3Triangles">
              <x14:cfvo type="percent">
                <xm:f>0</xm:f>
              </x14:cfvo>
              <x14:cfvo type="num">
                <xm:f>0</xm:f>
              </x14:cfvo>
              <x14:cfvo type="num" gte="0">
                <xm:f>0</xm:f>
              </x14:cfvo>
            </x14:iconSet>
          </x14:cfRule>
          <xm:sqref>AP112</xm:sqref>
        </x14:conditionalFormatting>
        <x14:conditionalFormatting xmlns:xm="http://schemas.microsoft.com/office/excel/2006/main">
          <x14:cfRule type="iconSet" priority="4589" id="{4D7FD7C8-B981-4C7E-BA50-5EFD9DC95AFA}">
            <x14:iconSet iconSet="3Triangles">
              <x14:cfvo type="percent">
                <xm:f>0</xm:f>
              </x14:cfvo>
              <x14:cfvo type="num">
                <xm:f>0</xm:f>
              </x14:cfvo>
              <x14:cfvo type="num" gte="0">
                <xm:f>0</xm:f>
              </x14:cfvo>
            </x14:iconSet>
          </x14:cfRule>
          <xm:sqref>BM4 BM110 BM113:BM139 BM84:BM108 BM6:BM82</xm:sqref>
        </x14:conditionalFormatting>
        <x14:conditionalFormatting xmlns:xm="http://schemas.microsoft.com/office/excel/2006/main">
          <x14:cfRule type="iconSet" priority="4584" id="{DDF9F885-A051-43B0-B1F7-3E4EB969DE13}">
            <x14:iconSet iconSet="3Triangles">
              <x14:cfvo type="percent">
                <xm:f>0</xm:f>
              </x14:cfvo>
              <x14:cfvo type="num">
                <xm:f>0</xm:f>
              </x14:cfvo>
              <x14:cfvo type="num" gte="0">
                <xm:f>0</xm:f>
              </x14:cfvo>
            </x14:iconSet>
          </x14:cfRule>
          <xm:sqref>BM83</xm:sqref>
        </x14:conditionalFormatting>
        <x14:conditionalFormatting xmlns:xm="http://schemas.microsoft.com/office/excel/2006/main">
          <x14:cfRule type="iconSet" priority="4583" id="{EFCD4B23-CBFE-4D6F-9CB0-4AD49A069770}">
            <x14:iconSet iconSet="3Triangles">
              <x14:cfvo type="percent">
                <xm:f>0</xm:f>
              </x14:cfvo>
              <x14:cfvo type="num">
                <xm:f>0</xm:f>
              </x14:cfvo>
              <x14:cfvo type="num" gte="0">
                <xm:f>0</xm:f>
              </x14:cfvo>
            </x14:iconSet>
          </x14:cfRule>
          <xm:sqref>BM109</xm:sqref>
        </x14:conditionalFormatting>
        <x14:conditionalFormatting xmlns:xm="http://schemas.microsoft.com/office/excel/2006/main">
          <x14:cfRule type="iconSet" priority="4577" id="{78D18649-FBC6-447D-9F20-BEFFFF806C78}">
            <x14:iconSet iconSet="3Triangles">
              <x14:cfvo type="percent">
                <xm:f>0</xm:f>
              </x14:cfvo>
              <x14:cfvo type="num">
                <xm:f>0</xm:f>
              </x14:cfvo>
              <x14:cfvo type="num" gte="0">
                <xm:f>0</xm:f>
              </x14:cfvo>
            </x14:iconSet>
          </x14:cfRule>
          <xm:sqref>BM111</xm:sqref>
        </x14:conditionalFormatting>
        <x14:conditionalFormatting xmlns:xm="http://schemas.microsoft.com/office/excel/2006/main">
          <x14:cfRule type="iconSet" priority="4582" id="{F51480E2-F115-47FF-968B-5C3C3FDFC3EE}">
            <x14:iconSet iconSet="3Triangles">
              <x14:cfvo type="percent">
                <xm:f>0</xm:f>
              </x14:cfvo>
              <x14:cfvo type="num">
                <xm:f>0</xm:f>
              </x14:cfvo>
              <x14:cfvo type="num" gte="0">
                <xm:f>0</xm:f>
              </x14:cfvo>
            </x14:iconSet>
          </x14:cfRule>
          <xm:sqref>BM112</xm:sqref>
        </x14:conditionalFormatting>
        <x14:conditionalFormatting xmlns:xm="http://schemas.microsoft.com/office/excel/2006/main">
          <x14:cfRule type="iconSet" priority="4500" id="{5F489544-FF06-479C-94E2-403F330B1470}">
            <x14:iconSet iconSet="3Triangles">
              <x14:cfvo type="percent">
                <xm:f>0</xm:f>
              </x14:cfvo>
              <x14:cfvo type="num">
                <xm:f>0</xm:f>
              </x14:cfvo>
              <x14:cfvo type="num" gte="0">
                <xm:f>0</xm:f>
              </x14:cfvo>
            </x14:iconSet>
          </x14:cfRule>
          <xm:sqref>BT4 BT110 BT113:BT139 BT84:BT108 BT6:BT82</xm:sqref>
        </x14:conditionalFormatting>
        <x14:conditionalFormatting xmlns:xm="http://schemas.microsoft.com/office/excel/2006/main">
          <x14:cfRule type="iconSet" priority="4495" id="{D060EEFF-006A-43A4-B6C9-0983C546E012}">
            <x14:iconSet iconSet="3Triangles">
              <x14:cfvo type="percent">
                <xm:f>0</xm:f>
              </x14:cfvo>
              <x14:cfvo type="num">
                <xm:f>0</xm:f>
              </x14:cfvo>
              <x14:cfvo type="num" gte="0">
                <xm:f>0</xm:f>
              </x14:cfvo>
            </x14:iconSet>
          </x14:cfRule>
          <xm:sqref>BT83</xm:sqref>
        </x14:conditionalFormatting>
        <x14:conditionalFormatting xmlns:xm="http://schemas.microsoft.com/office/excel/2006/main">
          <x14:cfRule type="iconSet" priority="4494" id="{F1833B4F-BE6B-4DBD-948D-4558FB428B1B}">
            <x14:iconSet iconSet="3Triangles">
              <x14:cfvo type="percent">
                <xm:f>0</xm:f>
              </x14:cfvo>
              <x14:cfvo type="num">
                <xm:f>0</xm:f>
              </x14:cfvo>
              <x14:cfvo type="num" gte="0">
                <xm:f>0</xm:f>
              </x14:cfvo>
            </x14:iconSet>
          </x14:cfRule>
          <xm:sqref>BT109</xm:sqref>
        </x14:conditionalFormatting>
        <x14:conditionalFormatting xmlns:xm="http://schemas.microsoft.com/office/excel/2006/main">
          <x14:cfRule type="iconSet" priority="4488" id="{460FAEA4-B624-44BC-81F3-B8C715082859}">
            <x14:iconSet iconSet="3Triangles">
              <x14:cfvo type="percent">
                <xm:f>0</xm:f>
              </x14:cfvo>
              <x14:cfvo type="num">
                <xm:f>0</xm:f>
              </x14:cfvo>
              <x14:cfvo type="num" gte="0">
                <xm:f>0</xm:f>
              </x14:cfvo>
            </x14:iconSet>
          </x14:cfRule>
          <xm:sqref>BT111</xm:sqref>
        </x14:conditionalFormatting>
        <x14:conditionalFormatting xmlns:xm="http://schemas.microsoft.com/office/excel/2006/main">
          <x14:cfRule type="iconSet" priority="4493" id="{1378A2A7-85EC-4EB1-8ECA-88C3F4DD8D2B}">
            <x14:iconSet iconSet="3Triangles">
              <x14:cfvo type="percent">
                <xm:f>0</xm:f>
              </x14:cfvo>
              <x14:cfvo type="num">
                <xm:f>0</xm:f>
              </x14:cfvo>
              <x14:cfvo type="num" gte="0">
                <xm:f>0</xm:f>
              </x14:cfvo>
            </x14:iconSet>
          </x14:cfRule>
          <xm:sqref>BT112</xm:sqref>
        </x14:conditionalFormatting>
        <x14:conditionalFormatting xmlns:xm="http://schemas.microsoft.com/office/excel/2006/main">
          <x14:cfRule type="iconSet" priority="4411" id="{1BC38351-587A-4A65-B674-44E819E4A429}">
            <x14:iconSet iconSet="3Triangles">
              <x14:cfvo type="percent">
                <xm:f>0</xm:f>
              </x14:cfvo>
              <x14:cfvo type="num">
                <xm:f>0</xm:f>
              </x14:cfvo>
              <x14:cfvo type="num" gte="0">
                <xm:f>0</xm:f>
              </x14:cfvo>
            </x14:iconSet>
          </x14:cfRule>
          <xm:sqref>CK4 CK110 CK113:CK139 CK84:CK108 CK6:CK82</xm:sqref>
        </x14:conditionalFormatting>
        <x14:conditionalFormatting xmlns:xm="http://schemas.microsoft.com/office/excel/2006/main">
          <x14:cfRule type="iconSet" priority="4406" id="{A36D3E7C-EEF8-4EB6-96D4-749096C0BF91}">
            <x14:iconSet iconSet="3Triangles">
              <x14:cfvo type="percent">
                <xm:f>0</xm:f>
              </x14:cfvo>
              <x14:cfvo type="num">
                <xm:f>0</xm:f>
              </x14:cfvo>
              <x14:cfvo type="num" gte="0">
                <xm:f>0</xm:f>
              </x14:cfvo>
            </x14:iconSet>
          </x14:cfRule>
          <xm:sqref>CK83</xm:sqref>
        </x14:conditionalFormatting>
        <x14:conditionalFormatting xmlns:xm="http://schemas.microsoft.com/office/excel/2006/main">
          <x14:cfRule type="iconSet" priority="4405" id="{E47306D8-AD25-432D-BAF1-47888A559223}">
            <x14:iconSet iconSet="3Triangles">
              <x14:cfvo type="percent">
                <xm:f>0</xm:f>
              </x14:cfvo>
              <x14:cfvo type="num">
                <xm:f>0</xm:f>
              </x14:cfvo>
              <x14:cfvo type="num" gte="0">
                <xm:f>0</xm:f>
              </x14:cfvo>
            </x14:iconSet>
          </x14:cfRule>
          <xm:sqref>CK109</xm:sqref>
        </x14:conditionalFormatting>
        <x14:conditionalFormatting xmlns:xm="http://schemas.microsoft.com/office/excel/2006/main">
          <x14:cfRule type="iconSet" priority="4399" id="{C231459B-50FE-4B58-810E-22F3DBC53098}">
            <x14:iconSet iconSet="3Triangles">
              <x14:cfvo type="percent">
                <xm:f>0</xm:f>
              </x14:cfvo>
              <x14:cfvo type="num">
                <xm:f>0</xm:f>
              </x14:cfvo>
              <x14:cfvo type="num" gte="0">
                <xm:f>0</xm:f>
              </x14:cfvo>
            </x14:iconSet>
          </x14:cfRule>
          <xm:sqref>CK111</xm:sqref>
        </x14:conditionalFormatting>
        <x14:conditionalFormatting xmlns:xm="http://schemas.microsoft.com/office/excel/2006/main">
          <x14:cfRule type="iconSet" priority="4404" id="{B3E60D76-6260-44BB-B9BE-3693E4784FF3}">
            <x14:iconSet iconSet="3Triangles">
              <x14:cfvo type="percent">
                <xm:f>0</xm:f>
              </x14:cfvo>
              <x14:cfvo type="num">
                <xm:f>0</xm:f>
              </x14:cfvo>
              <x14:cfvo type="num" gte="0">
                <xm:f>0</xm:f>
              </x14:cfvo>
            </x14:iconSet>
          </x14:cfRule>
          <xm:sqref>CK112</xm:sqref>
        </x14:conditionalFormatting>
        <x14:conditionalFormatting xmlns:xm="http://schemas.microsoft.com/office/excel/2006/main">
          <x14:cfRule type="iconSet" priority="4322" id="{266B3DAA-F1AB-4E23-9C21-6FCB0FC31D5A}">
            <x14:iconSet iconSet="3Triangles">
              <x14:cfvo type="percent">
                <xm:f>0</xm:f>
              </x14:cfvo>
              <x14:cfvo type="num">
                <xm:f>0</xm:f>
              </x14:cfvo>
              <x14:cfvo type="num" gte="0">
                <xm:f>0</xm:f>
              </x14:cfvo>
            </x14:iconSet>
          </x14:cfRule>
          <xm:sqref>CR4 CR84:CR90 CR110 CR113:CR139 CR92:CR108 CR6:CR82</xm:sqref>
        </x14:conditionalFormatting>
        <x14:conditionalFormatting xmlns:xm="http://schemas.microsoft.com/office/excel/2006/main">
          <x14:cfRule type="iconSet" priority="4317" id="{91A3FFBF-7445-4276-87AF-255E0E0DD43B}">
            <x14:iconSet iconSet="3Triangles">
              <x14:cfvo type="percent">
                <xm:f>0</xm:f>
              </x14:cfvo>
              <x14:cfvo type="num">
                <xm:f>0</xm:f>
              </x14:cfvo>
              <x14:cfvo type="num" gte="0">
                <xm:f>0</xm:f>
              </x14:cfvo>
            </x14:iconSet>
          </x14:cfRule>
          <xm:sqref>CR83</xm:sqref>
        </x14:conditionalFormatting>
        <x14:conditionalFormatting xmlns:xm="http://schemas.microsoft.com/office/excel/2006/main">
          <x14:cfRule type="iconSet" priority="4316" id="{9906ADAF-4AA6-4485-8A85-27BD1EE350E2}">
            <x14:iconSet iconSet="3Triangles">
              <x14:cfvo type="percent">
                <xm:f>0</xm:f>
              </x14:cfvo>
              <x14:cfvo type="num">
                <xm:f>0</xm:f>
              </x14:cfvo>
              <x14:cfvo type="num" gte="0">
                <xm:f>0</xm:f>
              </x14:cfvo>
            </x14:iconSet>
          </x14:cfRule>
          <xm:sqref>CR109</xm:sqref>
        </x14:conditionalFormatting>
        <x14:conditionalFormatting xmlns:xm="http://schemas.microsoft.com/office/excel/2006/main">
          <x14:cfRule type="iconSet" priority="4310" id="{7A078E3B-81D4-4393-9DE3-783F2BE3E30D}">
            <x14:iconSet iconSet="3Triangles">
              <x14:cfvo type="percent">
                <xm:f>0</xm:f>
              </x14:cfvo>
              <x14:cfvo type="num">
                <xm:f>0</xm:f>
              </x14:cfvo>
              <x14:cfvo type="num" gte="0">
                <xm:f>0</xm:f>
              </x14:cfvo>
            </x14:iconSet>
          </x14:cfRule>
          <xm:sqref>CR111</xm:sqref>
        </x14:conditionalFormatting>
        <x14:conditionalFormatting xmlns:xm="http://schemas.microsoft.com/office/excel/2006/main">
          <x14:cfRule type="iconSet" priority="4315" id="{0037C8F8-7D35-41D0-8BBC-F3463FB4EAF2}">
            <x14:iconSet iconSet="3Triangles">
              <x14:cfvo type="percent">
                <xm:f>0</xm:f>
              </x14:cfvo>
              <x14:cfvo type="num">
                <xm:f>0</xm:f>
              </x14:cfvo>
              <x14:cfvo type="num" gte="0">
                <xm:f>0</xm:f>
              </x14:cfvo>
            </x14:iconSet>
          </x14:cfRule>
          <xm:sqref>CR112</xm:sqref>
        </x14:conditionalFormatting>
        <x14:conditionalFormatting xmlns:xm="http://schemas.microsoft.com/office/excel/2006/main">
          <x14:cfRule type="iconSet" priority="4307" id="{B534A2B6-0960-4E25-B69D-4885F8C30445}">
            <x14:iconSet iconSet="3Triangles">
              <x14:cfvo type="percent">
                <xm:f>0</xm:f>
              </x14:cfvo>
              <x14:cfvo type="num">
                <xm:f>0</xm:f>
              </x14:cfvo>
              <x14:cfvo type="num" gte="0">
                <xm:f>0</xm:f>
              </x14:cfvo>
            </x14:iconSet>
          </x14:cfRule>
          <xm:sqref>CR91</xm:sqref>
        </x14:conditionalFormatting>
        <x14:conditionalFormatting xmlns:xm="http://schemas.microsoft.com/office/excel/2006/main">
          <x14:cfRule type="iconSet" priority="188" id="{324DA9C8-E334-44F1-BD35-AF7825B9B977}">
            <x14:iconSet iconSet="3Triangles">
              <x14:cfvo type="percent">
                <xm:f>0</xm:f>
              </x14:cfvo>
              <x14:cfvo type="num">
                <xm:f>0</xm:f>
              </x14:cfvo>
              <x14:cfvo type="num" gte="0">
                <xm:f>0</xm:f>
              </x14:cfvo>
            </x14:iconSet>
          </x14:cfRule>
          <xm:sqref>K5</xm:sqref>
        </x14:conditionalFormatting>
        <x14:conditionalFormatting xmlns:xm="http://schemas.microsoft.com/office/excel/2006/main">
          <x14:cfRule type="iconSet" priority="187" id="{9EBE52CC-4783-4AFB-B18A-777E5AB7274B}">
            <x14:iconSet iconSet="3Triangles">
              <x14:cfvo type="percent">
                <xm:f>0</xm:f>
              </x14:cfvo>
              <x14:cfvo type="num">
                <xm:f>0</xm:f>
              </x14:cfvo>
              <x14:cfvo type="num" gte="0">
                <xm:f>0</xm:f>
              </x14:cfvo>
            </x14:iconSet>
          </x14:cfRule>
          <xm:sqref>R5</xm:sqref>
        </x14:conditionalFormatting>
        <x14:conditionalFormatting xmlns:xm="http://schemas.microsoft.com/office/excel/2006/main">
          <x14:cfRule type="iconSet" priority="177" id="{AE4C2A37-3DB3-494D-B279-AC1CD708C4E6}">
            <x14:iconSet iconSet="3Triangles">
              <x14:cfvo type="percent">
                <xm:f>0</xm:f>
              </x14:cfvo>
              <x14:cfvo type="num">
                <xm:f>0</xm:f>
              </x14:cfvo>
              <x14:cfvo type="num" gte="0">
                <xm:f>0</xm:f>
              </x14:cfvo>
            </x14:iconSet>
          </x14:cfRule>
          <xm:sqref>X5</xm:sqref>
        </x14:conditionalFormatting>
        <x14:conditionalFormatting xmlns:xm="http://schemas.microsoft.com/office/excel/2006/main">
          <x14:cfRule type="iconSet" priority="182" id="{4ACBF852-674F-4AF8-9F84-EC4884DC2EB7}">
            <x14:iconSet iconSet="3Triangles">
              <x14:cfvo type="percent">
                <xm:f>0</xm:f>
              </x14:cfvo>
              <x14:cfvo type="num">
                <xm:f>0</xm:f>
              </x14:cfvo>
              <x14:cfvo type="num" gte="0">
                <xm:f>0</xm:f>
              </x14:cfvo>
            </x14:iconSet>
          </x14:cfRule>
          <xm:sqref>AB5</xm:sqref>
        </x14:conditionalFormatting>
        <x14:conditionalFormatting xmlns:xm="http://schemas.microsoft.com/office/excel/2006/main">
          <x14:cfRule type="iconSet" priority="172" id="{F7C49D5B-70F0-4283-8E66-CE5B8C513B74}">
            <x14:iconSet iconSet="3Triangles">
              <x14:cfvo type="percent">
                <xm:f>0</xm:f>
              </x14:cfvo>
              <x14:cfvo type="num">
                <xm:f>0</xm:f>
              </x14:cfvo>
              <x14:cfvo type="num" gte="0">
                <xm:f>0</xm:f>
              </x14:cfvo>
            </x14:iconSet>
          </x14:cfRule>
          <xm:sqref>AV5</xm:sqref>
        </x14:conditionalFormatting>
        <x14:conditionalFormatting xmlns:xm="http://schemas.microsoft.com/office/excel/2006/main">
          <x14:cfRule type="iconSet" priority="167" id="{EB80B1D1-BBFC-485A-BCF0-0645A2964941}">
            <x14:iconSet iconSet="3Triangles">
              <x14:cfvo type="percent">
                <xm:f>0</xm:f>
              </x14:cfvo>
              <x14:cfvo type="num">
                <xm:f>0</xm:f>
              </x14:cfvo>
              <x14:cfvo type="num" gte="0">
                <xm:f>0</xm:f>
              </x14:cfvo>
            </x14:iconSet>
          </x14:cfRule>
          <xm:sqref>BB5</xm:sqref>
        </x14:conditionalFormatting>
        <x14:conditionalFormatting xmlns:xm="http://schemas.microsoft.com/office/excel/2006/main">
          <x14:cfRule type="iconSet" priority="162" id="{39C67983-60D0-4092-8A51-3FC3A4208EAC}">
            <x14:iconSet iconSet="3Triangles">
              <x14:cfvo type="percent">
                <xm:f>0</xm:f>
              </x14:cfvo>
              <x14:cfvo type="num">
                <xm:f>0</xm:f>
              </x14:cfvo>
              <x14:cfvo type="num" gte="0">
                <xm:f>0</xm:f>
              </x14:cfvo>
            </x14:iconSet>
          </x14:cfRule>
          <xm:sqref>BF5</xm:sqref>
        </x14:conditionalFormatting>
        <x14:conditionalFormatting xmlns:xm="http://schemas.microsoft.com/office/excel/2006/main">
          <x14:cfRule type="iconSet" priority="157" id="{C2480ED0-D306-42F5-BD37-1B1FD7C68253}">
            <x14:iconSet iconSet="3Triangles">
              <x14:cfvo type="percent">
                <xm:f>0</xm:f>
              </x14:cfvo>
              <x14:cfvo type="num">
                <xm:f>0</xm:f>
              </x14:cfvo>
              <x14:cfvo type="num" gte="0">
                <xm:f>0</xm:f>
              </x14:cfvo>
            </x14:iconSet>
          </x14:cfRule>
          <xm:sqref>BZ5</xm:sqref>
        </x14:conditionalFormatting>
        <x14:conditionalFormatting xmlns:xm="http://schemas.microsoft.com/office/excel/2006/main">
          <x14:cfRule type="iconSet" priority="152" id="{2002A2B2-D154-4CA2-BF3C-2E11197483C5}">
            <x14:iconSet iconSet="3Triangles">
              <x14:cfvo type="percent">
                <xm:f>0</xm:f>
              </x14:cfvo>
              <x14:cfvo type="num">
                <xm:f>0</xm:f>
              </x14:cfvo>
              <x14:cfvo type="num" gte="0">
                <xm:f>0</xm:f>
              </x14:cfvo>
            </x14:iconSet>
          </x14:cfRule>
          <xm:sqref>CX5</xm:sqref>
        </x14:conditionalFormatting>
        <x14:conditionalFormatting xmlns:xm="http://schemas.microsoft.com/office/excel/2006/main">
          <x14:cfRule type="iconSet" priority="147" id="{6A474702-431B-4D6C-B758-187610CC5FDE}">
            <x14:iconSet iconSet="3Triangles">
              <x14:cfvo type="percent">
                <xm:f>0</xm:f>
              </x14:cfvo>
              <x14:cfvo type="num">
                <xm:f>0</xm:f>
              </x14:cfvo>
              <x14:cfvo type="num" gte="0">
                <xm:f>0</xm:f>
              </x14:cfvo>
            </x14:iconSet>
          </x14:cfRule>
          <xm:sqref>CD5</xm:sqref>
        </x14:conditionalFormatting>
        <x14:conditionalFormatting xmlns:xm="http://schemas.microsoft.com/office/excel/2006/main">
          <x14:cfRule type="iconSet" priority="142" id="{40DD972A-6177-4B28-A13D-8D11376E9836}">
            <x14:iconSet iconSet="3Triangles">
              <x14:cfvo type="percent">
                <xm:f>0</xm:f>
              </x14:cfvo>
              <x14:cfvo type="num">
                <xm:f>0</xm:f>
              </x14:cfvo>
              <x14:cfvo type="num" gte="0">
                <xm:f>0</xm:f>
              </x14:cfvo>
            </x14:iconSet>
          </x14:cfRule>
          <xm:sqref>AI5</xm:sqref>
        </x14:conditionalFormatting>
        <x14:conditionalFormatting xmlns:xm="http://schemas.microsoft.com/office/excel/2006/main">
          <x14:cfRule type="iconSet" priority="137" id="{16CCF136-76AC-446A-9381-5F73DE389C33}">
            <x14:iconSet iconSet="3Triangles">
              <x14:cfvo type="percent">
                <xm:f>0</xm:f>
              </x14:cfvo>
              <x14:cfvo type="num">
                <xm:f>0</xm:f>
              </x14:cfvo>
              <x14:cfvo type="num" gte="0">
                <xm:f>0</xm:f>
              </x14:cfvo>
            </x14:iconSet>
          </x14:cfRule>
          <xm:sqref>AP5</xm:sqref>
        </x14:conditionalFormatting>
        <x14:conditionalFormatting xmlns:xm="http://schemas.microsoft.com/office/excel/2006/main">
          <x14:cfRule type="iconSet" priority="132" id="{BA0A6F84-ED50-4934-B2C6-71F9842AE1D6}">
            <x14:iconSet iconSet="3Triangles">
              <x14:cfvo type="percent">
                <xm:f>0</xm:f>
              </x14:cfvo>
              <x14:cfvo type="num">
                <xm:f>0</xm:f>
              </x14:cfvo>
              <x14:cfvo type="num" gte="0">
                <xm:f>0</xm:f>
              </x14:cfvo>
            </x14:iconSet>
          </x14:cfRule>
          <xm:sqref>BM5</xm:sqref>
        </x14:conditionalFormatting>
        <x14:conditionalFormatting xmlns:xm="http://schemas.microsoft.com/office/excel/2006/main">
          <x14:cfRule type="iconSet" priority="127" id="{DF421650-3FA3-4E6E-8864-AFB743D4F0D4}">
            <x14:iconSet iconSet="3Triangles">
              <x14:cfvo type="percent">
                <xm:f>0</xm:f>
              </x14:cfvo>
              <x14:cfvo type="num">
                <xm:f>0</xm:f>
              </x14:cfvo>
              <x14:cfvo type="num" gte="0">
                <xm:f>0</xm:f>
              </x14:cfvo>
            </x14:iconSet>
          </x14:cfRule>
          <xm:sqref>BT5</xm:sqref>
        </x14:conditionalFormatting>
        <x14:conditionalFormatting xmlns:xm="http://schemas.microsoft.com/office/excel/2006/main">
          <x14:cfRule type="iconSet" priority="122" id="{15EDFF26-6F33-4582-9D34-E8F33AFEF9A6}">
            <x14:iconSet iconSet="3Triangles">
              <x14:cfvo type="percent">
                <xm:f>0</xm:f>
              </x14:cfvo>
              <x14:cfvo type="num">
                <xm:f>0</xm:f>
              </x14:cfvo>
              <x14:cfvo type="num" gte="0">
                <xm:f>0</xm:f>
              </x14:cfvo>
            </x14:iconSet>
          </x14:cfRule>
          <xm:sqref>CK5</xm:sqref>
        </x14:conditionalFormatting>
        <x14:conditionalFormatting xmlns:xm="http://schemas.microsoft.com/office/excel/2006/main">
          <x14:cfRule type="iconSet" priority="117" id="{DC926A17-B753-4D25-AE95-00E254E3CC12}">
            <x14:iconSet iconSet="3Triangles">
              <x14:cfvo type="percent">
                <xm:f>0</xm:f>
              </x14:cfvo>
              <x14:cfvo type="num">
                <xm:f>0</xm:f>
              </x14:cfvo>
              <x14:cfvo type="num" gte="0">
                <xm:f>0</xm:f>
              </x14:cfvo>
            </x14:iconSet>
          </x14:cfRule>
          <xm:sqref>CR5</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3" tint="0.59999389629810485"/>
  </sheetPr>
  <dimension ref="A1:EB314"/>
  <sheetViews>
    <sheetView showGridLines="0" zoomScale="70" zoomScaleNormal="70" workbookViewId="0">
      <pane xSplit="1" ySplit="3" topLeftCell="M145" activePane="bottomRight" state="frozen"/>
      <selection activeCell="E217" sqref="E217"/>
      <selection pane="topRight" activeCell="E217" sqref="E217"/>
      <selection pane="bottomLeft" activeCell="E217" sqref="E217"/>
      <selection pane="bottomRight" activeCell="P155" sqref="P155:AA156"/>
    </sheetView>
  </sheetViews>
  <sheetFormatPr baseColWidth="10" defaultRowHeight="14.4" outlineLevelRow="2" x14ac:dyDescent="0.3"/>
  <cols>
    <col min="1" max="1" width="74.5546875" style="4" bestFit="1" customWidth="1"/>
    <col min="2" max="2" width="14.21875" style="130" customWidth="1"/>
    <col min="3" max="3" width="12.44140625" style="130" bestFit="1" customWidth="1"/>
    <col min="4" max="4" width="12.88671875" style="130" customWidth="1"/>
    <col min="5" max="5" width="12.44140625" style="130" customWidth="1"/>
    <col min="6" max="6" width="12.21875" style="130" customWidth="1"/>
    <col min="7" max="7" width="13.44140625" style="130" customWidth="1"/>
    <col min="8" max="8" width="11.44140625" style="130" bestFit="1" customWidth="1"/>
    <col min="9" max="9" width="11.21875" style="130" bestFit="1" customWidth="1"/>
    <col min="10" max="11" width="11.44140625" style="130" bestFit="1" customWidth="1"/>
    <col min="12" max="13" width="12.33203125" style="130" bestFit="1" customWidth="1"/>
    <col min="14" max="15" width="12.21875" style="130" bestFit="1" customWidth="1"/>
    <col min="16" max="17" width="11.5546875" style="4"/>
    <col min="18" max="18" width="12.33203125" style="4" customWidth="1"/>
    <col min="19" max="19" width="11.5546875" style="4"/>
    <col min="20" max="20" width="12.33203125" style="4" customWidth="1"/>
    <col min="21" max="25" width="11.5546875" style="4"/>
    <col min="26" max="26" width="11.6640625" style="4" customWidth="1"/>
    <col min="27" max="141" width="11.5546875" style="4"/>
    <col min="142" max="142" width="39.33203125" style="4" customWidth="1"/>
    <col min="143" max="397" width="11.5546875" style="4"/>
    <col min="398" max="398" width="39.33203125" style="4" customWidth="1"/>
    <col min="399" max="653" width="11.5546875" style="4"/>
    <col min="654" max="654" width="39.33203125" style="4" customWidth="1"/>
    <col min="655" max="909" width="11.5546875" style="4"/>
    <col min="910" max="910" width="39.33203125" style="4" customWidth="1"/>
    <col min="911" max="1165" width="11.5546875" style="4"/>
    <col min="1166" max="1166" width="39.33203125" style="4" customWidth="1"/>
    <col min="1167" max="1421" width="11.5546875" style="4"/>
    <col min="1422" max="1422" width="39.33203125" style="4" customWidth="1"/>
    <col min="1423" max="1677" width="11.5546875" style="4"/>
    <col min="1678" max="1678" width="39.33203125" style="4" customWidth="1"/>
    <col min="1679" max="1933" width="11.5546875" style="4"/>
    <col min="1934" max="1934" width="39.33203125" style="4" customWidth="1"/>
    <col min="1935" max="2189" width="11.5546875" style="4"/>
    <col min="2190" max="2190" width="39.33203125" style="4" customWidth="1"/>
    <col min="2191" max="2445" width="11.5546875" style="4"/>
    <col min="2446" max="2446" width="39.33203125" style="4" customWidth="1"/>
    <col min="2447" max="2701" width="11.5546875" style="4"/>
    <col min="2702" max="2702" width="39.33203125" style="4" customWidth="1"/>
    <col min="2703" max="2957" width="11.5546875" style="4"/>
    <col min="2958" max="2958" width="39.33203125" style="4" customWidth="1"/>
    <col min="2959" max="3213" width="11.5546875" style="4"/>
    <col min="3214" max="3214" width="39.33203125" style="4" customWidth="1"/>
    <col min="3215" max="3469" width="11.5546875" style="4"/>
    <col min="3470" max="3470" width="39.33203125" style="4" customWidth="1"/>
    <col min="3471" max="3725" width="11.5546875" style="4"/>
    <col min="3726" max="3726" width="39.33203125" style="4" customWidth="1"/>
    <col min="3727" max="3981" width="11.5546875" style="4"/>
    <col min="3982" max="3982" width="39.33203125" style="4" customWidth="1"/>
    <col min="3983" max="4237" width="11.5546875" style="4"/>
    <col min="4238" max="4238" width="39.33203125" style="4" customWidth="1"/>
    <col min="4239" max="4493" width="11.5546875" style="4"/>
    <col min="4494" max="4494" width="39.33203125" style="4" customWidth="1"/>
    <col min="4495" max="4749" width="11.5546875" style="4"/>
    <col min="4750" max="4750" width="39.33203125" style="4" customWidth="1"/>
    <col min="4751" max="5005" width="11.5546875" style="4"/>
    <col min="5006" max="5006" width="39.33203125" style="4" customWidth="1"/>
    <col min="5007" max="5261" width="11.5546875" style="4"/>
    <col min="5262" max="5262" width="39.33203125" style="4" customWidth="1"/>
    <col min="5263" max="5517" width="11.5546875" style="4"/>
    <col min="5518" max="5518" width="39.33203125" style="4" customWidth="1"/>
    <col min="5519" max="5773" width="11.5546875" style="4"/>
    <col min="5774" max="5774" width="39.33203125" style="4" customWidth="1"/>
    <col min="5775" max="6029" width="11.5546875" style="4"/>
    <col min="6030" max="6030" width="39.33203125" style="4" customWidth="1"/>
    <col min="6031" max="6285" width="11.5546875" style="4"/>
    <col min="6286" max="6286" width="39.33203125" style="4" customWidth="1"/>
    <col min="6287" max="6541" width="11.5546875" style="4"/>
    <col min="6542" max="6542" width="39.33203125" style="4" customWidth="1"/>
    <col min="6543" max="6797" width="11.5546875" style="4"/>
    <col min="6798" max="6798" width="39.33203125" style="4" customWidth="1"/>
    <col min="6799" max="7053" width="11.5546875" style="4"/>
    <col min="7054" max="7054" width="39.33203125" style="4" customWidth="1"/>
    <col min="7055" max="7309" width="11.5546875" style="4"/>
    <col min="7310" max="7310" width="39.33203125" style="4" customWidth="1"/>
    <col min="7311" max="7565" width="11.5546875" style="4"/>
    <col min="7566" max="7566" width="39.33203125" style="4" customWidth="1"/>
    <col min="7567" max="7821" width="11.5546875" style="4"/>
    <col min="7822" max="7822" width="39.33203125" style="4" customWidth="1"/>
    <col min="7823" max="8077" width="11.5546875" style="4"/>
    <col min="8078" max="8078" width="39.33203125" style="4" customWidth="1"/>
    <col min="8079" max="8333" width="11.5546875" style="4"/>
    <col min="8334" max="8334" width="39.33203125" style="4" customWidth="1"/>
    <col min="8335" max="8589" width="11.5546875" style="4"/>
    <col min="8590" max="8590" width="39.33203125" style="4" customWidth="1"/>
    <col min="8591" max="8845" width="11.5546875" style="4"/>
    <col min="8846" max="8846" width="39.33203125" style="4" customWidth="1"/>
    <col min="8847" max="9101" width="11.5546875" style="4"/>
    <col min="9102" max="9102" width="39.33203125" style="4" customWidth="1"/>
    <col min="9103" max="9357" width="11.5546875" style="4"/>
    <col min="9358" max="9358" width="39.33203125" style="4" customWidth="1"/>
    <col min="9359" max="9613" width="11.5546875" style="4"/>
    <col min="9614" max="9614" width="39.33203125" style="4" customWidth="1"/>
    <col min="9615" max="9869" width="11.5546875" style="4"/>
    <col min="9870" max="9870" width="39.33203125" style="4" customWidth="1"/>
    <col min="9871" max="10125" width="11.5546875" style="4"/>
    <col min="10126" max="10126" width="39.33203125" style="4" customWidth="1"/>
    <col min="10127" max="10381" width="11.5546875" style="4"/>
    <col min="10382" max="10382" width="39.33203125" style="4" customWidth="1"/>
    <col min="10383" max="10637" width="11.5546875" style="4"/>
    <col min="10638" max="10638" width="39.33203125" style="4" customWidth="1"/>
    <col min="10639" max="10893" width="11.5546875" style="4"/>
    <col min="10894" max="10894" width="39.33203125" style="4" customWidth="1"/>
    <col min="10895" max="11149" width="11.5546875" style="4"/>
    <col min="11150" max="11150" width="39.33203125" style="4" customWidth="1"/>
    <col min="11151" max="11405" width="11.5546875" style="4"/>
    <col min="11406" max="11406" width="39.33203125" style="4" customWidth="1"/>
    <col min="11407" max="11661" width="11.5546875" style="4"/>
    <col min="11662" max="11662" width="39.33203125" style="4" customWidth="1"/>
    <col min="11663" max="11917" width="11.5546875" style="4"/>
    <col min="11918" max="11918" width="39.33203125" style="4" customWidth="1"/>
    <col min="11919" max="12173" width="11.5546875" style="4"/>
    <col min="12174" max="12174" width="39.33203125" style="4" customWidth="1"/>
    <col min="12175" max="12429" width="11.5546875" style="4"/>
    <col min="12430" max="12430" width="39.33203125" style="4" customWidth="1"/>
    <col min="12431" max="12685" width="11.5546875" style="4"/>
    <col min="12686" max="12686" width="39.33203125" style="4" customWidth="1"/>
    <col min="12687" max="12941" width="11.5546875" style="4"/>
    <col min="12942" max="12942" width="39.33203125" style="4" customWidth="1"/>
    <col min="12943" max="13197" width="11.5546875" style="4"/>
    <col min="13198" max="13198" width="39.33203125" style="4" customWidth="1"/>
    <col min="13199" max="13453" width="11.5546875" style="4"/>
    <col min="13454" max="13454" width="39.33203125" style="4" customWidth="1"/>
    <col min="13455" max="13709" width="11.5546875" style="4"/>
    <col min="13710" max="13710" width="39.33203125" style="4" customWidth="1"/>
    <col min="13711" max="13965" width="11.5546875" style="4"/>
    <col min="13966" max="13966" width="39.33203125" style="4" customWidth="1"/>
    <col min="13967" max="14221" width="11.5546875" style="4"/>
    <col min="14222" max="14222" width="39.33203125" style="4" customWidth="1"/>
    <col min="14223" max="14477" width="11.5546875" style="4"/>
    <col min="14478" max="14478" width="39.33203125" style="4" customWidth="1"/>
    <col min="14479" max="14733" width="11.5546875" style="4"/>
    <col min="14734" max="14734" width="39.33203125" style="4" customWidth="1"/>
    <col min="14735" max="14989" width="11.5546875" style="4"/>
    <col min="14990" max="14990" width="39.33203125" style="4" customWidth="1"/>
    <col min="14991" max="15245" width="11.5546875" style="4"/>
    <col min="15246" max="15246" width="39.33203125" style="4" customWidth="1"/>
    <col min="15247" max="15471" width="11.5546875" style="4"/>
    <col min="15472" max="16384" width="11.44140625" style="4" customWidth="1"/>
  </cols>
  <sheetData>
    <row r="1" spans="1:27" s="3" customFormat="1" x14ac:dyDescent="0.3">
      <c r="B1" s="118"/>
      <c r="C1" s="118"/>
      <c r="D1" s="118"/>
      <c r="E1" s="118"/>
      <c r="F1" s="118"/>
      <c r="G1" s="118"/>
      <c r="H1" s="118"/>
      <c r="I1" s="118"/>
      <c r="J1" s="118"/>
      <c r="K1" s="118"/>
      <c r="L1" s="118"/>
      <c r="M1" s="118"/>
      <c r="N1" s="118"/>
      <c r="O1" s="118"/>
    </row>
    <row r="2" spans="1:27" s="3" customFormat="1" ht="28.2" customHeight="1" x14ac:dyDescent="0.3">
      <c r="A2" s="197" t="s">
        <v>38</v>
      </c>
      <c r="B2" s="220"/>
      <c r="C2" s="316"/>
      <c r="D2" s="316"/>
      <c r="E2" s="316"/>
      <c r="F2" s="316"/>
      <c r="G2" s="316"/>
      <c r="H2" s="316"/>
      <c r="I2" s="316"/>
      <c r="J2" s="316"/>
      <c r="K2" s="316"/>
      <c r="L2" s="316"/>
      <c r="M2" s="316"/>
      <c r="N2" s="316"/>
      <c r="O2" s="317"/>
    </row>
    <row r="3" spans="1:27" s="8" customFormat="1" ht="24" customHeight="1" x14ac:dyDescent="0.3">
      <c r="A3" s="198" t="s">
        <v>33</v>
      </c>
      <c r="B3" s="221">
        <f ca="1">IF(ISBLANK(A2),"",YEAR(TODAY())-1)</f>
        <v>2025</v>
      </c>
      <c r="C3" s="121" t="s">
        <v>119</v>
      </c>
      <c r="D3" s="121" t="s">
        <v>120</v>
      </c>
      <c r="E3" s="121" t="s">
        <v>122</v>
      </c>
      <c r="F3" s="121" t="s">
        <v>210</v>
      </c>
      <c r="G3" s="121" t="s">
        <v>218</v>
      </c>
      <c r="H3" s="121" t="s">
        <v>219</v>
      </c>
      <c r="I3" s="121" t="s">
        <v>229</v>
      </c>
      <c r="J3" s="121" t="s">
        <v>230</v>
      </c>
      <c r="K3" s="121" t="s">
        <v>231</v>
      </c>
      <c r="L3" s="121" t="s">
        <v>232</v>
      </c>
      <c r="M3" s="121" t="s">
        <v>233</v>
      </c>
      <c r="N3" s="121" t="s">
        <v>234</v>
      </c>
      <c r="O3" s="273" t="s">
        <v>235</v>
      </c>
      <c r="P3" s="121" t="s">
        <v>819</v>
      </c>
      <c r="Q3" s="121" t="s">
        <v>820</v>
      </c>
      <c r="R3" s="121" t="s">
        <v>821</v>
      </c>
      <c r="S3" s="121" t="s">
        <v>822</v>
      </c>
      <c r="T3" s="121" t="s">
        <v>823</v>
      </c>
      <c r="U3" s="121" t="s">
        <v>824</v>
      </c>
      <c r="V3" s="121" t="s">
        <v>825</v>
      </c>
      <c r="W3" s="121" t="s">
        <v>826</v>
      </c>
      <c r="X3" s="121" t="s">
        <v>827</v>
      </c>
      <c r="Y3" s="121" t="s">
        <v>828</v>
      </c>
      <c r="Z3" s="121" t="s">
        <v>829</v>
      </c>
      <c r="AA3" s="121" t="s">
        <v>830</v>
      </c>
    </row>
    <row r="4" spans="1:27" s="185" customFormat="1" ht="18" customHeight="1" x14ac:dyDescent="0.35">
      <c r="A4" s="200" t="s">
        <v>37</v>
      </c>
      <c r="B4" s="184">
        <f t="shared" ref="B4:K4" si="0">+B5+B18</f>
        <v>0</v>
      </c>
      <c r="C4" s="184">
        <f t="shared" si="0"/>
        <v>1429.8272365716828</v>
      </c>
      <c r="D4" s="184">
        <f t="shared" si="0"/>
        <v>1434.9708945982495</v>
      </c>
      <c r="E4" s="184">
        <f t="shared" si="0"/>
        <v>2251.6721783435473</v>
      </c>
      <c r="F4" s="184">
        <f t="shared" si="0"/>
        <v>1271.3036649279875</v>
      </c>
      <c r="G4" s="184">
        <f t="shared" si="0"/>
        <v>1509.808064865181</v>
      </c>
      <c r="H4" s="184">
        <f t="shared" si="0"/>
        <v>1186.5098797820115</v>
      </c>
      <c r="I4" s="184">
        <f t="shared" si="0"/>
        <v>0</v>
      </c>
      <c r="J4" s="184">
        <f t="shared" si="0"/>
        <v>0</v>
      </c>
      <c r="K4" s="184">
        <f t="shared" si="0"/>
        <v>0</v>
      </c>
      <c r="L4" s="184">
        <f t="shared" ref="L4:O4" si="1">+L5+L18</f>
        <v>0</v>
      </c>
      <c r="M4" s="184">
        <f t="shared" si="1"/>
        <v>0</v>
      </c>
      <c r="N4" s="184">
        <f t="shared" si="1"/>
        <v>0</v>
      </c>
      <c r="O4" s="201">
        <f t="shared" si="1"/>
        <v>9084.0919190886598</v>
      </c>
    </row>
    <row r="5" spans="1:27" s="187" customFormat="1" ht="15.6" outlineLevel="1" x14ac:dyDescent="0.3">
      <c r="A5" s="224" t="s">
        <v>236</v>
      </c>
      <c r="B5" s="186">
        <f>+B6+B10+B11+B12+B13+B14+B15+B7+B8+B9</f>
        <v>0</v>
      </c>
      <c r="C5" s="186">
        <f t="shared" ref="C5:N5" si="2">+C6+C10+C11+C12+C13+C14+C15+C7+C8+C9</f>
        <v>1429.8272365716828</v>
      </c>
      <c r="D5" s="186">
        <f t="shared" si="2"/>
        <v>1434.9708945982495</v>
      </c>
      <c r="E5" s="186">
        <f t="shared" si="2"/>
        <v>2251.6721783435473</v>
      </c>
      <c r="F5" s="186">
        <f t="shared" si="2"/>
        <v>1271.3036649279875</v>
      </c>
      <c r="G5" s="186">
        <f t="shared" si="2"/>
        <v>1509.808064865181</v>
      </c>
      <c r="H5" s="186">
        <f t="shared" si="2"/>
        <v>1186.5098797820115</v>
      </c>
      <c r="I5" s="186">
        <f t="shared" si="2"/>
        <v>0</v>
      </c>
      <c r="J5" s="186">
        <f t="shared" si="2"/>
        <v>0</v>
      </c>
      <c r="K5" s="186">
        <f t="shared" si="2"/>
        <v>0</v>
      </c>
      <c r="L5" s="186">
        <f t="shared" si="2"/>
        <v>0</v>
      </c>
      <c r="M5" s="186">
        <f t="shared" si="2"/>
        <v>0</v>
      </c>
      <c r="N5" s="186">
        <f t="shared" si="2"/>
        <v>0</v>
      </c>
      <c r="O5" s="210">
        <f>+SUM(C5:N5)</f>
        <v>9084.0919190886598</v>
      </c>
    </row>
    <row r="6" spans="1:27" outlineLevel="1" x14ac:dyDescent="0.3">
      <c r="A6" s="202" t="s">
        <v>237</v>
      </c>
      <c r="B6" s="131"/>
      <c r="C6" s="131">
        <f>+('[1]N EERR UCAFE'!C6*P6)+((('[1]N EERR UCAFE'!C6*(100%-P6))/(1+TASAS!$B$9)))</f>
        <v>0</v>
      </c>
      <c r="D6" s="131">
        <f>+('[1]N EERR UCAFE'!D6*Q6)+((('[1]N EERR UCAFE'!D6*(100%-Q6))/(1+TASAS!$C$9)))</f>
        <v>0</v>
      </c>
      <c r="E6" s="131">
        <f>+('[1]N EERR UCAFE'!E6*R6)+((('[1]N EERR UCAFE'!E6*(100%-R6))/(1+TASAS!$D$9)))</f>
        <v>0</v>
      </c>
      <c r="F6" s="131">
        <f>+('[1]N EERR UCAFE'!F6*S6)+((('[1]N EERR UCAFE'!F6*(100%-S6))/(1+TASAS!$E$9)))</f>
        <v>0</v>
      </c>
      <c r="G6" s="131">
        <f>+('[1]N EERR UCAFE'!G6*T6)+((('[1]N EERR UCAFE'!G6*(100%-T6))/(1+TASAS!$F$9)))</f>
        <v>0</v>
      </c>
      <c r="H6" s="131">
        <f>+('[1]N EERR UCAFE'!H6*U6)+((('[1]N EERR UCAFE'!H6*(100%-U6))/(1+TASAS!$G$9)))</f>
        <v>0</v>
      </c>
      <c r="I6" s="131">
        <f>+('[1]N EERR UCAFE'!I6*V6)+((('[1]N EERR UCAFE'!I6*(100%-V6))/(1+TASAS!$H$9)))</f>
        <v>0</v>
      </c>
      <c r="J6" s="131">
        <f>+('[1]N EERR UCAFE'!J6*W6)+((('[1]N EERR UCAFE'!J6*(100%-W6))/(1+TASAS!$I$9)))</f>
        <v>0</v>
      </c>
      <c r="K6" s="131">
        <f>+('[1]N EERR UCAFE'!K6*X6)+((('[1]N EERR UCAFE'!K6*(100%-X6))/(1+TASAS!$J$9)))</f>
        <v>0</v>
      </c>
      <c r="L6" s="131">
        <f>+('[1]N EERR UCAFE'!L6*Y6)+((('[1]N EERR UCAFE'!L6*(100%-Y6))/(1+TASAS!$K$9)))</f>
        <v>0</v>
      </c>
      <c r="M6" s="131">
        <f>+('[1]N EERR UCAFE'!M6*Z6)+((('[1]N EERR UCAFE'!M6*(100%-Z6))/(1+TASAS!$L$9)))</f>
        <v>0</v>
      </c>
      <c r="N6" s="131">
        <f>+('[1]N EERR UCAFE'!N6*AA6)+((('[1]N EERR UCAFE'!N6*(100%-AA6))/(1+TASAS!$M$9)))</f>
        <v>0</v>
      </c>
      <c r="O6" s="194">
        <f t="shared" ref="O6:O94" si="3">+SUM(C6:N6)</f>
        <v>0</v>
      </c>
      <c r="P6" s="311"/>
      <c r="Q6" s="311"/>
      <c r="R6" s="311"/>
      <c r="S6" s="311"/>
      <c r="T6" s="311"/>
      <c r="U6" s="311"/>
      <c r="V6" s="303"/>
      <c r="W6" s="303"/>
      <c r="X6" s="303"/>
      <c r="Y6" s="303"/>
      <c r="Z6" s="303"/>
      <c r="AA6" s="303"/>
    </row>
    <row r="7" spans="1:27" outlineLevel="1" x14ac:dyDescent="0.3">
      <c r="A7" s="202" t="s">
        <v>238</v>
      </c>
      <c r="B7" s="131"/>
      <c r="C7" s="131">
        <f>+('[1]N EERR UCAFE'!C7*P7)+((('[1]N EERR UCAFE'!C7*(100%-P7))/(1+TASAS!$B$9)))</f>
        <v>0</v>
      </c>
      <c r="D7" s="131">
        <f>+('[1]N EERR UCAFE'!D7*Q7)+((('[1]N EERR UCAFE'!D7*(100%-Q7))/(1+TASAS!$C$9)))</f>
        <v>0</v>
      </c>
      <c r="E7" s="131">
        <f>+('[1]N EERR UCAFE'!E7*R7)+((('[1]N EERR UCAFE'!E7*(100%-R7))/(1+TASAS!$D$9)))</f>
        <v>0</v>
      </c>
      <c r="F7" s="131">
        <f>+('[1]N EERR UCAFE'!F7*S7)+((('[1]N EERR UCAFE'!F7*(100%-S7))/(1+TASAS!$E$9)))</f>
        <v>0</v>
      </c>
      <c r="G7" s="131">
        <f>+('[1]N EERR UCAFE'!G7*T7)+((('[1]N EERR UCAFE'!G7*(100%-T7))/(1+TASAS!$F$9)))</f>
        <v>0</v>
      </c>
      <c r="H7" s="131">
        <f>+('[1]N EERR UCAFE'!H7*U7)+((('[1]N EERR UCAFE'!H7*(100%-U7))/(1+TASAS!$G$9)))</f>
        <v>0</v>
      </c>
      <c r="I7" s="131">
        <f>+('[1]N EERR UCAFE'!I7*V7)+((('[1]N EERR UCAFE'!I7*(100%-V7))/(1+TASAS!$H$9)))</f>
        <v>0</v>
      </c>
      <c r="J7" s="131">
        <f>+('[1]N EERR UCAFE'!J7*W7)+((('[1]N EERR UCAFE'!J7*(100%-W7))/(1+TASAS!$I$9)))</f>
        <v>0</v>
      </c>
      <c r="K7" s="131">
        <f>+('[1]N EERR UCAFE'!K7*X7)+((('[1]N EERR UCAFE'!K7*(100%-X7))/(1+TASAS!$J$9)))</f>
        <v>0</v>
      </c>
      <c r="L7" s="131">
        <f>+('[1]N EERR UCAFE'!L7*Y7)+((('[1]N EERR UCAFE'!L7*(100%-Y7))/(1+TASAS!$K$9)))</f>
        <v>0</v>
      </c>
      <c r="M7" s="131">
        <f>+('[1]N EERR UCAFE'!M7*Z7)+((('[1]N EERR UCAFE'!M7*(100%-Z7))/(1+TASAS!$L$9)))</f>
        <v>0</v>
      </c>
      <c r="N7" s="131">
        <f>+('[1]N EERR UCAFE'!N7*AA7)+((('[1]N EERR UCAFE'!N7*(100%-AA7))/(1+TASAS!$M$9)))</f>
        <v>0</v>
      </c>
      <c r="O7" s="194">
        <f t="shared" si="3"/>
        <v>0</v>
      </c>
      <c r="P7" s="311">
        <v>0</v>
      </c>
      <c r="Q7" s="311">
        <v>0</v>
      </c>
      <c r="R7" s="311">
        <v>0</v>
      </c>
      <c r="S7" s="311">
        <v>0</v>
      </c>
      <c r="T7" s="311">
        <v>0</v>
      </c>
      <c r="U7" s="311">
        <v>0</v>
      </c>
      <c r="V7" s="303"/>
      <c r="W7" s="303"/>
      <c r="X7" s="303"/>
      <c r="Y7" s="303"/>
      <c r="Z7" s="303"/>
      <c r="AA7" s="303"/>
    </row>
    <row r="8" spans="1:27" outlineLevel="1" x14ac:dyDescent="0.3">
      <c r="A8" s="202" t="s">
        <v>53</v>
      </c>
      <c r="B8" s="131"/>
      <c r="C8" s="131">
        <f>+('[1]N EERR UCAFE'!C8*P8)+((('[1]N EERR UCAFE'!C8*(100%-P8))/(1+TASAS!$B$9)))</f>
        <v>0</v>
      </c>
      <c r="D8" s="131">
        <f>+('[1]N EERR UCAFE'!D8*Q8)+((('[1]N EERR UCAFE'!D8*(100%-Q8))/(1+TASAS!$C$9)))</f>
        <v>0</v>
      </c>
      <c r="E8" s="131">
        <f>+('[1]N EERR UCAFE'!E8*R8)+((('[1]N EERR UCAFE'!E8*(100%-R8))/(1+TASAS!$D$9)))</f>
        <v>0</v>
      </c>
      <c r="F8" s="131">
        <f>+('[1]N EERR UCAFE'!F8*S8)+((('[1]N EERR UCAFE'!F8*(100%-S8))/(1+TASAS!$E$9)))</f>
        <v>0</v>
      </c>
      <c r="G8" s="131">
        <f>+('[1]N EERR UCAFE'!G8*T8)+((('[1]N EERR UCAFE'!G8*(100%-T8))/(1+TASAS!$F$9)))</f>
        <v>0</v>
      </c>
      <c r="H8" s="131">
        <f>+('[1]N EERR UCAFE'!H8*U8)+((('[1]N EERR UCAFE'!H8*(100%-U8))/(1+TASAS!$G$9)))</f>
        <v>0</v>
      </c>
      <c r="I8" s="131">
        <f>+('[1]N EERR UCAFE'!I8*V8)+((('[1]N EERR UCAFE'!I8*(100%-V8))/(1+TASAS!$H$9)))</f>
        <v>0</v>
      </c>
      <c r="J8" s="131">
        <f>+('[1]N EERR UCAFE'!J8*W8)+((('[1]N EERR UCAFE'!J8*(100%-W8))/(1+TASAS!$I$9)))</f>
        <v>0</v>
      </c>
      <c r="K8" s="131">
        <f>+('[1]N EERR UCAFE'!K8*X8)+((('[1]N EERR UCAFE'!K8*(100%-X8))/(1+TASAS!$J$9)))</f>
        <v>0</v>
      </c>
      <c r="L8" s="131">
        <f>+('[1]N EERR UCAFE'!L8*Y8)+((('[1]N EERR UCAFE'!L8*(100%-Y8))/(1+TASAS!$K$9)))</f>
        <v>0</v>
      </c>
      <c r="M8" s="131">
        <f>+('[1]N EERR UCAFE'!M8*Z8)+((('[1]N EERR UCAFE'!M8*(100%-Z8))/(1+TASAS!$L$9)))</f>
        <v>0</v>
      </c>
      <c r="N8" s="131">
        <f>+('[1]N EERR UCAFE'!N8*AA8)+((('[1]N EERR UCAFE'!N8*(100%-AA8))/(1+TASAS!$M$9)))</f>
        <v>0</v>
      </c>
      <c r="O8" s="194">
        <f t="shared" si="3"/>
        <v>0</v>
      </c>
      <c r="P8" s="311">
        <v>0</v>
      </c>
      <c r="Q8" s="311">
        <v>0</v>
      </c>
      <c r="R8" s="311">
        <v>0</v>
      </c>
      <c r="S8" s="311">
        <v>0</v>
      </c>
      <c r="T8" s="311">
        <v>0</v>
      </c>
      <c r="U8" s="311">
        <v>0</v>
      </c>
      <c r="V8" s="303"/>
      <c r="W8" s="303"/>
      <c r="X8" s="303"/>
      <c r="Y8" s="303"/>
      <c r="Z8" s="303"/>
      <c r="AA8" s="303"/>
    </row>
    <row r="9" spans="1:27" outlineLevel="1" x14ac:dyDescent="0.3">
      <c r="A9" s="202" t="s">
        <v>239</v>
      </c>
      <c r="B9" s="131"/>
      <c r="C9" s="131">
        <f>+('[1]N EERR UCAFE'!C9*P9)+((('[1]N EERR UCAFE'!C9*(100%-P9))/(1+TASAS!$B$9)))</f>
        <v>0</v>
      </c>
      <c r="D9" s="131">
        <f>+('[1]N EERR UCAFE'!D9*Q9)+((('[1]N EERR UCAFE'!D9*(100%-Q9))/(1+TASAS!$C$9)))</f>
        <v>0</v>
      </c>
      <c r="E9" s="131">
        <f>+('[1]N EERR UCAFE'!E9*R9)+((('[1]N EERR UCAFE'!E9*(100%-R9))/(1+TASAS!$D$9)))</f>
        <v>0</v>
      </c>
      <c r="F9" s="131">
        <f>+('[1]N EERR UCAFE'!F9*S9)+((('[1]N EERR UCAFE'!F9*(100%-S9))/(1+TASAS!$E$9)))</f>
        <v>0</v>
      </c>
      <c r="G9" s="131">
        <f>+('[1]N EERR UCAFE'!G9*T9)+((('[1]N EERR UCAFE'!G9*(100%-T9))/(1+TASAS!$F$9)))</f>
        <v>0</v>
      </c>
      <c r="H9" s="131">
        <f>+('[1]N EERR UCAFE'!H9*U9)+((('[1]N EERR UCAFE'!H9*(100%-U9))/(1+TASAS!$G$9)))</f>
        <v>0</v>
      </c>
      <c r="I9" s="131">
        <f>+('[1]N EERR UCAFE'!I9*V9)+((('[1]N EERR UCAFE'!I9*(100%-V9))/(1+TASAS!$H$9)))</f>
        <v>0</v>
      </c>
      <c r="J9" s="131">
        <f>+('[1]N EERR UCAFE'!J9*W9)+((('[1]N EERR UCAFE'!J9*(100%-W9))/(1+TASAS!$I$9)))</f>
        <v>0</v>
      </c>
      <c r="K9" s="131">
        <f>+('[1]N EERR UCAFE'!K9*X9)+((('[1]N EERR UCAFE'!K9*(100%-X9))/(1+TASAS!$J$9)))</f>
        <v>0</v>
      </c>
      <c r="L9" s="131">
        <f>+('[1]N EERR UCAFE'!L9*Y9)+((('[1]N EERR UCAFE'!L9*(100%-Y9))/(1+TASAS!$K$9)))</f>
        <v>0</v>
      </c>
      <c r="M9" s="131">
        <f>+('[1]N EERR UCAFE'!M9*Z9)+((('[1]N EERR UCAFE'!M9*(100%-Z9))/(1+TASAS!$L$9)))</f>
        <v>0</v>
      </c>
      <c r="N9" s="131">
        <f>+('[1]N EERR UCAFE'!N9*AA9)+((('[1]N EERR UCAFE'!N9*(100%-AA9))/(1+TASAS!$M$9)))</f>
        <v>0</v>
      </c>
      <c r="O9" s="194">
        <f t="shared" si="3"/>
        <v>0</v>
      </c>
      <c r="P9" s="311">
        <v>0</v>
      </c>
      <c r="Q9" s="311">
        <v>0</v>
      </c>
      <c r="R9" s="311">
        <v>0</v>
      </c>
      <c r="S9" s="311">
        <v>0</v>
      </c>
      <c r="T9" s="311">
        <v>0</v>
      </c>
      <c r="U9" s="311">
        <v>0</v>
      </c>
      <c r="V9" s="303"/>
      <c r="W9" s="303"/>
      <c r="X9" s="303"/>
      <c r="Y9" s="303"/>
      <c r="Z9" s="303"/>
      <c r="AA9" s="303"/>
    </row>
    <row r="10" spans="1:27" outlineLevel="1" x14ac:dyDescent="0.3">
      <c r="A10" s="202" t="s">
        <v>40</v>
      </c>
      <c r="B10" s="131"/>
      <c r="C10" s="131">
        <f>+('[1]N EERR UCAFE'!C10*P10)+((('[1]N EERR UCAFE'!C10*(100%-P10))/(1+TASAS!$B$9)))</f>
        <v>1429.8272365716828</v>
      </c>
      <c r="D10" s="131">
        <f>+('[1]N EERR UCAFE'!D10*Q10)+((('[1]N EERR UCAFE'!D10*(100%-Q10))/(1+TASAS!$C$9)))</f>
        <v>1434.9708945982495</v>
      </c>
      <c r="E10" s="131">
        <f>+('[1]N EERR UCAFE'!E10*R10)+((('[1]N EERR UCAFE'!E10*(100%-R10))/(1+TASAS!$D$9)))</f>
        <v>2251.6721783435473</v>
      </c>
      <c r="F10" s="131">
        <f>+('[1]N EERR UCAFE'!F10*S10)+((('[1]N EERR UCAFE'!F10*(100%-S10))/(1+TASAS!$E$9)))</f>
        <v>1271.3036649279875</v>
      </c>
      <c r="G10" s="131">
        <f>+('[1]N EERR UCAFE'!G10*T10)+((('[1]N EERR UCAFE'!G10*(100%-T10))/(1+TASAS!$F$9)))</f>
        <v>1509.808064865181</v>
      </c>
      <c r="H10" s="131">
        <f>+('[1]N EERR UCAFE'!H10*U10)+((('[1]N EERR UCAFE'!H10*(100%-U10))/(1+TASAS!$G$9)))</f>
        <v>1186.5098797820115</v>
      </c>
      <c r="I10" s="131">
        <f>+('[1]N EERR UCAFE'!I10*V10)+((('[1]N EERR UCAFE'!I10*(100%-V10))/(1+TASAS!$H$9)))</f>
        <v>0</v>
      </c>
      <c r="J10" s="131">
        <f>+('[1]N EERR UCAFE'!J10*W10)+((('[1]N EERR UCAFE'!J10*(100%-W10))/(1+TASAS!$I$9)))</f>
        <v>0</v>
      </c>
      <c r="K10" s="131">
        <f>+('[1]N EERR UCAFE'!K10*X10)+((('[1]N EERR UCAFE'!K10*(100%-X10))/(1+TASAS!$J$9)))</f>
        <v>0</v>
      </c>
      <c r="L10" s="131">
        <f>+('[1]N EERR UCAFE'!L10*Y10)+((('[1]N EERR UCAFE'!L10*(100%-Y10))/(1+TASAS!$K$9)))</f>
        <v>0</v>
      </c>
      <c r="M10" s="131">
        <f>+('[1]N EERR UCAFE'!M10*Z10)+((('[1]N EERR UCAFE'!M10*(100%-Z10))/(1+TASAS!$L$9)))</f>
        <v>0</v>
      </c>
      <c r="N10" s="131">
        <f>+('[1]N EERR UCAFE'!N10*AA10)+((('[1]N EERR UCAFE'!N10*(100%-AA10))/(1+TASAS!$M$9)))</f>
        <v>0</v>
      </c>
      <c r="O10" s="194">
        <f t="shared" si="3"/>
        <v>9084.0919190886598</v>
      </c>
      <c r="P10" s="311">
        <v>0</v>
      </c>
      <c r="Q10" s="311">
        <v>0</v>
      </c>
      <c r="R10" s="311">
        <v>0</v>
      </c>
      <c r="S10" s="311">
        <v>0</v>
      </c>
      <c r="T10" s="311">
        <v>0</v>
      </c>
      <c r="U10" s="311">
        <v>0</v>
      </c>
      <c r="V10" s="303"/>
      <c r="W10" s="303"/>
      <c r="X10" s="303"/>
      <c r="Y10" s="303"/>
      <c r="Z10" s="303"/>
      <c r="AA10" s="303"/>
    </row>
    <row r="11" spans="1:27" outlineLevel="1" x14ac:dyDescent="0.3">
      <c r="A11" s="202" t="s">
        <v>240</v>
      </c>
      <c r="B11" s="131"/>
      <c r="C11" s="131">
        <f>+('[1]N EERR UCAFE'!C11*P11)+((('[1]N EERR UCAFE'!C11*(100%-P11))/(1+TASAS!$B$9)))</f>
        <v>0</v>
      </c>
      <c r="D11" s="131">
        <f>+('[1]N EERR UCAFE'!D11*Q11)+((('[1]N EERR UCAFE'!D11*(100%-Q11))/(1+TASAS!$C$9)))</f>
        <v>0</v>
      </c>
      <c r="E11" s="131">
        <f>+('[1]N EERR UCAFE'!E11*R11)+((('[1]N EERR UCAFE'!E11*(100%-R11))/(1+TASAS!$D$9)))</f>
        <v>0</v>
      </c>
      <c r="F11" s="131">
        <f>+('[1]N EERR UCAFE'!F11*S11)+((('[1]N EERR UCAFE'!F11*(100%-S11))/(1+TASAS!$E$9)))</f>
        <v>0</v>
      </c>
      <c r="G11" s="131">
        <f>+('[1]N EERR UCAFE'!G11*T11)+((('[1]N EERR UCAFE'!G11*(100%-T11))/(1+TASAS!$F$9)))</f>
        <v>0</v>
      </c>
      <c r="H11" s="131">
        <f>+('[1]N EERR UCAFE'!H11*U11)+((('[1]N EERR UCAFE'!H11*(100%-U11))/(1+TASAS!$G$9)))</f>
        <v>0</v>
      </c>
      <c r="I11" s="131">
        <f>+('[1]N EERR UCAFE'!I11*V11)+((('[1]N EERR UCAFE'!I11*(100%-V11))/(1+TASAS!$H$9)))</f>
        <v>0</v>
      </c>
      <c r="J11" s="131">
        <f>+('[1]N EERR UCAFE'!J11*W11)+((('[1]N EERR UCAFE'!J11*(100%-W11))/(1+TASAS!$I$9)))</f>
        <v>0</v>
      </c>
      <c r="K11" s="131">
        <f>+('[1]N EERR UCAFE'!K11*X11)+((('[1]N EERR UCAFE'!K11*(100%-X11))/(1+TASAS!$J$9)))</f>
        <v>0</v>
      </c>
      <c r="L11" s="131">
        <f>+('[1]N EERR UCAFE'!L11*Y11)+((('[1]N EERR UCAFE'!L11*(100%-Y11))/(1+TASAS!$K$9)))</f>
        <v>0</v>
      </c>
      <c r="M11" s="131">
        <f>+('[1]N EERR UCAFE'!M11*Z11)+((('[1]N EERR UCAFE'!M11*(100%-Z11))/(1+TASAS!$L$9)))</f>
        <v>0</v>
      </c>
      <c r="N11" s="131">
        <f>+('[1]N EERR UCAFE'!N11*AA11)+((('[1]N EERR UCAFE'!N11*(100%-AA11))/(1+TASAS!$M$9)))</f>
        <v>0</v>
      </c>
      <c r="O11" s="194">
        <f t="shared" si="3"/>
        <v>0</v>
      </c>
      <c r="P11" s="311"/>
      <c r="Q11" s="311"/>
      <c r="R11" s="311"/>
      <c r="S11" s="311"/>
      <c r="T11" s="311"/>
      <c r="U11" s="311"/>
      <c r="V11" s="303"/>
      <c r="W11" s="303"/>
      <c r="X11" s="303"/>
      <c r="Y11" s="303"/>
      <c r="Z11" s="303"/>
      <c r="AA11" s="303"/>
    </row>
    <row r="12" spans="1:27" outlineLevel="1" x14ac:dyDescent="0.3">
      <c r="A12" s="202" t="s">
        <v>241</v>
      </c>
      <c r="B12" s="131"/>
      <c r="C12" s="131">
        <f>+('[1]N EERR UCAFE'!C12*P12)+((('[1]N EERR UCAFE'!C12*(100%-P12))/(1+TASAS!$B$9)))</f>
        <v>0</v>
      </c>
      <c r="D12" s="131">
        <f>+('[1]N EERR UCAFE'!D12*Q12)+((('[1]N EERR UCAFE'!D12*(100%-Q12))/(1+TASAS!$C$9)))</f>
        <v>0</v>
      </c>
      <c r="E12" s="131">
        <f>+('[1]N EERR UCAFE'!E12*R12)+((('[1]N EERR UCAFE'!E12*(100%-R12))/(1+TASAS!$D$9)))</f>
        <v>0</v>
      </c>
      <c r="F12" s="131">
        <f>+('[1]N EERR UCAFE'!F12*S12)+((('[1]N EERR UCAFE'!F12*(100%-S12))/(1+TASAS!$E$9)))</f>
        <v>0</v>
      </c>
      <c r="G12" s="131">
        <f>+('[1]N EERR UCAFE'!G12*T12)+((('[1]N EERR UCAFE'!G12*(100%-T12))/(1+TASAS!$F$9)))</f>
        <v>0</v>
      </c>
      <c r="H12" s="131">
        <f>+('[1]N EERR UCAFE'!H12*U12)+((('[1]N EERR UCAFE'!H12*(100%-U12))/(1+TASAS!$G$9)))</f>
        <v>0</v>
      </c>
      <c r="I12" s="131">
        <f>+('[1]N EERR UCAFE'!I12*V12)+((('[1]N EERR UCAFE'!I12*(100%-V12))/(1+TASAS!$H$9)))</f>
        <v>0</v>
      </c>
      <c r="J12" s="131">
        <f>+('[1]N EERR UCAFE'!J12*W12)+((('[1]N EERR UCAFE'!J12*(100%-W12))/(1+TASAS!$I$9)))</f>
        <v>0</v>
      </c>
      <c r="K12" s="131">
        <f>+('[1]N EERR UCAFE'!K12*X12)+((('[1]N EERR UCAFE'!K12*(100%-X12))/(1+TASAS!$J$9)))</f>
        <v>0</v>
      </c>
      <c r="L12" s="131">
        <f>+('[1]N EERR UCAFE'!L12*Y12)+((('[1]N EERR UCAFE'!L12*(100%-Y12))/(1+TASAS!$K$9)))</f>
        <v>0</v>
      </c>
      <c r="M12" s="131">
        <f>+('[1]N EERR UCAFE'!M12*Z12)+((('[1]N EERR UCAFE'!M12*(100%-Z12))/(1+TASAS!$L$9)))</f>
        <v>0</v>
      </c>
      <c r="N12" s="131">
        <f>+('[1]N EERR UCAFE'!N12*AA12)+((('[1]N EERR UCAFE'!N12*(100%-AA12))/(1+TASAS!$M$9)))</f>
        <v>0</v>
      </c>
      <c r="O12" s="194">
        <f t="shared" si="3"/>
        <v>0</v>
      </c>
      <c r="P12" s="311"/>
      <c r="Q12" s="311"/>
      <c r="R12" s="311"/>
      <c r="S12" s="311"/>
      <c r="T12" s="311"/>
      <c r="U12" s="311"/>
      <c r="V12" s="303"/>
      <c r="W12" s="303"/>
      <c r="X12" s="303"/>
      <c r="Y12" s="303"/>
      <c r="Z12" s="303"/>
      <c r="AA12" s="303"/>
    </row>
    <row r="13" spans="1:27" outlineLevel="1" x14ac:dyDescent="0.3">
      <c r="A13" s="202" t="s">
        <v>242</v>
      </c>
      <c r="B13" s="131"/>
      <c r="C13" s="131">
        <f>+('[1]N EERR UCAFE'!C13*P13)+((('[1]N EERR UCAFE'!C13*(100%-P13))/(1+TASAS!$B$9)))</f>
        <v>0</v>
      </c>
      <c r="D13" s="131">
        <f>+('[1]N EERR UCAFE'!D13*Q13)+((('[1]N EERR UCAFE'!D13*(100%-Q13))/(1+TASAS!$C$9)))</f>
        <v>0</v>
      </c>
      <c r="E13" s="131">
        <f>+('[1]N EERR UCAFE'!E13*R13)+((('[1]N EERR UCAFE'!E13*(100%-R13))/(1+TASAS!$D$9)))</f>
        <v>0</v>
      </c>
      <c r="F13" s="131">
        <f>+('[1]N EERR UCAFE'!F13*S13)+((('[1]N EERR UCAFE'!F13*(100%-S13))/(1+TASAS!$E$9)))</f>
        <v>0</v>
      </c>
      <c r="G13" s="131">
        <f>+('[1]N EERR UCAFE'!G13*T13)+((('[1]N EERR UCAFE'!G13*(100%-T13))/(1+TASAS!$F$9)))</f>
        <v>0</v>
      </c>
      <c r="H13" s="131">
        <f>+('[1]N EERR UCAFE'!H13*U13)+((('[1]N EERR UCAFE'!H13*(100%-U13))/(1+TASAS!$G$9)))</f>
        <v>0</v>
      </c>
      <c r="I13" s="131">
        <f>+('[1]N EERR UCAFE'!I13*V13)+((('[1]N EERR UCAFE'!I13*(100%-V13))/(1+TASAS!$H$9)))</f>
        <v>0</v>
      </c>
      <c r="J13" s="131">
        <f>+('[1]N EERR UCAFE'!J13*W13)+((('[1]N EERR UCAFE'!J13*(100%-W13))/(1+TASAS!$I$9)))</f>
        <v>0</v>
      </c>
      <c r="K13" s="131">
        <f>+('[1]N EERR UCAFE'!K13*X13)+((('[1]N EERR UCAFE'!K13*(100%-X13))/(1+TASAS!$J$9)))</f>
        <v>0</v>
      </c>
      <c r="L13" s="131">
        <f>+('[1]N EERR UCAFE'!L13*Y13)+((('[1]N EERR UCAFE'!L13*(100%-Y13))/(1+TASAS!$K$9)))</f>
        <v>0</v>
      </c>
      <c r="M13" s="131">
        <f>+('[1]N EERR UCAFE'!M13*Z13)+((('[1]N EERR UCAFE'!M13*(100%-Z13))/(1+TASAS!$L$9)))</f>
        <v>0</v>
      </c>
      <c r="N13" s="131">
        <f>+('[1]N EERR UCAFE'!N13*AA13)+((('[1]N EERR UCAFE'!N13*(100%-AA13))/(1+TASAS!$M$9)))</f>
        <v>0</v>
      </c>
      <c r="O13" s="194">
        <f t="shared" si="3"/>
        <v>0</v>
      </c>
      <c r="P13" s="311"/>
      <c r="Q13" s="311"/>
      <c r="R13" s="311"/>
      <c r="S13" s="311"/>
      <c r="T13" s="311"/>
      <c r="U13" s="311"/>
      <c r="V13" s="303"/>
      <c r="W13" s="303"/>
      <c r="X13" s="303"/>
      <c r="Y13" s="303"/>
      <c r="Z13" s="303"/>
      <c r="AA13" s="303"/>
    </row>
    <row r="14" spans="1:27" outlineLevel="1" x14ac:dyDescent="0.3">
      <c r="A14" s="202" t="s">
        <v>45</v>
      </c>
      <c r="B14" s="131"/>
      <c r="C14" s="131">
        <f>+('[1]N EERR UCAFE'!C14*P14)+((('[1]N EERR UCAFE'!C14*(100%-P14))/(1+TASAS!$B$9)))</f>
        <v>0</v>
      </c>
      <c r="D14" s="131">
        <f>+('[1]N EERR UCAFE'!D14*Q14)+((('[1]N EERR UCAFE'!D14*(100%-Q14))/(1+TASAS!$C$9)))</f>
        <v>0</v>
      </c>
      <c r="E14" s="131">
        <f>+('[1]N EERR UCAFE'!E14*R14)+((('[1]N EERR UCAFE'!E14*(100%-R14))/(1+TASAS!$D$9)))</f>
        <v>0</v>
      </c>
      <c r="F14" s="131">
        <f>+('[1]N EERR UCAFE'!F14*S14)+((('[1]N EERR UCAFE'!F14*(100%-S14))/(1+TASAS!$E$9)))</f>
        <v>0</v>
      </c>
      <c r="G14" s="131">
        <f>+('[1]N EERR UCAFE'!G14*T14)+((('[1]N EERR UCAFE'!G14*(100%-T14))/(1+TASAS!$F$9)))</f>
        <v>0</v>
      </c>
      <c r="H14" s="131">
        <f>+('[1]N EERR UCAFE'!H14*U14)+((('[1]N EERR UCAFE'!H14*(100%-U14))/(1+TASAS!$G$9)))</f>
        <v>0</v>
      </c>
      <c r="I14" s="131">
        <f>+('[1]N EERR UCAFE'!I14*V14)+((('[1]N EERR UCAFE'!I14*(100%-V14))/(1+TASAS!$H$9)))</f>
        <v>0</v>
      </c>
      <c r="J14" s="131">
        <f>+('[1]N EERR UCAFE'!J14*W14)+((('[1]N EERR UCAFE'!J14*(100%-W14))/(1+TASAS!$I$9)))</f>
        <v>0</v>
      </c>
      <c r="K14" s="131">
        <f>+('[1]N EERR UCAFE'!K14*X14)+((('[1]N EERR UCAFE'!K14*(100%-X14))/(1+TASAS!$J$9)))</f>
        <v>0</v>
      </c>
      <c r="L14" s="131">
        <f>+('[1]N EERR UCAFE'!L14*Y14)+((('[1]N EERR UCAFE'!L14*(100%-Y14))/(1+TASAS!$K$9)))</f>
        <v>0</v>
      </c>
      <c r="M14" s="131">
        <f>+('[1]N EERR UCAFE'!M14*Z14)+((('[1]N EERR UCAFE'!M14*(100%-Z14))/(1+TASAS!$L$9)))</f>
        <v>0</v>
      </c>
      <c r="N14" s="131">
        <f>+('[1]N EERR UCAFE'!N14*AA14)+((('[1]N EERR UCAFE'!N14*(100%-AA14))/(1+TASAS!$M$9)))</f>
        <v>0</v>
      </c>
      <c r="O14" s="194">
        <f t="shared" si="3"/>
        <v>0</v>
      </c>
      <c r="P14" s="311"/>
      <c r="Q14" s="311"/>
      <c r="R14" s="311"/>
      <c r="S14" s="311"/>
      <c r="T14" s="311"/>
      <c r="U14" s="311"/>
      <c r="V14" s="303"/>
      <c r="W14" s="303"/>
      <c r="X14" s="303"/>
      <c r="Y14" s="303"/>
      <c r="Z14" s="303"/>
      <c r="AA14" s="303"/>
    </row>
    <row r="15" spans="1:27" s="3" customFormat="1" outlineLevel="1" x14ac:dyDescent="0.3">
      <c r="A15" s="202" t="s">
        <v>243</v>
      </c>
      <c r="B15" s="133"/>
      <c r="C15" s="131">
        <f>+('[1]N EERR UCAFE'!C15*P15)+((('[1]N EERR UCAFE'!C15*(100%-P15))/(1+TASAS!$B$9)))</f>
        <v>0</v>
      </c>
      <c r="D15" s="131">
        <f>+('[1]N EERR UCAFE'!D15*Q15)+((('[1]N EERR UCAFE'!D15*(100%-Q15))/(1+TASAS!$C$9)))</f>
        <v>0</v>
      </c>
      <c r="E15" s="131">
        <f>+('[1]N EERR UCAFE'!E15*R15)+((('[1]N EERR UCAFE'!E15*(100%-R15))/(1+TASAS!$D$9)))</f>
        <v>0</v>
      </c>
      <c r="F15" s="131">
        <f>+('[1]N EERR UCAFE'!F15*S15)+((('[1]N EERR UCAFE'!F15*(100%-S15))/(1+TASAS!$E$9)))</f>
        <v>0</v>
      </c>
      <c r="G15" s="131">
        <f>+('[1]N EERR UCAFE'!G15*T15)+((('[1]N EERR UCAFE'!G15*(100%-T15))/(1+TASAS!$F$9)))</f>
        <v>0</v>
      </c>
      <c r="H15" s="131">
        <f>+('[1]N EERR UCAFE'!H15*U15)+((('[1]N EERR UCAFE'!H15*(100%-U15))/(1+TASAS!$G$9)))</f>
        <v>0</v>
      </c>
      <c r="I15" s="131">
        <f>+('[1]N EERR UCAFE'!I15*V15)+((('[1]N EERR UCAFE'!I15*(100%-V15))/(1+TASAS!$H$9)))</f>
        <v>0</v>
      </c>
      <c r="J15" s="131">
        <f>+('[1]N EERR UCAFE'!J15*W15)+((('[1]N EERR UCAFE'!J15*(100%-W15))/(1+TASAS!$I$9)))</f>
        <v>0</v>
      </c>
      <c r="K15" s="131">
        <f>+('[1]N EERR UCAFE'!K15*X15)+((('[1]N EERR UCAFE'!K15*(100%-X15))/(1+TASAS!$J$9)))</f>
        <v>0</v>
      </c>
      <c r="L15" s="131">
        <f>+('[1]N EERR UCAFE'!L15*Y15)+((('[1]N EERR UCAFE'!L15*(100%-Y15))/(1+TASAS!$K$9)))</f>
        <v>0</v>
      </c>
      <c r="M15" s="131">
        <f>+('[1]N EERR UCAFE'!M15*Z15)+((('[1]N EERR UCAFE'!M15*(100%-Z15))/(1+TASAS!$L$9)))</f>
        <v>0</v>
      </c>
      <c r="N15" s="131">
        <f>+('[1]N EERR UCAFE'!N15*AA15)+((('[1]N EERR UCAFE'!N15*(100%-AA15))/(1+TASAS!$M$9)))</f>
        <v>0</v>
      </c>
      <c r="O15" s="194">
        <f t="shared" si="3"/>
        <v>0</v>
      </c>
      <c r="P15" s="311"/>
      <c r="Q15" s="311"/>
      <c r="R15" s="311"/>
      <c r="S15" s="311"/>
      <c r="T15" s="311"/>
      <c r="U15" s="311"/>
      <c r="V15" s="304"/>
      <c r="W15" s="304"/>
      <c r="X15" s="304"/>
      <c r="Y15" s="304"/>
      <c r="Z15" s="304"/>
      <c r="AA15" s="304"/>
    </row>
    <row r="16" spans="1:27" s="3" customFormat="1" outlineLevel="1" x14ac:dyDescent="0.3">
      <c r="A16" s="202"/>
      <c r="B16" s="133"/>
      <c r="C16" s="133"/>
      <c r="D16" s="133"/>
      <c r="E16" s="133"/>
      <c r="F16" s="133"/>
      <c r="G16" s="133"/>
      <c r="H16" s="133"/>
      <c r="I16" s="133"/>
      <c r="J16" s="133"/>
      <c r="K16" s="133"/>
      <c r="L16" s="133"/>
      <c r="M16" s="133"/>
      <c r="N16" s="133"/>
      <c r="O16" s="194">
        <f t="shared" si="3"/>
        <v>0</v>
      </c>
      <c r="P16" s="311"/>
      <c r="Q16" s="311"/>
      <c r="R16" s="311"/>
      <c r="S16" s="311"/>
      <c r="T16" s="311"/>
      <c r="U16" s="311"/>
      <c r="V16" s="304"/>
      <c r="W16" s="304"/>
      <c r="X16" s="304"/>
      <c r="Y16" s="304"/>
      <c r="Z16" s="304"/>
      <c r="AA16" s="304"/>
    </row>
    <row r="17" spans="1:27" s="3" customFormat="1" outlineLevel="1" x14ac:dyDescent="0.3">
      <c r="A17" s="202"/>
      <c r="B17" s="133"/>
      <c r="C17" s="133"/>
      <c r="D17" s="133"/>
      <c r="E17" s="133"/>
      <c r="F17" s="133"/>
      <c r="G17" s="133"/>
      <c r="H17" s="133"/>
      <c r="I17" s="133"/>
      <c r="J17" s="133"/>
      <c r="K17" s="133"/>
      <c r="L17" s="133"/>
      <c r="M17" s="133"/>
      <c r="N17" s="133"/>
      <c r="O17" s="194">
        <f t="shared" si="3"/>
        <v>0</v>
      </c>
      <c r="P17" s="304"/>
      <c r="Q17" s="303"/>
      <c r="R17" s="304"/>
      <c r="S17" s="304"/>
      <c r="T17" s="304"/>
      <c r="U17" s="304"/>
      <c r="V17" s="304"/>
      <c r="W17" s="304"/>
      <c r="X17" s="304"/>
      <c r="Y17" s="304"/>
      <c r="Z17" s="304"/>
      <c r="AA17" s="304"/>
    </row>
    <row r="18" spans="1:27" s="187" customFormat="1" ht="15.6" outlineLevel="1" x14ac:dyDescent="0.3">
      <c r="A18" s="224" t="s">
        <v>244</v>
      </c>
      <c r="B18" s="186">
        <f>SUM(B19:B28)</f>
        <v>0</v>
      </c>
      <c r="C18" s="186">
        <f t="shared" ref="C18:N18" si="4">SUM(C19:C28)</f>
        <v>0</v>
      </c>
      <c r="D18" s="186">
        <f t="shared" si="4"/>
        <v>0</v>
      </c>
      <c r="E18" s="186">
        <f t="shared" si="4"/>
        <v>0</v>
      </c>
      <c r="F18" s="186">
        <f t="shared" si="4"/>
        <v>0</v>
      </c>
      <c r="G18" s="186">
        <f t="shared" si="4"/>
        <v>0</v>
      </c>
      <c r="H18" s="186">
        <f t="shared" si="4"/>
        <v>0</v>
      </c>
      <c r="I18" s="186">
        <f t="shared" si="4"/>
        <v>0</v>
      </c>
      <c r="J18" s="186">
        <f t="shared" si="4"/>
        <v>0</v>
      </c>
      <c r="K18" s="186">
        <f t="shared" si="4"/>
        <v>0</v>
      </c>
      <c r="L18" s="186">
        <f t="shared" si="4"/>
        <v>0</v>
      </c>
      <c r="M18" s="186">
        <f t="shared" si="4"/>
        <v>0</v>
      </c>
      <c r="N18" s="186">
        <f t="shared" si="4"/>
        <v>0</v>
      </c>
      <c r="O18" s="210">
        <f t="shared" ref="O18" si="5">SUM(O19:O28)</f>
        <v>0</v>
      </c>
      <c r="P18" s="305"/>
      <c r="Q18" s="305"/>
      <c r="R18" s="305"/>
      <c r="S18" s="305"/>
      <c r="T18" s="305"/>
      <c r="U18" s="305"/>
      <c r="V18" s="305"/>
      <c r="W18" s="305"/>
      <c r="X18" s="305"/>
      <c r="Y18" s="305"/>
      <c r="Z18" s="305"/>
      <c r="AA18" s="305"/>
    </row>
    <row r="19" spans="1:27" s="3" customFormat="1" outlineLevel="1" x14ac:dyDescent="0.3">
      <c r="A19" s="202" t="s">
        <v>104</v>
      </c>
      <c r="B19" s="131"/>
      <c r="C19" s="131">
        <f>+('[1]N EERR UCAFE'!C19*P19)+((('[1]N EERR UCAFE'!C19*(100%-P19))/(1+TASAS!$B$9)))</f>
        <v>0</v>
      </c>
      <c r="D19" s="131">
        <f>+('[1]N EERR UCAFE'!D19*Q19)+((('[1]N EERR UCAFE'!D19*(100%-Q19))/(1+TASAS!$C$9)))</f>
        <v>0</v>
      </c>
      <c r="E19" s="131">
        <f>+('[1]N EERR UCAFE'!E19*R19)+((('[1]N EERR UCAFE'!E19*(100%-R19))/(1+TASAS!$D$9)))</f>
        <v>0</v>
      </c>
      <c r="F19" s="131">
        <f>+('[1]N EERR UCAFE'!F19*S19)+((('[1]N EERR UCAFE'!F19*(100%-S19))/(1+TASAS!$E$9)))</f>
        <v>0</v>
      </c>
      <c r="G19" s="131">
        <f>+('[1]N EERR UCAFE'!G19*T19)+((('[1]N EERR UCAFE'!G19*(100%-T19))/(1+TASAS!$F$9)))</f>
        <v>0</v>
      </c>
      <c r="H19" s="131">
        <f>+('[1]N EERR UCAFE'!H19*U19)+((('[1]N EERR UCAFE'!H19*(100%-U19))/(1+TASAS!$G$9)))</f>
        <v>0</v>
      </c>
      <c r="I19" s="131">
        <f>+('[1]N EERR UCAFE'!I19*V19)+((('[1]N EERR UCAFE'!I19*(100%-V19))/(1+TASAS!$H$9)))</f>
        <v>0</v>
      </c>
      <c r="J19" s="131">
        <f>+('[1]N EERR UCAFE'!J19*W19)+((('[1]N EERR UCAFE'!J19*(100%-W19))/(1+TASAS!$I$9)))</f>
        <v>0</v>
      </c>
      <c r="K19" s="131">
        <f>+('[1]N EERR UCAFE'!K19*X19)+((('[1]N EERR UCAFE'!K19*(100%-X19))/(1+TASAS!$J$9)))</f>
        <v>0</v>
      </c>
      <c r="L19" s="131">
        <f>+('[1]N EERR UCAFE'!L19*Y19)+((('[1]N EERR UCAFE'!L19*(100%-Y19))/(1+TASAS!$K$9)))</f>
        <v>0</v>
      </c>
      <c r="M19" s="131">
        <f>+('[1]N EERR UCAFE'!M19*Z19)+((('[1]N EERR UCAFE'!M19*(100%-Z19))/(1+TASAS!$L$9)))</f>
        <v>0</v>
      </c>
      <c r="N19" s="131">
        <f>+('[1]N EERR UCAFE'!N19*AA19)+((('[1]N EERR UCAFE'!N19*(100%-AA19))/(1+TASAS!$M$9)))</f>
        <v>0</v>
      </c>
      <c r="O19" s="194">
        <f>+SUM(C19:N19)</f>
        <v>0</v>
      </c>
      <c r="P19" s="303">
        <v>1</v>
      </c>
      <c r="Q19" s="303">
        <v>1</v>
      </c>
      <c r="R19" s="303">
        <v>1</v>
      </c>
      <c r="S19" s="303">
        <v>1</v>
      </c>
      <c r="T19" s="303">
        <v>1</v>
      </c>
      <c r="U19" s="303">
        <v>1</v>
      </c>
      <c r="V19" s="303">
        <v>1</v>
      </c>
      <c r="W19" s="303">
        <v>1</v>
      </c>
      <c r="X19" s="303">
        <v>1</v>
      </c>
      <c r="Y19" s="303">
        <v>1</v>
      </c>
      <c r="Z19" s="303">
        <v>1</v>
      </c>
      <c r="AA19" s="303">
        <v>1</v>
      </c>
    </row>
    <row r="20" spans="1:27" s="3" customFormat="1" outlineLevel="1" x14ac:dyDescent="0.3">
      <c r="A20" s="202" t="s">
        <v>105</v>
      </c>
      <c r="B20" s="131"/>
      <c r="C20" s="131">
        <f>+('[1]N EERR UCAFE'!C20*P20)+((('[1]N EERR UCAFE'!C20*(100%-P20))/(1+TASAS!$B$9)))</f>
        <v>0</v>
      </c>
      <c r="D20" s="131">
        <f>+('[1]N EERR UCAFE'!D20*Q20)+((('[1]N EERR UCAFE'!D20*(100%-Q20))/(1+TASAS!$C$9)))</f>
        <v>0</v>
      </c>
      <c r="E20" s="131">
        <f>+('[1]N EERR UCAFE'!E20*R20)+((('[1]N EERR UCAFE'!E20*(100%-R20))/(1+TASAS!$D$9)))</f>
        <v>0</v>
      </c>
      <c r="F20" s="131">
        <f>+('[1]N EERR UCAFE'!F20*S20)+((('[1]N EERR UCAFE'!F20*(100%-S20))/(1+TASAS!$E$9)))</f>
        <v>0</v>
      </c>
      <c r="G20" s="131">
        <f>+('[1]N EERR UCAFE'!G20*T20)+((('[1]N EERR UCAFE'!G20*(100%-T20))/(1+TASAS!$F$9)))</f>
        <v>0</v>
      </c>
      <c r="H20" s="131">
        <f>+('[1]N EERR UCAFE'!H20*U20)+((('[1]N EERR UCAFE'!H20*(100%-U20))/(1+TASAS!$G$9)))</f>
        <v>0</v>
      </c>
      <c r="I20" s="131">
        <f>+('[1]N EERR UCAFE'!I20*V20)+((('[1]N EERR UCAFE'!I20*(100%-V20))/(1+TASAS!$H$9)))</f>
        <v>0</v>
      </c>
      <c r="J20" s="131">
        <f>+('[1]N EERR UCAFE'!J20*W20)+((('[1]N EERR UCAFE'!J20*(100%-W20))/(1+TASAS!$I$9)))</f>
        <v>0</v>
      </c>
      <c r="K20" s="131">
        <f>+('[1]N EERR UCAFE'!K20*X20)+((('[1]N EERR UCAFE'!K20*(100%-X20))/(1+TASAS!$J$9)))</f>
        <v>0</v>
      </c>
      <c r="L20" s="131">
        <f>+('[1]N EERR UCAFE'!L20*Y20)+((('[1]N EERR UCAFE'!L20*(100%-Y20))/(1+TASAS!$K$9)))</f>
        <v>0</v>
      </c>
      <c r="M20" s="131">
        <f>+('[1]N EERR UCAFE'!M20*Z20)+((('[1]N EERR UCAFE'!M20*(100%-Z20))/(1+TASAS!$L$9)))</f>
        <v>0</v>
      </c>
      <c r="N20" s="131">
        <f>+('[1]N EERR UCAFE'!N20*AA20)+((('[1]N EERR UCAFE'!N20*(100%-AA20))/(1+TASAS!$M$9)))</f>
        <v>0</v>
      </c>
      <c r="O20" s="194">
        <f t="shared" ref="O20:O28" si="6">+SUM(C20:N20)</f>
        <v>0</v>
      </c>
      <c r="P20" s="303">
        <v>0</v>
      </c>
      <c r="Q20" s="303">
        <v>0</v>
      </c>
      <c r="R20" s="303">
        <v>0</v>
      </c>
      <c r="S20" s="303">
        <v>0</v>
      </c>
      <c r="T20" s="303">
        <v>0</v>
      </c>
      <c r="U20" s="303">
        <v>0</v>
      </c>
      <c r="V20" s="303">
        <v>0</v>
      </c>
      <c r="W20" s="303">
        <v>0</v>
      </c>
      <c r="X20" s="303">
        <v>0</v>
      </c>
      <c r="Y20" s="303">
        <v>0</v>
      </c>
      <c r="Z20" s="303">
        <v>0</v>
      </c>
      <c r="AA20" s="303">
        <v>0</v>
      </c>
    </row>
    <row r="21" spans="1:27" s="3" customFormat="1" outlineLevel="1" x14ac:dyDescent="0.3">
      <c r="A21" s="202" t="s">
        <v>106</v>
      </c>
      <c r="B21" s="131"/>
      <c r="C21" s="131">
        <f>+('[1]N EERR UCAFE'!C21*P21)+((('[1]N EERR UCAFE'!C21*(100%-P21))/(1+TASAS!$B$9)))</f>
        <v>0</v>
      </c>
      <c r="D21" s="131">
        <f>+('[1]N EERR UCAFE'!D21*Q21)+((('[1]N EERR UCAFE'!D21*(100%-Q21))/(1+TASAS!$C$9)))</f>
        <v>0</v>
      </c>
      <c r="E21" s="131">
        <f>+('[1]N EERR UCAFE'!E21*R21)+((('[1]N EERR UCAFE'!E21*(100%-R21))/(1+TASAS!$D$9)))</f>
        <v>0</v>
      </c>
      <c r="F21" s="131">
        <f>+('[1]N EERR UCAFE'!F21*S21)+((('[1]N EERR UCAFE'!F21*(100%-S21))/(1+TASAS!$E$9)))</f>
        <v>0</v>
      </c>
      <c r="G21" s="131">
        <f>+('[1]N EERR UCAFE'!G21*T21)+((('[1]N EERR UCAFE'!G21*(100%-T21))/(1+TASAS!$F$9)))</f>
        <v>0</v>
      </c>
      <c r="H21" s="131">
        <f>+('[1]N EERR UCAFE'!H21*U21)+((('[1]N EERR UCAFE'!H21*(100%-U21))/(1+TASAS!$G$9)))</f>
        <v>0</v>
      </c>
      <c r="I21" s="131">
        <f>+('[1]N EERR UCAFE'!I21*V21)+((('[1]N EERR UCAFE'!I21*(100%-V21))/(1+TASAS!$H$9)))</f>
        <v>0</v>
      </c>
      <c r="J21" s="131">
        <f>+('[1]N EERR UCAFE'!J21*W21)+((('[1]N EERR UCAFE'!J21*(100%-W21))/(1+TASAS!$I$9)))</f>
        <v>0</v>
      </c>
      <c r="K21" s="131">
        <f>+('[1]N EERR UCAFE'!K21*X21)+((('[1]N EERR UCAFE'!K21*(100%-X21))/(1+TASAS!$J$9)))</f>
        <v>0</v>
      </c>
      <c r="L21" s="131">
        <f>+('[1]N EERR UCAFE'!L21*Y21)+((('[1]N EERR UCAFE'!L21*(100%-Y21))/(1+TASAS!$K$9)))</f>
        <v>0</v>
      </c>
      <c r="M21" s="131">
        <f>+('[1]N EERR UCAFE'!M21*Z21)+((('[1]N EERR UCAFE'!M21*(100%-Z21))/(1+TASAS!$L$9)))</f>
        <v>0</v>
      </c>
      <c r="N21" s="131">
        <f>+('[1]N EERR UCAFE'!N21*AA21)+((('[1]N EERR UCAFE'!N21*(100%-AA21))/(1+TASAS!$M$9)))</f>
        <v>0</v>
      </c>
      <c r="O21" s="194">
        <f t="shared" si="6"/>
        <v>0</v>
      </c>
      <c r="P21" s="303">
        <v>0</v>
      </c>
      <c r="Q21" s="303">
        <v>0</v>
      </c>
      <c r="R21" s="303">
        <v>0</v>
      </c>
      <c r="S21" s="303">
        <v>0</v>
      </c>
      <c r="T21" s="303">
        <v>0</v>
      </c>
      <c r="U21" s="303">
        <v>0</v>
      </c>
      <c r="V21" s="303">
        <v>0</v>
      </c>
      <c r="W21" s="303">
        <v>0</v>
      </c>
      <c r="X21" s="303">
        <v>0</v>
      </c>
      <c r="Y21" s="303">
        <v>0</v>
      </c>
      <c r="Z21" s="303">
        <v>0</v>
      </c>
      <c r="AA21" s="303">
        <v>0</v>
      </c>
    </row>
    <row r="22" spans="1:27" s="3" customFormat="1" outlineLevel="1" x14ac:dyDescent="0.3">
      <c r="A22" s="202" t="s">
        <v>107</v>
      </c>
      <c r="B22" s="131"/>
      <c r="C22" s="131">
        <f>+('[1]N EERR UCAFE'!C22*P22)+((('[1]N EERR UCAFE'!C22*(100%-P22))/(1+TASAS!$B$9)))</f>
        <v>0</v>
      </c>
      <c r="D22" s="131">
        <f>+('[1]N EERR UCAFE'!D22*Q22)+((('[1]N EERR UCAFE'!D22*(100%-Q22))/(1+TASAS!$C$9)))</f>
        <v>0</v>
      </c>
      <c r="E22" s="131">
        <f>+('[1]N EERR UCAFE'!E22*R22)+((('[1]N EERR UCAFE'!E22*(100%-R22))/(1+TASAS!$D$9)))</f>
        <v>0</v>
      </c>
      <c r="F22" s="131">
        <f>+('[1]N EERR UCAFE'!F22*S22)+((('[1]N EERR UCAFE'!F22*(100%-S22))/(1+TASAS!$E$9)))</f>
        <v>0</v>
      </c>
      <c r="G22" s="131">
        <f>+('[1]N EERR UCAFE'!G22*T22)+((('[1]N EERR UCAFE'!G22*(100%-T22))/(1+TASAS!$F$9)))</f>
        <v>0</v>
      </c>
      <c r="H22" s="131">
        <f>+('[1]N EERR UCAFE'!H22*U22)+((('[1]N EERR UCAFE'!H22*(100%-U22))/(1+TASAS!$G$9)))</f>
        <v>0</v>
      </c>
      <c r="I22" s="131">
        <f>+('[1]N EERR UCAFE'!I22*V22)+((('[1]N EERR UCAFE'!I22*(100%-V22))/(1+TASAS!$H$9)))</f>
        <v>0</v>
      </c>
      <c r="J22" s="131">
        <f>+('[1]N EERR UCAFE'!J22*W22)+((('[1]N EERR UCAFE'!J22*(100%-W22))/(1+TASAS!$I$9)))</f>
        <v>0</v>
      </c>
      <c r="K22" s="131">
        <f>+('[1]N EERR UCAFE'!K22*X22)+((('[1]N EERR UCAFE'!K22*(100%-X22))/(1+TASAS!$J$9)))</f>
        <v>0</v>
      </c>
      <c r="L22" s="131">
        <f>+('[1]N EERR UCAFE'!L22*Y22)+((('[1]N EERR UCAFE'!L22*(100%-Y22))/(1+TASAS!$K$9)))</f>
        <v>0</v>
      </c>
      <c r="M22" s="131">
        <f>+('[1]N EERR UCAFE'!M22*Z22)+((('[1]N EERR UCAFE'!M22*(100%-Z22))/(1+TASAS!$L$9)))</f>
        <v>0</v>
      </c>
      <c r="N22" s="131">
        <f>+('[1]N EERR UCAFE'!N22*AA22)+((('[1]N EERR UCAFE'!N22*(100%-AA22))/(1+TASAS!$M$9)))</f>
        <v>0</v>
      </c>
      <c r="O22" s="194">
        <f t="shared" si="6"/>
        <v>0</v>
      </c>
      <c r="P22" s="303">
        <v>1</v>
      </c>
      <c r="Q22" s="303">
        <v>1</v>
      </c>
      <c r="R22" s="303">
        <v>1</v>
      </c>
      <c r="S22" s="303">
        <v>1</v>
      </c>
      <c r="T22" s="303">
        <v>1</v>
      </c>
      <c r="U22" s="303">
        <v>1</v>
      </c>
      <c r="V22" s="303">
        <v>1</v>
      </c>
      <c r="W22" s="303">
        <v>1</v>
      </c>
      <c r="X22" s="303">
        <v>1</v>
      </c>
      <c r="Y22" s="303">
        <v>1</v>
      </c>
      <c r="Z22" s="303">
        <v>1</v>
      </c>
      <c r="AA22" s="303">
        <v>1</v>
      </c>
    </row>
    <row r="23" spans="1:27" s="3" customFormat="1" outlineLevel="1" x14ac:dyDescent="0.3">
      <c r="A23" s="202" t="s">
        <v>108</v>
      </c>
      <c r="B23" s="131"/>
      <c r="C23" s="131">
        <f>+('[1]N EERR UCAFE'!C23*P23)+((('[1]N EERR UCAFE'!C23*(100%-P23))/(1+TASAS!$B$9)))</f>
        <v>0</v>
      </c>
      <c r="D23" s="131">
        <f>+('[1]N EERR UCAFE'!D23*Q23)+((('[1]N EERR UCAFE'!D23*(100%-Q23))/(1+TASAS!$C$9)))</f>
        <v>0</v>
      </c>
      <c r="E23" s="131">
        <f>+('[1]N EERR UCAFE'!E23*R23)+((('[1]N EERR UCAFE'!E23*(100%-R23))/(1+TASAS!$D$9)))</f>
        <v>0</v>
      </c>
      <c r="F23" s="131">
        <f>+('[1]N EERR UCAFE'!F23*S23)+((('[1]N EERR UCAFE'!F23*(100%-S23))/(1+TASAS!$E$9)))</f>
        <v>0</v>
      </c>
      <c r="G23" s="131">
        <f>+('[1]N EERR UCAFE'!G23*T23)+((('[1]N EERR UCAFE'!G23*(100%-T23))/(1+TASAS!$F$9)))</f>
        <v>0</v>
      </c>
      <c r="H23" s="131">
        <f>+('[1]N EERR UCAFE'!H23*U23)+((('[1]N EERR UCAFE'!H23*(100%-U23))/(1+TASAS!$G$9)))</f>
        <v>0</v>
      </c>
      <c r="I23" s="131">
        <f>+('[1]N EERR UCAFE'!I23*V23)+((('[1]N EERR UCAFE'!I23*(100%-V23))/(1+TASAS!$H$9)))</f>
        <v>0</v>
      </c>
      <c r="J23" s="131">
        <f>+('[1]N EERR UCAFE'!J23*W23)+((('[1]N EERR UCAFE'!J23*(100%-W23))/(1+TASAS!$I$9)))</f>
        <v>0</v>
      </c>
      <c r="K23" s="131">
        <f>+('[1]N EERR UCAFE'!K23*X23)+((('[1]N EERR UCAFE'!K23*(100%-X23))/(1+TASAS!$J$9)))</f>
        <v>0</v>
      </c>
      <c r="L23" s="131">
        <f>+('[1]N EERR UCAFE'!L23*Y23)+((('[1]N EERR UCAFE'!L23*(100%-Y23))/(1+TASAS!$K$9)))</f>
        <v>0</v>
      </c>
      <c r="M23" s="131">
        <f>+('[1]N EERR UCAFE'!M23*Z23)+((('[1]N EERR UCAFE'!M23*(100%-Z23))/(1+TASAS!$L$9)))</f>
        <v>0</v>
      </c>
      <c r="N23" s="131">
        <f>+('[1]N EERR UCAFE'!N23*AA23)+((('[1]N EERR UCAFE'!N23*(100%-AA23))/(1+TASAS!$M$9)))</f>
        <v>0</v>
      </c>
      <c r="O23" s="194">
        <f t="shared" si="6"/>
        <v>0</v>
      </c>
      <c r="P23" s="303">
        <v>0</v>
      </c>
      <c r="Q23" s="303">
        <v>0</v>
      </c>
      <c r="R23" s="303">
        <v>0</v>
      </c>
      <c r="S23" s="303">
        <v>0</v>
      </c>
      <c r="T23" s="303">
        <v>0</v>
      </c>
      <c r="U23" s="303">
        <v>0</v>
      </c>
      <c r="V23" s="303">
        <v>0</v>
      </c>
      <c r="W23" s="303">
        <v>0</v>
      </c>
      <c r="X23" s="303">
        <v>0</v>
      </c>
      <c r="Y23" s="303">
        <v>0</v>
      </c>
      <c r="Z23" s="303">
        <v>0</v>
      </c>
      <c r="AA23" s="303">
        <v>0</v>
      </c>
    </row>
    <row r="24" spans="1:27" s="3" customFormat="1" outlineLevel="1" x14ac:dyDescent="0.3">
      <c r="A24" s="202" t="s">
        <v>109</v>
      </c>
      <c r="B24" s="131"/>
      <c r="C24" s="131">
        <f>+('[1]N EERR UCAFE'!C24*P24)+((('[1]N EERR UCAFE'!C24*(100%-P24))/(1+TASAS!$B$9)))</f>
        <v>0</v>
      </c>
      <c r="D24" s="131">
        <f>+('[1]N EERR UCAFE'!D24*Q24)+((('[1]N EERR UCAFE'!D24*(100%-Q24))/(1+TASAS!$C$9)))</f>
        <v>0</v>
      </c>
      <c r="E24" s="131">
        <f>+('[1]N EERR UCAFE'!E24*R24)+((('[1]N EERR UCAFE'!E24*(100%-R24))/(1+TASAS!$D$9)))</f>
        <v>0</v>
      </c>
      <c r="F24" s="131">
        <f>+('[1]N EERR UCAFE'!F24*S24)+((('[1]N EERR UCAFE'!F24*(100%-S24))/(1+TASAS!$E$9)))</f>
        <v>0</v>
      </c>
      <c r="G24" s="131">
        <f>+('[1]N EERR UCAFE'!G24*T24)+((('[1]N EERR UCAFE'!G24*(100%-T24))/(1+TASAS!$F$9)))</f>
        <v>0</v>
      </c>
      <c r="H24" s="131">
        <f>+('[1]N EERR UCAFE'!H24*U24)+((('[1]N EERR UCAFE'!H24*(100%-U24))/(1+TASAS!$G$9)))</f>
        <v>0</v>
      </c>
      <c r="I24" s="131">
        <f>+('[1]N EERR UCAFE'!I24*V24)+((('[1]N EERR UCAFE'!I24*(100%-V24))/(1+TASAS!$H$9)))</f>
        <v>0</v>
      </c>
      <c r="J24" s="131">
        <f>+('[1]N EERR UCAFE'!J24*W24)+((('[1]N EERR UCAFE'!J24*(100%-W24))/(1+TASAS!$I$9)))</f>
        <v>0</v>
      </c>
      <c r="K24" s="131">
        <f>+('[1]N EERR UCAFE'!K24*X24)+((('[1]N EERR UCAFE'!K24*(100%-X24))/(1+TASAS!$J$9)))</f>
        <v>0</v>
      </c>
      <c r="L24" s="131">
        <f>+('[1]N EERR UCAFE'!L24*Y24)+((('[1]N EERR UCAFE'!L24*(100%-Y24))/(1+TASAS!$K$9)))</f>
        <v>0</v>
      </c>
      <c r="M24" s="131">
        <f>+('[1]N EERR UCAFE'!M24*Z24)+((('[1]N EERR UCAFE'!M24*(100%-Z24))/(1+TASAS!$L$9)))</f>
        <v>0</v>
      </c>
      <c r="N24" s="131">
        <f>+('[1]N EERR UCAFE'!N24*AA24)+((('[1]N EERR UCAFE'!N24*(100%-AA24))/(1+TASAS!$M$9)))</f>
        <v>0</v>
      </c>
      <c r="O24" s="194">
        <f t="shared" si="6"/>
        <v>0</v>
      </c>
      <c r="P24" s="303">
        <v>1</v>
      </c>
      <c r="Q24" s="303">
        <v>1</v>
      </c>
      <c r="R24" s="303">
        <v>1</v>
      </c>
      <c r="S24" s="303">
        <v>1</v>
      </c>
      <c r="T24" s="303">
        <v>1</v>
      </c>
      <c r="U24" s="303">
        <v>1</v>
      </c>
      <c r="V24" s="303">
        <v>1</v>
      </c>
      <c r="W24" s="303">
        <v>1</v>
      </c>
      <c r="X24" s="303">
        <v>1</v>
      </c>
      <c r="Y24" s="303">
        <v>1</v>
      </c>
      <c r="Z24" s="303">
        <v>1</v>
      </c>
      <c r="AA24" s="303">
        <v>1</v>
      </c>
    </row>
    <row r="25" spans="1:27" s="3" customFormat="1" outlineLevel="1" x14ac:dyDescent="0.3">
      <c r="A25" s="202" t="s">
        <v>110</v>
      </c>
      <c r="B25" s="131"/>
      <c r="C25" s="131">
        <f>+('[1]N EERR UCAFE'!C25*P25)+((('[1]N EERR UCAFE'!C25*(100%-P25))/(1+TASAS!$B$9)))</f>
        <v>0</v>
      </c>
      <c r="D25" s="131">
        <f>+('[1]N EERR UCAFE'!D25*Q25)+((('[1]N EERR UCAFE'!D25*(100%-Q25))/(1+TASAS!$C$9)))</f>
        <v>0</v>
      </c>
      <c r="E25" s="131">
        <f>+('[1]N EERR UCAFE'!E25*R25)+((('[1]N EERR UCAFE'!E25*(100%-R25))/(1+TASAS!$D$9)))</f>
        <v>0</v>
      </c>
      <c r="F25" s="131">
        <f>+('[1]N EERR UCAFE'!F25*S25)+((('[1]N EERR UCAFE'!F25*(100%-S25))/(1+TASAS!$E$9)))</f>
        <v>0</v>
      </c>
      <c r="G25" s="131">
        <f>+('[1]N EERR UCAFE'!G25*T25)+((('[1]N EERR UCAFE'!G25*(100%-T25))/(1+TASAS!$F$9)))</f>
        <v>0</v>
      </c>
      <c r="H25" s="131">
        <f>+('[1]N EERR UCAFE'!H25*U25)+((('[1]N EERR UCAFE'!H25*(100%-U25))/(1+TASAS!$G$9)))</f>
        <v>0</v>
      </c>
      <c r="I25" s="131">
        <f>+('[1]N EERR UCAFE'!I25*V25)+((('[1]N EERR UCAFE'!I25*(100%-V25))/(1+TASAS!$H$9)))</f>
        <v>0</v>
      </c>
      <c r="J25" s="131">
        <f>+('[1]N EERR UCAFE'!J25*W25)+((('[1]N EERR UCAFE'!J25*(100%-W25))/(1+TASAS!$I$9)))</f>
        <v>0</v>
      </c>
      <c r="K25" s="131">
        <f>+('[1]N EERR UCAFE'!K25*X25)+((('[1]N EERR UCAFE'!K25*(100%-X25))/(1+TASAS!$J$9)))</f>
        <v>0</v>
      </c>
      <c r="L25" s="131">
        <f>+('[1]N EERR UCAFE'!L25*Y25)+((('[1]N EERR UCAFE'!L25*(100%-Y25))/(1+TASAS!$K$9)))</f>
        <v>0</v>
      </c>
      <c r="M25" s="131">
        <f>+('[1]N EERR UCAFE'!M25*Z25)+((('[1]N EERR UCAFE'!M25*(100%-Z25))/(1+TASAS!$L$9)))</f>
        <v>0</v>
      </c>
      <c r="N25" s="131">
        <f>+('[1]N EERR UCAFE'!N25*AA25)+((('[1]N EERR UCAFE'!N25*(100%-AA25))/(1+TASAS!$M$9)))</f>
        <v>0</v>
      </c>
      <c r="O25" s="194">
        <f t="shared" si="6"/>
        <v>0</v>
      </c>
      <c r="P25" s="303">
        <v>1</v>
      </c>
      <c r="Q25" s="303">
        <v>1</v>
      </c>
      <c r="R25" s="303">
        <v>1</v>
      </c>
      <c r="S25" s="303">
        <v>1</v>
      </c>
      <c r="T25" s="303">
        <v>1</v>
      </c>
      <c r="U25" s="303">
        <v>1</v>
      </c>
      <c r="V25" s="303">
        <v>1</v>
      </c>
      <c r="W25" s="303">
        <v>1</v>
      </c>
      <c r="X25" s="303">
        <v>1</v>
      </c>
      <c r="Y25" s="303">
        <v>1</v>
      </c>
      <c r="Z25" s="303">
        <v>1</v>
      </c>
      <c r="AA25" s="303">
        <v>1</v>
      </c>
    </row>
    <row r="26" spans="1:27" s="3" customFormat="1" outlineLevel="1" x14ac:dyDescent="0.3">
      <c r="A26" s="202" t="s">
        <v>111</v>
      </c>
      <c r="B26" s="131"/>
      <c r="C26" s="131">
        <f>+('[1]N EERR UCAFE'!C26*P26)+((('[1]N EERR UCAFE'!C26*(100%-P26))/(1+TASAS!$B$9)))</f>
        <v>0</v>
      </c>
      <c r="D26" s="131">
        <f>+('[1]N EERR UCAFE'!D26*Q26)+((('[1]N EERR UCAFE'!D26*(100%-Q26))/(1+TASAS!$C$9)))</f>
        <v>0</v>
      </c>
      <c r="E26" s="131">
        <f>+('[1]N EERR UCAFE'!E26*R26)+((('[1]N EERR UCAFE'!E26*(100%-R26))/(1+TASAS!$D$9)))</f>
        <v>0</v>
      </c>
      <c r="F26" s="131"/>
      <c r="G26" s="131"/>
      <c r="H26" s="131"/>
      <c r="I26" s="131">
        <f>+('[1]N EERR UCAFE'!I26*V26)+((('[1]N EERR UCAFE'!I26*(100%-V26))/(1+TASAS!$H$9)))</f>
        <v>0</v>
      </c>
      <c r="J26" s="131">
        <f>+('[1]N EERR UCAFE'!J26*W26)+((('[1]N EERR UCAFE'!J26*(100%-W26))/(1+TASAS!$I$9)))</f>
        <v>0</v>
      </c>
      <c r="K26" s="131">
        <f>+('[1]N EERR UCAFE'!K26*X26)+((('[1]N EERR UCAFE'!K26*(100%-X26))/(1+TASAS!$J$9)))</f>
        <v>0</v>
      </c>
      <c r="L26" s="131">
        <f>+('[1]N EERR UCAFE'!L26*Y26)+((('[1]N EERR UCAFE'!L26*(100%-Y26))/(1+TASAS!$K$9)))</f>
        <v>0</v>
      </c>
      <c r="M26" s="131">
        <f>+('[1]N EERR UCAFE'!M26*Z26)+((('[1]N EERR UCAFE'!M26*(100%-Z26))/(1+TASAS!$L$9)))</f>
        <v>0</v>
      </c>
      <c r="N26" s="131">
        <f>+('[1]N EERR UCAFE'!N26*AA26)+((('[1]N EERR UCAFE'!N26*(100%-AA26))/(1+TASAS!$M$9)))</f>
        <v>0</v>
      </c>
      <c r="O26" s="194">
        <f t="shared" si="6"/>
        <v>0</v>
      </c>
      <c r="P26" s="303">
        <v>0</v>
      </c>
      <c r="Q26" s="303">
        <v>0</v>
      </c>
      <c r="R26" s="303">
        <v>0</v>
      </c>
      <c r="S26" s="303">
        <v>0</v>
      </c>
      <c r="T26" s="303">
        <v>0</v>
      </c>
      <c r="U26" s="303">
        <v>0</v>
      </c>
      <c r="V26" s="303">
        <v>0</v>
      </c>
      <c r="W26" s="303">
        <v>0</v>
      </c>
      <c r="X26" s="303">
        <v>0</v>
      </c>
      <c r="Y26" s="303">
        <v>0</v>
      </c>
      <c r="Z26" s="303">
        <v>0</v>
      </c>
      <c r="AA26" s="303">
        <v>0</v>
      </c>
    </row>
    <row r="27" spans="1:27" s="3" customFormat="1" outlineLevel="1" x14ac:dyDescent="0.3">
      <c r="A27" s="202" t="s">
        <v>112</v>
      </c>
      <c r="B27" s="133"/>
      <c r="C27" s="131">
        <f>+('[1]N EERR UCAFE'!C27*P27)+((('[1]N EERR UCAFE'!C27*(100%-P27))/(1+TASAS!$B$9)))</f>
        <v>0</v>
      </c>
      <c r="D27" s="131">
        <f>+('[1]N EERR UCAFE'!D27*Q27)+((('[1]N EERR UCAFE'!D27*(100%-Q27))/(1+TASAS!$C$9)))</f>
        <v>0</v>
      </c>
      <c r="E27" s="131">
        <f>+('[1]N EERR UCAFE'!E27*R27)+((('[1]N EERR UCAFE'!E27*(100%-R27))/(1+TASAS!$D$9)))</f>
        <v>0</v>
      </c>
      <c r="F27" s="131">
        <f>+('[1]N EERR UCAFE'!F27*S27)+((('[1]N EERR UCAFE'!F27*(100%-S27))/(1+TASAS!$E$9)))</f>
        <v>0</v>
      </c>
      <c r="G27" s="131">
        <f>+('[1]N EERR UCAFE'!G27*T27)+((('[1]N EERR UCAFE'!G27*(100%-T27))/(1+TASAS!$F$9)))</f>
        <v>0</v>
      </c>
      <c r="H27" s="131">
        <f>+('[1]N EERR UCAFE'!H27*U27)+((('[1]N EERR UCAFE'!H27*(100%-U27))/(1+TASAS!$G$9)))</f>
        <v>0</v>
      </c>
      <c r="I27" s="131">
        <f>+('[1]N EERR UCAFE'!I27*V27)+((('[1]N EERR UCAFE'!I27*(100%-V27))/(1+TASAS!$H$9)))</f>
        <v>0</v>
      </c>
      <c r="J27" s="131">
        <f>+('[1]N EERR UCAFE'!J27*W27)+((('[1]N EERR UCAFE'!J27*(100%-W27))/(1+TASAS!$I$9)))</f>
        <v>0</v>
      </c>
      <c r="K27" s="131">
        <f>+('[1]N EERR UCAFE'!K27*X27)+((('[1]N EERR UCAFE'!K27*(100%-X27))/(1+TASAS!$J$9)))</f>
        <v>0</v>
      </c>
      <c r="L27" s="131">
        <f>+('[1]N EERR UCAFE'!L27*Y27)+((('[1]N EERR UCAFE'!L27*(100%-Y27))/(1+TASAS!$K$9)))</f>
        <v>0</v>
      </c>
      <c r="M27" s="131">
        <f>+('[1]N EERR UCAFE'!M27*Z27)+((('[1]N EERR UCAFE'!M27*(100%-Z27))/(1+TASAS!$L$9)))</f>
        <v>0</v>
      </c>
      <c r="N27" s="131">
        <f>+('[1]N EERR UCAFE'!N27*AA27)+((('[1]N EERR UCAFE'!N27*(100%-AA27))/(1+TASAS!$M$9)))</f>
        <v>0</v>
      </c>
      <c r="O27" s="194">
        <f t="shared" si="6"/>
        <v>0</v>
      </c>
      <c r="P27" s="303">
        <v>0</v>
      </c>
      <c r="Q27" s="303">
        <v>0</v>
      </c>
      <c r="R27" s="303">
        <v>0</v>
      </c>
      <c r="S27" s="303">
        <v>0</v>
      </c>
      <c r="T27" s="303">
        <v>0</v>
      </c>
      <c r="U27" s="303">
        <v>0</v>
      </c>
      <c r="V27" s="303">
        <v>0</v>
      </c>
      <c r="W27" s="303">
        <v>0</v>
      </c>
      <c r="X27" s="303">
        <v>0</v>
      </c>
      <c r="Y27" s="303">
        <v>0</v>
      </c>
      <c r="Z27" s="303">
        <v>0</v>
      </c>
      <c r="AA27" s="303">
        <v>0</v>
      </c>
    </row>
    <row r="28" spans="1:27" ht="15.6" customHeight="1" x14ac:dyDescent="0.3">
      <c r="A28" s="203"/>
      <c r="B28" s="131"/>
      <c r="C28" s="131"/>
      <c r="D28" s="131"/>
      <c r="E28" s="131"/>
      <c r="F28" s="131"/>
      <c r="G28" s="131"/>
      <c r="H28" s="131"/>
      <c r="I28" s="131"/>
      <c r="J28" s="131"/>
      <c r="K28" s="131"/>
      <c r="L28" s="131"/>
      <c r="M28" s="131"/>
      <c r="N28" s="131"/>
      <c r="O28" s="194">
        <f t="shared" si="6"/>
        <v>0</v>
      </c>
      <c r="P28" s="303"/>
      <c r="Q28" s="303"/>
      <c r="R28" s="303"/>
      <c r="S28" s="303"/>
      <c r="T28" s="303"/>
      <c r="U28" s="303"/>
      <c r="V28" s="303"/>
      <c r="W28" s="303"/>
      <c r="X28" s="303"/>
      <c r="Y28" s="303"/>
      <c r="Z28" s="303"/>
      <c r="AA28" s="303"/>
    </row>
    <row r="29" spans="1:27" s="28" customFormat="1" ht="18" customHeight="1" x14ac:dyDescent="0.3">
      <c r="A29" s="200" t="s">
        <v>47</v>
      </c>
      <c r="B29" s="184">
        <f>+SUM(B30:B33)</f>
        <v>0</v>
      </c>
      <c r="C29" s="184">
        <f t="shared" ref="C29:N29" si="7">+SUM(C30:C33)</f>
        <v>386.55860152937487</v>
      </c>
      <c r="D29" s="184">
        <f t="shared" si="7"/>
        <v>538.44977296989543</v>
      </c>
      <c r="E29" s="184">
        <f t="shared" si="7"/>
        <v>903.05317480223061</v>
      </c>
      <c r="F29" s="184">
        <f t="shared" si="7"/>
        <v>509.0182589334371</v>
      </c>
      <c r="G29" s="184">
        <f t="shared" si="7"/>
        <v>630.76463136807627</v>
      </c>
      <c r="H29" s="184">
        <f t="shared" si="7"/>
        <v>462.4041630042326</v>
      </c>
      <c r="I29" s="184">
        <f t="shared" si="7"/>
        <v>0</v>
      </c>
      <c r="J29" s="184">
        <f t="shared" si="7"/>
        <v>0</v>
      </c>
      <c r="K29" s="184">
        <f t="shared" si="7"/>
        <v>0</v>
      </c>
      <c r="L29" s="184">
        <f t="shared" si="7"/>
        <v>0</v>
      </c>
      <c r="M29" s="184">
        <f t="shared" si="7"/>
        <v>0</v>
      </c>
      <c r="N29" s="184">
        <f t="shared" si="7"/>
        <v>0</v>
      </c>
      <c r="O29" s="201">
        <f t="shared" ref="O29" si="8">+SUM(O30:O33)</f>
        <v>3430.2486026072465</v>
      </c>
      <c r="P29" s="306"/>
      <c r="Q29" s="306"/>
      <c r="R29" s="306"/>
      <c r="S29" s="306"/>
      <c r="T29" s="306"/>
      <c r="U29" s="306"/>
      <c r="V29" s="306"/>
      <c r="W29" s="306"/>
      <c r="X29" s="306"/>
      <c r="Y29" s="306"/>
      <c r="Z29" s="306"/>
      <c r="AA29" s="306"/>
    </row>
    <row r="30" spans="1:27" outlineLevel="1" x14ac:dyDescent="0.3">
      <c r="A30" s="202" t="s">
        <v>245</v>
      </c>
      <c r="B30" s="131"/>
      <c r="C30" s="131">
        <f>+('[1]N EERR UCAFE'!C30*P30)+((('[1]N EERR UCAFE'!C30*(100%-P30))/(1+TASAS!$B$9)))</f>
        <v>0</v>
      </c>
      <c r="D30" s="131">
        <f>+('[1]N EERR UCAFE'!D30*Q30)+((('[1]N EERR UCAFE'!D30*(100%-Q30))/(1+TASAS!$C$9)))</f>
        <v>0</v>
      </c>
      <c r="E30" s="131">
        <f>+('[1]N EERR UCAFE'!E30*R30)+((('[1]N EERR UCAFE'!E30*(100%-R30))/(1+TASAS!$D$9)))</f>
        <v>0</v>
      </c>
      <c r="F30" s="131">
        <f>+('[1]N EERR UCAFE'!F30*S30)+((('[1]N EERR UCAFE'!F30*(100%-S30))/(1+TASAS!$E$9)))</f>
        <v>0</v>
      </c>
      <c r="G30" s="131">
        <f>+('[1]N EERR UCAFE'!G30*T30)+((('[1]N EERR UCAFE'!G30*(100%-T30))/(1+TASAS!$F$9)))</f>
        <v>0</v>
      </c>
      <c r="H30" s="131">
        <f>+('[1]N EERR UCAFE'!H30*U30)+((('[1]N EERR UCAFE'!H30*(100%-U30))/(1+TASAS!$G$9)))</f>
        <v>0</v>
      </c>
      <c r="I30" s="131">
        <f>+('[1]N EERR UCAFE'!I30*V30)+((('[1]N EERR UCAFE'!I30*(100%-V30))/(1+TASAS!$H$9)))</f>
        <v>0</v>
      </c>
      <c r="J30" s="131">
        <f>+('[1]N EERR UCAFE'!J30*W30)+((('[1]N EERR UCAFE'!J30*(100%-W30))/(1+TASAS!$I$9)))</f>
        <v>0</v>
      </c>
      <c r="K30" s="131">
        <f>+('[1]N EERR UCAFE'!K30*X30)+((('[1]N EERR UCAFE'!K30*(100%-X30))/(1+TASAS!$J$9)))</f>
        <v>0</v>
      </c>
      <c r="L30" s="131">
        <f>+('[1]N EERR UCAFE'!L30*Y30)+((('[1]N EERR UCAFE'!L30*(100%-Y30))/(1+TASAS!$K$9)))</f>
        <v>0</v>
      </c>
      <c r="M30" s="131">
        <f>+('[1]N EERR UCAFE'!M30*Z30)+((('[1]N EERR UCAFE'!M30*(100%-Z30))/(1+TASAS!$L$9)))</f>
        <v>0</v>
      </c>
      <c r="N30" s="131">
        <f>+('[1]N EERR UCAFE'!N30*AA30)+((('[1]N EERR UCAFE'!N30*(100%-AA30))/(1+TASAS!$M$9)))</f>
        <v>0</v>
      </c>
      <c r="O30" s="194">
        <f t="shared" si="3"/>
        <v>0</v>
      </c>
      <c r="P30" s="303">
        <v>1</v>
      </c>
      <c r="Q30" s="303">
        <v>1</v>
      </c>
      <c r="R30" s="303">
        <v>1</v>
      </c>
      <c r="S30" s="303">
        <v>1</v>
      </c>
      <c r="T30" s="303">
        <v>1</v>
      </c>
      <c r="U30" s="303">
        <v>1</v>
      </c>
      <c r="V30" s="303">
        <v>1</v>
      </c>
      <c r="W30" s="303">
        <v>1</v>
      </c>
      <c r="X30" s="303">
        <v>1</v>
      </c>
      <c r="Y30" s="303">
        <v>1</v>
      </c>
      <c r="Z30" s="303">
        <v>1</v>
      </c>
      <c r="AA30" s="303">
        <v>1</v>
      </c>
    </row>
    <row r="31" spans="1:27" outlineLevel="1" x14ac:dyDescent="0.3">
      <c r="A31" s="202" t="s">
        <v>246</v>
      </c>
      <c r="B31" s="131"/>
      <c r="C31" s="131">
        <f>+('[1]N EERR UCAFE'!C31*P31)+((('[1]N EERR UCAFE'!C31*(100%-P31))/(1+TASAS!$B$9)))</f>
        <v>386.55860152937487</v>
      </c>
      <c r="D31" s="131">
        <f>+('[1]N EERR UCAFE'!D31*Q31)+((('[1]N EERR UCAFE'!D31*(100%-Q31))/(1+TASAS!$C$9)))</f>
        <v>538.44977296989543</v>
      </c>
      <c r="E31" s="131">
        <f>+('[1]N EERR UCAFE'!E31*R31)+((('[1]N EERR UCAFE'!E31*(100%-R31))/(1+TASAS!$D$9)))</f>
        <v>903.05317480223061</v>
      </c>
      <c r="F31" s="131">
        <f>+('[1]N EERR UCAFE'!F31*S31)+((('[1]N EERR UCAFE'!F31*(100%-S31))/(1+TASAS!$E$9)))</f>
        <v>509.0182589334371</v>
      </c>
      <c r="G31" s="131">
        <f>+('[1]N EERR UCAFE'!G31*T31)+((('[1]N EERR UCAFE'!G31*(100%-T31))/(1+TASAS!$F$9)))</f>
        <v>630.76463136807627</v>
      </c>
      <c r="H31" s="131">
        <f>+('[1]N EERR UCAFE'!H31*U31)+((('[1]N EERR UCAFE'!H31*(100%-U31))/(1+TASAS!$G$9)))</f>
        <v>462.4041630042326</v>
      </c>
      <c r="I31" s="131">
        <f>+('[1]N EERR UCAFE'!I31*V31)+((('[1]N EERR UCAFE'!I31*(100%-V31))/(1+TASAS!$H$9)))</f>
        <v>0</v>
      </c>
      <c r="J31" s="131">
        <f>+('[1]N EERR UCAFE'!J31*W31)+((('[1]N EERR UCAFE'!J31*(100%-W31))/(1+TASAS!$I$9)))</f>
        <v>0</v>
      </c>
      <c r="K31" s="131">
        <f>+('[1]N EERR UCAFE'!K31*X31)+((('[1]N EERR UCAFE'!K31*(100%-X31))/(1+TASAS!$J$9)))</f>
        <v>0</v>
      </c>
      <c r="L31" s="131">
        <f>+('[1]N EERR UCAFE'!L31*Y31)+((('[1]N EERR UCAFE'!L31*(100%-Y31))/(1+TASAS!$K$9)))</f>
        <v>0</v>
      </c>
      <c r="M31" s="131">
        <f>+('[1]N EERR UCAFE'!M31*Z31)+((('[1]N EERR UCAFE'!M31*(100%-Z31))/(1+TASAS!$L$9)))</f>
        <v>0</v>
      </c>
      <c r="N31" s="131">
        <f>+('[1]N EERR UCAFE'!N31*AA31)+((('[1]N EERR UCAFE'!N31*(100%-AA31))/(1+TASAS!$M$9)))</f>
        <v>0</v>
      </c>
      <c r="O31" s="194">
        <f t="shared" si="3"/>
        <v>3430.2486026072465</v>
      </c>
      <c r="P31" s="303">
        <v>0</v>
      </c>
      <c r="Q31" s="303">
        <v>0</v>
      </c>
      <c r="R31" s="303">
        <v>0</v>
      </c>
      <c r="S31" s="303">
        <v>0</v>
      </c>
      <c r="T31" s="303">
        <v>0</v>
      </c>
      <c r="U31" s="303">
        <v>0</v>
      </c>
      <c r="V31" s="303">
        <v>0</v>
      </c>
      <c r="W31" s="303">
        <v>0</v>
      </c>
      <c r="X31" s="303">
        <v>0</v>
      </c>
      <c r="Y31" s="303">
        <v>0</v>
      </c>
      <c r="Z31" s="303">
        <v>0</v>
      </c>
      <c r="AA31" s="303">
        <v>0</v>
      </c>
    </row>
    <row r="32" spans="1:27" s="3" customFormat="1" outlineLevel="1" x14ac:dyDescent="0.3">
      <c r="A32" s="202" t="s">
        <v>247</v>
      </c>
      <c r="B32" s="133"/>
      <c r="C32" s="131">
        <f>+('[1]N EERR UCAFE'!C32*P32)+((('[1]N EERR UCAFE'!C32*(100%-P32))/(1+TASAS!$B$9)))</f>
        <v>0</v>
      </c>
      <c r="D32" s="131">
        <f>+('[1]N EERR UCAFE'!D32*Q32)+((('[1]N EERR UCAFE'!D32*(100%-Q32))/(1+TASAS!$C$9)))</f>
        <v>0</v>
      </c>
      <c r="E32" s="131">
        <f>+('[1]N EERR UCAFE'!E32*R32)+((('[1]N EERR UCAFE'!E32*(100%-R32))/(1+TASAS!$D$9)))</f>
        <v>0</v>
      </c>
      <c r="F32" s="131">
        <f>+('[1]N EERR UCAFE'!F32*S32)+((('[1]N EERR UCAFE'!F32*(100%-S32))/(1+TASAS!$E$9)))</f>
        <v>0</v>
      </c>
      <c r="G32" s="131">
        <f>+('[1]N EERR UCAFE'!G32*T32)+((('[1]N EERR UCAFE'!G32*(100%-T32))/(1+TASAS!$F$9)))</f>
        <v>0</v>
      </c>
      <c r="H32" s="131">
        <f>+('[1]N EERR UCAFE'!H32*U32)+((('[1]N EERR UCAFE'!H32*(100%-U32))/(1+TASAS!$G$9)))</f>
        <v>0</v>
      </c>
      <c r="I32" s="131">
        <f>+('[1]N EERR UCAFE'!I32*V32)+((('[1]N EERR UCAFE'!I32*(100%-V32))/(1+TASAS!$H$9)))</f>
        <v>0</v>
      </c>
      <c r="J32" s="131">
        <f>+('[1]N EERR UCAFE'!J32*W32)+((('[1]N EERR UCAFE'!J32*(100%-W32))/(1+TASAS!$I$9)))</f>
        <v>0</v>
      </c>
      <c r="K32" s="131">
        <f>+('[1]N EERR UCAFE'!K32*X32)+((('[1]N EERR UCAFE'!K32*(100%-X32))/(1+TASAS!$J$9)))</f>
        <v>0</v>
      </c>
      <c r="L32" s="131">
        <f>+('[1]N EERR UCAFE'!L32*Y32)+((('[1]N EERR UCAFE'!L32*(100%-Y32))/(1+TASAS!$K$9)))</f>
        <v>0</v>
      </c>
      <c r="M32" s="131">
        <f>+('[1]N EERR UCAFE'!M32*Z32)+((('[1]N EERR UCAFE'!M32*(100%-Z32))/(1+TASAS!$L$9)))</f>
        <v>0</v>
      </c>
      <c r="N32" s="131">
        <f>+('[1]N EERR UCAFE'!N32*AA32)+((('[1]N EERR UCAFE'!N32*(100%-AA32))/(1+TASAS!$M$9)))</f>
        <v>0</v>
      </c>
      <c r="O32" s="194">
        <f t="shared" si="3"/>
        <v>0</v>
      </c>
      <c r="P32" s="303">
        <v>1</v>
      </c>
      <c r="Q32" s="303">
        <v>1</v>
      </c>
      <c r="R32" s="303">
        <v>1</v>
      </c>
      <c r="S32" s="303">
        <v>1</v>
      </c>
      <c r="T32" s="303">
        <v>1</v>
      </c>
      <c r="U32" s="303">
        <v>1</v>
      </c>
      <c r="V32" s="303">
        <v>1</v>
      </c>
      <c r="W32" s="303">
        <v>1</v>
      </c>
      <c r="X32" s="303">
        <v>1</v>
      </c>
      <c r="Y32" s="303">
        <v>1</v>
      </c>
      <c r="Z32" s="303">
        <v>1</v>
      </c>
      <c r="AA32" s="303">
        <v>1</v>
      </c>
    </row>
    <row r="33" spans="1:27" s="6" customFormat="1" ht="14.4" customHeight="1" x14ac:dyDescent="0.3">
      <c r="A33" s="204"/>
      <c r="B33" s="136"/>
      <c r="C33" s="136"/>
      <c r="D33" s="136"/>
      <c r="E33" s="136"/>
      <c r="F33" s="136"/>
      <c r="G33" s="136"/>
      <c r="H33" s="136"/>
      <c r="I33" s="136"/>
      <c r="J33" s="136"/>
      <c r="K33" s="136"/>
      <c r="L33" s="136"/>
      <c r="M33" s="136"/>
      <c r="N33" s="136"/>
      <c r="O33" s="194">
        <f t="shared" si="3"/>
        <v>0</v>
      </c>
      <c r="P33" s="307"/>
      <c r="Q33" s="307"/>
      <c r="R33" s="307"/>
      <c r="S33" s="307"/>
      <c r="T33" s="307"/>
      <c r="U33" s="307"/>
      <c r="V33" s="307"/>
      <c r="W33" s="307"/>
      <c r="X33" s="307"/>
      <c r="Y33" s="307"/>
      <c r="Z33" s="307"/>
      <c r="AA33" s="307"/>
    </row>
    <row r="34" spans="1:27" s="182" customFormat="1" ht="18.600000000000001" thickBot="1" x14ac:dyDescent="0.4">
      <c r="A34" s="218" t="s">
        <v>59</v>
      </c>
      <c r="B34" s="181">
        <f>+B4-B29</f>
        <v>0</v>
      </c>
      <c r="C34" s="181">
        <f t="shared" ref="C34:N34" si="9">+C4-C29</f>
        <v>1043.2686350423078</v>
      </c>
      <c r="D34" s="181">
        <f t="shared" si="9"/>
        <v>896.52112162835408</v>
      </c>
      <c r="E34" s="181">
        <f t="shared" si="9"/>
        <v>1348.6190035413167</v>
      </c>
      <c r="F34" s="181">
        <f t="shared" si="9"/>
        <v>762.28540599455039</v>
      </c>
      <c r="G34" s="181">
        <f t="shared" si="9"/>
        <v>879.04343349710473</v>
      </c>
      <c r="H34" s="181">
        <f t="shared" si="9"/>
        <v>724.10571677777887</v>
      </c>
      <c r="I34" s="181">
        <f t="shared" si="9"/>
        <v>0</v>
      </c>
      <c r="J34" s="181">
        <f t="shared" si="9"/>
        <v>0</v>
      </c>
      <c r="K34" s="181">
        <f t="shared" si="9"/>
        <v>0</v>
      </c>
      <c r="L34" s="181">
        <f t="shared" si="9"/>
        <v>0</v>
      </c>
      <c r="M34" s="181">
        <f t="shared" si="9"/>
        <v>0</v>
      </c>
      <c r="N34" s="181">
        <f t="shared" si="9"/>
        <v>0</v>
      </c>
      <c r="O34" s="219">
        <f t="shared" ref="O34" si="10">+O4-O29</f>
        <v>5653.8433164814132</v>
      </c>
      <c r="P34" s="308"/>
      <c r="Q34" s="308"/>
      <c r="R34" s="308"/>
      <c r="S34" s="308"/>
      <c r="T34" s="308"/>
      <c r="U34" s="308"/>
      <c r="V34" s="308"/>
      <c r="W34" s="308"/>
      <c r="X34" s="308"/>
      <c r="Y34" s="308"/>
      <c r="Z34" s="308"/>
      <c r="AA34" s="308"/>
    </row>
    <row r="35" spans="1:27" s="3" customFormat="1" ht="15" thickTop="1" x14ac:dyDescent="0.3">
      <c r="A35" s="205"/>
      <c r="B35" s="133"/>
      <c r="C35" s="133"/>
      <c r="D35" s="133"/>
      <c r="E35" s="133"/>
      <c r="F35" s="133"/>
      <c r="G35" s="133"/>
      <c r="H35" s="133"/>
      <c r="I35" s="133"/>
      <c r="J35" s="133"/>
      <c r="K35" s="133"/>
      <c r="L35" s="133"/>
      <c r="M35" s="133"/>
      <c r="N35" s="133"/>
      <c r="O35" s="206">
        <f t="shared" si="3"/>
        <v>0</v>
      </c>
      <c r="P35" s="304"/>
      <c r="Q35" s="304"/>
      <c r="R35" s="304"/>
      <c r="S35" s="304"/>
      <c r="T35" s="304"/>
      <c r="U35" s="304"/>
      <c r="V35" s="304"/>
      <c r="W35" s="304"/>
      <c r="X35" s="304"/>
      <c r="Y35" s="304"/>
      <c r="Z35" s="304"/>
      <c r="AA35" s="304"/>
    </row>
    <row r="36" spans="1:27" s="190" customFormat="1" ht="18" x14ac:dyDescent="0.35">
      <c r="A36" s="200" t="s">
        <v>248</v>
      </c>
      <c r="B36" s="184">
        <f>+B37+B193</f>
        <v>0</v>
      </c>
      <c r="C36" s="184">
        <f t="shared" ref="C36:N36" si="11">+C37+C193</f>
        <v>1163.7612990427524</v>
      </c>
      <c r="D36" s="184">
        <f t="shared" si="11"/>
        <v>1199.4380528076294</v>
      </c>
      <c r="E36" s="184">
        <f t="shared" si="11"/>
        <v>1473.7332967765344</v>
      </c>
      <c r="F36" s="184">
        <f t="shared" si="11"/>
        <v>1426.9592274815104</v>
      </c>
      <c r="G36" s="184">
        <f t="shared" si="11"/>
        <v>1496.1167046850323</v>
      </c>
      <c r="H36" s="184">
        <f t="shared" si="11"/>
        <v>1316.7720247738303</v>
      </c>
      <c r="I36" s="184">
        <f t="shared" si="11"/>
        <v>0</v>
      </c>
      <c r="J36" s="184">
        <f t="shared" si="11"/>
        <v>0</v>
      </c>
      <c r="K36" s="184">
        <f t="shared" si="11"/>
        <v>0</v>
      </c>
      <c r="L36" s="184">
        <f t="shared" si="11"/>
        <v>0</v>
      </c>
      <c r="M36" s="184">
        <f t="shared" si="11"/>
        <v>0</v>
      </c>
      <c r="N36" s="184">
        <f t="shared" si="11"/>
        <v>0</v>
      </c>
      <c r="O36" s="201">
        <f t="shared" ref="O36" si="12">+O37+O193</f>
        <v>8076.7806055672891</v>
      </c>
      <c r="P36" s="309"/>
      <c r="Q36" s="309"/>
      <c r="R36" s="309"/>
      <c r="S36" s="309"/>
      <c r="T36" s="309"/>
      <c r="U36" s="309"/>
      <c r="V36" s="309"/>
      <c r="W36" s="309"/>
      <c r="X36" s="309"/>
      <c r="Y36" s="309"/>
      <c r="Z36" s="309"/>
      <c r="AA36" s="309"/>
    </row>
    <row r="37" spans="1:27" s="188" customFormat="1" ht="17.399999999999999" x14ac:dyDescent="0.35">
      <c r="A37" s="207" t="s">
        <v>101</v>
      </c>
      <c r="B37" s="189">
        <f>+B38+B95+B139+B172+B188</f>
        <v>0</v>
      </c>
      <c r="C37" s="189">
        <f t="shared" ref="C37:N37" si="13">+C38+C95+C139+C172+C188</f>
        <v>1163.7612990427524</v>
      </c>
      <c r="D37" s="189">
        <f t="shared" si="13"/>
        <v>1199.4380528076294</v>
      </c>
      <c r="E37" s="189">
        <f t="shared" si="13"/>
        <v>1473.7332967765344</v>
      </c>
      <c r="F37" s="189">
        <f t="shared" si="13"/>
        <v>1426.9592274815104</v>
      </c>
      <c r="G37" s="189">
        <f t="shared" si="13"/>
        <v>1496.1167046850323</v>
      </c>
      <c r="H37" s="189">
        <f t="shared" si="13"/>
        <v>1314.5428803634934</v>
      </c>
      <c r="I37" s="189">
        <f t="shared" si="13"/>
        <v>0</v>
      </c>
      <c r="J37" s="189">
        <f t="shared" si="13"/>
        <v>0</v>
      </c>
      <c r="K37" s="189">
        <f t="shared" si="13"/>
        <v>0</v>
      </c>
      <c r="L37" s="189">
        <f t="shared" si="13"/>
        <v>0</v>
      </c>
      <c r="M37" s="189">
        <f t="shared" si="13"/>
        <v>0</v>
      </c>
      <c r="N37" s="189">
        <f t="shared" si="13"/>
        <v>0</v>
      </c>
      <c r="O37" s="208">
        <f t="shared" ref="O37" si="14">+O38+O95+O139+O172+O188</f>
        <v>8074.5514611569524</v>
      </c>
      <c r="P37" s="310"/>
      <c r="Q37" s="310"/>
      <c r="R37" s="310"/>
      <c r="S37" s="310"/>
      <c r="T37" s="310"/>
      <c r="U37" s="310"/>
      <c r="V37" s="310"/>
      <c r="W37" s="310"/>
      <c r="X37" s="310"/>
      <c r="Y37" s="310"/>
      <c r="Z37" s="310"/>
      <c r="AA37" s="310"/>
    </row>
    <row r="38" spans="1:27" s="187" customFormat="1" ht="15.6" x14ac:dyDescent="0.3">
      <c r="A38" s="209" t="s">
        <v>60</v>
      </c>
      <c r="B38" s="186">
        <f>+SUM(B39:B94)</f>
        <v>0</v>
      </c>
      <c r="C38" s="186">
        <f t="shared" ref="C38:N38" si="15">+SUM(C39:C94)</f>
        <v>491.2615267825733</v>
      </c>
      <c r="D38" s="186">
        <f t="shared" si="15"/>
        <v>550.50462173510789</v>
      </c>
      <c r="E38" s="186">
        <f t="shared" si="15"/>
        <v>738.98990223915337</v>
      </c>
      <c r="F38" s="186">
        <f t="shared" si="15"/>
        <v>766.01789824834566</v>
      </c>
      <c r="G38" s="186">
        <f t="shared" si="15"/>
        <v>908.05713473123944</v>
      </c>
      <c r="H38" s="186">
        <f t="shared" si="15"/>
        <v>661.6774893507685</v>
      </c>
      <c r="I38" s="186">
        <f t="shared" si="15"/>
        <v>0</v>
      </c>
      <c r="J38" s="186">
        <f t="shared" si="15"/>
        <v>0</v>
      </c>
      <c r="K38" s="186">
        <f t="shared" si="15"/>
        <v>0</v>
      </c>
      <c r="L38" s="186">
        <f t="shared" si="15"/>
        <v>0</v>
      </c>
      <c r="M38" s="186">
        <f t="shared" si="15"/>
        <v>0</v>
      </c>
      <c r="N38" s="186">
        <f t="shared" si="15"/>
        <v>0</v>
      </c>
      <c r="O38" s="210">
        <f t="shared" ref="O38" si="16">+SUM(O39:O94)</f>
        <v>4116.5085730871888</v>
      </c>
      <c r="P38" s="305"/>
      <c r="Q38" s="305"/>
      <c r="R38" s="305"/>
      <c r="S38" s="305"/>
      <c r="T38" s="305"/>
      <c r="U38" s="305"/>
      <c r="V38" s="305"/>
      <c r="W38" s="305"/>
      <c r="X38" s="305"/>
      <c r="Y38" s="305"/>
      <c r="Z38" s="305"/>
      <c r="AA38" s="305"/>
    </row>
    <row r="39" spans="1:27" outlineLevel="1" x14ac:dyDescent="0.3">
      <c r="A39" s="203" t="s">
        <v>61</v>
      </c>
      <c r="B39" s="131"/>
      <c r="C39" s="131">
        <f>+('[1]N EERR UCAFE'!C39*P39)+((('[1]N EERR UCAFE'!C39*(100%-P39))/(1+TASAS!$B$9)))</f>
        <v>7.4487655761076876</v>
      </c>
      <c r="D39" s="131">
        <f>+('[1]N EERR UCAFE'!D39*Q39)+((('[1]N EERR UCAFE'!D39*(100%-Q39))/(1+TASAS!$C$9)))</f>
        <v>23.480549427087041</v>
      </c>
      <c r="E39" s="131">
        <f>+('[1]N EERR UCAFE'!E39*R39)+((('[1]N EERR UCAFE'!E39*(100%-R39))/(1+TASAS!$D$9)))</f>
        <v>15.806056676841054</v>
      </c>
      <c r="F39" s="131">
        <f>+('[1]N EERR UCAFE'!F39*S39)+((('[1]N EERR UCAFE'!F39*(100%-S39))/(1+TASAS!$E$9)))</f>
        <v>18.876636200856364</v>
      </c>
      <c r="G39" s="131">
        <f>+('[1]N EERR UCAFE'!G39*T39)+((('[1]N EERR UCAFE'!G39*(100%-T39))/(1+TASAS!$F$9)))</f>
        <v>15.830368778148213</v>
      </c>
      <c r="H39" s="131">
        <f>+('[1]N EERR UCAFE'!H39*U39)+((('[1]N EERR UCAFE'!H39*(100%-U39))/(1+TASAS!$G$9)))</f>
        <v>15.564204722173386</v>
      </c>
      <c r="I39" s="131">
        <f>+('[1]N EERR UCAFE'!I39*V39)+((('[1]N EERR UCAFE'!I39*(100%-V39))/(1+TASAS!$H$9)))</f>
        <v>0</v>
      </c>
      <c r="J39" s="131">
        <f>+('[1]N EERR UCAFE'!J39*W39)+((('[1]N EERR UCAFE'!J39*(100%-W39))/(1+TASAS!$I$9)))</f>
        <v>0</v>
      </c>
      <c r="K39" s="131">
        <f>+('[1]N EERR UCAFE'!K39*X39)+((('[1]N EERR UCAFE'!K39*(100%-X39))/(1+TASAS!$J$9)))</f>
        <v>0</v>
      </c>
      <c r="L39" s="131">
        <f>+('[1]N EERR UCAFE'!L39*Y39)+((('[1]N EERR UCAFE'!L39*(100%-Y39))/(1+TASAS!$K$9)))</f>
        <v>0</v>
      </c>
      <c r="M39" s="131">
        <f>+('[1]N EERR UCAFE'!M39*Z39)+((('[1]N EERR UCAFE'!M39*(100%-Z39))/(1+TASAS!$L$9)))</f>
        <v>0</v>
      </c>
      <c r="N39" s="131">
        <f>+('[1]N EERR UCAFE'!N39*AA39)+((('[1]N EERR UCAFE'!N39*(100%-AA39))/(1+TASAS!$M$9)))</f>
        <v>0</v>
      </c>
      <c r="O39" s="194">
        <f t="shared" si="3"/>
        <v>97.006581381213749</v>
      </c>
      <c r="P39" s="303">
        <v>0</v>
      </c>
      <c r="Q39" s="303">
        <v>0</v>
      </c>
      <c r="R39" s="303">
        <v>0</v>
      </c>
      <c r="S39" s="303">
        <v>0</v>
      </c>
      <c r="T39" s="303">
        <v>0</v>
      </c>
      <c r="U39" s="303">
        <v>0</v>
      </c>
      <c r="V39" s="303">
        <v>0</v>
      </c>
      <c r="W39" s="303">
        <v>0</v>
      </c>
      <c r="X39" s="303">
        <v>0</v>
      </c>
      <c r="Y39" s="303">
        <v>0</v>
      </c>
      <c r="Z39" s="303">
        <v>0</v>
      </c>
      <c r="AA39" s="303">
        <v>0</v>
      </c>
    </row>
    <row r="40" spans="1:27" outlineLevel="1" x14ac:dyDescent="0.3">
      <c r="A40" s="203" t="s">
        <v>3</v>
      </c>
      <c r="B40" s="131"/>
      <c r="C40" s="131">
        <f>+('[1]N EERR UCAFE'!C40*P40)+((('[1]N EERR UCAFE'!C40*(100%-P40))/(1+TASAS!$B$9)))</f>
        <v>8.5306397081967837</v>
      </c>
      <c r="D40" s="131">
        <f>+('[1]N EERR UCAFE'!D40*Q40)+((('[1]N EERR UCAFE'!D40*(100%-Q40))/(1+TASAS!$C$9)))</f>
        <v>9.6453035371147973</v>
      </c>
      <c r="E40" s="131">
        <f>+('[1]N EERR UCAFE'!E40*R40)+((('[1]N EERR UCAFE'!E40*(100%-R40))/(1+TASAS!$D$9)))</f>
        <v>9.6725734882363632</v>
      </c>
      <c r="F40" s="131">
        <f>+('[1]N EERR UCAFE'!F40*S40)+((('[1]N EERR UCAFE'!F40*(100%-S40))/(1+TASAS!$E$9)))</f>
        <v>10.242613935383417</v>
      </c>
      <c r="G40" s="131">
        <f>+('[1]N EERR UCAFE'!G40*T40)+((('[1]N EERR UCAFE'!G40*(100%-T40))/(1+TASAS!$F$9)))</f>
        <v>10.479795724396094</v>
      </c>
      <c r="H40" s="131">
        <f>+('[1]N EERR UCAFE'!H40*U40)+((('[1]N EERR UCAFE'!H40*(100%-U40))/(1+TASAS!$G$9)))</f>
        <v>10.898923920539829</v>
      </c>
      <c r="I40" s="131">
        <f>+('[1]N EERR UCAFE'!I40*V40)+((('[1]N EERR UCAFE'!I40*(100%-V40))/(1+TASAS!$H$9)))</f>
        <v>0</v>
      </c>
      <c r="J40" s="131">
        <f>+('[1]N EERR UCAFE'!J40*W40)+((('[1]N EERR UCAFE'!J40*(100%-W40))/(1+TASAS!$I$9)))</f>
        <v>0</v>
      </c>
      <c r="K40" s="131">
        <f>+('[1]N EERR UCAFE'!K40*X40)+((('[1]N EERR UCAFE'!K40*(100%-X40))/(1+TASAS!$J$9)))</f>
        <v>0</v>
      </c>
      <c r="L40" s="131">
        <f>+('[1]N EERR UCAFE'!L40*Y40)+((('[1]N EERR UCAFE'!L40*(100%-Y40))/(1+TASAS!$K$9)))</f>
        <v>0</v>
      </c>
      <c r="M40" s="131">
        <f>+('[1]N EERR UCAFE'!M40*Z40)+((('[1]N EERR UCAFE'!M40*(100%-Z40))/(1+TASAS!$L$9)))</f>
        <v>0</v>
      </c>
      <c r="N40" s="131">
        <f>+('[1]N EERR UCAFE'!N40*AA40)+((('[1]N EERR UCAFE'!N40*(100%-AA40))/(1+TASAS!$M$9)))</f>
        <v>0</v>
      </c>
      <c r="O40" s="194">
        <f t="shared" si="3"/>
        <v>59.469850313867283</v>
      </c>
      <c r="P40" s="303">
        <v>0</v>
      </c>
      <c r="Q40" s="303">
        <v>0</v>
      </c>
      <c r="R40" s="303">
        <v>0</v>
      </c>
      <c r="S40" s="303">
        <v>0</v>
      </c>
      <c r="T40" s="303">
        <v>0</v>
      </c>
      <c r="U40" s="303">
        <v>0</v>
      </c>
      <c r="V40" s="303">
        <v>0</v>
      </c>
      <c r="W40" s="303">
        <v>0</v>
      </c>
      <c r="X40" s="303">
        <v>0</v>
      </c>
      <c r="Y40" s="303">
        <v>0</v>
      </c>
      <c r="Z40" s="303">
        <v>0</v>
      </c>
      <c r="AA40" s="303">
        <v>0</v>
      </c>
    </row>
    <row r="41" spans="1:27" outlineLevel="1" x14ac:dyDescent="0.3">
      <c r="A41" s="203" t="s">
        <v>4</v>
      </c>
      <c r="B41" s="131"/>
      <c r="C41" s="131">
        <f>+('[1]N EERR UCAFE'!C41*P41)+((('[1]N EERR UCAFE'!C41*(100%-P41))/(1+TASAS!$B$9)))</f>
        <v>194.61200910959286</v>
      </c>
      <c r="D41" s="131">
        <f>+('[1]N EERR UCAFE'!D41*Q41)+((('[1]N EERR UCAFE'!D41*(100%-Q41))/(1+TASAS!$C$9)))</f>
        <v>204.36125542666002</v>
      </c>
      <c r="E41" s="131">
        <f>+('[1]N EERR UCAFE'!E41*R41)+((('[1]N EERR UCAFE'!E41*(100%-R41))/(1+TASAS!$D$9)))</f>
        <v>204.59124312834712</v>
      </c>
      <c r="F41" s="131">
        <f>+('[1]N EERR UCAFE'!F41*S41)+((('[1]N EERR UCAFE'!F41*(100%-S41))/(1+TASAS!$E$9)))</f>
        <v>209.77311973530556</v>
      </c>
      <c r="G41" s="131">
        <f>+('[1]N EERR UCAFE'!G41*T41)+((('[1]N EERR UCAFE'!G41*(100%-T41))/(1+TASAS!$F$9)))</f>
        <v>211.59326197578523</v>
      </c>
      <c r="H41" s="131">
        <f>+('[1]N EERR UCAFE'!H41*U41)+((('[1]N EERR UCAFE'!H41*(100%-U41))/(1+TASAS!$G$9)))</f>
        <v>215.534760443008</v>
      </c>
      <c r="I41" s="131">
        <f>+('[1]N EERR UCAFE'!I41*V41)+((('[1]N EERR UCAFE'!I41*(100%-V41))/(1+TASAS!$H$9)))</f>
        <v>0</v>
      </c>
      <c r="J41" s="131">
        <f>+('[1]N EERR UCAFE'!J41*W41)+((('[1]N EERR UCAFE'!J41*(100%-W41))/(1+TASAS!$I$9)))</f>
        <v>0</v>
      </c>
      <c r="K41" s="131">
        <f>+('[1]N EERR UCAFE'!K41*X41)+((('[1]N EERR UCAFE'!K41*(100%-X41))/(1+TASAS!$J$9)))</f>
        <v>0</v>
      </c>
      <c r="L41" s="131">
        <f>+('[1]N EERR UCAFE'!L41*Y41)+((('[1]N EERR UCAFE'!L41*(100%-Y41))/(1+TASAS!$K$9)))</f>
        <v>0</v>
      </c>
      <c r="M41" s="131">
        <f>+('[1]N EERR UCAFE'!M41*Z41)+((('[1]N EERR UCAFE'!M41*(100%-Z41))/(1+TASAS!$L$9)))</f>
        <v>0</v>
      </c>
      <c r="N41" s="131">
        <f>+('[1]N EERR UCAFE'!N41*AA41)+((('[1]N EERR UCAFE'!N41*(100%-AA41))/(1+TASAS!$M$9)))</f>
        <v>0</v>
      </c>
      <c r="O41" s="194">
        <f t="shared" si="3"/>
        <v>1240.4656498186989</v>
      </c>
      <c r="P41" s="303">
        <v>0.5</v>
      </c>
      <c r="Q41" s="303">
        <v>0.5</v>
      </c>
      <c r="R41" s="303">
        <v>0.5</v>
      </c>
      <c r="S41" s="303">
        <v>0.5</v>
      </c>
      <c r="T41" s="303">
        <v>0.5</v>
      </c>
      <c r="U41" s="303">
        <v>0.5</v>
      </c>
      <c r="V41" s="303">
        <v>0.5</v>
      </c>
      <c r="W41" s="303">
        <v>0.5</v>
      </c>
      <c r="X41" s="303">
        <v>0.5</v>
      </c>
      <c r="Y41" s="303">
        <v>0.5</v>
      </c>
      <c r="Z41" s="303">
        <v>0.5</v>
      </c>
      <c r="AA41" s="303">
        <v>0.5</v>
      </c>
    </row>
    <row r="42" spans="1:27" outlineLevel="1" x14ac:dyDescent="0.3">
      <c r="A42" s="203" t="s">
        <v>5</v>
      </c>
      <c r="B42" s="131"/>
      <c r="C42" s="131">
        <f>+('[1]N EERR UCAFE'!C42*P42)+((('[1]N EERR UCAFE'!C42*(100%-P42))/(1+TASAS!$B$9)))</f>
        <v>29.875891980966141</v>
      </c>
      <c r="D42" s="131">
        <f>+('[1]N EERR UCAFE'!D42*Q42)+((('[1]N EERR UCAFE'!D42*(100%-Q42))/(1+TASAS!$C$9)))</f>
        <v>30.306781012027617</v>
      </c>
      <c r="E42" s="131">
        <f>+('[1]N EERR UCAFE'!E42*R42)+((('[1]N EERR UCAFE'!E42*(100%-R42))/(1+TASAS!$D$9)))</f>
        <v>30.589866155581323</v>
      </c>
      <c r="F42" s="131">
        <f>+('[1]N EERR UCAFE'!F42*S42)+((('[1]N EERR UCAFE'!F42*(100%-S42))/(1+TASAS!$E$9)))</f>
        <v>34.775507356948225</v>
      </c>
      <c r="G42" s="131">
        <f>+('[1]N EERR UCAFE'!G42*T42)+((('[1]N EERR UCAFE'!G42*(100%-T42))/(1+TASAS!$F$9)))</f>
        <v>40.178910920044451</v>
      </c>
      <c r="H42" s="131">
        <f>+('[1]N EERR UCAFE'!H42*U42)+((('[1]N EERR UCAFE'!H42*(100%-U42))/(1+TASAS!$G$9)))</f>
        <v>41.923837374406673</v>
      </c>
      <c r="I42" s="131">
        <f>+('[1]N EERR UCAFE'!I42*V42)+((('[1]N EERR UCAFE'!I42*(100%-V42))/(1+TASAS!$H$9)))</f>
        <v>0</v>
      </c>
      <c r="J42" s="131">
        <f>+('[1]N EERR UCAFE'!J42*W42)+((('[1]N EERR UCAFE'!J42*(100%-W42))/(1+TASAS!$I$9)))</f>
        <v>0</v>
      </c>
      <c r="K42" s="131">
        <f>+('[1]N EERR UCAFE'!K42*X42)+((('[1]N EERR UCAFE'!K42*(100%-X42))/(1+TASAS!$J$9)))</f>
        <v>0</v>
      </c>
      <c r="L42" s="131">
        <f>+('[1]N EERR UCAFE'!L42*Y42)+((('[1]N EERR UCAFE'!L42*(100%-Y42))/(1+TASAS!$K$9)))</f>
        <v>0</v>
      </c>
      <c r="M42" s="131">
        <f>+('[1]N EERR UCAFE'!M42*Z42)+((('[1]N EERR UCAFE'!M42*(100%-Z42))/(1+TASAS!$L$9)))</f>
        <v>0</v>
      </c>
      <c r="N42" s="131">
        <f>+('[1]N EERR UCAFE'!N42*AA42)+((('[1]N EERR UCAFE'!N42*(100%-AA42))/(1+TASAS!$M$9)))</f>
        <v>0</v>
      </c>
      <c r="O42" s="194">
        <f t="shared" si="3"/>
        <v>207.65079479997442</v>
      </c>
      <c r="P42" s="303">
        <v>0</v>
      </c>
      <c r="Q42" s="303">
        <v>0</v>
      </c>
      <c r="R42" s="303">
        <v>0</v>
      </c>
      <c r="S42" s="303">
        <v>0</v>
      </c>
      <c r="T42" s="303">
        <v>0</v>
      </c>
      <c r="U42" s="303">
        <v>0</v>
      </c>
      <c r="V42" s="303">
        <v>0</v>
      </c>
      <c r="W42" s="303">
        <v>0</v>
      </c>
      <c r="X42" s="303">
        <v>0</v>
      </c>
      <c r="Y42" s="303">
        <v>0</v>
      </c>
      <c r="Z42" s="303">
        <v>0</v>
      </c>
      <c r="AA42" s="303">
        <v>0</v>
      </c>
    </row>
    <row r="43" spans="1:27" outlineLevel="1" x14ac:dyDescent="0.3">
      <c r="A43" s="203" t="s">
        <v>249</v>
      </c>
      <c r="B43" s="131"/>
      <c r="C43" s="131">
        <f>+('[1]N EERR UCAFE'!C43*P43)+((('[1]N EERR UCAFE'!C43*(100%-P43))/(1+TASAS!$B$9)))</f>
        <v>165.55</v>
      </c>
      <c r="D43" s="131">
        <f>+('[1]N EERR UCAFE'!D43*Q43)+((('[1]N EERR UCAFE'!D43*(100%-Q43))/(1+TASAS!$C$9)))</f>
        <v>233.5</v>
      </c>
      <c r="E43" s="131">
        <f>+('[1]N EERR UCAFE'!E43*R43)+((('[1]N EERR UCAFE'!E43*(100%-R43))/(1+TASAS!$D$9)))</f>
        <v>245.85</v>
      </c>
      <c r="F43" s="131">
        <f>+('[1]N EERR UCAFE'!F43*S43)+((('[1]N EERR UCAFE'!F43*(100%-S43))/(1+TASAS!$E$9)))</f>
        <v>255.7</v>
      </c>
      <c r="G43" s="131">
        <f>+('[1]N EERR UCAFE'!G43*T43)+((('[1]N EERR UCAFE'!G43*(100%-T43))/(1+TASAS!$F$9)))</f>
        <v>292.82</v>
      </c>
      <c r="H43" s="131">
        <f>+('[1]N EERR UCAFE'!H43*U43)+((('[1]N EERR UCAFE'!H43*(100%-U43))/(1+TASAS!$G$9)))</f>
        <v>302.14</v>
      </c>
      <c r="I43" s="131">
        <f>+('[1]N EERR UCAFE'!I43*V43)+((('[1]N EERR UCAFE'!I43*(100%-V43))/(1+TASAS!$H$9)))</f>
        <v>0</v>
      </c>
      <c r="J43" s="131">
        <f>+('[1]N EERR UCAFE'!J43*W43)+((('[1]N EERR UCAFE'!J43*(100%-W43))/(1+TASAS!$I$9)))</f>
        <v>0</v>
      </c>
      <c r="K43" s="131">
        <f>+('[1]N EERR UCAFE'!K43*X43)+((('[1]N EERR UCAFE'!K43*(100%-X43))/(1+TASAS!$J$9)))</f>
        <v>0</v>
      </c>
      <c r="L43" s="131">
        <f>+('[1]N EERR UCAFE'!L43*Y43)+((('[1]N EERR UCAFE'!L43*(100%-Y43))/(1+TASAS!$K$9)))</f>
        <v>0</v>
      </c>
      <c r="M43" s="131">
        <f>+('[1]N EERR UCAFE'!M43*Z43)+((('[1]N EERR UCAFE'!M43*(100%-Z43))/(1+TASAS!$L$9)))</f>
        <v>0</v>
      </c>
      <c r="N43" s="131">
        <f>+('[1]N EERR UCAFE'!N43*AA43)+((('[1]N EERR UCAFE'!N43*(100%-AA43))/(1+TASAS!$M$9)))</f>
        <v>0</v>
      </c>
      <c r="O43" s="194">
        <f t="shared" si="3"/>
        <v>1495.56</v>
      </c>
      <c r="P43" s="303">
        <v>1</v>
      </c>
      <c r="Q43" s="303">
        <v>1</v>
      </c>
      <c r="R43" s="303">
        <v>1</v>
      </c>
      <c r="S43" s="303">
        <v>1</v>
      </c>
      <c r="T43" s="303">
        <v>1</v>
      </c>
      <c r="U43" s="303">
        <v>1</v>
      </c>
      <c r="V43" s="303">
        <v>1</v>
      </c>
      <c r="W43" s="303">
        <v>1</v>
      </c>
      <c r="X43" s="303">
        <v>1</v>
      </c>
      <c r="Y43" s="303">
        <v>1</v>
      </c>
      <c r="Z43" s="303">
        <v>1</v>
      </c>
      <c r="AA43" s="303">
        <v>1</v>
      </c>
    </row>
    <row r="44" spans="1:27" outlineLevel="1" x14ac:dyDescent="0.3">
      <c r="A44" s="203" t="s">
        <v>7</v>
      </c>
      <c r="B44" s="131"/>
      <c r="C44" s="131">
        <f>+('[1]N EERR UCAFE'!C44*P44)+((('[1]N EERR UCAFE'!C44*(100%-P44))/(1+TASAS!$B$9)))</f>
        <v>4.9430456035105275</v>
      </c>
      <c r="D44" s="131">
        <f>+('[1]N EERR UCAFE'!D44*Q44)+((('[1]N EERR UCAFE'!D44*(100%-Q44))/(1+TASAS!$C$9)))</f>
        <v>5.4553611842573488</v>
      </c>
      <c r="E44" s="131">
        <f>+('[1]N EERR UCAFE'!E44*R44)+((('[1]N EERR UCAFE'!E44*(100%-R44))/(1+TASAS!$D$9)))</f>
        <v>5.604734637862907</v>
      </c>
      <c r="F44" s="131">
        <f>+('[1]N EERR UCAFE'!F44*S44)+((('[1]N EERR UCAFE'!F44*(100%-S44))/(1+TASAS!$E$9)))</f>
        <v>5.9480482678084856</v>
      </c>
      <c r="G44" s="131">
        <f>+('[1]N EERR UCAFE'!G44*T44)+((('[1]N EERR UCAFE'!G44*(100%-T44))/(1+TASAS!$F$9)))</f>
        <v>6.0680536058957717</v>
      </c>
      <c r="H44" s="131">
        <f>+('[1]N EERR UCAFE'!H44*U44)+((('[1]N EERR UCAFE'!H44*(100%-U44))/(1+TASAS!$G$9)))</f>
        <v>6.3291778793492801</v>
      </c>
      <c r="I44" s="131">
        <f>+('[1]N EERR UCAFE'!I44*V44)+((('[1]N EERR UCAFE'!I44*(100%-V44))/(1+TASAS!$H$9)))</f>
        <v>0</v>
      </c>
      <c r="J44" s="131">
        <f>+('[1]N EERR UCAFE'!J44*W44)+((('[1]N EERR UCAFE'!J44*(100%-W44))/(1+TASAS!$I$9)))</f>
        <v>0</v>
      </c>
      <c r="K44" s="131">
        <f>+('[1]N EERR UCAFE'!K44*X44)+((('[1]N EERR UCAFE'!K44*(100%-X44))/(1+TASAS!$J$9)))</f>
        <v>0</v>
      </c>
      <c r="L44" s="131">
        <f>+('[1]N EERR UCAFE'!L44*Y44)+((('[1]N EERR UCAFE'!L44*(100%-Y44))/(1+TASAS!$K$9)))</f>
        <v>0</v>
      </c>
      <c r="M44" s="131">
        <f>+('[1]N EERR UCAFE'!M44*Z44)+((('[1]N EERR UCAFE'!M44*(100%-Z44))/(1+TASAS!$L$9)))</f>
        <v>0</v>
      </c>
      <c r="N44" s="131">
        <f>+('[1]N EERR UCAFE'!N44*AA44)+((('[1]N EERR UCAFE'!N44*(100%-AA44))/(1+TASAS!$M$9)))</f>
        <v>0</v>
      </c>
      <c r="O44" s="194">
        <f t="shared" si="3"/>
        <v>34.348421178684319</v>
      </c>
      <c r="P44" s="303">
        <v>0</v>
      </c>
      <c r="Q44" s="303">
        <v>0</v>
      </c>
      <c r="R44" s="303">
        <v>0</v>
      </c>
      <c r="S44" s="303">
        <v>0</v>
      </c>
      <c r="T44" s="303">
        <v>0</v>
      </c>
      <c r="U44" s="303">
        <v>0</v>
      </c>
      <c r="V44" s="303">
        <v>0</v>
      </c>
      <c r="W44" s="303">
        <v>0</v>
      </c>
      <c r="X44" s="303">
        <v>0</v>
      </c>
      <c r="Y44" s="303">
        <v>0</v>
      </c>
      <c r="Z44" s="303">
        <v>0</v>
      </c>
      <c r="AA44" s="303">
        <v>0</v>
      </c>
    </row>
    <row r="45" spans="1:27" outlineLevel="1" x14ac:dyDescent="0.3">
      <c r="A45" s="203" t="s">
        <v>8</v>
      </c>
      <c r="B45" s="131"/>
      <c r="C45" s="131">
        <f>+('[1]N EERR UCAFE'!C45*P45)+((('[1]N EERR UCAFE'!C45*(100%-P45))/(1+TASAS!$B$9)))</f>
        <v>7.2062765465015106</v>
      </c>
      <c r="D45" s="131">
        <f>+('[1]N EERR UCAFE'!D45*Q45)+((('[1]N EERR UCAFE'!D45*(100%-Q45))/(1+TASAS!$C$9)))</f>
        <v>0</v>
      </c>
      <c r="E45" s="131">
        <f>+('[1]N EERR UCAFE'!E45*R45)+((('[1]N EERR UCAFE'!E45*(100%-R45))/(1+TASAS!$D$9)))</f>
        <v>0</v>
      </c>
      <c r="F45" s="131">
        <f>+('[1]N EERR UCAFE'!F45*S45)+((('[1]N EERR UCAFE'!F45*(100%-S45))/(1+TASAS!$E$9)))</f>
        <v>5.8582664071623194</v>
      </c>
      <c r="G45" s="131">
        <f>+('[1]N EERR UCAFE'!G45*T45)+((('[1]N EERR UCAFE'!G45*(100%-T45))/(1+TASAS!$F$9)))</f>
        <v>0</v>
      </c>
      <c r="H45" s="131">
        <f>+('[1]N EERR UCAFE'!H45*U45)+((('[1]N EERR UCAFE'!H45*(100%-U45))/(1+TASAS!$G$9)))</f>
        <v>0.46175134214120528</v>
      </c>
      <c r="I45" s="131">
        <f>+('[1]N EERR UCAFE'!I45*V45)+((('[1]N EERR UCAFE'!I45*(100%-V45))/(1+TASAS!$H$9)))</f>
        <v>0</v>
      </c>
      <c r="J45" s="131">
        <f>+('[1]N EERR UCAFE'!J45*W45)+((('[1]N EERR UCAFE'!J45*(100%-W45))/(1+TASAS!$I$9)))</f>
        <v>0</v>
      </c>
      <c r="K45" s="131">
        <f>+('[1]N EERR UCAFE'!K45*X45)+((('[1]N EERR UCAFE'!K45*(100%-X45))/(1+TASAS!$J$9)))</f>
        <v>0</v>
      </c>
      <c r="L45" s="131">
        <f>+('[1]N EERR UCAFE'!L45*Y45)+((('[1]N EERR UCAFE'!L45*(100%-Y45))/(1+TASAS!$K$9)))</f>
        <v>0</v>
      </c>
      <c r="M45" s="131">
        <f>+('[1]N EERR UCAFE'!M45*Z45)+((('[1]N EERR UCAFE'!M45*(100%-Z45))/(1+TASAS!$L$9)))</f>
        <v>0</v>
      </c>
      <c r="N45" s="131">
        <f>+('[1]N EERR UCAFE'!N45*AA45)+((('[1]N EERR UCAFE'!N45*(100%-AA45))/(1+TASAS!$M$9)))</f>
        <v>0</v>
      </c>
      <c r="O45" s="194">
        <f t="shared" si="3"/>
        <v>13.526294295805036</v>
      </c>
      <c r="P45" s="303">
        <v>0</v>
      </c>
      <c r="Q45" s="303">
        <v>0</v>
      </c>
      <c r="R45" s="303">
        <v>0</v>
      </c>
      <c r="S45" s="303">
        <v>0</v>
      </c>
      <c r="T45" s="303">
        <v>0</v>
      </c>
      <c r="U45" s="303">
        <v>0</v>
      </c>
      <c r="V45" s="303">
        <v>0</v>
      </c>
      <c r="W45" s="303">
        <v>0</v>
      </c>
      <c r="X45" s="303">
        <v>0</v>
      </c>
      <c r="Y45" s="303">
        <v>0</v>
      </c>
      <c r="Z45" s="303">
        <v>0</v>
      </c>
      <c r="AA45" s="303">
        <v>0</v>
      </c>
    </row>
    <row r="46" spans="1:27" outlineLevel="1" x14ac:dyDescent="0.3">
      <c r="A46" s="203" t="s">
        <v>9</v>
      </c>
      <c r="B46" s="131"/>
      <c r="C46" s="131">
        <f>+('[1]N EERR UCAFE'!C46*P46)+((('[1]N EERR UCAFE'!C46*(100%-P46))/(1+TASAS!$B$9)))</f>
        <v>22.259249384361869</v>
      </c>
      <c r="D46" s="131">
        <f>+('[1]N EERR UCAFE'!D46*Q46)+((('[1]N EERR UCAFE'!D46*(100%-Q46))/(1+TASAS!$C$9)))</f>
        <v>0</v>
      </c>
      <c r="E46" s="131">
        <f>+('[1]N EERR UCAFE'!E46*R46)+((('[1]N EERR UCAFE'!E46*(100%-R46))/(1+TASAS!$D$9)))</f>
        <v>0</v>
      </c>
      <c r="F46" s="131">
        <f>+('[1]N EERR UCAFE'!F46*S46)+((('[1]N EERR UCAFE'!F46*(100%-S46))/(1+TASAS!$E$9)))</f>
        <v>119.61188384585441</v>
      </c>
      <c r="G46" s="131">
        <f>+('[1]N EERR UCAFE'!G46*T46)+((('[1]N EERR UCAFE'!G46*(100%-T46))/(1+TASAS!$F$9)))</f>
        <v>0.29767810142130202</v>
      </c>
      <c r="H46" s="131">
        <f>+('[1]N EERR UCAFE'!H46*U46)+((('[1]N EERR UCAFE'!H46*(100%-U46))/(1+TASAS!$G$9)))</f>
        <v>6.3689840295338668E-2</v>
      </c>
      <c r="I46" s="131">
        <f>+('[1]N EERR UCAFE'!I46*V46)+((('[1]N EERR UCAFE'!I46*(100%-V46))/(1+TASAS!$H$9)))</f>
        <v>0</v>
      </c>
      <c r="J46" s="131">
        <f>+('[1]N EERR UCAFE'!J46*W46)+((('[1]N EERR UCAFE'!J46*(100%-W46))/(1+TASAS!$I$9)))</f>
        <v>0</v>
      </c>
      <c r="K46" s="131">
        <f>+('[1]N EERR UCAFE'!K46*X46)+((('[1]N EERR UCAFE'!K46*(100%-X46))/(1+TASAS!$J$9)))</f>
        <v>0</v>
      </c>
      <c r="L46" s="131">
        <f>+('[1]N EERR UCAFE'!L46*Y46)+((('[1]N EERR UCAFE'!L46*(100%-Y46))/(1+TASAS!$K$9)))</f>
        <v>0</v>
      </c>
      <c r="M46" s="131">
        <f>+('[1]N EERR UCAFE'!M46*Z46)+((('[1]N EERR UCAFE'!M46*(100%-Z46))/(1+TASAS!$L$9)))</f>
        <v>0</v>
      </c>
      <c r="N46" s="131">
        <f>+('[1]N EERR UCAFE'!N46*AA46)+((('[1]N EERR UCAFE'!N46*(100%-AA46))/(1+TASAS!$M$9)))</f>
        <v>0</v>
      </c>
      <c r="O46" s="194">
        <f t="shared" si="3"/>
        <v>142.23250117193291</v>
      </c>
      <c r="P46" s="303">
        <v>0</v>
      </c>
      <c r="Q46" s="303">
        <v>0</v>
      </c>
      <c r="R46" s="303">
        <v>0</v>
      </c>
      <c r="S46" s="303">
        <v>0</v>
      </c>
      <c r="T46" s="303">
        <v>0</v>
      </c>
      <c r="U46" s="303">
        <v>0</v>
      </c>
      <c r="V46" s="303">
        <v>0</v>
      </c>
      <c r="W46" s="303">
        <v>0</v>
      </c>
      <c r="X46" s="303">
        <v>0</v>
      </c>
      <c r="Y46" s="303">
        <v>0</v>
      </c>
      <c r="Z46" s="303">
        <v>0</v>
      </c>
      <c r="AA46" s="303">
        <v>0</v>
      </c>
    </row>
    <row r="47" spans="1:27" outlineLevel="1" x14ac:dyDescent="0.3">
      <c r="A47" s="203" t="s">
        <v>10</v>
      </c>
      <c r="B47" s="131"/>
      <c r="C47" s="131">
        <f>+('[1]N EERR UCAFE'!C47*P47)+((('[1]N EERR UCAFE'!C47*(100%-P47))/(1+TASAS!$B$9)))</f>
        <v>0</v>
      </c>
      <c r="D47" s="131">
        <f>+('[1]N EERR UCAFE'!D47*Q47)+((('[1]N EERR UCAFE'!D47*(100%-Q47))/(1+TASAS!$C$9)))</f>
        <v>2.1793324318553844</v>
      </c>
      <c r="E47" s="131">
        <f>+('[1]N EERR UCAFE'!E47*R47)+((('[1]N EERR UCAFE'!E47*(100%-R47))/(1+TASAS!$D$9)))</f>
        <v>5.6399845412456919</v>
      </c>
      <c r="F47" s="131">
        <f>+('[1]N EERR UCAFE'!F47*S47)+((('[1]N EERR UCAFE'!F47*(100%-S47))/(1+TASAS!$E$9)))</f>
        <v>5.0502296613468269</v>
      </c>
      <c r="G47" s="131">
        <f>+('[1]N EERR UCAFE'!G47*T47)+((('[1]N EERR UCAFE'!G47*(100%-T47))/(1+TASAS!$F$9)))</f>
        <v>0</v>
      </c>
      <c r="H47" s="131">
        <f>+('[1]N EERR UCAFE'!H47*U47)+((('[1]N EERR UCAFE'!H47*(100%-U47))/(1+TASAS!$G$9)))</f>
        <v>0</v>
      </c>
      <c r="I47" s="131">
        <f>+('[1]N EERR UCAFE'!I47*V47)+((('[1]N EERR UCAFE'!I47*(100%-V47))/(1+TASAS!$H$9)))</f>
        <v>0</v>
      </c>
      <c r="J47" s="131">
        <f>+('[1]N EERR UCAFE'!J47*W47)+((('[1]N EERR UCAFE'!J47*(100%-W47))/(1+TASAS!$I$9)))</f>
        <v>0</v>
      </c>
      <c r="K47" s="131">
        <f>+('[1]N EERR UCAFE'!K47*X47)+((('[1]N EERR UCAFE'!K47*(100%-X47))/(1+TASAS!$J$9)))</f>
        <v>0</v>
      </c>
      <c r="L47" s="131">
        <f>+('[1]N EERR UCAFE'!L47*Y47)+((('[1]N EERR UCAFE'!L47*(100%-Y47))/(1+TASAS!$K$9)))</f>
        <v>0</v>
      </c>
      <c r="M47" s="131">
        <f>+('[1]N EERR UCAFE'!M47*Z47)+((('[1]N EERR UCAFE'!M47*(100%-Z47))/(1+TASAS!$L$9)))</f>
        <v>0</v>
      </c>
      <c r="N47" s="131">
        <f>+('[1]N EERR UCAFE'!N47*AA47)+((('[1]N EERR UCAFE'!N47*(100%-AA47))/(1+TASAS!$M$9)))</f>
        <v>0</v>
      </c>
      <c r="O47" s="194">
        <f t="shared" si="3"/>
        <v>12.869546634447904</v>
      </c>
      <c r="P47" s="303">
        <v>0</v>
      </c>
      <c r="Q47" s="303">
        <v>0</v>
      </c>
      <c r="R47" s="303">
        <v>0</v>
      </c>
      <c r="S47" s="303">
        <v>0</v>
      </c>
      <c r="T47" s="303">
        <v>0</v>
      </c>
      <c r="U47" s="303">
        <v>0</v>
      </c>
      <c r="V47" s="303">
        <v>0</v>
      </c>
      <c r="W47" s="303">
        <v>0</v>
      </c>
      <c r="X47" s="303">
        <v>0</v>
      </c>
      <c r="Y47" s="303">
        <v>0</v>
      </c>
      <c r="Z47" s="303">
        <v>0</v>
      </c>
      <c r="AA47" s="303">
        <v>0</v>
      </c>
    </row>
    <row r="48" spans="1:27" outlineLevel="1" x14ac:dyDescent="0.3">
      <c r="A48" s="203" t="s">
        <v>11</v>
      </c>
      <c r="B48" s="131"/>
      <c r="C48" s="131">
        <f>+('[1]N EERR UCAFE'!C48*P48)+((('[1]N EERR UCAFE'!C48*(100%-P48))/(1+TASAS!$B$9)))</f>
        <v>0</v>
      </c>
      <c r="D48" s="131">
        <f>+('[1]N EERR UCAFE'!D48*Q48)+((('[1]N EERR UCAFE'!D48*(100%-Q48))/(1+TASAS!$C$9)))</f>
        <v>0</v>
      </c>
      <c r="E48" s="131">
        <f>+('[1]N EERR UCAFE'!E48*R48)+((('[1]N EERR UCAFE'!E48*(100%-R48))/(1+TASAS!$D$9)))</f>
        <v>0</v>
      </c>
      <c r="F48" s="131">
        <f>+('[1]N EERR UCAFE'!F48*S48)+((('[1]N EERR UCAFE'!F48*(100%-S48))/(1+TASAS!$E$9)))</f>
        <v>0</v>
      </c>
      <c r="G48" s="131">
        <f>+('[1]N EERR UCAFE'!G48*T48)+((('[1]N EERR UCAFE'!G48*(100%-T48))/(1+TASAS!$F$9)))</f>
        <v>0</v>
      </c>
      <c r="H48" s="131">
        <f>+('[1]N EERR UCAFE'!H48*U48)+((('[1]N EERR UCAFE'!H48*(100%-U48))/(1+TASAS!$G$9)))</f>
        <v>0</v>
      </c>
      <c r="I48" s="131">
        <f>+('[1]N EERR UCAFE'!I48*V48)+((('[1]N EERR UCAFE'!I48*(100%-V48))/(1+TASAS!$H$9)))</f>
        <v>0</v>
      </c>
      <c r="J48" s="131">
        <f>+('[1]N EERR UCAFE'!J48*W48)+((('[1]N EERR UCAFE'!J48*(100%-W48))/(1+TASAS!$I$9)))</f>
        <v>0</v>
      </c>
      <c r="K48" s="131">
        <f>+('[1]N EERR UCAFE'!K48*X48)+((('[1]N EERR UCAFE'!K48*(100%-X48))/(1+TASAS!$J$9)))</f>
        <v>0</v>
      </c>
      <c r="L48" s="131">
        <f>+('[1]N EERR UCAFE'!L48*Y48)+((('[1]N EERR UCAFE'!L48*(100%-Y48))/(1+TASAS!$K$9)))</f>
        <v>0</v>
      </c>
      <c r="M48" s="131">
        <f>+('[1]N EERR UCAFE'!M48*Z48)+((('[1]N EERR UCAFE'!M48*(100%-Z48))/(1+TASAS!$L$9)))</f>
        <v>0</v>
      </c>
      <c r="N48" s="131">
        <f>+('[1]N EERR UCAFE'!N48*AA48)+((('[1]N EERR UCAFE'!N48*(100%-AA48))/(1+TASAS!$M$9)))</f>
        <v>0</v>
      </c>
      <c r="O48" s="194">
        <f t="shared" si="3"/>
        <v>0</v>
      </c>
      <c r="P48" s="303">
        <v>0</v>
      </c>
      <c r="Q48" s="303">
        <v>0</v>
      </c>
      <c r="R48" s="303">
        <v>0</v>
      </c>
      <c r="S48" s="303">
        <v>0</v>
      </c>
      <c r="T48" s="303">
        <v>0</v>
      </c>
      <c r="U48" s="303">
        <v>0</v>
      </c>
      <c r="V48" s="303">
        <v>0</v>
      </c>
      <c r="W48" s="303">
        <v>0</v>
      </c>
      <c r="X48" s="303">
        <v>0</v>
      </c>
      <c r="Y48" s="303">
        <v>0</v>
      </c>
      <c r="Z48" s="303">
        <v>0</v>
      </c>
      <c r="AA48" s="303">
        <v>0</v>
      </c>
    </row>
    <row r="49" spans="1:27" outlineLevel="1" x14ac:dyDescent="0.3">
      <c r="A49" s="203" t="s">
        <v>12</v>
      </c>
      <c r="B49" s="131"/>
      <c r="C49" s="131">
        <f>+('[1]N EERR UCAFE'!C49*P49)+((('[1]N EERR UCAFE'!C49*(100%-P49))/(1+TASAS!$B$9)))</f>
        <v>0</v>
      </c>
      <c r="D49" s="131">
        <f>+('[1]N EERR UCAFE'!D49*Q49)+((('[1]N EERR UCAFE'!D49*(100%-Q49))/(1+TASAS!$C$9)))</f>
        <v>0</v>
      </c>
      <c r="E49" s="131">
        <f>+('[1]N EERR UCAFE'!E49*R49)+((('[1]N EERR UCAFE'!E49*(100%-R49))/(1+TASAS!$D$9)))</f>
        <v>0</v>
      </c>
      <c r="F49" s="131">
        <f>+('[1]N EERR UCAFE'!F49*S49)+((('[1]N EERR UCAFE'!F49*(100%-S49))/(1+TASAS!$E$9)))</f>
        <v>0</v>
      </c>
      <c r="G49" s="131">
        <f>+('[1]N EERR UCAFE'!G49*T49)+((('[1]N EERR UCAFE'!G49*(100%-T49))/(1+TASAS!$F$9)))</f>
        <v>0</v>
      </c>
      <c r="H49" s="131">
        <f>+('[1]N EERR UCAFE'!H49*U49)+((('[1]N EERR UCAFE'!H49*(100%-U49))/(1+TASAS!$G$9)))</f>
        <v>0</v>
      </c>
      <c r="I49" s="131">
        <f>+('[1]N EERR UCAFE'!I49*V49)+((('[1]N EERR UCAFE'!I49*(100%-V49))/(1+TASAS!$H$9)))</f>
        <v>0</v>
      </c>
      <c r="J49" s="131">
        <f>+('[1]N EERR UCAFE'!J49*W49)+((('[1]N EERR UCAFE'!J49*(100%-W49))/(1+TASAS!$I$9)))</f>
        <v>0</v>
      </c>
      <c r="K49" s="131">
        <f>+('[1]N EERR UCAFE'!K49*X49)+((('[1]N EERR UCAFE'!K49*(100%-X49))/(1+TASAS!$J$9)))</f>
        <v>0</v>
      </c>
      <c r="L49" s="131">
        <f>+('[1]N EERR UCAFE'!L49*Y49)+((('[1]N EERR UCAFE'!L49*(100%-Y49))/(1+TASAS!$K$9)))</f>
        <v>0</v>
      </c>
      <c r="M49" s="131">
        <f>+('[1]N EERR UCAFE'!M49*Z49)+((('[1]N EERR UCAFE'!M49*(100%-Z49))/(1+TASAS!$L$9)))</f>
        <v>0</v>
      </c>
      <c r="N49" s="131">
        <f>+('[1]N EERR UCAFE'!N49*AA49)+((('[1]N EERR UCAFE'!N49*(100%-AA49))/(1+TASAS!$M$9)))</f>
        <v>0</v>
      </c>
      <c r="O49" s="194">
        <f t="shared" si="3"/>
        <v>0</v>
      </c>
      <c r="P49" s="303">
        <v>0</v>
      </c>
      <c r="Q49" s="303">
        <v>0</v>
      </c>
      <c r="R49" s="303">
        <v>0</v>
      </c>
      <c r="S49" s="303">
        <v>0</v>
      </c>
      <c r="T49" s="303">
        <v>0</v>
      </c>
      <c r="U49" s="303">
        <v>0</v>
      </c>
      <c r="V49" s="303">
        <v>0</v>
      </c>
      <c r="W49" s="303">
        <v>0</v>
      </c>
      <c r="X49" s="303">
        <v>0</v>
      </c>
      <c r="Y49" s="303">
        <v>0</v>
      </c>
      <c r="Z49" s="303">
        <v>0</v>
      </c>
      <c r="AA49" s="303">
        <v>0</v>
      </c>
    </row>
    <row r="50" spans="1:27" outlineLevel="1" x14ac:dyDescent="0.3">
      <c r="A50" s="203" t="s">
        <v>13</v>
      </c>
      <c r="B50" s="131"/>
      <c r="C50" s="131">
        <f>+('[1]N EERR UCAFE'!C50*P50)+((('[1]N EERR UCAFE'!C50*(100%-P50))/(1+TASAS!$B$9)))</f>
        <v>0</v>
      </c>
      <c r="D50" s="131">
        <f>+('[1]N EERR UCAFE'!D50*Q50)+((('[1]N EERR UCAFE'!D50*(100%-Q50))/(1+TASAS!$C$9)))</f>
        <v>0</v>
      </c>
      <c r="E50" s="131">
        <f>+('[1]N EERR UCAFE'!E50*R50)+((('[1]N EERR UCAFE'!E50*(100%-R50))/(1+TASAS!$D$9)))</f>
        <v>0</v>
      </c>
      <c r="F50" s="131">
        <f>+('[1]N EERR UCAFE'!F50*S50)+((('[1]N EERR UCAFE'!F50*(100%-S50))/(1+TASAS!$E$9)))</f>
        <v>0</v>
      </c>
      <c r="G50" s="131">
        <f>+('[1]N EERR UCAFE'!G50*T50)+((('[1]N EERR UCAFE'!G50*(100%-T50))/(1+TASAS!$F$9)))</f>
        <v>0</v>
      </c>
      <c r="H50" s="131">
        <f>+('[1]N EERR UCAFE'!H50*U50)+((('[1]N EERR UCAFE'!H50*(100%-U50))/(1+TASAS!$G$9)))</f>
        <v>0</v>
      </c>
      <c r="I50" s="131">
        <f>+('[1]N EERR UCAFE'!I50*V50)+((('[1]N EERR UCAFE'!I50*(100%-V50))/(1+TASAS!$H$9)))</f>
        <v>0</v>
      </c>
      <c r="J50" s="131">
        <f>+('[1]N EERR UCAFE'!J50*W50)+((('[1]N EERR UCAFE'!J50*(100%-W50))/(1+TASAS!$I$9)))</f>
        <v>0</v>
      </c>
      <c r="K50" s="131">
        <f>+('[1]N EERR UCAFE'!K50*X50)+((('[1]N EERR UCAFE'!K50*(100%-X50))/(1+TASAS!$J$9)))</f>
        <v>0</v>
      </c>
      <c r="L50" s="131">
        <f>+('[1]N EERR UCAFE'!L50*Y50)+((('[1]N EERR UCAFE'!L50*(100%-Y50))/(1+TASAS!$K$9)))</f>
        <v>0</v>
      </c>
      <c r="M50" s="131">
        <f>+('[1]N EERR UCAFE'!M50*Z50)+((('[1]N EERR UCAFE'!M50*(100%-Z50))/(1+TASAS!$L$9)))</f>
        <v>0</v>
      </c>
      <c r="N50" s="131">
        <f>+('[1]N EERR UCAFE'!N50*AA50)+((('[1]N EERR UCAFE'!N50*(100%-AA50))/(1+TASAS!$M$9)))</f>
        <v>0</v>
      </c>
      <c r="O50" s="194">
        <f t="shared" si="3"/>
        <v>0</v>
      </c>
      <c r="P50" s="303">
        <v>0</v>
      </c>
      <c r="Q50" s="303">
        <v>0</v>
      </c>
      <c r="R50" s="303">
        <v>0</v>
      </c>
      <c r="S50" s="303">
        <v>0</v>
      </c>
      <c r="T50" s="303">
        <v>0</v>
      </c>
      <c r="U50" s="303">
        <v>0</v>
      </c>
      <c r="V50" s="303">
        <v>0</v>
      </c>
      <c r="W50" s="303">
        <v>0</v>
      </c>
      <c r="X50" s="303">
        <v>0</v>
      </c>
      <c r="Y50" s="303">
        <v>0</v>
      </c>
      <c r="Z50" s="303">
        <v>0</v>
      </c>
      <c r="AA50" s="303">
        <v>0</v>
      </c>
    </row>
    <row r="51" spans="1:27" outlineLevel="1" x14ac:dyDescent="0.3">
      <c r="A51" s="203" t="s">
        <v>14</v>
      </c>
      <c r="B51" s="131"/>
      <c r="C51" s="131">
        <f>+('[1]N EERR UCAFE'!C51*P51)+((('[1]N EERR UCAFE'!C51*(100%-P51))/(1+TASAS!$B$9)))</f>
        <v>0</v>
      </c>
      <c r="D51" s="131">
        <f>+('[1]N EERR UCAFE'!D51*Q51)+((('[1]N EERR UCAFE'!D51*(100%-Q51))/(1+TASAS!$C$9)))</f>
        <v>0</v>
      </c>
      <c r="E51" s="131">
        <f>+('[1]N EERR UCAFE'!E51*R51)+((('[1]N EERR UCAFE'!E51*(100%-R51))/(1+TASAS!$D$9)))</f>
        <v>0</v>
      </c>
      <c r="F51" s="131">
        <f>+('[1]N EERR UCAFE'!F51*S51)+((('[1]N EERR UCAFE'!F51*(100%-S51))/(1+TASAS!$E$9)))</f>
        <v>0</v>
      </c>
      <c r="G51" s="131">
        <f>+('[1]N EERR UCAFE'!G51*T51)+((('[1]N EERR UCAFE'!G51*(100%-T51))/(1+TASAS!$F$9)))</f>
        <v>0</v>
      </c>
      <c r="H51" s="131">
        <f>+('[1]N EERR UCAFE'!H51*U51)+((('[1]N EERR UCAFE'!H51*(100%-U51))/(1+TASAS!$G$9)))</f>
        <v>0</v>
      </c>
      <c r="I51" s="131">
        <f>+('[1]N EERR UCAFE'!I51*V51)+((('[1]N EERR UCAFE'!I51*(100%-V51))/(1+TASAS!$H$9)))</f>
        <v>0</v>
      </c>
      <c r="J51" s="131">
        <f>+('[1]N EERR UCAFE'!J51*W51)+((('[1]N EERR UCAFE'!J51*(100%-W51))/(1+TASAS!$I$9)))</f>
        <v>0</v>
      </c>
      <c r="K51" s="131">
        <f>+('[1]N EERR UCAFE'!K51*X51)+((('[1]N EERR UCAFE'!K51*(100%-X51))/(1+TASAS!$J$9)))</f>
        <v>0</v>
      </c>
      <c r="L51" s="131">
        <f>+('[1]N EERR UCAFE'!L51*Y51)+((('[1]N EERR UCAFE'!L51*(100%-Y51))/(1+TASAS!$K$9)))</f>
        <v>0</v>
      </c>
      <c r="M51" s="131">
        <f>+('[1]N EERR UCAFE'!M51*Z51)+((('[1]N EERR UCAFE'!M51*(100%-Z51))/(1+TASAS!$L$9)))</f>
        <v>0</v>
      </c>
      <c r="N51" s="131">
        <f>+('[1]N EERR UCAFE'!N51*AA51)+((('[1]N EERR UCAFE'!N51*(100%-AA51))/(1+TASAS!$M$9)))</f>
        <v>0</v>
      </c>
      <c r="O51" s="194">
        <f t="shared" si="3"/>
        <v>0</v>
      </c>
      <c r="P51" s="303">
        <v>0</v>
      </c>
      <c r="Q51" s="303">
        <v>0</v>
      </c>
      <c r="R51" s="303">
        <v>0</v>
      </c>
      <c r="S51" s="303">
        <v>0</v>
      </c>
      <c r="T51" s="303">
        <v>0</v>
      </c>
      <c r="U51" s="303">
        <v>0</v>
      </c>
      <c r="V51" s="303">
        <v>0</v>
      </c>
      <c r="W51" s="303">
        <v>0</v>
      </c>
      <c r="X51" s="303">
        <v>0</v>
      </c>
      <c r="Y51" s="303">
        <v>0</v>
      </c>
      <c r="Z51" s="303">
        <v>0</v>
      </c>
      <c r="AA51" s="303">
        <v>0</v>
      </c>
    </row>
    <row r="52" spans="1:27" outlineLevel="1" x14ac:dyDescent="0.3">
      <c r="A52" s="203" t="s">
        <v>15</v>
      </c>
      <c r="B52" s="131"/>
      <c r="C52" s="131">
        <f>+('[1]N EERR UCAFE'!C52*P52)+((('[1]N EERR UCAFE'!C52*(100%-P52))/(1+TASAS!$B$9)))</f>
        <v>0</v>
      </c>
      <c r="D52" s="131">
        <f>+('[1]N EERR UCAFE'!D52*Q52)+((('[1]N EERR UCAFE'!D52*(100%-Q52))/(1+TASAS!$C$9)))</f>
        <v>0</v>
      </c>
      <c r="E52" s="131">
        <f>+('[1]N EERR UCAFE'!E52*R52)+((('[1]N EERR UCAFE'!E52*(100%-R52))/(1+TASAS!$D$9)))</f>
        <v>0</v>
      </c>
      <c r="F52" s="131">
        <f>+('[1]N EERR UCAFE'!F52*S52)+((('[1]N EERR UCAFE'!F52*(100%-S52))/(1+TASAS!$E$9)))</f>
        <v>0</v>
      </c>
      <c r="G52" s="131">
        <f>+('[1]N EERR UCAFE'!G52*T52)+((('[1]N EERR UCAFE'!G52*(100%-T52))/(1+TASAS!$F$9)))</f>
        <v>12.769627273790725</v>
      </c>
      <c r="H52" s="131">
        <f>+('[1]N EERR UCAFE'!H52*U52)+((('[1]N EERR UCAFE'!H52*(100%-U52))/(1+TASAS!$G$9)))</f>
        <v>0</v>
      </c>
      <c r="I52" s="131">
        <f>+('[1]N EERR UCAFE'!I52*V52)+((('[1]N EERR UCAFE'!I52*(100%-V52))/(1+TASAS!$H$9)))</f>
        <v>0</v>
      </c>
      <c r="J52" s="131">
        <f>+('[1]N EERR UCAFE'!J52*W52)+((('[1]N EERR UCAFE'!J52*(100%-W52))/(1+TASAS!$I$9)))</f>
        <v>0</v>
      </c>
      <c r="K52" s="131">
        <f>+('[1]N EERR UCAFE'!K52*X52)+((('[1]N EERR UCAFE'!K52*(100%-X52))/(1+TASAS!$J$9)))</f>
        <v>0</v>
      </c>
      <c r="L52" s="131">
        <f>+('[1]N EERR UCAFE'!L52*Y52)+((('[1]N EERR UCAFE'!L52*(100%-Y52))/(1+TASAS!$K$9)))</f>
        <v>0</v>
      </c>
      <c r="M52" s="131">
        <f>+('[1]N EERR UCAFE'!M52*Z52)+((('[1]N EERR UCAFE'!M52*(100%-Z52))/(1+TASAS!$L$9)))</f>
        <v>0</v>
      </c>
      <c r="N52" s="131">
        <f>+('[1]N EERR UCAFE'!N52*AA52)+((('[1]N EERR UCAFE'!N52*(100%-AA52))/(1+TASAS!$M$9)))</f>
        <v>0</v>
      </c>
      <c r="O52" s="194">
        <f t="shared" si="3"/>
        <v>12.769627273790725</v>
      </c>
      <c r="P52" s="303">
        <v>0</v>
      </c>
      <c r="Q52" s="303">
        <v>0</v>
      </c>
      <c r="R52" s="303">
        <v>0</v>
      </c>
      <c r="S52" s="303">
        <v>0</v>
      </c>
      <c r="T52" s="303">
        <v>0</v>
      </c>
      <c r="U52" s="303">
        <v>0</v>
      </c>
      <c r="V52" s="303">
        <v>0</v>
      </c>
      <c r="W52" s="303">
        <v>0</v>
      </c>
      <c r="X52" s="303">
        <v>0</v>
      </c>
      <c r="Y52" s="303">
        <v>0</v>
      </c>
      <c r="Z52" s="303">
        <v>0</v>
      </c>
      <c r="AA52" s="303">
        <v>0</v>
      </c>
    </row>
    <row r="53" spans="1:27" outlineLevel="1" x14ac:dyDescent="0.3">
      <c r="A53" s="203" t="s">
        <v>16</v>
      </c>
      <c r="B53" s="131"/>
      <c r="C53" s="131">
        <f>+('[1]N EERR UCAFE'!C53*P53)+((('[1]N EERR UCAFE'!C53*(100%-P53))/(1+TASAS!$B$9)))</f>
        <v>4.8249099224203382</v>
      </c>
      <c r="D53" s="131">
        <f>+('[1]N EERR UCAFE'!D53*Q53)+((('[1]N EERR UCAFE'!D53*(100%-Q53))/(1+TASAS!$C$9)))</f>
        <v>8.1971019856237994</v>
      </c>
      <c r="E53" s="131">
        <f>+('[1]N EERR UCAFE'!E53*R53)+((('[1]N EERR UCAFE'!E53*(100%-R53))/(1+TASAS!$D$9)))</f>
        <v>18.689498773552913</v>
      </c>
      <c r="F53" s="131">
        <f>+('[1]N EERR UCAFE'!F53*S53)+((('[1]N EERR UCAFE'!F53*(100%-S53))/(1+TASAS!$E$9)))</f>
        <v>17.133371739976642</v>
      </c>
      <c r="G53" s="131">
        <f>+('[1]N EERR UCAFE'!G53*T53)+((('[1]N EERR UCAFE'!G53*(100%-T53))/(1+TASAS!$F$9)))</f>
        <v>24.272214423583087</v>
      </c>
      <c r="H53" s="131">
        <f>+('[1]N EERR UCAFE'!H53*U53)+((('[1]N EERR UCAFE'!H53*(100%-U53))/(1+TASAS!$G$9)))</f>
        <v>17.769465442399486</v>
      </c>
      <c r="I53" s="131">
        <f>+('[1]N EERR UCAFE'!I53*V53)+((('[1]N EERR UCAFE'!I53*(100%-V53))/(1+TASAS!$H$9)))</f>
        <v>0</v>
      </c>
      <c r="J53" s="131">
        <f>+('[1]N EERR UCAFE'!J53*W53)+((('[1]N EERR UCAFE'!J53*(100%-W53))/(1+TASAS!$I$9)))</f>
        <v>0</v>
      </c>
      <c r="K53" s="131">
        <f>+('[1]N EERR UCAFE'!K53*X53)+((('[1]N EERR UCAFE'!K53*(100%-X53))/(1+TASAS!$J$9)))</f>
        <v>0</v>
      </c>
      <c r="L53" s="131">
        <f>+('[1]N EERR UCAFE'!L53*Y53)+((('[1]N EERR UCAFE'!L53*(100%-Y53))/(1+TASAS!$K$9)))</f>
        <v>0</v>
      </c>
      <c r="M53" s="131">
        <f>+('[1]N EERR UCAFE'!M53*Z53)+((('[1]N EERR UCAFE'!M53*(100%-Z53))/(1+TASAS!$L$9)))</f>
        <v>0</v>
      </c>
      <c r="N53" s="131">
        <f>+('[1]N EERR UCAFE'!N53*AA53)+((('[1]N EERR UCAFE'!N53*(100%-AA53))/(1+TASAS!$M$9)))</f>
        <v>0</v>
      </c>
      <c r="O53" s="194">
        <f t="shared" si="3"/>
        <v>90.886562287556274</v>
      </c>
      <c r="P53" s="303">
        <v>0</v>
      </c>
      <c r="Q53" s="303">
        <v>0</v>
      </c>
      <c r="R53" s="303">
        <v>0</v>
      </c>
      <c r="S53" s="303">
        <v>0</v>
      </c>
      <c r="T53" s="303">
        <v>0</v>
      </c>
      <c r="U53" s="303">
        <v>0</v>
      </c>
      <c r="V53" s="303">
        <v>0</v>
      </c>
      <c r="W53" s="303">
        <v>0</v>
      </c>
      <c r="X53" s="303">
        <v>0</v>
      </c>
      <c r="Y53" s="303">
        <v>0</v>
      </c>
      <c r="Z53" s="303">
        <v>0</v>
      </c>
      <c r="AA53" s="303">
        <v>0</v>
      </c>
    </row>
    <row r="54" spans="1:27" outlineLevel="1" x14ac:dyDescent="0.3">
      <c r="A54" s="203" t="s">
        <v>17</v>
      </c>
      <c r="B54" s="131"/>
      <c r="C54" s="131">
        <f>+('[1]N EERR UCAFE'!C54*P54)+((('[1]N EERR UCAFE'!C54*(100%-P54))/(1+TASAS!$B$9)))</f>
        <v>0</v>
      </c>
      <c r="D54" s="131">
        <f>+('[1]N EERR UCAFE'!D54*Q54)+((('[1]N EERR UCAFE'!D54*(100%-Q54))/(1+TASAS!$C$9)))</f>
        <v>0</v>
      </c>
      <c r="E54" s="131">
        <f>+('[1]N EERR UCAFE'!E54*R54)+((('[1]N EERR UCAFE'!E54*(100%-R54))/(1+TASAS!$D$9)))</f>
        <v>0</v>
      </c>
      <c r="F54" s="131">
        <f>+('[1]N EERR UCAFE'!F54*S54)+((('[1]N EERR UCAFE'!F54*(100%-S54))/(1+TASAS!$E$9)))</f>
        <v>0</v>
      </c>
      <c r="G54" s="131">
        <f>+('[1]N EERR UCAFE'!G54*T54)+((('[1]N EERR UCAFE'!G54*(100%-T54))/(1+TASAS!$F$9)))</f>
        <v>0</v>
      </c>
      <c r="H54" s="131">
        <f>+('[1]N EERR UCAFE'!H54*U54)+((('[1]N EERR UCAFE'!H54*(100%-U54))/(1+TASAS!$G$9)))</f>
        <v>0</v>
      </c>
      <c r="I54" s="131">
        <f>+('[1]N EERR UCAFE'!I54*V54)+((('[1]N EERR UCAFE'!I54*(100%-V54))/(1+TASAS!$H$9)))</f>
        <v>0</v>
      </c>
      <c r="J54" s="131">
        <f>+('[1]N EERR UCAFE'!J54*W54)+((('[1]N EERR UCAFE'!J54*(100%-W54))/(1+TASAS!$I$9)))</f>
        <v>0</v>
      </c>
      <c r="K54" s="131">
        <f>+('[1]N EERR UCAFE'!K54*X54)+((('[1]N EERR UCAFE'!K54*(100%-X54))/(1+TASAS!$J$9)))</f>
        <v>0</v>
      </c>
      <c r="L54" s="131">
        <f>+('[1]N EERR UCAFE'!L54*Y54)+((('[1]N EERR UCAFE'!L54*(100%-Y54))/(1+TASAS!$K$9)))</f>
        <v>0</v>
      </c>
      <c r="M54" s="131">
        <f>+('[1]N EERR UCAFE'!M54*Z54)+((('[1]N EERR UCAFE'!M54*(100%-Z54))/(1+TASAS!$L$9)))</f>
        <v>0</v>
      </c>
      <c r="N54" s="131">
        <f>+('[1]N EERR UCAFE'!N54*AA54)+((('[1]N EERR UCAFE'!N54*(100%-AA54))/(1+TASAS!$M$9)))</f>
        <v>0</v>
      </c>
      <c r="O54" s="194">
        <f t="shared" si="3"/>
        <v>0</v>
      </c>
      <c r="P54" s="303">
        <v>1</v>
      </c>
      <c r="Q54" s="303">
        <v>1</v>
      </c>
      <c r="R54" s="303">
        <v>1</v>
      </c>
      <c r="S54" s="303">
        <v>1</v>
      </c>
      <c r="T54" s="303">
        <v>1</v>
      </c>
      <c r="U54" s="303">
        <v>1</v>
      </c>
      <c r="V54" s="303">
        <v>1</v>
      </c>
      <c r="W54" s="303">
        <v>1</v>
      </c>
      <c r="X54" s="303">
        <v>1</v>
      </c>
      <c r="Y54" s="303">
        <v>1</v>
      </c>
      <c r="Z54" s="303">
        <v>1</v>
      </c>
      <c r="AA54" s="303">
        <v>1</v>
      </c>
    </row>
    <row r="55" spans="1:27" outlineLevel="1" x14ac:dyDescent="0.3">
      <c r="A55" s="203" t="s">
        <v>18</v>
      </c>
      <c r="B55" s="131"/>
      <c r="C55" s="131">
        <f>+('[1]N EERR UCAFE'!C55*P55)+((('[1]N EERR UCAFE'!C55*(100%-P55))/(1+TASAS!$B$9)))</f>
        <v>15.855051935788484</v>
      </c>
      <c r="D55" s="131">
        <f>+('[1]N EERR UCAFE'!D55*Q55)+((('[1]N EERR UCAFE'!D55*(100%-Q55))/(1+TASAS!$C$9)))</f>
        <v>20.218580883922854</v>
      </c>
      <c r="E55" s="131">
        <f>+('[1]N EERR UCAFE'!E55*R55)+((('[1]N EERR UCAFE'!E55*(100%-R55))/(1+TASAS!$D$9)))</f>
        <v>147.78169494199025</v>
      </c>
      <c r="F55" s="131">
        <f>+('[1]N EERR UCAFE'!F55*S55)+((('[1]N EERR UCAFE'!F55*(100%-S55))/(1+TASAS!$E$9)))</f>
        <v>64.246403114052157</v>
      </c>
      <c r="G55" s="131">
        <f>+('[1]N EERR UCAFE'!G55*T55)+((('[1]N EERR UCAFE'!G55*(100%-T55))/(1+TASAS!$F$9)))</f>
        <v>179.10299102181671</v>
      </c>
      <c r="H55" s="131">
        <f>+('[1]N EERR UCAFE'!H55*U55)+((('[1]N EERR UCAFE'!H55*(100%-U55))/(1+TASAS!$G$9)))</f>
        <v>7.9612300369173328</v>
      </c>
      <c r="I55" s="131">
        <f>+('[1]N EERR UCAFE'!I55*V55)+((('[1]N EERR UCAFE'!I55*(100%-V55))/(1+TASAS!$H$9)))</f>
        <v>0</v>
      </c>
      <c r="J55" s="131">
        <f>+('[1]N EERR UCAFE'!J55*W55)+((('[1]N EERR UCAFE'!J55*(100%-W55))/(1+TASAS!$I$9)))</f>
        <v>0</v>
      </c>
      <c r="K55" s="131">
        <f>+('[1]N EERR UCAFE'!K55*X55)+((('[1]N EERR UCAFE'!K55*(100%-X55))/(1+TASAS!$J$9)))</f>
        <v>0</v>
      </c>
      <c r="L55" s="131">
        <f>+('[1]N EERR UCAFE'!L55*Y55)+((('[1]N EERR UCAFE'!L55*(100%-Y55))/(1+TASAS!$K$9)))</f>
        <v>0</v>
      </c>
      <c r="M55" s="131">
        <f>+('[1]N EERR UCAFE'!M55*Z55)+((('[1]N EERR UCAFE'!M55*(100%-Z55))/(1+TASAS!$L$9)))</f>
        <v>0</v>
      </c>
      <c r="N55" s="131">
        <f>+('[1]N EERR UCAFE'!N55*AA55)+((('[1]N EERR UCAFE'!N55*(100%-AA55))/(1+TASAS!$M$9)))</f>
        <v>0</v>
      </c>
      <c r="O55" s="194">
        <f t="shared" si="3"/>
        <v>435.16595193448779</v>
      </c>
      <c r="P55" s="303">
        <v>0</v>
      </c>
      <c r="Q55" s="303">
        <v>0</v>
      </c>
      <c r="R55" s="303">
        <v>0</v>
      </c>
      <c r="S55" s="303">
        <v>0</v>
      </c>
      <c r="T55" s="303">
        <v>0</v>
      </c>
      <c r="U55" s="303">
        <v>0</v>
      </c>
      <c r="V55" s="303">
        <v>0</v>
      </c>
      <c r="W55" s="303">
        <v>0</v>
      </c>
      <c r="X55" s="303">
        <v>0</v>
      </c>
      <c r="Y55" s="303">
        <v>0</v>
      </c>
      <c r="Z55" s="303">
        <v>0</v>
      </c>
      <c r="AA55" s="303">
        <v>0</v>
      </c>
    </row>
    <row r="56" spans="1:27" outlineLevel="1" x14ac:dyDescent="0.3">
      <c r="A56" s="203" t="s">
        <v>19</v>
      </c>
      <c r="B56" s="131"/>
      <c r="C56" s="131">
        <f>+('[1]N EERR UCAFE'!C56*P56)+((('[1]N EERR UCAFE'!C56*(100%-P56))/(1+TASAS!$B$9)))</f>
        <v>0</v>
      </c>
      <c r="D56" s="131">
        <f>+('[1]N EERR UCAFE'!D56*Q56)+((('[1]N EERR UCAFE'!D56*(100%-Q56))/(1+TASAS!$C$9)))</f>
        <v>0</v>
      </c>
      <c r="E56" s="131">
        <f>+('[1]N EERR UCAFE'!E56*R56)+((('[1]N EERR UCAFE'!E56*(100%-R56))/(1+TASAS!$D$9)))</f>
        <v>0</v>
      </c>
      <c r="F56" s="131">
        <f>+('[1]N EERR UCAFE'!F56*S56)+((('[1]N EERR UCAFE'!F56*(100%-S56))/(1+TASAS!$E$9)))</f>
        <v>0</v>
      </c>
      <c r="G56" s="131">
        <f>+('[1]N EERR UCAFE'!G56*T56)+((('[1]N EERR UCAFE'!G56*(100%-T56))/(1+TASAS!$F$9)))</f>
        <v>0</v>
      </c>
      <c r="H56" s="131">
        <f>+('[1]N EERR UCAFE'!H56*U56)+((('[1]N EERR UCAFE'!H56*(100%-U56))/(1+TASAS!$G$9)))</f>
        <v>0</v>
      </c>
      <c r="I56" s="131">
        <f>+('[1]N EERR UCAFE'!I56*V56)+((('[1]N EERR UCAFE'!I56*(100%-V56))/(1+TASAS!$H$9)))</f>
        <v>0</v>
      </c>
      <c r="J56" s="131">
        <f>+('[1]N EERR UCAFE'!J56*W56)+((('[1]N EERR UCAFE'!J56*(100%-W56))/(1+TASAS!$I$9)))</f>
        <v>0</v>
      </c>
      <c r="K56" s="131">
        <f>+('[1]N EERR UCAFE'!K56*X56)+((('[1]N EERR UCAFE'!K56*(100%-X56))/(1+TASAS!$J$9)))</f>
        <v>0</v>
      </c>
      <c r="L56" s="131">
        <f>+('[1]N EERR UCAFE'!L56*Y56)+((('[1]N EERR UCAFE'!L56*(100%-Y56))/(1+TASAS!$K$9)))</f>
        <v>0</v>
      </c>
      <c r="M56" s="131">
        <f>+('[1]N EERR UCAFE'!M56*Z56)+((('[1]N EERR UCAFE'!M56*(100%-Z56))/(1+TASAS!$L$9)))</f>
        <v>0</v>
      </c>
      <c r="N56" s="131">
        <f>+('[1]N EERR UCAFE'!N56*AA56)+((('[1]N EERR UCAFE'!N56*(100%-AA56))/(1+TASAS!$M$9)))</f>
        <v>0</v>
      </c>
      <c r="O56" s="194">
        <f t="shared" si="3"/>
        <v>0</v>
      </c>
      <c r="P56" s="303">
        <v>0</v>
      </c>
      <c r="Q56" s="303">
        <v>0</v>
      </c>
      <c r="R56" s="303">
        <v>0</v>
      </c>
      <c r="S56" s="303">
        <v>0</v>
      </c>
      <c r="T56" s="303">
        <v>0</v>
      </c>
      <c r="U56" s="303">
        <v>0</v>
      </c>
      <c r="V56" s="303">
        <v>0</v>
      </c>
      <c r="W56" s="303">
        <v>0</v>
      </c>
      <c r="X56" s="303">
        <v>0</v>
      </c>
      <c r="Y56" s="303">
        <v>0</v>
      </c>
      <c r="Z56" s="303">
        <v>0</v>
      </c>
      <c r="AA56" s="303">
        <v>0</v>
      </c>
    </row>
    <row r="57" spans="1:27" outlineLevel="1" x14ac:dyDescent="0.3">
      <c r="A57" s="203" t="s">
        <v>20</v>
      </c>
      <c r="B57" s="131"/>
      <c r="C57" s="131">
        <f>+('[1]N EERR UCAFE'!C57*P57)+((('[1]N EERR UCAFE'!C57*(100%-P57))/(1+TASAS!$B$9)))</f>
        <v>3.2767107333962864</v>
      </c>
      <c r="D57" s="131">
        <f>+('[1]N EERR UCAFE'!D57*Q57)+((('[1]N EERR UCAFE'!D57*(100%-Q57))/(1+TASAS!$C$9)))</f>
        <v>3.7259554480108181</v>
      </c>
      <c r="E57" s="131">
        <f>+('[1]N EERR UCAFE'!E57*R57)+((('[1]N EERR UCAFE'!E57*(100%-R57))/(1+TASAS!$D$9)))</f>
        <v>3.8281395073705133</v>
      </c>
      <c r="F57" s="131">
        <f>+('[1]N EERR UCAFE'!F57*S57)+((('[1]N EERR UCAFE'!F57*(100%-S57))/(1+TASAS!$E$9)))</f>
        <v>4.0551473725184897</v>
      </c>
      <c r="G57" s="131">
        <f>+('[1]N EERR UCAFE'!G57*T57)+((('[1]N EERR UCAFE'!G57*(100%-T57))/(1+TASAS!$F$9)))</f>
        <v>4.434640433994268</v>
      </c>
      <c r="H57" s="131">
        <f>+('[1]N EERR UCAFE'!H57*U57)+((('[1]N EERR UCAFE'!H57*(100%-U57))/(1+TASAS!$G$9)))</f>
        <v>4.6095521913751361</v>
      </c>
      <c r="I57" s="131">
        <f>+('[1]N EERR UCAFE'!I57*V57)+((('[1]N EERR UCAFE'!I57*(100%-V57))/(1+TASAS!$H$9)))</f>
        <v>0</v>
      </c>
      <c r="J57" s="131">
        <f>+('[1]N EERR UCAFE'!J57*W57)+((('[1]N EERR UCAFE'!J57*(100%-W57))/(1+TASAS!$I$9)))</f>
        <v>0</v>
      </c>
      <c r="K57" s="131">
        <f>+('[1]N EERR UCAFE'!K57*X57)+((('[1]N EERR UCAFE'!K57*(100%-X57))/(1+TASAS!$J$9)))</f>
        <v>0</v>
      </c>
      <c r="L57" s="131">
        <f>+('[1]N EERR UCAFE'!L57*Y57)+((('[1]N EERR UCAFE'!L57*(100%-Y57))/(1+TASAS!$K$9)))</f>
        <v>0</v>
      </c>
      <c r="M57" s="131">
        <f>+('[1]N EERR UCAFE'!M57*Z57)+((('[1]N EERR UCAFE'!M57*(100%-Z57))/(1+TASAS!$L$9)))</f>
        <v>0</v>
      </c>
      <c r="N57" s="131">
        <f>+('[1]N EERR UCAFE'!N57*AA57)+((('[1]N EERR UCAFE'!N57*(100%-AA57))/(1+TASAS!$M$9)))</f>
        <v>0</v>
      </c>
      <c r="O57" s="194">
        <f t="shared" si="3"/>
        <v>23.930145686665512</v>
      </c>
      <c r="P57" s="303">
        <v>0</v>
      </c>
      <c r="Q57" s="303">
        <v>0</v>
      </c>
      <c r="R57" s="303">
        <v>0</v>
      </c>
      <c r="S57" s="303">
        <v>0</v>
      </c>
      <c r="T57" s="303">
        <v>0</v>
      </c>
      <c r="U57" s="303">
        <v>0</v>
      </c>
      <c r="V57" s="303">
        <v>0</v>
      </c>
      <c r="W57" s="303">
        <v>0</v>
      </c>
      <c r="X57" s="303">
        <v>0</v>
      </c>
      <c r="Y57" s="303">
        <v>0</v>
      </c>
      <c r="Z57" s="303">
        <v>0</v>
      </c>
      <c r="AA57" s="303">
        <v>0</v>
      </c>
    </row>
    <row r="58" spans="1:27" outlineLevel="1" x14ac:dyDescent="0.3">
      <c r="A58" s="203" t="s">
        <v>21</v>
      </c>
      <c r="B58" s="131"/>
      <c r="C58" s="131">
        <f>+('[1]N EERR UCAFE'!C58*P58)+((('[1]N EERR UCAFE'!C58*(100%-P58))/(1+TASAS!$B$9)))</f>
        <v>0</v>
      </c>
      <c r="D58" s="131">
        <f>+('[1]N EERR UCAFE'!D58*Q58)+((('[1]N EERR UCAFE'!D58*(100%-Q58))/(1+TASAS!$C$9)))</f>
        <v>0</v>
      </c>
      <c r="E58" s="131">
        <f>+('[1]N EERR UCAFE'!E58*R58)+((('[1]N EERR UCAFE'!E58*(100%-R58))/(1+TASAS!$D$9)))</f>
        <v>0</v>
      </c>
      <c r="F58" s="131">
        <f>+('[1]N EERR UCAFE'!F58*S58)+((('[1]N EERR UCAFE'!F58*(100%-S58))/(1+TASAS!$E$9)))</f>
        <v>4.1000383028415728</v>
      </c>
      <c r="G58" s="131">
        <f>+('[1]N EERR UCAFE'!G58*T58)+((('[1]N EERR UCAFE'!G58*(100%-T58))/(1+TASAS!$F$9)))</f>
        <v>0</v>
      </c>
      <c r="H58" s="131">
        <f>+('[1]N EERR UCAFE'!H58*U58)+((('[1]N EERR UCAFE'!H58*(100%-U58))/(1+TASAS!$G$9)))</f>
        <v>0.89961899417165858</v>
      </c>
      <c r="I58" s="131">
        <f>+('[1]N EERR UCAFE'!I58*V58)+((('[1]N EERR UCAFE'!I58*(100%-V58))/(1+TASAS!$H$9)))</f>
        <v>0</v>
      </c>
      <c r="J58" s="131">
        <f>+('[1]N EERR UCAFE'!J58*W58)+((('[1]N EERR UCAFE'!J58*(100%-W58))/(1+TASAS!$I$9)))</f>
        <v>0</v>
      </c>
      <c r="K58" s="131">
        <f>+('[1]N EERR UCAFE'!K58*X58)+((('[1]N EERR UCAFE'!K58*(100%-X58))/(1+TASAS!$J$9)))</f>
        <v>0</v>
      </c>
      <c r="L58" s="131">
        <f>+('[1]N EERR UCAFE'!L58*Y58)+((('[1]N EERR UCAFE'!L58*(100%-Y58))/(1+TASAS!$K$9)))</f>
        <v>0</v>
      </c>
      <c r="M58" s="131">
        <f>+('[1]N EERR UCAFE'!M58*Z58)+((('[1]N EERR UCAFE'!M58*(100%-Z58))/(1+TASAS!$L$9)))</f>
        <v>0</v>
      </c>
      <c r="N58" s="131">
        <f>+('[1]N EERR UCAFE'!N58*AA58)+((('[1]N EERR UCAFE'!N58*(100%-AA58))/(1+TASAS!$M$9)))</f>
        <v>0</v>
      </c>
      <c r="O58" s="194">
        <f t="shared" si="3"/>
        <v>4.9996572970132309</v>
      </c>
      <c r="P58" s="303">
        <v>0</v>
      </c>
      <c r="Q58" s="303">
        <v>0</v>
      </c>
      <c r="R58" s="303">
        <v>0</v>
      </c>
      <c r="S58" s="303">
        <v>0</v>
      </c>
      <c r="T58" s="303">
        <v>0</v>
      </c>
      <c r="U58" s="303">
        <v>0</v>
      </c>
      <c r="V58" s="303">
        <v>0</v>
      </c>
      <c r="W58" s="303">
        <v>0</v>
      </c>
      <c r="X58" s="303">
        <v>0</v>
      </c>
      <c r="Y58" s="303">
        <v>0</v>
      </c>
      <c r="Z58" s="303">
        <v>0</v>
      </c>
      <c r="AA58" s="303">
        <v>0</v>
      </c>
    </row>
    <row r="59" spans="1:27" outlineLevel="1" x14ac:dyDescent="0.3">
      <c r="A59" s="203" t="s">
        <v>250</v>
      </c>
      <c r="B59" s="131"/>
      <c r="C59" s="131">
        <f>+('[1]N EERR UCAFE'!C59*P59)+((('[1]N EERR UCAFE'!C59*(100%-P59))/(1+TASAS!$B$9)))</f>
        <v>7.6788192708622658</v>
      </c>
      <c r="D59" s="131">
        <f>+('[1]N EERR UCAFE'!D59*Q59)+((('[1]N EERR UCAFE'!D59*(100%-Q59))/(1+TASAS!$C$9)))</f>
        <v>0</v>
      </c>
      <c r="E59" s="131">
        <f>+('[1]N EERR UCAFE'!E59*R59)+((('[1]N EERR UCAFE'!E59*(100%-R59))/(1+TASAS!$D$9)))</f>
        <v>3.969139120901656</v>
      </c>
      <c r="F59" s="131">
        <f>+('[1]N EERR UCAFE'!F59*S59)+((('[1]N EERR UCAFE'!F59*(100%-S59))/(1+TASAS!$E$9)))</f>
        <v>2.2445465161541454</v>
      </c>
      <c r="G59" s="131">
        <f>+('[1]N EERR UCAFE'!G59*T59)+((('[1]N EERR UCAFE'!G59*(100%-T59))/(1+TASAS!$F$9)))</f>
        <v>32.324788705620868</v>
      </c>
      <c r="H59" s="131">
        <f>+('[1]N EERR UCAFE'!H59*U59)+((('[1]N EERR UCAFE'!H59*(100%-U59))/(1+TASAS!$G$9)))</f>
        <v>0</v>
      </c>
      <c r="I59" s="131">
        <f>+('[1]N EERR UCAFE'!I59*V59)+((('[1]N EERR UCAFE'!I59*(100%-V59))/(1+TASAS!$H$9)))</f>
        <v>0</v>
      </c>
      <c r="J59" s="131">
        <f>+('[1]N EERR UCAFE'!J59*W59)+((('[1]N EERR UCAFE'!J59*(100%-W59))/(1+TASAS!$I$9)))</f>
        <v>0</v>
      </c>
      <c r="K59" s="131">
        <f>+('[1]N EERR UCAFE'!K59*X59)+((('[1]N EERR UCAFE'!K59*(100%-X59))/(1+TASAS!$J$9)))</f>
        <v>0</v>
      </c>
      <c r="L59" s="131">
        <f>+('[1]N EERR UCAFE'!L59*Y59)+((('[1]N EERR UCAFE'!L59*(100%-Y59))/(1+TASAS!$K$9)))</f>
        <v>0</v>
      </c>
      <c r="M59" s="131">
        <f>+('[1]N EERR UCAFE'!M59*Z59)+((('[1]N EERR UCAFE'!M59*(100%-Z59))/(1+TASAS!$L$9)))</f>
        <v>0</v>
      </c>
      <c r="N59" s="131">
        <f>+('[1]N EERR UCAFE'!N59*AA59)+((('[1]N EERR UCAFE'!N59*(100%-AA59))/(1+TASAS!$M$9)))</f>
        <v>0</v>
      </c>
      <c r="O59" s="194">
        <f t="shared" si="3"/>
        <v>46.217293613538935</v>
      </c>
      <c r="P59" s="303">
        <v>0</v>
      </c>
      <c r="Q59" s="303">
        <v>0</v>
      </c>
      <c r="R59" s="303">
        <v>0</v>
      </c>
      <c r="S59" s="303">
        <v>0</v>
      </c>
      <c r="T59" s="303">
        <v>0</v>
      </c>
      <c r="U59" s="303">
        <v>0</v>
      </c>
      <c r="V59" s="303">
        <v>0</v>
      </c>
      <c r="W59" s="303">
        <v>0</v>
      </c>
      <c r="X59" s="303">
        <v>0</v>
      </c>
      <c r="Y59" s="303">
        <v>0</v>
      </c>
      <c r="Z59" s="303">
        <v>0</v>
      </c>
      <c r="AA59" s="303">
        <v>0</v>
      </c>
    </row>
    <row r="60" spans="1:27" outlineLevel="1" x14ac:dyDescent="0.3">
      <c r="A60" s="203" t="s">
        <v>251</v>
      </c>
      <c r="B60" s="131"/>
      <c r="C60" s="131">
        <f>+('[1]N EERR UCAFE'!C60*P60)+((('[1]N EERR UCAFE'!C60*(100%-P60))/(1+TASAS!$B$9)))</f>
        <v>0</v>
      </c>
      <c r="D60" s="131">
        <f>+('[1]N EERR UCAFE'!D60*Q60)+((('[1]N EERR UCAFE'!D60*(100%-Q60))/(1+TASAS!$C$9)))</f>
        <v>0</v>
      </c>
      <c r="E60" s="131">
        <f>+('[1]N EERR UCAFE'!E60*R60)+((('[1]N EERR UCAFE'!E60*(100%-R60))/(1+TASAS!$D$9)))</f>
        <v>0</v>
      </c>
      <c r="F60" s="131">
        <f>+('[1]N EERR UCAFE'!F60*S60)+((('[1]N EERR UCAFE'!F60*(100%-S60))/(1+TASAS!$E$9)))</f>
        <v>0</v>
      </c>
      <c r="G60" s="131">
        <f>+('[1]N EERR UCAFE'!G60*T60)+((('[1]N EERR UCAFE'!G60*(100%-T60))/(1+TASAS!$F$9)))</f>
        <v>0</v>
      </c>
      <c r="H60" s="131">
        <f>+('[1]N EERR UCAFE'!H60*U60)+((('[1]N EERR UCAFE'!H60*(100%-U60))/(1+TASAS!$G$9)))</f>
        <v>0</v>
      </c>
      <c r="I60" s="131">
        <f>+('[1]N EERR UCAFE'!I60*V60)+((('[1]N EERR UCAFE'!I60*(100%-V60))/(1+TASAS!$H$9)))</f>
        <v>0</v>
      </c>
      <c r="J60" s="131">
        <f>+('[1]N EERR UCAFE'!J60*W60)+((('[1]N EERR UCAFE'!J60*(100%-W60))/(1+TASAS!$I$9)))</f>
        <v>0</v>
      </c>
      <c r="K60" s="131">
        <f>+('[1]N EERR UCAFE'!K60*X60)+((('[1]N EERR UCAFE'!K60*(100%-X60))/(1+TASAS!$J$9)))</f>
        <v>0</v>
      </c>
      <c r="L60" s="131">
        <f>+('[1]N EERR UCAFE'!L60*Y60)+((('[1]N EERR UCAFE'!L60*(100%-Y60))/(1+TASAS!$K$9)))</f>
        <v>0</v>
      </c>
      <c r="M60" s="131">
        <f>+('[1]N EERR UCAFE'!M60*Z60)+((('[1]N EERR UCAFE'!M60*(100%-Z60))/(1+TASAS!$L$9)))</f>
        <v>0</v>
      </c>
      <c r="N60" s="131">
        <f>+('[1]N EERR UCAFE'!N60*AA60)+((('[1]N EERR UCAFE'!N60*(100%-AA60))/(1+TASAS!$M$9)))</f>
        <v>0</v>
      </c>
      <c r="O60" s="194">
        <f t="shared" si="3"/>
        <v>0</v>
      </c>
      <c r="P60" s="303">
        <v>0</v>
      </c>
      <c r="Q60" s="303">
        <v>0</v>
      </c>
      <c r="R60" s="303">
        <v>0</v>
      </c>
      <c r="S60" s="303">
        <v>0</v>
      </c>
      <c r="T60" s="303">
        <v>0</v>
      </c>
      <c r="U60" s="303">
        <v>0</v>
      </c>
      <c r="V60" s="303">
        <v>0</v>
      </c>
      <c r="W60" s="303">
        <v>0</v>
      </c>
      <c r="X60" s="303">
        <v>0</v>
      </c>
      <c r="Y60" s="303">
        <v>0</v>
      </c>
      <c r="Z60" s="303">
        <v>0</v>
      </c>
      <c r="AA60" s="303">
        <v>0</v>
      </c>
    </row>
    <row r="61" spans="1:27" outlineLevel="1" x14ac:dyDescent="0.3">
      <c r="A61" s="203" t="s">
        <v>252</v>
      </c>
      <c r="B61" s="131"/>
      <c r="C61" s="131">
        <f>+('[1]N EERR UCAFE'!C61*P61)+((('[1]N EERR UCAFE'!C61*(100%-P61))/(1+TASAS!$B$9)))</f>
        <v>0</v>
      </c>
      <c r="D61" s="131">
        <f>+('[1]N EERR UCAFE'!D61*Q61)+((('[1]N EERR UCAFE'!D61*(100%-Q61))/(1+TASAS!$C$9)))</f>
        <v>0</v>
      </c>
      <c r="E61" s="131">
        <f>+('[1]N EERR UCAFE'!E61*R61)+((('[1]N EERR UCAFE'!E61*(100%-R61))/(1+TASAS!$D$9)))</f>
        <v>0</v>
      </c>
      <c r="F61" s="131">
        <f>+('[1]N EERR UCAFE'!F61*S61)+((('[1]N EERR UCAFE'!F61*(100%-S61))/(1+TASAS!$E$9)))</f>
        <v>0</v>
      </c>
      <c r="G61" s="131">
        <f>+('[1]N EERR UCAFE'!G61*T61)+((('[1]N EERR UCAFE'!G61*(100%-T61))/(1+TASAS!$F$9)))</f>
        <v>0</v>
      </c>
      <c r="H61" s="131">
        <f>+('[1]N EERR UCAFE'!H61*U61)+((('[1]N EERR UCAFE'!H61*(100%-U61))/(1+TASAS!$G$9)))</f>
        <v>0</v>
      </c>
      <c r="I61" s="131">
        <f>+('[1]N EERR UCAFE'!I61*V61)+((('[1]N EERR UCAFE'!I61*(100%-V61))/(1+TASAS!$H$9)))</f>
        <v>0</v>
      </c>
      <c r="J61" s="131">
        <f>+('[1]N EERR UCAFE'!J61*W61)+((('[1]N EERR UCAFE'!J61*(100%-W61))/(1+TASAS!$I$9)))</f>
        <v>0</v>
      </c>
      <c r="K61" s="131">
        <f>+('[1]N EERR UCAFE'!K61*X61)+((('[1]N EERR UCAFE'!K61*(100%-X61))/(1+TASAS!$J$9)))</f>
        <v>0</v>
      </c>
      <c r="L61" s="131">
        <f>+('[1]N EERR UCAFE'!L61*Y61)+((('[1]N EERR UCAFE'!L61*(100%-Y61))/(1+TASAS!$K$9)))</f>
        <v>0</v>
      </c>
      <c r="M61" s="131">
        <f>+('[1]N EERR UCAFE'!M61*Z61)+((('[1]N EERR UCAFE'!M61*(100%-Z61))/(1+TASAS!$L$9)))</f>
        <v>0</v>
      </c>
      <c r="N61" s="131">
        <f>+('[1]N EERR UCAFE'!N61*AA61)+((('[1]N EERR UCAFE'!N61*(100%-AA61))/(1+TASAS!$M$9)))</f>
        <v>0</v>
      </c>
      <c r="O61" s="194">
        <f t="shared" si="3"/>
        <v>0</v>
      </c>
      <c r="P61" s="303">
        <v>0</v>
      </c>
      <c r="Q61" s="303">
        <v>0</v>
      </c>
      <c r="R61" s="303">
        <v>0</v>
      </c>
      <c r="S61" s="303">
        <v>0</v>
      </c>
      <c r="T61" s="303">
        <v>0</v>
      </c>
      <c r="U61" s="303">
        <v>0</v>
      </c>
      <c r="V61" s="303">
        <v>0</v>
      </c>
      <c r="W61" s="303">
        <v>0</v>
      </c>
      <c r="X61" s="303">
        <v>0</v>
      </c>
      <c r="Y61" s="303">
        <v>0</v>
      </c>
      <c r="Z61" s="303">
        <v>0</v>
      </c>
      <c r="AA61" s="303">
        <v>0</v>
      </c>
    </row>
    <row r="62" spans="1:27" outlineLevel="1" x14ac:dyDescent="0.3">
      <c r="A62" s="203" t="s">
        <v>253</v>
      </c>
      <c r="B62" s="131"/>
      <c r="C62" s="131">
        <f>+('[1]N EERR UCAFE'!C62*P62)+((('[1]N EERR UCAFE'!C62*(100%-P62))/(1+TASAS!$B$9)))</f>
        <v>0</v>
      </c>
      <c r="D62" s="131">
        <f>+('[1]N EERR UCAFE'!D62*Q62)+((('[1]N EERR UCAFE'!D62*(100%-Q62))/(1+TASAS!$C$9)))</f>
        <v>0</v>
      </c>
      <c r="E62" s="131">
        <f>+('[1]N EERR UCAFE'!E62*R62)+((('[1]N EERR UCAFE'!E62*(100%-R62))/(1+TASAS!$D$9)))</f>
        <v>20.057195024804994</v>
      </c>
      <c r="F62" s="131">
        <f>+('[1]N EERR UCAFE'!F62*S62)+((('[1]N EERR UCAFE'!F62*(100%-S62))/(1+TASAS!$E$9)))</f>
        <v>0</v>
      </c>
      <c r="G62" s="131">
        <f>+('[1]N EERR UCAFE'!G62*T62)+((('[1]N EERR UCAFE'!G62*(100%-T62))/(1+TASAS!$F$9)))</f>
        <v>0</v>
      </c>
      <c r="H62" s="131">
        <f>+('[1]N EERR UCAFE'!H62*U62)+((('[1]N EERR UCAFE'!H62*(100%-U62))/(1+TASAS!$G$9)))</f>
        <v>0</v>
      </c>
      <c r="I62" s="131">
        <f>+('[1]N EERR UCAFE'!I62*V62)+((('[1]N EERR UCAFE'!I62*(100%-V62))/(1+TASAS!$H$9)))</f>
        <v>0</v>
      </c>
      <c r="J62" s="131">
        <f>+('[1]N EERR UCAFE'!J62*W62)+((('[1]N EERR UCAFE'!J62*(100%-W62))/(1+TASAS!$I$9)))</f>
        <v>0</v>
      </c>
      <c r="K62" s="131">
        <f>+('[1]N EERR UCAFE'!K62*X62)+((('[1]N EERR UCAFE'!K62*(100%-X62))/(1+TASAS!$J$9)))</f>
        <v>0</v>
      </c>
      <c r="L62" s="131">
        <f>+('[1]N EERR UCAFE'!L62*Y62)+((('[1]N EERR UCAFE'!L62*(100%-Y62))/(1+TASAS!$K$9)))</f>
        <v>0</v>
      </c>
      <c r="M62" s="131">
        <f>+('[1]N EERR UCAFE'!M62*Z62)+((('[1]N EERR UCAFE'!M62*(100%-Z62))/(1+TASAS!$L$9)))</f>
        <v>0</v>
      </c>
      <c r="N62" s="131">
        <f>+('[1]N EERR UCAFE'!N62*AA62)+((('[1]N EERR UCAFE'!N62*(100%-AA62))/(1+TASAS!$M$9)))</f>
        <v>0</v>
      </c>
      <c r="O62" s="194">
        <f t="shared" si="3"/>
        <v>20.057195024804994</v>
      </c>
      <c r="P62" s="303">
        <v>0</v>
      </c>
      <c r="Q62" s="303">
        <v>0</v>
      </c>
      <c r="R62" s="303">
        <v>0</v>
      </c>
      <c r="S62" s="303">
        <v>0</v>
      </c>
      <c r="T62" s="303">
        <v>0</v>
      </c>
      <c r="U62" s="303">
        <v>0</v>
      </c>
      <c r="V62" s="303">
        <v>0</v>
      </c>
      <c r="W62" s="303">
        <v>0</v>
      </c>
      <c r="X62" s="303">
        <v>0</v>
      </c>
      <c r="Y62" s="303">
        <v>0</v>
      </c>
      <c r="Z62" s="303">
        <v>0</v>
      </c>
      <c r="AA62" s="303">
        <v>0</v>
      </c>
    </row>
    <row r="63" spans="1:27" outlineLevel="1" x14ac:dyDescent="0.3">
      <c r="A63" s="203" t="s">
        <v>254</v>
      </c>
      <c r="B63" s="131"/>
      <c r="C63" s="131">
        <f>+('[1]N EERR UCAFE'!C63*P63)+((('[1]N EERR UCAFE'!C63*(100%-P63))/(1+TASAS!$B$9)))</f>
        <v>12.43533485159881</v>
      </c>
      <c r="D63" s="131">
        <f>+('[1]N EERR UCAFE'!D63*Q63)+((('[1]N EERR UCAFE'!D63*(100%-Q63))/(1+TASAS!$C$9)))</f>
        <v>0</v>
      </c>
      <c r="E63" s="131">
        <f>+('[1]N EERR UCAFE'!E63*R63)+((('[1]N EERR UCAFE'!E63*(100%-R63))/(1+TASAS!$D$9)))</f>
        <v>0</v>
      </c>
      <c r="F63" s="131">
        <f>+('[1]N EERR UCAFE'!F63*S63)+((('[1]N EERR UCAFE'!F63*(100%-S63))/(1+TASAS!$E$9)))</f>
        <v>0</v>
      </c>
      <c r="G63" s="131">
        <f>+('[1]N EERR UCAFE'!G63*T63)+((('[1]N EERR UCAFE'!G63*(100%-T63))/(1+TASAS!$F$9)))</f>
        <v>0</v>
      </c>
      <c r="H63" s="131">
        <f>+('[1]N EERR UCAFE'!H63*U63)+((('[1]N EERR UCAFE'!H63*(100%-U63))/(1+TASAS!$G$9)))</f>
        <v>0</v>
      </c>
      <c r="I63" s="131">
        <f>+('[1]N EERR UCAFE'!I63*V63)+((('[1]N EERR UCAFE'!I63*(100%-V63))/(1+TASAS!$H$9)))</f>
        <v>0</v>
      </c>
      <c r="J63" s="131">
        <f>+('[1]N EERR UCAFE'!J63*W63)+((('[1]N EERR UCAFE'!J63*(100%-W63))/(1+TASAS!$I$9)))</f>
        <v>0</v>
      </c>
      <c r="K63" s="131">
        <f>+('[1]N EERR UCAFE'!K63*X63)+((('[1]N EERR UCAFE'!K63*(100%-X63))/(1+TASAS!$J$9)))</f>
        <v>0</v>
      </c>
      <c r="L63" s="131">
        <f>+('[1]N EERR UCAFE'!L63*Y63)+((('[1]N EERR UCAFE'!L63*(100%-Y63))/(1+TASAS!$K$9)))</f>
        <v>0</v>
      </c>
      <c r="M63" s="131">
        <f>+('[1]N EERR UCAFE'!M63*Z63)+((('[1]N EERR UCAFE'!M63*(100%-Z63))/(1+TASAS!$L$9)))</f>
        <v>0</v>
      </c>
      <c r="N63" s="131">
        <f>+('[1]N EERR UCAFE'!N63*AA63)+((('[1]N EERR UCAFE'!N63*(100%-AA63))/(1+TASAS!$M$9)))</f>
        <v>0</v>
      </c>
      <c r="O63" s="194">
        <f t="shared" si="3"/>
        <v>12.43533485159881</v>
      </c>
      <c r="P63" s="303">
        <v>0</v>
      </c>
      <c r="Q63" s="303">
        <v>0</v>
      </c>
      <c r="R63" s="303">
        <v>0</v>
      </c>
      <c r="S63" s="303">
        <v>0</v>
      </c>
      <c r="T63" s="303">
        <v>0</v>
      </c>
      <c r="U63" s="303">
        <v>0</v>
      </c>
      <c r="V63" s="303">
        <v>0</v>
      </c>
      <c r="W63" s="303">
        <v>0</v>
      </c>
      <c r="X63" s="303">
        <v>0</v>
      </c>
      <c r="Y63" s="303">
        <v>0</v>
      </c>
      <c r="Z63" s="303">
        <v>0</v>
      </c>
      <c r="AA63" s="303">
        <v>0</v>
      </c>
    </row>
    <row r="64" spans="1:27" outlineLevel="1" x14ac:dyDescent="0.3">
      <c r="A64" s="203" t="s">
        <v>255</v>
      </c>
      <c r="B64" s="131"/>
      <c r="C64" s="131">
        <f>+('[1]N EERR UCAFE'!C64*P64)+((('[1]N EERR UCAFE'!C64*(100%-P64))/(1+TASAS!$B$9)))</f>
        <v>0</v>
      </c>
      <c r="D64" s="131">
        <f>+('[1]N EERR UCAFE'!D64*Q64)+((('[1]N EERR UCAFE'!D64*(100%-Q64))/(1+TASAS!$C$9)))</f>
        <v>0</v>
      </c>
      <c r="E64" s="131">
        <f>+('[1]N EERR UCAFE'!E64*R64)+((('[1]N EERR UCAFE'!E64*(100%-R64))/(1+TASAS!$D$9)))</f>
        <v>0</v>
      </c>
      <c r="F64" s="131">
        <f>+('[1]N EERR UCAFE'!F64*S64)+((('[1]N EERR UCAFE'!F64*(100%-S64))/(1+TASAS!$E$9)))</f>
        <v>0</v>
      </c>
      <c r="G64" s="131">
        <f>+('[1]N EERR UCAFE'!G64*T64)+((('[1]N EERR UCAFE'!G64*(100%-T64))/(1+TASAS!$F$9)))</f>
        <v>0</v>
      </c>
      <c r="H64" s="131">
        <f>+('[1]N EERR UCAFE'!H64*U64)+((('[1]N EERR UCAFE'!H64*(100%-U64))/(1+TASAS!$G$9)))</f>
        <v>0</v>
      </c>
      <c r="I64" s="131">
        <f>+('[1]N EERR UCAFE'!I64*V64)+((('[1]N EERR UCAFE'!I64*(100%-V64))/(1+TASAS!$H$9)))</f>
        <v>0</v>
      </c>
      <c r="J64" s="131">
        <f>+('[1]N EERR UCAFE'!J64*W64)+((('[1]N EERR UCAFE'!J64*(100%-W64))/(1+TASAS!$I$9)))</f>
        <v>0</v>
      </c>
      <c r="K64" s="131">
        <f>+('[1]N EERR UCAFE'!K64*X64)+((('[1]N EERR UCAFE'!K64*(100%-X64))/(1+TASAS!$J$9)))</f>
        <v>0</v>
      </c>
      <c r="L64" s="131">
        <f>+('[1]N EERR UCAFE'!L64*Y64)+((('[1]N EERR UCAFE'!L64*(100%-Y64))/(1+TASAS!$K$9)))</f>
        <v>0</v>
      </c>
      <c r="M64" s="131">
        <f>+('[1]N EERR UCAFE'!M64*Z64)+((('[1]N EERR UCAFE'!M64*(100%-Z64))/(1+TASAS!$L$9)))</f>
        <v>0</v>
      </c>
      <c r="N64" s="131">
        <f>+('[1]N EERR UCAFE'!N64*AA64)+((('[1]N EERR UCAFE'!N64*(100%-AA64))/(1+TASAS!$M$9)))</f>
        <v>0</v>
      </c>
      <c r="O64" s="194">
        <f t="shared" si="3"/>
        <v>0</v>
      </c>
      <c r="P64" s="303">
        <v>0</v>
      </c>
      <c r="Q64" s="303">
        <v>0</v>
      </c>
      <c r="R64" s="303">
        <v>0</v>
      </c>
      <c r="S64" s="303">
        <v>0</v>
      </c>
      <c r="T64" s="303">
        <v>0</v>
      </c>
      <c r="U64" s="303">
        <v>0</v>
      </c>
      <c r="V64" s="303">
        <v>0</v>
      </c>
      <c r="W64" s="303">
        <v>0</v>
      </c>
      <c r="X64" s="303">
        <v>0</v>
      </c>
      <c r="Y64" s="303">
        <v>0</v>
      </c>
      <c r="Z64" s="303">
        <v>0</v>
      </c>
      <c r="AA64" s="303">
        <v>0</v>
      </c>
    </row>
    <row r="65" spans="1:27" outlineLevel="1" x14ac:dyDescent="0.3">
      <c r="A65" s="203" t="s">
        <v>256</v>
      </c>
      <c r="B65" s="131"/>
      <c r="C65" s="131">
        <f>+('[1]N EERR UCAFE'!C65*P65)+((('[1]N EERR UCAFE'!C65*(100%-P65))/(1+TASAS!$B$9)))</f>
        <v>0</v>
      </c>
      <c r="D65" s="131">
        <f>+('[1]N EERR UCAFE'!D65*Q65)+((('[1]N EERR UCAFE'!D65*(100%-Q65))/(1+TASAS!$C$9)))</f>
        <v>0</v>
      </c>
      <c r="E65" s="131">
        <f>+('[1]N EERR UCAFE'!E65*R65)+((('[1]N EERR UCAFE'!E65*(100%-R65))/(1+TASAS!$D$9)))</f>
        <v>0</v>
      </c>
      <c r="F65" s="131">
        <f>+('[1]N EERR UCAFE'!F65*S65)+((('[1]N EERR UCAFE'!F65*(100%-S65))/(1+TASAS!$E$9)))</f>
        <v>0</v>
      </c>
      <c r="G65" s="131">
        <f>+('[1]N EERR UCAFE'!G65*T65)+((('[1]N EERR UCAFE'!G65*(100%-T65))/(1+TASAS!$F$9)))</f>
        <v>0</v>
      </c>
      <c r="H65" s="131">
        <f>+('[1]N EERR UCAFE'!H65*U65)+((('[1]N EERR UCAFE'!H65*(100%-U65))/(1+TASAS!$G$9)))</f>
        <v>0</v>
      </c>
      <c r="I65" s="131">
        <f>+('[1]N EERR UCAFE'!I65*V65)+((('[1]N EERR UCAFE'!I65*(100%-V65))/(1+TASAS!$H$9)))</f>
        <v>0</v>
      </c>
      <c r="J65" s="131">
        <f>+('[1]N EERR UCAFE'!J65*W65)+((('[1]N EERR UCAFE'!J65*(100%-W65))/(1+TASAS!$I$9)))</f>
        <v>0</v>
      </c>
      <c r="K65" s="131">
        <f>+('[1]N EERR UCAFE'!K65*X65)+((('[1]N EERR UCAFE'!K65*(100%-X65))/(1+TASAS!$J$9)))</f>
        <v>0</v>
      </c>
      <c r="L65" s="131">
        <f>+('[1]N EERR UCAFE'!L65*Y65)+((('[1]N EERR UCAFE'!L65*(100%-Y65))/(1+TASAS!$K$9)))</f>
        <v>0</v>
      </c>
      <c r="M65" s="131">
        <f>+('[1]N EERR UCAFE'!M65*Z65)+((('[1]N EERR UCAFE'!M65*(100%-Z65))/(1+TASAS!$L$9)))</f>
        <v>0</v>
      </c>
      <c r="N65" s="131">
        <f>+('[1]N EERR UCAFE'!N65*AA65)+((('[1]N EERR UCAFE'!N65*(100%-AA65))/(1+TASAS!$M$9)))</f>
        <v>0</v>
      </c>
      <c r="O65" s="194">
        <f t="shared" si="3"/>
        <v>0</v>
      </c>
      <c r="P65" s="303">
        <v>0</v>
      </c>
      <c r="Q65" s="303">
        <v>0</v>
      </c>
      <c r="R65" s="303">
        <v>0</v>
      </c>
      <c r="S65" s="303">
        <v>0</v>
      </c>
      <c r="T65" s="303">
        <v>0</v>
      </c>
      <c r="U65" s="303">
        <v>0</v>
      </c>
      <c r="V65" s="303">
        <v>0</v>
      </c>
      <c r="W65" s="303">
        <v>0</v>
      </c>
      <c r="X65" s="303">
        <v>0</v>
      </c>
      <c r="Y65" s="303">
        <v>0</v>
      </c>
      <c r="Z65" s="303">
        <v>0</v>
      </c>
      <c r="AA65" s="303">
        <v>0</v>
      </c>
    </row>
    <row r="66" spans="1:27" outlineLevel="1" x14ac:dyDescent="0.3">
      <c r="A66" s="203" t="s">
        <v>257</v>
      </c>
      <c r="B66" s="131"/>
      <c r="C66" s="131">
        <f>+('[1]N EERR UCAFE'!C66*P66)+((('[1]N EERR UCAFE'!C66*(100%-P66))/(1+TASAS!$B$9)))</f>
        <v>0</v>
      </c>
      <c r="D66" s="131">
        <f>+('[1]N EERR UCAFE'!D66*Q66)+((('[1]N EERR UCAFE'!D66*(100%-Q66))/(1+TASAS!$C$9)))</f>
        <v>0</v>
      </c>
      <c r="E66" s="131">
        <f>+('[1]N EERR UCAFE'!E66*R66)+((('[1]N EERR UCAFE'!E66*(100%-R66))/(1+TASAS!$D$9)))</f>
        <v>0</v>
      </c>
      <c r="F66" s="131">
        <f>+('[1]N EERR UCAFE'!F66*S66)+((('[1]N EERR UCAFE'!F66*(100%-S66))/(1+TASAS!$E$9)))</f>
        <v>0</v>
      </c>
      <c r="G66" s="131">
        <f>+('[1]N EERR UCAFE'!G66*T66)+((('[1]N EERR UCAFE'!G66*(100%-T66))/(1+TASAS!$F$9)))</f>
        <v>0</v>
      </c>
      <c r="H66" s="131">
        <f>+('[1]N EERR UCAFE'!H66*U66)+((('[1]N EERR UCAFE'!H66*(100%-U66))/(1+TASAS!$G$9)))</f>
        <v>0</v>
      </c>
      <c r="I66" s="131">
        <f>+('[1]N EERR UCAFE'!I66*V66)+((('[1]N EERR UCAFE'!I66*(100%-V66))/(1+TASAS!$H$9)))</f>
        <v>0</v>
      </c>
      <c r="J66" s="131">
        <f>+('[1]N EERR UCAFE'!J66*W66)+((('[1]N EERR UCAFE'!J66*(100%-W66))/(1+TASAS!$I$9)))</f>
        <v>0</v>
      </c>
      <c r="K66" s="131">
        <f>+('[1]N EERR UCAFE'!K66*X66)+((('[1]N EERR UCAFE'!K66*(100%-X66))/(1+TASAS!$J$9)))</f>
        <v>0</v>
      </c>
      <c r="L66" s="131">
        <f>+('[1]N EERR UCAFE'!L66*Y66)+((('[1]N EERR UCAFE'!L66*(100%-Y66))/(1+TASAS!$K$9)))</f>
        <v>0</v>
      </c>
      <c r="M66" s="131">
        <f>+('[1]N EERR UCAFE'!M66*Z66)+((('[1]N EERR UCAFE'!M66*(100%-Z66))/(1+TASAS!$L$9)))</f>
        <v>0</v>
      </c>
      <c r="N66" s="131">
        <f>+('[1]N EERR UCAFE'!N66*AA66)+((('[1]N EERR UCAFE'!N66*(100%-AA66))/(1+TASAS!$M$9)))</f>
        <v>0</v>
      </c>
      <c r="O66" s="194">
        <f t="shared" si="3"/>
        <v>0</v>
      </c>
      <c r="P66" s="303">
        <v>1</v>
      </c>
      <c r="Q66" s="303">
        <v>1</v>
      </c>
      <c r="R66" s="303">
        <v>1</v>
      </c>
      <c r="S66" s="303">
        <v>1</v>
      </c>
      <c r="T66" s="303">
        <v>1</v>
      </c>
      <c r="U66" s="303">
        <v>1</v>
      </c>
      <c r="V66" s="303">
        <v>1</v>
      </c>
      <c r="W66" s="303">
        <v>1</v>
      </c>
      <c r="X66" s="303">
        <v>1</v>
      </c>
      <c r="Y66" s="303">
        <v>1</v>
      </c>
      <c r="Z66" s="303">
        <v>1</v>
      </c>
      <c r="AA66" s="303">
        <v>1</v>
      </c>
    </row>
    <row r="67" spans="1:27" outlineLevel="1" x14ac:dyDescent="0.3">
      <c r="A67" s="203" t="s">
        <v>258</v>
      </c>
      <c r="B67" s="131"/>
      <c r="C67" s="131">
        <f>+('[1]N EERR UCAFE'!C67*P67)+((('[1]N EERR UCAFE'!C67*(100%-P67))/(1+TASAS!$B$9)))</f>
        <v>0</v>
      </c>
      <c r="D67" s="131">
        <f>+('[1]N EERR UCAFE'!D67*Q67)+((('[1]N EERR UCAFE'!D67*(100%-Q67))/(1+TASAS!$C$9)))</f>
        <v>0</v>
      </c>
      <c r="E67" s="131">
        <f>+('[1]N EERR UCAFE'!E67*R67)+((('[1]N EERR UCAFE'!E67*(100%-R67))/(1+TASAS!$D$9)))</f>
        <v>0</v>
      </c>
      <c r="F67" s="131">
        <f>+('[1]N EERR UCAFE'!F67*S67)+((('[1]N EERR UCAFE'!F67*(100%-S67))/(1+TASAS!$E$9)))</f>
        <v>0</v>
      </c>
      <c r="G67" s="131">
        <f>+('[1]N EERR UCAFE'!G67*T67)+((('[1]N EERR UCAFE'!G67*(100%-T67))/(1+TASAS!$F$9)))</f>
        <v>0</v>
      </c>
      <c r="H67" s="131">
        <f>+('[1]N EERR UCAFE'!H67*U67)+((('[1]N EERR UCAFE'!H67*(100%-U67))/(1+TASAS!$G$9)))</f>
        <v>0</v>
      </c>
      <c r="I67" s="131">
        <f>+('[1]N EERR UCAFE'!I67*V67)+((('[1]N EERR UCAFE'!I67*(100%-V67))/(1+TASAS!$H$9)))</f>
        <v>0</v>
      </c>
      <c r="J67" s="131">
        <f>+('[1]N EERR UCAFE'!J67*W67)+((('[1]N EERR UCAFE'!J67*(100%-W67))/(1+TASAS!$I$9)))</f>
        <v>0</v>
      </c>
      <c r="K67" s="131">
        <f>+('[1]N EERR UCAFE'!K67*X67)+((('[1]N EERR UCAFE'!K67*(100%-X67))/(1+TASAS!$J$9)))</f>
        <v>0</v>
      </c>
      <c r="L67" s="131">
        <f>+('[1]N EERR UCAFE'!L67*Y67)+((('[1]N EERR UCAFE'!L67*(100%-Y67))/(1+TASAS!$K$9)))</f>
        <v>0</v>
      </c>
      <c r="M67" s="131">
        <f>+('[1]N EERR UCAFE'!M67*Z67)+((('[1]N EERR UCAFE'!M67*(100%-Z67))/(1+TASAS!$L$9)))</f>
        <v>0</v>
      </c>
      <c r="N67" s="131">
        <f>+('[1]N EERR UCAFE'!N67*AA67)+((('[1]N EERR UCAFE'!N67*(100%-AA67))/(1+TASAS!$M$9)))</f>
        <v>0</v>
      </c>
      <c r="O67" s="194">
        <f t="shared" si="3"/>
        <v>0</v>
      </c>
      <c r="P67" s="303">
        <v>0</v>
      </c>
      <c r="Q67" s="303">
        <v>0</v>
      </c>
      <c r="R67" s="303">
        <v>0</v>
      </c>
      <c r="S67" s="303">
        <v>0</v>
      </c>
      <c r="T67" s="303">
        <v>0</v>
      </c>
      <c r="U67" s="303">
        <v>0</v>
      </c>
      <c r="V67" s="303">
        <v>0</v>
      </c>
      <c r="W67" s="303">
        <v>0</v>
      </c>
      <c r="X67" s="303">
        <v>0</v>
      </c>
      <c r="Y67" s="303">
        <v>0</v>
      </c>
      <c r="Z67" s="303">
        <v>0</v>
      </c>
      <c r="AA67" s="303">
        <v>0</v>
      </c>
    </row>
    <row r="68" spans="1:27" outlineLevel="1" x14ac:dyDescent="0.3">
      <c r="A68" s="203" t="s">
        <v>259</v>
      </c>
      <c r="B68" s="131"/>
      <c r="C68" s="131">
        <f>+('[1]N EERR UCAFE'!C68*P68)+((('[1]N EERR UCAFE'!C68*(100%-P68))/(1+TASAS!$B$9)))</f>
        <v>0</v>
      </c>
      <c r="D68" s="131">
        <f>+('[1]N EERR UCAFE'!D68*Q68)+((('[1]N EERR UCAFE'!D68*(100%-Q68))/(1+TASAS!$C$9)))</f>
        <v>0</v>
      </c>
      <c r="E68" s="131">
        <f>+('[1]N EERR UCAFE'!E68*R68)+((('[1]N EERR UCAFE'!E68*(100%-R68))/(1+TASAS!$D$9)))</f>
        <v>0</v>
      </c>
      <c r="F68" s="131">
        <f>+('[1]N EERR UCAFE'!F68*S68)+((('[1]N EERR UCAFE'!F68*(100%-S68))/(1+TASAS!$E$9)))</f>
        <v>0</v>
      </c>
      <c r="G68" s="131">
        <f>+('[1]N EERR UCAFE'!G68*T68)+((('[1]N EERR UCAFE'!G68*(100%-T68))/(1+TASAS!$F$9)))</f>
        <v>0</v>
      </c>
      <c r="H68" s="131">
        <f>+('[1]N EERR UCAFE'!H68*U68)+((('[1]N EERR UCAFE'!H68*(100%-U68))/(1+TASAS!$G$9)))</f>
        <v>0</v>
      </c>
      <c r="I68" s="131">
        <f>+('[1]N EERR UCAFE'!I68*V68)+((('[1]N EERR UCAFE'!I68*(100%-V68))/(1+TASAS!$H$9)))</f>
        <v>0</v>
      </c>
      <c r="J68" s="131">
        <f>+('[1]N EERR UCAFE'!J68*W68)+((('[1]N EERR UCAFE'!J68*(100%-W68))/(1+TASAS!$I$9)))</f>
        <v>0</v>
      </c>
      <c r="K68" s="131">
        <f>+('[1]N EERR UCAFE'!K68*X68)+((('[1]N EERR UCAFE'!K68*(100%-X68))/(1+TASAS!$J$9)))</f>
        <v>0</v>
      </c>
      <c r="L68" s="131">
        <f>+('[1]N EERR UCAFE'!L68*Y68)+((('[1]N EERR UCAFE'!L68*(100%-Y68))/(1+TASAS!$K$9)))</f>
        <v>0</v>
      </c>
      <c r="M68" s="131">
        <f>+('[1]N EERR UCAFE'!M68*Z68)+((('[1]N EERR UCAFE'!M68*(100%-Z68))/(1+TASAS!$L$9)))</f>
        <v>0</v>
      </c>
      <c r="N68" s="131">
        <f>+('[1]N EERR UCAFE'!N68*AA68)+((('[1]N EERR UCAFE'!N68*(100%-AA68))/(1+TASAS!$M$9)))</f>
        <v>0</v>
      </c>
      <c r="O68" s="194">
        <f t="shared" si="3"/>
        <v>0</v>
      </c>
      <c r="P68" s="303">
        <v>0</v>
      </c>
      <c r="Q68" s="303">
        <v>0</v>
      </c>
      <c r="R68" s="303">
        <v>0</v>
      </c>
      <c r="S68" s="303">
        <v>0</v>
      </c>
      <c r="T68" s="303">
        <v>0</v>
      </c>
      <c r="U68" s="303">
        <v>0</v>
      </c>
      <c r="V68" s="303">
        <v>0</v>
      </c>
      <c r="W68" s="303">
        <v>0</v>
      </c>
      <c r="X68" s="303">
        <v>0</v>
      </c>
      <c r="Y68" s="303">
        <v>0</v>
      </c>
      <c r="Z68" s="303">
        <v>0</v>
      </c>
      <c r="AA68" s="303">
        <v>0</v>
      </c>
    </row>
    <row r="69" spans="1:27" outlineLevel="1" x14ac:dyDescent="0.3">
      <c r="A69" s="203" t="s">
        <v>260</v>
      </c>
      <c r="B69" s="131"/>
      <c r="C69" s="131">
        <f>+('[1]N EERR UCAFE'!C69*P69)+((('[1]N EERR UCAFE'!C69*(100%-P69))/(1+TASAS!$B$9)))</f>
        <v>0</v>
      </c>
      <c r="D69" s="131">
        <f>+('[1]N EERR UCAFE'!D69*Q69)+((('[1]N EERR UCAFE'!D69*(100%-Q69))/(1+TASAS!$C$9)))</f>
        <v>0</v>
      </c>
      <c r="E69" s="131">
        <f>+('[1]N EERR UCAFE'!E69*R69)+((('[1]N EERR UCAFE'!E69*(100%-R69))/(1+TASAS!$D$9)))</f>
        <v>0</v>
      </c>
      <c r="F69" s="131">
        <f>+('[1]N EERR UCAFE'!F69*S69)+((('[1]N EERR UCAFE'!F69*(100%-S69))/(1+TASAS!$E$9)))</f>
        <v>0</v>
      </c>
      <c r="G69" s="131">
        <f>+('[1]N EERR UCAFE'!G69*T69)+((('[1]N EERR UCAFE'!G69*(100%-T69))/(1+TASAS!$F$9)))</f>
        <v>0</v>
      </c>
      <c r="H69" s="131">
        <f>+('[1]N EERR UCAFE'!H69*U69)+((('[1]N EERR UCAFE'!H69*(100%-U69))/(1+TASAS!$G$9)))</f>
        <v>0</v>
      </c>
      <c r="I69" s="131">
        <f>+('[1]N EERR UCAFE'!I69*V69)+((('[1]N EERR UCAFE'!I69*(100%-V69))/(1+TASAS!$H$9)))</f>
        <v>0</v>
      </c>
      <c r="J69" s="131">
        <f>+('[1]N EERR UCAFE'!J69*W69)+((('[1]N EERR UCAFE'!J69*(100%-W69))/(1+TASAS!$I$9)))</f>
        <v>0</v>
      </c>
      <c r="K69" s="131">
        <f>+('[1]N EERR UCAFE'!K69*X69)+((('[1]N EERR UCAFE'!K69*(100%-X69))/(1+TASAS!$J$9)))</f>
        <v>0</v>
      </c>
      <c r="L69" s="131">
        <f>+('[1]N EERR UCAFE'!L69*Y69)+((('[1]N EERR UCAFE'!L69*(100%-Y69))/(1+TASAS!$K$9)))</f>
        <v>0</v>
      </c>
      <c r="M69" s="131">
        <f>+('[1]N EERR UCAFE'!M69*Z69)+((('[1]N EERR UCAFE'!M69*(100%-Z69))/(1+TASAS!$L$9)))</f>
        <v>0</v>
      </c>
      <c r="N69" s="131">
        <f>+('[1]N EERR UCAFE'!N69*AA69)+((('[1]N EERR UCAFE'!N69*(100%-AA69))/(1+TASAS!$M$9)))</f>
        <v>0</v>
      </c>
      <c r="O69" s="194">
        <f t="shared" si="3"/>
        <v>0</v>
      </c>
      <c r="P69" s="303">
        <v>0</v>
      </c>
      <c r="Q69" s="303">
        <v>0</v>
      </c>
      <c r="R69" s="303">
        <v>0</v>
      </c>
      <c r="S69" s="303">
        <v>0</v>
      </c>
      <c r="T69" s="303">
        <v>0</v>
      </c>
      <c r="U69" s="303">
        <v>0</v>
      </c>
      <c r="V69" s="303">
        <v>0</v>
      </c>
      <c r="W69" s="303">
        <v>0</v>
      </c>
      <c r="X69" s="303">
        <v>0</v>
      </c>
      <c r="Y69" s="303">
        <v>0</v>
      </c>
      <c r="Z69" s="303">
        <v>0</v>
      </c>
      <c r="AA69" s="303">
        <v>0</v>
      </c>
    </row>
    <row r="70" spans="1:27" outlineLevel="1" x14ac:dyDescent="0.3">
      <c r="A70" s="203" t="s">
        <v>261</v>
      </c>
      <c r="B70" s="131"/>
      <c r="C70" s="131">
        <f>+('[1]N EERR UCAFE'!C70*P70)+((('[1]N EERR UCAFE'!C70*(100%-P70))/(1+TASAS!$B$9)))</f>
        <v>0</v>
      </c>
      <c r="D70" s="131">
        <f>+('[1]N EERR UCAFE'!D70*Q70)+((('[1]N EERR UCAFE'!D70*(100%-Q70))/(1+TASAS!$C$9)))</f>
        <v>0</v>
      </c>
      <c r="E70" s="131">
        <f>+('[1]N EERR UCAFE'!E70*R70)+((('[1]N EERR UCAFE'!E70*(100%-R70))/(1+TASAS!$D$9)))</f>
        <v>0</v>
      </c>
      <c r="F70" s="131">
        <f>+('[1]N EERR UCAFE'!F70*S70)+((('[1]N EERR UCAFE'!F70*(100%-S70))/(1+TASAS!$E$9)))</f>
        <v>0</v>
      </c>
      <c r="G70" s="131">
        <f>+('[1]N EERR UCAFE'!G70*T70)+((('[1]N EERR UCAFE'!G70*(100%-T70))/(1+TASAS!$F$9)))</f>
        <v>0</v>
      </c>
      <c r="H70" s="131">
        <f>+('[1]N EERR UCAFE'!H70*U70)+((('[1]N EERR UCAFE'!H70*(100%-U70))/(1+TASAS!$G$9)))</f>
        <v>0</v>
      </c>
      <c r="I70" s="131">
        <f>+('[1]N EERR UCAFE'!I70*V70)+((('[1]N EERR UCAFE'!I70*(100%-V70))/(1+TASAS!$H$9)))</f>
        <v>0</v>
      </c>
      <c r="J70" s="131">
        <f>+('[1]N EERR UCAFE'!J70*W70)+((('[1]N EERR UCAFE'!J70*(100%-W70))/(1+TASAS!$I$9)))</f>
        <v>0</v>
      </c>
      <c r="K70" s="131">
        <f>+('[1]N EERR UCAFE'!K70*X70)+((('[1]N EERR UCAFE'!K70*(100%-X70))/(1+TASAS!$J$9)))</f>
        <v>0</v>
      </c>
      <c r="L70" s="131">
        <f>+('[1]N EERR UCAFE'!L70*Y70)+((('[1]N EERR UCAFE'!L70*(100%-Y70))/(1+TASAS!$K$9)))</f>
        <v>0</v>
      </c>
      <c r="M70" s="131">
        <f>+('[1]N EERR UCAFE'!M70*Z70)+((('[1]N EERR UCAFE'!M70*(100%-Z70))/(1+TASAS!$L$9)))</f>
        <v>0</v>
      </c>
      <c r="N70" s="131">
        <f>+('[1]N EERR UCAFE'!N70*AA70)+((('[1]N EERR UCAFE'!N70*(100%-AA70))/(1+TASAS!$M$9)))</f>
        <v>0</v>
      </c>
      <c r="O70" s="194">
        <f t="shared" si="3"/>
        <v>0</v>
      </c>
      <c r="P70" s="303">
        <v>0</v>
      </c>
      <c r="Q70" s="303">
        <v>0</v>
      </c>
      <c r="R70" s="303">
        <v>0</v>
      </c>
      <c r="S70" s="303">
        <v>0</v>
      </c>
      <c r="T70" s="303">
        <v>0</v>
      </c>
      <c r="U70" s="303">
        <v>0</v>
      </c>
      <c r="V70" s="303">
        <v>0</v>
      </c>
      <c r="W70" s="303">
        <v>0</v>
      </c>
      <c r="X70" s="303">
        <v>0</v>
      </c>
      <c r="Y70" s="303">
        <v>0</v>
      </c>
      <c r="Z70" s="303">
        <v>0</v>
      </c>
      <c r="AA70" s="303">
        <v>0</v>
      </c>
    </row>
    <row r="71" spans="1:27" outlineLevel="1" x14ac:dyDescent="0.3">
      <c r="A71" s="203" t="s">
        <v>262</v>
      </c>
      <c r="B71" s="131"/>
      <c r="C71" s="131">
        <f>+('[1]N EERR UCAFE'!C71*P71)+((('[1]N EERR UCAFE'!C71*(100%-P71))/(1+TASAS!$B$9)))</f>
        <v>0</v>
      </c>
      <c r="D71" s="131">
        <f>+('[1]N EERR UCAFE'!D71*Q71)+((('[1]N EERR UCAFE'!D71*(100%-Q71))/(1+TASAS!$C$9)))</f>
        <v>0</v>
      </c>
      <c r="E71" s="131">
        <f>+('[1]N EERR UCAFE'!E71*R71)+((('[1]N EERR UCAFE'!E71*(100%-R71))/(1+TASAS!$D$9)))</f>
        <v>0</v>
      </c>
      <c r="F71" s="131">
        <f>+('[1]N EERR UCAFE'!F71*S71)+((('[1]N EERR UCAFE'!F71*(100%-S71))/(1+TASAS!$E$9)))</f>
        <v>0</v>
      </c>
      <c r="G71" s="131">
        <f>+('[1]N EERR UCAFE'!G71*T71)+((('[1]N EERR UCAFE'!G71*(100%-T71))/(1+TASAS!$F$9)))</f>
        <v>0</v>
      </c>
      <c r="H71" s="131">
        <f>+('[1]N EERR UCAFE'!H71*U71)+((('[1]N EERR UCAFE'!H71*(100%-U71))/(1+TASAS!$G$9)))</f>
        <v>0</v>
      </c>
      <c r="I71" s="131">
        <f>+('[1]N EERR UCAFE'!I71*V71)+((('[1]N EERR UCAFE'!I71*(100%-V71))/(1+TASAS!$H$9)))</f>
        <v>0</v>
      </c>
      <c r="J71" s="131">
        <f>+('[1]N EERR UCAFE'!J71*W71)+((('[1]N EERR UCAFE'!J71*(100%-W71))/(1+TASAS!$I$9)))</f>
        <v>0</v>
      </c>
      <c r="K71" s="131">
        <f>+('[1]N EERR UCAFE'!K71*X71)+((('[1]N EERR UCAFE'!K71*(100%-X71))/(1+TASAS!$J$9)))</f>
        <v>0</v>
      </c>
      <c r="L71" s="131">
        <f>+('[1]N EERR UCAFE'!L71*Y71)+((('[1]N EERR UCAFE'!L71*(100%-Y71))/(1+TASAS!$K$9)))</f>
        <v>0</v>
      </c>
      <c r="M71" s="131">
        <f>+('[1]N EERR UCAFE'!M71*Z71)+((('[1]N EERR UCAFE'!M71*(100%-Z71))/(1+TASAS!$L$9)))</f>
        <v>0</v>
      </c>
      <c r="N71" s="131">
        <f>+('[1]N EERR UCAFE'!N71*AA71)+((('[1]N EERR UCAFE'!N71*(100%-AA71))/(1+TASAS!$M$9)))</f>
        <v>0</v>
      </c>
      <c r="O71" s="194">
        <f t="shared" si="3"/>
        <v>0</v>
      </c>
      <c r="P71" s="303">
        <v>0</v>
      </c>
      <c r="Q71" s="303">
        <v>0</v>
      </c>
      <c r="R71" s="303">
        <v>0</v>
      </c>
      <c r="S71" s="303">
        <v>0</v>
      </c>
      <c r="T71" s="303">
        <v>0</v>
      </c>
      <c r="U71" s="303">
        <v>0</v>
      </c>
      <c r="V71" s="303">
        <v>0</v>
      </c>
      <c r="W71" s="303">
        <v>0</v>
      </c>
      <c r="X71" s="303">
        <v>0</v>
      </c>
      <c r="Y71" s="303">
        <v>0</v>
      </c>
      <c r="Z71" s="303">
        <v>0</v>
      </c>
      <c r="AA71" s="303">
        <v>0</v>
      </c>
    </row>
    <row r="72" spans="1:27" outlineLevel="1" x14ac:dyDescent="0.3">
      <c r="A72" s="203" t="s">
        <v>263</v>
      </c>
      <c r="B72" s="131"/>
      <c r="C72" s="131">
        <f>+('[1]N EERR UCAFE'!C72*P72)+((('[1]N EERR UCAFE'!C72*(100%-P72))/(1+TASAS!$B$9)))</f>
        <v>0</v>
      </c>
      <c r="D72" s="131">
        <f>+('[1]N EERR UCAFE'!D72*Q72)+((('[1]N EERR UCAFE'!D72*(100%-Q72))/(1+TASAS!$C$9)))</f>
        <v>0</v>
      </c>
      <c r="E72" s="131">
        <f>+('[1]N EERR UCAFE'!E72*R72)+((('[1]N EERR UCAFE'!E72*(100%-R72))/(1+TASAS!$D$9)))</f>
        <v>0</v>
      </c>
      <c r="F72" s="131">
        <f>+('[1]N EERR UCAFE'!F72*S72)+((('[1]N EERR UCAFE'!F72*(100%-S72))/(1+TASAS!$E$9)))</f>
        <v>0</v>
      </c>
      <c r="G72" s="131">
        <f>+('[1]N EERR UCAFE'!G72*T72)+((('[1]N EERR UCAFE'!G72*(100%-T72))/(1+TASAS!$F$9)))</f>
        <v>0</v>
      </c>
      <c r="H72" s="131">
        <f>+('[1]N EERR UCAFE'!H72*U72)+((('[1]N EERR UCAFE'!H72*(100%-U72))/(1+TASAS!$G$9)))</f>
        <v>0</v>
      </c>
      <c r="I72" s="131">
        <f>+('[1]N EERR UCAFE'!I72*V72)+((('[1]N EERR UCAFE'!I72*(100%-V72))/(1+TASAS!$H$9)))</f>
        <v>0</v>
      </c>
      <c r="J72" s="131">
        <f>+('[1]N EERR UCAFE'!J72*W72)+((('[1]N EERR UCAFE'!J72*(100%-W72))/(1+TASAS!$I$9)))</f>
        <v>0</v>
      </c>
      <c r="K72" s="131">
        <f>+('[1]N EERR UCAFE'!K72*X72)+((('[1]N EERR UCAFE'!K72*(100%-X72))/(1+TASAS!$J$9)))</f>
        <v>0</v>
      </c>
      <c r="L72" s="131">
        <f>+('[1]N EERR UCAFE'!L72*Y72)+((('[1]N EERR UCAFE'!L72*(100%-Y72))/(1+TASAS!$K$9)))</f>
        <v>0</v>
      </c>
      <c r="M72" s="131">
        <f>+('[1]N EERR UCAFE'!M72*Z72)+((('[1]N EERR UCAFE'!M72*(100%-Z72))/(1+TASAS!$L$9)))</f>
        <v>0</v>
      </c>
      <c r="N72" s="131">
        <f>+('[1]N EERR UCAFE'!N72*AA72)+((('[1]N EERR UCAFE'!N72*(100%-AA72))/(1+TASAS!$M$9)))</f>
        <v>0</v>
      </c>
      <c r="O72" s="194">
        <f t="shared" si="3"/>
        <v>0</v>
      </c>
      <c r="P72" s="303">
        <v>0</v>
      </c>
      <c r="Q72" s="303">
        <v>0</v>
      </c>
      <c r="R72" s="303">
        <v>0</v>
      </c>
      <c r="S72" s="303">
        <v>0</v>
      </c>
      <c r="T72" s="303">
        <v>0</v>
      </c>
      <c r="U72" s="303">
        <v>0</v>
      </c>
      <c r="V72" s="303">
        <v>0</v>
      </c>
      <c r="W72" s="303">
        <v>0</v>
      </c>
      <c r="X72" s="303">
        <v>0</v>
      </c>
      <c r="Y72" s="303">
        <v>0</v>
      </c>
      <c r="Z72" s="303">
        <v>0</v>
      </c>
      <c r="AA72" s="303">
        <v>0</v>
      </c>
    </row>
    <row r="73" spans="1:27" outlineLevel="1" x14ac:dyDescent="0.3">
      <c r="A73" s="203" t="s">
        <v>264</v>
      </c>
      <c r="B73" s="131"/>
      <c r="C73" s="131">
        <f>+('[1]N EERR UCAFE'!C73*P73)+((('[1]N EERR UCAFE'!C73*(100%-P73))/(1+TASAS!$B$9)))</f>
        <v>0</v>
      </c>
      <c r="D73" s="131">
        <f>+('[1]N EERR UCAFE'!D73*Q73)+((('[1]N EERR UCAFE'!D73*(100%-Q73))/(1+TASAS!$C$9)))</f>
        <v>0</v>
      </c>
      <c r="E73" s="131">
        <f>+('[1]N EERR UCAFE'!E73*R73)+((('[1]N EERR UCAFE'!E73*(100%-R73))/(1+TASAS!$D$9)))</f>
        <v>0</v>
      </c>
      <c r="F73" s="131">
        <f>+('[1]N EERR UCAFE'!F73*S73)+((('[1]N EERR UCAFE'!F73*(100%-S73))/(1+TASAS!$E$9)))</f>
        <v>0</v>
      </c>
      <c r="G73" s="131">
        <f>+('[1]N EERR UCAFE'!G73*T73)+((('[1]N EERR UCAFE'!G73*(100%-T73))/(1+TASAS!$F$9)))</f>
        <v>0</v>
      </c>
      <c r="H73" s="131">
        <f>+('[1]N EERR UCAFE'!H73*U73)+((('[1]N EERR UCAFE'!H73*(100%-U73))/(1+TASAS!$G$9)))</f>
        <v>0</v>
      </c>
      <c r="I73" s="131">
        <f>+('[1]N EERR UCAFE'!I73*V73)+((('[1]N EERR UCAFE'!I73*(100%-V73))/(1+TASAS!$H$9)))</f>
        <v>0</v>
      </c>
      <c r="J73" s="131">
        <f>+('[1]N EERR UCAFE'!J73*W73)+((('[1]N EERR UCAFE'!J73*(100%-W73))/(1+TASAS!$I$9)))</f>
        <v>0</v>
      </c>
      <c r="K73" s="131">
        <f>+('[1]N EERR UCAFE'!K73*X73)+((('[1]N EERR UCAFE'!K73*(100%-X73))/(1+TASAS!$J$9)))</f>
        <v>0</v>
      </c>
      <c r="L73" s="131">
        <f>+('[1]N EERR UCAFE'!L73*Y73)+((('[1]N EERR UCAFE'!L73*(100%-Y73))/(1+TASAS!$K$9)))</f>
        <v>0</v>
      </c>
      <c r="M73" s="131">
        <f>+('[1]N EERR UCAFE'!M73*Z73)+((('[1]N EERR UCAFE'!M73*(100%-Z73))/(1+TASAS!$L$9)))</f>
        <v>0</v>
      </c>
      <c r="N73" s="131">
        <f>+('[1]N EERR UCAFE'!N73*AA73)+((('[1]N EERR UCAFE'!N73*(100%-AA73))/(1+TASAS!$M$9)))</f>
        <v>0</v>
      </c>
      <c r="O73" s="194">
        <f t="shared" si="3"/>
        <v>0</v>
      </c>
      <c r="P73" s="303">
        <v>0</v>
      </c>
      <c r="Q73" s="303">
        <v>0</v>
      </c>
      <c r="R73" s="303">
        <v>0</v>
      </c>
      <c r="S73" s="303">
        <v>0</v>
      </c>
      <c r="T73" s="303">
        <v>0</v>
      </c>
      <c r="U73" s="303">
        <v>0</v>
      </c>
      <c r="V73" s="303">
        <v>0</v>
      </c>
      <c r="W73" s="303">
        <v>0</v>
      </c>
      <c r="X73" s="303">
        <v>0</v>
      </c>
      <c r="Y73" s="303">
        <v>0</v>
      </c>
      <c r="Z73" s="303">
        <v>0</v>
      </c>
      <c r="AA73" s="303">
        <v>0</v>
      </c>
    </row>
    <row r="74" spans="1:27" outlineLevel="1" x14ac:dyDescent="0.3">
      <c r="A74" s="203" t="s">
        <v>265</v>
      </c>
      <c r="B74" s="131"/>
      <c r="C74" s="131">
        <f>+('[1]N EERR UCAFE'!C74*P74)+((('[1]N EERR UCAFE'!C74*(100%-P74))/(1+TASAS!$B$9)))</f>
        <v>0</v>
      </c>
      <c r="D74" s="131">
        <f>+('[1]N EERR UCAFE'!D74*Q74)+((('[1]N EERR UCAFE'!D74*(100%-Q74))/(1+TASAS!$C$9)))</f>
        <v>0</v>
      </c>
      <c r="E74" s="131">
        <f>+('[1]N EERR UCAFE'!E74*R74)+((('[1]N EERR UCAFE'!E74*(100%-R74))/(1+TASAS!$D$9)))</f>
        <v>17.427552232449187</v>
      </c>
      <c r="F74" s="131">
        <f>+('[1]N EERR UCAFE'!F74*S74)+((('[1]N EERR UCAFE'!F74*(100%-S74))/(1+TASAS!$E$9)))</f>
        <v>0</v>
      </c>
      <c r="G74" s="131">
        <f>+('[1]N EERR UCAFE'!G74*T74)+((('[1]N EERR UCAFE'!G74*(100%-T74))/(1+TASAS!$F$9)))</f>
        <v>0</v>
      </c>
      <c r="H74" s="131">
        <f>+('[1]N EERR UCAFE'!H74*U74)+((('[1]N EERR UCAFE'!H74*(100%-U74))/(1+TASAS!$G$9)))</f>
        <v>0</v>
      </c>
      <c r="I74" s="131">
        <f>+('[1]N EERR UCAFE'!I74*V74)+((('[1]N EERR UCAFE'!I74*(100%-V74))/(1+TASAS!$H$9)))</f>
        <v>0</v>
      </c>
      <c r="J74" s="131">
        <f>+('[1]N EERR UCAFE'!J74*W74)+((('[1]N EERR UCAFE'!J74*(100%-W74))/(1+TASAS!$I$9)))</f>
        <v>0</v>
      </c>
      <c r="K74" s="131">
        <f>+('[1]N EERR UCAFE'!K74*X74)+((('[1]N EERR UCAFE'!K74*(100%-X74))/(1+TASAS!$J$9)))</f>
        <v>0</v>
      </c>
      <c r="L74" s="131">
        <f>+('[1]N EERR UCAFE'!L74*Y74)+((('[1]N EERR UCAFE'!L74*(100%-Y74))/(1+TASAS!$K$9)))</f>
        <v>0</v>
      </c>
      <c r="M74" s="131">
        <f>+('[1]N EERR UCAFE'!M74*Z74)+((('[1]N EERR UCAFE'!M74*(100%-Z74))/(1+TASAS!$L$9)))</f>
        <v>0</v>
      </c>
      <c r="N74" s="131">
        <f>+('[1]N EERR UCAFE'!N74*AA74)+((('[1]N EERR UCAFE'!N74*(100%-AA74))/(1+TASAS!$M$9)))</f>
        <v>0</v>
      </c>
      <c r="O74" s="194">
        <f t="shared" si="3"/>
        <v>17.427552232449187</v>
      </c>
      <c r="P74" s="303">
        <v>0</v>
      </c>
      <c r="Q74" s="303">
        <v>0</v>
      </c>
      <c r="R74" s="303">
        <v>0</v>
      </c>
      <c r="S74" s="303">
        <v>0</v>
      </c>
      <c r="T74" s="303">
        <v>0</v>
      </c>
      <c r="U74" s="303">
        <v>0</v>
      </c>
      <c r="V74" s="303">
        <v>0</v>
      </c>
      <c r="W74" s="303">
        <v>0</v>
      </c>
      <c r="X74" s="303">
        <v>0</v>
      </c>
      <c r="Y74" s="303">
        <v>0</v>
      </c>
      <c r="Z74" s="303">
        <v>0</v>
      </c>
      <c r="AA74" s="303">
        <v>0</v>
      </c>
    </row>
    <row r="75" spans="1:27" outlineLevel="1" x14ac:dyDescent="0.3">
      <c r="A75" s="203" t="s">
        <v>266</v>
      </c>
      <c r="B75" s="131"/>
      <c r="C75" s="131">
        <f>+('[1]N EERR UCAFE'!C75*P75)+((('[1]N EERR UCAFE'!C75*(100%-P75))/(1+TASAS!$B$9)))</f>
        <v>0</v>
      </c>
      <c r="D75" s="131">
        <f>+('[1]N EERR UCAFE'!D75*Q75)+((('[1]N EERR UCAFE'!D75*(100%-Q75))/(1+TASAS!$C$9)))</f>
        <v>0</v>
      </c>
      <c r="E75" s="131">
        <f>+('[1]N EERR UCAFE'!E75*R75)+((('[1]N EERR UCAFE'!E75*(100%-R75))/(1+TASAS!$D$9)))</f>
        <v>0</v>
      </c>
      <c r="F75" s="131">
        <f>+('[1]N EERR UCAFE'!F75*S75)+((('[1]N EERR UCAFE'!F75*(100%-S75))/(1+TASAS!$E$9)))</f>
        <v>0</v>
      </c>
      <c r="G75" s="131">
        <f>+('[1]N EERR UCAFE'!G75*T75)+((('[1]N EERR UCAFE'!G75*(100%-T75))/(1+TASAS!$F$9)))</f>
        <v>0</v>
      </c>
      <c r="H75" s="131">
        <f>+('[1]N EERR UCAFE'!H75*U75)+((('[1]N EERR UCAFE'!H75*(100%-U75))/(1+TASAS!$G$9)))</f>
        <v>0</v>
      </c>
      <c r="I75" s="131">
        <f>+('[1]N EERR UCAFE'!I75*V75)+((('[1]N EERR UCAFE'!I75*(100%-V75))/(1+TASAS!$H$9)))</f>
        <v>0</v>
      </c>
      <c r="J75" s="131">
        <f>+('[1]N EERR UCAFE'!J75*W75)+((('[1]N EERR UCAFE'!J75*(100%-W75))/(1+TASAS!$I$9)))</f>
        <v>0</v>
      </c>
      <c r="K75" s="131">
        <f>+('[1]N EERR UCAFE'!K75*X75)+((('[1]N EERR UCAFE'!K75*(100%-X75))/(1+TASAS!$J$9)))</f>
        <v>0</v>
      </c>
      <c r="L75" s="131">
        <f>+('[1]N EERR UCAFE'!L75*Y75)+((('[1]N EERR UCAFE'!L75*(100%-Y75))/(1+TASAS!$K$9)))</f>
        <v>0</v>
      </c>
      <c r="M75" s="131">
        <f>+('[1]N EERR UCAFE'!M75*Z75)+((('[1]N EERR UCAFE'!M75*(100%-Z75))/(1+TASAS!$L$9)))</f>
        <v>0</v>
      </c>
      <c r="N75" s="131">
        <f>+('[1]N EERR UCAFE'!N75*AA75)+((('[1]N EERR UCAFE'!N75*(100%-AA75))/(1+TASAS!$M$9)))</f>
        <v>0</v>
      </c>
      <c r="O75" s="194">
        <f t="shared" si="3"/>
        <v>0</v>
      </c>
      <c r="P75" s="303">
        <v>0</v>
      </c>
      <c r="Q75" s="303">
        <v>0</v>
      </c>
      <c r="R75" s="303">
        <v>0</v>
      </c>
      <c r="S75" s="303">
        <v>0</v>
      </c>
      <c r="T75" s="303">
        <v>0</v>
      </c>
      <c r="U75" s="303">
        <v>0</v>
      </c>
      <c r="V75" s="303">
        <v>0</v>
      </c>
      <c r="W75" s="303">
        <v>0</v>
      </c>
      <c r="X75" s="303">
        <v>0</v>
      </c>
      <c r="Y75" s="303">
        <v>0</v>
      </c>
      <c r="Z75" s="303">
        <v>0</v>
      </c>
      <c r="AA75" s="303">
        <v>0</v>
      </c>
    </row>
    <row r="76" spans="1:27" outlineLevel="1" x14ac:dyDescent="0.3">
      <c r="A76" s="203" t="s">
        <v>267</v>
      </c>
      <c r="B76" s="131"/>
      <c r="C76" s="131">
        <f>+('[1]N EERR UCAFE'!C76*P76)+((('[1]N EERR UCAFE'!C76*(100%-P76))/(1+TASAS!$B$9)))</f>
        <v>6.7648221592697535</v>
      </c>
      <c r="D76" s="131">
        <f>+('[1]N EERR UCAFE'!D76*Q76)+((('[1]N EERR UCAFE'!D76*(100%-Q76))/(1+TASAS!$C$9)))</f>
        <v>9.4344003985481475</v>
      </c>
      <c r="E76" s="131">
        <f>+('[1]N EERR UCAFE'!E76*R76)+((('[1]N EERR UCAFE'!E76*(100%-R76))/(1+TASAS!$D$9)))</f>
        <v>9.48222400996932</v>
      </c>
      <c r="F76" s="131">
        <f>+('[1]N EERR UCAFE'!F76*S76)+((('[1]N EERR UCAFE'!F76*(100%-S76))/(1+TASAS!$E$9)))</f>
        <v>8.4020857921370187</v>
      </c>
      <c r="G76" s="131">
        <f>+('[1]N EERR UCAFE'!G76*T76)+((('[1]N EERR UCAFE'!G76*(100%-T76))/(1+TASAS!$F$9)))</f>
        <v>15.502159589401648</v>
      </c>
      <c r="H76" s="131">
        <f>+('[1]N EERR UCAFE'!H76*U76)+((('[1]N EERR UCAFE'!H76*(100%-U76))/(1+TASAS!$G$9)))</f>
        <v>17.928690043137834</v>
      </c>
      <c r="I76" s="131">
        <f>+('[1]N EERR UCAFE'!I76*V76)+((('[1]N EERR UCAFE'!I76*(100%-V76))/(1+TASAS!$H$9)))</f>
        <v>0</v>
      </c>
      <c r="J76" s="131">
        <f>+('[1]N EERR UCAFE'!J76*W76)+((('[1]N EERR UCAFE'!J76*(100%-W76))/(1+TASAS!$I$9)))</f>
        <v>0</v>
      </c>
      <c r="K76" s="131">
        <f>+('[1]N EERR UCAFE'!K76*X76)+((('[1]N EERR UCAFE'!K76*(100%-X76))/(1+TASAS!$J$9)))</f>
        <v>0</v>
      </c>
      <c r="L76" s="131">
        <f>+('[1]N EERR UCAFE'!L76*Y76)+((('[1]N EERR UCAFE'!L76*(100%-Y76))/(1+TASAS!$K$9)))</f>
        <v>0</v>
      </c>
      <c r="M76" s="131">
        <f>+('[1]N EERR UCAFE'!M76*Z76)+((('[1]N EERR UCAFE'!M76*(100%-Z76))/(1+TASAS!$L$9)))</f>
        <v>0</v>
      </c>
      <c r="N76" s="131">
        <f>+('[1]N EERR UCAFE'!N76*AA76)+((('[1]N EERR UCAFE'!N76*(100%-AA76))/(1+TASAS!$M$9)))</f>
        <v>0</v>
      </c>
      <c r="O76" s="194">
        <f t="shared" si="3"/>
        <v>67.514381992463711</v>
      </c>
      <c r="P76" s="303">
        <v>0</v>
      </c>
      <c r="Q76" s="303">
        <v>0</v>
      </c>
      <c r="R76" s="303">
        <v>0</v>
      </c>
      <c r="S76" s="303">
        <v>0</v>
      </c>
      <c r="T76" s="303">
        <v>0</v>
      </c>
      <c r="U76" s="303">
        <v>0</v>
      </c>
      <c r="V76" s="303">
        <v>0</v>
      </c>
      <c r="W76" s="303">
        <v>0</v>
      </c>
      <c r="X76" s="303">
        <v>0</v>
      </c>
      <c r="Y76" s="303">
        <v>0</v>
      </c>
      <c r="Z76" s="303">
        <v>0</v>
      </c>
      <c r="AA76" s="303">
        <v>0</v>
      </c>
    </row>
    <row r="77" spans="1:27" outlineLevel="1" x14ac:dyDescent="0.3">
      <c r="A77" s="203" t="s">
        <v>268</v>
      </c>
      <c r="B77" s="131"/>
      <c r="C77" s="131">
        <f>+('[1]N EERR UCAFE'!C77*P77)+((('[1]N EERR UCAFE'!C77*(100%-P77))/(1+TASAS!$B$9)))</f>
        <v>0</v>
      </c>
      <c r="D77" s="131">
        <f>+('[1]N EERR UCAFE'!D77*Q77)+((('[1]N EERR UCAFE'!D77*(100%-Q77))/(1+TASAS!$C$9)))</f>
        <v>0</v>
      </c>
      <c r="E77" s="131">
        <f>+('[1]N EERR UCAFE'!E77*R77)+((('[1]N EERR UCAFE'!E77*(100%-R77))/(1+TASAS!$D$9)))</f>
        <v>0</v>
      </c>
      <c r="F77" s="131">
        <f>+('[1]N EERR UCAFE'!F77*S77)+((('[1]N EERR UCAFE'!F77*(100%-S77))/(1+TASAS!$E$9)))</f>
        <v>0</v>
      </c>
      <c r="G77" s="131">
        <f>+('[1]N EERR UCAFE'!G77*T77)+((('[1]N EERR UCAFE'!G77*(100%-T77))/(1+TASAS!$F$9)))</f>
        <v>0</v>
      </c>
      <c r="H77" s="131">
        <f>+('[1]N EERR UCAFE'!H77*U77)+((('[1]N EERR UCAFE'!H77*(100%-U77))/(1+TASAS!$G$9)))</f>
        <v>1.361370336312864</v>
      </c>
      <c r="I77" s="131">
        <f>+('[1]N EERR UCAFE'!I77*V77)+((('[1]N EERR UCAFE'!I77*(100%-V77))/(1+TASAS!$H$9)))</f>
        <v>0</v>
      </c>
      <c r="J77" s="131">
        <f>+('[1]N EERR UCAFE'!J77*W77)+((('[1]N EERR UCAFE'!J77*(100%-W77))/(1+TASAS!$I$9)))</f>
        <v>0</v>
      </c>
      <c r="K77" s="131">
        <f>+('[1]N EERR UCAFE'!K77*X77)+((('[1]N EERR UCAFE'!K77*(100%-X77))/(1+TASAS!$J$9)))</f>
        <v>0</v>
      </c>
      <c r="L77" s="131">
        <f>+('[1]N EERR UCAFE'!L77*Y77)+((('[1]N EERR UCAFE'!L77*(100%-Y77))/(1+TASAS!$K$9)))</f>
        <v>0</v>
      </c>
      <c r="M77" s="131">
        <f>+('[1]N EERR UCAFE'!M77*Z77)+((('[1]N EERR UCAFE'!M77*(100%-Z77))/(1+TASAS!$L$9)))</f>
        <v>0</v>
      </c>
      <c r="N77" s="131">
        <f>+('[1]N EERR UCAFE'!N77*AA77)+((('[1]N EERR UCAFE'!N77*(100%-AA77))/(1+TASAS!$M$9)))</f>
        <v>0</v>
      </c>
      <c r="O77" s="194">
        <f t="shared" si="3"/>
        <v>1.361370336312864</v>
      </c>
      <c r="P77" s="303">
        <v>0</v>
      </c>
      <c r="Q77" s="303">
        <v>0</v>
      </c>
      <c r="R77" s="303">
        <v>0</v>
      </c>
      <c r="S77" s="303">
        <v>0</v>
      </c>
      <c r="T77" s="303">
        <v>0</v>
      </c>
      <c r="U77" s="303">
        <v>0</v>
      </c>
      <c r="V77" s="303">
        <v>0</v>
      </c>
      <c r="W77" s="303">
        <v>0</v>
      </c>
      <c r="X77" s="303">
        <v>0</v>
      </c>
      <c r="Y77" s="303">
        <v>0</v>
      </c>
      <c r="Z77" s="303">
        <v>0</v>
      </c>
      <c r="AA77" s="303">
        <v>0</v>
      </c>
    </row>
    <row r="78" spans="1:27" outlineLevel="1" x14ac:dyDescent="0.3">
      <c r="A78" s="203" t="s">
        <v>269</v>
      </c>
      <c r="B78" s="131"/>
      <c r="C78" s="131">
        <f>+('[1]N EERR UCAFE'!C78*P78)+((('[1]N EERR UCAFE'!C78*(100%-P78))/(1+TASAS!$B$9)))</f>
        <v>0</v>
      </c>
      <c r="D78" s="131">
        <f>+('[1]N EERR UCAFE'!D78*Q78)+((('[1]N EERR UCAFE'!D78*(100%-Q78))/(1+TASAS!$C$9)))</f>
        <v>0</v>
      </c>
      <c r="E78" s="131">
        <f>+('[1]N EERR UCAFE'!E78*R78)+((('[1]N EERR UCAFE'!E78*(100%-R78))/(1+TASAS!$D$9)))</f>
        <v>0</v>
      </c>
      <c r="F78" s="131">
        <f>+('[1]N EERR UCAFE'!F78*S78)+((('[1]N EERR UCAFE'!F78*(100%-S78))/(1+TASAS!$E$9)))</f>
        <v>0</v>
      </c>
      <c r="G78" s="131">
        <f>+('[1]N EERR UCAFE'!G78*T78)+((('[1]N EERR UCAFE'!G78*(100%-T78))/(1+TASAS!$F$9)))</f>
        <v>0</v>
      </c>
      <c r="H78" s="131">
        <f>+('[1]N EERR UCAFE'!H78*U78)+((('[1]N EERR UCAFE'!H78*(100%-U78))/(1+TASAS!$G$9)))</f>
        <v>0</v>
      </c>
      <c r="I78" s="131">
        <f>+('[1]N EERR UCAFE'!I78*V78)+((('[1]N EERR UCAFE'!I78*(100%-V78))/(1+TASAS!$H$9)))</f>
        <v>0</v>
      </c>
      <c r="J78" s="131">
        <f>+('[1]N EERR UCAFE'!J78*W78)+((('[1]N EERR UCAFE'!J78*(100%-W78))/(1+TASAS!$I$9)))</f>
        <v>0</v>
      </c>
      <c r="K78" s="131">
        <f>+('[1]N EERR UCAFE'!K78*X78)+((('[1]N EERR UCAFE'!K78*(100%-X78))/(1+TASAS!$J$9)))</f>
        <v>0</v>
      </c>
      <c r="L78" s="131">
        <f>+('[1]N EERR UCAFE'!L78*Y78)+((('[1]N EERR UCAFE'!L78*(100%-Y78))/(1+TASAS!$K$9)))</f>
        <v>0</v>
      </c>
      <c r="M78" s="131">
        <f>+('[1]N EERR UCAFE'!M78*Z78)+((('[1]N EERR UCAFE'!M78*(100%-Z78))/(1+TASAS!$L$9)))</f>
        <v>0</v>
      </c>
      <c r="N78" s="131">
        <f>+('[1]N EERR UCAFE'!N78*AA78)+((('[1]N EERR UCAFE'!N78*(100%-AA78))/(1+TASAS!$M$9)))</f>
        <v>0</v>
      </c>
      <c r="O78" s="194">
        <f t="shared" si="3"/>
        <v>0</v>
      </c>
      <c r="P78" s="303">
        <v>1</v>
      </c>
      <c r="Q78" s="303">
        <v>1</v>
      </c>
      <c r="R78" s="303">
        <v>1</v>
      </c>
      <c r="S78" s="303">
        <v>1</v>
      </c>
      <c r="T78" s="303">
        <v>1</v>
      </c>
      <c r="U78" s="303">
        <v>1</v>
      </c>
      <c r="V78" s="303">
        <v>1</v>
      </c>
      <c r="W78" s="303">
        <v>1</v>
      </c>
      <c r="X78" s="303">
        <v>1</v>
      </c>
      <c r="Y78" s="303">
        <v>1</v>
      </c>
      <c r="Z78" s="303">
        <v>1</v>
      </c>
      <c r="AA78" s="303">
        <v>1</v>
      </c>
    </row>
    <row r="79" spans="1:27" outlineLevel="1" x14ac:dyDescent="0.3">
      <c r="A79" s="203" t="s">
        <v>270</v>
      </c>
      <c r="B79" s="131"/>
      <c r="C79" s="131">
        <f>+('[1]N EERR UCAFE'!C79*P79)+((('[1]N EERR UCAFE'!C79*(100%-P79))/(1+TASAS!$B$9)))</f>
        <v>0</v>
      </c>
      <c r="D79" s="131">
        <f>+('[1]N EERR UCAFE'!D79*Q79)+((('[1]N EERR UCAFE'!D79*(100%-Q79))/(1+TASAS!$C$9)))</f>
        <v>0</v>
      </c>
      <c r="E79" s="131">
        <f>+('[1]N EERR UCAFE'!E79*R79)+((('[1]N EERR UCAFE'!E79*(100%-R79))/(1+TASAS!$D$9)))</f>
        <v>0</v>
      </c>
      <c r="F79" s="131">
        <f>+('[1]N EERR UCAFE'!F79*S79)+((('[1]N EERR UCAFE'!F79*(100%-S79))/(1+TASAS!$E$9)))</f>
        <v>0</v>
      </c>
      <c r="G79" s="131">
        <f>+('[1]N EERR UCAFE'!G79*T79)+((('[1]N EERR UCAFE'!G79*(100%-T79))/(1+TASAS!$F$9)))</f>
        <v>0</v>
      </c>
      <c r="H79" s="131">
        <f>+('[1]N EERR UCAFE'!H79*U79)+((('[1]N EERR UCAFE'!H79*(100%-U79))/(1+TASAS!$G$9)))</f>
        <v>0</v>
      </c>
      <c r="I79" s="131">
        <f>+('[1]N EERR UCAFE'!I79*V79)+((('[1]N EERR UCAFE'!I79*(100%-V79))/(1+TASAS!$H$9)))</f>
        <v>0</v>
      </c>
      <c r="J79" s="131">
        <f>+('[1]N EERR UCAFE'!J79*W79)+((('[1]N EERR UCAFE'!J79*(100%-W79))/(1+TASAS!$I$9)))</f>
        <v>0</v>
      </c>
      <c r="K79" s="131">
        <f>+('[1]N EERR UCAFE'!K79*X79)+((('[1]N EERR UCAFE'!K79*(100%-X79))/(1+TASAS!$J$9)))</f>
        <v>0</v>
      </c>
      <c r="L79" s="131">
        <f>+('[1]N EERR UCAFE'!L79*Y79)+((('[1]N EERR UCAFE'!L79*(100%-Y79))/(1+TASAS!$K$9)))</f>
        <v>0</v>
      </c>
      <c r="M79" s="131">
        <f>+('[1]N EERR UCAFE'!M79*Z79)+((('[1]N EERR UCAFE'!M79*(100%-Z79))/(1+TASAS!$L$9)))</f>
        <v>0</v>
      </c>
      <c r="N79" s="131">
        <f>+('[1]N EERR UCAFE'!N79*AA79)+((('[1]N EERR UCAFE'!N79*(100%-AA79))/(1+TASAS!$M$9)))</f>
        <v>0</v>
      </c>
      <c r="O79" s="194">
        <f t="shared" si="3"/>
        <v>0</v>
      </c>
      <c r="P79" s="303">
        <v>1</v>
      </c>
      <c r="Q79" s="303">
        <v>1</v>
      </c>
      <c r="R79" s="303">
        <v>1</v>
      </c>
      <c r="S79" s="303">
        <v>1</v>
      </c>
      <c r="T79" s="303">
        <v>1</v>
      </c>
      <c r="U79" s="303">
        <v>1</v>
      </c>
      <c r="V79" s="303">
        <v>1</v>
      </c>
      <c r="W79" s="303">
        <v>1</v>
      </c>
      <c r="X79" s="303">
        <v>1</v>
      </c>
      <c r="Y79" s="303">
        <v>1</v>
      </c>
      <c r="Z79" s="303">
        <v>1</v>
      </c>
      <c r="AA79" s="303">
        <v>1</v>
      </c>
    </row>
    <row r="80" spans="1:27" outlineLevel="1" x14ac:dyDescent="0.3">
      <c r="A80" s="203" t="s">
        <v>271</v>
      </c>
      <c r="B80" s="131"/>
      <c r="C80" s="131">
        <f>+('[1]N EERR UCAFE'!C80*P80)+((('[1]N EERR UCAFE'!C80*(100%-P80))/(1+TASAS!$B$9)))</f>
        <v>0</v>
      </c>
      <c r="D80" s="131">
        <f>+('[1]N EERR UCAFE'!D80*Q80)+((('[1]N EERR UCAFE'!D80*(100%-Q80))/(1+TASAS!$C$9)))</f>
        <v>0</v>
      </c>
      <c r="E80" s="131">
        <f>+('[1]N EERR UCAFE'!E80*R80)+((('[1]N EERR UCAFE'!E80*(100%-R80))/(1+TASAS!$D$9)))</f>
        <v>0</v>
      </c>
      <c r="F80" s="131">
        <f>+('[1]N EERR UCAFE'!F80*S80)+((('[1]N EERR UCAFE'!F80*(100%-S80))/(1+TASAS!$E$9)))</f>
        <v>0</v>
      </c>
      <c r="G80" s="131">
        <f>+('[1]N EERR UCAFE'!G80*T80)+((('[1]N EERR UCAFE'!G80*(100%-T80))/(1+TASAS!$F$9)))</f>
        <v>0</v>
      </c>
      <c r="H80" s="131">
        <f>+('[1]N EERR UCAFE'!H80*U80)+((('[1]N EERR UCAFE'!H80*(100%-U80))/(1+TASAS!$G$9)))</f>
        <v>0</v>
      </c>
      <c r="I80" s="131">
        <f>+('[1]N EERR UCAFE'!I80*V80)+((('[1]N EERR UCAFE'!I80*(100%-V80))/(1+TASAS!$H$9)))</f>
        <v>0</v>
      </c>
      <c r="J80" s="131">
        <f>+('[1]N EERR UCAFE'!J80*W80)+((('[1]N EERR UCAFE'!J80*(100%-W80))/(1+TASAS!$I$9)))</f>
        <v>0</v>
      </c>
      <c r="K80" s="131">
        <f>+('[1]N EERR UCAFE'!K80*X80)+((('[1]N EERR UCAFE'!K80*(100%-X80))/(1+TASAS!$J$9)))</f>
        <v>0</v>
      </c>
      <c r="L80" s="131">
        <f>+('[1]N EERR UCAFE'!L80*Y80)+((('[1]N EERR UCAFE'!L80*(100%-Y80))/(1+TASAS!$K$9)))</f>
        <v>0</v>
      </c>
      <c r="M80" s="131">
        <f>+('[1]N EERR UCAFE'!M80*Z80)+((('[1]N EERR UCAFE'!M80*(100%-Z80))/(1+TASAS!$L$9)))</f>
        <v>0</v>
      </c>
      <c r="N80" s="131">
        <f>+('[1]N EERR UCAFE'!N80*AA80)+((('[1]N EERR UCAFE'!N80*(100%-AA80))/(1+TASAS!$M$9)))</f>
        <v>0</v>
      </c>
      <c r="O80" s="194">
        <f t="shared" si="3"/>
        <v>0</v>
      </c>
      <c r="P80" s="303">
        <v>1</v>
      </c>
      <c r="Q80" s="303">
        <v>1</v>
      </c>
      <c r="R80" s="303">
        <v>1</v>
      </c>
      <c r="S80" s="303">
        <v>1</v>
      </c>
      <c r="T80" s="303">
        <v>1</v>
      </c>
      <c r="U80" s="303">
        <v>1</v>
      </c>
      <c r="V80" s="303">
        <v>1</v>
      </c>
      <c r="W80" s="303">
        <v>1</v>
      </c>
      <c r="X80" s="303">
        <v>1</v>
      </c>
      <c r="Y80" s="303">
        <v>1</v>
      </c>
      <c r="Z80" s="303">
        <v>1</v>
      </c>
      <c r="AA80" s="303">
        <v>1</v>
      </c>
    </row>
    <row r="81" spans="1:27" outlineLevel="1" x14ac:dyDescent="0.3">
      <c r="A81" s="203" t="s">
        <v>272</v>
      </c>
      <c r="B81" s="131"/>
      <c r="C81" s="131">
        <f>+('[1]N EERR UCAFE'!C81*P81)+((('[1]N EERR UCAFE'!C81*(100%-P81))/(1+TASAS!$B$9)))</f>
        <v>0</v>
      </c>
      <c r="D81" s="131">
        <f>+('[1]N EERR UCAFE'!D81*Q81)+((('[1]N EERR UCAFE'!D81*(100%-Q81))/(1+TASAS!$C$9)))</f>
        <v>0</v>
      </c>
      <c r="E81" s="131">
        <f>+('[1]N EERR UCAFE'!E81*R81)+((('[1]N EERR UCAFE'!E81*(100%-R81))/(1+TASAS!$D$9)))</f>
        <v>0</v>
      </c>
      <c r="F81" s="131">
        <f>+('[1]N EERR UCAFE'!F81*S81)+((('[1]N EERR UCAFE'!F81*(100%-S81))/(1+TASAS!$E$9)))</f>
        <v>0</v>
      </c>
      <c r="G81" s="131">
        <f>+('[1]N EERR UCAFE'!G81*T81)+((('[1]N EERR UCAFE'!G81*(100%-T81))/(1+TASAS!$F$9)))</f>
        <v>0</v>
      </c>
      <c r="H81" s="131">
        <f>+('[1]N EERR UCAFE'!H81*U81)+((('[1]N EERR UCAFE'!H81*(100%-U81))/(1+TASAS!$G$9)))</f>
        <v>0</v>
      </c>
      <c r="I81" s="131">
        <f>+('[1]N EERR UCAFE'!I81*V81)+((('[1]N EERR UCAFE'!I81*(100%-V81))/(1+TASAS!$H$9)))</f>
        <v>0</v>
      </c>
      <c r="J81" s="131">
        <f>+('[1]N EERR UCAFE'!J81*W81)+((('[1]N EERR UCAFE'!J81*(100%-W81))/(1+TASAS!$I$9)))</f>
        <v>0</v>
      </c>
      <c r="K81" s="131">
        <f>+('[1]N EERR UCAFE'!K81*X81)+((('[1]N EERR UCAFE'!K81*(100%-X81))/(1+TASAS!$J$9)))</f>
        <v>0</v>
      </c>
      <c r="L81" s="131">
        <f>+('[1]N EERR UCAFE'!L81*Y81)+((('[1]N EERR UCAFE'!L81*(100%-Y81))/(1+TASAS!$K$9)))</f>
        <v>0</v>
      </c>
      <c r="M81" s="131">
        <f>+('[1]N EERR UCAFE'!M81*Z81)+((('[1]N EERR UCAFE'!M81*(100%-Z81))/(1+TASAS!$L$9)))</f>
        <v>0</v>
      </c>
      <c r="N81" s="131">
        <f>+('[1]N EERR UCAFE'!N81*AA81)+((('[1]N EERR UCAFE'!N81*(100%-AA81))/(1+TASAS!$M$9)))</f>
        <v>0</v>
      </c>
      <c r="O81" s="194">
        <f t="shared" si="3"/>
        <v>0</v>
      </c>
      <c r="P81" s="303">
        <v>1</v>
      </c>
      <c r="Q81" s="303">
        <v>1</v>
      </c>
      <c r="R81" s="303">
        <v>1</v>
      </c>
      <c r="S81" s="303">
        <v>1</v>
      </c>
      <c r="T81" s="303">
        <v>1</v>
      </c>
      <c r="U81" s="303">
        <v>1</v>
      </c>
      <c r="V81" s="303">
        <v>1</v>
      </c>
      <c r="W81" s="303">
        <v>1</v>
      </c>
      <c r="X81" s="303">
        <v>1</v>
      </c>
      <c r="Y81" s="303">
        <v>1</v>
      </c>
      <c r="Z81" s="303">
        <v>1</v>
      </c>
      <c r="AA81" s="303">
        <v>1</v>
      </c>
    </row>
    <row r="82" spans="1:27" outlineLevel="1" x14ac:dyDescent="0.3">
      <c r="A82" s="203" t="s">
        <v>273</v>
      </c>
      <c r="B82" s="131"/>
      <c r="C82" s="131">
        <f>+('[1]N EERR UCAFE'!C82*P82)+((('[1]N EERR UCAFE'!C82*(100%-P82))/(1+TASAS!$B$9)))</f>
        <v>0</v>
      </c>
      <c r="D82" s="131">
        <f>+('[1]N EERR UCAFE'!D82*Q82)+((('[1]N EERR UCAFE'!D82*(100%-Q82))/(1+TASAS!$C$9)))</f>
        <v>0</v>
      </c>
      <c r="E82" s="131">
        <f>+('[1]N EERR UCAFE'!E82*R82)+((('[1]N EERR UCAFE'!E82*(100%-R82))/(1+TASAS!$D$9)))</f>
        <v>0</v>
      </c>
      <c r="F82" s="131">
        <f>+('[1]N EERR UCAFE'!F82*S82)+((('[1]N EERR UCAFE'!F82*(100%-S82))/(1+TASAS!$E$9)))</f>
        <v>0</v>
      </c>
      <c r="G82" s="131">
        <f>+('[1]N EERR UCAFE'!G82*T82)+((('[1]N EERR UCAFE'!G82*(100%-T82))/(1+TASAS!$F$9)))</f>
        <v>0</v>
      </c>
      <c r="H82" s="131">
        <f>+('[1]N EERR UCAFE'!H82*U82)+((('[1]N EERR UCAFE'!H82*(100%-U82))/(1+TASAS!$G$9)))</f>
        <v>0</v>
      </c>
      <c r="I82" s="131">
        <f>+('[1]N EERR UCAFE'!I82*V82)+((('[1]N EERR UCAFE'!I82*(100%-V82))/(1+TASAS!$H$9)))</f>
        <v>0</v>
      </c>
      <c r="J82" s="131">
        <f>+('[1]N EERR UCAFE'!J82*W82)+((('[1]N EERR UCAFE'!J82*(100%-W82))/(1+TASAS!$I$9)))</f>
        <v>0</v>
      </c>
      <c r="K82" s="131">
        <f>+('[1]N EERR UCAFE'!K82*X82)+((('[1]N EERR UCAFE'!K82*(100%-X82))/(1+TASAS!$J$9)))</f>
        <v>0</v>
      </c>
      <c r="L82" s="131">
        <f>+('[1]N EERR UCAFE'!L82*Y82)+((('[1]N EERR UCAFE'!L82*(100%-Y82))/(1+TASAS!$K$9)))</f>
        <v>0</v>
      </c>
      <c r="M82" s="131">
        <f>+('[1]N EERR UCAFE'!M82*Z82)+((('[1]N EERR UCAFE'!M82*(100%-Z82))/(1+TASAS!$L$9)))</f>
        <v>0</v>
      </c>
      <c r="N82" s="131">
        <f>+('[1]N EERR UCAFE'!N82*AA82)+((('[1]N EERR UCAFE'!N82*(100%-AA82))/(1+TASAS!$M$9)))</f>
        <v>0</v>
      </c>
      <c r="O82" s="194">
        <f t="shared" si="3"/>
        <v>0</v>
      </c>
      <c r="P82" s="303">
        <v>1</v>
      </c>
      <c r="Q82" s="303">
        <v>1</v>
      </c>
      <c r="R82" s="303">
        <v>1</v>
      </c>
      <c r="S82" s="303">
        <v>1</v>
      </c>
      <c r="T82" s="303">
        <v>1</v>
      </c>
      <c r="U82" s="303">
        <v>1</v>
      </c>
      <c r="V82" s="303">
        <v>1</v>
      </c>
      <c r="W82" s="303">
        <v>1</v>
      </c>
      <c r="X82" s="303">
        <v>1</v>
      </c>
      <c r="Y82" s="303">
        <v>1</v>
      </c>
      <c r="Z82" s="303">
        <v>1</v>
      </c>
      <c r="AA82" s="303">
        <v>1</v>
      </c>
    </row>
    <row r="83" spans="1:27" outlineLevel="1" x14ac:dyDescent="0.3">
      <c r="A83" s="203" t="s">
        <v>274</v>
      </c>
      <c r="B83" s="131"/>
      <c r="C83" s="131">
        <f>+('[1]N EERR UCAFE'!C83*P83)+((('[1]N EERR UCAFE'!C83*(100%-P83))/(1+TASAS!$B$9)))</f>
        <v>0</v>
      </c>
      <c r="D83" s="131">
        <f>+('[1]N EERR UCAFE'!D83*Q83)+((('[1]N EERR UCAFE'!D83*(100%-Q83))/(1+TASAS!$C$9)))</f>
        <v>0</v>
      </c>
      <c r="E83" s="131">
        <f>+('[1]N EERR UCAFE'!E83*R83)+((('[1]N EERR UCAFE'!E83*(100%-R83))/(1+TASAS!$D$9)))</f>
        <v>0</v>
      </c>
      <c r="F83" s="131">
        <f>+('[1]N EERR UCAFE'!F83*S83)+((('[1]N EERR UCAFE'!F83*(100%-S83))/(1+TASAS!$E$9)))</f>
        <v>0</v>
      </c>
      <c r="G83" s="131">
        <f>+('[1]N EERR UCAFE'!G83*T83)+((('[1]N EERR UCAFE'!G83*(100%-T83))/(1+TASAS!$F$9)))</f>
        <v>0</v>
      </c>
      <c r="H83" s="131">
        <f>+('[1]N EERR UCAFE'!H83*U83)+((('[1]N EERR UCAFE'!H83*(100%-U83))/(1+TASAS!$G$9)))</f>
        <v>0</v>
      </c>
      <c r="I83" s="131">
        <f>+('[1]N EERR UCAFE'!I83*V83)+((('[1]N EERR UCAFE'!I83*(100%-V83))/(1+TASAS!$H$9)))</f>
        <v>0</v>
      </c>
      <c r="J83" s="131">
        <f>+('[1]N EERR UCAFE'!J83*W83)+((('[1]N EERR UCAFE'!J83*(100%-W83))/(1+TASAS!$I$9)))</f>
        <v>0</v>
      </c>
      <c r="K83" s="131">
        <f>+('[1]N EERR UCAFE'!K83*X83)+((('[1]N EERR UCAFE'!K83*(100%-X83))/(1+TASAS!$J$9)))</f>
        <v>0</v>
      </c>
      <c r="L83" s="131">
        <f>+('[1]N EERR UCAFE'!L83*Y83)+((('[1]N EERR UCAFE'!L83*(100%-Y83))/(1+TASAS!$K$9)))</f>
        <v>0</v>
      </c>
      <c r="M83" s="131">
        <f>+('[1]N EERR UCAFE'!M83*Z83)+((('[1]N EERR UCAFE'!M83*(100%-Z83))/(1+TASAS!$L$9)))</f>
        <v>0</v>
      </c>
      <c r="N83" s="131">
        <f>+('[1]N EERR UCAFE'!N83*AA83)+((('[1]N EERR UCAFE'!N83*(100%-AA83))/(1+TASAS!$M$9)))</f>
        <v>0</v>
      </c>
      <c r="O83" s="194">
        <f t="shared" si="3"/>
        <v>0</v>
      </c>
      <c r="P83" s="303">
        <v>1</v>
      </c>
      <c r="Q83" s="303">
        <v>1</v>
      </c>
      <c r="R83" s="303">
        <v>1</v>
      </c>
      <c r="S83" s="303">
        <v>1</v>
      </c>
      <c r="T83" s="303">
        <v>1</v>
      </c>
      <c r="U83" s="303">
        <v>1</v>
      </c>
      <c r="V83" s="303">
        <v>1</v>
      </c>
      <c r="W83" s="303">
        <v>1</v>
      </c>
      <c r="X83" s="303">
        <v>1</v>
      </c>
      <c r="Y83" s="303">
        <v>1</v>
      </c>
      <c r="Z83" s="303">
        <v>1</v>
      </c>
      <c r="AA83" s="303">
        <v>1</v>
      </c>
    </row>
    <row r="84" spans="1:27" outlineLevel="1" x14ac:dyDescent="0.3">
      <c r="A84" s="203" t="s">
        <v>275</v>
      </c>
      <c r="B84" s="131"/>
      <c r="C84" s="131">
        <f>+('[1]N EERR UCAFE'!C84*P84)+((('[1]N EERR UCAFE'!C84*(100%-P84))/(1+TASAS!$B$9)))</f>
        <v>0</v>
      </c>
      <c r="D84" s="131">
        <f>+('[1]N EERR UCAFE'!D84*Q84)+((('[1]N EERR UCAFE'!D84*(100%-Q84))/(1+TASAS!$C$9)))</f>
        <v>0</v>
      </c>
      <c r="E84" s="131">
        <f>+('[1]N EERR UCAFE'!E84*R84)+((('[1]N EERR UCAFE'!E84*(100%-R84))/(1+TASAS!$D$9)))</f>
        <v>0</v>
      </c>
      <c r="F84" s="131">
        <f>+('[1]N EERR UCAFE'!F84*S84)+((('[1]N EERR UCAFE'!F84*(100%-S84))/(1+TASAS!$E$9)))</f>
        <v>0</v>
      </c>
      <c r="G84" s="131">
        <f>+('[1]N EERR UCAFE'!G84*T84)+((('[1]N EERR UCAFE'!G84*(100%-T84))/(1+TASAS!$F$9)))</f>
        <v>0</v>
      </c>
      <c r="H84" s="131">
        <f>+('[1]N EERR UCAFE'!H84*U84)+((('[1]N EERR UCAFE'!H84*(100%-U84))/(1+TASAS!$G$9)))</f>
        <v>0</v>
      </c>
      <c r="I84" s="131">
        <f>+('[1]N EERR UCAFE'!I84*V84)+((('[1]N EERR UCAFE'!I84*(100%-V84))/(1+TASAS!$H$9)))</f>
        <v>0</v>
      </c>
      <c r="J84" s="131">
        <f>+('[1]N EERR UCAFE'!J84*W84)+((('[1]N EERR UCAFE'!J84*(100%-W84))/(1+TASAS!$I$9)))</f>
        <v>0</v>
      </c>
      <c r="K84" s="131">
        <f>+('[1]N EERR UCAFE'!K84*X84)+((('[1]N EERR UCAFE'!K84*(100%-X84))/(1+TASAS!$J$9)))</f>
        <v>0</v>
      </c>
      <c r="L84" s="131">
        <f>+('[1]N EERR UCAFE'!L84*Y84)+((('[1]N EERR UCAFE'!L84*(100%-Y84))/(1+TASAS!$K$9)))</f>
        <v>0</v>
      </c>
      <c r="M84" s="131">
        <f>+('[1]N EERR UCAFE'!M84*Z84)+((('[1]N EERR UCAFE'!M84*(100%-Z84))/(1+TASAS!$L$9)))</f>
        <v>0</v>
      </c>
      <c r="N84" s="131">
        <f>+('[1]N EERR UCAFE'!N84*AA84)+((('[1]N EERR UCAFE'!N84*(100%-AA84))/(1+TASAS!$M$9)))</f>
        <v>0</v>
      </c>
      <c r="O84" s="194">
        <f t="shared" si="3"/>
        <v>0</v>
      </c>
      <c r="P84" s="303">
        <v>1</v>
      </c>
      <c r="Q84" s="303">
        <v>1</v>
      </c>
      <c r="R84" s="303">
        <v>1</v>
      </c>
      <c r="S84" s="303">
        <v>1</v>
      </c>
      <c r="T84" s="303">
        <v>1</v>
      </c>
      <c r="U84" s="303">
        <v>1</v>
      </c>
      <c r="V84" s="303">
        <v>1</v>
      </c>
      <c r="W84" s="303">
        <v>1</v>
      </c>
      <c r="X84" s="303">
        <v>1</v>
      </c>
      <c r="Y84" s="303">
        <v>1</v>
      </c>
      <c r="Z84" s="303">
        <v>1</v>
      </c>
      <c r="AA84" s="303">
        <v>1</v>
      </c>
    </row>
    <row r="85" spans="1:27" outlineLevel="1" x14ac:dyDescent="0.3">
      <c r="A85" s="203" t="s">
        <v>276</v>
      </c>
      <c r="B85" s="131"/>
      <c r="C85" s="131">
        <f>+('[1]N EERR UCAFE'!C85*P85)+((('[1]N EERR UCAFE'!C85*(100%-P85))/(1+TASAS!$B$9)))</f>
        <v>0</v>
      </c>
      <c r="D85" s="131">
        <f>+('[1]N EERR UCAFE'!D85*Q85)+((('[1]N EERR UCAFE'!D85*(100%-Q85))/(1+TASAS!$C$9)))</f>
        <v>0</v>
      </c>
      <c r="E85" s="131">
        <f>+('[1]N EERR UCAFE'!E85*R85)+((('[1]N EERR UCAFE'!E85*(100%-R85))/(1+TASAS!$D$9)))</f>
        <v>0</v>
      </c>
      <c r="F85" s="131">
        <f>+('[1]N EERR UCAFE'!F85*S85)+((('[1]N EERR UCAFE'!F85*(100%-S85))/(1+TASAS!$E$9)))</f>
        <v>0</v>
      </c>
      <c r="G85" s="131">
        <f>+('[1]N EERR UCAFE'!G85*T85)+((('[1]N EERR UCAFE'!G85*(100%-T85))/(1+TASAS!$F$9)))</f>
        <v>0</v>
      </c>
      <c r="H85" s="131">
        <f>+('[1]N EERR UCAFE'!H85*U85)+((('[1]N EERR UCAFE'!H85*(100%-U85))/(1+TASAS!$G$9)))</f>
        <v>0</v>
      </c>
      <c r="I85" s="131">
        <f>+('[1]N EERR UCAFE'!I85*V85)+((('[1]N EERR UCAFE'!I85*(100%-V85))/(1+TASAS!$H$9)))</f>
        <v>0</v>
      </c>
      <c r="J85" s="131">
        <f>+('[1]N EERR UCAFE'!J85*W85)+((('[1]N EERR UCAFE'!J85*(100%-W85))/(1+TASAS!$I$9)))</f>
        <v>0</v>
      </c>
      <c r="K85" s="131">
        <f>+('[1]N EERR UCAFE'!K85*X85)+((('[1]N EERR UCAFE'!K85*(100%-X85))/(1+TASAS!$J$9)))</f>
        <v>0</v>
      </c>
      <c r="L85" s="131">
        <f>+('[1]N EERR UCAFE'!L85*Y85)+((('[1]N EERR UCAFE'!L85*(100%-Y85))/(1+TASAS!$K$9)))</f>
        <v>0</v>
      </c>
      <c r="M85" s="131">
        <f>+('[1]N EERR UCAFE'!M85*Z85)+((('[1]N EERR UCAFE'!M85*(100%-Z85))/(1+TASAS!$L$9)))</f>
        <v>0</v>
      </c>
      <c r="N85" s="131">
        <f>+('[1]N EERR UCAFE'!N85*AA85)+((('[1]N EERR UCAFE'!N85*(100%-AA85))/(1+TASAS!$M$9)))</f>
        <v>0</v>
      </c>
      <c r="O85" s="194">
        <f t="shared" si="3"/>
        <v>0</v>
      </c>
      <c r="P85" s="303">
        <v>1</v>
      </c>
      <c r="Q85" s="303">
        <v>1</v>
      </c>
      <c r="R85" s="303">
        <v>1</v>
      </c>
      <c r="S85" s="303">
        <v>1</v>
      </c>
      <c r="T85" s="303">
        <v>1</v>
      </c>
      <c r="U85" s="303">
        <v>1</v>
      </c>
      <c r="V85" s="303">
        <v>1</v>
      </c>
      <c r="W85" s="303">
        <v>1</v>
      </c>
      <c r="X85" s="303">
        <v>1</v>
      </c>
      <c r="Y85" s="303">
        <v>1</v>
      </c>
      <c r="Z85" s="303">
        <v>1</v>
      </c>
      <c r="AA85" s="303">
        <v>1</v>
      </c>
    </row>
    <row r="86" spans="1:27" outlineLevel="1" x14ac:dyDescent="0.3">
      <c r="A86" s="203" t="s">
        <v>277</v>
      </c>
      <c r="B86" s="131"/>
      <c r="C86" s="131">
        <f>+('[1]N EERR UCAFE'!C86*P86)+((('[1]N EERR UCAFE'!C86*(100%-P86))/(1+TASAS!$B$9)))</f>
        <v>0</v>
      </c>
      <c r="D86" s="131">
        <f>+('[1]N EERR UCAFE'!D86*Q86)+((('[1]N EERR UCAFE'!D86*(100%-Q86))/(1+TASAS!$C$9)))</f>
        <v>0</v>
      </c>
      <c r="E86" s="131">
        <f>+('[1]N EERR UCAFE'!E86*R86)+((('[1]N EERR UCAFE'!E86*(100%-R86))/(1+TASAS!$D$9)))</f>
        <v>0</v>
      </c>
      <c r="F86" s="131">
        <f>+('[1]N EERR UCAFE'!F86*S86)+((('[1]N EERR UCAFE'!F86*(100%-S86))/(1+TASAS!$E$9)))</f>
        <v>0</v>
      </c>
      <c r="G86" s="131">
        <f>+('[1]N EERR UCAFE'!G86*T86)+((('[1]N EERR UCAFE'!G86*(100%-T86))/(1+TASAS!$F$9)))</f>
        <v>0</v>
      </c>
      <c r="H86" s="131">
        <f>+('[1]N EERR UCAFE'!H86*U86)+((('[1]N EERR UCAFE'!H86*(100%-U86))/(1+TASAS!$G$9)))</f>
        <v>0</v>
      </c>
      <c r="I86" s="131">
        <f>+('[1]N EERR UCAFE'!I86*V86)+((('[1]N EERR UCAFE'!I86*(100%-V86))/(1+TASAS!$H$9)))</f>
        <v>0</v>
      </c>
      <c r="J86" s="131">
        <f>+('[1]N EERR UCAFE'!J86*W86)+((('[1]N EERR UCAFE'!J86*(100%-W86))/(1+TASAS!$I$9)))</f>
        <v>0</v>
      </c>
      <c r="K86" s="131">
        <f>+('[1]N EERR UCAFE'!K86*X86)+((('[1]N EERR UCAFE'!K86*(100%-X86))/(1+TASAS!$J$9)))</f>
        <v>0</v>
      </c>
      <c r="L86" s="131">
        <f>+('[1]N EERR UCAFE'!L86*Y86)+((('[1]N EERR UCAFE'!L86*(100%-Y86))/(1+TASAS!$K$9)))</f>
        <v>0</v>
      </c>
      <c r="M86" s="131">
        <f>+('[1]N EERR UCAFE'!M86*Z86)+((('[1]N EERR UCAFE'!M86*(100%-Z86))/(1+TASAS!$L$9)))</f>
        <v>0</v>
      </c>
      <c r="N86" s="131">
        <f>+('[1]N EERR UCAFE'!N86*AA86)+((('[1]N EERR UCAFE'!N86*(100%-AA86))/(1+TASAS!$M$9)))</f>
        <v>0</v>
      </c>
      <c r="O86" s="194">
        <f t="shared" si="3"/>
        <v>0</v>
      </c>
      <c r="P86" s="303">
        <v>1</v>
      </c>
      <c r="Q86" s="303">
        <v>1</v>
      </c>
      <c r="R86" s="303">
        <v>1</v>
      </c>
      <c r="S86" s="303">
        <v>1</v>
      </c>
      <c r="T86" s="303">
        <v>1</v>
      </c>
      <c r="U86" s="303">
        <v>1</v>
      </c>
      <c r="V86" s="303">
        <v>1</v>
      </c>
      <c r="W86" s="303">
        <v>1</v>
      </c>
      <c r="X86" s="303">
        <v>1</v>
      </c>
      <c r="Y86" s="303">
        <v>1</v>
      </c>
      <c r="Z86" s="303">
        <v>1</v>
      </c>
      <c r="AA86" s="303">
        <v>1</v>
      </c>
    </row>
    <row r="87" spans="1:27" outlineLevel="1" x14ac:dyDescent="0.3">
      <c r="A87" s="203" t="s">
        <v>278</v>
      </c>
      <c r="B87" s="131"/>
      <c r="C87" s="131">
        <f>+('[1]N EERR UCAFE'!C87*P87)+((('[1]N EERR UCAFE'!C87*(100%-P87))/(1+TASAS!$B$9)))</f>
        <v>0</v>
      </c>
      <c r="D87" s="131">
        <f>+('[1]N EERR UCAFE'!D87*Q87)+((('[1]N EERR UCAFE'!D87*(100%-Q87))/(1+TASAS!$C$9)))</f>
        <v>0</v>
      </c>
      <c r="E87" s="131">
        <f>+('[1]N EERR UCAFE'!E87*R87)+((('[1]N EERR UCAFE'!E87*(100%-R87))/(1+TASAS!$D$9)))</f>
        <v>0</v>
      </c>
      <c r="F87" s="131">
        <f>+('[1]N EERR UCAFE'!F87*S87)+((('[1]N EERR UCAFE'!F87*(100%-S87))/(1+TASAS!$E$9)))</f>
        <v>0</v>
      </c>
      <c r="G87" s="131">
        <f>+('[1]N EERR UCAFE'!G87*T87)+((('[1]N EERR UCAFE'!G87*(100%-T87))/(1+TASAS!$F$9)))</f>
        <v>0</v>
      </c>
      <c r="H87" s="131">
        <f>+('[1]N EERR UCAFE'!H87*U87)+((('[1]N EERR UCAFE'!H87*(100%-U87))/(1+TASAS!$G$9)))</f>
        <v>0</v>
      </c>
      <c r="I87" s="131">
        <f>+('[1]N EERR UCAFE'!I87*V87)+((('[1]N EERR UCAFE'!I87*(100%-V87))/(1+TASAS!$H$9)))</f>
        <v>0</v>
      </c>
      <c r="J87" s="131">
        <f>+('[1]N EERR UCAFE'!J87*W87)+((('[1]N EERR UCAFE'!J87*(100%-W87))/(1+TASAS!$I$9)))</f>
        <v>0</v>
      </c>
      <c r="K87" s="131">
        <f>+('[1]N EERR UCAFE'!K87*X87)+((('[1]N EERR UCAFE'!K87*(100%-X87))/(1+TASAS!$J$9)))</f>
        <v>0</v>
      </c>
      <c r="L87" s="131">
        <f>+('[1]N EERR UCAFE'!L87*Y87)+((('[1]N EERR UCAFE'!L87*(100%-Y87))/(1+TASAS!$K$9)))</f>
        <v>0</v>
      </c>
      <c r="M87" s="131">
        <f>+('[1]N EERR UCAFE'!M87*Z87)+((('[1]N EERR UCAFE'!M87*(100%-Z87))/(1+TASAS!$L$9)))</f>
        <v>0</v>
      </c>
      <c r="N87" s="131">
        <f>+('[1]N EERR UCAFE'!N87*AA87)+((('[1]N EERR UCAFE'!N87*(100%-AA87))/(1+TASAS!$M$9)))</f>
        <v>0</v>
      </c>
      <c r="O87" s="194">
        <f t="shared" si="3"/>
        <v>0</v>
      </c>
      <c r="P87" s="303">
        <v>1</v>
      </c>
      <c r="Q87" s="303">
        <v>1</v>
      </c>
      <c r="R87" s="303">
        <v>1</v>
      </c>
      <c r="S87" s="303">
        <v>1</v>
      </c>
      <c r="T87" s="303">
        <v>1</v>
      </c>
      <c r="U87" s="303">
        <v>1</v>
      </c>
      <c r="V87" s="303">
        <v>1</v>
      </c>
      <c r="W87" s="303">
        <v>1</v>
      </c>
      <c r="X87" s="303">
        <v>1</v>
      </c>
      <c r="Y87" s="303">
        <v>1</v>
      </c>
      <c r="Z87" s="303">
        <v>1</v>
      </c>
      <c r="AA87" s="303">
        <v>1</v>
      </c>
    </row>
    <row r="88" spans="1:27" outlineLevel="1" x14ac:dyDescent="0.3">
      <c r="A88" s="203" t="s">
        <v>279</v>
      </c>
      <c r="B88" s="131"/>
      <c r="C88" s="131">
        <f>+('[1]N EERR UCAFE'!C88*P88)+((('[1]N EERR UCAFE'!C88*(100%-P88))/(1+TASAS!$B$9)))</f>
        <v>0</v>
      </c>
      <c r="D88" s="131">
        <f>+('[1]N EERR UCAFE'!D88*Q88)+((('[1]N EERR UCAFE'!D88*(100%-Q88))/(1+TASAS!$C$9)))</f>
        <v>0</v>
      </c>
      <c r="E88" s="131">
        <f>+('[1]N EERR UCAFE'!E88*R88)+((('[1]N EERR UCAFE'!E88*(100%-R88))/(1+TASAS!$D$9)))</f>
        <v>0</v>
      </c>
      <c r="F88" s="131">
        <f>+('[1]N EERR UCAFE'!F88*S88)+((('[1]N EERR UCAFE'!F88*(100%-S88))/(1+TASAS!$E$9)))</f>
        <v>0</v>
      </c>
      <c r="G88" s="131">
        <f>+('[1]N EERR UCAFE'!G88*T88)+((('[1]N EERR UCAFE'!G88*(100%-T88))/(1+TASAS!$F$9)))</f>
        <v>62.382644177341056</v>
      </c>
      <c r="H88" s="131">
        <f>+('[1]N EERR UCAFE'!H88*U88)+((('[1]N EERR UCAFE'!H88*(100%-U88))/(1+TASAS!$G$9)))</f>
        <v>18.231216784540692</v>
      </c>
      <c r="I88" s="131">
        <f>+('[1]N EERR UCAFE'!I88*V88)+((('[1]N EERR UCAFE'!I88*(100%-V88))/(1+TASAS!$H$9)))</f>
        <v>0</v>
      </c>
      <c r="J88" s="131">
        <f>+('[1]N EERR UCAFE'!J88*W88)+((('[1]N EERR UCAFE'!J88*(100%-W88))/(1+TASAS!$I$9)))</f>
        <v>0</v>
      </c>
      <c r="K88" s="131">
        <f>+('[1]N EERR UCAFE'!K88*X88)+((('[1]N EERR UCAFE'!K88*(100%-X88))/(1+TASAS!$J$9)))</f>
        <v>0</v>
      </c>
      <c r="L88" s="131">
        <f>+('[1]N EERR UCAFE'!L88*Y88)+((('[1]N EERR UCAFE'!L88*(100%-Y88))/(1+TASAS!$K$9)))</f>
        <v>0</v>
      </c>
      <c r="M88" s="131">
        <f>+('[1]N EERR UCAFE'!M88*Z88)+((('[1]N EERR UCAFE'!M88*(100%-Z88))/(1+TASAS!$L$9)))</f>
        <v>0</v>
      </c>
      <c r="N88" s="131">
        <f>+('[1]N EERR UCAFE'!N88*AA88)+((('[1]N EERR UCAFE'!N88*(100%-AA88))/(1+TASAS!$M$9)))</f>
        <v>0</v>
      </c>
      <c r="O88" s="194">
        <f t="shared" si="3"/>
        <v>80.613860961881755</v>
      </c>
      <c r="P88" s="303">
        <v>0</v>
      </c>
      <c r="Q88" s="303">
        <v>0</v>
      </c>
      <c r="R88" s="303">
        <v>0</v>
      </c>
      <c r="S88" s="303">
        <v>0</v>
      </c>
      <c r="T88" s="303">
        <v>0</v>
      </c>
      <c r="U88" s="303">
        <v>0</v>
      </c>
      <c r="V88" s="303">
        <v>0</v>
      </c>
      <c r="W88" s="303">
        <v>0</v>
      </c>
      <c r="X88" s="303">
        <v>0</v>
      </c>
      <c r="Y88" s="303">
        <v>0</v>
      </c>
      <c r="Z88" s="303">
        <v>0</v>
      </c>
      <c r="AA88" s="303">
        <v>0</v>
      </c>
    </row>
    <row r="89" spans="1:27" outlineLevel="1" x14ac:dyDescent="0.3">
      <c r="A89" s="203" t="s">
        <v>280</v>
      </c>
      <c r="B89" s="131"/>
      <c r="C89" s="131">
        <f>+('[1]N EERR UCAFE'!C89*P89)+((('[1]N EERR UCAFE'!C89*(100%-P89))/(1+TASAS!$B$9)))</f>
        <v>0</v>
      </c>
      <c r="D89" s="131">
        <f>+('[1]N EERR UCAFE'!D89*Q89)+((('[1]N EERR UCAFE'!D89*(100%-Q89))/(1+TASAS!$C$9)))</f>
        <v>0</v>
      </c>
      <c r="E89" s="131">
        <f>+('[1]N EERR UCAFE'!E89*R89)+((('[1]N EERR UCAFE'!E89*(100%-R89))/(1+TASAS!$D$9)))</f>
        <v>0</v>
      </c>
      <c r="F89" s="131">
        <f>+('[1]N EERR UCAFE'!F89*S89)+((('[1]N EERR UCAFE'!F89*(100%-S89))/(1+TASAS!$E$9)))</f>
        <v>0</v>
      </c>
      <c r="G89" s="131">
        <f>+('[1]N EERR UCAFE'!G89*T89)+((('[1]N EERR UCAFE'!G89*(100%-T89))/(1+TASAS!$F$9)))</f>
        <v>0</v>
      </c>
      <c r="H89" s="131">
        <f>+('[1]N EERR UCAFE'!H89*U89)+((('[1]N EERR UCAFE'!H89*(100%-U89))/(1+TASAS!$G$9)))</f>
        <v>0</v>
      </c>
      <c r="I89" s="131">
        <f>+('[1]N EERR UCAFE'!I89*V89)+((('[1]N EERR UCAFE'!I89*(100%-V89))/(1+TASAS!$H$9)))</f>
        <v>0</v>
      </c>
      <c r="J89" s="131">
        <f>+('[1]N EERR UCAFE'!J89*W89)+((('[1]N EERR UCAFE'!J89*(100%-W89))/(1+TASAS!$I$9)))</f>
        <v>0</v>
      </c>
      <c r="K89" s="131">
        <f>+('[1]N EERR UCAFE'!K89*X89)+((('[1]N EERR UCAFE'!K89*(100%-X89))/(1+TASAS!$J$9)))</f>
        <v>0</v>
      </c>
      <c r="L89" s="131">
        <f>+('[1]N EERR UCAFE'!L89*Y89)+((('[1]N EERR UCAFE'!L89*(100%-Y89))/(1+TASAS!$K$9)))</f>
        <v>0</v>
      </c>
      <c r="M89" s="131">
        <f>+('[1]N EERR UCAFE'!M89*Z89)+((('[1]N EERR UCAFE'!M89*(100%-Z89))/(1+TASAS!$L$9)))</f>
        <v>0</v>
      </c>
      <c r="N89" s="131">
        <f>+('[1]N EERR UCAFE'!N89*AA89)+((('[1]N EERR UCAFE'!N89*(100%-AA89))/(1+TASAS!$M$9)))</f>
        <v>0</v>
      </c>
      <c r="O89" s="194">
        <f t="shared" si="3"/>
        <v>0</v>
      </c>
      <c r="P89" s="303">
        <v>0</v>
      </c>
      <c r="Q89" s="303">
        <v>0</v>
      </c>
      <c r="R89" s="303">
        <v>0</v>
      </c>
      <c r="S89" s="303">
        <v>0</v>
      </c>
      <c r="T89" s="303">
        <v>0</v>
      </c>
      <c r="U89" s="303">
        <v>0</v>
      </c>
      <c r="V89" s="303">
        <v>0</v>
      </c>
      <c r="W89" s="303">
        <v>0</v>
      </c>
      <c r="X89" s="303">
        <v>0</v>
      </c>
      <c r="Y89" s="303">
        <v>0</v>
      </c>
      <c r="Z89" s="303">
        <v>0</v>
      </c>
      <c r="AA89" s="303">
        <v>0</v>
      </c>
    </row>
    <row r="90" spans="1:27" outlineLevel="1" x14ac:dyDescent="0.3">
      <c r="A90" s="203" t="s">
        <v>281</v>
      </c>
      <c r="B90" s="131"/>
      <c r="C90" s="131">
        <f>+('[1]N EERR UCAFE'!C90*P90)+((('[1]N EERR UCAFE'!C90*(100%-P90))/(1+TASAS!$B$9)))</f>
        <v>0</v>
      </c>
      <c r="D90" s="131">
        <f>+('[1]N EERR UCAFE'!D90*Q90)+((('[1]N EERR UCAFE'!D90*(100%-Q90))/(1+TASAS!$C$9)))</f>
        <v>0</v>
      </c>
      <c r="E90" s="131">
        <f>+('[1]N EERR UCAFE'!E90*R90)+((('[1]N EERR UCAFE'!E90*(100%-R90))/(1+TASAS!$D$9)))</f>
        <v>0</v>
      </c>
      <c r="F90" s="131">
        <f>+('[1]N EERR UCAFE'!F90*S90)+((('[1]N EERR UCAFE'!F90*(100%-S90))/(1+TASAS!$E$9)))</f>
        <v>0</v>
      </c>
      <c r="G90" s="131">
        <f>+('[1]N EERR UCAFE'!G90*T90)+((('[1]N EERR UCAFE'!G90*(100%-T90))/(1+TASAS!$F$9)))</f>
        <v>0</v>
      </c>
      <c r="H90" s="131">
        <f>+('[1]N EERR UCAFE'!H90*U90)+((('[1]N EERR UCAFE'!H90*(100%-U90))/(1+TASAS!$G$9)))</f>
        <v>0</v>
      </c>
      <c r="I90" s="131">
        <f>+('[1]N EERR UCAFE'!I90*V90)+((('[1]N EERR UCAFE'!I90*(100%-V90))/(1+TASAS!$H$9)))</f>
        <v>0</v>
      </c>
      <c r="J90" s="131">
        <f>+('[1]N EERR UCAFE'!J90*W90)+((('[1]N EERR UCAFE'!J90*(100%-W90))/(1+TASAS!$I$9)))</f>
        <v>0</v>
      </c>
      <c r="K90" s="131">
        <f>+('[1]N EERR UCAFE'!K90*X90)+((('[1]N EERR UCAFE'!K90*(100%-X90))/(1+TASAS!$J$9)))</f>
        <v>0</v>
      </c>
      <c r="L90" s="131">
        <f>+('[1]N EERR UCAFE'!L90*Y90)+((('[1]N EERR UCAFE'!L90*(100%-Y90))/(1+TASAS!$K$9)))</f>
        <v>0</v>
      </c>
      <c r="M90" s="131">
        <f>+('[1]N EERR UCAFE'!M90*Z90)+((('[1]N EERR UCAFE'!M90*(100%-Z90))/(1+TASAS!$L$9)))</f>
        <v>0</v>
      </c>
      <c r="N90" s="131">
        <f>+('[1]N EERR UCAFE'!N90*AA90)+((('[1]N EERR UCAFE'!N90*(100%-AA90))/(1+TASAS!$M$9)))</f>
        <v>0</v>
      </c>
      <c r="O90" s="194">
        <f t="shared" si="3"/>
        <v>0</v>
      </c>
      <c r="P90" s="303">
        <v>0</v>
      </c>
      <c r="Q90" s="303">
        <v>0</v>
      </c>
      <c r="R90" s="303">
        <v>0</v>
      </c>
      <c r="S90" s="303">
        <v>0</v>
      </c>
      <c r="T90" s="303">
        <v>0</v>
      </c>
      <c r="U90" s="303">
        <v>0</v>
      </c>
      <c r="V90" s="303">
        <v>0</v>
      </c>
      <c r="W90" s="303">
        <v>0</v>
      </c>
      <c r="X90" s="303">
        <v>0</v>
      </c>
      <c r="Y90" s="303">
        <v>0</v>
      </c>
      <c r="Z90" s="303">
        <v>0</v>
      </c>
      <c r="AA90" s="303">
        <v>0</v>
      </c>
    </row>
    <row r="91" spans="1:27" outlineLevel="1" x14ac:dyDescent="0.3">
      <c r="A91" s="203" t="s">
        <v>282</v>
      </c>
      <c r="B91" s="131"/>
      <c r="C91" s="131">
        <f>+('[1]N EERR UCAFE'!C91*P91)+((('[1]N EERR UCAFE'!C91*(100%-P91))/(1+TASAS!$B$9)))</f>
        <v>0</v>
      </c>
      <c r="D91" s="131">
        <f>+('[1]N EERR UCAFE'!D91*Q91)+((('[1]N EERR UCAFE'!D91*(100%-Q91))/(1+TASAS!$C$9)))</f>
        <v>0</v>
      </c>
      <c r="E91" s="131">
        <f>+('[1]N EERR UCAFE'!E91*R91)+((('[1]N EERR UCAFE'!E91*(100%-R91))/(1+TASAS!$D$9)))</f>
        <v>0</v>
      </c>
      <c r="F91" s="131">
        <f>+('[1]N EERR UCAFE'!F91*S91)+((('[1]N EERR UCAFE'!F91*(100%-S91))/(1+TASAS!$E$9)))</f>
        <v>0</v>
      </c>
      <c r="G91" s="131">
        <f>+('[1]N EERR UCAFE'!G91*T91)+((('[1]N EERR UCAFE'!G91*(100%-T91))/(1+TASAS!$F$9)))</f>
        <v>0</v>
      </c>
      <c r="H91" s="131">
        <f>+('[1]N EERR UCAFE'!H91*U91)+((('[1]N EERR UCAFE'!H91*(100%-U91))/(1+TASAS!$G$9)))</f>
        <v>0</v>
      </c>
      <c r="I91" s="131">
        <f>+('[1]N EERR UCAFE'!I91*V91)+((('[1]N EERR UCAFE'!I91*(100%-V91))/(1+TASAS!$H$9)))</f>
        <v>0</v>
      </c>
      <c r="J91" s="131">
        <f>+('[1]N EERR UCAFE'!J91*W91)+((('[1]N EERR UCAFE'!J91*(100%-W91))/(1+TASAS!$I$9)))</f>
        <v>0</v>
      </c>
      <c r="K91" s="131">
        <f>+('[1]N EERR UCAFE'!K91*X91)+((('[1]N EERR UCAFE'!K91*(100%-X91))/(1+TASAS!$J$9)))</f>
        <v>0</v>
      </c>
      <c r="L91" s="131">
        <f>+('[1]N EERR UCAFE'!L91*Y91)+((('[1]N EERR UCAFE'!L91*(100%-Y91))/(1+TASAS!$K$9)))</f>
        <v>0</v>
      </c>
      <c r="M91" s="131">
        <f>+('[1]N EERR UCAFE'!M91*Z91)+((('[1]N EERR UCAFE'!M91*(100%-Z91))/(1+TASAS!$L$9)))</f>
        <v>0</v>
      </c>
      <c r="N91" s="131">
        <f>+('[1]N EERR UCAFE'!N91*AA91)+((('[1]N EERR UCAFE'!N91*(100%-AA91))/(1+TASAS!$M$9)))</f>
        <v>0</v>
      </c>
      <c r="O91" s="194">
        <f t="shared" si="3"/>
        <v>0</v>
      </c>
      <c r="P91" s="303">
        <v>1</v>
      </c>
      <c r="Q91" s="303">
        <v>1</v>
      </c>
      <c r="R91" s="303">
        <v>1</v>
      </c>
      <c r="S91" s="303">
        <v>1</v>
      </c>
      <c r="T91" s="303">
        <v>1</v>
      </c>
      <c r="U91" s="303">
        <v>1</v>
      </c>
      <c r="V91" s="303">
        <v>1</v>
      </c>
      <c r="W91" s="303">
        <v>1</v>
      </c>
      <c r="X91" s="303">
        <v>1</v>
      </c>
      <c r="Y91" s="303">
        <v>1</v>
      </c>
      <c r="Z91" s="303">
        <v>1</v>
      </c>
      <c r="AA91" s="303">
        <v>1</v>
      </c>
    </row>
    <row r="92" spans="1:27" outlineLevel="1" x14ac:dyDescent="0.3">
      <c r="A92" s="203" t="s">
        <v>283</v>
      </c>
      <c r="B92" s="131"/>
      <c r="C92" s="131">
        <f>+('[1]N EERR UCAFE'!C92*P92)+((('[1]N EERR UCAFE'!C92*(100%-P92))/(1+TASAS!$B$9)))</f>
        <v>0</v>
      </c>
      <c r="D92" s="131">
        <f>+('[1]N EERR UCAFE'!D92*Q92)+((('[1]N EERR UCAFE'!D92*(100%-Q92))/(1+TASAS!$C$9)))</f>
        <v>0</v>
      </c>
      <c r="E92" s="131">
        <f>+('[1]N EERR UCAFE'!E92*R92)+((('[1]N EERR UCAFE'!E92*(100%-R92))/(1+TASAS!$D$9)))</f>
        <v>0</v>
      </c>
      <c r="F92" s="131">
        <f>+('[1]N EERR UCAFE'!F92*S92)+((('[1]N EERR UCAFE'!F92*(100%-S92))/(1+TASAS!$E$9)))</f>
        <v>0</v>
      </c>
      <c r="G92" s="131">
        <f>+('[1]N EERR UCAFE'!G92*T92)+((('[1]N EERR UCAFE'!G92*(100%-T92))/(1+TASAS!$F$9)))</f>
        <v>0</v>
      </c>
      <c r="H92" s="131">
        <f>+('[1]N EERR UCAFE'!H92*U92)+((('[1]N EERR UCAFE'!H92*(100%-U92))/(1+TASAS!$G$9)))</f>
        <v>0</v>
      </c>
      <c r="I92" s="131">
        <f>+('[1]N EERR UCAFE'!I92*V92)+((('[1]N EERR UCAFE'!I92*(100%-V92))/(1+TASAS!$H$9)))</f>
        <v>0</v>
      </c>
      <c r="J92" s="131">
        <f>+('[1]N EERR UCAFE'!J92*W92)+((('[1]N EERR UCAFE'!J92*(100%-W92))/(1+TASAS!$I$9)))</f>
        <v>0</v>
      </c>
      <c r="K92" s="131">
        <f>+('[1]N EERR UCAFE'!K92*X92)+((('[1]N EERR UCAFE'!K92*(100%-X92))/(1+TASAS!$J$9)))</f>
        <v>0</v>
      </c>
      <c r="L92" s="131">
        <f>+('[1]N EERR UCAFE'!L92*Y92)+((('[1]N EERR UCAFE'!L92*(100%-Y92))/(1+TASAS!$K$9)))</f>
        <v>0</v>
      </c>
      <c r="M92" s="131">
        <f>+('[1]N EERR UCAFE'!M92*Z92)+((('[1]N EERR UCAFE'!M92*(100%-Z92))/(1+TASAS!$L$9)))</f>
        <v>0</v>
      </c>
      <c r="N92" s="131">
        <f>+('[1]N EERR UCAFE'!N92*AA92)+((('[1]N EERR UCAFE'!N92*(100%-AA92))/(1+TASAS!$M$9)))</f>
        <v>0</v>
      </c>
      <c r="O92" s="194">
        <f t="shared" si="3"/>
        <v>0</v>
      </c>
      <c r="P92" s="303">
        <v>1</v>
      </c>
      <c r="Q92" s="303">
        <v>1</v>
      </c>
      <c r="R92" s="303">
        <v>1</v>
      </c>
      <c r="S92" s="303">
        <v>1</v>
      </c>
      <c r="T92" s="303">
        <v>1</v>
      </c>
      <c r="U92" s="303">
        <v>1</v>
      </c>
      <c r="V92" s="303">
        <v>1</v>
      </c>
      <c r="W92" s="303">
        <v>1</v>
      </c>
      <c r="X92" s="303">
        <v>1</v>
      </c>
      <c r="Y92" s="303">
        <v>1</v>
      </c>
      <c r="Z92" s="303">
        <v>1</v>
      </c>
      <c r="AA92" s="303">
        <v>1</v>
      </c>
    </row>
    <row r="93" spans="1:27" outlineLevel="1" x14ac:dyDescent="0.3">
      <c r="A93" s="203"/>
      <c r="B93" s="131"/>
      <c r="C93" s="131">
        <f>+('[1]N EERR UCAFE'!C93*P93)+((('[1]N EERR UCAFE'!C93*(100%-P93))/(1+TASAS!$B$9)))</f>
        <v>0</v>
      </c>
      <c r="D93" s="131">
        <f>+('[1]N EERR UCAFE'!D93*Q93)+((('[1]N EERR UCAFE'!D93*(100%-Q93))/(1+TASAS!$C$9)))</f>
        <v>0</v>
      </c>
      <c r="E93" s="131">
        <f>+('[1]N EERR UCAFE'!E93*R93)+((('[1]N EERR UCAFE'!E93*(100%-R93))/(1+TASAS!$D$9)))</f>
        <v>0</v>
      </c>
      <c r="F93" s="131">
        <f>+('[1]N EERR UCAFE'!F93*S93)+((('[1]N EERR UCAFE'!F93*(100%-S93))/(1+TASAS!$E$9)))</f>
        <v>0</v>
      </c>
      <c r="G93" s="131">
        <f>+('[1]N EERR UCAFE'!G93*T93)+((('[1]N EERR UCAFE'!G93*(100%-T93))/(1+TASAS!$F$9)))</f>
        <v>0</v>
      </c>
      <c r="H93" s="131">
        <f>+('[1]N EERR UCAFE'!H93*U93)+((('[1]N EERR UCAFE'!H93*(100%-U93))/(1+TASAS!$G$9)))</f>
        <v>0</v>
      </c>
      <c r="I93" s="131">
        <f>+('[1]N EERR UCAFE'!I93*V93)+((('[1]N EERR UCAFE'!I93*(100%-V93))/(1+TASAS!$H$9)))</f>
        <v>0</v>
      </c>
      <c r="J93" s="131">
        <f>+('[1]N EERR UCAFE'!J93*W93)+((('[1]N EERR UCAFE'!J93*(100%-W93))/(1+TASAS!$I$9)))</f>
        <v>0</v>
      </c>
      <c r="K93" s="131">
        <f>+('[1]N EERR UCAFE'!K93*X93)+((('[1]N EERR UCAFE'!K93*(100%-X93))/(1+TASAS!$J$9)))</f>
        <v>0</v>
      </c>
      <c r="L93" s="131">
        <f>+('[1]N EERR UCAFE'!L93*Y93)+((('[1]N EERR UCAFE'!L93*(100%-Y93))/(1+TASAS!$K$9)))</f>
        <v>0</v>
      </c>
      <c r="M93" s="131">
        <f>+('[1]N EERR UCAFE'!M93*Z93)+((('[1]N EERR UCAFE'!M93*(100%-Z93))/(1+TASAS!$L$9)))</f>
        <v>0</v>
      </c>
      <c r="N93" s="131">
        <f>+('[1]N EERR UCAFE'!N93*AA93)+((('[1]N EERR UCAFE'!N93*(100%-AA93))/(1+TASAS!$M$9)))</f>
        <v>0</v>
      </c>
      <c r="O93" s="194">
        <f t="shared" si="3"/>
        <v>0</v>
      </c>
      <c r="P93" s="303"/>
      <c r="Q93" s="303"/>
      <c r="R93" s="303"/>
      <c r="S93" s="303"/>
      <c r="T93" s="303"/>
      <c r="U93" s="303"/>
      <c r="V93" s="303"/>
      <c r="W93" s="303"/>
      <c r="X93" s="303"/>
      <c r="Y93" s="303"/>
      <c r="Z93" s="303"/>
      <c r="AA93" s="303"/>
    </row>
    <row r="94" spans="1:27" outlineLevel="1" x14ac:dyDescent="0.3">
      <c r="A94" s="203"/>
      <c r="B94" s="131"/>
      <c r="C94" s="131"/>
      <c r="D94" s="131"/>
      <c r="E94" s="131"/>
      <c r="F94" s="131"/>
      <c r="G94" s="131"/>
      <c r="H94" s="131"/>
      <c r="I94" s="131"/>
      <c r="J94" s="131"/>
      <c r="K94" s="131"/>
      <c r="L94" s="131"/>
      <c r="M94" s="131"/>
      <c r="N94" s="131"/>
      <c r="O94" s="194">
        <f t="shared" si="3"/>
        <v>0</v>
      </c>
      <c r="P94" s="303"/>
      <c r="Q94" s="303"/>
      <c r="R94" s="303"/>
      <c r="S94" s="303"/>
      <c r="T94" s="303"/>
      <c r="U94" s="303"/>
      <c r="V94" s="303"/>
      <c r="W94" s="303"/>
      <c r="X94" s="303"/>
      <c r="Y94" s="303"/>
      <c r="Z94" s="303"/>
      <c r="AA94" s="303"/>
    </row>
    <row r="95" spans="1:27" s="187" customFormat="1" ht="15.6" x14ac:dyDescent="0.3">
      <c r="A95" s="209" t="s">
        <v>62</v>
      </c>
      <c r="B95" s="186">
        <f>SUM(B96:B138)</f>
        <v>0</v>
      </c>
      <c r="C95" s="186">
        <f t="shared" ref="C95:N95" si="17">SUM(C96:C138)</f>
        <v>653.11181210538996</v>
      </c>
      <c r="D95" s="186">
        <f t="shared" si="17"/>
        <v>636.37343107252161</v>
      </c>
      <c r="E95" s="186">
        <f t="shared" si="17"/>
        <v>713.39339453738114</v>
      </c>
      <c r="F95" s="186">
        <f t="shared" si="17"/>
        <v>651.59132923316474</v>
      </c>
      <c r="G95" s="186">
        <f t="shared" si="17"/>
        <v>579.72408112534367</v>
      </c>
      <c r="H95" s="186">
        <f t="shared" si="17"/>
        <v>643.31539101272506</v>
      </c>
      <c r="I95" s="186">
        <f t="shared" si="17"/>
        <v>0</v>
      </c>
      <c r="J95" s="186">
        <f t="shared" si="17"/>
        <v>0</v>
      </c>
      <c r="K95" s="186">
        <f t="shared" si="17"/>
        <v>0</v>
      </c>
      <c r="L95" s="186">
        <f t="shared" si="17"/>
        <v>0</v>
      </c>
      <c r="M95" s="186">
        <f t="shared" si="17"/>
        <v>0</v>
      </c>
      <c r="N95" s="186">
        <f t="shared" si="17"/>
        <v>0</v>
      </c>
      <c r="O95" s="210">
        <f t="shared" ref="O95" si="18">SUM(O96:O138)</f>
        <v>3877.5094390865256</v>
      </c>
      <c r="P95" s="305"/>
      <c r="Q95" s="305"/>
      <c r="R95" s="305"/>
      <c r="S95" s="305"/>
      <c r="T95" s="305"/>
      <c r="U95" s="305"/>
      <c r="V95" s="305"/>
      <c r="W95" s="305"/>
      <c r="X95" s="305"/>
      <c r="Y95" s="305"/>
      <c r="Z95" s="305"/>
      <c r="AA95" s="305"/>
    </row>
    <row r="96" spans="1:27" outlineLevel="1" x14ac:dyDescent="0.3">
      <c r="A96" s="203" t="s">
        <v>284</v>
      </c>
      <c r="B96" s="131"/>
      <c r="C96" s="131">
        <f>+('[1]N EERR UCAFE'!C96*P96)+((('[1]N EERR UCAFE'!C96*(100%-P96))/(1+TASAS!$B$9)))</f>
        <v>10.880917995148959</v>
      </c>
      <c r="D96" s="131">
        <f>+('[1]N EERR UCAFE'!D96*Q96)+((('[1]N EERR UCAFE'!D96*(100%-Q96))/(1+TASAS!$C$9)))</f>
        <v>16.000518112589855</v>
      </c>
      <c r="E96" s="131">
        <f>+('[1]N EERR UCAFE'!E96*R96)+((('[1]N EERR UCAFE'!E96*(100%-R96))/(1+TASAS!$D$9)))</f>
        <v>13.105914077719676</v>
      </c>
      <c r="F96" s="131">
        <f>+('[1]N EERR UCAFE'!F96*S96)+((('[1]N EERR UCAFE'!F96*(100%-S96))/(1+TASAS!$E$9)))</f>
        <v>15.277879953289217</v>
      </c>
      <c r="G96" s="131">
        <f>+('[1]N EERR UCAFE'!G96*T96)+((('[1]N EERR UCAFE'!G96*(100%-T96))/(1+TASAS!$F$9)))</f>
        <v>88.730972539041943</v>
      </c>
      <c r="H96" s="131">
        <f>+('[1]N EERR UCAFE'!H96*U96)+((('[1]N EERR UCAFE'!H96*(100%-U96))/(1+TASAS!$G$9)))</f>
        <v>194.29381905096753</v>
      </c>
      <c r="I96" s="131">
        <f>+('[1]N EERR UCAFE'!I96*V96)+((('[1]N EERR UCAFE'!I96*(100%-V96))/(1+TASAS!$H$9)))</f>
        <v>0</v>
      </c>
      <c r="J96" s="131">
        <f>+('[1]N EERR UCAFE'!J96*W96)+((('[1]N EERR UCAFE'!J96*(100%-W96))/(1+TASAS!$I$9)))</f>
        <v>0</v>
      </c>
      <c r="K96" s="131">
        <f>+('[1]N EERR UCAFE'!K96*X96)+((('[1]N EERR UCAFE'!K96*(100%-X96))/(1+TASAS!$J$9)))</f>
        <v>0</v>
      </c>
      <c r="L96" s="131">
        <f>+('[1]N EERR UCAFE'!L96*Y96)+((('[1]N EERR UCAFE'!L96*(100%-Y96))/(1+TASAS!$K$9)))</f>
        <v>0</v>
      </c>
      <c r="M96" s="131">
        <f>+('[1]N EERR UCAFE'!M96*Z96)+((('[1]N EERR UCAFE'!M96*(100%-Z96))/(1+TASAS!$L$9)))</f>
        <v>0</v>
      </c>
      <c r="N96" s="131">
        <f>+('[1]N EERR UCAFE'!N96*AA96)+((('[1]N EERR UCAFE'!N96*(100%-AA96))/(1+TASAS!$M$9)))</f>
        <v>0</v>
      </c>
      <c r="O96" s="194">
        <f t="shared" ref="O96:O203" si="19">+SUM(C96:N96)</f>
        <v>338.29002172875721</v>
      </c>
      <c r="P96" s="303">
        <v>0</v>
      </c>
      <c r="Q96" s="303">
        <v>0</v>
      </c>
      <c r="R96" s="303">
        <v>0</v>
      </c>
      <c r="S96" s="303">
        <v>0</v>
      </c>
      <c r="T96" s="303">
        <v>0</v>
      </c>
      <c r="U96" s="303">
        <v>0</v>
      </c>
      <c r="V96" s="303">
        <v>0</v>
      </c>
      <c r="W96" s="303">
        <v>0</v>
      </c>
      <c r="X96" s="303">
        <v>0</v>
      </c>
      <c r="Y96" s="303">
        <v>0</v>
      </c>
      <c r="Z96" s="303">
        <v>0</v>
      </c>
      <c r="AA96" s="303">
        <v>0</v>
      </c>
    </row>
    <row r="97" spans="1:27" outlineLevel="1" x14ac:dyDescent="0.3">
      <c r="A97" s="203" t="s">
        <v>285</v>
      </c>
      <c r="B97" s="131"/>
      <c r="C97" s="131">
        <f>+('[1]N EERR UCAFE'!C97*P97)+((('[1]N EERR UCAFE'!C97*(100%-P97))/(1+TASAS!$B$9)))</f>
        <v>0</v>
      </c>
      <c r="D97" s="131">
        <f>+('[1]N EERR UCAFE'!D97*Q97)+((('[1]N EERR UCAFE'!D97*(100%-Q97))/(1+TASAS!$C$9)))</f>
        <v>0</v>
      </c>
      <c r="E97" s="131">
        <f>+('[1]N EERR UCAFE'!E97*R97)+((('[1]N EERR UCAFE'!E97*(100%-R97))/(1+TASAS!$D$9)))</f>
        <v>0</v>
      </c>
      <c r="F97" s="131">
        <f>+('[1]N EERR UCAFE'!F97*S97)+((('[1]N EERR UCAFE'!F97*(100%-S97))/(1+TASAS!$E$9)))</f>
        <v>0</v>
      </c>
      <c r="G97" s="131">
        <f>+('[1]N EERR UCAFE'!G97*T97)+((('[1]N EERR UCAFE'!G97*(100%-T97))/(1+TASAS!$F$9)))</f>
        <v>0</v>
      </c>
      <c r="H97" s="131">
        <f>+('[1]N EERR UCAFE'!H97*U97)+((('[1]N EERR UCAFE'!H97*(100%-U97))/(1+TASAS!$G$9)))</f>
        <v>0</v>
      </c>
      <c r="I97" s="131">
        <f>+('[1]N EERR UCAFE'!I97*V97)+((('[1]N EERR UCAFE'!I97*(100%-V97))/(1+TASAS!$H$9)))</f>
        <v>0</v>
      </c>
      <c r="J97" s="131">
        <f>+('[1]N EERR UCAFE'!J97*W97)+((('[1]N EERR UCAFE'!J97*(100%-W97))/(1+TASAS!$I$9)))</f>
        <v>0</v>
      </c>
      <c r="K97" s="131">
        <f>+('[1]N EERR UCAFE'!K97*X97)+((('[1]N EERR UCAFE'!K97*(100%-X97))/(1+TASAS!$J$9)))</f>
        <v>0</v>
      </c>
      <c r="L97" s="131">
        <f>+('[1]N EERR UCAFE'!L97*Y97)+((('[1]N EERR UCAFE'!L97*(100%-Y97))/(1+TASAS!$K$9)))</f>
        <v>0</v>
      </c>
      <c r="M97" s="131">
        <f>+('[1]N EERR UCAFE'!M97*Z97)+((('[1]N EERR UCAFE'!M97*(100%-Z97))/(1+TASAS!$L$9)))</f>
        <v>0</v>
      </c>
      <c r="N97" s="131">
        <f>+('[1]N EERR UCAFE'!N97*AA97)+((('[1]N EERR UCAFE'!N97*(100%-AA97))/(1+TASAS!$M$9)))</f>
        <v>0</v>
      </c>
      <c r="O97" s="194">
        <f t="shared" si="19"/>
        <v>0</v>
      </c>
      <c r="P97" s="303">
        <v>0</v>
      </c>
      <c r="Q97" s="303">
        <v>0</v>
      </c>
      <c r="R97" s="303">
        <v>0</v>
      </c>
      <c r="S97" s="303">
        <v>0</v>
      </c>
      <c r="T97" s="303">
        <v>0</v>
      </c>
      <c r="U97" s="303">
        <v>0</v>
      </c>
      <c r="V97" s="303">
        <v>0</v>
      </c>
      <c r="W97" s="303">
        <v>0</v>
      </c>
      <c r="X97" s="303">
        <v>0</v>
      </c>
      <c r="Y97" s="303">
        <v>0</v>
      </c>
      <c r="Z97" s="303">
        <v>0</v>
      </c>
      <c r="AA97" s="303">
        <v>0</v>
      </c>
    </row>
    <row r="98" spans="1:27" outlineLevel="1" x14ac:dyDescent="0.3">
      <c r="A98" s="203" t="s">
        <v>286</v>
      </c>
      <c r="B98" s="131"/>
      <c r="C98" s="131">
        <f>+('[1]N EERR UCAFE'!C98*P98)+((('[1]N EERR UCAFE'!C98*(100%-P98))/(1+TASAS!$B$9)))</f>
        <v>0</v>
      </c>
      <c r="D98" s="131">
        <f>+('[1]N EERR UCAFE'!D98*Q98)+((('[1]N EERR UCAFE'!D98*(100%-Q98))/(1+TASAS!$C$9)))</f>
        <v>0</v>
      </c>
      <c r="E98" s="131">
        <f>+('[1]N EERR UCAFE'!E98*R98)+((('[1]N EERR UCAFE'!E98*(100%-R98))/(1+TASAS!$D$9)))</f>
        <v>0</v>
      </c>
      <c r="F98" s="131">
        <f>+('[1]N EERR UCAFE'!F98*S98)+((('[1]N EERR UCAFE'!F98*(100%-S98))/(1+TASAS!$E$9)))</f>
        <v>0</v>
      </c>
      <c r="G98" s="131">
        <f>+('[1]N EERR UCAFE'!G98*T98)+((('[1]N EERR UCAFE'!G98*(100%-T98))/(1+TASAS!$F$9)))</f>
        <v>0</v>
      </c>
      <c r="H98" s="131">
        <f>+('[1]N EERR UCAFE'!H98*U98)+((('[1]N EERR UCAFE'!H98*(100%-U98))/(1+TASAS!$G$9)))</f>
        <v>0</v>
      </c>
      <c r="I98" s="131">
        <f>+('[1]N EERR UCAFE'!I98*V98)+((('[1]N EERR UCAFE'!I98*(100%-V98))/(1+TASAS!$H$9)))</f>
        <v>0</v>
      </c>
      <c r="J98" s="131">
        <f>+('[1]N EERR UCAFE'!J98*W98)+((('[1]N EERR UCAFE'!J98*(100%-W98))/(1+TASAS!$I$9)))</f>
        <v>0</v>
      </c>
      <c r="K98" s="131">
        <f>+('[1]N EERR UCAFE'!K98*X98)+((('[1]N EERR UCAFE'!K98*(100%-X98))/(1+TASAS!$J$9)))</f>
        <v>0</v>
      </c>
      <c r="L98" s="131">
        <f>+('[1]N EERR UCAFE'!L98*Y98)+((('[1]N EERR UCAFE'!L98*(100%-Y98))/(1+TASAS!$K$9)))</f>
        <v>0</v>
      </c>
      <c r="M98" s="131">
        <f>+('[1]N EERR UCAFE'!M98*Z98)+((('[1]N EERR UCAFE'!M98*(100%-Z98))/(1+TASAS!$L$9)))</f>
        <v>0</v>
      </c>
      <c r="N98" s="131">
        <f>+('[1]N EERR UCAFE'!N98*AA98)+((('[1]N EERR UCAFE'!N98*(100%-AA98))/(1+TASAS!$M$9)))</f>
        <v>0</v>
      </c>
      <c r="O98" s="194">
        <f t="shared" si="19"/>
        <v>0</v>
      </c>
      <c r="P98" s="303">
        <v>0</v>
      </c>
      <c r="Q98" s="303">
        <v>0</v>
      </c>
      <c r="R98" s="303">
        <v>0</v>
      </c>
      <c r="S98" s="303">
        <v>0</v>
      </c>
      <c r="T98" s="303">
        <v>0</v>
      </c>
      <c r="U98" s="303">
        <v>0</v>
      </c>
      <c r="V98" s="303">
        <v>0</v>
      </c>
      <c r="W98" s="303">
        <v>0</v>
      </c>
      <c r="X98" s="303">
        <v>0</v>
      </c>
      <c r="Y98" s="303">
        <v>0</v>
      </c>
      <c r="Z98" s="303">
        <v>0</v>
      </c>
      <c r="AA98" s="303">
        <v>0</v>
      </c>
    </row>
    <row r="99" spans="1:27" outlineLevel="1" x14ac:dyDescent="0.3">
      <c r="A99" s="203" t="s">
        <v>287</v>
      </c>
      <c r="B99" s="131"/>
      <c r="C99" s="131">
        <f>+('[1]N EERR UCAFE'!C99*P99)+((('[1]N EERR UCAFE'!C99*(100%-P99))/(1+TASAS!$B$9)))</f>
        <v>477.75</v>
      </c>
      <c r="D99" s="131">
        <f>+('[1]N EERR UCAFE'!D99*Q99)+((('[1]N EERR UCAFE'!D99*(100%-Q99))/(1+TASAS!$C$9)))</f>
        <v>447.01</v>
      </c>
      <c r="E99" s="131">
        <f>+('[1]N EERR UCAFE'!E99*R99)+((('[1]N EERR UCAFE'!E99*(100%-R99))/(1+TASAS!$D$9)))</f>
        <v>510.38</v>
      </c>
      <c r="F99" s="131">
        <f>+('[1]N EERR UCAFE'!F99*S99)+((('[1]N EERR UCAFE'!F99*(100%-S99))/(1+TASAS!$E$9)))</f>
        <v>478.08</v>
      </c>
      <c r="G99" s="131">
        <f>+('[1]N EERR UCAFE'!G99*T99)+((('[1]N EERR UCAFE'!G99*(100%-T99))/(1+TASAS!$F$9)))</f>
        <v>334</v>
      </c>
      <c r="H99" s="131">
        <f>+('[1]N EERR UCAFE'!H99*U99)+((('[1]N EERR UCAFE'!H99*(100%-U99))/(1+TASAS!$G$9)))</f>
        <v>0</v>
      </c>
      <c r="I99" s="131">
        <f>+('[1]N EERR UCAFE'!I99*V99)+((('[1]N EERR UCAFE'!I99*(100%-V99))/(1+TASAS!$H$9)))</f>
        <v>0</v>
      </c>
      <c r="J99" s="131">
        <f>+('[1]N EERR UCAFE'!J99*W99)+((('[1]N EERR UCAFE'!J99*(100%-W99))/(1+TASAS!$I$9)))</f>
        <v>0</v>
      </c>
      <c r="K99" s="131">
        <f>+('[1]N EERR UCAFE'!K99*X99)+((('[1]N EERR UCAFE'!K99*(100%-X99))/(1+TASAS!$J$9)))</f>
        <v>0</v>
      </c>
      <c r="L99" s="131">
        <f>+('[1]N EERR UCAFE'!L99*Y99)+((('[1]N EERR UCAFE'!L99*(100%-Y99))/(1+TASAS!$K$9)))</f>
        <v>0</v>
      </c>
      <c r="M99" s="131">
        <f>+('[1]N EERR UCAFE'!M99*Z99)+((('[1]N EERR UCAFE'!M99*(100%-Z99))/(1+TASAS!$L$9)))</f>
        <v>0</v>
      </c>
      <c r="N99" s="131">
        <f>+('[1]N EERR UCAFE'!N99*AA99)+((('[1]N EERR UCAFE'!N99*(100%-AA99))/(1+TASAS!$M$9)))</f>
        <v>0</v>
      </c>
      <c r="O99" s="194">
        <f t="shared" si="19"/>
        <v>2247.2199999999998</v>
      </c>
      <c r="P99" s="303">
        <v>1</v>
      </c>
      <c r="Q99" s="303">
        <v>1</v>
      </c>
      <c r="R99" s="303">
        <v>1</v>
      </c>
      <c r="S99" s="303">
        <v>1</v>
      </c>
      <c r="T99" s="303">
        <v>1</v>
      </c>
      <c r="U99" s="303">
        <v>1</v>
      </c>
      <c r="V99" s="303">
        <v>1</v>
      </c>
      <c r="W99" s="303">
        <v>1</v>
      </c>
      <c r="X99" s="303">
        <v>1</v>
      </c>
      <c r="Y99" s="303">
        <v>1</v>
      </c>
      <c r="Z99" s="303">
        <v>1</v>
      </c>
      <c r="AA99" s="303">
        <v>1</v>
      </c>
    </row>
    <row r="100" spans="1:27" outlineLevel="1" x14ac:dyDescent="0.3">
      <c r="A100" s="203" t="s">
        <v>288</v>
      </c>
      <c r="B100" s="131"/>
      <c r="C100" s="131">
        <f>+('[1]N EERR UCAFE'!C100*P100)+((('[1]N EERR UCAFE'!C100*(100%-P100))/(1+TASAS!$B$9)))</f>
        <v>0</v>
      </c>
      <c r="D100" s="131">
        <f>+('[1]N EERR UCAFE'!D100*Q100)+((('[1]N EERR UCAFE'!D100*(100%-Q100))/(1+TASAS!$C$9)))</f>
        <v>0</v>
      </c>
      <c r="E100" s="131">
        <f>+('[1]N EERR UCAFE'!E100*R100)+((('[1]N EERR UCAFE'!E100*(100%-R100))/(1+TASAS!$D$9)))</f>
        <v>0</v>
      </c>
      <c r="F100" s="131">
        <f>+('[1]N EERR UCAFE'!F100*S100)+((('[1]N EERR UCAFE'!F100*(100%-S100))/(1+TASAS!$E$9)))</f>
        <v>0</v>
      </c>
      <c r="G100" s="131">
        <f>+('[1]N EERR UCAFE'!G100*T100)+((('[1]N EERR UCAFE'!G100*(100%-T100))/(1+TASAS!$F$9)))</f>
        <v>0</v>
      </c>
      <c r="H100" s="131">
        <f>+('[1]N EERR UCAFE'!H100*U100)+((('[1]N EERR UCAFE'!H100*(100%-U100))/(1+TASAS!$G$9)))</f>
        <v>0</v>
      </c>
      <c r="I100" s="131">
        <f>+('[1]N EERR UCAFE'!I100*V100)+((('[1]N EERR UCAFE'!I100*(100%-V100))/(1+TASAS!$H$9)))</f>
        <v>0</v>
      </c>
      <c r="J100" s="131">
        <f>+('[1]N EERR UCAFE'!J100*W100)+((('[1]N EERR UCAFE'!J100*(100%-W100))/(1+TASAS!$I$9)))</f>
        <v>0</v>
      </c>
      <c r="K100" s="131">
        <f>+('[1]N EERR UCAFE'!K100*X100)+((('[1]N EERR UCAFE'!K100*(100%-X100))/(1+TASAS!$J$9)))</f>
        <v>0</v>
      </c>
      <c r="L100" s="131">
        <f>+('[1]N EERR UCAFE'!L100*Y100)+((('[1]N EERR UCAFE'!L100*(100%-Y100))/(1+TASAS!$K$9)))</f>
        <v>0</v>
      </c>
      <c r="M100" s="131">
        <f>+('[1]N EERR UCAFE'!M100*Z100)+((('[1]N EERR UCAFE'!M100*(100%-Z100))/(1+TASAS!$L$9)))</f>
        <v>0</v>
      </c>
      <c r="N100" s="131">
        <f>+('[1]N EERR UCAFE'!N100*AA100)+((('[1]N EERR UCAFE'!N100*(100%-AA100))/(1+TASAS!$M$9)))</f>
        <v>0</v>
      </c>
      <c r="O100" s="194">
        <f t="shared" si="19"/>
        <v>0</v>
      </c>
      <c r="P100" s="303">
        <v>1</v>
      </c>
      <c r="Q100" s="303">
        <v>1</v>
      </c>
      <c r="R100" s="303">
        <v>1</v>
      </c>
      <c r="S100" s="303">
        <v>1</v>
      </c>
      <c r="T100" s="303">
        <v>1</v>
      </c>
      <c r="U100" s="303">
        <v>1</v>
      </c>
      <c r="V100" s="303">
        <v>1</v>
      </c>
      <c r="W100" s="303">
        <v>1</v>
      </c>
      <c r="X100" s="303">
        <v>1</v>
      </c>
      <c r="Y100" s="303">
        <v>1</v>
      </c>
      <c r="Z100" s="303">
        <v>1</v>
      </c>
      <c r="AA100" s="303">
        <v>1</v>
      </c>
    </row>
    <row r="101" spans="1:27" outlineLevel="1" x14ac:dyDescent="0.3">
      <c r="A101" s="203" t="s">
        <v>289</v>
      </c>
      <c r="B101" s="131"/>
      <c r="C101" s="131">
        <f>+('[1]N EERR UCAFE'!C101*P101)+((('[1]N EERR UCAFE'!C101*(100%-P101))/(1+TASAS!$B$9)))</f>
        <v>24.87066970319762</v>
      </c>
      <c r="D101" s="131">
        <f>+('[1]N EERR UCAFE'!D101*Q101)+((('[1]N EERR UCAFE'!D101*(100%-Q101))/(1+TASAS!$C$9)))</f>
        <v>28.120418475553343</v>
      </c>
      <c r="E101" s="131">
        <f>+('[1]N EERR UCAFE'!E101*R101)+((('[1]N EERR UCAFE'!E101*(100%-R101))/(1+TASAS!$D$9)))</f>
        <v>28.19992270622846</v>
      </c>
      <c r="F101" s="131">
        <f>+('[1]N EERR UCAFE'!F101*S101)+((('[1]N EERR UCAFE'!F101*(100%-S101))/(1+TASAS!$E$9)))</f>
        <v>29.927286882055274</v>
      </c>
      <c r="G101" s="131">
        <f>+('[1]N EERR UCAFE'!G101*T101)+((('[1]N EERR UCAFE'!G101*(100%-T101))/(1+TASAS!$F$9)))</f>
        <v>30.531087325261744</v>
      </c>
      <c r="H101" s="131">
        <f>+('[1]N EERR UCAFE'!H101*U101)+((('[1]N EERR UCAFE'!H101*(100%-U101))/(1+TASAS!$G$9)))</f>
        <v>31.844920147669331</v>
      </c>
      <c r="I101" s="131">
        <f>+('[1]N EERR UCAFE'!I101*V101)+((('[1]N EERR UCAFE'!I101*(100%-V101))/(1+TASAS!$H$9)))</f>
        <v>0</v>
      </c>
      <c r="J101" s="131">
        <f>+('[1]N EERR UCAFE'!J101*W101)+((('[1]N EERR UCAFE'!J101*(100%-W101))/(1+TASAS!$I$9)))</f>
        <v>0</v>
      </c>
      <c r="K101" s="131">
        <f>+('[1]N EERR UCAFE'!K101*X101)+((('[1]N EERR UCAFE'!K101*(100%-X101))/(1+TASAS!$J$9)))</f>
        <v>0</v>
      </c>
      <c r="L101" s="131">
        <f>+('[1]N EERR UCAFE'!L101*Y101)+((('[1]N EERR UCAFE'!L101*(100%-Y101))/(1+TASAS!$K$9)))</f>
        <v>0</v>
      </c>
      <c r="M101" s="131">
        <f>+('[1]N EERR UCAFE'!M101*Z101)+((('[1]N EERR UCAFE'!M101*(100%-Z101))/(1+TASAS!$L$9)))</f>
        <v>0</v>
      </c>
      <c r="N101" s="131">
        <f>+('[1]N EERR UCAFE'!N101*AA101)+((('[1]N EERR UCAFE'!N101*(100%-AA101))/(1+TASAS!$M$9)))</f>
        <v>0</v>
      </c>
      <c r="O101" s="194">
        <f t="shared" si="19"/>
        <v>173.49430523996577</v>
      </c>
      <c r="P101" s="303">
        <v>0</v>
      </c>
      <c r="Q101" s="303">
        <v>0</v>
      </c>
      <c r="R101" s="303">
        <v>0</v>
      </c>
      <c r="S101" s="303">
        <v>0</v>
      </c>
      <c r="T101" s="303">
        <v>0</v>
      </c>
      <c r="U101" s="303">
        <v>0</v>
      </c>
      <c r="V101" s="303">
        <v>0</v>
      </c>
      <c r="W101" s="303">
        <v>0</v>
      </c>
      <c r="X101" s="303">
        <v>0</v>
      </c>
      <c r="Y101" s="303">
        <v>0</v>
      </c>
      <c r="Z101" s="303">
        <v>0</v>
      </c>
      <c r="AA101" s="303">
        <v>0</v>
      </c>
    </row>
    <row r="102" spans="1:27" outlineLevel="1" x14ac:dyDescent="0.3">
      <c r="A102" s="203" t="s">
        <v>290</v>
      </c>
      <c r="B102" s="131"/>
      <c r="C102" s="131">
        <f>+('[1]N EERR UCAFE'!C102*P102)+((('[1]N EERR UCAFE'!C102*(100%-P102))/(1+TASAS!$B$9)))</f>
        <v>0</v>
      </c>
      <c r="D102" s="131">
        <f>+('[1]N EERR UCAFE'!D102*Q102)+((('[1]N EERR UCAFE'!D102*(100%-Q102))/(1+TASAS!$C$9)))</f>
        <v>0</v>
      </c>
      <c r="E102" s="131">
        <f>+('[1]N EERR UCAFE'!E102*R102)+((('[1]N EERR UCAFE'!E102*(100%-R102))/(1+TASAS!$D$9)))</f>
        <v>0</v>
      </c>
      <c r="F102" s="131">
        <f>+('[1]N EERR UCAFE'!F102*S102)+((('[1]N EERR UCAFE'!F102*(100%-S102))/(1+TASAS!$E$9)))</f>
        <v>0</v>
      </c>
      <c r="G102" s="131">
        <f>+('[1]N EERR UCAFE'!G102*T102)+((('[1]N EERR UCAFE'!G102*(100%-T102))/(1+TASAS!$F$9)))</f>
        <v>0</v>
      </c>
      <c r="H102" s="131">
        <f>+('[1]N EERR UCAFE'!H102*U102)+((('[1]N EERR UCAFE'!H102*(100%-U102))/(1+TASAS!$G$9)))</f>
        <v>0</v>
      </c>
      <c r="I102" s="131">
        <f>+('[1]N EERR UCAFE'!I102*V102)+((('[1]N EERR UCAFE'!I102*(100%-V102))/(1+TASAS!$H$9)))</f>
        <v>0</v>
      </c>
      <c r="J102" s="131">
        <f>+('[1]N EERR UCAFE'!J102*W102)+((('[1]N EERR UCAFE'!J102*(100%-W102))/(1+TASAS!$I$9)))</f>
        <v>0</v>
      </c>
      <c r="K102" s="131">
        <f>+('[1]N EERR UCAFE'!K102*X102)+((('[1]N EERR UCAFE'!K102*(100%-X102))/(1+TASAS!$J$9)))</f>
        <v>0</v>
      </c>
      <c r="L102" s="131">
        <f>+('[1]N EERR UCAFE'!L102*Y102)+((('[1]N EERR UCAFE'!L102*(100%-Y102))/(1+TASAS!$K$9)))</f>
        <v>0</v>
      </c>
      <c r="M102" s="131">
        <f>+('[1]N EERR UCAFE'!M102*Z102)+((('[1]N EERR UCAFE'!M102*(100%-Z102))/(1+TASAS!$L$9)))</f>
        <v>0</v>
      </c>
      <c r="N102" s="131">
        <f>+('[1]N EERR UCAFE'!N102*AA102)+((('[1]N EERR UCAFE'!N102*(100%-AA102))/(1+TASAS!$M$9)))</f>
        <v>0</v>
      </c>
      <c r="O102" s="194">
        <f t="shared" si="19"/>
        <v>0</v>
      </c>
      <c r="P102" s="303">
        <v>0</v>
      </c>
      <c r="Q102" s="303">
        <v>0</v>
      </c>
      <c r="R102" s="303">
        <v>0</v>
      </c>
      <c r="S102" s="303">
        <v>0</v>
      </c>
      <c r="T102" s="303">
        <v>0</v>
      </c>
      <c r="U102" s="303">
        <v>0</v>
      </c>
      <c r="V102" s="303">
        <v>0</v>
      </c>
      <c r="W102" s="303">
        <v>0</v>
      </c>
      <c r="X102" s="303">
        <v>0</v>
      </c>
      <c r="Y102" s="303">
        <v>0</v>
      </c>
      <c r="Z102" s="303">
        <v>0</v>
      </c>
      <c r="AA102" s="303">
        <v>0</v>
      </c>
    </row>
    <row r="103" spans="1:27" outlineLevel="1" x14ac:dyDescent="0.3">
      <c r="A103" s="203" t="s">
        <v>291</v>
      </c>
      <c r="B103" s="131"/>
      <c r="C103" s="131">
        <f>+('[1]N EERR UCAFE'!C103*P103)+((('[1]N EERR UCAFE'!C103*(100%-P103))/(1+TASAS!$B$9)))</f>
        <v>0</v>
      </c>
      <c r="D103" s="131">
        <f>+('[1]N EERR UCAFE'!D103*Q103)+((('[1]N EERR UCAFE'!D103*(100%-Q103))/(1+TASAS!$C$9)))</f>
        <v>0</v>
      </c>
      <c r="E103" s="131">
        <f>+('[1]N EERR UCAFE'!E103*R103)+((('[1]N EERR UCAFE'!E103*(100%-R103))/(1+TASAS!$D$9)))</f>
        <v>0</v>
      </c>
      <c r="F103" s="131">
        <f>+('[1]N EERR UCAFE'!F103*S103)+((('[1]N EERR UCAFE'!F103*(100%-S103))/(1+TASAS!$E$9)))</f>
        <v>0</v>
      </c>
      <c r="G103" s="131">
        <f>+('[1]N EERR UCAFE'!G103*T103)+((('[1]N EERR UCAFE'!G103*(100%-T103))/(1+TASAS!$F$9)))</f>
        <v>0</v>
      </c>
      <c r="H103" s="131">
        <f>+('[1]N EERR UCAFE'!H103*U103)+((('[1]N EERR UCAFE'!H103*(100%-U103))/(1+TASAS!$G$9)))</f>
        <v>0</v>
      </c>
      <c r="I103" s="131">
        <f>+('[1]N EERR UCAFE'!I103*V103)+((('[1]N EERR UCAFE'!I103*(100%-V103))/(1+TASAS!$H$9)))</f>
        <v>0</v>
      </c>
      <c r="J103" s="131">
        <f>+('[1]N EERR UCAFE'!J103*W103)+((('[1]N EERR UCAFE'!J103*(100%-W103))/(1+TASAS!$I$9)))</f>
        <v>0</v>
      </c>
      <c r="K103" s="131">
        <f>+('[1]N EERR UCAFE'!K103*X103)+((('[1]N EERR UCAFE'!K103*(100%-X103))/(1+TASAS!$J$9)))</f>
        <v>0</v>
      </c>
      <c r="L103" s="131">
        <f>+('[1]N EERR UCAFE'!L103*Y103)+((('[1]N EERR UCAFE'!L103*(100%-Y103))/(1+TASAS!$K$9)))</f>
        <v>0</v>
      </c>
      <c r="M103" s="131">
        <f>+('[1]N EERR UCAFE'!M103*Z103)+((('[1]N EERR UCAFE'!M103*(100%-Z103))/(1+TASAS!$L$9)))</f>
        <v>0</v>
      </c>
      <c r="N103" s="131">
        <f>+('[1]N EERR UCAFE'!N103*AA103)+((('[1]N EERR UCAFE'!N103*(100%-AA103))/(1+TASAS!$M$9)))</f>
        <v>0</v>
      </c>
      <c r="O103" s="194">
        <f t="shared" si="19"/>
        <v>0</v>
      </c>
      <c r="P103" s="303">
        <v>0</v>
      </c>
      <c r="Q103" s="303">
        <v>0</v>
      </c>
      <c r="R103" s="303">
        <v>0</v>
      </c>
      <c r="S103" s="303">
        <v>0</v>
      </c>
      <c r="T103" s="303">
        <v>0</v>
      </c>
      <c r="U103" s="303">
        <v>0</v>
      </c>
      <c r="V103" s="303">
        <v>0</v>
      </c>
      <c r="W103" s="303">
        <v>0</v>
      </c>
      <c r="X103" s="303">
        <v>0</v>
      </c>
      <c r="Y103" s="303">
        <v>0</v>
      </c>
      <c r="Z103" s="303">
        <v>0</v>
      </c>
      <c r="AA103" s="303">
        <v>0</v>
      </c>
    </row>
    <row r="104" spans="1:27" outlineLevel="1" x14ac:dyDescent="0.3">
      <c r="A104" s="203" t="s">
        <v>292</v>
      </c>
      <c r="B104" s="131"/>
      <c r="C104" s="131">
        <f>+('[1]N EERR UCAFE'!C104*P104)+((('[1]N EERR UCAFE'!C104*(100%-P104))/(1+TASAS!$B$9)))</f>
        <v>0</v>
      </c>
      <c r="D104" s="131">
        <f>+('[1]N EERR UCAFE'!D104*Q104)+((('[1]N EERR UCAFE'!D104*(100%-Q104))/(1+TASAS!$C$9)))</f>
        <v>0</v>
      </c>
      <c r="E104" s="131">
        <f>+('[1]N EERR UCAFE'!E104*R104)+((('[1]N EERR UCAFE'!E104*(100%-R104))/(1+TASAS!$D$9)))</f>
        <v>0</v>
      </c>
      <c r="F104" s="131">
        <f>+('[1]N EERR UCAFE'!F104*S104)+((('[1]N EERR UCAFE'!F104*(100%-S104))/(1+TASAS!$E$9)))</f>
        <v>0</v>
      </c>
      <c r="G104" s="131">
        <f>+('[1]N EERR UCAFE'!G104*T104)+((('[1]N EERR UCAFE'!G104*(100%-T104))/(1+TASAS!$F$9)))</f>
        <v>0</v>
      </c>
      <c r="H104" s="131">
        <f>+('[1]N EERR UCAFE'!H104*U104)+((('[1]N EERR UCAFE'!H104*(100%-U104))/(1+TASAS!$G$9)))</f>
        <v>0</v>
      </c>
      <c r="I104" s="131">
        <f>+('[1]N EERR UCAFE'!I104*V104)+((('[1]N EERR UCAFE'!I104*(100%-V104))/(1+TASAS!$H$9)))</f>
        <v>0</v>
      </c>
      <c r="J104" s="131">
        <f>+('[1]N EERR UCAFE'!J104*W104)+((('[1]N EERR UCAFE'!J104*(100%-W104))/(1+TASAS!$I$9)))</f>
        <v>0</v>
      </c>
      <c r="K104" s="131">
        <f>+('[1]N EERR UCAFE'!K104*X104)+((('[1]N EERR UCAFE'!K104*(100%-X104))/(1+TASAS!$J$9)))</f>
        <v>0</v>
      </c>
      <c r="L104" s="131">
        <f>+('[1]N EERR UCAFE'!L104*Y104)+((('[1]N EERR UCAFE'!L104*(100%-Y104))/(1+TASAS!$K$9)))</f>
        <v>0</v>
      </c>
      <c r="M104" s="131">
        <f>+('[1]N EERR UCAFE'!M104*Z104)+((('[1]N EERR UCAFE'!M104*(100%-Z104))/(1+TASAS!$L$9)))</f>
        <v>0</v>
      </c>
      <c r="N104" s="131">
        <f>+('[1]N EERR UCAFE'!N104*AA104)+((('[1]N EERR UCAFE'!N104*(100%-AA104))/(1+TASAS!$M$9)))</f>
        <v>0</v>
      </c>
      <c r="O104" s="194">
        <f t="shared" si="19"/>
        <v>0</v>
      </c>
      <c r="P104" s="303">
        <v>0</v>
      </c>
      <c r="Q104" s="303">
        <v>0</v>
      </c>
      <c r="R104" s="303">
        <v>0</v>
      </c>
      <c r="S104" s="303">
        <v>0</v>
      </c>
      <c r="T104" s="303">
        <v>0</v>
      </c>
      <c r="U104" s="303">
        <v>0</v>
      </c>
      <c r="V104" s="303">
        <v>0</v>
      </c>
      <c r="W104" s="303">
        <v>0</v>
      </c>
      <c r="X104" s="303">
        <v>0</v>
      </c>
      <c r="Y104" s="303">
        <v>0</v>
      </c>
      <c r="Z104" s="303">
        <v>0</v>
      </c>
      <c r="AA104" s="303">
        <v>0</v>
      </c>
    </row>
    <row r="105" spans="1:27" outlineLevel="1" x14ac:dyDescent="0.3">
      <c r="A105" s="203" t="s">
        <v>293</v>
      </c>
      <c r="B105" s="131"/>
      <c r="C105" s="131">
        <f>+('[1]N EERR UCAFE'!C105*P105)+((('[1]N EERR UCAFE'!C105*(100%-P105))/(1+TASAS!$B$9)))</f>
        <v>0</v>
      </c>
      <c r="D105" s="131">
        <f>+('[1]N EERR UCAFE'!D105*Q105)+((('[1]N EERR UCAFE'!D105*(100%-Q105))/(1+TASAS!$C$9)))</f>
        <v>0</v>
      </c>
      <c r="E105" s="131">
        <f>+('[1]N EERR UCAFE'!E105*R105)+((('[1]N EERR UCAFE'!E105*(100%-R105))/(1+TASAS!$D$9)))</f>
        <v>0</v>
      </c>
      <c r="F105" s="131">
        <f>+('[1]N EERR UCAFE'!F105*S105)+((('[1]N EERR UCAFE'!F105*(100%-S105))/(1+TASAS!$E$9)))</f>
        <v>0</v>
      </c>
      <c r="G105" s="131">
        <f>+('[1]N EERR UCAFE'!G105*T105)+((('[1]N EERR UCAFE'!G105*(100%-T105))/(1+TASAS!$F$9)))</f>
        <v>0</v>
      </c>
      <c r="H105" s="131">
        <f>+('[1]N EERR UCAFE'!H105*U105)+((('[1]N EERR UCAFE'!H105*(100%-U105))/(1+TASAS!$G$9)))</f>
        <v>0</v>
      </c>
      <c r="I105" s="131">
        <f>+('[1]N EERR UCAFE'!I105*V105)+((('[1]N EERR UCAFE'!I105*(100%-V105))/(1+TASAS!$H$9)))</f>
        <v>0</v>
      </c>
      <c r="J105" s="131">
        <f>+('[1]N EERR UCAFE'!J105*W105)+((('[1]N EERR UCAFE'!J105*(100%-W105))/(1+TASAS!$I$9)))</f>
        <v>0</v>
      </c>
      <c r="K105" s="131">
        <f>+('[1]N EERR UCAFE'!K105*X105)+((('[1]N EERR UCAFE'!K105*(100%-X105))/(1+TASAS!$J$9)))</f>
        <v>0</v>
      </c>
      <c r="L105" s="131">
        <f>+('[1]N EERR UCAFE'!L105*Y105)+((('[1]N EERR UCAFE'!L105*(100%-Y105))/(1+TASAS!$K$9)))</f>
        <v>0</v>
      </c>
      <c r="M105" s="131">
        <f>+('[1]N EERR UCAFE'!M105*Z105)+((('[1]N EERR UCAFE'!M105*(100%-Z105))/(1+TASAS!$L$9)))</f>
        <v>0</v>
      </c>
      <c r="N105" s="131">
        <f>+('[1]N EERR UCAFE'!N105*AA105)+((('[1]N EERR UCAFE'!N105*(100%-AA105))/(1+TASAS!$M$9)))</f>
        <v>0</v>
      </c>
      <c r="O105" s="194">
        <f t="shared" si="19"/>
        <v>0</v>
      </c>
      <c r="P105" s="303">
        <v>1</v>
      </c>
      <c r="Q105" s="303">
        <v>1</v>
      </c>
      <c r="R105" s="303">
        <v>1</v>
      </c>
      <c r="S105" s="303">
        <v>1</v>
      </c>
      <c r="T105" s="303">
        <v>1</v>
      </c>
      <c r="U105" s="303">
        <v>1</v>
      </c>
      <c r="V105" s="303">
        <v>1</v>
      </c>
      <c r="W105" s="303">
        <v>1</v>
      </c>
      <c r="X105" s="303">
        <v>1</v>
      </c>
      <c r="Y105" s="303">
        <v>1</v>
      </c>
      <c r="Z105" s="303">
        <v>1</v>
      </c>
      <c r="AA105" s="303">
        <v>1</v>
      </c>
    </row>
    <row r="106" spans="1:27" outlineLevel="1" x14ac:dyDescent="0.3">
      <c r="A106" s="203" t="s">
        <v>294</v>
      </c>
      <c r="B106" s="131"/>
      <c r="C106" s="131">
        <f>+('[1]N EERR UCAFE'!C106*P106)+((('[1]N EERR UCAFE'!C106*(100%-P106))/(1+TASAS!$B$9)))</f>
        <v>0</v>
      </c>
      <c r="D106" s="131">
        <f>+('[1]N EERR UCAFE'!D106*Q106)+((('[1]N EERR UCAFE'!D106*(100%-Q106))/(1+TASAS!$C$9)))</f>
        <v>0</v>
      </c>
      <c r="E106" s="131">
        <f>+('[1]N EERR UCAFE'!E106*R106)+((('[1]N EERR UCAFE'!E106*(100%-R106))/(1+TASAS!$D$9)))</f>
        <v>0</v>
      </c>
      <c r="F106" s="131">
        <f>+('[1]N EERR UCAFE'!F106*S106)+((('[1]N EERR UCAFE'!F106*(100%-S106))/(1+TASAS!$E$9)))</f>
        <v>0</v>
      </c>
      <c r="G106" s="131">
        <f>+('[1]N EERR UCAFE'!G106*T106)+((('[1]N EERR UCAFE'!G106*(100%-T106))/(1+TASAS!$F$9)))</f>
        <v>0</v>
      </c>
      <c r="H106" s="131">
        <f>+('[1]N EERR UCAFE'!H106*U106)+((('[1]N EERR UCAFE'!H106*(100%-U106))/(1+TASAS!$G$9)))</f>
        <v>0</v>
      </c>
      <c r="I106" s="131">
        <f>+('[1]N EERR UCAFE'!I106*V106)+((('[1]N EERR UCAFE'!I106*(100%-V106))/(1+TASAS!$H$9)))</f>
        <v>0</v>
      </c>
      <c r="J106" s="131">
        <f>+('[1]N EERR UCAFE'!J106*W106)+((('[1]N EERR UCAFE'!J106*(100%-W106))/(1+TASAS!$I$9)))</f>
        <v>0</v>
      </c>
      <c r="K106" s="131">
        <f>+('[1]N EERR UCAFE'!K106*X106)+((('[1]N EERR UCAFE'!K106*(100%-X106))/(1+TASAS!$J$9)))</f>
        <v>0</v>
      </c>
      <c r="L106" s="131">
        <f>+('[1]N EERR UCAFE'!L106*Y106)+((('[1]N EERR UCAFE'!L106*(100%-Y106))/(1+TASAS!$K$9)))</f>
        <v>0</v>
      </c>
      <c r="M106" s="131">
        <f>+('[1]N EERR UCAFE'!M106*Z106)+((('[1]N EERR UCAFE'!M106*(100%-Z106))/(1+TASAS!$L$9)))</f>
        <v>0</v>
      </c>
      <c r="N106" s="131">
        <f>+('[1]N EERR UCAFE'!N106*AA106)+((('[1]N EERR UCAFE'!N106*(100%-AA106))/(1+TASAS!$M$9)))</f>
        <v>0</v>
      </c>
      <c r="O106" s="194">
        <f t="shared" si="19"/>
        <v>0</v>
      </c>
      <c r="P106" s="303">
        <v>1</v>
      </c>
      <c r="Q106" s="303">
        <v>1</v>
      </c>
      <c r="R106" s="303">
        <v>1</v>
      </c>
      <c r="S106" s="303">
        <v>1</v>
      </c>
      <c r="T106" s="303">
        <v>1</v>
      </c>
      <c r="U106" s="303">
        <v>1</v>
      </c>
      <c r="V106" s="303">
        <v>1</v>
      </c>
      <c r="W106" s="303">
        <v>1</v>
      </c>
      <c r="X106" s="303">
        <v>1</v>
      </c>
      <c r="Y106" s="303">
        <v>1</v>
      </c>
      <c r="Z106" s="303">
        <v>1</v>
      </c>
      <c r="AA106" s="303">
        <v>1</v>
      </c>
    </row>
    <row r="107" spans="1:27" outlineLevel="1" x14ac:dyDescent="0.3">
      <c r="A107" s="203" t="s">
        <v>295</v>
      </c>
      <c r="B107" s="131"/>
      <c r="C107" s="131">
        <f>+('[1]N EERR UCAFE'!C107*P107)+((('[1]N EERR UCAFE'!C107*(100%-P107))/(1+TASAS!$B$9)))</f>
        <v>0</v>
      </c>
      <c r="D107" s="131">
        <f>+('[1]N EERR UCAFE'!D107*Q107)+((('[1]N EERR UCAFE'!D107*(100%-Q107))/(1+TASAS!$C$9)))</f>
        <v>0</v>
      </c>
      <c r="E107" s="131">
        <f>+('[1]N EERR UCAFE'!E107*R107)+((('[1]N EERR UCAFE'!E107*(100%-R107))/(1+TASAS!$D$9)))</f>
        <v>0</v>
      </c>
      <c r="F107" s="131">
        <f>+('[1]N EERR UCAFE'!F107*S107)+((('[1]N EERR UCAFE'!F107*(100%-S107))/(1+TASAS!$E$9)))</f>
        <v>0</v>
      </c>
      <c r="G107" s="131">
        <f>+('[1]N EERR UCAFE'!G107*T107)+((('[1]N EERR UCAFE'!G107*(100%-T107))/(1+TASAS!$F$9)))</f>
        <v>0</v>
      </c>
      <c r="H107" s="131">
        <f>+('[1]N EERR UCAFE'!H107*U107)+((('[1]N EERR UCAFE'!H107*(100%-U107))/(1+TASAS!$G$9)))</f>
        <v>0</v>
      </c>
      <c r="I107" s="131">
        <f>+('[1]N EERR UCAFE'!I107*V107)+((('[1]N EERR UCAFE'!I107*(100%-V107))/(1+TASAS!$H$9)))</f>
        <v>0</v>
      </c>
      <c r="J107" s="131">
        <f>+('[1]N EERR UCAFE'!J107*W107)+((('[1]N EERR UCAFE'!J107*(100%-W107))/(1+TASAS!$I$9)))</f>
        <v>0</v>
      </c>
      <c r="K107" s="131">
        <f>+('[1]N EERR UCAFE'!K107*X107)+((('[1]N EERR UCAFE'!K107*(100%-X107))/(1+TASAS!$J$9)))</f>
        <v>0</v>
      </c>
      <c r="L107" s="131">
        <f>+('[1]N EERR UCAFE'!L107*Y107)+((('[1]N EERR UCAFE'!L107*(100%-Y107))/(1+TASAS!$K$9)))</f>
        <v>0</v>
      </c>
      <c r="M107" s="131">
        <f>+('[1]N EERR UCAFE'!M107*Z107)+((('[1]N EERR UCAFE'!M107*(100%-Z107))/(1+TASAS!$L$9)))</f>
        <v>0</v>
      </c>
      <c r="N107" s="131">
        <f>+('[1]N EERR UCAFE'!N107*AA107)+((('[1]N EERR UCAFE'!N107*(100%-AA107))/(1+TASAS!$M$9)))</f>
        <v>0</v>
      </c>
      <c r="O107" s="194">
        <f t="shared" si="19"/>
        <v>0</v>
      </c>
      <c r="P107" s="303">
        <v>0</v>
      </c>
      <c r="Q107" s="303">
        <v>0</v>
      </c>
      <c r="R107" s="303">
        <v>0</v>
      </c>
      <c r="S107" s="303">
        <v>0</v>
      </c>
      <c r="T107" s="303">
        <v>0</v>
      </c>
      <c r="U107" s="303">
        <v>0</v>
      </c>
      <c r="V107" s="303">
        <v>0</v>
      </c>
      <c r="W107" s="303">
        <v>0</v>
      </c>
      <c r="X107" s="303">
        <v>0</v>
      </c>
      <c r="Y107" s="303">
        <v>0</v>
      </c>
      <c r="Z107" s="303">
        <v>0</v>
      </c>
      <c r="AA107" s="303">
        <v>0</v>
      </c>
    </row>
    <row r="108" spans="1:27" outlineLevel="1" x14ac:dyDescent="0.3">
      <c r="A108" s="203" t="s">
        <v>296</v>
      </c>
      <c r="B108" s="131"/>
      <c r="C108" s="131">
        <f>+('[1]N EERR UCAFE'!C108*P108)+((('[1]N EERR UCAFE'!C108*(100%-P108))/(1+TASAS!$B$9)))</f>
        <v>29.8</v>
      </c>
      <c r="D108" s="131">
        <f>+('[1]N EERR UCAFE'!D108*Q108)+((('[1]N EERR UCAFE'!D108*(100%-Q108))/(1+TASAS!$C$9)))</f>
        <v>25.33</v>
      </c>
      <c r="E108" s="131">
        <f>+('[1]N EERR UCAFE'!E108*R108)+((('[1]N EERR UCAFE'!E108*(100%-R108))/(1+TASAS!$D$9)))</f>
        <v>18.600000000000001</v>
      </c>
      <c r="F108" s="131">
        <f>+('[1]N EERR UCAFE'!F108*S108)+((('[1]N EERR UCAFE'!F108*(100%-S108))/(1+TASAS!$E$9)))</f>
        <v>15.6</v>
      </c>
      <c r="G108" s="131">
        <f>+('[1]N EERR UCAFE'!G108*T108)+((('[1]N EERR UCAFE'!G108*(100%-T108))/(1+TASAS!$F$9)))</f>
        <v>17.55</v>
      </c>
      <c r="H108" s="131">
        <f>+('[1]N EERR UCAFE'!H108*U108)+((('[1]N EERR UCAFE'!H108*(100%-U108))/(1+TASAS!$G$9)))</f>
        <v>351.6</v>
      </c>
      <c r="I108" s="131">
        <f>+('[1]N EERR UCAFE'!I108*V108)+((('[1]N EERR UCAFE'!I108*(100%-V108))/(1+TASAS!$H$9)))</f>
        <v>0</v>
      </c>
      <c r="J108" s="131">
        <f>+('[1]N EERR UCAFE'!J108*W108)+((('[1]N EERR UCAFE'!J108*(100%-W108))/(1+TASAS!$I$9)))</f>
        <v>0</v>
      </c>
      <c r="K108" s="131">
        <f>+('[1]N EERR UCAFE'!K108*X108)+((('[1]N EERR UCAFE'!K108*(100%-X108))/(1+TASAS!$J$9)))</f>
        <v>0</v>
      </c>
      <c r="L108" s="131">
        <f>+('[1]N EERR UCAFE'!L108*Y108)+((('[1]N EERR UCAFE'!L108*(100%-Y108))/(1+TASAS!$K$9)))</f>
        <v>0</v>
      </c>
      <c r="M108" s="131">
        <f>+('[1]N EERR UCAFE'!M108*Z108)+((('[1]N EERR UCAFE'!M108*(100%-Z108))/(1+TASAS!$L$9)))</f>
        <v>0</v>
      </c>
      <c r="N108" s="131">
        <f>+('[1]N EERR UCAFE'!N108*AA108)+((('[1]N EERR UCAFE'!N108*(100%-AA108))/(1+TASAS!$M$9)))</f>
        <v>0</v>
      </c>
      <c r="O108" s="194">
        <f t="shared" si="19"/>
        <v>458.48</v>
      </c>
      <c r="P108" s="303">
        <v>1</v>
      </c>
      <c r="Q108" s="303">
        <v>1</v>
      </c>
      <c r="R108" s="303">
        <v>1</v>
      </c>
      <c r="S108" s="303">
        <v>1</v>
      </c>
      <c r="T108" s="303">
        <v>1</v>
      </c>
      <c r="U108" s="303">
        <v>1</v>
      </c>
      <c r="V108" s="303">
        <v>1</v>
      </c>
      <c r="W108" s="303">
        <v>1</v>
      </c>
      <c r="X108" s="303">
        <v>1</v>
      </c>
      <c r="Y108" s="303">
        <v>1</v>
      </c>
      <c r="Z108" s="303">
        <v>1</v>
      </c>
      <c r="AA108" s="303">
        <v>1</v>
      </c>
    </row>
    <row r="109" spans="1:27" outlineLevel="1" x14ac:dyDescent="0.3">
      <c r="A109" s="203" t="s">
        <v>297</v>
      </c>
      <c r="B109" s="131"/>
      <c r="C109" s="131">
        <f>+('[1]N EERR UCAFE'!C109*P109)+((('[1]N EERR UCAFE'!C109*(100%-P109))/(1+TASAS!$B$9)))</f>
        <v>0</v>
      </c>
      <c r="D109" s="131">
        <f>+('[1]N EERR UCAFE'!D109*Q109)+((('[1]N EERR UCAFE'!D109*(100%-Q109))/(1+TASAS!$C$9)))</f>
        <v>0</v>
      </c>
      <c r="E109" s="131">
        <f>+('[1]N EERR UCAFE'!E109*R109)+((('[1]N EERR UCAFE'!E109*(100%-R109))/(1+TASAS!$D$9)))</f>
        <v>0</v>
      </c>
      <c r="F109" s="131">
        <f>+('[1]N EERR UCAFE'!F109*S109)+((('[1]N EERR UCAFE'!F109*(100%-S109))/(1+TASAS!$E$9)))</f>
        <v>0</v>
      </c>
      <c r="G109" s="131">
        <f>+('[1]N EERR UCAFE'!G109*T109)+((('[1]N EERR UCAFE'!G109*(100%-T109))/(1+TASAS!$F$9)))</f>
        <v>0</v>
      </c>
      <c r="H109" s="131">
        <f>+('[1]N EERR UCAFE'!H109*U109)+((('[1]N EERR UCAFE'!H109*(100%-U109))/(1+TASAS!$G$9)))</f>
        <v>0</v>
      </c>
      <c r="I109" s="131">
        <f>+('[1]N EERR UCAFE'!I109*V109)+((('[1]N EERR UCAFE'!I109*(100%-V109))/(1+TASAS!$H$9)))</f>
        <v>0</v>
      </c>
      <c r="J109" s="131">
        <f>+('[1]N EERR UCAFE'!J109*W109)+((('[1]N EERR UCAFE'!J109*(100%-W109))/(1+TASAS!$I$9)))</f>
        <v>0</v>
      </c>
      <c r="K109" s="131">
        <f>+('[1]N EERR UCAFE'!K109*X109)+((('[1]N EERR UCAFE'!K109*(100%-X109))/(1+TASAS!$J$9)))</f>
        <v>0</v>
      </c>
      <c r="L109" s="131">
        <f>+('[1]N EERR UCAFE'!L109*Y109)+((('[1]N EERR UCAFE'!L109*(100%-Y109))/(1+TASAS!$K$9)))</f>
        <v>0</v>
      </c>
      <c r="M109" s="131">
        <f>+('[1]N EERR UCAFE'!M109*Z109)+((('[1]N EERR UCAFE'!M109*(100%-Z109))/(1+TASAS!$L$9)))</f>
        <v>0</v>
      </c>
      <c r="N109" s="131">
        <f>+('[1]N EERR UCAFE'!N109*AA109)+((('[1]N EERR UCAFE'!N109*(100%-AA109))/(1+TASAS!$M$9)))</f>
        <v>0</v>
      </c>
      <c r="O109" s="194">
        <f t="shared" si="19"/>
        <v>0</v>
      </c>
      <c r="P109" s="303">
        <v>0</v>
      </c>
      <c r="Q109" s="303">
        <v>0</v>
      </c>
      <c r="R109" s="303">
        <v>0</v>
      </c>
      <c r="S109" s="303">
        <v>0</v>
      </c>
      <c r="T109" s="303">
        <v>0</v>
      </c>
      <c r="U109" s="303">
        <v>0</v>
      </c>
      <c r="V109" s="303">
        <v>0</v>
      </c>
      <c r="W109" s="303">
        <v>0</v>
      </c>
      <c r="X109" s="303">
        <v>0</v>
      </c>
      <c r="Y109" s="303">
        <v>0</v>
      </c>
      <c r="Z109" s="303">
        <v>0</v>
      </c>
      <c r="AA109" s="303">
        <v>0</v>
      </c>
    </row>
    <row r="110" spans="1:27" outlineLevel="1" x14ac:dyDescent="0.3">
      <c r="A110" s="203" t="s">
        <v>298</v>
      </c>
      <c r="B110" s="131"/>
      <c r="C110" s="131">
        <f>+('[1]N EERR UCAFE'!C110*P110)+((('[1]N EERR UCAFE'!C110*(100%-P110))/(1+TASAS!$B$9)))</f>
        <v>0</v>
      </c>
      <c r="D110" s="131">
        <f>+('[1]N EERR UCAFE'!D110*Q110)+((('[1]N EERR UCAFE'!D110*(100%-Q110))/(1+TASAS!$C$9)))</f>
        <v>0</v>
      </c>
      <c r="E110" s="131">
        <f>+('[1]N EERR UCAFE'!E110*R110)+((('[1]N EERR UCAFE'!E110*(100%-R110))/(1+TASAS!$D$9)))</f>
        <v>0</v>
      </c>
      <c r="F110" s="131">
        <f>+('[1]N EERR UCAFE'!F110*S110)+((('[1]N EERR UCAFE'!F110*(100%-S110))/(1+TASAS!$E$9)))</f>
        <v>0</v>
      </c>
      <c r="G110" s="131">
        <f>+('[1]N EERR UCAFE'!G110*T110)+((('[1]N EERR UCAFE'!G110*(100%-T110))/(1+TASAS!$F$9)))</f>
        <v>0</v>
      </c>
      <c r="H110" s="131">
        <f>+('[1]N EERR UCAFE'!H110*U110)+((('[1]N EERR UCAFE'!H110*(100%-U110))/(1+TASAS!$G$9)))</f>
        <v>0</v>
      </c>
      <c r="I110" s="131">
        <f>+('[1]N EERR UCAFE'!I110*V110)+((('[1]N EERR UCAFE'!I110*(100%-V110))/(1+TASAS!$H$9)))</f>
        <v>0</v>
      </c>
      <c r="J110" s="131">
        <f>+('[1]N EERR UCAFE'!J110*W110)+((('[1]N EERR UCAFE'!J110*(100%-W110))/(1+TASAS!$I$9)))</f>
        <v>0</v>
      </c>
      <c r="K110" s="131">
        <f>+('[1]N EERR UCAFE'!K110*X110)+((('[1]N EERR UCAFE'!K110*(100%-X110))/(1+TASAS!$J$9)))</f>
        <v>0</v>
      </c>
      <c r="L110" s="131">
        <f>+('[1]N EERR UCAFE'!L110*Y110)+((('[1]N EERR UCAFE'!L110*(100%-Y110))/(1+TASAS!$K$9)))</f>
        <v>0</v>
      </c>
      <c r="M110" s="131">
        <f>+('[1]N EERR UCAFE'!M110*Z110)+((('[1]N EERR UCAFE'!M110*(100%-Z110))/(1+TASAS!$L$9)))</f>
        <v>0</v>
      </c>
      <c r="N110" s="131">
        <f>+('[1]N EERR UCAFE'!N110*AA110)+((('[1]N EERR UCAFE'!N110*(100%-AA110))/(1+TASAS!$M$9)))</f>
        <v>0</v>
      </c>
      <c r="O110" s="194">
        <f t="shared" si="19"/>
        <v>0</v>
      </c>
      <c r="P110" s="303">
        <v>0</v>
      </c>
      <c r="Q110" s="303">
        <v>0</v>
      </c>
      <c r="R110" s="303">
        <v>0</v>
      </c>
      <c r="S110" s="303">
        <v>0</v>
      </c>
      <c r="T110" s="303">
        <v>0</v>
      </c>
      <c r="U110" s="303">
        <v>0</v>
      </c>
      <c r="V110" s="303">
        <v>0</v>
      </c>
      <c r="W110" s="303">
        <v>0</v>
      </c>
      <c r="X110" s="303">
        <v>0</v>
      </c>
      <c r="Y110" s="303">
        <v>0</v>
      </c>
      <c r="Z110" s="303">
        <v>0</v>
      </c>
      <c r="AA110" s="303">
        <v>0</v>
      </c>
    </row>
    <row r="111" spans="1:27" outlineLevel="1" x14ac:dyDescent="0.3">
      <c r="A111" s="203" t="s">
        <v>299</v>
      </c>
      <c r="B111" s="131"/>
      <c r="C111" s="131">
        <f>+('[1]N EERR UCAFE'!C111*P111)+((('[1]N EERR UCAFE'!C111*(100%-P111))/(1+TASAS!$B$9)))</f>
        <v>0</v>
      </c>
      <c r="D111" s="131">
        <f>+('[1]N EERR UCAFE'!D111*Q111)+((('[1]N EERR UCAFE'!D111*(100%-Q111))/(1+TASAS!$C$9)))</f>
        <v>0</v>
      </c>
      <c r="E111" s="131">
        <f>+('[1]N EERR UCAFE'!E111*R111)+((('[1]N EERR UCAFE'!E111*(100%-R111))/(1+TASAS!$D$9)))</f>
        <v>0</v>
      </c>
      <c r="F111" s="131">
        <f>+('[1]N EERR UCAFE'!F111*S111)+((('[1]N EERR UCAFE'!F111*(100%-S111))/(1+TASAS!$E$9)))</f>
        <v>0</v>
      </c>
      <c r="G111" s="131">
        <f>+('[1]N EERR UCAFE'!G111*T111)+((('[1]N EERR UCAFE'!G111*(100%-T111))/(1+TASAS!$F$9)))</f>
        <v>0</v>
      </c>
      <c r="H111" s="131">
        <f>+('[1]N EERR UCAFE'!H111*U111)+((('[1]N EERR UCAFE'!H111*(100%-U111))/(1+TASAS!$G$9)))</f>
        <v>0</v>
      </c>
      <c r="I111" s="131">
        <f>+('[1]N EERR UCAFE'!I111*V111)+((('[1]N EERR UCAFE'!I111*(100%-V111))/(1+TASAS!$H$9)))</f>
        <v>0</v>
      </c>
      <c r="J111" s="131">
        <f>+('[1]N EERR UCAFE'!J111*W111)+((('[1]N EERR UCAFE'!J111*(100%-W111))/(1+TASAS!$I$9)))</f>
        <v>0</v>
      </c>
      <c r="K111" s="131">
        <f>+('[1]N EERR UCAFE'!K111*X111)+((('[1]N EERR UCAFE'!K111*(100%-X111))/(1+TASAS!$J$9)))</f>
        <v>0</v>
      </c>
      <c r="L111" s="131">
        <f>+('[1]N EERR UCAFE'!L111*Y111)+((('[1]N EERR UCAFE'!L111*(100%-Y111))/(1+TASAS!$K$9)))</f>
        <v>0</v>
      </c>
      <c r="M111" s="131">
        <f>+('[1]N EERR UCAFE'!M111*Z111)+((('[1]N EERR UCAFE'!M111*(100%-Z111))/(1+TASAS!$L$9)))</f>
        <v>0</v>
      </c>
      <c r="N111" s="131">
        <f>+('[1]N EERR UCAFE'!N111*AA111)+((('[1]N EERR UCAFE'!N111*(100%-AA111))/(1+TASAS!$M$9)))</f>
        <v>0</v>
      </c>
      <c r="O111" s="194">
        <f t="shared" si="19"/>
        <v>0</v>
      </c>
      <c r="P111" s="303">
        <v>1</v>
      </c>
      <c r="Q111" s="303">
        <v>1</v>
      </c>
      <c r="R111" s="303">
        <v>1</v>
      </c>
      <c r="S111" s="303">
        <v>1</v>
      </c>
      <c r="T111" s="303">
        <v>1</v>
      </c>
      <c r="U111" s="303">
        <v>1</v>
      </c>
      <c r="V111" s="303">
        <v>1</v>
      </c>
      <c r="W111" s="303">
        <v>1</v>
      </c>
      <c r="X111" s="303">
        <v>1</v>
      </c>
      <c r="Y111" s="303">
        <v>1</v>
      </c>
      <c r="Z111" s="303">
        <v>1</v>
      </c>
      <c r="AA111" s="303">
        <v>1</v>
      </c>
    </row>
    <row r="112" spans="1:27" outlineLevel="1" x14ac:dyDescent="0.3">
      <c r="A112" s="203" t="s">
        <v>300</v>
      </c>
      <c r="B112" s="131"/>
      <c r="C112" s="131">
        <f>+('[1]N EERR UCAFE'!C112*P112)+((('[1]N EERR UCAFE'!C112*(100%-P112))/(1+TASAS!$B$9)))</f>
        <v>0</v>
      </c>
      <c r="D112" s="131">
        <f>+('[1]N EERR UCAFE'!D112*Q112)+((('[1]N EERR UCAFE'!D112*(100%-Q112))/(1+TASAS!$C$9)))</f>
        <v>0</v>
      </c>
      <c r="E112" s="131">
        <f>+('[1]N EERR UCAFE'!E112*R112)+((('[1]N EERR UCAFE'!E112*(100%-R112))/(1+TASAS!$D$9)))</f>
        <v>0</v>
      </c>
      <c r="F112" s="131">
        <f>+('[1]N EERR UCAFE'!F112*S112)+((('[1]N EERR UCAFE'!F112*(100%-S112))/(1+TASAS!$E$9)))</f>
        <v>0</v>
      </c>
      <c r="G112" s="131">
        <f>+('[1]N EERR UCAFE'!G112*T112)+((('[1]N EERR UCAFE'!G112*(100%-T112))/(1+TASAS!$F$9)))</f>
        <v>0</v>
      </c>
      <c r="H112" s="131">
        <f>+('[1]N EERR UCAFE'!H112*U112)+((('[1]N EERR UCAFE'!H112*(100%-U112))/(1+TASAS!$G$9)))</f>
        <v>0</v>
      </c>
      <c r="I112" s="131">
        <f>+('[1]N EERR UCAFE'!I112*V112)+((('[1]N EERR UCAFE'!I112*(100%-V112))/(1+TASAS!$H$9)))</f>
        <v>0</v>
      </c>
      <c r="J112" s="131">
        <f>+('[1]N EERR UCAFE'!J112*W112)+((('[1]N EERR UCAFE'!J112*(100%-W112))/(1+TASAS!$I$9)))</f>
        <v>0</v>
      </c>
      <c r="K112" s="131">
        <f>+('[1]N EERR UCAFE'!K112*X112)+((('[1]N EERR UCAFE'!K112*(100%-X112))/(1+TASAS!$J$9)))</f>
        <v>0</v>
      </c>
      <c r="L112" s="131">
        <f>+('[1]N EERR UCAFE'!L112*Y112)+((('[1]N EERR UCAFE'!L112*(100%-Y112))/(1+TASAS!$K$9)))</f>
        <v>0</v>
      </c>
      <c r="M112" s="131">
        <f>+('[1]N EERR UCAFE'!M112*Z112)+((('[1]N EERR UCAFE'!M112*(100%-Z112))/(1+TASAS!$L$9)))</f>
        <v>0</v>
      </c>
      <c r="N112" s="131">
        <f>+('[1]N EERR UCAFE'!N112*AA112)+((('[1]N EERR UCAFE'!N112*(100%-AA112))/(1+TASAS!$M$9)))</f>
        <v>0</v>
      </c>
      <c r="O112" s="194">
        <f t="shared" si="19"/>
        <v>0</v>
      </c>
      <c r="P112" s="303">
        <v>1</v>
      </c>
      <c r="Q112" s="303">
        <v>1</v>
      </c>
      <c r="R112" s="303">
        <v>1</v>
      </c>
      <c r="S112" s="303">
        <v>1</v>
      </c>
      <c r="T112" s="303">
        <v>1</v>
      </c>
      <c r="U112" s="303">
        <v>1</v>
      </c>
      <c r="V112" s="303">
        <v>1</v>
      </c>
      <c r="W112" s="303">
        <v>1</v>
      </c>
      <c r="X112" s="303">
        <v>1</v>
      </c>
      <c r="Y112" s="303">
        <v>1</v>
      </c>
      <c r="Z112" s="303">
        <v>1</v>
      </c>
      <c r="AA112" s="303">
        <v>1</v>
      </c>
    </row>
    <row r="113" spans="1:27" outlineLevel="1" x14ac:dyDescent="0.3">
      <c r="A113" s="203" t="s">
        <v>301</v>
      </c>
      <c r="B113" s="131"/>
      <c r="C113" s="131">
        <f>+('[1]N EERR UCAFE'!C113*P113)+((('[1]N EERR UCAFE'!C113*(100%-P113))/(1+TASAS!$B$9)))</f>
        <v>0</v>
      </c>
      <c r="D113" s="131">
        <f>+('[1]N EERR UCAFE'!D113*Q113)+((('[1]N EERR UCAFE'!D113*(100%-Q113))/(1+TASAS!$C$9)))</f>
        <v>0</v>
      </c>
      <c r="E113" s="131">
        <f>+('[1]N EERR UCAFE'!E113*R113)+((('[1]N EERR UCAFE'!E113*(100%-R113))/(1+TASAS!$D$9)))</f>
        <v>0</v>
      </c>
      <c r="F113" s="131">
        <f>+('[1]N EERR UCAFE'!F113*S113)+((('[1]N EERR UCAFE'!F113*(100%-S113))/(1+TASAS!$E$9)))</f>
        <v>0</v>
      </c>
      <c r="G113" s="131">
        <f>+('[1]N EERR UCAFE'!G113*T113)+((('[1]N EERR UCAFE'!G113*(100%-T113))/(1+TASAS!$F$9)))</f>
        <v>0</v>
      </c>
      <c r="H113" s="131">
        <f>+('[1]N EERR UCAFE'!H113*U113)+((('[1]N EERR UCAFE'!H113*(100%-U113))/(1+TASAS!$G$9)))</f>
        <v>0</v>
      </c>
      <c r="I113" s="131">
        <f>+('[1]N EERR UCAFE'!I113*V113)+((('[1]N EERR UCAFE'!I113*(100%-V113))/(1+TASAS!$H$9)))</f>
        <v>0</v>
      </c>
      <c r="J113" s="131">
        <f>+('[1]N EERR UCAFE'!J113*W113)+((('[1]N EERR UCAFE'!J113*(100%-W113))/(1+TASAS!$I$9)))</f>
        <v>0</v>
      </c>
      <c r="K113" s="131">
        <f>+('[1]N EERR UCAFE'!K113*X113)+((('[1]N EERR UCAFE'!K113*(100%-X113))/(1+TASAS!$J$9)))</f>
        <v>0</v>
      </c>
      <c r="L113" s="131">
        <f>+('[1]N EERR UCAFE'!L113*Y113)+((('[1]N EERR UCAFE'!L113*(100%-Y113))/(1+TASAS!$K$9)))</f>
        <v>0</v>
      </c>
      <c r="M113" s="131">
        <f>+('[1]N EERR UCAFE'!M113*Z113)+((('[1]N EERR UCAFE'!M113*(100%-Z113))/(1+TASAS!$L$9)))</f>
        <v>0</v>
      </c>
      <c r="N113" s="131">
        <f>+('[1]N EERR UCAFE'!N113*AA113)+((('[1]N EERR UCAFE'!N113*(100%-AA113))/(1+TASAS!$M$9)))</f>
        <v>0</v>
      </c>
      <c r="O113" s="194">
        <f t="shared" si="19"/>
        <v>0</v>
      </c>
      <c r="P113" s="303">
        <v>0</v>
      </c>
      <c r="Q113" s="303">
        <v>0</v>
      </c>
      <c r="R113" s="303">
        <v>0</v>
      </c>
      <c r="S113" s="303">
        <v>0</v>
      </c>
      <c r="T113" s="303">
        <v>0</v>
      </c>
      <c r="U113" s="303">
        <v>0</v>
      </c>
      <c r="V113" s="303">
        <v>0</v>
      </c>
      <c r="W113" s="303">
        <v>0</v>
      </c>
      <c r="X113" s="303">
        <v>0</v>
      </c>
      <c r="Y113" s="303">
        <v>0</v>
      </c>
      <c r="Z113" s="303">
        <v>0</v>
      </c>
      <c r="AA113" s="303">
        <v>0</v>
      </c>
    </row>
    <row r="114" spans="1:27" outlineLevel="1" x14ac:dyDescent="0.3">
      <c r="A114" s="203" t="s">
        <v>302</v>
      </c>
      <c r="B114" s="131"/>
      <c r="C114" s="131">
        <f>+('[1]N EERR UCAFE'!C114*P114)+((('[1]N EERR UCAFE'!C114*(100%-P114))/(1+TASAS!$B$9)))</f>
        <v>0</v>
      </c>
      <c r="D114" s="131">
        <f>+('[1]N EERR UCAFE'!D114*Q114)+((('[1]N EERR UCAFE'!D114*(100%-Q114))/(1+TASAS!$C$9)))</f>
        <v>0</v>
      </c>
      <c r="E114" s="131">
        <f>+('[1]N EERR UCAFE'!E114*R114)+((('[1]N EERR UCAFE'!E114*(100%-R114))/(1+TASAS!$D$9)))</f>
        <v>0</v>
      </c>
      <c r="F114" s="131">
        <f>+('[1]N EERR UCAFE'!F114*S114)+((('[1]N EERR UCAFE'!F114*(100%-S114))/(1+TASAS!$E$9)))</f>
        <v>0</v>
      </c>
      <c r="G114" s="131">
        <f>+('[1]N EERR UCAFE'!G114*T114)+((('[1]N EERR UCAFE'!G114*(100%-T114))/(1+TASAS!$F$9)))</f>
        <v>0</v>
      </c>
      <c r="H114" s="131">
        <f>+('[1]N EERR UCAFE'!H114*U114)+((('[1]N EERR UCAFE'!H114*(100%-U114))/(1+TASAS!$G$9)))</f>
        <v>0</v>
      </c>
      <c r="I114" s="131">
        <f>+('[1]N EERR UCAFE'!I114*V114)+((('[1]N EERR UCAFE'!I114*(100%-V114))/(1+TASAS!$H$9)))</f>
        <v>0</v>
      </c>
      <c r="J114" s="131">
        <f>+('[1]N EERR UCAFE'!J114*W114)+((('[1]N EERR UCAFE'!J114*(100%-W114))/(1+TASAS!$I$9)))</f>
        <v>0</v>
      </c>
      <c r="K114" s="131">
        <f>+('[1]N EERR UCAFE'!K114*X114)+((('[1]N EERR UCAFE'!K114*(100%-X114))/(1+TASAS!$J$9)))</f>
        <v>0</v>
      </c>
      <c r="L114" s="131">
        <f>+('[1]N EERR UCAFE'!L114*Y114)+((('[1]N EERR UCAFE'!L114*(100%-Y114))/(1+TASAS!$K$9)))</f>
        <v>0</v>
      </c>
      <c r="M114" s="131">
        <f>+('[1]N EERR UCAFE'!M114*Z114)+((('[1]N EERR UCAFE'!M114*(100%-Z114))/(1+TASAS!$L$9)))</f>
        <v>0</v>
      </c>
      <c r="N114" s="131">
        <f>+('[1]N EERR UCAFE'!N114*AA114)+((('[1]N EERR UCAFE'!N114*(100%-AA114))/(1+TASAS!$M$9)))</f>
        <v>0</v>
      </c>
      <c r="O114" s="194">
        <f t="shared" si="19"/>
        <v>0</v>
      </c>
      <c r="P114" s="303">
        <v>0</v>
      </c>
      <c r="Q114" s="303">
        <v>0</v>
      </c>
      <c r="R114" s="303">
        <v>0</v>
      </c>
      <c r="S114" s="303">
        <v>0</v>
      </c>
      <c r="T114" s="303">
        <v>0</v>
      </c>
      <c r="U114" s="303">
        <v>0</v>
      </c>
      <c r="V114" s="303">
        <v>0</v>
      </c>
      <c r="W114" s="303">
        <v>0</v>
      </c>
      <c r="X114" s="303">
        <v>0</v>
      </c>
      <c r="Y114" s="303">
        <v>0</v>
      </c>
      <c r="Z114" s="303">
        <v>0</v>
      </c>
      <c r="AA114" s="303">
        <v>0</v>
      </c>
    </row>
    <row r="115" spans="1:27" outlineLevel="1" x14ac:dyDescent="0.3">
      <c r="A115" s="203" t="s">
        <v>303</v>
      </c>
      <c r="B115" s="131"/>
      <c r="C115" s="131">
        <f>+('[1]N EERR UCAFE'!C115*P115)+((('[1]N EERR UCAFE'!C115*(100%-P115))/(1+TASAS!$B$9)))</f>
        <v>0</v>
      </c>
      <c r="D115" s="131">
        <f>+('[1]N EERR UCAFE'!D115*Q115)+((('[1]N EERR UCAFE'!D115*(100%-Q115))/(1+TASAS!$C$9)))</f>
        <v>0</v>
      </c>
      <c r="E115" s="131">
        <f>+('[1]N EERR UCAFE'!E115*R115)+((('[1]N EERR UCAFE'!E115*(100%-R115))/(1+TASAS!$D$9)))</f>
        <v>0</v>
      </c>
      <c r="F115" s="131">
        <f>+('[1]N EERR UCAFE'!F115*S115)+((('[1]N EERR UCAFE'!F115*(100%-S115))/(1+TASAS!$E$9)))</f>
        <v>0</v>
      </c>
      <c r="G115" s="131">
        <f>+('[1]N EERR UCAFE'!G115*T115)+((('[1]N EERR UCAFE'!G115*(100%-T115))/(1+TASAS!$F$9)))</f>
        <v>0</v>
      </c>
      <c r="H115" s="131">
        <f>+('[1]N EERR UCAFE'!H115*U115)+((('[1]N EERR UCAFE'!H115*(100%-U115))/(1+TASAS!$G$9)))</f>
        <v>0</v>
      </c>
      <c r="I115" s="131">
        <f>+('[1]N EERR UCAFE'!I115*V115)+((('[1]N EERR UCAFE'!I115*(100%-V115))/(1+TASAS!$H$9)))</f>
        <v>0</v>
      </c>
      <c r="J115" s="131">
        <f>+('[1]N EERR UCAFE'!J115*W115)+((('[1]N EERR UCAFE'!J115*(100%-W115))/(1+TASAS!$I$9)))</f>
        <v>0</v>
      </c>
      <c r="K115" s="131">
        <f>+('[1]N EERR UCAFE'!K115*X115)+((('[1]N EERR UCAFE'!K115*(100%-X115))/(1+TASAS!$J$9)))</f>
        <v>0</v>
      </c>
      <c r="L115" s="131">
        <f>+('[1]N EERR UCAFE'!L115*Y115)+((('[1]N EERR UCAFE'!L115*(100%-Y115))/(1+TASAS!$K$9)))</f>
        <v>0</v>
      </c>
      <c r="M115" s="131">
        <f>+('[1]N EERR UCAFE'!M115*Z115)+((('[1]N EERR UCAFE'!M115*(100%-Z115))/(1+TASAS!$L$9)))</f>
        <v>0</v>
      </c>
      <c r="N115" s="131">
        <f>+('[1]N EERR UCAFE'!N115*AA115)+((('[1]N EERR UCAFE'!N115*(100%-AA115))/(1+TASAS!$M$9)))</f>
        <v>0</v>
      </c>
      <c r="O115" s="194">
        <f t="shared" si="19"/>
        <v>0</v>
      </c>
      <c r="P115" s="303">
        <v>1</v>
      </c>
      <c r="Q115" s="303">
        <v>1</v>
      </c>
      <c r="R115" s="303">
        <v>1</v>
      </c>
      <c r="S115" s="303">
        <v>1</v>
      </c>
      <c r="T115" s="303">
        <v>1</v>
      </c>
      <c r="U115" s="303">
        <v>1</v>
      </c>
      <c r="V115" s="303">
        <v>1</v>
      </c>
      <c r="W115" s="303">
        <v>1</v>
      </c>
      <c r="X115" s="303">
        <v>1</v>
      </c>
      <c r="Y115" s="303">
        <v>1</v>
      </c>
      <c r="Z115" s="303">
        <v>1</v>
      </c>
      <c r="AA115" s="303">
        <v>1</v>
      </c>
    </row>
    <row r="116" spans="1:27" outlineLevel="1" x14ac:dyDescent="0.3">
      <c r="A116" s="203" t="s">
        <v>304</v>
      </c>
      <c r="B116" s="131"/>
      <c r="C116" s="131">
        <f>+('[1]N EERR UCAFE'!C116*P116)+((('[1]N EERR UCAFE'!C116*(100%-P116))/(1+TASAS!$B$9)))</f>
        <v>0</v>
      </c>
      <c r="D116" s="131">
        <f>+('[1]N EERR UCAFE'!D116*Q116)+((('[1]N EERR UCAFE'!D116*(100%-Q116))/(1+TASAS!$C$9)))</f>
        <v>0</v>
      </c>
      <c r="E116" s="131">
        <f>+('[1]N EERR UCAFE'!E116*R116)+((('[1]N EERR UCAFE'!E116*(100%-R116))/(1+TASAS!$D$9)))</f>
        <v>0</v>
      </c>
      <c r="F116" s="131">
        <f>+('[1]N EERR UCAFE'!F116*S116)+((('[1]N EERR UCAFE'!F116*(100%-S116))/(1+TASAS!$E$9)))</f>
        <v>0</v>
      </c>
      <c r="G116" s="131">
        <f>+('[1]N EERR UCAFE'!G116*T116)+((('[1]N EERR UCAFE'!G116*(100%-T116))/(1+TASAS!$F$9)))</f>
        <v>0</v>
      </c>
      <c r="H116" s="131">
        <f>+('[1]N EERR UCAFE'!H116*U116)+((('[1]N EERR UCAFE'!H116*(100%-U116))/(1+TASAS!$G$9)))</f>
        <v>0</v>
      </c>
      <c r="I116" s="131">
        <f>+('[1]N EERR UCAFE'!I116*V116)+((('[1]N EERR UCAFE'!I116*(100%-V116))/(1+TASAS!$H$9)))</f>
        <v>0</v>
      </c>
      <c r="J116" s="131">
        <f>+('[1]N EERR UCAFE'!J116*W116)+((('[1]N EERR UCAFE'!J116*(100%-W116))/(1+TASAS!$I$9)))</f>
        <v>0</v>
      </c>
      <c r="K116" s="131">
        <f>+('[1]N EERR UCAFE'!K116*X116)+((('[1]N EERR UCAFE'!K116*(100%-X116))/(1+TASAS!$J$9)))</f>
        <v>0</v>
      </c>
      <c r="L116" s="131">
        <f>+('[1]N EERR UCAFE'!L116*Y116)+((('[1]N EERR UCAFE'!L116*(100%-Y116))/(1+TASAS!$K$9)))</f>
        <v>0</v>
      </c>
      <c r="M116" s="131">
        <f>+('[1]N EERR UCAFE'!M116*Z116)+((('[1]N EERR UCAFE'!M116*(100%-Z116))/(1+TASAS!$L$9)))</f>
        <v>0</v>
      </c>
      <c r="N116" s="131">
        <f>+('[1]N EERR UCAFE'!N116*AA116)+((('[1]N EERR UCAFE'!N116*(100%-AA116))/(1+TASAS!$M$9)))</f>
        <v>0</v>
      </c>
      <c r="O116" s="194">
        <f t="shared" si="19"/>
        <v>0</v>
      </c>
      <c r="P116" s="303">
        <v>1</v>
      </c>
      <c r="Q116" s="303">
        <v>1</v>
      </c>
      <c r="R116" s="303">
        <v>1</v>
      </c>
      <c r="S116" s="303">
        <v>1</v>
      </c>
      <c r="T116" s="303">
        <v>1</v>
      </c>
      <c r="U116" s="303">
        <v>1</v>
      </c>
      <c r="V116" s="303">
        <v>1</v>
      </c>
      <c r="W116" s="303">
        <v>1</v>
      </c>
      <c r="X116" s="303">
        <v>1</v>
      </c>
      <c r="Y116" s="303">
        <v>1</v>
      </c>
      <c r="Z116" s="303">
        <v>1</v>
      </c>
      <c r="AA116" s="303">
        <v>1</v>
      </c>
    </row>
    <row r="117" spans="1:27" outlineLevel="1" x14ac:dyDescent="0.3">
      <c r="A117" s="203" t="s">
        <v>305</v>
      </c>
      <c r="B117" s="131"/>
      <c r="C117" s="131">
        <f>+('[1]N EERR UCAFE'!C117*P117)+((('[1]N EERR UCAFE'!C117*(100%-P117))/(1+TASAS!$B$9)))</f>
        <v>0</v>
      </c>
      <c r="D117" s="131">
        <f>+('[1]N EERR UCAFE'!D117*Q117)+((('[1]N EERR UCAFE'!D117*(100%-Q117))/(1+TASAS!$C$9)))</f>
        <v>0</v>
      </c>
      <c r="E117" s="131">
        <f>+('[1]N EERR UCAFE'!E117*R117)+((('[1]N EERR UCAFE'!E117*(100%-R117))/(1+TASAS!$D$9)))</f>
        <v>0</v>
      </c>
      <c r="F117" s="131">
        <f>+('[1]N EERR UCAFE'!F117*S117)+((('[1]N EERR UCAFE'!F117*(100%-S117))/(1+TASAS!$E$9)))</f>
        <v>0</v>
      </c>
      <c r="G117" s="131">
        <f>+('[1]N EERR UCAFE'!G117*T117)+((('[1]N EERR UCAFE'!G117*(100%-T117))/(1+TASAS!$F$9)))</f>
        <v>0</v>
      </c>
      <c r="H117" s="131">
        <f>+('[1]N EERR UCAFE'!H117*U117)+((('[1]N EERR UCAFE'!H117*(100%-U117))/(1+TASAS!$G$9)))</f>
        <v>0</v>
      </c>
      <c r="I117" s="131">
        <f>+('[1]N EERR UCAFE'!I117*V117)+((('[1]N EERR UCAFE'!I117*(100%-V117))/(1+TASAS!$H$9)))</f>
        <v>0</v>
      </c>
      <c r="J117" s="131">
        <f>+('[1]N EERR UCAFE'!J117*W117)+((('[1]N EERR UCAFE'!J117*(100%-W117))/(1+TASAS!$I$9)))</f>
        <v>0</v>
      </c>
      <c r="K117" s="131">
        <f>+('[1]N EERR UCAFE'!K117*X117)+((('[1]N EERR UCAFE'!K117*(100%-X117))/(1+TASAS!$J$9)))</f>
        <v>0</v>
      </c>
      <c r="L117" s="131">
        <f>+('[1]N EERR UCAFE'!L117*Y117)+((('[1]N EERR UCAFE'!L117*(100%-Y117))/(1+TASAS!$K$9)))</f>
        <v>0</v>
      </c>
      <c r="M117" s="131">
        <f>+('[1]N EERR UCAFE'!M117*Z117)+((('[1]N EERR UCAFE'!M117*(100%-Z117))/(1+TASAS!$L$9)))</f>
        <v>0</v>
      </c>
      <c r="N117" s="131">
        <f>+('[1]N EERR UCAFE'!N117*AA117)+((('[1]N EERR UCAFE'!N117*(100%-AA117))/(1+TASAS!$M$9)))</f>
        <v>0</v>
      </c>
      <c r="O117" s="194">
        <f t="shared" si="19"/>
        <v>0</v>
      </c>
      <c r="P117" s="303">
        <v>0</v>
      </c>
      <c r="Q117" s="303">
        <v>0</v>
      </c>
      <c r="R117" s="303">
        <v>0</v>
      </c>
      <c r="S117" s="303">
        <v>0</v>
      </c>
      <c r="T117" s="303">
        <v>0</v>
      </c>
      <c r="U117" s="303">
        <v>0</v>
      </c>
      <c r="V117" s="303">
        <v>0</v>
      </c>
      <c r="W117" s="303">
        <v>0</v>
      </c>
      <c r="X117" s="303">
        <v>0</v>
      </c>
      <c r="Y117" s="303">
        <v>0</v>
      </c>
      <c r="Z117" s="303">
        <v>0</v>
      </c>
      <c r="AA117" s="303">
        <v>0</v>
      </c>
    </row>
    <row r="118" spans="1:27" outlineLevel="1" x14ac:dyDescent="0.3">
      <c r="A118" s="203" t="s">
        <v>306</v>
      </c>
      <c r="B118" s="131"/>
      <c r="C118" s="131">
        <f>+('[1]N EERR UCAFE'!C118*P118)+((('[1]N EERR UCAFE'!C118*(100%-P118))/(1+TASAS!$B$9)))</f>
        <v>0</v>
      </c>
      <c r="D118" s="131">
        <f>+('[1]N EERR UCAFE'!D118*Q118)+((('[1]N EERR UCAFE'!D118*(100%-Q118))/(1+TASAS!$C$9)))</f>
        <v>0</v>
      </c>
      <c r="E118" s="131">
        <f>+('[1]N EERR UCAFE'!E118*R118)+((('[1]N EERR UCAFE'!E118*(100%-R118))/(1+TASAS!$D$9)))</f>
        <v>0</v>
      </c>
      <c r="F118" s="131">
        <f>+('[1]N EERR UCAFE'!F118*S118)+((('[1]N EERR UCAFE'!F118*(100%-S118))/(1+TASAS!$E$9)))</f>
        <v>0</v>
      </c>
      <c r="G118" s="131">
        <f>+('[1]N EERR UCAFE'!G118*T118)+((('[1]N EERR UCAFE'!G118*(100%-T118))/(1+TASAS!$F$9)))</f>
        <v>0</v>
      </c>
      <c r="H118" s="131">
        <f>+('[1]N EERR UCAFE'!H118*U118)+((('[1]N EERR UCAFE'!H118*(100%-U118))/(1+TASAS!$G$9)))</f>
        <v>0</v>
      </c>
      <c r="I118" s="131">
        <f>+('[1]N EERR UCAFE'!I118*V118)+((('[1]N EERR UCAFE'!I118*(100%-V118))/(1+TASAS!$H$9)))</f>
        <v>0</v>
      </c>
      <c r="J118" s="131">
        <f>+('[1]N EERR UCAFE'!J118*W118)+((('[1]N EERR UCAFE'!J118*(100%-W118))/(1+TASAS!$I$9)))</f>
        <v>0</v>
      </c>
      <c r="K118" s="131">
        <f>+('[1]N EERR UCAFE'!K118*X118)+((('[1]N EERR UCAFE'!K118*(100%-X118))/(1+TASAS!$J$9)))</f>
        <v>0</v>
      </c>
      <c r="L118" s="131">
        <f>+('[1]N EERR UCAFE'!L118*Y118)+((('[1]N EERR UCAFE'!L118*(100%-Y118))/(1+TASAS!$K$9)))</f>
        <v>0</v>
      </c>
      <c r="M118" s="131">
        <f>+('[1]N EERR UCAFE'!M118*Z118)+((('[1]N EERR UCAFE'!M118*(100%-Z118))/(1+TASAS!$L$9)))</f>
        <v>0</v>
      </c>
      <c r="N118" s="131">
        <f>+('[1]N EERR UCAFE'!N118*AA118)+((('[1]N EERR UCAFE'!N118*(100%-AA118))/(1+TASAS!$M$9)))</f>
        <v>0</v>
      </c>
      <c r="O118" s="194">
        <f t="shared" si="19"/>
        <v>0</v>
      </c>
      <c r="P118" s="303">
        <v>0</v>
      </c>
      <c r="Q118" s="303">
        <v>0</v>
      </c>
      <c r="R118" s="303">
        <v>0</v>
      </c>
      <c r="S118" s="303">
        <v>0</v>
      </c>
      <c r="T118" s="303">
        <v>0</v>
      </c>
      <c r="U118" s="303">
        <v>0</v>
      </c>
      <c r="V118" s="303">
        <v>0</v>
      </c>
      <c r="W118" s="303">
        <v>0</v>
      </c>
      <c r="X118" s="303">
        <v>0</v>
      </c>
      <c r="Y118" s="303">
        <v>0</v>
      </c>
      <c r="Z118" s="303">
        <v>0</v>
      </c>
      <c r="AA118" s="303">
        <v>0</v>
      </c>
    </row>
    <row r="119" spans="1:27" outlineLevel="1" x14ac:dyDescent="0.3">
      <c r="A119" s="203" t="s">
        <v>307</v>
      </c>
      <c r="B119" s="131"/>
      <c r="C119" s="131">
        <f>+('[1]N EERR UCAFE'!C119*P119)+((('[1]N EERR UCAFE'!C119*(100%-P119))/(1+TASAS!$B$9)))</f>
        <v>0</v>
      </c>
      <c r="D119" s="131">
        <f>+('[1]N EERR UCAFE'!D119*Q119)+((('[1]N EERR UCAFE'!D119*(100%-Q119))/(1+TASAS!$C$9)))</f>
        <v>0</v>
      </c>
      <c r="E119" s="131">
        <f>+('[1]N EERR UCAFE'!E119*R119)+((('[1]N EERR UCAFE'!E119*(100%-R119))/(1+TASAS!$D$9)))</f>
        <v>0</v>
      </c>
      <c r="F119" s="131">
        <f>+('[1]N EERR UCAFE'!F119*S119)+((('[1]N EERR UCAFE'!F119*(100%-S119))/(1+TASAS!$E$9)))</f>
        <v>0</v>
      </c>
      <c r="G119" s="131">
        <f>+('[1]N EERR UCAFE'!G119*T119)+((('[1]N EERR UCAFE'!G119*(100%-T119))/(1+TASAS!$F$9)))</f>
        <v>0</v>
      </c>
      <c r="H119" s="131">
        <f>+('[1]N EERR UCAFE'!H119*U119)+((('[1]N EERR UCAFE'!H119*(100%-U119))/(1+TASAS!$G$9)))</f>
        <v>0</v>
      </c>
      <c r="I119" s="131">
        <f>+('[1]N EERR UCAFE'!I119*V119)+((('[1]N EERR UCAFE'!I119*(100%-V119))/(1+TASAS!$H$9)))</f>
        <v>0</v>
      </c>
      <c r="J119" s="131">
        <f>+('[1]N EERR UCAFE'!J119*W119)+((('[1]N EERR UCAFE'!J119*(100%-W119))/(1+TASAS!$I$9)))</f>
        <v>0</v>
      </c>
      <c r="K119" s="131">
        <f>+('[1]N EERR UCAFE'!K119*X119)+((('[1]N EERR UCAFE'!K119*(100%-X119))/(1+TASAS!$J$9)))</f>
        <v>0</v>
      </c>
      <c r="L119" s="131">
        <f>+('[1]N EERR UCAFE'!L119*Y119)+((('[1]N EERR UCAFE'!L119*(100%-Y119))/(1+TASAS!$K$9)))</f>
        <v>0</v>
      </c>
      <c r="M119" s="131">
        <f>+('[1]N EERR UCAFE'!M119*Z119)+((('[1]N EERR UCAFE'!M119*(100%-Z119))/(1+TASAS!$L$9)))</f>
        <v>0</v>
      </c>
      <c r="N119" s="131">
        <f>+('[1]N EERR UCAFE'!N119*AA119)+((('[1]N EERR UCAFE'!N119*(100%-AA119))/(1+TASAS!$M$9)))</f>
        <v>0</v>
      </c>
      <c r="O119" s="194">
        <f t="shared" si="19"/>
        <v>0</v>
      </c>
      <c r="P119" s="303">
        <v>1</v>
      </c>
      <c r="Q119" s="303">
        <v>1</v>
      </c>
      <c r="R119" s="303">
        <v>1</v>
      </c>
      <c r="S119" s="303">
        <v>1</v>
      </c>
      <c r="T119" s="303">
        <v>1</v>
      </c>
      <c r="U119" s="303">
        <v>1</v>
      </c>
      <c r="V119" s="303">
        <v>1</v>
      </c>
      <c r="W119" s="303">
        <v>1</v>
      </c>
      <c r="X119" s="303">
        <v>1</v>
      </c>
      <c r="Y119" s="303">
        <v>1</v>
      </c>
      <c r="Z119" s="303">
        <v>1</v>
      </c>
      <c r="AA119" s="303">
        <v>1</v>
      </c>
    </row>
    <row r="120" spans="1:27" outlineLevel="1" x14ac:dyDescent="0.3">
      <c r="A120" s="203" t="s">
        <v>308</v>
      </c>
      <c r="B120" s="131"/>
      <c r="C120" s="131">
        <f>+('[1]N EERR UCAFE'!C120*P120)+((('[1]N EERR UCAFE'!C120*(100%-P120))/(1+TASAS!$B$9)))</f>
        <v>0</v>
      </c>
      <c r="D120" s="131">
        <f>+('[1]N EERR UCAFE'!D120*Q120)+((('[1]N EERR UCAFE'!D120*(100%-Q120))/(1+TASAS!$C$9)))</f>
        <v>0</v>
      </c>
      <c r="E120" s="131">
        <f>+('[1]N EERR UCAFE'!E120*R120)+((('[1]N EERR UCAFE'!E120*(100%-R120))/(1+TASAS!$D$9)))</f>
        <v>0</v>
      </c>
      <c r="F120" s="131">
        <f>+('[1]N EERR UCAFE'!F120*S120)+((('[1]N EERR UCAFE'!F120*(100%-S120))/(1+TASAS!$E$9)))</f>
        <v>0</v>
      </c>
      <c r="G120" s="131">
        <f>+('[1]N EERR UCAFE'!G120*T120)+((('[1]N EERR UCAFE'!G120*(100%-T120))/(1+TASAS!$F$9)))</f>
        <v>0</v>
      </c>
      <c r="H120" s="131">
        <f>+('[1]N EERR UCAFE'!H120*U120)+((('[1]N EERR UCAFE'!H120*(100%-U120))/(1+TASAS!$G$9)))</f>
        <v>0</v>
      </c>
      <c r="I120" s="131">
        <f>+('[1]N EERR UCAFE'!I120*V120)+((('[1]N EERR UCAFE'!I120*(100%-V120))/(1+TASAS!$H$9)))</f>
        <v>0</v>
      </c>
      <c r="J120" s="131">
        <f>+('[1]N EERR UCAFE'!J120*W120)+((('[1]N EERR UCAFE'!J120*(100%-W120))/(1+TASAS!$I$9)))</f>
        <v>0</v>
      </c>
      <c r="K120" s="131">
        <f>+('[1]N EERR UCAFE'!K120*X120)+((('[1]N EERR UCAFE'!K120*(100%-X120))/(1+TASAS!$J$9)))</f>
        <v>0</v>
      </c>
      <c r="L120" s="131">
        <f>+('[1]N EERR UCAFE'!L120*Y120)+((('[1]N EERR UCAFE'!L120*(100%-Y120))/(1+TASAS!$K$9)))</f>
        <v>0</v>
      </c>
      <c r="M120" s="131">
        <f>+('[1]N EERR UCAFE'!M120*Z120)+((('[1]N EERR UCAFE'!M120*(100%-Z120))/(1+TASAS!$L$9)))</f>
        <v>0</v>
      </c>
      <c r="N120" s="131">
        <f>+('[1]N EERR UCAFE'!N120*AA120)+((('[1]N EERR UCAFE'!N120*(100%-AA120))/(1+TASAS!$M$9)))</f>
        <v>0</v>
      </c>
      <c r="O120" s="194">
        <f t="shared" si="19"/>
        <v>0</v>
      </c>
      <c r="P120" s="303">
        <v>1</v>
      </c>
      <c r="Q120" s="303">
        <v>1</v>
      </c>
      <c r="R120" s="303">
        <v>1</v>
      </c>
      <c r="S120" s="303">
        <v>1</v>
      </c>
      <c r="T120" s="303">
        <v>1</v>
      </c>
      <c r="U120" s="303">
        <v>1</v>
      </c>
      <c r="V120" s="303">
        <v>1</v>
      </c>
      <c r="W120" s="303">
        <v>1</v>
      </c>
      <c r="X120" s="303">
        <v>1</v>
      </c>
      <c r="Y120" s="303">
        <v>1</v>
      </c>
      <c r="Z120" s="303">
        <v>1</v>
      </c>
      <c r="AA120" s="303">
        <v>1</v>
      </c>
    </row>
    <row r="121" spans="1:27" outlineLevel="1" x14ac:dyDescent="0.3">
      <c r="A121" s="203" t="s">
        <v>309</v>
      </c>
      <c r="B121" s="131"/>
      <c r="C121" s="131">
        <f>+('[1]N EERR UCAFE'!C121*P121)+((('[1]N EERR UCAFE'!C121*(100%-P121))/(1+TASAS!$B$9)))</f>
        <v>0</v>
      </c>
      <c r="D121" s="131">
        <f>+('[1]N EERR UCAFE'!D121*Q121)+((('[1]N EERR UCAFE'!D121*(100%-Q121))/(1+TASAS!$C$9)))</f>
        <v>0</v>
      </c>
      <c r="E121" s="131">
        <f>+('[1]N EERR UCAFE'!E121*R121)+((('[1]N EERR UCAFE'!E121*(100%-R121))/(1+TASAS!$D$9)))</f>
        <v>0</v>
      </c>
      <c r="F121" s="131">
        <f>+('[1]N EERR UCAFE'!F121*S121)+((('[1]N EERR UCAFE'!F121*(100%-S121))/(1+TASAS!$E$9)))</f>
        <v>0</v>
      </c>
      <c r="G121" s="131">
        <f>+('[1]N EERR UCAFE'!G121*T121)+((('[1]N EERR UCAFE'!G121*(100%-T121))/(1+TASAS!$F$9)))</f>
        <v>0</v>
      </c>
      <c r="H121" s="131">
        <f>+('[1]N EERR UCAFE'!H121*U121)+((('[1]N EERR UCAFE'!H121*(100%-U121))/(1+TASAS!$G$9)))</f>
        <v>0</v>
      </c>
      <c r="I121" s="131">
        <f>+('[1]N EERR UCAFE'!I121*V121)+((('[1]N EERR UCAFE'!I121*(100%-V121))/(1+TASAS!$H$9)))</f>
        <v>0</v>
      </c>
      <c r="J121" s="131">
        <f>+('[1]N EERR UCAFE'!J121*W121)+((('[1]N EERR UCAFE'!J121*(100%-W121))/(1+TASAS!$I$9)))</f>
        <v>0</v>
      </c>
      <c r="K121" s="131">
        <f>+('[1]N EERR UCAFE'!K121*X121)+((('[1]N EERR UCAFE'!K121*(100%-X121))/(1+TASAS!$J$9)))</f>
        <v>0</v>
      </c>
      <c r="L121" s="131">
        <f>+('[1]N EERR UCAFE'!L121*Y121)+((('[1]N EERR UCAFE'!L121*(100%-Y121))/(1+TASAS!$K$9)))</f>
        <v>0</v>
      </c>
      <c r="M121" s="131">
        <f>+('[1]N EERR UCAFE'!M121*Z121)+((('[1]N EERR UCAFE'!M121*(100%-Z121))/(1+TASAS!$L$9)))</f>
        <v>0</v>
      </c>
      <c r="N121" s="131">
        <f>+('[1]N EERR UCAFE'!N121*AA121)+((('[1]N EERR UCAFE'!N121*(100%-AA121))/(1+TASAS!$M$9)))</f>
        <v>0</v>
      </c>
      <c r="O121" s="194">
        <f t="shared" si="19"/>
        <v>0</v>
      </c>
      <c r="P121" s="303">
        <v>0</v>
      </c>
      <c r="Q121" s="303">
        <v>0</v>
      </c>
      <c r="R121" s="303">
        <v>0</v>
      </c>
      <c r="S121" s="303">
        <v>0</v>
      </c>
      <c r="T121" s="303">
        <v>0</v>
      </c>
      <c r="U121" s="303">
        <v>0</v>
      </c>
      <c r="V121" s="303">
        <v>0</v>
      </c>
      <c r="W121" s="303">
        <v>0</v>
      </c>
      <c r="X121" s="303">
        <v>0</v>
      </c>
      <c r="Y121" s="303">
        <v>0</v>
      </c>
      <c r="Z121" s="303">
        <v>0</v>
      </c>
      <c r="AA121" s="303">
        <v>0</v>
      </c>
    </row>
    <row r="122" spans="1:27" outlineLevel="1" x14ac:dyDescent="0.3">
      <c r="A122" s="203" t="s">
        <v>310</v>
      </c>
      <c r="B122" s="131"/>
      <c r="C122" s="131">
        <f>+('[1]N EERR UCAFE'!C122*P122)+((('[1]N EERR UCAFE'!C122*(100%-P122))/(1+TASAS!$B$9)))</f>
        <v>0</v>
      </c>
      <c r="D122" s="131">
        <f>+('[1]N EERR UCAFE'!D122*Q122)+((('[1]N EERR UCAFE'!D122*(100%-Q122))/(1+TASAS!$C$9)))</f>
        <v>0</v>
      </c>
      <c r="E122" s="131">
        <f>+('[1]N EERR UCAFE'!E122*R122)+((('[1]N EERR UCAFE'!E122*(100%-R122))/(1+TASAS!$D$9)))</f>
        <v>0</v>
      </c>
      <c r="F122" s="131">
        <f>+('[1]N EERR UCAFE'!F122*S122)+((('[1]N EERR UCAFE'!F122*(100%-S122))/(1+TASAS!$E$9)))</f>
        <v>0</v>
      </c>
      <c r="G122" s="131">
        <f>+('[1]N EERR UCAFE'!G122*T122)+((('[1]N EERR UCAFE'!G122*(100%-T122))/(1+TASAS!$F$9)))</f>
        <v>0</v>
      </c>
      <c r="H122" s="131">
        <f>+('[1]N EERR UCAFE'!H122*U122)+((('[1]N EERR UCAFE'!H122*(100%-U122))/(1+TASAS!$G$9)))</f>
        <v>0</v>
      </c>
      <c r="I122" s="131">
        <f>+('[1]N EERR UCAFE'!I122*V122)+((('[1]N EERR UCAFE'!I122*(100%-V122))/(1+TASAS!$H$9)))</f>
        <v>0</v>
      </c>
      <c r="J122" s="131">
        <f>+('[1]N EERR UCAFE'!J122*W122)+((('[1]N EERR UCAFE'!J122*(100%-W122))/(1+TASAS!$I$9)))</f>
        <v>0</v>
      </c>
      <c r="K122" s="131">
        <f>+('[1]N EERR UCAFE'!K122*X122)+((('[1]N EERR UCAFE'!K122*(100%-X122))/(1+TASAS!$J$9)))</f>
        <v>0</v>
      </c>
      <c r="L122" s="131">
        <f>+('[1]N EERR UCAFE'!L122*Y122)+((('[1]N EERR UCAFE'!L122*(100%-Y122))/(1+TASAS!$K$9)))</f>
        <v>0</v>
      </c>
      <c r="M122" s="131">
        <f>+('[1]N EERR UCAFE'!M122*Z122)+((('[1]N EERR UCAFE'!M122*(100%-Z122))/(1+TASAS!$L$9)))</f>
        <v>0</v>
      </c>
      <c r="N122" s="131">
        <f>+('[1]N EERR UCAFE'!N122*AA122)+((('[1]N EERR UCAFE'!N122*(100%-AA122))/(1+TASAS!$M$9)))</f>
        <v>0</v>
      </c>
      <c r="O122" s="194">
        <f t="shared" si="19"/>
        <v>0</v>
      </c>
      <c r="P122" s="303">
        <v>0</v>
      </c>
      <c r="Q122" s="303">
        <v>0</v>
      </c>
      <c r="R122" s="303">
        <v>0</v>
      </c>
      <c r="S122" s="303">
        <v>0</v>
      </c>
      <c r="T122" s="303">
        <v>0</v>
      </c>
      <c r="U122" s="303">
        <v>0</v>
      </c>
      <c r="V122" s="303">
        <v>0</v>
      </c>
      <c r="W122" s="303">
        <v>0</v>
      </c>
      <c r="X122" s="303">
        <v>0</v>
      </c>
      <c r="Y122" s="303">
        <v>0</v>
      </c>
      <c r="Z122" s="303">
        <v>0</v>
      </c>
      <c r="AA122" s="303">
        <v>0</v>
      </c>
    </row>
    <row r="123" spans="1:27" outlineLevel="1" x14ac:dyDescent="0.3">
      <c r="A123" s="203" t="s">
        <v>311</v>
      </c>
      <c r="B123" s="131"/>
      <c r="C123" s="131">
        <f>+('[1]N EERR UCAFE'!C123*P123)+((('[1]N EERR UCAFE'!C123*(100%-P123))/(1+TASAS!$B$9)))</f>
        <v>0</v>
      </c>
      <c r="D123" s="131">
        <f>+('[1]N EERR UCAFE'!D123*Q123)+((('[1]N EERR UCAFE'!D123*(100%-Q123))/(1+TASAS!$C$9)))</f>
        <v>0</v>
      </c>
      <c r="E123" s="131">
        <f>+('[1]N EERR UCAFE'!E123*R123)+((('[1]N EERR UCAFE'!E123*(100%-R123))/(1+TASAS!$D$9)))</f>
        <v>0</v>
      </c>
      <c r="F123" s="131">
        <f>+('[1]N EERR UCAFE'!F123*S123)+((('[1]N EERR UCAFE'!F123*(100%-S123))/(1+TASAS!$E$9)))</f>
        <v>0</v>
      </c>
      <c r="G123" s="131">
        <f>+('[1]N EERR UCAFE'!G123*T123)+((('[1]N EERR UCAFE'!G123*(100%-T123))/(1+TASAS!$F$9)))</f>
        <v>0</v>
      </c>
      <c r="H123" s="131">
        <f>+('[1]N EERR UCAFE'!H123*U123)+((('[1]N EERR UCAFE'!H123*(100%-U123))/(1+TASAS!$G$9)))</f>
        <v>0</v>
      </c>
      <c r="I123" s="131">
        <f>+('[1]N EERR UCAFE'!I123*V123)+((('[1]N EERR UCAFE'!I123*(100%-V123))/(1+TASAS!$H$9)))</f>
        <v>0</v>
      </c>
      <c r="J123" s="131">
        <f>+('[1]N EERR UCAFE'!J123*W123)+((('[1]N EERR UCAFE'!J123*(100%-W123))/(1+TASAS!$I$9)))</f>
        <v>0</v>
      </c>
      <c r="K123" s="131">
        <f>+('[1]N EERR UCAFE'!K123*X123)+((('[1]N EERR UCAFE'!K123*(100%-X123))/(1+TASAS!$J$9)))</f>
        <v>0</v>
      </c>
      <c r="L123" s="131">
        <f>+('[1]N EERR UCAFE'!L123*Y123)+((('[1]N EERR UCAFE'!L123*(100%-Y123))/(1+TASAS!$K$9)))</f>
        <v>0</v>
      </c>
      <c r="M123" s="131">
        <f>+('[1]N EERR UCAFE'!M123*Z123)+((('[1]N EERR UCAFE'!M123*(100%-Z123))/(1+TASAS!$L$9)))</f>
        <v>0</v>
      </c>
      <c r="N123" s="131">
        <f>+('[1]N EERR UCAFE'!N123*AA123)+((('[1]N EERR UCAFE'!N123*(100%-AA123))/(1+TASAS!$M$9)))</f>
        <v>0</v>
      </c>
      <c r="O123" s="194">
        <f t="shared" si="19"/>
        <v>0</v>
      </c>
      <c r="P123" s="303">
        <v>1</v>
      </c>
      <c r="Q123" s="303">
        <v>1</v>
      </c>
      <c r="R123" s="303">
        <v>1</v>
      </c>
      <c r="S123" s="303">
        <v>1</v>
      </c>
      <c r="T123" s="303">
        <v>1</v>
      </c>
      <c r="U123" s="303">
        <v>1</v>
      </c>
      <c r="V123" s="303">
        <v>1</v>
      </c>
      <c r="W123" s="303">
        <v>1</v>
      </c>
      <c r="X123" s="303">
        <v>1</v>
      </c>
      <c r="Y123" s="303">
        <v>1</v>
      </c>
      <c r="Z123" s="303">
        <v>1</v>
      </c>
      <c r="AA123" s="303">
        <v>1</v>
      </c>
    </row>
    <row r="124" spans="1:27" outlineLevel="1" x14ac:dyDescent="0.3">
      <c r="A124" s="203" t="s">
        <v>312</v>
      </c>
      <c r="B124" s="131"/>
      <c r="C124" s="131">
        <f>+('[1]N EERR UCAFE'!C124*P124)+((('[1]N EERR UCAFE'!C124*(100%-P124))/(1+TASAS!$B$9)))</f>
        <v>0</v>
      </c>
      <c r="D124" s="131">
        <f>+('[1]N EERR UCAFE'!D124*Q124)+((('[1]N EERR UCAFE'!D124*(100%-Q124))/(1+TASAS!$C$9)))</f>
        <v>0</v>
      </c>
      <c r="E124" s="131">
        <f>+('[1]N EERR UCAFE'!E124*R124)+((('[1]N EERR UCAFE'!E124*(100%-R124))/(1+TASAS!$D$9)))</f>
        <v>0</v>
      </c>
      <c r="F124" s="131">
        <f>+('[1]N EERR UCAFE'!F124*S124)+((('[1]N EERR UCAFE'!F124*(100%-S124))/(1+TASAS!$E$9)))</f>
        <v>0</v>
      </c>
      <c r="G124" s="131">
        <f>+('[1]N EERR UCAFE'!G124*T124)+((('[1]N EERR UCAFE'!G124*(100%-T124))/(1+TASAS!$F$9)))</f>
        <v>0</v>
      </c>
      <c r="H124" s="131">
        <f>+('[1]N EERR UCAFE'!H124*U124)+((('[1]N EERR UCAFE'!H124*(100%-U124))/(1+TASAS!$G$9)))</f>
        <v>0</v>
      </c>
      <c r="I124" s="131">
        <f>+('[1]N EERR UCAFE'!I124*V124)+((('[1]N EERR UCAFE'!I124*(100%-V124))/(1+TASAS!$H$9)))</f>
        <v>0</v>
      </c>
      <c r="J124" s="131">
        <f>+('[1]N EERR UCAFE'!J124*W124)+((('[1]N EERR UCAFE'!J124*(100%-W124))/(1+TASAS!$I$9)))</f>
        <v>0</v>
      </c>
      <c r="K124" s="131">
        <f>+('[1]N EERR UCAFE'!K124*X124)+((('[1]N EERR UCAFE'!K124*(100%-X124))/(1+TASAS!$J$9)))</f>
        <v>0</v>
      </c>
      <c r="L124" s="131">
        <f>+('[1]N EERR UCAFE'!L124*Y124)+((('[1]N EERR UCAFE'!L124*(100%-Y124))/(1+TASAS!$K$9)))</f>
        <v>0</v>
      </c>
      <c r="M124" s="131">
        <f>+('[1]N EERR UCAFE'!M124*Z124)+((('[1]N EERR UCAFE'!M124*(100%-Z124))/(1+TASAS!$L$9)))</f>
        <v>0</v>
      </c>
      <c r="N124" s="131">
        <f>+('[1]N EERR UCAFE'!N124*AA124)+((('[1]N EERR UCAFE'!N124*(100%-AA124))/(1+TASAS!$M$9)))</f>
        <v>0</v>
      </c>
      <c r="O124" s="194">
        <f t="shared" si="19"/>
        <v>0</v>
      </c>
      <c r="P124" s="303">
        <v>1</v>
      </c>
      <c r="Q124" s="303">
        <v>1</v>
      </c>
      <c r="R124" s="303">
        <v>1</v>
      </c>
      <c r="S124" s="303">
        <v>1</v>
      </c>
      <c r="T124" s="303">
        <v>1</v>
      </c>
      <c r="U124" s="303">
        <v>1</v>
      </c>
      <c r="V124" s="303">
        <v>1</v>
      </c>
      <c r="W124" s="303">
        <v>1</v>
      </c>
      <c r="X124" s="303">
        <v>1</v>
      </c>
      <c r="Y124" s="303">
        <v>1</v>
      </c>
      <c r="Z124" s="303">
        <v>1</v>
      </c>
      <c r="AA124" s="303">
        <v>1</v>
      </c>
    </row>
    <row r="125" spans="1:27" outlineLevel="1" x14ac:dyDescent="0.3">
      <c r="A125" s="203" t="s">
        <v>313</v>
      </c>
      <c r="B125" s="131"/>
      <c r="C125" s="131">
        <f>+('[1]N EERR UCAFE'!C125*P125)+((('[1]N EERR UCAFE'!C125*(100%-P125))/(1+TASAS!$B$9)))</f>
        <v>0.18653002277398215</v>
      </c>
      <c r="D125" s="131">
        <f>+('[1]N EERR UCAFE'!D125*Q125)+((('[1]N EERR UCAFE'!D125*(100%-Q125))/(1+TASAS!$C$9)))</f>
        <v>0.11248167390221338</v>
      </c>
      <c r="E125" s="131">
        <f>+('[1]N EERR UCAFE'!E125*R125)+((('[1]N EERR UCAFE'!E125*(100%-R125))/(1+TASAS!$D$9)))</f>
        <v>9.8699729471799627E-2</v>
      </c>
      <c r="F125" s="131">
        <f>+('[1]N EERR UCAFE'!F125*S125)+((('[1]N EERR UCAFE'!F125*(100%-S125))/(1+TASAS!$E$9)))</f>
        <v>0.11970914752822109</v>
      </c>
      <c r="G125" s="131">
        <f>+('[1]N EERR UCAFE'!G125*T125)+((('[1]N EERR UCAFE'!G125*(100%-T125))/(1+TASAS!$F$9)))</f>
        <v>9.1593261975785226E-2</v>
      </c>
      <c r="H125" s="131">
        <f>+('[1]N EERR UCAFE'!H125*U125)+((('[1]N EERR UCAFE'!H125*(100%-U125))/(1+TASAS!$G$9)))</f>
        <v>8.7573530406090658E-2</v>
      </c>
      <c r="I125" s="131">
        <f>+('[1]N EERR UCAFE'!I125*V125)+((('[1]N EERR UCAFE'!I125*(100%-V125))/(1+TASAS!$H$9)))</f>
        <v>0</v>
      </c>
      <c r="J125" s="131">
        <f>+('[1]N EERR UCAFE'!J125*W125)+((('[1]N EERR UCAFE'!J125*(100%-W125))/(1+TASAS!$I$9)))</f>
        <v>0</v>
      </c>
      <c r="K125" s="131">
        <f>+('[1]N EERR UCAFE'!K125*X125)+((('[1]N EERR UCAFE'!K125*(100%-X125))/(1+TASAS!$J$9)))</f>
        <v>0</v>
      </c>
      <c r="L125" s="131">
        <f>+('[1]N EERR UCAFE'!L125*Y125)+((('[1]N EERR UCAFE'!L125*(100%-Y125))/(1+TASAS!$K$9)))</f>
        <v>0</v>
      </c>
      <c r="M125" s="131">
        <f>+('[1]N EERR UCAFE'!M125*Z125)+((('[1]N EERR UCAFE'!M125*(100%-Z125))/(1+TASAS!$L$9)))</f>
        <v>0</v>
      </c>
      <c r="N125" s="131">
        <f>+('[1]N EERR UCAFE'!N125*AA125)+((('[1]N EERR UCAFE'!N125*(100%-AA125))/(1+TASAS!$M$9)))</f>
        <v>0</v>
      </c>
      <c r="O125" s="194">
        <f t="shared" si="19"/>
        <v>0.69658736605809213</v>
      </c>
      <c r="P125" s="303">
        <v>0</v>
      </c>
      <c r="Q125" s="303">
        <v>0</v>
      </c>
      <c r="R125" s="303">
        <v>0</v>
      </c>
      <c r="S125" s="303">
        <v>0</v>
      </c>
      <c r="T125" s="303">
        <v>0</v>
      </c>
      <c r="U125" s="303">
        <v>0</v>
      </c>
      <c r="V125" s="303">
        <v>0</v>
      </c>
      <c r="W125" s="303">
        <v>0</v>
      </c>
      <c r="X125" s="303">
        <v>0</v>
      </c>
      <c r="Y125" s="303">
        <v>0</v>
      </c>
      <c r="Z125" s="303">
        <v>0</v>
      </c>
      <c r="AA125" s="303">
        <v>0</v>
      </c>
    </row>
    <row r="126" spans="1:27" outlineLevel="1" x14ac:dyDescent="0.3">
      <c r="A126" s="203" t="s">
        <v>314</v>
      </c>
      <c r="B126" s="131"/>
      <c r="C126" s="131">
        <f>+('[1]N EERR UCAFE'!C126*P126)+((('[1]N EERR UCAFE'!C126*(100%-P126))/(1+TASAS!$B$9)))</f>
        <v>7.4612009109592856E-2</v>
      </c>
      <c r="D126" s="131">
        <f>+('[1]N EERR UCAFE'!D126*Q126)+((('[1]N EERR UCAFE'!D126*(100%-Q126))/(1+TASAS!$C$9)))</f>
        <v>4.2180627713330018E-2</v>
      </c>
      <c r="E126" s="131">
        <f>+('[1]N EERR UCAFE'!E126*R126)+((('[1]N EERR UCAFE'!E126*(100%-R126))/(1+TASAS!$D$9)))</f>
        <v>4.2299884059342686E-2</v>
      </c>
      <c r="F126" s="131">
        <f>+('[1]N EERR UCAFE'!F126*S126)+((('[1]N EERR UCAFE'!F126*(100%-S126))/(1+TASAS!$E$9)))</f>
        <v>4.4890930323082903E-2</v>
      </c>
      <c r="G126" s="131">
        <f>+('[1]N EERR UCAFE'!G126*T126)+((('[1]N EERR UCAFE'!G126*(100%-T126))/(1+TASAS!$F$9)))</f>
        <v>3.8163859156577183E-2</v>
      </c>
      <c r="H126" s="131">
        <f>+('[1]N EERR UCAFE'!H126*U126)+((('[1]N EERR UCAFE'!H126*(100%-U126))/(1+TASAS!$G$9)))</f>
        <v>3.1844920147669334E-2</v>
      </c>
      <c r="I126" s="131">
        <f>+('[1]N EERR UCAFE'!I126*V126)+((('[1]N EERR UCAFE'!I126*(100%-V126))/(1+TASAS!$H$9)))</f>
        <v>0</v>
      </c>
      <c r="J126" s="131">
        <f>+('[1]N EERR UCAFE'!J126*W126)+((('[1]N EERR UCAFE'!J126*(100%-W126))/(1+TASAS!$I$9)))</f>
        <v>0</v>
      </c>
      <c r="K126" s="131">
        <f>+('[1]N EERR UCAFE'!K126*X126)+((('[1]N EERR UCAFE'!K126*(100%-X126))/(1+TASAS!$J$9)))</f>
        <v>0</v>
      </c>
      <c r="L126" s="131">
        <f>+('[1]N EERR UCAFE'!L126*Y126)+((('[1]N EERR UCAFE'!L126*(100%-Y126))/(1+TASAS!$K$9)))</f>
        <v>0</v>
      </c>
      <c r="M126" s="131">
        <f>+('[1]N EERR UCAFE'!M126*Z126)+((('[1]N EERR UCAFE'!M126*(100%-Z126))/(1+TASAS!$L$9)))</f>
        <v>0</v>
      </c>
      <c r="N126" s="131">
        <f>+('[1]N EERR UCAFE'!N126*AA126)+((('[1]N EERR UCAFE'!N126*(100%-AA126))/(1+TASAS!$M$9)))</f>
        <v>0</v>
      </c>
      <c r="O126" s="194">
        <f t="shared" si="19"/>
        <v>0.27399223050959498</v>
      </c>
      <c r="P126" s="303">
        <v>0</v>
      </c>
      <c r="Q126" s="303">
        <v>0</v>
      </c>
      <c r="R126" s="303">
        <v>0</v>
      </c>
      <c r="S126" s="303">
        <v>0</v>
      </c>
      <c r="T126" s="303">
        <v>0</v>
      </c>
      <c r="U126" s="303">
        <v>0</v>
      </c>
      <c r="V126" s="303">
        <v>0</v>
      </c>
      <c r="W126" s="303">
        <v>0</v>
      </c>
      <c r="X126" s="303">
        <v>0</v>
      </c>
      <c r="Y126" s="303">
        <v>0</v>
      </c>
      <c r="Z126" s="303">
        <v>0</v>
      </c>
      <c r="AA126" s="303">
        <v>0</v>
      </c>
    </row>
    <row r="127" spans="1:27" outlineLevel="1" x14ac:dyDescent="0.3">
      <c r="A127" s="203" t="s">
        <v>315</v>
      </c>
      <c r="B127" s="131"/>
      <c r="C127" s="131">
        <f>+('[1]N EERR UCAFE'!C127*P127)+((('[1]N EERR UCAFE'!C127*(100%-P127))/(1+TASAS!$B$9)))</f>
        <v>0.41036605010276078</v>
      </c>
      <c r="D127" s="131">
        <f>+('[1]N EERR UCAFE'!D127*Q127)+((('[1]N EERR UCAFE'!D127*(100%-Q127))/(1+TASAS!$C$9)))</f>
        <v>0.27417408013664513</v>
      </c>
      <c r="E127" s="131">
        <f>+('[1]N EERR UCAFE'!E127*R127)+((('[1]N EERR UCAFE'!E127*(100%-R127))/(1+TASAS!$D$9)))</f>
        <v>0.34544905315129865</v>
      </c>
      <c r="F127" s="131">
        <f>+('[1]N EERR UCAFE'!F127*S127)+((('[1]N EERR UCAFE'!F127*(100%-S127))/(1+TASAS!$E$9)))</f>
        <v>0.30675469054106652</v>
      </c>
      <c r="G127" s="131">
        <f>+('[1]N EERR UCAFE'!G127*T127)+((('[1]N EERR UCAFE'!G127*(100%-T127))/(1+TASAS!$F$9)))</f>
        <v>0.35110750424051007</v>
      </c>
      <c r="H127" s="131">
        <f>+('[1]N EERR UCAFE'!H127*U127)+((('[1]N EERR UCAFE'!H127*(100%-U127))/(1+TASAS!$G$9)))</f>
        <v>0.334371661550528</v>
      </c>
      <c r="I127" s="131">
        <f>+('[1]N EERR UCAFE'!I127*V127)+((('[1]N EERR UCAFE'!I127*(100%-V127))/(1+TASAS!$H$9)))</f>
        <v>0</v>
      </c>
      <c r="J127" s="131">
        <f>+('[1]N EERR UCAFE'!J127*W127)+((('[1]N EERR UCAFE'!J127*(100%-W127))/(1+TASAS!$I$9)))</f>
        <v>0</v>
      </c>
      <c r="K127" s="131">
        <f>+('[1]N EERR UCAFE'!K127*X127)+((('[1]N EERR UCAFE'!K127*(100%-X127))/(1+TASAS!$J$9)))</f>
        <v>0</v>
      </c>
      <c r="L127" s="131">
        <f>+('[1]N EERR UCAFE'!L127*Y127)+((('[1]N EERR UCAFE'!L127*(100%-Y127))/(1+TASAS!$K$9)))</f>
        <v>0</v>
      </c>
      <c r="M127" s="131">
        <f>+('[1]N EERR UCAFE'!M127*Z127)+((('[1]N EERR UCAFE'!M127*(100%-Z127))/(1+TASAS!$L$9)))</f>
        <v>0</v>
      </c>
      <c r="N127" s="131">
        <f>+('[1]N EERR UCAFE'!N127*AA127)+((('[1]N EERR UCAFE'!N127*(100%-AA127))/(1+TASAS!$M$9)))</f>
        <v>0</v>
      </c>
      <c r="O127" s="194">
        <f t="shared" si="19"/>
        <v>2.0222230397228089</v>
      </c>
      <c r="P127" s="303">
        <v>0</v>
      </c>
      <c r="Q127" s="303">
        <v>0</v>
      </c>
      <c r="R127" s="303">
        <v>0</v>
      </c>
      <c r="S127" s="303">
        <v>0</v>
      </c>
      <c r="T127" s="303">
        <v>0</v>
      </c>
      <c r="U127" s="303">
        <v>0</v>
      </c>
      <c r="V127" s="303">
        <v>0</v>
      </c>
      <c r="W127" s="303">
        <v>0</v>
      </c>
      <c r="X127" s="303">
        <v>0</v>
      </c>
      <c r="Y127" s="303">
        <v>0</v>
      </c>
      <c r="Z127" s="303">
        <v>0</v>
      </c>
      <c r="AA127" s="303">
        <v>0</v>
      </c>
    </row>
    <row r="128" spans="1:27" outlineLevel="1" x14ac:dyDescent="0.3">
      <c r="A128" s="203" t="s">
        <v>316</v>
      </c>
      <c r="B128" s="131"/>
      <c r="C128" s="131">
        <f>+('[1]N EERR UCAFE'!C128*P128)+((('[1]N EERR UCAFE'!C128*(100%-P128))/(1+TASAS!$B$9)))</f>
        <v>1.1316154714954918</v>
      </c>
      <c r="D128" s="131">
        <f>+('[1]N EERR UCAFE'!D128*Q128)+((('[1]N EERR UCAFE'!D128*(100%-Q128))/(1+TASAS!$C$9)))</f>
        <v>0</v>
      </c>
      <c r="E128" s="131">
        <f>+('[1]N EERR UCAFE'!E128*R128)+((('[1]N EERR UCAFE'!E128*(100%-R128))/(1+TASAS!$D$9)))</f>
        <v>0</v>
      </c>
      <c r="F128" s="131">
        <f>+('[1]N EERR UCAFE'!F128*S128)+((('[1]N EERR UCAFE'!F128*(100%-S128))/(1+TASAS!$E$9)))</f>
        <v>0.75566399377189564</v>
      </c>
      <c r="G128" s="131">
        <f>+('[1]N EERR UCAFE'!G128*T128)+((('[1]N EERR UCAFE'!G128*(100%-T128))/(1+TASAS!$F$9)))</f>
        <v>0</v>
      </c>
      <c r="H128" s="131">
        <f>+('[1]N EERR UCAFE'!H128*U128)+((('[1]N EERR UCAFE'!H128*(100%-U128))/(1+TASAS!$G$9)))</f>
        <v>0</v>
      </c>
      <c r="I128" s="131">
        <f>+('[1]N EERR UCAFE'!I128*V128)+((('[1]N EERR UCAFE'!I128*(100%-V128))/(1+TASAS!$H$9)))</f>
        <v>0</v>
      </c>
      <c r="J128" s="131">
        <f>+('[1]N EERR UCAFE'!J128*W128)+((('[1]N EERR UCAFE'!J128*(100%-W128))/(1+TASAS!$I$9)))</f>
        <v>0</v>
      </c>
      <c r="K128" s="131">
        <f>+('[1]N EERR UCAFE'!K128*X128)+((('[1]N EERR UCAFE'!K128*(100%-X128))/(1+TASAS!$J$9)))</f>
        <v>0</v>
      </c>
      <c r="L128" s="131">
        <f>+('[1]N EERR UCAFE'!L128*Y128)+((('[1]N EERR UCAFE'!L128*(100%-Y128))/(1+TASAS!$K$9)))</f>
        <v>0</v>
      </c>
      <c r="M128" s="131">
        <f>+('[1]N EERR UCAFE'!M128*Z128)+((('[1]N EERR UCAFE'!M128*(100%-Z128))/(1+TASAS!$L$9)))</f>
        <v>0</v>
      </c>
      <c r="N128" s="131">
        <f>+('[1]N EERR UCAFE'!N128*AA128)+((('[1]N EERR UCAFE'!N128*(100%-AA128))/(1+TASAS!$M$9)))</f>
        <v>0</v>
      </c>
      <c r="O128" s="194">
        <f t="shared" si="19"/>
        <v>1.8872794652673874</v>
      </c>
      <c r="P128" s="303">
        <v>0</v>
      </c>
      <c r="Q128" s="303">
        <v>0</v>
      </c>
      <c r="R128" s="303">
        <v>0</v>
      </c>
      <c r="S128" s="303">
        <v>0</v>
      </c>
      <c r="T128" s="303">
        <v>0</v>
      </c>
      <c r="U128" s="303">
        <v>0</v>
      </c>
      <c r="V128" s="303">
        <v>0</v>
      </c>
      <c r="W128" s="303">
        <v>0</v>
      </c>
      <c r="X128" s="303">
        <v>0</v>
      </c>
      <c r="Y128" s="303">
        <v>0</v>
      </c>
      <c r="Z128" s="303">
        <v>0</v>
      </c>
      <c r="AA128" s="303">
        <v>0</v>
      </c>
    </row>
    <row r="129" spans="1:27" outlineLevel="1" x14ac:dyDescent="0.3">
      <c r="A129" s="203" t="s">
        <v>317</v>
      </c>
      <c r="B129" s="131"/>
      <c r="C129" s="131">
        <f>+('[1]N EERR UCAFE'!C129*P129)+((('[1]N EERR UCAFE'!C129*(100%-P129))/(1+TASAS!$B$9)))</f>
        <v>0</v>
      </c>
      <c r="D129" s="131">
        <f>+('[1]N EERR UCAFE'!D129*Q129)+((('[1]N EERR UCAFE'!D129*(100%-Q129))/(1+TASAS!$C$9)))</f>
        <v>0</v>
      </c>
      <c r="E129" s="131">
        <f>+('[1]N EERR UCAFE'!E129*R129)+((('[1]N EERR UCAFE'!E129*(100%-R129))/(1+TASAS!$D$9)))</f>
        <v>0</v>
      </c>
      <c r="F129" s="131">
        <f>+('[1]N EERR UCAFE'!F129*S129)+((('[1]N EERR UCAFE'!F129*(100%-S129))/(1+TASAS!$E$9)))</f>
        <v>0</v>
      </c>
      <c r="G129" s="131">
        <f>+('[1]N EERR UCAFE'!G129*T129)+((('[1]N EERR UCAFE'!G129*(100%-T129))/(1+TASAS!$F$9)))</f>
        <v>0</v>
      </c>
      <c r="H129" s="131">
        <f>+('[1]N EERR UCAFE'!H129*U129)+((('[1]N EERR UCAFE'!H129*(100%-U129))/(1+TASAS!$G$9)))</f>
        <v>0</v>
      </c>
      <c r="I129" s="131">
        <f>+('[1]N EERR UCAFE'!I129*V129)+((('[1]N EERR UCAFE'!I129*(100%-V129))/(1+TASAS!$H$9)))</f>
        <v>0</v>
      </c>
      <c r="J129" s="131">
        <f>+('[1]N EERR UCAFE'!J129*W129)+((('[1]N EERR UCAFE'!J129*(100%-W129))/(1+TASAS!$I$9)))</f>
        <v>0</v>
      </c>
      <c r="K129" s="131">
        <f>+('[1]N EERR UCAFE'!K129*X129)+((('[1]N EERR UCAFE'!K129*(100%-X129))/(1+TASAS!$J$9)))</f>
        <v>0</v>
      </c>
      <c r="L129" s="131">
        <f>+('[1]N EERR UCAFE'!L129*Y129)+((('[1]N EERR UCAFE'!L129*(100%-Y129))/(1+TASAS!$K$9)))</f>
        <v>0</v>
      </c>
      <c r="M129" s="131">
        <f>+('[1]N EERR UCAFE'!M129*Z129)+((('[1]N EERR UCAFE'!M129*(100%-Z129))/(1+TASAS!$L$9)))</f>
        <v>0</v>
      </c>
      <c r="N129" s="131">
        <f>+('[1]N EERR UCAFE'!N129*AA129)+((('[1]N EERR UCAFE'!N129*(100%-AA129))/(1+TASAS!$M$9)))</f>
        <v>0</v>
      </c>
      <c r="O129" s="194">
        <f t="shared" si="19"/>
        <v>0</v>
      </c>
      <c r="P129" s="303">
        <v>0</v>
      </c>
      <c r="Q129" s="303">
        <v>0</v>
      </c>
      <c r="R129" s="303">
        <v>0</v>
      </c>
      <c r="S129" s="303">
        <v>0</v>
      </c>
      <c r="T129" s="303">
        <v>0</v>
      </c>
      <c r="U129" s="303">
        <v>0</v>
      </c>
      <c r="V129" s="303">
        <v>0</v>
      </c>
      <c r="W129" s="303">
        <v>0</v>
      </c>
      <c r="X129" s="303">
        <v>0</v>
      </c>
      <c r="Y129" s="303">
        <v>0</v>
      </c>
      <c r="Z129" s="303">
        <v>0</v>
      </c>
      <c r="AA129" s="303">
        <v>0</v>
      </c>
    </row>
    <row r="130" spans="1:27" outlineLevel="1" x14ac:dyDescent="0.3">
      <c r="A130" s="203" t="s">
        <v>318</v>
      </c>
      <c r="B130" s="131"/>
      <c r="C130" s="131">
        <f>+('[1]N EERR UCAFE'!C130*P130)+((('[1]N EERR UCAFE'!C130*(100%-P130))/(1+TASAS!$B$9)))</f>
        <v>26.300733211131483</v>
      </c>
      <c r="D130" s="131">
        <f>+('[1]N EERR UCAFE'!D130*Q130)+((('[1]N EERR UCAFE'!D130*(100%-Q130))/(1+TASAS!$C$9)))</f>
        <v>0</v>
      </c>
      <c r="E130" s="131">
        <f>+('[1]N EERR UCAFE'!E130*R130)+((('[1]N EERR UCAFE'!E130*(100%-R130))/(1+TASAS!$D$9)))</f>
        <v>29.821418261836595</v>
      </c>
      <c r="F130" s="131">
        <f>+('[1]N EERR UCAFE'!F130*S130)+((('[1]N EERR UCAFE'!F130*(100%-S130))/(1+TASAS!$E$9)))</f>
        <v>0</v>
      </c>
      <c r="G130" s="131">
        <f>+('[1]N EERR UCAFE'!G130*T130)+((('[1]N EERR UCAFE'!G130*(100%-T130))/(1+TASAS!$F$9)))</f>
        <v>0</v>
      </c>
      <c r="H130" s="131">
        <f>+('[1]N EERR UCAFE'!H130*U130)+((('[1]N EERR UCAFE'!H130*(100%-U130))/(1+TASAS!$G$9)))</f>
        <v>22.450668704106878</v>
      </c>
      <c r="I130" s="131">
        <f>+('[1]N EERR UCAFE'!I130*V130)+((('[1]N EERR UCAFE'!I130*(100%-V130))/(1+TASAS!$H$9)))</f>
        <v>0</v>
      </c>
      <c r="J130" s="131">
        <f>+('[1]N EERR UCAFE'!J130*W130)+((('[1]N EERR UCAFE'!J130*(100%-W130))/(1+TASAS!$I$9)))</f>
        <v>0</v>
      </c>
      <c r="K130" s="131">
        <f>+('[1]N EERR UCAFE'!K130*X130)+((('[1]N EERR UCAFE'!K130*(100%-X130))/(1+TASAS!$J$9)))</f>
        <v>0</v>
      </c>
      <c r="L130" s="131">
        <f>+('[1]N EERR UCAFE'!L130*Y130)+((('[1]N EERR UCAFE'!L130*(100%-Y130))/(1+TASAS!$K$9)))</f>
        <v>0</v>
      </c>
      <c r="M130" s="131">
        <f>+('[1]N EERR UCAFE'!M130*Z130)+((('[1]N EERR UCAFE'!M130*(100%-Z130))/(1+TASAS!$L$9)))</f>
        <v>0</v>
      </c>
      <c r="N130" s="131">
        <f>+('[1]N EERR UCAFE'!N130*AA130)+((('[1]N EERR UCAFE'!N130*(100%-AA130))/(1+TASAS!$M$9)))</f>
        <v>0</v>
      </c>
      <c r="O130" s="194">
        <f t="shared" si="19"/>
        <v>78.572820177074959</v>
      </c>
      <c r="P130" s="303">
        <v>0</v>
      </c>
      <c r="Q130" s="303">
        <v>0</v>
      </c>
      <c r="R130" s="303">
        <v>0</v>
      </c>
      <c r="S130" s="303">
        <v>0</v>
      </c>
      <c r="T130" s="303">
        <v>0</v>
      </c>
      <c r="U130" s="303">
        <v>0</v>
      </c>
      <c r="V130" s="303">
        <v>0</v>
      </c>
      <c r="W130" s="303">
        <v>0</v>
      </c>
      <c r="X130" s="303">
        <v>0</v>
      </c>
      <c r="Y130" s="303">
        <v>0</v>
      </c>
      <c r="Z130" s="303">
        <v>0</v>
      </c>
      <c r="AA130" s="303">
        <v>0</v>
      </c>
    </row>
    <row r="131" spans="1:27" outlineLevel="1" x14ac:dyDescent="0.3">
      <c r="A131" s="203" t="s">
        <v>319</v>
      </c>
      <c r="B131" s="131"/>
      <c r="C131" s="131">
        <f>+('[1]N EERR UCAFE'!C131*P131)+((('[1]N EERR UCAFE'!C131*(100%-P131))/(1+TASAS!$B$9)))</f>
        <v>1.162703808624489</v>
      </c>
      <c r="D131" s="131">
        <f>+('[1]N EERR UCAFE'!D131*Q131)+((('[1]N EERR UCAFE'!D131*(100%-Q131))/(1+TASAS!$C$9)))</f>
        <v>15.08660451213437</v>
      </c>
      <c r="E131" s="131">
        <f>+('[1]N EERR UCAFE'!E131*R131)+((('[1]N EERR UCAFE'!E131*(100%-R131))/(1+TASAS!$D$9)))</f>
        <v>7.1909802900882571</v>
      </c>
      <c r="F131" s="131">
        <f>+('[1]N EERR UCAFE'!F131*S131)+((('[1]N EERR UCAFE'!F131*(100%-S131))/(1+TASAS!$E$9)))</f>
        <v>12.569460490463214</v>
      </c>
      <c r="G131" s="131">
        <f>+('[1]N EERR UCAFE'!G131*T131)+((('[1]N EERR UCAFE'!G131*(100%-T131))/(1+TASAS!$F$9)))</f>
        <v>11.723937532900509</v>
      </c>
      <c r="H131" s="131">
        <f>+('[1]N EERR UCAFE'!H131*U131)+((('[1]N EERR UCAFE'!H131*(100%-U131))/(1+TASAS!$G$9)))</f>
        <v>8.1204546376556799</v>
      </c>
      <c r="I131" s="131">
        <f>+('[1]N EERR UCAFE'!I131*V131)+((('[1]N EERR UCAFE'!I131*(100%-V131))/(1+TASAS!$H$9)))</f>
        <v>0</v>
      </c>
      <c r="J131" s="131">
        <f>+('[1]N EERR UCAFE'!J131*W131)+((('[1]N EERR UCAFE'!J131*(100%-W131))/(1+TASAS!$I$9)))</f>
        <v>0</v>
      </c>
      <c r="K131" s="131">
        <f>+('[1]N EERR UCAFE'!K131*X131)+((('[1]N EERR UCAFE'!K131*(100%-X131))/(1+TASAS!$J$9)))</f>
        <v>0</v>
      </c>
      <c r="L131" s="131">
        <f>+('[1]N EERR UCAFE'!L131*Y131)+((('[1]N EERR UCAFE'!L131*(100%-Y131))/(1+TASAS!$K$9)))</f>
        <v>0</v>
      </c>
      <c r="M131" s="131">
        <f>+('[1]N EERR UCAFE'!M131*Z131)+((('[1]N EERR UCAFE'!M131*(100%-Z131))/(1+TASAS!$L$9)))</f>
        <v>0</v>
      </c>
      <c r="N131" s="131">
        <f>+('[1]N EERR UCAFE'!N131*AA131)+((('[1]N EERR UCAFE'!N131*(100%-AA131))/(1+TASAS!$M$9)))</f>
        <v>0</v>
      </c>
      <c r="O131" s="194">
        <f t="shared" si="19"/>
        <v>55.854141271866524</v>
      </c>
      <c r="P131" s="303">
        <v>0</v>
      </c>
      <c r="Q131" s="303">
        <v>0</v>
      </c>
      <c r="R131" s="303">
        <v>0</v>
      </c>
      <c r="S131" s="303">
        <v>0</v>
      </c>
      <c r="T131" s="303">
        <v>0</v>
      </c>
      <c r="U131" s="303">
        <v>0</v>
      </c>
      <c r="V131" s="303">
        <v>0</v>
      </c>
      <c r="W131" s="303">
        <v>0</v>
      </c>
      <c r="X131" s="303">
        <v>0</v>
      </c>
      <c r="Y131" s="303">
        <v>0</v>
      </c>
      <c r="Z131" s="303">
        <v>0</v>
      </c>
      <c r="AA131" s="303">
        <v>0</v>
      </c>
    </row>
    <row r="132" spans="1:27" outlineLevel="1" x14ac:dyDescent="0.3">
      <c r="A132" s="203" t="s">
        <v>320</v>
      </c>
      <c r="B132" s="131"/>
      <c r="C132" s="131">
        <f>+('[1]N EERR UCAFE'!C132*P132)+((('[1]N EERR UCAFE'!C132*(100%-P132))/(1+TASAS!$B$9)))</f>
        <v>0</v>
      </c>
      <c r="D132" s="131">
        <f>+('[1]N EERR UCAFE'!D132*Q132)+((('[1]N EERR UCAFE'!D132*(100%-Q132))/(1+TASAS!$C$9)))</f>
        <v>0</v>
      </c>
      <c r="E132" s="131">
        <f>+('[1]N EERR UCAFE'!E132*R132)+((('[1]N EERR UCAFE'!E132*(100%-R132))/(1+TASAS!$D$9)))</f>
        <v>0</v>
      </c>
      <c r="F132" s="131">
        <f>+('[1]N EERR UCAFE'!F132*S132)+((('[1]N EERR UCAFE'!F132*(100%-S132))/(1+TASAS!$E$9)))</f>
        <v>0</v>
      </c>
      <c r="G132" s="131">
        <f>+('[1]N EERR UCAFE'!G132*T132)+((('[1]N EERR UCAFE'!G132*(100%-T132))/(1+TASAS!$F$9)))</f>
        <v>0</v>
      </c>
      <c r="H132" s="131">
        <f>+('[1]N EERR UCAFE'!H132*U132)+((('[1]N EERR UCAFE'!H132*(100%-U132))/(1+TASAS!$G$9)))</f>
        <v>0</v>
      </c>
      <c r="I132" s="131">
        <f>+('[1]N EERR UCAFE'!I132*V132)+((('[1]N EERR UCAFE'!I132*(100%-V132))/(1+TASAS!$H$9)))</f>
        <v>0</v>
      </c>
      <c r="J132" s="131">
        <f>+('[1]N EERR UCAFE'!J132*W132)+((('[1]N EERR UCAFE'!J132*(100%-W132))/(1+TASAS!$I$9)))</f>
        <v>0</v>
      </c>
      <c r="K132" s="131">
        <f>+('[1]N EERR UCAFE'!K132*X132)+((('[1]N EERR UCAFE'!K132*(100%-X132))/(1+TASAS!$J$9)))</f>
        <v>0</v>
      </c>
      <c r="L132" s="131">
        <f>+('[1]N EERR UCAFE'!L132*Y132)+((('[1]N EERR UCAFE'!L132*(100%-Y132))/(1+TASAS!$K$9)))</f>
        <v>0</v>
      </c>
      <c r="M132" s="131">
        <f>+('[1]N EERR UCAFE'!M132*Z132)+((('[1]N EERR UCAFE'!M132*(100%-Z132))/(1+TASAS!$L$9)))</f>
        <v>0</v>
      </c>
      <c r="N132" s="131">
        <f>+('[1]N EERR UCAFE'!N132*AA132)+((('[1]N EERR UCAFE'!N132*(100%-AA132))/(1+TASAS!$M$9)))</f>
        <v>0</v>
      </c>
      <c r="O132" s="194">
        <f t="shared" si="19"/>
        <v>0</v>
      </c>
      <c r="P132" s="303">
        <v>0</v>
      </c>
      <c r="Q132" s="303">
        <v>0</v>
      </c>
      <c r="R132" s="303">
        <v>0</v>
      </c>
      <c r="S132" s="303">
        <v>0</v>
      </c>
      <c r="T132" s="303">
        <v>0</v>
      </c>
      <c r="U132" s="303">
        <v>0</v>
      </c>
      <c r="V132" s="303">
        <v>0</v>
      </c>
      <c r="W132" s="303">
        <v>0</v>
      </c>
      <c r="X132" s="303">
        <v>0</v>
      </c>
      <c r="Y132" s="303">
        <v>0</v>
      </c>
      <c r="Z132" s="303">
        <v>0</v>
      </c>
      <c r="AA132" s="303">
        <v>0</v>
      </c>
    </row>
    <row r="133" spans="1:27" outlineLevel="1" x14ac:dyDescent="0.3">
      <c r="A133" s="203" t="s">
        <v>321</v>
      </c>
      <c r="B133" s="131"/>
      <c r="C133" s="131">
        <f>+('[1]N EERR UCAFE'!C133*P133)+((('[1]N EERR UCAFE'!C133*(100%-P133))/(1+TASAS!$B$9)))</f>
        <v>10.408375270788204</v>
      </c>
      <c r="D133" s="131">
        <f>+('[1]N EERR UCAFE'!D133*Q133)+((('[1]N EERR UCAFE'!D133*(100%-Q133))/(1+TASAS!$C$9)))</f>
        <v>14.763219699665505</v>
      </c>
      <c r="E133" s="131">
        <f>+('[1]N EERR UCAFE'!E133*R133)+((('[1]N EERR UCAFE'!E133*(100%-R133))/(1+TASAS!$D$9)))</f>
        <v>10.151972174242246</v>
      </c>
      <c r="F133" s="131">
        <f>+('[1]N EERR UCAFE'!F133*S133)+((('[1]N EERR UCAFE'!F133*(100%-S133))/(1+TASAS!$E$9)))</f>
        <v>23.567738419618525</v>
      </c>
      <c r="G133" s="131">
        <f>+('[1]N EERR UCAFE'!G133*T133)+((('[1]N EERR UCAFE'!G133*(100%-T133))/(1+TASAS!$F$9)))</f>
        <v>16.028820845762414</v>
      </c>
      <c r="H133" s="131">
        <f>+('[1]N EERR UCAFE'!H133*U133)+((('[1]N EERR UCAFE'!H133*(100%-U133))/(1+TASAS!$G$9)))</f>
        <v>0</v>
      </c>
      <c r="I133" s="131">
        <f>+('[1]N EERR UCAFE'!I133*V133)+((('[1]N EERR UCAFE'!I133*(100%-V133))/(1+TASAS!$H$9)))</f>
        <v>0</v>
      </c>
      <c r="J133" s="131">
        <f>+('[1]N EERR UCAFE'!J133*W133)+((('[1]N EERR UCAFE'!J133*(100%-W133))/(1+TASAS!$I$9)))</f>
        <v>0</v>
      </c>
      <c r="K133" s="131">
        <f>+('[1]N EERR UCAFE'!K133*X133)+((('[1]N EERR UCAFE'!K133*(100%-X133))/(1+TASAS!$J$9)))</f>
        <v>0</v>
      </c>
      <c r="L133" s="131">
        <f>+('[1]N EERR UCAFE'!L133*Y133)+((('[1]N EERR UCAFE'!L133*(100%-Y133))/(1+TASAS!$K$9)))</f>
        <v>0</v>
      </c>
      <c r="M133" s="131">
        <f>+('[1]N EERR UCAFE'!M133*Z133)+((('[1]N EERR UCAFE'!M133*(100%-Z133))/(1+TASAS!$L$9)))</f>
        <v>0</v>
      </c>
      <c r="N133" s="131">
        <f>+('[1]N EERR UCAFE'!N133*AA133)+((('[1]N EERR UCAFE'!N133*(100%-AA133))/(1+TASAS!$M$9)))</f>
        <v>0</v>
      </c>
      <c r="O133" s="194">
        <f t="shared" si="19"/>
        <v>74.92012641007689</v>
      </c>
      <c r="P133" s="303">
        <v>0</v>
      </c>
      <c r="Q133" s="303">
        <v>0</v>
      </c>
      <c r="R133" s="303">
        <v>0</v>
      </c>
      <c r="S133" s="303">
        <v>0</v>
      </c>
      <c r="T133" s="303">
        <v>0</v>
      </c>
      <c r="U133" s="303">
        <v>0</v>
      </c>
      <c r="V133" s="303">
        <v>0</v>
      </c>
      <c r="W133" s="303">
        <v>0</v>
      </c>
      <c r="X133" s="303">
        <v>0</v>
      </c>
      <c r="Y133" s="303">
        <v>0</v>
      </c>
      <c r="Z133" s="303">
        <v>0</v>
      </c>
      <c r="AA133" s="303">
        <v>0</v>
      </c>
    </row>
    <row r="134" spans="1:27" outlineLevel="1" x14ac:dyDescent="0.3">
      <c r="A134" s="203" t="s">
        <v>322</v>
      </c>
      <c r="B134" s="131"/>
      <c r="C134" s="131">
        <f>+('[1]N EERR UCAFE'!C134*P134)+((('[1]N EERR UCAFE'!C134*(100%-P134))/(1+TASAS!$B$9)))</f>
        <v>0</v>
      </c>
      <c r="D134" s="131">
        <f>+('[1]N EERR UCAFE'!D134*Q134)+((('[1]N EERR UCAFE'!D134*(100%-Q134))/(1+TASAS!$C$9)))</f>
        <v>0</v>
      </c>
      <c r="E134" s="131">
        <f>+('[1]N EERR UCAFE'!E134*R134)+((('[1]N EERR UCAFE'!E134*(100%-R134))/(1+TASAS!$D$9)))</f>
        <v>0</v>
      </c>
      <c r="F134" s="131">
        <f>+('[1]N EERR UCAFE'!F134*S134)+((('[1]N EERR UCAFE'!F134*(100%-S134))/(1+TASAS!$E$9)))</f>
        <v>0</v>
      </c>
      <c r="G134" s="131">
        <f>+('[1]N EERR UCAFE'!G134*T134)+((('[1]N EERR UCAFE'!G134*(100%-T134))/(1+TASAS!$F$9)))</f>
        <v>0</v>
      </c>
      <c r="H134" s="131">
        <f>+('[1]N EERR UCAFE'!H134*U134)+((('[1]N EERR UCAFE'!H134*(100%-U134))/(1+TASAS!$G$9)))</f>
        <v>0</v>
      </c>
      <c r="I134" s="131">
        <f>+('[1]N EERR UCAFE'!I134*V134)+((('[1]N EERR UCAFE'!I134*(100%-V134))/(1+TASAS!$H$9)))</f>
        <v>0</v>
      </c>
      <c r="J134" s="131">
        <f>+('[1]N EERR UCAFE'!J134*W134)+((('[1]N EERR UCAFE'!J134*(100%-W134))/(1+TASAS!$I$9)))</f>
        <v>0</v>
      </c>
      <c r="K134" s="131">
        <f>+('[1]N EERR UCAFE'!K134*X134)+((('[1]N EERR UCAFE'!K134*(100%-X134))/(1+TASAS!$J$9)))</f>
        <v>0</v>
      </c>
      <c r="L134" s="131">
        <f>+('[1]N EERR UCAFE'!L134*Y134)+((('[1]N EERR UCAFE'!L134*(100%-Y134))/(1+TASAS!$K$9)))</f>
        <v>0</v>
      </c>
      <c r="M134" s="131">
        <f>+('[1]N EERR UCAFE'!M134*Z134)+((('[1]N EERR UCAFE'!M134*(100%-Z134))/(1+TASAS!$L$9)))</f>
        <v>0</v>
      </c>
      <c r="N134" s="131">
        <f>+('[1]N EERR UCAFE'!N134*AA134)+((('[1]N EERR UCAFE'!N134*(100%-AA134))/(1+TASAS!$M$9)))</f>
        <v>0</v>
      </c>
      <c r="O134" s="194">
        <f t="shared" si="19"/>
        <v>0</v>
      </c>
      <c r="P134" s="303">
        <v>1</v>
      </c>
      <c r="Q134" s="303">
        <v>1</v>
      </c>
      <c r="R134" s="303">
        <v>1</v>
      </c>
      <c r="S134" s="303">
        <v>1</v>
      </c>
      <c r="T134" s="303">
        <v>1</v>
      </c>
      <c r="U134" s="303">
        <v>1</v>
      </c>
      <c r="V134" s="303">
        <v>1</v>
      </c>
      <c r="W134" s="303">
        <v>1</v>
      </c>
      <c r="X134" s="303">
        <v>1</v>
      </c>
      <c r="Y134" s="303">
        <v>1</v>
      </c>
      <c r="Z134" s="303">
        <v>1</v>
      </c>
      <c r="AA134" s="303">
        <v>1</v>
      </c>
    </row>
    <row r="135" spans="1:27" outlineLevel="1" x14ac:dyDescent="0.3">
      <c r="A135" s="203" t="s">
        <v>323</v>
      </c>
      <c r="B135" s="131"/>
      <c r="C135" s="131">
        <f>+('[1]N EERR UCAFE'!C135*P135)+((('[1]N EERR UCAFE'!C135*(100%-P135))/(1+TASAS!$B$9)))</f>
        <v>0</v>
      </c>
      <c r="D135" s="131">
        <f>+('[1]N EERR UCAFE'!D135*Q135)+((('[1]N EERR UCAFE'!D135*(100%-Q135))/(1+TASAS!$C$9)))</f>
        <v>0</v>
      </c>
      <c r="E135" s="131">
        <f>+('[1]N EERR UCAFE'!E135*R135)+((('[1]N EERR UCAFE'!E135*(100%-R135))/(1+TASAS!$D$9)))</f>
        <v>0</v>
      </c>
      <c r="F135" s="131">
        <f>+('[1]N EERR UCAFE'!F135*S135)+((('[1]N EERR UCAFE'!F135*(100%-S135))/(1+TASAS!$E$9)))</f>
        <v>0</v>
      </c>
      <c r="G135" s="131">
        <f>+('[1]N EERR UCAFE'!G135*T135)+((('[1]N EERR UCAFE'!G135*(100%-T135))/(1+TASAS!$F$9)))</f>
        <v>0</v>
      </c>
      <c r="H135" s="131">
        <f>+('[1]N EERR UCAFE'!H135*U135)+((('[1]N EERR UCAFE'!H135*(100%-U135))/(1+TASAS!$G$9)))</f>
        <v>0</v>
      </c>
      <c r="I135" s="131">
        <f>+('[1]N EERR UCAFE'!I135*V135)+((('[1]N EERR UCAFE'!I135*(100%-V135))/(1+TASAS!$H$9)))</f>
        <v>0</v>
      </c>
      <c r="J135" s="131">
        <f>+('[1]N EERR UCAFE'!J135*W135)+((('[1]N EERR UCAFE'!J135*(100%-W135))/(1+TASAS!$I$9)))</f>
        <v>0</v>
      </c>
      <c r="K135" s="131">
        <f>+('[1]N EERR UCAFE'!K135*X135)+((('[1]N EERR UCAFE'!K135*(100%-X135))/(1+TASAS!$J$9)))</f>
        <v>0</v>
      </c>
      <c r="L135" s="131">
        <f>+('[1]N EERR UCAFE'!L135*Y135)+((('[1]N EERR UCAFE'!L135*(100%-Y135))/(1+TASAS!$K$9)))</f>
        <v>0</v>
      </c>
      <c r="M135" s="131">
        <f>+('[1]N EERR UCAFE'!M135*Z135)+((('[1]N EERR UCAFE'!M135*(100%-Z135))/(1+TASAS!$L$9)))</f>
        <v>0</v>
      </c>
      <c r="N135" s="131">
        <f>+('[1]N EERR UCAFE'!N135*AA135)+((('[1]N EERR UCAFE'!N135*(100%-AA135))/(1+TASAS!$M$9)))</f>
        <v>0</v>
      </c>
      <c r="O135" s="194">
        <f t="shared" si="19"/>
        <v>0</v>
      </c>
      <c r="P135" s="303">
        <v>0</v>
      </c>
      <c r="Q135" s="303">
        <v>0</v>
      </c>
      <c r="R135" s="303">
        <v>0</v>
      </c>
      <c r="S135" s="303">
        <v>0</v>
      </c>
      <c r="T135" s="303">
        <v>0</v>
      </c>
      <c r="U135" s="303">
        <v>0</v>
      </c>
      <c r="V135" s="303">
        <v>0</v>
      </c>
      <c r="W135" s="303">
        <v>0</v>
      </c>
      <c r="X135" s="303">
        <v>0</v>
      </c>
      <c r="Y135" s="303">
        <v>0</v>
      </c>
      <c r="Z135" s="303">
        <v>0</v>
      </c>
      <c r="AA135" s="303">
        <v>0</v>
      </c>
    </row>
    <row r="136" spans="1:27" outlineLevel="1" x14ac:dyDescent="0.3">
      <c r="A136" s="203" t="s">
        <v>324</v>
      </c>
      <c r="B136" s="131"/>
      <c r="C136" s="131">
        <f>+('[1]N EERR UCAFE'!C136*P136)+((('[1]N EERR UCAFE'!C136*(100%-P136))/(1+TASAS!$B$9)))</f>
        <v>70.135288563017284</v>
      </c>
      <c r="D136" s="131">
        <f>+('[1]N EERR UCAFE'!D136*Q136)+((('[1]N EERR UCAFE'!D136*(100%-Q136))/(1+TASAS!$C$9)))</f>
        <v>89.633833890826281</v>
      </c>
      <c r="E136" s="131">
        <f>+('[1]N EERR UCAFE'!E136*R136)+((('[1]N EERR UCAFE'!E136*(100%-R136))/(1+TASAS!$D$9)))</f>
        <v>95.456738360583344</v>
      </c>
      <c r="F136" s="131">
        <f>+('[1]N EERR UCAFE'!F136*S136)+((('[1]N EERR UCAFE'!F136*(100%-S136))/(1+TASAS!$E$9)))</f>
        <v>75.341944725574152</v>
      </c>
      <c r="G136" s="131">
        <f>+('[1]N EERR UCAFE'!G136*T136)+((('[1]N EERR UCAFE'!G136*(100%-T136))/(1+TASAS!$F$9)))</f>
        <v>80.678398257004162</v>
      </c>
      <c r="H136" s="131">
        <f>+('[1]N EERR UCAFE'!H136*U136)+((('[1]N EERR UCAFE'!H136*(100%-U136))/(1+TASAS!$G$9)))</f>
        <v>34.551738360221222</v>
      </c>
      <c r="I136" s="131">
        <f>+('[1]N EERR UCAFE'!I136*V136)+((('[1]N EERR UCAFE'!I136*(100%-V136))/(1+TASAS!$H$9)))</f>
        <v>0</v>
      </c>
      <c r="J136" s="131">
        <f>+('[1]N EERR UCAFE'!J136*W136)+((('[1]N EERR UCAFE'!J136*(100%-W136))/(1+TASAS!$I$9)))</f>
        <v>0</v>
      </c>
      <c r="K136" s="131">
        <f>+('[1]N EERR UCAFE'!K136*X136)+((('[1]N EERR UCAFE'!K136*(100%-X136))/(1+TASAS!$J$9)))</f>
        <v>0</v>
      </c>
      <c r="L136" s="131">
        <f>+('[1]N EERR UCAFE'!L136*Y136)+((('[1]N EERR UCAFE'!L136*(100%-Y136))/(1+TASAS!$K$9)))</f>
        <v>0</v>
      </c>
      <c r="M136" s="131">
        <f>+('[1]N EERR UCAFE'!M136*Z136)+((('[1]N EERR UCAFE'!M136*(100%-Z136))/(1+TASAS!$L$9)))</f>
        <v>0</v>
      </c>
      <c r="N136" s="131">
        <f>+('[1]N EERR UCAFE'!N136*AA136)+((('[1]N EERR UCAFE'!N136*(100%-AA136))/(1+TASAS!$M$9)))</f>
        <v>0</v>
      </c>
      <c r="O136" s="194">
        <f t="shared" si="19"/>
        <v>445.79794215722649</v>
      </c>
      <c r="P136" s="303">
        <v>0</v>
      </c>
      <c r="Q136" s="303">
        <v>0</v>
      </c>
      <c r="R136" s="303">
        <v>0</v>
      </c>
      <c r="S136" s="303">
        <v>0</v>
      </c>
      <c r="T136" s="303">
        <v>0</v>
      </c>
      <c r="U136" s="303">
        <v>0</v>
      </c>
      <c r="V136" s="303">
        <v>0</v>
      </c>
      <c r="W136" s="303">
        <v>0</v>
      </c>
      <c r="X136" s="303">
        <v>0</v>
      </c>
      <c r="Y136" s="303">
        <v>0</v>
      </c>
      <c r="Z136" s="303">
        <v>0</v>
      </c>
      <c r="AA136" s="303">
        <v>0</v>
      </c>
    </row>
    <row r="137" spans="1:27" outlineLevel="1" x14ac:dyDescent="0.3">
      <c r="A137" s="203"/>
      <c r="B137" s="131"/>
      <c r="C137" s="131">
        <f>+('[1]N EERR UCAFE'!C137*P137)+((('[1]N EERR UCAFE'!C137*(100%-P137))/(1+TASAS!$B$9)))</f>
        <v>0</v>
      </c>
      <c r="D137" s="131">
        <f>+('[1]N EERR UCAFE'!D137*Q137)+((('[1]N EERR UCAFE'!D137*(100%-Q137))/(1+TASAS!$C$9)))</f>
        <v>0</v>
      </c>
      <c r="E137" s="131">
        <f>+('[1]N EERR UCAFE'!E137*R137)+((('[1]N EERR UCAFE'!E137*(100%-R137))/(1+TASAS!$D$9)))</f>
        <v>0</v>
      </c>
      <c r="F137" s="131">
        <f>+('[1]N EERR UCAFE'!F137*S137)+((('[1]N EERR UCAFE'!F137*(100%-S137))/(1+TASAS!$E$9)))</f>
        <v>0</v>
      </c>
      <c r="G137" s="131">
        <f>+('[1]N EERR UCAFE'!G137*T137)+((('[1]N EERR UCAFE'!G137*(100%-T137))/(1+TASAS!$F$9)))</f>
        <v>0</v>
      </c>
      <c r="H137" s="131">
        <f>+('[1]N EERR UCAFE'!H137*U137)+((('[1]N EERR UCAFE'!H137*(100%-U137))/(1+TASAS!$G$9)))</f>
        <v>0</v>
      </c>
      <c r="I137" s="131">
        <f>+('[1]N EERR UCAFE'!I137*V137)+((('[1]N EERR UCAFE'!I137*(100%-V137))/(1+TASAS!$H$9)))</f>
        <v>0</v>
      </c>
      <c r="J137" s="131">
        <f>+('[1]N EERR UCAFE'!J137*W137)+((('[1]N EERR UCAFE'!J137*(100%-W137))/(1+TASAS!$I$9)))</f>
        <v>0</v>
      </c>
      <c r="K137" s="131">
        <f>+('[1]N EERR UCAFE'!K137*X137)+((('[1]N EERR UCAFE'!K137*(100%-X137))/(1+TASAS!$J$9)))</f>
        <v>0</v>
      </c>
      <c r="L137" s="131">
        <f>+('[1]N EERR UCAFE'!L137*Y137)+((('[1]N EERR UCAFE'!L137*(100%-Y137))/(1+TASAS!$K$9)))</f>
        <v>0</v>
      </c>
      <c r="M137" s="131">
        <f>+('[1]N EERR UCAFE'!M137*Z137)+((('[1]N EERR UCAFE'!M137*(100%-Z137))/(1+TASAS!$L$9)))</f>
        <v>0</v>
      </c>
      <c r="N137" s="131">
        <f>+('[1]N EERR UCAFE'!N137*AA137)+((('[1]N EERR UCAFE'!N137*(100%-AA137))/(1+TASAS!$M$9)))</f>
        <v>0</v>
      </c>
      <c r="O137" s="194">
        <f t="shared" si="19"/>
        <v>0</v>
      </c>
      <c r="P137" s="303"/>
      <c r="Q137" s="303"/>
      <c r="R137" s="303"/>
      <c r="S137" s="303"/>
      <c r="T137" s="303"/>
      <c r="U137" s="303"/>
      <c r="V137" s="303"/>
      <c r="W137" s="303"/>
      <c r="X137" s="303"/>
      <c r="Y137" s="303"/>
      <c r="Z137" s="303"/>
      <c r="AA137" s="303"/>
    </row>
    <row r="138" spans="1:27" outlineLevel="1" x14ac:dyDescent="0.3">
      <c r="A138" s="203"/>
      <c r="B138" s="131"/>
      <c r="C138" s="131">
        <v>0</v>
      </c>
      <c r="D138" s="131">
        <v>0</v>
      </c>
      <c r="E138" s="131">
        <v>0</v>
      </c>
      <c r="F138" s="131"/>
      <c r="G138" s="131"/>
      <c r="H138" s="131"/>
      <c r="I138" s="131"/>
      <c r="J138" s="131"/>
      <c r="K138" s="131"/>
      <c r="L138" s="131"/>
      <c r="M138" s="131"/>
      <c r="N138" s="131"/>
      <c r="O138" s="194">
        <f t="shared" si="19"/>
        <v>0</v>
      </c>
      <c r="P138" s="303"/>
      <c r="Q138" s="303"/>
      <c r="R138" s="303"/>
      <c r="S138" s="303"/>
      <c r="T138" s="303"/>
      <c r="U138" s="303"/>
      <c r="V138" s="303"/>
      <c r="W138" s="303"/>
      <c r="X138" s="303"/>
      <c r="Y138" s="303"/>
      <c r="Z138" s="303"/>
      <c r="AA138" s="303"/>
    </row>
    <row r="139" spans="1:27" s="187" customFormat="1" ht="15.6" x14ac:dyDescent="0.3">
      <c r="A139" s="209" t="s">
        <v>75</v>
      </c>
      <c r="B139" s="186">
        <f>SUM(B140:B171)</f>
        <v>0</v>
      </c>
      <c r="C139" s="186">
        <f t="shared" ref="C139:N139" si="20">SUM(C140:C171)</f>
        <v>15.39</v>
      </c>
      <c r="D139" s="186">
        <f t="shared" si="20"/>
        <v>12.56</v>
      </c>
      <c r="E139" s="186">
        <f t="shared" si="20"/>
        <v>21.35</v>
      </c>
      <c r="F139" s="186">
        <f t="shared" si="20"/>
        <v>9.35</v>
      </c>
      <c r="G139" s="186">
        <f t="shared" si="20"/>
        <v>1.84</v>
      </c>
      <c r="H139" s="186">
        <f t="shared" si="20"/>
        <v>9.5500000000000007</v>
      </c>
      <c r="I139" s="186">
        <f t="shared" si="20"/>
        <v>0</v>
      </c>
      <c r="J139" s="186">
        <f t="shared" si="20"/>
        <v>0</v>
      </c>
      <c r="K139" s="186">
        <f t="shared" si="20"/>
        <v>0</v>
      </c>
      <c r="L139" s="186">
        <f t="shared" si="20"/>
        <v>0</v>
      </c>
      <c r="M139" s="186">
        <f t="shared" si="20"/>
        <v>0</v>
      </c>
      <c r="N139" s="186">
        <f t="shared" si="20"/>
        <v>0</v>
      </c>
      <c r="O139" s="210">
        <f t="shared" ref="O139" si="21">SUM(O140:O171)</f>
        <v>70.040000000000006</v>
      </c>
      <c r="P139" s="305"/>
      <c r="Q139" s="305"/>
      <c r="R139" s="305"/>
      <c r="S139" s="305"/>
      <c r="T139" s="305"/>
      <c r="U139" s="305"/>
      <c r="V139" s="305"/>
      <c r="W139" s="305"/>
      <c r="X139" s="305"/>
      <c r="Y139" s="305"/>
      <c r="Z139" s="305"/>
      <c r="AA139" s="305"/>
    </row>
    <row r="140" spans="1:27" outlineLevel="2" x14ac:dyDescent="0.3">
      <c r="A140" s="203" t="s">
        <v>325</v>
      </c>
      <c r="B140" s="131"/>
      <c r="C140" s="131">
        <f>+('[1]N EERR UCAFE'!C140*P140)+((('[1]N EERR UCAFE'!C140*(100%-P140))/(1+TASAS!$B$9)))</f>
        <v>0</v>
      </c>
      <c r="D140" s="131">
        <f>+('[1]N EERR UCAFE'!D140*Q140)+((('[1]N EERR UCAFE'!D140*(100%-Q140))/(1+TASAS!$C$9)))</f>
        <v>0</v>
      </c>
      <c r="E140" s="131">
        <f>+('[1]N EERR UCAFE'!E140*R140)+((('[1]N EERR UCAFE'!E140*(100%-R140))/(1+TASAS!$D$9)))</f>
        <v>0</v>
      </c>
      <c r="F140" s="131">
        <f>+('[1]N EERR UCAFE'!F140*S140)+((('[1]N EERR UCAFE'!F140*(100%-S140))/(1+TASAS!$E$9)))</f>
        <v>0</v>
      </c>
      <c r="G140" s="131">
        <f>+('[1]N EERR UCAFE'!G140*T140)+((('[1]N EERR UCAFE'!G140*(100%-T140))/(1+TASAS!$F$9)))</f>
        <v>0</v>
      </c>
      <c r="H140" s="131">
        <f>+('[1]N EERR UCAFE'!H140*U140)+((('[1]N EERR UCAFE'!H140*(100%-U140))/(1+TASAS!$G$9)))</f>
        <v>0</v>
      </c>
      <c r="I140" s="131">
        <f>+('[1]N EERR UCAFE'!I140*V140)+((('[1]N EERR UCAFE'!I140*(100%-V140))/(1+TASAS!$H$9)))</f>
        <v>0</v>
      </c>
      <c r="J140" s="131">
        <f>+('[1]N EERR UCAFE'!J140*W140)+((('[1]N EERR UCAFE'!J140*(100%-W140))/(1+TASAS!$I$9)))</f>
        <v>0</v>
      </c>
      <c r="K140" s="131">
        <f>+('[1]N EERR UCAFE'!K140*X140)+((('[1]N EERR UCAFE'!K140*(100%-X140))/(1+TASAS!$J$9)))</f>
        <v>0</v>
      </c>
      <c r="L140" s="131">
        <f>+('[1]N EERR UCAFE'!L140*Y140)+((('[1]N EERR UCAFE'!L140*(100%-Y140))/(1+TASAS!$K$9)))</f>
        <v>0</v>
      </c>
      <c r="M140" s="131">
        <f>+('[1]N EERR UCAFE'!M140*Z140)+((('[1]N EERR UCAFE'!M140*(100%-Z140))/(1+TASAS!$L$9)))</f>
        <v>0</v>
      </c>
      <c r="N140" s="131">
        <f>+('[1]N EERR UCAFE'!N140*AA140)+((('[1]N EERR UCAFE'!N140*(100%-AA140))/(1+TASAS!$M$9)))</f>
        <v>0</v>
      </c>
      <c r="O140" s="194">
        <f t="shared" si="19"/>
        <v>0</v>
      </c>
      <c r="P140" s="303">
        <v>0</v>
      </c>
      <c r="Q140" s="303">
        <v>0</v>
      </c>
      <c r="R140" s="303">
        <v>0</v>
      </c>
      <c r="S140" s="303">
        <v>0</v>
      </c>
      <c r="T140" s="303">
        <v>0</v>
      </c>
      <c r="U140" s="303">
        <v>0</v>
      </c>
      <c r="V140" s="303">
        <v>0</v>
      </c>
      <c r="W140" s="303">
        <v>0</v>
      </c>
      <c r="X140" s="303">
        <v>0</v>
      </c>
      <c r="Y140" s="303">
        <v>0</v>
      </c>
      <c r="Z140" s="303">
        <v>0</v>
      </c>
      <c r="AA140" s="303">
        <v>0</v>
      </c>
    </row>
    <row r="141" spans="1:27" outlineLevel="2" x14ac:dyDescent="0.3">
      <c r="A141" s="203" t="s">
        <v>326</v>
      </c>
      <c r="B141" s="131"/>
      <c r="C141" s="131">
        <f>+('[1]N EERR UCAFE'!C141*P141)+((('[1]N EERR UCAFE'!C141*(100%-P141))/(1+TASAS!$B$9)))</f>
        <v>0</v>
      </c>
      <c r="D141" s="131">
        <f>+('[1]N EERR UCAFE'!D141*Q141)+((('[1]N EERR UCAFE'!D141*(100%-Q141))/(1+TASAS!$C$9)))</f>
        <v>0</v>
      </c>
      <c r="E141" s="131">
        <f>+('[1]N EERR UCAFE'!E141*R141)+((('[1]N EERR UCAFE'!E141*(100%-R141))/(1+TASAS!$D$9)))</f>
        <v>0</v>
      </c>
      <c r="F141" s="131">
        <f>+('[1]N EERR UCAFE'!F141*S141)+((('[1]N EERR UCAFE'!F141*(100%-S141))/(1+TASAS!$E$9)))</f>
        <v>0</v>
      </c>
      <c r="G141" s="131">
        <f>+('[1]N EERR UCAFE'!G141*T141)+((('[1]N EERR UCAFE'!G141*(100%-T141))/(1+TASAS!$F$9)))</f>
        <v>0</v>
      </c>
      <c r="H141" s="131">
        <f>+('[1]N EERR UCAFE'!H141*U141)+((('[1]N EERR UCAFE'!H141*(100%-U141))/(1+TASAS!$G$9)))</f>
        <v>0</v>
      </c>
      <c r="I141" s="131">
        <f>+('[1]N EERR UCAFE'!I141*V141)+((('[1]N EERR UCAFE'!I141*(100%-V141))/(1+TASAS!$H$9)))</f>
        <v>0</v>
      </c>
      <c r="J141" s="131">
        <f>+('[1]N EERR UCAFE'!J141*W141)+((('[1]N EERR UCAFE'!J141*(100%-W141))/(1+TASAS!$I$9)))</f>
        <v>0</v>
      </c>
      <c r="K141" s="131">
        <f>+('[1]N EERR UCAFE'!K141*X141)+((('[1]N EERR UCAFE'!K141*(100%-X141))/(1+TASAS!$J$9)))</f>
        <v>0</v>
      </c>
      <c r="L141" s="131">
        <f>+('[1]N EERR UCAFE'!L141*Y141)+((('[1]N EERR UCAFE'!L141*(100%-Y141))/(1+TASAS!$K$9)))</f>
        <v>0</v>
      </c>
      <c r="M141" s="131">
        <f>+('[1]N EERR UCAFE'!M141*Z141)+((('[1]N EERR UCAFE'!M141*(100%-Z141))/(1+TASAS!$L$9)))</f>
        <v>0</v>
      </c>
      <c r="N141" s="131">
        <f>+('[1]N EERR UCAFE'!N141*AA141)+((('[1]N EERR UCAFE'!N141*(100%-AA141))/(1+TASAS!$M$9)))</f>
        <v>0</v>
      </c>
      <c r="O141" s="194">
        <f t="shared" si="19"/>
        <v>0</v>
      </c>
      <c r="P141" s="303">
        <v>0</v>
      </c>
      <c r="Q141" s="303">
        <v>0</v>
      </c>
      <c r="R141" s="303">
        <v>0</v>
      </c>
      <c r="S141" s="303">
        <v>0</v>
      </c>
      <c r="T141" s="303">
        <v>0</v>
      </c>
      <c r="U141" s="303">
        <v>0</v>
      </c>
      <c r="V141" s="303">
        <v>0</v>
      </c>
      <c r="W141" s="303">
        <v>0</v>
      </c>
      <c r="X141" s="303">
        <v>0</v>
      </c>
      <c r="Y141" s="303">
        <v>0</v>
      </c>
      <c r="Z141" s="303">
        <v>0</v>
      </c>
      <c r="AA141" s="303">
        <v>0</v>
      </c>
    </row>
    <row r="142" spans="1:27" outlineLevel="2" x14ac:dyDescent="0.3">
      <c r="A142" s="203" t="s">
        <v>327</v>
      </c>
      <c r="B142" s="131"/>
      <c r="C142" s="131">
        <f>+('[1]N EERR UCAFE'!C142*P142)+((('[1]N EERR UCAFE'!C142*(100%-P142))/(1+TASAS!$B$9)))</f>
        <v>0</v>
      </c>
      <c r="D142" s="131">
        <f>+('[1]N EERR UCAFE'!D142*Q142)+((('[1]N EERR UCAFE'!D142*(100%-Q142))/(1+TASAS!$C$9)))</f>
        <v>0</v>
      </c>
      <c r="E142" s="131">
        <f>+('[1]N EERR UCAFE'!E142*R142)+((('[1]N EERR UCAFE'!E142*(100%-R142))/(1+TASAS!$D$9)))</f>
        <v>0</v>
      </c>
      <c r="F142" s="131">
        <f>+('[1]N EERR UCAFE'!F142*S142)+((('[1]N EERR UCAFE'!F142*(100%-S142))/(1+TASAS!$E$9)))</f>
        <v>0</v>
      </c>
      <c r="G142" s="131">
        <f>+('[1]N EERR UCAFE'!G142*T142)+((('[1]N EERR UCAFE'!G142*(100%-T142))/(1+TASAS!$F$9)))</f>
        <v>0</v>
      </c>
      <c r="H142" s="131">
        <f>+('[1]N EERR UCAFE'!H142*U142)+((('[1]N EERR UCAFE'!H142*(100%-U142))/(1+TASAS!$G$9)))</f>
        <v>0</v>
      </c>
      <c r="I142" s="131">
        <f>+('[1]N EERR UCAFE'!I142*V142)+((('[1]N EERR UCAFE'!I142*(100%-V142))/(1+TASAS!$H$9)))</f>
        <v>0</v>
      </c>
      <c r="J142" s="131">
        <f>+('[1]N EERR UCAFE'!J142*W142)+((('[1]N EERR UCAFE'!J142*(100%-W142))/(1+TASAS!$I$9)))</f>
        <v>0</v>
      </c>
      <c r="K142" s="131">
        <f>+('[1]N EERR UCAFE'!K142*X142)+((('[1]N EERR UCAFE'!K142*(100%-X142))/(1+TASAS!$J$9)))</f>
        <v>0</v>
      </c>
      <c r="L142" s="131">
        <f>+('[1]N EERR UCAFE'!L142*Y142)+((('[1]N EERR UCAFE'!L142*(100%-Y142))/(1+TASAS!$K$9)))</f>
        <v>0</v>
      </c>
      <c r="M142" s="131">
        <f>+('[1]N EERR UCAFE'!M142*Z142)+((('[1]N EERR UCAFE'!M142*(100%-Z142))/(1+TASAS!$L$9)))</f>
        <v>0</v>
      </c>
      <c r="N142" s="131">
        <f>+('[1]N EERR UCAFE'!N142*AA142)+((('[1]N EERR UCAFE'!N142*(100%-AA142))/(1+TASAS!$M$9)))</f>
        <v>0</v>
      </c>
      <c r="O142" s="194">
        <f t="shared" si="19"/>
        <v>0</v>
      </c>
      <c r="P142" s="303">
        <v>1</v>
      </c>
      <c r="Q142" s="303">
        <v>1</v>
      </c>
      <c r="R142" s="303">
        <v>1</v>
      </c>
      <c r="S142" s="303">
        <v>1</v>
      </c>
      <c r="T142" s="303">
        <v>1</v>
      </c>
      <c r="U142" s="303">
        <v>1</v>
      </c>
      <c r="V142" s="303">
        <v>1</v>
      </c>
      <c r="W142" s="303">
        <v>1</v>
      </c>
      <c r="X142" s="303">
        <v>1</v>
      </c>
      <c r="Y142" s="303">
        <v>1</v>
      </c>
      <c r="Z142" s="303">
        <v>1</v>
      </c>
      <c r="AA142" s="303">
        <v>1</v>
      </c>
    </row>
    <row r="143" spans="1:27" outlineLevel="2" x14ac:dyDescent="0.3">
      <c r="A143" s="203" t="s">
        <v>328</v>
      </c>
      <c r="B143" s="131"/>
      <c r="C143" s="131">
        <f>+('[1]N EERR UCAFE'!C143*P143)+((('[1]N EERR UCAFE'!C143*(100%-P143))/(1+TASAS!$B$9)))</f>
        <v>0</v>
      </c>
      <c r="D143" s="131">
        <f>+('[1]N EERR UCAFE'!D143*Q143)+((('[1]N EERR UCAFE'!D143*(100%-Q143))/(1+TASAS!$C$9)))</f>
        <v>0</v>
      </c>
      <c r="E143" s="131">
        <f>+('[1]N EERR UCAFE'!E143*R143)+((('[1]N EERR UCAFE'!E143*(100%-R143))/(1+TASAS!$D$9)))</f>
        <v>0</v>
      </c>
      <c r="F143" s="131">
        <f>+('[1]N EERR UCAFE'!F143*S143)+((('[1]N EERR UCAFE'!F143*(100%-S143))/(1+TASAS!$E$9)))</f>
        <v>0</v>
      </c>
      <c r="G143" s="131">
        <f>+('[1]N EERR UCAFE'!G143*T143)+((('[1]N EERR UCAFE'!G143*(100%-T143))/(1+TASAS!$F$9)))</f>
        <v>0</v>
      </c>
      <c r="H143" s="131">
        <f>+('[1]N EERR UCAFE'!H143*U143)+((('[1]N EERR UCAFE'!H143*(100%-U143))/(1+TASAS!$G$9)))</f>
        <v>0</v>
      </c>
      <c r="I143" s="131">
        <f>+('[1]N EERR UCAFE'!I143*V143)+((('[1]N EERR UCAFE'!I143*(100%-V143))/(1+TASAS!$H$9)))</f>
        <v>0</v>
      </c>
      <c r="J143" s="131">
        <f>+('[1]N EERR UCAFE'!J143*W143)+((('[1]N EERR UCAFE'!J143*(100%-W143))/(1+TASAS!$I$9)))</f>
        <v>0</v>
      </c>
      <c r="K143" s="131">
        <f>+('[1]N EERR UCAFE'!K143*X143)+((('[1]N EERR UCAFE'!K143*(100%-X143))/(1+TASAS!$J$9)))</f>
        <v>0</v>
      </c>
      <c r="L143" s="131">
        <f>+('[1]N EERR UCAFE'!L143*Y143)+((('[1]N EERR UCAFE'!L143*(100%-Y143))/(1+TASAS!$K$9)))</f>
        <v>0</v>
      </c>
      <c r="M143" s="131">
        <f>+('[1]N EERR UCAFE'!M143*Z143)+((('[1]N EERR UCAFE'!M143*(100%-Z143))/(1+TASAS!$L$9)))</f>
        <v>0</v>
      </c>
      <c r="N143" s="131">
        <f>+('[1]N EERR UCAFE'!N143*AA143)+((('[1]N EERR UCAFE'!N143*(100%-AA143))/(1+TASAS!$M$9)))</f>
        <v>0</v>
      </c>
      <c r="O143" s="194">
        <f t="shared" si="19"/>
        <v>0</v>
      </c>
      <c r="P143" s="303">
        <v>0</v>
      </c>
      <c r="Q143" s="303">
        <v>0</v>
      </c>
      <c r="R143" s="303">
        <v>0</v>
      </c>
      <c r="S143" s="303">
        <v>0</v>
      </c>
      <c r="T143" s="303">
        <v>0</v>
      </c>
      <c r="U143" s="303">
        <v>0</v>
      </c>
      <c r="V143" s="303">
        <v>0</v>
      </c>
      <c r="W143" s="303">
        <v>0</v>
      </c>
      <c r="X143" s="303">
        <v>0</v>
      </c>
      <c r="Y143" s="303">
        <v>0</v>
      </c>
      <c r="Z143" s="303">
        <v>0</v>
      </c>
      <c r="AA143" s="303">
        <v>0</v>
      </c>
    </row>
    <row r="144" spans="1:27" outlineLevel="2" x14ac:dyDescent="0.3">
      <c r="A144" s="203" t="s">
        <v>329</v>
      </c>
      <c r="B144" s="131"/>
      <c r="C144" s="131">
        <f>+('[1]N EERR UCAFE'!C144*P144)+((('[1]N EERR UCAFE'!C144*(100%-P144))/(1+TASAS!$B$9)))</f>
        <v>0</v>
      </c>
      <c r="D144" s="131">
        <f>+('[1]N EERR UCAFE'!D144*Q144)+((('[1]N EERR UCAFE'!D144*(100%-Q144))/(1+TASAS!$C$9)))</f>
        <v>0</v>
      </c>
      <c r="E144" s="131">
        <f>+('[1]N EERR UCAFE'!E144*R144)+((('[1]N EERR UCAFE'!E144*(100%-R144))/(1+TASAS!$D$9)))</f>
        <v>0</v>
      </c>
      <c r="F144" s="131">
        <f>+('[1]N EERR UCAFE'!F144*S144)+((('[1]N EERR UCAFE'!F144*(100%-S144))/(1+TASAS!$E$9)))</f>
        <v>0</v>
      </c>
      <c r="G144" s="131">
        <f>+('[1]N EERR UCAFE'!G144*T144)+((('[1]N EERR UCAFE'!G144*(100%-T144))/(1+TASAS!$F$9)))</f>
        <v>0</v>
      </c>
      <c r="H144" s="131">
        <f>+('[1]N EERR UCAFE'!H144*U144)+((('[1]N EERR UCAFE'!H144*(100%-U144))/(1+TASAS!$G$9)))</f>
        <v>0</v>
      </c>
      <c r="I144" s="131">
        <f>+('[1]N EERR UCAFE'!I144*V144)+((('[1]N EERR UCAFE'!I144*(100%-V144))/(1+TASAS!$H$9)))</f>
        <v>0</v>
      </c>
      <c r="J144" s="131">
        <f>+('[1]N EERR UCAFE'!J144*W144)+((('[1]N EERR UCAFE'!J144*(100%-W144))/(1+TASAS!$I$9)))</f>
        <v>0</v>
      </c>
      <c r="K144" s="131">
        <f>+('[1]N EERR UCAFE'!K144*X144)+((('[1]N EERR UCAFE'!K144*(100%-X144))/(1+TASAS!$J$9)))</f>
        <v>0</v>
      </c>
      <c r="L144" s="131">
        <f>+('[1]N EERR UCAFE'!L144*Y144)+((('[1]N EERR UCAFE'!L144*(100%-Y144))/(1+TASAS!$K$9)))</f>
        <v>0</v>
      </c>
      <c r="M144" s="131">
        <f>+('[1]N EERR UCAFE'!M144*Z144)+((('[1]N EERR UCAFE'!M144*(100%-Z144))/(1+TASAS!$L$9)))</f>
        <v>0</v>
      </c>
      <c r="N144" s="131">
        <f>+('[1]N EERR UCAFE'!N144*AA144)+((('[1]N EERR UCAFE'!N144*(100%-AA144))/(1+TASAS!$M$9)))</f>
        <v>0</v>
      </c>
      <c r="O144" s="194">
        <f t="shared" si="19"/>
        <v>0</v>
      </c>
      <c r="P144" s="303">
        <v>0</v>
      </c>
      <c r="Q144" s="303">
        <v>0</v>
      </c>
      <c r="R144" s="303">
        <v>0</v>
      </c>
      <c r="S144" s="303">
        <v>0</v>
      </c>
      <c r="T144" s="303">
        <v>0</v>
      </c>
      <c r="U144" s="303">
        <v>0</v>
      </c>
      <c r="V144" s="303">
        <v>0</v>
      </c>
      <c r="W144" s="303">
        <v>0</v>
      </c>
      <c r="X144" s="303">
        <v>0</v>
      </c>
      <c r="Y144" s="303">
        <v>0</v>
      </c>
      <c r="Z144" s="303">
        <v>0</v>
      </c>
      <c r="AA144" s="303">
        <v>0</v>
      </c>
    </row>
    <row r="145" spans="1:27" outlineLevel="2" x14ac:dyDescent="0.3">
      <c r="A145" s="203" t="s">
        <v>330</v>
      </c>
      <c r="B145" s="131"/>
      <c r="C145" s="131">
        <f>+('[1]N EERR UCAFE'!C145*P145)+((('[1]N EERR UCAFE'!C145*(100%-P145))/(1+TASAS!$B$9)))</f>
        <v>0</v>
      </c>
      <c r="D145" s="131">
        <f>+('[1]N EERR UCAFE'!D145*Q145)+((('[1]N EERR UCAFE'!D145*(100%-Q145))/(1+TASAS!$C$9)))</f>
        <v>0</v>
      </c>
      <c r="E145" s="131">
        <f>+('[1]N EERR UCAFE'!E145*R145)+((('[1]N EERR UCAFE'!E145*(100%-R145))/(1+TASAS!$D$9)))</f>
        <v>0</v>
      </c>
      <c r="F145" s="131">
        <f>+('[1]N EERR UCAFE'!F145*S145)+((('[1]N EERR UCAFE'!F145*(100%-S145))/(1+TASAS!$E$9)))</f>
        <v>0</v>
      </c>
      <c r="G145" s="131">
        <f>+('[1]N EERR UCAFE'!G145*T145)+((('[1]N EERR UCAFE'!G145*(100%-T145))/(1+TASAS!$F$9)))</f>
        <v>0</v>
      </c>
      <c r="H145" s="131">
        <f>+('[1]N EERR UCAFE'!H145*U145)+((('[1]N EERR UCAFE'!H145*(100%-U145))/(1+TASAS!$G$9)))</f>
        <v>0</v>
      </c>
      <c r="I145" s="131">
        <f>+('[1]N EERR UCAFE'!I145*V145)+((('[1]N EERR UCAFE'!I145*(100%-V145))/(1+TASAS!$H$9)))</f>
        <v>0</v>
      </c>
      <c r="J145" s="131">
        <f>+('[1]N EERR UCAFE'!J145*W145)+((('[1]N EERR UCAFE'!J145*(100%-W145))/(1+TASAS!$I$9)))</f>
        <v>0</v>
      </c>
      <c r="K145" s="131">
        <f>+('[1]N EERR UCAFE'!K145*X145)+((('[1]N EERR UCAFE'!K145*(100%-X145))/(1+TASAS!$J$9)))</f>
        <v>0</v>
      </c>
      <c r="L145" s="131">
        <f>+('[1]N EERR UCAFE'!L145*Y145)+((('[1]N EERR UCAFE'!L145*(100%-Y145))/(1+TASAS!$K$9)))</f>
        <v>0</v>
      </c>
      <c r="M145" s="131">
        <f>+('[1]N EERR UCAFE'!M145*Z145)+((('[1]N EERR UCAFE'!M145*(100%-Z145))/(1+TASAS!$L$9)))</f>
        <v>0</v>
      </c>
      <c r="N145" s="131">
        <f>+('[1]N EERR UCAFE'!N145*AA145)+((('[1]N EERR UCAFE'!N145*(100%-AA145))/(1+TASAS!$M$9)))</f>
        <v>0</v>
      </c>
      <c r="O145" s="194">
        <f t="shared" si="19"/>
        <v>0</v>
      </c>
      <c r="P145" s="303">
        <v>0</v>
      </c>
      <c r="Q145" s="303">
        <v>0</v>
      </c>
      <c r="R145" s="303">
        <v>0</v>
      </c>
      <c r="S145" s="303">
        <v>0</v>
      </c>
      <c r="T145" s="303">
        <v>0</v>
      </c>
      <c r="U145" s="303">
        <v>0</v>
      </c>
      <c r="V145" s="303">
        <v>0</v>
      </c>
      <c r="W145" s="303">
        <v>0</v>
      </c>
      <c r="X145" s="303">
        <v>0</v>
      </c>
      <c r="Y145" s="303">
        <v>0</v>
      </c>
      <c r="Z145" s="303">
        <v>0</v>
      </c>
      <c r="AA145" s="303">
        <v>0</v>
      </c>
    </row>
    <row r="146" spans="1:27" outlineLevel="2" x14ac:dyDescent="0.3">
      <c r="A146" s="203" t="s">
        <v>331</v>
      </c>
      <c r="B146" s="131"/>
      <c r="C146" s="131">
        <f>+('[1]N EERR UCAFE'!C146*P146)+((('[1]N EERR UCAFE'!C146*(100%-P146))/(1+TASAS!$B$9)))</f>
        <v>0</v>
      </c>
      <c r="D146" s="131">
        <f>+('[1]N EERR UCAFE'!D146*Q146)+((('[1]N EERR UCAFE'!D146*(100%-Q146))/(1+TASAS!$C$9)))</f>
        <v>0</v>
      </c>
      <c r="E146" s="131">
        <f>+('[1]N EERR UCAFE'!E146*R146)+((('[1]N EERR UCAFE'!E146*(100%-R146))/(1+TASAS!$D$9)))</f>
        <v>0</v>
      </c>
      <c r="F146" s="131">
        <f>+('[1]N EERR UCAFE'!F146*S146)+((('[1]N EERR UCAFE'!F146*(100%-S146))/(1+TASAS!$E$9)))</f>
        <v>0</v>
      </c>
      <c r="G146" s="131">
        <f>+('[1]N EERR UCAFE'!G146*T146)+((('[1]N EERR UCAFE'!G146*(100%-T146))/(1+TASAS!$F$9)))</f>
        <v>0</v>
      </c>
      <c r="H146" s="131">
        <f>+('[1]N EERR UCAFE'!H146*U146)+((('[1]N EERR UCAFE'!H146*(100%-U146))/(1+TASAS!$G$9)))</f>
        <v>0</v>
      </c>
      <c r="I146" s="131">
        <f>+('[1]N EERR UCAFE'!I146*V146)+((('[1]N EERR UCAFE'!I146*(100%-V146))/(1+TASAS!$H$9)))</f>
        <v>0</v>
      </c>
      <c r="J146" s="131">
        <f>+('[1]N EERR UCAFE'!J146*W146)+((('[1]N EERR UCAFE'!J146*(100%-W146))/(1+TASAS!$I$9)))</f>
        <v>0</v>
      </c>
      <c r="K146" s="131">
        <f>+('[1]N EERR UCAFE'!K146*X146)+((('[1]N EERR UCAFE'!K146*(100%-X146))/(1+TASAS!$J$9)))</f>
        <v>0</v>
      </c>
      <c r="L146" s="131">
        <f>+('[1]N EERR UCAFE'!L146*Y146)+((('[1]N EERR UCAFE'!L146*(100%-Y146))/(1+TASAS!$K$9)))</f>
        <v>0</v>
      </c>
      <c r="M146" s="131">
        <f>+('[1]N EERR UCAFE'!M146*Z146)+((('[1]N EERR UCAFE'!M146*(100%-Z146))/(1+TASAS!$L$9)))</f>
        <v>0</v>
      </c>
      <c r="N146" s="131">
        <f>+('[1]N EERR UCAFE'!N146*AA146)+((('[1]N EERR UCAFE'!N146*(100%-AA146))/(1+TASAS!$M$9)))</f>
        <v>0</v>
      </c>
      <c r="O146" s="194">
        <f t="shared" si="19"/>
        <v>0</v>
      </c>
      <c r="P146" s="303">
        <v>1</v>
      </c>
      <c r="Q146" s="303">
        <v>1</v>
      </c>
      <c r="R146" s="303">
        <v>1</v>
      </c>
      <c r="S146" s="303">
        <v>1</v>
      </c>
      <c r="T146" s="303">
        <v>1</v>
      </c>
      <c r="U146" s="303">
        <v>1</v>
      </c>
      <c r="V146" s="303">
        <v>1</v>
      </c>
      <c r="W146" s="303">
        <v>1</v>
      </c>
      <c r="X146" s="303">
        <v>1</v>
      </c>
      <c r="Y146" s="303">
        <v>1</v>
      </c>
      <c r="Z146" s="303">
        <v>1</v>
      </c>
      <c r="AA146" s="303">
        <v>1</v>
      </c>
    </row>
    <row r="147" spans="1:27" outlineLevel="2" x14ac:dyDescent="0.3">
      <c r="A147" s="203" t="s">
        <v>332</v>
      </c>
      <c r="B147" s="131"/>
      <c r="C147" s="131">
        <f>+('[1]N EERR UCAFE'!C147*P147)+((('[1]N EERR UCAFE'!C147*(100%-P147))/(1+TASAS!$B$9)))</f>
        <v>0</v>
      </c>
      <c r="D147" s="131">
        <f>+('[1]N EERR UCAFE'!D147*Q147)+((('[1]N EERR UCAFE'!D147*(100%-Q147))/(1+TASAS!$C$9)))</f>
        <v>0</v>
      </c>
      <c r="E147" s="131">
        <f>+('[1]N EERR UCAFE'!E147*R147)+((('[1]N EERR UCAFE'!E147*(100%-R147))/(1+TASAS!$D$9)))</f>
        <v>0</v>
      </c>
      <c r="F147" s="131">
        <f>+('[1]N EERR UCAFE'!F147*S147)+((('[1]N EERR UCAFE'!F147*(100%-S147))/(1+TASAS!$E$9)))</f>
        <v>0</v>
      </c>
      <c r="G147" s="131">
        <f>+('[1]N EERR UCAFE'!G147*T147)+((('[1]N EERR UCAFE'!G147*(100%-T147))/(1+TASAS!$F$9)))</f>
        <v>0</v>
      </c>
      <c r="H147" s="131">
        <f>+('[1]N EERR UCAFE'!H147*U147)+((('[1]N EERR UCAFE'!H147*(100%-U147))/(1+TASAS!$G$9)))</f>
        <v>0</v>
      </c>
      <c r="I147" s="131">
        <f>+('[1]N EERR UCAFE'!I147*V147)+((('[1]N EERR UCAFE'!I147*(100%-V147))/(1+TASAS!$H$9)))</f>
        <v>0</v>
      </c>
      <c r="J147" s="131">
        <f>+('[1]N EERR UCAFE'!J147*W147)+((('[1]N EERR UCAFE'!J147*(100%-W147))/(1+TASAS!$I$9)))</f>
        <v>0</v>
      </c>
      <c r="K147" s="131">
        <f>+('[1]N EERR UCAFE'!K147*X147)+((('[1]N EERR UCAFE'!K147*(100%-X147))/(1+TASAS!$J$9)))</f>
        <v>0</v>
      </c>
      <c r="L147" s="131">
        <f>+('[1]N EERR UCAFE'!L147*Y147)+((('[1]N EERR UCAFE'!L147*(100%-Y147))/(1+TASAS!$K$9)))</f>
        <v>0</v>
      </c>
      <c r="M147" s="131">
        <f>+('[1]N EERR UCAFE'!M147*Z147)+((('[1]N EERR UCAFE'!M147*(100%-Z147))/(1+TASAS!$L$9)))</f>
        <v>0</v>
      </c>
      <c r="N147" s="131">
        <f>+('[1]N EERR UCAFE'!N147*AA147)+((('[1]N EERR UCAFE'!N147*(100%-AA147))/(1+TASAS!$M$9)))</f>
        <v>0</v>
      </c>
      <c r="O147" s="194">
        <f t="shared" si="19"/>
        <v>0</v>
      </c>
      <c r="P147" s="303">
        <v>1</v>
      </c>
      <c r="Q147" s="303">
        <v>1</v>
      </c>
      <c r="R147" s="303">
        <v>1</v>
      </c>
      <c r="S147" s="303">
        <v>1</v>
      </c>
      <c r="T147" s="303">
        <v>1</v>
      </c>
      <c r="U147" s="303">
        <v>1</v>
      </c>
      <c r="V147" s="303">
        <v>1</v>
      </c>
      <c r="W147" s="303">
        <v>1</v>
      </c>
      <c r="X147" s="303">
        <v>1</v>
      </c>
      <c r="Y147" s="303">
        <v>1</v>
      </c>
      <c r="Z147" s="303">
        <v>1</v>
      </c>
      <c r="AA147" s="303">
        <v>1</v>
      </c>
    </row>
    <row r="148" spans="1:27" outlineLevel="2" x14ac:dyDescent="0.3">
      <c r="A148" s="203" t="s">
        <v>333</v>
      </c>
      <c r="B148" s="131"/>
      <c r="C148" s="131">
        <f>+('[1]N EERR UCAFE'!C148*P148)+((('[1]N EERR UCAFE'!C148*(100%-P148))/(1+TASAS!$B$9)))</f>
        <v>0</v>
      </c>
      <c r="D148" s="131">
        <f>+('[1]N EERR UCAFE'!D148*Q148)+((('[1]N EERR UCAFE'!D148*(100%-Q148))/(1+TASAS!$C$9)))</f>
        <v>0</v>
      </c>
      <c r="E148" s="131">
        <f>+('[1]N EERR UCAFE'!E148*R148)+((('[1]N EERR UCAFE'!E148*(100%-R148))/(1+TASAS!$D$9)))</f>
        <v>0</v>
      </c>
      <c r="F148" s="131">
        <f>+('[1]N EERR UCAFE'!F148*S148)+((('[1]N EERR UCAFE'!F148*(100%-S148))/(1+TASAS!$E$9)))</f>
        <v>0</v>
      </c>
      <c r="G148" s="131">
        <f>+('[1]N EERR UCAFE'!G148*T148)+((('[1]N EERR UCAFE'!G148*(100%-T148))/(1+TASAS!$F$9)))</f>
        <v>0</v>
      </c>
      <c r="H148" s="131">
        <f>+('[1]N EERR UCAFE'!H148*U148)+((('[1]N EERR UCAFE'!H148*(100%-U148))/(1+TASAS!$G$9)))</f>
        <v>0</v>
      </c>
      <c r="I148" s="131">
        <f>+('[1]N EERR UCAFE'!I148*V148)+((('[1]N EERR UCAFE'!I148*(100%-V148))/(1+TASAS!$H$9)))</f>
        <v>0</v>
      </c>
      <c r="J148" s="131">
        <f>+('[1]N EERR UCAFE'!J148*W148)+((('[1]N EERR UCAFE'!J148*(100%-W148))/(1+TASAS!$I$9)))</f>
        <v>0</v>
      </c>
      <c r="K148" s="131">
        <f>+('[1]N EERR UCAFE'!K148*X148)+((('[1]N EERR UCAFE'!K148*(100%-X148))/(1+TASAS!$J$9)))</f>
        <v>0</v>
      </c>
      <c r="L148" s="131">
        <f>+('[1]N EERR UCAFE'!L148*Y148)+((('[1]N EERR UCAFE'!L148*(100%-Y148))/(1+TASAS!$K$9)))</f>
        <v>0</v>
      </c>
      <c r="M148" s="131">
        <f>+('[1]N EERR UCAFE'!M148*Z148)+((('[1]N EERR UCAFE'!M148*(100%-Z148))/(1+TASAS!$L$9)))</f>
        <v>0</v>
      </c>
      <c r="N148" s="131">
        <f>+('[1]N EERR UCAFE'!N148*AA148)+((('[1]N EERR UCAFE'!N148*(100%-AA148))/(1+TASAS!$M$9)))</f>
        <v>0</v>
      </c>
      <c r="O148" s="194">
        <f t="shared" si="19"/>
        <v>0</v>
      </c>
      <c r="P148" s="303">
        <v>1</v>
      </c>
      <c r="Q148" s="303">
        <v>1</v>
      </c>
      <c r="R148" s="303">
        <v>1</v>
      </c>
      <c r="S148" s="303">
        <v>1</v>
      </c>
      <c r="T148" s="303">
        <v>1</v>
      </c>
      <c r="U148" s="303">
        <v>1</v>
      </c>
      <c r="V148" s="303">
        <v>1</v>
      </c>
      <c r="W148" s="303">
        <v>1</v>
      </c>
      <c r="X148" s="303">
        <v>1</v>
      </c>
      <c r="Y148" s="303">
        <v>1</v>
      </c>
      <c r="Z148" s="303">
        <v>1</v>
      </c>
      <c r="AA148" s="303">
        <v>1</v>
      </c>
    </row>
    <row r="149" spans="1:27" outlineLevel="2" x14ac:dyDescent="0.3">
      <c r="A149" s="203" t="s">
        <v>334</v>
      </c>
      <c r="B149" s="131"/>
      <c r="C149" s="131">
        <f>+('[1]N EERR UCAFE'!C149*P149)+((('[1]N EERR UCAFE'!C149*(100%-P149))/(1+TASAS!$B$9)))</f>
        <v>0</v>
      </c>
      <c r="D149" s="131">
        <f>+('[1]N EERR UCAFE'!D149*Q149)+((('[1]N EERR UCAFE'!D149*(100%-Q149))/(1+TASAS!$C$9)))</f>
        <v>0</v>
      </c>
      <c r="E149" s="131">
        <f>+('[1]N EERR UCAFE'!E149*R149)+((('[1]N EERR UCAFE'!E149*(100%-R149))/(1+TASAS!$D$9)))</f>
        <v>0</v>
      </c>
      <c r="F149" s="131">
        <f>+('[1]N EERR UCAFE'!F149*S149)+((('[1]N EERR UCAFE'!F149*(100%-S149))/(1+TASAS!$E$9)))</f>
        <v>0</v>
      </c>
      <c r="G149" s="131">
        <f>+('[1]N EERR UCAFE'!G149*T149)+((('[1]N EERR UCAFE'!G149*(100%-T149))/(1+TASAS!$F$9)))</f>
        <v>0</v>
      </c>
      <c r="H149" s="131">
        <f>+('[1]N EERR UCAFE'!H149*U149)+((('[1]N EERR UCAFE'!H149*(100%-U149))/(1+TASAS!$G$9)))</f>
        <v>0</v>
      </c>
      <c r="I149" s="131">
        <f>+('[1]N EERR UCAFE'!I149*V149)+((('[1]N EERR UCAFE'!I149*(100%-V149))/(1+TASAS!$H$9)))</f>
        <v>0</v>
      </c>
      <c r="J149" s="131">
        <f>+('[1]N EERR UCAFE'!J149*W149)+((('[1]N EERR UCAFE'!J149*(100%-W149))/(1+TASAS!$I$9)))</f>
        <v>0</v>
      </c>
      <c r="K149" s="131">
        <f>+('[1]N EERR UCAFE'!K149*X149)+((('[1]N EERR UCAFE'!K149*(100%-X149))/(1+TASAS!$J$9)))</f>
        <v>0</v>
      </c>
      <c r="L149" s="131">
        <f>+('[1]N EERR UCAFE'!L149*Y149)+((('[1]N EERR UCAFE'!L149*(100%-Y149))/(1+TASAS!$K$9)))</f>
        <v>0</v>
      </c>
      <c r="M149" s="131">
        <f>+('[1]N EERR UCAFE'!M149*Z149)+((('[1]N EERR UCAFE'!M149*(100%-Z149))/(1+TASAS!$L$9)))</f>
        <v>0</v>
      </c>
      <c r="N149" s="131">
        <f>+('[1]N EERR UCAFE'!N149*AA149)+((('[1]N EERR UCAFE'!N149*(100%-AA149))/(1+TASAS!$M$9)))</f>
        <v>0</v>
      </c>
      <c r="O149" s="194">
        <f t="shared" si="19"/>
        <v>0</v>
      </c>
      <c r="P149" s="303">
        <v>0</v>
      </c>
      <c r="Q149" s="303">
        <v>0</v>
      </c>
      <c r="R149" s="303">
        <v>0</v>
      </c>
      <c r="S149" s="303">
        <v>0</v>
      </c>
      <c r="T149" s="303">
        <v>0</v>
      </c>
      <c r="U149" s="303">
        <v>0</v>
      </c>
      <c r="V149" s="303">
        <v>0</v>
      </c>
      <c r="W149" s="303">
        <v>0</v>
      </c>
      <c r="X149" s="303">
        <v>0</v>
      </c>
      <c r="Y149" s="303">
        <v>0</v>
      </c>
      <c r="Z149" s="303">
        <v>0</v>
      </c>
      <c r="AA149" s="303">
        <v>0</v>
      </c>
    </row>
    <row r="150" spans="1:27" outlineLevel="2" x14ac:dyDescent="0.3">
      <c r="A150" s="203" t="s">
        <v>335</v>
      </c>
      <c r="B150" s="131"/>
      <c r="C150" s="131">
        <f>+('[1]N EERR UCAFE'!C150*P150)+((('[1]N EERR UCAFE'!C150*(100%-P150))/(1+TASAS!$B$9)))</f>
        <v>0</v>
      </c>
      <c r="D150" s="131">
        <f>+('[1]N EERR UCAFE'!D150*Q150)+((('[1]N EERR UCAFE'!D150*(100%-Q150))/(1+TASAS!$C$9)))</f>
        <v>0</v>
      </c>
      <c r="E150" s="131">
        <f>+('[1]N EERR UCAFE'!E150*R150)+((('[1]N EERR UCAFE'!E150*(100%-R150))/(1+TASAS!$D$9)))</f>
        <v>0</v>
      </c>
      <c r="F150" s="131">
        <f>+('[1]N EERR UCAFE'!F150*S150)+((('[1]N EERR UCAFE'!F150*(100%-S150))/(1+TASAS!$E$9)))</f>
        <v>0</v>
      </c>
      <c r="G150" s="131">
        <f>+('[1]N EERR UCAFE'!G150*T150)+((('[1]N EERR UCAFE'!G150*(100%-T150))/(1+TASAS!$F$9)))</f>
        <v>0</v>
      </c>
      <c r="H150" s="131">
        <f>+('[1]N EERR UCAFE'!H150*U150)+((('[1]N EERR UCAFE'!H150*(100%-U150))/(1+TASAS!$G$9)))</f>
        <v>0</v>
      </c>
      <c r="I150" s="131">
        <f>+('[1]N EERR UCAFE'!I150*V150)+((('[1]N EERR UCAFE'!I150*(100%-V150))/(1+TASAS!$H$9)))</f>
        <v>0</v>
      </c>
      <c r="J150" s="131">
        <f>+('[1]N EERR UCAFE'!J150*W150)+((('[1]N EERR UCAFE'!J150*(100%-W150))/(1+TASAS!$I$9)))</f>
        <v>0</v>
      </c>
      <c r="K150" s="131">
        <f>+('[1]N EERR UCAFE'!K150*X150)+((('[1]N EERR UCAFE'!K150*(100%-X150))/(1+TASAS!$J$9)))</f>
        <v>0</v>
      </c>
      <c r="L150" s="131">
        <f>+('[1]N EERR UCAFE'!L150*Y150)+((('[1]N EERR UCAFE'!L150*(100%-Y150))/(1+TASAS!$K$9)))</f>
        <v>0</v>
      </c>
      <c r="M150" s="131">
        <f>+('[1]N EERR UCAFE'!M150*Z150)+((('[1]N EERR UCAFE'!M150*(100%-Z150))/(1+TASAS!$L$9)))</f>
        <v>0</v>
      </c>
      <c r="N150" s="131">
        <f>+('[1]N EERR UCAFE'!N150*AA150)+((('[1]N EERR UCAFE'!N150*(100%-AA150))/(1+TASAS!$M$9)))</f>
        <v>0</v>
      </c>
      <c r="O150" s="194">
        <f t="shared" si="19"/>
        <v>0</v>
      </c>
      <c r="P150" s="303">
        <v>1</v>
      </c>
      <c r="Q150" s="303">
        <v>1</v>
      </c>
      <c r="R150" s="303">
        <v>1</v>
      </c>
      <c r="S150" s="303">
        <v>1</v>
      </c>
      <c r="T150" s="303">
        <v>1</v>
      </c>
      <c r="U150" s="303">
        <v>1</v>
      </c>
      <c r="V150" s="303">
        <v>1</v>
      </c>
      <c r="W150" s="303">
        <v>1</v>
      </c>
      <c r="X150" s="303">
        <v>1</v>
      </c>
      <c r="Y150" s="303">
        <v>1</v>
      </c>
      <c r="Z150" s="303">
        <v>1</v>
      </c>
      <c r="AA150" s="303">
        <v>1</v>
      </c>
    </row>
    <row r="151" spans="1:27" outlineLevel="2" x14ac:dyDescent="0.3">
      <c r="A151" s="203" t="s">
        <v>336</v>
      </c>
      <c r="B151" s="131"/>
      <c r="C151" s="131">
        <f>+('[1]N EERR UCAFE'!C151*P151)+((('[1]N EERR UCAFE'!C151*(100%-P151))/(1+TASAS!$B$9)))</f>
        <v>0</v>
      </c>
      <c r="D151" s="131">
        <f>+('[1]N EERR UCAFE'!D151*Q151)+((('[1]N EERR UCAFE'!D151*(100%-Q151))/(1+TASAS!$C$9)))</f>
        <v>0</v>
      </c>
      <c r="E151" s="131">
        <f>+('[1]N EERR UCAFE'!E151*R151)+((('[1]N EERR UCAFE'!E151*(100%-R151))/(1+TASAS!$D$9)))</f>
        <v>0</v>
      </c>
      <c r="F151" s="131">
        <f>+('[1]N EERR UCAFE'!F151*S151)+((('[1]N EERR UCAFE'!F151*(100%-S151))/(1+TASAS!$E$9)))</f>
        <v>0</v>
      </c>
      <c r="G151" s="131">
        <f>+('[1]N EERR UCAFE'!G151*T151)+((('[1]N EERR UCAFE'!G151*(100%-T151))/(1+TASAS!$F$9)))</f>
        <v>0</v>
      </c>
      <c r="H151" s="131">
        <f>+('[1]N EERR UCAFE'!H151*U151)+((('[1]N EERR UCAFE'!H151*(100%-U151))/(1+TASAS!$G$9)))</f>
        <v>0</v>
      </c>
      <c r="I151" s="131">
        <f>+('[1]N EERR UCAFE'!I151*V151)+((('[1]N EERR UCAFE'!I151*(100%-V151))/(1+TASAS!$H$9)))</f>
        <v>0</v>
      </c>
      <c r="J151" s="131">
        <f>+('[1]N EERR UCAFE'!J151*W151)+((('[1]N EERR UCAFE'!J151*(100%-W151))/(1+TASAS!$I$9)))</f>
        <v>0</v>
      </c>
      <c r="K151" s="131">
        <f>+('[1]N EERR UCAFE'!K151*X151)+((('[1]N EERR UCAFE'!K151*(100%-X151))/(1+TASAS!$J$9)))</f>
        <v>0</v>
      </c>
      <c r="L151" s="131">
        <f>+('[1]N EERR UCAFE'!L151*Y151)+((('[1]N EERR UCAFE'!L151*(100%-Y151))/(1+TASAS!$K$9)))</f>
        <v>0</v>
      </c>
      <c r="M151" s="131">
        <f>+('[1]N EERR UCAFE'!M151*Z151)+((('[1]N EERR UCAFE'!M151*(100%-Z151))/(1+TASAS!$L$9)))</f>
        <v>0</v>
      </c>
      <c r="N151" s="131">
        <f>+('[1]N EERR UCAFE'!N151*AA151)+((('[1]N EERR UCAFE'!N151*(100%-AA151))/(1+TASAS!$M$9)))</f>
        <v>0</v>
      </c>
      <c r="O151" s="194">
        <f t="shared" si="19"/>
        <v>0</v>
      </c>
      <c r="P151" s="303">
        <v>0</v>
      </c>
      <c r="Q151" s="303">
        <v>0</v>
      </c>
      <c r="R151" s="303">
        <v>0</v>
      </c>
      <c r="S151" s="303">
        <v>0</v>
      </c>
      <c r="T151" s="303">
        <v>0</v>
      </c>
      <c r="U151" s="303">
        <v>0</v>
      </c>
      <c r="V151" s="303">
        <v>0</v>
      </c>
      <c r="W151" s="303">
        <v>0</v>
      </c>
      <c r="X151" s="303">
        <v>0</v>
      </c>
      <c r="Y151" s="303">
        <v>0</v>
      </c>
      <c r="Z151" s="303">
        <v>0</v>
      </c>
      <c r="AA151" s="303">
        <v>0</v>
      </c>
    </row>
    <row r="152" spans="1:27" outlineLevel="2" x14ac:dyDescent="0.3">
      <c r="A152" s="203" t="s">
        <v>337</v>
      </c>
      <c r="B152" s="131"/>
      <c r="C152" s="131">
        <f>+('[1]N EERR UCAFE'!C152*P152)+((('[1]N EERR UCAFE'!C152*(100%-P152))/(1+TASAS!$B$9)))</f>
        <v>0</v>
      </c>
      <c r="D152" s="131">
        <f>+('[1]N EERR UCAFE'!D152*Q152)+((('[1]N EERR UCAFE'!D152*(100%-Q152))/(1+TASAS!$C$9)))</f>
        <v>0</v>
      </c>
      <c r="E152" s="131">
        <f>+('[1]N EERR UCAFE'!E152*R152)+((('[1]N EERR UCAFE'!E152*(100%-R152))/(1+TASAS!$D$9)))</f>
        <v>0</v>
      </c>
      <c r="F152" s="131">
        <f>+('[1]N EERR UCAFE'!F152*S152)+((('[1]N EERR UCAFE'!F152*(100%-S152))/(1+TASAS!$E$9)))</f>
        <v>0</v>
      </c>
      <c r="G152" s="131">
        <f>+('[1]N EERR UCAFE'!G152*T152)+((('[1]N EERR UCAFE'!G152*(100%-T152))/(1+TASAS!$F$9)))</f>
        <v>0</v>
      </c>
      <c r="H152" s="131">
        <f>+('[1]N EERR UCAFE'!H152*U152)+((('[1]N EERR UCAFE'!H152*(100%-U152))/(1+TASAS!$G$9)))</f>
        <v>0</v>
      </c>
      <c r="I152" s="131">
        <f>+('[1]N EERR UCAFE'!I152*V152)+((('[1]N EERR UCAFE'!I152*(100%-V152))/(1+TASAS!$H$9)))</f>
        <v>0</v>
      </c>
      <c r="J152" s="131">
        <f>+('[1]N EERR UCAFE'!J152*W152)+((('[1]N EERR UCAFE'!J152*(100%-W152))/(1+TASAS!$I$9)))</f>
        <v>0</v>
      </c>
      <c r="K152" s="131">
        <f>+('[1]N EERR UCAFE'!K152*X152)+((('[1]N EERR UCAFE'!K152*(100%-X152))/(1+TASAS!$J$9)))</f>
        <v>0</v>
      </c>
      <c r="L152" s="131">
        <f>+('[1]N EERR UCAFE'!L152*Y152)+((('[1]N EERR UCAFE'!L152*(100%-Y152))/(1+TASAS!$K$9)))</f>
        <v>0</v>
      </c>
      <c r="M152" s="131">
        <f>+('[1]N EERR UCAFE'!M152*Z152)+((('[1]N EERR UCAFE'!M152*(100%-Z152))/(1+TASAS!$L$9)))</f>
        <v>0</v>
      </c>
      <c r="N152" s="131">
        <f>+('[1]N EERR UCAFE'!N152*AA152)+((('[1]N EERR UCAFE'!N152*(100%-AA152))/(1+TASAS!$M$9)))</f>
        <v>0</v>
      </c>
      <c r="O152" s="194">
        <f t="shared" si="19"/>
        <v>0</v>
      </c>
      <c r="P152" s="303">
        <v>1</v>
      </c>
      <c r="Q152" s="303">
        <v>1</v>
      </c>
      <c r="R152" s="303">
        <v>1</v>
      </c>
      <c r="S152" s="303">
        <v>1</v>
      </c>
      <c r="T152" s="303">
        <v>1</v>
      </c>
      <c r="U152" s="303">
        <v>1</v>
      </c>
      <c r="V152" s="303">
        <v>1</v>
      </c>
      <c r="W152" s="303">
        <v>1</v>
      </c>
      <c r="X152" s="303">
        <v>1</v>
      </c>
      <c r="Y152" s="303">
        <v>1</v>
      </c>
      <c r="Z152" s="303">
        <v>1</v>
      </c>
      <c r="AA152" s="303">
        <v>1</v>
      </c>
    </row>
    <row r="153" spans="1:27" outlineLevel="2" x14ac:dyDescent="0.3">
      <c r="A153" s="203" t="s">
        <v>338</v>
      </c>
      <c r="B153" s="131"/>
      <c r="C153" s="131">
        <f>+('[1]N EERR UCAFE'!C153*P153)+((('[1]N EERR UCAFE'!C153*(100%-P153))/(1+TASAS!$B$9)))</f>
        <v>0</v>
      </c>
      <c r="D153" s="131">
        <f>+('[1]N EERR UCAFE'!D153*Q153)+((('[1]N EERR UCAFE'!D153*(100%-Q153))/(1+TASAS!$C$9)))</f>
        <v>0</v>
      </c>
      <c r="E153" s="131">
        <f>+('[1]N EERR UCAFE'!E153*R153)+((('[1]N EERR UCAFE'!E153*(100%-R153))/(1+TASAS!$D$9)))</f>
        <v>0</v>
      </c>
      <c r="F153" s="131">
        <f>+('[1]N EERR UCAFE'!F153*S153)+((('[1]N EERR UCAFE'!F153*(100%-S153))/(1+TASAS!$E$9)))</f>
        <v>0</v>
      </c>
      <c r="G153" s="131">
        <f>+('[1]N EERR UCAFE'!G153*T153)+((('[1]N EERR UCAFE'!G153*(100%-T153))/(1+TASAS!$F$9)))</f>
        <v>0</v>
      </c>
      <c r="H153" s="131">
        <f>+('[1]N EERR UCAFE'!H153*U153)+((('[1]N EERR UCAFE'!H153*(100%-U153))/(1+TASAS!$G$9)))</f>
        <v>0</v>
      </c>
      <c r="I153" s="131">
        <f>+('[1]N EERR UCAFE'!I153*V153)+((('[1]N EERR UCAFE'!I153*(100%-V153))/(1+TASAS!$H$9)))</f>
        <v>0</v>
      </c>
      <c r="J153" s="131">
        <f>+('[1]N EERR UCAFE'!J153*W153)+((('[1]N EERR UCAFE'!J153*(100%-W153))/(1+TASAS!$I$9)))</f>
        <v>0</v>
      </c>
      <c r="K153" s="131">
        <f>+('[1]N EERR UCAFE'!K153*X153)+((('[1]N EERR UCAFE'!K153*(100%-X153))/(1+TASAS!$J$9)))</f>
        <v>0</v>
      </c>
      <c r="L153" s="131">
        <f>+('[1]N EERR UCAFE'!L153*Y153)+((('[1]N EERR UCAFE'!L153*(100%-Y153))/(1+TASAS!$K$9)))</f>
        <v>0</v>
      </c>
      <c r="M153" s="131">
        <f>+('[1]N EERR UCAFE'!M153*Z153)+((('[1]N EERR UCAFE'!M153*(100%-Z153))/(1+TASAS!$L$9)))</f>
        <v>0</v>
      </c>
      <c r="N153" s="131">
        <f>+('[1]N EERR UCAFE'!N153*AA153)+((('[1]N EERR UCAFE'!N153*(100%-AA153))/(1+TASAS!$M$9)))</f>
        <v>0</v>
      </c>
      <c r="O153" s="194">
        <f t="shared" si="19"/>
        <v>0</v>
      </c>
      <c r="P153" s="303">
        <v>0</v>
      </c>
      <c r="Q153" s="303">
        <v>0</v>
      </c>
      <c r="R153" s="303">
        <v>0</v>
      </c>
      <c r="S153" s="303">
        <v>0</v>
      </c>
      <c r="T153" s="303">
        <v>0</v>
      </c>
      <c r="U153" s="303">
        <v>0</v>
      </c>
      <c r="V153" s="303">
        <v>0</v>
      </c>
      <c r="W153" s="303">
        <v>0</v>
      </c>
      <c r="X153" s="303">
        <v>0</v>
      </c>
      <c r="Y153" s="303">
        <v>0</v>
      </c>
      <c r="Z153" s="303">
        <v>0</v>
      </c>
      <c r="AA153" s="303">
        <v>0</v>
      </c>
    </row>
    <row r="154" spans="1:27" outlineLevel="2" x14ac:dyDescent="0.3">
      <c r="A154" s="203" t="s">
        <v>339</v>
      </c>
      <c r="B154" s="131"/>
      <c r="C154" s="131">
        <f>+('[1]N EERR UCAFE'!C154*P154)+((('[1]N EERR UCAFE'!C154*(100%-P154))/(1+TASAS!$B$9)))</f>
        <v>15.39</v>
      </c>
      <c r="D154" s="131">
        <f>+('[1]N EERR UCAFE'!D154*Q154)+((('[1]N EERR UCAFE'!D154*(100%-Q154))/(1+TASAS!$C$9)))</f>
        <v>12.56</v>
      </c>
      <c r="E154" s="131">
        <f>+('[1]N EERR UCAFE'!E154*R154)+((('[1]N EERR UCAFE'!E154*(100%-R154))/(1+TASAS!$D$9)))</f>
        <v>21.35</v>
      </c>
      <c r="F154" s="131">
        <f>+('[1]N EERR UCAFE'!F154*S154)+((('[1]N EERR UCAFE'!F154*(100%-S154))/(1+TASAS!$E$9)))</f>
        <v>9.35</v>
      </c>
      <c r="G154" s="131">
        <f>+('[1]N EERR UCAFE'!G154*T154)+((('[1]N EERR UCAFE'!G154*(100%-T154))/(1+TASAS!$F$9)))</f>
        <v>1.84</v>
      </c>
      <c r="H154" s="131">
        <f>+('[1]N EERR UCAFE'!H154*U154)+((('[1]N EERR UCAFE'!H154*(100%-U154))/(1+TASAS!$G$9)))</f>
        <v>9.5500000000000007</v>
      </c>
      <c r="I154" s="131">
        <f>+('[1]N EERR UCAFE'!I154*V154)+((('[1]N EERR UCAFE'!I154*(100%-V154))/(1+TASAS!$H$9)))</f>
        <v>0</v>
      </c>
      <c r="J154" s="131">
        <f>+('[1]N EERR UCAFE'!J154*W154)+((('[1]N EERR UCAFE'!J154*(100%-W154))/(1+TASAS!$I$9)))</f>
        <v>0</v>
      </c>
      <c r="K154" s="131">
        <f>+('[1]N EERR UCAFE'!K154*X154)+((('[1]N EERR UCAFE'!K154*(100%-X154))/(1+TASAS!$J$9)))</f>
        <v>0</v>
      </c>
      <c r="L154" s="131">
        <f>+('[1]N EERR UCAFE'!L154*Y154)+((('[1]N EERR UCAFE'!L154*(100%-Y154))/(1+TASAS!$K$9)))</f>
        <v>0</v>
      </c>
      <c r="M154" s="131">
        <f>+('[1]N EERR UCAFE'!M154*Z154)+((('[1]N EERR UCAFE'!M154*(100%-Z154))/(1+TASAS!$L$9)))</f>
        <v>0</v>
      </c>
      <c r="N154" s="131">
        <f>+('[1]N EERR UCAFE'!N154*AA154)+((('[1]N EERR UCAFE'!N154*(100%-AA154))/(1+TASAS!$M$9)))</f>
        <v>0</v>
      </c>
      <c r="O154" s="194">
        <f t="shared" si="19"/>
        <v>70.040000000000006</v>
      </c>
      <c r="P154" s="303">
        <v>1</v>
      </c>
      <c r="Q154" s="303">
        <v>1</v>
      </c>
      <c r="R154" s="303">
        <v>1</v>
      </c>
      <c r="S154" s="303">
        <v>1</v>
      </c>
      <c r="T154" s="303">
        <v>1</v>
      </c>
      <c r="U154" s="303">
        <v>1</v>
      </c>
      <c r="V154" s="303">
        <v>1</v>
      </c>
      <c r="W154" s="303">
        <v>1</v>
      </c>
      <c r="X154" s="303">
        <v>1</v>
      </c>
      <c r="Y154" s="303">
        <v>1</v>
      </c>
      <c r="Z154" s="303">
        <v>1</v>
      </c>
      <c r="AA154" s="303">
        <v>1</v>
      </c>
    </row>
    <row r="155" spans="1:27" outlineLevel="2" x14ac:dyDescent="0.3">
      <c r="A155" s="203" t="s">
        <v>340</v>
      </c>
      <c r="B155" s="131"/>
      <c r="C155" s="131">
        <f>+('[1]N EERR UCAFE'!C155*P155)+((('[1]N EERR UCAFE'!C155*(100%-P155))/(1+TASAS!$B$9)))</f>
        <v>0</v>
      </c>
      <c r="D155" s="131">
        <f>+('[1]N EERR UCAFE'!D155*Q155)+((('[1]N EERR UCAFE'!D155*(100%-Q155))/(1+TASAS!$C$9)))</f>
        <v>0</v>
      </c>
      <c r="E155" s="131">
        <f>+('[1]N EERR UCAFE'!E155*R155)+((('[1]N EERR UCAFE'!E155*(100%-R155))/(1+TASAS!$D$9)))</f>
        <v>0</v>
      </c>
      <c r="F155" s="131">
        <f>+('[1]N EERR UCAFE'!F155*S155)+((('[1]N EERR UCAFE'!F155*(100%-S155))/(1+TASAS!$E$9)))</f>
        <v>0</v>
      </c>
      <c r="G155" s="131">
        <f>+('[1]N EERR UCAFE'!G155*T155)+((('[1]N EERR UCAFE'!G155*(100%-T155))/(1+TASAS!$F$9)))</f>
        <v>0</v>
      </c>
      <c r="H155" s="131">
        <f>+('[1]N EERR UCAFE'!H155*U155)+((('[1]N EERR UCAFE'!H155*(100%-U155))/(1+TASAS!$G$9)))</f>
        <v>0</v>
      </c>
      <c r="I155" s="131">
        <f>+('[1]N EERR UCAFE'!I155*V155)+((('[1]N EERR UCAFE'!I155*(100%-V155))/(1+TASAS!$H$9)))</f>
        <v>0</v>
      </c>
      <c r="J155" s="131">
        <f>+('[1]N EERR UCAFE'!J155*W155)+((('[1]N EERR UCAFE'!J155*(100%-W155))/(1+TASAS!$I$9)))</f>
        <v>0</v>
      </c>
      <c r="K155" s="131">
        <f>+('[1]N EERR UCAFE'!K155*X155)+((('[1]N EERR UCAFE'!K155*(100%-X155))/(1+TASAS!$J$9)))</f>
        <v>0</v>
      </c>
      <c r="L155" s="131">
        <f>+('[1]N EERR UCAFE'!L155*Y155)+((('[1]N EERR UCAFE'!L155*(100%-Y155))/(1+TASAS!$K$9)))</f>
        <v>0</v>
      </c>
      <c r="M155" s="131">
        <f>+('[1]N EERR UCAFE'!M155*Z155)+((('[1]N EERR UCAFE'!M155*(100%-Z155))/(1+TASAS!$L$9)))</f>
        <v>0</v>
      </c>
      <c r="N155" s="131">
        <f>+('[1]N EERR UCAFE'!N155*AA155)+((('[1]N EERR UCAFE'!N155*(100%-AA155))/(1+TASAS!$M$9)))</f>
        <v>0</v>
      </c>
      <c r="O155" s="194">
        <f t="shared" si="19"/>
        <v>0</v>
      </c>
      <c r="P155" s="303">
        <v>1</v>
      </c>
      <c r="Q155" s="303">
        <v>1</v>
      </c>
      <c r="R155" s="303">
        <v>1</v>
      </c>
      <c r="S155" s="303">
        <v>1</v>
      </c>
      <c r="T155" s="303">
        <v>1</v>
      </c>
      <c r="U155" s="303">
        <v>1</v>
      </c>
      <c r="V155" s="303">
        <v>1</v>
      </c>
      <c r="W155" s="303">
        <v>1</v>
      </c>
      <c r="X155" s="303">
        <v>1</v>
      </c>
      <c r="Y155" s="303">
        <v>1</v>
      </c>
      <c r="Z155" s="303">
        <v>1</v>
      </c>
      <c r="AA155" s="303">
        <v>1</v>
      </c>
    </row>
    <row r="156" spans="1:27" outlineLevel="2" x14ac:dyDescent="0.3">
      <c r="A156" s="203" t="s">
        <v>341</v>
      </c>
      <c r="B156" s="131"/>
      <c r="C156" s="131">
        <f>+('[1]N EERR UCAFE'!C156*P156)+((('[1]N EERR UCAFE'!C156*(100%-P156))/(1+TASAS!$B$9)))</f>
        <v>0</v>
      </c>
      <c r="D156" s="131">
        <f>+('[1]N EERR UCAFE'!D156*Q156)+((('[1]N EERR UCAFE'!D156*(100%-Q156))/(1+TASAS!$C$9)))</f>
        <v>0</v>
      </c>
      <c r="E156" s="131">
        <f>+('[1]N EERR UCAFE'!E156*R156)+((('[1]N EERR UCAFE'!E156*(100%-R156))/(1+TASAS!$D$9)))</f>
        <v>0</v>
      </c>
      <c r="F156" s="131">
        <f>+('[1]N EERR UCAFE'!F156*S156)+((('[1]N EERR UCAFE'!F156*(100%-S156))/(1+TASAS!$E$9)))</f>
        <v>0</v>
      </c>
      <c r="G156" s="131">
        <f>+('[1]N EERR UCAFE'!G156*T156)+((('[1]N EERR UCAFE'!G156*(100%-T156))/(1+TASAS!$F$9)))</f>
        <v>0</v>
      </c>
      <c r="H156" s="131">
        <f>+('[1]N EERR UCAFE'!H156*U156)+((('[1]N EERR UCAFE'!H156*(100%-U156))/(1+TASAS!$G$9)))</f>
        <v>0</v>
      </c>
      <c r="I156" s="131">
        <f>+('[1]N EERR UCAFE'!I156*V156)+((('[1]N EERR UCAFE'!I156*(100%-V156))/(1+TASAS!$H$9)))</f>
        <v>0</v>
      </c>
      <c r="J156" s="131">
        <f>+('[1]N EERR UCAFE'!J156*W156)+((('[1]N EERR UCAFE'!J156*(100%-W156))/(1+TASAS!$I$9)))</f>
        <v>0</v>
      </c>
      <c r="K156" s="131">
        <f>+('[1]N EERR UCAFE'!K156*X156)+((('[1]N EERR UCAFE'!K156*(100%-X156))/(1+TASAS!$J$9)))</f>
        <v>0</v>
      </c>
      <c r="L156" s="131">
        <f>+('[1]N EERR UCAFE'!L156*Y156)+((('[1]N EERR UCAFE'!L156*(100%-Y156))/(1+TASAS!$K$9)))</f>
        <v>0</v>
      </c>
      <c r="M156" s="131">
        <f>+('[1]N EERR UCAFE'!M156*Z156)+((('[1]N EERR UCAFE'!M156*(100%-Z156))/(1+TASAS!$L$9)))</f>
        <v>0</v>
      </c>
      <c r="N156" s="131">
        <f>+('[1]N EERR UCAFE'!N156*AA156)+((('[1]N EERR UCAFE'!N156*(100%-AA156))/(1+TASAS!$M$9)))</f>
        <v>0</v>
      </c>
      <c r="O156" s="194">
        <f t="shared" si="19"/>
        <v>0</v>
      </c>
      <c r="P156" s="303">
        <v>1</v>
      </c>
      <c r="Q156" s="303">
        <v>1</v>
      </c>
      <c r="R156" s="303">
        <v>1</v>
      </c>
      <c r="S156" s="303">
        <v>1</v>
      </c>
      <c r="T156" s="303">
        <v>1</v>
      </c>
      <c r="U156" s="303">
        <v>1</v>
      </c>
      <c r="V156" s="303">
        <v>1</v>
      </c>
      <c r="W156" s="303">
        <v>1</v>
      </c>
      <c r="X156" s="303">
        <v>1</v>
      </c>
      <c r="Y156" s="303">
        <v>1</v>
      </c>
      <c r="Z156" s="303">
        <v>1</v>
      </c>
      <c r="AA156" s="303">
        <v>1</v>
      </c>
    </row>
    <row r="157" spans="1:27" outlineLevel="2" x14ac:dyDescent="0.3">
      <c r="A157" s="203" t="s">
        <v>342</v>
      </c>
      <c r="B157" s="131"/>
      <c r="C157" s="131">
        <f>+('[1]N EERR UCAFE'!C157*P157)+((('[1]N EERR UCAFE'!C157*(100%-P157))/(1+TASAS!$B$9)))</f>
        <v>0</v>
      </c>
      <c r="D157" s="131">
        <f>+('[1]N EERR UCAFE'!D157*Q157)+((('[1]N EERR UCAFE'!D157*(100%-Q157))/(1+TASAS!$C$9)))</f>
        <v>0</v>
      </c>
      <c r="E157" s="131">
        <f>+('[1]N EERR UCAFE'!E157*R157)+((('[1]N EERR UCAFE'!E157*(100%-R157))/(1+TASAS!$D$9)))</f>
        <v>0</v>
      </c>
      <c r="F157" s="131">
        <f>+('[1]N EERR UCAFE'!F157*S157)+((('[1]N EERR UCAFE'!F157*(100%-S157))/(1+TASAS!$E$9)))</f>
        <v>0</v>
      </c>
      <c r="G157" s="131">
        <f>+('[1]N EERR UCAFE'!G157*T157)+((('[1]N EERR UCAFE'!G157*(100%-T157))/(1+TASAS!$F$9)))</f>
        <v>0</v>
      </c>
      <c r="H157" s="131">
        <f>+('[1]N EERR UCAFE'!H157*U157)+((('[1]N EERR UCAFE'!H157*(100%-U157))/(1+TASAS!$G$9)))</f>
        <v>0</v>
      </c>
      <c r="I157" s="131">
        <f>+('[1]N EERR UCAFE'!I157*V157)+((('[1]N EERR UCAFE'!I157*(100%-V157))/(1+TASAS!$H$9)))</f>
        <v>0</v>
      </c>
      <c r="J157" s="131">
        <f>+('[1]N EERR UCAFE'!J157*W157)+((('[1]N EERR UCAFE'!J157*(100%-W157))/(1+TASAS!$I$9)))</f>
        <v>0</v>
      </c>
      <c r="K157" s="131">
        <f>+('[1]N EERR UCAFE'!K157*X157)+((('[1]N EERR UCAFE'!K157*(100%-X157))/(1+TASAS!$J$9)))</f>
        <v>0</v>
      </c>
      <c r="L157" s="131">
        <f>+('[1]N EERR UCAFE'!L157*Y157)+((('[1]N EERR UCAFE'!L157*(100%-Y157))/(1+TASAS!$K$9)))</f>
        <v>0</v>
      </c>
      <c r="M157" s="131">
        <f>+('[1]N EERR UCAFE'!M157*Z157)+((('[1]N EERR UCAFE'!M157*(100%-Z157))/(1+TASAS!$L$9)))</f>
        <v>0</v>
      </c>
      <c r="N157" s="131">
        <f>+('[1]N EERR UCAFE'!N157*AA157)+((('[1]N EERR UCAFE'!N157*(100%-AA157))/(1+TASAS!$M$9)))</f>
        <v>0</v>
      </c>
      <c r="O157" s="194">
        <f t="shared" si="19"/>
        <v>0</v>
      </c>
      <c r="P157" s="303">
        <v>0</v>
      </c>
      <c r="Q157" s="303">
        <v>0</v>
      </c>
      <c r="R157" s="303">
        <v>0</v>
      </c>
      <c r="S157" s="303">
        <v>0</v>
      </c>
      <c r="T157" s="303">
        <v>0</v>
      </c>
      <c r="U157" s="303">
        <v>0</v>
      </c>
      <c r="V157" s="303">
        <v>0</v>
      </c>
      <c r="W157" s="303">
        <v>0</v>
      </c>
      <c r="X157" s="303">
        <v>0</v>
      </c>
      <c r="Y157" s="303">
        <v>0</v>
      </c>
      <c r="Z157" s="303">
        <v>0</v>
      </c>
      <c r="AA157" s="303">
        <v>0</v>
      </c>
    </row>
    <row r="158" spans="1:27" outlineLevel="2" x14ac:dyDescent="0.3">
      <c r="A158" s="203" t="s">
        <v>343</v>
      </c>
      <c r="B158" s="131"/>
      <c r="C158" s="131">
        <f>+('[1]N EERR UCAFE'!C158*P158)+((('[1]N EERR UCAFE'!C158*(100%-P158))/(1+TASAS!$B$9)))</f>
        <v>0</v>
      </c>
      <c r="D158" s="131">
        <f>+('[1]N EERR UCAFE'!D158*Q158)+((('[1]N EERR UCAFE'!D158*(100%-Q158))/(1+TASAS!$C$9)))</f>
        <v>0</v>
      </c>
      <c r="E158" s="131">
        <f>+('[1]N EERR UCAFE'!E158*R158)+((('[1]N EERR UCAFE'!E158*(100%-R158))/(1+TASAS!$D$9)))</f>
        <v>0</v>
      </c>
      <c r="F158" s="131">
        <f>+('[1]N EERR UCAFE'!F158*S158)+((('[1]N EERR UCAFE'!F158*(100%-S158))/(1+TASAS!$E$9)))</f>
        <v>0</v>
      </c>
      <c r="G158" s="131">
        <f>+('[1]N EERR UCAFE'!G158*T158)+((('[1]N EERR UCAFE'!G158*(100%-T158))/(1+TASAS!$F$9)))</f>
        <v>0</v>
      </c>
      <c r="H158" s="131">
        <f>+('[1]N EERR UCAFE'!H158*U158)+((('[1]N EERR UCAFE'!H158*(100%-U158))/(1+TASAS!$G$9)))</f>
        <v>0</v>
      </c>
      <c r="I158" s="131">
        <f>+('[1]N EERR UCAFE'!I158*V158)+((('[1]N EERR UCAFE'!I158*(100%-V158))/(1+TASAS!$H$9)))</f>
        <v>0</v>
      </c>
      <c r="J158" s="131">
        <f>+('[1]N EERR UCAFE'!J158*W158)+((('[1]N EERR UCAFE'!J158*(100%-W158))/(1+TASAS!$I$9)))</f>
        <v>0</v>
      </c>
      <c r="K158" s="131">
        <f>+('[1]N EERR UCAFE'!K158*X158)+((('[1]N EERR UCAFE'!K158*(100%-X158))/(1+TASAS!$J$9)))</f>
        <v>0</v>
      </c>
      <c r="L158" s="131">
        <f>+('[1]N EERR UCAFE'!L158*Y158)+((('[1]N EERR UCAFE'!L158*(100%-Y158))/(1+TASAS!$K$9)))</f>
        <v>0</v>
      </c>
      <c r="M158" s="131">
        <f>+('[1]N EERR UCAFE'!M158*Z158)+((('[1]N EERR UCAFE'!M158*(100%-Z158))/(1+TASAS!$L$9)))</f>
        <v>0</v>
      </c>
      <c r="N158" s="131">
        <f>+('[1]N EERR UCAFE'!N158*AA158)+((('[1]N EERR UCAFE'!N158*(100%-AA158))/(1+TASAS!$M$9)))</f>
        <v>0</v>
      </c>
      <c r="O158" s="194">
        <f t="shared" si="19"/>
        <v>0</v>
      </c>
      <c r="P158" s="303">
        <v>0</v>
      </c>
      <c r="Q158" s="303">
        <v>0</v>
      </c>
      <c r="R158" s="303">
        <v>0</v>
      </c>
      <c r="S158" s="303">
        <v>0</v>
      </c>
      <c r="T158" s="303">
        <v>0</v>
      </c>
      <c r="U158" s="303">
        <v>0</v>
      </c>
      <c r="V158" s="303">
        <v>0</v>
      </c>
      <c r="W158" s="303">
        <v>0</v>
      </c>
      <c r="X158" s="303">
        <v>0</v>
      </c>
      <c r="Y158" s="303">
        <v>0</v>
      </c>
      <c r="Z158" s="303">
        <v>0</v>
      </c>
      <c r="AA158" s="303">
        <v>0</v>
      </c>
    </row>
    <row r="159" spans="1:27" outlineLevel="2" x14ac:dyDescent="0.3">
      <c r="A159" s="203" t="s">
        <v>80</v>
      </c>
      <c r="B159" s="131"/>
      <c r="C159" s="131">
        <f>+('[1]N EERR UCAFE'!C159*P159)+((('[1]N EERR UCAFE'!C159*(100%-P159))/(1+TASAS!$B$9)))</f>
        <v>0</v>
      </c>
      <c r="D159" s="131">
        <f>+('[1]N EERR UCAFE'!D159*Q159)+((('[1]N EERR UCAFE'!D159*(100%-Q159))/(1+TASAS!$C$9)))</f>
        <v>0</v>
      </c>
      <c r="E159" s="131">
        <f>+('[1]N EERR UCAFE'!E159*R159)+((('[1]N EERR UCAFE'!E159*(100%-R159))/(1+TASAS!$D$9)))</f>
        <v>0</v>
      </c>
      <c r="F159" s="131">
        <f>+('[1]N EERR UCAFE'!F159*S159)+((('[1]N EERR UCAFE'!F159*(100%-S159))/(1+TASAS!$E$9)))</f>
        <v>0</v>
      </c>
      <c r="G159" s="131">
        <f>+('[1]N EERR UCAFE'!G159*T159)+((('[1]N EERR UCAFE'!G159*(100%-T159))/(1+TASAS!$F$9)))</f>
        <v>0</v>
      </c>
      <c r="H159" s="131">
        <f>+('[1]N EERR UCAFE'!H159*U159)+((('[1]N EERR UCAFE'!H159*(100%-U159))/(1+TASAS!$G$9)))</f>
        <v>0</v>
      </c>
      <c r="I159" s="131">
        <f>+('[1]N EERR UCAFE'!I159*V159)+((('[1]N EERR UCAFE'!I159*(100%-V159))/(1+TASAS!$H$9)))</f>
        <v>0</v>
      </c>
      <c r="J159" s="131">
        <f>+('[1]N EERR UCAFE'!J159*W159)+((('[1]N EERR UCAFE'!J159*(100%-W159))/(1+TASAS!$I$9)))</f>
        <v>0</v>
      </c>
      <c r="K159" s="131">
        <f>+('[1]N EERR UCAFE'!K159*X159)+((('[1]N EERR UCAFE'!K159*(100%-X159))/(1+TASAS!$J$9)))</f>
        <v>0</v>
      </c>
      <c r="L159" s="131">
        <f>+('[1]N EERR UCAFE'!L159*Y159)+((('[1]N EERR UCAFE'!L159*(100%-Y159))/(1+TASAS!$K$9)))</f>
        <v>0</v>
      </c>
      <c r="M159" s="131">
        <f>+('[1]N EERR UCAFE'!M159*Z159)+((('[1]N EERR UCAFE'!M159*(100%-Z159))/(1+TASAS!$L$9)))</f>
        <v>0</v>
      </c>
      <c r="N159" s="131">
        <f>+('[1]N EERR UCAFE'!N159*AA159)+((('[1]N EERR UCAFE'!N159*(100%-AA159))/(1+TASAS!$M$9)))</f>
        <v>0</v>
      </c>
      <c r="O159" s="194">
        <f t="shared" si="19"/>
        <v>0</v>
      </c>
      <c r="P159" s="303">
        <v>0</v>
      </c>
      <c r="Q159" s="303">
        <v>0</v>
      </c>
      <c r="R159" s="303">
        <v>0</v>
      </c>
      <c r="S159" s="303">
        <v>0</v>
      </c>
      <c r="T159" s="303">
        <v>0</v>
      </c>
      <c r="U159" s="303">
        <v>0</v>
      </c>
      <c r="V159" s="303">
        <v>0</v>
      </c>
      <c r="W159" s="303">
        <v>0</v>
      </c>
      <c r="X159" s="303">
        <v>0</v>
      </c>
      <c r="Y159" s="303">
        <v>0</v>
      </c>
      <c r="Z159" s="303">
        <v>0</v>
      </c>
      <c r="AA159" s="303">
        <v>0</v>
      </c>
    </row>
    <row r="160" spans="1:27" outlineLevel="2" x14ac:dyDescent="0.3">
      <c r="A160" s="203" t="s">
        <v>344</v>
      </c>
      <c r="B160" s="131"/>
      <c r="C160" s="131">
        <f>+('[1]N EERR UCAFE'!C160*P160)+((('[1]N EERR UCAFE'!C160*(100%-P160))/(1+TASAS!$B$9)))</f>
        <v>0</v>
      </c>
      <c r="D160" s="131">
        <f>+('[1]N EERR UCAFE'!D160*Q160)+((('[1]N EERR UCAFE'!D160*(100%-Q160))/(1+TASAS!$C$9)))</f>
        <v>0</v>
      </c>
      <c r="E160" s="131">
        <f>+('[1]N EERR UCAFE'!E160*R160)+((('[1]N EERR UCAFE'!E160*(100%-R160))/(1+TASAS!$D$9)))</f>
        <v>0</v>
      </c>
      <c r="F160" s="131">
        <f>+('[1]N EERR UCAFE'!F160*S160)+((('[1]N EERR UCAFE'!F160*(100%-S160))/(1+TASAS!$E$9)))</f>
        <v>0</v>
      </c>
      <c r="G160" s="131">
        <f>+('[1]N EERR UCAFE'!G160*T160)+((('[1]N EERR UCAFE'!G160*(100%-T160))/(1+TASAS!$F$9)))</f>
        <v>0</v>
      </c>
      <c r="H160" s="131">
        <f>+('[1]N EERR UCAFE'!H160*U160)+((('[1]N EERR UCAFE'!H160*(100%-U160))/(1+TASAS!$G$9)))</f>
        <v>0</v>
      </c>
      <c r="I160" s="131">
        <f>+('[1]N EERR UCAFE'!I160*V160)+((('[1]N EERR UCAFE'!I160*(100%-V160))/(1+TASAS!$H$9)))</f>
        <v>0</v>
      </c>
      <c r="J160" s="131">
        <f>+('[1]N EERR UCAFE'!J160*W160)+((('[1]N EERR UCAFE'!J160*(100%-W160))/(1+TASAS!$I$9)))</f>
        <v>0</v>
      </c>
      <c r="K160" s="131">
        <f>+('[1]N EERR UCAFE'!K160*X160)+((('[1]N EERR UCAFE'!K160*(100%-X160))/(1+TASAS!$J$9)))</f>
        <v>0</v>
      </c>
      <c r="L160" s="131">
        <f>+('[1]N EERR UCAFE'!L160*Y160)+((('[1]N EERR UCAFE'!L160*(100%-Y160))/(1+TASAS!$K$9)))</f>
        <v>0</v>
      </c>
      <c r="M160" s="131">
        <f>+('[1]N EERR UCAFE'!M160*Z160)+((('[1]N EERR UCAFE'!M160*(100%-Z160))/(1+TASAS!$L$9)))</f>
        <v>0</v>
      </c>
      <c r="N160" s="131">
        <f>+('[1]N EERR UCAFE'!N160*AA160)+((('[1]N EERR UCAFE'!N160*(100%-AA160))/(1+TASAS!$M$9)))</f>
        <v>0</v>
      </c>
      <c r="O160" s="194">
        <f t="shared" si="19"/>
        <v>0</v>
      </c>
      <c r="P160" s="303">
        <v>1</v>
      </c>
      <c r="Q160" s="303">
        <v>1</v>
      </c>
      <c r="R160" s="303">
        <v>1</v>
      </c>
      <c r="S160" s="303">
        <v>1</v>
      </c>
      <c r="T160" s="303">
        <v>1</v>
      </c>
      <c r="U160" s="303">
        <v>1</v>
      </c>
      <c r="V160" s="303">
        <v>1</v>
      </c>
      <c r="W160" s="303">
        <v>1</v>
      </c>
      <c r="X160" s="303">
        <v>1</v>
      </c>
      <c r="Y160" s="303">
        <v>1</v>
      </c>
      <c r="Z160" s="303">
        <v>1</v>
      </c>
      <c r="AA160" s="303">
        <v>1</v>
      </c>
    </row>
    <row r="161" spans="1:27" outlineLevel="2" x14ac:dyDescent="0.3">
      <c r="A161" s="203" t="s">
        <v>345</v>
      </c>
      <c r="B161" s="131"/>
      <c r="C161" s="131">
        <f>+('[1]N EERR UCAFE'!C161*P161)+((('[1]N EERR UCAFE'!C161*(100%-P161))/(1+TASAS!$B$9)))</f>
        <v>0</v>
      </c>
      <c r="D161" s="131">
        <f>+('[1]N EERR UCAFE'!D161*Q161)+((('[1]N EERR UCAFE'!D161*(100%-Q161))/(1+TASAS!$C$9)))</f>
        <v>0</v>
      </c>
      <c r="E161" s="131">
        <f>+('[1]N EERR UCAFE'!E161*R161)+((('[1]N EERR UCAFE'!E161*(100%-R161))/(1+TASAS!$D$9)))</f>
        <v>0</v>
      </c>
      <c r="F161" s="131">
        <f>+('[1]N EERR UCAFE'!F161*S161)+((('[1]N EERR UCAFE'!F161*(100%-S161))/(1+TASAS!$E$9)))</f>
        <v>0</v>
      </c>
      <c r="G161" s="131">
        <f>+('[1]N EERR UCAFE'!G161*T161)+((('[1]N EERR UCAFE'!G161*(100%-T161))/(1+TASAS!$F$9)))</f>
        <v>0</v>
      </c>
      <c r="H161" s="131">
        <f>+('[1]N EERR UCAFE'!H161*U161)+((('[1]N EERR UCAFE'!H161*(100%-U161))/(1+TASAS!$G$9)))</f>
        <v>0</v>
      </c>
      <c r="I161" s="131">
        <f>+('[1]N EERR UCAFE'!I161*V161)+((('[1]N EERR UCAFE'!I161*(100%-V161))/(1+TASAS!$H$9)))</f>
        <v>0</v>
      </c>
      <c r="J161" s="131">
        <f>+('[1]N EERR UCAFE'!J161*W161)+((('[1]N EERR UCAFE'!J161*(100%-W161))/(1+TASAS!$I$9)))</f>
        <v>0</v>
      </c>
      <c r="K161" s="131">
        <f>+('[1]N EERR UCAFE'!K161*X161)+((('[1]N EERR UCAFE'!K161*(100%-X161))/(1+TASAS!$J$9)))</f>
        <v>0</v>
      </c>
      <c r="L161" s="131">
        <f>+('[1]N EERR UCAFE'!L161*Y161)+((('[1]N EERR UCAFE'!L161*(100%-Y161))/(1+TASAS!$K$9)))</f>
        <v>0</v>
      </c>
      <c r="M161" s="131">
        <f>+('[1]N EERR UCAFE'!M161*Z161)+((('[1]N EERR UCAFE'!M161*(100%-Z161))/(1+TASAS!$L$9)))</f>
        <v>0</v>
      </c>
      <c r="N161" s="131">
        <f>+('[1]N EERR UCAFE'!N161*AA161)+((('[1]N EERR UCAFE'!N161*(100%-AA161))/(1+TASAS!$M$9)))</f>
        <v>0</v>
      </c>
      <c r="O161" s="194">
        <f t="shared" si="19"/>
        <v>0</v>
      </c>
      <c r="P161" s="303">
        <v>1</v>
      </c>
      <c r="Q161" s="303">
        <v>1</v>
      </c>
      <c r="R161" s="303">
        <v>1</v>
      </c>
      <c r="S161" s="303">
        <v>1</v>
      </c>
      <c r="T161" s="303">
        <v>1</v>
      </c>
      <c r="U161" s="303">
        <v>1</v>
      </c>
      <c r="V161" s="303">
        <v>1</v>
      </c>
      <c r="W161" s="303">
        <v>1</v>
      </c>
      <c r="X161" s="303">
        <v>1</v>
      </c>
      <c r="Y161" s="303">
        <v>1</v>
      </c>
      <c r="Z161" s="303">
        <v>1</v>
      </c>
      <c r="AA161" s="303">
        <v>1</v>
      </c>
    </row>
    <row r="162" spans="1:27" outlineLevel="2" x14ac:dyDescent="0.3">
      <c r="A162" s="203" t="s">
        <v>346</v>
      </c>
      <c r="B162" s="131"/>
      <c r="C162" s="131">
        <f>+('[1]N EERR UCAFE'!C162*P162)+((('[1]N EERR UCAFE'!C162*(100%-P162))/(1+TASAS!$B$9)))</f>
        <v>0</v>
      </c>
      <c r="D162" s="131">
        <f>+('[1]N EERR UCAFE'!D162*Q162)+((('[1]N EERR UCAFE'!D162*(100%-Q162))/(1+TASAS!$C$9)))</f>
        <v>0</v>
      </c>
      <c r="E162" s="131">
        <f>+('[1]N EERR UCAFE'!E162*R162)+((('[1]N EERR UCAFE'!E162*(100%-R162))/(1+TASAS!$D$9)))</f>
        <v>0</v>
      </c>
      <c r="F162" s="131">
        <f>+('[1]N EERR UCAFE'!F162*S162)+((('[1]N EERR UCAFE'!F162*(100%-S162))/(1+TASAS!$E$9)))</f>
        <v>0</v>
      </c>
      <c r="G162" s="131">
        <f>+('[1]N EERR UCAFE'!G162*T162)+((('[1]N EERR UCAFE'!G162*(100%-T162))/(1+TASAS!$F$9)))</f>
        <v>0</v>
      </c>
      <c r="H162" s="131">
        <f>+('[1]N EERR UCAFE'!H162*U162)+((('[1]N EERR UCAFE'!H162*(100%-U162))/(1+TASAS!$G$9)))</f>
        <v>0</v>
      </c>
      <c r="I162" s="131">
        <f>+('[1]N EERR UCAFE'!I162*V162)+((('[1]N EERR UCAFE'!I162*(100%-V162))/(1+TASAS!$H$9)))</f>
        <v>0</v>
      </c>
      <c r="J162" s="131">
        <f>+('[1]N EERR UCAFE'!J162*W162)+((('[1]N EERR UCAFE'!J162*(100%-W162))/(1+TASAS!$I$9)))</f>
        <v>0</v>
      </c>
      <c r="K162" s="131">
        <f>+('[1]N EERR UCAFE'!K162*X162)+((('[1]N EERR UCAFE'!K162*(100%-X162))/(1+TASAS!$J$9)))</f>
        <v>0</v>
      </c>
      <c r="L162" s="131">
        <f>+('[1]N EERR UCAFE'!L162*Y162)+((('[1]N EERR UCAFE'!L162*(100%-Y162))/(1+TASAS!$K$9)))</f>
        <v>0</v>
      </c>
      <c r="M162" s="131">
        <f>+('[1]N EERR UCAFE'!M162*Z162)+((('[1]N EERR UCAFE'!M162*(100%-Z162))/(1+TASAS!$L$9)))</f>
        <v>0</v>
      </c>
      <c r="N162" s="131">
        <f>+('[1]N EERR UCAFE'!N162*AA162)+((('[1]N EERR UCAFE'!N162*(100%-AA162))/(1+TASAS!$M$9)))</f>
        <v>0</v>
      </c>
      <c r="O162" s="194">
        <f t="shared" si="19"/>
        <v>0</v>
      </c>
      <c r="P162" s="303">
        <v>0</v>
      </c>
      <c r="Q162" s="303">
        <v>0</v>
      </c>
      <c r="R162" s="303">
        <v>0</v>
      </c>
      <c r="S162" s="303">
        <v>0</v>
      </c>
      <c r="T162" s="303">
        <v>0</v>
      </c>
      <c r="U162" s="303">
        <v>0</v>
      </c>
      <c r="V162" s="303">
        <v>0</v>
      </c>
      <c r="W162" s="303">
        <v>0</v>
      </c>
      <c r="X162" s="303">
        <v>0</v>
      </c>
      <c r="Y162" s="303">
        <v>0</v>
      </c>
      <c r="Z162" s="303">
        <v>0</v>
      </c>
      <c r="AA162" s="303">
        <v>0</v>
      </c>
    </row>
    <row r="163" spans="1:27" outlineLevel="2" x14ac:dyDescent="0.3">
      <c r="A163" s="203" t="s">
        <v>347</v>
      </c>
      <c r="B163" s="131"/>
      <c r="C163" s="131">
        <f>+('[1]N EERR UCAFE'!C163*P163)+((('[1]N EERR UCAFE'!C163*(100%-P163))/(1+TASAS!$B$9)))</f>
        <v>0</v>
      </c>
      <c r="D163" s="131">
        <f>+('[1]N EERR UCAFE'!D163*Q163)+((('[1]N EERR UCAFE'!D163*(100%-Q163))/(1+TASAS!$C$9)))</f>
        <v>0</v>
      </c>
      <c r="E163" s="131">
        <f>+('[1]N EERR UCAFE'!E163*R163)+((('[1]N EERR UCAFE'!E163*(100%-R163))/(1+TASAS!$D$9)))</f>
        <v>0</v>
      </c>
      <c r="F163" s="131">
        <f>+('[1]N EERR UCAFE'!F163*S163)+((('[1]N EERR UCAFE'!F163*(100%-S163))/(1+TASAS!$E$9)))</f>
        <v>0</v>
      </c>
      <c r="G163" s="131">
        <f>+('[1]N EERR UCAFE'!G163*T163)+((('[1]N EERR UCAFE'!G163*(100%-T163))/(1+TASAS!$F$9)))</f>
        <v>0</v>
      </c>
      <c r="H163" s="131">
        <f>+('[1]N EERR UCAFE'!H163*U163)+((('[1]N EERR UCAFE'!H163*(100%-U163))/(1+TASAS!$G$9)))</f>
        <v>0</v>
      </c>
      <c r="I163" s="131">
        <f>+('[1]N EERR UCAFE'!I163*V163)+((('[1]N EERR UCAFE'!I163*(100%-V163))/(1+TASAS!$H$9)))</f>
        <v>0</v>
      </c>
      <c r="J163" s="131">
        <f>+('[1]N EERR UCAFE'!J163*W163)+((('[1]N EERR UCAFE'!J163*(100%-W163))/(1+TASAS!$I$9)))</f>
        <v>0</v>
      </c>
      <c r="K163" s="131">
        <f>+('[1]N EERR UCAFE'!K163*X163)+((('[1]N EERR UCAFE'!K163*(100%-X163))/(1+TASAS!$J$9)))</f>
        <v>0</v>
      </c>
      <c r="L163" s="131">
        <f>+('[1]N EERR UCAFE'!L163*Y163)+((('[1]N EERR UCAFE'!L163*(100%-Y163))/(1+TASAS!$K$9)))</f>
        <v>0</v>
      </c>
      <c r="M163" s="131">
        <f>+('[1]N EERR UCAFE'!M163*Z163)+((('[1]N EERR UCAFE'!M163*(100%-Z163))/(1+TASAS!$L$9)))</f>
        <v>0</v>
      </c>
      <c r="N163" s="131">
        <f>+('[1]N EERR UCAFE'!N163*AA163)+((('[1]N EERR UCAFE'!N163*(100%-AA163))/(1+TASAS!$M$9)))</f>
        <v>0</v>
      </c>
      <c r="O163" s="194">
        <f t="shared" si="19"/>
        <v>0</v>
      </c>
      <c r="P163" s="303">
        <v>0</v>
      </c>
      <c r="Q163" s="303">
        <v>0</v>
      </c>
      <c r="R163" s="303">
        <v>0</v>
      </c>
      <c r="S163" s="303">
        <v>0</v>
      </c>
      <c r="T163" s="303">
        <v>0</v>
      </c>
      <c r="U163" s="303">
        <v>0</v>
      </c>
      <c r="V163" s="303">
        <v>0</v>
      </c>
      <c r="W163" s="303">
        <v>0</v>
      </c>
      <c r="X163" s="303">
        <v>0</v>
      </c>
      <c r="Y163" s="303">
        <v>0</v>
      </c>
      <c r="Z163" s="303">
        <v>0</v>
      </c>
      <c r="AA163" s="303">
        <v>0</v>
      </c>
    </row>
    <row r="164" spans="1:27" outlineLevel="2" x14ac:dyDescent="0.3">
      <c r="A164" s="203" t="s">
        <v>348</v>
      </c>
      <c r="B164" s="131"/>
      <c r="C164" s="131">
        <f>+('[1]N EERR UCAFE'!C164*P164)+((('[1]N EERR UCAFE'!C164*(100%-P164))/(1+TASAS!$B$9)))</f>
        <v>0</v>
      </c>
      <c r="D164" s="131">
        <f>+('[1]N EERR UCAFE'!D164*Q164)+((('[1]N EERR UCAFE'!D164*(100%-Q164))/(1+TASAS!$C$9)))</f>
        <v>0</v>
      </c>
      <c r="E164" s="131">
        <f>+('[1]N EERR UCAFE'!E164*R164)+((('[1]N EERR UCAFE'!E164*(100%-R164))/(1+TASAS!$D$9)))</f>
        <v>0</v>
      </c>
      <c r="F164" s="131">
        <f>+('[1]N EERR UCAFE'!F164*S164)+((('[1]N EERR UCAFE'!F164*(100%-S164))/(1+TASAS!$E$9)))</f>
        <v>0</v>
      </c>
      <c r="G164" s="131">
        <f>+('[1]N EERR UCAFE'!G164*T164)+((('[1]N EERR UCAFE'!G164*(100%-T164))/(1+TASAS!$F$9)))</f>
        <v>0</v>
      </c>
      <c r="H164" s="131">
        <f>+('[1]N EERR UCAFE'!H164*U164)+((('[1]N EERR UCAFE'!H164*(100%-U164))/(1+TASAS!$G$9)))</f>
        <v>0</v>
      </c>
      <c r="I164" s="131">
        <f>+('[1]N EERR UCAFE'!I164*V164)+((('[1]N EERR UCAFE'!I164*(100%-V164))/(1+TASAS!$H$9)))</f>
        <v>0</v>
      </c>
      <c r="J164" s="131">
        <f>+('[1]N EERR UCAFE'!J164*W164)+((('[1]N EERR UCAFE'!J164*(100%-W164))/(1+TASAS!$I$9)))</f>
        <v>0</v>
      </c>
      <c r="K164" s="131">
        <f>+('[1]N EERR UCAFE'!K164*X164)+((('[1]N EERR UCAFE'!K164*(100%-X164))/(1+TASAS!$J$9)))</f>
        <v>0</v>
      </c>
      <c r="L164" s="131">
        <f>+('[1]N EERR UCAFE'!L164*Y164)+((('[1]N EERR UCAFE'!L164*(100%-Y164))/(1+TASAS!$K$9)))</f>
        <v>0</v>
      </c>
      <c r="M164" s="131">
        <f>+('[1]N EERR UCAFE'!M164*Z164)+((('[1]N EERR UCAFE'!M164*(100%-Z164))/(1+TASAS!$L$9)))</f>
        <v>0</v>
      </c>
      <c r="N164" s="131">
        <f>+('[1]N EERR UCAFE'!N164*AA164)+((('[1]N EERR UCAFE'!N164*(100%-AA164))/(1+TASAS!$M$9)))</f>
        <v>0</v>
      </c>
      <c r="O164" s="194">
        <f t="shared" si="19"/>
        <v>0</v>
      </c>
      <c r="P164" s="303">
        <v>0</v>
      </c>
      <c r="Q164" s="303">
        <v>0</v>
      </c>
      <c r="R164" s="303">
        <v>0</v>
      </c>
      <c r="S164" s="303">
        <v>0</v>
      </c>
      <c r="T164" s="303">
        <v>0</v>
      </c>
      <c r="U164" s="303">
        <v>0</v>
      </c>
      <c r="V164" s="303">
        <v>0</v>
      </c>
      <c r="W164" s="303">
        <v>0</v>
      </c>
      <c r="X164" s="303">
        <v>0</v>
      </c>
      <c r="Y164" s="303">
        <v>0</v>
      </c>
      <c r="Z164" s="303">
        <v>0</v>
      </c>
      <c r="AA164" s="303">
        <v>0</v>
      </c>
    </row>
    <row r="165" spans="1:27" outlineLevel="2" x14ac:dyDescent="0.3">
      <c r="A165" s="203" t="s">
        <v>349</v>
      </c>
      <c r="B165" s="131"/>
      <c r="C165" s="131">
        <f>+('[1]N EERR UCAFE'!C165*P165)+((('[1]N EERR UCAFE'!C165*(100%-P165))/(1+TASAS!$B$9)))</f>
        <v>0</v>
      </c>
      <c r="D165" s="131">
        <f>+('[1]N EERR UCAFE'!D165*Q165)+((('[1]N EERR UCAFE'!D165*(100%-Q165))/(1+TASAS!$C$9)))</f>
        <v>0</v>
      </c>
      <c r="E165" s="131">
        <f>+('[1]N EERR UCAFE'!E165*R165)+((('[1]N EERR UCAFE'!E165*(100%-R165))/(1+TASAS!$D$9)))</f>
        <v>0</v>
      </c>
      <c r="F165" s="131">
        <f>+('[1]N EERR UCAFE'!F165*S165)+((('[1]N EERR UCAFE'!F165*(100%-S165))/(1+TASAS!$E$9)))</f>
        <v>0</v>
      </c>
      <c r="G165" s="131">
        <f>+('[1]N EERR UCAFE'!G165*T165)+((('[1]N EERR UCAFE'!G165*(100%-T165))/(1+TASAS!$F$9)))</f>
        <v>0</v>
      </c>
      <c r="H165" s="131">
        <f>+('[1]N EERR UCAFE'!H165*U165)+((('[1]N EERR UCAFE'!H165*(100%-U165))/(1+TASAS!$G$9)))</f>
        <v>0</v>
      </c>
      <c r="I165" s="131">
        <f>+('[1]N EERR UCAFE'!I165*V165)+((('[1]N EERR UCAFE'!I165*(100%-V165))/(1+TASAS!$H$9)))</f>
        <v>0</v>
      </c>
      <c r="J165" s="131">
        <f>+('[1]N EERR UCAFE'!J165*W165)+((('[1]N EERR UCAFE'!J165*(100%-W165))/(1+TASAS!$I$9)))</f>
        <v>0</v>
      </c>
      <c r="K165" s="131">
        <f>+('[1]N EERR UCAFE'!K165*X165)+((('[1]N EERR UCAFE'!K165*(100%-X165))/(1+TASAS!$J$9)))</f>
        <v>0</v>
      </c>
      <c r="L165" s="131">
        <f>+('[1]N EERR UCAFE'!L165*Y165)+((('[1]N EERR UCAFE'!L165*(100%-Y165))/(1+TASAS!$K$9)))</f>
        <v>0</v>
      </c>
      <c r="M165" s="131">
        <f>+('[1]N EERR UCAFE'!M165*Z165)+((('[1]N EERR UCAFE'!M165*(100%-Z165))/(1+TASAS!$L$9)))</f>
        <v>0</v>
      </c>
      <c r="N165" s="131">
        <f>+('[1]N EERR UCAFE'!N165*AA165)+((('[1]N EERR UCAFE'!N165*(100%-AA165))/(1+TASAS!$M$9)))</f>
        <v>0</v>
      </c>
      <c r="O165" s="194">
        <f t="shared" si="19"/>
        <v>0</v>
      </c>
      <c r="P165" s="303">
        <v>1</v>
      </c>
      <c r="Q165" s="303">
        <v>1</v>
      </c>
      <c r="R165" s="303">
        <v>1</v>
      </c>
      <c r="S165" s="303">
        <v>1</v>
      </c>
      <c r="T165" s="303">
        <v>1</v>
      </c>
      <c r="U165" s="303">
        <v>1</v>
      </c>
      <c r="V165" s="303">
        <v>1</v>
      </c>
      <c r="W165" s="303">
        <v>1</v>
      </c>
      <c r="X165" s="303">
        <v>1</v>
      </c>
      <c r="Y165" s="303">
        <v>1</v>
      </c>
      <c r="Z165" s="303">
        <v>1</v>
      </c>
      <c r="AA165" s="303">
        <v>1</v>
      </c>
    </row>
    <row r="166" spans="1:27" outlineLevel="2" x14ac:dyDescent="0.3">
      <c r="A166" s="203" t="s">
        <v>350</v>
      </c>
      <c r="B166" s="131"/>
      <c r="C166" s="131">
        <f>+('[1]N EERR UCAFE'!C166*P166)+((('[1]N EERR UCAFE'!C166*(100%-P166))/(1+TASAS!$B$9)))</f>
        <v>0</v>
      </c>
      <c r="D166" s="131">
        <f>+('[1]N EERR UCAFE'!D166*Q166)+((('[1]N EERR UCAFE'!D166*(100%-Q166))/(1+TASAS!$C$9)))</f>
        <v>0</v>
      </c>
      <c r="E166" s="131">
        <f>+('[1]N EERR UCAFE'!E166*R166)+((('[1]N EERR UCAFE'!E166*(100%-R166))/(1+TASAS!$D$9)))</f>
        <v>0</v>
      </c>
      <c r="F166" s="131">
        <f>+('[1]N EERR UCAFE'!F166*S166)+((('[1]N EERR UCAFE'!F166*(100%-S166))/(1+TASAS!$E$9)))</f>
        <v>0</v>
      </c>
      <c r="G166" s="131">
        <f>+('[1]N EERR UCAFE'!G166*T166)+((('[1]N EERR UCAFE'!G166*(100%-T166))/(1+TASAS!$F$9)))</f>
        <v>0</v>
      </c>
      <c r="H166" s="131">
        <f>+('[1]N EERR UCAFE'!H166*U166)+((('[1]N EERR UCAFE'!H166*(100%-U166))/(1+TASAS!$G$9)))</f>
        <v>0</v>
      </c>
      <c r="I166" s="131">
        <f>+('[1]N EERR UCAFE'!I166*V166)+((('[1]N EERR UCAFE'!I166*(100%-V166))/(1+TASAS!$H$9)))</f>
        <v>0</v>
      </c>
      <c r="J166" s="131">
        <f>+('[1]N EERR UCAFE'!J166*W166)+((('[1]N EERR UCAFE'!J166*(100%-W166))/(1+TASAS!$I$9)))</f>
        <v>0</v>
      </c>
      <c r="K166" s="131">
        <f>+('[1]N EERR UCAFE'!K166*X166)+((('[1]N EERR UCAFE'!K166*(100%-X166))/(1+TASAS!$J$9)))</f>
        <v>0</v>
      </c>
      <c r="L166" s="131">
        <f>+('[1]N EERR UCAFE'!L166*Y166)+((('[1]N EERR UCAFE'!L166*(100%-Y166))/(1+TASAS!$K$9)))</f>
        <v>0</v>
      </c>
      <c r="M166" s="131">
        <f>+('[1]N EERR UCAFE'!M166*Z166)+((('[1]N EERR UCAFE'!M166*(100%-Z166))/(1+TASAS!$L$9)))</f>
        <v>0</v>
      </c>
      <c r="N166" s="131">
        <f>+('[1]N EERR UCAFE'!N166*AA166)+((('[1]N EERR UCAFE'!N166*(100%-AA166))/(1+TASAS!$M$9)))</f>
        <v>0</v>
      </c>
      <c r="O166" s="194">
        <f t="shared" si="19"/>
        <v>0</v>
      </c>
      <c r="P166" s="303">
        <v>0</v>
      </c>
      <c r="Q166" s="303">
        <v>0</v>
      </c>
      <c r="R166" s="303">
        <v>0</v>
      </c>
      <c r="S166" s="303">
        <v>0</v>
      </c>
      <c r="T166" s="303">
        <v>0</v>
      </c>
      <c r="U166" s="303">
        <v>0</v>
      </c>
      <c r="V166" s="303">
        <v>0</v>
      </c>
      <c r="W166" s="303">
        <v>0</v>
      </c>
      <c r="X166" s="303">
        <v>0</v>
      </c>
      <c r="Y166" s="303">
        <v>0</v>
      </c>
      <c r="Z166" s="303">
        <v>0</v>
      </c>
      <c r="AA166" s="303">
        <v>0</v>
      </c>
    </row>
    <row r="167" spans="1:27" outlineLevel="2" x14ac:dyDescent="0.3">
      <c r="A167" s="203" t="s">
        <v>351</v>
      </c>
      <c r="B167" s="131"/>
      <c r="C167" s="131">
        <f>+('[1]N EERR UCAFE'!C167*P167)+((('[1]N EERR UCAFE'!C167*(100%-P167))/(1+TASAS!$B$9)))</f>
        <v>0</v>
      </c>
      <c r="D167" s="131">
        <f>+('[1]N EERR UCAFE'!D167*Q167)+((('[1]N EERR UCAFE'!D167*(100%-Q167))/(1+TASAS!$C$9)))</f>
        <v>0</v>
      </c>
      <c r="E167" s="131">
        <f>+('[1]N EERR UCAFE'!E167*R167)+((('[1]N EERR UCAFE'!E167*(100%-R167))/(1+TASAS!$D$9)))</f>
        <v>0</v>
      </c>
      <c r="F167" s="131">
        <f>+('[1]N EERR UCAFE'!F167*S167)+((('[1]N EERR UCAFE'!F167*(100%-S167))/(1+TASAS!$E$9)))</f>
        <v>0</v>
      </c>
      <c r="G167" s="131">
        <f>+('[1]N EERR UCAFE'!G167*T167)+((('[1]N EERR UCAFE'!G167*(100%-T167))/(1+TASAS!$F$9)))</f>
        <v>0</v>
      </c>
      <c r="H167" s="131">
        <f>+('[1]N EERR UCAFE'!H167*U167)+((('[1]N EERR UCAFE'!H167*(100%-U167))/(1+TASAS!$G$9)))</f>
        <v>0</v>
      </c>
      <c r="I167" s="131">
        <f>+('[1]N EERR UCAFE'!I167*V167)+((('[1]N EERR UCAFE'!I167*(100%-V167))/(1+TASAS!$H$9)))</f>
        <v>0</v>
      </c>
      <c r="J167" s="131">
        <f>+('[1]N EERR UCAFE'!J167*W167)+((('[1]N EERR UCAFE'!J167*(100%-W167))/(1+TASAS!$I$9)))</f>
        <v>0</v>
      </c>
      <c r="K167" s="131">
        <f>+('[1]N EERR UCAFE'!K167*X167)+((('[1]N EERR UCAFE'!K167*(100%-X167))/(1+TASAS!$J$9)))</f>
        <v>0</v>
      </c>
      <c r="L167" s="131">
        <f>+('[1]N EERR UCAFE'!L167*Y167)+((('[1]N EERR UCAFE'!L167*(100%-Y167))/(1+TASAS!$K$9)))</f>
        <v>0</v>
      </c>
      <c r="M167" s="131">
        <f>+('[1]N EERR UCAFE'!M167*Z167)+((('[1]N EERR UCAFE'!M167*(100%-Z167))/(1+TASAS!$L$9)))</f>
        <v>0</v>
      </c>
      <c r="N167" s="131">
        <f>+('[1]N EERR UCAFE'!N167*AA167)+((('[1]N EERR UCAFE'!N167*(100%-AA167))/(1+TASAS!$M$9)))</f>
        <v>0</v>
      </c>
      <c r="O167" s="194">
        <f t="shared" si="19"/>
        <v>0</v>
      </c>
      <c r="P167" s="303">
        <v>0</v>
      </c>
      <c r="Q167" s="303">
        <v>0</v>
      </c>
      <c r="R167" s="303">
        <v>0</v>
      </c>
      <c r="S167" s="303">
        <v>0</v>
      </c>
      <c r="T167" s="303">
        <v>0</v>
      </c>
      <c r="U167" s="303">
        <v>0</v>
      </c>
      <c r="V167" s="303">
        <v>0</v>
      </c>
      <c r="W167" s="303">
        <v>0</v>
      </c>
      <c r="X167" s="303">
        <v>0</v>
      </c>
      <c r="Y167" s="303">
        <v>0</v>
      </c>
      <c r="Z167" s="303">
        <v>0</v>
      </c>
      <c r="AA167" s="303">
        <v>0</v>
      </c>
    </row>
    <row r="168" spans="1:27" outlineLevel="2" x14ac:dyDescent="0.3">
      <c r="A168" s="203" t="s">
        <v>352</v>
      </c>
      <c r="B168" s="131"/>
      <c r="C168" s="131">
        <f>+('[1]N EERR UCAFE'!C168*P168)+((('[1]N EERR UCAFE'!C168*(100%-P168))/(1+TASAS!$B$9)))</f>
        <v>0</v>
      </c>
      <c r="D168" s="131">
        <f>+('[1]N EERR UCAFE'!D168*Q168)+((('[1]N EERR UCAFE'!D168*(100%-Q168))/(1+TASAS!$C$9)))</f>
        <v>0</v>
      </c>
      <c r="E168" s="131">
        <f>+('[1]N EERR UCAFE'!E168*R168)+((('[1]N EERR UCAFE'!E168*(100%-R168))/(1+TASAS!$D$9)))</f>
        <v>0</v>
      </c>
      <c r="F168" s="131">
        <f>+('[1]N EERR UCAFE'!F168*S168)+((('[1]N EERR UCAFE'!F168*(100%-S168))/(1+TASAS!$E$9)))</f>
        <v>0</v>
      </c>
      <c r="G168" s="131">
        <f>+('[1]N EERR UCAFE'!G168*T168)+((('[1]N EERR UCAFE'!G168*(100%-T168))/(1+TASAS!$F$9)))</f>
        <v>0</v>
      </c>
      <c r="H168" s="131">
        <f>+('[1]N EERR UCAFE'!H168*U168)+((('[1]N EERR UCAFE'!H168*(100%-U168))/(1+TASAS!$G$9)))</f>
        <v>0</v>
      </c>
      <c r="I168" s="131">
        <f>+('[1]N EERR UCAFE'!I168*V168)+((('[1]N EERR UCAFE'!I168*(100%-V168))/(1+TASAS!$H$9)))</f>
        <v>0</v>
      </c>
      <c r="J168" s="131">
        <f>+('[1]N EERR UCAFE'!J168*W168)+((('[1]N EERR UCAFE'!J168*(100%-W168))/(1+TASAS!$I$9)))</f>
        <v>0</v>
      </c>
      <c r="K168" s="131">
        <f>+('[1]N EERR UCAFE'!K168*X168)+((('[1]N EERR UCAFE'!K168*(100%-X168))/(1+TASAS!$J$9)))</f>
        <v>0</v>
      </c>
      <c r="L168" s="131">
        <f>+('[1]N EERR UCAFE'!L168*Y168)+((('[1]N EERR UCAFE'!L168*(100%-Y168))/(1+TASAS!$K$9)))</f>
        <v>0</v>
      </c>
      <c r="M168" s="131">
        <f>+('[1]N EERR UCAFE'!M168*Z168)+((('[1]N EERR UCAFE'!M168*(100%-Z168))/(1+TASAS!$L$9)))</f>
        <v>0</v>
      </c>
      <c r="N168" s="131">
        <f>+('[1]N EERR UCAFE'!N168*AA168)+((('[1]N EERR UCAFE'!N168*(100%-AA168))/(1+TASAS!$M$9)))</f>
        <v>0</v>
      </c>
      <c r="O168" s="194">
        <f t="shared" si="19"/>
        <v>0</v>
      </c>
      <c r="P168" s="303">
        <v>0</v>
      </c>
      <c r="Q168" s="303">
        <v>0</v>
      </c>
      <c r="R168" s="303">
        <v>0</v>
      </c>
      <c r="S168" s="303">
        <v>0</v>
      </c>
      <c r="T168" s="303">
        <v>0</v>
      </c>
      <c r="U168" s="303">
        <v>0</v>
      </c>
      <c r="V168" s="303">
        <v>0</v>
      </c>
      <c r="W168" s="303">
        <v>0</v>
      </c>
      <c r="X168" s="303">
        <v>0</v>
      </c>
      <c r="Y168" s="303">
        <v>0</v>
      </c>
      <c r="Z168" s="303">
        <v>0</v>
      </c>
      <c r="AA168" s="303">
        <v>0</v>
      </c>
    </row>
    <row r="169" spans="1:27" outlineLevel="2" x14ac:dyDescent="0.3">
      <c r="A169" s="203" t="s">
        <v>353</v>
      </c>
      <c r="B169" s="131"/>
      <c r="C169" s="131">
        <f>+('[1]N EERR UCAFE'!C169*P169)+((('[1]N EERR UCAFE'!C169*(100%-P169))/(1+TASAS!$B$9)))</f>
        <v>0</v>
      </c>
      <c r="D169" s="131">
        <f>+('[1]N EERR UCAFE'!D169*Q169)+((('[1]N EERR UCAFE'!D169*(100%-Q169))/(1+TASAS!$C$9)))</f>
        <v>0</v>
      </c>
      <c r="E169" s="131">
        <f>+('[1]N EERR UCAFE'!E169*R169)+((('[1]N EERR UCAFE'!E169*(100%-R169))/(1+TASAS!$D$9)))</f>
        <v>0</v>
      </c>
      <c r="F169" s="131">
        <f>+('[1]N EERR UCAFE'!F169*S169)+((('[1]N EERR UCAFE'!F169*(100%-S169))/(1+TASAS!$E$9)))</f>
        <v>0</v>
      </c>
      <c r="G169" s="131">
        <f>+('[1]N EERR UCAFE'!G169*T169)+((('[1]N EERR UCAFE'!G169*(100%-T169))/(1+TASAS!$F$9)))</f>
        <v>0</v>
      </c>
      <c r="H169" s="131">
        <f>+('[1]N EERR UCAFE'!H169*U169)+((('[1]N EERR UCAFE'!H169*(100%-U169))/(1+TASAS!$G$9)))</f>
        <v>0</v>
      </c>
      <c r="I169" s="131">
        <f>+('[1]N EERR UCAFE'!I169*V169)+((('[1]N EERR UCAFE'!I169*(100%-V169))/(1+TASAS!$H$9)))</f>
        <v>0</v>
      </c>
      <c r="J169" s="131">
        <f>+('[1]N EERR UCAFE'!J169*W169)+((('[1]N EERR UCAFE'!J169*(100%-W169))/(1+TASAS!$I$9)))</f>
        <v>0</v>
      </c>
      <c r="K169" s="131">
        <f>+('[1]N EERR UCAFE'!K169*X169)+((('[1]N EERR UCAFE'!K169*(100%-X169))/(1+TASAS!$J$9)))</f>
        <v>0</v>
      </c>
      <c r="L169" s="131">
        <f>+('[1]N EERR UCAFE'!L169*Y169)+((('[1]N EERR UCAFE'!L169*(100%-Y169))/(1+TASAS!$K$9)))</f>
        <v>0</v>
      </c>
      <c r="M169" s="131">
        <f>+('[1]N EERR UCAFE'!M169*Z169)+((('[1]N EERR UCAFE'!M169*(100%-Z169))/(1+TASAS!$L$9)))</f>
        <v>0</v>
      </c>
      <c r="N169" s="131">
        <f>+('[1]N EERR UCAFE'!N169*AA169)+((('[1]N EERR UCAFE'!N169*(100%-AA169))/(1+TASAS!$M$9)))</f>
        <v>0</v>
      </c>
      <c r="O169" s="194">
        <f t="shared" si="19"/>
        <v>0</v>
      </c>
      <c r="P169" s="303">
        <v>1</v>
      </c>
      <c r="Q169" s="303">
        <v>1</v>
      </c>
      <c r="R169" s="303">
        <v>1</v>
      </c>
      <c r="S169" s="303">
        <v>1</v>
      </c>
      <c r="T169" s="303">
        <v>1</v>
      </c>
      <c r="U169" s="303">
        <v>1</v>
      </c>
      <c r="V169" s="303">
        <v>1</v>
      </c>
      <c r="W169" s="303">
        <v>1</v>
      </c>
      <c r="X169" s="303">
        <v>1</v>
      </c>
      <c r="Y169" s="303">
        <v>1</v>
      </c>
      <c r="Z169" s="303">
        <v>1</v>
      </c>
      <c r="AA169" s="303">
        <v>1</v>
      </c>
    </row>
    <row r="170" spans="1:27" outlineLevel="2" x14ac:dyDescent="0.3">
      <c r="A170" s="203"/>
      <c r="B170" s="131"/>
      <c r="C170" s="131"/>
      <c r="D170" s="131"/>
      <c r="E170" s="131"/>
      <c r="F170" s="131"/>
      <c r="G170" s="131"/>
      <c r="H170" s="131"/>
      <c r="I170" s="131"/>
      <c r="J170" s="131"/>
      <c r="K170" s="131"/>
      <c r="L170" s="131"/>
      <c r="M170" s="131"/>
      <c r="N170" s="131"/>
      <c r="O170" s="194">
        <f t="shared" si="19"/>
        <v>0</v>
      </c>
      <c r="P170" s="303"/>
      <c r="Q170" s="303"/>
      <c r="R170" s="303"/>
      <c r="S170" s="303"/>
      <c r="T170" s="303"/>
      <c r="U170" s="303"/>
      <c r="V170" s="303"/>
      <c r="W170" s="303"/>
      <c r="X170" s="303"/>
      <c r="Y170" s="303"/>
      <c r="Z170" s="303"/>
      <c r="AA170" s="303"/>
    </row>
    <row r="171" spans="1:27" outlineLevel="2" x14ac:dyDescent="0.3">
      <c r="A171" s="203"/>
      <c r="B171" s="131"/>
      <c r="C171" s="131"/>
      <c r="D171" s="131"/>
      <c r="E171" s="131"/>
      <c r="F171" s="131"/>
      <c r="G171" s="131"/>
      <c r="H171" s="131"/>
      <c r="I171" s="131"/>
      <c r="J171" s="131"/>
      <c r="K171" s="131"/>
      <c r="L171" s="131"/>
      <c r="M171" s="131"/>
      <c r="N171" s="131"/>
      <c r="O171" s="194">
        <f t="shared" si="19"/>
        <v>0</v>
      </c>
      <c r="P171" s="303"/>
      <c r="Q171" s="303"/>
      <c r="R171" s="303"/>
      <c r="S171" s="303"/>
      <c r="T171" s="303"/>
      <c r="U171" s="303"/>
      <c r="V171" s="303"/>
      <c r="W171" s="303"/>
      <c r="X171" s="303"/>
      <c r="Y171" s="303"/>
      <c r="Z171" s="303"/>
      <c r="AA171" s="303"/>
    </row>
    <row r="172" spans="1:27" s="187" customFormat="1" ht="15.6" x14ac:dyDescent="0.3">
      <c r="A172" s="209" t="s">
        <v>82</v>
      </c>
      <c r="B172" s="186">
        <f>SUM(B173:B187)</f>
        <v>0</v>
      </c>
      <c r="C172" s="186">
        <f t="shared" ref="C172:N172" si="22">SUM(C173:C187)</f>
        <v>3.9979601547890176</v>
      </c>
      <c r="D172" s="186">
        <f t="shared" si="22"/>
        <v>0</v>
      </c>
      <c r="E172" s="186">
        <f t="shared" si="22"/>
        <v>0</v>
      </c>
      <c r="F172" s="186">
        <f t="shared" si="22"/>
        <v>0</v>
      </c>
      <c r="G172" s="186">
        <f t="shared" si="22"/>
        <v>6.4954888284494361</v>
      </c>
      <c r="H172" s="186">
        <f t="shared" si="22"/>
        <v>0</v>
      </c>
      <c r="I172" s="186">
        <f t="shared" si="22"/>
        <v>0</v>
      </c>
      <c r="J172" s="186">
        <f t="shared" si="22"/>
        <v>0</v>
      </c>
      <c r="K172" s="186">
        <f t="shared" si="22"/>
        <v>0</v>
      </c>
      <c r="L172" s="186">
        <f t="shared" si="22"/>
        <v>0</v>
      </c>
      <c r="M172" s="186">
        <f t="shared" si="22"/>
        <v>0</v>
      </c>
      <c r="N172" s="186">
        <f t="shared" si="22"/>
        <v>0</v>
      </c>
      <c r="O172" s="210">
        <f t="shared" ref="O172" si="23">SUM(O173:O187)</f>
        <v>10.493448983238453</v>
      </c>
      <c r="P172" s="305"/>
      <c r="Q172" s="305"/>
      <c r="R172" s="305"/>
      <c r="S172" s="305"/>
      <c r="T172" s="305"/>
      <c r="U172" s="305"/>
      <c r="V172" s="305"/>
      <c r="W172" s="305"/>
      <c r="X172" s="305"/>
      <c r="Y172" s="305"/>
      <c r="Z172" s="305"/>
      <c r="AA172" s="305"/>
    </row>
    <row r="173" spans="1:27" outlineLevel="1" x14ac:dyDescent="0.3">
      <c r="A173" s="203" t="s">
        <v>83</v>
      </c>
      <c r="B173" s="131"/>
      <c r="C173" s="131">
        <f>+('[1]N EERR UCAFE'!C173*P173)+((('[1]N EERR UCAFE'!C173*(100%-P173))/(1+TASAS!$B$9)))</f>
        <v>0</v>
      </c>
      <c r="D173" s="131">
        <f>+('[1]N EERR UCAFE'!D173*Q173)+((('[1]N EERR UCAFE'!D173*(100%-Q173))/(1+TASAS!$C$9)))</f>
        <v>0</v>
      </c>
      <c r="E173" s="131">
        <f>+('[1]N EERR UCAFE'!E173*R173)+((('[1]N EERR UCAFE'!E173*(100%-R173))/(1+TASAS!$D$9)))</f>
        <v>0</v>
      </c>
      <c r="F173" s="131">
        <f>+('[1]N EERR UCAFE'!F173*S173)+((('[1]N EERR UCAFE'!F173*(100%-S173))/(1+TASAS!$E$9)))</f>
        <v>0</v>
      </c>
      <c r="G173" s="131">
        <f>+('[1]N EERR UCAFE'!G173*T173)+((('[1]N EERR UCAFE'!G173*(100%-T173))/(1+TASAS!$F$9)))</f>
        <v>0</v>
      </c>
      <c r="H173" s="131">
        <f>+('[1]N EERR UCAFE'!H173*U173)+((('[1]N EERR UCAFE'!H173*(100%-U173))/(1+TASAS!$G$9)))</f>
        <v>0</v>
      </c>
      <c r="I173" s="131">
        <f>+('[1]N EERR UCAFE'!I173*V173)+((('[1]N EERR UCAFE'!I173*(100%-V173))/(1+TASAS!$H$9)))</f>
        <v>0</v>
      </c>
      <c r="J173" s="131">
        <f>+('[1]N EERR UCAFE'!J173*W173)+((('[1]N EERR UCAFE'!J173*(100%-W173))/(1+TASAS!$I$9)))</f>
        <v>0</v>
      </c>
      <c r="K173" s="131">
        <f>+('[1]N EERR UCAFE'!K173*X173)+((('[1]N EERR UCAFE'!K173*(100%-X173))/(1+TASAS!$J$9)))</f>
        <v>0</v>
      </c>
      <c r="L173" s="131">
        <f>+('[1]N EERR UCAFE'!L173*Y173)+((('[1]N EERR UCAFE'!L173*(100%-Y173))/(1+TASAS!$K$9)))</f>
        <v>0</v>
      </c>
      <c r="M173" s="131">
        <f>+('[1]N EERR UCAFE'!M173*Z173)+((('[1]N EERR UCAFE'!M173*(100%-Z173))/(1+TASAS!$L$9)))</f>
        <v>0</v>
      </c>
      <c r="N173" s="131">
        <f>+('[1]N EERR UCAFE'!N173*AA173)+((('[1]N EERR UCAFE'!N173*(100%-AA173))/(1+TASAS!$M$9)))</f>
        <v>0</v>
      </c>
      <c r="O173" s="194">
        <f t="shared" si="19"/>
        <v>0</v>
      </c>
      <c r="P173" s="303">
        <v>0</v>
      </c>
      <c r="Q173" s="303">
        <v>0</v>
      </c>
      <c r="R173" s="303">
        <v>0</v>
      </c>
      <c r="S173" s="303">
        <v>0</v>
      </c>
      <c r="T173" s="303">
        <v>0</v>
      </c>
      <c r="U173" s="303">
        <v>0</v>
      </c>
      <c r="V173" s="303">
        <v>0</v>
      </c>
      <c r="W173" s="303">
        <v>0</v>
      </c>
      <c r="X173" s="303">
        <v>0</v>
      </c>
      <c r="Y173" s="303">
        <v>0</v>
      </c>
      <c r="Z173" s="303">
        <v>0</v>
      </c>
      <c r="AA173" s="303">
        <v>0</v>
      </c>
    </row>
    <row r="174" spans="1:27" outlineLevel="1" x14ac:dyDescent="0.3">
      <c r="A174" s="203" t="s">
        <v>84</v>
      </c>
      <c r="B174" s="131"/>
      <c r="C174" s="131">
        <f>+('[1]N EERR UCAFE'!C174*P174)+((('[1]N EERR UCAFE'!C174*(100%-P174))/(1+TASAS!$B$9)))</f>
        <v>0</v>
      </c>
      <c r="D174" s="131">
        <f>+('[1]N EERR UCAFE'!D174*Q174)+((('[1]N EERR UCAFE'!D174*(100%-Q174))/(1+TASAS!$C$9)))</f>
        <v>0</v>
      </c>
      <c r="E174" s="131">
        <f>+('[1]N EERR UCAFE'!E174*R174)+((('[1]N EERR UCAFE'!E174*(100%-R174))/(1+TASAS!$D$9)))</f>
        <v>0</v>
      </c>
      <c r="F174" s="131">
        <f>+('[1]N EERR UCAFE'!F174*S174)+((('[1]N EERR UCAFE'!F174*(100%-S174))/(1+TASAS!$E$9)))</f>
        <v>0</v>
      </c>
      <c r="G174" s="131">
        <f>+('[1]N EERR UCAFE'!G174*T174)+((('[1]N EERR UCAFE'!G174*(100%-T174))/(1+TASAS!$F$9)))</f>
        <v>0</v>
      </c>
      <c r="H174" s="131">
        <f>+('[1]N EERR UCAFE'!H174*U174)+((('[1]N EERR UCAFE'!H174*(100%-U174))/(1+TASAS!$G$9)))</f>
        <v>0</v>
      </c>
      <c r="I174" s="131">
        <f>+('[1]N EERR UCAFE'!I174*V174)+((('[1]N EERR UCAFE'!I174*(100%-V174))/(1+TASAS!$H$9)))</f>
        <v>0</v>
      </c>
      <c r="J174" s="131">
        <f>+('[1]N EERR UCAFE'!J174*W174)+((('[1]N EERR UCAFE'!J174*(100%-W174))/(1+TASAS!$I$9)))</f>
        <v>0</v>
      </c>
      <c r="K174" s="131">
        <f>+('[1]N EERR UCAFE'!K174*X174)+((('[1]N EERR UCAFE'!K174*(100%-X174))/(1+TASAS!$J$9)))</f>
        <v>0</v>
      </c>
      <c r="L174" s="131">
        <f>+('[1]N EERR UCAFE'!L174*Y174)+((('[1]N EERR UCAFE'!L174*(100%-Y174))/(1+TASAS!$K$9)))</f>
        <v>0</v>
      </c>
      <c r="M174" s="131">
        <f>+('[1]N EERR UCAFE'!M174*Z174)+((('[1]N EERR UCAFE'!M174*(100%-Z174))/(1+TASAS!$L$9)))</f>
        <v>0</v>
      </c>
      <c r="N174" s="131">
        <f>+('[1]N EERR UCAFE'!N174*AA174)+((('[1]N EERR UCAFE'!N174*(100%-AA174))/(1+TASAS!$M$9)))</f>
        <v>0</v>
      </c>
      <c r="O174" s="194">
        <f t="shared" si="19"/>
        <v>0</v>
      </c>
      <c r="P174" s="303">
        <v>0</v>
      </c>
      <c r="Q174" s="303">
        <v>0</v>
      </c>
      <c r="R174" s="303">
        <v>0</v>
      </c>
      <c r="S174" s="303">
        <v>0</v>
      </c>
      <c r="T174" s="303">
        <v>0</v>
      </c>
      <c r="U174" s="303">
        <v>0</v>
      </c>
      <c r="V174" s="303">
        <v>0</v>
      </c>
      <c r="W174" s="303">
        <v>0</v>
      </c>
      <c r="X174" s="303">
        <v>0</v>
      </c>
      <c r="Y174" s="303">
        <v>0</v>
      </c>
      <c r="Z174" s="303">
        <v>0</v>
      </c>
      <c r="AA174" s="303">
        <v>0</v>
      </c>
    </row>
    <row r="175" spans="1:27" outlineLevel="1" x14ac:dyDescent="0.3">
      <c r="A175" s="203" t="s">
        <v>355</v>
      </c>
      <c r="B175" s="131"/>
      <c r="C175" s="131">
        <f>+('[1]N EERR UCAFE'!C175*P175)+((('[1]N EERR UCAFE'!C175*(100%-P175))/(1+TASAS!$B$9)))</f>
        <v>3.9979601547890176</v>
      </c>
      <c r="D175" s="131">
        <f>+('[1]N EERR UCAFE'!D175*Q175)+((('[1]N EERR UCAFE'!D175*(100%-Q175))/(1+TASAS!$C$9)))</f>
        <v>0</v>
      </c>
      <c r="E175" s="131">
        <f>+('[1]N EERR UCAFE'!E175*R175)+((('[1]N EERR UCAFE'!E175*(100%-R175))/(1+TASAS!$D$9)))</f>
        <v>0</v>
      </c>
      <c r="F175" s="131">
        <f>+('[1]N EERR UCAFE'!F175*S175)+((('[1]N EERR UCAFE'!F175*(100%-S175))/(1+TASAS!$E$9)))</f>
        <v>0</v>
      </c>
      <c r="G175" s="131">
        <f>+('[1]N EERR UCAFE'!G175*T175)+((('[1]N EERR UCAFE'!G175*(100%-T175))/(1+TASAS!$F$9)))</f>
        <v>0</v>
      </c>
      <c r="H175" s="131">
        <f>+('[1]N EERR UCAFE'!H175*U175)+((('[1]N EERR UCAFE'!H175*(100%-U175))/(1+TASAS!$G$9)))</f>
        <v>0</v>
      </c>
      <c r="I175" s="131">
        <f>+('[1]N EERR UCAFE'!I175*V175)+((('[1]N EERR UCAFE'!I175*(100%-V175))/(1+TASAS!$H$9)))</f>
        <v>0</v>
      </c>
      <c r="J175" s="131">
        <f>+('[1]N EERR UCAFE'!J175*W175)+((('[1]N EERR UCAFE'!J175*(100%-W175))/(1+TASAS!$I$9)))</f>
        <v>0</v>
      </c>
      <c r="K175" s="131">
        <f>+('[1]N EERR UCAFE'!K175*X175)+((('[1]N EERR UCAFE'!K175*(100%-X175))/(1+TASAS!$J$9)))</f>
        <v>0</v>
      </c>
      <c r="L175" s="131">
        <f>+('[1]N EERR UCAFE'!L175*Y175)+((('[1]N EERR UCAFE'!L175*(100%-Y175))/(1+TASAS!$K$9)))</f>
        <v>0</v>
      </c>
      <c r="M175" s="131">
        <f>+('[1]N EERR UCAFE'!M175*Z175)+((('[1]N EERR UCAFE'!M175*(100%-Z175))/(1+TASAS!$L$9)))</f>
        <v>0</v>
      </c>
      <c r="N175" s="131">
        <f>+('[1]N EERR UCAFE'!N175*AA175)+((('[1]N EERR UCAFE'!N175*(100%-AA175))/(1+TASAS!$M$9)))</f>
        <v>0</v>
      </c>
      <c r="O175" s="194">
        <f t="shared" si="19"/>
        <v>3.9979601547890176</v>
      </c>
      <c r="P175" s="303">
        <v>0</v>
      </c>
      <c r="Q175" s="303">
        <v>0</v>
      </c>
      <c r="R175" s="303">
        <v>0</v>
      </c>
      <c r="S175" s="303">
        <v>0</v>
      </c>
      <c r="T175" s="303">
        <v>0</v>
      </c>
      <c r="U175" s="303">
        <v>0</v>
      </c>
      <c r="V175" s="303">
        <v>0</v>
      </c>
      <c r="W175" s="303">
        <v>0</v>
      </c>
      <c r="X175" s="303">
        <v>0</v>
      </c>
      <c r="Y175" s="303">
        <v>0</v>
      </c>
      <c r="Z175" s="303">
        <v>0</v>
      </c>
      <c r="AA175" s="303">
        <v>0</v>
      </c>
    </row>
    <row r="176" spans="1:27" outlineLevel="1" x14ac:dyDescent="0.3">
      <c r="A176" s="203" t="s">
        <v>356</v>
      </c>
      <c r="B176" s="131"/>
      <c r="C176" s="131">
        <f>+('[1]N EERR UCAFE'!C176*P176)+((('[1]N EERR UCAFE'!C176*(100%-P176))/(1+TASAS!$B$9)))</f>
        <v>0</v>
      </c>
      <c r="D176" s="131">
        <f>+('[1]N EERR UCAFE'!D176*Q176)+((('[1]N EERR UCAFE'!D176*(100%-Q176))/(1+TASAS!$C$9)))</f>
        <v>0</v>
      </c>
      <c r="E176" s="131">
        <f>+('[1]N EERR UCAFE'!E176*R176)+((('[1]N EERR UCAFE'!E176*(100%-R176))/(1+TASAS!$D$9)))</f>
        <v>0</v>
      </c>
      <c r="F176" s="131">
        <f>+('[1]N EERR UCAFE'!F176*S176)+((('[1]N EERR UCAFE'!F176*(100%-S176))/(1+TASAS!$E$9)))</f>
        <v>0</v>
      </c>
      <c r="G176" s="131">
        <f>+('[1]N EERR UCAFE'!G176*T176)+((('[1]N EERR UCAFE'!G176*(100%-T176))/(1+TASAS!$F$9)))</f>
        <v>6.4954888284494361</v>
      </c>
      <c r="H176" s="131">
        <f>+('[1]N EERR UCAFE'!H176*U176)+((('[1]N EERR UCAFE'!H176*(100%-U176))/(1+TASAS!$G$9)))</f>
        <v>0</v>
      </c>
      <c r="I176" s="131">
        <f>+('[1]N EERR UCAFE'!I176*V176)+((('[1]N EERR UCAFE'!I176*(100%-V176))/(1+TASAS!$H$9)))</f>
        <v>0</v>
      </c>
      <c r="J176" s="131">
        <f>+('[1]N EERR UCAFE'!J176*W176)+((('[1]N EERR UCAFE'!J176*(100%-W176))/(1+TASAS!$I$9)))</f>
        <v>0</v>
      </c>
      <c r="K176" s="131">
        <f>+('[1]N EERR UCAFE'!K176*X176)+((('[1]N EERR UCAFE'!K176*(100%-X176))/(1+TASAS!$J$9)))</f>
        <v>0</v>
      </c>
      <c r="L176" s="131">
        <f>+('[1]N EERR UCAFE'!L176*Y176)+((('[1]N EERR UCAFE'!L176*(100%-Y176))/(1+TASAS!$K$9)))</f>
        <v>0</v>
      </c>
      <c r="M176" s="131">
        <f>+('[1]N EERR UCAFE'!M176*Z176)+((('[1]N EERR UCAFE'!M176*(100%-Z176))/(1+TASAS!$L$9)))</f>
        <v>0</v>
      </c>
      <c r="N176" s="131">
        <f>+('[1]N EERR UCAFE'!N176*AA176)+((('[1]N EERR UCAFE'!N176*(100%-AA176))/(1+TASAS!$M$9)))</f>
        <v>0</v>
      </c>
      <c r="O176" s="194">
        <f t="shared" si="19"/>
        <v>6.4954888284494361</v>
      </c>
      <c r="P176" s="303">
        <v>0</v>
      </c>
      <c r="Q176" s="303">
        <v>0</v>
      </c>
      <c r="R176" s="303">
        <v>0</v>
      </c>
      <c r="S176" s="303">
        <v>0</v>
      </c>
      <c r="T176" s="303">
        <v>0</v>
      </c>
      <c r="U176" s="303">
        <v>0</v>
      </c>
      <c r="V176" s="303">
        <v>0</v>
      </c>
      <c r="W176" s="303">
        <v>0</v>
      </c>
      <c r="X176" s="303">
        <v>0</v>
      </c>
      <c r="Y176" s="303">
        <v>0</v>
      </c>
      <c r="Z176" s="303">
        <v>0</v>
      </c>
      <c r="AA176" s="303">
        <v>0</v>
      </c>
    </row>
    <row r="177" spans="1:27" outlineLevel="1" x14ac:dyDescent="0.3">
      <c r="A177" s="203" t="s">
        <v>357</v>
      </c>
      <c r="B177" s="131"/>
      <c r="C177" s="131">
        <f>+('[1]N EERR UCAFE'!C177*P177)+((('[1]N EERR UCAFE'!C177*(100%-P177))/(1+TASAS!$B$9)))</f>
        <v>0</v>
      </c>
      <c r="D177" s="131">
        <f>+('[1]N EERR UCAFE'!D177*Q177)+((('[1]N EERR UCAFE'!D177*(100%-Q177))/(1+TASAS!$C$9)))</f>
        <v>0</v>
      </c>
      <c r="E177" s="131">
        <f>+('[1]N EERR UCAFE'!E177*R177)+((('[1]N EERR UCAFE'!E177*(100%-R177))/(1+TASAS!$D$9)))</f>
        <v>0</v>
      </c>
      <c r="F177" s="131">
        <f>+('[1]N EERR UCAFE'!F177*S177)+((('[1]N EERR UCAFE'!F177*(100%-S177))/(1+TASAS!$E$9)))</f>
        <v>0</v>
      </c>
      <c r="G177" s="131">
        <f>+('[1]N EERR UCAFE'!G177*T177)+((('[1]N EERR UCAFE'!G177*(100%-T177))/(1+TASAS!$F$9)))</f>
        <v>0</v>
      </c>
      <c r="H177" s="131">
        <f>+('[1]N EERR UCAFE'!H177*U177)+((('[1]N EERR UCAFE'!H177*(100%-U177))/(1+TASAS!$G$9)))</f>
        <v>0</v>
      </c>
      <c r="I177" s="131">
        <f>+('[1]N EERR UCAFE'!I177*V177)+((('[1]N EERR UCAFE'!I177*(100%-V177))/(1+TASAS!$H$9)))</f>
        <v>0</v>
      </c>
      <c r="J177" s="131">
        <f>+('[1]N EERR UCAFE'!J177*W177)+((('[1]N EERR UCAFE'!J177*(100%-W177))/(1+TASAS!$I$9)))</f>
        <v>0</v>
      </c>
      <c r="K177" s="131">
        <f>+('[1]N EERR UCAFE'!K177*X177)+((('[1]N EERR UCAFE'!K177*(100%-X177))/(1+TASAS!$J$9)))</f>
        <v>0</v>
      </c>
      <c r="L177" s="131">
        <f>+('[1]N EERR UCAFE'!L177*Y177)+((('[1]N EERR UCAFE'!L177*(100%-Y177))/(1+TASAS!$K$9)))</f>
        <v>0</v>
      </c>
      <c r="M177" s="131">
        <f>+('[1]N EERR UCAFE'!M177*Z177)+((('[1]N EERR UCAFE'!M177*(100%-Z177))/(1+TASAS!$L$9)))</f>
        <v>0</v>
      </c>
      <c r="N177" s="131">
        <f>+('[1]N EERR UCAFE'!N177*AA177)+((('[1]N EERR UCAFE'!N177*(100%-AA177))/(1+TASAS!$M$9)))</f>
        <v>0</v>
      </c>
      <c r="O177" s="194">
        <f t="shared" si="19"/>
        <v>0</v>
      </c>
      <c r="P177" s="303">
        <v>0</v>
      </c>
      <c r="Q177" s="303">
        <v>0</v>
      </c>
      <c r="R177" s="303">
        <v>0</v>
      </c>
      <c r="S177" s="303">
        <v>0</v>
      </c>
      <c r="T177" s="303">
        <v>0</v>
      </c>
      <c r="U177" s="303">
        <v>0</v>
      </c>
      <c r="V177" s="303">
        <v>0</v>
      </c>
      <c r="W177" s="303">
        <v>0</v>
      </c>
      <c r="X177" s="303">
        <v>0</v>
      </c>
      <c r="Y177" s="303">
        <v>0</v>
      </c>
      <c r="Z177" s="303">
        <v>0</v>
      </c>
      <c r="AA177" s="303">
        <v>0</v>
      </c>
    </row>
    <row r="178" spans="1:27" outlineLevel="1" x14ac:dyDescent="0.3">
      <c r="A178" s="203" t="s">
        <v>358</v>
      </c>
      <c r="B178" s="131"/>
      <c r="C178" s="131">
        <f>+('[1]N EERR UCAFE'!C178*P178)+((('[1]N EERR UCAFE'!C178*(100%-P178))/(1+TASAS!$B$9)))</f>
        <v>0</v>
      </c>
      <c r="D178" s="131">
        <f>+('[1]N EERR UCAFE'!D178*Q178)+((('[1]N EERR UCAFE'!D178*(100%-Q178))/(1+TASAS!$C$9)))</f>
        <v>0</v>
      </c>
      <c r="E178" s="131">
        <f>+('[1]N EERR UCAFE'!E178*R178)+((('[1]N EERR UCAFE'!E178*(100%-R178))/(1+TASAS!$D$9)))</f>
        <v>0</v>
      </c>
      <c r="F178" s="131">
        <f>+('[1]N EERR UCAFE'!F178*S178)+((('[1]N EERR UCAFE'!F178*(100%-S178))/(1+TASAS!$E$9)))</f>
        <v>0</v>
      </c>
      <c r="G178" s="131">
        <f>+('[1]N EERR UCAFE'!G178*T178)+((('[1]N EERR UCAFE'!G178*(100%-T178))/(1+TASAS!$F$9)))</f>
        <v>0</v>
      </c>
      <c r="H178" s="131">
        <f>+('[1]N EERR UCAFE'!H178*U178)+((('[1]N EERR UCAFE'!H178*(100%-U178))/(1+TASAS!$G$9)))</f>
        <v>0</v>
      </c>
      <c r="I178" s="131">
        <f>+('[1]N EERR UCAFE'!I178*V178)+((('[1]N EERR UCAFE'!I178*(100%-V178))/(1+TASAS!$H$9)))</f>
        <v>0</v>
      </c>
      <c r="J178" s="131">
        <f>+('[1]N EERR UCAFE'!J178*W178)+((('[1]N EERR UCAFE'!J178*(100%-W178))/(1+TASAS!$I$9)))</f>
        <v>0</v>
      </c>
      <c r="K178" s="131">
        <f>+('[1]N EERR UCAFE'!K178*X178)+((('[1]N EERR UCAFE'!K178*(100%-X178))/(1+TASAS!$J$9)))</f>
        <v>0</v>
      </c>
      <c r="L178" s="131">
        <f>+('[1]N EERR UCAFE'!L178*Y178)+((('[1]N EERR UCAFE'!L178*(100%-Y178))/(1+TASAS!$K$9)))</f>
        <v>0</v>
      </c>
      <c r="M178" s="131">
        <f>+('[1]N EERR UCAFE'!M178*Z178)+((('[1]N EERR UCAFE'!M178*(100%-Z178))/(1+TASAS!$L$9)))</f>
        <v>0</v>
      </c>
      <c r="N178" s="131">
        <f>+('[1]N EERR UCAFE'!N178*AA178)+((('[1]N EERR UCAFE'!N178*(100%-AA178))/(1+TASAS!$M$9)))</f>
        <v>0</v>
      </c>
      <c r="O178" s="194">
        <f t="shared" si="19"/>
        <v>0</v>
      </c>
      <c r="P178" s="303">
        <v>0</v>
      </c>
      <c r="Q178" s="303">
        <v>0</v>
      </c>
      <c r="R178" s="303">
        <v>0</v>
      </c>
      <c r="S178" s="303">
        <v>0</v>
      </c>
      <c r="T178" s="303">
        <v>0</v>
      </c>
      <c r="U178" s="303">
        <v>0</v>
      </c>
      <c r="V178" s="303">
        <v>0</v>
      </c>
      <c r="W178" s="303">
        <v>0</v>
      </c>
      <c r="X178" s="303">
        <v>0</v>
      </c>
      <c r="Y178" s="303">
        <v>0</v>
      </c>
      <c r="Z178" s="303">
        <v>0</v>
      </c>
      <c r="AA178" s="303">
        <v>0</v>
      </c>
    </row>
    <row r="179" spans="1:27" outlineLevel="1" x14ac:dyDescent="0.3">
      <c r="A179" s="203" t="s">
        <v>359</v>
      </c>
      <c r="B179" s="131"/>
      <c r="C179" s="131">
        <f>+('[1]N EERR UCAFE'!C179*P179)+((('[1]N EERR UCAFE'!C179*(100%-P179))/(1+TASAS!$B$9)))</f>
        <v>0</v>
      </c>
      <c r="D179" s="131">
        <f>+('[1]N EERR UCAFE'!D179*Q179)+((('[1]N EERR UCAFE'!D179*(100%-Q179))/(1+TASAS!$C$9)))</f>
        <v>0</v>
      </c>
      <c r="E179" s="131">
        <f>+('[1]N EERR UCAFE'!E179*R179)+((('[1]N EERR UCAFE'!E179*(100%-R179))/(1+TASAS!$D$9)))</f>
        <v>0</v>
      </c>
      <c r="F179" s="131">
        <f>+('[1]N EERR UCAFE'!F179*S179)+((('[1]N EERR UCAFE'!F179*(100%-S179))/(1+TASAS!$E$9)))</f>
        <v>0</v>
      </c>
      <c r="G179" s="131">
        <f>+('[1]N EERR UCAFE'!G179*T179)+((('[1]N EERR UCAFE'!G179*(100%-T179))/(1+TASAS!$F$9)))</f>
        <v>0</v>
      </c>
      <c r="H179" s="131">
        <f>+('[1]N EERR UCAFE'!H179*U179)+((('[1]N EERR UCAFE'!H179*(100%-U179))/(1+TASAS!$G$9)))</f>
        <v>0</v>
      </c>
      <c r="I179" s="131">
        <f>+('[1]N EERR UCAFE'!I179*V179)+((('[1]N EERR UCAFE'!I179*(100%-V179))/(1+TASAS!$H$9)))</f>
        <v>0</v>
      </c>
      <c r="J179" s="131">
        <f>+('[1]N EERR UCAFE'!J179*W179)+((('[1]N EERR UCAFE'!J179*(100%-W179))/(1+TASAS!$I$9)))</f>
        <v>0</v>
      </c>
      <c r="K179" s="131">
        <f>+('[1]N EERR UCAFE'!K179*X179)+((('[1]N EERR UCAFE'!K179*(100%-X179))/(1+TASAS!$J$9)))</f>
        <v>0</v>
      </c>
      <c r="L179" s="131">
        <f>+('[1]N EERR UCAFE'!L179*Y179)+((('[1]N EERR UCAFE'!L179*(100%-Y179))/(1+TASAS!$K$9)))</f>
        <v>0</v>
      </c>
      <c r="M179" s="131">
        <f>+('[1]N EERR UCAFE'!M179*Z179)+((('[1]N EERR UCAFE'!M179*(100%-Z179))/(1+TASAS!$L$9)))</f>
        <v>0</v>
      </c>
      <c r="N179" s="131">
        <f>+('[1]N EERR UCAFE'!N179*AA179)+((('[1]N EERR UCAFE'!N179*(100%-AA179))/(1+TASAS!$M$9)))</f>
        <v>0</v>
      </c>
      <c r="O179" s="194">
        <f t="shared" si="19"/>
        <v>0</v>
      </c>
      <c r="P179" s="303">
        <v>0</v>
      </c>
      <c r="Q179" s="303">
        <v>0</v>
      </c>
      <c r="R179" s="303">
        <v>0</v>
      </c>
      <c r="S179" s="303">
        <v>0</v>
      </c>
      <c r="T179" s="303">
        <v>0</v>
      </c>
      <c r="U179" s="303">
        <v>0</v>
      </c>
      <c r="V179" s="303">
        <v>0</v>
      </c>
      <c r="W179" s="303">
        <v>0</v>
      </c>
      <c r="X179" s="303">
        <v>0</v>
      </c>
      <c r="Y179" s="303">
        <v>0</v>
      </c>
      <c r="Z179" s="303">
        <v>0</v>
      </c>
      <c r="AA179" s="303">
        <v>0</v>
      </c>
    </row>
    <row r="180" spans="1:27" outlineLevel="1" x14ac:dyDescent="0.3">
      <c r="A180" s="203" t="s">
        <v>360</v>
      </c>
      <c r="B180" s="131"/>
      <c r="C180" s="131">
        <f>+('[1]N EERR UCAFE'!C180*P180)+((('[1]N EERR UCAFE'!C180*(100%-P180))/(1+TASAS!$B$9)))</f>
        <v>0</v>
      </c>
      <c r="D180" s="131">
        <f>+('[1]N EERR UCAFE'!D180*Q180)+((('[1]N EERR UCAFE'!D180*(100%-Q180))/(1+TASAS!$C$9)))</f>
        <v>0</v>
      </c>
      <c r="E180" s="131">
        <f>+('[1]N EERR UCAFE'!E180*R180)+((('[1]N EERR UCAFE'!E180*(100%-R180))/(1+TASAS!$D$9)))</f>
        <v>0</v>
      </c>
      <c r="F180" s="131">
        <f>+('[1]N EERR UCAFE'!F180*S180)+((('[1]N EERR UCAFE'!F180*(100%-S180))/(1+TASAS!$E$9)))</f>
        <v>0</v>
      </c>
      <c r="G180" s="131">
        <f>+('[1]N EERR UCAFE'!G180*T180)+((('[1]N EERR UCAFE'!G180*(100%-T180))/(1+TASAS!$F$9)))</f>
        <v>0</v>
      </c>
      <c r="H180" s="131">
        <f>+('[1]N EERR UCAFE'!H180*U180)+((('[1]N EERR UCAFE'!H180*(100%-U180))/(1+TASAS!$G$9)))</f>
        <v>0</v>
      </c>
      <c r="I180" s="131">
        <f>+('[1]N EERR UCAFE'!I180*V180)+((('[1]N EERR UCAFE'!I180*(100%-V180))/(1+TASAS!$H$9)))</f>
        <v>0</v>
      </c>
      <c r="J180" s="131">
        <f>+('[1]N EERR UCAFE'!J180*W180)+((('[1]N EERR UCAFE'!J180*(100%-W180))/(1+TASAS!$I$9)))</f>
        <v>0</v>
      </c>
      <c r="K180" s="131">
        <f>+('[1]N EERR UCAFE'!K180*X180)+((('[1]N EERR UCAFE'!K180*(100%-X180))/(1+TASAS!$J$9)))</f>
        <v>0</v>
      </c>
      <c r="L180" s="131">
        <f>+('[1]N EERR UCAFE'!L180*Y180)+((('[1]N EERR UCAFE'!L180*(100%-Y180))/(1+TASAS!$K$9)))</f>
        <v>0</v>
      </c>
      <c r="M180" s="131">
        <f>+('[1]N EERR UCAFE'!M180*Z180)+((('[1]N EERR UCAFE'!M180*(100%-Z180))/(1+TASAS!$L$9)))</f>
        <v>0</v>
      </c>
      <c r="N180" s="131">
        <f>+('[1]N EERR UCAFE'!N180*AA180)+((('[1]N EERR UCAFE'!N180*(100%-AA180))/(1+TASAS!$M$9)))</f>
        <v>0</v>
      </c>
      <c r="O180" s="194">
        <f t="shared" si="19"/>
        <v>0</v>
      </c>
      <c r="P180" s="303">
        <v>1</v>
      </c>
      <c r="Q180" s="303">
        <v>1</v>
      </c>
      <c r="R180" s="303">
        <v>1</v>
      </c>
      <c r="S180" s="303">
        <v>1</v>
      </c>
      <c r="T180" s="303">
        <v>1</v>
      </c>
      <c r="U180" s="303">
        <v>1</v>
      </c>
      <c r="V180" s="303">
        <v>1</v>
      </c>
      <c r="W180" s="303">
        <v>1</v>
      </c>
      <c r="X180" s="303">
        <v>1</v>
      </c>
      <c r="Y180" s="303">
        <v>1</v>
      </c>
      <c r="Z180" s="303">
        <v>1</v>
      </c>
      <c r="AA180" s="303">
        <v>1</v>
      </c>
    </row>
    <row r="181" spans="1:27" outlineLevel="1" x14ac:dyDescent="0.3">
      <c r="A181" s="203" t="s">
        <v>361</v>
      </c>
      <c r="B181" s="131"/>
      <c r="C181" s="131">
        <f>+('[1]N EERR UCAFE'!C181*P181)+((('[1]N EERR UCAFE'!C181*(100%-P181))/(1+TASAS!$B$9)))</f>
        <v>0</v>
      </c>
      <c r="D181" s="131">
        <f>+('[1]N EERR UCAFE'!D181*Q181)+((('[1]N EERR UCAFE'!D181*(100%-Q181))/(1+TASAS!$C$9)))</f>
        <v>0</v>
      </c>
      <c r="E181" s="131">
        <f>+('[1]N EERR UCAFE'!E181*R181)+((('[1]N EERR UCAFE'!E181*(100%-R181))/(1+TASAS!$D$9)))</f>
        <v>0</v>
      </c>
      <c r="F181" s="131">
        <f>+('[1]N EERR UCAFE'!F181*S181)+((('[1]N EERR UCAFE'!F181*(100%-S181))/(1+TASAS!$E$9)))</f>
        <v>0</v>
      </c>
      <c r="G181" s="131">
        <f>+('[1]N EERR UCAFE'!G181*T181)+((('[1]N EERR UCAFE'!G181*(100%-T181))/(1+TASAS!$F$9)))</f>
        <v>0</v>
      </c>
      <c r="H181" s="131">
        <f>+('[1]N EERR UCAFE'!H181*U181)+((('[1]N EERR UCAFE'!H181*(100%-U181))/(1+TASAS!$G$9)))</f>
        <v>0</v>
      </c>
      <c r="I181" s="131">
        <f>+('[1]N EERR UCAFE'!I181*V181)+((('[1]N EERR UCAFE'!I181*(100%-V181))/(1+TASAS!$H$9)))</f>
        <v>0</v>
      </c>
      <c r="J181" s="131">
        <f>+('[1]N EERR UCAFE'!J181*W181)+((('[1]N EERR UCAFE'!J181*(100%-W181))/(1+TASAS!$I$9)))</f>
        <v>0</v>
      </c>
      <c r="K181" s="131">
        <f>+('[1]N EERR UCAFE'!K181*X181)+((('[1]N EERR UCAFE'!K181*(100%-X181))/(1+TASAS!$J$9)))</f>
        <v>0</v>
      </c>
      <c r="L181" s="131">
        <f>+('[1]N EERR UCAFE'!L181*Y181)+((('[1]N EERR UCAFE'!L181*(100%-Y181))/(1+TASAS!$K$9)))</f>
        <v>0</v>
      </c>
      <c r="M181" s="131">
        <f>+('[1]N EERR UCAFE'!M181*Z181)+((('[1]N EERR UCAFE'!M181*(100%-Z181))/(1+TASAS!$L$9)))</f>
        <v>0</v>
      </c>
      <c r="N181" s="131">
        <f>+('[1]N EERR UCAFE'!N181*AA181)+((('[1]N EERR UCAFE'!N181*(100%-AA181))/(1+TASAS!$M$9)))</f>
        <v>0</v>
      </c>
      <c r="O181" s="194">
        <f t="shared" si="19"/>
        <v>0</v>
      </c>
      <c r="P181" s="303">
        <v>0</v>
      </c>
      <c r="Q181" s="303">
        <v>0</v>
      </c>
      <c r="R181" s="303">
        <v>0</v>
      </c>
      <c r="S181" s="303">
        <v>0</v>
      </c>
      <c r="T181" s="303">
        <v>0</v>
      </c>
      <c r="U181" s="303">
        <v>0</v>
      </c>
      <c r="V181" s="303">
        <v>0</v>
      </c>
      <c r="W181" s="303">
        <v>0</v>
      </c>
      <c r="X181" s="303">
        <v>0</v>
      </c>
      <c r="Y181" s="303">
        <v>0</v>
      </c>
      <c r="Z181" s="303">
        <v>0</v>
      </c>
      <c r="AA181" s="303">
        <v>0</v>
      </c>
    </row>
    <row r="182" spans="1:27" outlineLevel="1" x14ac:dyDescent="0.3">
      <c r="A182" s="203" t="s">
        <v>87</v>
      </c>
      <c r="B182" s="131"/>
      <c r="C182" s="131">
        <f>+('[1]N EERR UCAFE'!C182*P182)+((('[1]N EERR UCAFE'!C182*(100%-P182))/(1+TASAS!$B$9)))</f>
        <v>0</v>
      </c>
      <c r="D182" s="131">
        <f>+('[1]N EERR UCAFE'!D182*Q182)+((('[1]N EERR UCAFE'!D182*(100%-Q182))/(1+TASAS!$C$9)))</f>
        <v>0</v>
      </c>
      <c r="E182" s="131">
        <f>+('[1]N EERR UCAFE'!E182*R182)+((('[1]N EERR UCAFE'!E182*(100%-R182))/(1+TASAS!$D$9)))</f>
        <v>0</v>
      </c>
      <c r="F182" s="131">
        <f>+('[1]N EERR UCAFE'!F182*S182)+((('[1]N EERR UCAFE'!F182*(100%-S182))/(1+TASAS!$E$9)))</f>
        <v>0</v>
      </c>
      <c r="G182" s="131">
        <f>+('[1]N EERR UCAFE'!G182*T182)+((('[1]N EERR UCAFE'!G182*(100%-T182))/(1+TASAS!$F$9)))</f>
        <v>0</v>
      </c>
      <c r="H182" s="131">
        <f>+('[1]N EERR UCAFE'!H182*U182)+((('[1]N EERR UCAFE'!H182*(100%-U182))/(1+TASAS!$G$9)))</f>
        <v>0</v>
      </c>
      <c r="I182" s="131">
        <f>+('[1]N EERR UCAFE'!I182*V182)+((('[1]N EERR UCAFE'!I182*(100%-V182))/(1+TASAS!$H$9)))</f>
        <v>0</v>
      </c>
      <c r="J182" s="131">
        <f>+('[1]N EERR UCAFE'!J182*W182)+((('[1]N EERR UCAFE'!J182*(100%-W182))/(1+TASAS!$I$9)))</f>
        <v>0</v>
      </c>
      <c r="K182" s="131">
        <f>+('[1]N EERR UCAFE'!K182*X182)+((('[1]N EERR UCAFE'!K182*(100%-X182))/(1+TASAS!$J$9)))</f>
        <v>0</v>
      </c>
      <c r="L182" s="131">
        <f>+('[1]N EERR UCAFE'!L182*Y182)+((('[1]N EERR UCAFE'!L182*(100%-Y182))/(1+TASAS!$K$9)))</f>
        <v>0</v>
      </c>
      <c r="M182" s="131">
        <f>+('[1]N EERR UCAFE'!M182*Z182)+((('[1]N EERR UCAFE'!M182*(100%-Z182))/(1+TASAS!$L$9)))</f>
        <v>0</v>
      </c>
      <c r="N182" s="131">
        <f>+('[1]N EERR UCAFE'!N182*AA182)+((('[1]N EERR UCAFE'!N182*(100%-AA182))/(1+TASAS!$M$9)))</f>
        <v>0</v>
      </c>
      <c r="O182" s="194">
        <f t="shared" si="19"/>
        <v>0</v>
      </c>
      <c r="P182" s="303">
        <v>0</v>
      </c>
      <c r="Q182" s="303">
        <v>0</v>
      </c>
      <c r="R182" s="303">
        <v>0</v>
      </c>
      <c r="S182" s="303">
        <v>0</v>
      </c>
      <c r="T182" s="303">
        <v>0</v>
      </c>
      <c r="U182" s="303">
        <v>0</v>
      </c>
      <c r="V182" s="303">
        <v>0</v>
      </c>
      <c r="W182" s="303">
        <v>0</v>
      </c>
      <c r="X182" s="303">
        <v>0</v>
      </c>
      <c r="Y182" s="303">
        <v>0</v>
      </c>
      <c r="Z182" s="303">
        <v>0</v>
      </c>
      <c r="AA182" s="303">
        <v>0</v>
      </c>
    </row>
    <row r="183" spans="1:27" outlineLevel="1" x14ac:dyDescent="0.3">
      <c r="A183" s="203" t="s">
        <v>88</v>
      </c>
      <c r="B183" s="131"/>
      <c r="C183" s="131">
        <f>+('[1]N EERR UCAFE'!C183*P183)+((('[1]N EERR UCAFE'!C183*(100%-P183))/(1+TASAS!$B$9)))</f>
        <v>0</v>
      </c>
      <c r="D183" s="131">
        <f>+('[1]N EERR UCAFE'!D183*Q183)+((('[1]N EERR UCAFE'!D183*(100%-Q183))/(1+TASAS!$C$9)))</f>
        <v>0</v>
      </c>
      <c r="E183" s="131">
        <f>+('[1]N EERR UCAFE'!E183*R183)+((('[1]N EERR UCAFE'!E183*(100%-R183))/(1+TASAS!$D$9)))</f>
        <v>0</v>
      </c>
      <c r="F183" s="131">
        <f>+('[1]N EERR UCAFE'!F183*S183)+((('[1]N EERR UCAFE'!F183*(100%-S183))/(1+TASAS!$E$9)))</f>
        <v>0</v>
      </c>
      <c r="G183" s="131">
        <f>+('[1]N EERR UCAFE'!G183*T183)+((('[1]N EERR UCAFE'!G183*(100%-T183))/(1+TASAS!$F$9)))</f>
        <v>0</v>
      </c>
      <c r="H183" s="131">
        <f>+('[1]N EERR UCAFE'!H183*U183)+((('[1]N EERR UCAFE'!H183*(100%-U183))/(1+TASAS!$G$9)))</f>
        <v>0</v>
      </c>
      <c r="I183" s="131">
        <f>+('[1]N EERR UCAFE'!I183*V183)+((('[1]N EERR UCAFE'!I183*(100%-V183))/(1+TASAS!$H$9)))</f>
        <v>0</v>
      </c>
      <c r="J183" s="131">
        <f>+('[1]N EERR UCAFE'!J183*W183)+((('[1]N EERR UCAFE'!J183*(100%-W183))/(1+TASAS!$I$9)))</f>
        <v>0</v>
      </c>
      <c r="K183" s="131">
        <f>+('[1]N EERR UCAFE'!K183*X183)+((('[1]N EERR UCAFE'!K183*(100%-X183))/(1+TASAS!$J$9)))</f>
        <v>0</v>
      </c>
      <c r="L183" s="131">
        <f>+('[1]N EERR UCAFE'!L183*Y183)+((('[1]N EERR UCAFE'!L183*(100%-Y183))/(1+TASAS!$K$9)))</f>
        <v>0</v>
      </c>
      <c r="M183" s="131">
        <f>+('[1]N EERR UCAFE'!M183*Z183)+((('[1]N EERR UCAFE'!M183*(100%-Z183))/(1+TASAS!$L$9)))</f>
        <v>0</v>
      </c>
      <c r="N183" s="131">
        <f>+('[1]N EERR UCAFE'!N183*AA183)+((('[1]N EERR UCAFE'!N183*(100%-AA183))/(1+TASAS!$M$9)))</f>
        <v>0</v>
      </c>
      <c r="O183" s="194">
        <f t="shared" si="19"/>
        <v>0</v>
      </c>
      <c r="P183" s="303">
        <v>0</v>
      </c>
      <c r="Q183" s="303">
        <v>0</v>
      </c>
      <c r="R183" s="303">
        <v>0</v>
      </c>
      <c r="S183" s="303">
        <v>0</v>
      </c>
      <c r="T183" s="303">
        <v>0</v>
      </c>
      <c r="U183" s="303">
        <v>0</v>
      </c>
      <c r="V183" s="303">
        <v>0</v>
      </c>
      <c r="W183" s="303">
        <v>0</v>
      </c>
      <c r="X183" s="303">
        <v>0</v>
      </c>
      <c r="Y183" s="303">
        <v>0</v>
      </c>
      <c r="Z183" s="303">
        <v>0</v>
      </c>
      <c r="AA183" s="303">
        <v>0</v>
      </c>
    </row>
    <row r="184" spans="1:27" outlineLevel="1" x14ac:dyDescent="0.3">
      <c r="A184" s="203" t="s">
        <v>89</v>
      </c>
      <c r="B184" s="131"/>
      <c r="C184" s="131">
        <f>+('[1]N EERR UCAFE'!C184*P184)+((('[1]N EERR UCAFE'!C184*(100%-P184))/(1+TASAS!$B$9)))</f>
        <v>0</v>
      </c>
      <c r="D184" s="131">
        <f>+('[1]N EERR UCAFE'!D184*Q184)+((('[1]N EERR UCAFE'!D184*(100%-Q184))/(1+TASAS!$C$9)))</f>
        <v>0</v>
      </c>
      <c r="E184" s="131">
        <f>+('[1]N EERR UCAFE'!E184*R184)+((('[1]N EERR UCAFE'!E184*(100%-R184))/(1+TASAS!$D$9)))</f>
        <v>0</v>
      </c>
      <c r="F184" s="131">
        <f>+('[1]N EERR UCAFE'!F184*S184)+((('[1]N EERR UCAFE'!F184*(100%-S184))/(1+TASAS!$E$9)))</f>
        <v>0</v>
      </c>
      <c r="G184" s="131">
        <f>+('[1]N EERR UCAFE'!G184*T184)+((('[1]N EERR UCAFE'!G184*(100%-T184))/(1+TASAS!$F$9)))</f>
        <v>0</v>
      </c>
      <c r="H184" s="131">
        <f>+('[1]N EERR UCAFE'!H184*U184)+((('[1]N EERR UCAFE'!H184*(100%-U184))/(1+TASAS!$G$9)))</f>
        <v>0</v>
      </c>
      <c r="I184" s="131">
        <f>+('[1]N EERR UCAFE'!I184*V184)+((('[1]N EERR UCAFE'!I184*(100%-V184))/(1+TASAS!$H$9)))</f>
        <v>0</v>
      </c>
      <c r="J184" s="131">
        <f>+('[1]N EERR UCAFE'!J184*W184)+((('[1]N EERR UCAFE'!J184*(100%-W184))/(1+TASAS!$I$9)))</f>
        <v>0</v>
      </c>
      <c r="K184" s="131">
        <f>+('[1]N EERR UCAFE'!K184*X184)+((('[1]N EERR UCAFE'!K184*(100%-X184))/(1+TASAS!$J$9)))</f>
        <v>0</v>
      </c>
      <c r="L184" s="131">
        <f>+('[1]N EERR UCAFE'!L184*Y184)+((('[1]N EERR UCAFE'!L184*(100%-Y184))/(1+TASAS!$K$9)))</f>
        <v>0</v>
      </c>
      <c r="M184" s="131">
        <f>+('[1]N EERR UCAFE'!M184*Z184)+((('[1]N EERR UCAFE'!M184*(100%-Z184))/(1+TASAS!$L$9)))</f>
        <v>0</v>
      </c>
      <c r="N184" s="131">
        <f>+('[1]N EERR UCAFE'!N184*AA184)+((('[1]N EERR UCAFE'!N184*(100%-AA184))/(1+TASAS!$M$9)))</f>
        <v>0</v>
      </c>
      <c r="O184" s="194">
        <f t="shared" si="19"/>
        <v>0</v>
      </c>
      <c r="P184" s="303">
        <v>0</v>
      </c>
      <c r="Q184" s="303">
        <v>0</v>
      </c>
      <c r="R184" s="303">
        <v>0</v>
      </c>
      <c r="S184" s="303">
        <v>0</v>
      </c>
      <c r="T184" s="303">
        <v>0</v>
      </c>
      <c r="U184" s="303">
        <v>0</v>
      </c>
      <c r="V184" s="303">
        <v>0</v>
      </c>
      <c r="W184" s="303">
        <v>0</v>
      </c>
      <c r="X184" s="303">
        <v>0</v>
      </c>
      <c r="Y184" s="303">
        <v>0</v>
      </c>
      <c r="Z184" s="303">
        <v>0</v>
      </c>
      <c r="AA184" s="303">
        <v>0</v>
      </c>
    </row>
    <row r="185" spans="1:27" outlineLevel="1" x14ac:dyDescent="0.3">
      <c r="A185" s="203" t="s">
        <v>362</v>
      </c>
      <c r="B185" s="131"/>
      <c r="C185" s="131">
        <f>+('[1]N EERR UCAFE'!C185*P185)+((('[1]N EERR UCAFE'!C185*(100%-P185))/(1+TASAS!$B$9)))</f>
        <v>0</v>
      </c>
      <c r="D185" s="131">
        <f>+('[1]N EERR UCAFE'!D185*Q185)+((('[1]N EERR UCAFE'!D185*(100%-Q185))/(1+TASAS!$C$9)))</f>
        <v>0</v>
      </c>
      <c r="E185" s="131">
        <f>+('[1]N EERR UCAFE'!E185*R185)+((('[1]N EERR UCAFE'!E185*(100%-R185))/(1+TASAS!$D$9)))</f>
        <v>0</v>
      </c>
      <c r="F185" s="131">
        <f>+('[1]N EERR UCAFE'!F185*S185)+((('[1]N EERR UCAFE'!F185*(100%-S185))/(1+TASAS!$E$9)))</f>
        <v>0</v>
      </c>
      <c r="G185" s="131">
        <f>+('[1]N EERR UCAFE'!G185*T185)+((('[1]N EERR UCAFE'!G185*(100%-T185))/(1+TASAS!$F$9)))</f>
        <v>0</v>
      </c>
      <c r="H185" s="131">
        <f>+('[1]N EERR UCAFE'!H185*U185)+((('[1]N EERR UCAFE'!H185*(100%-U185))/(1+TASAS!$G$9)))</f>
        <v>0</v>
      </c>
      <c r="I185" s="131">
        <f>+('[1]N EERR UCAFE'!I185*V185)+((('[1]N EERR UCAFE'!I185*(100%-V185))/(1+TASAS!$H$9)))</f>
        <v>0</v>
      </c>
      <c r="J185" s="131">
        <f>+('[1]N EERR UCAFE'!J185*W185)+((('[1]N EERR UCAFE'!J185*(100%-W185))/(1+TASAS!$I$9)))</f>
        <v>0</v>
      </c>
      <c r="K185" s="131">
        <f>+('[1]N EERR UCAFE'!K185*X185)+((('[1]N EERR UCAFE'!K185*(100%-X185))/(1+TASAS!$J$9)))</f>
        <v>0</v>
      </c>
      <c r="L185" s="131">
        <f>+('[1]N EERR UCAFE'!L185*Y185)+((('[1]N EERR UCAFE'!L185*(100%-Y185))/(1+TASAS!$K$9)))</f>
        <v>0</v>
      </c>
      <c r="M185" s="131">
        <f>+('[1]N EERR UCAFE'!M185*Z185)+((('[1]N EERR UCAFE'!M185*(100%-Z185))/(1+TASAS!$L$9)))</f>
        <v>0</v>
      </c>
      <c r="N185" s="131">
        <f>+('[1]N EERR UCAFE'!N185*AA185)+((('[1]N EERR UCAFE'!N185*(100%-AA185))/(1+TASAS!$M$9)))</f>
        <v>0</v>
      </c>
      <c r="O185" s="194">
        <f t="shared" si="19"/>
        <v>0</v>
      </c>
      <c r="P185" s="303">
        <v>1</v>
      </c>
      <c r="Q185" s="303">
        <v>1</v>
      </c>
      <c r="R185" s="303">
        <v>1</v>
      </c>
      <c r="S185" s="303">
        <v>1</v>
      </c>
      <c r="T185" s="303">
        <v>1</v>
      </c>
      <c r="U185" s="303">
        <v>1</v>
      </c>
      <c r="V185" s="303">
        <v>1</v>
      </c>
      <c r="W185" s="303">
        <v>1</v>
      </c>
      <c r="X185" s="303">
        <v>1</v>
      </c>
      <c r="Y185" s="303">
        <v>1</v>
      </c>
      <c r="Z185" s="303">
        <v>1</v>
      </c>
      <c r="AA185" s="303">
        <v>1</v>
      </c>
    </row>
    <row r="186" spans="1:27" outlineLevel="1" x14ac:dyDescent="0.3">
      <c r="A186" s="203"/>
      <c r="B186" s="131"/>
      <c r="C186" s="131">
        <f>+('[1]N EERR UCAFE'!C186*P186)+((('[1]N EERR UCAFE'!C186*(100%-P186))/(1+TASAS!$B$9)))</f>
        <v>0</v>
      </c>
      <c r="D186" s="131">
        <f>+('[1]N EERR UCAFE'!D186*Q186)+((('[1]N EERR UCAFE'!D186*(100%-Q186))/(1+TASAS!$C$9)))</f>
        <v>0</v>
      </c>
      <c r="E186" s="131">
        <f>+('[1]N EERR UCAFE'!E186*R186)+((('[1]N EERR UCAFE'!E186*(100%-R186))/(1+TASAS!$D$9)))</f>
        <v>0</v>
      </c>
      <c r="F186" s="131">
        <f>+('[1]N EERR UCAFE'!F186*S186)+((('[1]N EERR UCAFE'!F186*(100%-S186))/(1+TASAS!$E$9)))</f>
        <v>0</v>
      </c>
      <c r="G186" s="131">
        <f>+('[1]N EERR UCAFE'!G186*T186)+((('[1]N EERR UCAFE'!G186*(100%-T186))/(1+TASAS!$F$9)))</f>
        <v>0</v>
      </c>
      <c r="H186" s="131">
        <f>+('[1]N EERR UCAFE'!H186*U186)+((('[1]N EERR UCAFE'!H186*(100%-U186))/(1+TASAS!$G$9)))</f>
        <v>0</v>
      </c>
      <c r="I186" s="131">
        <f>+('[1]N EERR UCAFE'!I186*V186)+((('[1]N EERR UCAFE'!I186*(100%-V186))/(1+TASAS!$H$9)))</f>
        <v>0</v>
      </c>
      <c r="J186" s="131">
        <f>+('[1]N EERR UCAFE'!J186*W186)+((('[1]N EERR UCAFE'!J186*(100%-W186))/(1+TASAS!$I$9)))</f>
        <v>0</v>
      </c>
      <c r="K186" s="131">
        <f>+('[1]N EERR UCAFE'!K186*X186)+((('[1]N EERR UCAFE'!K186*(100%-X186))/(1+TASAS!$J$9)))</f>
        <v>0</v>
      </c>
      <c r="L186" s="131">
        <f>+('[1]N EERR UCAFE'!L186*Y186)+((('[1]N EERR UCAFE'!L186*(100%-Y186))/(1+TASAS!$K$9)))</f>
        <v>0</v>
      </c>
      <c r="M186" s="131">
        <f>+('[1]N EERR UCAFE'!M186*Z186)+((('[1]N EERR UCAFE'!M186*(100%-Z186))/(1+TASAS!$L$9)))</f>
        <v>0</v>
      </c>
      <c r="N186" s="131">
        <f>+('[1]N EERR UCAFE'!N186*AA186)+((('[1]N EERR UCAFE'!N186*(100%-AA186))/(1+TASAS!$M$9)))</f>
        <v>0</v>
      </c>
      <c r="O186" s="194">
        <f t="shared" si="19"/>
        <v>0</v>
      </c>
      <c r="P186" s="303"/>
      <c r="Q186" s="303"/>
      <c r="R186" s="303"/>
      <c r="S186" s="303"/>
      <c r="T186" s="303"/>
      <c r="U186" s="303"/>
      <c r="V186" s="303"/>
      <c r="W186" s="303"/>
      <c r="X186" s="303"/>
      <c r="Y186" s="303"/>
      <c r="Z186" s="303"/>
      <c r="AA186" s="303"/>
    </row>
    <row r="187" spans="1:27" outlineLevel="1" x14ac:dyDescent="0.3">
      <c r="A187" s="203"/>
      <c r="B187" s="131"/>
      <c r="C187" s="131"/>
      <c r="D187" s="131"/>
      <c r="E187" s="131"/>
      <c r="F187" s="131"/>
      <c r="G187" s="131"/>
      <c r="H187" s="131"/>
      <c r="I187" s="131"/>
      <c r="J187" s="131"/>
      <c r="K187" s="131"/>
      <c r="L187" s="131"/>
      <c r="M187" s="131"/>
      <c r="N187" s="131"/>
      <c r="O187" s="194">
        <f t="shared" si="19"/>
        <v>0</v>
      </c>
      <c r="P187" s="303"/>
      <c r="Q187" s="303"/>
      <c r="R187" s="303"/>
      <c r="S187" s="303"/>
      <c r="T187" s="303"/>
      <c r="U187" s="303"/>
      <c r="V187" s="303"/>
      <c r="W187" s="303"/>
      <c r="X187" s="303"/>
      <c r="Y187" s="303"/>
      <c r="Z187" s="303"/>
      <c r="AA187" s="303"/>
    </row>
    <row r="188" spans="1:27" s="187" customFormat="1" ht="15.6" x14ac:dyDescent="0.3">
      <c r="A188" s="209" t="s">
        <v>35</v>
      </c>
      <c r="B188" s="186">
        <f>SUM(B189:B192)</f>
        <v>0</v>
      </c>
      <c r="C188" s="186">
        <f t="shared" ref="C188:N188" si="24">SUM(C189:C192)</f>
        <v>0</v>
      </c>
      <c r="D188" s="186">
        <f t="shared" si="24"/>
        <v>0</v>
      </c>
      <c r="E188" s="186">
        <f t="shared" si="24"/>
        <v>0</v>
      </c>
      <c r="F188" s="186">
        <f t="shared" si="24"/>
        <v>0</v>
      </c>
      <c r="G188" s="186">
        <f t="shared" si="24"/>
        <v>0</v>
      </c>
      <c r="H188" s="186">
        <f t="shared" si="24"/>
        <v>0</v>
      </c>
      <c r="I188" s="186">
        <f t="shared" si="24"/>
        <v>0</v>
      </c>
      <c r="J188" s="186">
        <f t="shared" si="24"/>
        <v>0</v>
      </c>
      <c r="K188" s="186">
        <f t="shared" si="24"/>
        <v>0</v>
      </c>
      <c r="L188" s="186">
        <f t="shared" si="24"/>
        <v>0</v>
      </c>
      <c r="M188" s="186">
        <f t="shared" si="24"/>
        <v>0</v>
      </c>
      <c r="N188" s="186">
        <f t="shared" si="24"/>
        <v>0</v>
      </c>
      <c r="O188" s="210">
        <f t="shared" ref="O188" si="25">SUM(O189:O192)</f>
        <v>0</v>
      </c>
      <c r="P188" s="305"/>
      <c r="Q188" s="305"/>
      <c r="R188" s="305"/>
      <c r="S188" s="305"/>
      <c r="T188" s="305"/>
      <c r="U188" s="305"/>
      <c r="V188" s="305"/>
      <c r="W188" s="305"/>
      <c r="X188" s="305"/>
      <c r="Y188" s="305"/>
      <c r="Z188" s="305"/>
      <c r="AA188" s="305"/>
    </row>
    <row r="189" spans="1:27" outlineLevel="1" x14ac:dyDescent="0.3">
      <c r="A189" s="203" t="s">
        <v>363</v>
      </c>
      <c r="B189" s="131"/>
      <c r="C189" s="131">
        <f>+('[1]N EERR UCAFE'!C189*P189)+((('[1]N EERR UCAFE'!C189*(100%-P189))/(1+TASAS!$B$9)))</f>
        <v>0</v>
      </c>
      <c r="D189" s="131">
        <f>+('[1]N EERR UCAFE'!D189*Q189)+((('[1]N EERR UCAFE'!D189*(100%-Q189))/(1+TASAS!$C$9)))</f>
        <v>0</v>
      </c>
      <c r="E189" s="131">
        <f>+('[1]N EERR UCAFE'!E189*R189)+((('[1]N EERR UCAFE'!E189*(100%-R189))/(1+TASAS!$D$9)))</f>
        <v>0</v>
      </c>
      <c r="F189" s="131">
        <f>+('[1]N EERR UCAFE'!F189*S189)+((('[1]N EERR UCAFE'!F189*(100%-S189))/(1+TASAS!$E$9)))</f>
        <v>0</v>
      </c>
      <c r="G189" s="131">
        <f>+('[1]N EERR UCAFE'!G189*T189)+((('[1]N EERR UCAFE'!G189*(100%-T189))/(1+TASAS!$F$9)))</f>
        <v>0</v>
      </c>
      <c r="H189" s="131">
        <f>+('[1]N EERR UCAFE'!H189*U189)+((('[1]N EERR UCAFE'!H189*(100%-U189))/(1+TASAS!$G$9)))</f>
        <v>0</v>
      </c>
      <c r="I189" s="131">
        <f>+('[1]N EERR UCAFE'!I189*V189)+((('[1]N EERR UCAFE'!I189*(100%-V189))/(1+TASAS!$H$9)))</f>
        <v>0</v>
      </c>
      <c r="J189" s="131">
        <f>+('[1]N EERR UCAFE'!J189*W189)+((('[1]N EERR UCAFE'!J189*(100%-W189))/(1+TASAS!$I$9)))</f>
        <v>0</v>
      </c>
      <c r="K189" s="131">
        <f>+('[1]N EERR UCAFE'!K189*X189)+((('[1]N EERR UCAFE'!K189*(100%-X189))/(1+TASAS!$J$9)))</f>
        <v>0</v>
      </c>
      <c r="L189" s="131">
        <f>+('[1]N EERR UCAFE'!L189*Y189)+((('[1]N EERR UCAFE'!L189*(100%-Y189))/(1+TASAS!$K$9)))</f>
        <v>0</v>
      </c>
      <c r="M189" s="131">
        <f>+('[1]N EERR UCAFE'!M189*Z189)+((('[1]N EERR UCAFE'!M189*(100%-Z189))/(1+TASAS!$L$9)))</f>
        <v>0</v>
      </c>
      <c r="N189" s="131">
        <f>+('[1]N EERR UCAFE'!N189*AA189)+((('[1]N EERR UCAFE'!N189*(100%-AA189))/(1+TASAS!$M$9)))</f>
        <v>0</v>
      </c>
      <c r="O189" s="194">
        <f t="shared" si="19"/>
        <v>0</v>
      </c>
      <c r="P189" s="303">
        <v>1</v>
      </c>
      <c r="Q189" s="303">
        <v>1</v>
      </c>
      <c r="R189" s="303">
        <v>1</v>
      </c>
      <c r="S189" s="303">
        <v>1</v>
      </c>
      <c r="T189" s="303">
        <v>1</v>
      </c>
      <c r="U189" s="303">
        <v>1</v>
      </c>
      <c r="V189" s="303">
        <v>1</v>
      </c>
      <c r="W189" s="303">
        <v>1</v>
      </c>
      <c r="X189" s="303">
        <v>1</v>
      </c>
      <c r="Y189" s="303">
        <v>1</v>
      </c>
      <c r="Z189" s="303">
        <v>1</v>
      </c>
      <c r="AA189" s="303">
        <v>1</v>
      </c>
    </row>
    <row r="190" spans="1:27" outlineLevel="1" x14ac:dyDescent="0.3">
      <c r="A190" s="203" t="s">
        <v>364</v>
      </c>
      <c r="B190" s="131"/>
      <c r="C190" s="131">
        <f>+('[1]N EERR UCAFE'!C190*P190)+((('[1]N EERR UCAFE'!C190*(100%-P190))/(1+TASAS!$B$9)))</f>
        <v>0</v>
      </c>
      <c r="D190" s="131">
        <f>+('[1]N EERR UCAFE'!D190*Q190)+((('[1]N EERR UCAFE'!D190*(100%-Q190))/(1+TASAS!$C$9)))</f>
        <v>0</v>
      </c>
      <c r="E190" s="131">
        <f>+('[1]N EERR UCAFE'!E190*R190)+((('[1]N EERR UCAFE'!E190*(100%-R190))/(1+TASAS!$D$9)))</f>
        <v>0</v>
      </c>
      <c r="F190" s="131">
        <f>+('[1]N EERR UCAFE'!F190*S190)+((('[1]N EERR UCAFE'!F190*(100%-S190))/(1+TASAS!$E$9)))</f>
        <v>0</v>
      </c>
      <c r="G190" s="131">
        <f>+('[1]N EERR UCAFE'!G190*T190)+((('[1]N EERR UCAFE'!G190*(100%-T190))/(1+TASAS!$F$9)))</f>
        <v>0</v>
      </c>
      <c r="H190" s="131">
        <f>+('[1]N EERR UCAFE'!H190*U190)+((('[1]N EERR UCAFE'!H190*(100%-U190))/(1+TASAS!$G$9)))</f>
        <v>0</v>
      </c>
      <c r="I190" s="131">
        <f>+('[1]N EERR UCAFE'!I190*V190)+((('[1]N EERR UCAFE'!I190*(100%-V190))/(1+TASAS!$H$9)))</f>
        <v>0</v>
      </c>
      <c r="J190" s="131">
        <f>+('[1]N EERR UCAFE'!J190*W190)+((('[1]N EERR UCAFE'!J190*(100%-W190))/(1+TASAS!$I$9)))</f>
        <v>0</v>
      </c>
      <c r="K190" s="131">
        <f>+('[1]N EERR UCAFE'!K190*X190)+((('[1]N EERR UCAFE'!K190*(100%-X190))/(1+TASAS!$J$9)))</f>
        <v>0</v>
      </c>
      <c r="L190" s="131">
        <f>+('[1]N EERR UCAFE'!L190*Y190)+((('[1]N EERR UCAFE'!L190*(100%-Y190))/(1+TASAS!$K$9)))</f>
        <v>0</v>
      </c>
      <c r="M190" s="131">
        <f>+('[1]N EERR UCAFE'!M190*Z190)+((('[1]N EERR UCAFE'!M190*(100%-Z190))/(1+TASAS!$L$9)))</f>
        <v>0</v>
      </c>
      <c r="N190" s="131">
        <f>+('[1]N EERR UCAFE'!N190*AA190)+((('[1]N EERR UCAFE'!N190*(100%-AA190))/(1+TASAS!$M$9)))</f>
        <v>0</v>
      </c>
      <c r="O190" s="194">
        <f t="shared" si="19"/>
        <v>0</v>
      </c>
      <c r="P190" s="303">
        <v>1</v>
      </c>
      <c r="Q190" s="303">
        <v>1</v>
      </c>
      <c r="R190" s="303">
        <v>1</v>
      </c>
      <c r="S190" s="303">
        <v>1</v>
      </c>
      <c r="T190" s="303">
        <v>1</v>
      </c>
      <c r="U190" s="303">
        <v>1</v>
      </c>
      <c r="V190" s="303">
        <v>1</v>
      </c>
      <c r="W190" s="303">
        <v>1</v>
      </c>
      <c r="X190" s="303">
        <v>1</v>
      </c>
      <c r="Y190" s="303">
        <v>1</v>
      </c>
      <c r="Z190" s="303">
        <v>1</v>
      </c>
      <c r="AA190" s="303">
        <v>1</v>
      </c>
    </row>
    <row r="191" spans="1:27" outlineLevel="1" x14ac:dyDescent="0.3">
      <c r="A191" s="203" t="s">
        <v>365</v>
      </c>
      <c r="B191" s="131"/>
      <c r="C191" s="131">
        <f>+('[1]N EERR UCAFE'!C191*P191)+((('[1]N EERR UCAFE'!C191*(100%-P191))/(1+TASAS!$B$9)))</f>
        <v>0</v>
      </c>
      <c r="D191" s="131">
        <f>+('[1]N EERR UCAFE'!D191*Q191)+((('[1]N EERR UCAFE'!D191*(100%-Q191))/(1+TASAS!$C$9)))</f>
        <v>0</v>
      </c>
      <c r="E191" s="131">
        <f>+('[1]N EERR UCAFE'!E191*R191)+((('[1]N EERR UCAFE'!E191*(100%-R191))/(1+TASAS!$D$9)))</f>
        <v>0</v>
      </c>
      <c r="F191" s="131">
        <f>+('[1]N EERR UCAFE'!F191*S191)+((('[1]N EERR UCAFE'!F191*(100%-S191))/(1+TASAS!$E$9)))</f>
        <v>0</v>
      </c>
      <c r="G191" s="131">
        <f>+('[1]N EERR UCAFE'!G191*T191)+((('[1]N EERR UCAFE'!G191*(100%-T191))/(1+TASAS!$F$9)))</f>
        <v>0</v>
      </c>
      <c r="H191" s="131">
        <f>+('[1]N EERR UCAFE'!H191*U191)+((('[1]N EERR UCAFE'!H191*(100%-U191))/(1+TASAS!$G$9)))</f>
        <v>0</v>
      </c>
      <c r="I191" s="131">
        <f>+('[1]N EERR UCAFE'!I191*V191)+((('[1]N EERR UCAFE'!I191*(100%-V191))/(1+TASAS!$H$9)))</f>
        <v>0</v>
      </c>
      <c r="J191" s="131">
        <f>+('[1]N EERR UCAFE'!J191*W191)+((('[1]N EERR UCAFE'!J191*(100%-W191))/(1+TASAS!$I$9)))</f>
        <v>0</v>
      </c>
      <c r="K191" s="131">
        <f>+('[1]N EERR UCAFE'!K191*X191)+((('[1]N EERR UCAFE'!K191*(100%-X191))/(1+TASAS!$J$9)))</f>
        <v>0</v>
      </c>
      <c r="L191" s="131">
        <f>+('[1]N EERR UCAFE'!L191*Y191)+((('[1]N EERR UCAFE'!L191*(100%-Y191))/(1+TASAS!$K$9)))</f>
        <v>0</v>
      </c>
      <c r="M191" s="131">
        <f>+('[1]N EERR UCAFE'!M191*Z191)+((('[1]N EERR UCAFE'!M191*(100%-Z191))/(1+TASAS!$L$9)))</f>
        <v>0</v>
      </c>
      <c r="N191" s="131">
        <f>+('[1]N EERR UCAFE'!N191*AA191)+((('[1]N EERR UCAFE'!N191*(100%-AA191))/(1+TASAS!$M$9)))</f>
        <v>0</v>
      </c>
      <c r="O191" s="194">
        <f t="shared" si="19"/>
        <v>0</v>
      </c>
      <c r="P191" s="303">
        <v>1</v>
      </c>
      <c r="Q191" s="303">
        <v>1</v>
      </c>
      <c r="R191" s="303">
        <v>1</v>
      </c>
      <c r="S191" s="303">
        <v>1</v>
      </c>
      <c r="T191" s="303">
        <v>1</v>
      </c>
      <c r="U191" s="303">
        <v>1</v>
      </c>
      <c r="V191" s="303">
        <v>1</v>
      </c>
      <c r="W191" s="303">
        <v>1</v>
      </c>
      <c r="X191" s="303">
        <v>1</v>
      </c>
      <c r="Y191" s="303">
        <v>1</v>
      </c>
      <c r="Z191" s="303">
        <v>1</v>
      </c>
      <c r="AA191" s="303">
        <v>1</v>
      </c>
    </row>
    <row r="192" spans="1:27" s="3" customFormat="1" outlineLevel="1" x14ac:dyDescent="0.3">
      <c r="A192" s="211"/>
      <c r="B192" s="133"/>
      <c r="C192" s="133"/>
      <c r="D192" s="133"/>
      <c r="E192" s="133"/>
      <c r="F192" s="133"/>
      <c r="G192" s="133"/>
      <c r="H192" s="133"/>
      <c r="I192" s="133"/>
      <c r="J192" s="133"/>
      <c r="K192" s="133"/>
      <c r="L192" s="133"/>
      <c r="M192" s="133"/>
      <c r="N192" s="133"/>
      <c r="O192" s="206">
        <f t="shared" si="19"/>
        <v>0</v>
      </c>
      <c r="P192" s="304"/>
      <c r="Q192" s="304"/>
      <c r="R192" s="304"/>
      <c r="S192" s="304"/>
      <c r="T192" s="304"/>
      <c r="U192" s="304"/>
      <c r="V192" s="304"/>
      <c r="W192" s="304"/>
      <c r="X192" s="304"/>
      <c r="Y192" s="304"/>
      <c r="Z192" s="304"/>
      <c r="AA192" s="304"/>
    </row>
    <row r="193" spans="1:132" s="188" customFormat="1" ht="17.399999999999999" x14ac:dyDescent="0.35">
      <c r="A193" s="207" t="s">
        <v>102</v>
      </c>
      <c r="B193" s="189">
        <f>SUM(B194:B203)</f>
        <v>0</v>
      </c>
      <c r="C193" s="189">
        <f t="shared" ref="C193:N193" si="26">SUM(C194:C203)</f>
        <v>0</v>
      </c>
      <c r="D193" s="189">
        <f t="shared" si="26"/>
        <v>0</v>
      </c>
      <c r="E193" s="189">
        <f t="shared" si="26"/>
        <v>0</v>
      </c>
      <c r="F193" s="189">
        <f t="shared" si="26"/>
        <v>0</v>
      </c>
      <c r="G193" s="189">
        <f t="shared" si="26"/>
        <v>0</v>
      </c>
      <c r="H193" s="189">
        <f t="shared" si="26"/>
        <v>2.2291444103368532</v>
      </c>
      <c r="I193" s="189">
        <f t="shared" si="26"/>
        <v>0</v>
      </c>
      <c r="J193" s="189">
        <f t="shared" si="26"/>
        <v>0</v>
      </c>
      <c r="K193" s="189">
        <f t="shared" si="26"/>
        <v>0</v>
      </c>
      <c r="L193" s="189">
        <f t="shared" si="26"/>
        <v>0</v>
      </c>
      <c r="M193" s="189">
        <f t="shared" si="26"/>
        <v>0</v>
      </c>
      <c r="N193" s="189">
        <f t="shared" si="26"/>
        <v>0</v>
      </c>
      <c r="O193" s="208">
        <f t="shared" ref="O193" si="27">SUM(O194:O203)</f>
        <v>2.2291444103368532</v>
      </c>
      <c r="P193" s="310"/>
      <c r="Q193" s="310"/>
      <c r="R193" s="310"/>
      <c r="S193" s="310"/>
      <c r="T193" s="310"/>
      <c r="U193" s="310"/>
      <c r="V193" s="310"/>
      <c r="W193" s="310"/>
      <c r="X193" s="310"/>
      <c r="Y193" s="310"/>
      <c r="Z193" s="310"/>
      <c r="AA193" s="310"/>
    </row>
    <row r="194" spans="1:132" outlineLevel="1" x14ac:dyDescent="0.3">
      <c r="A194" s="202" t="s">
        <v>95</v>
      </c>
      <c r="B194" s="192"/>
      <c r="C194" s="131">
        <f>+('[1]N EERR UCAFE'!C194*P194)+((('[1]N EERR UCAFE'!C194*(100%-P194))/(1+TASAS!$B$9)))</f>
        <v>0</v>
      </c>
      <c r="D194" s="131">
        <f>+('[1]N EERR UCAFE'!D194*Q194)+((('[1]N EERR UCAFE'!D194*(100%-Q194))/(1+TASAS!$C$9)))</f>
        <v>0</v>
      </c>
      <c r="E194" s="131">
        <f>+('[1]N EERR UCAFE'!E194*R194)+((('[1]N EERR UCAFE'!E194*(100%-R194))/(1+TASAS!$D$9)))</f>
        <v>0</v>
      </c>
      <c r="F194" s="131">
        <f>+('[1]N EERR UCAFE'!F194*S194)+((('[1]N EERR UCAFE'!F194*(100%-S194))/(1+TASAS!$E$9)))</f>
        <v>0</v>
      </c>
      <c r="G194" s="131">
        <f>+('[1]N EERR UCAFE'!G194*T194)+((('[1]N EERR UCAFE'!G194*(100%-T194))/(1+TASAS!$F$9)))</f>
        <v>0</v>
      </c>
      <c r="H194" s="131">
        <f>+('[1]N EERR UCAFE'!H194*U194)+((('[1]N EERR UCAFE'!H194*(100%-U194))/(1+TASAS!$G$9)))</f>
        <v>2.2291444103368532</v>
      </c>
      <c r="I194" s="131">
        <f>+('[1]N EERR UCAFE'!I194*V194)+((('[1]N EERR UCAFE'!I194*(100%-V194))/(1+TASAS!$H$9)))</f>
        <v>0</v>
      </c>
      <c r="J194" s="131">
        <f>+('[1]N EERR UCAFE'!J194*W194)+((('[1]N EERR UCAFE'!J194*(100%-W194))/(1+TASAS!$I$9)))</f>
        <v>0</v>
      </c>
      <c r="K194" s="131">
        <f>+('[1]N EERR UCAFE'!K194*X194)+((('[1]N EERR UCAFE'!K194*(100%-X194))/(1+TASAS!$J$9)))</f>
        <v>0</v>
      </c>
      <c r="L194" s="131">
        <f>+('[1]N EERR UCAFE'!L194*Y194)+((('[1]N EERR UCAFE'!L194*(100%-Y194))/(1+TASAS!$K$9)))</f>
        <v>0</v>
      </c>
      <c r="M194" s="131">
        <f>+('[1]N EERR UCAFE'!M194*Z194)+((('[1]N EERR UCAFE'!M194*(100%-Z194))/(1+TASAS!$L$9)))</f>
        <v>0</v>
      </c>
      <c r="N194" s="131">
        <f>+('[1]N EERR UCAFE'!N194*AA194)+((('[1]N EERR UCAFE'!N194*(100%-AA194))/(1+TASAS!$M$9)))</f>
        <v>0</v>
      </c>
      <c r="O194" s="194">
        <f t="shared" si="19"/>
        <v>2.2291444103368532</v>
      </c>
      <c r="P194" s="303">
        <v>0</v>
      </c>
      <c r="Q194" s="303">
        <v>0</v>
      </c>
      <c r="R194" s="303">
        <v>0</v>
      </c>
      <c r="S194" s="303">
        <v>0</v>
      </c>
      <c r="T194" s="303">
        <v>0</v>
      </c>
      <c r="U194" s="303">
        <v>0</v>
      </c>
      <c r="V194" s="303">
        <v>0</v>
      </c>
      <c r="W194" s="303">
        <v>0</v>
      </c>
      <c r="X194" s="303">
        <v>0</v>
      </c>
      <c r="Y194" s="303">
        <v>0</v>
      </c>
      <c r="Z194" s="303">
        <v>0</v>
      </c>
      <c r="AA194" s="303">
        <v>0</v>
      </c>
    </row>
    <row r="195" spans="1:132" outlineLevel="1" x14ac:dyDescent="0.3">
      <c r="A195" s="202" t="s">
        <v>96</v>
      </c>
      <c r="B195" s="131"/>
      <c r="C195" s="131">
        <f>+('[1]N EERR UCAFE'!C195*P195)+((('[1]N EERR UCAFE'!C195*(100%-P195))/(1+TASAS!$B$9)))</f>
        <v>0</v>
      </c>
      <c r="D195" s="131">
        <f>+('[1]N EERR UCAFE'!D195*Q195)+((('[1]N EERR UCAFE'!D195*(100%-Q195))/(1+TASAS!$C$9)))</f>
        <v>0</v>
      </c>
      <c r="E195" s="131">
        <f>+('[1]N EERR UCAFE'!E195*R195)+((('[1]N EERR UCAFE'!E195*(100%-R195))/(1+TASAS!$D$9)))</f>
        <v>0</v>
      </c>
      <c r="F195" s="131">
        <f>+('[1]N EERR UCAFE'!F195*S195)+((('[1]N EERR UCAFE'!F195*(100%-S195))/(1+TASAS!$E$9)))</f>
        <v>0</v>
      </c>
      <c r="G195" s="131">
        <f>+('[1]N EERR UCAFE'!G195*T195)+((('[1]N EERR UCAFE'!G195*(100%-T195))/(1+TASAS!$F$9)))</f>
        <v>0</v>
      </c>
      <c r="H195" s="131">
        <f>+('[1]N EERR UCAFE'!H195*U195)+((('[1]N EERR UCAFE'!H195*(100%-U195))/(1+TASAS!$G$9)))</f>
        <v>0</v>
      </c>
      <c r="I195" s="131">
        <f>+('[1]N EERR UCAFE'!I195*V195)+((('[1]N EERR UCAFE'!I195*(100%-V195))/(1+TASAS!$H$9)))</f>
        <v>0</v>
      </c>
      <c r="J195" s="131">
        <f>+('[1]N EERR UCAFE'!J195*W195)+((('[1]N EERR UCAFE'!J195*(100%-W195))/(1+TASAS!$I$9)))</f>
        <v>0</v>
      </c>
      <c r="K195" s="131">
        <f>+('[1]N EERR UCAFE'!K195*X195)+((('[1]N EERR UCAFE'!K195*(100%-X195))/(1+TASAS!$J$9)))</f>
        <v>0</v>
      </c>
      <c r="L195" s="131">
        <f>+('[1]N EERR UCAFE'!L195*Y195)+((('[1]N EERR UCAFE'!L195*(100%-Y195))/(1+TASAS!$K$9)))</f>
        <v>0</v>
      </c>
      <c r="M195" s="131">
        <f>+('[1]N EERR UCAFE'!M195*Z195)+((('[1]N EERR UCAFE'!M195*(100%-Z195))/(1+TASAS!$L$9)))</f>
        <v>0</v>
      </c>
      <c r="N195" s="131">
        <f>+('[1]N EERR UCAFE'!N195*AA195)+((('[1]N EERR UCAFE'!N195*(100%-AA195))/(1+TASAS!$M$9)))</f>
        <v>0</v>
      </c>
      <c r="O195" s="194">
        <f t="shared" si="19"/>
        <v>0</v>
      </c>
      <c r="P195" s="303">
        <v>1</v>
      </c>
      <c r="Q195" s="303">
        <v>1</v>
      </c>
      <c r="R195" s="303">
        <v>1</v>
      </c>
      <c r="S195" s="303">
        <v>1</v>
      </c>
      <c r="T195" s="303">
        <v>1</v>
      </c>
      <c r="U195" s="303">
        <v>1</v>
      </c>
      <c r="V195" s="303">
        <v>1</v>
      </c>
      <c r="W195" s="303">
        <v>1</v>
      </c>
      <c r="X195" s="303">
        <v>1</v>
      </c>
      <c r="Y195" s="303">
        <v>1</v>
      </c>
      <c r="Z195" s="303">
        <v>1</v>
      </c>
      <c r="AA195" s="303">
        <v>1</v>
      </c>
    </row>
    <row r="196" spans="1:132" outlineLevel="1" x14ac:dyDescent="0.3">
      <c r="A196" s="202" t="s">
        <v>97</v>
      </c>
      <c r="B196" s="131"/>
      <c r="C196" s="131">
        <f>+('[1]N EERR UCAFE'!C196*P196)+((('[1]N EERR UCAFE'!C196*(100%-P196))/(1+TASAS!$B$9)))</f>
        <v>0</v>
      </c>
      <c r="D196" s="131">
        <f>+('[1]N EERR UCAFE'!D196*Q196)+((('[1]N EERR UCAFE'!D196*(100%-Q196))/(1+TASAS!$C$9)))</f>
        <v>0</v>
      </c>
      <c r="E196" s="131">
        <f>+('[1]N EERR UCAFE'!E196*R196)+((('[1]N EERR UCAFE'!E196*(100%-R196))/(1+TASAS!$D$9)))</f>
        <v>0</v>
      </c>
      <c r="F196" s="131">
        <f>+('[1]N EERR UCAFE'!F196*S196)+((('[1]N EERR UCAFE'!F196*(100%-S196))/(1+TASAS!$E$9)))</f>
        <v>0</v>
      </c>
      <c r="G196" s="131">
        <f>+('[1]N EERR UCAFE'!G196*T196)+((('[1]N EERR UCAFE'!G196*(100%-T196))/(1+TASAS!$F$9)))</f>
        <v>0</v>
      </c>
      <c r="H196" s="131">
        <f>+('[1]N EERR UCAFE'!H196*U196)+((('[1]N EERR UCAFE'!H196*(100%-U196))/(1+TASAS!$G$9)))</f>
        <v>0</v>
      </c>
      <c r="I196" s="131">
        <f>+('[1]N EERR UCAFE'!I196*V196)+((('[1]N EERR UCAFE'!I196*(100%-V196))/(1+TASAS!$H$9)))</f>
        <v>0</v>
      </c>
      <c r="J196" s="131">
        <f>+('[1]N EERR UCAFE'!J196*W196)+((('[1]N EERR UCAFE'!J196*(100%-W196))/(1+TASAS!$I$9)))</f>
        <v>0</v>
      </c>
      <c r="K196" s="131">
        <f>+('[1]N EERR UCAFE'!K196*X196)+((('[1]N EERR UCAFE'!K196*(100%-X196))/(1+TASAS!$J$9)))</f>
        <v>0</v>
      </c>
      <c r="L196" s="131">
        <f>+('[1]N EERR UCAFE'!L196*Y196)+((('[1]N EERR UCAFE'!L196*(100%-Y196))/(1+TASAS!$K$9)))</f>
        <v>0</v>
      </c>
      <c r="M196" s="131">
        <f>+('[1]N EERR UCAFE'!M196*Z196)+((('[1]N EERR UCAFE'!M196*(100%-Z196))/(1+TASAS!$L$9)))</f>
        <v>0</v>
      </c>
      <c r="N196" s="131">
        <f>+('[1]N EERR UCAFE'!N196*AA196)+((('[1]N EERR UCAFE'!N196*(100%-AA196))/(1+TASAS!$M$9)))</f>
        <v>0</v>
      </c>
      <c r="O196" s="194">
        <f t="shared" si="19"/>
        <v>0</v>
      </c>
      <c r="P196" s="303">
        <v>1</v>
      </c>
      <c r="Q196" s="303">
        <v>1</v>
      </c>
      <c r="R196" s="303">
        <v>1</v>
      </c>
      <c r="S196" s="303">
        <v>1</v>
      </c>
      <c r="T196" s="303">
        <v>1</v>
      </c>
      <c r="U196" s="303">
        <v>1</v>
      </c>
      <c r="V196" s="303">
        <v>1</v>
      </c>
      <c r="W196" s="303">
        <v>1</v>
      </c>
      <c r="X196" s="303">
        <v>1</v>
      </c>
      <c r="Y196" s="303">
        <v>1</v>
      </c>
      <c r="Z196" s="303">
        <v>1</v>
      </c>
      <c r="AA196" s="303">
        <v>1</v>
      </c>
    </row>
    <row r="197" spans="1:132" outlineLevel="1" x14ac:dyDescent="0.3">
      <c r="A197" s="202" t="s">
        <v>31</v>
      </c>
      <c r="B197" s="131"/>
      <c r="C197" s="131"/>
      <c r="D197" s="131"/>
      <c r="E197" s="131"/>
      <c r="F197" s="131"/>
      <c r="G197" s="131"/>
      <c r="H197" s="131"/>
      <c r="I197" s="131">
        <f>+('[1]N EERR UCAFE'!I197*V197)+((('[1]N EERR UCAFE'!I197*(100%-V197))/(1+TASAS!$H$9)))</f>
        <v>0</v>
      </c>
      <c r="J197" s="131">
        <f>+('[1]N EERR UCAFE'!J197*W197)+((('[1]N EERR UCAFE'!J197*(100%-W197))/(1+TASAS!$I$9)))</f>
        <v>0</v>
      </c>
      <c r="K197" s="131">
        <f>+('[1]N EERR UCAFE'!K197*X197)+((('[1]N EERR UCAFE'!K197*(100%-X197))/(1+TASAS!$J$9)))</f>
        <v>0</v>
      </c>
      <c r="L197" s="131">
        <f>+('[1]N EERR UCAFE'!L197*Y197)+((('[1]N EERR UCAFE'!L197*(100%-Y197))/(1+TASAS!$K$9)))</f>
        <v>0</v>
      </c>
      <c r="M197" s="131">
        <f>+('[1]N EERR UCAFE'!M197*Z197)+((('[1]N EERR UCAFE'!M197*(100%-Z197))/(1+TASAS!$L$9)))</f>
        <v>0</v>
      </c>
      <c r="N197" s="131">
        <f>+('[1]N EERR UCAFE'!N197*AA197)+((('[1]N EERR UCAFE'!N197*(100%-AA197))/(1+TASAS!$M$9)))</f>
        <v>0</v>
      </c>
      <c r="O197" s="194">
        <f t="shared" si="19"/>
        <v>0</v>
      </c>
      <c r="P197" s="303">
        <v>0</v>
      </c>
      <c r="Q197" s="303">
        <v>0</v>
      </c>
      <c r="R197" s="303">
        <v>0</v>
      </c>
      <c r="S197" s="303">
        <v>0</v>
      </c>
      <c r="T197" s="303">
        <v>0</v>
      </c>
      <c r="U197" s="303">
        <v>0</v>
      </c>
      <c r="V197" s="303">
        <v>0</v>
      </c>
      <c r="W197" s="303">
        <v>0</v>
      </c>
      <c r="X197" s="303">
        <v>0</v>
      </c>
      <c r="Y197" s="303">
        <v>0</v>
      </c>
      <c r="Z197" s="303">
        <v>0</v>
      </c>
      <c r="AA197" s="303">
        <v>0</v>
      </c>
    </row>
    <row r="198" spans="1:132" outlineLevel="1" x14ac:dyDescent="0.3">
      <c r="A198" s="202" t="s">
        <v>98</v>
      </c>
      <c r="B198" s="131"/>
      <c r="C198" s="131">
        <f>+('[1]N EERR UCAFE'!C198*P198)+((('[1]N EERR UCAFE'!C198*(100%-P198))/(1+TASAS!$B$9)))</f>
        <v>0</v>
      </c>
      <c r="D198" s="131">
        <f>+('[1]N EERR UCAFE'!D198*Q198)+((('[1]N EERR UCAFE'!D198*(100%-Q198))/(1+TASAS!$C$9)))</f>
        <v>0</v>
      </c>
      <c r="E198" s="131">
        <f>+('[1]N EERR UCAFE'!E198*R198)+((('[1]N EERR UCAFE'!E198*(100%-R198))/(1+TASAS!$D$9)))</f>
        <v>0</v>
      </c>
      <c r="F198" s="131">
        <f>+('[1]N EERR UCAFE'!F198*S198)+((('[1]N EERR UCAFE'!F198*(100%-S198))/(1+TASAS!$E$9)))</f>
        <v>0</v>
      </c>
      <c r="G198" s="131">
        <f>+('[1]N EERR UCAFE'!G198*T198)+((('[1]N EERR UCAFE'!G198*(100%-T198))/(1+TASAS!$F$9)))</f>
        <v>0</v>
      </c>
      <c r="H198" s="131">
        <f>+('[1]N EERR UCAFE'!H198*U198)+((('[1]N EERR UCAFE'!H198*(100%-U198))/(1+TASAS!$G$9)))</f>
        <v>0</v>
      </c>
      <c r="I198" s="131">
        <f>+('[1]N EERR UCAFE'!I198*V198)+((('[1]N EERR UCAFE'!I198*(100%-V198))/(1+TASAS!$H$9)))</f>
        <v>0</v>
      </c>
      <c r="J198" s="131">
        <f>+('[1]N EERR UCAFE'!J198*W198)+((('[1]N EERR UCAFE'!J198*(100%-W198))/(1+TASAS!$I$9)))</f>
        <v>0</v>
      </c>
      <c r="K198" s="131">
        <f>+('[1]N EERR UCAFE'!K198*X198)+((('[1]N EERR UCAFE'!K198*(100%-X198))/(1+TASAS!$J$9)))</f>
        <v>0</v>
      </c>
      <c r="L198" s="131">
        <f>+('[1]N EERR UCAFE'!L198*Y198)+((('[1]N EERR UCAFE'!L198*(100%-Y198))/(1+TASAS!$K$9)))</f>
        <v>0</v>
      </c>
      <c r="M198" s="131">
        <f>+('[1]N EERR UCAFE'!M198*Z198)+((('[1]N EERR UCAFE'!M198*(100%-Z198))/(1+TASAS!$L$9)))</f>
        <v>0</v>
      </c>
      <c r="N198" s="131">
        <f>+('[1]N EERR UCAFE'!N198*AA198)+((('[1]N EERR UCAFE'!N198*(100%-AA198))/(1+TASAS!$M$9)))</f>
        <v>0</v>
      </c>
      <c r="O198" s="194">
        <f t="shared" si="19"/>
        <v>0</v>
      </c>
      <c r="P198" s="303">
        <v>0</v>
      </c>
      <c r="Q198" s="303">
        <v>0</v>
      </c>
      <c r="R198" s="303">
        <v>0</v>
      </c>
      <c r="S198" s="303">
        <v>0</v>
      </c>
      <c r="T198" s="303">
        <v>0</v>
      </c>
      <c r="U198" s="303">
        <v>0</v>
      </c>
      <c r="V198" s="303">
        <v>0</v>
      </c>
      <c r="W198" s="303">
        <v>0</v>
      </c>
      <c r="X198" s="303">
        <v>0</v>
      </c>
      <c r="Y198" s="303">
        <v>0</v>
      </c>
      <c r="Z198" s="303">
        <v>0</v>
      </c>
      <c r="AA198" s="303">
        <v>0</v>
      </c>
    </row>
    <row r="199" spans="1:132" outlineLevel="1" x14ac:dyDescent="0.3">
      <c r="A199" s="202" t="s">
        <v>32</v>
      </c>
      <c r="B199" s="131"/>
      <c r="C199" s="131">
        <f>+('[1]N EERR UCAFE'!C199*P199)+((('[1]N EERR UCAFE'!C199*(100%-P199))/(1+TASAS!$B$9)))</f>
        <v>0</v>
      </c>
      <c r="D199" s="131">
        <f>+('[1]N EERR UCAFE'!D199*Q199)+((('[1]N EERR UCAFE'!D199*(100%-Q199))/(1+TASAS!$C$9)))</f>
        <v>0</v>
      </c>
      <c r="E199" s="131">
        <f>+('[1]N EERR UCAFE'!E199*R199)+((('[1]N EERR UCAFE'!E199*(100%-R199))/(1+TASAS!$D$9)))</f>
        <v>0</v>
      </c>
      <c r="F199" s="131">
        <f>+('[1]N EERR UCAFE'!F199*S199)+((('[1]N EERR UCAFE'!F199*(100%-S199))/(1+TASAS!$E$9)))</f>
        <v>0</v>
      </c>
      <c r="G199" s="131">
        <f>+('[1]N EERR UCAFE'!G199*T199)+((('[1]N EERR UCAFE'!G199*(100%-T199))/(1+TASAS!$F$9)))</f>
        <v>0</v>
      </c>
      <c r="H199" s="131">
        <f>+('[1]N EERR UCAFE'!H199*U199)+((('[1]N EERR UCAFE'!H199*(100%-U199))/(1+TASAS!$G$9)))</f>
        <v>0</v>
      </c>
      <c r="I199" s="131">
        <f>+('[1]N EERR UCAFE'!I199*V199)+((('[1]N EERR UCAFE'!I199*(100%-V199))/(1+TASAS!$H$9)))</f>
        <v>0</v>
      </c>
      <c r="J199" s="131">
        <f>+('[1]N EERR UCAFE'!J199*W199)+((('[1]N EERR UCAFE'!J199*(100%-W199))/(1+TASAS!$I$9)))</f>
        <v>0</v>
      </c>
      <c r="K199" s="131">
        <f>+('[1]N EERR UCAFE'!K199*X199)+((('[1]N EERR UCAFE'!K199*(100%-X199))/(1+TASAS!$J$9)))</f>
        <v>0</v>
      </c>
      <c r="L199" s="131">
        <f>+('[1]N EERR UCAFE'!L199*Y199)+((('[1]N EERR UCAFE'!L199*(100%-Y199))/(1+TASAS!$K$9)))</f>
        <v>0</v>
      </c>
      <c r="M199" s="131">
        <f>+('[1]N EERR UCAFE'!M199*Z199)+((('[1]N EERR UCAFE'!M199*(100%-Z199))/(1+TASAS!$L$9)))</f>
        <v>0</v>
      </c>
      <c r="N199" s="131">
        <f>+('[1]N EERR UCAFE'!N199*AA199)+((('[1]N EERR UCAFE'!N199*(100%-AA199))/(1+TASAS!$M$9)))</f>
        <v>0</v>
      </c>
      <c r="O199" s="194">
        <f t="shared" si="19"/>
        <v>0</v>
      </c>
      <c r="P199" s="303">
        <v>0</v>
      </c>
      <c r="Q199" s="303">
        <v>0</v>
      </c>
      <c r="R199" s="303">
        <v>0</v>
      </c>
      <c r="S199" s="303">
        <v>0</v>
      </c>
      <c r="T199" s="303">
        <v>0</v>
      </c>
      <c r="U199" s="303">
        <v>0</v>
      </c>
      <c r="V199" s="303">
        <v>0</v>
      </c>
      <c r="W199" s="303">
        <v>0</v>
      </c>
      <c r="X199" s="303">
        <v>0</v>
      </c>
      <c r="Y199" s="303">
        <v>0</v>
      </c>
      <c r="Z199" s="303">
        <v>0</v>
      </c>
      <c r="AA199" s="303">
        <v>0</v>
      </c>
    </row>
    <row r="200" spans="1:132" outlineLevel="1" x14ac:dyDescent="0.3">
      <c r="A200" s="202" t="s">
        <v>99</v>
      </c>
      <c r="B200" s="131"/>
      <c r="C200" s="131">
        <f>+('[1]N EERR UCAFE'!C200*P200)+((('[1]N EERR UCAFE'!C200*(100%-P200))/(1+TASAS!$B$9)))</f>
        <v>0</v>
      </c>
      <c r="D200" s="131">
        <f>+('[1]N EERR UCAFE'!D200*Q200)+((('[1]N EERR UCAFE'!D200*(100%-Q200))/(1+TASAS!$C$9)))</f>
        <v>0</v>
      </c>
      <c r="E200" s="131">
        <f>+('[1]N EERR UCAFE'!E200*R200)+((('[1]N EERR UCAFE'!E200*(100%-R200))/(1+TASAS!$D$9)))</f>
        <v>0</v>
      </c>
      <c r="F200" s="131">
        <f>+('[1]N EERR UCAFE'!F200*S200)+((('[1]N EERR UCAFE'!F200*(100%-S200))/(1+TASAS!$E$9)))</f>
        <v>0</v>
      </c>
      <c r="G200" s="131">
        <f>+('[1]N EERR UCAFE'!G200*T200)+((('[1]N EERR UCAFE'!G200*(100%-T200))/(1+TASAS!$F$9)))</f>
        <v>0</v>
      </c>
      <c r="H200" s="131">
        <f>+('[1]N EERR UCAFE'!H200*U200)+((('[1]N EERR UCAFE'!H200*(100%-U200))/(1+TASAS!$G$9)))</f>
        <v>0</v>
      </c>
      <c r="I200" s="131">
        <f>+('[1]N EERR UCAFE'!I200*V200)+((('[1]N EERR UCAFE'!I200*(100%-V200))/(1+TASAS!$H$9)))</f>
        <v>0</v>
      </c>
      <c r="J200" s="131">
        <f>+('[1]N EERR UCAFE'!J200*W200)+((('[1]N EERR UCAFE'!J200*(100%-W200))/(1+TASAS!$I$9)))</f>
        <v>0</v>
      </c>
      <c r="K200" s="131">
        <f>+('[1]N EERR UCAFE'!K200*X200)+((('[1]N EERR UCAFE'!K200*(100%-X200))/(1+TASAS!$J$9)))</f>
        <v>0</v>
      </c>
      <c r="L200" s="131">
        <f>+('[1]N EERR UCAFE'!L200*Y200)+((('[1]N EERR UCAFE'!L200*(100%-Y200))/(1+TASAS!$K$9)))</f>
        <v>0</v>
      </c>
      <c r="M200" s="131">
        <f>+('[1]N EERR UCAFE'!M200*Z200)+((('[1]N EERR UCAFE'!M200*(100%-Z200))/(1+TASAS!$L$9)))</f>
        <v>0</v>
      </c>
      <c r="N200" s="131">
        <f>+('[1]N EERR UCAFE'!N200*AA200)+((('[1]N EERR UCAFE'!N200*(100%-AA200))/(1+TASAS!$M$9)))</f>
        <v>0</v>
      </c>
      <c r="O200" s="194">
        <f t="shared" si="19"/>
        <v>0</v>
      </c>
      <c r="P200" s="303">
        <v>1</v>
      </c>
      <c r="Q200" s="303">
        <v>1</v>
      </c>
      <c r="R200" s="303">
        <v>1</v>
      </c>
      <c r="S200" s="303">
        <v>1</v>
      </c>
      <c r="T200" s="303">
        <v>1</v>
      </c>
      <c r="U200" s="303">
        <v>1</v>
      </c>
      <c r="V200" s="303">
        <v>1</v>
      </c>
      <c r="W200" s="303">
        <v>1</v>
      </c>
      <c r="X200" s="303">
        <v>1</v>
      </c>
      <c r="Y200" s="303">
        <v>1</v>
      </c>
      <c r="Z200" s="303">
        <v>1</v>
      </c>
      <c r="AA200" s="303">
        <v>1</v>
      </c>
    </row>
    <row r="201" spans="1:132" outlineLevel="1" x14ac:dyDescent="0.3">
      <c r="A201" s="202" t="s">
        <v>367</v>
      </c>
      <c r="B201" s="131"/>
      <c r="C201" s="131">
        <f>+('[1]N EERR UCAFE'!C201*P201)+((('[1]N EERR UCAFE'!C201*(100%-P201))/(1+TASAS!$B$9)))</f>
        <v>0</v>
      </c>
      <c r="D201" s="131">
        <f>+('[1]N EERR UCAFE'!D201*Q201)+((('[1]N EERR UCAFE'!D201*(100%-Q201))/(1+TASAS!$C$9)))</f>
        <v>0</v>
      </c>
      <c r="E201" s="131">
        <f>+('[1]N EERR UCAFE'!E201*R201)+((('[1]N EERR UCAFE'!E201*(100%-R201))/(1+TASAS!$D$9)))</f>
        <v>0</v>
      </c>
      <c r="F201" s="131">
        <f>+('[1]N EERR UCAFE'!F201*S201)+((('[1]N EERR UCAFE'!F201*(100%-S201))/(1+TASAS!$E$9)))</f>
        <v>0</v>
      </c>
      <c r="G201" s="131">
        <f>+('[1]N EERR UCAFE'!G201*T201)+((('[1]N EERR UCAFE'!G201*(100%-T201))/(1+TASAS!$F$9)))</f>
        <v>0</v>
      </c>
      <c r="H201" s="131">
        <f>+('[1]N EERR UCAFE'!H201*U201)+((('[1]N EERR UCAFE'!H201*(100%-U201))/(1+TASAS!$G$9)))</f>
        <v>0</v>
      </c>
      <c r="I201" s="131">
        <f>+('[1]N EERR UCAFE'!I201*V201)+((('[1]N EERR UCAFE'!I201*(100%-V201))/(1+TASAS!$H$9)))</f>
        <v>0</v>
      </c>
      <c r="J201" s="131">
        <f>+('[1]N EERR UCAFE'!J201*W201)+((('[1]N EERR UCAFE'!J201*(100%-W201))/(1+TASAS!$I$9)))</f>
        <v>0</v>
      </c>
      <c r="K201" s="131">
        <f>+('[1]N EERR UCAFE'!K201*X201)+((('[1]N EERR UCAFE'!K201*(100%-X201))/(1+TASAS!$J$9)))</f>
        <v>0</v>
      </c>
      <c r="L201" s="131">
        <f>+('[1]N EERR UCAFE'!L201*Y201)+((('[1]N EERR UCAFE'!L201*(100%-Y201))/(1+TASAS!$K$9)))</f>
        <v>0</v>
      </c>
      <c r="M201" s="131">
        <f>+('[1]N EERR UCAFE'!M201*Z201)+((('[1]N EERR UCAFE'!M201*(100%-Z201))/(1+TASAS!$L$9)))</f>
        <v>0</v>
      </c>
      <c r="N201" s="131">
        <f>+('[1]N EERR UCAFE'!N201*AA201)+((('[1]N EERR UCAFE'!N201*(100%-AA201))/(1+TASAS!$M$9)))</f>
        <v>0</v>
      </c>
      <c r="O201" s="194">
        <f t="shared" si="19"/>
        <v>0</v>
      </c>
      <c r="P201" s="303">
        <v>1</v>
      </c>
      <c r="Q201" s="303">
        <v>1</v>
      </c>
      <c r="R201" s="303">
        <v>1</v>
      </c>
      <c r="S201" s="303">
        <v>1</v>
      </c>
      <c r="T201" s="303">
        <v>1</v>
      </c>
      <c r="U201" s="303">
        <v>1</v>
      </c>
      <c r="V201" s="303">
        <v>1</v>
      </c>
      <c r="W201" s="303">
        <v>1</v>
      </c>
      <c r="X201" s="303">
        <v>1</v>
      </c>
      <c r="Y201" s="303">
        <v>1</v>
      </c>
      <c r="Z201" s="303">
        <v>1</v>
      </c>
      <c r="AA201" s="303">
        <v>1</v>
      </c>
    </row>
    <row r="202" spans="1:132" outlineLevel="1" x14ac:dyDescent="0.3">
      <c r="A202" s="202"/>
      <c r="B202" s="131"/>
      <c r="C202" s="131">
        <f>+('[1]N EERR UCAFE'!C202*P202)+((('[1]N EERR UCAFE'!C202*(100%-P202))/(1+TASAS!$B$9)))</f>
        <v>0</v>
      </c>
      <c r="D202" s="131">
        <f>+('[1]N EERR UCAFE'!D202*Q202)+((('[1]N EERR UCAFE'!D202*(100%-Q202))/(1+TASAS!$C$9)))</f>
        <v>0</v>
      </c>
      <c r="E202" s="131">
        <f>+('[1]N EERR UCAFE'!E202*R202)+((('[1]N EERR UCAFE'!E202*(100%-R202))/(1+TASAS!$D$9)))</f>
        <v>0</v>
      </c>
      <c r="F202" s="131">
        <f>+('[1]N EERR UCAFE'!F202*S202)+((('[1]N EERR UCAFE'!F202*(100%-S202))/(1+TASAS!$E$9)))</f>
        <v>0</v>
      </c>
      <c r="G202" s="131">
        <f>+('[1]N EERR UCAFE'!G202*T202)+((('[1]N EERR UCAFE'!G202*(100%-T202))/(1+TASAS!$F$9)))</f>
        <v>0</v>
      </c>
      <c r="H202" s="131">
        <f>+('[1]N EERR UCAFE'!H202*U202)+((('[1]N EERR UCAFE'!H202*(100%-U202))/(1+TASAS!$G$9)))</f>
        <v>0</v>
      </c>
      <c r="I202" s="131">
        <f>+('[1]N EERR UCAFE'!I202*V202)+((('[1]N EERR UCAFE'!I202*(100%-V202))/(1+TASAS!$H$9)))</f>
        <v>0</v>
      </c>
      <c r="J202" s="131">
        <f>+('[1]N EERR UCAFE'!J202*W202)+((('[1]N EERR UCAFE'!J202*(100%-W202))/(1+TASAS!$I$9)))</f>
        <v>0</v>
      </c>
      <c r="K202" s="131">
        <f>+('[1]N EERR UCAFE'!K202*X202)+((('[1]N EERR UCAFE'!K202*(100%-X202))/(1+TASAS!$J$9)))</f>
        <v>0</v>
      </c>
      <c r="L202" s="131">
        <f>+('[1]N EERR UCAFE'!L202*Y202)+((('[1]N EERR UCAFE'!L202*(100%-Y202))/(1+TASAS!$K$9)))</f>
        <v>0</v>
      </c>
      <c r="M202" s="131">
        <f>+('[1]N EERR UCAFE'!M202*Z202)+((('[1]N EERR UCAFE'!M202*(100%-Z202))/(1+TASAS!$L$9)))</f>
        <v>0</v>
      </c>
      <c r="N202" s="131">
        <f>+('[1]N EERR UCAFE'!N202*AA202)+((('[1]N EERR UCAFE'!N202*(100%-AA202))/(1+TASAS!$M$9)))</f>
        <v>0</v>
      </c>
      <c r="O202" s="194">
        <f t="shared" si="19"/>
        <v>0</v>
      </c>
    </row>
    <row r="203" spans="1:132" s="191" customFormat="1" ht="18" customHeight="1" x14ac:dyDescent="0.3">
      <c r="A203" s="213"/>
      <c r="B203" s="195"/>
      <c r="C203" s="196"/>
      <c r="D203" s="196"/>
      <c r="E203" s="196"/>
      <c r="F203" s="196"/>
      <c r="G203" s="196"/>
      <c r="H203" s="196"/>
      <c r="I203" s="196"/>
      <c r="J203" s="196"/>
      <c r="K203" s="196"/>
      <c r="L203" s="196"/>
      <c r="M203" s="196"/>
      <c r="N203" s="195"/>
      <c r="O203" s="194">
        <f t="shared" si="19"/>
        <v>0</v>
      </c>
    </row>
    <row r="204" spans="1:132" s="183" customFormat="1" ht="18.600000000000001" thickBot="1" x14ac:dyDescent="0.4">
      <c r="A204" s="218" t="s">
        <v>113</v>
      </c>
      <c r="B204" s="181">
        <f>+B34-B36</f>
        <v>0</v>
      </c>
      <c r="C204" s="181">
        <f t="shared" ref="C204:N204" si="28">+C34-C36</f>
        <v>-120.49266400044462</v>
      </c>
      <c r="D204" s="181">
        <f t="shared" si="28"/>
        <v>-302.91693117927537</v>
      </c>
      <c r="E204" s="181">
        <f t="shared" si="28"/>
        <v>-125.1142932352177</v>
      </c>
      <c r="F204" s="181">
        <f t="shared" si="28"/>
        <v>-664.67382148696004</v>
      </c>
      <c r="G204" s="181">
        <f t="shared" si="28"/>
        <v>-617.07327118792762</v>
      </c>
      <c r="H204" s="181">
        <f t="shared" si="28"/>
        <v>-592.66630799605139</v>
      </c>
      <c r="I204" s="181">
        <f t="shared" si="28"/>
        <v>0</v>
      </c>
      <c r="J204" s="181">
        <f t="shared" si="28"/>
        <v>0</v>
      </c>
      <c r="K204" s="181">
        <f t="shared" si="28"/>
        <v>0</v>
      </c>
      <c r="L204" s="181">
        <f t="shared" si="28"/>
        <v>0</v>
      </c>
      <c r="M204" s="181">
        <f t="shared" si="28"/>
        <v>0</v>
      </c>
      <c r="N204" s="181">
        <f t="shared" si="28"/>
        <v>0</v>
      </c>
      <c r="O204" s="219">
        <f>+SUM(C204:N204)</f>
        <v>-2422.9372890858767</v>
      </c>
      <c r="P204" s="182"/>
      <c r="Q204" s="182"/>
      <c r="R204" s="182"/>
      <c r="S204" s="182"/>
      <c r="T204" s="182"/>
      <c r="U204" s="182"/>
      <c r="V204" s="182"/>
      <c r="W204" s="182"/>
      <c r="X204" s="182"/>
      <c r="Y204" s="182"/>
      <c r="Z204" s="182"/>
      <c r="AA204" s="182"/>
      <c r="AB204" s="182"/>
      <c r="AC204" s="182"/>
      <c r="AD204" s="182"/>
      <c r="AE204" s="182"/>
      <c r="AF204" s="182"/>
      <c r="AG204" s="182"/>
      <c r="AH204" s="182"/>
      <c r="AI204" s="182"/>
      <c r="AJ204" s="182"/>
      <c r="AK204" s="182"/>
      <c r="AL204" s="182"/>
      <c r="AM204" s="182"/>
      <c r="AN204" s="182"/>
      <c r="AO204" s="182"/>
      <c r="AP204" s="182"/>
      <c r="AQ204" s="182"/>
      <c r="AR204" s="182"/>
      <c r="AS204" s="182"/>
      <c r="AT204" s="182"/>
      <c r="AU204" s="182"/>
      <c r="AV204" s="182"/>
      <c r="AW204" s="182"/>
      <c r="AX204" s="182"/>
      <c r="AY204" s="182"/>
      <c r="AZ204" s="182"/>
      <c r="BA204" s="182"/>
      <c r="BB204" s="182"/>
      <c r="BC204" s="182"/>
      <c r="BD204" s="182"/>
      <c r="BE204" s="182"/>
      <c r="BF204" s="182"/>
      <c r="BG204" s="182"/>
      <c r="BH204" s="182"/>
      <c r="BI204" s="182"/>
      <c r="BJ204" s="182"/>
      <c r="BK204" s="182"/>
      <c r="BL204" s="182"/>
      <c r="BM204" s="182"/>
      <c r="BN204" s="182"/>
      <c r="BO204" s="182"/>
      <c r="BP204" s="182"/>
      <c r="BQ204" s="182"/>
      <c r="BR204" s="182"/>
      <c r="BS204" s="182"/>
      <c r="BT204" s="182"/>
      <c r="BU204" s="182"/>
      <c r="BV204" s="182"/>
      <c r="BW204" s="182"/>
      <c r="BX204" s="182"/>
      <c r="BY204" s="182"/>
      <c r="BZ204" s="182"/>
      <c r="CA204" s="182"/>
      <c r="CB204" s="182"/>
      <c r="CC204" s="182"/>
      <c r="CD204" s="182"/>
      <c r="CE204" s="182"/>
      <c r="CF204" s="182"/>
      <c r="CG204" s="182"/>
      <c r="CH204" s="182"/>
      <c r="CI204" s="182"/>
      <c r="CJ204" s="182"/>
      <c r="CK204" s="182"/>
      <c r="CL204" s="182"/>
      <c r="CM204" s="182"/>
      <c r="CN204" s="182"/>
      <c r="CO204" s="182"/>
      <c r="CP204" s="182"/>
      <c r="CQ204" s="182"/>
      <c r="CR204" s="182"/>
      <c r="CS204" s="182"/>
      <c r="CT204" s="182"/>
      <c r="CU204" s="182"/>
      <c r="CV204" s="182"/>
      <c r="CW204" s="182"/>
      <c r="CX204" s="182"/>
      <c r="CY204" s="182"/>
      <c r="CZ204" s="182"/>
      <c r="DA204" s="182"/>
      <c r="DB204" s="182"/>
      <c r="DC204" s="182"/>
      <c r="DD204" s="182"/>
      <c r="DE204" s="182"/>
      <c r="DF204" s="182"/>
      <c r="DG204" s="182"/>
      <c r="DH204" s="182"/>
      <c r="DI204" s="182"/>
      <c r="DJ204" s="182"/>
      <c r="DK204" s="182"/>
      <c r="DL204" s="182"/>
      <c r="DM204" s="182"/>
      <c r="DN204" s="182"/>
      <c r="DO204" s="182"/>
      <c r="DP204" s="182"/>
      <c r="DQ204" s="182"/>
      <c r="DR204" s="182"/>
      <c r="DS204" s="182"/>
      <c r="DT204" s="182"/>
      <c r="DU204" s="182"/>
      <c r="DV204" s="182"/>
      <c r="DW204" s="182"/>
      <c r="DX204" s="182"/>
      <c r="DY204" s="182"/>
      <c r="DZ204" s="182"/>
      <c r="EA204" s="182"/>
      <c r="EB204" s="182"/>
    </row>
    <row r="205" spans="1:132" s="8" customFormat="1" ht="18" customHeight="1" collapsed="1" thickTop="1" x14ac:dyDescent="0.3">
      <c r="A205" s="213" t="s">
        <v>28</v>
      </c>
      <c r="B205" s="175"/>
      <c r="C205" s="175"/>
      <c r="D205" s="175"/>
      <c r="E205" s="175"/>
      <c r="F205" s="175"/>
      <c r="G205" s="175"/>
      <c r="H205" s="175"/>
      <c r="I205" s="175"/>
      <c r="J205" s="175"/>
      <c r="K205" s="175"/>
      <c r="L205" s="175"/>
      <c r="M205" s="175"/>
      <c r="N205" s="175"/>
      <c r="O205" s="214">
        <f>+SUM(C205:N205)</f>
        <v>0</v>
      </c>
    </row>
    <row r="206" spans="1:132" s="183" customFormat="1" ht="18.600000000000001" thickBot="1" x14ac:dyDescent="0.4">
      <c r="A206" s="215" t="s">
        <v>114</v>
      </c>
      <c r="B206" s="216">
        <f>+B204-B205</f>
        <v>0</v>
      </c>
      <c r="C206" s="216">
        <f t="shared" ref="C206:N206" si="29">+C204-C205</f>
        <v>-120.49266400044462</v>
      </c>
      <c r="D206" s="216">
        <f t="shared" si="29"/>
        <v>-302.91693117927537</v>
      </c>
      <c r="E206" s="216">
        <f t="shared" si="29"/>
        <v>-125.1142932352177</v>
      </c>
      <c r="F206" s="216">
        <f t="shared" si="29"/>
        <v>-664.67382148696004</v>
      </c>
      <c r="G206" s="216">
        <f t="shared" si="29"/>
        <v>-617.07327118792762</v>
      </c>
      <c r="H206" s="216">
        <f t="shared" si="29"/>
        <v>-592.66630799605139</v>
      </c>
      <c r="I206" s="216">
        <f t="shared" si="29"/>
        <v>0</v>
      </c>
      <c r="J206" s="216">
        <f t="shared" si="29"/>
        <v>0</v>
      </c>
      <c r="K206" s="216">
        <f t="shared" si="29"/>
        <v>0</v>
      </c>
      <c r="L206" s="216">
        <f t="shared" si="29"/>
        <v>0</v>
      </c>
      <c r="M206" s="216">
        <f t="shared" si="29"/>
        <v>0</v>
      </c>
      <c r="N206" s="216">
        <f t="shared" si="29"/>
        <v>0</v>
      </c>
      <c r="O206" s="217">
        <f>+SUM(C206:N206)</f>
        <v>-2422.9372890858767</v>
      </c>
      <c r="P206" s="182"/>
      <c r="Q206" s="182"/>
      <c r="R206" s="182"/>
      <c r="S206" s="182"/>
      <c r="T206" s="182"/>
      <c r="U206" s="182"/>
      <c r="V206" s="182"/>
      <c r="W206" s="182"/>
      <c r="X206" s="182"/>
      <c r="Y206" s="182"/>
      <c r="Z206" s="182"/>
      <c r="AA206" s="182"/>
      <c r="AB206" s="182"/>
      <c r="AC206" s="182"/>
      <c r="AD206" s="182"/>
      <c r="AE206" s="182"/>
      <c r="AF206" s="182"/>
      <c r="AG206" s="182"/>
      <c r="AH206" s="182"/>
      <c r="AI206" s="182"/>
      <c r="AJ206" s="182"/>
      <c r="AK206" s="182"/>
      <c r="AL206" s="182"/>
      <c r="AM206" s="182"/>
      <c r="AN206" s="182"/>
      <c r="AO206" s="182"/>
      <c r="AP206" s="182"/>
      <c r="AQ206" s="182"/>
      <c r="AR206" s="182"/>
      <c r="AS206" s="182"/>
      <c r="AT206" s="182"/>
      <c r="AU206" s="182"/>
      <c r="AV206" s="182"/>
      <c r="AW206" s="182"/>
      <c r="AX206" s="182"/>
      <c r="AY206" s="182"/>
      <c r="AZ206" s="182"/>
      <c r="BA206" s="182"/>
      <c r="BB206" s="182"/>
      <c r="BC206" s="182"/>
      <c r="BD206" s="182"/>
      <c r="BE206" s="182"/>
      <c r="BF206" s="182"/>
      <c r="BG206" s="182"/>
      <c r="BH206" s="182"/>
      <c r="BI206" s="182"/>
      <c r="BJ206" s="182"/>
      <c r="BK206" s="182"/>
      <c r="BL206" s="182"/>
      <c r="BM206" s="182"/>
      <c r="BN206" s="182"/>
      <c r="BO206" s="182"/>
      <c r="BP206" s="182"/>
      <c r="BQ206" s="182"/>
      <c r="BR206" s="182"/>
      <c r="BS206" s="182"/>
      <c r="BT206" s="182"/>
      <c r="BU206" s="182"/>
      <c r="BV206" s="182"/>
      <c r="BW206" s="182"/>
      <c r="BX206" s="182"/>
      <c r="BY206" s="182"/>
      <c r="BZ206" s="182"/>
      <c r="CA206" s="182"/>
      <c r="CB206" s="182"/>
      <c r="CC206" s="182"/>
      <c r="CD206" s="182"/>
      <c r="CE206" s="182"/>
      <c r="CF206" s="182"/>
      <c r="CG206" s="182"/>
      <c r="CH206" s="182"/>
      <c r="CI206" s="182"/>
      <c r="CJ206" s="182"/>
      <c r="CK206" s="182"/>
      <c r="CL206" s="182"/>
      <c r="CM206" s="182"/>
      <c r="CN206" s="182"/>
      <c r="CO206" s="182"/>
      <c r="CP206" s="182"/>
      <c r="CQ206" s="182"/>
      <c r="CR206" s="182"/>
      <c r="CS206" s="182"/>
      <c r="CT206" s="182"/>
      <c r="CU206" s="182"/>
      <c r="CV206" s="182"/>
      <c r="CW206" s="182"/>
      <c r="CX206" s="182"/>
      <c r="CY206" s="182"/>
      <c r="CZ206" s="182"/>
      <c r="DA206" s="182"/>
      <c r="DB206" s="182"/>
      <c r="DC206" s="182"/>
      <c r="DD206" s="182"/>
      <c r="DE206" s="182"/>
      <c r="DF206" s="182"/>
      <c r="DG206" s="182"/>
      <c r="DH206" s="182"/>
      <c r="DI206" s="182"/>
      <c r="DJ206" s="182"/>
      <c r="DK206" s="182"/>
      <c r="DL206" s="182"/>
      <c r="DM206" s="182"/>
      <c r="DN206" s="182"/>
      <c r="DO206" s="182"/>
      <c r="DP206" s="182"/>
      <c r="DQ206" s="182"/>
      <c r="DR206" s="182"/>
      <c r="DS206" s="182"/>
      <c r="DT206" s="182"/>
      <c r="DU206" s="182"/>
      <c r="DV206" s="182"/>
      <c r="DW206" s="182"/>
      <c r="DX206" s="182"/>
      <c r="DY206" s="182"/>
      <c r="DZ206" s="182"/>
      <c r="EA206" s="182"/>
      <c r="EB206" s="182"/>
    </row>
    <row r="207" spans="1:132" s="3" customFormat="1" ht="15" thickTop="1" x14ac:dyDescent="0.3">
      <c r="B207" s="118"/>
      <c r="C207" s="118"/>
      <c r="D207" s="118"/>
      <c r="E207" s="118"/>
      <c r="F207" s="118"/>
      <c r="G207" s="118"/>
      <c r="H207" s="118"/>
      <c r="I207" s="118"/>
      <c r="J207" s="118"/>
      <c r="K207" s="118"/>
      <c r="L207" s="118"/>
      <c r="M207" s="118"/>
      <c r="N207" s="118"/>
      <c r="O207" s="118"/>
    </row>
    <row r="208" spans="1:132" s="3" customFormat="1" x14ac:dyDescent="0.3">
      <c r="B208" s="118"/>
      <c r="C208" s="118"/>
      <c r="D208" s="118"/>
      <c r="E208" s="118"/>
      <c r="F208" s="118"/>
      <c r="G208" s="118"/>
      <c r="H208" s="118"/>
      <c r="I208" s="118"/>
      <c r="J208" s="118"/>
      <c r="K208" s="118"/>
      <c r="L208" s="118"/>
      <c r="M208" s="118"/>
      <c r="N208" s="118"/>
      <c r="O208" s="118"/>
    </row>
    <row r="209" spans="2:15" s="3" customFormat="1" x14ac:dyDescent="0.3">
      <c r="B209" s="118"/>
      <c r="C209" s="118"/>
      <c r="D209" s="118"/>
      <c r="E209" s="118"/>
      <c r="F209" s="118"/>
      <c r="G209" s="118"/>
      <c r="H209" s="118"/>
      <c r="I209" s="118"/>
      <c r="J209" s="118"/>
      <c r="K209" s="118"/>
      <c r="L209" s="118"/>
      <c r="M209" s="118"/>
      <c r="N209" s="118"/>
      <c r="O209" s="118"/>
    </row>
    <row r="210" spans="2:15" x14ac:dyDescent="0.3">
      <c r="O210" s="118"/>
    </row>
    <row r="211" spans="2:15" x14ac:dyDescent="0.3">
      <c r="O211" s="118"/>
    </row>
    <row r="212" spans="2:15" x14ac:dyDescent="0.3">
      <c r="O212" s="118"/>
    </row>
    <row r="213" spans="2:15" x14ac:dyDescent="0.3">
      <c r="O213" s="118"/>
    </row>
    <row r="214" spans="2:15" x14ac:dyDescent="0.3">
      <c r="O214" s="118"/>
    </row>
    <row r="215" spans="2:15" x14ac:dyDescent="0.3">
      <c r="O215" s="118"/>
    </row>
    <row r="216" spans="2:15" x14ac:dyDescent="0.3">
      <c r="O216" s="118"/>
    </row>
    <row r="217" spans="2:15" x14ac:dyDescent="0.3">
      <c r="O217" s="118"/>
    </row>
    <row r="218" spans="2:15" x14ac:dyDescent="0.3">
      <c r="O218" s="118"/>
    </row>
    <row r="219" spans="2:15" x14ac:dyDescent="0.3">
      <c r="O219" s="118"/>
    </row>
    <row r="220" spans="2:15" x14ac:dyDescent="0.3">
      <c r="O220" s="118"/>
    </row>
    <row r="221" spans="2:15" x14ac:dyDescent="0.3">
      <c r="O221" s="118"/>
    </row>
    <row r="222" spans="2:15" x14ac:dyDescent="0.3">
      <c r="O222" s="118"/>
    </row>
    <row r="223" spans="2:15" x14ac:dyDescent="0.3">
      <c r="O223" s="118"/>
    </row>
    <row r="224" spans="2:15" x14ac:dyDescent="0.3">
      <c r="O224" s="118"/>
    </row>
    <row r="225" spans="15:15" x14ac:dyDescent="0.3">
      <c r="O225" s="118"/>
    </row>
    <row r="226" spans="15:15" x14ac:dyDescent="0.3">
      <c r="O226" s="118"/>
    </row>
    <row r="227" spans="15:15" x14ac:dyDescent="0.3">
      <c r="O227" s="118"/>
    </row>
    <row r="228" spans="15:15" x14ac:dyDescent="0.3">
      <c r="O228" s="118"/>
    </row>
    <row r="229" spans="15:15" x14ac:dyDescent="0.3">
      <c r="O229" s="118"/>
    </row>
    <row r="230" spans="15:15" x14ac:dyDescent="0.3">
      <c r="O230" s="118"/>
    </row>
    <row r="231" spans="15:15" x14ac:dyDescent="0.3">
      <c r="O231" s="118"/>
    </row>
    <row r="232" spans="15:15" x14ac:dyDescent="0.3">
      <c r="O232" s="118"/>
    </row>
    <row r="233" spans="15:15" x14ac:dyDescent="0.3">
      <c r="O233" s="118"/>
    </row>
    <row r="234" spans="15:15" x14ac:dyDescent="0.3">
      <c r="O234" s="118"/>
    </row>
    <row r="235" spans="15:15" x14ac:dyDescent="0.3">
      <c r="O235" s="118"/>
    </row>
    <row r="236" spans="15:15" x14ac:dyDescent="0.3">
      <c r="O236" s="118"/>
    </row>
    <row r="237" spans="15:15" x14ac:dyDescent="0.3">
      <c r="O237" s="118"/>
    </row>
    <row r="238" spans="15:15" x14ac:dyDescent="0.3">
      <c r="O238" s="118"/>
    </row>
    <row r="239" spans="15:15" x14ac:dyDescent="0.3">
      <c r="O239" s="118"/>
    </row>
    <row r="240" spans="15:15" x14ac:dyDescent="0.3">
      <c r="O240" s="118"/>
    </row>
    <row r="241" spans="15:15" x14ac:dyDescent="0.3">
      <c r="O241" s="118"/>
    </row>
    <row r="242" spans="15:15" x14ac:dyDescent="0.3">
      <c r="O242" s="118"/>
    </row>
    <row r="243" spans="15:15" x14ac:dyDescent="0.3">
      <c r="O243" s="118"/>
    </row>
    <row r="244" spans="15:15" x14ac:dyDescent="0.3">
      <c r="O244" s="118"/>
    </row>
    <row r="245" spans="15:15" x14ac:dyDescent="0.3">
      <c r="O245" s="118"/>
    </row>
    <row r="246" spans="15:15" x14ac:dyDescent="0.3">
      <c r="O246" s="118"/>
    </row>
    <row r="247" spans="15:15" x14ac:dyDescent="0.3">
      <c r="O247" s="118"/>
    </row>
    <row r="248" spans="15:15" x14ac:dyDescent="0.3">
      <c r="O248" s="118"/>
    </row>
    <row r="249" spans="15:15" x14ac:dyDescent="0.3">
      <c r="O249" s="118"/>
    </row>
    <row r="250" spans="15:15" x14ac:dyDescent="0.3">
      <c r="O250" s="118"/>
    </row>
    <row r="251" spans="15:15" x14ac:dyDescent="0.3">
      <c r="O251" s="118"/>
    </row>
    <row r="252" spans="15:15" x14ac:dyDescent="0.3">
      <c r="O252" s="118"/>
    </row>
    <row r="253" spans="15:15" x14ac:dyDescent="0.3">
      <c r="O253" s="118"/>
    </row>
    <row r="254" spans="15:15" x14ac:dyDescent="0.3">
      <c r="O254" s="118"/>
    </row>
    <row r="255" spans="15:15" x14ac:dyDescent="0.3">
      <c r="O255" s="118"/>
    </row>
    <row r="256" spans="15:15" x14ac:dyDescent="0.3">
      <c r="O256" s="118"/>
    </row>
    <row r="257" spans="15:15" x14ac:dyDescent="0.3">
      <c r="O257" s="118"/>
    </row>
    <row r="258" spans="15:15" x14ac:dyDescent="0.3">
      <c r="O258" s="118"/>
    </row>
    <row r="259" spans="15:15" x14ac:dyDescent="0.3">
      <c r="O259" s="118"/>
    </row>
    <row r="260" spans="15:15" x14ac:dyDescent="0.3">
      <c r="O260" s="118"/>
    </row>
    <row r="261" spans="15:15" x14ac:dyDescent="0.3">
      <c r="O261" s="118"/>
    </row>
    <row r="262" spans="15:15" x14ac:dyDescent="0.3">
      <c r="O262" s="118"/>
    </row>
    <row r="263" spans="15:15" x14ac:dyDescent="0.3">
      <c r="O263" s="118"/>
    </row>
    <row r="264" spans="15:15" x14ac:dyDescent="0.3">
      <c r="O264" s="118"/>
    </row>
    <row r="265" spans="15:15" x14ac:dyDescent="0.3">
      <c r="O265" s="118"/>
    </row>
    <row r="266" spans="15:15" x14ac:dyDescent="0.3">
      <c r="O266" s="118"/>
    </row>
    <row r="267" spans="15:15" x14ac:dyDescent="0.3">
      <c r="O267" s="118"/>
    </row>
    <row r="268" spans="15:15" x14ac:dyDescent="0.3">
      <c r="O268" s="118"/>
    </row>
    <row r="269" spans="15:15" x14ac:dyDescent="0.3">
      <c r="O269" s="118"/>
    </row>
    <row r="270" spans="15:15" x14ac:dyDescent="0.3">
      <c r="O270" s="118"/>
    </row>
    <row r="271" spans="15:15" x14ac:dyDescent="0.3">
      <c r="O271" s="118"/>
    </row>
    <row r="272" spans="15:15" x14ac:dyDescent="0.3">
      <c r="O272" s="118"/>
    </row>
    <row r="273" spans="15:15" x14ac:dyDescent="0.3">
      <c r="O273" s="118"/>
    </row>
    <row r="274" spans="15:15" x14ac:dyDescent="0.3">
      <c r="O274" s="118"/>
    </row>
    <row r="275" spans="15:15" x14ac:dyDescent="0.3">
      <c r="O275" s="118"/>
    </row>
    <row r="276" spans="15:15" x14ac:dyDescent="0.3">
      <c r="O276" s="118"/>
    </row>
    <row r="277" spans="15:15" x14ac:dyDescent="0.3">
      <c r="O277" s="118"/>
    </row>
    <row r="278" spans="15:15" x14ac:dyDescent="0.3">
      <c r="O278" s="118"/>
    </row>
    <row r="279" spans="15:15" x14ac:dyDescent="0.3">
      <c r="O279" s="118"/>
    </row>
    <row r="280" spans="15:15" x14ac:dyDescent="0.3">
      <c r="O280" s="118"/>
    </row>
    <row r="281" spans="15:15" x14ac:dyDescent="0.3">
      <c r="O281" s="118"/>
    </row>
    <row r="282" spans="15:15" x14ac:dyDescent="0.3">
      <c r="O282" s="118"/>
    </row>
    <row r="283" spans="15:15" x14ac:dyDescent="0.3">
      <c r="O283" s="118"/>
    </row>
    <row r="284" spans="15:15" x14ac:dyDescent="0.3">
      <c r="O284" s="118"/>
    </row>
    <row r="285" spans="15:15" x14ac:dyDescent="0.3">
      <c r="O285" s="118"/>
    </row>
    <row r="286" spans="15:15" x14ac:dyDescent="0.3">
      <c r="O286" s="118"/>
    </row>
    <row r="287" spans="15:15" x14ac:dyDescent="0.3">
      <c r="O287" s="118"/>
    </row>
    <row r="288" spans="15:15" x14ac:dyDescent="0.3">
      <c r="O288" s="118"/>
    </row>
    <row r="289" spans="15:15" x14ac:dyDescent="0.3">
      <c r="O289" s="118"/>
    </row>
    <row r="290" spans="15:15" x14ac:dyDescent="0.3">
      <c r="O290" s="118"/>
    </row>
    <row r="291" spans="15:15" x14ac:dyDescent="0.3">
      <c r="O291" s="118"/>
    </row>
    <row r="292" spans="15:15" x14ac:dyDescent="0.3">
      <c r="O292" s="118"/>
    </row>
    <row r="293" spans="15:15" x14ac:dyDescent="0.3">
      <c r="O293" s="118"/>
    </row>
    <row r="294" spans="15:15" x14ac:dyDescent="0.3">
      <c r="O294" s="118"/>
    </row>
    <row r="295" spans="15:15" x14ac:dyDescent="0.3">
      <c r="O295" s="118"/>
    </row>
    <row r="296" spans="15:15" x14ac:dyDescent="0.3">
      <c r="O296" s="118"/>
    </row>
    <row r="297" spans="15:15" x14ac:dyDescent="0.3">
      <c r="O297" s="118"/>
    </row>
    <row r="298" spans="15:15" x14ac:dyDescent="0.3">
      <c r="O298" s="118"/>
    </row>
    <row r="299" spans="15:15" x14ac:dyDescent="0.3">
      <c r="O299" s="118"/>
    </row>
    <row r="300" spans="15:15" x14ac:dyDescent="0.3">
      <c r="O300" s="118"/>
    </row>
    <row r="301" spans="15:15" x14ac:dyDescent="0.3">
      <c r="O301" s="118"/>
    </row>
    <row r="302" spans="15:15" x14ac:dyDescent="0.3">
      <c r="O302" s="118"/>
    </row>
    <row r="303" spans="15:15" x14ac:dyDescent="0.3">
      <c r="O303" s="118"/>
    </row>
    <row r="304" spans="15:15" x14ac:dyDescent="0.3">
      <c r="O304" s="118"/>
    </row>
    <row r="305" spans="15:15" x14ac:dyDescent="0.3">
      <c r="O305" s="118"/>
    </row>
    <row r="306" spans="15:15" x14ac:dyDescent="0.3">
      <c r="O306" s="118"/>
    </row>
    <row r="307" spans="15:15" x14ac:dyDescent="0.3">
      <c r="O307" s="118"/>
    </row>
    <row r="308" spans="15:15" x14ac:dyDescent="0.3">
      <c r="O308" s="118"/>
    </row>
    <row r="309" spans="15:15" x14ac:dyDescent="0.3">
      <c r="O309" s="118"/>
    </row>
    <row r="310" spans="15:15" x14ac:dyDescent="0.3">
      <c r="O310" s="118"/>
    </row>
    <row r="311" spans="15:15" x14ac:dyDescent="0.3">
      <c r="O311" s="118"/>
    </row>
    <row r="312" spans="15:15" x14ac:dyDescent="0.3">
      <c r="O312" s="118"/>
    </row>
    <row r="313" spans="15:15" x14ac:dyDescent="0.3">
      <c r="O313" s="118"/>
    </row>
    <row r="314" spans="15:15" x14ac:dyDescent="0.3">
      <c r="O314" s="118"/>
    </row>
  </sheetData>
  <mergeCells count="1">
    <mergeCell ref="C2:O2"/>
  </mergeCells>
  <pageMargins left="0.7" right="0.7" top="0.75" bottom="0.75" header="0.3" footer="0.3"/>
  <pageSetup paperSize="9" orientation="portrait" r:id="rId1"/>
  <headerFooter>
    <oddHeader>&amp;LElaborado por:&amp;CCarmen Eugenia Quintero Q.</oddHead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66FF66"/>
  </sheetPr>
  <dimension ref="A1:HK220"/>
  <sheetViews>
    <sheetView showGridLines="0" zoomScale="70" zoomScaleNormal="70" workbookViewId="0">
      <pane xSplit="1" ySplit="3" topLeftCell="B4" activePane="bottomRight" state="frozen"/>
      <selection activeCell="K213" sqref="K213"/>
      <selection pane="topRight" activeCell="K213" sqref="K213"/>
      <selection pane="bottomLeft" activeCell="K213" sqref="K213"/>
      <selection pane="bottomRight" activeCell="A5" sqref="A5:XFD5"/>
    </sheetView>
  </sheetViews>
  <sheetFormatPr baseColWidth="10" defaultRowHeight="14.4" outlineLevelRow="2" x14ac:dyDescent="0.3"/>
  <cols>
    <col min="1" max="1" width="50.44140625" style="4" customWidth="1"/>
    <col min="2" max="2" width="13.6640625" style="16" customWidth="1"/>
    <col min="3" max="3" width="10.21875" style="32" bestFit="1" customWidth="1"/>
    <col min="4" max="4" width="9.109375" style="32" bestFit="1" customWidth="1"/>
    <col min="5" max="5" width="12.44140625" style="16" bestFit="1" customWidth="1"/>
    <col min="6" max="6" width="10.21875" style="32" bestFit="1" customWidth="1"/>
    <col min="7" max="7" width="9.109375" style="32" bestFit="1" customWidth="1"/>
    <col min="8" max="8" width="12.88671875" style="130" customWidth="1"/>
    <col min="9" max="9" width="10.109375" style="32" bestFit="1" customWidth="1"/>
    <col min="10" max="10" width="9.21875" style="32" customWidth="1"/>
    <col min="11" max="11" width="13.6640625" style="32" customWidth="1"/>
    <col min="12" max="12" width="13.109375" style="130" customWidth="1"/>
    <col min="13" max="13" width="10.21875" style="32" bestFit="1" customWidth="1"/>
    <col min="14" max="14" width="9.21875" style="32" customWidth="1"/>
    <col min="15" max="15" width="12.44140625" style="130" customWidth="1"/>
    <col min="16" max="16" width="10.109375" style="32" bestFit="1" customWidth="1"/>
    <col min="17" max="17" width="9.21875" style="32" customWidth="1"/>
    <col min="18" max="18" width="12" style="32" bestFit="1" customWidth="1"/>
    <col min="19" max="19" width="13.44140625" style="130" customWidth="1"/>
    <col min="20" max="20" width="11.21875" style="32" customWidth="1"/>
    <col min="21" max="21" width="9.21875" style="32" customWidth="1"/>
    <col min="22" max="22" width="13.33203125" style="130" customWidth="1"/>
    <col min="23" max="23" width="11.21875" style="32" customWidth="1"/>
    <col min="24" max="24" width="12.88671875" style="32" customWidth="1"/>
    <col min="25" max="25" width="12.21875" style="130" customWidth="1"/>
    <col min="26" max="26" width="10.109375" style="32" bestFit="1" customWidth="1"/>
    <col min="27" max="27" width="9.21875" style="32" customWidth="1"/>
    <col min="28" max="28" width="13.6640625" style="32" customWidth="1"/>
    <col min="29" max="29" width="13.44140625" style="130" customWidth="1"/>
    <col min="30" max="30" width="11.21875" style="32" customWidth="1"/>
    <col min="31" max="31" width="9.21875" style="32" customWidth="1"/>
    <col min="32" max="32" width="13.44140625" style="130" customWidth="1"/>
    <col min="33" max="33" width="10.109375" style="32" bestFit="1" customWidth="1"/>
    <col min="34" max="34" width="9.21875" style="32" customWidth="1"/>
    <col min="35" max="35" width="13.6640625" style="32" customWidth="1"/>
    <col min="36" max="36" width="13.44140625" style="130" customWidth="1"/>
    <col min="37" max="37" width="11.21875" style="32" customWidth="1"/>
    <col min="38" max="38" width="9.21875" style="32" customWidth="1"/>
    <col min="39" max="39" width="11.44140625" style="130" bestFit="1" customWidth="1"/>
    <col min="40" max="40" width="10.109375" style="32" bestFit="1" customWidth="1"/>
    <col min="41" max="41" width="9.21875" style="32" customWidth="1"/>
    <col min="42" max="42" width="13.6640625" style="32" customWidth="1"/>
    <col min="43" max="43" width="12.21875" style="130" bestFit="1" customWidth="1"/>
    <col min="44" max="44" width="11.21875" style="32" customWidth="1"/>
    <col min="45" max="45" width="9.21875" style="32" customWidth="1"/>
    <col min="46" max="46" width="11.88671875" style="130" customWidth="1"/>
    <col min="47" max="47" width="11.21875" style="32" customWidth="1"/>
    <col min="48" max="48" width="13.6640625" style="32" customWidth="1"/>
    <col min="49" max="49" width="11.21875" style="130" bestFit="1" customWidth="1"/>
    <col min="50" max="50" width="11.21875" style="32" customWidth="1"/>
    <col min="51" max="51" width="9.21875" style="32" customWidth="1"/>
    <col min="52" max="52" width="11.88671875" style="130" customWidth="1"/>
    <col min="53" max="53" width="11.21875" style="32" customWidth="1"/>
    <col min="54" max="54" width="13" style="32" customWidth="1"/>
    <col min="55" max="55" width="11.21875" style="130" bestFit="1" customWidth="1"/>
    <col min="56" max="56" width="10.109375" style="32" bestFit="1" customWidth="1"/>
    <col min="57" max="57" width="9.21875" style="32" customWidth="1"/>
    <col min="58" max="58" width="13.6640625" style="32" customWidth="1"/>
    <col min="59" max="59" width="12.21875" style="130" bestFit="1" customWidth="1"/>
    <col min="60" max="60" width="11.21875" style="32" customWidth="1"/>
    <col min="61" max="61" width="9.21875" style="32" customWidth="1"/>
    <col min="62" max="62" width="11.44140625" style="130" bestFit="1" customWidth="1"/>
    <col min="63" max="63" width="10.109375" style="32" bestFit="1" customWidth="1"/>
    <col min="64" max="64" width="9.21875" style="32" customWidth="1"/>
    <col min="65" max="65" width="13.6640625" style="32" customWidth="1"/>
    <col min="66" max="66" width="12.21875" style="130" bestFit="1" customWidth="1"/>
    <col min="67" max="67" width="11.21875" style="32" customWidth="1"/>
    <col min="68" max="68" width="9.21875" style="32" customWidth="1"/>
    <col min="69" max="69" width="11.44140625" style="130" bestFit="1" customWidth="1"/>
    <col min="70" max="70" width="10.109375" style="32" bestFit="1" customWidth="1"/>
    <col min="71" max="71" width="9.21875" style="32" customWidth="1"/>
    <col min="72" max="72" width="13.6640625" style="32" customWidth="1"/>
    <col min="73" max="73" width="12.21875" style="130" bestFit="1" customWidth="1"/>
    <col min="74" max="74" width="11.21875" style="32" customWidth="1"/>
    <col min="75" max="75" width="9.21875" style="32" customWidth="1"/>
    <col min="76" max="76" width="11.88671875" style="130" customWidth="1"/>
    <col min="77" max="77" width="11.21875" style="32" customWidth="1"/>
    <col min="78" max="78" width="13.6640625" style="32" customWidth="1"/>
    <col min="79" max="79" width="11.21875" style="130" bestFit="1" customWidth="1"/>
    <col min="80" max="80" width="10.109375" style="32" bestFit="1" customWidth="1"/>
    <col min="81" max="81" width="9.21875" style="32" customWidth="1"/>
    <col min="82" max="82" width="13.6640625" style="32" customWidth="1"/>
    <col min="83" max="83" width="12.21875" style="130" bestFit="1" customWidth="1"/>
    <col min="84" max="84" width="11.21875" style="32" customWidth="1"/>
    <col min="85" max="85" width="9.21875" style="32" customWidth="1"/>
    <col min="86" max="86" width="11.44140625" style="130" bestFit="1" customWidth="1"/>
    <col min="87" max="87" width="10.109375" style="32" bestFit="1" customWidth="1"/>
    <col min="88" max="88" width="9.21875" style="32" customWidth="1"/>
    <col min="89" max="89" width="13.6640625" style="32" customWidth="1"/>
    <col min="90" max="90" width="12.21875" style="130" bestFit="1" customWidth="1"/>
    <col min="91" max="91" width="11.21875" style="32" customWidth="1"/>
    <col min="92" max="92" width="9.21875" style="32" customWidth="1"/>
    <col min="93" max="93" width="12.21875" style="130" bestFit="1" customWidth="1"/>
    <col min="94" max="94" width="10.109375" style="32" bestFit="1" customWidth="1"/>
    <col min="95" max="95" width="9.21875" style="32" customWidth="1"/>
    <col min="96" max="96" width="13.6640625" style="32" customWidth="1"/>
    <col min="97" max="97" width="12.21875" style="130" bestFit="1" customWidth="1"/>
    <col min="98" max="98" width="11.21875" style="32" customWidth="1"/>
    <col min="99" max="99" width="9.21875" style="32" customWidth="1"/>
    <col min="100" max="100" width="16.33203125" style="130" bestFit="1" customWidth="1"/>
    <col min="101" max="101" width="11.21875" style="32" customWidth="1"/>
    <col min="102" max="102" width="13.6640625" style="32" customWidth="1"/>
    <col min="103" max="228" width="11.5546875" style="4"/>
    <col min="229" max="229" width="39.33203125" style="4" customWidth="1"/>
    <col min="230" max="484" width="11.5546875" style="4"/>
    <col min="485" max="485" width="39.33203125" style="4" customWidth="1"/>
    <col min="486" max="740" width="11.5546875" style="4"/>
    <col min="741" max="741" width="39.33203125" style="4" customWidth="1"/>
    <col min="742" max="996" width="11.5546875" style="4"/>
    <col min="997" max="997" width="39.33203125" style="4" customWidth="1"/>
    <col min="998" max="1252" width="11.5546875" style="4"/>
    <col min="1253" max="1253" width="39.33203125" style="4" customWidth="1"/>
    <col min="1254" max="1508" width="11.5546875" style="4"/>
    <col min="1509" max="1509" width="39.33203125" style="4" customWidth="1"/>
    <col min="1510" max="1764" width="11.5546875" style="4"/>
    <col min="1765" max="1765" width="39.33203125" style="4" customWidth="1"/>
    <col min="1766" max="2020" width="11.5546875" style="4"/>
    <col min="2021" max="2021" width="39.33203125" style="4" customWidth="1"/>
    <col min="2022" max="2276" width="11.5546875" style="4"/>
    <col min="2277" max="2277" width="39.33203125" style="4" customWidth="1"/>
    <col min="2278" max="2532" width="11.5546875" style="4"/>
    <col min="2533" max="2533" width="39.33203125" style="4" customWidth="1"/>
    <col min="2534" max="2788" width="11.5546875" style="4"/>
    <col min="2789" max="2789" width="39.33203125" style="4" customWidth="1"/>
    <col min="2790" max="3044" width="11.5546875" style="4"/>
    <col min="3045" max="3045" width="39.33203125" style="4" customWidth="1"/>
    <col min="3046" max="3300" width="11.5546875" style="4"/>
    <col min="3301" max="3301" width="39.33203125" style="4" customWidth="1"/>
    <col min="3302" max="3556" width="11.5546875" style="4"/>
    <col min="3557" max="3557" width="39.33203125" style="4" customWidth="1"/>
    <col min="3558" max="3812" width="11.5546875" style="4"/>
    <col min="3813" max="3813" width="39.33203125" style="4" customWidth="1"/>
    <col min="3814" max="4068" width="11.5546875" style="4"/>
    <col min="4069" max="4069" width="39.33203125" style="4" customWidth="1"/>
    <col min="4070" max="4324" width="11.5546875" style="4"/>
    <col min="4325" max="4325" width="39.33203125" style="4" customWidth="1"/>
    <col min="4326" max="4580" width="11.5546875" style="4"/>
    <col min="4581" max="4581" width="39.33203125" style="4" customWidth="1"/>
    <col min="4582" max="4836" width="11.5546875" style="4"/>
    <col min="4837" max="4837" width="39.33203125" style="4" customWidth="1"/>
    <col min="4838" max="5092" width="11.5546875" style="4"/>
    <col min="5093" max="5093" width="39.33203125" style="4" customWidth="1"/>
    <col min="5094" max="5348" width="11.5546875" style="4"/>
    <col min="5349" max="5349" width="39.33203125" style="4" customWidth="1"/>
    <col min="5350" max="5604" width="11.5546875" style="4"/>
    <col min="5605" max="5605" width="39.33203125" style="4" customWidth="1"/>
    <col min="5606" max="5860" width="11.5546875" style="4"/>
    <col min="5861" max="5861" width="39.33203125" style="4" customWidth="1"/>
    <col min="5862" max="6116" width="11.5546875" style="4"/>
    <col min="6117" max="6117" width="39.33203125" style="4" customWidth="1"/>
    <col min="6118" max="6372" width="11.5546875" style="4"/>
    <col min="6373" max="6373" width="39.33203125" style="4" customWidth="1"/>
    <col min="6374" max="6628" width="11.5546875" style="4"/>
    <col min="6629" max="6629" width="39.33203125" style="4" customWidth="1"/>
    <col min="6630" max="6884" width="11.5546875" style="4"/>
    <col min="6885" max="6885" width="39.33203125" style="4" customWidth="1"/>
    <col min="6886" max="7140" width="11.5546875" style="4"/>
    <col min="7141" max="7141" width="39.33203125" style="4" customWidth="1"/>
    <col min="7142" max="7396" width="11.5546875" style="4"/>
    <col min="7397" max="7397" width="39.33203125" style="4" customWidth="1"/>
    <col min="7398" max="7652" width="11.5546875" style="4"/>
    <col min="7653" max="7653" width="39.33203125" style="4" customWidth="1"/>
    <col min="7654" max="7908" width="11.5546875" style="4"/>
    <col min="7909" max="7909" width="39.33203125" style="4" customWidth="1"/>
    <col min="7910" max="8164" width="11.5546875" style="4"/>
    <col min="8165" max="8165" width="39.33203125" style="4" customWidth="1"/>
    <col min="8166" max="8420" width="11.5546875" style="4"/>
    <col min="8421" max="8421" width="39.33203125" style="4" customWidth="1"/>
    <col min="8422" max="8676" width="11.5546875" style="4"/>
    <col min="8677" max="8677" width="39.33203125" style="4" customWidth="1"/>
    <col min="8678" max="8932" width="11.5546875" style="4"/>
    <col min="8933" max="8933" width="39.33203125" style="4" customWidth="1"/>
    <col min="8934" max="9188" width="11.5546875" style="4"/>
    <col min="9189" max="9189" width="39.33203125" style="4" customWidth="1"/>
    <col min="9190" max="9444" width="11.5546875" style="4"/>
    <col min="9445" max="9445" width="39.33203125" style="4" customWidth="1"/>
    <col min="9446" max="9700" width="11.5546875" style="4"/>
    <col min="9701" max="9701" width="39.33203125" style="4" customWidth="1"/>
    <col min="9702" max="9956" width="11.5546875" style="4"/>
    <col min="9957" max="9957" width="39.33203125" style="4" customWidth="1"/>
    <col min="9958" max="10212" width="11.5546875" style="4"/>
    <col min="10213" max="10213" width="39.33203125" style="4" customWidth="1"/>
    <col min="10214" max="10468" width="11.5546875" style="4"/>
    <col min="10469" max="10469" width="39.33203125" style="4" customWidth="1"/>
    <col min="10470" max="10724" width="11.5546875" style="4"/>
    <col min="10725" max="10725" width="39.33203125" style="4" customWidth="1"/>
    <col min="10726" max="10980" width="11.5546875" style="4"/>
    <col min="10981" max="10981" width="39.33203125" style="4" customWidth="1"/>
    <col min="10982" max="11236" width="11.5546875" style="4"/>
    <col min="11237" max="11237" width="39.33203125" style="4" customWidth="1"/>
    <col min="11238" max="11492" width="11.5546875" style="4"/>
    <col min="11493" max="11493" width="39.33203125" style="4" customWidth="1"/>
    <col min="11494" max="11748" width="11.5546875" style="4"/>
    <col min="11749" max="11749" width="39.33203125" style="4" customWidth="1"/>
    <col min="11750" max="12004" width="11.5546875" style="4"/>
    <col min="12005" max="12005" width="39.33203125" style="4" customWidth="1"/>
    <col min="12006" max="12260" width="11.5546875" style="4"/>
    <col min="12261" max="12261" width="39.33203125" style="4" customWidth="1"/>
    <col min="12262" max="12516" width="11.5546875" style="4"/>
    <col min="12517" max="12517" width="39.33203125" style="4" customWidth="1"/>
    <col min="12518" max="12772" width="11.5546875" style="4"/>
    <col min="12773" max="12773" width="39.33203125" style="4" customWidth="1"/>
    <col min="12774" max="13028" width="11.5546875" style="4"/>
    <col min="13029" max="13029" width="39.33203125" style="4" customWidth="1"/>
    <col min="13030" max="13284" width="11.5546875" style="4"/>
    <col min="13285" max="13285" width="39.33203125" style="4" customWidth="1"/>
    <col min="13286" max="13540" width="11.5546875" style="4"/>
    <col min="13541" max="13541" width="39.33203125" style="4" customWidth="1"/>
    <col min="13542" max="13796" width="11.5546875" style="4"/>
    <col min="13797" max="13797" width="39.33203125" style="4" customWidth="1"/>
    <col min="13798" max="14052" width="11.5546875" style="4"/>
    <col min="14053" max="14053" width="39.33203125" style="4" customWidth="1"/>
    <col min="14054" max="14308" width="11.5546875" style="4"/>
    <col min="14309" max="14309" width="39.33203125" style="4" customWidth="1"/>
    <col min="14310" max="14564" width="11.5546875" style="4"/>
    <col min="14565" max="14565" width="39.33203125" style="4" customWidth="1"/>
    <col min="14566" max="14820" width="11.5546875" style="4"/>
    <col min="14821" max="14821" width="39.33203125" style="4" customWidth="1"/>
    <col min="14822" max="15076" width="11.5546875" style="4"/>
    <col min="15077" max="15077" width="39.33203125" style="4" customWidth="1"/>
    <col min="15078" max="15332" width="11.5546875" style="4"/>
    <col min="15333" max="15333" width="39.33203125" style="4" customWidth="1"/>
    <col min="15334" max="15558" width="11.5546875" style="4"/>
    <col min="15559" max="16384" width="11.44140625" style="4" customWidth="1"/>
  </cols>
  <sheetData>
    <row r="1" spans="1:102" s="3" customFormat="1" x14ac:dyDescent="0.3">
      <c r="B1" s="12"/>
      <c r="C1" s="15"/>
      <c r="D1" s="15"/>
      <c r="E1" s="12"/>
      <c r="F1" s="15"/>
      <c r="G1" s="15"/>
      <c r="H1" s="118"/>
      <c r="I1" s="15"/>
      <c r="J1" s="15"/>
      <c r="K1" s="15"/>
      <c r="L1" s="118"/>
      <c r="M1" s="15"/>
      <c r="N1" s="15"/>
      <c r="O1" s="118"/>
      <c r="P1" s="15"/>
      <c r="Q1" s="15"/>
      <c r="R1" s="15"/>
      <c r="S1" s="118"/>
      <c r="T1" s="15"/>
      <c r="U1" s="15"/>
      <c r="V1" s="118"/>
      <c r="W1" s="15"/>
      <c r="X1" s="15"/>
      <c r="Y1" s="118"/>
      <c r="Z1" s="15"/>
      <c r="AA1" s="15"/>
      <c r="AB1" s="15"/>
      <c r="AC1" s="118"/>
      <c r="AD1" s="15"/>
      <c r="AE1" s="15"/>
      <c r="AF1" s="118"/>
      <c r="AG1" s="15"/>
      <c r="AH1" s="15"/>
      <c r="AI1" s="15"/>
      <c r="AJ1" s="118"/>
      <c r="AK1" s="15"/>
      <c r="AL1" s="15"/>
      <c r="AM1" s="118"/>
      <c r="AN1" s="15"/>
      <c r="AO1" s="15"/>
      <c r="AP1" s="15"/>
      <c r="AQ1" s="118"/>
      <c r="AR1" s="15"/>
      <c r="AS1" s="15"/>
      <c r="AT1" s="118"/>
      <c r="AU1" s="15"/>
      <c r="AV1" s="15"/>
      <c r="AW1" s="118"/>
      <c r="AX1" s="15"/>
      <c r="AY1" s="15"/>
      <c r="AZ1" s="118"/>
      <c r="BA1" s="15"/>
      <c r="BB1" s="15"/>
      <c r="BC1" s="118"/>
      <c r="BD1" s="15"/>
      <c r="BE1" s="15"/>
      <c r="BF1" s="15"/>
      <c r="BG1" s="118"/>
      <c r="BH1" s="15"/>
      <c r="BI1" s="15"/>
      <c r="BJ1" s="118"/>
      <c r="BK1" s="15"/>
      <c r="BL1" s="15"/>
      <c r="BM1" s="15"/>
      <c r="BN1" s="118"/>
      <c r="BO1" s="15"/>
      <c r="BP1" s="15"/>
      <c r="BQ1" s="118"/>
      <c r="BR1" s="15"/>
      <c r="BS1" s="15"/>
      <c r="BT1" s="15"/>
      <c r="BU1" s="118"/>
      <c r="BV1" s="15"/>
      <c r="BW1" s="15"/>
      <c r="BX1" s="118"/>
      <c r="BY1" s="15"/>
      <c r="BZ1" s="15"/>
      <c r="CA1" s="118"/>
      <c r="CB1" s="15"/>
      <c r="CC1" s="15"/>
      <c r="CD1" s="15"/>
      <c r="CE1" s="118"/>
      <c r="CF1" s="15"/>
      <c r="CG1" s="15"/>
      <c r="CH1" s="118"/>
      <c r="CI1" s="15"/>
      <c r="CJ1" s="15"/>
      <c r="CK1" s="15"/>
      <c r="CL1" s="118"/>
      <c r="CM1" s="15"/>
      <c r="CN1" s="15"/>
      <c r="CO1" s="118"/>
      <c r="CP1" s="15"/>
      <c r="CQ1" s="15"/>
      <c r="CR1" s="15"/>
      <c r="CS1" s="118"/>
      <c r="CT1" s="15"/>
      <c r="CU1" s="15"/>
      <c r="CV1" s="118"/>
      <c r="CW1" s="15"/>
      <c r="CX1" s="15"/>
    </row>
    <row r="2" spans="1:102" s="3" customFormat="1" ht="28.2" customHeight="1" x14ac:dyDescent="0.3">
      <c r="A2" s="140" t="s">
        <v>38</v>
      </c>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T2" s="315"/>
      <c r="AU2" s="315"/>
      <c r="AV2" s="315"/>
      <c r="AW2" s="315"/>
      <c r="AX2" s="315"/>
      <c r="AY2" s="315"/>
      <c r="AZ2" s="315"/>
      <c r="BA2" s="315"/>
      <c r="BB2" s="315"/>
      <c r="BC2" s="315"/>
      <c r="BD2" s="315"/>
      <c r="BE2" s="315"/>
      <c r="BF2" s="315"/>
      <c r="BG2" s="315"/>
      <c r="BH2" s="315"/>
      <c r="BI2" s="315"/>
      <c r="BJ2" s="315"/>
      <c r="BK2" s="315"/>
      <c r="BL2" s="315"/>
      <c r="BM2" s="315"/>
      <c r="BN2" s="315"/>
      <c r="BO2" s="315"/>
      <c r="BP2" s="315"/>
      <c r="BQ2" s="315"/>
      <c r="BR2" s="315"/>
      <c r="BS2" s="315"/>
      <c r="BT2" s="315"/>
      <c r="BU2" s="315"/>
      <c r="BV2" s="315"/>
      <c r="BW2" s="315"/>
      <c r="BX2" s="315"/>
      <c r="BY2" s="315"/>
      <c r="BZ2" s="315"/>
      <c r="CA2" s="315"/>
      <c r="CB2" s="315"/>
      <c r="CC2" s="315"/>
      <c r="CD2" s="315"/>
      <c r="CE2" s="315"/>
      <c r="CF2" s="315"/>
      <c r="CG2" s="315"/>
      <c r="CH2" s="315"/>
      <c r="CI2" s="315"/>
      <c r="CJ2" s="315"/>
      <c r="CK2" s="315"/>
      <c r="CL2" s="315"/>
      <c r="CM2" s="315"/>
      <c r="CN2" s="315"/>
      <c r="CO2" s="315"/>
      <c r="CP2" s="315"/>
      <c r="CQ2" s="315"/>
      <c r="CR2" s="315"/>
      <c r="CS2" s="315"/>
      <c r="CT2" s="315"/>
      <c r="CU2" s="315"/>
      <c r="CV2" s="315"/>
      <c r="CW2" s="315"/>
      <c r="CX2" s="315"/>
    </row>
    <row r="3" spans="1:102" s="8" customFormat="1" ht="24" customHeight="1" x14ac:dyDescent="0.3">
      <c r="A3" s="81" t="s">
        <v>33</v>
      </c>
      <c r="B3" s="221">
        <f ca="1">IF(ISBLANK(A2),"",YEAR(TODAY())-1)</f>
        <v>2025</v>
      </c>
      <c r="C3" s="82" t="s">
        <v>29</v>
      </c>
      <c r="D3" s="84" t="s">
        <v>30</v>
      </c>
      <c r="E3" s="119" t="s">
        <v>119</v>
      </c>
      <c r="F3" s="82" t="s">
        <v>29</v>
      </c>
      <c r="G3" s="84" t="s">
        <v>30</v>
      </c>
      <c r="H3" s="119" t="s">
        <v>120</v>
      </c>
      <c r="I3" s="82" t="s">
        <v>29</v>
      </c>
      <c r="J3" s="84" t="s">
        <v>30</v>
      </c>
      <c r="K3" s="82" t="s">
        <v>121</v>
      </c>
      <c r="L3" s="120" t="s">
        <v>125</v>
      </c>
      <c r="M3" s="82" t="s">
        <v>29</v>
      </c>
      <c r="N3" s="84" t="s">
        <v>30</v>
      </c>
      <c r="O3" s="121" t="s">
        <v>122</v>
      </c>
      <c r="P3" s="82" t="s">
        <v>29</v>
      </c>
      <c r="Q3" s="84" t="s">
        <v>30</v>
      </c>
      <c r="R3" s="82" t="s">
        <v>121</v>
      </c>
      <c r="S3" s="120" t="s">
        <v>125</v>
      </c>
      <c r="T3" s="82" t="s">
        <v>29</v>
      </c>
      <c r="U3" s="84" t="s">
        <v>30</v>
      </c>
      <c r="V3" s="122" t="s">
        <v>123</v>
      </c>
      <c r="W3" s="82" t="s">
        <v>29</v>
      </c>
      <c r="X3" s="82" t="s">
        <v>124</v>
      </c>
      <c r="Y3" s="121" t="s">
        <v>210</v>
      </c>
      <c r="Z3" s="82" t="s">
        <v>29</v>
      </c>
      <c r="AA3" s="82" t="s">
        <v>30</v>
      </c>
      <c r="AB3" s="82" t="s">
        <v>121</v>
      </c>
      <c r="AC3" s="120" t="s">
        <v>125</v>
      </c>
      <c r="AD3" s="82" t="s">
        <v>29</v>
      </c>
      <c r="AE3" s="84" t="s">
        <v>30</v>
      </c>
      <c r="AF3" s="121" t="s">
        <v>218</v>
      </c>
      <c r="AG3" s="82" t="s">
        <v>29</v>
      </c>
      <c r="AH3" s="82" t="s">
        <v>30</v>
      </c>
      <c r="AI3" s="82" t="s">
        <v>121</v>
      </c>
      <c r="AJ3" s="120" t="s">
        <v>125</v>
      </c>
      <c r="AK3" s="82" t="s">
        <v>29</v>
      </c>
      <c r="AL3" s="84" t="s">
        <v>30</v>
      </c>
      <c r="AM3" s="121" t="s">
        <v>219</v>
      </c>
      <c r="AN3" s="82" t="s">
        <v>29</v>
      </c>
      <c r="AO3" s="82" t="s">
        <v>30</v>
      </c>
      <c r="AP3" s="82" t="s">
        <v>121</v>
      </c>
      <c r="AQ3" s="120" t="s">
        <v>125</v>
      </c>
      <c r="AR3" s="82" t="s">
        <v>29</v>
      </c>
      <c r="AS3" s="84" t="s">
        <v>30</v>
      </c>
      <c r="AT3" s="122" t="s">
        <v>123</v>
      </c>
      <c r="AU3" s="82" t="s">
        <v>29</v>
      </c>
      <c r="AV3" s="82" t="s">
        <v>124</v>
      </c>
      <c r="AW3" s="120" t="s">
        <v>220</v>
      </c>
      <c r="AX3" s="82" t="s">
        <v>29</v>
      </c>
      <c r="AY3" s="84" t="s">
        <v>30</v>
      </c>
      <c r="AZ3" s="122" t="s">
        <v>221</v>
      </c>
      <c r="BA3" s="82" t="s">
        <v>29</v>
      </c>
      <c r="BB3" s="82" t="s">
        <v>124</v>
      </c>
      <c r="BC3" s="121" t="s">
        <v>229</v>
      </c>
      <c r="BD3" s="82" t="s">
        <v>29</v>
      </c>
      <c r="BE3" s="82" t="s">
        <v>30</v>
      </c>
      <c r="BF3" s="82" t="s">
        <v>121</v>
      </c>
      <c r="BG3" s="120" t="s">
        <v>125</v>
      </c>
      <c r="BH3" s="82" t="s">
        <v>29</v>
      </c>
      <c r="BI3" s="84" t="s">
        <v>30</v>
      </c>
      <c r="BJ3" s="121" t="s">
        <v>230</v>
      </c>
      <c r="BK3" s="82" t="s">
        <v>29</v>
      </c>
      <c r="BL3" s="82" t="s">
        <v>30</v>
      </c>
      <c r="BM3" s="82" t="s">
        <v>121</v>
      </c>
      <c r="BN3" s="120" t="s">
        <v>125</v>
      </c>
      <c r="BO3" s="82" t="s">
        <v>29</v>
      </c>
      <c r="BP3" s="84" t="s">
        <v>30</v>
      </c>
      <c r="BQ3" s="121" t="s">
        <v>231</v>
      </c>
      <c r="BR3" s="82" t="s">
        <v>29</v>
      </c>
      <c r="BS3" s="82" t="s">
        <v>30</v>
      </c>
      <c r="BT3" s="82" t="s">
        <v>121</v>
      </c>
      <c r="BU3" s="120" t="s">
        <v>125</v>
      </c>
      <c r="BV3" s="82" t="s">
        <v>29</v>
      </c>
      <c r="BW3" s="84" t="s">
        <v>30</v>
      </c>
      <c r="BX3" s="122" t="s">
        <v>123</v>
      </c>
      <c r="BY3" s="82" t="s">
        <v>29</v>
      </c>
      <c r="BZ3" s="82" t="s">
        <v>124</v>
      </c>
      <c r="CA3" s="121" t="s">
        <v>232</v>
      </c>
      <c r="CB3" s="82" t="s">
        <v>29</v>
      </c>
      <c r="CC3" s="82" t="s">
        <v>30</v>
      </c>
      <c r="CD3" s="82" t="s">
        <v>121</v>
      </c>
      <c r="CE3" s="120" t="s">
        <v>125</v>
      </c>
      <c r="CF3" s="82" t="s">
        <v>29</v>
      </c>
      <c r="CG3" s="84" t="s">
        <v>30</v>
      </c>
      <c r="CH3" s="121" t="s">
        <v>233</v>
      </c>
      <c r="CI3" s="82" t="s">
        <v>29</v>
      </c>
      <c r="CJ3" s="82" t="s">
        <v>30</v>
      </c>
      <c r="CK3" s="82" t="s">
        <v>121</v>
      </c>
      <c r="CL3" s="120" t="s">
        <v>125</v>
      </c>
      <c r="CM3" s="82" t="s">
        <v>29</v>
      </c>
      <c r="CN3" s="84" t="s">
        <v>30</v>
      </c>
      <c r="CO3" s="121" t="s">
        <v>234</v>
      </c>
      <c r="CP3" s="82" t="s">
        <v>29</v>
      </c>
      <c r="CQ3" s="82" t="s">
        <v>30</v>
      </c>
      <c r="CR3" s="82" t="s">
        <v>121</v>
      </c>
      <c r="CS3" s="232">
        <v>2025</v>
      </c>
      <c r="CT3" s="82" t="s">
        <v>29</v>
      </c>
      <c r="CU3" s="84" t="s">
        <v>30</v>
      </c>
      <c r="CV3" s="122" t="s">
        <v>123</v>
      </c>
      <c r="CW3" s="82" t="s">
        <v>29</v>
      </c>
      <c r="CX3" s="141" t="s">
        <v>124</v>
      </c>
    </row>
    <row r="4" spans="1:102" s="28" customFormat="1" ht="18" customHeight="1" x14ac:dyDescent="0.3">
      <c r="A4" s="142" t="s">
        <v>37</v>
      </c>
      <c r="B4" s="143">
        <f>+B5+B10+B15+B18</f>
        <v>0</v>
      </c>
      <c r="C4" s="144" t="str">
        <f>IF(AND(B4=0,B4&gt;=0), "",B4/B4)</f>
        <v/>
      </c>
      <c r="D4" s="145"/>
      <c r="E4" s="143">
        <f>+E5+E10+E15+E18</f>
        <v>13729.570505109003</v>
      </c>
      <c r="F4" s="144">
        <f>IF(AND(E4=0,E4&gt;=0), "",E4/E4)</f>
        <v>1</v>
      </c>
      <c r="G4" s="145"/>
      <c r="H4" s="143">
        <f>+H5+H10+H15+H18</f>
        <v>22762.719964792901</v>
      </c>
      <c r="I4" s="144">
        <f>IF(AND(H4=0,H4&gt;=0), "",H4/H4)</f>
        <v>1</v>
      </c>
      <c r="J4" s="145"/>
      <c r="K4" s="144">
        <f t="shared" ref="K4:K36" si="0">IF(AND(E4=0,H4&gt;0),100%,IF(AND(E4&lt;0,H4=0),(E4-H4)/E4,IF(AND(E4&gt;0,H4&gt;0),(H4-E4)/E4,IF(AND(E4=0,H4=0),"",(H4-E4)/E4))))</f>
        <v>0.65793387027820804</v>
      </c>
      <c r="L4" s="146">
        <f>+L5+L10+L15+L18</f>
        <v>36492.290469901905</v>
      </c>
      <c r="M4" s="144">
        <f>IF(AND(L4=0,L4&gt;=0), "",L4/L4)</f>
        <v>1</v>
      </c>
      <c r="N4" s="145"/>
      <c r="O4" s="143">
        <f>+O5+O10+O15+O18</f>
        <v>26352.83716241354</v>
      </c>
      <c r="P4" s="144">
        <f>IF(AND(O4=0,O4&gt;=0), "",O4/O4)</f>
        <v>1</v>
      </c>
      <c r="Q4" s="145"/>
      <c r="R4" s="144">
        <f t="shared" ref="R4:R31" si="1">IF(AND(H4=0,O4&gt;0),100%,IF(AND(H4&lt;0,O4=0),(H4-O4)/H4,IF(AND(H4&gt;0,O4&gt;0),(O4-H4)/H4,IF(AND(H4=0,O4=0),"",(O4-H4)/H4))))</f>
        <v>0.15771916551156773</v>
      </c>
      <c r="S4" s="146">
        <f>+S5+S10+S15+S18</f>
        <v>62845.127632315445</v>
      </c>
      <c r="T4" s="144">
        <f>IF(AND(S4=0,S4&gt;=0), "",S4/S4)</f>
        <v>1</v>
      </c>
      <c r="U4" s="145"/>
      <c r="V4" s="147">
        <f>+V5+V10+V15+V18</f>
        <v>0</v>
      </c>
      <c r="W4" s="144" t="str">
        <f>IF(AND(V4=0,V4&gt;=0), "",V4/V4)</f>
        <v/>
      </c>
      <c r="X4" s="145">
        <f t="shared" ref="X4:X36" si="2">IF(AND(V4=0,S4&gt;0),100%,IF(AND(V4&lt;0,S4=0),(V4-S4)/V4,IF(AND(V4&gt;0,S4&gt;0),(S4-V4)/V4,IF(AND(V4=0,S4=0),"",(S4-V4)/V4))))</f>
        <v>1</v>
      </c>
      <c r="Y4" s="143">
        <f>+Y5+Y10+Y15+Y18</f>
        <v>24746.158448544928</v>
      </c>
      <c r="Z4" s="144">
        <f>IF(AND(Y4=0,Y4&gt;=0), "",Y4/Y4)</f>
        <v>1</v>
      </c>
      <c r="AA4" s="145"/>
      <c r="AB4" s="144">
        <f t="shared" ref="AB4:AB36" si="3">IF(AND(O4=0,Y4&gt;0),100%,IF(AND(O4&lt;0,Y4=0),(O4-Y4)/O4,IF(AND(O4&gt;0,Y4&gt;0),(Y4-O4)/O4,IF(AND(O4=0,Y4=0),"",(Y4-O4)/O4))))</f>
        <v>-6.0967959691269294E-2</v>
      </c>
      <c r="AC4" s="146">
        <f>+AC5+AC10+AC15+AC18</f>
        <v>87591.286080860373</v>
      </c>
      <c r="AD4" s="144">
        <f>IF(AND(AC4=0,AC4&gt;=0), "",AC4/AC4)</f>
        <v>1</v>
      </c>
      <c r="AE4" s="145"/>
      <c r="AF4" s="143">
        <f>+AF5+AF10+AF15+AF18</f>
        <v>31390.647293320391</v>
      </c>
      <c r="AG4" s="144">
        <f>IF(AND(AF4=0,AF4&gt;=0), "",AF4/AF4)</f>
        <v>1</v>
      </c>
      <c r="AH4" s="145"/>
      <c r="AI4" s="144">
        <f t="shared" ref="AI4:AI67" si="4">IF(AND(Y4=0,AF4&gt;0),100%,IF(AND(Y4&lt;0,AF4=0),(Y4-AF4)/Y4,IF(AND(Y4&gt;0,AF4&gt;0),(AF4-Y4)/Y4,IF(AND(Y4=0,AF4=0),"",(AF4-Y4)/Y4))))</f>
        <v>0.26850587167262557</v>
      </c>
      <c r="AJ4" s="146">
        <f>+AJ5+AJ10+AJ15+AJ18</f>
        <v>118981.93337418075</v>
      </c>
      <c r="AK4" s="144">
        <f>IF(AND(AJ4=0,AJ4&gt;=0), "",AJ4/AJ4)</f>
        <v>1</v>
      </c>
      <c r="AL4" s="145"/>
      <c r="AM4" s="143">
        <f>+AM5+AM10+AM15+AM18</f>
        <v>27428.198759303999</v>
      </c>
      <c r="AN4" s="144">
        <f>IF(AND(AM4=0,AM4&gt;=0), "",AM4/AM4)</f>
        <v>1</v>
      </c>
      <c r="AO4" s="145"/>
      <c r="AP4" s="144">
        <f t="shared" ref="AP4:AP67" si="5">IF(AND(AF4=0,AM4&gt;0),100%,IF(AND(AF4&lt;0,AM4=0),(AF4-AM4)/AF4,IF(AND(AF4&gt;0,AM4&gt;0),(AM4-AF4)/AF4,IF(AND(AF4=0,AM4=0),"",(AM4-AF4)/AF4))))</f>
        <v>-0.12623022701604375</v>
      </c>
      <c r="AQ4" s="146">
        <f>+AQ5+AQ10+AQ15+AQ18</f>
        <v>146410.13213348476</v>
      </c>
      <c r="AR4" s="144">
        <f>IF(AND(AQ4=0,AQ4&gt;=0), "",AQ4/AQ4)</f>
        <v>1</v>
      </c>
      <c r="AS4" s="145"/>
      <c r="AT4" s="147">
        <f>+AT5+AT10+AT15+AT18</f>
        <v>0</v>
      </c>
      <c r="AU4" s="144" t="str">
        <f>IF(AND(AT4=0,AT4&gt;=0), "",AT4/AT4)</f>
        <v/>
      </c>
      <c r="AV4" s="145">
        <f t="shared" ref="AV4:AV36" si="6">IF(AND(AT4=0,AQ4&gt;0),100%,IF(AND(AT4&lt;0,AQ4=0),(AT4-AQ4)/AT4,IF(AND(AT4&gt;0,AQ4&gt;0),(AQ4-AT4)/AT4,IF(AND(AT4=0,AQ4=0),"",(AQ4-AT4)/AT4))))</f>
        <v>1</v>
      </c>
      <c r="AW4" s="147">
        <f>+AW5+AW10+AW15+AW18</f>
        <v>24401.688688914124</v>
      </c>
      <c r="AX4" s="144">
        <f>IF(AND(AW4=0,AW4&gt;=0), "",AW4/AW4)</f>
        <v>1</v>
      </c>
      <c r="AY4" s="145"/>
      <c r="AZ4" s="147">
        <f>+AZ5+AZ10+AZ15+AZ18</f>
        <v>0</v>
      </c>
      <c r="BA4" s="144" t="str">
        <f>IF(AND(AZ4=0,AZ4&gt;=0), "",AZ4/AZ4)</f>
        <v/>
      </c>
      <c r="BB4" s="145">
        <f t="shared" ref="BB4:BB36" si="7">IF(AND(AZ4=0,AW4&gt;0),100%,IF(AND(AZ4&lt;0,AW4=0),(AZ4-AW4)/AZ4,IF(AND(AZ4&gt;0,AW4&gt;0),(AW4-AZ4)/AZ4,IF(AND(AZ4=0,AW4=0),"",(AW4-AZ4)/AZ4))))</f>
        <v>1</v>
      </c>
      <c r="BC4" s="143">
        <f>+BC5+BC10+BC15+BC18</f>
        <v>0</v>
      </c>
      <c r="BD4" s="144" t="str">
        <f>IF(AND(BC4=0,BC4&gt;=0), "",BC4/BC4)</f>
        <v/>
      </c>
      <c r="BE4" s="145"/>
      <c r="BF4" s="144">
        <f t="shared" ref="BF4:BF36" si="8">IF(AND(AM4=0,BC4&gt;0),100%,IF(AND(AM4&lt;0,BC4=0),(AM4-BC4)/AM4,IF(AND(AM4&gt;0,BC4&gt;0),(BC4-AM4)/AM4,IF(AND(AM4=0,BC4=0),"",(BC4-AM4)/AM4))))</f>
        <v>-1</v>
      </c>
      <c r="BG4" s="146">
        <f>+BG5+BG10+BG15+BG18</f>
        <v>146410.13213348476</v>
      </c>
      <c r="BH4" s="144">
        <f>IF(AND(BG4=0,BG4&gt;=0), "",BG4/BG4)</f>
        <v>1</v>
      </c>
      <c r="BI4" s="145"/>
      <c r="BJ4" s="143">
        <f>+BJ5+BJ10+BJ15+BJ18</f>
        <v>0</v>
      </c>
      <c r="BK4" s="144" t="str">
        <f>IF(AND(BJ4=0,BJ4&gt;=0), "",BJ4/BJ4)</f>
        <v/>
      </c>
      <c r="BL4" s="145"/>
      <c r="BM4" s="144" t="str">
        <f t="shared" ref="BM4:BM67" si="9">IF(AND(BC4=0,BJ4&gt;0),100%,IF(AND(BC4&lt;0,BJ4=0),(BC4-BJ4)/BC4,IF(AND(BC4&gt;0,BJ4&gt;0),(BJ4-BC4)/BC4,IF(AND(BC4=0,BJ4=0),"",(BJ4-BC4)/BC4))))</f>
        <v/>
      </c>
      <c r="BN4" s="146">
        <f>+BN5+BN10+BN15+BN18</f>
        <v>146410.13213348476</v>
      </c>
      <c r="BO4" s="144">
        <f>IF(AND(BN4=0,BN4&gt;=0), "",BN4/BN4)</f>
        <v>1</v>
      </c>
      <c r="BP4" s="145"/>
      <c r="BQ4" s="143">
        <f>+BQ5+BQ10+BQ15+BQ18</f>
        <v>0</v>
      </c>
      <c r="BR4" s="144" t="str">
        <f>IF(AND(BQ4=0,BQ4&gt;=0), "",BQ4/BQ4)</f>
        <v/>
      </c>
      <c r="BS4" s="145"/>
      <c r="BT4" s="144" t="str">
        <f t="shared" ref="BT4:BT67" si="10">IF(AND(BJ4=0,BQ4&gt;0),100%,IF(AND(BJ4&lt;0,BQ4=0),(BJ4-BQ4)/BJ4,IF(AND(BJ4&gt;0,BQ4&gt;0),(BQ4-BJ4)/BJ4,IF(AND(BJ4=0,BQ4=0),"",(BQ4-BJ4)/BJ4))))</f>
        <v/>
      </c>
      <c r="BU4" s="146">
        <f>+BU5+BU10+BU15+BU18</f>
        <v>146410.13213348476</v>
      </c>
      <c r="BV4" s="144">
        <f>IF(AND(BU4=0,BU4&gt;=0), "",BU4/BU4)</f>
        <v>1</v>
      </c>
      <c r="BW4" s="145"/>
      <c r="BX4" s="147">
        <f>+BX5+BX10+BX15+BX18</f>
        <v>0</v>
      </c>
      <c r="BY4" s="144" t="str">
        <f>IF(AND(BX4=0,BX4&gt;=0), "",BX4/BX4)</f>
        <v/>
      </c>
      <c r="BZ4" s="145">
        <f t="shared" ref="BZ4:BZ67" si="11">IF(AND(BX4=0,BU4&gt;0),100%,IF(AND(BX4&lt;0,BU4=0),(BX4-BU4)/BX4,IF(AND(BX4&gt;0,BU4&gt;0),(BU4-BX4)/BX4,IF(AND(BX4=0,BU4=0),"",(BU4-BX4)/BX4))))</f>
        <v>1</v>
      </c>
      <c r="CA4" s="143">
        <f>+CA5+CA10+CA15+CA18</f>
        <v>0</v>
      </c>
      <c r="CB4" s="144" t="str">
        <f>IF(AND(CA4=0,CA4&gt;=0), "",CA4/CA4)</f>
        <v/>
      </c>
      <c r="CC4" s="145"/>
      <c r="CD4" s="144" t="str">
        <f t="shared" ref="CD4:CD36" si="12">IF(AND(BQ4=0,CA4&gt;0),100%,IF(AND(BQ4&lt;0,CA4=0),(BQ4-CA4)/BQ4,IF(AND(BQ4&gt;0,CA4&gt;0),(CA4-BQ4)/BQ4,IF(AND(BQ4=0,CA4=0),"",(CA4-BQ4)/BQ4))))</f>
        <v/>
      </c>
      <c r="CE4" s="146">
        <f>+CE5+CE10+CE15+CE18</f>
        <v>146410.13213348476</v>
      </c>
      <c r="CF4" s="144">
        <f>IF(AND(CE4=0,CE4&gt;=0), "",CE4/CE4)</f>
        <v>1</v>
      </c>
      <c r="CG4" s="145"/>
      <c r="CH4" s="143">
        <f>+CH5+CH10+CH15+CH18</f>
        <v>0</v>
      </c>
      <c r="CI4" s="144" t="str">
        <f>IF(AND(CH4=0,CH4&gt;=0), "",CH4/CH4)</f>
        <v/>
      </c>
      <c r="CJ4" s="145"/>
      <c r="CK4" s="144" t="str">
        <f t="shared" ref="CK4:CK67" si="13">IF(AND(CA4=0,CH4&gt;0),100%,IF(AND(CA4&lt;0,CH4=0),(CA4-CH4)/CA4,IF(AND(CA4&gt;0,CH4&gt;0),(CH4-CA4)/CA4,IF(AND(CA4=0,CH4=0),"",(CH4-CA4)/CA4))))</f>
        <v/>
      </c>
      <c r="CL4" s="146">
        <f>+CL5+CL10+CL15+CL18</f>
        <v>146410.13213348476</v>
      </c>
      <c r="CM4" s="144">
        <f>IF(AND(CL4=0,CL4&gt;=0), "",CL4/CL4)</f>
        <v>1</v>
      </c>
      <c r="CN4" s="145"/>
      <c r="CO4" s="143">
        <f>+CO5+CO10+CO15+CO18</f>
        <v>0</v>
      </c>
      <c r="CP4" s="144" t="str">
        <f>IF(AND(CO4=0,CO4&gt;=0), "",CO4/CO4)</f>
        <v/>
      </c>
      <c r="CQ4" s="145"/>
      <c r="CR4" s="144" t="str">
        <f t="shared" ref="CR4:CR67" si="14">IF(AND(CH4=0,CO4&gt;0),100%,IF(AND(CH4&lt;0,CO4=0),(CH4-CO4)/CH4,IF(AND(CH4&gt;0,CO4&gt;0),(CO4-CH4)/CH4,IF(AND(CH4=0,CO4=0),"",(CO4-CH4)/CH4))))</f>
        <v/>
      </c>
      <c r="CS4" s="146">
        <f>+CS5+CS10+CS15+CS18</f>
        <v>146410.13213348476</v>
      </c>
      <c r="CT4" s="144">
        <f>IF(AND(CS4=0,CS4&gt;=0), "",CS4/CS4)</f>
        <v>1</v>
      </c>
      <c r="CU4" s="145"/>
      <c r="CV4" s="147">
        <f>+CV5+CV10+CV15+CV18</f>
        <v>0</v>
      </c>
      <c r="CW4" s="144" t="str">
        <f>IF(AND(CV4=0,CV4&gt;=0), "",CV4/CV4)</f>
        <v/>
      </c>
      <c r="CX4" s="145">
        <f t="shared" ref="CX4:CX67" si="15">IF(AND(CV4=0,CS4&gt;0),100%,IF(AND(CV4&lt;0,CS4=0),(CV4-CS4)/CV4,IF(AND(CV4&gt;0,CS4&gt;0),(CS4-CV4)/CV4,IF(AND(CV4=0,CS4=0),"",(CS4-CV4)/CV4))))</f>
        <v>1</v>
      </c>
    </row>
    <row r="5" spans="1:102" s="6" customFormat="1" outlineLevel="1" x14ac:dyDescent="0.3">
      <c r="A5" s="37" t="s">
        <v>39</v>
      </c>
      <c r="B5" s="126">
        <f>+B6+B7+B8</f>
        <v>0</v>
      </c>
      <c r="C5" s="38" t="str">
        <f>IF(AND(B4=0,B5&gt;=0), "",B5/B4)</f>
        <v/>
      </c>
      <c r="D5" s="43"/>
      <c r="E5" s="126">
        <f>+E6+E7+E8</f>
        <v>13729.570505109003</v>
      </c>
      <c r="F5" s="38">
        <f>IF(AND(E4=0,E5&gt;=0), "",E5/E4)</f>
        <v>1</v>
      </c>
      <c r="G5" s="43"/>
      <c r="H5" s="126">
        <f>+H6+H7+H8</f>
        <v>22762.719964792901</v>
      </c>
      <c r="I5" s="38">
        <f>IF(AND(H4=0,H5&gt;=0), "",H5/H4)</f>
        <v>1</v>
      </c>
      <c r="J5" s="43"/>
      <c r="K5" s="38">
        <f t="shared" si="0"/>
        <v>0.65793387027820804</v>
      </c>
      <c r="L5" s="127">
        <f>+L6+L7+L8</f>
        <v>36492.290469901905</v>
      </c>
      <c r="M5" s="38">
        <f>IF(AND(L4=0,L5&gt;=0), "",L5/L4)</f>
        <v>1</v>
      </c>
      <c r="N5" s="43"/>
      <c r="O5" s="126">
        <f>+O6+O7+O8</f>
        <v>26352.83716241354</v>
      </c>
      <c r="P5" s="38">
        <f>IF(AND(O4=0,O5&gt;=0), "",O5/O4)</f>
        <v>1</v>
      </c>
      <c r="Q5" s="43"/>
      <c r="R5" s="38">
        <f t="shared" si="1"/>
        <v>0.15771916551156773</v>
      </c>
      <c r="S5" s="127">
        <f>+S6+S7+S8</f>
        <v>62845.127632315445</v>
      </c>
      <c r="T5" s="38">
        <f>IF(AND(S4=0,S5&gt;=0), "",S5/S4)</f>
        <v>1</v>
      </c>
      <c r="U5" s="43"/>
      <c r="V5" s="128">
        <f>+V6+V7+V8</f>
        <v>0</v>
      </c>
      <c r="W5" s="38" t="str">
        <f>IF(AND(V4=0,V5&gt;=0), "",V5/V4)</f>
        <v/>
      </c>
      <c r="X5" s="91">
        <f t="shared" si="2"/>
        <v>1</v>
      </c>
      <c r="Y5" s="126">
        <f>+Y6+Y7+Y8</f>
        <v>24746.158448544928</v>
      </c>
      <c r="Z5" s="38">
        <f>IF(AND(Y4=0,Y5&gt;=0), "",Y5/Y4)</f>
        <v>1</v>
      </c>
      <c r="AA5" s="43"/>
      <c r="AB5" s="38">
        <f t="shared" si="3"/>
        <v>-6.0967959691269294E-2</v>
      </c>
      <c r="AC5" s="127">
        <f>+AC6+AC7+AC8</f>
        <v>87591.286080860373</v>
      </c>
      <c r="AD5" s="38">
        <f>IF(AND(AC4=0,AC5&gt;=0), "",AC5/AC4)</f>
        <v>1</v>
      </c>
      <c r="AE5" s="43"/>
      <c r="AF5" s="126">
        <f>+AF6+AF7+AF8</f>
        <v>31390.647293320391</v>
      </c>
      <c r="AG5" s="38">
        <f>IF(AND(AF4=0,AF5&gt;=0), "",AF5/AF4)</f>
        <v>1</v>
      </c>
      <c r="AH5" s="43"/>
      <c r="AI5" s="38">
        <f t="shared" si="4"/>
        <v>0.26850587167262557</v>
      </c>
      <c r="AJ5" s="127">
        <f>+AJ6+AJ7+AJ8</f>
        <v>118981.93337418075</v>
      </c>
      <c r="AK5" s="38">
        <f>IF(AND(AJ4=0,AJ5&gt;=0), "",AJ5/AJ4)</f>
        <v>1</v>
      </c>
      <c r="AL5" s="43"/>
      <c r="AM5" s="126">
        <f>+AM6+AM7+AM8</f>
        <v>27428.198759303999</v>
      </c>
      <c r="AN5" s="38">
        <f>IF(AND(AM4=0,AM5&gt;=0), "",AM5/AM4)</f>
        <v>1</v>
      </c>
      <c r="AO5" s="43"/>
      <c r="AP5" s="38">
        <f t="shared" si="5"/>
        <v>-0.12623022701604375</v>
      </c>
      <c r="AQ5" s="127">
        <f>+AQ6+AQ7+AQ8</f>
        <v>146410.13213348476</v>
      </c>
      <c r="AR5" s="38">
        <f>IF(AND(AQ4=0,AQ5&gt;=0), "",AQ5/AQ4)</f>
        <v>1</v>
      </c>
      <c r="AS5" s="43"/>
      <c r="AT5" s="128">
        <f>+AT6+AT7+AT8</f>
        <v>0</v>
      </c>
      <c r="AU5" s="38" t="str">
        <f>IF(AND(AT4=0,AT5&gt;=0), "",AT5/AT4)</f>
        <v/>
      </c>
      <c r="AV5" s="91">
        <f t="shared" si="6"/>
        <v>1</v>
      </c>
      <c r="AW5" s="128">
        <f>+AW6+AW7+AW8</f>
        <v>24401.688688914124</v>
      </c>
      <c r="AX5" s="38">
        <f>IF(AND(AW4=0,AW5&gt;=0), "",AW5/AW4)</f>
        <v>1</v>
      </c>
      <c r="AY5" s="43"/>
      <c r="AZ5" s="128">
        <f>+AZ6+AZ7+AZ8</f>
        <v>0</v>
      </c>
      <c r="BA5" s="38" t="str">
        <f>IF(AND(AZ4=0,AZ5&gt;=0), "",AZ5/AZ4)</f>
        <v/>
      </c>
      <c r="BB5" s="91">
        <f t="shared" si="7"/>
        <v>1</v>
      </c>
      <c r="BC5" s="126">
        <f>+BC6+BC7+BC8</f>
        <v>0</v>
      </c>
      <c r="BD5" s="38" t="str">
        <f>IF(AND(BC4=0,BC5&gt;=0), "",BC5/BC4)</f>
        <v/>
      </c>
      <c r="BE5" s="43"/>
      <c r="BF5" s="38">
        <f t="shared" si="8"/>
        <v>-1</v>
      </c>
      <c r="BG5" s="127">
        <f>+BG6+BG7+BG8</f>
        <v>146410.13213348476</v>
      </c>
      <c r="BH5" s="38">
        <f>IF(AND(BG4=0,BG5&gt;=0), "",BG5/BG4)</f>
        <v>1</v>
      </c>
      <c r="BI5" s="43"/>
      <c r="BJ5" s="126">
        <f>+BJ6+BJ7+BJ8</f>
        <v>0</v>
      </c>
      <c r="BK5" s="38" t="str">
        <f>IF(AND(BJ4=0,BJ5&gt;=0), "",BJ5/BJ4)</f>
        <v/>
      </c>
      <c r="BL5" s="43"/>
      <c r="BM5" s="38" t="str">
        <f t="shared" si="9"/>
        <v/>
      </c>
      <c r="BN5" s="127">
        <f>+BN6+BN7+BN8</f>
        <v>146410.13213348476</v>
      </c>
      <c r="BO5" s="38">
        <f>IF(AND(BN4=0,BN5&gt;=0), "",BN5/BN4)</f>
        <v>1</v>
      </c>
      <c r="BP5" s="43"/>
      <c r="BQ5" s="126">
        <f>+BQ6+BQ7+BQ8</f>
        <v>0</v>
      </c>
      <c r="BR5" s="38" t="str">
        <f>IF(AND(BQ4=0,BQ5&gt;=0), "",BQ5/BQ4)</f>
        <v/>
      </c>
      <c r="BS5" s="43"/>
      <c r="BT5" s="38" t="str">
        <f t="shared" si="10"/>
        <v/>
      </c>
      <c r="BU5" s="127">
        <f>+BU6+BU7+BU8</f>
        <v>146410.13213348476</v>
      </c>
      <c r="BV5" s="38">
        <f>IF(AND(BU4=0,BU5&gt;=0), "",BU5/BU4)</f>
        <v>1</v>
      </c>
      <c r="BW5" s="43"/>
      <c r="BX5" s="128">
        <f>+BX6+BX7+BX8</f>
        <v>0</v>
      </c>
      <c r="BY5" s="38" t="str">
        <f>IF(AND(BX4=0,BX5&gt;=0), "",BX5/BX4)</f>
        <v/>
      </c>
      <c r="BZ5" s="91">
        <f t="shared" si="11"/>
        <v>1</v>
      </c>
      <c r="CA5" s="126">
        <f>+CA6+CA7+CA8</f>
        <v>0</v>
      </c>
      <c r="CB5" s="38" t="str">
        <f>IF(AND(CA4=0,CA5&gt;=0), "",CA5/CA4)</f>
        <v/>
      </c>
      <c r="CC5" s="43"/>
      <c r="CD5" s="38" t="str">
        <f t="shared" si="12"/>
        <v/>
      </c>
      <c r="CE5" s="127">
        <f>+CE6+CE7+CE8</f>
        <v>146410.13213348476</v>
      </c>
      <c r="CF5" s="38">
        <f>IF(AND(CE4=0,CE5&gt;=0), "",CE5/CE4)</f>
        <v>1</v>
      </c>
      <c r="CG5" s="43"/>
      <c r="CH5" s="126">
        <f>+CH6+CH7+CH8</f>
        <v>0</v>
      </c>
      <c r="CI5" s="38" t="str">
        <f>IF(AND(CH4=0,CH5&gt;=0), "",CH5/CH4)</f>
        <v/>
      </c>
      <c r="CJ5" s="43"/>
      <c r="CK5" s="38" t="str">
        <f t="shared" si="13"/>
        <v/>
      </c>
      <c r="CL5" s="127">
        <f>+CL6+CL7+CL8</f>
        <v>146410.13213348476</v>
      </c>
      <c r="CM5" s="38">
        <f>IF(AND(CL4=0,CL5&gt;=0), "",CL5/CL4)</f>
        <v>1</v>
      </c>
      <c r="CN5" s="43"/>
      <c r="CO5" s="126">
        <f>+CO6+CO7+CO8</f>
        <v>0</v>
      </c>
      <c r="CP5" s="38" t="str">
        <f>IF(AND(CO4=0,CO5&gt;=0), "",CO5/CO4)</f>
        <v/>
      </c>
      <c r="CQ5" s="43"/>
      <c r="CR5" s="38" t="str">
        <f t="shared" si="14"/>
        <v/>
      </c>
      <c r="CS5" s="127">
        <f>+CS6+CS7+CS8</f>
        <v>146410.13213348476</v>
      </c>
      <c r="CT5" s="38">
        <f>IF(AND(CS4=0,CS5&gt;=0), "",CS5/CS4)</f>
        <v>1</v>
      </c>
      <c r="CU5" s="43"/>
      <c r="CV5" s="128">
        <f>+CV6+CV7+CV8</f>
        <v>0</v>
      </c>
      <c r="CW5" s="38" t="str">
        <f>IF(AND(CV4=0,CV5&gt;=0), "",CV5/CV4)</f>
        <v/>
      </c>
      <c r="CX5" s="91">
        <f t="shared" si="15"/>
        <v>1</v>
      </c>
    </row>
    <row r="6" spans="1:102" outlineLevel="1" x14ac:dyDescent="0.3">
      <c r="A6" s="29" t="s">
        <v>34</v>
      </c>
      <c r="B6" s="129">
        <f>+'N EERR BARINAS'!B6</f>
        <v>0</v>
      </c>
      <c r="C6" s="30" t="str">
        <f>IF(AND(B4=0,B6&gt;=0), "",B6/B4)</f>
        <v/>
      </c>
      <c r="D6" s="44"/>
      <c r="E6" s="129">
        <f>+'N EERR BARINAS'!C6</f>
        <v>13729.570505109003</v>
      </c>
      <c r="F6" s="30">
        <f>IF(AND(E4=0,E6&gt;=0), "",E6/E4)</f>
        <v>1</v>
      </c>
      <c r="G6" s="44"/>
      <c r="H6" s="129">
        <f>+'N EERR BARINAS'!D6</f>
        <v>22762.719964792901</v>
      </c>
      <c r="I6" s="30">
        <f>IF(AND(H4=0,H6&gt;=0), "",H6/H4)</f>
        <v>1</v>
      </c>
      <c r="J6" s="44"/>
      <c r="K6" s="30">
        <f t="shared" si="0"/>
        <v>0.65793387027820804</v>
      </c>
      <c r="L6" s="130">
        <f>+E6+H6</f>
        <v>36492.290469901905</v>
      </c>
      <c r="M6" s="30">
        <f>IF(AND(L4=0,L6&gt;=0), "",L6/L4)</f>
        <v>1</v>
      </c>
      <c r="N6" s="44"/>
      <c r="O6" s="129">
        <f>+'N EERR BARINAS'!E6</f>
        <v>26352.83716241354</v>
      </c>
      <c r="P6" s="30">
        <f>IF(AND(O4=0,O6&gt;=0), "",O6/O4)</f>
        <v>1</v>
      </c>
      <c r="Q6" s="44"/>
      <c r="R6" s="30">
        <f t="shared" si="1"/>
        <v>0.15771916551156773</v>
      </c>
      <c r="S6" s="130">
        <f>+L6+O6</f>
        <v>62845.127632315445</v>
      </c>
      <c r="T6" s="30">
        <f>IF(AND(S4=0,S6&gt;=0), "",S6/S4)</f>
        <v>1</v>
      </c>
      <c r="U6" s="44"/>
      <c r="V6" s="131"/>
      <c r="W6" s="30" t="str">
        <f>IF(AND(V4=0,V6&gt;=0), "",V6/V4)</f>
        <v/>
      </c>
      <c r="X6" s="47">
        <f t="shared" si="2"/>
        <v>1</v>
      </c>
      <c r="Y6" s="129">
        <f>+'N EERR BARINAS'!F6</f>
        <v>24746.158448544928</v>
      </c>
      <c r="Z6" s="30">
        <f>IF(AND(Y4=0,Y6&gt;=0), "",Y6/Y4)</f>
        <v>1</v>
      </c>
      <c r="AA6" s="44"/>
      <c r="AB6" s="30">
        <f t="shared" si="3"/>
        <v>-6.0967959691269294E-2</v>
      </c>
      <c r="AC6" s="130">
        <f>+S6+Y6</f>
        <v>87591.286080860373</v>
      </c>
      <c r="AD6" s="30">
        <f>IF(AND(AC4=0,AC6&gt;=0), "",AC6/AC4)</f>
        <v>1</v>
      </c>
      <c r="AE6" s="44"/>
      <c r="AF6" s="129">
        <f>+'N EERR BARINAS'!G6</f>
        <v>31413.72177444354</v>
      </c>
      <c r="AG6" s="30">
        <f>IF(AND(AF4=0,AF6&gt;=0), "",AF6/AF4)</f>
        <v>1.0007350750338959</v>
      </c>
      <c r="AH6" s="44"/>
      <c r="AI6" s="30">
        <f t="shared" si="4"/>
        <v>0.26943831866924239</v>
      </c>
      <c r="AJ6" s="130">
        <f>+AC6+AF6</f>
        <v>119005.00785530391</v>
      </c>
      <c r="AK6" s="30">
        <f>IF(AND(AJ4=0,AJ6&gt;=0), "",AJ6/AJ4)</f>
        <v>1.0001939326456446</v>
      </c>
      <c r="AL6" s="44"/>
      <c r="AM6" s="129">
        <f>+'N EERR BARINAS'!H6</f>
        <v>27565.435799105268</v>
      </c>
      <c r="AN6" s="30">
        <f>IF(AND(AM4=0,AM6&gt;=0), "",AM6/AM4)</f>
        <v>1.005003501724834</v>
      </c>
      <c r="AO6" s="44"/>
      <c r="AP6" s="30">
        <f t="shared" si="5"/>
        <v>-0.12250334433371803</v>
      </c>
      <c r="AQ6" s="130">
        <f>+AJ6+AM6</f>
        <v>146570.44365440917</v>
      </c>
      <c r="AR6" s="30">
        <f>IF(AND(AQ4=0,AQ6&gt;=0), "",AQ6/AQ4)</f>
        <v>1.0010949482702349</v>
      </c>
      <c r="AS6" s="44"/>
      <c r="AT6" s="131">
        <f>+V6*2</f>
        <v>0</v>
      </c>
      <c r="AU6" s="30" t="str">
        <f>IF(AND(AT4=0,AT6&gt;=0), "",AT6/AT4)</f>
        <v/>
      </c>
      <c r="AV6" s="47">
        <f t="shared" si="6"/>
        <v>1</v>
      </c>
      <c r="AW6" s="131">
        <f>+AQ6/6</f>
        <v>24428.407275734862</v>
      </c>
      <c r="AX6" s="30">
        <f>IF(AND(AW4=0,AW6&gt;=0), "",AW6/AW4)</f>
        <v>1.0010949482702349</v>
      </c>
      <c r="AY6" s="44"/>
      <c r="AZ6" s="131">
        <f>+AT6/6</f>
        <v>0</v>
      </c>
      <c r="BA6" s="30" t="str">
        <f>IF(AND(AZ4=0,AZ6&gt;=0), "",AZ6/AZ4)</f>
        <v/>
      </c>
      <c r="BB6" s="47">
        <f t="shared" si="7"/>
        <v>1</v>
      </c>
      <c r="BC6" s="129">
        <f>+'N EERR BARINAS'!I6</f>
        <v>0</v>
      </c>
      <c r="BD6" s="30" t="str">
        <f>IF(AND(BC4=0,BC6&gt;=0), "",BC6/BC4)</f>
        <v/>
      </c>
      <c r="BE6" s="44"/>
      <c r="BF6" s="30">
        <f t="shared" si="8"/>
        <v>-1</v>
      </c>
      <c r="BG6" s="130">
        <f>+AQ6+BC6</f>
        <v>146570.44365440917</v>
      </c>
      <c r="BH6" s="30">
        <f>IF(AND(BG4=0,BG6&gt;=0), "",BG6/BG4)</f>
        <v>1.0010949482702349</v>
      </c>
      <c r="BI6" s="44"/>
      <c r="BJ6" s="129">
        <f>+'N EERR BARINAS'!J6</f>
        <v>0</v>
      </c>
      <c r="BK6" s="30" t="str">
        <f>IF(AND(BJ4=0,BJ6&gt;=0), "",BJ6/BJ4)</f>
        <v/>
      </c>
      <c r="BL6" s="44"/>
      <c r="BM6" s="30" t="str">
        <f t="shared" si="9"/>
        <v/>
      </c>
      <c r="BN6" s="130">
        <f>+BG6+BJ6</f>
        <v>146570.44365440917</v>
      </c>
      <c r="BO6" s="30">
        <f>IF(AND(BN4=0,BN6&gt;=0), "",BN6/BN4)</f>
        <v>1.0010949482702349</v>
      </c>
      <c r="BP6" s="44"/>
      <c r="BQ6" s="129">
        <f>+'N EERR BARINAS'!K6</f>
        <v>0</v>
      </c>
      <c r="BR6" s="30" t="str">
        <f>IF(AND(BQ4=0,BQ6&gt;=0), "",BQ6/BQ4)</f>
        <v/>
      </c>
      <c r="BS6" s="44"/>
      <c r="BT6" s="30" t="str">
        <f t="shared" si="10"/>
        <v/>
      </c>
      <c r="BU6" s="130">
        <f>+BN6+BQ6</f>
        <v>146570.44365440917</v>
      </c>
      <c r="BV6" s="30">
        <f>IF(AND(BU4=0,BU6&gt;=0), "",BU6/BU4)</f>
        <v>1.0010949482702349</v>
      </c>
      <c r="BW6" s="44"/>
      <c r="BX6" s="131">
        <f>+AZ6*9</f>
        <v>0</v>
      </c>
      <c r="BY6" s="30" t="str">
        <f>IF(AND(BX4=0,BX6&gt;=0), "",BX6/BX4)</f>
        <v/>
      </c>
      <c r="BZ6" s="47">
        <f t="shared" si="11"/>
        <v>1</v>
      </c>
      <c r="CA6" s="129">
        <f>+'N EERR BARINAS'!L6</f>
        <v>0</v>
      </c>
      <c r="CB6" s="30" t="str">
        <f>IF(AND(CA4=0,CA6&gt;=0), "",CA6/CA4)</f>
        <v/>
      </c>
      <c r="CC6" s="44"/>
      <c r="CD6" s="30" t="str">
        <f t="shared" si="12"/>
        <v/>
      </c>
      <c r="CE6" s="130">
        <f>+BU6+CA6</f>
        <v>146570.44365440917</v>
      </c>
      <c r="CF6" s="30">
        <f>IF(AND(CE4=0,CE6&gt;=0), "",CE6/CE4)</f>
        <v>1.0010949482702349</v>
      </c>
      <c r="CG6" s="44"/>
      <c r="CH6" s="129">
        <f>+'N EERR BARINAS'!M6</f>
        <v>0</v>
      </c>
      <c r="CI6" s="30" t="str">
        <f>IF(AND(CH4=0,CH6&gt;=0), "",CH6/CH4)</f>
        <v/>
      </c>
      <c r="CJ6" s="44"/>
      <c r="CK6" s="30" t="str">
        <f t="shared" si="13"/>
        <v/>
      </c>
      <c r="CL6" s="130">
        <f>+CE6+CH6</f>
        <v>146570.44365440917</v>
      </c>
      <c r="CM6" s="30">
        <f>IF(AND(CL4=0,CL6&gt;=0), "",CL6/CL4)</f>
        <v>1.0010949482702349</v>
      </c>
      <c r="CN6" s="44"/>
      <c r="CO6" s="129">
        <f>+'N EERR BARINAS'!N6</f>
        <v>0</v>
      </c>
      <c r="CP6" s="30" t="str">
        <f>IF(AND(CO4=0,CO6&gt;=0), "",CO6/CO4)</f>
        <v/>
      </c>
      <c r="CQ6" s="44"/>
      <c r="CR6" s="30" t="str">
        <f t="shared" si="14"/>
        <v/>
      </c>
      <c r="CS6" s="130">
        <f>+CL6+CO6</f>
        <v>146570.44365440917</v>
      </c>
      <c r="CT6" s="30">
        <f>IF(AND(CS4=0,CS6&gt;=0), "",CS6/CS4)</f>
        <v>1.0010949482702349</v>
      </c>
      <c r="CU6" s="44"/>
      <c r="CV6" s="131">
        <f>+AZ6*12</f>
        <v>0</v>
      </c>
      <c r="CW6" s="30" t="str">
        <f>IF(AND(CV4=0,CV6&gt;=0), "",CV6/CV4)</f>
        <v/>
      </c>
      <c r="CX6" s="47">
        <f t="shared" si="15"/>
        <v>1</v>
      </c>
    </row>
    <row r="7" spans="1:102" outlineLevel="1" x14ac:dyDescent="0.3">
      <c r="A7" s="29" t="s">
        <v>36</v>
      </c>
      <c r="B7" s="129">
        <f>+'N EERR BARINAS'!B7</f>
        <v>0</v>
      </c>
      <c r="C7" s="30" t="str">
        <f>IF(AND(B4=0,B7&gt;=0), "",B7/B4)</f>
        <v/>
      </c>
      <c r="D7" s="44"/>
      <c r="E7" s="129">
        <f>+'N EERR BARINAS'!C7</f>
        <v>0</v>
      </c>
      <c r="F7" s="30">
        <f>IF(AND(E4=0,E7&gt;=0), "",E7/E4)</f>
        <v>0</v>
      </c>
      <c r="G7" s="44"/>
      <c r="H7" s="129">
        <f>+'N EERR BARINAS'!D7</f>
        <v>0</v>
      </c>
      <c r="I7" s="30">
        <f>IF(AND(H4=0,H7&gt;=0), "",H7/H4)</f>
        <v>0</v>
      </c>
      <c r="J7" s="44"/>
      <c r="K7" s="30" t="str">
        <f t="shared" si="0"/>
        <v/>
      </c>
      <c r="L7" s="130">
        <f>+E7+H7</f>
        <v>0</v>
      </c>
      <c r="M7" s="30">
        <f>IF(AND(L4=0,L7&gt;=0), "",L7/L4)</f>
        <v>0</v>
      </c>
      <c r="N7" s="44"/>
      <c r="O7" s="129">
        <f>+'N EERR BARINAS'!E7</f>
        <v>0</v>
      </c>
      <c r="P7" s="30">
        <f>IF(AND(O4=0,O7&gt;=0), "",O7/O4)</f>
        <v>0</v>
      </c>
      <c r="Q7" s="44"/>
      <c r="R7" s="30" t="str">
        <f t="shared" si="1"/>
        <v/>
      </c>
      <c r="S7" s="130">
        <f>+L7+O7</f>
        <v>0</v>
      </c>
      <c r="T7" s="30">
        <f>IF(AND(S4=0,S7&gt;=0), "",S7/S4)</f>
        <v>0</v>
      </c>
      <c r="U7" s="44"/>
      <c r="V7" s="131"/>
      <c r="W7" s="30" t="str">
        <f>IF(AND(V4=0,V7&gt;=0), "",V7/V4)</f>
        <v/>
      </c>
      <c r="X7" s="47" t="str">
        <f t="shared" si="2"/>
        <v/>
      </c>
      <c r="Y7" s="129">
        <f>+'N EERR BARINAS'!F7</f>
        <v>0</v>
      </c>
      <c r="Z7" s="30">
        <f>IF(AND(Y4=0,Y7&gt;=0), "",Y7/Y4)</f>
        <v>0</v>
      </c>
      <c r="AA7" s="44"/>
      <c r="AB7" s="30" t="str">
        <f t="shared" si="3"/>
        <v/>
      </c>
      <c r="AC7" s="130">
        <f>+S7+Y7</f>
        <v>0</v>
      </c>
      <c r="AD7" s="30">
        <f>IF(AND(AC4=0,AC7&gt;=0), "",AC7/AC4)</f>
        <v>0</v>
      </c>
      <c r="AE7" s="44"/>
      <c r="AF7" s="129">
        <f>+'N EERR BARINAS'!G7</f>
        <v>0</v>
      </c>
      <c r="AG7" s="30">
        <f>IF(AND(AF4=0,AF7&gt;=0), "",AF7/AF4)</f>
        <v>0</v>
      </c>
      <c r="AH7" s="44"/>
      <c r="AI7" s="30" t="str">
        <f t="shared" si="4"/>
        <v/>
      </c>
      <c r="AJ7" s="130">
        <f t="shared" ref="AJ7:AJ70" si="16">+AC7+AF7</f>
        <v>0</v>
      </c>
      <c r="AK7" s="30">
        <f>IF(AND(AJ4=0,AJ7&gt;=0), "",AJ7/AJ4)</f>
        <v>0</v>
      </c>
      <c r="AL7" s="44"/>
      <c r="AM7" s="129">
        <f>+'N EERR BARINAS'!H7</f>
        <v>0</v>
      </c>
      <c r="AN7" s="30">
        <f>IF(AND(AM4=0,AM7&gt;=0), "",AM7/AM4)</f>
        <v>0</v>
      </c>
      <c r="AO7" s="44"/>
      <c r="AP7" s="30" t="str">
        <f t="shared" si="5"/>
        <v/>
      </c>
      <c r="AQ7" s="130">
        <f t="shared" ref="AQ7:AQ70" si="17">+AJ7+AM7</f>
        <v>0</v>
      </c>
      <c r="AR7" s="30">
        <f>IF(AND(AQ4=0,AQ7&gt;=0), "",AQ7/AQ4)</f>
        <v>0</v>
      </c>
      <c r="AS7" s="44"/>
      <c r="AT7" s="131">
        <f>+V7*2</f>
        <v>0</v>
      </c>
      <c r="AU7" s="30" t="str">
        <f>IF(AND(AT4=0,AT7&gt;=0), "",AT7/AT4)</f>
        <v/>
      </c>
      <c r="AV7" s="47" t="str">
        <f t="shared" si="6"/>
        <v/>
      </c>
      <c r="AW7" s="131">
        <f>+AQ7/6</f>
        <v>0</v>
      </c>
      <c r="AX7" s="30">
        <f>IF(AND(AW4=0,AW7&gt;=0), "",AW7/AW4)</f>
        <v>0</v>
      </c>
      <c r="AY7" s="44"/>
      <c r="AZ7" s="131">
        <f>+AT7/6</f>
        <v>0</v>
      </c>
      <c r="BA7" s="30" t="str">
        <f>IF(AND(AZ4=0,AZ7&gt;=0), "",AZ7/AZ4)</f>
        <v/>
      </c>
      <c r="BB7" s="47" t="str">
        <f t="shared" si="7"/>
        <v/>
      </c>
      <c r="BC7" s="129">
        <f>+'N EERR BARINAS'!I7</f>
        <v>0</v>
      </c>
      <c r="BD7" s="30" t="str">
        <f>IF(AND(BC4=0,BC7&gt;=0), "",BC7/BC4)</f>
        <v/>
      </c>
      <c r="BE7" s="44"/>
      <c r="BF7" s="30" t="str">
        <f t="shared" si="8"/>
        <v/>
      </c>
      <c r="BG7" s="130">
        <f>+AQ7+BC7</f>
        <v>0</v>
      </c>
      <c r="BH7" s="30">
        <f>IF(AND(BG4=0,BG7&gt;=0), "",BG7/BG4)</f>
        <v>0</v>
      </c>
      <c r="BI7" s="44"/>
      <c r="BJ7" s="129">
        <f>+'N EERR BARINAS'!J7</f>
        <v>0</v>
      </c>
      <c r="BK7" s="30" t="str">
        <f>IF(AND(BJ4=0,BJ7&gt;=0), "",BJ7/BJ4)</f>
        <v/>
      </c>
      <c r="BL7" s="44"/>
      <c r="BM7" s="30" t="str">
        <f t="shared" si="9"/>
        <v/>
      </c>
      <c r="BN7" s="130">
        <f>+BG7+BJ7</f>
        <v>0</v>
      </c>
      <c r="BO7" s="30">
        <f>IF(AND(BN4=0,BN7&gt;=0), "",BN7/BN4)</f>
        <v>0</v>
      </c>
      <c r="BP7" s="44"/>
      <c r="BQ7" s="129">
        <f>+'N EERR BARINAS'!K7</f>
        <v>0</v>
      </c>
      <c r="BR7" s="30" t="str">
        <f>IF(AND(BQ4=0,BQ7&gt;=0), "",BQ7/BQ4)</f>
        <v/>
      </c>
      <c r="BS7" s="44"/>
      <c r="BT7" s="30" t="str">
        <f t="shared" si="10"/>
        <v/>
      </c>
      <c r="BU7" s="130">
        <f>+BN7+BQ7</f>
        <v>0</v>
      </c>
      <c r="BV7" s="30">
        <f>IF(AND(BU4=0,BU7&gt;=0), "",BU7/BU4)</f>
        <v>0</v>
      </c>
      <c r="BW7" s="44"/>
      <c r="BX7" s="131">
        <f>+AZ7*9</f>
        <v>0</v>
      </c>
      <c r="BY7" s="30" t="str">
        <f>IF(AND(BX4=0,BX7&gt;=0), "",BX7/BX4)</f>
        <v/>
      </c>
      <c r="BZ7" s="47" t="str">
        <f t="shared" si="11"/>
        <v/>
      </c>
      <c r="CA7" s="129">
        <f>+'N EERR BARINAS'!L7</f>
        <v>0</v>
      </c>
      <c r="CB7" s="30" t="str">
        <f>IF(AND(CA4=0,CA7&gt;=0), "",CA7/CA4)</f>
        <v/>
      </c>
      <c r="CC7" s="44"/>
      <c r="CD7" s="30" t="str">
        <f t="shared" si="12"/>
        <v/>
      </c>
      <c r="CE7" s="130">
        <f>+BU7+CA7</f>
        <v>0</v>
      </c>
      <c r="CF7" s="30">
        <f>IF(AND(CE4=0,CE7&gt;=0), "",CE7/CE4)</f>
        <v>0</v>
      </c>
      <c r="CG7" s="44"/>
      <c r="CH7" s="129">
        <f>+'N EERR BARINAS'!M7</f>
        <v>0</v>
      </c>
      <c r="CI7" s="30" t="str">
        <f>IF(AND(CH4=0,CH7&gt;=0), "",CH7/CH4)</f>
        <v/>
      </c>
      <c r="CJ7" s="44"/>
      <c r="CK7" s="30" t="str">
        <f t="shared" si="13"/>
        <v/>
      </c>
      <c r="CL7" s="130">
        <f>+CE7+CH7</f>
        <v>0</v>
      </c>
      <c r="CM7" s="30">
        <f>IF(AND(CL4=0,CL7&gt;=0), "",CL7/CL4)</f>
        <v>0</v>
      </c>
      <c r="CN7" s="44"/>
      <c r="CO7" s="129">
        <f>+'N EERR BARINAS'!N7</f>
        <v>0</v>
      </c>
      <c r="CP7" s="30" t="str">
        <f>IF(AND(CO4=0,CO7&gt;=0), "",CO7/CO4)</f>
        <v/>
      </c>
      <c r="CQ7" s="44"/>
      <c r="CR7" s="30" t="str">
        <f t="shared" si="14"/>
        <v/>
      </c>
      <c r="CS7" s="130">
        <f>+CL7+CO7</f>
        <v>0</v>
      </c>
      <c r="CT7" s="30">
        <f>IF(AND(CS4=0,CS7&gt;=0), "",CS7/CS4)</f>
        <v>0</v>
      </c>
      <c r="CU7" s="44"/>
      <c r="CV7" s="131">
        <f>+AZ7*12</f>
        <v>0</v>
      </c>
      <c r="CW7" s="30" t="str">
        <f>IF(AND(CV4=0,CV7&gt;=0), "",CV7/CV4)</f>
        <v/>
      </c>
      <c r="CX7" s="47" t="str">
        <f t="shared" si="15"/>
        <v/>
      </c>
    </row>
    <row r="8" spans="1:102" outlineLevel="1" x14ac:dyDescent="0.3">
      <c r="A8" s="29" t="s">
        <v>53</v>
      </c>
      <c r="B8" s="129">
        <f>+'N EERR BARINAS'!B8+'N EERR BARINAS'!B9</f>
        <v>0</v>
      </c>
      <c r="C8" s="30" t="str">
        <f>IF(AND(B5=0,B8&gt;=0), "",B8/B5)</f>
        <v/>
      </c>
      <c r="D8" s="44"/>
      <c r="E8" s="129">
        <f>+'N EERR BARINAS'!C8+'N EERR BARINAS'!C9</f>
        <v>0</v>
      </c>
      <c r="F8" s="30">
        <f>IF(AND(E5=0,E8&gt;=0), "",E8/E5)</f>
        <v>0</v>
      </c>
      <c r="G8" s="44"/>
      <c r="H8" s="129">
        <f>+'N EERR BARINAS'!D8+'N EERR BARINAS'!D9</f>
        <v>0</v>
      </c>
      <c r="I8" s="30">
        <f>IF(AND(H5=0,H8&gt;=0), "",H8/H5)</f>
        <v>0</v>
      </c>
      <c r="J8" s="44"/>
      <c r="K8" s="30" t="str">
        <f t="shared" si="0"/>
        <v/>
      </c>
      <c r="L8" s="130">
        <f>+E8+H8</f>
        <v>0</v>
      </c>
      <c r="M8" s="30">
        <f>IF(AND(L5=0,L8&gt;=0), "",L8/L5)</f>
        <v>0</v>
      </c>
      <c r="N8" s="44"/>
      <c r="O8" s="129">
        <f>+'N EERR BARINAS'!E8+'N EERR BARINAS'!E9</f>
        <v>0</v>
      </c>
      <c r="P8" s="30">
        <f>IF(AND(O5=0,O8&gt;=0), "",O8/O5)</f>
        <v>0</v>
      </c>
      <c r="Q8" s="44"/>
      <c r="R8" s="30" t="str">
        <f t="shared" si="1"/>
        <v/>
      </c>
      <c r="S8" s="130">
        <f>+L8+O8</f>
        <v>0</v>
      </c>
      <c r="T8" s="30">
        <f>IF(AND(S5=0,S8&gt;=0), "",S8/S5)</f>
        <v>0</v>
      </c>
      <c r="U8" s="44"/>
      <c r="V8" s="131"/>
      <c r="W8" s="30" t="str">
        <f>IF(AND(V5=0,V8&gt;=0), "",V8/V5)</f>
        <v/>
      </c>
      <c r="X8" s="47" t="str">
        <f t="shared" si="2"/>
        <v/>
      </c>
      <c r="Y8" s="129">
        <f>+'N EERR BARINAS'!F8+'N EERR BARINAS'!F9</f>
        <v>0</v>
      </c>
      <c r="Z8" s="30">
        <f>IF(AND(Y5=0,Y8&gt;=0), "",Y8/Y5)</f>
        <v>0</v>
      </c>
      <c r="AA8" s="44"/>
      <c r="AB8" s="30" t="str">
        <f t="shared" si="3"/>
        <v/>
      </c>
      <c r="AC8" s="130">
        <f>+S8+Y8</f>
        <v>0</v>
      </c>
      <c r="AD8" s="30">
        <f>IF(AND(AC5=0,AC8&gt;=0), "",AC8/AC5)</f>
        <v>0</v>
      </c>
      <c r="AE8" s="44"/>
      <c r="AF8" s="129">
        <f>+'N EERR BARINAS'!G8+'N EERR BARINAS'!G9</f>
        <v>-23.074481123150264</v>
      </c>
      <c r="AG8" s="30">
        <f>IF(AND(AF5=0,AF8&gt;=0), "",AF8/AF5)</f>
        <v>-7.3507503389585332E-4</v>
      </c>
      <c r="AH8" s="44"/>
      <c r="AI8" s="30" t="e">
        <f t="shared" si="4"/>
        <v>#DIV/0!</v>
      </c>
      <c r="AJ8" s="130">
        <f t="shared" si="16"/>
        <v>-23.074481123150264</v>
      </c>
      <c r="AK8" s="30">
        <f>IF(AND(AJ5=0,AJ8&gt;=0), "",AJ8/AJ5)</f>
        <v>-1.9393264564448117E-4</v>
      </c>
      <c r="AL8" s="44"/>
      <c r="AM8" s="129">
        <f>+'N EERR BARINAS'!H8+'N EERR BARINAS'!H9</f>
        <v>-137.23703980126839</v>
      </c>
      <c r="AN8" s="30">
        <f>IF(AND(AM5=0,AM8&gt;=0), "",AM8/AM5)</f>
        <v>-5.0035017248340388E-3</v>
      </c>
      <c r="AO8" s="44"/>
      <c r="AP8" s="30">
        <f t="shared" si="5"/>
        <v>4.94756775109368</v>
      </c>
      <c r="AQ8" s="130">
        <f t="shared" si="17"/>
        <v>-160.31152092441866</v>
      </c>
      <c r="AR8" s="30">
        <f>IF(AND(AQ5=0,AQ8&gt;=0), "",AQ8/AQ5)</f>
        <v>-1.0949482702348752E-3</v>
      </c>
      <c r="AS8" s="44"/>
      <c r="AT8" s="131">
        <f>+V8*2</f>
        <v>0</v>
      </c>
      <c r="AU8" s="30" t="str">
        <f>IF(AND(AT5=0,AT8&gt;=0), "",AT8/AT5)</f>
        <v/>
      </c>
      <c r="AV8" s="47" t="e">
        <f t="shared" si="6"/>
        <v>#DIV/0!</v>
      </c>
      <c r="AW8" s="131">
        <f>+AQ8/6</f>
        <v>-26.718586820736444</v>
      </c>
      <c r="AX8" s="30">
        <f>IF(AND(AW5=0,AW8&gt;=0), "",AW8/AW5)</f>
        <v>-1.0949482702348754E-3</v>
      </c>
      <c r="AY8" s="44"/>
      <c r="AZ8" s="131">
        <f>+AT8/6</f>
        <v>0</v>
      </c>
      <c r="BA8" s="30" t="str">
        <f>IF(AND(AZ5=0,AZ8&gt;=0), "",AZ8/AZ5)</f>
        <v/>
      </c>
      <c r="BB8" s="47" t="e">
        <f t="shared" si="7"/>
        <v>#DIV/0!</v>
      </c>
      <c r="BC8" s="129">
        <f>+'N EERR BARINAS'!I8+'N EERR BARINAS'!I9</f>
        <v>0</v>
      </c>
      <c r="BD8" s="30" t="str">
        <f>IF(AND(BC5=0,BC8&gt;=0), "",BC8/BC5)</f>
        <v/>
      </c>
      <c r="BE8" s="44"/>
      <c r="BF8" s="30">
        <f t="shared" si="8"/>
        <v>1</v>
      </c>
      <c r="BG8" s="130">
        <f>+AQ8+BC8</f>
        <v>-160.31152092441866</v>
      </c>
      <c r="BH8" s="30">
        <f>IF(AND(BG5=0,BG8&gt;=0), "",BG8/BG5)</f>
        <v>-1.0949482702348752E-3</v>
      </c>
      <c r="BI8" s="44"/>
      <c r="BJ8" s="129">
        <f>+'N EERR BARINAS'!J8+'N EERR BARINAS'!J9</f>
        <v>0</v>
      </c>
      <c r="BK8" s="30" t="str">
        <f>IF(AND(BJ5=0,BJ8&gt;=0), "",BJ8/BJ5)</f>
        <v/>
      </c>
      <c r="BL8" s="44"/>
      <c r="BM8" s="30" t="str">
        <f t="shared" si="9"/>
        <v/>
      </c>
      <c r="BN8" s="130">
        <f>+BG8+BJ8</f>
        <v>-160.31152092441866</v>
      </c>
      <c r="BO8" s="30">
        <f>IF(AND(BN5=0,BN8&gt;=0), "",BN8/BN5)</f>
        <v>-1.0949482702348752E-3</v>
      </c>
      <c r="BP8" s="44"/>
      <c r="BQ8" s="129">
        <f>+'N EERR BARINAS'!K8+'N EERR BARINAS'!K9</f>
        <v>0</v>
      </c>
      <c r="BR8" s="30" t="str">
        <f>IF(AND(BQ5=0,BQ8&gt;=0), "",BQ8/BQ5)</f>
        <v/>
      </c>
      <c r="BS8" s="44"/>
      <c r="BT8" s="30" t="str">
        <f t="shared" si="10"/>
        <v/>
      </c>
      <c r="BU8" s="130">
        <f>+BN8+BQ8</f>
        <v>-160.31152092441866</v>
      </c>
      <c r="BV8" s="30">
        <f>IF(AND(BU5=0,BU8&gt;=0), "",BU8/BU5)</f>
        <v>-1.0949482702348752E-3</v>
      </c>
      <c r="BW8" s="44"/>
      <c r="BX8" s="131">
        <f>+AZ8*9</f>
        <v>0</v>
      </c>
      <c r="BY8" s="30" t="str">
        <f>IF(AND(BX5=0,BX8&gt;=0), "",BX8/BX5)</f>
        <v/>
      </c>
      <c r="BZ8" s="47" t="e">
        <f t="shared" si="11"/>
        <v>#DIV/0!</v>
      </c>
      <c r="CA8" s="129">
        <f>+'N EERR BARINAS'!L8+'N EERR BARINAS'!L9</f>
        <v>0</v>
      </c>
      <c r="CB8" s="30" t="str">
        <f>IF(AND(CA5=0,CA8&gt;=0), "",CA8/CA5)</f>
        <v/>
      </c>
      <c r="CC8" s="44"/>
      <c r="CD8" s="30" t="str">
        <f t="shared" si="12"/>
        <v/>
      </c>
      <c r="CE8" s="130">
        <f>+BU8+CA8</f>
        <v>-160.31152092441866</v>
      </c>
      <c r="CF8" s="30">
        <f>IF(AND(CE5=0,CE8&gt;=0), "",CE8/CE5)</f>
        <v>-1.0949482702348752E-3</v>
      </c>
      <c r="CG8" s="44"/>
      <c r="CH8" s="129">
        <f>+'N EERR BARINAS'!M8+'N EERR BARINAS'!M9</f>
        <v>0</v>
      </c>
      <c r="CI8" s="30" t="str">
        <f>IF(AND(CH5=0,CH8&gt;=0), "",CH8/CH5)</f>
        <v/>
      </c>
      <c r="CJ8" s="44"/>
      <c r="CK8" s="30" t="str">
        <f t="shared" si="13"/>
        <v/>
      </c>
      <c r="CL8" s="130">
        <f>+CE8+CH8</f>
        <v>-160.31152092441866</v>
      </c>
      <c r="CM8" s="30">
        <f>IF(AND(CL5=0,CL8&gt;=0), "",CL8/CL5)</f>
        <v>-1.0949482702348752E-3</v>
      </c>
      <c r="CN8" s="44"/>
      <c r="CO8" s="129">
        <f>+'N EERR BARINAS'!N8+'N EERR BARINAS'!N9</f>
        <v>0</v>
      </c>
      <c r="CP8" s="30" t="str">
        <f>IF(AND(CO5=0,CO8&gt;=0), "",CO8/CO5)</f>
        <v/>
      </c>
      <c r="CQ8" s="44"/>
      <c r="CR8" s="30" t="str">
        <f t="shared" si="14"/>
        <v/>
      </c>
      <c r="CS8" s="130">
        <f>+CL8+CO8</f>
        <v>-160.31152092441866</v>
      </c>
      <c r="CT8" s="30">
        <f>IF(AND(CS5=0,CS8&gt;=0), "",CS8/CS5)</f>
        <v>-1.0949482702348752E-3</v>
      </c>
      <c r="CU8" s="44"/>
      <c r="CV8" s="131">
        <f>+AZ8*12</f>
        <v>0</v>
      </c>
      <c r="CW8" s="30" t="str">
        <f>IF(AND(CV5=0,CV8&gt;=0), "",CV8/CV5)</f>
        <v/>
      </c>
      <c r="CX8" s="47" t="e">
        <f t="shared" si="15"/>
        <v>#DIV/0!</v>
      </c>
    </row>
    <row r="9" spans="1:102" outlineLevel="1" x14ac:dyDescent="0.3">
      <c r="A9" s="29"/>
      <c r="B9" s="129"/>
      <c r="C9" s="30"/>
      <c r="D9" s="44"/>
      <c r="E9" s="129"/>
      <c r="F9" s="30"/>
      <c r="G9" s="44"/>
      <c r="H9" s="129"/>
      <c r="I9" s="30"/>
      <c r="J9" s="44"/>
      <c r="K9" s="30" t="str">
        <f t="shared" si="0"/>
        <v/>
      </c>
      <c r="M9" s="30"/>
      <c r="N9" s="44"/>
      <c r="O9" s="129"/>
      <c r="P9" s="30"/>
      <c r="Q9" s="44"/>
      <c r="R9" s="30" t="str">
        <f t="shared" si="1"/>
        <v/>
      </c>
      <c r="T9" s="30"/>
      <c r="U9" s="44"/>
      <c r="V9" s="131"/>
      <c r="W9" s="30"/>
      <c r="X9" s="47" t="str">
        <f t="shared" si="2"/>
        <v/>
      </c>
      <c r="Y9" s="129"/>
      <c r="Z9" s="30"/>
      <c r="AA9" s="44"/>
      <c r="AB9" s="30" t="str">
        <f t="shared" si="3"/>
        <v/>
      </c>
      <c r="AD9" s="30"/>
      <c r="AE9" s="44"/>
      <c r="AF9" s="129"/>
      <c r="AG9" s="30"/>
      <c r="AH9" s="44"/>
      <c r="AI9" s="30" t="str">
        <f t="shared" si="4"/>
        <v/>
      </c>
      <c r="AJ9" s="130">
        <f t="shared" si="16"/>
        <v>0</v>
      </c>
      <c r="AK9" s="30"/>
      <c r="AL9" s="44"/>
      <c r="AM9" s="129"/>
      <c r="AN9" s="30"/>
      <c r="AO9" s="44"/>
      <c r="AP9" s="30" t="str">
        <f t="shared" si="5"/>
        <v/>
      </c>
      <c r="AQ9" s="130">
        <f t="shared" si="17"/>
        <v>0</v>
      </c>
      <c r="AR9" s="30"/>
      <c r="AS9" s="44"/>
      <c r="AT9" s="131">
        <f>+V9*2</f>
        <v>0</v>
      </c>
      <c r="AU9" s="30"/>
      <c r="AV9" s="47" t="str">
        <f t="shared" si="6"/>
        <v/>
      </c>
      <c r="AW9" s="131"/>
      <c r="AX9" s="30"/>
      <c r="AY9" s="44"/>
      <c r="AZ9" s="131">
        <f>+AT9/6</f>
        <v>0</v>
      </c>
      <c r="BA9" s="30"/>
      <c r="BB9" s="47" t="str">
        <f t="shared" si="7"/>
        <v/>
      </c>
      <c r="BC9" s="129"/>
      <c r="BD9" s="30"/>
      <c r="BE9" s="44"/>
      <c r="BF9" s="30" t="str">
        <f t="shared" si="8"/>
        <v/>
      </c>
      <c r="BG9" s="130">
        <f>+AQ9+BC9</f>
        <v>0</v>
      </c>
      <c r="BH9" s="30"/>
      <c r="BI9" s="44"/>
      <c r="BJ9" s="129"/>
      <c r="BK9" s="30"/>
      <c r="BL9" s="44"/>
      <c r="BM9" s="30" t="str">
        <f t="shared" si="9"/>
        <v/>
      </c>
      <c r="BN9" s="130">
        <f>+BG9+BJ9</f>
        <v>0</v>
      </c>
      <c r="BO9" s="30"/>
      <c r="BP9" s="44"/>
      <c r="BQ9" s="129"/>
      <c r="BR9" s="30"/>
      <c r="BS9" s="44"/>
      <c r="BT9" s="30" t="str">
        <f t="shared" si="10"/>
        <v/>
      </c>
      <c r="BU9" s="130">
        <f>+BN9+BQ9</f>
        <v>0</v>
      </c>
      <c r="BV9" s="30"/>
      <c r="BW9" s="44"/>
      <c r="BX9" s="131">
        <f>+AZ9*9</f>
        <v>0</v>
      </c>
      <c r="BY9" s="30"/>
      <c r="BZ9" s="47" t="str">
        <f t="shared" si="11"/>
        <v/>
      </c>
      <c r="CA9" s="129"/>
      <c r="CB9" s="30"/>
      <c r="CC9" s="44"/>
      <c r="CD9" s="30" t="str">
        <f t="shared" si="12"/>
        <v/>
      </c>
      <c r="CF9" s="30"/>
      <c r="CG9" s="44"/>
      <c r="CH9" s="129"/>
      <c r="CI9" s="30"/>
      <c r="CJ9" s="44"/>
      <c r="CK9" s="30" t="str">
        <f t="shared" si="13"/>
        <v/>
      </c>
      <c r="CL9" s="130">
        <f>+CE9+CH9</f>
        <v>0</v>
      </c>
      <c r="CM9" s="30"/>
      <c r="CN9" s="44"/>
      <c r="CO9" s="129"/>
      <c r="CP9" s="30"/>
      <c r="CQ9" s="44"/>
      <c r="CR9" s="30" t="str">
        <f t="shared" si="14"/>
        <v/>
      </c>
      <c r="CS9" s="130">
        <f>+CL9+CO9</f>
        <v>0</v>
      </c>
      <c r="CT9" s="30"/>
      <c r="CU9" s="44"/>
      <c r="CV9" s="131">
        <f>+AZ9*12</f>
        <v>0</v>
      </c>
      <c r="CW9" s="30"/>
      <c r="CX9" s="47" t="str">
        <f t="shared" si="15"/>
        <v/>
      </c>
    </row>
    <row r="10" spans="1:102" s="6" customFormat="1" outlineLevel="1" x14ac:dyDescent="0.3">
      <c r="A10" s="37" t="s">
        <v>43</v>
      </c>
      <c r="B10" s="126">
        <f>SUM(B11:B14)</f>
        <v>0</v>
      </c>
      <c r="C10" s="38" t="str">
        <f>IF(AND(B4=0,B10&gt;=0), "",B10/B4)</f>
        <v/>
      </c>
      <c r="D10" s="43"/>
      <c r="E10" s="126">
        <f>SUM(E11:E14)</f>
        <v>0</v>
      </c>
      <c r="F10" s="38">
        <f>IF(AND(E4=0,E10&gt;=0), "",E10/E4)</f>
        <v>0</v>
      </c>
      <c r="G10" s="43"/>
      <c r="H10" s="126">
        <f>SUM(H11:H14)</f>
        <v>0</v>
      </c>
      <c r="I10" s="38">
        <f>IF(AND(H4=0,H10&gt;=0), "",H10/H4)</f>
        <v>0</v>
      </c>
      <c r="J10" s="43"/>
      <c r="K10" s="38" t="str">
        <f t="shared" si="0"/>
        <v/>
      </c>
      <c r="L10" s="127">
        <f>SUM(L11:L14)</f>
        <v>0</v>
      </c>
      <c r="M10" s="38">
        <f>IF(AND(L4=0,L10&gt;=0), "",L10/L4)</f>
        <v>0</v>
      </c>
      <c r="N10" s="43"/>
      <c r="O10" s="126">
        <f>SUM(O11:O14)</f>
        <v>0</v>
      </c>
      <c r="P10" s="38">
        <f>IF(AND(O4=0,O10&gt;=0), "",O10/O4)</f>
        <v>0</v>
      </c>
      <c r="Q10" s="43"/>
      <c r="R10" s="38" t="str">
        <f t="shared" si="1"/>
        <v/>
      </c>
      <c r="S10" s="127">
        <f>SUM(S11:S14)</f>
        <v>0</v>
      </c>
      <c r="T10" s="38">
        <f>IF(AND(S4=0,S10&gt;=0), "",S10/S4)</f>
        <v>0</v>
      </c>
      <c r="U10" s="43"/>
      <c r="V10" s="128">
        <f>SUM(V11:V14)</f>
        <v>0</v>
      </c>
      <c r="W10" s="38" t="str">
        <f>IF(AND(V4=0,V10&gt;=0), "",V10/V4)</f>
        <v/>
      </c>
      <c r="X10" s="91" t="str">
        <f t="shared" si="2"/>
        <v/>
      </c>
      <c r="Y10" s="126">
        <f>SUM(Y11:Y14)</f>
        <v>0</v>
      </c>
      <c r="Z10" s="38">
        <f>IF(AND(Y4=0,Y10&gt;=0), "",Y10/Y4)</f>
        <v>0</v>
      </c>
      <c r="AA10" s="43"/>
      <c r="AB10" s="38" t="str">
        <f t="shared" si="3"/>
        <v/>
      </c>
      <c r="AC10" s="127">
        <f>SUM(AC11:AC14)</f>
        <v>0</v>
      </c>
      <c r="AD10" s="38">
        <f>IF(AND(AC4=0,AC10&gt;=0), "",AC10/AC4)</f>
        <v>0</v>
      </c>
      <c r="AE10" s="43"/>
      <c r="AF10" s="126">
        <f>SUM(AF11:AF14)</f>
        <v>0</v>
      </c>
      <c r="AG10" s="38">
        <f>IF(AND(AF4=0,AF10&gt;=0), "",AF10/AF4)</f>
        <v>0</v>
      </c>
      <c r="AH10" s="43"/>
      <c r="AI10" s="38" t="str">
        <f t="shared" si="4"/>
        <v/>
      </c>
      <c r="AJ10" s="127">
        <f>SUM(AJ11:AJ14)</f>
        <v>0</v>
      </c>
      <c r="AK10" s="38">
        <f>IF(AND(AJ4=0,AJ10&gt;=0), "",AJ10/AJ4)</f>
        <v>0</v>
      </c>
      <c r="AL10" s="43"/>
      <c r="AM10" s="126">
        <f>SUM(AM11:AM14)</f>
        <v>0</v>
      </c>
      <c r="AN10" s="38">
        <f>IF(AND(AM4=0,AM10&gt;=0), "",AM10/AM4)</f>
        <v>0</v>
      </c>
      <c r="AO10" s="43"/>
      <c r="AP10" s="38" t="str">
        <f t="shared" si="5"/>
        <v/>
      </c>
      <c r="AQ10" s="127">
        <f>SUM(AQ11:AQ14)</f>
        <v>0</v>
      </c>
      <c r="AR10" s="38">
        <f>IF(AND(AQ4=0,AQ10&gt;=0), "",AQ10/AQ4)</f>
        <v>0</v>
      </c>
      <c r="AS10" s="43"/>
      <c r="AT10" s="128">
        <f>SUM(AT11:AT14)</f>
        <v>0</v>
      </c>
      <c r="AU10" s="38" t="str">
        <f>IF(AND(AT4=0,AT10&gt;=0), "",AT10/AT4)</f>
        <v/>
      </c>
      <c r="AV10" s="91" t="str">
        <f t="shared" si="6"/>
        <v/>
      </c>
      <c r="AW10" s="128">
        <f>SUM(AW11:AW14)</f>
        <v>0</v>
      </c>
      <c r="AX10" s="38">
        <f>IF(AND(AW4=0,AW10&gt;=0), "",AW10/AW4)</f>
        <v>0</v>
      </c>
      <c r="AY10" s="43"/>
      <c r="AZ10" s="128">
        <f>SUM(AZ11:AZ14)</f>
        <v>0</v>
      </c>
      <c r="BA10" s="38" t="str">
        <f>IF(AND(AZ4=0,AZ10&gt;=0), "",AZ10/AZ4)</f>
        <v/>
      </c>
      <c r="BB10" s="91" t="str">
        <f t="shared" si="7"/>
        <v/>
      </c>
      <c r="BC10" s="126">
        <f>SUM(BC11:BC14)</f>
        <v>0</v>
      </c>
      <c r="BD10" s="38" t="str">
        <f>IF(AND(BC4=0,BC10&gt;=0), "",BC10/BC4)</f>
        <v/>
      </c>
      <c r="BE10" s="43"/>
      <c r="BF10" s="38" t="str">
        <f t="shared" si="8"/>
        <v/>
      </c>
      <c r="BG10" s="127">
        <f>SUM(BG11:BG14)</f>
        <v>0</v>
      </c>
      <c r="BH10" s="38">
        <f>IF(AND(BG4=0,BG10&gt;=0), "",BG10/BG4)</f>
        <v>0</v>
      </c>
      <c r="BI10" s="43"/>
      <c r="BJ10" s="126">
        <f>SUM(BJ11:BJ14)</f>
        <v>0</v>
      </c>
      <c r="BK10" s="38" t="str">
        <f>IF(AND(BJ4=0,BJ10&gt;=0), "",BJ10/BJ4)</f>
        <v/>
      </c>
      <c r="BL10" s="43"/>
      <c r="BM10" s="38" t="str">
        <f t="shared" si="9"/>
        <v/>
      </c>
      <c r="BN10" s="127">
        <f>SUM(BN11:BN14)</f>
        <v>0</v>
      </c>
      <c r="BO10" s="38">
        <f>IF(AND(BN4=0,BN10&gt;=0), "",BN10/BN4)</f>
        <v>0</v>
      </c>
      <c r="BP10" s="43"/>
      <c r="BQ10" s="126">
        <f>SUM(BQ11:BQ14)</f>
        <v>0</v>
      </c>
      <c r="BR10" s="38" t="str">
        <f>IF(AND(BQ4=0,BQ10&gt;=0), "",BQ10/BQ4)</f>
        <v/>
      </c>
      <c r="BS10" s="43"/>
      <c r="BT10" s="38" t="str">
        <f t="shared" si="10"/>
        <v/>
      </c>
      <c r="BU10" s="127">
        <f>SUM(BU11:BU14)</f>
        <v>0</v>
      </c>
      <c r="BV10" s="38">
        <f>IF(AND(BU4=0,BU10&gt;=0), "",BU10/BU4)</f>
        <v>0</v>
      </c>
      <c r="BW10" s="43"/>
      <c r="BX10" s="128">
        <f>SUM(BX11:BX14)</f>
        <v>0</v>
      </c>
      <c r="BY10" s="38" t="str">
        <f>IF(AND(BX4=0,BX10&gt;=0), "",BX10/BX4)</f>
        <v/>
      </c>
      <c r="BZ10" s="91" t="str">
        <f t="shared" si="11"/>
        <v/>
      </c>
      <c r="CA10" s="126">
        <f>SUM(CA11:CA14)</f>
        <v>0</v>
      </c>
      <c r="CB10" s="38" t="str">
        <f>IF(AND(CA4=0,CA10&gt;=0), "",CA10/CA4)</f>
        <v/>
      </c>
      <c r="CC10" s="43"/>
      <c r="CD10" s="38" t="str">
        <f t="shared" si="12"/>
        <v/>
      </c>
      <c r="CE10" s="127">
        <f>SUM(CE11:CE14)</f>
        <v>0</v>
      </c>
      <c r="CF10" s="38">
        <f>IF(AND(CE4=0,CE10&gt;=0), "",CE10/CE4)</f>
        <v>0</v>
      </c>
      <c r="CG10" s="43"/>
      <c r="CH10" s="126">
        <f>SUM(CH11:CH14)</f>
        <v>0</v>
      </c>
      <c r="CI10" s="38" t="str">
        <f>IF(AND(CH4=0,CH10&gt;=0), "",CH10/CH4)</f>
        <v/>
      </c>
      <c r="CJ10" s="43"/>
      <c r="CK10" s="38" t="str">
        <f t="shared" si="13"/>
        <v/>
      </c>
      <c r="CL10" s="127">
        <f>SUM(CL11:CL14)</f>
        <v>0</v>
      </c>
      <c r="CM10" s="38">
        <f>IF(AND(CL4=0,CL10&gt;=0), "",CL10/CL4)</f>
        <v>0</v>
      </c>
      <c r="CN10" s="43"/>
      <c r="CO10" s="126">
        <f>SUM(CO11:CO14)</f>
        <v>0</v>
      </c>
      <c r="CP10" s="38" t="str">
        <f>IF(AND(CO4=0,CO10&gt;=0), "",CO10/CO4)</f>
        <v/>
      </c>
      <c r="CQ10" s="43"/>
      <c r="CR10" s="38" t="str">
        <f t="shared" si="14"/>
        <v/>
      </c>
      <c r="CS10" s="127">
        <f>SUM(CS11:CS14)</f>
        <v>0</v>
      </c>
      <c r="CT10" s="38">
        <f>IF(AND(CS4=0,CS10&gt;=0), "",CS10/CS4)</f>
        <v>0</v>
      </c>
      <c r="CU10" s="43"/>
      <c r="CV10" s="128">
        <f>SUM(CV11:CV14)</f>
        <v>0</v>
      </c>
      <c r="CW10" s="38" t="str">
        <f>IF(AND(CV4=0,CV10&gt;=0), "",CV10/CV4)</f>
        <v/>
      </c>
      <c r="CX10" s="91" t="str">
        <f t="shared" si="15"/>
        <v/>
      </c>
    </row>
    <row r="11" spans="1:102" outlineLevel="1" x14ac:dyDescent="0.3">
      <c r="A11" s="29" t="s">
        <v>40</v>
      </c>
      <c r="B11" s="129">
        <f>+'N EERR BARINAS'!B10</f>
        <v>0</v>
      </c>
      <c r="C11" s="30" t="str">
        <f>IF(AND(B4=0,B11&gt;=0), "",B11/B4)</f>
        <v/>
      </c>
      <c r="D11" s="44"/>
      <c r="E11" s="129">
        <f>+'N EERR BARINAS'!C10</f>
        <v>0</v>
      </c>
      <c r="F11" s="30">
        <f>IF(AND(E4=0,E11&gt;=0), "",E11/E4)</f>
        <v>0</v>
      </c>
      <c r="G11" s="44"/>
      <c r="H11" s="129">
        <f>+'N EERR BARINAS'!D10</f>
        <v>0</v>
      </c>
      <c r="I11" s="30">
        <f>IF(AND(H4=0,H11&gt;=0), "",H11/H4)</f>
        <v>0</v>
      </c>
      <c r="J11" s="44"/>
      <c r="K11" s="30" t="str">
        <f t="shared" si="0"/>
        <v/>
      </c>
      <c r="L11" s="130">
        <f>+E11+H11</f>
        <v>0</v>
      </c>
      <c r="M11" s="30">
        <f>IF(AND(L4=0,L11&gt;=0), "",L11/L4)</f>
        <v>0</v>
      </c>
      <c r="N11" s="44"/>
      <c r="O11" s="129">
        <f>+'N EERR BARINAS'!E10</f>
        <v>0</v>
      </c>
      <c r="P11" s="30">
        <f>IF(AND(O4=0,O11&gt;=0), "",O11/O4)</f>
        <v>0</v>
      </c>
      <c r="Q11" s="44"/>
      <c r="R11" s="30" t="str">
        <f t="shared" si="1"/>
        <v/>
      </c>
      <c r="S11" s="130">
        <f>+L11+O11</f>
        <v>0</v>
      </c>
      <c r="T11" s="30">
        <f>IF(AND(S4=0,S11&gt;=0), "",S11/S4)</f>
        <v>0</v>
      </c>
      <c r="U11" s="44"/>
      <c r="V11" s="131"/>
      <c r="W11" s="30" t="str">
        <f>IF(AND(V4=0,V11&gt;=0), "",V11/V4)</f>
        <v/>
      </c>
      <c r="X11" s="47" t="str">
        <f t="shared" si="2"/>
        <v/>
      </c>
      <c r="Y11" s="129">
        <f>+'N EERR BARINAS'!F10</f>
        <v>0</v>
      </c>
      <c r="Z11" s="30">
        <f>IF(AND(Y4=0,Y11&gt;=0), "",Y11/Y4)</f>
        <v>0</v>
      </c>
      <c r="AA11" s="44"/>
      <c r="AB11" s="30" t="str">
        <f t="shared" si="3"/>
        <v/>
      </c>
      <c r="AC11" s="130">
        <f>+S11+Y11</f>
        <v>0</v>
      </c>
      <c r="AD11" s="30">
        <f>IF(AND(AC4=0,AC11&gt;=0), "",AC11/AC4)</f>
        <v>0</v>
      </c>
      <c r="AE11" s="44"/>
      <c r="AF11" s="129">
        <f>+'N EERR BARINAS'!G10</f>
        <v>0</v>
      </c>
      <c r="AG11" s="30">
        <f>IF(AND(AF4=0,AF11&gt;=0), "",AF11/AF4)</f>
        <v>0</v>
      </c>
      <c r="AH11" s="44"/>
      <c r="AI11" s="30" t="str">
        <f t="shared" si="4"/>
        <v/>
      </c>
      <c r="AJ11" s="130">
        <f t="shared" si="16"/>
        <v>0</v>
      </c>
      <c r="AK11" s="30">
        <f>IF(AND(AJ4=0,AJ11&gt;=0), "",AJ11/AJ4)</f>
        <v>0</v>
      </c>
      <c r="AL11" s="44"/>
      <c r="AM11" s="129">
        <f>+'N EERR BARINAS'!H10</f>
        <v>0</v>
      </c>
      <c r="AN11" s="30">
        <f>IF(AND(AM4=0,AM11&gt;=0), "",AM11/AM4)</f>
        <v>0</v>
      </c>
      <c r="AO11" s="44"/>
      <c r="AP11" s="30" t="str">
        <f t="shared" si="5"/>
        <v/>
      </c>
      <c r="AQ11" s="130">
        <f t="shared" si="17"/>
        <v>0</v>
      </c>
      <c r="AR11" s="30">
        <f>IF(AND(AQ4=0,AQ11&gt;=0), "",AQ11/AQ4)</f>
        <v>0</v>
      </c>
      <c r="AS11" s="44"/>
      <c r="AT11" s="131">
        <f>+V11*2</f>
        <v>0</v>
      </c>
      <c r="AU11" s="30" t="str">
        <f>IF(AND(AT4=0,AT11&gt;=0), "",AT11/AT4)</f>
        <v/>
      </c>
      <c r="AV11" s="47" t="str">
        <f t="shared" si="6"/>
        <v/>
      </c>
      <c r="AW11" s="131">
        <f>+AQ11/6</f>
        <v>0</v>
      </c>
      <c r="AX11" s="30">
        <f>IF(AND(AW4=0,AW11&gt;=0), "",AW11/AW4)</f>
        <v>0</v>
      </c>
      <c r="AY11" s="44"/>
      <c r="AZ11" s="131">
        <f>+AT11/6</f>
        <v>0</v>
      </c>
      <c r="BA11" s="30" t="str">
        <f>IF(AND(AZ4=0,AZ11&gt;=0), "",AZ11/AZ4)</f>
        <v/>
      </c>
      <c r="BB11" s="47" t="str">
        <f t="shared" si="7"/>
        <v/>
      </c>
      <c r="BC11" s="129">
        <f>+'N EERR BARINAS'!I10</f>
        <v>0</v>
      </c>
      <c r="BD11" s="30" t="str">
        <f>IF(AND(BC4=0,BC11&gt;=0), "",BC11/BC4)</f>
        <v/>
      </c>
      <c r="BE11" s="44"/>
      <c r="BF11" s="30" t="str">
        <f t="shared" si="8"/>
        <v/>
      </c>
      <c r="BG11" s="130">
        <f>+AQ11+BC11</f>
        <v>0</v>
      </c>
      <c r="BH11" s="30">
        <f>IF(AND(BG4=0,BG11&gt;=0), "",BG11/BG4)</f>
        <v>0</v>
      </c>
      <c r="BI11" s="44"/>
      <c r="BJ11" s="129">
        <f>+'N EERR BARINAS'!J10</f>
        <v>0</v>
      </c>
      <c r="BK11" s="30" t="str">
        <f>IF(AND(BJ4=0,BJ11&gt;=0), "",BJ11/BJ4)</f>
        <v/>
      </c>
      <c r="BL11" s="44"/>
      <c r="BM11" s="30" t="str">
        <f t="shared" si="9"/>
        <v/>
      </c>
      <c r="BN11" s="130">
        <f>+BG11+BJ11</f>
        <v>0</v>
      </c>
      <c r="BO11" s="30">
        <f>IF(AND(BN4=0,BN11&gt;=0), "",BN11/BN4)</f>
        <v>0</v>
      </c>
      <c r="BP11" s="44"/>
      <c r="BQ11" s="129">
        <f>+'N EERR BARINAS'!K10</f>
        <v>0</v>
      </c>
      <c r="BR11" s="30" t="str">
        <f>IF(AND(BQ4=0,BQ11&gt;=0), "",BQ11/BQ4)</f>
        <v/>
      </c>
      <c r="BS11" s="44"/>
      <c r="BT11" s="30" t="str">
        <f t="shared" si="10"/>
        <v/>
      </c>
      <c r="BU11" s="130">
        <f>+BN11+BQ11</f>
        <v>0</v>
      </c>
      <c r="BV11" s="30">
        <f>IF(AND(BU4=0,BU11&gt;=0), "",BU11/BU4)</f>
        <v>0</v>
      </c>
      <c r="BW11" s="44"/>
      <c r="BX11" s="131">
        <f>+AZ11*9</f>
        <v>0</v>
      </c>
      <c r="BY11" s="30" t="str">
        <f>IF(AND(BX4=0,BX11&gt;=0), "",BX11/BX4)</f>
        <v/>
      </c>
      <c r="BZ11" s="47" t="str">
        <f t="shared" si="11"/>
        <v/>
      </c>
      <c r="CA11" s="129">
        <f>+'N EERR BARINAS'!L10</f>
        <v>0</v>
      </c>
      <c r="CB11" s="30" t="str">
        <f>IF(AND(CA4=0,CA11&gt;=0), "",CA11/CA4)</f>
        <v/>
      </c>
      <c r="CC11" s="44"/>
      <c r="CD11" s="30" t="str">
        <f t="shared" si="12"/>
        <v/>
      </c>
      <c r="CE11" s="130">
        <f>+BU11+CA11</f>
        <v>0</v>
      </c>
      <c r="CF11" s="30">
        <f>IF(AND(CE4=0,CE11&gt;=0), "",CE11/CE4)</f>
        <v>0</v>
      </c>
      <c r="CG11" s="44"/>
      <c r="CH11" s="129">
        <f>+'N EERR BARINAS'!M10</f>
        <v>0</v>
      </c>
      <c r="CI11" s="30" t="str">
        <f>IF(AND(CH4=0,CH11&gt;=0), "",CH11/CH4)</f>
        <v/>
      </c>
      <c r="CJ11" s="44"/>
      <c r="CK11" s="30" t="str">
        <f t="shared" si="13"/>
        <v/>
      </c>
      <c r="CL11" s="130">
        <f>+CE11+CH11</f>
        <v>0</v>
      </c>
      <c r="CM11" s="30">
        <f>IF(AND(CL4=0,CL11&gt;=0), "",CL11/CL4)</f>
        <v>0</v>
      </c>
      <c r="CN11" s="44"/>
      <c r="CO11" s="129">
        <f>+'N EERR BARINAS'!N10</f>
        <v>0</v>
      </c>
      <c r="CP11" s="30" t="str">
        <f>IF(AND(CO4=0,CO11&gt;=0), "",CO11/CO4)</f>
        <v/>
      </c>
      <c r="CQ11" s="44"/>
      <c r="CR11" s="30" t="str">
        <f t="shared" si="14"/>
        <v/>
      </c>
      <c r="CS11" s="130">
        <f>+CL11+CO11</f>
        <v>0</v>
      </c>
      <c r="CT11" s="30">
        <f>IF(AND(CS4=0,CS11&gt;=0), "",CS11/CS4)</f>
        <v>0</v>
      </c>
      <c r="CU11" s="44"/>
      <c r="CV11" s="131">
        <f t="shared" ref="CV11:CV21" si="18">+AZ11*12</f>
        <v>0</v>
      </c>
      <c r="CW11" s="30" t="str">
        <f>IF(AND(CV4=0,CV11&gt;=0), "",CV11/CV4)</f>
        <v/>
      </c>
      <c r="CX11" s="47" t="str">
        <f t="shared" si="15"/>
        <v/>
      </c>
    </row>
    <row r="12" spans="1:102" outlineLevel="1" x14ac:dyDescent="0.3">
      <c r="A12" s="29" t="s">
        <v>41</v>
      </c>
      <c r="B12" s="129">
        <f>+'N EERR BARINAS'!B11</f>
        <v>0</v>
      </c>
      <c r="C12" s="30" t="str">
        <f>IF(AND(B4=0,B12&gt;=0), "",B12/B4)</f>
        <v/>
      </c>
      <c r="D12" s="44"/>
      <c r="E12" s="129">
        <f>+'N EERR BARINAS'!C11</f>
        <v>0</v>
      </c>
      <c r="F12" s="30">
        <f>IF(AND(E4=0,E12&gt;=0), "",E12/E4)</f>
        <v>0</v>
      </c>
      <c r="G12" s="44"/>
      <c r="H12" s="129">
        <f>+'N EERR BARINAS'!D11</f>
        <v>0</v>
      </c>
      <c r="I12" s="30">
        <f>IF(AND(H4=0,H12&gt;=0), "",H12/H4)</f>
        <v>0</v>
      </c>
      <c r="J12" s="44"/>
      <c r="K12" s="30" t="str">
        <f t="shared" si="0"/>
        <v/>
      </c>
      <c r="L12" s="130">
        <f>+E12+H12</f>
        <v>0</v>
      </c>
      <c r="M12" s="30">
        <f>IF(AND(L4=0,L12&gt;=0), "",L12/L4)</f>
        <v>0</v>
      </c>
      <c r="N12" s="44"/>
      <c r="O12" s="129">
        <f>+'N EERR BARINAS'!E11</f>
        <v>0</v>
      </c>
      <c r="P12" s="30">
        <f>IF(AND(O4=0,O12&gt;=0), "",O12/O4)</f>
        <v>0</v>
      </c>
      <c r="Q12" s="44"/>
      <c r="R12" s="30" t="str">
        <f t="shared" si="1"/>
        <v/>
      </c>
      <c r="S12" s="130">
        <f>+L12+O12</f>
        <v>0</v>
      </c>
      <c r="T12" s="30">
        <f>IF(AND(S4=0,S12&gt;=0), "",S12/S4)</f>
        <v>0</v>
      </c>
      <c r="U12" s="44"/>
      <c r="V12" s="131"/>
      <c r="W12" s="30" t="str">
        <f>IF(AND(V4=0,V12&gt;=0), "",V12/V4)</f>
        <v/>
      </c>
      <c r="X12" s="47" t="str">
        <f t="shared" si="2"/>
        <v/>
      </c>
      <c r="Y12" s="129">
        <f>+'N EERR BARINAS'!F11</f>
        <v>0</v>
      </c>
      <c r="Z12" s="30">
        <f>IF(AND(Y4=0,Y12&gt;=0), "",Y12/Y4)</f>
        <v>0</v>
      </c>
      <c r="AA12" s="44"/>
      <c r="AB12" s="30" t="str">
        <f t="shared" si="3"/>
        <v/>
      </c>
      <c r="AC12" s="130">
        <f>+S12+Y12</f>
        <v>0</v>
      </c>
      <c r="AD12" s="30">
        <f>IF(AND(AC4=0,AC12&gt;=0), "",AC12/AC4)</f>
        <v>0</v>
      </c>
      <c r="AE12" s="44"/>
      <c r="AF12" s="129">
        <f>+'N EERR BARINAS'!G11</f>
        <v>0</v>
      </c>
      <c r="AG12" s="30">
        <f>IF(AND(AF4=0,AF12&gt;=0), "",AF12/AF4)</f>
        <v>0</v>
      </c>
      <c r="AH12" s="44"/>
      <c r="AI12" s="30" t="str">
        <f t="shared" si="4"/>
        <v/>
      </c>
      <c r="AJ12" s="130">
        <f t="shared" si="16"/>
        <v>0</v>
      </c>
      <c r="AK12" s="30">
        <f>IF(AND(AJ4=0,AJ12&gt;=0), "",AJ12/AJ4)</f>
        <v>0</v>
      </c>
      <c r="AL12" s="44"/>
      <c r="AM12" s="129">
        <f>+'N EERR BARINAS'!H11</f>
        <v>0</v>
      </c>
      <c r="AN12" s="30">
        <f>IF(AND(AM4=0,AM12&gt;=0), "",AM12/AM4)</f>
        <v>0</v>
      </c>
      <c r="AO12" s="44"/>
      <c r="AP12" s="30" t="str">
        <f t="shared" si="5"/>
        <v/>
      </c>
      <c r="AQ12" s="130">
        <f t="shared" si="17"/>
        <v>0</v>
      </c>
      <c r="AR12" s="30">
        <f>IF(AND(AQ4=0,AQ12&gt;=0), "",AQ12/AQ4)</f>
        <v>0</v>
      </c>
      <c r="AS12" s="44"/>
      <c r="AT12" s="131">
        <f>+V12*2</f>
        <v>0</v>
      </c>
      <c r="AU12" s="30" t="str">
        <f>IF(AND(AT4=0,AT12&gt;=0), "",AT12/AT4)</f>
        <v/>
      </c>
      <c r="AV12" s="47" t="str">
        <f t="shared" si="6"/>
        <v/>
      </c>
      <c r="AW12" s="131">
        <f>+AQ12/6</f>
        <v>0</v>
      </c>
      <c r="AX12" s="30">
        <f>IF(AND(AW4=0,AW12&gt;=0), "",AW12/AW4)</f>
        <v>0</v>
      </c>
      <c r="AY12" s="44"/>
      <c r="AZ12" s="131">
        <f>+AT12/6</f>
        <v>0</v>
      </c>
      <c r="BA12" s="30" t="str">
        <f>IF(AND(AZ4=0,AZ12&gt;=0), "",AZ12/AZ4)</f>
        <v/>
      </c>
      <c r="BB12" s="47" t="str">
        <f t="shared" si="7"/>
        <v/>
      </c>
      <c r="BC12" s="129">
        <f>+'N EERR BARINAS'!I11</f>
        <v>0</v>
      </c>
      <c r="BD12" s="30" t="str">
        <f>IF(AND(BC4=0,BC12&gt;=0), "",BC12/BC4)</f>
        <v/>
      </c>
      <c r="BE12" s="44"/>
      <c r="BF12" s="30" t="str">
        <f t="shared" si="8"/>
        <v/>
      </c>
      <c r="BG12" s="130">
        <f>+AQ12+BC12</f>
        <v>0</v>
      </c>
      <c r="BH12" s="30">
        <f>IF(AND(BG4=0,BG12&gt;=0), "",BG12/BG4)</f>
        <v>0</v>
      </c>
      <c r="BI12" s="44"/>
      <c r="BJ12" s="129">
        <f>+'N EERR BARINAS'!J11</f>
        <v>0</v>
      </c>
      <c r="BK12" s="30" t="str">
        <f>IF(AND(BJ4=0,BJ12&gt;=0), "",BJ12/BJ4)</f>
        <v/>
      </c>
      <c r="BL12" s="44"/>
      <c r="BM12" s="30" t="str">
        <f t="shared" si="9"/>
        <v/>
      </c>
      <c r="BN12" s="130">
        <f>+BG12+BJ12</f>
        <v>0</v>
      </c>
      <c r="BO12" s="30">
        <f>IF(AND(BN4=0,BN12&gt;=0), "",BN12/BN4)</f>
        <v>0</v>
      </c>
      <c r="BP12" s="44"/>
      <c r="BQ12" s="129">
        <f>+'N EERR BARINAS'!K11</f>
        <v>0</v>
      </c>
      <c r="BR12" s="30" t="str">
        <f>IF(AND(BQ4=0,BQ12&gt;=0), "",BQ12/BQ4)</f>
        <v/>
      </c>
      <c r="BS12" s="44"/>
      <c r="BT12" s="30" t="str">
        <f t="shared" si="10"/>
        <v/>
      </c>
      <c r="BU12" s="130">
        <f>+BN12+BQ12</f>
        <v>0</v>
      </c>
      <c r="BV12" s="30">
        <f>IF(AND(BU4=0,BU12&gt;=0), "",BU12/BU4)</f>
        <v>0</v>
      </c>
      <c r="BW12" s="44"/>
      <c r="BX12" s="131">
        <f>+AZ12*9</f>
        <v>0</v>
      </c>
      <c r="BY12" s="30" t="str">
        <f>IF(AND(BX4=0,BX12&gt;=0), "",BX12/BX4)</f>
        <v/>
      </c>
      <c r="BZ12" s="47" t="str">
        <f t="shared" si="11"/>
        <v/>
      </c>
      <c r="CA12" s="129">
        <f>+'N EERR BARINAS'!L11</f>
        <v>0</v>
      </c>
      <c r="CB12" s="30" t="str">
        <f>IF(AND(CA4=0,CA12&gt;=0), "",CA12/CA4)</f>
        <v/>
      </c>
      <c r="CC12" s="44"/>
      <c r="CD12" s="30" t="str">
        <f t="shared" si="12"/>
        <v/>
      </c>
      <c r="CE12" s="130">
        <f>+BU12+CA12</f>
        <v>0</v>
      </c>
      <c r="CF12" s="30">
        <f>IF(AND(CE4=0,CE12&gt;=0), "",CE12/CE4)</f>
        <v>0</v>
      </c>
      <c r="CG12" s="44"/>
      <c r="CH12" s="129">
        <f>+'N EERR BARINAS'!M11</f>
        <v>0</v>
      </c>
      <c r="CI12" s="30" t="str">
        <f>IF(AND(CH4=0,CH12&gt;=0), "",CH12/CH4)</f>
        <v/>
      </c>
      <c r="CJ12" s="44"/>
      <c r="CK12" s="30" t="str">
        <f t="shared" si="13"/>
        <v/>
      </c>
      <c r="CL12" s="130">
        <f>+CE12+CH12</f>
        <v>0</v>
      </c>
      <c r="CM12" s="30">
        <f>IF(AND(CL4=0,CL12&gt;=0), "",CL12/CL4)</f>
        <v>0</v>
      </c>
      <c r="CN12" s="44"/>
      <c r="CO12" s="129">
        <f>+'N EERR BARINAS'!N11</f>
        <v>0</v>
      </c>
      <c r="CP12" s="30" t="str">
        <f>IF(AND(CO4=0,CO12&gt;=0), "",CO12/CO4)</f>
        <v/>
      </c>
      <c r="CQ12" s="44"/>
      <c r="CR12" s="30" t="str">
        <f t="shared" si="14"/>
        <v/>
      </c>
      <c r="CS12" s="130">
        <f>+CL12+CO12</f>
        <v>0</v>
      </c>
      <c r="CT12" s="30">
        <f>IF(AND(CS4=0,CS12&gt;=0), "",CS12/CS4)</f>
        <v>0</v>
      </c>
      <c r="CU12" s="44"/>
      <c r="CV12" s="131">
        <f t="shared" si="18"/>
        <v>0</v>
      </c>
      <c r="CW12" s="30" t="str">
        <f>IF(AND(CV4=0,CV12&gt;=0), "",CV12/CV4)</f>
        <v/>
      </c>
      <c r="CX12" s="47" t="str">
        <f t="shared" si="15"/>
        <v/>
      </c>
    </row>
    <row r="13" spans="1:102" outlineLevel="1" x14ac:dyDescent="0.3">
      <c r="A13" s="29" t="s">
        <v>42</v>
      </c>
      <c r="B13" s="129">
        <f>+'N EERR BARINAS'!B12</f>
        <v>0</v>
      </c>
      <c r="C13" s="30" t="str">
        <f>IF(AND(B4=0,B13&gt;=0), "",B13/B4)</f>
        <v/>
      </c>
      <c r="D13" s="44"/>
      <c r="E13" s="129">
        <f>+'N EERR BARINAS'!C12</f>
        <v>0</v>
      </c>
      <c r="F13" s="30">
        <f>IF(AND(E4=0,E13&gt;=0), "",E13/E4)</f>
        <v>0</v>
      </c>
      <c r="G13" s="44"/>
      <c r="H13" s="129">
        <f>+'N EERR BARINAS'!D12</f>
        <v>0</v>
      </c>
      <c r="I13" s="30">
        <f>IF(AND(H4=0,H13&gt;=0), "",H13/H4)</f>
        <v>0</v>
      </c>
      <c r="J13" s="44"/>
      <c r="K13" s="30" t="str">
        <f t="shared" si="0"/>
        <v/>
      </c>
      <c r="L13" s="130">
        <f>+E13+H13</f>
        <v>0</v>
      </c>
      <c r="M13" s="30">
        <f>IF(AND(L4=0,L13&gt;=0), "",L13/L4)</f>
        <v>0</v>
      </c>
      <c r="N13" s="44"/>
      <c r="O13" s="129">
        <f>+'N EERR BARINAS'!E12</f>
        <v>0</v>
      </c>
      <c r="P13" s="30">
        <f>IF(AND(O4=0,O13&gt;=0), "",O13/O4)</f>
        <v>0</v>
      </c>
      <c r="Q13" s="44"/>
      <c r="R13" s="30" t="str">
        <f t="shared" si="1"/>
        <v/>
      </c>
      <c r="S13" s="130">
        <f>+L13+O13</f>
        <v>0</v>
      </c>
      <c r="T13" s="30">
        <f>IF(AND(S4=0,S13&gt;=0), "",S13/S4)</f>
        <v>0</v>
      </c>
      <c r="U13" s="44"/>
      <c r="V13" s="131"/>
      <c r="W13" s="30" t="str">
        <f>IF(AND(V4=0,V13&gt;=0), "",V13/V4)</f>
        <v/>
      </c>
      <c r="X13" s="47" t="str">
        <f t="shared" si="2"/>
        <v/>
      </c>
      <c r="Y13" s="129">
        <f>+'N EERR BARINAS'!F12</f>
        <v>0</v>
      </c>
      <c r="Z13" s="30">
        <f>IF(AND(Y4=0,Y13&gt;=0), "",Y13/Y4)</f>
        <v>0</v>
      </c>
      <c r="AA13" s="44"/>
      <c r="AB13" s="30" t="str">
        <f t="shared" si="3"/>
        <v/>
      </c>
      <c r="AC13" s="130">
        <f>+S13+Y13</f>
        <v>0</v>
      </c>
      <c r="AD13" s="30">
        <f>IF(AND(AC4=0,AC13&gt;=0), "",AC13/AC4)</f>
        <v>0</v>
      </c>
      <c r="AE13" s="44"/>
      <c r="AF13" s="129">
        <f>+'N EERR BARINAS'!G12</f>
        <v>0</v>
      </c>
      <c r="AG13" s="30">
        <f>IF(AND(AF4=0,AF13&gt;=0), "",AF13/AF4)</f>
        <v>0</v>
      </c>
      <c r="AH13" s="44"/>
      <c r="AI13" s="30" t="str">
        <f t="shared" si="4"/>
        <v/>
      </c>
      <c r="AJ13" s="130">
        <f t="shared" si="16"/>
        <v>0</v>
      </c>
      <c r="AK13" s="30">
        <f>IF(AND(AJ4=0,AJ13&gt;=0), "",AJ13/AJ4)</f>
        <v>0</v>
      </c>
      <c r="AL13" s="44"/>
      <c r="AM13" s="129">
        <f>+'N EERR BARINAS'!H12</f>
        <v>0</v>
      </c>
      <c r="AN13" s="30">
        <f>IF(AND(AM4=0,AM13&gt;=0), "",AM13/AM4)</f>
        <v>0</v>
      </c>
      <c r="AO13" s="44"/>
      <c r="AP13" s="30" t="str">
        <f t="shared" si="5"/>
        <v/>
      </c>
      <c r="AQ13" s="130">
        <f t="shared" si="17"/>
        <v>0</v>
      </c>
      <c r="AR13" s="30">
        <f>IF(AND(AQ4=0,AQ13&gt;=0), "",AQ13/AQ4)</f>
        <v>0</v>
      </c>
      <c r="AS13" s="44"/>
      <c r="AT13" s="131">
        <f>+V13*2</f>
        <v>0</v>
      </c>
      <c r="AU13" s="30" t="str">
        <f>IF(AND(AT4=0,AT13&gt;=0), "",AT13/AT4)</f>
        <v/>
      </c>
      <c r="AV13" s="47" t="str">
        <f t="shared" si="6"/>
        <v/>
      </c>
      <c r="AW13" s="131">
        <f>+AQ13/6</f>
        <v>0</v>
      </c>
      <c r="AX13" s="30">
        <f>IF(AND(AW4=0,AW13&gt;=0), "",AW13/AW4)</f>
        <v>0</v>
      </c>
      <c r="AY13" s="44"/>
      <c r="AZ13" s="131">
        <f>+AT13/6</f>
        <v>0</v>
      </c>
      <c r="BA13" s="30" t="str">
        <f>IF(AND(AZ4=0,AZ13&gt;=0), "",AZ13/AZ4)</f>
        <v/>
      </c>
      <c r="BB13" s="47" t="str">
        <f t="shared" si="7"/>
        <v/>
      </c>
      <c r="BC13" s="129">
        <f>+'N EERR BARINAS'!I12</f>
        <v>0</v>
      </c>
      <c r="BD13" s="30" t="str">
        <f>IF(AND(BC4=0,BC13&gt;=0), "",BC13/BC4)</f>
        <v/>
      </c>
      <c r="BE13" s="44"/>
      <c r="BF13" s="30" t="str">
        <f t="shared" si="8"/>
        <v/>
      </c>
      <c r="BG13" s="130">
        <f>+AQ13+BC13</f>
        <v>0</v>
      </c>
      <c r="BH13" s="30">
        <f>IF(AND(BG4=0,BG13&gt;=0), "",BG13/BG4)</f>
        <v>0</v>
      </c>
      <c r="BI13" s="44"/>
      <c r="BJ13" s="129">
        <f>+'N EERR BARINAS'!J12</f>
        <v>0</v>
      </c>
      <c r="BK13" s="30" t="str">
        <f>IF(AND(BJ4=0,BJ13&gt;=0), "",BJ13/BJ4)</f>
        <v/>
      </c>
      <c r="BL13" s="44"/>
      <c r="BM13" s="30" t="str">
        <f t="shared" si="9"/>
        <v/>
      </c>
      <c r="BN13" s="130">
        <f>+BG13+BJ13</f>
        <v>0</v>
      </c>
      <c r="BO13" s="30">
        <f>IF(AND(BN4=0,BN13&gt;=0), "",BN13/BN4)</f>
        <v>0</v>
      </c>
      <c r="BP13" s="44"/>
      <c r="BQ13" s="129">
        <f>+'N EERR BARINAS'!K12</f>
        <v>0</v>
      </c>
      <c r="BR13" s="30" t="str">
        <f>IF(AND(BQ4=0,BQ13&gt;=0), "",BQ13/BQ4)</f>
        <v/>
      </c>
      <c r="BS13" s="44"/>
      <c r="BT13" s="30" t="str">
        <f t="shared" si="10"/>
        <v/>
      </c>
      <c r="BU13" s="130">
        <f>+BN13+BQ13</f>
        <v>0</v>
      </c>
      <c r="BV13" s="30">
        <f>IF(AND(BU4=0,BU13&gt;=0), "",BU13/BU4)</f>
        <v>0</v>
      </c>
      <c r="BW13" s="44"/>
      <c r="BX13" s="131">
        <f>+AZ13*9</f>
        <v>0</v>
      </c>
      <c r="BY13" s="30" t="str">
        <f>IF(AND(BX4=0,BX13&gt;=0), "",BX13/BX4)</f>
        <v/>
      </c>
      <c r="BZ13" s="47" t="str">
        <f t="shared" si="11"/>
        <v/>
      </c>
      <c r="CA13" s="129">
        <f>+'N EERR BARINAS'!L12</f>
        <v>0</v>
      </c>
      <c r="CB13" s="30" t="str">
        <f>IF(AND(CA4=0,CA13&gt;=0), "",CA13/CA4)</f>
        <v/>
      </c>
      <c r="CC13" s="44"/>
      <c r="CD13" s="30" t="str">
        <f t="shared" si="12"/>
        <v/>
      </c>
      <c r="CE13" s="130">
        <f>+BU13+CA13</f>
        <v>0</v>
      </c>
      <c r="CF13" s="30">
        <f>IF(AND(CE4=0,CE13&gt;=0), "",CE13/CE4)</f>
        <v>0</v>
      </c>
      <c r="CG13" s="44"/>
      <c r="CH13" s="129">
        <f>+'N EERR BARINAS'!M12</f>
        <v>0</v>
      </c>
      <c r="CI13" s="30" t="str">
        <f>IF(AND(CH4=0,CH13&gt;=0), "",CH13/CH4)</f>
        <v/>
      </c>
      <c r="CJ13" s="44"/>
      <c r="CK13" s="30" t="str">
        <f t="shared" si="13"/>
        <v/>
      </c>
      <c r="CL13" s="130">
        <f>+CE13+CH13</f>
        <v>0</v>
      </c>
      <c r="CM13" s="30">
        <f>IF(AND(CL4=0,CL13&gt;=0), "",CL13/CL4)</f>
        <v>0</v>
      </c>
      <c r="CN13" s="44"/>
      <c r="CO13" s="129">
        <f>+'N EERR BARINAS'!N12</f>
        <v>0</v>
      </c>
      <c r="CP13" s="30" t="str">
        <f>IF(AND(CO4=0,CO13&gt;=0), "",CO13/CO4)</f>
        <v/>
      </c>
      <c r="CQ13" s="44"/>
      <c r="CR13" s="30" t="str">
        <f t="shared" si="14"/>
        <v/>
      </c>
      <c r="CS13" s="130">
        <f>+CL13+CO13</f>
        <v>0</v>
      </c>
      <c r="CT13" s="30">
        <f>IF(AND(CS4=0,CS13&gt;=0), "",CS13/CS4)</f>
        <v>0</v>
      </c>
      <c r="CU13" s="44"/>
      <c r="CV13" s="131">
        <f t="shared" si="18"/>
        <v>0</v>
      </c>
      <c r="CW13" s="30" t="str">
        <f>IF(AND(CV4=0,CV13&gt;=0), "",CV13/CV4)</f>
        <v/>
      </c>
      <c r="CX13" s="47" t="str">
        <f t="shared" si="15"/>
        <v/>
      </c>
    </row>
    <row r="14" spans="1:102" outlineLevel="1" x14ac:dyDescent="0.3">
      <c r="A14" s="31"/>
      <c r="B14" s="129"/>
      <c r="C14" s="30"/>
      <c r="D14" s="44"/>
      <c r="E14" s="129"/>
      <c r="F14" s="30"/>
      <c r="G14" s="44"/>
      <c r="H14" s="129"/>
      <c r="I14" s="30"/>
      <c r="J14" s="44"/>
      <c r="K14" s="30" t="str">
        <f t="shared" si="0"/>
        <v/>
      </c>
      <c r="M14" s="30"/>
      <c r="N14" s="44"/>
      <c r="O14" s="129"/>
      <c r="P14" s="30"/>
      <c r="Q14" s="44"/>
      <c r="R14" s="30" t="str">
        <f t="shared" si="1"/>
        <v/>
      </c>
      <c r="T14" s="30"/>
      <c r="U14" s="44"/>
      <c r="V14" s="131"/>
      <c r="W14" s="30"/>
      <c r="X14" s="47" t="str">
        <f t="shared" si="2"/>
        <v/>
      </c>
      <c r="Y14" s="129"/>
      <c r="Z14" s="30"/>
      <c r="AA14" s="44"/>
      <c r="AB14" s="30" t="str">
        <f t="shared" si="3"/>
        <v/>
      </c>
      <c r="AD14" s="30"/>
      <c r="AE14" s="44"/>
      <c r="AF14" s="129"/>
      <c r="AG14" s="30"/>
      <c r="AH14" s="44"/>
      <c r="AI14" s="30" t="str">
        <f t="shared" si="4"/>
        <v/>
      </c>
      <c r="AJ14" s="130">
        <f t="shared" si="16"/>
        <v>0</v>
      </c>
      <c r="AK14" s="30"/>
      <c r="AL14" s="44"/>
      <c r="AM14" s="129"/>
      <c r="AN14" s="30"/>
      <c r="AO14" s="44"/>
      <c r="AP14" s="30" t="str">
        <f t="shared" si="5"/>
        <v/>
      </c>
      <c r="AQ14" s="130">
        <f t="shared" si="17"/>
        <v>0</v>
      </c>
      <c r="AR14" s="30"/>
      <c r="AS14" s="44"/>
      <c r="AT14" s="131">
        <f>+V14*2</f>
        <v>0</v>
      </c>
      <c r="AU14" s="30"/>
      <c r="AV14" s="47" t="str">
        <f t="shared" si="6"/>
        <v/>
      </c>
      <c r="AW14" s="131">
        <f>+AQ14/6</f>
        <v>0</v>
      </c>
      <c r="AX14" s="30"/>
      <c r="AY14" s="44"/>
      <c r="AZ14" s="131">
        <f>+AT14/6</f>
        <v>0</v>
      </c>
      <c r="BA14" s="30"/>
      <c r="BB14" s="47" t="str">
        <f t="shared" si="7"/>
        <v/>
      </c>
      <c r="BC14" s="129"/>
      <c r="BD14" s="30"/>
      <c r="BE14" s="44"/>
      <c r="BF14" s="30" t="str">
        <f t="shared" si="8"/>
        <v/>
      </c>
      <c r="BG14" s="130">
        <f>+AQ14+BC14</f>
        <v>0</v>
      </c>
      <c r="BH14" s="30"/>
      <c r="BI14" s="44"/>
      <c r="BJ14" s="129"/>
      <c r="BK14" s="30"/>
      <c r="BL14" s="44"/>
      <c r="BM14" s="30" t="str">
        <f t="shared" si="9"/>
        <v/>
      </c>
      <c r="BN14" s="130">
        <f>+BG14+BJ14</f>
        <v>0</v>
      </c>
      <c r="BO14" s="30"/>
      <c r="BP14" s="44"/>
      <c r="BQ14" s="129"/>
      <c r="BR14" s="30"/>
      <c r="BS14" s="44"/>
      <c r="BT14" s="30" t="str">
        <f t="shared" si="10"/>
        <v/>
      </c>
      <c r="BU14" s="130">
        <f>+BN14+BQ14</f>
        <v>0</v>
      </c>
      <c r="BV14" s="30"/>
      <c r="BW14" s="44"/>
      <c r="BX14" s="131">
        <f>+AZ14*9</f>
        <v>0</v>
      </c>
      <c r="BY14" s="30"/>
      <c r="BZ14" s="47" t="str">
        <f t="shared" si="11"/>
        <v/>
      </c>
      <c r="CA14" s="129"/>
      <c r="CB14" s="30"/>
      <c r="CC14" s="44"/>
      <c r="CD14" s="30" t="str">
        <f t="shared" si="12"/>
        <v/>
      </c>
      <c r="CF14" s="30"/>
      <c r="CG14" s="44"/>
      <c r="CH14" s="129"/>
      <c r="CI14" s="30"/>
      <c r="CJ14" s="44"/>
      <c r="CK14" s="30" t="str">
        <f t="shared" si="13"/>
        <v/>
      </c>
      <c r="CL14" s="130">
        <f>+CE14+CH14</f>
        <v>0</v>
      </c>
      <c r="CM14" s="30"/>
      <c r="CN14" s="44"/>
      <c r="CO14" s="129"/>
      <c r="CP14" s="30"/>
      <c r="CQ14" s="44"/>
      <c r="CR14" s="30" t="str">
        <f t="shared" si="14"/>
        <v/>
      </c>
      <c r="CS14" s="130">
        <f>+CL14+CO14</f>
        <v>0</v>
      </c>
      <c r="CT14" s="30"/>
      <c r="CU14" s="44"/>
      <c r="CV14" s="131">
        <f t="shared" si="18"/>
        <v>0</v>
      </c>
      <c r="CW14" s="30"/>
      <c r="CX14" s="47" t="str">
        <f t="shared" si="15"/>
        <v/>
      </c>
    </row>
    <row r="15" spans="1:102" s="6" customFormat="1" outlineLevel="1" x14ac:dyDescent="0.3">
      <c r="A15" s="37" t="s">
        <v>44</v>
      </c>
      <c r="B15" s="126">
        <f>SUM(B16:B17)</f>
        <v>0</v>
      </c>
      <c r="C15" s="38" t="str">
        <f>IF(AND(B4=0,B15&gt;=0), "",B15/B4)</f>
        <v/>
      </c>
      <c r="D15" s="43"/>
      <c r="E15" s="126">
        <f>SUM(E16:E17)</f>
        <v>0</v>
      </c>
      <c r="F15" s="38">
        <f>IF(AND(E4=0,E15&gt;=0), "",E15/E4)</f>
        <v>0</v>
      </c>
      <c r="G15" s="43"/>
      <c r="H15" s="126">
        <f>SUM(H16:H17)</f>
        <v>0</v>
      </c>
      <c r="I15" s="38">
        <f>IF(AND(H4=0,H15&gt;=0), "",H15/H4)</f>
        <v>0</v>
      </c>
      <c r="J15" s="43"/>
      <c r="K15" s="38" t="str">
        <f t="shared" si="0"/>
        <v/>
      </c>
      <c r="L15" s="127">
        <f>SUM(L16:L17)</f>
        <v>0</v>
      </c>
      <c r="M15" s="38">
        <f>IF(AND(L4=0,L15&gt;=0), "",L15/L4)</f>
        <v>0</v>
      </c>
      <c r="N15" s="43"/>
      <c r="O15" s="126">
        <f>SUM(O16:O17)</f>
        <v>0</v>
      </c>
      <c r="P15" s="38">
        <f>IF(AND(O4=0,O15&gt;=0), "",O15/O4)</f>
        <v>0</v>
      </c>
      <c r="Q15" s="43"/>
      <c r="R15" s="38" t="str">
        <f t="shared" si="1"/>
        <v/>
      </c>
      <c r="S15" s="127">
        <f>SUM(S16:S17)</f>
        <v>0</v>
      </c>
      <c r="T15" s="38">
        <f>IF(AND(S4=0,S15&gt;=0), "",S15/S4)</f>
        <v>0</v>
      </c>
      <c r="U15" s="43"/>
      <c r="V15" s="128">
        <f>SUM(V16:V17)</f>
        <v>0</v>
      </c>
      <c r="W15" s="38" t="str">
        <f>IF(AND(V4=0,V15&gt;=0), "",V15/V4)</f>
        <v/>
      </c>
      <c r="X15" s="91" t="str">
        <f t="shared" si="2"/>
        <v/>
      </c>
      <c r="Y15" s="126">
        <f>SUM(Y16:Y17)</f>
        <v>0</v>
      </c>
      <c r="Z15" s="38">
        <f>IF(AND(Y4=0,Y15&gt;=0), "",Y15/Y4)</f>
        <v>0</v>
      </c>
      <c r="AA15" s="43"/>
      <c r="AB15" s="38" t="str">
        <f t="shared" si="3"/>
        <v/>
      </c>
      <c r="AC15" s="127">
        <f>SUM(AC16:AC17)</f>
        <v>0</v>
      </c>
      <c r="AD15" s="38">
        <f>IF(AND(AC4=0,AC15&gt;=0), "",AC15/AC4)</f>
        <v>0</v>
      </c>
      <c r="AE15" s="43"/>
      <c r="AF15" s="126">
        <f>SUM(AF16:AF17)</f>
        <v>0</v>
      </c>
      <c r="AG15" s="38">
        <f>IF(AND(AF4=0,AF15&gt;=0), "",AF15/AF4)</f>
        <v>0</v>
      </c>
      <c r="AH15" s="43"/>
      <c r="AI15" s="38" t="str">
        <f t="shared" si="4"/>
        <v/>
      </c>
      <c r="AJ15" s="127">
        <f>SUM(AJ16:AJ17)</f>
        <v>0</v>
      </c>
      <c r="AK15" s="38">
        <f>IF(AND(AJ4=0,AJ15&gt;=0), "",AJ15/AJ4)</f>
        <v>0</v>
      </c>
      <c r="AL15" s="43"/>
      <c r="AM15" s="126">
        <f>SUM(AM16:AM17)</f>
        <v>0</v>
      </c>
      <c r="AN15" s="38">
        <f>IF(AND(AM4=0,AM15&gt;=0), "",AM15/AM4)</f>
        <v>0</v>
      </c>
      <c r="AO15" s="43"/>
      <c r="AP15" s="38" t="str">
        <f t="shared" si="5"/>
        <v/>
      </c>
      <c r="AQ15" s="127">
        <f>SUM(AQ16:AQ17)</f>
        <v>0</v>
      </c>
      <c r="AR15" s="38">
        <f>IF(AND(AQ4=0,AQ15&gt;=0), "",AQ15/AQ4)</f>
        <v>0</v>
      </c>
      <c r="AS15" s="43"/>
      <c r="AT15" s="128">
        <f>SUM(AT16:AT17)</f>
        <v>0</v>
      </c>
      <c r="AU15" s="38" t="str">
        <f>IF(AND(AT4=0,AT15&gt;=0), "",AT15/AT4)</f>
        <v/>
      </c>
      <c r="AV15" s="91" t="str">
        <f t="shared" si="6"/>
        <v/>
      </c>
      <c r="AW15" s="128">
        <f>SUM(AW16:AW17)</f>
        <v>0</v>
      </c>
      <c r="AX15" s="38">
        <f>IF(AND(AW4=0,AW15&gt;=0), "",AW15/AW4)</f>
        <v>0</v>
      </c>
      <c r="AY15" s="43"/>
      <c r="AZ15" s="128">
        <f>SUM(AZ16:AZ17)</f>
        <v>0</v>
      </c>
      <c r="BA15" s="38" t="str">
        <f>IF(AND(AZ4=0,AZ15&gt;=0), "",AZ15/AZ4)</f>
        <v/>
      </c>
      <c r="BB15" s="91" t="str">
        <f t="shared" si="7"/>
        <v/>
      </c>
      <c r="BC15" s="126">
        <f>SUM(BC16:BC17)</f>
        <v>0</v>
      </c>
      <c r="BD15" s="38" t="str">
        <f>IF(AND(BC4=0,BC15&gt;=0), "",BC15/BC4)</f>
        <v/>
      </c>
      <c r="BE15" s="43"/>
      <c r="BF15" s="38" t="str">
        <f t="shared" si="8"/>
        <v/>
      </c>
      <c r="BG15" s="127">
        <f>SUM(BG16:BG17)</f>
        <v>0</v>
      </c>
      <c r="BH15" s="38">
        <f>IF(AND(BG4=0,BG15&gt;=0), "",BG15/BG4)</f>
        <v>0</v>
      </c>
      <c r="BI15" s="43"/>
      <c r="BJ15" s="126">
        <f>SUM(BJ16:BJ17)</f>
        <v>0</v>
      </c>
      <c r="BK15" s="38" t="str">
        <f>IF(AND(BJ4=0,BJ15&gt;=0), "",BJ15/BJ4)</f>
        <v/>
      </c>
      <c r="BL15" s="43"/>
      <c r="BM15" s="38" t="str">
        <f t="shared" si="9"/>
        <v/>
      </c>
      <c r="BN15" s="127">
        <f>SUM(BN16:BN17)</f>
        <v>0</v>
      </c>
      <c r="BO15" s="38">
        <f>IF(AND(BN4=0,BN15&gt;=0), "",BN15/BN4)</f>
        <v>0</v>
      </c>
      <c r="BP15" s="43"/>
      <c r="BQ15" s="126">
        <f>SUM(BQ16:BQ17)</f>
        <v>0</v>
      </c>
      <c r="BR15" s="38" t="str">
        <f>IF(AND(BQ4=0,BQ15&gt;=0), "",BQ15/BQ4)</f>
        <v/>
      </c>
      <c r="BS15" s="43"/>
      <c r="BT15" s="38" t="str">
        <f t="shared" si="10"/>
        <v/>
      </c>
      <c r="BU15" s="127">
        <f>SUM(BU16:BU17)</f>
        <v>0</v>
      </c>
      <c r="BV15" s="38">
        <f>IF(AND(BU4=0,BU15&gt;=0), "",BU15/BU4)</f>
        <v>0</v>
      </c>
      <c r="BW15" s="43"/>
      <c r="BX15" s="128">
        <f>SUM(BX16:BX17)</f>
        <v>0</v>
      </c>
      <c r="BY15" s="38" t="str">
        <f>IF(AND(BX4=0,BX15&gt;=0), "",BX15/BX4)</f>
        <v/>
      </c>
      <c r="BZ15" s="91" t="str">
        <f t="shared" si="11"/>
        <v/>
      </c>
      <c r="CA15" s="126">
        <f>SUM(CA16:CA17)</f>
        <v>0</v>
      </c>
      <c r="CB15" s="38" t="str">
        <f>IF(AND(CA4=0,CA15&gt;=0), "",CA15/CA4)</f>
        <v/>
      </c>
      <c r="CC15" s="43"/>
      <c r="CD15" s="38" t="str">
        <f t="shared" si="12"/>
        <v/>
      </c>
      <c r="CE15" s="127">
        <f>SUM(CE16:CE17)</f>
        <v>0</v>
      </c>
      <c r="CF15" s="38">
        <f>IF(AND(CE4=0,CE15&gt;=0), "",CE15/CE4)</f>
        <v>0</v>
      </c>
      <c r="CG15" s="43"/>
      <c r="CH15" s="126">
        <f>SUM(CH16:CH17)</f>
        <v>0</v>
      </c>
      <c r="CI15" s="38" t="str">
        <f>IF(AND(CH4=0,CH15&gt;=0), "",CH15/CH4)</f>
        <v/>
      </c>
      <c r="CJ15" s="43"/>
      <c r="CK15" s="38" t="str">
        <f t="shared" si="13"/>
        <v/>
      </c>
      <c r="CL15" s="127">
        <f>SUM(CL16:CL17)</f>
        <v>0</v>
      </c>
      <c r="CM15" s="38">
        <f>IF(AND(CL4=0,CL15&gt;=0), "",CL15/CL4)</f>
        <v>0</v>
      </c>
      <c r="CN15" s="43"/>
      <c r="CO15" s="126">
        <f>SUM(CO16:CO17)</f>
        <v>0</v>
      </c>
      <c r="CP15" s="38" t="str">
        <f>IF(AND(CO4=0,CO15&gt;=0), "",CO15/CO4)</f>
        <v/>
      </c>
      <c r="CQ15" s="43"/>
      <c r="CR15" s="38" t="str">
        <f t="shared" si="14"/>
        <v/>
      </c>
      <c r="CS15" s="127">
        <f>SUM(CS16:CS17)</f>
        <v>0</v>
      </c>
      <c r="CT15" s="38">
        <f>IF(AND(CS4=0,CS15&gt;=0), "",CS15/CS4)</f>
        <v>0</v>
      </c>
      <c r="CU15" s="43"/>
      <c r="CV15" s="128">
        <f>SUM(CV16:CV17)</f>
        <v>0</v>
      </c>
      <c r="CW15" s="38" t="str">
        <f>IF(AND(CV4=0,CV15&gt;=0), "",CV15/CV4)</f>
        <v/>
      </c>
      <c r="CX15" s="91" t="str">
        <f t="shared" si="15"/>
        <v/>
      </c>
    </row>
    <row r="16" spans="1:102" outlineLevel="1" x14ac:dyDescent="0.3">
      <c r="A16" s="29" t="s">
        <v>45</v>
      </c>
      <c r="B16" s="129">
        <f>+'N EERR BARINAS'!B14</f>
        <v>0</v>
      </c>
      <c r="C16" s="30" t="str">
        <f>IF(AND(B4=0,B16&gt;=0), "",B16/B4)</f>
        <v/>
      </c>
      <c r="D16" s="44"/>
      <c r="E16" s="129">
        <f>+'N EERR BARINAS'!C14</f>
        <v>0</v>
      </c>
      <c r="F16" s="30">
        <f>IF(AND(E4=0,E16&gt;=0), "",E16/E4)</f>
        <v>0</v>
      </c>
      <c r="G16" s="44"/>
      <c r="H16" s="129">
        <f>+'N EERR BARINAS'!D14</f>
        <v>0</v>
      </c>
      <c r="I16" s="30">
        <f>IF(AND(H4=0,H16&gt;=0), "",H16/H4)</f>
        <v>0</v>
      </c>
      <c r="J16" s="44"/>
      <c r="K16" s="30" t="str">
        <f t="shared" si="0"/>
        <v/>
      </c>
      <c r="L16" s="130">
        <f>+E16+H16</f>
        <v>0</v>
      </c>
      <c r="M16" s="30">
        <f>IF(AND(L4=0,L16&gt;=0), "",L16/L4)</f>
        <v>0</v>
      </c>
      <c r="N16" s="44"/>
      <c r="O16" s="129">
        <f>+'N EERR BARINAS'!E14</f>
        <v>0</v>
      </c>
      <c r="P16" s="30">
        <f>IF(AND(O4=0,O16&gt;=0), "",O16/O4)</f>
        <v>0</v>
      </c>
      <c r="Q16" s="44"/>
      <c r="R16" s="30" t="str">
        <f t="shared" si="1"/>
        <v/>
      </c>
      <c r="S16" s="130">
        <f>+L16+O16</f>
        <v>0</v>
      </c>
      <c r="T16" s="30">
        <f>IF(AND(S4=0,S16&gt;=0), "",S16/S4)</f>
        <v>0</v>
      </c>
      <c r="U16" s="44"/>
      <c r="V16" s="131"/>
      <c r="W16" s="30" t="str">
        <f>IF(AND(V4=0,V16&gt;=0), "",V16/V4)</f>
        <v/>
      </c>
      <c r="X16" s="47" t="str">
        <f t="shared" si="2"/>
        <v/>
      </c>
      <c r="Y16" s="129">
        <f>+'N EERR BARINAS'!F14</f>
        <v>0</v>
      </c>
      <c r="Z16" s="30">
        <f>IF(AND(Y4=0,Y16&gt;=0), "",Y16/Y4)</f>
        <v>0</v>
      </c>
      <c r="AA16" s="44"/>
      <c r="AB16" s="30" t="str">
        <f t="shared" si="3"/>
        <v/>
      </c>
      <c r="AC16" s="130">
        <f>+S16+Y16</f>
        <v>0</v>
      </c>
      <c r="AD16" s="30">
        <f>IF(AND(AC4=0,AC16&gt;=0), "",AC16/AC4)</f>
        <v>0</v>
      </c>
      <c r="AE16" s="44"/>
      <c r="AF16" s="129">
        <f>+'N EERR BARINAS'!G14</f>
        <v>0</v>
      </c>
      <c r="AG16" s="30">
        <f>IF(AND(AF4=0,AF16&gt;=0), "",AF16/AF4)</f>
        <v>0</v>
      </c>
      <c r="AH16" s="44"/>
      <c r="AI16" s="30" t="str">
        <f t="shared" si="4"/>
        <v/>
      </c>
      <c r="AJ16" s="130">
        <f t="shared" si="16"/>
        <v>0</v>
      </c>
      <c r="AK16" s="30">
        <f>IF(AND(AJ4=0,AJ16&gt;=0), "",AJ16/AJ4)</f>
        <v>0</v>
      </c>
      <c r="AL16" s="44"/>
      <c r="AM16" s="129">
        <f>+'N EERR BARINAS'!H14</f>
        <v>0</v>
      </c>
      <c r="AN16" s="30">
        <f>IF(AND(AM4=0,AM16&gt;=0), "",AM16/AM4)</f>
        <v>0</v>
      </c>
      <c r="AO16" s="44"/>
      <c r="AP16" s="30" t="str">
        <f t="shared" si="5"/>
        <v/>
      </c>
      <c r="AQ16" s="130">
        <f t="shared" si="17"/>
        <v>0</v>
      </c>
      <c r="AR16" s="30">
        <f>IF(AND(AQ4=0,AQ16&gt;=0), "",AQ16/AQ4)</f>
        <v>0</v>
      </c>
      <c r="AS16" s="44"/>
      <c r="AT16" s="131">
        <f>+V16*2</f>
        <v>0</v>
      </c>
      <c r="AU16" s="30" t="str">
        <f>IF(AND(AT4=0,AT16&gt;=0), "",AT16/AT4)</f>
        <v/>
      </c>
      <c r="AV16" s="47" t="str">
        <f t="shared" si="6"/>
        <v/>
      </c>
      <c r="AW16" s="131">
        <f>+AQ16/6</f>
        <v>0</v>
      </c>
      <c r="AX16" s="30">
        <f>IF(AND(AW4=0,AW16&gt;=0), "",AW16/AW4)</f>
        <v>0</v>
      </c>
      <c r="AY16" s="44"/>
      <c r="AZ16" s="131">
        <f>+AT16/6</f>
        <v>0</v>
      </c>
      <c r="BA16" s="30" t="str">
        <f>IF(AND(AZ4=0,AZ16&gt;=0), "",AZ16/AZ4)</f>
        <v/>
      </c>
      <c r="BB16" s="47" t="str">
        <f t="shared" si="7"/>
        <v/>
      </c>
      <c r="BC16" s="129">
        <f>+'N EERR BARINAS'!I14</f>
        <v>0</v>
      </c>
      <c r="BD16" s="30" t="str">
        <f>IF(AND(BC4=0,BC16&gt;=0), "",BC16/BC4)</f>
        <v/>
      </c>
      <c r="BE16" s="44"/>
      <c r="BF16" s="30" t="str">
        <f t="shared" si="8"/>
        <v/>
      </c>
      <c r="BG16" s="130">
        <f>+AQ16+BC16</f>
        <v>0</v>
      </c>
      <c r="BH16" s="30">
        <f>IF(AND(BG4=0,BG16&gt;=0), "",BG16/BG4)</f>
        <v>0</v>
      </c>
      <c r="BI16" s="44"/>
      <c r="BJ16" s="129">
        <f>+'N EERR BARINAS'!J14</f>
        <v>0</v>
      </c>
      <c r="BK16" s="30" t="str">
        <f>IF(AND(BJ4=0,BJ16&gt;=0), "",BJ16/BJ4)</f>
        <v/>
      </c>
      <c r="BL16" s="44"/>
      <c r="BM16" s="30" t="str">
        <f t="shared" si="9"/>
        <v/>
      </c>
      <c r="BN16" s="130">
        <f>+BG16+BJ16</f>
        <v>0</v>
      </c>
      <c r="BO16" s="30">
        <f>IF(AND(BN4=0,BN16&gt;=0), "",BN16/BN4)</f>
        <v>0</v>
      </c>
      <c r="BP16" s="44"/>
      <c r="BQ16" s="129">
        <f>+'N EERR BARINAS'!K14</f>
        <v>0</v>
      </c>
      <c r="BR16" s="30" t="str">
        <f>IF(AND(BQ4=0,BQ16&gt;=0), "",BQ16/BQ4)</f>
        <v/>
      </c>
      <c r="BS16" s="44"/>
      <c r="BT16" s="30" t="str">
        <f t="shared" si="10"/>
        <v/>
      </c>
      <c r="BU16" s="130">
        <f>+BN16+BQ16</f>
        <v>0</v>
      </c>
      <c r="BV16" s="30">
        <f>IF(AND(BU4=0,BU16&gt;=0), "",BU16/BU4)</f>
        <v>0</v>
      </c>
      <c r="BW16" s="44"/>
      <c r="BX16" s="131">
        <f>+AZ16*9</f>
        <v>0</v>
      </c>
      <c r="BY16" s="30" t="str">
        <f>IF(AND(BX4=0,BX16&gt;=0), "",BX16/BX4)</f>
        <v/>
      </c>
      <c r="BZ16" s="47" t="str">
        <f t="shared" si="11"/>
        <v/>
      </c>
      <c r="CA16" s="129">
        <f>+'N EERR BARINAS'!L14</f>
        <v>0</v>
      </c>
      <c r="CB16" s="30" t="str">
        <f>IF(AND(CA4=0,CA16&gt;=0), "",CA16/CA4)</f>
        <v/>
      </c>
      <c r="CC16" s="44"/>
      <c r="CD16" s="30" t="str">
        <f t="shared" si="12"/>
        <v/>
      </c>
      <c r="CE16" s="130">
        <f>+BU16+CA16</f>
        <v>0</v>
      </c>
      <c r="CF16" s="30">
        <f>IF(AND(CE4=0,CE16&gt;=0), "",CE16/CE4)</f>
        <v>0</v>
      </c>
      <c r="CG16" s="44"/>
      <c r="CH16" s="129">
        <f>+'N EERR BARINAS'!M14</f>
        <v>0</v>
      </c>
      <c r="CI16" s="30" t="str">
        <f>IF(AND(CH4=0,CH16&gt;=0), "",CH16/CH4)</f>
        <v/>
      </c>
      <c r="CJ16" s="44"/>
      <c r="CK16" s="30" t="str">
        <f t="shared" si="13"/>
        <v/>
      </c>
      <c r="CL16" s="130">
        <f>+CE16+CH16</f>
        <v>0</v>
      </c>
      <c r="CM16" s="30">
        <f>IF(AND(CL4=0,CL16&gt;=0), "",CL16/CL4)</f>
        <v>0</v>
      </c>
      <c r="CN16" s="44"/>
      <c r="CO16" s="129">
        <f>+'N EERR BARINAS'!N14</f>
        <v>0</v>
      </c>
      <c r="CP16" s="30" t="str">
        <f>IF(AND(CO4=0,CO16&gt;=0), "",CO16/CO4)</f>
        <v/>
      </c>
      <c r="CQ16" s="44"/>
      <c r="CR16" s="30" t="str">
        <f t="shared" si="14"/>
        <v/>
      </c>
      <c r="CS16" s="130">
        <f>+CL16+CO16</f>
        <v>0</v>
      </c>
      <c r="CT16" s="30">
        <f>IF(AND(CS4=0,CS16&gt;=0), "",CS16/CS4)</f>
        <v>0</v>
      </c>
      <c r="CU16" s="44"/>
      <c r="CV16" s="131">
        <f t="shared" si="18"/>
        <v>0</v>
      </c>
      <c r="CW16" s="30" t="str">
        <f>IF(AND(CV4=0,CV16&gt;=0), "",CV16/CV4)</f>
        <v/>
      </c>
      <c r="CX16" s="47" t="str">
        <f t="shared" si="15"/>
        <v/>
      </c>
    </row>
    <row r="17" spans="1:102" s="3" customFormat="1" outlineLevel="1" x14ac:dyDescent="0.3">
      <c r="A17" s="29"/>
      <c r="B17" s="132"/>
      <c r="C17" s="30"/>
      <c r="D17" s="44"/>
      <c r="E17" s="132"/>
      <c r="F17" s="30"/>
      <c r="G17" s="44"/>
      <c r="H17" s="132"/>
      <c r="I17" s="30"/>
      <c r="J17" s="44"/>
      <c r="K17" s="15" t="str">
        <f t="shared" si="0"/>
        <v/>
      </c>
      <c r="L17" s="118"/>
      <c r="M17" s="30"/>
      <c r="N17" s="44"/>
      <c r="O17" s="132"/>
      <c r="P17" s="30"/>
      <c r="Q17" s="44"/>
      <c r="R17" s="15" t="str">
        <f t="shared" si="1"/>
        <v/>
      </c>
      <c r="S17" s="118"/>
      <c r="T17" s="30"/>
      <c r="U17" s="44"/>
      <c r="V17" s="133"/>
      <c r="W17" s="30"/>
      <c r="X17" s="46" t="str">
        <f t="shared" si="2"/>
        <v/>
      </c>
      <c r="Y17" s="132"/>
      <c r="Z17" s="30"/>
      <c r="AA17" s="44"/>
      <c r="AB17" s="15" t="str">
        <f t="shared" si="3"/>
        <v/>
      </c>
      <c r="AC17" s="118"/>
      <c r="AD17" s="30"/>
      <c r="AE17" s="44"/>
      <c r="AF17" s="132"/>
      <c r="AG17" s="30"/>
      <c r="AH17" s="44"/>
      <c r="AI17" s="15" t="str">
        <f t="shared" si="4"/>
        <v/>
      </c>
      <c r="AJ17" s="118">
        <f t="shared" si="16"/>
        <v>0</v>
      </c>
      <c r="AK17" s="30"/>
      <c r="AL17" s="44"/>
      <c r="AM17" s="132"/>
      <c r="AN17" s="30"/>
      <c r="AO17" s="44"/>
      <c r="AP17" s="15" t="str">
        <f t="shared" si="5"/>
        <v/>
      </c>
      <c r="AQ17" s="118">
        <f t="shared" si="17"/>
        <v>0</v>
      </c>
      <c r="AR17" s="30"/>
      <c r="AS17" s="44"/>
      <c r="AT17" s="131">
        <f>+V17*2</f>
        <v>0</v>
      </c>
      <c r="AU17" s="30"/>
      <c r="AV17" s="46" t="str">
        <f t="shared" si="6"/>
        <v/>
      </c>
      <c r="AW17" s="131">
        <f>+AQ17/6</f>
        <v>0</v>
      </c>
      <c r="AX17" s="30"/>
      <c r="AY17" s="44"/>
      <c r="AZ17" s="131">
        <f>+AT17/6</f>
        <v>0</v>
      </c>
      <c r="BA17" s="30"/>
      <c r="BB17" s="46" t="str">
        <f t="shared" si="7"/>
        <v/>
      </c>
      <c r="BC17" s="132"/>
      <c r="BD17" s="30"/>
      <c r="BE17" s="44"/>
      <c r="BF17" s="15" t="str">
        <f t="shared" si="8"/>
        <v/>
      </c>
      <c r="BG17" s="130">
        <f>+AQ17+BC17</f>
        <v>0</v>
      </c>
      <c r="BH17" s="30"/>
      <c r="BI17" s="44"/>
      <c r="BJ17" s="132"/>
      <c r="BK17" s="30"/>
      <c r="BL17" s="44"/>
      <c r="BM17" s="15" t="str">
        <f t="shared" si="9"/>
        <v/>
      </c>
      <c r="BN17" s="118">
        <f>+BG17+BJ17</f>
        <v>0</v>
      </c>
      <c r="BO17" s="30"/>
      <c r="BP17" s="44"/>
      <c r="BQ17" s="132"/>
      <c r="BR17" s="30"/>
      <c r="BS17" s="44"/>
      <c r="BT17" s="15" t="str">
        <f t="shared" si="10"/>
        <v/>
      </c>
      <c r="BU17" s="118">
        <f>+BN17+BQ17</f>
        <v>0</v>
      </c>
      <c r="BV17" s="30"/>
      <c r="BW17" s="44"/>
      <c r="BX17" s="131">
        <f>+AZ17*9</f>
        <v>0</v>
      </c>
      <c r="BY17" s="30"/>
      <c r="BZ17" s="46" t="str">
        <f t="shared" si="11"/>
        <v/>
      </c>
      <c r="CA17" s="132"/>
      <c r="CB17" s="30"/>
      <c r="CC17" s="44"/>
      <c r="CD17" s="15" t="str">
        <f t="shared" si="12"/>
        <v/>
      </c>
      <c r="CE17" s="118"/>
      <c r="CF17" s="30"/>
      <c r="CG17" s="44"/>
      <c r="CH17" s="132"/>
      <c r="CI17" s="30"/>
      <c r="CJ17" s="44"/>
      <c r="CK17" s="15" t="str">
        <f t="shared" si="13"/>
        <v/>
      </c>
      <c r="CL17" s="118">
        <f>+CE17+CH17</f>
        <v>0</v>
      </c>
      <c r="CM17" s="30"/>
      <c r="CN17" s="44"/>
      <c r="CO17" s="132"/>
      <c r="CP17" s="30"/>
      <c r="CQ17" s="44"/>
      <c r="CR17" s="15" t="str">
        <f t="shared" si="14"/>
        <v/>
      </c>
      <c r="CS17" s="118">
        <f>+CL17+CO17</f>
        <v>0</v>
      </c>
      <c r="CT17" s="30"/>
      <c r="CU17" s="44"/>
      <c r="CV17" s="131">
        <f t="shared" si="18"/>
        <v>0</v>
      </c>
      <c r="CW17" s="30"/>
      <c r="CX17" s="46" t="str">
        <f t="shared" si="15"/>
        <v/>
      </c>
    </row>
    <row r="18" spans="1:102" s="6" customFormat="1" outlineLevel="1" x14ac:dyDescent="0.3">
      <c r="A18" s="37" t="s">
        <v>46</v>
      </c>
      <c r="B18" s="126">
        <f>SUM(B19:B20)</f>
        <v>0</v>
      </c>
      <c r="C18" s="38" t="str">
        <f>IF(AND(B4=0,B18&gt;=0), "",B18/B4)</f>
        <v/>
      </c>
      <c r="D18" s="43"/>
      <c r="E18" s="126">
        <f>SUM(E19:E20)</f>
        <v>0</v>
      </c>
      <c r="F18" s="38">
        <f>IF(AND(E4=0,E18&gt;=0), "",E18/E4)</f>
        <v>0</v>
      </c>
      <c r="G18" s="43"/>
      <c r="H18" s="126">
        <f>SUM(H19:H20)</f>
        <v>0</v>
      </c>
      <c r="I18" s="38">
        <f>IF(AND(H4=0,H18&gt;=0), "",H18/H4)</f>
        <v>0</v>
      </c>
      <c r="J18" s="43"/>
      <c r="K18" s="38" t="str">
        <f t="shared" si="0"/>
        <v/>
      </c>
      <c r="L18" s="127">
        <f>SUM(L19:L20)</f>
        <v>0</v>
      </c>
      <c r="M18" s="38">
        <f>IF(AND(L4=0,L18&gt;=0), "",L18/L4)</f>
        <v>0</v>
      </c>
      <c r="N18" s="43"/>
      <c r="O18" s="126">
        <f>SUM(O19:O20)</f>
        <v>0</v>
      </c>
      <c r="P18" s="38">
        <f>IF(AND(O4=0,O18&gt;=0), "",O18/O4)</f>
        <v>0</v>
      </c>
      <c r="Q18" s="43"/>
      <c r="R18" s="38" t="str">
        <f t="shared" si="1"/>
        <v/>
      </c>
      <c r="S18" s="127">
        <f>SUM(S19:S20)</f>
        <v>0</v>
      </c>
      <c r="T18" s="38">
        <f>IF(AND(S4=0,S18&gt;=0), "",S18/S4)</f>
        <v>0</v>
      </c>
      <c r="U18" s="43"/>
      <c r="V18" s="128">
        <f>SUM(V19:V20)</f>
        <v>0</v>
      </c>
      <c r="W18" s="38" t="str">
        <f>IF(AND(V4=0,V18&gt;=0), "",V18/V4)</f>
        <v/>
      </c>
      <c r="X18" s="91" t="str">
        <f t="shared" si="2"/>
        <v/>
      </c>
      <c r="Y18" s="126">
        <f>SUM(Y19:Y20)</f>
        <v>0</v>
      </c>
      <c r="Z18" s="38">
        <f>IF(AND(Y4=0,Y18&gt;=0), "",Y18/Y4)</f>
        <v>0</v>
      </c>
      <c r="AA18" s="43"/>
      <c r="AB18" s="38" t="str">
        <f t="shared" si="3"/>
        <v/>
      </c>
      <c r="AC18" s="127">
        <f>SUM(AC19:AC20)</f>
        <v>0</v>
      </c>
      <c r="AD18" s="38">
        <f>IF(AND(AC4=0,AC18&gt;=0), "",AC18/AC4)</f>
        <v>0</v>
      </c>
      <c r="AE18" s="43"/>
      <c r="AF18" s="126">
        <f>SUM(AF19:AF20)</f>
        <v>0</v>
      </c>
      <c r="AG18" s="38">
        <f>IF(AND(AF4=0,AF18&gt;=0), "",AF18/AF4)</f>
        <v>0</v>
      </c>
      <c r="AH18" s="43"/>
      <c r="AI18" s="38" t="str">
        <f t="shared" si="4"/>
        <v/>
      </c>
      <c r="AJ18" s="127">
        <f>SUM(AJ19:AJ20)</f>
        <v>0</v>
      </c>
      <c r="AK18" s="38">
        <f>IF(AND(AJ4=0,AJ18&gt;=0), "",AJ18/AJ4)</f>
        <v>0</v>
      </c>
      <c r="AL18" s="43"/>
      <c r="AM18" s="126">
        <f>SUM(AM19:AM20)</f>
        <v>0</v>
      </c>
      <c r="AN18" s="38">
        <f>IF(AND(AM4=0,AM18&gt;=0), "",AM18/AM4)</f>
        <v>0</v>
      </c>
      <c r="AO18" s="43"/>
      <c r="AP18" s="38" t="str">
        <f t="shared" si="5"/>
        <v/>
      </c>
      <c r="AQ18" s="127">
        <f>SUM(AQ19:AQ20)</f>
        <v>0</v>
      </c>
      <c r="AR18" s="38">
        <f>IF(AND(AQ4=0,AQ18&gt;=0), "",AQ18/AQ4)</f>
        <v>0</v>
      </c>
      <c r="AS18" s="43"/>
      <c r="AT18" s="128">
        <f>SUM(AT19:AT20)</f>
        <v>0</v>
      </c>
      <c r="AU18" s="38" t="str">
        <f>IF(AND(AT4=0,AT18&gt;=0), "",AT18/AT4)</f>
        <v/>
      </c>
      <c r="AV18" s="91" t="str">
        <f t="shared" si="6"/>
        <v/>
      </c>
      <c r="AW18" s="128">
        <f>SUM(AW19:AW20)</f>
        <v>0</v>
      </c>
      <c r="AX18" s="38">
        <f>IF(AND(AW4=0,AW18&gt;=0), "",AW18/AW4)</f>
        <v>0</v>
      </c>
      <c r="AY18" s="43"/>
      <c r="AZ18" s="128">
        <f>SUM(AZ19:AZ20)</f>
        <v>0</v>
      </c>
      <c r="BA18" s="38" t="str">
        <f>IF(AND(AZ4=0,AZ18&gt;=0), "",AZ18/AZ4)</f>
        <v/>
      </c>
      <c r="BB18" s="91" t="str">
        <f t="shared" si="7"/>
        <v/>
      </c>
      <c r="BC18" s="126">
        <f>SUM(BC19:BC20)</f>
        <v>0</v>
      </c>
      <c r="BD18" s="38" t="str">
        <f>IF(AND(BC4=0,BC18&gt;=0), "",BC18/BC4)</f>
        <v/>
      </c>
      <c r="BE18" s="43"/>
      <c r="BF18" s="38" t="str">
        <f t="shared" si="8"/>
        <v/>
      </c>
      <c r="BG18" s="127">
        <f>SUM(BG19:BG20)</f>
        <v>0</v>
      </c>
      <c r="BH18" s="38">
        <f>IF(AND(BG4=0,BG18&gt;=0), "",BG18/BG4)</f>
        <v>0</v>
      </c>
      <c r="BI18" s="43"/>
      <c r="BJ18" s="126">
        <f>SUM(BJ19:BJ20)</f>
        <v>0</v>
      </c>
      <c r="BK18" s="38" t="str">
        <f>IF(AND(BJ4=0,BJ18&gt;=0), "",BJ18/BJ4)</f>
        <v/>
      </c>
      <c r="BL18" s="43"/>
      <c r="BM18" s="38" t="str">
        <f t="shared" si="9"/>
        <v/>
      </c>
      <c r="BN18" s="127">
        <f>SUM(BN19:BN20)</f>
        <v>0</v>
      </c>
      <c r="BO18" s="38">
        <f>IF(AND(BN4=0,BN18&gt;=0), "",BN18/BN4)</f>
        <v>0</v>
      </c>
      <c r="BP18" s="43"/>
      <c r="BQ18" s="126">
        <f>SUM(BQ19:BQ20)</f>
        <v>0</v>
      </c>
      <c r="BR18" s="38" t="str">
        <f>IF(AND(BQ4=0,BQ18&gt;=0), "",BQ18/BQ4)</f>
        <v/>
      </c>
      <c r="BS18" s="43"/>
      <c r="BT18" s="38" t="str">
        <f t="shared" si="10"/>
        <v/>
      </c>
      <c r="BU18" s="127">
        <f>SUM(BU19:BU20)</f>
        <v>0</v>
      </c>
      <c r="BV18" s="38">
        <f>IF(AND(BU4=0,BU18&gt;=0), "",BU18/BU4)</f>
        <v>0</v>
      </c>
      <c r="BW18" s="43"/>
      <c r="BX18" s="128">
        <f>SUM(BX19:BX20)</f>
        <v>0</v>
      </c>
      <c r="BY18" s="38" t="str">
        <f>IF(AND(BX4=0,BX18&gt;=0), "",BX18/BX4)</f>
        <v/>
      </c>
      <c r="BZ18" s="91" t="str">
        <f t="shared" si="11"/>
        <v/>
      </c>
      <c r="CA18" s="126">
        <f>SUM(CA19:CA20)</f>
        <v>0</v>
      </c>
      <c r="CB18" s="38" t="str">
        <f>IF(AND(CA4=0,CA18&gt;=0), "",CA18/CA4)</f>
        <v/>
      </c>
      <c r="CC18" s="43"/>
      <c r="CD18" s="38" t="str">
        <f t="shared" si="12"/>
        <v/>
      </c>
      <c r="CE18" s="127">
        <f>SUM(CE19:CE20)</f>
        <v>0</v>
      </c>
      <c r="CF18" s="38">
        <f>IF(AND(CE4=0,CE18&gt;=0), "",CE18/CE4)</f>
        <v>0</v>
      </c>
      <c r="CG18" s="43"/>
      <c r="CH18" s="126">
        <f>SUM(CH19:CH20)</f>
        <v>0</v>
      </c>
      <c r="CI18" s="38" t="str">
        <f>IF(AND(CH4=0,CH18&gt;=0), "",CH18/CH4)</f>
        <v/>
      </c>
      <c r="CJ18" s="43"/>
      <c r="CK18" s="38" t="str">
        <f t="shared" si="13"/>
        <v/>
      </c>
      <c r="CL18" s="127">
        <f>SUM(CL19:CL20)</f>
        <v>0</v>
      </c>
      <c r="CM18" s="38">
        <f>IF(AND(CL4=0,CL18&gt;=0), "",CL18/CL4)</f>
        <v>0</v>
      </c>
      <c r="CN18" s="43"/>
      <c r="CO18" s="126">
        <f>SUM(CO19:CO20)</f>
        <v>0</v>
      </c>
      <c r="CP18" s="38" t="str">
        <f>IF(AND(CO4=0,CO18&gt;=0), "",CO18/CO4)</f>
        <v/>
      </c>
      <c r="CQ18" s="43"/>
      <c r="CR18" s="38" t="str">
        <f t="shared" si="14"/>
        <v/>
      </c>
      <c r="CS18" s="127">
        <f>SUM(CS19:CS20)</f>
        <v>0</v>
      </c>
      <c r="CT18" s="38">
        <f>IF(AND(CS4=0,CS18&gt;=0), "",CS18/CS4)</f>
        <v>0</v>
      </c>
      <c r="CU18" s="43"/>
      <c r="CV18" s="128">
        <f>SUM(CV19:CV20)</f>
        <v>0</v>
      </c>
      <c r="CW18" s="38" t="str">
        <f>IF(AND(CV4=0,CV18&gt;=0), "",CV18/CV4)</f>
        <v/>
      </c>
      <c r="CX18" s="91" t="str">
        <f t="shared" si="15"/>
        <v/>
      </c>
    </row>
    <row r="19" spans="1:102" s="3" customFormat="1" outlineLevel="1" x14ac:dyDescent="0.3">
      <c r="A19" s="29" t="s">
        <v>52</v>
      </c>
      <c r="B19" s="129">
        <f>+'N EERR BARINAS'!B15</f>
        <v>0</v>
      </c>
      <c r="C19" s="30" t="str">
        <f>IF(AND(B4=0,B19&gt;=0), "",B19/B4)</f>
        <v/>
      </c>
      <c r="D19" s="44"/>
      <c r="E19" s="129">
        <f>+'N EERR BARINAS'!C15</f>
        <v>0</v>
      </c>
      <c r="F19" s="30">
        <f>IF(AND(E4=0,E19&gt;=0), "",E19/E4)</f>
        <v>0</v>
      </c>
      <c r="G19" s="44"/>
      <c r="H19" s="129">
        <f>+'N EERR BARINAS'!D15</f>
        <v>0</v>
      </c>
      <c r="I19" s="30">
        <f>IF(AND(H4=0,H19&gt;=0), "",H19/H4)</f>
        <v>0</v>
      </c>
      <c r="J19" s="44"/>
      <c r="K19" s="30" t="str">
        <f t="shared" si="0"/>
        <v/>
      </c>
      <c r="L19" s="130">
        <f>+E19+H19</f>
        <v>0</v>
      </c>
      <c r="M19" s="30">
        <f>IF(AND(L4=0,L19&gt;=0), "",L19/L4)</f>
        <v>0</v>
      </c>
      <c r="N19" s="44"/>
      <c r="O19" s="129">
        <f>+'N EERR BARINAS'!E15</f>
        <v>0</v>
      </c>
      <c r="P19" s="30">
        <f>IF(AND(O4=0,O19&gt;=0), "",O19/O4)</f>
        <v>0</v>
      </c>
      <c r="Q19" s="44"/>
      <c r="R19" s="30" t="str">
        <f t="shared" si="1"/>
        <v/>
      </c>
      <c r="S19" s="130">
        <f>+L19+O19</f>
        <v>0</v>
      </c>
      <c r="T19" s="30">
        <f>IF(AND(S4=0,S19&gt;=0), "",S19/S4)</f>
        <v>0</v>
      </c>
      <c r="U19" s="44"/>
      <c r="V19" s="131"/>
      <c r="W19" s="30" t="str">
        <f>IF(AND(V4=0,V19&gt;=0), "",V19/V4)</f>
        <v/>
      </c>
      <c r="X19" s="47" t="str">
        <f t="shared" si="2"/>
        <v/>
      </c>
      <c r="Y19" s="129">
        <f>+'N EERR BARINAS'!F15</f>
        <v>0</v>
      </c>
      <c r="Z19" s="30">
        <f>IF(AND(Y4=0,Y19&gt;=0), "",Y19/Y4)</f>
        <v>0</v>
      </c>
      <c r="AA19" s="44"/>
      <c r="AB19" s="30" t="str">
        <f t="shared" si="3"/>
        <v/>
      </c>
      <c r="AC19" s="130">
        <f>+S19+Y19</f>
        <v>0</v>
      </c>
      <c r="AD19" s="30">
        <f>IF(AND(AC4=0,AC19&gt;=0), "",AC19/AC4)</f>
        <v>0</v>
      </c>
      <c r="AE19" s="44"/>
      <c r="AF19" s="129">
        <f>+'N EERR BARINAS'!G15</f>
        <v>0</v>
      </c>
      <c r="AG19" s="30">
        <f>IF(AND(AF4=0,AF19&gt;=0), "",AF19/AF4)</f>
        <v>0</v>
      </c>
      <c r="AH19" s="44"/>
      <c r="AI19" s="30" t="str">
        <f t="shared" si="4"/>
        <v/>
      </c>
      <c r="AJ19" s="130">
        <f t="shared" si="16"/>
        <v>0</v>
      </c>
      <c r="AK19" s="30">
        <f>IF(AND(AJ4=0,AJ19&gt;=0), "",AJ19/AJ4)</f>
        <v>0</v>
      </c>
      <c r="AL19" s="44"/>
      <c r="AM19" s="129">
        <f>+'N EERR BARINAS'!H15</f>
        <v>0</v>
      </c>
      <c r="AN19" s="30">
        <f>IF(AND(AM4=0,AM19&gt;=0), "",AM19/AM4)</f>
        <v>0</v>
      </c>
      <c r="AO19" s="44"/>
      <c r="AP19" s="30" t="str">
        <f t="shared" si="5"/>
        <v/>
      </c>
      <c r="AQ19" s="130">
        <f t="shared" si="17"/>
        <v>0</v>
      </c>
      <c r="AR19" s="30">
        <f>IF(AND(AQ4=0,AQ19&gt;=0), "",AQ19/AQ4)</f>
        <v>0</v>
      </c>
      <c r="AS19" s="44"/>
      <c r="AT19" s="131">
        <f>+V19*2</f>
        <v>0</v>
      </c>
      <c r="AU19" s="30" t="str">
        <f>IF(AND(AT4=0,AT19&gt;=0), "",AT19/AT4)</f>
        <v/>
      </c>
      <c r="AV19" s="47" t="str">
        <f t="shared" si="6"/>
        <v/>
      </c>
      <c r="AW19" s="131">
        <f>+AQ19/6</f>
        <v>0</v>
      </c>
      <c r="AX19" s="30">
        <f>IF(AND(AW4=0,AW19&gt;=0), "",AW19/AW4)</f>
        <v>0</v>
      </c>
      <c r="AY19" s="44"/>
      <c r="AZ19" s="131">
        <f>+AT19/6</f>
        <v>0</v>
      </c>
      <c r="BA19" s="30" t="str">
        <f>IF(AND(AZ4=0,AZ19&gt;=0), "",AZ19/AZ4)</f>
        <v/>
      </c>
      <c r="BB19" s="47" t="str">
        <f t="shared" si="7"/>
        <v/>
      </c>
      <c r="BC19" s="129">
        <f>+'N EERR BARINAS'!I15</f>
        <v>0</v>
      </c>
      <c r="BD19" s="30" t="str">
        <f>IF(AND(BC4=0,BC19&gt;=0), "",BC19/BC4)</f>
        <v/>
      </c>
      <c r="BE19" s="44"/>
      <c r="BF19" s="30" t="str">
        <f t="shared" si="8"/>
        <v/>
      </c>
      <c r="BG19" s="130">
        <f>+AQ19+BC19</f>
        <v>0</v>
      </c>
      <c r="BH19" s="30">
        <f>IF(AND(BG4=0,BG19&gt;=0), "",BG19/BG4)</f>
        <v>0</v>
      </c>
      <c r="BI19" s="44"/>
      <c r="BJ19" s="129">
        <f>+'N EERR BARINAS'!J15</f>
        <v>0</v>
      </c>
      <c r="BK19" s="30" t="str">
        <f>IF(AND(BJ4=0,BJ19&gt;=0), "",BJ19/BJ4)</f>
        <v/>
      </c>
      <c r="BL19" s="44"/>
      <c r="BM19" s="30" t="str">
        <f t="shared" si="9"/>
        <v/>
      </c>
      <c r="BN19" s="130">
        <f>+BG19+BJ19</f>
        <v>0</v>
      </c>
      <c r="BO19" s="30">
        <f>IF(AND(BN4=0,BN19&gt;=0), "",BN19/BN4)</f>
        <v>0</v>
      </c>
      <c r="BP19" s="44"/>
      <c r="BQ19" s="129">
        <f>+'N EERR BARINAS'!K15</f>
        <v>0</v>
      </c>
      <c r="BR19" s="30" t="str">
        <f>IF(AND(BQ4=0,BQ19&gt;=0), "",BQ19/BQ4)</f>
        <v/>
      </c>
      <c r="BS19" s="44"/>
      <c r="BT19" s="30" t="str">
        <f t="shared" si="10"/>
        <v/>
      </c>
      <c r="BU19" s="130">
        <f>+BN19+BQ19</f>
        <v>0</v>
      </c>
      <c r="BV19" s="30">
        <f>IF(AND(BU4=0,BU19&gt;=0), "",BU19/BU4)</f>
        <v>0</v>
      </c>
      <c r="BW19" s="44"/>
      <c r="BX19" s="131">
        <f>+AZ19*9</f>
        <v>0</v>
      </c>
      <c r="BY19" s="30" t="str">
        <f>IF(AND(BX4=0,BX19&gt;=0), "",BX19/BX4)</f>
        <v/>
      </c>
      <c r="BZ19" s="47" t="str">
        <f t="shared" si="11"/>
        <v/>
      </c>
      <c r="CA19" s="129">
        <f>+'N EERR BARINAS'!L15</f>
        <v>0</v>
      </c>
      <c r="CB19" s="30" t="str">
        <f>IF(AND(CA4=0,CA19&gt;=0), "",CA19/CA4)</f>
        <v/>
      </c>
      <c r="CC19" s="44"/>
      <c r="CD19" s="30" t="str">
        <f t="shared" si="12"/>
        <v/>
      </c>
      <c r="CE19" s="130">
        <f>+BU19+CA19</f>
        <v>0</v>
      </c>
      <c r="CF19" s="30">
        <f>IF(AND(CE4=0,CE19&gt;=0), "",CE19/CE4)</f>
        <v>0</v>
      </c>
      <c r="CG19" s="44"/>
      <c r="CH19" s="129">
        <f>+'N EERR BARINAS'!M15</f>
        <v>0</v>
      </c>
      <c r="CI19" s="30" t="str">
        <f>IF(AND(CH4=0,CH19&gt;=0), "",CH19/CH4)</f>
        <v/>
      </c>
      <c r="CJ19" s="44"/>
      <c r="CK19" s="30" t="str">
        <f t="shared" si="13"/>
        <v/>
      </c>
      <c r="CL19" s="130">
        <f>+CE19+CH19</f>
        <v>0</v>
      </c>
      <c r="CM19" s="30">
        <f>IF(AND(CL4=0,CL19&gt;=0), "",CL19/CL4)</f>
        <v>0</v>
      </c>
      <c r="CN19" s="44"/>
      <c r="CO19" s="129">
        <f>+'N EERR BARINAS'!N15</f>
        <v>0</v>
      </c>
      <c r="CP19" s="30" t="str">
        <f>IF(AND(CO4=0,CO19&gt;=0), "",CO19/CO4)</f>
        <v/>
      </c>
      <c r="CQ19" s="44"/>
      <c r="CR19" s="30" t="str">
        <f t="shared" si="14"/>
        <v/>
      </c>
      <c r="CS19" s="130">
        <f>+CL19+CO19</f>
        <v>0</v>
      </c>
      <c r="CT19" s="30">
        <f>IF(AND(CS4=0,CS19&gt;=0), "",CS19/CS4)</f>
        <v>0</v>
      </c>
      <c r="CU19" s="44"/>
      <c r="CV19" s="131">
        <f t="shared" si="18"/>
        <v>0</v>
      </c>
      <c r="CW19" s="30" t="str">
        <f>IF(AND(CV4=0,CV19&gt;=0), "",CV19/CV4)</f>
        <v/>
      </c>
      <c r="CX19" s="47" t="str">
        <f t="shared" si="15"/>
        <v/>
      </c>
    </row>
    <row r="20" spans="1:102" s="3" customFormat="1" outlineLevel="1" x14ac:dyDescent="0.3">
      <c r="A20" s="29"/>
      <c r="B20" s="132"/>
      <c r="C20" s="30"/>
      <c r="D20" s="44"/>
      <c r="E20" s="132"/>
      <c r="F20" s="30"/>
      <c r="G20" s="44"/>
      <c r="H20" s="132"/>
      <c r="I20" s="30"/>
      <c r="J20" s="44"/>
      <c r="K20" s="15" t="str">
        <f t="shared" si="0"/>
        <v/>
      </c>
      <c r="L20" s="118"/>
      <c r="M20" s="30"/>
      <c r="N20" s="44"/>
      <c r="O20" s="132"/>
      <c r="P20" s="30"/>
      <c r="Q20" s="44"/>
      <c r="R20" s="15" t="str">
        <f t="shared" si="1"/>
        <v/>
      </c>
      <c r="S20" s="118"/>
      <c r="T20" s="30"/>
      <c r="U20" s="44"/>
      <c r="V20" s="133"/>
      <c r="W20" s="30"/>
      <c r="X20" s="46" t="str">
        <f t="shared" si="2"/>
        <v/>
      </c>
      <c r="Y20" s="132"/>
      <c r="Z20" s="30"/>
      <c r="AA20" s="44"/>
      <c r="AB20" s="15" t="str">
        <f t="shared" si="3"/>
        <v/>
      </c>
      <c r="AC20" s="118"/>
      <c r="AD20" s="30"/>
      <c r="AE20" s="44"/>
      <c r="AF20" s="132"/>
      <c r="AG20" s="30"/>
      <c r="AH20" s="44"/>
      <c r="AI20" s="15" t="str">
        <f t="shared" si="4"/>
        <v/>
      </c>
      <c r="AJ20" s="118">
        <f t="shared" si="16"/>
        <v>0</v>
      </c>
      <c r="AK20" s="30"/>
      <c r="AL20" s="44"/>
      <c r="AM20" s="132"/>
      <c r="AN20" s="30"/>
      <c r="AO20" s="44"/>
      <c r="AP20" s="15" t="str">
        <f t="shared" si="5"/>
        <v/>
      </c>
      <c r="AQ20" s="118">
        <f t="shared" si="17"/>
        <v>0</v>
      </c>
      <c r="AR20" s="30"/>
      <c r="AS20" s="44"/>
      <c r="AT20" s="131">
        <f>+V20*2</f>
        <v>0</v>
      </c>
      <c r="AU20" s="30"/>
      <c r="AV20" s="46" t="str">
        <f t="shared" si="6"/>
        <v/>
      </c>
      <c r="AW20" s="131">
        <f>+AQ20/6</f>
        <v>0</v>
      </c>
      <c r="AX20" s="30"/>
      <c r="AY20" s="44"/>
      <c r="AZ20" s="131">
        <f>+AT20/6</f>
        <v>0</v>
      </c>
      <c r="BA20" s="30"/>
      <c r="BB20" s="46" t="str">
        <f t="shared" si="7"/>
        <v/>
      </c>
      <c r="BC20" s="132"/>
      <c r="BD20" s="30"/>
      <c r="BE20" s="44"/>
      <c r="BF20" s="15" t="str">
        <f t="shared" si="8"/>
        <v/>
      </c>
      <c r="BG20" s="130">
        <f>+AQ20+BC20</f>
        <v>0</v>
      </c>
      <c r="BH20" s="30"/>
      <c r="BI20" s="44"/>
      <c r="BJ20" s="132"/>
      <c r="BK20" s="30"/>
      <c r="BL20" s="44"/>
      <c r="BM20" s="15" t="str">
        <f t="shared" si="9"/>
        <v/>
      </c>
      <c r="BN20" s="118">
        <f>+BG20+BJ20</f>
        <v>0</v>
      </c>
      <c r="BO20" s="30"/>
      <c r="BP20" s="44"/>
      <c r="BQ20" s="132"/>
      <c r="BR20" s="30"/>
      <c r="BS20" s="44"/>
      <c r="BT20" s="15" t="str">
        <f t="shared" si="10"/>
        <v/>
      </c>
      <c r="BU20" s="118">
        <f>+BN20+BQ20</f>
        <v>0</v>
      </c>
      <c r="BV20" s="30"/>
      <c r="BW20" s="44"/>
      <c r="BX20" s="131">
        <f>+AZ20*9</f>
        <v>0</v>
      </c>
      <c r="BY20" s="30"/>
      <c r="BZ20" s="46" t="str">
        <f t="shared" si="11"/>
        <v/>
      </c>
      <c r="CA20" s="132"/>
      <c r="CB20" s="30"/>
      <c r="CC20" s="44"/>
      <c r="CD20" s="15" t="str">
        <f t="shared" si="12"/>
        <v/>
      </c>
      <c r="CE20" s="118"/>
      <c r="CF20" s="30"/>
      <c r="CG20" s="44"/>
      <c r="CH20" s="132"/>
      <c r="CI20" s="30"/>
      <c r="CJ20" s="44"/>
      <c r="CK20" s="15" t="str">
        <f t="shared" si="13"/>
        <v/>
      </c>
      <c r="CL20" s="118">
        <f>+CE20+CH20</f>
        <v>0</v>
      </c>
      <c r="CM20" s="30"/>
      <c r="CN20" s="44"/>
      <c r="CO20" s="132"/>
      <c r="CP20" s="30"/>
      <c r="CQ20" s="44"/>
      <c r="CR20" s="15" t="str">
        <f t="shared" si="14"/>
        <v/>
      </c>
      <c r="CS20" s="118">
        <f>+CL20+CO20</f>
        <v>0</v>
      </c>
      <c r="CT20" s="30"/>
      <c r="CU20" s="44"/>
      <c r="CV20" s="131">
        <f t="shared" si="18"/>
        <v>0</v>
      </c>
      <c r="CW20" s="30"/>
      <c r="CX20" s="46" t="str">
        <f t="shared" si="15"/>
        <v/>
      </c>
    </row>
    <row r="21" spans="1:102" ht="15.6" customHeight="1" x14ac:dyDescent="0.3">
      <c r="A21" s="9"/>
      <c r="B21" s="129"/>
      <c r="C21" s="14"/>
      <c r="D21" s="44"/>
      <c r="E21" s="129"/>
      <c r="F21" s="14"/>
      <c r="G21" s="44"/>
      <c r="H21" s="129"/>
      <c r="I21" s="14"/>
      <c r="J21" s="44"/>
      <c r="K21" s="32" t="str">
        <f t="shared" si="0"/>
        <v/>
      </c>
      <c r="M21" s="14"/>
      <c r="N21" s="44"/>
      <c r="O21" s="129"/>
      <c r="P21" s="14"/>
      <c r="Q21" s="44"/>
      <c r="R21" s="32" t="str">
        <f t="shared" si="1"/>
        <v/>
      </c>
      <c r="T21" s="14"/>
      <c r="U21" s="44"/>
      <c r="V21" s="131"/>
      <c r="W21" s="14"/>
      <c r="X21" s="92" t="str">
        <f t="shared" si="2"/>
        <v/>
      </c>
      <c r="Y21" s="129"/>
      <c r="Z21" s="14"/>
      <c r="AA21" s="44"/>
      <c r="AB21" s="32" t="str">
        <f t="shared" si="3"/>
        <v/>
      </c>
      <c r="AD21" s="14"/>
      <c r="AE21" s="44"/>
      <c r="AF21" s="129"/>
      <c r="AG21" s="14"/>
      <c r="AH21" s="44"/>
      <c r="AI21" s="32" t="str">
        <f t="shared" si="4"/>
        <v/>
      </c>
      <c r="AJ21" s="130">
        <f t="shared" si="16"/>
        <v>0</v>
      </c>
      <c r="AK21" s="14"/>
      <c r="AL21" s="44"/>
      <c r="AM21" s="129"/>
      <c r="AN21" s="14"/>
      <c r="AO21" s="44"/>
      <c r="AP21" s="32" t="str">
        <f t="shared" si="5"/>
        <v/>
      </c>
      <c r="AQ21" s="130">
        <f t="shared" si="17"/>
        <v>0</v>
      </c>
      <c r="AR21" s="14"/>
      <c r="AS21" s="44"/>
      <c r="AT21" s="131">
        <f>+V21*2</f>
        <v>0</v>
      </c>
      <c r="AU21" s="14"/>
      <c r="AV21" s="92" t="str">
        <f t="shared" si="6"/>
        <v/>
      </c>
      <c r="AW21" s="131">
        <f>+AQ21/6</f>
        <v>0</v>
      </c>
      <c r="AX21" s="14"/>
      <c r="AY21" s="44"/>
      <c r="AZ21" s="131">
        <f>+AT21/6</f>
        <v>0</v>
      </c>
      <c r="BA21" s="14"/>
      <c r="BB21" s="92" t="str">
        <f t="shared" si="7"/>
        <v/>
      </c>
      <c r="BC21" s="129"/>
      <c r="BD21" s="14"/>
      <c r="BE21" s="44"/>
      <c r="BF21" s="32" t="str">
        <f t="shared" si="8"/>
        <v/>
      </c>
      <c r="BG21" s="130">
        <f>+AQ21+BC21</f>
        <v>0</v>
      </c>
      <c r="BH21" s="14"/>
      <c r="BI21" s="44"/>
      <c r="BJ21" s="129"/>
      <c r="BK21" s="14"/>
      <c r="BL21" s="44"/>
      <c r="BM21" s="32" t="str">
        <f t="shared" si="9"/>
        <v/>
      </c>
      <c r="BN21" s="130">
        <f>+BG21+BJ21</f>
        <v>0</v>
      </c>
      <c r="BO21" s="14"/>
      <c r="BP21" s="44"/>
      <c r="BQ21" s="129"/>
      <c r="BR21" s="14"/>
      <c r="BS21" s="44"/>
      <c r="BT21" s="32" t="str">
        <f t="shared" si="10"/>
        <v/>
      </c>
      <c r="BU21" s="130">
        <f>+BN21+BQ21</f>
        <v>0</v>
      </c>
      <c r="BV21" s="14"/>
      <c r="BW21" s="44"/>
      <c r="BX21" s="131">
        <f>+AZ21*9</f>
        <v>0</v>
      </c>
      <c r="BY21" s="14"/>
      <c r="BZ21" s="92" t="str">
        <f t="shared" si="11"/>
        <v/>
      </c>
      <c r="CA21" s="129"/>
      <c r="CB21" s="14"/>
      <c r="CC21" s="44"/>
      <c r="CD21" s="32" t="str">
        <f t="shared" si="12"/>
        <v/>
      </c>
      <c r="CF21" s="14"/>
      <c r="CG21" s="44"/>
      <c r="CH21" s="129"/>
      <c r="CI21" s="14"/>
      <c r="CJ21" s="44"/>
      <c r="CK21" s="32" t="str">
        <f t="shared" si="13"/>
        <v/>
      </c>
      <c r="CL21" s="130">
        <f>+CE21+CH21</f>
        <v>0</v>
      </c>
      <c r="CM21" s="14"/>
      <c r="CN21" s="44"/>
      <c r="CO21" s="129"/>
      <c r="CP21" s="14"/>
      <c r="CQ21" s="44"/>
      <c r="CR21" s="32" t="str">
        <f t="shared" si="14"/>
        <v/>
      </c>
      <c r="CS21" s="130">
        <f>+CL21+CO21</f>
        <v>0</v>
      </c>
      <c r="CT21" s="14"/>
      <c r="CU21" s="44"/>
      <c r="CV21" s="131">
        <f t="shared" si="18"/>
        <v>0</v>
      </c>
      <c r="CW21" s="14"/>
      <c r="CX21" s="92" t="str">
        <f t="shared" si="15"/>
        <v/>
      </c>
    </row>
    <row r="22" spans="1:102" s="28" customFormat="1" ht="18" customHeight="1" x14ac:dyDescent="0.3">
      <c r="A22" s="19" t="s">
        <v>47</v>
      </c>
      <c r="B22" s="123">
        <f>+B23+B26+B29</f>
        <v>0</v>
      </c>
      <c r="C22" s="36" t="str">
        <f>IF(AND(B4=0,B22&gt;=0), "",B22/B4)</f>
        <v/>
      </c>
      <c r="D22" s="42"/>
      <c r="E22" s="123">
        <f>+E23+E26+E29</f>
        <v>7724.7</v>
      </c>
      <c r="F22" s="36">
        <f>IF(AND(E4=0,E22&gt;=0), "",E22/E4)</f>
        <v>0.56263231228722776</v>
      </c>
      <c r="G22" s="42"/>
      <c r="H22" s="123">
        <f>+H23+H26+H29</f>
        <v>12617.24</v>
      </c>
      <c r="I22" s="36">
        <f>IF(AND(H4=0,H22&gt;=0), "",H22/H4)</f>
        <v>0.55429403953108791</v>
      </c>
      <c r="J22" s="42"/>
      <c r="K22" s="36">
        <f t="shared" si="0"/>
        <v>0.63336310795241235</v>
      </c>
      <c r="L22" s="124">
        <f>+L23+L26+L29</f>
        <v>20341.939999999999</v>
      </c>
      <c r="M22" s="36">
        <f>IF(AND(L4=0,L22&gt;=0), "",L22/L4)</f>
        <v>0.55743116526976055</v>
      </c>
      <c r="N22" s="42"/>
      <c r="O22" s="123">
        <f>+O23+O26+O29</f>
        <v>14689.88</v>
      </c>
      <c r="P22" s="36">
        <f>IF(AND(O4=0,O22&gt;=0), "",O22/O4)</f>
        <v>0.55743068230057014</v>
      </c>
      <c r="Q22" s="42"/>
      <c r="R22" s="36">
        <f t="shared" si="1"/>
        <v>0.16427047436681869</v>
      </c>
      <c r="S22" s="124">
        <f>+S23+S26+S29</f>
        <v>35031.82</v>
      </c>
      <c r="T22" s="36">
        <f>IF(AND(S4=0,S22&gt;=0), "",S22/S4)</f>
        <v>0.55743096274636839</v>
      </c>
      <c r="U22" s="42"/>
      <c r="V22" s="125">
        <f>+V23+V26+V29</f>
        <v>0</v>
      </c>
      <c r="W22" s="36" t="str">
        <f>IF(AND(V4=0,V22&gt;=0), "",V22/V4)</f>
        <v/>
      </c>
      <c r="X22" s="42">
        <f t="shared" si="2"/>
        <v>1</v>
      </c>
      <c r="Y22" s="123">
        <f>+Y23+Y26+Y29</f>
        <v>13477.64</v>
      </c>
      <c r="Z22" s="36">
        <f>IF(AND(Y4=0,Y22&gt;=0), "",Y22/Y4)</f>
        <v>0.54463564629735428</v>
      </c>
      <c r="AA22" s="42"/>
      <c r="AB22" s="36">
        <f t="shared" si="3"/>
        <v>-8.2522117267125383E-2</v>
      </c>
      <c r="AC22" s="124">
        <f>+AC23+AC26+AC29</f>
        <v>48509.46</v>
      </c>
      <c r="AD22" s="36">
        <f>IF(AND(AC4=0,AC22&gt;=0), "",AC22/AC4)</f>
        <v>0.55381604918117344</v>
      </c>
      <c r="AE22" s="42"/>
      <c r="AF22" s="123">
        <f>+AF23+AF26+AF29</f>
        <v>18574.47</v>
      </c>
      <c r="AG22" s="36">
        <f>IF(AND(AF4=0,AF22&gt;=0), "",AF22/AF4)</f>
        <v>0.59171987842227325</v>
      </c>
      <c r="AH22" s="42"/>
      <c r="AI22" s="36">
        <f t="shared" si="4"/>
        <v>0.37816932341270443</v>
      </c>
      <c r="AJ22" s="124">
        <f>+AJ23+AJ26+AJ29</f>
        <v>67083.929999999993</v>
      </c>
      <c r="AK22" s="36">
        <f>IF(AND(AJ4=0,AJ22&gt;=0), "",AJ22/AJ4)</f>
        <v>0.56381610297952434</v>
      </c>
      <c r="AL22" s="42"/>
      <c r="AM22" s="123">
        <f>+AM23+AM26+AM29</f>
        <v>14739.91</v>
      </c>
      <c r="AN22" s="36">
        <f>IF(AND(AM4=0,AM22&gt;=0), "",AM22/AM4)</f>
        <v>0.53739985368160681</v>
      </c>
      <c r="AO22" s="42"/>
      <c r="AP22" s="36">
        <f t="shared" si="5"/>
        <v>-0.20644249876308723</v>
      </c>
      <c r="AQ22" s="124">
        <f>+AQ23+AQ26+AQ29</f>
        <v>81823.839999999997</v>
      </c>
      <c r="AR22" s="36">
        <f>IF(AND(AQ4=0,AQ22&gt;=0), "",AQ22/AQ4)</f>
        <v>0.55886733252449849</v>
      </c>
      <c r="AS22" s="42"/>
      <c r="AT22" s="125">
        <f>+AT23+AT26+AT29</f>
        <v>0</v>
      </c>
      <c r="AU22" s="36" t="str">
        <f>IF(AND(AT4=0,AT22&gt;=0), "",AT22/AT4)</f>
        <v/>
      </c>
      <c r="AV22" s="42">
        <f t="shared" si="6"/>
        <v>1</v>
      </c>
      <c r="AW22" s="125">
        <f>+AW23+AW26+AW29</f>
        <v>13637.306666666665</v>
      </c>
      <c r="AX22" s="36">
        <f>IF(AND(AW4=0,AW22&gt;=0), "",AW22/AW4)</f>
        <v>0.55886733252449861</v>
      </c>
      <c r="AY22" s="42"/>
      <c r="AZ22" s="125">
        <f>+AZ23+AZ26+AZ29</f>
        <v>0</v>
      </c>
      <c r="BA22" s="36" t="str">
        <f>IF(AND(AZ4=0,AZ22&gt;=0), "",AZ22/AZ4)</f>
        <v/>
      </c>
      <c r="BB22" s="42">
        <f t="shared" si="7"/>
        <v>1</v>
      </c>
      <c r="BC22" s="123">
        <f>+BC23+BC26+BC29</f>
        <v>0</v>
      </c>
      <c r="BD22" s="36" t="str">
        <f>IF(AND(BC4=0,BC22&gt;=0), "",BC22/BC4)</f>
        <v/>
      </c>
      <c r="BE22" s="42"/>
      <c r="BF22" s="36">
        <f t="shared" si="8"/>
        <v>-1</v>
      </c>
      <c r="BG22" s="124">
        <f>+BG23+BG26+BG29</f>
        <v>81823.839999999997</v>
      </c>
      <c r="BH22" s="36">
        <f>IF(AND(BG4=0,BG22&gt;=0), "",BG22/BG4)</f>
        <v>0.55886733252449849</v>
      </c>
      <c r="BI22" s="42"/>
      <c r="BJ22" s="123">
        <f>+BJ23+BJ26+BJ29</f>
        <v>0</v>
      </c>
      <c r="BK22" s="36" t="str">
        <f>IF(AND(BJ4=0,BJ22&gt;=0), "",BJ22/BJ4)</f>
        <v/>
      </c>
      <c r="BL22" s="42"/>
      <c r="BM22" s="36" t="str">
        <f t="shared" si="9"/>
        <v/>
      </c>
      <c r="BN22" s="124">
        <f>+BN23+BN26+BN29</f>
        <v>81823.839999999997</v>
      </c>
      <c r="BO22" s="36">
        <f>IF(AND(BN4=0,BN22&gt;=0), "",BN22/BN4)</f>
        <v>0.55886733252449849</v>
      </c>
      <c r="BP22" s="42"/>
      <c r="BQ22" s="123">
        <f>+BQ23+BQ26+BQ29</f>
        <v>0</v>
      </c>
      <c r="BR22" s="36" t="str">
        <f>IF(AND(BQ4=0,BQ22&gt;=0), "",BQ22/BQ4)</f>
        <v/>
      </c>
      <c r="BS22" s="42"/>
      <c r="BT22" s="36" t="str">
        <f t="shared" si="10"/>
        <v/>
      </c>
      <c r="BU22" s="124">
        <f>+BU23+BU26+BU29</f>
        <v>81823.839999999997</v>
      </c>
      <c r="BV22" s="36">
        <f>IF(AND(BU4=0,BU22&gt;=0), "",BU22/BU4)</f>
        <v>0.55886733252449849</v>
      </c>
      <c r="BW22" s="42"/>
      <c r="BX22" s="125">
        <f>+BX23+BX26+BX29</f>
        <v>0</v>
      </c>
      <c r="BY22" s="36" t="str">
        <f>IF(AND(BX4=0,BX22&gt;=0), "",BX22/BX4)</f>
        <v/>
      </c>
      <c r="BZ22" s="42">
        <f t="shared" si="11"/>
        <v>1</v>
      </c>
      <c r="CA22" s="123">
        <f>+CA23+CA26+CA29</f>
        <v>0</v>
      </c>
      <c r="CB22" s="36" t="str">
        <f>IF(AND(CA4=0,CA22&gt;=0), "",CA22/CA4)</f>
        <v/>
      </c>
      <c r="CC22" s="42"/>
      <c r="CD22" s="36" t="str">
        <f t="shared" si="12"/>
        <v/>
      </c>
      <c r="CE22" s="124">
        <f>+CE23+CE26+CE29</f>
        <v>81823.839999999997</v>
      </c>
      <c r="CF22" s="36">
        <f>IF(AND(CE4=0,CE22&gt;=0), "",CE22/CE4)</f>
        <v>0.55886733252449849</v>
      </c>
      <c r="CG22" s="42"/>
      <c r="CH22" s="123">
        <f>+CH23+CH26+CH29</f>
        <v>0</v>
      </c>
      <c r="CI22" s="36" t="str">
        <f>IF(AND(CH4=0,CH22&gt;=0), "",CH22/CH4)</f>
        <v/>
      </c>
      <c r="CJ22" s="42"/>
      <c r="CK22" s="36" t="str">
        <f t="shared" si="13"/>
        <v/>
      </c>
      <c r="CL22" s="124">
        <f>+CL23+CL26+CL29</f>
        <v>81823.839999999997</v>
      </c>
      <c r="CM22" s="36">
        <f>IF(AND(CL4=0,CL22&gt;=0), "",CL22/CL4)</f>
        <v>0.55886733252449849</v>
      </c>
      <c r="CN22" s="42"/>
      <c r="CO22" s="123">
        <f>+CO23+CO26+CO29</f>
        <v>0</v>
      </c>
      <c r="CP22" s="36" t="str">
        <f>IF(AND(CO4=0,CO22&gt;=0), "",CO22/CO4)</f>
        <v/>
      </c>
      <c r="CQ22" s="42"/>
      <c r="CR22" s="36" t="str">
        <f t="shared" si="14"/>
        <v/>
      </c>
      <c r="CS22" s="124">
        <f>+CS23+CS26+CS29</f>
        <v>81823.839999999997</v>
      </c>
      <c r="CT22" s="36">
        <f>IF(AND(CS4=0,CS22&gt;=0), "",CS22/CS4)</f>
        <v>0.55886733252449849</v>
      </c>
      <c r="CU22" s="42"/>
      <c r="CV22" s="125">
        <f>+CV23+CV26+CV29</f>
        <v>0</v>
      </c>
      <c r="CW22" s="36" t="str">
        <f>IF(AND(CV4=0,CV22&gt;=0), "",CV22/CV4)</f>
        <v/>
      </c>
      <c r="CX22" s="42">
        <f t="shared" si="15"/>
        <v>1</v>
      </c>
    </row>
    <row r="23" spans="1:102" s="6" customFormat="1" hidden="1" outlineLevel="1" x14ac:dyDescent="0.3">
      <c r="A23" s="37" t="s">
        <v>48</v>
      </c>
      <c r="B23" s="126">
        <f>SUM(B24:B25)</f>
        <v>0</v>
      </c>
      <c r="C23" s="38" t="str">
        <f>IF(AND(B5=0,B23&gt;=0), "",B23/B5)</f>
        <v/>
      </c>
      <c r="D23" s="43"/>
      <c r="E23" s="126">
        <f>SUM(E24:E25)</f>
        <v>7724.7</v>
      </c>
      <c r="F23" s="38">
        <f>IF(AND(E5=0,E23&gt;=0), "",E23/E5)</f>
        <v>0.56263231228722776</v>
      </c>
      <c r="G23" s="43"/>
      <c r="H23" s="126">
        <f>SUM(H24:H25)</f>
        <v>12617.24</v>
      </c>
      <c r="I23" s="38">
        <f>IF(AND(H5=0,H23&gt;=0), "",H23/H5)</f>
        <v>0.55429403953108791</v>
      </c>
      <c r="J23" s="43"/>
      <c r="K23" s="38">
        <f t="shared" si="0"/>
        <v>0.63336310795241235</v>
      </c>
      <c r="L23" s="127">
        <f>SUM(L24:L25)</f>
        <v>20341.939999999999</v>
      </c>
      <c r="M23" s="38">
        <f>IF(AND(L5=0,L23&gt;=0), "",L23/L5)</f>
        <v>0.55743116526976055</v>
      </c>
      <c r="N23" s="43"/>
      <c r="O23" s="126">
        <f>SUM(O24:O25)</f>
        <v>14689.88</v>
      </c>
      <c r="P23" s="38">
        <f>IF(AND(O5=0,O23&gt;=0), "",O23/O5)</f>
        <v>0.55743068230057014</v>
      </c>
      <c r="Q23" s="43"/>
      <c r="R23" s="38">
        <f t="shared" si="1"/>
        <v>0.16427047436681869</v>
      </c>
      <c r="S23" s="127">
        <f>SUM(S24:S25)</f>
        <v>35031.82</v>
      </c>
      <c r="T23" s="38">
        <f>IF(AND(S5=0,S23&gt;=0), "",S23/S5)</f>
        <v>0.55743096274636839</v>
      </c>
      <c r="U23" s="43"/>
      <c r="V23" s="128">
        <f>SUM(V24:V25)</f>
        <v>0</v>
      </c>
      <c r="W23" s="38" t="str">
        <f>IF(AND(V5=0,V23&gt;=0), "",V23/V5)</f>
        <v/>
      </c>
      <c r="X23" s="91">
        <f t="shared" si="2"/>
        <v>1</v>
      </c>
      <c r="Y23" s="126">
        <f>SUM(Y24:Y25)</f>
        <v>13477.64</v>
      </c>
      <c r="Z23" s="38">
        <f>IF(AND(Y5=0,Y23&gt;=0), "",Y23/Y5)</f>
        <v>0.54463564629735428</v>
      </c>
      <c r="AA23" s="43"/>
      <c r="AB23" s="38">
        <f t="shared" si="3"/>
        <v>-8.2522117267125383E-2</v>
      </c>
      <c r="AC23" s="127">
        <f>SUM(AC24:AC25)</f>
        <v>48509.46</v>
      </c>
      <c r="AD23" s="38">
        <f>IF(AND(AC5=0,AC23&gt;=0), "",AC23/AC5)</f>
        <v>0.55381604918117344</v>
      </c>
      <c r="AE23" s="43"/>
      <c r="AF23" s="126">
        <f>SUM(AF24:AF25)</f>
        <v>18574.47</v>
      </c>
      <c r="AG23" s="38">
        <f>IF(AND(AF5=0,AF23&gt;=0), "",AF23/AF5)</f>
        <v>0.59171987842227325</v>
      </c>
      <c r="AH23" s="43"/>
      <c r="AI23" s="38">
        <f t="shared" si="4"/>
        <v>0.37816932341270443</v>
      </c>
      <c r="AJ23" s="127">
        <f>SUM(AJ24:AJ25)</f>
        <v>67083.929999999993</v>
      </c>
      <c r="AK23" s="38">
        <f>IF(AND(AJ5=0,AJ23&gt;=0), "",AJ23/AJ5)</f>
        <v>0.56381610297952434</v>
      </c>
      <c r="AL23" s="43"/>
      <c r="AM23" s="126">
        <f>SUM(AM24:AM25)</f>
        <v>14739.91</v>
      </c>
      <c r="AN23" s="38">
        <f>IF(AND(AM5=0,AM23&gt;=0), "",AM23/AM5)</f>
        <v>0.53739985368160681</v>
      </c>
      <c r="AO23" s="43"/>
      <c r="AP23" s="38">
        <f t="shared" si="5"/>
        <v>-0.20644249876308723</v>
      </c>
      <c r="AQ23" s="127">
        <f>SUM(AQ24:AQ25)</f>
        <v>81823.839999999997</v>
      </c>
      <c r="AR23" s="38">
        <f>IF(AND(AQ5=0,AQ23&gt;=0), "",AQ23/AQ5)</f>
        <v>0.55886733252449849</v>
      </c>
      <c r="AS23" s="43"/>
      <c r="AT23" s="128">
        <f>SUM(AT24:AT25)</f>
        <v>0</v>
      </c>
      <c r="AU23" s="38" t="str">
        <f>IF(AND(AT5=0,AT23&gt;=0), "",AT23/AT5)</f>
        <v/>
      </c>
      <c r="AV23" s="91">
        <f t="shared" si="6"/>
        <v>1</v>
      </c>
      <c r="AW23" s="128">
        <f>SUM(AW24:AW25)</f>
        <v>13637.306666666665</v>
      </c>
      <c r="AX23" s="38">
        <f>IF(AND(AW5=0,AW23&gt;=0), "",AW23/AW5)</f>
        <v>0.55886733252449861</v>
      </c>
      <c r="AY23" s="43"/>
      <c r="AZ23" s="128">
        <f>SUM(AZ24:AZ25)</f>
        <v>0</v>
      </c>
      <c r="BA23" s="38" t="str">
        <f>IF(AND(AZ5=0,AZ23&gt;=0), "",AZ23/AZ5)</f>
        <v/>
      </c>
      <c r="BB23" s="91">
        <f t="shared" si="7"/>
        <v>1</v>
      </c>
      <c r="BC23" s="126">
        <f>SUM(BC24:BC25)</f>
        <v>0</v>
      </c>
      <c r="BD23" s="38" t="str">
        <f>IF(AND(BC5=0,BC23&gt;=0), "",BC23/BC5)</f>
        <v/>
      </c>
      <c r="BE23" s="43"/>
      <c r="BF23" s="38">
        <f t="shared" si="8"/>
        <v>-1</v>
      </c>
      <c r="BG23" s="127">
        <f>SUM(BG24:BG25)</f>
        <v>81823.839999999997</v>
      </c>
      <c r="BH23" s="38">
        <f>IF(AND(BG5=0,BG23&gt;=0), "",BG23/BG5)</f>
        <v>0.55886733252449849</v>
      </c>
      <c r="BI23" s="43"/>
      <c r="BJ23" s="126">
        <f>SUM(BJ24:BJ25)</f>
        <v>0</v>
      </c>
      <c r="BK23" s="38" t="str">
        <f>IF(AND(BJ5=0,BJ23&gt;=0), "",BJ23/BJ5)</f>
        <v/>
      </c>
      <c r="BL23" s="43"/>
      <c r="BM23" s="38" t="str">
        <f t="shared" si="9"/>
        <v/>
      </c>
      <c r="BN23" s="127">
        <f>SUM(BN24:BN25)</f>
        <v>81823.839999999997</v>
      </c>
      <c r="BO23" s="38">
        <f>IF(AND(BN5=0,BN23&gt;=0), "",BN23/BN5)</f>
        <v>0.55886733252449849</v>
      </c>
      <c r="BP23" s="43"/>
      <c r="BQ23" s="126">
        <f>SUM(BQ24:BQ25)</f>
        <v>0</v>
      </c>
      <c r="BR23" s="38" t="str">
        <f>IF(AND(BQ5=0,BQ23&gt;=0), "",BQ23/BQ5)</f>
        <v/>
      </c>
      <c r="BS23" s="43"/>
      <c r="BT23" s="38" t="str">
        <f t="shared" si="10"/>
        <v/>
      </c>
      <c r="BU23" s="127">
        <f>SUM(BU24:BU25)</f>
        <v>81823.839999999997</v>
      </c>
      <c r="BV23" s="38">
        <f>IF(AND(BU5=0,BU23&gt;=0), "",BU23/BU5)</f>
        <v>0.55886733252449849</v>
      </c>
      <c r="BW23" s="43"/>
      <c r="BX23" s="128">
        <f>SUM(BX24:BX25)</f>
        <v>0</v>
      </c>
      <c r="BY23" s="38" t="str">
        <f>IF(AND(BX5=0,BX23&gt;=0), "",BX23/BX5)</f>
        <v/>
      </c>
      <c r="BZ23" s="91">
        <f t="shared" si="11"/>
        <v>1</v>
      </c>
      <c r="CA23" s="126">
        <f>SUM(CA24:CA25)</f>
        <v>0</v>
      </c>
      <c r="CB23" s="38" t="str">
        <f>IF(AND(CA5=0,CA23&gt;=0), "",CA23/CA5)</f>
        <v/>
      </c>
      <c r="CC23" s="43"/>
      <c r="CD23" s="38" t="str">
        <f t="shared" si="12"/>
        <v/>
      </c>
      <c r="CE23" s="127">
        <f>SUM(CE24:CE25)</f>
        <v>81823.839999999997</v>
      </c>
      <c r="CF23" s="38">
        <f>IF(AND(CE5=0,CE23&gt;=0), "",CE23/CE5)</f>
        <v>0.55886733252449849</v>
      </c>
      <c r="CG23" s="43"/>
      <c r="CH23" s="126">
        <f>SUM(CH24:CH25)</f>
        <v>0</v>
      </c>
      <c r="CI23" s="38" t="str">
        <f>IF(AND(CH5=0,CH23&gt;=0), "",CH23/CH5)</f>
        <v/>
      </c>
      <c r="CJ23" s="43"/>
      <c r="CK23" s="38" t="str">
        <f t="shared" si="13"/>
        <v/>
      </c>
      <c r="CL23" s="127">
        <f>SUM(CL24:CL25)</f>
        <v>81823.839999999997</v>
      </c>
      <c r="CM23" s="38">
        <f>IF(AND(CL5=0,CL23&gt;=0), "",CL23/CL5)</f>
        <v>0.55886733252449849</v>
      </c>
      <c r="CN23" s="43"/>
      <c r="CO23" s="126">
        <f>SUM(CO24:CO25)</f>
        <v>0</v>
      </c>
      <c r="CP23" s="38" t="str">
        <f>IF(AND(CO5=0,CO23&gt;=0), "",CO23/CO5)</f>
        <v/>
      </c>
      <c r="CQ23" s="43"/>
      <c r="CR23" s="38" t="str">
        <f t="shared" si="14"/>
        <v/>
      </c>
      <c r="CS23" s="127">
        <f>SUM(CS24:CS25)</f>
        <v>81823.839999999997</v>
      </c>
      <c r="CT23" s="38">
        <f>IF(AND(CS5=0,CS23&gt;=0), "",CS23/CS5)</f>
        <v>0.55886733252449849</v>
      </c>
      <c r="CU23" s="43"/>
      <c r="CV23" s="128">
        <f>SUM(CV24:CV25)</f>
        <v>0</v>
      </c>
      <c r="CW23" s="38" t="str">
        <f>IF(AND(CV5=0,CV23&gt;=0), "",CV23/CV5)</f>
        <v/>
      </c>
      <c r="CX23" s="91">
        <f t="shared" si="15"/>
        <v>1</v>
      </c>
    </row>
    <row r="24" spans="1:102" hidden="1" outlineLevel="1" x14ac:dyDescent="0.3">
      <c r="A24" s="29" t="s">
        <v>49</v>
      </c>
      <c r="B24" s="129">
        <f>+'N EERR BARINAS'!B30</f>
        <v>0</v>
      </c>
      <c r="C24" s="30" t="str">
        <f>IF(AND(B5=0,B24&gt;=0), "",B24/B5)</f>
        <v/>
      </c>
      <c r="D24" s="44"/>
      <c r="E24" s="129">
        <f>+'N EERR BARINAS'!C30</f>
        <v>7724.7</v>
      </c>
      <c r="F24" s="30">
        <f>IF(AND(E5=0,E24&gt;=0), "",E24/E5)</f>
        <v>0.56263231228722776</v>
      </c>
      <c r="G24" s="44"/>
      <c r="H24" s="129">
        <f>+'N EERR BARINAS'!D30</f>
        <v>12617.24</v>
      </c>
      <c r="I24" s="30">
        <f>IF(AND(H5=0,H24&gt;=0), "",H24/H5)</f>
        <v>0.55429403953108791</v>
      </c>
      <c r="J24" s="44"/>
      <c r="K24" s="30">
        <f t="shared" si="0"/>
        <v>0.63336310795241235</v>
      </c>
      <c r="L24" s="130">
        <f>+E24+H24</f>
        <v>20341.939999999999</v>
      </c>
      <c r="M24" s="30">
        <f>IF(AND(L5=0,L24&gt;=0), "",L24/L5)</f>
        <v>0.55743116526976055</v>
      </c>
      <c r="N24" s="44"/>
      <c r="O24" s="129">
        <f>+'N EERR BARINAS'!E30</f>
        <v>14689.88</v>
      </c>
      <c r="P24" s="30">
        <f>IF(AND(O5=0,O24&gt;=0), "",O24/O5)</f>
        <v>0.55743068230057014</v>
      </c>
      <c r="Q24" s="44"/>
      <c r="R24" s="30">
        <f t="shared" si="1"/>
        <v>0.16427047436681869</v>
      </c>
      <c r="S24" s="130">
        <f>+L24+O24</f>
        <v>35031.82</v>
      </c>
      <c r="T24" s="30">
        <f>IF(AND(S5=0,S24&gt;=0), "",S24/S5)</f>
        <v>0.55743096274636839</v>
      </c>
      <c r="U24" s="44"/>
      <c r="V24" s="131">
        <f>+V6*66.71%</f>
        <v>0</v>
      </c>
      <c r="W24" s="30" t="str">
        <f>IF(AND(V5=0,V24&gt;=0), "",V24/V5)</f>
        <v/>
      </c>
      <c r="X24" s="47">
        <f t="shared" si="2"/>
        <v>1</v>
      </c>
      <c r="Y24" s="129">
        <f>+'N EERR BARINAS'!F30</f>
        <v>13477.64</v>
      </c>
      <c r="Z24" s="30">
        <f>IF(AND(Y5=0,Y24&gt;=0), "",Y24/Y5)</f>
        <v>0.54463564629735428</v>
      </c>
      <c r="AA24" s="44"/>
      <c r="AB24" s="30">
        <f t="shared" si="3"/>
        <v>-8.2522117267125383E-2</v>
      </c>
      <c r="AC24" s="130">
        <f>+S24+Y24</f>
        <v>48509.46</v>
      </c>
      <c r="AD24" s="30">
        <f>IF(AND(AC5=0,AC24&gt;=0), "",AC24/AC5)</f>
        <v>0.55381604918117344</v>
      </c>
      <c r="AE24" s="44"/>
      <c r="AF24" s="129">
        <f>+'N EERR BARINAS'!G30</f>
        <v>18574.47</v>
      </c>
      <c r="AG24" s="30">
        <f>IF(AND(AF5=0,AF24&gt;=0), "",AF24/AF5)</f>
        <v>0.59171987842227325</v>
      </c>
      <c r="AH24" s="44"/>
      <c r="AI24" s="30">
        <f t="shared" si="4"/>
        <v>0.37816932341270443</v>
      </c>
      <c r="AJ24" s="130">
        <f t="shared" si="16"/>
        <v>67083.929999999993</v>
      </c>
      <c r="AK24" s="30">
        <f>IF(AND(AJ5=0,AJ24&gt;=0), "",AJ24/AJ5)</f>
        <v>0.56381610297952434</v>
      </c>
      <c r="AL24" s="44"/>
      <c r="AM24" s="129">
        <f>+'N EERR BARINAS'!H30</f>
        <v>14739.91</v>
      </c>
      <c r="AN24" s="30">
        <f>IF(AND(AM5=0,AM24&gt;=0), "",AM24/AM5)</f>
        <v>0.53739985368160681</v>
      </c>
      <c r="AO24" s="44"/>
      <c r="AP24" s="30">
        <f t="shared" si="5"/>
        <v>-0.20644249876308723</v>
      </c>
      <c r="AQ24" s="130">
        <f t="shared" si="17"/>
        <v>81823.839999999997</v>
      </c>
      <c r="AR24" s="30">
        <f>IF(AND(AQ5=0,AQ24&gt;=0), "",AQ24/AQ5)</f>
        <v>0.55886733252449849</v>
      </c>
      <c r="AS24" s="44"/>
      <c r="AT24" s="131">
        <f>+V24*2</f>
        <v>0</v>
      </c>
      <c r="AU24" s="30" t="str">
        <f>IF(AND(AT5=0,AT24&gt;=0), "",AT24/AT5)</f>
        <v/>
      </c>
      <c r="AV24" s="47">
        <f t="shared" si="6"/>
        <v>1</v>
      </c>
      <c r="AW24" s="131">
        <f>+AQ24/6</f>
        <v>13637.306666666665</v>
      </c>
      <c r="AX24" s="30">
        <f>IF(AND(AW5=0,AW24&gt;=0), "",AW24/AW5)</f>
        <v>0.55886733252449861</v>
      </c>
      <c r="AY24" s="44"/>
      <c r="AZ24" s="131">
        <f>+AT24/6</f>
        <v>0</v>
      </c>
      <c r="BA24" s="30" t="str">
        <f>IF(AND(AZ5=0,AZ24&gt;=0), "",AZ24/AZ5)</f>
        <v/>
      </c>
      <c r="BB24" s="47">
        <f t="shared" si="7"/>
        <v>1</v>
      </c>
      <c r="BC24" s="129">
        <f>+'N EERR BARINAS'!I30</f>
        <v>0</v>
      </c>
      <c r="BD24" s="30" t="str">
        <f>IF(AND(BC5=0,BC24&gt;=0), "",BC24/BC5)</f>
        <v/>
      </c>
      <c r="BE24" s="44"/>
      <c r="BF24" s="30">
        <f t="shared" si="8"/>
        <v>-1</v>
      </c>
      <c r="BG24" s="130">
        <f>+AQ24+BC24</f>
        <v>81823.839999999997</v>
      </c>
      <c r="BH24" s="30">
        <f>IF(AND(BG5=0,BG24&gt;=0), "",BG24/BG5)</f>
        <v>0.55886733252449849</v>
      </c>
      <c r="BI24" s="44"/>
      <c r="BJ24" s="129">
        <f>+'N EERR BARINAS'!J30</f>
        <v>0</v>
      </c>
      <c r="BK24" s="30" t="str">
        <f>IF(AND(BJ5=0,BJ24&gt;=0), "",BJ24/BJ5)</f>
        <v/>
      </c>
      <c r="BL24" s="44"/>
      <c r="BM24" s="30" t="str">
        <f t="shared" si="9"/>
        <v/>
      </c>
      <c r="BN24" s="130">
        <f>+BG24+BJ24</f>
        <v>81823.839999999997</v>
      </c>
      <c r="BO24" s="30">
        <f>IF(AND(BN5=0,BN24&gt;=0), "",BN24/BN5)</f>
        <v>0.55886733252449849</v>
      </c>
      <c r="BP24" s="44"/>
      <c r="BQ24" s="129">
        <f>+'N EERR BARINAS'!K30</f>
        <v>0</v>
      </c>
      <c r="BR24" s="30" t="str">
        <f>IF(AND(BQ5=0,BQ24&gt;=0), "",BQ24/BQ5)</f>
        <v/>
      </c>
      <c r="BS24" s="44"/>
      <c r="BT24" s="30" t="str">
        <f t="shared" si="10"/>
        <v/>
      </c>
      <c r="BU24" s="130">
        <f>+BN24+BQ24</f>
        <v>81823.839999999997</v>
      </c>
      <c r="BV24" s="30">
        <f>IF(AND(BU5=0,BU24&gt;=0), "",BU24/BU5)</f>
        <v>0.55886733252449849</v>
      </c>
      <c r="BW24" s="44"/>
      <c r="BX24" s="131">
        <f>+AZ24*9</f>
        <v>0</v>
      </c>
      <c r="BY24" s="30" t="str">
        <f>IF(AND(BX5=0,BX24&gt;=0), "",BX24/BX5)</f>
        <v/>
      </c>
      <c r="BZ24" s="47">
        <f t="shared" si="11"/>
        <v>1</v>
      </c>
      <c r="CA24" s="129">
        <f>+'N EERR BARINAS'!L30</f>
        <v>0</v>
      </c>
      <c r="CB24" s="30" t="str">
        <f>IF(AND(CA5=0,CA24&gt;=0), "",CA24/CA5)</f>
        <v/>
      </c>
      <c r="CC24" s="44"/>
      <c r="CD24" s="30" t="str">
        <f t="shared" si="12"/>
        <v/>
      </c>
      <c r="CE24" s="130">
        <f>+BU24+CA24</f>
        <v>81823.839999999997</v>
      </c>
      <c r="CF24" s="30">
        <f>IF(AND(CE5=0,CE24&gt;=0), "",CE24/CE5)</f>
        <v>0.55886733252449849</v>
      </c>
      <c r="CG24" s="44"/>
      <c r="CH24" s="129">
        <f>+'N EERR BARINAS'!M30</f>
        <v>0</v>
      </c>
      <c r="CI24" s="30" t="str">
        <f>IF(AND(CH5=0,CH24&gt;=0), "",CH24/CH5)</f>
        <v/>
      </c>
      <c r="CJ24" s="44"/>
      <c r="CK24" s="30" t="str">
        <f t="shared" si="13"/>
        <v/>
      </c>
      <c r="CL24" s="130">
        <f>+CE24+CH24</f>
        <v>81823.839999999997</v>
      </c>
      <c r="CM24" s="30">
        <f>IF(AND(CL5=0,CL24&gt;=0), "",CL24/CL5)</f>
        <v>0.55886733252449849</v>
      </c>
      <c r="CN24" s="44"/>
      <c r="CO24" s="129">
        <f>+'N EERR BARINAS'!N30</f>
        <v>0</v>
      </c>
      <c r="CP24" s="30" t="str">
        <f>IF(AND(CO5=0,CO24&gt;=0), "",CO24/CO5)</f>
        <v/>
      </c>
      <c r="CQ24" s="44"/>
      <c r="CR24" s="30" t="str">
        <f t="shared" si="14"/>
        <v/>
      </c>
      <c r="CS24" s="130">
        <f>+CL24+CO24</f>
        <v>81823.839999999997</v>
      </c>
      <c r="CT24" s="30">
        <f>IF(AND(CS5=0,CS24&gt;=0), "",CS24/CS5)</f>
        <v>0.55886733252449849</v>
      </c>
      <c r="CU24" s="44"/>
      <c r="CV24" s="131">
        <f>+AZ24*12</f>
        <v>0</v>
      </c>
      <c r="CW24" s="30" t="str">
        <f>IF(AND(CV5=0,CV24&gt;=0), "",CV24/CV5)</f>
        <v/>
      </c>
      <c r="CX24" s="47">
        <f t="shared" si="15"/>
        <v>1</v>
      </c>
    </row>
    <row r="25" spans="1:102" hidden="1" outlineLevel="1" x14ac:dyDescent="0.3">
      <c r="A25" s="29"/>
      <c r="B25" s="129"/>
      <c r="C25" s="30"/>
      <c r="D25" s="44"/>
      <c r="E25" s="129"/>
      <c r="F25" s="30"/>
      <c r="G25" s="44"/>
      <c r="H25" s="129"/>
      <c r="I25" s="30"/>
      <c r="J25" s="44"/>
      <c r="K25" s="32" t="str">
        <f t="shared" si="0"/>
        <v/>
      </c>
      <c r="M25" s="30"/>
      <c r="N25" s="44"/>
      <c r="O25" s="129"/>
      <c r="P25" s="30"/>
      <c r="Q25" s="44"/>
      <c r="R25" s="32" t="str">
        <f t="shared" si="1"/>
        <v/>
      </c>
      <c r="T25" s="30"/>
      <c r="U25" s="44"/>
      <c r="V25" s="131"/>
      <c r="W25" s="30"/>
      <c r="X25" s="92" t="str">
        <f t="shared" si="2"/>
        <v/>
      </c>
      <c r="Y25" s="129"/>
      <c r="Z25" s="30"/>
      <c r="AA25" s="44"/>
      <c r="AB25" s="32" t="str">
        <f t="shared" si="3"/>
        <v/>
      </c>
      <c r="AD25" s="30"/>
      <c r="AE25" s="44"/>
      <c r="AF25" s="129"/>
      <c r="AG25" s="30"/>
      <c r="AH25" s="44"/>
      <c r="AI25" s="32" t="str">
        <f t="shared" si="4"/>
        <v/>
      </c>
      <c r="AJ25" s="130">
        <f t="shared" si="16"/>
        <v>0</v>
      </c>
      <c r="AK25" s="30"/>
      <c r="AL25" s="44"/>
      <c r="AM25" s="129"/>
      <c r="AN25" s="30"/>
      <c r="AO25" s="44"/>
      <c r="AP25" s="32" t="str">
        <f t="shared" si="5"/>
        <v/>
      </c>
      <c r="AQ25" s="130">
        <f t="shared" si="17"/>
        <v>0</v>
      </c>
      <c r="AR25" s="30"/>
      <c r="AS25" s="44"/>
      <c r="AT25" s="131">
        <f>+V25*2</f>
        <v>0</v>
      </c>
      <c r="AU25" s="30"/>
      <c r="AV25" s="92" t="str">
        <f t="shared" si="6"/>
        <v/>
      </c>
      <c r="AW25" s="131">
        <f>+AQ25/6</f>
        <v>0</v>
      </c>
      <c r="AX25" s="30"/>
      <c r="AY25" s="44"/>
      <c r="AZ25" s="131">
        <f>+AT25/6</f>
        <v>0</v>
      </c>
      <c r="BA25" s="30"/>
      <c r="BB25" s="92" t="str">
        <f t="shared" si="7"/>
        <v/>
      </c>
      <c r="BC25" s="129"/>
      <c r="BD25" s="30"/>
      <c r="BE25" s="44"/>
      <c r="BF25" s="32" t="str">
        <f t="shared" si="8"/>
        <v/>
      </c>
      <c r="BG25" s="130">
        <f>+AQ25+BC25</f>
        <v>0</v>
      </c>
      <c r="BH25" s="30"/>
      <c r="BI25" s="44"/>
      <c r="BJ25" s="129"/>
      <c r="BK25" s="30"/>
      <c r="BL25" s="44"/>
      <c r="BM25" s="32" t="str">
        <f t="shared" si="9"/>
        <v/>
      </c>
      <c r="BN25" s="130">
        <f>+BG25+BJ25</f>
        <v>0</v>
      </c>
      <c r="BO25" s="30"/>
      <c r="BP25" s="44"/>
      <c r="BQ25" s="129"/>
      <c r="BR25" s="30"/>
      <c r="BS25" s="44"/>
      <c r="BT25" s="32" t="str">
        <f t="shared" si="10"/>
        <v/>
      </c>
      <c r="BU25" s="130">
        <f>+BN25+BQ25</f>
        <v>0</v>
      </c>
      <c r="BV25" s="30"/>
      <c r="BW25" s="44"/>
      <c r="BX25" s="131">
        <f>+AZ25*9</f>
        <v>0</v>
      </c>
      <c r="BY25" s="30"/>
      <c r="BZ25" s="92" t="str">
        <f t="shared" si="11"/>
        <v/>
      </c>
      <c r="CA25" s="129"/>
      <c r="CB25" s="30"/>
      <c r="CC25" s="44"/>
      <c r="CD25" s="32" t="str">
        <f t="shared" si="12"/>
        <v/>
      </c>
      <c r="CF25" s="30"/>
      <c r="CG25" s="44"/>
      <c r="CH25" s="129"/>
      <c r="CI25" s="30"/>
      <c r="CJ25" s="44"/>
      <c r="CK25" s="32" t="str">
        <f t="shared" si="13"/>
        <v/>
      </c>
      <c r="CL25" s="130">
        <f>+CE25+CH25</f>
        <v>0</v>
      </c>
      <c r="CM25" s="30"/>
      <c r="CN25" s="44"/>
      <c r="CO25" s="129"/>
      <c r="CP25" s="30"/>
      <c r="CQ25" s="44"/>
      <c r="CR25" s="32" t="str">
        <f t="shared" si="14"/>
        <v/>
      </c>
      <c r="CS25" s="130">
        <f>+CL25+CO25</f>
        <v>0</v>
      </c>
      <c r="CT25" s="30"/>
      <c r="CU25" s="44"/>
      <c r="CV25" s="131">
        <f>+AZ25*12</f>
        <v>0</v>
      </c>
      <c r="CW25" s="30"/>
      <c r="CX25" s="92" t="str">
        <f t="shared" si="15"/>
        <v/>
      </c>
    </row>
    <row r="26" spans="1:102" s="6" customFormat="1" hidden="1" outlineLevel="1" x14ac:dyDescent="0.3">
      <c r="A26" s="37" t="s">
        <v>50</v>
      </c>
      <c r="B26" s="126">
        <f>SUM(B27:B28)</f>
        <v>0</v>
      </c>
      <c r="C26" s="38" t="str">
        <f>IF(AND(B10=0,B26&gt;=0), "",B26/B10)</f>
        <v/>
      </c>
      <c r="D26" s="43"/>
      <c r="E26" s="126">
        <f>SUM(E27:E28)</f>
        <v>0</v>
      </c>
      <c r="F26" s="38" t="str">
        <f>IF(AND(E10=0,E26&gt;=0), "",E26/E10)</f>
        <v/>
      </c>
      <c r="G26" s="43"/>
      <c r="H26" s="126">
        <f>SUM(H27:H28)</f>
        <v>0</v>
      </c>
      <c r="I26" s="38" t="str">
        <f>IF(AND(H10=0,H26&gt;=0), "",H26/H10)</f>
        <v/>
      </c>
      <c r="J26" s="43"/>
      <c r="K26" s="38" t="str">
        <f t="shared" si="0"/>
        <v/>
      </c>
      <c r="L26" s="127">
        <f>SUM(L27:L28)</f>
        <v>0</v>
      </c>
      <c r="M26" s="38" t="str">
        <f>IF(AND(L10=0,L26&gt;=0), "",L26/L10)</f>
        <v/>
      </c>
      <c r="N26" s="43"/>
      <c r="O26" s="126">
        <f>SUM(O27:O28)</f>
        <v>0</v>
      </c>
      <c r="P26" s="38" t="str">
        <f>IF(AND(O10=0,O26&gt;=0), "",O26/O10)</f>
        <v/>
      </c>
      <c r="Q26" s="43"/>
      <c r="R26" s="38" t="str">
        <f t="shared" si="1"/>
        <v/>
      </c>
      <c r="S26" s="127">
        <f>SUM(S27:S28)</f>
        <v>0</v>
      </c>
      <c r="T26" s="38" t="str">
        <f>IF(AND(S10=0,S26&gt;=0), "",S26/S10)</f>
        <v/>
      </c>
      <c r="U26" s="43"/>
      <c r="V26" s="128">
        <f>SUM(V27:V28)</f>
        <v>0</v>
      </c>
      <c r="W26" s="38" t="str">
        <f>IF(AND(V10=0,V26&gt;=0), "",V26/V10)</f>
        <v/>
      </c>
      <c r="X26" s="91" t="str">
        <f t="shared" si="2"/>
        <v/>
      </c>
      <c r="Y26" s="126">
        <f>SUM(Y27:Y28)</f>
        <v>0</v>
      </c>
      <c r="Z26" s="38" t="str">
        <f>IF(AND(Y10=0,Y26&gt;=0), "",Y26/Y10)</f>
        <v/>
      </c>
      <c r="AA26" s="43"/>
      <c r="AB26" s="38" t="str">
        <f t="shared" si="3"/>
        <v/>
      </c>
      <c r="AC26" s="127">
        <f>SUM(AC27:AC28)</f>
        <v>0</v>
      </c>
      <c r="AD26" s="38" t="str">
        <f>IF(AND(AC10=0,AC26&gt;=0), "",AC26/AC10)</f>
        <v/>
      </c>
      <c r="AE26" s="43"/>
      <c r="AF26" s="126">
        <f>SUM(AF27:AF28)</f>
        <v>0</v>
      </c>
      <c r="AG26" s="38" t="str">
        <f>IF(AND(AF10=0,AF26&gt;=0), "",AF26/AF10)</f>
        <v/>
      </c>
      <c r="AH26" s="43"/>
      <c r="AI26" s="38" t="str">
        <f t="shared" si="4"/>
        <v/>
      </c>
      <c r="AJ26" s="127">
        <f>SUM(AJ27:AJ28)</f>
        <v>0</v>
      </c>
      <c r="AK26" s="38" t="str">
        <f>IF(AND(AJ10=0,AJ26&gt;=0), "",AJ26/AJ10)</f>
        <v/>
      </c>
      <c r="AL26" s="43"/>
      <c r="AM26" s="126">
        <f>SUM(AM27:AM28)</f>
        <v>0</v>
      </c>
      <c r="AN26" s="38" t="str">
        <f>IF(AND(AM10=0,AM26&gt;=0), "",AM26/AM10)</f>
        <v/>
      </c>
      <c r="AO26" s="43"/>
      <c r="AP26" s="38" t="str">
        <f t="shared" si="5"/>
        <v/>
      </c>
      <c r="AQ26" s="127">
        <f>SUM(AQ27:AQ28)</f>
        <v>0</v>
      </c>
      <c r="AR26" s="38" t="str">
        <f>IF(AND(AQ10=0,AQ26&gt;=0), "",AQ26/AQ10)</f>
        <v/>
      </c>
      <c r="AS26" s="43"/>
      <c r="AT26" s="128">
        <f>SUM(AT27:AT28)</f>
        <v>0</v>
      </c>
      <c r="AU26" s="38" t="str">
        <f>IF(AND(AT10=0,AT26&gt;=0), "",AT26/AT10)</f>
        <v/>
      </c>
      <c r="AV26" s="91" t="str">
        <f t="shared" si="6"/>
        <v/>
      </c>
      <c r="AW26" s="128">
        <f>SUM(AW27:AW28)</f>
        <v>0</v>
      </c>
      <c r="AX26" s="38" t="str">
        <f>IF(AND(AW10=0,AW26&gt;=0), "",AW26/AW10)</f>
        <v/>
      </c>
      <c r="AY26" s="43"/>
      <c r="AZ26" s="128">
        <f>SUM(AZ27:AZ28)</f>
        <v>0</v>
      </c>
      <c r="BA26" s="38" t="str">
        <f>IF(AND(AZ10=0,AZ26&gt;=0), "",AZ26/AZ10)</f>
        <v/>
      </c>
      <c r="BB26" s="91" t="str">
        <f t="shared" si="7"/>
        <v/>
      </c>
      <c r="BC26" s="126">
        <f>SUM(BC27:BC28)</f>
        <v>0</v>
      </c>
      <c r="BD26" s="38" t="str">
        <f>IF(AND(BC10=0,BC26&gt;=0), "",BC26/BC10)</f>
        <v/>
      </c>
      <c r="BE26" s="43"/>
      <c r="BF26" s="38" t="str">
        <f t="shared" si="8"/>
        <v/>
      </c>
      <c r="BG26" s="127">
        <f>SUM(BG27:BG28)</f>
        <v>0</v>
      </c>
      <c r="BH26" s="38" t="str">
        <f>IF(AND(BG10=0,BG26&gt;=0), "",BG26/BG10)</f>
        <v/>
      </c>
      <c r="BI26" s="43"/>
      <c r="BJ26" s="126">
        <f>SUM(BJ27:BJ28)</f>
        <v>0</v>
      </c>
      <c r="BK26" s="38" t="str">
        <f>IF(AND(BJ10=0,BJ26&gt;=0), "",BJ26/BJ10)</f>
        <v/>
      </c>
      <c r="BL26" s="43"/>
      <c r="BM26" s="38" t="str">
        <f t="shared" si="9"/>
        <v/>
      </c>
      <c r="BN26" s="127">
        <f>SUM(BN27:BN28)</f>
        <v>0</v>
      </c>
      <c r="BO26" s="38" t="str">
        <f>IF(AND(BN10=0,BN26&gt;=0), "",BN26/BN10)</f>
        <v/>
      </c>
      <c r="BP26" s="43"/>
      <c r="BQ26" s="126">
        <f>SUM(BQ27:BQ28)</f>
        <v>0</v>
      </c>
      <c r="BR26" s="38" t="str">
        <f>IF(AND(BQ10=0,BQ26&gt;=0), "",BQ26/BQ10)</f>
        <v/>
      </c>
      <c r="BS26" s="43"/>
      <c r="BT26" s="38" t="str">
        <f t="shared" si="10"/>
        <v/>
      </c>
      <c r="BU26" s="127">
        <f>SUM(BU27:BU28)</f>
        <v>0</v>
      </c>
      <c r="BV26" s="38" t="str">
        <f>IF(AND(BU10=0,BU26&gt;=0), "",BU26/BU10)</f>
        <v/>
      </c>
      <c r="BW26" s="43"/>
      <c r="BX26" s="128">
        <f>SUM(BX27:BX28)</f>
        <v>0</v>
      </c>
      <c r="BY26" s="38" t="str">
        <f>IF(AND(BX10=0,BX26&gt;=0), "",BX26/BX10)</f>
        <v/>
      </c>
      <c r="BZ26" s="91" t="str">
        <f t="shared" si="11"/>
        <v/>
      </c>
      <c r="CA26" s="126">
        <f>SUM(CA27:CA28)</f>
        <v>0</v>
      </c>
      <c r="CB26" s="38" t="str">
        <f>IF(AND(CA10=0,CA26&gt;=0), "",CA26/CA10)</f>
        <v/>
      </c>
      <c r="CC26" s="43"/>
      <c r="CD26" s="38" t="str">
        <f t="shared" si="12"/>
        <v/>
      </c>
      <c r="CE26" s="127">
        <f>SUM(CE27:CE28)</f>
        <v>0</v>
      </c>
      <c r="CF26" s="38" t="str">
        <f>IF(AND(CE10=0,CE26&gt;=0), "",CE26/CE10)</f>
        <v/>
      </c>
      <c r="CG26" s="43"/>
      <c r="CH26" s="126">
        <f>SUM(CH27:CH28)</f>
        <v>0</v>
      </c>
      <c r="CI26" s="38" t="str">
        <f>IF(AND(CH10=0,CH26&gt;=0), "",CH26/CH10)</f>
        <v/>
      </c>
      <c r="CJ26" s="43"/>
      <c r="CK26" s="38" t="str">
        <f t="shared" si="13"/>
        <v/>
      </c>
      <c r="CL26" s="127">
        <f>SUM(CL27:CL28)</f>
        <v>0</v>
      </c>
      <c r="CM26" s="38" t="str">
        <f>IF(AND(CL10=0,CL26&gt;=0), "",CL26/CL10)</f>
        <v/>
      </c>
      <c r="CN26" s="43"/>
      <c r="CO26" s="126">
        <f>SUM(CO27:CO28)</f>
        <v>0</v>
      </c>
      <c r="CP26" s="38" t="str">
        <f>IF(AND(CO10=0,CO26&gt;=0), "",CO26/CO10)</f>
        <v/>
      </c>
      <c r="CQ26" s="43"/>
      <c r="CR26" s="38" t="str">
        <f t="shared" si="14"/>
        <v/>
      </c>
      <c r="CS26" s="127">
        <f>SUM(CS27:CS28)</f>
        <v>0</v>
      </c>
      <c r="CT26" s="38" t="str">
        <f>IF(AND(CS10=0,CS26&gt;=0), "",CS26/CS10)</f>
        <v/>
      </c>
      <c r="CU26" s="43"/>
      <c r="CV26" s="128">
        <f>SUM(CV27:CV28)</f>
        <v>0</v>
      </c>
      <c r="CW26" s="38" t="str">
        <f>IF(AND(CV10=0,CV26&gt;=0), "",CV26/CV10)</f>
        <v/>
      </c>
      <c r="CX26" s="91" t="str">
        <f t="shared" si="15"/>
        <v/>
      </c>
    </row>
    <row r="27" spans="1:102" hidden="1" outlineLevel="1" x14ac:dyDescent="0.3">
      <c r="A27" s="29" t="s">
        <v>51</v>
      </c>
      <c r="B27" s="129">
        <f>+'N EERR BARINAS'!B31</f>
        <v>0</v>
      </c>
      <c r="C27" s="30" t="str">
        <f>IF(AND(B10=0,B27&gt;=0), "",B27/B10)</f>
        <v/>
      </c>
      <c r="D27" s="44"/>
      <c r="E27" s="129">
        <f>+'N EERR BARINAS'!C31</f>
        <v>0</v>
      </c>
      <c r="F27" s="30" t="str">
        <f>IF(AND(E10=0,E27&gt;=0), "",E27/E10)</f>
        <v/>
      </c>
      <c r="G27" s="44"/>
      <c r="H27" s="129">
        <f>+'N EERR BARINAS'!D31</f>
        <v>0</v>
      </c>
      <c r="I27" s="30" t="str">
        <f>IF(AND(H10=0,H27&gt;=0), "",H27/H10)</f>
        <v/>
      </c>
      <c r="J27" s="44"/>
      <c r="K27" s="30" t="str">
        <f t="shared" si="0"/>
        <v/>
      </c>
      <c r="L27" s="130">
        <f>+E27+H27</f>
        <v>0</v>
      </c>
      <c r="M27" s="30" t="str">
        <f>IF(AND(L10=0,L27&gt;=0), "",L27/L10)</f>
        <v/>
      </c>
      <c r="N27" s="44"/>
      <c r="O27" s="129">
        <f>+'N EERR BARINAS'!E31</f>
        <v>0</v>
      </c>
      <c r="P27" s="30" t="str">
        <f>IF(AND(O10=0,O27&gt;=0), "",O27/O10)</f>
        <v/>
      </c>
      <c r="Q27" s="44"/>
      <c r="R27" s="30" t="str">
        <f t="shared" si="1"/>
        <v/>
      </c>
      <c r="S27" s="130">
        <f>+L27+O27</f>
        <v>0</v>
      </c>
      <c r="T27" s="30" t="str">
        <f>IF(AND(S10=0,S27&gt;=0), "",S27/S10)</f>
        <v/>
      </c>
      <c r="U27" s="44"/>
      <c r="V27" s="131"/>
      <c r="W27" s="30" t="str">
        <f>IF(AND(V10=0,V27&gt;=0), "",V27/V10)</f>
        <v/>
      </c>
      <c r="X27" s="47" t="str">
        <f t="shared" si="2"/>
        <v/>
      </c>
      <c r="Y27" s="129">
        <f>+'N EERR BARINAS'!F31</f>
        <v>0</v>
      </c>
      <c r="Z27" s="30" t="str">
        <f>IF(AND(Y10=0,Y27&gt;=0), "",Y27/Y10)</f>
        <v/>
      </c>
      <c r="AA27" s="44"/>
      <c r="AB27" s="30" t="str">
        <f t="shared" si="3"/>
        <v/>
      </c>
      <c r="AC27" s="130">
        <f>+S27+Y27</f>
        <v>0</v>
      </c>
      <c r="AD27" s="30" t="str">
        <f>IF(AND(AC10=0,AC27&gt;=0), "",AC27/AC10)</f>
        <v/>
      </c>
      <c r="AE27" s="44"/>
      <c r="AF27" s="129">
        <f>+'N EERR BARINAS'!G31</f>
        <v>0</v>
      </c>
      <c r="AG27" s="30" t="str">
        <f>IF(AND(AF10=0,AF27&gt;=0), "",AF27/AF10)</f>
        <v/>
      </c>
      <c r="AH27" s="44"/>
      <c r="AI27" s="30" t="str">
        <f t="shared" si="4"/>
        <v/>
      </c>
      <c r="AJ27" s="130">
        <f t="shared" si="16"/>
        <v>0</v>
      </c>
      <c r="AK27" s="30" t="str">
        <f>IF(AND(AJ10=0,AJ27&gt;=0), "",AJ27/AJ10)</f>
        <v/>
      </c>
      <c r="AL27" s="44"/>
      <c r="AM27" s="129">
        <f>+'N EERR BARINAS'!H31</f>
        <v>0</v>
      </c>
      <c r="AN27" s="30" t="str">
        <f>IF(AND(AM10=0,AM27&gt;=0), "",AM27/AM10)</f>
        <v/>
      </c>
      <c r="AO27" s="44"/>
      <c r="AP27" s="30" t="str">
        <f t="shared" si="5"/>
        <v/>
      </c>
      <c r="AQ27" s="130">
        <f t="shared" si="17"/>
        <v>0</v>
      </c>
      <c r="AR27" s="30" t="str">
        <f>IF(AND(AQ10=0,AQ27&gt;=0), "",AQ27/AQ10)</f>
        <v/>
      </c>
      <c r="AS27" s="44"/>
      <c r="AT27" s="131">
        <f>+V27*2</f>
        <v>0</v>
      </c>
      <c r="AU27" s="30" t="str">
        <f>IF(AND(AT10=0,AT27&gt;=0), "",AT27/AT10)</f>
        <v/>
      </c>
      <c r="AV27" s="47" t="str">
        <f t="shared" si="6"/>
        <v/>
      </c>
      <c r="AW27" s="131">
        <f>+AQ27/6</f>
        <v>0</v>
      </c>
      <c r="AX27" s="30" t="str">
        <f>IF(AND(AW10=0,AW27&gt;=0), "",AW27/AW10)</f>
        <v/>
      </c>
      <c r="AY27" s="44"/>
      <c r="AZ27" s="131">
        <f>+AT27/6</f>
        <v>0</v>
      </c>
      <c r="BA27" s="30" t="str">
        <f>IF(AND(AZ10=0,AZ27&gt;=0), "",AZ27/AZ10)</f>
        <v/>
      </c>
      <c r="BB27" s="47" t="str">
        <f t="shared" si="7"/>
        <v/>
      </c>
      <c r="BC27" s="129">
        <f>+'N EERR BARINAS'!I31</f>
        <v>0</v>
      </c>
      <c r="BD27" s="30" t="str">
        <f>IF(AND(BC10=0,BC27&gt;=0), "",BC27/BC10)</f>
        <v/>
      </c>
      <c r="BE27" s="44"/>
      <c r="BF27" s="30" t="str">
        <f t="shared" si="8"/>
        <v/>
      </c>
      <c r="BG27" s="130">
        <f>+AQ27+BC27</f>
        <v>0</v>
      </c>
      <c r="BH27" s="30" t="str">
        <f>IF(AND(BG10=0,BG27&gt;=0), "",BG27/BG10)</f>
        <v/>
      </c>
      <c r="BI27" s="44"/>
      <c r="BJ27" s="129">
        <f>+'N EERR BARINAS'!J31</f>
        <v>0</v>
      </c>
      <c r="BK27" s="30" t="str">
        <f>IF(AND(BJ10=0,BJ27&gt;=0), "",BJ27/BJ10)</f>
        <v/>
      </c>
      <c r="BL27" s="44"/>
      <c r="BM27" s="30" t="str">
        <f t="shared" si="9"/>
        <v/>
      </c>
      <c r="BN27" s="130">
        <f>+BG27+BJ27</f>
        <v>0</v>
      </c>
      <c r="BO27" s="30" t="str">
        <f>IF(AND(BN10=0,BN27&gt;=0), "",BN27/BN10)</f>
        <v/>
      </c>
      <c r="BP27" s="44"/>
      <c r="BQ27" s="129">
        <f>+'N EERR BARINAS'!K31</f>
        <v>0</v>
      </c>
      <c r="BR27" s="30" t="str">
        <f>IF(AND(BQ10=0,BQ27&gt;=0), "",BQ27/BQ10)</f>
        <v/>
      </c>
      <c r="BS27" s="44"/>
      <c r="BT27" s="30" t="str">
        <f t="shared" si="10"/>
        <v/>
      </c>
      <c r="BU27" s="130">
        <f>+BN27+BQ27</f>
        <v>0</v>
      </c>
      <c r="BV27" s="30" t="str">
        <f>IF(AND(BU10=0,BU27&gt;=0), "",BU27/BU10)</f>
        <v/>
      </c>
      <c r="BW27" s="44"/>
      <c r="BX27" s="131">
        <f>+AZ27*9</f>
        <v>0</v>
      </c>
      <c r="BY27" s="30" t="str">
        <f>IF(AND(BX10=0,BX27&gt;=0), "",BX27/BX10)</f>
        <v/>
      </c>
      <c r="BZ27" s="47" t="str">
        <f t="shared" si="11"/>
        <v/>
      </c>
      <c r="CA27" s="129">
        <f>+'N EERR BARINAS'!L31</f>
        <v>0</v>
      </c>
      <c r="CB27" s="30" t="str">
        <f>IF(AND(CA10=0,CA27&gt;=0), "",CA27/CA10)</f>
        <v/>
      </c>
      <c r="CC27" s="44"/>
      <c r="CD27" s="30" t="str">
        <f t="shared" si="12"/>
        <v/>
      </c>
      <c r="CE27" s="130">
        <f>+BU27+CA27</f>
        <v>0</v>
      </c>
      <c r="CF27" s="30" t="str">
        <f>IF(AND(CE10=0,CE27&gt;=0), "",CE27/CE10)</f>
        <v/>
      </c>
      <c r="CG27" s="44"/>
      <c r="CH27" s="129">
        <f>+'N EERR BARINAS'!M31</f>
        <v>0</v>
      </c>
      <c r="CI27" s="30" t="str">
        <f>IF(AND(CH10=0,CH27&gt;=0), "",CH27/CH10)</f>
        <v/>
      </c>
      <c r="CJ27" s="44"/>
      <c r="CK27" s="30" t="str">
        <f t="shared" si="13"/>
        <v/>
      </c>
      <c r="CL27" s="130">
        <f>+CE27+CH27</f>
        <v>0</v>
      </c>
      <c r="CM27" s="30" t="str">
        <f>IF(AND(CL10=0,CL27&gt;=0), "",CL27/CL10)</f>
        <v/>
      </c>
      <c r="CN27" s="44"/>
      <c r="CO27" s="129">
        <f>+'N EERR BARINAS'!N31</f>
        <v>0</v>
      </c>
      <c r="CP27" s="30" t="str">
        <f>IF(AND(CO10=0,CO27&gt;=0), "",CO27/CO10)</f>
        <v/>
      </c>
      <c r="CQ27" s="44"/>
      <c r="CR27" s="30" t="str">
        <f t="shared" si="14"/>
        <v/>
      </c>
      <c r="CS27" s="130">
        <f>+CL27+CO27</f>
        <v>0</v>
      </c>
      <c r="CT27" s="30" t="str">
        <f>IF(AND(CS10=0,CS27&gt;=0), "",CS27/CS10)</f>
        <v/>
      </c>
      <c r="CU27" s="44"/>
      <c r="CV27" s="131">
        <f>+AZ27*12</f>
        <v>0</v>
      </c>
      <c r="CW27" s="30" t="str">
        <f>IF(AND(CV10=0,CV27&gt;=0), "",CV27/CV10)</f>
        <v/>
      </c>
      <c r="CX27" s="47" t="str">
        <f t="shared" si="15"/>
        <v/>
      </c>
    </row>
    <row r="28" spans="1:102" hidden="1" outlineLevel="1" x14ac:dyDescent="0.3">
      <c r="A28" s="29"/>
      <c r="B28" s="129"/>
      <c r="C28" s="30"/>
      <c r="D28" s="44"/>
      <c r="E28" s="129"/>
      <c r="F28" s="30"/>
      <c r="G28" s="44"/>
      <c r="H28" s="129"/>
      <c r="I28" s="30"/>
      <c r="J28" s="44"/>
      <c r="K28" s="32" t="str">
        <f t="shared" si="0"/>
        <v/>
      </c>
      <c r="M28" s="30"/>
      <c r="N28" s="44"/>
      <c r="O28" s="129"/>
      <c r="P28" s="30"/>
      <c r="Q28" s="44"/>
      <c r="R28" s="32" t="str">
        <f t="shared" si="1"/>
        <v/>
      </c>
      <c r="T28" s="30"/>
      <c r="U28" s="44"/>
      <c r="V28" s="131"/>
      <c r="W28" s="30"/>
      <c r="X28" s="92" t="str">
        <f t="shared" si="2"/>
        <v/>
      </c>
      <c r="Y28" s="129"/>
      <c r="Z28" s="30"/>
      <c r="AA28" s="44"/>
      <c r="AB28" s="32" t="str">
        <f t="shared" si="3"/>
        <v/>
      </c>
      <c r="AD28" s="30"/>
      <c r="AE28" s="44"/>
      <c r="AF28" s="129"/>
      <c r="AG28" s="30"/>
      <c r="AH28" s="44"/>
      <c r="AI28" s="32" t="str">
        <f t="shared" si="4"/>
        <v/>
      </c>
      <c r="AJ28" s="130">
        <f t="shared" si="16"/>
        <v>0</v>
      </c>
      <c r="AK28" s="30"/>
      <c r="AL28" s="44"/>
      <c r="AM28" s="129"/>
      <c r="AN28" s="30"/>
      <c r="AO28" s="44"/>
      <c r="AP28" s="32" t="str">
        <f t="shared" si="5"/>
        <v/>
      </c>
      <c r="AQ28" s="130">
        <f t="shared" si="17"/>
        <v>0</v>
      </c>
      <c r="AR28" s="30"/>
      <c r="AS28" s="44"/>
      <c r="AT28" s="131">
        <f>+V28*2</f>
        <v>0</v>
      </c>
      <c r="AU28" s="30"/>
      <c r="AV28" s="92" t="str">
        <f t="shared" si="6"/>
        <v/>
      </c>
      <c r="AW28" s="131">
        <f>+AQ28/6</f>
        <v>0</v>
      </c>
      <c r="AX28" s="30"/>
      <c r="AY28" s="44"/>
      <c r="AZ28" s="131">
        <f>+AT28/6</f>
        <v>0</v>
      </c>
      <c r="BA28" s="30"/>
      <c r="BB28" s="92" t="str">
        <f t="shared" si="7"/>
        <v/>
      </c>
      <c r="BC28" s="129"/>
      <c r="BD28" s="30"/>
      <c r="BE28" s="44"/>
      <c r="BF28" s="32" t="str">
        <f t="shared" si="8"/>
        <v/>
      </c>
      <c r="BG28" s="130">
        <f>+AQ28+BC28</f>
        <v>0</v>
      </c>
      <c r="BH28" s="30"/>
      <c r="BI28" s="44"/>
      <c r="BJ28" s="129"/>
      <c r="BK28" s="30"/>
      <c r="BL28" s="44"/>
      <c r="BM28" s="32" t="str">
        <f t="shared" si="9"/>
        <v/>
      </c>
      <c r="BN28" s="130">
        <f>+BG28+BJ28</f>
        <v>0</v>
      </c>
      <c r="BO28" s="30"/>
      <c r="BP28" s="44"/>
      <c r="BQ28" s="129"/>
      <c r="BR28" s="30"/>
      <c r="BS28" s="44"/>
      <c r="BT28" s="32" t="str">
        <f t="shared" si="10"/>
        <v/>
      </c>
      <c r="BU28" s="130">
        <f>+BN28+BQ28</f>
        <v>0</v>
      </c>
      <c r="BV28" s="30"/>
      <c r="BW28" s="44"/>
      <c r="BX28" s="131">
        <f>+AZ28*9</f>
        <v>0</v>
      </c>
      <c r="BY28" s="30"/>
      <c r="BZ28" s="92" t="str">
        <f t="shared" si="11"/>
        <v/>
      </c>
      <c r="CA28" s="129"/>
      <c r="CB28" s="30"/>
      <c r="CC28" s="44"/>
      <c r="CD28" s="32" t="str">
        <f t="shared" si="12"/>
        <v/>
      </c>
      <c r="CF28" s="30"/>
      <c r="CG28" s="44"/>
      <c r="CH28" s="129"/>
      <c r="CI28" s="30"/>
      <c r="CJ28" s="44"/>
      <c r="CK28" s="32" t="str">
        <f t="shared" si="13"/>
        <v/>
      </c>
      <c r="CL28" s="130">
        <f>+CE28+CH28</f>
        <v>0</v>
      </c>
      <c r="CM28" s="30"/>
      <c r="CN28" s="44"/>
      <c r="CO28" s="129"/>
      <c r="CP28" s="30"/>
      <c r="CQ28" s="44"/>
      <c r="CR28" s="32" t="str">
        <f t="shared" si="14"/>
        <v/>
      </c>
      <c r="CS28" s="130">
        <f>+CL28+CO28</f>
        <v>0</v>
      </c>
      <c r="CT28" s="30"/>
      <c r="CU28" s="44"/>
      <c r="CV28" s="131">
        <f>+AZ28*12</f>
        <v>0</v>
      </c>
      <c r="CW28" s="30"/>
      <c r="CX28" s="92" t="str">
        <f t="shared" si="15"/>
        <v/>
      </c>
    </row>
    <row r="29" spans="1:102" s="6" customFormat="1" hidden="1" outlineLevel="1" x14ac:dyDescent="0.3">
      <c r="A29" s="37" t="s">
        <v>54</v>
      </c>
      <c r="B29" s="126">
        <f>SUM(B30:B31)</f>
        <v>0</v>
      </c>
      <c r="C29" s="38" t="str">
        <f>IF(AND(B15=0,B29&gt;=0), "",B29/B15)</f>
        <v/>
      </c>
      <c r="D29" s="43"/>
      <c r="E29" s="126">
        <f>SUM(E30:E31)</f>
        <v>0</v>
      </c>
      <c r="F29" s="38" t="str">
        <f>IF(AND(E15=0,E29&gt;=0), "",E29/E15)</f>
        <v/>
      </c>
      <c r="G29" s="43"/>
      <c r="H29" s="126">
        <f>SUM(H30:H31)</f>
        <v>0</v>
      </c>
      <c r="I29" s="38" t="str">
        <f>IF(AND(H15=0,H29&gt;=0), "",H29/H15)</f>
        <v/>
      </c>
      <c r="J29" s="43"/>
      <c r="K29" s="38" t="str">
        <f t="shared" si="0"/>
        <v/>
      </c>
      <c r="L29" s="127">
        <f>SUM(L30:L31)</f>
        <v>0</v>
      </c>
      <c r="M29" s="38" t="str">
        <f>IF(AND(L15=0,L29&gt;=0), "",L29/L15)</f>
        <v/>
      </c>
      <c r="N29" s="43"/>
      <c r="O29" s="126">
        <f>SUM(O30:O31)</f>
        <v>0</v>
      </c>
      <c r="P29" s="38" t="str">
        <f>IF(AND(O15=0,O29&gt;=0), "",O29/O15)</f>
        <v/>
      </c>
      <c r="Q29" s="43"/>
      <c r="R29" s="38" t="str">
        <f t="shared" si="1"/>
        <v/>
      </c>
      <c r="S29" s="127">
        <f>SUM(S30:S31)</f>
        <v>0</v>
      </c>
      <c r="T29" s="38" t="str">
        <f>IF(AND(S15=0,S29&gt;=0), "",S29/S15)</f>
        <v/>
      </c>
      <c r="U29" s="43"/>
      <c r="V29" s="128">
        <f>SUM(V30:V31)</f>
        <v>0</v>
      </c>
      <c r="W29" s="38" t="str">
        <f>IF(AND(V15=0,V29&gt;=0), "",V29/V15)</f>
        <v/>
      </c>
      <c r="X29" s="91" t="str">
        <f t="shared" si="2"/>
        <v/>
      </c>
      <c r="Y29" s="126">
        <f>SUM(Y30:Y31)</f>
        <v>0</v>
      </c>
      <c r="Z29" s="38" t="str">
        <f>IF(AND(Y15=0,Y29&gt;=0), "",Y29/Y15)</f>
        <v/>
      </c>
      <c r="AA29" s="43"/>
      <c r="AB29" s="38" t="str">
        <f t="shared" si="3"/>
        <v/>
      </c>
      <c r="AC29" s="127">
        <f>SUM(AC30:AC31)</f>
        <v>0</v>
      </c>
      <c r="AD29" s="38" t="str">
        <f>IF(AND(AC15=0,AC29&gt;=0), "",AC29/AC15)</f>
        <v/>
      </c>
      <c r="AE29" s="43"/>
      <c r="AF29" s="126">
        <f>SUM(AF30:AF31)</f>
        <v>0</v>
      </c>
      <c r="AG29" s="38" t="str">
        <f>IF(AND(AF15=0,AF29&gt;=0), "",AF29/AF15)</f>
        <v/>
      </c>
      <c r="AH29" s="43"/>
      <c r="AI29" s="38" t="str">
        <f t="shared" si="4"/>
        <v/>
      </c>
      <c r="AJ29" s="127">
        <f>SUM(AJ30:AJ31)</f>
        <v>0</v>
      </c>
      <c r="AK29" s="38" t="str">
        <f>IF(AND(AJ15=0,AJ29&gt;=0), "",AJ29/AJ15)</f>
        <v/>
      </c>
      <c r="AL29" s="43"/>
      <c r="AM29" s="126">
        <f>SUM(AM30:AM31)</f>
        <v>0</v>
      </c>
      <c r="AN29" s="38" t="str">
        <f>IF(AND(AM15=0,AM29&gt;=0), "",AM29/AM15)</f>
        <v/>
      </c>
      <c r="AO29" s="43"/>
      <c r="AP29" s="38" t="str">
        <f t="shared" si="5"/>
        <v/>
      </c>
      <c r="AQ29" s="127">
        <f>SUM(AQ30:AQ31)</f>
        <v>0</v>
      </c>
      <c r="AR29" s="38" t="str">
        <f>IF(AND(AQ15=0,AQ29&gt;=0), "",AQ29/AQ15)</f>
        <v/>
      </c>
      <c r="AS29" s="43"/>
      <c r="AT29" s="128">
        <f>SUM(AT30:AT31)</f>
        <v>0</v>
      </c>
      <c r="AU29" s="38" t="str">
        <f>IF(AND(AT15=0,AT29&gt;=0), "",AT29/AT15)</f>
        <v/>
      </c>
      <c r="AV29" s="91" t="str">
        <f t="shared" si="6"/>
        <v/>
      </c>
      <c r="AW29" s="128">
        <f>SUM(AW30:AW31)</f>
        <v>0</v>
      </c>
      <c r="AX29" s="38" t="str">
        <f>IF(AND(AW15=0,AW29&gt;=0), "",AW29/AW15)</f>
        <v/>
      </c>
      <c r="AY29" s="43"/>
      <c r="AZ29" s="128">
        <f>SUM(AZ30:AZ31)</f>
        <v>0</v>
      </c>
      <c r="BA29" s="38" t="str">
        <f>IF(AND(AZ15=0,AZ29&gt;=0), "",AZ29/AZ15)</f>
        <v/>
      </c>
      <c r="BB29" s="91" t="str">
        <f t="shared" si="7"/>
        <v/>
      </c>
      <c r="BC29" s="126">
        <f>SUM(BC30:BC31)</f>
        <v>0</v>
      </c>
      <c r="BD29" s="38" t="str">
        <f>IF(AND(BC15=0,BC29&gt;=0), "",BC29/BC15)</f>
        <v/>
      </c>
      <c r="BE29" s="43"/>
      <c r="BF29" s="38" t="str">
        <f t="shared" si="8"/>
        <v/>
      </c>
      <c r="BG29" s="127">
        <f>SUM(BG30:BG31)</f>
        <v>0</v>
      </c>
      <c r="BH29" s="38" t="str">
        <f>IF(AND(BG15=0,BG29&gt;=0), "",BG29/BG15)</f>
        <v/>
      </c>
      <c r="BI29" s="43"/>
      <c r="BJ29" s="126">
        <f>SUM(BJ30:BJ31)</f>
        <v>0</v>
      </c>
      <c r="BK29" s="38" t="str">
        <f>IF(AND(BJ15=0,BJ29&gt;=0), "",BJ29/BJ15)</f>
        <v/>
      </c>
      <c r="BL29" s="43"/>
      <c r="BM29" s="38" t="str">
        <f t="shared" si="9"/>
        <v/>
      </c>
      <c r="BN29" s="127">
        <f>SUM(BN30:BN31)</f>
        <v>0</v>
      </c>
      <c r="BO29" s="38" t="str">
        <f>IF(AND(BN15=0,BN29&gt;=0), "",BN29/BN15)</f>
        <v/>
      </c>
      <c r="BP29" s="43"/>
      <c r="BQ29" s="126">
        <f>SUM(BQ30:BQ31)</f>
        <v>0</v>
      </c>
      <c r="BR29" s="38" t="str">
        <f>IF(AND(BQ15=0,BQ29&gt;=0), "",BQ29/BQ15)</f>
        <v/>
      </c>
      <c r="BS29" s="43"/>
      <c r="BT29" s="38" t="str">
        <f t="shared" si="10"/>
        <v/>
      </c>
      <c r="BU29" s="127">
        <f>SUM(BU30:BU31)</f>
        <v>0</v>
      </c>
      <c r="BV29" s="38" t="str">
        <f>IF(AND(BU15=0,BU29&gt;=0), "",BU29/BU15)</f>
        <v/>
      </c>
      <c r="BW29" s="43"/>
      <c r="BX29" s="128">
        <f>SUM(BX30:BX31)</f>
        <v>0</v>
      </c>
      <c r="BY29" s="38" t="str">
        <f>IF(AND(BX15=0,BX29&gt;=0), "",BX29/BX15)</f>
        <v/>
      </c>
      <c r="BZ29" s="91" t="str">
        <f t="shared" si="11"/>
        <v/>
      </c>
      <c r="CA29" s="126">
        <f>SUM(CA30:CA31)</f>
        <v>0</v>
      </c>
      <c r="CB29" s="38" t="str">
        <f>IF(AND(CA15=0,CA29&gt;=0), "",CA29/CA15)</f>
        <v/>
      </c>
      <c r="CC29" s="43"/>
      <c r="CD29" s="38" t="str">
        <f t="shared" si="12"/>
        <v/>
      </c>
      <c r="CE29" s="127">
        <f>SUM(CE30:CE31)</f>
        <v>0</v>
      </c>
      <c r="CF29" s="38" t="str">
        <f>IF(AND(CE15=0,CE29&gt;=0), "",CE29/CE15)</f>
        <v/>
      </c>
      <c r="CG29" s="43"/>
      <c r="CH29" s="126">
        <f>SUM(CH30:CH31)</f>
        <v>0</v>
      </c>
      <c r="CI29" s="38" t="str">
        <f>IF(AND(CH15=0,CH29&gt;=0), "",CH29/CH15)</f>
        <v/>
      </c>
      <c r="CJ29" s="43"/>
      <c r="CK29" s="38" t="str">
        <f t="shared" si="13"/>
        <v/>
      </c>
      <c r="CL29" s="127">
        <f>SUM(CL30:CL31)</f>
        <v>0</v>
      </c>
      <c r="CM29" s="38" t="str">
        <f>IF(AND(CL15=0,CL29&gt;=0), "",CL29/CL15)</f>
        <v/>
      </c>
      <c r="CN29" s="43"/>
      <c r="CO29" s="126">
        <f>SUM(CO30:CO31)</f>
        <v>0</v>
      </c>
      <c r="CP29" s="38" t="str">
        <f>IF(AND(CO15=0,CO29&gt;=0), "",CO29/CO15)</f>
        <v/>
      </c>
      <c r="CQ29" s="43"/>
      <c r="CR29" s="38" t="str">
        <f t="shared" si="14"/>
        <v/>
      </c>
      <c r="CS29" s="127">
        <f>SUM(CS30:CS31)</f>
        <v>0</v>
      </c>
      <c r="CT29" s="38" t="str">
        <f>IF(AND(CS15=0,CS29&gt;=0), "",CS29/CS15)</f>
        <v/>
      </c>
      <c r="CU29" s="43"/>
      <c r="CV29" s="128">
        <f>SUM(CV30:CV31)</f>
        <v>0</v>
      </c>
      <c r="CW29" s="38" t="str">
        <f>IF(AND(CV15=0,CV29&gt;=0), "",CV29/CV15)</f>
        <v/>
      </c>
      <c r="CX29" s="91" t="str">
        <f t="shared" si="15"/>
        <v/>
      </c>
    </row>
    <row r="30" spans="1:102" hidden="1" outlineLevel="1" x14ac:dyDescent="0.3">
      <c r="A30" s="29" t="s">
        <v>55</v>
      </c>
      <c r="B30" s="129">
        <f>+'N EERR BARINAS'!B32</f>
        <v>0</v>
      </c>
      <c r="C30" s="30" t="str">
        <f>IF(AND(B15=0,B30&gt;=0), "",B30/B15)</f>
        <v/>
      </c>
      <c r="D30" s="44"/>
      <c r="E30" s="129">
        <f>+'N EERR BARINAS'!C32</f>
        <v>0</v>
      </c>
      <c r="F30" s="30" t="str">
        <f>IF(AND(E15=0,E30&gt;=0), "",E30/E15)</f>
        <v/>
      </c>
      <c r="G30" s="44"/>
      <c r="H30" s="129">
        <f>+'N EERR BARINAS'!D32</f>
        <v>0</v>
      </c>
      <c r="I30" s="30" t="str">
        <f>IF(AND(H15=0,H30&gt;=0), "",H30/H15)</f>
        <v/>
      </c>
      <c r="J30" s="44"/>
      <c r="K30" s="30" t="str">
        <f t="shared" si="0"/>
        <v/>
      </c>
      <c r="L30" s="130">
        <f>+E30+H30</f>
        <v>0</v>
      </c>
      <c r="M30" s="30" t="str">
        <f>IF(AND(L15=0,L30&gt;=0), "",L30/L15)</f>
        <v/>
      </c>
      <c r="N30" s="44"/>
      <c r="O30" s="129">
        <f>+'N EERR BARINAS'!E32</f>
        <v>0</v>
      </c>
      <c r="P30" s="30" t="str">
        <f>IF(AND(O15=0,O30&gt;=0), "",O30/O15)</f>
        <v/>
      </c>
      <c r="Q30" s="44"/>
      <c r="R30" s="30" t="str">
        <f t="shared" si="1"/>
        <v/>
      </c>
      <c r="S30" s="130">
        <f>+L30+O30</f>
        <v>0</v>
      </c>
      <c r="T30" s="30" t="str">
        <f>IF(AND(S15=0,S30&gt;=0), "",S30/S15)</f>
        <v/>
      </c>
      <c r="U30" s="44"/>
      <c r="V30" s="131"/>
      <c r="W30" s="30" t="str">
        <f>IF(AND(V15=0,V30&gt;=0), "",V30/V15)</f>
        <v/>
      </c>
      <c r="X30" s="47" t="str">
        <f t="shared" si="2"/>
        <v/>
      </c>
      <c r="Y30" s="129">
        <f>+'N EERR BARINAS'!F32</f>
        <v>0</v>
      </c>
      <c r="Z30" s="30" t="str">
        <f>IF(AND(Y15=0,Y30&gt;=0), "",Y30/Y15)</f>
        <v/>
      </c>
      <c r="AA30" s="44"/>
      <c r="AB30" s="30" t="str">
        <f t="shared" si="3"/>
        <v/>
      </c>
      <c r="AC30" s="130">
        <f>+S30+Y30</f>
        <v>0</v>
      </c>
      <c r="AD30" s="30" t="str">
        <f>IF(AND(AC15=0,AC30&gt;=0), "",AC30/AC15)</f>
        <v/>
      </c>
      <c r="AE30" s="44"/>
      <c r="AF30" s="129">
        <f>+'N EERR BARINAS'!G32</f>
        <v>0</v>
      </c>
      <c r="AG30" s="30" t="str">
        <f>IF(AND(AF15=0,AF30&gt;=0), "",AF30/AF15)</f>
        <v/>
      </c>
      <c r="AH30" s="44"/>
      <c r="AI30" s="30" t="str">
        <f t="shared" si="4"/>
        <v/>
      </c>
      <c r="AJ30" s="130">
        <f t="shared" si="16"/>
        <v>0</v>
      </c>
      <c r="AK30" s="30" t="str">
        <f>IF(AND(AJ15=0,AJ30&gt;=0), "",AJ30/AJ15)</f>
        <v/>
      </c>
      <c r="AL30" s="44"/>
      <c r="AM30" s="129">
        <f>+'N EERR BARINAS'!H32</f>
        <v>0</v>
      </c>
      <c r="AN30" s="30" t="str">
        <f>IF(AND(AM15=0,AM30&gt;=0), "",AM30/AM15)</f>
        <v/>
      </c>
      <c r="AO30" s="44"/>
      <c r="AP30" s="30" t="str">
        <f t="shared" si="5"/>
        <v/>
      </c>
      <c r="AQ30" s="130">
        <f t="shared" si="17"/>
        <v>0</v>
      </c>
      <c r="AR30" s="30" t="str">
        <f>IF(AND(AQ15=0,AQ30&gt;=0), "",AQ30/AQ15)</f>
        <v/>
      </c>
      <c r="AS30" s="44"/>
      <c r="AT30" s="131">
        <f>+V30*2</f>
        <v>0</v>
      </c>
      <c r="AU30" s="30" t="str">
        <f>IF(AND(AT15=0,AT30&gt;=0), "",AT30/AT15)</f>
        <v/>
      </c>
      <c r="AV30" s="47" t="str">
        <f t="shared" si="6"/>
        <v/>
      </c>
      <c r="AW30" s="131">
        <f>+AQ30/6</f>
        <v>0</v>
      </c>
      <c r="AX30" s="30" t="str">
        <f>IF(AND(AW15=0,AW30&gt;=0), "",AW30/AW15)</f>
        <v/>
      </c>
      <c r="AY30" s="44"/>
      <c r="AZ30" s="131">
        <f>+AT30/6</f>
        <v>0</v>
      </c>
      <c r="BA30" s="30" t="str">
        <f>IF(AND(AZ15=0,AZ30&gt;=0), "",AZ30/AZ15)</f>
        <v/>
      </c>
      <c r="BB30" s="47" t="str">
        <f t="shared" si="7"/>
        <v/>
      </c>
      <c r="BC30" s="129">
        <f>+'N EERR BARINAS'!I32</f>
        <v>0</v>
      </c>
      <c r="BD30" s="30" t="str">
        <f>IF(AND(BC15=0,BC30&gt;=0), "",BC30/BC15)</f>
        <v/>
      </c>
      <c r="BE30" s="44"/>
      <c r="BF30" s="30" t="str">
        <f t="shared" si="8"/>
        <v/>
      </c>
      <c r="BG30" s="130">
        <f>+AQ30+BC30</f>
        <v>0</v>
      </c>
      <c r="BH30" s="30" t="str">
        <f>IF(AND(BG15=0,BG30&gt;=0), "",BG30/BG15)</f>
        <v/>
      </c>
      <c r="BI30" s="44"/>
      <c r="BJ30" s="129">
        <f>+'N EERR BARINAS'!J32</f>
        <v>0</v>
      </c>
      <c r="BK30" s="30" t="str">
        <f>IF(AND(BJ15=0,BJ30&gt;=0), "",BJ30/BJ15)</f>
        <v/>
      </c>
      <c r="BL30" s="44"/>
      <c r="BM30" s="30" t="str">
        <f t="shared" si="9"/>
        <v/>
      </c>
      <c r="BN30" s="130">
        <f>+BG30+BJ30</f>
        <v>0</v>
      </c>
      <c r="BO30" s="30" t="str">
        <f>IF(AND(BN15=0,BN30&gt;=0), "",BN30/BN15)</f>
        <v/>
      </c>
      <c r="BP30" s="44"/>
      <c r="BQ30" s="129">
        <f>+'N EERR BARINAS'!K32</f>
        <v>0</v>
      </c>
      <c r="BR30" s="30" t="str">
        <f>IF(AND(BQ15=0,BQ30&gt;=0), "",BQ30/BQ15)</f>
        <v/>
      </c>
      <c r="BS30" s="44"/>
      <c r="BT30" s="30" t="str">
        <f t="shared" si="10"/>
        <v/>
      </c>
      <c r="BU30" s="130">
        <f>+BN30+BQ30</f>
        <v>0</v>
      </c>
      <c r="BV30" s="30" t="str">
        <f>IF(AND(BU15=0,BU30&gt;=0), "",BU30/BU15)</f>
        <v/>
      </c>
      <c r="BW30" s="44"/>
      <c r="BX30" s="131">
        <f>+AZ30*9</f>
        <v>0</v>
      </c>
      <c r="BY30" s="30" t="str">
        <f>IF(AND(BX15=0,BX30&gt;=0), "",BX30/BX15)</f>
        <v/>
      </c>
      <c r="BZ30" s="47" t="str">
        <f t="shared" si="11"/>
        <v/>
      </c>
      <c r="CA30" s="129">
        <f>+'N EERR BARINAS'!L32</f>
        <v>0</v>
      </c>
      <c r="CB30" s="30" t="str">
        <f>IF(AND(CA15=0,CA30&gt;=0), "",CA30/CA15)</f>
        <v/>
      </c>
      <c r="CC30" s="44"/>
      <c r="CD30" s="30" t="str">
        <f t="shared" si="12"/>
        <v/>
      </c>
      <c r="CE30" s="130">
        <f>+BU30+CA30</f>
        <v>0</v>
      </c>
      <c r="CF30" s="30" t="str">
        <f>IF(AND(CE15=0,CE30&gt;=0), "",CE30/CE15)</f>
        <v/>
      </c>
      <c r="CG30" s="44"/>
      <c r="CH30" s="129">
        <f>+'N EERR BARINAS'!M32</f>
        <v>0</v>
      </c>
      <c r="CI30" s="30" t="str">
        <f>IF(AND(CH15=0,CH30&gt;=0), "",CH30/CH15)</f>
        <v/>
      </c>
      <c r="CJ30" s="44"/>
      <c r="CK30" s="30" t="str">
        <f t="shared" si="13"/>
        <v/>
      </c>
      <c r="CL30" s="130">
        <f>+CE30+CH30</f>
        <v>0</v>
      </c>
      <c r="CM30" s="30" t="str">
        <f>IF(AND(CL15=0,CL30&gt;=0), "",CL30/CL15)</f>
        <v/>
      </c>
      <c r="CN30" s="44"/>
      <c r="CO30" s="129">
        <f>+'N EERR BARINAS'!N32</f>
        <v>0</v>
      </c>
      <c r="CP30" s="30" t="str">
        <f>IF(AND(CO15=0,CO30&gt;=0), "",CO30/CO15)</f>
        <v/>
      </c>
      <c r="CQ30" s="44"/>
      <c r="CR30" s="30" t="str">
        <f t="shared" si="14"/>
        <v/>
      </c>
      <c r="CS30" s="130">
        <f>+CL30+CO30</f>
        <v>0</v>
      </c>
      <c r="CT30" s="30" t="str">
        <f>IF(AND(CS15=0,CS30&gt;=0), "",CS30/CS15)</f>
        <v/>
      </c>
      <c r="CU30" s="44"/>
      <c r="CV30" s="131">
        <f>+AZ30*12</f>
        <v>0</v>
      </c>
      <c r="CW30" s="30" t="str">
        <f>IF(AND(CV15=0,CV30&gt;=0), "",CV30/CV15)</f>
        <v/>
      </c>
      <c r="CX30" s="47" t="str">
        <f t="shared" si="15"/>
        <v/>
      </c>
    </row>
    <row r="31" spans="1:102" s="3" customFormat="1" hidden="1" outlineLevel="1" x14ac:dyDescent="0.3">
      <c r="A31" s="29"/>
      <c r="B31" s="132"/>
      <c r="C31" s="30"/>
      <c r="D31" s="44"/>
      <c r="E31" s="132"/>
      <c r="F31" s="30"/>
      <c r="G31" s="44"/>
      <c r="H31" s="132"/>
      <c r="I31" s="30"/>
      <c r="J31" s="44"/>
      <c r="K31" s="15" t="str">
        <f t="shared" si="0"/>
        <v/>
      </c>
      <c r="L31" s="118"/>
      <c r="M31" s="30"/>
      <c r="N31" s="44"/>
      <c r="O31" s="132"/>
      <c r="P31" s="30"/>
      <c r="Q31" s="44"/>
      <c r="R31" s="15" t="str">
        <f t="shared" si="1"/>
        <v/>
      </c>
      <c r="S31" s="118"/>
      <c r="T31" s="30"/>
      <c r="U31" s="44"/>
      <c r="V31" s="133"/>
      <c r="W31" s="30"/>
      <c r="X31" s="46" t="str">
        <f t="shared" si="2"/>
        <v/>
      </c>
      <c r="Y31" s="132"/>
      <c r="Z31" s="30"/>
      <c r="AA31" s="44"/>
      <c r="AB31" s="15" t="str">
        <f t="shared" si="3"/>
        <v/>
      </c>
      <c r="AC31" s="118"/>
      <c r="AD31" s="30"/>
      <c r="AE31" s="44"/>
      <c r="AF31" s="132"/>
      <c r="AG31" s="30"/>
      <c r="AH31" s="44"/>
      <c r="AI31" s="15" t="str">
        <f t="shared" si="4"/>
        <v/>
      </c>
      <c r="AJ31" s="118">
        <f t="shared" si="16"/>
        <v>0</v>
      </c>
      <c r="AK31" s="30"/>
      <c r="AL31" s="44"/>
      <c r="AM31" s="132"/>
      <c r="AN31" s="30"/>
      <c r="AO31" s="44"/>
      <c r="AP31" s="15" t="str">
        <f t="shared" si="5"/>
        <v/>
      </c>
      <c r="AQ31" s="118">
        <f t="shared" si="17"/>
        <v>0</v>
      </c>
      <c r="AR31" s="30"/>
      <c r="AS31" s="44"/>
      <c r="AT31" s="131">
        <f>+V31*2</f>
        <v>0</v>
      </c>
      <c r="AU31" s="30"/>
      <c r="AV31" s="46" t="str">
        <f t="shared" si="6"/>
        <v/>
      </c>
      <c r="AW31" s="131">
        <f>+AQ31/6</f>
        <v>0</v>
      </c>
      <c r="AX31" s="30"/>
      <c r="AY31" s="44"/>
      <c r="AZ31" s="131">
        <f>+AT31/6</f>
        <v>0</v>
      </c>
      <c r="BA31" s="30"/>
      <c r="BB31" s="46" t="str">
        <f t="shared" si="7"/>
        <v/>
      </c>
      <c r="BC31" s="132"/>
      <c r="BD31" s="30"/>
      <c r="BE31" s="44"/>
      <c r="BF31" s="15" t="str">
        <f t="shared" si="8"/>
        <v/>
      </c>
      <c r="BG31" s="130">
        <f>+AQ31+BC31</f>
        <v>0</v>
      </c>
      <c r="BH31" s="30"/>
      <c r="BI31" s="44"/>
      <c r="BJ31" s="132"/>
      <c r="BK31" s="30"/>
      <c r="BL31" s="44"/>
      <c r="BM31" s="15" t="str">
        <f t="shared" si="9"/>
        <v/>
      </c>
      <c r="BN31" s="118">
        <f>+BG31+BJ31</f>
        <v>0</v>
      </c>
      <c r="BO31" s="30"/>
      <c r="BP31" s="44"/>
      <c r="BQ31" s="132"/>
      <c r="BR31" s="30"/>
      <c r="BS31" s="44"/>
      <c r="BT31" s="15" t="str">
        <f t="shared" si="10"/>
        <v/>
      </c>
      <c r="BU31" s="118">
        <f>+BN31+BQ31</f>
        <v>0</v>
      </c>
      <c r="BV31" s="30"/>
      <c r="BW31" s="44"/>
      <c r="BX31" s="131">
        <f>+AZ31*9</f>
        <v>0</v>
      </c>
      <c r="BY31" s="30"/>
      <c r="BZ31" s="46" t="str">
        <f t="shared" si="11"/>
        <v/>
      </c>
      <c r="CA31" s="132"/>
      <c r="CB31" s="30"/>
      <c r="CC31" s="44"/>
      <c r="CD31" s="15" t="str">
        <f t="shared" si="12"/>
        <v/>
      </c>
      <c r="CE31" s="118"/>
      <c r="CF31" s="30"/>
      <c r="CG31" s="44"/>
      <c r="CH31" s="132"/>
      <c r="CI31" s="30"/>
      <c r="CJ31" s="44"/>
      <c r="CK31" s="15" t="str">
        <f t="shared" si="13"/>
        <v/>
      </c>
      <c r="CL31" s="118">
        <f>+CE31+CH31</f>
        <v>0</v>
      </c>
      <c r="CM31" s="30"/>
      <c r="CN31" s="44"/>
      <c r="CO31" s="132"/>
      <c r="CP31" s="30"/>
      <c r="CQ31" s="44"/>
      <c r="CR31" s="15" t="str">
        <f t="shared" si="14"/>
        <v/>
      </c>
      <c r="CS31" s="118">
        <f>+CL31+CO31</f>
        <v>0</v>
      </c>
      <c r="CT31" s="30"/>
      <c r="CU31" s="44"/>
      <c r="CV31" s="131">
        <f>+AZ31*12</f>
        <v>0</v>
      </c>
      <c r="CW31" s="30"/>
      <c r="CX31" s="46" t="str">
        <f t="shared" si="15"/>
        <v/>
      </c>
    </row>
    <row r="32" spans="1:102" s="6" customFormat="1" ht="14.4" customHeight="1" collapsed="1" x14ac:dyDescent="0.3">
      <c r="A32" s="2"/>
      <c r="B32" s="134"/>
      <c r="C32" s="5"/>
      <c r="D32" s="45"/>
      <c r="E32" s="134"/>
      <c r="F32" s="5"/>
      <c r="G32" s="45"/>
      <c r="H32" s="134"/>
      <c r="I32" s="5"/>
      <c r="J32" s="45"/>
      <c r="K32" s="33" t="str">
        <f t="shared" si="0"/>
        <v/>
      </c>
      <c r="L32" s="135"/>
      <c r="M32" s="5"/>
      <c r="N32" s="45"/>
      <c r="O32" s="134"/>
      <c r="P32" s="5"/>
      <c r="Q32" s="45"/>
      <c r="R32" s="33"/>
      <c r="S32" s="135"/>
      <c r="T32" s="5"/>
      <c r="U32" s="45"/>
      <c r="V32" s="136"/>
      <c r="W32" s="5"/>
      <c r="X32" s="93" t="str">
        <f t="shared" si="2"/>
        <v/>
      </c>
      <c r="Y32" s="134"/>
      <c r="Z32" s="5"/>
      <c r="AA32" s="45"/>
      <c r="AB32" s="33" t="str">
        <f t="shared" si="3"/>
        <v/>
      </c>
      <c r="AC32" s="135"/>
      <c r="AD32" s="5"/>
      <c r="AE32" s="45"/>
      <c r="AF32" s="134"/>
      <c r="AG32" s="5"/>
      <c r="AH32" s="45"/>
      <c r="AI32" s="33" t="str">
        <f t="shared" si="4"/>
        <v/>
      </c>
      <c r="AJ32" s="135">
        <f t="shared" si="16"/>
        <v>0</v>
      </c>
      <c r="AK32" s="5"/>
      <c r="AL32" s="45"/>
      <c r="AM32" s="134"/>
      <c r="AN32" s="5"/>
      <c r="AO32" s="45"/>
      <c r="AP32" s="33" t="str">
        <f t="shared" si="5"/>
        <v/>
      </c>
      <c r="AQ32" s="135">
        <f t="shared" si="17"/>
        <v>0</v>
      </c>
      <c r="AR32" s="5"/>
      <c r="AS32" s="45"/>
      <c r="AT32" s="136"/>
      <c r="AU32" s="5"/>
      <c r="AV32" s="93" t="str">
        <f t="shared" si="6"/>
        <v/>
      </c>
      <c r="AW32" s="136"/>
      <c r="AX32" s="5"/>
      <c r="AY32" s="45"/>
      <c r="AZ32" s="136"/>
      <c r="BA32" s="5"/>
      <c r="BB32" s="93" t="str">
        <f t="shared" si="7"/>
        <v/>
      </c>
      <c r="BC32" s="134"/>
      <c r="BD32" s="5"/>
      <c r="BE32" s="45"/>
      <c r="BF32" s="33" t="str">
        <f t="shared" si="8"/>
        <v/>
      </c>
      <c r="BG32" s="135">
        <f>+AZ32+BC32</f>
        <v>0</v>
      </c>
      <c r="BH32" s="5"/>
      <c r="BI32" s="45"/>
      <c r="BJ32" s="134"/>
      <c r="BK32" s="5"/>
      <c r="BL32" s="45"/>
      <c r="BM32" s="33" t="str">
        <f t="shared" si="9"/>
        <v/>
      </c>
      <c r="BN32" s="135">
        <f>+BG32+BJ32</f>
        <v>0</v>
      </c>
      <c r="BO32" s="5"/>
      <c r="BP32" s="45"/>
      <c r="BQ32" s="134"/>
      <c r="BR32" s="5"/>
      <c r="BS32" s="45"/>
      <c r="BT32" s="33" t="str">
        <f t="shared" si="10"/>
        <v/>
      </c>
      <c r="BU32" s="135">
        <f>+BN32+BQ32</f>
        <v>0</v>
      </c>
      <c r="BV32" s="5"/>
      <c r="BW32" s="45"/>
      <c r="BX32" s="136"/>
      <c r="BY32" s="5"/>
      <c r="BZ32" s="93" t="str">
        <f t="shared" si="11"/>
        <v/>
      </c>
      <c r="CA32" s="134"/>
      <c r="CB32" s="5"/>
      <c r="CC32" s="45"/>
      <c r="CD32" s="33" t="str">
        <f t="shared" si="12"/>
        <v/>
      </c>
      <c r="CE32" s="135"/>
      <c r="CF32" s="5"/>
      <c r="CG32" s="45"/>
      <c r="CH32" s="134"/>
      <c r="CI32" s="5"/>
      <c r="CJ32" s="45"/>
      <c r="CK32" s="33" t="str">
        <f t="shared" si="13"/>
        <v/>
      </c>
      <c r="CL32" s="135">
        <f>+CE32+CH32</f>
        <v>0</v>
      </c>
      <c r="CM32" s="5"/>
      <c r="CN32" s="45"/>
      <c r="CO32" s="134"/>
      <c r="CP32" s="5"/>
      <c r="CQ32" s="45"/>
      <c r="CR32" s="33" t="str">
        <f t="shared" si="14"/>
        <v/>
      </c>
      <c r="CS32" s="135">
        <f>+CL32+CO32</f>
        <v>0</v>
      </c>
      <c r="CT32" s="5"/>
      <c r="CU32" s="45"/>
      <c r="CV32" s="136"/>
      <c r="CW32" s="5"/>
      <c r="CX32" s="93" t="str">
        <f t="shared" si="15"/>
        <v/>
      </c>
    </row>
    <row r="33" spans="1:102" s="34" customFormat="1" ht="15.6" x14ac:dyDescent="0.3">
      <c r="A33" s="148" t="s">
        <v>58</v>
      </c>
      <c r="B33" s="149">
        <f>+B5+B18-B23</f>
        <v>0</v>
      </c>
      <c r="C33" s="150" t="str">
        <f>IF(AND((B5+B18)=0,B33&lt;=0), "",B33/(B5+B18))</f>
        <v/>
      </c>
      <c r="D33" s="151"/>
      <c r="E33" s="149">
        <f>+E5+E18-E23</f>
        <v>6004.8705051090028</v>
      </c>
      <c r="F33" s="150">
        <f>IF(AND((E5+E18)=0,E33&lt;=0), "",E33/(E5+E18))</f>
        <v>0.43736768771277224</v>
      </c>
      <c r="G33" s="151"/>
      <c r="H33" s="149">
        <f>+H5+H18-H23</f>
        <v>10145.479964792901</v>
      </c>
      <c r="I33" s="150">
        <f>IF(AND((H5+H18)=0,H33&lt;=0), "",H33/(H5+H18))</f>
        <v>0.44570596046891209</v>
      </c>
      <c r="J33" s="151"/>
      <c r="K33" s="150">
        <f t="shared" si="0"/>
        <v>0.68954184043786249</v>
      </c>
      <c r="L33" s="152">
        <f>+L5+L18-L23</f>
        <v>16150.350469901907</v>
      </c>
      <c r="M33" s="150">
        <f>IF(AND((L5+L18)=0,L33&lt;=0), "",L33/(L5+L18))</f>
        <v>0.44256883473023939</v>
      </c>
      <c r="N33" s="151"/>
      <c r="O33" s="149">
        <f>+O5+O18-O23</f>
        <v>11662.957162413541</v>
      </c>
      <c r="P33" s="150">
        <f>IF(AND((O5+O18)=0,O33&lt;=0), "",O33/(O5+O18))</f>
        <v>0.44256931769942992</v>
      </c>
      <c r="Q33" s="151"/>
      <c r="R33" s="150">
        <f>IF(AND(H33=0,O33&gt;0),100%,IF(AND(H33&lt;0,O33=0),(H33-O33)/H33,IF(AND(H33&gt;0,O33&gt;0),(O33-H33)/H33,IF(AND(H33=0,O33=0),"",(O33-H33)/H33))))</f>
        <v>0.149571750462928</v>
      </c>
      <c r="S33" s="152">
        <f>+S5+S18-S23</f>
        <v>27813.307632315446</v>
      </c>
      <c r="T33" s="150">
        <f>IF(AND((S5+S18)=0,S33&lt;=0), "",S33/(S5+S18))</f>
        <v>0.44256903725363156</v>
      </c>
      <c r="U33" s="151"/>
      <c r="V33" s="153">
        <f>+V5+V18-V23</f>
        <v>0</v>
      </c>
      <c r="W33" s="150" t="str">
        <f>IF(AND((V5+V18)=0,V33&lt;=0), "",V33/(V5+V18))</f>
        <v/>
      </c>
      <c r="X33" s="151">
        <f t="shared" si="2"/>
        <v>1</v>
      </c>
      <c r="Y33" s="149">
        <f>+Y5+Y18-Y23</f>
        <v>11268.518448544928</v>
      </c>
      <c r="Z33" s="150">
        <f>IF(AND((Y5+Y18)=0,Y33&lt;=0), "",Y33/(Y5+Y18))</f>
        <v>0.45536435370264577</v>
      </c>
      <c r="AA33" s="151"/>
      <c r="AB33" s="150">
        <f t="shared" si="3"/>
        <v>-3.3819785872126709E-2</v>
      </c>
      <c r="AC33" s="152">
        <f>+AC5+AC18-AC23</f>
        <v>39081.826080860374</v>
      </c>
      <c r="AD33" s="150">
        <f>IF(AND((AC5+AC18)=0,AC33&lt;=0), "",AC33/(AC5+AC18))</f>
        <v>0.44618395081882656</v>
      </c>
      <c r="AE33" s="151"/>
      <c r="AF33" s="149">
        <f>+AF5+AF18-AF23</f>
        <v>12816.17729332039</v>
      </c>
      <c r="AG33" s="150">
        <f>IF(AND((AF5+AF18)=0,AF33&lt;=0), "",AF33/(AF5+AF18))</f>
        <v>0.40828012157772681</v>
      </c>
      <c r="AH33" s="151"/>
      <c r="AI33" s="150">
        <f t="shared" si="4"/>
        <v>0.1373435959520754</v>
      </c>
      <c r="AJ33" s="152">
        <f>+AJ5+AJ18-AJ23</f>
        <v>51898.003374180757</v>
      </c>
      <c r="AK33" s="150">
        <f>IF(AND((AJ5+AJ18)=0,AJ33&lt;=0), "",AJ33/(AJ5+AJ18))</f>
        <v>0.43618389702047572</v>
      </c>
      <c r="AL33" s="151"/>
      <c r="AM33" s="149">
        <f>+AM5+AM18-AM23</f>
        <v>12688.288759304</v>
      </c>
      <c r="AN33" s="150">
        <f>IF(AND((AM5+AM18)=0,AM33&lt;=0), "",AM33/(AM5+AM18))</f>
        <v>0.46260014631839314</v>
      </c>
      <c r="AO33" s="151"/>
      <c r="AP33" s="150">
        <f t="shared" si="5"/>
        <v>-9.9786801547325898E-3</v>
      </c>
      <c r="AQ33" s="152">
        <f>+AQ5+AQ18-AQ23</f>
        <v>64586.292133484763</v>
      </c>
      <c r="AR33" s="150">
        <f>IF(AND((AQ5+AQ18)=0,AQ33&lt;=0), "",AQ33/(AQ5+AQ18))</f>
        <v>0.44113266747550145</v>
      </c>
      <c r="AS33" s="151"/>
      <c r="AT33" s="153">
        <f>+AT5+AT18-AT23</f>
        <v>0</v>
      </c>
      <c r="AU33" s="150" t="str">
        <f>IF(AND((AT5+AT18)=0,AT33&lt;=0), "",AT33/(AT5+AT18))</f>
        <v/>
      </c>
      <c r="AV33" s="151">
        <f t="shared" si="6"/>
        <v>1</v>
      </c>
      <c r="AW33" s="153">
        <f>+AW5+AW18-AW23</f>
        <v>10764.382022247459</v>
      </c>
      <c r="AX33" s="150">
        <f>IF(AND((AW5+AW18)=0,AW33&lt;=0), "",AW33/(AW5+AW18))</f>
        <v>0.44113266747550145</v>
      </c>
      <c r="AY33" s="151"/>
      <c r="AZ33" s="153">
        <f>+AZ5+AZ18-AZ23</f>
        <v>0</v>
      </c>
      <c r="BA33" s="150" t="str">
        <f>IF(AND((AZ5+AZ18)=0,AZ33&lt;=0), "",AZ33/(AZ5+AZ18))</f>
        <v/>
      </c>
      <c r="BB33" s="151">
        <f t="shared" si="7"/>
        <v>1</v>
      </c>
      <c r="BC33" s="149">
        <f>+BC5+BC18-BC23</f>
        <v>0</v>
      </c>
      <c r="BD33" s="150" t="str">
        <f>IF(AND((BC5+BC18)=0,BC33&lt;=0), "",BC33/(BC5+BC18))</f>
        <v/>
      </c>
      <c r="BE33" s="151"/>
      <c r="BF33" s="150">
        <f t="shared" si="8"/>
        <v>-1</v>
      </c>
      <c r="BG33" s="152">
        <f>+BG5+BG18-BG23</f>
        <v>64586.292133484763</v>
      </c>
      <c r="BH33" s="150">
        <f>IF(AND((BG5+BG18)=0,BG33&lt;=0), "",BG33/(BG5+BG18))</f>
        <v>0.44113266747550145</v>
      </c>
      <c r="BI33" s="151"/>
      <c r="BJ33" s="149">
        <f>+BJ5+BJ18-BJ23</f>
        <v>0</v>
      </c>
      <c r="BK33" s="150" t="str">
        <f>IF(AND((BJ5+BJ18)=0,BJ33&lt;=0), "",BJ33/(BJ5+BJ18))</f>
        <v/>
      </c>
      <c r="BL33" s="151"/>
      <c r="BM33" s="150" t="str">
        <f t="shared" si="9"/>
        <v/>
      </c>
      <c r="BN33" s="152">
        <f>+BN5+BN18-BN23</f>
        <v>64586.292133484763</v>
      </c>
      <c r="BO33" s="150">
        <f>IF(AND((BN5+BN18)=0,BN33&lt;=0), "",BN33/(BN5+BN18))</f>
        <v>0.44113266747550145</v>
      </c>
      <c r="BP33" s="151"/>
      <c r="BQ33" s="149">
        <f>+BQ5+BQ18-BQ23</f>
        <v>0</v>
      </c>
      <c r="BR33" s="150" t="str">
        <f>IF(AND((BQ5+BQ18)=0,BQ33&lt;=0), "",BQ33/(BQ5+BQ18))</f>
        <v/>
      </c>
      <c r="BS33" s="151"/>
      <c r="BT33" s="150" t="str">
        <f t="shared" si="10"/>
        <v/>
      </c>
      <c r="BU33" s="152">
        <f>+BU5+BU18-BU23</f>
        <v>64586.292133484763</v>
      </c>
      <c r="BV33" s="150">
        <f>IF(AND((BU5+BU18)=0,BU33&lt;=0), "",BU33/(BU5+BU18))</f>
        <v>0.44113266747550145</v>
      </c>
      <c r="BW33" s="151"/>
      <c r="BX33" s="153">
        <f>+BX5+BX18-BX23</f>
        <v>0</v>
      </c>
      <c r="BY33" s="150" t="str">
        <f>IF(AND((BX5+BX18)=0,BX33&lt;=0), "",BX33/(BX5+BX18))</f>
        <v/>
      </c>
      <c r="BZ33" s="151">
        <f t="shared" si="11"/>
        <v>1</v>
      </c>
      <c r="CA33" s="149">
        <f>+CA5+CA18-CA23</f>
        <v>0</v>
      </c>
      <c r="CB33" s="150" t="str">
        <f>IF(AND((CA5+CA18)=0,CA33&lt;=0), "",CA33/(CA5+CA18))</f>
        <v/>
      </c>
      <c r="CC33" s="151"/>
      <c r="CD33" s="150" t="str">
        <f t="shared" si="12"/>
        <v/>
      </c>
      <c r="CE33" s="152">
        <f>+CE5+CE18-CE23</f>
        <v>64586.292133484763</v>
      </c>
      <c r="CF33" s="150">
        <f>IF(AND((CE5+CE18)=0,CE33&lt;=0), "",CE33/(CE5+CE18))</f>
        <v>0.44113266747550145</v>
      </c>
      <c r="CG33" s="151"/>
      <c r="CH33" s="149">
        <f>+CH5+CH18-CH23</f>
        <v>0</v>
      </c>
      <c r="CI33" s="150" t="str">
        <f>IF(AND((CH5+CH18)=0,CH33&lt;=0), "",CH33/(CH5+CH18))</f>
        <v/>
      </c>
      <c r="CJ33" s="151"/>
      <c r="CK33" s="150" t="str">
        <f t="shared" si="13"/>
        <v/>
      </c>
      <c r="CL33" s="152">
        <f>+CL5+CL18-CL23</f>
        <v>64586.292133484763</v>
      </c>
      <c r="CM33" s="150">
        <f>IF(AND((CL5+CL18)=0,CL33&lt;=0), "",CL33/(CL5+CL18))</f>
        <v>0.44113266747550145</v>
      </c>
      <c r="CN33" s="151"/>
      <c r="CO33" s="149">
        <f>+CO5+CO18-CO23</f>
        <v>0</v>
      </c>
      <c r="CP33" s="150" t="str">
        <f>IF(AND((CO5+CO18)=0,CO33&lt;=0), "",CO33/(CO5+CO18))</f>
        <v/>
      </c>
      <c r="CQ33" s="151"/>
      <c r="CR33" s="150" t="str">
        <f t="shared" si="14"/>
        <v/>
      </c>
      <c r="CS33" s="152">
        <f>+CS5+CS18-CS23</f>
        <v>64586.292133484763</v>
      </c>
      <c r="CT33" s="150">
        <f>IF(AND((CS5+CS18)=0,CS33&lt;=0), "",CS33/(CS5+CS18))</f>
        <v>0.44113266747550145</v>
      </c>
      <c r="CU33" s="151"/>
      <c r="CV33" s="153">
        <f>+CV5+CV18-CV23</f>
        <v>0</v>
      </c>
      <c r="CW33" s="150" t="str">
        <f>IF(AND((CV5+CV18)=0,CV33&lt;=0), "",CV33/(CV5+CV18))</f>
        <v/>
      </c>
      <c r="CX33" s="151">
        <f t="shared" si="15"/>
        <v>1</v>
      </c>
    </row>
    <row r="34" spans="1:102" s="34" customFormat="1" ht="15.6" x14ac:dyDescent="0.3">
      <c r="A34" s="148" t="s">
        <v>56</v>
      </c>
      <c r="B34" s="149">
        <f>+B10-B26</f>
        <v>0</v>
      </c>
      <c r="C34" s="150" t="str">
        <f>IF(AND(B10=0,B34&lt;=0), "",B34/B10)</f>
        <v/>
      </c>
      <c r="D34" s="151"/>
      <c r="E34" s="149">
        <f>+E10-E26</f>
        <v>0</v>
      </c>
      <c r="F34" s="150" t="str">
        <f>IF(AND(E10=0,E34&lt;=0), "",E34/E10)</f>
        <v/>
      </c>
      <c r="G34" s="151"/>
      <c r="H34" s="149">
        <f>+H10-H26</f>
        <v>0</v>
      </c>
      <c r="I34" s="150" t="str">
        <f>IF(AND(H10=0,H34&lt;=0), "",H34/H10)</f>
        <v/>
      </c>
      <c r="J34" s="151"/>
      <c r="K34" s="150" t="str">
        <f t="shared" si="0"/>
        <v/>
      </c>
      <c r="L34" s="152">
        <f>+L10-L26</f>
        <v>0</v>
      </c>
      <c r="M34" s="150" t="str">
        <f>IF(AND(L10=0,L34&lt;=0), "",L34/L10)</f>
        <v/>
      </c>
      <c r="N34" s="151"/>
      <c r="O34" s="149">
        <f>+O10-O26</f>
        <v>0</v>
      </c>
      <c r="P34" s="150" t="str">
        <f>IF(AND(O10=0,O34&lt;=0), "",O34/O10)</f>
        <v/>
      </c>
      <c r="Q34" s="151"/>
      <c r="R34" s="150" t="str">
        <f>IF(AND(H34=0,O34&gt;0),100%,IF(AND(H34&lt;0,O34=0),(H34-O34)/H34,IF(AND(H34&gt;0,O34&gt;0),(O34-H34)/H34,IF(AND(H34=0,O34=0),"",(O34-H34)/H34))))</f>
        <v/>
      </c>
      <c r="S34" s="152">
        <f>+S10-S26</f>
        <v>0</v>
      </c>
      <c r="T34" s="150" t="str">
        <f>IF(AND(S10=0,S34&lt;=0), "",S34/S10)</f>
        <v/>
      </c>
      <c r="U34" s="151"/>
      <c r="V34" s="153">
        <f>+V10-V26</f>
        <v>0</v>
      </c>
      <c r="W34" s="150" t="str">
        <f>IF(AND(V10=0,V34&lt;=0), "",V34/V10)</f>
        <v/>
      </c>
      <c r="X34" s="151" t="str">
        <f t="shared" si="2"/>
        <v/>
      </c>
      <c r="Y34" s="149">
        <f>+Y10-Y26</f>
        <v>0</v>
      </c>
      <c r="Z34" s="150" t="str">
        <f>IF(AND(Y10=0,Y34&lt;=0), "",Y34/Y10)</f>
        <v/>
      </c>
      <c r="AA34" s="151"/>
      <c r="AB34" s="150" t="str">
        <f t="shared" si="3"/>
        <v/>
      </c>
      <c r="AC34" s="152">
        <f>+AC10-AC26</f>
        <v>0</v>
      </c>
      <c r="AD34" s="150" t="str">
        <f>IF(AND(AC10=0,AC34&lt;=0), "",AC34/AC10)</f>
        <v/>
      </c>
      <c r="AE34" s="151"/>
      <c r="AF34" s="149">
        <f>+AF10-AF26</f>
        <v>0</v>
      </c>
      <c r="AG34" s="150" t="str">
        <f>IF(AND(AF10=0,AF34&lt;=0), "",AF34/AF10)</f>
        <v/>
      </c>
      <c r="AH34" s="151"/>
      <c r="AI34" s="150" t="str">
        <f t="shared" si="4"/>
        <v/>
      </c>
      <c r="AJ34" s="152">
        <f>+AJ10-AJ26</f>
        <v>0</v>
      </c>
      <c r="AK34" s="150" t="str">
        <f>IF(AND(AJ10=0,AJ34&lt;=0), "",AJ34/AJ10)</f>
        <v/>
      </c>
      <c r="AL34" s="151"/>
      <c r="AM34" s="149">
        <f>+AM10-AM26</f>
        <v>0</v>
      </c>
      <c r="AN34" s="150" t="str">
        <f>IF(AND(AM10=0,AM34&lt;=0), "",AM34/AM10)</f>
        <v/>
      </c>
      <c r="AO34" s="151"/>
      <c r="AP34" s="150" t="str">
        <f t="shared" si="5"/>
        <v/>
      </c>
      <c r="AQ34" s="152">
        <f>+AQ10-AQ26</f>
        <v>0</v>
      </c>
      <c r="AR34" s="150" t="str">
        <f>IF(AND(AQ10=0,AQ34&lt;=0), "",AQ34/AQ10)</f>
        <v/>
      </c>
      <c r="AS34" s="151"/>
      <c r="AT34" s="153">
        <f>+AT10-AT26</f>
        <v>0</v>
      </c>
      <c r="AU34" s="150" t="str">
        <f>IF(AND(AT10=0,AT34&lt;=0), "",AT34/AT10)</f>
        <v/>
      </c>
      <c r="AV34" s="151" t="str">
        <f t="shared" si="6"/>
        <v/>
      </c>
      <c r="AW34" s="153">
        <f>+AW10-AW26</f>
        <v>0</v>
      </c>
      <c r="AX34" s="150" t="str">
        <f>IF(AND(AW10=0,AW34&lt;=0), "",AW34/AW10)</f>
        <v/>
      </c>
      <c r="AY34" s="151"/>
      <c r="AZ34" s="153">
        <f>+AZ10-AZ26</f>
        <v>0</v>
      </c>
      <c r="BA34" s="150" t="str">
        <f>IF(AND(AZ10=0,AZ34&lt;=0), "",AZ34/AZ10)</f>
        <v/>
      </c>
      <c r="BB34" s="151" t="str">
        <f t="shared" si="7"/>
        <v/>
      </c>
      <c r="BC34" s="149">
        <f>+BC10-BC26</f>
        <v>0</v>
      </c>
      <c r="BD34" s="150" t="str">
        <f>IF(AND(BC10=0,BC34&lt;=0), "",BC34/BC10)</f>
        <v/>
      </c>
      <c r="BE34" s="151"/>
      <c r="BF34" s="150" t="str">
        <f t="shared" si="8"/>
        <v/>
      </c>
      <c r="BG34" s="152">
        <f>+BG10-BG26</f>
        <v>0</v>
      </c>
      <c r="BH34" s="150" t="str">
        <f>IF(AND(BG10=0,BG34&lt;=0), "",BG34/BG10)</f>
        <v/>
      </c>
      <c r="BI34" s="151"/>
      <c r="BJ34" s="149">
        <f>+BJ10-BJ26</f>
        <v>0</v>
      </c>
      <c r="BK34" s="150" t="str">
        <f>IF(AND(BJ10=0,BJ34&lt;=0), "",BJ34/BJ10)</f>
        <v/>
      </c>
      <c r="BL34" s="151"/>
      <c r="BM34" s="150" t="str">
        <f t="shared" si="9"/>
        <v/>
      </c>
      <c r="BN34" s="152">
        <f>+BN10-BN26</f>
        <v>0</v>
      </c>
      <c r="BO34" s="150" t="str">
        <f>IF(AND(BN10=0,BN34&lt;=0), "",BN34/BN10)</f>
        <v/>
      </c>
      <c r="BP34" s="151"/>
      <c r="BQ34" s="149">
        <f>+BQ10-BQ26</f>
        <v>0</v>
      </c>
      <c r="BR34" s="150" t="str">
        <f>IF(AND(BQ10=0,BQ34&lt;=0), "",BQ34/BQ10)</f>
        <v/>
      </c>
      <c r="BS34" s="151"/>
      <c r="BT34" s="150" t="str">
        <f t="shared" si="10"/>
        <v/>
      </c>
      <c r="BU34" s="152">
        <f>+BU10-BU26</f>
        <v>0</v>
      </c>
      <c r="BV34" s="150" t="str">
        <f>IF(AND(BU10=0,BU34&lt;=0), "",BU34/BU10)</f>
        <v/>
      </c>
      <c r="BW34" s="151"/>
      <c r="BX34" s="153">
        <f>+BX10-BX26</f>
        <v>0</v>
      </c>
      <c r="BY34" s="150" t="str">
        <f>IF(AND(BX10=0,BX34&lt;=0), "",BX34/BX10)</f>
        <v/>
      </c>
      <c r="BZ34" s="151" t="str">
        <f t="shared" si="11"/>
        <v/>
      </c>
      <c r="CA34" s="149">
        <f>+CA10-CA26</f>
        <v>0</v>
      </c>
      <c r="CB34" s="150" t="str">
        <f>IF(AND(CA10=0,CA34&lt;=0), "",CA34/CA10)</f>
        <v/>
      </c>
      <c r="CC34" s="151"/>
      <c r="CD34" s="150" t="str">
        <f t="shared" si="12"/>
        <v/>
      </c>
      <c r="CE34" s="152">
        <f>+CE10-CE26</f>
        <v>0</v>
      </c>
      <c r="CF34" s="150" t="str">
        <f>IF(AND(CE10=0,CE34&lt;=0), "",CE34/CE10)</f>
        <v/>
      </c>
      <c r="CG34" s="151"/>
      <c r="CH34" s="149">
        <f>+CH10-CH26</f>
        <v>0</v>
      </c>
      <c r="CI34" s="150" t="str">
        <f>IF(AND(CH10=0,CH34&lt;=0), "",CH34/CH10)</f>
        <v/>
      </c>
      <c r="CJ34" s="151"/>
      <c r="CK34" s="150" t="str">
        <f t="shared" si="13"/>
        <v/>
      </c>
      <c r="CL34" s="152">
        <f>+CL10-CL26</f>
        <v>0</v>
      </c>
      <c r="CM34" s="150" t="str">
        <f>IF(AND(CL10=0,CL34&lt;=0), "",CL34/CL10)</f>
        <v/>
      </c>
      <c r="CN34" s="151"/>
      <c r="CO34" s="149">
        <f>+CO10-CO26</f>
        <v>0</v>
      </c>
      <c r="CP34" s="150" t="str">
        <f>IF(AND(CO10=0,CO34&lt;=0), "",CO34/CO10)</f>
        <v/>
      </c>
      <c r="CQ34" s="151"/>
      <c r="CR34" s="150" t="str">
        <f t="shared" si="14"/>
        <v/>
      </c>
      <c r="CS34" s="152">
        <f>+CS10-CS26</f>
        <v>0</v>
      </c>
      <c r="CT34" s="150" t="str">
        <f>IF(AND(CS10=0,CS34&lt;=0), "",CS34/CS10)</f>
        <v/>
      </c>
      <c r="CU34" s="151"/>
      <c r="CV34" s="153">
        <f>+CV10-CV26</f>
        <v>0</v>
      </c>
      <c r="CW34" s="150" t="str">
        <f>IF(AND(CV10=0,CV34&lt;=0), "",CV34/CV10)</f>
        <v/>
      </c>
      <c r="CX34" s="151" t="str">
        <f t="shared" si="15"/>
        <v/>
      </c>
    </row>
    <row r="35" spans="1:102" s="34" customFormat="1" ht="15.6" x14ac:dyDescent="0.3">
      <c r="A35" s="148" t="s">
        <v>57</v>
      </c>
      <c r="B35" s="149">
        <f>+B15-B29</f>
        <v>0</v>
      </c>
      <c r="C35" s="150" t="str">
        <f>IF(AND(B15=0,B35&lt;=0), "",B35/B15)</f>
        <v/>
      </c>
      <c r="D35" s="151"/>
      <c r="E35" s="149">
        <f>+E15-E29</f>
        <v>0</v>
      </c>
      <c r="F35" s="150" t="str">
        <f>IF(AND(E15=0,E35&lt;=0), "",E35/E15)</f>
        <v/>
      </c>
      <c r="G35" s="151"/>
      <c r="H35" s="149">
        <f>+H15-H29</f>
        <v>0</v>
      </c>
      <c r="I35" s="150" t="str">
        <f>IF(AND(H15=0,H35&lt;=0), "",H35/H15)</f>
        <v/>
      </c>
      <c r="J35" s="151"/>
      <c r="K35" s="150" t="str">
        <f t="shared" si="0"/>
        <v/>
      </c>
      <c r="L35" s="152">
        <f>+L15-L29</f>
        <v>0</v>
      </c>
      <c r="M35" s="150" t="str">
        <f>IF(AND(L15=0,L35&lt;=0), "",L35/L15)</f>
        <v/>
      </c>
      <c r="N35" s="151"/>
      <c r="O35" s="149">
        <f>+O15-O29</f>
        <v>0</v>
      </c>
      <c r="P35" s="150" t="str">
        <f>IF(AND(O15=0,O35&lt;=0), "",O35/O15)</f>
        <v/>
      </c>
      <c r="Q35" s="151"/>
      <c r="R35" s="150" t="str">
        <f>IF(AND(H35=0,O35&gt;0),100%,IF(AND(H35&lt;0,O35=0),(H35-O35)/H35,IF(AND(H35&gt;0,O35&gt;0),(O35-H35)/H35,IF(AND(H35=0,O35=0),"",(O35-H35)/H35))))</f>
        <v/>
      </c>
      <c r="S35" s="152">
        <f>+S15-S29</f>
        <v>0</v>
      </c>
      <c r="T35" s="150" t="str">
        <f>IF(AND(S15=0,S35&lt;=0), "",S35/S15)</f>
        <v/>
      </c>
      <c r="U35" s="151"/>
      <c r="V35" s="153">
        <f>+V15-V29</f>
        <v>0</v>
      </c>
      <c r="W35" s="150" t="str">
        <f>IF(AND(V15=0,V35&lt;=0), "",V35/V15)</f>
        <v/>
      </c>
      <c r="X35" s="151" t="str">
        <f t="shared" si="2"/>
        <v/>
      </c>
      <c r="Y35" s="149">
        <f>+Y15-Y29</f>
        <v>0</v>
      </c>
      <c r="Z35" s="150" t="str">
        <f>IF(AND(Y15=0,Y35&lt;=0), "",Y35/Y15)</f>
        <v/>
      </c>
      <c r="AA35" s="151"/>
      <c r="AB35" s="150" t="str">
        <f t="shared" si="3"/>
        <v/>
      </c>
      <c r="AC35" s="152">
        <f>+AC15-AC29</f>
        <v>0</v>
      </c>
      <c r="AD35" s="150" t="str">
        <f>IF(AND(AC15=0,AC35&lt;=0), "",AC35/AC15)</f>
        <v/>
      </c>
      <c r="AE35" s="151"/>
      <c r="AF35" s="149">
        <f>+AF15-AF29</f>
        <v>0</v>
      </c>
      <c r="AG35" s="150" t="str">
        <f>IF(AND(AF15=0,AF35&lt;=0), "",AF35/AF15)</f>
        <v/>
      </c>
      <c r="AH35" s="151"/>
      <c r="AI35" s="150" t="str">
        <f t="shared" si="4"/>
        <v/>
      </c>
      <c r="AJ35" s="152">
        <f>+AJ15-AJ29</f>
        <v>0</v>
      </c>
      <c r="AK35" s="150" t="str">
        <f>IF(AND(AJ15=0,AJ35&lt;=0), "",AJ35/AJ15)</f>
        <v/>
      </c>
      <c r="AL35" s="151"/>
      <c r="AM35" s="149">
        <f>+AM15-AM29</f>
        <v>0</v>
      </c>
      <c r="AN35" s="150" t="str">
        <f>IF(AND(AM15=0,AM35&lt;=0), "",AM35/AM15)</f>
        <v/>
      </c>
      <c r="AO35" s="151"/>
      <c r="AP35" s="150" t="str">
        <f t="shared" si="5"/>
        <v/>
      </c>
      <c r="AQ35" s="152">
        <f>+AQ15-AQ29</f>
        <v>0</v>
      </c>
      <c r="AR35" s="150" t="str">
        <f>IF(AND(AQ15=0,AQ35&lt;=0), "",AQ35/AQ15)</f>
        <v/>
      </c>
      <c r="AS35" s="151"/>
      <c r="AT35" s="153">
        <f>+AT15-AT29</f>
        <v>0</v>
      </c>
      <c r="AU35" s="150" t="str">
        <f>IF(AND(AT15=0,AT35&lt;=0), "",AT35/AT15)</f>
        <v/>
      </c>
      <c r="AV35" s="151" t="str">
        <f t="shared" si="6"/>
        <v/>
      </c>
      <c r="AW35" s="153">
        <f>+AW15-AW29</f>
        <v>0</v>
      </c>
      <c r="AX35" s="150" t="str">
        <f>IF(AND(AW15=0,AW35&lt;=0), "",AW35/AW15)</f>
        <v/>
      </c>
      <c r="AY35" s="151"/>
      <c r="AZ35" s="153">
        <f>+AZ15-AZ29</f>
        <v>0</v>
      </c>
      <c r="BA35" s="150" t="str">
        <f>IF(AND(AZ15=0,AZ35&lt;=0), "",AZ35/AZ15)</f>
        <v/>
      </c>
      <c r="BB35" s="151" t="str">
        <f t="shared" si="7"/>
        <v/>
      </c>
      <c r="BC35" s="149">
        <f>+BC15-BC29</f>
        <v>0</v>
      </c>
      <c r="BD35" s="150" t="str">
        <f>IF(AND(BC15=0,BC35&lt;=0), "",BC35/BC15)</f>
        <v/>
      </c>
      <c r="BE35" s="151"/>
      <c r="BF35" s="150" t="str">
        <f t="shared" si="8"/>
        <v/>
      </c>
      <c r="BG35" s="152">
        <f>+BG15-BG29</f>
        <v>0</v>
      </c>
      <c r="BH35" s="150" t="str">
        <f>IF(AND(BG15=0,BG35&lt;=0), "",BG35/BG15)</f>
        <v/>
      </c>
      <c r="BI35" s="151"/>
      <c r="BJ35" s="149">
        <f>+BJ15-BJ29</f>
        <v>0</v>
      </c>
      <c r="BK35" s="150" t="str">
        <f>IF(AND(BJ15=0,BJ35&lt;=0), "",BJ35/BJ15)</f>
        <v/>
      </c>
      <c r="BL35" s="151"/>
      <c r="BM35" s="150" t="str">
        <f t="shared" si="9"/>
        <v/>
      </c>
      <c r="BN35" s="152">
        <f>+BN15-BN29</f>
        <v>0</v>
      </c>
      <c r="BO35" s="150" t="str">
        <f>IF(AND(BN15=0,BN35&lt;=0), "",BN35/BN15)</f>
        <v/>
      </c>
      <c r="BP35" s="151"/>
      <c r="BQ35" s="149">
        <f>+BQ15-BQ29</f>
        <v>0</v>
      </c>
      <c r="BR35" s="150" t="str">
        <f>IF(AND(BQ15=0,BQ35&lt;=0), "",BQ35/BQ15)</f>
        <v/>
      </c>
      <c r="BS35" s="151"/>
      <c r="BT35" s="150" t="str">
        <f t="shared" si="10"/>
        <v/>
      </c>
      <c r="BU35" s="152">
        <f>+BU15-BU29</f>
        <v>0</v>
      </c>
      <c r="BV35" s="150" t="str">
        <f>IF(AND(BU15=0,BU35&lt;=0), "",BU35/BU15)</f>
        <v/>
      </c>
      <c r="BW35" s="151"/>
      <c r="BX35" s="153">
        <f>+BX15-BX29</f>
        <v>0</v>
      </c>
      <c r="BY35" s="150" t="str">
        <f>IF(AND(BX15=0,BX35&lt;=0), "",BX35/BX15)</f>
        <v/>
      </c>
      <c r="BZ35" s="151" t="str">
        <f t="shared" si="11"/>
        <v/>
      </c>
      <c r="CA35" s="149">
        <f>+CA15-CA29</f>
        <v>0</v>
      </c>
      <c r="CB35" s="150" t="str">
        <f>IF(AND(CA15=0,CA35&lt;=0), "",CA35/CA15)</f>
        <v/>
      </c>
      <c r="CC35" s="151"/>
      <c r="CD35" s="150" t="str">
        <f t="shared" si="12"/>
        <v/>
      </c>
      <c r="CE35" s="152">
        <f>+CE15-CE29</f>
        <v>0</v>
      </c>
      <c r="CF35" s="150" t="str">
        <f>IF(AND(CE15=0,CE35&lt;=0), "",CE35/CE15)</f>
        <v/>
      </c>
      <c r="CG35" s="151"/>
      <c r="CH35" s="149">
        <f>+CH15-CH29</f>
        <v>0</v>
      </c>
      <c r="CI35" s="150" t="str">
        <f>IF(AND(CH15=0,CH35&lt;=0), "",CH35/CH15)</f>
        <v/>
      </c>
      <c r="CJ35" s="151"/>
      <c r="CK35" s="150" t="str">
        <f t="shared" si="13"/>
        <v/>
      </c>
      <c r="CL35" s="152">
        <f>+CL15-CL29</f>
        <v>0</v>
      </c>
      <c r="CM35" s="150" t="str">
        <f>IF(AND(CL15=0,CL35&lt;=0), "",CL35/CL15)</f>
        <v/>
      </c>
      <c r="CN35" s="151"/>
      <c r="CO35" s="149">
        <f>+CO15-CO29</f>
        <v>0</v>
      </c>
      <c r="CP35" s="150" t="str">
        <f>IF(AND(CO15=0,CO35&lt;=0), "",CO35/CO15)</f>
        <v/>
      </c>
      <c r="CQ35" s="151"/>
      <c r="CR35" s="150" t="str">
        <f t="shared" si="14"/>
        <v/>
      </c>
      <c r="CS35" s="152">
        <f>+CS15-CS29</f>
        <v>0</v>
      </c>
      <c r="CT35" s="150" t="str">
        <f>IF(AND(CS15=0,CS35&lt;=0), "",CS35/CS15)</f>
        <v/>
      </c>
      <c r="CU35" s="151"/>
      <c r="CV35" s="153">
        <f>+CV15-CV29</f>
        <v>0</v>
      </c>
      <c r="CW35" s="150" t="str">
        <f>IF(AND(CV15=0,CV35&lt;=0), "",CV35/CV15)</f>
        <v/>
      </c>
      <c r="CX35" s="151" t="str">
        <f t="shared" si="15"/>
        <v/>
      </c>
    </row>
    <row r="36" spans="1:102" s="34" customFormat="1" ht="16.2" thickBot="1" x14ac:dyDescent="0.35">
      <c r="A36" s="154" t="s">
        <v>59</v>
      </c>
      <c r="B36" s="155">
        <f>+B4-B22</f>
        <v>0</v>
      </c>
      <c r="C36" s="156" t="str">
        <f>IF(AND(B4=0,B36&lt;=0), "",B36/B4)</f>
        <v/>
      </c>
      <c r="D36" s="157"/>
      <c r="E36" s="155">
        <f>+E4-E22</f>
        <v>6004.8705051090028</v>
      </c>
      <c r="F36" s="156">
        <f>IF(AND(E4=0,E36&lt;=0), "",E36/E4)</f>
        <v>0.43736768771277224</v>
      </c>
      <c r="G36" s="157"/>
      <c r="H36" s="155">
        <f>+H4-H22</f>
        <v>10145.479964792901</v>
      </c>
      <c r="I36" s="156">
        <f>IF(AND(H4=0,H36&lt;=0), "",H36/H4)</f>
        <v>0.44570596046891209</v>
      </c>
      <c r="J36" s="157"/>
      <c r="K36" s="156">
        <f t="shared" si="0"/>
        <v>0.68954184043786249</v>
      </c>
      <c r="L36" s="158">
        <f>+L4-L22</f>
        <v>16150.350469901907</v>
      </c>
      <c r="M36" s="156">
        <f>IF(AND(L4=0,L36&lt;=0), "",L36/L4)</f>
        <v>0.44256883473023939</v>
      </c>
      <c r="N36" s="157"/>
      <c r="O36" s="155">
        <f>+O4-O22</f>
        <v>11662.957162413541</v>
      </c>
      <c r="P36" s="156">
        <f>IF(AND(O4=0,O36&lt;=0), "",O36/O4)</f>
        <v>0.44256931769942992</v>
      </c>
      <c r="Q36" s="157"/>
      <c r="R36" s="156">
        <f>IF(AND(H36=0,O36&gt;0),100%,IF(AND(H36&lt;0,O36=0),(H36-O36)/H36,IF(AND(H36&gt;0,O36&gt;0),(O36-H36)/H36,IF(AND(H36=0,O36=0),"",(O36-H36)/H36))))</f>
        <v>0.149571750462928</v>
      </c>
      <c r="S36" s="158">
        <f>+S4-S22</f>
        <v>27813.307632315446</v>
      </c>
      <c r="T36" s="156">
        <f>IF(AND(S4=0,S36&lt;=0), "",S36/S4)</f>
        <v>0.44256903725363156</v>
      </c>
      <c r="U36" s="157"/>
      <c r="V36" s="159">
        <f>+V4-V22</f>
        <v>0</v>
      </c>
      <c r="W36" s="156" t="str">
        <f>IF(AND(V4=0,V36&lt;=0), "",V36/V4)</f>
        <v/>
      </c>
      <c r="X36" s="157">
        <f t="shared" si="2"/>
        <v>1</v>
      </c>
      <c r="Y36" s="155">
        <f>+Y4-Y22</f>
        <v>11268.518448544928</v>
      </c>
      <c r="Z36" s="156">
        <f>IF(AND(Y4=0,Y36&lt;=0), "",Y36/Y4)</f>
        <v>0.45536435370264577</v>
      </c>
      <c r="AA36" s="157"/>
      <c r="AB36" s="156">
        <f t="shared" si="3"/>
        <v>-3.3819785872126709E-2</v>
      </c>
      <c r="AC36" s="158">
        <f>+AC4-AC22</f>
        <v>39081.826080860374</v>
      </c>
      <c r="AD36" s="156">
        <f>IF(AND(AC4=0,AC36&lt;=0), "",AC36/AC4)</f>
        <v>0.44618395081882656</v>
      </c>
      <c r="AE36" s="157"/>
      <c r="AF36" s="155">
        <f>+AF4-AF22</f>
        <v>12816.17729332039</v>
      </c>
      <c r="AG36" s="156">
        <f>IF(AND(AF4=0,AF36&lt;=0), "",AF36/AF4)</f>
        <v>0.40828012157772681</v>
      </c>
      <c r="AH36" s="157"/>
      <c r="AI36" s="156">
        <f t="shared" si="4"/>
        <v>0.1373435959520754</v>
      </c>
      <c r="AJ36" s="158">
        <f>+AJ4-AJ22</f>
        <v>51898.003374180757</v>
      </c>
      <c r="AK36" s="156">
        <f>IF(AND(AJ4=0,AJ36&lt;=0), "",AJ36/AJ4)</f>
        <v>0.43618389702047572</v>
      </c>
      <c r="AL36" s="157"/>
      <c r="AM36" s="155">
        <f>+AM4-AM22</f>
        <v>12688.288759304</v>
      </c>
      <c r="AN36" s="156">
        <f>IF(AND(AM4=0,AM36&lt;=0), "",AM36/AM4)</f>
        <v>0.46260014631839314</v>
      </c>
      <c r="AO36" s="157"/>
      <c r="AP36" s="156">
        <f t="shared" si="5"/>
        <v>-9.9786801547325898E-3</v>
      </c>
      <c r="AQ36" s="158">
        <f>+AQ4-AQ22</f>
        <v>64586.292133484763</v>
      </c>
      <c r="AR36" s="156">
        <f>IF(AND(AQ4=0,AQ36&lt;=0), "",AQ36/AQ4)</f>
        <v>0.44113266747550145</v>
      </c>
      <c r="AS36" s="157"/>
      <c r="AT36" s="159">
        <f>+AT4-AT22</f>
        <v>0</v>
      </c>
      <c r="AU36" s="156" t="str">
        <f>IF(AND(AT4=0,AT36&lt;=0), "",AT36/AT4)</f>
        <v/>
      </c>
      <c r="AV36" s="157">
        <f t="shared" si="6"/>
        <v>1</v>
      </c>
      <c r="AW36" s="159">
        <f>+AW4-AW22</f>
        <v>10764.382022247459</v>
      </c>
      <c r="AX36" s="156">
        <f>IF(AND(AW4=0,AW36&lt;=0), "",AW36/AW4)</f>
        <v>0.44113266747550145</v>
      </c>
      <c r="AY36" s="157"/>
      <c r="AZ36" s="159">
        <f>+AZ4-AZ22</f>
        <v>0</v>
      </c>
      <c r="BA36" s="156" t="str">
        <f>IF(AND(AZ4=0,AZ36&lt;=0), "",AZ36/AZ4)</f>
        <v/>
      </c>
      <c r="BB36" s="157">
        <f t="shared" si="7"/>
        <v>1</v>
      </c>
      <c r="BC36" s="155">
        <f>+BC4-BC22</f>
        <v>0</v>
      </c>
      <c r="BD36" s="156" t="str">
        <f>IF(AND(BC4=0,BC36&lt;=0), "",BC36/BC4)</f>
        <v/>
      </c>
      <c r="BE36" s="157"/>
      <c r="BF36" s="156">
        <f t="shared" si="8"/>
        <v>-1</v>
      </c>
      <c r="BG36" s="158">
        <f>+BG4-BG22</f>
        <v>64586.292133484763</v>
      </c>
      <c r="BH36" s="156">
        <f>IF(AND(BG4=0,BG36&lt;=0), "",BG36/BG4)</f>
        <v>0.44113266747550145</v>
      </c>
      <c r="BI36" s="157"/>
      <c r="BJ36" s="155">
        <f>+BJ4-BJ22</f>
        <v>0</v>
      </c>
      <c r="BK36" s="156" t="str">
        <f>IF(AND(BJ4=0,BJ36&lt;=0), "",BJ36/BJ4)</f>
        <v/>
      </c>
      <c r="BL36" s="157"/>
      <c r="BM36" s="156" t="str">
        <f t="shared" si="9"/>
        <v/>
      </c>
      <c r="BN36" s="158">
        <f>+BN4-BN22</f>
        <v>64586.292133484763</v>
      </c>
      <c r="BO36" s="156">
        <f>IF(AND(BN4=0,BN36&lt;=0), "",BN36/BN4)</f>
        <v>0.44113266747550145</v>
      </c>
      <c r="BP36" s="157"/>
      <c r="BQ36" s="155">
        <f>+BQ4-BQ22</f>
        <v>0</v>
      </c>
      <c r="BR36" s="156" t="str">
        <f>IF(AND(BQ4=0,BQ36&lt;=0), "",BQ36/BQ4)</f>
        <v/>
      </c>
      <c r="BS36" s="157"/>
      <c r="BT36" s="156" t="str">
        <f t="shared" si="10"/>
        <v/>
      </c>
      <c r="BU36" s="158">
        <f>+BU4-BU22</f>
        <v>64586.292133484763</v>
      </c>
      <c r="BV36" s="156">
        <f>IF(AND(BU4=0,BU36&lt;=0), "",BU36/BU4)</f>
        <v>0.44113266747550145</v>
      </c>
      <c r="BW36" s="157"/>
      <c r="BX36" s="159">
        <f>+BX4-BX22</f>
        <v>0</v>
      </c>
      <c r="BY36" s="156" t="str">
        <f>IF(AND(BX4=0,BX36&lt;=0), "",BX36/BX4)</f>
        <v/>
      </c>
      <c r="BZ36" s="157">
        <f t="shared" si="11"/>
        <v>1</v>
      </c>
      <c r="CA36" s="155">
        <f>+CA4-CA22</f>
        <v>0</v>
      </c>
      <c r="CB36" s="156" t="str">
        <f>IF(AND(CA4=0,CA36&lt;=0), "",CA36/CA4)</f>
        <v/>
      </c>
      <c r="CC36" s="157"/>
      <c r="CD36" s="156" t="str">
        <f t="shared" si="12"/>
        <v/>
      </c>
      <c r="CE36" s="158">
        <f>+CE4-CE22</f>
        <v>64586.292133484763</v>
      </c>
      <c r="CF36" s="156">
        <f>IF(AND(CE4=0,CE36&lt;=0), "",CE36/CE4)</f>
        <v>0.44113266747550145</v>
      </c>
      <c r="CG36" s="157"/>
      <c r="CH36" s="155">
        <f>+CH4-CH22</f>
        <v>0</v>
      </c>
      <c r="CI36" s="156" t="str">
        <f>IF(AND(CH4=0,CH36&lt;=0), "",CH36/CH4)</f>
        <v/>
      </c>
      <c r="CJ36" s="157"/>
      <c r="CK36" s="156" t="str">
        <f t="shared" si="13"/>
        <v/>
      </c>
      <c r="CL36" s="158">
        <f>+CL4-CL22</f>
        <v>64586.292133484763</v>
      </c>
      <c r="CM36" s="156">
        <f>IF(AND(CL4=0,CL36&lt;=0), "",CL36/CL4)</f>
        <v>0.44113266747550145</v>
      </c>
      <c r="CN36" s="157"/>
      <c r="CO36" s="155">
        <f>+CO4-CO22</f>
        <v>0</v>
      </c>
      <c r="CP36" s="156" t="str">
        <f>IF(AND(CO4=0,CO36&lt;=0), "",CO36/CO4)</f>
        <v/>
      </c>
      <c r="CQ36" s="157"/>
      <c r="CR36" s="156" t="str">
        <f t="shared" si="14"/>
        <v/>
      </c>
      <c r="CS36" s="158">
        <f>+CS4-CS22</f>
        <v>64586.292133484763</v>
      </c>
      <c r="CT36" s="156">
        <f>IF(AND(CS4=0,CS36&lt;=0), "",CS36/CS4)</f>
        <v>0.44113266747550145</v>
      </c>
      <c r="CU36" s="157"/>
      <c r="CV36" s="159">
        <f>+CV4-CV22</f>
        <v>0</v>
      </c>
      <c r="CW36" s="156" t="str">
        <f>IF(AND(CV4=0,CV36&lt;=0), "",CV36/CV4)</f>
        <v/>
      </c>
      <c r="CX36" s="157">
        <f t="shared" si="15"/>
        <v>1</v>
      </c>
    </row>
    <row r="37" spans="1:102" s="3" customFormat="1" ht="15" thickTop="1" x14ac:dyDescent="0.3">
      <c r="B37" s="132"/>
      <c r="C37" s="15"/>
      <c r="D37" s="46"/>
      <c r="E37" s="132"/>
      <c r="F37" s="15"/>
      <c r="G37" s="46"/>
      <c r="H37" s="132"/>
      <c r="I37" s="15"/>
      <c r="J37" s="46"/>
      <c r="K37" s="15"/>
      <c r="L37" s="118"/>
      <c r="M37" s="15"/>
      <c r="N37" s="46"/>
      <c r="O37" s="132"/>
      <c r="P37" s="15"/>
      <c r="Q37" s="46"/>
      <c r="R37" s="15"/>
      <c r="S37" s="118"/>
      <c r="T37" s="15"/>
      <c r="U37" s="46"/>
      <c r="V37" s="133"/>
      <c r="W37" s="15"/>
      <c r="X37" s="46"/>
      <c r="Y37" s="132"/>
      <c r="Z37" s="15"/>
      <c r="AA37" s="46"/>
      <c r="AB37" s="15"/>
      <c r="AC37" s="118"/>
      <c r="AD37" s="15"/>
      <c r="AE37" s="46"/>
      <c r="AF37" s="132"/>
      <c r="AG37" s="15"/>
      <c r="AH37" s="46"/>
      <c r="AI37" s="15" t="str">
        <f t="shared" si="4"/>
        <v/>
      </c>
      <c r="AJ37" s="118"/>
      <c r="AK37" s="15"/>
      <c r="AL37" s="46"/>
      <c r="AM37" s="132"/>
      <c r="AN37" s="15"/>
      <c r="AO37" s="46"/>
      <c r="AP37" s="15" t="str">
        <f t="shared" si="5"/>
        <v/>
      </c>
      <c r="AQ37" s="118"/>
      <c r="AR37" s="15"/>
      <c r="AS37" s="46"/>
      <c r="AT37" s="133"/>
      <c r="AU37" s="15"/>
      <c r="AV37" s="46"/>
      <c r="AW37" s="133"/>
      <c r="AX37" s="15"/>
      <c r="AY37" s="46"/>
      <c r="AZ37" s="133"/>
      <c r="BA37" s="15"/>
      <c r="BB37" s="46"/>
      <c r="BC37" s="132"/>
      <c r="BD37" s="15"/>
      <c r="BE37" s="46"/>
      <c r="BF37" s="15"/>
      <c r="BG37" s="118"/>
      <c r="BH37" s="15"/>
      <c r="BI37" s="46"/>
      <c r="BJ37" s="132"/>
      <c r="BK37" s="15"/>
      <c r="BL37" s="46"/>
      <c r="BM37" s="15" t="str">
        <f t="shared" si="9"/>
        <v/>
      </c>
      <c r="BN37" s="118"/>
      <c r="BO37" s="15"/>
      <c r="BP37" s="46"/>
      <c r="BQ37" s="132"/>
      <c r="BR37" s="15"/>
      <c r="BS37" s="46"/>
      <c r="BT37" s="15" t="str">
        <f t="shared" si="10"/>
        <v/>
      </c>
      <c r="BU37" s="118"/>
      <c r="BV37" s="15"/>
      <c r="BW37" s="46"/>
      <c r="BX37" s="133"/>
      <c r="BY37" s="15"/>
      <c r="BZ37" s="46" t="str">
        <f t="shared" si="11"/>
        <v/>
      </c>
      <c r="CA37" s="132"/>
      <c r="CB37" s="15"/>
      <c r="CC37" s="46"/>
      <c r="CD37" s="15"/>
      <c r="CE37" s="118"/>
      <c r="CF37" s="15"/>
      <c r="CG37" s="46"/>
      <c r="CH37" s="132"/>
      <c r="CI37" s="15"/>
      <c r="CJ37" s="46"/>
      <c r="CK37" s="15" t="str">
        <f t="shared" si="13"/>
        <v/>
      </c>
      <c r="CL37" s="118"/>
      <c r="CM37" s="15"/>
      <c r="CN37" s="46"/>
      <c r="CO37" s="132"/>
      <c r="CP37" s="15"/>
      <c r="CQ37" s="46"/>
      <c r="CR37" s="15" t="str">
        <f t="shared" si="14"/>
        <v/>
      </c>
      <c r="CS37" s="118"/>
      <c r="CT37" s="15"/>
      <c r="CU37" s="46"/>
      <c r="CV37" s="133"/>
      <c r="CW37" s="15"/>
      <c r="CX37" s="46" t="str">
        <f t="shared" si="15"/>
        <v/>
      </c>
    </row>
    <row r="38" spans="1:102" s="28" customFormat="1" ht="18" customHeight="1" x14ac:dyDescent="0.3">
      <c r="A38" s="19" t="s">
        <v>101</v>
      </c>
      <c r="B38" s="123">
        <f>+B39+B68+B83+B93+B104</f>
        <v>0</v>
      </c>
      <c r="C38" s="36" t="str">
        <f>IF(AND(B4=0,B38&gt;=0), "",B38/B4)</f>
        <v/>
      </c>
      <c r="D38" s="42" t="str">
        <f>IF(AND(B124=0,B38&gt;=0),"",B38/B124)</f>
        <v/>
      </c>
      <c r="E38" s="123">
        <f>+E39+E68+E83+E93+E104</f>
        <v>4165.280169601363</v>
      </c>
      <c r="F38" s="36">
        <f>IF(AND(E4=0,E38&gt;=0), "",E38/E4)</f>
        <v>0.30338022358757638</v>
      </c>
      <c r="G38" s="42">
        <f>IF(AND(E124=0,E38&gt;=0),"",E38/E124)</f>
        <v>0.99989253449296889</v>
      </c>
      <c r="H38" s="123">
        <f>+H39+H68+H83+H93+H104</f>
        <v>5047.5313607572416</v>
      </c>
      <c r="I38" s="36">
        <f>IF(AND(H4=0,H38&gt;=0), "",H38/H4)</f>
        <v>0.22174552815148008</v>
      </c>
      <c r="J38" s="42">
        <f>IF(AND(H124=0,H38&gt;=0),"",H38/H124)</f>
        <v>0.99996518169308857</v>
      </c>
      <c r="K38" s="36">
        <f t="shared" ref="K38:K82" si="19">IF(AND(E38=0,H38&gt;0),100%,IF(AND(E38&lt;0,H38=0),(E38-H38)/E38,IF(AND(E38&gt;0,H38&gt;0),(H38-E38)/E38,IF(AND(E38=0,H38=0),"",(H38-E38)/E38))))</f>
        <v>0.21181076787934633</v>
      </c>
      <c r="L38" s="124">
        <f>+L39+L68+L83+L93+L104</f>
        <v>9212.8115303586037</v>
      </c>
      <c r="M38" s="36">
        <f>IF(AND(L4=0,L38&gt;=0), "",L38/L4)</f>
        <v>0.25245911976824648</v>
      </c>
      <c r="N38" s="42">
        <f>IF(AND(L124=0,L38&gt;=0),"",L38/L124)</f>
        <v>0.99993233526115155</v>
      </c>
      <c r="O38" s="123">
        <f>+O39+O68+O83+O93+O104</f>
        <v>6348.0339232110036</v>
      </c>
      <c r="P38" s="36">
        <f>IF(AND(O4=0,O38&gt;=0), "",O38/O4)</f>
        <v>0.24088616660467443</v>
      </c>
      <c r="Q38" s="42">
        <f>IF(AND(O124=0,O38&gt;=0),"",O38/O124)</f>
        <v>0.99996779430329819</v>
      </c>
      <c r="R38" s="36">
        <f t="shared" ref="R38:R82" si="20">IF(AND(H38=0,O38&gt;0),100%,IF(AND(H38&lt;0,O38=0),(H38-O38)/H38,IF(AND(H38&gt;0,O38&gt;0),(O38-H38)/H38,IF(AND(H38=0,O38=0),"",(O38-H38)/H38))))</f>
        <v>0.25765120996864055</v>
      </c>
      <c r="S38" s="124">
        <f>+S39+S68+S83+S93+S104</f>
        <v>15560.845453569607</v>
      </c>
      <c r="T38" s="36">
        <f>IF(AND(S4=0,S38&gt;=0), "",S38/S4)</f>
        <v>0.24760623519790739</v>
      </c>
      <c r="U38" s="42">
        <f>IF(AND(S124=0,S38&gt;=0),"",S38/S124)</f>
        <v>0.9999468004441221</v>
      </c>
      <c r="V38" s="125">
        <f>+V39+V68+V83+V93+V104</f>
        <v>0</v>
      </c>
      <c r="W38" s="36" t="str">
        <f>IF(AND(V4=0,V38&gt;=0), "",V38/V4)</f>
        <v/>
      </c>
      <c r="X38" s="42">
        <f t="shared" ref="X38:X101" si="21">IF(AND(V38=0,S38&gt;0),100%,IF(AND(V38&lt;0,S38=0),(V38-S38)/V38,IF(AND(V38&gt;0,S38&gt;0),(S38-V38)/V38,IF(AND(V38=0,S38=0),"",(S38-V38)/V38))))</f>
        <v>1</v>
      </c>
      <c r="Y38" s="123">
        <f>+Y39+Y68+Y83+Y93+Y104</f>
        <v>5568.7949933826394</v>
      </c>
      <c r="Z38" s="36">
        <f>IF(AND(Y4=0,Y38&gt;=0), "",Y38/Y4)</f>
        <v>0.22503674681312341</v>
      </c>
      <c r="AA38" s="42">
        <f>IF(AND(Y124=0,Y38&gt;=0),"",Y38/Y124)</f>
        <v>0.96675102178597083</v>
      </c>
      <c r="AB38" s="36">
        <f t="shared" ref="AB38:AB101" si="22">IF(AND(O38=0,Y38&gt;0),100%,IF(AND(O38&lt;0,Y38=0),(O38-Y38)/O38,IF(AND(O38&gt;0,Y38&gt;0),(Y38-O38)/O38,IF(AND(O38=0,Y38=0),"",(Y38-O38)/O38))))</f>
        <v>-0.12275279862307424</v>
      </c>
      <c r="AC38" s="124">
        <f>+AC39+AC68+AC83+AC93+AC104</f>
        <v>21129.640446952249</v>
      </c>
      <c r="AD38" s="36">
        <f>IF(AND(AC4=0,AC38&gt;=0), "",AC38/AC4)</f>
        <v>0.24122993727305597</v>
      </c>
      <c r="AE38" s="42">
        <f>IF(AND(AC124=0,AC38&gt;=0),"",AC38/AC124)</f>
        <v>0.99097867544495855</v>
      </c>
      <c r="AF38" s="123">
        <f>+AF39+AF68+AF83+AF93+AF104</f>
        <v>5962.1294275311457</v>
      </c>
      <c r="AG38" s="36">
        <f>IF(AND(AF4=0,AF38&gt;=0), "",AF38/AF4)</f>
        <v>0.18993330630680641</v>
      </c>
      <c r="AH38" s="42">
        <f>IF(AND(AF124=0,AF38&gt;=0),"",AF38/AF124)</f>
        <v>0.99972355129815482</v>
      </c>
      <c r="AI38" s="36">
        <f t="shared" si="4"/>
        <v>7.0631875408576336E-2</v>
      </c>
      <c r="AJ38" s="124">
        <f>+AJ39+AJ68+AJ83+AJ93+AJ104</f>
        <v>27091.769874483394</v>
      </c>
      <c r="AK38" s="36">
        <f>IF(AND(AJ4=0,AJ38&gt;=0), "",AJ38/AJ4)</f>
        <v>0.22769650068875372</v>
      </c>
      <c r="AL38" s="42">
        <f>IF(AND(AJ124=0,AJ38&gt;=0),"",AJ38/AJ124)</f>
        <v>0.99289001959663503</v>
      </c>
      <c r="AM38" s="123">
        <f>+AM39+AM68+AM83+AM93+AM104</f>
        <v>6132.5448985111352</v>
      </c>
      <c r="AN38" s="36">
        <f>IF(AND(AM4=0,AM38&gt;=0), "",AM38/AM4)</f>
        <v>0.22358540392416024</v>
      </c>
      <c r="AO38" s="42">
        <f>IF(AND(AM124=0,AM38&gt;=0),"",AM38/AM124)</f>
        <v>0.99983126331951488</v>
      </c>
      <c r="AP38" s="36">
        <f t="shared" si="5"/>
        <v>2.858298751333159E-2</v>
      </c>
      <c r="AQ38" s="124">
        <f>+AQ39+AQ68+AQ83+AQ93+AQ104</f>
        <v>33224.314772994534</v>
      </c>
      <c r="AR38" s="36">
        <f>IF(AND(AQ4=0,AQ38&gt;=0), "",AQ38/AQ4)</f>
        <v>0.22692633555376704</v>
      </c>
      <c r="AS38" s="42">
        <f>IF(AND(AQ124=0,AQ38&gt;=0),"",AQ38/AQ124)</f>
        <v>0.99416397230299458</v>
      </c>
      <c r="AT38" s="125">
        <f>+AT39+AT68+AT83+AT93+AT104</f>
        <v>0</v>
      </c>
      <c r="AU38" s="36" t="str">
        <f>IF(AND(AT4=0,AT38&gt;=0), "",AT38/AT4)</f>
        <v/>
      </c>
      <c r="AV38" s="42">
        <f t="shared" ref="AV38:AV101" si="23">IF(AND(AT38=0,AQ38&gt;0),100%,IF(AND(AT38&lt;0,AQ38=0),(AT38-AQ38)/AT38,IF(AND(AT38&gt;0,AQ38&gt;0),(AQ38-AT38)/AT38,IF(AND(AT38=0,AQ38=0),"",(AQ38-AT38)/AT38))))</f>
        <v>1</v>
      </c>
      <c r="AW38" s="125">
        <f>+AW39+AW68+AW83+AW93+AW104</f>
        <v>5537.3857954990872</v>
      </c>
      <c r="AX38" s="36">
        <f>IF(AND(AW4=0,AW38&gt;=0), "",AW38/AW4)</f>
        <v>0.22692633555376698</v>
      </c>
      <c r="AY38" s="42">
        <f>IF(AND(AW124=0,AW38&gt;=0),"",AW38/AW124)</f>
        <v>0.99416397230299458</v>
      </c>
      <c r="AZ38" s="125">
        <f>+AZ39+AZ68+AZ83+AZ93+AZ104</f>
        <v>0</v>
      </c>
      <c r="BA38" s="36" t="str">
        <f>IF(AND(AZ4=0,AZ38&gt;=0), "",AZ38/AZ4)</f>
        <v/>
      </c>
      <c r="BB38" s="42">
        <f t="shared" ref="BB38:BB101" si="24">IF(AND(AZ38=0,AW38&gt;0),100%,IF(AND(AZ38&lt;0,AW38=0),(AZ38-AW38)/AZ38,IF(AND(AZ38&gt;0,AW38&gt;0),(AW38-AZ38)/AZ38,IF(AND(AZ38=0,AW38=0),"",(AW38-AZ38)/AZ38))))</f>
        <v>1</v>
      </c>
      <c r="BC38" s="123">
        <f>+BC39+BC68+BC83+BC93+BC104</f>
        <v>0</v>
      </c>
      <c r="BD38" s="36" t="str">
        <f>IF(AND(BC4=0,BC38&gt;=0), "",BC38/BC4)</f>
        <v/>
      </c>
      <c r="BE38" s="42" t="str">
        <f>IF(AND(BC124=0,BC38&gt;=0),"",BC38/BC124)</f>
        <v/>
      </c>
      <c r="BF38" s="36">
        <f t="shared" ref="BF38:BF101" si="25">IF(AND(AM38=0,BC38&gt;0),100%,IF(AND(AM38&lt;0,BC38=0),(AM38-BC38)/AM38,IF(AND(AM38&gt;0,BC38&gt;0),(BC38-AM38)/AM38,IF(AND(AM38=0,BC38=0),"",(BC38-AM38)/AM38))))</f>
        <v>-1</v>
      </c>
      <c r="BG38" s="124">
        <f>+BG39+BG68+BG83+BG93+BG104</f>
        <v>33224.314772994534</v>
      </c>
      <c r="BH38" s="36">
        <f>IF(AND(BG4=0,BG38&gt;=0), "",BG38/BG4)</f>
        <v>0.22692633555376704</v>
      </c>
      <c r="BI38" s="42">
        <f>IF(AND(BG124=0,BG38&gt;=0),"",BG38/BG124)</f>
        <v>0.99416397230299458</v>
      </c>
      <c r="BJ38" s="123">
        <f>+BJ39+BJ68+BJ83+BJ93+BJ104</f>
        <v>0</v>
      </c>
      <c r="BK38" s="36" t="str">
        <f>IF(AND(BJ4=0,BJ38&gt;=0), "",BJ38/BJ4)</f>
        <v/>
      </c>
      <c r="BL38" s="42" t="str">
        <f>IF(AND(BJ124=0,BJ38&gt;=0),"",BJ38/BJ124)</f>
        <v/>
      </c>
      <c r="BM38" s="36" t="str">
        <f t="shared" si="9"/>
        <v/>
      </c>
      <c r="BN38" s="124">
        <f>+BN39+BN68+BN83+BN93+BN104</f>
        <v>33224.314772994534</v>
      </c>
      <c r="BO38" s="36">
        <f>IF(AND(BN4=0,BN38&gt;=0), "",BN38/BN4)</f>
        <v>0.22692633555376704</v>
      </c>
      <c r="BP38" s="42">
        <f>IF(AND(BN124=0,BN38&gt;=0),"",BN38/BN124)</f>
        <v>0.99416397230299458</v>
      </c>
      <c r="BQ38" s="123">
        <f>+BQ39+BQ68+BQ83+BQ93+BQ104</f>
        <v>0</v>
      </c>
      <c r="BR38" s="36" t="str">
        <f>IF(AND(BQ4=0,BQ38&gt;=0), "",BQ38/BQ4)</f>
        <v/>
      </c>
      <c r="BS38" s="42" t="str">
        <f>IF(AND(BQ124=0,BQ38&gt;=0),"",BQ38/BQ124)</f>
        <v/>
      </c>
      <c r="BT38" s="36" t="str">
        <f t="shared" si="10"/>
        <v/>
      </c>
      <c r="BU38" s="124">
        <f>+BU39+BU68+BU83+BU93+BU104</f>
        <v>33224.314772994534</v>
      </c>
      <c r="BV38" s="36">
        <f>IF(AND(BU4=0,BU38&gt;=0), "",BU38/BU4)</f>
        <v>0.22692633555376704</v>
      </c>
      <c r="BW38" s="42">
        <f>IF(AND(BU124=0,BU38&gt;=0),"",BU38/BU124)</f>
        <v>0.99416397230299458</v>
      </c>
      <c r="BX38" s="125">
        <f>+BX39+BX68+BX83+BX93+BX104</f>
        <v>0</v>
      </c>
      <c r="BY38" s="36" t="str">
        <f>IF(AND(BX4=0,BX38&gt;=0), "",BX38/BX4)</f>
        <v/>
      </c>
      <c r="BZ38" s="42">
        <f t="shared" si="11"/>
        <v>1</v>
      </c>
      <c r="CA38" s="123">
        <f>+CA39+CA68+CA83+CA93+CA104</f>
        <v>0</v>
      </c>
      <c r="CB38" s="36" t="str">
        <f>IF(AND(CA4=0,CA38&gt;=0), "",CA38/CA4)</f>
        <v/>
      </c>
      <c r="CC38" s="42" t="str">
        <f>IF(AND(CA124=0,CA38&gt;=0),"",CA38/CA124)</f>
        <v/>
      </c>
      <c r="CD38" s="36" t="str">
        <f t="shared" ref="CD38:CD101" si="26">IF(AND(BQ38=0,CA38&gt;0),100%,IF(AND(BQ38&lt;0,CA38=0),(BQ38-CA38)/BQ38,IF(AND(BQ38&gt;0,CA38&gt;0),(CA38-BQ38)/BQ38,IF(AND(BQ38=0,CA38=0),"",(CA38-BQ38)/BQ38))))</f>
        <v/>
      </c>
      <c r="CE38" s="124">
        <f>+CE39+CE68+CE83+CE93+CE104</f>
        <v>33224.314772994534</v>
      </c>
      <c r="CF38" s="36">
        <f>IF(AND(CE4=0,CE38&gt;=0), "",CE38/CE4)</f>
        <v>0.22692633555376704</v>
      </c>
      <c r="CG38" s="42">
        <f>IF(AND(CE124=0,CE38&gt;=0),"",CE38/CE124)</f>
        <v>0.99416397230299458</v>
      </c>
      <c r="CH38" s="123">
        <f>+CH39+CH68+CH83+CH93+CH104</f>
        <v>0</v>
      </c>
      <c r="CI38" s="36" t="str">
        <f>IF(AND(CH4=0,CH38&gt;=0), "",CH38/CH4)</f>
        <v/>
      </c>
      <c r="CJ38" s="42" t="str">
        <f>IF(AND(CH124=0,CH38&gt;=0),"",CH38/CH124)</f>
        <v/>
      </c>
      <c r="CK38" s="36" t="str">
        <f t="shared" si="13"/>
        <v/>
      </c>
      <c r="CL38" s="124">
        <f>+CL39+CL68+CL83+CL93+CL104</f>
        <v>33224.314772994534</v>
      </c>
      <c r="CM38" s="36">
        <f>IF(AND(CL4=0,CL38&gt;=0), "",CL38/CL4)</f>
        <v>0.22692633555376704</v>
      </c>
      <c r="CN38" s="42">
        <f>IF(AND(CL124=0,CL38&gt;=0),"",CL38/CL124)</f>
        <v>0.99416397230299458</v>
      </c>
      <c r="CO38" s="123">
        <f>+CO39+CO68+CO83+CO93+CO104</f>
        <v>0</v>
      </c>
      <c r="CP38" s="36" t="str">
        <f>IF(AND(CO4=0,CO38&gt;=0), "",CO38/CO4)</f>
        <v/>
      </c>
      <c r="CQ38" s="42" t="str">
        <f>IF(AND(CO124=0,CO38&gt;=0),"",CO38/CO124)</f>
        <v/>
      </c>
      <c r="CR38" s="36" t="str">
        <f t="shared" si="14"/>
        <v/>
      </c>
      <c r="CS38" s="124">
        <f>+CS39+CS68+CS83+CS93+CS104</f>
        <v>33224.314772994534</v>
      </c>
      <c r="CT38" s="36">
        <f>IF(AND(CS4=0,CS38&gt;=0), "",CS38/CS4)</f>
        <v>0.22692633555376704</v>
      </c>
      <c r="CU38" s="42">
        <f>IF(AND(CS124=0,CS38&gt;=0),"",CS38/CS124)</f>
        <v>0.99416397230299458</v>
      </c>
      <c r="CV38" s="125">
        <f>+CV39+CV68+CV83+CV93+CV104</f>
        <v>0</v>
      </c>
      <c r="CW38" s="36" t="str">
        <f>IF(AND(CV4=0,CV38&gt;=0), "",CV38/CV4)</f>
        <v/>
      </c>
      <c r="CX38" s="42">
        <f t="shared" si="15"/>
        <v>1</v>
      </c>
    </row>
    <row r="39" spans="1:102" s="6" customFormat="1" x14ac:dyDescent="0.3">
      <c r="A39" s="37" t="s">
        <v>60</v>
      </c>
      <c r="B39" s="126">
        <f>SUM(B40:B67)</f>
        <v>0</v>
      </c>
      <c r="C39" s="38" t="str">
        <f>IF(AND(B4=0,B39&gt;=0), "",B39/B4)</f>
        <v/>
      </c>
      <c r="D39" s="43" t="str">
        <f>IF(AND(B124=0,B39&gt;=0),"",B39/B124)</f>
        <v/>
      </c>
      <c r="E39" s="126">
        <f>SUM(E40:E67)</f>
        <v>1788.0574685700531</v>
      </c>
      <c r="F39" s="38">
        <f>IF(AND(E4=0,E39&gt;=0), "",E39/E4)</f>
        <v>0.13023404249278497</v>
      </c>
      <c r="G39" s="43">
        <f>IF(AND(E124=0,E39&gt;=0),"",E39/E124)</f>
        <v>0.42923050581701916</v>
      </c>
      <c r="H39" s="126">
        <f>SUM(H40:H67)</f>
        <v>2571.8726987403029</v>
      </c>
      <c r="I39" s="38">
        <f>IF(AND(H4=0,H39&gt;=0), "",H39/H4)</f>
        <v>0.11298617663962032</v>
      </c>
      <c r="J39" s="43">
        <f>IF(AND(H124=0,H39&gt;=0),"",H39/H124)</f>
        <v>0.50951306028171295</v>
      </c>
      <c r="K39" s="38">
        <f t="shared" si="19"/>
        <v>0.43836131888819169</v>
      </c>
      <c r="L39" s="127">
        <f>SUM(L40:L67)</f>
        <v>4359.9301673103564</v>
      </c>
      <c r="M39" s="38">
        <f>IF(AND(L4=0,L39&gt;=0), "",L39/L4)</f>
        <v>0.1194753771596315</v>
      </c>
      <c r="N39" s="43">
        <f>IF(AND(L124=0,L39&gt;=0),"",L39/L124)</f>
        <v>0.47321440793704062</v>
      </c>
      <c r="O39" s="126">
        <f>SUM(O40:O67)</f>
        <v>2606.3918119868445</v>
      </c>
      <c r="P39" s="38">
        <f>IF(AND(O4=0,O39&gt;=0), "",O39/O4)</f>
        <v>9.8903651091666239E-2</v>
      </c>
      <c r="Q39" s="43">
        <f>IF(AND(O124=0,O39&gt;=0),"",O39/O124)</f>
        <v>0.4105693042680405</v>
      </c>
      <c r="R39" s="38">
        <f t="shared" si="20"/>
        <v>1.3421781437101822E-2</v>
      </c>
      <c r="S39" s="127">
        <f>SUM(S40:S67)</f>
        <v>6966.3219792972004</v>
      </c>
      <c r="T39" s="38">
        <f>IF(AND(S4=0,S39&gt;=0), "",S39/S4)</f>
        <v>0.11084903860892255</v>
      </c>
      <c r="U39" s="43">
        <f>IF(AND(S124=0,S39&gt;=0),"",S39/S124)</f>
        <v>0.44765892668536417</v>
      </c>
      <c r="V39" s="128">
        <f>SUM(V40:V67)</f>
        <v>0</v>
      </c>
      <c r="W39" s="38" t="str">
        <f>IF(AND(V4=0,V39&gt;=0), "",V39/V4)</f>
        <v/>
      </c>
      <c r="X39" s="91">
        <f t="shared" si="21"/>
        <v>1</v>
      </c>
      <c r="Y39" s="126">
        <f>SUM(Y40:Y67)</f>
        <v>2290.9293575710394</v>
      </c>
      <c r="Z39" s="38">
        <f>IF(AND(Y4=0,Y39&gt;=0), "",Y39/Y4)</f>
        <v>9.2577171617752488E-2</v>
      </c>
      <c r="AA39" s="43">
        <f>IF(AND(Y124=0,Y39&gt;=0),"",Y39/Y124)</f>
        <v>0.39770871434539462</v>
      </c>
      <c r="AB39" s="38">
        <f t="shared" si="22"/>
        <v>-0.12103416415175468</v>
      </c>
      <c r="AC39" s="127">
        <f>SUM(AC40:AC67)</f>
        <v>9257.2513368682394</v>
      </c>
      <c r="AD39" s="38">
        <f>IF(AND(AC4=0,AC39&gt;=0), "",AC39/AC4)</f>
        <v>0.10568689821864652</v>
      </c>
      <c r="AE39" s="43">
        <f>IF(AND(AC124=0,AC39&gt;=0),"",AC39/AC124)</f>
        <v>0.43416444738386373</v>
      </c>
      <c r="AF39" s="126">
        <f>SUM(AF40:AF67)</f>
        <v>2702.7796734807271</v>
      </c>
      <c r="AG39" s="38">
        <f>IF(AND(AF4=0,AF39&gt;=0), "",AF39/AF4)</f>
        <v>8.610143168522208E-2</v>
      </c>
      <c r="AH39" s="43">
        <f>IF(AND(AF124=0,AF39&gt;=0),"",AF39/AF124)</f>
        <v>0.45319923466799056</v>
      </c>
      <c r="AI39" s="38">
        <f t="shared" si="4"/>
        <v>0.17977434116360202</v>
      </c>
      <c r="AJ39" s="127">
        <f>SUM(AJ40:AJ67)</f>
        <v>11960.03101034897</v>
      </c>
      <c r="AK39" s="38">
        <f>IF(AND(AJ4=0,AJ39&gt;=0), "",AJ39/AJ4)</f>
        <v>0.10051972321492225</v>
      </c>
      <c r="AL39" s="43">
        <f>IF(AND(AJ124=0,AJ39&gt;=0),"",AJ39/AJ124)</f>
        <v>0.4383248299855933</v>
      </c>
      <c r="AM39" s="126">
        <f>SUM(AM40:AM67)</f>
        <v>3009.4252782999092</v>
      </c>
      <c r="AN39" s="38">
        <f>IF(AND(AM4=0,AM39&gt;=0), "",AM39/AM4)</f>
        <v>0.10972012069436653</v>
      </c>
      <c r="AO39" s="43">
        <f>IF(AND(AM124=0,AM39&gt;=0),"",AM39/AM124)</f>
        <v>0.49064744370624808</v>
      </c>
      <c r="AP39" s="38">
        <f t="shared" si="5"/>
        <v>0.11345564265853532</v>
      </c>
      <c r="AQ39" s="127">
        <f>SUM(AQ40:AQ67)</f>
        <v>14969.456288648878</v>
      </c>
      <c r="AR39" s="38">
        <f>IF(AND(AQ4=0,AQ39&gt;=0), "",AQ39/AQ4)</f>
        <v>0.10224330837295437</v>
      </c>
      <c r="AS39" s="43">
        <f>IF(AND(AQ124=0,AQ39&gt;=0),"",AQ39/AQ124)</f>
        <v>0.44792779712151387</v>
      </c>
      <c r="AT39" s="128">
        <f>SUM(AT40:AT67)</f>
        <v>0</v>
      </c>
      <c r="AU39" s="38" t="str">
        <f>IF(AND(AT4=0,AT39&gt;=0), "",AT39/AT4)</f>
        <v/>
      </c>
      <c r="AV39" s="91">
        <f t="shared" si="23"/>
        <v>1</v>
      </c>
      <c r="AW39" s="128">
        <f>SUM(AW40:AW67)</f>
        <v>2494.9093814414791</v>
      </c>
      <c r="AX39" s="38">
        <f>IF(AND(AW4=0,AW39&gt;=0), "",AW39/AW4)</f>
        <v>0.10224330837295435</v>
      </c>
      <c r="AY39" s="43">
        <f>IF(AND(AW124=0,AW39&gt;=0),"",AW39/AW124)</f>
        <v>0.44792779712151387</v>
      </c>
      <c r="AZ39" s="128">
        <f>SUM(AZ40:AZ67)</f>
        <v>0</v>
      </c>
      <c r="BA39" s="38" t="str">
        <f>IF(AND(AZ4=0,AZ39&gt;=0), "",AZ39/AZ4)</f>
        <v/>
      </c>
      <c r="BB39" s="91">
        <f t="shared" si="24"/>
        <v>1</v>
      </c>
      <c r="BC39" s="126">
        <f>SUM(BC40:BC67)</f>
        <v>0</v>
      </c>
      <c r="BD39" s="38" t="str">
        <f>IF(AND(BC4=0,BC39&gt;=0), "",BC39/BC4)</f>
        <v/>
      </c>
      <c r="BE39" s="43" t="str">
        <f>IF(AND(BC124=0,BC39&gt;=0),"",BC39/BC124)</f>
        <v/>
      </c>
      <c r="BF39" s="38">
        <f t="shared" si="25"/>
        <v>-1</v>
      </c>
      <c r="BG39" s="127">
        <f>SUM(BG40:BG67)</f>
        <v>14969.456288648878</v>
      </c>
      <c r="BH39" s="38">
        <f>IF(AND(BG4=0,BG39&gt;=0), "",BG39/BG4)</f>
        <v>0.10224330837295437</v>
      </c>
      <c r="BI39" s="43">
        <f>IF(AND(BG124=0,BG39&gt;=0),"",BG39/BG124)</f>
        <v>0.44792779712151387</v>
      </c>
      <c r="BJ39" s="126">
        <f>SUM(BJ40:BJ67)</f>
        <v>0</v>
      </c>
      <c r="BK39" s="38" t="str">
        <f>IF(AND(BJ4=0,BJ39&gt;=0), "",BJ39/BJ4)</f>
        <v/>
      </c>
      <c r="BL39" s="43" t="str">
        <f>IF(AND(BJ124=0,BJ39&gt;=0),"",BJ39/BJ124)</f>
        <v/>
      </c>
      <c r="BM39" s="38" t="str">
        <f t="shared" si="9"/>
        <v/>
      </c>
      <c r="BN39" s="127">
        <f>SUM(BN40:BN67)</f>
        <v>14969.456288648878</v>
      </c>
      <c r="BO39" s="38">
        <f>IF(AND(BN4=0,BN39&gt;=0), "",BN39/BN4)</f>
        <v>0.10224330837295437</v>
      </c>
      <c r="BP39" s="43">
        <f>IF(AND(BN124=0,BN39&gt;=0),"",BN39/BN124)</f>
        <v>0.44792779712151387</v>
      </c>
      <c r="BQ39" s="126">
        <f>SUM(BQ40:BQ67)</f>
        <v>0</v>
      </c>
      <c r="BR39" s="38" t="str">
        <f>IF(AND(BQ4=0,BQ39&gt;=0), "",BQ39/BQ4)</f>
        <v/>
      </c>
      <c r="BS39" s="43" t="str">
        <f>IF(AND(BQ124=0,BQ39&gt;=0),"",BQ39/BQ124)</f>
        <v/>
      </c>
      <c r="BT39" s="38" t="str">
        <f t="shared" si="10"/>
        <v/>
      </c>
      <c r="BU39" s="127">
        <f>SUM(BU40:BU67)</f>
        <v>14969.456288648878</v>
      </c>
      <c r="BV39" s="38">
        <f>IF(AND(BU4=0,BU39&gt;=0), "",BU39/BU4)</f>
        <v>0.10224330837295437</v>
      </c>
      <c r="BW39" s="43">
        <f>IF(AND(BU124=0,BU39&gt;=0),"",BU39/BU124)</f>
        <v>0.44792779712151387</v>
      </c>
      <c r="BX39" s="128">
        <f>SUM(BX40:BX67)</f>
        <v>0</v>
      </c>
      <c r="BY39" s="38" t="str">
        <f>IF(AND(BX4=0,BX39&gt;=0), "",BX39/BX4)</f>
        <v/>
      </c>
      <c r="BZ39" s="91">
        <f t="shared" si="11"/>
        <v>1</v>
      </c>
      <c r="CA39" s="126">
        <f>SUM(CA40:CA67)</f>
        <v>0</v>
      </c>
      <c r="CB39" s="38" t="str">
        <f>IF(AND(CA4=0,CA39&gt;=0), "",CA39/CA4)</f>
        <v/>
      </c>
      <c r="CC39" s="43" t="str">
        <f>IF(AND(CA124=0,CA39&gt;=0),"",CA39/CA124)</f>
        <v/>
      </c>
      <c r="CD39" s="38" t="str">
        <f t="shared" si="26"/>
        <v/>
      </c>
      <c r="CE39" s="127">
        <f>SUM(CE40:CE67)</f>
        <v>14969.456288648878</v>
      </c>
      <c r="CF39" s="38">
        <f>IF(AND(CE4=0,CE39&gt;=0), "",CE39/CE4)</f>
        <v>0.10224330837295437</v>
      </c>
      <c r="CG39" s="43">
        <f>IF(AND(CE124=0,CE39&gt;=0),"",CE39/CE124)</f>
        <v>0.44792779712151387</v>
      </c>
      <c r="CH39" s="126">
        <f>SUM(CH40:CH67)</f>
        <v>0</v>
      </c>
      <c r="CI39" s="38" t="str">
        <f>IF(AND(CH4=0,CH39&gt;=0), "",CH39/CH4)</f>
        <v/>
      </c>
      <c r="CJ39" s="43" t="str">
        <f>IF(AND(CH124=0,CH39&gt;=0),"",CH39/CH124)</f>
        <v/>
      </c>
      <c r="CK39" s="38" t="str">
        <f t="shared" si="13"/>
        <v/>
      </c>
      <c r="CL39" s="127">
        <f>SUM(CL40:CL67)</f>
        <v>14969.456288648878</v>
      </c>
      <c r="CM39" s="38">
        <f>IF(AND(CL4=0,CL39&gt;=0), "",CL39/CL4)</f>
        <v>0.10224330837295437</v>
      </c>
      <c r="CN39" s="43">
        <f>IF(AND(CL124=0,CL39&gt;=0),"",CL39/CL124)</f>
        <v>0.44792779712151387</v>
      </c>
      <c r="CO39" s="126">
        <f>SUM(CO40:CO67)</f>
        <v>0</v>
      </c>
      <c r="CP39" s="38" t="str">
        <f>IF(AND(CO4=0,CO39&gt;=0), "",CO39/CO4)</f>
        <v/>
      </c>
      <c r="CQ39" s="43" t="str">
        <f>IF(AND(CO124=0,CO39&gt;=0),"",CO39/CO124)</f>
        <v/>
      </c>
      <c r="CR39" s="38" t="str">
        <f t="shared" si="14"/>
        <v/>
      </c>
      <c r="CS39" s="127">
        <f>SUM(CS40:CS67)</f>
        <v>14969.456288648878</v>
      </c>
      <c r="CT39" s="38">
        <f>IF(AND(CS4=0,CS39&gt;=0), "",CS39/CS4)</f>
        <v>0.10224330837295437</v>
      </c>
      <c r="CU39" s="43">
        <f>IF(AND(CS124=0,CS39&gt;=0),"",CS39/CS124)</f>
        <v>0.44792779712151387</v>
      </c>
      <c r="CV39" s="128">
        <f>SUM(CV40:CV67)</f>
        <v>0</v>
      </c>
      <c r="CW39" s="38" t="str">
        <f>IF(AND(CV4=0,CV39&gt;=0), "",CV39/CV4)</f>
        <v/>
      </c>
      <c r="CX39" s="91">
        <f t="shared" si="15"/>
        <v>1</v>
      </c>
    </row>
    <row r="40" spans="1:102" outlineLevel="1" x14ac:dyDescent="0.3">
      <c r="A40" s="29" t="s">
        <v>61</v>
      </c>
      <c r="B40" s="129">
        <f>+'N EERR BARINAS'!B39</f>
        <v>0</v>
      </c>
      <c r="C40" s="30" t="str">
        <f>IF(AND(B4=0,B40&gt;=0), "",B40/B4)</f>
        <v/>
      </c>
      <c r="D40" s="47" t="str">
        <f>IF(AND(B124=0,B40&gt;=0),"",B40/B124)</f>
        <v/>
      </c>
      <c r="E40" s="129">
        <f>+'N EERR BARINAS'!C39</f>
        <v>10.930659334555354</v>
      </c>
      <c r="F40" s="30">
        <f>IF(AND(E4=0,E40&gt;=0), "",E40/E4)</f>
        <v>7.9613993245366806E-4</v>
      </c>
      <c r="G40" s="47">
        <f>IF(AND(E124=0,E40&gt;=0),"",E40/E124)</f>
        <v>2.6239494633451717E-3</v>
      </c>
      <c r="H40" s="129">
        <f>+'N EERR BARINAS'!D39</f>
        <v>12.394074443100136</v>
      </c>
      <c r="I40" s="30">
        <f>IF(AND(H4=0,H40&gt;=0), "",H40/H4)</f>
        <v>5.4449004610477355E-4</v>
      </c>
      <c r="J40" s="47">
        <f>IF(AND(H124=0,H40&gt;=0),"",H40/H124)</f>
        <v>2.4553870033910937E-3</v>
      </c>
      <c r="K40" s="30">
        <f t="shared" si="19"/>
        <v>0.13388168670836281</v>
      </c>
      <c r="L40" s="130">
        <f>+E40+H40</f>
        <v>23.324733777655489</v>
      </c>
      <c r="M40" s="30">
        <f>IF(AND(L4=0,L40&gt;=0), "",L40/L4)</f>
        <v>6.3916880736475704E-4</v>
      </c>
      <c r="N40" s="47">
        <f>IF(AND(L124=0,L40&gt;=0),"",L40/L124)</f>
        <v>2.5316002003058311E-3</v>
      </c>
      <c r="O40" s="129">
        <f>+'N EERR BARINAS'!E39</f>
        <v>12.182366609090696</v>
      </c>
      <c r="P40" s="30">
        <f>IF(AND(O4=0,O40&gt;=0), "",O40/O4)</f>
        <v>4.6227912896096561E-4</v>
      </c>
      <c r="Q40" s="47">
        <f>IF(AND(O124=0,O40&gt;=0),"",O40/O124)</f>
        <v>1.9190153069195649E-3</v>
      </c>
      <c r="R40" s="30">
        <f t="shared" si="20"/>
        <v>-1.7081375053971778E-2</v>
      </c>
      <c r="S40" s="130">
        <f>+L40+O40</f>
        <v>35.507100386746188</v>
      </c>
      <c r="T40" s="30">
        <f>IF(AND(S4=0,S40&gt;=0), "",S40/S4)</f>
        <v>5.6499368725107285E-4</v>
      </c>
      <c r="U40" s="47">
        <f>IF(AND(S124=0,S40&gt;=0),"",S40/S124)</f>
        <v>2.2817019506244322E-3</v>
      </c>
      <c r="V40" s="131"/>
      <c r="W40" s="30" t="str">
        <f>IF(AND(V4=0,V40&gt;=0), "",V40/V4)</f>
        <v/>
      </c>
      <c r="X40" s="47">
        <f t="shared" si="21"/>
        <v>1</v>
      </c>
      <c r="Y40" s="129">
        <f>+'N EERR BARINAS'!F39</f>
        <v>13.220378980147919</v>
      </c>
      <c r="Z40" s="30">
        <f>IF(AND(Y4=0,Y40&gt;=0), "",Y40/Y4)</f>
        <v>5.3423964805031289E-4</v>
      </c>
      <c r="AA40" s="47">
        <f>IF(AND(Y124=0,Y40&gt;=0),"",Y40/Y124)</f>
        <v>2.2950772838007368E-3</v>
      </c>
      <c r="AB40" s="30">
        <f t="shared" si="22"/>
        <v>8.5206134765525715E-2</v>
      </c>
      <c r="AC40" s="130">
        <f t="shared" ref="AC40:AC66" si="27">+S40+Y40</f>
        <v>48.727479366894109</v>
      </c>
      <c r="AD40" s="30">
        <f>IF(AND(AC4=0,AC40&gt;=0), "",AC40/AC4)</f>
        <v>5.5630510233530613E-4</v>
      </c>
      <c r="AE40" s="47">
        <f>IF(AND(AC124=0,AC40&gt;=0),"",AC40/AC124)</f>
        <v>2.2853154118740028E-3</v>
      </c>
      <c r="AF40" s="129">
        <f>+'N EERR BARINAS'!G39</f>
        <v>13.471842282271743</v>
      </c>
      <c r="AG40" s="30">
        <f>IF(AND(AF4=0,AF40&gt;=0), "",AF40/AF4)</f>
        <v>4.2916739359937991E-4</v>
      </c>
      <c r="AH40" s="47">
        <f>IF(AND(AF124=0,AF40&gt;=0),"",AF40/AF124)</f>
        <v>2.2589442535027875E-3</v>
      </c>
      <c r="AI40" s="30">
        <f t="shared" si="4"/>
        <v>1.9020884537533159E-2</v>
      </c>
      <c r="AJ40" s="130">
        <f t="shared" si="16"/>
        <v>62.199321649165853</v>
      </c>
      <c r="AK40" s="30">
        <f>IF(AND(AJ4=0,AJ40&gt;=0), "",AJ40/AJ4)</f>
        <v>5.2276274124373238E-4</v>
      </c>
      <c r="AL40" s="47">
        <f>IF(AND(AJ124=0,AJ40&gt;=0),"",AJ40/AJ124)</f>
        <v>2.2795515382442438E-3</v>
      </c>
      <c r="AM40" s="129">
        <f>+'N EERR BARINAS'!H39</f>
        <v>13.693315663497811</v>
      </c>
      <c r="AN40" s="30">
        <f>IF(AND(AM4=0,AM40&gt;=0), "",AM40/AM4)</f>
        <v>4.9924225005307222E-4</v>
      </c>
      <c r="AO40" s="47">
        <f>IF(AND(AM124=0,AM40&gt;=0),"",AM40/AM124)</f>
        <v>2.2325160802641386E-3</v>
      </c>
      <c r="AP40" s="30">
        <f t="shared" si="5"/>
        <v>1.6439724915538585E-2</v>
      </c>
      <c r="AQ40" s="130">
        <f t="shared" si="17"/>
        <v>75.892637312663666</v>
      </c>
      <c r="AR40" s="30">
        <f>IF(AND(AQ4=0,AQ40&gt;=0), "",AQ40/AQ4)</f>
        <v>5.1835645666565601E-4</v>
      </c>
      <c r="AS40" s="47">
        <f>IF(AND(AQ124=0,AQ40&gt;=0),"",AQ40/AQ124)</f>
        <v>2.2709189427929269E-3</v>
      </c>
      <c r="AT40" s="131">
        <f t="shared" ref="AT40:AT67" si="28">+V40*2</f>
        <v>0</v>
      </c>
      <c r="AU40" s="30" t="str">
        <f>IF(AND(AT4=0,AT40&gt;=0), "",AT40/AT4)</f>
        <v/>
      </c>
      <c r="AV40" s="47">
        <f t="shared" si="23"/>
        <v>1</v>
      </c>
      <c r="AW40" s="131">
        <f>+AQ40/6</f>
        <v>12.648772885443945</v>
      </c>
      <c r="AX40" s="30">
        <f>IF(AND(AW4=0,AW40&gt;=0), "",AW40/AW4)</f>
        <v>5.1835645666565612E-4</v>
      </c>
      <c r="AY40" s="47">
        <f>IF(AND(AW124=0,AW40&gt;=0),"",AW40/AW124)</f>
        <v>2.2709189427929277E-3</v>
      </c>
      <c r="AZ40" s="131">
        <f t="shared" ref="AZ40:AZ67" si="29">+AT40/6</f>
        <v>0</v>
      </c>
      <c r="BA40" s="30" t="str">
        <f>IF(AND(AZ4=0,AZ40&gt;=0), "",AZ40/AZ4)</f>
        <v/>
      </c>
      <c r="BB40" s="47">
        <f t="shared" si="24"/>
        <v>1</v>
      </c>
      <c r="BC40" s="129">
        <f>+'N EERR BARINAS'!I39</f>
        <v>0</v>
      </c>
      <c r="BD40" s="30" t="str">
        <f>IF(AND(BC4=0,BC40&gt;=0), "",BC40/BC4)</f>
        <v/>
      </c>
      <c r="BE40" s="47" t="str">
        <f>IF(AND(BC124=0,BC40&gt;=0),"",BC40/BC124)</f>
        <v/>
      </c>
      <c r="BF40" s="30">
        <f t="shared" si="25"/>
        <v>-1</v>
      </c>
      <c r="BG40" s="130">
        <f t="shared" ref="BG40:BG67" si="30">+AQ40+BC40</f>
        <v>75.892637312663666</v>
      </c>
      <c r="BH40" s="30">
        <f>IF(AND(BG4=0,BG40&gt;=0), "",BG40/BG4)</f>
        <v>5.1835645666565601E-4</v>
      </c>
      <c r="BI40" s="47">
        <f>IF(AND(BG124=0,BG40&gt;=0),"",BG40/BG124)</f>
        <v>2.2709189427929269E-3</v>
      </c>
      <c r="BJ40" s="129">
        <f>+'N EERR BARINAS'!J39</f>
        <v>0</v>
      </c>
      <c r="BK40" s="30" t="str">
        <f>IF(AND(BJ4=0,BJ40&gt;=0), "",BJ40/BJ4)</f>
        <v/>
      </c>
      <c r="BL40" s="47" t="str">
        <f>IF(AND(BJ124=0,BJ40&gt;=0),"",BJ40/BJ124)</f>
        <v/>
      </c>
      <c r="BM40" s="30" t="str">
        <f t="shared" si="9"/>
        <v/>
      </c>
      <c r="BN40" s="130">
        <f t="shared" ref="BN40:BN67" si="31">+BG40+BJ40</f>
        <v>75.892637312663666</v>
      </c>
      <c r="BO40" s="30">
        <f>IF(AND(BN4=0,BN40&gt;=0), "",BN40/BN4)</f>
        <v>5.1835645666565601E-4</v>
      </c>
      <c r="BP40" s="47">
        <f>IF(AND(BN124=0,BN40&gt;=0),"",BN40/BN124)</f>
        <v>2.2709189427929269E-3</v>
      </c>
      <c r="BQ40" s="129">
        <f>+'N EERR BARINAS'!K39</f>
        <v>0</v>
      </c>
      <c r="BR40" s="30" t="str">
        <f>IF(AND(BQ4=0,BQ40&gt;=0), "",BQ40/BQ4)</f>
        <v/>
      </c>
      <c r="BS40" s="47" t="str">
        <f>IF(AND(BQ124=0,BQ40&gt;=0),"",BQ40/BQ124)</f>
        <v/>
      </c>
      <c r="BT40" s="30" t="str">
        <f t="shared" si="10"/>
        <v/>
      </c>
      <c r="BU40" s="130">
        <f t="shared" ref="BU40:BU67" si="32">+BN40+BQ40</f>
        <v>75.892637312663666</v>
      </c>
      <c r="BV40" s="30">
        <f>IF(AND(BU4=0,BU40&gt;=0), "",BU40/BU4)</f>
        <v>5.1835645666565601E-4</v>
      </c>
      <c r="BW40" s="47">
        <f>IF(AND(BU124=0,BU40&gt;=0),"",BU40/BU124)</f>
        <v>2.2709189427929269E-3</v>
      </c>
      <c r="BX40" s="131">
        <f t="shared" ref="BX40:BX67" si="33">+AZ40*9</f>
        <v>0</v>
      </c>
      <c r="BY40" s="30" t="str">
        <f>IF(AND(BX4=0,BX40&gt;=0), "",BX40/BX4)</f>
        <v/>
      </c>
      <c r="BZ40" s="47">
        <f t="shared" si="11"/>
        <v>1</v>
      </c>
      <c r="CA40" s="129">
        <f>+'N EERR BARINAS'!L39</f>
        <v>0</v>
      </c>
      <c r="CB40" s="30" t="str">
        <f>IF(AND(CA4=0,CA40&gt;=0), "",CA40/CA4)</f>
        <v/>
      </c>
      <c r="CC40" s="47" t="str">
        <f>IF(AND(CA124=0,CA40&gt;=0),"",CA40/CA124)</f>
        <v/>
      </c>
      <c r="CD40" s="30" t="str">
        <f t="shared" si="26"/>
        <v/>
      </c>
      <c r="CE40" s="130">
        <f t="shared" ref="CE40:CE66" si="34">+BU40+CA40</f>
        <v>75.892637312663666</v>
      </c>
      <c r="CF40" s="30">
        <f>IF(AND(CE4=0,CE40&gt;=0), "",CE40/CE4)</f>
        <v>5.1835645666565601E-4</v>
      </c>
      <c r="CG40" s="47">
        <f>IF(AND(CE124=0,CE40&gt;=0),"",CE40/CE124)</f>
        <v>2.2709189427929269E-3</v>
      </c>
      <c r="CH40" s="129">
        <f>+'N EERR BARINAS'!M39</f>
        <v>0</v>
      </c>
      <c r="CI40" s="30" t="str">
        <f>IF(AND(CH4=0,CH40&gt;=0), "",CH40/CH4)</f>
        <v/>
      </c>
      <c r="CJ40" s="47" t="str">
        <f>IF(AND(CH124=0,CH40&gt;=0),"",CH40/CH124)</f>
        <v/>
      </c>
      <c r="CK40" s="30" t="str">
        <f t="shared" si="13"/>
        <v/>
      </c>
      <c r="CL40" s="130">
        <f t="shared" ref="CL40:CL67" si="35">+CE40+CH40</f>
        <v>75.892637312663666</v>
      </c>
      <c r="CM40" s="30">
        <f>IF(AND(CL4=0,CL40&gt;=0), "",CL40/CL4)</f>
        <v>5.1835645666565601E-4</v>
      </c>
      <c r="CN40" s="47">
        <f>IF(AND(CL124=0,CL40&gt;=0),"",CL40/CL124)</f>
        <v>2.2709189427929269E-3</v>
      </c>
      <c r="CO40" s="129">
        <f>+'N EERR BARINAS'!N39</f>
        <v>0</v>
      </c>
      <c r="CP40" s="30" t="str">
        <f>IF(AND(CO4=0,CO40&gt;=0), "",CO40/CO4)</f>
        <v/>
      </c>
      <c r="CQ40" s="47" t="str">
        <f>IF(AND(CO124=0,CO40&gt;=0),"",CO40/CO124)</f>
        <v/>
      </c>
      <c r="CR40" s="30" t="str">
        <f t="shared" si="14"/>
        <v/>
      </c>
      <c r="CS40" s="130">
        <f t="shared" ref="CS40:CS67" si="36">+CL40+CO40</f>
        <v>75.892637312663666</v>
      </c>
      <c r="CT40" s="30">
        <f>IF(AND(CS4=0,CS40&gt;=0), "",CS40/CS4)</f>
        <v>5.1835645666565601E-4</v>
      </c>
      <c r="CU40" s="47">
        <f>IF(AND(CS124=0,CS40&gt;=0),"",CS40/CS124)</f>
        <v>2.2709189427929269E-3</v>
      </c>
      <c r="CV40" s="131">
        <f t="shared" ref="CV40:CV67" si="37">+AZ40*12</f>
        <v>0</v>
      </c>
      <c r="CW40" s="30" t="str">
        <f>IF(AND(CV4=0,CV40&gt;=0), "",CV40/CV4)</f>
        <v/>
      </c>
      <c r="CX40" s="47">
        <f t="shared" si="15"/>
        <v>1</v>
      </c>
    </row>
    <row r="41" spans="1:102" outlineLevel="1" x14ac:dyDescent="0.3">
      <c r="A41" s="29" t="s">
        <v>3</v>
      </c>
      <c r="B41" s="129">
        <f>+'N EERR BARINAS'!B40</f>
        <v>0</v>
      </c>
      <c r="C41" s="30" t="str">
        <f>IF(AND(B4=0,B41&gt;=0), "",B41/B4)</f>
        <v/>
      </c>
      <c r="D41" s="47" t="str">
        <f>IF(AND(B124=0,B41&gt;=0),"",B41/B124)</f>
        <v/>
      </c>
      <c r="E41" s="129">
        <f>+'N EERR BARINAS'!C40</f>
        <v>18.851967635023797</v>
      </c>
      <c r="F41" s="30">
        <f>IF(AND(E4=0,E41&gt;=0), "",E41/E4)</f>
        <v>1.3730923067119007E-3</v>
      </c>
      <c r="G41" s="47">
        <f>IF(AND(E124=0,E41&gt;=0),"",E41/E124)</f>
        <v>4.525491907202822E-3</v>
      </c>
      <c r="H41" s="129">
        <f>+'N EERR BARINAS'!D40</f>
        <v>21.195765425948334</v>
      </c>
      <c r="I41" s="30">
        <f>IF(AND(H4=0,H41&gt;=0), "",H41/H4)</f>
        <v>9.3116136642421574E-4</v>
      </c>
      <c r="J41" s="47">
        <f>IF(AND(H124=0,H41&gt;=0),"",H41/H124)</f>
        <v>4.1990878135134135E-3</v>
      </c>
      <c r="K41" s="30">
        <f t="shared" si="19"/>
        <v>0.12432642768652717</v>
      </c>
      <c r="L41" s="130">
        <f t="shared" ref="L41:L66" si="38">+E41+H41</f>
        <v>40.047733060972135</v>
      </c>
      <c r="M41" s="30">
        <f>IF(AND(L4=0,L41&gt;=0), "",L41/L4)</f>
        <v>1.097429965214233E-3</v>
      </c>
      <c r="N41" s="47">
        <f>IF(AND(L124=0,L41&gt;=0),"",L41/L124)</f>
        <v>4.3466669332824564E-3</v>
      </c>
      <c r="O41" s="129">
        <f>+'N EERR BARINAS'!E40</f>
        <v>18.012700628603429</v>
      </c>
      <c r="P41" s="30">
        <f>IF(AND(O4=0,O41&gt;=0), "",O41/O4)</f>
        <v>6.8352035561068702E-4</v>
      </c>
      <c r="Q41" s="47">
        <f>IF(AND(O124=0,O41&gt;=0),"",O41/O124)</f>
        <v>2.8374329335529441E-3</v>
      </c>
      <c r="R41" s="30">
        <f t="shared" si="20"/>
        <v>-0.15017456238915181</v>
      </c>
      <c r="S41" s="130">
        <f t="shared" ref="S41:S66" si="39">+L41+O41</f>
        <v>58.060433689575561</v>
      </c>
      <c r="T41" s="30">
        <f>IF(AND(S4=0,S41&gt;=0), "",S41/S4)</f>
        <v>9.2386531584861392E-4</v>
      </c>
      <c r="U41" s="47">
        <f>IF(AND(S124=0,S41&gt;=0),"",S41/S124)</f>
        <v>3.730989108112441E-3</v>
      </c>
      <c r="V41" s="131"/>
      <c r="W41" s="30" t="str">
        <f>IF(AND(V4=0,V41&gt;=0), "",V41/V4)</f>
        <v/>
      </c>
      <c r="X41" s="47">
        <f t="shared" si="21"/>
        <v>1</v>
      </c>
      <c r="Y41" s="129">
        <f>+'N EERR BARINAS'!F40</f>
        <v>19.347990969248734</v>
      </c>
      <c r="Z41" s="30">
        <f>IF(AND(Y4=0,Y41&gt;=0), "",Y41/Y4)</f>
        <v>7.8185836437923541E-4</v>
      </c>
      <c r="AA41" s="47">
        <f>IF(AND(Y124=0,Y41&gt;=0),"",Y41/Y124)</f>
        <v>3.3588397599936077E-3</v>
      </c>
      <c r="AB41" s="30">
        <f t="shared" si="22"/>
        <v>7.4130490933986784E-2</v>
      </c>
      <c r="AC41" s="130">
        <f t="shared" si="27"/>
        <v>77.408424658824288</v>
      </c>
      <c r="AD41" s="30">
        <f>IF(AND(AC4=0,AC41&gt;=0), "",AC41/AC4)</f>
        <v>8.8374572542940265E-4</v>
      </c>
      <c r="AE41" s="47">
        <f>IF(AND(AC124=0,AC41&gt;=0),"",AC41/AC124)</f>
        <v>3.6304497622318631E-3</v>
      </c>
      <c r="AF41" s="129">
        <f>+'N EERR BARINAS'!G40</f>
        <v>22.898315493946306</v>
      </c>
      <c r="AG41" s="30">
        <f>IF(AND(AF4=0,AF41&gt;=0), "",AF41/AF4)</f>
        <v>7.2946299195362032E-4</v>
      </c>
      <c r="AH41" s="47">
        <f>IF(AND(AF124=0,AF41&gt;=0),"",AF41/AF124)</f>
        <v>3.8395653034041717E-3</v>
      </c>
      <c r="AI41" s="30">
        <f t="shared" si="4"/>
        <v>0.18349835547992446</v>
      </c>
      <c r="AJ41" s="130">
        <f t="shared" si="16"/>
        <v>100.3067401527706</v>
      </c>
      <c r="AK41" s="30">
        <f>IF(AND(AJ4=0,AJ41&gt;=0), "",AJ41/AJ4)</f>
        <v>8.4304177372307942E-4</v>
      </c>
      <c r="AL41" s="47">
        <f>IF(AND(AJ124=0,AJ41&gt;=0),"",AJ41/AJ124)</f>
        <v>3.6761555873749685E-3</v>
      </c>
      <c r="AM41" s="129">
        <f>+'N EERR BARINAS'!H40</f>
        <v>44.463469756183308</v>
      </c>
      <c r="AN41" s="30">
        <f>IF(AND(AM4=0,AM41&gt;=0), "",AM41/AM4)</f>
        <v>1.6210860270618654E-3</v>
      </c>
      <c r="AO41" s="47">
        <f>IF(AND(AM124=0,AM41&gt;=0),"",AM41/AM124)</f>
        <v>7.2491873885321013E-3</v>
      </c>
      <c r="AP41" s="30">
        <f t="shared" si="5"/>
        <v>0.94177906964109404</v>
      </c>
      <c r="AQ41" s="130">
        <f t="shared" si="17"/>
        <v>144.77020990895392</v>
      </c>
      <c r="AR41" s="30">
        <f>IF(AND(AQ4=0,AQ41&gt;=0), "",AQ41/AQ4)</f>
        <v>9.8879912065760788E-4</v>
      </c>
      <c r="AS41" s="47">
        <f>IF(AND(AQ124=0,AQ41&gt;=0),"",AQ41/AQ124)</f>
        <v>4.3319276240185904E-3</v>
      </c>
      <c r="AT41" s="131">
        <f t="shared" si="28"/>
        <v>0</v>
      </c>
      <c r="AU41" s="30" t="str">
        <f>IF(AND(AT4=0,AT41&gt;=0), "",AT41/AT4)</f>
        <v/>
      </c>
      <c r="AV41" s="47">
        <f t="shared" si="23"/>
        <v>1</v>
      </c>
      <c r="AW41" s="131">
        <f t="shared" ref="AW41:AW102" si="40">+AQ41/6</f>
        <v>24.128368318158987</v>
      </c>
      <c r="AX41" s="30">
        <f>IF(AND(AW4=0,AW41&gt;=0), "",AW41/AW4)</f>
        <v>9.8879912065760809E-4</v>
      </c>
      <c r="AY41" s="47">
        <f>IF(AND(AW124=0,AW41&gt;=0),"",AW41/AW124)</f>
        <v>4.3319276240185922E-3</v>
      </c>
      <c r="AZ41" s="131">
        <f t="shared" si="29"/>
        <v>0</v>
      </c>
      <c r="BA41" s="30" t="str">
        <f>IF(AND(AZ4=0,AZ41&gt;=0), "",AZ41/AZ4)</f>
        <v/>
      </c>
      <c r="BB41" s="47">
        <f t="shared" si="24"/>
        <v>1</v>
      </c>
      <c r="BC41" s="129">
        <f>+'N EERR BARINAS'!I40</f>
        <v>0</v>
      </c>
      <c r="BD41" s="30" t="str">
        <f>IF(AND(BC4=0,BC41&gt;=0), "",BC41/BC4)</f>
        <v/>
      </c>
      <c r="BE41" s="47" t="str">
        <f>IF(AND(BC124=0,BC41&gt;=0),"",BC41/BC124)</f>
        <v/>
      </c>
      <c r="BF41" s="30">
        <f t="shared" si="25"/>
        <v>-1</v>
      </c>
      <c r="BG41" s="130">
        <f t="shared" si="30"/>
        <v>144.77020990895392</v>
      </c>
      <c r="BH41" s="30">
        <f>IF(AND(BG4=0,BG41&gt;=0), "",BG41/BG4)</f>
        <v>9.8879912065760788E-4</v>
      </c>
      <c r="BI41" s="47">
        <f>IF(AND(BG124=0,BG41&gt;=0),"",BG41/BG124)</f>
        <v>4.3319276240185904E-3</v>
      </c>
      <c r="BJ41" s="129">
        <f>+'N EERR BARINAS'!J40</f>
        <v>0</v>
      </c>
      <c r="BK41" s="30" t="str">
        <f>IF(AND(BJ4=0,BJ41&gt;=0), "",BJ41/BJ4)</f>
        <v/>
      </c>
      <c r="BL41" s="47" t="str">
        <f>IF(AND(BJ124=0,BJ41&gt;=0),"",BJ41/BJ124)</f>
        <v/>
      </c>
      <c r="BM41" s="30" t="str">
        <f t="shared" si="9"/>
        <v/>
      </c>
      <c r="BN41" s="130">
        <f t="shared" si="31"/>
        <v>144.77020990895392</v>
      </c>
      <c r="BO41" s="30">
        <f>IF(AND(BN4=0,BN41&gt;=0), "",BN41/BN4)</f>
        <v>9.8879912065760788E-4</v>
      </c>
      <c r="BP41" s="47">
        <f>IF(AND(BN124=0,BN41&gt;=0),"",BN41/BN124)</f>
        <v>4.3319276240185904E-3</v>
      </c>
      <c r="BQ41" s="129">
        <f>+'N EERR BARINAS'!K40</f>
        <v>0</v>
      </c>
      <c r="BR41" s="30" t="str">
        <f>IF(AND(BQ4=0,BQ41&gt;=0), "",BQ41/BQ4)</f>
        <v/>
      </c>
      <c r="BS41" s="47" t="str">
        <f>IF(AND(BQ124=0,BQ41&gt;=0),"",BQ41/BQ124)</f>
        <v/>
      </c>
      <c r="BT41" s="30" t="str">
        <f t="shared" si="10"/>
        <v/>
      </c>
      <c r="BU41" s="130">
        <f t="shared" si="32"/>
        <v>144.77020990895392</v>
      </c>
      <c r="BV41" s="30">
        <f>IF(AND(BU4=0,BU41&gt;=0), "",BU41/BU4)</f>
        <v>9.8879912065760788E-4</v>
      </c>
      <c r="BW41" s="47">
        <f>IF(AND(BU124=0,BU41&gt;=0),"",BU41/BU124)</f>
        <v>4.3319276240185904E-3</v>
      </c>
      <c r="BX41" s="131">
        <f t="shared" si="33"/>
        <v>0</v>
      </c>
      <c r="BY41" s="30" t="str">
        <f>IF(AND(BX4=0,BX41&gt;=0), "",BX41/BX4)</f>
        <v/>
      </c>
      <c r="BZ41" s="47">
        <f t="shared" si="11"/>
        <v>1</v>
      </c>
      <c r="CA41" s="129">
        <f>+'N EERR BARINAS'!L40</f>
        <v>0</v>
      </c>
      <c r="CB41" s="30" t="str">
        <f>IF(AND(CA4=0,CA41&gt;=0), "",CA41/CA4)</f>
        <v/>
      </c>
      <c r="CC41" s="47" t="str">
        <f>IF(AND(CA124=0,CA41&gt;=0),"",CA41/CA124)</f>
        <v/>
      </c>
      <c r="CD41" s="30" t="str">
        <f t="shared" si="26"/>
        <v/>
      </c>
      <c r="CE41" s="130">
        <f t="shared" si="34"/>
        <v>144.77020990895392</v>
      </c>
      <c r="CF41" s="30">
        <f>IF(AND(CE4=0,CE41&gt;=0), "",CE41/CE4)</f>
        <v>9.8879912065760788E-4</v>
      </c>
      <c r="CG41" s="47">
        <f>IF(AND(CE124=0,CE41&gt;=0),"",CE41/CE124)</f>
        <v>4.3319276240185904E-3</v>
      </c>
      <c r="CH41" s="129">
        <f>+'N EERR BARINAS'!M40</f>
        <v>0</v>
      </c>
      <c r="CI41" s="30" t="str">
        <f>IF(AND(CH4=0,CH41&gt;=0), "",CH41/CH4)</f>
        <v/>
      </c>
      <c r="CJ41" s="47" t="str">
        <f>IF(AND(CH124=0,CH41&gt;=0),"",CH41/CH124)</f>
        <v/>
      </c>
      <c r="CK41" s="30" t="str">
        <f t="shared" si="13"/>
        <v/>
      </c>
      <c r="CL41" s="130">
        <f t="shared" si="35"/>
        <v>144.77020990895392</v>
      </c>
      <c r="CM41" s="30">
        <f>IF(AND(CL4=0,CL41&gt;=0), "",CL41/CL4)</f>
        <v>9.8879912065760788E-4</v>
      </c>
      <c r="CN41" s="47">
        <f>IF(AND(CL124=0,CL41&gt;=0),"",CL41/CL124)</f>
        <v>4.3319276240185904E-3</v>
      </c>
      <c r="CO41" s="129">
        <f>+'N EERR BARINAS'!N40</f>
        <v>0</v>
      </c>
      <c r="CP41" s="30" t="str">
        <f>IF(AND(CO4=0,CO41&gt;=0), "",CO41/CO4)</f>
        <v/>
      </c>
      <c r="CQ41" s="47" t="str">
        <f>IF(AND(CO124=0,CO41&gt;=0),"",CO41/CO124)</f>
        <v/>
      </c>
      <c r="CR41" s="30" t="str">
        <f t="shared" si="14"/>
        <v/>
      </c>
      <c r="CS41" s="130">
        <f t="shared" si="36"/>
        <v>144.77020990895392</v>
      </c>
      <c r="CT41" s="30">
        <f>IF(AND(CS4=0,CS41&gt;=0), "",CS41/CS4)</f>
        <v>9.8879912065760788E-4</v>
      </c>
      <c r="CU41" s="47">
        <f>IF(AND(CS124=0,CS41&gt;=0),"",CS41/CS124)</f>
        <v>4.3319276240185904E-3</v>
      </c>
      <c r="CV41" s="131">
        <f t="shared" si="37"/>
        <v>0</v>
      </c>
      <c r="CW41" s="30" t="str">
        <f>IF(AND(CV4=0,CV41&gt;=0), "",CV41/CV4)</f>
        <v/>
      </c>
      <c r="CX41" s="47">
        <f t="shared" si="15"/>
        <v>1</v>
      </c>
    </row>
    <row r="42" spans="1:102" outlineLevel="1" x14ac:dyDescent="0.3">
      <c r="A42" s="29" t="s">
        <v>4</v>
      </c>
      <c r="B42" s="129">
        <f>+'N EERR BARINAS'!B41</f>
        <v>0</v>
      </c>
      <c r="C42" s="30" t="str">
        <f>IF(AND(B4=0,B42&gt;=0), "",B42/B4)</f>
        <v/>
      </c>
      <c r="D42" s="47" t="str">
        <f>IF(AND(B124=0,B42&gt;=0),"",B42/B124)</f>
        <v/>
      </c>
      <c r="E42" s="129">
        <f>+'N EERR BARINAS'!C41</f>
        <v>248.7066970319762</v>
      </c>
      <c r="F42" s="30">
        <f>IF(AND(E4=0,E42&gt;=0), "",E42/E4)</f>
        <v>1.8114674231027715E-2</v>
      </c>
      <c r="G42" s="47">
        <f>IF(AND(E124=0,E42&gt;=0),"",E42/E124)</f>
        <v>5.9703059461778646E-2</v>
      </c>
      <c r="H42" s="129">
        <f>+'N EERR BARINAS'!D41</f>
        <v>351.50523094441678</v>
      </c>
      <c r="I42" s="30">
        <f>IF(AND(H4=0,H42&gt;=0), "",H42/H4)</f>
        <v>1.5442145380169414E-2</v>
      </c>
      <c r="J42" s="47">
        <f>IF(AND(H124=0,H42&gt;=0),"",H42/H124)</f>
        <v>6.9636613822776333E-2</v>
      </c>
      <c r="K42" s="30">
        <f t="shared" si="19"/>
        <v>0.41333239168555147</v>
      </c>
      <c r="L42" s="130">
        <f t="shared" si="38"/>
        <v>600.21192797639299</v>
      </c>
      <c r="M42" s="30">
        <f>IF(AND(L4=0,L42&gt;=0), "",L42/L4)</f>
        <v>1.6447636480133674E-2</v>
      </c>
      <c r="N42" s="47">
        <f>IF(AND(L124=0,L42&gt;=0),"",L42/L124)</f>
        <v>6.5145293900272738E-2</v>
      </c>
      <c r="O42" s="129">
        <f>+'N EERR BARINAS'!E41</f>
        <v>352.49903382785578</v>
      </c>
      <c r="P42" s="30">
        <f>IF(AND(O4=0,O42&gt;=0), "",O42/O4)</f>
        <v>1.3376132203731643E-2</v>
      </c>
      <c r="Q42" s="47">
        <f>IF(AND(O124=0,O42&gt;=0),"",O42/O124)</f>
        <v>5.5527063278922595E-2</v>
      </c>
      <c r="R42" s="30">
        <f t="shared" si="20"/>
        <v>2.8272776503748577E-3</v>
      </c>
      <c r="S42" s="130">
        <f t="shared" si="39"/>
        <v>952.71096180424877</v>
      </c>
      <c r="T42" s="30">
        <f>IF(AND(S4=0,S42&gt;=0), "",S42/S4)</f>
        <v>1.5159663090800336E-2</v>
      </c>
      <c r="U42" s="47">
        <f>IF(AND(S124=0,S42&gt;=0),"",S42/S124)</f>
        <v>6.1221627118317253E-2</v>
      </c>
      <c r="V42" s="131"/>
      <c r="W42" s="30" t="str">
        <f>IF(AND(V4=0,V42&gt;=0), "",V42/V4)</f>
        <v/>
      </c>
      <c r="X42" s="47">
        <f t="shared" si="21"/>
        <v>1</v>
      </c>
      <c r="Y42" s="129">
        <f>+'N EERR BARINAS'!F41</f>
        <v>373.7169949396652</v>
      </c>
      <c r="Z42" s="30">
        <f>IF(AND(Y4=0,Y42&gt;=0), "",Y42/Y4)</f>
        <v>1.5102020611269452E-2</v>
      </c>
      <c r="AA42" s="47">
        <f>IF(AND(Y124=0,Y42&gt;=0),"",Y42/Y124)</f>
        <v>6.487782135022456E-2</v>
      </c>
      <c r="AB42" s="30">
        <f t="shared" si="22"/>
        <v>6.0192962464036957E-2</v>
      </c>
      <c r="AC42" s="130">
        <f t="shared" si="27"/>
        <v>1326.4279567439139</v>
      </c>
      <c r="AD42" s="30">
        <f>IF(AND(AC4=0,AC42&gt;=0), "",AC42/AC4)</f>
        <v>1.5143378024149739E-2</v>
      </c>
      <c r="AE42" s="47">
        <f>IF(AND(AC124=0,AC42&gt;=0),"",AC42/AC124)</f>
        <v>6.2209379423531323E-2</v>
      </c>
      <c r="AF42" s="129">
        <f>+'N EERR BARINAS'!G41</f>
        <v>381.63859156577178</v>
      </c>
      <c r="AG42" s="30">
        <f>IF(AND(AF4=0,AF42&gt;=0), "",AF42/AF4)</f>
        <v>1.2157716532560339E-2</v>
      </c>
      <c r="AH42" s="47">
        <f>IF(AND(AF124=0,AF42&gt;=0),"",AF42/AF124)</f>
        <v>6.3992755056736197E-2</v>
      </c>
      <c r="AI42" s="30">
        <f t="shared" si="4"/>
        <v>2.1196779202897854E-2</v>
      </c>
      <c r="AJ42" s="130">
        <f t="shared" si="16"/>
        <v>1708.0665483096857</v>
      </c>
      <c r="AK42" s="30">
        <f>IF(AND(AJ4=0,AJ42&gt;=0), "",AJ42/AJ4)</f>
        <v>1.4355679890812217E-2</v>
      </c>
      <c r="AL42" s="47">
        <f>IF(AND(AJ124=0,AJ42&gt;=0),"",AJ42/AJ124)</f>
        <v>6.2599167071062375E-2</v>
      </c>
      <c r="AM42" s="129">
        <f>+'N EERR BARINAS'!H41</f>
        <v>398.06150184586664</v>
      </c>
      <c r="AN42" s="30">
        <f>IF(AND(AM4=0,AM42&gt;=0), "",AM42/AM4)</f>
        <v>1.4512856106193959E-2</v>
      </c>
      <c r="AO42" s="47">
        <f>IF(AND(AM124=0,AM42&gt;=0),"",AM42/AM124)</f>
        <v>6.48987232634924E-2</v>
      </c>
      <c r="AP42" s="30">
        <f t="shared" si="5"/>
        <v>4.3032624695305575E-2</v>
      </c>
      <c r="AQ42" s="130">
        <f t="shared" si="17"/>
        <v>2106.1280501555525</v>
      </c>
      <c r="AR42" s="30">
        <f>IF(AND(AQ4=0,AQ42&gt;=0), "",AQ42/AQ4)</f>
        <v>1.438512498735646E-2</v>
      </c>
      <c r="AS42" s="47">
        <f>IF(AND(AQ124=0,AQ42&gt;=0),"",AQ42/AQ124)</f>
        <v>6.3021213314031141E-2</v>
      </c>
      <c r="AT42" s="131">
        <f t="shared" si="28"/>
        <v>0</v>
      </c>
      <c r="AU42" s="30" t="str">
        <f>IF(AND(AT4=0,AT42&gt;=0), "",AT42/AT4)</f>
        <v/>
      </c>
      <c r="AV42" s="47">
        <f t="shared" si="23"/>
        <v>1</v>
      </c>
      <c r="AW42" s="131">
        <f t="shared" si="40"/>
        <v>351.0213416925921</v>
      </c>
      <c r="AX42" s="30">
        <f>IF(AND(AW4=0,AW42&gt;=0), "",AW42/AW4)</f>
        <v>1.4385124987356461E-2</v>
      </c>
      <c r="AY42" s="47">
        <f>IF(AND(AW124=0,AW42&gt;=0),"",AW42/AW124)</f>
        <v>6.3021213314031169E-2</v>
      </c>
      <c r="AZ42" s="131">
        <f t="shared" si="29"/>
        <v>0</v>
      </c>
      <c r="BA42" s="30" t="str">
        <f>IF(AND(AZ4=0,AZ42&gt;=0), "",AZ42/AZ4)</f>
        <v/>
      </c>
      <c r="BB42" s="47">
        <f t="shared" si="24"/>
        <v>1</v>
      </c>
      <c r="BC42" s="129">
        <f>+'N EERR BARINAS'!I41</f>
        <v>0</v>
      </c>
      <c r="BD42" s="30" t="str">
        <f>IF(AND(BC4=0,BC42&gt;=0), "",BC42/BC4)</f>
        <v/>
      </c>
      <c r="BE42" s="47" t="str">
        <f>IF(AND(BC124=0,BC42&gt;=0),"",BC42/BC124)</f>
        <v/>
      </c>
      <c r="BF42" s="30">
        <f t="shared" si="25"/>
        <v>-1</v>
      </c>
      <c r="BG42" s="130">
        <f t="shared" si="30"/>
        <v>2106.1280501555525</v>
      </c>
      <c r="BH42" s="30">
        <f>IF(AND(BG4=0,BG42&gt;=0), "",BG42/BG4)</f>
        <v>1.438512498735646E-2</v>
      </c>
      <c r="BI42" s="47">
        <f>IF(AND(BG124=0,BG42&gt;=0),"",BG42/BG124)</f>
        <v>6.3021213314031141E-2</v>
      </c>
      <c r="BJ42" s="129">
        <f>+'N EERR BARINAS'!J41</f>
        <v>0</v>
      </c>
      <c r="BK42" s="30" t="str">
        <f>IF(AND(BJ4=0,BJ42&gt;=0), "",BJ42/BJ4)</f>
        <v/>
      </c>
      <c r="BL42" s="47" t="str">
        <f>IF(AND(BJ124=0,BJ42&gt;=0),"",BJ42/BJ124)</f>
        <v/>
      </c>
      <c r="BM42" s="30" t="str">
        <f t="shared" si="9"/>
        <v/>
      </c>
      <c r="BN42" s="130">
        <f t="shared" si="31"/>
        <v>2106.1280501555525</v>
      </c>
      <c r="BO42" s="30">
        <f>IF(AND(BN4=0,BN42&gt;=0), "",BN42/BN4)</f>
        <v>1.438512498735646E-2</v>
      </c>
      <c r="BP42" s="47">
        <f>IF(AND(BN124=0,BN42&gt;=0),"",BN42/BN124)</f>
        <v>6.3021213314031141E-2</v>
      </c>
      <c r="BQ42" s="129">
        <f>+'N EERR BARINAS'!K41</f>
        <v>0</v>
      </c>
      <c r="BR42" s="30" t="str">
        <f>IF(AND(BQ4=0,BQ42&gt;=0), "",BQ42/BQ4)</f>
        <v/>
      </c>
      <c r="BS42" s="47" t="str">
        <f>IF(AND(BQ124=0,BQ42&gt;=0),"",BQ42/BQ124)</f>
        <v/>
      </c>
      <c r="BT42" s="30" t="str">
        <f t="shared" si="10"/>
        <v/>
      </c>
      <c r="BU42" s="130">
        <f t="shared" si="32"/>
        <v>2106.1280501555525</v>
      </c>
      <c r="BV42" s="30">
        <f>IF(AND(BU4=0,BU42&gt;=0), "",BU42/BU4)</f>
        <v>1.438512498735646E-2</v>
      </c>
      <c r="BW42" s="47">
        <f>IF(AND(BU124=0,BU42&gt;=0),"",BU42/BU124)</f>
        <v>6.3021213314031141E-2</v>
      </c>
      <c r="BX42" s="131">
        <f t="shared" si="33"/>
        <v>0</v>
      </c>
      <c r="BY42" s="30" t="str">
        <f>IF(AND(BX4=0,BX42&gt;=0), "",BX42/BX4)</f>
        <v/>
      </c>
      <c r="BZ42" s="47">
        <f t="shared" si="11"/>
        <v>1</v>
      </c>
      <c r="CA42" s="129">
        <f>+'N EERR BARINAS'!L41</f>
        <v>0</v>
      </c>
      <c r="CB42" s="30" t="str">
        <f>IF(AND(CA4=0,CA42&gt;=0), "",CA42/CA4)</f>
        <v/>
      </c>
      <c r="CC42" s="47" t="str">
        <f>IF(AND(CA124=0,CA42&gt;=0),"",CA42/CA124)</f>
        <v/>
      </c>
      <c r="CD42" s="30" t="str">
        <f t="shared" si="26"/>
        <v/>
      </c>
      <c r="CE42" s="130">
        <f t="shared" si="34"/>
        <v>2106.1280501555525</v>
      </c>
      <c r="CF42" s="30">
        <f>IF(AND(CE4=0,CE42&gt;=0), "",CE42/CE4)</f>
        <v>1.438512498735646E-2</v>
      </c>
      <c r="CG42" s="47">
        <f>IF(AND(CE124=0,CE42&gt;=0),"",CE42/CE124)</f>
        <v>6.3021213314031141E-2</v>
      </c>
      <c r="CH42" s="129">
        <f>+'N EERR BARINAS'!M41</f>
        <v>0</v>
      </c>
      <c r="CI42" s="30" t="str">
        <f>IF(AND(CH4=0,CH42&gt;=0), "",CH42/CH4)</f>
        <v/>
      </c>
      <c r="CJ42" s="47" t="str">
        <f>IF(AND(CH124=0,CH42&gt;=0),"",CH42/CH124)</f>
        <v/>
      </c>
      <c r="CK42" s="30" t="str">
        <f t="shared" si="13"/>
        <v/>
      </c>
      <c r="CL42" s="130">
        <f t="shared" si="35"/>
        <v>2106.1280501555525</v>
      </c>
      <c r="CM42" s="30">
        <f>IF(AND(CL4=0,CL42&gt;=0), "",CL42/CL4)</f>
        <v>1.438512498735646E-2</v>
      </c>
      <c r="CN42" s="47">
        <f>IF(AND(CL124=0,CL42&gt;=0),"",CL42/CL124)</f>
        <v>6.3021213314031141E-2</v>
      </c>
      <c r="CO42" s="129">
        <f>+'N EERR BARINAS'!N41</f>
        <v>0</v>
      </c>
      <c r="CP42" s="30" t="str">
        <f>IF(AND(CO4=0,CO42&gt;=0), "",CO42/CO4)</f>
        <v/>
      </c>
      <c r="CQ42" s="47" t="str">
        <f>IF(AND(CO124=0,CO42&gt;=0),"",CO42/CO124)</f>
        <v/>
      </c>
      <c r="CR42" s="30" t="str">
        <f t="shared" si="14"/>
        <v/>
      </c>
      <c r="CS42" s="130">
        <f t="shared" si="36"/>
        <v>2106.1280501555525</v>
      </c>
      <c r="CT42" s="30">
        <f>IF(AND(CS4=0,CS42&gt;=0), "",CS42/CS4)</f>
        <v>1.438512498735646E-2</v>
      </c>
      <c r="CU42" s="47">
        <f>IF(AND(CS124=0,CS42&gt;=0),"",CS42/CS124)</f>
        <v>6.3021213314031141E-2</v>
      </c>
      <c r="CV42" s="131">
        <f t="shared" si="37"/>
        <v>0</v>
      </c>
      <c r="CW42" s="30" t="str">
        <f>IF(AND(CV4=0,CV42&gt;=0), "",CV42/CV4)</f>
        <v/>
      </c>
      <c r="CX42" s="47">
        <f t="shared" si="15"/>
        <v>1</v>
      </c>
    </row>
    <row r="43" spans="1:102" outlineLevel="1" x14ac:dyDescent="0.3">
      <c r="A43" s="29" t="s">
        <v>5</v>
      </c>
      <c r="B43" s="129">
        <f>+'N EERR BARINAS'!B42</f>
        <v>0</v>
      </c>
      <c r="C43" s="30" t="str">
        <f>IF(AND(B4=0,B43&gt;=0), "",B43/B4)</f>
        <v/>
      </c>
      <c r="D43" s="47" t="str">
        <f>IF(AND(B124=0,B43&gt;=0),"",B43/B124)</f>
        <v/>
      </c>
      <c r="E43" s="129">
        <f>+'N EERR BARINAS'!C42</f>
        <v>0</v>
      </c>
      <c r="F43" s="30">
        <f>IF(AND(E4=0,E43&gt;=0), "",E43/E4)</f>
        <v>0</v>
      </c>
      <c r="G43" s="47">
        <f>IF(AND(E124=0,E43&gt;=0),"",E43/E124)</f>
        <v>0</v>
      </c>
      <c r="H43" s="129">
        <f>+'N EERR BARINAS'!D42</f>
        <v>550.02132517258565</v>
      </c>
      <c r="I43" s="30">
        <f>IF(AND(H4=0,H43&gt;=0), "",H43/H4)</f>
        <v>2.4163251405073895E-2</v>
      </c>
      <c r="J43" s="47">
        <f>IF(AND(H124=0,H43&gt;=0),"",H43/H124)</f>
        <v>0.1089645878453275</v>
      </c>
      <c r="K43" s="30">
        <f t="shared" si="19"/>
        <v>1</v>
      </c>
      <c r="L43" s="130">
        <f t="shared" si="38"/>
        <v>550.02132517258565</v>
      </c>
      <c r="M43" s="30">
        <f>IF(AND(L4=0,L43&gt;=0), "",L43/L4)</f>
        <v>1.507226096499018E-2</v>
      </c>
      <c r="N43" s="47">
        <f>IF(AND(L124=0,L43&gt;=0),"",L43/L124)</f>
        <v>5.9697748761159006E-2</v>
      </c>
      <c r="O43" s="129">
        <f>+'N EERR BARINAS'!E42</f>
        <v>272.54520297502148</v>
      </c>
      <c r="P43" s="30">
        <f>IF(AND(O4=0,O43&gt;=0), "",O43/O4)</f>
        <v>1.034215789728123E-2</v>
      </c>
      <c r="Q43" s="47">
        <f>IF(AND(O124=0,O43&gt;=0),"",O43/O124)</f>
        <v>4.293241478599736E-2</v>
      </c>
      <c r="R43" s="30">
        <f t="shared" si="20"/>
        <v>-0.50448248003929252</v>
      </c>
      <c r="S43" s="130">
        <f t="shared" si="39"/>
        <v>822.56652814760719</v>
      </c>
      <c r="T43" s="30">
        <f>IF(AND(S4=0,S43&gt;=0), "",S43/S4)</f>
        <v>1.3088787613896693E-2</v>
      </c>
      <c r="U43" s="47">
        <f>IF(AND(S124=0,S43&gt;=0),"",S43/S124)</f>
        <v>5.28584883403585E-2</v>
      </c>
      <c r="V43" s="131"/>
      <c r="W43" s="30" t="str">
        <f>IF(AND(V4=0,V43&gt;=0), "",V43/V4)</f>
        <v/>
      </c>
      <c r="X43" s="47">
        <f t="shared" si="21"/>
        <v>1</v>
      </c>
      <c r="Y43" s="129">
        <f>+'N EERR BARINAS'!F42</f>
        <v>0</v>
      </c>
      <c r="Z43" s="30">
        <f>IF(AND(Y4=0,Y43&gt;=0), "",Y43/Y4)</f>
        <v>0</v>
      </c>
      <c r="AA43" s="47">
        <f>IF(AND(Y124=0,Y43&gt;=0),"",Y43/Y124)</f>
        <v>0</v>
      </c>
      <c r="AB43" s="30">
        <f t="shared" si="22"/>
        <v>-1</v>
      </c>
      <c r="AC43" s="130">
        <f t="shared" si="27"/>
        <v>822.56652814760719</v>
      </c>
      <c r="AD43" s="30">
        <f>IF(AND(AC4=0,AC43&gt;=0), "",AC43/AC4)</f>
        <v>9.3909630164380788E-3</v>
      </c>
      <c r="AE43" s="47">
        <f>IF(AND(AC124=0,AC43&gt;=0),"",AC43/AC124)</f>
        <v>3.8578313273979585E-2</v>
      </c>
      <c r="AF43" s="129">
        <f>+'N EERR BARINAS'!G42</f>
        <v>332.30798721998013</v>
      </c>
      <c r="AG43" s="30">
        <f>IF(AND(AF4=0,AF43&gt;=0), "",AF43/AF4)</f>
        <v>1.0586210093561589E-2</v>
      </c>
      <c r="AH43" s="47">
        <f>IF(AND(AF124=0,AF43&gt;=0),"",AF43/AF124)</f>
        <v>5.572105153810248E-2</v>
      </c>
      <c r="AI43" s="30">
        <f t="shared" si="4"/>
        <v>1</v>
      </c>
      <c r="AJ43" s="130">
        <f t="shared" si="16"/>
        <v>1154.8745153675873</v>
      </c>
      <c r="AK43" s="30">
        <f>IF(AND(AJ4=0,AJ43&gt;=0), "",AJ43/AJ4)</f>
        <v>9.706301474658981E-3</v>
      </c>
      <c r="AL43" s="47">
        <f>IF(AND(AJ124=0,AJ43&gt;=0),"",AJ43/AJ124)</f>
        <v>4.2325155776366329E-2</v>
      </c>
      <c r="AM43" s="129">
        <f>+'N EERR BARINAS'!H42</f>
        <v>357.65029817847426</v>
      </c>
      <c r="AN43" s="30">
        <f>IF(AND(AM4=0,AM43&gt;=0), "",AM43/AM4)</f>
        <v>1.3039510954293149E-2</v>
      </c>
      <c r="AO43" s="47">
        <f>IF(AND(AM124=0,AM43&gt;=0),"",AM43/AM124)</f>
        <v>5.831020487778265E-2</v>
      </c>
      <c r="AP43" s="30">
        <f t="shared" si="5"/>
        <v>7.6261516223256193E-2</v>
      </c>
      <c r="AQ43" s="130">
        <f t="shared" si="17"/>
        <v>1512.5248135460615</v>
      </c>
      <c r="AR43" s="30">
        <f>IF(AND(AQ4=0,AQ43&gt;=0), "",AQ43/AQ4)</f>
        <v>1.0330738668872078E-2</v>
      </c>
      <c r="AS43" s="47">
        <f>IF(AND(AQ124=0,AQ43&gt;=0),"",AQ43/AQ124)</f>
        <v>4.5258952279853722E-2</v>
      </c>
      <c r="AT43" s="131">
        <f t="shared" si="28"/>
        <v>0</v>
      </c>
      <c r="AU43" s="30" t="str">
        <f>IF(AND(AT4=0,AT43&gt;=0), "",AT43/AT4)</f>
        <v/>
      </c>
      <c r="AV43" s="47">
        <f t="shared" si="23"/>
        <v>1</v>
      </c>
      <c r="AW43" s="131">
        <f t="shared" si="40"/>
        <v>252.0874689243436</v>
      </c>
      <c r="AX43" s="30">
        <f>IF(AND(AW4=0,AW43&gt;=0), "",AW43/AW4)</f>
        <v>1.033073866887208E-2</v>
      </c>
      <c r="AY43" s="47">
        <f>IF(AND(AW124=0,AW43&gt;=0),"",AW43/AW124)</f>
        <v>4.5258952279853742E-2</v>
      </c>
      <c r="AZ43" s="131">
        <f t="shared" si="29"/>
        <v>0</v>
      </c>
      <c r="BA43" s="30" t="str">
        <f>IF(AND(AZ4=0,AZ43&gt;=0), "",AZ43/AZ4)</f>
        <v/>
      </c>
      <c r="BB43" s="47">
        <f t="shared" si="24"/>
        <v>1</v>
      </c>
      <c r="BC43" s="129">
        <f>+'N EERR BARINAS'!I42</f>
        <v>0</v>
      </c>
      <c r="BD43" s="30" t="str">
        <f>IF(AND(BC4=0,BC43&gt;=0), "",BC43/BC4)</f>
        <v/>
      </c>
      <c r="BE43" s="47" t="str">
        <f>IF(AND(BC124=0,BC43&gt;=0),"",BC43/BC124)</f>
        <v/>
      </c>
      <c r="BF43" s="30">
        <f t="shared" si="25"/>
        <v>-1</v>
      </c>
      <c r="BG43" s="130">
        <f t="shared" si="30"/>
        <v>1512.5248135460615</v>
      </c>
      <c r="BH43" s="30">
        <f>IF(AND(BG4=0,BG43&gt;=0), "",BG43/BG4)</f>
        <v>1.0330738668872078E-2</v>
      </c>
      <c r="BI43" s="47">
        <f>IF(AND(BG124=0,BG43&gt;=0),"",BG43/BG124)</f>
        <v>4.5258952279853722E-2</v>
      </c>
      <c r="BJ43" s="129">
        <f>+'N EERR BARINAS'!J42</f>
        <v>0</v>
      </c>
      <c r="BK43" s="30" t="str">
        <f>IF(AND(BJ4=0,BJ43&gt;=0), "",BJ43/BJ4)</f>
        <v/>
      </c>
      <c r="BL43" s="47" t="str">
        <f>IF(AND(BJ124=0,BJ43&gt;=0),"",BJ43/BJ124)</f>
        <v/>
      </c>
      <c r="BM43" s="30" t="str">
        <f t="shared" si="9"/>
        <v/>
      </c>
      <c r="BN43" s="130">
        <f t="shared" si="31"/>
        <v>1512.5248135460615</v>
      </c>
      <c r="BO43" s="30">
        <f>IF(AND(BN4=0,BN43&gt;=0), "",BN43/BN4)</f>
        <v>1.0330738668872078E-2</v>
      </c>
      <c r="BP43" s="47">
        <f>IF(AND(BN124=0,BN43&gt;=0),"",BN43/BN124)</f>
        <v>4.5258952279853722E-2</v>
      </c>
      <c r="BQ43" s="129">
        <f>+'N EERR BARINAS'!K42</f>
        <v>0</v>
      </c>
      <c r="BR43" s="30" t="str">
        <f>IF(AND(BQ4=0,BQ43&gt;=0), "",BQ43/BQ4)</f>
        <v/>
      </c>
      <c r="BS43" s="47" t="str">
        <f>IF(AND(BQ124=0,BQ43&gt;=0),"",BQ43/BQ124)</f>
        <v/>
      </c>
      <c r="BT43" s="30" t="str">
        <f t="shared" si="10"/>
        <v/>
      </c>
      <c r="BU43" s="130">
        <f t="shared" si="32"/>
        <v>1512.5248135460615</v>
      </c>
      <c r="BV43" s="30">
        <f>IF(AND(BU4=0,BU43&gt;=0), "",BU43/BU4)</f>
        <v>1.0330738668872078E-2</v>
      </c>
      <c r="BW43" s="47">
        <f>IF(AND(BU124=0,BU43&gt;=0),"",BU43/BU124)</f>
        <v>4.5258952279853722E-2</v>
      </c>
      <c r="BX43" s="131">
        <f t="shared" si="33"/>
        <v>0</v>
      </c>
      <c r="BY43" s="30" t="str">
        <f>IF(AND(BX4=0,BX43&gt;=0), "",BX43/BX4)</f>
        <v/>
      </c>
      <c r="BZ43" s="47">
        <f t="shared" si="11"/>
        <v>1</v>
      </c>
      <c r="CA43" s="129">
        <f>+'N EERR BARINAS'!L42</f>
        <v>0</v>
      </c>
      <c r="CB43" s="30" t="str">
        <f>IF(AND(CA4=0,CA43&gt;=0), "",CA43/CA4)</f>
        <v/>
      </c>
      <c r="CC43" s="47" t="str">
        <f>IF(AND(CA124=0,CA43&gt;=0),"",CA43/CA124)</f>
        <v/>
      </c>
      <c r="CD43" s="30" t="str">
        <f t="shared" si="26"/>
        <v/>
      </c>
      <c r="CE43" s="130">
        <f t="shared" si="34"/>
        <v>1512.5248135460615</v>
      </c>
      <c r="CF43" s="30">
        <f>IF(AND(CE4=0,CE43&gt;=0), "",CE43/CE4)</f>
        <v>1.0330738668872078E-2</v>
      </c>
      <c r="CG43" s="47">
        <f>IF(AND(CE124=0,CE43&gt;=0),"",CE43/CE124)</f>
        <v>4.5258952279853722E-2</v>
      </c>
      <c r="CH43" s="129">
        <f>+'N EERR BARINAS'!M42</f>
        <v>0</v>
      </c>
      <c r="CI43" s="30" t="str">
        <f>IF(AND(CH4=0,CH43&gt;=0), "",CH43/CH4)</f>
        <v/>
      </c>
      <c r="CJ43" s="47" t="str">
        <f>IF(AND(CH124=0,CH43&gt;=0),"",CH43/CH124)</f>
        <v/>
      </c>
      <c r="CK43" s="30" t="str">
        <f t="shared" si="13"/>
        <v/>
      </c>
      <c r="CL43" s="130">
        <f t="shared" si="35"/>
        <v>1512.5248135460615</v>
      </c>
      <c r="CM43" s="30">
        <f>IF(AND(CL4=0,CL43&gt;=0), "",CL43/CL4)</f>
        <v>1.0330738668872078E-2</v>
      </c>
      <c r="CN43" s="47">
        <f>IF(AND(CL124=0,CL43&gt;=0),"",CL43/CL124)</f>
        <v>4.5258952279853722E-2</v>
      </c>
      <c r="CO43" s="129">
        <f>+'N EERR BARINAS'!N42</f>
        <v>0</v>
      </c>
      <c r="CP43" s="30" t="str">
        <f>IF(AND(CO4=0,CO43&gt;=0), "",CO43/CO4)</f>
        <v/>
      </c>
      <c r="CQ43" s="47" t="str">
        <f>IF(AND(CO124=0,CO43&gt;=0),"",CO43/CO124)</f>
        <v/>
      </c>
      <c r="CR43" s="30" t="str">
        <f t="shared" si="14"/>
        <v/>
      </c>
      <c r="CS43" s="130">
        <f t="shared" si="36"/>
        <v>1512.5248135460615</v>
      </c>
      <c r="CT43" s="30">
        <f>IF(AND(CS4=0,CS43&gt;=0), "",CS43/CS4)</f>
        <v>1.0330738668872078E-2</v>
      </c>
      <c r="CU43" s="47">
        <f>IF(AND(CS124=0,CS43&gt;=0),"",CS43/CS124)</f>
        <v>4.5258952279853722E-2</v>
      </c>
      <c r="CV43" s="131">
        <f t="shared" si="37"/>
        <v>0</v>
      </c>
      <c r="CW43" s="30" t="str">
        <f>IF(AND(CV4=0,CV43&gt;=0), "",CV43/CV4)</f>
        <v/>
      </c>
      <c r="CX43" s="47">
        <f t="shared" si="15"/>
        <v>1</v>
      </c>
    </row>
    <row r="44" spans="1:102" outlineLevel="1" x14ac:dyDescent="0.3">
      <c r="A44" s="29" t="s">
        <v>6</v>
      </c>
      <c r="B44" s="129">
        <f>+'N EERR BARINAS'!B43</f>
        <v>0</v>
      </c>
      <c r="C44" s="30" t="str">
        <f>IF(AND(B4=0,B44&gt;=0), "",B44/B4)</f>
        <v/>
      </c>
      <c r="D44" s="47" t="str">
        <f>IF(AND(B124=0,B44&gt;=0),"",B44/B124)</f>
        <v/>
      </c>
      <c r="E44" s="129">
        <f>+'N EERR BARINAS'!C43</f>
        <v>689.8</v>
      </c>
      <c r="F44" s="30">
        <f>IF(AND(E4=0,E44&gt;=0), "",E44/E4)</f>
        <v>5.0241921241696082E-2</v>
      </c>
      <c r="G44" s="47">
        <f>IF(AND(E124=0,E44&gt;=0),"",E44/E124)</f>
        <v>0.1655893102526306</v>
      </c>
      <c r="H44" s="129">
        <f>+'N EERR BARINAS'!D43</f>
        <v>972.91</v>
      </c>
      <c r="I44" s="30">
        <f>IF(AND(H4=0,H44&gt;=0), "",H44/H4)</f>
        <v>4.2741377195027651E-2</v>
      </c>
      <c r="J44" s="47">
        <f>IF(AND(H124=0,H44&gt;=0),"",H44/H124)</f>
        <v>0.19274295797046218</v>
      </c>
      <c r="K44" s="30">
        <f t="shared" si="19"/>
        <v>0.41042331110466806</v>
      </c>
      <c r="L44" s="130">
        <f t="shared" si="38"/>
        <v>1662.71</v>
      </c>
      <c r="M44" s="30">
        <f>IF(AND(L4=0,L44&gt;=0), "",L44/L4)</f>
        <v>4.556332251524111E-2</v>
      </c>
      <c r="N44" s="47">
        <f>IF(AND(L124=0,L44&gt;=0),"",L44/L124)</f>
        <v>0.18046580977841339</v>
      </c>
      <c r="O44" s="129">
        <f>+'N EERR BARINAS'!E43</f>
        <v>1024.3699999999999</v>
      </c>
      <c r="P44" s="30">
        <f>IF(AND(O4=0,O44&gt;=0), "",O44/O4)</f>
        <v>3.8871336459401641E-2</v>
      </c>
      <c r="Q44" s="47">
        <f>IF(AND(O124=0,O44&gt;=0),"",O44/O124)</f>
        <v>0.16136287578821454</v>
      </c>
      <c r="R44" s="30">
        <f t="shared" si="20"/>
        <v>5.2892867788387338E-2</v>
      </c>
      <c r="S44" s="130">
        <f t="shared" si="39"/>
        <v>2687.08</v>
      </c>
      <c r="T44" s="30">
        <f>IF(AND(S4=0,S44&gt;=0), "",S44/S4)</f>
        <v>4.2757173089394487E-2</v>
      </c>
      <c r="U44" s="47">
        <f>IF(AND(S124=0,S44&gt;=0),"",S44/S124)</f>
        <v>0.17267294740216169</v>
      </c>
      <c r="V44" s="131"/>
      <c r="W44" s="30" t="str">
        <f>IF(AND(V4=0,V44&gt;=0), "",V44/V4)</f>
        <v/>
      </c>
      <c r="X44" s="47">
        <f t="shared" si="21"/>
        <v>1</v>
      </c>
      <c r="Y44" s="129">
        <f>+'N EERR BARINAS'!F43</f>
        <v>1065.83</v>
      </c>
      <c r="Z44" s="30">
        <f>IF(AND(Y4=0,Y44&gt;=0), "",Y44/Y4)</f>
        <v>4.3070523540702156E-2</v>
      </c>
      <c r="AA44" s="47">
        <f>IF(AND(Y124=0,Y44&gt;=0),"",Y44/Y124)</f>
        <v>0.18502965951782194</v>
      </c>
      <c r="AB44" s="30">
        <f t="shared" si="22"/>
        <v>4.0473656979411778E-2</v>
      </c>
      <c r="AC44" s="130">
        <f t="shared" si="27"/>
        <v>3752.91</v>
      </c>
      <c r="AD44" s="30">
        <f>IF(AND(AC4=0,AC44&gt;=0), "",AC44/AC4)</f>
        <v>4.2845700387770087E-2</v>
      </c>
      <c r="AE44" s="47">
        <f>IF(AND(AC124=0,AC44&gt;=0),"",AC44/AC124)</f>
        <v>0.17601121941479025</v>
      </c>
      <c r="AF44" s="129">
        <f>+'N EERR BARINAS'!G43</f>
        <v>1220.0999999999999</v>
      </c>
      <c r="AG44" s="30">
        <f>IF(AND(AF4=0,AF44&gt;=0), "",AF44/AF4)</f>
        <v>3.8868265079058266E-2</v>
      </c>
      <c r="AH44" s="47">
        <f>IF(AND(AF124=0,AF44&gt;=0),"",AF44/AF124)</f>
        <v>0.20458507648398525</v>
      </c>
      <c r="AI44" s="30">
        <f t="shared" si="4"/>
        <v>0.14474165673700307</v>
      </c>
      <c r="AJ44" s="130">
        <f t="shared" si="16"/>
        <v>4973.01</v>
      </c>
      <c r="AK44" s="30">
        <f>IF(AND(AJ4=0,AJ44&gt;=0), "",AJ44/AJ4)</f>
        <v>4.1796345537272558E-2</v>
      </c>
      <c r="AL44" s="47">
        <f>IF(AND(AJ124=0,AJ44&gt;=0),"",AJ44/AJ124)</f>
        <v>0.18225653101404904</v>
      </c>
      <c r="AM44" s="129">
        <f>+'N EERR BARINAS'!H43</f>
        <v>1258.92</v>
      </c>
      <c r="AN44" s="30">
        <f>IF(AND(AM4=0,AM44&gt;=0), "",AM44/AM4)</f>
        <v>4.5898748621724862E-2</v>
      </c>
      <c r="AO44" s="47">
        <f>IF(AND(AM124=0,AM44&gt;=0),"",AM44/AM124)</f>
        <v>0.20525044575275656</v>
      </c>
      <c r="AP44" s="30">
        <f t="shared" si="5"/>
        <v>3.1817064175067751E-2</v>
      </c>
      <c r="AQ44" s="130">
        <f t="shared" si="17"/>
        <v>6231.93</v>
      </c>
      <c r="AR44" s="30">
        <f>IF(AND(AQ4=0,AQ44&gt;=0), "",AQ44/AQ4)</f>
        <v>4.2564882014574215E-2</v>
      </c>
      <c r="AS44" s="47">
        <f>IF(AND(AQ124=0,AQ44&gt;=0),"",AQ44/AQ124)</f>
        <v>0.18647669112953658</v>
      </c>
      <c r="AT44" s="131">
        <f t="shared" si="28"/>
        <v>0</v>
      </c>
      <c r="AU44" s="30" t="str">
        <f>IF(AND(AT4=0,AT44&gt;=0), "",AT44/AT4)</f>
        <v/>
      </c>
      <c r="AV44" s="47">
        <f t="shared" si="23"/>
        <v>1</v>
      </c>
      <c r="AW44" s="131">
        <f t="shared" si="40"/>
        <v>1038.655</v>
      </c>
      <c r="AX44" s="30">
        <f>IF(AND(AW4=0,AW44&gt;=0), "",AW44/AW4)</f>
        <v>4.2564882014574222E-2</v>
      </c>
      <c r="AY44" s="47">
        <f>IF(AND(AW124=0,AW44&gt;=0),"",AW44/AW124)</f>
        <v>0.18647669112953663</v>
      </c>
      <c r="AZ44" s="131">
        <f t="shared" si="29"/>
        <v>0</v>
      </c>
      <c r="BA44" s="30" t="str">
        <f>IF(AND(AZ4=0,AZ44&gt;=0), "",AZ44/AZ4)</f>
        <v/>
      </c>
      <c r="BB44" s="47">
        <f t="shared" si="24"/>
        <v>1</v>
      </c>
      <c r="BC44" s="129">
        <f>+'N EERR BARINAS'!I43</f>
        <v>0</v>
      </c>
      <c r="BD44" s="30" t="str">
        <f>IF(AND(BC4=0,BC44&gt;=0), "",BC44/BC4)</f>
        <v/>
      </c>
      <c r="BE44" s="47" t="str">
        <f>IF(AND(BC124=0,BC44&gt;=0),"",BC44/BC124)</f>
        <v/>
      </c>
      <c r="BF44" s="30">
        <f t="shared" si="25"/>
        <v>-1</v>
      </c>
      <c r="BG44" s="130">
        <f t="shared" si="30"/>
        <v>6231.93</v>
      </c>
      <c r="BH44" s="30">
        <f>IF(AND(BG4=0,BG44&gt;=0), "",BG44/BG4)</f>
        <v>4.2564882014574215E-2</v>
      </c>
      <c r="BI44" s="47">
        <f>IF(AND(BG124=0,BG44&gt;=0),"",BG44/BG124)</f>
        <v>0.18647669112953658</v>
      </c>
      <c r="BJ44" s="129">
        <f>+'N EERR BARINAS'!J43</f>
        <v>0</v>
      </c>
      <c r="BK44" s="30" t="str">
        <f>IF(AND(BJ4=0,BJ44&gt;=0), "",BJ44/BJ4)</f>
        <v/>
      </c>
      <c r="BL44" s="47" t="str">
        <f>IF(AND(BJ124=0,BJ44&gt;=0),"",BJ44/BJ124)</f>
        <v/>
      </c>
      <c r="BM44" s="30" t="str">
        <f t="shared" si="9"/>
        <v/>
      </c>
      <c r="BN44" s="130">
        <f t="shared" si="31"/>
        <v>6231.93</v>
      </c>
      <c r="BO44" s="30">
        <f>IF(AND(BN4=0,BN44&gt;=0), "",BN44/BN4)</f>
        <v>4.2564882014574215E-2</v>
      </c>
      <c r="BP44" s="47">
        <f>IF(AND(BN124=0,BN44&gt;=0),"",BN44/BN124)</f>
        <v>0.18647669112953658</v>
      </c>
      <c r="BQ44" s="129">
        <f>+'N EERR BARINAS'!K43</f>
        <v>0</v>
      </c>
      <c r="BR44" s="30" t="str">
        <f>IF(AND(BQ4=0,BQ44&gt;=0), "",BQ44/BQ4)</f>
        <v/>
      </c>
      <c r="BS44" s="47" t="str">
        <f>IF(AND(BQ124=0,BQ44&gt;=0),"",BQ44/BQ124)</f>
        <v/>
      </c>
      <c r="BT44" s="30" t="str">
        <f t="shared" si="10"/>
        <v/>
      </c>
      <c r="BU44" s="130">
        <f t="shared" si="32"/>
        <v>6231.93</v>
      </c>
      <c r="BV44" s="30">
        <f>IF(AND(BU4=0,BU44&gt;=0), "",BU44/BU4)</f>
        <v>4.2564882014574215E-2</v>
      </c>
      <c r="BW44" s="47">
        <f>IF(AND(BU124=0,BU44&gt;=0),"",BU44/BU124)</f>
        <v>0.18647669112953658</v>
      </c>
      <c r="BX44" s="131">
        <f t="shared" si="33"/>
        <v>0</v>
      </c>
      <c r="BY44" s="30" t="str">
        <f>IF(AND(BX4=0,BX44&gt;=0), "",BX44/BX4)</f>
        <v/>
      </c>
      <c r="BZ44" s="47">
        <f t="shared" si="11"/>
        <v>1</v>
      </c>
      <c r="CA44" s="129">
        <f>+'N EERR BARINAS'!L43</f>
        <v>0</v>
      </c>
      <c r="CB44" s="30" t="str">
        <f>IF(AND(CA4=0,CA44&gt;=0), "",CA44/CA4)</f>
        <v/>
      </c>
      <c r="CC44" s="47" t="str">
        <f>IF(AND(CA124=0,CA44&gt;=0),"",CA44/CA124)</f>
        <v/>
      </c>
      <c r="CD44" s="30" t="str">
        <f t="shared" si="26"/>
        <v/>
      </c>
      <c r="CE44" s="130">
        <f t="shared" si="34"/>
        <v>6231.93</v>
      </c>
      <c r="CF44" s="30">
        <f>IF(AND(CE4=0,CE44&gt;=0), "",CE44/CE4)</f>
        <v>4.2564882014574215E-2</v>
      </c>
      <c r="CG44" s="47">
        <f>IF(AND(CE124=0,CE44&gt;=0),"",CE44/CE124)</f>
        <v>0.18647669112953658</v>
      </c>
      <c r="CH44" s="129">
        <f>+'N EERR BARINAS'!M43</f>
        <v>0</v>
      </c>
      <c r="CI44" s="30" t="str">
        <f>IF(AND(CH4=0,CH44&gt;=0), "",CH44/CH4)</f>
        <v/>
      </c>
      <c r="CJ44" s="47" t="str">
        <f>IF(AND(CH124=0,CH44&gt;=0),"",CH44/CH124)</f>
        <v/>
      </c>
      <c r="CK44" s="30" t="str">
        <f t="shared" si="13"/>
        <v/>
      </c>
      <c r="CL44" s="130">
        <f t="shared" si="35"/>
        <v>6231.93</v>
      </c>
      <c r="CM44" s="30">
        <f>IF(AND(CL4=0,CL44&gt;=0), "",CL44/CL4)</f>
        <v>4.2564882014574215E-2</v>
      </c>
      <c r="CN44" s="47">
        <f>IF(AND(CL124=0,CL44&gt;=0),"",CL44/CL124)</f>
        <v>0.18647669112953658</v>
      </c>
      <c r="CO44" s="129">
        <f>+'N EERR BARINAS'!N43</f>
        <v>0</v>
      </c>
      <c r="CP44" s="30" t="str">
        <f>IF(AND(CO4=0,CO44&gt;=0), "",CO44/CO4)</f>
        <v/>
      </c>
      <c r="CQ44" s="47" t="str">
        <f>IF(AND(CO124=0,CO44&gt;=0),"",CO44/CO124)</f>
        <v/>
      </c>
      <c r="CR44" s="30" t="str">
        <f t="shared" si="14"/>
        <v/>
      </c>
      <c r="CS44" s="130">
        <f t="shared" si="36"/>
        <v>6231.93</v>
      </c>
      <c r="CT44" s="30">
        <f>IF(AND(CS4=0,CS44&gt;=0), "",CS44/CS4)</f>
        <v>4.2564882014574215E-2</v>
      </c>
      <c r="CU44" s="47">
        <f>IF(AND(CS124=0,CS44&gt;=0),"",CS44/CS124)</f>
        <v>0.18647669112953658</v>
      </c>
      <c r="CV44" s="131">
        <f t="shared" si="37"/>
        <v>0</v>
      </c>
      <c r="CW44" s="30" t="str">
        <f>IF(AND(CV4=0,CV44&gt;=0), "",CV44/CV4)</f>
        <v/>
      </c>
      <c r="CX44" s="47">
        <f t="shared" si="15"/>
        <v>1</v>
      </c>
    </row>
    <row r="45" spans="1:102" outlineLevel="1" x14ac:dyDescent="0.3">
      <c r="A45" s="29" t="s">
        <v>7</v>
      </c>
      <c r="B45" s="129">
        <f>+'N EERR BARINAS'!B44</f>
        <v>0</v>
      </c>
      <c r="C45" s="30" t="str">
        <f>IF(AND(B4=0,B45&gt;=0), "",B45/B4)</f>
        <v/>
      </c>
      <c r="D45" s="47" t="str">
        <f>IF(AND(B124=0,B45&gt;=0),"",B45/B124)</f>
        <v/>
      </c>
      <c r="E45" s="129">
        <f>+'N EERR BARINAS'!C44</f>
        <v>34.197170841896728</v>
      </c>
      <c r="F45" s="30">
        <f>IF(AND(E4=0,E45&gt;=0), "",E45/E4)</f>
        <v>2.4907677067663105E-3</v>
      </c>
      <c r="G45" s="47">
        <f>IF(AND(E124=0,E45&gt;=0),"",E45/E124)</f>
        <v>8.2091706759945642E-3</v>
      </c>
      <c r="H45" s="129">
        <f>+'N EERR BARINAS'!D44</f>
        <v>37.751661803430366</v>
      </c>
      <c r="I45" s="30">
        <f>IF(AND(H4=0,H45&gt;=0), "",H45/H4)</f>
        <v>1.6584864138301952E-3</v>
      </c>
      <c r="J45" s="47">
        <f>IF(AND(H124=0,H45&gt;=0),"",H45/H124)</f>
        <v>7.478972324566179E-3</v>
      </c>
      <c r="K45" s="30">
        <f t="shared" si="19"/>
        <v>0.10394108266929633</v>
      </c>
      <c r="L45" s="130">
        <f t="shared" si="38"/>
        <v>71.948832645327087</v>
      </c>
      <c r="M45" s="30">
        <f>IF(AND(L4=0,L45&gt;=0), "",L45/L4)</f>
        <v>1.9716173394122524E-3</v>
      </c>
      <c r="N45" s="47">
        <f>IF(AND(L124=0,L45&gt;=0),"",L45/L124)</f>
        <v>7.8091214619208978E-3</v>
      </c>
      <c r="O45" s="129">
        <f>+'N EERR BARINAS'!E44</f>
        <v>38.774893721064132</v>
      </c>
      <c r="P45" s="30">
        <f>IF(AND(O4=0,O45&gt;=0), "",O45/O4)</f>
        <v>1.4713745424104806E-3</v>
      </c>
      <c r="Q45" s="47">
        <f>IF(AND(O124=0,O45&gt;=0),"",O45/O124)</f>
        <v>6.1079769606814842E-3</v>
      </c>
      <c r="R45" s="30">
        <f t="shared" si="20"/>
        <v>2.7104288096286872E-2</v>
      </c>
      <c r="S45" s="130">
        <f t="shared" si="39"/>
        <v>110.72372636639122</v>
      </c>
      <c r="T45" s="30">
        <f>IF(AND(S4=0,S45&gt;=0), "",S45/S4)</f>
        <v>1.7618506085976381E-3</v>
      </c>
      <c r="U45" s="47">
        <f>IF(AND(S124=0,S45&gt;=0),"",S45/S124)</f>
        <v>7.115155551392297E-3</v>
      </c>
      <c r="V45" s="131"/>
      <c r="W45" s="30" t="str">
        <f>IF(AND(V4=0,V45&gt;=0), "",V45/V4)</f>
        <v/>
      </c>
      <c r="X45" s="47">
        <f t="shared" si="21"/>
        <v>1</v>
      </c>
      <c r="Y45" s="129">
        <f>+'N EERR BARINAS'!F44</f>
        <v>41.150019462826002</v>
      </c>
      <c r="Z45" s="30">
        <f>IF(AND(Y4=0,Y45&gt;=0), "",Y45/Y4)</f>
        <v>1.662885152392032E-3</v>
      </c>
      <c r="AA45" s="47">
        <f>IF(AND(Y124=0,Y45&gt;=0),"",Y45/Y124)</f>
        <v>7.1437040525772792E-3</v>
      </c>
      <c r="AB45" s="30">
        <f t="shared" si="22"/>
        <v>6.1254216680717899E-2</v>
      </c>
      <c r="AC45" s="130">
        <f t="shared" si="27"/>
        <v>151.87374582921723</v>
      </c>
      <c r="AD45" s="30">
        <f>IF(AND(AC4=0,AC45&gt;=0), "",AC45/AC4)</f>
        <v>1.7338910367067125E-3</v>
      </c>
      <c r="AE45" s="47">
        <f>IF(AND(AC124=0,AC45&gt;=0),"",AC45/AC124)</f>
        <v>7.1228681744279609E-3</v>
      </c>
      <c r="AF45" s="129">
        <f>+'N EERR BARINAS'!G44</f>
        <v>41.980245072234894</v>
      </c>
      <c r="AG45" s="30">
        <f>IF(AND(AF4=0,AF45&gt;=0), "",AF45/AF4)</f>
        <v>1.3373488185816373E-3</v>
      </c>
      <c r="AH45" s="47">
        <f>IF(AND(AF124=0,AF45&gt;=0),"",AF45/AF124)</f>
        <v>7.0392030562409814E-3</v>
      </c>
      <c r="AI45" s="30">
        <f t="shared" si="4"/>
        <v>2.0175582423694813E-2</v>
      </c>
      <c r="AJ45" s="130">
        <f t="shared" si="16"/>
        <v>193.85399090145211</v>
      </c>
      <c r="AK45" s="30">
        <f>IF(AND(AJ4=0,AJ45&gt;=0), "",AJ45/AJ4)</f>
        <v>1.629272490402469E-3</v>
      </c>
      <c r="AL45" s="47">
        <f>IF(AND(AJ124=0,AJ45&gt;=0),"",AJ45/AJ124)</f>
        <v>7.1045817130727038E-3</v>
      </c>
      <c r="AM45" s="129">
        <f>+'N EERR BARINAS'!H44</f>
        <v>43.786765203045334</v>
      </c>
      <c r="AN45" s="30">
        <f>IF(AND(AM4=0,AM45&gt;=0), "",AM45/AM4)</f>
        <v>1.5964141716813358E-3</v>
      </c>
      <c r="AO45" s="47">
        <f>IF(AND(AM124=0,AM45&gt;=0),"",AM45/AM124)</f>
        <v>7.1388595589841645E-3</v>
      </c>
      <c r="AP45" s="30">
        <f t="shared" si="5"/>
        <v>4.30326246953057E-2</v>
      </c>
      <c r="AQ45" s="130">
        <f t="shared" si="17"/>
        <v>237.64075610449743</v>
      </c>
      <c r="AR45" s="30">
        <f>IF(AND(AQ4=0,AQ45&gt;=0), "",AQ45/AQ4)</f>
        <v>1.6231168747791037E-3</v>
      </c>
      <c r="AS45" s="47">
        <f>IF(AND(AQ124=0,AQ45&gt;=0),"",AQ45/AQ124)</f>
        <v>7.1108728557425869E-3</v>
      </c>
      <c r="AT45" s="131">
        <f t="shared" si="28"/>
        <v>0</v>
      </c>
      <c r="AU45" s="30" t="str">
        <f>IF(AND(AT4=0,AT45&gt;=0), "",AT45/AT4)</f>
        <v/>
      </c>
      <c r="AV45" s="47">
        <f t="shared" si="23"/>
        <v>1</v>
      </c>
      <c r="AW45" s="131">
        <f t="shared" si="40"/>
        <v>39.606792684082905</v>
      </c>
      <c r="AX45" s="30">
        <f>IF(AND(AW4=0,AW45&gt;=0), "",AW45/AW4)</f>
        <v>1.6231168747791039E-3</v>
      </c>
      <c r="AY45" s="47">
        <f>IF(AND(AW124=0,AW45&gt;=0),"",AW45/AW124)</f>
        <v>7.1108728557425895E-3</v>
      </c>
      <c r="AZ45" s="131">
        <f t="shared" si="29"/>
        <v>0</v>
      </c>
      <c r="BA45" s="30" t="str">
        <f>IF(AND(AZ4=0,AZ45&gt;=0), "",AZ45/AZ4)</f>
        <v/>
      </c>
      <c r="BB45" s="47">
        <f t="shared" si="24"/>
        <v>1</v>
      </c>
      <c r="BC45" s="129">
        <f>+'N EERR BARINAS'!I44</f>
        <v>0</v>
      </c>
      <c r="BD45" s="30" t="str">
        <f>IF(AND(BC4=0,BC45&gt;=0), "",BC45/BC4)</f>
        <v/>
      </c>
      <c r="BE45" s="47" t="str">
        <f>IF(AND(BC124=0,BC45&gt;=0),"",BC45/BC124)</f>
        <v/>
      </c>
      <c r="BF45" s="30">
        <f t="shared" si="25"/>
        <v>-1</v>
      </c>
      <c r="BG45" s="130">
        <f t="shared" si="30"/>
        <v>237.64075610449743</v>
      </c>
      <c r="BH45" s="30">
        <f>IF(AND(BG4=0,BG45&gt;=0), "",BG45/BG4)</f>
        <v>1.6231168747791037E-3</v>
      </c>
      <c r="BI45" s="47">
        <f>IF(AND(BG124=0,BG45&gt;=0),"",BG45/BG124)</f>
        <v>7.1108728557425869E-3</v>
      </c>
      <c r="BJ45" s="129">
        <f>+'N EERR BARINAS'!J44</f>
        <v>0</v>
      </c>
      <c r="BK45" s="30" t="str">
        <f>IF(AND(BJ4=0,BJ45&gt;=0), "",BJ45/BJ4)</f>
        <v/>
      </c>
      <c r="BL45" s="47" t="str">
        <f>IF(AND(BJ124=0,BJ45&gt;=0),"",BJ45/BJ124)</f>
        <v/>
      </c>
      <c r="BM45" s="30" t="str">
        <f t="shared" si="9"/>
        <v/>
      </c>
      <c r="BN45" s="130">
        <f t="shared" si="31"/>
        <v>237.64075610449743</v>
      </c>
      <c r="BO45" s="30">
        <f>IF(AND(BN4=0,BN45&gt;=0), "",BN45/BN4)</f>
        <v>1.6231168747791037E-3</v>
      </c>
      <c r="BP45" s="47">
        <f>IF(AND(BN124=0,BN45&gt;=0),"",BN45/BN124)</f>
        <v>7.1108728557425869E-3</v>
      </c>
      <c r="BQ45" s="129">
        <f>+'N EERR BARINAS'!K44</f>
        <v>0</v>
      </c>
      <c r="BR45" s="30" t="str">
        <f>IF(AND(BQ4=0,BQ45&gt;=0), "",BQ45/BQ4)</f>
        <v/>
      </c>
      <c r="BS45" s="47" t="str">
        <f>IF(AND(BQ124=0,BQ45&gt;=0),"",BQ45/BQ124)</f>
        <v/>
      </c>
      <c r="BT45" s="30" t="str">
        <f t="shared" si="10"/>
        <v/>
      </c>
      <c r="BU45" s="130">
        <f t="shared" si="32"/>
        <v>237.64075610449743</v>
      </c>
      <c r="BV45" s="30">
        <f>IF(AND(BU4=0,BU45&gt;=0), "",BU45/BU4)</f>
        <v>1.6231168747791037E-3</v>
      </c>
      <c r="BW45" s="47">
        <f>IF(AND(BU124=0,BU45&gt;=0),"",BU45/BU124)</f>
        <v>7.1108728557425869E-3</v>
      </c>
      <c r="BX45" s="131">
        <f t="shared" si="33"/>
        <v>0</v>
      </c>
      <c r="BY45" s="30" t="str">
        <f>IF(AND(BX4=0,BX45&gt;=0), "",BX45/BX4)</f>
        <v/>
      </c>
      <c r="BZ45" s="47">
        <f t="shared" si="11"/>
        <v>1</v>
      </c>
      <c r="CA45" s="129">
        <f>+'N EERR BARINAS'!L44</f>
        <v>0</v>
      </c>
      <c r="CB45" s="30" t="str">
        <f>IF(AND(CA4=0,CA45&gt;=0), "",CA45/CA4)</f>
        <v/>
      </c>
      <c r="CC45" s="47" t="str">
        <f>IF(AND(CA124=0,CA45&gt;=0),"",CA45/CA124)</f>
        <v/>
      </c>
      <c r="CD45" s="30" t="str">
        <f t="shared" si="26"/>
        <v/>
      </c>
      <c r="CE45" s="130">
        <f t="shared" si="34"/>
        <v>237.64075610449743</v>
      </c>
      <c r="CF45" s="30">
        <f>IF(AND(CE4=0,CE45&gt;=0), "",CE45/CE4)</f>
        <v>1.6231168747791037E-3</v>
      </c>
      <c r="CG45" s="47">
        <f>IF(AND(CE124=0,CE45&gt;=0),"",CE45/CE124)</f>
        <v>7.1108728557425869E-3</v>
      </c>
      <c r="CH45" s="129">
        <f>+'N EERR BARINAS'!M44</f>
        <v>0</v>
      </c>
      <c r="CI45" s="30" t="str">
        <f>IF(AND(CH4=0,CH45&gt;=0), "",CH45/CH4)</f>
        <v/>
      </c>
      <c r="CJ45" s="47" t="str">
        <f>IF(AND(CH124=0,CH45&gt;=0),"",CH45/CH124)</f>
        <v/>
      </c>
      <c r="CK45" s="30" t="str">
        <f t="shared" si="13"/>
        <v/>
      </c>
      <c r="CL45" s="130">
        <f t="shared" si="35"/>
        <v>237.64075610449743</v>
      </c>
      <c r="CM45" s="30">
        <f>IF(AND(CL4=0,CL45&gt;=0), "",CL45/CL4)</f>
        <v>1.6231168747791037E-3</v>
      </c>
      <c r="CN45" s="47">
        <f>IF(AND(CL124=0,CL45&gt;=0),"",CL45/CL124)</f>
        <v>7.1108728557425869E-3</v>
      </c>
      <c r="CO45" s="129">
        <f>+'N EERR BARINAS'!N44</f>
        <v>0</v>
      </c>
      <c r="CP45" s="30" t="str">
        <f>IF(AND(CO4=0,CO45&gt;=0), "",CO45/CO4)</f>
        <v/>
      </c>
      <c r="CQ45" s="47" t="str">
        <f>IF(AND(CO124=0,CO45&gt;=0),"",CO45/CO124)</f>
        <v/>
      </c>
      <c r="CR45" s="30" t="str">
        <f t="shared" si="14"/>
        <v/>
      </c>
      <c r="CS45" s="130">
        <f t="shared" si="36"/>
        <v>237.64075610449743</v>
      </c>
      <c r="CT45" s="30">
        <f>IF(AND(CS4=0,CS45&gt;=0), "",CS45/CS4)</f>
        <v>1.6231168747791037E-3</v>
      </c>
      <c r="CU45" s="47">
        <f>IF(AND(CS124=0,CS45&gt;=0),"",CS45/CS124)</f>
        <v>7.1108728557425869E-3</v>
      </c>
      <c r="CV45" s="131">
        <f t="shared" si="37"/>
        <v>0</v>
      </c>
      <c r="CW45" s="30" t="str">
        <f>IF(AND(CV4=0,CV45&gt;=0), "",CV45/CV4)</f>
        <v/>
      </c>
      <c r="CX45" s="47">
        <f t="shared" si="15"/>
        <v>1</v>
      </c>
    </row>
    <row r="46" spans="1:102" outlineLevel="1" x14ac:dyDescent="0.3">
      <c r="A46" s="29" t="s">
        <v>8</v>
      </c>
      <c r="B46" s="129">
        <f>+'N EERR BARINAS'!B45</f>
        <v>0</v>
      </c>
      <c r="C46" s="30" t="str">
        <f>IF(AND(B4=0,B46&gt;=0), "",B46/B4)</f>
        <v/>
      </c>
      <c r="D46" s="47" t="str">
        <f>IF(AND(B124=0,B46&gt;=0),"",B46/B124)</f>
        <v/>
      </c>
      <c r="E46" s="129">
        <f>+'N EERR BARINAS'!C45</f>
        <v>19.971147771667688</v>
      </c>
      <c r="F46" s="30">
        <f>IF(AND(E4=0,E46&gt;=0), "",E46/E4)</f>
        <v>1.4546083407515253E-3</v>
      </c>
      <c r="G46" s="47">
        <f>IF(AND(E124=0,E46&gt;=0),"",E46/E124)</f>
        <v>4.7941556747808254E-3</v>
      </c>
      <c r="H46" s="129">
        <f>+'N EERR BARINAS'!D45</f>
        <v>0</v>
      </c>
      <c r="I46" s="30">
        <f>IF(AND(H4=0,H46&gt;=0), "",H46/H4)</f>
        <v>0</v>
      </c>
      <c r="J46" s="47">
        <f>IF(AND(H124=0,H46&gt;=0),"",H46/H124)</f>
        <v>0</v>
      </c>
      <c r="K46" s="30">
        <f t="shared" si="19"/>
        <v>-1</v>
      </c>
      <c r="L46" s="130">
        <f t="shared" si="38"/>
        <v>19.971147771667688</v>
      </c>
      <c r="M46" s="30">
        <f>IF(AND(L4=0,L46&gt;=0), "",L46/L4)</f>
        <v>5.4727032791047968E-4</v>
      </c>
      <c r="N46" s="47">
        <f>IF(AND(L124=0,L46&gt;=0),"",L46/L124)</f>
        <v>2.1676115226457802E-3</v>
      </c>
      <c r="O46" s="129">
        <f>+'N EERR BARINAS'!E45</f>
        <v>0</v>
      </c>
      <c r="P46" s="30">
        <f>IF(AND(O4=0,O46&gt;=0), "",O46/O4)</f>
        <v>0</v>
      </c>
      <c r="Q46" s="47">
        <f>IF(AND(O124=0,O46&gt;=0),"",O46/O124)</f>
        <v>0</v>
      </c>
      <c r="R46" s="30" t="str">
        <f t="shared" si="20"/>
        <v/>
      </c>
      <c r="S46" s="130">
        <f t="shared" si="39"/>
        <v>19.971147771667688</v>
      </c>
      <c r="T46" s="30">
        <f>IF(AND(S4=0,S46&gt;=0), "",S46/S4)</f>
        <v>3.1778355019838276E-4</v>
      </c>
      <c r="U46" s="47">
        <f>IF(AND(S124=0,S46&gt;=0),"",S46/S124)</f>
        <v>1.2833547749743117E-3</v>
      </c>
      <c r="V46" s="131"/>
      <c r="W46" s="30" t="str">
        <f>IF(AND(V4=0,V46&gt;=0), "",V46/V4)</f>
        <v/>
      </c>
      <c r="X46" s="47">
        <f t="shared" si="21"/>
        <v>1</v>
      </c>
      <c r="Y46" s="129">
        <f>+'N EERR BARINAS'!F45</f>
        <v>21.076291786687428</v>
      </c>
      <c r="Z46" s="30">
        <f>IF(AND(Y4=0,Y46&gt;=0), "",Y46/Y4)</f>
        <v>8.5169954077970078E-4</v>
      </c>
      <c r="AA46" s="47">
        <f>IF(AND(Y124=0,Y46&gt;=0),"",Y46/Y124)</f>
        <v>3.6588753302018539E-3</v>
      </c>
      <c r="AB46" s="30">
        <f t="shared" si="22"/>
        <v>1</v>
      </c>
      <c r="AC46" s="130">
        <f t="shared" si="27"/>
        <v>41.047439558355116</v>
      </c>
      <c r="AD46" s="30">
        <f>IF(AND(AC4=0,AC46&gt;=0), "",AC46/AC4)</f>
        <v>4.6862469310545286E-4</v>
      </c>
      <c r="AE46" s="47">
        <f>IF(AND(AC124=0,AC46&gt;=0),"",AC46/AC124)</f>
        <v>1.9251220760745618E-3</v>
      </c>
      <c r="AF46" s="129">
        <f>+'N EERR BARINAS'!G45</f>
        <v>1.4120627887933557</v>
      </c>
      <c r="AG46" s="30">
        <f>IF(AND(AF4=0,AF46&gt;=0), "",AF46/AF4)</f>
        <v>4.4983551170473255E-5</v>
      </c>
      <c r="AH46" s="47">
        <f>IF(AND(AF124=0,AF46&gt;=0),"",AF46/AF124)</f>
        <v>2.3677319370992393E-4</v>
      </c>
      <c r="AI46" s="30">
        <f t="shared" si="4"/>
        <v>-0.93300231354334973</v>
      </c>
      <c r="AJ46" s="130">
        <f t="shared" si="16"/>
        <v>42.459502347148472</v>
      </c>
      <c r="AK46" s="30">
        <f>IF(AND(AJ4=0,AJ46&gt;=0), "",AJ46/AJ4)</f>
        <v>3.5685671885679951E-4</v>
      </c>
      <c r="AL46" s="47">
        <f>IF(AND(AJ124=0,AJ46&gt;=0),"",AJ46/AJ124)</f>
        <v>1.5561041715930902E-3</v>
      </c>
      <c r="AM46" s="129">
        <f>+'N EERR BARINAS'!H45</f>
        <v>0</v>
      </c>
      <c r="AN46" s="30">
        <f>IF(AND(AM4=0,AM46&gt;=0), "",AM46/AM4)</f>
        <v>0</v>
      </c>
      <c r="AO46" s="47">
        <f>IF(AND(AM124=0,AM46&gt;=0),"",AM46/AM124)</f>
        <v>0</v>
      </c>
      <c r="AP46" s="30">
        <f t="shared" si="5"/>
        <v>-1</v>
      </c>
      <c r="AQ46" s="130">
        <f t="shared" si="17"/>
        <v>42.459502347148472</v>
      </c>
      <c r="AR46" s="30">
        <f>IF(AND(AQ4=0,AQ46&gt;=0), "",AQ46/AQ4)</f>
        <v>2.9000385238664612E-4</v>
      </c>
      <c r="AS46" s="47">
        <f>IF(AND(AQ124=0,AQ46&gt;=0),"",AQ46/AQ124)</f>
        <v>1.270506489113812E-3</v>
      </c>
      <c r="AT46" s="131">
        <f t="shared" si="28"/>
        <v>0</v>
      </c>
      <c r="AU46" s="30" t="str">
        <f>IF(AND(AT4=0,AT46&gt;=0), "",AT46/AT4)</f>
        <v/>
      </c>
      <c r="AV46" s="47">
        <f t="shared" si="23"/>
        <v>1</v>
      </c>
      <c r="AW46" s="131">
        <f t="shared" si="40"/>
        <v>7.0765837245247454</v>
      </c>
      <c r="AX46" s="30">
        <f>IF(AND(AW4=0,AW46&gt;=0), "",AW46/AW4)</f>
        <v>2.9000385238664618E-4</v>
      </c>
      <c r="AY46" s="47">
        <f>IF(AND(AW124=0,AW46&gt;=0),"",AW46/AW124)</f>
        <v>1.2705064891138124E-3</v>
      </c>
      <c r="AZ46" s="131">
        <f t="shared" si="29"/>
        <v>0</v>
      </c>
      <c r="BA46" s="30" t="str">
        <f>IF(AND(AZ4=0,AZ46&gt;=0), "",AZ46/AZ4)</f>
        <v/>
      </c>
      <c r="BB46" s="47">
        <f t="shared" si="24"/>
        <v>1</v>
      </c>
      <c r="BC46" s="129">
        <f>+'N EERR BARINAS'!I45</f>
        <v>0</v>
      </c>
      <c r="BD46" s="30" t="str">
        <f>IF(AND(BC4=0,BC46&gt;=0), "",BC46/BC4)</f>
        <v/>
      </c>
      <c r="BE46" s="47" t="str">
        <f>IF(AND(BC124=0,BC46&gt;=0),"",BC46/BC124)</f>
        <v/>
      </c>
      <c r="BF46" s="30" t="str">
        <f t="shared" si="25"/>
        <v/>
      </c>
      <c r="BG46" s="130">
        <f t="shared" si="30"/>
        <v>42.459502347148472</v>
      </c>
      <c r="BH46" s="30">
        <f>IF(AND(BG4=0,BG46&gt;=0), "",BG46/BG4)</f>
        <v>2.9000385238664612E-4</v>
      </c>
      <c r="BI46" s="47">
        <f>IF(AND(BG124=0,BG46&gt;=0),"",BG46/BG124)</f>
        <v>1.270506489113812E-3</v>
      </c>
      <c r="BJ46" s="129">
        <f>+'N EERR BARINAS'!J45</f>
        <v>0</v>
      </c>
      <c r="BK46" s="30" t="str">
        <f>IF(AND(BJ4=0,BJ46&gt;=0), "",BJ46/BJ4)</f>
        <v/>
      </c>
      <c r="BL46" s="47" t="str">
        <f>IF(AND(BJ124=0,BJ46&gt;=0),"",BJ46/BJ124)</f>
        <v/>
      </c>
      <c r="BM46" s="30" t="str">
        <f t="shared" si="9"/>
        <v/>
      </c>
      <c r="BN46" s="130">
        <f t="shared" si="31"/>
        <v>42.459502347148472</v>
      </c>
      <c r="BO46" s="30">
        <f>IF(AND(BN4=0,BN46&gt;=0), "",BN46/BN4)</f>
        <v>2.9000385238664612E-4</v>
      </c>
      <c r="BP46" s="47">
        <f>IF(AND(BN124=0,BN46&gt;=0),"",BN46/BN124)</f>
        <v>1.270506489113812E-3</v>
      </c>
      <c r="BQ46" s="129">
        <f>+'N EERR BARINAS'!K45</f>
        <v>0</v>
      </c>
      <c r="BR46" s="30" t="str">
        <f>IF(AND(BQ4=0,BQ46&gt;=0), "",BQ46/BQ4)</f>
        <v/>
      </c>
      <c r="BS46" s="47" t="str">
        <f>IF(AND(BQ124=0,BQ46&gt;=0),"",BQ46/BQ124)</f>
        <v/>
      </c>
      <c r="BT46" s="30" t="str">
        <f t="shared" si="10"/>
        <v/>
      </c>
      <c r="BU46" s="130">
        <f t="shared" si="32"/>
        <v>42.459502347148472</v>
      </c>
      <c r="BV46" s="30">
        <f>IF(AND(BU4=0,BU46&gt;=0), "",BU46/BU4)</f>
        <v>2.9000385238664612E-4</v>
      </c>
      <c r="BW46" s="47">
        <f>IF(AND(BU124=0,BU46&gt;=0),"",BU46/BU124)</f>
        <v>1.270506489113812E-3</v>
      </c>
      <c r="BX46" s="131">
        <f t="shared" si="33"/>
        <v>0</v>
      </c>
      <c r="BY46" s="30" t="str">
        <f>IF(AND(BX4=0,BX46&gt;=0), "",BX46/BX4)</f>
        <v/>
      </c>
      <c r="BZ46" s="47">
        <f t="shared" si="11"/>
        <v>1</v>
      </c>
      <c r="CA46" s="129">
        <f>+'N EERR BARINAS'!L45</f>
        <v>0</v>
      </c>
      <c r="CB46" s="30" t="str">
        <f>IF(AND(CA4=0,CA46&gt;=0), "",CA46/CA4)</f>
        <v/>
      </c>
      <c r="CC46" s="47" t="str">
        <f>IF(AND(CA124=0,CA46&gt;=0),"",CA46/CA124)</f>
        <v/>
      </c>
      <c r="CD46" s="30" t="str">
        <f t="shared" si="26"/>
        <v/>
      </c>
      <c r="CE46" s="130">
        <f t="shared" si="34"/>
        <v>42.459502347148472</v>
      </c>
      <c r="CF46" s="30">
        <f>IF(AND(CE4=0,CE46&gt;=0), "",CE46/CE4)</f>
        <v>2.9000385238664612E-4</v>
      </c>
      <c r="CG46" s="47">
        <f>IF(AND(CE124=0,CE46&gt;=0),"",CE46/CE124)</f>
        <v>1.270506489113812E-3</v>
      </c>
      <c r="CH46" s="129">
        <f>+'N EERR BARINAS'!M45</f>
        <v>0</v>
      </c>
      <c r="CI46" s="30" t="str">
        <f>IF(AND(CH4=0,CH46&gt;=0), "",CH46/CH4)</f>
        <v/>
      </c>
      <c r="CJ46" s="47" t="str">
        <f>IF(AND(CH124=0,CH46&gt;=0),"",CH46/CH124)</f>
        <v/>
      </c>
      <c r="CK46" s="30" t="str">
        <f t="shared" si="13"/>
        <v/>
      </c>
      <c r="CL46" s="130">
        <f t="shared" si="35"/>
        <v>42.459502347148472</v>
      </c>
      <c r="CM46" s="30">
        <f>IF(AND(CL4=0,CL46&gt;=0), "",CL46/CL4)</f>
        <v>2.9000385238664612E-4</v>
      </c>
      <c r="CN46" s="47">
        <f>IF(AND(CL124=0,CL46&gt;=0),"",CL46/CL124)</f>
        <v>1.270506489113812E-3</v>
      </c>
      <c r="CO46" s="129">
        <f>+'N EERR BARINAS'!N45</f>
        <v>0</v>
      </c>
      <c r="CP46" s="30" t="str">
        <f>IF(AND(CO4=0,CO46&gt;=0), "",CO46/CO4)</f>
        <v/>
      </c>
      <c r="CQ46" s="47" t="str">
        <f>IF(AND(CO124=0,CO46&gt;=0),"",CO46/CO124)</f>
        <v/>
      </c>
      <c r="CR46" s="30" t="str">
        <f t="shared" si="14"/>
        <v/>
      </c>
      <c r="CS46" s="130">
        <f t="shared" si="36"/>
        <v>42.459502347148472</v>
      </c>
      <c r="CT46" s="30">
        <f>IF(AND(CS4=0,CS46&gt;=0), "",CS46/CS4)</f>
        <v>2.9000385238664612E-4</v>
      </c>
      <c r="CU46" s="47">
        <f>IF(AND(CS124=0,CS46&gt;=0),"",CS46/CS124)</f>
        <v>1.270506489113812E-3</v>
      </c>
      <c r="CV46" s="131">
        <f t="shared" si="37"/>
        <v>0</v>
      </c>
      <c r="CW46" s="30" t="str">
        <f>IF(AND(CV4=0,CV46&gt;=0), "",CV46/CV4)</f>
        <v/>
      </c>
      <c r="CX46" s="47">
        <f t="shared" si="15"/>
        <v>1</v>
      </c>
    </row>
    <row r="47" spans="1:102" outlineLevel="1" x14ac:dyDescent="0.3">
      <c r="A47" s="29" t="s">
        <v>9</v>
      </c>
      <c r="B47" s="129">
        <f>+'N EERR BARINAS'!B46</f>
        <v>0</v>
      </c>
      <c r="C47" s="30" t="str">
        <f>IF(AND(B4=0,B47&gt;=0), "",B47/B4)</f>
        <v/>
      </c>
      <c r="D47" s="47" t="str">
        <f>IF(AND(B124=0,B47&gt;=0),"",B47/B124)</f>
        <v/>
      </c>
      <c r="E47" s="129">
        <f>+'N EERR BARINAS'!C46</f>
        <v>13.019795589623955</v>
      </c>
      <c r="F47" s="30">
        <f>IF(AND(E4=0,E47&gt;=0), "",E47/E4)</f>
        <v>9.4830319599430093E-4</v>
      </c>
      <c r="G47" s="47">
        <f>IF(AND(E124=0,E47&gt;=0),"",E47/E124)</f>
        <v>3.1254551628241123E-3</v>
      </c>
      <c r="H47" s="129">
        <f>+'N EERR BARINAS'!D46</f>
        <v>0</v>
      </c>
      <c r="I47" s="30">
        <f>IF(AND(H4=0,H47&gt;=0), "",H47/H4)</f>
        <v>0</v>
      </c>
      <c r="J47" s="47">
        <f>IF(AND(H124=0,H47&gt;=0),"",H47/H124)</f>
        <v>0</v>
      </c>
      <c r="K47" s="30">
        <f t="shared" si="19"/>
        <v>-1</v>
      </c>
      <c r="L47" s="130">
        <f t="shared" si="38"/>
        <v>13.019795589623955</v>
      </c>
      <c r="M47" s="30">
        <f>IF(AND(L4=0,L47&gt;=0), "",L47/L4)</f>
        <v>3.5678208799643353E-4</v>
      </c>
      <c r="N47" s="47">
        <f>IF(AND(L124=0,L47&gt;=0),"",L47/L124)</f>
        <v>1.4131315468307174E-3</v>
      </c>
      <c r="O47" s="129">
        <f>+'N EERR BARINAS'!E46</f>
        <v>0</v>
      </c>
      <c r="P47" s="30">
        <f>IF(AND(O4=0,O47&gt;=0), "",O47/O4)</f>
        <v>0</v>
      </c>
      <c r="Q47" s="47">
        <f>IF(AND(O124=0,O47&gt;=0),"",O47/O124)</f>
        <v>0</v>
      </c>
      <c r="R47" s="30" t="str">
        <f t="shared" si="20"/>
        <v/>
      </c>
      <c r="S47" s="130">
        <f t="shared" si="39"/>
        <v>13.019795589623955</v>
      </c>
      <c r="T47" s="30">
        <f>IF(AND(S4=0,S47&gt;=0), "",S47/S4)</f>
        <v>2.0717271298736415E-4</v>
      </c>
      <c r="U47" s="47">
        <f>IF(AND(S124=0,S47&gt;=0),"",S47/S124)</f>
        <v>8.3665781407104883E-4</v>
      </c>
      <c r="V47" s="131"/>
      <c r="W47" s="30" t="str">
        <f>IF(AND(V4=0,V47&gt;=0), "",V47/V4)</f>
        <v/>
      </c>
      <c r="X47" s="47">
        <f t="shared" si="21"/>
        <v>1</v>
      </c>
      <c r="Y47" s="129">
        <f>+'N EERR BARINAS'!F46</f>
        <v>23.971756792526271</v>
      </c>
      <c r="Z47" s="30">
        <f>IF(AND(Y4=0,Y47&gt;=0), "",Y47/Y4)</f>
        <v>9.6870618695710361E-4</v>
      </c>
      <c r="AA47" s="47">
        <f>IF(AND(Y124=0,Y47&gt;=0),"",Y47/Y124)</f>
        <v>4.1615323244468365E-3</v>
      </c>
      <c r="AB47" s="30">
        <f t="shared" si="22"/>
        <v>1</v>
      </c>
      <c r="AC47" s="130">
        <f t="shared" si="27"/>
        <v>36.991552382150225</v>
      </c>
      <c r="AD47" s="30">
        <f>IF(AND(AC4=0,AC47&gt;=0), "",AC47/AC4)</f>
        <v>4.2232000507449189E-4</v>
      </c>
      <c r="AE47" s="47">
        <f>IF(AND(AC124=0,AC47&gt;=0),"",AC47/AC124)</f>
        <v>1.7349012480524049E-3</v>
      </c>
      <c r="AF47" s="129">
        <f>+'N EERR BARINAS'!G46</f>
        <v>16.830261888050536</v>
      </c>
      <c r="AG47" s="30">
        <f>IF(AND(AF4=0,AF47&gt;=0), "",AF47/AF4)</f>
        <v>5.3615529908591095E-4</v>
      </c>
      <c r="AH47" s="47">
        <f>IF(AND(AF124=0,AF47&gt;=0),"",AF47/AF124)</f>
        <v>2.8220804980020665E-3</v>
      </c>
      <c r="AI47" s="30">
        <f t="shared" si="4"/>
        <v>-0.29791287164661434</v>
      </c>
      <c r="AJ47" s="130">
        <f t="shared" si="16"/>
        <v>53.821814270200761</v>
      </c>
      <c r="AK47" s="30">
        <f>IF(AND(AJ4=0,AJ47&gt;=0), "",AJ47/AJ4)</f>
        <v>4.5235282991190807E-4</v>
      </c>
      <c r="AL47" s="47">
        <f>IF(AND(AJ124=0,AJ47&gt;=0),"",AJ47/AJ124)</f>
        <v>1.9725231121130323E-3</v>
      </c>
      <c r="AM47" s="129">
        <f>+'N EERR BARINAS'!H46</f>
        <v>0</v>
      </c>
      <c r="AN47" s="30">
        <f>IF(AND(AM4=0,AM47&gt;=0), "",AM47/AM4)</f>
        <v>0</v>
      </c>
      <c r="AO47" s="47">
        <f>IF(AND(AM124=0,AM47&gt;=0),"",AM47/AM124)</f>
        <v>0</v>
      </c>
      <c r="AP47" s="30">
        <f t="shared" si="5"/>
        <v>-1</v>
      </c>
      <c r="AQ47" s="130">
        <f t="shared" si="17"/>
        <v>53.821814270200761</v>
      </c>
      <c r="AR47" s="30">
        <f>IF(AND(AQ4=0,AQ47&gt;=0), "",AQ47/AQ4)</f>
        <v>3.6760990162299997E-4</v>
      </c>
      <c r="AS47" s="47">
        <f>IF(AND(AQ124=0,AQ47&gt;=0),"",AQ47/AQ124)</f>
        <v>1.6104984869367133E-3</v>
      </c>
      <c r="AT47" s="131">
        <f t="shared" si="28"/>
        <v>0</v>
      </c>
      <c r="AU47" s="30" t="str">
        <f>IF(AND(AT4=0,AT47&gt;=0), "",AT47/AT4)</f>
        <v/>
      </c>
      <c r="AV47" s="47">
        <f t="shared" si="23"/>
        <v>1</v>
      </c>
      <c r="AW47" s="131">
        <f t="shared" si="40"/>
        <v>8.9703023783667941</v>
      </c>
      <c r="AX47" s="30">
        <f>IF(AND(AW4=0,AW47&gt;=0), "",AW47/AW4)</f>
        <v>3.6760990162300003E-4</v>
      </c>
      <c r="AY47" s="47">
        <f>IF(AND(AW124=0,AW47&gt;=0),"",AW47/AW124)</f>
        <v>1.610498486936714E-3</v>
      </c>
      <c r="AZ47" s="131">
        <f t="shared" si="29"/>
        <v>0</v>
      </c>
      <c r="BA47" s="30" t="str">
        <f>IF(AND(AZ4=0,AZ47&gt;=0), "",AZ47/AZ4)</f>
        <v/>
      </c>
      <c r="BB47" s="47">
        <f t="shared" si="24"/>
        <v>1</v>
      </c>
      <c r="BC47" s="129">
        <f>+'N EERR BARINAS'!I46</f>
        <v>0</v>
      </c>
      <c r="BD47" s="30" t="str">
        <f>IF(AND(BC4=0,BC47&gt;=0), "",BC47/BC4)</f>
        <v/>
      </c>
      <c r="BE47" s="47" t="str">
        <f>IF(AND(BC124=0,BC47&gt;=0),"",BC47/BC124)</f>
        <v/>
      </c>
      <c r="BF47" s="30" t="str">
        <f t="shared" si="25"/>
        <v/>
      </c>
      <c r="BG47" s="130">
        <f t="shared" si="30"/>
        <v>53.821814270200761</v>
      </c>
      <c r="BH47" s="30">
        <f>IF(AND(BG4=0,BG47&gt;=0), "",BG47/BG4)</f>
        <v>3.6760990162299997E-4</v>
      </c>
      <c r="BI47" s="47">
        <f>IF(AND(BG124=0,BG47&gt;=0),"",BG47/BG124)</f>
        <v>1.6104984869367133E-3</v>
      </c>
      <c r="BJ47" s="129">
        <f>+'N EERR BARINAS'!J46</f>
        <v>0</v>
      </c>
      <c r="BK47" s="30" t="str">
        <f>IF(AND(BJ4=0,BJ47&gt;=0), "",BJ47/BJ4)</f>
        <v/>
      </c>
      <c r="BL47" s="47" t="str">
        <f>IF(AND(BJ124=0,BJ47&gt;=0),"",BJ47/BJ124)</f>
        <v/>
      </c>
      <c r="BM47" s="30" t="str">
        <f t="shared" si="9"/>
        <v/>
      </c>
      <c r="BN47" s="130">
        <f t="shared" si="31"/>
        <v>53.821814270200761</v>
      </c>
      <c r="BO47" s="30">
        <f>IF(AND(BN4=0,BN47&gt;=0), "",BN47/BN4)</f>
        <v>3.6760990162299997E-4</v>
      </c>
      <c r="BP47" s="47">
        <f>IF(AND(BN124=0,BN47&gt;=0),"",BN47/BN124)</f>
        <v>1.6104984869367133E-3</v>
      </c>
      <c r="BQ47" s="129">
        <f>+'N EERR BARINAS'!K46</f>
        <v>0</v>
      </c>
      <c r="BR47" s="30" t="str">
        <f>IF(AND(BQ4=0,BQ47&gt;=0), "",BQ47/BQ4)</f>
        <v/>
      </c>
      <c r="BS47" s="47" t="str">
        <f>IF(AND(BQ124=0,BQ47&gt;=0),"",BQ47/BQ124)</f>
        <v/>
      </c>
      <c r="BT47" s="30" t="str">
        <f t="shared" si="10"/>
        <v/>
      </c>
      <c r="BU47" s="130">
        <f t="shared" si="32"/>
        <v>53.821814270200761</v>
      </c>
      <c r="BV47" s="30">
        <f>IF(AND(BU4=0,BU47&gt;=0), "",BU47/BU4)</f>
        <v>3.6760990162299997E-4</v>
      </c>
      <c r="BW47" s="47">
        <f>IF(AND(BU124=0,BU47&gt;=0),"",BU47/BU124)</f>
        <v>1.6104984869367133E-3</v>
      </c>
      <c r="BX47" s="131">
        <f t="shared" si="33"/>
        <v>0</v>
      </c>
      <c r="BY47" s="30" t="str">
        <f>IF(AND(BX4=0,BX47&gt;=0), "",BX47/BX4)</f>
        <v/>
      </c>
      <c r="BZ47" s="47">
        <f t="shared" si="11"/>
        <v>1</v>
      </c>
      <c r="CA47" s="129">
        <f>+'N EERR BARINAS'!L46</f>
        <v>0</v>
      </c>
      <c r="CB47" s="30" t="str">
        <f>IF(AND(CA4=0,CA47&gt;=0), "",CA47/CA4)</f>
        <v/>
      </c>
      <c r="CC47" s="47" t="str">
        <f>IF(AND(CA124=0,CA47&gt;=0),"",CA47/CA124)</f>
        <v/>
      </c>
      <c r="CD47" s="30" t="str">
        <f t="shared" si="26"/>
        <v/>
      </c>
      <c r="CE47" s="130">
        <f t="shared" si="34"/>
        <v>53.821814270200761</v>
      </c>
      <c r="CF47" s="30">
        <f>IF(AND(CE4=0,CE47&gt;=0), "",CE47/CE4)</f>
        <v>3.6760990162299997E-4</v>
      </c>
      <c r="CG47" s="47">
        <f>IF(AND(CE124=0,CE47&gt;=0),"",CE47/CE124)</f>
        <v>1.6104984869367133E-3</v>
      </c>
      <c r="CH47" s="129">
        <f>+'N EERR BARINAS'!M46</f>
        <v>0</v>
      </c>
      <c r="CI47" s="30" t="str">
        <f>IF(AND(CH4=0,CH47&gt;=0), "",CH47/CH4)</f>
        <v/>
      </c>
      <c r="CJ47" s="47" t="str">
        <f>IF(AND(CH124=0,CH47&gt;=0),"",CH47/CH124)</f>
        <v/>
      </c>
      <c r="CK47" s="30" t="str">
        <f t="shared" si="13"/>
        <v/>
      </c>
      <c r="CL47" s="130">
        <f t="shared" si="35"/>
        <v>53.821814270200761</v>
      </c>
      <c r="CM47" s="30">
        <f>IF(AND(CL4=0,CL47&gt;=0), "",CL47/CL4)</f>
        <v>3.6760990162299997E-4</v>
      </c>
      <c r="CN47" s="47">
        <f>IF(AND(CL124=0,CL47&gt;=0),"",CL47/CL124)</f>
        <v>1.6104984869367133E-3</v>
      </c>
      <c r="CO47" s="129">
        <f>+'N EERR BARINAS'!N46</f>
        <v>0</v>
      </c>
      <c r="CP47" s="30" t="str">
        <f>IF(AND(CO4=0,CO47&gt;=0), "",CO47/CO4)</f>
        <v/>
      </c>
      <c r="CQ47" s="47" t="str">
        <f>IF(AND(CO124=0,CO47&gt;=0),"",CO47/CO124)</f>
        <v/>
      </c>
      <c r="CR47" s="30" t="str">
        <f t="shared" si="14"/>
        <v/>
      </c>
      <c r="CS47" s="130">
        <f t="shared" si="36"/>
        <v>53.821814270200761</v>
      </c>
      <c r="CT47" s="30">
        <f>IF(AND(CS4=0,CS47&gt;=0), "",CS47/CS4)</f>
        <v>3.6760990162299997E-4</v>
      </c>
      <c r="CU47" s="47">
        <f>IF(AND(CS124=0,CS47&gt;=0),"",CS47/CS124)</f>
        <v>1.6104984869367133E-3</v>
      </c>
      <c r="CV47" s="131">
        <f t="shared" si="37"/>
        <v>0</v>
      </c>
      <c r="CW47" s="30" t="str">
        <f>IF(AND(CV4=0,CV47&gt;=0), "",CV47/CV4)</f>
        <v/>
      </c>
      <c r="CX47" s="47">
        <f t="shared" si="15"/>
        <v>1</v>
      </c>
    </row>
    <row r="48" spans="1:102" outlineLevel="1" x14ac:dyDescent="0.3">
      <c r="A48" s="29" t="s">
        <v>10</v>
      </c>
      <c r="B48" s="129">
        <f>+'N EERR BARINAS'!B47</f>
        <v>0</v>
      </c>
      <c r="C48" s="30" t="str">
        <f>IF(AND(B4=0,B48&gt;=0), "",B48/B4)</f>
        <v/>
      </c>
      <c r="D48" s="47" t="str">
        <f>IF(AND(B124=0,B48&gt;=0),"",B48/B124)</f>
        <v/>
      </c>
      <c r="E48" s="129">
        <f>+'N EERR BARINAS'!C47</f>
        <v>18.155588883334264</v>
      </c>
      <c r="F48" s="30">
        <f>IF(AND(E4=0,E48&gt;=0), "",E48/E4)</f>
        <v>1.3223712188650232E-3</v>
      </c>
      <c r="G48" s="47">
        <f>IF(AND(E124=0,E48&gt;=0),"",E48/E124)</f>
        <v>4.3583233407098413E-3</v>
      </c>
      <c r="H48" s="129">
        <f>+'N EERR BARINAS'!D47</f>
        <v>0</v>
      </c>
      <c r="I48" s="30">
        <f>IF(AND(H4=0,H48&gt;=0), "",H48/H4)</f>
        <v>0</v>
      </c>
      <c r="J48" s="47">
        <f>IF(AND(H124=0,H48&gt;=0),"",H48/H124)</f>
        <v>0</v>
      </c>
      <c r="K48" s="30">
        <f t="shared" si="19"/>
        <v>-1</v>
      </c>
      <c r="L48" s="130">
        <f t="shared" si="38"/>
        <v>18.155588883334264</v>
      </c>
      <c r="M48" s="30">
        <f>IF(AND(L4=0,L48&gt;=0), "",L48/L4)</f>
        <v>4.9751847991861794E-4</v>
      </c>
      <c r="N48" s="47">
        <f>IF(AND(L124=0,L48&gt;=0),"",L48/L124)</f>
        <v>1.9705559296779823E-3</v>
      </c>
      <c r="O48" s="129">
        <f>+'N EERR BARINAS'!E47</f>
        <v>5.2169857006522653</v>
      </c>
      <c r="P48" s="30">
        <f>IF(AND(O4=0,O48&gt;=0), "",O48/O4)</f>
        <v>1.9796675661522831E-4</v>
      </c>
      <c r="Q48" s="47">
        <f>IF(AND(O124=0,O48&gt;=0),"",O48/O124)</f>
        <v>8.2180053652805432E-4</v>
      </c>
      <c r="R48" s="30">
        <f t="shared" si="20"/>
        <v>1</v>
      </c>
      <c r="S48" s="130">
        <f t="shared" si="39"/>
        <v>23.37257458398653</v>
      </c>
      <c r="T48" s="30">
        <f>IF(AND(S4=0,S48&gt;=0), "",S48/S4)</f>
        <v>3.7190750444061752E-4</v>
      </c>
      <c r="U48" s="47">
        <f>IF(AND(S124=0,S48&gt;=0),"",S48/S124)</f>
        <v>1.501931963988347E-3</v>
      </c>
      <c r="V48" s="131"/>
      <c r="W48" s="30" t="str">
        <f>IF(AND(V4=0,V48&gt;=0), "",V48/V4)</f>
        <v/>
      </c>
      <c r="X48" s="47">
        <f t="shared" si="21"/>
        <v>1</v>
      </c>
      <c r="Y48" s="129">
        <f>+'N EERR BARINAS'!F47</f>
        <v>21.78706485013624</v>
      </c>
      <c r="Z48" s="30">
        <f>IF(AND(Y4=0,Y48&gt;=0), "",Y48/Y4)</f>
        <v>8.8042210250283582E-4</v>
      </c>
      <c r="AA48" s="47">
        <f>IF(AND(Y124=0,Y48&gt;=0),"",Y48/Y124)</f>
        <v>3.7822665820190977E-3</v>
      </c>
      <c r="AB48" s="30">
        <f t="shared" si="22"/>
        <v>3.1761787553706085</v>
      </c>
      <c r="AC48" s="130">
        <f t="shared" si="27"/>
        <v>45.159639434122766</v>
      </c>
      <c r="AD48" s="30">
        <f>IF(AND(AC4=0,AC48&gt;=0), "",AC48/AC4)</f>
        <v>5.1557228412462623E-4</v>
      </c>
      <c r="AE48" s="47">
        <f>IF(AND(AC124=0,AC48&gt;=0),"",AC48/AC124)</f>
        <v>2.1179839658111163E-3</v>
      </c>
      <c r="AF48" s="129">
        <f>+'N EERR BARINAS'!G47</f>
        <v>6.1062174650523486</v>
      </c>
      <c r="AG48" s="30">
        <f>IF(AND(AF4=0,AF48&gt;=0), "",AF48/AF4)</f>
        <v>1.9452346452096544E-4</v>
      </c>
      <c r="AH48" s="47">
        <f>IF(AND(AF124=0,AF48&gt;=0),"",AF48/AF124)</f>
        <v>1.0238840809077793E-3</v>
      </c>
      <c r="AI48" s="30">
        <f t="shared" si="4"/>
        <v>-0.71973198285063322</v>
      </c>
      <c r="AJ48" s="130">
        <f t="shared" si="16"/>
        <v>51.265856899175112</v>
      </c>
      <c r="AK48" s="30">
        <f>IF(AND(AJ4=0,AJ48&gt;=0), "",AJ48/AJ4)</f>
        <v>4.3087093515241094E-4</v>
      </c>
      <c r="AL48" s="47">
        <f>IF(AND(AJ124=0,AJ48&gt;=0),"",AJ48/AJ124)</f>
        <v>1.8788494770584231E-3</v>
      </c>
      <c r="AM48" s="129">
        <f>+'N EERR BARINAS'!H47</f>
        <v>6.3689840295338662</v>
      </c>
      <c r="AN48" s="30">
        <f>IF(AND(AM4=0,AM48&gt;=0), "",AM48/AM4)</f>
        <v>2.3220569769910336E-4</v>
      </c>
      <c r="AO48" s="47">
        <f>IF(AND(AM124=0,AM48&gt;=0),"",AM48/AM124)</f>
        <v>1.0383795722158785E-3</v>
      </c>
      <c r="AP48" s="30">
        <f t="shared" si="5"/>
        <v>4.303262469530552E-2</v>
      </c>
      <c r="AQ48" s="130">
        <f t="shared" si="17"/>
        <v>57.634840928708982</v>
      </c>
      <c r="AR48" s="30">
        <f>IF(AND(AQ4=0,AQ48&gt;=0), "",AQ48/AQ4)</f>
        <v>3.9365336325331815E-4</v>
      </c>
      <c r="AS48" s="47">
        <f>IF(AND(AQ124=0,AQ48&gt;=0),"",AQ48/AQ124)</f>
        <v>1.7245948574779945E-3</v>
      </c>
      <c r="AT48" s="131">
        <f t="shared" si="28"/>
        <v>0</v>
      </c>
      <c r="AU48" s="30" t="str">
        <f>IF(AND(AT4=0,AT48&gt;=0), "",AT48/AT4)</f>
        <v/>
      </c>
      <c r="AV48" s="47">
        <f t="shared" si="23"/>
        <v>1</v>
      </c>
      <c r="AW48" s="131">
        <f t="shared" si="40"/>
        <v>9.6058068214514964</v>
      </c>
      <c r="AX48" s="30">
        <f>IF(AND(AW4=0,AW48&gt;=0), "",AW48/AW4)</f>
        <v>3.9365336325331815E-4</v>
      </c>
      <c r="AY48" s="47">
        <f>IF(AND(AW124=0,AW48&gt;=0),"",AW48/AW124)</f>
        <v>1.7245948574779949E-3</v>
      </c>
      <c r="AZ48" s="131">
        <f t="shared" si="29"/>
        <v>0</v>
      </c>
      <c r="BA48" s="30" t="str">
        <f>IF(AND(AZ4=0,AZ48&gt;=0), "",AZ48/AZ4)</f>
        <v/>
      </c>
      <c r="BB48" s="47">
        <f t="shared" si="24"/>
        <v>1</v>
      </c>
      <c r="BC48" s="129">
        <f>+'N EERR BARINAS'!I47</f>
        <v>0</v>
      </c>
      <c r="BD48" s="30" t="str">
        <f>IF(AND(BC4=0,BC48&gt;=0), "",BC48/BC4)</f>
        <v/>
      </c>
      <c r="BE48" s="47" t="str">
        <f>IF(AND(BC124=0,BC48&gt;=0),"",BC48/BC124)</f>
        <v/>
      </c>
      <c r="BF48" s="30">
        <f t="shared" si="25"/>
        <v>-1</v>
      </c>
      <c r="BG48" s="130">
        <f t="shared" si="30"/>
        <v>57.634840928708982</v>
      </c>
      <c r="BH48" s="30">
        <f>IF(AND(BG4=0,BG48&gt;=0), "",BG48/BG4)</f>
        <v>3.9365336325331815E-4</v>
      </c>
      <c r="BI48" s="47">
        <f>IF(AND(BG124=0,BG48&gt;=0),"",BG48/BG124)</f>
        <v>1.7245948574779945E-3</v>
      </c>
      <c r="BJ48" s="129">
        <f>+'N EERR BARINAS'!J47</f>
        <v>0</v>
      </c>
      <c r="BK48" s="30" t="str">
        <f>IF(AND(BJ4=0,BJ48&gt;=0), "",BJ48/BJ4)</f>
        <v/>
      </c>
      <c r="BL48" s="47" t="str">
        <f>IF(AND(BJ124=0,BJ48&gt;=0),"",BJ48/BJ124)</f>
        <v/>
      </c>
      <c r="BM48" s="30" t="str">
        <f t="shared" si="9"/>
        <v/>
      </c>
      <c r="BN48" s="130">
        <f t="shared" si="31"/>
        <v>57.634840928708982</v>
      </c>
      <c r="BO48" s="30">
        <f>IF(AND(BN4=0,BN48&gt;=0), "",BN48/BN4)</f>
        <v>3.9365336325331815E-4</v>
      </c>
      <c r="BP48" s="47">
        <f>IF(AND(BN124=0,BN48&gt;=0),"",BN48/BN124)</f>
        <v>1.7245948574779945E-3</v>
      </c>
      <c r="BQ48" s="129">
        <f>+'N EERR BARINAS'!K47</f>
        <v>0</v>
      </c>
      <c r="BR48" s="30" t="str">
        <f>IF(AND(BQ4=0,BQ48&gt;=0), "",BQ48/BQ4)</f>
        <v/>
      </c>
      <c r="BS48" s="47" t="str">
        <f>IF(AND(BQ124=0,BQ48&gt;=0),"",BQ48/BQ124)</f>
        <v/>
      </c>
      <c r="BT48" s="30" t="str">
        <f t="shared" si="10"/>
        <v/>
      </c>
      <c r="BU48" s="130">
        <f t="shared" si="32"/>
        <v>57.634840928708982</v>
      </c>
      <c r="BV48" s="30">
        <f>IF(AND(BU4=0,BU48&gt;=0), "",BU48/BU4)</f>
        <v>3.9365336325331815E-4</v>
      </c>
      <c r="BW48" s="47">
        <f>IF(AND(BU124=0,BU48&gt;=0),"",BU48/BU124)</f>
        <v>1.7245948574779945E-3</v>
      </c>
      <c r="BX48" s="131">
        <f t="shared" si="33"/>
        <v>0</v>
      </c>
      <c r="BY48" s="30" t="str">
        <f>IF(AND(BX4=0,BX48&gt;=0), "",BX48/BX4)</f>
        <v/>
      </c>
      <c r="BZ48" s="47">
        <f t="shared" si="11"/>
        <v>1</v>
      </c>
      <c r="CA48" s="129">
        <f>+'N EERR BARINAS'!L47</f>
        <v>0</v>
      </c>
      <c r="CB48" s="30" t="str">
        <f>IF(AND(CA4=0,CA48&gt;=0), "",CA48/CA4)</f>
        <v/>
      </c>
      <c r="CC48" s="47" t="str">
        <f>IF(AND(CA124=0,CA48&gt;=0),"",CA48/CA124)</f>
        <v/>
      </c>
      <c r="CD48" s="30" t="str">
        <f t="shared" si="26"/>
        <v/>
      </c>
      <c r="CE48" s="130">
        <f t="shared" si="34"/>
        <v>57.634840928708982</v>
      </c>
      <c r="CF48" s="30">
        <f>IF(AND(CE4=0,CE48&gt;=0), "",CE48/CE4)</f>
        <v>3.9365336325331815E-4</v>
      </c>
      <c r="CG48" s="47">
        <f>IF(AND(CE124=0,CE48&gt;=0),"",CE48/CE124)</f>
        <v>1.7245948574779945E-3</v>
      </c>
      <c r="CH48" s="129">
        <f>+'N EERR BARINAS'!M47</f>
        <v>0</v>
      </c>
      <c r="CI48" s="30" t="str">
        <f>IF(AND(CH4=0,CH48&gt;=0), "",CH48/CH4)</f>
        <v/>
      </c>
      <c r="CJ48" s="47" t="str">
        <f>IF(AND(CH124=0,CH48&gt;=0),"",CH48/CH124)</f>
        <v/>
      </c>
      <c r="CK48" s="30" t="str">
        <f t="shared" si="13"/>
        <v/>
      </c>
      <c r="CL48" s="130">
        <f t="shared" si="35"/>
        <v>57.634840928708982</v>
      </c>
      <c r="CM48" s="30">
        <f>IF(AND(CL4=0,CL48&gt;=0), "",CL48/CL4)</f>
        <v>3.9365336325331815E-4</v>
      </c>
      <c r="CN48" s="47">
        <f>IF(AND(CL124=0,CL48&gt;=0),"",CL48/CL124)</f>
        <v>1.7245948574779945E-3</v>
      </c>
      <c r="CO48" s="129">
        <f>+'N EERR BARINAS'!N47</f>
        <v>0</v>
      </c>
      <c r="CP48" s="30" t="str">
        <f>IF(AND(CO4=0,CO48&gt;=0), "",CO48/CO4)</f>
        <v/>
      </c>
      <c r="CQ48" s="47" t="str">
        <f>IF(AND(CO124=0,CO48&gt;=0),"",CO48/CO124)</f>
        <v/>
      </c>
      <c r="CR48" s="30" t="str">
        <f t="shared" si="14"/>
        <v/>
      </c>
      <c r="CS48" s="130">
        <f t="shared" si="36"/>
        <v>57.634840928708982</v>
      </c>
      <c r="CT48" s="30">
        <f>IF(AND(CS4=0,CS48&gt;=0), "",CS48/CS4)</f>
        <v>3.9365336325331815E-4</v>
      </c>
      <c r="CU48" s="47">
        <f>IF(AND(CS124=0,CS48&gt;=0),"",CS48/CS124)</f>
        <v>1.7245948574779945E-3</v>
      </c>
      <c r="CV48" s="131">
        <f t="shared" si="37"/>
        <v>0</v>
      </c>
      <c r="CW48" s="30" t="str">
        <f>IF(AND(CV4=0,CV48&gt;=0), "",CV48/CV4)</f>
        <v/>
      </c>
      <c r="CX48" s="47">
        <f t="shared" si="15"/>
        <v>1</v>
      </c>
    </row>
    <row r="49" spans="1:102" outlineLevel="1" x14ac:dyDescent="0.3">
      <c r="A49" s="29" t="s">
        <v>11</v>
      </c>
      <c r="B49" s="129">
        <f>+'N EERR BARINAS'!B48</f>
        <v>0</v>
      </c>
      <c r="C49" s="30" t="str">
        <f>IF(AND(B4=0,B49&gt;=0), "",B49/B4)</f>
        <v/>
      </c>
      <c r="D49" s="47" t="str">
        <f>IF(AND(B124=0,B49&gt;=0),"",B49/B124)</f>
        <v/>
      </c>
      <c r="E49" s="129">
        <f>+'N EERR BARINAS'!C48</f>
        <v>0</v>
      </c>
      <c r="F49" s="30">
        <f>IF(AND(E4=0,E49&gt;=0), "",E49/E4)</f>
        <v>0</v>
      </c>
      <c r="G49" s="47">
        <f>IF(AND(E124=0,E49&gt;=0),"",E49/E124)</f>
        <v>0</v>
      </c>
      <c r="H49" s="129">
        <f>+'N EERR BARINAS'!D48</f>
        <v>0</v>
      </c>
      <c r="I49" s="30">
        <f>IF(AND(H4=0,H49&gt;=0), "",H49/H4)</f>
        <v>0</v>
      </c>
      <c r="J49" s="47">
        <f>IF(AND(H124=0,H49&gt;=0),"",H49/H124)</f>
        <v>0</v>
      </c>
      <c r="K49" s="30" t="str">
        <f t="shared" si="19"/>
        <v/>
      </c>
      <c r="L49" s="130">
        <f t="shared" si="38"/>
        <v>0</v>
      </c>
      <c r="M49" s="30">
        <f>IF(AND(L4=0,L49&gt;=0), "",L49/L4)</f>
        <v>0</v>
      </c>
      <c r="N49" s="47">
        <f>IF(AND(L124=0,L49&gt;=0),"",L49/L124)</f>
        <v>0</v>
      </c>
      <c r="O49" s="129">
        <f>+'N EERR BARINAS'!E48</f>
        <v>0</v>
      </c>
      <c r="P49" s="30">
        <f>IF(AND(O4=0,O49&gt;=0), "",O49/O4)</f>
        <v>0</v>
      </c>
      <c r="Q49" s="47">
        <f>IF(AND(O124=0,O49&gt;=0),"",O49/O124)</f>
        <v>0</v>
      </c>
      <c r="R49" s="30" t="str">
        <f t="shared" si="20"/>
        <v/>
      </c>
      <c r="S49" s="130">
        <f t="shared" si="39"/>
        <v>0</v>
      </c>
      <c r="T49" s="30">
        <f>IF(AND(S4=0,S49&gt;=0), "",S49/S4)</f>
        <v>0</v>
      </c>
      <c r="U49" s="47">
        <f>IF(AND(S124=0,S49&gt;=0),"",S49/S124)</f>
        <v>0</v>
      </c>
      <c r="V49" s="131"/>
      <c r="W49" s="30" t="str">
        <f>IF(AND(V4=0,V49&gt;=0), "",V49/V4)</f>
        <v/>
      </c>
      <c r="X49" s="47" t="str">
        <f t="shared" si="21"/>
        <v/>
      </c>
      <c r="Y49" s="129">
        <f>+'N EERR BARINAS'!F48</f>
        <v>0</v>
      </c>
      <c r="Z49" s="30">
        <f>IF(AND(Y4=0,Y49&gt;=0), "",Y49/Y4)</f>
        <v>0</v>
      </c>
      <c r="AA49" s="47">
        <f>IF(AND(Y124=0,Y49&gt;=0),"",Y49/Y124)</f>
        <v>0</v>
      </c>
      <c r="AB49" s="30" t="str">
        <f t="shared" si="22"/>
        <v/>
      </c>
      <c r="AC49" s="130">
        <f t="shared" si="27"/>
        <v>0</v>
      </c>
      <c r="AD49" s="30">
        <f>IF(AND(AC4=0,AC49&gt;=0), "",AC49/AC4)</f>
        <v>0</v>
      </c>
      <c r="AE49" s="47">
        <f>IF(AND(AC124=0,AC49&gt;=0),"",AC49/AC124)</f>
        <v>0</v>
      </c>
      <c r="AF49" s="129">
        <f>+'N EERR BARINAS'!G48</f>
        <v>0</v>
      </c>
      <c r="AG49" s="30">
        <f>IF(AND(AF4=0,AF49&gt;=0), "",AF49/AF4)</f>
        <v>0</v>
      </c>
      <c r="AH49" s="47">
        <f>IF(AND(AF124=0,AF49&gt;=0),"",AF49/AF124)</f>
        <v>0</v>
      </c>
      <c r="AI49" s="30" t="str">
        <f t="shared" si="4"/>
        <v/>
      </c>
      <c r="AJ49" s="130">
        <f t="shared" si="16"/>
        <v>0</v>
      </c>
      <c r="AK49" s="30">
        <f>IF(AND(AJ4=0,AJ49&gt;=0), "",AJ49/AJ4)</f>
        <v>0</v>
      </c>
      <c r="AL49" s="47">
        <f>IF(AND(AJ124=0,AJ49&gt;=0),"",AJ49/AJ124)</f>
        <v>0</v>
      </c>
      <c r="AM49" s="129">
        <f>+'N EERR BARINAS'!H48</f>
        <v>0</v>
      </c>
      <c r="AN49" s="30">
        <f>IF(AND(AM4=0,AM49&gt;=0), "",AM49/AM4)</f>
        <v>0</v>
      </c>
      <c r="AO49" s="47">
        <f>IF(AND(AM124=0,AM49&gt;=0),"",AM49/AM124)</f>
        <v>0</v>
      </c>
      <c r="AP49" s="30" t="str">
        <f t="shared" si="5"/>
        <v/>
      </c>
      <c r="AQ49" s="130">
        <f t="shared" si="17"/>
        <v>0</v>
      </c>
      <c r="AR49" s="30">
        <f>IF(AND(AQ4=0,AQ49&gt;=0), "",AQ49/AQ4)</f>
        <v>0</v>
      </c>
      <c r="AS49" s="47">
        <f>IF(AND(AQ124=0,AQ49&gt;=0),"",AQ49/AQ124)</f>
        <v>0</v>
      </c>
      <c r="AT49" s="131">
        <f t="shared" si="28"/>
        <v>0</v>
      </c>
      <c r="AU49" s="30" t="str">
        <f>IF(AND(AT4=0,AT49&gt;=0), "",AT49/AT4)</f>
        <v/>
      </c>
      <c r="AV49" s="47" t="str">
        <f t="shared" si="23"/>
        <v/>
      </c>
      <c r="AW49" s="131">
        <f t="shared" si="40"/>
        <v>0</v>
      </c>
      <c r="AX49" s="30">
        <f>IF(AND(AW4=0,AW49&gt;=0), "",AW49/AW4)</f>
        <v>0</v>
      </c>
      <c r="AY49" s="47">
        <f>IF(AND(AW124=0,AW49&gt;=0),"",AW49/AW124)</f>
        <v>0</v>
      </c>
      <c r="AZ49" s="131">
        <f t="shared" si="29"/>
        <v>0</v>
      </c>
      <c r="BA49" s="30" t="str">
        <f>IF(AND(AZ4=0,AZ49&gt;=0), "",AZ49/AZ4)</f>
        <v/>
      </c>
      <c r="BB49" s="47" t="str">
        <f t="shared" si="24"/>
        <v/>
      </c>
      <c r="BC49" s="129">
        <f>+'N EERR BARINAS'!I48</f>
        <v>0</v>
      </c>
      <c r="BD49" s="30" t="str">
        <f>IF(AND(BC4=0,BC49&gt;=0), "",BC49/BC4)</f>
        <v/>
      </c>
      <c r="BE49" s="47" t="str">
        <f>IF(AND(BC124=0,BC49&gt;=0),"",BC49/BC124)</f>
        <v/>
      </c>
      <c r="BF49" s="30" t="str">
        <f t="shared" si="25"/>
        <v/>
      </c>
      <c r="BG49" s="130">
        <f t="shared" si="30"/>
        <v>0</v>
      </c>
      <c r="BH49" s="30">
        <f>IF(AND(BG4=0,BG49&gt;=0), "",BG49/BG4)</f>
        <v>0</v>
      </c>
      <c r="BI49" s="47">
        <f>IF(AND(BG124=0,BG49&gt;=0),"",BG49/BG124)</f>
        <v>0</v>
      </c>
      <c r="BJ49" s="129">
        <f>+'N EERR BARINAS'!J48</f>
        <v>0</v>
      </c>
      <c r="BK49" s="30" t="str">
        <f>IF(AND(BJ4=0,BJ49&gt;=0), "",BJ49/BJ4)</f>
        <v/>
      </c>
      <c r="BL49" s="47" t="str">
        <f>IF(AND(BJ124=0,BJ49&gt;=0),"",BJ49/BJ124)</f>
        <v/>
      </c>
      <c r="BM49" s="30" t="str">
        <f t="shared" si="9"/>
        <v/>
      </c>
      <c r="BN49" s="130">
        <f t="shared" si="31"/>
        <v>0</v>
      </c>
      <c r="BO49" s="30">
        <f>IF(AND(BN4=0,BN49&gt;=0), "",BN49/BN4)</f>
        <v>0</v>
      </c>
      <c r="BP49" s="47">
        <f>IF(AND(BN124=0,BN49&gt;=0),"",BN49/BN124)</f>
        <v>0</v>
      </c>
      <c r="BQ49" s="129">
        <f>+'N EERR BARINAS'!K48</f>
        <v>0</v>
      </c>
      <c r="BR49" s="30" t="str">
        <f>IF(AND(BQ4=0,BQ49&gt;=0), "",BQ49/BQ4)</f>
        <v/>
      </c>
      <c r="BS49" s="47" t="str">
        <f>IF(AND(BQ124=0,BQ49&gt;=0),"",BQ49/BQ124)</f>
        <v/>
      </c>
      <c r="BT49" s="30" t="str">
        <f t="shared" si="10"/>
        <v/>
      </c>
      <c r="BU49" s="130">
        <f t="shared" si="32"/>
        <v>0</v>
      </c>
      <c r="BV49" s="30">
        <f>IF(AND(BU4=0,BU49&gt;=0), "",BU49/BU4)</f>
        <v>0</v>
      </c>
      <c r="BW49" s="47">
        <f>IF(AND(BU124=0,BU49&gt;=0),"",BU49/BU124)</f>
        <v>0</v>
      </c>
      <c r="BX49" s="131">
        <f t="shared" si="33"/>
        <v>0</v>
      </c>
      <c r="BY49" s="30" t="str">
        <f>IF(AND(BX4=0,BX49&gt;=0), "",BX49/BX4)</f>
        <v/>
      </c>
      <c r="BZ49" s="47" t="str">
        <f t="shared" si="11"/>
        <v/>
      </c>
      <c r="CA49" s="129">
        <f>+'N EERR BARINAS'!L48</f>
        <v>0</v>
      </c>
      <c r="CB49" s="30" t="str">
        <f>IF(AND(CA4=0,CA49&gt;=0), "",CA49/CA4)</f>
        <v/>
      </c>
      <c r="CC49" s="47" t="str">
        <f>IF(AND(CA124=0,CA49&gt;=0),"",CA49/CA124)</f>
        <v/>
      </c>
      <c r="CD49" s="30" t="str">
        <f t="shared" si="26"/>
        <v/>
      </c>
      <c r="CE49" s="130">
        <f t="shared" si="34"/>
        <v>0</v>
      </c>
      <c r="CF49" s="30">
        <f>IF(AND(CE4=0,CE49&gt;=0), "",CE49/CE4)</f>
        <v>0</v>
      </c>
      <c r="CG49" s="47">
        <f>IF(AND(CE124=0,CE49&gt;=0),"",CE49/CE124)</f>
        <v>0</v>
      </c>
      <c r="CH49" s="129">
        <f>+'N EERR BARINAS'!M48</f>
        <v>0</v>
      </c>
      <c r="CI49" s="30" t="str">
        <f>IF(AND(CH4=0,CH49&gt;=0), "",CH49/CH4)</f>
        <v/>
      </c>
      <c r="CJ49" s="47" t="str">
        <f>IF(AND(CH124=0,CH49&gt;=0),"",CH49/CH124)</f>
        <v/>
      </c>
      <c r="CK49" s="30" t="str">
        <f t="shared" si="13"/>
        <v/>
      </c>
      <c r="CL49" s="130">
        <f t="shared" si="35"/>
        <v>0</v>
      </c>
      <c r="CM49" s="30">
        <f>IF(AND(CL4=0,CL49&gt;=0), "",CL49/CL4)</f>
        <v>0</v>
      </c>
      <c r="CN49" s="47">
        <f>IF(AND(CL124=0,CL49&gt;=0),"",CL49/CL124)</f>
        <v>0</v>
      </c>
      <c r="CO49" s="129">
        <f>+'N EERR BARINAS'!N48</f>
        <v>0</v>
      </c>
      <c r="CP49" s="30" t="str">
        <f>IF(AND(CO4=0,CO49&gt;=0), "",CO49/CO4)</f>
        <v/>
      </c>
      <c r="CQ49" s="47" t="str">
        <f>IF(AND(CO124=0,CO49&gt;=0),"",CO49/CO124)</f>
        <v/>
      </c>
      <c r="CR49" s="30" t="str">
        <f t="shared" si="14"/>
        <v/>
      </c>
      <c r="CS49" s="130">
        <f t="shared" si="36"/>
        <v>0</v>
      </c>
      <c r="CT49" s="30">
        <f>IF(AND(CS4=0,CS49&gt;=0), "",CS49/CS4)</f>
        <v>0</v>
      </c>
      <c r="CU49" s="47">
        <f>IF(AND(CS124=0,CS49&gt;=0),"",CS49/CS124)</f>
        <v>0</v>
      </c>
      <c r="CV49" s="131">
        <f t="shared" si="37"/>
        <v>0</v>
      </c>
      <c r="CW49" s="30" t="str">
        <f>IF(AND(CV4=0,CV49&gt;=0), "",CV49/CV4)</f>
        <v/>
      </c>
      <c r="CX49" s="47" t="str">
        <f t="shared" si="15"/>
        <v/>
      </c>
    </row>
    <row r="50" spans="1:102" outlineLevel="1" x14ac:dyDescent="0.3">
      <c r="A50" s="29" t="s">
        <v>12</v>
      </c>
      <c r="B50" s="129">
        <f>+'N EERR BARINAS'!B49</f>
        <v>0</v>
      </c>
      <c r="C50" s="30" t="str">
        <f>IF(AND(B4=0,B50&gt;=0), "",B50/B4)</f>
        <v/>
      </c>
      <c r="D50" s="47" t="str">
        <f>IF(AND(B124=0,B50&gt;=0),"",B50/B124)</f>
        <v/>
      </c>
      <c r="E50" s="129">
        <f>+'N EERR BARINAS'!C49</f>
        <v>0</v>
      </c>
      <c r="F50" s="30">
        <f>IF(AND(E4=0,E50&gt;=0), "",E50/E4)</f>
        <v>0</v>
      </c>
      <c r="G50" s="47">
        <f>IF(AND(E124=0,E50&gt;=0),"",E50/E124)</f>
        <v>0</v>
      </c>
      <c r="H50" s="129">
        <f>+'N EERR BARINAS'!D49</f>
        <v>0</v>
      </c>
      <c r="I50" s="30">
        <f>IF(AND(H4=0,H50&gt;=0), "",H50/H4)</f>
        <v>0</v>
      </c>
      <c r="J50" s="47">
        <f>IF(AND(H124=0,H50&gt;=0),"",H50/H124)</f>
        <v>0</v>
      </c>
      <c r="K50" s="30" t="str">
        <f t="shared" si="19"/>
        <v/>
      </c>
      <c r="L50" s="130">
        <f t="shared" si="38"/>
        <v>0</v>
      </c>
      <c r="M50" s="30">
        <f>IF(AND(L4=0,L50&gt;=0), "",L50/L4)</f>
        <v>0</v>
      </c>
      <c r="N50" s="47">
        <f>IF(AND(L124=0,L50&gt;=0),"",L50/L124)</f>
        <v>0</v>
      </c>
      <c r="O50" s="129">
        <f>+'N EERR BARINAS'!E49</f>
        <v>0</v>
      </c>
      <c r="P50" s="30">
        <f>IF(AND(O4=0,O50&gt;=0), "",O50/O4)</f>
        <v>0</v>
      </c>
      <c r="Q50" s="47">
        <f>IF(AND(O124=0,O50&gt;=0),"",O50/O124)</f>
        <v>0</v>
      </c>
      <c r="R50" s="30" t="str">
        <f t="shared" si="20"/>
        <v/>
      </c>
      <c r="S50" s="130">
        <f t="shared" si="39"/>
        <v>0</v>
      </c>
      <c r="T50" s="30">
        <f>IF(AND(S4=0,S50&gt;=0), "",S50/S4)</f>
        <v>0</v>
      </c>
      <c r="U50" s="47">
        <f>IF(AND(S124=0,S50&gt;=0),"",S50/S124)</f>
        <v>0</v>
      </c>
      <c r="V50" s="131"/>
      <c r="W50" s="30" t="str">
        <f>IF(AND(V4=0,V50&gt;=0), "",V50/V4)</f>
        <v/>
      </c>
      <c r="X50" s="47" t="str">
        <f t="shared" si="21"/>
        <v/>
      </c>
      <c r="Y50" s="129">
        <f>+'N EERR BARINAS'!F49</f>
        <v>0</v>
      </c>
      <c r="Z50" s="30">
        <f>IF(AND(Y4=0,Y50&gt;=0), "",Y50/Y4)</f>
        <v>0</v>
      </c>
      <c r="AA50" s="47">
        <f>IF(AND(Y124=0,Y50&gt;=0),"",Y50/Y124)</f>
        <v>0</v>
      </c>
      <c r="AB50" s="30" t="str">
        <f t="shared" si="22"/>
        <v/>
      </c>
      <c r="AC50" s="130">
        <f t="shared" si="27"/>
        <v>0</v>
      </c>
      <c r="AD50" s="30">
        <f>IF(AND(AC4=0,AC50&gt;=0), "",AC50/AC4)</f>
        <v>0</v>
      </c>
      <c r="AE50" s="47">
        <f>IF(AND(AC124=0,AC50&gt;=0),"",AC50/AC124)</f>
        <v>0</v>
      </c>
      <c r="AF50" s="129">
        <f>+'N EERR BARINAS'!G49</f>
        <v>0</v>
      </c>
      <c r="AG50" s="30">
        <f>IF(AND(AF4=0,AF50&gt;=0), "",AF50/AF4)</f>
        <v>0</v>
      </c>
      <c r="AH50" s="47">
        <f>IF(AND(AF124=0,AF50&gt;=0),"",AF50/AF124)</f>
        <v>0</v>
      </c>
      <c r="AI50" s="30" t="str">
        <f t="shared" si="4"/>
        <v/>
      </c>
      <c r="AJ50" s="130">
        <f t="shared" si="16"/>
        <v>0</v>
      </c>
      <c r="AK50" s="30">
        <f>IF(AND(AJ4=0,AJ50&gt;=0), "",AJ50/AJ4)</f>
        <v>0</v>
      </c>
      <c r="AL50" s="47">
        <f>IF(AND(AJ124=0,AJ50&gt;=0),"",AJ50/AJ124)</f>
        <v>0</v>
      </c>
      <c r="AM50" s="129">
        <f>+'N EERR BARINAS'!H49</f>
        <v>0</v>
      </c>
      <c r="AN50" s="30">
        <f>IF(AND(AM4=0,AM50&gt;=0), "",AM50/AM4)</f>
        <v>0</v>
      </c>
      <c r="AO50" s="47">
        <f>IF(AND(AM124=0,AM50&gt;=0),"",AM50/AM124)</f>
        <v>0</v>
      </c>
      <c r="AP50" s="30" t="str">
        <f t="shared" si="5"/>
        <v/>
      </c>
      <c r="AQ50" s="130">
        <f t="shared" si="17"/>
        <v>0</v>
      </c>
      <c r="AR50" s="30">
        <f>IF(AND(AQ4=0,AQ50&gt;=0), "",AQ50/AQ4)</f>
        <v>0</v>
      </c>
      <c r="AS50" s="47">
        <f>IF(AND(AQ124=0,AQ50&gt;=0),"",AQ50/AQ124)</f>
        <v>0</v>
      </c>
      <c r="AT50" s="131">
        <f t="shared" si="28"/>
        <v>0</v>
      </c>
      <c r="AU50" s="30" t="str">
        <f>IF(AND(AT4=0,AT50&gt;=0), "",AT50/AT4)</f>
        <v/>
      </c>
      <c r="AV50" s="47" t="str">
        <f t="shared" si="23"/>
        <v/>
      </c>
      <c r="AW50" s="131">
        <f t="shared" si="40"/>
        <v>0</v>
      </c>
      <c r="AX50" s="30">
        <f>IF(AND(AW4=0,AW50&gt;=0), "",AW50/AW4)</f>
        <v>0</v>
      </c>
      <c r="AY50" s="47">
        <f>IF(AND(AW124=0,AW50&gt;=0),"",AW50/AW124)</f>
        <v>0</v>
      </c>
      <c r="AZ50" s="131">
        <f t="shared" si="29"/>
        <v>0</v>
      </c>
      <c r="BA50" s="30" t="str">
        <f>IF(AND(AZ4=0,AZ50&gt;=0), "",AZ50/AZ4)</f>
        <v/>
      </c>
      <c r="BB50" s="47" t="str">
        <f t="shared" si="24"/>
        <v/>
      </c>
      <c r="BC50" s="129">
        <f>+'N EERR BARINAS'!I49</f>
        <v>0</v>
      </c>
      <c r="BD50" s="30" t="str">
        <f>IF(AND(BC4=0,BC50&gt;=0), "",BC50/BC4)</f>
        <v/>
      </c>
      <c r="BE50" s="47" t="str">
        <f>IF(AND(BC124=0,BC50&gt;=0),"",BC50/BC124)</f>
        <v/>
      </c>
      <c r="BF50" s="30" t="str">
        <f t="shared" si="25"/>
        <v/>
      </c>
      <c r="BG50" s="130">
        <f t="shared" si="30"/>
        <v>0</v>
      </c>
      <c r="BH50" s="30">
        <f>IF(AND(BG4=0,BG50&gt;=0), "",BG50/BG4)</f>
        <v>0</v>
      </c>
      <c r="BI50" s="47">
        <f>IF(AND(BG124=0,BG50&gt;=0),"",BG50/BG124)</f>
        <v>0</v>
      </c>
      <c r="BJ50" s="129">
        <f>+'N EERR BARINAS'!J49</f>
        <v>0</v>
      </c>
      <c r="BK50" s="30" t="str">
        <f>IF(AND(BJ4=0,BJ50&gt;=0), "",BJ50/BJ4)</f>
        <v/>
      </c>
      <c r="BL50" s="47" t="str">
        <f>IF(AND(BJ124=0,BJ50&gt;=0),"",BJ50/BJ124)</f>
        <v/>
      </c>
      <c r="BM50" s="30" t="str">
        <f t="shared" si="9"/>
        <v/>
      </c>
      <c r="BN50" s="130">
        <f t="shared" si="31"/>
        <v>0</v>
      </c>
      <c r="BO50" s="30">
        <f>IF(AND(BN4=0,BN50&gt;=0), "",BN50/BN4)</f>
        <v>0</v>
      </c>
      <c r="BP50" s="47">
        <f>IF(AND(BN124=0,BN50&gt;=0),"",BN50/BN124)</f>
        <v>0</v>
      </c>
      <c r="BQ50" s="129">
        <f>+'N EERR BARINAS'!K49</f>
        <v>0</v>
      </c>
      <c r="BR50" s="30" t="str">
        <f>IF(AND(BQ4=0,BQ50&gt;=0), "",BQ50/BQ4)</f>
        <v/>
      </c>
      <c r="BS50" s="47" t="str">
        <f>IF(AND(BQ124=0,BQ50&gt;=0),"",BQ50/BQ124)</f>
        <v/>
      </c>
      <c r="BT50" s="30" t="str">
        <f t="shared" si="10"/>
        <v/>
      </c>
      <c r="BU50" s="130">
        <f t="shared" si="32"/>
        <v>0</v>
      </c>
      <c r="BV50" s="30">
        <f>IF(AND(BU4=0,BU50&gt;=0), "",BU50/BU4)</f>
        <v>0</v>
      </c>
      <c r="BW50" s="47">
        <f>IF(AND(BU124=0,BU50&gt;=0),"",BU50/BU124)</f>
        <v>0</v>
      </c>
      <c r="BX50" s="131">
        <f t="shared" si="33"/>
        <v>0</v>
      </c>
      <c r="BY50" s="30" t="str">
        <f>IF(AND(BX4=0,BX50&gt;=0), "",BX50/BX4)</f>
        <v/>
      </c>
      <c r="BZ50" s="47" t="str">
        <f t="shared" si="11"/>
        <v/>
      </c>
      <c r="CA50" s="129">
        <f>+'N EERR BARINAS'!L49</f>
        <v>0</v>
      </c>
      <c r="CB50" s="30" t="str">
        <f>IF(AND(CA4=0,CA50&gt;=0), "",CA50/CA4)</f>
        <v/>
      </c>
      <c r="CC50" s="47" t="str">
        <f>IF(AND(CA124=0,CA50&gt;=0),"",CA50/CA124)</f>
        <v/>
      </c>
      <c r="CD50" s="30" t="str">
        <f t="shared" si="26"/>
        <v/>
      </c>
      <c r="CE50" s="130">
        <f t="shared" si="34"/>
        <v>0</v>
      </c>
      <c r="CF50" s="30">
        <f>IF(AND(CE4=0,CE50&gt;=0), "",CE50/CE4)</f>
        <v>0</v>
      </c>
      <c r="CG50" s="47">
        <f>IF(AND(CE124=0,CE50&gt;=0),"",CE50/CE124)</f>
        <v>0</v>
      </c>
      <c r="CH50" s="129">
        <f>+'N EERR BARINAS'!M49</f>
        <v>0</v>
      </c>
      <c r="CI50" s="30" t="str">
        <f>IF(AND(CH4=0,CH50&gt;=0), "",CH50/CH4)</f>
        <v/>
      </c>
      <c r="CJ50" s="47" t="str">
        <f>IF(AND(CH124=0,CH50&gt;=0),"",CH50/CH124)</f>
        <v/>
      </c>
      <c r="CK50" s="30" t="str">
        <f t="shared" si="13"/>
        <v/>
      </c>
      <c r="CL50" s="130">
        <f t="shared" si="35"/>
        <v>0</v>
      </c>
      <c r="CM50" s="30">
        <f>IF(AND(CL4=0,CL50&gt;=0), "",CL50/CL4)</f>
        <v>0</v>
      </c>
      <c r="CN50" s="47">
        <f>IF(AND(CL124=0,CL50&gt;=0),"",CL50/CL124)</f>
        <v>0</v>
      </c>
      <c r="CO50" s="129">
        <f>+'N EERR BARINAS'!N49</f>
        <v>0</v>
      </c>
      <c r="CP50" s="30" t="str">
        <f>IF(AND(CO4=0,CO50&gt;=0), "",CO50/CO4)</f>
        <v/>
      </c>
      <c r="CQ50" s="47" t="str">
        <f>IF(AND(CO124=0,CO50&gt;=0),"",CO50/CO124)</f>
        <v/>
      </c>
      <c r="CR50" s="30" t="str">
        <f t="shared" si="14"/>
        <v/>
      </c>
      <c r="CS50" s="130">
        <f t="shared" si="36"/>
        <v>0</v>
      </c>
      <c r="CT50" s="30">
        <f>IF(AND(CS4=0,CS50&gt;=0), "",CS50/CS4)</f>
        <v>0</v>
      </c>
      <c r="CU50" s="47">
        <f>IF(AND(CS124=0,CS50&gt;=0),"",CS50/CS124)</f>
        <v>0</v>
      </c>
      <c r="CV50" s="131">
        <f t="shared" si="37"/>
        <v>0</v>
      </c>
      <c r="CW50" s="30" t="str">
        <f>IF(AND(CV4=0,CV50&gt;=0), "",CV50/CV4)</f>
        <v/>
      </c>
      <c r="CX50" s="47" t="str">
        <f t="shared" si="15"/>
        <v/>
      </c>
    </row>
    <row r="51" spans="1:102" outlineLevel="1" x14ac:dyDescent="0.3">
      <c r="A51" s="29" t="s">
        <v>13</v>
      </c>
      <c r="B51" s="129">
        <f>+'N EERR BARINAS'!B50</f>
        <v>0</v>
      </c>
      <c r="C51" s="30" t="str">
        <f>IF(AND(B4=0,B51&gt;=0), "",B51/B4)</f>
        <v/>
      </c>
      <c r="D51" s="47" t="str">
        <f>IF(AND(B124=0,B51&gt;=0),"",B51/B124)</f>
        <v/>
      </c>
      <c r="E51" s="129">
        <f>+'N EERR BARINAS'!C50</f>
        <v>0</v>
      </c>
      <c r="F51" s="30">
        <f>IF(AND(E4=0,E51&gt;=0), "",E51/E4)</f>
        <v>0</v>
      </c>
      <c r="G51" s="47">
        <f>IF(AND(E124=0,E51&gt;=0),"",E51/E124)</f>
        <v>0</v>
      </c>
      <c r="H51" s="129">
        <f>+'N EERR BARINAS'!D50</f>
        <v>0</v>
      </c>
      <c r="I51" s="30">
        <f>IF(AND(H4=0,H51&gt;=0), "",H51/H4)</f>
        <v>0</v>
      </c>
      <c r="J51" s="47">
        <f>IF(AND(H124=0,H51&gt;=0),"",H51/H124)</f>
        <v>0</v>
      </c>
      <c r="K51" s="30" t="str">
        <f t="shared" si="19"/>
        <v/>
      </c>
      <c r="L51" s="130">
        <f t="shared" si="38"/>
        <v>0</v>
      </c>
      <c r="M51" s="30">
        <f>IF(AND(L4=0,L51&gt;=0), "",L51/L4)</f>
        <v>0</v>
      </c>
      <c r="N51" s="47">
        <f>IF(AND(L124=0,L51&gt;=0),"",L51/L124)</f>
        <v>0</v>
      </c>
      <c r="O51" s="129">
        <f>+'N EERR BARINAS'!E50</f>
        <v>0</v>
      </c>
      <c r="P51" s="30">
        <f>IF(AND(O4=0,O51&gt;=0), "",O51/O4)</f>
        <v>0</v>
      </c>
      <c r="Q51" s="47">
        <f>IF(AND(O124=0,O51&gt;=0),"",O51/O124)</f>
        <v>0</v>
      </c>
      <c r="R51" s="30" t="str">
        <f t="shared" si="20"/>
        <v/>
      </c>
      <c r="S51" s="130">
        <f t="shared" si="39"/>
        <v>0</v>
      </c>
      <c r="T51" s="30">
        <f>IF(AND(S4=0,S51&gt;=0), "",S51/S4)</f>
        <v>0</v>
      </c>
      <c r="U51" s="47">
        <f>IF(AND(S124=0,S51&gt;=0),"",S51/S124)</f>
        <v>0</v>
      </c>
      <c r="V51" s="131"/>
      <c r="W51" s="30" t="str">
        <f>IF(AND(V4=0,V51&gt;=0), "",V51/V4)</f>
        <v/>
      </c>
      <c r="X51" s="47" t="str">
        <f t="shared" si="21"/>
        <v/>
      </c>
      <c r="Y51" s="129">
        <f>+'N EERR BARINAS'!F50</f>
        <v>0</v>
      </c>
      <c r="Z51" s="30">
        <f>IF(AND(Y4=0,Y51&gt;=0), "",Y51/Y4)</f>
        <v>0</v>
      </c>
      <c r="AA51" s="47">
        <f>IF(AND(Y124=0,Y51&gt;=0),"",Y51/Y124)</f>
        <v>0</v>
      </c>
      <c r="AB51" s="30" t="str">
        <f t="shared" si="22"/>
        <v/>
      </c>
      <c r="AC51" s="130">
        <f t="shared" si="27"/>
        <v>0</v>
      </c>
      <c r="AD51" s="30">
        <f>IF(AND(AC4=0,AC51&gt;=0), "",AC51/AC4)</f>
        <v>0</v>
      </c>
      <c r="AE51" s="47">
        <f>IF(AND(AC124=0,AC51&gt;=0),"",AC51/AC124)</f>
        <v>0</v>
      </c>
      <c r="AF51" s="129">
        <f>+'N EERR BARINAS'!G50</f>
        <v>0</v>
      </c>
      <c r="AG51" s="30">
        <f>IF(AND(AF4=0,AF51&gt;=0), "",AF51/AF4)</f>
        <v>0</v>
      </c>
      <c r="AH51" s="47">
        <f>IF(AND(AF124=0,AF51&gt;=0),"",AF51/AF124)</f>
        <v>0</v>
      </c>
      <c r="AI51" s="30" t="str">
        <f t="shared" si="4"/>
        <v/>
      </c>
      <c r="AJ51" s="130">
        <f t="shared" si="16"/>
        <v>0</v>
      </c>
      <c r="AK51" s="30">
        <f>IF(AND(AJ4=0,AJ51&gt;=0), "",AJ51/AJ4)</f>
        <v>0</v>
      </c>
      <c r="AL51" s="47">
        <f>IF(AND(AJ124=0,AJ51&gt;=0),"",AJ51/AJ124)</f>
        <v>0</v>
      </c>
      <c r="AM51" s="129">
        <f>+'N EERR BARINAS'!H50</f>
        <v>0</v>
      </c>
      <c r="AN51" s="30">
        <f>IF(AND(AM4=0,AM51&gt;=0), "",AM51/AM4)</f>
        <v>0</v>
      </c>
      <c r="AO51" s="47">
        <f>IF(AND(AM124=0,AM51&gt;=0),"",AM51/AM124)</f>
        <v>0</v>
      </c>
      <c r="AP51" s="30" t="str">
        <f t="shared" si="5"/>
        <v/>
      </c>
      <c r="AQ51" s="130">
        <f t="shared" si="17"/>
        <v>0</v>
      </c>
      <c r="AR51" s="30">
        <f>IF(AND(AQ4=0,AQ51&gt;=0), "",AQ51/AQ4)</f>
        <v>0</v>
      </c>
      <c r="AS51" s="47">
        <f>IF(AND(AQ124=0,AQ51&gt;=0),"",AQ51/AQ124)</f>
        <v>0</v>
      </c>
      <c r="AT51" s="131">
        <f t="shared" si="28"/>
        <v>0</v>
      </c>
      <c r="AU51" s="30" t="str">
        <f>IF(AND(AT4=0,AT51&gt;=0), "",AT51/AT4)</f>
        <v/>
      </c>
      <c r="AV51" s="47" t="str">
        <f t="shared" si="23"/>
        <v/>
      </c>
      <c r="AW51" s="131">
        <f t="shared" si="40"/>
        <v>0</v>
      </c>
      <c r="AX51" s="30">
        <f>IF(AND(AW4=0,AW51&gt;=0), "",AW51/AW4)</f>
        <v>0</v>
      </c>
      <c r="AY51" s="47">
        <f>IF(AND(AW124=0,AW51&gt;=0),"",AW51/AW124)</f>
        <v>0</v>
      </c>
      <c r="AZ51" s="131">
        <f t="shared" si="29"/>
        <v>0</v>
      </c>
      <c r="BA51" s="30" t="str">
        <f>IF(AND(AZ4=0,AZ51&gt;=0), "",AZ51/AZ4)</f>
        <v/>
      </c>
      <c r="BB51" s="47" t="str">
        <f t="shared" si="24"/>
        <v/>
      </c>
      <c r="BC51" s="129">
        <f>+'N EERR BARINAS'!I50</f>
        <v>0</v>
      </c>
      <c r="BD51" s="30" t="str">
        <f>IF(AND(BC4=0,BC51&gt;=0), "",BC51/BC4)</f>
        <v/>
      </c>
      <c r="BE51" s="47" t="str">
        <f>IF(AND(BC124=0,BC51&gt;=0),"",BC51/BC124)</f>
        <v/>
      </c>
      <c r="BF51" s="30" t="str">
        <f t="shared" si="25"/>
        <v/>
      </c>
      <c r="BG51" s="130">
        <f t="shared" si="30"/>
        <v>0</v>
      </c>
      <c r="BH51" s="30">
        <f>IF(AND(BG4=0,BG51&gt;=0), "",BG51/BG4)</f>
        <v>0</v>
      </c>
      <c r="BI51" s="47">
        <f>IF(AND(BG124=0,BG51&gt;=0),"",BG51/BG124)</f>
        <v>0</v>
      </c>
      <c r="BJ51" s="129">
        <f>+'N EERR BARINAS'!J50</f>
        <v>0</v>
      </c>
      <c r="BK51" s="30" t="str">
        <f>IF(AND(BJ4=0,BJ51&gt;=0), "",BJ51/BJ4)</f>
        <v/>
      </c>
      <c r="BL51" s="47" t="str">
        <f>IF(AND(BJ124=0,BJ51&gt;=0),"",BJ51/BJ124)</f>
        <v/>
      </c>
      <c r="BM51" s="30" t="str">
        <f t="shared" si="9"/>
        <v/>
      </c>
      <c r="BN51" s="130">
        <f t="shared" si="31"/>
        <v>0</v>
      </c>
      <c r="BO51" s="30">
        <f>IF(AND(BN4=0,BN51&gt;=0), "",BN51/BN4)</f>
        <v>0</v>
      </c>
      <c r="BP51" s="47">
        <f>IF(AND(BN124=0,BN51&gt;=0),"",BN51/BN124)</f>
        <v>0</v>
      </c>
      <c r="BQ51" s="129">
        <f>+'N EERR BARINAS'!K50</f>
        <v>0</v>
      </c>
      <c r="BR51" s="30" t="str">
        <f>IF(AND(BQ4=0,BQ51&gt;=0), "",BQ51/BQ4)</f>
        <v/>
      </c>
      <c r="BS51" s="47" t="str">
        <f>IF(AND(BQ124=0,BQ51&gt;=0),"",BQ51/BQ124)</f>
        <v/>
      </c>
      <c r="BT51" s="30" t="str">
        <f t="shared" si="10"/>
        <v/>
      </c>
      <c r="BU51" s="130">
        <f t="shared" si="32"/>
        <v>0</v>
      </c>
      <c r="BV51" s="30">
        <f>IF(AND(BU4=0,BU51&gt;=0), "",BU51/BU4)</f>
        <v>0</v>
      </c>
      <c r="BW51" s="47">
        <f>IF(AND(BU124=0,BU51&gt;=0),"",BU51/BU124)</f>
        <v>0</v>
      </c>
      <c r="BX51" s="131">
        <f t="shared" si="33"/>
        <v>0</v>
      </c>
      <c r="BY51" s="30" t="str">
        <f>IF(AND(BX4=0,BX51&gt;=0), "",BX51/BX4)</f>
        <v/>
      </c>
      <c r="BZ51" s="47" t="str">
        <f t="shared" si="11"/>
        <v/>
      </c>
      <c r="CA51" s="129">
        <f>+'N EERR BARINAS'!L50</f>
        <v>0</v>
      </c>
      <c r="CB51" s="30" t="str">
        <f>IF(AND(CA4=0,CA51&gt;=0), "",CA51/CA4)</f>
        <v/>
      </c>
      <c r="CC51" s="47" t="str">
        <f>IF(AND(CA124=0,CA51&gt;=0),"",CA51/CA124)</f>
        <v/>
      </c>
      <c r="CD51" s="30" t="str">
        <f t="shared" si="26"/>
        <v/>
      </c>
      <c r="CE51" s="130">
        <f t="shared" si="34"/>
        <v>0</v>
      </c>
      <c r="CF51" s="30">
        <f>IF(AND(CE4=0,CE51&gt;=0), "",CE51/CE4)</f>
        <v>0</v>
      </c>
      <c r="CG51" s="47">
        <f>IF(AND(CE124=0,CE51&gt;=0),"",CE51/CE124)</f>
        <v>0</v>
      </c>
      <c r="CH51" s="129">
        <f>+'N EERR BARINAS'!M50</f>
        <v>0</v>
      </c>
      <c r="CI51" s="30" t="str">
        <f>IF(AND(CH4=0,CH51&gt;=0), "",CH51/CH4)</f>
        <v/>
      </c>
      <c r="CJ51" s="47" t="str">
        <f>IF(AND(CH124=0,CH51&gt;=0),"",CH51/CH124)</f>
        <v/>
      </c>
      <c r="CK51" s="30" t="str">
        <f t="shared" si="13"/>
        <v/>
      </c>
      <c r="CL51" s="130">
        <f t="shared" si="35"/>
        <v>0</v>
      </c>
      <c r="CM51" s="30">
        <f>IF(AND(CL4=0,CL51&gt;=0), "",CL51/CL4)</f>
        <v>0</v>
      </c>
      <c r="CN51" s="47">
        <f>IF(AND(CL124=0,CL51&gt;=0),"",CL51/CL124)</f>
        <v>0</v>
      </c>
      <c r="CO51" s="129">
        <f>+'N EERR BARINAS'!N50</f>
        <v>0</v>
      </c>
      <c r="CP51" s="30" t="str">
        <f>IF(AND(CO4=0,CO51&gt;=0), "",CO51/CO4)</f>
        <v/>
      </c>
      <c r="CQ51" s="47" t="str">
        <f>IF(AND(CO124=0,CO51&gt;=0),"",CO51/CO124)</f>
        <v/>
      </c>
      <c r="CR51" s="30" t="str">
        <f t="shared" si="14"/>
        <v/>
      </c>
      <c r="CS51" s="130">
        <f t="shared" si="36"/>
        <v>0</v>
      </c>
      <c r="CT51" s="30">
        <f>IF(AND(CS4=0,CS51&gt;=0), "",CS51/CS4)</f>
        <v>0</v>
      </c>
      <c r="CU51" s="47">
        <f>IF(AND(CS124=0,CS51&gt;=0),"",CS51/CS124)</f>
        <v>0</v>
      </c>
      <c r="CV51" s="131">
        <f t="shared" si="37"/>
        <v>0</v>
      </c>
      <c r="CW51" s="30" t="str">
        <f>IF(AND(CV4=0,CV51&gt;=0), "",CV51/CV4)</f>
        <v/>
      </c>
      <c r="CX51" s="47" t="str">
        <f t="shared" si="15"/>
        <v/>
      </c>
    </row>
    <row r="52" spans="1:102" outlineLevel="1" x14ac:dyDescent="0.3">
      <c r="A52" s="29" t="s">
        <v>14</v>
      </c>
      <c r="B52" s="129">
        <f>+'N EERR BARINAS'!B51</f>
        <v>0</v>
      </c>
      <c r="C52" s="30" t="str">
        <f>IF(AND(B4=0,B52&gt;=0), "",B52/B4)</f>
        <v/>
      </c>
      <c r="D52" s="47" t="str">
        <f>IF(AND(B124=0,B52&gt;=0),"",B52/B124)</f>
        <v/>
      </c>
      <c r="E52" s="129">
        <f>+'N EERR BARINAS'!C51</f>
        <v>0</v>
      </c>
      <c r="F52" s="30">
        <f>IF(AND(E4=0,E52&gt;=0), "",E52/E4)</f>
        <v>0</v>
      </c>
      <c r="G52" s="47">
        <f>IF(AND(E124=0,E52&gt;=0),"",E52/E124)</f>
        <v>0</v>
      </c>
      <c r="H52" s="129">
        <f>+'N EERR BARINAS'!D51</f>
        <v>0</v>
      </c>
      <c r="I52" s="30">
        <f>IF(AND(H4=0,H52&gt;=0), "",H52/H4)</f>
        <v>0</v>
      </c>
      <c r="J52" s="47">
        <f>IF(AND(H124=0,H52&gt;=0),"",H52/H124)</f>
        <v>0</v>
      </c>
      <c r="K52" s="30" t="str">
        <f t="shared" si="19"/>
        <v/>
      </c>
      <c r="L52" s="130">
        <f t="shared" si="38"/>
        <v>0</v>
      </c>
      <c r="M52" s="30">
        <f>IF(AND(L4=0,L52&gt;=0), "",L52/L4)</f>
        <v>0</v>
      </c>
      <c r="N52" s="47">
        <f>IF(AND(L124=0,L52&gt;=0),"",L52/L124)</f>
        <v>0</v>
      </c>
      <c r="O52" s="129">
        <f>+'N EERR BARINAS'!E51</f>
        <v>0</v>
      </c>
      <c r="P52" s="30">
        <f>IF(AND(O4=0,O52&gt;=0), "",O52/O4)</f>
        <v>0</v>
      </c>
      <c r="Q52" s="47">
        <f>IF(AND(O124=0,O52&gt;=0),"",O52/O124)</f>
        <v>0</v>
      </c>
      <c r="R52" s="30" t="str">
        <f t="shared" si="20"/>
        <v/>
      </c>
      <c r="S52" s="130">
        <f t="shared" si="39"/>
        <v>0</v>
      </c>
      <c r="T52" s="30">
        <f>IF(AND(S4=0,S52&gt;=0), "",S52/S4)</f>
        <v>0</v>
      </c>
      <c r="U52" s="47">
        <f>IF(AND(S124=0,S52&gt;=0),"",S52/S124)</f>
        <v>0</v>
      </c>
      <c r="V52" s="131"/>
      <c r="W52" s="30" t="str">
        <f>IF(AND(V4=0,V52&gt;=0), "",V52/V4)</f>
        <v/>
      </c>
      <c r="X52" s="47" t="str">
        <f t="shared" si="21"/>
        <v/>
      </c>
      <c r="Y52" s="129">
        <f>+'N EERR BARINAS'!F51</f>
        <v>0</v>
      </c>
      <c r="Z52" s="30">
        <f>IF(AND(Y4=0,Y52&gt;=0), "",Y52/Y4)</f>
        <v>0</v>
      </c>
      <c r="AA52" s="47">
        <f>IF(AND(Y124=0,Y52&gt;=0),"",Y52/Y124)</f>
        <v>0</v>
      </c>
      <c r="AB52" s="30" t="str">
        <f t="shared" si="22"/>
        <v/>
      </c>
      <c r="AC52" s="130">
        <f t="shared" si="27"/>
        <v>0</v>
      </c>
      <c r="AD52" s="30">
        <f>IF(AND(AC4=0,AC52&gt;=0), "",AC52/AC4)</f>
        <v>0</v>
      </c>
      <c r="AE52" s="47">
        <f>IF(AND(AC124=0,AC52&gt;=0),"",AC52/AC124)</f>
        <v>0</v>
      </c>
      <c r="AF52" s="129">
        <f>+'N EERR BARINAS'!G51</f>
        <v>0</v>
      </c>
      <c r="AG52" s="30">
        <f>IF(AND(AF4=0,AF52&gt;=0), "",AF52/AF4)</f>
        <v>0</v>
      </c>
      <c r="AH52" s="47">
        <f>IF(AND(AF124=0,AF52&gt;=0),"",AF52/AF124)</f>
        <v>0</v>
      </c>
      <c r="AI52" s="30" t="str">
        <f t="shared" si="4"/>
        <v/>
      </c>
      <c r="AJ52" s="130">
        <f t="shared" si="16"/>
        <v>0</v>
      </c>
      <c r="AK52" s="30">
        <f>IF(AND(AJ4=0,AJ52&gt;=0), "",AJ52/AJ4)</f>
        <v>0</v>
      </c>
      <c r="AL52" s="47">
        <f>IF(AND(AJ124=0,AJ52&gt;=0),"",AJ52/AJ124)</f>
        <v>0</v>
      </c>
      <c r="AM52" s="129">
        <f>+'N EERR BARINAS'!H51</f>
        <v>0</v>
      </c>
      <c r="AN52" s="30">
        <f>IF(AND(AM4=0,AM52&gt;=0), "",AM52/AM4)</f>
        <v>0</v>
      </c>
      <c r="AO52" s="47">
        <f>IF(AND(AM124=0,AM52&gt;=0),"",AM52/AM124)</f>
        <v>0</v>
      </c>
      <c r="AP52" s="30" t="str">
        <f t="shared" si="5"/>
        <v/>
      </c>
      <c r="AQ52" s="130">
        <f t="shared" si="17"/>
        <v>0</v>
      </c>
      <c r="AR52" s="30">
        <f>IF(AND(AQ4=0,AQ52&gt;=0), "",AQ52/AQ4)</f>
        <v>0</v>
      </c>
      <c r="AS52" s="47">
        <f>IF(AND(AQ124=0,AQ52&gt;=0),"",AQ52/AQ124)</f>
        <v>0</v>
      </c>
      <c r="AT52" s="131">
        <f t="shared" si="28"/>
        <v>0</v>
      </c>
      <c r="AU52" s="30" t="str">
        <f>IF(AND(AT4=0,AT52&gt;=0), "",AT52/AT4)</f>
        <v/>
      </c>
      <c r="AV52" s="47" t="str">
        <f t="shared" si="23"/>
        <v/>
      </c>
      <c r="AW52" s="131">
        <f t="shared" si="40"/>
        <v>0</v>
      </c>
      <c r="AX52" s="30">
        <f>IF(AND(AW4=0,AW52&gt;=0), "",AW52/AW4)</f>
        <v>0</v>
      </c>
      <c r="AY52" s="47">
        <f>IF(AND(AW124=0,AW52&gt;=0),"",AW52/AW124)</f>
        <v>0</v>
      </c>
      <c r="AZ52" s="131">
        <f t="shared" si="29"/>
        <v>0</v>
      </c>
      <c r="BA52" s="30" t="str">
        <f>IF(AND(AZ4=0,AZ52&gt;=0), "",AZ52/AZ4)</f>
        <v/>
      </c>
      <c r="BB52" s="47" t="str">
        <f t="shared" si="24"/>
        <v/>
      </c>
      <c r="BC52" s="129">
        <f>+'N EERR BARINAS'!I51</f>
        <v>0</v>
      </c>
      <c r="BD52" s="30" t="str">
        <f>IF(AND(BC4=0,BC52&gt;=0), "",BC52/BC4)</f>
        <v/>
      </c>
      <c r="BE52" s="47" t="str">
        <f>IF(AND(BC124=0,BC52&gt;=0),"",BC52/BC124)</f>
        <v/>
      </c>
      <c r="BF52" s="30" t="str">
        <f t="shared" si="25"/>
        <v/>
      </c>
      <c r="BG52" s="130">
        <f t="shared" si="30"/>
        <v>0</v>
      </c>
      <c r="BH52" s="30">
        <f>IF(AND(BG4=0,BG52&gt;=0), "",BG52/BG4)</f>
        <v>0</v>
      </c>
      <c r="BI52" s="47">
        <f>IF(AND(BG124=0,BG52&gt;=0),"",BG52/BG124)</f>
        <v>0</v>
      </c>
      <c r="BJ52" s="129">
        <f>+'N EERR BARINAS'!J51</f>
        <v>0</v>
      </c>
      <c r="BK52" s="30" t="str">
        <f>IF(AND(BJ4=0,BJ52&gt;=0), "",BJ52/BJ4)</f>
        <v/>
      </c>
      <c r="BL52" s="47" t="str">
        <f>IF(AND(BJ124=0,BJ52&gt;=0),"",BJ52/BJ124)</f>
        <v/>
      </c>
      <c r="BM52" s="30" t="str">
        <f t="shared" si="9"/>
        <v/>
      </c>
      <c r="BN52" s="130">
        <f t="shared" si="31"/>
        <v>0</v>
      </c>
      <c r="BO52" s="30">
        <f>IF(AND(BN4=0,BN52&gt;=0), "",BN52/BN4)</f>
        <v>0</v>
      </c>
      <c r="BP52" s="47">
        <f>IF(AND(BN124=0,BN52&gt;=0),"",BN52/BN124)</f>
        <v>0</v>
      </c>
      <c r="BQ52" s="129">
        <f>+'N EERR BARINAS'!K51</f>
        <v>0</v>
      </c>
      <c r="BR52" s="30" t="str">
        <f>IF(AND(BQ4=0,BQ52&gt;=0), "",BQ52/BQ4)</f>
        <v/>
      </c>
      <c r="BS52" s="47" t="str">
        <f>IF(AND(BQ124=0,BQ52&gt;=0),"",BQ52/BQ124)</f>
        <v/>
      </c>
      <c r="BT52" s="30" t="str">
        <f t="shared" si="10"/>
        <v/>
      </c>
      <c r="BU52" s="130">
        <f t="shared" si="32"/>
        <v>0</v>
      </c>
      <c r="BV52" s="30">
        <f>IF(AND(BU4=0,BU52&gt;=0), "",BU52/BU4)</f>
        <v>0</v>
      </c>
      <c r="BW52" s="47">
        <f>IF(AND(BU124=0,BU52&gt;=0),"",BU52/BU124)</f>
        <v>0</v>
      </c>
      <c r="BX52" s="131">
        <f t="shared" si="33"/>
        <v>0</v>
      </c>
      <c r="BY52" s="30" t="str">
        <f>IF(AND(BX4=0,BX52&gt;=0), "",BX52/BX4)</f>
        <v/>
      </c>
      <c r="BZ52" s="47" t="str">
        <f t="shared" si="11"/>
        <v/>
      </c>
      <c r="CA52" s="129">
        <f>+'N EERR BARINAS'!L51</f>
        <v>0</v>
      </c>
      <c r="CB52" s="30" t="str">
        <f>IF(AND(CA4=0,CA52&gt;=0), "",CA52/CA4)</f>
        <v/>
      </c>
      <c r="CC52" s="47" t="str">
        <f>IF(AND(CA124=0,CA52&gt;=0),"",CA52/CA124)</f>
        <v/>
      </c>
      <c r="CD52" s="30" t="str">
        <f t="shared" si="26"/>
        <v/>
      </c>
      <c r="CE52" s="130">
        <f t="shared" si="34"/>
        <v>0</v>
      </c>
      <c r="CF52" s="30">
        <f>IF(AND(CE4=0,CE52&gt;=0), "",CE52/CE4)</f>
        <v>0</v>
      </c>
      <c r="CG52" s="47">
        <f>IF(AND(CE124=0,CE52&gt;=0),"",CE52/CE124)</f>
        <v>0</v>
      </c>
      <c r="CH52" s="129">
        <f>+'N EERR BARINAS'!M51</f>
        <v>0</v>
      </c>
      <c r="CI52" s="30" t="str">
        <f>IF(AND(CH4=0,CH52&gt;=0), "",CH52/CH4)</f>
        <v/>
      </c>
      <c r="CJ52" s="47" t="str">
        <f>IF(AND(CH124=0,CH52&gt;=0),"",CH52/CH124)</f>
        <v/>
      </c>
      <c r="CK52" s="30" t="str">
        <f t="shared" si="13"/>
        <v/>
      </c>
      <c r="CL52" s="130">
        <f t="shared" si="35"/>
        <v>0</v>
      </c>
      <c r="CM52" s="30">
        <f>IF(AND(CL4=0,CL52&gt;=0), "",CL52/CL4)</f>
        <v>0</v>
      </c>
      <c r="CN52" s="47">
        <f>IF(AND(CL124=0,CL52&gt;=0),"",CL52/CL124)</f>
        <v>0</v>
      </c>
      <c r="CO52" s="129">
        <f>+'N EERR BARINAS'!N51</f>
        <v>0</v>
      </c>
      <c r="CP52" s="30" t="str">
        <f>IF(AND(CO4=0,CO52&gt;=0), "",CO52/CO4)</f>
        <v/>
      </c>
      <c r="CQ52" s="47" t="str">
        <f>IF(AND(CO124=0,CO52&gt;=0),"",CO52/CO124)</f>
        <v/>
      </c>
      <c r="CR52" s="30" t="str">
        <f t="shared" si="14"/>
        <v/>
      </c>
      <c r="CS52" s="130">
        <f t="shared" si="36"/>
        <v>0</v>
      </c>
      <c r="CT52" s="30">
        <f>IF(AND(CS4=0,CS52&gt;=0), "",CS52/CS4)</f>
        <v>0</v>
      </c>
      <c r="CU52" s="47">
        <f>IF(AND(CS124=0,CS52&gt;=0),"",CS52/CS124)</f>
        <v>0</v>
      </c>
      <c r="CV52" s="131">
        <f t="shared" si="37"/>
        <v>0</v>
      </c>
      <c r="CW52" s="30" t="str">
        <f>IF(AND(CV4=0,CV52&gt;=0), "",CV52/CV4)</f>
        <v/>
      </c>
      <c r="CX52" s="47" t="str">
        <f t="shared" si="15"/>
        <v/>
      </c>
    </row>
    <row r="53" spans="1:102" outlineLevel="1" x14ac:dyDescent="0.3">
      <c r="A53" s="29" t="s">
        <v>15</v>
      </c>
      <c r="B53" s="129">
        <f>+'N EERR BARINAS'!B52</f>
        <v>0</v>
      </c>
      <c r="C53" s="30" t="str">
        <f>IF(AND(B4=0,B53&gt;=0), "",B53/B4)</f>
        <v/>
      </c>
      <c r="D53" s="47" t="str">
        <f>IF(AND(B124=0,B53&gt;=0),"",B53/B124)</f>
        <v/>
      </c>
      <c r="E53" s="129">
        <f>+'N EERR BARINAS'!C52</f>
        <v>0</v>
      </c>
      <c r="F53" s="30">
        <f>IF(AND(E4=0,E53&gt;=0), "",E53/E4)</f>
        <v>0</v>
      </c>
      <c r="G53" s="47">
        <f>IF(AND(E124=0,E53&gt;=0),"",E53/E124)</f>
        <v>0</v>
      </c>
      <c r="H53" s="129">
        <f>+'N EERR BARINAS'!D52</f>
        <v>0</v>
      </c>
      <c r="I53" s="30">
        <f>IF(AND(H4=0,H53&gt;=0), "",H53/H4)</f>
        <v>0</v>
      </c>
      <c r="J53" s="47">
        <f>IF(AND(H124=0,H53&gt;=0),"",H53/H124)</f>
        <v>0</v>
      </c>
      <c r="K53" s="30" t="str">
        <f t="shared" si="19"/>
        <v/>
      </c>
      <c r="L53" s="130">
        <f t="shared" si="38"/>
        <v>0</v>
      </c>
      <c r="M53" s="30">
        <f>IF(AND(L4=0,L53&gt;=0), "",L53/L4)</f>
        <v>0</v>
      </c>
      <c r="N53" s="47">
        <f>IF(AND(L124=0,L53&gt;=0),"",L53/L124)</f>
        <v>0</v>
      </c>
      <c r="O53" s="129">
        <f>+'N EERR BARINAS'!E52</f>
        <v>0</v>
      </c>
      <c r="P53" s="30">
        <f>IF(AND(O4=0,O53&gt;=0), "",O53/O4)</f>
        <v>0</v>
      </c>
      <c r="Q53" s="47">
        <f>IF(AND(O124=0,O53&gt;=0),"",O53/O124)</f>
        <v>0</v>
      </c>
      <c r="R53" s="30" t="str">
        <f t="shared" si="20"/>
        <v/>
      </c>
      <c r="S53" s="130">
        <f t="shared" si="39"/>
        <v>0</v>
      </c>
      <c r="T53" s="30">
        <f>IF(AND(S4=0,S53&gt;=0), "",S53/S4)</f>
        <v>0</v>
      </c>
      <c r="U53" s="47">
        <f>IF(AND(S124=0,S53&gt;=0),"",S53/S124)</f>
        <v>0</v>
      </c>
      <c r="V53" s="131"/>
      <c r="W53" s="30" t="str">
        <f>IF(AND(V4=0,V53&gt;=0), "",V53/V4)</f>
        <v/>
      </c>
      <c r="X53" s="47" t="str">
        <f t="shared" si="21"/>
        <v/>
      </c>
      <c r="Y53" s="129">
        <f>+'N EERR BARINAS'!F52</f>
        <v>0</v>
      </c>
      <c r="Z53" s="30">
        <f>IF(AND(Y4=0,Y53&gt;=0), "",Y53/Y4)</f>
        <v>0</v>
      </c>
      <c r="AA53" s="47">
        <f>IF(AND(Y124=0,Y53&gt;=0),"",Y53/Y124)</f>
        <v>0</v>
      </c>
      <c r="AB53" s="30" t="str">
        <f t="shared" si="22"/>
        <v/>
      </c>
      <c r="AC53" s="130">
        <f t="shared" si="27"/>
        <v>0</v>
      </c>
      <c r="AD53" s="30">
        <f>IF(AND(AC4=0,AC53&gt;=0), "",AC53/AC4)</f>
        <v>0</v>
      </c>
      <c r="AE53" s="47">
        <f>IF(AND(AC124=0,AC53&gt;=0),"",AC53/AC124)</f>
        <v>0</v>
      </c>
      <c r="AF53" s="129">
        <f>+'N EERR BARINAS'!G52</f>
        <v>0</v>
      </c>
      <c r="AG53" s="30">
        <f>IF(AND(AF4=0,AF53&gt;=0), "",AF53/AF4)</f>
        <v>0</v>
      </c>
      <c r="AH53" s="47">
        <f>IF(AND(AF124=0,AF53&gt;=0),"",AF53/AF124)</f>
        <v>0</v>
      </c>
      <c r="AI53" s="30" t="str">
        <f t="shared" si="4"/>
        <v/>
      </c>
      <c r="AJ53" s="130">
        <f t="shared" si="16"/>
        <v>0</v>
      </c>
      <c r="AK53" s="30">
        <f>IF(AND(AJ4=0,AJ53&gt;=0), "",AJ53/AJ4)</f>
        <v>0</v>
      </c>
      <c r="AL53" s="47">
        <f>IF(AND(AJ124=0,AJ53&gt;=0),"",AJ53/AJ124)</f>
        <v>0</v>
      </c>
      <c r="AM53" s="129">
        <f>+'N EERR BARINAS'!H52</f>
        <v>0</v>
      </c>
      <c r="AN53" s="30">
        <f>IF(AND(AM4=0,AM53&gt;=0), "",AM53/AM4)</f>
        <v>0</v>
      </c>
      <c r="AO53" s="47">
        <f>IF(AND(AM124=0,AM53&gt;=0),"",AM53/AM124)</f>
        <v>0</v>
      </c>
      <c r="AP53" s="30" t="str">
        <f t="shared" si="5"/>
        <v/>
      </c>
      <c r="AQ53" s="130">
        <f t="shared" si="17"/>
        <v>0</v>
      </c>
      <c r="AR53" s="30">
        <f>IF(AND(AQ4=0,AQ53&gt;=0), "",AQ53/AQ4)</f>
        <v>0</v>
      </c>
      <c r="AS53" s="47">
        <f>IF(AND(AQ124=0,AQ53&gt;=0),"",AQ53/AQ124)</f>
        <v>0</v>
      </c>
      <c r="AT53" s="131">
        <f t="shared" si="28"/>
        <v>0</v>
      </c>
      <c r="AU53" s="30" t="str">
        <f>IF(AND(AT4=0,AT53&gt;=0), "",AT53/AT4)</f>
        <v/>
      </c>
      <c r="AV53" s="47" t="str">
        <f t="shared" si="23"/>
        <v/>
      </c>
      <c r="AW53" s="131">
        <f t="shared" si="40"/>
        <v>0</v>
      </c>
      <c r="AX53" s="30">
        <f>IF(AND(AW4=0,AW53&gt;=0), "",AW53/AW4)</f>
        <v>0</v>
      </c>
      <c r="AY53" s="47">
        <f>IF(AND(AW124=0,AW53&gt;=0),"",AW53/AW124)</f>
        <v>0</v>
      </c>
      <c r="AZ53" s="131">
        <f t="shared" si="29"/>
        <v>0</v>
      </c>
      <c r="BA53" s="30" t="str">
        <f>IF(AND(AZ4=0,AZ53&gt;=0), "",AZ53/AZ4)</f>
        <v/>
      </c>
      <c r="BB53" s="47" t="str">
        <f t="shared" si="24"/>
        <v/>
      </c>
      <c r="BC53" s="129">
        <f>+'N EERR BARINAS'!I52</f>
        <v>0</v>
      </c>
      <c r="BD53" s="30" t="str">
        <f>IF(AND(BC4=0,BC53&gt;=0), "",BC53/BC4)</f>
        <v/>
      </c>
      <c r="BE53" s="47" t="str">
        <f>IF(AND(BC124=0,BC53&gt;=0),"",BC53/BC124)</f>
        <v/>
      </c>
      <c r="BF53" s="30" t="str">
        <f t="shared" si="25"/>
        <v/>
      </c>
      <c r="BG53" s="130">
        <f t="shared" si="30"/>
        <v>0</v>
      </c>
      <c r="BH53" s="30">
        <f>IF(AND(BG4=0,BG53&gt;=0), "",BG53/BG4)</f>
        <v>0</v>
      </c>
      <c r="BI53" s="47">
        <f>IF(AND(BG124=0,BG53&gt;=0),"",BG53/BG124)</f>
        <v>0</v>
      </c>
      <c r="BJ53" s="129">
        <f>+'N EERR BARINAS'!J52</f>
        <v>0</v>
      </c>
      <c r="BK53" s="30" t="str">
        <f>IF(AND(BJ4=0,BJ53&gt;=0), "",BJ53/BJ4)</f>
        <v/>
      </c>
      <c r="BL53" s="47" t="str">
        <f>IF(AND(BJ124=0,BJ53&gt;=0),"",BJ53/BJ124)</f>
        <v/>
      </c>
      <c r="BM53" s="30" t="str">
        <f t="shared" si="9"/>
        <v/>
      </c>
      <c r="BN53" s="130">
        <f t="shared" si="31"/>
        <v>0</v>
      </c>
      <c r="BO53" s="30">
        <f>IF(AND(BN4=0,BN53&gt;=0), "",BN53/BN4)</f>
        <v>0</v>
      </c>
      <c r="BP53" s="47">
        <f>IF(AND(BN124=0,BN53&gt;=0),"",BN53/BN124)</f>
        <v>0</v>
      </c>
      <c r="BQ53" s="129">
        <f>+'N EERR BARINAS'!K52</f>
        <v>0</v>
      </c>
      <c r="BR53" s="30" t="str">
        <f>IF(AND(BQ4=0,BQ53&gt;=0), "",BQ53/BQ4)</f>
        <v/>
      </c>
      <c r="BS53" s="47" t="str">
        <f>IF(AND(BQ124=0,BQ53&gt;=0),"",BQ53/BQ124)</f>
        <v/>
      </c>
      <c r="BT53" s="30" t="str">
        <f t="shared" si="10"/>
        <v/>
      </c>
      <c r="BU53" s="130">
        <f t="shared" si="32"/>
        <v>0</v>
      </c>
      <c r="BV53" s="30">
        <f>IF(AND(BU4=0,BU53&gt;=0), "",BU53/BU4)</f>
        <v>0</v>
      </c>
      <c r="BW53" s="47">
        <f>IF(AND(BU124=0,BU53&gt;=0),"",BU53/BU124)</f>
        <v>0</v>
      </c>
      <c r="BX53" s="131">
        <f t="shared" si="33"/>
        <v>0</v>
      </c>
      <c r="BY53" s="30" t="str">
        <f>IF(AND(BX4=0,BX53&gt;=0), "",BX53/BX4)</f>
        <v/>
      </c>
      <c r="BZ53" s="47" t="str">
        <f t="shared" si="11"/>
        <v/>
      </c>
      <c r="CA53" s="129">
        <f>+'N EERR BARINAS'!L52</f>
        <v>0</v>
      </c>
      <c r="CB53" s="30" t="str">
        <f>IF(AND(CA4=0,CA53&gt;=0), "",CA53/CA4)</f>
        <v/>
      </c>
      <c r="CC53" s="47" t="str">
        <f>IF(AND(CA124=0,CA53&gt;=0),"",CA53/CA124)</f>
        <v/>
      </c>
      <c r="CD53" s="30" t="str">
        <f t="shared" si="26"/>
        <v/>
      </c>
      <c r="CE53" s="130">
        <f t="shared" si="34"/>
        <v>0</v>
      </c>
      <c r="CF53" s="30">
        <f>IF(AND(CE4=0,CE53&gt;=0), "",CE53/CE4)</f>
        <v>0</v>
      </c>
      <c r="CG53" s="47">
        <f>IF(AND(CE124=0,CE53&gt;=0),"",CE53/CE124)</f>
        <v>0</v>
      </c>
      <c r="CH53" s="129">
        <f>+'N EERR BARINAS'!M52</f>
        <v>0</v>
      </c>
      <c r="CI53" s="30" t="str">
        <f>IF(AND(CH4=0,CH53&gt;=0), "",CH53/CH4)</f>
        <v/>
      </c>
      <c r="CJ53" s="47" t="str">
        <f>IF(AND(CH124=0,CH53&gt;=0),"",CH53/CH124)</f>
        <v/>
      </c>
      <c r="CK53" s="30" t="str">
        <f t="shared" si="13"/>
        <v/>
      </c>
      <c r="CL53" s="130">
        <f t="shared" si="35"/>
        <v>0</v>
      </c>
      <c r="CM53" s="30">
        <f>IF(AND(CL4=0,CL53&gt;=0), "",CL53/CL4)</f>
        <v>0</v>
      </c>
      <c r="CN53" s="47">
        <f>IF(AND(CL124=0,CL53&gt;=0),"",CL53/CL124)</f>
        <v>0</v>
      </c>
      <c r="CO53" s="129">
        <f>+'N EERR BARINAS'!N52</f>
        <v>0</v>
      </c>
      <c r="CP53" s="30" t="str">
        <f>IF(AND(CO4=0,CO53&gt;=0), "",CO53/CO4)</f>
        <v/>
      </c>
      <c r="CQ53" s="47" t="str">
        <f>IF(AND(CO124=0,CO53&gt;=0),"",CO53/CO124)</f>
        <v/>
      </c>
      <c r="CR53" s="30" t="str">
        <f t="shared" si="14"/>
        <v/>
      </c>
      <c r="CS53" s="130">
        <f t="shared" si="36"/>
        <v>0</v>
      </c>
      <c r="CT53" s="30">
        <f>IF(AND(CS4=0,CS53&gt;=0), "",CS53/CS4)</f>
        <v>0</v>
      </c>
      <c r="CU53" s="47">
        <f>IF(AND(CS124=0,CS53&gt;=0),"",CS53/CS124)</f>
        <v>0</v>
      </c>
      <c r="CV53" s="131">
        <f t="shared" si="37"/>
        <v>0</v>
      </c>
      <c r="CW53" s="30" t="str">
        <f>IF(AND(CV4=0,CV53&gt;=0), "",CV53/CV4)</f>
        <v/>
      </c>
      <c r="CX53" s="47" t="str">
        <f t="shared" si="15"/>
        <v/>
      </c>
    </row>
    <row r="54" spans="1:102" outlineLevel="1" x14ac:dyDescent="0.3">
      <c r="A54" s="29" t="s">
        <v>16</v>
      </c>
      <c r="B54" s="129">
        <f>+'N EERR BARINAS'!B53</f>
        <v>0</v>
      </c>
      <c r="C54" s="30" t="str">
        <f>IF(AND(B4=0,B54&gt;=0), "",B54/B4)</f>
        <v/>
      </c>
      <c r="D54" s="47" t="str">
        <f>IF(AND(B124=0,B54&gt;=0),"",B54/B124)</f>
        <v/>
      </c>
      <c r="E54" s="129">
        <f>+'N EERR BARINAS'!C53</f>
        <v>0</v>
      </c>
      <c r="F54" s="30">
        <f>IF(AND(E4=0,E54&gt;=0), "",E54/E4)</f>
        <v>0</v>
      </c>
      <c r="G54" s="47">
        <f>IF(AND(E124=0,E54&gt;=0),"",E54/E124)</f>
        <v>0</v>
      </c>
      <c r="H54" s="129">
        <f>+'N EERR BARINAS'!D53</f>
        <v>0</v>
      </c>
      <c r="I54" s="30">
        <f>IF(AND(H4=0,H54&gt;=0), "",H54/H4)</f>
        <v>0</v>
      </c>
      <c r="J54" s="47">
        <f>IF(AND(H124=0,H54&gt;=0),"",H54/H124)</f>
        <v>0</v>
      </c>
      <c r="K54" s="30" t="str">
        <f t="shared" si="19"/>
        <v/>
      </c>
      <c r="L54" s="130">
        <f t="shared" si="38"/>
        <v>0</v>
      </c>
      <c r="M54" s="30">
        <f>IF(AND(L4=0,L54&gt;=0), "",L54/L4)</f>
        <v>0</v>
      </c>
      <c r="N54" s="47">
        <f>IF(AND(L124=0,L54&gt;=0),"",L54/L124)</f>
        <v>0</v>
      </c>
      <c r="O54" s="129">
        <f>+'N EERR BARINAS'!E53</f>
        <v>0</v>
      </c>
      <c r="P54" s="30">
        <f>IF(AND(O4=0,O54&gt;=0), "",O54/O4)</f>
        <v>0</v>
      </c>
      <c r="Q54" s="47">
        <f>IF(AND(O124=0,O54&gt;=0),"",O54/O124)</f>
        <v>0</v>
      </c>
      <c r="R54" s="30" t="str">
        <f t="shared" si="20"/>
        <v/>
      </c>
      <c r="S54" s="130">
        <f t="shared" si="39"/>
        <v>0</v>
      </c>
      <c r="T54" s="30">
        <f>IF(AND(S4=0,S54&gt;=0), "",S54/S4)</f>
        <v>0</v>
      </c>
      <c r="U54" s="47">
        <f>IF(AND(S124=0,S54&gt;=0),"",S54/S124)</f>
        <v>0</v>
      </c>
      <c r="V54" s="131"/>
      <c r="W54" s="30" t="str">
        <f>IF(AND(V4=0,V54&gt;=0), "",V54/V4)</f>
        <v/>
      </c>
      <c r="X54" s="47" t="str">
        <f t="shared" si="21"/>
        <v/>
      </c>
      <c r="Y54" s="129">
        <f>+'N EERR BARINAS'!F53</f>
        <v>0</v>
      </c>
      <c r="Z54" s="30">
        <f>IF(AND(Y4=0,Y54&gt;=0), "",Y54/Y4)</f>
        <v>0</v>
      </c>
      <c r="AA54" s="47">
        <f>IF(AND(Y124=0,Y54&gt;=0),"",Y54/Y124)</f>
        <v>0</v>
      </c>
      <c r="AB54" s="30" t="str">
        <f t="shared" si="22"/>
        <v/>
      </c>
      <c r="AC54" s="130">
        <f t="shared" si="27"/>
        <v>0</v>
      </c>
      <c r="AD54" s="30">
        <f>IF(AND(AC4=0,AC54&gt;=0), "",AC54/AC4)</f>
        <v>0</v>
      </c>
      <c r="AE54" s="47">
        <f>IF(AND(AC124=0,AC54&gt;=0),"",AC54/AC124)</f>
        <v>0</v>
      </c>
      <c r="AF54" s="129">
        <f>+'N EERR BARINAS'!G53</f>
        <v>7.6251390594841206</v>
      </c>
      <c r="AG54" s="30">
        <f>IF(AND(AF4=0,AF54&gt;=0), "",AF54/AF4)</f>
        <v>2.429111763205556E-4</v>
      </c>
      <c r="AH54" s="47">
        <f>IF(AND(AF124=0,AF54&gt;=0),"",AF54/AF124)</f>
        <v>1.2785752460335892E-3</v>
      </c>
      <c r="AI54" s="30">
        <f t="shared" si="4"/>
        <v>1</v>
      </c>
      <c r="AJ54" s="130">
        <f t="shared" si="16"/>
        <v>7.6251390594841206</v>
      </c>
      <c r="AK54" s="30">
        <f>IF(AND(AJ4=0,AJ54&gt;=0), "",AJ54/AJ4)</f>
        <v>6.4086528460620786E-5</v>
      </c>
      <c r="AL54" s="47">
        <f>IF(AND(AJ124=0,AJ54&gt;=0),"",AJ54/AJ124)</f>
        <v>2.7945477557481368E-4</v>
      </c>
      <c r="AM54" s="129">
        <f>+'N EERR BARINAS'!H53</f>
        <v>14.664585728001729</v>
      </c>
      <c r="AN54" s="30">
        <f>IF(AND(AM4=0,AM54&gt;=0), "",AM54/AM4)</f>
        <v>5.3465361895218557E-4</v>
      </c>
      <c r="AO54" s="47">
        <f>IF(AND(AM124=0,AM54&gt;=0),"",AM54/AM124)</f>
        <v>2.3908689650270604E-3</v>
      </c>
      <c r="AP54" s="30">
        <f t="shared" si="5"/>
        <v>0.9231892839727257</v>
      </c>
      <c r="AQ54" s="130">
        <f t="shared" si="17"/>
        <v>22.289724787485849</v>
      </c>
      <c r="AR54" s="30">
        <f>IF(AND(AQ4=0,AQ54&gt;=0), "",AQ54/AQ4)</f>
        <v>1.5224168206585527E-4</v>
      </c>
      <c r="AS54" s="47">
        <f>IF(AND(AQ124=0,AQ54&gt;=0),"",AQ54/AQ124)</f>
        <v>6.6697060534350895E-4</v>
      </c>
      <c r="AT54" s="131">
        <f t="shared" si="28"/>
        <v>0</v>
      </c>
      <c r="AU54" s="30" t="str">
        <f>IF(AND(AT4=0,AT54&gt;=0), "",AT54/AT4)</f>
        <v/>
      </c>
      <c r="AV54" s="47">
        <f t="shared" si="23"/>
        <v>1</v>
      </c>
      <c r="AW54" s="131">
        <f t="shared" si="40"/>
        <v>3.7149541312476413</v>
      </c>
      <c r="AX54" s="30">
        <f>IF(AND(AW4=0,AW54&gt;=0), "",AW54/AW4)</f>
        <v>1.522416820658553E-4</v>
      </c>
      <c r="AY54" s="47">
        <f>IF(AND(AW124=0,AW54&gt;=0),"",AW54/AW124)</f>
        <v>6.6697060534350917E-4</v>
      </c>
      <c r="AZ54" s="131">
        <f t="shared" si="29"/>
        <v>0</v>
      </c>
      <c r="BA54" s="30" t="str">
        <f>IF(AND(AZ4=0,AZ54&gt;=0), "",AZ54/AZ4)</f>
        <v/>
      </c>
      <c r="BB54" s="47">
        <f t="shared" si="24"/>
        <v>1</v>
      </c>
      <c r="BC54" s="129">
        <f>+'N EERR BARINAS'!I53</f>
        <v>0</v>
      </c>
      <c r="BD54" s="30" t="str">
        <f>IF(AND(BC4=0,BC54&gt;=0), "",BC54/BC4)</f>
        <v/>
      </c>
      <c r="BE54" s="47" t="str">
        <f>IF(AND(BC124=0,BC54&gt;=0),"",BC54/BC124)</f>
        <v/>
      </c>
      <c r="BF54" s="30">
        <f t="shared" si="25"/>
        <v>-1</v>
      </c>
      <c r="BG54" s="130">
        <f t="shared" si="30"/>
        <v>22.289724787485849</v>
      </c>
      <c r="BH54" s="30">
        <f>IF(AND(BG4=0,BG54&gt;=0), "",BG54/BG4)</f>
        <v>1.5224168206585527E-4</v>
      </c>
      <c r="BI54" s="47">
        <f>IF(AND(BG124=0,BG54&gt;=0),"",BG54/BG124)</f>
        <v>6.6697060534350895E-4</v>
      </c>
      <c r="BJ54" s="129">
        <f>+'N EERR BARINAS'!J53</f>
        <v>0</v>
      </c>
      <c r="BK54" s="30" t="str">
        <f>IF(AND(BJ4=0,BJ54&gt;=0), "",BJ54/BJ4)</f>
        <v/>
      </c>
      <c r="BL54" s="47" t="str">
        <f>IF(AND(BJ124=0,BJ54&gt;=0),"",BJ54/BJ124)</f>
        <v/>
      </c>
      <c r="BM54" s="30" t="str">
        <f t="shared" si="9"/>
        <v/>
      </c>
      <c r="BN54" s="130">
        <f t="shared" si="31"/>
        <v>22.289724787485849</v>
      </c>
      <c r="BO54" s="30">
        <f>IF(AND(BN4=0,BN54&gt;=0), "",BN54/BN4)</f>
        <v>1.5224168206585527E-4</v>
      </c>
      <c r="BP54" s="47">
        <f>IF(AND(BN124=0,BN54&gt;=0),"",BN54/BN124)</f>
        <v>6.6697060534350895E-4</v>
      </c>
      <c r="BQ54" s="129">
        <f>+'N EERR BARINAS'!K53</f>
        <v>0</v>
      </c>
      <c r="BR54" s="30" t="str">
        <f>IF(AND(BQ4=0,BQ54&gt;=0), "",BQ54/BQ4)</f>
        <v/>
      </c>
      <c r="BS54" s="47" t="str">
        <f>IF(AND(BQ124=0,BQ54&gt;=0),"",BQ54/BQ124)</f>
        <v/>
      </c>
      <c r="BT54" s="30" t="str">
        <f t="shared" si="10"/>
        <v/>
      </c>
      <c r="BU54" s="130">
        <f t="shared" si="32"/>
        <v>22.289724787485849</v>
      </c>
      <c r="BV54" s="30">
        <f>IF(AND(BU4=0,BU54&gt;=0), "",BU54/BU4)</f>
        <v>1.5224168206585527E-4</v>
      </c>
      <c r="BW54" s="47">
        <f>IF(AND(BU124=0,BU54&gt;=0),"",BU54/BU124)</f>
        <v>6.6697060534350895E-4</v>
      </c>
      <c r="BX54" s="131">
        <f t="shared" si="33"/>
        <v>0</v>
      </c>
      <c r="BY54" s="30" t="str">
        <f>IF(AND(BX4=0,BX54&gt;=0), "",BX54/BX4)</f>
        <v/>
      </c>
      <c r="BZ54" s="47">
        <f t="shared" si="11"/>
        <v>1</v>
      </c>
      <c r="CA54" s="129">
        <f>+'N EERR BARINAS'!L53</f>
        <v>0</v>
      </c>
      <c r="CB54" s="30" t="str">
        <f>IF(AND(CA4=0,CA54&gt;=0), "",CA54/CA4)</f>
        <v/>
      </c>
      <c r="CC54" s="47" t="str">
        <f>IF(AND(CA124=0,CA54&gt;=0),"",CA54/CA124)</f>
        <v/>
      </c>
      <c r="CD54" s="30" t="str">
        <f t="shared" si="26"/>
        <v/>
      </c>
      <c r="CE54" s="130">
        <f t="shared" si="34"/>
        <v>22.289724787485849</v>
      </c>
      <c r="CF54" s="30">
        <f>IF(AND(CE4=0,CE54&gt;=0), "",CE54/CE4)</f>
        <v>1.5224168206585527E-4</v>
      </c>
      <c r="CG54" s="47">
        <f>IF(AND(CE124=0,CE54&gt;=0),"",CE54/CE124)</f>
        <v>6.6697060534350895E-4</v>
      </c>
      <c r="CH54" s="129">
        <f>+'N EERR BARINAS'!M53</f>
        <v>0</v>
      </c>
      <c r="CI54" s="30" t="str">
        <f>IF(AND(CH4=0,CH54&gt;=0), "",CH54/CH4)</f>
        <v/>
      </c>
      <c r="CJ54" s="47" t="str">
        <f>IF(AND(CH124=0,CH54&gt;=0),"",CH54/CH124)</f>
        <v/>
      </c>
      <c r="CK54" s="30" t="str">
        <f t="shared" si="13"/>
        <v/>
      </c>
      <c r="CL54" s="130">
        <f t="shared" si="35"/>
        <v>22.289724787485849</v>
      </c>
      <c r="CM54" s="30">
        <f>IF(AND(CL4=0,CL54&gt;=0), "",CL54/CL4)</f>
        <v>1.5224168206585527E-4</v>
      </c>
      <c r="CN54" s="47">
        <f>IF(AND(CL124=0,CL54&gt;=0),"",CL54/CL124)</f>
        <v>6.6697060534350895E-4</v>
      </c>
      <c r="CO54" s="129">
        <f>+'N EERR BARINAS'!N53</f>
        <v>0</v>
      </c>
      <c r="CP54" s="30" t="str">
        <f>IF(AND(CO4=0,CO54&gt;=0), "",CO54/CO4)</f>
        <v/>
      </c>
      <c r="CQ54" s="47" t="str">
        <f>IF(AND(CO124=0,CO54&gt;=0),"",CO54/CO124)</f>
        <v/>
      </c>
      <c r="CR54" s="30" t="str">
        <f t="shared" si="14"/>
        <v/>
      </c>
      <c r="CS54" s="130">
        <f t="shared" si="36"/>
        <v>22.289724787485849</v>
      </c>
      <c r="CT54" s="30">
        <f>IF(AND(CS4=0,CS54&gt;=0), "",CS54/CS4)</f>
        <v>1.5224168206585527E-4</v>
      </c>
      <c r="CU54" s="47">
        <f>IF(AND(CS124=0,CS54&gt;=0),"",CS54/CS124)</f>
        <v>6.6697060534350895E-4</v>
      </c>
      <c r="CV54" s="131">
        <f t="shared" si="37"/>
        <v>0</v>
      </c>
      <c r="CW54" s="30" t="str">
        <f>IF(AND(CV4=0,CV54&gt;=0), "",CV54/CV4)</f>
        <v/>
      </c>
      <c r="CX54" s="47">
        <f t="shared" si="15"/>
        <v>1</v>
      </c>
    </row>
    <row r="55" spans="1:102" outlineLevel="1" x14ac:dyDescent="0.3">
      <c r="A55" s="29" t="s">
        <v>17</v>
      </c>
      <c r="B55" s="129">
        <f>+'N EERR BARINAS'!B54</f>
        <v>0</v>
      </c>
      <c r="C55" s="30" t="str">
        <f>IF(AND(B4=0,B55&gt;=0), "",B55/B4)</f>
        <v/>
      </c>
      <c r="D55" s="47" t="str">
        <f>IF(AND(B124=0,B55&gt;=0),"",B55/B124)</f>
        <v/>
      </c>
      <c r="E55" s="129">
        <f>+'N EERR BARINAS'!C54</f>
        <v>0</v>
      </c>
      <c r="F55" s="30">
        <f>IF(AND(E4=0,E55&gt;=0), "",E55/E4)</f>
        <v>0</v>
      </c>
      <c r="G55" s="47">
        <f>IF(AND(E124=0,E55&gt;=0),"",E55/E124)</f>
        <v>0</v>
      </c>
      <c r="H55" s="129">
        <f>+'N EERR BARINAS'!D54</f>
        <v>0</v>
      </c>
      <c r="I55" s="30">
        <f>IF(AND(H4=0,H55&gt;=0), "",H55/H4)</f>
        <v>0</v>
      </c>
      <c r="J55" s="47">
        <f>IF(AND(H124=0,H55&gt;=0),"",H55/H124)</f>
        <v>0</v>
      </c>
      <c r="K55" s="30" t="str">
        <f t="shared" si="19"/>
        <v/>
      </c>
      <c r="L55" s="130">
        <f t="shared" si="38"/>
        <v>0</v>
      </c>
      <c r="M55" s="30">
        <f>IF(AND(L4=0,L55&gt;=0), "",L55/L4)</f>
        <v>0</v>
      </c>
      <c r="N55" s="47">
        <f>IF(AND(L124=0,L55&gt;=0),"",L55/L124)</f>
        <v>0</v>
      </c>
      <c r="O55" s="129">
        <f>+'N EERR BARINAS'!E54</f>
        <v>0</v>
      </c>
      <c r="P55" s="30">
        <f>IF(AND(O4=0,O55&gt;=0), "",O55/O4)</f>
        <v>0</v>
      </c>
      <c r="Q55" s="47">
        <f>IF(AND(O124=0,O55&gt;=0),"",O55/O124)</f>
        <v>0</v>
      </c>
      <c r="R55" s="30" t="str">
        <f t="shared" si="20"/>
        <v/>
      </c>
      <c r="S55" s="130">
        <f t="shared" si="39"/>
        <v>0</v>
      </c>
      <c r="T55" s="30">
        <f>IF(AND(S4=0,S55&gt;=0), "",S55/S4)</f>
        <v>0</v>
      </c>
      <c r="U55" s="47">
        <f>IF(AND(S124=0,S55&gt;=0),"",S55/S124)</f>
        <v>0</v>
      </c>
      <c r="V55" s="131"/>
      <c r="W55" s="30" t="str">
        <f>IF(AND(V4=0,V55&gt;=0), "",V55/V4)</f>
        <v/>
      </c>
      <c r="X55" s="47" t="str">
        <f t="shared" si="21"/>
        <v/>
      </c>
      <c r="Y55" s="129">
        <f>+'N EERR BARINAS'!F54</f>
        <v>0</v>
      </c>
      <c r="Z55" s="30">
        <f>IF(AND(Y4=0,Y55&gt;=0), "",Y55/Y4)</f>
        <v>0</v>
      </c>
      <c r="AA55" s="47">
        <f>IF(AND(Y124=0,Y55&gt;=0),"",Y55/Y124)</f>
        <v>0</v>
      </c>
      <c r="AB55" s="30" t="str">
        <f t="shared" si="22"/>
        <v/>
      </c>
      <c r="AC55" s="130">
        <f t="shared" si="27"/>
        <v>0</v>
      </c>
      <c r="AD55" s="30">
        <f>IF(AND(AC4=0,AC55&gt;=0), "",AC55/AC4)</f>
        <v>0</v>
      </c>
      <c r="AE55" s="47">
        <f>IF(AND(AC124=0,AC55&gt;=0),"",AC55/AC124)</f>
        <v>0</v>
      </c>
      <c r="AF55" s="129">
        <f>+'N EERR BARINAS'!G54</f>
        <v>0</v>
      </c>
      <c r="AG55" s="30">
        <f>IF(AND(AF4=0,AF55&gt;=0), "",AF55/AF4)</f>
        <v>0</v>
      </c>
      <c r="AH55" s="47">
        <f>IF(AND(AF124=0,AF55&gt;=0),"",AF55/AF124)</f>
        <v>0</v>
      </c>
      <c r="AI55" s="30" t="str">
        <f t="shared" si="4"/>
        <v/>
      </c>
      <c r="AJ55" s="130">
        <f t="shared" si="16"/>
        <v>0</v>
      </c>
      <c r="AK55" s="30">
        <f>IF(AND(AJ4=0,AJ55&gt;=0), "",AJ55/AJ4)</f>
        <v>0</v>
      </c>
      <c r="AL55" s="47">
        <f>IF(AND(AJ124=0,AJ55&gt;=0),"",AJ55/AJ124)</f>
        <v>0</v>
      </c>
      <c r="AM55" s="129">
        <f>+'N EERR BARINAS'!H54</f>
        <v>0</v>
      </c>
      <c r="AN55" s="30">
        <f>IF(AND(AM4=0,AM55&gt;=0), "",AM55/AM4)</f>
        <v>0</v>
      </c>
      <c r="AO55" s="47">
        <f>IF(AND(AM124=0,AM55&gt;=0),"",AM55/AM124)</f>
        <v>0</v>
      </c>
      <c r="AP55" s="30" t="str">
        <f t="shared" si="5"/>
        <v/>
      </c>
      <c r="AQ55" s="130">
        <f t="shared" si="17"/>
        <v>0</v>
      </c>
      <c r="AR55" s="30">
        <f>IF(AND(AQ4=0,AQ55&gt;=0), "",AQ55/AQ4)</f>
        <v>0</v>
      </c>
      <c r="AS55" s="47">
        <f>IF(AND(AQ124=0,AQ55&gt;=0),"",AQ55/AQ124)</f>
        <v>0</v>
      </c>
      <c r="AT55" s="131">
        <f t="shared" si="28"/>
        <v>0</v>
      </c>
      <c r="AU55" s="30" t="str">
        <f>IF(AND(AT4=0,AT55&gt;=0), "",AT55/AT4)</f>
        <v/>
      </c>
      <c r="AV55" s="47" t="str">
        <f t="shared" si="23"/>
        <v/>
      </c>
      <c r="AW55" s="131">
        <f t="shared" si="40"/>
        <v>0</v>
      </c>
      <c r="AX55" s="30">
        <f>IF(AND(AW4=0,AW55&gt;=0), "",AW55/AW4)</f>
        <v>0</v>
      </c>
      <c r="AY55" s="47">
        <f>IF(AND(AW124=0,AW55&gt;=0),"",AW55/AW124)</f>
        <v>0</v>
      </c>
      <c r="AZ55" s="131">
        <f t="shared" si="29"/>
        <v>0</v>
      </c>
      <c r="BA55" s="30" t="str">
        <f>IF(AND(AZ4=0,AZ55&gt;=0), "",AZ55/AZ4)</f>
        <v/>
      </c>
      <c r="BB55" s="47" t="str">
        <f t="shared" si="24"/>
        <v/>
      </c>
      <c r="BC55" s="129">
        <f>+'N EERR BARINAS'!I54</f>
        <v>0</v>
      </c>
      <c r="BD55" s="30" t="str">
        <f>IF(AND(BC4=0,BC55&gt;=0), "",BC55/BC4)</f>
        <v/>
      </c>
      <c r="BE55" s="47" t="str">
        <f>IF(AND(BC124=0,BC55&gt;=0),"",BC55/BC124)</f>
        <v/>
      </c>
      <c r="BF55" s="30" t="str">
        <f t="shared" si="25"/>
        <v/>
      </c>
      <c r="BG55" s="130">
        <f t="shared" si="30"/>
        <v>0</v>
      </c>
      <c r="BH55" s="30">
        <f>IF(AND(BG4=0,BG55&gt;=0), "",BG55/BG4)</f>
        <v>0</v>
      </c>
      <c r="BI55" s="47">
        <f>IF(AND(BG124=0,BG55&gt;=0),"",BG55/BG124)</f>
        <v>0</v>
      </c>
      <c r="BJ55" s="129">
        <f>+'N EERR BARINAS'!J54</f>
        <v>0</v>
      </c>
      <c r="BK55" s="30" t="str">
        <f>IF(AND(BJ4=0,BJ55&gt;=0), "",BJ55/BJ4)</f>
        <v/>
      </c>
      <c r="BL55" s="47" t="str">
        <f>IF(AND(BJ124=0,BJ55&gt;=0),"",BJ55/BJ124)</f>
        <v/>
      </c>
      <c r="BM55" s="30" t="str">
        <f t="shared" si="9"/>
        <v/>
      </c>
      <c r="BN55" s="130">
        <f t="shared" si="31"/>
        <v>0</v>
      </c>
      <c r="BO55" s="30">
        <f>IF(AND(BN4=0,BN55&gt;=0), "",BN55/BN4)</f>
        <v>0</v>
      </c>
      <c r="BP55" s="47">
        <f>IF(AND(BN124=0,BN55&gt;=0),"",BN55/BN124)</f>
        <v>0</v>
      </c>
      <c r="BQ55" s="129">
        <f>+'N EERR BARINAS'!K54</f>
        <v>0</v>
      </c>
      <c r="BR55" s="30" t="str">
        <f>IF(AND(BQ4=0,BQ55&gt;=0), "",BQ55/BQ4)</f>
        <v/>
      </c>
      <c r="BS55" s="47" t="str">
        <f>IF(AND(BQ124=0,BQ55&gt;=0),"",BQ55/BQ124)</f>
        <v/>
      </c>
      <c r="BT55" s="30" t="str">
        <f t="shared" si="10"/>
        <v/>
      </c>
      <c r="BU55" s="130">
        <f t="shared" si="32"/>
        <v>0</v>
      </c>
      <c r="BV55" s="30">
        <f>IF(AND(BU4=0,BU55&gt;=0), "",BU55/BU4)</f>
        <v>0</v>
      </c>
      <c r="BW55" s="47">
        <f>IF(AND(BU124=0,BU55&gt;=0),"",BU55/BU124)</f>
        <v>0</v>
      </c>
      <c r="BX55" s="131">
        <f t="shared" si="33"/>
        <v>0</v>
      </c>
      <c r="BY55" s="30" t="str">
        <f>IF(AND(BX4=0,BX55&gt;=0), "",BX55/BX4)</f>
        <v/>
      </c>
      <c r="BZ55" s="47" t="str">
        <f t="shared" si="11"/>
        <v/>
      </c>
      <c r="CA55" s="129">
        <f>+'N EERR BARINAS'!L54</f>
        <v>0</v>
      </c>
      <c r="CB55" s="30" t="str">
        <f>IF(AND(CA4=0,CA55&gt;=0), "",CA55/CA4)</f>
        <v/>
      </c>
      <c r="CC55" s="47" t="str">
        <f>IF(AND(CA124=0,CA55&gt;=0),"",CA55/CA124)</f>
        <v/>
      </c>
      <c r="CD55" s="30" t="str">
        <f t="shared" si="26"/>
        <v/>
      </c>
      <c r="CE55" s="130">
        <f t="shared" si="34"/>
        <v>0</v>
      </c>
      <c r="CF55" s="30">
        <f>IF(AND(CE4=0,CE55&gt;=0), "",CE55/CE4)</f>
        <v>0</v>
      </c>
      <c r="CG55" s="47">
        <f>IF(AND(CE124=0,CE55&gt;=0),"",CE55/CE124)</f>
        <v>0</v>
      </c>
      <c r="CH55" s="129">
        <f>+'N EERR BARINAS'!M54</f>
        <v>0</v>
      </c>
      <c r="CI55" s="30" t="str">
        <f>IF(AND(CH4=0,CH55&gt;=0), "",CH55/CH4)</f>
        <v/>
      </c>
      <c r="CJ55" s="47" t="str">
        <f>IF(AND(CH124=0,CH55&gt;=0),"",CH55/CH124)</f>
        <v/>
      </c>
      <c r="CK55" s="30" t="str">
        <f t="shared" si="13"/>
        <v/>
      </c>
      <c r="CL55" s="130">
        <f t="shared" si="35"/>
        <v>0</v>
      </c>
      <c r="CM55" s="30">
        <f>IF(AND(CL4=0,CL55&gt;=0), "",CL55/CL4)</f>
        <v>0</v>
      </c>
      <c r="CN55" s="47">
        <f>IF(AND(CL124=0,CL55&gt;=0),"",CL55/CL124)</f>
        <v>0</v>
      </c>
      <c r="CO55" s="129">
        <f>+'N EERR BARINAS'!N54</f>
        <v>0</v>
      </c>
      <c r="CP55" s="30" t="str">
        <f>IF(AND(CO4=0,CO55&gt;=0), "",CO55/CO4)</f>
        <v/>
      </c>
      <c r="CQ55" s="47" t="str">
        <f>IF(AND(CO124=0,CO55&gt;=0),"",CO55/CO124)</f>
        <v/>
      </c>
      <c r="CR55" s="30" t="str">
        <f t="shared" si="14"/>
        <v/>
      </c>
      <c r="CS55" s="130">
        <f t="shared" si="36"/>
        <v>0</v>
      </c>
      <c r="CT55" s="30">
        <f>IF(AND(CS4=0,CS55&gt;=0), "",CS55/CS4)</f>
        <v>0</v>
      </c>
      <c r="CU55" s="47">
        <f>IF(AND(CS124=0,CS55&gt;=0),"",CS55/CS124)</f>
        <v>0</v>
      </c>
      <c r="CV55" s="131">
        <f t="shared" si="37"/>
        <v>0</v>
      </c>
      <c r="CW55" s="30" t="str">
        <f>IF(AND(CV4=0,CV55&gt;=0), "",CV55/CV4)</f>
        <v/>
      </c>
      <c r="CX55" s="47" t="str">
        <f t="shared" si="15"/>
        <v/>
      </c>
    </row>
    <row r="56" spans="1:102" outlineLevel="1" x14ac:dyDescent="0.3">
      <c r="A56" s="29" t="s">
        <v>18</v>
      </c>
      <c r="B56" s="129">
        <f>+'N EERR BARINAS'!B55</f>
        <v>0</v>
      </c>
      <c r="C56" s="30" t="str">
        <f>IF(AND(B4=0,B56&gt;=0), "",B56/B4)</f>
        <v/>
      </c>
      <c r="D56" s="47" t="str">
        <f>IF(AND(B124=0,B56&gt;=0),"",B56/B124)</f>
        <v/>
      </c>
      <c r="E56" s="129">
        <f>+'N EERR BARINAS'!C55</f>
        <v>0</v>
      </c>
      <c r="F56" s="30">
        <f>IF(AND(E4=0,E56&gt;=0), "",E56/E4)</f>
        <v>0</v>
      </c>
      <c r="G56" s="47">
        <f>IF(AND(E124=0,E56&gt;=0),"",E56/E124)</f>
        <v>0</v>
      </c>
      <c r="H56" s="129">
        <f>+'N EERR BARINAS'!D55</f>
        <v>0</v>
      </c>
      <c r="I56" s="30">
        <f>IF(AND(H4=0,H56&gt;=0), "",H56/H4)</f>
        <v>0</v>
      </c>
      <c r="J56" s="47">
        <f>IF(AND(H124=0,H56&gt;=0),"",H56/H124)</f>
        <v>0</v>
      </c>
      <c r="K56" s="30" t="str">
        <f t="shared" si="19"/>
        <v/>
      </c>
      <c r="L56" s="130">
        <f t="shared" si="38"/>
        <v>0</v>
      </c>
      <c r="M56" s="30">
        <f>IF(AND(L4=0,L56&gt;=0), "",L56/L4)</f>
        <v>0</v>
      </c>
      <c r="N56" s="47">
        <f>IF(AND(L124=0,L56&gt;=0),"",L56/L124)</f>
        <v>0</v>
      </c>
      <c r="O56" s="129">
        <f>+'N EERR BARINAS'!E55</f>
        <v>0</v>
      </c>
      <c r="P56" s="30">
        <f>IF(AND(O4=0,O56&gt;=0), "",O56/O4)</f>
        <v>0</v>
      </c>
      <c r="Q56" s="47">
        <f>IF(AND(O124=0,O56&gt;=0),"",O56/O124)</f>
        <v>0</v>
      </c>
      <c r="R56" s="30" t="str">
        <f t="shared" si="20"/>
        <v/>
      </c>
      <c r="S56" s="130">
        <f t="shared" si="39"/>
        <v>0</v>
      </c>
      <c r="T56" s="30">
        <f>IF(AND(S4=0,S56&gt;=0), "",S56/S4)</f>
        <v>0</v>
      </c>
      <c r="U56" s="47">
        <f>IF(AND(S124=0,S56&gt;=0),"",S56/S124)</f>
        <v>0</v>
      </c>
      <c r="V56" s="131"/>
      <c r="W56" s="30" t="str">
        <f>IF(AND(V4=0,V56&gt;=0), "",V56/V4)</f>
        <v/>
      </c>
      <c r="X56" s="47" t="str">
        <f t="shared" si="21"/>
        <v/>
      </c>
      <c r="Y56" s="129">
        <f>+'N EERR BARINAS'!F55</f>
        <v>0</v>
      </c>
      <c r="Z56" s="30">
        <f>IF(AND(Y4=0,Y56&gt;=0), "",Y56/Y4)</f>
        <v>0</v>
      </c>
      <c r="AA56" s="47">
        <f>IF(AND(Y124=0,Y56&gt;=0),"",Y56/Y124)</f>
        <v>0</v>
      </c>
      <c r="AB56" s="30" t="str">
        <f t="shared" si="22"/>
        <v/>
      </c>
      <c r="AC56" s="130">
        <f t="shared" si="27"/>
        <v>0</v>
      </c>
      <c r="AD56" s="30">
        <f>IF(AND(AC4=0,AC56&gt;=0), "",AC56/AC4)</f>
        <v>0</v>
      </c>
      <c r="AE56" s="47">
        <f>IF(AND(AC124=0,AC56&gt;=0),"",AC56/AC124)</f>
        <v>0</v>
      </c>
      <c r="AF56" s="129">
        <f>+'N EERR BARINAS'!G55</f>
        <v>0</v>
      </c>
      <c r="AG56" s="30">
        <f>IF(AND(AF4=0,AF56&gt;=0), "",AF56/AF4)</f>
        <v>0</v>
      </c>
      <c r="AH56" s="47">
        <f>IF(AND(AF124=0,AF56&gt;=0),"",AF56/AF124)</f>
        <v>0</v>
      </c>
      <c r="AI56" s="30" t="str">
        <f t="shared" si="4"/>
        <v/>
      </c>
      <c r="AJ56" s="130">
        <f t="shared" si="16"/>
        <v>0</v>
      </c>
      <c r="AK56" s="30">
        <f>IF(AND(AJ4=0,AJ56&gt;=0), "",AJ56/AJ4)</f>
        <v>0</v>
      </c>
      <c r="AL56" s="47">
        <f>IF(AND(AJ124=0,AJ56&gt;=0),"",AJ56/AJ124)</f>
        <v>0</v>
      </c>
      <c r="AM56" s="129">
        <f>+'N EERR BARINAS'!H55</f>
        <v>0</v>
      </c>
      <c r="AN56" s="30">
        <f>IF(AND(AM4=0,AM56&gt;=0), "",AM56/AM4)</f>
        <v>0</v>
      </c>
      <c r="AO56" s="47">
        <f>IF(AND(AM124=0,AM56&gt;=0),"",AM56/AM124)</f>
        <v>0</v>
      </c>
      <c r="AP56" s="30" t="str">
        <f t="shared" si="5"/>
        <v/>
      </c>
      <c r="AQ56" s="130">
        <f t="shared" si="17"/>
        <v>0</v>
      </c>
      <c r="AR56" s="30">
        <f>IF(AND(AQ4=0,AQ56&gt;=0), "",AQ56/AQ4)</f>
        <v>0</v>
      </c>
      <c r="AS56" s="47">
        <f>IF(AND(AQ124=0,AQ56&gt;=0),"",AQ56/AQ124)</f>
        <v>0</v>
      </c>
      <c r="AT56" s="131">
        <f t="shared" si="28"/>
        <v>0</v>
      </c>
      <c r="AU56" s="30" t="str">
        <f>IF(AND(AT4=0,AT56&gt;=0), "",AT56/AT4)</f>
        <v/>
      </c>
      <c r="AV56" s="47" t="str">
        <f t="shared" si="23"/>
        <v/>
      </c>
      <c r="AW56" s="131">
        <f t="shared" si="40"/>
        <v>0</v>
      </c>
      <c r="AX56" s="30">
        <f>IF(AND(AW4=0,AW56&gt;=0), "",AW56/AW4)</f>
        <v>0</v>
      </c>
      <c r="AY56" s="47">
        <f>IF(AND(AW124=0,AW56&gt;=0),"",AW56/AW124)</f>
        <v>0</v>
      </c>
      <c r="AZ56" s="131">
        <f t="shared" si="29"/>
        <v>0</v>
      </c>
      <c r="BA56" s="30" t="str">
        <f>IF(AND(AZ4=0,AZ56&gt;=0), "",AZ56/AZ4)</f>
        <v/>
      </c>
      <c r="BB56" s="47" t="str">
        <f t="shared" si="24"/>
        <v/>
      </c>
      <c r="BC56" s="129">
        <f>+'N EERR BARINAS'!I55</f>
        <v>0</v>
      </c>
      <c r="BD56" s="30" t="str">
        <f>IF(AND(BC4=0,BC56&gt;=0), "",BC56/BC4)</f>
        <v/>
      </c>
      <c r="BE56" s="47" t="str">
        <f>IF(AND(BC124=0,BC56&gt;=0),"",BC56/BC124)</f>
        <v/>
      </c>
      <c r="BF56" s="30" t="str">
        <f t="shared" si="25"/>
        <v/>
      </c>
      <c r="BG56" s="130">
        <f t="shared" si="30"/>
        <v>0</v>
      </c>
      <c r="BH56" s="30">
        <f>IF(AND(BG4=0,BG56&gt;=0), "",BG56/BG4)</f>
        <v>0</v>
      </c>
      <c r="BI56" s="47">
        <f>IF(AND(BG124=0,BG56&gt;=0),"",BG56/BG124)</f>
        <v>0</v>
      </c>
      <c r="BJ56" s="129">
        <f>+'N EERR BARINAS'!J55</f>
        <v>0</v>
      </c>
      <c r="BK56" s="30" t="str">
        <f>IF(AND(BJ4=0,BJ56&gt;=0), "",BJ56/BJ4)</f>
        <v/>
      </c>
      <c r="BL56" s="47" t="str">
        <f>IF(AND(BJ124=0,BJ56&gt;=0),"",BJ56/BJ124)</f>
        <v/>
      </c>
      <c r="BM56" s="30" t="str">
        <f t="shared" si="9"/>
        <v/>
      </c>
      <c r="BN56" s="130">
        <f t="shared" si="31"/>
        <v>0</v>
      </c>
      <c r="BO56" s="30">
        <f>IF(AND(BN4=0,BN56&gt;=0), "",BN56/BN4)</f>
        <v>0</v>
      </c>
      <c r="BP56" s="47">
        <f>IF(AND(BN124=0,BN56&gt;=0),"",BN56/BN124)</f>
        <v>0</v>
      </c>
      <c r="BQ56" s="129">
        <f>+'N EERR BARINAS'!K55</f>
        <v>0</v>
      </c>
      <c r="BR56" s="30" t="str">
        <f>IF(AND(BQ4=0,BQ56&gt;=0), "",BQ56/BQ4)</f>
        <v/>
      </c>
      <c r="BS56" s="47" t="str">
        <f>IF(AND(BQ124=0,BQ56&gt;=0),"",BQ56/BQ124)</f>
        <v/>
      </c>
      <c r="BT56" s="30" t="str">
        <f t="shared" si="10"/>
        <v/>
      </c>
      <c r="BU56" s="130">
        <f t="shared" si="32"/>
        <v>0</v>
      </c>
      <c r="BV56" s="30">
        <f>IF(AND(BU4=0,BU56&gt;=0), "",BU56/BU4)</f>
        <v>0</v>
      </c>
      <c r="BW56" s="47">
        <f>IF(AND(BU124=0,BU56&gt;=0),"",BU56/BU124)</f>
        <v>0</v>
      </c>
      <c r="BX56" s="131">
        <f t="shared" si="33"/>
        <v>0</v>
      </c>
      <c r="BY56" s="30" t="str">
        <f>IF(AND(BX4=0,BX56&gt;=0), "",BX56/BX4)</f>
        <v/>
      </c>
      <c r="BZ56" s="47" t="str">
        <f t="shared" si="11"/>
        <v/>
      </c>
      <c r="CA56" s="129">
        <f>+'N EERR BARINAS'!L55</f>
        <v>0</v>
      </c>
      <c r="CB56" s="30" t="str">
        <f>IF(AND(CA4=0,CA56&gt;=0), "",CA56/CA4)</f>
        <v/>
      </c>
      <c r="CC56" s="47" t="str">
        <f>IF(AND(CA124=0,CA56&gt;=0),"",CA56/CA124)</f>
        <v/>
      </c>
      <c r="CD56" s="30" t="str">
        <f t="shared" si="26"/>
        <v/>
      </c>
      <c r="CE56" s="130">
        <f t="shared" si="34"/>
        <v>0</v>
      </c>
      <c r="CF56" s="30">
        <f>IF(AND(CE4=0,CE56&gt;=0), "",CE56/CE4)</f>
        <v>0</v>
      </c>
      <c r="CG56" s="47">
        <f>IF(AND(CE124=0,CE56&gt;=0),"",CE56/CE124)</f>
        <v>0</v>
      </c>
      <c r="CH56" s="129">
        <f>+'N EERR BARINAS'!M55</f>
        <v>0</v>
      </c>
      <c r="CI56" s="30" t="str">
        <f>IF(AND(CH4=0,CH56&gt;=0), "",CH56/CH4)</f>
        <v/>
      </c>
      <c r="CJ56" s="47" t="str">
        <f>IF(AND(CH124=0,CH56&gt;=0),"",CH56/CH124)</f>
        <v/>
      </c>
      <c r="CK56" s="30" t="str">
        <f t="shared" si="13"/>
        <v/>
      </c>
      <c r="CL56" s="130">
        <f t="shared" si="35"/>
        <v>0</v>
      </c>
      <c r="CM56" s="30">
        <f>IF(AND(CL4=0,CL56&gt;=0), "",CL56/CL4)</f>
        <v>0</v>
      </c>
      <c r="CN56" s="47">
        <f>IF(AND(CL124=0,CL56&gt;=0),"",CL56/CL124)</f>
        <v>0</v>
      </c>
      <c r="CO56" s="129">
        <f>+'N EERR BARINAS'!N55</f>
        <v>0</v>
      </c>
      <c r="CP56" s="30" t="str">
        <f>IF(AND(CO4=0,CO56&gt;=0), "",CO56/CO4)</f>
        <v/>
      </c>
      <c r="CQ56" s="47" t="str">
        <f>IF(AND(CO124=0,CO56&gt;=0),"",CO56/CO124)</f>
        <v/>
      </c>
      <c r="CR56" s="30" t="str">
        <f t="shared" si="14"/>
        <v/>
      </c>
      <c r="CS56" s="130">
        <f t="shared" si="36"/>
        <v>0</v>
      </c>
      <c r="CT56" s="30">
        <f>IF(AND(CS4=0,CS56&gt;=0), "",CS56/CS4)</f>
        <v>0</v>
      </c>
      <c r="CU56" s="47">
        <f>IF(AND(CS124=0,CS56&gt;=0),"",CS56/CS124)</f>
        <v>0</v>
      </c>
      <c r="CV56" s="131">
        <f t="shared" si="37"/>
        <v>0</v>
      </c>
      <c r="CW56" s="30" t="str">
        <f>IF(AND(CV4=0,CV56&gt;=0), "",CV56/CV4)</f>
        <v/>
      </c>
      <c r="CX56" s="47" t="str">
        <f t="shared" si="15"/>
        <v/>
      </c>
    </row>
    <row r="57" spans="1:102" outlineLevel="1" x14ac:dyDescent="0.3">
      <c r="A57" s="29" t="s">
        <v>19</v>
      </c>
      <c r="B57" s="129">
        <f>+'N EERR BARINAS'!B56</f>
        <v>0</v>
      </c>
      <c r="C57" s="30" t="str">
        <f>IF(AND(B4=0,B57&gt;=0), "",B57/B4)</f>
        <v/>
      </c>
      <c r="D57" s="47" t="str">
        <f>IF(AND(B124=0,B57&gt;=0),"",B57/B124)</f>
        <v/>
      </c>
      <c r="E57" s="129">
        <f>+'N EERR BARINAS'!C56</f>
        <v>0</v>
      </c>
      <c r="F57" s="30">
        <f>IF(AND(E4=0,E57&gt;=0), "",E57/E4)</f>
        <v>0</v>
      </c>
      <c r="G57" s="47">
        <f>IF(AND(E124=0,E57&gt;=0),"",E57/E124)</f>
        <v>0</v>
      </c>
      <c r="H57" s="129">
        <f>+'N EERR BARINAS'!D56</f>
        <v>0</v>
      </c>
      <c r="I57" s="30">
        <f>IF(AND(H4=0,H57&gt;=0), "",H57/H4)</f>
        <v>0</v>
      </c>
      <c r="J57" s="47">
        <f>IF(AND(H124=0,H57&gt;=0),"",H57/H124)</f>
        <v>0</v>
      </c>
      <c r="K57" s="30" t="str">
        <f t="shared" si="19"/>
        <v/>
      </c>
      <c r="L57" s="130">
        <f t="shared" si="38"/>
        <v>0</v>
      </c>
      <c r="M57" s="30">
        <f>IF(AND(L4=0,L57&gt;=0), "",L57/L4)</f>
        <v>0</v>
      </c>
      <c r="N57" s="47">
        <f>IF(AND(L124=0,L57&gt;=0),"",L57/L124)</f>
        <v>0</v>
      </c>
      <c r="O57" s="129">
        <f>+'N EERR BARINAS'!E56</f>
        <v>0</v>
      </c>
      <c r="P57" s="30">
        <f>IF(AND(O4=0,O57&gt;=0), "",O57/O4)</f>
        <v>0</v>
      </c>
      <c r="Q57" s="47">
        <f>IF(AND(O124=0,O57&gt;=0),"",O57/O124)</f>
        <v>0</v>
      </c>
      <c r="R57" s="30" t="str">
        <f t="shared" si="20"/>
        <v/>
      </c>
      <c r="S57" s="130">
        <f t="shared" si="39"/>
        <v>0</v>
      </c>
      <c r="T57" s="30">
        <f>IF(AND(S4=0,S57&gt;=0), "",S57/S4)</f>
        <v>0</v>
      </c>
      <c r="U57" s="47">
        <f>IF(AND(S124=0,S57&gt;=0),"",S57/S124)</f>
        <v>0</v>
      </c>
      <c r="V57" s="131"/>
      <c r="W57" s="30" t="str">
        <f>IF(AND(V4=0,V57&gt;=0), "",V57/V4)</f>
        <v/>
      </c>
      <c r="X57" s="47" t="str">
        <f t="shared" si="21"/>
        <v/>
      </c>
      <c r="Y57" s="129">
        <f>+'N EERR BARINAS'!F56</f>
        <v>0</v>
      </c>
      <c r="Z57" s="30">
        <f>IF(AND(Y4=0,Y57&gt;=0), "",Y57/Y4)</f>
        <v>0</v>
      </c>
      <c r="AA57" s="47">
        <f>IF(AND(Y124=0,Y57&gt;=0),"",Y57/Y124)</f>
        <v>0</v>
      </c>
      <c r="AB57" s="30" t="str">
        <f t="shared" si="22"/>
        <v/>
      </c>
      <c r="AC57" s="130">
        <f t="shared" si="27"/>
        <v>0</v>
      </c>
      <c r="AD57" s="30">
        <f>IF(AND(AC4=0,AC57&gt;=0), "",AC57/AC4)</f>
        <v>0</v>
      </c>
      <c r="AE57" s="47">
        <f>IF(AND(AC124=0,AC57&gt;=0),"",AC57/AC124)</f>
        <v>0</v>
      </c>
      <c r="AF57" s="129">
        <f>+'N EERR BARINAS'!G56</f>
        <v>0</v>
      </c>
      <c r="AG57" s="30">
        <f>IF(AND(AF4=0,AF57&gt;=0), "",AF57/AF4)</f>
        <v>0</v>
      </c>
      <c r="AH57" s="47">
        <f>IF(AND(AF124=0,AF57&gt;=0),"",AF57/AF124)</f>
        <v>0</v>
      </c>
      <c r="AI57" s="30" t="str">
        <f t="shared" si="4"/>
        <v/>
      </c>
      <c r="AJ57" s="130">
        <f t="shared" si="16"/>
        <v>0</v>
      </c>
      <c r="AK57" s="30">
        <f>IF(AND(AJ4=0,AJ57&gt;=0), "",AJ57/AJ4)</f>
        <v>0</v>
      </c>
      <c r="AL57" s="47">
        <f>IF(AND(AJ124=0,AJ57&gt;=0),"",AJ57/AJ124)</f>
        <v>0</v>
      </c>
      <c r="AM57" s="129">
        <f>+'N EERR BARINAS'!H56</f>
        <v>0</v>
      </c>
      <c r="AN57" s="30">
        <f>IF(AND(AM4=0,AM57&gt;=0), "",AM57/AM4)</f>
        <v>0</v>
      </c>
      <c r="AO57" s="47">
        <f>IF(AND(AM124=0,AM57&gt;=0),"",AM57/AM124)</f>
        <v>0</v>
      </c>
      <c r="AP57" s="30" t="str">
        <f t="shared" si="5"/>
        <v/>
      </c>
      <c r="AQ57" s="130">
        <f t="shared" si="17"/>
        <v>0</v>
      </c>
      <c r="AR57" s="30">
        <f>IF(AND(AQ4=0,AQ57&gt;=0), "",AQ57/AQ4)</f>
        <v>0</v>
      </c>
      <c r="AS57" s="47">
        <f>IF(AND(AQ124=0,AQ57&gt;=0),"",AQ57/AQ124)</f>
        <v>0</v>
      </c>
      <c r="AT57" s="131">
        <f t="shared" si="28"/>
        <v>0</v>
      </c>
      <c r="AU57" s="30" t="str">
        <f>IF(AND(AT4=0,AT57&gt;=0), "",AT57/AT4)</f>
        <v/>
      </c>
      <c r="AV57" s="47" t="str">
        <f t="shared" si="23"/>
        <v/>
      </c>
      <c r="AW57" s="131">
        <f t="shared" si="40"/>
        <v>0</v>
      </c>
      <c r="AX57" s="30">
        <f>IF(AND(AW4=0,AW57&gt;=0), "",AW57/AW4)</f>
        <v>0</v>
      </c>
      <c r="AY57" s="47">
        <f>IF(AND(AW124=0,AW57&gt;=0),"",AW57/AW124)</f>
        <v>0</v>
      </c>
      <c r="AZ57" s="131">
        <f t="shared" si="29"/>
        <v>0</v>
      </c>
      <c r="BA57" s="30" t="str">
        <f>IF(AND(AZ4=0,AZ57&gt;=0), "",AZ57/AZ4)</f>
        <v/>
      </c>
      <c r="BB57" s="47" t="str">
        <f t="shared" si="24"/>
        <v/>
      </c>
      <c r="BC57" s="129">
        <f>+'N EERR BARINAS'!I56</f>
        <v>0</v>
      </c>
      <c r="BD57" s="30" t="str">
        <f>IF(AND(BC4=0,BC57&gt;=0), "",BC57/BC4)</f>
        <v/>
      </c>
      <c r="BE57" s="47" t="str">
        <f>IF(AND(BC124=0,BC57&gt;=0),"",BC57/BC124)</f>
        <v/>
      </c>
      <c r="BF57" s="30" t="str">
        <f t="shared" si="25"/>
        <v/>
      </c>
      <c r="BG57" s="130">
        <f t="shared" si="30"/>
        <v>0</v>
      </c>
      <c r="BH57" s="30">
        <f>IF(AND(BG4=0,BG57&gt;=0), "",BG57/BG4)</f>
        <v>0</v>
      </c>
      <c r="BI57" s="47">
        <f>IF(AND(BG124=0,BG57&gt;=0),"",BG57/BG124)</f>
        <v>0</v>
      </c>
      <c r="BJ57" s="129">
        <f>+'N EERR BARINAS'!J56</f>
        <v>0</v>
      </c>
      <c r="BK57" s="30" t="str">
        <f>IF(AND(BJ4=0,BJ57&gt;=0), "",BJ57/BJ4)</f>
        <v/>
      </c>
      <c r="BL57" s="47" t="str">
        <f>IF(AND(BJ124=0,BJ57&gt;=0),"",BJ57/BJ124)</f>
        <v/>
      </c>
      <c r="BM57" s="30" t="str">
        <f t="shared" si="9"/>
        <v/>
      </c>
      <c r="BN57" s="130">
        <f t="shared" si="31"/>
        <v>0</v>
      </c>
      <c r="BO57" s="30">
        <f>IF(AND(BN4=0,BN57&gt;=0), "",BN57/BN4)</f>
        <v>0</v>
      </c>
      <c r="BP57" s="47">
        <f>IF(AND(BN124=0,BN57&gt;=0),"",BN57/BN124)</f>
        <v>0</v>
      </c>
      <c r="BQ57" s="129">
        <f>+'N EERR BARINAS'!K56</f>
        <v>0</v>
      </c>
      <c r="BR57" s="30" t="str">
        <f>IF(AND(BQ4=0,BQ57&gt;=0), "",BQ57/BQ4)</f>
        <v/>
      </c>
      <c r="BS57" s="47" t="str">
        <f>IF(AND(BQ124=0,BQ57&gt;=0),"",BQ57/BQ124)</f>
        <v/>
      </c>
      <c r="BT57" s="30" t="str">
        <f t="shared" si="10"/>
        <v/>
      </c>
      <c r="BU57" s="130">
        <f t="shared" si="32"/>
        <v>0</v>
      </c>
      <c r="BV57" s="30">
        <f>IF(AND(BU4=0,BU57&gt;=0), "",BU57/BU4)</f>
        <v>0</v>
      </c>
      <c r="BW57" s="47">
        <f>IF(AND(BU124=0,BU57&gt;=0),"",BU57/BU124)</f>
        <v>0</v>
      </c>
      <c r="BX57" s="131">
        <f t="shared" si="33"/>
        <v>0</v>
      </c>
      <c r="BY57" s="30" t="str">
        <f>IF(AND(BX4=0,BX57&gt;=0), "",BX57/BX4)</f>
        <v/>
      </c>
      <c r="BZ57" s="47" t="str">
        <f t="shared" si="11"/>
        <v/>
      </c>
      <c r="CA57" s="129">
        <f>+'N EERR BARINAS'!L56</f>
        <v>0</v>
      </c>
      <c r="CB57" s="30" t="str">
        <f>IF(AND(CA4=0,CA57&gt;=0), "",CA57/CA4)</f>
        <v/>
      </c>
      <c r="CC57" s="47" t="str">
        <f>IF(AND(CA124=0,CA57&gt;=0),"",CA57/CA124)</f>
        <v/>
      </c>
      <c r="CD57" s="30" t="str">
        <f t="shared" si="26"/>
        <v/>
      </c>
      <c r="CE57" s="130">
        <f t="shared" si="34"/>
        <v>0</v>
      </c>
      <c r="CF57" s="30">
        <f>IF(AND(CE4=0,CE57&gt;=0), "",CE57/CE4)</f>
        <v>0</v>
      </c>
      <c r="CG57" s="47">
        <f>IF(AND(CE124=0,CE57&gt;=0),"",CE57/CE124)</f>
        <v>0</v>
      </c>
      <c r="CH57" s="129">
        <f>+'N EERR BARINAS'!M56</f>
        <v>0</v>
      </c>
      <c r="CI57" s="30" t="str">
        <f>IF(AND(CH4=0,CH57&gt;=0), "",CH57/CH4)</f>
        <v/>
      </c>
      <c r="CJ57" s="47" t="str">
        <f>IF(AND(CH124=0,CH57&gt;=0),"",CH57/CH124)</f>
        <v/>
      </c>
      <c r="CK57" s="30" t="str">
        <f t="shared" si="13"/>
        <v/>
      </c>
      <c r="CL57" s="130">
        <f t="shared" si="35"/>
        <v>0</v>
      </c>
      <c r="CM57" s="30">
        <f>IF(AND(CL4=0,CL57&gt;=0), "",CL57/CL4)</f>
        <v>0</v>
      </c>
      <c r="CN57" s="47">
        <f>IF(AND(CL124=0,CL57&gt;=0),"",CL57/CL124)</f>
        <v>0</v>
      </c>
      <c r="CO57" s="129">
        <f>+'N EERR BARINAS'!N56</f>
        <v>0</v>
      </c>
      <c r="CP57" s="30" t="str">
        <f>IF(AND(CO4=0,CO57&gt;=0), "",CO57/CO4)</f>
        <v/>
      </c>
      <c r="CQ57" s="47" t="str">
        <f>IF(AND(CO124=0,CO57&gt;=0),"",CO57/CO124)</f>
        <v/>
      </c>
      <c r="CR57" s="30" t="str">
        <f t="shared" si="14"/>
        <v/>
      </c>
      <c r="CS57" s="130">
        <f t="shared" si="36"/>
        <v>0</v>
      </c>
      <c r="CT57" s="30">
        <f>IF(AND(CS4=0,CS57&gt;=0), "",CS57/CS4)</f>
        <v>0</v>
      </c>
      <c r="CU57" s="47">
        <f>IF(AND(CS124=0,CS57&gt;=0),"",CS57/CS124)</f>
        <v>0</v>
      </c>
      <c r="CV57" s="131">
        <f t="shared" si="37"/>
        <v>0</v>
      </c>
      <c r="CW57" s="30" t="str">
        <f>IF(AND(CV4=0,CV57&gt;=0), "",CV57/CV4)</f>
        <v/>
      </c>
      <c r="CX57" s="47" t="str">
        <f t="shared" si="15"/>
        <v/>
      </c>
    </row>
    <row r="58" spans="1:102" outlineLevel="1" x14ac:dyDescent="0.3">
      <c r="A58" s="29" t="s">
        <v>20</v>
      </c>
      <c r="B58" s="129">
        <f>+'N EERR BARINAS'!B57</f>
        <v>0</v>
      </c>
      <c r="C58" s="30" t="str">
        <f>IF(AND(B4=0,B58&gt;=0), "",B58/B4)</f>
        <v/>
      </c>
      <c r="D58" s="47" t="str">
        <f>IF(AND(B124=0,B58&gt;=0),"",B58/B124)</f>
        <v/>
      </c>
      <c r="E58" s="129">
        <f>+'N EERR BARINAS'!C57</f>
        <v>0</v>
      </c>
      <c r="F58" s="30">
        <f>IF(AND(E4=0,E58&gt;=0), "",E58/E4)</f>
        <v>0</v>
      </c>
      <c r="G58" s="47">
        <f>IF(AND(E124=0,E58&gt;=0),"",E58/E124)</f>
        <v>0</v>
      </c>
      <c r="H58" s="129">
        <f>+'N EERR BARINAS'!D57</f>
        <v>0</v>
      </c>
      <c r="I58" s="30">
        <f>IF(AND(H4=0,H58&gt;=0), "",H58/H4)</f>
        <v>0</v>
      </c>
      <c r="J58" s="47">
        <f>IF(AND(H124=0,H58&gt;=0),"",H58/H124)</f>
        <v>0</v>
      </c>
      <c r="K58" s="30" t="str">
        <f t="shared" si="19"/>
        <v/>
      </c>
      <c r="L58" s="130">
        <f t="shared" si="38"/>
        <v>0</v>
      </c>
      <c r="M58" s="30">
        <f>IF(AND(L4=0,L58&gt;=0), "",L58/L4)</f>
        <v>0</v>
      </c>
      <c r="N58" s="47">
        <f>IF(AND(L124=0,L58&gt;=0),"",L58/L124)</f>
        <v>0</v>
      </c>
      <c r="O58" s="129">
        <f>+'N EERR BARINAS'!E57</f>
        <v>0</v>
      </c>
      <c r="P58" s="30">
        <f>IF(AND(O4=0,O58&gt;=0), "",O58/O4)</f>
        <v>0</v>
      </c>
      <c r="Q58" s="47">
        <f>IF(AND(O124=0,O58&gt;=0),"",O58/O124)</f>
        <v>0</v>
      </c>
      <c r="R58" s="30" t="str">
        <f t="shared" si="20"/>
        <v/>
      </c>
      <c r="S58" s="130">
        <f t="shared" si="39"/>
        <v>0</v>
      </c>
      <c r="T58" s="30">
        <f>IF(AND(S4=0,S58&gt;=0), "",S58/S4)</f>
        <v>0</v>
      </c>
      <c r="U58" s="47">
        <f>IF(AND(S124=0,S58&gt;=0),"",S58/S124)</f>
        <v>0</v>
      </c>
      <c r="V58" s="131"/>
      <c r="W58" s="30" t="str">
        <f>IF(AND(V4=0,V58&gt;=0), "",V58/V4)</f>
        <v/>
      </c>
      <c r="X58" s="47" t="str">
        <f t="shared" si="21"/>
        <v/>
      </c>
      <c r="Y58" s="129">
        <f>+'N EERR BARINAS'!F57</f>
        <v>0</v>
      </c>
      <c r="Z58" s="30">
        <f>IF(AND(Y4=0,Y58&gt;=0), "",Y58/Y4)</f>
        <v>0</v>
      </c>
      <c r="AA58" s="47">
        <f>IF(AND(Y124=0,Y58&gt;=0),"",Y58/Y124)</f>
        <v>0</v>
      </c>
      <c r="AB58" s="30" t="str">
        <f t="shared" si="22"/>
        <v/>
      </c>
      <c r="AC58" s="130">
        <f t="shared" si="27"/>
        <v>0</v>
      </c>
      <c r="AD58" s="30">
        <f>IF(AND(AC4=0,AC58&gt;=0), "",AC58/AC4)</f>
        <v>0</v>
      </c>
      <c r="AE58" s="47">
        <f>IF(AND(AC124=0,AC58&gt;=0),"",AC58/AC124)</f>
        <v>0</v>
      </c>
      <c r="AF58" s="129">
        <f>+'N EERR BARINAS'!G57</f>
        <v>0</v>
      </c>
      <c r="AG58" s="30">
        <f>IF(AND(AF4=0,AF58&gt;=0), "",AF58/AF4)</f>
        <v>0</v>
      </c>
      <c r="AH58" s="47">
        <f>IF(AND(AF124=0,AF58&gt;=0),"",AF58/AF124)</f>
        <v>0</v>
      </c>
      <c r="AI58" s="30" t="str">
        <f t="shared" si="4"/>
        <v/>
      </c>
      <c r="AJ58" s="130">
        <f t="shared" si="16"/>
        <v>0</v>
      </c>
      <c r="AK58" s="30">
        <f>IF(AND(AJ4=0,AJ58&gt;=0), "",AJ58/AJ4)</f>
        <v>0</v>
      </c>
      <c r="AL58" s="47">
        <f>IF(AND(AJ124=0,AJ58&gt;=0),"",AJ58/AJ124)</f>
        <v>0</v>
      </c>
      <c r="AM58" s="129">
        <f>+'N EERR BARINAS'!H57</f>
        <v>0</v>
      </c>
      <c r="AN58" s="30">
        <f>IF(AND(AM4=0,AM58&gt;=0), "",AM58/AM4)</f>
        <v>0</v>
      </c>
      <c r="AO58" s="47">
        <f>IF(AND(AM124=0,AM58&gt;=0),"",AM58/AM124)</f>
        <v>0</v>
      </c>
      <c r="AP58" s="30" t="str">
        <f t="shared" si="5"/>
        <v/>
      </c>
      <c r="AQ58" s="130">
        <f t="shared" si="17"/>
        <v>0</v>
      </c>
      <c r="AR58" s="30">
        <f>IF(AND(AQ4=0,AQ58&gt;=0), "",AQ58/AQ4)</f>
        <v>0</v>
      </c>
      <c r="AS58" s="47">
        <f>IF(AND(AQ124=0,AQ58&gt;=0),"",AQ58/AQ124)</f>
        <v>0</v>
      </c>
      <c r="AT58" s="131">
        <f t="shared" si="28"/>
        <v>0</v>
      </c>
      <c r="AU58" s="30" t="str">
        <f>IF(AND(AT4=0,AT58&gt;=0), "",AT58/AT4)</f>
        <v/>
      </c>
      <c r="AV58" s="47" t="str">
        <f t="shared" si="23"/>
        <v/>
      </c>
      <c r="AW58" s="131">
        <f t="shared" si="40"/>
        <v>0</v>
      </c>
      <c r="AX58" s="30">
        <f>IF(AND(AW4=0,AW58&gt;=0), "",AW58/AW4)</f>
        <v>0</v>
      </c>
      <c r="AY58" s="47">
        <f>IF(AND(AW124=0,AW58&gt;=0),"",AW58/AW124)</f>
        <v>0</v>
      </c>
      <c r="AZ58" s="131">
        <f t="shared" si="29"/>
        <v>0</v>
      </c>
      <c r="BA58" s="30" t="str">
        <f>IF(AND(AZ4=0,AZ58&gt;=0), "",AZ58/AZ4)</f>
        <v/>
      </c>
      <c r="BB58" s="47" t="str">
        <f t="shared" si="24"/>
        <v/>
      </c>
      <c r="BC58" s="129">
        <f>+'N EERR BARINAS'!I57</f>
        <v>0</v>
      </c>
      <c r="BD58" s="30" t="str">
        <f>IF(AND(BC4=0,BC58&gt;=0), "",BC58/BC4)</f>
        <v/>
      </c>
      <c r="BE58" s="47" t="str">
        <f>IF(AND(BC124=0,BC58&gt;=0),"",BC58/BC124)</f>
        <v/>
      </c>
      <c r="BF58" s="30" t="str">
        <f t="shared" si="25"/>
        <v/>
      </c>
      <c r="BG58" s="130">
        <f t="shared" si="30"/>
        <v>0</v>
      </c>
      <c r="BH58" s="30">
        <f>IF(AND(BG4=0,BG58&gt;=0), "",BG58/BG4)</f>
        <v>0</v>
      </c>
      <c r="BI58" s="47">
        <f>IF(AND(BG124=0,BG58&gt;=0),"",BG58/BG124)</f>
        <v>0</v>
      </c>
      <c r="BJ58" s="129">
        <f>+'N EERR BARINAS'!J57</f>
        <v>0</v>
      </c>
      <c r="BK58" s="30" t="str">
        <f>IF(AND(BJ4=0,BJ58&gt;=0), "",BJ58/BJ4)</f>
        <v/>
      </c>
      <c r="BL58" s="47" t="str">
        <f>IF(AND(BJ124=0,BJ58&gt;=0),"",BJ58/BJ124)</f>
        <v/>
      </c>
      <c r="BM58" s="30" t="str">
        <f t="shared" si="9"/>
        <v/>
      </c>
      <c r="BN58" s="130">
        <f t="shared" si="31"/>
        <v>0</v>
      </c>
      <c r="BO58" s="30">
        <f>IF(AND(BN4=0,BN58&gt;=0), "",BN58/BN4)</f>
        <v>0</v>
      </c>
      <c r="BP58" s="47">
        <f>IF(AND(BN124=0,BN58&gt;=0),"",BN58/BN124)</f>
        <v>0</v>
      </c>
      <c r="BQ58" s="129">
        <f>+'N EERR BARINAS'!K57</f>
        <v>0</v>
      </c>
      <c r="BR58" s="30" t="str">
        <f>IF(AND(BQ4=0,BQ58&gt;=0), "",BQ58/BQ4)</f>
        <v/>
      </c>
      <c r="BS58" s="47" t="str">
        <f>IF(AND(BQ124=0,BQ58&gt;=0),"",BQ58/BQ124)</f>
        <v/>
      </c>
      <c r="BT58" s="30" t="str">
        <f t="shared" si="10"/>
        <v/>
      </c>
      <c r="BU58" s="130">
        <f t="shared" si="32"/>
        <v>0</v>
      </c>
      <c r="BV58" s="30">
        <f>IF(AND(BU4=0,BU58&gt;=0), "",BU58/BU4)</f>
        <v>0</v>
      </c>
      <c r="BW58" s="47">
        <f>IF(AND(BU124=0,BU58&gt;=0),"",BU58/BU124)</f>
        <v>0</v>
      </c>
      <c r="BX58" s="131">
        <f t="shared" si="33"/>
        <v>0</v>
      </c>
      <c r="BY58" s="30" t="str">
        <f>IF(AND(BX4=0,BX58&gt;=0), "",BX58/BX4)</f>
        <v/>
      </c>
      <c r="BZ58" s="47" t="str">
        <f t="shared" si="11"/>
        <v/>
      </c>
      <c r="CA58" s="129">
        <f>+'N EERR BARINAS'!L57</f>
        <v>0</v>
      </c>
      <c r="CB58" s="30" t="str">
        <f>IF(AND(CA4=0,CA58&gt;=0), "",CA58/CA4)</f>
        <v/>
      </c>
      <c r="CC58" s="47" t="str">
        <f>IF(AND(CA124=0,CA58&gt;=0),"",CA58/CA124)</f>
        <v/>
      </c>
      <c r="CD58" s="30" t="str">
        <f t="shared" si="26"/>
        <v/>
      </c>
      <c r="CE58" s="130">
        <f t="shared" si="34"/>
        <v>0</v>
      </c>
      <c r="CF58" s="30">
        <f>IF(AND(CE4=0,CE58&gt;=0), "",CE58/CE4)</f>
        <v>0</v>
      </c>
      <c r="CG58" s="47">
        <f>IF(AND(CE124=0,CE58&gt;=0),"",CE58/CE124)</f>
        <v>0</v>
      </c>
      <c r="CH58" s="129">
        <f>+'N EERR BARINAS'!M57</f>
        <v>0</v>
      </c>
      <c r="CI58" s="30" t="str">
        <f>IF(AND(CH4=0,CH58&gt;=0), "",CH58/CH4)</f>
        <v/>
      </c>
      <c r="CJ58" s="47" t="str">
        <f>IF(AND(CH124=0,CH58&gt;=0),"",CH58/CH124)</f>
        <v/>
      </c>
      <c r="CK58" s="30" t="str">
        <f t="shared" si="13"/>
        <v/>
      </c>
      <c r="CL58" s="130">
        <f t="shared" si="35"/>
        <v>0</v>
      </c>
      <c r="CM58" s="30">
        <f>IF(AND(CL4=0,CL58&gt;=0), "",CL58/CL4)</f>
        <v>0</v>
      </c>
      <c r="CN58" s="47">
        <f>IF(AND(CL124=0,CL58&gt;=0),"",CL58/CL124)</f>
        <v>0</v>
      </c>
      <c r="CO58" s="129">
        <f>+'N EERR BARINAS'!N57</f>
        <v>0</v>
      </c>
      <c r="CP58" s="30" t="str">
        <f>IF(AND(CO4=0,CO58&gt;=0), "",CO58/CO4)</f>
        <v/>
      </c>
      <c r="CQ58" s="47" t="str">
        <f>IF(AND(CO124=0,CO58&gt;=0),"",CO58/CO124)</f>
        <v/>
      </c>
      <c r="CR58" s="30" t="str">
        <f t="shared" si="14"/>
        <v/>
      </c>
      <c r="CS58" s="130">
        <f t="shared" si="36"/>
        <v>0</v>
      </c>
      <c r="CT58" s="30">
        <f>IF(AND(CS4=0,CS58&gt;=0), "",CS58/CS4)</f>
        <v>0</v>
      </c>
      <c r="CU58" s="47">
        <f>IF(AND(CS124=0,CS58&gt;=0),"",CS58/CS124)</f>
        <v>0</v>
      </c>
      <c r="CV58" s="131">
        <f t="shared" si="37"/>
        <v>0</v>
      </c>
      <c r="CW58" s="30" t="str">
        <f>IF(AND(CV4=0,CV58&gt;=0), "",CV58/CV4)</f>
        <v/>
      </c>
      <c r="CX58" s="47" t="str">
        <f t="shared" si="15"/>
        <v/>
      </c>
    </row>
    <row r="59" spans="1:102" outlineLevel="1" x14ac:dyDescent="0.3">
      <c r="A59" s="29" t="s">
        <v>21</v>
      </c>
      <c r="B59" s="129">
        <f>+'N EERR BARINAS'!B58</f>
        <v>0</v>
      </c>
      <c r="C59" s="30" t="str">
        <f>IF(AND(B4=0,B59&gt;=0), "",B59/B4)</f>
        <v/>
      </c>
      <c r="D59" s="47" t="str">
        <f>IF(AND(B124=0,B59&gt;=0),"",B59/B124)</f>
        <v/>
      </c>
      <c r="E59" s="129">
        <f>+'N EERR BARINAS'!C58</f>
        <v>-1.5171108518950549</v>
      </c>
      <c r="F59" s="30">
        <f>IF(AND(E4=0,E59&gt;=0), "",E59/E4)</f>
        <v>-1.1049951280926906E-4</v>
      </c>
      <c r="G59" s="47">
        <f>IF(AND(E124=0,E59&gt;=0),"",E59/E124)</f>
        <v>-3.6418866271684976E-4</v>
      </c>
      <c r="H59" s="129">
        <f>+'N EERR BARINAS'!D58</f>
        <v>2.4745968258486943</v>
      </c>
      <c r="I59" s="30">
        <f>IF(AND(H4=0,H59&gt;=0), "",H59/H4)</f>
        <v>1.0871270347639268E-4</v>
      </c>
      <c r="J59" s="47">
        <f>IF(AND(H124=0,H59&gt;=0),"",H59/H124)</f>
        <v>4.902417613123454E-4</v>
      </c>
      <c r="K59" s="30">
        <f t="shared" si="19"/>
        <v>-2.631124596305948</v>
      </c>
      <c r="L59" s="130">
        <f t="shared" si="38"/>
        <v>0.95748597395363944</v>
      </c>
      <c r="M59" s="30">
        <f>IF(AND(L4=0,L59&gt;=0), "",L59/L4)</f>
        <v>2.6238034434789843E-5</v>
      </c>
      <c r="N59" s="47">
        <f>IF(AND(L124=0,L59&gt;=0),"",L59/L124)</f>
        <v>1.0392280171588332E-4</v>
      </c>
      <c r="O59" s="129">
        <f>+'N EERR BARINAS'!E58</f>
        <v>1.776595130492393</v>
      </c>
      <c r="P59" s="30">
        <f>IF(AND(O4=0,O59&gt;=0), "",O59/O4)</f>
        <v>6.7415706306807479E-5</v>
      </c>
      <c r="Q59" s="47">
        <f>IF(AND(O124=0,O59&gt;=0),"",O59/O124)</f>
        <v>2.7985639892576984E-4</v>
      </c>
      <c r="R59" s="30">
        <f t="shared" si="20"/>
        <v>-0.28206683531848176</v>
      </c>
      <c r="S59" s="130">
        <f t="shared" si="39"/>
        <v>2.7340811044460325</v>
      </c>
      <c r="T59" s="30">
        <f>IF(AND(S4=0,S59&gt;=0), "",S59/S4)</f>
        <v>4.3505060892582979E-5</v>
      </c>
      <c r="U59" s="47">
        <f>IF(AND(S124=0,S59&gt;=0),"",S59/S124)</f>
        <v>1.7569325912933516E-4</v>
      </c>
      <c r="V59" s="131"/>
      <c r="W59" s="30" t="str">
        <f>IF(AND(V4=0,V59&gt;=0), "",V59/V4)</f>
        <v/>
      </c>
      <c r="X59" s="47">
        <f t="shared" si="21"/>
        <v>1</v>
      </c>
      <c r="Y59" s="129">
        <f>+'N EERR BARINAS'!F58</f>
        <v>66.199158583106268</v>
      </c>
      <c r="Z59" s="30">
        <f>IF(AND(Y4=0,Y59&gt;=0), "",Y59/Y4)</f>
        <v>2.6751286960663089E-3</v>
      </c>
      <c r="AA59" s="47">
        <f>IF(AND(Y124=0,Y59&gt;=0),"",Y59/Y124)</f>
        <v>1.1492271537673413E-2</v>
      </c>
      <c r="AB59" s="30">
        <f t="shared" si="22"/>
        <v>36.261814719011873</v>
      </c>
      <c r="AC59" s="130">
        <f t="shared" si="27"/>
        <v>68.933239687552302</v>
      </c>
      <c r="AD59" s="30">
        <f>IF(AND(AC4=0,AC59&gt;=0), "",AC59/AC4)</f>
        <v>7.8698741361002747E-4</v>
      </c>
      <c r="AE59" s="47">
        <f>IF(AND(AC124=0,AC59&gt;=0),"",AC59/AC124)</f>
        <v>3.2329641732996785E-3</v>
      </c>
      <c r="AF59" s="129">
        <f>+'N EERR BARINAS'!G58</f>
        <v>-64.878560566181207</v>
      </c>
      <c r="AG59" s="30">
        <f>IF(AND(AF4=0,AF59&gt;=0), "",AF59/AF4)</f>
        <v>-2.0668118105352578E-3</v>
      </c>
      <c r="AH59" s="47">
        <f>IF(AND(AF124=0,AF59&gt;=0),"",AF59/AF124)</f>
        <v>-1.0878768359645154E-2</v>
      </c>
      <c r="AI59" s="30">
        <f t="shared" si="4"/>
        <v>-1.9800511359178805</v>
      </c>
      <c r="AJ59" s="130">
        <f t="shared" si="16"/>
        <v>4.0546791213710947</v>
      </c>
      <c r="AK59" s="30">
        <f>IF(AND(AJ4=0,AJ59&gt;=0), "",AJ59/AJ4)</f>
        <v>3.4078107544443092E-5</v>
      </c>
      <c r="AL59" s="47">
        <f>IF(AND(AJ124=0,AJ59&gt;=0),"",AJ59/AJ124)</f>
        <v>1.4860049568293408E-4</v>
      </c>
      <c r="AM59" s="129">
        <f>+'N EERR BARINAS'!H58</f>
        <v>0</v>
      </c>
      <c r="AN59" s="30">
        <f>IF(AND(AM4=0,AM59&gt;=0), "",AM59/AM4)</f>
        <v>0</v>
      </c>
      <c r="AO59" s="47">
        <f>IF(AND(AM124=0,AM59&gt;=0),"",AM59/AM124)</f>
        <v>0</v>
      </c>
      <c r="AP59" s="30">
        <f t="shared" si="5"/>
        <v>1</v>
      </c>
      <c r="AQ59" s="130">
        <f t="shared" si="17"/>
        <v>4.0546791213710947</v>
      </c>
      <c r="AR59" s="30">
        <f>IF(AND(AQ4=0,AQ59&gt;=0), "",AQ59/AQ4)</f>
        <v>2.7693978977318117E-5</v>
      </c>
      <c r="AS59" s="47">
        <f>IF(AND(AQ124=0,AQ59&gt;=0),"",AQ59/AQ124)</f>
        <v>1.2132728482914577E-4</v>
      </c>
      <c r="AT59" s="131">
        <f t="shared" si="28"/>
        <v>0</v>
      </c>
      <c r="AU59" s="30" t="str">
        <f>IF(AND(AT4=0,AT59&gt;=0), "",AT59/AT4)</f>
        <v/>
      </c>
      <c r="AV59" s="47">
        <f t="shared" si="23"/>
        <v>1</v>
      </c>
      <c r="AW59" s="131">
        <f t="shared" si="40"/>
        <v>0.67577985356184911</v>
      </c>
      <c r="AX59" s="30">
        <f>IF(AND(AW4=0,AW59&gt;=0), "",AW59/AW4)</f>
        <v>2.769397897731812E-5</v>
      </c>
      <c r="AY59" s="47">
        <f>IF(AND(AW124=0,AW59&gt;=0),"",AW59/AW124)</f>
        <v>1.2132728482914581E-4</v>
      </c>
      <c r="AZ59" s="131">
        <f t="shared" si="29"/>
        <v>0</v>
      </c>
      <c r="BA59" s="30" t="str">
        <f>IF(AND(AZ4=0,AZ59&gt;=0), "",AZ59/AZ4)</f>
        <v/>
      </c>
      <c r="BB59" s="47">
        <f t="shared" si="24"/>
        <v>1</v>
      </c>
      <c r="BC59" s="129">
        <f>+'N EERR BARINAS'!I58</f>
        <v>0</v>
      </c>
      <c r="BD59" s="30" t="str">
        <f>IF(AND(BC4=0,BC59&gt;=0), "",BC59/BC4)</f>
        <v/>
      </c>
      <c r="BE59" s="47" t="str">
        <f>IF(AND(BC124=0,BC59&gt;=0),"",BC59/BC124)</f>
        <v/>
      </c>
      <c r="BF59" s="30" t="str">
        <f t="shared" si="25"/>
        <v/>
      </c>
      <c r="BG59" s="130">
        <f t="shared" si="30"/>
        <v>4.0546791213710947</v>
      </c>
      <c r="BH59" s="30">
        <f>IF(AND(BG4=0,BG59&gt;=0), "",BG59/BG4)</f>
        <v>2.7693978977318117E-5</v>
      </c>
      <c r="BI59" s="47">
        <f>IF(AND(BG124=0,BG59&gt;=0),"",BG59/BG124)</f>
        <v>1.2132728482914577E-4</v>
      </c>
      <c r="BJ59" s="129">
        <f>+'N EERR BARINAS'!J58</f>
        <v>0</v>
      </c>
      <c r="BK59" s="30" t="str">
        <f>IF(AND(BJ4=0,BJ59&gt;=0), "",BJ59/BJ4)</f>
        <v/>
      </c>
      <c r="BL59" s="47" t="str">
        <f>IF(AND(BJ124=0,BJ59&gt;=0),"",BJ59/BJ124)</f>
        <v/>
      </c>
      <c r="BM59" s="30" t="str">
        <f t="shared" si="9"/>
        <v/>
      </c>
      <c r="BN59" s="130">
        <f t="shared" si="31"/>
        <v>4.0546791213710947</v>
      </c>
      <c r="BO59" s="30">
        <f>IF(AND(BN4=0,BN59&gt;=0), "",BN59/BN4)</f>
        <v>2.7693978977318117E-5</v>
      </c>
      <c r="BP59" s="47">
        <f>IF(AND(BN124=0,BN59&gt;=0),"",BN59/BN124)</f>
        <v>1.2132728482914577E-4</v>
      </c>
      <c r="BQ59" s="129">
        <f>+'N EERR BARINAS'!K58</f>
        <v>0</v>
      </c>
      <c r="BR59" s="30" t="str">
        <f>IF(AND(BQ4=0,BQ59&gt;=0), "",BQ59/BQ4)</f>
        <v/>
      </c>
      <c r="BS59" s="47" t="str">
        <f>IF(AND(BQ124=0,BQ59&gt;=0),"",BQ59/BQ124)</f>
        <v/>
      </c>
      <c r="BT59" s="30" t="str">
        <f t="shared" si="10"/>
        <v/>
      </c>
      <c r="BU59" s="130">
        <f t="shared" si="32"/>
        <v>4.0546791213710947</v>
      </c>
      <c r="BV59" s="30">
        <f>IF(AND(BU4=0,BU59&gt;=0), "",BU59/BU4)</f>
        <v>2.7693978977318117E-5</v>
      </c>
      <c r="BW59" s="47">
        <f>IF(AND(BU124=0,BU59&gt;=0),"",BU59/BU124)</f>
        <v>1.2132728482914577E-4</v>
      </c>
      <c r="BX59" s="131">
        <f t="shared" si="33"/>
        <v>0</v>
      </c>
      <c r="BY59" s="30" t="str">
        <f>IF(AND(BX4=0,BX59&gt;=0), "",BX59/BX4)</f>
        <v/>
      </c>
      <c r="BZ59" s="47">
        <f t="shared" si="11"/>
        <v>1</v>
      </c>
      <c r="CA59" s="129">
        <f>+'N EERR BARINAS'!L58</f>
        <v>0</v>
      </c>
      <c r="CB59" s="30" t="str">
        <f>IF(AND(CA4=0,CA59&gt;=0), "",CA59/CA4)</f>
        <v/>
      </c>
      <c r="CC59" s="47" t="str">
        <f>IF(AND(CA124=0,CA59&gt;=0),"",CA59/CA124)</f>
        <v/>
      </c>
      <c r="CD59" s="30" t="str">
        <f t="shared" si="26"/>
        <v/>
      </c>
      <c r="CE59" s="130">
        <f t="shared" si="34"/>
        <v>4.0546791213710947</v>
      </c>
      <c r="CF59" s="30">
        <f>IF(AND(CE4=0,CE59&gt;=0), "",CE59/CE4)</f>
        <v>2.7693978977318117E-5</v>
      </c>
      <c r="CG59" s="47">
        <f>IF(AND(CE124=0,CE59&gt;=0),"",CE59/CE124)</f>
        <v>1.2132728482914577E-4</v>
      </c>
      <c r="CH59" s="129">
        <f>+'N EERR BARINAS'!M58</f>
        <v>0</v>
      </c>
      <c r="CI59" s="30" t="str">
        <f>IF(AND(CH4=0,CH59&gt;=0), "",CH59/CH4)</f>
        <v/>
      </c>
      <c r="CJ59" s="47" t="str">
        <f>IF(AND(CH124=0,CH59&gt;=0),"",CH59/CH124)</f>
        <v/>
      </c>
      <c r="CK59" s="30" t="str">
        <f t="shared" si="13"/>
        <v/>
      </c>
      <c r="CL59" s="130">
        <f t="shared" si="35"/>
        <v>4.0546791213710947</v>
      </c>
      <c r="CM59" s="30">
        <f>IF(AND(CL4=0,CL59&gt;=0), "",CL59/CL4)</f>
        <v>2.7693978977318117E-5</v>
      </c>
      <c r="CN59" s="47">
        <f>IF(AND(CL124=0,CL59&gt;=0),"",CL59/CL124)</f>
        <v>1.2132728482914577E-4</v>
      </c>
      <c r="CO59" s="129">
        <f>+'N EERR BARINAS'!N58</f>
        <v>0</v>
      </c>
      <c r="CP59" s="30" t="str">
        <f>IF(AND(CO4=0,CO59&gt;=0), "",CO59/CO4)</f>
        <v/>
      </c>
      <c r="CQ59" s="47" t="str">
        <f>IF(AND(CO124=0,CO59&gt;=0),"",CO59/CO124)</f>
        <v/>
      </c>
      <c r="CR59" s="30" t="str">
        <f t="shared" si="14"/>
        <v/>
      </c>
      <c r="CS59" s="130">
        <f t="shared" si="36"/>
        <v>4.0546791213710947</v>
      </c>
      <c r="CT59" s="30">
        <f>IF(AND(CS4=0,CS59&gt;=0), "",CS59/CS4)</f>
        <v>2.7693978977318117E-5</v>
      </c>
      <c r="CU59" s="47">
        <f>IF(AND(CS124=0,CS59&gt;=0),"",CS59/CS124)</f>
        <v>1.2132728482914577E-4</v>
      </c>
      <c r="CV59" s="131">
        <f t="shared" si="37"/>
        <v>0</v>
      </c>
      <c r="CW59" s="30" t="str">
        <f>IF(AND(CV4=0,CV59&gt;=0), "",CV59/CV4)</f>
        <v/>
      </c>
      <c r="CX59" s="47">
        <f t="shared" si="15"/>
        <v>1</v>
      </c>
    </row>
    <row r="60" spans="1:102" outlineLevel="1" x14ac:dyDescent="0.3">
      <c r="A60" s="29" t="s">
        <v>0</v>
      </c>
      <c r="B60" s="129">
        <f>+'N EERR BARINAS'!B59+'N EERR BARINAS'!B60+'N EERR BARINAS'!B61+'N EERR BARINAS'!B62+'N EERR BARINAS'!B63</f>
        <v>0</v>
      </c>
      <c r="C60" s="30" t="str">
        <f>IF(AND(B4=0,B60&gt;=0), "",B60/B4)</f>
        <v/>
      </c>
      <c r="D60" s="47" t="str">
        <f>IF(AND(B124=0,B60&gt;=0),"",B60/B124)</f>
        <v/>
      </c>
      <c r="E60" s="129">
        <f>+'N EERR BARINAS'!C59+'N EERR BARINAS'!C60+'N EERR BARINAS'!C61+'N EERR BARINAS'!C62+'N EERR BARINAS'!C63</f>
        <v>34.197170841896728</v>
      </c>
      <c r="F60" s="30">
        <f>IF(AND(E4=0,E60&gt;=0), "",E60/E4)</f>
        <v>2.4907677067663105E-3</v>
      </c>
      <c r="G60" s="47">
        <f>IF(AND(E124=0,E60&gt;=0),"",E60/E124)</f>
        <v>8.2091706759945642E-3</v>
      </c>
      <c r="H60" s="129">
        <f>+'N EERR BARINAS'!D59+'N EERR BARINAS'!D60+'N EERR BARINAS'!D61+'N EERR BARINAS'!D62+'N EERR BARINAS'!D63</f>
        <v>0</v>
      </c>
      <c r="I60" s="30">
        <f>IF(AND(H4=0,H60&gt;=0), "",H60/H4)</f>
        <v>0</v>
      </c>
      <c r="J60" s="47">
        <f>IF(AND(H124=0,H60&gt;=0),"",H60/H124)</f>
        <v>0</v>
      </c>
      <c r="K60" s="30">
        <f t="shared" si="19"/>
        <v>-1</v>
      </c>
      <c r="L60" s="130">
        <f t="shared" si="38"/>
        <v>34.197170841896728</v>
      </c>
      <c r="M60" s="30">
        <f>IF(AND(L4=0,L60&gt;=0), "",L60/L4)</f>
        <v>9.3710672587410913E-4</v>
      </c>
      <c r="N60" s="47">
        <f>IF(AND(L124=0,L60&gt;=0),"",L60/L124)</f>
        <v>3.7116635661742815E-3</v>
      </c>
      <c r="O60" s="129">
        <f>+'N EERR BARINAS'!E59+'N EERR BARINAS'!E60+'N EERR BARINAS'!E61+'N EERR BARINAS'!E62+'N EERR BARINAS'!E63</f>
        <v>227.54517631655744</v>
      </c>
      <c r="P60" s="30">
        <f>IF(AND(O4=0,O60&gt;=0), "",O60/O4)</f>
        <v>8.6345608601528494E-3</v>
      </c>
      <c r="Q60" s="47">
        <f>IF(AND(O124=0,O60&gt;=0),"",O60/O124)</f>
        <v>3.5843829887810111E-2</v>
      </c>
      <c r="R60" s="30">
        <f t="shared" si="20"/>
        <v>1</v>
      </c>
      <c r="S60" s="130">
        <f t="shared" si="39"/>
        <v>261.74234715845415</v>
      </c>
      <c r="T60" s="30">
        <f>IF(AND(S4=0,S60&gt;=0), "",S60/S4)</f>
        <v>4.164878917739109E-3</v>
      </c>
      <c r="U60" s="47">
        <f>IF(AND(S124=0,S60&gt;=0),"",S60/S124)</f>
        <v>1.6819678812618196E-2</v>
      </c>
      <c r="V60" s="131"/>
      <c r="W60" s="30" t="str">
        <f>IF(AND(V4=0,V60&gt;=0), "",V60/V4)</f>
        <v/>
      </c>
      <c r="X60" s="47">
        <f t="shared" si="21"/>
        <v>1</v>
      </c>
      <c r="Y60" s="129">
        <f>+'N EERR BARINAS'!F59+'N EERR BARINAS'!F60+'N EERR BARINAS'!F61+'N EERR BARINAS'!F62+'N EERR BARINAS'!F63</f>
        <v>26.365939743090696</v>
      </c>
      <c r="Z60" s="30">
        <f>IF(AND(Y4=0,Y60&gt;=0), "",Y60/Y4)</f>
        <v>1.0654558685508219E-3</v>
      </c>
      <c r="AA60" s="47">
        <f>IF(AND(Y124=0,Y60&gt;=0),"",Y60/Y124)</f>
        <v>4.5771660147786051E-3</v>
      </c>
      <c r="AB60" s="30">
        <f t="shared" si="22"/>
        <v>-0.88412876875750246</v>
      </c>
      <c r="AC60" s="130">
        <f t="shared" si="27"/>
        <v>288.10828690154483</v>
      </c>
      <c r="AD60" s="30">
        <f>IF(AND(AC4=0,AC60&gt;=0), "",AC60/AC4)</f>
        <v>3.2892345779188138E-3</v>
      </c>
      <c r="AE60" s="47">
        <f>IF(AND(AC124=0,AC60&gt;=0),"",AC60/AC124)</f>
        <v>1.3512258727506695E-2</v>
      </c>
      <c r="AF60" s="129">
        <f>+'N EERR BARINAS'!G59+'N EERR BARINAS'!G60+'N EERR BARINAS'!G61+'N EERR BARINAS'!G62+'N EERR BARINAS'!G63</f>
        <v>72.892970989062405</v>
      </c>
      <c r="AG60" s="30">
        <f>IF(AND(AF4=0,AF60&gt;=0), "",AF60/AF4)</f>
        <v>2.3221238577190244E-3</v>
      </c>
      <c r="AH60" s="47">
        <f>IF(AND(AF124=0,AF60&gt;=0),"",AF60/AF124)</f>
        <v>1.2222616215836613E-2</v>
      </c>
      <c r="AI60" s="30">
        <f t="shared" si="4"/>
        <v>1.7646642486226691</v>
      </c>
      <c r="AJ60" s="130">
        <f t="shared" si="16"/>
        <v>361.00125789060723</v>
      </c>
      <c r="AK60" s="30">
        <f>IF(AND(AJ4=0,AJ60&gt;=0), "",AJ60/AJ4)</f>
        <v>3.0340846517875209E-3</v>
      </c>
      <c r="AL60" s="47">
        <f>IF(AND(AJ124=0,AJ60&gt;=0),"",AJ60/AJ124)</f>
        <v>1.3230385009249964E-2</v>
      </c>
      <c r="AM60" s="129">
        <f>+'N EERR BARINAS'!H59+'N EERR BARINAS'!H60+'N EERR BARINAS'!H61+'N EERR BARINAS'!H62+'N EERR BARINAS'!H63</f>
        <v>0</v>
      </c>
      <c r="AN60" s="30">
        <f>IF(AND(AM4=0,AM60&gt;=0), "",AM60/AM4)</f>
        <v>0</v>
      </c>
      <c r="AO60" s="47">
        <f>IF(AND(AM124=0,AM60&gt;=0),"",AM60/AM124)</f>
        <v>0</v>
      </c>
      <c r="AP60" s="30">
        <f t="shared" si="5"/>
        <v>-1</v>
      </c>
      <c r="AQ60" s="130">
        <f t="shared" si="17"/>
        <v>361.00125789060723</v>
      </c>
      <c r="AR60" s="30">
        <f>IF(AND(AQ4=0,AQ60&gt;=0), "",AQ60/AQ4)</f>
        <v>2.4656849401752871E-3</v>
      </c>
      <c r="AS60" s="47">
        <f>IF(AND(AQ124=0,AQ60&gt;=0),"",AQ60/AQ124)</f>
        <v>1.0802162422402201E-2</v>
      </c>
      <c r="AT60" s="131">
        <f t="shared" si="28"/>
        <v>0</v>
      </c>
      <c r="AU60" s="30" t="str">
        <f>IF(AND(AT4=0,AT60&gt;=0), "",AT60/AT4)</f>
        <v/>
      </c>
      <c r="AV60" s="47">
        <f t="shared" si="23"/>
        <v>1</v>
      </c>
      <c r="AW60" s="131">
        <f t="shared" si="40"/>
        <v>60.166876315101206</v>
      </c>
      <c r="AX60" s="30">
        <f>IF(AND(AW4=0,AW60&gt;=0), "",AW60/AW4)</f>
        <v>2.4656849401752871E-3</v>
      </c>
      <c r="AY60" s="47">
        <f>IF(AND(AW124=0,AW60&gt;=0),"",AW60/AW124)</f>
        <v>1.0802162422402204E-2</v>
      </c>
      <c r="AZ60" s="131">
        <f t="shared" si="29"/>
        <v>0</v>
      </c>
      <c r="BA60" s="30" t="str">
        <f>IF(AND(AZ4=0,AZ60&gt;=0), "",AZ60/AZ4)</f>
        <v/>
      </c>
      <c r="BB60" s="47">
        <f t="shared" si="24"/>
        <v>1</v>
      </c>
      <c r="BC60" s="129">
        <f>+'N EERR BARINAS'!I59+'N EERR BARINAS'!I60+'N EERR BARINAS'!I61+'N EERR BARINAS'!I62+'N EERR BARINAS'!I63</f>
        <v>0</v>
      </c>
      <c r="BD60" s="30" t="str">
        <f>IF(AND(BC4=0,BC60&gt;=0), "",BC60/BC4)</f>
        <v/>
      </c>
      <c r="BE60" s="47" t="str">
        <f>IF(AND(BC124=0,BC60&gt;=0),"",BC60/BC124)</f>
        <v/>
      </c>
      <c r="BF60" s="30" t="str">
        <f t="shared" si="25"/>
        <v/>
      </c>
      <c r="BG60" s="130">
        <f t="shared" si="30"/>
        <v>361.00125789060723</v>
      </c>
      <c r="BH60" s="30">
        <f>IF(AND(BG4=0,BG60&gt;=0), "",BG60/BG4)</f>
        <v>2.4656849401752871E-3</v>
      </c>
      <c r="BI60" s="47">
        <f>IF(AND(BG124=0,BG60&gt;=0),"",BG60/BG124)</f>
        <v>1.0802162422402201E-2</v>
      </c>
      <c r="BJ60" s="129">
        <f>+'N EERR BARINAS'!J59+'N EERR BARINAS'!J60+'N EERR BARINAS'!J61+'N EERR BARINAS'!J62+'N EERR BARINAS'!J63</f>
        <v>0</v>
      </c>
      <c r="BK60" s="30" t="str">
        <f>IF(AND(BJ4=0,BJ60&gt;=0), "",BJ60/BJ4)</f>
        <v/>
      </c>
      <c r="BL60" s="47" t="str">
        <f>IF(AND(BJ124=0,BJ60&gt;=0),"",BJ60/BJ124)</f>
        <v/>
      </c>
      <c r="BM60" s="30" t="str">
        <f t="shared" si="9"/>
        <v/>
      </c>
      <c r="BN60" s="130">
        <f t="shared" si="31"/>
        <v>361.00125789060723</v>
      </c>
      <c r="BO60" s="30">
        <f>IF(AND(BN4=0,BN60&gt;=0), "",BN60/BN4)</f>
        <v>2.4656849401752871E-3</v>
      </c>
      <c r="BP60" s="47">
        <f>IF(AND(BN124=0,BN60&gt;=0),"",BN60/BN124)</f>
        <v>1.0802162422402201E-2</v>
      </c>
      <c r="BQ60" s="129">
        <f>+'N EERR BARINAS'!K59+'N EERR BARINAS'!K60+'N EERR BARINAS'!K61+'N EERR BARINAS'!K62+'N EERR BARINAS'!K63</f>
        <v>0</v>
      </c>
      <c r="BR60" s="30" t="str">
        <f>IF(AND(BQ4=0,BQ60&gt;=0), "",BQ60/BQ4)</f>
        <v/>
      </c>
      <c r="BS60" s="47" t="str">
        <f>IF(AND(BQ124=0,BQ60&gt;=0),"",BQ60/BQ124)</f>
        <v/>
      </c>
      <c r="BT60" s="30" t="str">
        <f t="shared" si="10"/>
        <v/>
      </c>
      <c r="BU60" s="130">
        <f t="shared" si="32"/>
        <v>361.00125789060723</v>
      </c>
      <c r="BV60" s="30">
        <f>IF(AND(BU4=0,BU60&gt;=0), "",BU60/BU4)</f>
        <v>2.4656849401752871E-3</v>
      </c>
      <c r="BW60" s="47">
        <f>IF(AND(BU124=0,BU60&gt;=0),"",BU60/BU124)</f>
        <v>1.0802162422402201E-2</v>
      </c>
      <c r="BX60" s="131">
        <f t="shared" si="33"/>
        <v>0</v>
      </c>
      <c r="BY60" s="30" t="str">
        <f>IF(AND(BX4=0,BX60&gt;=0), "",BX60/BX4)</f>
        <v/>
      </c>
      <c r="BZ60" s="47">
        <f t="shared" si="11"/>
        <v>1</v>
      </c>
      <c r="CA60" s="129">
        <f>+'N EERR BARINAS'!L59+'N EERR BARINAS'!L60+'N EERR BARINAS'!L61+'N EERR BARINAS'!L62+'N EERR BARINAS'!L63</f>
        <v>0</v>
      </c>
      <c r="CB60" s="30" t="str">
        <f>IF(AND(CA4=0,CA60&gt;=0), "",CA60/CA4)</f>
        <v/>
      </c>
      <c r="CC60" s="47" t="str">
        <f>IF(AND(CA124=0,CA60&gt;=0),"",CA60/CA124)</f>
        <v/>
      </c>
      <c r="CD60" s="30" t="str">
        <f t="shared" si="26"/>
        <v/>
      </c>
      <c r="CE60" s="130">
        <f t="shared" si="34"/>
        <v>361.00125789060723</v>
      </c>
      <c r="CF60" s="30">
        <f>IF(AND(CE4=0,CE60&gt;=0), "",CE60/CE4)</f>
        <v>2.4656849401752871E-3</v>
      </c>
      <c r="CG60" s="47">
        <f>IF(AND(CE124=0,CE60&gt;=0),"",CE60/CE124)</f>
        <v>1.0802162422402201E-2</v>
      </c>
      <c r="CH60" s="129">
        <f>+'N EERR BARINAS'!M59+'N EERR BARINAS'!M60+'N EERR BARINAS'!M61+'N EERR BARINAS'!M62+'N EERR BARINAS'!M63</f>
        <v>0</v>
      </c>
      <c r="CI60" s="30" t="str">
        <f>IF(AND(CH4=0,CH60&gt;=0), "",CH60/CH4)</f>
        <v/>
      </c>
      <c r="CJ60" s="47" t="str">
        <f>IF(AND(CH124=0,CH60&gt;=0),"",CH60/CH124)</f>
        <v/>
      </c>
      <c r="CK60" s="30" t="str">
        <f t="shared" si="13"/>
        <v/>
      </c>
      <c r="CL60" s="130">
        <f t="shared" si="35"/>
        <v>361.00125789060723</v>
      </c>
      <c r="CM60" s="30">
        <f>IF(AND(CL4=0,CL60&gt;=0), "",CL60/CL4)</f>
        <v>2.4656849401752871E-3</v>
      </c>
      <c r="CN60" s="47">
        <f>IF(AND(CL124=0,CL60&gt;=0),"",CL60/CL124)</f>
        <v>1.0802162422402201E-2</v>
      </c>
      <c r="CO60" s="129">
        <f>+'N EERR BARINAS'!N59+'N EERR BARINAS'!N60+'N EERR BARINAS'!N61+'N EERR BARINAS'!N62+'N EERR BARINAS'!N63</f>
        <v>0</v>
      </c>
      <c r="CP60" s="30" t="str">
        <f>IF(AND(CO4=0,CO60&gt;=0), "",CO60/CO4)</f>
        <v/>
      </c>
      <c r="CQ60" s="47" t="str">
        <f>IF(AND(CO124=0,CO60&gt;=0),"",CO60/CO124)</f>
        <v/>
      </c>
      <c r="CR60" s="30" t="str">
        <f t="shared" si="14"/>
        <v/>
      </c>
      <c r="CS60" s="130">
        <f t="shared" si="36"/>
        <v>361.00125789060723</v>
      </c>
      <c r="CT60" s="30">
        <f>IF(AND(CS4=0,CS60&gt;=0), "",CS60/CS4)</f>
        <v>2.4656849401752871E-3</v>
      </c>
      <c r="CU60" s="47">
        <f>IF(AND(CS124=0,CS60&gt;=0),"",CS60/CS124)</f>
        <v>1.0802162422402201E-2</v>
      </c>
      <c r="CV60" s="131">
        <f t="shared" si="37"/>
        <v>0</v>
      </c>
      <c r="CW60" s="30" t="str">
        <f>IF(AND(CV4=0,CV60&gt;=0), "",CV60/CV4)</f>
        <v/>
      </c>
      <c r="CX60" s="47">
        <f t="shared" si="15"/>
        <v>1</v>
      </c>
    </row>
    <row r="61" spans="1:102" outlineLevel="1" x14ac:dyDescent="0.3">
      <c r="A61" s="29" t="s">
        <v>22</v>
      </c>
      <c r="B61" s="129">
        <f>+'N EERR BARINAS'!B64+'N EERR BARINAS'!B65+'N EERR BARINAS'!B66+'N EERR BARINAS'!B67+'N EERR BARINAS'!B68</f>
        <v>0</v>
      </c>
      <c r="C61" s="30" t="str">
        <f>IF(AND(B4=0,B61&gt;=0), "",B61/B4)</f>
        <v/>
      </c>
      <c r="D61" s="47" t="str">
        <f>IF(AND(B124=0,B61&gt;=0),"",B61/B124)</f>
        <v/>
      </c>
      <c r="E61" s="129">
        <f>+'N EERR BARINAS'!C64+'N EERR BARINAS'!C65+'N EERR BARINAS'!C66+'N EERR BARINAS'!C67+'N EERR BARINAS'!C68</f>
        <v>123.52367198059584</v>
      </c>
      <c r="F61" s="30">
        <f>IF(AND(E4=0,E61&gt;=0), "",E61/E4)</f>
        <v>8.9969072182287581E-3</v>
      </c>
      <c r="G61" s="47">
        <f>IF(AND(E124=0,E61&gt;=0),"",E61/E124)</f>
        <v>2.9652362486429485E-2</v>
      </c>
      <c r="H61" s="129">
        <f>+'N EERR BARINAS'!D64+'N EERR BARINAS'!D65+'N EERR BARINAS'!D66+'N EERR BARINAS'!D67+'N EERR BARINAS'!D68</f>
        <v>0</v>
      </c>
      <c r="I61" s="30">
        <f>IF(AND(H4=0,H61&gt;=0), "",H61/H4)</f>
        <v>0</v>
      </c>
      <c r="J61" s="47">
        <f>IF(AND(H124=0,H61&gt;=0),"",H61/H124)</f>
        <v>0</v>
      </c>
      <c r="K61" s="30">
        <f t="shared" si="19"/>
        <v>-1</v>
      </c>
      <c r="L61" s="130">
        <f t="shared" si="38"/>
        <v>123.52367198059584</v>
      </c>
      <c r="M61" s="30">
        <f>IF(AND(L4=0,L61&gt;=0), "",L61/L4)</f>
        <v>3.3849251551495685E-3</v>
      </c>
      <c r="N61" s="47">
        <f>IF(AND(L124=0,L61&gt;=0),"",L61/L124)</f>
        <v>1.3406907693332776E-2</v>
      </c>
      <c r="O61" s="129">
        <f>+'N EERR BARINAS'!E64+'N EERR BARINAS'!E65+'N EERR BARINAS'!E66+'N EERR BARINAS'!E67+'N EERR BARINAS'!E68</f>
        <v>33.487408213646297</v>
      </c>
      <c r="P61" s="30">
        <f>IF(AND(O4=0,O61&gt;=0), "",O61/O4)</f>
        <v>1.2707325593545062E-3</v>
      </c>
      <c r="Q61" s="47">
        <f>IF(AND(O124=0,O61&gt;=0),"",O61/O124)</f>
        <v>5.2750710114976458E-3</v>
      </c>
      <c r="R61" s="30">
        <f t="shared" si="20"/>
        <v>1</v>
      </c>
      <c r="S61" s="130">
        <f t="shared" si="39"/>
        <v>157.01108019424214</v>
      </c>
      <c r="T61" s="30">
        <f>IF(AND(S4=0,S61&gt;=0), "",S61/S4)</f>
        <v>2.4983811173534135E-3</v>
      </c>
      <c r="U61" s="47">
        <f>IF(AND(S124=0,S61&gt;=0),"",S61/S124)</f>
        <v>1.0089601348652426E-2</v>
      </c>
      <c r="V61" s="131"/>
      <c r="W61" s="30" t="str">
        <f>IF(AND(V4=0,V61&gt;=0), "",V61/V4)</f>
        <v/>
      </c>
      <c r="X61" s="47">
        <f t="shared" si="21"/>
        <v>1</v>
      </c>
      <c r="Y61" s="129">
        <f>+'N EERR BARINAS'!F64+'N EERR BARINAS'!F65+'N EERR BARINAS'!F66+'N EERR BARINAS'!F67+'N EERR BARINAS'!F68</f>
        <v>0</v>
      </c>
      <c r="Z61" s="30">
        <f>IF(AND(Y4=0,Y61&gt;=0), "",Y61/Y4)</f>
        <v>0</v>
      </c>
      <c r="AA61" s="47">
        <f>IF(AND(Y124=0,Y61&gt;=0),"",Y61/Y124)</f>
        <v>0</v>
      </c>
      <c r="AB61" s="30">
        <f t="shared" si="22"/>
        <v>-1</v>
      </c>
      <c r="AC61" s="130">
        <f t="shared" si="27"/>
        <v>157.01108019424214</v>
      </c>
      <c r="AD61" s="30">
        <f>IF(AND(AC4=0,AC61&gt;=0), "",AC61/AC4)</f>
        <v>1.7925422404381243E-3</v>
      </c>
      <c r="AE61" s="47">
        <f>IF(AND(AC124=0,AC61&gt;=0),"",AC61/AC124)</f>
        <v>7.3638088008031056E-3</v>
      </c>
      <c r="AF61" s="129">
        <f>+'N EERR BARINAS'!G64+'N EERR BARINAS'!G65+'N EERR BARINAS'!G66+'N EERR BARINAS'!G67+'N EERR BARINAS'!G68</f>
        <v>0</v>
      </c>
      <c r="AG61" s="30">
        <f>IF(AND(AF4=0,AF61&gt;=0), "",AF61/AF4)</f>
        <v>0</v>
      </c>
      <c r="AH61" s="47">
        <f>IF(AND(AF124=0,AF61&gt;=0),"",AF61/AF124)</f>
        <v>0</v>
      </c>
      <c r="AI61" s="30" t="str">
        <f t="shared" si="4"/>
        <v/>
      </c>
      <c r="AJ61" s="130">
        <f t="shared" si="16"/>
        <v>157.01108019424214</v>
      </c>
      <c r="AK61" s="30">
        <f>IF(AND(AJ4=0,AJ61&gt;=0), "",AJ61/AJ4)</f>
        <v>1.3196211873651885E-3</v>
      </c>
      <c r="AL61" s="47">
        <f>IF(AND(AJ124=0,AJ61&gt;=0),"",AJ61/AJ124)</f>
        <v>5.754320784991631E-3</v>
      </c>
      <c r="AM61" s="129">
        <f>+'N EERR BARINAS'!H64+'N EERR BARINAS'!H65+'N EERR BARINAS'!H66+'N EERR BARINAS'!H67+'N EERR BARINAS'!H68</f>
        <v>0</v>
      </c>
      <c r="AN61" s="30">
        <f>IF(AND(AM4=0,AM61&gt;=0), "",AM61/AM4)</f>
        <v>0</v>
      </c>
      <c r="AO61" s="47">
        <f>IF(AND(AM124=0,AM61&gt;=0),"",AM61/AM124)</f>
        <v>0</v>
      </c>
      <c r="AP61" s="30" t="str">
        <f t="shared" si="5"/>
        <v/>
      </c>
      <c r="AQ61" s="130">
        <f t="shared" si="17"/>
        <v>157.01108019424214</v>
      </c>
      <c r="AR61" s="30">
        <f>IF(AND(AQ4=0,AQ61&gt;=0), "",AQ61/AQ4)</f>
        <v>1.07240583630573E-3</v>
      </c>
      <c r="AS61" s="47">
        <f>IF(AND(AQ124=0,AQ61&gt;=0),"",AQ61/AQ124)</f>
        <v>4.6982085333591023E-3</v>
      </c>
      <c r="AT61" s="131">
        <f t="shared" si="28"/>
        <v>0</v>
      </c>
      <c r="AU61" s="30" t="str">
        <f>IF(AND(AT4=0,AT61&gt;=0), "",AT61/AT4)</f>
        <v/>
      </c>
      <c r="AV61" s="47">
        <f t="shared" si="23"/>
        <v>1</v>
      </c>
      <c r="AW61" s="131">
        <f t="shared" si="40"/>
        <v>26.168513365707025</v>
      </c>
      <c r="AX61" s="30">
        <f>IF(AND(AW4=0,AW61&gt;=0), "",AW61/AW4)</f>
        <v>1.07240583630573E-3</v>
      </c>
      <c r="AY61" s="47">
        <f>IF(AND(AW124=0,AW61&gt;=0),"",AW61/AW124)</f>
        <v>4.698208533359104E-3</v>
      </c>
      <c r="AZ61" s="131">
        <f t="shared" si="29"/>
        <v>0</v>
      </c>
      <c r="BA61" s="30" t="str">
        <f>IF(AND(AZ4=0,AZ61&gt;=0), "",AZ61/AZ4)</f>
        <v/>
      </c>
      <c r="BB61" s="47">
        <f t="shared" si="24"/>
        <v>1</v>
      </c>
      <c r="BC61" s="129">
        <f>+'N EERR BARINAS'!I64+'N EERR BARINAS'!I65+'N EERR BARINAS'!I66+'N EERR BARINAS'!I67+'N EERR BARINAS'!I68</f>
        <v>0</v>
      </c>
      <c r="BD61" s="30" t="str">
        <f>IF(AND(BC4=0,BC61&gt;=0), "",BC61/BC4)</f>
        <v/>
      </c>
      <c r="BE61" s="47" t="str">
        <f>IF(AND(BC124=0,BC61&gt;=0),"",BC61/BC124)</f>
        <v/>
      </c>
      <c r="BF61" s="30" t="str">
        <f t="shared" si="25"/>
        <v/>
      </c>
      <c r="BG61" s="130">
        <f t="shared" si="30"/>
        <v>157.01108019424214</v>
      </c>
      <c r="BH61" s="30">
        <f>IF(AND(BG4=0,BG61&gt;=0), "",BG61/BG4)</f>
        <v>1.07240583630573E-3</v>
      </c>
      <c r="BI61" s="47">
        <f>IF(AND(BG124=0,BG61&gt;=0),"",BG61/BG124)</f>
        <v>4.6982085333591023E-3</v>
      </c>
      <c r="BJ61" s="129">
        <f>+'N EERR BARINAS'!J64+'N EERR BARINAS'!J65+'N EERR BARINAS'!J66+'N EERR BARINAS'!J67+'N EERR BARINAS'!J68</f>
        <v>0</v>
      </c>
      <c r="BK61" s="30" t="str">
        <f>IF(AND(BJ4=0,BJ61&gt;=0), "",BJ61/BJ4)</f>
        <v/>
      </c>
      <c r="BL61" s="47" t="str">
        <f>IF(AND(BJ124=0,BJ61&gt;=0),"",BJ61/BJ124)</f>
        <v/>
      </c>
      <c r="BM61" s="30" t="str">
        <f t="shared" si="9"/>
        <v/>
      </c>
      <c r="BN61" s="130">
        <f t="shared" si="31"/>
        <v>157.01108019424214</v>
      </c>
      <c r="BO61" s="30">
        <f>IF(AND(BN4=0,BN61&gt;=0), "",BN61/BN4)</f>
        <v>1.07240583630573E-3</v>
      </c>
      <c r="BP61" s="47">
        <f>IF(AND(BN124=0,BN61&gt;=0),"",BN61/BN124)</f>
        <v>4.6982085333591023E-3</v>
      </c>
      <c r="BQ61" s="129">
        <f>+'N EERR BARINAS'!K64+'N EERR BARINAS'!K65+'N EERR BARINAS'!K66+'N EERR BARINAS'!K67+'N EERR BARINAS'!K68</f>
        <v>0</v>
      </c>
      <c r="BR61" s="30" t="str">
        <f>IF(AND(BQ4=0,BQ61&gt;=0), "",BQ61/BQ4)</f>
        <v/>
      </c>
      <c r="BS61" s="47" t="str">
        <f>IF(AND(BQ124=0,BQ61&gt;=0),"",BQ61/BQ124)</f>
        <v/>
      </c>
      <c r="BT61" s="30" t="str">
        <f t="shared" si="10"/>
        <v/>
      </c>
      <c r="BU61" s="130">
        <f t="shared" si="32"/>
        <v>157.01108019424214</v>
      </c>
      <c r="BV61" s="30">
        <f>IF(AND(BU4=0,BU61&gt;=0), "",BU61/BU4)</f>
        <v>1.07240583630573E-3</v>
      </c>
      <c r="BW61" s="47">
        <f>IF(AND(BU124=0,BU61&gt;=0),"",BU61/BU124)</f>
        <v>4.6982085333591023E-3</v>
      </c>
      <c r="BX61" s="131">
        <f t="shared" si="33"/>
        <v>0</v>
      </c>
      <c r="BY61" s="30" t="str">
        <f>IF(AND(BX4=0,BX61&gt;=0), "",BX61/BX4)</f>
        <v/>
      </c>
      <c r="BZ61" s="47">
        <f t="shared" si="11"/>
        <v>1</v>
      </c>
      <c r="CA61" s="129">
        <f>+'N EERR BARINAS'!L64+'N EERR BARINAS'!L65+'N EERR BARINAS'!L66+'N EERR BARINAS'!L67+'N EERR BARINAS'!L68</f>
        <v>0</v>
      </c>
      <c r="CB61" s="30" t="str">
        <f>IF(AND(CA4=0,CA61&gt;=0), "",CA61/CA4)</f>
        <v/>
      </c>
      <c r="CC61" s="47" t="str">
        <f>IF(AND(CA124=0,CA61&gt;=0),"",CA61/CA124)</f>
        <v/>
      </c>
      <c r="CD61" s="30" t="str">
        <f t="shared" si="26"/>
        <v/>
      </c>
      <c r="CE61" s="130">
        <f t="shared" si="34"/>
        <v>157.01108019424214</v>
      </c>
      <c r="CF61" s="30">
        <f>IF(AND(CE4=0,CE61&gt;=0), "",CE61/CE4)</f>
        <v>1.07240583630573E-3</v>
      </c>
      <c r="CG61" s="47">
        <f>IF(AND(CE124=0,CE61&gt;=0),"",CE61/CE124)</f>
        <v>4.6982085333591023E-3</v>
      </c>
      <c r="CH61" s="129">
        <f>+'N EERR BARINAS'!M64+'N EERR BARINAS'!M65+'N EERR BARINAS'!M66+'N EERR BARINAS'!M67+'N EERR BARINAS'!M68</f>
        <v>0</v>
      </c>
      <c r="CI61" s="30" t="str">
        <f>IF(AND(CH4=0,CH61&gt;=0), "",CH61/CH4)</f>
        <v/>
      </c>
      <c r="CJ61" s="47" t="str">
        <f>IF(AND(CH124=0,CH61&gt;=0),"",CH61/CH124)</f>
        <v/>
      </c>
      <c r="CK61" s="30" t="str">
        <f t="shared" si="13"/>
        <v/>
      </c>
      <c r="CL61" s="130">
        <f t="shared" si="35"/>
        <v>157.01108019424214</v>
      </c>
      <c r="CM61" s="30">
        <f>IF(AND(CL4=0,CL61&gt;=0), "",CL61/CL4)</f>
        <v>1.07240583630573E-3</v>
      </c>
      <c r="CN61" s="47">
        <f>IF(AND(CL124=0,CL61&gt;=0),"",CL61/CL124)</f>
        <v>4.6982085333591023E-3</v>
      </c>
      <c r="CO61" s="129">
        <f>+'N EERR BARINAS'!N64+'N EERR BARINAS'!N65+'N EERR BARINAS'!N66+'N EERR BARINAS'!N67+'N EERR BARINAS'!N68</f>
        <v>0</v>
      </c>
      <c r="CP61" s="30" t="str">
        <f>IF(AND(CO4=0,CO61&gt;=0), "",CO61/CO4)</f>
        <v/>
      </c>
      <c r="CQ61" s="47" t="str">
        <f>IF(AND(CO124=0,CO61&gt;=0),"",CO61/CO124)</f>
        <v/>
      </c>
      <c r="CR61" s="30" t="str">
        <f t="shared" si="14"/>
        <v/>
      </c>
      <c r="CS61" s="130">
        <f t="shared" si="36"/>
        <v>157.01108019424214</v>
      </c>
      <c r="CT61" s="30">
        <f>IF(AND(CS4=0,CS61&gt;=0), "",CS61/CS4)</f>
        <v>1.07240583630573E-3</v>
      </c>
      <c r="CU61" s="47">
        <f>IF(AND(CS124=0,CS61&gt;=0),"",CS61/CS124)</f>
        <v>4.6982085333591023E-3</v>
      </c>
      <c r="CV61" s="131">
        <f t="shared" si="37"/>
        <v>0</v>
      </c>
      <c r="CW61" s="30" t="str">
        <f>IF(AND(CV4=0,CV61&gt;=0), "",CV61/CV4)</f>
        <v/>
      </c>
      <c r="CX61" s="47">
        <f t="shared" si="15"/>
        <v>1</v>
      </c>
    </row>
    <row r="62" spans="1:102" outlineLevel="1" x14ac:dyDescent="0.3">
      <c r="A62" s="29" t="s">
        <v>23</v>
      </c>
      <c r="B62" s="129">
        <f>+'N EERR BARINAS'!B69+'N EERR BARINAS'!B70</f>
        <v>0</v>
      </c>
      <c r="C62" s="30" t="str">
        <f>IF(AND(B4=0,B62&gt;=0), "",B62/B4)</f>
        <v/>
      </c>
      <c r="D62" s="47" t="str">
        <f>IF(AND(B124=0,B62&gt;=0),"",B62/B124)</f>
        <v/>
      </c>
      <c r="E62" s="129">
        <f>+'N EERR BARINAS'!C69+'N EERR BARINAS'!C70</f>
        <v>0</v>
      </c>
      <c r="F62" s="30">
        <f>IF(AND(E4=0,E62&gt;=0), "",E62/E4)</f>
        <v>0</v>
      </c>
      <c r="G62" s="47">
        <f>IF(AND(E124=0,E62&gt;=0),"",E62/E124)</f>
        <v>0</v>
      </c>
      <c r="H62" s="129">
        <f>+'N EERR BARINAS'!D69+'N EERR BARINAS'!D70</f>
        <v>0</v>
      </c>
      <c r="I62" s="30">
        <f>IF(AND(H4=0,H62&gt;=0), "",H62/H4)</f>
        <v>0</v>
      </c>
      <c r="J62" s="47">
        <f>IF(AND(H124=0,H62&gt;=0),"",H62/H124)</f>
        <v>0</v>
      </c>
      <c r="K62" s="30" t="str">
        <f t="shared" si="19"/>
        <v/>
      </c>
      <c r="L62" s="130">
        <f t="shared" si="38"/>
        <v>0</v>
      </c>
      <c r="M62" s="30">
        <f>IF(AND(L4=0,L62&gt;=0), "",L62/L4)</f>
        <v>0</v>
      </c>
      <c r="N62" s="47">
        <f>IF(AND(L124=0,L62&gt;=0),"",L62/L124)</f>
        <v>0</v>
      </c>
      <c r="O62" s="129">
        <f>+'N EERR BARINAS'!E69+'N EERR BARINAS'!E70</f>
        <v>0</v>
      </c>
      <c r="P62" s="30">
        <f>IF(AND(O4=0,O62&gt;=0), "",O62/O4)</f>
        <v>0</v>
      </c>
      <c r="Q62" s="47">
        <f>IF(AND(O124=0,O62&gt;=0),"",O62/O124)</f>
        <v>0</v>
      </c>
      <c r="R62" s="30" t="str">
        <f t="shared" si="20"/>
        <v/>
      </c>
      <c r="S62" s="130">
        <f t="shared" si="39"/>
        <v>0</v>
      </c>
      <c r="T62" s="30">
        <f>IF(AND(S4=0,S62&gt;=0), "",S62/S4)</f>
        <v>0</v>
      </c>
      <c r="U62" s="47">
        <f>IF(AND(S124=0,S62&gt;=0),"",S62/S124)</f>
        <v>0</v>
      </c>
      <c r="V62" s="131"/>
      <c r="W62" s="30" t="str">
        <f>IF(AND(V4=0,V62&gt;=0), "",V62/V4)</f>
        <v/>
      </c>
      <c r="X62" s="47" t="str">
        <f t="shared" si="21"/>
        <v/>
      </c>
      <c r="Y62" s="129">
        <f>+'N EERR BARINAS'!F69+'N EERR BARINAS'!F70</f>
        <v>0</v>
      </c>
      <c r="Z62" s="30">
        <f>IF(AND(Y4=0,Y62&gt;=0), "",Y62/Y4)</f>
        <v>0</v>
      </c>
      <c r="AA62" s="47">
        <f>IF(AND(Y124=0,Y62&gt;=0),"",Y62/Y124)</f>
        <v>0</v>
      </c>
      <c r="AB62" s="30" t="str">
        <f t="shared" si="22"/>
        <v/>
      </c>
      <c r="AC62" s="130">
        <f t="shared" si="27"/>
        <v>0</v>
      </c>
      <c r="AD62" s="30">
        <f>IF(AND(AC4=0,AC62&gt;=0), "",AC62/AC4)</f>
        <v>0</v>
      </c>
      <c r="AE62" s="47">
        <f>IF(AND(AC124=0,AC62&gt;=0),"",AC62/AC124)</f>
        <v>0</v>
      </c>
      <c r="AF62" s="129">
        <f>+'N EERR BARINAS'!G69+'N EERR BARINAS'!G70</f>
        <v>0</v>
      </c>
      <c r="AG62" s="30">
        <f>IF(AND(AF4=0,AF62&gt;=0), "",AF62/AF4)</f>
        <v>0</v>
      </c>
      <c r="AH62" s="47">
        <f>IF(AND(AF124=0,AF62&gt;=0),"",AF62/AF124)</f>
        <v>0</v>
      </c>
      <c r="AI62" s="30" t="str">
        <f t="shared" si="4"/>
        <v/>
      </c>
      <c r="AJ62" s="130">
        <f t="shared" si="16"/>
        <v>0</v>
      </c>
      <c r="AK62" s="30">
        <f>IF(AND(AJ4=0,AJ62&gt;=0), "",AJ62/AJ4)</f>
        <v>0</v>
      </c>
      <c r="AL62" s="47">
        <f>IF(AND(AJ124=0,AJ62&gt;=0),"",AJ62/AJ124)</f>
        <v>0</v>
      </c>
      <c r="AM62" s="129">
        <f>+'N EERR BARINAS'!H69+'N EERR BARINAS'!H70</f>
        <v>0</v>
      </c>
      <c r="AN62" s="30">
        <f>IF(AND(AM4=0,AM62&gt;=0), "",AM62/AM4)</f>
        <v>0</v>
      </c>
      <c r="AO62" s="47">
        <f>IF(AND(AM124=0,AM62&gt;=0),"",AM62/AM124)</f>
        <v>0</v>
      </c>
      <c r="AP62" s="30" t="str">
        <f t="shared" si="5"/>
        <v/>
      </c>
      <c r="AQ62" s="130">
        <f t="shared" si="17"/>
        <v>0</v>
      </c>
      <c r="AR62" s="30">
        <f>IF(AND(AQ4=0,AQ62&gt;=0), "",AQ62/AQ4)</f>
        <v>0</v>
      </c>
      <c r="AS62" s="47">
        <f>IF(AND(AQ124=0,AQ62&gt;=0),"",AQ62/AQ124)</f>
        <v>0</v>
      </c>
      <c r="AT62" s="131">
        <f t="shared" si="28"/>
        <v>0</v>
      </c>
      <c r="AU62" s="30" t="str">
        <f>IF(AND(AT4=0,AT62&gt;=0), "",AT62/AT4)</f>
        <v/>
      </c>
      <c r="AV62" s="47" t="str">
        <f t="shared" si="23"/>
        <v/>
      </c>
      <c r="AW62" s="131">
        <f t="shared" si="40"/>
        <v>0</v>
      </c>
      <c r="AX62" s="30">
        <f>IF(AND(AW4=0,AW62&gt;=0), "",AW62/AW4)</f>
        <v>0</v>
      </c>
      <c r="AY62" s="47">
        <f>IF(AND(AW124=0,AW62&gt;=0),"",AW62/AW124)</f>
        <v>0</v>
      </c>
      <c r="AZ62" s="131">
        <f t="shared" si="29"/>
        <v>0</v>
      </c>
      <c r="BA62" s="30" t="str">
        <f>IF(AND(AZ4=0,AZ62&gt;=0), "",AZ62/AZ4)</f>
        <v/>
      </c>
      <c r="BB62" s="47" t="str">
        <f t="shared" si="24"/>
        <v/>
      </c>
      <c r="BC62" s="129">
        <f>+'N EERR BARINAS'!I69+'N EERR BARINAS'!I70</f>
        <v>0</v>
      </c>
      <c r="BD62" s="30" t="str">
        <f>IF(AND(BC4=0,BC62&gt;=0), "",BC62/BC4)</f>
        <v/>
      </c>
      <c r="BE62" s="47" t="str">
        <f>IF(AND(BC124=0,BC62&gt;=0),"",BC62/BC124)</f>
        <v/>
      </c>
      <c r="BF62" s="30" t="str">
        <f t="shared" si="25"/>
        <v/>
      </c>
      <c r="BG62" s="130">
        <f t="shared" si="30"/>
        <v>0</v>
      </c>
      <c r="BH62" s="30">
        <f>IF(AND(BG4=0,BG62&gt;=0), "",BG62/BG4)</f>
        <v>0</v>
      </c>
      <c r="BI62" s="47">
        <f>IF(AND(BG124=0,BG62&gt;=0),"",BG62/BG124)</f>
        <v>0</v>
      </c>
      <c r="BJ62" s="129">
        <f>+'N EERR BARINAS'!J69+'N EERR BARINAS'!J70</f>
        <v>0</v>
      </c>
      <c r="BK62" s="30" t="str">
        <f>IF(AND(BJ4=0,BJ62&gt;=0), "",BJ62/BJ4)</f>
        <v/>
      </c>
      <c r="BL62" s="47" t="str">
        <f>IF(AND(BJ124=0,BJ62&gt;=0),"",BJ62/BJ124)</f>
        <v/>
      </c>
      <c r="BM62" s="30" t="str">
        <f t="shared" si="9"/>
        <v/>
      </c>
      <c r="BN62" s="130">
        <f t="shared" si="31"/>
        <v>0</v>
      </c>
      <c r="BO62" s="30">
        <f>IF(AND(BN4=0,BN62&gt;=0), "",BN62/BN4)</f>
        <v>0</v>
      </c>
      <c r="BP62" s="47">
        <f>IF(AND(BN124=0,BN62&gt;=0),"",BN62/BN124)</f>
        <v>0</v>
      </c>
      <c r="BQ62" s="129">
        <f>+'N EERR BARINAS'!K69+'N EERR BARINAS'!K70</f>
        <v>0</v>
      </c>
      <c r="BR62" s="30" t="str">
        <f>IF(AND(BQ4=0,BQ62&gt;=0), "",BQ62/BQ4)</f>
        <v/>
      </c>
      <c r="BS62" s="47" t="str">
        <f>IF(AND(BQ124=0,BQ62&gt;=0),"",BQ62/BQ124)</f>
        <v/>
      </c>
      <c r="BT62" s="30" t="str">
        <f t="shared" si="10"/>
        <v/>
      </c>
      <c r="BU62" s="130">
        <f t="shared" si="32"/>
        <v>0</v>
      </c>
      <c r="BV62" s="30">
        <f>IF(AND(BU4=0,BU62&gt;=0), "",BU62/BU4)</f>
        <v>0</v>
      </c>
      <c r="BW62" s="47">
        <f>IF(AND(BU124=0,BU62&gt;=0),"",BU62/BU124)</f>
        <v>0</v>
      </c>
      <c r="BX62" s="131">
        <f t="shared" si="33"/>
        <v>0</v>
      </c>
      <c r="BY62" s="30" t="str">
        <f>IF(AND(BX4=0,BX62&gt;=0), "",BX62/BX4)</f>
        <v/>
      </c>
      <c r="BZ62" s="47" t="str">
        <f t="shared" si="11"/>
        <v/>
      </c>
      <c r="CA62" s="129">
        <f>+'N EERR BARINAS'!L69+'N EERR BARINAS'!L70</f>
        <v>0</v>
      </c>
      <c r="CB62" s="30" t="str">
        <f>IF(AND(CA4=0,CA62&gt;=0), "",CA62/CA4)</f>
        <v/>
      </c>
      <c r="CC62" s="47" t="str">
        <f>IF(AND(CA124=0,CA62&gt;=0),"",CA62/CA124)</f>
        <v/>
      </c>
      <c r="CD62" s="30" t="str">
        <f t="shared" si="26"/>
        <v/>
      </c>
      <c r="CE62" s="130">
        <f t="shared" si="34"/>
        <v>0</v>
      </c>
      <c r="CF62" s="30">
        <f>IF(AND(CE4=0,CE62&gt;=0), "",CE62/CE4)</f>
        <v>0</v>
      </c>
      <c r="CG62" s="47">
        <f>IF(AND(CE124=0,CE62&gt;=0),"",CE62/CE124)</f>
        <v>0</v>
      </c>
      <c r="CH62" s="129">
        <f>+'N EERR BARINAS'!M69+'N EERR BARINAS'!M70</f>
        <v>0</v>
      </c>
      <c r="CI62" s="30" t="str">
        <f>IF(AND(CH4=0,CH62&gt;=0), "",CH62/CH4)</f>
        <v/>
      </c>
      <c r="CJ62" s="47" t="str">
        <f>IF(AND(CH124=0,CH62&gt;=0),"",CH62/CH124)</f>
        <v/>
      </c>
      <c r="CK62" s="30" t="str">
        <f t="shared" si="13"/>
        <v/>
      </c>
      <c r="CL62" s="130">
        <f t="shared" si="35"/>
        <v>0</v>
      </c>
      <c r="CM62" s="30">
        <f>IF(AND(CL4=0,CL62&gt;=0), "",CL62/CL4)</f>
        <v>0</v>
      </c>
      <c r="CN62" s="47">
        <f>IF(AND(CL124=0,CL62&gt;=0),"",CL62/CL124)</f>
        <v>0</v>
      </c>
      <c r="CO62" s="129">
        <f>+'N EERR BARINAS'!N69+'N EERR BARINAS'!N70</f>
        <v>0</v>
      </c>
      <c r="CP62" s="30" t="str">
        <f>IF(AND(CO4=0,CO62&gt;=0), "",CO62/CO4)</f>
        <v/>
      </c>
      <c r="CQ62" s="47" t="str">
        <f>IF(AND(CO124=0,CO62&gt;=0),"",CO62/CO124)</f>
        <v/>
      </c>
      <c r="CR62" s="30" t="str">
        <f t="shared" si="14"/>
        <v/>
      </c>
      <c r="CS62" s="130">
        <f t="shared" si="36"/>
        <v>0</v>
      </c>
      <c r="CT62" s="30">
        <f>IF(AND(CS4=0,CS62&gt;=0), "",CS62/CS4)</f>
        <v>0</v>
      </c>
      <c r="CU62" s="47">
        <f>IF(AND(CS124=0,CS62&gt;=0),"",CS62/CS124)</f>
        <v>0</v>
      </c>
      <c r="CV62" s="131">
        <f t="shared" si="37"/>
        <v>0</v>
      </c>
      <c r="CW62" s="30" t="str">
        <f>IF(AND(CV4=0,CV62&gt;=0), "",CV62/CV4)</f>
        <v/>
      </c>
      <c r="CX62" s="47" t="str">
        <f t="shared" si="15"/>
        <v/>
      </c>
    </row>
    <row r="63" spans="1:102" outlineLevel="1" x14ac:dyDescent="0.3">
      <c r="A63" s="29" t="s">
        <v>24</v>
      </c>
      <c r="B63" s="129">
        <f>+'N EERR BARINAS'!B71+'N EERR BARINAS'!B72+'N EERR BARINAS'!B73+'N EERR BARINAS'!B74+'N EERR BARINAS'!B75+'N EERR BARINAS'!B76+'N EERR BARINAS'!B77</f>
        <v>0</v>
      </c>
      <c r="C63" s="30" t="str">
        <f>IF(AND(B4=0,B63&gt;=0), "",B63/B4)</f>
        <v/>
      </c>
      <c r="D63" s="47" t="str">
        <f>IF(AND(B124=0,B63&gt;=0),"",B63/B124)</f>
        <v/>
      </c>
      <c r="E63" s="129">
        <f>+'N EERR BARINAS'!C71+'N EERR BARINAS'!C72+'N EERR BARINAS'!C73+'N EERR BARINAS'!C74+'N EERR BARINAS'!C75+'N EERR BARINAS'!C76+'N EERR BARINAS'!C77</f>
        <v>222.52409950193493</v>
      </c>
      <c r="F63" s="30">
        <f>IF(AND(E4=0,E63&gt;=0), "",E63/E4)</f>
        <v>1.6207651901356274E-2</v>
      </c>
      <c r="G63" s="47">
        <f>IF(AND(E124=0,E63&gt;=0),"",E63/E124)</f>
        <v>5.3417819876939908E-2</v>
      </c>
      <c r="H63" s="129">
        <f>+'N EERR BARINAS'!D71+'N EERR BARINAS'!D72+'N EERR BARINAS'!D73+'N EERR BARINAS'!D74+'N EERR BARINAS'!D75+'N EERR BARINAS'!D76+'N EERR BARINAS'!D77</f>
        <v>213.06138068464881</v>
      </c>
      <c r="I63" s="30">
        <f>IF(AND(H4=0,H63&gt;=0), "",H63/H4)</f>
        <v>9.3601020007358891E-3</v>
      </c>
      <c r="J63" s="47">
        <f>IF(AND(H124=0,H63&gt;=0),"",H63/H124)</f>
        <v>4.220953710253765E-2</v>
      </c>
      <c r="K63" s="30">
        <f t="shared" si="19"/>
        <v>-4.2524467410343728E-2</v>
      </c>
      <c r="L63" s="130">
        <f t="shared" si="38"/>
        <v>435.58548018658371</v>
      </c>
      <c r="M63" s="30">
        <f>IF(AND(L4=0,L63&gt;=0), "",L63/L4)</f>
        <v>1.1936369972332805E-2</v>
      </c>
      <c r="N63" s="47">
        <f>IF(AND(L124=0,L63&gt;=0),"",L63/L124)</f>
        <v>4.7277207937397904E-2</v>
      </c>
      <c r="O63" s="129">
        <f>+'N EERR BARINAS'!E71+'N EERR BARINAS'!E72+'N EERR BARINAS'!E73+'N EERR BARINAS'!E74+'N EERR BARINAS'!E75+'N EERR BARINAS'!E76+'N EERR BARINAS'!E77</f>
        <v>199.48625322386016</v>
      </c>
      <c r="P63" s="30">
        <f>IF(AND(O4=0,O63&gt;=0), "",O63/O4)</f>
        <v>7.5698207367358127E-3</v>
      </c>
      <c r="Q63" s="47">
        <f>IF(AND(O124=0,O63&gt;=0),"",O63/O124)</f>
        <v>3.1423875650807877E-2</v>
      </c>
      <c r="R63" s="30">
        <f t="shared" si="20"/>
        <v>-6.3714631986174608E-2</v>
      </c>
      <c r="S63" s="130">
        <f t="shared" si="39"/>
        <v>635.07173341044381</v>
      </c>
      <c r="T63" s="30">
        <f>IF(AND(S4=0,S63&gt;=0), "",S63/S4)</f>
        <v>1.0105345590608444E-2</v>
      </c>
      <c r="U63" s="47">
        <f>IF(AND(S124=0,S63&gt;=0),"",S63/S124)</f>
        <v>4.0809990033709907E-2</v>
      </c>
      <c r="V63" s="131"/>
      <c r="W63" s="30" t="str">
        <f>IF(AND(V4=0,V63&gt;=0), "",V63/V4)</f>
        <v/>
      </c>
      <c r="X63" s="47">
        <f t="shared" si="21"/>
        <v>1</v>
      </c>
      <c r="Y63" s="129">
        <f>+'N EERR BARINAS'!F71+'N EERR BARINAS'!F72+'N EERR BARINAS'!F73+'N EERR BARINAS'!F74+'N EERR BARINAS'!F75+'N EERR BARINAS'!F76+'N EERR BARINAS'!F77</f>
        <v>200.64001307901907</v>
      </c>
      <c r="Z63" s="30">
        <f>IF(AND(Y4=0,Y63&gt;=0), "",Y63/Y4)</f>
        <v>8.1079256603085684E-3</v>
      </c>
      <c r="AA63" s="47">
        <f>IF(AND(Y124=0,Y63&gt;=0),"",Y63/Y124)</f>
        <v>3.4831402105084522E-2</v>
      </c>
      <c r="AB63" s="30">
        <f t="shared" si="22"/>
        <v>5.7836559487844993E-3</v>
      </c>
      <c r="AC63" s="130">
        <f t="shared" si="27"/>
        <v>835.71174648946294</v>
      </c>
      <c r="AD63" s="30">
        <f>IF(AND(AC4=0,AC63&gt;=0), "",AC63/AC4)</f>
        <v>9.5410375150556774E-3</v>
      </c>
      <c r="AE63" s="47">
        <f>IF(AND(AC124=0,AC63&gt;=0),"",AC63/AC124)</f>
        <v>3.919482310497039E-2</v>
      </c>
      <c r="AF63" s="129">
        <f>+'N EERR BARINAS'!G71+'N EERR BARINAS'!G72+'N EERR BARINAS'!G73+'N EERR BARINAS'!G74+'N EERR BARINAS'!G75+'N EERR BARINAS'!G76+'N EERR BARINAS'!G77</f>
        <v>225.23546397028719</v>
      </c>
      <c r="AG63" s="30">
        <f>IF(AND(AF4=0,AF63&gt;=0), "",AF63/AF4)</f>
        <v>7.1752411431864607E-3</v>
      </c>
      <c r="AH63" s="47">
        <f>IF(AND(AF124=0,AF63&gt;=0),"",AF63/AF124)</f>
        <v>3.7767244179384568E-2</v>
      </c>
      <c r="AI63" s="30">
        <f t="shared" si="4"/>
        <v>0.12258497452141595</v>
      </c>
      <c r="AJ63" s="130">
        <f t="shared" si="16"/>
        <v>1060.9472104597501</v>
      </c>
      <c r="AK63" s="30">
        <f>IF(AND(AJ4=0,AJ63&gt;=0), "",AJ63/AJ4)</f>
        <v>8.9168765406024003E-3</v>
      </c>
      <c r="AL63" s="47">
        <f>IF(AND(AJ124=0,AJ63&gt;=0),"",AJ63/AJ124)</f>
        <v>3.8882800993246792E-2</v>
      </c>
      <c r="AM63" s="129">
        <f>+'N EERR BARINAS'!H71+'N EERR BARINAS'!H72+'N EERR BARINAS'!H73+'N EERR BARINAS'!H74+'N EERR BARINAS'!H75+'N EERR BARINAS'!H76+'N EERR BARINAS'!H77</f>
        <v>311.64234979512901</v>
      </c>
      <c r="AN63" s="30">
        <f>IF(AND(AM4=0,AM63&gt;=0), "",AM63/AM4)</f>
        <v>1.1362115045539252E-2</v>
      </c>
      <c r="AO63" s="47">
        <f>IF(AND(AM124=0,AM63&gt;=0),"",AM63/AM124)</f>
        <v>5.0809210442988202E-2</v>
      </c>
      <c r="AP63" s="30">
        <f t="shared" si="5"/>
        <v>0.38362913327112874</v>
      </c>
      <c r="AQ63" s="130">
        <f t="shared" si="17"/>
        <v>1372.589560254879</v>
      </c>
      <c r="AR63" s="30">
        <f>IF(AND(AQ4=0,AQ63&gt;=0), "",AQ63/AQ4)</f>
        <v>9.3749629226716653E-3</v>
      </c>
      <c r="AS63" s="47">
        <f>IF(AND(AQ124=0,AQ63&gt;=0),"",AQ63/AQ124)</f>
        <v>4.1071700015127818E-2</v>
      </c>
      <c r="AT63" s="131">
        <f t="shared" si="28"/>
        <v>0</v>
      </c>
      <c r="AU63" s="30" t="str">
        <f>IF(AND(AT4=0,AT63&gt;=0), "",AT63/AT4)</f>
        <v/>
      </c>
      <c r="AV63" s="47">
        <f t="shared" si="23"/>
        <v>1</v>
      </c>
      <c r="AW63" s="131">
        <f t="shared" si="40"/>
        <v>228.76492670914649</v>
      </c>
      <c r="AX63" s="30">
        <f>IF(AND(AW4=0,AW63&gt;=0), "",AW63/AW4)</f>
        <v>9.3749629226716653E-3</v>
      </c>
      <c r="AY63" s="47">
        <f>IF(AND(AW124=0,AW63&gt;=0),"",AW63/AW124)</f>
        <v>4.1071700015127832E-2</v>
      </c>
      <c r="AZ63" s="131">
        <f t="shared" si="29"/>
        <v>0</v>
      </c>
      <c r="BA63" s="30" t="str">
        <f>IF(AND(AZ4=0,AZ63&gt;=0), "",AZ63/AZ4)</f>
        <v/>
      </c>
      <c r="BB63" s="47">
        <f t="shared" si="24"/>
        <v>1</v>
      </c>
      <c r="BC63" s="129">
        <f>+'N EERR BARINAS'!I71+'N EERR BARINAS'!I72+'N EERR BARINAS'!I73+'N EERR BARINAS'!I74+'N EERR BARINAS'!I75+'N EERR BARINAS'!I76+'N EERR BARINAS'!I77</f>
        <v>0</v>
      </c>
      <c r="BD63" s="30" t="str">
        <f>IF(AND(BC4=0,BC63&gt;=0), "",BC63/BC4)</f>
        <v/>
      </c>
      <c r="BE63" s="47" t="str">
        <f>IF(AND(BC124=0,BC63&gt;=0),"",BC63/BC124)</f>
        <v/>
      </c>
      <c r="BF63" s="30">
        <f t="shared" si="25"/>
        <v>-1</v>
      </c>
      <c r="BG63" s="130">
        <f t="shared" si="30"/>
        <v>1372.589560254879</v>
      </c>
      <c r="BH63" s="30">
        <f>IF(AND(BG4=0,BG63&gt;=0), "",BG63/BG4)</f>
        <v>9.3749629226716653E-3</v>
      </c>
      <c r="BI63" s="47">
        <f>IF(AND(BG124=0,BG63&gt;=0),"",BG63/BG124)</f>
        <v>4.1071700015127818E-2</v>
      </c>
      <c r="BJ63" s="129">
        <f>+'N EERR BARINAS'!J71+'N EERR BARINAS'!J72+'N EERR BARINAS'!J73+'N EERR BARINAS'!J74+'N EERR BARINAS'!J75+'N EERR BARINAS'!J76+'N EERR BARINAS'!J77</f>
        <v>0</v>
      </c>
      <c r="BK63" s="30" t="str">
        <f>IF(AND(BJ4=0,BJ63&gt;=0), "",BJ63/BJ4)</f>
        <v/>
      </c>
      <c r="BL63" s="47" t="str">
        <f>IF(AND(BJ124=0,BJ63&gt;=0),"",BJ63/BJ124)</f>
        <v/>
      </c>
      <c r="BM63" s="30" t="str">
        <f t="shared" si="9"/>
        <v/>
      </c>
      <c r="BN63" s="130">
        <f t="shared" si="31"/>
        <v>1372.589560254879</v>
      </c>
      <c r="BO63" s="30">
        <f>IF(AND(BN4=0,BN63&gt;=0), "",BN63/BN4)</f>
        <v>9.3749629226716653E-3</v>
      </c>
      <c r="BP63" s="47">
        <f>IF(AND(BN124=0,BN63&gt;=0),"",BN63/BN124)</f>
        <v>4.1071700015127818E-2</v>
      </c>
      <c r="BQ63" s="129">
        <f>+'N EERR BARINAS'!K71+'N EERR BARINAS'!K72+'N EERR BARINAS'!K73+'N EERR BARINAS'!K74+'N EERR BARINAS'!K75+'N EERR BARINAS'!K76+'N EERR BARINAS'!K77</f>
        <v>0</v>
      </c>
      <c r="BR63" s="30" t="str">
        <f>IF(AND(BQ4=0,BQ63&gt;=0), "",BQ63/BQ4)</f>
        <v/>
      </c>
      <c r="BS63" s="47" t="str">
        <f>IF(AND(BQ124=0,BQ63&gt;=0),"",BQ63/BQ124)</f>
        <v/>
      </c>
      <c r="BT63" s="30" t="str">
        <f t="shared" si="10"/>
        <v/>
      </c>
      <c r="BU63" s="130">
        <f t="shared" si="32"/>
        <v>1372.589560254879</v>
      </c>
      <c r="BV63" s="30">
        <f>IF(AND(BU4=0,BU63&gt;=0), "",BU63/BU4)</f>
        <v>9.3749629226716653E-3</v>
      </c>
      <c r="BW63" s="47">
        <f>IF(AND(BU124=0,BU63&gt;=0),"",BU63/BU124)</f>
        <v>4.1071700015127818E-2</v>
      </c>
      <c r="BX63" s="131">
        <f t="shared" si="33"/>
        <v>0</v>
      </c>
      <c r="BY63" s="30" t="str">
        <f>IF(AND(BX4=0,BX63&gt;=0), "",BX63/BX4)</f>
        <v/>
      </c>
      <c r="BZ63" s="47">
        <f t="shared" si="11"/>
        <v>1</v>
      </c>
      <c r="CA63" s="129">
        <f>+'N EERR BARINAS'!L71+'N EERR BARINAS'!L72+'N EERR BARINAS'!L73+'N EERR BARINAS'!L74+'N EERR BARINAS'!L75+'N EERR BARINAS'!L76+'N EERR BARINAS'!L77</f>
        <v>0</v>
      </c>
      <c r="CB63" s="30" t="str">
        <f>IF(AND(CA4=0,CA63&gt;=0), "",CA63/CA4)</f>
        <v/>
      </c>
      <c r="CC63" s="47" t="str">
        <f>IF(AND(CA124=0,CA63&gt;=0),"",CA63/CA124)</f>
        <v/>
      </c>
      <c r="CD63" s="30" t="str">
        <f t="shared" si="26"/>
        <v/>
      </c>
      <c r="CE63" s="130">
        <f t="shared" si="34"/>
        <v>1372.589560254879</v>
      </c>
      <c r="CF63" s="30">
        <f>IF(AND(CE4=0,CE63&gt;=0), "",CE63/CE4)</f>
        <v>9.3749629226716653E-3</v>
      </c>
      <c r="CG63" s="47">
        <f>IF(AND(CE124=0,CE63&gt;=0),"",CE63/CE124)</f>
        <v>4.1071700015127818E-2</v>
      </c>
      <c r="CH63" s="129">
        <f>+'N EERR BARINAS'!M71+'N EERR BARINAS'!M72+'N EERR BARINAS'!M73+'N EERR BARINAS'!M74+'N EERR BARINAS'!M75+'N EERR BARINAS'!M76+'N EERR BARINAS'!M77</f>
        <v>0</v>
      </c>
      <c r="CI63" s="30" t="str">
        <f>IF(AND(CH4=0,CH63&gt;=0), "",CH63/CH4)</f>
        <v/>
      </c>
      <c r="CJ63" s="47" t="str">
        <f>IF(AND(CH124=0,CH63&gt;=0),"",CH63/CH124)</f>
        <v/>
      </c>
      <c r="CK63" s="30" t="str">
        <f t="shared" si="13"/>
        <v/>
      </c>
      <c r="CL63" s="130">
        <f t="shared" si="35"/>
        <v>1372.589560254879</v>
      </c>
      <c r="CM63" s="30">
        <f>IF(AND(CL4=0,CL63&gt;=0), "",CL63/CL4)</f>
        <v>9.3749629226716653E-3</v>
      </c>
      <c r="CN63" s="47">
        <f>IF(AND(CL124=0,CL63&gt;=0),"",CL63/CL124)</f>
        <v>4.1071700015127818E-2</v>
      </c>
      <c r="CO63" s="129">
        <f>+'N EERR BARINAS'!N71+'N EERR BARINAS'!N72+'N EERR BARINAS'!N73+'N EERR BARINAS'!N74+'N EERR BARINAS'!N75+'N EERR BARINAS'!N76+'N EERR BARINAS'!N77</f>
        <v>0</v>
      </c>
      <c r="CP63" s="30" t="str">
        <f>IF(AND(CO4=0,CO63&gt;=0), "",CO63/CO4)</f>
        <v/>
      </c>
      <c r="CQ63" s="47" t="str">
        <f>IF(AND(CO124=0,CO63&gt;=0),"",CO63/CO124)</f>
        <v/>
      </c>
      <c r="CR63" s="30" t="str">
        <f t="shared" si="14"/>
        <v/>
      </c>
      <c r="CS63" s="130">
        <f t="shared" si="36"/>
        <v>1372.589560254879</v>
      </c>
      <c r="CT63" s="30">
        <f>IF(AND(CS4=0,CS63&gt;=0), "",CS63/CS4)</f>
        <v>9.3749629226716653E-3</v>
      </c>
      <c r="CU63" s="47">
        <f>IF(AND(CS124=0,CS63&gt;=0),"",CS63/CS124)</f>
        <v>4.1071700015127818E-2</v>
      </c>
      <c r="CV63" s="131">
        <f t="shared" si="37"/>
        <v>0</v>
      </c>
      <c r="CW63" s="30" t="str">
        <f>IF(AND(CV4=0,CV63&gt;=0), "",CV63/CV4)</f>
        <v/>
      </c>
      <c r="CX63" s="47">
        <f t="shared" si="15"/>
        <v>1</v>
      </c>
    </row>
    <row r="64" spans="1:102" outlineLevel="1" x14ac:dyDescent="0.3">
      <c r="A64" s="29" t="s">
        <v>25</v>
      </c>
      <c r="B64" s="129">
        <f>+'N EERR BARINAS'!B78+'N EERR BARINAS'!B79+'N EERR BARINAS'!B80+'N EERR BARINAS'!B81+'N EERR BARINAS'!B82+'N EERR BARINAS'!B83+'N EERR BARINAS'!B84+'N EERR BARINAS'!B85+'N EERR BARINAS'!B86+'N EERR BARINAS'!B87</f>
        <v>0</v>
      </c>
      <c r="C64" s="30" t="str">
        <f>IF(AND(B4=0,B64&gt;=0), "",B64/B4)</f>
        <v/>
      </c>
      <c r="D64" s="47" t="str">
        <f>IF(AND(B124=0,B64&gt;=0),"",B64/B124)</f>
        <v/>
      </c>
      <c r="E64" s="129">
        <f>+'N EERR BARINAS'!C78+'N EERR BARINAS'!C79+'N EERR BARINAS'!C80+'N EERR BARINAS'!C81+'N EERR BARINAS'!C82+'N EERR BARINAS'!C83+'N EERR BARINAS'!C84+'N EERR BARINAS'!C85+'N EERR BARINAS'!C86+'N EERR BARINAS'!C87</f>
        <v>0</v>
      </c>
      <c r="F64" s="30">
        <f>IF(AND(E4=0,E64&gt;=0), "",E64/E4)</f>
        <v>0</v>
      </c>
      <c r="G64" s="47">
        <f>IF(AND(E124=0,E64&gt;=0),"",E64/E124)</f>
        <v>0</v>
      </c>
      <c r="H64" s="129">
        <f>+'N EERR BARINAS'!D78+'N EERR BARINAS'!D79+'N EERR BARINAS'!D80+'N EERR BARINAS'!D81+'N EERR BARINAS'!D82+'N EERR BARINAS'!D83+'N EERR BARINAS'!D84+'N EERR BARINAS'!D85+'N EERR BARINAS'!D86+'N EERR BARINAS'!D87</f>
        <v>0</v>
      </c>
      <c r="I64" s="30">
        <f>IF(AND(H4=0,H64&gt;=0), "",H64/H4)</f>
        <v>0</v>
      </c>
      <c r="J64" s="47">
        <f>IF(AND(H124=0,H64&gt;=0),"",H64/H124)</f>
        <v>0</v>
      </c>
      <c r="K64" s="30" t="str">
        <f t="shared" si="19"/>
        <v/>
      </c>
      <c r="L64" s="130">
        <f t="shared" si="38"/>
        <v>0</v>
      </c>
      <c r="M64" s="30">
        <f>IF(AND(L4=0,L64&gt;=0), "",L64/L4)</f>
        <v>0</v>
      </c>
      <c r="N64" s="47">
        <f>IF(AND(L124=0,L64&gt;=0),"",L64/L124)</f>
        <v>0</v>
      </c>
      <c r="O64" s="129">
        <f>+'N EERR BARINAS'!E78+'N EERR BARINAS'!E79+'N EERR BARINAS'!E80+'N EERR BARINAS'!E81+'N EERR BARINAS'!E82+'N EERR BARINAS'!E83+'N EERR BARINAS'!E84+'N EERR BARINAS'!E85+'N EERR BARINAS'!E86+'N EERR BARINAS'!E87</f>
        <v>0</v>
      </c>
      <c r="P64" s="30">
        <f>IF(AND(O4=0,O64&gt;=0), "",O64/O4)</f>
        <v>0</v>
      </c>
      <c r="Q64" s="47">
        <f>IF(AND(O124=0,O64&gt;=0),"",O64/O124)</f>
        <v>0</v>
      </c>
      <c r="R64" s="30" t="str">
        <f t="shared" si="20"/>
        <v/>
      </c>
      <c r="S64" s="130">
        <f t="shared" si="39"/>
        <v>0</v>
      </c>
      <c r="T64" s="30">
        <f>IF(AND(S4=0,S64&gt;=0), "",S64/S4)</f>
        <v>0</v>
      </c>
      <c r="U64" s="47">
        <f>IF(AND(S124=0,S64&gt;=0),"",S64/S124)</f>
        <v>0</v>
      </c>
      <c r="V64" s="131"/>
      <c r="W64" s="30" t="str">
        <f>IF(AND(V4=0,V64&gt;=0), "",V64/V4)</f>
        <v/>
      </c>
      <c r="X64" s="47" t="str">
        <f t="shared" si="21"/>
        <v/>
      </c>
      <c r="Y64" s="129">
        <f>+'N EERR BARINAS'!F78+'N EERR BARINAS'!F79+'N EERR BARINAS'!F80+'N EERR BARINAS'!F81+'N EERR BARINAS'!F82+'N EERR BARINAS'!F83+'N EERR BARINAS'!F84+'N EERR BARINAS'!F85+'N EERR BARINAS'!F86+'N EERR BARINAS'!F87</f>
        <v>0</v>
      </c>
      <c r="Z64" s="30">
        <f>IF(AND(Y4=0,Y64&gt;=0), "",Y64/Y4)</f>
        <v>0</v>
      </c>
      <c r="AA64" s="47">
        <f>IF(AND(Y124=0,Y64&gt;=0),"",Y64/Y124)</f>
        <v>0</v>
      </c>
      <c r="AB64" s="30" t="str">
        <f t="shared" si="22"/>
        <v/>
      </c>
      <c r="AC64" s="130">
        <f t="shared" si="27"/>
        <v>0</v>
      </c>
      <c r="AD64" s="30">
        <f>IF(AND(AC4=0,AC64&gt;=0), "",AC64/AC4)</f>
        <v>0</v>
      </c>
      <c r="AE64" s="47">
        <f>IF(AND(AC124=0,AC64&gt;=0),"",AC64/AC124)</f>
        <v>0</v>
      </c>
      <c r="AF64" s="129">
        <f>+'N EERR BARINAS'!G78+'N EERR BARINAS'!G79+'N EERR BARINAS'!G80+'N EERR BARINAS'!G81+'N EERR BARINAS'!G82+'N EERR BARINAS'!G83+'N EERR BARINAS'!G84+'N EERR BARINAS'!G85+'N EERR BARINAS'!G86+'N EERR BARINAS'!G87</f>
        <v>0</v>
      </c>
      <c r="AG64" s="30">
        <f>IF(AND(AF4=0,AF64&gt;=0), "",AF64/AF4)</f>
        <v>0</v>
      </c>
      <c r="AH64" s="47">
        <f>IF(AND(AF124=0,AF64&gt;=0),"",AF64/AF124)</f>
        <v>0</v>
      </c>
      <c r="AI64" s="30" t="str">
        <f t="shared" si="4"/>
        <v/>
      </c>
      <c r="AJ64" s="130">
        <f t="shared" si="16"/>
        <v>0</v>
      </c>
      <c r="AK64" s="30">
        <f>IF(AND(AJ4=0,AJ64&gt;=0), "",AJ64/AJ4)</f>
        <v>0</v>
      </c>
      <c r="AL64" s="47">
        <f>IF(AND(AJ124=0,AJ64&gt;=0),"",AJ64/AJ124)</f>
        <v>0</v>
      </c>
      <c r="AM64" s="129">
        <f>+'N EERR BARINAS'!H78+'N EERR BARINAS'!H79+'N EERR BARINAS'!H80+'N EERR BARINAS'!H81+'N EERR BARINAS'!H82+'N EERR BARINAS'!H83+'N EERR BARINAS'!H84+'N EERR BARINAS'!H85+'N EERR BARINAS'!H86+'N EERR BARINAS'!H87</f>
        <v>0</v>
      </c>
      <c r="AN64" s="30">
        <f>IF(AND(AM4=0,AM64&gt;=0), "",AM64/AM4)</f>
        <v>0</v>
      </c>
      <c r="AO64" s="47">
        <f>IF(AND(AM124=0,AM64&gt;=0),"",AM64/AM124)</f>
        <v>0</v>
      </c>
      <c r="AP64" s="30" t="str">
        <f t="shared" si="5"/>
        <v/>
      </c>
      <c r="AQ64" s="130">
        <f t="shared" si="17"/>
        <v>0</v>
      </c>
      <c r="AR64" s="30">
        <f>IF(AND(AQ4=0,AQ64&gt;=0), "",AQ64/AQ4)</f>
        <v>0</v>
      </c>
      <c r="AS64" s="47">
        <f>IF(AND(AQ124=0,AQ64&gt;=0),"",AQ64/AQ124)</f>
        <v>0</v>
      </c>
      <c r="AT64" s="131">
        <f t="shared" si="28"/>
        <v>0</v>
      </c>
      <c r="AU64" s="30" t="str">
        <f>IF(AND(AT4=0,AT64&gt;=0), "",AT64/AT4)</f>
        <v/>
      </c>
      <c r="AV64" s="47" t="str">
        <f t="shared" si="23"/>
        <v/>
      </c>
      <c r="AW64" s="131">
        <f t="shared" si="40"/>
        <v>0</v>
      </c>
      <c r="AX64" s="30">
        <f>IF(AND(AW4=0,AW64&gt;=0), "",AW64/AW4)</f>
        <v>0</v>
      </c>
      <c r="AY64" s="47">
        <f>IF(AND(AW124=0,AW64&gt;=0),"",AW64/AW124)</f>
        <v>0</v>
      </c>
      <c r="AZ64" s="131">
        <f t="shared" si="29"/>
        <v>0</v>
      </c>
      <c r="BA64" s="30" t="str">
        <f>IF(AND(AZ4=0,AZ64&gt;=0), "",AZ64/AZ4)</f>
        <v/>
      </c>
      <c r="BB64" s="47" t="str">
        <f t="shared" si="24"/>
        <v/>
      </c>
      <c r="BC64" s="129">
        <f>+'N EERR BARINAS'!I78+'N EERR BARINAS'!I79+'N EERR BARINAS'!I80+'N EERR BARINAS'!I81+'N EERR BARINAS'!I82+'N EERR BARINAS'!I83+'N EERR BARINAS'!I84+'N EERR BARINAS'!I85+'N EERR BARINAS'!I86+'N EERR BARINAS'!I87</f>
        <v>0</v>
      </c>
      <c r="BD64" s="30" t="str">
        <f>IF(AND(BC4=0,BC64&gt;=0), "",BC64/BC4)</f>
        <v/>
      </c>
      <c r="BE64" s="47" t="str">
        <f>IF(AND(BC124=0,BC64&gt;=0),"",BC64/BC124)</f>
        <v/>
      </c>
      <c r="BF64" s="30" t="str">
        <f t="shared" si="25"/>
        <v/>
      </c>
      <c r="BG64" s="130">
        <f t="shared" si="30"/>
        <v>0</v>
      </c>
      <c r="BH64" s="30">
        <f>IF(AND(BG4=0,BG64&gt;=0), "",BG64/BG4)</f>
        <v>0</v>
      </c>
      <c r="BI64" s="47">
        <f>IF(AND(BG124=0,BG64&gt;=0),"",BG64/BG124)</f>
        <v>0</v>
      </c>
      <c r="BJ64" s="129">
        <f>+'N EERR BARINAS'!J78+'N EERR BARINAS'!J79+'N EERR BARINAS'!J80+'N EERR BARINAS'!J81+'N EERR BARINAS'!J82+'N EERR BARINAS'!J83+'N EERR BARINAS'!J84+'N EERR BARINAS'!J85+'N EERR BARINAS'!J86+'N EERR BARINAS'!J87</f>
        <v>0</v>
      </c>
      <c r="BK64" s="30" t="str">
        <f>IF(AND(BJ4=0,BJ64&gt;=0), "",BJ64/BJ4)</f>
        <v/>
      </c>
      <c r="BL64" s="47" t="str">
        <f>IF(AND(BJ124=0,BJ64&gt;=0),"",BJ64/BJ124)</f>
        <v/>
      </c>
      <c r="BM64" s="30" t="str">
        <f t="shared" si="9"/>
        <v/>
      </c>
      <c r="BN64" s="130">
        <f t="shared" si="31"/>
        <v>0</v>
      </c>
      <c r="BO64" s="30">
        <f>IF(AND(BN4=0,BN64&gt;=0), "",BN64/BN4)</f>
        <v>0</v>
      </c>
      <c r="BP64" s="47">
        <f>IF(AND(BN124=0,BN64&gt;=0),"",BN64/BN124)</f>
        <v>0</v>
      </c>
      <c r="BQ64" s="129">
        <f>+'N EERR BARINAS'!K78+'N EERR BARINAS'!K79+'N EERR BARINAS'!K80+'N EERR BARINAS'!K81+'N EERR BARINAS'!K82+'N EERR BARINAS'!K83+'N EERR BARINAS'!K84+'N EERR BARINAS'!K85+'N EERR BARINAS'!K86+'N EERR BARINAS'!K87</f>
        <v>0</v>
      </c>
      <c r="BR64" s="30" t="str">
        <f>IF(AND(BQ4=0,BQ64&gt;=0), "",BQ64/BQ4)</f>
        <v/>
      </c>
      <c r="BS64" s="47" t="str">
        <f>IF(AND(BQ124=0,BQ64&gt;=0),"",BQ64/BQ124)</f>
        <v/>
      </c>
      <c r="BT64" s="30" t="str">
        <f t="shared" si="10"/>
        <v/>
      </c>
      <c r="BU64" s="130">
        <f t="shared" si="32"/>
        <v>0</v>
      </c>
      <c r="BV64" s="30">
        <f>IF(AND(BU4=0,BU64&gt;=0), "",BU64/BU4)</f>
        <v>0</v>
      </c>
      <c r="BW64" s="47">
        <f>IF(AND(BU124=0,BU64&gt;=0),"",BU64/BU124)</f>
        <v>0</v>
      </c>
      <c r="BX64" s="131">
        <f t="shared" si="33"/>
        <v>0</v>
      </c>
      <c r="BY64" s="30" t="str">
        <f>IF(AND(BX4=0,BX64&gt;=0), "",BX64/BX4)</f>
        <v/>
      </c>
      <c r="BZ64" s="47" t="str">
        <f t="shared" si="11"/>
        <v/>
      </c>
      <c r="CA64" s="129">
        <f>+'N EERR BARINAS'!L78+'N EERR BARINAS'!L79+'N EERR BARINAS'!L80+'N EERR BARINAS'!L81+'N EERR BARINAS'!L82+'N EERR BARINAS'!L83+'N EERR BARINAS'!L84+'N EERR BARINAS'!L85+'N EERR BARINAS'!L86+'N EERR BARINAS'!L87</f>
        <v>0</v>
      </c>
      <c r="CB64" s="30" t="str">
        <f>IF(AND(CA4=0,CA64&gt;=0), "",CA64/CA4)</f>
        <v/>
      </c>
      <c r="CC64" s="47" t="str">
        <f>IF(AND(CA124=0,CA64&gt;=0),"",CA64/CA124)</f>
        <v/>
      </c>
      <c r="CD64" s="30" t="str">
        <f t="shared" si="26"/>
        <v/>
      </c>
      <c r="CE64" s="130">
        <f t="shared" si="34"/>
        <v>0</v>
      </c>
      <c r="CF64" s="30">
        <f>IF(AND(CE4=0,CE64&gt;=0), "",CE64/CE4)</f>
        <v>0</v>
      </c>
      <c r="CG64" s="47">
        <f>IF(AND(CE124=0,CE64&gt;=0),"",CE64/CE124)</f>
        <v>0</v>
      </c>
      <c r="CH64" s="129">
        <f>+'N EERR BARINAS'!M78+'N EERR BARINAS'!M79+'N EERR BARINAS'!M80+'N EERR BARINAS'!M81+'N EERR BARINAS'!M82+'N EERR BARINAS'!M83+'N EERR BARINAS'!M84+'N EERR BARINAS'!M85+'N EERR BARINAS'!M86+'N EERR BARINAS'!M87</f>
        <v>0</v>
      </c>
      <c r="CI64" s="30" t="str">
        <f>IF(AND(CH4=0,CH64&gt;=0), "",CH64/CH4)</f>
        <v/>
      </c>
      <c r="CJ64" s="47" t="str">
        <f>IF(AND(CH124=0,CH64&gt;=0),"",CH64/CH124)</f>
        <v/>
      </c>
      <c r="CK64" s="30" t="str">
        <f t="shared" si="13"/>
        <v/>
      </c>
      <c r="CL64" s="130">
        <f t="shared" si="35"/>
        <v>0</v>
      </c>
      <c r="CM64" s="30">
        <f>IF(AND(CL4=0,CL64&gt;=0), "",CL64/CL4)</f>
        <v>0</v>
      </c>
      <c r="CN64" s="47">
        <f>IF(AND(CL124=0,CL64&gt;=0),"",CL64/CL124)</f>
        <v>0</v>
      </c>
      <c r="CO64" s="129">
        <f>+'N EERR BARINAS'!N78+'N EERR BARINAS'!N79+'N EERR BARINAS'!N80+'N EERR BARINAS'!N81+'N EERR BARINAS'!N82+'N EERR BARINAS'!N83+'N EERR BARINAS'!N84+'N EERR BARINAS'!N85+'N EERR BARINAS'!N86+'N EERR BARINAS'!N87</f>
        <v>0</v>
      </c>
      <c r="CP64" s="30" t="str">
        <f>IF(AND(CO4=0,CO64&gt;=0), "",CO64/CO4)</f>
        <v/>
      </c>
      <c r="CQ64" s="47" t="str">
        <f>IF(AND(CO124=0,CO64&gt;=0),"",CO64/CO124)</f>
        <v/>
      </c>
      <c r="CR64" s="30" t="str">
        <f t="shared" si="14"/>
        <v/>
      </c>
      <c r="CS64" s="130">
        <f t="shared" si="36"/>
        <v>0</v>
      </c>
      <c r="CT64" s="30">
        <f>IF(AND(CS4=0,CS64&gt;=0), "",CS64/CS4)</f>
        <v>0</v>
      </c>
      <c r="CU64" s="47">
        <f>IF(AND(CS124=0,CS64&gt;=0),"",CS64/CS124)</f>
        <v>0</v>
      </c>
      <c r="CV64" s="131">
        <f t="shared" si="37"/>
        <v>0</v>
      </c>
      <c r="CW64" s="30" t="str">
        <f>IF(AND(CV4=0,CV64&gt;=0), "",CV64/CV4)</f>
        <v/>
      </c>
      <c r="CX64" s="47" t="str">
        <f t="shared" si="15"/>
        <v/>
      </c>
    </row>
    <row r="65" spans="1:102" outlineLevel="1" x14ac:dyDescent="0.3">
      <c r="A65" s="29" t="s">
        <v>26</v>
      </c>
      <c r="B65" s="129">
        <f>+'N EERR BARINAS'!B88+'N EERR BARINAS'!B89+'N EERR BARINAS'!B90</f>
        <v>0</v>
      </c>
      <c r="C65" s="30" t="str">
        <f>IF(AND(B4=0,B65&gt;=0), "",B65/B4)</f>
        <v/>
      </c>
      <c r="D65" s="47" t="str">
        <f>IF(AND(B124=0,B65&gt;=0),"",B65/B124)</f>
        <v/>
      </c>
      <c r="E65" s="129">
        <f>+'N EERR BARINAS'!C88+'N EERR BARINAS'!C89+'N EERR BARINAS'!C90</f>
        <v>155.69661000944291</v>
      </c>
      <c r="F65" s="30">
        <f>IF(AND(E4=0,E65&gt;=0), "",E65/E4)</f>
        <v>1.1340238935479125E-2</v>
      </c>
      <c r="G65" s="47">
        <f>IF(AND(E124=0,E65&gt;=0),"",E65/E124)</f>
        <v>3.7375607799559979E-2</v>
      </c>
      <c r="H65" s="129">
        <f>+'N EERR BARINAS'!D88+'N EERR BARINAS'!D89+'N EERR BARINAS'!D90</f>
        <v>210.55866344032455</v>
      </c>
      <c r="I65" s="30">
        <f>IF(AND(H4=0,H65&gt;=0), "",H65/H4)</f>
        <v>9.2501539256290826E-3</v>
      </c>
      <c r="J65" s="47">
        <f>IF(AND(H124=0,H65&gt;=0),"",H65/H124)</f>
        <v>4.1713724412119485E-2</v>
      </c>
      <c r="K65" s="30">
        <f t="shared" si="19"/>
        <v>0.352365112044214</v>
      </c>
      <c r="L65" s="130">
        <f t="shared" si="38"/>
        <v>366.25527344976746</v>
      </c>
      <c r="M65" s="30">
        <f>IF(AND(L4=0,L65&gt;=0), "",L65/L4)</f>
        <v>1.0036510965291349E-2</v>
      </c>
      <c r="N65" s="47">
        <f>IF(AND(L124=0,L65&gt;=0),"",L65/L124)</f>
        <v>3.9752304676538008E-2</v>
      </c>
      <c r="O65" s="129">
        <f>+'N EERR BARINAS'!E88+'N EERR BARINAS'!E89+'N EERR BARINAS'!E90</f>
        <v>220.49519564000033</v>
      </c>
      <c r="P65" s="30">
        <f>IF(AND(O4=0,O65&gt;=0), "",O65/O4)</f>
        <v>8.3670382160782181E-3</v>
      </c>
      <c r="Q65" s="47">
        <f>IF(AND(O124=0,O65&gt;=0),"",O65/O124)</f>
        <v>3.4733288622231656E-2</v>
      </c>
      <c r="R65" s="30">
        <f t="shared" si="20"/>
        <v>4.7191276945448231E-2</v>
      </c>
      <c r="S65" s="130">
        <f t="shared" si="39"/>
        <v>586.75046908976776</v>
      </c>
      <c r="T65" s="30">
        <f>IF(AND(S4=0,S65&gt;=0), "",S65/S4)</f>
        <v>9.3364512285285927E-3</v>
      </c>
      <c r="U65" s="47">
        <f>IF(AND(S124=0,S65&gt;=0),"",S65/S124)</f>
        <v>3.7704844250015322E-2</v>
      </c>
      <c r="V65" s="131"/>
      <c r="W65" s="30" t="str">
        <f>IF(AND(V4=0,V65&gt;=0), "",V65/V4)</f>
        <v/>
      </c>
      <c r="X65" s="47">
        <f t="shared" si="21"/>
        <v>1</v>
      </c>
      <c r="Y65" s="129">
        <f>+'N EERR BARINAS'!F88+'N EERR BARINAS'!F89+'N EERR BARINAS'!F90</f>
        <v>217.62374838458544</v>
      </c>
      <c r="Z65" s="30">
        <f>IF(AND(Y4=0,Y65&gt;=0), "",Y65/Y4)</f>
        <v>8.794243714114006E-3</v>
      </c>
      <c r="AA65" s="47">
        <f>IF(AND(Y124=0,Y65&gt;=0),"",Y65/Y124)</f>
        <v>3.7779803595875509E-2</v>
      </c>
      <c r="AB65" s="30">
        <f t="shared" si="22"/>
        <v>-1.3022720277783593E-2</v>
      </c>
      <c r="AC65" s="130">
        <f t="shared" si="27"/>
        <v>804.37421747435315</v>
      </c>
      <c r="AD65" s="30">
        <f>IF(AND(AC4=0,AC65&gt;=0), "",AC65/AC4)</f>
        <v>9.183267576774597E-3</v>
      </c>
      <c r="AE65" s="47">
        <f>IF(AND(AC124=0,AC65&gt;=0),"",AC65/AC124)</f>
        <v>3.7725095161748774E-2</v>
      </c>
      <c r="AF65" s="129">
        <f>+'N EERR BARINAS'!G88+'N EERR BARINAS'!G89+'N EERR BARINAS'!G90</f>
        <v>225.15913625197405</v>
      </c>
      <c r="AG65" s="30">
        <f>IF(AND(AF4=0,AF65&gt;=0), "",AF65/AF4)</f>
        <v>7.1728095998799491E-3</v>
      </c>
      <c r="AH65" s="47">
        <f>IF(AND(AF124=0,AF65&gt;=0),"",AF65/AF124)</f>
        <v>3.7754445628373226E-2</v>
      </c>
      <c r="AI65" s="30">
        <f t="shared" si="4"/>
        <v>3.462576085249687E-2</v>
      </c>
      <c r="AJ65" s="130">
        <f t="shared" si="16"/>
        <v>1029.5333537263273</v>
      </c>
      <c r="AK65" s="30">
        <f>IF(AND(AJ4=0,AJ65&gt;=0), "",AJ65/AJ4)</f>
        <v>8.6528544673130803E-3</v>
      </c>
      <c r="AL65" s="47">
        <f>IF(AND(AJ124=0,AJ65&gt;=0),"",AJ65/AJ124)</f>
        <v>3.7731510214823676E-2</v>
      </c>
      <c r="AM65" s="129">
        <f>+'N EERR BARINAS'!H88+'N EERR BARINAS'!H89+'N EERR BARINAS'!H90</f>
        <v>360.1740081001771</v>
      </c>
      <c r="AN65" s="30">
        <f>IF(AND(AM4=0,AM65&gt;=0), "",AM65/AM4)</f>
        <v>1.3131522462006421E-2</v>
      </c>
      <c r="AO65" s="47">
        <f>IF(AND(AM124=0,AM65&gt;=0),"",AM65/AM124)</f>
        <v>5.8721662783273204E-2</v>
      </c>
      <c r="AP65" s="30">
        <f t="shared" si="5"/>
        <v>0.59964198697719662</v>
      </c>
      <c r="AQ65" s="130">
        <f t="shared" si="17"/>
        <v>1389.7073618265044</v>
      </c>
      <c r="AR65" s="30">
        <f>IF(AND(AQ4=0,AQ65&gt;=0), "",AQ65/AQ4)</f>
        <v>9.4918797051523948E-3</v>
      </c>
      <c r="AS65" s="47">
        <f>IF(AND(AQ124=0,AQ65&gt;=0),"",AQ65/AQ124)</f>
        <v>4.158391228267394E-2</v>
      </c>
      <c r="AT65" s="131">
        <f t="shared" si="28"/>
        <v>0</v>
      </c>
      <c r="AU65" s="30" t="str">
        <f>IF(AND(AT4=0,AT65&gt;=0), "",AT65/AT4)</f>
        <v/>
      </c>
      <c r="AV65" s="47">
        <f t="shared" si="23"/>
        <v>1</v>
      </c>
      <c r="AW65" s="131">
        <f t="shared" si="40"/>
        <v>231.61789363775074</v>
      </c>
      <c r="AX65" s="30">
        <f>IF(AND(AW4=0,AW65&gt;=0), "",AW65/AW4)</f>
        <v>9.4918797051523948E-3</v>
      </c>
      <c r="AY65" s="47">
        <f>IF(AND(AW124=0,AW65&gt;=0),"",AW65/AW124)</f>
        <v>4.1583912282673954E-2</v>
      </c>
      <c r="AZ65" s="131">
        <f t="shared" si="29"/>
        <v>0</v>
      </c>
      <c r="BA65" s="30" t="str">
        <f>IF(AND(AZ4=0,AZ65&gt;=0), "",AZ65/AZ4)</f>
        <v/>
      </c>
      <c r="BB65" s="47">
        <f t="shared" si="24"/>
        <v>1</v>
      </c>
      <c r="BC65" s="129">
        <f>+'N EERR BARINAS'!I88+'N EERR BARINAS'!I89+'N EERR BARINAS'!I90</f>
        <v>0</v>
      </c>
      <c r="BD65" s="30" t="str">
        <f>IF(AND(BC4=0,BC65&gt;=0), "",BC65/BC4)</f>
        <v/>
      </c>
      <c r="BE65" s="47" t="str">
        <f>IF(AND(BC124=0,BC65&gt;=0),"",BC65/BC124)</f>
        <v/>
      </c>
      <c r="BF65" s="30">
        <f t="shared" si="25"/>
        <v>-1</v>
      </c>
      <c r="BG65" s="130">
        <f t="shared" si="30"/>
        <v>1389.7073618265044</v>
      </c>
      <c r="BH65" s="30">
        <f>IF(AND(BG4=0,BG65&gt;=0), "",BG65/BG4)</f>
        <v>9.4918797051523948E-3</v>
      </c>
      <c r="BI65" s="47">
        <f>IF(AND(BG124=0,BG65&gt;=0),"",BG65/BG124)</f>
        <v>4.158391228267394E-2</v>
      </c>
      <c r="BJ65" s="129">
        <f>+'N EERR BARINAS'!J88+'N EERR BARINAS'!J89+'N EERR BARINAS'!J90</f>
        <v>0</v>
      </c>
      <c r="BK65" s="30" t="str">
        <f>IF(AND(BJ4=0,BJ65&gt;=0), "",BJ65/BJ4)</f>
        <v/>
      </c>
      <c r="BL65" s="47" t="str">
        <f>IF(AND(BJ124=0,BJ65&gt;=0),"",BJ65/BJ124)</f>
        <v/>
      </c>
      <c r="BM65" s="30" t="str">
        <f t="shared" si="9"/>
        <v/>
      </c>
      <c r="BN65" s="130">
        <f t="shared" si="31"/>
        <v>1389.7073618265044</v>
      </c>
      <c r="BO65" s="30">
        <f>IF(AND(BN4=0,BN65&gt;=0), "",BN65/BN4)</f>
        <v>9.4918797051523948E-3</v>
      </c>
      <c r="BP65" s="47">
        <f>IF(AND(BN124=0,BN65&gt;=0),"",BN65/BN124)</f>
        <v>4.158391228267394E-2</v>
      </c>
      <c r="BQ65" s="129">
        <f>+'N EERR BARINAS'!K88+'N EERR BARINAS'!K89+'N EERR BARINAS'!K90</f>
        <v>0</v>
      </c>
      <c r="BR65" s="30" t="str">
        <f>IF(AND(BQ4=0,BQ65&gt;=0), "",BQ65/BQ4)</f>
        <v/>
      </c>
      <c r="BS65" s="47" t="str">
        <f>IF(AND(BQ124=0,BQ65&gt;=0),"",BQ65/BQ124)</f>
        <v/>
      </c>
      <c r="BT65" s="30" t="str">
        <f t="shared" si="10"/>
        <v/>
      </c>
      <c r="BU65" s="130">
        <f t="shared" si="32"/>
        <v>1389.7073618265044</v>
      </c>
      <c r="BV65" s="30">
        <f>IF(AND(BU4=0,BU65&gt;=0), "",BU65/BU4)</f>
        <v>9.4918797051523948E-3</v>
      </c>
      <c r="BW65" s="47">
        <f>IF(AND(BU124=0,BU65&gt;=0),"",BU65/BU124)</f>
        <v>4.158391228267394E-2</v>
      </c>
      <c r="BX65" s="131">
        <f t="shared" si="33"/>
        <v>0</v>
      </c>
      <c r="BY65" s="30" t="str">
        <f>IF(AND(BX4=0,BX65&gt;=0), "",BX65/BX4)</f>
        <v/>
      </c>
      <c r="BZ65" s="47">
        <f t="shared" si="11"/>
        <v>1</v>
      </c>
      <c r="CA65" s="129">
        <f>+'N EERR BARINAS'!L88+'N EERR BARINAS'!L89+'N EERR BARINAS'!L90</f>
        <v>0</v>
      </c>
      <c r="CB65" s="30" t="str">
        <f>IF(AND(CA4=0,CA65&gt;=0), "",CA65/CA4)</f>
        <v/>
      </c>
      <c r="CC65" s="47" t="str">
        <f>IF(AND(CA124=0,CA65&gt;=0),"",CA65/CA124)</f>
        <v/>
      </c>
      <c r="CD65" s="30" t="str">
        <f t="shared" si="26"/>
        <v/>
      </c>
      <c r="CE65" s="130">
        <f t="shared" si="34"/>
        <v>1389.7073618265044</v>
      </c>
      <c r="CF65" s="30">
        <f>IF(AND(CE4=0,CE65&gt;=0), "",CE65/CE4)</f>
        <v>9.4918797051523948E-3</v>
      </c>
      <c r="CG65" s="47">
        <f>IF(AND(CE124=0,CE65&gt;=0),"",CE65/CE124)</f>
        <v>4.158391228267394E-2</v>
      </c>
      <c r="CH65" s="129">
        <f>+'N EERR BARINAS'!M88+'N EERR BARINAS'!M89+'N EERR BARINAS'!M90</f>
        <v>0</v>
      </c>
      <c r="CI65" s="30" t="str">
        <f>IF(AND(CH4=0,CH65&gt;=0), "",CH65/CH4)</f>
        <v/>
      </c>
      <c r="CJ65" s="47" t="str">
        <f>IF(AND(CH124=0,CH65&gt;=0),"",CH65/CH124)</f>
        <v/>
      </c>
      <c r="CK65" s="30" t="str">
        <f t="shared" si="13"/>
        <v/>
      </c>
      <c r="CL65" s="130">
        <f t="shared" si="35"/>
        <v>1389.7073618265044</v>
      </c>
      <c r="CM65" s="30">
        <f>IF(AND(CL4=0,CL65&gt;=0), "",CL65/CL4)</f>
        <v>9.4918797051523948E-3</v>
      </c>
      <c r="CN65" s="47">
        <f>IF(AND(CL124=0,CL65&gt;=0),"",CL65/CL124)</f>
        <v>4.158391228267394E-2</v>
      </c>
      <c r="CO65" s="129">
        <f>+'N EERR BARINAS'!N88+'N EERR BARINAS'!N89+'N EERR BARINAS'!N90</f>
        <v>0</v>
      </c>
      <c r="CP65" s="30" t="str">
        <f>IF(AND(CO4=0,CO65&gt;=0), "",CO65/CO4)</f>
        <v/>
      </c>
      <c r="CQ65" s="47" t="str">
        <f>IF(AND(CO124=0,CO65&gt;=0),"",CO65/CO124)</f>
        <v/>
      </c>
      <c r="CR65" s="30" t="str">
        <f t="shared" si="14"/>
        <v/>
      </c>
      <c r="CS65" s="130">
        <f t="shared" si="36"/>
        <v>1389.7073618265044</v>
      </c>
      <c r="CT65" s="30">
        <f>IF(AND(CS4=0,CS65&gt;=0), "",CS65/CS4)</f>
        <v>9.4918797051523948E-3</v>
      </c>
      <c r="CU65" s="47">
        <f>IF(AND(CS124=0,CS65&gt;=0),"",CS65/CS124)</f>
        <v>4.158391228267394E-2</v>
      </c>
      <c r="CV65" s="131">
        <f t="shared" si="37"/>
        <v>0</v>
      </c>
      <c r="CW65" s="30" t="str">
        <f>IF(AND(CV4=0,CV65&gt;=0), "",CV65/CV4)</f>
        <v/>
      </c>
      <c r="CX65" s="47">
        <f t="shared" si="15"/>
        <v>1</v>
      </c>
    </row>
    <row r="66" spans="1:102" outlineLevel="1" x14ac:dyDescent="0.3">
      <c r="A66" s="29" t="s">
        <v>116</v>
      </c>
      <c r="B66" s="129">
        <f>+'N EERR BARINAS'!B91+'N EERR BARINAS'!B92</f>
        <v>0</v>
      </c>
      <c r="C66" s="30" t="str">
        <f>IF(AND(B4=0,B66&gt;=0), "",B66/B4)</f>
        <v/>
      </c>
      <c r="D66" s="47" t="str">
        <f>IF(AND(B124=0,B66&gt;=0),"",B66/B124)</f>
        <v/>
      </c>
      <c r="E66" s="129">
        <f>+'N EERR BARINAS'!C91+'N EERR BARINAS'!C92</f>
        <v>200</v>
      </c>
      <c r="F66" s="30">
        <f>IF(AND(E4=0,E66&gt;=0), "",E66/E4)</f>
        <v>1.456709806949727E-2</v>
      </c>
      <c r="G66" s="47">
        <f>IF(AND(E124=0,E66&gt;=0),"",E66/E124)</f>
        <v>4.8010817701545548E-2</v>
      </c>
      <c r="H66" s="129">
        <f>+'N EERR BARINAS'!D91+'N EERR BARINAS'!D92</f>
        <v>200</v>
      </c>
      <c r="I66" s="30">
        <f>IF(AND(H4=0,H66&gt;=0), "",H66/H4)</f>
        <v>8.7862962031488336E-3</v>
      </c>
      <c r="J66" s="47">
        <f>IF(AND(H124=0,H66&gt;=0),"",H66/H124)</f>
        <v>3.9621950225706831E-2</v>
      </c>
      <c r="K66" s="30">
        <f t="shared" si="19"/>
        <v>0</v>
      </c>
      <c r="L66" s="130">
        <f t="shared" si="38"/>
        <v>400</v>
      </c>
      <c r="M66" s="30">
        <f>IF(AND(L4=0,L66&gt;=0), "",L66/L4)</f>
        <v>1.096121933836715E-2</v>
      </c>
      <c r="N66" s="47">
        <f>IF(AND(L124=0,L66&gt;=0),"",L66/L124)</f>
        <v>4.3414861227372994E-2</v>
      </c>
      <c r="O66" s="129">
        <f>+'N EERR BARINAS'!E91+'N EERR BARINAS'!E92</f>
        <v>200</v>
      </c>
      <c r="P66" s="30">
        <f>IF(AND(O4=0,O66&gt;=0), "",O66/O4)</f>
        <v>7.589315669026161E-3</v>
      </c>
      <c r="Q66" s="47">
        <f>IF(AND(O124=0,O66&gt;=0),"",O66/O124)</f>
        <v>3.1504803105950892E-2</v>
      </c>
      <c r="R66" s="30">
        <f t="shared" si="20"/>
        <v>0</v>
      </c>
      <c r="S66" s="130">
        <f t="shared" si="39"/>
        <v>600</v>
      </c>
      <c r="T66" s="30">
        <f>IF(AND(S4=0,S66&gt;=0), "",S66/S4)</f>
        <v>9.5472795203852111E-3</v>
      </c>
      <c r="U66" s="47">
        <f>IF(AND(S124=0,S66&gt;=0),"",S66/S124)</f>
        <v>3.8556264957238719E-2</v>
      </c>
      <c r="V66" s="131"/>
      <c r="W66" s="30" t="str">
        <f>IF(AND(V4=0,V66&gt;=0), "",V66/V4)</f>
        <v/>
      </c>
      <c r="X66" s="47">
        <f t="shared" si="21"/>
        <v>1</v>
      </c>
      <c r="Y66" s="129">
        <f>+'N EERR BARINAS'!F91+'N EERR BARINAS'!F92</f>
        <v>200</v>
      </c>
      <c r="Z66" s="30">
        <f>IF(AND(Y4=0,Y66&gt;=0), "",Y66/Y4)</f>
        <v>8.0820625316799424E-3</v>
      </c>
      <c r="AA66" s="47">
        <f>IF(AND(Y124=0,Y66&gt;=0),"",Y66/Y124)</f>
        <v>3.4720294890896661E-2</v>
      </c>
      <c r="AB66" s="30">
        <f t="shared" si="22"/>
        <v>0</v>
      </c>
      <c r="AC66" s="130">
        <f t="shared" si="27"/>
        <v>800</v>
      </c>
      <c r="AD66" s="30">
        <f>IF(AND(AC4=0,AC66&gt;=0), "",AC66/AC4)</f>
        <v>9.1333286197153862E-3</v>
      </c>
      <c r="AE66" s="47">
        <f>IF(AND(AC124=0,AC66&gt;=0),"",AC66/AC124)</f>
        <v>3.7519944664762064E-2</v>
      </c>
      <c r="AF66" s="129">
        <f>+'N EERR BARINAS'!G91+'N EERR BARINAS'!G92</f>
        <v>200</v>
      </c>
      <c r="AG66" s="30">
        <f>IF(AND(AF4=0,AF66&gt;=0), "",AF66/AF4)</f>
        <v>6.3713244945591786E-3</v>
      </c>
      <c r="AH66" s="47">
        <f>IF(AND(AF124=0,AF66&gt;=0),"",AF66/AF124)</f>
        <v>3.3535788293416156E-2</v>
      </c>
      <c r="AI66" s="30">
        <f t="shared" si="4"/>
        <v>0</v>
      </c>
      <c r="AJ66" s="130">
        <f t="shared" si="16"/>
        <v>1000</v>
      </c>
      <c r="AK66" s="30">
        <f>IF(AND(AJ4=0,AJ66&gt;=0), "",AJ66/AJ4)</f>
        <v>8.404637339814832E-3</v>
      </c>
      <c r="AL66" s="47">
        <f>IF(AND(AJ124=0,AJ66&gt;=0),"",AJ66/AJ124)</f>
        <v>3.6649138251089182E-2</v>
      </c>
      <c r="AM66" s="129">
        <f>+'N EERR BARINAS'!H91+'N EERR BARINAS'!H92</f>
        <v>200</v>
      </c>
      <c r="AN66" s="30">
        <f>IF(AND(AM4=0,AM66&gt;=0), "",AM66/AM4)</f>
        <v>7.2917657391613228E-3</v>
      </c>
      <c r="AO66" s="47">
        <f>IF(AND(AM124=0,AM66&gt;=0),"",AM66/AM124)</f>
        <v>3.2607385020931683E-2</v>
      </c>
      <c r="AP66" s="30">
        <f t="shared" si="5"/>
        <v>0</v>
      </c>
      <c r="AQ66" s="130">
        <f t="shared" si="17"/>
        <v>1200</v>
      </c>
      <c r="AR66" s="30">
        <f>IF(AND(AQ4=0,AQ66&gt;=0), "",AQ66/AQ4)</f>
        <v>8.1961540674380263E-3</v>
      </c>
      <c r="AS66" s="47">
        <f>IF(AND(AQ124=0,AQ66&gt;=0),"",AQ66/AQ124)</f>
        <v>3.5907339998274029E-2</v>
      </c>
      <c r="AT66" s="131">
        <f t="shared" si="28"/>
        <v>0</v>
      </c>
      <c r="AU66" s="30" t="str">
        <f>IF(AND(AT4=0,AT66&gt;=0), "",AT66/AT4)</f>
        <v/>
      </c>
      <c r="AV66" s="47">
        <f t="shared" si="23"/>
        <v>1</v>
      </c>
      <c r="AW66" s="131">
        <f t="shared" si="40"/>
        <v>200</v>
      </c>
      <c r="AX66" s="30">
        <f>IF(AND(AW4=0,AW66&gt;=0), "",AW66/AW4)</f>
        <v>8.196154067438028E-3</v>
      </c>
      <c r="AY66" s="47">
        <f>IF(AND(AW124=0,AW66&gt;=0),"",AW66/AW124)</f>
        <v>3.5907339998274043E-2</v>
      </c>
      <c r="AZ66" s="131">
        <f t="shared" si="29"/>
        <v>0</v>
      </c>
      <c r="BA66" s="30" t="str">
        <f>IF(AND(AZ4=0,AZ66&gt;=0), "",AZ66/AZ4)</f>
        <v/>
      </c>
      <c r="BB66" s="47">
        <f t="shared" si="24"/>
        <v>1</v>
      </c>
      <c r="BC66" s="129">
        <f>+'N EERR BARINAS'!I91+'N EERR BARINAS'!I92</f>
        <v>0</v>
      </c>
      <c r="BD66" s="30" t="str">
        <f>IF(AND(BC4=0,BC66&gt;=0), "",BC66/BC4)</f>
        <v/>
      </c>
      <c r="BE66" s="47" t="str">
        <f>IF(AND(BC124=0,BC66&gt;=0),"",BC66/BC124)</f>
        <v/>
      </c>
      <c r="BF66" s="30">
        <f t="shared" si="25"/>
        <v>-1</v>
      </c>
      <c r="BG66" s="130">
        <f t="shared" si="30"/>
        <v>1200</v>
      </c>
      <c r="BH66" s="30">
        <f>IF(AND(BG4=0,BG66&gt;=0), "",BG66/BG4)</f>
        <v>8.1961540674380263E-3</v>
      </c>
      <c r="BI66" s="47">
        <f>IF(AND(BG124=0,BG66&gt;=0),"",BG66/BG124)</f>
        <v>3.5907339998274029E-2</v>
      </c>
      <c r="BJ66" s="129">
        <f>+'N EERR BARINAS'!J91+'N EERR BARINAS'!J92</f>
        <v>0</v>
      </c>
      <c r="BK66" s="30" t="str">
        <f>IF(AND(BJ4=0,BJ66&gt;=0), "",BJ66/BJ4)</f>
        <v/>
      </c>
      <c r="BL66" s="47" t="str">
        <f>IF(AND(BJ124=0,BJ66&gt;=0),"",BJ66/BJ124)</f>
        <v/>
      </c>
      <c r="BM66" s="30" t="str">
        <f t="shared" si="9"/>
        <v/>
      </c>
      <c r="BN66" s="130">
        <f t="shared" si="31"/>
        <v>1200</v>
      </c>
      <c r="BO66" s="30">
        <f>IF(AND(BN4=0,BN66&gt;=0), "",BN66/BN4)</f>
        <v>8.1961540674380263E-3</v>
      </c>
      <c r="BP66" s="47">
        <f>IF(AND(BN124=0,BN66&gt;=0),"",BN66/BN124)</f>
        <v>3.5907339998274029E-2</v>
      </c>
      <c r="BQ66" s="129">
        <f>+'N EERR BARINAS'!K91+'N EERR BARINAS'!K92</f>
        <v>0</v>
      </c>
      <c r="BR66" s="30" t="str">
        <f>IF(AND(BQ4=0,BQ66&gt;=0), "",BQ66/BQ4)</f>
        <v/>
      </c>
      <c r="BS66" s="47" t="str">
        <f>IF(AND(BQ124=0,BQ66&gt;=0),"",BQ66/BQ124)</f>
        <v/>
      </c>
      <c r="BT66" s="30" t="str">
        <f t="shared" si="10"/>
        <v/>
      </c>
      <c r="BU66" s="130">
        <f t="shared" si="32"/>
        <v>1200</v>
      </c>
      <c r="BV66" s="30">
        <f>IF(AND(BU4=0,BU66&gt;=0), "",BU66/BU4)</f>
        <v>8.1961540674380263E-3</v>
      </c>
      <c r="BW66" s="47">
        <f>IF(AND(BU124=0,BU66&gt;=0),"",BU66/BU124)</f>
        <v>3.5907339998274029E-2</v>
      </c>
      <c r="BX66" s="131">
        <f t="shared" si="33"/>
        <v>0</v>
      </c>
      <c r="BY66" s="30" t="str">
        <f>IF(AND(BX4=0,BX66&gt;=0), "",BX66/BX4)</f>
        <v/>
      </c>
      <c r="BZ66" s="47">
        <f t="shared" si="11"/>
        <v>1</v>
      </c>
      <c r="CA66" s="129">
        <f>+'N EERR BARINAS'!L91+'N EERR BARINAS'!L92</f>
        <v>0</v>
      </c>
      <c r="CB66" s="30" t="str">
        <f>IF(AND(CA4=0,CA66&gt;=0), "",CA66/CA4)</f>
        <v/>
      </c>
      <c r="CC66" s="47" t="str">
        <f>IF(AND(CA124=0,CA66&gt;=0),"",CA66/CA124)</f>
        <v/>
      </c>
      <c r="CD66" s="30" t="str">
        <f t="shared" si="26"/>
        <v/>
      </c>
      <c r="CE66" s="130">
        <f t="shared" si="34"/>
        <v>1200</v>
      </c>
      <c r="CF66" s="30">
        <f>IF(AND(CE4=0,CE66&gt;=0), "",CE66/CE4)</f>
        <v>8.1961540674380263E-3</v>
      </c>
      <c r="CG66" s="47">
        <f>IF(AND(CE124=0,CE66&gt;=0),"",CE66/CE124)</f>
        <v>3.5907339998274029E-2</v>
      </c>
      <c r="CH66" s="129">
        <f>+'N EERR BARINAS'!M91+'N EERR BARINAS'!M92</f>
        <v>0</v>
      </c>
      <c r="CI66" s="30" t="str">
        <f>IF(AND(CH4=0,CH66&gt;=0), "",CH66/CH4)</f>
        <v/>
      </c>
      <c r="CJ66" s="47" t="str">
        <f>IF(AND(CH124=0,CH66&gt;=0),"",CH66/CH124)</f>
        <v/>
      </c>
      <c r="CK66" s="30" t="str">
        <f t="shared" si="13"/>
        <v/>
      </c>
      <c r="CL66" s="130">
        <f t="shared" si="35"/>
        <v>1200</v>
      </c>
      <c r="CM66" s="30">
        <f>IF(AND(CL4=0,CL66&gt;=0), "",CL66/CL4)</f>
        <v>8.1961540674380263E-3</v>
      </c>
      <c r="CN66" s="47">
        <f>IF(AND(CL124=0,CL66&gt;=0),"",CL66/CL124)</f>
        <v>3.5907339998274029E-2</v>
      </c>
      <c r="CO66" s="129">
        <f>+'N EERR BARINAS'!N91+'N EERR BARINAS'!N92</f>
        <v>0</v>
      </c>
      <c r="CP66" s="30" t="str">
        <f>IF(AND(CO4=0,CO66&gt;=0), "",CO66/CO4)</f>
        <v/>
      </c>
      <c r="CQ66" s="47" t="str">
        <f>IF(AND(CO124=0,CO66&gt;=0),"",CO66/CO124)</f>
        <v/>
      </c>
      <c r="CR66" s="30" t="str">
        <f t="shared" si="14"/>
        <v/>
      </c>
      <c r="CS66" s="130">
        <f t="shared" si="36"/>
        <v>1200</v>
      </c>
      <c r="CT66" s="30">
        <f>IF(AND(CS4=0,CS66&gt;=0), "",CS66/CS4)</f>
        <v>8.1961540674380263E-3</v>
      </c>
      <c r="CU66" s="47">
        <f>IF(AND(CS124=0,CS66&gt;=0),"",CS66/CS124)</f>
        <v>3.5907339998274029E-2</v>
      </c>
      <c r="CV66" s="131">
        <f t="shared" si="37"/>
        <v>0</v>
      </c>
      <c r="CW66" s="30" t="str">
        <f>IF(AND(CV4=0,CV66&gt;=0), "",CV66/CV4)</f>
        <v/>
      </c>
      <c r="CX66" s="47">
        <f t="shared" si="15"/>
        <v>1</v>
      </c>
    </row>
    <row r="67" spans="1:102" outlineLevel="1" x14ac:dyDescent="0.3">
      <c r="A67" s="29"/>
      <c r="B67" s="129"/>
      <c r="C67" s="30"/>
      <c r="D67" s="46"/>
      <c r="E67" s="129"/>
      <c r="F67" s="30"/>
      <c r="G67" s="46"/>
      <c r="H67" s="129"/>
      <c r="I67" s="30"/>
      <c r="J67" s="46"/>
      <c r="K67" s="32" t="str">
        <f t="shared" si="19"/>
        <v/>
      </c>
      <c r="M67" s="30"/>
      <c r="N67" s="46"/>
      <c r="O67" s="129"/>
      <c r="P67" s="30"/>
      <c r="Q67" s="46"/>
      <c r="R67" s="32" t="str">
        <f t="shared" si="20"/>
        <v/>
      </c>
      <c r="T67" s="30"/>
      <c r="U67" s="46"/>
      <c r="V67" s="131"/>
      <c r="W67" s="30"/>
      <c r="X67" s="92" t="str">
        <f t="shared" si="21"/>
        <v/>
      </c>
      <c r="Y67" s="129"/>
      <c r="Z67" s="30"/>
      <c r="AA67" s="46"/>
      <c r="AB67" s="32" t="str">
        <f t="shared" si="22"/>
        <v/>
      </c>
      <c r="AD67" s="30"/>
      <c r="AE67" s="46"/>
      <c r="AF67" s="129"/>
      <c r="AG67" s="30"/>
      <c r="AH67" s="46"/>
      <c r="AI67" s="32" t="str">
        <f t="shared" si="4"/>
        <v/>
      </c>
      <c r="AJ67" s="130">
        <f t="shared" si="16"/>
        <v>0</v>
      </c>
      <c r="AK67" s="30"/>
      <c r="AL67" s="46"/>
      <c r="AM67" s="129"/>
      <c r="AN67" s="30"/>
      <c r="AO67" s="46"/>
      <c r="AP67" s="32" t="str">
        <f t="shared" si="5"/>
        <v/>
      </c>
      <c r="AQ67" s="130">
        <f t="shared" si="17"/>
        <v>0</v>
      </c>
      <c r="AR67" s="30"/>
      <c r="AS67" s="46"/>
      <c r="AT67" s="131">
        <f t="shared" si="28"/>
        <v>0</v>
      </c>
      <c r="AU67" s="30"/>
      <c r="AV67" s="92" t="str">
        <f t="shared" si="23"/>
        <v/>
      </c>
      <c r="AW67" s="131">
        <f t="shared" si="40"/>
        <v>0</v>
      </c>
      <c r="AX67" s="30"/>
      <c r="AY67" s="46"/>
      <c r="AZ67" s="131">
        <f t="shared" si="29"/>
        <v>0</v>
      </c>
      <c r="BA67" s="30"/>
      <c r="BB67" s="92" t="str">
        <f t="shared" si="24"/>
        <v/>
      </c>
      <c r="BC67" s="129"/>
      <c r="BD67" s="30"/>
      <c r="BE67" s="46"/>
      <c r="BF67" s="32" t="str">
        <f t="shared" si="25"/>
        <v/>
      </c>
      <c r="BG67" s="130">
        <f t="shared" si="30"/>
        <v>0</v>
      </c>
      <c r="BH67" s="30"/>
      <c r="BI67" s="46"/>
      <c r="BJ67" s="129"/>
      <c r="BK67" s="30"/>
      <c r="BL67" s="46"/>
      <c r="BM67" s="32" t="str">
        <f t="shared" si="9"/>
        <v/>
      </c>
      <c r="BN67" s="130">
        <f t="shared" si="31"/>
        <v>0</v>
      </c>
      <c r="BO67" s="30"/>
      <c r="BP67" s="46"/>
      <c r="BQ67" s="129"/>
      <c r="BR67" s="30"/>
      <c r="BS67" s="46"/>
      <c r="BT67" s="32" t="str">
        <f t="shared" si="10"/>
        <v/>
      </c>
      <c r="BU67" s="130">
        <f t="shared" si="32"/>
        <v>0</v>
      </c>
      <c r="BV67" s="30"/>
      <c r="BW67" s="46"/>
      <c r="BX67" s="131">
        <f t="shared" si="33"/>
        <v>0</v>
      </c>
      <c r="BY67" s="30"/>
      <c r="BZ67" s="92" t="str">
        <f t="shared" si="11"/>
        <v/>
      </c>
      <c r="CA67" s="129"/>
      <c r="CB67" s="30"/>
      <c r="CC67" s="46"/>
      <c r="CD67" s="32" t="str">
        <f t="shared" si="26"/>
        <v/>
      </c>
      <c r="CF67" s="30"/>
      <c r="CG67" s="46"/>
      <c r="CH67" s="129"/>
      <c r="CI67" s="30"/>
      <c r="CJ67" s="46"/>
      <c r="CK67" s="32" t="str">
        <f t="shared" si="13"/>
        <v/>
      </c>
      <c r="CL67" s="130">
        <f t="shared" si="35"/>
        <v>0</v>
      </c>
      <c r="CM67" s="30"/>
      <c r="CN67" s="46"/>
      <c r="CO67" s="129"/>
      <c r="CP67" s="30"/>
      <c r="CQ67" s="46"/>
      <c r="CR67" s="32" t="str">
        <f t="shared" si="14"/>
        <v/>
      </c>
      <c r="CS67" s="130">
        <f t="shared" si="36"/>
        <v>0</v>
      </c>
      <c r="CT67" s="30"/>
      <c r="CU67" s="46"/>
      <c r="CV67" s="131">
        <f t="shared" si="37"/>
        <v>0</v>
      </c>
      <c r="CW67" s="30"/>
      <c r="CX67" s="92" t="str">
        <f t="shared" si="15"/>
        <v/>
      </c>
    </row>
    <row r="68" spans="1:102" s="6" customFormat="1" x14ac:dyDescent="0.3">
      <c r="A68" s="37" t="s">
        <v>62</v>
      </c>
      <c r="B68" s="126">
        <f>SUM(B69:B82)</f>
        <v>0</v>
      </c>
      <c r="C68" s="38" t="str">
        <f>IF(AND(B4=0,B68&gt;=0), "",B68/B4)</f>
        <v/>
      </c>
      <c r="D68" s="43" t="str">
        <f>IF(AND(B124=0,B68&gt;=0),"",B68/B124)</f>
        <v/>
      </c>
      <c r="E68" s="126">
        <f>SUM(E69:E82)</f>
        <v>799.30827973115606</v>
      </c>
      <c r="F68" s="38">
        <f>IF(AND(E4=0,E68&gt;=0), "",E68/E4)</f>
        <v>5.8218010493024532E-2</v>
      </c>
      <c r="G68" s="43">
        <f>IF(AND(E124=0,E68&gt;=0),"",E68/E124)</f>
        <v>0.19187722052754255</v>
      </c>
      <c r="H68" s="126">
        <f>SUM(H69:H82)</f>
        <v>921.19789125329169</v>
      </c>
      <c r="I68" s="38">
        <f>IF(AND(H4=0,H68&gt;=0), "",H68/H4)</f>
        <v>4.0469587671337542E-2</v>
      </c>
      <c r="J68" s="43">
        <f>IF(AND(H124=0,H68&gt;=0),"",H68/H124)</f>
        <v>0.18249828497632009</v>
      </c>
      <c r="K68" s="38">
        <f t="shared" si="19"/>
        <v>0.15249386827712166</v>
      </c>
      <c r="L68" s="127">
        <f>SUM(L69:L82)</f>
        <v>1720.5061709844476</v>
      </c>
      <c r="M68" s="38">
        <f>IF(AND(L4=0,L68&gt;=0), "",L68/L4)</f>
        <v>4.7147113782936866E-2</v>
      </c>
      <c r="N68" s="43">
        <f>IF(AND(L124=0,L68&gt;=0),"",L68/L124)</f>
        <v>0.18673884163532167</v>
      </c>
      <c r="O68" s="126">
        <f>SUM(O69:O82)</f>
        <v>921.74837288723779</v>
      </c>
      <c r="P68" s="38">
        <f>IF(AND(O4=0,O68&gt;=0), "",O68/O4)</f>
        <v>3.4977196846262416E-2</v>
      </c>
      <c r="Q68" s="43">
        <f>IF(AND(O124=0,O68&gt;=0),"",O68/O124)</f>
        <v>0.14519750500521514</v>
      </c>
      <c r="R68" s="38">
        <f t="shared" si="20"/>
        <v>5.975715306916024E-4</v>
      </c>
      <c r="S68" s="127">
        <f>SUM(S69:S82)</f>
        <v>2642.2545438716852</v>
      </c>
      <c r="T68" s="38">
        <f>IF(AND(S4=0,S68&gt;=0), "",S68/S4)</f>
        <v>4.2043904490584844E-2</v>
      </c>
      <c r="U68" s="43">
        <f>IF(AND(S124=0,S68&gt;=0),"",S68/S124)</f>
        <v>0.16979244379664105</v>
      </c>
      <c r="V68" s="128">
        <f>SUM(V69:V82)</f>
        <v>0</v>
      </c>
      <c r="W68" s="38" t="str">
        <f>IF(AND(V4=0,V68&gt;=0), "",V68/V4)</f>
        <v/>
      </c>
      <c r="X68" s="91">
        <f t="shared" si="21"/>
        <v>1</v>
      </c>
      <c r="Y68" s="126">
        <f>SUM(Y69:Y82)</f>
        <v>1037.4953941611523</v>
      </c>
      <c r="Z68" s="38">
        <f>IF(AND(Y4=0,Y68&gt;=0), "",Y68/Y4)</f>
        <v>4.1925513259701806E-2</v>
      </c>
      <c r="AA68" s="43">
        <f>IF(AND(Y124=0,Y68&gt;=0),"",Y68/Y124)</f>
        <v>0.18011073016611137</v>
      </c>
      <c r="AB68" s="38">
        <f t="shared" si="22"/>
        <v>0.12557333940428272</v>
      </c>
      <c r="AC68" s="127">
        <f>SUM(AC69:AC82)</f>
        <v>3679.7499380328381</v>
      </c>
      <c r="AD68" s="38">
        <f>IF(AND(AC4=0,AC68&gt;=0), "",AC68/AC4)</f>
        <v>4.2010456778039051E-2</v>
      </c>
      <c r="AE68" s="43">
        <f>IF(AND(AC124=0,AC68&gt;=0),"",AC68/AC124)</f>
        <v>0.17258001756894215</v>
      </c>
      <c r="AF68" s="126">
        <f>SUM(AF69:AF82)</f>
        <v>866.62562467099485</v>
      </c>
      <c r="AG68" s="38">
        <f>IF(AND(AF4=0,AF68&gt;=0), "",AF68/AF4)</f>
        <v>2.7607765350394796E-2</v>
      </c>
      <c r="AH68" s="43">
        <f>IF(AND(AF124=0,AF68&gt;=0),"",AF68/AF124)</f>
        <v>0.14531486739308005</v>
      </c>
      <c r="AI68" s="38">
        <f t="shared" ref="AI68:AI131" si="41">IF(AND(Y68=0,AF68&gt;0),100%,IF(AND(Y68&lt;0,AF68=0),(Y68-AF68)/Y68,IF(AND(Y68&gt;0,AF68&gt;0),(AF68-Y68)/Y68,IF(AND(Y68=0,AF68=0),"",(AF68-Y68)/Y68))))</f>
        <v>-0.16469448486401331</v>
      </c>
      <c r="AJ68" s="127">
        <f>SUM(AJ69:AJ82)</f>
        <v>4546.3755627038327</v>
      </c>
      <c r="AK68" s="38">
        <f>IF(AND(AJ4=0,AJ68&gt;=0), "",AJ68/AJ4)</f>
        <v>3.8210637815122295E-2</v>
      </c>
      <c r="AL68" s="43">
        <f>IF(AND(AJ124=0,AJ68&gt;=0),"",AJ68/AJ124)</f>
        <v>0.16662074653890616</v>
      </c>
      <c r="AM68" s="126">
        <f>SUM(AM69:AM82)</f>
        <v>908.11927409430791</v>
      </c>
      <c r="AN68" s="38">
        <f>IF(AND(AM4=0,AM68&gt;=0), "",AM68/AM4)</f>
        <v>3.3108965049564627E-2</v>
      </c>
      <c r="AO68" s="43">
        <f>IF(AND(AM124=0,AM68&gt;=0),"",AM68/AM124)</f>
        <v>0.14805697407661042</v>
      </c>
      <c r="AP68" s="38">
        <f t="shared" ref="AP68:AP131" si="42">IF(AND(AF68=0,AM68&gt;0),100%,IF(AND(AF68&lt;0,AM68=0),(AF68-AM68)/AF68,IF(AND(AF68&gt;0,AM68&gt;0),(AM68-AF68)/AF68,IF(AND(AF68=0,AM68=0),"",(AM68-AF68)/AF68))))</f>
        <v>4.7879555187472882E-2</v>
      </c>
      <c r="AQ68" s="127">
        <f>SUM(AQ69:AQ82)</f>
        <v>5454.4948367981406</v>
      </c>
      <c r="AR68" s="38">
        <f>IF(AND(AQ4=0,AQ68&gt;=0), "",AQ68/AQ4)</f>
        <v>3.7254900035368993E-2</v>
      </c>
      <c r="AS68" s="43">
        <f>IF(AND(AQ124=0,AQ68&gt;=0),"",AQ68/AQ124)</f>
        <v>0.16321366718645089</v>
      </c>
      <c r="AT68" s="128">
        <f>SUM(AT69:AT82)</f>
        <v>0</v>
      </c>
      <c r="AU68" s="38" t="str">
        <f>IF(AND(AT4=0,AT68&gt;=0), "",AT68/AT4)</f>
        <v/>
      </c>
      <c r="AV68" s="91">
        <f t="shared" si="23"/>
        <v>1</v>
      </c>
      <c r="AW68" s="128">
        <f>SUM(AW69:AW82)</f>
        <v>909.08247279968987</v>
      </c>
      <c r="AX68" s="38">
        <f>IF(AND(AW4=0,AW68&gt;=0), "",AW68/AW4)</f>
        <v>3.7254900035368986E-2</v>
      </c>
      <c r="AY68" s="43">
        <f>IF(AND(AW124=0,AW68&gt;=0),"",AW68/AW124)</f>
        <v>0.16321366718645089</v>
      </c>
      <c r="AZ68" s="128">
        <f>SUM(AZ69:AZ82)</f>
        <v>0</v>
      </c>
      <c r="BA68" s="38" t="str">
        <f>IF(AND(AZ4=0,AZ68&gt;=0), "",AZ68/AZ4)</f>
        <v/>
      </c>
      <c r="BB68" s="91">
        <f t="shared" si="24"/>
        <v>1</v>
      </c>
      <c r="BC68" s="126">
        <f>SUM(BC69:BC82)</f>
        <v>0</v>
      </c>
      <c r="BD68" s="38" t="str">
        <f>IF(AND(BC4=0,BC68&gt;=0), "",BC68/BC4)</f>
        <v/>
      </c>
      <c r="BE68" s="43" t="str">
        <f>IF(AND(BC124=0,BC68&gt;=0),"",BC68/BC124)</f>
        <v/>
      </c>
      <c r="BF68" s="38">
        <f t="shared" si="25"/>
        <v>-1</v>
      </c>
      <c r="BG68" s="127">
        <f>SUM(BG69:BG82)</f>
        <v>5454.4948367981406</v>
      </c>
      <c r="BH68" s="38">
        <f>IF(AND(BG4=0,BG68&gt;=0), "",BG68/BG4)</f>
        <v>3.7254900035368993E-2</v>
      </c>
      <c r="BI68" s="43">
        <f>IF(AND(BG124=0,BG68&gt;=0),"",BG68/BG124)</f>
        <v>0.16321366718645089</v>
      </c>
      <c r="BJ68" s="126">
        <f>SUM(BJ69:BJ82)</f>
        <v>0</v>
      </c>
      <c r="BK68" s="38" t="str">
        <f>IF(AND(BJ4=0,BJ68&gt;=0), "",BJ68/BJ4)</f>
        <v/>
      </c>
      <c r="BL68" s="43" t="str">
        <f>IF(AND(BJ124=0,BJ68&gt;=0),"",BJ68/BJ124)</f>
        <v/>
      </c>
      <c r="BM68" s="38" t="str">
        <f t="shared" ref="BM68:BM131" si="43">IF(AND(BC68=0,BJ68&gt;0),100%,IF(AND(BC68&lt;0,BJ68=0),(BC68-BJ68)/BC68,IF(AND(BC68&gt;0,BJ68&gt;0),(BJ68-BC68)/BC68,IF(AND(BC68=0,BJ68=0),"",(BJ68-BC68)/BC68))))</f>
        <v/>
      </c>
      <c r="BN68" s="127">
        <f>SUM(BN69:BN82)</f>
        <v>5454.4948367981406</v>
      </c>
      <c r="BO68" s="38">
        <f>IF(AND(BN4=0,BN68&gt;=0), "",BN68/BN4)</f>
        <v>3.7254900035368993E-2</v>
      </c>
      <c r="BP68" s="43">
        <f>IF(AND(BN124=0,BN68&gt;=0),"",BN68/BN124)</f>
        <v>0.16321366718645089</v>
      </c>
      <c r="BQ68" s="126">
        <f>SUM(BQ69:BQ82)</f>
        <v>0</v>
      </c>
      <c r="BR68" s="38" t="str">
        <f>IF(AND(BQ4=0,BQ68&gt;=0), "",BQ68/BQ4)</f>
        <v/>
      </c>
      <c r="BS68" s="43" t="str">
        <f>IF(AND(BQ124=0,BQ68&gt;=0),"",BQ68/BQ124)</f>
        <v/>
      </c>
      <c r="BT68" s="38" t="str">
        <f t="shared" ref="BT68:BT131" si="44">IF(AND(BJ68=0,BQ68&gt;0),100%,IF(AND(BJ68&lt;0,BQ68=0),(BJ68-BQ68)/BJ68,IF(AND(BJ68&gt;0,BQ68&gt;0),(BQ68-BJ68)/BJ68,IF(AND(BJ68=0,BQ68=0),"",(BQ68-BJ68)/BJ68))))</f>
        <v/>
      </c>
      <c r="BU68" s="127">
        <f>SUM(BU69:BU82)</f>
        <v>5454.4948367981406</v>
      </c>
      <c r="BV68" s="38">
        <f>IF(AND(BU4=0,BU68&gt;=0), "",BU68/BU4)</f>
        <v>3.7254900035368993E-2</v>
      </c>
      <c r="BW68" s="43">
        <f>IF(AND(BU124=0,BU68&gt;=0),"",BU68/BU124)</f>
        <v>0.16321366718645089</v>
      </c>
      <c r="BX68" s="128">
        <f>SUM(BX69:BX82)</f>
        <v>0</v>
      </c>
      <c r="BY68" s="38" t="str">
        <f>IF(AND(BX4=0,BX68&gt;=0), "",BX68/BX4)</f>
        <v/>
      </c>
      <c r="BZ68" s="91">
        <f t="shared" ref="BZ68:BZ131" si="45">IF(AND(BX68=0,BU68&gt;0),100%,IF(AND(BX68&lt;0,BU68=0),(BX68-BU68)/BX68,IF(AND(BX68&gt;0,BU68&gt;0),(BU68-BX68)/BX68,IF(AND(BX68=0,BU68=0),"",(BU68-BX68)/BX68))))</f>
        <v>1</v>
      </c>
      <c r="CA68" s="126">
        <f>SUM(CA69:CA82)</f>
        <v>0</v>
      </c>
      <c r="CB68" s="38" t="str">
        <f>IF(AND(CA4=0,CA68&gt;=0), "",CA68/CA4)</f>
        <v/>
      </c>
      <c r="CC68" s="43" t="str">
        <f>IF(AND(CA124=0,CA68&gt;=0),"",CA68/CA124)</f>
        <v/>
      </c>
      <c r="CD68" s="38" t="str">
        <f t="shared" si="26"/>
        <v/>
      </c>
      <c r="CE68" s="127">
        <f>SUM(CE69:CE82)</f>
        <v>5454.4948367981406</v>
      </c>
      <c r="CF68" s="38">
        <f>IF(AND(CE4=0,CE68&gt;=0), "",CE68/CE4)</f>
        <v>3.7254900035368993E-2</v>
      </c>
      <c r="CG68" s="43">
        <f>IF(AND(CE124=0,CE68&gt;=0),"",CE68/CE124)</f>
        <v>0.16321366718645089</v>
      </c>
      <c r="CH68" s="126">
        <f>SUM(CH69:CH82)</f>
        <v>0</v>
      </c>
      <c r="CI68" s="38" t="str">
        <f>IF(AND(CH4=0,CH68&gt;=0), "",CH68/CH4)</f>
        <v/>
      </c>
      <c r="CJ68" s="43" t="str">
        <f>IF(AND(CH124=0,CH68&gt;=0),"",CH68/CH124)</f>
        <v/>
      </c>
      <c r="CK68" s="38" t="str">
        <f t="shared" ref="CK68:CK131" si="46">IF(AND(CA68=0,CH68&gt;0),100%,IF(AND(CA68&lt;0,CH68=0),(CA68-CH68)/CA68,IF(AND(CA68&gt;0,CH68&gt;0),(CH68-CA68)/CA68,IF(AND(CA68=0,CH68=0),"",(CH68-CA68)/CA68))))</f>
        <v/>
      </c>
      <c r="CL68" s="127">
        <f>SUM(CL69:CL82)</f>
        <v>5454.4948367981406</v>
      </c>
      <c r="CM68" s="38">
        <f>IF(AND(CL4=0,CL68&gt;=0), "",CL68/CL4)</f>
        <v>3.7254900035368993E-2</v>
      </c>
      <c r="CN68" s="43">
        <f>IF(AND(CL124=0,CL68&gt;=0),"",CL68/CL124)</f>
        <v>0.16321366718645089</v>
      </c>
      <c r="CO68" s="126">
        <f>SUM(CO69:CO82)</f>
        <v>0</v>
      </c>
      <c r="CP68" s="38" t="str">
        <f>IF(AND(CO4=0,CO68&gt;=0), "",CO68/CO4)</f>
        <v/>
      </c>
      <c r="CQ68" s="43" t="str">
        <f>IF(AND(CO124=0,CO68&gt;=0),"",CO68/CO124)</f>
        <v/>
      </c>
      <c r="CR68" s="38" t="str">
        <f t="shared" ref="CR68:CR131" si="47">IF(AND(CH68=0,CO68&gt;0),100%,IF(AND(CH68&lt;0,CO68=0),(CH68-CO68)/CH68,IF(AND(CH68&gt;0,CO68&gt;0),(CO68-CH68)/CH68,IF(AND(CH68=0,CO68=0),"",(CO68-CH68)/CH68))))</f>
        <v/>
      </c>
      <c r="CS68" s="127">
        <f>SUM(CS69:CS82)</f>
        <v>5454.4948367981406</v>
      </c>
      <c r="CT68" s="38">
        <f>IF(AND(CS4=0,CS68&gt;=0), "",CS68/CS4)</f>
        <v>3.7254900035368993E-2</v>
      </c>
      <c r="CU68" s="43">
        <f>IF(AND(CS124=0,CS68&gt;=0),"",CS68/CS124)</f>
        <v>0.16321366718645089</v>
      </c>
      <c r="CV68" s="128">
        <f>SUM(CV69:CV82)</f>
        <v>0</v>
      </c>
      <c r="CW68" s="38" t="str">
        <f>IF(AND(CV4=0,CV68&gt;=0), "",CV68/CV4)</f>
        <v/>
      </c>
      <c r="CX68" s="91">
        <f t="shared" ref="CX68:CX131" si="48">IF(AND(CV68=0,CS68&gt;0),100%,IF(AND(CV68&lt;0,CS68=0),(CV68-CS68)/CV68,IF(AND(CV68&gt;0,CS68&gt;0),(CS68-CV68)/CV68,IF(AND(CV68=0,CS68=0),"",(CS68-CV68)/CV68))))</f>
        <v>1</v>
      </c>
    </row>
    <row r="69" spans="1:102" hidden="1" outlineLevel="1" x14ac:dyDescent="0.3">
      <c r="A69" s="29" t="s">
        <v>63</v>
      </c>
      <c r="B69" s="129">
        <f>+'N EERR BARINAS'!B96+'N EERR BARINAS'!B97+'N EERR BARINAS'!B98+'N EERR BARINAS'!B103+'N EERR BARINAS'!B104+'N EERR BARINAS'!B101+'N EERR BARINAS'!B102</f>
        <v>0</v>
      </c>
      <c r="C69" s="30" t="str">
        <f>IF(AND(B4=0,B69&gt;=0), "",B69/B4)</f>
        <v/>
      </c>
      <c r="D69" s="47" t="str">
        <f>IF(AND(B124=0,B69&gt;=0),"",B69/B124)</f>
        <v/>
      </c>
      <c r="E69" s="129">
        <f>+'N EERR BARINAS'!C96+'N EERR BARINAS'!C97+'N EERR BARINAS'!C98+'N EERR BARINAS'!C103+'N EERR BARINAS'!C104+'N EERR BARINAS'!C101+'N EERR BARINAS'!C102</f>
        <v>134.77415912162792</v>
      </c>
      <c r="F69" s="30">
        <f>IF(AND(E4=0,E69&gt;=0), "",E69/E4)</f>
        <v>9.8163419657939198E-3</v>
      </c>
      <c r="G69" s="47">
        <f>IF(AND(E124=0,E69&gt;=0),"",E69/E124)</f>
        <v>3.2353087922337855E-2</v>
      </c>
      <c r="H69" s="129">
        <f>+'N EERR BARINAS'!D96+'N EERR BARINAS'!D97+'N EERR BARINAS'!D98+'N EERR BARINAS'!D103+'N EERR BARINAS'!D104+'N EERR BARINAS'!D101+'N EERR BARINAS'!D102</f>
        <v>156.69400185040212</v>
      </c>
      <c r="I69" s="30">
        <f>IF(AND(H4=0,H69&gt;=0), "",H69/H4)</f>
        <v>6.8837995675719212E-3</v>
      </c>
      <c r="J69" s="47">
        <f>IF(AND(H124=0,H69&gt;=0),"",H69/H124)</f>
        <v>3.1042609709917235E-2</v>
      </c>
      <c r="K69" s="30">
        <f t="shared" si="19"/>
        <v>0.16264128725887636</v>
      </c>
      <c r="L69" s="130">
        <f t="shared" ref="L69:L81" si="49">+E69+H69</f>
        <v>291.46816097203003</v>
      </c>
      <c r="M69" s="30">
        <f>IF(AND(L4=0,L69&gt;=0), "",L69/L4)</f>
        <v>7.987116106412312E-3</v>
      </c>
      <c r="N69" s="47">
        <f>IF(AND(L124=0,L69&gt;=0),"",L69/L124)</f>
        <v>3.1635124401995743E-2</v>
      </c>
      <c r="O69" s="129">
        <f>+'N EERR BARINAS'!E96+'N EERR BARINAS'!E97+'N EERR BARINAS'!E98+'N EERR BARINAS'!E103+'N EERR BARINAS'!E104+'N EERR BARINAS'!E101+'N EERR BARINAS'!E102</f>
        <v>124.05850996537555</v>
      </c>
      <c r="P69" s="30">
        <f>IF(AND(O4=0,O69&gt;=0), "",O69/O4)</f>
        <v>4.7075959677813145E-3</v>
      </c>
      <c r="Q69" s="47">
        <f>IF(AND(O124=0,O69&gt;=0),"",O69/O124)</f>
        <v>1.9542194650384016E-2</v>
      </c>
      <c r="R69" s="30">
        <f t="shared" si="20"/>
        <v>-0.20827531047540743</v>
      </c>
      <c r="S69" s="130">
        <f t="shared" ref="S69:S81" si="50">+L69+O69</f>
        <v>415.52667093740558</v>
      </c>
      <c r="T69" s="30">
        <f>IF(AND(S4=0,S69&gt;=0), "",S69/S4)</f>
        <v>6.6119154593575619E-3</v>
      </c>
      <c r="U69" s="47">
        <f>IF(AND(S124=0,S69&gt;=0),"",S69/S124)</f>
        <v>2.6701927369103259E-2</v>
      </c>
      <c r="V69" s="131"/>
      <c r="W69" s="30" t="str">
        <f>IF(AND(V4=0,V69&gt;=0), "",V69/V4)</f>
        <v/>
      </c>
      <c r="X69" s="47">
        <f t="shared" si="21"/>
        <v>1</v>
      </c>
      <c r="Y69" s="129">
        <f>+'N EERR BARINAS'!F96+'N EERR BARINAS'!F97+'N EERR BARINAS'!F98+'N EERR BARINAS'!F103+'N EERR BARINAS'!F104+'N EERR BARINAS'!F101+'N EERR BARINAS'!F102</f>
        <v>142.65589474503696</v>
      </c>
      <c r="Z69" s="30">
        <f>IF(AND(Y4=0,Y69&gt;=0), "",Y69/Y4)</f>
        <v>5.7647693092107034E-3</v>
      </c>
      <c r="AA69" s="47">
        <f>IF(AND(Y124=0,Y69&gt;=0),"",Y69/Y124)</f>
        <v>2.4765273667361993E-2</v>
      </c>
      <c r="AB69" s="30">
        <f t="shared" si="22"/>
        <v>0.14990817465768289</v>
      </c>
      <c r="AC69" s="130">
        <f t="shared" ref="AC69:AC81" si="51">+S69+Y69</f>
        <v>558.1825656824426</v>
      </c>
      <c r="AD69" s="30">
        <f>IF(AND(AC4=0,AC69&gt;=0), "",AC69/AC4)</f>
        <v>6.3725810027170206E-3</v>
      </c>
      <c r="AE69" s="47">
        <f>IF(AND(AC124=0,AC69&gt;=0),"",AC69/AC124)</f>
        <v>2.6178723721550206E-2</v>
      </c>
      <c r="AF69" s="129">
        <f>+'N EERR BARINAS'!G96+'N EERR BARINAS'!G97+'N EERR BARINAS'!G98+'N EERR BARINAS'!G103+'N EERR BARINAS'!G104+'N EERR BARINAS'!G101+'N EERR BARINAS'!G102</f>
        <v>520.23446247879747</v>
      </c>
      <c r="AG69" s="30">
        <f>IF(AND(AF4=0,AF69&gt;=0), "",AF69/AF4)</f>
        <v>1.6572912868524952E-2</v>
      </c>
      <c r="AH69" s="47">
        <f>IF(AND(AF124=0,AF69&gt;=0),"",AF69/AF124)</f>
        <v>8.7232363983140521E-2</v>
      </c>
      <c r="AI69" s="30">
        <f t="shared" si="41"/>
        <v>2.6467785884950019</v>
      </c>
      <c r="AJ69" s="130">
        <f t="shared" si="16"/>
        <v>1078.4170281612401</v>
      </c>
      <c r="AK69" s="30">
        <f>IF(AND(AJ4=0,AJ69&gt;=0), "",AJ69/AJ4)</f>
        <v>9.063704022776101E-3</v>
      </c>
      <c r="AL69" s="47">
        <f>IF(AND(AJ124=0,AJ69&gt;=0),"",AJ69/AJ124)</f>
        <v>3.9523054757410025E-2</v>
      </c>
      <c r="AM69" s="129">
        <f>+'N EERR BARINAS'!H96+'N EERR BARINAS'!H97+'N EERR BARINAS'!H98+'N EERR BARINAS'!H103+'N EERR BARINAS'!H104+'N EERR BARINAS'!H101+'N EERR BARINAS'!H102</f>
        <v>668.75128433109285</v>
      </c>
      <c r="AN69" s="30">
        <f>IF(AND(AM4=0,AM69&gt;=0), "",AM69/AM4)</f>
        <v>2.4381888515527975E-2</v>
      </c>
      <c r="AO69" s="47">
        <f>IF(AND(AM124=0,AM69&gt;=0),"",AM69/AM124)</f>
        <v>0.1090311530571325</v>
      </c>
      <c r="AP69" s="30">
        <f t="shared" si="42"/>
        <v>0.28548055264283512</v>
      </c>
      <c r="AQ69" s="130">
        <f t="shared" si="17"/>
        <v>1747.1683124923329</v>
      </c>
      <c r="AR69" s="30">
        <f>IF(AND(AQ4=0,AQ69&gt;=0), "",AQ69/AQ4)</f>
        <v>1.1933383892444057E-2</v>
      </c>
      <c r="AS69" s="47">
        <f>IF(AND(AQ124=0,AQ69&gt;=0),"",AQ69/AQ124)</f>
        <v>5.2280138859060743E-2</v>
      </c>
      <c r="AT69" s="131">
        <f t="shared" ref="AT69:AT82" si="52">+V69*2</f>
        <v>0</v>
      </c>
      <c r="AU69" s="30" t="str">
        <f>IF(AND(AT4=0,AT69&gt;=0), "",AT69/AT4)</f>
        <v/>
      </c>
      <c r="AV69" s="47">
        <f t="shared" si="23"/>
        <v>1</v>
      </c>
      <c r="AW69" s="131">
        <f t="shared" si="40"/>
        <v>291.19471874872215</v>
      </c>
      <c r="AX69" s="30">
        <f>IF(AND(AW4=0,AW69&gt;=0), "",AW69/AW4)</f>
        <v>1.1933383892444057E-2</v>
      </c>
      <c r="AY69" s="47">
        <f>IF(AND(AW124=0,AW69&gt;=0),"",AW69/AW124)</f>
        <v>5.2280138859060757E-2</v>
      </c>
      <c r="AZ69" s="131">
        <f t="shared" ref="AZ69:AZ82" si="53">+AT69/6</f>
        <v>0</v>
      </c>
      <c r="BA69" s="30" t="str">
        <f>IF(AND(AZ4=0,AZ69&gt;=0), "",AZ69/AZ4)</f>
        <v/>
      </c>
      <c r="BB69" s="47">
        <f t="shared" si="24"/>
        <v>1</v>
      </c>
      <c r="BC69" s="129">
        <f>+'N EERR BARINAS'!I96+'N EERR BARINAS'!I97+'N EERR BARINAS'!I98+'N EERR BARINAS'!I103+'N EERR BARINAS'!I104+'N EERR BARINAS'!I101+'N EERR BARINAS'!I102</f>
        <v>0</v>
      </c>
      <c r="BD69" s="30" t="str">
        <f>IF(AND(BC4=0,BC69&gt;=0), "",BC69/BC4)</f>
        <v/>
      </c>
      <c r="BE69" s="47" t="str">
        <f>IF(AND(BC124=0,BC69&gt;=0),"",BC69/BC124)</f>
        <v/>
      </c>
      <c r="BF69" s="30">
        <f t="shared" si="25"/>
        <v>-1</v>
      </c>
      <c r="BG69" s="130">
        <f t="shared" ref="BG69:BG82" si="54">+AQ69+BC69</f>
        <v>1747.1683124923329</v>
      </c>
      <c r="BH69" s="30">
        <f>IF(AND(BG4=0,BG69&gt;=0), "",BG69/BG4)</f>
        <v>1.1933383892444057E-2</v>
      </c>
      <c r="BI69" s="47">
        <f>IF(AND(BG124=0,BG69&gt;=0),"",BG69/BG124)</f>
        <v>5.2280138859060743E-2</v>
      </c>
      <c r="BJ69" s="129">
        <f>+'N EERR BARINAS'!J96+'N EERR BARINAS'!J97+'N EERR BARINAS'!J98+'N EERR BARINAS'!J103+'N EERR BARINAS'!J104+'N EERR BARINAS'!J101+'N EERR BARINAS'!J102</f>
        <v>0</v>
      </c>
      <c r="BK69" s="30" t="str">
        <f>IF(AND(BJ4=0,BJ69&gt;=0), "",BJ69/BJ4)</f>
        <v/>
      </c>
      <c r="BL69" s="47" t="str">
        <f>IF(AND(BJ124=0,BJ69&gt;=0),"",BJ69/BJ124)</f>
        <v/>
      </c>
      <c r="BM69" s="30" t="str">
        <f t="shared" si="43"/>
        <v/>
      </c>
      <c r="BN69" s="130">
        <f t="shared" ref="BN69:BN82" si="55">+BG69+BJ69</f>
        <v>1747.1683124923329</v>
      </c>
      <c r="BO69" s="30">
        <f>IF(AND(BN4=0,BN69&gt;=0), "",BN69/BN4)</f>
        <v>1.1933383892444057E-2</v>
      </c>
      <c r="BP69" s="47">
        <f>IF(AND(BN124=0,BN69&gt;=0),"",BN69/BN124)</f>
        <v>5.2280138859060743E-2</v>
      </c>
      <c r="BQ69" s="129">
        <f>+'N EERR BARINAS'!K96+'N EERR BARINAS'!K97+'N EERR BARINAS'!K98+'N EERR BARINAS'!K103+'N EERR BARINAS'!K104+'N EERR BARINAS'!K101+'N EERR BARINAS'!K102</f>
        <v>0</v>
      </c>
      <c r="BR69" s="30" t="str">
        <f>IF(AND(BQ4=0,BQ69&gt;=0), "",BQ69/BQ4)</f>
        <v/>
      </c>
      <c r="BS69" s="47" t="str">
        <f>IF(AND(BQ124=0,BQ69&gt;=0),"",BQ69/BQ124)</f>
        <v/>
      </c>
      <c r="BT69" s="30" t="str">
        <f t="shared" si="44"/>
        <v/>
      </c>
      <c r="BU69" s="130">
        <f t="shared" ref="BU69:BU82" si="56">+BN69+BQ69</f>
        <v>1747.1683124923329</v>
      </c>
      <c r="BV69" s="30">
        <f>IF(AND(BU4=0,BU69&gt;=0), "",BU69/BU4)</f>
        <v>1.1933383892444057E-2</v>
      </c>
      <c r="BW69" s="47">
        <f>IF(AND(BU124=0,BU69&gt;=0),"",BU69/BU124)</f>
        <v>5.2280138859060743E-2</v>
      </c>
      <c r="BX69" s="131">
        <f t="shared" ref="BX69:BX82" si="57">+AZ69*9</f>
        <v>0</v>
      </c>
      <c r="BY69" s="30" t="str">
        <f>IF(AND(BX4=0,BX69&gt;=0), "",BX69/BX4)</f>
        <v/>
      </c>
      <c r="BZ69" s="47">
        <f t="shared" si="45"/>
        <v>1</v>
      </c>
      <c r="CA69" s="129">
        <f>+'N EERR BARINAS'!L96+'N EERR BARINAS'!L97+'N EERR BARINAS'!L98+'N EERR BARINAS'!L103+'N EERR BARINAS'!L104+'N EERR BARINAS'!L101+'N EERR BARINAS'!L102</f>
        <v>0</v>
      </c>
      <c r="CB69" s="30" t="str">
        <f>IF(AND(CA4=0,CA69&gt;=0), "",CA69/CA4)</f>
        <v/>
      </c>
      <c r="CC69" s="47" t="str">
        <f>IF(AND(CA124=0,CA69&gt;=0),"",CA69/CA124)</f>
        <v/>
      </c>
      <c r="CD69" s="30" t="str">
        <f t="shared" si="26"/>
        <v/>
      </c>
      <c r="CE69" s="130">
        <f t="shared" ref="CE69:CE81" si="58">+BU69+CA69</f>
        <v>1747.1683124923329</v>
      </c>
      <c r="CF69" s="30">
        <f>IF(AND(CE4=0,CE69&gt;=0), "",CE69/CE4)</f>
        <v>1.1933383892444057E-2</v>
      </c>
      <c r="CG69" s="47">
        <f>IF(AND(CE124=0,CE69&gt;=0),"",CE69/CE124)</f>
        <v>5.2280138859060743E-2</v>
      </c>
      <c r="CH69" s="129">
        <f>+'N EERR BARINAS'!M96+'N EERR BARINAS'!M97+'N EERR BARINAS'!M98+'N EERR BARINAS'!M103+'N EERR BARINAS'!M104+'N EERR BARINAS'!M101+'N EERR BARINAS'!M102</f>
        <v>0</v>
      </c>
      <c r="CI69" s="30" t="str">
        <f>IF(AND(CH4=0,CH69&gt;=0), "",CH69/CH4)</f>
        <v/>
      </c>
      <c r="CJ69" s="47" t="str">
        <f>IF(AND(CH124=0,CH69&gt;=0),"",CH69/CH124)</f>
        <v/>
      </c>
      <c r="CK69" s="30" t="str">
        <f t="shared" si="46"/>
        <v/>
      </c>
      <c r="CL69" s="130">
        <f t="shared" ref="CL69:CL82" si="59">+CE69+CH69</f>
        <v>1747.1683124923329</v>
      </c>
      <c r="CM69" s="30">
        <f>IF(AND(CL4=0,CL69&gt;=0), "",CL69/CL4)</f>
        <v>1.1933383892444057E-2</v>
      </c>
      <c r="CN69" s="47">
        <f>IF(AND(CL124=0,CL69&gt;=0),"",CL69/CL124)</f>
        <v>5.2280138859060743E-2</v>
      </c>
      <c r="CO69" s="129">
        <f>+'N EERR BARINAS'!N96+'N EERR BARINAS'!N97+'N EERR BARINAS'!N98+'N EERR BARINAS'!N103+'N EERR BARINAS'!N104+'N EERR BARINAS'!N101+'N EERR BARINAS'!N102</f>
        <v>0</v>
      </c>
      <c r="CP69" s="30" t="str">
        <f>IF(AND(CO4=0,CO69&gt;=0), "",CO69/CO4)</f>
        <v/>
      </c>
      <c r="CQ69" s="47" t="str">
        <f>IF(AND(CO124=0,CO69&gt;=0),"",CO69/CO124)</f>
        <v/>
      </c>
      <c r="CR69" s="30" t="str">
        <f t="shared" si="47"/>
        <v/>
      </c>
      <c r="CS69" s="130">
        <f t="shared" ref="CS69:CS82" si="60">+CL69+CO69</f>
        <v>1747.1683124923329</v>
      </c>
      <c r="CT69" s="30">
        <f>IF(AND(CS4=0,CS69&gt;=0), "",CS69/CS4)</f>
        <v>1.1933383892444057E-2</v>
      </c>
      <c r="CU69" s="47">
        <f>IF(AND(CS124=0,CS69&gt;=0),"",CS69/CS124)</f>
        <v>5.2280138859060743E-2</v>
      </c>
      <c r="CV69" s="131">
        <f t="shared" ref="CV69:CV82" si="61">+AZ69*12</f>
        <v>0</v>
      </c>
      <c r="CW69" s="30" t="str">
        <f>IF(AND(CV4=0,CV69&gt;=0), "",CV69/CV4)</f>
        <v/>
      </c>
      <c r="CX69" s="47">
        <f t="shared" si="48"/>
        <v>1</v>
      </c>
    </row>
    <row r="70" spans="1:102" hidden="1" outlineLevel="1" x14ac:dyDescent="0.3">
      <c r="A70" s="29" t="s">
        <v>69</v>
      </c>
      <c r="B70" s="129">
        <f>+'N EERR BARINAS'!B99+'N EERR BARINAS'!B100+'N EERR BARINAS'!B105+'N EERR BARINAS'!B106+'N EERR BARINAS'!B107</f>
        <v>0</v>
      </c>
      <c r="C70" s="30" t="str">
        <f>IF(AND(B4=0,B70&gt;=0), "",B70/B4)</f>
        <v/>
      </c>
      <c r="D70" s="47" t="str">
        <f>IF(AND(B124=0,B70&gt;=0),"",B70/B124)</f>
        <v/>
      </c>
      <c r="E70" s="129">
        <f>+'N EERR BARINAS'!C99+'N EERR BARINAS'!C100+'N EERR BARINAS'!C105+'N EERR BARINAS'!C106+'N EERR BARINAS'!C107</f>
        <v>603.24</v>
      </c>
      <c r="F70" s="30">
        <f>IF(AND(E4=0,E70&gt;=0), "",E70/E4)</f>
        <v>4.3937281197217667E-2</v>
      </c>
      <c r="G70" s="47">
        <f>IF(AND(E124=0,E70&gt;=0),"",E70/E124)</f>
        <v>0.1448102283514017</v>
      </c>
      <c r="H70" s="129">
        <f>+'N EERR BARINAS'!D99+'N EERR BARINAS'!D100+'N EERR BARINAS'!D105+'N EERR BARINAS'!D106+'N EERR BARINAS'!D107</f>
        <v>593.1099999999999</v>
      </c>
      <c r="I70" s="30">
        <f>IF(AND(H4=0,H70&gt;=0), "",H70/H4)</f>
        <v>2.6056200705248018E-2</v>
      </c>
      <c r="J70" s="47">
        <f>IF(AND(H124=0,H70&gt;=0),"",H70/H124)</f>
        <v>0.11750087449184488</v>
      </c>
      <c r="K70" s="30">
        <f t="shared" si="19"/>
        <v>-1.6792653007095201E-2</v>
      </c>
      <c r="L70" s="130">
        <f t="shared" si="49"/>
        <v>1196.3499999999999</v>
      </c>
      <c r="M70" s="30">
        <f>IF(AND(L4=0,L70&gt;=0), "",L70/L4)</f>
        <v>3.2783636888638848E-2</v>
      </c>
      <c r="N70" s="47">
        <f>IF(AND(L124=0,L70&gt;=0),"",L70/L124)</f>
        <v>0.12984842307341921</v>
      </c>
      <c r="O70" s="129">
        <f>+'N EERR BARINAS'!E99+'N EERR BARINAS'!E100+'N EERR BARINAS'!E105+'N EERR BARINAS'!E106+'N EERR BARINAS'!E107</f>
        <v>589.3599999999999</v>
      </c>
      <c r="P70" s="30">
        <f>IF(AND(O4=0,O70&gt;=0), "",O70/O4)</f>
        <v>2.2364195413486287E-2</v>
      </c>
      <c r="Q70" s="47">
        <f>IF(AND(O124=0,O70&gt;=0),"",O70/O124)</f>
        <v>9.2838353792616068E-2</v>
      </c>
      <c r="R70" s="30">
        <f t="shared" si="20"/>
        <v>-6.3226045758796858E-3</v>
      </c>
      <c r="S70" s="130">
        <f t="shared" si="50"/>
        <v>1785.7099999999998</v>
      </c>
      <c r="T70" s="30">
        <f>IF(AND(S4=0,S70&gt;=0), "",S70/S4)</f>
        <v>2.8414454187245124E-2</v>
      </c>
      <c r="U70" s="47">
        <f>IF(AND(S124=0,S70&gt;=0),"",S70/S124)</f>
        <v>0.1147505131613179</v>
      </c>
      <c r="V70" s="131"/>
      <c r="W70" s="30" t="str">
        <f>IF(AND(V4=0,V70&gt;=0), "",V70/V4)</f>
        <v/>
      </c>
      <c r="X70" s="47">
        <f t="shared" si="21"/>
        <v>1</v>
      </c>
      <c r="Y70" s="129">
        <f>+'N EERR BARINAS'!F99+'N EERR BARINAS'!F100+'N EERR BARINAS'!F105+'N EERR BARINAS'!F106+'N EERR BARINAS'!F107</f>
        <v>741.99</v>
      </c>
      <c r="Z70" s="30">
        <f>IF(AND(Y4=0,Y70&gt;=0), "",Y70/Y4)</f>
        <v>2.9984047889406E-2</v>
      </c>
      <c r="AA70" s="47">
        <f>IF(AND(Y124=0,Y70&gt;=0),"",Y70/Y124)</f>
        <v>0.12881055803048208</v>
      </c>
      <c r="AB70" s="30">
        <f t="shared" si="22"/>
        <v>0.25897583819736686</v>
      </c>
      <c r="AC70" s="130">
        <f t="shared" si="51"/>
        <v>2527.6999999999998</v>
      </c>
      <c r="AD70" s="30">
        <f>IF(AND(AC4=0,AC70&gt;=0), "",AC70/AC4)</f>
        <v>2.8857893440068224E-2</v>
      </c>
      <c r="AE70" s="47">
        <f>IF(AND(AC124=0,AC70&gt;=0),"",AC70/AC124)</f>
        <v>0.11854895516139884</v>
      </c>
      <c r="AF70" s="129">
        <f>+'N EERR BARINAS'!G99+'N EERR BARINAS'!G100+'N EERR BARINAS'!G105+'N EERR BARINAS'!G106+'N EERR BARINAS'!G107</f>
        <v>200.88</v>
      </c>
      <c r="AG70" s="30">
        <f>IF(AND(AF4=0,AF70&gt;=0), "",AF70/AF4)</f>
        <v>6.3993583223352392E-3</v>
      </c>
      <c r="AH70" s="47">
        <f>IF(AND(AF124=0,AF70&gt;=0),"",AF70/AF124)</f>
        <v>3.3683345761907187E-2</v>
      </c>
      <c r="AI70" s="30">
        <f t="shared" si="41"/>
        <v>-0.72926858852545184</v>
      </c>
      <c r="AJ70" s="130">
        <f t="shared" si="16"/>
        <v>2728.58</v>
      </c>
      <c r="AK70" s="30">
        <f>IF(AND(AJ4=0,AJ70&gt;=0), "",AJ70/AJ4)</f>
        <v>2.2932725352671952E-2</v>
      </c>
      <c r="AL70" s="47">
        <f>IF(AND(AJ124=0,AJ70&gt;=0),"",AJ70/AJ124)</f>
        <v>0.10000010564915693</v>
      </c>
      <c r="AM70" s="129">
        <f>+'N EERR BARINAS'!H99+'N EERR BARINAS'!H100+'N EERR BARINAS'!H105+'N EERR BARINAS'!H106+'N EERR BARINAS'!H107</f>
        <v>49.25</v>
      </c>
      <c r="AN70" s="30">
        <f>IF(AND(AM4=0,AM70&gt;=0), "",AM70/AM4)</f>
        <v>1.7955973132684757E-3</v>
      </c>
      <c r="AO70" s="47">
        <f>IF(AND(AM124=0,AM70&gt;=0),"",AM70/AM124)</f>
        <v>8.0295685614044255E-3</v>
      </c>
      <c r="AP70" s="30">
        <f t="shared" si="42"/>
        <v>-0.75482875348466749</v>
      </c>
      <c r="AQ70" s="130">
        <f t="shared" si="17"/>
        <v>2777.83</v>
      </c>
      <c r="AR70" s="30">
        <f>IF(AND(AQ4=0,AQ70&gt;=0), "",AQ70/AQ4)</f>
        <v>1.8972935544292809E-2</v>
      </c>
      <c r="AS70" s="47">
        <f>IF(AND(AQ124=0,AQ70&gt;=0),"",AQ70/AQ124)</f>
        <v>8.3120405222837965E-2</v>
      </c>
      <c r="AT70" s="131">
        <f t="shared" si="52"/>
        <v>0</v>
      </c>
      <c r="AU70" s="30" t="str">
        <f>IF(AND(AT4=0,AT70&gt;=0), "",AT70/AT4)</f>
        <v/>
      </c>
      <c r="AV70" s="47">
        <f t="shared" si="23"/>
        <v>1</v>
      </c>
      <c r="AW70" s="131">
        <f t="shared" si="40"/>
        <v>462.97166666666664</v>
      </c>
      <c r="AX70" s="30">
        <f>IF(AND(AW4=0,AW70&gt;=0), "",AW70/AW4)</f>
        <v>1.8972935544292812E-2</v>
      </c>
      <c r="AY70" s="47">
        <f>IF(AND(AW124=0,AW70&gt;=0),"",AW70/AW124)</f>
        <v>8.3120405222837979E-2</v>
      </c>
      <c r="AZ70" s="131">
        <f t="shared" si="53"/>
        <v>0</v>
      </c>
      <c r="BA70" s="30" t="str">
        <f>IF(AND(AZ4=0,AZ70&gt;=0), "",AZ70/AZ4)</f>
        <v/>
      </c>
      <c r="BB70" s="47">
        <f t="shared" si="24"/>
        <v>1</v>
      </c>
      <c r="BC70" s="129">
        <f>+'N EERR BARINAS'!I99+'N EERR BARINAS'!I100+'N EERR BARINAS'!I105+'N EERR BARINAS'!I106+'N EERR BARINAS'!I107</f>
        <v>0</v>
      </c>
      <c r="BD70" s="30" t="str">
        <f>IF(AND(BC4=0,BC70&gt;=0), "",BC70/BC4)</f>
        <v/>
      </c>
      <c r="BE70" s="47" t="str">
        <f>IF(AND(BC124=0,BC70&gt;=0),"",BC70/BC124)</f>
        <v/>
      </c>
      <c r="BF70" s="30">
        <f t="shared" si="25"/>
        <v>-1</v>
      </c>
      <c r="BG70" s="130">
        <f t="shared" si="54"/>
        <v>2777.83</v>
      </c>
      <c r="BH70" s="30">
        <f>IF(AND(BG4=0,BG70&gt;=0), "",BG70/BG4)</f>
        <v>1.8972935544292809E-2</v>
      </c>
      <c r="BI70" s="47">
        <f>IF(AND(BG124=0,BG70&gt;=0),"",BG70/BG124)</f>
        <v>8.3120405222837965E-2</v>
      </c>
      <c r="BJ70" s="129">
        <f>+'N EERR BARINAS'!J99+'N EERR BARINAS'!J100+'N EERR BARINAS'!J105+'N EERR BARINAS'!J106+'N EERR BARINAS'!J107</f>
        <v>0</v>
      </c>
      <c r="BK70" s="30" t="str">
        <f>IF(AND(BJ4=0,BJ70&gt;=0), "",BJ70/BJ4)</f>
        <v/>
      </c>
      <c r="BL70" s="47" t="str">
        <f>IF(AND(BJ124=0,BJ70&gt;=0),"",BJ70/BJ124)</f>
        <v/>
      </c>
      <c r="BM70" s="30" t="str">
        <f t="shared" si="43"/>
        <v/>
      </c>
      <c r="BN70" s="130">
        <f t="shared" si="55"/>
        <v>2777.83</v>
      </c>
      <c r="BO70" s="30">
        <f>IF(AND(BN4=0,BN70&gt;=0), "",BN70/BN4)</f>
        <v>1.8972935544292809E-2</v>
      </c>
      <c r="BP70" s="47">
        <f>IF(AND(BN124=0,BN70&gt;=0),"",BN70/BN124)</f>
        <v>8.3120405222837965E-2</v>
      </c>
      <c r="BQ70" s="129">
        <f>+'N EERR BARINAS'!K99+'N EERR BARINAS'!K100+'N EERR BARINAS'!K105+'N EERR BARINAS'!K106+'N EERR BARINAS'!K107</f>
        <v>0</v>
      </c>
      <c r="BR70" s="30" t="str">
        <f>IF(AND(BQ4=0,BQ70&gt;=0), "",BQ70/BQ4)</f>
        <v/>
      </c>
      <c r="BS70" s="47" t="str">
        <f>IF(AND(BQ124=0,BQ70&gt;=0),"",BQ70/BQ124)</f>
        <v/>
      </c>
      <c r="BT70" s="30" t="str">
        <f t="shared" si="44"/>
        <v/>
      </c>
      <c r="BU70" s="130">
        <f t="shared" si="56"/>
        <v>2777.83</v>
      </c>
      <c r="BV70" s="30">
        <f>IF(AND(BU4=0,BU70&gt;=0), "",BU70/BU4)</f>
        <v>1.8972935544292809E-2</v>
      </c>
      <c r="BW70" s="47">
        <f>IF(AND(BU124=0,BU70&gt;=0),"",BU70/BU124)</f>
        <v>8.3120405222837965E-2</v>
      </c>
      <c r="BX70" s="131">
        <f t="shared" si="57"/>
        <v>0</v>
      </c>
      <c r="BY70" s="30" t="str">
        <f>IF(AND(BX4=0,BX70&gt;=0), "",BX70/BX4)</f>
        <v/>
      </c>
      <c r="BZ70" s="47">
        <f t="shared" si="45"/>
        <v>1</v>
      </c>
      <c r="CA70" s="129">
        <f>+'N EERR BARINAS'!L99+'N EERR BARINAS'!L100+'N EERR BARINAS'!L105+'N EERR BARINAS'!L106+'N EERR BARINAS'!L107</f>
        <v>0</v>
      </c>
      <c r="CB70" s="30" t="str">
        <f>IF(AND(CA4=0,CA70&gt;=0), "",CA70/CA4)</f>
        <v/>
      </c>
      <c r="CC70" s="47" t="str">
        <f>IF(AND(CA124=0,CA70&gt;=0),"",CA70/CA124)</f>
        <v/>
      </c>
      <c r="CD70" s="30" t="str">
        <f t="shared" si="26"/>
        <v/>
      </c>
      <c r="CE70" s="130">
        <f t="shared" si="58"/>
        <v>2777.83</v>
      </c>
      <c r="CF70" s="30">
        <f>IF(AND(CE4=0,CE70&gt;=0), "",CE70/CE4)</f>
        <v>1.8972935544292809E-2</v>
      </c>
      <c r="CG70" s="47">
        <f>IF(AND(CE124=0,CE70&gt;=0),"",CE70/CE124)</f>
        <v>8.3120405222837965E-2</v>
      </c>
      <c r="CH70" s="129">
        <f>+'N EERR BARINAS'!M99+'N EERR BARINAS'!M100+'N EERR BARINAS'!M105+'N EERR BARINAS'!M106+'N EERR BARINAS'!M107</f>
        <v>0</v>
      </c>
      <c r="CI70" s="30" t="str">
        <f>IF(AND(CH4=0,CH70&gt;=0), "",CH70/CH4)</f>
        <v/>
      </c>
      <c r="CJ70" s="47" t="str">
        <f>IF(AND(CH124=0,CH70&gt;=0),"",CH70/CH124)</f>
        <v/>
      </c>
      <c r="CK70" s="30" t="str">
        <f t="shared" si="46"/>
        <v/>
      </c>
      <c r="CL70" s="130">
        <f t="shared" si="59"/>
        <v>2777.83</v>
      </c>
      <c r="CM70" s="30">
        <f>IF(AND(CL4=0,CL70&gt;=0), "",CL70/CL4)</f>
        <v>1.8972935544292809E-2</v>
      </c>
      <c r="CN70" s="47">
        <f>IF(AND(CL124=0,CL70&gt;=0),"",CL70/CL124)</f>
        <v>8.3120405222837965E-2</v>
      </c>
      <c r="CO70" s="129">
        <f>+'N EERR BARINAS'!N99+'N EERR BARINAS'!N100+'N EERR BARINAS'!N105+'N EERR BARINAS'!N106+'N EERR BARINAS'!N107</f>
        <v>0</v>
      </c>
      <c r="CP70" s="30" t="str">
        <f>IF(AND(CO4=0,CO70&gt;=0), "",CO70/CO4)</f>
        <v/>
      </c>
      <c r="CQ70" s="47" t="str">
        <f>IF(AND(CO124=0,CO70&gt;=0),"",CO70/CO124)</f>
        <v/>
      </c>
      <c r="CR70" s="30" t="str">
        <f t="shared" si="47"/>
        <v/>
      </c>
      <c r="CS70" s="130">
        <f t="shared" si="60"/>
        <v>2777.83</v>
      </c>
      <c r="CT70" s="30">
        <f>IF(AND(CS4=0,CS70&gt;=0), "",CS70/CS4)</f>
        <v>1.8972935544292809E-2</v>
      </c>
      <c r="CU70" s="47">
        <f>IF(AND(CS124=0,CS70&gt;=0),"",CS70/CS124)</f>
        <v>8.3120405222837965E-2</v>
      </c>
      <c r="CV70" s="131">
        <f t="shared" si="61"/>
        <v>0</v>
      </c>
      <c r="CW70" s="30" t="str">
        <f>IF(AND(CV4=0,CV70&gt;=0), "",CV70/CV4)</f>
        <v/>
      </c>
      <c r="CX70" s="47">
        <f t="shared" si="48"/>
        <v>1</v>
      </c>
    </row>
    <row r="71" spans="1:102" hidden="1" outlineLevel="1" x14ac:dyDescent="0.3">
      <c r="A71" s="29" t="s">
        <v>64</v>
      </c>
      <c r="B71" s="129">
        <f>+'N EERR BARINAS'!B108</f>
        <v>0</v>
      </c>
      <c r="C71" s="30" t="str">
        <f>IF(AND(B4=0,B71&gt;=0), "",B71/B4)</f>
        <v/>
      </c>
      <c r="D71" s="47" t="str">
        <f>IF(AND(B124=0,B71&gt;=0),"",B71/B124)</f>
        <v/>
      </c>
      <c r="E71" s="129">
        <f>+'N EERR BARINAS'!C108</f>
        <v>0</v>
      </c>
      <c r="F71" s="30">
        <f>IF(AND(E4=0,E71&gt;=0), "",E71/E4)</f>
        <v>0</v>
      </c>
      <c r="G71" s="47">
        <f>IF(AND(E124=0,E71&gt;=0),"",E71/E124)</f>
        <v>0</v>
      </c>
      <c r="H71" s="129">
        <f>+'N EERR BARINAS'!D108</f>
        <v>0</v>
      </c>
      <c r="I71" s="30">
        <f>IF(AND(H4=0,H71&gt;=0), "",H71/H4)</f>
        <v>0</v>
      </c>
      <c r="J71" s="47">
        <f>IF(AND(H124=0,H71&gt;=0),"",H71/H124)</f>
        <v>0</v>
      </c>
      <c r="K71" s="30" t="str">
        <f t="shared" si="19"/>
        <v/>
      </c>
      <c r="L71" s="130">
        <f t="shared" si="49"/>
        <v>0</v>
      </c>
      <c r="M71" s="30">
        <f>IF(AND(L4=0,L71&gt;=0), "",L71/L4)</f>
        <v>0</v>
      </c>
      <c r="N71" s="47">
        <f>IF(AND(L124=0,L71&gt;=0),"",L71/L124)</f>
        <v>0</v>
      </c>
      <c r="O71" s="129">
        <f>+'N EERR BARINAS'!E108</f>
        <v>0</v>
      </c>
      <c r="P71" s="30">
        <f>IF(AND(O4=0,O71&gt;=0), "",O71/O4)</f>
        <v>0</v>
      </c>
      <c r="Q71" s="47">
        <f>IF(AND(O124=0,O71&gt;=0),"",O71/O124)</f>
        <v>0</v>
      </c>
      <c r="R71" s="30" t="str">
        <f t="shared" si="20"/>
        <v/>
      </c>
      <c r="S71" s="130">
        <f t="shared" si="50"/>
        <v>0</v>
      </c>
      <c r="T71" s="30">
        <f>IF(AND(S4=0,S71&gt;=0), "",S71/S4)</f>
        <v>0</v>
      </c>
      <c r="U71" s="47">
        <f>IF(AND(S124=0,S71&gt;=0),"",S71/S124)</f>
        <v>0</v>
      </c>
      <c r="V71" s="131"/>
      <c r="W71" s="30" t="str">
        <f>IF(AND(V4=0,V71&gt;=0), "",V71/V4)</f>
        <v/>
      </c>
      <c r="X71" s="47" t="str">
        <f t="shared" si="21"/>
        <v/>
      </c>
      <c r="Y71" s="129">
        <f>+'N EERR BARINAS'!F108</f>
        <v>0</v>
      </c>
      <c r="Z71" s="30">
        <f>IF(AND(Y4=0,Y71&gt;=0), "",Y71/Y4)</f>
        <v>0</v>
      </c>
      <c r="AA71" s="47">
        <f>IF(AND(Y124=0,Y71&gt;=0),"",Y71/Y124)</f>
        <v>0</v>
      </c>
      <c r="AB71" s="30" t="str">
        <f t="shared" si="22"/>
        <v/>
      </c>
      <c r="AC71" s="130">
        <f t="shared" si="51"/>
        <v>0</v>
      </c>
      <c r="AD71" s="30">
        <f>IF(AND(AC4=0,AC71&gt;=0), "",AC71/AC4)</f>
        <v>0</v>
      </c>
      <c r="AE71" s="47">
        <f>IF(AND(AC124=0,AC71&gt;=0),"",AC71/AC124)</f>
        <v>0</v>
      </c>
      <c r="AF71" s="129">
        <f>+'N EERR BARINAS'!G108</f>
        <v>0</v>
      </c>
      <c r="AG71" s="30">
        <f>IF(AND(AF4=0,AF71&gt;=0), "",AF71/AF4)</f>
        <v>0</v>
      </c>
      <c r="AH71" s="47">
        <f>IF(AND(AF124=0,AF71&gt;=0),"",AF71/AF124)</f>
        <v>0</v>
      </c>
      <c r="AI71" s="30" t="str">
        <f t="shared" si="41"/>
        <v/>
      </c>
      <c r="AJ71" s="130">
        <f t="shared" ref="AJ71:AJ135" si="62">+AC71+AF71</f>
        <v>0</v>
      </c>
      <c r="AK71" s="30">
        <f>IF(AND(AJ4=0,AJ71&gt;=0), "",AJ71/AJ4)</f>
        <v>0</v>
      </c>
      <c r="AL71" s="47">
        <f>IF(AND(AJ124=0,AJ71&gt;=0),"",AJ71/AJ124)</f>
        <v>0</v>
      </c>
      <c r="AM71" s="129">
        <f>+'N EERR BARINAS'!H108</f>
        <v>32</v>
      </c>
      <c r="AN71" s="30">
        <f>IF(AND(AM4=0,AM71&gt;=0), "",AM71/AM4)</f>
        <v>1.1666825182658116E-3</v>
      </c>
      <c r="AO71" s="47">
        <f>IF(AND(AM124=0,AM71&gt;=0),"",AM71/AM124)</f>
        <v>5.217181603349069E-3</v>
      </c>
      <c r="AP71" s="30">
        <f t="shared" si="42"/>
        <v>1</v>
      </c>
      <c r="AQ71" s="130">
        <f t="shared" ref="AQ71:AQ135" si="63">+AJ71+AM71</f>
        <v>32</v>
      </c>
      <c r="AR71" s="30">
        <f>IF(AND(AQ4=0,AQ71&gt;=0), "",AQ71/AQ4)</f>
        <v>2.1856410846501405E-4</v>
      </c>
      <c r="AS71" s="47">
        <f>IF(AND(AQ124=0,AQ71&gt;=0),"",AQ71/AQ124)</f>
        <v>9.575290666206409E-4</v>
      </c>
      <c r="AT71" s="131">
        <f t="shared" si="52"/>
        <v>0</v>
      </c>
      <c r="AU71" s="30" t="str">
        <f>IF(AND(AT4=0,AT71&gt;=0), "",AT71/AT4)</f>
        <v/>
      </c>
      <c r="AV71" s="47">
        <f t="shared" si="23"/>
        <v>1</v>
      </c>
      <c r="AW71" s="131">
        <f t="shared" si="40"/>
        <v>5.333333333333333</v>
      </c>
      <c r="AX71" s="30">
        <f>IF(AND(AW4=0,AW71&gt;=0), "",AW71/AW4)</f>
        <v>2.1856410846501405E-4</v>
      </c>
      <c r="AY71" s="47">
        <f>IF(AND(AW124=0,AW71&gt;=0),"",AW71/AW124)</f>
        <v>9.5752906662064112E-4</v>
      </c>
      <c r="AZ71" s="131">
        <f t="shared" si="53"/>
        <v>0</v>
      </c>
      <c r="BA71" s="30" t="str">
        <f>IF(AND(AZ4=0,AZ71&gt;=0), "",AZ71/AZ4)</f>
        <v/>
      </c>
      <c r="BB71" s="47">
        <f t="shared" si="24"/>
        <v>1</v>
      </c>
      <c r="BC71" s="129">
        <f>+'N EERR BARINAS'!I108</f>
        <v>0</v>
      </c>
      <c r="BD71" s="30" t="str">
        <f>IF(AND(BC4=0,BC71&gt;=0), "",BC71/BC4)</f>
        <v/>
      </c>
      <c r="BE71" s="47" t="str">
        <f>IF(AND(BC124=0,BC71&gt;=0),"",BC71/BC124)</f>
        <v/>
      </c>
      <c r="BF71" s="30">
        <f t="shared" si="25"/>
        <v>-1</v>
      </c>
      <c r="BG71" s="130">
        <f t="shared" si="54"/>
        <v>32</v>
      </c>
      <c r="BH71" s="30">
        <f>IF(AND(BG4=0,BG71&gt;=0), "",BG71/BG4)</f>
        <v>2.1856410846501405E-4</v>
      </c>
      <c r="BI71" s="47">
        <f>IF(AND(BG124=0,BG71&gt;=0),"",BG71/BG124)</f>
        <v>9.575290666206409E-4</v>
      </c>
      <c r="BJ71" s="129">
        <f>+'N EERR BARINAS'!J108</f>
        <v>0</v>
      </c>
      <c r="BK71" s="30" t="str">
        <f>IF(AND(BJ4=0,BJ71&gt;=0), "",BJ71/BJ4)</f>
        <v/>
      </c>
      <c r="BL71" s="47" t="str">
        <f>IF(AND(BJ124=0,BJ71&gt;=0),"",BJ71/BJ124)</f>
        <v/>
      </c>
      <c r="BM71" s="30" t="str">
        <f t="shared" si="43"/>
        <v/>
      </c>
      <c r="BN71" s="130">
        <f t="shared" si="55"/>
        <v>32</v>
      </c>
      <c r="BO71" s="30">
        <f>IF(AND(BN4=0,BN71&gt;=0), "",BN71/BN4)</f>
        <v>2.1856410846501405E-4</v>
      </c>
      <c r="BP71" s="47">
        <f>IF(AND(BN124=0,BN71&gt;=0),"",BN71/BN124)</f>
        <v>9.575290666206409E-4</v>
      </c>
      <c r="BQ71" s="129">
        <f>+'N EERR BARINAS'!K108</f>
        <v>0</v>
      </c>
      <c r="BR71" s="30" t="str">
        <f>IF(AND(BQ4=0,BQ71&gt;=0), "",BQ71/BQ4)</f>
        <v/>
      </c>
      <c r="BS71" s="47" t="str">
        <f>IF(AND(BQ124=0,BQ71&gt;=0),"",BQ71/BQ124)</f>
        <v/>
      </c>
      <c r="BT71" s="30" t="str">
        <f t="shared" si="44"/>
        <v/>
      </c>
      <c r="BU71" s="130">
        <f t="shared" si="56"/>
        <v>32</v>
      </c>
      <c r="BV71" s="30">
        <f>IF(AND(BU4=0,BU71&gt;=0), "",BU71/BU4)</f>
        <v>2.1856410846501405E-4</v>
      </c>
      <c r="BW71" s="47">
        <f>IF(AND(BU124=0,BU71&gt;=0),"",BU71/BU124)</f>
        <v>9.575290666206409E-4</v>
      </c>
      <c r="BX71" s="131">
        <f t="shared" si="57"/>
        <v>0</v>
      </c>
      <c r="BY71" s="30" t="str">
        <f>IF(AND(BX4=0,BX71&gt;=0), "",BX71/BX4)</f>
        <v/>
      </c>
      <c r="BZ71" s="47">
        <f t="shared" si="45"/>
        <v>1</v>
      </c>
      <c r="CA71" s="129">
        <f>+'N EERR BARINAS'!L108</f>
        <v>0</v>
      </c>
      <c r="CB71" s="30" t="str">
        <f>IF(AND(CA4=0,CA71&gt;=0), "",CA71/CA4)</f>
        <v/>
      </c>
      <c r="CC71" s="47" t="str">
        <f>IF(AND(CA124=0,CA71&gt;=0),"",CA71/CA124)</f>
        <v/>
      </c>
      <c r="CD71" s="30" t="str">
        <f t="shared" si="26"/>
        <v/>
      </c>
      <c r="CE71" s="130">
        <f t="shared" si="58"/>
        <v>32</v>
      </c>
      <c r="CF71" s="30">
        <f>IF(AND(CE4=0,CE71&gt;=0), "",CE71/CE4)</f>
        <v>2.1856410846501405E-4</v>
      </c>
      <c r="CG71" s="47">
        <f>IF(AND(CE124=0,CE71&gt;=0),"",CE71/CE124)</f>
        <v>9.575290666206409E-4</v>
      </c>
      <c r="CH71" s="129">
        <f>+'N EERR BARINAS'!M108</f>
        <v>0</v>
      </c>
      <c r="CI71" s="30" t="str">
        <f>IF(AND(CH4=0,CH71&gt;=0), "",CH71/CH4)</f>
        <v/>
      </c>
      <c r="CJ71" s="47" t="str">
        <f>IF(AND(CH124=0,CH71&gt;=0),"",CH71/CH124)</f>
        <v/>
      </c>
      <c r="CK71" s="30" t="str">
        <f t="shared" si="46"/>
        <v/>
      </c>
      <c r="CL71" s="130">
        <f t="shared" si="59"/>
        <v>32</v>
      </c>
      <c r="CM71" s="30">
        <f>IF(AND(CL4=0,CL71&gt;=0), "",CL71/CL4)</f>
        <v>2.1856410846501405E-4</v>
      </c>
      <c r="CN71" s="47">
        <f>IF(AND(CL124=0,CL71&gt;=0),"",CL71/CL124)</f>
        <v>9.575290666206409E-4</v>
      </c>
      <c r="CO71" s="129">
        <f>+'N EERR BARINAS'!N108</f>
        <v>0</v>
      </c>
      <c r="CP71" s="30" t="str">
        <f>IF(AND(CO4=0,CO71&gt;=0), "",CO71/CO4)</f>
        <v/>
      </c>
      <c r="CQ71" s="47" t="str">
        <f>IF(AND(CO124=0,CO71&gt;=0),"",CO71/CO124)</f>
        <v/>
      </c>
      <c r="CR71" s="30" t="str">
        <f t="shared" si="47"/>
        <v/>
      </c>
      <c r="CS71" s="130">
        <f t="shared" si="60"/>
        <v>32</v>
      </c>
      <c r="CT71" s="30">
        <f>IF(AND(CS4=0,CS71&gt;=0), "",CS71/CS4)</f>
        <v>2.1856410846501405E-4</v>
      </c>
      <c r="CU71" s="47">
        <f>IF(AND(CS124=0,CS71&gt;=0),"",CS71/CS124)</f>
        <v>9.575290666206409E-4</v>
      </c>
      <c r="CV71" s="131">
        <f t="shared" si="61"/>
        <v>0</v>
      </c>
      <c r="CW71" s="30" t="str">
        <f>IF(AND(CV4=0,CV71&gt;=0), "",CV71/CV4)</f>
        <v/>
      </c>
      <c r="CX71" s="47">
        <f t="shared" si="48"/>
        <v>1</v>
      </c>
    </row>
    <row r="72" spans="1:102" hidden="1" outlineLevel="1" x14ac:dyDescent="0.3">
      <c r="A72" s="29" t="s">
        <v>65</v>
      </c>
      <c r="B72" s="129">
        <f>+'N EERR BARINAS'!B109+'N EERR BARINAS'!B110+'N EERR BARINAS'!B111+'N EERR BARINAS'!B112</f>
        <v>0</v>
      </c>
      <c r="C72" s="30" t="str">
        <f>IF(AND(B4=0,B72&gt;=0), "",B72/B4)</f>
        <v/>
      </c>
      <c r="D72" s="47" t="str">
        <f>IF(AND(B124=0,B72&gt;=0),"",B72/B124)</f>
        <v/>
      </c>
      <c r="E72" s="129">
        <f>+'N EERR BARINAS'!C109+'N EERR BARINAS'!C110+'N EERR BARINAS'!C111+'N EERR BARINAS'!C112</f>
        <v>0</v>
      </c>
      <c r="F72" s="30">
        <f>IF(AND(E4=0,E72&gt;=0), "",E72/E4)</f>
        <v>0</v>
      </c>
      <c r="G72" s="47">
        <f>IF(AND(E124=0,E72&gt;=0),"",E72/E124)</f>
        <v>0</v>
      </c>
      <c r="H72" s="129">
        <f>+'N EERR BARINAS'!D109+'N EERR BARINAS'!D110+'N EERR BARINAS'!D111+'N EERR BARINAS'!D112</f>
        <v>34.897378122553562</v>
      </c>
      <c r="I72" s="30">
        <f>IF(AND(H4=0,H72&gt;=0), "",H72/H4)</f>
        <v>1.5330935044902076E-3</v>
      </c>
      <c r="J72" s="47">
        <f>IF(AND(H124=0,H72&gt;=0),"",H72/H124)</f>
        <v>6.9135108948974395E-3</v>
      </c>
      <c r="K72" s="30">
        <f t="shared" si="19"/>
        <v>1</v>
      </c>
      <c r="L72" s="130">
        <f t="shared" si="49"/>
        <v>34.897378122553562</v>
      </c>
      <c r="M72" s="30">
        <f>IF(AND(L4=0,L72&gt;=0), "",L72/L4)</f>
        <v>9.5629453983811193E-4</v>
      </c>
      <c r="N72" s="47">
        <f>IF(AND(L124=0,L72&gt;=0),"",L72/L124)</f>
        <v>3.7876620709745628E-3</v>
      </c>
      <c r="O72" s="129">
        <f>+'N EERR BARINAS'!E109+'N EERR BARINAS'!E110+'N EERR BARINAS'!E111+'N EERR BARINAS'!E112</f>
        <v>35.438522348153235</v>
      </c>
      <c r="P72" s="30">
        <f>IF(AND(O4=0,O72&gt;=0), "",O72/O4)</f>
        <v>1.3447706647198656E-3</v>
      </c>
      <c r="Q72" s="47">
        <f>IF(AND(O124=0,O72&gt;=0),"",O72/O124)</f>
        <v>5.5824183447220404E-3</v>
      </c>
      <c r="R72" s="30">
        <f t="shared" si="20"/>
        <v>1.5506730153172775E-2</v>
      </c>
      <c r="S72" s="130">
        <f t="shared" si="50"/>
        <v>70.335900470706804</v>
      </c>
      <c r="T72" s="30">
        <f>IF(AND(S4=0,S72&gt;=0), "",S72/S4)</f>
        <v>1.119194170186386E-3</v>
      </c>
      <c r="U72" s="47">
        <f>IF(AND(S124=0,S72&gt;=0),"",S72/S124)</f>
        <v>4.5198160242575719E-3</v>
      </c>
      <c r="V72" s="131"/>
      <c r="W72" s="30" t="str">
        <f>IF(AND(V4=0,V72&gt;=0), "",V72/V4)</f>
        <v/>
      </c>
      <c r="X72" s="47">
        <f t="shared" si="21"/>
        <v>1</v>
      </c>
      <c r="Y72" s="129">
        <f>+'N EERR BARINAS'!F109+'N EERR BARINAS'!F110+'N EERR BARINAS'!F111+'N EERR BARINAS'!F112</f>
        <v>68.020604748929543</v>
      </c>
      <c r="Z72" s="30">
        <f>IF(AND(Y4=0,Y72&gt;=0), "",Y72/Y4)</f>
        <v>2.7487339051176711E-3</v>
      </c>
      <c r="AA72" s="47">
        <f>IF(AND(Y124=0,Y72&gt;=0),"",Y72/Y124)</f>
        <v>1.1808477277699798E-2</v>
      </c>
      <c r="AB72" s="30">
        <f t="shared" si="22"/>
        <v>0.91939731800003277</v>
      </c>
      <c r="AC72" s="130">
        <f t="shared" si="51"/>
        <v>138.35650521963635</v>
      </c>
      <c r="AD72" s="30">
        <f>IF(AND(AC4=0,AC72&gt;=0), "",AC72/AC4)</f>
        <v>1.5795692860578823E-3</v>
      </c>
      <c r="AE72" s="47">
        <f>IF(AND(AC124=0,AC72&gt;=0),"",AC72/AC124)</f>
        <v>6.4889105248132749E-3</v>
      </c>
      <c r="AF72" s="129">
        <f>+'N EERR BARINAS'!G109+'N EERR BARINAS'!G110+'N EERR BARINAS'!G111+'N EERR BARINAS'!G112</f>
        <v>0</v>
      </c>
      <c r="AG72" s="30">
        <f>IF(AND(AF4=0,AF72&gt;=0), "",AF72/AF4)</f>
        <v>0</v>
      </c>
      <c r="AH72" s="47">
        <f>IF(AND(AF124=0,AF72&gt;=0),"",AF72/AF124)</f>
        <v>0</v>
      </c>
      <c r="AI72" s="30">
        <f t="shared" si="41"/>
        <v>-1</v>
      </c>
      <c r="AJ72" s="130">
        <f t="shared" si="62"/>
        <v>138.35650521963635</v>
      </c>
      <c r="AK72" s="30">
        <f>IF(AND(AJ4=0,AJ72&gt;=0), "",AJ72/AJ4)</f>
        <v>1.1628362499752412E-3</v>
      </c>
      <c r="AL72" s="47">
        <f>IF(AND(AJ124=0,AJ72&gt;=0),"",AJ72/AJ124)</f>
        <v>5.0706466877319953E-3</v>
      </c>
      <c r="AM72" s="129">
        <f>+'N EERR BARINAS'!H109+'N EERR BARINAS'!H110+'N EERR BARINAS'!H111+'N EERR BARINAS'!H112</f>
        <v>0</v>
      </c>
      <c r="AN72" s="30">
        <f>IF(AND(AM4=0,AM72&gt;=0), "",AM72/AM4)</f>
        <v>0</v>
      </c>
      <c r="AO72" s="47">
        <f>IF(AND(AM124=0,AM72&gt;=0),"",AM72/AM124)</f>
        <v>0</v>
      </c>
      <c r="AP72" s="30" t="str">
        <f t="shared" si="42"/>
        <v/>
      </c>
      <c r="AQ72" s="130">
        <f t="shared" si="63"/>
        <v>138.35650521963635</v>
      </c>
      <c r="AR72" s="30">
        <f>IF(AND(AQ4=0,AQ72&gt;=0), "",AQ72/AQ4)</f>
        <v>9.4499269417702746E-4</v>
      </c>
      <c r="AS72" s="47">
        <f>IF(AND(AQ124=0,AQ72&gt;=0),"",AQ72/AQ124)</f>
        <v>4.1400117282453814E-3</v>
      </c>
      <c r="AT72" s="131">
        <f t="shared" si="52"/>
        <v>0</v>
      </c>
      <c r="AU72" s="30" t="str">
        <f>IF(AND(AT4=0,AT72&gt;=0), "",AT72/AT4)</f>
        <v/>
      </c>
      <c r="AV72" s="47">
        <f t="shared" si="23"/>
        <v>1</v>
      </c>
      <c r="AW72" s="131">
        <f t="shared" si="40"/>
        <v>23.059417536606059</v>
      </c>
      <c r="AX72" s="30">
        <f>IF(AND(AW4=0,AW72&gt;=0), "",AW72/AW4)</f>
        <v>9.4499269417702757E-4</v>
      </c>
      <c r="AY72" s="47">
        <f>IF(AND(AW124=0,AW72&gt;=0),"",AW72/AW124)</f>
        <v>4.1400117282453831E-3</v>
      </c>
      <c r="AZ72" s="131">
        <f t="shared" si="53"/>
        <v>0</v>
      </c>
      <c r="BA72" s="30" t="str">
        <f>IF(AND(AZ4=0,AZ72&gt;=0), "",AZ72/AZ4)</f>
        <v/>
      </c>
      <c r="BB72" s="47">
        <f t="shared" si="24"/>
        <v>1</v>
      </c>
      <c r="BC72" s="129">
        <f>+'N EERR BARINAS'!I109+'N EERR BARINAS'!I110+'N EERR BARINAS'!I111+'N EERR BARINAS'!I112</f>
        <v>0</v>
      </c>
      <c r="BD72" s="30" t="str">
        <f>IF(AND(BC4=0,BC72&gt;=0), "",BC72/BC4)</f>
        <v/>
      </c>
      <c r="BE72" s="47" t="str">
        <f>IF(AND(BC124=0,BC72&gt;=0),"",BC72/BC124)</f>
        <v/>
      </c>
      <c r="BF72" s="30" t="str">
        <f t="shared" si="25"/>
        <v/>
      </c>
      <c r="BG72" s="130">
        <f t="shared" si="54"/>
        <v>138.35650521963635</v>
      </c>
      <c r="BH72" s="30">
        <f>IF(AND(BG4=0,BG72&gt;=0), "",BG72/BG4)</f>
        <v>9.4499269417702746E-4</v>
      </c>
      <c r="BI72" s="47">
        <f>IF(AND(BG124=0,BG72&gt;=0),"",BG72/BG124)</f>
        <v>4.1400117282453814E-3</v>
      </c>
      <c r="BJ72" s="129">
        <f>+'N EERR BARINAS'!J109+'N EERR BARINAS'!J110+'N EERR BARINAS'!J111+'N EERR BARINAS'!J112</f>
        <v>0</v>
      </c>
      <c r="BK72" s="30" t="str">
        <f>IF(AND(BJ4=0,BJ72&gt;=0), "",BJ72/BJ4)</f>
        <v/>
      </c>
      <c r="BL72" s="47" t="str">
        <f>IF(AND(BJ124=0,BJ72&gt;=0),"",BJ72/BJ124)</f>
        <v/>
      </c>
      <c r="BM72" s="30" t="str">
        <f t="shared" si="43"/>
        <v/>
      </c>
      <c r="BN72" s="130">
        <f t="shared" si="55"/>
        <v>138.35650521963635</v>
      </c>
      <c r="BO72" s="30">
        <f>IF(AND(BN4=0,BN72&gt;=0), "",BN72/BN4)</f>
        <v>9.4499269417702746E-4</v>
      </c>
      <c r="BP72" s="47">
        <f>IF(AND(BN124=0,BN72&gt;=0),"",BN72/BN124)</f>
        <v>4.1400117282453814E-3</v>
      </c>
      <c r="BQ72" s="129">
        <f>+'N EERR BARINAS'!K109+'N EERR BARINAS'!K110+'N EERR BARINAS'!K111+'N EERR BARINAS'!K112</f>
        <v>0</v>
      </c>
      <c r="BR72" s="30" t="str">
        <f>IF(AND(BQ4=0,BQ72&gt;=0), "",BQ72/BQ4)</f>
        <v/>
      </c>
      <c r="BS72" s="47" t="str">
        <f>IF(AND(BQ124=0,BQ72&gt;=0),"",BQ72/BQ124)</f>
        <v/>
      </c>
      <c r="BT72" s="30" t="str">
        <f t="shared" si="44"/>
        <v/>
      </c>
      <c r="BU72" s="130">
        <f t="shared" si="56"/>
        <v>138.35650521963635</v>
      </c>
      <c r="BV72" s="30">
        <f>IF(AND(BU4=0,BU72&gt;=0), "",BU72/BU4)</f>
        <v>9.4499269417702746E-4</v>
      </c>
      <c r="BW72" s="47">
        <f>IF(AND(BU124=0,BU72&gt;=0),"",BU72/BU124)</f>
        <v>4.1400117282453814E-3</v>
      </c>
      <c r="BX72" s="131">
        <f t="shared" si="57"/>
        <v>0</v>
      </c>
      <c r="BY72" s="30" t="str">
        <f>IF(AND(BX4=0,BX72&gt;=0), "",BX72/BX4)</f>
        <v/>
      </c>
      <c r="BZ72" s="47">
        <f t="shared" si="45"/>
        <v>1</v>
      </c>
      <c r="CA72" s="129">
        <f>+'N EERR BARINAS'!L109+'N EERR BARINAS'!L110+'N EERR BARINAS'!L111+'N EERR BARINAS'!L112</f>
        <v>0</v>
      </c>
      <c r="CB72" s="30" t="str">
        <f>IF(AND(CA4=0,CA72&gt;=0), "",CA72/CA4)</f>
        <v/>
      </c>
      <c r="CC72" s="47" t="str">
        <f>IF(AND(CA124=0,CA72&gt;=0),"",CA72/CA124)</f>
        <v/>
      </c>
      <c r="CD72" s="30" t="str">
        <f t="shared" si="26"/>
        <v/>
      </c>
      <c r="CE72" s="130">
        <f t="shared" si="58"/>
        <v>138.35650521963635</v>
      </c>
      <c r="CF72" s="30">
        <f>IF(AND(CE4=0,CE72&gt;=0), "",CE72/CE4)</f>
        <v>9.4499269417702746E-4</v>
      </c>
      <c r="CG72" s="47">
        <f>IF(AND(CE124=0,CE72&gt;=0),"",CE72/CE124)</f>
        <v>4.1400117282453814E-3</v>
      </c>
      <c r="CH72" s="129">
        <f>+'N EERR BARINAS'!M109+'N EERR BARINAS'!M110+'N EERR BARINAS'!M111+'N EERR BARINAS'!M112</f>
        <v>0</v>
      </c>
      <c r="CI72" s="30" t="str">
        <f>IF(AND(CH4=0,CH72&gt;=0), "",CH72/CH4)</f>
        <v/>
      </c>
      <c r="CJ72" s="47" t="str">
        <f>IF(AND(CH124=0,CH72&gt;=0),"",CH72/CH124)</f>
        <v/>
      </c>
      <c r="CK72" s="30" t="str">
        <f t="shared" si="46"/>
        <v/>
      </c>
      <c r="CL72" s="130">
        <f t="shared" si="59"/>
        <v>138.35650521963635</v>
      </c>
      <c r="CM72" s="30">
        <f>IF(AND(CL4=0,CL72&gt;=0), "",CL72/CL4)</f>
        <v>9.4499269417702746E-4</v>
      </c>
      <c r="CN72" s="47">
        <f>IF(AND(CL124=0,CL72&gt;=0),"",CL72/CL124)</f>
        <v>4.1400117282453814E-3</v>
      </c>
      <c r="CO72" s="129">
        <f>+'N EERR BARINAS'!N109+'N EERR BARINAS'!N110+'N EERR BARINAS'!N111+'N EERR BARINAS'!N112</f>
        <v>0</v>
      </c>
      <c r="CP72" s="30" t="str">
        <f>IF(AND(CO4=0,CO72&gt;=0), "",CO72/CO4)</f>
        <v/>
      </c>
      <c r="CQ72" s="47" t="str">
        <f>IF(AND(CO124=0,CO72&gt;=0),"",CO72/CO124)</f>
        <v/>
      </c>
      <c r="CR72" s="30" t="str">
        <f t="shared" si="47"/>
        <v/>
      </c>
      <c r="CS72" s="130">
        <f t="shared" si="60"/>
        <v>138.35650521963635</v>
      </c>
      <c r="CT72" s="30">
        <f>IF(AND(CS4=0,CS72&gt;=0), "",CS72/CS4)</f>
        <v>9.4499269417702746E-4</v>
      </c>
      <c r="CU72" s="47">
        <f>IF(AND(CS124=0,CS72&gt;=0),"",CS72/CS124)</f>
        <v>4.1400117282453814E-3</v>
      </c>
      <c r="CV72" s="131">
        <f t="shared" si="61"/>
        <v>0</v>
      </c>
      <c r="CW72" s="30" t="str">
        <f>IF(AND(CV4=0,CV72&gt;=0), "",CV72/CV4)</f>
        <v/>
      </c>
      <c r="CX72" s="47">
        <f t="shared" si="48"/>
        <v>1</v>
      </c>
    </row>
    <row r="73" spans="1:102" hidden="1" outlineLevel="1" x14ac:dyDescent="0.3">
      <c r="A73" s="29" t="s">
        <v>66</v>
      </c>
      <c r="B73" s="129">
        <f>+'N EERR BARINAS'!B113+'N EERR BARINAS'!B114+'N EERR BARINAS'!B115+'N EERR BARINAS'!B116</f>
        <v>0</v>
      </c>
      <c r="C73" s="30" t="str">
        <f>IF(AND(B4=0,B73&gt;=0), "",B73/B4)</f>
        <v/>
      </c>
      <c r="D73" s="47" t="str">
        <f>IF(AND(B124=0,B73&gt;=0),"",B73/B124)</f>
        <v/>
      </c>
      <c r="E73" s="129">
        <f>+'N EERR BARINAS'!C113+'N EERR BARINAS'!C114+'N EERR BARINAS'!C115+'N EERR BARINAS'!C116</f>
        <v>0</v>
      </c>
      <c r="F73" s="30">
        <f>IF(AND(E4=0,E73&gt;=0), "",E73/E4)</f>
        <v>0</v>
      </c>
      <c r="G73" s="47">
        <f>IF(AND(E124=0,E73&gt;=0),"",E73/E124)</f>
        <v>0</v>
      </c>
      <c r="H73" s="129">
        <f>+'N EERR BARINAS'!D113+'N EERR BARINAS'!D114+'N EERR BARINAS'!D115+'N EERR BARINAS'!D116</f>
        <v>0</v>
      </c>
      <c r="I73" s="30">
        <f>IF(AND(H4=0,H73&gt;=0), "",H73/H4)</f>
        <v>0</v>
      </c>
      <c r="J73" s="47">
        <f>IF(AND(H124=0,H73&gt;=0),"",H73/H124)</f>
        <v>0</v>
      </c>
      <c r="K73" s="30" t="str">
        <f t="shared" si="19"/>
        <v/>
      </c>
      <c r="L73" s="130">
        <f t="shared" si="49"/>
        <v>0</v>
      </c>
      <c r="M73" s="30">
        <f>IF(AND(L4=0,L73&gt;=0), "",L73/L4)</f>
        <v>0</v>
      </c>
      <c r="N73" s="47">
        <f>IF(AND(L124=0,L73&gt;=0),"",L73/L124)</f>
        <v>0</v>
      </c>
      <c r="O73" s="129">
        <f>+'N EERR BARINAS'!E113+'N EERR BARINAS'!E114+'N EERR BARINAS'!E115+'N EERR BARINAS'!E116</f>
        <v>0</v>
      </c>
      <c r="P73" s="30">
        <f>IF(AND(O4=0,O73&gt;=0), "",O73/O4)</f>
        <v>0</v>
      </c>
      <c r="Q73" s="47">
        <f>IF(AND(O124=0,O73&gt;=0),"",O73/O124)</f>
        <v>0</v>
      </c>
      <c r="R73" s="30" t="str">
        <f t="shared" si="20"/>
        <v/>
      </c>
      <c r="S73" s="130">
        <f t="shared" si="50"/>
        <v>0</v>
      </c>
      <c r="T73" s="30">
        <f>IF(AND(S4=0,S73&gt;=0), "",S73/S4)</f>
        <v>0</v>
      </c>
      <c r="U73" s="47">
        <f>IF(AND(S124=0,S73&gt;=0),"",S73/S124)</f>
        <v>0</v>
      </c>
      <c r="V73" s="131"/>
      <c r="W73" s="30" t="str">
        <f>IF(AND(V4=0,V73&gt;=0), "",V73/V4)</f>
        <v/>
      </c>
      <c r="X73" s="47" t="str">
        <f t="shared" si="21"/>
        <v/>
      </c>
      <c r="Y73" s="129">
        <f>+'N EERR BARINAS'!F113+'N EERR BARINAS'!F114+'N EERR BARINAS'!F115+'N EERR BARINAS'!F116</f>
        <v>0</v>
      </c>
      <c r="Z73" s="30">
        <f>IF(AND(Y4=0,Y73&gt;=0), "",Y73/Y4)</f>
        <v>0</v>
      </c>
      <c r="AA73" s="47">
        <f>IF(AND(Y124=0,Y73&gt;=0),"",Y73/Y124)</f>
        <v>0</v>
      </c>
      <c r="AB73" s="30" t="str">
        <f t="shared" si="22"/>
        <v/>
      </c>
      <c r="AC73" s="130">
        <f t="shared" si="51"/>
        <v>0</v>
      </c>
      <c r="AD73" s="30">
        <f>IF(AND(AC4=0,AC73&gt;=0), "",AC73/AC4)</f>
        <v>0</v>
      </c>
      <c r="AE73" s="47">
        <f>IF(AND(AC124=0,AC73&gt;=0),"",AC73/AC124)</f>
        <v>0</v>
      </c>
      <c r="AF73" s="129">
        <f>+'N EERR BARINAS'!G113+'N EERR BARINAS'!G114+'N EERR BARINAS'!G115+'N EERR BARINAS'!G116</f>
        <v>0</v>
      </c>
      <c r="AG73" s="30">
        <f>IF(AND(AF4=0,AF73&gt;=0), "",AF73/AF4)</f>
        <v>0</v>
      </c>
      <c r="AH73" s="47">
        <f>IF(AND(AF124=0,AF73&gt;=0),"",AF73/AF124)</f>
        <v>0</v>
      </c>
      <c r="AI73" s="30" t="str">
        <f t="shared" si="41"/>
        <v/>
      </c>
      <c r="AJ73" s="130">
        <f t="shared" si="62"/>
        <v>0</v>
      </c>
      <c r="AK73" s="30">
        <f>IF(AND(AJ4=0,AJ73&gt;=0), "",AJ73/AJ4)</f>
        <v>0</v>
      </c>
      <c r="AL73" s="47">
        <f>IF(AND(AJ124=0,AJ73&gt;=0),"",AJ73/AJ124)</f>
        <v>0</v>
      </c>
      <c r="AM73" s="129">
        <f>+'N EERR BARINAS'!H113+'N EERR BARINAS'!H114+'N EERR BARINAS'!H115+'N EERR BARINAS'!H116</f>
        <v>0</v>
      </c>
      <c r="AN73" s="30">
        <f>IF(AND(AM4=0,AM73&gt;=0), "",AM73/AM4)</f>
        <v>0</v>
      </c>
      <c r="AO73" s="47">
        <f>IF(AND(AM124=0,AM73&gt;=0),"",AM73/AM124)</f>
        <v>0</v>
      </c>
      <c r="AP73" s="30" t="str">
        <f t="shared" si="42"/>
        <v/>
      </c>
      <c r="AQ73" s="130">
        <f t="shared" si="63"/>
        <v>0</v>
      </c>
      <c r="AR73" s="30">
        <f>IF(AND(AQ4=0,AQ73&gt;=0), "",AQ73/AQ4)</f>
        <v>0</v>
      </c>
      <c r="AS73" s="47">
        <f>IF(AND(AQ124=0,AQ73&gt;=0),"",AQ73/AQ124)</f>
        <v>0</v>
      </c>
      <c r="AT73" s="131">
        <f t="shared" si="52"/>
        <v>0</v>
      </c>
      <c r="AU73" s="30" t="str">
        <f>IF(AND(AT4=0,AT73&gt;=0), "",AT73/AT4)</f>
        <v/>
      </c>
      <c r="AV73" s="47" t="str">
        <f t="shared" si="23"/>
        <v/>
      </c>
      <c r="AW73" s="131">
        <f t="shared" si="40"/>
        <v>0</v>
      </c>
      <c r="AX73" s="30">
        <f>IF(AND(AW4=0,AW73&gt;=0), "",AW73/AW4)</f>
        <v>0</v>
      </c>
      <c r="AY73" s="47">
        <f>IF(AND(AW124=0,AW73&gt;=0),"",AW73/AW124)</f>
        <v>0</v>
      </c>
      <c r="AZ73" s="131">
        <f t="shared" si="53"/>
        <v>0</v>
      </c>
      <c r="BA73" s="30" t="str">
        <f>IF(AND(AZ4=0,AZ73&gt;=0), "",AZ73/AZ4)</f>
        <v/>
      </c>
      <c r="BB73" s="47" t="str">
        <f t="shared" si="24"/>
        <v/>
      </c>
      <c r="BC73" s="129">
        <f>+'N EERR BARINAS'!I113+'N EERR BARINAS'!I114+'N EERR BARINAS'!I115+'N EERR BARINAS'!I116</f>
        <v>0</v>
      </c>
      <c r="BD73" s="30" t="str">
        <f>IF(AND(BC4=0,BC73&gt;=0), "",BC73/BC4)</f>
        <v/>
      </c>
      <c r="BE73" s="47" t="str">
        <f>IF(AND(BC124=0,BC73&gt;=0),"",BC73/BC124)</f>
        <v/>
      </c>
      <c r="BF73" s="30" t="str">
        <f t="shared" si="25"/>
        <v/>
      </c>
      <c r="BG73" s="130">
        <f t="shared" si="54"/>
        <v>0</v>
      </c>
      <c r="BH73" s="30">
        <f>IF(AND(BG4=0,BG73&gt;=0), "",BG73/BG4)</f>
        <v>0</v>
      </c>
      <c r="BI73" s="47">
        <f>IF(AND(BG124=0,BG73&gt;=0),"",BG73/BG124)</f>
        <v>0</v>
      </c>
      <c r="BJ73" s="129">
        <f>+'N EERR BARINAS'!J113+'N EERR BARINAS'!J114+'N EERR BARINAS'!J115+'N EERR BARINAS'!J116</f>
        <v>0</v>
      </c>
      <c r="BK73" s="30" t="str">
        <f>IF(AND(BJ4=0,BJ73&gt;=0), "",BJ73/BJ4)</f>
        <v/>
      </c>
      <c r="BL73" s="47" t="str">
        <f>IF(AND(BJ124=0,BJ73&gt;=0),"",BJ73/BJ124)</f>
        <v/>
      </c>
      <c r="BM73" s="30" t="str">
        <f t="shared" si="43"/>
        <v/>
      </c>
      <c r="BN73" s="130">
        <f t="shared" si="55"/>
        <v>0</v>
      </c>
      <c r="BO73" s="30">
        <f>IF(AND(BN4=0,BN73&gt;=0), "",BN73/BN4)</f>
        <v>0</v>
      </c>
      <c r="BP73" s="47">
        <f>IF(AND(BN124=0,BN73&gt;=0),"",BN73/BN124)</f>
        <v>0</v>
      </c>
      <c r="BQ73" s="129">
        <f>+'N EERR BARINAS'!K113+'N EERR BARINAS'!K114+'N EERR BARINAS'!K115+'N EERR BARINAS'!K116</f>
        <v>0</v>
      </c>
      <c r="BR73" s="30" t="str">
        <f>IF(AND(BQ4=0,BQ73&gt;=0), "",BQ73/BQ4)</f>
        <v/>
      </c>
      <c r="BS73" s="47" t="str">
        <f>IF(AND(BQ124=0,BQ73&gt;=0),"",BQ73/BQ124)</f>
        <v/>
      </c>
      <c r="BT73" s="30" t="str">
        <f t="shared" si="44"/>
        <v/>
      </c>
      <c r="BU73" s="130">
        <f t="shared" si="56"/>
        <v>0</v>
      </c>
      <c r="BV73" s="30">
        <f>IF(AND(BU4=0,BU73&gt;=0), "",BU73/BU4)</f>
        <v>0</v>
      </c>
      <c r="BW73" s="47">
        <f>IF(AND(BU124=0,BU73&gt;=0),"",BU73/BU124)</f>
        <v>0</v>
      </c>
      <c r="BX73" s="131">
        <f t="shared" si="57"/>
        <v>0</v>
      </c>
      <c r="BY73" s="30" t="str">
        <f>IF(AND(BX4=0,BX73&gt;=0), "",BX73/BX4)</f>
        <v/>
      </c>
      <c r="BZ73" s="47" t="str">
        <f t="shared" si="45"/>
        <v/>
      </c>
      <c r="CA73" s="129">
        <f>+'N EERR BARINAS'!L113+'N EERR BARINAS'!L114+'N EERR BARINAS'!L115+'N EERR BARINAS'!L116</f>
        <v>0</v>
      </c>
      <c r="CB73" s="30" t="str">
        <f>IF(AND(CA4=0,CA73&gt;=0), "",CA73/CA4)</f>
        <v/>
      </c>
      <c r="CC73" s="47" t="str">
        <f>IF(AND(CA124=0,CA73&gt;=0),"",CA73/CA124)</f>
        <v/>
      </c>
      <c r="CD73" s="30" t="str">
        <f t="shared" si="26"/>
        <v/>
      </c>
      <c r="CE73" s="130">
        <f t="shared" si="58"/>
        <v>0</v>
      </c>
      <c r="CF73" s="30">
        <f>IF(AND(CE4=0,CE73&gt;=0), "",CE73/CE4)</f>
        <v>0</v>
      </c>
      <c r="CG73" s="47">
        <f>IF(AND(CE124=0,CE73&gt;=0),"",CE73/CE124)</f>
        <v>0</v>
      </c>
      <c r="CH73" s="129">
        <f>+'N EERR BARINAS'!M113+'N EERR BARINAS'!M114+'N EERR BARINAS'!M115+'N EERR BARINAS'!M116</f>
        <v>0</v>
      </c>
      <c r="CI73" s="30" t="str">
        <f>IF(AND(CH4=0,CH73&gt;=0), "",CH73/CH4)</f>
        <v/>
      </c>
      <c r="CJ73" s="47" t="str">
        <f>IF(AND(CH124=0,CH73&gt;=0),"",CH73/CH124)</f>
        <v/>
      </c>
      <c r="CK73" s="30" t="str">
        <f t="shared" si="46"/>
        <v/>
      </c>
      <c r="CL73" s="130">
        <f t="shared" si="59"/>
        <v>0</v>
      </c>
      <c r="CM73" s="30">
        <f>IF(AND(CL4=0,CL73&gt;=0), "",CL73/CL4)</f>
        <v>0</v>
      </c>
      <c r="CN73" s="47">
        <f>IF(AND(CL124=0,CL73&gt;=0),"",CL73/CL124)</f>
        <v>0</v>
      </c>
      <c r="CO73" s="129">
        <f>+'N EERR BARINAS'!N113+'N EERR BARINAS'!N114+'N EERR BARINAS'!N115+'N EERR BARINAS'!N116</f>
        <v>0</v>
      </c>
      <c r="CP73" s="30" t="str">
        <f>IF(AND(CO4=0,CO73&gt;=0), "",CO73/CO4)</f>
        <v/>
      </c>
      <c r="CQ73" s="47" t="str">
        <f>IF(AND(CO124=0,CO73&gt;=0),"",CO73/CO124)</f>
        <v/>
      </c>
      <c r="CR73" s="30" t="str">
        <f t="shared" si="47"/>
        <v/>
      </c>
      <c r="CS73" s="130">
        <f t="shared" si="60"/>
        <v>0</v>
      </c>
      <c r="CT73" s="30">
        <f>IF(AND(CS4=0,CS73&gt;=0), "",CS73/CS4)</f>
        <v>0</v>
      </c>
      <c r="CU73" s="47">
        <f>IF(AND(CS124=0,CS73&gt;=0),"",CS73/CS124)</f>
        <v>0</v>
      </c>
      <c r="CV73" s="131">
        <f t="shared" si="61"/>
        <v>0</v>
      </c>
      <c r="CW73" s="30" t="str">
        <f>IF(AND(CV4=0,CV73&gt;=0), "",CV73/CV4)</f>
        <v/>
      </c>
      <c r="CX73" s="47" t="str">
        <f t="shared" si="48"/>
        <v/>
      </c>
    </row>
    <row r="74" spans="1:102" hidden="1" outlineLevel="1" x14ac:dyDescent="0.3">
      <c r="A74" s="29" t="s">
        <v>67</v>
      </c>
      <c r="B74" s="129">
        <f>+'N EERR BARINAS'!B117+'N EERR BARINAS'!B118+'N EERR BARINAS'!B119+'N EERR BARINAS'!B120+'N EERR BARINAS'!B121+'N EERR BARINAS'!B122+'N EERR BARINAS'!B123+'N EERR BARINAS'!B124</f>
        <v>0</v>
      </c>
      <c r="C74" s="30" t="str">
        <f>IF(AND(B4=0,B74&gt;=0), "",B74/B4)</f>
        <v/>
      </c>
      <c r="D74" s="47" t="str">
        <f>IF(AND(B124=0,B74&gt;=0),"",B74/B124)</f>
        <v/>
      </c>
      <c r="E74" s="129">
        <f>+'N EERR BARINAS'!C117+'N EERR BARINAS'!C118+'N EERR BARINAS'!C119+'N EERR BARINAS'!C120+'N EERR BARINAS'!C121+'N EERR BARINAS'!C122+'N EERR BARINAS'!C123+'N EERR BARINAS'!C124</f>
        <v>0</v>
      </c>
      <c r="F74" s="30">
        <f>IF(AND(E4=0,E74&gt;=0), "",E74/E4)</f>
        <v>0</v>
      </c>
      <c r="G74" s="47">
        <f>IF(AND(E124=0,E74&gt;=0),"",E74/E124)</f>
        <v>0</v>
      </c>
      <c r="H74" s="129">
        <f>+'N EERR BARINAS'!D117+'N EERR BARINAS'!D118+'N EERR BARINAS'!D119+'N EERR BARINAS'!D120+'N EERR BARINAS'!D121+'N EERR BARINAS'!D122+'N EERR BARINAS'!D123+'N EERR BARINAS'!D124</f>
        <v>0</v>
      </c>
      <c r="I74" s="30">
        <f>IF(AND(H4=0,H74&gt;=0), "",H74/H4)</f>
        <v>0</v>
      </c>
      <c r="J74" s="47">
        <f>IF(AND(H124=0,H74&gt;=0),"",H74/H124)</f>
        <v>0</v>
      </c>
      <c r="K74" s="30" t="str">
        <f t="shared" si="19"/>
        <v/>
      </c>
      <c r="L74" s="130">
        <f t="shared" si="49"/>
        <v>0</v>
      </c>
      <c r="M74" s="30">
        <f>IF(AND(L4=0,L74&gt;=0), "",L74/L4)</f>
        <v>0</v>
      </c>
      <c r="N74" s="47">
        <f>IF(AND(L124=0,L74&gt;=0),"",L74/L124)</f>
        <v>0</v>
      </c>
      <c r="O74" s="129">
        <f>+'N EERR BARINAS'!E117+'N EERR BARINAS'!E118+'N EERR BARINAS'!E119+'N EERR BARINAS'!E120+'N EERR BARINAS'!E121+'N EERR BARINAS'!E122+'N EERR BARINAS'!E123+'N EERR BARINAS'!E124</f>
        <v>0</v>
      </c>
      <c r="P74" s="30">
        <f>IF(AND(O4=0,O74&gt;=0), "",O74/O4)</f>
        <v>0</v>
      </c>
      <c r="Q74" s="47">
        <f>IF(AND(O124=0,O74&gt;=0),"",O74/O124)</f>
        <v>0</v>
      </c>
      <c r="R74" s="30" t="str">
        <f t="shared" si="20"/>
        <v/>
      </c>
      <c r="S74" s="130">
        <f t="shared" si="50"/>
        <v>0</v>
      </c>
      <c r="T74" s="30">
        <f>IF(AND(S4=0,S74&gt;=0), "",S74/S4)</f>
        <v>0</v>
      </c>
      <c r="U74" s="47">
        <f>IF(AND(S124=0,S74&gt;=0),"",S74/S124)</f>
        <v>0</v>
      </c>
      <c r="V74" s="131"/>
      <c r="W74" s="30" t="str">
        <f>IF(AND(V4=0,V74&gt;=0), "",V74/V4)</f>
        <v/>
      </c>
      <c r="X74" s="47" t="str">
        <f t="shared" si="21"/>
        <v/>
      </c>
      <c r="Y74" s="129">
        <f>+'N EERR BARINAS'!F117+'N EERR BARINAS'!F118+'N EERR BARINAS'!F119+'N EERR BARINAS'!F120+'N EERR BARINAS'!F121+'N EERR BARINAS'!F122+'N EERR BARINAS'!F123+'N EERR BARINAS'!F124</f>
        <v>0</v>
      </c>
      <c r="Z74" s="30">
        <f>IF(AND(Y4=0,Y74&gt;=0), "",Y74/Y4)</f>
        <v>0</v>
      </c>
      <c r="AA74" s="47">
        <f>IF(AND(Y124=0,Y74&gt;=0),"",Y74/Y124)</f>
        <v>0</v>
      </c>
      <c r="AB74" s="30" t="str">
        <f t="shared" si="22"/>
        <v/>
      </c>
      <c r="AC74" s="130">
        <f t="shared" si="51"/>
        <v>0</v>
      </c>
      <c r="AD74" s="30">
        <f>IF(AND(AC4=0,AC74&gt;=0), "",AC74/AC4)</f>
        <v>0</v>
      </c>
      <c r="AE74" s="47">
        <f>IF(AND(AC124=0,AC74&gt;=0),"",AC74/AC124)</f>
        <v>0</v>
      </c>
      <c r="AF74" s="129">
        <f>+'N EERR BARINAS'!G117+'N EERR BARINAS'!G118+'N EERR BARINAS'!G119+'N EERR BARINAS'!G120+'N EERR BARINAS'!G121+'N EERR BARINAS'!G122+'N EERR BARINAS'!G123+'N EERR BARINAS'!G124</f>
        <v>0</v>
      </c>
      <c r="AG74" s="30">
        <f>IF(AND(AF4=0,AF74&gt;=0), "",AF74/AF4)</f>
        <v>0</v>
      </c>
      <c r="AH74" s="47">
        <f>IF(AND(AF124=0,AF74&gt;=0),"",AF74/AF124)</f>
        <v>0</v>
      </c>
      <c r="AI74" s="30" t="str">
        <f t="shared" si="41"/>
        <v/>
      </c>
      <c r="AJ74" s="130">
        <f t="shared" si="62"/>
        <v>0</v>
      </c>
      <c r="AK74" s="30">
        <f>IF(AND(AJ4=0,AJ74&gt;=0), "",AJ74/AJ4)</f>
        <v>0</v>
      </c>
      <c r="AL74" s="47">
        <f>IF(AND(AJ124=0,AJ74&gt;=0),"",AJ74/AJ124)</f>
        <v>0</v>
      </c>
      <c r="AM74" s="129">
        <f>+'N EERR BARINAS'!H117+'N EERR BARINAS'!H118+'N EERR BARINAS'!H119+'N EERR BARINAS'!H120+'N EERR BARINAS'!H121+'N EERR BARINAS'!H122+'N EERR BARINAS'!H123+'N EERR BARINAS'!H124</f>
        <v>0</v>
      </c>
      <c r="AN74" s="30">
        <f>IF(AND(AM4=0,AM74&gt;=0), "",AM74/AM4)</f>
        <v>0</v>
      </c>
      <c r="AO74" s="47">
        <f>IF(AND(AM124=0,AM74&gt;=0),"",AM74/AM124)</f>
        <v>0</v>
      </c>
      <c r="AP74" s="30" t="str">
        <f t="shared" si="42"/>
        <v/>
      </c>
      <c r="AQ74" s="130">
        <f t="shared" si="63"/>
        <v>0</v>
      </c>
      <c r="AR74" s="30">
        <f>IF(AND(AQ4=0,AQ74&gt;=0), "",AQ74/AQ4)</f>
        <v>0</v>
      </c>
      <c r="AS74" s="47">
        <f>IF(AND(AQ124=0,AQ74&gt;=0),"",AQ74/AQ124)</f>
        <v>0</v>
      </c>
      <c r="AT74" s="131">
        <f t="shared" si="52"/>
        <v>0</v>
      </c>
      <c r="AU74" s="30" t="str">
        <f>IF(AND(AT4=0,AT74&gt;=0), "",AT74/AT4)</f>
        <v/>
      </c>
      <c r="AV74" s="47" t="str">
        <f t="shared" si="23"/>
        <v/>
      </c>
      <c r="AW74" s="131">
        <f t="shared" si="40"/>
        <v>0</v>
      </c>
      <c r="AX74" s="30">
        <f>IF(AND(AW4=0,AW74&gt;=0), "",AW74/AW4)</f>
        <v>0</v>
      </c>
      <c r="AY74" s="47">
        <f>IF(AND(AW124=0,AW74&gt;=0),"",AW74/AW124)</f>
        <v>0</v>
      </c>
      <c r="AZ74" s="131">
        <f t="shared" si="53"/>
        <v>0</v>
      </c>
      <c r="BA74" s="30" t="str">
        <f>IF(AND(AZ4=0,AZ74&gt;=0), "",AZ74/AZ4)</f>
        <v/>
      </c>
      <c r="BB74" s="47" t="str">
        <f t="shared" si="24"/>
        <v/>
      </c>
      <c r="BC74" s="129">
        <f>+'N EERR BARINAS'!I117+'N EERR BARINAS'!I118+'N EERR BARINAS'!I119+'N EERR BARINAS'!I120+'N EERR BARINAS'!I121+'N EERR BARINAS'!I122+'N EERR BARINAS'!I123+'N EERR BARINAS'!I124</f>
        <v>0</v>
      </c>
      <c r="BD74" s="30" t="str">
        <f>IF(AND(BC4=0,BC74&gt;=0), "",BC74/BC4)</f>
        <v/>
      </c>
      <c r="BE74" s="47" t="str">
        <f>IF(AND(BC124=0,BC74&gt;=0),"",BC74/BC124)</f>
        <v/>
      </c>
      <c r="BF74" s="30" t="str">
        <f t="shared" si="25"/>
        <v/>
      </c>
      <c r="BG74" s="130">
        <f t="shared" si="54"/>
        <v>0</v>
      </c>
      <c r="BH74" s="30">
        <f>IF(AND(BG4=0,BG74&gt;=0), "",BG74/BG4)</f>
        <v>0</v>
      </c>
      <c r="BI74" s="47">
        <f>IF(AND(BG124=0,BG74&gt;=0),"",BG74/BG124)</f>
        <v>0</v>
      </c>
      <c r="BJ74" s="129">
        <f>+'N EERR BARINAS'!J117+'N EERR BARINAS'!J118+'N EERR BARINAS'!J119+'N EERR BARINAS'!J120+'N EERR BARINAS'!J121+'N EERR BARINAS'!J122+'N EERR BARINAS'!J123+'N EERR BARINAS'!J124</f>
        <v>0</v>
      </c>
      <c r="BK74" s="30" t="str">
        <f>IF(AND(BJ4=0,BJ74&gt;=0), "",BJ74/BJ4)</f>
        <v/>
      </c>
      <c r="BL74" s="47" t="str">
        <f>IF(AND(BJ124=0,BJ74&gt;=0),"",BJ74/BJ124)</f>
        <v/>
      </c>
      <c r="BM74" s="30" t="str">
        <f t="shared" si="43"/>
        <v/>
      </c>
      <c r="BN74" s="130">
        <f t="shared" si="55"/>
        <v>0</v>
      </c>
      <c r="BO74" s="30">
        <f>IF(AND(BN4=0,BN74&gt;=0), "",BN74/BN4)</f>
        <v>0</v>
      </c>
      <c r="BP74" s="47">
        <f>IF(AND(BN124=0,BN74&gt;=0),"",BN74/BN124)</f>
        <v>0</v>
      </c>
      <c r="BQ74" s="129">
        <f>+'N EERR BARINAS'!K117+'N EERR BARINAS'!K118+'N EERR BARINAS'!K119+'N EERR BARINAS'!K120+'N EERR BARINAS'!K121+'N EERR BARINAS'!K122+'N EERR BARINAS'!K123+'N EERR BARINAS'!K124</f>
        <v>0</v>
      </c>
      <c r="BR74" s="30" t="str">
        <f>IF(AND(BQ4=0,BQ74&gt;=0), "",BQ74/BQ4)</f>
        <v/>
      </c>
      <c r="BS74" s="47" t="str">
        <f>IF(AND(BQ124=0,BQ74&gt;=0),"",BQ74/BQ124)</f>
        <v/>
      </c>
      <c r="BT74" s="30" t="str">
        <f t="shared" si="44"/>
        <v/>
      </c>
      <c r="BU74" s="130">
        <f t="shared" si="56"/>
        <v>0</v>
      </c>
      <c r="BV74" s="30">
        <f>IF(AND(BU4=0,BU74&gt;=0), "",BU74/BU4)</f>
        <v>0</v>
      </c>
      <c r="BW74" s="47">
        <f>IF(AND(BU124=0,BU74&gt;=0),"",BU74/BU124)</f>
        <v>0</v>
      </c>
      <c r="BX74" s="131">
        <f t="shared" si="57"/>
        <v>0</v>
      </c>
      <c r="BY74" s="30" t="str">
        <f>IF(AND(BX4=0,BX74&gt;=0), "",BX74/BX4)</f>
        <v/>
      </c>
      <c r="BZ74" s="47" t="str">
        <f t="shared" si="45"/>
        <v/>
      </c>
      <c r="CA74" s="129">
        <f>+'N EERR BARINAS'!L117+'N EERR BARINAS'!L118+'N EERR BARINAS'!L119+'N EERR BARINAS'!L120+'N EERR BARINAS'!L121+'N EERR BARINAS'!L122+'N EERR BARINAS'!L123+'N EERR BARINAS'!L124</f>
        <v>0</v>
      </c>
      <c r="CB74" s="30" t="str">
        <f>IF(AND(CA4=0,CA74&gt;=0), "",CA74/CA4)</f>
        <v/>
      </c>
      <c r="CC74" s="47" t="str">
        <f>IF(AND(CA124=0,CA74&gt;=0),"",CA74/CA124)</f>
        <v/>
      </c>
      <c r="CD74" s="30" t="str">
        <f t="shared" si="26"/>
        <v/>
      </c>
      <c r="CE74" s="130">
        <f t="shared" si="58"/>
        <v>0</v>
      </c>
      <c r="CF74" s="30">
        <f>IF(AND(CE4=0,CE74&gt;=0), "",CE74/CE4)</f>
        <v>0</v>
      </c>
      <c r="CG74" s="47">
        <f>IF(AND(CE124=0,CE74&gt;=0),"",CE74/CE124)</f>
        <v>0</v>
      </c>
      <c r="CH74" s="129">
        <f>+'N EERR BARINAS'!M117+'N EERR BARINAS'!M118+'N EERR BARINAS'!M119+'N EERR BARINAS'!M120+'N EERR BARINAS'!M121+'N EERR BARINAS'!M122+'N EERR BARINAS'!M123+'N EERR BARINAS'!M124</f>
        <v>0</v>
      </c>
      <c r="CI74" s="30" t="str">
        <f>IF(AND(CH4=0,CH74&gt;=0), "",CH74/CH4)</f>
        <v/>
      </c>
      <c r="CJ74" s="47" t="str">
        <f>IF(AND(CH124=0,CH74&gt;=0),"",CH74/CH124)</f>
        <v/>
      </c>
      <c r="CK74" s="30" t="str">
        <f t="shared" si="46"/>
        <v/>
      </c>
      <c r="CL74" s="130">
        <f t="shared" si="59"/>
        <v>0</v>
      </c>
      <c r="CM74" s="30">
        <f>IF(AND(CL4=0,CL74&gt;=0), "",CL74/CL4)</f>
        <v>0</v>
      </c>
      <c r="CN74" s="47">
        <f>IF(AND(CL124=0,CL74&gt;=0),"",CL74/CL124)</f>
        <v>0</v>
      </c>
      <c r="CO74" s="129">
        <f>+'N EERR BARINAS'!N117+'N EERR BARINAS'!N118+'N EERR BARINAS'!N119+'N EERR BARINAS'!N120+'N EERR BARINAS'!N121+'N EERR BARINAS'!N122+'N EERR BARINAS'!N123+'N EERR BARINAS'!N124</f>
        <v>0</v>
      </c>
      <c r="CP74" s="30" t="str">
        <f>IF(AND(CO4=0,CO74&gt;=0), "",CO74/CO4)</f>
        <v/>
      </c>
      <c r="CQ74" s="47" t="str">
        <f>IF(AND(CO124=0,CO74&gt;=0),"",CO74/CO124)</f>
        <v/>
      </c>
      <c r="CR74" s="30" t="str">
        <f t="shared" si="47"/>
        <v/>
      </c>
      <c r="CS74" s="130">
        <f t="shared" si="60"/>
        <v>0</v>
      </c>
      <c r="CT74" s="30">
        <f>IF(AND(CS4=0,CS74&gt;=0), "",CS74/CS4)</f>
        <v>0</v>
      </c>
      <c r="CU74" s="47">
        <f>IF(AND(CS124=0,CS74&gt;=0),"",CS74/CS124)</f>
        <v>0</v>
      </c>
      <c r="CV74" s="131">
        <f t="shared" si="61"/>
        <v>0</v>
      </c>
      <c r="CW74" s="30" t="str">
        <f>IF(AND(CV4=0,CV74&gt;=0), "",CV74/CV4)</f>
        <v/>
      </c>
      <c r="CX74" s="47" t="str">
        <f t="shared" si="48"/>
        <v/>
      </c>
    </row>
    <row r="75" spans="1:102" hidden="1" outlineLevel="1" x14ac:dyDescent="0.3">
      <c r="A75" s="29" t="s">
        <v>68</v>
      </c>
      <c r="B75" s="129">
        <f>+'N EERR BARINAS'!B125+'N EERR BARINAS'!B126+'N EERR BARINAS'!B127+'N EERR BARINAS'!B128</f>
        <v>0</v>
      </c>
      <c r="C75" s="30" t="str">
        <f>IF(AND(B4=0,B75&gt;=0), "",B75/B4)</f>
        <v/>
      </c>
      <c r="D75" s="47" t="str">
        <f>IF(AND(B124=0,B75&gt;=0),"",B75/B124)</f>
        <v/>
      </c>
      <c r="E75" s="129">
        <f>+'N EERR BARINAS'!C125+'N EERR BARINAS'!C126+'N EERR BARINAS'!C127+'N EERR BARINAS'!C128</f>
        <v>4.4829382140013712</v>
      </c>
      <c r="F75" s="30">
        <f>IF(AND(E4=0,E75&gt;=0), "",E75/E4)</f>
        <v>3.2651700301427456E-4</v>
      </c>
      <c r="G75" s="47">
        <f>IF(AND(E124=0,E75&gt;=0),"",E75/E124)</f>
        <v>1.0761476467985602E-3</v>
      </c>
      <c r="H75" s="129">
        <f>+'N EERR BARINAS'!D125+'N EERR BARINAS'!D126+'N EERR BARINAS'!D127+'N EERR BARINAS'!D128</f>
        <v>1.9332787701942924</v>
      </c>
      <c r="I75" s="30">
        <f>IF(AND(H4=0,H75&gt;=0), "",H75/H4)</f>
        <v>8.4931799590931786E-5</v>
      </c>
      <c r="J75" s="47">
        <f>IF(AND(H124=0,H75&gt;=0),"",H75/H124)</f>
        <v>3.830013760252699E-4</v>
      </c>
      <c r="K75" s="30">
        <f t="shared" si="19"/>
        <v>-0.56874739782132966</v>
      </c>
      <c r="L75" s="130">
        <f t="shared" si="49"/>
        <v>6.416216984195664</v>
      </c>
      <c r="M75" s="30">
        <f>IF(AND(L4=0,L75&gt;=0), "",L75/L4)</f>
        <v>1.7582390421581315E-4</v>
      </c>
      <c r="N75" s="47">
        <f>IF(AND(L124=0,L75&gt;=0),"",L75/L124)</f>
        <v>6.9639792493392109E-4</v>
      </c>
      <c r="O75" s="129">
        <f>+'N EERR BARINAS'!E125+'N EERR BARINAS'!E126+'N EERR BARINAS'!E127+'N EERR BARINAS'!E128</f>
        <v>1.7765951304923928</v>
      </c>
      <c r="P75" s="30">
        <f>IF(AND(O4=0,O75&gt;=0), "",O75/O4)</f>
        <v>6.7415706306807479E-5</v>
      </c>
      <c r="Q75" s="47">
        <f>IF(AND(O124=0,O75&gt;=0),"",O75/O124)</f>
        <v>2.7985639892576979E-4</v>
      </c>
      <c r="R75" s="30">
        <f t="shared" si="20"/>
        <v>-8.104554920765672E-2</v>
      </c>
      <c r="S75" s="130">
        <f t="shared" si="50"/>
        <v>8.1928121146880564</v>
      </c>
      <c r="T75" s="30">
        <f>IF(AND(S4=0,S75&gt;=0), "",S75/S4)</f>
        <v>1.3036511219487523E-4</v>
      </c>
      <c r="U75" s="47">
        <f>IF(AND(S124=0,S75&gt;=0),"",S75/S124)</f>
        <v>5.2647372439797993E-4</v>
      </c>
      <c r="V75" s="131"/>
      <c r="W75" s="30" t="str">
        <f>IF(AND(V4=0,V75&gt;=0), "",V75/V4)</f>
        <v/>
      </c>
      <c r="X75" s="47">
        <f t="shared" si="21"/>
        <v>1</v>
      </c>
      <c r="Y75" s="129">
        <f>+'N EERR BARINAS'!F125+'N EERR BARINAS'!F126+'N EERR BARINAS'!F127+'N EERR BARINAS'!F128</f>
        <v>5.132529700272479</v>
      </c>
      <c r="Z75" s="30">
        <f>IF(AND(Y4=0,Y75&gt;=0), "",Y75/Y4)</f>
        <v>2.0740712991653342E-4</v>
      </c>
      <c r="AA75" s="47">
        <f>IF(AND(Y124=0,Y75&gt;=0),"",Y75/Y124)</f>
        <v>8.9101472364872957E-4</v>
      </c>
      <c r="AB75" s="30">
        <f t="shared" si="22"/>
        <v>1.8889698120752876</v>
      </c>
      <c r="AC75" s="130">
        <f t="shared" si="51"/>
        <v>13.325341814960534</v>
      </c>
      <c r="AD75" s="30">
        <f>IF(AND(AC4=0,AC75&gt;=0), "",AC75/AC4)</f>
        <v>1.5213090720758653E-4</v>
      </c>
      <c r="AE75" s="47">
        <f>IF(AND(AC124=0,AC75&gt;=0),"",AC75/AC124)</f>
        <v>6.249576094204492E-4</v>
      </c>
      <c r="AF75" s="129">
        <f>+'N EERR BARINAS'!G125+'N EERR BARINAS'!G126+'N EERR BARINAS'!G127+'N EERR BARINAS'!G128</f>
        <v>1.5952493127449261</v>
      </c>
      <c r="AG75" s="30">
        <f>IF(AND(AF4=0,AF75&gt;=0), "",AF75/AF4)</f>
        <v>5.081925510610222E-5</v>
      </c>
      <c r="AH75" s="47">
        <f>IF(AND(AF124=0,AF75&gt;=0),"",AF75/AF124)</f>
        <v>2.6748971613715732E-4</v>
      </c>
      <c r="AI75" s="30">
        <f t="shared" si="41"/>
        <v>-0.68918848873680438</v>
      </c>
      <c r="AJ75" s="130">
        <f t="shared" si="62"/>
        <v>14.92059112770546</v>
      </c>
      <c r="AK75" s="30">
        <f>IF(AND(AJ4=0,AJ75&gt;=0), "",AJ75/AJ4)</f>
        <v>1.2540215732402318E-4</v>
      </c>
      <c r="AL75" s="47">
        <f>IF(AND(AJ124=0,AJ75&gt;=0),"",AJ75/AJ124)</f>
        <v>5.4682680702725214E-4</v>
      </c>
      <c r="AM75" s="129">
        <f>+'N EERR BARINAS'!H125+'N EERR BARINAS'!H126+'N EERR BARINAS'!H127+'N EERR BARINAS'!H128</f>
        <v>1.4807887868666239</v>
      </c>
      <c r="AN75" s="30">
        <f>IF(AND(AM4=0,AM75&gt;=0), "",AM75/AM4)</f>
        <v>5.3987824715041528E-5</v>
      </c>
      <c r="AO75" s="47">
        <f>IF(AND(AM124=0,AM75&gt;=0),"",AM75/AM124)</f>
        <v>2.4142325054019172E-4</v>
      </c>
      <c r="AP75" s="30">
        <f t="shared" si="42"/>
        <v>-7.1750869888388427E-2</v>
      </c>
      <c r="AQ75" s="130">
        <f t="shared" si="63"/>
        <v>16.401379914572082</v>
      </c>
      <c r="AR75" s="30">
        <f>IF(AND(AQ4=0,AQ75&gt;=0), "",AQ75/AQ4)</f>
        <v>1.1202353058201361E-4</v>
      </c>
      <c r="AS75" s="47">
        <f>IF(AND(AQ124=0,AQ75&gt;=0),"",AQ75/AQ124)</f>
        <v>4.9077493752783534E-4</v>
      </c>
      <c r="AT75" s="131">
        <f t="shared" si="52"/>
        <v>0</v>
      </c>
      <c r="AU75" s="30" t="str">
        <f>IF(AND(AT4=0,AT75&gt;=0), "",AT75/AT4)</f>
        <v/>
      </c>
      <c r="AV75" s="47">
        <f t="shared" si="23"/>
        <v>1</v>
      </c>
      <c r="AW75" s="131">
        <f t="shared" si="40"/>
        <v>2.7335633190953472</v>
      </c>
      <c r="AX75" s="30">
        <f>IF(AND(AW4=0,AW75&gt;=0), "",AW75/AW4)</f>
        <v>1.1202353058201362E-4</v>
      </c>
      <c r="AY75" s="47">
        <f>IF(AND(AW124=0,AW75&gt;=0),"",AW75/AW124)</f>
        <v>4.9077493752783556E-4</v>
      </c>
      <c r="AZ75" s="131">
        <f t="shared" si="53"/>
        <v>0</v>
      </c>
      <c r="BA75" s="30" t="str">
        <f>IF(AND(AZ4=0,AZ75&gt;=0), "",AZ75/AZ4)</f>
        <v/>
      </c>
      <c r="BB75" s="47">
        <f t="shared" si="24"/>
        <v>1</v>
      </c>
      <c r="BC75" s="129">
        <f>+'N EERR BARINAS'!I125+'N EERR BARINAS'!I126+'N EERR BARINAS'!I127+'N EERR BARINAS'!I128</f>
        <v>0</v>
      </c>
      <c r="BD75" s="30" t="str">
        <f>IF(AND(BC4=0,BC75&gt;=0), "",BC75/BC4)</f>
        <v/>
      </c>
      <c r="BE75" s="47" t="str">
        <f>IF(AND(BC124=0,BC75&gt;=0),"",BC75/BC124)</f>
        <v/>
      </c>
      <c r="BF75" s="30">
        <f t="shared" si="25"/>
        <v>-1</v>
      </c>
      <c r="BG75" s="130">
        <f t="shared" si="54"/>
        <v>16.401379914572082</v>
      </c>
      <c r="BH75" s="30">
        <f>IF(AND(BG4=0,BG75&gt;=0), "",BG75/BG4)</f>
        <v>1.1202353058201361E-4</v>
      </c>
      <c r="BI75" s="47">
        <f>IF(AND(BG124=0,BG75&gt;=0),"",BG75/BG124)</f>
        <v>4.9077493752783534E-4</v>
      </c>
      <c r="BJ75" s="129">
        <f>+'N EERR BARINAS'!J125+'N EERR BARINAS'!J126+'N EERR BARINAS'!J127+'N EERR BARINAS'!J128</f>
        <v>0</v>
      </c>
      <c r="BK75" s="30" t="str">
        <f>IF(AND(BJ4=0,BJ75&gt;=0), "",BJ75/BJ4)</f>
        <v/>
      </c>
      <c r="BL75" s="47" t="str">
        <f>IF(AND(BJ124=0,BJ75&gt;=0),"",BJ75/BJ124)</f>
        <v/>
      </c>
      <c r="BM75" s="30" t="str">
        <f t="shared" si="43"/>
        <v/>
      </c>
      <c r="BN75" s="130">
        <f t="shared" si="55"/>
        <v>16.401379914572082</v>
      </c>
      <c r="BO75" s="30">
        <f>IF(AND(BN4=0,BN75&gt;=0), "",BN75/BN4)</f>
        <v>1.1202353058201361E-4</v>
      </c>
      <c r="BP75" s="47">
        <f>IF(AND(BN124=0,BN75&gt;=0),"",BN75/BN124)</f>
        <v>4.9077493752783534E-4</v>
      </c>
      <c r="BQ75" s="129">
        <f>+'N EERR BARINAS'!K125+'N EERR BARINAS'!K126+'N EERR BARINAS'!K127+'N EERR BARINAS'!K128</f>
        <v>0</v>
      </c>
      <c r="BR75" s="30" t="str">
        <f>IF(AND(BQ4=0,BQ75&gt;=0), "",BQ75/BQ4)</f>
        <v/>
      </c>
      <c r="BS75" s="47" t="str">
        <f>IF(AND(BQ124=0,BQ75&gt;=0),"",BQ75/BQ124)</f>
        <v/>
      </c>
      <c r="BT75" s="30" t="str">
        <f t="shared" si="44"/>
        <v/>
      </c>
      <c r="BU75" s="130">
        <f t="shared" si="56"/>
        <v>16.401379914572082</v>
      </c>
      <c r="BV75" s="30">
        <f>IF(AND(BU4=0,BU75&gt;=0), "",BU75/BU4)</f>
        <v>1.1202353058201361E-4</v>
      </c>
      <c r="BW75" s="47">
        <f>IF(AND(BU124=0,BU75&gt;=0),"",BU75/BU124)</f>
        <v>4.9077493752783534E-4</v>
      </c>
      <c r="BX75" s="131">
        <f t="shared" si="57"/>
        <v>0</v>
      </c>
      <c r="BY75" s="30" t="str">
        <f>IF(AND(BX4=0,BX75&gt;=0), "",BX75/BX4)</f>
        <v/>
      </c>
      <c r="BZ75" s="47">
        <f t="shared" si="45"/>
        <v>1</v>
      </c>
      <c r="CA75" s="129">
        <f>+'N EERR BARINAS'!L125+'N EERR BARINAS'!L126+'N EERR BARINAS'!L127+'N EERR BARINAS'!L128</f>
        <v>0</v>
      </c>
      <c r="CB75" s="30" t="str">
        <f>IF(AND(CA4=0,CA75&gt;=0), "",CA75/CA4)</f>
        <v/>
      </c>
      <c r="CC75" s="47" t="str">
        <f>IF(AND(CA124=0,CA75&gt;=0),"",CA75/CA124)</f>
        <v/>
      </c>
      <c r="CD75" s="30" t="str">
        <f t="shared" si="26"/>
        <v/>
      </c>
      <c r="CE75" s="130">
        <f t="shared" si="58"/>
        <v>16.401379914572082</v>
      </c>
      <c r="CF75" s="30">
        <f>IF(AND(CE4=0,CE75&gt;=0), "",CE75/CE4)</f>
        <v>1.1202353058201361E-4</v>
      </c>
      <c r="CG75" s="47">
        <f>IF(AND(CE124=0,CE75&gt;=0),"",CE75/CE124)</f>
        <v>4.9077493752783534E-4</v>
      </c>
      <c r="CH75" s="129">
        <f>+'N EERR BARINAS'!M125+'N EERR BARINAS'!M126+'N EERR BARINAS'!M127+'N EERR BARINAS'!M128</f>
        <v>0</v>
      </c>
      <c r="CI75" s="30" t="str">
        <f>IF(AND(CH4=0,CH75&gt;=0), "",CH75/CH4)</f>
        <v/>
      </c>
      <c r="CJ75" s="47" t="str">
        <f>IF(AND(CH124=0,CH75&gt;=0),"",CH75/CH124)</f>
        <v/>
      </c>
      <c r="CK75" s="30" t="str">
        <f t="shared" si="46"/>
        <v/>
      </c>
      <c r="CL75" s="130">
        <f t="shared" si="59"/>
        <v>16.401379914572082</v>
      </c>
      <c r="CM75" s="30">
        <f>IF(AND(CL4=0,CL75&gt;=0), "",CL75/CL4)</f>
        <v>1.1202353058201361E-4</v>
      </c>
      <c r="CN75" s="47">
        <f>IF(AND(CL124=0,CL75&gt;=0),"",CL75/CL124)</f>
        <v>4.9077493752783534E-4</v>
      </c>
      <c r="CO75" s="129">
        <f>+'N EERR BARINAS'!N125+'N EERR BARINAS'!N126+'N EERR BARINAS'!N127+'N EERR BARINAS'!N128</f>
        <v>0</v>
      </c>
      <c r="CP75" s="30" t="str">
        <f>IF(AND(CO4=0,CO75&gt;=0), "",CO75/CO4)</f>
        <v/>
      </c>
      <c r="CQ75" s="47" t="str">
        <f>IF(AND(CO124=0,CO75&gt;=0),"",CO75/CO124)</f>
        <v/>
      </c>
      <c r="CR75" s="30" t="str">
        <f t="shared" si="47"/>
        <v/>
      </c>
      <c r="CS75" s="130">
        <f t="shared" si="60"/>
        <v>16.401379914572082</v>
      </c>
      <c r="CT75" s="30">
        <f>IF(AND(CS4=0,CS75&gt;=0), "",CS75/CS4)</f>
        <v>1.1202353058201361E-4</v>
      </c>
      <c r="CU75" s="47">
        <f>IF(AND(CS124=0,CS75&gt;=0),"",CS75/CS124)</f>
        <v>4.9077493752783534E-4</v>
      </c>
      <c r="CV75" s="131">
        <f t="shared" si="61"/>
        <v>0</v>
      </c>
      <c r="CW75" s="30" t="str">
        <f>IF(AND(CV4=0,CV75&gt;=0), "",CV75/CV4)</f>
        <v/>
      </c>
      <c r="CX75" s="47">
        <f t="shared" si="48"/>
        <v>1</v>
      </c>
    </row>
    <row r="76" spans="1:102" hidden="1" outlineLevel="1" x14ac:dyDescent="0.3">
      <c r="A76" s="29" t="s">
        <v>70</v>
      </c>
      <c r="B76" s="129">
        <f>+'N EERR BARINAS'!B129</f>
        <v>0</v>
      </c>
      <c r="C76" s="30" t="str">
        <f>IF(AND(B4=0,B76&gt;=0), "",B76/B4)</f>
        <v/>
      </c>
      <c r="D76" s="47" t="str">
        <f>IF(AND(B124=0,B76&gt;=0),"",B76/B124)</f>
        <v/>
      </c>
      <c r="E76" s="129">
        <f>+'N EERR BARINAS'!C129</f>
        <v>0</v>
      </c>
      <c r="F76" s="30">
        <f>IF(AND(E4=0,E76&gt;=0), "",E76/E4)</f>
        <v>0</v>
      </c>
      <c r="G76" s="47">
        <f>IF(AND(E124=0,E76&gt;=0),"",E76/E124)</f>
        <v>0</v>
      </c>
      <c r="H76" s="129">
        <f>+'N EERR BARINAS'!D129</f>
        <v>0</v>
      </c>
      <c r="I76" s="30">
        <f>IF(AND(H4=0,H76&gt;=0), "",H76/H4)</f>
        <v>0</v>
      </c>
      <c r="J76" s="47">
        <f>IF(AND(H124=0,H76&gt;=0),"",H76/H124)</f>
        <v>0</v>
      </c>
      <c r="K76" s="30" t="str">
        <f t="shared" si="19"/>
        <v/>
      </c>
      <c r="L76" s="130">
        <f t="shared" si="49"/>
        <v>0</v>
      </c>
      <c r="M76" s="30">
        <f>IF(AND(L4=0,L76&gt;=0), "",L76/L4)</f>
        <v>0</v>
      </c>
      <c r="N76" s="47">
        <f>IF(AND(L124=0,L76&gt;=0),"",L76/L124)</f>
        <v>0</v>
      </c>
      <c r="O76" s="129">
        <f>+'N EERR BARINAS'!E129</f>
        <v>0</v>
      </c>
      <c r="P76" s="30">
        <f>IF(AND(O4=0,O76&gt;=0), "",O76/O4)</f>
        <v>0</v>
      </c>
      <c r="Q76" s="47">
        <f>IF(AND(O124=0,O76&gt;=0),"",O76/O124)</f>
        <v>0</v>
      </c>
      <c r="R76" s="30" t="str">
        <f t="shared" si="20"/>
        <v/>
      </c>
      <c r="S76" s="130">
        <f t="shared" si="50"/>
        <v>0</v>
      </c>
      <c r="T76" s="30">
        <f>IF(AND(S4=0,S76&gt;=0), "",S76/S4)</f>
        <v>0</v>
      </c>
      <c r="U76" s="47">
        <f>IF(AND(S124=0,S76&gt;=0),"",S76/S124)</f>
        <v>0</v>
      </c>
      <c r="V76" s="131"/>
      <c r="W76" s="30" t="str">
        <f>IF(AND(V4=0,V76&gt;=0), "",V76/V4)</f>
        <v/>
      </c>
      <c r="X76" s="47" t="str">
        <f t="shared" si="21"/>
        <v/>
      </c>
      <c r="Y76" s="129">
        <f>+'N EERR BARINAS'!F129</f>
        <v>0</v>
      </c>
      <c r="Z76" s="30">
        <f>IF(AND(Y4=0,Y76&gt;=0), "",Y76/Y4)</f>
        <v>0</v>
      </c>
      <c r="AA76" s="47">
        <f>IF(AND(Y124=0,Y76&gt;=0),"",Y76/Y124)</f>
        <v>0</v>
      </c>
      <c r="AB76" s="30" t="str">
        <f t="shared" si="22"/>
        <v/>
      </c>
      <c r="AC76" s="130">
        <f t="shared" si="51"/>
        <v>0</v>
      </c>
      <c r="AD76" s="30">
        <f>IF(AND(AC4=0,AC76&gt;=0), "",AC76/AC4)</f>
        <v>0</v>
      </c>
      <c r="AE76" s="47">
        <f>IF(AND(AC124=0,AC76&gt;=0),"",AC76/AC124)</f>
        <v>0</v>
      </c>
      <c r="AF76" s="129">
        <f>+'N EERR BARINAS'!G129</f>
        <v>0</v>
      </c>
      <c r="AG76" s="30">
        <f>IF(AND(AF4=0,AF76&gt;=0), "",AF76/AF4)</f>
        <v>0</v>
      </c>
      <c r="AH76" s="47">
        <f>IF(AND(AF124=0,AF76&gt;=0),"",AF76/AF124)</f>
        <v>0</v>
      </c>
      <c r="AI76" s="30" t="str">
        <f t="shared" si="41"/>
        <v/>
      </c>
      <c r="AJ76" s="130">
        <f t="shared" si="62"/>
        <v>0</v>
      </c>
      <c r="AK76" s="30">
        <f>IF(AND(AJ4=0,AJ76&gt;=0), "",AJ76/AJ4)</f>
        <v>0</v>
      </c>
      <c r="AL76" s="47">
        <f>IF(AND(AJ124=0,AJ76&gt;=0),"",AJ76/AJ124)</f>
        <v>0</v>
      </c>
      <c r="AM76" s="129">
        <f>+'N EERR BARINAS'!H129</f>
        <v>0</v>
      </c>
      <c r="AN76" s="30">
        <f>IF(AND(AM4=0,AM76&gt;=0), "",AM76/AM4)</f>
        <v>0</v>
      </c>
      <c r="AO76" s="47">
        <f>IF(AND(AM124=0,AM76&gt;=0),"",AM76/AM124)</f>
        <v>0</v>
      </c>
      <c r="AP76" s="30" t="str">
        <f t="shared" si="42"/>
        <v/>
      </c>
      <c r="AQ76" s="130">
        <f t="shared" si="63"/>
        <v>0</v>
      </c>
      <c r="AR76" s="30">
        <f>IF(AND(AQ4=0,AQ76&gt;=0), "",AQ76/AQ4)</f>
        <v>0</v>
      </c>
      <c r="AS76" s="47">
        <f>IF(AND(AQ124=0,AQ76&gt;=0),"",AQ76/AQ124)</f>
        <v>0</v>
      </c>
      <c r="AT76" s="131">
        <f t="shared" si="52"/>
        <v>0</v>
      </c>
      <c r="AU76" s="30" t="str">
        <f>IF(AND(AT4=0,AT76&gt;=0), "",AT76/AT4)</f>
        <v/>
      </c>
      <c r="AV76" s="47" t="str">
        <f t="shared" si="23"/>
        <v/>
      </c>
      <c r="AW76" s="131">
        <f t="shared" si="40"/>
        <v>0</v>
      </c>
      <c r="AX76" s="30">
        <f>IF(AND(AW4=0,AW76&gt;=0), "",AW76/AW4)</f>
        <v>0</v>
      </c>
      <c r="AY76" s="47">
        <f>IF(AND(AW124=0,AW76&gt;=0),"",AW76/AW124)</f>
        <v>0</v>
      </c>
      <c r="AZ76" s="131">
        <f t="shared" si="53"/>
        <v>0</v>
      </c>
      <c r="BA76" s="30" t="str">
        <f>IF(AND(AZ4=0,AZ76&gt;=0), "",AZ76/AZ4)</f>
        <v/>
      </c>
      <c r="BB76" s="47" t="str">
        <f t="shared" si="24"/>
        <v/>
      </c>
      <c r="BC76" s="129">
        <f>+'N EERR BARINAS'!I129</f>
        <v>0</v>
      </c>
      <c r="BD76" s="30" t="str">
        <f>IF(AND(BC4=0,BC76&gt;=0), "",BC76/BC4)</f>
        <v/>
      </c>
      <c r="BE76" s="47" t="str">
        <f>IF(AND(BC124=0,BC76&gt;=0),"",BC76/BC124)</f>
        <v/>
      </c>
      <c r="BF76" s="30" t="str">
        <f t="shared" si="25"/>
        <v/>
      </c>
      <c r="BG76" s="130">
        <f t="shared" si="54"/>
        <v>0</v>
      </c>
      <c r="BH76" s="30">
        <f>IF(AND(BG4=0,BG76&gt;=0), "",BG76/BG4)</f>
        <v>0</v>
      </c>
      <c r="BI76" s="47">
        <f>IF(AND(BG124=0,BG76&gt;=0),"",BG76/BG124)</f>
        <v>0</v>
      </c>
      <c r="BJ76" s="129">
        <f>+'N EERR BARINAS'!J129</f>
        <v>0</v>
      </c>
      <c r="BK76" s="30" t="str">
        <f>IF(AND(BJ4=0,BJ76&gt;=0), "",BJ76/BJ4)</f>
        <v/>
      </c>
      <c r="BL76" s="47" t="str">
        <f>IF(AND(BJ124=0,BJ76&gt;=0),"",BJ76/BJ124)</f>
        <v/>
      </c>
      <c r="BM76" s="30" t="str">
        <f t="shared" si="43"/>
        <v/>
      </c>
      <c r="BN76" s="130">
        <f t="shared" si="55"/>
        <v>0</v>
      </c>
      <c r="BO76" s="30">
        <f>IF(AND(BN4=0,BN76&gt;=0), "",BN76/BN4)</f>
        <v>0</v>
      </c>
      <c r="BP76" s="47">
        <f>IF(AND(BN124=0,BN76&gt;=0),"",BN76/BN124)</f>
        <v>0</v>
      </c>
      <c r="BQ76" s="129">
        <f>+'N EERR BARINAS'!K129</f>
        <v>0</v>
      </c>
      <c r="BR76" s="30" t="str">
        <f>IF(AND(BQ4=0,BQ76&gt;=0), "",BQ76/BQ4)</f>
        <v/>
      </c>
      <c r="BS76" s="47" t="str">
        <f>IF(AND(BQ124=0,BQ76&gt;=0),"",BQ76/BQ124)</f>
        <v/>
      </c>
      <c r="BT76" s="30" t="str">
        <f t="shared" si="44"/>
        <v/>
      </c>
      <c r="BU76" s="130">
        <f t="shared" si="56"/>
        <v>0</v>
      </c>
      <c r="BV76" s="30">
        <f>IF(AND(BU4=0,BU76&gt;=0), "",BU76/BU4)</f>
        <v>0</v>
      </c>
      <c r="BW76" s="47">
        <f>IF(AND(BU124=0,BU76&gt;=0),"",BU76/BU124)</f>
        <v>0</v>
      </c>
      <c r="BX76" s="131">
        <f t="shared" si="57"/>
        <v>0</v>
      </c>
      <c r="BY76" s="30" t="str">
        <f>IF(AND(BX4=0,BX76&gt;=0), "",BX76/BX4)</f>
        <v/>
      </c>
      <c r="BZ76" s="47" t="str">
        <f t="shared" si="45"/>
        <v/>
      </c>
      <c r="CA76" s="129">
        <f>+'N EERR BARINAS'!L129</f>
        <v>0</v>
      </c>
      <c r="CB76" s="30" t="str">
        <f>IF(AND(CA4=0,CA76&gt;=0), "",CA76/CA4)</f>
        <v/>
      </c>
      <c r="CC76" s="47" t="str">
        <f>IF(AND(CA124=0,CA76&gt;=0),"",CA76/CA124)</f>
        <v/>
      </c>
      <c r="CD76" s="30" t="str">
        <f t="shared" si="26"/>
        <v/>
      </c>
      <c r="CE76" s="130">
        <f t="shared" si="58"/>
        <v>0</v>
      </c>
      <c r="CF76" s="30">
        <f>IF(AND(CE4=0,CE76&gt;=0), "",CE76/CE4)</f>
        <v>0</v>
      </c>
      <c r="CG76" s="47">
        <f>IF(AND(CE124=0,CE76&gt;=0),"",CE76/CE124)</f>
        <v>0</v>
      </c>
      <c r="CH76" s="129">
        <f>+'N EERR BARINAS'!M129</f>
        <v>0</v>
      </c>
      <c r="CI76" s="30" t="str">
        <f>IF(AND(CH4=0,CH76&gt;=0), "",CH76/CH4)</f>
        <v/>
      </c>
      <c r="CJ76" s="47" t="str">
        <f>IF(AND(CH124=0,CH76&gt;=0),"",CH76/CH124)</f>
        <v/>
      </c>
      <c r="CK76" s="30" t="str">
        <f t="shared" si="46"/>
        <v/>
      </c>
      <c r="CL76" s="130">
        <f t="shared" si="59"/>
        <v>0</v>
      </c>
      <c r="CM76" s="30">
        <f>IF(AND(CL4=0,CL76&gt;=0), "",CL76/CL4)</f>
        <v>0</v>
      </c>
      <c r="CN76" s="47">
        <f>IF(AND(CL124=0,CL76&gt;=0),"",CL76/CL124)</f>
        <v>0</v>
      </c>
      <c r="CO76" s="129">
        <f>+'N EERR BARINAS'!N129</f>
        <v>0</v>
      </c>
      <c r="CP76" s="30" t="str">
        <f>IF(AND(CO4=0,CO76&gt;=0), "",CO76/CO4)</f>
        <v/>
      </c>
      <c r="CQ76" s="47" t="str">
        <f>IF(AND(CO124=0,CO76&gt;=0),"",CO76/CO124)</f>
        <v/>
      </c>
      <c r="CR76" s="30" t="str">
        <f t="shared" si="47"/>
        <v/>
      </c>
      <c r="CS76" s="130">
        <f t="shared" si="60"/>
        <v>0</v>
      </c>
      <c r="CT76" s="30">
        <f>IF(AND(CS4=0,CS76&gt;=0), "",CS76/CS4)</f>
        <v>0</v>
      </c>
      <c r="CU76" s="47">
        <f>IF(AND(CS124=0,CS76&gt;=0),"",CS76/CS124)</f>
        <v>0</v>
      </c>
      <c r="CV76" s="131">
        <f t="shared" si="61"/>
        <v>0</v>
      </c>
      <c r="CW76" s="30" t="str">
        <f>IF(AND(CV4=0,CV76&gt;=0), "",CV76/CV4)</f>
        <v/>
      </c>
      <c r="CX76" s="47" t="str">
        <f t="shared" si="48"/>
        <v/>
      </c>
    </row>
    <row r="77" spans="1:102" hidden="1" outlineLevel="1" x14ac:dyDescent="0.3">
      <c r="A77" s="29" t="s">
        <v>71</v>
      </c>
      <c r="B77" s="129">
        <f>+'N EERR BARINAS'!B130</f>
        <v>0</v>
      </c>
      <c r="C77" s="30" t="str">
        <f>IF(AND(B4=0,B77&gt;=0), "",B77/B4)</f>
        <v/>
      </c>
      <c r="D77" s="47" t="str">
        <f>IF(AND(B124=0,B77&gt;=0),"",B77/B124)</f>
        <v/>
      </c>
      <c r="E77" s="129">
        <f>+'N EERR BARINAS'!C130</f>
        <v>0</v>
      </c>
      <c r="F77" s="30">
        <f>IF(AND(E4=0,E77&gt;=0), "",E77/E4)</f>
        <v>0</v>
      </c>
      <c r="G77" s="47">
        <f>IF(AND(E124=0,E77&gt;=0),"",E77/E124)</f>
        <v>0</v>
      </c>
      <c r="H77" s="129">
        <f>+'N EERR BARINAS'!D130</f>
        <v>32.86573909330297</v>
      </c>
      <c r="I77" s="30">
        <f>IF(AND(H4=0,H77&gt;=0), "",H77/H4)</f>
        <v>1.4438405930458404E-3</v>
      </c>
      <c r="J77" s="47">
        <f>IF(AND(H124=0,H77&gt;=0),"",H77/H124)</f>
        <v>6.5110233924295874E-3</v>
      </c>
      <c r="K77" s="30">
        <f t="shared" si="19"/>
        <v>1</v>
      </c>
      <c r="L77" s="130">
        <f t="shared" si="49"/>
        <v>32.86573909330297</v>
      </c>
      <c r="M77" s="30">
        <f>IF(AND(L4=0,L77&gt;=0), "",L77/L4)</f>
        <v>9.0062143729810441E-4</v>
      </c>
      <c r="N77" s="47">
        <f>IF(AND(L124=0,L77&gt;=0),"",L77/L124)</f>
        <v>3.5671537546769897E-3</v>
      </c>
      <c r="O77" s="129">
        <f>+'N EERR BARINAS'!E130</f>
        <v>0</v>
      </c>
      <c r="P77" s="30">
        <f>IF(AND(O4=0,O77&gt;=0), "",O77/O4)</f>
        <v>0</v>
      </c>
      <c r="Q77" s="47">
        <f>IF(AND(O124=0,O77&gt;=0),"",O77/O124)</f>
        <v>0</v>
      </c>
      <c r="R77" s="30">
        <f t="shared" si="20"/>
        <v>-1</v>
      </c>
      <c r="S77" s="130">
        <f t="shared" si="50"/>
        <v>32.86573909330297</v>
      </c>
      <c r="T77" s="30">
        <f>IF(AND(S4=0,S77&gt;=0), "",S77/S4)</f>
        <v>5.2296399627969176E-4</v>
      </c>
      <c r="U77" s="47">
        <f>IF(AND(S124=0,S77&gt;=0),"",S77/S124)</f>
        <v>2.1119669074947797E-3</v>
      </c>
      <c r="V77" s="131"/>
      <c r="W77" s="30" t="str">
        <f>IF(AND(V4=0,V77&gt;=0), "",V77/V4)</f>
        <v/>
      </c>
      <c r="X77" s="47">
        <f t="shared" si="21"/>
        <v>1</v>
      </c>
      <c r="Y77" s="129">
        <f>+'N EERR BARINAS'!F130</f>
        <v>0</v>
      </c>
      <c r="Z77" s="30">
        <f>IF(AND(Y4=0,Y77&gt;=0), "",Y77/Y4)</f>
        <v>0</v>
      </c>
      <c r="AA77" s="47">
        <f>IF(AND(Y124=0,Y77&gt;=0),"",Y77/Y124)</f>
        <v>0</v>
      </c>
      <c r="AB77" s="30" t="str">
        <f t="shared" si="22"/>
        <v/>
      </c>
      <c r="AC77" s="130">
        <f t="shared" si="51"/>
        <v>32.86573909330297</v>
      </c>
      <c r="AD77" s="30">
        <f>IF(AND(AC4=0,AC77&gt;=0), "",AC77/AC4)</f>
        <v>3.7521699433620354E-4</v>
      </c>
      <c r="AE77" s="47">
        <f>IF(AND(AC124=0,AC77&gt;=0),"",AC77/AC124)</f>
        <v>1.5414008901840435E-3</v>
      </c>
      <c r="AF77" s="129">
        <f>+'N EERR BARINAS'!G130</f>
        <v>0</v>
      </c>
      <c r="AG77" s="30">
        <f>IF(AND(AF4=0,AF77&gt;=0), "",AF77/AF4)</f>
        <v>0</v>
      </c>
      <c r="AH77" s="47">
        <f>IF(AND(AF124=0,AF77&gt;=0),"",AF77/AF124)</f>
        <v>0</v>
      </c>
      <c r="AI77" s="30" t="str">
        <f t="shared" si="41"/>
        <v/>
      </c>
      <c r="AJ77" s="130">
        <f t="shared" si="62"/>
        <v>32.86573909330297</v>
      </c>
      <c r="AK77" s="30">
        <f>IF(AND(AJ4=0,AJ77&gt;=0), "",AJ77/AJ4)</f>
        <v>2.7622461798418617E-4</v>
      </c>
      <c r="AL77" s="47">
        <f>IF(AND(AJ124=0,AJ77&gt;=0),"",AJ77/AJ124)</f>
        <v>1.204501015754687E-3</v>
      </c>
      <c r="AM77" s="129">
        <f>+'N EERR BARINAS'!H130</f>
        <v>37.218750422588535</v>
      </c>
      <c r="AN77" s="30">
        <f>IF(AND(AM4=0,AM77&gt;=0), "",AM77/AM4)</f>
        <v>1.3569520459291353E-3</v>
      </c>
      <c r="AO77" s="47">
        <f>IF(AND(AM124=0,AM77&gt;=0),"",AM77/AM124)</f>
        <v>6.0680306251365401E-3</v>
      </c>
      <c r="AP77" s="30">
        <f t="shared" si="42"/>
        <v>1</v>
      </c>
      <c r="AQ77" s="130">
        <f t="shared" si="63"/>
        <v>70.084489515891505</v>
      </c>
      <c r="AR77" s="30">
        <f>IF(AND(AQ4=0,AQ77&gt;=0), "",AQ77/AQ4)</f>
        <v>4.7868606150832657E-4</v>
      </c>
      <c r="AS77" s="47">
        <f>IF(AND(AQ124=0,AQ77&gt;=0),"",AQ77/AQ124)</f>
        <v>2.0971229947104901E-3</v>
      </c>
      <c r="AT77" s="131">
        <f t="shared" si="52"/>
        <v>0</v>
      </c>
      <c r="AU77" s="30" t="str">
        <f>IF(AND(AT4=0,AT77&gt;=0), "",AT77/AT4)</f>
        <v/>
      </c>
      <c r="AV77" s="47">
        <f t="shared" si="23"/>
        <v>1</v>
      </c>
      <c r="AW77" s="131">
        <f t="shared" si="40"/>
        <v>11.680748252648584</v>
      </c>
      <c r="AX77" s="30">
        <f>IF(AND(AW4=0,AW77&gt;=0), "",AW77/AW4)</f>
        <v>4.7868606150832662E-4</v>
      </c>
      <c r="AY77" s="47">
        <f>IF(AND(AW124=0,AW77&gt;=0),"",AW77/AW124)</f>
        <v>2.0971229947104909E-3</v>
      </c>
      <c r="AZ77" s="131">
        <f t="shared" si="53"/>
        <v>0</v>
      </c>
      <c r="BA77" s="30" t="str">
        <f>IF(AND(AZ4=0,AZ77&gt;=0), "",AZ77/AZ4)</f>
        <v/>
      </c>
      <c r="BB77" s="47">
        <f t="shared" si="24"/>
        <v>1</v>
      </c>
      <c r="BC77" s="129">
        <f>+'N EERR BARINAS'!I130</f>
        <v>0</v>
      </c>
      <c r="BD77" s="30" t="str">
        <f>IF(AND(BC4=0,BC77&gt;=0), "",BC77/BC4)</f>
        <v/>
      </c>
      <c r="BE77" s="47" t="str">
        <f>IF(AND(BC124=0,BC77&gt;=0),"",BC77/BC124)</f>
        <v/>
      </c>
      <c r="BF77" s="30">
        <f t="shared" si="25"/>
        <v>-1</v>
      </c>
      <c r="BG77" s="130">
        <f t="shared" si="54"/>
        <v>70.084489515891505</v>
      </c>
      <c r="BH77" s="30">
        <f>IF(AND(BG4=0,BG77&gt;=0), "",BG77/BG4)</f>
        <v>4.7868606150832657E-4</v>
      </c>
      <c r="BI77" s="47">
        <f>IF(AND(BG124=0,BG77&gt;=0),"",BG77/BG124)</f>
        <v>2.0971229947104901E-3</v>
      </c>
      <c r="BJ77" s="129">
        <f>+'N EERR BARINAS'!J130</f>
        <v>0</v>
      </c>
      <c r="BK77" s="30" t="str">
        <f>IF(AND(BJ4=0,BJ77&gt;=0), "",BJ77/BJ4)</f>
        <v/>
      </c>
      <c r="BL77" s="47" t="str">
        <f>IF(AND(BJ124=0,BJ77&gt;=0),"",BJ77/BJ124)</f>
        <v/>
      </c>
      <c r="BM77" s="30" t="str">
        <f t="shared" si="43"/>
        <v/>
      </c>
      <c r="BN77" s="130">
        <f t="shared" si="55"/>
        <v>70.084489515891505</v>
      </c>
      <c r="BO77" s="30">
        <f>IF(AND(BN4=0,BN77&gt;=0), "",BN77/BN4)</f>
        <v>4.7868606150832657E-4</v>
      </c>
      <c r="BP77" s="47">
        <f>IF(AND(BN124=0,BN77&gt;=0),"",BN77/BN124)</f>
        <v>2.0971229947104901E-3</v>
      </c>
      <c r="BQ77" s="129">
        <f>+'N EERR BARINAS'!K130</f>
        <v>0</v>
      </c>
      <c r="BR77" s="30" t="str">
        <f>IF(AND(BQ4=0,BQ77&gt;=0), "",BQ77/BQ4)</f>
        <v/>
      </c>
      <c r="BS77" s="47" t="str">
        <f>IF(AND(BQ124=0,BQ77&gt;=0),"",BQ77/BQ124)</f>
        <v/>
      </c>
      <c r="BT77" s="30" t="str">
        <f t="shared" si="44"/>
        <v/>
      </c>
      <c r="BU77" s="130">
        <f t="shared" si="56"/>
        <v>70.084489515891505</v>
      </c>
      <c r="BV77" s="30">
        <f>IF(AND(BU4=0,BU77&gt;=0), "",BU77/BU4)</f>
        <v>4.7868606150832657E-4</v>
      </c>
      <c r="BW77" s="47">
        <f>IF(AND(BU124=0,BU77&gt;=0),"",BU77/BU124)</f>
        <v>2.0971229947104901E-3</v>
      </c>
      <c r="BX77" s="131">
        <f t="shared" si="57"/>
        <v>0</v>
      </c>
      <c r="BY77" s="30" t="str">
        <f>IF(AND(BX4=0,BX77&gt;=0), "",BX77/BX4)</f>
        <v/>
      </c>
      <c r="BZ77" s="47">
        <f t="shared" si="45"/>
        <v>1</v>
      </c>
      <c r="CA77" s="129">
        <f>+'N EERR BARINAS'!L130</f>
        <v>0</v>
      </c>
      <c r="CB77" s="30" t="str">
        <f>IF(AND(CA4=0,CA77&gt;=0), "",CA77/CA4)</f>
        <v/>
      </c>
      <c r="CC77" s="47" t="str">
        <f>IF(AND(CA124=0,CA77&gt;=0),"",CA77/CA124)</f>
        <v/>
      </c>
      <c r="CD77" s="30" t="str">
        <f t="shared" si="26"/>
        <v/>
      </c>
      <c r="CE77" s="130">
        <f t="shared" si="58"/>
        <v>70.084489515891505</v>
      </c>
      <c r="CF77" s="30">
        <f>IF(AND(CE4=0,CE77&gt;=0), "",CE77/CE4)</f>
        <v>4.7868606150832657E-4</v>
      </c>
      <c r="CG77" s="47">
        <f>IF(AND(CE124=0,CE77&gt;=0),"",CE77/CE124)</f>
        <v>2.0971229947104901E-3</v>
      </c>
      <c r="CH77" s="129">
        <f>+'N EERR BARINAS'!M130</f>
        <v>0</v>
      </c>
      <c r="CI77" s="30" t="str">
        <f>IF(AND(CH4=0,CH77&gt;=0), "",CH77/CH4)</f>
        <v/>
      </c>
      <c r="CJ77" s="47" t="str">
        <f>IF(AND(CH124=0,CH77&gt;=0),"",CH77/CH124)</f>
        <v/>
      </c>
      <c r="CK77" s="30" t="str">
        <f t="shared" si="46"/>
        <v/>
      </c>
      <c r="CL77" s="130">
        <f t="shared" si="59"/>
        <v>70.084489515891505</v>
      </c>
      <c r="CM77" s="30">
        <f>IF(AND(CL4=0,CL77&gt;=0), "",CL77/CL4)</f>
        <v>4.7868606150832657E-4</v>
      </c>
      <c r="CN77" s="47">
        <f>IF(AND(CL124=0,CL77&gt;=0),"",CL77/CL124)</f>
        <v>2.0971229947104901E-3</v>
      </c>
      <c r="CO77" s="129">
        <f>+'N EERR BARINAS'!N130</f>
        <v>0</v>
      </c>
      <c r="CP77" s="30" t="str">
        <f>IF(AND(CO4=0,CO77&gt;=0), "",CO77/CO4)</f>
        <v/>
      </c>
      <c r="CQ77" s="47" t="str">
        <f>IF(AND(CO124=0,CO77&gt;=0),"",CO77/CO124)</f>
        <v/>
      </c>
      <c r="CR77" s="30" t="str">
        <f t="shared" si="47"/>
        <v/>
      </c>
      <c r="CS77" s="130">
        <f t="shared" si="60"/>
        <v>70.084489515891505</v>
      </c>
      <c r="CT77" s="30">
        <f>IF(AND(CS4=0,CS77&gt;=0), "",CS77/CS4)</f>
        <v>4.7868606150832657E-4</v>
      </c>
      <c r="CU77" s="47">
        <f>IF(AND(CS124=0,CS77&gt;=0),"",CS77/CS124)</f>
        <v>2.0971229947104901E-3</v>
      </c>
      <c r="CV77" s="131">
        <f t="shared" si="61"/>
        <v>0</v>
      </c>
      <c r="CW77" s="30" t="str">
        <f>IF(AND(CV4=0,CV77&gt;=0), "",CV77/CV4)</f>
        <v/>
      </c>
      <c r="CX77" s="47">
        <f t="shared" si="48"/>
        <v>1</v>
      </c>
    </row>
    <row r="78" spans="1:102" hidden="1" outlineLevel="1" x14ac:dyDescent="0.3">
      <c r="A78" s="29" t="s">
        <v>72</v>
      </c>
      <c r="B78" s="129">
        <f>+'N EERR BARINAS'!B131</f>
        <v>0</v>
      </c>
      <c r="C78" s="30" t="str">
        <f>IF(AND(B4=0,B78&gt;=0), "",B78/B4)</f>
        <v/>
      </c>
      <c r="D78" s="47" t="str">
        <f>IF(AND(B124=0,B78&gt;=0),"",B78/B124)</f>
        <v/>
      </c>
      <c r="E78" s="129">
        <f>+'N EERR BARINAS'!C131</f>
        <v>8.9845294302801406</v>
      </c>
      <c r="F78" s="30">
        <f>IF(AND(E4=0,E78&gt;=0), "",E78/E4)</f>
        <v>6.5439260659587624E-4</v>
      </c>
      <c r="G78" s="47">
        <f>IF(AND(E124=0,E78&gt;=0),"",E78/E124)</f>
        <v>2.1567730230567538E-3</v>
      </c>
      <c r="H78" s="129">
        <f>+'N EERR BARINAS'!D131</f>
        <v>49.210732332218356</v>
      </c>
      <c r="I78" s="30">
        <f>IF(AND(H4=0,H78&gt;=0), "",H78/H4)</f>
        <v>2.1619003532237181E-3</v>
      </c>
      <c r="J78" s="47">
        <f>IF(AND(H124=0,H78&gt;=0),"",H78/H124)</f>
        <v>9.7491259351886878E-3</v>
      </c>
      <c r="K78" s="30">
        <f t="shared" si="19"/>
        <v>4.4772743207190926</v>
      </c>
      <c r="L78" s="130">
        <f t="shared" si="49"/>
        <v>58.195261762498497</v>
      </c>
      <c r="M78" s="30">
        <f>IF(AND(L4=0,L78&gt;=0), "",L78/L4)</f>
        <v>1.5947275715810921E-3</v>
      </c>
      <c r="N78" s="47">
        <f>IF(AND(L124=0,L78&gt;=0),"",L78/L124)</f>
        <v>6.3163480337737957E-3</v>
      </c>
      <c r="O78" s="129">
        <f>+'N EERR BARINAS'!E131</f>
        <v>35.249903382785575</v>
      </c>
      <c r="P78" s="30">
        <f>IF(AND(O4=0,O78&gt;=0), "",O78/O4)</f>
        <v>1.3376132203731642E-3</v>
      </c>
      <c r="Q78" s="47">
        <f>IF(AND(O124=0,O78&gt;=0),"",O78/O124)</f>
        <v>5.5527063278922586E-3</v>
      </c>
      <c r="R78" s="30">
        <f t="shared" si="20"/>
        <v>-0.28369480167830385</v>
      </c>
      <c r="S78" s="130">
        <f t="shared" si="50"/>
        <v>93.445165145284079</v>
      </c>
      <c r="T78" s="30">
        <f>IF(AND(S4=0,S78&gt;=0), "",S78/S4)</f>
        <v>1.4869118524509744E-3</v>
      </c>
      <c r="U78" s="47">
        <f>IF(AND(S124=0,S78&gt;=0),"",S78/S124)</f>
        <v>6.0048275771908358E-3</v>
      </c>
      <c r="V78" s="131"/>
      <c r="W78" s="30" t="str">
        <f>IF(AND(V4=0,V78&gt;=0), "",V78/V4)</f>
        <v/>
      </c>
      <c r="X78" s="47">
        <f t="shared" si="21"/>
        <v>1</v>
      </c>
      <c r="Y78" s="129">
        <f>+'N EERR BARINAS'!F131</f>
        <v>18.726999766446088</v>
      </c>
      <c r="Z78" s="30">
        <f>IF(AND(Y4=0,Y78&gt;=0), "",Y78/Y4)</f>
        <v>7.5676391571586471E-4</v>
      </c>
      <c r="AA78" s="47">
        <f>IF(AND(Y124=0,Y78&gt;=0),"",Y78/Y124)</f>
        <v>3.2510347715638053E-3</v>
      </c>
      <c r="AB78" s="30">
        <f t="shared" si="22"/>
        <v>-0.46873613912963263</v>
      </c>
      <c r="AC78" s="130">
        <f t="shared" si="51"/>
        <v>112.17216491173016</v>
      </c>
      <c r="AD78" s="30">
        <f>IF(AND(AC4=0,AC78&gt;=0), "",AC78/AC4)</f>
        <v>1.2806315551546739E-3</v>
      </c>
      <c r="AE78" s="47">
        <f>IF(AND(AC124=0,AC78&gt;=0),"",AC78/AC124)</f>
        <v>5.2608667755183513E-3</v>
      </c>
      <c r="AF78" s="129">
        <f>+'N EERR BARINAS'!G131</f>
        <v>16.700504766918172</v>
      </c>
      <c r="AG78" s="30">
        <f>IF(AND(AF4=0,AF78&gt;=0), "",AF78/AF4)</f>
        <v>5.3202167546484045E-4</v>
      </c>
      <c r="AH78" s="47">
        <f>IF(AND(AF124=0,AF78&gt;=0),"",AF78/AF124)</f>
        <v>2.8003229612827757E-3</v>
      </c>
      <c r="AI78" s="30">
        <f t="shared" si="41"/>
        <v>-0.1082124752924314</v>
      </c>
      <c r="AJ78" s="130">
        <f t="shared" si="62"/>
        <v>128.87266967864832</v>
      </c>
      <c r="AK78" s="30">
        <f>IF(AND(AJ4=0,AJ78&gt;=0), "",AJ78/AJ4)</f>
        <v>1.0831280516627904E-3</v>
      </c>
      <c r="AL78" s="47">
        <f>IF(AND(AJ124=0,AJ78&gt;=0),"",AJ78/AJ124)</f>
        <v>4.7230722878397313E-3</v>
      </c>
      <c r="AM78" s="129">
        <f>+'N EERR BARINAS'!H131</f>
        <v>0</v>
      </c>
      <c r="AN78" s="30">
        <f>IF(AND(AM4=0,AM78&gt;=0), "",AM78/AM4)</f>
        <v>0</v>
      </c>
      <c r="AO78" s="47">
        <f>IF(AND(AM124=0,AM78&gt;=0),"",AM78/AM124)</f>
        <v>0</v>
      </c>
      <c r="AP78" s="30">
        <f t="shared" si="42"/>
        <v>-1</v>
      </c>
      <c r="AQ78" s="130">
        <f t="shared" si="63"/>
        <v>128.87266967864832</v>
      </c>
      <c r="AR78" s="30">
        <f>IF(AND(AQ4=0,AQ78&gt;=0), "",AQ78/AQ4)</f>
        <v>8.8021687980687554E-4</v>
      </c>
      <c r="AS78" s="47">
        <f>IF(AND(AQ124=0,AQ78&gt;=0),"",AQ78/AQ124)</f>
        <v>3.8562289721970717E-3</v>
      </c>
      <c r="AT78" s="131">
        <f t="shared" si="52"/>
        <v>0</v>
      </c>
      <c r="AU78" s="30" t="str">
        <f>IF(AND(AT4=0,AT78&gt;=0), "",AT78/AT4)</f>
        <v/>
      </c>
      <c r="AV78" s="47">
        <f t="shared" si="23"/>
        <v>1</v>
      </c>
      <c r="AW78" s="131">
        <f t="shared" si="40"/>
        <v>21.478778279774719</v>
      </c>
      <c r="AX78" s="30">
        <f>IF(AND(AW4=0,AW78&gt;=0), "",AW78/AW4)</f>
        <v>8.8021687980687554E-4</v>
      </c>
      <c r="AY78" s="47">
        <f>IF(AND(AW124=0,AW78&gt;=0),"",AW78/AW124)</f>
        <v>3.8562289721970726E-3</v>
      </c>
      <c r="AZ78" s="131">
        <f t="shared" si="53"/>
        <v>0</v>
      </c>
      <c r="BA78" s="30" t="str">
        <f>IF(AND(AZ4=0,AZ78&gt;=0), "",AZ78/AZ4)</f>
        <v/>
      </c>
      <c r="BB78" s="47">
        <f t="shared" si="24"/>
        <v>1</v>
      </c>
      <c r="BC78" s="129">
        <f>+'N EERR BARINAS'!I131</f>
        <v>0</v>
      </c>
      <c r="BD78" s="30" t="str">
        <f>IF(AND(BC4=0,BC78&gt;=0), "",BC78/BC4)</f>
        <v/>
      </c>
      <c r="BE78" s="47" t="str">
        <f>IF(AND(BC124=0,BC78&gt;=0),"",BC78/BC124)</f>
        <v/>
      </c>
      <c r="BF78" s="30" t="str">
        <f t="shared" si="25"/>
        <v/>
      </c>
      <c r="BG78" s="130">
        <f t="shared" si="54"/>
        <v>128.87266967864832</v>
      </c>
      <c r="BH78" s="30">
        <f>IF(AND(BG4=0,BG78&gt;=0), "",BG78/BG4)</f>
        <v>8.8021687980687554E-4</v>
      </c>
      <c r="BI78" s="47">
        <f>IF(AND(BG124=0,BG78&gt;=0),"",BG78/BG124)</f>
        <v>3.8562289721970717E-3</v>
      </c>
      <c r="BJ78" s="129">
        <f>+'N EERR BARINAS'!J131</f>
        <v>0</v>
      </c>
      <c r="BK78" s="30" t="str">
        <f>IF(AND(BJ4=0,BJ78&gt;=0), "",BJ78/BJ4)</f>
        <v/>
      </c>
      <c r="BL78" s="47" t="str">
        <f>IF(AND(BJ124=0,BJ78&gt;=0),"",BJ78/BJ124)</f>
        <v/>
      </c>
      <c r="BM78" s="30" t="str">
        <f t="shared" si="43"/>
        <v/>
      </c>
      <c r="BN78" s="130">
        <f t="shared" si="55"/>
        <v>128.87266967864832</v>
      </c>
      <c r="BO78" s="30">
        <f>IF(AND(BN4=0,BN78&gt;=0), "",BN78/BN4)</f>
        <v>8.8021687980687554E-4</v>
      </c>
      <c r="BP78" s="47">
        <f>IF(AND(BN124=0,BN78&gt;=0),"",BN78/BN124)</f>
        <v>3.8562289721970717E-3</v>
      </c>
      <c r="BQ78" s="129">
        <f>+'N EERR BARINAS'!K131</f>
        <v>0</v>
      </c>
      <c r="BR78" s="30" t="str">
        <f>IF(AND(BQ4=0,BQ78&gt;=0), "",BQ78/BQ4)</f>
        <v/>
      </c>
      <c r="BS78" s="47" t="str">
        <f>IF(AND(BQ124=0,BQ78&gt;=0),"",BQ78/BQ124)</f>
        <v/>
      </c>
      <c r="BT78" s="30" t="str">
        <f t="shared" si="44"/>
        <v/>
      </c>
      <c r="BU78" s="130">
        <f t="shared" si="56"/>
        <v>128.87266967864832</v>
      </c>
      <c r="BV78" s="30">
        <f>IF(AND(BU4=0,BU78&gt;=0), "",BU78/BU4)</f>
        <v>8.8021687980687554E-4</v>
      </c>
      <c r="BW78" s="47">
        <f>IF(AND(BU124=0,BU78&gt;=0),"",BU78/BU124)</f>
        <v>3.8562289721970717E-3</v>
      </c>
      <c r="BX78" s="131">
        <f t="shared" si="57"/>
        <v>0</v>
      </c>
      <c r="BY78" s="30" t="str">
        <f>IF(AND(BX4=0,BX78&gt;=0), "",BX78/BX4)</f>
        <v/>
      </c>
      <c r="BZ78" s="47">
        <f t="shared" si="45"/>
        <v>1</v>
      </c>
      <c r="CA78" s="129">
        <f>+'N EERR BARINAS'!L131</f>
        <v>0</v>
      </c>
      <c r="CB78" s="30" t="str">
        <f>IF(AND(CA4=0,CA78&gt;=0), "",CA78/CA4)</f>
        <v/>
      </c>
      <c r="CC78" s="47" t="str">
        <f>IF(AND(CA124=0,CA78&gt;=0),"",CA78/CA124)</f>
        <v/>
      </c>
      <c r="CD78" s="30" t="str">
        <f t="shared" si="26"/>
        <v/>
      </c>
      <c r="CE78" s="130">
        <f t="shared" si="58"/>
        <v>128.87266967864832</v>
      </c>
      <c r="CF78" s="30">
        <f>IF(AND(CE4=0,CE78&gt;=0), "",CE78/CE4)</f>
        <v>8.8021687980687554E-4</v>
      </c>
      <c r="CG78" s="47">
        <f>IF(AND(CE124=0,CE78&gt;=0),"",CE78/CE124)</f>
        <v>3.8562289721970717E-3</v>
      </c>
      <c r="CH78" s="129">
        <f>+'N EERR BARINAS'!M131</f>
        <v>0</v>
      </c>
      <c r="CI78" s="30" t="str">
        <f>IF(AND(CH4=0,CH78&gt;=0), "",CH78/CH4)</f>
        <v/>
      </c>
      <c r="CJ78" s="47" t="str">
        <f>IF(AND(CH124=0,CH78&gt;=0),"",CH78/CH124)</f>
        <v/>
      </c>
      <c r="CK78" s="30" t="str">
        <f t="shared" si="46"/>
        <v/>
      </c>
      <c r="CL78" s="130">
        <f t="shared" si="59"/>
        <v>128.87266967864832</v>
      </c>
      <c r="CM78" s="30">
        <f>IF(AND(CL4=0,CL78&gt;=0), "",CL78/CL4)</f>
        <v>8.8021687980687554E-4</v>
      </c>
      <c r="CN78" s="47">
        <f>IF(AND(CL124=0,CL78&gt;=0),"",CL78/CL124)</f>
        <v>3.8562289721970717E-3</v>
      </c>
      <c r="CO78" s="129">
        <f>+'N EERR BARINAS'!N131</f>
        <v>0</v>
      </c>
      <c r="CP78" s="30" t="str">
        <f>IF(AND(CO4=0,CO78&gt;=0), "",CO78/CO4)</f>
        <v/>
      </c>
      <c r="CQ78" s="47" t="str">
        <f>IF(AND(CO124=0,CO78&gt;=0),"",CO78/CO124)</f>
        <v/>
      </c>
      <c r="CR78" s="30" t="str">
        <f t="shared" si="47"/>
        <v/>
      </c>
      <c r="CS78" s="130">
        <f t="shared" si="60"/>
        <v>128.87266967864832</v>
      </c>
      <c r="CT78" s="30">
        <f>IF(AND(CS4=0,CS78&gt;=0), "",CS78/CS4)</f>
        <v>8.8021687980687554E-4</v>
      </c>
      <c r="CU78" s="47">
        <f>IF(AND(CS124=0,CS78&gt;=0),"",CS78/CS124)</f>
        <v>3.8562289721970717E-3</v>
      </c>
      <c r="CV78" s="131">
        <f t="shared" si="61"/>
        <v>0</v>
      </c>
      <c r="CW78" s="30" t="str">
        <f>IF(AND(CV4=0,CV78&gt;=0), "",CV78/CV4)</f>
        <v/>
      </c>
      <c r="CX78" s="47">
        <f t="shared" si="48"/>
        <v>1</v>
      </c>
    </row>
    <row r="79" spans="1:102" hidden="1" outlineLevel="1" x14ac:dyDescent="0.3">
      <c r="A79" s="29" t="s">
        <v>73</v>
      </c>
      <c r="B79" s="129">
        <f>+'N EERR BARINAS'!B132</f>
        <v>0</v>
      </c>
      <c r="C79" s="30" t="str">
        <f>IF(AND(B4=0,B79&gt;=0), "",B79/B4)</f>
        <v/>
      </c>
      <c r="D79" s="47" t="str">
        <f>IF(AND(B124=0,B79&gt;=0),"",B79/B124)</f>
        <v/>
      </c>
      <c r="E79" s="129">
        <f>+'N EERR BARINAS'!C132</f>
        <v>0</v>
      </c>
      <c r="F79" s="30">
        <f>IF(AND(E4=0,E79&gt;=0), "",E79/E4)</f>
        <v>0</v>
      </c>
      <c r="G79" s="47">
        <f>IF(AND(E124=0,E79&gt;=0),"",E79/E124)</f>
        <v>0</v>
      </c>
      <c r="H79" s="129">
        <f>+'N EERR BARINAS'!D132</f>
        <v>0</v>
      </c>
      <c r="I79" s="30">
        <f>IF(AND(H4=0,H79&gt;=0), "",H79/H4)</f>
        <v>0</v>
      </c>
      <c r="J79" s="47">
        <f>IF(AND(H124=0,H79&gt;=0),"",H79/H124)</f>
        <v>0</v>
      </c>
      <c r="K79" s="30" t="str">
        <f t="shared" si="19"/>
        <v/>
      </c>
      <c r="L79" s="130">
        <f t="shared" si="49"/>
        <v>0</v>
      </c>
      <c r="M79" s="30">
        <f>IF(AND(L4=0,L79&gt;=0), "",L79/L4)</f>
        <v>0</v>
      </c>
      <c r="N79" s="47">
        <f>IF(AND(L124=0,L79&gt;=0),"",L79/L124)</f>
        <v>0</v>
      </c>
      <c r="O79" s="129">
        <f>+'N EERR BARINAS'!E132</f>
        <v>0</v>
      </c>
      <c r="P79" s="30">
        <f>IF(AND(O4=0,O79&gt;=0), "",O79/O4)</f>
        <v>0</v>
      </c>
      <c r="Q79" s="47">
        <f>IF(AND(O124=0,O79&gt;=0),"",O79/O124)</f>
        <v>0</v>
      </c>
      <c r="R79" s="30" t="str">
        <f t="shared" si="20"/>
        <v/>
      </c>
      <c r="S79" s="130">
        <f t="shared" si="50"/>
        <v>0</v>
      </c>
      <c r="T79" s="30">
        <f>IF(AND(S4=0,S79&gt;=0), "",S79/S4)</f>
        <v>0</v>
      </c>
      <c r="U79" s="47">
        <f>IF(AND(S124=0,S79&gt;=0),"",S79/S124)</f>
        <v>0</v>
      </c>
      <c r="V79" s="131"/>
      <c r="W79" s="30" t="str">
        <f>IF(AND(V4=0,V79&gt;=0), "",V79/V4)</f>
        <v/>
      </c>
      <c r="X79" s="47" t="str">
        <f t="shared" si="21"/>
        <v/>
      </c>
      <c r="Y79" s="129">
        <f>+'N EERR BARINAS'!F132</f>
        <v>0</v>
      </c>
      <c r="Z79" s="30">
        <f>IF(AND(Y4=0,Y79&gt;=0), "",Y79/Y4)</f>
        <v>0</v>
      </c>
      <c r="AA79" s="47">
        <f>IF(AND(Y124=0,Y79&gt;=0),"",Y79/Y124)</f>
        <v>0</v>
      </c>
      <c r="AB79" s="30" t="str">
        <f t="shared" si="22"/>
        <v/>
      </c>
      <c r="AC79" s="130">
        <f t="shared" si="51"/>
        <v>0</v>
      </c>
      <c r="AD79" s="30">
        <f>IF(AND(AC4=0,AC79&gt;=0), "",AC79/AC4)</f>
        <v>0</v>
      </c>
      <c r="AE79" s="47">
        <f>IF(AND(AC124=0,AC79&gt;=0),"",AC79/AC124)</f>
        <v>0</v>
      </c>
      <c r="AF79" s="129">
        <f>+'N EERR BARINAS'!G132</f>
        <v>0</v>
      </c>
      <c r="AG79" s="30">
        <f>IF(AND(AF4=0,AF79&gt;=0), "",AF79/AF4)</f>
        <v>0</v>
      </c>
      <c r="AH79" s="47">
        <f>IF(AND(AF124=0,AF79&gt;=0),"",AF79/AF124)</f>
        <v>0</v>
      </c>
      <c r="AI79" s="30" t="str">
        <f t="shared" si="41"/>
        <v/>
      </c>
      <c r="AJ79" s="130">
        <f t="shared" si="62"/>
        <v>0</v>
      </c>
      <c r="AK79" s="30">
        <f>IF(AND(AJ4=0,AJ79&gt;=0), "",AJ79/AJ4)</f>
        <v>0</v>
      </c>
      <c r="AL79" s="47">
        <f>IF(AND(AJ124=0,AJ79&gt;=0),"",AJ79/AJ124)</f>
        <v>0</v>
      </c>
      <c r="AM79" s="129">
        <f>+'N EERR BARINAS'!H132</f>
        <v>0</v>
      </c>
      <c r="AN79" s="30">
        <f>IF(AND(AM4=0,AM79&gt;=0), "",AM79/AM4)</f>
        <v>0</v>
      </c>
      <c r="AO79" s="47">
        <f>IF(AND(AM124=0,AM79&gt;=0),"",AM79/AM124)</f>
        <v>0</v>
      </c>
      <c r="AP79" s="30" t="str">
        <f t="shared" si="42"/>
        <v/>
      </c>
      <c r="AQ79" s="130">
        <f t="shared" si="63"/>
        <v>0</v>
      </c>
      <c r="AR79" s="30">
        <f>IF(AND(AQ4=0,AQ79&gt;=0), "",AQ79/AQ4)</f>
        <v>0</v>
      </c>
      <c r="AS79" s="47">
        <f>IF(AND(AQ124=0,AQ79&gt;=0),"",AQ79/AQ124)</f>
        <v>0</v>
      </c>
      <c r="AT79" s="131">
        <f t="shared" si="52"/>
        <v>0</v>
      </c>
      <c r="AU79" s="30" t="str">
        <f>IF(AND(AT4=0,AT79&gt;=0), "",AT79/AT4)</f>
        <v/>
      </c>
      <c r="AV79" s="47" t="str">
        <f t="shared" si="23"/>
        <v/>
      </c>
      <c r="AW79" s="131">
        <f t="shared" si="40"/>
        <v>0</v>
      </c>
      <c r="AX79" s="30">
        <f>IF(AND(AW4=0,AW79&gt;=0), "",AW79/AW4)</f>
        <v>0</v>
      </c>
      <c r="AY79" s="47">
        <f>IF(AND(AW124=0,AW79&gt;=0),"",AW79/AW124)</f>
        <v>0</v>
      </c>
      <c r="AZ79" s="131">
        <f t="shared" si="53"/>
        <v>0</v>
      </c>
      <c r="BA79" s="30" t="str">
        <f>IF(AND(AZ4=0,AZ79&gt;=0), "",AZ79/AZ4)</f>
        <v/>
      </c>
      <c r="BB79" s="47" t="str">
        <f t="shared" si="24"/>
        <v/>
      </c>
      <c r="BC79" s="129">
        <f>+'N EERR BARINAS'!I132</f>
        <v>0</v>
      </c>
      <c r="BD79" s="30" t="str">
        <f>IF(AND(BC4=0,BC79&gt;=0), "",BC79/BC4)</f>
        <v/>
      </c>
      <c r="BE79" s="47" t="str">
        <f>IF(AND(BC124=0,BC79&gt;=0),"",BC79/BC124)</f>
        <v/>
      </c>
      <c r="BF79" s="30" t="str">
        <f t="shared" si="25"/>
        <v/>
      </c>
      <c r="BG79" s="130">
        <f t="shared" si="54"/>
        <v>0</v>
      </c>
      <c r="BH79" s="30">
        <f>IF(AND(BG4=0,BG79&gt;=0), "",BG79/BG4)</f>
        <v>0</v>
      </c>
      <c r="BI79" s="47">
        <f>IF(AND(BG124=0,BG79&gt;=0),"",BG79/BG124)</f>
        <v>0</v>
      </c>
      <c r="BJ79" s="129">
        <f>+'N EERR BARINAS'!J132</f>
        <v>0</v>
      </c>
      <c r="BK79" s="30" t="str">
        <f>IF(AND(BJ4=0,BJ79&gt;=0), "",BJ79/BJ4)</f>
        <v/>
      </c>
      <c r="BL79" s="47" t="str">
        <f>IF(AND(BJ124=0,BJ79&gt;=0),"",BJ79/BJ124)</f>
        <v/>
      </c>
      <c r="BM79" s="30" t="str">
        <f t="shared" si="43"/>
        <v/>
      </c>
      <c r="BN79" s="130">
        <f t="shared" si="55"/>
        <v>0</v>
      </c>
      <c r="BO79" s="30">
        <f>IF(AND(BN4=0,BN79&gt;=0), "",BN79/BN4)</f>
        <v>0</v>
      </c>
      <c r="BP79" s="47">
        <f>IF(AND(BN124=0,BN79&gt;=0),"",BN79/BN124)</f>
        <v>0</v>
      </c>
      <c r="BQ79" s="129">
        <f>+'N EERR BARINAS'!K132</f>
        <v>0</v>
      </c>
      <c r="BR79" s="30" t="str">
        <f>IF(AND(BQ4=0,BQ79&gt;=0), "",BQ79/BQ4)</f>
        <v/>
      </c>
      <c r="BS79" s="47" t="str">
        <f>IF(AND(BQ124=0,BQ79&gt;=0),"",BQ79/BQ124)</f>
        <v/>
      </c>
      <c r="BT79" s="30" t="str">
        <f t="shared" si="44"/>
        <v/>
      </c>
      <c r="BU79" s="130">
        <f t="shared" si="56"/>
        <v>0</v>
      </c>
      <c r="BV79" s="30">
        <f>IF(AND(BU4=0,BU79&gt;=0), "",BU79/BU4)</f>
        <v>0</v>
      </c>
      <c r="BW79" s="47">
        <f>IF(AND(BU124=0,BU79&gt;=0),"",BU79/BU124)</f>
        <v>0</v>
      </c>
      <c r="BX79" s="131">
        <f t="shared" si="57"/>
        <v>0</v>
      </c>
      <c r="BY79" s="30" t="str">
        <f>IF(AND(BX4=0,BX79&gt;=0), "",BX79/BX4)</f>
        <v/>
      </c>
      <c r="BZ79" s="47" t="str">
        <f t="shared" si="45"/>
        <v/>
      </c>
      <c r="CA79" s="129">
        <f>+'N EERR BARINAS'!L132</f>
        <v>0</v>
      </c>
      <c r="CB79" s="30" t="str">
        <f>IF(AND(CA4=0,CA79&gt;=0), "",CA79/CA4)</f>
        <v/>
      </c>
      <c r="CC79" s="47" t="str">
        <f>IF(AND(CA124=0,CA79&gt;=0),"",CA79/CA124)</f>
        <v/>
      </c>
      <c r="CD79" s="30" t="str">
        <f t="shared" si="26"/>
        <v/>
      </c>
      <c r="CE79" s="130">
        <f t="shared" si="58"/>
        <v>0</v>
      </c>
      <c r="CF79" s="30">
        <f>IF(AND(CE4=0,CE79&gt;=0), "",CE79/CE4)</f>
        <v>0</v>
      </c>
      <c r="CG79" s="47">
        <f>IF(AND(CE124=0,CE79&gt;=0),"",CE79/CE124)</f>
        <v>0</v>
      </c>
      <c r="CH79" s="129">
        <f>+'N EERR BARINAS'!M132</f>
        <v>0</v>
      </c>
      <c r="CI79" s="30" t="str">
        <f>IF(AND(CH4=0,CH79&gt;=0), "",CH79/CH4)</f>
        <v/>
      </c>
      <c r="CJ79" s="47" t="str">
        <f>IF(AND(CH124=0,CH79&gt;=0),"",CH79/CH124)</f>
        <v/>
      </c>
      <c r="CK79" s="30" t="str">
        <f t="shared" si="46"/>
        <v/>
      </c>
      <c r="CL79" s="130">
        <f t="shared" si="59"/>
        <v>0</v>
      </c>
      <c r="CM79" s="30">
        <f>IF(AND(CL4=0,CL79&gt;=0), "",CL79/CL4)</f>
        <v>0</v>
      </c>
      <c r="CN79" s="47">
        <f>IF(AND(CL124=0,CL79&gt;=0),"",CL79/CL124)</f>
        <v>0</v>
      </c>
      <c r="CO79" s="129">
        <f>+'N EERR BARINAS'!N132</f>
        <v>0</v>
      </c>
      <c r="CP79" s="30" t="str">
        <f>IF(AND(CO4=0,CO79&gt;=0), "",CO79/CO4)</f>
        <v/>
      </c>
      <c r="CQ79" s="47" t="str">
        <f>IF(AND(CO124=0,CO79&gt;=0),"",CO79/CO124)</f>
        <v/>
      </c>
      <c r="CR79" s="30" t="str">
        <f t="shared" si="47"/>
        <v/>
      </c>
      <c r="CS79" s="130">
        <f t="shared" si="60"/>
        <v>0</v>
      </c>
      <c r="CT79" s="30">
        <f>IF(AND(CS4=0,CS79&gt;=0), "",CS79/CS4)</f>
        <v>0</v>
      </c>
      <c r="CU79" s="47">
        <f>IF(AND(CS124=0,CS79&gt;=0),"",CS79/CS124)</f>
        <v>0</v>
      </c>
      <c r="CV79" s="131">
        <f t="shared" si="61"/>
        <v>0</v>
      </c>
      <c r="CW79" s="30" t="str">
        <f>IF(AND(CV4=0,CV79&gt;=0), "",CV79/CV4)</f>
        <v/>
      </c>
      <c r="CX79" s="47" t="str">
        <f t="shared" si="48"/>
        <v/>
      </c>
    </row>
    <row r="80" spans="1:102" hidden="1" outlineLevel="1" x14ac:dyDescent="0.3">
      <c r="A80" s="29" t="s">
        <v>74</v>
      </c>
      <c r="B80" s="129">
        <f>+'N EERR BARINAS'!B133</f>
        <v>0</v>
      </c>
      <c r="C80" s="30" t="str">
        <f>IF(AND(B4=0,B80&gt;=0), "",B80/B4)</f>
        <v/>
      </c>
      <c r="D80" s="47" t="str">
        <f>IF(AND(B124=0,B80&gt;=0),"",B80/B124)</f>
        <v/>
      </c>
      <c r="E80" s="129">
        <f>+'N EERR BARINAS'!C133</f>
        <v>0</v>
      </c>
      <c r="F80" s="30">
        <f>IF(AND(E4=0,E80&gt;=0), "",E80/E4)</f>
        <v>0</v>
      </c>
      <c r="G80" s="47">
        <f>IF(AND(E124=0,E80&gt;=0),"",E80/E124)</f>
        <v>0</v>
      </c>
      <c r="H80" s="129">
        <f>+'N EERR BARINAS'!D133</f>
        <v>0</v>
      </c>
      <c r="I80" s="30">
        <f>IF(AND(H4=0,H80&gt;=0), "",H80/H4)</f>
        <v>0</v>
      </c>
      <c r="J80" s="47">
        <f>IF(AND(H124=0,H80&gt;=0),"",H80/H124)</f>
        <v>0</v>
      </c>
      <c r="K80" s="30" t="str">
        <f t="shared" si="19"/>
        <v/>
      </c>
      <c r="L80" s="130">
        <f t="shared" si="49"/>
        <v>0</v>
      </c>
      <c r="M80" s="30">
        <f>IF(AND(L4=0,L80&gt;=0), "",L80/L4)</f>
        <v>0</v>
      </c>
      <c r="N80" s="47">
        <f>IF(AND(L124=0,L80&gt;=0),"",L80/L124)</f>
        <v>0</v>
      </c>
      <c r="O80" s="129">
        <f>+'N EERR BARINAS'!E133</f>
        <v>21.347341488614944</v>
      </c>
      <c r="P80" s="30">
        <f>IF(AND(O4=0,O80&gt;=0), "",O80/O4)</f>
        <v>8.1005856625798831E-4</v>
      </c>
      <c r="Q80" s="47">
        <f>IF(AND(O124=0,O80&gt;=0),"",O80/O124)</f>
        <v>3.3627189521715519E-3</v>
      </c>
      <c r="R80" s="30">
        <f t="shared" si="20"/>
        <v>1</v>
      </c>
      <c r="S80" s="130">
        <f t="shared" si="50"/>
        <v>21.347341488614944</v>
      </c>
      <c r="T80" s="30">
        <f>IF(AND(S4=0,S80&gt;=0), "",S80/S4)</f>
        <v>3.3968172701487169E-4</v>
      </c>
      <c r="U80" s="47">
        <f>IF(AND(S124=0,S80&gt;=0),"",S80/S124)</f>
        <v>1.3717895909461542E-3</v>
      </c>
      <c r="V80" s="131"/>
      <c r="W80" s="30" t="str">
        <f>IF(AND(V4=0,V80&gt;=0), "",V80/V4)</f>
        <v/>
      </c>
      <c r="X80" s="47">
        <f t="shared" si="21"/>
        <v>1</v>
      </c>
      <c r="Y80" s="129">
        <f>+'N EERR BARINAS'!F133</f>
        <v>23.567738419618525</v>
      </c>
      <c r="Z80" s="30">
        <f>IF(AND(Y4=0,Y80&gt;=0), "",Y80/Y4)</f>
        <v>9.5237967818816366E-4</v>
      </c>
      <c r="AA80" s="47">
        <f>IF(AND(Y124=0,Y80&gt;=0),"",Y80/Y124)</f>
        <v>4.0913941392033502E-3</v>
      </c>
      <c r="AB80" s="30">
        <f t="shared" si="22"/>
        <v>0.10401280797366606</v>
      </c>
      <c r="AC80" s="130">
        <f t="shared" si="51"/>
        <v>44.915079908233466</v>
      </c>
      <c r="AD80" s="30">
        <f>IF(AND(AC4=0,AC80&gt;=0), "",AC80/AC4)</f>
        <v>5.127802309783403E-4</v>
      </c>
      <c r="AE80" s="47">
        <f>IF(AND(AC124=0,AC80&gt;=0),"",AC80/AC124)</f>
        <v>2.1065141409628576E-3</v>
      </c>
      <c r="AF80" s="129">
        <f>+'N EERR BARINAS'!G133</f>
        <v>53.42940281920805</v>
      </c>
      <c r="AG80" s="30">
        <f>IF(AND(AF4=0,AF80&gt;=0), "",AF80/AF4)</f>
        <v>1.7020803145584476E-3</v>
      </c>
      <c r="AH80" s="47">
        <f>IF(AND(AF124=0,AF80&gt;=0),"",AF80/AF124)</f>
        <v>8.9589857079430679E-3</v>
      </c>
      <c r="AI80" s="30">
        <f t="shared" si="41"/>
        <v>1.2670568498304333</v>
      </c>
      <c r="AJ80" s="130">
        <f t="shared" si="62"/>
        <v>98.344482727441516</v>
      </c>
      <c r="AK80" s="30">
        <f>IF(AND(AJ4=0,AJ80&gt;=0), "",AJ80/AJ4)</f>
        <v>8.2654971169582965E-4</v>
      </c>
      <c r="AL80" s="47">
        <f>IF(AND(AJ124=0,AJ80&gt;=0),"",AJ80/AJ124)</f>
        <v>3.6042405437098565E-3</v>
      </c>
      <c r="AM80" s="129">
        <f>+'N EERR BARINAS'!H133</f>
        <v>0</v>
      </c>
      <c r="AN80" s="30">
        <f>IF(AND(AM4=0,AM80&gt;=0), "",AM80/AM4)</f>
        <v>0</v>
      </c>
      <c r="AO80" s="47">
        <f>IF(AND(AM124=0,AM80&gt;=0),"",AM80/AM124)</f>
        <v>0</v>
      </c>
      <c r="AP80" s="30">
        <f t="shared" si="42"/>
        <v>-1</v>
      </c>
      <c r="AQ80" s="130">
        <f t="shared" si="63"/>
        <v>98.344482727441516</v>
      </c>
      <c r="AR80" s="30">
        <f>IF(AND(AQ4=0,AQ80&gt;=0), "",AQ80/AQ4)</f>
        <v>6.7170544343050714E-4</v>
      </c>
      <c r="AS80" s="47">
        <f>IF(AND(AQ124=0,AQ80&gt;=0),"",AQ80/AQ124)</f>
        <v>2.9427406485405252E-3</v>
      </c>
      <c r="AT80" s="131">
        <f t="shared" si="52"/>
        <v>0</v>
      </c>
      <c r="AU80" s="30" t="str">
        <f>IF(AND(AT4=0,AT80&gt;=0), "",AT80/AT4)</f>
        <v/>
      </c>
      <c r="AV80" s="47">
        <f t="shared" si="23"/>
        <v>1</v>
      </c>
      <c r="AW80" s="131">
        <f t="shared" si="40"/>
        <v>16.390747121240253</v>
      </c>
      <c r="AX80" s="30">
        <f>IF(AND(AW4=0,AW80&gt;=0), "",AW80/AW4)</f>
        <v>6.7170544343050714E-4</v>
      </c>
      <c r="AY80" s="47">
        <f>IF(AND(AW124=0,AW80&gt;=0),"",AW80/AW124)</f>
        <v>2.9427406485405265E-3</v>
      </c>
      <c r="AZ80" s="131">
        <f t="shared" si="53"/>
        <v>0</v>
      </c>
      <c r="BA80" s="30" t="str">
        <f>IF(AND(AZ4=0,AZ80&gt;=0), "",AZ80/AZ4)</f>
        <v/>
      </c>
      <c r="BB80" s="47">
        <f t="shared" si="24"/>
        <v>1</v>
      </c>
      <c r="BC80" s="129">
        <f>+'N EERR BARINAS'!I133</f>
        <v>0</v>
      </c>
      <c r="BD80" s="30" t="str">
        <f>IF(AND(BC4=0,BC80&gt;=0), "",BC80/BC4)</f>
        <v/>
      </c>
      <c r="BE80" s="47" t="str">
        <f>IF(AND(BC124=0,BC80&gt;=0),"",BC80/BC124)</f>
        <v/>
      </c>
      <c r="BF80" s="30" t="str">
        <f t="shared" si="25"/>
        <v/>
      </c>
      <c r="BG80" s="130">
        <f t="shared" si="54"/>
        <v>98.344482727441516</v>
      </c>
      <c r="BH80" s="30">
        <f>IF(AND(BG4=0,BG80&gt;=0), "",BG80/BG4)</f>
        <v>6.7170544343050714E-4</v>
      </c>
      <c r="BI80" s="47">
        <f>IF(AND(BG124=0,BG80&gt;=0),"",BG80/BG124)</f>
        <v>2.9427406485405252E-3</v>
      </c>
      <c r="BJ80" s="129">
        <f>+'N EERR BARINAS'!J133</f>
        <v>0</v>
      </c>
      <c r="BK80" s="30" t="str">
        <f>IF(AND(BJ4=0,BJ80&gt;=0), "",BJ80/BJ4)</f>
        <v/>
      </c>
      <c r="BL80" s="47" t="str">
        <f>IF(AND(BJ124=0,BJ80&gt;=0),"",BJ80/BJ124)</f>
        <v/>
      </c>
      <c r="BM80" s="30" t="str">
        <f t="shared" si="43"/>
        <v/>
      </c>
      <c r="BN80" s="130">
        <f t="shared" si="55"/>
        <v>98.344482727441516</v>
      </c>
      <c r="BO80" s="30">
        <f>IF(AND(BN4=0,BN80&gt;=0), "",BN80/BN4)</f>
        <v>6.7170544343050714E-4</v>
      </c>
      <c r="BP80" s="47">
        <f>IF(AND(BN124=0,BN80&gt;=0),"",BN80/BN124)</f>
        <v>2.9427406485405252E-3</v>
      </c>
      <c r="BQ80" s="129">
        <f>+'N EERR BARINAS'!K133</f>
        <v>0</v>
      </c>
      <c r="BR80" s="30" t="str">
        <f>IF(AND(BQ4=0,BQ80&gt;=0), "",BQ80/BQ4)</f>
        <v/>
      </c>
      <c r="BS80" s="47" t="str">
        <f>IF(AND(BQ124=0,BQ80&gt;=0),"",BQ80/BQ124)</f>
        <v/>
      </c>
      <c r="BT80" s="30" t="str">
        <f t="shared" si="44"/>
        <v/>
      </c>
      <c r="BU80" s="130">
        <f t="shared" si="56"/>
        <v>98.344482727441516</v>
      </c>
      <c r="BV80" s="30">
        <f>IF(AND(BU4=0,BU80&gt;=0), "",BU80/BU4)</f>
        <v>6.7170544343050714E-4</v>
      </c>
      <c r="BW80" s="47">
        <f>IF(AND(BU124=0,BU80&gt;=0),"",BU80/BU124)</f>
        <v>2.9427406485405252E-3</v>
      </c>
      <c r="BX80" s="131">
        <f t="shared" si="57"/>
        <v>0</v>
      </c>
      <c r="BY80" s="30" t="str">
        <f>IF(AND(BX4=0,BX80&gt;=0), "",BX80/BX4)</f>
        <v/>
      </c>
      <c r="BZ80" s="47">
        <f t="shared" si="45"/>
        <v>1</v>
      </c>
      <c r="CA80" s="129">
        <f>+'N EERR BARINAS'!L133</f>
        <v>0</v>
      </c>
      <c r="CB80" s="30" t="str">
        <f>IF(AND(CA4=0,CA80&gt;=0), "",CA80/CA4)</f>
        <v/>
      </c>
      <c r="CC80" s="47" t="str">
        <f>IF(AND(CA124=0,CA80&gt;=0),"",CA80/CA124)</f>
        <v/>
      </c>
      <c r="CD80" s="30" t="str">
        <f t="shared" si="26"/>
        <v/>
      </c>
      <c r="CE80" s="130">
        <f t="shared" si="58"/>
        <v>98.344482727441516</v>
      </c>
      <c r="CF80" s="30">
        <f>IF(AND(CE4=0,CE80&gt;=0), "",CE80/CE4)</f>
        <v>6.7170544343050714E-4</v>
      </c>
      <c r="CG80" s="47">
        <f>IF(AND(CE124=0,CE80&gt;=0),"",CE80/CE124)</f>
        <v>2.9427406485405252E-3</v>
      </c>
      <c r="CH80" s="129">
        <f>+'N EERR BARINAS'!M133</f>
        <v>0</v>
      </c>
      <c r="CI80" s="30" t="str">
        <f>IF(AND(CH4=0,CH80&gt;=0), "",CH80/CH4)</f>
        <v/>
      </c>
      <c r="CJ80" s="47" t="str">
        <f>IF(AND(CH124=0,CH80&gt;=0),"",CH80/CH124)</f>
        <v/>
      </c>
      <c r="CK80" s="30" t="str">
        <f t="shared" si="46"/>
        <v/>
      </c>
      <c r="CL80" s="130">
        <f t="shared" si="59"/>
        <v>98.344482727441516</v>
      </c>
      <c r="CM80" s="30">
        <f>IF(AND(CL4=0,CL80&gt;=0), "",CL80/CL4)</f>
        <v>6.7170544343050714E-4</v>
      </c>
      <c r="CN80" s="47">
        <f>IF(AND(CL124=0,CL80&gt;=0),"",CL80/CL124)</f>
        <v>2.9427406485405252E-3</v>
      </c>
      <c r="CO80" s="129">
        <f>+'N EERR BARINAS'!N133</f>
        <v>0</v>
      </c>
      <c r="CP80" s="30" t="str">
        <f>IF(AND(CO4=0,CO80&gt;=0), "",CO80/CO4)</f>
        <v/>
      </c>
      <c r="CQ80" s="47" t="str">
        <f>IF(AND(CO124=0,CO80&gt;=0),"",CO80/CO124)</f>
        <v/>
      </c>
      <c r="CR80" s="30" t="str">
        <f t="shared" si="47"/>
        <v/>
      </c>
      <c r="CS80" s="130">
        <f t="shared" si="60"/>
        <v>98.344482727441516</v>
      </c>
      <c r="CT80" s="30">
        <f>IF(AND(CS4=0,CS80&gt;=0), "",CS80/CS4)</f>
        <v>6.7170544343050714E-4</v>
      </c>
      <c r="CU80" s="47">
        <f>IF(AND(CS124=0,CS80&gt;=0),"",CS80/CS124)</f>
        <v>2.9427406485405252E-3</v>
      </c>
      <c r="CV80" s="131">
        <f t="shared" si="61"/>
        <v>0</v>
      </c>
      <c r="CW80" s="30" t="str">
        <f>IF(AND(CV4=0,CV80&gt;=0), "",CV80/CV4)</f>
        <v/>
      </c>
      <c r="CX80" s="47">
        <f t="shared" si="48"/>
        <v>1</v>
      </c>
    </row>
    <row r="81" spans="1:102" hidden="1" outlineLevel="1" x14ac:dyDescent="0.3">
      <c r="A81" s="29" t="s">
        <v>27</v>
      </c>
      <c r="B81" s="129">
        <f>+'N EERR BARINAS'!B134+'N EERR BARINAS'!B135+'N EERR BARINAS'!B136</f>
        <v>0</v>
      </c>
      <c r="C81" s="30" t="str">
        <f>IF(AND(B4=0,B81&gt;=0), "",B81/B4)</f>
        <v/>
      </c>
      <c r="D81" s="47" t="str">
        <f>IF(AND(B124=0,B81&gt;=0),"",B81/B124)</f>
        <v/>
      </c>
      <c r="E81" s="129">
        <f>+'N EERR BARINAS'!C134+'N EERR BARINAS'!C135+'N EERR BARINAS'!C136</f>
        <v>47.826652965246538</v>
      </c>
      <c r="F81" s="30">
        <f>IF(AND(E4=0,E81&gt;=0), "",E81/E4)</f>
        <v>3.4834777204027934E-3</v>
      </c>
      <c r="G81" s="47">
        <f>IF(AND(E124=0,E81&gt;=0),"",E81/E124)</f>
        <v>1.1480983583947673E-2</v>
      </c>
      <c r="H81" s="129">
        <f>+'N EERR BARINAS'!D134+'N EERR BARINAS'!D135+'N EERR BARINAS'!D136</f>
        <v>52.486761084620312</v>
      </c>
      <c r="I81" s="30">
        <f>IF(AND(H4=0,H81&gt;=0), "",H81/H4)</f>
        <v>2.3058211481668967E-3</v>
      </c>
      <c r="J81" s="47">
        <f>IF(AND(H124=0,H81&gt;=0),"",H81/H124)</f>
        <v>1.0398139176016962E-2</v>
      </c>
      <c r="K81" s="30">
        <f t="shared" si="19"/>
        <v>9.7437471168222115E-2</v>
      </c>
      <c r="L81" s="130">
        <f t="shared" si="49"/>
        <v>100.31341404986685</v>
      </c>
      <c r="M81" s="30">
        <f>IF(AND(L4=0,L81&gt;=0), "",L81/L4)</f>
        <v>2.7488933349525788E-3</v>
      </c>
      <c r="N81" s="47">
        <f>IF(AND(L124=0,L81&gt;=0),"",L81/L124)</f>
        <v>1.0887732375547444E-2</v>
      </c>
      <c r="O81" s="129">
        <f>+'N EERR BARINAS'!E134+'N EERR BARINAS'!E135+'N EERR BARINAS'!E136</f>
        <v>114.51750057181617</v>
      </c>
      <c r="P81" s="30">
        <f>IF(AND(O4=0,O81&gt;=0), "",O81/O4)</f>
        <v>4.3455473073369839E-3</v>
      </c>
      <c r="Q81" s="47">
        <f>IF(AND(O124=0,O81&gt;=0),"",O81/O124)</f>
        <v>1.8039256538503433E-2</v>
      </c>
      <c r="R81" s="30">
        <f t="shared" si="20"/>
        <v>1.1818359183411706</v>
      </c>
      <c r="S81" s="130">
        <f t="shared" si="50"/>
        <v>214.83091462168301</v>
      </c>
      <c r="T81" s="30">
        <f>IF(AND(S4=0,S81&gt;=0), "",S81/S4)</f>
        <v>3.4184179858553635E-3</v>
      </c>
      <c r="U81" s="47">
        <f>IF(AND(S124=0,S81&gt;=0),"",S81/S124)</f>
        <v>1.3805129441932566E-2</v>
      </c>
      <c r="V81" s="131"/>
      <c r="W81" s="30" t="str">
        <f>IF(AND(V4=0,V81&gt;=0), "",V81/V4)</f>
        <v/>
      </c>
      <c r="X81" s="47">
        <f t="shared" si="21"/>
        <v>1</v>
      </c>
      <c r="Y81" s="129">
        <f>+'N EERR BARINAS'!F134+'N EERR BARINAS'!F135+'N EERR BARINAS'!F136</f>
        <v>37.401626780848581</v>
      </c>
      <c r="Z81" s="30">
        <f>IF(AND(Y4=0,Y81&gt;=0), "",Y81/Y4)</f>
        <v>1.511411432146867E-3</v>
      </c>
      <c r="AA81" s="47">
        <f>IF(AND(Y124=0,Y81&gt;=0),"",Y81/Y124)</f>
        <v>6.4929775561516035E-3</v>
      </c>
      <c r="AB81" s="30">
        <f t="shared" si="22"/>
        <v>-0.67339815666520508</v>
      </c>
      <c r="AC81" s="130">
        <f t="shared" si="51"/>
        <v>252.23254140253158</v>
      </c>
      <c r="AD81" s="30">
        <f>IF(AND(AC4=0,AC81&gt;=0), "",AC81/AC4)</f>
        <v>2.8796533615191096E-3</v>
      </c>
      <c r="AE81" s="47">
        <f>IF(AND(AC124=0,AC81&gt;=0),"",AC81/AC124)</f>
        <v>1.1829688745094115E-2</v>
      </c>
      <c r="AF81" s="129">
        <f>+'N EERR BARINAS'!G134+'N EERR BARINAS'!G135+'N EERR BARINAS'!G136</f>
        <v>73.786005293326312</v>
      </c>
      <c r="AG81" s="30">
        <f>IF(AND(AF4=0,AF81&gt;=0), "",AF81/AF4)</f>
        <v>2.350572914405216E-3</v>
      </c>
      <c r="AH81" s="47">
        <f>IF(AND(AF124=0,AF81&gt;=0),"",AF81/AF124)</f>
        <v>1.2372359262669375E-2</v>
      </c>
      <c r="AI81" s="30">
        <f t="shared" si="41"/>
        <v>0.97280203146426425</v>
      </c>
      <c r="AJ81" s="130">
        <f t="shared" si="62"/>
        <v>326.01854669585788</v>
      </c>
      <c r="AK81" s="30">
        <f>IF(AND(AJ4=0,AJ81&gt;=0), "",AJ81/AJ4)</f>
        <v>2.7400676510321723E-3</v>
      </c>
      <c r="AL81" s="47">
        <f>IF(AND(AJ124=0,AJ81&gt;=0),"",AJ81/AJ124)</f>
        <v>1.1948298790275671E-2</v>
      </c>
      <c r="AM81" s="129">
        <f>+'N EERR BARINAS'!H134+'N EERR BARINAS'!H135+'N EERR BARINAS'!H136</f>
        <v>119.41845055376</v>
      </c>
      <c r="AN81" s="30">
        <f>IF(AND(AM4=0,AM81&gt;=0), "",AM81/AM4)</f>
        <v>4.3538568318581879E-3</v>
      </c>
      <c r="AO81" s="47">
        <f>IF(AND(AM124=0,AM81&gt;=0),"",AM81/AM124)</f>
        <v>1.946961697904772E-2</v>
      </c>
      <c r="AP81" s="30">
        <f t="shared" si="42"/>
        <v>0.61844309200678438</v>
      </c>
      <c r="AQ81" s="130">
        <f t="shared" si="63"/>
        <v>445.43699724961789</v>
      </c>
      <c r="AR81" s="30">
        <f>IF(AND(AQ4=0,AQ81&gt;=0), "",AQ81/AQ4)</f>
        <v>3.042391880662364E-3</v>
      </c>
      <c r="AS81" s="47">
        <f>IF(AND(AQ124=0,AQ81&gt;=0),"",AQ81/AQ124)</f>
        <v>1.3328714756710236E-2</v>
      </c>
      <c r="AT81" s="131">
        <f t="shared" si="52"/>
        <v>0</v>
      </c>
      <c r="AU81" s="30" t="str">
        <f>IF(AND(AT4=0,AT81&gt;=0), "",AT81/AT4)</f>
        <v/>
      </c>
      <c r="AV81" s="47">
        <f t="shared" si="23"/>
        <v>1</v>
      </c>
      <c r="AW81" s="131">
        <f t="shared" si="40"/>
        <v>74.239499541602981</v>
      </c>
      <c r="AX81" s="30">
        <f>IF(AND(AW4=0,AW81&gt;=0), "",AW81/AW4)</f>
        <v>3.042391880662364E-3</v>
      </c>
      <c r="AY81" s="47">
        <f>IF(AND(AW124=0,AW81&gt;=0),"",AW81/AW124)</f>
        <v>1.3328714756710242E-2</v>
      </c>
      <c r="AZ81" s="131">
        <f t="shared" si="53"/>
        <v>0</v>
      </c>
      <c r="BA81" s="30" t="str">
        <f>IF(AND(AZ4=0,AZ81&gt;=0), "",AZ81/AZ4)</f>
        <v/>
      </c>
      <c r="BB81" s="47">
        <f t="shared" si="24"/>
        <v>1</v>
      </c>
      <c r="BC81" s="129">
        <f>+'N EERR BARINAS'!I134+'N EERR BARINAS'!I135+'N EERR BARINAS'!I136</f>
        <v>0</v>
      </c>
      <c r="BD81" s="30" t="str">
        <f>IF(AND(BC4=0,BC81&gt;=0), "",BC81/BC4)</f>
        <v/>
      </c>
      <c r="BE81" s="47" t="str">
        <f>IF(AND(BC124=0,BC81&gt;=0),"",BC81/BC124)</f>
        <v/>
      </c>
      <c r="BF81" s="30">
        <f t="shared" si="25"/>
        <v>-1</v>
      </c>
      <c r="BG81" s="130">
        <f t="shared" si="54"/>
        <v>445.43699724961789</v>
      </c>
      <c r="BH81" s="30">
        <f>IF(AND(BG4=0,BG81&gt;=0), "",BG81/BG4)</f>
        <v>3.042391880662364E-3</v>
      </c>
      <c r="BI81" s="47">
        <f>IF(AND(BG124=0,BG81&gt;=0),"",BG81/BG124)</f>
        <v>1.3328714756710236E-2</v>
      </c>
      <c r="BJ81" s="129">
        <f>+'N EERR BARINAS'!J134+'N EERR BARINAS'!J135+'N EERR BARINAS'!J136</f>
        <v>0</v>
      </c>
      <c r="BK81" s="30" t="str">
        <f>IF(AND(BJ4=0,BJ81&gt;=0), "",BJ81/BJ4)</f>
        <v/>
      </c>
      <c r="BL81" s="47" t="str">
        <f>IF(AND(BJ124=0,BJ81&gt;=0),"",BJ81/BJ124)</f>
        <v/>
      </c>
      <c r="BM81" s="30" t="str">
        <f t="shared" si="43"/>
        <v/>
      </c>
      <c r="BN81" s="130">
        <f t="shared" si="55"/>
        <v>445.43699724961789</v>
      </c>
      <c r="BO81" s="30">
        <f>IF(AND(BN4=0,BN81&gt;=0), "",BN81/BN4)</f>
        <v>3.042391880662364E-3</v>
      </c>
      <c r="BP81" s="47">
        <f>IF(AND(BN124=0,BN81&gt;=0),"",BN81/BN124)</f>
        <v>1.3328714756710236E-2</v>
      </c>
      <c r="BQ81" s="129">
        <f>+'N EERR BARINAS'!K134+'N EERR BARINAS'!K135+'N EERR BARINAS'!K136</f>
        <v>0</v>
      </c>
      <c r="BR81" s="30" t="str">
        <f>IF(AND(BQ4=0,BQ81&gt;=0), "",BQ81/BQ4)</f>
        <v/>
      </c>
      <c r="BS81" s="47" t="str">
        <f>IF(AND(BQ124=0,BQ81&gt;=0),"",BQ81/BQ124)</f>
        <v/>
      </c>
      <c r="BT81" s="30" t="str">
        <f t="shared" si="44"/>
        <v/>
      </c>
      <c r="BU81" s="130">
        <f t="shared" si="56"/>
        <v>445.43699724961789</v>
      </c>
      <c r="BV81" s="30">
        <f>IF(AND(BU4=0,BU81&gt;=0), "",BU81/BU4)</f>
        <v>3.042391880662364E-3</v>
      </c>
      <c r="BW81" s="47">
        <f>IF(AND(BU124=0,BU81&gt;=0),"",BU81/BU124)</f>
        <v>1.3328714756710236E-2</v>
      </c>
      <c r="BX81" s="131">
        <f t="shared" si="57"/>
        <v>0</v>
      </c>
      <c r="BY81" s="30" t="str">
        <f>IF(AND(BX4=0,BX81&gt;=0), "",BX81/BX4)</f>
        <v/>
      </c>
      <c r="BZ81" s="47">
        <f t="shared" si="45"/>
        <v>1</v>
      </c>
      <c r="CA81" s="129">
        <f>+'N EERR BARINAS'!L134+'N EERR BARINAS'!L135+'N EERR BARINAS'!L136</f>
        <v>0</v>
      </c>
      <c r="CB81" s="30" t="str">
        <f>IF(AND(CA4=0,CA81&gt;=0), "",CA81/CA4)</f>
        <v/>
      </c>
      <c r="CC81" s="47" t="str">
        <f>IF(AND(CA124=0,CA81&gt;=0),"",CA81/CA124)</f>
        <v/>
      </c>
      <c r="CD81" s="30" t="str">
        <f t="shared" si="26"/>
        <v/>
      </c>
      <c r="CE81" s="130">
        <f t="shared" si="58"/>
        <v>445.43699724961789</v>
      </c>
      <c r="CF81" s="30">
        <f>IF(AND(CE4=0,CE81&gt;=0), "",CE81/CE4)</f>
        <v>3.042391880662364E-3</v>
      </c>
      <c r="CG81" s="47">
        <f>IF(AND(CE124=0,CE81&gt;=0),"",CE81/CE124)</f>
        <v>1.3328714756710236E-2</v>
      </c>
      <c r="CH81" s="129">
        <f>+'N EERR BARINAS'!M134+'N EERR BARINAS'!M135+'N EERR BARINAS'!M136</f>
        <v>0</v>
      </c>
      <c r="CI81" s="30" t="str">
        <f>IF(AND(CH4=0,CH81&gt;=0), "",CH81/CH4)</f>
        <v/>
      </c>
      <c r="CJ81" s="47" t="str">
        <f>IF(AND(CH124=0,CH81&gt;=0),"",CH81/CH124)</f>
        <v/>
      </c>
      <c r="CK81" s="30" t="str">
        <f t="shared" si="46"/>
        <v/>
      </c>
      <c r="CL81" s="130">
        <f t="shared" si="59"/>
        <v>445.43699724961789</v>
      </c>
      <c r="CM81" s="30">
        <f>IF(AND(CL4=0,CL81&gt;=0), "",CL81/CL4)</f>
        <v>3.042391880662364E-3</v>
      </c>
      <c r="CN81" s="47">
        <f>IF(AND(CL124=0,CL81&gt;=0),"",CL81/CL124)</f>
        <v>1.3328714756710236E-2</v>
      </c>
      <c r="CO81" s="129">
        <f>+'N EERR BARINAS'!N134+'N EERR BARINAS'!N135+'N EERR BARINAS'!N136</f>
        <v>0</v>
      </c>
      <c r="CP81" s="30" t="str">
        <f>IF(AND(CO4=0,CO81&gt;=0), "",CO81/CO4)</f>
        <v/>
      </c>
      <c r="CQ81" s="47" t="str">
        <f>IF(AND(CO124=0,CO81&gt;=0),"",CO81/CO124)</f>
        <v/>
      </c>
      <c r="CR81" s="30" t="str">
        <f t="shared" si="47"/>
        <v/>
      </c>
      <c r="CS81" s="130">
        <f t="shared" si="60"/>
        <v>445.43699724961789</v>
      </c>
      <c r="CT81" s="30">
        <f>IF(AND(CS4=0,CS81&gt;=0), "",CS81/CS4)</f>
        <v>3.042391880662364E-3</v>
      </c>
      <c r="CU81" s="47">
        <f>IF(AND(CS124=0,CS81&gt;=0),"",CS81/CS124)</f>
        <v>1.3328714756710236E-2</v>
      </c>
      <c r="CV81" s="131">
        <f t="shared" si="61"/>
        <v>0</v>
      </c>
      <c r="CW81" s="30" t="str">
        <f>IF(AND(CV4=0,CV81&gt;=0), "",CV81/CV4)</f>
        <v/>
      </c>
      <c r="CX81" s="47">
        <f t="shared" si="48"/>
        <v>1</v>
      </c>
    </row>
    <row r="82" spans="1:102" hidden="1" outlineLevel="1" x14ac:dyDescent="0.3">
      <c r="A82" s="29"/>
      <c r="B82" s="129"/>
      <c r="C82" s="15"/>
      <c r="D82" s="46"/>
      <c r="E82" s="129"/>
      <c r="F82" s="15"/>
      <c r="G82" s="46"/>
      <c r="H82" s="129"/>
      <c r="I82" s="15"/>
      <c r="J82" s="46"/>
      <c r="K82" s="32" t="str">
        <f t="shared" si="19"/>
        <v/>
      </c>
      <c r="M82" s="15"/>
      <c r="N82" s="46"/>
      <c r="O82" s="129"/>
      <c r="P82" s="15"/>
      <c r="Q82" s="46"/>
      <c r="R82" s="32" t="str">
        <f t="shared" si="20"/>
        <v/>
      </c>
      <c r="T82" s="15"/>
      <c r="U82" s="46"/>
      <c r="V82" s="131"/>
      <c r="W82" s="15"/>
      <c r="X82" s="92" t="str">
        <f t="shared" si="21"/>
        <v/>
      </c>
      <c r="Y82" s="129"/>
      <c r="Z82" s="15"/>
      <c r="AA82" s="46"/>
      <c r="AB82" s="32" t="str">
        <f t="shared" si="22"/>
        <v/>
      </c>
      <c r="AD82" s="15"/>
      <c r="AE82" s="46"/>
      <c r="AF82" s="129"/>
      <c r="AG82" s="15"/>
      <c r="AH82" s="46"/>
      <c r="AI82" s="32" t="str">
        <f t="shared" si="41"/>
        <v/>
      </c>
      <c r="AJ82" s="130">
        <f t="shared" si="62"/>
        <v>0</v>
      </c>
      <c r="AK82" s="15"/>
      <c r="AL82" s="46"/>
      <c r="AM82" s="129"/>
      <c r="AN82" s="15"/>
      <c r="AO82" s="46"/>
      <c r="AP82" s="32" t="str">
        <f t="shared" si="42"/>
        <v/>
      </c>
      <c r="AQ82" s="130">
        <f t="shared" si="63"/>
        <v>0</v>
      </c>
      <c r="AR82" s="15"/>
      <c r="AS82" s="46"/>
      <c r="AT82" s="131">
        <f t="shared" si="52"/>
        <v>0</v>
      </c>
      <c r="AU82" s="15"/>
      <c r="AV82" s="92" t="str">
        <f t="shared" si="23"/>
        <v/>
      </c>
      <c r="AW82" s="131">
        <f t="shared" si="40"/>
        <v>0</v>
      </c>
      <c r="AX82" s="15"/>
      <c r="AY82" s="46"/>
      <c r="AZ82" s="131">
        <f t="shared" si="53"/>
        <v>0</v>
      </c>
      <c r="BA82" s="15"/>
      <c r="BB82" s="92" t="str">
        <f t="shared" si="24"/>
        <v/>
      </c>
      <c r="BC82" s="129"/>
      <c r="BD82" s="15"/>
      <c r="BE82" s="46"/>
      <c r="BF82" s="32" t="str">
        <f t="shared" si="25"/>
        <v/>
      </c>
      <c r="BG82" s="130">
        <f t="shared" si="54"/>
        <v>0</v>
      </c>
      <c r="BH82" s="15"/>
      <c r="BI82" s="46"/>
      <c r="BJ82" s="129"/>
      <c r="BK82" s="15"/>
      <c r="BL82" s="46"/>
      <c r="BM82" s="32" t="str">
        <f t="shared" si="43"/>
        <v/>
      </c>
      <c r="BN82" s="130">
        <f t="shared" si="55"/>
        <v>0</v>
      </c>
      <c r="BO82" s="15"/>
      <c r="BP82" s="46"/>
      <c r="BQ82" s="129"/>
      <c r="BR82" s="15"/>
      <c r="BS82" s="46"/>
      <c r="BT82" s="32" t="str">
        <f t="shared" si="44"/>
        <v/>
      </c>
      <c r="BU82" s="130">
        <f t="shared" si="56"/>
        <v>0</v>
      </c>
      <c r="BV82" s="15"/>
      <c r="BW82" s="46"/>
      <c r="BX82" s="131">
        <f t="shared" si="57"/>
        <v>0</v>
      </c>
      <c r="BY82" s="15"/>
      <c r="BZ82" s="92" t="str">
        <f t="shared" si="45"/>
        <v/>
      </c>
      <c r="CA82" s="129"/>
      <c r="CB82" s="15"/>
      <c r="CC82" s="46"/>
      <c r="CD82" s="32" t="str">
        <f t="shared" si="26"/>
        <v/>
      </c>
      <c r="CF82" s="15"/>
      <c r="CG82" s="46"/>
      <c r="CH82" s="129"/>
      <c r="CI82" s="15"/>
      <c r="CJ82" s="46"/>
      <c r="CK82" s="32" t="str">
        <f t="shared" si="46"/>
        <v/>
      </c>
      <c r="CL82" s="130">
        <f t="shared" si="59"/>
        <v>0</v>
      </c>
      <c r="CM82" s="15"/>
      <c r="CN82" s="46"/>
      <c r="CO82" s="129"/>
      <c r="CP82" s="15"/>
      <c r="CQ82" s="46"/>
      <c r="CR82" s="32" t="str">
        <f t="shared" si="47"/>
        <v/>
      </c>
      <c r="CS82" s="130">
        <f t="shared" si="60"/>
        <v>0</v>
      </c>
      <c r="CT82" s="15"/>
      <c r="CU82" s="46"/>
      <c r="CV82" s="131">
        <f t="shared" si="61"/>
        <v>0</v>
      </c>
      <c r="CW82" s="15"/>
      <c r="CX82" s="92" t="str">
        <f t="shared" si="48"/>
        <v/>
      </c>
    </row>
    <row r="83" spans="1:102" s="6" customFormat="1" collapsed="1" x14ac:dyDescent="0.3">
      <c r="A83" s="37" t="s">
        <v>75</v>
      </c>
      <c r="B83" s="126">
        <f>SUM(B84:B92)+B110+B111</f>
        <v>0</v>
      </c>
      <c r="C83" s="38" t="str">
        <f>IF(AND(B4=0,B83&gt;=0), "",B83/B4)</f>
        <v/>
      </c>
      <c r="D83" s="43" t="str">
        <f>IF(AND(B124=0,B83&gt;=0),"",B83/B124)</f>
        <v/>
      </c>
      <c r="E83" s="126">
        <f>SUM(E84:E92)+E110+E111</f>
        <v>1548.741125738303</v>
      </c>
      <c r="F83" s="38">
        <f>IF(AND(E4=0,E83&gt;=0), "",E83/E4)</f>
        <v>0.11280331931446731</v>
      </c>
      <c r="G83" s="43">
        <f>IF(AND(E124=0,E83&gt;=0),"",E83/E124)</f>
        <v>0.37178163927354052</v>
      </c>
      <c r="H83" s="126">
        <f>SUM(H84:H92)+H110+H111</f>
        <v>1554.4607707636467</v>
      </c>
      <c r="I83" s="38">
        <f>IF(AND(H4=0,H83&gt;=0), "",H83/H4)</f>
        <v>6.8289763840522183E-2</v>
      </c>
      <c r="J83" s="43">
        <f>IF(AND(H124=0,H83&gt;=0),"",H83/H124)</f>
        <v>0.30795383643505547</v>
      </c>
      <c r="K83" s="38">
        <f>IF(AND(E83=0,H83&gt;0),100%,IF(AND(E83&lt;0,H83&gt;=0),(E83-H83)/E83,IF(AND(E83&gt;0,H83&gt;0),(H83-E83)/E83,IF(AND(E83=0,H83&lt;=0),"",(H83-E83)/E83))))</f>
        <v>3.6930930097288082E-3</v>
      </c>
      <c r="L83" s="127">
        <f>SUM(L84:L92)+L110+L111</f>
        <v>3103.2018965019497</v>
      </c>
      <c r="M83" s="38">
        <f>IF(AND(L4=0,L83&gt;=0), "",L83/L4)</f>
        <v>8.5037191596986958E-2</v>
      </c>
      <c r="N83" s="43">
        <f>IF(AND(L124=0,L83&gt;=0),"",L83/L124)</f>
        <v>0.3368126992428821</v>
      </c>
      <c r="O83" s="126">
        <f>SUM(O84:O92)+O110+O111</f>
        <v>2782.5288407511694</v>
      </c>
      <c r="P83" s="38">
        <f>IF(AND(O4=0,O83&gt;=0), "",O83/O4)</f>
        <v>0.10558744865315026</v>
      </c>
      <c r="Q83" s="43">
        <f>IF(AND(O124=0,O83&gt;=0),"",O83/O124)</f>
        <v>0.43831511632247683</v>
      </c>
      <c r="R83" s="38">
        <f>IF(AND(H83=0,O83&gt;0),100%,IF(AND(H83&lt;0,O83&gt;=0),(H83-O83)/H83,IF(AND(H83&gt;0,O83&gt;0),(O83-H83)/H83,IF(AND(H83=0,O83&lt;=0),"",(O83-H83)/H83))))</f>
        <v>0.79002834493161267</v>
      </c>
      <c r="S83" s="127">
        <f>SUM(S84:S92)+S110+S111</f>
        <v>5885.7307372531186</v>
      </c>
      <c r="T83" s="38">
        <f>IF(AND(S4=0,S83&gt;=0), "",S83/S4)</f>
        <v>9.3654527550464078E-2</v>
      </c>
      <c r="U83" s="43">
        <f>IF(AND(S124=0,S83&gt;=0),"",S83/S124)</f>
        <v>0.37821965628749205</v>
      </c>
      <c r="V83" s="128">
        <f>SUM(V84:V92)+V110+V111</f>
        <v>0</v>
      </c>
      <c r="W83" s="38" t="str">
        <f>IF(AND(V4=0,V83&gt;=0), "",V83/V4)</f>
        <v/>
      </c>
      <c r="X83" s="91">
        <f t="shared" si="21"/>
        <v>1</v>
      </c>
      <c r="Y83" s="126">
        <f>SUM(Y84:Y92)+Y110+Y111</f>
        <v>2240.3702416504475</v>
      </c>
      <c r="Z83" s="38">
        <f>IF(AND(Y4=0,Y83&gt;=0), "",Y83/Y4)</f>
        <v>9.0534061935669097E-2</v>
      </c>
      <c r="AA83" s="43">
        <f>IF(AND(Y124=0,Y83&gt;=0),"",Y83/Y124)</f>
        <v>0.38893157727446476</v>
      </c>
      <c r="AB83" s="38">
        <f t="shared" si="22"/>
        <v>-0.19484383815204631</v>
      </c>
      <c r="AC83" s="127">
        <f>SUM(AC84:AC92)+AC110+AC111</f>
        <v>8126.1009789035661</v>
      </c>
      <c r="AD83" s="38">
        <f>IF(AND(AC4=0,AC83&gt;=0), "",AC83/AC4)</f>
        <v>9.2772938296646443E-2</v>
      </c>
      <c r="AE83" s="43">
        <f>IF(AND(AC124=0,AC83&gt;=0),"",AC83/AC124)</f>
        <v>0.38111357383591332</v>
      </c>
      <c r="AF83" s="126">
        <f>SUM(AF84:AF92)+AF110+AF111</f>
        <v>2376.3518338012518</v>
      </c>
      <c r="AG83" s="38">
        <f>IF(AND(AF4=0,AF83&gt;=0), "",AF83/AF4)</f>
        <v>7.5702543231942698E-2</v>
      </c>
      <c r="AH83" s="43">
        <f>IF(AND(AF124=0,AF83&gt;=0),"",AF83/AF124)</f>
        <v>0.39846416004515017</v>
      </c>
      <c r="AI83" s="38">
        <f t="shared" si="41"/>
        <v>6.0696035692131271E-2</v>
      </c>
      <c r="AJ83" s="127">
        <f>SUM(AJ84:AJ92)+AJ110+AJ111</f>
        <v>10502.452812704818</v>
      </c>
      <c r="AK83" s="38">
        <f>IF(AND(AJ4=0,AJ83&gt;=0), "",AJ83/AJ4)</f>
        <v>8.8269307069302208E-2</v>
      </c>
      <c r="AL83" s="43">
        <f>IF(AND(AJ124=0,AJ83&gt;=0),"",AJ83/AJ124)</f>
        <v>0.38490584510835935</v>
      </c>
      <c r="AM83" s="126">
        <f>SUM(AM84:AM92)+AM110+AM111</f>
        <v>2215.0003461169181</v>
      </c>
      <c r="AN83" s="38">
        <f>IF(AND(AM4=0,AM83&gt;=0), "",AM83/AM4)</f>
        <v>8.0756318180229075E-2</v>
      </c>
      <c r="AO83" s="43">
        <f>IF(AND(AM124=0,AM83&gt;=0),"",AM83/AM124)</f>
        <v>0.36112684553665642</v>
      </c>
      <c r="AP83" s="38">
        <f t="shared" si="42"/>
        <v>-6.7898820952886102E-2</v>
      </c>
      <c r="AQ83" s="127">
        <f>SUM(AQ84:AQ92)+AQ110+AQ111</f>
        <v>12717.453158821736</v>
      </c>
      <c r="AR83" s="38">
        <f>IF(AND(AQ4=0,AQ83&gt;=0), "",AQ83/AQ4)</f>
        <v>8.6861837862607788E-2</v>
      </c>
      <c r="AS83" s="43">
        <f>IF(AND(AQ124=0,AQ83&gt;=0),"",AQ83/AQ124)</f>
        <v>0.38054159540494681</v>
      </c>
      <c r="AT83" s="128">
        <f>SUM(AT84:AT92)+AT110+AT111</f>
        <v>0</v>
      </c>
      <c r="AU83" s="38" t="str">
        <f>IF(AND(AT4=0,AT83&gt;=0), "",AT83/AT4)</f>
        <v/>
      </c>
      <c r="AV83" s="91">
        <f t="shared" si="23"/>
        <v>1</v>
      </c>
      <c r="AW83" s="128">
        <f>SUM(AW84:AW92)+AW110+AW111</f>
        <v>2119.5755264702893</v>
      </c>
      <c r="AX83" s="38">
        <f>IF(AND(AW4=0,AW83&gt;=0), "",AW83/AW4)</f>
        <v>8.6861837862607802E-2</v>
      </c>
      <c r="AY83" s="43">
        <f>IF(AND(AW124=0,AW83&gt;=0),"",AW83/AW124)</f>
        <v>0.38054159540494692</v>
      </c>
      <c r="AZ83" s="128">
        <f>SUM(AZ84:AZ92)+AZ110+AZ111</f>
        <v>0</v>
      </c>
      <c r="BA83" s="38" t="str">
        <f>IF(AND(AZ4=0,AZ83&gt;=0), "",AZ83/AZ4)</f>
        <v/>
      </c>
      <c r="BB83" s="91">
        <f t="shared" si="24"/>
        <v>1</v>
      </c>
      <c r="BC83" s="126">
        <f>SUM(BC84:BC92)+BC110+BC111</f>
        <v>0</v>
      </c>
      <c r="BD83" s="38" t="str">
        <f>IF(AND(BC4=0,BC83&gt;=0), "",BC83/BC4)</f>
        <v/>
      </c>
      <c r="BE83" s="43" t="str">
        <f>IF(AND(BC124=0,BC83&gt;=0),"",BC83/BC124)</f>
        <v/>
      </c>
      <c r="BF83" s="38">
        <f t="shared" si="25"/>
        <v>-1</v>
      </c>
      <c r="BG83" s="127">
        <f>SUM(BG84:BG92)+BG110+BG111</f>
        <v>12717.453158821736</v>
      </c>
      <c r="BH83" s="38">
        <f>IF(AND(BG4=0,BG83&gt;=0), "",BG83/BG4)</f>
        <v>8.6861837862607788E-2</v>
      </c>
      <c r="BI83" s="43">
        <f>IF(AND(BG124=0,BG83&gt;=0),"",BG83/BG124)</f>
        <v>0.38054159540494681</v>
      </c>
      <c r="BJ83" s="126">
        <f>SUM(BJ84:BJ92)+BJ110+BJ111</f>
        <v>0</v>
      </c>
      <c r="BK83" s="38" t="str">
        <f>IF(AND(BJ4=0,BJ83&gt;=0), "",BJ83/BJ4)</f>
        <v/>
      </c>
      <c r="BL83" s="43" t="str">
        <f>IF(AND(BJ124=0,BJ83&gt;=0),"",BJ83/BJ124)</f>
        <v/>
      </c>
      <c r="BM83" s="38" t="str">
        <f t="shared" si="43"/>
        <v/>
      </c>
      <c r="BN83" s="127">
        <f>SUM(BN84:BN92)+BN110+BN111</f>
        <v>12717.453158821736</v>
      </c>
      <c r="BO83" s="38">
        <f>IF(AND(BN4=0,BN83&gt;=0), "",BN83/BN4)</f>
        <v>8.6861837862607788E-2</v>
      </c>
      <c r="BP83" s="43">
        <f>IF(AND(BN124=0,BN83&gt;=0),"",BN83/BN124)</f>
        <v>0.38054159540494681</v>
      </c>
      <c r="BQ83" s="126">
        <f>SUM(BQ84:BQ92)+BQ110+BQ111</f>
        <v>0</v>
      </c>
      <c r="BR83" s="38" t="str">
        <f>IF(AND(BQ4=0,BQ83&gt;=0), "",BQ83/BQ4)</f>
        <v/>
      </c>
      <c r="BS83" s="43" t="str">
        <f>IF(AND(BQ124=0,BQ83&gt;=0),"",BQ83/BQ124)</f>
        <v/>
      </c>
      <c r="BT83" s="38" t="str">
        <f t="shared" si="44"/>
        <v/>
      </c>
      <c r="BU83" s="127">
        <f>SUM(BU84:BU92)+BU110+BU111</f>
        <v>12717.453158821736</v>
      </c>
      <c r="BV83" s="38">
        <f>IF(AND(BU4=0,BU83&gt;=0), "",BU83/BU4)</f>
        <v>8.6861837862607788E-2</v>
      </c>
      <c r="BW83" s="43">
        <f>IF(AND(BU124=0,BU83&gt;=0),"",BU83/BU124)</f>
        <v>0.38054159540494681</v>
      </c>
      <c r="BX83" s="128">
        <f>SUM(BX84:BX92)+BX110+BX111</f>
        <v>0</v>
      </c>
      <c r="BY83" s="38" t="str">
        <f>IF(AND(BX4=0,BX83&gt;=0), "",BX83/BX4)</f>
        <v/>
      </c>
      <c r="BZ83" s="91">
        <f t="shared" si="45"/>
        <v>1</v>
      </c>
      <c r="CA83" s="126">
        <f>SUM(CA84:CA92)+CA110+CA111</f>
        <v>0</v>
      </c>
      <c r="CB83" s="38" t="str">
        <f>IF(AND(CA4=0,CA83&gt;=0), "",CA83/CA4)</f>
        <v/>
      </c>
      <c r="CC83" s="43" t="str">
        <f>IF(AND(CA124=0,CA83&gt;=0),"",CA83/CA124)</f>
        <v/>
      </c>
      <c r="CD83" s="38" t="str">
        <f t="shared" si="26"/>
        <v/>
      </c>
      <c r="CE83" s="127">
        <f>SUM(CE84:CE92)+CE110+CE111</f>
        <v>12717.453158821736</v>
      </c>
      <c r="CF83" s="38">
        <f>IF(AND(CE4=0,CE83&gt;=0), "",CE83/CE4)</f>
        <v>8.6861837862607788E-2</v>
      </c>
      <c r="CG83" s="43">
        <f>IF(AND(CE124=0,CE83&gt;=0),"",CE83/CE124)</f>
        <v>0.38054159540494681</v>
      </c>
      <c r="CH83" s="126">
        <f>SUM(CH84:CH92)+CH110+CH111</f>
        <v>0</v>
      </c>
      <c r="CI83" s="38" t="str">
        <f>IF(AND(CH4=0,CH83&gt;=0), "",CH83/CH4)</f>
        <v/>
      </c>
      <c r="CJ83" s="43" t="str">
        <f>IF(AND(CH124=0,CH83&gt;=0),"",CH83/CH124)</f>
        <v/>
      </c>
      <c r="CK83" s="38" t="str">
        <f t="shared" si="46"/>
        <v/>
      </c>
      <c r="CL83" s="127">
        <f>SUM(CL84:CL92)+CL110+CL111</f>
        <v>12717.453158821736</v>
      </c>
      <c r="CM83" s="38">
        <f>IF(AND(CL4=0,CL83&gt;=0), "",CL83/CL4)</f>
        <v>8.6861837862607788E-2</v>
      </c>
      <c r="CN83" s="43">
        <f>IF(AND(CL124=0,CL83&gt;=0),"",CL83/CL124)</f>
        <v>0.38054159540494681</v>
      </c>
      <c r="CO83" s="126">
        <f>SUM(CO84:CO92)+CO110+CO111</f>
        <v>0</v>
      </c>
      <c r="CP83" s="38" t="str">
        <f>IF(AND(CO4=0,CO83&gt;=0), "",CO83/CO4)</f>
        <v/>
      </c>
      <c r="CQ83" s="43" t="str">
        <f>IF(AND(CO124=0,CO83&gt;=0),"",CO83/CO124)</f>
        <v/>
      </c>
      <c r="CR83" s="38" t="str">
        <f t="shared" si="47"/>
        <v/>
      </c>
      <c r="CS83" s="127">
        <f>SUM(CS84:CS92)+CS110+CS111</f>
        <v>12717.453158821736</v>
      </c>
      <c r="CT83" s="38">
        <f>IF(AND(CS4=0,CS83&gt;=0), "",CS83/CS4)</f>
        <v>8.6861837862607788E-2</v>
      </c>
      <c r="CU83" s="43">
        <f>IF(AND(CS124=0,CS83&gt;=0),"",CS83/CS124)</f>
        <v>0.38054159540494681</v>
      </c>
      <c r="CV83" s="128">
        <f>SUM(CV84:CV92)+CV110+CV111</f>
        <v>0</v>
      </c>
      <c r="CW83" s="38" t="str">
        <f>IF(AND(CV4=0,CV83&gt;=0), "",CV83/CV4)</f>
        <v/>
      </c>
      <c r="CX83" s="91">
        <f t="shared" si="48"/>
        <v>1</v>
      </c>
    </row>
    <row r="84" spans="1:102" hidden="1" outlineLevel="2" x14ac:dyDescent="0.3">
      <c r="A84" s="29" t="s">
        <v>76</v>
      </c>
      <c r="B84" s="129">
        <f>+'N EERR BARINAS'!B140+'N EERR BARINAS'!B141+'N EERR BARINAS'!B142+'N EERR BARINAS'!B143+'N EERR BARINAS'!B144</f>
        <v>0</v>
      </c>
      <c r="C84" s="30" t="str">
        <f>IF(AND(B4=0,B84&gt;=0), "",B84/B4)</f>
        <v/>
      </c>
      <c r="D84" s="47" t="str">
        <f>IF(AND(B124=0,B84&gt;=0),"",B84/B124)</f>
        <v/>
      </c>
      <c r="E84" s="129">
        <f>+'N EERR BARINAS'!C140+'N EERR BARINAS'!C141+'N EERR BARINAS'!C142+'N EERR BARINAS'!C143+'N EERR BARINAS'!C144</f>
        <v>0</v>
      </c>
      <c r="F84" s="30">
        <f>IF(AND(E4=0,E84&gt;=0), "",E84/E4)</f>
        <v>0</v>
      </c>
      <c r="G84" s="47">
        <f>IF(AND(E124=0,E84&gt;=0),"",E84/E124)</f>
        <v>0</v>
      </c>
      <c r="H84" s="129">
        <f>+'N EERR BARINAS'!D140+'N EERR BARINAS'!D141+'N EERR BARINAS'!D142+'N EERR BARINAS'!D143+'N EERR BARINAS'!D144</f>
        <v>0</v>
      </c>
      <c r="I84" s="30">
        <f>IF(AND(H4=0,H84&gt;=0), "",H84/H4)</f>
        <v>0</v>
      </c>
      <c r="J84" s="47">
        <f>IF(AND(H124=0,H84&gt;=0),"",H84/H124)</f>
        <v>0</v>
      </c>
      <c r="K84" s="30" t="str">
        <f t="shared" ref="K84:K108" si="64">IF(AND(E84=0,H84&gt;0),100%,IF(AND(E84&lt;0,H84=0),(E84-H84)/E84,IF(AND(E84&gt;0,H84&gt;0),(H84-E84)/E84,IF(AND(E84=0,H84=0),"",(H84-E84)/E84))))</f>
        <v/>
      </c>
      <c r="L84" s="130">
        <f t="shared" ref="L84:L91" si="65">+E84+H84</f>
        <v>0</v>
      </c>
      <c r="M84" s="30">
        <f>IF(AND(L4=0,L84&gt;=0), "",L84/L4)</f>
        <v>0</v>
      </c>
      <c r="N84" s="47">
        <f>IF(AND(L124=0,L84&gt;=0),"",L84/L124)</f>
        <v>0</v>
      </c>
      <c r="O84" s="129">
        <f>+'N EERR BARINAS'!E140+'N EERR BARINAS'!E141+'N EERR BARINAS'!E142+'N EERR BARINAS'!E143+'N EERR BARINAS'!E144</f>
        <v>0</v>
      </c>
      <c r="P84" s="30">
        <f>IF(AND(O4=0,O84&gt;=0), "",O84/O4)</f>
        <v>0</v>
      </c>
      <c r="Q84" s="47">
        <f>IF(AND(O124=0,O84&gt;=0),"",O84/O124)</f>
        <v>0</v>
      </c>
      <c r="R84" s="30" t="str">
        <f t="shared" ref="R84:R108" si="66">IF(AND(H84=0,O84&gt;0),100%,IF(AND(H84&lt;0,O84=0),(H84-O84)/H84,IF(AND(H84&gt;0,O84&gt;0),(O84-H84)/H84,IF(AND(H84=0,O84=0),"",(O84-H84)/H84))))</f>
        <v/>
      </c>
      <c r="S84" s="130">
        <f t="shared" ref="S84:S91" si="67">+L84+O84</f>
        <v>0</v>
      </c>
      <c r="T84" s="30">
        <f>IF(AND(S4=0,S84&gt;=0), "",S84/S4)</f>
        <v>0</v>
      </c>
      <c r="U84" s="47">
        <f>IF(AND(S124=0,S84&gt;=0),"",S84/S124)</f>
        <v>0</v>
      </c>
      <c r="V84" s="131"/>
      <c r="W84" s="30" t="str">
        <f>IF(AND(V4=0,V84&gt;=0), "",V84/V4)</f>
        <v/>
      </c>
      <c r="X84" s="47" t="str">
        <f t="shared" si="21"/>
        <v/>
      </c>
      <c r="Y84" s="129">
        <f>+'N EERR BARINAS'!F140+'N EERR BARINAS'!F141+'N EERR BARINAS'!F142+'N EERR BARINAS'!F143+'N EERR BARINAS'!F144</f>
        <v>0</v>
      </c>
      <c r="Z84" s="30">
        <f>IF(AND(Y4=0,Y84&gt;=0), "",Y84/Y4)</f>
        <v>0</v>
      </c>
      <c r="AA84" s="47">
        <f>IF(AND(Y124=0,Y84&gt;=0),"",Y84/Y124)</f>
        <v>0</v>
      </c>
      <c r="AB84" s="30" t="str">
        <f t="shared" si="22"/>
        <v/>
      </c>
      <c r="AC84" s="130">
        <f t="shared" ref="AC84:AC91" si="68">+S84+Y84</f>
        <v>0</v>
      </c>
      <c r="AD84" s="30">
        <f>IF(AND(AC4=0,AC84&gt;=0), "",AC84/AC4)</f>
        <v>0</v>
      </c>
      <c r="AE84" s="47">
        <f>IF(AND(AC124=0,AC84&gt;=0),"",AC84/AC124)</f>
        <v>0</v>
      </c>
      <c r="AF84" s="129">
        <f>+'N EERR BARINAS'!G140+'N EERR BARINAS'!G141+'N EERR BARINAS'!G142+'N EERR BARINAS'!G143+'N EERR BARINAS'!G144</f>
        <v>0</v>
      </c>
      <c r="AG84" s="30">
        <f>IF(AND(AF4=0,AF84&gt;=0), "",AF84/AF4)</f>
        <v>0</v>
      </c>
      <c r="AH84" s="47">
        <f>IF(AND(AF124=0,AF84&gt;=0),"",AF84/AF124)</f>
        <v>0</v>
      </c>
      <c r="AI84" s="30" t="str">
        <f t="shared" si="41"/>
        <v/>
      </c>
      <c r="AJ84" s="130">
        <f t="shared" si="62"/>
        <v>0</v>
      </c>
      <c r="AK84" s="30">
        <f>IF(AND(AJ4=0,AJ84&gt;=0), "",AJ84/AJ4)</f>
        <v>0</v>
      </c>
      <c r="AL84" s="47">
        <f>IF(AND(AJ124=0,AJ84&gt;=0),"",AJ84/AJ124)</f>
        <v>0</v>
      </c>
      <c r="AM84" s="129">
        <f>+'N EERR BARINAS'!H140+'N EERR BARINAS'!H141+'N EERR BARINAS'!H142+'N EERR BARINAS'!H143+'N EERR BARINAS'!H144</f>
        <v>74.039439343331196</v>
      </c>
      <c r="AN84" s="30">
        <f>IF(AND(AM4=0,AM84&gt;=0), "",AM84/AM4)</f>
        <v>2.6993912357520765E-3</v>
      </c>
      <c r="AO84" s="47">
        <f>IF(AND(AM124=0,AM84&gt;=0),"",AM84/AM124)</f>
        <v>1.2071162527009587E-2</v>
      </c>
      <c r="AP84" s="30">
        <f t="shared" si="42"/>
        <v>1</v>
      </c>
      <c r="AQ84" s="130">
        <f t="shared" si="63"/>
        <v>74.039439343331196</v>
      </c>
      <c r="AR84" s="30">
        <f>IF(AND(AQ4=0,AQ84&gt;=0), "",AQ84/AQ4)</f>
        <v>5.0569887660389587E-4</v>
      </c>
      <c r="AS84" s="47">
        <f>IF(AND(AQ124=0,AQ84&gt;=0),"",AQ84/AQ124)</f>
        <v>2.2154661014854838E-3</v>
      </c>
      <c r="AT84" s="131">
        <f t="shared" ref="AT84:AT92" si="69">+V84*2</f>
        <v>0</v>
      </c>
      <c r="AU84" s="30" t="str">
        <f>IF(AND(AT4=0,AT84&gt;=0), "",AT84/AT4)</f>
        <v/>
      </c>
      <c r="AV84" s="47">
        <f t="shared" si="23"/>
        <v>1</v>
      </c>
      <c r="AW84" s="131">
        <f t="shared" si="40"/>
        <v>12.339906557221866</v>
      </c>
      <c r="AX84" s="30">
        <f>IF(AND(AW4=0,AW84&gt;=0), "",AW84/AW4)</f>
        <v>5.0569887660389587E-4</v>
      </c>
      <c r="AY84" s="47">
        <f>IF(AND(AW124=0,AW84&gt;=0),"",AW84/AW124)</f>
        <v>2.2154661014854842E-3</v>
      </c>
      <c r="AZ84" s="131">
        <f t="shared" ref="AZ84:AZ102" si="70">+AT84/6</f>
        <v>0</v>
      </c>
      <c r="BA84" s="30" t="str">
        <f>IF(AND(AZ4=0,AZ84&gt;=0), "",AZ84/AZ4)</f>
        <v/>
      </c>
      <c r="BB84" s="47">
        <f t="shared" si="24"/>
        <v>1</v>
      </c>
      <c r="BC84" s="129">
        <f>+'N EERR BARINAS'!I140+'N EERR BARINAS'!I141+'N EERR BARINAS'!I142+'N EERR BARINAS'!I143+'N EERR BARINAS'!I144</f>
        <v>0</v>
      </c>
      <c r="BD84" s="30" t="str">
        <f>IF(AND(BC4=0,BC84&gt;=0), "",BC84/BC4)</f>
        <v/>
      </c>
      <c r="BE84" s="47" t="str">
        <f>IF(AND(BC124=0,BC84&gt;=0),"",BC84/BC124)</f>
        <v/>
      </c>
      <c r="BF84" s="30">
        <f t="shared" si="25"/>
        <v>-1</v>
      </c>
      <c r="BG84" s="130">
        <f t="shared" ref="BG84:BG92" si="71">+AQ84+BC84</f>
        <v>74.039439343331196</v>
      </c>
      <c r="BH84" s="30">
        <f>IF(AND(BG4=0,BG84&gt;=0), "",BG84/BG4)</f>
        <v>5.0569887660389587E-4</v>
      </c>
      <c r="BI84" s="47">
        <f>IF(AND(BG124=0,BG84&gt;=0),"",BG84/BG124)</f>
        <v>2.2154661014854838E-3</v>
      </c>
      <c r="BJ84" s="129">
        <f>+'N EERR BARINAS'!J140+'N EERR BARINAS'!J141+'N EERR BARINAS'!J142+'N EERR BARINAS'!J143+'N EERR BARINAS'!J144</f>
        <v>0</v>
      </c>
      <c r="BK84" s="30" t="str">
        <f>IF(AND(BJ4=0,BJ84&gt;=0), "",BJ84/BJ4)</f>
        <v/>
      </c>
      <c r="BL84" s="47" t="str">
        <f>IF(AND(BJ124=0,BJ84&gt;=0),"",BJ84/BJ124)</f>
        <v/>
      </c>
      <c r="BM84" s="30" t="str">
        <f t="shared" si="43"/>
        <v/>
      </c>
      <c r="BN84" s="130">
        <f t="shared" ref="BN84:BN92" si="72">+BG84+BJ84</f>
        <v>74.039439343331196</v>
      </c>
      <c r="BO84" s="30">
        <f>IF(AND(BN4=0,BN84&gt;=0), "",BN84/BN4)</f>
        <v>5.0569887660389587E-4</v>
      </c>
      <c r="BP84" s="47">
        <f>IF(AND(BN124=0,BN84&gt;=0),"",BN84/BN124)</f>
        <v>2.2154661014854838E-3</v>
      </c>
      <c r="BQ84" s="129">
        <f>+'N EERR BARINAS'!K140+'N EERR BARINAS'!K141+'N EERR BARINAS'!K142+'N EERR BARINAS'!K143+'N EERR BARINAS'!K144</f>
        <v>0</v>
      </c>
      <c r="BR84" s="30" t="str">
        <f>IF(AND(BQ4=0,BQ84&gt;=0), "",BQ84/BQ4)</f>
        <v/>
      </c>
      <c r="BS84" s="47" t="str">
        <f>IF(AND(BQ124=0,BQ84&gt;=0),"",BQ84/BQ124)</f>
        <v/>
      </c>
      <c r="BT84" s="30" t="str">
        <f t="shared" si="44"/>
        <v/>
      </c>
      <c r="BU84" s="130">
        <f t="shared" ref="BU84:BU92" si="73">+BN84+BQ84</f>
        <v>74.039439343331196</v>
      </c>
      <c r="BV84" s="30">
        <f>IF(AND(BU4=0,BU84&gt;=0), "",BU84/BU4)</f>
        <v>5.0569887660389587E-4</v>
      </c>
      <c r="BW84" s="47">
        <f>IF(AND(BU124=0,BU84&gt;=0),"",BU84/BU124)</f>
        <v>2.2154661014854838E-3</v>
      </c>
      <c r="BX84" s="131">
        <f t="shared" ref="BX84:BX92" si="74">+AZ84*9</f>
        <v>0</v>
      </c>
      <c r="BY84" s="30" t="str">
        <f>IF(AND(BX4=0,BX84&gt;=0), "",BX84/BX4)</f>
        <v/>
      </c>
      <c r="BZ84" s="47">
        <f t="shared" si="45"/>
        <v>1</v>
      </c>
      <c r="CA84" s="129">
        <f>+'N EERR BARINAS'!L140+'N EERR BARINAS'!L141+'N EERR BARINAS'!L142+'N EERR BARINAS'!L143+'N EERR BARINAS'!L144</f>
        <v>0</v>
      </c>
      <c r="CB84" s="30" t="str">
        <f>IF(AND(CA4=0,CA84&gt;=0), "",CA84/CA4)</f>
        <v/>
      </c>
      <c r="CC84" s="47" t="str">
        <f>IF(AND(CA124=0,CA84&gt;=0),"",CA84/CA124)</f>
        <v/>
      </c>
      <c r="CD84" s="30" t="str">
        <f t="shared" si="26"/>
        <v/>
      </c>
      <c r="CE84" s="130">
        <f t="shared" ref="CE84:CE92" si="75">+BU84+CA84</f>
        <v>74.039439343331196</v>
      </c>
      <c r="CF84" s="30">
        <f>IF(AND(CE4=0,CE84&gt;=0), "",CE84/CE4)</f>
        <v>5.0569887660389587E-4</v>
      </c>
      <c r="CG84" s="47">
        <f>IF(AND(CE124=0,CE84&gt;=0),"",CE84/CE124)</f>
        <v>2.2154661014854838E-3</v>
      </c>
      <c r="CH84" s="129">
        <f>+'N EERR BARINAS'!M140+'N EERR BARINAS'!M141+'N EERR BARINAS'!M142+'N EERR BARINAS'!M143+'N EERR BARINAS'!M144</f>
        <v>0</v>
      </c>
      <c r="CI84" s="30" t="str">
        <f>IF(AND(CH4=0,CH84&gt;=0), "",CH84/CH4)</f>
        <v/>
      </c>
      <c r="CJ84" s="47" t="str">
        <f>IF(AND(CH124=0,CH84&gt;=0),"",CH84/CH124)</f>
        <v/>
      </c>
      <c r="CK84" s="30" t="str">
        <f t="shared" si="46"/>
        <v/>
      </c>
      <c r="CL84" s="130">
        <f t="shared" ref="CL84:CL92" si="76">+CE84+CH84</f>
        <v>74.039439343331196</v>
      </c>
      <c r="CM84" s="30">
        <f>IF(AND(CL4=0,CL84&gt;=0), "",CL84/CL4)</f>
        <v>5.0569887660389587E-4</v>
      </c>
      <c r="CN84" s="47">
        <f>IF(AND(CL124=0,CL84&gt;=0),"",CL84/CL124)</f>
        <v>2.2154661014854838E-3</v>
      </c>
      <c r="CO84" s="129">
        <f>+'N EERR BARINAS'!N140+'N EERR BARINAS'!N141+'N EERR BARINAS'!N142+'N EERR BARINAS'!N143+'N EERR BARINAS'!N144</f>
        <v>0</v>
      </c>
      <c r="CP84" s="30" t="str">
        <f>IF(AND(CO4=0,CO84&gt;=0), "",CO84/CO4)</f>
        <v/>
      </c>
      <c r="CQ84" s="47" t="str">
        <f>IF(AND(CO124=0,CO84&gt;=0),"",CO84/CO124)</f>
        <v/>
      </c>
      <c r="CR84" s="30" t="str">
        <f t="shared" si="47"/>
        <v/>
      </c>
      <c r="CS84" s="130">
        <f t="shared" ref="CS84:CS92" si="77">+CL84+CO84</f>
        <v>74.039439343331196</v>
      </c>
      <c r="CT84" s="30">
        <f>IF(AND(CS4=0,CS84&gt;=0), "",CS84/CS4)</f>
        <v>5.0569887660389587E-4</v>
      </c>
      <c r="CU84" s="47">
        <f>IF(AND(CS124=0,CS84&gt;=0),"",CS84/CS124)</f>
        <v>2.2154661014854838E-3</v>
      </c>
      <c r="CV84" s="131">
        <f t="shared" ref="CV84:CV92" si="78">+AZ84*12</f>
        <v>0</v>
      </c>
      <c r="CW84" s="30" t="str">
        <f>IF(AND(CV4=0,CV84&gt;=0), "",CV84/CV4)</f>
        <v/>
      </c>
      <c r="CX84" s="47">
        <f t="shared" si="48"/>
        <v>1</v>
      </c>
    </row>
    <row r="85" spans="1:102" hidden="1" outlineLevel="2" x14ac:dyDescent="0.3">
      <c r="A85" s="29" t="s">
        <v>77</v>
      </c>
      <c r="B85" s="129">
        <f>+'N EERR BARINAS'!B145</f>
        <v>0</v>
      </c>
      <c r="C85" s="30" t="str">
        <f>IF(AND(B4=0,B85&gt;=0), "",B85/B4)</f>
        <v/>
      </c>
      <c r="D85" s="47" t="str">
        <f>IF(AND(B124=0,B85&gt;=0),"",B85/B124)</f>
        <v/>
      </c>
      <c r="E85" s="129">
        <f>+'N EERR BARINAS'!C145</f>
        <v>74.3011257383029</v>
      </c>
      <c r="F85" s="30">
        <f>IF(AND(E4=0,E85&gt;=0), "",E85/E4)</f>
        <v>5.4117589265195304E-3</v>
      </c>
      <c r="G85" s="47">
        <f>IF(AND(E124=0,E85&gt;=0),"",E85/E124)</f>
        <v>1.7836289014206374E-2</v>
      </c>
      <c r="H85" s="129">
        <f>+'N EERR BARINAS'!D145</f>
        <v>13.490770763646719</v>
      </c>
      <c r="I85" s="30">
        <f>IF(AND(H4=0,H85&gt;=0), "",H85/H4)</f>
        <v>5.926695396909022E-4</v>
      </c>
      <c r="J85" s="47">
        <f>IF(AND(H124=0,H85&gt;=0),"",H85/H124)</f>
        <v>2.6726532385181563E-3</v>
      </c>
      <c r="K85" s="30">
        <f t="shared" si="64"/>
        <v>-0.81843113910329213</v>
      </c>
      <c r="L85" s="130">
        <f t="shared" si="65"/>
        <v>87.791896501949623</v>
      </c>
      <c r="M85" s="30">
        <f>IF(AND(L4=0,L85&gt;=0), "",L85/L4)</f>
        <v>2.4057655842227438E-3</v>
      </c>
      <c r="N85" s="47">
        <f>IF(AND(L124=0,L85&gt;=0),"",L85/L124)</f>
        <v>9.528682508800089E-3</v>
      </c>
      <c r="O85" s="129">
        <f>+'N EERR BARINAS'!E145</f>
        <v>112.25684231281893</v>
      </c>
      <c r="P85" s="30">
        <f>IF(AND(O4=0,O85&gt;=0), "",O85/O4)</f>
        <v>4.2597630616003782E-3</v>
      </c>
      <c r="Q85" s="47">
        <f>IF(AND(O124=0,O85&gt;=0),"",O85/O124)</f>
        <v>1.7683148571805685E-2</v>
      </c>
      <c r="R85" s="30">
        <f t="shared" si="66"/>
        <v>7.3210102876638414</v>
      </c>
      <c r="S85" s="130">
        <f t="shared" si="67"/>
        <v>200.04873881476857</v>
      </c>
      <c r="T85" s="30">
        <f>IF(AND(S4=0,S85&gt;=0), "",S85/S4)</f>
        <v>3.1832020452752167E-3</v>
      </c>
      <c r="U85" s="47">
        <f>IF(AND(S124=0,S85&gt;=0),"",S85/S124)</f>
        <v>1.2855220296839437E-2</v>
      </c>
      <c r="V85" s="131"/>
      <c r="W85" s="30" t="str">
        <f>IF(AND(V4=0,V85&gt;=0), "",V85/V4)</f>
        <v/>
      </c>
      <c r="X85" s="47">
        <f t="shared" si="21"/>
        <v>1</v>
      </c>
      <c r="Y85" s="129">
        <f>+'N EERR BARINAS'!F145</f>
        <v>68.840241650447638</v>
      </c>
      <c r="Z85" s="30">
        <f>IF(AND(Y4=0,Y85&gt;=0), "",Y85/Y4)</f>
        <v>2.7818556885743791E-3</v>
      </c>
      <c r="AA85" s="47">
        <f>IF(AND(Y124=0,Y85&gt;=0),"",Y85/Y124)</f>
        <v>1.1950767452320644E-2</v>
      </c>
      <c r="AB85" s="30">
        <f t="shared" si="22"/>
        <v>-0.38676128570751206</v>
      </c>
      <c r="AC85" s="130">
        <f t="shared" si="68"/>
        <v>268.88898046521621</v>
      </c>
      <c r="AD85" s="30">
        <f>IF(AND(AC4=0,AC85&gt;=0), "",AC85/AC4)</f>
        <v>3.0698142760113133E-3</v>
      </c>
      <c r="AE85" s="47">
        <f>IF(AND(AC124=0,AC85&gt;=0),"",AC85/AC124)</f>
        <v>1.2610874585024001E-2</v>
      </c>
      <c r="AF85" s="129">
        <f>+'N EERR BARINAS'!G145</f>
        <v>94.241833801251687</v>
      </c>
      <c r="AG85" s="30">
        <f>IF(AND(AF4=0,AF85&gt;=0), "",AF85/AF4)</f>
        <v>3.0022265205504502E-3</v>
      </c>
      <c r="AH85" s="47">
        <f>IF(AND(AF124=0,AF85&gt;=0),"",AF85/AF124)</f>
        <v>1.5802370933710438E-2</v>
      </c>
      <c r="AI85" s="30">
        <f t="shared" si="41"/>
        <v>0.36899336117654191</v>
      </c>
      <c r="AJ85" s="130">
        <f t="shared" si="62"/>
        <v>363.13081426646789</v>
      </c>
      <c r="AK85" s="30">
        <f>IF(AND(AJ4=0,AJ85&gt;=0), "",AJ85/AJ4)</f>
        <v>3.0519828008213202E-3</v>
      </c>
      <c r="AL85" s="47">
        <f>IF(AND(AJ124=0,AJ85&gt;=0),"",AJ85/AJ124)</f>
        <v>1.3308431415282372E-2</v>
      </c>
      <c r="AM85" s="129">
        <f>+'N EERR BARINAS'!H145</f>
        <v>384.63090677358713</v>
      </c>
      <c r="AN85" s="30">
        <f>IF(AND(AM4=0,AM85&gt;=0), "",AM85/AM4)</f>
        <v>1.4023192341170977E-2</v>
      </c>
      <c r="AO85" s="47">
        <f>IF(AND(AM124=0,AM85&gt;=0),"",AM85/AM124)</f>
        <v>6.2709040340582167E-2</v>
      </c>
      <c r="AP85" s="30">
        <f t="shared" si="42"/>
        <v>3.081318149907208</v>
      </c>
      <c r="AQ85" s="130">
        <f t="shared" si="63"/>
        <v>747.76172104005502</v>
      </c>
      <c r="AR85" s="30">
        <f>IF(AND(AQ4=0,AQ85&gt;=0), "",AQ85/AQ4)</f>
        <v>5.1073085594807548E-3</v>
      </c>
      <c r="AS85" s="47">
        <f>IF(AND(AQ124=0,AQ85&gt;=0),"",AQ85/AQ124)</f>
        <v>2.2375111962566498E-2</v>
      </c>
      <c r="AT85" s="131">
        <f t="shared" si="69"/>
        <v>0</v>
      </c>
      <c r="AU85" s="30" t="str">
        <f>IF(AND(AT4=0,AT85&gt;=0), "",AT85/AT4)</f>
        <v/>
      </c>
      <c r="AV85" s="47">
        <f t="shared" si="23"/>
        <v>1</v>
      </c>
      <c r="AW85" s="131">
        <f t="shared" si="40"/>
        <v>124.62695350667583</v>
      </c>
      <c r="AX85" s="30">
        <f>IF(AND(AW4=0,AW85&gt;=0), "",AW85/AW4)</f>
        <v>5.1073085594807548E-3</v>
      </c>
      <c r="AY85" s="47">
        <f>IF(AND(AW124=0,AW85&gt;=0),"",AW85/AW124)</f>
        <v>2.2375111962566505E-2</v>
      </c>
      <c r="AZ85" s="131">
        <f t="shared" si="70"/>
        <v>0</v>
      </c>
      <c r="BA85" s="30" t="str">
        <f>IF(AND(AZ4=0,AZ85&gt;=0), "",AZ85/AZ4)</f>
        <v/>
      </c>
      <c r="BB85" s="47">
        <f t="shared" si="24"/>
        <v>1</v>
      </c>
      <c r="BC85" s="129">
        <f>+'N EERR BARINAS'!I145</f>
        <v>0</v>
      </c>
      <c r="BD85" s="30" t="str">
        <f>IF(AND(BC4=0,BC85&gt;=0), "",BC85/BC4)</f>
        <v/>
      </c>
      <c r="BE85" s="47" t="str">
        <f>IF(AND(BC124=0,BC85&gt;=0),"",BC85/BC124)</f>
        <v/>
      </c>
      <c r="BF85" s="30">
        <f t="shared" si="25"/>
        <v>-1</v>
      </c>
      <c r="BG85" s="130">
        <f t="shared" si="71"/>
        <v>747.76172104005502</v>
      </c>
      <c r="BH85" s="30">
        <f>IF(AND(BG4=0,BG85&gt;=0), "",BG85/BG4)</f>
        <v>5.1073085594807548E-3</v>
      </c>
      <c r="BI85" s="47">
        <f>IF(AND(BG124=0,BG85&gt;=0),"",BG85/BG124)</f>
        <v>2.2375111962566498E-2</v>
      </c>
      <c r="BJ85" s="129">
        <f>+'N EERR BARINAS'!J145</f>
        <v>0</v>
      </c>
      <c r="BK85" s="30" t="str">
        <f>IF(AND(BJ4=0,BJ85&gt;=0), "",BJ85/BJ4)</f>
        <v/>
      </c>
      <c r="BL85" s="47" t="str">
        <f>IF(AND(BJ124=0,BJ85&gt;=0),"",BJ85/BJ124)</f>
        <v/>
      </c>
      <c r="BM85" s="30" t="str">
        <f t="shared" si="43"/>
        <v/>
      </c>
      <c r="BN85" s="130">
        <f t="shared" si="72"/>
        <v>747.76172104005502</v>
      </c>
      <c r="BO85" s="30">
        <f>IF(AND(BN4=0,BN85&gt;=0), "",BN85/BN4)</f>
        <v>5.1073085594807548E-3</v>
      </c>
      <c r="BP85" s="47">
        <f>IF(AND(BN124=0,BN85&gt;=0),"",BN85/BN124)</f>
        <v>2.2375111962566498E-2</v>
      </c>
      <c r="BQ85" s="129">
        <f>+'N EERR BARINAS'!K145</f>
        <v>0</v>
      </c>
      <c r="BR85" s="30" t="str">
        <f>IF(AND(BQ4=0,BQ85&gt;=0), "",BQ85/BQ4)</f>
        <v/>
      </c>
      <c r="BS85" s="47" t="str">
        <f>IF(AND(BQ124=0,BQ85&gt;=0),"",BQ85/BQ124)</f>
        <v/>
      </c>
      <c r="BT85" s="30" t="str">
        <f t="shared" si="44"/>
        <v/>
      </c>
      <c r="BU85" s="130">
        <f t="shared" si="73"/>
        <v>747.76172104005502</v>
      </c>
      <c r="BV85" s="30">
        <f>IF(AND(BU4=0,BU85&gt;=0), "",BU85/BU4)</f>
        <v>5.1073085594807548E-3</v>
      </c>
      <c r="BW85" s="47">
        <f>IF(AND(BU124=0,BU85&gt;=0),"",BU85/BU124)</f>
        <v>2.2375111962566498E-2</v>
      </c>
      <c r="BX85" s="131">
        <f t="shared" si="74"/>
        <v>0</v>
      </c>
      <c r="BY85" s="30" t="str">
        <f>IF(AND(BX4=0,BX85&gt;=0), "",BX85/BX4)</f>
        <v/>
      </c>
      <c r="BZ85" s="47">
        <f t="shared" si="45"/>
        <v>1</v>
      </c>
      <c r="CA85" s="129">
        <f>+'N EERR BARINAS'!L145</f>
        <v>0</v>
      </c>
      <c r="CB85" s="30" t="str">
        <f>IF(AND(CA4=0,CA85&gt;=0), "",CA85/CA4)</f>
        <v/>
      </c>
      <c r="CC85" s="47" t="str">
        <f>IF(AND(CA124=0,CA85&gt;=0),"",CA85/CA124)</f>
        <v/>
      </c>
      <c r="CD85" s="30" t="str">
        <f t="shared" si="26"/>
        <v/>
      </c>
      <c r="CE85" s="130">
        <f t="shared" si="75"/>
        <v>747.76172104005502</v>
      </c>
      <c r="CF85" s="30">
        <f>IF(AND(CE4=0,CE85&gt;=0), "",CE85/CE4)</f>
        <v>5.1073085594807548E-3</v>
      </c>
      <c r="CG85" s="47">
        <f>IF(AND(CE124=0,CE85&gt;=0),"",CE85/CE124)</f>
        <v>2.2375111962566498E-2</v>
      </c>
      <c r="CH85" s="129">
        <f>+'N EERR BARINAS'!M145</f>
        <v>0</v>
      </c>
      <c r="CI85" s="30" t="str">
        <f>IF(AND(CH4=0,CH85&gt;=0), "",CH85/CH4)</f>
        <v/>
      </c>
      <c r="CJ85" s="47" t="str">
        <f>IF(AND(CH124=0,CH85&gt;=0),"",CH85/CH124)</f>
        <v/>
      </c>
      <c r="CK85" s="30" t="str">
        <f t="shared" si="46"/>
        <v/>
      </c>
      <c r="CL85" s="130">
        <f t="shared" si="76"/>
        <v>747.76172104005502</v>
      </c>
      <c r="CM85" s="30">
        <f>IF(AND(CL4=0,CL85&gt;=0), "",CL85/CL4)</f>
        <v>5.1073085594807548E-3</v>
      </c>
      <c r="CN85" s="47">
        <f>IF(AND(CL124=0,CL85&gt;=0),"",CL85/CL124)</f>
        <v>2.2375111962566498E-2</v>
      </c>
      <c r="CO85" s="129">
        <f>+'N EERR BARINAS'!N145</f>
        <v>0</v>
      </c>
      <c r="CP85" s="30" t="str">
        <f>IF(AND(CO4=0,CO85&gt;=0), "",CO85/CO4)</f>
        <v/>
      </c>
      <c r="CQ85" s="47" t="str">
        <f>IF(AND(CO124=0,CO85&gt;=0),"",CO85/CO124)</f>
        <v/>
      </c>
      <c r="CR85" s="30" t="str">
        <f t="shared" si="47"/>
        <v/>
      </c>
      <c r="CS85" s="130">
        <f t="shared" si="77"/>
        <v>747.76172104005502</v>
      </c>
      <c r="CT85" s="30">
        <f>IF(AND(CS4=0,CS85&gt;=0), "",CS85/CS4)</f>
        <v>5.1073085594807548E-3</v>
      </c>
      <c r="CU85" s="47">
        <f>IF(AND(CS124=0,CS85&gt;=0),"",CS85/CS124)</f>
        <v>2.2375111962566498E-2</v>
      </c>
      <c r="CV85" s="131">
        <f t="shared" si="78"/>
        <v>0</v>
      </c>
      <c r="CW85" s="30" t="str">
        <f>IF(AND(CV4=0,CV85&gt;=0), "",CV85/CV4)</f>
        <v/>
      </c>
      <c r="CX85" s="47">
        <f t="shared" si="48"/>
        <v>1</v>
      </c>
    </row>
    <row r="86" spans="1:102" hidden="1" outlineLevel="2" x14ac:dyDescent="0.3">
      <c r="A86" s="29" t="s">
        <v>1</v>
      </c>
      <c r="B86" s="129">
        <f>+'N EERR BARINAS'!B146+'N EERR BARINAS'!B147+'N EERR BARINAS'!B148+'N EERR BARINAS'!B149+'N EERR BARINAS'!B150+'N EERR BARINAS'!B151+'N EERR BARINAS'!B152+'N EERR BARINAS'!B153</f>
        <v>0</v>
      </c>
      <c r="C86" s="30" t="str">
        <f>IF(AND(B4=0,B86&gt;=0), "",B86/B4)</f>
        <v/>
      </c>
      <c r="D86" s="47" t="str">
        <f>IF(AND(B124=0,B86&gt;=0),"",B86/B124)</f>
        <v/>
      </c>
      <c r="E86" s="129">
        <f>+'N EERR BARINAS'!C146+'N EERR BARINAS'!C147+'N EERR BARINAS'!C148+'N EERR BARINAS'!C149+'N EERR BARINAS'!C150+'N EERR BARINAS'!C151+'N EERR BARINAS'!C152+'N EERR BARINAS'!C153</f>
        <v>0</v>
      </c>
      <c r="F86" s="30">
        <f>IF(AND(E4=0,E86&gt;=0), "",E86/E4)</f>
        <v>0</v>
      </c>
      <c r="G86" s="47">
        <f>IF(AND(E124=0,E86&gt;=0),"",E86/E124)</f>
        <v>0</v>
      </c>
      <c r="H86" s="129">
        <f>+'N EERR BARINAS'!D146+'N EERR BARINAS'!D147+'N EERR BARINAS'!D148+'N EERR BARINAS'!D149+'N EERR BARINAS'!D150+'N EERR BARINAS'!D151+'N EERR BARINAS'!D152+'N EERR BARINAS'!D153</f>
        <v>0</v>
      </c>
      <c r="I86" s="30">
        <f>IF(AND(H4=0,H86&gt;=0), "",H86/H4)</f>
        <v>0</v>
      </c>
      <c r="J86" s="47">
        <f>IF(AND(H124=0,H86&gt;=0),"",H86/H124)</f>
        <v>0</v>
      </c>
      <c r="K86" s="30" t="str">
        <f t="shared" si="64"/>
        <v/>
      </c>
      <c r="L86" s="130">
        <f t="shared" si="65"/>
        <v>0</v>
      </c>
      <c r="M86" s="30">
        <f>IF(AND(L4=0,L86&gt;=0), "",L86/L4)</f>
        <v>0</v>
      </c>
      <c r="N86" s="47">
        <f>IF(AND(L124=0,L86&gt;=0),"",L86/L124)</f>
        <v>0</v>
      </c>
      <c r="O86" s="129">
        <f>+'N EERR BARINAS'!E146+'N EERR BARINAS'!E147+'N EERR BARINAS'!E148+'N EERR BARINAS'!E149+'N EERR BARINAS'!E150+'N EERR BARINAS'!E151+'N EERR BARINAS'!E152+'N EERR BARINAS'!E153</f>
        <v>110.02199843835034</v>
      </c>
      <c r="P86" s="30">
        <f>IF(AND(O4=0,O86&gt;=0), "",O86/O4)</f>
        <v>4.1749583834287205E-3</v>
      </c>
      <c r="Q86" s="47">
        <f>IF(AND(O124=0,O86&gt;=0),"",O86/O124)</f>
        <v>1.7331106990617316E-2</v>
      </c>
      <c r="R86" s="30">
        <f t="shared" si="66"/>
        <v>1</v>
      </c>
      <c r="S86" s="130">
        <f t="shared" si="67"/>
        <v>110.02199843835034</v>
      </c>
      <c r="T86" s="30">
        <f>IF(AND(S4=0,S86&gt;=0), "",S86/S4)</f>
        <v>1.7506846208038599E-3</v>
      </c>
      <c r="U86" s="47">
        <f>IF(AND(S124=0,S86&gt;=0),"",S86/S124)</f>
        <v>7.0700622048565668E-3</v>
      </c>
      <c r="V86" s="131"/>
      <c r="W86" s="30" t="str">
        <f>IF(AND(V4=0,V86&gt;=0), "",V86/V4)</f>
        <v/>
      </c>
      <c r="X86" s="47">
        <f t="shared" si="21"/>
        <v>1</v>
      </c>
      <c r="Y86" s="129">
        <f>+'N EERR BARINAS'!F146+'N EERR BARINAS'!F147+'N EERR BARINAS'!F148+'N EERR BARINAS'!F149+'N EERR BARINAS'!F150+'N EERR BARINAS'!F151+'N EERR BARINAS'!F152+'N EERR BARINAS'!F153</f>
        <v>0</v>
      </c>
      <c r="Z86" s="30">
        <f>IF(AND(Y4=0,Y86&gt;=0), "",Y86/Y4)</f>
        <v>0</v>
      </c>
      <c r="AA86" s="47">
        <f>IF(AND(Y124=0,Y86&gt;=0),"",Y86/Y124)</f>
        <v>0</v>
      </c>
      <c r="AB86" s="30">
        <f t="shared" si="22"/>
        <v>-1</v>
      </c>
      <c r="AC86" s="130">
        <f t="shared" si="68"/>
        <v>110.02199843835034</v>
      </c>
      <c r="AD86" s="30">
        <f>IF(AND(AC4=0,AC86&gt;=0), "",AC86/AC4)</f>
        <v>1.2560838339190834E-3</v>
      </c>
      <c r="AE86" s="47">
        <f>IF(AND(AC124=0,AC86&gt;=0),"",AC86/AC124)</f>
        <v>5.1600241166418039E-3</v>
      </c>
      <c r="AF86" s="129">
        <f>+'N EERR BARINAS'!G146+'N EERR BARINAS'!G147+'N EERR BARINAS'!G148+'N EERR BARINAS'!G149+'N EERR BARINAS'!G150+'N EERR BARINAS'!G151+'N EERR BARINAS'!G152+'N EERR BARINAS'!G153</f>
        <v>0</v>
      </c>
      <c r="AG86" s="30">
        <f>IF(AND(AF4=0,AF86&gt;=0), "",AF86/AF4)</f>
        <v>0</v>
      </c>
      <c r="AH86" s="47">
        <f>IF(AND(AF124=0,AF86&gt;=0),"",AF86/AF124)</f>
        <v>0</v>
      </c>
      <c r="AI86" s="30" t="str">
        <f t="shared" si="41"/>
        <v/>
      </c>
      <c r="AJ86" s="130">
        <f t="shared" si="62"/>
        <v>110.02199843835034</v>
      </c>
      <c r="AK86" s="30">
        <f>IF(AND(AJ4=0,AJ86&gt;=0), "",AJ86/AJ4)</f>
        <v>9.246949962760083E-4</v>
      </c>
      <c r="AL86" s="47">
        <f>IF(AND(AJ124=0,AJ86&gt;=0),"",AJ86/AJ124)</f>
        <v>4.0322114314282204E-3</v>
      </c>
      <c r="AM86" s="129">
        <f>+'N EERR BARINAS'!H146+'N EERR BARINAS'!H147+'N EERR BARINAS'!H148+'N EERR BARINAS'!H149+'N EERR BARINAS'!H150+'N EERR BARINAS'!H151+'N EERR BARINAS'!H152+'N EERR BARINAS'!H153</f>
        <v>0</v>
      </c>
      <c r="AN86" s="30">
        <f>IF(AND(AM4=0,AM86&gt;=0), "",AM86/AM4)</f>
        <v>0</v>
      </c>
      <c r="AO86" s="47">
        <f>IF(AND(AM124=0,AM86&gt;=0),"",AM86/AM124)</f>
        <v>0</v>
      </c>
      <c r="AP86" s="30" t="str">
        <f t="shared" si="42"/>
        <v/>
      </c>
      <c r="AQ86" s="130">
        <f t="shared" si="63"/>
        <v>110.02199843835034</v>
      </c>
      <c r="AR86" s="30">
        <f>IF(AND(AQ4=0,AQ86&gt;=0), "",AQ86/AQ4)</f>
        <v>7.5146437500678775E-4</v>
      </c>
      <c r="AS86" s="47">
        <f>IF(AND(AQ124=0,AQ86&gt;=0),"",AQ86/AQ124)</f>
        <v>3.2921644210128502E-3</v>
      </c>
      <c r="AT86" s="131">
        <f t="shared" si="69"/>
        <v>0</v>
      </c>
      <c r="AU86" s="30" t="str">
        <f>IF(AND(AT4=0,AT86&gt;=0), "",AT86/AT4)</f>
        <v/>
      </c>
      <c r="AV86" s="47">
        <f t="shared" si="23"/>
        <v>1</v>
      </c>
      <c r="AW86" s="131">
        <f t="shared" si="40"/>
        <v>18.336999739725055</v>
      </c>
      <c r="AX86" s="30">
        <f>IF(AND(AW4=0,AW86&gt;=0), "",AW86/AW4)</f>
        <v>7.5146437500678775E-4</v>
      </c>
      <c r="AY86" s="47">
        <f>IF(AND(AW124=0,AW86&gt;=0),"",AW86/AW124)</f>
        <v>3.2921644210128511E-3</v>
      </c>
      <c r="AZ86" s="131">
        <f t="shared" si="70"/>
        <v>0</v>
      </c>
      <c r="BA86" s="30" t="str">
        <f>IF(AND(AZ4=0,AZ86&gt;=0), "",AZ86/AZ4)</f>
        <v/>
      </c>
      <c r="BB86" s="47">
        <f t="shared" si="24"/>
        <v>1</v>
      </c>
      <c r="BC86" s="129">
        <f>+'N EERR BARINAS'!I146+'N EERR BARINAS'!I147+'N EERR BARINAS'!I148+'N EERR BARINAS'!I149+'N EERR BARINAS'!I150+'N EERR BARINAS'!I151+'N EERR BARINAS'!I152+'N EERR BARINAS'!I153</f>
        <v>0</v>
      </c>
      <c r="BD86" s="30" t="str">
        <f>IF(AND(BC4=0,BC86&gt;=0), "",BC86/BC4)</f>
        <v/>
      </c>
      <c r="BE86" s="47" t="str">
        <f>IF(AND(BC124=0,BC86&gt;=0),"",BC86/BC124)</f>
        <v/>
      </c>
      <c r="BF86" s="30" t="str">
        <f t="shared" si="25"/>
        <v/>
      </c>
      <c r="BG86" s="130">
        <f t="shared" si="71"/>
        <v>110.02199843835034</v>
      </c>
      <c r="BH86" s="30">
        <f>IF(AND(BG4=0,BG86&gt;=0), "",BG86/BG4)</f>
        <v>7.5146437500678775E-4</v>
      </c>
      <c r="BI86" s="47">
        <f>IF(AND(BG124=0,BG86&gt;=0),"",BG86/BG124)</f>
        <v>3.2921644210128502E-3</v>
      </c>
      <c r="BJ86" s="129">
        <f>+'N EERR BARINAS'!J146+'N EERR BARINAS'!J147+'N EERR BARINAS'!J148+'N EERR BARINAS'!J149+'N EERR BARINAS'!J150+'N EERR BARINAS'!J151+'N EERR BARINAS'!J152+'N EERR BARINAS'!J153</f>
        <v>0</v>
      </c>
      <c r="BK86" s="30" t="str">
        <f>IF(AND(BJ4=0,BJ86&gt;=0), "",BJ86/BJ4)</f>
        <v/>
      </c>
      <c r="BL86" s="47" t="str">
        <f>IF(AND(BJ124=0,BJ86&gt;=0),"",BJ86/BJ124)</f>
        <v/>
      </c>
      <c r="BM86" s="30" t="str">
        <f t="shared" si="43"/>
        <v/>
      </c>
      <c r="BN86" s="130">
        <f t="shared" si="72"/>
        <v>110.02199843835034</v>
      </c>
      <c r="BO86" s="30">
        <f>IF(AND(BN4=0,BN86&gt;=0), "",BN86/BN4)</f>
        <v>7.5146437500678775E-4</v>
      </c>
      <c r="BP86" s="47">
        <f>IF(AND(BN124=0,BN86&gt;=0),"",BN86/BN124)</f>
        <v>3.2921644210128502E-3</v>
      </c>
      <c r="BQ86" s="129">
        <f>+'N EERR BARINAS'!K146+'N EERR BARINAS'!K147+'N EERR BARINAS'!K148+'N EERR BARINAS'!K149+'N EERR BARINAS'!K150+'N EERR BARINAS'!K151+'N EERR BARINAS'!K152+'N EERR BARINAS'!K153</f>
        <v>0</v>
      </c>
      <c r="BR86" s="30" t="str">
        <f>IF(AND(BQ4=0,BQ86&gt;=0), "",BQ86/BQ4)</f>
        <v/>
      </c>
      <c r="BS86" s="47" t="str">
        <f>IF(AND(BQ124=0,BQ86&gt;=0),"",BQ86/BQ124)</f>
        <v/>
      </c>
      <c r="BT86" s="30" t="str">
        <f t="shared" si="44"/>
        <v/>
      </c>
      <c r="BU86" s="130">
        <f t="shared" si="73"/>
        <v>110.02199843835034</v>
      </c>
      <c r="BV86" s="30">
        <f>IF(AND(BU4=0,BU86&gt;=0), "",BU86/BU4)</f>
        <v>7.5146437500678775E-4</v>
      </c>
      <c r="BW86" s="47">
        <f>IF(AND(BU124=0,BU86&gt;=0),"",BU86/BU124)</f>
        <v>3.2921644210128502E-3</v>
      </c>
      <c r="BX86" s="131">
        <f t="shared" si="74"/>
        <v>0</v>
      </c>
      <c r="BY86" s="30" t="str">
        <f>IF(AND(BX4=0,BX86&gt;=0), "",BX86/BX4)</f>
        <v/>
      </c>
      <c r="BZ86" s="47">
        <f t="shared" si="45"/>
        <v>1</v>
      </c>
      <c r="CA86" s="129">
        <f>+'N EERR BARINAS'!L146+'N EERR BARINAS'!L147+'N EERR BARINAS'!L148+'N EERR BARINAS'!L149+'N EERR BARINAS'!L150+'N EERR BARINAS'!L151+'N EERR BARINAS'!L152+'N EERR BARINAS'!L153</f>
        <v>0</v>
      </c>
      <c r="CB86" s="30" t="str">
        <f>IF(AND(CA4=0,CA86&gt;=0), "",CA86/CA4)</f>
        <v/>
      </c>
      <c r="CC86" s="47" t="str">
        <f>IF(AND(CA124=0,CA86&gt;=0),"",CA86/CA124)</f>
        <v/>
      </c>
      <c r="CD86" s="30" t="str">
        <f t="shared" si="26"/>
        <v/>
      </c>
      <c r="CE86" s="130">
        <f t="shared" si="75"/>
        <v>110.02199843835034</v>
      </c>
      <c r="CF86" s="30">
        <f>IF(AND(CE4=0,CE86&gt;=0), "",CE86/CE4)</f>
        <v>7.5146437500678775E-4</v>
      </c>
      <c r="CG86" s="47">
        <f>IF(AND(CE124=0,CE86&gt;=0),"",CE86/CE124)</f>
        <v>3.2921644210128502E-3</v>
      </c>
      <c r="CH86" s="129">
        <f>+'N EERR BARINAS'!M146+'N EERR BARINAS'!M147+'N EERR BARINAS'!M148+'N EERR BARINAS'!M149+'N EERR BARINAS'!M150+'N EERR BARINAS'!M151+'N EERR BARINAS'!M152+'N EERR BARINAS'!M153</f>
        <v>0</v>
      </c>
      <c r="CI86" s="30" t="str">
        <f>IF(AND(CH4=0,CH86&gt;=0), "",CH86/CH4)</f>
        <v/>
      </c>
      <c r="CJ86" s="47" t="str">
        <f>IF(AND(CH124=0,CH86&gt;=0),"",CH86/CH124)</f>
        <v/>
      </c>
      <c r="CK86" s="30" t="str">
        <f t="shared" si="46"/>
        <v/>
      </c>
      <c r="CL86" s="130">
        <f t="shared" si="76"/>
        <v>110.02199843835034</v>
      </c>
      <c r="CM86" s="30">
        <f>IF(AND(CL4=0,CL86&gt;=0), "",CL86/CL4)</f>
        <v>7.5146437500678775E-4</v>
      </c>
      <c r="CN86" s="47">
        <f>IF(AND(CL124=0,CL86&gt;=0),"",CL86/CL124)</f>
        <v>3.2921644210128502E-3</v>
      </c>
      <c r="CO86" s="129">
        <f>+'N EERR BARINAS'!N146+'N EERR BARINAS'!N147+'N EERR BARINAS'!N148+'N EERR BARINAS'!N149+'N EERR BARINAS'!N150+'N EERR BARINAS'!N151+'N EERR BARINAS'!N152+'N EERR BARINAS'!N153</f>
        <v>0</v>
      </c>
      <c r="CP86" s="30" t="str">
        <f>IF(AND(CO4=0,CO86&gt;=0), "",CO86/CO4)</f>
        <v/>
      </c>
      <c r="CQ86" s="47" t="str">
        <f>IF(AND(CO124=0,CO86&gt;=0),"",CO86/CO124)</f>
        <v/>
      </c>
      <c r="CR86" s="30" t="str">
        <f t="shared" si="47"/>
        <v/>
      </c>
      <c r="CS86" s="130">
        <f t="shared" si="77"/>
        <v>110.02199843835034</v>
      </c>
      <c r="CT86" s="30">
        <f>IF(AND(CS4=0,CS86&gt;=0), "",CS86/CS4)</f>
        <v>7.5146437500678775E-4</v>
      </c>
      <c r="CU86" s="47">
        <f>IF(AND(CS124=0,CS86&gt;=0),"",CS86/CS124)</f>
        <v>3.2921644210128502E-3</v>
      </c>
      <c r="CV86" s="131">
        <f t="shared" si="78"/>
        <v>0</v>
      </c>
      <c r="CW86" s="30" t="str">
        <f>IF(AND(CV4=0,CV86&gt;=0), "",CV86/CV4)</f>
        <v/>
      </c>
      <c r="CX86" s="47">
        <f t="shared" si="48"/>
        <v>1</v>
      </c>
    </row>
    <row r="87" spans="1:102" hidden="1" outlineLevel="2" x14ac:dyDescent="0.3">
      <c r="A87" s="29" t="s">
        <v>78</v>
      </c>
      <c r="B87" s="129">
        <f>+'N EERR BARINAS'!B157+'N EERR BARINAS'!B158</f>
        <v>0</v>
      </c>
      <c r="C87" s="30" t="str">
        <f>IF(AND(B4=0,B87&gt;=0), "",B87/B4)</f>
        <v/>
      </c>
      <c r="D87" s="47" t="str">
        <f>IF(AND(B124=0,B87&gt;=0),"",B87/B124)</f>
        <v/>
      </c>
      <c r="E87" s="129">
        <f>+'N EERR BARINAS'!C157+'N EERR BARINAS'!C158</f>
        <v>0</v>
      </c>
      <c r="F87" s="30">
        <f>IF(AND(E4=0,E87&gt;=0), "",E87/E4)</f>
        <v>0</v>
      </c>
      <c r="G87" s="47">
        <f>IF(AND(E124=0,E87&gt;=0),"",E87/E124)</f>
        <v>0</v>
      </c>
      <c r="H87" s="129">
        <f>+'N EERR BARINAS'!D157+'N EERR BARINAS'!D158</f>
        <v>0</v>
      </c>
      <c r="I87" s="30">
        <f>IF(AND(H4=0,H87&gt;=0), "",H87/H4)</f>
        <v>0</v>
      </c>
      <c r="J87" s="47">
        <f>IF(AND(H124=0,H87&gt;=0),"",H87/H124)</f>
        <v>0</v>
      </c>
      <c r="K87" s="30" t="str">
        <f t="shared" si="64"/>
        <v/>
      </c>
      <c r="L87" s="130">
        <f t="shared" si="65"/>
        <v>0</v>
      </c>
      <c r="M87" s="30">
        <f>IF(AND(L4=0,L87&gt;=0), "",L87/L4)</f>
        <v>0</v>
      </c>
      <c r="N87" s="47">
        <f>IF(AND(L124=0,L87&gt;=0),"",L87/L124)</f>
        <v>0</v>
      </c>
      <c r="O87" s="129">
        <f>+'N EERR BARINAS'!E157+'N EERR BARINAS'!E158</f>
        <v>0</v>
      </c>
      <c r="P87" s="30">
        <f>IF(AND(O4=0,O87&gt;=0), "",O87/O4)</f>
        <v>0</v>
      </c>
      <c r="Q87" s="47">
        <f>IF(AND(O124=0,O87&gt;=0),"",O87/O124)</f>
        <v>0</v>
      </c>
      <c r="R87" s="30" t="str">
        <f t="shared" si="66"/>
        <v/>
      </c>
      <c r="S87" s="130">
        <f t="shared" si="67"/>
        <v>0</v>
      </c>
      <c r="T87" s="30">
        <f>IF(AND(S4=0,S87&gt;=0), "",S87/S4)</f>
        <v>0</v>
      </c>
      <c r="U87" s="47">
        <f>IF(AND(S124=0,S87&gt;=0),"",S87/S124)</f>
        <v>0</v>
      </c>
      <c r="V87" s="131"/>
      <c r="W87" s="30" t="str">
        <f>IF(AND(V4=0,V87&gt;=0), "",V87/V4)</f>
        <v/>
      </c>
      <c r="X87" s="47" t="str">
        <f t="shared" si="21"/>
        <v/>
      </c>
      <c r="Y87" s="129">
        <f>+'N EERR BARINAS'!F157+'N EERR BARINAS'!F158</f>
        <v>0</v>
      </c>
      <c r="Z87" s="30">
        <f>IF(AND(Y4=0,Y87&gt;=0), "",Y87/Y4)</f>
        <v>0</v>
      </c>
      <c r="AA87" s="47">
        <f>IF(AND(Y124=0,Y87&gt;=0),"",Y87/Y124)</f>
        <v>0</v>
      </c>
      <c r="AB87" s="30" t="str">
        <f t="shared" si="22"/>
        <v/>
      </c>
      <c r="AC87" s="130">
        <f t="shared" si="68"/>
        <v>0</v>
      </c>
      <c r="AD87" s="30">
        <f>IF(AND(AC4=0,AC87&gt;=0), "",AC87/AC4)</f>
        <v>0</v>
      </c>
      <c r="AE87" s="47">
        <f>IF(AND(AC124=0,AC87&gt;=0),"",AC87/AC124)</f>
        <v>0</v>
      </c>
      <c r="AF87" s="129">
        <f>+'N EERR BARINAS'!G157+'N EERR BARINAS'!G158</f>
        <v>0</v>
      </c>
      <c r="AG87" s="30">
        <f>IF(AND(AF4=0,AF87&gt;=0), "",AF87/AF4)</f>
        <v>0</v>
      </c>
      <c r="AH87" s="47">
        <f>IF(AND(AF124=0,AF87&gt;=0),"",AF87/AF124)</f>
        <v>0</v>
      </c>
      <c r="AI87" s="30" t="str">
        <f t="shared" si="41"/>
        <v/>
      </c>
      <c r="AJ87" s="130">
        <f t="shared" si="62"/>
        <v>0</v>
      </c>
      <c r="AK87" s="30">
        <f>IF(AND(AJ4=0,AJ87&gt;=0), "",AJ87/AJ4)</f>
        <v>0</v>
      </c>
      <c r="AL87" s="47">
        <f>IF(AND(AJ124=0,AJ87&gt;=0),"",AJ87/AJ124)</f>
        <v>0</v>
      </c>
      <c r="AM87" s="129">
        <f>+'N EERR BARINAS'!H157+'N EERR BARINAS'!H158</f>
        <v>0</v>
      </c>
      <c r="AN87" s="30">
        <f>IF(AND(AM4=0,AM87&gt;=0), "",AM87/AM4)</f>
        <v>0</v>
      </c>
      <c r="AO87" s="47">
        <f>IF(AND(AM124=0,AM87&gt;=0),"",AM87/AM124)</f>
        <v>0</v>
      </c>
      <c r="AP87" s="30" t="str">
        <f t="shared" si="42"/>
        <v/>
      </c>
      <c r="AQ87" s="130">
        <f t="shared" si="63"/>
        <v>0</v>
      </c>
      <c r="AR87" s="30">
        <f>IF(AND(AQ4=0,AQ87&gt;=0), "",AQ87/AQ4)</f>
        <v>0</v>
      </c>
      <c r="AS87" s="47">
        <f>IF(AND(AQ124=0,AQ87&gt;=0),"",AQ87/AQ124)</f>
        <v>0</v>
      </c>
      <c r="AT87" s="131">
        <f t="shared" si="69"/>
        <v>0</v>
      </c>
      <c r="AU87" s="30" t="str">
        <f>IF(AND(AT4=0,AT87&gt;=0), "",AT87/AT4)</f>
        <v/>
      </c>
      <c r="AV87" s="47" t="str">
        <f t="shared" si="23"/>
        <v/>
      </c>
      <c r="AW87" s="131">
        <f t="shared" si="40"/>
        <v>0</v>
      </c>
      <c r="AX87" s="30">
        <f>IF(AND(AW4=0,AW87&gt;=0), "",AW87/AW4)</f>
        <v>0</v>
      </c>
      <c r="AY87" s="47">
        <f>IF(AND(AW124=0,AW87&gt;=0),"",AW87/AW124)</f>
        <v>0</v>
      </c>
      <c r="AZ87" s="131">
        <f t="shared" si="70"/>
        <v>0</v>
      </c>
      <c r="BA87" s="30" t="str">
        <f>IF(AND(AZ4=0,AZ87&gt;=0), "",AZ87/AZ4)</f>
        <v/>
      </c>
      <c r="BB87" s="47" t="str">
        <f t="shared" si="24"/>
        <v/>
      </c>
      <c r="BC87" s="129">
        <f>+'N EERR BARINAS'!I157+'N EERR BARINAS'!I158</f>
        <v>0</v>
      </c>
      <c r="BD87" s="30" t="str">
        <f>IF(AND(BC4=0,BC87&gt;=0), "",BC87/BC4)</f>
        <v/>
      </c>
      <c r="BE87" s="47" t="str">
        <f>IF(AND(BC124=0,BC87&gt;=0),"",BC87/BC124)</f>
        <v/>
      </c>
      <c r="BF87" s="30" t="str">
        <f t="shared" si="25"/>
        <v/>
      </c>
      <c r="BG87" s="130">
        <f t="shared" si="71"/>
        <v>0</v>
      </c>
      <c r="BH87" s="30">
        <f>IF(AND(BG4=0,BG87&gt;=0), "",BG87/BG4)</f>
        <v>0</v>
      </c>
      <c r="BI87" s="47">
        <f>IF(AND(BG124=0,BG87&gt;=0),"",BG87/BG124)</f>
        <v>0</v>
      </c>
      <c r="BJ87" s="129">
        <f>+'N EERR BARINAS'!J157+'N EERR BARINAS'!J158</f>
        <v>0</v>
      </c>
      <c r="BK87" s="30" t="str">
        <f>IF(AND(BJ4=0,BJ87&gt;=0), "",BJ87/BJ4)</f>
        <v/>
      </c>
      <c r="BL87" s="47" t="str">
        <f>IF(AND(BJ124=0,BJ87&gt;=0),"",BJ87/BJ124)</f>
        <v/>
      </c>
      <c r="BM87" s="30" t="str">
        <f t="shared" si="43"/>
        <v/>
      </c>
      <c r="BN87" s="130">
        <f t="shared" si="72"/>
        <v>0</v>
      </c>
      <c r="BO87" s="30">
        <f>IF(AND(BN4=0,BN87&gt;=0), "",BN87/BN4)</f>
        <v>0</v>
      </c>
      <c r="BP87" s="47">
        <f>IF(AND(BN124=0,BN87&gt;=0),"",BN87/BN124)</f>
        <v>0</v>
      </c>
      <c r="BQ87" s="129">
        <f>+'N EERR BARINAS'!K157+'N EERR BARINAS'!K158</f>
        <v>0</v>
      </c>
      <c r="BR87" s="30" t="str">
        <f>IF(AND(BQ4=0,BQ87&gt;=0), "",BQ87/BQ4)</f>
        <v/>
      </c>
      <c r="BS87" s="47" t="str">
        <f>IF(AND(BQ124=0,BQ87&gt;=0),"",BQ87/BQ124)</f>
        <v/>
      </c>
      <c r="BT87" s="30" t="str">
        <f t="shared" si="44"/>
        <v/>
      </c>
      <c r="BU87" s="130">
        <f t="shared" si="73"/>
        <v>0</v>
      </c>
      <c r="BV87" s="30">
        <f>IF(AND(BU4=0,BU87&gt;=0), "",BU87/BU4)</f>
        <v>0</v>
      </c>
      <c r="BW87" s="47">
        <f>IF(AND(BU124=0,BU87&gt;=0),"",BU87/BU124)</f>
        <v>0</v>
      </c>
      <c r="BX87" s="131">
        <f t="shared" si="74"/>
        <v>0</v>
      </c>
      <c r="BY87" s="30" t="str">
        <f>IF(AND(BX4=0,BX87&gt;=0), "",BX87/BX4)</f>
        <v/>
      </c>
      <c r="BZ87" s="47" t="str">
        <f t="shared" si="45"/>
        <v/>
      </c>
      <c r="CA87" s="129">
        <f>+'N EERR BARINAS'!L157+'N EERR BARINAS'!L158</f>
        <v>0</v>
      </c>
      <c r="CB87" s="30" t="str">
        <f>IF(AND(CA4=0,CA87&gt;=0), "",CA87/CA4)</f>
        <v/>
      </c>
      <c r="CC87" s="47" t="str">
        <f>IF(AND(CA124=0,CA87&gt;=0),"",CA87/CA124)</f>
        <v/>
      </c>
      <c r="CD87" s="30" t="str">
        <f t="shared" si="26"/>
        <v/>
      </c>
      <c r="CE87" s="130">
        <f t="shared" si="75"/>
        <v>0</v>
      </c>
      <c r="CF87" s="30">
        <f>IF(AND(CE4=0,CE87&gt;=0), "",CE87/CE4)</f>
        <v>0</v>
      </c>
      <c r="CG87" s="47">
        <f>IF(AND(CE124=0,CE87&gt;=0),"",CE87/CE124)</f>
        <v>0</v>
      </c>
      <c r="CH87" s="129">
        <f>+'N EERR BARINAS'!M157+'N EERR BARINAS'!M158</f>
        <v>0</v>
      </c>
      <c r="CI87" s="30" t="str">
        <f>IF(AND(CH4=0,CH87&gt;=0), "",CH87/CH4)</f>
        <v/>
      </c>
      <c r="CJ87" s="47" t="str">
        <f>IF(AND(CH124=0,CH87&gt;=0),"",CH87/CH124)</f>
        <v/>
      </c>
      <c r="CK87" s="30" t="str">
        <f t="shared" si="46"/>
        <v/>
      </c>
      <c r="CL87" s="130">
        <f t="shared" si="76"/>
        <v>0</v>
      </c>
      <c r="CM87" s="30">
        <f>IF(AND(CL4=0,CL87&gt;=0), "",CL87/CL4)</f>
        <v>0</v>
      </c>
      <c r="CN87" s="47">
        <f>IF(AND(CL124=0,CL87&gt;=0),"",CL87/CL124)</f>
        <v>0</v>
      </c>
      <c r="CO87" s="129">
        <f>+'N EERR BARINAS'!N157+'N EERR BARINAS'!N158</f>
        <v>0</v>
      </c>
      <c r="CP87" s="30" t="str">
        <f>IF(AND(CO4=0,CO87&gt;=0), "",CO87/CO4)</f>
        <v/>
      </c>
      <c r="CQ87" s="47" t="str">
        <f>IF(AND(CO124=0,CO87&gt;=0),"",CO87/CO124)</f>
        <v/>
      </c>
      <c r="CR87" s="30" t="str">
        <f t="shared" si="47"/>
        <v/>
      </c>
      <c r="CS87" s="130">
        <f t="shared" si="77"/>
        <v>0</v>
      </c>
      <c r="CT87" s="30">
        <f>IF(AND(CS4=0,CS87&gt;=0), "",CS87/CS4)</f>
        <v>0</v>
      </c>
      <c r="CU87" s="47">
        <f>IF(AND(CS124=0,CS87&gt;=0),"",CS87/CS124)</f>
        <v>0</v>
      </c>
      <c r="CV87" s="131">
        <f t="shared" si="78"/>
        <v>0</v>
      </c>
      <c r="CW87" s="30" t="str">
        <f>IF(AND(CV4=0,CV87&gt;=0), "",CV87/CV4)</f>
        <v/>
      </c>
      <c r="CX87" s="47" t="str">
        <f t="shared" si="48"/>
        <v/>
      </c>
    </row>
    <row r="88" spans="1:102" hidden="1" outlineLevel="2" x14ac:dyDescent="0.3">
      <c r="A88" s="29" t="s">
        <v>80</v>
      </c>
      <c r="B88" s="129">
        <f>+'N EERR BARINAS'!B159</f>
        <v>0</v>
      </c>
      <c r="C88" s="30" t="str">
        <f>IF(AND(B4=0,B88&gt;=0), "",B88/B4)</f>
        <v/>
      </c>
      <c r="D88" s="47" t="str">
        <f>IF(AND(B124=0,B88&gt;=0),"",B88/B124)</f>
        <v/>
      </c>
      <c r="E88" s="129">
        <f>+'N EERR BARINAS'!C159</f>
        <v>0</v>
      </c>
      <c r="F88" s="30">
        <f>IF(AND(E4=0,E88&gt;=0), "",E88/E4)</f>
        <v>0</v>
      </c>
      <c r="G88" s="47">
        <f>IF(AND(E124=0,E88&gt;=0),"",E88/E124)</f>
        <v>0</v>
      </c>
      <c r="H88" s="129">
        <f>+'N EERR BARINAS'!D159</f>
        <v>0</v>
      </c>
      <c r="I88" s="30">
        <f>IF(AND(H4=0,H88&gt;=0), "",H88/H4)</f>
        <v>0</v>
      </c>
      <c r="J88" s="47">
        <f>IF(AND(H124=0,H88&gt;=0),"",H88/H124)</f>
        <v>0</v>
      </c>
      <c r="K88" s="30" t="str">
        <f t="shared" si="64"/>
        <v/>
      </c>
      <c r="L88" s="130">
        <f t="shared" si="65"/>
        <v>0</v>
      </c>
      <c r="M88" s="30">
        <f>IF(AND(L4=0,L88&gt;=0), "",L88/L4)</f>
        <v>0</v>
      </c>
      <c r="N88" s="47">
        <f>IF(AND(L124=0,L88&gt;=0),"",L88/L124)</f>
        <v>0</v>
      </c>
      <c r="O88" s="129">
        <f>+'N EERR BARINAS'!E159</f>
        <v>0</v>
      </c>
      <c r="P88" s="30">
        <f>IF(AND(O4=0,O88&gt;=0), "",O88/O4)</f>
        <v>0</v>
      </c>
      <c r="Q88" s="47">
        <f>IF(AND(O124=0,O88&gt;=0),"",O88/O124)</f>
        <v>0</v>
      </c>
      <c r="R88" s="30" t="str">
        <f t="shared" si="66"/>
        <v/>
      </c>
      <c r="S88" s="130">
        <f t="shared" si="67"/>
        <v>0</v>
      </c>
      <c r="T88" s="30">
        <f>IF(AND(S4=0,S88&gt;=0), "",S88/S4)</f>
        <v>0</v>
      </c>
      <c r="U88" s="47">
        <f>IF(AND(S124=0,S88&gt;=0),"",S88/S124)</f>
        <v>0</v>
      </c>
      <c r="V88" s="131"/>
      <c r="W88" s="30" t="str">
        <f>IF(AND(V4=0,V88&gt;=0), "",V88/V4)</f>
        <v/>
      </c>
      <c r="X88" s="47" t="str">
        <f t="shared" si="21"/>
        <v/>
      </c>
      <c r="Y88" s="129">
        <f>+'N EERR BARINAS'!F159</f>
        <v>0</v>
      </c>
      <c r="Z88" s="30">
        <f>IF(AND(Y4=0,Y88&gt;=0), "",Y88/Y4)</f>
        <v>0</v>
      </c>
      <c r="AA88" s="47">
        <f>IF(AND(Y124=0,Y88&gt;=0),"",Y88/Y124)</f>
        <v>0</v>
      </c>
      <c r="AB88" s="30" t="str">
        <f t="shared" si="22"/>
        <v/>
      </c>
      <c r="AC88" s="130">
        <f t="shared" si="68"/>
        <v>0</v>
      </c>
      <c r="AD88" s="30">
        <f>IF(AND(AC4=0,AC88&gt;=0), "",AC88/AC4)</f>
        <v>0</v>
      </c>
      <c r="AE88" s="47">
        <f>IF(AND(AC124=0,AC88&gt;=0),"",AC88/AC124)</f>
        <v>0</v>
      </c>
      <c r="AF88" s="129">
        <f>+'N EERR BARINAS'!G159</f>
        <v>0</v>
      </c>
      <c r="AG88" s="30">
        <f>IF(AND(AF4=0,AF88&gt;=0), "",AF88/AF4)</f>
        <v>0</v>
      </c>
      <c r="AH88" s="47">
        <f>IF(AND(AF124=0,AF88&gt;=0),"",AF88/AF124)</f>
        <v>0</v>
      </c>
      <c r="AI88" s="30" t="str">
        <f t="shared" si="41"/>
        <v/>
      </c>
      <c r="AJ88" s="130">
        <f t="shared" si="62"/>
        <v>0</v>
      </c>
      <c r="AK88" s="30">
        <f>IF(AND(AJ4=0,AJ88&gt;=0), "",AJ88/AJ4)</f>
        <v>0</v>
      </c>
      <c r="AL88" s="47">
        <f>IF(AND(AJ124=0,AJ88&gt;=0),"",AJ88/AJ124)</f>
        <v>0</v>
      </c>
      <c r="AM88" s="129">
        <f>+'N EERR BARINAS'!H159</f>
        <v>0</v>
      </c>
      <c r="AN88" s="30">
        <f>IF(AND(AM4=0,AM88&gt;=0), "",AM88/AM4)</f>
        <v>0</v>
      </c>
      <c r="AO88" s="47">
        <f>IF(AND(AM124=0,AM88&gt;=0),"",AM88/AM124)</f>
        <v>0</v>
      </c>
      <c r="AP88" s="30" t="str">
        <f t="shared" si="42"/>
        <v/>
      </c>
      <c r="AQ88" s="130">
        <f t="shared" si="63"/>
        <v>0</v>
      </c>
      <c r="AR88" s="30">
        <f>IF(AND(AQ4=0,AQ88&gt;=0), "",AQ88/AQ4)</f>
        <v>0</v>
      </c>
      <c r="AS88" s="47">
        <f>IF(AND(AQ124=0,AQ88&gt;=0),"",AQ88/AQ124)</f>
        <v>0</v>
      </c>
      <c r="AT88" s="131">
        <f t="shared" si="69"/>
        <v>0</v>
      </c>
      <c r="AU88" s="30" t="str">
        <f>IF(AND(AT4=0,AT88&gt;=0), "",AT88/AT4)</f>
        <v/>
      </c>
      <c r="AV88" s="47" t="str">
        <f t="shared" si="23"/>
        <v/>
      </c>
      <c r="AW88" s="131">
        <f t="shared" si="40"/>
        <v>0</v>
      </c>
      <c r="AX88" s="30">
        <f>IF(AND(AW4=0,AW88&gt;=0), "",AW88/AW4)</f>
        <v>0</v>
      </c>
      <c r="AY88" s="47">
        <f>IF(AND(AW124=0,AW88&gt;=0),"",AW88/AW124)</f>
        <v>0</v>
      </c>
      <c r="AZ88" s="131">
        <f t="shared" si="70"/>
        <v>0</v>
      </c>
      <c r="BA88" s="30" t="str">
        <f>IF(AND(AZ4=0,AZ88&gt;=0), "",AZ88/AZ4)</f>
        <v/>
      </c>
      <c r="BB88" s="47" t="str">
        <f t="shared" si="24"/>
        <v/>
      </c>
      <c r="BC88" s="129">
        <f>+'N EERR BARINAS'!I159</f>
        <v>0</v>
      </c>
      <c r="BD88" s="30" t="str">
        <f>IF(AND(BC4=0,BC88&gt;=0), "",BC88/BC4)</f>
        <v/>
      </c>
      <c r="BE88" s="47" t="str">
        <f>IF(AND(BC124=0,BC88&gt;=0),"",BC88/BC124)</f>
        <v/>
      </c>
      <c r="BF88" s="30" t="str">
        <f t="shared" si="25"/>
        <v/>
      </c>
      <c r="BG88" s="130">
        <f t="shared" si="71"/>
        <v>0</v>
      </c>
      <c r="BH88" s="30">
        <f>IF(AND(BG4=0,BG88&gt;=0), "",BG88/BG4)</f>
        <v>0</v>
      </c>
      <c r="BI88" s="47">
        <f>IF(AND(BG124=0,BG88&gt;=0),"",BG88/BG124)</f>
        <v>0</v>
      </c>
      <c r="BJ88" s="129">
        <f>+'N EERR BARINAS'!J159</f>
        <v>0</v>
      </c>
      <c r="BK88" s="30" t="str">
        <f>IF(AND(BJ4=0,BJ88&gt;=0), "",BJ88/BJ4)</f>
        <v/>
      </c>
      <c r="BL88" s="47" t="str">
        <f>IF(AND(BJ124=0,BJ88&gt;=0),"",BJ88/BJ124)</f>
        <v/>
      </c>
      <c r="BM88" s="30" t="str">
        <f t="shared" si="43"/>
        <v/>
      </c>
      <c r="BN88" s="130">
        <f t="shared" si="72"/>
        <v>0</v>
      </c>
      <c r="BO88" s="30">
        <f>IF(AND(BN4=0,BN88&gt;=0), "",BN88/BN4)</f>
        <v>0</v>
      </c>
      <c r="BP88" s="47">
        <f>IF(AND(BN124=0,BN88&gt;=0),"",BN88/BN124)</f>
        <v>0</v>
      </c>
      <c r="BQ88" s="129">
        <f>+'N EERR BARINAS'!K159</f>
        <v>0</v>
      </c>
      <c r="BR88" s="30" t="str">
        <f>IF(AND(BQ4=0,BQ88&gt;=0), "",BQ88/BQ4)</f>
        <v/>
      </c>
      <c r="BS88" s="47" t="str">
        <f>IF(AND(BQ124=0,BQ88&gt;=0),"",BQ88/BQ124)</f>
        <v/>
      </c>
      <c r="BT88" s="30" t="str">
        <f t="shared" si="44"/>
        <v/>
      </c>
      <c r="BU88" s="130">
        <f t="shared" si="73"/>
        <v>0</v>
      </c>
      <c r="BV88" s="30">
        <f>IF(AND(BU4=0,BU88&gt;=0), "",BU88/BU4)</f>
        <v>0</v>
      </c>
      <c r="BW88" s="47">
        <f>IF(AND(BU124=0,BU88&gt;=0),"",BU88/BU124)</f>
        <v>0</v>
      </c>
      <c r="BX88" s="131">
        <f t="shared" si="74"/>
        <v>0</v>
      </c>
      <c r="BY88" s="30" t="str">
        <f>IF(AND(BX4=0,BX88&gt;=0), "",BX88/BX4)</f>
        <v/>
      </c>
      <c r="BZ88" s="47" t="str">
        <f t="shared" si="45"/>
        <v/>
      </c>
      <c r="CA88" s="129">
        <f>+'N EERR BARINAS'!L159</f>
        <v>0</v>
      </c>
      <c r="CB88" s="30" t="str">
        <f>IF(AND(CA4=0,CA88&gt;=0), "",CA88/CA4)</f>
        <v/>
      </c>
      <c r="CC88" s="47" t="str">
        <f>IF(AND(CA124=0,CA88&gt;=0),"",CA88/CA124)</f>
        <v/>
      </c>
      <c r="CD88" s="30" t="str">
        <f t="shared" si="26"/>
        <v/>
      </c>
      <c r="CE88" s="130">
        <f t="shared" si="75"/>
        <v>0</v>
      </c>
      <c r="CF88" s="30">
        <f>IF(AND(CE4=0,CE88&gt;=0), "",CE88/CE4)</f>
        <v>0</v>
      </c>
      <c r="CG88" s="47">
        <f>IF(AND(CE124=0,CE88&gt;=0),"",CE88/CE124)</f>
        <v>0</v>
      </c>
      <c r="CH88" s="129">
        <f>+'N EERR BARINAS'!M159</f>
        <v>0</v>
      </c>
      <c r="CI88" s="30" t="str">
        <f>IF(AND(CH4=0,CH88&gt;=0), "",CH88/CH4)</f>
        <v/>
      </c>
      <c r="CJ88" s="47" t="str">
        <f>IF(AND(CH124=0,CH88&gt;=0),"",CH88/CH124)</f>
        <v/>
      </c>
      <c r="CK88" s="30" t="str">
        <f t="shared" si="46"/>
        <v/>
      </c>
      <c r="CL88" s="130">
        <f t="shared" si="76"/>
        <v>0</v>
      </c>
      <c r="CM88" s="30">
        <f>IF(AND(CL4=0,CL88&gt;=0), "",CL88/CL4)</f>
        <v>0</v>
      </c>
      <c r="CN88" s="47">
        <f>IF(AND(CL124=0,CL88&gt;=0),"",CL88/CL124)</f>
        <v>0</v>
      </c>
      <c r="CO88" s="129">
        <f>+'N EERR BARINAS'!N159</f>
        <v>0</v>
      </c>
      <c r="CP88" s="30" t="str">
        <f>IF(AND(CO4=0,CO88&gt;=0), "",CO88/CO4)</f>
        <v/>
      </c>
      <c r="CQ88" s="47" t="str">
        <f>IF(AND(CO124=0,CO88&gt;=0),"",CO88/CO124)</f>
        <v/>
      </c>
      <c r="CR88" s="30" t="str">
        <f t="shared" si="47"/>
        <v/>
      </c>
      <c r="CS88" s="130">
        <f t="shared" si="77"/>
        <v>0</v>
      </c>
      <c r="CT88" s="30">
        <f>IF(AND(CS4=0,CS88&gt;=0), "",CS88/CS4)</f>
        <v>0</v>
      </c>
      <c r="CU88" s="47">
        <f>IF(AND(CS124=0,CS88&gt;=0),"",CS88/CS124)</f>
        <v>0</v>
      </c>
      <c r="CV88" s="131">
        <f t="shared" si="78"/>
        <v>0</v>
      </c>
      <c r="CW88" s="30" t="str">
        <f>IF(AND(CV4=0,CV88&gt;=0), "",CV88/CV4)</f>
        <v/>
      </c>
      <c r="CX88" s="47" t="str">
        <f t="shared" si="48"/>
        <v/>
      </c>
    </row>
    <row r="89" spans="1:102" hidden="1" outlineLevel="2" x14ac:dyDescent="0.3">
      <c r="A89" s="29" t="s">
        <v>79</v>
      </c>
      <c r="B89" s="129">
        <f>+'N EERR BARINAS'!B160</f>
        <v>0</v>
      </c>
      <c r="C89" s="30" t="str">
        <f>IF(AND(B4=0,B89&gt;=0), "",B89/B4)</f>
        <v/>
      </c>
      <c r="D89" s="47" t="str">
        <f>IF(AND(B124=0,B89&gt;=0),"",B89/B124)</f>
        <v/>
      </c>
      <c r="E89" s="129">
        <f>+'N EERR BARINAS'!C160</f>
        <v>0</v>
      </c>
      <c r="F89" s="30">
        <f>IF(AND(E4=0,E89&gt;=0), "",E89/E4)</f>
        <v>0</v>
      </c>
      <c r="G89" s="47">
        <f>IF(AND(E124=0,E89&gt;=0),"",E89/E124)</f>
        <v>0</v>
      </c>
      <c r="H89" s="129">
        <f>+'N EERR BARINAS'!D160</f>
        <v>0</v>
      </c>
      <c r="I89" s="30">
        <f>IF(AND(H4=0,H89&gt;=0), "",H89/H4)</f>
        <v>0</v>
      </c>
      <c r="J89" s="47">
        <f>IF(AND(H124=0,H89&gt;=0),"",H89/H124)</f>
        <v>0</v>
      </c>
      <c r="K89" s="30" t="str">
        <f t="shared" si="64"/>
        <v/>
      </c>
      <c r="L89" s="130">
        <f t="shared" si="65"/>
        <v>0</v>
      </c>
      <c r="M89" s="30">
        <f>IF(AND(L4=0,L89&gt;=0), "",L89/L4)</f>
        <v>0</v>
      </c>
      <c r="N89" s="47">
        <f>IF(AND(L124=0,L89&gt;=0),"",L89/L124)</f>
        <v>0</v>
      </c>
      <c r="O89" s="129">
        <f>+'N EERR BARINAS'!E160</f>
        <v>0</v>
      </c>
      <c r="P89" s="30">
        <f>IF(AND(O4=0,O89&gt;=0), "",O89/O4)</f>
        <v>0</v>
      </c>
      <c r="Q89" s="47">
        <f>IF(AND(O124=0,O89&gt;=0),"",O89/O124)</f>
        <v>0</v>
      </c>
      <c r="R89" s="30" t="str">
        <f t="shared" si="66"/>
        <v/>
      </c>
      <c r="S89" s="130">
        <f t="shared" si="67"/>
        <v>0</v>
      </c>
      <c r="T89" s="30">
        <f>IF(AND(S4=0,S89&gt;=0), "",S89/S4)</f>
        <v>0</v>
      </c>
      <c r="U89" s="47">
        <f>IF(AND(S124=0,S89&gt;=0),"",S89/S124)</f>
        <v>0</v>
      </c>
      <c r="V89" s="131"/>
      <c r="W89" s="30" t="str">
        <f>IF(AND(V4=0,V89&gt;=0), "",V89/V4)</f>
        <v/>
      </c>
      <c r="X89" s="47" t="str">
        <f t="shared" si="21"/>
        <v/>
      </c>
      <c r="Y89" s="129">
        <f>+'N EERR BARINAS'!F160</f>
        <v>0</v>
      </c>
      <c r="Z89" s="30">
        <f>IF(AND(Y4=0,Y89&gt;=0), "",Y89/Y4)</f>
        <v>0</v>
      </c>
      <c r="AA89" s="47">
        <f>IF(AND(Y124=0,Y89&gt;=0),"",Y89/Y124)</f>
        <v>0</v>
      </c>
      <c r="AB89" s="30" t="str">
        <f t="shared" si="22"/>
        <v/>
      </c>
      <c r="AC89" s="130">
        <f t="shared" si="68"/>
        <v>0</v>
      </c>
      <c r="AD89" s="30">
        <f>IF(AND(AC4=0,AC89&gt;=0), "",AC89/AC4)</f>
        <v>0</v>
      </c>
      <c r="AE89" s="47">
        <f>IF(AND(AC124=0,AC89&gt;=0),"",AC89/AC124)</f>
        <v>0</v>
      </c>
      <c r="AF89" s="129">
        <f>+'N EERR BARINAS'!G160</f>
        <v>0</v>
      </c>
      <c r="AG89" s="30">
        <f>IF(AND(AF4=0,AF89&gt;=0), "",AF89/AF4)</f>
        <v>0</v>
      </c>
      <c r="AH89" s="47">
        <f>IF(AND(AF124=0,AF89&gt;=0),"",AF89/AF124)</f>
        <v>0</v>
      </c>
      <c r="AI89" s="30" t="str">
        <f t="shared" si="41"/>
        <v/>
      </c>
      <c r="AJ89" s="130">
        <f t="shared" si="62"/>
        <v>0</v>
      </c>
      <c r="AK89" s="30">
        <f>IF(AND(AJ4=0,AJ89&gt;=0), "",AJ89/AJ4)</f>
        <v>0</v>
      </c>
      <c r="AL89" s="47">
        <f>IF(AND(AJ124=0,AJ89&gt;=0),"",AJ89/AJ124)</f>
        <v>0</v>
      </c>
      <c r="AM89" s="129">
        <f>+'N EERR BARINAS'!H160</f>
        <v>5.23</v>
      </c>
      <c r="AN89" s="30">
        <f>IF(AND(AM4=0,AM89&gt;=0), "",AM89/AM4)</f>
        <v>1.906796740790686E-4</v>
      </c>
      <c r="AO89" s="47">
        <f>IF(AND(AM124=0,AM89&gt;=0),"",AM89/AM124)</f>
        <v>8.5268311829736346E-4</v>
      </c>
      <c r="AP89" s="30">
        <f t="shared" si="42"/>
        <v>1</v>
      </c>
      <c r="AQ89" s="130">
        <f t="shared" si="63"/>
        <v>5.23</v>
      </c>
      <c r="AR89" s="30">
        <f>IF(AND(AQ4=0,AQ89&gt;=0), "",AQ89/AQ4)</f>
        <v>3.5721571477250734E-5</v>
      </c>
      <c r="AS89" s="47">
        <f>IF(AND(AQ124=0,AQ89&gt;=0),"",AQ89/AQ124)</f>
        <v>1.5649615682581099E-4</v>
      </c>
      <c r="AT89" s="131">
        <f t="shared" si="69"/>
        <v>0</v>
      </c>
      <c r="AU89" s="30" t="str">
        <f>IF(AND(AT4=0,AT89&gt;=0), "",AT89/AT4)</f>
        <v/>
      </c>
      <c r="AV89" s="47">
        <f t="shared" si="23"/>
        <v>1</v>
      </c>
      <c r="AW89" s="131">
        <f t="shared" si="40"/>
        <v>0.8716666666666667</v>
      </c>
      <c r="AX89" s="30">
        <f>IF(AND(AW4=0,AW89&gt;=0), "",AW89/AW4)</f>
        <v>3.5721571477250734E-5</v>
      </c>
      <c r="AY89" s="47">
        <f>IF(AND(AW124=0,AW89&gt;=0),"",AW89/AW124)</f>
        <v>1.5649615682581105E-4</v>
      </c>
      <c r="AZ89" s="131">
        <f t="shared" si="70"/>
        <v>0</v>
      </c>
      <c r="BA89" s="30" t="str">
        <f>IF(AND(AZ4=0,AZ89&gt;=0), "",AZ89/AZ4)</f>
        <v/>
      </c>
      <c r="BB89" s="47">
        <f t="shared" si="24"/>
        <v>1</v>
      </c>
      <c r="BC89" s="129">
        <f>+'N EERR BARINAS'!I160</f>
        <v>0</v>
      </c>
      <c r="BD89" s="30" t="str">
        <f>IF(AND(BC4=0,BC89&gt;=0), "",BC89/BC4)</f>
        <v/>
      </c>
      <c r="BE89" s="47" t="str">
        <f>IF(AND(BC124=0,BC89&gt;=0),"",BC89/BC124)</f>
        <v/>
      </c>
      <c r="BF89" s="30">
        <f t="shared" si="25"/>
        <v>-1</v>
      </c>
      <c r="BG89" s="130">
        <f t="shared" si="71"/>
        <v>5.23</v>
      </c>
      <c r="BH89" s="30">
        <f>IF(AND(BG4=0,BG89&gt;=0), "",BG89/BG4)</f>
        <v>3.5721571477250734E-5</v>
      </c>
      <c r="BI89" s="47">
        <f>IF(AND(BG124=0,BG89&gt;=0),"",BG89/BG124)</f>
        <v>1.5649615682581099E-4</v>
      </c>
      <c r="BJ89" s="129">
        <f>+'N EERR BARINAS'!J160</f>
        <v>0</v>
      </c>
      <c r="BK89" s="30" t="str">
        <f>IF(AND(BJ4=0,BJ89&gt;=0), "",BJ89/BJ4)</f>
        <v/>
      </c>
      <c r="BL89" s="47" t="str">
        <f>IF(AND(BJ124=0,BJ89&gt;=0),"",BJ89/BJ124)</f>
        <v/>
      </c>
      <c r="BM89" s="30" t="str">
        <f t="shared" si="43"/>
        <v/>
      </c>
      <c r="BN89" s="130">
        <f t="shared" si="72"/>
        <v>5.23</v>
      </c>
      <c r="BO89" s="30">
        <f>IF(AND(BN4=0,BN89&gt;=0), "",BN89/BN4)</f>
        <v>3.5721571477250734E-5</v>
      </c>
      <c r="BP89" s="47">
        <f>IF(AND(BN124=0,BN89&gt;=0),"",BN89/BN124)</f>
        <v>1.5649615682581099E-4</v>
      </c>
      <c r="BQ89" s="129">
        <f>+'N EERR BARINAS'!K160</f>
        <v>0</v>
      </c>
      <c r="BR89" s="30" t="str">
        <f>IF(AND(BQ4=0,BQ89&gt;=0), "",BQ89/BQ4)</f>
        <v/>
      </c>
      <c r="BS89" s="47" t="str">
        <f>IF(AND(BQ124=0,BQ89&gt;=0),"",BQ89/BQ124)</f>
        <v/>
      </c>
      <c r="BT89" s="30" t="str">
        <f t="shared" si="44"/>
        <v/>
      </c>
      <c r="BU89" s="130">
        <f t="shared" si="73"/>
        <v>5.23</v>
      </c>
      <c r="BV89" s="30">
        <f>IF(AND(BU4=0,BU89&gt;=0), "",BU89/BU4)</f>
        <v>3.5721571477250734E-5</v>
      </c>
      <c r="BW89" s="47">
        <f>IF(AND(BU124=0,BU89&gt;=0),"",BU89/BU124)</f>
        <v>1.5649615682581099E-4</v>
      </c>
      <c r="BX89" s="131">
        <f t="shared" si="74"/>
        <v>0</v>
      </c>
      <c r="BY89" s="30" t="str">
        <f>IF(AND(BX4=0,BX89&gt;=0), "",BX89/BX4)</f>
        <v/>
      </c>
      <c r="BZ89" s="47">
        <f t="shared" si="45"/>
        <v>1</v>
      </c>
      <c r="CA89" s="129">
        <f>+'N EERR BARINAS'!L160</f>
        <v>0</v>
      </c>
      <c r="CB89" s="30" t="str">
        <f>IF(AND(CA4=0,CA89&gt;=0), "",CA89/CA4)</f>
        <v/>
      </c>
      <c r="CC89" s="47" t="str">
        <f>IF(AND(CA124=0,CA89&gt;=0),"",CA89/CA124)</f>
        <v/>
      </c>
      <c r="CD89" s="30" t="str">
        <f t="shared" si="26"/>
        <v/>
      </c>
      <c r="CE89" s="130">
        <f t="shared" si="75"/>
        <v>5.23</v>
      </c>
      <c r="CF89" s="30">
        <f>IF(AND(CE4=0,CE89&gt;=0), "",CE89/CE4)</f>
        <v>3.5721571477250734E-5</v>
      </c>
      <c r="CG89" s="47">
        <f>IF(AND(CE124=0,CE89&gt;=0),"",CE89/CE124)</f>
        <v>1.5649615682581099E-4</v>
      </c>
      <c r="CH89" s="129">
        <f>+'N EERR BARINAS'!M160</f>
        <v>0</v>
      </c>
      <c r="CI89" s="30" t="str">
        <f>IF(AND(CH4=0,CH89&gt;=0), "",CH89/CH4)</f>
        <v/>
      </c>
      <c r="CJ89" s="47" t="str">
        <f>IF(AND(CH124=0,CH89&gt;=0),"",CH89/CH124)</f>
        <v/>
      </c>
      <c r="CK89" s="30" t="str">
        <f t="shared" si="46"/>
        <v/>
      </c>
      <c r="CL89" s="130">
        <f t="shared" si="76"/>
        <v>5.23</v>
      </c>
      <c r="CM89" s="30">
        <f>IF(AND(CL4=0,CL89&gt;=0), "",CL89/CL4)</f>
        <v>3.5721571477250734E-5</v>
      </c>
      <c r="CN89" s="47">
        <f>IF(AND(CL124=0,CL89&gt;=0),"",CL89/CL124)</f>
        <v>1.5649615682581099E-4</v>
      </c>
      <c r="CO89" s="129">
        <f>+'N EERR BARINAS'!N160</f>
        <v>0</v>
      </c>
      <c r="CP89" s="30" t="str">
        <f>IF(AND(CO4=0,CO89&gt;=0), "",CO89/CO4)</f>
        <v/>
      </c>
      <c r="CQ89" s="47" t="str">
        <f>IF(AND(CO124=0,CO89&gt;=0),"",CO89/CO124)</f>
        <v/>
      </c>
      <c r="CR89" s="30" t="str">
        <f t="shared" si="47"/>
        <v/>
      </c>
      <c r="CS89" s="130">
        <f t="shared" si="77"/>
        <v>5.23</v>
      </c>
      <c r="CT89" s="30">
        <f>IF(AND(CS4=0,CS89&gt;=0), "",CS89/CS4)</f>
        <v>3.5721571477250734E-5</v>
      </c>
      <c r="CU89" s="47">
        <f>IF(AND(CS124=0,CS89&gt;=0),"",CS89/CS124)</f>
        <v>1.5649615682581099E-4</v>
      </c>
      <c r="CV89" s="131">
        <f t="shared" si="78"/>
        <v>0</v>
      </c>
      <c r="CW89" s="30" t="str">
        <f>IF(AND(CV4=0,CV89&gt;=0), "",CV89/CV4)</f>
        <v/>
      </c>
      <c r="CX89" s="47">
        <f t="shared" si="48"/>
        <v>1</v>
      </c>
    </row>
    <row r="90" spans="1:102" hidden="1" outlineLevel="2" x14ac:dyDescent="0.3">
      <c r="A90" s="29" t="s">
        <v>81</v>
      </c>
      <c r="B90" s="129">
        <f>+'N EERR BARINAS'!B161</f>
        <v>0</v>
      </c>
      <c r="C90" s="30" t="str">
        <f>IF(AND(B4=0,B90&gt;=0), "",B90/B4)</f>
        <v/>
      </c>
      <c r="D90" s="47" t="str">
        <f>IF(AND(B124=0,B90&gt;=0),"",B90/B124)</f>
        <v/>
      </c>
      <c r="E90" s="129">
        <f>+'N EERR BARINAS'!C161</f>
        <v>0</v>
      </c>
      <c r="F90" s="30">
        <f>IF(AND(E4=0,E90&gt;=0), "",E90/E4)</f>
        <v>0</v>
      </c>
      <c r="G90" s="47">
        <f>IF(AND(E124=0,E90&gt;=0),"",E90/E124)</f>
        <v>0</v>
      </c>
      <c r="H90" s="129">
        <f>+'N EERR BARINAS'!D161</f>
        <v>0</v>
      </c>
      <c r="I90" s="30">
        <f>IF(AND(H4=0,H90&gt;=0), "",H90/H4)</f>
        <v>0</v>
      </c>
      <c r="J90" s="47">
        <f>IF(AND(H124=0,H90&gt;=0),"",H90/H124)</f>
        <v>0</v>
      </c>
      <c r="K90" s="30" t="str">
        <f t="shared" si="64"/>
        <v/>
      </c>
      <c r="L90" s="130">
        <f t="shared" si="65"/>
        <v>0</v>
      </c>
      <c r="M90" s="30">
        <f>IF(AND(L4=0,L90&gt;=0), "",L90/L4)</f>
        <v>0</v>
      </c>
      <c r="N90" s="47">
        <f>IF(AND(L124=0,L90&gt;=0),"",L90/L124)</f>
        <v>0</v>
      </c>
      <c r="O90" s="129">
        <f>+'N EERR BARINAS'!E161</f>
        <v>0</v>
      </c>
      <c r="P90" s="30">
        <f>IF(AND(O4=0,O90&gt;=0), "",O90/O4)</f>
        <v>0</v>
      </c>
      <c r="Q90" s="47">
        <f>IF(AND(O124=0,O90&gt;=0),"",O90/O124)</f>
        <v>0</v>
      </c>
      <c r="R90" s="30" t="str">
        <f t="shared" si="66"/>
        <v/>
      </c>
      <c r="S90" s="130">
        <f t="shared" si="67"/>
        <v>0</v>
      </c>
      <c r="T90" s="30">
        <f>IF(AND(S4=0,S90&gt;=0), "",S90/S4)</f>
        <v>0</v>
      </c>
      <c r="U90" s="47">
        <f>IF(AND(S124=0,S90&gt;=0),"",S90/S124)</f>
        <v>0</v>
      </c>
      <c r="V90" s="131"/>
      <c r="W90" s="30" t="str">
        <f>IF(AND(V4=0,V90&gt;=0), "",V90/V4)</f>
        <v/>
      </c>
      <c r="X90" s="47" t="str">
        <f t="shared" si="21"/>
        <v/>
      </c>
      <c r="Y90" s="129">
        <f>+'N EERR BARINAS'!F161</f>
        <v>0</v>
      </c>
      <c r="Z90" s="30">
        <f>IF(AND(Y4=0,Y90&gt;=0), "",Y90/Y4)</f>
        <v>0</v>
      </c>
      <c r="AA90" s="47">
        <f>IF(AND(Y124=0,Y90&gt;=0),"",Y90/Y124)</f>
        <v>0</v>
      </c>
      <c r="AB90" s="30" t="str">
        <f t="shared" si="22"/>
        <v/>
      </c>
      <c r="AC90" s="130">
        <f t="shared" si="68"/>
        <v>0</v>
      </c>
      <c r="AD90" s="30">
        <f>IF(AND(AC4=0,AC90&gt;=0), "",AC90/AC4)</f>
        <v>0</v>
      </c>
      <c r="AE90" s="47">
        <f>IF(AND(AC124=0,AC90&gt;=0),"",AC90/AC124)</f>
        <v>0</v>
      </c>
      <c r="AF90" s="129">
        <f>+'N EERR BARINAS'!G161</f>
        <v>0</v>
      </c>
      <c r="AG90" s="30">
        <f>IF(AND(AF4=0,AF90&gt;=0), "",AF90/AF4)</f>
        <v>0</v>
      </c>
      <c r="AH90" s="47">
        <f>IF(AND(AF124=0,AF90&gt;=0),"",AF90/AF124)</f>
        <v>0</v>
      </c>
      <c r="AI90" s="30" t="str">
        <f t="shared" si="41"/>
        <v/>
      </c>
      <c r="AJ90" s="130">
        <f t="shared" si="62"/>
        <v>0</v>
      </c>
      <c r="AK90" s="30">
        <f>IF(AND(AJ4=0,AJ90&gt;=0), "",AJ90/AJ4)</f>
        <v>0</v>
      </c>
      <c r="AL90" s="47">
        <f>IF(AND(AJ124=0,AJ90&gt;=0),"",AJ90/AJ124)</f>
        <v>0</v>
      </c>
      <c r="AM90" s="129">
        <f>+'N EERR BARINAS'!H161</f>
        <v>0</v>
      </c>
      <c r="AN90" s="30">
        <f>IF(AND(AM4=0,AM90&gt;=0), "",AM90/AM4)</f>
        <v>0</v>
      </c>
      <c r="AO90" s="47">
        <f>IF(AND(AM124=0,AM90&gt;=0),"",AM90/AM124)</f>
        <v>0</v>
      </c>
      <c r="AP90" s="30" t="str">
        <f t="shared" si="42"/>
        <v/>
      </c>
      <c r="AQ90" s="130">
        <f t="shared" si="63"/>
        <v>0</v>
      </c>
      <c r="AR90" s="30">
        <f>IF(AND(AQ4=0,AQ90&gt;=0), "",AQ90/AQ4)</f>
        <v>0</v>
      </c>
      <c r="AS90" s="47">
        <f>IF(AND(AQ124=0,AQ90&gt;=0),"",AQ90/AQ124)</f>
        <v>0</v>
      </c>
      <c r="AT90" s="131">
        <f t="shared" si="69"/>
        <v>0</v>
      </c>
      <c r="AU90" s="30" t="str">
        <f>IF(AND(AT4=0,AT90&gt;=0), "",AT90/AT4)</f>
        <v/>
      </c>
      <c r="AV90" s="47" t="str">
        <f t="shared" si="23"/>
        <v/>
      </c>
      <c r="AW90" s="131">
        <f t="shared" si="40"/>
        <v>0</v>
      </c>
      <c r="AX90" s="30">
        <f>IF(AND(AW4=0,AW90&gt;=0), "",AW90/AW4)</f>
        <v>0</v>
      </c>
      <c r="AY90" s="47">
        <f>IF(AND(AW124=0,AW90&gt;=0),"",AW90/AW124)</f>
        <v>0</v>
      </c>
      <c r="AZ90" s="131">
        <f t="shared" si="70"/>
        <v>0</v>
      </c>
      <c r="BA90" s="30" t="str">
        <f>IF(AND(AZ4=0,AZ90&gt;=0), "",AZ90/AZ4)</f>
        <v/>
      </c>
      <c r="BB90" s="47" t="str">
        <f t="shared" si="24"/>
        <v/>
      </c>
      <c r="BC90" s="129">
        <f>+'N EERR BARINAS'!I161</f>
        <v>0</v>
      </c>
      <c r="BD90" s="30" t="str">
        <f>IF(AND(BC4=0,BC90&gt;=0), "",BC90/BC4)</f>
        <v/>
      </c>
      <c r="BE90" s="47" t="str">
        <f>IF(AND(BC124=0,BC90&gt;=0),"",BC90/BC124)</f>
        <v/>
      </c>
      <c r="BF90" s="30" t="str">
        <f t="shared" si="25"/>
        <v/>
      </c>
      <c r="BG90" s="130">
        <f t="shared" si="71"/>
        <v>0</v>
      </c>
      <c r="BH90" s="30">
        <f>IF(AND(BG4=0,BG90&gt;=0), "",BG90/BG4)</f>
        <v>0</v>
      </c>
      <c r="BI90" s="47">
        <f>IF(AND(BG124=0,BG90&gt;=0),"",BG90/BG124)</f>
        <v>0</v>
      </c>
      <c r="BJ90" s="129">
        <f>+'N EERR BARINAS'!J161</f>
        <v>0</v>
      </c>
      <c r="BK90" s="30" t="str">
        <f>IF(AND(BJ4=0,BJ90&gt;=0), "",BJ90/BJ4)</f>
        <v/>
      </c>
      <c r="BL90" s="47" t="str">
        <f>IF(AND(BJ124=0,BJ90&gt;=0),"",BJ90/BJ124)</f>
        <v/>
      </c>
      <c r="BM90" s="30" t="str">
        <f t="shared" si="43"/>
        <v/>
      </c>
      <c r="BN90" s="130">
        <f t="shared" si="72"/>
        <v>0</v>
      </c>
      <c r="BO90" s="30">
        <f>IF(AND(BN4=0,BN90&gt;=0), "",BN90/BN4)</f>
        <v>0</v>
      </c>
      <c r="BP90" s="47">
        <f>IF(AND(BN124=0,BN90&gt;=0),"",BN90/BN124)</f>
        <v>0</v>
      </c>
      <c r="BQ90" s="129">
        <f>+'N EERR BARINAS'!K161</f>
        <v>0</v>
      </c>
      <c r="BR90" s="30" t="str">
        <f>IF(AND(BQ4=0,BQ90&gt;=0), "",BQ90/BQ4)</f>
        <v/>
      </c>
      <c r="BS90" s="47" t="str">
        <f>IF(AND(BQ124=0,BQ90&gt;=0),"",BQ90/BQ124)</f>
        <v/>
      </c>
      <c r="BT90" s="30" t="str">
        <f t="shared" si="44"/>
        <v/>
      </c>
      <c r="BU90" s="130">
        <f t="shared" si="73"/>
        <v>0</v>
      </c>
      <c r="BV90" s="30">
        <f>IF(AND(BU4=0,BU90&gt;=0), "",BU90/BU4)</f>
        <v>0</v>
      </c>
      <c r="BW90" s="47">
        <f>IF(AND(BU124=0,BU90&gt;=0),"",BU90/BU124)</f>
        <v>0</v>
      </c>
      <c r="BX90" s="131">
        <f t="shared" si="74"/>
        <v>0</v>
      </c>
      <c r="BY90" s="30" t="str">
        <f>IF(AND(BX4=0,BX90&gt;=0), "",BX90/BX4)</f>
        <v/>
      </c>
      <c r="BZ90" s="47" t="str">
        <f t="shared" si="45"/>
        <v/>
      </c>
      <c r="CA90" s="129">
        <f>+'N EERR BARINAS'!L161</f>
        <v>0</v>
      </c>
      <c r="CB90" s="30" t="str">
        <f>IF(AND(CA4=0,CA90&gt;=0), "",CA90/CA4)</f>
        <v/>
      </c>
      <c r="CC90" s="47" t="str">
        <f>IF(AND(CA124=0,CA90&gt;=0),"",CA90/CA124)</f>
        <v/>
      </c>
      <c r="CD90" s="30" t="str">
        <f t="shared" si="26"/>
        <v/>
      </c>
      <c r="CE90" s="130">
        <f t="shared" si="75"/>
        <v>0</v>
      </c>
      <c r="CF90" s="30">
        <f>IF(AND(CE4=0,CE90&gt;=0), "",CE90/CE4)</f>
        <v>0</v>
      </c>
      <c r="CG90" s="47">
        <f>IF(AND(CE124=0,CE90&gt;=0),"",CE90/CE124)</f>
        <v>0</v>
      </c>
      <c r="CH90" s="129">
        <f>+'N EERR BARINAS'!M161</f>
        <v>0</v>
      </c>
      <c r="CI90" s="30" t="str">
        <f>IF(AND(CH4=0,CH90&gt;=0), "",CH90/CH4)</f>
        <v/>
      </c>
      <c r="CJ90" s="47" t="str">
        <f>IF(AND(CH124=0,CH90&gt;=0),"",CH90/CH124)</f>
        <v/>
      </c>
      <c r="CK90" s="30" t="str">
        <f t="shared" si="46"/>
        <v/>
      </c>
      <c r="CL90" s="130">
        <f t="shared" si="76"/>
        <v>0</v>
      </c>
      <c r="CM90" s="30">
        <f>IF(AND(CL4=0,CL90&gt;=0), "",CL90/CL4)</f>
        <v>0</v>
      </c>
      <c r="CN90" s="47">
        <f>IF(AND(CL124=0,CL90&gt;=0),"",CL90/CL124)</f>
        <v>0</v>
      </c>
      <c r="CO90" s="129">
        <f>+'N EERR BARINAS'!N161</f>
        <v>0</v>
      </c>
      <c r="CP90" s="30" t="str">
        <f>IF(AND(CO4=0,CO90&gt;=0), "",CO90/CO4)</f>
        <v/>
      </c>
      <c r="CQ90" s="47" t="str">
        <f>IF(AND(CO124=0,CO90&gt;=0),"",CO90/CO124)</f>
        <v/>
      </c>
      <c r="CR90" s="30" t="str">
        <f t="shared" si="47"/>
        <v/>
      </c>
      <c r="CS90" s="130">
        <f t="shared" si="77"/>
        <v>0</v>
      </c>
      <c r="CT90" s="30">
        <f>IF(AND(CS4=0,CS90&gt;=0), "",CS90/CS4)</f>
        <v>0</v>
      </c>
      <c r="CU90" s="47">
        <f>IF(AND(CS124=0,CS90&gt;=0),"",CS90/CS124)</f>
        <v>0</v>
      </c>
      <c r="CV90" s="131">
        <f t="shared" si="78"/>
        <v>0</v>
      </c>
      <c r="CW90" s="30" t="str">
        <f>IF(AND(CV4=0,CV90&gt;=0), "",CV90/CV4)</f>
        <v/>
      </c>
      <c r="CX90" s="47" t="str">
        <f t="shared" si="48"/>
        <v/>
      </c>
    </row>
    <row r="91" spans="1:102" hidden="1" outlineLevel="2" x14ac:dyDescent="0.3">
      <c r="A91" s="29" t="s">
        <v>354</v>
      </c>
      <c r="B91" s="129">
        <f>+'N EERR BARINAS'!B162+'N EERR BARINAS'!B163+'N EERR BARINAS'!B164+'N EERR BARINAS'!B165+'N EERR BARINAS'!B166+'N EERR BARINAS'!B167+'N EERR BARINAS'!B168+'N EERR BARINAS'!B169</f>
        <v>0</v>
      </c>
      <c r="C91" s="30" t="str">
        <f>IF(AND(B4=0,B91&gt;=0), "",B91/B4)</f>
        <v/>
      </c>
      <c r="D91" s="47" t="str">
        <f>IF(AND(B124=0,B91&gt;=0),"",B91/B124)</f>
        <v/>
      </c>
      <c r="E91" s="129">
        <f>+'N EERR BARINAS'!C162+'N EERR BARINAS'!C163+'N EERR BARINAS'!C164+'N EERR BARINAS'!C165+'N EERR BARINAS'!C166+'N EERR BARINAS'!C167+'N EERR BARINAS'!C168+'N EERR BARINAS'!C169</f>
        <v>0</v>
      </c>
      <c r="F91" s="30">
        <f>IF(AND(E4=0,E91&gt;=0), "",E91/E4)</f>
        <v>0</v>
      </c>
      <c r="G91" s="47">
        <f>IF(AND(E124=0,E91&gt;=0),"",E91/E124)</f>
        <v>0</v>
      </c>
      <c r="H91" s="129">
        <f>+'N EERR BARINAS'!D162+'N EERR BARINAS'!D163+'N EERR BARINAS'!D164+'N EERR BARINAS'!D165+'N EERR BARINAS'!D166+'N EERR BARINAS'!D167+'N EERR BARINAS'!D168+'N EERR BARINAS'!D169</f>
        <v>0</v>
      </c>
      <c r="I91" s="30">
        <f>IF(AND(H4=0,H91&gt;=0), "",H91/H4)</f>
        <v>0</v>
      </c>
      <c r="J91" s="47">
        <f>IF(AND(H124=0,H91&gt;=0),"",H91/H124)</f>
        <v>0</v>
      </c>
      <c r="K91" s="30" t="str">
        <f t="shared" si="64"/>
        <v/>
      </c>
      <c r="L91" s="130">
        <f t="shared" si="65"/>
        <v>0</v>
      </c>
      <c r="M91" s="30">
        <f>IF(AND(L4=0,L91&gt;=0), "",L91/L4)</f>
        <v>0</v>
      </c>
      <c r="N91" s="47">
        <f>IF(AND(L124=0,L91&gt;=0),"",L91/L124)</f>
        <v>0</v>
      </c>
      <c r="O91" s="129">
        <f>+'N EERR BARINAS'!E162+'N EERR BARINAS'!E163+'N EERR BARINAS'!E164+'N EERR BARINAS'!E165+'N EERR BARINAS'!E166+'N EERR BARINAS'!E167+'N EERR BARINAS'!E168+'N EERR BARINAS'!E169</f>
        <v>0</v>
      </c>
      <c r="P91" s="30">
        <f>IF(AND(O4=0,O91&gt;=0), "",O91/O4)</f>
        <v>0</v>
      </c>
      <c r="Q91" s="47">
        <f>IF(AND(O124=0,O91&gt;=0),"",O91/O124)</f>
        <v>0</v>
      </c>
      <c r="R91" s="30" t="str">
        <f t="shared" si="66"/>
        <v/>
      </c>
      <c r="S91" s="130">
        <f t="shared" si="67"/>
        <v>0</v>
      </c>
      <c r="T91" s="30">
        <f>IF(AND(S4=0,S91&gt;=0), "",S91/S4)</f>
        <v>0</v>
      </c>
      <c r="U91" s="47">
        <f>IF(AND(S124=0,S91&gt;=0),"",S91/S124)</f>
        <v>0</v>
      </c>
      <c r="V91" s="131"/>
      <c r="W91" s="30" t="str">
        <f>IF(AND(V4=0,V91&gt;=0), "",V91/V4)</f>
        <v/>
      </c>
      <c r="X91" s="47" t="str">
        <f t="shared" si="21"/>
        <v/>
      </c>
      <c r="Y91" s="129">
        <f>+'N EERR BARINAS'!F162+'N EERR BARINAS'!F163+'N EERR BARINAS'!F164+'N EERR BARINAS'!F165+'N EERR BARINAS'!F166+'N EERR BARINAS'!F167+'N EERR BARINAS'!F168+'N EERR BARINAS'!F169</f>
        <v>0</v>
      </c>
      <c r="Z91" s="30">
        <f>IF(AND(Y4=0,Y91&gt;=0), "",Y91/Y4)</f>
        <v>0</v>
      </c>
      <c r="AA91" s="47">
        <f>IF(AND(Y124=0,Y91&gt;=0),"",Y91/Y124)</f>
        <v>0</v>
      </c>
      <c r="AB91" s="30" t="str">
        <f t="shared" si="22"/>
        <v/>
      </c>
      <c r="AC91" s="130">
        <f t="shared" si="68"/>
        <v>0</v>
      </c>
      <c r="AD91" s="30">
        <f>IF(AND(AC4=0,AC91&gt;=0), "",AC91/AC4)</f>
        <v>0</v>
      </c>
      <c r="AE91" s="47">
        <f>IF(AND(AC124=0,AC91&gt;=0),"",AC91/AC124)</f>
        <v>0</v>
      </c>
      <c r="AF91" s="129">
        <f>+'N EERR BARINAS'!G162+'N EERR BARINAS'!G163+'N EERR BARINAS'!G164+'N EERR BARINAS'!G165+'N EERR BARINAS'!G166+'N EERR BARINAS'!G167+'N EERR BARINAS'!G168+'N EERR BARINAS'!G169</f>
        <v>0</v>
      </c>
      <c r="AG91" s="30">
        <f>IF(AND(AF4=0,AF91&gt;=0), "",AF91/AF4)</f>
        <v>0</v>
      </c>
      <c r="AH91" s="47">
        <f>IF(AND(AF124=0,AF91&gt;=0),"",AF91/AF124)</f>
        <v>0</v>
      </c>
      <c r="AI91" s="30" t="str">
        <f t="shared" si="41"/>
        <v/>
      </c>
      <c r="AJ91" s="130">
        <f t="shared" si="62"/>
        <v>0</v>
      </c>
      <c r="AK91" s="30">
        <f>IF(AND(AJ4=0,AJ91&gt;=0), "",AJ91/AJ4)</f>
        <v>0</v>
      </c>
      <c r="AL91" s="47">
        <f>IF(AND(AJ124=0,AJ91&gt;=0),"",AJ91/AJ124)</f>
        <v>0</v>
      </c>
      <c r="AM91" s="129">
        <f>+'N EERR BARINAS'!H162+'N EERR BARINAS'!H163+'N EERR BARINAS'!H164+'N EERR BARINAS'!H165+'N EERR BARINAS'!H166+'N EERR BARINAS'!H167+'N EERR BARINAS'!H168+'N EERR BARINAS'!H169</f>
        <v>0</v>
      </c>
      <c r="AN91" s="30">
        <f>IF(AND(AM4=0,AM91&gt;=0), "",AM91/AM4)</f>
        <v>0</v>
      </c>
      <c r="AO91" s="47">
        <f>IF(AND(AM124=0,AM91&gt;=0),"",AM91/AM124)</f>
        <v>0</v>
      </c>
      <c r="AP91" s="30" t="str">
        <f t="shared" si="42"/>
        <v/>
      </c>
      <c r="AQ91" s="130">
        <f t="shared" si="63"/>
        <v>0</v>
      </c>
      <c r="AR91" s="30">
        <f>IF(AND(AQ4=0,AQ91&gt;=0), "",AQ91/AQ4)</f>
        <v>0</v>
      </c>
      <c r="AS91" s="47">
        <f>IF(AND(AQ124=0,AQ91&gt;=0),"",AQ91/AQ124)</f>
        <v>0</v>
      </c>
      <c r="AT91" s="131">
        <f t="shared" si="69"/>
        <v>0</v>
      </c>
      <c r="AU91" s="30" t="str">
        <f>IF(AND(AT4=0,AT91&gt;=0), "",AT91/AT4)</f>
        <v/>
      </c>
      <c r="AV91" s="47" t="str">
        <f t="shared" si="23"/>
        <v/>
      </c>
      <c r="AW91" s="131">
        <f t="shared" si="40"/>
        <v>0</v>
      </c>
      <c r="AX91" s="30">
        <f>IF(AND(AW4=0,AW91&gt;=0), "",AW91/AW4)</f>
        <v>0</v>
      </c>
      <c r="AY91" s="47">
        <f>IF(AND(AW124=0,AW91&gt;=0),"",AW91/AW124)</f>
        <v>0</v>
      </c>
      <c r="AZ91" s="131">
        <f t="shared" si="70"/>
        <v>0</v>
      </c>
      <c r="BA91" s="30" t="str">
        <f>IF(AND(AZ4=0,AZ91&gt;=0), "",AZ91/AZ4)</f>
        <v/>
      </c>
      <c r="BB91" s="47" t="str">
        <f t="shared" si="24"/>
        <v/>
      </c>
      <c r="BC91" s="129">
        <f>+'N EERR BARINAS'!I162+'N EERR BARINAS'!I163+'N EERR BARINAS'!I164+'N EERR BARINAS'!I165+'N EERR BARINAS'!I166+'N EERR BARINAS'!I167+'N EERR BARINAS'!I168+'N EERR BARINAS'!I169</f>
        <v>0</v>
      </c>
      <c r="BD91" s="30" t="str">
        <f>IF(AND(BC4=0,BC91&gt;=0), "",BC91/BC4)</f>
        <v/>
      </c>
      <c r="BE91" s="47" t="str">
        <f>IF(AND(BC124=0,BC91&gt;=0),"",BC91/BC124)</f>
        <v/>
      </c>
      <c r="BF91" s="30" t="str">
        <f t="shared" si="25"/>
        <v/>
      </c>
      <c r="BG91" s="130">
        <f>+AZ91+BC91</f>
        <v>0</v>
      </c>
      <c r="BH91" s="30">
        <f>IF(AND(BG4=0,BG91&gt;=0), "",BG91/BG4)</f>
        <v>0</v>
      </c>
      <c r="BI91" s="47">
        <f>IF(AND(BG124=0,BG91&gt;=0),"",BG91/BG124)</f>
        <v>0</v>
      </c>
      <c r="BJ91" s="129">
        <f>+'N EERR BARINAS'!J162+'N EERR BARINAS'!J163+'N EERR BARINAS'!J164+'N EERR BARINAS'!J165+'N EERR BARINAS'!J166+'N EERR BARINAS'!J167+'N EERR BARINAS'!J168+'N EERR BARINAS'!J169</f>
        <v>0</v>
      </c>
      <c r="BK91" s="30" t="str">
        <f>IF(AND(BJ4=0,BJ91&gt;=0), "",BJ91/BJ4)</f>
        <v/>
      </c>
      <c r="BL91" s="47" t="str">
        <f>IF(AND(BJ124=0,BJ91&gt;=0),"",BJ91/BJ124)</f>
        <v/>
      </c>
      <c r="BM91" s="30" t="str">
        <f t="shared" si="43"/>
        <v/>
      </c>
      <c r="BN91" s="130">
        <f t="shared" si="72"/>
        <v>0</v>
      </c>
      <c r="BO91" s="30">
        <f>IF(AND(BN4=0,BN91&gt;=0), "",BN91/BN4)</f>
        <v>0</v>
      </c>
      <c r="BP91" s="47">
        <f>IF(AND(BN124=0,BN91&gt;=0),"",BN91/BN124)</f>
        <v>0</v>
      </c>
      <c r="BQ91" s="129">
        <f>+'N EERR BARINAS'!K162+'N EERR BARINAS'!K163+'N EERR BARINAS'!K164+'N EERR BARINAS'!K165+'N EERR BARINAS'!K166+'N EERR BARINAS'!K167+'N EERR BARINAS'!K168+'N EERR BARINAS'!K169</f>
        <v>0</v>
      </c>
      <c r="BR91" s="30" t="str">
        <f>IF(AND(BQ4=0,BQ91&gt;=0), "",BQ91/BQ4)</f>
        <v/>
      </c>
      <c r="BS91" s="47" t="str">
        <f>IF(AND(BQ124=0,BQ91&gt;=0),"",BQ91/BQ124)</f>
        <v/>
      </c>
      <c r="BT91" s="30" t="str">
        <f t="shared" si="44"/>
        <v/>
      </c>
      <c r="BU91" s="130">
        <f t="shared" si="73"/>
        <v>0</v>
      </c>
      <c r="BV91" s="30">
        <f>IF(AND(BU4=0,BU91&gt;=0), "",BU91/BU4)</f>
        <v>0</v>
      </c>
      <c r="BW91" s="47">
        <f>IF(AND(BU124=0,BU91&gt;=0),"",BU91/BU124)</f>
        <v>0</v>
      </c>
      <c r="BX91" s="131">
        <f t="shared" si="74"/>
        <v>0</v>
      </c>
      <c r="BY91" s="30" t="str">
        <f>IF(AND(BX4=0,BX91&gt;=0), "",BX91/BX4)</f>
        <v/>
      </c>
      <c r="BZ91" s="47" t="str">
        <f t="shared" si="45"/>
        <v/>
      </c>
      <c r="CA91" s="129">
        <f>+'N EERR BARINAS'!L162+'N EERR BARINAS'!L163+'N EERR BARINAS'!L164+'N EERR BARINAS'!L165+'N EERR BARINAS'!L166+'N EERR BARINAS'!L167+'N EERR BARINAS'!L168+'N EERR BARINAS'!L169</f>
        <v>0</v>
      </c>
      <c r="CB91" s="30" t="str">
        <f>IF(AND(CA4=0,CA91&gt;=0), "",CA91/CA4)</f>
        <v/>
      </c>
      <c r="CC91" s="47" t="str">
        <f>IF(AND(CA124=0,CA91&gt;=0),"",CA91/CA124)</f>
        <v/>
      </c>
      <c r="CD91" s="30" t="str">
        <f t="shared" si="26"/>
        <v/>
      </c>
      <c r="CE91" s="130">
        <f t="shared" si="75"/>
        <v>0</v>
      </c>
      <c r="CF91" s="30">
        <f>IF(AND(CE4=0,CE91&gt;=0), "",CE91/CE4)</f>
        <v>0</v>
      </c>
      <c r="CG91" s="47">
        <f>IF(AND(CE124=0,CE91&gt;=0),"",CE91/CE124)</f>
        <v>0</v>
      </c>
      <c r="CH91" s="129">
        <f>+'N EERR BARINAS'!M162+'N EERR BARINAS'!M163+'N EERR BARINAS'!M164+'N EERR BARINAS'!M165+'N EERR BARINAS'!M166+'N EERR BARINAS'!M167+'N EERR BARINAS'!M168+'N EERR BARINAS'!M169</f>
        <v>0</v>
      </c>
      <c r="CI91" s="30" t="str">
        <f>IF(AND(CH4=0,CH91&gt;=0), "",CH91/CH4)</f>
        <v/>
      </c>
      <c r="CJ91" s="47" t="str">
        <f>IF(AND(CH124=0,CH91&gt;=0),"",CH91/CH124)</f>
        <v/>
      </c>
      <c r="CK91" s="30" t="str">
        <f t="shared" si="46"/>
        <v/>
      </c>
      <c r="CL91" s="130">
        <f t="shared" si="76"/>
        <v>0</v>
      </c>
      <c r="CM91" s="30">
        <f>IF(AND(CL4=0,CL91&gt;=0), "",CL91/CL4)</f>
        <v>0</v>
      </c>
      <c r="CN91" s="47">
        <f>IF(AND(CL124=0,CL91&gt;=0),"",CL91/CL124)</f>
        <v>0</v>
      </c>
      <c r="CO91" s="129">
        <f>+'N EERR BARINAS'!N162+'N EERR BARINAS'!N163+'N EERR BARINAS'!N164+'N EERR BARINAS'!N165+'N EERR BARINAS'!N166+'N EERR BARINAS'!N167+'N EERR BARINAS'!N168+'N EERR BARINAS'!N169</f>
        <v>0</v>
      </c>
      <c r="CP91" s="30" t="str">
        <f>IF(AND(CO4=0,CO91&gt;=0), "",CO91/CO4)</f>
        <v/>
      </c>
      <c r="CQ91" s="47" t="str">
        <f>IF(AND(CO124=0,CO91&gt;=0),"",CO91/CO124)</f>
        <v/>
      </c>
      <c r="CR91" s="30" t="str">
        <f t="shared" si="47"/>
        <v/>
      </c>
      <c r="CS91" s="130">
        <f t="shared" si="77"/>
        <v>0</v>
      </c>
      <c r="CT91" s="30">
        <f>IF(AND(CS4=0,CS91&gt;=0), "",CS91/CS4)</f>
        <v>0</v>
      </c>
      <c r="CU91" s="47">
        <f>IF(AND(CS124=0,CS91&gt;=0),"",CS91/CS124)</f>
        <v>0</v>
      </c>
      <c r="CV91" s="131">
        <f t="shared" si="78"/>
        <v>0</v>
      </c>
      <c r="CW91" s="30" t="str">
        <f>IF(AND(CV4=0,CV91&gt;=0), "",CV91/CV4)</f>
        <v/>
      </c>
      <c r="CX91" s="47" t="str">
        <f t="shared" si="48"/>
        <v/>
      </c>
    </row>
    <row r="92" spans="1:102" hidden="1" outlineLevel="2" x14ac:dyDescent="0.3">
      <c r="A92" s="29"/>
      <c r="B92" s="129"/>
      <c r="C92" s="15"/>
      <c r="D92" s="46"/>
      <c r="E92" s="129"/>
      <c r="F92" s="15"/>
      <c r="G92" s="46"/>
      <c r="H92" s="129"/>
      <c r="I92" s="15"/>
      <c r="J92" s="46"/>
      <c r="K92" s="32" t="str">
        <f t="shared" si="64"/>
        <v/>
      </c>
      <c r="M92" s="15"/>
      <c r="N92" s="46"/>
      <c r="O92" s="129"/>
      <c r="P92" s="15"/>
      <c r="Q92" s="46"/>
      <c r="R92" s="32" t="str">
        <f t="shared" si="66"/>
        <v/>
      </c>
      <c r="T92" s="15"/>
      <c r="U92" s="46"/>
      <c r="V92" s="131"/>
      <c r="W92" s="15"/>
      <c r="X92" s="92" t="str">
        <f t="shared" si="21"/>
        <v/>
      </c>
      <c r="Y92" s="129"/>
      <c r="Z92" s="15"/>
      <c r="AA92" s="46"/>
      <c r="AB92" s="32" t="str">
        <f t="shared" si="22"/>
        <v/>
      </c>
      <c r="AD92" s="15"/>
      <c r="AE92" s="46"/>
      <c r="AF92" s="129"/>
      <c r="AG92" s="15"/>
      <c r="AH92" s="46"/>
      <c r="AI92" s="32" t="str">
        <f t="shared" si="41"/>
        <v/>
      </c>
      <c r="AJ92" s="130">
        <f t="shared" si="62"/>
        <v>0</v>
      </c>
      <c r="AK92" s="15"/>
      <c r="AL92" s="46"/>
      <c r="AM92" s="129"/>
      <c r="AN92" s="15"/>
      <c r="AO92" s="46"/>
      <c r="AP92" s="32" t="str">
        <f t="shared" si="42"/>
        <v/>
      </c>
      <c r="AQ92" s="130">
        <f t="shared" si="63"/>
        <v>0</v>
      </c>
      <c r="AR92" s="15"/>
      <c r="AS92" s="46"/>
      <c r="AT92" s="131">
        <f t="shared" si="69"/>
        <v>0</v>
      </c>
      <c r="AU92" s="15"/>
      <c r="AV92" s="92" t="str">
        <f t="shared" si="23"/>
        <v/>
      </c>
      <c r="AW92" s="131">
        <f t="shared" si="40"/>
        <v>0</v>
      </c>
      <c r="AX92" s="15"/>
      <c r="AY92" s="46"/>
      <c r="AZ92" s="131">
        <f t="shared" si="70"/>
        <v>0</v>
      </c>
      <c r="BA92" s="15"/>
      <c r="BB92" s="92" t="str">
        <f t="shared" si="24"/>
        <v/>
      </c>
      <c r="BC92" s="129"/>
      <c r="BD92" s="15"/>
      <c r="BE92" s="46"/>
      <c r="BF92" s="32" t="str">
        <f t="shared" si="25"/>
        <v/>
      </c>
      <c r="BG92" s="130">
        <f t="shared" si="71"/>
        <v>0</v>
      </c>
      <c r="BH92" s="15"/>
      <c r="BI92" s="46"/>
      <c r="BJ92" s="129"/>
      <c r="BK92" s="15"/>
      <c r="BL92" s="46"/>
      <c r="BM92" s="32" t="str">
        <f t="shared" si="43"/>
        <v/>
      </c>
      <c r="BN92" s="130">
        <f t="shared" si="72"/>
        <v>0</v>
      </c>
      <c r="BO92" s="15"/>
      <c r="BP92" s="46"/>
      <c r="BQ92" s="129"/>
      <c r="BR92" s="15"/>
      <c r="BS92" s="46"/>
      <c r="BT92" s="32" t="str">
        <f t="shared" si="44"/>
        <v/>
      </c>
      <c r="BU92" s="130">
        <f t="shared" si="73"/>
        <v>0</v>
      </c>
      <c r="BV92" s="15"/>
      <c r="BW92" s="46"/>
      <c r="BX92" s="131">
        <f t="shared" si="74"/>
        <v>0</v>
      </c>
      <c r="BY92" s="15"/>
      <c r="BZ92" s="92" t="str">
        <f t="shared" si="45"/>
        <v/>
      </c>
      <c r="CA92" s="129"/>
      <c r="CB92" s="15"/>
      <c r="CC92" s="46"/>
      <c r="CD92" s="32" t="str">
        <f t="shared" si="26"/>
        <v/>
      </c>
      <c r="CE92" s="130">
        <f t="shared" si="75"/>
        <v>0</v>
      </c>
      <c r="CF92" s="15"/>
      <c r="CG92" s="46"/>
      <c r="CH92" s="129"/>
      <c r="CI92" s="15"/>
      <c r="CJ92" s="46"/>
      <c r="CK92" s="32" t="str">
        <f t="shared" si="46"/>
        <v/>
      </c>
      <c r="CL92" s="130">
        <f t="shared" si="76"/>
        <v>0</v>
      </c>
      <c r="CM92" s="15"/>
      <c r="CN92" s="46"/>
      <c r="CO92" s="129"/>
      <c r="CP92" s="15"/>
      <c r="CQ92" s="46"/>
      <c r="CR92" s="32" t="str">
        <f t="shared" si="47"/>
        <v/>
      </c>
      <c r="CS92" s="130">
        <f t="shared" si="77"/>
        <v>0</v>
      </c>
      <c r="CT92" s="15"/>
      <c r="CU92" s="46"/>
      <c r="CV92" s="131">
        <f t="shared" si="78"/>
        <v>0</v>
      </c>
      <c r="CW92" s="15"/>
      <c r="CX92" s="92" t="str">
        <f t="shared" si="48"/>
        <v/>
      </c>
    </row>
    <row r="93" spans="1:102" s="6" customFormat="1" collapsed="1" x14ac:dyDescent="0.3">
      <c r="A93" s="37" t="s">
        <v>82</v>
      </c>
      <c r="B93" s="126">
        <f>SUM(B94:B103)</f>
        <v>0</v>
      </c>
      <c r="C93" s="38" t="str">
        <f>IF(AND(B4=0,B93&gt;=0), "",B93/B4)</f>
        <v/>
      </c>
      <c r="D93" s="43" t="str">
        <f>IF(AND(B124=0,B93&gt;=0),"",B93/B124)</f>
        <v/>
      </c>
      <c r="E93" s="126">
        <f>SUM(E94:E103)</f>
        <v>29.173295561850811</v>
      </c>
      <c r="F93" s="38">
        <f>IF(AND(E4=0,E93&gt;=0), "",E93/E4)</f>
        <v>2.124851287299551E-3</v>
      </c>
      <c r="G93" s="43">
        <f>IF(AND(E124=0,E93&gt;=0),"",E93/E124)</f>
        <v>7.0031688748666355E-3</v>
      </c>
      <c r="H93" s="126">
        <f>SUM(H94:H103)</f>
        <v>0</v>
      </c>
      <c r="I93" s="38">
        <f>IF(AND(H4=0,H93&gt;=0), "",H93/H4)</f>
        <v>0</v>
      </c>
      <c r="J93" s="43">
        <f>IF(AND(H124=0,H93&gt;=0),"",H93/H124)</f>
        <v>0</v>
      </c>
      <c r="K93" s="38">
        <f t="shared" si="64"/>
        <v>-1</v>
      </c>
      <c r="L93" s="127">
        <f>SUM(L94:L103)</f>
        <v>29.173295561850811</v>
      </c>
      <c r="M93" s="38">
        <f>IF(AND(L4=0,L93&gt;=0), "",L93/L4)</f>
        <v>7.9943722869114909E-4</v>
      </c>
      <c r="N93" s="43">
        <f>IF(AND(L124=0,L93&gt;=0),"",L93/L124)</f>
        <v>3.1663864459072237E-3</v>
      </c>
      <c r="O93" s="126">
        <f>SUM(O94:O103)</f>
        <v>37.364897585752708</v>
      </c>
      <c r="P93" s="38">
        <f>IF(AND(O4=0,O93&gt;=0), "",O93/O4)</f>
        <v>1.417870013595554E-3</v>
      </c>
      <c r="Q93" s="43">
        <f>IF(AND(O124=0,O93&gt;=0),"",O93/O124)</f>
        <v>5.885868707565794E-3</v>
      </c>
      <c r="R93" s="38">
        <f t="shared" si="66"/>
        <v>1</v>
      </c>
      <c r="S93" s="127">
        <f>SUM(S94:S103)</f>
        <v>66.538193147603522</v>
      </c>
      <c r="T93" s="38">
        <f>IF(AND(S4=0,S93&gt;=0), "",S93/S4)</f>
        <v>1.0587645479359178E-3</v>
      </c>
      <c r="U93" s="43">
        <f>IF(AND(S124=0,S93&gt;=0),"",S93/S124)</f>
        <v>4.2757736746248786E-3</v>
      </c>
      <c r="V93" s="128">
        <f>SUM(V94:V103)</f>
        <v>0</v>
      </c>
      <c r="W93" s="38" t="str">
        <f>IF(AND(V4=0,V93&gt;=0), "",V93/V4)</f>
        <v/>
      </c>
      <c r="X93" s="91">
        <f t="shared" si="21"/>
        <v>1</v>
      </c>
      <c r="Y93" s="126">
        <f>SUM(Y94:Y103)</f>
        <v>0</v>
      </c>
      <c r="Z93" s="38">
        <f>IF(AND(Y4=0,Y93&gt;=0), "",Y93/Y4)</f>
        <v>0</v>
      </c>
      <c r="AA93" s="43">
        <f>IF(AND(Y124=0,Y93&gt;=0),"",Y93/Y124)</f>
        <v>0</v>
      </c>
      <c r="AB93" s="38">
        <f t="shared" si="22"/>
        <v>-1</v>
      </c>
      <c r="AC93" s="127">
        <f>SUM(AC94:AC103)</f>
        <v>66.538193147603522</v>
      </c>
      <c r="AD93" s="38">
        <f>IF(AND(AC4=0,AC93&gt;=0), "",AC93/AC4)</f>
        <v>7.5964397972394678E-4</v>
      </c>
      <c r="AE93" s="43">
        <f>IF(AND(AC124=0,AC93&gt;=0),"",AC93/AC124)</f>
        <v>3.120636656239168E-3</v>
      </c>
      <c r="AF93" s="126">
        <f>SUM(AF94:AF103)</f>
        <v>16.37229557817161</v>
      </c>
      <c r="AG93" s="38">
        <f>IF(AND(AF4=0,AF93&gt;=0), "",AF93/AF4)</f>
        <v>5.2156603924683853E-4</v>
      </c>
      <c r="AH93" s="43">
        <f>IF(AND(AF124=0,AF93&gt;=0),"",AF93/AF124)</f>
        <v>2.7452891919339827E-3</v>
      </c>
      <c r="AI93" s="38">
        <f t="shared" si="41"/>
        <v>1</v>
      </c>
      <c r="AJ93" s="127">
        <f>SUM(AJ94:AJ103)</f>
        <v>82.910488725775139</v>
      </c>
      <c r="AK93" s="38">
        <f>IF(AND(AJ4=0,AJ93&gt;=0), "",AJ93/AJ4)</f>
        <v>6.968325894069463E-4</v>
      </c>
      <c r="AL93" s="43">
        <f>IF(AND(AJ124=0,AJ93&gt;=0),"",AJ93/AJ124)</f>
        <v>3.0385979637763041E-3</v>
      </c>
      <c r="AM93" s="126">
        <f>SUM(AM94:AM103)</f>
        <v>0</v>
      </c>
      <c r="AN93" s="38">
        <f>IF(AND(AM4=0,AM93&gt;=0), "",AM93/AM4)</f>
        <v>0</v>
      </c>
      <c r="AO93" s="43">
        <f>IF(AND(AM124=0,AM93&gt;=0),"",AM93/AM124)</f>
        <v>0</v>
      </c>
      <c r="AP93" s="38">
        <f t="shared" si="42"/>
        <v>-1</v>
      </c>
      <c r="AQ93" s="127">
        <f>SUM(AQ94:AQ103)</f>
        <v>82.910488725775139</v>
      </c>
      <c r="AR93" s="38">
        <f>IF(AND(AQ4=0,AQ93&gt;=0), "",AQ93/AQ4)</f>
        <v>5.6628928283586376E-4</v>
      </c>
      <c r="AS93" s="43">
        <f>IF(AND(AQ124=0,AQ93&gt;=0),"",AQ93/AQ124)</f>
        <v>2.4809125900828949E-3</v>
      </c>
      <c r="AT93" s="128">
        <f>SUM(AT94:AT103)</f>
        <v>0</v>
      </c>
      <c r="AU93" s="38" t="str">
        <f>IF(AND(AT4=0,AT93&gt;=0), "",AT93/AT4)</f>
        <v/>
      </c>
      <c r="AV93" s="91">
        <f t="shared" si="23"/>
        <v>1</v>
      </c>
      <c r="AW93" s="128">
        <f>SUM(AW94:AW103)</f>
        <v>13.818414787629189</v>
      </c>
      <c r="AX93" s="38">
        <f>IF(AND(AW4=0,AW93&gt;=0), "",AW93/AW4)</f>
        <v>5.6628928283586376E-4</v>
      </c>
      <c r="AY93" s="43">
        <f>IF(AND(AW124=0,AW93&gt;=0),"",AW93/AW124)</f>
        <v>2.4809125900828958E-3</v>
      </c>
      <c r="AZ93" s="128">
        <f>SUM(AZ94:AZ103)</f>
        <v>0</v>
      </c>
      <c r="BA93" s="38" t="str">
        <f>IF(AND(AZ4=0,AZ93&gt;=0), "",AZ93/AZ4)</f>
        <v/>
      </c>
      <c r="BB93" s="91">
        <f t="shared" si="24"/>
        <v>1</v>
      </c>
      <c r="BC93" s="126">
        <f>SUM(BC94:BC103)</f>
        <v>0</v>
      </c>
      <c r="BD93" s="38" t="str">
        <f>IF(AND(BC4=0,BC93&gt;=0), "",BC93/BC4)</f>
        <v/>
      </c>
      <c r="BE93" s="43" t="str">
        <f>IF(AND(BC124=0,BC93&gt;=0),"",BC93/BC124)</f>
        <v/>
      </c>
      <c r="BF93" s="38" t="str">
        <f t="shared" si="25"/>
        <v/>
      </c>
      <c r="BG93" s="127">
        <f>SUM(BG94:BG103)</f>
        <v>82.910488725775139</v>
      </c>
      <c r="BH93" s="38">
        <f>IF(AND(BG4=0,BG93&gt;=0), "",BG93/BG4)</f>
        <v>5.6628928283586376E-4</v>
      </c>
      <c r="BI93" s="43">
        <f>IF(AND(BG124=0,BG93&gt;=0),"",BG93/BG124)</f>
        <v>2.4809125900828949E-3</v>
      </c>
      <c r="BJ93" s="126">
        <f>SUM(BJ94:BJ103)</f>
        <v>0</v>
      </c>
      <c r="BK93" s="38" t="str">
        <f>IF(AND(BJ4=0,BJ93&gt;=0), "",BJ93/BJ4)</f>
        <v/>
      </c>
      <c r="BL93" s="43" t="str">
        <f>IF(AND(BJ124=0,BJ93&gt;=0),"",BJ93/BJ124)</f>
        <v/>
      </c>
      <c r="BM93" s="38" t="str">
        <f t="shared" si="43"/>
        <v/>
      </c>
      <c r="BN93" s="127">
        <f>SUM(BN94:BN103)</f>
        <v>82.910488725775139</v>
      </c>
      <c r="BO93" s="38">
        <f>IF(AND(BN4=0,BN93&gt;=0), "",BN93/BN4)</f>
        <v>5.6628928283586376E-4</v>
      </c>
      <c r="BP93" s="43">
        <f>IF(AND(BN124=0,BN93&gt;=0),"",BN93/BN124)</f>
        <v>2.4809125900828949E-3</v>
      </c>
      <c r="BQ93" s="126">
        <f>SUM(BQ94:BQ103)</f>
        <v>0</v>
      </c>
      <c r="BR93" s="38" t="str">
        <f>IF(AND(BQ4=0,BQ93&gt;=0), "",BQ93/BQ4)</f>
        <v/>
      </c>
      <c r="BS93" s="43" t="str">
        <f>IF(AND(BQ124=0,BQ93&gt;=0),"",BQ93/BQ124)</f>
        <v/>
      </c>
      <c r="BT93" s="38" t="str">
        <f t="shared" si="44"/>
        <v/>
      </c>
      <c r="BU93" s="127">
        <f>SUM(BU94:BU103)</f>
        <v>82.910488725775139</v>
      </c>
      <c r="BV93" s="38">
        <f>IF(AND(BU4=0,BU93&gt;=0), "",BU93/BU4)</f>
        <v>5.6628928283586376E-4</v>
      </c>
      <c r="BW93" s="43">
        <f>IF(AND(BU124=0,BU93&gt;=0),"",BU93/BU124)</f>
        <v>2.4809125900828949E-3</v>
      </c>
      <c r="BX93" s="128">
        <f>SUM(BX94:BX103)</f>
        <v>0</v>
      </c>
      <c r="BY93" s="38" t="str">
        <f>IF(AND(BX4=0,BX93&gt;=0), "",BX93/BX4)</f>
        <v/>
      </c>
      <c r="BZ93" s="91">
        <f t="shared" si="45"/>
        <v>1</v>
      </c>
      <c r="CA93" s="126">
        <f>SUM(CA94:CA103)</f>
        <v>0</v>
      </c>
      <c r="CB93" s="38" t="str">
        <f>IF(AND(CA4=0,CA93&gt;=0), "",CA93/CA4)</f>
        <v/>
      </c>
      <c r="CC93" s="43" t="str">
        <f>IF(AND(CA124=0,CA93&gt;=0),"",CA93/CA124)</f>
        <v/>
      </c>
      <c r="CD93" s="38" t="str">
        <f t="shared" si="26"/>
        <v/>
      </c>
      <c r="CE93" s="127">
        <f>SUM(CE94:CE103)</f>
        <v>82.910488725775139</v>
      </c>
      <c r="CF93" s="38">
        <f>IF(AND(CE4=0,CE93&gt;=0), "",CE93/CE4)</f>
        <v>5.6628928283586376E-4</v>
      </c>
      <c r="CG93" s="43">
        <f>IF(AND(CE124=0,CE93&gt;=0),"",CE93/CE124)</f>
        <v>2.4809125900828949E-3</v>
      </c>
      <c r="CH93" s="126">
        <f>SUM(CH94:CH103)</f>
        <v>0</v>
      </c>
      <c r="CI93" s="38" t="str">
        <f>IF(AND(CH4=0,CH93&gt;=0), "",CH93/CH4)</f>
        <v/>
      </c>
      <c r="CJ93" s="43" t="str">
        <f>IF(AND(CH124=0,CH93&gt;=0),"",CH93/CH124)</f>
        <v/>
      </c>
      <c r="CK93" s="38" t="str">
        <f t="shared" si="46"/>
        <v/>
      </c>
      <c r="CL93" s="127">
        <f>SUM(CL94:CL103)</f>
        <v>82.910488725775139</v>
      </c>
      <c r="CM93" s="38">
        <f>IF(AND(CL4=0,CL93&gt;=0), "",CL93/CL4)</f>
        <v>5.6628928283586376E-4</v>
      </c>
      <c r="CN93" s="43">
        <f>IF(AND(CL124=0,CL93&gt;=0),"",CL93/CL124)</f>
        <v>2.4809125900828949E-3</v>
      </c>
      <c r="CO93" s="126">
        <f>SUM(CO94:CO103)</f>
        <v>0</v>
      </c>
      <c r="CP93" s="38" t="str">
        <f>IF(AND(CO4=0,CO93&gt;=0), "",CO93/CO4)</f>
        <v/>
      </c>
      <c r="CQ93" s="43" t="str">
        <f>IF(AND(CO124=0,CO93&gt;=0),"",CO93/CO124)</f>
        <v/>
      </c>
      <c r="CR93" s="38" t="str">
        <f t="shared" si="47"/>
        <v/>
      </c>
      <c r="CS93" s="127">
        <f>SUM(CS94:CS103)</f>
        <v>82.910488725775139</v>
      </c>
      <c r="CT93" s="38">
        <f>IF(AND(CS4=0,CS93&gt;=0), "",CS93/CS4)</f>
        <v>5.6628928283586376E-4</v>
      </c>
      <c r="CU93" s="43">
        <f>IF(AND(CS124=0,CS93&gt;=0),"",CS93/CS124)</f>
        <v>2.4809125900828949E-3</v>
      </c>
      <c r="CV93" s="128">
        <f>SUM(CV94:CV103)</f>
        <v>0</v>
      </c>
      <c r="CW93" s="38" t="str">
        <f>IF(AND(CV4=0,CV93&gt;=0), "",CV93/CV4)</f>
        <v/>
      </c>
      <c r="CX93" s="91">
        <f t="shared" si="48"/>
        <v>1</v>
      </c>
    </row>
    <row r="94" spans="1:102" hidden="1" outlineLevel="1" x14ac:dyDescent="0.3">
      <c r="A94" s="29" t="s">
        <v>83</v>
      </c>
      <c r="B94" s="129">
        <f>+'N EERR BARINAS'!B173</f>
        <v>0</v>
      </c>
      <c r="C94" s="30" t="str">
        <f>IF(AND(B4=0,B94&gt;=0), "",B94/B4)</f>
        <v/>
      </c>
      <c r="D94" s="47" t="str">
        <f>IF(AND(B124=0,B94&gt;=0),"",B94/B124)</f>
        <v/>
      </c>
      <c r="E94" s="129">
        <f>+'N EERR BARINAS'!C173</f>
        <v>0</v>
      </c>
      <c r="F94" s="30">
        <f>IF(AND(E4=0,E94&gt;=0), "",E94/E4)</f>
        <v>0</v>
      </c>
      <c r="G94" s="47">
        <f>IF(AND(E124=0,E94&gt;=0),"",E94/E124)</f>
        <v>0</v>
      </c>
      <c r="H94" s="129">
        <f>+'N EERR BARINAS'!D173</f>
        <v>0</v>
      </c>
      <c r="I94" s="30">
        <f>IF(AND(H4=0,H94&gt;=0), "",H94/H4)</f>
        <v>0</v>
      </c>
      <c r="J94" s="47">
        <f>IF(AND(H124=0,H94&gt;=0),"",H94/H124)</f>
        <v>0</v>
      </c>
      <c r="K94" s="30" t="str">
        <f t="shared" si="64"/>
        <v/>
      </c>
      <c r="L94" s="130">
        <f t="shared" ref="L94:L102" si="79">+E94+H94</f>
        <v>0</v>
      </c>
      <c r="M94" s="30">
        <f>IF(AND(L4=0,L94&gt;=0), "",L94/L4)</f>
        <v>0</v>
      </c>
      <c r="N94" s="47">
        <f>IF(AND(L124=0,L94&gt;=0),"",L94/L124)</f>
        <v>0</v>
      </c>
      <c r="O94" s="129">
        <f>+'N EERR BARINAS'!E173</f>
        <v>0</v>
      </c>
      <c r="P94" s="30">
        <f>IF(AND(O4=0,O94&gt;=0), "",O94/O4)</f>
        <v>0</v>
      </c>
      <c r="Q94" s="47">
        <f>IF(AND(O124=0,O94&gt;=0),"",O94/O124)</f>
        <v>0</v>
      </c>
      <c r="R94" s="30" t="str">
        <f t="shared" si="66"/>
        <v/>
      </c>
      <c r="S94" s="130">
        <f t="shared" ref="S94:S102" si="80">+L94+O94</f>
        <v>0</v>
      </c>
      <c r="T94" s="30">
        <f>IF(AND(S4=0,S94&gt;=0), "",S94/S4)</f>
        <v>0</v>
      </c>
      <c r="U94" s="47">
        <f>IF(AND(S124=0,S94&gt;=0),"",S94/S124)</f>
        <v>0</v>
      </c>
      <c r="V94" s="131"/>
      <c r="W94" s="30" t="str">
        <f>IF(AND(V4=0,V94&gt;=0), "",V94/V4)</f>
        <v/>
      </c>
      <c r="X94" s="47" t="str">
        <f t="shared" si="21"/>
        <v/>
      </c>
      <c r="Y94" s="129">
        <f>+'N EERR BARINAS'!F173</f>
        <v>0</v>
      </c>
      <c r="Z94" s="30">
        <f>IF(AND(Y4=0,Y94&gt;=0), "",Y94/Y4)</f>
        <v>0</v>
      </c>
      <c r="AA94" s="47">
        <f>IF(AND(Y124=0,Y94&gt;=0),"",Y94/Y124)</f>
        <v>0</v>
      </c>
      <c r="AB94" s="30" t="str">
        <f t="shared" si="22"/>
        <v/>
      </c>
      <c r="AC94" s="130">
        <f t="shared" ref="AC94:AC103" si="81">+S94+Y94</f>
        <v>0</v>
      </c>
      <c r="AD94" s="30">
        <f>IF(AND(AC4=0,AC94&gt;=0), "",AC94/AC4)</f>
        <v>0</v>
      </c>
      <c r="AE94" s="47">
        <f>IF(AND(AC124=0,AC94&gt;=0),"",AC94/AC124)</f>
        <v>0</v>
      </c>
      <c r="AF94" s="129">
        <f>+'N EERR BARINAS'!G173</f>
        <v>0</v>
      </c>
      <c r="AG94" s="30">
        <f>IF(AND(AF4=0,AF94&gt;=0), "",AF94/AF4)</f>
        <v>0</v>
      </c>
      <c r="AH94" s="47">
        <f>IF(AND(AF124=0,AF94&gt;=0),"",AF94/AF124)</f>
        <v>0</v>
      </c>
      <c r="AI94" s="30" t="str">
        <f t="shared" si="41"/>
        <v/>
      </c>
      <c r="AJ94" s="130">
        <f t="shared" si="62"/>
        <v>0</v>
      </c>
      <c r="AK94" s="30">
        <f>IF(AND(AJ4=0,AJ94&gt;=0), "",AJ94/AJ4)</f>
        <v>0</v>
      </c>
      <c r="AL94" s="47">
        <f>IF(AND(AJ124=0,AJ94&gt;=0),"",AJ94/AJ124)</f>
        <v>0</v>
      </c>
      <c r="AM94" s="129">
        <f>+'N EERR BARINAS'!H173</f>
        <v>0</v>
      </c>
      <c r="AN94" s="30">
        <f>IF(AND(AM4=0,AM94&gt;=0), "",AM94/AM4)</f>
        <v>0</v>
      </c>
      <c r="AO94" s="47">
        <f>IF(AND(AM124=0,AM94&gt;=0),"",AM94/AM124)</f>
        <v>0</v>
      </c>
      <c r="AP94" s="30" t="str">
        <f t="shared" si="42"/>
        <v/>
      </c>
      <c r="AQ94" s="130">
        <f t="shared" si="63"/>
        <v>0</v>
      </c>
      <c r="AR94" s="30">
        <f>IF(AND(AQ4=0,AQ94&gt;=0), "",AQ94/AQ4)</f>
        <v>0</v>
      </c>
      <c r="AS94" s="47">
        <f>IF(AND(AQ124=0,AQ94&gt;=0),"",AQ94/AQ124)</f>
        <v>0</v>
      </c>
      <c r="AT94" s="131">
        <f t="shared" ref="AT94:AT102" si="82">+V94*2</f>
        <v>0</v>
      </c>
      <c r="AU94" s="30" t="str">
        <f>IF(AND(AT4=0,AT94&gt;=0), "",AT94/AT4)</f>
        <v/>
      </c>
      <c r="AV94" s="47" t="str">
        <f t="shared" si="23"/>
        <v/>
      </c>
      <c r="AW94" s="131">
        <f t="shared" si="40"/>
        <v>0</v>
      </c>
      <c r="AX94" s="30">
        <f>IF(AND(AW4=0,AW94&gt;=0), "",AW94/AW4)</f>
        <v>0</v>
      </c>
      <c r="AY94" s="47">
        <f>IF(AND(AW124=0,AW94&gt;=0),"",AW94/AW124)</f>
        <v>0</v>
      </c>
      <c r="AZ94" s="131">
        <f t="shared" si="70"/>
        <v>0</v>
      </c>
      <c r="BA94" s="30" t="str">
        <f>IF(AND(AZ4=0,AZ94&gt;=0), "",AZ94/AZ4)</f>
        <v/>
      </c>
      <c r="BB94" s="47" t="str">
        <f t="shared" si="24"/>
        <v/>
      </c>
      <c r="BC94" s="129">
        <f>+'N EERR BARINAS'!I173</f>
        <v>0</v>
      </c>
      <c r="BD94" s="30" t="str">
        <f>IF(AND(BC4=0,BC94&gt;=0), "",BC94/BC4)</f>
        <v/>
      </c>
      <c r="BE94" s="47" t="str">
        <f>IF(AND(BC124=0,BC94&gt;=0),"",BC94/BC124)</f>
        <v/>
      </c>
      <c r="BF94" s="30" t="str">
        <f t="shared" si="25"/>
        <v/>
      </c>
      <c r="BG94" s="130">
        <f t="shared" ref="BG94:BG103" si="83">+AQ94+BC94</f>
        <v>0</v>
      </c>
      <c r="BH94" s="30">
        <f>IF(AND(BG4=0,BG94&gt;=0), "",BG94/BG4)</f>
        <v>0</v>
      </c>
      <c r="BI94" s="47">
        <f>IF(AND(BG124=0,BG94&gt;=0),"",BG94/BG124)</f>
        <v>0</v>
      </c>
      <c r="BJ94" s="129">
        <f>+'N EERR BARINAS'!J173</f>
        <v>0</v>
      </c>
      <c r="BK94" s="30" t="str">
        <f>IF(AND(BJ4=0,BJ94&gt;=0), "",BJ94/BJ4)</f>
        <v/>
      </c>
      <c r="BL94" s="47" t="str">
        <f>IF(AND(BJ124=0,BJ94&gt;=0),"",BJ94/BJ124)</f>
        <v/>
      </c>
      <c r="BM94" s="30" t="str">
        <f t="shared" si="43"/>
        <v/>
      </c>
      <c r="BN94" s="130">
        <f t="shared" ref="BN94:BN103" si="84">+BG94+BJ94</f>
        <v>0</v>
      </c>
      <c r="BO94" s="30">
        <f>IF(AND(BN4=0,BN94&gt;=0), "",BN94/BN4)</f>
        <v>0</v>
      </c>
      <c r="BP94" s="47">
        <f>IF(AND(BN124=0,BN94&gt;=0),"",BN94/BN124)</f>
        <v>0</v>
      </c>
      <c r="BQ94" s="129">
        <f>+'N EERR BARINAS'!K173</f>
        <v>0</v>
      </c>
      <c r="BR94" s="30" t="str">
        <f>IF(AND(BQ4=0,BQ94&gt;=0), "",BQ94/BQ4)</f>
        <v/>
      </c>
      <c r="BS94" s="47" t="str">
        <f>IF(AND(BQ124=0,BQ94&gt;=0),"",BQ94/BQ124)</f>
        <v/>
      </c>
      <c r="BT94" s="30" t="str">
        <f t="shared" si="44"/>
        <v/>
      </c>
      <c r="BU94" s="130">
        <f t="shared" ref="BU94:BU103" si="85">+BN94+BQ94</f>
        <v>0</v>
      </c>
      <c r="BV94" s="30">
        <f>IF(AND(BU4=0,BU94&gt;=0), "",BU94/BU4)</f>
        <v>0</v>
      </c>
      <c r="BW94" s="47">
        <f>IF(AND(BU124=0,BU94&gt;=0),"",BU94/BU124)</f>
        <v>0</v>
      </c>
      <c r="BX94" s="131">
        <f t="shared" ref="BX94:BX102" si="86">+AZ94*9</f>
        <v>0</v>
      </c>
      <c r="BY94" s="30" t="str">
        <f>IF(AND(BX4=0,BX94&gt;=0), "",BX94/BX4)</f>
        <v/>
      </c>
      <c r="BZ94" s="47" t="str">
        <f t="shared" si="45"/>
        <v/>
      </c>
      <c r="CA94" s="129">
        <f>+'N EERR BARINAS'!L173</f>
        <v>0</v>
      </c>
      <c r="CB94" s="30" t="str">
        <f>IF(AND(CA4=0,CA94&gt;=0), "",CA94/CA4)</f>
        <v/>
      </c>
      <c r="CC94" s="47" t="str">
        <f>IF(AND(CA124=0,CA94&gt;=0),"",CA94/CA124)</f>
        <v/>
      </c>
      <c r="CD94" s="30" t="str">
        <f t="shared" si="26"/>
        <v/>
      </c>
      <c r="CE94" s="130">
        <f t="shared" ref="CE94:CE103" si="87">+BU94+CA94</f>
        <v>0</v>
      </c>
      <c r="CF94" s="30">
        <f>IF(AND(CE4=0,CE94&gt;=0), "",CE94/CE4)</f>
        <v>0</v>
      </c>
      <c r="CG94" s="47">
        <f>IF(AND(CE124=0,CE94&gt;=0),"",CE94/CE124)</f>
        <v>0</v>
      </c>
      <c r="CH94" s="129">
        <f>+'N EERR BARINAS'!M173</f>
        <v>0</v>
      </c>
      <c r="CI94" s="30" t="str">
        <f>IF(AND(CH4=0,CH94&gt;=0), "",CH94/CH4)</f>
        <v/>
      </c>
      <c r="CJ94" s="47" t="str">
        <f>IF(AND(CH124=0,CH94&gt;=0),"",CH94/CH124)</f>
        <v/>
      </c>
      <c r="CK94" s="30" t="str">
        <f t="shared" si="46"/>
        <v/>
      </c>
      <c r="CL94" s="130">
        <f t="shared" ref="CL94:CL103" si="88">+CE94+CH94</f>
        <v>0</v>
      </c>
      <c r="CM94" s="30">
        <f>IF(AND(CL4=0,CL94&gt;=0), "",CL94/CL4)</f>
        <v>0</v>
      </c>
      <c r="CN94" s="47">
        <f>IF(AND(CL124=0,CL94&gt;=0),"",CL94/CL124)</f>
        <v>0</v>
      </c>
      <c r="CO94" s="129">
        <f>+'N EERR BARINAS'!N173</f>
        <v>0</v>
      </c>
      <c r="CP94" s="30" t="str">
        <f>IF(AND(CO4=0,CO94&gt;=0), "",CO94/CO4)</f>
        <v/>
      </c>
      <c r="CQ94" s="47" t="str">
        <f>IF(AND(CO124=0,CO94&gt;=0),"",CO94/CO124)</f>
        <v/>
      </c>
      <c r="CR94" s="30" t="str">
        <f t="shared" si="47"/>
        <v/>
      </c>
      <c r="CS94" s="130">
        <f t="shared" ref="CS94:CS103" si="89">+CL94+CO94</f>
        <v>0</v>
      </c>
      <c r="CT94" s="30">
        <f>IF(AND(CS4=0,CS94&gt;=0), "",CS94/CS4)</f>
        <v>0</v>
      </c>
      <c r="CU94" s="47">
        <f>IF(AND(CS124=0,CS94&gt;=0),"",CS94/CS124)</f>
        <v>0</v>
      </c>
      <c r="CV94" s="131">
        <f t="shared" ref="CV94:CV102" si="90">+AZ94*12</f>
        <v>0</v>
      </c>
      <c r="CW94" s="30" t="str">
        <f>IF(AND(CV4=0,CV94&gt;=0), "",CV94/CV4)</f>
        <v/>
      </c>
      <c r="CX94" s="47" t="str">
        <f t="shared" si="48"/>
        <v/>
      </c>
    </row>
    <row r="95" spans="1:102" hidden="1" outlineLevel="1" x14ac:dyDescent="0.3">
      <c r="A95" s="29" t="s">
        <v>84</v>
      </c>
      <c r="B95" s="129">
        <f>+'N EERR BARINAS'!B174</f>
        <v>0</v>
      </c>
      <c r="C95" s="30" t="str">
        <f>IF(AND(B4=0,B95&gt;=0), "",B95/B4)</f>
        <v/>
      </c>
      <c r="D95" s="47" t="str">
        <f>IF(AND(B124=0,B95&gt;=0),"",B95/B124)</f>
        <v/>
      </c>
      <c r="E95" s="129">
        <f>+'N EERR BARINAS'!C174</f>
        <v>0</v>
      </c>
      <c r="F95" s="30">
        <f>IF(AND(E4=0,E95&gt;=0), "",E95/E4)</f>
        <v>0</v>
      </c>
      <c r="G95" s="47">
        <f>IF(AND(E124=0,E95&gt;=0),"",E95/E124)</f>
        <v>0</v>
      </c>
      <c r="H95" s="129">
        <f>+'N EERR BARINAS'!D174</f>
        <v>0</v>
      </c>
      <c r="I95" s="30">
        <f>IF(AND(H4=0,H95&gt;=0), "",H95/H4)</f>
        <v>0</v>
      </c>
      <c r="J95" s="47">
        <f>IF(AND(H124=0,H95&gt;=0),"",H95/H124)</f>
        <v>0</v>
      </c>
      <c r="K95" s="30" t="str">
        <f t="shared" si="64"/>
        <v/>
      </c>
      <c r="L95" s="130">
        <f t="shared" si="79"/>
        <v>0</v>
      </c>
      <c r="M95" s="30">
        <f>IF(AND(L4=0,L95&gt;=0), "",L95/L4)</f>
        <v>0</v>
      </c>
      <c r="N95" s="47">
        <f>IF(AND(L124=0,L95&gt;=0),"",L95/L124)</f>
        <v>0</v>
      </c>
      <c r="O95" s="129">
        <f>+'N EERR BARINAS'!E174</f>
        <v>0</v>
      </c>
      <c r="P95" s="30">
        <f>IF(AND(O4=0,O95&gt;=0), "",O95/O4)</f>
        <v>0</v>
      </c>
      <c r="Q95" s="47">
        <f>IF(AND(O124=0,O95&gt;=0),"",O95/O124)</f>
        <v>0</v>
      </c>
      <c r="R95" s="30" t="str">
        <f t="shared" si="66"/>
        <v/>
      </c>
      <c r="S95" s="130">
        <f t="shared" si="80"/>
        <v>0</v>
      </c>
      <c r="T95" s="30">
        <f>IF(AND(S4=0,S95&gt;=0), "",S95/S4)</f>
        <v>0</v>
      </c>
      <c r="U95" s="47">
        <f>IF(AND(S124=0,S95&gt;=0),"",S95/S124)</f>
        <v>0</v>
      </c>
      <c r="V95" s="131"/>
      <c r="W95" s="30" t="str">
        <f>IF(AND(V4=0,V95&gt;=0), "",V95/V4)</f>
        <v/>
      </c>
      <c r="X95" s="47" t="str">
        <f t="shared" si="21"/>
        <v/>
      </c>
      <c r="Y95" s="129">
        <f>+'N EERR BARINAS'!F174</f>
        <v>0</v>
      </c>
      <c r="Z95" s="30">
        <f>IF(AND(Y4=0,Y95&gt;=0), "",Y95/Y4)</f>
        <v>0</v>
      </c>
      <c r="AA95" s="47">
        <f>IF(AND(Y124=0,Y95&gt;=0),"",Y95/Y124)</f>
        <v>0</v>
      </c>
      <c r="AB95" s="30" t="str">
        <f t="shared" si="22"/>
        <v/>
      </c>
      <c r="AC95" s="130">
        <f t="shared" si="81"/>
        <v>0</v>
      </c>
      <c r="AD95" s="30">
        <f>IF(AND(AC4=0,AC95&gt;=0), "",AC95/AC4)</f>
        <v>0</v>
      </c>
      <c r="AE95" s="47">
        <f>IF(AND(AC124=0,AC95&gt;=0),"",AC95/AC124)</f>
        <v>0</v>
      </c>
      <c r="AF95" s="129">
        <f>+'N EERR BARINAS'!G174</f>
        <v>0</v>
      </c>
      <c r="AG95" s="30">
        <f>IF(AND(AF4=0,AF95&gt;=0), "",AF95/AF4)</f>
        <v>0</v>
      </c>
      <c r="AH95" s="47">
        <f>IF(AND(AF124=0,AF95&gt;=0),"",AF95/AF124)</f>
        <v>0</v>
      </c>
      <c r="AI95" s="30" t="str">
        <f t="shared" si="41"/>
        <v/>
      </c>
      <c r="AJ95" s="130">
        <f t="shared" si="62"/>
        <v>0</v>
      </c>
      <c r="AK95" s="30">
        <f>IF(AND(AJ4=0,AJ95&gt;=0), "",AJ95/AJ4)</f>
        <v>0</v>
      </c>
      <c r="AL95" s="47">
        <f>IF(AND(AJ124=0,AJ95&gt;=0),"",AJ95/AJ124)</f>
        <v>0</v>
      </c>
      <c r="AM95" s="129">
        <f>+'N EERR BARINAS'!H174</f>
        <v>0</v>
      </c>
      <c r="AN95" s="30">
        <f>IF(AND(AM4=0,AM95&gt;=0), "",AM95/AM4)</f>
        <v>0</v>
      </c>
      <c r="AO95" s="47">
        <f>IF(AND(AM124=0,AM95&gt;=0),"",AM95/AM124)</f>
        <v>0</v>
      </c>
      <c r="AP95" s="30" t="str">
        <f t="shared" si="42"/>
        <v/>
      </c>
      <c r="AQ95" s="130">
        <f t="shared" si="63"/>
        <v>0</v>
      </c>
      <c r="AR95" s="30">
        <f>IF(AND(AQ4=0,AQ95&gt;=0), "",AQ95/AQ4)</f>
        <v>0</v>
      </c>
      <c r="AS95" s="47">
        <f>IF(AND(AQ124=0,AQ95&gt;=0),"",AQ95/AQ124)</f>
        <v>0</v>
      </c>
      <c r="AT95" s="131">
        <f t="shared" si="82"/>
        <v>0</v>
      </c>
      <c r="AU95" s="30" t="str">
        <f>IF(AND(AT4=0,AT95&gt;=0), "",AT95/AT4)</f>
        <v/>
      </c>
      <c r="AV95" s="47" t="str">
        <f t="shared" si="23"/>
        <v/>
      </c>
      <c r="AW95" s="131">
        <f t="shared" si="40"/>
        <v>0</v>
      </c>
      <c r="AX95" s="30">
        <f>IF(AND(AW4=0,AW95&gt;=0), "",AW95/AW4)</f>
        <v>0</v>
      </c>
      <c r="AY95" s="47">
        <f>IF(AND(AW124=0,AW95&gt;=0),"",AW95/AW124)</f>
        <v>0</v>
      </c>
      <c r="AZ95" s="131">
        <f t="shared" si="70"/>
        <v>0</v>
      </c>
      <c r="BA95" s="30" t="str">
        <f>IF(AND(AZ4=0,AZ95&gt;=0), "",AZ95/AZ4)</f>
        <v/>
      </c>
      <c r="BB95" s="47" t="str">
        <f t="shared" si="24"/>
        <v/>
      </c>
      <c r="BC95" s="129">
        <f>+'N EERR BARINAS'!I174</f>
        <v>0</v>
      </c>
      <c r="BD95" s="30" t="str">
        <f>IF(AND(BC4=0,BC95&gt;=0), "",BC95/BC4)</f>
        <v/>
      </c>
      <c r="BE95" s="47" t="str">
        <f>IF(AND(BC124=0,BC95&gt;=0),"",BC95/BC124)</f>
        <v/>
      </c>
      <c r="BF95" s="30" t="str">
        <f t="shared" si="25"/>
        <v/>
      </c>
      <c r="BG95" s="130">
        <f t="shared" si="83"/>
        <v>0</v>
      </c>
      <c r="BH95" s="30">
        <f>IF(AND(BG4=0,BG95&gt;=0), "",BG95/BG4)</f>
        <v>0</v>
      </c>
      <c r="BI95" s="47">
        <f>IF(AND(BG124=0,BG95&gt;=0),"",BG95/BG124)</f>
        <v>0</v>
      </c>
      <c r="BJ95" s="129">
        <f>+'N EERR BARINAS'!J174</f>
        <v>0</v>
      </c>
      <c r="BK95" s="30" t="str">
        <f>IF(AND(BJ4=0,BJ95&gt;=0), "",BJ95/BJ4)</f>
        <v/>
      </c>
      <c r="BL95" s="47" t="str">
        <f>IF(AND(BJ124=0,BJ95&gt;=0),"",BJ95/BJ124)</f>
        <v/>
      </c>
      <c r="BM95" s="30" t="str">
        <f t="shared" si="43"/>
        <v/>
      </c>
      <c r="BN95" s="130">
        <f t="shared" si="84"/>
        <v>0</v>
      </c>
      <c r="BO95" s="30">
        <f>IF(AND(BN4=0,BN95&gt;=0), "",BN95/BN4)</f>
        <v>0</v>
      </c>
      <c r="BP95" s="47">
        <f>IF(AND(BN124=0,BN95&gt;=0),"",BN95/BN124)</f>
        <v>0</v>
      </c>
      <c r="BQ95" s="129">
        <f>+'N EERR BARINAS'!K174</f>
        <v>0</v>
      </c>
      <c r="BR95" s="30" t="str">
        <f>IF(AND(BQ4=0,BQ95&gt;=0), "",BQ95/BQ4)</f>
        <v/>
      </c>
      <c r="BS95" s="47" t="str">
        <f>IF(AND(BQ124=0,BQ95&gt;=0),"",BQ95/BQ124)</f>
        <v/>
      </c>
      <c r="BT95" s="30" t="str">
        <f t="shared" si="44"/>
        <v/>
      </c>
      <c r="BU95" s="130">
        <f t="shared" si="85"/>
        <v>0</v>
      </c>
      <c r="BV95" s="30">
        <f>IF(AND(BU4=0,BU95&gt;=0), "",BU95/BU4)</f>
        <v>0</v>
      </c>
      <c r="BW95" s="47">
        <f>IF(AND(BU124=0,BU95&gt;=0),"",BU95/BU124)</f>
        <v>0</v>
      </c>
      <c r="BX95" s="131">
        <f t="shared" si="86"/>
        <v>0</v>
      </c>
      <c r="BY95" s="30" t="str">
        <f>IF(AND(BX4=0,BX95&gt;=0), "",BX95/BX4)</f>
        <v/>
      </c>
      <c r="BZ95" s="47" t="str">
        <f t="shared" si="45"/>
        <v/>
      </c>
      <c r="CA95" s="129">
        <f>+'N EERR BARINAS'!L174</f>
        <v>0</v>
      </c>
      <c r="CB95" s="30" t="str">
        <f>IF(AND(CA4=0,CA95&gt;=0), "",CA95/CA4)</f>
        <v/>
      </c>
      <c r="CC95" s="47" t="str">
        <f>IF(AND(CA124=0,CA95&gt;=0),"",CA95/CA124)</f>
        <v/>
      </c>
      <c r="CD95" s="30" t="str">
        <f t="shared" si="26"/>
        <v/>
      </c>
      <c r="CE95" s="130">
        <f t="shared" si="87"/>
        <v>0</v>
      </c>
      <c r="CF95" s="30">
        <f>IF(AND(CE4=0,CE95&gt;=0), "",CE95/CE4)</f>
        <v>0</v>
      </c>
      <c r="CG95" s="47">
        <f>IF(AND(CE124=0,CE95&gt;=0),"",CE95/CE124)</f>
        <v>0</v>
      </c>
      <c r="CH95" s="129">
        <f>+'N EERR BARINAS'!M174</f>
        <v>0</v>
      </c>
      <c r="CI95" s="30" t="str">
        <f>IF(AND(CH4=0,CH95&gt;=0), "",CH95/CH4)</f>
        <v/>
      </c>
      <c r="CJ95" s="47" t="str">
        <f>IF(AND(CH124=0,CH95&gt;=0),"",CH95/CH124)</f>
        <v/>
      </c>
      <c r="CK95" s="30" t="str">
        <f t="shared" si="46"/>
        <v/>
      </c>
      <c r="CL95" s="130">
        <f t="shared" si="88"/>
        <v>0</v>
      </c>
      <c r="CM95" s="30">
        <f>IF(AND(CL4=0,CL95&gt;=0), "",CL95/CL4)</f>
        <v>0</v>
      </c>
      <c r="CN95" s="47">
        <f>IF(AND(CL124=0,CL95&gt;=0),"",CL95/CL124)</f>
        <v>0</v>
      </c>
      <c r="CO95" s="129">
        <f>+'N EERR BARINAS'!N174</f>
        <v>0</v>
      </c>
      <c r="CP95" s="30" t="str">
        <f>IF(AND(CO4=0,CO95&gt;=0), "",CO95/CO4)</f>
        <v/>
      </c>
      <c r="CQ95" s="47" t="str">
        <f>IF(AND(CO124=0,CO95&gt;=0),"",CO95/CO124)</f>
        <v/>
      </c>
      <c r="CR95" s="30" t="str">
        <f t="shared" si="47"/>
        <v/>
      </c>
      <c r="CS95" s="130">
        <f t="shared" si="89"/>
        <v>0</v>
      </c>
      <c r="CT95" s="30">
        <f>IF(AND(CS4=0,CS95&gt;=0), "",CS95/CS4)</f>
        <v>0</v>
      </c>
      <c r="CU95" s="47">
        <f>IF(AND(CS124=0,CS95&gt;=0),"",CS95/CS124)</f>
        <v>0</v>
      </c>
      <c r="CV95" s="131">
        <f t="shared" si="90"/>
        <v>0</v>
      </c>
      <c r="CW95" s="30" t="str">
        <f>IF(AND(CV4=0,CV95&gt;=0), "",CV95/CV4)</f>
        <v/>
      </c>
      <c r="CX95" s="47" t="str">
        <f t="shared" si="48"/>
        <v/>
      </c>
    </row>
    <row r="96" spans="1:102" hidden="1" outlineLevel="1" x14ac:dyDescent="0.3">
      <c r="A96" s="29" t="s">
        <v>2</v>
      </c>
      <c r="B96" s="129">
        <f>+'N EERR BARINAS'!B175+'N EERR BARINAS'!B176+'N EERR BARINAS'!B177+'N EERR BARINAS'!B178</f>
        <v>0</v>
      </c>
      <c r="C96" s="30" t="str">
        <f>IF(AND(B4=0,B96&gt;=0), "",B96/B4)</f>
        <v/>
      </c>
      <c r="D96" s="47" t="str">
        <f>IF(AND(B124=0,B96&gt;=0),"",B96/B124)</f>
        <v/>
      </c>
      <c r="E96" s="129">
        <f>+'N EERR BARINAS'!C175+'N EERR BARINAS'!C176+'N EERR BARINAS'!C177+'N EERR BARINAS'!C178</f>
        <v>29.173295561850811</v>
      </c>
      <c r="F96" s="30">
        <f>IF(AND(E4=0,E96&gt;=0), "",E96/E4)</f>
        <v>2.124851287299551E-3</v>
      </c>
      <c r="G96" s="47">
        <f>IF(AND(E124=0,E96&gt;=0),"",E96/E124)</f>
        <v>7.0031688748666355E-3</v>
      </c>
      <c r="H96" s="129">
        <f>+'N EERR BARINAS'!D175+'N EERR BARINAS'!D176+'N EERR BARINAS'!D177+'N EERR BARINAS'!D178</f>
        <v>0</v>
      </c>
      <c r="I96" s="30">
        <f>IF(AND(H4=0,H96&gt;=0), "",H96/H4)</f>
        <v>0</v>
      </c>
      <c r="J96" s="47">
        <f>IF(AND(H124=0,H96&gt;=0),"",H96/H124)</f>
        <v>0</v>
      </c>
      <c r="K96" s="30">
        <f t="shared" si="64"/>
        <v>-1</v>
      </c>
      <c r="L96" s="130">
        <f t="shared" si="79"/>
        <v>29.173295561850811</v>
      </c>
      <c r="M96" s="30">
        <f>IF(AND(L4=0,L96&gt;=0), "",L96/L4)</f>
        <v>7.9943722869114909E-4</v>
      </c>
      <c r="N96" s="47">
        <f>IF(AND(L124=0,L96&gt;=0),"",L96/L124)</f>
        <v>3.1663864459072237E-3</v>
      </c>
      <c r="O96" s="129">
        <f>+'N EERR BARINAS'!E175+'N EERR BARINAS'!E176+'N EERR BARINAS'!E177+'N EERR BARINAS'!E178</f>
        <v>37.364897585752708</v>
      </c>
      <c r="P96" s="30">
        <f>IF(AND(O4=0,O96&gt;=0), "",O96/O4)</f>
        <v>1.417870013595554E-3</v>
      </c>
      <c r="Q96" s="47">
        <f>IF(AND(O124=0,O96&gt;=0),"",O96/O124)</f>
        <v>5.885868707565794E-3</v>
      </c>
      <c r="R96" s="30">
        <f t="shared" si="66"/>
        <v>1</v>
      </c>
      <c r="S96" s="130">
        <f t="shared" si="80"/>
        <v>66.538193147603522</v>
      </c>
      <c r="T96" s="30">
        <f>IF(AND(S4=0,S96&gt;=0), "",S96/S4)</f>
        <v>1.0587645479359178E-3</v>
      </c>
      <c r="U96" s="47">
        <f>IF(AND(S124=0,S96&gt;=0),"",S96/S124)</f>
        <v>4.2757736746248786E-3</v>
      </c>
      <c r="V96" s="131"/>
      <c r="W96" s="30" t="str">
        <f>IF(AND(V4=0,V96&gt;=0), "",V96/V4)</f>
        <v/>
      </c>
      <c r="X96" s="47">
        <f t="shared" si="21"/>
        <v>1</v>
      </c>
      <c r="Y96" s="129">
        <f>+'N EERR BARINAS'!F175+'N EERR BARINAS'!F176+'N EERR BARINAS'!F177+'N EERR BARINAS'!F178</f>
        <v>0</v>
      </c>
      <c r="Z96" s="30">
        <f>IF(AND(Y4=0,Y96&gt;=0), "",Y96/Y4)</f>
        <v>0</v>
      </c>
      <c r="AA96" s="47">
        <f>IF(AND(Y124=0,Y96&gt;=0),"",Y96/Y124)</f>
        <v>0</v>
      </c>
      <c r="AB96" s="30">
        <f t="shared" si="22"/>
        <v>-1</v>
      </c>
      <c r="AC96" s="130">
        <f t="shared" si="81"/>
        <v>66.538193147603522</v>
      </c>
      <c r="AD96" s="30">
        <f>IF(AND(AC4=0,AC96&gt;=0), "",AC96/AC4)</f>
        <v>7.5964397972394678E-4</v>
      </c>
      <c r="AE96" s="47">
        <f>IF(AND(AC124=0,AC96&gt;=0),"",AC96/AC124)</f>
        <v>3.120636656239168E-3</v>
      </c>
      <c r="AF96" s="129">
        <f>+'N EERR BARINAS'!G175+'N EERR BARINAS'!G176+'N EERR BARINAS'!G177+'N EERR BARINAS'!G178</f>
        <v>16.37229557817161</v>
      </c>
      <c r="AG96" s="30">
        <f>IF(AND(AF4=0,AF96&gt;=0), "",AF96/AF4)</f>
        <v>5.2156603924683853E-4</v>
      </c>
      <c r="AH96" s="47">
        <f>IF(AND(AF124=0,AF96&gt;=0),"",AF96/AF124)</f>
        <v>2.7452891919339827E-3</v>
      </c>
      <c r="AI96" s="30">
        <f t="shared" si="41"/>
        <v>1</v>
      </c>
      <c r="AJ96" s="130">
        <f t="shared" si="62"/>
        <v>82.910488725775139</v>
      </c>
      <c r="AK96" s="30">
        <f>IF(AND(AJ4=0,AJ96&gt;=0), "",AJ96/AJ4)</f>
        <v>6.968325894069463E-4</v>
      </c>
      <c r="AL96" s="47">
        <f>IF(AND(AJ124=0,AJ96&gt;=0),"",AJ96/AJ124)</f>
        <v>3.0385979637763041E-3</v>
      </c>
      <c r="AM96" s="129">
        <f>+'N EERR BARINAS'!H175+'N EERR BARINAS'!H176+'N EERR BARINAS'!H177+'N EERR BARINAS'!H178</f>
        <v>0</v>
      </c>
      <c r="AN96" s="30">
        <f>IF(AND(AM4=0,AM96&gt;=0), "",AM96/AM4)</f>
        <v>0</v>
      </c>
      <c r="AO96" s="47">
        <f>IF(AND(AM124=0,AM96&gt;=0),"",AM96/AM124)</f>
        <v>0</v>
      </c>
      <c r="AP96" s="30">
        <f t="shared" si="42"/>
        <v>-1</v>
      </c>
      <c r="AQ96" s="130">
        <f t="shared" si="63"/>
        <v>82.910488725775139</v>
      </c>
      <c r="AR96" s="30">
        <f>IF(AND(AQ4=0,AQ96&gt;=0), "",AQ96/AQ4)</f>
        <v>5.6628928283586376E-4</v>
      </c>
      <c r="AS96" s="47">
        <f>IF(AND(AQ124=0,AQ96&gt;=0),"",AQ96/AQ124)</f>
        <v>2.4809125900828949E-3</v>
      </c>
      <c r="AT96" s="131">
        <f t="shared" si="82"/>
        <v>0</v>
      </c>
      <c r="AU96" s="30" t="str">
        <f>IF(AND(AT4=0,AT96&gt;=0), "",AT96/AT4)</f>
        <v/>
      </c>
      <c r="AV96" s="47">
        <f t="shared" si="23"/>
        <v>1</v>
      </c>
      <c r="AW96" s="131">
        <f t="shared" si="40"/>
        <v>13.818414787629189</v>
      </c>
      <c r="AX96" s="30">
        <f>IF(AND(AW4=0,AW96&gt;=0), "",AW96/AW4)</f>
        <v>5.6628928283586376E-4</v>
      </c>
      <c r="AY96" s="47">
        <f>IF(AND(AW124=0,AW96&gt;=0),"",AW96/AW124)</f>
        <v>2.4809125900828958E-3</v>
      </c>
      <c r="AZ96" s="131">
        <f t="shared" si="70"/>
        <v>0</v>
      </c>
      <c r="BA96" s="30" t="str">
        <f>IF(AND(AZ4=0,AZ96&gt;=0), "",AZ96/AZ4)</f>
        <v/>
      </c>
      <c r="BB96" s="47">
        <f t="shared" si="24"/>
        <v>1</v>
      </c>
      <c r="BC96" s="129">
        <f>+'N EERR BARINAS'!I175+'N EERR BARINAS'!I176+'N EERR BARINAS'!I177+'N EERR BARINAS'!I178</f>
        <v>0</v>
      </c>
      <c r="BD96" s="30" t="str">
        <f>IF(AND(BC4=0,BC96&gt;=0), "",BC96/BC4)</f>
        <v/>
      </c>
      <c r="BE96" s="47" t="str">
        <f>IF(AND(BC124=0,BC96&gt;=0),"",BC96/BC124)</f>
        <v/>
      </c>
      <c r="BF96" s="30" t="str">
        <f t="shared" si="25"/>
        <v/>
      </c>
      <c r="BG96" s="130">
        <f t="shared" si="83"/>
        <v>82.910488725775139</v>
      </c>
      <c r="BH96" s="30">
        <f>IF(AND(BG4=0,BG96&gt;=0), "",BG96/BG4)</f>
        <v>5.6628928283586376E-4</v>
      </c>
      <c r="BI96" s="47">
        <f>IF(AND(BG124=0,BG96&gt;=0),"",BG96/BG124)</f>
        <v>2.4809125900828949E-3</v>
      </c>
      <c r="BJ96" s="129">
        <f>+'N EERR BARINAS'!J175+'N EERR BARINAS'!J176+'N EERR BARINAS'!J177+'N EERR BARINAS'!J178</f>
        <v>0</v>
      </c>
      <c r="BK96" s="30" t="str">
        <f>IF(AND(BJ4=0,BJ96&gt;=0), "",BJ96/BJ4)</f>
        <v/>
      </c>
      <c r="BL96" s="47" t="str">
        <f>IF(AND(BJ124=0,BJ96&gt;=0),"",BJ96/BJ124)</f>
        <v/>
      </c>
      <c r="BM96" s="30" t="str">
        <f t="shared" si="43"/>
        <v/>
      </c>
      <c r="BN96" s="130">
        <f t="shared" si="84"/>
        <v>82.910488725775139</v>
      </c>
      <c r="BO96" s="30">
        <f>IF(AND(BN4=0,BN96&gt;=0), "",BN96/BN4)</f>
        <v>5.6628928283586376E-4</v>
      </c>
      <c r="BP96" s="47">
        <f>IF(AND(BN124=0,BN96&gt;=0),"",BN96/BN124)</f>
        <v>2.4809125900828949E-3</v>
      </c>
      <c r="BQ96" s="129">
        <f>+'N EERR BARINAS'!K175+'N EERR BARINAS'!K176+'N EERR BARINAS'!K177+'N EERR BARINAS'!K178</f>
        <v>0</v>
      </c>
      <c r="BR96" s="30" t="str">
        <f>IF(AND(BQ4=0,BQ96&gt;=0), "",BQ96/BQ4)</f>
        <v/>
      </c>
      <c r="BS96" s="47" t="str">
        <f>IF(AND(BQ124=0,BQ96&gt;=0),"",BQ96/BQ124)</f>
        <v/>
      </c>
      <c r="BT96" s="30" t="str">
        <f t="shared" si="44"/>
        <v/>
      </c>
      <c r="BU96" s="130">
        <f t="shared" si="85"/>
        <v>82.910488725775139</v>
      </c>
      <c r="BV96" s="30">
        <f>IF(AND(BU4=0,BU96&gt;=0), "",BU96/BU4)</f>
        <v>5.6628928283586376E-4</v>
      </c>
      <c r="BW96" s="47">
        <f>IF(AND(BU124=0,BU96&gt;=0),"",BU96/BU124)</f>
        <v>2.4809125900828949E-3</v>
      </c>
      <c r="BX96" s="131">
        <f t="shared" si="86"/>
        <v>0</v>
      </c>
      <c r="BY96" s="30" t="str">
        <f>IF(AND(BX4=0,BX96&gt;=0), "",BX96/BX4)</f>
        <v/>
      </c>
      <c r="BZ96" s="47">
        <f t="shared" si="45"/>
        <v>1</v>
      </c>
      <c r="CA96" s="129">
        <f>+'N EERR BARINAS'!L175+'N EERR BARINAS'!L176+'N EERR BARINAS'!L177+'N EERR BARINAS'!L178</f>
        <v>0</v>
      </c>
      <c r="CB96" s="30" t="str">
        <f>IF(AND(CA4=0,CA96&gt;=0), "",CA96/CA4)</f>
        <v/>
      </c>
      <c r="CC96" s="47" t="str">
        <f>IF(AND(CA124=0,CA96&gt;=0),"",CA96/CA124)</f>
        <v/>
      </c>
      <c r="CD96" s="30" t="str">
        <f t="shared" si="26"/>
        <v/>
      </c>
      <c r="CE96" s="130">
        <f t="shared" si="87"/>
        <v>82.910488725775139</v>
      </c>
      <c r="CF96" s="30">
        <f>IF(AND(CE4=0,CE96&gt;=0), "",CE96/CE4)</f>
        <v>5.6628928283586376E-4</v>
      </c>
      <c r="CG96" s="47">
        <f>IF(AND(CE124=0,CE96&gt;=0),"",CE96/CE124)</f>
        <v>2.4809125900828949E-3</v>
      </c>
      <c r="CH96" s="129">
        <f>+'N EERR BARINAS'!M175+'N EERR BARINAS'!M176+'N EERR BARINAS'!M177+'N EERR BARINAS'!M178</f>
        <v>0</v>
      </c>
      <c r="CI96" s="30" t="str">
        <f>IF(AND(CH4=0,CH96&gt;=0), "",CH96/CH4)</f>
        <v/>
      </c>
      <c r="CJ96" s="47" t="str">
        <f>IF(AND(CH124=0,CH96&gt;=0),"",CH96/CH124)</f>
        <v/>
      </c>
      <c r="CK96" s="30" t="str">
        <f t="shared" si="46"/>
        <v/>
      </c>
      <c r="CL96" s="130">
        <f t="shared" si="88"/>
        <v>82.910488725775139</v>
      </c>
      <c r="CM96" s="30">
        <f>IF(AND(CL4=0,CL96&gt;=0), "",CL96/CL4)</f>
        <v>5.6628928283586376E-4</v>
      </c>
      <c r="CN96" s="47">
        <f>IF(AND(CL124=0,CL96&gt;=0),"",CL96/CL124)</f>
        <v>2.4809125900828949E-3</v>
      </c>
      <c r="CO96" s="129">
        <f>+'N EERR BARINAS'!N175+'N EERR BARINAS'!N176+'N EERR BARINAS'!N177+'N EERR BARINAS'!N178</f>
        <v>0</v>
      </c>
      <c r="CP96" s="30" t="str">
        <f>IF(AND(CO4=0,CO96&gt;=0), "",CO96/CO4)</f>
        <v/>
      </c>
      <c r="CQ96" s="47" t="str">
        <f>IF(AND(CO124=0,CO96&gt;=0),"",CO96/CO124)</f>
        <v/>
      </c>
      <c r="CR96" s="30" t="str">
        <f t="shared" si="47"/>
        <v/>
      </c>
      <c r="CS96" s="130">
        <f t="shared" si="89"/>
        <v>82.910488725775139</v>
      </c>
      <c r="CT96" s="30">
        <f>IF(AND(CS4=0,CS96&gt;=0), "",CS96/CS4)</f>
        <v>5.6628928283586376E-4</v>
      </c>
      <c r="CU96" s="47">
        <f>IF(AND(CS124=0,CS96&gt;=0),"",CS96/CS124)</f>
        <v>2.4809125900828949E-3</v>
      </c>
      <c r="CV96" s="131">
        <f t="shared" si="90"/>
        <v>0</v>
      </c>
      <c r="CW96" s="30" t="str">
        <f>IF(AND(CV4=0,CV96&gt;=0), "",CV96/CV4)</f>
        <v/>
      </c>
      <c r="CX96" s="47">
        <f t="shared" si="48"/>
        <v>1</v>
      </c>
    </row>
    <row r="97" spans="1:219" hidden="1" outlineLevel="1" x14ac:dyDescent="0.3">
      <c r="A97" s="29" t="s">
        <v>85</v>
      </c>
      <c r="B97" s="129">
        <f>+'N EERR BARINAS'!B179+'N EERR BARINAS'!B180</f>
        <v>0</v>
      </c>
      <c r="C97" s="30" t="str">
        <f>IF(AND(B4=0,B97&gt;=0), "",B97/B4)</f>
        <v/>
      </c>
      <c r="D97" s="47" t="str">
        <f>IF(AND(B124=0,B97&gt;=0),"",B97/B124)</f>
        <v/>
      </c>
      <c r="E97" s="129">
        <f>+'N EERR BARINAS'!C179+'N EERR BARINAS'!C180</f>
        <v>0</v>
      </c>
      <c r="F97" s="30">
        <f>IF(AND(E4=0,E97&gt;=0), "",E97/E4)</f>
        <v>0</v>
      </c>
      <c r="G97" s="47">
        <f>IF(AND(E124=0,E97&gt;=0),"",E97/E124)</f>
        <v>0</v>
      </c>
      <c r="H97" s="129">
        <f>+'N EERR BARINAS'!D179+'N EERR BARINAS'!D180</f>
        <v>0</v>
      </c>
      <c r="I97" s="30">
        <f>IF(AND(H4=0,H97&gt;=0), "",H97/H4)</f>
        <v>0</v>
      </c>
      <c r="J97" s="47">
        <f>IF(AND(H124=0,H97&gt;=0),"",H97/H124)</f>
        <v>0</v>
      </c>
      <c r="K97" s="30" t="str">
        <f t="shared" si="64"/>
        <v/>
      </c>
      <c r="L97" s="130">
        <f t="shared" si="79"/>
        <v>0</v>
      </c>
      <c r="M97" s="30">
        <f>IF(AND(L4=0,L97&gt;=0), "",L97/L4)</f>
        <v>0</v>
      </c>
      <c r="N97" s="47">
        <f>IF(AND(L124=0,L97&gt;=0),"",L97/L124)</f>
        <v>0</v>
      </c>
      <c r="O97" s="129">
        <f>+'N EERR BARINAS'!E179+'N EERR BARINAS'!E180</f>
        <v>0</v>
      </c>
      <c r="P97" s="30">
        <f>IF(AND(O4=0,O97&gt;=0), "",O97/O4)</f>
        <v>0</v>
      </c>
      <c r="Q97" s="47">
        <f>IF(AND(O124=0,O97&gt;=0),"",O97/O124)</f>
        <v>0</v>
      </c>
      <c r="R97" s="30" t="str">
        <f t="shared" si="66"/>
        <v/>
      </c>
      <c r="S97" s="130">
        <f t="shared" si="80"/>
        <v>0</v>
      </c>
      <c r="T97" s="30">
        <f>IF(AND(S4=0,S97&gt;=0), "",S97/S4)</f>
        <v>0</v>
      </c>
      <c r="U97" s="47">
        <f>IF(AND(S124=0,S97&gt;=0),"",S97/S124)</f>
        <v>0</v>
      </c>
      <c r="V97" s="131"/>
      <c r="W97" s="30" t="str">
        <f>IF(AND(V4=0,V97&gt;=0), "",V97/V4)</f>
        <v/>
      </c>
      <c r="X97" s="47" t="str">
        <f t="shared" si="21"/>
        <v/>
      </c>
      <c r="Y97" s="129">
        <f>+'N EERR BARINAS'!F179+'N EERR BARINAS'!F180</f>
        <v>0</v>
      </c>
      <c r="Z97" s="30">
        <f>IF(AND(Y4=0,Y97&gt;=0), "",Y97/Y4)</f>
        <v>0</v>
      </c>
      <c r="AA97" s="47">
        <f>IF(AND(Y124=0,Y97&gt;=0),"",Y97/Y124)</f>
        <v>0</v>
      </c>
      <c r="AB97" s="30" t="str">
        <f t="shared" si="22"/>
        <v/>
      </c>
      <c r="AC97" s="130">
        <f t="shared" si="81"/>
        <v>0</v>
      </c>
      <c r="AD97" s="30">
        <f>IF(AND(AC4=0,AC97&gt;=0), "",AC97/AC4)</f>
        <v>0</v>
      </c>
      <c r="AE97" s="47">
        <f>IF(AND(AC124=0,AC97&gt;=0),"",AC97/AC124)</f>
        <v>0</v>
      </c>
      <c r="AF97" s="129">
        <f>+'N EERR BARINAS'!G179+'N EERR BARINAS'!G180</f>
        <v>0</v>
      </c>
      <c r="AG97" s="30">
        <f>IF(AND(AF4=0,AF97&gt;=0), "",AF97/AF4)</f>
        <v>0</v>
      </c>
      <c r="AH97" s="47">
        <f>IF(AND(AF124=0,AF97&gt;=0),"",AF97/AF124)</f>
        <v>0</v>
      </c>
      <c r="AI97" s="30" t="str">
        <f t="shared" si="41"/>
        <v/>
      </c>
      <c r="AJ97" s="130">
        <f t="shared" si="62"/>
        <v>0</v>
      </c>
      <c r="AK97" s="30">
        <f>IF(AND(AJ4=0,AJ97&gt;=0), "",AJ97/AJ4)</f>
        <v>0</v>
      </c>
      <c r="AL97" s="47">
        <f>IF(AND(AJ124=0,AJ97&gt;=0),"",AJ97/AJ124)</f>
        <v>0</v>
      </c>
      <c r="AM97" s="129">
        <f>+'N EERR BARINAS'!H179+'N EERR BARINAS'!H180</f>
        <v>0</v>
      </c>
      <c r="AN97" s="30">
        <f>IF(AND(AM4=0,AM97&gt;=0), "",AM97/AM4)</f>
        <v>0</v>
      </c>
      <c r="AO97" s="47">
        <f>IF(AND(AM124=0,AM97&gt;=0),"",AM97/AM124)</f>
        <v>0</v>
      </c>
      <c r="AP97" s="30" t="str">
        <f t="shared" si="42"/>
        <v/>
      </c>
      <c r="AQ97" s="130">
        <f t="shared" si="63"/>
        <v>0</v>
      </c>
      <c r="AR97" s="30">
        <f>IF(AND(AQ4=0,AQ97&gt;=0), "",AQ97/AQ4)</f>
        <v>0</v>
      </c>
      <c r="AS97" s="47">
        <f>IF(AND(AQ124=0,AQ97&gt;=0),"",AQ97/AQ124)</f>
        <v>0</v>
      </c>
      <c r="AT97" s="131">
        <f t="shared" si="82"/>
        <v>0</v>
      </c>
      <c r="AU97" s="30" t="str">
        <f>IF(AND(AT4=0,AT97&gt;=0), "",AT97/AT4)</f>
        <v/>
      </c>
      <c r="AV97" s="47" t="str">
        <f t="shared" si="23"/>
        <v/>
      </c>
      <c r="AW97" s="131">
        <f t="shared" si="40"/>
        <v>0</v>
      </c>
      <c r="AX97" s="30">
        <f>IF(AND(AW4=0,AW97&gt;=0), "",AW97/AW4)</f>
        <v>0</v>
      </c>
      <c r="AY97" s="47">
        <f>IF(AND(AW124=0,AW97&gt;=0),"",AW97/AW124)</f>
        <v>0</v>
      </c>
      <c r="AZ97" s="131">
        <f t="shared" si="70"/>
        <v>0</v>
      </c>
      <c r="BA97" s="30" t="str">
        <f>IF(AND(AZ4=0,AZ97&gt;=0), "",AZ97/AZ4)</f>
        <v/>
      </c>
      <c r="BB97" s="47" t="str">
        <f t="shared" si="24"/>
        <v/>
      </c>
      <c r="BC97" s="129">
        <f>+'N EERR BARINAS'!I179+'N EERR BARINAS'!I180</f>
        <v>0</v>
      </c>
      <c r="BD97" s="30" t="str">
        <f>IF(AND(BC4=0,BC97&gt;=0), "",BC97/BC4)</f>
        <v/>
      </c>
      <c r="BE97" s="47" t="str">
        <f>IF(AND(BC124=0,BC97&gt;=0),"",BC97/BC124)</f>
        <v/>
      </c>
      <c r="BF97" s="30" t="str">
        <f t="shared" si="25"/>
        <v/>
      </c>
      <c r="BG97" s="130">
        <f t="shared" si="83"/>
        <v>0</v>
      </c>
      <c r="BH97" s="30">
        <f>IF(AND(BG4=0,BG97&gt;=0), "",BG97/BG4)</f>
        <v>0</v>
      </c>
      <c r="BI97" s="47">
        <f>IF(AND(BG124=0,BG97&gt;=0),"",BG97/BG124)</f>
        <v>0</v>
      </c>
      <c r="BJ97" s="129">
        <f>+'N EERR BARINAS'!J179+'N EERR BARINAS'!J180</f>
        <v>0</v>
      </c>
      <c r="BK97" s="30" t="str">
        <f>IF(AND(BJ4=0,BJ97&gt;=0), "",BJ97/BJ4)</f>
        <v/>
      </c>
      <c r="BL97" s="47" t="str">
        <f>IF(AND(BJ124=0,BJ97&gt;=0),"",BJ97/BJ124)</f>
        <v/>
      </c>
      <c r="BM97" s="30" t="str">
        <f t="shared" si="43"/>
        <v/>
      </c>
      <c r="BN97" s="130">
        <f t="shared" si="84"/>
        <v>0</v>
      </c>
      <c r="BO97" s="30">
        <f>IF(AND(BN4=0,BN97&gt;=0), "",BN97/BN4)</f>
        <v>0</v>
      </c>
      <c r="BP97" s="47">
        <f>IF(AND(BN124=0,BN97&gt;=0),"",BN97/BN124)</f>
        <v>0</v>
      </c>
      <c r="BQ97" s="129">
        <f>+'N EERR BARINAS'!K179+'N EERR BARINAS'!K180</f>
        <v>0</v>
      </c>
      <c r="BR97" s="30" t="str">
        <f>IF(AND(BQ4=0,BQ97&gt;=0), "",BQ97/BQ4)</f>
        <v/>
      </c>
      <c r="BS97" s="47" t="str">
        <f>IF(AND(BQ124=0,BQ97&gt;=0),"",BQ97/BQ124)</f>
        <v/>
      </c>
      <c r="BT97" s="30" t="str">
        <f t="shared" si="44"/>
        <v/>
      </c>
      <c r="BU97" s="130">
        <f t="shared" si="85"/>
        <v>0</v>
      </c>
      <c r="BV97" s="30">
        <f>IF(AND(BU4=0,BU97&gt;=0), "",BU97/BU4)</f>
        <v>0</v>
      </c>
      <c r="BW97" s="47">
        <f>IF(AND(BU124=0,BU97&gt;=0),"",BU97/BU124)</f>
        <v>0</v>
      </c>
      <c r="BX97" s="131">
        <f t="shared" si="86"/>
        <v>0</v>
      </c>
      <c r="BY97" s="30" t="str">
        <f>IF(AND(BX4=0,BX97&gt;=0), "",BX97/BX4)</f>
        <v/>
      </c>
      <c r="BZ97" s="47" t="str">
        <f t="shared" si="45"/>
        <v/>
      </c>
      <c r="CA97" s="129">
        <f>+'N EERR BARINAS'!L179+'N EERR BARINAS'!L180</f>
        <v>0</v>
      </c>
      <c r="CB97" s="30" t="str">
        <f>IF(AND(CA4=0,CA97&gt;=0), "",CA97/CA4)</f>
        <v/>
      </c>
      <c r="CC97" s="47" t="str">
        <f>IF(AND(CA124=0,CA97&gt;=0),"",CA97/CA124)</f>
        <v/>
      </c>
      <c r="CD97" s="30" t="str">
        <f t="shared" si="26"/>
        <v/>
      </c>
      <c r="CE97" s="130">
        <f t="shared" si="87"/>
        <v>0</v>
      </c>
      <c r="CF97" s="30">
        <f>IF(AND(CE4=0,CE97&gt;=0), "",CE97/CE4)</f>
        <v>0</v>
      </c>
      <c r="CG97" s="47">
        <f>IF(AND(CE124=0,CE97&gt;=0),"",CE97/CE124)</f>
        <v>0</v>
      </c>
      <c r="CH97" s="129">
        <f>+'N EERR BARINAS'!M179+'N EERR BARINAS'!M180</f>
        <v>0</v>
      </c>
      <c r="CI97" s="30" t="str">
        <f>IF(AND(CH4=0,CH97&gt;=0), "",CH97/CH4)</f>
        <v/>
      </c>
      <c r="CJ97" s="47" t="str">
        <f>IF(AND(CH124=0,CH97&gt;=0),"",CH97/CH124)</f>
        <v/>
      </c>
      <c r="CK97" s="30" t="str">
        <f t="shared" si="46"/>
        <v/>
      </c>
      <c r="CL97" s="130">
        <f t="shared" si="88"/>
        <v>0</v>
      </c>
      <c r="CM97" s="30">
        <f>IF(AND(CL4=0,CL97&gt;=0), "",CL97/CL4)</f>
        <v>0</v>
      </c>
      <c r="CN97" s="47">
        <f>IF(AND(CL124=0,CL97&gt;=0),"",CL97/CL124)</f>
        <v>0</v>
      </c>
      <c r="CO97" s="129">
        <f>+'N EERR BARINAS'!N179+'N EERR BARINAS'!N180</f>
        <v>0</v>
      </c>
      <c r="CP97" s="30" t="str">
        <f>IF(AND(CO4=0,CO97&gt;=0), "",CO97/CO4)</f>
        <v/>
      </c>
      <c r="CQ97" s="47" t="str">
        <f>IF(AND(CO124=0,CO97&gt;=0),"",CO97/CO124)</f>
        <v/>
      </c>
      <c r="CR97" s="30" t="str">
        <f t="shared" si="47"/>
        <v/>
      </c>
      <c r="CS97" s="130">
        <f t="shared" si="89"/>
        <v>0</v>
      </c>
      <c r="CT97" s="30">
        <f>IF(AND(CS4=0,CS97&gt;=0), "",CS97/CS4)</f>
        <v>0</v>
      </c>
      <c r="CU97" s="47">
        <f>IF(AND(CS124=0,CS97&gt;=0),"",CS97/CS124)</f>
        <v>0</v>
      </c>
      <c r="CV97" s="131">
        <f t="shared" si="90"/>
        <v>0</v>
      </c>
      <c r="CW97" s="30" t="str">
        <f>IF(AND(CV4=0,CV97&gt;=0), "",CV97/CV4)</f>
        <v/>
      </c>
      <c r="CX97" s="47" t="str">
        <f t="shared" si="48"/>
        <v/>
      </c>
    </row>
    <row r="98" spans="1:219" hidden="1" outlineLevel="1" x14ac:dyDescent="0.3">
      <c r="A98" s="29" t="s">
        <v>86</v>
      </c>
      <c r="B98" s="129">
        <f>+'N EERR BARINAS'!B181</f>
        <v>0</v>
      </c>
      <c r="C98" s="30" t="str">
        <f>IF(AND(B4=0,B98&gt;=0), "",B98/B4)</f>
        <v/>
      </c>
      <c r="D98" s="47" t="str">
        <f>IF(AND(B124=0,B98&gt;=0),"",B98/B124)</f>
        <v/>
      </c>
      <c r="E98" s="129">
        <f>+'N EERR BARINAS'!C181</f>
        <v>0</v>
      </c>
      <c r="F98" s="30">
        <f>IF(AND(E4=0,E98&gt;=0), "",E98/E4)</f>
        <v>0</v>
      </c>
      <c r="G98" s="47">
        <f>IF(AND(E124=0,E98&gt;=0),"",E98/E124)</f>
        <v>0</v>
      </c>
      <c r="H98" s="129">
        <f>+'N EERR BARINAS'!D181</f>
        <v>0</v>
      </c>
      <c r="I98" s="30">
        <f>IF(AND(H4=0,H98&gt;=0), "",H98/H4)</f>
        <v>0</v>
      </c>
      <c r="J98" s="47">
        <f>IF(AND(H124=0,H98&gt;=0),"",H98/H124)</f>
        <v>0</v>
      </c>
      <c r="K98" s="30" t="str">
        <f t="shared" si="64"/>
        <v/>
      </c>
      <c r="L98" s="130">
        <f t="shared" si="79"/>
        <v>0</v>
      </c>
      <c r="M98" s="30">
        <f>IF(AND(L4=0,L98&gt;=0), "",L98/L4)</f>
        <v>0</v>
      </c>
      <c r="N98" s="47">
        <f>IF(AND(L124=0,L98&gt;=0),"",L98/L124)</f>
        <v>0</v>
      </c>
      <c r="O98" s="129">
        <f>+'N EERR BARINAS'!E181</f>
        <v>0</v>
      </c>
      <c r="P98" s="30">
        <f>IF(AND(O4=0,O98&gt;=0), "",O98/O4)</f>
        <v>0</v>
      </c>
      <c r="Q98" s="47">
        <f>IF(AND(O124=0,O98&gt;=0),"",O98/O124)</f>
        <v>0</v>
      </c>
      <c r="R98" s="30" t="str">
        <f t="shared" si="66"/>
        <v/>
      </c>
      <c r="S98" s="130">
        <f t="shared" si="80"/>
        <v>0</v>
      </c>
      <c r="T98" s="30">
        <f>IF(AND(S4=0,S98&gt;=0), "",S98/S4)</f>
        <v>0</v>
      </c>
      <c r="U98" s="47">
        <f>IF(AND(S124=0,S98&gt;=0),"",S98/S124)</f>
        <v>0</v>
      </c>
      <c r="V98" s="131"/>
      <c r="W98" s="30" t="str">
        <f>IF(AND(V4=0,V98&gt;=0), "",V98/V4)</f>
        <v/>
      </c>
      <c r="X98" s="47" t="str">
        <f t="shared" si="21"/>
        <v/>
      </c>
      <c r="Y98" s="129">
        <f>+'N EERR BARINAS'!F181</f>
        <v>0</v>
      </c>
      <c r="Z98" s="30">
        <f>IF(AND(Y4=0,Y98&gt;=0), "",Y98/Y4)</f>
        <v>0</v>
      </c>
      <c r="AA98" s="47">
        <f>IF(AND(Y124=0,Y98&gt;=0),"",Y98/Y124)</f>
        <v>0</v>
      </c>
      <c r="AB98" s="30" t="str">
        <f t="shared" si="22"/>
        <v/>
      </c>
      <c r="AC98" s="130">
        <f t="shared" si="81"/>
        <v>0</v>
      </c>
      <c r="AD98" s="30">
        <f>IF(AND(AC4=0,AC98&gt;=0), "",AC98/AC4)</f>
        <v>0</v>
      </c>
      <c r="AE98" s="47">
        <f>IF(AND(AC124=0,AC98&gt;=0),"",AC98/AC124)</f>
        <v>0</v>
      </c>
      <c r="AF98" s="129">
        <f>+'N EERR BARINAS'!G181</f>
        <v>0</v>
      </c>
      <c r="AG98" s="30">
        <f>IF(AND(AF4=0,AF98&gt;=0), "",AF98/AF4)</f>
        <v>0</v>
      </c>
      <c r="AH98" s="47">
        <f>IF(AND(AF124=0,AF98&gt;=0),"",AF98/AF124)</f>
        <v>0</v>
      </c>
      <c r="AI98" s="30" t="str">
        <f t="shared" si="41"/>
        <v/>
      </c>
      <c r="AJ98" s="130">
        <f t="shared" si="62"/>
        <v>0</v>
      </c>
      <c r="AK98" s="30">
        <f>IF(AND(AJ4=0,AJ98&gt;=0), "",AJ98/AJ4)</f>
        <v>0</v>
      </c>
      <c r="AL98" s="47">
        <f>IF(AND(AJ124=0,AJ98&gt;=0),"",AJ98/AJ124)</f>
        <v>0</v>
      </c>
      <c r="AM98" s="129">
        <f>+'N EERR BARINAS'!H181</f>
        <v>0</v>
      </c>
      <c r="AN98" s="30">
        <f>IF(AND(AM4=0,AM98&gt;=0), "",AM98/AM4)</f>
        <v>0</v>
      </c>
      <c r="AO98" s="47">
        <f>IF(AND(AM124=0,AM98&gt;=0),"",AM98/AM124)</f>
        <v>0</v>
      </c>
      <c r="AP98" s="30" t="str">
        <f t="shared" si="42"/>
        <v/>
      </c>
      <c r="AQ98" s="130">
        <f t="shared" si="63"/>
        <v>0</v>
      </c>
      <c r="AR98" s="30">
        <f>IF(AND(AQ4=0,AQ98&gt;=0), "",AQ98/AQ4)</f>
        <v>0</v>
      </c>
      <c r="AS98" s="47">
        <f>IF(AND(AQ124=0,AQ98&gt;=0),"",AQ98/AQ124)</f>
        <v>0</v>
      </c>
      <c r="AT98" s="131">
        <f t="shared" si="82"/>
        <v>0</v>
      </c>
      <c r="AU98" s="30" t="str">
        <f>IF(AND(AT4=0,AT98&gt;=0), "",AT98/AT4)</f>
        <v/>
      </c>
      <c r="AV98" s="47" t="str">
        <f t="shared" si="23"/>
        <v/>
      </c>
      <c r="AW98" s="131">
        <f t="shared" si="40"/>
        <v>0</v>
      </c>
      <c r="AX98" s="30">
        <f>IF(AND(AW4=0,AW98&gt;=0), "",AW98/AW4)</f>
        <v>0</v>
      </c>
      <c r="AY98" s="47">
        <f>IF(AND(AW124=0,AW98&gt;=0),"",AW98/AW124)</f>
        <v>0</v>
      </c>
      <c r="AZ98" s="131">
        <f t="shared" si="70"/>
        <v>0</v>
      </c>
      <c r="BA98" s="30" t="str">
        <f>IF(AND(AZ4=0,AZ98&gt;=0), "",AZ98/AZ4)</f>
        <v/>
      </c>
      <c r="BB98" s="47" t="str">
        <f t="shared" si="24"/>
        <v/>
      </c>
      <c r="BC98" s="129">
        <f>+'N EERR BARINAS'!I181</f>
        <v>0</v>
      </c>
      <c r="BD98" s="30" t="str">
        <f>IF(AND(BC4=0,BC98&gt;=0), "",BC98/BC4)</f>
        <v/>
      </c>
      <c r="BE98" s="47" t="str">
        <f>IF(AND(BC124=0,BC98&gt;=0),"",BC98/BC124)</f>
        <v/>
      </c>
      <c r="BF98" s="30" t="str">
        <f t="shared" si="25"/>
        <v/>
      </c>
      <c r="BG98" s="130">
        <f t="shared" si="83"/>
        <v>0</v>
      </c>
      <c r="BH98" s="30">
        <f>IF(AND(BG4=0,BG98&gt;=0), "",BG98/BG4)</f>
        <v>0</v>
      </c>
      <c r="BI98" s="47">
        <f>IF(AND(BG124=0,BG98&gt;=0),"",BG98/BG124)</f>
        <v>0</v>
      </c>
      <c r="BJ98" s="129">
        <f>+'N EERR BARINAS'!J181</f>
        <v>0</v>
      </c>
      <c r="BK98" s="30" t="str">
        <f>IF(AND(BJ4=0,BJ98&gt;=0), "",BJ98/BJ4)</f>
        <v/>
      </c>
      <c r="BL98" s="47" t="str">
        <f>IF(AND(BJ124=0,BJ98&gt;=0),"",BJ98/BJ124)</f>
        <v/>
      </c>
      <c r="BM98" s="30" t="str">
        <f t="shared" si="43"/>
        <v/>
      </c>
      <c r="BN98" s="130">
        <f t="shared" si="84"/>
        <v>0</v>
      </c>
      <c r="BO98" s="30">
        <f>IF(AND(BN4=0,BN98&gt;=0), "",BN98/BN4)</f>
        <v>0</v>
      </c>
      <c r="BP98" s="47">
        <f>IF(AND(BN124=0,BN98&gt;=0),"",BN98/BN124)</f>
        <v>0</v>
      </c>
      <c r="BQ98" s="129">
        <f>+'N EERR BARINAS'!K181</f>
        <v>0</v>
      </c>
      <c r="BR98" s="30" t="str">
        <f>IF(AND(BQ4=0,BQ98&gt;=0), "",BQ98/BQ4)</f>
        <v/>
      </c>
      <c r="BS98" s="47" t="str">
        <f>IF(AND(BQ124=0,BQ98&gt;=0),"",BQ98/BQ124)</f>
        <v/>
      </c>
      <c r="BT98" s="30" t="str">
        <f t="shared" si="44"/>
        <v/>
      </c>
      <c r="BU98" s="130">
        <f t="shared" si="85"/>
        <v>0</v>
      </c>
      <c r="BV98" s="30">
        <f>IF(AND(BU4=0,BU98&gt;=0), "",BU98/BU4)</f>
        <v>0</v>
      </c>
      <c r="BW98" s="47">
        <f>IF(AND(BU124=0,BU98&gt;=0),"",BU98/BU124)</f>
        <v>0</v>
      </c>
      <c r="BX98" s="131">
        <f t="shared" si="86"/>
        <v>0</v>
      </c>
      <c r="BY98" s="30" t="str">
        <f>IF(AND(BX4=0,BX98&gt;=0), "",BX98/BX4)</f>
        <v/>
      </c>
      <c r="BZ98" s="47" t="str">
        <f t="shared" si="45"/>
        <v/>
      </c>
      <c r="CA98" s="129">
        <f>+'N EERR BARINAS'!L181</f>
        <v>0</v>
      </c>
      <c r="CB98" s="30" t="str">
        <f>IF(AND(CA4=0,CA98&gt;=0), "",CA98/CA4)</f>
        <v/>
      </c>
      <c r="CC98" s="47" t="str">
        <f>IF(AND(CA124=0,CA98&gt;=0),"",CA98/CA124)</f>
        <v/>
      </c>
      <c r="CD98" s="30" t="str">
        <f t="shared" si="26"/>
        <v/>
      </c>
      <c r="CE98" s="130">
        <f t="shared" si="87"/>
        <v>0</v>
      </c>
      <c r="CF98" s="30">
        <f>IF(AND(CE4=0,CE98&gt;=0), "",CE98/CE4)</f>
        <v>0</v>
      </c>
      <c r="CG98" s="47">
        <f>IF(AND(CE124=0,CE98&gt;=0),"",CE98/CE124)</f>
        <v>0</v>
      </c>
      <c r="CH98" s="129">
        <f>+'N EERR BARINAS'!M181</f>
        <v>0</v>
      </c>
      <c r="CI98" s="30" t="str">
        <f>IF(AND(CH4=0,CH98&gt;=0), "",CH98/CH4)</f>
        <v/>
      </c>
      <c r="CJ98" s="47" t="str">
        <f>IF(AND(CH124=0,CH98&gt;=0),"",CH98/CH124)</f>
        <v/>
      </c>
      <c r="CK98" s="30" t="str">
        <f t="shared" si="46"/>
        <v/>
      </c>
      <c r="CL98" s="130">
        <f t="shared" si="88"/>
        <v>0</v>
      </c>
      <c r="CM98" s="30">
        <f>IF(AND(CL4=0,CL98&gt;=0), "",CL98/CL4)</f>
        <v>0</v>
      </c>
      <c r="CN98" s="47">
        <f>IF(AND(CL124=0,CL98&gt;=0),"",CL98/CL124)</f>
        <v>0</v>
      </c>
      <c r="CO98" s="129">
        <f>+'N EERR BARINAS'!N181</f>
        <v>0</v>
      </c>
      <c r="CP98" s="30" t="str">
        <f>IF(AND(CO4=0,CO98&gt;=0), "",CO98/CO4)</f>
        <v/>
      </c>
      <c r="CQ98" s="47" t="str">
        <f>IF(AND(CO124=0,CO98&gt;=0),"",CO98/CO124)</f>
        <v/>
      </c>
      <c r="CR98" s="30" t="str">
        <f t="shared" si="47"/>
        <v/>
      </c>
      <c r="CS98" s="130">
        <f t="shared" si="89"/>
        <v>0</v>
      </c>
      <c r="CT98" s="30">
        <f>IF(AND(CS4=0,CS98&gt;=0), "",CS98/CS4)</f>
        <v>0</v>
      </c>
      <c r="CU98" s="47">
        <f>IF(AND(CS124=0,CS98&gt;=0),"",CS98/CS124)</f>
        <v>0</v>
      </c>
      <c r="CV98" s="131">
        <f t="shared" si="90"/>
        <v>0</v>
      </c>
      <c r="CW98" s="30" t="str">
        <f>IF(AND(CV4=0,CV98&gt;=0), "",CV98/CV4)</f>
        <v/>
      </c>
      <c r="CX98" s="47" t="str">
        <f t="shared" si="48"/>
        <v/>
      </c>
    </row>
    <row r="99" spans="1:219" hidden="1" outlineLevel="1" x14ac:dyDescent="0.3">
      <c r="A99" s="29" t="s">
        <v>87</v>
      </c>
      <c r="B99" s="129">
        <f>+'N EERR BARINAS'!B182</f>
        <v>0</v>
      </c>
      <c r="C99" s="30" t="str">
        <f>IF(AND(B4=0,B99&gt;=0), "",B99/B4)</f>
        <v/>
      </c>
      <c r="D99" s="47" t="str">
        <f>IF(AND(B124=0,B99&gt;=0),"",B99/B124)</f>
        <v/>
      </c>
      <c r="E99" s="129">
        <f>+'N EERR BARINAS'!C182</f>
        <v>0</v>
      </c>
      <c r="F99" s="30">
        <f>IF(AND(E4=0,E99&gt;=0), "",E99/E4)</f>
        <v>0</v>
      </c>
      <c r="G99" s="47">
        <f>IF(AND(E124=0,E99&gt;=0),"",E99/E124)</f>
        <v>0</v>
      </c>
      <c r="H99" s="129">
        <f>+'N EERR BARINAS'!D182</f>
        <v>0</v>
      </c>
      <c r="I99" s="30">
        <f>IF(AND(H4=0,H99&gt;=0), "",H99/H4)</f>
        <v>0</v>
      </c>
      <c r="J99" s="47">
        <f>IF(AND(H124=0,H99&gt;=0),"",H99/H124)</f>
        <v>0</v>
      </c>
      <c r="K99" s="30" t="str">
        <f t="shared" si="64"/>
        <v/>
      </c>
      <c r="L99" s="130">
        <f t="shared" si="79"/>
        <v>0</v>
      </c>
      <c r="M99" s="30">
        <f>IF(AND(L4=0,L99&gt;=0), "",L99/L4)</f>
        <v>0</v>
      </c>
      <c r="N99" s="47">
        <f>IF(AND(L124=0,L99&gt;=0),"",L99/L124)</f>
        <v>0</v>
      </c>
      <c r="O99" s="129">
        <f>+'N EERR BARINAS'!E182</f>
        <v>0</v>
      </c>
      <c r="P99" s="30">
        <f>IF(AND(O4=0,O99&gt;=0), "",O99/O4)</f>
        <v>0</v>
      </c>
      <c r="Q99" s="47">
        <f>IF(AND(O124=0,O99&gt;=0),"",O99/O124)</f>
        <v>0</v>
      </c>
      <c r="R99" s="30" t="str">
        <f t="shared" si="66"/>
        <v/>
      </c>
      <c r="S99" s="130">
        <f t="shared" si="80"/>
        <v>0</v>
      </c>
      <c r="T99" s="30">
        <f>IF(AND(S4=0,S99&gt;=0), "",S99/S4)</f>
        <v>0</v>
      </c>
      <c r="U99" s="47">
        <f>IF(AND(S124=0,S99&gt;=0),"",S99/S124)</f>
        <v>0</v>
      </c>
      <c r="V99" s="131"/>
      <c r="W99" s="30" t="str">
        <f>IF(AND(V4=0,V99&gt;=0), "",V99/V4)</f>
        <v/>
      </c>
      <c r="X99" s="47" t="str">
        <f t="shared" si="21"/>
        <v/>
      </c>
      <c r="Y99" s="129">
        <f>+'N EERR BARINAS'!F182</f>
        <v>0</v>
      </c>
      <c r="Z99" s="30">
        <f>IF(AND(Y4=0,Y99&gt;=0), "",Y99/Y4)</f>
        <v>0</v>
      </c>
      <c r="AA99" s="47">
        <f>IF(AND(Y124=0,Y99&gt;=0),"",Y99/Y124)</f>
        <v>0</v>
      </c>
      <c r="AB99" s="30" t="str">
        <f t="shared" si="22"/>
        <v/>
      </c>
      <c r="AC99" s="130">
        <f t="shared" si="81"/>
        <v>0</v>
      </c>
      <c r="AD99" s="30">
        <f>IF(AND(AC4=0,AC99&gt;=0), "",AC99/AC4)</f>
        <v>0</v>
      </c>
      <c r="AE99" s="47">
        <f>IF(AND(AC124=0,AC99&gt;=0),"",AC99/AC124)</f>
        <v>0</v>
      </c>
      <c r="AF99" s="129">
        <f>+'N EERR BARINAS'!G182</f>
        <v>0</v>
      </c>
      <c r="AG99" s="30">
        <f>IF(AND(AF4=0,AF99&gt;=0), "",AF99/AF4)</f>
        <v>0</v>
      </c>
      <c r="AH99" s="47">
        <f>IF(AND(AF124=0,AF99&gt;=0),"",AF99/AF124)</f>
        <v>0</v>
      </c>
      <c r="AI99" s="30" t="str">
        <f t="shared" si="41"/>
        <v/>
      </c>
      <c r="AJ99" s="130">
        <f t="shared" si="62"/>
        <v>0</v>
      </c>
      <c r="AK99" s="30">
        <f>IF(AND(AJ4=0,AJ99&gt;=0), "",AJ99/AJ4)</f>
        <v>0</v>
      </c>
      <c r="AL99" s="47">
        <f>IF(AND(AJ124=0,AJ99&gt;=0),"",AJ99/AJ124)</f>
        <v>0</v>
      </c>
      <c r="AM99" s="129">
        <f>+'N EERR BARINAS'!H182</f>
        <v>0</v>
      </c>
      <c r="AN99" s="30">
        <f>IF(AND(AM4=0,AM99&gt;=0), "",AM99/AM4)</f>
        <v>0</v>
      </c>
      <c r="AO99" s="47">
        <f>IF(AND(AM124=0,AM99&gt;=0),"",AM99/AM124)</f>
        <v>0</v>
      </c>
      <c r="AP99" s="30" t="str">
        <f t="shared" si="42"/>
        <v/>
      </c>
      <c r="AQ99" s="130">
        <f t="shared" si="63"/>
        <v>0</v>
      </c>
      <c r="AR99" s="30">
        <f>IF(AND(AQ4=0,AQ99&gt;=0), "",AQ99/AQ4)</f>
        <v>0</v>
      </c>
      <c r="AS99" s="47">
        <f>IF(AND(AQ124=0,AQ99&gt;=0),"",AQ99/AQ124)</f>
        <v>0</v>
      </c>
      <c r="AT99" s="131">
        <f t="shared" si="82"/>
        <v>0</v>
      </c>
      <c r="AU99" s="30" t="str">
        <f>IF(AND(AT4=0,AT99&gt;=0), "",AT99/AT4)</f>
        <v/>
      </c>
      <c r="AV99" s="47" t="str">
        <f t="shared" si="23"/>
        <v/>
      </c>
      <c r="AW99" s="131">
        <f t="shared" si="40"/>
        <v>0</v>
      </c>
      <c r="AX99" s="30">
        <f>IF(AND(AW4=0,AW99&gt;=0), "",AW99/AW4)</f>
        <v>0</v>
      </c>
      <c r="AY99" s="47">
        <f>IF(AND(AW124=0,AW99&gt;=0),"",AW99/AW124)</f>
        <v>0</v>
      </c>
      <c r="AZ99" s="131">
        <f t="shared" si="70"/>
        <v>0</v>
      </c>
      <c r="BA99" s="30" t="str">
        <f>IF(AND(AZ4=0,AZ99&gt;=0), "",AZ99/AZ4)</f>
        <v/>
      </c>
      <c r="BB99" s="47" t="str">
        <f t="shared" si="24"/>
        <v/>
      </c>
      <c r="BC99" s="129">
        <f>+'N EERR BARINAS'!I182</f>
        <v>0</v>
      </c>
      <c r="BD99" s="30" t="str">
        <f>IF(AND(BC4=0,BC99&gt;=0), "",BC99/BC4)</f>
        <v/>
      </c>
      <c r="BE99" s="47" t="str">
        <f>IF(AND(BC124=0,BC99&gt;=0),"",BC99/BC124)</f>
        <v/>
      </c>
      <c r="BF99" s="30" t="str">
        <f t="shared" si="25"/>
        <v/>
      </c>
      <c r="BG99" s="130">
        <f t="shared" si="83"/>
        <v>0</v>
      </c>
      <c r="BH99" s="30">
        <f>IF(AND(BG4=0,BG99&gt;=0), "",BG99/BG4)</f>
        <v>0</v>
      </c>
      <c r="BI99" s="47">
        <f>IF(AND(BG124=0,BG99&gt;=0),"",BG99/BG124)</f>
        <v>0</v>
      </c>
      <c r="BJ99" s="129">
        <f>+'N EERR BARINAS'!J182</f>
        <v>0</v>
      </c>
      <c r="BK99" s="30" t="str">
        <f>IF(AND(BJ4=0,BJ99&gt;=0), "",BJ99/BJ4)</f>
        <v/>
      </c>
      <c r="BL99" s="47" t="str">
        <f>IF(AND(BJ124=0,BJ99&gt;=0),"",BJ99/BJ124)</f>
        <v/>
      </c>
      <c r="BM99" s="30" t="str">
        <f t="shared" si="43"/>
        <v/>
      </c>
      <c r="BN99" s="130">
        <f t="shared" si="84"/>
        <v>0</v>
      </c>
      <c r="BO99" s="30">
        <f>IF(AND(BN4=0,BN99&gt;=0), "",BN99/BN4)</f>
        <v>0</v>
      </c>
      <c r="BP99" s="47">
        <f>IF(AND(BN124=0,BN99&gt;=0),"",BN99/BN124)</f>
        <v>0</v>
      </c>
      <c r="BQ99" s="129">
        <f>+'N EERR BARINAS'!K182</f>
        <v>0</v>
      </c>
      <c r="BR99" s="30" t="str">
        <f>IF(AND(BQ4=0,BQ99&gt;=0), "",BQ99/BQ4)</f>
        <v/>
      </c>
      <c r="BS99" s="47" t="str">
        <f>IF(AND(BQ124=0,BQ99&gt;=0),"",BQ99/BQ124)</f>
        <v/>
      </c>
      <c r="BT99" s="30" t="str">
        <f t="shared" si="44"/>
        <v/>
      </c>
      <c r="BU99" s="130">
        <f t="shared" si="85"/>
        <v>0</v>
      </c>
      <c r="BV99" s="30">
        <f>IF(AND(BU4=0,BU99&gt;=0), "",BU99/BU4)</f>
        <v>0</v>
      </c>
      <c r="BW99" s="47">
        <f>IF(AND(BU124=0,BU99&gt;=0),"",BU99/BU124)</f>
        <v>0</v>
      </c>
      <c r="BX99" s="131">
        <f t="shared" si="86"/>
        <v>0</v>
      </c>
      <c r="BY99" s="30" t="str">
        <f>IF(AND(BX4=0,BX99&gt;=0), "",BX99/BX4)</f>
        <v/>
      </c>
      <c r="BZ99" s="47" t="str">
        <f t="shared" si="45"/>
        <v/>
      </c>
      <c r="CA99" s="129">
        <f>+'N EERR BARINAS'!L182</f>
        <v>0</v>
      </c>
      <c r="CB99" s="30" t="str">
        <f>IF(AND(CA4=0,CA99&gt;=0), "",CA99/CA4)</f>
        <v/>
      </c>
      <c r="CC99" s="47" t="str">
        <f>IF(AND(CA124=0,CA99&gt;=0),"",CA99/CA124)</f>
        <v/>
      </c>
      <c r="CD99" s="30" t="str">
        <f t="shared" si="26"/>
        <v/>
      </c>
      <c r="CE99" s="130">
        <f t="shared" si="87"/>
        <v>0</v>
      </c>
      <c r="CF99" s="30">
        <f>IF(AND(CE4=0,CE99&gt;=0), "",CE99/CE4)</f>
        <v>0</v>
      </c>
      <c r="CG99" s="47">
        <f>IF(AND(CE124=0,CE99&gt;=0),"",CE99/CE124)</f>
        <v>0</v>
      </c>
      <c r="CH99" s="129">
        <f>+'N EERR BARINAS'!M182</f>
        <v>0</v>
      </c>
      <c r="CI99" s="30" t="str">
        <f>IF(AND(CH4=0,CH99&gt;=0), "",CH99/CH4)</f>
        <v/>
      </c>
      <c r="CJ99" s="47" t="str">
        <f>IF(AND(CH124=0,CH99&gt;=0),"",CH99/CH124)</f>
        <v/>
      </c>
      <c r="CK99" s="30" t="str">
        <f t="shared" si="46"/>
        <v/>
      </c>
      <c r="CL99" s="130">
        <f t="shared" si="88"/>
        <v>0</v>
      </c>
      <c r="CM99" s="30">
        <f>IF(AND(CL4=0,CL99&gt;=0), "",CL99/CL4)</f>
        <v>0</v>
      </c>
      <c r="CN99" s="47">
        <f>IF(AND(CL124=0,CL99&gt;=0),"",CL99/CL124)</f>
        <v>0</v>
      </c>
      <c r="CO99" s="129">
        <f>+'N EERR BARINAS'!N182</f>
        <v>0</v>
      </c>
      <c r="CP99" s="30" t="str">
        <f>IF(AND(CO4=0,CO99&gt;=0), "",CO99/CO4)</f>
        <v/>
      </c>
      <c r="CQ99" s="47" t="str">
        <f>IF(AND(CO124=0,CO99&gt;=0),"",CO99/CO124)</f>
        <v/>
      </c>
      <c r="CR99" s="30" t="str">
        <f t="shared" si="47"/>
        <v/>
      </c>
      <c r="CS99" s="130">
        <f t="shared" si="89"/>
        <v>0</v>
      </c>
      <c r="CT99" s="30">
        <f>IF(AND(CS4=0,CS99&gt;=0), "",CS99/CS4)</f>
        <v>0</v>
      </c>
      <c r="CU99" s="47">
        <f>IF(AND(CS124=0,CS99&gt;=0),"",CS99/CS124)</f>
        <v>0</v>
      </c>
      <c r="CV99" s="131">
        <f t="shared" si="90"/>
        <v>0</v>
      </c>
      <c r="CW99" s="30" t="str">
        <f>IF(AND(CV4=0,CV99&gt;=0), "",CV99/CV4)</f>
        <v/>
      </c>
      <c r="CX99" s="47" t="str">
        <f t="shared" si="48"/>
        <v/>
      </c>
    </row>
    <row r="100" spans="1:219" hidden="1" outlineLevel="1" x14ac:dyDescent="0.3">
      <c r="A100" s="29" t="s">
        <v>88</v>
      </c>
      <c r="B100" s="129">
        <f>+'N EERR BARINAS'!B183</f>
        <v>0</v>
      </c>
      <c r="C100" s="30" t="str">
        <f>IF(AND(B4=0,B100&gt;=0), "",B100/B4)</f>
        <v/>
      </c>
      <c r="D100" s="47" t="str">
        <f>IF(AND(B124=0,B100&gt;=0),"",B100/B124)</f>
        <v/>
      </c>
      <c r="E100" s="129">
        <f>+'N EERR BARINAS'!C183</f>
        <v>0</v>
      </c>
      <c r="F100" s="30">
        <f>IF(AND(E4=0,E100&gt;=0), "",E100/E4)</f>
        <v>0</v>
      </c>
      <c r="G100" s="47">
        <f>IF(AND(E124=0,E100&gt;=0),"",E100/E124)</f>
        <v>0</v>
      </c>
      <c r="H100" s="129">
        <f>+'N EERR BARINAS'!D183</f>
        <v>0</v>
      </c>
      <c r="I100" s="30">
        <f>IF(AND(H4=0,H100&gt;=0), "",H100/H4)</f>
        <v>0</v>
      </c>
      <c r="J100" s="47">
        <f>IF(AND(H124=0,H100&gt;=0),"",H100/H124)</f>
        <v>0</v>
      </c>
      <c r="K100" s="30" t="str">
        <f t="shared" si="64"/>
        <v/>
      </c>
      <c r="L100" s="130">
        <f t="shared" si="79"/>
        <v>0</v>
      </c>
      <c r="M100" s="30">
        <f>IF(AND(L4=0,L100&gt;=0), "",L100/L4)</f>
        <v>0</v>
      </c>
      <c r="N100" s="47">
        <f>IF(AND(L124=0,L100&gt;=0),"",L100/L124)</f>
        <v>0</v>
      </c>
      <c r="O100" s="129">
        <f>+'N EERR BARINAS'!E183</f>
        <v>0</v>
      </c>
      <c r="P100" s="30">
        <f>IF(AND(O4=0,O100&gt;=0), "",O100/O4)</f>
        <v>0</v>
      </c>
      <c r="Q100" s="47">
        <f>IF(AND(O124=0,O100&gt;=0),"",O100/O124)</f>
        <v>0</v>
      </c>
      <c r="R100" s="30" t="str">
        <f t="shared" si="66"/>
        <v/>
      </c>
      <c r="S100" s="130">
        <f t="shared" si="80"/>
        <v>0</v>
      </c>
      <c r="T100" s="30">
        <f>IF(AND(S4=0,S100&gt;=0), "",S100/S4)</f>
        <v>0</v>
      </c>
      <c r="U100" s="47">
        <f>IF(AND(S124=0,S100&gt;=0),"",S100/S124)</f>
        <v>0</v>
      </c>
      <c r="V100" s="131"/>
      <c r="W100" s="30" t="str">
        <f>IF(AND(V4=0,V100&gt;=0), "",V100/V4)</f>
        <v/>
      </c>
      <c r="X100" s="47" t="str">
        <f t="shared" si="21"/>
        <v/>
      </c>
      <c r="Y100" s="129">
        <f>+'N EERR BARINAS'!F183</f>
        <v>0</v>
      </c>
      <c r="Z100" s="30">
        <f>IF(AND(Y4=0,Y100&gt;=0), "",Y100/Y4)</f>
        <v>0</v>
      </c>
      <c r="AA100" s="47">
        <f>IF(AND(Y124=0,Y100&gt;=0),"",Y100/Y124)</f>
        <v>0</v>
      </c>
      <c r="AB100" s="30" t="str">
        <f t="shared" si="22"/>
        <v/>
      </c>
      <c r="AC100" s="130">
        <f t="shared" si="81"/>
        <v>0</v>
      </c>
      <c r="AD100" s="30">
        <f>IF(AND(AC4=0,AC100&gt;=0), "",AC100/AC4)</f>
        <v>0</v>
      </c>
      <c r="AE100" s="47">
        <f>IF(AND(AC124=0,AC100&gt;=0),"",AC100/AC124)</f>
        <v>0</v>
      </c>
      <c r="AF100" s="129">
        <f>+'N EERR BARINAS'!G183</f>
        <v>0</v>
      </c>
      <c r="AG100" s="30">
        <f>IF(AND(AF4=0,AF100&gt;=0), "",AF100/AF4)</f>
        <v>0</v>
      </c>
      <c r="AH100" s="47">
        <f>IF(AND(AF124=0,AF100&gt;=0),"",AF100/AF124)</f>
        <v>0</v>
      </c>
      <c r="AI100" s="30" t="str">
        <f t="shared" si="41"/>
        <v/>
      </c>
      <c r="AJ100" s="130">
        <f t="shared" si="62"/>
        <v>0</v>
      </c>
      <c r="AK100" s="30">
        <f>IF(AND(AJ4=0,AJ100&gt;=0), "",AJ100/AJ4)</f>
        <v>0</v>
      </c>
      <c r="AL100" s="47">
        <f>IF(AND(AJ124=0,AJ100&gt;=0),"",AJ100/AJ124)</f>
        <v>0</v>
      </c>
      <c r="AM100" s="129">
        <f>+'N EERR BARINAS'!H183</f>
        <v>0</v>
      </c>
      <c r="AN100" s="30">
        <f>IF(AND(AM4=0,AM100&gt;=0), "",AM100/AM4)</f>
        <v>0</v>
      </c>
      <c r="AO100" s="47">
        <f>IF(AND(AM124=0,AM100&gt;=0),"",AM100/AM124)</f>
        <v>0</v>
      </c>
      <c r="AP100" s="30" t="str">
        <f t="shared" si="42"/>
        <v/>
      </c>
      <c r="AQ100" s="130">
        <f t="shared" si="63"/>
        <v>0</v>
      </c>
      <c r="AR100" s="30">
        <f>IF(AND(AQ4=0,AQ100&gt;=0), "",AQ100/AQ4)</f>
        <v>0</v>
      </c>
      <c r="AS100" s="47">
        <f>IF(AND(AQ124=0,AQ100&gt;=0),"",AQ100/AQ124)</f>
        <v>0</v>
      </c>
      <c r="AT100" s="131">
        <f t="shared" si="82"/>
        <v>0</v>
      </c>
      <c r="AU100" s="30" t="str">
        <f>IF(AND(AT4=0,AT100&gt;=0), "",AT100/AT4)</f>
        <v/>
      </c>
      <c r="AV100" s="47" t="str">
        <f t="shared" si="23"/>
        <v/>
      </c>
      <c r="AW100" s="131">
        <f t="shared" si="40"/>
        <v>0</v>
      </c>
      <c r="AX100" s="30">
        <f>IF(AND(AW4=0,AW100&gt;=0), "",AW100/AW4)</f>
        <v>0</v>
      </c>
      <c r="AY100" s="47">
        <f>IF(AND(AW124=0,AW100&gt;=0),"",AW100/AW124)</f>
        <v>0</v>
      </c>
      <c r="AZ100" s="131">
        <f t="shared" si="70"/>
        <v>0</v>
      </c>
      <c r="BA100" s="30" t="str">
        <f>IF(AND(AZ4=0,AZ100&gt;=0), "",AZ100/AZ4)</f>
        <v/>
      </c>
      <c r="BB100" s="47" t="str">
        <f t="shared" si="24"/>
        <v/>
      </c>
      <c r="BC100" s="129">
        <f>+'N EERR BARINAS'!I183</f>
        <v>0</v>
      </c>
      <c r="BD100" s="30" t="str">
        <f>IF(AND(BC4=0,BC100&gt;=0), "",BC100/BC4)</f>
        <v/>
      </c>
      <c r="BE100" s="47" t="str">
        <f>IF(AND(BC124=0,BC100&gt;=0),"",BC100/BC124)</f>
        <v/>
      </c>
      <c r="BF100" s="30" t="str">
        <f t="shared" si="25"/>
        <v/>
      </c>
      <c r="BG100" s="130">
        <f t="shared" si="83"/>
        <v>0</v>
      </c>
      <c r="BH100" s="30">
        <f>IF(AND(BG4=0,BG100&gt;=0), "",BG100/BG4)</f>
        <v>0</v>
      </c>
      <c r="BI100" s="47">
        <f>IF(AND(BG124=0,BG100&gt;=0),"",BG100/BG124)</f>
        <v>0</v>
      </c>
      <c r="BJ100" s="129">
        <f>+'N EERR BARINAS'!J183</f>
        <v>0</v>
      </c>
      <c r="BK100" s="30" t="str">
        <f>IF(AND(BJ4=0,BJ100&gt;=0), "",BJ100/BJ4)</f>
        <v/>
      </c>
      <c r="BL100" s="47" t="str">
        <f>IF(AND(BJ124=0,BJ100&gt;=0),"",BJ100/BJ124)</f>
        <v/>
      </c>
      <c r="BM100" s="30" t="str">
        <f t="shared" si="43"/>
        <v/>
      </c>
      <c r="BN100" s="130">
        <f t="shared" si="84"/>
        <v>0</v>
      </c>
      <c r="BO100" s="30">
        <f>IF(AND(BN4=0,BN100&gt;=0), "",BN100/BN4)</f>
        <v>0</v>
      </c>
      <c r="BP100" s="47">
        <f>IF(AND(BN124=0,BN100&gt;=0),"",BN100/BN124)</f>
        <v>0</v>
      </c>
      <c r="BQ100" s="129">
        <f>+'N EERR BARINAS'!K183</f>
        <v>0</v>
      </c>
      <c r="BR100" s="30" t="str">
        <f>IF(AND(BQ4=0,BQ100&gt;=0), "",BQ100/BQ4)</f>
        <v/>
      </c>
      <c r="BS100" s="47" t="str">
        <f>IF(AND(BQ124=0,BQ100&gt;=0),"",BQ100/BQ124)</f>
        <v/>
      </c>
      <c r="BT100" s="30" t="str">
        <f t="shared" si="44"/>
        <v/>
      </c>
      <c r="BU100" s="130">
        <f t="shared" si="85"/>
        <v>0</v>
      </c>
      <c r="BV100" s="30">
        <f>IF(AND(BU4=0,BU100&gt;=0), "",BU100/BU4)</f>
        <v>0</v>
      </c>
      <c r="BW100" s="47">
        <f>IF(AND(BU124=0,BU100&gt;=0),"",BU100/BU124)</f>
        <v>0</v>
      </c>
      <c r="BX100" s="131">
        <f t="shared" si="86"/>
        <v>0</v>
      </c>
      <c r="BY100" s="30" t="str">
        <f>IF(AND(BX4=0,BX100&gt;=0), "",BX100/BX4)</f>
        <v/>
      </c>
      <c r="BZ100" s="47" t="str">
        <f t="shared" si="45"/>
        <v/>
      </c>
      <c r="CA100" s="129">
        <f>+'N EERR BARINAS'!L183</f>
        <v>0</v>
      </c>
      <c r="CB100" s="30" t="str">
        <f>IF(AND(CA4=0,CA100&gt;=0), "",CA100/CA4)</f>
        <v/>
      </c>
      <c r="CC100" s="47" t="str">
        <f>IF(AND(CA124=0,CA100&gt;=0),"",CA100/CA124)</f>
        <v/>
      </c>
      <c r="CD100" s="30" t="str">
        <f t="shared" si="26"/>
        <v/>
      </c>
      <c r="CE100" s="130">
        <f t="shared" si="87"/>
        <v>0</v>
      </c>
      <c r="CF100" s="30">
        <f>IF(AND(CE4=0,CE100&gt;=0), "",CE100/CE4)</f>
        <v>0</v>
      </c>
      <c r="CG100" s="47">
        <f>IF(AND(CE124=0,CE100&gt;=0),"",CE100/CE124)</f>
        <v>0</v>
      </c>
      <c r="CH100" s="129">
        <f>+'N EERR BARINAS'!M183</f>
        <v>0</v>
      </c>
      <c r="CI100" s="30" t="str">
        <f>IF(AND(CH4=0,CH100&gt;=0), "",CH100/CH4)</f>
        <v/>
      </c>
      <c r="CJ100" s="47" t="str">
        <f>IF(AND(CH124=0,CH100&gt;=0),"",CH100/CH124)</f>
        <v/>
      </c>
      <c r="CK100" s="30" t="str">
        <f t="shared" si="46"/>
        <v/>
      </c>
      <c r="CL100" s="130">
        <f t="shared" si="88"/>
        <v>0</v>
      </c>
      <c r="CM100" s="30">
        <f>IF(AND(CL4=0,CL100&gt;=0), "",CL100/CL4)</f>
        <v>0</v>
      </c>
      <c r="CN100" s="47">
        <f>IF(AND(CL124=0,CL100&gt;=0),"",CL100/CL124)</f>
        <v>0</v>
      </c>
      <c r="CO100" s="129">
        <f>+'N EERR BARINAS'!N183</f>
        <v>0</v>
      </c>
      <c r="CP100" s="30" t="str">
        <f>IF(AND(CO4=0,CO100&gt;=0), "",CO100/CO4)</f>
        <v/>
      </c>
      <c r="CQ100" s="47" t="str">
        <f>IF(AND(CO124=0,CO100&gt;=0),"",CO100/CO124)</f>
        <v/>
      </c>
      <c r="CR100" s="30" t="str">
        <f t="shared" si="47"/>
        <v/>
      </c>
      <c r="CS100" s="130">
        <f t="shared" si="89"/>
        <v>0</v>
      </c>
      <c r="CT100" s="30">
        <f>IF(AND(CS4=0,CS100&gt;=0), "",CS100/CS4)</f>
        <v>0</v>
      </c>
      <c r="CU100" s="47">
        <f>IF(AND(CS124=0,CS100&gt;=0),"",CS100/CS124)</f>
        <v>0</v>
      </c>
      <c r="CV100" s="131">
        <f t="shared" si="90"/>
        <v>0</v>
      </c>
      <c r="CW100" s="30" t="str">
        <f>IF(AND(CV4=0,CV100&gt;=0), "",CV100/CV4)</f>
        <v/>
      </c>
      <c r="CX100" s="47" t="str">
        <f t="shared" si="48"/>
        <v/>
      </c>
    </row>
    <row r="101" spans="1:219" hidden="1" outlineLevel="1" x14ac:dyDescent="0.3">
      <c r="A101" s="29" t="s">
        <v>89</v>
      </c>
      <c r="B101" s="129">
        <f>+'N EERR BARINAS'!B184</f>
        <v>0</v>
      </c>
      <c r="C101" s="30" t="str">
        <f>IF(AND(B4=0,B101&gt;=0), "",B101/B4)</f>
        <v/>
      </c>
      <c r="D101" s="47" t="str">
        <f>IF(AND(B124=0,B101&gt;=0),"",B101/B124)</f>
        <v/>
      </c>
      <c r="E101" s="129">
        <f>+'N EERR BARINAS'!C184</f>
        <v>0</v>
      </c>
      <c r="F101" s="30">
        <f>IF(AND(E4=0,E101&gt;=0), "",E101/E4)</f>
        <v>0</v>
      </c>
      <c r="G101" s="47">
        <f>IF(AND(E124=0,E101&gt;=0),"",E101/E124)</f>
        <v>0</v>
      </c>
      <c r="H101" s="129">
        <f>+'N EERR BARINAS'!D184</f>
        <v>0</v>
      </c>
      <c r="I101" s="30">
        <f>IF(AND(H4=0,H101&gt;=0), "",H101/H4)</f>
        <v>0</v>
      </c>
      <c r="J101" s="47">
        <f>IF(AND(H124=0,H101&gt;=0),"",H101/H124)</f>
        <v>0</v>
      </c>
      <c r="K101" s="30" t="str">
        <f t="shared" si="64"/>
        <v/>
      </c>
      <c r="L101" s="130">
        <f t="shared" si="79"/>
        <v>0</v>
      </c>
      <c r="M101" s="30">
        <f>IF(AND(L4=0,L101&gt;=0), "",L101/L4)</f>
        <v>0</v>
      </c>
      <c r="N101" s="47">
        <f>IF(AND(L124=0,L101&gt;=0),"",L101/L124)</f>
        <v>0</v>
      </c>
      <c r="O101" s="129">
        <f>+'N EERR BARINAS'!E184</f>
        <v>0</v>
      </c>
      <c r="P101" s="30">
        <f>IF(AND(O4=0,O101&gt;=0), "",O101/O4)</f>
        <v>0</v>
      </c>
      <c r="Q101" s="47">
        <f>IF(AND(O124=0,O101&gt;=0),"",O101/O124)</f>
        <v>0</v>
      </c>
      <c r="R101" s="30" t="str">
        <f t="shared" si="66"/>
        <v/>
      </c>
      <c r="S101" s="130">
        <f t="shared" si="80"/>
        <v>0</v>
      </c>
      <c r="T101" s="30">
        <f>IF(AND(S4=0,S101&gt;=0), "",S101/S4)</f>
        <v>0</v>
      </c>
      <c r="U101" s="47">
        <f>IF(AND(S124=0,S101&gt;=0),"",S101/S124)</f>
        <v>0</v>
      </c>
      <c r="V101" s="131"/>
      <c r="W101" s="30" t="str">
        <f>IF(AND(V4=0,V101&gt;=0), "",V101/V4)</f>
        <v/>
      </c>
      <c r="X101" s="47" t="str">
        <f t="shared" si="21"/>
        <v/>
      </c>
      <c r="Y101" s="129">
        <f>+'N EERR BARINAS'!F184</f>
        <v>0</v>
      </c>
      <c r="Z101" s="30">
        <f>IF(AND(Y4=0,Y101&gt;=0), "",Y101/Y4)</f>
        <v>0</v>
      </c>
      <c r="AA101" s="47">
        <f>IF(AND(Y124=0,Y101&gt;=0),"",Y101/Y124)</f>
        <v>0</v>
      </c>
      <c r="AB101" s="30" t="str">
        <f t="shared" si="22"/>
        <v/>
      </c>
      <c r="AC101" s="130">
        <f t="shared" si="81"/>
        <v>0</v>
      </c>
      <c r="AD101" s="30">
        <f>IF(AND(AC4=0,AC101&gt;=0), "",AC101/AC4)</f>
        <v>0</v>
      </c>
      <c r="AE101" s="47">
        <f>IF(AND(AC124=0,AC101&gt;=0),"",AC101/AC124)</f>
        <v>0</v>
      </c>
      <c r="AF101" s="129">
        <f>+'N EERR BARINAS'!G184</f>
        <v>0</v>
      </c>
      <c r="AG101" s="30">
        <f>IF(AND(AF4=0,AF101&gt;=0), "",AF101/AF4)</f>
        <v>0</v>
      </c>
      <c r="AH101" s="47">
        <f>IF(AND(AF124=0,AF101&gt;=0),"",AF101/AF124)</f>
        <v>0</v>
      </c>
      <c r="AI101" s="30" t="str">
        <f t="shared" si="41"/>
        <v/>
      </c>
      <c r="AJ101" s="130">
        <f t="shared" si="62"/>
        <v>0</v>
      </c>
      <c r="AK101" s="30">
        <f>IF(AND(AJ4=0,AJ101&gt;=0), "",AJ101/AJ4)</f>
        <v>0</v>
      </c>
      <c r="AL101" s="47">
        <f>IF(AND(AJ124=0,AJ101&gt;=0),"",AJ101/AJ124)</f>
        <v>0</v>
      </c>
      <c r="AM101" s="129">
        <f>+'N EERR BARINAS'!H184</f>
        <v>0</v>
      </c>
      <c r="AN101" s="30">
        <f>IF(AND(AM4=0,AM101&gt;=0), "",AM101/AM4)</f>
        <v>0</v>
      </c>
      <c r="AO101" s="47">
        <f>IF(AND(AM124=0,AM101&gt;=0),"",AM101/AM124)</f>
        <v>0</v>
      </c>
      <c r="AP101" s="30" t="str">
        <f t="shared" si="42"/>
        <v/>
      </c>
      <c r="AQ101" s="130">
        <f t="shared" si="63"/>
        <v>0</v>
      </c>
      <c r="AR101" s="30">
        <f>IF(AND(AQ4=0,AQ101&gt;=0), "",AQ101/AQ4)</f>
        <v>0</v>
      </c>
      <c r="AS101" s="47">
        <f>IF(AND(AQ124=0,AQ101&gt;=0),"",AQ101/AQ124)</f>
        <v>0</v>
      </c>
      <c r="AT101" s="131">
        <f t="shared" si="82"/>
        <v>0</v>
      </c>
      <c r="AU101" s="30" t="str">
        <f>IF(AND(AT4=0,AT101&gt;=0), "",AT101/AT4)</f>
        <v/>
      </c>
      <c r="AV101" s="47" t="str">
        <f t="shared" si="23"/>
        <v/>
      </c>
      <c r="AW101" s="131">
        <f t="shared" si="40"/>
        <v>0</v>
      </c>
      <c r="AX101" s="30">
        <f>IF(AND(AW4=0,AW101&gt;=0), "",AW101/AW4)</f>
        <v>0</v>
      </c>
      <c r="AY101" s="47">
        <f>IF(AND(AW124=0,AW101&gt;=0),"",AW101/AW124)</f>
        <v>0</v>
      </c>
      <c r="AZ101" s="131">
        <f t="shared" si="70"/>
        <v>0</v>
      </c>
      <c r="BA101" s="30" t="str">
        <f>IF(AND(AZ4=0,AZ101&gt;=0), "",AZ101/AZ4)</f>
        <v/>
      </c>
      <c r="BB101" s="47" t="str">
        <f t="shared" si="24"/>
        <v/>
      </c>
      <c r="BC101" s="129">
        <f>+'N EERR BARINAS'!I184</f>
        <v>0</v>
      </c>
      <c r="BD101" s="30" t="str">
        <f>IF(AND(BC4=0,BC101&gt;=0), "",BC101/BC4)</f>
        <v/>
      </c>
      <c r="BE101" s="47" t="str">
        <f>IF(AND(BC124=0,BC101&gt;=0),"",BC101/BC124)</f>
        <v/>
      </c>
      <c r="BF101" s="30" t="str">
        <f t="shared" si="25"/>
        <v/>
      </c>
      <c r="BG101" s="130">
        <f t="shared" si="83"/>
        <v>0</v>
      </c>
      <c r="BH101" s="30">
        <f>IF(AND(BG4=0,BG101&gt;=0), "",BG101/BG4)</f>
        <v>0</v>
      </c>
      <c r="BI101" s="47">
        <f>IF(AND(BG124=0,BG101&gt;=0),"",BG101/BG124)</f>
        <v>0</v>
      </c>
      <c r="BJ101" s="129">
        <f>+'N EERR BARINAS'!J184</f>
        <v>0</v>
      </c>
      <c r="BK101" s="30" t="str">
        <f>IF(AND(BJ4=0,BJ101&gt;=0), "",BJ101/BJ4)</f>
        <v/>
      </c>
      <c r="BL101" s="47" t="str">
        <f>IF(AND(BJ124=0,BJ101&gt;=0),"",BJ101/BJ124)</f>
        <v/>
      </c>
      <c r="BM101" s="30" t="str">
        <f t="shared" si="43"/>
        <v/>
      </c>
      <c r="BN101" s="130">
        <f t="shared" si="84"/>
        <v>0</v>
      </c>
      <c r="BO101" s="30">
        <f>IF(AND(BN4=0,BN101&gt;=0), "",BN101/BN4)</f>
        <v>0</v>
      </c>
      <c r="BP101" s="47">
        <f>IF(AND(BN124=0,BN101&gt;=0),"",BN101/BN124)</f>
        <v>0</v>
      </c>
      <c r="BQ101" s="129">
        <f>+'N EERR BARINAS'!K184</f>
        <v>0</v>
      </c>
      <c r="BR101" s="30" t="str">
        <f>IF(AND(BQ4=0,BQ101&gt;=0), "",BQ101/BQ4)</f>
        <v/>
      </c>
      <c r="BS101" s="47" t="str">
        <f>IF(AND(BQ124=0,BQ101&gt;=0),"",BQ101/BQ124)</f>
        <v/>
      </c>
      <c r="BT101" s="30" t="str">
        <f t="shared" si="44"/>
        <v/>
      </c>
      <c r="BU101" s="130">
        <f t="shared" si="85"/>
        <v>0</v>
      </c>
      <c r="BV101" s="30">
        <f>IF(AND(BU4=0,BU101&gt;=0), "",BU101/BU4)</f>
        <v>0</v>
      </c>
      <c r="BW101" s="47">
        <f>IF(AND(BU124=0,BU101&gt;=0),"",BU101/BU124)</f>
        <v>0</v>
      </c>
      <c r="BX101" s="131">
        <f t="shared" si="86"/>
        <v>0</v>
      </c>
      <c r="BY101" s="30" t="str">
        <f>IF(AND(BX4=0,BX101&gt;=0), "",BX101/BX4)</f>
        <v/>
      </c>
      <c r="BZ101" s="47" t="str">
        <f t="shared" si="45"/>
        <v/>
      </c>
      <c r="CA101" s="129">
        <f>+'N EERR BARINAS'!L184</f>
        <v>0</v>
      </c>
      <c r="CB101" s="30" t="str">
        <f>IF(AND(CA4=0,CA101&gt;=0), "",CA101/CA4)</f>
        <v/>
      </c>
      <c r="CC101" s="47" t="str">
        <f>IF(AND(CA124=0,CA101&gt;=0),"",CA101/CA124)</f>
        <v/>
      </c>
      <c r="CD101" s="30" t="str">
        <f t="shared" si="26"/>
        <v/>
      </c>
      <c r="CE101" s="130">
        <f t="shared" si="87"/>
        <v>0</v>
      </c>
      <c r="CF101" s="30">
        <f>IF(AND(CE4=0,CE101&gt;=0), "",CE101/CE4)</f>
        <v>0</v>
      </c>
      <c r="CG101" s="47">
        <f>IF(AND(CE124=0,CE101&gt;=0),"",CE101/CE124)</f>
        <v>0</v>
      </c>
      <c r="CH101" s="129">
        <f>+'N EERR BARINAS'!M184</f>
        <v>0</v>
      </c>
      <c r="CI101" s="30" t="str">
        <f>IF(AND(CH4=0,CH101&gt;=0), "",CH101/CH4)</f>
        <v/>
      </c>
      <c r="CJ101" s="47" t="str">
        <f>IF(AND(CH124=0,CH101&gt;=0),"",CH101/CH124)</f>
        <v/>
      </c>
      <c r="CK101" s="30" t="str">
        <f t="shared" si="46"/>
        <v/>
      </c>
      <c r="CL101" s="130">
        <f t="shared" si="88"/>
        <v>0</v>
      </c>
      <c r="CM101" s="30">
        <f>IF(AND(CL4=0,CL101&gt;=0), "",CL101/CL4)</f>
        <v>0</v>
      </c>
      <c r="CN101" s="47">
        <f>IF(AND(CL124=0,CL101&gt;=0),"",CL101/CL124)</f>
        <v>0</v>
      </c>
      <c r="CO101" s="129">
        <f>+'N EERR BARINAS'!N184</f>
        <v>0</v>
      </c>
      <c r="CP101" s="30" t="str">
        <f>IF(AND(CO4=0,CO101&gt;=0), "",CO101/CO4)</f>
        <v/>
      </c>
      <c r="CQ101" s="47" t="str">
        <f>IF(AND(CO124=0,CO101&gt;=0),"",CO101/CO124)</f>
        <v/>
      </c>
      <c r="CR101" s="30" t="str">
        <f t="shared" si="47"/>
        <v/>
      </c>
      <c r="CS101" s="130">
        <f t="shared" si="89"/>
        <v>0</v>
      </c>
      <c r="CT101" s="30">
        <f>IF(AND(CS4=0,CS101&gt;=0), "",CS101/CS4)</f>
        <v>0</v>
      </c>
      <c r="CU101" s="47">
        <f>IF(AND(CS124=0,CS101&gt;=0),"",CS101/CS124)</f>
        <v>0</v>
      </c>
      <c r="CV101" s="131">
        <f t="shared" si="90"/>
        <v>0</v>
      </c>
      <c r="CW101" s="30" t="str">
        <f>IF(AND(CV4=0,CV101&gt;=0), "",CV101/CV4)</f>
        <v/>
      </c>
      <c r="CX101" s="47" t="str">
        <f t="shared" si="48"/>
        <v/>
      </c>
    </row>
    <row r="102" spans="1:219" hidden="1" outlineLevel="1" x14ac:dyDescent="0.3">
      <c r="A102" s="29" t="s">
        <v>90</v>
      </c>
      <c r="B102" s="129">
        <f>+'N EERR BARINAS'!B185</f>
        <v>0</v>
      </c>
      <c r="C102" s="30" t="str">
        <f>IF(AND(B4=0,B102&gt;=0), "",B102/B4)</f>
        <v/>
      </c>
      <c r="D102" s="47" t="str">
        <f>IF(AND(B124=0,B102&gt;=0),"",B102/B124)</f>
        <v/>
      </c>
      <c r="E102" s="129">
        <f>+'N EERR BARINAS'!C185</f>
        <v>0</v>
      </c>
      <c r="F102" s="30">
        <f>IF(AND(E4=0,E102&gt;=0), "",E102/E4)</f>
        <v>0</v>
      </c>
      <c r="G102" s="47">
        <f>IF(AND(E124=0,E102&gt;=0),"",E102/E124)</f>
        <v>0</v>
      </c>
      <c r="H102" s="129">
        <f>+'N EERR BARINAS'!D185</f>
        <v>0</v>
      </c>
      <c r="I102" s="30">
        <f>IF(AND(H4=0,H102&gt;=0), "",H102/H4)</f>
        <v>0</v>
      </c>
      <c r="J102" s="47">
        <f>IF(AND(H124=0,H102&gt;=0),"",H102/H124)</f>
        <v>0</v>
      </c>
      <c r="K102" s="30" t="str">
        <f t="shared" si="64"/>
        <v/>
      </c>
      <c r="L102" s="130">
        <f t="shared" si="79"/>
        <v>0</v>
      </c>
      <c r="M102" s="30">
        <f>IF(AND(L4=0,L102&gt;=0), "",L102/L4)</f>
        <v>0</v>
      </c>
      <c r="N102" s="47">
        <f>IF(AND(L124=0,L102&gt;=0),"",L102/L124)</f>
        <v>0</v>
      </c>
      <c r="O102" s="129">
        <f>+'N EERR BARINAS'!E185</f>
        <v>0</v>
      </c>
      <c r="P102" s="30">
        <f>IF(AND(O4=0,O102&gt;=0), "",O102/O4)</f>
        <v>0</v>
      </c>
      <c r="Q102" s="47">
        <f>IF(AND(O124=0,O102&gt;=0),"",O102/O124)</f>
        <v>0</v>
      </c>
      <c r="R102" s="30" t="str">
        <f t="shared" si="66"/>
        <v/>
      </c>
      <c r="S102" s="130">
        <f t="shared" si="80"/>
        <v>0</v>
      </c>
      <c r="T102" s="30">
        <f>IF(AND(S4=0,S102&gt;=0), "",S102/S4)</f>
        <v>0</v>
      </c>
      <c r="U102" s="47">
        <f>IF(AND(S124=0,S102&gt;=0),"",S102/S124)</f>
        <v>0</v>
      </c>
      <c r="V102" s="131"/>
      <c r="W102" s="30" t="str">
        <f>IF(AND(V4=0,V102&gt;=0), "",V102/V4)</f>
        <v/>
      </c>
      <c r="X102" s="47" t="str">
        <f t="shared" ref="X102:X114" si="91">IF(AND(V102=0,S102&gt;0),100%,IF(AND(V102&lt;0,S102=0),(V102-S102)/V102,IF(AND(V102&gt;0,S102&gt;0),(S102-V102)/V102,IF(AND(V102=0,S102=0),"",(S102-V102)/V102))))</f>
        <v/>
      </c>
      <c r="Y102" s="129">
        <f>+'N EERR BARINAS'!F185</f>
        <v>0</v>
      </c>
      <c r="Z102" s="30">
        <f>IF(AND(Y4=0,Y102&gt;=0), "",Y102/Y4)</f>
        <v>0</v>
      </c>
      <c r="AA102" s="47">
        <f>IF(AND(Y124=0,Y102&gt;=0),"",Y102/Y124)</f>
        <v>0</v>
      </c>
      <c r="AB102" s="30" t="str">
        <f t="shared" ref="AB102:AB114" si="92">IF(AND(O102=0,Y102&gt;0),100%,IF(AND(O102&lt;0,Y102=0),(O102-Y102)/O102,IF(AND(O102&gt;0,Y102&gt;0),(Y102-O102)/O102,IF(AND(O102=0,Y102=0),"",(Y102-O102)/O102))))</f>
        <v/>
      </c>
      <c r="AC102" s="130">
        <f t="shared" si="81"/>
        <v>0</v>
      </c>
      <c r="AD102" s="30">
        <f>IF(AND(AC4=0,AC102&gt;=0), "",AC102/AC4)</f>
        <v>0</v>
      </c>
      <c r="AE102" s="47">
        <f>IF(AND(AC124=0,AC102&gt;=0),"",AC102/AC124)</f>
        <v>0</v>
      </c>
      <c r="AF102" s="129">
        <f>+'N EERR BARINAS'!G185</f>
        <v>0</v>
      </c>
      <c r="AG102" s="30">
        <f>IF(AND(AF4=0,AF102&gt;=0), "",AF102/AF4)</f>
        <v>0</v>
      </c>
      <c r="AH102" s="47">
        <f>IF(AND(AF124=0,AF102&gt;=0),"",AF102/AF124)</f>
        <v>0</v>
      </c>
      <c r="AI102" s="30" t="str">
        <f t="shared" si="41"/>
        <v/>
      </c>
      <c r="AJ102" s="130">
        <f t="shared" si="62"/>
        <v>0</v>
      </c>
      <c r="AK102" s="30">
        <f>IF(AND(AJ4=0,AJ102&gt;=0), "",AJ102/AJ4)</f>
        <v>0</v>
      </c>
      <c r="AL102" s="47">
        <f>IF(AND(AJ124=0,AJ102&gt;=0),"",AJ102/AJ124)</f>
        <v>0</v>
      </c>
      <c r="AM102" s="129">
        <f>+'N EERR BARINAS'!H185</f>
        <v>0</v>
      </c>
      <c r="AN102" s="30">
        <f>IF(AND(AM4=0,AM102&gt;=0), "",AM102/AM4)</f>
        <v>0</v>
      </c>
      <c r="AO102" s="47">
        <f>IF(AND(AM124=0,AM102&gt;=0),"",AM102/AM124)</f>
        <v>0</v>
      </c>
      <c r="AP102" s="30" t="str">
        <f t="shared" si="42"/>
        <v/>
      </c>
      <c r="AQ102" s="130">
        <f t="shared" si="63"/>
        <v>0</v>
      </c>
      <c r="AR102" s="30">
        <f>IF(AND(AQ4=0,AQ102&gt;=0), "",AQ102/AQ4)</f>
        <v>0</v>
      </c>
      <c r="AS102" s="47">
        <f>IF(AND(AQ124=0,AQ102&gt;=0),"",AQ102/AQ124)</f>
        <v>0</v>
      </c>
      <c r="AT102" s="131">
        <f t="shared" si="82"/>
        <v>0</v>
      </c>
      <c r="AU102" s="30" t="str">
        <f>IF(AND(AT4=0,AT102&gt;=0), "",AT102/AT4)</f>
        <v/>
      </c>
      <c r="AV102" s="47" t="str">
        <f t="shared" ref="AV102:AV114" si="93">IF(AND(AT102=0,AQ102&gt;0),100%,IF(AND(AT102&lt;0,AQ102=0),(AT102-AQ102)/AT102,IF(AND(AT102&gt;0,AQ102&gt;0),(AQ102-AT102)/AT102,IF(AND(AT102=0,AQ102=0),"",(AQ102-AT102)/AT102))))</f>
        <v/>
      </c>
      <c r="AW102" s="131">
        <f t="shared" si="40"/>
        <v>0</v>
      </c>
      <c r="AX102" s="30">
        <f>IF(AND(AW4=0,AW102&gt;=0), "",AW102/AW4)</f>
        <v>0</v>
      </c>
      <c r="AY102" s="47">
        <f>IF(AND(AW124=0,AW102&gt;=0),"",AW102/AW124)</f>
        <v>0</v>
      </c>
      <c r="AZ102" s="131">
        <f t="shared" si="70"/>
        <v>0</v>
      </c>
      <c r="BA102" s="30" t="str">
        <f>IF(AND(AZ4=0,AZ102&gt;=0), "",AZ102/AZ4)</f>
        <v/>
      </c>
      <c r="BB102" s="47" t="str">
        <f t="shared" ref="BB102:BB114" si="94">IF(AND(AZ102=0,AW102&gt;0),100%,IF(AND(AZ102&lt;0,AW102=0),(AZ102-AW102)/AZ102,IF(AND(AZ102&gt;0,AW102&gt;0),(AW102-AZ102)/AZ102,IF(AND(AZ102=0,AW102=0),"",(AW102-AZ102)/AZ102))))</f>
        <v/>
      </c>
      <c r="BC102" s="129">
        <f>+'N EERR BARINAS'!I185</f>
        <v>0</v>
      </c>
      <c r="BD102" s="30" t="str">
        <f>IF(AND(BC4=0,BC102&gt;=0), "",BC102/BC4)</f>
        <v/>
      </c>
      <c r="BE102" s="47" t="str">
        <f>IF(AND(BC124=0,BC102&gt;=0),"",BC102/BC124)</f>
        <v/>
      </c>
      <c r="BF102" s="30" t="str">
        <f t="shared" ref="BF102:BF114" si="95">IF(AND(AM102=0,BC102&gt;0),100%,IF(AND(AM102&lt;0,BC102=0),(AM102-BC102)/AM102,IF(AND(AM102&gt;0,BC102&gt;0),(BC102-AM102)/AM102,IF(AND(AM102=0,BC102=0),"",(BC102-AM102)/AM102))))</f>
        <v/>
      </c>
      <c r="BG102" s="130">
        <f t="shared" si="83"/>
        <v>0</v>
      </c>
      <c r="BH102" s="30">
        <f>IF(AND(BG4=0,BG102&gt;=0), "",BG102/BG4)</f>
        <v>0</v>
      </c>
      <c r="BI102" s="47">
        <f>IF(AND(BG124=0,BG102&gt;=0),"",BG102/BG124)</f>
        <v>0</v>
      </c>
      <c r="BJ102" s="129">
        <f>+'N EERR BARINAS'!J185</f>
        <v>0</v>
      </c>
      <c r="BK102" s="30" t="str">
        <f>IF(AND(BJ4=0,BJ102&gt;=0), "",BJ102/BJ4)</f>
        <v/>
      </c>
      <c r="BL102" s="47" t="str">
        <f>IF(AND(BJ124=0,BJ102&gt;=0),"",BJ102/BJ124)</f>
        <v/>
      </c>
      <c r="BM102" s="30" t="str">
        <f t="shared" si="43"/>
        <v/>
      </c>
      <c r="BN102" s="130">
        <f t="shared" si="84"/>
        <v>0</v>
      </c>
      <c r="BO102" s="30">
        <f>IF(AND(BN4=0,BN102&gt;=0), "",BN102/BN4)</f>
        <v>0</v>
      </c>
      <c r="BP102" s="47">
        <f>IF(AND(BN124=0,BN102&gt;=0),"",BN102/BN124)</f>
        <v>0</v>
      </c>
      <c r="BQ102" s="129">
        <f>+'N EERR BARINAS'!K185</f>
        <v>0</v>
      </c>
      <c r="BR102" s="30" t="str">
        <f>IF(AND(BQ4=0,BQ102&gt;=0), "",BQ102/BQ4)</f>
        <v/>
      </c>
      <c r="BS102" s="47" t="str">
        <f>IF(AND(BQ124=0,BQ102&gt;=0),"",BQ102/BQ124)</f>
        <v/>
      </c>
      <c r="BT102" s="30" t="str">
        <f t="shared" si="44"/>
        <v/>
      </c>
      <c r="BU102" s="130">
        <f t="shared" si="85"/>
        <v>0</v>
      </c>
      <c r="BV102" s="30">
        <f>IF(AND(BU4=0,BU102&gt;=0), "",BU102/BU4)</f>
        <v>0</v>
      </c>
      <c r="BW102" s="47">
        <f>IF(AND(BU124=0,BU102&gt;=0),"",BU102/BU124)</f>
        <v>0</v>
      </c>
      <c r="BX102" s="131">
        <f t="shared" si="86"/>
        <v>0</v>
      </c>
      <c r="BY102" s="30" t="str">
        <f>IF(AND(BX4=0,BX102&gt;=0), "",BX102/BX4)</f>
        <v/>
      </c>
      <c r="BZ102" s="47" t="str">
        <f t="shared" si="45"/>
        <v/>
      </c>
      <c r="CA102" s="129">
        <f>+'N EERR BARINAS'!L185</f>
        <v>0</v>
      </c>
      <c r="CB102" s="30" t="str">
        <f>IF(AND(CA4=0,CA102&gt;=0), "",CA102/CA4)</f>
        <v/>
      </c>
      <c r="CC102" s="47" t="str">
        <f>IF(AND(CA124=0,CA102&gt;=0),"",CA102/CA124)</f>
        <v/>
      </c>
      <c r="CD102" s="30" t="str">
        <f t="shared" ref="CD102:CD114" si="96">IF(AND(BQ102=0,CA102&gt;0),100%,IF(AND(BQ102&lt;0,CA102=0),(BQ102-CA102)/BQ102,IF(AND(BQ102&gt;0,CA102&gt;0),(CA102-BQ102)/BQ102,IF(AND(BQ102=0,CA102=0),"",(CA102-BQ102)/BQ102))))</f>
        <v/>
      </c>
      <c r="CE102" s="130">
        <f t="shared" si="87"/>
        <v>0</v>
      </c>
      <c r="CF102" s="30">
        <f>IF(AND(CE4=0,CE102&gt;=0), "",CE102/CE4)</f>
        <v>0</v>
      </c>
      <c r="CG102" s="47">
        <f>IF(AND(CE124=0,CE102&gt;=0),"",CE102/CE124)</f>
        <v>0</v>
      </c>
      <c r="CH102" s="129">
        <f>+'N EERR BARINAS'!M185</f>
        <v>0</v>
      </c>
      <c r="CI102" s="30" t="str">
        <f>IF(AND(CH4=0,CH102&gt;=0), "",CH102/CH4)</f>
        <v/>
      </c>
      <c r="CJ102" s="47" t="str">
        <f>IF(AND(CH124=0,CH102&gt;=0),"",CH102/CH124)</f>
        <v/>
      </c>
      <c r="CK102" s="30" t="str">
        <f t="shared" si="46"/>
        <v/>
      </c>
      <c r="CL102" s="130">
        <f t="shared" si="88"/>
        <v>0</v>
      </c>
      <c r="CM102" s="30">
        <f>IF(AND(CL4=0,CL102&gt;=0), "",CL102/CL4)</f>
        <v>0</v>
      </c>
      <c r="CN102" s="47">
        <f>IF(AND(CL124=0,CL102&gt;=0),"",CL102/CL124)</f>
        <v>0</v>
      </c>
      <c r="CO102" s="129">
        <f>+'N EERR BARINAS'!N185</f>
        <v>0</v>
      </c>
      <c r="CP102" s="30" t="str">
        <f>IF(AND(CO4=0,CO102&gt;=0), "",CO102/CO4)</f>
        <v/>
      </c>
      <c r="CQ102" s="47" t="str">
        <f>IF(AND(CO124=0,CO102&gt;=0),"",CO102/CO124)</f>
        <v/>
      </c>
      <c r="CR102" s="30" t="str">
        <f t="shared" si="47"/>
        <v/>
      </c>
      <c r="CS102" s="130">
        <f t="shared" si="89"/>
        <v>0</v>
      </c>
      <c r="CT102" s="30">
        <f>IF(AND(CS4=0,CS102&gt;=0), "",CS102/CS4)</f>
        <v>0</v>
      </c>
      <c r="CU102" s="47">
        <f>IF(AND(CS124=0,CS102&gt;=0),"",CS102/CS124)</f>
        <v>0</v>
      </c>
      <c r="CV102" s="131">
        <f t="shared" si="90"/>
        <v>0</v>
      </c>
      <c r="CW102" s="30" t="str">
        <f>IF(AND(CV4=0,CV102&gt;=0), "",CV102/CV4)</f>
        <v/>
      </c>
      <c r="CX102" s="47" t="str">
        <f t="shared" si="48"/>
        <v/>
      </c>
    </row>
    <row r="103" spans="1:219" hidden="1" outlineLevel="1" x14ac:dyDescent="0.3">
      <c r="A103" s="29"/>
      <c r="B103" s="129"/>
      <c r="C103" s="15"/>
      <c r="D103" s="46"/>
      <c r="E103" s="129"/>
      <c r="F103" s="15"/>
      <c r="G103" s="46"/>
      <c r="H103" s="129"/>
      <c r="I103" s="15"/>
      <c r="J103" s="46"/>
      <c r="K103" s="32" t="str">
        <f t="shared" si="64"/>
        <v/>
      </c>
      <c r="M103" s="15"/>
      <c r="N103" s="46"/>
      <c r="O103" s="129"/>
      <c r="P103" s="15"/>
      <c r="Q103" s="46"/>
      <c r="R103" s="32" t="str">
        <f t="shared" si="66"/>
        <v/>
      </c>
      <c r="T103" s="15"/>
      <c r="U103" s="46"/>
      <c r="V103" s="131"/>
      <c r="W103" s="15"/>
      <c r="X103" s="92" t="str">
        <f t="shared" si="91"/>
        <v/>
      </c>
      <c r="Y103" s="129"/>
      <c r="Z103" s="15"/>
      <c r="AA103" s="46"/>
      <c r="AB103" s="32" t="str">
        <f t="shared" si="92"/>
        <v/>
      </c>
      <c r="AC103" s="130">
        <f t="shared" si="81"/>
        <v>0</v>
      </c>
      <c r="AD103" s="15"/>
      <c r="AE103" s="46"/>
      <c r="AF103" s="129"/>
      <c r="AG103" s="15"/>
      <c r="AH103" s="46"/>
      <c r="AI103" s="32" t="str">
        <f t="shared" si="41"/>
        <v/>
      </c>
      <c r="AJ103" s="130">
        <f t="shared" si="62"/>
        <v>0</v>
      </c>
      <c r="AK103" s="15"/>
      <c r="AL103" s="46"/>
      <c r="AM103" s="129"/>
      <c r="AN103" s="15"/>
      <c r="AO103" s="46"/>
      <c r="AP103" s="32" t="str">
        <f t="shared" si="42"/>
        <v/>
      </c>
      <c r="AQ103" s="130">
        <f t="shared" si="63"/>
        <v>0</v>
      </c>
      <c r="AR103" s="15"/>
      <c r="AS103" s="46"/>
      <c r="AT103" s="131"/>
      <c r="AU103" s="15"/>
      <c r="AV103" s="92" t="str">
        <f t="shared" si="93"/>
        <v/>
      </c>
      <c r="AW103" s="131"/>
      <c r="AX103" s="15"/>
      <c r="AY103" s="46"/>
      <c r="AZ103" s="131"/>
      <c r="BA103" s="15"/>
      <c r="BB103" s="92" t="str">
        <f t="shared" si="94"/>
        <v/>
      </c>
      <c r="BC103" s="129"/>
      <c r="BD103" s="15"/>
      <c r="BE103" s="46"/>
      <c r="BF103" s="32" t="str">
        <f t="shared" si="95"/>
        <v/>
      </c>
      <c r="BG103" s="130">
        <f t="shared" si="83"/>
        <v>0</v>
      </c>
      <c r="BH103" s="15"/>
      <c r="BI103" s="46"/>
      <c r="BJ103" s="129"/>
      <c r="BK103" s="15"/>
      <c r="BL103" s="46"/>
      <c r="BM103" s="32" t="str">
        <f t="shared" si="43"/>
        <v/>
      </c>
      <c r="BN103" s="130">
        <f t="shared" si="84"/>
        <v>0</v>
      </c>
      <c r="BO103" s="15"/>
      <c r="BP103" s="46"/>
      <c r="BQ103" s="129"/>
      <c r="BR103" s="15"/>
      <c r="BS103" s="46"/>
      <c r="BT103" s="32" t="str">
        <f t="shared" si="44"/>
        <v/>
      </c>
      <c r="BU103" s="130">
        <f t="shared" si="85"/>
        <v>0</v>
      </c>
      <c r="BV103" s="15"/>
      <c r="BW103" s="46"/>
      <c r="BX103" s="131"/>
      <c r="BY103" s="15"/>
      <c r="BZ103" s="92" t="str">
        <f t="shared" si="45"/>
        <v/>
      </c>
      <c r="CA103" s="129"/>
      <c r="CB103" s="15"/>
      <c r="CC103" s="46"/>
      <c r="CD103" s="32" t="str">
        <f t="shared" si="96"/>
        <v/>
      </c>
      <c r="CE103" s="130">
        <f t="shared" si="87"/>
        <v>0</v>
      </c>
      <c r="CF103" s="15"/>
      <c r="CG103" s="46"/>
      <c r="CH103" s="129"/>
      <c r="CI103" s="15"/>
      <c r="CJ103" s="46"/>
      <c r="CK103" s="32" t="str">
        <f t="shared" si="46"/>
        <v/>
      </c>
      <c r="CL103" s="130">
        <f t="shared" si="88"/>
        <v>0</v>
      </c>
      <c r="CM103" s="15"/>
      <c r="CN103" s="46"/>
      <c r="CO103" s="129"/>
      <c r="CP103" s="15"/>
      <c r="CQ103" s="46"/>
      <c r="CR103" s="32" t="str">
        <f t="shared" si="47"/>
        <v/>
      </c>
      <c r="CS103" s="130">
        <f t="shared" si="89"/>
        <v>0</v>
      </c>
      <c r="CT103" s="15"/>
      <c r="CU103" s="46"/>
      <c r="CV103" s="131"/>
      <c r="CW103" s="15"/>
      <c r="CX103" s="92" t="str">
        <f t="shared" si="48"/>
        <v/>
      </c>
    </row>
    <row r="104" spans="1:219" s="6" customFormat="1" collapsed="1" x14ac:dyDescent="0.3">
      <c r="A104" s="37" t="s">
        <v>35</v>
      </c>
      <c r="B104" s="126">
        <f>SUM(B105:B107)</f>
        <v>0</v>
      </c>
      <c r="C104" s="38" t="str">
        <f>IF(AND(B4=0,B104&gt;=0), "",B104/B4)</f>
        <v/>
      </c>
      <c r="D104" s="43" t="str">
        <f>IF(AND(B124=0,B104&gt;=0),"",B104/B124)</f>
        <v/>
      </c>
      <c r="E104" s="126">
        <f>SUM(E105:E107)</f>
        <v>0</v>
      </c>
      <c r="F104" s="38">
        <f>IF(AND(E4=0,E104&gt;=0), "",E104/E4)</f>
        <v>0</v>
      </c>
      <c r="G104" s="43">
        <f>IF(AND(E124=0,E104&gt;=0),"",E104/E124)</f>
        <v>0</v>
      </c>
      <c r="H104" s="126">
        <f>SUM(H105:H107)</f>
        <v>0</v>
      </c>
      <c r="I104" s="38">
        <f>IF(AND(H4=0,H104&gt;=0), "",H104/H4)</f>
        <v>0</v>
      </c>
      <c r="J104" s="43">
        <f>IF(AND(H124=0,H104&gt;=0),"",H104/H124)</f>
        <v>0</v>
      </c>
      <c r="K104" s="38" t="str">
        <f t="shared" si="64"/>
        <v/>
      </c>
      <c r="L104" s="127">
        <f>SUM(L105:L107)</f>
        <v>0</v>
      </c>
      <c r="M104" s="38">
        <f>IF(AND(L4=0,L104&gt;=0), "",L104/L4)</f>
        <v>0</v>
      </c>
      <c r="N104" s="43">
        <f>IF(AND(L124=0,L104&gt;=0),"",L104/L124)</f>
        <v>0</v>
      </c>
      <c r="O104" s="126">
        <f>SUM(O105:O107)</f>
        <v>0</v>
      </c>
      <c r="P104" s="38">
        <f>IF(AND(O4=0,O104&gt;=0), "",O104/O4)</f>
        <v>0</v>
      </c>
      <c r="Q104" s="43">
        <f>IF(AND(O124=0,O104&gt;=0),"",O104/O124)</f>
        <v>0</v>
      </c>
      <c r="R104" s="38" t="str">
        <f t="shared" si="66"/>
        <v/>
      </c>
      <c r="S104" s="127">
        <f>SUM(S105:S107)</f>
        <v>0</v>
      </c>
      <c r="T104" s="38">
        <f>IF(AND(S4=0,S104&gt;=0), "",S104/S4)</f>
        <v>0</v>
      </c>
      <c r="U104" s="43">
        <f>IF(AND(S124=0,S104&gt;=0),"",S104/S124)</f>
        <v>0</v>
      </c>
      <c r="V104" s="128">
        <f>SUM(V105:V107)</f>
        <v>0</v>
      </c>
      <c r="W104" s="38" t="str">
        <f>IF(AND(V4=0,V104&gt;=0), "",V104/V4)</f>
        <v/>
      </c>
      <c r="X104" s="91" t="str">
        <f t="shared" si="91"/>
        <v/>
      </c>
      <c r="Y104" s="126">
        <f>SUM(Y105:Y107)</f>
        <v>0</v>
      </c>
      <c r="Z104" s="38">
        <f>IF(AND(Y4=0,Y104&gt;=0), "",Y104/Y4)</f>
        <v>0</v>
      </c>
      <c r="AA104" s="43">
        <f>IF(AND(Y124=0,Y104&gt;=0),"",Y104/Y124)</f>
        <v>0</v>
      </c>
      <c r="AB104" s="38" t="str">
        <f t="shared" si="92"/>
        <v/>
      </c>
      <c r="AC104" s="127">
        <f>SUM(AC105:AC107)</f>
        <v>0</v>
      </c>
      <c r="AD104" s="38">
        <f>IF(AND(AC4=0,AC104&gt;=0), "",AC104/AC4)</f>
        <v>0</v>
      </c>
      <c r="AE104" s="43">
        <f>IF(AND(AC124=0,AC104&gt;=0),"",AC104/AC124)</f>
        <v>0</v>
      </c>
      <c r="AF104" s="126">
        <f>SUM(AF105:AF107)</f>
        <v>0</v>
      </c>
      <c r="AG104" s="38">
        <f>IF(AND(AF4=0,AF104&gt;=0), "",AF104/AF4)</f>
        <v>0</v>
      </c>
      <c r="AH104" s="43">
        <f>IF(AND(AF124=0,AF104&gt;=0),"",AF104/AF124)</f>
        <v>0</v>
      </c>
      <c r="AI104" s="38" t="str">
        <f t="shared" si="41"/>
        <v/>
      </c>
      <c r="AJ104" s="127">
        <f>SUM(AJ105:AJ107)</f>
        <v>0</v>
      </c>
      <c r="AK104" s="38">
        <f>IF(AND(AJ4=0,AJ104&gt;=0), "",AJ104/AJ4)</f>
        <v>0</v>
      </c>
      <c r="AL104" s="43">
        <f>IF(AND(AJ124=0,AJ104&gt;=0),"",AJ104/AJ124)</f>
        <v>0</v>
      </c>
      <c r="AM104" s="126">
        <f>SUM(AM105:AM107)</f>
        <v>0</v>
      </c>
      <c r="AN104" s="38">
        <f>IF(AND(AM4=0,AM104&gt;=0), "",AM104/AM4)</f>
        <v>0</v>
      </c>
      <c r="AO104" s="43">
        <f>IF(AND(AM124=0,AM104&gt;=0),"",AM104/AM124)</f>
        <v>0</v>
      </c>
      <c r="AP104" s="38" t="str">
        <f t="shared" si="42"/>
        <v/>
      </c>
      <c r="AQ104" s="127">
        <f>SUM(AQ105:AQ107)</f>
        <v>0</v>
      </c>
      <c r="AR104" s="38">
        <f>IF(AND(AQ4=0,AQ104&gt;=0), "",AQ104/AQ4)</f>
        <v>0</v>
      </c>
      <c r="AS104" s="43">
        <f>IF(AND(AQ124=0,AQ104&gt;=0),"",AQ104/AQ124)</f>
        <v>0</v>
      </c>
      <c r="AT104" s="128">
        <f>SUM(AT105:AT107)</f>
        <v>0</v>
      </c>
      <c r="AU104" s="38" t="str">
        <f>IF(AND(AT4=0,AT104&gt;=0), "",AT104/AT4)</f>
        <v/>
      </c>
      <c r="AV104" s="91" t="str">
        <f t="shared" si="93"/>
        <v/>
      </c>
      <c r="AW104" s="128">
        <f>SUM(AW105:AW107)</f>
        <v>0</v>
      </c>
      <c r="AX104" s="38">
        <f>IF(AND(AW4=0,AW104&gt;=0), "",AW104/AW4)</f>
        <v>0</v>
      </c>
      <c r="AY104" s="43">
        <f>IF(AND(AW124=0,AW104&gt;=0),"",AW104/AW124)</f>
        <v>0</v>
      </c>
      <c r="AZ104" s="128">
        <f>SUM(AZ105:AZ107)</f>
        <v>0</v>
      </c>
      <c r="BA104" s="38" t="str">
        <f>IF(AND(AZ4=0,AZ104&gt;=0), "",AZ104/AZ4)</f>
        <v/>
      </c>
      <c r="BB104" s="91" t="str">
        <f t="shared" si="94"/>
        <v/>
      </c>
      <c r="BC104" s="126">
        <f>SUM(BC105:BC107)</f>
        <v>0</v>
      </c>
      <c r="BD104" s="38" t="str">
        <f>IF(AND(BC4=0,BC104&gt;=0), "",BC104/BC4)</f>
        <v/>
      </c>
      <c r="BE104" s="43" t="str">
        <f>IF(AND(BC124=0,BC104&gt;=0),"",BC104/BC124)</f>
        <v/>
      </c>
      <c r="BF104" s="38" t="str">
        <f t="shared" si="95"/>
        <v/>
      </c>
      <c r="BG104" s="127">
        <f>SUM(BG105:BG107)</f>
        <v>0</v>
      </c>
      <c r="BH104" s="38">
        <f>IF(AND(BG4=0,BG104&gt;=0), "",BG104/BG4)</f>
        <v>0</v>
      </c>
      <c r="BI104" s="43">
        <f>IF(AND(BG124=0,BG104&gt;=0),"",BG104/BG124)</f>
        <v>0</v>
      </c>
      <c r="BJ104" s="126">
        <f>SUM(BJ105:BJ107)</f>
        <v>0</v>
      </c>
      <c r="BK104" s="38" t="str">
        <f>IF(AND(BJ4=0,BJ104&gt;=0), "",BJ104/BJ4)</f>
        <v/>
      </c>
      <c r="BL104" s="43" t="str">
        <f>IF(AND(BJ124=0,BJ104&gt;=0),"",BJ104/BJ124)</f>
        <v/>
      </c>
      <c r="BM104" s="38" t="str">
        <f t="shared" si="43"/>
        <v/>
      </c>
      <c r="BN104" s="127">
        <f>SUM(BN105:BN107)</f>
        <v>0</v>
      </c>
      <c r="BO104" s="38">
        <f>IF(AND(BN4=0,BN104&gt;=0), "",BN104/BN4)</f>
        <v>0</v>
      </c>
      <c r="BP104" s="43">
        <f>IF(AND(BN124=0,BN104&gt;=0),"",BN104/BN124)</f>
        <v>0</v>
      </c>
      <c r="BQ104" s="126">
        <f>SUM(BQ105:BQ107)</f>
        <v>0</v>
      </c>
      <c r="BR104" s="38" t="str">
        <f>IF(AND(BQ4=0,BQ104&gt;=0), "",BQ104/BQ4)</f>
        <v/>
      </c>
      <c r="BS104" s="43" t="str">
        <f>IF(AND(BQ124=0,BQ104&gt;=0),"",BQ104/BQ124)</f>
        <v/>
      </c>
      <c r="BT104" s="38" t="str">
        <f t="shared" si="44"/>
        <v/>
      </c>
      <c r="BU104" s="127">
        <f>SUM(BU105:BU107)</f>
        <v>0</v>
      </c>
      <c r="BV104" s="38">
        <f>IF(AND(BU4=0,BU104&gt;=0), "",BU104/BU4)</f>
        <v>0</v>
      </c>
      <c r="BW104" s="43">
        <f>IF(AND(BU124=0,BU104&gt;=0),"",BU104/BU124)</f>
        <v>0</v>
      </c>
      <c r="BX104" s="128">
        <f>SUM(BX105:BX107)</f>
        <v>0</v>
      </c>
      <c r="BY104" s="38" t="str">
        <f>IF(AND(BX4=0,BX104&gt;=0), "",BX104/BX4)</f>
        <v/>
      </c>
      <c r="BZ104" s="91" t="str">
        <f t="shared" si="45"/>
        <v/>
      </c>
      <c r="CA104" s="126">
        <f>SUM(CA105:CA107)</f>
        <v>0</v>
      </c>
      <c r="CB104" s="38" t="str">
        <f>IF(AND(CA4=0,CA104&gt;=0), "",CA104/CA4)</f>
        <v/>
      </c>
      <c r="CC104" s="43" t="str">
        <f>IF(AND(CA124=0,CA104&gt;=0),"",CA104/CA124)</f>
        <v/>
      </c>
      <c r="CD104" s="38" t="str">
        <f t="shared" si="96"/>
        <v/>
      </c>
      <c r="CE104" s="127">
        <f>SUM(CE105:CE107)</f>
        <v>0</v>
      </c>
      <c r="CF104" s="38">
        <f>IF(AND(CE4=0,CE104&gt;=0), "",CE104/CE4)</f>
        <v>0</v>
      </c>
      <c r="CG104" s="43">
        <f>IF(AND(CE124=0,CE104&gt;=0),"",CE104/CE124)</f>
        <v>0</v>
      </c>
      <c r="CH104" s="126">
        <f>SUM(CH105:CH107)</f>
        <v>0</v>
      </c>
      <c r="CI104" s="38" t="str">
        <f>IF(AND(CH4=0,CH104&gt;=0), "",CH104/CH4)</f>
        <v/>
      </c>
      <c r="CJ104" s="43" t="str">
        <f>IF(AND(CH124=0,CH104&gt;=0),"",CH104/CH124)</f>
        <v/>
      </c>
      <c r="CK104" s="38" t="str">
        <f t="shared" si="46"/>
        <v/>
      </c>
      <c r="CL104" s="127">
        <f>SUM(CL105:CL107)</f>
        <v>0</v>
      </c>
      <c r="CM104" s="38">
        <f>IF(AND(CL4=0,CL104&gt;=0), "",CL104/CL4)</f>
        <v>0</v>
      </c>
      <c r="CN104" s="43">
        <f>IF(AND(CL124=0,CL104&gt;=0),"",CL104/CL124)</f>
        <v>0</v>
      </c>
      <c r="CO104" s="126">
        <f>SUM(CO105:CO107)</f>
        <v>0</v>
      </c>
      <c r="CP104" s="38" t="str">
        <f>IF(AND(CO4=0,CO104&gt;=0), "",CO104/CO4)</f>
        <v/>
      </c>
      <c r="CQ104" s="43" t="str">
        <f>IF(AND(CO124=0,CO104&gt;=0),"",CO104/CO124)</f>
        <v/>
      </c>
      <c r="CR104" s="38" t="str">
        <f t="shared" si="47"/>
        <v/>
      </c>
      <c r="CS104" s="127">
        <f>SUM(CS105:CS107)</f>
        <v>0</v>
      </c>
      <c r="CT104" s="38">
        <f>IF(AND(CS4=0,CS104&gt;=0), "",CS104/CS4)</f>
        <v>0</v>
      </c>
      <c r="CU104" s="43">
        <f>IF(AND(CS124=0,CS104&gt;=0),"",CS104/CS124)</f>
        <v>0</v>
      </c>
      <c r="CV104" s="128">
        <f>SUM(CV105:CV107)</f>
        <v>0</v>
      </c>
      <c r="CW104" s="38" t="str">
        <f>IF(AND(CV4=0,CV104&gt;=0), "",CV104/CV4)</f>
        <v/>
      </c>
      <c r="CX104" s="91" t="str">
        <f t="shared" si="48"/>
        <v/>
      </c>
    </row>
    <row r="105" spans="1:219" hidden="1" outlineLevel="1" x14ac:dyDescent="0.3">
      <c r="A105" s="29" t="s">
        <v>91</v>
      </c>
      <c r="B105" s="129">
        <f>+'N EERR BARINAS'!B189+'N EERR BARINAS'!B190</f>
        <v>0</v>
      </c>
      <c r="C105" s="30" t="str">
        <f>IF(AND(B4=0,B105&gt;=0), "",B105/B4)</f>
        <v/>
      </c>
      <c r="D105" s="47" t="str">
        <f>IF(AND(B124=0,B105&gt;=0),"",B105/B124)</f>
        <v/>
      </c>
      <c r="E105" s="129">
        <f>+'N EERR BARINAS'!C189+'N EERR BARINAS'!C190</f>
        <v>0</v>
      </c>
      <c r="F105" s="30">
        <f>IF(AND(E4=0,E105&gt;=0), "",E105/E4)</f>
        <v>0</v>
      </c>
      <c r="G105" s="47">
        <f>IF(AND(E124=0,E105&gt;=0),"",E105/E124)</f>
        <v>0</v>
      </c>
      <c r="H105" s="129">
        <f>+'N EERR BARINAS'!D189+'N EERR BARINAS'!D190</f>
        <v>0</v>
      </c>
      <c r="I105" s="30">
        <f>IF(AND(H4=0,H105&gt;=0), "",H105/H4)</f>
        <v>0</v>
      </c>
      <c r="J105" s="47">
        <f>IF(AND(H124=0,H105&gt;=0),"",H105/H124)</f>
        <v>0</v>
      </c>
      <c r="K105" s="30" t="str">
        <f t="shared" si="64"/>
        <v/>
      </c>
      <c r="L105" s="130">
        <f>+E105+H105</f>
        <v>0</v>
      </c>
      <c r="M105" s="30">
        <f>IF(AND(L4=0,L105&gt;=0), "",L105/L4)</f>
        <v>0</v>
      </c>
      <c r="N105" s="47">
        <f>IF(AND(L124=0,L105&gt;=0),"",L105/L124)</f>
        <v>0</v>
      </c>
      <c r="O105" s="129">
        <f>+'N EERR BARINAS'!E189+'N EERR BARINAS'!E190</f>
        <v>0</v>
      </c>
      <c r="P105" s="30">
        <f>IF(AND(O4=0,O105&gt;=0), "",O105/O4)</f>
        <v>0</v>
      </c>
      <c r="Q105" s="47">
        <f>IF(AND(O124=0,O105&gt;=0),"",O105/O124)</f>
        <v>0</v>
      </c>
      <c r="R105" s="30" t="str">
        <f t="shared" si="66"/>
        <v/>
      </c>
      <c r="S105" s="130">
        <f>+L105+O105</f>
        <v>0</v>
      </c>
      <c r="T105" s="30">
        <f>IF(AND(S4=0,S105&gt;=0), "",S105/S4)</f>
        <v>0</v>
      </c>
      <c r="U105" s="47">
        <f>IF(AND(S124=0,S105&gt;=0),"",S105/S124)</f>
        <v>0</v>
      </c>
      <c r="V105" s="131"/>
      <c r="W105" s="30" t="str">
        <f>IF(AND(V4=0,V105&gt;=0), "",V105/V4)</f>
        <v/>
      </c>
      <c r="X105" s="47" t="str">
        <f t="shared" si="91"/>
        <v/>
      </c>
      <c r="Y105" s="129">
        <f>+'N EERR BARINAS'!F189+'N EERR BARINAS'!F190</f>
        <v>0</v>
      </c>
      <c r="Z105" s="30">
        <f>IF(AND(Y4=0,Y105&gt;=0), "",Y105/Y4)</f>
        <v>0</v>
      </c>
      <c r="AA105" s="47">
        <f>IF(AND(Y124=0,Y105&gt;=0),"",Y105/Y124)</f>
        <v>0</v>
      </c>
      <c r="AB105" s="30" t="str">
        <f t="shared" si="92"/>
        <v/>
      </c>
      <c r="AC105" s="130">
        <f>+S105+Y105</f>
        <v>0</v>
      </c>
      <c r="AD105" s="30">
        <f>IF(AND(AC4=0,AC105&gt;=0), "",AC105/AC4)</f>
        <v>0</v>
      </c>
      <c r="AE105" s="47">
        <f>IF(AND(AC124=0,AC105&gt;=0),"",AC105/AC124)</f>
        <v>0</v>
      </c>
      <c r="AF105" s="129">
        <f>+'N EERR BARINAS'!G189+'N EERR BARINAS'!G190</f>
        <v>0</v>
      </c>
      <c r="AG105" s="30">
        <f>IF(AND(AF4=0,AF105&gt;=0), "",AF105/AF4)</f>
        <v>0</v>
      </c>
      <c r="AH105" s="47">
        <f>IF(AND(AF124=0,AF105&gt;=0),"",AF105/AF124)</f>
        <v>0</v>
      </c>
      <c r="AI105" s="30" t="str">
        <f t="shared" si="41"/>
        <v/>
      </c>
      <c r="AJ105" s="130">
        <f t="shared" si="62"/>
        <v>0</v>
      </c>
      <c r="AK105" s="30">
        <f>IF(AND(AJ4=0,AJ105&gt;=0), "",AJ105/AJ4)</f>
        <v>0</v>
      </c>
      <c r="AL105" s="47">
        <f>IF(AND(AJ124=0,AJ105&gt;=0),"",AJ105/AJ124)</f>
        <v>0</v>
      </c>
      <c r="AM105" s="129">
        <f>+'N EERR BARINAS'!H189+'N EERR BARINAS'!H190</f>
        <v>0</v>
      </c>
      <c r="AN105" s="30">
        <f>IF(AND(AM4=0,AM105&gt;=0), "",AM105/AM4)</f>
        <v>0</v>
      </c>
      <c r="AO105" s="47">
        <f>IF(AND(AM124=0,AM105&gt;=0),"",AM105/AM124)</f>
        <v>0</v>
      </c>
      <c r="AP105" s="30" t="str">
        <f t="shared" si="42"/>
        <v/>
      </c>
      <c r="AQ105" s="130">
        <f t="shared" si="63"/>
        <v>0</v>
      </c>
      <c r="AR105" s="30">
        <f>IF(AND(AQ4=0,AQ105&gt;=0), "",AQ105/AQ4)</f>
        <v>0</v>
      </c>
      <c r="AS105" s="47">
        <f>IF(AND(AQ124=0,AQ105&gt;=0),"",AQ105/AQ124)</f>
        <v>0</v>
      </c>
      <c r="AT105" s="131">
        <f>+V105*2</f>
        <v>0</v>
      </c>
      <c r="AU105" s="30" t="str">
        <f>IF(AND(AT4=0,AT105&gt;=0), "",AT105/AT4)</f>
        <v/>
      </c>
      <c r="AV105" s="47" t="str">
        <f t="shared" si="93"/>
        <v/>
      </c>
      <c r="AW105" s="131">
        <f>+AQ105/6</f>
        <v>0</v>
      </c>
      <c r="AX105" s="30">
        <f>IF(AND(AW4=0,AW105&gt;=0), "",AW105/AW4)</f>
        <v>0</v>
      </c>
      <c r="AY105" s="47">
        <f>IF(AND(AW124=0,AW105&gt;=0),"",AW105/AW124)</f>
        <v>0</v>
      </c>
      <c r="AZ105" s="131">
        <f>+AT105/6</f>
        <v>0</v>
      </c>
      <c r="BA105" s="30" t="str">
        <f>IF(AND(AZ4=0,AZ105&gt;=0), "",AZ105/AZ4)</f>
        <v/>
      </c>
      <c r="BB105" s="47" t="str">
        <f t="shared" si="94"/>
        <v/>
      </c>
      <c r="BC105" s="129">
        <f>+'N EERR BARINAS'!I189+'N EERR BARINAS'!I190</f>
        <v>0</v>
      </c>
      <c r="BD105" s="30" t="str">
        <f>IF(AND(BC4=0,BC105&gt;=0), "",BC105/BC4)</f>
        <v/>
      </c>
      <c r="BE105" s="47" t="str">
        <f>IF(AND(BC124=0,BC105&gt;=0),"",BC105/BC124)</f>
        <v/>
      </c>
      <c r="BF105" s="30" t="str">
        <f t="shared" si="95"/>
        <v/>
      </c>
      <c r="BG105" s="130">
        <f>+AQ105+BC105</f>
        <v>0</v>
      </c>
      <c r="BH105" s="30">
        <f>IF(AND(BG4=0,BG105&gt;=0), "",BG105/BG4)</f>
        <v>0</v>
      </c>
      <c r="BI105" s="47">
        <f>IF(AND(BG124=0,BG105&gt;=0),"",BG105/BG124)</f>
        <v>0</v>
      </c>
      <c r="BJ105" s="129">
        <f>+'N EERR BARINAS'!J189+'N EERR BARINAS'!J190</f>
        <v>0</v>
      </c>
      <c r="BK105" s="30" t="str">
        <f>IF(AND(BJ4=0,BJ105&gt;=0), "",BJ105/BJ4)</f>
        <v/>
      </c>
      <c r="BL105" s="47" t="str">
        <f>IF(AND(BJ124=0,BJ105&gt;=0),"",BJ105/BJ124)</f>
        <v/>
      </c>
      <c r="BM105" s="30" t="str">
        <f t="shared" si="43"/>
        <v/>
      </c>
      <c r="BN105" s="130">
        <f>+BG105+BJ105</f>
        <v>0</v>
      </c>
      <c r="BO105" s="30">
        <f>IF(AND(BN4=0,BN105&gt;=0), "",BN105/BN4)</f>
        <v>0</v>
      </c>
      <c r="BP105" s="47">
        <f>IF(AND(BN124=0,BN105&gt;=0),"",BN105/BN124)</f>
        <v>0</v>
      </c>
      <c r="BQ105" s="129">
        <f>+'N EERR BARINAS'!K189+'N EERR BARINAS'!K190</f>
        <v>0</v>
      </c>
      <c r="BR105" s="30" t="str">
        <f>IF(AND(BQ4=0,BQ105&gt;=0), "",BQ105/BQ4)</f>
        <v/>
      </c>
      <c r="BS105" s="47" t="str">
        <f>IF(AND(BQ124=0,BQ105&gt;=0),"",BQ105/BQ124)</f>
        <v/>
      </c>
      <c r="BT105" s="30" t="str">
        <f t="shared" si="44"/>
        <v/>
      </c>
      <c r="BU105" s="130">
        <f>+BN105+BQ105</f>
        <v>0</v>
      </c>
      <c r="BV105" s="30">
        <f>IF(AND(BU4=0,BU105&gt;=0), "",BU105/BU4)</f>
        <v>0</v>
      </c>
      <c r="BW105" s="47">
        <f>IF(AND(BU124=0,BU105&gt;=0),"",BU105/BU124)</f>
        <v>0</v>
      </c>
      <c r="BX105" s="131">
        <f>+AZ105*9</f>
        <v>0</v>
      </c>
      <c r="BY105" s="30" t="str">
        <f>IF(AND(BX4=0,BX105&gt;=0), "",BX105/BX4)</f>
        <v/>
      </c>
      <c r="BZ105" s="47" t="str">
        <f t="shared" si="45"/>
        <v/>
      </c>
      <c r="CA105" s="129">
        <f>+'N EERR BARINAS'!L189+'N EERR BARINAS'!L190</f>
        <v>0</v>
      </c>
      <c r="CB105" s="30" t="str">
        <f>IF(AND(CA4=0,CA105&gt;=0), "",CA105/CA4)</f>
        <v/>
      </c>
      <c r="CC105" s="47" t="str">
        <f>IF(AND(CA124=0,CA105&gt;=0),"",CA105/CA124)</f>
        <v/>
      </c>
      <c r="CD105" s="30" t="str">
        <f t="shared" si="96"/>
        <v/>
      </c>
      <c r="CE105" s="130">
        <f>+BU105+CA105</f>
        <v>0</v>
      </c>
      <c r="CF105" s="30">
        <f>IF(AND(CE4=0,CE105&gt;=0), "",CE105/CE4)</f>
        <v>0</v>
      </c>
      <c r="CG105" s="47">
        <f>IF(AND(CE124=0,CE105&gt;=0),"",CE105/CE124)</f>
        <v>0</v>
      </c>
      <c r="CH105" s="129">
        <f>+'N EERR BARINAS'!M189+'N EERR BARINAS'!M190</f>
        <v>0</v>
      </c>
      <c r="CI105" s="30" t="str">
        <f>IF(AND(CH4=0,CH105&gt;=0), "",CH105/CH4)</f>
        <v/>
      </c>
      <c r="CJ105" s="47" t="str">
        <f>IF(AND(CH124=0,CH105&gt;=0),"",CH105/CH124)</f>
        <v/>
      </c>
      <c r="CK105" s="30" t="str">
        <f t="shared" si="46"/>
        <v/>
      </c>
      <c r="CL105" s="130">
        <f>+CE105+CH105</f>
        <v>0</v>
      </c>
      <c r="CM105" s="30">
        <f>IF(AND(CL4=0,CL105&gt;=0), "",CL105/CL4)</f>
        <v>0</v>
      </c>
      <c r="CN105" s="47">
        <f>IF(AND(CL124=0,CL105&gt;=0),"",CL105/CL124)</f>
        <v>0</v>
      </c>
      <c r="CO105" s="129">
        <f>+'N EERR BARINAS'!N189+'N EERR BARINAS'!N190</f>
        <v>0</v>
      </c>
      <c r="CP105" s="30" t="str">
        <f>IF(AND(CO4=0,CO105&gt;=0), "",CO105/CO4)</f>
        <v/>
      </c>
      <c r="CQ105" s="47" t="str">
        <f>IF(AND(CO124=0,CO105&gt;=0),"",CO105/CO124)</f>
        <v/>
      </c>
      <c r="CR105" s="30" t="str">
        <f t="shared" si="47"/>
        <v/>
      </c>
      <c r="CS105" s="130">
        <f>+CL105+CO105</f>
        <v>0</v>
      </c>
      <c r="CT105" s="30">
        <f>IF(AND(CS4=0,CS105&gt;=0), "",CS105/CS4)</f>
        <v>0</v>
      </c>
      <c r="CU105" s="47">
        <f>IF(AND(CS124=0,CS105&gt;=0),"",CS105/CS124)</f>
        <v>0</v>
      </c>
      <c r="CV105" s="131">
        <f>+AZ105*12</f>
        <v>0</v>
      </c>
      <c r="CW105" s="30" t="str">
        <f>IF(AND(CV4=0,CV105&gt;=0), "",CV105/CV4)</f>
        <v/>
      </c>
      <c r="CX105" s="47" t="str">
        <f t="shared" si="48"/>
        <v/>
      </c>
    </row>
    <row r="106" spans="1:219" hidden="1" outlineLevel="1" x14ac:dyDescent="0.3">
      <c r="A106" s="29" t="s">
        <v>92</v>
      </c>
      <c r="B106" s="129">
        <f>+'N EERR BARINAS'!B191</f>
        <v>0</v>
      </c>
      <c r="C106" s="30" t="str">
        <f>IF(AND(B4=0,B106&gt;=0), "",B106/B4)</f>
        <v/>
      </c>
      <c r="D106" s="47" t="str">
        <f>IF(AND(B124=0,B106&gt;=0),"",B106/B124)</f>
        <v/>
      </c>
      <c r="E106" s="129">
        <f>+'N EERR BARINAS'!C191</f>
        <v>0</v>
      </c>
      <c r="F106" s="30">
        <f>IF(AND(E4=0,E106&gt;=0), "",E106/E4)</f>
        <v>0</v>
      </c>
      <c r="G106" s="47">
        <f>IF(AND(E124=0,E106&gt;=0),"",E106/E124)</f>
        <v>0</v>
      </c>
      <c r="H106" s="129">
        <f>+'N EERR BARINAS'!D191</f>
        <v>0</v>
      </c>
      <c r="I106" s="30">
        <f>IF(AND(H4=0,H106&gt;=0), "",H106/H4)</f>
        <v>0</v>
      </c>
      <c r="J106" s="47">
        <f>IF(AND(H124=0,H106&gt;=0),"",H106/H124)</f>
        <v>0</v>
      </c>
      <c r="K106" s="30" t="str">
        <f t="shared" si="64"/>
        <v/>
      </c>
      <c r="L106" s="130">
        <f>+E106+H106</f>
        <v>0</v>
      </c>
      <c r="M106" s="30">
        <f>IF(AND(L4=0,L106&gt;=0), "",L106/L4)</f>
        <v>0</v>
      </c>
      <c r="N106" s="47">
        <f>IF(AND(L124=0,L106&gt;=0),"",L106/L124)</f>
        <v>0</v>
      </c>
      <c r="O106" s="129">
        <f>+'N EERR BARINAS'!E191</f>
        <v>0</v>
      </c>
      <c r="P106" s="30">
        <f>IF(AND(O4=0,O106&gt;=0), "",O106/O4)</f>
        <v>0</v>
      </c>
      <c r="Q106" s="47">
        <f>IF(AND(O124=0,O106&gt;=0),"",O106/O124)</f>
        <v>0</v>
      </c>
      <c r="R106" s="30" t="str">
        <f t="shared" si="66"/>
        <v/>
      </c>
      <c r="S106" s="130">
        <f>+L106+O106</f>
        <v>0</v>
      </c>
      <c r="T106" s="30">
        <f>IF(AND(S4=0,S106&gt;=0), "",S106/S4)</f>
        <v>0</v>
      </c>
      <c r="U106" s="47">
        <f>IF(AND(S124=0,S106&gt;=0),"",S106/S124)</f>
        <v>0</v>
      </c>
      <c r="V106" s="131"/>
      <c r="W106" s="30" t="str">
        <f>IF(AND(V4=0,V106&gt;=0), "",V106/V4)</f>
        <v/>
      </c>
      <c r="X106" s="47" t="str">
        <f t="shared" si="91"/>
        <v/>
      </c>
      <c r="Y106" s="129">
        <f>+'N EERR BARINAS'!F191</f>
        <v>0</v>
      </c>
      <c r="Z106" s="30">
        <f>IF(AND(Y4=0,Y106&gt;=0), "",Y106/Y4)</f>
        <v>0</v>
      </c>
      <c r="AA106" s="47">
        <f>IF(AND(Y124=0,Y106&gt;=0),"",Y106/Y124)</f>
        <v>0</v>
      </c>
      <c r="AB106" s="30" t="str">
        <f t="shared" si="92"/>
        <v/>
      </c>
      <c r="AC106" s="130">
        <f>+S106+Y106</f>
        <v>0</v>
      </c>
      <c r="AD106" s="30">
        <f>IF(AND(AC4=0,AC106&gt;=0), "",AC106/AC4)</f>
        <v>0</v>
      </c>
      <c r="AE106" s="47">
        <f>IF(AND(AC124=0,AC106&gt;=0),"",AC106/AC124)</f>
        <v>0</v>
      </c>
      <c r="AF106" s="129">
        <f>+'N EERR BARINAS'!G191</f>
        <v>0</v>
      </c>
      <c r="AG106" s="30">
        <f>IF(AND(AF4=0,AF106&gt;=0), "",AF106/AF4)</f>
        <v>0</v>
      </c>
      <c r="AH106" s="47">
        <f>IF(AND(AF124=0,AF106&gt;=0),"",AF106/AF124)</f>
        <v>0</v>
      </c>
      <c r="AI106" s="30" t="str">
        <f t="shared" si="41"/>
        <v/>
      </c>
      <c r="AJ106" s="130">
        <f t="shared" si="62"/>
        <v>0</v>
      </c>
      <c r="AK106" s="30">
        <f>IF(AND(AJ4=0,AJ106&gt;=0), "",AJ106/AJ4)</f>
        <v>0</v>
      </c>
      <c r="AL106" s="47">
        <f>IF(AND(AJ124=0,AJ106&gt;=0),"",AJ106/AJ124)</f>
        <v>0</v>
      </c>
      <c r="AM106" s="129">
        <f>+'N EERR BARINAS'!H191</f>
        <v>0</v>
      </c>
      <c r="AN106" s="30">
        <f>IF(AND(AM4=0,AM106&gt;=0), "",AM106/AM4)</f>
        <v>0</v>
      </c>
      <c r="AO106" s="47">
        <f>IF(AND(AM124=0,AM106&gt;=0),"",AM106/AM124)</f>
        <v>0</v>
      </c>
      <c r="AP106" s="30" t="str">
        <f t="shared" si="42"/>
        <v/>
      </c>
      <c r="AQ106" s="130">
        <f t="shared" si="63"/>
        <v>0</v>
      </c>
      <c r="AR106" s="30">
        <f>IF(AND(AQ4=0,AQ106&gt;=0), "",AQ106/AQ4)</f>
        <v>0</v>
      </c>
      <c r="AS106" s="47">
        <f>IF(AND(AQ124=0,AQ106&gt;=0),"",AQ106/AQ124)</f>
        <v>0</v>
      </c>
      <c r="AT106" s="131">
        <f>+V106*2</f>
        <v>0</v>
      </c>
      <c r="AU106" s="30" t="str">
        <f>IF(AND(AT4=0,AT106&gt;=0), "",AT106/AT4)</f>
        <v/>
      </c>
      <c r="AV106" s="47" t="str">
        <f t="shared" si="93"/>
        <v/>
      </c>
      <c r="AW106" s="131">
        <f>+AQ106/6</f>
        <v>0</v>
      </c>
      <c r="AX106" s="30">
        <f>IF(AND(AW4=0,AW106&gt;=0), "",AW106/AW4)</f>
        <v>0</v>
      </c>
      <c r="AY106" s="47">
        <f>IF(AND(AW124=0,AW106&gt;=0),"",AW106/AW124)</f>
        <v>0</v>
      </c>
      <c r="AZ106" s="131">
        <f>+AT106/6</f>
        <v>0</v>
      </c>
      <c r="BA106" s="30" t="str">
        <f>IF(AND(AZ4=0,AZ106&gt;=0), "",AZ106/AZ4)</f>
        <v/>
      </c>
      <c r="BB106" s="47" t="str">
        <f t="shared" si="94"/>
        <v/>
      </c>
      <c r="BC106" s="129">
        <f>+'N EERR BARINAS'!I191</f>
        <v>0</v>
      </c>
      <c r="BD106" s="30" t="str">
        <f>IF(AND(BC4=0,BC106&gt;=0), "",BC106/BC4)</f>
        <v/>
      </c>
      <c r="BE106" s="47" t="str">
        <f>IF(AND(BC124=0,BC106&gt;=0),"",BC106/BC124)</f>
        <v/>
      </c>
      <c r="BF106" s="30" t="str">
        <f t="shared" si="95"/>
        <v/>
      </c>
      <c r="BG106" s="130">
        <f>+AQ106+BC106</f>
        <v>0</v>
      </c>
      <c r="BH106" s="30">
        <f>IF(AND(BG4=0,BG106&gt;=0), "",BG106/BG4)</f>
        <v>0</v>
      </c>
      <c r="BI106" s="47">
        <f>IF(AND(BG124=0,BG106&gt;=0),"",BG106/BG124)</f>
        <v>0</v>
      </c>
      <c r="BJ106" s="129">
        <f>+'N EERR BARINAS'!J191</f>
        <v>0</v>
      </c>
      <c r="BK106" s="30" t="str">
        <f>IF(AND(BJ4=0,BJ106&gt;=0), "",BJ106/BJ4)</f>
        <v/>
      </c>
      <c r="BL106" s="47" t="str">
        <f>IF(AND(BJ124=0,BJ106&gt;=0),"",BJ106/BJ124)</f>
        <v/>
      </c>
      <c r="BM106" s="30" t="str">
        <f t="shared" si="43"/>
        <v/>
      </c>
      <c r="BN106" s="130">
        <f>+BG106+BJ106</f>
        <v>0</v>
      </c>
      <c r="BO106" s="30">
        <f>IF(AND(BN4=0,BN106&gt;=0), "",BN106/BN4)</f>
        <v>0</v>
      </c>
      <c r="BP106" s="47">
        <f>IF(AND(BN124=0,BN106&gt;=0),"",BN106/BN124)</f>
        <v>0</v>
      </c>
      <c r="BQ106" s="129">
        <f>+'N EERR BARINAS'!K191</f>
        <v>0</v>
      </c>
      <c r="BR106" s="30" t="str">
        <f>IF(AND(BQ4=0,BQ106&gt;=0), "",BQ106/BQ4)</f>
        <v/>
      </c>
      <c r="BS106" s="47" t="str">
        <f>IF(AND(BQ124=0,BQ106&gt;=0),"",BQ106/BQ124)</f>
        <v/>
      </c>
      <c r="BT106" s="30" t="str">
        <f t="shared" si="44"/>
        <v/>
      </c>
      <c r="BU106" s="130">
        <f>+BN106+BQ106</f>
        <v>0</v>
      </c>
      <c r="BV106" s="30">
        <f>IF(AND(BU4=0,BU106&gt;=0), "",BU106/BU4)</f>
        <v>0</v>
      </c>
      <c r="BW106" s="47">
        <f>IF(AND(BU124=0,BU106&gt;=0),"",BU106/BU124)</f>
        <v>0</v>
      </c>
      <c r="BX106" s="131">
        <f>+AZ106*9</f>
        <v>0</v>
      </c>
      <c r="BY106" s="30" t="str">
        <f>IF(AND(BX4=0,BX106&gt;=0), "",BX106/BX4)</f>
        <v/>
      </c>
      <c r="BZ106" s="47" t="str">
        <f t="shared" si="45"/>
        <v/>
      </c>
      <c r="CA106" s="129">
        <f>+'N EERR BARINAS'!L191</f>
        <v>0</v>
      </c>
      <c r="CB106" s="30" t="str">
        <f>IF(AND(CA4=0,CA106&gt;=0), "",CA106/CA4)</f>
        <v/>
      </c>
      <c r="CC106" s="47" t="str">
        <f>IF(AND(CA124=0,CA106&gt;=0),"",CA106/CA124)</f>
        <v/>
      </c>
      <c r="CD106" s="30" t="str">
        <f t="shared" si="96"/>
        <v/>
      </c>
      <c r="CE106" s="130">
        <f>+BU106+CA106</f>
        <v>0</v>
      </c>
      <c r="CF106" s="30">
        <f>IF(AND(CE4=0,CE106&gt;=0), "",CE106/CE4)</f>
        <v>0</v>
      </c>
      <c r="CG106" s="47">
        <f>IF(AND(CE124=0,CE106&gt;=0),"",CE106/CE124)</f>
        <v>0</v>
      </c>
      <c r="CH106" s="129">
        <f>+'N EERR BARINAS'!M191</f>
        <v>0</v>
      </c>
      <c r="CI106" s="30" t="str">
        <f>IF(AND(CH4=0,CH106&gt;=0), "",CH106/CH4)</f>
        <v/>
      </c>
      <c r="CJ106" s="47" t="str">
        <f>IF(AND(CH124=0,CH106&gt;=0),"",CH106/CH124)</f>
        <v/>
      </c>
      <c r="CK106" s="30" t="str">
        <f t="shared" si="46"/>
        <v/>
      </c>
      <c r="CL106" s="130">
        <f>+CE106+CH106</f>
        <v>0</v>
      </c>
      <c r="CM106" s="30">
        <f>IF(AND(CL4=0,CL106&gt;=0), "",CL106/CL4)</f>
        <v>0</v>
      </c>
      <c r="CN106" s="47">
        <f>IF(AND(CL124=0,CL106&gt;=0),"",CL106/CL124)</f>
        <v>0</v>
      </c>
      <c r="CO106" s="129">
        <f>+'N EERR BARINAS'!N191</f>
        <v>0</v>
      </c>
      <c r="CP106" s="30" t="str">
        <f>IF(AND(CO4=0,CO106&gt;=0), "",CO106/CO4)</f>
        <v/>
      </c>
      <c r="CQ106" s="47" t="str">
        <f>IF(AND(CO124=0,CO106&gt;=0),"",CO106/CO124)</f>
        <v/>
      </c>
      <c r="CR106" s="30" t="str">
        <f t="shared" si="47"/>
        <v/>
      </c>
      <c r="CS106" s="130">
        <f>+CL106+CO106</f>
        <v>0</v>
      </c>
      <c r="CT106" s="30">
        <f>IF(AND(CS4=0,CS106&gt;=0), "",CS106/CS4)</f>
        <v>0</v>
      </c>
      <c r="CU106" s="47">
        <f>IF(AND(CS124=0,CS106&gt;=0),"",CS106/CS124)</f>
        <v>0</v>
      </c>
      <c r="CV106" s="131">
        <f>+AZ106*12</f>
        <v>0</v>
      </c>
      <c r="CW106" s="30" t="str">
        <f>IF(AND(CV4=0,CV106&gt;=0), "",CV106/CV4)</f>
        <v/>
      </c>
      <c r="CX106" s="47" t="str">
        <f t="shared" si="48"/>
        <v/>
      </c>
    </row>
    <row r="107" spans="1:219" hidden="1" outlineLevel="1" x14ac:dyDescent="0.3">
      <c r="A107" s="29"/>
      <c r="B107" s="129"/>
      <c r="C107" s="15"/>
      <c r="D107" s="46"/>
      <c r="E107" s="129"/>
      <c r="F107" s="15"/>
      <c r="G107" s="46"/>
      <c r="H107" s="129"/>
      <c r="I107" s="15"/>
      <c r="J107" s="46"/>
      <c r="K107" s="32" t="str">
        <f t="shared" si="64"/>
        <v/>
      </c>
      <c r="M107" s="15"/>
      <c r="N107" s="46"/>
      <c r="O107" s="129"/>
      <c r="P107" s="15"/>
      <c r="Q107" s="46"/>
      <c r="R107" s="32" t="str">
        <f t="shared" si="66"/>
        <v/>
      </c>
      <c r="T107" s="15"/>
      <c r="U107" s="46"/>
      <c r="V107" s="131"/>
      <c r="W107" s="15"/>
      <c r="X107" s="92" t="str">
        <f t="shared" si="91"/>
        <v/>
      </c>
      <c r="Y107" s="129"/>
      <c r="Z107" s="15"/>
      <c r="AA107" s="46"/>
      <c r="AB107" s="32" t="str">
        <f t="shared" si="92"/>
        <v/>
      </c>
      <c r="AD107" s="15"/>
      <c r="AE107" s="46"/>
      <c r="AF107" s="129"/>
      <c r="AG107" s="15"/>
      <c r="AH107" s="46"/>
      <c r="AI107" s="32" t="str">
        <f t="shared" si="41"/>
        <v/>
      </c>
      <c r="AJ107" s="130">
        <f t="shared" si="62"/>
        <v>0</v>
      </c>
      <c r="AK107" s="15"/>
      <c r="AL107" s="46"/>
      <c r="AM107" s="129"/>
      <c r="AN107" s="15"/>
      <c r="AO107" s="46"/>
      <c r="AP107" s="32" t="str">
        <f t="shared" si="42"/>
        <v/>
      </c>
      <c r="AQ107" s="130">
        <f t="shared" si="63"/>
        <v>0</v>
      </c>
      <c r="AR107" s="15"/>
      <c r="AS107" s="46"/>
      <c r="AT107" s="131">
        <f>+V107*2</f>
        <v>0</v>
      </c>
      <c r="AU107" s="15"/>
      <c r="AV107" s="92" t="str">
        <f t="shared" si="93"/>
        <v/>
      </c>
      <c r="AW107" s="131">
        <f>+AQ107/6</f>
        <v>0</v>
      </c>
      <c r="AX107" s="15"/>
      <c r="AY107" s="46"/>
      <c r="AZ107" s="131">
        <f>+AT107/6</f>
        <v>0</v>
      </c>
      <c r="BA107" s="15"/>
      <c r="BB107" s="92" t="str">
        <f t="shared" si="94"/>
        <v/>
      </c>
      <c r="BC107" s="129"/>
      <c r="BD107" s="15"/>
      <c r="BE107" s="46"/>
      <c r="BF107" s="32" t="str">
        <f t="shared" si="95"/>
        <v/>
      </c>
      <c r="BG107" s="130">
        <f>+AQ107+BC107</f>
        <v>0</v>
      </c>
      <c r="BH107" s="15"/>
      <c r="BI107" s="46"/>
      <c r="BJ107" s="129"/>
      <c r="BK107" s="15"/>
      <c r="BL107" s="46"/>
      <c r="BM107" s="32" t="str">
        <f t="shared" si="43"/>
        <v/>
      </c>
      <c r="BN107" s="130">
        <f>+BG107+BJ107</f>
        <v>0</v>
      </c>
      <c r="BO107" s="15"/>
      <c r="BP107" s="46"/>
      <c r="BQ107" s="129"/>
      <c r="BR107" s="15"/>
      <c r="BS107" s="46"/>
      <c r="BT107" s="32" t="str">
        <f t="shared" si="44"/>
        <v/>
      </c>
      <c r="BU107" s="130">
        <f>+BN107+BQ107</f>
        <v>0</v>
      </c>
      <c r="BV107" s="15"/>
      <c r="BW107" s="46"/>
      <c r="BX107" s="131">
        <f>+AZ107*9</f>
        <v>0</v>
      </c>
      <c r="BY107" s="15"/>
      <c r="BZ107" s="92" t="str">
        <f t="shared" si="45"/>
        <v/>
      </c>
      <c r="CA107" s="129"/>
      <c r="CB107" s="15"/>
      <c r="CC107" s="46"/>
      <c r="CD107" s="32" t="str">
        <f t="shared" si="96"/>
        <v/>
      </c>
      <c r="CF107" s="15"/>
      <c r="CG107" s="46"/>
      <c r="CH107" s="129"/>
      <c r="CI107" s="15"/>
      <c r="CJ107" s="46"/>
      <c r="CK107" s="32" t="str">
        <f t="shared" si="46"/>
        <v/>
      </c>
      <c r="CL107" s="130">
        <f>+CE107+CH107</f>
        <v>0</v>
      </c>
      <c r="CM107" s="15"/>
      <c r="CN107" s="46"/>
      <c r="CO107" s="129"/>
      <c r="CP107" s="15"/>
      <c r="CQ107" s="46"/>
      <c r="CR107" s="32" t="str">
        <f t="shared" si="47"/>
        <v/>
      </c>
      <c r="CS107" s="130">
        <f>+CL107+CO107</f>
        <v>0</v>
      </c>
      <c r="CT107" s="15"/>
      <c r="CU107" s="46"/>
      <c r="CV107" s="131">
        <f>+AZ107*12</f>
        <v>0</v>
      </c>
      <c r="CW107" s="15"/>
      <c r="CX107" s="92" t="str">
        <f t="shared" si="48"/>
        <v/>
      </c>
    </row>
    <row r="108" spans="1:219" s="3" customFormat="1" hidden="1" outlineLevel="1" x14ac:dyDescent="0.3">
      <c r="B108" s="132"/>
      <c r="C108" s="15"/>
      <c r="D108" s="46"/>
      <c r="E108" s="132"/>
      <c r="F108" s="15"/>
      <c r="G108" s="46"/>
      <c r="H108" s="132"/>
      <c r="I108" s="15"/>
      <c r="J108" s="46"/>
      <c r="K108" s="15" t="str">
        <f t="shared" si="64"/>
        <v/>
      </c>
      <c r="L108" s="118"/>
      <c r="M108" s="15"/>
      <c r="N108" s="46"/>
      <c r="O108" s="132"/>
      <c r="P108" s="15"/>
      <c r="Q108" s="46"/>
      <c r="R108" s="15" t="str">
        <f t="shared" si="66"/>
        <v/>
      </c>
      <c r="S108" s="118"/>
      <c r="T108" s="15"/>
      <c r="U108" s="46"/>
      <c r="V108" s="133"/>
      <c r="W108" s="15"/>
      <c r="X108" s="46" t="str">
        <f t="shared" si="91"/>
        <v/>
      </c>
      <c r="Y108" s="132"/>
      <c r="Z108" s="15"/>
      <c r="AA108" s="46"/>
      <c r="AB108" s="15" t="str">
        <f t="shared" si="92"/>
        <v/>
      </c>
      <c r="AC108" s="118"/>
      <c r="AD108" s="15"/>
      <c r="AE108" s="46"/>
      <c r="AF108" s="132"/>
      <c r="AG108" s="15"/>
      <c r="AH108" s="46"/>
      <c r="AI108" s="15" t="str">
        <f t="shared" si="41"/>
        <v/>
      </c>
      <c r="AJ108" s="118">
        <f t="shared" si="62"/>
        <v>0</v>
      </c>
      <c r="AK108" s="15"/>
      <c r="AL108" s="46"/>
      <c r="AM108" s="132"/>
      <c r="AN108" s="15"/>
      <c r="AO108" s="46"/>
      <c r="AP108" s="15" t="str">
        <f t="shared" si="42"/>
        <v/>
      </c>
      <c r="AQ108" s="118">
        <f t="shared" si="63"/>
        <v>0</v>
      </c>
      <c r="AR108" s="15"/>
      <c r="AS108" s="46"/>
      <c r="AT108" s="131">
        <f>+V108*2</f>
        <v>0</v>
      </c>
      <c r="AU108" s="15"/>
      <c r="AV108" s="46" t="str">
        <f t="shared" si="93"/>
        <v/>
      </c>
      <c r="AW108" s="133"/>
      <c r="AX108" s="15"/>
      <c r="AY108" s="46"/>
      <c r="AZ108" s="131">
        <f>+AT108/6</f>
        <v>0</v>
      </c>
      <c r="BA108" s="15"/>
      <c r="BB108" s="46" t="str">
        <f t="shared" si="94"/>
        <v/>
      </c>
      <c r="BC108" s="132"/>
      <c r="BD108" s="15"/>
      <c r="BE108" s="46"/>
      <c r="BF108" s="15" t="str">
        <f t="shared" si="95"/>
        <v/>
      </c>
      <c r="BG108" s="130">
        <f>+AQ108+BC108</f>
        <v>0</v>
      </c>
      <c r="BH108" s="15"/>
      <c r="BI108" s="46"/>
      <c r="BJ108" s="132"/>
      <c r="BK108" s="15"/>
      <c r="BL108" s="46"/>
      <c r="BM108" s="15" t="str">
        <f t="shared" si="43"/>
        <v/>
      </c>
      <c r="BN108" s="118">
        <f>+BG108+BJ108</f>
        <v>0</v>
      </c>
      <c r="BO108" s="15"/>
      <c r="BP108" s="46"/>
      <c r="BQ108" s="132"/>
      <c r="BR108" s="15"/>
      <c r="BS108" s="46"/>
      <c r="BT108" s="15" t="str">
        <f t="shared" si="44"/>
        <v/>
      </c>
      <c r="BU108" s="118">
        <f>+BN108+BQ108</f>
        <v>0</v>
      </c>
      <c r="BV108" s="15"/>
      <c r="BW108" s="46"/>
      <c r="BX108" s="131">
        <f>+AZ108*9</f>
        <v>0</v>
      </c>
      <c r="BY108" s="15"/>
      <c r="BZ108" s="46" t="str">
        <f t="shared" si="45"/>
        <v/>
      </c>
      <c r="CA108" s="132"/>
      <c r="CB108" s="15"/>
      <c r="CC108" s="46"/>
      <c r="CD108" s="15" t="str">
        <f t="shared" si="96"/>
        <v/>
      </c>
      <c r="CE108" s="118"/>
      <c r="CF108" s="15"/>
      <c r="CG108" s="46"/>
      <c r="CH108" s="132"/>
      <c r="CI108" s="15"/>
      <c r="CJ108" s="46"/>
      <c r="CK108" s="15" t="str">
        <f t="shared" si="46"/>
        <v/>
      </c>
      <c r="CL108" s="118">
        <f>+CE108+CH108</f>
        <v>0</v>
      </c>
      <c r="CM108" s="15"/>
      <c r="CN108" s="46"/>
      <c r="CO108" s="132"/>
      <c r="CP108" s="15"/>
      <c r="CQ108" s="46"/>
      <c r="CR108" s="15" t="str">
        <f t="shared" si="47"/>
        <v/>
      </c>
      <c r="CS108" s="118">
        <f>+CL108+CO108</f>
        <v>0</v>
      </c>
      <c r="CT108" s="15"/>
      <c r="CU108" s="46"/>
      <c r="CV108" s="131">
        <f>+AZ108*12</f>
        <v>0</v>
      </c>
      <c r="CW108" s="15"/>
      <c r="CX108" s="46" t="str">
        <f t="shared" si="48"/>
        <v/>
      </c>
    </row>
    <row r="109" spans="1:219" s="41" customFormat="1" ht="16.2" collapsed="1" thickBot="1" x14ac:dyDescent="0.35">
      <c r="A109" s="160" t="s">
        <v>117</v>
      </c>
      <c r="B109" s="161">
        <f>+B36-B38+B110+B111</f>
        <v>0</v>
      </c>
      <c r="C109" s="162" t="str">
        <f>IF(AND(B4=0,B109&lt;=0), "",B109/B4)</f>
        <v/>
      </c>
      <c r="D109" s="163"/>
      <c r="E109" s="161">
        <f>+E36-E38+E110+E111</f>
        <v>3314.0303355076398</v>
      </c>
      <c r="F109" s="162">
        <f>IF(AND(E4=0,E109&lt;=0), "",E109/E4)</f>
        <v>0.24137902451314364</v>
      </c>
      <c r="G109" s="163"/>
      <c r="H109" s="161">
        <f>+H36-H38+H110+H111</f>
        <v>6638.9186040356599</v>
      </c>
      <c r="I109" s="162">
        <f>IF(AND(H4=0,H109&lt;=0), "",H109/H4)</f>
        <v>0.29165752661826333</v>
      </c>
      <c r="J109" s="163"/>
      <c r="K109" s="162">
        <f>IF(AND(E109=0,H109&gt;0),100%,IF(AND(E109&lt;0,H109&gt;=0),(E109-H109)/E109,IF(AND(E109&gt;0,H109&gt;0),(H109-E109)/E109,IF(AND(E109=0,H109&lt;=0),"",(H109-E109)/E109))))</f>
        <v>1.0032763529361952</v>
      </c>
      <c r="L109" s="164">
        <f>+L36-L38+L110+L111</f>
        <v>9952.9489395433029</v>
      </c>
      <c r="M109" s="162">
        <f>IF(AND(L4=0,L109&lt;=0), "",L109/L4)</f>
        <v>0.27274114097475716</v>
      </c>
      <c r="N109" s="163"/>
      <c r="O109" s="161">
        <f>+O36-O38+O110+O111</f>
        <v>7875.1732392025369</v>
      </c>
      <c r="P109" s="162">
        <f>IF(AND(O4=0,O109&lt;=0), "",O109/O4)</f>
        <v>0.29883587830287661</v>
      </c>
      <c r="Q109" s="163"/>
      <c r="R109" s="162">
        <f>IF(AND(H109=0,O109&gt;0),100%,IF(AND(H109&lt;0,O109&gt;=0),(H109-O109)/H109,IF(AND(H109&gt;0,O109&gt;0),(O109-H109)/H109,IF(AND(H109=0,O109&lt;=0),"",(O109-H109)/H109))))</f>
        <v>0.18621325382952936</v>
      </c>
      <c r="S109" s="164">
        <f>+S36-S38+S110+S111</f>
        <v>17828.122178745838</v>
      </c>
      <c r="T109" s="162">
        <f>IF(AND(S4=0,S109&lt;=0), "",S109/S4)</f>
        <v>0.28368344294010917</v>
      </c>
      <c r="U109" s="163"/>
      <c r="V109" s="165">
        <f>+V36-V38+V110+V111</f>
        <v>0</v>
      </c>
      <c r="W109" s="162" t="str">
        <f>IF(AND(V4=0,V109&lt;=0), "",V109/V4)</f>
        <v/>
      </c>
      <c r="X109" s="163">
        <f t="shared" si="91"/>
        <v>1</v>
      </c>
      <c r="Y109" s="161">
        <f>+Y36-Y38+Y110+Y111</f>
        <v>7871.2534551622884</v>
      </c>
      <c r="Z109" s="162">
        <f>IF(AND(Y4=0,Y109&lt;=0), "",Y109/Y4)</f>
        <v>0.3180798131366171</v>
      </c>
      <c r="AA109" s="163"/>
      <c r="AB109" s="162">
        <f t="shared" si="92"/>
        <v>-4.9773940473281776E-4</v>
      </c>
      <c r="AC109" s="164">
        <f>+AC36-AC38+AC110+AC111</f>
        <v>25699.375633908123</v>
      </c>
      <c r="AD109" s="162">
        <f>IF(AND(AC4=0,AC109&lt;=0), "",AC109/AC4)</f>
        <v>0.29340105373248665</v>
      </c>
      <c r="AE109" s="163"/>
      <c r="AF109" s="161">
        <f>+AF36-AF38+AF110+AF111</f>
        <v>9136.1578657892442</v>
      </c>
      <c r="AG109" s="162">
        <f>IF(AND(AF4=0,AF109&lt;=0), "",AF109/AF4)</f>
        <v>0.29104713198231263</v>
      </c>
      <c r="AH109" s="163"/>
      <c r="AI109" s="162">
        <f t="shared" si="41"/>
        <v>0.16069923524027546</v>
      </c>
      <c r="AJ109" s="164">
        <f>+AJ36-AJ38+AJ110+AJ111</f>
        <v>34835.533499697362</v>
      </c>
      <c r="AK109" s="162">
        <f>IF(AND(AJ4=0,AJ109&lt;=0), "",AJ109/AJ4)</f>
        <v>0.29278002560392685</v>
      </c>
      <c r="AL109" s="163"/>
      <c r="AM109" s="161">
        <f>+AM36-AM38+AM110+AM111</f>
        <v>8306.8438607928638</v>
      </c>
      <c r="AN109" s="162">
        <f>IF(AND(AM4=0,AM109&lt;=0), "",AM109/AM4)</f>
        <v>0.30285779732345985</v>
      </c>
      <c r="AO109" s="163"/>
      <c r="AP109" s="162">
        <f t="shared" si="42"/>
        <v>-9.0772731511326463E-2</v>
      </c>
      <c r="AQ109" s="164">
        <f>+AQ36-AQ38+AQ110+AQ111</f>
        <v>43142.377360490231</v>
      </c>
      <c r="AR109" s="162">
        <f>IF(AND(AQ4=0,AQ109&lt;=0), "",AQ109/AQ4)</f>
        <v>0.2946679764017735</v>
      </c>
      <c r="AS109" s="163"/>
      <c r="AT109" s="165">
        <f>+AT36-AT38+AT110+AT111</f>
        <v>0</v>
      </c>
      <c r="AU109" s="162" t="str">
        <f>IF(AND(AT4=0,AT109&lt;=0), "",AT109/AT4)</f>
        <v/>
      </c>
      <c r="AV109" s="163">
        <f t="shared" si="93"/>
        <v>1</v>
      </c>
      <c r="AW109" s="165">
        <f>+AW36-AW38+AW110+AW111</f>
        <v>7190.3962267483712</v>
      </c>
      <c r="AX109" s="162">
        <f>IF(AND(AW4=0,AW109&lt;=0), "",AW109/AW4)</f>
        <v>0.2946679764017735</v>
      </c>
      <c r="AY109" s="163"/>
      <c r="AZ109" s="165">
        <f>+AZ36-AZ38+AZ110+AZ111</f>
        <v>0</v>
      </c>
      <c r="BA109" s="162" t="str">
        <f>IF(AND(AZ4=0,AZ109&lt;=0), "",AZ109/AZ4)</f>
        <v/>
      </c>
      <c r="BB109" s="163">
        <f t="shared" si="94"/>
        <v>1</v>
      </c>
      <c r="BC109" s="161">
        <f>+BC36-BC38+BC110+BC111</f>
        <v>0</v>
      </c>
      <c r="BD109" s="162" t="str">
        <f>IF(AND(BC4=0,BC109&lt;=0), "",BC109/BC4)</f>
        <v/>
      </c>
      <c r="BE109" s="163"/>
      <c r="BF109" s="162">
        <f t="shared" si="95"/>
        <v>-1</v>
      </c>
      <c r="BG109" s="164">
        <f>+BG36-BG38+BG110+BG111</f>
        <v>43142.377360490231</v>
      </c>
      <c r="BH109" s="162">
        <f>IF(AND(BG4=0,BG109&lt;=0), "",BG109/BG4)</f>
        <v>0.2946679764017735</v>
      </c>
      <c r="BI109" s="163"/>
      <c r="BJ109" s="161">
        <f>+BJ36-BJ38+BJ110+BJ111</f>
        <v>0</v>
      </c>
      <c r="BK109" s="162" t="str">
        <f>IF(AND(BJ4=0,BJ109&lt;=0), "",BJ109/BJ4)</f>
        <v/>
      </c>
      <c r="BL109" s="163"/>
      <c r="BM109" s="162" t="str">
        <f t="shared" si="43"/>
        <v/>
      </c>
      <c r="BN109" s="164">
        <f>+BN36-BN38+BN110+BN111</f>
        <v>43142.377360490231</v>
      </c>
      <c r="BO109" s="162">
        <f>IF(AND(BN4=0,BN109&lt;=0), "",BN109/BN4)</f>
        <v>0.2946679764017735</v>
      </c>
      <c r="BP109" s="163"/>
      <c r="BQ109" s="161">
        <f>+BQ36-BQ38+BQ110+BQ111</f>
        <v>0</v>
      </c>
      <c r="BR109" s="162" t="str">
        <f>IF(AND(BQ4=0,BQ109&lt;=0), "",BQ109/BQ4)</f>
        <v/>
      </c>
      <c r="BS109" s="163"/>
      <c r="BT109" s="162" t="str">
        <f t="shared" si="44"/>
        <v/>
      </c>
      <c r="BU109" s="164">
        <f>+BU36-BU38+BU110+BU111</f>
        <v>43142.377360490231</v>
      </c>
      <c r="BV109" s="162">
        <f>IF(AND(BU4=0,BU109&lt;=0), "",BU109/BU4)</f>
        <v>0.2946679764017735</v>
      </c>
      <c r="BW109" s="163"/>
      <c r="BX109" s="165">
        <f>+BX36-BX38+BX110+BX111</f>
        <v>0</v>
      </c>
      <c r="BY109" s="162" t="str">
        <f>IF(AND(BX4=0,BX109&lt;=0), "",BX109/BX4)</f>
        <v/>
      </c>
      <c r="BZ109" s="163">
        <f t="shared" si="45"/>
        <v>1</v>
      </c>
      <c r="CA109" s="161">
        <f>+CA36-CA38+CA110+CA111</f>
        <v>0</v>
      </c>
      <c r="CB109" s="162" t="str">
        <f>IF(AND(CA4=0,CA109&lt;=0), "",CA109/CA4)</f>
        <v/>
      </c>
      <c r="CC109" s="163"/>
      <c r="CD109" s="162" t="str">
        <f t="shared" si="96"/>
        <v/>
      </c>
      <c r="CE109" s="164">
        <f>+CE36-CE38+CE110+CE111</f>
        <v>43142.377360490231</v>
      </c>
      <c r="CF109" s="162">
        <f>IF(AND(CE4=0,CE109&lt;=0), "",CE109/CE4)</f>
        <v>0.2946679764017735</v>
      </c>
      <c r="CG109" s="163"/>
      <c r="CH109" s="161">
        <f>+CH36-CH38+CH110+CH111</f>
        <v>0</v>
      </c>
      <c r="CI109" s="162" t="str">
        <f>IF(AND(CH4=0,CH109&lt;=0), "",CH109/CH4)</f>
        <v/>
      </c>
      <c r="CJ109" s="163"/>
      <c r="CK109" s="162" t="str">
        <f t="shared" si="46"/>
        <v/>
      </c>
      <c r="CL109" s="164">
        <f>+CL36-CL38+CL110+CL111</f>
        <v>43142.377360490231</v>
      </c>
      <c r="CM109" s="162">
        <f>IF(AND(CL4=0,CL109&lt;=0), "",CL109/CL4)</f>
        <v>0.2946679764017735</v>
      </c>
      <c r="CN109" s="163"/>
      <c r="CO109" s="161">
        <f>+CO36-CO38+CO110+CO111</f>
        <v>0</v>
      </c>
      <c r="CP109" s="162" t="str">
        <f>IF(AND(CO4=0,CO109&lt;=0), "",CO109/CO4)</f>
        <v/>
      </c>
      <c r="CQ109" s="163"/>
      <c r="CR109" s="162" t="str">
        <f t="shared" si="47"/>
        <v/>
      </c>
      <c r="CS109" s="164">
        <f>+CS36-CS38+CS110+CS111</f>
        <v>43142.377360490231</v>
      </c>
      <c r="CT109" s="162">
        <f>IF(AND(CS4=0,CS109&lt;=0), "",CS109/CS4)</f>
        <v>0.2946679764017735</v>
      </c>
      <c r="CU109" s="163"/>
      <c r="CV109" s="165">
        <f>+CV36-CV38+CV110+CV111</f>
        <v>0</v>
      </c>
      <c r="CW109" s="162" t="str">
        <f>IF(AND(CV4=0,CV109&lt;=0), "",CV109/CV4)</f>
        <v/>
      </c>
      <c r="CX109" s="163">
        <f t="shared" si="48"/>
        <v>1</v>
      </c>
      <c r="CY109" s="34"/>
      <c r="CZ109" s="34"/>
      <c r="DA109" s="34"/>
      <c r="DB109" s="34"/>
      <c r="DC109" s="34"/>
      <c r="DD109" s="34"/>
      <c r="DE109" s="34"/>
      <c r="DF109" s="34"/>
      <c r="DG109" s="34"/>
      <c r="DH109" s="34"/>
      <c r="DI109" s="34"/>
      <c r="DJ109" s="34"/>
      <c r="DK109" s="34"/>
      <c r="DL109" s="34"/>
      <c r="DM109" s="34"/>
      <c r="DN109" s="34"/>
      <c r="DO109" s="34"/>
      <c r="DP109" s="34"/>
      <c r="DQ109" s="34"/>
      <c r="DR109" s="34"/>
      <c r="DS109" s="34"/>
      <c r="DT109" s="34"/>
      <c r="DU109" s="34"/>
      <c r="DV109" s="34"/>
      <c r="DW109" s="34"/>
      <c r="DX109" s="34"/>
      <c r="DY109" s="34"/>
      <c r="DZ109" s="34"/>
      <c r="EA109" s="34"/>
      <c r="EB109" s="34"/>
      <c r="EC109" s="34"/>
      <c r="ED109" s="34"/>
      <c r="EE109" s="34"/>
      <c r="EF109" s="34"/>
      <c r="EG109" s="34"/>
      <c r="EH109" s="34"/>
      <c r="EI109" s="34"/>
      <c r="EJ109" s="34"/>
      <c r="EK109" s="34"/>
      <c r="EL109" s="34"/>
      <c r="EM109" s="34"/>
      <c r="EN109" s="34"/>
      <c r="EO109" s="34"/>
      <c r="EP109" s="34"/>
      <c r="EQ109" s="34"/>
      <c r="ER109" s="34"/>
      <c r="ES109" s="34"/>
      <c r="ET109" s="34"/>
      <c r="EU109" s="34"/>
      <c r="EV109" s="34"/>
      <c r="EW109" s="34"/>
      <c r="EX109" s="34"/>
      <c r="EY109" s="34"/>
      <c r="EZ109" s="34"/>
      <c r="FA109" s="34"/>
      <c r="FB109" s="34"/>
      <c r="FC109" s="34"/>
      <c r="FD109" s="34"/>
      <c r="FE109" s="34"/>
      <c r="FF109" s="34"/>
      <c r="FG109" s="34"/>
      <c r="FH109" s="34"/>
      <c r="FI109" s="34"/>
      <c r="FJ109" s="34"/>
      <c r="FK109" s="34"/>
      <c r="FL109" s="34"/>
      <c r="FM109" s="34"/>
      <c r="FN109" s="34"/>
      <c r="FO109" s="34"/>
      <c r="FP109" s="34"/>
      <c r="FQ109" s="34"/>
      <c r="FR109" s="34"/>
      <c r="FS109" s="34"/>
      <c r="FT109" s="34"/>
      <c r="FU109" s="34"/>
      <c r="FV109" s="34"/>
      <c r="FW109" s="34"/>
      <c r="FX109" s="34"/>
      <c r="FY109" s="34"/>
      <c r="FZ109" s="34"/>
      <c r="GA109" s="34"/>
      <c r="GB109" s="34"/>
      <c r="GC109" s="34"/>
      <c r="GD109" s="34"/>
      <c r="GE109" s="34"/>
      <c r="GF109" s="34"/>
      <c r="GG109" s="34"/>
      <c r="GH109" s="34"/>
      <c r="GI109" s="34"/>
      <c r="GJ109" s="34"/>
      <c r="GK109" s="34"/>
      <c r="GL109" s="34"/>
      <c r="GM109" s="34"/>
      <c r="GN109" s="34"/>
      <c r="GO109" s="34"/>
      <c r="GP109" s="34"/>
      <c r="GQ109" s="34"/>
      <c r="GR109" s="34"/>
      <c r="GS109" s="34"/>
      <c r="GT109" s="34"/>
      <c r="GU109" s="34"/>
      <c r="GV109" s="34"/>
      <c r="GW109" s="34"/>
      <c r="GX109" s="34"/>
      <c r="GY109" s="34"/>
      <c r="GZ109" s="34"/>
      <c r="HA109" s="34"/>
      <c r="HB109" s="34"/>
      <c r="HC109" s="34"/>
      <c r="HD109" s="34"/>
      <c r="HE109" s="34"/>
      <c r="HF109" s="34"/>
      <c r="HG109" s="34"/>
      <c r="HH109" s="34"/>
      <c r="HI109" s="34"/>
      <c r="HJ109" s="34"/>
      <c r="HK109" s="34"/>
    </row>
    <row r="110" spans="1:219" s="3" customFormat="1" ht="15" thickTop="1" x14ac:dyDescent="0.3">
      <c r="A110" s="29" t="s">
        <v>115</v>
      </c>
      <c r="B110" s="129">
        <f>+'N EERR BARINAS'!B154+'N EERR BARINAS'!B156</f>
        <v>0</v>
      </c>
      <c r="C110" s="30" t="str">
        <f>IF(AND(B4=0,B110&gt;=0), "",B110/B4)</f>
        <v/>
      </c>
      <c r="D110" s="47" t="str">
        <f>IF(AND(B124=0,B110&gt;=0),"",B110/B124)</f>
        <v/>
      </c>
      <c r="E110" s="129">
        <f>+'N EERR BARINAS'!C154+'N EERR BARINAS'!C156</f>
        <v>1474.44</v>
      </c>
      <c r="F110" s="30">
        <f>IF(AND(E4=0,E110&gt;=0), "",E110/E4)</f>
        <v>0.10739156038794777</v>
      </c>
      <c r="G110" s="47">
        <f>IF(AND(E124=0,E110&gt;=0),"",E110/E124)</f>
        <v>0.3539453502593341</v>
      </c>
      <c r="H110" s="129">
        <f>+'N EERR BARINAS'!D154+'N EERR BARINAS'!D156</f>
        <v>1540.97</v>
      </c>
      <c r="I110" s="30">
        <f>IF(AND(H4=0,H110&gt;=0), "",H110/H4)</f>
        <v>6.769709430083129E-2</v>
      </c>
      <c r="J110" s="47">
        <f>IF(AND(H124=0,H110&gt;=0),"",H110/H124)</f>
        <v>0.3052811831965373</v>
      </c>
      <c r="K110" s="30">
        <f>IF(AND(E110=0,H110&gt;0),100%,IF(AND(E110&lt;0,H110=0),(E110-H110)/E110,IF(AND(E110&gt;0,H110&gt;0),(H110-E110)/E110,IF(AND(E110=0,H110=0),"",(H110-E110)/E110))))</f>
        <v>4.5122215892135296E-2</v>
      </c>
      <c r="L110" s="130">
        <f>+E110+H110</f>
        <v>3015.41</v>
      </c>
      <c r="M110" s="30">
        <f>IF(AND(L4=0,L110&gt;=0), "",L110/L4)</f>
        <v>8.2631426012764214E-2</v>
      </c>
      <c r="N110" s="47">
        <f>IF(AND(L124=0,L110&gt;=0),"",L110/L124)</f>
        <v>0.32728401673408197</v>
      </c>
      <c r="O110" s="129">
        <f>+'N EERR BARINAS'!E154+'N EERR BARINAS'!E156</f>
        <v>2560.25</v>
      </c>
      <c r="P110" s="30">
        <f>IF(AND(O4=0,O110&gt;=0), "",O110/O4)</f>
        <v>9.7152727208121153E-2</v>
      </c>
      <c r="Q110" s="47">
        <f>IF(AND(O124=0,O110&gt;=0),"",O110/O124)</f>
        <v>0.40330086076005384</v>
      </c>
      <c r="R110" s="30">
        <f>IF(AND(H110=0,O110&gt;0),100%,IF(AND(H110&lt;0,O110=0),(H110-O110)/H110,IF(AND(H110&gt;0,O110&gt;0),(O110-H110)/H110,IF(AND(H110=0,O110=0),"",(O110-H110)/H110))))</f>
        <v>0.66145350006813886</v>
      </c>
      <c r="S110" s="130">
        <f>+L110+O110</f>
        <v>5575.66</v>
      </c>
      <c r="T110" s="30">
        <f>IF(AND(S4=0,S110&gt;=0), "",S110/S4)</f>
        <v>8.8720640884385013E-2</v>
      </c>
      <c r="U110" s="47">
        <f>IF(AND(S124=0,S110&gt;=0),"",S110/S124)</f>
        <v>0.35829437378579604</v>
      </c>
      <c r="V110" s="131"/>
      <c r="W110" s="30" t="str">
        <f>IF(AND(V4=0,V110&gt;=0), "",V110/V4)</f>
        <v/>
      </c>
      <c r="X110" s="47">
        <f t="shared" si="91"/>
        <v>1</v>
      </c>
      <c r="Y110" s="129">
        <f>+'N EERR BARINAS'!F154+'N EERR BARINAS'!F156</f>
        <v>2171.5299999999997</v>
      </c>
      <c r="Z110" s="30">
        <f>IF(AND(Y4=0,Y110&gt;=0), "",Y110/Y4)</f>
        <v>8.7752206247094705E-2</v>
      </c>
      <c r="AA110" s="47">
        <f>IF(AND(Y124=0,Y110&gt;=0),"",Y110/Y124)</f>
        <v>0.3769808098221441</v>
      </c>
      <c r="AB110" s="30">
        <f t="shared" si="92"/>
        <v>-0.15182892295674261</v>
      </c>
      <c r="AC110" s="130">
        <f>+S110+Y110</f>
        <v>7747.19</v>
      </c>
      <c r="AD110" s="30">
        <f>IF(AND(AC4=0,AC110&gt;=0), "",AC110/AC4)</f>
        <v>8.844704018671605E-2</v>
      </c>
      <c r="AE110" s="47">
        <f>IF(AND(AC124=0,AC110&gt;=0),"",AC110/AC124)</f>
        <v>0.36334267513424751</v>
      </c>
      <c r="AF110" s="129">
        <f>+'N EERR BARINAS'!G154+'N EERR BARINAS'!G156</f>
        <v>2282.11</v>
      </c>
      <c r="AG110" s="30">
        <f>IF(AND(AF4=0,AF110&gt;=0), "",AF110/AF4)</f>
        <v>7.2700316711392238E-2</v>
      </c>
      <c r="AH110" s="47">
        <f>IF(AND(AF124=0,AF110&gt;=0),"",AF110/AF124)</f>
        <v>0.38266178911143972</v>
      </c>
      <c r="AI110" s="30">
        <f t="shared" si="41"/>
        <v>5.092262137755426E-2</v>
      </c>
      <c r="AJ110" s="130">
        <f t="shared" si="62"/>
        <v>10029.299999999999</v>
      </c>
      <c r="AK110" s="30">
        <f>IF(AND(AJ4=0,AJ110&gt;=0), "",AJ110/AJ4)</f>
        <v>8.4292629272204878E-2</v>
      </c>
      <c r="AL110" s="47">
        <f>IF(AND(AJ124=0,AJ110&gt;=0),"",AJ110/AJ124)</f>
        <v>0.36756520226164874</v>
      </c>
      <c r="AM110" s="129">
        <f>+'N EERR BARINAS'!H154+'N EERR BARINAS'!H156</f>
        <v>1751.1</v>
      </c>
      <c r="AN110" s="30">
        <f>IF(AND(AM4=0,AM110&gt;=0), "",AM110/AM4)</f>
        <v>6.3843054929226956E-2</v>
      </c>
      <c r="AO110" s="47">
        <f>IF(AND(AM124=0,AM110&gt;=0),"",AM110/AM124)</f>
        <v>0.28549395955076728</v>
      </c>
      <c r="AP110" s="30">
        <f t="shared" si="42"/>
        <v>-0.23268378824859459</v>
      </c>
      <c r="AQ110" s="130">
        <f t="shared" si="63"/>
        <v>11780.4</v>
      </c>
      <c r="AR110" s="30">
        <f>IF(AND(AQ4=0,AQ110&gt;=0), "",AQ110/AQ4)</f>
        <v>8.0461644480039105E-2</v>
      </c>
      <c r="AS110" s="47">
        <f>IF(AND(AQ124=0,AQ110&gt;=0),"",AQ110/AQ124)</f>
        <v>0.35250235676305619</v>
      </c>
      <c r="AT110" s="131">
        <f>+V110*2</f>
        <v>0</v>
      </c>
      <c r="AU110" s="30" t="str">
        <f>IF(AND(AT4=0,AT110&gt;=0), "",AT110/AT4)</f>
        <v/>
      </c>
      <c r="AV110" s="47">
        <f t="shared" si="93"/>
        <v>1</v>
      </c>
      <c r="AW110" s="131">
        <f>+AQ110/6</f>
        <v>1963.3999999999999</v>
      </c>
      <c r="AX110" s="30">
        <f>IF(AND(AW4=0,AW110&gt;=0), "",AW110/AW4)</f>
        <v>8.0461644480039105E-2</v>
      </c>
      <c r="AY110" s="47">
        <f>IF(AND(AW124=0,AW110&gt;=0),"",AW110/AW124)</f>
        <v>0.35250235676305625</v>
      </c>
      <c r="AZ110" s="131">
        <f>+AT110/6</f>
        <v>0</v>
      </c>
      <c r="BA110" s="30" t="str">
        <f>IF(AND(AZ4=0,AZ110&gt;=0), "",AZ110/AZ4)</f>
        <v/>
      </c>
      <c r="BB110" s="47">
        <f t="shared" si="94"/>
        <v>1</v>
      </c>
      <c r="BC110" s="129">
        <f>+'N EERR BARINAS'!I154+'N EERR BARINAS'!I156</f>
        <v>0</v>
      </c>
      <c r="BD110" s="30" t="str">
        <f>IF(AND(BC4=0,BC110&gt;=0), "",BC110/BC4)</f>
        <v/>
      </c>
      <c r="BE110" s="47" t="str">
        <f>IF(AND(BC124=0,BC110&gt;=0),"",BC110/BC124)</f>
        <v/>
      </c>
      <c r="BF110" s="30">
        <f t="shared" si="95"/>
        <v>-1</v>
      </c>
      <c r="BG110" s="130">
        <f>+AQ110+BC110</f>
        <v>11780.4</v>
      </c>
      <c r="BH110" s="30">
        <f>IF(AND(BG4=0,BG110&gt;=0), "",BG110/BG4)</f>
        <v>8.0461644480039105E-2</v>
      </c>
      <c r="BI110" s="47">
        <f>IF(AND(BG124=0,BG110&gt;=0),"",BG110/BG124)</f>
        <v>0.35250235676305619</v>
      </c>
      <c r="BJ110" s="129">
        <f>+'N EERR BARINAS'!J154+'N EERR BARINAS'!J156</f>
        <v>0</v>
      </c>
      <c r="BK110" s="30" t="str">
        <f>IF(AND(BJ4=0,BJ110&gt;=0), "",BJ110/BJ4)</f>
        <v/>
      </c>
      <c r="BL110" s="47" t="str">
        <f>IF(AND(BJ124=0,BJ110&gt;=0),"",BJ110/BJ124)</f>
        <v/>
      </c>
      <c r="BM110" s="30" t="str">
        <f t="shared" si="43"/>
        <v/>
      </c>
      <c r="BN110" s="130">
        <f>+BG110+BJ110</f>
        <v>11780.4</v>
      </c>
      <c r="BO110" s="30">
        <f>IF(AND(BN4=0,BN110&gt;=0), "",BN110/BN4)</f>
        <v>8.0461644480039105E-2</v>
      </c>
      <c r="BP110" s="47">
        <f>IF(AND(BN124=0,BN110&gt;=0),"",BN110/BN124)</f>
        <v>0.35250235676305619</v>
      </c>
      <c r="BQ110" s="129">
        <f>+'N EERR BARINAS'!K154+'N EERR BARINAS'!K156</f>
        <v>0</v>
      </c>
      <c r="BR110" s="30" t="str">
        <f>IF(AND(BQ4=0,BQ110&gt;=0), "",BQ110/BQ4)</f>
        <v/>
      </c>
      <c r="BS110" s="47" t="str">
        <f>IF(AND(BQ124=0,BQ110&gt;=0),"",BQ110/BQ124)</f>
        <v/>
      </c>
      <c r="BT110" s="30" t="str">
        <f t="shared" si="44"/>
        <v/>
      </c>
      <c r="BU110" s="130">
        <f>+BN110+BQ110</f>
        <v>11780.4</v>
      </c>
      <c r="BV110" s="30">
        <f>IF(AND(BU4=0,BU110&gt;=0), "",BU110/BU4)</f>
        <v>8.0461644480039105E-2</v>
      </c>
      <c r="BW110" s="47">
        <f>IF(AND(BU124=0,BU110&gt;=0),"",BU110/BU124)</f>
        <v>0.35250235676305619</v>
      </c>
      <c r="BX110" s="131">
        <f>+AZ110*9</f>
        <v>0</v>
      </c>
      <c r="BY110" s="30" t="str">
        <f>IF(AND(BX4=0,BX110&gt;=0), "",BX110/BX4)</f>
        <v/>
      </c>
      <c r="BZ110" s="47">
        <f t="shared" si="45"/>
        <v>1</v>
      </c>
      <c r="CA110" s="129">
        <f>+'N EERR BARINAS'!L154+'N EERR BARINAS'!L156</f>
        <v>0</v>
      </c>
      <c r="CB110" s="30" t="str">
        <f>IF(AND(CA4=0,CA110&gt;=0), "",CA110/CA4)</f>
        <v/>
      </c>
      <c r="CC110" s="47" t="str">
        <f>IF(AND(CA124=0,CA110&gt;=0),"",CA110/CA124)</f>
        <v/>
      </c>
      <c r="CD110" s="30" t="str">
        <f t="shared" si="96"/>
        <v/>
      </c>
      <c r="CE110" s="130">
        <f>+BU110+CA110</f>
        <v>11780.4</v>
      </c>
      <c r="CF110" s="30">
        <f>IF(AND(CE4=0,CE110&gt;=0), "",CE110/CE4)</f>
        <v>8.0461644480039105E-2</v>
      </c>
      <c r="CG110" s="47">
        <f>IF(AND(CE124=0,CE110&gt;=0),"",CE110/CE124)</f>
        <v>0.35250235676305619</v>
      </c>
      <c r="CH110" s="129">
        <f>+'N EERR BARINAS'!M154+'N EERR BARINAS'!M156</f>
        <v>0</v>
      </c>
      <c r="CI110" s="30" t="str">
        <f>IF(AND(CH4=0,CH110&gt;=0), "",CH110/CH4)</f>
        <v/>
      </c>
      <c r="CJ110" s="47" t="str">
        <f>IF(AND(CH124=0,CH110&gt;=0),"",CH110/CH124)</f>
        <v/>
      </c>
      <c r="CK110" s="30" t="str">
        <f t="shared" si="46"/>
        <v/>
      </c>
      <c r="CL110" s="130">
        <f>+CE110+CH110</f>
        <v>11780.4</v>
      </c>
      <c r="CM110" s="30">
        <f>IF(AND(CL4=0,CL110&gt;=0), "",CL110/CL4)</f>
        <v>8.0461644480039105E-2</v>
      </c>
      <c r="CN110" s="47">
        <f>IF(AND(CL124=0,CL110&gt;=0),"",CL110/CL124)</f>
        <v>0.35250235676305619</v>
      </c>
      <c r="CO110" s="129">
        <f>+'N EERR BARINAS'!N154+'N EERR BARINAS'!N156</f>
        <v>0</v>
      </c>
      <c r="CP110" s="30" t="str">
        <f>IF(AND(CO4=0,CO110&gt;=0), "",CO110/CO4)</f>
        <v/>
      </c>
      <c r="CQ110" s="47" t="str">
        <f>IF(AND(CO124=0,CO110&gt;=0),"",CO110/CO124)</f>
        <v/>
      </c>
      <c r="CR110" s="30" t="str">
        <f t="shared" si="47"/>
        <v/>
      </c>
      <c r="CS110" s="130">
        <f>+CL110+CO110</f>
        <v>11780.4</v>
      </c>
      <c r="CT110" s="30">
        <f>IF(AND(CS4=0,CS110&gt;=0), "",CS110/CS4)</f>
        <v>8.0461644480039105E-2</v>
      </c>
      <c r="CU110" s="47">
        <f>IF(AND(CS124=0,CS110&gt;=0),"",CS110/CS124)</f>
        <v>0.35250235676305619</v>
      </c>
      <c r="CV110" s="131">
        <f>+AZ110*12</f>
        <v>0</v>
      </c>
      <c r="CW110" s="30" t="str">
        <f>IF(AND(CV4=0,CV110&gt;=0), "",CV110/CV4)</f>
        <v/>
      </c>
      <c r="CX110" s="47">
        <f t="shared" si="48"/>
        <v>1</v>
      </c>
    </row>
    <row r="111" spans="1:219" s="3" customFormat="1" x14ac:dyDescent="0.3">
      <c r="A111" s="29" t="s">
        <v>200</v>
      </c>
      <c r="B111" s="129">
        <f>+'N EERR BARINAS'!B155</f>
        <v>0</v>
      </c>
      <c r="C111" s="30" t="str">
        <f>IF(AND(B4=0,B111&gt;=0), "",B111/B4)</f>
        <v/>
      </c>
      <c r="D111" s="47" t="str">
        <f>IF(AND(B124=0,B111&gt;=0),"",B111/B124)</f>
        <v/>
      </c>
      <c r="E111" s="129">
        <f>+'N EERR BARINAS'!C155</f>
        <v>0</v>
      </c>
      <c r="F111" s="30">
        <f>IF(AND(E4=0,E111&gt;=0), "",E111/E4)</f>
        <v>0</v>
      </c>
      <c r="G111" s="47">
        <f>IF(AND(E124=0,E111&gt;=0),"",E111/E124)</f>
        <v>0</v>
      </c>
      <c r="H111" s="129">
        <f>+'N EERR BARINAS'!D155</f>
        <v>0</v>
      </c>
      <c r="I111" s="30">
        <f>IF(AND(H4=0,H111&gt;=0), "",H111/H4)</f>
        <v>0</v>
      </c>
      <c r="J111" s="47">
        <f>IF(AND(H124=0,H111&gt;=0),"",H111/H124)</f>
        <v>0</v>
      </c>
      <c r="K111" s="30" t="str">
        <f>IF(AND(E111=0,H111&gt;0),100%,IF(AND(E111&lt;0,H111&gt;=0),(E111-H111)/E111,IF(AND(E111&gt;0,H111&gt;0),(H111-E111)/E111,IF(AND(E111=0,H111&lt;=0),"",(H111-E111)/E111))))</f>
        <v/>
      </c>
      <c r="L111" s="130">
        <f>+E111+H111</f>
        <v>0</v>
      </c>
      <c r="M111" s="30">
        <f>IF(AND(L4=0,L111&gt;=0), "",L111/L4)</f>
        <v>0</v>
      </c>
      <c r="N111" s="47">
        <f>IF(AND(L124=0,L111&gt;=0),"",L111/L124)</f>
        <v>0</v>
      </c>
      <c r="O111" s="129">
        <f>+'N EERR BARINAS'!E155</f>
        <v>0</v>
      </c>
      <c r="P111" s="30">
        <f>IF(AND(O4=0,O111&gt;=0), "",O111/O4)</f>
        <v>0</v>
      </c>
      <c r="Q111" s="47">
        <f>IF(AND(O124=0,O111&gt;=0),"",O111/O124)</f>
        <v>0</v>
      </c>
      <c r="R111" s="30" t="str">
        <f>IF(AND(H111=0,O111&gt;0),100%,IF(AND(H111&lt;0,O111&gt;=0),(H111-O111)/H111,IF(AND(H111&gt;0,O111&gt;0),(O111-H111)/H111,IF(AND(H111=0,O111&lt;=0),"",(O111-H111)/H111))))</f>
        <v/>
      </c>
      <c r="S111" s="130">
        <f>+L111+O111</f>
        <v>0</v>
      </c>
      <c r="T111" s="30">
        <f>IF(AND(S4=0,S111&gt;=0), "",S111/S4)</f>
        <v>0</v>
      </c>
      <c r="U111" s="47">
        <f>IF(AND(S124=0,S111&gt;=0),"",S111/S124)</f>
        <v>0</v>
      </c>
      <c r="V111" s="131"/>
      <c r="W111" s="30" t="str">
        <f>IF(AND(V4=0,V111&gt;=0), "",V111/V4)</f>
        <v/>
      </c>
      <c r="X111" s="47" t="str">
        <f t="shared" si="91"/>
        <v/>
      </c>
      <c r="Y111" s="129">
        <f>+'N EERR BARINAS'!F155</f>
        <v>0</v>
      </c>
      <c r="Z111" s="30">
        <f>IF(AND(Y4=0,Y111&gt;=0), "",Y111/Y4)</f>
        <v>0</v>
      </c>
      <c r="AA111" s="47">
        <f>IF(AND(Y124=0,Y111&gt;=0),"",Y111/Y124)</f>
        <v>0</v>
      </c>
      <c r="AB111" s="30" t="str">
        <f t="shared" si="92"/>
        <v/>
      </c>
      <c r="AC111" s="130">
        <f>+S111+Y111</f>
        <v>0</v>
      </c>
      <c r="AD111" s="30">
        <f>IF(AND(AC4=0,AC111&gt;=0), "",AC111/AC4)</f>
        <v>0</v>
      </c>
      <c r="AE111" s="47">
        <f>IF(AND(AC124=0,AC111&gt;=0),"",AC111/AC124)</f>
        <v>0</v>
      </c>
      <c r="AF111" s="129">
        <f>+'N EERR BARINAS'!G155</f>
        <v>0</v>
      </c>
      <c r="AG111" s="30">
        <f>IF(AND(AF4=0,AF111&gt;=0), "",AF111/AF4)</f>
        <v>0</v>
      </c>
      <c r="AH111" s="47">
        <f>IF(AND(AF124=0,AF111&gt;=0),"",AF111/AF124)</f>
        <v>0</v>
      </c>
      <c r="AI111" s="30" t="str">
        <f t="shared" si="41"/>
        <v/>
      </c>
      <c r="AJ111" s="130">
        <f t="shared" si="62"/>
        <v>0</v>
      </c>
      <c r="AK111" s="30">
        <f>IF(AND(AJ4=0,AJ111&gt;=0), "",AJ111/AJ4)</f>
        <v>0</v>
      </c>
      <c r="AL111" s="47">
        <f>IF(AND(AJ124=0,AJ111&gt;=0),"",AJ111/AJ124)</f>
        <v>0</v>
      </c>
      <c r="AM111" s="129">
        <f>+'N EERR BARINAS'!H155</f>
        <v>0</v>
      </c>
      <c r="AN111" s="30">
        <f>IF(AND(AM4=0,AM111&gt;=0), "",AM111/AM4)</f>
        <v>0</v>
      </c>
      <c r="AO111" s="47">
        <f>IF(AND(AM124=0,AM111&gt;=0),"",AM111/AM124)</f>
        <v>0</v>
      </c>
      <c r="AP111" s="30" t="str">
        <f t="shared" si="42"/>
        <v/>
      </c>
      <c r="AQ111" s="130">
        <f t="shared" si="63"/>
        <v>0</v>
      </c>
      <c r="AR111" s="30">
        <f>IF(AND(AQ4=0,AQ111&gt;=0), "",AQ111/AQ4)</f>
        <v>0</v>
      </c>
      <c r="AS111" s="47">
        <f>IF(AND(AQ124=0,AQ111&gt;=0),"",AQ111/AQ124)</f>
        <v>0</v>
      </c>
      <c r="AT111" s="131">
        <f>+V111*2</f>
        <v>0</v>
      </c>
      <c r="AU111" s="30" t="str">
        <f>IF(AND(AT4=0,AT111&gt;=0), "",AT111/AT4)</f>
        <v/>
      </c>
      <c r="AV111" s="47" t="str">
        <f t="shared" si="93"/>
        <v/>
      </c>
      <c r="AW111" s="131">
        <f>+AQ111/6</f>
        <v>0</v>
      </c>
      <c r="AX111" s="30">
        <f>IF(AND(AW4=0,AW111&gt;=0), "",AW111/AW4)</f>
        <v>0</v>
      </c>
      <c r="AY111" s="47">
        <f>IF(AND(AW124=0,AW111&gt;=0),"",AW111/AW124)</f>
        <v>0</v>
      </c>
      <c r="AZ111" s="131">
        <f>+AT111/6</f>
        <v>0</v>
      </c>
      <c r="BA111" s="30" t="str">
        <f>IF(AND(AZ4=0,AZ111&gt;=0), "",AZ111/AZ4)</f>
        <v/>
      </c>
      <c r="BB111" s="47" t="str">
        <f t="shared" si="94"/>
        <v/>
      </c>
      <c r="BC111" s="129">
        <f>+'N EERR BARINAS'!I155</f>
        <v>0</v>
      </c>
      <c r="BD111" s="30" t="str">
        <f>IF(AND(BC4=0,BC111&gt;=0), "",BC111/BC4)</f>
        <v/>
      </c>
      <c r="BE111" s="47" t="str">
        <f>IF(AND(BC124=0,BC111&gt;=0),"",BC111/BC124)</f>
        <v/>
      </c>
      <c r="BF111" s="30" t="str">
        <f t="shared" si="95"/>
        <v/>
      </c>
      <c r="BG111" s="130">
        <f>+AQ111+BC111</f>
        <v>0</v>
      </c>
      <c r="BH111" s="30">
        <f>IF(AND(BG4=0,BG111&gt;=0), "",BG111/BG4)</f>
        <v>0</v>
      </c>
      <c r="BI111" s="47">
        <f>IF(AND(BG124=0,BG111&gt;=0),"",BG111/BG124)</f>
        <v>0</v>
      </c>
      <c r="BJ111" s="129">
        <f>+'N EERR BARINAS'!J155</f>
        <v>0</v>
      </c>
      <c r="BK111" s="30" t="str">
        <f>IF(AND(BJ4=0,BJ111&gt;=0), "",BJ111/BJ4)</f>
        <v/>
      </c>
      <c r="BL111" s="47" t="str">
        <f>IF(AND(BJ124=0,BJ111&gt;=0),"",BJ111/BJ124)</f>
        <v/>
      </c>
      <c r="BM111" s="30" t="str">
        <f t="shared" si="43"/>
        <v/>
      </c>
      <c r="BN111" s="130">
        <f>+BG111+BJ111</f>
        <v>0</v>
      </c>
      <c r="BO111" s="30">
        <f>IF(AND(BN4=0,BN111&gt;=0), "",BN111/BN4)</f>
        <v>0</v>
      </c>
      <c r="BP111" s="47">
        <f>IF(AND(BN124=0,BN111&gt;=0),"",BN111/BN124)</f>
        <v>0</v>
      </c>
      <c r="BQ111" s="129">
        <f>+'N EERR BARINAS'!K155</f>
        <v>0</v>
      </c>
      <c r="BR111" s="30" t="str">
        <f>IF(AND(BQ4=0,BQ111&gt;=0), "",BQ111/BQ4)</f>
        <v/>
      </c>
      <c r="BS111" s="47" t="str">
        <f>IF(AND(BQ124=0,BQ111&gt;=0),"",BQ111/BQ124)</f>
        <v/>
      </c>
      <c r="BT111" s="30" t="str">
        <f t="shared" si="44"/>
        <v/>
      </c>
      <c r="BU111" s="130">
        <f>+BN111+BQ111</f>
        <v>0</v>
      </c>
      <c r="BV111" s="30">
        <f>IF(AND(BU4=0,BU111&gt;=0), "",BU111/BU4)</f>
        <v>0</v>
      </c>
      <c r="BW111" s="47">
        <f>IF(AND(BU124=0,BU111&gt;=0),"",BU111/BU124)</f>
        <v>0</v>
      </c>
      <c r="BX111" s="131">
        <f>+AZ111*9</f>
        <v>0</v>
      </c>
      <c r="BY111" s="30" t="str">
        <f>IF(AND(BX4=0,BX111&gt;=0), "",BX111/BX4)</f>
        <v/>
      </c>
      <c r="BZ111" s="47" t="str">
        <f t="shared" si="45"/>
        <v/>
      </c>
      <c r="CA111" s="129">
        <f>+'N EERR BARINAS'!L155</f>
        <v>0</v>
      </c>
      <c r="CB111" s="30" t="str">
        <f>IF(AND(CA4=0,CA111&gt;=0), "",CA111/CA4)</f>
        <v/>
      </c>
      <c r="CC111" s="47" t="str">
        <f>IF(AND(CA124=0,CA111&gt;=0),"",CA111/CA124)</f>
        <v/>
      </c>
      <c r="CD111" s="30" t="str">
        <f t="shared" si="96"/>
        <v/>
      </c>
      <c r="CE111" s="130">
        <f>+BU111+CA111</f>
        <v>0</v>
      </c>
      <c r="CF111" s="30">
        <f>IF(AND(CE4=0,CE111&gt;=0), "",CE111/CE4)</f>
        <v>0</v>
      </c>
      <c r="CG111" s="47">
        <f>IF(AND(CE124=0,CE111&gt;=0),"",CE111/CE124)</f>
        <v>0</v>
      </c>
      <c r="CH111" s="129">
        <f>+'N EERR BARINAS'!M155</f>
        <v>0</v>
      </c>
      <c r="CI111" s="30" t="str">
        <f>IF(AND(CH4=0,CH111&gt;=0), "",CH111/CH4)</f>
        <v/>
      </c>
      <c r="CJ111" s="47" t="str">
        <f>IF(AND(CH124=0,CH111&gt;=0),"",CH111/CH124)</f>
        <v/>
      </c>
      <c r="CK111" s="30" t="str">
        <f t="shared" si="46"/>
        <v/>
      </c>
      <c r="CL111" s="130">
        <f>+CE111+CH111</f>
        <v>0</v>
      </c>
      <c r="CM111" s="30">
        <f>IF(AND(CL4=0,CL111&gt;=0), "",CL111/CL4)</f>
        <v>0</v>
      </c>
      <c r="CN111" s="47">
        <f>IF(AND(CL124=0,CL111&gt;=0),"",CL111/CL124)</f>
        <v>0</v>
      </c>
      <c r="CO111" s="129">
        <f>+'N EERR BARINAS'!N155</f>
        <v>0</v>
      </c>
      <c r="CP111" s="30" t="str">
        <f>IF(AND(CO4=0,CO111&gt;=0), "",CO111/CO4)</f>
        <v/>
      </c>
      <c r="CQ111" s="47" t="str">
        <f>IF(AND(CO124=0,CO111&gt;=0),"",CO111/CO124)</f>
        <v/>
      </c>
      <c r="CR111" s="30" t="str">
        <f t="shared" si="47"/>
        <v/>
      </c>
      <c r="CS111" s="130">
        <f>+CL111+CO111</f>
        <v>0</v>
      </c>
      <c r="CT111" s="30">
        <f>IF(AND(CS4=0,CS111&gt;=0), "",CS111/CS4)</f>
        <v>0</v>
      </c>
      <c r="CU111" s="47">
        <f>IF(AND(CS124=0,CS111&gt;=0),"",CS111/CS124)</f>
        <v>0</v>
      </c>
      <c r="CV111" s="131">
        <f>+AZ111*12</f>
        <v>0</v>
      </c>
      <c r="CW111" s="30" t="str">
        <f>IF(AND(CV4=0,CV111&gt;=0), "",CV111/CV4)</f>
        <v/>
      </c>
      <c r="CX111" s="47" t="str">
        <f t="shared" si="48"/>
        <v/>
      </c>
    </row>
    <row r="112" spans="1:219" s="34" customFormat="1" ht="15.6" x14ac:dyDescent="0.3">
      <c r="A112" s="148" t="s">
        <v>118</v>
      </c>
      <c r="B112" s="149">
        <f>+B109-B110-B111</f>
        <v>0</v>
      </c>
      <c r="C112" s="150" t="str">
        <f>IF(AND(B4=0,B112&lt;=0), "",B112/B4)</f>
        <v/>
      </c>
      <c r="D112" s="151"/>
      <c r="E112" s="149">
        <f>+E109-E110-E111</f>
        <v>1839.5903355076398</v>
      </c>
      <c r="F112" s="150">
        <f>IF(AND(E4=0,E112&lt;=0), "",E112/E4)</f>
        <v>0.13398746412519585</v>
      </c>
      <c r="G112" s="151"/>
      <c r="H112" s="149">
        <f>+H109-H110-H111</f>
        <v>5097.9486040356596</v>
      </c>
      <c r="I112" s="150">
        <f>IF(AND(H4=0,H112&lt;=0), "",H112/H4)</f>
        <v>0.22396043231743204</v>
      </c>
      <c r="J112" s="151"/>
      <c r="K112" s="150">
        <f>IF(AND(E112=0,H112&gt;0),100%,IF(AND(E112&lt;0,H112&gt;=0),(E112-H112)/E112,IF(AND(E112&gt;0,H112&gt;0),(H112-E112)/E112,IF(AND(E112=0,H112&lt;=0),"",(H112-E112)/E112))))</f>
        <v>1.7712412408542402</v>
      </c>
      <c r="L112" s="152">
        <f>+L109-L110-L111</f>
        <v>6937.5389395433031</v>
      </c>
      <c r="M112" s="150">
        <f>IF(AND(L4=0,L112&lt;=0), "",L112/L4)</f>
        <v>0.19010971496199294</v>
      </c>
      <c r="N112" s="151"/>
      <c r="O112" s="149">
        <f>+O109-O110-O111</f>
        <v>5314.9232392025369</v>
      </c>
      <c r="P112" s="150">
        <f>IF(AND(O4=0,O112&lt;=0), "",O112/O4)</f>
        <v>0.20168315109475546</v>
      </c>
      <c r="Q112" s="151"/>
      <c r="R112" s="150">
        <f>IF(AND(H112=0,O112&gt;0),100%,IF(AND(H112&lt;0,O112&gt;=0),(H112-O112)/H112,IF(AND(H112&gt;0,O112&gt;0),(O112-H112)/H112,IF(AND(H112=0,O112&lt;=0),"",(O112-H112)/H112))))</f>
        <v>4.2561165680468992E-2</v>
      </c>
      <c r="S112" s="152">
        <f>+S109-S110-S111</f>
        <v>12252.462178745838</v>
      </c>
      <c r="T112" s="150">
        <f>IF(AND(S4=0,S112&lt;=0), "",S112/S4)</f>
        <v>0.19496280205572419</v>
      </c>
      <c r="U112" s="151"/>
      <c r="V112" s="153">
        <f>+V109-V110-V111</f>
        <v>0</v>
      </c>
      <c r="W112" s="150" t="str">
        <f>IF(AND(V4=0,V112&lt;=0), "",V112/V4)</f>
        <v/>
      </c>
      <c r="X112" s="151">
        <f t="shared" si="91"/>
        <v>1</v>
      </c>
      <c r="Y112" s="149">
        <f>+Y109-Y110-Y111</f>
        <v>5699.7234551622887</v>
      </c>
      <c r="Z112" s="150">
        <f>IF(AND(Y4=0,Y112&lt;=0), "",Y112/Y4)</f>
        <v>0.23032760688952236</v>
      </c>
      <c r="AA112" s="151"/>
      <c r="AB112" s="150">
        <f t="shared" si="92"/>
        <v>7.2399957373135662E-2</v>
      </c>
      <c r="AC112" s="152">
        <f>+AC109-AC110-AC111</f>
        <v>17952.185633908124</v>
      </c>
      <c r="AD112" s="150">
        <f>IF(AND(AC4=0,AC112&lt;=0), "",AC112/AC4)</f>
        <v>0.20495401354577059</v>
      </c>
      <c r="AE112" s="151"/>
      <c r="AF112" s="149">
        <f>+AF109-AF110-AF111</f>
        <v>6854.0478657892436</v>
      </c>
      <c r="AG112" s="150">
        <f>IF(AND(AF4=0,AF112&lt;=0), "",AF112/AF4)</f>
        <v>0.21834681527092037</v>
      </c>
      <c r="AH112" s="151"/>
      <c r="AI112" s="150">
        <f t="shared" si="41"/>
        <v>0.2025228802252631</v>
      </c>
      <c r="AJ112" s="152">
        <f>+AJ109-AJ110-AJ111</f>
        <v>24806.233499697362</v>
      </c>
      <c r="AK112" s="150">
        <f>IF(AND(AJ4=0,AJ112&lt;=0), "",AJ112/AJ4)</f>
        <v>0.208487396331722</v>
      </c>
      <c r="AL112" s="151"/>
      <c r="AM112" s="149">
        <f>+AM109-AM110-AM111</f>
        <v>6555.7438607928634</v>
      </c>
      <c r="AN112" s="150">
        <f>IF(AND(AM4=0,AM112&lt;=0), "",AM112/AM4)</f>
        <v>0.23901474239423287</v>
      </c>
      <c r="AO112" s="151"/>
      <c r="AP112" s="150">
        <f t="shared" si="42"/>
        <v>-4.3522311316982677E-2</v>
      </c>
      <c r="AQ112" s="152">
        <f>+AQ109-AQ110-AQ111</f>
        <v>31361.977360490229</v>
      </c>
      <c r="AR112" s="150">
        <f>IF(AND(AQ4=0,AQ112&lt;=0), "",AQ112/AQ4)</f>
        <v>0.21420633192173441</v>
      </c>
      <c r="AS112" s="151"/>
      <c r="AT112" s="153">
        <f>+AT109-AT110-AT111</f>
        <v>0</v>
      </c>
      <c r="AU112" s="150" t="str">
        <f>IF(AND(AT4=0,AT112&lt;=0), "",AT112/AT4)</f>
        <v/>
      </c>
      <c r="AV112" s="151">
        <f t="shared" si="93"/>
        <v>1</v>
      </c>
      <c r="AW112" s="153">
        <f>+AW109-AW110-AW111</f>
        <v>5226.9962267483716</v>
      </c>
      <c r="AX112" s="150">
        <f>IF(AND(AW4=0,AW112&lt;=0), "",AW112/AW4)</f>
        <v>0.21420633192173444</v>
      </c>
      <c r="AY112" s="151"/>
      <c r="AZ112" s="153">
        <f>+AZ109-AZ110-AZ111</f>
        <v>0</v>
      </c>
      <c r="BA112" s="150" t="str">
        <f>IF(AND(AZ4=0,AZ112&lt;=0), "",AZ112/AZ4)</f>
        <v/>
      </c>
      <c r="BB112" s="151">
        <f t="shared" si="94"/>
        <v>1</v>
      </c>
      <c r="BC112" s="149">
        <f>+BC109-BC110-BC111</f>
        <v>0</v>
      </c>
      <c r="BD112" s="150" t="str">
        <f>IF(AND(BC4=0,BC112&lt;=0), "",BC112/BC4)</f>
        <v/>
      </c>
      <c r="BE112" s="151"/>
      <c r="BF112" s="150">
        <f t="shared" si="95"/>
        <v>-1</v>
      </c>
      <c r="BG112" s="152">
        <f>+BG109-BG110-BG111</f>
        <v>31361.977360490229</v>
      </c>
      <c r="BH112" s="150">
        <f>IF(AND(BG4=0,BG112&lt;=0), "",BG112/BG4)</f>
        <v>0.21420633192173441</v>
      </c>
      <c r="BI112" s="151"/>
      <c r="BJ112" s="149">
        <f>+BJ109-BJ110-BJ111</f>
        <v>0</v>
      </c>
      <c r="BK112" s="150" t="str">
        <f>IF(AND(BJ4=0,BJ112&lt;=0), "",BJ112/BJ4)</f>
        <v/>
      </c>
      <c r="BL112" s="151"/>
      <c r="BM112" s="150" t="str">
        <f t="shared" si="43"/>
        <v/>
      </c>
      <c r="BN112" s="152">
        <f>+BN109-BN110-BN111</f>
        <v>31361.977360490229</v>
      </c>
      <c r="BO112" s="150">
        <f>IF(AND(BN4=0,BN112&lt;=0), "",BN112/BN4)</f>
        <v>0.21420633192173441</v>
      </c>
      <c r="BP112" s="151"/>
      <c r="BQ112" s="149">
        <f>+BQ109-BQ110-BQ111</f>
        <v>0</v>
      </c>
      <c r="BR112" s="150" t="str">
        <f>IF(AND(BQ4=0,BQ112&lt;=0), "",BQ112/BQ4)</f>
        <v/>
      </c>
      <c r="BS112" s="151"/>
      <c r="BT112" s="150" t="str">
        <f t="shared" si="44"/>
        <v/>
      </c>
      <c r="BU112" s="152">
        <f>+BU109-BU110-BU111</f>
        <v>31361.977360490229</v>
      </c>
      <c r="BV112" s="150">
        <f>IF(AND(BU4=0,BU112&lt;=0), "",BU112/BU4)</f>
        <v>0.21420633192173441</v>
      </c>
      <c r="BW112" s="151"/>
      <c r="BX112" s="153">
        <f>+BX109-BX110-BX111</f>
        <v>0</v>
      </c>
      <c r="BY112" s="150" t="str">
        <f>IF(AND(BX4=0,BX112&lt;=0), "",BX112/BX4)</f>
        <v/>
      </c>
      <c r="BZ112" s="151">
        <f t="shared" si="45"/>
        <v>1</v>
      </c>
      <c r="CA112" s="149">
        <f>+CA109-CA110-CA111</f>
        <v>0</v>
      </c>
      <c r="CB112" s="150" t="str">
        <f>IF(AND(CA4=0,CA112&lt;=0), "",CA112/CA4)</f>
        <v/>
      </c>
      <c r="CC112" s="151"/>
      <c r="CD112" s="150" t="str">
        <f t="shared" si="96"/>
        <v/>
      </c>
      <c r="CE112" s="152">
        <f>+CE109-CE110-CE111</f>
        <v>31361.977360490229</v>
      </c>
      <c r="CF112" s="150">
        <f>IF(AND(CE4=0,CE112&lt;=0), "",CE112/CE4)</f>
        <v>0.21420633192173441</v>
      </c>
      <c r="CG112" s="151"/>
      <c r="CH112" s="149">
        <f>+CH109-CH110-CH111</f>
        <v>0</v>
      </c>
      <c r="CI112" s="150" t="str">
        <f>IF(AND(CH4=0,CH112&lt;=0), "",CH112/CH4)</f>
        <v/>
      </c>
      <c r="CJ112" s="151"/>
      <c r="CK112" s="150" t="str">
        <f t="shared" si="46"/>
        <v/>
      </c>
      <c r="CL112" s="152">
        <f>+CL109-CL110-CL111</f>
        <v>31361.977360490229</v>
      </c>
      <c r="CM112" s="150">
        <f>IF(AND(CL4=0,CL112&lt;=0), "",CL112/CL4)</f>
        <v>0.21420633192173441</v>
      </c>
      <c r="CN112" s="151"/>
      <c r="CO112" s="149">
        <f>+CO109-CO110-CO111</f>
        <v>0</v>
      </c>
      <c r="CP112" s="150" t="str">
        <f>IF(AND(CO4=0,CO112&lt;=0), "",CO112/CO4)</f>
        <v/>
      </c>
      <c r="CQ112" s="151"/>
      <c r="CR112" s="150" t="str">
        <f t="shared" si="47"/>
        <v/>
      </c>
      <c r="CS112" s="152">
        <f>+CS109-CS110-CS111</f>
        <v>31361.977360490229</v>
      </c>
      <c r="CT112" s="150">
        <f>IF(AND(CS4=0,CS112&lt;=0), "",CS112/CS4)</f>
        <v>0.21420633192173441</v>
      </c>
      <c r="CU112" s="151"/>
      <c r="CV112" s="153">
        <f>+CV109-CV110-CV111</f>
        <v>0</v>
      </c>
      <c r="CW112" s="150" t="str">
        <f>IF(AND(CV4=0,CV112&lt;=0), "",CV112/CV4)</f>
        <v/>
      </c>
      <c r="CX112" s="151">
        <f t="shared" si="48"/>
        <v>1</v>
      </c>
    </row>
    <row r="113" spans="1:102" s="34" customFormat="1" ht="31.2" x14ac:dyDescent="0.3">
      <c r="A113" s="148" t="s">
        <v>93</v>
      </c>
      <c r="B113" s="149">
        <f>+B36-B38+B66+B63+B64</f>
        <v>0</v>
      </c>
      <c r="C113" s="150" t="str">
        <f>IF(AND(B4=0,B113&lt;=0), "",B113/B4)</f>
        <v/>
      </c>
      <c r="D113" s="151"/>
      <c r="E113" s="149">
        <f>+E36-E38+E66+E63+E64</f>
        <v>2262.1144350095747</v>
      </c>
      <c r="F113" s="150">
        <f>IF(AND(E4=0,E113&lt;=0), "",E113/E4)</f>
        <v>0.16476221409604941</v>
      </c>
      <c r="G113" s="151"/>
      <c r="H113" s="149">
        <f>+H36-H38+H66+H63+H64</f>
        <v>5511.0099847203082</v>
      </c>
      <c r="I113" s="150">
        <f>IF(AND(H4=0,H113&lt;=0), "",H113/H4)</f>
        <v>0.24210683052131676</v>
      </c>
      <c r="J113" s="151"/>
      <c r="K113" s="150">
        <f>IF(AND(E113=0,H113&gt;0),100%,IF(AND(E113&lt;0,H113=0),(E113-H113)/E113,IF(AND(E113&gt;0,H113&gt;0),(H113-E113)/E113,IF(AND(E113=0,H113=0),"",(H113-E113)/E113))))</f>
        <v>1.4362206877907051</v>
      </c>
      <c r="L113" s="152">
        <f>+L36-L38+L66+L63+L64</f>
        <v>7773.1244197298865</v>
      </c>
      <c r="M113" s="150">
        <f>IF(AND(L4=0,L113&lt;=0), "",L113/L4)</f>
        <v>0.2130073042726929</v>
      </c>
      <c r="N113" s="151"/>
      <c r="O113" s="149">
        <f>+O36-O38+O66+O63+O64</f>
        <v>5714.4094924263973</v>
      </c>
      <c r="P113" s="150">
        <f>IF(AND(O4=0,O113&lt;=0), "",O113/O4)</f>
        <v>0.21684228750051746</v>
      </c>
      <c r="Q113" s="151"/>
      <c r="R113" s="150">
        <f>IF(AND(H113=0,O113&gt;0),100%,IF(AND(H113&lt;0,O113=0),(H113-O113)/H113,IF(AND(H113&gt;0,O113&gt;0),(O113-H113)/H113,IF(AND(H113=0,O113=0),"",(O113-H113)/H113))))</f>
        <v>3.6907845979236027E-2</v>
      </c>
      <c r="S113" s="152">
        <f>+S36-S38+S66+S63+S64</f>
        <v>13487.533912156283</v>
      </c>
      <c r="T113" s="150">
        <f>IF(AND(S4=0,S113&lt;=0), "",S113/S4)</f>
        <v>0.21461542716671786</v>
      </c>
      <c r="U113" s="151"/>
      <c r="V113" s="153">
        <f>+V36-V38+V66+V63+V64</f>
        <v>0</v>
      </c>
      <c r="W113" s="150" t="str">
        <f>IF(AND(V4=0,V113&lt;=0), "",V113/V4)</f>
        <v/>
      </c>
      <c r="X113" s="151">
        <f t="shared" si="91"/>
        <v>1</v>
      </c>
      <c r="Y113" s="149">
        <f>+Y36-Y38+Y66+Y63+Y64</f>
        <v>6100.3634682413076</v>
      </c>
      <c r="Z113" s="150">
        <f>IF(AND(Y4=0,Y113&lt;=0), "",Y113/Y4)</f>
        <v>0.24651759508151086</v>
      </c>
      <c r="AA113" s="151"/>
      <c r="AB113" s="150">
        <f t="shared" si="92"/>
        <v>6.754048276141833E-2</v>
      </c>
      <c r="AC113" s="152">
        <f>+AC36-AC38+AC66+AC63+AC64</f>
        <v>19587.897380397586</v>
      </c>
      <c r="AD113" s="150">
        <f>IF(AND(AC4=0,AC113&lt;=0), "",AC113/AC4)</f>
        <v>0.22362837968054164</v>
      </c>
      <c r="AE113" s="151"/>
      <c r="AF113" s="149">
        <f>+AF36-AF38+AF66+AF63+AF64</f>
        <v>7279.2833297595316</v>
      </c>
      <c r="AG113" s="150">
        <f>IF(AND(AF4=0,AF113&lt;=0), "",AF113/AF4)</f>
        <v>0.23189338090866601</v>
      </c>
      <c r="AH113" s="151"/>
      <c r="AI113" s="150">
        <f t="shared" si="41"/>
        <v>0.19325403603501981</v>
      </c>
      <c r="AJ113" s="152">
        <f>+AJ36-AJ38+AJ66+AJ63+AJ64</f>
        <v>26867.180710157114</v>
      </c>
      <c r="AK113" s="150">
        <f>IF(AND(AJ4=0,AJ113&lt;=0), "",AJ113/AJ4)</f>
        <v>0.22580891021213925</v>
      </c>
      <c r="AL113" s="151"/>
      <c r="AM113" s="149">
        <f>+AM36-AM38+AM66+AM63+AM64</f>
        <v>7067.3862105879934</v>
      </c>
      <c r="AN113" s="150">
        <f>IF(AND(AM4=0,AM113&lt;=0), "",AM113/AM4)</f>
        <v>0.25766862317893352</v>
      </c>
      <c r="AO113" s="151"/>
      <c r="AP113" s="150">
        <f t="shared" si="42"/>
        <v>-2.9109612797354616E-2</v>
      </c>
      <c r="AQ113" s="152">
        <f>+AQ36-AQ38+AQ66+AQ63+AQ64</f>
        <v>33934.566920745106</v>
      </c>
      <c r="AR113" s="150">
        <f>IF(AND(AQ4=0,AQ113&lt;=0), "",AQ113/AQ4)</f>
        <v>0.2317774489118441</v>
      </c>
      <c r="AS113" s="151"/>
      <c r="AT113" s="153">
        <f>+AT36-AT38+AT66+AT63+AT64</f>
        <v>0</v>
      </c>
      <c r="AU113" s="150" t="str">
        <f>IF(AND(AT4=0,AT113&lt;=0), "",AT113/AT4)</f>
        <v/>
      </c>
      <c r="AV113" s="151">
        <f t="shared" si="93"/>
        <v>1</v>
      </c>
      <c r="AW113" s="153">
        <f>+AW36-AW38+AW66+AW63+AW64</f>
        <v>5655.761153457518</v>
      </c>
      <c r="AX113" s="150">
        <f>IF(AND(AW4=0,AW113&lt;=0), "",AW113/AW4)</f>
        <v>0.23177744891184413</v>
      </c>
      <c r="AY113" s="151"/>
      <c r="AZ113" s="153">
        <f>+AZ36-AZ38+AZ66+AZ63+AZ64</f>
        <v>0</v>
      </c>
      <c r="BA113" s="150" t="str">
        <f>IF(AND(AZ4=0,AZ113&lt;=0), "",AZ113/AZ4)</f>
        <v/>
      </c>
      <c r="BB113" s="151">
        <f t="shared" si="94"/>
        <v>1</v>
      </c>
      <c r="BC113" s="149">
        <f>+BC36-BC38+BC66+BC63+BC64</f>
        <v>0</v>
      </c>
      <c r="BD113" s="150" t="str">
        <f>IF(AND(BC4=0,BC113&lt;=0), "",BC113/BC4)</f>
        <v/>
      </c>
      <c r="BE113" s="151"/>
      <c r="BF113" s="150">
        <f t="shared" si="95"/>
        <v>-1</v>
      </c>
      <c r="BG113" s="152">
        <f>+BG36-BG38+BG66+BG63+BG64</f>
        <v>33934.566920745106</v>
      </c>
      <c r="BH113" s="150">
        <f>IF(AND(BG4=0,BG113&lt;=0), "",BG113/BG4)</f>
        <v>0.2317774489118441</v>
      </c>
      <c r="BI113" s="151"/>
      <c r="BJ113" s="149">
        <f>+BJ36-BJ38+BJ66+BJ63+BJ64</f>
        <v>0</v>
      </c>
      <c r="BK113" s="150" t="str">
        <f>IF(AND(BJ4=0,BJ113&lt;=0), "",BJ113/BJ4)</f>
        <v/>
      </c>
      <c r="BL113" s="151"/>
      <c r="BM113" s="150" t="str">
        <f t="shared" si="43"/>
        <v/>
      </c>
      <c r="BN113" s="152">
        <f>+BN36-BN38+BN66+BN63+BN64</f>
        <v>33934.566920745106</v>
      </c>
      <c r="BO113" s="150">
        <f>IF(AND(BN4=0,BN113&lt;=0), "",BN113/BN4)</f>
        <v>0.2317774489118441</v>
      </c>
      <c r="BP113" s="151"/>
      <c r="BQ113" s="149">
        <f>+BQ36-BQ38+BQ66+BQ63+BQ64</f>
        <v>0</v>
      </c>
      <c r="BR113" s="150" t="str">
        <f>IF(AND(BQ4=0,BQ113&lt;=0), "",BQ113/BQ4)</f>
        <v/>
      </c>
      <c r="BS113" s="151"/>
      <c r="BT113" s="150" t="str">
        <f t="shared" si="44"/>
        <v/>
      </c>
      <c r="BU113" s="152">
        <f>+BU36-BU38+BU66+BU63+BU64</f>
        <v>33934.566920745106</v>
      </c>
      <c r="BV113" s="150">
        <f>IF(AND(BU4=0,BU113&lt;=0), "",BU113/BU4)</f>
        <v>0.2317774489118441</v>
      </c>
      <c r="BW113" s="151"/>
      <c r="BX113" s="153">
        <f>+BX36-BX38+BX66+BX63+BX64</f>
        <v>0</v>
      </c>
      <c r="BY113" s="150" t="str">
        <f>IF(AND(BX4=0,BX113&lt;=0), "",BX113/BX4)</f>
        <v/>
      </c>
      <c r="BZ113" s="151">
        <f t="shared" si="45"/>
        <v>1</v>
      </c>
      <c r="CA113" s="149">
        <f>+CA36-CA38+CA66+CA63+CA64</f>
        <v>0</v>
      </c>
      <c r="CB113" s="150" t="str">
        <f>IF(AND(CA4=0,CA113&lt;=0), "",CA113/CA4)</f>
        <v/>
      </c>
      <c r="CC113" s="151"/>
      <c r="CD113" s="150" t="str">
        <f t="shared" si="96"/>
        <v/>
      </c>
      <c r="CE113" s="152">
        <f>+CE36-CE38+CE66+CE63+CE64</f>
        <v>33934.566920745106</v>
      </c>
      <c r="CF113" s="150">
        <f>IF(AND(CE4=0,CE113&lt;=0), "",CE113/CE4)</f>
        <v>0.2317774489118441</v>
      </c>
      <c r="CG113" s="151"/>
      <c r="CH113" s="149">
        <f>+CH36-CH38+CH66+CH63+CH64</f>
        <v>0</v>
      </c>
      <c r="CI113" s="150" t="str">
        <f>IF(AND(CH4=0,CH113&lt;=0), "",CH113/CH4)</f>
        <v/>
      </c>
      <c r="CJ113" s="151"/>
      <c r="CK113" s="150" t="str">
        <f t="shared" si="46"/>
        <v/>
      </c>
      <c r="CL113" s="152">
        <f>+CL36-CL38+CL66+CL63+CL64</f>
        <v>33934.566920745106</v>
      </c>
      <c r="CM113" s="150">
        <f>IF(AND(CL4=0,CL113&lt;=0), "",CL113/CL4)</f>
        <v>0.2317774489118441</v>
      </c>
      <c r="CN113" s="151"/>
      <c r="CO113" s="149">
        <f>+CO36-CO38+CO66+CO63+CO64</f>
        <v>0</v>
      </c>
      <c r="CP113" s="150" t="str">
        <f>IF(AND(CO4=0,CO113&lt;=0), "",CO113/CO4)</f>
        <v/>
      </c>
      <c r="CQ113" s="151"/>
      <c r="CR113" s="150" t="str">
        <f t="shared" si="47"/>
        <v/>
      </c>
      <c r="CS113" s="152">
        <f>+CS36-CS38+CS66+CS63+CS64</f>
        <v>33934.566920745106</v>
      </c>
      <c r="CT113" s="150">
        <f>IF(AND(CS4=0,CS113&lt;=0), "",CS113/CS4)</f>
        <v>0.2317774489118441</v>
      </c>
      <c r="CU113" s="151"/>
      <c r="CV113" s="153">
        <f>+CV36-CV38+CV66+CV63+CV64</f>
        <v>0</v>
      </c>
      <c r="CW113" s="150" t="str">
        <f>IF(AND(CV4=0,CV113&lt;=0), "",CV113/CV4)</f>
        <v/>
      </c>
      <c r="CX113" s="151">
        <f t="shared" si="48"/>
        <v>1</v>
      </c>
    </row>
    <row r="114" spans="1:102" s="34" customFormat="1" ht="16.2" thickBot="1" x14ac:dyDescent="0.35">
      <c r="A114" s="160" t="s">
        <v>94</v>
      </c>
      <c r="B114" s="161">
        <f>+B36-B38+B66+B63</f>
        <v>0</v>
      </c>
      <c r="C114" s="162" t="str">
        <f>IF(AND(B4=0,B114&lt;=0), "",B114/B4)</f>
        <v/>
      </c>
      <c r="D114" s="163"/>
      <c r="E114" s="161">
        <f>+E36-E38+E66+E63</f>
        <v>2262.1144350095747</v>
      </c>
      <c r="F114" s="162">
        <f>IF(AND(E4=0,E114&lt;=0), "",E114/E4)</f>
        <v>0.16476221409604941</v>
      </c>
      <c r="G114" s="163"/>
      <c r="H114" s="161">
        <f>+H36-H38+H66+H63</f>
        <v>5511.0099847203082</v>
      </c>
      <c r="I114" s="162">
        <f>IF(AND(H4=0,H114&lt;=0), "",H114/H4)</f>
        <v>0.24210683052131676</v>
      </c>
      <c r="J114" s="163"/>
      <c r="K114" s="162">
        <f>IF(AND(E114=0,H114&gt;0),100%,IF(AND(E114&lt;0,H114=0),(E114-H114)/E114,IF(AND(E114&gt;0,H114&gt;0),(H114-E114)/E114,IF(AND(E114=0,H114=0),"",(H114-E114)/E114))))</f>
        <v>1.4362206877907051</v>
      </c>
      <c r="L114" s="164">
        <f>+L36-L38+L66+L63</f>
        <v>7773.1244197298865</v>
      </c>
      <c r="M114" s="162">
        <f>IF(AND(L4=0,L114&lt;=0), "",L114/L4)</f>
        <v>0.2130073042726929</v>
      </c>
      <c r="N114" s="163"/>
      <c r="O114" s="161">
        <f>+O36-O38+O66+O63</f>
        <v>5714.4094924263973</v>
      </c>
      <c r="P114" s="162">
        <f>IF(AND(O4=0,O114&lt;=0), "",O114/O4)</f>
        <v>0.21684228750051746</v>
      </c>
      <c r="Q114" s="163"/>
      <c r="R114" s="162">
        <f>IF(AND(H114=0,O114&gt;0),100%,IF(AND(H114&lt;0,O114=0),(H114-O114)/H114,IF(AND(H114&gt;0,O114&gt;0),(O114-H114)/H114,IF(AND(H114=0,O114=0),"",(O114-H114)/H114))))</f>
        <v>3.6907845979236027E-2</v>
      </c>
      <c r="S114" s="164">
        <f>+S36-S38+S66+S63</f>
        <v>13487.533912156283</v>
      </c>
      <c r="T114" s="162">
        <f>IF(AND(S4=0,S114&lt;=0), "",S114/S4)</f>
        <v>0.21461542716671786</v>
      </c>
      <c r="U114" s="163"/>
      <c r="V114" s="165">
        <f>+V36-V38+V66+V63</f>
        <v>0</v>
      </c>
      <c r="W114" s="162" t="str">
        <f>IF(AND(V4=0,V114&lt;=0), "",V114/V4)</f>
        <v/>
      </c>
      <c r="X114" s="163">
        <f t="shared" si="91"/>
        <v>1</v>
      </c>
      <c r="Y114" s="161">
        <f>+Y36-Y38+Y66+Y63</f>
        <v>6100.3634682413076</v>
      </c>
      <c r="Z114" s="162">
        <f>IF(AND(Y4=0,Y114&lt;=0), "",Y114/Y4)</f>
        <v>0.24651759508151086</v>
      </c>
      <c r="AA114" s="163"/>
      <c r="AB114" s="162">
        <f t="shared" si="92"/>
        <v>6.754048276141833E-2</v>
      </c>
      <c r="AC114" s="164">
        <f>+AC36-AC38+AC66+AC63</f>
        <v>19587.897380397586</v>
      </c>
      <c r="AD114" s="162">
        <f>IF(AND(AC4=0,AC114&lt;=0), "",AC114/AC4)</f>
        <v>0.22362837968054164</v>
      </c>
      <c r="AE114" s="163"/>
      <c r="AF114" s="161">
        <f>+AF36-AF38+AF66+AF63</f>
        <v>7279.2833297595316</v>
      </c>
      <c r="AG114" s="162">
        <f>IF(AND(AF4=0,AF114&lt;=0), "",AF114/AF4)</f>
        <v>0.23189338090866601</v>
      </c>
      <c r="AH114" s="163"/>
      <c r="AI114" s="162">
        <f t="shared" si="41"/>
        <v>0.19325403603501981</v>
      </c>
      <c r="AJ114" s="164">
        <f>+AJ36-AJ38+AJ66+AJ63</f>
        <v>26867.180710157114</v>
      </c>
      <c r="AK114" s="162">
        <f>IF(AND(AJ4=0,AJ114&lt;=0), "",AJ114/AJ4)</f>
        <v>0.22580891021213925</v>
      </c>
      <c r="AL114" s="163"/>
      <c r="AM114" s="161">
        <f>+AM36-AM38+AM66+AM63</f>
        <v>7067.3862105879934</v>
      </c>
      <c r="AN114" s="162">
        <f>IF(AND(AM4=0,AM114&lt;=0), "",AM114/AM4)</f>
        <v>0.25766862317893352</v>
      </c>
      <c r="AO114" s="163"/>
      <c r="AP114" s="162">
        <f t="shared" si="42"/>
        <v>-2.9109612797354616E-2</v>
      </c>
      <c r="AQ114" s="164">
        <f>+AQ36-AQ38+AQ66+AQ63</f>
        <v>33934.566920745106</v>
      </c>
      <c r="AR114" s="162">
        <f>IF(AND(AQ4=0,AQ114&lt;=0), "",AQ114/AQ4)</f>
        <v>0.2317774489118441</v>
      </c>
      <c r="AS114" s="163"/>
      <c r="AT114" s="165">
        <f>+AT36-AT38+AT66+AT63</f>
        <v>0</v>
      </c>
      <c r="AU114" s="162" t="str">
        <f>IF(AND(AT4=0,AT114&lt;=0), "",AT114/AT4)</f>
        <v/>
      </c>
      <c r="AV114" s="163">
        <f t="shared" si="93"/>
        <v>1</v>
      </c>
      <c r="AW114" s="165">
        <f>+AW36-AW38+AW66+AW63</f>
        <v>5655.761153457518</v>
      </c>
      <c r="AX114" s="162">
        <f>IF(AND(AW4=0,AW114&lt;=0), "",AW114/AW4)</f>
        <v>0.23177744891184413</v>
      </c>
      <c r="AY114" s="163"/>
      <c r="AZ114" s="165">
        <f>+AZ36-AZ38+AZ66+AZ63</f>
        <v>0</v>
      </c>
      <c r="BA114" s="162" t="str">
        <f>IF(AND(AZ4=0,AZ114&lt;=0), "",AZ114/AZ4)</f>
        <v/>
      </c>
      <c r="BB114" s="163">
        <f t="shared" si="94"/>
        <v>1</v>
      </c>
      <c r="BC114" s="161">
        <f>+BC36-BC38+BC66+BC63</f>
        <v>0</v>
      </c>
      <c r="BD114" s="162" t="str">
        <f>IF(AND(BC4=0,BC114&lt;=0), "",BC114/BC4)</f>
        <v/>
      </c>
      <c r="BE114" s="163"/>
      <c r="BF114" s="162">
        <f t="shared" si="95"/>
        <v>-1</v>
      </c>
      <c r="BG114" s="164">
        <f>+BG36-BG38+BG66+BG63</f>
        <v>33934.566920745106</v>
      </c>
      <c r="BH114" s="162">
        <f>IF(AND(BG4=0,BG114&lt;=0), "",BG114/BG4)</f>
        <v>0.2317774489118441</v>
      </c>
      <c r="BI114" s="163"/>
      <c r="BJ114" s="161">
        <f>+BJ36-BJ38+BJ66+BJ63</f>
        <v>0</v>
      </c>
      <c r="BK114" s="162" t="str">
        <f>IF(AND(BJ4=0,BJ114&lt;=0), "",BJ114/BJ4)</f>
        <v/>
      </c>
      <c r="BL114" s="163"/>
      <c r="BM114" s="162" t="str">
        <f t="shared" si="43"/>
        <v/>
      </c>
      <c r="BN114" s="164">
        <f>+BN36-BN38+BN66+BN63</f>
        <v>33934.566920745106</v>
      </c>
      <c r="BO114" s="162">
        <f>IF(AND(BN4=0,BN114&lt;=0), "",BN114/BN4)</f>
        <v>0.2317774489118441</v>
      </c>
      <c r="BP114" s="163"/>
      <c r="BQ114" s="161">
        <f>+BQ36-BQ38+BQ66+BQ63</f>
        <v>0</v>
      </c>
      <c r="BR114" s="162" t="str">
        <f>IF(AND(BQ4=0,BQ114&lt;=0), "",BQ114/BQ4)</f>
        <v/>
      </c>
      <c r="BS114" s="163"/>
      <c r="BT114" s="162" t="str">
        <f t="shared" si="44"/>
        <v/>
      </c>
      <c r="BU114" s="164">
        <f>+BU36-BU38+BU66+BU63</f>
        <v>33934.566920745106</v>
      </c>
      <c r="BV114" s="162">
        <f>IF(AND(BU4=0,BU114&lt;=0), "",BU114/BU4)</f>
        <v>0.2317774489118441</v>
      </c>
      <c r="BW114" s="163"/>
      <c r="BX114" s="165">
        <f>+BX36-BX38+BX66+BX63</f>
        <v>0</v>
      </c>
      <c r="BY114" s="162" t="str">
        <f>IF(AND(BX4=0,BX114&lt;=0), "",BX114/BX4)</f>
        <v/>
      </c>
      <c r="BZ114" s="163">
        <f t="shared" si="45"/>
        <v>1</v>
      </c>
      <c r="CA114" s="161">
        <f>+CA36-CA38+CA66+CA63</f>
        <v>0</v>
      </c>
      <c r="CB114" s="162" t="str">
        <f>IF(AND(CA4=0,CA114&lt;=0), "",CA114/CA4)</f>
        <v/>
      </c>
      <c r="CC114" s="163"/>
      <c r="CD114" s="162" t="str">
        <f t="shared" si="96"/>
        <v/>
      </c>
      <c r="CE114" s="164">
        <f>+CE36-CE38+CE66+CE63</f>
        <v>33934.566920745106</v>
      </c>
      <c r="CF114" s="162">
        <f>IF(AND(CE4=0,CE114&lt;=0), "",CE114/CE4)</f>
        <v>0.2317774489118441</v>
      </c>
      <c r="CG114" s="163"/>
      <c r="CH114" s="161">
        <f>+CH36-CH38+CH66+CH63</f>
        <v>0</v>
      </c>
      <c r="CI114" s="162" t="str">
        <f>IF(AND(CH4=0,CH114&lt;=0), "",CH114/CH4)</f>
        <v/>
      </c>
      <c r="CJ114" s="163"/>
      <c r="CK114" s="162" t="str">
        <f t="shared" si="46"/>
        <v/>
      </c>
      <c r="CL114" s="164">
        <f>+CL36-CL38+CL66+CL63</f>
        <v>33934.566920745106</v>
      </c>
      <c r="CM114" s="162">
        <f>IF(AND(CL4=0,CL114&lt;=0), "",CL114/CL4)</f>
        <v>0.2317774489118441</v>
      </c>
      <c r="CN114" s="163"/>
      <c r="CO114" s="161">
        <f>+CO36-CO38+CO66+CO63</f>
        <v>0</v>
      </c>
      <c r="CP114" s="162" t="str">
        <f>IF(AND(CO4=0,CO114&lt;=0), "",CO114/CO4)</f>
        <v/>
      </c>
      <c r="CQ114" s="163"/>
      <c r="CR114" s="162" t="str">
        <f t="shared" si="47"/>
        <v/>
      </c>
      <c r="CS114" s="164">
        <f>+CS36-CS38+CS66+CS63</f>
        <v>33934.566920745106</v>
      </c>
      <c r="CT114" s="162">
        <f>IF(AND(CS4=0,CS114&lt;=0), "",CS114/CS4)</f>
        <v>0.2317774489118441</v>
      </c>
      <c r="CU114" s="163"/>
      <c r="CV114" s="165">
        <f>+CV36-CV38+CV66+CV63</f>
        <v>0</v>
      </c>
      <c r="CW114" s="162" t="str">
        <f>IF(AND(CV4=0,CV114&lt;=0), "",CV114/CV4)</f>
        <v/>
      </c>
      <c r="CX114" s="163">
        <f t="shared" si="48"/>
        <v>1</v>
      </c>
    </row>
    <row r="115" spans="1:102" s="3" customFormat="1" ht="16.2" thickTop="1" x14ac:dyDescent="0.3">
      <c r="A115" s="10"/>
      <c r="B115" s="137"/>
      <c r="C115" s="7"/>
      <c r="D115" s="48"/>
      <c r="E115" s="137"/>
      <c r="F115" s="7"/>
      <c r="G115" s="48"/>
      <c r="H115" s="137"/>
      <c r="I115" s="7"/>
      <c r="J115" s="48"/>
      <c r="K115" s="35"/>
      <c r="L115" s="138"/>
      <c r="M115" s="7"/>
      <c r="N115" s="48"/>
      <c r="O115" s="137"/>
      <c r="P115" s="7"/>
      <c r="Q115" s="48"/>
      <c r="R115" s="35"/>
      <c r="S115" s="138"/>
      <c r="T115" s="7"/>
      <c r="U115" s="48"/>
      <c r="V115" s="139"/>
      <c r="W115" s="7"/>
      <c r="X115" s="94"/>
      <c r="Y115" s="137"/>
      <c r="Z115" s="7"/>
      <c r="AA115" s="48"/>
      <c r="AB115" s="35"/>
      <c r="AC115" s="138"/>
      <c r="AD115" s="7"/>
      <c r="AE115" s="48"/>
      <c r="AF115" s="137"/>
      <c r="AG115" s="7"/>
      <c r="AH115" s="48"/>
      <c r="AI115" s="35" t="str">
        <f t="shared" si="41"/>
        <v/>
      </c>
      <c r="AJ115" s="138"/>
      <c r="AK115" s="7"/>
      <c r="AL115" s="48"/>
      <c r="AM115" s="137"/>
      <c r="AN115" s="7"/>
      <c r="AO115" s="48"/>
      <c r="AP115" s="35" t="str">
        <f t="shared" si="42"/>
        <v/>
      </c>
      <c r="AQ115" s="138"/>
      <c r="AR115" s="7"/>
      <c r="AS115" s="48"/>
      <c r="AT115" s="139"/>
      <c r="AU115" s="7"/>
      <c r="AV115" s="94"/>
      <c r="AW115" s="139"/>
      <c r="AX115" s="7"/>
      <c r="AY115" s="48"/>
      <c r="AZ115" s="139"/>
      <c r="BA115" s="7"/>
      <c r="BB115" s="94"/>
      <c r="BC115" s="137"/>
      <c r="BD115" s="7"/>
      <c r="BE115" s="48"/>
      <c r="BF115" s="35"/>
      <c r="BG115" s="138"/>
      <c r="BH115" s="7"/>
      <c r="BI115" s="48"/>
      <c r="BJ115" s="137"/>
      <c r="BK115" s="7"/>
      <c r="BL115" s="48"/>
      <c r="BM115" s="35" t="str">
        <f t="shared" si="43"/>
        <v/>
      </c>
      <c r="BN115" s="138"/>
      <c r="BO115" s="7"/>
      <c r="BP115" s="48"/>
      <c r="BQ115" s="137"/>
      <c r="BR115" s="7"/>
      <c r="BS115" s="48"/>
      <c r="BT115" s="35" t="str">
        <f t="shared" si="44"/>
        <v/>
      </c>
      <c r="BU115" s="138"/>
      <c r="BV115" s="7"/>
      <c r="BW115" s="48"/>
      <c r="BX115" s="139"/>
      <c r="BY115" s="7"/>
      <c r="BZ115" s="94" t="str">
        <f t="shared" si="45"/>
        <v/>
      </c>
      <c r="CA115" s="137"/>
      <c r="CB115" s="7"/>
      <c r="CC115" s="48"/>
      <c r="CD115" s="35"/>
      <c r="CE115" s="138"/>
      <c r="CF115" s="7"/>
      <c r="CG115" s="48"/>
      <c r="CH115" s="137"/>
      <c r="CI115" s="7"/>
      <c r="CJ115" s="48"/>
      <c r="CK115" s="35" t="str">
        <f t="shared" si="46"/>
        <v/>
      </c>
      <c r="CL115" s="138"/>
      <c r="CM115" s="7"/>
      <c r="CN115" s="48"/>
      <c r="CO115" s="137"/>
      <c r="CP115" s="7"/>
      <c r="CQ115" s="48"/>
      <c r="CR115" s="35" t="str">
        <f t="shared" si="47"/>
        <v/>
      </c>
      <c r="CS115" s="138"/>
      <c r="CT115" s="7"/>
      <c r="CU115" s="48"/>
      <c r="CV115" s="139"/>
      <c r="CW115" s="7"/>
      <c r="CX115" s="94" t="str">
        <f t="shared" si="48"/>
        <v/>
      </c>
    </row>
    <row r="116" spans="1:102" s="28" customFormat="1" ht="18" customHeight="1" x14ac:dyDescent="0.3">
      <c r="A116" s="19" t="s">
        <v>102</v>
      </c>
      <c r="B116" s="123">
        <f>SUM(B117:B123)</f>
        <v>0</v>
      </c>
      <c r="C116" s="36" t="str">
        <f>IF(AND(B4=0,B116&gt;=0), "",B116/B4)</f>
        <v/>
      </c>
      <c r="D116" s="42" t="str">
        <f>IF(AND(B124=0,B116&gt;=0),"",B116/B124)</f>
        <v/>
      </c>
      <c r="E116" s="123">
        <f>SUM(E117:E123)</f>
        <v>0.44767205465755716</v>
      </c>
      <c r="F116" s="36">
        <f>IF(AND(E4=0,E116&gt;=0), "",E116/E4)</f>
        <v>3.2606413615849882E-5</v>
      </c>
      <c r="G116" s="42">
        <f>IF(AND(E124=0,E116&gt;=0),"",E116/E124)</f>
        <v>1.0746550703120156E-4</v>
      </c>
      <c r="H116" s="123">
        <f>SUM(H117:H123)</f>
        <v>0.17575261547220841</v>
      </c>
      <c r="I116" s="36">
        <f>IF(AND(H4=0,H116&gt;=0), "",H116/H4)</f>
        <v>7.7210726900847078E-6</v>
      </c>
      <c r="J116" s="42">
        <f>IF(AND(H124=0,H116&gt;=0),"",H116/H124)</f>
        <v>3.4818306911388174E-5</v>
      </c>
      <c r="K116" s="36">
        <f t="shared" ref="K116:K139" si="97">IF(AND(E116=0,H116&gt;0),100%,IF(AND(E116&lt;0,H116=0),(E116-H116)/E116,IF(AND(E116&gt;0,H116&gt;0),(H116-E116)/E116,IF(AND(E116=0,H116=0),"",(H116-E116)/E116))))</f>
        <v>-0.60740766897623566</v>
      </c>
      <c r="L116" s="124">
        <f>SUM(L117:L123)</f>
        <v>0.62342467012976566</v>
      </c>
      <c r="M116" s="36">
        <f>IF(AND(L4=0,L116&gt;=0), "",L116/L4)</f>
        <v>1.7083736375603871E-5</v>
      </c>
      <c r="N116" s="42">
        <f>IF(AND(L124=0,L116&gt;=0),"",L116/L124)</f>
        <v>6.7664738848511406E-5</v>
      </c>
      <c r="O116" s="123">
        <f>SUM(O117:O123)</f>
        <v>0.20444943962015633</v>
      </c>
      <c r="P116" s="36">
        <f>IF(AND(O4=0,O116&gt;=0), "",O116/O4)</f>
        <v>7.7581566781643518E-6</v>
      </c>
      <c r="Q116" s="42">
        <f>IF(AND(O124=0,O116&gt;=0),"",O116/O124)</f>
        <v>3.2205696701775096E-5</v>
      </c>
      <c r="R116" s="36">
        <f t="shared" ref="R116:R139" si="98">IF(AND(H116=0,O116&gt;0),100%,IF(AND(H116&lt;0,O116=0),(H116-O116)/H116,IF(AND(H116&gt;0,O116&gt;0),(O116-H116)/H116,IF(AND(H116=0,O116=0),"",(O116-H116)/H116))))</f>
        <v>0.16327964207443452</v>
      </c>
      <c r="S116" s="124">
        <f>SUM(S117:S123)</f>
        <v>0.82787410974992204</v>
      </c>
      <c r="T116" s="36">
        <f>IF(AND(S4=0,S116&gt;=0), "",S116/S4)</f>
        <v>1.3173242555787615E-5</v>
      </c>
      <c r="U116" s="42">
        <f>IF(AND(S124=0,S116&gt;=0),"",S116/S124)</f>
        <v>5.3199555877926863E-5</v>
      </c>
      <c r="V116" s="125">
        <f>SUM(V117:V123)</f>
        <v>0</v>
      </c>
      <c r="W116" s="36" t="str">
        <f>IF(AND(V4=0,V116&gt;=0), "",V116/V4)</f>
        <v/>
      </c>
      <c r="X116" s="42">
        <f t="shared" ref="X116:X139" si="99">IF(AND(V116=0,S116&gt;0),100%,IF(AND(V116&lt;0,S116=0),(V116-S116)/V116,IF(AND(V116&gt;0,S116&gt;0),(S116-V116)/V116,IF(AND(V116=0,S116=0),"",(S116-V116)/V116))))</f>
        <v>1</v>
      </c>
      <c r="Y116" s="123">
        <f>SUM(Y117:Y123)</f>
        <v>191.52474550408718</v>
      </c>
      <c r="Z116" s="36">
        <f>IF(AND(Y4=0,Y116&gt;=0), "",Y116/Y4)</f>
        <v>7.7395748476405965E-3</v>
      </c>
      <c r="AA116" s="42">
        <f>IF(AND(Y124=0,Y116&gt;=0),"",Y116/Y124)</f>
        <v>3.3248978214029209E-2</v>
      </c>
      <c r="AB116" s="36">
        <f t="shared" ref="AB116:AB139" si="100">IF(AND(O116=0,Y116&gt;0),100%,IF(AND(O116&lt;0,Y116=0),(O116-Y116)/O116,IF(AND(O116&gt;0,Y116&gt;0),(Y116-O116)/O116,IF(AND(O116=0,Y116=0),"",(Y116-O116)/O116))))</f>
        <v>935.78293205360819</v>
      </c>
      <c r="AC116" s="124">
        <f>SUM(AC117:AC123)</f>
        <v>192.35261961383711</v>
      </c>
      <c r="AD116" s="36">
        <f>IF(AND(AC4=0,AC116&gt;=0), "",AC116/AC4)</f>
        <v>2.1960246072453568E-3</v>
      </c>
      <c r="AE116" s="42">
        <f>IF(AND(AC124=0,AC116&gt;=0),"",AC116/AC124)</f>
        <v>9.0213245550414926E-3</v>
      </c>
      <c r="AF116" s="123">
        <f>SUM(AF117:AF123)</f>
        <v>1.6486787155641343</v>
      </c>
      <c r="AG116" s="36">
        <f>IF(AND(AF4=0,AF116&gt;=0), "",AF116/AF4)</f>
        <v>5.2521335420660669E-5</v>
      </c>
      <c r="AH116" s="42">
        <f>IF(AND(AF124=0,AF116&gt;=0),"",AF116/AF124)</f>
        <v>2.7644870184510042E-4</v>
      </c>
      <c r="AI116" s="36">
        <f t="shared" si="41"/>
        <v>-0.99139182401091375</v>
      </c>
      <c r="AJ116" s="124">
        <f>SUM(AJ117:AJ123)</f>
        <v>194.00129832940124</v>
      </c>
      <c r="AK116" s="36">
        <f>IF(AND(AJ4=0,AJ116&gt;=0), "",AJ116/AJ4)</f>
        <v>1.6305105559118423E-3</v>
      </c>
      <c r="AL116" s="42">
        <f>IF(AND(AJ124=0,AJ116&gt;=0),"",AJ116/AJ124)</f>
        <v>7.1099804033650229E-3</v>
      </c>
      <c r="AM116" s="123">
        <f>SUM(AM117:AM123)</f>
        <v>1.0349599047992533</v>
      </c>
      <c r="AN116" s="36">
        <f>IF(AND(AM4=0,AM116&gt;=0), "",AM116/AM4)</f>
        <v>3.7733425876104292E-5</v>
      </c>
      <c r="AO116" s="42">
        <f>IF(AND(AM124=0,AM116&gt;=0),"",AM116/AM124)</f>
        <v>1.6873668048508024E-4</v>
      </c>
      <c r="AP116" s="36">
        <f t="shared" si="42"/>
        <v>-0.37224888328523281</v>
      </c>
      <c r="AQ116" s="124">
        <f>SUM(AQ117:AQ123)</f>
        <v>195.03625823420049</v>
      </c>
      <c r="AR116" s="36">
        <f>IF(AND(AQ4=0,AQ116&gt;=0), "",AQ116/AQ4)</f>
        <v>1.3321226843534463E-3</v>
      </c>
      <c r="AS116" s="42">
        <f>IF(AND(AQ124=0,AQ116&gt;=0),"",AQ116/AQ124)</f>
        <v>5.8360276970055086E-3</v>
      </c>
      <c r="AT116" s="125">
        <f>SUM(AT117:AT123)</f>
        <v>0</v>
      </c>
      <c r="AU116" s="36" t="str">
        <f>IF(AND(AT4=0,AT116&gt;=0), "",AT116/AT4)</f>
        <v/>
      </c>
      <c r="AV116" s="42">
        <f t="shared" ref="AV116:AV139" si="101">IF(AND(AT116=0,AQ116&gt;0),100%,IF(AND(AT116&lt;0,AQ116=0),(AT116-AQ116)/AT116,IF(AND(AT116&gt;0,AQ116&gt;0),(AQ116-AT116)/AT116,IF(AND(AT116=0,AQ116=0),"",(AQ116-AT116)/AT116))))</f>
        <v>1</v>
      </c>
      <c r="AW116" s="125">
        <f>SUM(AW117:AW123)</f>
        <v>32.506043039033415</v>
      </c>
      <c r="AX116" s="36">
        <f>IF(AND(AW4=0,AW116&gt;=0), "",AW116/AW4)</f>
        <v>1.3321226843534466E-3</v>
      </c>
      <c r="AY116" s="42">
        <f>IF(AND(AW124=0,AW116&gt;=0),"",AW116/AW124)</f>
        <v>5.8360276970055103E-3</v>
      </c>
      <c r="AZ116" s="125">
        <f>SUM(AZ117:AZ123)</f>
        <v>0</v>
      </c>
      <c r="BA116" s="36" t="str">
        <f>IF(AND(AZ4=0,AZ116&gt;=0), "",AZ116/AZ4)</f>
        <v/>
      </c>
      <c r="BB116" s="42">
        <f t="shared" ref="BB116:BB139" si="102">IF(AND(AZ116=0,AW116&gt;0),100%,IF(AND(AZ116&lt;0,AW116=0),(AZ116-AW116)/AZ116,IF(AND(AZ116&gt;0,AW116&gt;0),(AW116-AZ116)/AZ116,IF(AND(AZ116=0,AW116=0),"",(AW116-AZ116)/AZ116))))</f>
        <v>1</v>
      </c>
      <c r="BC116" s="123">
        <f>SUM(BC117:BC123)</f>
        <v>0</v>
      </c>
      <c r="BD116" s="36" t="str">
        <f>IF(AND(BC4=0,BC116&gt;=0), "",BC116/BC4)</f>
        <v/>
      </c>
      <c r="BE116" s="42" t="str">
        <f>IF(AND(BC124=0,BC116&gt;=0),"",BC116/BC124)</f>
        <v/>
      </c>
      <c r="BF116" s="36">
        <f t="shared" ref="BF116:BF139" si="103">IF(AND(AM116=0,BC116&gt;0),100%,IF(AND(AM116&lt;0,BC116=0),(AM116-BC116)/AM116,IF(AND(AM116&gt;0,BC116&gt;0),(BC116-AM116)/AM116,IF(AND(AM116=0,BC116=0),"",(BC116-AM116)/AM116))))</f>
        <v>-1</v>
      </c>
      <c r="BG116" s="124">
        <f>SUM(BG117:BG123)</f>
        <v>195.03625823420049</v>
      </c>
      <c r="BH116" s="36">
        <f>IF(AND(BG4=0,BG116&gt;=0), "",BG116/BG4)</f>
        <v>1.3321226843534463E-3</v>
      </c>
      <c r="BI116" s="42">
        <f>IF(AND(BG124=0,BG116&gt;=0),"",BG116/BG124)</f>
        <v>5.8360276970055086E-3</v>
      </c>
      <c r="BJ116" s="123">
        <f>SUM(BJ117:BJ123)</f>
        <v>0</v>
      </c>
      <c r="BK116" s="36" t="str">
        <f>IF(AND(BJ4=0,BJ116&gt;=0), "",BJ116/BJ4)</f>
        <v/>
      </c>
      <c r="BL116" s="42" t="str">
        <f>IF(AND(BJ124=0,BJ116&gt;=0),"",BJ116/BJ124)</f>
        <v/>
      </c>
      <c r="BM116" s="36" t="str">
        <f t="shared" si="43"/>
        <v/>
      </c>
      <c r="BN116" s="124">
        <f>SUM(BN117:BN123)</f>
        <v>195.03625823420049</v>
      </c>
      <c r="BO116" s="36">
        <f>IF(AND(BN4=0,BN116&gt;=0), "",BN116/BN4)</f>
        <v>1.3321226843534463E-3</v>
      </c>
      <c r="BP116" s="42">
        <f>IF(AND(BN124=0,BN116&gt;=0),"",BN116/BN124)</f>
        <v>5.8360276970055086E-3</v>
      </c>
      <c r="BQ116" s="123">
        <f>SUM(BQ117:BQ123)</f>
        <v>0</v>
      </c>
      <c r="BR116" s="36" t="str">
        <f>IF(AND(BQ4=0,BQ116&gt;=0), "",BQ116/BQ4)</f>
        <v/>
      </c>
      <c r="BS116" s="42" t="str">
        <f>IF(AND(BQ124=0,BQ116&gt;=0),"",BQ116/BQ124)</f>
        <v/>
      </c>
      <c r="BT116" s="36" t="str">
        <f t="shared" si="44"/>
        <v/>
      </c>
      <c r="BU116" s="124">
        <f>SUM(BU117:BU123)</f>
        <v>195.03625823420049</v>
      </c>
      <c r="BV116" s="36">
        <f>IF(AND(BU4=0,BU116&gt;=0), "",BU116/BU4)</f>
        <v>1.3321226843534463E-3</v>
      </c>
      <c r="BW116" s="42">
        <f>IF(AND(BU124=0,BU116&gt;=0),"",BU116/BU124)</f>
        <v>5.8360276970055086E-3</v>
      </c>
      <c r="BX116" s="125">
        <f>SUM(BX117:BX123)</f>
        <v>0</v>
      </c>
      <c r="BY116" s="36" t="str">
        <f>IF(AND(BX4=0,BX116&gt;=0), "",BX116/BX4)</f>
        <v/>
      </c>
      <c r="BZ116" s="42">
        <f t="shared" si="45"/>
        <v>1</v>
      </c>
      <c r="CA116" s="123">
        <f>SUM(CA117:CA123)</f>
        <v>0</v>
      </c>
      <c r="CB116" s="36" t="str">
        <f>IF(AND(CA4=0,CA116&gt;=0), "",CA116/CA4)</f>
        <v/>
      </c>
      <c r="CC116" s="42" t="str">
        <f>IF(AND(CA124=0,CA116&gt;=0),"",CA116/CA124)</f>
        <v/>
      </c>
      <c r="CD116" s="36" t="str">
        <f t="shared" ref="CD116:CD139" si="104">IF(AND(BQ116=0,CA116&gt;0),100%,IF(AND(BQ116&lt;0,CA116=0),(BQ116-CA116)/BQ116,IF(AND(BQ116&gt;0,CA116&gt;0),(CA116-BQ116)/BQ116,IF(AND(BQ116=0,CA116=0),"",(CA116-BQ116)/BQ116))))</f>
        <v/>
      </c>
      <c r="CE116" s="124">
        <f>SUM(CE117:CE123)</f>
        <v>195.03625823420049</v>
      </c>
      <c r="CF116" s="36">
        <f>IF(AND(CE4=0,CE116&gt;=0), "",CE116/CE4)</f>
        <v>1.3321226843534463E-3</v>
      </c>
      <c r="CG116" s="42">
        <f>IF(AND(CE124=0,CE116&gt;=0),"",CE116/CE124)</f>
        <v>5.8360276970055086E-3</v>
      </c>
      <c r="CH116" s="123">
        <f>SUM(CH117:CH123)</f>
        <v>0</v>
      </c>
      <c r="CI116" s="36" t="str">
        <f>IF(AND(CH4=0,CH116&gt;=0), "",CH116/CH4)</f>
        <v/>
      </c>
      <c r="CJ116" s="42" t="str">
        <f>IF(AND(CH124=0,CH116&gt;=0),"",CH116/CH124)</f>
        <v/>
      </c>
      <c r="CK116" s="36" t="str">
        <f t="shared" si="46"/>
        <v/>
      </c>
      <c r="CL116" s="124">
        <f>SUM(CL117:CL123)</f>
        <v>195.03625823420049</v>
      </c>
      <c r="CM116" s="36">
        <f>IF(AND(CL4=0,CL116&gt;=0), "",CL116/CL4)</f>
        <v>1.3321226843534463E-3</v>
      </c>
      <c r="CN116" s="42">
        <f>IF(AND(CL124=0,CL116&gt;=0),"",CL116/CL124)</f>
        <v>5.8360276970055086E-3</v>
      </c>
      <c r="CO116" s="123">
        <f>SUM(CO117:CO123)</f>
        <v>0</v>
      </c>
      <c r="CP116" s="36" t="str">
        <f>IF(AND(CO4=0,CO116&gt;=0), "",CO116/CO4)</f>
        <v/>
      </c>
      <c r="CQ116" s="42" t="str">
        <f>IF(AND(CO124=0,CO116&gt;=0),"",CO116/CO124)</f>
        <v/>
      </c>
      <c r="CR116" s="36" t="str">
        <f t="shared" si="47"/>
        <v/>
      </c>
      <c r="CS116" s="124">
        <f>SUM(CS117:CS123)</f>
        <v>195.03625823420049</v>
      </c>
      <c r="CT116" s="36">
        <f>IF(AND(CS4=0,CS116&gt;=0), "",CS116/CS4)</f>
        <v>1.3321226843534463E-3</v>
      </c>
      <c r="CU116" s="42">
        <f>IF(AND(CS124=0,CS116&gt;=0),"",CS116/CS124)</f>
        <v>5.8360276970055086E-3</v>
      </c>
      <c r="CV116" s="125">
        <f>SUM(CV117:CV123)</f>
        <v>0</v>
      </c>
      <c r="CW116" s="36" t="str">
        <f>IF(AND(CV4=0,CV116&gt;=0), "",CV116/CV4)</f>
        <v/>
      </c>
      <c r="CX116" s="42">
        <f t="shared" si="48"/>
        <v>1</v>
      </c>
    </row>
    <row r="117" spans="1:102" hidden="1" outlineLevel="1" x14ac:dyDescent="0.3">
      <c r="A117" s="29" t="s">
        <v>95</v>
      </c>
      <c r="B117" s="129">
        <f>+'N EERR BARINAS'!B194</f>
        <v>0</v>
      </c>
      <c r="C117" s="30" t="str">
        <f>IF(AND(B4=0,B117&gt;=0), "",B117/B4)</f>
        <v/>
      </c>
      <c r="D117" s="47" t="str">
        <f>IF(AND(B124=0,B117&gt;=0),"",B117/B124)</f>
        <v/>
      </c>
      <c r="E117" s="129">
        <f>+'N EERR BARINAS'!C194</f>
        <v>0.43523671980595835</v>
      </c>
      <c r="F117" s="30">
        <f>IF(AND(E4=0,E117&gt;=0), "",E117/E4)</f>
        <v>3.1700679904298496E-5</v>
      </c>
      <c r="G117" s="47">
        <f>IF(AND(E124=0,E117&gt;=0),"",E117/E124)</f>
        <v>1.0448035405811264E-4</v>
      </c>
      <c r="H117" s="129">
        <f>+'N EERR BARINAS'!D194</f>
        <v>0.17575261547220841</v>
      </c>
      <c r="I117" s="30">
        <f>IF(AND(H4=0,H117&gt;=0), "",H117/H4)</f>
        <v>7.7210726900847078E-6</v>
      </c>
      <c r="J117" s="47">
        <f>IF(AND(H124=0,H117&gt;=0),"",H117/H124)</f>
        <v>3.4818306911388174E-5</v>
      </c>
      <c r="K117" s="30">
        <f t="shared" si="97"/>
        <v>-0.59619074523269944</v>
      </c>
      <c r="L117" s="130">
        <f t="shared" ref="L117:L123" si="105">+E117+H117</f>
        <v>0.61098933527816679</v>
      </c>
      <c r="M117" s="30">
        <f>IF(AND(L4=0,L117&gt;=0), "",L117/L4)</f>
        <v>1.6742970293467829E-5</v>
      </c>
      <c r="N117" s="47">
        <f>IF(AND(L124=0,L117&gt;=0),"",L117/L124)</f>
        <v>6.631504300626621E-5</v>
      </c>
      <c r="O117" s="129">
        <f>+'N EERR BARINAS'!E194</f>
        <v>0.20444943962015633</v>
      </c>
      <c r="P117" s="30">
        <f>IF(AND(O4=0,O117&gt;=0), "",O117/O4)</f>
        <v>7.7581566781643518E-6</v>
      </c>
      <c r="Q117" s="47">
        <f>IF(AND(O124=0,O117&gt;=0),"",O117/O124)</f>
        <v>3.2205696701775096E-5</v>
      </c>
      <c r="R117" s="30">
        <f t="shared" si="98"/>
        <v>0.16327964207443452</v>
      </c>
      <c r="S117" s="130">
        <f t="shared" ref="S117:S123" si="106">+L117+O117</f>
        <v>0.81543877489832317</v>
      </c>
      <c r="T117" s="30">
        <f>IF(AND(S4=0,S117&gt;=0), "",S117/S4)</f>
        <v>1.2975369859524613E-5</v>
      </c>
      <c r="U117" s="47">
        <f>IF(AND(S124=0,S117&gt;=0),"",S117/S124)</f>
        <v>5.240045576897648E-5</v>
      </c>
      <c r="V117" s="131"/>
      <c r="W117" s="30" t="str">
        <f>IF(AND(V4=0,V117&gt;=0), "",V117/V4)</f>
        <v/>
      </c>
      <c r="X117" s="47">
        <f t="shared" si="99"/>
        <v>1</v>
      </c>
      <c r="Y117" s="129">
        <f>+'N EERR BARINAS'!F194</f>
        <v>-0.18704554301284546</v>
      </c>
      <c r="Z117" s="30">
        <f>IF(AND(Y4=0,Y117&gt;=0), "",Y117/Y4)</f>
        <v>-7.5585688745092357E-6</v>
      </c>
      <c r="AA117" s="47">
        <f>IF(AND(Y124=0,Y117&gt;=0),"",Y117/Y124)</f>
        <v>-3.2471382057169452E-5</v>
      </c>
      <c r="AB117" s="30">
        <f t="shared" si="100"/>
        <v>-1.9148743247247566</v>
      </c>
      <c r="AC117" s="130">
        <f t="shared" ref="AC117:AC123" si="107">+S117+Y117</f>
        <v>0.62839323188547769</v>
      </c>
      <c r="AD117" s="30">
        <f>IF(AND(AC4=0,AC117&gt;=0), "",AC117/AC4)</f>
        <v>7.174152361518851E-6</v>
      </c>
      <c r="AE117" s="47">
        <f>IF(AND(AC124=0,AC117&gt;=0),"",AC117/AC124)</f>
        <v>2.947159911006765E-5</v>
      </c>
      <c r="AF117" s="129">
        <f>+'N EERR BARINAS'!G194</f>
        <v>1.2288762648417852</v>
      </c>
      <c r="AG117" s="30">
        <f>IF(AND(AF4=0,AF117&gt;=0), "",AF117/AF4)</f>
        <v>3.9147847234844296E-5</v>
      </c>
      <c r="AH117" s="47">
        <f>IF(AND(AF124=0,AF117&gt;=0),"",AF117/AF124)</f>
        <v>2.0605667128269057E-4</v>
      </c>
      <c r="AI117" s="30">
        <f t="shared" si="41"/>
        <v>-7.569930750808596</v>
      </c>
      <c r="AJ117" s="130">
        <f t="shared" si="62"/>
        <v>1.8572694967272629</v>
      </c>
      <c r="AK117" s="30">
        <f>IF(AND(AJ4=0,AJ117&gt;=0), "",AJ117/AJ4)</f>
        <v>1.5609676562293052E-5</v>
      </c>
      <c r="AL117" s="47">
        <f>IF(AND(AJ124=0,AJ117&gt;=0),"",AJ117/AJ124)</f>
        <v>6.8067326555088293E-5</v>
      </c>
      <c r="AM117" s="129">
        <f>+'N EERR BARINAS'!H194</f>
        <v>0.80408423372865068</v>
      </c>
      <c r="AN117" s="30">
        <f>IF(AND(AM4=0,AM117&gt;=0), "",AM117/AM4)</f>
        <v>2.93159693345118E-5</v>
      </c>
      <c r="AO117" s="47">
        <f>IF(AND(AM124=0,AM117&gt;=0),"",AM117/AM124)</f>
        <v>1.3109542099225467E-4</v>
      </c>
      <c r="AP117" s="30">
        <f t="shared" si="42"/>
        <v>-0.34567518575014994</v>
      </c>
      <c r="AQ117" s="130">
        <f t="shared" si="63"/>
        <v>2.6613537304559136</v>
      </c>
      <c r="AR117" s="30">
        <f>IF(AND(AQ4=0,AQ117&gt;=0), "",AQ117/AQ4)</f>
        <v>1.8177387668973002E-5</v>
      </c>
      <c r="AS117" s="47">
        <f>IF(AND(AQ124=0,AQ117&gt;=0),"",AQ117/AQ124)</f>
        <v>7.9635111045962863E-5</v>
      </c>
      <c r="AT117" s="131">
        <f t="shared" ref="AT117:AT123" si="108">+V117*2</f>
        <v>0</v>
      </c>
      <c r="AU117" s="30" t="str">
        <f>IF(AND(AT4=0,AT117&gt;=0), "",AT117/AT4)</f>
        <v/>
      </c>
      <c r="AV117" s="47">
        <f t="shared" si="101"/>
        <v>1</v>
      </c>
      <c r="AW117" s="131">
        <f>+AQ117/6</f>
        <v>0.44355895507598558</v>
      </c>
      <c r="AX117" s="30">
        <f>IF(AND(AW4=0,AW117&gt;=0), "",AW117/AW4)</f>
        <v>1.8177387668973002E-5</v>
      </c>
      <c r="AY117" s="47">
        <f>IF(AND(AW124=0,AW117&gt;=0),"",AW117/AW124)</f>
        <v>7.963511104596289E-5</v>
      </c>
      <c r="AZ117" s="131">
        <f t="shared" ref="AZ117:AZ123" si="109">+AT117/6</f>
        <v>0</v>
      </c>
      <c r="BA117" s="30" t="str">
        <f>IF(AND(AZ4=0,AZ117&gt;=0), "",AZ117/AZ4)</f>
        <v/>
      </c>
      <c r="BB117" s="47">
        <f t="shared" si="102"/>
        <v>1</v>
      </c>
      <c r="BC117" s="129">
        <f>+'N EERR BARINAS'!I194</f>
        <v>0</v>
      </c>
      <c r="BD117" s="30" t="str">
        <f>IF(AND(BC4=0,BC117&gt;=0), "",BC117/BC4)</f>
        <v/>
      </c>
      <c r="BE117" s="47" t="str">
        <f>IF(AND(BC124=0,BC117&gt;=0),"",BC117/BC124)</f>
        <v/>
      </c>
      <c r="BF117" s="30">
        <f t="shared" si="103"/>
        <v>-1</v>
      </c>
      <c r="BG117" s="130">
        <f t="shared" ref="BG117:BG123" si="110">+AQ117+BC117</f>
        <v>2.6613537304559136</v>
      </c>
      <c r="BH117" s="30">
        <f>IF(AND(BG4=0,BG117&gt;=0), "",BG117/BG4)</f>
        <v>1.8177387668973002E-5</v>
      </c>
      <c r="BI117" s="47">
        <f>IF(AND(BG124=0,BG117&gt;=0),"",BG117/BG124)</f>
        <v>7.9635111045962863E-5</v>
      </c>
      <c r="BJ117" s="129">
        <f>+'N EERR BARINAS'!J194</f>
        <v>0</v>
      </c>
      <c r="BK117" s="30" t="str">
        <f>IF(AND(BJ4=0,BJ117&gt;=0), "",BJ117/BJ4)</f>
        <v/>
      </c>
      <c r="BL117" s="47" t="str">
        <f>IF(AND(BJ124=0,BJ117&gt;=0),"",BJ117/BJ124)</f>
        <v/>
      </c>
      <c r="BM117" s="30" t="str">
        <f t="shared" si="43"/>
        <v/>
      </c>
      <c r="BN117" s="130">
        <f t="shared" ref="BN117:BN123" si="111">+BG117+BJ117</f>
        <v>2.6613537304559136</v>
      </c>
      <c r="BO117" s="30">
        <f>IF(AND(BN4=0,BN117&gt;=0), "",BN117/BN4)</f>
        <v>1.8177387668973002E-5</v>
      </c>
      <c r="BP117" s="47">
        <f>IF(AND(BN124=0,BN117&gt;=0),"",BN117/BN124)</f>
        <v>7.9635111045962863E-5</v>
      </c>
      <c r="BQ117" s="129">
        <f>+'N EERR BARINAS'!K194</f>
        <v>0</v>
      </c>
      <c r="BR117" s="30" t="str">
        <f>IF(AND(BQ4=0,BQ117&gt;=0), "",BQ117/BQ4)</f>
        <v/>
      </c>
      <c r="BS117" s="47" t="str">
        <f>IF(AND(BQ124=0,BQ117&gt;=0),"",BQ117/BQ124)</f>
        <v/>
      </c>
      <c r="BT117" s="30" t="str">
        <f t="shared" si="44"/>
        <v/>
      </c>
      <c r="BU117" s="130">
        <f t="shared" ref="BU117:BU123" si="112">+BN117+BQ117</f>
        <v>2.6613537304559136</v>
      </c>
      <c r="BV117" s="30">
        <f>IF(AND(BU4=0,BU117&gt;=0), "",BU117/BU4)</f>
        <v>1.8177387668973002E-5</v>
      </c>
      <c r="BW117" s="47">
        <f>IF(AND(BU124=0,BU117&gt;=0),"",BU117/BU124)</f>
        <v>7.9635111045962863E-5</v>
      </c>
      <c r="BX117" s="131">
        <f t="shared" ref="BX117:BX123" si="113">+AZ117*9</f>
        <v>0</v>
      </c>
      <c r="BY117" s="30" t="str">
        <f>IF(AND(BX4=0,BX117&gt;=0), "",BX117/BX4)</f>
        <v/>
      </c>
      <c r="BZ117" s="47">
        <f t="shared" si="45"/>
        <v>1</v>
      </c>
      <c r="CA117" s="129">
        <f>+'N EERR BARINAS'!L194</f>
        <v>0</v>
      </c>
      <c r="CB117" s="30" t="str">
        <f>IF(AND(CA4=0,CA117&gt;=0), "",CA117/CA4)</f>
        <v/>
      </c>
      <c r="CC117" s="47" t="str">
        <f>IF(AND(CA124=0,CA117&gt;=0),"",CA117/CA124)</f>
        <v/>
      </c>
      <c r="CD117" s="30" t="str">
        <f t="shared" si="104"/>
        <v/>
      </c>
      <c r="CE117" s="130">
        <f t="shared" ref="CE117:CE123" si="114">+BU117+CA117</f>
        <v>2.6613537304559136</v>
      </c>
      <c r="CF117" s="30">
        <f>IF(AND(CE4=0,CE117&gt;=0), "",CE117/CE4)</f>
        <v>1.8177387668973002E-5</v>
      </c>
      <c r="CG117" s="47">
        <f>IF(AND(CE124=0,CE117&gt;=0),"",CE117/CE124)</f>
        <v>7.9635111045962863E-5</v>
      </c>
      <c r="CH117" s="129">
        <f>+'N EERR BARINAS'!M194</f>
        <v>0</v>
      </c>
      <c r="CI117" s="30" t="str">
        <f>IF(AND(CH4=0,CH117&gt;=0), "",CH117/CH4)</f>
        <v/>
      </c>
      <c r="CJ117" s="47" t="str">
        <f>IF(AND(CH124=0,CH117&gt;=0),"",CH117/CH124)</f>
        <v/>
      </c>
      <c r="CK117" s="30" t="str">
        <f t="shared" si="46"/>
        <v/>
      </c>
      <c r="CL117" s="130">
        <f t="shared" ref="CL117:CL123" si="115">+CE117+CH117</f>
        <v>2.6613537304559136</v>
      </c>
      <c r="CM117" s="30">
        <f>IF(AND(CL4=0,CL117&gt;=0), "",CL117/CL4)</f>
        <v>1.8177387668973002E-5</v>
      </c>
      <c r="CN117" s="47">
        <f>IF(AND(CL124=0,CL117&gt;=0),"",CL117/CL124)</f>
        <v>7.9635111045962863E-5</v>
      </c>
      <c r="CO117" s="129">
        <f>+'N EERR BARINAS'!N194</f>
        <v>0</v>
      </c>
      <c r="CP117" s="30" t="str">
        <f>IF(AND(CO4=0,CO117&gt;=0), "",CO117/CO4)</f>
        <v/>
      </c>
      <c r="CQ117" s="47" t="str">
        <f>IF(AND(CO124=0,CO117&gt;=0),"",CO117/CO124)</f>
        <v/>
      </c>
      <c r="CR117" s="30" t="str">
        <f t="shared" si="47"/>
        <v/>
      </c>
      <c r="CS117" s="130">
        <f t="shared" ref="CS117:CS123" si="116">+CL117+CO117</f>
        <v>2.6613537304559136</v>
      </c>
      <c r="CT117" s="30">
        <f>IF(AND(CS4=0,CS117&gt;=0), "",CS117/CS4)</f>
        <v>1.8177387668973002E-5</v>
      </c>
      <c r="CU117" s="47">
        <f>IF(AND(CS124=0,CS117&gt;=0),"",CS117/CS124)</f>
        <v>7.9635111045962863E-5</v>
      </c>
      <c r="CV117" s="131">
        <f t="shared" ref="CV117:CV123" si="117">+AZ117*12</f>
        <v>0</v>
      </c>
      <c r="CW117" s="30" t="str">
        <f>IF(AND(CV4=0,CV117&gt;=0), "",CV117/CV4)</f>
        <v/>
      </c>
      <c r="CX117" s="47">
        <f t="shared" si="48"/>
        <v>1</v>
      </c>
    </row>
    <row r="118" spans="1:102" hidden="1" outlineLevel="1" x14ac:dyDescent="0.3">
      <c r="A118" s="29" t="s">
        <v>96</v>
      </c>
      <c r="B118" s="129">
        <f>+'N EERR BARINAS'!B195</f>
        <v>0</v>
      </c>
      <c r="C118" s="30" t="str">
        <f>IF(AND(B4=0,B118&gt;=0), "",B118/B4)</f>
        <v/>
      </c>
      <c r="D118" s="47" t="str">
        <f>IF(AND(B124=0,B118&gt;=0),"",B118/B124)</f>
        <v/>
      </c>
      <c r="E118" s="129">
        <f>+'N EERR BARINAS'!C195</f>
        <v>0</v>
      </c>
      <c r="F118" s="30">
        <f>IF(AND(E4=0,E118&gt;=0), "",E118/E4)</f>
        <v>0</v>
      </c>
      <c r="G118" s="47">
        <f>IF(AND(E124=0,E118&gt;=0),"",E118/E124)</f>
        <v>0</v>
      </c>
      <c r="H118" s="129">
        <f>+'N EERR BARINAS'!D195</f>
        <v>0</v>
      </c>
      <c r="I118" s="30">
        <f>IF(AND(H4=0,H118&gt;=0), "",H118/H4)</f>
        <v>0</v>
      </c>
      <c r="J118" s="47">
        <f>IF(AND(H124=0,H118&gt;=0),"",H118/H124)</f>
        <v>0</v>
      </c>
      <c r="K118" s="30" t="str">
        <f t="shared" si="97"/>
        <v/>
      </c>
      <c r="L118" s="130">
        <f t="shared" si="105"/>
        <v>0</v>
      </c>
      <c r="M118" s="30">
        <f>IF(AND(L4=0,L118&gt;=0), "",L118/L4)</f>
        <v>0</v>
      </c>
      <c r="N118" s="47">
        <f>IF(AND(L124=0,L118&gt;=0),"",L118/L124)</f>
        <v>0</v>
      </c>
      <c r="O118" s="129">
        <f>+'N EERR BARINAS'!E195</f>
        <v>0</v>
      </c>
      <c r="P118" s="30">
        <f>IF(AND(O4=0,O118&gt;=0), "",O118/O4)</f>
        <v>0</v>
      </c>
      <c r="Q118" s="47">
        <f>IF(AND(O124=0,O118&gt;=0),"",O118/O124)</f>
        <v>0</v>
      </c>
      <c r="R118" s="30" t="str">
        <f t="shared" si="98"/>
        <v/>
      </c>
      <c r="S118" s="130">
        <f t="shared" si="106"/>
        <v>0</v>
      </c>
      <c r="T118" s="30">
        <f>IF(AND(S4=0,S118&gt;=0), "",S118/S4)</f>
        <v>0</v>
      </c>
      <c r="U118" s="47">
        <f>IF(AND(S124=0,S118&gt;=0),"",S118/S124)</f>
        <v>0</v>
      </c>
      <c r="V118" s="131"/>
      <c r="W118" s="30" t="str">
        <f>IF(AND(V4=0,V118&gt;=0), "",V118/V4)</f>
        <v/>
      </c>
      <c r="X118" s="47" t="str">
        <f t="shared" si="99"/>
        <v/>
      </c>
      <c r="Y118" s="129">
        <f>+'N EERR BARINAS'!F195</f>
        <v>0</v>
      </c>
      <c r="Z118" s="30">
        <f>IF(AND(Y4=0,Y118&gt;=0), "",Y118/Y4)</f>
        <v>0</v>
      </c>
      <c r="AA118" s="47">
        <f>IF(AND(Y124=0,Y118&gt;=0),"",Y118/Y124)</f>
        <v>0</v>
      </c>
      <c r="AB118" s="30" t="str">
        <f t="shared" si="100"/>
        <v/>
      </c>
      <c r="AC118" s="130">
        <f t="shared" si="107"/>
        <v>0</v>
      </c>
      <c r="AD118" s="30">
        <f>IF(AND(AC4=0,AC118&gt;=0), "",AC118/AC4)</f>
        <v>0</v>
      </c>
      <c r="AE118" s="47">
        <f>IF(AND(AC124=0,AC118&gt;=0),"",AC118/AC124)</f>
        <v>0</v>
      </c>
      <c r="AF118" s="129">
        <f>+'N EERR BARINAS'!G195</f>
        <v>0</v>
      </c>
      <c r="AG118" s="30">
        <f>IF(AND(AF4=0,AF118&gt;=0), "",AF118/AF4)</f>
        <v>0</v>
      </c>
      <c r="AH118" s="47">
        <f>IF(AND(AF124=0,AF118&gt;=0),"",AF118/AF124)</f>
        <v>0</v>
      </c>
      <c r="AI118" s="30" t="str">
        <f t="shared" si="41"/>
        <v/>
      </c>
      <c r="AJ118" s="130">
        <f t="shared" si="62"/>
        <v>0</v>
      </c>
      <c r="AK118" s="30">
        <f>IF(AND(AJ4=0,AJ118&gt;=0), "",AJ118/AJ4)</f>
        <v>0</v>
      </c>
      <c r="AL118" s="47">
        <f>IF(AND(AJ124=0,AJ118&gt;=0),"",AJ118/AJ124)</f>
        <v>0</v>
      </c>
      <c r="AM118" s="129">
        <f>+'N EERR BARINAS'!H195</f>
        <v>0</v>
      </c>
      <c r="AN118" s="30">
        <f>IF(AND(AM4=0,AM118&gt;=0), "",AM118/AM4)</f>
        <v>0</v>
      </c>
      <c r="AO118" s="47">
        <f>IF(AND(AM124=0,AM118&gt;=0),"",AM118/AM124)</f>
        <v>0</v>
      </c>
      <c r="AP118" s="30" t="str">
        <f t="shared" si="42"/>
        <v/>
      </c>
      <c r="AQ118" s="130">
        <f t="shared" si="63"/>
        <v>0</v>
      </c>
      <c r="AR118" s="30">
        <f>IF(AND(AQ4=0,AQ118&gt;=0), "",AQ118/AQ4)</f>
        <v>0</v>
      </c>
      <c r="AS118" s="47">
        <f>IF(AND(AQ124=0,AQ118&gt;=0),"",AQ118/AQ124)</f>
        <v>0</v>
      </c>
      <c r="AT118" s="131">
        <f t="shared" si="108"/>
        <v>0</v>
      </c>
      <c r="AU118" s="30" t="str">
        <f>IF(AND(AT4=0,AT118&gt;=0), "",AT118/AT4)</f>
        <v/>
      </c>
      <c r="AV118" s="47" t="str">
        <f t="shared" si="101"/>
        <v/>
      </c>
      <c r="AW118" s="131">
        <f t="shared" ref="AW118:AW123" si="118">+AQ118/6</f>
        <v>0</v>
      </c>
      <c r="AX118" s="30">
        <f>IF(AND(AW4=0,AW118&gt;=0), "",AW118/AW4)</f>
        <v>0</v>
      </c>
      <c r="AY118" s="47">
        <f>IF(AND(AW124=0,AW118&gt;=0),"",AW118/AW124)</f>
        <v>0</v>
      </c>
      <c r="AZ118" s="131">
        <f t="shared" si="109"/>
        <v>0</v>
      </c>
      <c r="BA118" s="30" t="str">
        <f>IF(AND(AZ4=0,AZ118&gt;=0), "",AZ118/AZ4)</f>
        <v/>
      </c>
      <c r="BB118" s="47" t="str">
        <f t="shared" si="102"/>
        <v/>
      </c>
      <c r="BC118" s="129">
        <f>+'N EERR BARINAS'!I195</f>
        <v>0</v>
      </c>
      <c r="BD118" s="30" t="str">
        <f>IF(AND(BC4=0,BC118&gt;=0), "",BC118/BC4)</f>
        <v/>
      </c>
      <c r="BE118" s="47" t="str">
        <f>IF(AND(BC124=0,BC118&gt;=0),"",BC118/BC124)</f>
        <v/>
      </c>
      <c r="BF118" s="30" t="str">
        <f t="shared" si="103"/>
        <v/>
      </c>
      <c r="BG118" s="130">
        <f t="shared" si="110"/>
        <v>0</v>
      </c>
      <c r="BH118" s="30">
        <f>IF(AND(BG4=0,BG118&gt;=0), "",BG118/BG4)</f>
        <v>0</v>
      </c>
      <c r="BI118" s="47">
        <f>IF(AND(BG124=0,BG118&gt;=0),"",BG118/BG124)</f>
        <v>0</v>
      </c>
      <c r="BJ118" s="129">
        <f>+'N EERR BARINAS'!J195</f>
        <v>0</v>
      </c>
      <c r="BK118" s="30" t="str">
        <f>IF(AND(BJ4=0,BJ118&gt;=0), "",BJ118/BJ4)</f>
        <v/>
      </c>
      <c r="BL118" s="47" t="str">
        <f>IF(AND(BJ124=0,BJ118&gt;=0),"",BJ118/BJ124)</f>
        <v/>
      </c>
      <c r="BM118" s="30" t="str">
        <f t="shared" si="43"/>
        <v/>
      </c>
      <c r="BN118" s="130">
        <f t="shared" si="111"/>
        <v>0</v>
      </c>
      <c r="BO118" s="30">
        <f>IF(AND(BN4=0,BN118&gt;=0), "",BN118/BN4)</f>
        <v>0</v>
      </c>
      <c r="BP118" s="47">
        <f>IF(AND(BN124=0,BN118&gt;=0),"",BN118/BN124)</f>
        <v>0</v>
      </c>
      <c r="BQ118" s="129">
        <f>+'N EERR BARINAS'!K195</f>
        <v>0</v>
      </c>
      <c r="BR118" s="30" t="str">
        <f>IF(AND(BQ4=0,BQ118&gt;=0), "",BQ118/BQ4)</f>
        <v/>
      </c>
      <c r="BS118" s="47" t="str">
        <f>IF(AND(BQ124=0,BQ118&gt;=0),"",BQ118/BQ124)</f>
        <v/>
      </c>
      <c r="BT118" s="30" t="str">
        <f t="shared" si="44"/>
        <v/>
      </c>
      <c r="BU118" s="130">
        <f t="shared" si="112"/>
        <v>0</v>
      </c>
      <c r="BV118" s="30">
        <f>IF(AND(BU4=0,BU118&gt;=0), "",BU118/BU4)</f>
        <v>0</v>
      </c>
      <c r="BW118" s="47">
        <f>IF(AND(BU124=0,BU118&gt;=0),"",BU118/BU124)</f>
        <v>0</v>
      </c>
      <c r="BX118" s="131">
        <f t="shared" si="113"/>
        <v>0</v>
      </c>
      <c r="BY118" s="30" t="str">
        <f>IF(AND(BX4=0,BX118&gt;=0), "",BX118/BX4)</f>
        <v/>
      </c>
      <c r="BZ118" s="47" t="str">
        <f t="shared" si="45"/>
        <v/>
      </c>
      <c r="CA118" s="129">
        <f>+'N EERR BARINAS'!L195</f>
        <v>0</v>
      </c>
      <c r="CB118" s="30" t="str">
        <f>IF(AND(CA4=0,CA118&gt;=0), "",CA118/CA4)</f>
        <v/>
      </c>
      <c r="CC118" s="47" t="str">
        <f>IF(AND(CA124=0,CA118&gt;=0),"",CA118/CA124)</f>
        <v/>
      </c>
      <c r="CD118" s="30" t="str">
        <f t="shared" si="104"/>
        <v/>
      </c>
      <c r="CE118" s="130">
        <f t="shared" si="114"/>
        <v>0</v>
      </c>
      <c r="CF118" s="30">
        <f>IF(AND(CE4=0,CE118&gt;=0), "",CE118/CE4)</f>
        <v>0</v>
      </c>
      <c r="CG118" s="47">
        <f>IF(AND(CE124=0,CE118&gt;=0),"",CE118/CE124)</f>
        <v>0</v>
      </c>
      <c r="CH118" s="129">
        <f>+'N EERR BARINAS'!M195</f>
        <v>0</v>
      </c>
      <c r="CI118" s="30" t="str">
        <f>IF(AND(CH4=0,CH118&gt;=0), "",CH118/CH4)</f>
        <v/>
      </c>
      <c r="CJ118" s="47" t="str">
        <f>IF(AND(CH124=0,CH118&gt;=0),"",CH118/CH124)</f>
        <v/>
      </c>
      <c r="CK118" s="30" t="str">
        <f t="shared" si="46"/>
        <v/>
      </c>
      <c r="CL118" s="130">
        <f t="shared" si="115"/>
        <v>0</v>
      </c>
      <c r="CM118" s="30">
        <f>IF(AND(CL4=0,CL118&gt;=0), "",CL118/CL4)</f>
        <v>0</v>
      </c>
      <c r="CN118" s="47">
        <f>IF(AND(CL124=0,CL118&gt;=0),"",CL118/CL124)</f>
        <v>0</v>
      </c>
      <c r="CO118" s="129">
        <f>+'N EERR BARINAS'!N195</f>
        <v>0</v>
      </c>
      <c r="CP118" s="30" t="str">
        <f>IF(AND(CO4=0,CO118&gt;=0), "",CO118/CO4)</f>
        <v/>
      </c>
      <c r="CQ118" s="47" t="str">
        <f>IF(AND(CO124=0,CO118&gt;=0),"",CO118/CO124)</f>
        <v/>
      </c>
      <c r="CR118" s="30" t="str">
        <f t="shared" si="47"/>
        <v/>
      </c>
      <c r="CS118" s="130">
        <f t="shared" si="116"/>
        <v>0</v>
      </c>
      <c r="CT118" s="30">
        <f>IF(AND(CS4=0,CS118&gt;=0), "",CS118/CS4)</f>
        <v>0</v>
      </c>
      <c r="CU118" s="47">
        <f>IF(AND(CS124=0,CS118&gt;=0),"",CS118/CS124)</f>
        <v>0</v>
      </c>
      <c r="CV118" s="131">
        <f t="shared" si="117"/>
        <v>0</v>
      </c>
      <c r="CW118" s="30" t="str">
        <f>IF(AND(CV4=0,CV118&gt;=0), "",CV118/CV4)</f>
        <v/>
      </c>
      <c r="CX118" s="47" t="str">
        <f t="shared" si="48"/>
        <v/>
      </c>
    </row>
    <row r="119" spans="1:102" hidden="1" outlineLevel="1" x14ac:dyDescent="0.3">
      <c r="A119" s="29" t="s">
        <v>97</v>
      </c>
      <c r="B119" s="129">
        <f>+'N EERR BARINAS'!B196</f>
        <v>0</v>
      </c>
      <c r="C119" s="30" t="str">
        <f>IF(AND(B4=0,B119&gt;=0), "",B119/B4)</f>
        <v/>
      </c>
      <c r="D119" s="47" t="str">
        <f>IF(AND(B124=0,B119&gt;=0),"",B119/B124)</f>
        <v/>
      </c>
      <c r="E119" s="129">
        <f>+'N EERR BARINAS'!C196</f>
        <v>0</v>
      </c>
      <c r="F119" s="30">
        <f>IF(AND(E4=0,E119&gt;=0), "",E119/E4)</f>
        <v>0</v>
      </c>
      <c r="G119" s="47">
        <f>IF(AND(E124=0,E119&gt;=0),"",E119/E124)</f>
        <v>0</v>
      </c>
      <c r="H119" s="129">
        <f>+'N EERR BARINAS'!D196</f>
        <v>0</v>
      </c>
      <c r="I119" s="30">
        <f>IF(AND(H4=0,H119&gt;=0), "",H119/H4)</f>
        <v>0</v>
      </c>
      <c r="J119" s="47">
        <f>IF(AND(H124=0,H119&gt;=0),"",H119/H124)</f>
        <v>0</v>
      </c>
      <c r="K119" s="30" t="str">
        <f t="shared" si="97"/>
        <v/>
      </c>
      <c r="L119" s="130">
        <f t="shared" si="105"/>
        <v>0</v>
      </c>
      <c r="M119" s="30">
        <f>IF(AND(L4=0,L119&gt;=0), "",L119/L4)</f>
        <v>0</v>
      </c>
      <c r="N119" s="47">
        <f>IF(AND(L124=0,L119&gt;=0),"",L119/L124)</f>
        <v>0</v>
      </c>
      <c r="O119" s="129">
        <f>+'N EERR BARINAS'!E196</f>
        <v>0</v>
      </c>
      <c r="P119" s="30">
        <f>IF(AND(O4=0,O119&gt;=0), "",O119/O4)</f>
        <v>0</v>
      </c>
      <c r="Q119" s="47">
        <f>IF(AND(O124=0,O119&gt;=0),"",O119/O124)</f>
        <v>0</v>
      </c>
      <c r="R119" s="30" t="str">
        <f t="shared" si="98"/>
        <v/>
      </c>
      <c r="S119" s="130">
        <f t="shared" si="106"/>
        <v>0</v>
      </c>
      <c r="T119" s="30">
        <f>IF(AND(S4=0,S119&gt;=0), "",S119/S4)</f>
        <v>0</v>
      </c>
      <c r="U119" s="47">
        <f>IF(AND(S124=0,S119&gt;=0),"",S119/S124)</f>
        <v>0</v>
      </c>
      <c r="V119" s="131"/>
      <c r="W119" s="30" t="str">
        <f>IF(AND(V4=0,V119&gt;=0), "",V119/V4)</f>
        <v/>
      </c>
      <c r="X119" s="47" t="str">
        <f t="shared" si="99"/>
        <v/>
      </c>
      <c r="Y119" s="129">
        <f>+'N EERR BARINAS'!F196</f>
        <v>0</v>
      </c>
      <c r="Z119" s="30">
        <f>IF(AND(Y4=0,Y119&gt;=0), "",Y119/Y4)</f>
        <v>0</v>
      </c>
      <c r="AA119" s="47">
        <f>IF(AND(Y124=0,Y119&gt;=0),"",Y119/Y124)</f>
        <v>0</v>
      </c>
      <c r="AB119" s="30" t="str">
        <f t="shared" si="100"/>
        <v/>
      </c>
      <c r="AC119" s="130">
        <f t="shared" si="107"/>
        <v>0</v>
      </c>
      <c r="AD119" s="30">
        <f>IF(AND(AC4=0,AC119&gt;=0), "",AC119/AC4)</f>
        <v>0</v>
      </c>
      <c r="AE119" s="47">
        <f>IF(AND(AC124=0,AC119&gt;=0),"",AC119/AC124)</f>
        <v>0</v>
      </c>
      <c r="AF119" s="129">
        <f>+'N EERR BARINAS'!G196</f>
        <v>0</v>
      </c>
      <c r="AG119" s="30">
        <f>IF(AND(AF4=0,AF119&gt;=0), "",AF119/AF4)</f>
        <v>0</v>
      </c>
      <c r="AH119" s="47">
        <f>IF(AND(AF124=0,AF119&gt;=0),"",AF119/AF124)</f>
        <v>0</v>
      </c>
      <c r="AI119" s="30" t="str">
        <f t="shared" si="41"/>
        <v/>
      </c>
      <c r="AJ119" s="130">
        <f t="shared" si="62"/>
        <v>0</v>
      </c>
      <c r="AK119" s="30">
        <f>IF(AND(AJ4=0,AJ119&gt;=0), "",AJ119/AJ4)</f>
        <v>0</v>
      </c>
      <c r="AL119" s="47">
        <f>IF(AND(AJ124=0,AJ119&gt;=0),"",AJ119/AJ124)</f>
        <v>0</v>
      </c>
      <c r="AM119" s="129">
        <f>+'N EERR BARINAS'!H196</f>
        <v>0</v>
      </c>
      <c r="AN119" s="30">
        <f>IF(AND(AM4=0,AM119&gt;=0), "",AM119/AM4)</f>
        <v>0</v>
      </c>
      <c r="AO119" s="47">
        <f>IF(AND(AM124=0,AM119&gt;=0),"",AM119/AM124)</f>
        <v>0</v>
      </c>
      <c r="AP119" s="30" t="str">
        <f t="shared" si="42"/>
        <v/>
      </c>
      <c r="AQ119" s="130">
        <f t="shared" si="63"/>
        <v>0</v>
      </c>
      <c r="AR119" s="30">
        <f>IF(AND(AQ4=0,AQ119&gt;=0), "",AQ119/AQ4)</f>
        <v>0</v>
      </c>
      <c r="AS119" s="47">
        <f>IF(AND(AQ124=0,AQ119&gt;=0),"",AQ119/AQ124)</f>
        <v>0</v>
      </c>
      <c r="AT119" s="131">
        <f t="shared" si="108"/>
        <v>0</v>
      </c>
      <c r="AU119" s="30" t="str">
        <f>IF(AND(AT4=0,AT119&gt;=0), "",AT119/AT4)</f>
        <v/>
      </c>
      <c r="AV119" s="47" t="str">
        <f t="shared" si="101"/>
        <v/>
      </c>
      <c r="AW119" s="131">
        <f t="shared" si="118"/>
        <v>0</v>
      </c>
      <c r="AX119" s="30">
        <f>IF(AND(AW4=0,AW119&gt;=0), "",AW119/AW4)</f>
        <v>0</v>
      </c>
      <c r="AY119" s="47">
        <f>IF(AND(AW124=0,AW119&gt;=0),"",AW119/AW124)</f>
        <v>0</v>
      </c>
      <c r="AZ119" s="131">
        <f t="shared" si="109"/>
        <v>0</v>
      </c>
      <c r="BA119" s="30" t="str">
        <f>IF(AND(AZ4=0,AZ119&gt;=0), "",AZ119/AZ4)</f>
        <v/>
      </c>
      <c r="BB119" s="47" t="str">
        <f t="shared" si="102"/>
        <v/>
      </c>
      <c r="BC119" s="129">
        <f>+'N EERR BARINAS'!I196</f>
        <v>0</v>
      </c>
      <c r="BD119" s="30" t="str">
        <f>IF(AND(BC4=0,BC119&gt;=0), "",BC119/BC4)</f>
        <v/>
      </c>
      <c r="BE119" s="47" t="str">
        <f>IF(AND(BC124=0,BC119&gt;=0),"",BC119/BC124)</f>
        <v/>
      </c>
      <c r="BF119" s="30" t="str">
        <f t="shared" si="103"/>
        <v/>
      </c>
      <c r="BG119" s="130">
        <f t="shared" si="110"/>
        <v>0</v>
      </c>
      <c r="BH119" s="30">
        <f>IF(AND(BG4=0,BG119&gt;=0), "",BG119/BG4)</f>
        <v>0</v>
      </c>
      <c r="BI119" s="47">
        <f>IF(AND(BG124=0,BG119&gt;=0),"",BG119/BG124)</f>
        <v>0</v>
      </c>
      <c r="BJ119" s="129">
        <f>+'N EERR BARINAS'!J196</f>
        <v>0</v>
      </c>
      <c r="BK119" s="30" t="str">
        <f>IF(AND(BJ4=0,BJ119&gt;=0), "",BJ119/BJ4)</f>
        <v/>
      </c>
      <c r="BL119" s="47" t="str">
        <f>IF(AND(BJ124=0,BJ119&gt;=0),"",BJ119/BJ124)</f>
        <v/>
      </c>
      <c r="BM119" s="30" t="str">
        <f t="shared" si="43"/>
        <v/>
      </c>
      <c r="BN119" s="130">
        <f t="shared" si="111"/>
        <v>0</v>
      </c>
      <c r="BO119" s="30">
        <f>IF(AND(BN4=0,BN119&gt;=0), "",BN119/BN4)</f>
        <v>0</v>
      </c>
      <c r="BP119" s="47">
        <f>IF(AND(BN124=0,BN119&gt;=0),"",BN119/BN124)</f>
        <v>0</v>
      </c>
      <c r="BQ119" s="129">
        <f>+'N EERR BARINAS'!K196</f>
        <v>0</v>
      </c>
      <c r="BR119" s="30" t="str">
        <f>IF(AND(BQ4=0,BQ119&gt;=0), "",BQ119/BQ4)</f>
        <v/>
      </c>
      <c r="BS119" s="47" t="str">
        <f>IF(AND(BQ124=0,BQ119&gt;=0),"",BQ119/BQ124)</f>
        <v/>
      </c>
      <c r="BT119" s="30" t="str">
        <f t="shared" si="44"/>
        <v/>
      </c>
      <c r="BU119" s="130">
        <f t="shared" si="112"/>
        <v>0</v>
      </c>
      <c r="BV119" s="30">
        <f>IF(AND(BU4=0,BU119&gt;=0), "",BU119/BU4)</f>
        <v>0</v>
      </c>
      <c r="BW119" s="47">
        <f>IF(AND(BU124=0,BU119&gt;=0),"",BU119/BU124)</f>
        <v>0</v>
      </c>
      <c r="BX119" s="131">
        <f t="shared" si="113"/>
        <v>0</v>
      </c>
      <c r="BY119" s="30" t="str">
        <f>IF(AND(BX4=0,BX119&gt;=0), "",BX119/BX4)</f>
        <v/>
      </c>
      <c r="BZ119" s="47" t="str">
        <f t="shared" si="45"/>
        <v/>
      </c>
      <c r="CA119" s="129">
        <f>+'N EERR BARINAS'!L196</f>
        <v>0</v>
      </c>
      <c r="CB119" s="30" t="str">
        <f>IF(AND(CA4=0,CA119&gt;=0), "",CA119/CA4)</f>
        <v/>
      </c>
      <c r="CC119" s="47" t="str">
        <f>IF(AND(CA124=0,CA119&gt;=0),"",CA119/CA124)</f>
        <v/>
      </c>
      <c r="CD119" s="30" t="str">
        <f t="shared" si="104"/>
        <v/>
      </c>
      <c r="CE119" s="130">
        <f t="shared" si="114"/>
        <v>0</v>
      </c>
      <c r="CF119" s="30">
        <f>IF(AND(CE4=0,CE119&gt;=0), "",CE119/CE4)</f>
        <v>0</v>
      </c>
      <c r="CG119" s="47">
        <f>IF(AND(CE124=0,CE119&gt;=0),"",CE119/CE124)</f>
        <v>0</v>
      </c>
      <c r="CH119" s="129">
        <f>+'N EERR BARINAS'!M196</f>
        <v>0</v>
      </c>
      <c r="CI119" s="30" t="str">
        <f>IF(AND(CH4=0,CH119&gt;=0), "",CH119/CH4)</f>
        <v/>
      </c>
      <c r="CJ119" s="47" t="str">
        <f>IF(AND(CH124=0,CH119&gt;=0),"",CH119/CH124)</f>
        <v/>
      </c>
      <c r="CK119" s="30" t="str">
        <f t="shared" si="46"/>
        <v/>
      </c>
      <c r="CL119" s="130">
        <f t="shared" si="115"/>
        <v>0</v>
      </c>
      <c r="CM119" s="30">
        <f>IF(AND(CL4=0,CL119&gt;=0), "",CL119/CL4)</f>
        <v>0</v>
      </c>
      <c r="CN119" s="47">
        <f>IF(AND(CL124=0,CL119&gt;=0),"",CL119/CL124)</f>
        <v>0</v>
      </c>
      <c r="CO119" s="129">
        <f>+'N EERR BARINAS'!N196</f>
        <v>0</v>
      </c>
      <c r="CP119" s="30" t="str">
        <f>IF(AND(CO4=0,CO119&gt;=0), "",CO119/CO4)</f>
        <v/>
      </c>
      <c r="CQ119" s="47" t="str">
        <f>IF(AND(CO124=0,CO119&gt;=0),"",CO119/CO124)</f>
        <v/>
      </c>
      <c r="CR119" s="30" t="str">
        <f t="shared" si="47"/>
        <v/>
      </c>
      <c r="CS119" s="130">
        <f t="shared" si="116"/>
        <v>0</v>
      </c>
      <c r="CT119" s="30">
        <f>IF(AND(CS4=0,CS119&gt;=0), "",CS119/CS4)</f>
        <v>0</v>
      </c>
      <c r="CU119" s="47">
        <f>IF(AND(CS124=0,CS119&gt;=0),"",CS119/CS124)</f>
        <v>0</v>
      </c>
      <c r="CV119" s="131">
        <f t="shared" si="117"/>
        <v>0</v>
      </c>
      <c r="CW119" s="30" t="str">
        <f>IF(AND(CV4=0,CV119&gt;=0), "",CV119/CV4)</f>
        <v/>
      </c>
      <c r="CX119" s="47" t="str">
        <f t="shared" si="48"/>
        <v/>
      </c>
    </row>
    <row r="120" spans="1:102" hidden="1" outlineLevel="1" x14ac:dyDescent="0.3">
      <c r="A120" s="29" t="s">
        <v>31</v>
      </c>
      <c r="B120" s="129">
        <f>+'N EERR BARINAS'!B197</f>
        <v>0</v>
      </c>
      <c r="C120" s="30" t="str">
        <f>IF(AND(B4=0,B120&gt;=0), "",B120/B4)</f>
        <v/>
      </c>
      <c r="D120" s="47" t="str">
        <f>IF(AND(B124=0,B120&gt;=0),"",B120/B124)</f>
        <v/>
      </c>
      <c r="E120" s="129">
        <f>+'N EERR BARINAS'!C197</f>
        <v>0</v>
      </c>
      <c r="F120" s="30">
        <f>IF(AND(E4=0,E120&gt;=0), "",E120/E4)</f>
        <v>0</v>
      </c>
      <c r="G120" s="47">
        <f>IF(AND(E124=0,E120&gt;=0),"",E120/E124)</f>
        <v>0</v>
      </c>
      <c r="H120" s="129">
        <f>+'N EERR BARINAS'!D197</f>
        <v>0</v>
      </c>
      <c r="I120" s="30">
        <f>IF(AND(H4=0,H120&gt;=0), "",H120/H4)</f>
        <v>0</v>
      </c>
      <c r="J120" s="47">
        <f>IF(AND(H124=0,H120&gt;=0),"",H120/H124)</f>
        <v>0</v>
      </c>
      <c r="K120" s="30" t="str">
        <f t="shared" si="97"/>
        <v/>
      </c>
      <c r="L120" s="130">
        <f t="shared" si="105"/>
        <v>0</v>
      </c>
      <c r="M120" s="30">
        <f>IF(AND(L4=0,L120&gt;=0), "",L120/L4)</f>
        <v>0</v>
      </c>
      <c r="N120" s="47">
        <f>IF(AND(L124=0,L120&gt;=0),"",L120/L124)</f>
        <v>0</v>
      </c>
      <c r="O120" s="129">
        <f>+'N EERR BARINAS'!E197</f>
        <v>0</v>
      </c>
      <c r="P120" s="30">
        <f>IF(AND(O4=0,O120&gt;=0), "",O120/O4)</f>
        <v>0</v>
      </c>
      <c r="Q120" s="47">
        <f>IF(AND(O124=0,O120&gt;=0),"",O120/O124)</f>
        <v>0</v>
      </c>
      <c r="R120" s="30" t="str">
        <f t="shared" si="98"/>
        <v/>
      </c>
      <c r="S120" s="130">
        <f t="shared" si="106"/>
        <v>0</v>
      </c>
      <c r="T120" s="30">
        <f>IF(AND(S4=0,S120&gt;=0), "",S120/S4)</f>
        <v>0</v>
      </c>
      <c r="U120" s="47">
        <f>IF(AND(S124=0,S120&gt;=0),"",S120/S124)</f>
        <v>0</v>
      </c>
      <c r="V120" s="131"/>
      <c r="W120" s="30" t="str">
        <f>IF(AND(V4=0,V120&gt;=0), "",V120/V4)</f>
        <v/>
      </c>
      <c r="X120" s="47" t="str">
        <f t="shared" si="99"/>
        <v/>
      </c>
      <c r="Y120" s="129">
        <f>+'N EERR BARINAS'!F197</f>
        <v>0</v>
      </c>
      <c r="Z120" s="30">
        <f>IF(AND(Y4=0,Y120&gt;=0), "",Y120/Y4)</f>
        <v>0</v>
      </c>
      <c r="AA120" s="47">
        <f>IF(AND(Y124=0,Y120&gt;=0),"",Y120/Y124)</f>
        <v>0</v>
      </c>
      <c r="AB120" s="30" t="str">
        <f t="shared" si="100"/>
        <v/>
      </c>
      <c r="AC120" s="130">
        <f t="shared" si="107"/>
        <v>0</v>
      </c>
      <c r="AD120" s="30">
        <f>IF(AND(AC4=0,AC120&gt;=0), "",AC120/AC4)</f>
        <v>0</v>
      </c>
      <c r="AE120" s="47">
        <f>IF(AND(AC124=0,AC120&gt;=0),"",AC120/AC124)</f>
        <v>0</v>
      </c>
      <c r="AF120" s="129">
        <f>+'N EERR BARINAS'!G197</f>
        <v>0</v>
      </c>
      <c r="AG120" s="30">
        <f>IF(AND(AF4=0,AF120&gt;=0), "",AF120/AF4)</f>
        <v>0</v>
      </c>
      <c r="AH120" s="47">
        <f>IF(AND(AF124=0,AF120&gt;=0),"",AF120/AF124)</f>
        <v>0</v>
      </c>
      <c r="AI120" s="30" t="str">
        <f t="shared" si="41"/>
        <v/>
      </c>
      <c r="AJ120" s="130">
        <f t="shared" si="62"/>
        <v>0</v>
      </c>
      <c r="AK120" s="30">
        <f>IF(AND(AJ4=0,AJ120&gt;=0), "",AJ120/AJ4)</f>
        <v>0</v>
      </c>
      <c r="AL120" s="47">
        <f>IF(AND(AJ124=0,AJ120&gt;=0),"",AJ120/AJ124)</f>
        <v>0</v>
      </c>
      <c r="AM120" s="129">
        <f>+'N EERR BARINAS'!H197</f>
        <v>0</v>
      </c>
      <c r="AN120" s="30">
        <f>IF(AND(AM4=0,AM120&gt;=0), "",AM120/AM4)</f>
        <v>0</v>
      </c>
      <c r="AO120" s="47">
        <f>IF(AND(AM124=0,AM120&gt;=0),"",AM120/AM124)</f>
        <v>0</v>
      </c>
      <c r="AP120" s="30" t="str">
        <f t="shared" si="42"/>
        <v/>
      </c>
      <c r="AQ120" s="130">
        <f t="shared" si="63"/>
        <v>0</v>
      </c>
      <c r="AR120" s="30">
        <f>IF(AND(AQ4=0,AQ120&gt;=0), "",AQ120/AQ4)</f>
        <v>0</v>
      </c>
      <c r="AS120" s="47">
        <f>IF(AND(AQ124=0,AQ120&gt;=0),"",AQ120/AQ124)</f>
        <v>0</v>
      </c>
      <c r="AT120" s="131">
        <f t="shared" si="108"/>
        <v>0</v>
      </c>
      <c r="AU120" s="30" t="str">
        <f>IF(AND(AT4=0,AT120&gt;=0), "",AT120/AT4)</f>
        <v/>
      </c>
      <c r="AV120" s="47" t="str">
        <f t="shared" si="101"/>
        <v/>
      </c>
      <c r="AW120" s="131">
        <f t="shared" si="118"/>
        <v>0</v>
      </c>
      <c r="AX120" s="30">
        <f>IF(AND(AW4=0,AW120&gt;=0), "",AW120/AW4)</f>
        <v>0</v>
      </c>
      <c r="AY120" s="47">
        <f>IF(AND(AW124=0,AW120&gt;=0),"",AW120/AW124)</f>
        <v>0</v>
      </c>
      <c r="AZ120" s="131">
        <f t="shared" si="109"/>
        <v>0</v>
      </c>
      <c r="BA120" s="30" t="str">
        <f>IF(AND(AZ4=0,AZ120&gt;=0), "",AZ120/AZ4)</f>
        <v/>
      </c>
      <c r="BB120" s="47" t="str">
        <f t="shared" si="102"/>
        <v/>
      </c>
      <c r="BC120" s="129">
        <f>+'N EERR BARINAS'!I197</f>
        <v>0</v>
      </c>
      <c r="BD120" s="30" t="str">
        <f>IF(AND(BC4=0,BC120&gt;=0), "",BC120/BC4)</f>
        <v/>
      </c>
      <c r="BE120" s="47" t="str">
        <f>IF(AND(BC124=0,BC120&gt;=0),"",BC120/BC124)</f>
        <v/>
      </c>
      <c r="BF120" s="30" t="str">
        <f t="shared" si="103"/>
        <v/>
      </c>
      <c r="BG120" s="130">
        <f t="shared" si="110"/>
        <v>0</v>
      </c>
      <c r="BH120" s="30">
        <f>IF(AND(BG4=0,BG120&gt;=0), "",BG120/BG4)</f>
        <v>0</v>
      </c>
      <c r="BI120" s="47">
        <f>IF(AND(BG124=0,BG120&gt;=0),"",BG120/BG124)</f>
        <v>0</v>
      </c>
      <c r="BJ120" s="129">
        <f>+'N EERR BARINAS'!J197</f>
        <v>0</v>
      </c>
      <c r="BK120" s="30" t="str">
        <f>IF(AND(BJ4=0,BJ120&gt;=0), "",BJ120/BJ4)</f>
        <v/>
      </c>
      <c r="BL120" s="47" t="str">
        <f>IF(AND(BJ124=0,BJ120&gt;=0),"",BJ120/BJ124)</f>
        <v/>
      </c>
      <c r="BM120" s="30" t="str">
        <f t="shared" si="43"/>
        <v/>
      </c>
      <c r="BN120" s="130">
        <f t="shared" si="111"/>
        <v>0</v>
      </c>
      <c r="BO120" s="30">
        <f>IF(AND(BN4=0,BN120&gt;=0), "",BN120/BN4)</f>
        <v>0</v>
      </c>
      <c r="BP120" s="47">
        <f>IF(AND(BN124=0,BN120&gt;=0),"",BN120/BN124)</f>
        <v>0</v>
      </c>
      <c r="BQ120" s="129">
        <f>+'N EERR BARINAS'!K197</f>
        <v>0</v>
      </c>
      <c r="BR120" s="30" t="str">
        <f>IF(AND(BQ4=0,BQ120&gt;=0), "",BQ120/BQ4)</f>
        <v/>
      </c>
      <c r="BS120" s="47" t="str">
        <f>IF(AND(BQ124=0,BQ120&gt;=0),"",BQ120/BQ124)</f>
        <v/>
      </c>
      <c r="BT120" s="30" t="str">
        <f t="shared" si="44"/>
        <v/>
      </c>
      <c r="BU120" s="130">
        <f t="shared" si="112"/>
        <v>0</v>
      </c>
      <c r="BV120" s="30">
        <f>IF(AND(BU4=0,BU120&gt;=0), "",BU120/BU4)</f>
        <v>0</v>
      </c>
      <c r="BW120" s="47">
        <f>IF(AND(BU124=0,BU120&gt;=0),"",BU120/BU124)</f>
        <v>0</v>
      </c>
      <c r="BX120" s="131">
        <f t="shared" si="113"/>
        <v>0</v>
      </c>
      <c r="BY120" s="30" t="str">
        <f>IF(AND(BX4=0,BX120&gt;=0), "",BX120/BX4)</f>
        <v/>
      </c>
      <c r="BZ120" s="47" t="str">
        <f t="shared" si="45"/>
        <v/>
      </c>
      <c r="CA120" s="129">
        <f>+'N EERR BARINAS'!L197</f>
        <v>0</v>
      </c>
      <c r="CB120" s="30" t="str">
        <f>IF(AND(CA4=0,CA120&gt;=0), "",CA120/CA4)</f>
        <v/>
      </c>
      <c r="CC120" s="47" t="str">
        <f>IF(AND(CA124=0,CA120&gt;=0),"",CA120/CA124)</f>
        <v/>
      </c>
      <c r="CD120" s="30" t="str">
        <f t="shared" si="104"/>
        <v/>
      </c>
      <c r="CE120" s="130">
        <f t="shared" si="114"/>
        <v>0</v>
      </c>
      <c r="CF120" s="30">
        <f>IF(AND(CE4=0,CE120&gt;=0), "",CE120/CE4)</f>
        <v>0</v>
      </c>
      <c r="CG120" s="47">
        <f>IF(AND(CE124=0,CE120&gt;=0),"",CE120/CE124)</f>
        <v>0</v>
      </c>
      <c r="CH120" s="129">
        <f>+'N EERR BARINAS'!M197</f>
        <v>0</v>
      </c>
      <c r="CI120" s="30" t="str">
        <f>IF(AND(CH4=0,CH120&gt;=0), "",CH120/CH4)</f>
        <v/>
      </c>
      <c r="CJ120" s="47" t="str">
        <f>IF(AND(CH124=0,CH120&gt;=0),"",CH120/CH124)</f>
        <v/>
      </c>
      <c r="CK120" s="30" t="str">
        <f t="shared" si="46"/>
        <v/>
      </c>
      <c r="CL120" s="130">
        <f t="shared" si="115"/>
        <v>0</v>
      </c>
      <c r="CM120" s="30">
        <f>IF(AND(CL4=0,CL120&gt;=0), "",CL120/CL4)</f>
        <v>0</v>
      </c>
      <c r="CN120" s="47">
        <f>IF(AND(CL124=0,CL120&gt;=0),"",CL120/CL124)</f>
        <v>0</v>
      </c>
      <c r="CO120" s="129">
        <f>+'N EERR BARINAS'!N197</f>
        <v>0</v>
      </c>
      <c r="CP120" s="30" t="str">
        <f>IF(AND(CO4=0,CO120&gt;=0), "",CO120/CO4)</f>
        <v/>
      </c>
      <c r="CQ120" s="47" t="str">
        <f>IF(AND(CO124=0,CO120&gt;=0),"",CO120/CO124)</f>
        <v/>
      </c>
      <c r="CR120" s="30" t="str">
        <f t="shared" si="47"/>
        <v/>
      </c>
      <c r="CS120" s="130">
        <f t="shared" si="116"/>
        <v>0</v>
      </c>
      <c r="CT120" s="30">
        <f>IF(AND(CS4=0,CS120&gt;=0), "",CS120/CS4)</f>
        <v>0</v>
      </c>
      <c r="CU120" s="47">
        <f>IF(AND(CS124=0,CS120&gt;=0),"",CS120/CS124)</f>
        <v>0</v>
      </c>
      <c r="CV120" s="131">
        <f t="shared" si="117"/>
        <v>0</v>
      </c>
      <c r="CW120" s="30" t="str">
        <f>IF(AND(CV4=0,CV120&gt;=0), "",CV120/CV4)</f>
        <v/>
      </c>
      <c r="CX120" s="47" t="str">
        <f t="shared" si="48"/>
        <v/>
      </c>
    </row>
    <row r="121" spans="1:102" hidden="1" outlineLevel="1" x14ac:dyDescent="0.3">
      <c r="A121" s="29" t="s">
        <v>98</v>
      </c>
      <c r="B121" s="129">
        <f>+'N EERR BARINAS'!B198</f>
        <v>0</v>
      </c>
      <c r="C121" s="30" t="str">
        <f>IF(AND(B4=0,B121&gt;=0), "",B121/B4)</f>
        <v/>
      </c>
      <c r="D121" s="47" t="str">
        <f>IF(AND(B124=0,B121&gt;=0),"",B121/B124)</f>
        <v/>
      </c>
      <c r="E121" s="129">
        <f>+'N EERR BARINAS'!C198</f>
        <v>1.2435334851598812E-2</v>
      </c>
      <c r="F121" s="30">
        <f>IF(AND(E4=0,E121&gt;=0), "",E121/E4)</f>
        <v>9.057337115513858E-7</v>
      </c>
      <c r="G121" s="47">
        <f>IF(AND(E124=0,E121&gt;=0),"",E121/E124)</f>
        <v>2.9851529730889327E-6</v>
      </c>
      <c r="H121" s="129">
        <f>+'N EERR BARINAS'!D198</f>
        <v>0</v>
      </c>
      <c r="I121" s="30">
        <f>IF(AND(H4=0,H121&gt;=0), "",H121/H4)</f>
        <v>0</v>
      </c>
      <c r="J121" s="47">
        <f>IF(AND(H124=0,H121&gt;=0),"",H121/H124)</f>
        <v>0</v>
      </c>
      <c r="K121" s="30">
        <f t="shared" si="97"/>
        <v>-1</v>
      </c>
      <c r="L121" s="130">
        <f t="shared" si="105"/>
        <v>1.2435334851598812E-2</v>
      </c>
      <c r="M121" s="30">
        <f>IF(AND(L4=0,L121&gt;=0), "",L121/L4)</f>
        <v>3.4076608213603971E-7</v>
      </c>
      <c r="N121" s="47">
        <f>IF(AND(L124=0,L121&gt;=0),"",L121/L124)</f>
        <v>1.3496958422451933E-6</v>
      </c>
      <c r="O121" s="129">
        <f>+'N EERR BARINAS'!E198</f>
        <v>0</v>
      </c>
      <c r="P121" s="30">
        <f>IF(AND(O4=0,O121&gt;=0), "",O121/O4)</f>
        <v>0</v>
      </c>
      <c r="Q121" s="47">
        <f>IF(AND(O124=0,O121&gt;=0),"",O121/O124)</f>
        <v>0</v>
      </c>
      <c r="R121" s="30" t="str">
        <f t="shared" si="98"/>
        <v/>
      </c>
      <c r="S121" s="130">
        <f t="shared" si="106"/>
        <v>1.2435334851598812E-2</v>
      </c>
      <c r="T121" s="30">
        <f>IF(AND(S4=0,S121&gt;=0), "",S121/S4)</f>
        <v>1.9787269626300301E-7</v>
      </c>
      <c r="U121" s="47">
        <f>IF(AND(S124=0,S121&gt;=0),"",S121/S124)</f>
        <v>7.99100108950381E-7</v>
      </c>
      <c r="V121" s="131"/>
      <c r="W121" s="30" t="str">
        <f>IF(AND(V4=0,V121&gt;=0), "",V121/V4)</f>
        <v/>
      </c>
      <c r="X121" s="47">
        <f t="shared" si="99"/>
        <v>1</v>
      </c>
      <c r="Y121" s="129">
        <f>+'N EERR BARINAS'!F198</f>
        <v>0.29179104710003889</v>
      </c>
      <c r="Z121" s="30">
        <f>IF(AND(Y4=0,Y121&gt;=0), "",Y121/Y4)</f>
        <v>1.1791367444234408E-5</v>
      </c>
      <c r="AA121" s="47">
        <f>IF(AND(Y124=0,Y121&gt;=0),"",Y121/Y124)</f>
        <v>5.0655356009184333E-5</v>
      </c>
      <c r="AB121" s="30">
        <f t="shared" si="100"/>
        <v>1</v>
      </c>
      <c r="AC121" s="130">
        <f t="shared" si="107"/>
        <v>0.3042263819516377</v>
      </c>
      <c r="AD121" s="30">
        <f>IF(AND(AC4=0,AC121&gt;=0), "",AC121/AC4)</f>
        <v>3.4732494014391963E-6</v>
      </c>
      <c r="AE121" s="47">
        <f>IF(AND(AC124=0,AC121&gt;=0),"",AC121/AC124)</f>
        <v>1.4268196270482769E-5</v>
      </c>
      <c r="AF121" s="129">
        <f>+'N EERR BARINAS'!G198</f>
        <v>0.41980245072234901</v>
      </c>
      <c r="AG121" s="30">
        <f>IF(AND(AF4=0,AF121&gt;=0), "",AF121/AF4)</f>
        <v>1.3373488185816374E-5</v>
      </c>
      <c r="AH121" s="47">
        <f>IF(AND(AF124=0,AF121&gt;=0),"",AF121/AF124)</f>
        <v>7.0392030562409821E-5</v>
      </c>
      <c r="AI121" s="30">
        <f t="shared" si="41"/>
        <v>0.43870915470008282</v>
      </c>
      <c r="AJ121" s="130">
        <f t="shared" si="62"/>
        <v>0.72402883267398677</v>
      </c>
      <c r="AK121" s="30">
        <f>IF(AND(AJ4=0,AJ121&gt;=0), "",AJ121/AJ4)</f>
        <v>6.0851997621943335E-6</v>
      </c>
      <c r="AL121" s="47">
        <f>IF(AND(AJ124=0,AJ121&gt;=0),"",AJ121/AJ124)</f>
        <v>2.6535032786443661E-5</v>
      </c>
      <c r="AM121" s="129">
        <f>+'N EERR BARINAS'!H198</f>
        <v>0.23087567107060264</v>
      </c>
      <c r="AN121" s="30">
        <f>IF(AND(AM4=0,AM121&gt;=0), "",AM121/AM4)</f>
        <v>8.4174565415924971E-6</v>
      </c>
      <c r="AO121" s="47">
        <f>IF(AND(AM124=0,AM121&gt;=0),"",AM121/AM124)</f>
        <v>3.7641259492825591E-5</v>
      </c>
      <c r="AP121" s="30">
        <f t="shared" si="42"/>
        <v>-0.45003734334247536</v>
      </c>
      <c r="AQ121" s="130">
        <f t="shared" si="63"/>
        <v>0.95490450374458935</v>
      </c>
      <c r="AR121" s="30">
        <f>IF(AND(AQ4=0,AQ121&gt;=0), "",AQ121/AQ4)</f>
        <v>6.5221203603175882E-6</v>
      </c>
      <c r="AS121" s="47">
        <f>IF(AND(AQ124=0,AQ121&gt;=0),"",AQ121/AQ124)</f>
        <v>2.8573400568200089E-5</v>
      </c>
      <c r="AT121" s="131">
        <f t="shared" si="108"/>
        <v>0</v>
      </c>
      <c r="AU121" s="30" t="str">
        <f>IF(AND(AT4=0,AT121&gt;=0), "",AT121/AT4)</f>
        <v/>
      </c>
      <c r="AV121" s="47">
        <f t="shared" si="101"/>
        <v>1</v>
      </c>
      <c r="AW121" s="131">
        <f t="shared" si="118"/>
        <v>0.15915075062409823</v>
      </c>
      <c r="AX121" s="30">
        <f>IF(AND(AW4=0,AW121&gt;=0), "",AW121/AW4)</f>
        <v>6.522120360317589E-6</v>
      </c>
      <c r="AY121" s="47">
        <f>IF(AND(AW124=0,AW121&gt;=0),"",AW121/AW124)</f>
        <v>2.8573400568200099E-5</v>
      </c>
      <c r="AZ121" s="131">
        <f t="shared" si="109"/>
        <v>0</v>
      </c>
      <c r="BA121" s="30" t="str">
        <f>IF(AND(AZ4=0,AZ121&gt;=0), "",AZ121/AZ4)</f>
        <v/>
      </c>
      <c r="BB121" s="47">
        <f t="shared" si="102"/>
        <v>1</v>
      </c>
      <c r="BC121" s="129">
        <f>+'N EERR BARINAS'!I198</f>
        <v>0</v>
      </c>
      <c r="BD121" s="30" t="str">
        <f>IF(AND(BC4=0,BC121&gt;=0), "",BC121/BC4)</f>
        <v/>
      </c>
      <c r="BE121" s="47" t="str">
        <f>IF(AND(BC124=0,BC121&gt;=0),"",BC121/BC124)</f>
        <v/>
      </c>
      <c r="BF121" s="30">
        <f t="shared" si="103"/>
        <v>-1</v>
      </c>
      <c r="BG121" s="130">
        <f t="shared" si="110"/>
        <v>0.95490450374458935</v>
      </c>
      <c r="BH121" s="30">
        <f>IF(AND(BG4=0,BG121&gt;=0), "",BG121/BG4)</f>
        <v>6.5221203603175882E-6</v>
      </c>
      <c r="BI121" s="47">
        <f>IF(AND(BG124=0,BG121&gt;=0),"",BG121/BG124)</f>
        <v>2.8573400568200089E-5</v>
      </c>
      <c r="BJ121" s="129">
        <f>+'N EERR BARINAS'!J198</f>
        <v>0</v>
      </c>
      <c r="BK121" s="30" t="str">
        <f>IF(AND(BJ4=0,BJ121&gt;=0), "",BJ121/BJ4)</f>
        <v/>
      </c>
      <c r="BL121" s="47" t="str">
        <f>IF(AND(BJ124=0,BJ121&gt;=0),"",BJ121/BJ124)</f>
        <v/>
      </c>
      <c r="BM121" s="30" t="str">
        <f t="shared" si="43"/>
        <v/>
      </c>
      <c r="BN121" s="130">
        <f t="shared" si="111"/>
        <v>0.95490450374458935</v>
      </c>
      <c r="BO121" s="30">
        <f>IF(AND(BN4=0,BN121&gt;=0), "",BN121/BN4)</f>
        <v>6.5221203603175882E-6</v>
      </c>
      <c r="BP121" s="47">
        <f>IF(AND(BN124=0,BN121&gt;=0),"",BN121/BN124)</f>
        <v>2.8573400568200089E-5</v>
      </c>
      <c r="BQ121" s="129">
        <f>+'N EERR BARINAS'!K198</f>
        <v>0</v>
      </c>
      <c r="BR121" s="30" t="str">
        <f>IF(AND(BQ4=0,BQ121&gt;=0), "",BQ121/BQ4)</f>
        <v/>
      </c>
      <c r="BS121" s="47" t="str">
        <f>IF(AND(BQ124=0,BQ121&gt;=0),"",BQ121/BQ124)</f>
        <v/>
      </c>
      <c r="BT121" s="30" t="str">
        <f t="shared" si="44"/>
        <v/>
      </c>
      <c r="BU121" s="130">
        <f t="shared" si="112"/>
        <v>0.95490450374458935</v>
      </c>
      <c r="BV121" s="30">
        <f>IF(AND(BU4=0,BU121&gt;=0), "",BU121/BU4)</f>
        <v>6.5221203603175882E-6</v>
      </c>
      <c r="BW121" s="47">
        <f>IF(AND(BU124=0,BU121&gt;=0),"",BU121/BU124)</f>
        <v>2.8573400568200089E-5</v>
      </c>
      <c r="BX121" s="131">
        <f t="shared" si="113"/>
        <v>0</v>
      </c>
      <c r="BY121" s="30" t="str">
        <f>IF(AND(BX4=0,BX121&gt;=0), "",BX121/BX4)</f>
        <v/>
      </c>
      <c r="BZ121" s="47">
        <f t="shared" si="45"/>
        <v>1</v>
      </c>
      <c r="CA121" s="129">
        <f>+'N EERR BARINAS'!L198</f>
        <v>0</v>
      </c>
      <c r="CB121" s="30" t="str">
        <f>IF(AND(CA4=0,CA121&gt;=0), "",CA121/CA4)</f>
        <v/>
      </c>
      <c r="CC121" s="47" t="str">
        <f>IF(AND(CA124=0,CA121&gt;=0),"",CA121/CA124)</f>
        <v/>
      </c>
      <c r="CD121" s="30" t="str">
        <f t="shared" si="104"/>
        <v/>
      </c>
      <c r="CE121" s="130">
        <f t="shared" si="114"/>
        <v>0.95490450374458935</v>
      </c>
      <c r="CF121" s="30">
        <f>IF(AND(CE4=0,CE121&gt;=0), "",CE121/CE4)</f>
        <v>6.5221203603175882E-6</v>
      </c>
      <c r="CG121" s="47">
        <f>IF(AND(CE124=0,CE121&gt;=0),"",CE121/CE124)</f>
        <v>2.8573400568200089E-5</v>
      </c>
      <c r="CH121" s="129">
        <f>+'N EERR BARINAS'!M198</f>
        <v>0</v>
      </c>
      <c r="CI121" s="30" t="str">
        <f>IF(AND(CH4=0,CH121&gt;=0), "",CH121/CH4)</f>
        <v/>
      </c>
      <c r="CJ121" s="47" t="str">
        <f>IF(AND(CH124=0,CH121&gt;=0),"",CH121/CH124)</f>
        <v/>
      </c>
      <c r="CK121" s="30" t="str">
        <f t="shared" si="46"/>
        <v/>
      </c>
      <c r="CL121" s="130">
        <f t="shared" si="115"/>
        <v>0.95490450374458935</v>
      </c>
      <c r="CM121" s="30">
        <f>IF(AND(CL4=0,CL121&gt;=0), "",CL121/CL4)</f>
        <v>6.5221203603175882E-6</v>
      </c>
      <c r="CN121" s="47">
        <f>IF(AND(CL124=0,CL121&gt;=0),"",CL121/CL124)</f>
        <v>2.8573400568200089E-5</v>
      </c>
      <c r="CO121" s="129">
        <f>+'N EERR BARINAS'!N198</f>
        <v>0</v>
      </c>
      <c r="CP121" s="30" t="str">
        <f>IF(AND(CO4=0,CO121&gt;=0), "",CO121/CO4)</f>
        <v/>
      </c>
      <c r="CQ121" s="47" t="str">
        <f>IF(AND(CO124=0,CO121&gt;=0),"",CO121/CO124)</f>
        <v/>
      </c>
      <c r="CR121" s="30" t="str">
        <f t="shared" si="47"/>
        <v/>
      </c>
      <c r="CS121" s="130">
        <f t="shared" si="116"/>
        <v>0.95490450374458935</v>
      </c>
      <c r="CT121" s="30">
        <f>IF(AND(CS4=0,CS121&gt;=0), "",CS121/CS4)</f>
        <v>6.5221203603175882E-6</v>
      </c>
      <c r="CU121" s="47">
        <f>IF(AND(CS124=0,CS121&gt;=0),"",CS121/CS124)</f>
        <v>2.8573400568200089E-5</v>
      </c>
      <c r="CV121" s="131">
        <f t="shared" si="117"/>
        <v>0</v>
      </c>
      <c r="CW121" s="30" t="str">
        <f>IF(AND(CV4=0,CV121&gt;=0), "",CV121/CV4)</f>
        <v/>
      </c>
      <c r="CX121" s="47">
        <f t="shared" si="48"/>
        <v>1</v>
      </c>
    </row>
    <row r="122" spans="1:102" hidden="1" outlineLevel="1" x14ac:dyDescent="0.3">
      <c r="A122" s="29" t="s">
        <v>32</v>
      </c>
      <c r="B122" s="129">
        <f>+'N EERR BARINAS'!B199</f>
        <v>0</v>
      </c>
      <c r="C122" s="30" t="str">
        <f>IF(AND(B4=0,B122&gt;=0), "",B122/B4)</f>
        <v/>
      </c>
      <c r="D122" s="47" t="str">
        <f>IF(AND(B124=0,B122&gt;=0),"",B122/B124)</f>
        <v/>
      </c>
      <c r="E122" s="129">
        <f>+'N EERR BARINAS'!C199</f>
        <v>0</v>
      </c>
      <c r="F122" s="30">
        <f>IF(AND(E4=0,E122&gt;=0), "",E122/E4)</f>
        <v>0</v>
      </c>
      <c r="G122" s="47">
        <f>IF(AND(E124=0,E122&gt;=0),"",E122/E124)</f>
        <v>0</v>
      </c>
      <c r="H122" s="129">
        <f>+'N EERR BARINAS'!D199</f>
        <v>0</v>
      </c>
      <c r="I122" s="30">
        <f>IF(AND(H4=0,H122&gt;=0), "",H122/H4)</f>
        <v>0</v>
      </c>
      <c r="J122" s="47">
        <f>IF(AND(H124=0,H122&gt;=0),"",H122/H124)</f>
        <v>0</v>
      </c>
      <c r="K122" s="30" t="str">
        <f t="shared" si="97"/>
        <v/>
      </c>
      <c r="L122" s="130">
        <f t="shared" si="105"/>
        <v>0</v>
      </c>
      <c r="M122" s="30">
        <f>IF(AND(L4=0,L122&gt;=0), "",L122/L4)</f>
        <v>0</v>
      </c>
      <c r="N122" s="47">
        <f>IF(AND(L124=0,L122&gt;=0),"",L122/L124)</f>
        <v>0</v>
      </c>
      <c r="O122" s="129">
        <f>+'N EERR BARINAS'!E199</f>
        <v>0</v>
      </c>
      <c r="P122" s="30">
        <f>IF(AND(O4=0,O122&gt;=0), "",O122/O4)</f>
        <v>0</v>
      </c>
      <c r="Q122" s="47">
        <f>IF(AND(O124=0,O122&gt;=0),"",O122/O124)</f>
        <v>0</v>
      </c>
      <c r="R122" s="30" t="str">
        <f t="shared" si="98"/>
        <v/>
      </c>
      <c r="S122" s="130">
        <f t="shared" si="106"/>
        <v>0</v>
      </c>
      <c r="T122" s="30">
        <f>IF(AND(S4=0,S122&gt;=0), "",S122/S4)</f>
        <v>0</v>
      </c>
      <c r="U122" s="47">
        <f>IF(AND(S124=0,S122&gt;=0),"",S122/S124)</f>
        <v>0</v>
      </c>
      <c r="V122" s="131"/>
      <c r="W122" s="30" t="str">
        <f>IF(AND(V4=0,V122&gt;=0), "",V122/V4)</f>
        <v/>
      </c>
      <c r="X122" s="47" t="str">
        <f t="shared" si="99"/>
        <v/>
      </c>
      <c r="Y122" s="129">
        <f>+'N EERR BARINAS'!F199</f>
        <v>0</v>
      </c>
      <c r="Z122" s="30">
        <f>IF(AND(Y4=0,Y122&gt;=0), "",Y122/Y4)</f>
        <v>0</v>
      </c>
      <c r="AA122" s="47">
        <f>IF(AND(Y124=0,Y122&gt;=0),"",Y122/Y124)</f>
        <v>0</v>
      </c>
      <c r="AB122" s="30" t="str">
        <f t="shared" si="100"/>
        <v/>
      </c>
      <c r="AC122" s="130">
        <f t="shared" si="107"/>
        <v>0</v>
      </c>
      <c r="AD122" s="30">
        <f>IF(AND(AC4=0,AC122&gt;=0), "",AC122/AC4)</f>
        <v>0</v>
      </c>
      <c r="AE122" s="47">
        <f>IF(AND(AC124=0,AC122&gt;=0),"",AC122/AC124)</f>
        <v>0</v>
      </c>
      <c r="AF122" s="129">
        <f>+'N EERR BARINAS'!G199</f>
        <v>0</v>
      </c>
      <c r="AG122" s="30">
        <f>IF(AND(AF4=0,AF122&gt;=0), "",AF122/AF4)</f>
        <v>0</v>
      </c>
      <c r="AH122" s="47">
        <f>IF(AND(AF124=0,AF122&gt;=0),"",AF122/AF124)</f>
        <v>0</v>
      </c>
      <c r="AI122" s="30" t="str">
        <f t="shared" si="41"/>
        <v/>
      </c>
      <c r="AJ122" s="130">
        <f t="shared" si="62"/>
        <v>0</v>
      </c>
      <c r="AK122" s="30">
        <f>IF(AND(AJ4=0,AJ122&gt;=0), "",AJ122/AJ4)</f>
        <v>0</v>
      </c>
      <c r="AL122" s="47">
        <f>IF(AND(AJ124=0,AJ122&gt;=0),"",AJ122/AJ124)</f>
        <v>0</v>
      </c>
      <c r="AM122" s="129">
        <f>+'N EERR BARINAS'!H199</f>
        <v>0</v>
      </c>
      <c r="AN122" s="30">
        <f>IF(AND(AM4=0,AM122&gt;=0), "",AM122/AM4)</f>
        <v>0</v>
      </c>
      <c r="AO122" s="47">
        <f>IF(AND(AM124=0,AM122&gt;=0),"",AM122/AM124)</f>
        <v>0</v>
      </c>
      <c r="AP122" s="30" t="str">
        <f t="shared" si="42"/>
        <v/>
      </c>
      <c r="AQ122" s="130">
        <f t="shared" si="63"/>
        <v>0</v>
      </c>
      <c r="AR122" s="30">
        <f>IF(AND(AQ4=0,AQ122&gt;=0), "",AQ122/AQ4)</f>
        <v>0</v>
      </c>
      <c r="AS122" s="47">
        <f>IF(AND(AQ124=0,AQ122&gt;=0),"",AQ122/AQ124)</f>
        <v>0</v>
      </c>
      <c r="AT122" s="131">
        <f t="shared" si="108"/>
        <v>0</v>
      </c>
      <c r="AU122" s="30" t="str">
        <f>IF(AND(AT4=0,AT122&gt;=0), "",AT122/AT4)</f>
        <v/>
      </c>
      <c r="AV122" s="47" t="str">
        <f t="shared" si="101"/>
        <v/>
      </c>
      <c r="AW122" s="131">
        <f t="shared" si="118"/>
        <v>0</v>
      </c>
      <c r="AX122" s="30">
        <f>IF(AND(AW4=0,AW122&gt;=0), "",AW122/AW4)</f>
        <v>0</v>
      </c>
      <c r="AY122" s="47">
        <f>IF(AND(AW124=0,AW122&gt;=0),"",AW122/AW124)</f>
        <v>0</v>
      </c>
      <c r="AZ122" s="131">
        <f t="shared" si="109"/>
        <v>0</v>
      </c>
      <c r="BA122" s="30" t="str">
        <f>IF(AND(AZ4=0,AZ122&gt;=0), "",AZ122/AZ4)</f>
        <v/>
      </c>
      <c r="BB122" s="47" t="str">
        <f t="shared" si="102"/>
        <v/>
      </c>
      <c r="BC122" s="129">
        <f>+'N EERR BARINAS'!I199</f>
        <v>0</v>
      </c>
      <c r="BD122" s="30" t="str">
        <f>IF(AND(BC4=0,BC122&gt;=0), "",BC122/BC4)</f>
        <v/>
      </c>
      <c r="BE122" s="47" t="str">
        <f>IF(AND(BC124=0,BC122&gt;=0),"",BC122/BC124)</f>
        <v/>
      </c>
      <c r="BF122" s="30" t="str">
        <f t="shared" si="103"/>
        <v/>
      </c>
      <c r="BG122" s="130">
        <f t="shared" si="110"/>
        <v>0</v>
      </c>
      <c r="BH122" s="30">
        <f>IF(AND(BG4=0,BG122&gt;=0), "",BG122/BG4)</f>
        <v>0</v>
      </c>
      <c r="BI122" s="47">
        <f>IF(AND(BG124=0,BG122&gt;=0),"",BG122/BG124)</f>
        <v>0</v>
      </c>
      <c r="BJ122" s="129">
        <f>+'N EERR BARINAS'!J199</f>
        <v>0</v>
      </c>
      <c r="BK122" s="30" t="str">
        <f>IF(AND(BJ4=0,BJ122&gt;=0), "",BJ122/BJ4)</f>
        <v/>
      </c>
      <c r="BL122" s="47" t="str">
        <f>IF(AND(BJ124=0,BJ122&gt;=0),"",BJ122/BJ124)</f>
        <v/>
      </c>
      <c r="BM122" s="30" t="str">
        <f t="shared" si="43"/>
        <v/>
      </c>
      <c r="BN122" s="130">
        <f t="shared" si="111"/>
        <v>0</v>
      </c>
      <c r="BO122" s="30">
        <f>IF(AND(BN4=0,BN122&gt;=0), "",BN122/BN4)</f>
        <v>0</v>
      </c>
      <c r="BP122" s="47">
        <f>IF(AND(BN124=0,BN122&gt;=0),"",BN122/BN124)</f>
        <v>0</v>
      </c>
      <c r="BQ122" s="129">
        <f>+'N EERR BARINAS'!K199</f>
        <v>0</v>
      </c>
      <c r="BR122" s="30" t="str">
        <f>IF(AND(BQ4=0,BQ122&gt;=0), "",BQ122/BQ4)</f>
        <v/>
      </c>
      <c r="BS122" s="47" t="str">
        <f>IF(AND(BQ124=0,BQ122&gt;=0),"",BQ122/BQ124)</f>
        <v/>
      </c>
      <c r="BT122" s="30" t="str">
        <f t="shared" si="44"/>
        <v/>
      </c>
      <c r="BU122" s="130">
        <f t="shared" si="112"/>
        <v>0</v>
      </c>
      <c r="BV122" s="30">
        <f>IF(AND(BU4=0,BU122&gt;=0), "",BU122/BU4)</f>
        <v>0</v>
      </c>
      <c r="BW122" s="47">
        <f>IF(AND(BU124=0,BU122&gt;=0),"",BU122/BU124)</f>
        <v>0</v>
      </c>
      <c r="BX122" s="131">
        <f t="shared" si="113"/>
        <v>0</v>
      </c>
      <c r="BY122" s="30" t="str">
        <f>IF(AND(BX4=0,BX122&gt;=0), "",BX122/BX4)</f>
        <v/>
      </c>
      <c r="BZ122" s="47" t="str">
        <f t="shared" si="45"/>
        <v/>
      </c>
      <c r="CA122" s="129">
        <f>+'N EERR BARINAS'!L199</f>
        <v>0</v>
      </c>
      <c r="CB122" s="30" t="str">
        <f>IF(AND(CA4=0,CA122&gt;=0), "",CA122/CA4)</f>
        <v/>
      </c>
      <c r="CC122" s="47" t="str">
        <f>IF(AND(CA124=0,CA122&gt;=0),"",CA122/CA124)</f>
        <v/>
      </c>
      <c r="CD122" s="30" t="str">
        <f t="shared" si="104"/>
        <v/>
      </c>
      <c r="CE122" s="130">
        <f t="shared" si="114"/>
        <v>0</v>
      </c>
      <c r="CF122" s="30">
        <f>IF(AND(CE4=0,CE122&gt;=0), "",CE122/CE4)</f>
        <v>0</v>
      </c>
      <c r="CG122" s="47">
        <f>IF(AND(CE124=0,CE122&gt;=0),"",CE122/CE124)</f>
        <v>0</v>
      </c>
      <c r="CH122" s="129">
        <f>+'N EERR BARINAS'!M199</f>
        <v>0</v>
      </c>
      <c r="CI122" s="30" t="str">
        <f>IF(AND(CH4=0,CH122&gt;=0), "",CH122/CH4)</f>
        <v/>
      </c>
      <c r="CJ122" s="47" t="str">
        <f>IF(AND(CH124=0,CH122&gt;=0),"",CH122/CH124)</f>
        <v/>
      </c>
      <c r="CK122" s="30" t="str">
        <f t="shared" si="46"/>
        <v/>
      </c>
      <c r="CL122" s="130">
        <f t="shared" si="115"/>
        <v>0</v>
      </c>
      <c r="CM122" s="30">
        <f>IF(AND(CL4=0,CL122&gt;=0), "",CL122/CL4)</f>
        <v>0</v>
      </c>
      <c r="CN122" s="47">
        <f>IF(AND(CL124=0,CL122&gt;=0),"",CL122/CL124)</f>
        <v>0</v>
      </c>
      <c r="CO122" s="129">
        <f>+'N EERR BARINAS'!N199</f>
        <v>0</v>
      </c>
      <c r="CP122" s="30" t="str">
        <f>IF(AND(CO4=0,CO122&gt;=0), "",CO122/CO4)</f>
        <v/>
      </c>
      <c r="CQ122" s="47" t="str">
        <f>IF(AND(CO124=0,CO122&gt;=0),"",CO122/CO124)</f>
        <v/>
      </c>
      <c r="CR122" s="30" t="str">
        <f t="shared" si="47"/>
        <v/>
      </c>
      <c r="CS122" s="130">
        <f t="shared" si="116"/>
        <v>0</v>
      </c>
      <c r="CT122" s="30">
        <f>IF(AND(CS4=0,CS122&gt;=0), "",CS122/CS4)</f>
        <v>0</v>
      </c>
      <c r="CU122" s="47">
        <f>IF(AND(CS124=0,CS122&gt;=0),"",CS122/CS124)</f>
        <v>0</v>
      </c>
      <c r="CV122" s="131">
        <f t="shared" si="117"/>
        <v>0</v>
      </c>
      <c r="CW122" s="30" t="str">
        <f>IF(AND(CV4=0,CV122&gt;=0), "",CV122/CV4)</f>
        <v/>
      </c>
      <c r="CX122" s="47" t="str">
        <f t="shared" si="48"/>
        <v/>
      </c>
    </row>
    <row r="123" spans="1:102" hidden="1" outlineLevel="1" x14ac:dyDescent="0.3">
      <c r="A123" s="29" t="s">
        <v>366</v>
      </c>
      <c r="B123" s="129">
        <f>+'N EERR BARINAS'!B200+'N EERR BARINAS'!B201</f>
        <v>0</v>
      </c>
      <c r="C123" s="30" t="str">
        <f>IF(AND(B4=0,B123&gt;=0), "",B123/B4)</f>
        <v/>
      </c>
      <c r="D123" s="47" t="str">
        <f>IF(AND(B124=0,B123&gt;=0),"",B123/B124)</f>
        <v/>
      </c>
      <c r="E123" s="129">
        <f>+'N EERR BARINAS'!C200+'N EERR BARINAS'!C201</f>
        <v>0</v>
      </c>
      <c r="F123" s="30">
        <f>IF(AND(E4=0,E123&gt;=0), "",E123/E4)</f>
        <v>0</v>
      </c>
      <c r="G123" s="47">
        <f>IF(AND(E124=0,E123&gt;=0),"",E123/E124)</f>
        <v>0</v>
      </c>
      <c r="H123" s="129">
        <f>+'N EERR BARINAS'!D200+'N EERR BARINAS'!D201</f>
        <v>0</v>
      </c>
      <c r="I123" s="30">
        <f>IF(AND(H4=0,H123&gt;=0), "",H123/H4)</f>
        <v>0</v>
      </c>
      <c r="J123" s="47">
        <f>IF(AND(H124=0,H123&gt;=0),"",H123/H124)</f>
        <v>0</v>
      </c>
      <c r="K123" s="30" t="str">
        <f t="shared" si="97"/>
        <v/>
      </c>
      <c r="L123" s="130">
        <f t="shared" si="105"/>
        <v>0</v>
      </c>
      <c r="M123" s="30">
        <f>IF(AND(L4=0,L123&gt;=0), "",L123/L4)</f>
        <v>0</v>
      </c>
      <c r="N123" s="47">
        <f>IF(AND(L124=0,L123&gt;=0),"",L123/L124)</f>
        <v>0</v>
      </c>
      <c r="O123" s="129">
        <f>+'N EERR BARINAS'!E200+'N EERR BARINAS'!E201</f>
        <v>0</v>
      </c>
      <c r="P123" s="30">
        <f>IF(AND(O4=0,O123&gt;=0), "",O123/O4)</f>
        <v>0</v>
      </c>
      <c r="Q123" s="47">
        <f>IF(AND(O124=0,O123&gt;=0),"",O123/O124)</f>
        <v>0</v>
      </c>
      <c r="R123" s="30" t="str">
        <f t="shared" si="98"/>
        <v/>
      </c>
      <c r="S123" s="130">
        <f t="shared" si="106"/>
        <v>0</v>
      </c>
      <c r="T123" s="30">
        <f>IF(AND(S4=0,S123&gt;=0), "",S123/S4)</f>
        <v>0</v>
      </c>
      <c r="U123" s="47">
        <f>IF(AND(S124=0,S123&gt;=0),"",S123/S124)</f>
        <v>0</v>
      </c>
      <c r="V123" s="131"/>
      <c r="W123" s="30" t="str">
        <f>IF(AND(V4=0,V123&gt;=0), "",V123/V4)</f>
        <v/>
      </c>
      <c r="X123" s="47" t="str">
        <f t="shared" si="99"/>
        <v/>
      </c>
      <c r="Y123" s="129">
        <f>+'N EERR BARINAS'!F200+'N EERR BARINAS'!F201</f>
        <v>191.42</v>
      </c>
      <c r="Z123" s="30">
        <f>IF(AND(Y4=0,Y123&gt;=0), "",Y123/Y4)</f>
        <v>7.7353420490708716E-3</v>
      </c>
      <c r="AA123" s="47">
        <f>IF(AND(Y124=0,Y123&gt;=0),"",Y123/Y124)</f>
        <v>3.3230794240077195E-2</v>
      </c>
      <c r="AB123" s="30">
        <f t="shared" si="100"/>
        <v>1</v>
      </c>
      <c r="AC123" s="130">
        <f t="shared" si="107"/>
        <v>191.42</v>
      </c>
      <c r="AD123" s="30">
        <f>IF(AND(AC4=0,AC123&gt;=0), "",AC123/AC4)</f>
        <v>2.185377205482399E-3</v>
      </c>
      <c r="AE123" s="47">
        <f>IF(AND(AC124=0,AC123&gt;=0),"",AC123/AC124)</f>
        <v>8.977584759660942E-3</v>
      </c>
      <c r="AF123" s="129">
        <f>+'N EERR BARINAS'!G200+'N EERR BARINAS'!G201</f>
        <v>0</v>
      </c>
      <c r="AG123" s="30">
        <f>IF(AND(AF4=0,AF123&gt;=0), "",AF123/AF4)</f>
        <v>0</v>
      </c>
      <c r="AH123" s="47">
        <f>IF(AND(AF124=0,AF123&gt;=0),"",AF123/AF124)</f>
        <v>0</v>
      </c>
      <c r="AI123" s="30">
        <f t="shared" si="41"/>
        <v>-1</v>
      </c>
      <c r="AJ123" s="130">
        <f t="shared" si="62"/>
        <v>191.42</v>
      </c>
      <c r="AK123" s="30">
        <f>IF(AND(AJ4=0,AJ123&gt;=0), "",AJ123/AJ4)</f>
        <v>1.6088156795873549E-3</v>
      </c>
      <c r="AL123" s="47">
        <f>IF(AND(AJ124=0,AJ123&gt;=0),"",AJ123/AJ124)</f>
        <v>7.0153780440234915E-3</v>
      </c>
      <c r="AM123" s="129">
        <f>+'N EERR BARINAS'!H200+'N EERR BARINAS'!H201</f>
        <v>0</v>
      </c>
      <c r="AN123" s="30">
        <f>IF(AND(AM4=0,AM123&gt;=0), "",AM123/AM4)</f>
        <v>0</v>
      </c>
      <c r="AO123" s="47">
        <f>IF(AND(AM124=0,AM123&gt;=0),"",AM123/AM124)</f>
        <v>0</v>
      </c>
      <c r="AP123" s="30" t="str">
        <f t="shared" si="42"/>
        <v/>
      </c>
      <c r="AQ123" s="130">
        <f t="shared" si="63"/>
        <v>191.42</v>
      </c>
      <c r="AR123" s="30">
        <f>IF(AND(AQ4=0,AQ123&gt;=0), "",AQ123/AQ4)</f>
        <v>1.3074231763241558E-3</v>
      </c>
      <c r="AS123" s="47">
        <f>IF(AND(AQ124=0,AQ123&gt;=0),"",AQ123/AQ124)</f>
        <v>5.7278191853913458E-3</v>
      </c>
      <c r="AT123" s="131">
        <f t="shared" si="108"/>
        <v>0</v>
      </c>
      <c r="AU123" s="30" t="str">
        <f>IF(AND(AT4=0,AT123&gt;=0), "",AT123/AT4)</f>
        <v/>
      </c>
      <c r="AV123" s="47">
        <f t="shared" si="101"/>
        <v>1</v>
      </c>
      <c r="AW123" s="131">
        <f t="shared" si="118"/>
        <v>31.903333333333332</v>
      </c>
      <c r="AX123" s="30">
        <f>IF(AND(AW4=0,AW123&gt;=0), "",AW123/AW4)</f>
        <v>1.3074231763241558E-3</v>
      </c>
      <c r="AY123" s="47">
        <f>IF(AND(AW124=0,AW123&gt;=0),"",AW123/AW124)</f>
        <v>5.7278191853913476E-3</v>
      </c>
      <c r="AZ123" s="131">
        <f t="shared" si="109"/>
        <v>0</v>
      </c>
      <c r="BA123" s="30" t="str">
        <f>IF(AND(AZ4=0,AZ123&gt;=0), "",AZ123/AZ4)</f>
        <v/>
      </c>
      <c r="BB123" s="47">
        <f t="shared" si="102"/>
        <v>1</v>
      </c>
      <c r="BC123" s="129">
        <f>+'N EERR BARINAS'!I200+'N EERR BARINAS'!I201</f>
        <v>0</v>
      </c>
      <c r="BD123" s="30" t="str">
        <f>IF(AND(BC4=0,BC123&gt;=0), "",BC123/BC4)</f>
        <v/>
      </c>
      <c r="BE123" s="47" t="str">
        <f>IF(AND(BC124=0,BC123&gt;=0),"",BC123/BC124)</f>
        <v/>
      </c>
      <c r="BF123" s="30" t="str">
        <f t="shared" si="103"/>
        <v/>
      </c>
      <c r="BG123" s="130">
        <f t="shared" si="110"/>
        <v>191.42</v>
      </c>
      <c r="BH123" s="30">
        <f>IF(AND(BG4=0,BG123&gt;=0), "",BG123/BG4)</f>
        <v>1.3074231763241558E-3</v>
      </c>
      <c r="BI123" s="47">
        <f>IF(AND(BG124=0,BG123&gt;=0),"",BG123/BG124)</f>
        <v>5.7278191853913458E-3</v>
      </c>
      <c r="BJ123" s="129">
        <f>+'N EERR BARINAS'!J200+'N EERR BARINAS'!J201</f>
        <v>0</v>
      </c>
      <c r="BK123" s="30" t="str">
        <f>IF(AND(BJ4=0,BJ123&gt;=0), "",BJ123/BJ4)</f>
        <v/>
      </c>
      <c r="BL123" s="47" t="str">
        <f>IF(AND(BJ124=0,BJ123&gt;=0),"",BJ123/BJ124)</f>
        <v/>
      </c>
      <c r="BM123" s="30" t="str">
        <f t="shared" si="43"/>
        <v/>
      </c>
      <c r="BN123" s="130">
        <f t="shared" si="111"/>
        <v>191.42</v>
      </c>
      <c r="BO123" s="30">
        <f>IF(AND(BN4=0,BN123&gt;=0), "",BN123/BN4)</f>
        <v>1.3074231763241558E-3</v>
      </c>
      <c r="BP123" s="47">
        <f>IF(AND(BN124=0,BN123&gt;=0),"",BN123/BN124)</f>
        <v>5.7278191853913458E-3</v>
      </c>
      <c r="BQ123" s="129">
        <f>+'N EERR BARINAS'!K200+'N EERR BARINAS'!K201</f>
        <v>0</v>
      </c>
      <c r="BR123" s="30" t="str">
        <f>IF(AND(BQ4=0,BQ123&gt;=0), "",BQ123/BQ4)</f>
        <v/>
      </c>
      <c r="BS123" s="47" t="str">
        <f>IF(AND(BQ124=0,BQ123&gt;=0),"",BQ123/BQ124)</f>
        <v/>
      </c>
      <c r="BT123" s="30" t="str">
        <f t="shared" si="44"/>
        <v/>
      </c>
      <c r="BU123" s="130">
        <f t="shared" si="112"/>
        <v>191.42</v>
      </c>
      <c r="BV123" s="30">
        <f>IF(AND(BU4=0,BU123&gt;=0), "",BU123/BU4)</f>
        <v>1.3074231763241558E-3</v>
      </c>
      <c r="BW123" s="47">
        <f>IF(AND(BU124=0,BU123&gt;=0),"",BU123/BU124)</f>
        <v>5.7278191853913458E-3</v>
      </c>
      <c r="BX123" s="131">
        <f t="shared" si="113"/>
        <v>0</v>
      </c>
      <c r="BY123" s="30" t="str">
        <f>IF(AND(BX4=0,BX123&gt;=0), "",BX123/BX4)</f>
        <v/>
      </c>
      <c r="BZ123" s="47">
        <f t="shared" si="45"/>
        <v>1</v>
      </c>
      <c r="CA123" s="129">
        <f>+'N EERR BARINAS'!L200+'N EERR BARINAS'!L201</f>
        <v>0</v>
      </c>
      <c r="CB123" s="30" t="str">
        <f>IF(AND(CA4=0,CA123&gt;=0), "",CA123/CA4)</f>
        <v/>
      </c>
      <c r="CC123" s="47" t="str">
        <f>IF(AND(CA124=0,CA123&gt;=0),"",CA123/CA124)</f>
        <v/>
      </c>
      <c r="CD123" s="30" t="str">
        <f t="shared" si="104"/>
        <v/>
      </c>
      <c r="CE123" s="130">
        <f t="shared" si="114"/>
        <v>191.42</v>
      </c>
      <c r="CF123" s="30">
        <f>IF(AND(CE4=0,CE123&gt;=0), "",CE123/CE4)</f>
        <v>1.3074231763241558E-3</v>
      </c>
      <c r="CG123" s="47">
        <f>IF(AND(CE124=0,CE123&gt;=0),"",CE123/CE124)</f>
        <v>5.7278191853913458E-3</v>
      </c>
      <c r="CH123" s="129">
        <f>+'N EERR BARINAS'!M200+'N EERR BARINAS'!M201</f>
        <v>0</v>
      </c>
      <c r="CI123" s="30" t="str">
        <f>IF(AND(CH4=0,CH123&gt;=0), "",CH123/CH4)</f>
        <v/>
      </c>
      <c r="CJ123" s="47" t="str">
        <f>IF(AND(CH124=0,CH123&gt;=0),"",CH123/CH124)</f>
        <v/>
      </c>
      <c r="CK123" s="30" t="str">
        <f t="shared" si="46"/>
        <v/>
      </c>
      <c r="CL123" s="130">
        <f t="shared" si="115"/>
        <v>191.42</v>
      </c>
      <c r="CM123" s="30">
        <f>IF(AND(CL4=0,CL123&gt;=0), "",CL123/CL4)</f>
        <v>1.3074231763241558E-3</v>
      </c>
      <c r="CN123" s="47">
        <f>IF(AND(CL124=0,CL123&gt;=0),"",CL123/CL124)</f>
        <v>5.7278191853913458E-3</v>
      </c>
      <c r="CO123" s="129">
        <f>+'N EERR BARINAS'!N200+'N EERR BARINAS'!N201</f>
        <v>0</v>
      </c>
      <c r="CP123" s="30" t="str">
        <f>IF(AND(CO4=0,CO123&gt;=0), "",CO123/CO4)</f>
        <v/>
      </c>
      <c r="CQ123" s="47" t="str">
        <f>IF(AND(CO124=0,CO123&gt;=0),"",CO123/CO124)</f>
        <v/>
      </c>
      <c r="CR123" s="30" t="str">
        <f t="shared" si="47"/>
        <v/>
      </c>
      <c r="CS123" s="130">
        <f t="shared" si="116"/>
        <v>191.42</v>
      </c>
      <c r="CT123" s="30">
        <f>IF(AND(CS4=0,CS123&gt;=0), "",CS123/CS4)</f>
        <v>1.3074231763241558E-3</v>
      </c>
      <c r="CU123" s="47">
        <f>IF(AND(CS124=0,CS123&gt;=0),"",CS123/CS124)</f>
        <v>5.7278191853913458E-3</v>
      </c>
      <c r="CV123" s="131">
        <f t="shared" si="117"/>
        <v>0</v>
      </c>
      <c r="CW123" s="30" t="str">
        <f>IF(AND(CV4=0,CV123&gt;=0), "",CV123/CV4)</f>
        <v/>
      </c>
      <c r="CX123" s="47">
        <f t="shared" si="48"/>
        <v>1</v>
      </c>
    </row>
    <row r="124" spans="1:102" s="28" customFormat="1" ht="18" customHeight="1" collapsed="1" x14ac:dyDescent="0.3">
      <c r="A124" s="166" t="s">
        <v>103</v>
      </c>
      <c r="B124" s="167">
        <f>+B38+B116</f>
        <v>0</v>
      </c>
      <c r="C124" s="168" t="str">
        <f>IF(AND(B4=0,B124&gt;=0), "",B124/B4)</f>
        <v/>
      </c>
      <c r="D124" s="169" t="str">
        <f>IF(AND(B124=0,B124&gt;=0),"",B124/B124)</f>
        <v/>
      </c>
      <c r="E124" s="167">
        <f>+E38+E116</f>
        <v>4165.7278416560202</v>
      </c>
      <c r="F124" s="168">
        <f>IF(AND(E4=0,E124&gt;=0), "",E124/E4)</f>
        <v>0.30341283000119218</v>
      </c>
      <c r="G124" s="169">
        <f>IF(AND(E124=0,E124&gt;=0),"",E124/E124)</f>
        <v>1</v>
      </c>
      <c r="H124" s="167">
        <f>+H38+H116</f>
        <v>5047.707113372714</v>
      </c>
      <c r="I124" s="168">
        <f>IF(AND(H4=0,H124&gt;=0), "",H124/H4)</f>
        <v>0.22175324922417017</v>
      </c>
      <c r="J124" s="169">
        <f>IF(AND(H124=0,H124&gt;=0),"",H124/H124)</f>
        <v>1</v>
      </c>
      <c r="K124" s="168">
        <f t="shared" si="97"/>
        <v>0.21172273015466048</v>
      </c>
      <c r="L124" s="170">
        <f>+L38+L116</f>
        <v>9213.4349550287334</v>
      </c>
      <c r="M124" s="168">
        <f>IF(AND(L4=0,L124&gt;=0), "",L124/L4)</f>
        <v>0.25247620350462208</v>
      </c>
      <c r="N124" s="169">
        <f>IF(AND(L124=0,L124&gt;=0),"",L124/L124)</f>
        <v>1</v>
      </c>
      <c r="O124" s="167">
        <f>+O38+O116</f>
        <v>6348.2383726506241</v>
      </c>
      <c r="P124" s="168">
        <f>IF(AND(O4=0,O124&gt;=0), "",O124/O4)</f>
        <v>0.2408939247613526</v>
      </c>
      <c r="Q124" s="169">
        <f>IF(AND(O124=0,O124&gt;=0),"",O124/O124)</f>
        <v>1</v>
      </c>
      <c r="R124" s="168">
        <f t="shared" si="98"/>
        <v>0.25764792411042592</v>
      </c>
      <c r="S124" s="170">
        <f>+S38+S116</f>
        <v>15561.673327679357</v>
      </c>
      <c r="T124" s="168">
        <f>IF(AND(S4=0,S124&gt;=0), "",S124/S4)</f>
        <v>0.24761940844046318</v>
      </c>
      <c r="U124" s="169">
        <f>IF(AND(S124=0,S124&gt;=0),"",S124/S124)</f>
        <v>1</v>
      </c>
      <c r="V124" s="171">
        <f>+V38+V116</f>
        <v>0</v>
      </c>
      <c r="W124" s="168" t="str">
        <f>IF(AND(V4=0,V124&gt;=0), "",V124/V4)</f>
        <v/>
      </c>
      <c r="X124" s="169">
        <f t="shared" si="99"/>
        <v>1</v>
      </c>
      <c r="Y124" s="167">
        <f>+Y38+Y116</f>
        <v>5760.3197388867266</v>
      </c>
      <c r="Z124" s="168">
        <f>IF(AND(Y4=0,Y124&gt;=0), "",Y124/Y4)</f>
        <v>0.23277632166076401</v>
      </c>
      <c r="AA124" s="169">
        <f>IF(AND(Y124=0,Y124&gt;=0),"",Y124/Y124)</f>
        <v>1</v>
      </c>
      <c r="AB124" s="168">
        <f t="shared" si="100"/>
        <v>-9.2611303995256217E-2</v>
      </c>
      <c r="AC124" s="170">
        <f>+AC38+AC116</f>
        <v>21321.993066566087</v>
      </c>
      <c r="AD124" s="168">
        <f>IF(AND(AC4=0,AC124&gt;=0), "",AC124/AC4)</f>
        <v>0.24342596188030136</v>
      </c>
      <c r="AE124" s="169">
        <f>IF(AND(AC124=0,AC124&gt;=0),"",AC124/AC124)</f>
        <v>1</v>
      </c>
      <c r="AF124" s="167">
        <f>+AF38+AF116</f>
        <v>5963.7781062467102</v>
      </c>
      <c r="AG124" s="168">
        <f>IF(AND(AF4=0,AF124&gt;=0), "",AF124/AF4)</f>
        <v>0.1899858276422271</v>
      </c>
      <c r="AH124" s="169">
        <f>IF(AND(AF124=0,AF124&gt;=0),"",AF124/AF124)</f>
        <v>1</v>
      </c>
      <c r="AI124" s="168">
        <f t="shared" si="41"/>
        <v>3.5320672563795077E-2</v>
      </c>
      <c r="AJ124" s="170">
        <f>+AJ38+AJ116</f>
        <v>27285.771172812794</v>
      </c>
      <c r="AK124" s="168">
        <f>IF(AND(AJ4=0,AJ124&gt;=0), "",AJ124/AJ4)</f>
        <v>0.22932701124466554</v>
      </c>
      <c r="AL124" s="169">
        <f>IF(AND(AJ124=0,AJ124&gt;=0),"",AJ124/AJ124)</f>
        <v>1</v>
      </c>
      <c r="AM124" s="167">
        <f>+AM38+AM116</f>
        <v>6133.5798584159347</v>
      </c>
      <c r="AN124" s="168">
        <f>IF(AND(AM4=0,AM124&gt;=0), "",AM124/AM4)</f>
        <v>0.22362313735003633</v>
      </c>
      <c r="AO124" s="169">
        <f>IF(AND(AM124=0,AM124&gt;=0),"",AM124/AM124)</f>
        <v>1</v>
      </c>
      <c r="AP124" s="168">
        <f t="shared" si="42"/>
        <v>2.8472178062991158E-2</v>
      </c>
      <c r="AQ124" s="170">
        <f>+AQ38+AQ116</f>
        <v>33419.351031228733</v>
      </c>
      <c r="AR124" s="168">
        <f>IF(AND(AQ4=0,AQ124&gt;=0), "",AQ124/AQ4)</f>
        <v>0.22825845823812049</v>
      </c>
      <c r="AS124" s="169">
        <f>IF(AND(AQ124=0,AQ124&gt;=0),"",AQ124/AQ124)</f>
        <v>1</v>
      </c>
      <c r="AT124" s="171">
        <f>+AT38+AT116</f>
        <v>0</v>
      </c>
      <c r="AU124" s="168" t="str">
        <f>IF(AND(AT4=0,AT124&gt;=0), "",AT124/AT4)</f>
        <v/>
      </c>
      <c r="AV124" s="169">
        <f t="shared" si="101"/>
        <v>1</v>
      </c>
      <c r="AW124" s="171">
        <f>+AW38+AW116</f>
        <v>5569.8918385381203</v>
      </c>
      <c r="AX124" s="168">
        <f>IF(AND(AW4=0,AW124&gt;=0), "",AW124/AW4)</f>
        <v>0.22825845823812044</v>
      </c>
      <c r="AY124" s="169">
        <f>IF(AND(AW124=0,AW124&gt;=0),"",AW124/AW124)</f>
        <v>1</v>
      </c>
      <c r="AZ124" s="171">
        <f>+AZ38+AZ116</f>
        <v>0</v>
      </c>
      <c r="BA124" s="168" t="str">
        <f>IF(AND(AZ4=0,AZ124&gt;=0), "",AZ124/AZ4)</f>
        <v/>
      </c>
      <c r="BB124" s="169">
        <f t="shared" si="102"/>
        <v>1</v>
      </c>
      <c r="BC124" s="167">
        <f>+BC38+BC116</f>
        <v>0</v>
      </c>
      <c r="BD124" s="168" t="str">
        <f>IF(AND(BC4=0,BC124&gt;=0), "",BC124/BC4)</f>
        <v/>
      </c>
      <c r="BE124" s="169" t="str">
        <f>IF(AND(BC124=0,BC124&gt;=0),"",BC124/BC124)</f>
        <v/>
      </c>
      <c r="BF124" s="168">
        <f t="shared" si="103"/>
        <v>-1</v>
      </c>
      <c r="BG124" s="170">
        <f>+BG38+BG116</f>
        <v>33419.351031228733</v>
      </c>
      <c r="BH124" s="168">
        <f>IF(AND(BG4=0,BG124&gt;=0), "",BG124/BG4)</f>
        <v>0.22825845823812049</v>
      </c>
      <c r="BI124" s="169">
        <f>IF(AND(BG124=0,BG124&gt;=0),"",BG124/BG124)</f>
        <v>1</v>
      </c>
      <c r="BJ124" s="167">
        <f>+BJ38+BJ116</f>
        <v>0</v>
      </c>
      <c r="BK124" s="168" t="str">
        <f>IF(AND(BJ4=0,BJ124&gt;=0), "",BJ124/BJ4)</f>
        <v/>
      </c>
      <c r="BL124" s="169" t="str">
        <f>IF(AND(BJ124=0,BJ124&gt;=0),"",BJ124/BJ124)</f>
        <v/>
      </c>
      <c r="BM124" s="168" t="str">
        <f t="shared" si="43"/>
        <v/>
      </c>
      <c r="BN124" s="170">
        <f>+BN38+BN116</f>
        <v>33419.351031228733</v>
      </c>
      <c r="BO124" s="168">
        <f>IF(AND(BN4=0,BN124&gt;=0), "",BN124/BN4)</f>
        <v>0.22825845823812049</v>
      </c>
      <c r="BP124" s="169">
        <f>IF(AND(BN124=0,BN124&gt;=0),"",BN124/BN124)</f>
        <v>1</v>
      </c>
      <c r="BQ124" s="167">
        <f>+BQ38+BQ116</f>
        <v>0</v>
      </c>
      <c r="BR124" s="168" t="str">
        <f>IF(AND(BQ4=0,BQ124&gt;=0), "",BQ124/BQ4)</f>
        <v/>
      </c>
      <c r="BS124" s="169" t="str">
        <f>IF(AND(BQ124=0,BQ124&gt;=0),"",BQ124/BQ124)</f>
        <v/>
      </c>
      <c r="BT124" s="168" t="str">
        <f t="shared" si="44"/>
        <v/>
      </c>
      <c r="BU124" s="170">
        <f>+BU38+BU116</f>
        <v>33419.351031228733</v>
      </c>
      <c r="BV124" s="168">
        <f>IF(AND(BU4=0,BU124&gt;=0), "",BU124/BU4)</f>
        <v>0.22825845823812049</v>
      </c>
      <c r="BW124" s="169">
        <f>IF(AND(BU124=0,BU124&gt;=0),"",BU124/BU124)</f>
        <v>1</v>
      </c>
      <c r="BX124" s="171">
        <f>+BX38+BX116</f>
        <v>0</v>
      </c>
      <c r="BY124" s="168" t="str">
        <f>IF(AND(BX4=0,BX124&gt;=0), "",BX124/BX4)</f>
        <v/>
      </c>
      <c r="BZ124" s="169">
        <f t="shared" si="45"/>
        <v>1</v>
      </c>
      <c r="CA124" s="167">
        <f>+CA38+CA116</f>
        <v>0</v>
      </c>
      <c r="CB124" s="168" t="str">
        <f>IF(AND(CA4=0,CA124&gt;=0), "",CA124/CA4)</f>
        <v/>
      </c>
      <c r="CC124" s="169" t="str">
        <f>IF(AND(CA124=0,CA124&gt;=0),"",CA124/CA124)</f>
        <v/>
      </c>
      <c r="CD124" s="168" t="str">
        <f t="shared" si="104"/>
        <v/>
      </c>
      <c r="CE124" s="170">
        <f>+CE38+CE116</f>
        <v>33419.351031228733</v>
      </c>
      <c r="CF124" s="168">
        <f>IF(AND(CE4=0,CE124&gt;=0), "",CE124/CE4)</f>
        <v>0.22825845823812049</v>
      </c>
      <c r="CG124" s="169">
        <f>IF(AND(CE124=0,CE124&gt;=0),"",CE124/CE124)</f>
        <v>1</v>
      </c>
      <c r="CH124" s="167">
        <f>+CH38+CH116</f>
        <v>0</v>
      </c>
      <c r="CI124" s="168" t="str">
        <f>IF(AND(CH4=0,CH124&gt;=0), "",CH124/CH4)</f>
        <v/>
      </c>
      <c r="CJ124" s="169" t="str">
        <f>IF(AND(CH124=0,CH124&gt;=0),"",CH124/CH124)</f>
        <v/>
      </c>
      <c r="CK124" s="168" t="str">
        <f t="shared" si="46"/>
        <v/>
      </c>
      <c r="CL124" s="170">
        <f>+CL38+CL116</f>
        <v>33419.351031228733</v>
      </c>
      <c r="CM124" s="168">
        <f>IF(AND(CL4=0,CL124&gt;=0), "",CL124/CL4)</f>
        <v>0.22825845823812049</v>
      </c>
      <c r="CN124" s="169">
        <f>IF(AND(CL124=0,CL124&gt;=0),"",CL124/CL124)</f>
        <v>1</v>
      </c>
      <c r="CO124" s="167">
        <f>+CO38+CO116</f>
        <v>0</v>
      </c>
      <c r="CP124" s="168" t="str">
        <f>IF(AND(CO4=0,CO124&gt;=0), "",CO124/CO4)</f>
        <v/>
      </c>
      <c r="CQ124" s="169" t="str">
        <f>IF(AND(CO124=0,CO124&gt;=0),"",CO124/CO124)</f>
        <v/>
      </c>
      <c r="CR124" s="168" t="str">
        <f t="shared" si="47"/>
        <v/>
      </c>
      <c r="CS124" s="170">
        <f>+CS38+CS116</f>
        <v>33419.351031228733</v>
      </c>
      <c r="CT124" s="168">
        <f>IF(AND(CS4=0,CS124&gt;=0), "",CS124/CS4)</f>
        <v>0.22825845823812049</v>
      </c>
      <c r="CU124" s="169">
        <f>IF(AND(CS124=0,CS124&gt;=0),"",CS124/CS124)</f>
        <v>1</v>
      </c>
      <c r="CV124" s="171">
        <f>+CV38+CV116</f>
        <v>0</v>
      </c>
      <c r="CW124" s="168" t="str">
        <f>IF(AND(CV4=0,CV124&gt;=0), "",CV124/CV4)</f>
        <v/>
      </c>
      <c r="CX124" s="169">
        <f t="shared" si="48"/>
        <v>1</v>
      </c>
    </row>
    <row r="125" spans="1:102" s="6" customFormat="1" x14ac:dyDescent="0.3">
      <c r="A125" s="37" t="s">
        <v>100</v>
      </c>
      <c r="B125" s="126">
        <f>SUM(B126:B135)</f>
        <v>0</v>
      </c>
      <c r="C125" s="38" t="str">
        <f>IF(AND(B4=0,B125&gt;=0), "",B125/B4)</f>
        <v/>
      </c>
      <c r="D125" s="43"/>
      <c r="E125" s="126">
        <f>SUM(E126:E135)</f>
        <v>1.4424988427854619</v>
      </c>
      <c r="F125" s="38">
        <f>IF(AND(E4=0,E125&gt;=0), "",E125/E4)</f>
        <v>1.0506511053996074E-4</v>
      </c>
      <c r="G125" s="43"/>
      <c r="H125" s="126">
        <f>SUM(H126:H135)</f>
        <v>40.514492918653481</v>
      </c>
      <c r="I125" s="38">
        <f>IF(AND(H4=0,H125&gt;=0), "",H125/H4)</f>
        <v>1.7798616765183268E-3</v>
      </c>
      <c r="J125" s="43"/>
      <c r="K125" s="38">
        <f t="shared" si="97"/>
        <v>27.086326114771843</v>
      </c>
      <c r="L125" s="127">
        <f>SUM(L126:L135)</f>
        <v>41.956991761438935</v>
      </c>
      <c r="M125" s="38">
        <f>IF(AND(L4=0,L125&gt;=0), "",L125/L4)</f>
        <v>1.149749473687989E-3</v>
      </c>
      <c r="N125" s="43"/>
      <c r="O125" s="126">
        <f>SUM(O126:O135)</f>
        <v>2.3758434879997479</v>
      </c>
      <c r="P125" s="38">
        <f>IF(AND(O4=0,O125&gt;=0), "",O125/O4)</f>
        <v>9.0155131053151275E-5</v>
      </c>
      <c r="Q125" s="43"/>
      <c r="R125" s="38">
        <f t="shared" si="98"/>
        <v>-0.94135818279226513</v>
      </c>
      <c r="S125" s="127">
        <f>SUM(S126:S135)</f>
        <v>44.332835249438681</v>
      </c>
      <c r="T125" s="38">
        <f>IF(AND(S4=0,S125&gt;=0), "",S125/S4)</f>
        <v>7.0542995009596255E-4</v>
      </c>
      <c r="U125" s="43"/>
      <c r="V125" s="128">
        <f>SUM(V126:V135)</f>
        <v>0</v>
      </c>
      <c r="W125" s="38" t="str">
        <f>IF(AND(V4=0,V125&gt;=0), "",V125/V4)</f>
        <v/>
      </c>
      <c r="X125" s="91">
        <f t="shared" si="99"/>
        <v>1</v>
      </c>
      <c r="Y125" s="126">
        <f>SUM(Y126:Y135)</f>
        <v>46.679085714285712</v>
      </c>
      <c r="Z125" s="38">
        <f>IF(AND(Y4=0,Y125&gt;=0), "",Y125/Y4)</f>
        <v>1.886316448322525E-3</v>
      </c>
      <c r="AA125" s="43"/>
      <c r="AB125" s="38">
        <f t="shared" si="100"/>
        <v>18.647374058964388</v>
      </c>
      <c r="AC125" s="127">
        <f>SUM(AC126:AC135)</f>
        <v>91.011920963724407</v>
      </c>
      <c r="AD125" s="38">
        <f>IF(AND(AC4=0,AC125&gt;=0), "",AC125/AC4)</f>
        <v>1.0390522280915736E-3</v>
      </c>
      <c r="AE125" s="43"/>
      <c r="AF125" s="126">
        <f>SUM(AF126:AF135)</f>
        <v>145.43483447388434</v>
      </c>
      <c r="AG125" s="38">
        <f>IF(AND(AF4=0,AF125&gt;=0), "",AF125/AF4)</f>
        <v>4.6330626162280949E-3</v>
      </c>
      <c r="AH125" s="43"/>
      <c r="AI125" s="38">
        <f t="shared" si="41"/>
        <v>2.1156315992147916</v>
      </c>
      <c r="AJ125" s="127">
        <f>SUM(AJ126:AJ135)</f>
        <v>236.44675543760872</v>
      </c>
      <c r="AK125" s="38">
        <f>IF(AND(AJ4=0,AJ125&gt;=0), "",AJ125/AJ4)</f>
        <v>1.9872492296289916E-3</v>
      </c>
      <c r="AL125" s="43"/>
      <c r="AM125" s="126">
        <f>SUM(AM126:AM135)</f>
        <v>36.271364048195366</v>
      </c>
      <c r="AN125" s="38">
        <f>IF(AND(AM4=0,AM125&gt;=0), "",AM125/AM4)</f>
        <v>1.3224114483963935E-3</v>
      </c>
      <c r="AO125" s="43"/>
      <c r="AP125" s="38">
        <f t="shared" si="42"/>
        <v>-0.75060057530640223</v>
      </c>
      <c r="AQ125" s="127">
        <f>SUM(AQ126:AQ135)</f>
        <v>272.7181194858041</v>
      </c>
      <c r="AR125" s="38">
        <f>IF(AND(AQ4=0,AQ125&gt;=0), "",AQ125/AQ4)</f>
        <v>1.8626997702396858E-3</v>
      </c>
      <c r="AS125" s="43"/>
      <c r="AT125" s="128">
        <f>SUM(AT126:AT135)</f>
        <v>0</v>
      </c>
      <c r="AU125" s="38" t="str">
        <f>IF(AND(AT4=0,AT125&gt;=0), "",AT125/AT4)</f>
        <v/>
      </c>
      <c r="AV125" s="91">
        <f t="shared" si="101"/>
        <v>1</v>
      </c>
      <c r="AW125" s="128">
        <f>SUM(AW126:AW135)</f>
        <v>45.453019914300683</v>
      </c>
      <c r="AX125" s="38">
        <f>IF(AND(AW4=0,AW125&gt;=0), "",AW125/AW4)</f>
        <v>1.862699770239686E-3</v>
      </c>
      <c r="AY125" s="43"/>
      <c r="AZ125" s="128">
        <f>SUM(AZ126:AZ135)</f>
        <v>0</v>
      </c>
      <c r="BA125" s="38" t="str">
        <f>IF(AND(AZ4=0,AZ125&gt;=0), "",AZ125/AZ4)</f>
        <v/>
      </c>
      <c r="BB125" s="91">
        <f t="shared" si="102"/>
        <v>1</v>
      </c>
      <c r="BC125" s="126">
        <f>SUM(BC126:BC135)</f>
        <v>0</v>
      </c>
      <c r="BD125" s="38" t="str">
        <f>IF(AND(BC4=0,BC125&gt;=0), "",BC125/BC4)</f>
        <v/>
      </c>
      <c r="BE125" s="43"/>
      <c r="BF125" s="38">
        <f t="shared" si="103"/>
        <v>-1</v>
      </c>
      <c r="BG125" s="127">
        <f>SUM(BG126:BG135)</f>
        <v>272.7181194858041</v>
      </c>
      <c r="BH125" s="38">
        <f>IF(AND(BG4=0,BG125&gt;=0), "",BG125/BG4)</f>
        <v>1.8626997702396858E-3</v>
      </c>
      <c r="BI125" s="43"/>
      <c r="BJ125" s="126">
        <f>SUM(BJ126:BJ135)</f>
        <v>0</v>
      </c>
      <c r="BK125" s="38" t="str">
        <f>IF(AND(BJ4=0,BJ125&gt;=0), "",BJ125/BJ4)</f>
        <v/>
      </c>
      <c r="BL125" s="43"/>
      <c r="BM125" s="38" t="str">
        <f t="shared" si="43"/>
        <v/>
      </c>
      <c r="BN125" s="127">
        <f>SUM(BN126:BN135)</f>
        <v>272.7181194858041</v>
      </c>
      <c r="BO125" s="38">
        <f>IF(AND(BN4=0,BN125&gt;=0), "",BN125/BN4)</f>
        <v>1.8626997702396858E-3</v>
      </c>
      <c r="BP125" s="43"/>
      <c r="BQ125" s="126">
        <f>SUM(BQ126:BQ135)</f>
        <v>0</v>
      </c>
      <c r="BR125" s="38" t="str">
        <f>IF(AND(BQ4=0,BQ125&gt;=0), "",BQ125/BQ4)</f>
        <v/>
      </c>
      <c r="BS125" s="43"/>
      <c r="BT125" s="38" t="str">
        <f t="shared" si="44"/>
        <v/>
      </c>
      <c r="BU125" s="127">
        <f>SUM(BU126:BU135)</f>
        <v>272.7181194858041</v>
      </c>
      <c r="BV125" s="38">
        <f>IF(AND(BU4=0,BU125&gt;=0), "",BU125/BU4)</f>
        <v>1.8626997702396858E-3</v>
      </c>
      <c r="BW125" s="43"/>
      <c r="BX125" s="128">
        <f>SUM(BX126:BX135)</f>
        <v>0</v>
      </c>
      <c r="BY125" s="38" t="str">
        <f>IF(AND(BX4=0,BX125&gt;=0), "",BX125/BX4)</f>
        <v/>
      </c>
      <c r="BZ125" s="91">
        <f t="shared" si="45"/>
        <v>1</v>
      </c>
      <c r="CA125" s="126">
        <f>SUM(CA126:CA135)</f>
        <v>0</v>
      </c>
      <c r="CB125" s="38" t="str">
        <f>IF(AND(CA4=0,CA125&gt;=0), "",CA125/CA4)</f>
        <v/>
      </c>
      <c r="CC125" s="43"/>
      <c r="CD125" s="38" t="str">
        <f t="shared" si="104"/>
        <v/>
      </c>
      <c r="CE125" s="127">
        <f>SUM(CE126:CE135)</f>
        <v>272.7181194858041</v>
      </c>
      <c r="CF125" s="38">
        <f>IF(AND(CE4=0,CE125&gt;=0), "",CE125/CE4)</f>
        <v>1.8626997702396858E-3</v>
      </c>
      <c r="CG125" s="43"/>
      <c r="CH125" s="126">
        <f>SUM(CH126:CH135)</f>
        <v>0</v>
      </c>
      <c r="CI125" s="38" t="str">
        <f>IF(AND(CH4=0,CH125&gt;=0), "",CH125/CH4)</f>
        <v/>
      </c>
      <c r="CJ125" s="43"/>
      <c r="CK125" s="38" t="str">
        <f t="shared" si="46"/>
        <v/>
      </c>
      <c r="CL125" s="127">
        <f>SUM(CL126:CL135)</f>
        <v>272.7181194858041</v>
      </c>
      <c r="CM125" s="38">
        <f>IF(AND(CL4=0,CL125&gt;=0), "",CL125/CL4)</f>
        <v>1.8626997702396858E-3</v>
      </c>
      <c r="CN125" s="43"/>
      <c r="CO125" s="126">
        <f>SUM(CO126:CO135)</f>
        <v>0</v>
      </c>
      <c r="CP125" s="38" t="str">
        <f>IF(AND(CO4=0,CO125&gt;=0), "",CO125/CO4)</f>
        <v/>
      </c>
      <c r="CQ125" s="43"/>
      <c r="CR125" s="38" t="str">
        <f t="shared" si="47"/>
        <v/>
      </c>
      <c r="CS125" s="127">
        <f>SUM(CS126:CS135)</f>
        <v>272.7181194858041</v>
      </c>
      <c r="CT125" s="38">
        <f>IF(AND(CS4=0,CS125&gt;=0), "",CS125/CS4)</f>
        <v>1.8626997702396858E-3</v>
      </c>
      <c r="CU125" s="43"/>
      <c r="CV125" s="128">
        <f>SUM(CV126:CV135)</f>
        <v>0</v>
      </c>
      <c r="CW125" s="38" t="str">
        <f>IF(AND(CV4=0,CV125&gt;=0), "",CV125/CV4)</f>
        <v/>
      </c>
      <c r="CX125" s="91">
        <f t="shared" si="48"/>
        <v>1</v>
      </c>
    </row>
    <row r="126" spans="1:102" s="6" customFormat="1" hidden="1" outlineLevel="1" x14ac:dyDescent="0.3">
      <c r="A126" s="29" t="s">
        <v>104</v>
      </c>
      <c r="B126" s="129">
        <f>+'N EERR BARINAS'!B19</f>
        <v>0</v>
      </c>
      <c r="C126" s="30" t="str">
        <f>IF(AND(B4=0,B126&gt;=0), "",B126/B4)</f>
        <v/>
      </c>
      <c r="D126" s="46"/>
      <c r="E126" s="129">
        <f>+'N EERR BARINAS'!C19</f>
        <v>0</v>
      </c>
      <c r="F126" s="30">
        <f>IF(AND(E4=0,E126&gt;=0), "",E126/E4)</f>
        <v>0</v>
      </c>
      <c r="G126" s="46"/>
      <c r="H126" s="129">
        <f>+'N EERR BARINAS'!D19</f>
        <v>0</v>
      </c>
      <c r="I126" s="30">
        <f>IF(AND(H4=0,H126&gt;=0), "",H126/H4)</f>
        <v>0</v>
      </c>
      <c r="J126" s="46"/>
      <c r="K126" s="30" t="str">
        <f t="shared" si="97"/>
        <v/>
      </c>
      <c r="L126" s="130">
        <f t="shared" ref="L126:L134" si="119">+E126+H126</f>
        <v>0</v>
      </c>
      <c r="M126" s="30">
        <f>IF(AND(L4=0,L126&gt;=0), "",L126/L4)</f>
        <v>0</v>
      </c>
      <c r="N126" s="46"/>
      <c r="O126" s="129">
        <f>+'N EERR BARINAS'!E19</f>
        <v>0</v>
      </c>
      <c r="P126" s="30">
        <f>IF(AND(O4=0,O126&gt;=0), "",O126/O4)</f>
        <v>0</v>
      </c>
      <c r="Q126" s="46"/>
      <c r="R126" s="30" t="str">
        <f t="shared" si="98"/>
        <v/>
      </c>
      <c r="S126" s="130">
        <f t="shared" ref="S126:S134" si="120">+L126+O126</f>
        <v>0</v>
      </c>
      <c r="T126" s="30">
        <f>IF(AND(S4=0,S126&gt;=0), "",S126/S4)</f>
        <v>0</v>
      </c>
      <c r="U126" s="46"/>
      <c r="V126" s="131"/>
      <c r="W126" s="30" t="str">
        <f>IF(AND(V4=0,V126&gt;=0), "",V126/V4)</f>
        <v/>
      </c>
      <c r="X126" s="47" t="str">
        <f t="shared" si="99"/>
        <v/>
      </c>
      <c r="Y126" s="129">
        <f>+'N EERR BARINAS'!F19</f>
        <v>0</v>
      </c>
      <c r="Z126" s="30">
        <f>IF(AND(Y4=0,Y126&gt;=0), "",Y126/Y4)</f>
        <v>0</v>
      </c>
      <c r="AA126" s="46"/>
      <c r="AB126" s="30" t="str">
        <f t="shared" si="100"/>
        <v/>
      </c>
      <c r="AC126" s="130">
        <f t="shared" ref="AC126:AC134" si="121">+S126+Y126</f>
        <v>0</v>
      </c>
      <c r="AD126" s="30">
        <f>IF(AND(AC4=0,AC126&gt;=0), "",AC126/AC4)</f>
        <v>0</v>
      </c>
      <c r="AE126" s="46"/>
      <c r="AF126" s="129">
        <f>+'N EERR BARINAS'!G19</f>
        <v>0</v>
      </c>
      <c r="AG126" s="30">
        <f>IF(AND(AF4=0,AF126&gt;=0), "",AF126/AF4)</f>
        <v>0</v>
      </c>
      <c r="AH126" s="46"/>
      <c r="AI126" s="30" t="str">
        <f t="shared" si="41"/>
        <v/>
      </c>
      <c r="AJ126" s="130">
        <f t="shared" si="62"/>
        <v>0</v>
      </c>
      <c r="AK126" s="30">
        <f>IF(AND(AJ4=0,AJ126&gt;=0), "",AJ126/AJ4)</f>
        <v>0</v>
      </c>
      <c r="AL126" s="46"/>
      <c r="AM126" s="129">
        <f>+'N EERR BARINAS'!H19</f>
        <v>0</v>
      </c>
      <c r="AN126" s="30">
        <f>IF(AND(AM4=0,AM126&gt;=0), "",AM126/AM4)</f>
        <v>0</v>
      </c>
      <c r="AO126" s="46"/>
      <c r="AP126" s="30" t="str">
        <f t="shared" si="42"/>
        <v/>
      </c>
      <c r="AQ126" s="130">
        <f t="shared" si="63"/>
        <v>0</v>
      </c>
      <c r="AR126" s="30">
        <f>IF(AND(AQ4=0,AQ126&gt;=0), "",AQ126/AQ4)</f>
        <v>0</v>
      </c>
      <c r="AS126" s="46"/>
      <c r="AT126" s="131">
        <f t="shared" ref="AT126:AT136" si="122">+V126*2</f>
        <v>0</v>
      </c>
      <c r="AU126" s="30" t="str">
        <f>IF(AND(AT4=0,AT126&gt;=0), "",AT126/AT4)</f>
        <v/>
      </c>
      <c r="AV126" s="47" t="str">
        <f t="shared" si="101"/>
        <v/>
      </c>
      <c r="AW126" s="131">
        <f>+AQ126/6</f>
        <v>0</v>
      </c>
      <c r="AX126" s="30">
        <f>IF(AND(AW4=0,AW126&gt;=0), "",AW126/AW4)</f>
        <v>0</v>
      </c>
      <c r="AY126" s="46"/>
      <c r="AZ126" s="131">
        <f t="shared" ref="AZ126:AZ136" si="123">+AT126/6</f>
        <v>0</v>
      </c>
      <c r="BA126" s="30" t="str">
        <f>IF(AND(AZ4=0,AZ126&gt;=0), "",AZ126/AZ4)</f>
        <v/>
      </c>
      <c r="BB126" s="47" t="str">
        <f t="shared" si="102"/>
        <v/>
      </c>
      <c r="BC126" s="129">
        <f>+'N EERR BARINAS'!I19</f>
        <v>0</v>
      </c>
      <c r="BD126" s="30" t="str">
        <f>IF(AND(BC4=0,BC126&gt;=0), "",BC126/BC4)</f>
        <v/>
      </c>
      <c r="BE126" s="46"/>
      <c r="BF126" s="30" t="str">
        <f t="shared" si="103"/>
        <v/>
      </c>
      <c r="BG126" s="130">
        <f>+AQ126+BC126</f>
        <v>0</v>
      </c>
      <c r="BH126" s="30">
        <f>IF(AND(BG4=0,BG126&gt;=0), "",BG126/BG4)</f>
        <v>0</v>
      </c>
      <c r="BI126" s="46"/>
      <c r="BJ126" s="129">
        <f>+'N EERR BARINAS'!J19</f>
        <v>0</v>
      </c>
      <c r="BK126" s="30" t="str">
        <f>IF(AND(BJ4=0,BJ126&gt;=0), "",BJ126/BJ4)</f>
        <v/>
      </c>
      <c r="BL126" s="46"/>
      <c r="BM126" s="30" t="str">
        <f t="shared" si="43"/>
        <v/>
      </c>
      <c r="BN126" s="130">
        <f>+BG126+BJ126</f>
        <v>0</v>
      </c>
      <c r="BO126" s="30">
        <f>IF(AND(BN4=0,BN126&gt;=0), "",BN126/BN4)</f>
        <v>0</v>
      </c>
      <c r="BP126" s="46"/>
      <c r="BQ126" s="129">
        <f>+'N EERR BARINAS'!K19</f>
        <v>0</v>
      </c>
      <c r="BR126" s="30" t="str">
        <f>IF(AND(BQ4=0,BQ126&gt;=0), "",BQ126/BQ4)</f>
        <v/>
      </c>
      <c r="BS126" s="46"/>
      <c r="BT126" s="30" t="str">
        <f t="shared" si="44"/>
        <v/>
      </c>
      <c r="BU126" s="130">
        <f t="shared" ref="BU126:BU136" si="124">+BN126+BQ126</f>
        <v>0</v>
      </c>
      <c r="BV126" s="30">
        <f>IF(AND(BU4=0,BU126&gt;=0), "",BU126/BU4)</f>
        <v>0</v>
      </c>
      <c r="BW126" s="46"/>
      <c r="BX126" s="131">
        <f t="shared" ref="BX126:BX136" si="125">+AZ126*9</f>
        <v>0</v>
      </c>
      <c r="BY126" s="30" t="str">
        <f>IF(AND(BX4=0,BX126&gt;=0), "",BX126/BX4)</f>
        <v/>
      </c>
      <c r="BZ126" s="47" t="str">
        <f t="shared" si="45"/>
        <v/>
      </c>
      <c r="CA126" s="129">
        <f>+'N EERR BARINAS'!L19</f>
        <v>0</v>
      </c>
      <c r="CB126" s="30" t="str">
        <f>IF(AND(CA4=0,CA126&gt;=0), "",CA126/CA4)</f>
        <v/>
      </c>
      <c r="CC126" s="46"/>
      <c r="CD126" s="30" t="str">
        <f t="shared" si="104"/>
        <v/>
      </c>
      <c r="CE126" s="130">
        <f t="shared" ref="CE126:CE134" si="126">+BU126+CA126</f>
        <v>0</v>
      </c>
      <c r="CF126" s="30">
        <f>IF(AND(CE4=0,CE126&gt;=0), "",CE126/CE4)</f>
        <v>0</v>
      </c>
      <c r="CG126" s="46"/>
      <c r="CH126" s="129">
        <f>+'N EERR BARINAS'!M19</f>
        <v>0</v>
      </c>
      <c r="CI126" s="30" t="str">
        <f>IF(AND(CH4=0,CH126&gt;=0), "",CH126/CH4)</f>
        <v/>
      </c>
      <c r="CJ126" s="46"/>
      <c r="CK126" s="30" t="str">
        <f t="shared" si="46"/>
        <v/>
      </c>
      <c r="CL126" s="130">
        <f t="shared" ref="CL126:CL136" si="127">+CE126+CH126</f>
        <v>0</v>
      </c>
      <c r="CM126" s="30">
        <f>IF(AND(CL4=0,CL126&gt;=0), "",CL126/CL4)</f>
        <v>0</v>
      </c>
      <c r="CN126" s="46"/>
      <c r="CO126" s="129">
        <f>+'N EERR BARINAS'!N19</f>
        <v>0</v>
      </c>
      <c r="CP126" s="30" t="str">
        <f>IF(AND(CO4=0,CO126&gt;=0), "",CO126/CO4)</f>
        <v/>
      </c>
      <c r="CQ126" s="46"/>
      <c r="CR126" s="30" t="str">
        <f t="shared" si="47"/>
        <v/>
      </c>
      <c r="CS126" s="130">
        <f t="shared" ref="CS126:CS136" si="128">+CL126+CO126</f>
        <v>0</v>
      </c>
      <c r="CT126" s="30">
        <f>IF(AND(CS4=0,CS126&gt;=0), "",CS126/CS4)</f>
        <v>0</v>
      </c>
      <c r="CU126" s="46"/>
      <c r="CV126" s="131">
        <f t="shared" ref="CV126:CV136" si="129">+AZ126*12</f>
        <v>0</v>
      </c>
      <c r="CW126" s="30" t="str">
        <f>IF(AND(CV4=0,CV126&gt;=0), "",CV126/CV4)</f>
        <v/>
      </c>
      <c r="CX126" s="47" t="str">
        <f t="shared" si="48"/>
        <v/>
      </c>
    </row>
    <row r="127" spans="1:102" s="6" customFormat="1" hidden="1" outlineLevel="1" x14ac:dyDescent="0.3">
      <c r="A127" s="29" t="s">
        <v>105</v>
      </c>
      <c r="B127" s="129">
        <f>+'N EERR BARINAS'!B20</f>
        <v>0</v>
      </c>
      <c r="C127" s="30" t="str">
        <f>IF(AND(B4=0,B127&gt;=0), "",B127/B4)</f>
        <v/>
      </c>
      <c r="D127" s="46"/>
      <c r="E127" s="129">
        <f>+'N EERR BARINAS'!C20</f>
        <v>0</v>
      </c>
      <c r="F127" s="30">
        <f>IF(AND(E4=0,E127&gt;=0), "",E127/E4)</f>
        <v>0</v>
      </c>
      <c r="G127" s="46"/>
      <c r="H127" s="129">
        <f>+'N EERR BARINAS'!D20</f>
        <v>0</v>
      </c>
      <c r="I127" s="30">
        <f>IF(AND(H4=0,H127&gt;=0), "",H127/H4)</f>
        <v>0</v>
      </c>
      <c r="J127" s="46"/>
      <c r="K127" s="30" t="str">
        <f t="shared" si="97"/>
        <v/>
      </c>
      <c r="L127" s="130">
        <f t="shared" si="119"/>
        <v>0</v>
      </c>
      <c r="M127" s="30">
        <f>IF(AND(L4=0,L127&gt;=0), "",L127/L4)</f>
        <v>0</v>
      </c>
      <c r="N127" s="46"/>
      <c r="O127" s="129">
        <f>+'N EERR BARINAS'!E20</f>
        <v>0</v>
      </c>
      <c r="P127" s="30">
        <f>IF(AND(O4=0,O127&gt;=0), "",O127/O4)</f>
        <v>0</v>
      </c>
      <c r="Q127" s="46"/>
      <c r="R127" s="30" t="str">
        <f t="shared" si="98"/>
        <v/>
      </c>
      <c r="S127" s="130">
        <f t="shared" si="120"/>
        <v>0</v>
      </c>
      <c r="T127" s="30">
        <f>IF(AND(S4=0,S127&gt;=0), "",S127/S4)</f>
        <v>0</v>
      </c>
      <c r="U127" s="46"/>
      <c r="V127" s="131"/>
      <c r="W127" s="30" t="str">
        <f>IF(AND(V4=0,V127&gt;=0), "",V127/V4)</f>
        <v/>
      </c>
      <c r="X127" s="47" t="str">
        <f t="shared" si="99"/>
        <v/>
      </c>
      <c r="Y127" s="129">
        <f>+'N EERR BARINAS'!F20</f>
        <v>0</v>
      </c>
      <c r="Z127" s="30">
        <f>IF(AND(Y4=0,Y127&gt;=0), "",Y127/Y4)</f>
        <v>0</v>
      </c>
      <c r="AA127" s="46"/>
      <c r="AB127" s="30" t="str">
        <f t="shared" si="100"/>
        <v/>
      </c>
      <c r="AC127" s="130">
        <f t="shared" si="121"/>
        <v>0</v>
      </c>
      <c r="AD127" s="30">
        <f>IF(AND(AC4=0,AC127&gt;=0), "",AC127/AC4)</f>
        <v>0</v>
      </c>
      <c r="AE127" s="46"/>
      <c r="AF127" s="129">
        <f>+'N EERR BARINAS'!G20</f>
        <v>0</v>
      </c>
      <c r="AG127" s="30">
        <f>IF(AND(AF4=0,AF127&gt;=0), "",AF127/AF4)</f>
        <v>0</v>
      </c>
      <c r="AH127" s="46"/>
      <c r="AI127" s="30" t="str">
        <f t="shared" si="41"/>
        <v/>
      </c>
      <c r="AJ127" s="130">
        <f t="shared" si="62"/>
        <v>0</v>
      </c>
      <c r="AK127" s="30">
        <f>IF(AND(AJ4=0,AJ127&gt;=0), "",AJ127/AJ4)</f>
        <v>0</v>
      </c>
      <c r="AL127" s="46"/>
      <c r="AM127" s="129">
        <f>+'N EERR BARINAS'!H20</f>
        <v>0</v>
      </c>
      <c r="AN127" s="30">
        <f>IF(AND(AM4=0,AM127&gt;=0), "",AM127/AM4)</f>
        <v>0</v>
      </c>
      <c r="AO127" s="46"/>
      <c r="AP127" s="30" t="str">
        <f t="shared" si="42"/>
        <v/>
      </c>
      <c r="AQ127" s="130">
        <f t="shared" si="63"/>
        <v>0</v>
      </c>
      <c r="AR127" s="30">
        <f>IF(AND(AQ4=0,AQ127&gt;=0), "",AQ127/AQ4)</f>
        <v>0</v>
      </c>
      <c r="AS127" s="46"/>
      <c r="AT127" s="131">
        <f t="shared" si="122"/>
        <v>0</v>
      </c>
      <c r="AU127" s="30" t="str">
        <f>IF(AND(AT4=0,AT127&gt;=0), "",AT127/AT4)</f>
        <v/>
      </c>
      <c r="AV127" s="47" t="str">
        <f t="shared" si="101"/>
        <v/>
      </c>
      <c r="AW127" s="131">
        <f t="shared" ref="AW127:AW134" si="130">+AQ127/6</f>
        <v>0</v>
      </c>
      <c r="AX127" s="30">
        <f>IF(AND(AW4=0,AW127&gt;=0), "",AW127/AW4)</f>
        <v>0</v>
      </c>
      <c r="AY127" s="46"/>
      <c r="AZ127" s="131">
        <f t="shared" si="123"/>
        <v>0</v>
      </c>
      <c r="BA127" s="30" t="str">
        <f>IF(AND(AZ4=0,AZ127&gt;=0), "",AZ127/AZ4)</f>
        <v/>
      </c>
      <c r="BB127" s="47" t="str">
        <f t="shared" si="102"/>
        <v/>
      </c>
      <c r="BC127" s="129">
        <f>+'N EERR BARINAS'!I20</f>
        <v>0</v>
      </c>
      <c r="BD127" s="30" t="str">
        <f>IF(AND(BC4=0,BC127&gt;=0), "",BC127/BC4)</f>
        <v/>
      </c>
      <c r="BE127" s="46"/>
      <c r="BF127" s="30" t="str">
        <f t="shared" si="103"/>
        <v/>
      </c>
      <c r="BG127" s="130">
        <f t="shared" ref="BG127:BG136" si="131">+AQ127+BC127</f>
        <v>0</v>
      </c>
      <c r="BH127" s="30">
        <f>IF(AND(BG4=0,BG127&gt;=0), "",BG127/BG4)</f>
        <v>0</v>
      </c>
      <c r="BI127" s="46"/>
      <c r="BJ127" s="129">
        <f>+'N EERR BARINAS'!J20</f>
        <v>0</v>
      </c>
      <c r="BK127" s="30" t="str">
        <f>IF(AND(BJ4=0,BJ127&gt;=0), "",BJ127/BJ4)</f>
        <v/>
      </c>
      <c r="BL127" s="46"/>
      <c r="BM127" s="30" t="str">
        <f t="shared" si="43"/>
        <v/>
      </c>
      <c r="BN127" s="130">
        <f t="shared" ref="BN127:BN136" si="132">+BG127+BJ127</f>
        <v>0</v>
      </c>
      <c r="BO127" s="30">
        <f>IF(AND(BN4=0,BN127&gt;=0), "",BN127/BN4)</f>
        <v>0</v>
      </c>
      <c r="BP127" s="46"/>
      <c r="BQ127" s="129">
        <f>+'N EERR BARINAS'!K20</f>
        <v>0</v>
      </c>
      <c r="BR127" s="30" t="str">
        <f>IF(AND(BQ4=0,BQ127&gt;=0), "",BQ127/BQ4)</f>
        <v/>
      </c>
      <c r="BS127" s="46"/>
      <c r="BT127" s="30" t="str">
        <f t="shared" si="44"/>
        <v/>
      </c>
      <c r="BU127" s="130">
        <f t="shared" si="124"/>
        <v>0</v>
      </c>
      <c r="BV127" s="30">
        <f>IF(AND(BU4=0,BU127&gt;=0), "",BU127/BU4)</f>
        <v>0</v>
      </c>
      <c r="BW127" s="46"/>
      <c r="BX127" s="131">
        <f t="shared" si="125"/>
        <v>0</v>
      </c>
      <c r="BY127" s="30" t="str">
        <f>IF(AND(BX4=0,BX127&gt;=0), "",BX127/BX4)</f>
        <v/>
      </c>
      <c r="BZ127" s="47" t="str">
        <f t="shared" si="45"/>
        <v/>
      </c>
      <c r="CA127" s="129">
        <f>+'N EERR BARINAS'!L20</f>
        <v>0</v>
      </c>
      <c r="CB127" s="30" t="str">
        <f>IF(AND(CA4=0,CA127&gt;=0), "",CA127/CA4)</f>
        <v/>
      </c>
      <c r="CC127" s="46"/>
      <c r="CD127" s="30" t="str">
        <f t="shared" si="104"/>
        <v/>
      </c>
      <c r="CE127" s="130">
        <f t="shared" si="126"/>
        <v>0</v>
      </c>
      <c r="CF127" s="30">
        <f>IF(AND(CE4=0,CE127&gt;=0), "",CE127/CE4)</f>
        <v>0</v>
      </c>
      <c r="CG127" s="46"/>
      <c r="CH127" s="129">
        <f>+'N EERR BARINAS'!M20</f>
        <v>0</v>
      </c>
      <c r="CI127" s="30" t="str">
        <f>IF(AND(CH4=0,CH127&gt;=0), "",CH127/CH4)</f>
        <v/>
      </c>
      <c r="CJ127" s="46"/>
      <c r="CK127" s="30" t="str">
        <f t="shared" si="46"/>
        <v/>
      </c>
      <c r="CL127" s="130">
        <f t="shared" si="127"/>
        <v>0</v>
      </c>
      <c r="CM127" s="30">
        <f>IF(AND(CL4=0,CL127&gt;=0), "",CL127/CL4)</f>
        <v>0</v>
      </c>
      <c r="CN127" s="46"/>
      <c r="CO127" s="129">
        <f>+'N EERR BARINAS'!N20</f>
        <v>0</v>
      </c>
      <c r="CP127" s="30" t="str">
        <f>IF(AND(CO4=0,CO127&gt;=0), "",CO127/CO4)</f>
        <v/>
      </c>
      <c r="CQ127" s="46"/>
      <c r="CR127" s="30" t="str">
        <f t="shared" si="47"/>
        <v/>
      </c>
      <c r="CS127" s="130">
        <f t="shared" si="128"/>
        <v>0</v>
      </c>
      <c r="CT127" s="30">
        <f>IF(AND(CS4=0,CS127&gt;=0), "",CS127/CS4)</f>
        <v>0</v>
      </c>
      <c r="CU127" s="46"/>
      <c r="CV127" s="131">
        <f t="shared" si="129"/>
        <v>0</v>
      </c>
      <c r="CW127" s="30" t="str">
        <f>IF(AND(CV4=0,CV127&gt;=0), "",CV127/CV4)</f>
        <v/>
      </c>
      <c r="CX127" s="47" t="str">
        <f t="shared" si="48"/>
        <v/>
      </c>
    </row>
    <row r="128" spans="1:102" s="6" customFormat="1" hidden="1" outlineLevel="1" x14ac:dyDescent="0.3">
      <c r="A128" s="29" t="s">
        <v>106</v>
      </c>
      <c r="B128" s="129">
        <f>+'N EERR BARINAS'!B21</f>
        <v>0</v>
      </c>
      <c r="C128" s="30" t="str">
        <f>IF(AND(B4=0,B128&gt;=0), "",B128/B4)</f>
        <v/>
      </c>
      <c r="D128" s="46"/>
      <c r="E128" s="129">
        <f>+'N EERR BARINAS'!C21</f>
        <v>1.336798496546872</v>
      </c>
      <c r="F128" s="30">
        <f>IF(AND(E4=0,E128&gt;=0), "",E128/E4)</f>
        <v>9.7366373991773954E-5</v>
      </c>
      <c r="G128" s="46"/>
      <c r="H128" s="129">
        <f>+'N EERR BARINAS'!D21</f>
        <v>40.402011244751264</v>
      </c>
      <c r="I128" s="30">
        <f>IF(AND(H4=0,H128&gt;=0), "",H128/H4)</f>
        <v>1.7749201899966724E-3</v>
      </c>
      <c r="J128" s="46"/>
      <c r="K128" s="30">
        <f t="shared" si="97"/>
        <v>29.222962809365082</v>
      </c>
      <c r="L128" s="130">
        <f t="shared" si="119"/>
        <v>41.738809741298134</v>
      </c>
      <c r="M128" s="30">
        <f>IF(AND(L4=0,L128&gt;=0), "",L128/L4)</f>
        <v>1.1437706212418606E-3</v>
      </c>
      <c r="N128" s="46"/>
      <c r="O128" s="129">
        <f>+'N EERR BARINAS'!E21</f>
        <v>1.3958961739583089</v>
      </c>
      <c r="P128" s="30">
        <f>IF(AND(O4=0,O128&gt;=0), "",O128/O4)</f>
        <v>5.2969483526777307E-5</v>
      </c>
      <c r="Q128" s="46"/>
      <c r="R128" s="30">
        <f t="shared" si="98"/>
        <v>-0.96544983452674893</v>
      </c>
      <c r="S128" s="130">
        <f t="shared" si="120"/>
        <v>43.13470591525644</v>
      </c>
      <c r="T128" s="30">
        <f>IF(AND(S4=0,S128&gt;=0), "",S128/S4)</f>
        <v>6.8636515733761113E-4</v>
      </c>
      <c r="U128" s="46"/>
      <c r="V128" s="131"/>
      <c r="W128" s="30" t="str">
        <f>IF(AND(V4=0,V128&gt;=0), "",V128/V4)</f>
        <v/>
      </c>
      <c r="X128" s="47">
        <f t="shared" si="99"/>
        <v>1</v>
      </c>
      <c r="Y128" s="129">
        <f>+'N EERR BARINAS'!F21</f>
        <v>45.429621486959903</v>
      </c>
      <c r="Z128" s="30">
        <f>IF(AND(Y4=0,Y128&gt;=0), "",Y128/Y4)</f>
        <v>1.8358252082408032E-3</v>
      </c>
      <c r="AA128" s="46"/>
      <c r="AB128" s="30">
        <f t="shared" si="100"/>
        <v>31.545129311542013</v>
      </c>
      <c r="AC128" s="130">
        <f t="shared" si="121"/>
        <v>88.56432740221635</v>
      </c>
      <c r="AD128" s="30">
        <f>IF(AND(AC4=0,AC128&gt;=0), "",AC128/AC4)</f>
        <v>1.0111088826856328E-3</v>
      </c>
      <c r="AE128" s="46"/>
      <c r="AF128" s="129">
        <f>+'N EERR BARINAS'!G21</f>
        <v>0</v>
      </c>
      <c r="AG128" s="30">
        <f>IF(AND(AF4=0,AF128&gt;=0), "",AF128/AF4)</f>
        <v>0</v>
      </c>
      <c r="AH128" s="46"/>
      <c r="AI128" s="30">
        <f t="shared" si="41"/>
        <v>-1</v>
      </c>
      <c r="AJ128" s="130">
        <f t="shared" si="62"/>
        <v>88.56432740221635</v>
      </c>
      <c r="AK128" s="30">
        <f>IF(AND(AJ4=0,AJ128&gt;=0), "",AJ128/AJ4)</f>
        <v>7.4435105306025343E-4</v>
      </c>
      <c r="AL128" s="46"/>
      <c r="AM128" s="129">
        <f>+'N EERR BARINAS'!H21</f>
        <v>35.156791843026937</v>
      </c>
      <c r="AN128" s="30">
        <f>IF(AND(AM4=0,AM128&gt;=0), "",AM128/AM4)</f>
        <v>1.2817754512990504E-3</v>
      </c>
      <c r="AO128" s="46"/>
      <c r="AP128" s="30">
        <f t="shared" si="42"/>
        <v>1</v>
      </c>
      <c r="AQ128" s="130">
        <f t="shared" si="63"/>
        <v>123.72111924524329</v>
      </c>
      <c r="AR128" s="30">
        <f>IF(AND(AQ4=0,AQ128&gt;=0), "",AQ128/AQ4)</f>
        <v>8.450311289415715E-4</v>
      </c>
      <c r="AS128" s="46"/>
      <c r="AT128" s="131">
        <f t="shared" si="122"/>
        <v>0</v>
      </c>
      <c r="AU128" s="30" t="str">
        <f>IF(AND(AT4=0,AT128&gt;=0), "",AT128/AT4)</f>
        <v/>
      </c>
      <c r="AV128" s="47">
        <f t="shared" si="101"/>
        <v>1</v>
      </c>
      <c r="AW128" s="131">
        <f t="shared" si="130"/>
        <v>20.620186540873881</v>
      </c>
      <c r="AX128" s="30">
        <f>IF(AND(AW4=0,AW128&gt;=0), "",AW128/AW4)</f>
        <v>8.4503112894157161E-4</v>
      </c>
      <c r="AY128" s="46"/>
      <c r="AZ128" s="131">
        <f t="shared" si="123"/>
        <v>0</v>
      </c>
      <c r="BA128" s="30" t="str">
        <f>IF(AND(AZ4=0,AZ128&gt;=0), "",AZ128/AZ4)</f>
        <v/>
      </c>
      <c r="BB128" s="47">
        <f t="shared" si="102"/>
        <v>1</v>
      </c>
      <c r="BC128" s="129">
        <f>+'N EERR BARINAS'!I21</f>
        <v>0</v>
      </c>
      <c r="BD128" s="30" t="str">
        <f>IF(AND(BC4=0,BC128&gt;=0), "",BC128/BC4)</f>
        <v/>
      </c>
      <c r="BE128" s="46"/>
      <c r="BF128" s="30">
        <f t="shared" si="103"/>
        <v>-1</v>
      </c>
      <c r="BG128" s="130">
        <f t="shared" si="131"/>
        <v>123.72111924524329</v>
      </c>
      <c r="BH128" s="30">
        <f>IF(AND(BG4=0,BG128&gt;=0), "",BG128/BG4)</f>
        <v>8.450311289415715E-4</v>
      </c>
      <c r="BI128" s="46"/>
      <c r="BJ128" s="129">
        <f>+'N EERR BARINAS'!J21</f>
        <v>0</v>
      </c>
      <c r="BK128" s="30" t="str">
        <f>IF(AND(BJ4=0,BJ128&gt;=0), "",BJ128/BJ4)</f>
        <v/>
      </c>
      <c r="BL128" s="46"/>
      <c r="BM128" s="30" t="str">
        <f t="shared" si="43"/>
        <v/>
      </c>
      <c r="BN128" s="130">
        <f t="shared" si="132"/>
        <v>123.72111924524329</v>
      </c>
      <c r="BO128" s="30">
        <f>IF(AND(BN4=0,BN128&gt;=0), "",BN128/BN4)</f>
        <v>8.450311289415715E-4</v>
      </c>
      <c r="BP128" s="46"/>
      <c r="BQ128" s="129">
        <f>+'N EERR BARINAS'!K21</f>
        <v>0</v>
      </c>
      <c r="BR128" s="30" t="str">
        <f>IF(AND(BQ4=0,BQ128&gt;=0), "",BQ128/BQ4)</f>
        <v/>
      </c>
      <c r="BS128" s="46"/>
      <c r="BT128" s="30" t="str">
        <f t="shared" si="44"/>
        <v/>
      </c>
      <c r="BU128" s="130">
        <f t="shared" si="124"/>
        <v>123.72111924524329</v>
      </c>
      <c r="BV128" s="30">
        <f>IF(AND(BU4=0,BU128&gt;=0), "",BU128/BU4)</f>
        <v>8.450311289415715E-4</v>
      </c>
      <c r="BW128" s="46"/>
      <c r="BX128" s="131">
        <f t="shared" si="125"/>
        <v>0</v>
      </c>
      <c r="BY128" s="30" t="str">
        <f>IF(AND(BX4=0,BX128&gt;=0), "",BX128/BX4)</f>
        <v/>
      </c>
      <c r="BZ128" s="47">
        <f t="shared" si="45"/>
        <v>1</v>
      </c>
      <c r="CA128" s="129">
        <f>+'N EERR BARINAS'!L21</f>
        <v>0</v>
      </c>
      <c r="CB128" s="30" t="str">
        <f>IF(AND(CA4=0,CA128&gt;=0), "",CA128/CA4)</f>
        <v/>
      </c>
      <c r="CC128" s="46"/>
      <c r="CD128" s="30" t="str">
        <f t="shared" si="104"/>
        <v/>
      </c>
      <c r="CE128" s="130">
        <f t="shared" si="126"/>
        <v>123.72111924524329</v>
      </c>
      <c r="CF128" s="30">
        <f>IF(AND(CE4=0,CE128&gt;=0), "",CE128/CE4)</f>
        <v>8.450311289415715E-4</v>
      </c>
      <c r="CG128" s="46"/>
      <c r="CH128" s="129">
        <f>+'N EERR BARINAS'!M21</f>
        <v>0</v>
      </c>
      <c r="CI128" s="30" t="str">
        <f>IF(AND(CH4=0,CH128&gt;=0), "",CH128/CH4)</f>
        <v/>
      </c>
      <c r="CJ128" s="46"/>
      <c r="CK128" s="30" t="str">
        <f t="shared" si="46"/>
        <v/>
      </c>
      <c r="CL128" s="130">
        <f t="shared" si="127"/>
        <v>123.72111924524329</v>
      </c>
      <c r="CM128" s="30">
        <f>IF(AND(CL4=0,CL128&gt;=0), "",CL128/CL4)</f>
        <v>8.450311289415715E-4</v>
      </c>
      <c r="CN128" s="46"/>
      <c r="CO128" s="129">
        <f>+'N EERR BARINAS'!N21</f>
        <v>0</v>
      </c>
      <c r="CP128" s="30" t="str">
        <f>IF(AND(CO4=0,CO128&gt;=0), "",CO128/CO4)</f>
        <v/>
      </c>
      <c r="CQ128" s="46"/>
      <c r="CR128" s="30" t="str">
        <f t="shared" si="47"/>
        <v/>
      </c>
      <c r="CS128" s="130">
        <f t="shared" si="128"/>
        <v>123.72111924524329</v>
      </c>
      <c r="CT128" s="30">
        <f>IF(AND(CS4=0,CS128&gt;=0), "",CS128/CS4)</f>
        <v>8.450311289415715E-4</v>
      </c>
      <c r="CU128" s="46"/>
      <c r="CV128" s="131">
        <f t="shared" si="129"/>
        <v>0</v>
      </c>
      <c r="CW128" s="30" t="str">
        <f>IF(AND(CV4=0,CV128&gt;=0), "",CV128/CV4)</f>
        <v/>
      </c>
      <c r="CX128" s="47">
        <f t="shared" si="48"/>
        <v>1</v>
      </c>
    </row>
    <row r="129" spans="1:219" s="6" customFormat="1" hidden="1" outlineLevel="1" x14ac:dyDescent="0.3">
      <c r="A129" s="29" t="s">
        <v>107</v>
      </c>
      <c r="B129" s="129">
        <f>+'N EERR BARINAS'!B22</f>
        <v>0</v>
      </c>
      <c r="C129" s="30" t="str">
        <f>IF(AND(B4=0,B129&gt;=0), "",B129/B4)</f>
        <v/>
      </c>
      <c r="D129" s="46"/>
      <c r="E129" s="129">
        <f>+'N EERR BARINAS'!C22</f>
        <v>0</v>
      </c>
      <c r="F129" s="30">
        <f>IF(AND(E4=0,E129&gt;=0), "",E129/E4)</f>
        <v>0</v>
      </c>
      <c r="G129" s="46"/>
      <c r="H129" s="129">
        <f>+'N EERR BARINAS'!D22</f>
        <v>0</v>
      </c>
      <c r="I129" s="30">
        <f>IF(AND(H4=0,H129&gt;=0), "",H129/H4)</f>
        <v>0</v>
      </c>
      <c r="J129" s="46"/>
      <c r="K129" s="30" t="str">
        <f t="shared" si="97"/>
        <v/>
      </c>
      <c r="L129" s="130">
        <f t="shared" si="119"/>
        <v>0</v>
      </c>
      <c r="M129" s="30">
        <f>IF(AND(L4=0,L129&gt;=0), "",L129/L4)</f>
        <v>0</v>
      </c>
      <c r="N129" s="46"/>
      <c r="O129" s="129">
        <f>+'N EERR BARINAS'!E22</f>
        <v>0</v>
      </c>
      <c r="P129" s="30">
        <f>IF(AND(O4=0,O129&gt;=0), "",O129/O4)</f>
        <v>0</v>
      </c>
      <c r="Q129" s="46"/>
      <c r="R129" s="30" t="str">
        <f t="shared" si="98"/>
        <v/>
      </c>
      <c r="S129" s="130">
        <f t="shared" si="120"/>
        <v>0</v>
      </c>
      <c r="T129" s="30">
        <f>IF(AND(S4=0,S129&gt;=0), "",S129/S4)</f>
        <v>0</v>
      </c>
      <c r="U129" s="46"/>
      <c r="V129" s="131"/>
      <c r="W129" s="30" t="str">
        <f>IF(AND(V4=0,V129&gt;=0), "",V129/V4)</f>
        <v/>
      </c>
      <c r="X129" s="47" t="str">
        <f t="shared" si="99"/>
        <v/>
      </c>
      <c r="Y129" s="129">
        <f>+'N EERR BARINAS'!F22</f>
        <v>0</v>
      </c>
      <c r="Z129" s="30">
        <f>IF(AND(Y4=0,Y129&gt;=0), "",Y129/Y4)</f>
        <v>0</v>
      </c>
      <c r="AA129" s="46"/>
      <c r="AB129" s="30" t="str">
        <f t="shared" si="100"/>
        <v/>
      </c>
      <c r="AC129" s="130">
        <f t="shared" si="121"/>
        <v>0</v>
      </c>
      <c r="AD129" s="30">
        <f>IF(AND(AC4=0,AC129&gt;=0), "",AC129/AC4)</f>
        <v>0</v>
      </c>
      <c r="AE129" s="46"/>
      <c r="AF129" s="129">
        <f>+'N EERR BARINAS'!G22</f>
        <v>0</v>
      </c>
      <c r="AG129" s="30">
        <f>IF(AND(AF4=0,AF129&gt;=0), "",AF129/AF4)</f>
        <v>0</v>
      </c>
      <c r="AH129" s="46"/>
      <c r="AI129" s="30" t="str">
        <f t="shared" si="41"/>
        <v/>
      </c>
      <c r="AJ129" s="130">
        <f t="shared" si="62"/>
        <v>0</v>
      </c>
      <c r="AK129" s="30">
        <f>IF(AND(AJ4=0,AJ129&gt;=0), "",AJ129/AJ4)</f>
        <v>0</v>
      </c>
      <c r="AL129" s="46"/>
      <c r="AM129" s="129">
        <f>+'N EERR BARINAS'!H22</f>
        <v>0</v>
      </c>
      <c r="AN129" s="30">
        <f>IF(AND(AM4=0,AM129&gt;=0), "",AM129/AM4)</f>
        <v>0</v>
      </c>
      <c r="AO129" s="46"/>
      <c r="AP129" s="30" t="str">
        <f t="shared" si="42"/>
        <v/>
      </c>
      <c r="AQ129" s="130">
        <f t="shared" si="63"/>
        <v>0</v>
      </c>
      <c r="AR129" s="30">
        <f>IF(AND(AQ4=0,AQ129&gt;=0), "",AQ129/AQ4)</f>
        <v>0</v>
      </c>
      <c r="AS129" s="46"/>
      <c r="AT129" s="131">
        <f t="shared" si="122"/>
        <v>0</v>
      </c>
      <c r="AU129" s="30" t="str">
        <f>IF(AND(AT4=0,AT129&gt;=0), "",AT129/AT4)</f>
        <v/>
      </c>
      <c r="AV129" s="47" t="str">
        <f t="shared" si="101"/>
        <v/>
      </c>
      <c r="AW129" s="131">
        <f t="shared" si="130"/>
        <v>0</v>
      </c>
      <c r="AX129" s="30">
        <f>IF(AND(AW4=0,AW129&gt;=0), "",AW129/AW4)</f>
        <v>0</v>
      </c>
      <c r="AY129" s="46"/>
      <c r="AZ129" s="131">
        <f t="shared" si="123"/>
        <v>0</v>
      </c>
      <c r="BA129" s="30" t="str">
        <f>IF(AND(AZ4=0,AZ129&gt;=0), "",AZ129/AZ4)</f>
        <v/>
      </c>
      <c r="BB129" s="47" t="str">
        <f t="shared" si="102"/>
        <v/>
      </c>
      <c r="BC129" s="129">
        <f>+'N EERR BARINAS'!I22</f>
        <v>0</v>
      </c>
      <c r="BD129" s="30" t="str">
        <f>IF(AND(BC4=0,BC129&gt;=0), "",BC129/BC4)</f>
        <v/>
      </c>
      <c r="BE129" s="46"/>
      <c r="BF129" s="30" t="str">
        <f t="shared" si="103"/>
        <v/>
      </c>
      <c r="BG129" s="130">
        <f t="shared" si="131"/>
        <v>0</v>
      </c>
      <c r="BH129" s="30">
        <f>IF(AND(BG4=0,BG129&gt;=0), "",BG129/BG4)</f>
        <v>0</v>
      </c>
      <c r="BI129" s="46"/>
      <c r="BJ129" s="129">
        <f>+'N EERR BARINAS'!J22</f>
        <v>0</v>
      </c>
      <c r="BK129" s="30" t="str">
        <f>IF(AND(BJ4=0,BJ129&gt;=0), "",BJ129/BJ4)</f>
        <v/>
      </c>
      <c r="BL129" s="46"/>
      <c r="BM129" s="30" t="str">
        <f t="shared" si="43"/>
        <v/>
      </c>
      <c r="BN129" s="130">
        <f t="shared" si="132"/>
        <v>0</v>
      </c>
      <c r="BO129" s="30">
        <f>IF(AND(BN4=0,BN129&gt;=0), "",BN129/BN4)</f>
        <v>0</v>
      </c>
      <c r="BP129" s="46"/>
      <c r="BQ129" s="129">
        <f>+'N EERR BARINAS'!K22</f>
        <v>0</v>
      </c>
      <c r="BR129" s="30" t="str">
        <f>IF(AND(BQ4=0,BQ129&gt;=0), "",BQ129/BQ4)</f>
        <v/>
      </c>
      <c r="BS129" s="46"/>
      <c r="BT129" s="30" t="str">
        <f t="shared" si="44"/>
        <v/>
      </c>
      <c r="BU129" s="130">
        <f t="shared" si="124"/>
        <v>0</v>
      </c>
      <c r="BV129" s="30">
        <f>IF(AND(BU4=0,BU129&gt;=0), "",BU129/BU4)</f>
        <v>0</v>
      </c>
      <c r="BW129" s="46"/>
      <c r="BX129" s="131">
        <f t="shared" si="125"/>
        <v>0</v>
      </c>
      <c r="BY129" s="30" t="str">
        <f>IF(AND(BX4=0,BX129&gt;=0), "",BX129/BX4)</f>
        <v/>
      </c>
      <c r="BZ129" s="47" t="str">
        <f t="shared" si="45"/>
        <v/>
      </c>
      <c r="CA129" s="129">
        <f>+'N EERR BARINAS'!L22</f>
        <v>0</v>
      </c>
      <c r="CB129" s="30" t="str">
        <f>IF(AND(CA4=0,CA129&gt;=0), "",CA129/CA4)</f>
        <v/>
      </c>
      <c r="CC129" s="46"/>
      <c r="CD129" s="30" t="str">
        <f t="shared" si="104"/>
        <v/>
      </c>
      <c r="CE129" s="130">
        <f t="shared" si="126"/>
        <v>0</v>
      </c>
      <c r="CF129" s="30">
        <f>IF(AND(CE4=0,CE129&gt;=0), "",CE129/CE4)</f>
        <v>0</v>
      </c>
      <c r="CG129" s="46"/>
      <c r="CH129" s="129">
        <f>+'N EERR BARINAS'!M22</f>
        <v>0</v>
      </c>
      <c r="CI129" s="30" t="str">
        <f>IF(AND(CH4=0,CH129&gt;=0), "",CH129/CH4)</f>
        <v/>
      </c>
      <c r="CJ129" s="46"/>
      <c r="CK129" s="30" t="str">
        <f t="shared" si="46"/>
        <v/>
      </c>
      <c r="CL129" s="130">
        <f t="shared" si="127"/>
        <v>0</v>
      </c>
      <c r="CM129" s="30">
        <f>IF(AND(CL4=0,CL129&gt;=0), "",CL129/CL4)</f>
        <v>0</v>
      </c>
      <c r="CN129" s="46"/>
      <c r="CO129" s="129">
        <f>+'N EERR BARINAS'!N22</f>
        <v>0</v>
      </c>
      <c r="CP129" s="30" t="str">
        <f>IF(AND(CO4=0,CO129&gt;=0), "",CO129/CO4)</f>
        <v/>
      </c>
      <c r="CQ129" s="46"/>
      <c r="CR129" s="30" t="str">
        <f t="shared" si="47"/>
        <v/>
      </c>
      <c r="CS129" s="130">
        <f t="shared" si="128"/>
        <v>0</v>
      </c>
      <c r="CT129" s="30">
        <f>IF(AND(CS4=0,CS129&gt;=0), "",CS129/CS4)</f>
        <v>0</v>
      </c>
      <c r="CU129" s="46"/>
      <c r="CV129" s="131">
        <f t="shared" si="129"/>
        <v>0</v>
      </c>
      <c r="CW129" s="30" t="str">
        <f>IF(AND(CV4=0,CV129&gt;=0), "",CV129/CV4)</f>
        <v/>
      </c>
      <c r="CX129" s="47" t="str">
        <f t="shared" si="48"/>
        <v/>
      </c>
    </row>
    <row r="130" spans="1:219" s="6" customFormat="1" hidden="1" outlineLevel="1" x14ac:dyDescent="0.3">
      <c r="A130" s="29" t="s">
        <v>108</v>
      </c>
      <c r="B130" s="129">
        <f>+'N EERR BARINAS'!B23</f>
        <v>0</v>
      </c>
      <c r="C130" s="30" t="str">
        <f>IF(AND(B4=0,B130&gt;=0), "",B130/B4)</f>
        <v/>
      </c>
      <c r="D130" s="46"/>
      <c r="E130" s="129">
        <f>+'N EERR BARINAS'!C23</f>
        <v>6.8394341683793464E-2</v>
      </c>
      <c r="F130" s="30">
        <f>IF(AND(E4=0,E130&gt;=0), "",E130/E4)</f>
        <v>4.981535413532622E-6</v>
      </c>
      <c r="G130" s="46"/>
      <c r="H130" s="129">
        <f>+'N EERR BARINAS'!D23</f>
        <v>0.11248167390221338</v>
      </c>
      <c r="I130" s="30">
        <f>IF(AND(H4=0,H130&gt;=0), "",H130/H4)</f>
        <v>4.9414865216542124E-6</v>
      </c>
      <c r="J130" s="46"/>
      <c r="K130" s="30">
        <f t="shared" si="97"/>
        <v>0.64460496487045982</v>
      </c>
      <c r="L130" s="130">
        <f t="shared" si="119"/>
        <v>0.18087601558600686</v>
      </c>
      <c r="M130" s="30">
        <f>IF(AND(L4=0,L130&gt;=0), "",L130/L4)</f>
        <v>4.9565541997203411E-6</v>
      </c>
      <c r="N130" s="46"/>
      <c r="O130" s="129">
        <f>+'N EERR BARINAS'!E23</f>
        <v>7.049980676557115E-3</v>
      </c>
      <c r="P130" s="30">
        <f>IF(AND(O4=0,O130&gt;=0), "",O130/O4)</f>
        <v>2.6752264407463283E-7</v>
      </c>
      <c r="Q130" s="46"/>
      <c r="R130" s="30">
        <f t="shared" si="98"/>
        <v>-0.93732329514685164</v>
      </c>
      <c r="S130" s="130">
        <f t="shared" si="120"/>
        <v>0.18792599626256398</v>
      </c>
      <c r="T130" s="30">
        <f>IF(AND(S4=0,S130&gt;=0), "",S130/S4)</f>
        <v>2.9903033591092749E-6</v>
      </c>
      <c r="U130" s="46"/>
      <c r="V130" s="131"/>
      <c r="W130" s="30" t="str">
        <f>IF(AND(V4=0,V130&gt;=0), "",V130/V4)</f>
        <v/>
      </c>
      <c r="X130" s="47">
        <f t="shared" si="99"/>
        <v>1</v>
      </c>
      <c r="Y130" s="129">
        <f>+'N EERR BARINAS'!F23</f>
        <v>1.23450058388478</v>
      </c>
      <c r="Z130" s="30">
        <f>IF(AND(Y4=0,Y130&gt;=0), "",Y130/Y4)</f>
        <v>4.988655457176096E-5</v>
      </c>
      <c r="AA130" s="46"/>
      <c r="AB130" s="30">
        <f t="shared" si="100"/>
        <v>174.10694575231844</v>
      </c>
      <c r="AC130" s="130">
        <f t="shared" si="121"/>
        <v>1.4224265801473439</v>
      </c>
      <c r="AD130" s="30">
        <f>IF(AND(AC4=0,AC130&gt;=0), "",AC130/AC4)</f>
        <v>1.6239361742379522E-5</v>
      </c>
      <c r="AE130" s="46"/>
      <c r="AF130" s="129">
        <f>+'N EERR BARINAS'!G23</f>
        <v>0.12975712113236243</v>
      </c>
      <c r="AG130" s="30">
        <f>IF(AND(AF4=0,AF130&gt;=0), "",AF130/AF4)</f>
        <v>4.1336236210705161E-6</v>
      </c>
      <c r="AH130" s="46"/>
      <c r="AI130" s="30">
        <f t="shared" si="41"/>
        <v>-0.8948910005987708</v>
      </c>
      <c r="AJ130" s="130">
        <f t="shared" si="62"/>
        <v>1.5521837012797064</v>
      </c>
      <c r="AK130" s="30">
        <f>IF(AND(AJ4=0,AJ130&gt;=0), "",AJ130/AJ4)</f>
        <v>1.3045541094027411E-5</v>
      </c>
      <c r="AL130" s="46"/>
      <c r="AM130" s="129">
        <f>+'N EERR BARINAS'!H23</f>
        <v>9.5534760443007988E-2</v>
      </c>
      <c r="AN130" s="30">
        <f>IF(AND(AM4=0,AM130&gt;=0), "",AM130/AM4)</f>
        <v>3.48308546548655E-6</v>
      </c>
      <c r="AO130" s="46"/>
      <c r="AP130" s="30">
        <f t="shared" si="42"/>
        <v>-0.26374167668566684</v>
      </c>
      <c r="AQ130" s="130">
        <f t="shared" si="63"/>
        <v>1.6477184617227143</v>
      </c>
      <c r="AR130" s="30">
        <f>IF(AND(AQ4=0,AQ130&gt;=0), "",AQ130/AQ4)</f>
        <v>1.1254128643367795E-5</v>
      </c>
      <c r="AS130" s="46"/>
      <c r="AT130" s="131">
        <f t="shared" si="122"/>
        <v>0</v>
      </c>
      <c r="AU130" s="30" t="str">
        <f>IF(AND(AT4=0,AT130&gt;=0), "",AT130/AT4)</f>
        <v/>
      </c>
      <c r="AV130" s="47">
        <f t="shared" si="101"/>
        <v>1</v>
      </c>
      <c r="AW130" s="131">
        <f t="shared" si="130"/>
        <v>0.27461974362045238</v>
      </c>
      <c r="AX130" s="30">
        <f>IF(AND(AW4=0,AW130&gt;=0), "",AW130/AW4)</f>
        <v>1.1254128643367795E-5</v>
      </c>
      <c r="AY130" s="46"/>
      <c r="AZ130" s="131">
        <f t="shared" si="123"/>
        <v>0</v>
      </c>
      <c r="BA130" s="30" t="str">
        <f>IF(AND(AZ4=0,AZ130&gt;=0), "",AZ130/AZ4)</f>
        <v/>
      </c>
      <c r="BB130" s="47">
        <f t="shared" si="102"/>
        <v>1</v>
      </c>
      <c r="BC130" s="129">
        <f>+'N EERR BARINAS'!I23</f>
        <v>0</v>
      </c>
      <c r="BD130" s="30" t="str">
        <f>IF(AND(BC4=0,BC130&gt;=0), "",BC130/BC4)</f>
        <v/>
      </c>
      <c r="BE130" s="46"/>
      <c r="BF130" s="30">
        <f t="shared" si="103"/>
        <v>-1</v>
      </c>
      <c r="BG130" s="130">
        <f t="shared" si="131"/>
        <v>1.6477184617227143</v>
      </c>
      <c r="BH130" s="30">
        <f>IF(AND(BG4=0,BG130&gt;=0), "",BG130/BG4)</f>
        <v>1.1254128643367795E-5</v>
      </c>
      <c r="BI130" s="46"/>
      <c r="BJ130" s="129">
        <f>+'N EERR BARINAS'!J23</f>
        <v>0</v>
      </c>
      <c r="BK130" s="30" t="str">
        <f>IF(AND(BJ4=0,BJ130&gt;=0), "",BJ130/BJ4)</f>
        <v/>
      </c>
      <c r="BL130" s="46"/>
      <c r="BM130" s="30" t="str">
        <f t="shared" si="43"/>
        <v/>
      </c>
      <c r="BN130" s="130">
        <f t="shared" si="132"/>
        <v>1.6477184617227143</v>
      </c>
      <c r="BO130" s="30">
        <f>IF(AND(BN4=0,BN130&gt;=0), "",BN130/BN4)</f>
        <v>1.1254128643367795E-5</v>
      </c>
      <c r="BP130" s="46"/>
      <c r="BQ130" s="129">
        <f>+'N EERR BARINAS'!K23</f>
        <v>0</v>
      </c>
      <c r="BR130" s="30" t="str">
        <f>IF(AND(BQ4=0,BQ130&gt;=0), "",BQ130/BQ4)</f>
        <v/>
      </c>
      <c r="BS130" s="46"/>
      <c r="BT130" s="30" t="str">
        <f t="shared" si="44"/>
        <v/>
      </c>
      <c r="BU130" s="130">
        <f t="shared" si="124"/>
        <v>1.6477184617227143</v>
      </c>
      <c r="BV130" s="30">
        <f>IF(AND(BU4=0,BU130&gt;=0), "",BU130/BU4)</f>
        <v>1.1254128643367795E-5</v>
      </c>
      <c r="BW130" s="46"/>
      <c r="BX130" s="131">
        <f t="shared" si="125"/>
        <v>0</v>
      </c>
      <c r="BY130" s="30" t="str">
        <f>IF(AND(BX4=0,BX130&gt;=0), "",BX130/BX4)</f>
        <v/>
      </c>
      <c r="BZ130" s="47">
        <f t="shared" si="45"/>
        <v>1</v>
      </c>
      <c r="CA130" s="129">
        <f>+'N EERR BARINAS'!L23</f>
        <v>0</v>
      </c>
      <c r="CB130" s="30" t="str">
        <f>IF(AND(CA4=0,CA130&gt;=0), "",CA130/CA4)</f>
        <v/>
      </c>
      <c r="CC130" s="46"/>
      <c r="CD130" s="30" t="str">
        <f t="shared" si="104"/>
        <v/>
      </c>
      <c r="CE130" s="130">
        <f t="shared" si="126"/>
        <v>1.6477184617227143</v>
      </c>
      <c r="CF130" s="30">
        <f>IF(AND(CE4=0,CE130&gt;=0), "",CE130/CE4)</f>
        <v>1.1254128643367795E-5</v>
      </c>
      <c r="CG130" s="46"/>
      <c r="CH130" s="129">
        <f>+'N EERR BARINAS'!M23</f>
        <v>0</v>
      </c>
      <c r="CI130" s="30" t="str">
        <f>IF(AND(CH4=0,CH130&gt;=0), "",CH130/CH4)</f>
        <v/>
      </c>
      <c r="CJ130" s="46"/>
      <c r="CK130" s="30" t="str">
        <f t="shared" si="46"/>
        <v/>
      </c>
      <c r="CL130" s="130">
        <f t="shared" si="127"/>
        <v>1.6477184617227143</v>
      </c>
      <c r="CM130" s="30">
        <f>IF(AND(CL4=0,CL130&gt;=0), "",CL130/CL4)</f>
        <v>1.1254128643367795E-5</v>
      </c>
      <c r="CN130" s="46"/>
      <c r="CO130" s="129">
        <f>+'N EERR BARINAS'!N23</f>
        <v>0</v>
      </c>
      <c r="CP130" s="30" t="str">
        <f>IF(AND(CO4=0,CO130&gt;=0), "",CO130/CO4)</f>
        <v/>
      </c>
      <c r="CQ130" s="46"/>
      <c r="CR130" s="30" t="str">
        <f t="shared" si="47"/>
        <v/>
      </c>
      <c r="CS130" s="130">
        <f t="shared" si="128"/>
        <v>1.6477184617227143</v>
      </c>
      <c r="CT130" s="30">
        <f>IF(AND(CS4=0,CS130&gt;=0), "",CS130/CS4)</f>
        <v>1.1254128643367795E-5</v>
      </c>
      <c r="CU130" s="46"/>
      <c r="CV130" s="131">
        <f t="shared" si="129"/>
        <v>0</v>
      </c>
      <c r="CW130" s="30" t="str">
        <f>IF(AND(CV4=0,CV130&gt;=0), "",CV130/CV4)</f>
        <v/>
      </c>
      <c r="CX130" s="47">
        <f t="shared" si="48"/>
        <v>1</v>
      </c>
    </row>
    <row r="131" spans="1:219" s="6" customFormat="1" hidden="1" outlineLevel="1" x14ac:dyDescent="0.3">
      <c r="A131" s="29" t="s">
        <v>109</v>
      </c>
      <c r="B131" s="129">
        <f>+'N EERR BARINAS'!B24</f>
        <v>0</v>
      </c>
      <c r="C131" s="30" t="str">
        <f>IF(AND(B4=0,B131&gt;=0), "",B131/B4)</f>
        <v/>
      </c>
      <c r="D131" s="46"/>
      <c r="E131" s="129">
        <f>+'N EERR BARINAS'!C24</f>
        <v>0</v>
      </c>
      <c r="F131" s="30">
        <f>IF(AND(E4=0,E131&gt;=0), "",E131/E4)</f>
        <v>0</v>
      </c>
      <c r="G131" s="46"/>
      <c r="H131" s="129">
        <f>+'N EERR BARINAS'!D24</f>
        <v>0</v>
      </c>
      <c r="I131" s="30">
        <f>IF(AND(H4=0,H131&gt;=0), "",H131/H4)</f>
        <v>0</v>
      </c>
      <c r="J131" s="46"/>
      <c r="K131" s="30" t="str">
        <f t="shared" si="97"/>
        <v/>
      </c>
      <c r="L131" s="130">
        <f t="shared" si="119"/>
        <v>0</v>
      </c>
      <c r="M131" s="30">
        <f>IF(AND(L4=0,L131&gt;=0), "",L131/L4)</f>
        <v>0</v>
      </c>
      <c r="N131" s="46"/>
      <c r="O131" s="129">
        <f>+'N EERR BARINAS'!E24</f>
        <v>0</v>
      </c>
      <c r="P131" s="30">
        <f>IF(AND(O4=0,O131&gt;=0), "",O131/O4)</f>
        <v>0</v>
      </c>
      <c r="Q131" s="46"/>
      <c r="R131" s="30" t="str">
        <f t="shared" si="98"/>
        <v/>
      </c>
      <c r="S131" s="130">
        <f t="shared" si="120"/>
        <v>0</v>
      </c>
      <c r="T131" s="30">
        <f>IF(AND(S4=0,S131&gt;=0), "",S131/S4)</f>
        <v>0</v>
      </c>
      <c r="U131" s="46"/>
      <c r="V131" s="131"/>
      <c r="W131" s="30" t="str">
        <f>IF(AND(V4=0,V131&gt;=0), "",V131/V4)</f>
        <v/>
      </c>
      <c r="X131" s="47" t="str">
        <f t="shared" si="99"/>
        <v/>
      </c>
      <c r="Y131" s="129">
        <f>+'N EERR BARINAS'!F24</f>
        <v>0</v>
      </c>
      <c r="Z131" s="30">
        <f>IF(AND(Y4=0,Y131&gt;=0), "",Y131/Y4)</f>
        <v>0</v>
      </c>
      <c r="AA131" s="46"/>
      <c r="AB131" s="30" t="str">
        <f t="shared" si="100"/>
        <v/>
      </c>
      <c r="AC131" s="130">
        <f t="shared" si="121"/>
        <v>0</v>
      </c>
      <c r="AD131" s="30">
        <f>IF(AND(AC4=0,AC131&gt;=0), "",AC131/AC4)</f>
        <v>0</v>
      </c>
      <c r="AE131" s="46"/>
      <c r="AF131" s="129">
        <f>+'N EERR BARINAS'!G24</f>
        <v>0</v>
      </c>
      <c r="AG131" s="30">
        <f>IF(AND(AF4=0,AF131&gt;=0), "",AF131/AF4)</f>
        <v>0</v>
      </c>
      <c r="AH131" s="46"/>
      <c r="AI131" s="30" t="str">
        <f t="shared" si="41"/>
        <v/>
      </c>
      <c r="AJ131" s="130">
        <f t="shared" si="62"/>
        <v>0</v>
      </c>
      <c r="AK131" s="30">
        <f>IF(AND(AJ4=0,AJ131&gt;=0), "",AJ131/AJ4)</f>
        <v>0</v>
      </c>
      <c r="AL131" s="46"/>
      <c r="AM131" s="129">
        <f>+'N EERR BARINAS'!H24</f>
        <v>0</v>
      </c>
      <c r="AN131" s="30">
        <f>IF(AND(AM4=0,AM131&gt;=0), "",AM131/AM4)</f>
        <v>0</v>
      </c>
      <c r="AO131" s="46"/>
      <c r="AP131" s="30" t="str">
        <f t="shared" si="42"/>
        <v/>
      </c>
      <c r="AQ131" s="130">
        <f t="shared" si="63"/>
        <v>0</v>
      </c>
      <c r="AR131" s="30">
        <f>IF(AND(AQ4=0,AQ131&gt;=0), "",AQ131/AQ4)</f>
        <v>0</v>
      </c>
      <c r="AS131" s="46"/>
      <c r="AT131" s="131">
        <f t="shared" si="122"/>
        <v>0</v>
      </c>
      <c r="AU131" s="30" t="str">
        <f>IF(AND(AT4=0,AT131&gt;=0), "",AT131/AT4)</f>
        <v/>
      </c>
      <c r="AV131" s="47" t="str">
        <f t="shared" si="101"/>
        <v/>
      </c>
      <c r="AW131" s="131">
        <f t="shared" si="130"/>
        <v>0</v>
      </c>
      <c r="AX131" s="30">
        <f>IF(AND(AW4=0,AW131&gt;=0), "",AW131/AW4)</f>
        <v>0</v>
      </c>
      <c r="AY131" s="46"/>
      <c r="AZ131" s="131">
        <f t="shared" si="123"/>
        <v>0</v>
      </c>
      <c r="BA131" s="30" t="str">
        <f>IF(AND(AZ4=0,AZ131&gt;=0), "",AZ131/AZ4)</f>
        <v/>
      </c>
      <c r="BB131" s="47" t="str">
        <f t="shared" si="102"/>
        <v/>
      </c>
      <c r="BC131" s="129">
        <f>+'N EERR BARINAS'!I24</f>
        <v>0</v>
      </c>
      <c r="BD131" s="30" t="str">
        <f>IF(AND(BC4=0,BC131&gt;=0), "",BC131/BC4)</f>
        <v/>
      </c>
      <c r="BE131" s="46"/>
      <c r="BF131" s="30" t="str">
        <f t="shared" si="103"/>
        <v/>
      </c>
      <c r="BG131" s="130">
        <f t="shared" si="131"/>
        <v>0</v>
      </c>
      <c r="BH131" s="30">
        <f>IF(AND(BG4=0,BG131&gt;=0), "",BG131/BG4)</f>
        <v>0</v>
      </c>
      <c r="BI131" s="46"/>
      <c r="BJ131" s="129">
        <f>+'N EERR BARINAS'!J24</f>
        <v>0</v>
      </c>
      <c r="BK131" s="30" t="str">
        <f>IF(AND(BJ4=0,BJ131&gt;=0), "",BJ131/BJ4)</f>
        <v/>
      </c>
      <c r="BL131" s="46"/>
      <c r="BM131" s="30" t="str">
        <f t="shared" si="43"/>
        <v/>
      </c>
      <c r="BN131" s="130">
        <f t="shared" si="132"/>
        <v>0</v>
      </c>
      <c r="BO131" s="30">
        <f>IF(AND(BN4=0,BN131&gt;=0), "",BN131/BN4)</f>
        <v>0</v>
      </c>
      <c r="BP131" s="46"/>
      <c r="BQ131" s="129">
        <f>+'N EERR BARINAS'!K24</f>
        <v>0</v>
      </c>
      <c r="BR131" s="30" t="str">
        <f>IF(AND(BQ4=0,BQ131&gt;=0), "",BQ131/BQ4)</f>
        <v/>
      </c>
      <c r="BS131" s="46"/>
      <c r="BT131" s="30" t="str">
        <f t="shared" si="44"/>
        <v/>
      </c>
      <c r="BU131" s="130">
        <f t="shared" si="124"/>
        <v>0</v>
      </c>
      <c r="BV131" s="30">
        <f>IF(AND(BU4=0,BU131&gt;=0), "",BU131/BU4)</f>
        <v>0</v>
      </c>
      <c r="BW131" s="46"/>
      <c r="BX131" s="131">
        <f t="shared" si="125"/>
        <v>0</v>
      </c>
      <c r="BY131" s="30" t="str">
        <f>IF(AND(BX4=0,BX131&gt;=0), "",BX131/BX4)</f>
        <v/>
      </c>
      <c r="BZ131" s="47" t="str">
        <f t="shared" si="45"/>
        <v/>
      </c>
      <c r="CA131" s="129">
        <f>+'N EERR BARINAS'!L24</f>
        <v>0</v>
      </c>
      <c r="CB131" s="30" t="str">
        <f>IF(AND(CA4=0,CA131&gt;=0), "",CA131/CA4)</f>
        <v/>
      </c>
      <c r="CC131" s="46"/>
      <c r="CD131" s="30" t="str">
        <f t="shared" si="104"/>
        <v/>
      </c>
      <c r="CE131" s="130">
        <f t="shared" si="126"/>
        <v>0</v>
      </c>
      <c r="CF131" s="30">
        <f>IF(AND(CE4=0,CE131&gt;=0), "",CE131/CE4)</f>
        <v>0</v>
      </c>
      <c r="CG131" s="46"/>
      <c r="CH131" s="129">
        <f>+'N EERR BARINAS'!M24</f>
        <v>0</v>
      </c>
      <c r="CI131" s="30" t="str">
        <f>IF(AND(CH4=0,CH131&gt;=0), "",CH131/CH4)</f>
        <v/>
      </c>
      <c r="CJ131" s="46"/>
      <c r="CK131" s="30" t="str">
        <f t="shared" si="46"/>
        <v/>
      </c>
      <c r="CL131" s="130">
        <f t="shared" si="127"/>
        <v>0</v>
      </c>
      <c r="CM131" s="30">
        <f>IF(AND(CL4=0,CL131&gt;=0), "",CL131/CL4)</f>
        <v>0</v>
      </c>
      <c r="CN131" s="46"/>
      <c r="CO131" s="129">
        <f>+'N EERR BARINAS'!N24</f>
        <v>0</v>
      </c>
      <c r="CP131" s="30" t="str">
        <f>IF(AND(CO4=0,CO131&gt;=0), "",CO131/CO4)</f>
        <v/>
      </c>
      <c r="CQ131" s="46"/>
      <c r="CR131" s="30" t="str">
        <f t="shared" si="47"/>
        <v/>
      </c>
      <c r="CS131" s="130">
        <f t="shared" si="128"/>
        <v>0</v>
      </c>
      <c r="CT131" s="30">
        <f>IF(AND(CS4=0,CS131&gt;=0), "",CS131/CS4)</f>
        <v>0</v>
      </c>
      <c r="CU131" s="46"/>
      <c r="CV131" s="131">
        <f t="shared" si="129"/>
        <v>0</v>
      </c>
      <c r="CW131" s="30" t="str">
        <f>IF(AND(CV4=0,CV131&gt;=0), "",CV131/CV4)</f>
        <v/>
      </c>
      <c r="CX131" s="47" t="str">
        <f t="shared" si="48"/>
        <v/>
      </c>
    </row>
    <row r="132" spans="1:219" s="6" customFormat="1" hidden="1" outlineLevel="1" x14ac:dyDescent="0.3">
      <c r="A132" s="29" t="s">
        <v>110</v>
      </c>
      <c r="B132" s="129">
        <f>+'N EERR BARINAS'!B25</f>
        <v>0</v>
      </c>
      <c r="C132" s="30" t="str">
        <f>IF(AND(B4=0,B132&gt;=0), "",B132/B4)</f>
        <v/>
      </c>
      <c r="D132" s="46"/>
      <c r="E132" s="129">
        <f>+'N EERR BARINAS'!C25</f>
        <v>0</v>
      </c>
      <c r="F132" s="30">
        <f>IF(AND(E4=0,E132&gt;=0), "",E132/E4)</f>
        <v>0</v>
      </c>
      <c r="G132" s="46"/>
      <c r="H132" s="129">
        <f>+'N EERR BARINAS'!D25</f>
        <v>0</v>
      </c>
      <c r="I132" s="30">
        <f>IF(AND(H4=0,H132&gt;=0), "",H132/H4)</f>
        <v>0</v>
      </c>
      <c r="J132" s="46"/>
      <c r="K132" s="30" t="str">
        <f t="shared" si="97"/>
        <v/>
      </c>
      <c r="L132" s="130">
        <f t="shared" si="119"/>
        <v>0</v>
      </c>
      <c r="M132" s="30">
        <f>IF(AND(L4=0,L132&gt;=0), "",L132/L4)</f>
        <v>0</v>
      </c>
      <c r="N132" s="46"/>
      <c r="O132" s="129">
        <f>+'N EERR BARINAS'!E25</f>
        <v>0</v>
      </c>
      <c r="P132" s="30">
        <f>IF(AND(O4=0,O132&gt;=0), "",O132/O4)</f>
        <v>0</v>
      </c>
      <c r="Q132" s="46"/>
      <c r="R132" s="30" t="str">
        <f t="shared" si="98"/>
        <v/>
      </c>
      <c r="S132" s="130">
        <f>+L132+O132</f>
        <v>0</v>
      </c>
      <c r="T132" s="30">
        <f>IF(AND(S4=0,S132&gt;=0), "",S132/S4)</f>
        <v>0</v>
      </c>
      <c r="U132" s="46"/>
      <c r="V132" s="131"/>
      <c r="W132" s="30" t="str">
        <f>IF(AND(V4=0,V132&gt;=0), "",V132/V4)</f>
        <v/>
      </c>
      <c r="X132" s="47" t="str">
        <f t="shared" si="99"/>
        <v/>
      </c>
      <c r="Y132" s="129">
        <f>+'N EERR BARINAS'!F25</f>
        <v>0</v>
      </c>
      <c r="Z132" s="30">
        <f>IF(AND(Y4=0,Y132&gt;=0), "",Y132/Y4)</f>
        <v>0</v>
      </c>
      <c r="AA132" s="46"/>
      <c r="AB132" s="30" t="str">
        <f t="shared" si="100"/>
        <v/>
      </c>
      <c r="AC132" s="130">
        <f t="shared" si="121"/>
        <v>0</v>
      </c>
      <c r="AD132" s="30">
        <f>IF(AND(AC4=0,AC132&gt;=0), "",AC132/AC4)</f>
        <v>0</v>
      </c>
      <c r="AE132" s="46"/>
      <c r="AF132" s="129">
        <f>+'N EERR BARINAS'!G25</f>
        <v>0</v>
      </c>
      <c r="AG132" s="30">
        <f>IF(AND(AF4=0,AF132&gt;=0), "",AF132/AF4)</f>
        <v>0</v>
      </c>
      <c r="AH132" s="46"/>
      <c r="AI132" s="30" t="str">
        <f t="shared" ref="AI132:AI139" si="133">IF(AND(Y132=0,AF132&gt;0),100%,IF(AND(Y132&lt;0,AF132=0),(Y132-AF132)/Y132,IF(AND(Y132&gt;0,AF132&gt;0),(AF132-Y132)/Y132,IF(AND(Y132=0,AF132=0),"",(AF132-Y132)/Y132))))</f>
        <v/>
      </c>
      <c r="AJ132" s="130">
        <f t="shared" si="62"/>
        <v>0</v>
      </c>
      <c r="AK132" s="30">
        <f>IF(AND(AJ4=0,AJ132&gt;=0), "",AJ132/AJ4)</f>
        <v>0</v>
      </c>
      <c r="AL132" s="46"/>
      <c r="AM132" s="129">
        <f>+'N EERR BARINAS'!H25</f>
        <v>0</v>
      </c>
      <c r="AN132" s="30">
        <f>IF(AND(AM4=0,AM132&gt;=0), "",AM132/AM4)</f>
        <v>0</v>
      </c>
      <c r="AO132" s="46"/>
      <c r="AP132" s="30" t="str">
        <f t="shared" ref="AP132:AP139" si="134">IF(AND(AF132=0,AM132&gt;0),100%,IF(AND(AF132&lt;0,AM132=0),(AF132-AM132)/AF132,IF(AND(AF132&gt;0,AM132&gt;0),(AM132-AF132)/AF132,IF(AND(AF132=0,AM132=0),"",(AM132-AF132)/AF132))))</f>
        <v/>
      </c>
      <c r="AQ132" s="130">
        <f t="shared" si="63"/>
        <v>0</v>
      </c>
      <c r="AR132" s="30">
        <f>IF(AND(AQ4=0,AQ132&gt;=0), "",AQ132/AQ4)</f>
        <v>0</v>
      </c>
      <c r="AS132" s="46"/>
      <c r="AT132" s="131">
        <f t="shared" si="122"/>
        <v>0</v>
      </c>
      <c r="AU132" s="30" t="str">
        <f>IF(AND(AT4=0,AT132&gt;=0), "",AT132/AT4)</f>
        <v/>
      </c>
      <c r="AV132" s="47" t="str">
        <f t="shared" si="101"/>
        <v/>
      </c>
      <c r="AW132" s="131">
        <f t="shared" si="130"/>
        <v>0</v>
      </c>
      <c r="AX132" s="30">
        <f>IF(AND(AW4=0,AW132&gt;=0), "",AW132/AW4)</f>
        <v>0</v>
      </c>
      <c r="AY132" s="46"/>
      <c r="AZ132" s="131">
        <f t="shared" si="123"/>
        <v>0</v>
      </c>
      <c r="BA132" s="30" t="str">
        <f>IF(AND(AZ4=0,AZ132&gt;=0), "",AZ132/AZ4)</f>
        <v/>
      </c>
      <c r="BB132" s="47" t="str">
        <f t="shared" si="102"/>
        <v/>
      </c>
      <c r="BC132" s="129">
        <f>+'N EERR BARINAS'!I25</f>
        <v>0</v>
      </c>
      <c r="BD132" s="30" t="str">
        <f>IF(AND(BC4=0,BC132&gt;=0), "",BC132/BC4)</f>
        <v/>
      </c>
      <c r="BE132" s="46"/>
      <c r="BF132" s="30" t="str">
        <f t="shared" si="103"/>
        <v/>
      </c>
      <c r="BG132" s="130">
        <f t="shared" si="131"/>
        <v>0</v>
      </c>
      <c r="BH132" s="30">
        <f>IF(AND(BG4=0,BG132&gt;=0), "",BG132/BG4)</f>
        <v>0</v>
      </c>
      <c r="BI132" s="46"/>
      <c r="BJ132" s="129">
        <f>+'N EERR BARINAS'!J25</f>
        <v>0</v>
      </c>
      <c r="BK132" s="30" t="str">
        <f>IF(AND(BJ4=0,BJ132&gt;=0), "",BJ132/BJ4)</f>
        <v/>
      </c>
      <c r="BL132" s="46"/>
      <c r="BM132" s="30" t="str">
        <f t="shared" ref="BM132:BM139" si="135">IF(AND(BC132=0,BJ132&gt;0),100%,IF(AND(BC132&lt;0,BJ132=0),(BC132-BJ132)/BC132,IF(AND(BC132&gt;0,BJ132&gt;0),(BJ132-BC132)/BC132,IF(AND(BC132=0,BJ132=0),"",(BJ132-BC132)/BC132))))</f>
        <v/>
      </c>
      <c r="BN132" s="130">
        <f t="shared" si="132"/>
        <v>0</v>
      </c>
      <c r="BO132" s="30">
        <f>IF(AND(BN4=0,BN132&gt;=0), "",BN132/BN4)</f>
        <v>0</v>
      </c>
      <c r="BP132" s="46"/>
      <c r="BQ132" s="129">
        <f>+'N EERR BARINAS'!K25</f>
        <v>0</v>
      </c>
      <c r="BR132" s="30" t="str">
        <f>IF(AND(BQ4=0,BQ132&gt;=0), "",BQ132/BQ4)</f>
        <v/>
      </c>
      <c r="BS132" s="46"/>
      <c r="BT132" s="30" t="str">
        <f t="shared" ref="BT132:BT139" si="136">IF(AND(BJ132=0,BQ132&gt;0),100%,IF(AND(BJ132&lt;0,BQ132=0),(BJ132-BQ132)/BJ132,IF(AND(BJ132&gt;0,BQ132&gt;0),(BQ132-BJ132)/BJ132,IF(AND(BJ132=0,BQ132=0),"",(BQ132-BJ132)/BJ132))))</f>
        <v/>
      </c>
      <c r="BU132" s="130">
        <f t="shared" si="124"/>
        <v>0</v>
      </c>
      <c r="BV132" s="30">
        <f>IF(AND(BU4=0,BU132&gt;=0), "",BU132/BU4)</f>
        <v>0</v>
      </c>
      <c r="BW132" s="46"/>
      <c r="BX132" s="131">
        <f t="shared" si="125"/>
        <v>0</v>
      </c>
      <c r="BY132" s="30" t="str">
        <f>IF(AND(BX4=0,BX132&gt;=0), "",BX132/BX4)</f>
        <v/>
      </c>
      <c r="BZ132" s="47" t="str">
        <f t="shared" ref="BZ132:BZ139" si="137">IF(AND(BX132=0,BU132&gt;0),100%,IF(AND(BX132&lt;0,BU132=0),(BX132-BU132)/BX132,IF(AND(BX132&gt;0,BU132&gt;0),(BU132-BX132)/BX132,IF(AND(BX132=0,BU132=0),"",(BU132-BX132)/BX132))))</f>
        <v/>
      </c>
      <c r="CA132" s="129">
        <f>+'N EERR BARINAS'!L25</f>
        <v>0</v>
      </c>
      <c r="CB132" s="30" t="str">
        <f>IF(AND(CA4=0,CA132&gt;=0), "",CA132/CA4)</f>
        <v/>
      </c>
      <c r="CC132" s="46"/>
      <c r="CD132" s="30" t="str">
        <f t="shared" si="104"/>
        <v/>
      </c>
      <c r="CE132" s="130">
        <f t="shared" si="126"/>
        <v>0</v>
      </c>
      <c r="CF132" s="30">
        <f>IF(AND(CE4=0,CE132&gt;=0), "",CE132/CE4)</f>
        <v>0</v>
      </c>
      <c r="CG132" s="46"/>
      <c r="CH132" s="129">
        <f>+'N EERR BARINAS'!M25</f>
        <v>0</v>
      </c>
      <c r="CI132" s="30" t="str">
        <f>IF(AND(CH4=0,CH132&gt;=0), "",CH132/CH4)</f>
        <v/>
      </c>
      <c r="CJ132" s="46"/>
      <c r="CK132" s="30" t="str">
        <f t="shared" ref="CK132:CK139" si="138">IF(AND(CA132=0,CH132&gt;0),100%,IF(AND(CA132&lt;0,CH132=0),(CA132-CH132)/CA132,IF(AND(CA132&gt;0,CH132&gt;0),(CH132-CA132)/CA132,IF(AND(CA132=0,CH132=0),"",(CH132-CA132)/CA132))))</f>
        <v/>
      </c>
      <c r="CL132" s="130">
        <f t="shared" si="127"/>
        <v>0</v>
      </c>
      <c r="CM132" s="30">
        <f>IF(AND(CL4=0,CL132&gt;=0), "",CL132/CL4)</f>
        <v>0</v>
      </c>
      <c r="CN132" s="46"/>
      <c r="CO132" s="129">
        <f>+'N EERR BARINAS'!N25</f>
        <v>0</v>
      </c>
      <c r="CP132" s="30" t="str">
        <f>IF(AND(CO4=0,CO132&gt;=0), "",CO132/CO4)</f>
        <v/>
      </c>
      <c r="CQ132" s="46"/>
      <c r="CR132" s="30" t="str">
        <f t="shared" ref="CR132:CR139" si="139">IF(AND(CH132=0,CO132&gt;0),100%,IF(AND(CH132&lt;0,CO132=0),(CH132-CO132)/CH132,IF(AND(CH132&gt;0,CO132&gt;0),(CO132-CH132)/CH132,IF(AND(CH132=0,CO132=0),"",(CO132-CH132)/CH132))))</f>
        <v/>
      </c>
      <c r="CS132" s="130">
        <f t="shared" si="128"/>
        <v>0</v>
      </c>
      <c r="CT132" s="30">
        <f>IF(AND(CS4=0,CS132&gt;=0), "",CS132/CS4)</f>
        <v>0</v>
      </c>
      <c r="CU132" s="46"/>
      <c r="CV132" s="131">
        <f t="shared" si="129"/>
        <v>0</v>
      </c>
      <c r="CW132" s="30" t="str">
        <f>IF(AND(CV4=0,CV132&gt;=0), "",CV132/CV4)</f>
        <v/>
      </c>
      <c r="CX132" s="47" t="str">
        <f t="shared" ref="CX132:CX139" si="140">IF(AND(CV132=0,CS132&gt;0),100%,IF(AND(CV132&lt;0,CS132=0),(CV132-CS132)/CV132,IF(AND(CV132&gt;0,CS132&gt;0),(CS132-CV132)/CV132,IF(AND(CV132=0,CS132=0),"",(CS132-CV132)/CV132))))</f>
        <v/>
      </c>
    </row>
    <row r="133" spans="1:219" s="6" customFormat="1" hidden="1" outlineLevel="1" x14ac:dyDescent="0.3">
      <c r="A133" s="29" t="s">
        <v>111</v>
      </c>
      <c r="B133" s="129">
        <f>+'N EERR BARINAS'!B26</f>
        <v>0</v>
      </c>
      <c r="C133" s="30" t="str">
        <f>IF(AND(B4=0,B133&gt;=0), "",B133/B4)</f>
        <v/>
      </c>
      <c r="D133" s="46"/>
      <c r="E133" s="129">
        <f>+'N EERR BARINAS'!C26</f>
        <v>0</v>
      </c>
      <c r="F133" s="30">
        <f>IF(AND(E4=0,E133&gt;=0), "",E133/E4)</f>
        <v>0</v>
      </c>
      <c r="G133" s="46"/>
      <c r="H133" s="129">
        <f>+'N EERR BARINAS'!D26</f>
        <v>0</v>
      </c>
      <c r="I133" s="30">
        <f>IF(AND(H4=0,H133&gt;=0), "",H133/H4)</f>
        <v>0</v>
      </c>
      <c r="J133" s="46"/>
      <c r="K133" s="30" t="str">
        <f t="shared" si="97"/>
        <v/>
      </c>
      <c r="L133" s="130">
        <f t="shared" si="119"/>
        <v>0</v>
      </c>
      <c r="M133" s="30">
        <f>IF(AND(L4=0,L133&gt;=0), "",L133/L4)</f>
        <v>0</v>
      </c>
      <c r="N133" s="46"/>
      <c r="O133" s="129">
        <f>+'N EERR BARINAS'!E26</f>
        <v>0</v>
      </c>
      <c r="P133" s="30">
        <f>IF(AND(O4=0,O133&gt;=0), "",O133/O4)</f>
        <v>0</v>
      </c>
      <c r="Q133" s="46"/>
      <c r="R133" s="30" t="str">
        <f t="shared" si="98"/>
        <v/>
      </c>
      <c r="S133" s="130">
        <f t="shared" si="120"/>
        <v>0</v>
      </c>
      <c r="T133" s="30">
        <f>IF(AND(S4=0,S133&gt;=0), "",S133/S4)</f>
        <v>0</v>
      </c>
      <c r="U133" s="46"/>
      <c r="V133" s="131"/>
      <c r="W133" s="30" t="str">
        <f>IF(AND(V4=0,V133&gt;=0), "",V133/V4)</f>
        <v/>
      </c>
      <c r="X133" s="47" t="str">
        <f t="shared" si="99"/>
        <v/>
      </c>
      <c r="Y133" s="129">
        <f>+'N EERR BARINAS'!F26</f>
        <v>0</v>
      </c>
      <c r="Z133" s="30">
        <f>IF(AND(Y4=0,Y133&gt;=0), "",Y133/Y4)</f>
        <v>0</v>
      </c>
      <c r="AA133" s="46"/>
      <c r="AB133" s="30" t="str">
        <f t="shared" si="100"/>
        <v/>
      </c>
      <c r="AC133" s="130">
        <f t="shared" si="121"/>
        <v>0</v>
      </c>
      <c r="AD133" s="30">
        <f>IF(AND(AC4=0,AC133&gt;=0), "",AC133/AC4)</f>
        <v>0</v>
      </c>
      <c r="AE133" s="46"/>
      <c r="AF133" s="129">
        <f>+'N EERR BARINAS'!G26</f>
        <v>0</v>
      </c>
      <c r="AG133" s="30">
        <f>IF(AND(AF4=0,AF133&gt;=0), "",AF133/AF4)</f>
        <v>0</v>
      </c>
      <c r="AH133" s="46"/>
      <c r="AI133" s="30" t="str">
        <f t="shared" si="133"/>
        <v/>
      </c>
      <c r="AJ133" s="130">
        <f t="shared" si="62"/>
        <v>0</v>
      </c>
      <c r="AK133" s="30">
        <f>IF(AND(AJ4=0,AJ133&gt;=0), "",AJ133/AJ4)</f>
        <v>0</v>
      </c>
      <c r="AL133" s="46"/>
      <c r="AM133" s="129">
        <f>+'N EERR BARINAS'!H26</f>
        <v>0</v>
      </c>
      <c r="AN133" s="30">
        <f>IF(AND(AM4=0,AM133&gt;=0), "",AM133/AM4)</f>
        <v>0</v>
      </c>
      <c r="AO133" s="46"/>
      <c r="AP133" s="30" t="str">
        <f t="shared" si="134"/>
        <v/>
      </c>
      <c r="AQ133" s="130">
        <f t="shared" si="63"/>
        <v>0</v>
      </c>
      <c r="AR133" s="30">
        <f>IF(AND(AQ4=0,AQ133&gt;=0), "",AQ133/AQ4)</f>
        <v>0</v>
      </c>
      <c r="AS133" s="46"/>
      <c r="AT133" s="131">
        <f t="shared" si="122"/>
        <v>0</v>
      </c>
      <c r="AU133" s="30" t="str">
        <f>IF(AND(AT4=0,AT133&gt;=0), "",AT133/AT4)</f>
        <v/>
      </c>
      <c r="AV133" s="47" t="str">
        <f t="shared" si="101"/>
        <v/>
      </c>
      <c r="AW133" s="131">
        <f t="shared" si="130"/>
        <v>0</v>
      </c>
      <c r="AX133" s="30">
        <f>IF(AND(AW4=0,AW133&gt;=0), "",AW133/AW4)</f>
        <v>0</v>
      </c>
      <c r="AY133" s="46"/>
      <c r="AZ133" s="131">
        <f t="shared" si="123"/>
        <v>0</v>
      </c>
      <c r="BA133" s="30" t="str">
        <f>IF(AND(AZ4=0,AZ133&gt;=0), "",AZ133/AZ4)</f>
        <v/>
      </c>
      <c r="BB133" s="47" t="str">
        <f t="shared" si="102"/>
        <v/>
      </c>
      <c r="BC133" s="129">
        <f>+'N EERR BARINAS'!I26</f>
        <v>0</v>
      </c>
      <c r="BD133" s="30" t="str">
        <f>IF(AND(BC4=0,BC133&gt;=0), "",BC133/BC4)</f>
        <v/>
      </c>
      <c r="BE133" s="46"/>
      <c r="BF133" s="30" t="str">
        <f t="shared" si="103"/>
        <v/>
      </c>
      <c r="BG133" s="130">
        <f t="shared" si="131"/>
        <v>0</v>
      </c>
      <c r="BH133" s="30">
        <f>IF(AND(BG4=0,BG133&gt;=0), "",BG133/BG4)</f>
        <v>0</v>
      </c>
      <c r="BI133" s="46"/>
      <c r="BJ133" s="129">
        <f>+'N EERR BARINAS'!J26</f>
        <v>0</v>
      </c>
      <c r="BK133" s="30" t="str">
        <f>IF(AND(BJ4=0,BJ133&gt;=0), "",BJ133/BJ4)</f>
        <v/>
      </c>
      <c r="BL133" s="46"/>
      <c r="BM133" s="30" t="str">
        <f t="shared" si="135"/>
        <v/>
      </c>
      <c r="BN133" s="130">
        <f t="shared" si="132"/>
        <v>0</v>
      </c>
      <c r="BO133" s="30">
        <f>IF(AND(BN4=0,BN133&gt;=0), "",BN133/BN4)</f>
        <v>0</v>
      </c>
      <c r="BP133" s="46"/>
      <c r="BQ133" s="129">
        <f>+'N EERR BARINAS'!K26</f>
        <v>0</v>
      </c>
      <c r="BR133" s="30" t="str">
        <f>IF(AND(BQ4=0,BQ133&gt;=0), "",BQ133/BQ4)</f>
        <v/>
      </c>
      <c r="BS133" s="46"/>
      <c r="BT133" s="30" t="str">
        <f t="shared" si="136"/>
        <v/>
      </c>
      <c r="BU133" s="130">
        <f t="shared" si="124"/>
        <v>0</v>
      </c>
      <c r="BV133" s="30">
        <f>IF(AND(BU4=0,BU133&gt;=0), "",BU133/BU4)</f>
        <v>0</v>
      </c>
      <c r="BW133" s="46"/>
      <c r="BX133" s="131">
        <f t="shared" si="125"/>
        <v>0</v>
      </c>
      <c r="BY133" s="30" t="str">
        <f>IF(AND(BX4=0,BX133&gt;=0), "",BX133/BX4)</f>
        <v/>
      </c>
      <c r="BZ133" s="47" t="str">
        <f t="shared" si="137"/>
        <v/>
      </c>
      <c r="CA133" s="129">
        <f>+'N EERR BARINAS'!L26</f>
        <v>0</v>
      </c>
      <c r="CB133" s="30" t="str">
        <f>IF(AND(CA4=0,CA133&gt;=0), "",CA133/CA4)</f>
        <v/>
      </c>
      <c r="CC133" s="46"/>
      <c r="CD133" s="30" t="str">
        <f t="shared" si="104"/>
        <v/>
      </c>
      <c r="CE133" s="130">
        <f t="shared" si="126"/>
        <v>0</v>
      </c>
      <c r="CF133" s="30">
        <f>IF(AND(CE4=0,CE133&gt;=0), "",CE133/CE4)</f>
        <v>0</v>
      </c>
      <c r="CG133" s="46"/>
      <c r="CH133" s="129">
        <f>+'N EERR BARINAS'!M26</f>
        <v>0</v>
      </c>
      <c r="CI133" s="30" t="str">
        <f>IF(AND(CH4=0,CH133&gt;=0), "",CH133/CH4)</f>
        <v/>
      </c>
      <c r="CJ133" s="46"/>
      <c r="CK133" s="30" t="str">
        <f t="shared" si="138"/>
        <v/>
      </c>
      <c r="CL133" s="130">
        <f t="shared" si="127"/>
        <v>0</v>
      </c>
      <c r="CM133" s="30">
        <f>IF(AND(CL4=0,CL133&gt;=0), "",CL133/CL4)</f>
        <v>0</v>
      </c>
      <c r="CN133" s="46"/>
      <c r="CO133" s="129">
        <f>+'N EERR BARINAS'!N26</f>
        <v>0</v>
      </c>
      <c r="CP133" s="30" t="str">
        <f>IF(AND(CO4=0,CO133&gt;=0), "",CO133/CO4)</f>
        <v/>
      </c>
      <c r="CQ133" s="46"/>
      <c r="CR133" s="30" t="str">
        <f t="shared" si="139"/>
        <v/>
      </c>
      <c r="CS133" s="130">
        <f t="shared" si="128"/>
        <v>0</v>
      </c>
      <c r="CT133" s="30">
        <f>IF(AND(CS4=0,CS133&gt;=0), "",CS133/CS4)</f>
        <v>0</v>
      </c>
      <c r="CU133" s="46"/>
      <c r="CV133" s="131">
        <f t="shared" si="129"/>
        <v>0</v>
      </c>
      <c r="CW133" s="30" t="str">
        <f>IF(AND(CV4=0,CV133&gt;=0), "",CV133/CV4)</f>
        <v/>
      </c>
      <c r="CX133" s="47" t="str">
        <f t="shared" si="140"/>
        <v/>
      </c>
    </row>
    <row r="134" spans="1:219" s="6" customFormat="1" hidden="1" outlineLevel="1" x14ac:dyDescent="0.3">
      <c r="A134" s="29" t="s">
        <v>112</v>
      </c>
      <c r="B134" s="129">
        <f>+'N EERR BARINAS'!B27</f>
        <v>0</v>
      </c>
      <c r="C134" s="30" t="str">
        <f>IF(AND(B4=0,B134&gt;=0), "",B134/B4)</f>
        <v/>
      </c>
      <c r="D134" s="46"/>
      <c r="E134" s="129">
        <f>+'N EERR BARINAS'!C27</f>
        <v>3.7306004554796428E-2</v>
      </c>
      <c r="F134" s="30">
        <f>IF(AND(E4=0,E134&gt;=0), "",E134/E4)</f>
        <v>2.7172011346541569E-6</v>
      </c>
      <c r="G134" s="46"/>
      <c r="H134" s="129">
        <f>+'N EERR BARINAS'!D27</f>
        <v>0</v>
      </c>
      <c r="I134" s="30">
        <f>IF(AND(H4=0,H134&gt;=0), "",H134/H4)</f>
        <v>0</v>
      </c>
      <c r="J134" s="46"/>
      <c r="K134" s="30">
        <f t="shared" si="97"/>
        <v>-1</v>
      </c>
      <c r="L134" s="130">
        <f t="shared" si="119"/>
        <v>3.7306004554796428E-2</v>
      </c>
      <c r="M134" s="30">
        <f>IF(AND(L4=0,L134&gt;=0), "",L134/L4)</f>
        <v>1.0222982464081188E-6</v>
      </c>
      <c r="N134" s="46"/>
      <c r="O134" s="129">
        <f>+'N EERR BARINAS'!E27</f>
        <v>0.97289733336488182</v>
      </c>
      <c r="P134" s="30">
        <f>IF(AND(O4=0,O134&gt;=0), "",O134/O4)</f>
        <v>3.6918124882299334E-5</v>
      </c>
      <c r="Q134" s="46"/>
      <c r="R134" s="30">
        <f t="shared" si="98"/>
        <v>1</v>
      </c>
      <c r="S134" s="130">
        <f t="shared" si="120"/>
        <v>1.0102033379196782</v>
      </c>
      <c r="T134" s="30">
        <f>IF(AND(S4=0,S134&gt;=0), "",S134/S4)</f>
        <v>1.6074489399242207E-5</v>
      </c>
      <c r="U134" s="46"/>
      <c r="V134" s="131"/>
      <c r="W134" s="30" t="str">
        <f>IF(AND(V4=0,V134&gt;=0), "",V134/V4)</f>
        <v/>
      </c>
      <c r="X134" s="47">
        <f t="shared" si="99"/>
        <v>1</v>
      </c>
      <c r="Y134" s="129">
        <f>+'N EERR BARINAS'!F27</f>
        <v>1.4963643441027637E-2</v>
      </c>
      <c r="Z134" s="30">
        <f>IF(AND(Y4=0,Y134&gt;=0), "",Y134/Y4)</f>
        <v>6.0468550996073893E-7</v>
      </c>
      <c r="AA134" s="46"/>
      <c r="AB134" s="30">
        <f t="shared" si="100"/>
        <v>-0.98461950410607657</v>
      </c>
      <c r="AC134" s="130">
        <f t="shared" si="121"/>
        <v>1.0251669813607058</v>
      </c>
      <c r="AD134" s="30">
        <f>IF(AND(AC4=0,AC134&gt;=0), "",AC134/AC4)</f>
        <v>1.1703983663561207E-5</v>
      </c>
      <c r="AE134" s="46"/>
      <c r="AF134" s="129">
        <f>+'N EERR BARINAS'!G27</f>
        <v>145.30507735275197</v>
      </c>
      <c r="AG134" s="30">
        <f>IF(AND(AF4=0,AF134&gt;=0), "",AF134/AF4)</f>
        <v>4.6289289926070244E-3</v>
      </c>
      <c r="AH134" s="46"/>
      <c r="AI134" s="30">
        <f t="shared" si="133"/>
        <v>9709.5412812999402</v>
      </c>
      <c r="AJ134" s="130">
        <f t="shared" si="62"/>
        <v>146.33024433411268</v>
      </c>
      <c r="AK134" s="30">
        <f>IF(AND(AJ4=0,AJ134&gt;=0), "",AJ134/AJ4)</f>
        <v>1.2298526354747111E-3</v>
      </c>
      <c r="AL134" s="46"/>
      <c r="AM134" s="129">
        <f>+'N EERR BARINAS'!H27</f>
        <v>1.0190374447254187</v>
      </c>
      <c r="AN134" s="30">
        <f>IF(AND(AM4=0,AM134&gt;=0), "",AM134/AM4)</f>
        <v>3.7152911631856538E-5</v>
      </c>
      <c r="AO134" s="46"/>
      <c r="AP134" s="30">
        <f t="shared" si="134"/>
        <v>-0.99298691096491043</v>
      </c>
      <c r="AQ134" s="130">
        <f t="shared" si="63"/>
        <v>147.3492817788381</v>
      </c>
      <c r="AR134" s="30">
        <f>IF(AND(AQ4=0,AQ134&gt;=0), "",AQ134/AQ4)</f>
        <v>1.0064145126547465E-3</v>
      </c>
      <c r="AS134" s="46"/>
      <c r="AT134" s="131">
        <f t="shared" si="122"/>
        <v>0</v>
      </c>
      <c r="AU134" s="30" t="str">
        <f>IF(AND(AT4=0,AT134&gt;=0), "",AT134/AT4)</f>
        <v/>
      </c>
      <c r="AV134" s="47">
        <f t="shared" si="101"/>
        <v>1</v>
      </c>
      <c r="AW134" s="131">
        <f t="shared" si="130"/>
        <v>24.55821362980635</v>
      </c>
      <c r="AX134" s="30">
        <f>IF(AND(AW4=0,AW134&gt;=0), "",AW134/AW4)</f>
        <v>1.0064145126547465E-3</v>
      </c>
      <c r="AY134" s="46"/>
      <c r="AZ134" s="131">
        <f t="shared" si="123"/>
        <v>0</v>
      </c>
      <c r="BA134" s="30" t="str">
        <f>IF(AND(AZ4=0,AZ134&gt;=0), "",AZ134/AZ4)</f>
        <v/>
      </c>
      <c r="BB134" s="47">
        <f t="shared" si="102"/>
        <v>1</v>
      </c>
      <c r="BC134" s="129">
        <f>+'N EERR BARINAS'!I27</f>
        <v>0</v>
      </c>
      <c r="BD134" s="30" t="str">
        <f>IF(AND(BC4=0,BC134&gt;=0), "",BC134/BC4)</f>
        <v/>
      </c>
      <c r="BE134" s="46"/>
      <c r="BF134" s="30">
        <f t="shared" si="103"/>
        <v>-1</v>
      </c>
      <c r="BG134" s="130">
        <f t="shared" si="131"/>
        <v>147.3492817788381</v>
      </c>
      <c r="BH134" s="30">
        <f>IF(AND(BG4=0,BG134&gt;=0), "",BG134/BG4)</f>
        <v>1.0064145126547465E-3</v>
      </c>
      <c r="BI134" s="46"/>
      <c r="BJ134" s="129">
        <f>+'N EERR BARINAS'!J27</f>
        <v>0</v>
      </c>
      <c r="BK134" s="30" t="str">
        <f>IF(AND(BJ4=0,BJ134&gt;=0), "",BJ134/BJ4)</f>
        <v/>
      </c>
      <c r="BL134" s="46"/>
      <c r="BM134" s="30" t="str">
        <f t="shared" si="135"/>
        <v/>
      </c>
      <c r="BN134" s="130">
        <f t="shared" si="132"/>
        <v>147.3492817788381</v>
      </c>
      <c r="BO134" s="30">
        <f>IF(AND(BN4=0,BN134&gt;=0), "",BN134/BN4)</f>
        <v>1.0064145126547465E-3</v>
      </c>
      <c r="BP134" s="46"/>
      <c r="BQ134" s="129">
        <f>+'N EERR BARINAS'!K27</f>
        <v>0</v>
      </c>
      <c r="BR134" s="30" t="str">
        <f>IF(AND(BQ4=0,BQ134&gt;=0), "",BQ134/BQ4)</f>
        <v/>
      </c>
      <c r="BS134" s="46"/>
      <c r="BT134" s="30" t="str">
        <f t="shared" si="136"/>
        <v/>
      </c>
      <c r="BU134" s="130">
        <f t="shared" si="124"/>
        <v>147.3492817788381</v>
      </c>
      <c r="BV134" s="30">
        <f>IF(AND(BU4=0,BU134&gt;=0), "",BU134/BU4)</f>
        <v>1.0064145126547465E-3</v>
      </c>
      <c r="BW134" s="46"/>
      <c r="BX134" s="131">
        <f t="shared" si="125"/>
        <v>0</v>
      </c>
      <c r="BY134" s="30" t="str">
        <f>IF(AND(BX4=0,BX134&gt;=0), "",BX134/BX4)</f>
        <v/>
      </c>
      <c r="BZ134" s="47">
        <f t="shared" si="137"/>
        <v>1</v>
      </c>
      <c r="CA134" s="129">
        <f>+'N EERR BARINAS'!L27</f>
        <v>0</v>
      </c>
      <c r="CB134" s="30" t="str">
        <f>IF(AND(CA4=0,CA134&gt;=0), "",CA134/CA4)</f>
        <v/>
      </c>
      <c r="CC134" s="46"/>
      <c r="CD134" s="30" t="str">
        <f t="shared" si="104"/>
        <v/>
      </c>
      <c r="CE134" s="130">
        <f t="shared" si="126"/>
        <v>147.3492817788381</v>
      </c>
      <c r="CF134" s="30">
        <f>IF(AND(CE4=0,CE134&gt;=0), "",CE134/CE4)</f>
        <v>1.0064145126547465E-3</v>
      </c>
      <c r="CG134" s="46"/>
      <c r="CH134" s="129">
        <f>+'N EERR BARINAS'!M27</f>
        <v>0</v>
      </c>
      <c r="CI134" s="30" t="str">
        <f>IF(AND(CH4=0,CH134&gt;=0), "",CH134/CH4)</f>
        <v/>
      </c>
      <c r="CJ134" s="46"/>
      <c r="CK134" s="30" t="str">
        <f t="shared" si="138"/>
        <v/>
      </c>
      <c r="CL134" s="130">
        <f t="shared" si="127"/>
        <v>147.3492817788381</v>
      </c>
      <c r="CM134" s="30">
        <f>IF(AND(CL4=0,CL134&gt;=0), "",CL134/CL4)</f>
        <v>1.0064145126547465E-3</v>
      </c>
      <c r="CN134" s="46"/>
      <c r="CO134" s="129">
        <f>+'N EERR BARINAS'!N27</f>
        <v>0</v>
      </c>
      <c r="CP134" s="30" t="str">
        <f>IF(AND(CO4=0,CO134&gt;=0), "",CO134/CO4)</f>
        <v/>
      </c>
      <c r="CQ134" s="46"/>
      <c r="CR134" s="30" t="str">
        <f t="shared" si="139"/>
        <v/>
      </c>
      <c r="CS134" s="130">
        <f t="shared" si="128"/>
        <v>147.3492817788381</v>
      </c>
      <c r="CT134" s="30">
        <f>IF(AND(CS4=0,CS134&gt;=0), "",CS134/CS4)</f>
        <v>1.0064145126547465E-3</v>
      </c>
      <c r="CU134" s="46"/>
      <c r="CV134" s="131">
        <f t="shared" si="129"/>
        <v>0</v>
      </c>
      <c r="CW134" s="30" t="str">
        <f>IF(AND(CV4=0,CV134&gt;=0), "",CV134/CV4)</f>
        <v/>
      </c>
      <c r="CX134" s="47">
        <f t="shared" si="140"/>
        <v>1</v>
      </c>
    </row>
    <row r="135" spans="1:219" s="6" customFormat="1" hidden="1" outlineLevel="1" x14ac:dyDescent="0.3">
      <c r="A135" s="29"/>
      <c r="B135" s="129"/>
      <c r="C135" s="15"/>
      <c r="D135" s="46"/>
      <c r="E135" s="129"/>
      <c r="F135" s="15"/>
      <c r="G135" s="46"/>
      <c r="H135" s="129"/>
      <c r="I135" s="15"/>
      <c r="J135" s="46"/>
      <c r="K135" s="32" t="str">
        <f t="shared" si="97"/>
        <v/>
      </c>
      <c r="L135" s="130"/>
      <c r="M135" s="15"/>
      <c r="N135" s="46"/>
      <c r="O135" s="129"/>
      <c r="P135" s="15"/>
      <c r="Q135" s="46"/>
      <c r="R135" s="32" t="str">
        <f t="shared" si="98"/>
        <v/>
      </c>
      <c r="S135" s="130"/>
      <c r="T135" s="15"/>
      <c r="U135" s="46"/>
      <c r="V135" s="131"/>
      <c r="W135" s="15"/>
      <c r="X135" s="92" t="str">
        <f t="shared" si="99"/>
        <v/>
      </c>
      <c r="Y135" s="129"/>
      <c r="Z135" s="15"/>
      <c r="AA135" s="46"/>
      <c r="AB135" s="32" t="str">
        <f t="shared" si="100"/>
        <v/>
      </c>
      <c r="AC135" s="130"/>
      <c r="AD135" s="15"/>
      <c r="AE135" s="46"/>
      <c r="AF135" s="129"/>
      <c r="AG135" s="15"/>
      <c r="AH135" s="46"/>
      <c r="AI135" s="32" t="str">
        <f t="shared" si="133"/>
        <v/>
      </c>
      <c r="AJ135" s="130">
        <f t="shared" si="62"/>
        <v>0</v>
      </c>
      <c r="AK135" s="15"/>
      <c r="AL135" s="46"/>
      <c r="AM135" s="129"/>
      <c r="AN135" s="15"/>
      <c r="AO135" s="46"/>
      <c r="AP135" s="32" t="str">
        <f t="shared" si="134"/>
        <v/>
      </c>
      <c r="AQ135" s="130">
        <f t="shared" si="63"/>
        <v>0</v>
      </c>
      <c r="AR135" s="15"/>
      <c r="AS135" s="46"/>
      <c r="AT135" s="131">
        <f t="shared" si="122"/>
        <v>0</v>
      </c>
      <c r="AU135" s="15"/>
      <c r="AV135" s="92" t="str">
        <f t="shared" si="101"/>
        <v/>
      </c>
      <c r="AW135" s="131"/>
      <c r="AX135" s="15"/>
      <c r="AY135" s="46"/>
      <c r="AZ135" s="131">
        <f t="shared" si="123"/>
        <v>0</v>
      </c>
      <c r="BA135" s="15"/>
      <c r="BB135" s="92" t="str">
        <f t="shared" si="102"/>
        <v/>
      </c>
      <c r="BC135" s="129"/>
      <c r="BD135" s="15"/>
      <c r="BE135" s="46"/>
      <c r="BF135" s="32" t="str">
        <f t="shared" si="103"/>
        <v/>
      </c>
      <c r="BG135" s="130">
        <f t="shared" si="131"/>
        <v>0</v>
      </c>
      <c r="BH135" s="15"/>
      <c r="BI135" s="46"/>
      <c r="BJ135" s="129"/>
      <c r="BK135" s="15"/>
      <c r="BL135" s="46"/>
      <c r="BM135" s="32" t="str">
        <f t="shared" si="135"/>
        <v/>
      </c>
      <c r="BN135" s="130">
        <f t="shared" si="132"/>
        <v>0</v>
      </c>
      <c r="BO135" s="15"/>
      <c r="BP135" s="46"/>
      <c r="BQ135" s="129"/>
      <c r="BR135" s="15"/>
      <c r="BS135" s="46"/>
      <c r="BT135" s="32" t="str">
        <f t="shared" si="136"/>
        <v/>
      </c>
      <c r="BU135" s="130">
        <f t="shared" si="124"/>
        <v>0</v>
      </c>
      <c r="BV135" s="15"/>
      <c r="BW135" s="46"/>
      <c r="BX135" s="131">
        <f t="shared" si="125"/>
        <v>0</v>
      </c>
      <c r="BY135" s="15"/>
      <c r="BZ135" s="92" t="str">
        <f t="shared" si="137"/>
        <v/>
      </c>
      <c r="CA135" s="129"/>
      <c r="CB135" s="15"/>
      <c r="CC135" s="46"/>
      <c r="CD135" s="32" t="str">
        <f t="shared" si="104"/>
        <v/>
      </c>
      <c r="CE135" s="130"/>
      <c r="CF135" s="15"/>
      <c r="CG135" s="46"/>
      <c r="CH135" s="129"/>
      <c r="CI135" s="15"/>
      <c r="CJ135" s="46"/>
      <c r="CK135" s="32" t="str">
        <f t="shared" si="138"/>
        <v/>
      </c>
      <c r="CL135" s="130">
        <f t="shared" si="127"/>
        <v>0</v>
      </c>
      <c r="CM135" s="15"/>
      <c r="CN135" s="46"/>
      <c r="CO135" s="129"/>
      <c r="CP135" s="15"/>
      <c r="CQ135" s="46"/>
      <c r="CR135" s="32" t="str">
        <f t="shared" si="139"/>
        <v/>
      </c>
      <c r="CS135" s="130">
        <f t="shared" si="128"/>
        <v>0</v>
      </c>
      <c r="CT135" s="15"/>
      <c r="CU135" s="46"/>
      <c r="CV135" s="131">
        <f t="shared" si="129"/>
        <v>0</v>
      </c>
      <c r="CW135" s="15"/>
      <c r="CX135" s="92" t="str">
        <f t="shared" si="140"/>
        <v/>
      </c>
    </row>
    <row r="136" spans="1:219" s="3" customFormat="1" hidden="1" outlineLevel="1" x14ac:dyDescent="0.3">
      <c r="B136" s="132"/>
      <c r="C136" s="15"/>
      <c r="D136" s="46"/>
      <c r="E136" s="132"/>
      <c r="F136" s="15"/>
      <c r="G136" s="46"/>
      <c r="H136" s="132"/>
      <c r="I136" s="15"/>
      <c r="J136" s="46"/>
      <c r="K136" s="15" t="str">
        <f t="shared" si="97"/>
        <v/>
      </c>
      <c r="L136" s="118"/>
      <c r="M136" s="15"/>
      <c r="N136" s="46"/>
      <c r="O136" s="132"/>
      <c r="P136" s="15"/>
      <c r="Q136" s="46"/>
      <c r="R136" s="15" t="str">
        <f t="shared" si="98"/>
        <v/>
      </c>
      <c r="S136" s="118"/>
      <c r="T136" s="15"/>
      <c r="U136" s="46"/>
      <c r="V136" s="133"/>
      <c r="W136" s="15"/>
      <c r="X136" s="46" t="str">
        <f t="shared" si="99"/>
        <v/>
      </c>
      <c r="Y136" s="132"/>
      <c r="Z136" s="15"/>
      <c r="AA136" s="46"/>
      <c r="AB136" s="15" t="str">
        <f t="shared" si="100"/>
        <v/>
      </c>
      <c r="AC136" s="118"/>
      <c r="AD136" s="15"/>
      <c r="AE136" s="46"/>
      <c r="AF136" s="132"/>
      <c r="AG136" s="15"/>
      <c r="AH136" s="46"/>
      <c r="AI136" s="15" t="str">
        <f t="shared" si="133"/>
        <v/>
      </c>
      <c r="AJ136" s="118">
        <f>+AC136+AF136</f>
        <v>0</v>
      </c>
      <c r="AK136" s="15"/>
      <c r="AL136" s="46"/>
      <c r="AM136" s="132"/>
      <c r="AN136" s="15"/>
      <c r="AO136" s="46"/>
      <c r="AP136" s="15" t="str">
        <f t="shared" si="134"/>
        <v/>
      </c>
      <c r="AQ136" s="118">
        <f>+AJ136+AM136</f>
        <v>0</v>
      </c>
      <c r="AR136" s="15"/>
      <c r="AS136" s="46"/>
      <c r="AT136" s="131">
        <f t="shared" si="122"/>
        <v>0</v>
      </c>
      <c r="AU136" s="15"/>
      <c r="AV136" s="46" t="str">
        <f t="shared" si="101"/>
        <v/>
      </c>
      <c r="AW136" s="131"/>
      <c r="AX136" s="15"/>
      <c r="AY136" s="46"/>
      <c r="AZ136" s="131">
        <f t="shared" si="123"/>
        <v>0</v>
      </c>
      <c r="BA136" s="15"/>
      <c r="BB136" s="46" t="str">
        <f t="shared" si="102"/>
        <v/>
      </c>
      <c r="BC136" s="132"/>
      <c r="BD136" s="15"/>
      <c r="BE136" s="46"/>
      <c r="BF136" s="15" t="str">
        <f t="shared" si="103"/>
        <v/>
      </c>
      <c r="BG136" s="130">
        <f t="shared" si="131"/>
        <v>0</v>
      </c>
      <c r="BH136" s="15"/>
      <c r="BI136" s="46"/>
      <c r="BJ136" s="132"/>
      <c r="BK136" s="15"/>
      <c r="BL136" s="46"/>
      <c r="BM136" s="15" t="str">
        <f t="shared" si="135"/>
        <v/>
      </c>
      <c r="BN136" s="118">
        <f t="shared" si="132"/>
        <v>0</v>
      </c>
      <c r="BO136" s="15"/>
      <c r="BP136" s="46"/>
      <c r="BQ136" s="132"/>
      <c r="BR136" s="15"/>
      <c r="BS136" s="46"/>
      <c r="BT136" s="15" t="str">
        <f t="shared" si="136"/>
        <v/>
      </c>
      <c r="BU136" s="118">
        <f t="shared" si="124"/>
        <v>0</v>
      </c>
      <c r="BV136" s="15"/>
      <c r="BW136" s="46"/>
      <c r="BX136" s="131">
        <f t="shared" si="125"/>
        <v>0</v>
      </c>
      <c r="BY136" s="15"/>
      <c r="BZ136" s="46" t="str">
        <f t="shared" si="137"/>
        <v/>
      </c>
      <c r="CA136" s="132"/>
      <c r="CB136" s="15"/>
      <c r="CC136" s="46"/>
      <c r="CD136" s="15" t="str">
        <f t="shared" si="104"/>
        <v/>
      </c>
      <c r="CE136" s="118"/>
      <c r="CF136" s="15"/>
      <c r="CG136" s="46"/>
      <c r="CH136" s="132"/>
      <c r="CI136" s="15"/>
      <c r="CJ136" s="46"/>
      <c r="CK136" s="15" t="str">
        <f t="shared" si="138"/>
        <v/>
      </c>
      <c r="CL136" s="118">
        <f t="shared" si="127"/>
        <v>0</v>
      </c>
      <c r="CM136" s="15"/>
      <c r="CN136" s="46"/>
      <c r="CO136" s="132"/>
      <c r="CP136" s="15"/>
      <c r="CQ136" s="46"/>
      <c r="CR136" s="15" t="str">
        <f t="shared" si="139"/>
        <v/>
      </c>
      <c r="CS136" s="118">
        <f t="shared" si="128"/>
        <v>0</v>
      </c>
      <c r="CT136" s="15"/>
      <c r="CU136" s="46"/>
      <c r="CV136" s="131">
        <f t="shared" si="129"/>
        <v>0</v>
      </c>
      <c r="CW136" s="15"/>
      <c r="CX136" s="46" t="str">
        <f t="shared" si="140"/>
        <v/>
      </c>
    </row>
    <row r="137" spans="1:219" s="41" customFormat="1" ht="16.2" collapsed="1" thickBot="1" x14ac:dyDescent="0.35">
      <c r="A137" s="160" t="s">
        <v>113</v>
      </c>
      <c r="B137" s="161">
        <f>+B112-B116+B125</f>
        <v>0</v>
      </c>
      <c r="C137" s="162" t="str">
        <f>IF(AND(B4=0,B137&lt;=0), "",B137/B4)</f>
        <v/>
      </c>
      <c r="D137" s="163"/>
      <c r="E137" s="161">
        <f>+E112-E116+E125</f>
        <v>1840.5851622957678</v>
      </c>
      <c r="F137" s="162">
        <f>IF(AND(E4=0,E137&lt;=0), "",E137/E4)</f>
        <v>0.13405992282211998</v>
      </c>
      <c r="G137" s="163"/>
      <c r="H137" s="161">
        <f>+H112-H116+H125</f>
        <v>5138.2873443388407</v>
      </c>
      <c r="I137" s="162">
        <f>IF(AND(H4=0,H137&lt;=0), "",H137/H4)</f>
        <v>0.22573257292126028</v>
      </c>
      <c r="J137" s="163"/>
      <c r="K137" s="162">
        <f t="shared" si="97"/>
        <v>1.7916596578067805</v>
      </c>
      <c r="L137" s="164">
        <f>+L112-L116+L125</f>
        <v>6978.8725066346124</v>
      </c>
      <c r="M137" s="162">
        <f>IF(AND(L4=0,L137&lt;=0), "",L137/L4)</f>
        <v>0.19124238069930535</v>
      </c>
      <c r="N137" s="163"/>
      <c r="O137" s="161">
        <f>+O112-O116+O125</f>
        <v>5317.0946332509166</v>
      </c>
      <c r="P137" s="162">
        <f>IF(AND(O4=0,O137&lt;=0), "",O137/O4)</f>
        <v>0.20176554806913047</v>
      </c>
      <c r="Q137" s="163"/>
      <c r="R137" s="162">
        <f t="shared" si="98"/>
        <v>3.479900537463685E-2</v>
      </c>
      <c r="S137" s="164">
        <f>+S112-S116+S125</f>
        <v>12295.967139885528</v>
      </c>
      <c r="T137" s="162">
        <f>IF(AND(S4=0,S137&lt;=0), "",S137/S4)</f>
        <v>0.19565505876326436</v>
      </c>
      <c r="U137" s="163"/>
      <c r="V137" s="165">
        <f>+V112-V116+V125</f>
        <v>0</v>
      </c>
      <c r="W137" s="162" t="str">
        <f>IF(AND(V4=0,V137&lt;=0), "",V137/V4)</f>
        <v/>
      </c>
      <c r="X137" s="163">
        <f t="shared" si="99"/>
        <v>1</v>
      </c>
      <c r="Y137" s="161">
        <f>+Y112-Y116+Y125</f>
        <v>5554.8777953724875</v>
      </c>
      <c r="Z137" s="162">
        <f>IF(AND(Y4=0,Y137&lt;=0), "",Y137/Y4)</f>
        <v>0.22447434849020431</v>
      </c>
      <c r="AA137" s="163"/>
      <c r="AB137" s="162">
        <f t="shared" si="100"/>
        <v>4.4720505938444871E-2</v>
      </c>
      <c r="AC137" s="164">
        <f>+AC112-AC116+AC125</f>
        <v>17850.84493525801</v>
      </c>
      <c r="AD137" s="162">
        <f>IF(AND(AC4=0,AC137&lt;=0), "",AC137/AC4)</f>
        <v>0.20379704116661679</v>
      </c>
      <c r="AE137" s="163"/>
      <c r="AF137" s="161">
        <f>+AF112-AF116+AF125</f>
        <v>6997.8340215475637</v>
      </c>
      <c r="AG137" s="162">
        <f>IF(AND(AF4=0,AF137&lt;=0), "",AF137/AF4)</f>
        <v>0.2229273565517278</v>
      </c>
      <c r="AH137" s="163"/>
      <c r="AI137" s="162">
        <f t="shared" si="133"/>
        <v>0.25976381107378033</v>
      </c>
      <c r="AJ137" s="164">
        <f>+AJ112-AJ116+AJ125</f>
        <v>24848.678956805572</v>
      </c>
      <c r="AK137" s="162">
        <f>IF(AND(AJ4=0,AJ137&lt;=0), "",AJ137/AJ4)</f>
        <v>0.20884413500543916</v>
      </c>
      <c r="AL137" s="163"/>
      <c r="AM137" s="161">
        <f>+AM112-AM116+AM125</f>
        <v>6590.9802649362591</v>
      </c>
      <c r="AN137" s="162">
        <f>IF(AND(AM4=0,AM137&lt;=0), "",AM137/AM4)</f>
        <v>0.24029942041675315</v>
      </c>
      <c r="AO137" s="163"/>
      <c r="AP137" s="162">
        <f t="shared" si="134"/>
        <v>-5.813995521450354E-2</v>
      </c>
      <c r="AQ137" s="164">
        <f>+AQ112-AQ116+AQ125</f>
        <v>31439.659221741833</v>
      </c>
      <c r="AR137" s="162">
        <f>IF(AND(AQ4=0,AQ137&lt;=0), "",AQ137/AQ4)</f>
        <v>0.21473690900762066</v>
      </c>
      <c r="AS137" s="163"/>
      <c r="AT137" s="165">
        <f>+AT112-AT116+AT125</f>
        <v>0</v>
      </c>
      <c r="AU137" s="162" t="str">
        <f>IF(AND(AT4=0,AT137&lt;=0), "",AT137/AT4)</f>
        <v/>
      </c>
      <c r="AV137" s="163">
        <f t="shared" si="101"/>
        <v>1</v>
      </c>
      <c r="AW137" s="165">
        <f>+AW112-AW116+AW125</f>
        <v>5239.9432036236394</v>
      </c>
      <c r="AX137" s="162">
        <f>IF(AND(AW4=0,AW137&lt;=0), "",AW137/AW4)</f>
        <v>0.21473690900762069</v>
      </c>
      <c r="AY137" s="163"/>
      <c r="AZ137" s="165">
        <f>+AZ112-AZ116+AZ125</f>
        <v>0</v>
      </c>
      <c r="BA137" s="162" t="str">
        <f>IF(AND(AZ4=0,AZ137&lt;=0), "",AZ137/AZ4)</f>
        <v/>
      </c>
      <c r="BB137" s="163">
        <f t="shared" si="102"/>
        <v>1</v>
      </c>
      <c r="BC137" s="161">
        <f>+BC112-BC116+BC125</f>
        <v>0</v>
      </c>
      <c r="BD137" s="162" t="str">
        <f>IF(AND(BC4=0,BC137&lt;=0), "",BC137/BC4)</f>
        <v/>
      </c>
      <c r="BE137" s="163"/>
      <c r="BF137" s="162">
        <f t="shared" si="103"/>
        <v>-1</v>
      </c>
      <c r="BG137" s="164">
        <f>+BG112-BG116+BG125</f>
        <v>31439.659221741833</v>
      </c>
      <c r="BH137" s="162">
        <f>IF(AND(BG4=0,BG137&lt;=0), "",BG137/BG4)</f>
        <v>0.21473690900762066</v>
      </c>
      <c r="BI137" s="163"/>
      <c r="BJ137" s="161">
        <f>+BJ112-BJ116+BJ125</f>
        <v>0</v>
      </c>
      <c r="BK137" s="162" t="str">
        <f>IF(AND(BJ4=0,BJ137&lt;=0), "",BJ137/BJ4)</f>
        <v/>
      </c>
      <c r="BL137" s="163"/>
      <c r="BM137" s="162" t="str">
        <f t="shared" si="135"/>
        <v/>
      </c>
      <c r="BN137" s="164">
        <f>+BN112-BN116+BN125</f>
        <v>31439.659221741833</v>
      </c>
      <c r="BO137" s="162">
        <f>IF(AND(BN4=0,BN137&lt;=0), "",BN137/BN4)</f>
        <v>0.21473690900762066</v>
      </c>
      <c r="BP137" s="163"/>
      <c r="BQ137" s="161">
        <f>+BQ112-BQ116+BQ125</f>
        <v>0</v>
      </c>
      <c r="BR137" s="162" t="str">
        <f>IF(AND(BQ4=0,BQ137&lt;=0), "",BQ137/BQ4)</f>
        <v/>
      </c>
      <c r="BS137" s="163"/>
      <c r="BT137" s="162" t="str">
        <f t="shared" si="136"/>
        <v/>
      </c>
      <c r="BU137" s="164">
        <f>+BU112-BU116+BU125</f>
        <v>31439.659221741833</v>
      </c>
      <c r="BV137" s="162">
        <f>IF(AND(BU4=0,BU137&lt;=0), "",BU137/BU4)</f>
        <v>0.21473690900762066</v>
      </c>
      <c r="BW137" s="163"/>
      <c r="BX137" s="165">
        <f>+BX112-BX116+BX125</f>
        <v>0</v>
      </c>
      <c r="BY137" s="162" t="str">
        <f>IF(AND(BX4=0,BX137&lt;=0), "",BX137/BX4)</f>
        <v/>
      </c>
      <c r="BZ137" s="163">
        <f t="shared" si="137"/>
        <v>1</v>
      </c>
      <c r="CA137" s="161">
        <f>+CA112-CA116+CA125</f>
        <v>0</v>
      </c>
      <c r="CB137" s="162" t="str">
        <f>IF(AND(CA4=0,CA137&lt;=0), "",CA137/CA4)</f>
        <v/>
      </c>
      <c r="CC137" s="163"/>
      <c r="CD137" s="162" t="str">
        <f t="shared" si="104"/>
        <v/>
      </c>
      <c r="CE137" s="164">
        <f>+CE112-CE116+CE125</f>
        <v>31439.659221741833</v>
      </c>
      <c r="CF137" s="162">
        <f>IF(AND(CE4=0,CE137&lt;=0), "",CE137/CE4)</f>
        <v>0.21473690900762066</v>
      </c>
      <c r="CG137" s="163"/>
      <c r="CH137" s="161">
        <f>+CH112-CH116+CH125</f>
        <v>0</v>
      </c>
      <c r="CI137" s="162" t="str">
        <f>IF(AND(CH4=0,CH137&lt;=0), "",CH137/CH4)</f>
        <v/>
      </c>
      <c r="CJ137" s="163"/>
      <c r="CK137" s="162" t="str">
        <f t="shared" si="138"/>
        <v/>
      </c>
      <c r="CL137" s="164">
        <f>+CL112-CL116+CL125</f>
        <v>31439.659221741833</v>
      </c>
      <c r="CM137" s="162">
        <f>IF(AND(CL4=0,CL137&lt;=0), "",CL137/CL4)</f>
        <v>0.21473690900762066</v>
      </c>
      <c r="CN137" s="163"/>
      <c r="CO137" s="161">
        <f>+CO112-CO116+CO125</f>
        <v>0</v>
      </c>
      <c r="CP137" s="162" t="str">
        <f>IF(AND(CO4=0,CO137&lt;=0), "",CO137/CO4)</f>
        <v/>
      </c>
      <c r="CQ137" s="163"/>
      <c r="CR137" s="162" t="str">
        <f t="shared" si="139"/>
        <v/>
      </c>
      <c r="CS137" s="164">
        <f>+CS112-CS116+CS125</f>
        <v>31439.659221741833</v>
      </c>
      <c r="CT137" s="162">
        <f>IF(AND(CS4=0,CS137&lt;=0), "",CS137/CS4)</f>
        <v>0.21473690900762066</v>
      </c>
      <c r="CU137" s="163"/>
      <c r="CV137" s="165">
        <f>+CV112-CV116+CV125</f>
        <v>0</v>
      </c>
      <c r="CW137" s="162" t="str">
        <f>IF(AND(CV4=0,CV137&lt;=0), "",CV137/CV4)</f>
        <v/>
      </c>
      <c r="CX137" s="163">
        <f t="shared" si="140"/>
        <v>1</v>
      </c>
      <c r="CY137" s="34"/>
      <c r="CZ137" s="34"/>
      <c r="DA137" s="34"/>
      <c r="DB137" s="34"/>
      <c r="DC137" s="34"/>
      <c r="DD137" s="34"/>
      <c r="DE137" s="34"/>
      <c r="DF137" s="34"/>
      <c r="DG137" s="34"/>
      <c r="DH137" s="34"/>
      <c r="DI137" s="34"/>
      <c r="DJ137" s="34"/>
      <c r="DK137" s="34"/>
      <c r="DL137" s="34"/>
      <c r="DM137" s="34"/>
      <c r="DN137" s="34"/>
      <c r="DO137" s="34"/>
      <c r="DP137" s="34"/>
      <c r="DQ137" s="34"/>
      <c r="DR137" s="34"/>
      <c r="DS137" s="34"/>
      <c r="DT137" s="34"/>
      <c r="DU137" s="34"/>
      <c r="DV137" s="34"/>
      <c r="DW137" s="34"/>
      <c r="DX137" s="34"/>
      <c r="DY137" s="34"/>
      <c r="DZ137" s="34"/>
      <c r="EA137" s="34"/>
      <c r="EB137" s="34"/>
      <c r="EC137" s="34"/>
      <c r="ED137" s="34"/>
      <c r="EE137" s="34"/>
      <c r="EF137" s="34"/>
      <c r="EG137" s="34"/>
      <c r="EH137" s="34"/>
      <c r="EI137" s="34"/>
      <c r="EJ137" s="34"/>
      <c r="EK137" s="34"/>
      <c r="EL137" s="34"/>
      <c r="EM137" s="34"/>
      <c r="EN137" s="34"/>
      <c r="EO137" s="34"/>
      <c r="EP137" s="34"/>
      <c r="EQ137" s="34"/>
      <c r="ER137" s="34"/>
      <c r="ES137" s="34"/>
      <c r="ET137" s="34"/>
      <c r="EU137" s="34"/>
      <c r="EV137" s="34"/>
      <c r="EW137" s="34"/>
      <c r="EX137" s="34"/>
      <c r="EY137" s="34"/>
      <c r="EZ137" s="34"/>
      <c r="FA137" s="34"/>
      <c r="FB137" s="34"/>
      <c r="FC137" s="34"/>
      <c r="FD137" s="34"/>
      <c r="FE137" s="34"/>
      <c r="FF137" s="34"/>
      <c r="FG137" s="34"/>
      <c r="FH137" s="34"/>
      <c r="FI137" s="34"/>
      <c r="FJ137" s="34"/>
      <c r="FK137" s="34"/>
      <c r="FL137" s="34"/>
      <c r="FM137" s="34"/>
      <c r="FN137" s="34"/>
      <c r="FO137" s="34"/>
      <c r="FP137" s="34"/>
      <c r="FQ137" s="34"/>
      <c r="FR137" s="34"/>
      <c r="FS137" s="34"/>
      <c r="FT137" s="34"/>
      <c r="FU137" s="34"/>
      <c r="FV137" s="34"/>
      <c r="FW137" s="34"/>
      <c r="FX137" s="34"/>
      <c r="FY137" s="34"/>
      <c r="FZ137" s="34"/>
      <c r="GA137" s="34"/>
      <c r="GB137" s="34"/>
      <c r="GC137" s="34"/>
      <c r="GD137" s="34"/>
      <c r="GE137" s="34"/>
      <c r="GF137" s="34"/>
      <c r="GG137" s="34"/>
      <c r="GH137" s="34"/>
      <c r="GI137" s="34"/>
      <c r="GJ137" s="34"/>
      <c r="GK137" s="34"/>
      <c r="GL137" s="34"/>
      <c r="GM137" s="34"/>
      <c r="GN137" s="34"/>
      <c r="GO137" s="34"/>
      <c r="GP137" s="34"/>
      <c r="GQ137" s="34"/>
      <c r="GR137" s="34"/>
      <c r="GS137" s="34"/>
      <c r="GT137" s="34"/>
      <c r="GU137" s="34"/>
      <c r="GV137" s="34"/>
      <c r="GW137" s="34"/>
      <c r="GX137" s="34"/>
      <c r="GY137" s="34"/>
      <c r="GZ137" s="34"/>
      <c r="HA137" s="34"/>
      <c r="HB137" s="34"/>
      <c r="HC137" s="34"/>
      <c r="HD137" s="34"/>
      <c r="HE137" s="34"/>
      <c r="HF137" s="34"/>
      <c r="HG137" s="34"/>
      <c r="HH137" s="34"/>
      <c r="HI137" s="34"/>
      <c r="HJ137" s="34"/>
      <c r="HK137" s="34"/>
    </row>
    <row r="138" spans="1:219" s="8" customFormat="1" ht="18" customHeight="1" collapsed="1" thickTop="1" x14ac:dyDescent="0.3">
      <c r="A138" s="172" t="s">
        <v>28</v>
      </c>
      <c r="B138" s="173">
        <f>+'N EERR BARINAS'!B205</f>
        <v>0</v>
      </c>
      <c r="C138" s="11" t="str">
        <f>IF(AND(B4=0,B138&gt;=0), "",B138/B4)</f>
        <v/>
      </c>
      <c r="D138" s="48" t="str">
        <f>IF(AND(B124=0,B138&gt;=0),"",B138/B124)</f>
        <v/>
      </c>
      <c r="E138" s="173">
        <f>+'N EERR BARINAS'!C205</f>
        <v>0</v>
      </c>
      <c r="F138" s="11">
        <f>IF(AND(E4=0,E138&gt;=0), "",E138/E4)</f>
        <v>0</v>
      </c>
      <c r="G138" s="48">
        <f>IF(AND(E124=0,E138&gt;=0),"",E138/E124)</f>
        <v>0</v>
      </c>
      <c r="H138" s="173">
        <f>+'N EERR BARINAS'!D205</f>
        <v>0</v>
      </c>
      <c r="I138" s="11">
        <f>IF(AND(H4=0,H138&gt;=0), "",H138/H4)</f>
        <v>0</v>
      </c>
      <c r="J138" s="48">
        <f>IF(AND(H124=0,H138&gt;=0),"",H138/H124)</f>
        <v>0</v>
      </c>
      <c r="K138" s="11" t="str">
        <f t="shared" si="97"/>
        <v/>
      </c>
      <c r="L138" s="174">
        <f>+E138+H138</f>
        <v>0</v>
      </c>
      <c r="M138" s="11">
        <f>IF(AND(L4=0,L138&gt;=0), "",L138/L4)</f>
        <v>0</v>
      </c>
      <c r="N138" s="48">
        <f>IF(AND(L124=0,L138&gt;=0),"",L138/L124)</f>
        <v>0</v>
      </c>
      <c r="O138" s="173">
        <f>+'N EERR BARINAS'!E205</f>
        <v>0</v>
      </c>
      <c r="P138" s="11">
        <f>IF(AND(O4=0,O138&gt;=0), "",O138/O4)</f>
        <v>0</v>
      </c>
      <c r="Q138" s="48">
        <f>IF(AND(O124=0,O138&gt;=0),"",O138/O124)</f>
        <v>0</v>
      </c>
      <c r="R138" s="11" t="str">
        <f t="shared" si="98"/>
        <v/>
      </c>
      <c r="S138" s="174">
        <f>+L138+O138</f>
        <v>0</v>
      </c>
      <c r="T138" s="11">
        <f>IF(AND(S4=0,S138&gt;=0), "",S138/S4)</f>
        <v>0</v>
      </c>
      <c r="U138" s="48">
        <f>IF(AND(S124=0,S138&gt;=0),"",S138/S124)</f>
        <v>0</v>
      </c>
      <c r="V138" s="175"/>
      <c r="W138" s="11" t="str">
        <f>IF(AND(V4=0,V138&gt;=0), "",V138/V4)</f>
        <v/>
      </c>
      <c r="X138" s="48" t="str">
        <f t="shared" si="99"/>
        <v/>
      </c>
      <c r="Y138" s="173">
        <f>+'N EERR BARINAS'!F205</f>
        <v>0</v>
      </c>
      <c r="Z138" s="11">
        <f>IF(AND(Y4=0,Y138&gt;=0), "",Y138/Y4)</f>
        <v>0</v>
      </c>
      <c r="AA138" s="48">
        <f>IF(AND(Y124=0,Y138&gt;=0),"",Y138/Y124)</f>
        <v>0</v>
      </c>
      <c r="AB138" s="11" t="str">
        <f t="shared" si="100"/>
        <v/>
      </c>
      <c r="AC138" s="174">
        <f>+S138+Y138</f>
        <v>0</v>
      </c>
      <c r="AD138" s="11">
        <f>IF(AND(AC4=0,AC138&gt;=0), "",AC138/AC4)</f>
        <v>0</v>
      </c>
      <c r="AE138" s="48">
        <f>IF(AND(AC124=0,AC138&gt;=0),"",AC138/AC124)</f>
        <v>0</v>
      </c>
      <c r="AF138" s="173">
        <f>+'N EERR BARINAS'!G205</f>
        <v>0</v>
      </c>
      <c r="AG138" s="11">
        <f>IF(AND(AF4=0,AF138&gt;=0), "",AF138/AF4)</f>
        <v>0</v>
      </c>
      <c r="AH138" s="48">
        <f>IF(AND(AF124=0,AF138&gt;=0),"",AF138/AF124)</f>
        <v>0</v>
      </c>
      <c r="AI138" s="11" t="str">
        <f t="shared" si="133"/>
        <v/>
      </c>
      <c r="AJ138" s="174">
        <f>+AC138+AF138</f>
        <v>0</v>
      </c>
      <c r="AK138" s="11">
        <f>IF(AND(AJ4=0,AJ138&gt;=0), "",AJ138/AJ4)</f>
        <v>0</v>
      </c>
      <c r="AL138" s="48">
        <f>IF(AND(AJ124=0,AJ138&gt;=0),"",AJ138/AJ124)</f>
        <v>0</v>
      </c>
      <c r="AM138" s="173">
        <f>+'N EERR BARINAS'!H205</f>
        <v>0</v>
      </c>
      <c r="AN138" s="11">
        <f>IF(AND(AM4=0,AM138&gt;=0), "",AM138/AM4)</f>
        <v>0</v>
      </c>
      <c r="AO138" s="48">
        <f>IF(AND(AM124=0,AM138&gt;=0),"",AM138/AM124)</f>
        <v>0</v>
      </c>
      <c r="AP138" s="11" t="str">
        <f t="shared" si="134"/>
        <v/>
      </c>
      <c r="AQ138" s="174">
        <f>+AJ138+AM138</f>
        <v>0</v>
      </c>
      <c r="AR138" s="11">
        <f>IF(AND(AQ4=0,AQ138&gt;=0), "",AQ138/AQ4)</f>
        <v>0</v>
      </c>
      <c r="AS138" s="48">
        <f>IF(AND(AQ124=0,AQ138&gt;=0),"",AQ138/AQ124)</f>
        <v>0</v>
      </c>
      <c r="AT138" s="175">
        <f>+V138*2</f>
        <v>0</v>
      </c>
      <c r="AU138" s="11" t="str">
        <f>IF(AND(AT4=0,AT138&gt;=0), "",AT138/AT4)</f>
        <v/>
      </c>
      <c r="AV138" s="48" t="str">
        <f t="shared" si="101"/>
        <v/>
      </c>
      <c r="AW138" s="175"/>
      <c r="AX138" s="11">
        <f>IF(AND(AW4=0,AW138&gt;=0), "",AW138/AW4)</f>
        <v>0</v>
      </c>
      <c r="AY138" s="48">
        <f>IF(AND(AW124=0,AW138&gt;=0),"",AW138/AW124)</f>
        <v>0</v>
      </c>
      <c r="AZ138" s="175">
        <f>+AT138/6</f>
        <v>0</v>
      </c>
      <c r="BA138" s="11" t="str">
        <f>IF(AND(AZ4=0,AZ138&gt;=0), "",AZ138/AZ4)</f>
        <v/>
      </c>
      <c r="BB138" s="48" t="str">
        <f t="shared" si="102"/>
        <v/>
      </c>
      <c r="BC138" s="173">
        <f>+'N EERR BARINAS'!I205</f>
        <v>0</v>
      </c>
      <c r="BD138" s="11" t="str">
        <f>IF(AND(BC4=0,BC138&gt;=0), "",BC138/BC4)</f>
        <v/>
      </c>
      <c r="BE138" s="48" t="str">
        <f>IF(AND(BC124=0,BC138&gt;=0),"",BC138/BC124)</f>
        <v/>
      </c>
      <c r="BF138" s="11" t="str">
        <f t="shared" si="103"/>
        <v/>
      </c>
      <c r="BG138" s="174">
        <f>+AQ138+BC138</f>
        <v>0</v>
      </c>
      <c r="BH138" s="11">
        <f>IF(AND(BG4=0,BG138&gt;=0), "",BG138/BG4)</f>
        <v>0</v>
      </c>
      <c r="BI138" s="48">
        <f>IF(AND(BG124=0,BG138&gt;=0),"",BG138/BG124)</f>
        <v>0</v>
      </c>
      <c r="BJ138" s="173">
        <f>+'N EERR BARINAS'!J205</f>
        <v>0</v>
      </c>
      <c r="BK138" s="11" t="str">
        <f>IF(AND(BJ4=0,BJ138&gt;=0), "",BJ138/BJ4)</f>
        <v/>
      </c>
      <c r="BL138" s="48" t="str">
        <f>IF(AND(BJ124=0,BJ138&gt;=0),"",BJ138/BJ124)</f>
        <v/>
      </c>
      <c r="BM138" s="11" t="str">
        <f t="shared" si="135"/>
        <v/>
      </c>
      <c r="BN138" s="174">
        <f>+BG138+BJ138</f>
        <v>0</v>
      </c>
      <c r="BO138" s="11">
        <f>IF(AND(BN4=0,BN138&gt;=0), "",BN138/BN4)</f>
        <v>0</v>
      </c>
      <c r="BP138" s="48">
        <f>IF(AND(BN124=0,BN138&gt;=0),"",BN138/BN124)</f>
        <v>0</v>
      </c>
      <c r="BQ138" s="173">
        <f>+'N EERR BARINAS'!K205</f>
        <v>0</v>
      </c>
      <c r="BR138" s="11" t="str">
        <f>IF(AND(BQ4=0,BQ138&gt;=0), "",BQ138/BQ4)</f>
        <v/>
      </c>
      <c r="BS138" s="48" t="str">
        <f>IF(AND(BQ124=0,BQ138&gt;=0),"",BQ138/BQ124)</f>
        <v/>
      </c>
      <c r="BT138" s="11" t="str">
        <f t="shared" si="136"/>
        <v/>
      </c>
      <c r="BU138" s="174">
        <f>+BN138+BQ138</f>
        <v>0</v>
      </c>
      <c r="BV138" s="11">
        <f>IF(AND(BU4=0,BU138&gt;=0), "",BU138/BU4)</f>
        <v>0</v>
      </c>
      <c r="BW138" s="48">
        <f>IF(AND(BU124=0,BU138&gt;=0),"",BU138/BU124)</f>
        <v>0</v>
      </c>
      <c r="BX138" s="175">
        <f>+AZ138*9</f>
        <v>0</v>
      </c>
      <c r="BY138" s="11" t="str">
        <f>IF(AND(BX4=0,BX138&gt;=0), "",BX138/BX4)</f>
        <v/>
      </c>
      <c r="BZ138" s="48" t="str">
        <f t="shared" si="137"/>
        <v/>
      </c>
      <c r="CA138" s="173">
        <f>+'N EERR BARINAS'!L205</f>
        <v>0</v>
      </c>
      <c r="CB138" s="11" t="str">
        <f>IF(AND(CA4=0,CA138&gt;=0), "",CA138/CA4)</f>
        <v/>
      </c>
      <c r="CC138" s="48" t="str">
        <f>IF(AND(CA124=0,CA138&gt;=0),"",CA138/CA124)</f>
        <v/>
      </c>
      <c r="CD138" s="11" t="str">
        <f t="shared" si="104"/>
        <v/>
      </c>
      <c r="CE138" s="174">
        <f>+BU138+CA138</f>
        <v>0</v>
      </c>
      <c r="CF138" s="11">
        <f>IF(AND(CE4=0,CE138&gt;=0), "",CE138/CE4)</f>
        <v>0</v>
      </c>
      <c r="CG138" s="48">
        <f>IF(AND(CE124=0,CE138&gt;=0),"",CE138/CE124)</f>
        <v>0</v>
      </c>
      <c r="CH138" s="173">
        <f>+'N EERR BARINAS'!M205</f>
        <v>0</v>
      </c>
      <c r="CI138" s="11" t="str">
        <f>IF(AND(CH4=0,CH138&gt;=0), "",CH138/CH4)</f>
        <v/>
      </c>
      <c r="CJ138" s="48" t="str">
        <f>IF(AND(CH124=0,CH138&gt;=0),"",CH138/CH124)</f>
        <v/>
      </c>
      <c r="CK138" s="11" t="str">
        <f t="shared" si="138"/>
        <v/>
      </c>
      <c r="CL138" s="174">
        <f>+CE138+CH138</f>
        <v>0</v>
      </c>
      <c r="CM138" s="11">
        <f>IF(AND(CL4=0,CL138&gt;=0), "",CL138/CL4)</f>
        <v>0</v>
      </c>
      <c r="CN138" s="48">
        <f>IF(AND(CL124=0,CL138&gt;=0),"",CL138/CL124)</f>
        <v>0</v>
      </c>
      <c r="CO138" s="173">
        <f>+'N EERR BARINAS'!N205</f>
        <v>0</v>
      </c>
      <c r="CP138" s="11" t="str">
        <f>IF(AND(CO4=0,CO138&gt;=0), "",CO138/CO4)</f>
        <v/>
      </c>
      <c r="CQ138" s="48" t="str">
        <f>IF(AND(CO124=0,CO138&gt;=0),"",CO138/CO124)</f>
        <v/>
      </c>
      <c r="CR138" s="11" t="str">
        <f t="shared" si="139"/>
        <v/>
      </c>
      <c r="CS138" s="174"/>
      <c r="CT138" s="11">
        <f>IF(AND(CS4=0,CS138&gt;=0), "",CS138/CS4)</f>
        <v>0</v>
      </c>
      <c r="CU138" s="48">
        <f>IF(AND(CS124=0,CS138&gt;=0),"",CS138/CS124)</f>
        <v>0</v>
      </c>
      <c r="CV138" s="175">
        <f>+AZ138*12</f>
        <v>0</v>
      </c>
      <c r="CW138" s="11" t="str">
        <f>IF(AND(CV4=0,CV138&gt;=0), "",CV138/CV4)</f>
        <v/>
      </c>
      <c r="CX138" s="48" t="str">
        <f t="shared" si="140"/>
        <v/>
      </c>
    </row>
    <row r="139" spans="1:219" s="183" customFormat="1" ht="18.600000000000001" thickBot="1" x14ac:dyDescent="0.4">
      <c r="A139" s="176" t="s">
        <v>114</v>
      </c>
      <c r="B139" s="177">
        <f>+B137-B138</f>
        <v>0</v>
      </c>
      <c r="C139" s="178" t="str">
        <f>IF(AND(B4=0,B139&lt;=0), "",B139/B4)</f>
        <v/>
      </c>
      <c r="D139" s="179"/>
      <c r="E139" s="177">
        <f>+E137-E138</f>
        <v>1840.5851622957678</v>
      </c>
      <c r="F139" s="178">
        <f>IF(AND(E4=0,E139&lt;=0), "",E139/E4)</f>
        <v>0.13405992282211998</v>
      </c>
      <c r="G139" s="179"/>
      <c r="H139" s="177">
        <f>+H137-H138</f>
        <v>5138.2873443388407</v>
      </c>
      <c r="I139" s="178">
        <f>IF(AND(H4=0,H139&lt;=0), "",H139/H4)</f>
        <v>0.22573257292126028</v>
      </c>
      <c r="J139" s="179"/>
      <c r="K139" s="178">
        <f t="shared" si="97"/>
        <v>1.7916596578067805</v>
      </c>
      <c r="L139" s="180">
        <f>+L137-L138</f>
        <v>6978.8725066346124</v>
      </c>
      <c r="M139" s="178">
        <f>IF(AND(L4=0,L139&lt;=0), "",L139/L4)</f>
        <v>0.19124238069930535</v>
      </c>
      <c r="N139" s="179"/>
      <c r="O139" s="177">
        <f>+O137-O138</f>
        <v>5317.0946332509166</v>
      </c>
      <c r="P139" s="178">
        <f>IF(AND(O4=0,O139&lt;=0), "",O139/O4)</f>
        <v>0.20176554806913047</v>
      </c>
      <c r="Q139" s="179"/>
      <c r="R139" s="178">
        <f t="shared" si="98"/>
        <v>3.479900537463685E-2</v>
      </c>
      <c r="S139" s="180">
        <f>+S137-S138</f>
        <v>12295.967139885528</v>
      </c>
      <c r="T139" s="178">
        <f>IF(AND(S4=0,S139&lt;=0), "",S139/S4)</f>
        <v>0.19565505876326436</v>
      </c>
      <c r="U139" s="179"/>
      <c r="V139" s="181">
        <f>+V137-V138</f>
        <v>0</v>
      </c>
      <c r="W139" s="178" t="str">
        <f>IF(AND(V4=0,V139&lt;=0), "",V139/V4)</f>
        <v/>
      </c>
      <c r="X139" s="179">
        <f t="shared" si="99"/>
        <v>1</v>
      </c>
      <c r="Y139" s="177">
        <f>+Y137-Y138</f>
        <v>5554.8777953724875</v>
      </c>
      <c r="Z139" s="178">
        <f>IF(AND(Y4=0,Y139&lt;=0), "",Y139/Y4)</f>
        <v>0.22447434849020431</v>
      </c>
      <c r="AA139" s="179"/>
      <c r="AB139" s="178">
        <f t="shared" si="100"/>
        <v>4.4720505938444871E-2</v>
      </c>
      <c r="AC139" s="180">
        <f>+AC137-AC138</f>
        <v>17850.84493525801</v>
      </c>
      <c r="AD139" s="178">
        <f>IF(AND(AC4=0,AC139&lt;=0), "",AC139/AC4)</f>
        <v>0.20379704116661679</v>
      </c>
      <c r="AE139" s="179"/>
      <c r="AF139" s="181">
        <f>+AF137-AF138</f>
        <v>6997.8340215475637</v>
      </c>
      <c r="AG139" s="178">
        <f>IF(AND(AF4=0,AF139&lt;=0), "",AF139/AF4)</f>
        <v>0.2229273565517278</v>
      </c>
      <c r="AH139" s="179"/>
      <c r="AI139" s="178">
        <f t="shared" si="133"/>
        <v>0.25976381107378033</v>
      </c>
      <c r="AJ139" s="180">
        <f>+AJ137-AJ138</f>
        <v>24848.678956805572</v>
      </c>
      <c r="AK139" s="178">
        <f>IF(AND(AJ4=0,AJ139&lt;=0), "",AJ139/AJ4)</f>
        <v>0.20884413500543916</v>
      </c>
      <c r="AL139" s="179"/>
      <c r="AM139" s="181">
        <f>+AM137-AM138</f>
        <v>6590.9802649362591</v>
      </c>
      <c r="AN139" s="178">
        <f>IF(AND(AM4=0,AM139&lt;=0), "",AM139/AM4)</f>
        <v>0.24029942041675315</v>
      </c>
      <c r="AO139" s="179"/>
      <c r="AP139" s="178">
        <f t="shared" si="134"/>
        <v>-5.813995521450354E-2</v>
      </c>
      <c r="AQ139" s="180">
        <f>+AQ137-AQ138</f>
        <v>31439.659221741833</v>
      </c>
      <c r="AR139" s="178">
        <f>IF(AND(AQ4=0,AQ139&lt;=0), "",AQ139/AQ4)</f>
        <v>0.21473690900762066</v>
      </c>
      <c r="AS139" s="179"/>
      <c r="AT139" s="181">
        <f>+AT137-AT138</f>
        <v>0</v>
      </c>
      <c r="AU139" s="178" t="str">
        <f>IF(AND(AT4=0,AT139&lt;=0), "",AT139/AT4)</f>
        <v/>
      </c>
      <c r="AV139" s="179">
        <f t="shared" si="101"/>
        <v>1</v>
      </c>
      <c r="AW139" s="181">
        <f>+AW137-AW138</f>
        <v>5239.9432036236394</v>
      </c>
      <c r="AX139" s="178">
        <f>IF(AND(AW4=0,AW139&lt;=0), "",AW139/AW4)</f>
        <v>0.21473690900762069</v>
      </c>
      <c r="AY139" s="179"/>
      <c r="AZ139" s="181">
        <f>+AZ137-AZ138</f>
        <v>0</v>
      </c>
      <c r="BA139" s="178" t="str">
        <f>IF(AND(AZ4=0,AZ139&lt;=0), "",AZ139/AZ4)</f>
        <v/>
      </c>
      <c r="BB139" s="179">
        <f t="shared" si="102"/>
        <v>1</v>
      </c>
      <c r="BC139" s="181">
        <f>+BC137-BC138</f>
        <v>0</v>
      </c>
      <c r="BD139" s="178" t="str">
        <f>IF(AND(BC4=0,BC139&lt;=0), "",BC139/BC4)</f>
        <v/>
      </c>
      <c r="BE139" s="179"/>
      <c r="BF139" s="178">
        <f t="shared" si="103"/>
        <v>-1</v>
      </c>
      <c r="BG139" s="180">
        <f>+BG137-BG138</f>
        <v>31439.659221741833</v>
      </c>
      <c r="BH139" s="178">
        <f>IF(AND(BG4=0,BG139&lt;=0), "",BG139/BG4)</f>
        <v>0.21473690900762066</v>
      </c>
      <c r="BI139" s="179"/>
      <c r="BJ139" s="181">
        <f>+BJ137-BJ138</f>
        <v>0</v>
      </c>
      <c r="BK139" s="178" t="str">
        <f>IF(AND(BJ4=0,BJ139&lt;=0), "",BJ139/BJ4)</f>
        <v/>
      </c>
      <c r="BL139" s="179"/>
      <c r="BM139" s="178" t="str">
        <f t="shared" si="135"/>
        <v/>
      </c>
      <c r="BN139" s="180">
        <f>+BN137-BN138</f>
        <v>31439.659221741833</v>
      </c>
      <c r="BO139" s="178">
        <f>IF(AND(BN4=0,BN139&lt;=0), "",BN139/BN4)</f>
        <v>0.21473690900762066</v>
      </c>
      <c r="BP139" s="179"/>
      <c r="BQ139" s="181">
        <f>+BQ137-BQ138</f>
        <v>0</v>
      </c>
      <c r="BR139" s="178" t="str">
        <f>IF(AND(BQ4=0,BQ139&lt;=0), "",BQ139/BQ4)</f>
        <v/>
      </c>
      <c r="BS139" s="179"/>
      <c r="BT139" s="178" t="str">
        <f t="shared" si="136"/>
        <v/>
      </c>
      <c r="BU139" s="180">
        <f>+BU137-BU138</f>
        <v>31439.659221741833</v>
      </c>
      <c r="BV139" s="178">
        <f>IF(AND(BU4=0,BU139&lt;=0), "",BU139/BU4)</f>
        <v>0.21473690900762066</v>
      </c>
      <c r="BW139" s="179"/>
      <c r="BX139" s="181">
        <f>+BX137-BX138</f>
        <v>0</v>
      </c>
      <c r="BY139" s="178" t="str">
        <f>IF(AND(BX4=0,BX139&lt;=0), "",BX139/BX4)</f>
        <v/>
      </c>
      <c r="BZ139" s="179">
        <f t="shared" si="137"/>
        <v>1</v>
      </c>
      <c r="CA139" s="181">
        <f>+CA137-CA138</f>
        <v>0</v>
      </c>
      <c r="CB139" s="178" t="str">
        <f>IF(AND(CA4=0,CA139&lt;=0), "",CA139/CA4)</f>
        <v/>
      </c>
      <c r="CC139" s="179"/>
      <c r="CD139" s="178" t="str">
        <f t="shared" si="104"/>
        <v/>
      </c>
      <c r="CE139" s="180">
        <f>+CE137-CE138</f>
        <v>31439.659221741833</v>
      </c>
      <c r="CF139" s="178">
        <f>IF(AND(CE4=0,CE139&lt;=0), "",CE139/CE4)</f>
        <v>0.21473690900762066</v>
      </c>
      <c r="CG139" s="179"/>
      <c r="CH139" s="181">
        <f>+CH137-CH138</f>
        <v>0</v>
      </c>
      <c r="CI139" s="178" t="str">
        <f>IF(AND(CH4=0,CH139&lt;=0), "",CH139/CH4)</f>
        <v/>
      </c>
      <c r="CJ139" s="179"/>
      <c r="CK139" s="178" t="str">
        <f t="shared" si="138"/>
        <v/>
      </c>
      <c r="CL139" s="180">
        <f>+CL137-CL138</f>
        <v>31439.659221741833</v>
      </c>
      <c r="CM139" s="178">
        <f>IF(AND(CL4=0,CL139&lt;=0), "",CL139/CL4)</f>
        <v>0.21473690900762066</v>
      </c>
      <c r="CN139" s="179"/>
      <c r="CO139" s="181">
        <f>+CO137-CO138</f>
        <v>0</v>
      </c>
      <c r="CP139" s="178" t="str">
        <f>IF(AND(CO4=0,CO139&lt;=0), "",CO139/CO4)</f>
        <v/>
      </c>
      <c r="CQ139" s="179"/>
      <c r="CR139" s="178" t="str">
        <f t="shared" si="139"/>
        <v/>
      </c>
      <c r="CS139" s="180">
        <f>+CS137-CS138</f>
        <v>31439.659221741833</v>
      </c>
      <c r="CT139" s="178">
        <f>IF(AND(CS4=0,CS139&lt;=0), "",CS139/CS4)</f>
        <v>0.21473690900762066</v>
      </c>
      <c r="CU139" s="179"/>
      <c r="CV139" s="181">
        <f>+CV137-CV138</f>
        <v>0</v>
      </c>
      <c r="CW139" s="178" t="str">
        <f>IF(AND(CV4=0,CV139&lt;=0), "",CV139/CV4)</f>
        <v/>
      </c>
      <c r="CX139" s="179">
        <f t="shared" si="140"/>
        <v>1</v>
      </c>
      <c r="CY139" s="182"/>
      <c r="CZ139" s="182"/>
      <c r="DA139" s="182"/>
      <c r="DB139" s="182"/>
      <c r="DC139" s="182"/>
      <c r="DD139" s="182"/>
      <c r="DE139" s="182"/>
      <c r="DF139" s="182"/>
      <c r="DG139" s="182"/>
      <c r="DH139" s="182"/>
      <c r="DI139" s="182"/>
      <c r="DJ139" s="182"/>
      <c r="DK139" s="182"/>
      <c r="DL139" s="182"/>
      <c r="DM139" s="182"/>
      <c r="DN139" s="182"/>
      <c r="DO139" s="182"/>
      <c r="DP139" s="182"/>
      <c r="DQ139" s="182"/>
      <c r="DR139" s="182"/>
      <c r="DS139" s="182"/>
      <c r="DT139" s="182"/>
      <c r="DU139" s="182"/>
      <c r="DV139" s="182"/>
      <c r="DW139" s="182"/>
      <c r="DX139" s="182"/>
      <c r="DY139" s="182"/>
      <c r="DZ139" s="182"/>
      <c r="EA139" s="182"/>
      <c r="EB139" s="182"/>
      <c r="EC139" s="182"/>
      <c r="ED139" s="182"/>
      <c r="EE139" s="182"/>
      <c r="EF139" s="182"/>
      <c r="EG139" s="182"/>
      <c r="EH139" s="182"/>
      <c r="EI139" s="182"/>
      <c r="EJ139" s="182"/>
      <c r="EK139" s="182"/>
      <c r="EL139" s="182"/>
      <c r="EM139" s="182"/>
      <c r="EN139" s="182"/>
      <c r="EO139" s="182"/>
      <c r="EP139" s="182"/>
      <c r="EQ139" s="182"/>
      <c r="ER139" s="182"/>
      <c r="ES139" s="182"/>
      <c r="ET139" s="182"/>
      <c r="EU139" s="182"/>
      <c r="EV139" s="182"/>
      <c r="EW139" s="182"/>
      <c r="EX139" s="182"/>
      <c r="EY139" s="182"/>
      <c r="EZ139" s="182"/>
      <c r="FA139" s="182"/>
      <c r="FB139" s="182"/>
      <c r="FC139" s="182"/>
      <c r="FD139" s="182"/>
      <c r="FE139" s="182"/>
      <c r="FF139" s="182"/>
      <c r="FG139" s="182"/>
      <c r="FH139" s="182"/>
      <c r="FI139" s="182"/>
      <c r="FJ139" s="182"/>
      <c r="FK139" s="182"/>
      <c r="FL139" s="182"/>
      <c r="FM139" s="182"/>
      <c r="FN139" s="182"/>
      <c r="FO139" s="182"/>
      <c r="FP139" s="182"/>
      <c r="FQ139" s="182"/>
      <c r="FR139" s="182"/>
      <c r="FS139" s="182"/>
      <c r="FT139" s="182"/>
      <c r="FU139" s="182"/>
      <c r="FV139" s="182"/>
      <c r="FW139" s="182"/>
      <c r="FX139" s="182"/>
      <c r="FY139" s="182"/>
      <c r="FZ139" s="182"/>
      <c r="GA139" s="182"/>
      <c r="GB139" s="182"/>
      <c r="GC139" s="182"/>
      <c r="GD139" s="182"/>
      <c r="GE139" s="182"/>
      <c r="GF139" s="182"/>
      <c r="GG139" s="182"/>
      <c r="GH139" s="182"/>
      <c r="GI139" s="182"/>
      <c r="GJ139" s="182"/>
      <c r="GK139" s="182"/>
      <c r="GL139" s="182"/>
      <c r="GM139" s="182"/>
      <c r="GN139" s="182"/>
      <c r="GO139" s="182"/>
      <c r="GP139" s="182"/>
      <c r="GQ139" s="182"/>
      <c r="GR139" s="182"/>
      <c r="GS139" s="182"/>
      <c r="GT139" s="182"/>
      <c r="GU139" s="182"/>
      <c r="GV139" s="182"/>
      <c r="GW139" s="182"/>
      <c r="GX139" s="182"/>
      <c r="GY139" s="182"/>
      <c r="GZ139" s="182"/>
      <c r="HA139" s="182"/>
      <c r="HB139" s="182"/>
      <c r="HC139" s="182"/>
      <c r="HD139" s="182"/>
      <c r="HE139" s="182"/>
      <c r="HF139" s="182"/>
      <c r="HG139" s="182"/>
      <c r="HH139" s="182"/>
      <c r="HI139" s="182"/>
      <c r="HJ139" s="182"/>
      <c r="HK139" s="182"/>
    </row>
    <row r="140" spans="1:219" s="3" customFormat="1" ht="15" thickTop="1" x14ac:dyDescent="0.3">
      <c r="B140" s="12"/>
      <c r="C140" s="15"/>
      <c r="D140" s="15"/>
      <c r="E140" s="12"/>
      <c r="F140" s="15"/>
      <c r="G140" s="15"/>
      <c r="H140" s="118"/>
      <c r="I140" s="15"/>
      <c r="J140" s="15"/>
      <c r="K140" s="15"/>
      <c r="L140" s="118"/>
      <c r="M140" s="15"/>
      <c r="N140" s="15"/>
      <c r="O140" s="118"/>
      <c r="P140" s="15"/>
      <c r="Q140" s="15"/>
      <c r="R140" s="15"/>
      <c r="S140" s="118"/>
      <c r="T140" s="15"/>
      <c r="U140" s="15"/>
      <c r="V140" s="118">
        <f>+V124+V138</f>
        <v>0</v>
      </c>
      <c r="W140" s="15"/>
      <c r="X140" s="15"/>
      <c r="Y140" s="118"/>
      <c r="Z140" s="15"/>
      <c r="AA140" s="15"/>
      <c r="AB140" s="15"/>
      <c r="AC140" s="118"/>
      <c r="AD140" s="15"/>
      <c r="AE140" s="15"/>
      <c r="AF140" s="118"/>
      <c r="AG140" s="15"/>
      <c r="AH140" s="15"/>
      <c r="AI140" s="15"/>
      <c r="AJ140" s="118"/>
      <c r="AK140" s="15"/>
      <c r="AL140" s="15"/>
      <c r="AM140" s="118"/>
      <c r="AN140" s="15"/>
      <c r="AO140" s="15"/>
      <c r="AP140" s="15"/>
      <c r="AQ140" s="118">
        <f>+AQ139/6</f>
        <v>5239.9432036236385</v>
      </c>
      <c r="AR140" s="15"/>
      <c r="AS140" s="15"/>
      <c r="AT140" s="118"/>
      <c r="AU140" s="15"/>
      <c r="AV140" s="15"/>
      <c r="AW140" s="118"/>
      <c r="AX140" s="15"/>
      <c r="AY140" s="15"/>
      <c r="AZ140" s="118"/>
      <c r="BA140" s="15"/>
      <c r="BB140" s="15"/>
      <c r="BC140" s="118"/>
      <c r="BD140" s="15"/>
      <c r="BE140" s="15"/>
      <c r="BF140" s="15"/>
      <c r="BG140" s="118">
        <f>+BG139/6</f>
        <v>5239.9432036236385</v>
      </c>
      <c r="BH140" s="15"/>
      <c r="BI140" s="15"/>
      <c r="BJ140" s="118"/>
      <c r="BK140" s="15"/>
      <c r="BL140" s="15"/>
      <c r="BM140" s="15"/>
      <c r="BN140" s="118"/>
      <c r="BO140" s="15"/>
      <c r="BP140" s="15"/>
      <c r="BQ140" s="118"/>
      <c r="BR140" s="15"/>
      <c r="BS140" s="15"/>
      <c r="BT140" s="15"/>
      <c r="BU140" s="118"/>
      <c r="BV140" s="15"/>
      <c r="BW140" s="15"/>
      <c r="BX140" s="118"/>
      <c r="BY140" s="15"/>
      <c r="BZ140" s="15"/>
      <c r="CA140" s="118"/>
      <c r="CB140" s="15"/>
      <c r="CC140" s="15"/>
      <c r="CD140" s="15"/>
      <c r="CE140" s="118"/>
      <c r="CF140" s="15"/>
      <c r="CG140" s="15"/>
      <c r="CH140" s="118"/>
      <c r="CI140" s="15"/>
      <c r="CJ140" s="15"/>
      <c r="CK140" s="15"/>
      <c r="CL140" s="118"/>
      <c r="CM140" s="15"/>
      <c r="CN140" s="15"/>
      <c r="CO140" s="118"/>
      <c r="CP140" s="15"/>
      <c r="CQ140" s="15"/>
      <c r="CR140" s="15"/>
      <c r="CS140" s="118"/>
      <c r="CT140" s="15"/>
      <c r="CU140" s="15"/>
      <c r="CV140" s="118"/>
      <c r="CW140" s="15"/>
      <c r="CX140" s="15"/>
    </row>
    <row r="141" spans="1:219" s="3" customFormat="1" x14ac:dyDescent="0.3">
      <c r="B141" s="12"/>
      <c r="C141" s="15" t="e">
        <f>+C4-C22-C38-C116+C125-C138</f>
        <v>#VALUE!</v>
      </c>
      <c r="D141" s="15" t="e">
        <f>+D40+D41+D42+D43+D44+D45+D46+D47+D48+D49+D50+D51+D52+D53+D54+D55+D56+D57+D58+D59+D60+D61+D62+D63+D64+D65+D66+D67+D69+D70+D71+D72+D73+D74+D75+D76+D77+D78+D79+D80+D81+D82+D84+D85+D86+D87+D88+D89+D90+D92+D94+D95+D96+D97+D98+D99+D100+D101+D102+D103+D105+D106+D107+D110+D117+D118+D119+D120+D121+D122+D123</f>
        <v>#VALUE!</v>
      </c>
      <c r="E141" s="12"/>
      <c r="F141" s="15">
        <f>+F4-F22-F38-F116+F125-F138</f>
        <v>0.13405992282211995</v>
      </c>
      <c r="G141" s="15">
        <f>+G40+G41+G42+G43+G44+G45+G46+G47+G48+G49+G50+G51+G52+G53+G54+G55+G56+G57+G58+G59+G60+G61+G62+G63+G64+G65+G66+G67+G69+G70+G71+G72+G73+G74+G75+G76+G77+G78+G79+G80+G81+G82+G84+G85+G86+G87+G88+G89+G90+G92+G94+G95+G96+G97+G98+G99+G100+G101+G102+G103+G105+G106+G107+G110+G117+G118+G119+G120+G121+G122+G123</f>
        <v>0.99999999999999989</v>
      </c>
      <c r="H141" s="118"/>
      <c r="I141" s="15">
        <f>+I4-I22-I38-I116+I125-I138</f>
        <v>0.22573257292126025</v>
      </c>
      <c r="J141" s="15">
        <f>+J40+J41+J42+J43+J44+J45+J46+J47+J48+J49+J50+J51+J52+J53+J54+J55+J56+J57+J58+J59+J60+J61+J62+J63+J64+J65+J66+J67+J69+J70+J71+J72+J73+J74+J75+J76+J77+J78+J79+J80+J81+J82+J84+J85+J86+J87+J88+J89+J90+J92+J94+J95+J96+J97+J98+J99+J100+J101+J102+J103+J105+J106+J107+J110+J117+J118+J119+J120+J121+J122+J123</f>
        <v>1</v>
      </c>
      <c r="K141" s="15"/>
      <c r="L141" s="118"/>
      <c r="M141" s="15">
        <f>+M4-M22-M38-M116+M125-M138</f>
        <v>0.19124238069930535</v>
      </c>
      <c r="N141" s="15">
        <f>+N40+N41+N42+N43+N44+N45+N46+N47+N48+N49+N50+N51+N52+N53+N54+N55+N56+N57+N58+N59+N60+N61+N62+N63+N64+N65+N66+N67+N69+N70+N71+N72+N73+N74+N75+N76+N77+N78+N79+N80+N81+N82+N84+N85+N86+N87+N88+N89+N90+N92+N94+N95+N96+N97+N98+N99+N100+N101+N102+N103+N105+N106+N107+N110+N117+N118+N119+N120+N121+N122+N123</f>
        <v>1.0000000000000002</v>
      </c>
      <c r="O141" s="118"/>
      <c r="P141" s="15">
        <f>+P4-P22-P38-P116+P125-P138</f>
        <v>0.20176554806913041</v>
      </c>
      <c r="Q141" s="15">
        <f>+Q40+Q41+Q42+Q43+Q44+Q45+Q46+Q47+Q48+Q49+Q50+Q51+Q52+Q53+Q54+Q55+Q56+Q57+Q58+Q59+Q60+Q61+Q62+Q63+Q64+Q65+Q66+Q67+Q69+Q70+Q71+Q72+Q73+Q74+Q75+Q76+Q77+Q78+Q79+Q80+Q81+Q82+Q84+Q85+Q86+Q87+Q88+Q89+Q90+Q92+Q94+Q95+Q96+Q97+Q98+Q99+Q100+Q101+Q102+Q103+Q105+Q106+Q107+Q110+Q117+Q118+Q119+Q120+Q121+Q122+Q123</f>
        <v>1</v>
      </c>
      <c r="R141" s="15"/>
      <c r="S141" s="118"/>
      <c r="T141" s="15">
        <f>+T4-T22-T38-T116+T125-T138</f>
        <v>0.19565505876326439</v>
      </c>
      <c r="U141" s="15">
        <f>+U40+U41+U42+U43+U44+U45+U46+U47+U48+U49+U50+U51+U52+U53+U54+U55+U56+U57+U58+U59+U60+U61+U62+U63+U64+U65+U66+U67+U69+U70+U71+U72+U73+U74+U75+U76+U77+U78+U79+U80+U81+U82+U84+U85+U86+U87+U88+U89+U90+U92+U94+U95+U96+U97+U98+U99+U100+U101+U102+U103+U105+U106+U107+U110+U117+U118+U119+U120+U121+U122+U123</f>
        <v>1.0000000000000002</v>
      </c>
      <c r="V141" s="118"/>
      <c r="W141" s="15" t="e">
        <f>+W4-W22-W38-W116+W125-W138</f>
        <v>#VALUE!</v>
      </c>
      <c r="X141" s="15"/>
      <c r="Y141" s="118"/>
      <c r="Z141" s="15">
        <f>+Z4-Z22-Z38-Z116+Z125-Z138</f>
        <v>0.22447434849020423</v>
      </c>
      <c r="AA141" s="15">
        <f>+AA40+AA41+AA42+AA43+AA44+AA45+AA46+AA47+AA48+AA49+AA50+AA51+AA52+AA53+AA54+AA55+AA56+AA57+AA58+AA59+AA60+AA61+AA62+AA63+AA64+AA65+AA66+AA67+AA69+AA70+AA71+AA72+AA73+AA74+AA75+AA76+AA77+AA78+AA79+AA80+AA81+AA82+AA84+AA85+AA86+AA87+AA88+AA89+AA90+AA92+AA94+AA95+AA96+AA97+AA98+AA99+AA100+AA101+AA102+AA103+AA105+AA106+AA107+AA110+AA117+AA118+AA119+AA120+AA121+AA122+AA123</f>
        <v>1</v>
      </c>
      <c r="AB141" s="15"/>
      <c r="AC141" s="118"/>
      <c r="AD141" s="15">
        <f>+AD4-AD22-AD38-AD116+AD125-AD138</f>
        <v>0.20379704116661682</v>
      </c>
      <c r="AE141" s="15">
        <f>+AE40+AE41+AE42+AE43+AE44+AE45+AE46+AE47+AE48+AE49+AE50+AE51+AE52+AE53+AE54+AE55+AE56+AE57+AE58+AE59+AE60+AE61+AE62+AE63+AE64+AE65+AE66+AE67+AE69+AE70+AE71+AE72+AE73+AE74+AE75+AE76+AE77+AE78+AE79+AE80+AE81+AE82+AE84+AE85+AE86+AE87+AE88+AE89+AE90+AE92+AE94+AE95+AE96+AE97+AE98+AE99+AE100+AE101+AE102+AE103+AE105+AE106+AE107+AE110+AE117+AE118+AE119+AE120+AE121+AE122+AE123</f>
        <v>1</v>
      </c>
      <c r="AF141" s="118"/>
      <c r="AG141" s="15">
        <f>+AG4-AG22-AG38-AG116+AG125-AG138</f>
        <v>0.22292735655172777</v>
      </c>
      <c r="AH141" s="15">
        <f>+AH40+AH41+AH42+AH43+AH44+AH45+AH46+AH47+AH48+AH49+AH50+AH51+AH52+AH53+AH54+AH55+AH56+AH57+AH58+AH59+AH60+AH61+AH62+AH63+AH64+AH65+AH66+AH67+AH69+AH70+AH71+AH72+AH73+AH74+AH75+AH76+AH77+AH78+AH79+AH80+AH81+AH82+AH84+AH85+AH86+AH87+AH88+AH89+AH90+AH92+AH94+AH95+AH96+AH97+AH98+AH99+AH100+AH101+AH102+AH103+AH105+AH106+AH107+AH110+AH117+AH118+AH119+AH120+AH121+AH122+AH123</f>
        <v>0.99999999999999967</v>
      </c>
      <c r="AI141" s="15"/>
      <c r="AJ141" s="118"/>
      <c r="AK141" s="15">
        <f>+AK4-AK22-AK38-AK116+AK125-AK138</f>
        <v>0.20884413500543908</v>
      </c>
      <c r="AL141" s="15">
        <f>+AL40+AL41+AL42+AL43+AL44+AL45+AL46+AL47+AL48+AL49+AL50+AL51+AL52+AL53+AL54+AL55+AL56+AL57+AL58+AL59+AL60+AL61+AL62+AL63+AL64+AL65+AL66+AL67+AL69+AL70+AL71+AL72+AL73+AL74+AL75+AL76+AL77+AL78+AL79+AL80+AL81+AL82+AL84+AL85+AL86+AL87+AL88+AL89+AL90+AL92+AL94+AL95+AL96+AL97+AL98+AL99+AL100+AL101+AL102+AL103+AL105+AL106+AL107+AL110+AL117+AL118+AL119+AL120+AL121+AL122+AL123</f>
        <v>1</v>
      </c>
      <c r="AM141" s="118"/>
      <c r="AN141" s="15">
        <f>+AN4-AN22-AN38-AN116+AN125-AN138</f>
        <v>0.24029942041675326</v>
      </c>
      <c r="AO141" s="15">
        <f>+AO40+AO41+AO42+AO43+AO44+AO45+AO46+AO47+AO48+AO49+AO50+AO51+AO52+AO53+AO54+AO55+AO56+AO57+AO58+AO59+AO60+AO61+AO62+AO63+AO64+AO65+AO66+AO67+AO69+AO70+AO71+AO72+AO73+AO74+AO75+AO76+AO77+AO78+AO79+AO80+AO81+AO82+AO84+AO85+AO86+AO87+AO88+AO89+AO90+AO92+AO94+AO95+AO96+AO97+AO98+AO99+AO100+AO101+AO102+AO103+AO105+AO106+AO107+AO110+AO117+AO118+AO119+AO120+AO121+AO122+AO123</f>
        <v>0.99999999999999978</v>
      </c>
      <c r="AP141" s="15"/>
      <c r="AQ141" s="118"/>
      <c r="AR141" s="15">
        <f>+AR4-AR22-AR38-AR116+AR125-AR138</f>
        <v>0.21473690900762069</v>
      </c>
      <c r="AS141" s="15">
        <f>+AS40+AS41+AS42+AS43+AS44+AS45+AS46+AS47+AS48+AS49+AS50+AS51+AS52+AS53+AS54+AS55+AS56+AS57+AS58+AS59+AS60+AS61+AS62+AS63+AS64+AS65+AS66+AS67+AS69+AS70+AS71+AS72+AS73+AS74+AS75+AS76+AS77+AS78+AS79+AS80+AS81+AS82+AS84+AS85+AS86+AS87+AS88+AS89+AS90+AS92+AS94+AS95+AS96+AS97+AS98+AS99+AS100+AS101+AS102+AS103+AS105+AS106+AS107+AS110+AS117+AS118+AS119+AS120+AS121+AS122+AS123</f>
        <v>0.99999999999999989</v>
      </c>
      <c r="AT141" s="118">
        <f>+AT139/6</f>
        <v>0</v>
      </c>
      <c r="AU141" s="15" t="e">
        <f>+AU4-AU22-AU38-AU116+AU125-AU138</f>
        <v>#VALUE!</v>
      </c>
      <c r="AV141" s="15"/>
      <c r="AW141" s="118"/>
      <c r="AX141" s="15">
        <f>+AX4-AX22-AX38-AX116+AX125-AX138</f>
        <v>0.21473690900762063</v>
      </c>
      <c r="AY141" s="15">
        <f>+AY40+AY41+AY42+AY43+AY44+AY45+AY46+AY47+AY48+AY49+AY50+AY51+AY52+AY53+AY54+AY55+AY56+AY57+AY58+AY59+AY60+AY61+AY62+AY63+AY64+AY65+AY66+AY67+AY69+AY70+AY71+AY72+AY73+AY74+AY75+AY76+AY77+AY78+AY79+AY80+AY81+AY82+AY84+AY85+AY86+AY87+AY88+AY89+AY90+AY92+AY94+AY95+AY96+AY97+AY98+AY99+AY100+AY101+AY102+AY103+AY105+AY106+AY107+AY110+AY117+AY118+AY119+AY120+AY121+AY122+AY123</f>
        <v>1.0000000000000002</v>
      </c>
      <c r="AZ141" s="118">
        <f>+AA139*2</f>
        <v>0</v>
      </c>
      <c r="BA141" s="15" t="e">
        <f>+BA4-BA22-BA38-BA116+BA125-BA138</f>
        <v>#VALUE!</v>
      </c>
      <c r="BB141" s="15"/>
      <c r="BC141" s="118"/>
      <c r="BD141" s="15" t="e">
        <f>+BD4-BD22-BD38-BD116+BD125-BD138</f>
        <v>#VALUE!</v>
      </c>
      <c r="BE141" s="15" t="e">
        <f>+BE40+BE41+BE42+BE43+BE44+BE45+BE46+BE47+BE48+BE49+BE50+BE51+BE52+BE53+BE54+BE55+BE56+BE57+BE58+BE59+BE60+BE61+BE62+BE63+BE64+BE65+BE66+BE67+BE69+BE70+BE71+BE72+BE73+BE74+BE75+BE76+BE77+BE78+BE79+BE80+BE81+BE82+BE84+BE85+BE86+BE87+BE88+BE89+BE90+BE92+BE94+BE95+BE96+BE97+BE98+BE99+BE100+BE101+BE102+BE103+BE105+BE106+BE107+BE110+BE117+BE118+BE119+BE120+BE121+BE122+BE123</f>
        <v>#VALUE!</v>
      </c>
      <c r="BF141" s="15"/>
      <c r="BG141" s="118"/>
      <c r="BH141" s="15">
        <f>+BH4-BH22-BH38-BH116+BH125-BH138</f>
        <v>0.21473690900762069</v>
      </c>
      <c r="BI141" s="15">
        <f>+BI40+BI41+BI42+BI43+BI44+BI45+BI46+BI47+BI48+BI49+BI50+BI51+BI52+BI53+BI54+BI55+BI56+BI57+BI58+BI59+BI60+BI61+BI62+BI63+BI64+BI65+BI66+BI67+BI69+BI70+BI71+BI72+BI73+BI74+BI75+BI76+BI77+BI78+BI79+BI80+BI81+BI82+BI84+BI85+BI86+BI87+BI88+BI89+BI90+BI92+BI94+BI95+BI96+BI97+BI98+BI99+BI100+BI101+BI102+BI103+BI105+BI106+BI107+BI110+BI117+BI118+BI119+BI120+BI121+BI122+BI123</f>
        <v>0.99999999999999989</v>
      </c>
      <c r="BJ141" s="118"/>
      <c r="BK141" s="15" t="e">
        <f>+BK4-BK22-BK38-BK116+BK125-BK138</f>
        <v>#VALUE!</v>
      </c>
      <c r="BL141" s="15" t="e">
        <f>+BL40+BL41+BL42+BL43+BL44+BL45+BL46+BL47+BL48+BL49+BL50+BL51+BL52+BL53+BL54+BL55+BL56+BL57+BL58+BL59+BL60+BL61+BL62+BL63+BL64+BL65+BL66+BL67+BL69+BL70+BL71+BL72+BL73+BL74+BL75+BL76+BL77+BL78+BL79+BL80+BL81+BL82+BL84+BL85+BL86+BL87+BL88+BL89+BL90+BL92+BL94+BL95+BL96+BL97+BL98+BL99+BL100+BL101+BL102+BL103+BL105+BL106+BL107+BL110+BL117+BL118+BL119+BL120+BL121+BL122+BL123</f>
        <v>#VALUE!</v>
      </c>
      <c r="BM141" s="15"/>
      <c r="BN141" s="118"/>
      <c r="BO141" s="15">
        <f>+BO4-BO22-BO38-BO116+BO125-BO138</f>
        <v>0.21473690900762069</v>
      </c>
      <c r="BP141" s="15">
        <f>+BP40+BP41+BP42+BP43+BP44+BP45+BP46+BP47+BP48+BP49+BP50+BP51+BP52+BP53+BP54+BP55+BP56+BP57+BP58+BP59+BP60+BP61+BP62+BP63+BP64+BP65+BP66+BP67+BP69+BP70+BP71+BP72+BP73+BP74+BP75+BP76+BP77+BP78+BP79+BP80+BP81+BP82+BP84+BP85+BP86+BP87+BP88+BP89+BP90+BP92+BP94+BP95+BP96+BP97+BP98+BP99+BP100+BP101+BP102+BP103+BP105+BP106+BP107+BP110+BP117+BP118+BP119+BP120+BP121+BP122+BP123</f>
        <v>0.99999999999999989</v>
      </c>
      <c r="BQ141" s="118"/>
      <c r="BR141" s="15" t="e">
        <f>+BR4-BR22-BR38-BR116+BR125-BR138</f>
        <v>#VALUE!</v>
      </c>
      <c r="BS141" s="15" t="e">
        <f>+BS40+BS41+BS42+BS43+BS44+BS45+BS46+BS47+BS48+BS49+BS50+BS51+BS52+BS53+BS54+BS55+BS56+BS57+BS58+BS59+BS60+BS61+BS62+BS63+BS64+BS65+BS66+BS67+BS69+BS70+BS71+BS72+BS73+BS74+BS75+BS76+BS77+BS78+BS79+BS80+BS81+BS82+BS84+BS85+BS86+BS87+BS88+BS89+BS90+BS92+BS94+BS95+BS96+BS97+BS98+BS99+BS100+BS101+BS102+BS103+BS105+BS106+BS107+BS110+BS117+BS118+BS119+BS120+BS121+BS122+BS123</f>
        <v>#VALUE!</v>
      </c>
      <c r="BT141" s="15"/>
      <c r="BU141" s="118"/>
      <c r="BV141" s="15">
        <f>+BV4-BV22-BV38-BV116+BV125-BV138</f>
        <v>0.21473690900762069</v>
      </c>
      <c r="BW141" s="15">
        <f>+BW40+BW41+BW42+BW43+BW44+BW45+BW46+BW47+BW48+BW49+BW50+BW51+BW52+BW53+BW54+BW55+BW56+BW57+BW58+BW59+BW60+BW61+BW62+BW63+BW64+BW65+BW66+BW67+BW69+BW70+BW71+BW72+BW73+BW74+BW75+BW76+BW77+BW78+BW79+BW80+BW81+BW82+BW84+BW85+BW86+BW87+BW88+BW89+BW90+BW92+BW94+BW95+BW96+BW97+BW98+BW99+BW100+BW101+BW102+BW103+BW105+BW106+BW107+BW110+BW117+BW118+BW119+BW120+BW121+BW122+BW123</f>
        <v>0.99999999999999989</v>
      </c>
      <c r="BX141" s="118">
        <f>+AZ139*2</f>
        <v>0</v>
      </c>
      <c r="BY141" s="15" t="e">
        <f>+BY4-BY22-BY38-BY116+BY125-BY138</f>
        <v>#VALUE!</v>
      </c>
      <c r="BZ141" s="15"/>
      <c r="CA141" s="118"/>
      <c r="CB141" s="15" t="e">
        <f>+CB4-CB22-CB38-CB116+CB125-CB138</f>
        <v>#VALUE!</v>
      </c>
      <c r="CC141" s="15" t="e">
        <f>+CC40+CC41+CC42+CC43+CC44+CC45+CC46+CC47+CC48+CC49+CC50+CC51+CC52+CC53+CC54+CC55+CC56+CC57+CC58+CC59+CC60+CC61+CC62+CC63+CC64+CC65+CC66+CC67+CC69+CC70+CC71+CC72+CC73+CC74+CC75+CC76+CC77+CC78+CC79+CC80+CC81+CC82+CC84+CC85+CC86+CC87+CC88+CC89+CC90+CC92+CC94+CC95+CC96+CC97+CC98+CC99+CC100+CC101+CC102+CC103+CC105+CC106+CC107+CC110+CC117+CC118+CC119+CC120+CC121+CC122+CC123</f>
        <v>#VALUE!</v>
      </c>
      <c r="CD141" s="15"/>
      <c r="CE141" s="118"/>
      <c r="CF141" s="15">
        <f>+CF4-CF22-CF38-CF116+CF125-CF138</f>
        <v>0.21473690900762069</v>
      </c>
      <c r="CG141" s="15">
        <f>+CG40+CG41+CG42+CG43+CG44+CG45+CG46+CG47+CG48+CG49+CG50+CG51+CG52+CG53+CG54+CG55+CG56+CG57+CG58+CG59+CG60+CG61+CG62+CG63+CG64+CG65+CG66+CG67+CG69+CG70+CG71+CG72+CG73+CG74+CG75+CG76+CG77+CG78+CG79+CG80+CG81+CG82+CG84+CG85+CG86+CG87+CG88+CG89+CG90+CG92+CG94+CG95+CG96+CG97+CG98+CG99+CG100+CG101+CG102+CG103+CG105+CG106+CG107+CG110+CG117+CG118+CG119+CG120+CG121+CG122+CG123</f>
        <v>0.99999999999999989</v>
      </c>
      <c r="CH141" s="118"/>
      <c r="CI141" s="15" t="e">
        <f>+CI4-CI22-CI38-CI116+CI125-CI138</f>
        <v>#VALUE!</v>
      </c>
      <c r="CJ141" s="15" t="e">
        <f>+CJ40+CJ41+CJ42+CJ43+CJ44+CJ45+CJ46+CJ47+CJ48+CJ49+CJ50+CJ51+CJ52+CJ53+CJ54+CJ55+CJ56+CJ57+CJ58+CJ59+CJ60+CJ61+CJ62+CJ63+CJ64+CJ65+CJ66+CJ67+CJ69+CJ70+CJ71+CJ72+CJ73+CJ74+CJ75+CJ76+CJ77+CJ78+CJ79+CJ80+CJ81+CJ82+CJ84+CJ85+CJ86+CJ87+CJ88+CJ89+CJ90+CJ92+CJ94+CJ95+CJ96+CJ97+CJ98+CJ99+CJ100+CJ101+CJ102+CJ103+CJ105+CJ106+CJ107+CJ110+CJ117+CJ118+CJ119+CJ120+CJ121+CJ122+CJ123</f>
        <v>#VALUE!</v>
      </c>
      <c r="CK141" s="15"/>
      <c r="CL141" s="118"/>
      <c r="CM141" s="15">
        <f>+CM4-CM22-CM38-CM116+CM125-CM138</f>
        <v>0.21473690900762069</v>
      </c>
      <c r="CN141" s="15">
        <f>+CN40+CN41+CN42+CN43+CN44+CN45+CN46+CN47+CN48+CN49+CN50+CN51+CN52+CN53+CN54+CN55+CN56+CN57+CN58+CN59+CN60+CN61+CN62+CN63+CN64+CN65+CN66+CN67+CN69+CN70+CN71+CN72+CN73+CN74+CN75+CN76+CN77+CN78+CN79+CN80+CN81+CN82+CN84+CN85+CN86+CN87+CN88+CN89+CN90+CN92+CN94+CN95+CN96+CN97+CN98+CN99+CN100+CN101+CN102+CN103+CN105+CN106+CN107+CN110+CN117+CN118+CN119+CN120+CN121+CN122+CN123</f>
        <v>0.99999999999999989</v>
      </c>
      <c r="CO141" s="118"/>
      <c r="CP141" s="15" t="e">
        <f>+CP4-CP22-CP38-CP116+CP125-CP138</f>
        <v>#VALUE!</v>
      </c>
      <c r="CQ141" s="15" t="e">
        <f>+CQ40+CQ41+CQ42+CQ43+CQ44+CQ45+CQ46+CQ47+CQ48+CQ49+CQ50+CQ51+CQ52+CQ53+CQ54+CQ55+CQ56+CQ57+CQ58+CQ59+CQ60+CQ61+CQ62+CQ63+CQ64+CQ65+CQ66+CQ67+CQ69+CQ70+CQ71+CQ72+CQ73+CQ74+CQ75+CQ76+CQ77+CQ78+CQ79+CQ80+CQ81+CQ82+CQ84+CQ85+CQ86+CQ87+CQ88+CQ89+CQ90+CQ92+CQ94+CQ95+CQ96+CQ97+CQ98+CQ99+CQ100+CQ101+CQ102+CQ103+CQ105+CQ106+CQ107+CQ110+CQ117+CQ118+CQ119+CQ120+CQ121+CQ122+CQ123</f>
        <v>#VALUE!</v>
      </c>
      <c r="CR141" s="15"/>
      <c r="CS141" s="118"/>
      <c r="CT141" s="15">
        <f>+CT4-CT22-CT38-CT116+CT125-CT138</f>
        <v>0.21473690900762069</v>
      </c>
      <c r="CU141" s="15">
        <f>+CU40+CU41+CU42+CU43+CU44+CU45+CU46+CU47+CU48+CU49+CU50+CU51+CU52+CU53+CU54+CU55+CU56+CU57+CU58+CU59+CU60+CU61+CU62+CU63+CU64+CU65+CU66+CU67+CU69+CU70+CU71+CU72+CU73+CU74+CU75+CU76+CU77+CU78+CU79+CU80+CU81+CU82+CU84+CU85+CU86+CU87+CU88+CU89+CU90+CU92+CU94+CU95+CU96+CU97+CU98+CU99+CU100+CU101+CU102+CU103+CU105+CU106+CU107+CU110+CU117+CU118+CU119+CU120+CU121+CU122+CU123</f>
        <v>0.99999999999999989</v>
      </c>
      <c r="CV141" s="118">
        <f>+AZ139*12</f>
        <v>0</v>
      </c>
      <c r="CW141" s="15" t="e">
        <f>+CW4-CW22-CW38-CW116+CW125-CW138</f>
        <v>#VALUE!</v>
      </c>
      <c r="CX141" s="15"/>
    </row>
    <row r="142" spans="1:219" s="3" customFormat="1" x14ac:dyDescent="0.3">
      <c r="B142" s="12"/>
      <c r="C142" s="15" t="e">
        <f>+C4-C22-C124+C125-C138</f>
        <v>#VALUE!</v>
      </c>
      <c r="D142" s="15"/>
      <c r="E142" s="12"/>
      <c r="F142" s="15">
        <f>+F4-F22-F124+F125-F138</f>
        <v>0.13405992282212001</v>
      </c>
      <c r="G142" s="15"/>
      <c r="H142" s="118"/>
      <c r="I142" s="15">
        <f>+I4-I22-I124+I125-I138</f>
        <v>0.22573257292126025</v>
      </c>
      <c r="J142" s="15"/>
      <c r="K142" s="15"/>
      <c r="L142" s="118"/>
      <c r="M142" s="15">
        <f>+M4-M22-M124+M125-M138</f>
        <v>0.19124238069930535</v>
      </c>
      <c r="N142" s="15"/>
      <c r="O142" s="118"/>
      <c r="P142" s="15">
        <f>+P4-P22-P124+P125-P138</f>
        <v>0.20176554806913041</v>
      </c>
      <c r="Q142" s="15"/>
      <c r="R142" s="15"/>
      <c r="S142" s="118"/>
      <c r="T142" s="15">
        <f>+T4-T22-T124+T125-T138</f>
        <v>0.19565505876326439</v>
      </c>
      <c r="U142" s="15"/>
      <c r="V142" s="118"/>
      <c r="W142" s="15" t="e">
        <f>+W4-W22-W124+W125-W138</f>
        <v>#VALUE!</v>
      </c>
      <c r="X142" s="15"/>
      <c r="Y142" s="118"/>
      <c r="Z142" s="15">
        <f>+Z4-Z22-Z124+Z125-Z138</f>
        <v>0.22447434849020423</v>
      </c>
      <c r="AA142" s="15"/>
      <c r="AB142" s="15"/>
      <c r="AC142" s="118"/>
      <c r="AD142" s="15">
        <f>+AD4-AD22-AD124+AD125-AD138</f>
        <v>0.20379704116661679</v>
      </c>
      <c r="AE142" s="15"/>
      <c r="AF142" s="118"/>
      <c r="AG142" s="15">
        <f>+AG4-AG22-AG124+AG125-AG138</f>
        <v>0.22292735655172774</v>
      </c>
      <c r="AH142" s="15"/>
      <c r="AI142" s="15"/>
      <c r="AJ142" s="118"/>
      <c r="AK142" s="15">
        <f>+AK4-AK22-AK124+AK125-AK138</f>
        <v>0.20884413500543911</v>
      </c>
      <c r="AL142" s="15"/>
      <c r="AM142" s="118"/>
      <c r="AN142" s="15">
        <f>+AN4-AN22-AN124+AN125-AN138</f>
        <v>0.24029942041675326</v>
      </c>
      <c r="AO142" s="15"/>
      <c r="AP142" s="15"/>
      <c r="AQ142" s="118"/>
      <c r="AR142" s="15">
        <f>+AR4-AR22-AR124+AR125-AR138</f>
        <v>0.21473690900762069</v>
      </c>
      <c r="AS142" s="15"/>
      <c r="AT142" s="118"/>
      <c r="AU142" s="15" t="e">
        <f>+AU4-AU22-AU124+AU125-AU138</f>
        <v>#VALUE!</v>
      </c>
      <c r="AV142" s="15"/>
      <c r="AW142" s="118"/>
      <c r="AX142" s="15">
        <f>+AX4-AX22-AX124+AX125-AX138</f>
        <v>0.21473690900762063</v>
      </c>
      <c r="AY142" s="15"/>
      <c r="AZ142" s="118"/>
      <c r="BA142" s="15" t="e">
        <f>+BA4-BA22-BA124+BA125-BA138</f>
        <v>#VALUE!</v>
      </c>
      <c r="BB142" s="15"/>
      <c r="BC142" s="118"/>
      <c r="BD142" s="15" t="e">
        <f>+BD4-BD22-BD124+BD125-BD138</f>
        <v>#VALUE!</v>
      </c>
      <c r="BE142" s="15"/>
      <c r="BF142" s="15"/>
      <c r="BG142" s="118"/>
      <c r="BH142" s="15">
        <f>+BH4-BH22-BH124+BH125-BH138</f>
        <v>0.21473690900762069</v>
      </c>
      <c r="BI142" s="15"/>
      <c r="BJ142" s="118"/>
      <c r="BK142" s="15" t="e">
        <f>+BK4-BK22-BK124+BK125-BK138</f>
        <v>#VALUE!</v>
      </c>
      <c r="BL142" s="15"/>
      <c r="BM142" s="15"/>
      <c r="BN142" s="118"/>
      <c r="BO142" s="15">
        <f>+BO4-BO22-BO124+BO125-BO138</f>
        <v>0.21473690900762069</v>
      </c>
      <c r="BP142" s="15"/>
      <c r="BQ142" s="118"/>
      <c r="BR142" s="15" t="e">
        <f>+BR4-BR22-BR124+BR125-BR138</f>
        <v>#VALUE!</v>
      </c>
      <c r="BS142" s="15"/>
      <c r="BT142" s="15"/>
      <c r="BU142" s="118"/>
      <c r="BV142" s="15">
        <f>+BV4-BV22-BV124+BV125-BV138</f>
        <v>0.21473690900762069</v>
      </c>
      <c r="BW142" s="15"/>
      <c r="BX142" s="118"/>
      <c r="BY142" s="15" t="e">
        <f>+BY4-BY22-BY124+BY125-BY138</f>
        <v>#VALUE!</v>
      </c>
      <c r="BZ142" s="15"/>
      <c r="CA142" s="118"/>
      <c r="CB142" s="15" t="e">
        <f>+CB4-CB22-CB124+CB125-CB138</f>
        <v>#VALUE!</v>
      </c>
      <c r="CC142" s="15"/>
      <c r="CD142" s="15"/>
      <c r="CE142" s="118"/>
      <c r="CF142" s="15">
        <f>+CF4-CF22-CF124+CF125-CF138</f>
        <v>0.21473690900762069</v>
      </c>
      <c r="CG142" s="15"/>
      <c r="CH142" s="118"/>
      <c r="CI142" s="15" t="e">
        <f>+CI4-CI22-CI124+CI125-CI138</f>
        <v>#VALUE!</v>
      </c>
      <c r="CJ142" s="15"/>
      <c r="CK142" s="15"/>
      <c r="CL142" s="118"/>
      <c r="CM142" s="15">
        <f>+CM4-CM22-CM124+CM125-CM138</f>
        <v>0.21473690900762069</v>
      </c>
      <c r="CN142" s="15"/>
      <c r="CO142" s="118"/>
      <c r="CP142" s="15" t="e">
        <f>+CP4-CP22-CP124+CP125-CP138</f>
        <v>#VALUE!</v>
      </c>
      <c r="CQ142" s="15"/>
      <c r="CR142" s="15"/>
      <c r="CS142" s="118"/>
      <c r="CT142" s="15">
        <f>+CT4-CT22-CT124+CT125-CT138</f>
        <v>0.21473690900762069</v>
      </c>
      <c r="CU142" s="15"/>
      <c r="CV142" s="118"/>
      <c r="CW142" s="15" t="e">
        <f>+CW4-CW22-CW124+CW125-CW138</f>
        <v>#VALUE!</v>
      </c>
      <c r="CX142" s="15"/>
    </row>
    <row r="143" spans="1:219" s="3" customFormat="1" x14ac:dyDescent="0.3">
      <c r="B143" s="12"/>
      <c r="C143" s="15"/>
      <c r="D143" s="15"/>
      <c r="E143" s="12"/>
      <c r="F143" s="15"/>
      <c r="G143" s="15"/>
      <c r="H143" s="118"/>
      <c r="I143" s="15"/>
      <c r="J143" s="15"/>
      <c r="K143" s="15"/>
      <c r="L143" s="118"/>
      <c r="M143" s="15"/>
      <c r="N143" s="15"/>
      <c r="O143" s="118"/>
      <c r="P143" s="15"/>
      <c r="Q143" s="15"/>
      <c r="R143" s="15"/>
      <c r="S143" s="118"/>
      <c r="T143" s="15"/>
      <c r="U143" s="15"/>
      <c r="V143" s="118"/>
      <c r="W143" s="15"/>
      <c r="X143" s="15"/>
      <c r="Y143" s="118"/>
      <c r="Z143" s="15"/>
      <c r="AA143" s="15"/>
      <c r="AB143" s="15"/>
      <c r="AC143" s="118"/>
      <c r="AD143" s="15"/>
      <c r="AE143" s="15"/>
      <c r="AF143" s="118"/>
      <c r="AG143" s="15"/>
      <c r="AH143" s="15"/>
      <c r="AI143" s="15"/>
      <c r="AJ143" s="118"/>
      <c r="AK143" s="15"/>
      <c r="AL143" s="15"/>
      <c r="AM143" s="118"/>
      <c r="AN143" s="15"/>
      <c r="AO143" s="15"/>
      <c r="AP143" s="15"/>
      <c r="AQ143" s="118"/>
      <c r="AR143" s="15"/>
      <c r="AS143" s="15"/>
      <c r="AT143" s="118"/>
      <c r="AU143" s="15"/>
      <c r="AV143" s="15"/>
      <c r="AW143" s="118"/>
      <c r="AX143" s="15"/>
      <c r="AY143" s="15"/>
      <c r="AZ143" s="118"/>
      <c r="BA143" s="15"/>
      <c r="BB143" s="15"/>
      <c r="BC143" s="118"/>
      <c r="BD143" s="15"/>
      <c r="BE143" s="15"/>
      <c r="BF143" s="15"/>
      <c r="BG143" s="118"/>
      <c r="BH143" s="15"/>
      <c r="BI143" s="15"/>
      <c r="BJ143" s="118"/>
      <c r="BK143" s="15"/>
      <c r="BL143" s="15"/>
      <c r="BM143" s="15"/>
      <c r="BN143" s="118"/>
      <c r="BO143" s="15"/>
      <c r="BP143" s="15"/>
      <c r="BQ143" s="118"/>
      <c r="BR143" s="15"/>
      <c r="BS143" s="15"/>
      <c r="BT143" s="15"/>
      <c r="BU143" s="118"/>
      <c r="BV143" s="15"/>
      <c r="BW143" s="15"/>
      <c r="BX143" s="118"/>
      <c r="BY143" s="15"/>
      <c r="BZ143" s="15"/>
      <c r="CA143" s="118"/>
      <c r="CB143" s="15"/>
      <c r="CC143" s="15"/>
      <c r="CD143" s="15"/>
      <c r="CE143" s="118"/>
      <c r="CF143" s="15"/>
      <c r="CG143" s="15"/>
      <c r="CH143" s="118"/>
      <c r="CI143" s="15"/>
      <c r="CJ143" s="15"/>
      <c r="CK143" s="15"/>
      <c r="CL143" s="118"/>
      <c r="CM143" s="15"/>
      <c r="CN143" s="15"/>
      <c r="CO143" s="118"/>
      <c r="CP143" s="15"/>
      <c r="CQ143" s="15"/>
      <c r="CR143" s="15"/>
      <c r="CS143" s="118"/>
      <c r="CT143" s="15"/>
      <c r="CU143" s="15"/>
      <c r="CV143" s="118"/>
      <c r="CW143" s="15"/>
      <c r="CX143" s="15"/>
    </row>
    <row r="144" spans="1:219" s="3" customFormat="1" x14ac:dyDescent="0.3">
      <c r="B144" s="12"/>
      <c r="C144" s="15"/>
      <c r="D144" s="15"/>
      <c r="E144" s="12"/>
      <c r="F144" s="15"/>
      <c r="G144" s="15"/>
      <c r="H144" s="118"/>
      <c r="I144" s="15"/>
      <c r="J144" s="15"/>
      <c r="K144" s="15"/>
      <c r="L144" s="118"/>
      <c r="M144" s="15"/>
      <c r="N144" s="15"/>
      <c r="O144" s="118"/>
      <c r="P144" s="15"/>
      <c r="Q144" s="15"/>
      <c r="R144" s="15"/>
      <c r="S144" s="118"/>
      <c r="T144" s="15"/>
      <c r="U144" s="15"/>
      <c r="V144" s="118"/>
      <c r="W144" s="15"/>
      <c r="X144" s="15"/>
      <c r="Y144" s="118"/>
      <c r="Z144" s="15"/>
      <c r="AA144" s="15"/>
      <c r="AB144" s="15"/>
      <c r="AC144" s="118"/>
      <c r="AD144" s="15"/>
      <c r="AE144" s="15"/>
      <c r="AF144" s="118"/>
      <c r="AG144" s="15"/>
      <c r="AH144" s="15"/>
      <c r="AI144" s="15"/>
      <c r="AJ144" s="118"/>
      <c r="AK144" s="15"/>
      <c r="AL144" s="15"/>
      <c r="AM144" s="118"/>
      <c r="AN144" s="15"/>
      <c r="AO144" s="15"/>
      <c r="AP144" s="15"/>
      <c r="AQ144" s="118"/>
      <c r="AR144" s="15"/>
      <c r="AS144" s="15"/>
      <c r="AT144" s="118"/>
      <c r="AU144" s="15"/>
      <c r="AV144" s="15"/>
      <c r="AW144" s="118"/>
      <c r="AX144" s="15"/>
      <c r="AY144" s="15"/>
      <c r="AZ144" s="118"/>
      <c r="BA144" s="15"/>
      <c r="BB144" s="15"/>
      <c r="BC144" s="118"/>
      <c r="BD144" s="15"/>
      <c r="BE144" s="15"/>
      <c r="BF144" s="15"/>
      <c r="BG144" s="118"/>
      <c r="BH144" s="15"/>
      <c r="BI144" s="15"/>
      <c r="BJ144" s="118"/>
      <c r="BK144" s="15"/>
      <c r="BL144" s="15"/>
      <c r="BM144" s="15"/>
      <c r="BN144" s="118"/>
      <c r="BO144" s="15"/>
      <c r="BP144" s="15"/>
      <c r="BQ144" s="118"/>
      <c r="BR144" s="15"/>
      <c r="BS144" s="15"/>
      <c r="BT144" s="15"/>
      <c r="BU144" s="118"/>
      <c r="BV144" s="15"/>
      <c r="BW144" s="15"/>
      <c r="BX144" s="118"/>
      <c r="BY144" s="15"/>
      <c r="BZ144" s="15"/>
      <c r="CA144" s="118"/>
      <c r="CB144" s="15"/>
      <c r="CC144" s="15"/>
      <c r="CD144" s="15"/>
      <c r="CE144" s="118"/>
      <c r="CF144" s="15"/>
      <c r="CG144" s="15"/>
      <c r="CH144" s="118"/>
      <c r="CI144" s="15"/>
      <c r="CJ144" s="15"/>
      <c r="CK144" s="15"/>
      <c r="CL144" s="118"/>
      <c r="CM144" s="15"/>
      <c r="CN144" s="15"/>
      <c r="CO144" s="118"/>
      <c r="CP144" s="15"/>
      <c r="CQ144" s="15"/>
      <c r="CR144" s="15"/>
      <c r="CS144" s="118"/>
      <c r="CT144" s="15"/>
      <c r="CU144" s="15"/>
      <c r="CV144" s="118"/>
      <c r="CW144" s="15"/>
      <c r="CX144" s="15"/>
    </row>
    <row r="145" spans="2:102" s="3" customFormat="1" x14ac:dyDescent="0.3">
      <c r="B145" s="12"/>
      <c r="C145" s="15"/>
      <c r="D145" s="15"/>
      <c r="E145" s="12"/>
      <c r="F145" s="90"/>
      <c r="G145" s="90"/>
      <c r="H145" s="118"/>
      <c r="I145" s="15"/>
      <c r="J145" s="15"/>
      <c r="K145" s="15"/>
      <c r="L145" s="118"/>
      <c r="M145" s="15"/>
      <c r="N145" s="15"/>
      <c r="O145" s="118"/>
      <c r="P145" s="15"/>
      <c r="Q145" s="15"/>
      <c r="R145" s="15"/>
      <c r="S145" s="118"/>
      <c r="T145" s="15"/>
      <c r="U145" s="15"/>
      <c r="V145" s="118"/>
      <c r="W145" s="15"/>
      <c r="X145" s="15"/>
      <c r="Y145" s="118"/>
      <c r="Z145" s="15"/>
      <c r="AA145" s="15"/>
      <c r="AB145" s="15"/>
      <c r="AC145" s="118"/>
      <c r="AD145" s="15"/>
      <c r="AE145" s="15"/>
      <c r="AF145" s="118"/>
      <c r="AG145" s="15"/>
      <c r="AH145" s="15"/>
      <c r="AI145" s="15"/>
      <c r="AJ145" s="118"/>
      <c r="AK145" s="15"/>
      <c r="AL145" s="15"/>
      <c r="AM145" s="118"/>
      <c r="AN145" s="15"/>
      <c r="AO145" s="15"/>
      <c r="AP145" s="15"/>
      <c r="AQ145" s="118"/>
      <c r="AR145" s="15"/>
      <c r="AS145" s="15"/>
      <c r="AT145" s="118"/>
      <c r="AU145" s="15"/>
      <c r="AV145" s="15"/>
      <c r="AW145" s="118"/>
      <c r="AX145" s="15"/>
      <c r="AY145" s="15"/>
      <c r="AZ145" s="118"/>
      <c r="BA145" s="15"/>
      <c r="BB145" s="15"/>
      <c r="BC145" s="118"/>
      <c r="BD145" s="15"/>
      <c r="BE145" s="15"/>
      <c r="BF145" s="15"/>
      <c r="BG145" s="118"/>
      <c r="BH145" s="15"/>
      <c r="BI145" s="15"/>
      <c r="BJ145" s="118"/>
      <c r="BK145" s="15"/>
      <c r="BL145" s="15"/>
      <c r="BM145" s="15"/>
      <c r="BN145" s="118"/>
      <c r="BO145" s="15"/>
      <c r="BP145" s="15"/>
      <c r="BQ145" s="118"/>
      <c r="BR145" s="15"/>
      <c r="BS145" s="15"/>
      <c r="BT145" s="15"/>
      <c r="BU145" s="118"/>
      <c r="BV145" s="15"/>
      <c r="BW145" s="15"/>
      <c r="BX145" s="118"/>
      <c r="BY145" s="15"/>
      <c r="BZ145" s="15"/>
      <c r="CA145" s="118"/>
      <c r="CB145" s="15"/>
      <c r="CC145" s="15"/>
      <c r="CD145" s="15"/>
      <c r="CE145" s="118"/>
      <c r="CF145" s="15"/>
      <c r="CG145" s="15"/>
      <c r="CH145" s="118"/>
      <c r="CI145" s="15"/>
      <c r="CJ145" s="15"/>
      <c r="CK145" s="15"/>
      <c r="CL145" s="118"/>
      <c r="CM145" s="15"/>
      <c r="CN145" s="15"/>
      <c r="CO145" s="118"/>
      <c r="CP145" s="15"/>
      <c r="CQ145" s="15"/>
      <c r="CR145" s="15"/>
      <c r="CS145" s="118"/>
      <c r="CT145" s="15"/>
      <c r="CU145" s="15"/>
      <c r="CV145" s="118"/>
      <c r="CW145" s="15"/>
      <c r="CX145" s="15"/>
    </row>
    <row r="146" spans="2:102" s="3" customFormat="1" x14ac:dyDescent="0.3">
      <c r="B146" s="12"/>
      <c r="C146" s="15"/>
      <c r="D146" s="15"/>
      <c r="E146" s="12"/>
      <c r="F146" s="15"/>
      <c r="G146" s="15"/>
      <c r="H146" s="118"/>
      <c r="I146" s="15"/>
      <c r="J146" s="15"/>
      <c r="K146" s="99"/>
      <c r="L146" s="118"/>
      <c r="M146" s="15"/>
      <c r="N146" s="15"/>
      <c r="O146" s="118"/>
      <c r="P146" s="15"/>
      <c r="Q146" s="15"/>
      <c r="R146" s="15"/>
      <c r="S146" s="118"/>
      <c r="T146" s="15"/>
      <c r="U146" s="15"/>
      <c r="V146" s="118"/>
      <c r="W146" s="15"/>
      <c r="X146" s="15"/>
      <c r="Y146" s="118"/>
      <c r="Z146" s="15"/>
      <c r="AA146" s="15"/>
      <c r="AB146" s="15"/>
      <c r="AC146" s="118"/>
      <c r="AD146" s="15"/>
      <c r="AE146" s="15"/>
      <c r="AF146" s="118"/>
      <c r="AG146" s="15"/>
      <c r="AH146" s="15"/>
      <c r="AI146" s="15"/>
      <c r="AJ146" s="118"/>
      <c r="AK146" s="15"/>
      <c r="AL146" s="15"/>
      <c r="AM146" s="118"/>
      <c r="AN146" s="15"/>
      <c r="AO146" s="15"/>
      <c r="AP146" s="15"/>
      <c r="AQ146" s="118"/>
      <c r="AR146" s="15"/>
      <c r="AS146" s="15"/>
      <c r="AT146" s="118"/>
      <c r="AU146" s="15"/>
      <c r="AV146" s="15"/>
      <c r="AW146" s="118"/>
      <c r="AX146" s="15"/>
      <c r="AY146" s="15"/>
      <c r="AZ146" s="118"/>
      <c r="BA146" s="15"/>
      <c r="BB146" s="15"/>
      <c r="BC146" s="118"/>
      <c r="BD146" s="15"/>
      <c r="BE146" s="15"/>
      <c r="BF146" s="15"/>
      <c r="BG146" s="118"/>
      <c r="BH146" s="15"/>
      <c r="BI146" s="15"/>
      <c r="BJ146" s="118"/>
      <c r="BK146" s="15"/>
      <c r="BL146" s="15"/>
      <c r="BM146" s="15"/>
      <c r="BN146" s="118"/>
      <c r="BO146" s="15"/>
      <c r="BP146" s="15"/>
      <c r="BQ146" s="118"/>
      <c r="BR146" s="15"/>
      <c r="BS146" s="15"/>
      <c r="BT146" s="15"/>
      <c r="BU146" s="118"/>
      <c r="BV146" s="15"/>
      <c r="BW146" s="15"/>
      <c r="BX146" s="118"/>
      <c r="BY146" s="15"/>
      <c r="BZ146" s="15"/>
      <c r="CA146" s="118"/>
      <c r="CB146" s="15"/>
      <c r="CC146" s="15"/>
      <c r="CD146" s="15"/>
      <c r="CE146" s="118"/>
      <c r="CF146" s="15"/>
      <c r="CG146" s="15"/>
      <c r="CH146" s="118"/>
      <c r="CI146" s="15"/>
      <c r="CJ146" s="15"/>
      <c r="CK146" s="15"/>
      <c r="CL146" s="118"/>
      <c r="CM146" s="15"/>
      <c r="CN146" s="15"/>
      <c r="CO146" s="118"/>
      <c r="CP146" s="15"/>
      <c r="CQ146" s="15"/>
      <c r="CR146" s="15"/>
      <c r="CS146" s="118"/>
      <c r="CT146" s="15"/>
      <c r="CU146" s="15"/>
      <c r="CV146" s="118"/>
      <c r="CW146" s="15"/>
      <c r="CX146" s="15"/>
    </row>
    <row r="147" spans="2:102" s="3" customFormat="1" x14ac:dyDescent="0.3">
      <c r="B147" s="12"/>
      <c r="C147" s="15"/>
      <c r="D147" s="15"/>
      <c r="E147" s="12"/>
      <c r="F147" s="15"/>
      <c r="G147" s="15"/>
      <c r="H147" s="118"/>
      <c r="I147" s="15"/>
      <c r="J147" s="15"/>
      <c r="K147" s="15"/>
      <c r="L147" s="118"/>
      <c r="M147" s="15"/>
      <c r="N147" s="15"/>
      <c r="O147" s="118"/>
      <c r="P147" s="15"/>
      <c r="Q147" s="15"/>
      <c r="R147" s="15"/>
      <c r="S147" s="118"/>
      <c r="T147" s="15"/>
      <c r="U147" s="15"/>
      <c r="V147" s="118"/>
      <c r="W147" s="15"/>
      <c r="X147" s="15"/>
      <c r="Y147" s="118"/>
      <c r="Z147" s="15"/>
      <c r="AA147" s="15"/>
      <c r="AB147" s="15"/>
      <c r="AC147" s="118"/>
      <c r="AD147" s="15"/>
      <c r="AE147" s="15"/>
      <c r="AF147" s="118"/>
      <c r="AG147" s="15"/>
      <c r="AH147" s="15"/>
      <c r="AI147" s="15"/>
      <c r="AJ147" s="118"/>
      <c r="AK147" s="15"/>
      <c r="AL147" s="15"/>
      <c r="AM147" s="118"/>
      <c r="AN147" s="15"/>
      <c r="AO147" s="15"/>
      <c r="AP147" s="15"/>
      <c r="AQ147" s="118"/>
      <c r="AR147" s="15"/>
      <c r="AS147" s="15"/>
      <c r="AT147" s="118"/>
      <c r="AU147" s="15"/>
      <c r="AV147" s="15"/>
      <c r="AW147" s="118"/>
      <c r="AX147" s="15"/>
      <c r="AY147" s="15"/>
      <c r="AZ147" s="118"/>
      <c r="BA147" s="15"/>
      <c r="BB147" s="15"/>
      <c r="BC147" s="118"/>
      <c r="BD147" s="15"/>
      <c r="BE147" s="15"/>
      <c r="BF147" s="15"/>
      <c r="BG147" s="118"/>
      <c r="BH147" s="15"/>
      <c r="BI147" s="15"/>
      <c r="BJ147" s="118"/>
      <c r="BK147" s="15"/>
      <c r="BL147" s="15"/>
      <c r="BM147" s="15"/>
      <c r="BN147" s="118"/>
      <c r="BO147" s="15"/>
      <c r="BP147" s="15"/>
      <c r="BQ147" s="118"/>
      <c r="BR147" s="15"/>
      <c r="BS147" s="15"/>
      <c r="BT147" s="15"/>
      <c r="BU147" s="118"/>
      <c r="BV147" s="15"/>
      <c r="BW147" s="15"/>
      <c r="BX147" s="118"/>
      <c r="BY147" s="15"/>
      <c r="BZ147" s="15"/>
      <c r="CA147" s="118"/>
      <c r="CB147" s="15"/>
      <c r="CC147" s="15"/>
      <c r="CD147" s="15"/>
      <c r="CE147" s="118"/>
      <c r="CF147" s="15"/>
      <c r="CG147" s="15"/>
      <c r="CH147" s="118"/>
      <c r="CI147" s="15"/>
      <c r="CJ147" s="15"/>
      <c r="CK147" s="15"/>
      <c r="CL147" s="118"/>
      <c r="CM147" s="15"/>
      <c r="CN147" s="15"/>
      <c r="CO147" s="118"/>
      <c r="CP147" s="15"/>
      <c r="CQ147" s="15"/>
      <c r="CR147" s="15"/>
      <c r="CS147" s="118"/>
      <c r="CT147" s="15"/>
      <c r="CU147" s="15"/>
      <c r="CV147" s="118"/>
      <c r="CW147" s="15"/>
      <c r="CX147" s="15"/>
    </row>
    <row r="148" spans="2:102" s="3" customFormat="1" x14ac:dyDescent="0.3">
      <c r="B148" s="12"/>
      <c r="C148" s="15"/>
      <c r="D148" s="15"/>
      <c r="E148" s="12"/>
      <c r="F148" s="15"/>
      <c r="G148" s="15"/>
      <c r="H148" s="118"/>
      <c r="I148" s="15"/>
      <c r="J148" s="15"/>
      <c r="K148" s="15"/>
      <c r="L148" s="118"/>
      <c r="M148" s="15"/>
      <c r="N148" s="15"/>
      <c r="O148" s="118"/>
      <c r="P148" s="15"/>
      <c r="Q148" s="15"/>
      <c r="R148" s="15"/>
      <c r="S148" s="118"/>
      <c r="T148" s="15"/>
      <c r="U148" s="15"/>
      <c r="V148" s="118"/>
      <c r="W148" s="15"/>
      <c r="X148" s="15"/>
      <c r="Y148" s="118"/>
      <c r="Z148" s="15"/>
      <c r="AA148" s="15"/>
      <c r="AB148" s="15"/>
      <c r="AC148" s="118"/>
      <c r="AD148" s="15"/>
      <c r="AE148" s="15"/>
      <c r="AF148" s="118"/>
      <c r="AG148" s="15"/>
      <c r="AH148" s="15"/>
      <c r="AI148" s="15"/>
      <c r="AJ148" s="118"/>
      <c r="AK148" s="15"/>
      <c r="AL148" s="15"/>
      <c r="AM148" s="118"/>
      <c r="AN148" s="15"/>
      <c r="AO148" s="15"/>
      <c r="AP148" s="15"/>
      <c r="AQ148" s="118"/>
      <c r="AR148" s="15"/>
      <c r="AS148" s="15"/>
      <c r="AT148" s="118"/>
      <c r="AU148" s="15"/>
      <c r="AV148" s="15"/>
      <c r="AW148" s="118"/>
      <c r="AX148" s="15"/>
      <c r="AY148" s="15"/>
      <c r="AZ148" s="118"/>
      <c r="BA148" s="15"/>
      <c r="BB148" s="15"/>
      <c r="BC148" s="118"/>
      <c r="BD148" s="15"/>
      <c r="BE148" s="15"/>
      <c r="BF148" s="15"/>
      <c r="BG148" s="118"/>
      <c r="BH148" s="15"/>
      <c r="BI148" s="15"/>
      <c r="BJ148" s="118"/>
      <c r="BK148" s="15"/>
      <c r="BL148" s="15"/>
      <c r="BM148" s="15"/>
      <c r="BN148" s="118"/>
      <c r="BO148" s="15"/>
      <c r="BP148" s="15"/>
      <c r="BQ148" s="118"/>
      <c r="BR148" s="15"/>
      <c r="BS148" s="15"/>
      <c r="BT148" s="15"/>
      <c r="BU148" s="118"/>
      <c r="BV148" s="15"/>
      <c r="BW148" s="15"/>
      <c r="BX148" s="118"/>
      <c r="BY148" s="15"/>
      <c r="BZ148" s="15"/>
      <c r="CA148" s="118"/>
      <c r="CB148" s="15"/>
      <c r="CC148" s="15"/>
      <c r="CD148" s="15"/>
      <c r="CE148" s="118"/>
      <c r="CF148" s="15"/>
      <c r="CG148" s="15"/>
      <c r="CH148" s="118"/>
      <c r="CI148" s="15"/>
      <c r="CJ148" s="15"/>
      <c r="CK148" s="15"/>
      <c r="CL148" s="118"/>
      <c r="CM148" s="15"/>
      <c r="CN148" s="15"/>
      <c r="CO148" s="118"/>
      <c r="CP148" s="15"/>
      <c r="CQ148" s="15"/>
      <c r="CR148" s="15"/>
      <c r="CS148" s="118"/>
      <c r="CT148" s="15"/>
      <c r="CU148" s="15"/>
      <c r="CV148" s="118"/>
      <c r="CW148" s="15"/>
      <c r="CX148" s="15"/>
    </row>
    <row r="149" spans="2:102" s="3" customFormat="1" x14ac:dyDescent="0.3">
      <c r="B149" s="12"/>
      <c r="C149" s="15"/>
      <c r="D149" s="15"/>
      <c r="E149" s="12"/>
      <c r="F149" s="15"/>
      <c r="G149" s="15"/>
      <c r="H149" s="118"/>
      <c r="I149" s="15"/>
      <c r="J149" s="15"/>
      <c r="K149" s="15"/>
      <c r="L149" s="118"/>
      <c r="M149" s="15"/>
      <c r="N149" s="15"/>
      <c r="O149" s="118"/>
      <c r="P149" s="15"/>
      <c r="Q149" s="15"/>
      <c r="R149" s="15"/>
      <c r="S149" s="118"/>
      <c r="T149" s="15"/>
      <c r="U149" s="15"/>
      <c r="V149" s="118"/>
      <c r="W149" s="15"/>
      <c r="X149" s="15"/>
      <c r="Y149" s="118"/>
      <c r="Z149" s="15"/>
      <c r="AA149" s="15"/>
      <c r="AB149" s="15"/>
      <c r="AC149" s="118"/>
      <c r="AD149" s="15"/>
      <c r="AE149" s="15"/>
      <c r="AF149" s="118"/>
      <c r="AG149" s="15"/>
      <c r="AH149" s="15"/>
      <c r="AI149" s="15"/>
      <c r="AJ149" s="118"/>
      <c r="AK149" s="15"/>
      <c r="AL149" s="15"/>
      <c r="AM149" s="118"/>
      <c r="AN149" s="15"/>
      <c r="AO149" s="15"/>
      <c r="AP149" s="15"/>
      <c r="AQ149" s="118"/>
      <c r="AR149" s="15"/>
      <c r="AS149" s="15"/>
      <c r="AT149" s="118"/>
      <c r="AU149" s="15"/>
      <c r="AV149" s="15"/>
      <c r="AW149" s="118"/>
      <c r="AX149" s="15"/>
      <c r="AY149" s="15"/>
      <c r="AZ149" s="118"/>
      <c r="BA149" s="15"/>
      <c r="BB149" s="15"/>
      <c r="BC149" s="118"/>
      <c r="BD149" s="15"/>
      <c r="BE149" s="15"/>
      <c r="BF149" s="15"/>
      <c r="BG149" s="118"/>
      <c r="BH149" s="15"/>
      <c r="BI149" s="15"/>
      <c r="BJ149" s="118"/>
      <c r="BK149" s="15"/>
      <c r="BL149" s="15"/>
      <c r="BM149" s="15"/>
      <c r="BN149" s="118"/>
      <c r="BO149" s="15"/>
      <c r="BP149" s="15"/>
      <c r="BQ149" s="118"/>
      <c r="BR149" s="15"/>
      <c r="BS149" s="15"/>
      <c r="BT149" s="15"/>
      <c r="BU149" s="118"/>
      <c r="BV149" s="15"/>
      <c r="BW149" s="15"/>
      <c r="BX149" s="118"/>
      <c r="BY149" s="15"/>
      <c r="BZ149" s="15"/>
      <c r="CA149" s="118"/>
      <c r="CB149" s="15"/>
      <c r="CC149" s="15"/>
      <c r="CD149" s="15"/>
      <c r="CE149" s="118"/>
      <c r="CF149" s="15"/>
      <c r="CG149" s="15"/>
      <c r="CH149" s="118"/>
      <c r="CI149" s="15"/>
      <c r="CJ149" s="15"/>
      <c r="CK149" s="15"/>
      <c r="CL149" s="118"/>
      <c r="CM149" s="15"/>
      <c r="CN149" s="15"/>
      <c r="CO149" s="118"/>
      <c r="CP149" s="15"/>
      <c r="CQ149" s="15"/>
      <c r="CR149" s="15"/>
      <c r="CS149" s="118"/>
      <c r="CT149" s="15"/>
      <c r="CU149" s="15"/>
      <c r="CV149" s="118"/>
      <c r="CW149" s="15"/>
      <c r="CX149" s="15"/>
    </row>
    <row r="150" spans="2:102" s="3" customFormat="1" x14ac:dyDescent="0.3">
      <c r="B150" s="12"/>
      <c r="C150" s="15"/>
      <c r="D150" s="15"/>
      <c r="E150" s="12"/>
      <c r="F150" s="15"/>
      <c r="G150" s="15"/>
      <c r="H150" s="118"/>
      <c r="I150" s="15"/>
      <c r="J150" s="15"/>
      <c r="K150" s="15"/>
      <c r="L150" s="118"/>
      <c r="M150" s="15"/>
      <c r="N150" s="15"/>
      <c r="O150" s="118"/>
      <c r="P150" s="15"/>
      <c r="Q150" s="15"/>
      <c r="R150" s="15"/>
      <c r="S150" s="118"/>
      <c r="T150" s="15"/>
      <c r="U150" s="15"/>
      <c r="V150" s="118"/>
      <c r="W150" s="15"/>
      <c r="X150" s="15"/>
      <c r="Y150" s="118"/>
      <c r="Z150" s="15"/>
      <c r="AA150" s="15"/>
      <c r="AB150" s="15"/>
      <c r="AC150" s="118"/>
      <c r="AD150" s="15"/>
      <c r="AE150" s="15"/>
      <c r="AF150" s="118"/>
      <c r="AG150" s="15"/>
      <c r="AH150" s="15"/>
      <c r="AI150" s="15"/>
      <c r="AJ150" s="118"/>
      <c r="AK150" s="15"/>
      <c r="AL150" s="15"/>
      <c r="AM150" s="118"/>
      <c r="AN150" s="15"/>
      <c r="AO150" s="15"/>
      <c r="AP150" s="15"/>
      <c r="AQ150" s="118"/>
      <c r="AR150" s="15"/>
      <c r="AS150" s="15"/>
      <c r="AT150" s="118"/>
      <c r="AU150" s="15"/>
      <c r="AV150" s="15"/>
      <c r="AW150" s="118"/>
      <c r="AX150" s="15"/>
      <c r="AY150" s="15"/>
      <c r="AZ150" s="118"/>
      <c r="BA150" s="15"/>
      <c r="BB150" s="15"/>
      <c r="BC150" s="118"/>
      <c r="BD150" s="15"/>
      <c r="BE150" s="15"/>
      <c r="BF150" s="15"/>
      <c r="BG150" s="118"/>
      <c r="BH150" s="15"/>
      <c r="BI150" s="15"/>
      <c r="BJ150" s="118"/>
      <c r="BK150" s="15"/>
      <c r="BL150" s="15"/>
      <c r="BM150" s="15"/>
      <c r="BN150" s="118"/>
      <c r="BO150" s="15"/>
      <c r="BP150" s="15"/>
      <c r="BQ150" s="118"/>
      <c r="BR150" s="15"/>
      <c r="BS150" s="15"/>
      <c r="BT150" s="15"/>
      <c r="BU150" s="118"/>
      <c r="BV150" s="15"/>
      <c r="BW150" s="15"/>
      <c r="BX150" s="118"/>
      <c r="BY150" s="15"/>
      <c r="BZ150" s="15"/>
      <c r="CA150" s="118"/>
      <c r="CB150" s="15"/>
      <c r="CC150" s="15"/>
      <c r="CD150" s="15"/>
      <c r="CE150" s="118"/>
      <c r="CF150" s="15"/>
      <c r="CG150" s="15"/>
      <c r="CH150" s="118"/>
      <c r="CI150" s="15"/>
      <c r="CJ150" s="15"/>
      <c r="CK150" s="15"/>
      <c r="CL150" s="118"/>
      <c r="CM150" s="15"/>
      <c r="CN150" s="15"/>
      <c r="CO150" s="118"/>
      <c r="CP150" s="15"/>
      <c r="CQ150" s="15"/>
      <c r="CR150" s="15"/>
      <c r="CS150" s="118"/>
      <c r="CT150" s="15"/>
      <c r="CU150" s="15"/>
      <c r="CV150" s="118"/>
      <c r="CW150" s="15"/>
      <c r="CX150" s="15"/>
    </row>
    <row r="151" spans="2:102" s="3" customFormat="1" x14ac:dyDescent="0.3">
      <c r="B151" s="12"/>
      <c r="C151" s="15"/>
      <c r="D151" s="15"/>
      <c r="E151" s="12"/>
      <c r="F151" s="15"/>
      <c r="G151" s="15"/>
      <c r="H151" s="118"/>
      <c r="I151" s="15"/>
      <c r="J151" s="15"/>
      <c r="K151" s="15"/>
      <c r="L151" s="118"/>
      <c r="M151" s="15"/>
      <c r="N151" s="15"/>
      <c r="O151" s="118"/>
      <c r="P151" s="15"/>
      <c r="Q151" s="15"/>
      <c r="R151" s="15"/>
      <c r="S151" s="118"/>
      <c r="T151" s="15"/>
      <c r="U151" s="15"/>
      <c r="V151" s="118"/>
      <c r="W151" s="15"/>
      <c r="X151" s="15"/>
      <c r="Y151" s="118"/>
      <c r="Z151" s="15"/>
      <c r="AA151" s="15"/>
      <c r="AB151" s="15"/>
      <c r="AC151" s="118"/>
      <c r="AD151" s="15"/>
      <c r="AE151" s="15"/>
      <c r="AF151" s="118"/>
      <c r="AG151" s="15"/>
      <c r="AH151" s="15"/>
      <c r="AI151" s="15"/>
      <c r="AJ151" s="118"/>
      <c r="AK151" s="15"/>
      <c r="AL151" s="15"/>
      <c r="AM151" s="118"/>
      <c r="AN151" s="15"/>
      <c r="AO151" s="15"/>
      <c r="AP151" s="15"/>
      <c r="AQ151" s="118"/>
      <c r="AR151" s="15"/>
      <c r="AS151" s="15"/>
      <c r="AT151" s="118"/>
      <c r="AU151" s="15"/>
      <c r="AV151" s="15"/>
      <c r="AW151" s="118"/>
      <c r="AX151" s="15"/>
      <c r="AY151" s="15"/>
      <c r="AZ151" s="118"/>
      <c r="BA151" s="15"/>
      <c r="BB151" s="15"/>
      <c r="BC151" s="118"/>
      <c r="BD151" s="15"/>
      <c r="BE151" s="15"/>
      <c r="BF151" s="15"/>
      <c r="BG151" s="118"/>
      <c r="BH151" s="15"/>
      <c r="BI151" s="15"/>
      <c r="BJ151" s="118"/>
      <c r="BK151" s="15"/>
      <c r="BL151" s="15"/>
      <c r="BM151" s="15"/>
      <c r="BN151" s="118"/>
      <c r="BO151" s="15"/>
      <c r="BP151" s="15"/>
      <c r="BQ151" s="118"/>
      <c r="BR151" s="15"/>
      <c r="BS151" s="15"/>
      <c r="BT151" s="15"/>
      <c r="BU151" s="118"/>
      <c r="BV151" s="15"/>
      <c r="BW151" s="15"/>
      <c r="BX151" s="118"/>
      <c r="BY151" s="15"/>
      <c r="BZ151" s="15"/>
      <c r="CA151" s="118"/>
      <c r="CB151" s="15"/>
      <c r="CC151" s="15"/>
      <c r="CD151" s="15"/>
      <c r="CE151" s="118"/>
      <c r="CF151" s="15"/>
      <c r="CG151" s="15"/>
      <c r="CH151" s="118"/>
      <c r="CI151" s="15"/>
      <c r="CJ151" s="15"/>
      <c r="CK151" s="15"/>
      <c r="CL151" s="118"/>
      <c r="CM151" s="15"/>
      <c r="CN151" s="15"/>
      <c r="CO151" s="118"/>
      <c r="CP151" s="15"/>
      <c r="CQ151" s="15"/>
      <c r="CR151" s="15"/>
      <c r="CS151" s="118"/>
      <c r="CT151" s="15"/>
      <c r="CU151" s="15"/>
      <c r="CV151" s="118"/>
      <c r="CW151" s="15"/>
      <c r="CX151" s="15"/>
    </row>
    <row r="152" spans="2:102" s="3" customFormat="1" x14ac:dyDescent="0.3">
      <c r="B152" s="12"/>
      <c r="C152" s="15"/>
      <c r="D152" s="15"/>
      <c r="E152" s="12"/>
      <c r="F152" s="15"/>
      <c r="G152" s="15"/>
      <c r="H152" s="118"/>
      <c r="I152" s="15"/>
      <c r="J152" s="15"/>
      <c r="K152" s="15"/>
      <c r="L152" s="118"/>
      <c r="M152" s="15"/>
      <c r="N152" s="15"/>
      <c r="O152" s="118"/>
      <c r="P152" s="15"/>
      <c r="Q152" s="15"/>
      <c r="R152" s="15"/>
      <c r="S152" s="118"/>
      <c r="T152" s="15"/>
      <c r="U152" s="15"/>
      <c r="V152" s="118"/>
      <c r="W152" s="15"/>
      <c r="X152" s="15"/>
      <c r="Y152" s="118"/>
      <c r="Z152" s="15"/>
      <c r="AA152" s="15"/>
      <c r="AB152" s="15"/>
      <c r="AC152" s="118"/>
      <c r="AD152" s="15"/>
      <c r="AE152" s="15"/>
      <c r="AF152" s="118"/>
      <c r="AG152" s="15"/>
      <c r="AH152" s="15"/>
      <c r="AI152" s="15"/>
      <c r="AJ152" s="118"/>
      <c r="AK152" s="15"/>
      <c r="AL152" s="15"/>
      <c r="AM152" s="118"/>
      <c r="AN152" s="15"/>
      <c r="AO152" s="15"/>
      <c r="AP152" s="15"/>
      <c r="AQ152" s="118"/>
      <c r="AR152" s="15"/>
      <c r="AS152" s="15"/>
      <c r="AT152" s="118"/>
      <c r="AU152" s="15"/>
      <c r="AV152" s="15"/>
      <c r="AW152" s="118"/>
      <c r="AX152" s="15"/>
      <c r="AY152" s="15"/>
      <c r="AZ152" s="118"/>
      <c r="BA152" s="15"/>
      <c r="BB152" s="15"/>
      <c r="BC152" s="118"/>
      <c r="BD152" s="15"/>
      <c r="BE152" s="15"/>
      <c r="BF152" s="15"/>
      <c r="BG152" s="118"/>
      <c r="BH152" s="15"/>
      <c r="BI152" s="15"/>
      <c r="BJ152" s="118"/>
      <c r="BK152" s="15"/>
      <c r="BL152" s="15"/>
      <c r="BM152" s="15"/>
      <c r="BN152" s="118"/>
      <c r="BO152" s="15"/>
      <c r="BP152" s="15"/>
      <c r="BQ152" s="118"/>
      <c r="BR152" s="15"/>
      <c r="BS152" s="15"/>
      <c r="BT152" s="15"/>
      <c r="BU152" s="118"/>
      <c r="BV152" s="15"/>
      <c r="BW152" s="15"/>
      <c r="BX152" s="118"/>
      <c r="BY152" s="15"/>
      <c r="BZ152" s="15"/>
      <c r="CA152" s="118"/>
      <c r="CB152" s="15"/>
      <c r="CC152" s="15"/>
      <c r="CD152" s="15"/>
      <c r="CE152" s="118"/>
      <c r="CF152" s="15"/>
      <c r="CG152" s="15"/>
      <c r="CH152" s="118"/>
      <c r="CI152" s="15"/>
      <c r="CJ152" s="15"/>
      <c r="CK152" s="15"/>
      <c r="CL152" s="118"/>
      <c r="CM152" s="15"/>
      <c r="CN152" s="15"/>
      <c r="CO152" s="118"/>
      <c r="CP152" s="15"/>
      <c r="CQ152" s="15"/>
      <c r="CR152" s="15"/>
      <c r="CS152" s="118"/>
      <c r="CT152" s="15"/>
      <c r="CU152" s="15"/>
      <c r="CV152" s="118"/>
      <c r="CW152" s="15"/>
      <c r="CX152" s="15"/>
    </row>
    <row r="153" spans="2:102" s="3" customFormat="1" x14ac:dyDescent="0.3">
      <c r="B153" s="12"/>
      <c r="C153" s="15"/>
      <c r="D153" s="15"/>
      <c r="E153" s="12"/>
      <c r="F153" s="15"/>
      <c r="G153" s="15"/>
      <c r="H153" s="118"/>
      <c r="I153" s="15"/>
      <c r="J153" s="15"/>
      <c r="K153" s="15"/>
      <c r="L153" s="118"/>
      <c r="M153" s="15"/>
      <c r="N153" s="15"/>
      <c r="O153" s="118"/>
      <c r="P153" s="15"/>
      <c r="Q153" s="15"/>
      <c r="R153" s="15"/>
      <c r="S153" s="118"/>
      <c r="T153" s="15"/>
      <c r="U153" s="15"/>
      <c r="V153" s="118"/>
      <c r="W153" s="15"/>
      <c r="X153" s="15"/>
      <c r="Y153" s="118"/>
      <c r="Z153" s="15"/>
      <c r="AA153" s="15"/>
      <c r="AB153" s="15"/>
      <c r="AC153" s="118"/>
      <c r="AD153" s="15"/>
      <c r="AE153" s="15"/>
      <c r="AF153" s="118"/>
      <c r="AG153" s="15"/>
      <c r="AH153" s="15"/>
      <c r="AI153" s="15"/>
      <c r="AJ153" s="118"/>
      <c r="AK153" s="15"/>
      <c r="AL153" s="15"/>
      <c r="AM153" s="118"/>
      <c r="AN153" s="15"/>
      <c r="AO153" s="15"/>
      <c r="AP153" s="15"/>
      <c r="AQ153" s="118"/>
      <c r="AR153" s="15"/>
      <c r="AS153" s="15"/>
      <c r="AT153" s="118"/>
      <c r="AU153" s="15"/>
      <c r="AV153" s="15"/>
      <c r="AW153" s="118"/>
      <c r="AX153" s="15"/>
      <c r="AY153" s="15"/>
      <c r="AZ153" s="118"/>
      <c r="BA153" s="15"/>
      <c r="BB153" s="15"/>
      <c r="BC153" s="118"/>
      <c r="BD153" s="15"/>
      <c r="BE153" s="15"/>
      <c r="BF153" s="15"/>
      <c r="BG153" s="118"/>
      <c r="BH153" s="15"/>
      <c r="BI153" s="15"/>
      <c r="BJ153" s="118"/>
      <c r="BK153" s="15"/>
      <c r="BL153" s="15"/>
      <c r="BM153" s="15"/>
      <c r="BN153" s="118"/>
      <c r="BO153" s="15"/>
      <c r="BP153" s="15"/>
      <c r="BQ153" s="118"/>
      <c r="BR153" s="15"/>
      <c r="BS153" s="15"/>
      <c r="BT153" s="15"/>
      <c r="BU153" s="118"/>
      <c r="BV153" s="15"/>
      <c r="BW153" s="15"/>
      <c r="BX153" s="118"/>
      <c r="BY153" s="15"/>
      <c r="BZ153" s="15"/>
      <c r="CA153" s="118"/>
      <c r="CB153" s="15"/>
      <c r="CC153" s="15"/>
      <c r="CD153" s="15"/>
      <c r="CE153" s="118"/>
      <c r="CF153" s="15"/>
      <c r="CG153" s="15"/>
      <c r="CH153" s="118"/>
      <c r="CI153" s="15"/>
      <c r="CJ153" s="15"/>
      <c r="CK153" s="15"/>
      <c r="CL153" s="118"/>
      <c r="CM153" s="15"/>
      <c r="CN153" s="15"/>
      <c r="CO153" s="118"/>
      <c r="CP153" s="15"/>
      <c r="CQ153" s="15"/>
      <c r="CR153" s="15"/>
      <c r="CS153" s="118"/>
      <c r="CT153" s="15"/>
      <c r="CU153" s="15"/>
      <c r="CV153" s="118"/>
      <c r="CW153" s="15"/>
      <c r="CX153" s="15"/>
    </row>
    <row r="154" spans="2:102" s="3" customFormat="1" x14ac:dyDescent="0.3">
      <c r="B154" s="12"/>
      <c r="C154" s="15"/>
      <c r="D154" s="15"/>
      <c r="E154" s="12"/>
      <c r="F154" s="15"/>
      <c r="G154" s="15"/>
      <c r="H154" s="118"/>
      <c r="I154" s="15"/>
      <c r="J154" s="15"/>
      <c r="K154" s="15"/>
      <c r="L154" s="118"/>
      <c r="M154" s="15"/>
      <c r="N154" s="15"/>
      <c r="O154" s="118"/>
      <c r="P154" s="15"/>
      <c r="Q154" s="15"/>
      <c r="R154" s="15"/>
      <c r="S154" s="118"/>
      <c r="T154" s="15"/>
      <c r="U154" s="15"/>
      <c r="V154" s="118"/>
      <c r="W154" s="15"/>
      <c r="X154" s="15"/>
      <c r="Y154" s="118"/>
      <c r="Z154" s="15"/>
      <c r="AA154" s="15"/>
      <c r="AB154" s="15"/>
      <c r="AC154" s="118"/>
      <c r="AD154" s="15"/>
      <c r="AE154" s="15"/>
      <c r="AF154" s="118"/>
      <c r="AG154" s="15"/>
      <c r="AH154" s="15"/>
      <c r="AI154" s="15"/>
      <c r="AJ154" s="118"/>
      <c r="AK154" s="15"/>
      <c r="AL154" s="15"/>
      <c r="AM154" s="118"/>
      <c r="AN154" s="15"/>
      <c r="AO154" s="15"/>
      <c r="AP154" s="15"/>
      <c r="AQ154" s="118"/>
      <c r="AR154" s="15"/>
      <c r="AS154" s="15"/>
      <c r="AT154" s="118"/>
      <c r="AU154" s="15"/>
      <c r="AV154" s="15"/>
      <c r="AW154" s="118"/>
      <c r="AX154" s="15"/>
      <c r="AY154" s="15"/>
      <c r="AZ154" s="118"/>
      <c r="BA154" s="15"/>
      <c r="BB154" s="15"/>
      <c r="BC154" s="118"/>
      <c r="BD154" s="15"/>
      <c r="BE154" s="15"/>
      <c r="BF154" s="15"/>
      <c r="BG154" s="118"/>
      <c r="BH154" s="15"/>
      <c r="BI154" s="15"/>
      <c r="BJ154" s="118"/>
      <c r="BK154" s="15"/>
      <c r="BL154" s="15"/>
      <c r="BM154" s="15"/>
      <c r="BN154" s="118"/>
      <c r="BO154" s="15"/>
      <c r="BP154" s="15"/>
      <c r="BQ154" s="118"/>
      <c r="BR154" s="15"/>
      <c r="BS154" s="15"/>
      <c r="BT154" s="15"/>
      <c r="BU154" s="118"/>
      <c r="BV154" s="15"/>
      <c r="BW154" s="15"/>
      <c r="BX154" s="118"/>
      <c r="BY154" s="15"/>
      <c r="BZ154" s="15"/>
      <c r="CA154" s="118"/>
      <c r="CB154" s="15"/>
      <c r="CC154" s="15"/>
      <c r="CD154" s="15"/>
      <c r="CE154" s="118"/>
      <c r="CF154" s="15"/>
      <c r="CG154" s="15"/>
      <c r="CH154" s="118"/>
      <c r="CI154" s="15"/>
      <c r="CJ154" s="15"/>
      <c r="CK154" s="15"/>
      <c r="CL154" s="118"/>
      <c r="CM154" s="15"/>
      <c r="CN154" s="15"/>
      <c r="CO154" s="118"/>
      <c r="CP154" s="15"/>
      <c r="CQ154" s="15"/>
      <c r="CR154" s="15"/>
      <c r="CS154" s="118"/>
      <c r="CT154" s="15"/>
      <c r="CU154" s="15"/>
      <c r="CV154" s="118"/>
      <c r="CW154" s="15"/>
      <c r="CX154" s="15"/>
    </row>
    <row r="155" spans="2:102" s="3" customFormat="1" x14ac:dyDescent="0.3">
      <c r="B155" s="12"/>
      <c r="C155" s="15"/>
      <c r="D155" s="15"/>
      <c r="E155" s="12"/>
      <c r="F155" s="15"/>
      <c r="G155" s="15"/>
      <c r="H155" s="118"/>
      <c r="I155" s="15"/>
      <c r="J155" s="15"/>
      <c r="K155" s="15"/>
      <c r="L155" s="118"/>
      <c r="M155" s="15"/>
      <c r="N155" s="15"/>
      <c r="O155" s="118"/>
      <c r="P155" s="15"/>
      <c r="Q155" s="15"/>
      <c r="R155" s="15"/>
      <c r="S155" s="118"/>
      <c r="T155" s="15"/>
      <c r="U155" s="15"/>
      <c r="V155" s="118"/>
      <c r="W155" s="15"/>
      <c r="X155" s="15"/>
      <c r="Y155" s="118"/>
      <c r="Z155" s="15"/>
      <c r="AA155" s="15"/>
      <c r="AB155" s="15"/>
      <c r="AC155" s="118"/>
      <c r="AD155" s="15"/>
      <c r="AE155" s="15"/>
      <c r="AF155" s="118"/>
      <c r="AG155" s="15"/>
      <c r="AH155" s="15"/>
      <c r="AI155" s="15"/>
      <c r="AJ155" s="118"/>
      <c r="AK155" s="15"/>
      <c r="AL155" s="15"/>
      <c r="AM155" s="118"/>
      <c r="AN155" s="15"/>
      <c r="AO155" s="15"/>
      <c r="AP155" s="15"/>
      <c r="AQ155" s="118"/>
      <c r="AR155" s="15"/>
      <c r="AS155" s="15"/>
      <c r="AT155" s="118"/>
      <c r="AU155" s="15"/>
      <c r="AV155" s="15"/>
      <c r="AW155" s="118"/>
      <c r="AX155" s="15"/>
      <c r="AY155" s="15"/>
      <c r="AZ155" s="118"/>
      <c r="BA155" s="15"/>
      <c r="BB155" s="15"/>
      <c r="BC155" s="118"/>
      <c r="BD155" s="15"/>
      <c r="BE155" s="15"/>
      <c r="BF155" s="15"/>
      <c r="BG155" s="118"/>
      <c r="BH155" s="15"/>
      <c r="BI155" s="15"/>
      <c r="BJ155" s="118"/>
      <c r="BK155" s="15"/>
      <c r="BL155" s="15"/>
      <c r="BM155" s="15"/>
      <c r="BN155" s="118"/>
      <c r="BO155" s="15"/>
      <c r="BP155" s="15"/>
      <c r="BQ155" s="118"/>
      <c r="BR155" s="15"/>
      <c r="BS155" s="15"/>
      <c r="BT155" s="15"/>
      <c r="BU155" s="118"/>
      <c r="BV155" s="15"/>
      <c r="BW155" s="15"/>
      <c r="BX155" s="118"/>
      <c r="BY155" s="15"/>
      <c r="BZ155" s="15"/>
      <c r="CA155" s="118"/>
      <c r="CB155" s="15"/>
      <c r="CC155" s="15"/>
      <c r="CD155" s="15"/>
      <c r="CE155" s="118"/>
      <c r="CF155" s="15"/>
      <c r="CG155" s="15"/>
      <c r="CH155" s="118"/>
      <c r="CI155" s="15"/>
      <c r="CJ155" s="15"/>
      <c r="CK155" s="15"/>
      <c r="CL155" s="118"/>
      <c r="CM155" s="15"/>
      <c r="CN155" s="15"/>
      <c r="CO155" s="118"/>
      <c r="CP155" s="15"/>
      <c r="CQ155" s="15"/>
      <c r="CR155" s="15"/>
      <c r="CS155" s="118"/>
      <c r="CT155" s="15"/>
      <c r="CU155" s="15"/>
      <c r="CV155" s="118"/>
      <c r="CW155" s="15"/>
      <c r="CX155" s="15"/>
    </row>
    <row r="156" spans="2:102" s="3" customFormat="1" x14ac:dyDescent="0.3">
      <c r="B156" s="12"/>
      <c r="C156" s="15"/>
      <c r="D156" s="15"/>
      <c r="E156" s="12"/>
      <c r="F156" s="15"/>
      <c r="G156" s="15"/>
      <c r="H156" s="118"/>
      <c r="I156" s="15"/>
      <c r="J156" s="15"/>
      <c r="K156" s="15"/>
      <c r="L156" s="118"/>
      <c r="M156" s="15"/>
      <c r="N156" s="15"/>
      <c r="O156" s="118"/>
      <c r="P156" s="15"/>
      <c r="Q156" s="15"/>
      <c r="R156" s="15"/>
      <c r="S156" s="118"/>
      <c r="T156" s="15"/>
      <c r="U156" s="15"/>
      <c r="V156" s="118"/>
      <c r="W156" s="15"/>
      <c r="X156" s="15"/>
      <c r="Y156" s="118"/>
      <c r="Z156" s="15"/>
      <c r="AA156" s="15"/>
      <c r="AB156" s="15"/>
      <c r="AC156" s="118"/>
      <c r="AD156" s="15"/>
      <c r="AE156" s="15"/>
      <c r="AF156" s="118"/>
      <c r="AG156" s="15"/>
      <c r="AH156" s="15"/>
      <c r="AI156" s="15"/>
      <c r="AJ156" s="118"/>
      <c r="AK156" s="15"/>
      <c r="AL156" s="15"/>
      <c r="AM156" s="118"/>
      <c r="AN156" s="15"/>
      <c r="AO156" s="15"/>
      <c r="AP156" s="15"/>
      <c r="AQ156" s="118"/>
      <c r="AR156" s="15"/>
      <c r="AS156" s="15"/>
      <c r="AT156" s="118"/>
      <c r="AU156" s="15"/>
      <c r="AV156" s="15"/>
      <c r="AW156" s="118"/>
      <c r="AX156" s="15"/>
      <c r="AY156" s="15"/>
      <c r="AZ156" s="118"/>
      <c r="BA156" s="15"/>
      <c r="BB156" s="15"/>
      <c r="BC156" s="118"/>
      <c r="BD156" s="15"/>
      <c r="BE156" s="15"/>
      <c r="BF156" s="15"/>
      <c r="BG156" s="118"/>
      <c r="BH156" s="15"/>
      <c r="BI156" s="15"/>
      <c r="BJ156" s="118"/>
      <c r="BK156" s="15"/>
      <c r="BL156" s="15"/>
      <c r="BM156" s="15"/>
      <c r="BN156" s="118"/>
      <c r="BO156" s="15"/>
      <c r="BP156" s="15"/>
      <c r="BQ156" s="118"/>
      <c r="BR156" s="15"/>
      <c r="BS156" s="15"/>
      <c r="BT156" s="15"/>
      <c r="BU156" s="118"/>
      <c r="BV156" s="15"/>
      <c r="BW156" s="15"/>
      <c r="BX156" s="118"/>
      <c r="BY156" s="15"/>
      <c r="BZ156" s="15"/>
      <c r="CA156" s="118"/>
      <c r="CB156" s="15"/>
      <c r="CC156" s="15"/>
      <c r="CD156" s="15"/>
      <c r="CE156" s="118"/>
      <c r="CF156" s="15"/>
      <c r="CG156" s="15"/>
      <c r="CH156" s="118"/>
      <c r="CI156" s="15"/>
      <c r="CJ156" s="15"/>
      <c r="CK156" s="15"/>
      <c r="CL156" s="118"/>
      <c r="CM156" s="15"/>
      <c r="CN156" s="15"/>
      <c r="CO156" s="118"/>
      <c r="CP156" s="15"/>
      <c r="CQ156" s="15"/>
      <c r="CR156" s="15"/>
      <c r="CS156" s="118"/>
      <c r="CT156" s="15"/>
      <c r="CU156" s="15"/>
      <c r="CV156" s="118"/>
      <c r="CW156" s="15"/>
      <c r="CX156" s="15"/>
    </row>
    <row r="157" spans="2:102" s="3" customFormat="1" x14ac:dyDescent="0.3">
      <c r="B157" s="12"/>
      <c r="C157" s="15"/>
      <c r="D157" s="15"/>
      <c r="E157" s="12"/>
      <c r="F157" s="15"/>
      <c r="G157" s="15"/>
      <c r="H157" s="118"/>
      <c r="I157" s="15"/>
      <c r="J157" s="15"/>
      <c r="K157" s="15"/>
      <c r="L157" s="118"/>
      <c r="M157" s="15"/>
      <c r="N157" s="15"/>
      <c r="O157" s="118"/>
      <c r="P157" s="15"/>
      <c r="Q157" s="15"/>
      <c r="R157" s="15"/>
      <c r="S157" s="118"/>
      <c r="T157" s="15"/>
      <c r="U157" s="15"/>
      <c r="V157" s="118"/>
      <c r="W157" s="15"/>
      <c r="X157" s="15"/>
      <c r="Y157" s="118"/>
      <c r="Z157" s="15"/>
      <c r="AA157" s="15"/>
      <c r="AB157" s="15"/>
      <c r="AC157" s="118"/>
      <c r="AD157" s="15"/>
      <c r="AE157" s="15"/>
      <c r="AF157" s="118"/>
      <c r="AG157" s="15"/>
      <c r="AH157" s="15"/>
      <c r="AI157" s="15"/>
      <c r="AJ157" s="118"/>
      <c r="AK157" s="15"/>
      <c r="AL157" s="15"/>
      <c r="AM157" s="118"/>
      <c r="AN157" s="15"/>
      <c r="AO157" s="15"/>
      <c r="AP157" s="15"/>
      <c r="AQ157" s="118"/>
      <c r="AR157" s="15"/>
      <c r="AS157" s="15"/>
      <c r="AT157" s="118"/>
      <c r="AU157" s="15"/>
      <c r="AV157" s="15"/>
      <c r="AW157" s="118"/>
      <c r="AX157" s="15"/>
      <c r="AY157" s="15"/>
      <c r="AZ157" s="118"/>
      <c r="BA157" s="15"/>
      <c r="BB157" s="15"/>
      <c r="BC157" s="118"/>
      <c r="BD157" s="15"/>
      <c r="BE157" s="15"/>
      <c r="BF157" s="15"/>
      <c r="BG157" s="118"/>
      <c r="BH157" s="15"/>
      <c r="BI157" s="15"/>
      <c r="BJ157" s="118"/>
      <c r="BK157" s="15"/>
      <c r="BL157" s="15"/>
      <c r="BM157" s="15"/>
      <c r="BN157" s="118"/>
      <c r="BO157" s="15"/>
      <c r="BP157" s="15"/>
      <c r="BQ157" s="118"/>
      <c r="BR157" s="15"/>
      <c r="BS157" s="15"/>
      <c r="BT157" s="15"/>
      <c r="BU157" s="118"/>
      <c r="BV157" s="15"/>
      <c r="BW157" s="15"/>
      <c r="BX157" s="118"/>
      <c r="BY157" s="15"/>
      <c r="BZ157" s="15"/>
      <c r="CA157" s="118"/>
      <c r="CB157" s="15"/>
      <c r="CC157" s="15"/>
      <c r="CD157" s="15"/>
      <c r="CE157" s="118"/>
      <c r="CF157" s="15"/>
      <c r="CG157" s="15"/>
      <c r="CH157" s="118"/>
      <c r="CI157" s="15"/>
      <c r="CJ157" s="15"/>
      <c r="CK157" s="15"/>
      <c r="CL157" s="118"/>
      <c r="CM157" s="15"/>
      <c r="CN157" s="15"/>
      <c r="CO157" s="118"/>
      <c r="CP157" s="15"/>
      <c r="CQ157" s="15"/>
      <c r="CR157" s="15"/>
      <c r="CS157" s="118"/>
      <c r="CT157" s="15"/>
      <c r="CU157" s="15"/>
      <c r="CV157" s="118"/>
      <c r="CW157" s="15"/>
      <c r="CX157" s="15"/>
    </row>
    <row r="158" spans="2:102" s="3" customFormat="1" x14ac:dyDescent="0.3">
      <c r="B158" s="12"/>
      <c r="C158" s="15"/>
      <c r="D158" s="15"/>
      <c r="E158" s="12"/>
      <c r="F158" s="15"/>
      <c r="G158" s="15"/>
      <c r="H158" s="118"/>
      <c r="I158" s="15"/>
      <c r="J158" s="15"/>
      <c r="K158" s="15"/>
      <c r="L158" s="118"/>
      <c r="M158" s="15"/>
      <c r="N158" s="15"/>
      <c r="O158" s="118"/>
      <c r="P158" s="15"/>
      <c r="Q158" s="15"/>
      <c r="R158" s="15"/>
      <c r="S158" s="118"/>
      <c r="T158" s="15"/>
      <c r="U158" s="15"/>
      <c r="V158" s="118"/>
      <c r="W158" s="15"/>
      <c r="X158" s="15"/>
      <c r="Y158" s="118"/>
      <c r="Z158" s="15"/>
      <c r="AA158" s="15"/>
      <c r="AB158" s="15"/>
      <c r="AC158" s="118"/>
      <c r="AD158" s="15"/>
      <c r="AE158" s="15"/>
      <c r="AF158" s="118"/>
      <c r="AG158" s="15"/>
      <c r="AH158" s="15"/>
      <c r="AI158" s="15"/>
      <c r="AJ158" s="118"/>
      <c r="AK158" s="15"/>
      <c r="AL158" s="15"/>
      <c r="AM158" s="118"/>
      <c r="AN158" s="15"/>
      <c r="AO158" s="15"/>
      <c r="AP158" s="15"/>
      <c r="AQ158" s="118"/>
      <c r="AR158" s="15"/>
      <c r="AS158" s="15"/>
      <c r="AT158" s="118"/>
      <c r="AU158" s="15"/>
      <c r="AV158" s="15"/>
      <c r="AW158" s="118"/>
      <c r="AX158" s="15"/>
      <c r="AY158" s="15"/>
      <c r="AZ158" s="118"/>
      <c r="BA158" s="15"/>
      <c r="BB158" s="15"/>
      <c r="BC158" s="118"/>
      <c r="BD158" s="15"/>
      <c r="BE158" s="15"/>
      <c r="BF158" s="15"/>
      <c r="BG158" s="118"/>
      <c r="BH158" s="15"/>
      <c r="BI158" s="15"/>
      <c r="BJ158" s="118"/>
      <c r="BK158" s="15"/>
      <c r="BL158" s="15"/>
      <c r="BM158" s="15"/>
      <c r="BN158" s="118"/>
      <c r="BO158" s="15"/>
      <c r="BP158" s="15"/>
      <c r="BQ158" s="118"/>
      <c r="BR158" s="15"/>
      <c r="BS158" s="15"/>
      <c r="BT158" s="15"/>
      <c r="BU158" s="118"/>
      <c r="BV158" s="15"/>
      <c r="BW158" s="15"/>
      <c r="BX158" s="118"/>
      <c r="BY158" s="15"/>
      <c r="BZ158" s="15"/>
      <c r="CA158" s="118"/>
      <c r="CB158" s="15"/>
      <c r="CC158" s="15"/>
      <c r="CD158" s="15"/>
      <c r="CE158" s="118"/>
      <c r="CF158" s="15"/>
      <c r="CG158" s="15"/>
      <c r="CH158" s="118"/>
      <c r="CI158" s="15"/>
      <c r="CJ158" s="15"/>
      <c r="CK158" s="15"/>
      <c r="CL158" s="118"/>
      <c r="CM158" s="15"/>
      <c r="CN158" s="15"/>
      <c r="CO158" s="118"/>
      <c r="CP158" s="15"/>
      <c r="CQ158" s="15"/>
      <c r="CR158" s="15"/>
      <c r="CS158" s="118"/>
      <c r="CT158" s="15"/>
      <c r="CU158" s="15"/>
      <c r="CV158" s="118"/>
      <c r="CW158" s="15"/>
      <c r="CX158" s="15"/>
    </row>
    <row r="159" spans="2:102" s="3" customFormat="1" x14ac:dyDescent="0.3">
      <c r="B159" s="12"/>
      <c r="C159" s="15"/>
      <c r="D159" s="15"/>
      <c r="E159" s="12"/>
      <c r="F159" s="15"/>
      <c r="G159" s="15"/>
      <c r="H159" s="118"/>
      <c r="I159" s="15"/>
      <c r="J159" s="15"/>
      <c r="K159" s="15"/>
      <c r="L159" s="118"/>
      <c r="M159" s="15"/>
      <c r="N159" s="15"/>
      <c r="O159" s="118"/>
      <c r="P159" s="15"/>
      <c r="Q159" s="15"/>
      <c r="R159" s="15"/>
      <c r="S159" s="118"/>
      <c r="T159" s="15"/>
      <c r="U159" s="15"/>
      <c r="V159" s="118"/>
      <c r="W159" s="15"/>
      <c r="X159" s="15"/>
      <c r="Y159" s="118"/>
      <c r="Z159" s="15"/>
      <c r="AA159" s="15"/>
      <c r="AB159" s="15"/>
      <c r="AC159" s="118"/>
      <c r="AD159" s="15"/>
      <c r="AE159" s="15"/>
      <c r="AF159" s="118"/>
      <c r="AG159" s="15"/>
      <c r="AH159" s="15"/>
      <c r="AI159" s="15"/>
      <c r="AJ159" s="118"/>
      <c r="AK159" s="15"/>
      <c r="AL159" s="15"/>
      <c r="AM159" s="118"/>
      <c r="AN159" s="15"/>
      <c r="AO159" s="15"/>
      <c r="AP159" s="15"/>
      <c r="AQ159" s="118"/>
      <c r="AR159" s="15"/>
      <c r="AS159" s="15"/>
      <c r="AT159" s="118"/>
      <c r="AU159" s="15"/>
      <c r="AV159" s="15"/>
      <c r="AW159" s="118"/>
      <c r="AX159" s="15"/>
      <c r="AY159" s="15"/>
      <c r="AZ159" s="118"/>
      <c r="BA159" s="15"/>
      <c r="BB159" s="15"/>
      <c r="BC159" s="118"/>
      <c r="BD159" s="15"/>
      <c r="BE159" s="15"/>
      <c r="BF159" s="15"/>
      <c r="BG159" s="118"/>
      <c r="BH159" s="15"/>
      <c r="BI159" s="15"/>
      <c r="BJ159" s="118"/>
      <c r="BK159" s="15"/>
      <c r="BL159" s="15"/>
      <c r="BM159" s="15"/>
      <c r="BN159" s="118"/>
      <c r="BO159" s="15"/>
      <c r="BP159" s="15"/>
      <c r="BQ159" s="118"/>
      <c r="BR159" s="15"/>
      <c r="BS159" s="15"/>
      <c r="BT159" s="15"/>
      <c r="BU159" s="118"/>
      <c r="BV159" s="15"/>
      <c r="BW159" s="15"/>
      <c r="BX159" s="118"/>
      <c r="BY159" s="15"/>
      <c r="BZ159" s="15"/>
      <c r="CA159" s="118"/>
      <c r="CB159" s="15"/>
      <c r="CC159" s="15"/>
      <c r="CD159" s="15"/>
      <c r="CE159" s="118"/>
      <c r="CF159" s="15"/>
      <c r="CG159" s="15"/>
      <c r="CH159" s="118"/>
      <c r="CI159" s="15"/>
      <c r="CJ159" s="15"/>
      <c r="CK159" s="15"/>
      <c r="CL159" s="118"/>
      <c r="CM159" s="15"/>
      <c r="CN159" s="15"/>
      <c r="CO159" s="118"/>
      <c r="CP159" s="15"/>
      <c r="CQ159" s="15"/>
      <c r="CR159" s="15"/>
      <c r="CS159" s="118"/>
      <c r="CT159" s="15"/>
      <c r="CU159" s="15"/>
      <c r="CV159" s="118"/>
      <c r="CW159" s="15"/>
      <c r="CX159" s="15"/>
    </row>
    <row r="160" spans="2:102" s="3" customFormat="1" x14ac:dyDescent="0.3">
      <c r="B160" s="12"/>
      <c r="C160" s="15"/>
      <c r="D160" s="15"/>
      <c r="E160" s="12"/>
      <c r="F160" s="15"/>
      <c r="G160" s="15"/>
      <c r="H160" s="118"/>
      <c r="I160" s="15"/>
      <c r="J160" s="15"/>
      <c r="K160" s="15"/>
      <c r="L160" s="118"/>
      <c r="M160" s="15"/>
      <c r="N160" s="15"/>
      <c r="O160" s="118"/>
      <c r="P160" s="15"/>
      <c r="Q160" s="15"/>
      <c r="R160" s="15"/>
      <c r="S160" s="118"/>
      <c r="T160" s="15"/>
      <c r="U160" s="15"/>
      <c r="V160" s="118"/>
      <c r="W160" s="15"/>
      <c r="X160" s="15"/>
      <c r="Y160" s="118"/>
      <c r="Z160" s="15"/>
      <c r="AA160" s="15"/>
      <c r="AB160" s="15"/>
      <c r="AC160" s="118"/>
      <c r="AD160" s="15"/>
      <c r="AE160" s="15"/>
      <c r="AF160" s="118"/>
      <c r="AG160" s="15"/>
      <c r="AH160" s="15"/>
      <c r="AI160" s="15"/>
      <c r="AJ160" s="118"/>
      <c r="AK160" s="15"/>
      <c r="AL160" s="15"/>
      <c r="AM160" s="118"/>
      <c r="AN160" s="15"/>
      <c r="AO160" s="15"/>
      <c r="AP160" s="15"/>
      <c r="AQ160" s="118"/>
      <c r="AR160" s="15"/>
      <c r="AS160" s="15"/>
      <c r="AT160" s="118"/>
      <c r="AU160" s="15"/>
      <c r="AV160" s="15"/>
      <c r="AW160" s="118"/>
      <c r="AX160" s="15"/>
      <c r="AY160" s="15"/>
      <c r="AZ160" s="118"/>
      <c r="BA160" s="15"/>
      <c r="BB160" s="15"/>
      <c r="BC160" s="118"/>
      <c r="BD160" s="15"/>
      <c r="BE160" s="15"/>
      <c r="BF160" s="15"/>
      <c r="BG160" s="118"/>
      <c r="BH160" s="15"/>
      <c r="BI160" s="15"/>
      <c r="BJ160" s="118"/>
      <c r="BK160" s="15"/>
      <c r="BL160" s="15"/>
      <c r="BM160" s="15"/>
      <c r="BN160" s="118"/>
      <c r="BO160" s="15"/>
      <c r="BP160" s="15"/>
      <c r="BQ160" s="118"/>
      <c r="BR160" s="15"/>
      <c r="BS160" s="15"/>
      <c r="BT160" s="15"/>
      <c r="BU160" s="118"/>
      <c r="BV160" s="15"/>
      <c r="BW160" s="15"/>
      <c r="BX160" s="118"/>
      <c r="BY160" s="15"/>
      <c r="BZ160" s="15"/>
      <c r="CA160" s="118"/>
      <c r="CB160" s="15"/>
      <c r="CC160" s="15"/>
      <c r="CD160" s="15"/>
      <c r="CE160" s="118"/>
      <c r="CF160" s="15"/>
      <c r="CG160" s="15"/>
      <c r="CH160" s="118"/>
      <c r="CI160" s="15"/>
      <c r="CJ160" s="15"/>
      <c r="CK160" s="15"/>
      <c r="CL160" s="118"/>
      <c r="CM160" s="15"/>
      <c r="CN160" s="15"/>
      <c r="CO160" s="118"/>
      <c r="CP160" s="15"/>
      <c r="CQ160" s="15"/>
      <c r="CR160" s="15"/>
      <c r="CS160" s="118"/>
      <c r="CT160" s="15"/>
      <c r="CU160" s="15"/>
      <c r="CV160" s="118"/>
      <c r="CW160" s="15"/>
      <c r="CX160" s="15"/>
    </row>
    <row r="161" spans="2:102" s="3" customFormat="1" x14ac:dyDescent="0.3">
      <c r="B161" s="12"/>
      <c r="C161" s="15"/>
      <c r="D161" s="15"/>
      <c r="E161" s="12"/>
      <c r="F161" s="15"/>
      <c r="G161" s="15"/>
      <c r="H161" s="118"/>
      <c r="I161" s="15"/>
      <c r="J161" s="15"/>
      <c r="K161" s="15"/>
      <c r="L161" s="118"/>
      <c r="M161" s="15"/>
      <c r="N161" s="15"/>
      <c r="O161" s="118"/>
      <c r="P161" s="15"/>
      <c r="Q161" s="15"/>
      <c r="R161" s="15"/>
      <c r="S161" s="118"/>
      <c r="T161" s="15"/>
      <c r="U161" s="15"/>
      <c r="V161" s="118"/>
      <c r="W161" s="15"/>
      <c r="X161" s="15"/>
      <c r="Y161" s="118"/>
      <c r="Z161" s="15"/>
      <c r="AA161" s="15"/>
      <c r="AB161" s="15"/>
      <c r="AC161" s="118"/>
      <c r="AD161" s="15"/>
      <c r="AE161" s="15"/>
      <c r="AF161" s="118"/>
      <c r="AG161" s="15"/>
      <c r="AH161" s="15"/>
      <c r="AI161" s="15"/>
      <c r="AJ161" s="118"/>
      <c r="AK161" s="15"/>
      <c r="AL161" s="15"/>
      <c r="AM161" s="118"/>
      <c r="AN161" s="15"/>
      <c r="AO161" s="15"/>
      <c r="AP161" s="15"/>
      <c r="AQ161" s="118"/>
      <c r="AR161" s="15"/>
      <c r="AS161" s="15"/>
      <c r="AT161" s="118"/>
      <c r="AU161" s="15"/>
      <c r="AV161" s="15"/>
      <c r="AW161" s="118"/>
      <c r="AX161" s="15"/>
      <c r="AY161" s="15"/>
      <c r="AZ161" s="118"/>
      <c r="BA161" s="15"/>
      <c r="BB161" s="15"/>
      <c r="BC161" s="118"/>
      <c r="BD161" s="15"/>
      <c r="BE161" s="15"/>
      <c r="BF161" s="15"/>
      <c r="BG161" s="118"/>
      <c r="BH161" s="15"/>
      <c r="BI161" s="15"/>
      <c r="BJ161" s="118"/>
      <c r="BK161" s="15"/>
      <c r="BL161" s="15"/>
      <c r="BM161" s="15"/>
      <c r="BN161" s="118"/>
      <c r="BO161" s="15"/>
      <c r="BP161" s="15"/>
      <c r="BQ161" s="118"/>
      <c r="BR161" s="15"/>
      <c r="BS161" s="15"/>
      <c r="BT161" s="15"/>
      <c r="BU161" s="118"/>
      <c r="BV161" s="15"/>
      <c r="BW161" s="15"/>
      <c r="BX161" s="118"/>
      <c r="BY161" s="15"/>
      <c r="BZ161" s="15"/>
      <c r="CA161" s="118"/>
      <c r="CB161" s="15"/>
      <c r="CC161" s="15"/>
      <c r="CD161" s="15"/>
      <c r="CE161" s="118"/>
      <c r="CF161" s="15"/>
      <c r="CG161" s="15"/>
      <c r="CH161" s="118"/>
      <c r="CI161" s="15"/>
      <c r="CJ161" s="15"/>
      <c r="CK161" s="15"/>
      <c r="CL161" s="118"/>
      <c r="CM161" s="15"/>
      <c r="CN161" s="15"/>
      <c r="CO161" s="118"/>
      <c r="CP161" s="15"/>
      <c r="CQ161" s="15"/>
      <c r="CR161" s="15"/>
      <c r="CS161" s="118"/>
      <c r="CT161" s="15"/>
      <c r="CU161" s="15"/>
      <c r="CV161" s="118"/>
      <c r="CW161" s="15"/>
      <c r="CX161" s="15"/>
    </row>
    <row r="162" spans="2:102" s="3" customFormat="1" x14ac:dyDescent="0.3">
      <c r="B162" s="12"/>
      <c r="C162" s="15"/>
      <c r="D162" s="15"/>
      <c r="E162" s="12"/>
      <c r="F162" s="15"/>
      <c r="G162" s="15"/>
      <c r="H162" s="118"/>
      <c r="I162" s="15"/>
      <c r="J162" s="15"/>
      <c r="K162" s="15"/>
      <c r="L162" s="118"/>
      <c r="M162" s="15"/>
      <c r="N162" s="15"/>
      <c r="O162" s="118"/>
      <c r="P162" s="15"/>
      <c r="Q162" s="15"/>
      <c r="R162" s="15"/>
      <c r="S162" s="118"/>
      <c r="T162" s="15"/>
      <c r="U162" s="15"/>
      <c r="V162" s="118"/>
      <c r="W162" s="15"/>
      <c r="X162" s="15"/>
      <c r="Y162" s="118"/>
      <c r="Z162" s="15"/>
      <c r="AA162" s="15"/>
      <c r="AB162" s="15"/>
      <c r="AC162" s="118"/>
      <c r="AD162" s="15"/>
      <c r="AE162" s="15"/>
      <c r="AF162" s="118"/>
      <c r="AG162" s="15"/>
      <c r="AH162" s="15"/>
      <c r="AI162" s="15"/>
      <c r="AJ162" s="118"/>
      <c r="AK162" s="15"/>
      <c r="AL162" s="15"/>
      <c r="AM162" s="118"/>
      <c r="AN162" s="15"/>
      <c r="AO162" s="15"/>
      <c r="AP162" s="15"/>
      <c r="AQ162" s="118"/>
      <c r="AR162" s="15"/>
      <c r="AS162" s="15"/>
      <c r="AT162" s="118"/>
      <c r="AU162" s="15"/>
      <c r="AV162" s="15"/>
      <c r="AW162" s="118"/>
      <c r="AX162" s="15"/>
      <c r="AY162" s="15"/>
      <c r="AZ162" s="118"/>
      <c r="BA162" s="15"/>
      <c r="BB162" s="15"/>
      <c r="BC162" s="118"/>
      <c r="BD162" s="15"/>
      <c r="BE162" s="15"/>
      <c r="BF162" s="15"/>
      <c r="BG162" s="118"/>
      <c r="BH162" s="15"/>
      <c r="BI162" s="15"/>
      <c r="BJ162" s="118"/>
      <c r="BK162" s="15"/>
      <c r="BL162" s="15"/>
      <c r="BM162" s="15"/>
      <c r="BN162" s="118"/>
      <c r="BO162" s="15"/>
      <c r="BP162" s="15"/>
      <c r="BQ162" s="118"/>
      <c r="BR162" s="15"/>
      <c r="BS162" s="15"/>
      <c r="BT162" s="15"/>
      <c r="BU162" s="118"/>
      <c r="BV162" s="15"/>
      <c r="BW162" s="15"/>
      <c r="BX162" s="118"/>
      <c r="BY162" s="15"/>
      <c r="BZ162" s="15"/>
      <c r="CA162" s="118"/>
      <c r="CB162" s="15"/>
      <c r="CC162" s="15"/>
      <c r="CD162" s="15"/>
      <c r="CE162" s="118"/>
      <c r="CF162" s="15"/>
      <c r="CG162" s="15"/>
      <c r="CH162" s="118"/>
      <c r="CI162" s="15"/>
      <c r="CJ162" s="15"/>
      <c r="CK162" s="15"/>
      <c r="CL162" s="118"/>
      <c r="CM162" s="15"/>
      <c r="CN162" s="15"/>
      <c r="CO162" s="118"/>
      <c r="CP162" s="15"/>
      <c r="CQ162" s="15"/>
      <c r="CR162" s="15"/>
      <c r="CS162" s="118"/>
      <c r="CT162" s="15"/>
      <c r="CU162" s="15"/>
      <c r="CV162" s="118"/>
      <c r="CW162" s="15"/>
      <c r="CX162" s="15"/>
    </row>
    <row r="163" spans="2:102" s="3" customFormat="1" x14ac:dyDescent="0.3">
      <c r="B163" s="12"/>
      <c r="C163" s="15"/>
      <c r="D163" s="15"/>
      <c r="E163" s="12"/>
      <c r="F163" s="15"/>
      <c r="G163" s="15"/>
      <c r="H163" s="118"/>
      <c r="I163" s="15"/>
      <c r="J163" s="15"/>
      <c r="K163" s="15"/>
      <c r="L163" s="118"/>
      <c r="M163" s="15"/>
      <c r="N163" s="15"/>
      <c r="O163" s="118"/>
      <c r="P163" s="15"/>
      <c r="Q163" s="15"/>
      <c r="R163" s="15"/>
      <c r="S163" s="118"/>
      <c r="T163" s="15"/>
      <c r="U163" s="15"/>
      <c r="V163" s="118"/>
      <c r="W163" s="15"/>
      <c r="X163" s="15"/>
      <c r="Y163" s="118"/>
      <c r="Z163" s="15"/>
      <c r="AA163" s="15"/>
      <c r="AB163" s="15"/>
      <c r="AC163" s="118"/>
      <c r="AD163" s="15"/>
      <c r="AE163" s="15"/>
      <c r="AF163" s="118"/>
      <c r="AG163" s="15"/>
      <c r="AH163" s="15"/>
      <c r="AI163" s="15"/>
      <c r="AJ163" s="118"/>
      <c r="AK163" s="15"/>
      <c r="AL163" s="15"/>
      <c r="AM163" s="118"/>
      <c r="AN163" s="15"/>
      <c r="AO163" s="15"/>
      <c r="AP163" s="15"/>
      <c r="AQ163" s="118"/>
      <c r="AR163" s="15"/>
      <c r="AS163" s="15"/>
      <c r="AT163" s="118"/>
      <c r="AU163" s="15"/>
      <c r="AV163" s="15"/>
      <c r="AW163" s="118"/>
      <c r="AX163" s="15"/>
      <c r="AY163" s="15"/>
      <c r="AZ163" s="118"/>
      <c r="BA163" s="15"/>
      <c r="BB163" s="15"/>
      <c r="BC163" s="118"/>
      <c r="BD163" s="15"/>
      <c r="BE163" s="15"/>
      <c r="BF163" s="15"/>
      <c r="BG163" s="118"/>
      <c r="BH163" s="15"/>
      <c r="BI163" s="15"/>
      <c r="BJ163" s="118"/>
      <c r="BK163" s="15"/>
      <c r="BL163" s="15"/>
      <c r="BM163" s="15"/>
      <c r="BN163" s="118"/>
      <c r="BO163" s="15"/>
      <c r="BP163" s="15"/>
      <c r="BQ163" s="118"/>
      <c r="BR163" s="15"/>
      <c r="BS163" s="15"/>
      <c r="BT163" s="15"/>
      <c r="BU163" s="118"/>
      <c r="BV163" s="15"/>
      <c r="BW163" s="15"/>
      <c r="BX163" s="118"/>
      <c r="BY163" s="15"/>
      <c r="BZ163" s="15"/>
      <c r="CA163" s="118"/>
      <c r="CB163" s="15"/>
      <c r="CC163" s="15"/>
      <c r="CD163" s="15"/>
      <c r="CE163" s="118"/>
      <c r="CF163" s="15"/>
      <c r="CG163" s="15"/>
      <c r="CH163" s="118"/>
      <c r="CI163" s="15"/>
      <c r="CJ163" s="15"/>
      <c r="CK163" s="15"/>
      <c r="CL163" s="118"/>
      <c r="CM163" s="15"/>
      <c r="CN163" s="15"/>
      <c r="CO163" s="118"/>
      <c r="CP163" s="15"/>
      <c r="CQ163" s="15"/>
      <c r="CR163" s="15"/>
      <c r="CS163" s="118"/>
      <c r="CT163" s="15"/>
      <c r="CU163" s="15"/>
      <c r="CV163" s="118"/>
      <c r="CW163" s="15"/>
      <c r="CX163" s="15"/>
    </row>
    <row r="164" spans="2:102" s="3" customFormat="1" x14ac:dyDescent="0.3">
      <c r="B164" s="12"/>
      <c r="C164" s="15"/>
      <c r="D164" s="15"/>
      <c r="E164" s="12"/>
      <c r="F164" s="15"/>
      <c r="G164" s="15"/>
      <c r="H164" s="118"/>
      <c r="I164" s="15"/>
      <c r="J164" s="15"/>
      <c r="K164" s="15"/>
      <c r="L164" s="118"/>
      <c r="M164" s="15"/>
      <c r="N164" s="15"/>
      <c r="O164" s="118"/>
      <c r="P164" s="15"/>
      <c r="Q164" s="15"/>
      <c r="R164" s="15"/>
      <c r="S164" s="118"/>
      <c r="T164" s="15"/>
      <c r="U164" s="15"/>
      <c r="V164" s="118"/>
      <c r="W164" s="15"/>
      <c r="X164" s="15"/>
      <c r="Y164" s="118"/>
      <c r="Z164" s="15"/>
      <c r="AA164" s="15"/>
      <c r="AB164" s="15"/>
      <c r="AC164" s="118"/>
      <c r="AD164" s="15"/>
      <c r="AE164" s="15"/>
      <c r="AF164" s="118"/>
      <c r="AG164" s="15"/>
      <c r="AH164" s="15"/>
      <c r="AI164" s="15"/>
      <c r="AJ164" s="118"/>
      <c r="AK164" s="15"/>
      <c r="AL164" s="15"/>
      <c r="AM164" s="118"/>
      <c r="AN164" s="15"/>
      <c r="AO164" s="15"/>
      <c r="AP164" s="15"/>
      <c r="AQ164" s="118"/>
      <c r="AR164" s="15"/>
      <c r="AS164" s="15"/>
      <c r="AT164" s="118"/>
      <c r="AU164" s="15"/>
      <c r="AV164" s="15"/>
      <c r="AW164" s="118"/>
      <c r="AX164" s="15"/>
      <c r="AY164" s="15"/>
      <c r="AZ164" s="118"/>
      <c r="BA164" s="15"/>
      <c r="BB164" s="15"/>
      <c r="BC164" s="118"/>
      <c r="BD164" s="15"/>
      <c r="BE164" s="15"/>
      <c r="BF164" s="15"/>
      <c r="BG164" s="118"/>
      <c r="BH164" s="15"/>
      <c r="BI164" s="15"/>
      <c r="BJ164" s="118"/>
      <c r="BK164" s="15"/>
      <c r="BL164" s="15"/>
      <c r="BM164" s="15"/>
      <c r="BN164" s="118"/>
      <c r="BO164" s="15"/>
      <c r="BP164" s="15"/>
      <c r="BQ164" s="118"/>
      <c r="BR164" s="15"/>
      <c r="BS164" s="15"/>
      <c r="BT164" s="15"/>
      <c r="BU164" s="118"/>
      <c r="BV164" s="15"/>
      <c r="BW164" s="15"/>
      <c r="BX164" s="118"/>
      <c r="BY164" s="15"/>
      <c r="BZ164" s="15"/>
      <c r="CA164" s="118"/>
      <c r="CB164" s="15"/>
      <c r="CC164" s="15"/>
      <c r="CD164" s="15"/>
      <c r="CE164" s="118"/>
      <c r="CF164" s="15"/>
      <c r="CG164" s="15"/>
      <c r="CH164" s="118"/>
      <c r="CI164" s="15"/>
      <c r="CJ164" s="15"/>
      <c r="CK164" s="15"/>
      <c r="CL164" s="118"/>
      <c r="CM164" s="15"/>
      <c r="CN164" s="15"/>
      <c r="CO164" s="118"/>
      <c r="CP164" s="15"/>
      <c r="CQ164" s="15"/>
      <c r="CR164" s="15"/>
      <c r="CS164" s="118"/>
      <c r="CT164" s="15"/>
      <c r="CU164" s="15"/>
      <c r="CV164" s="118"/>
      <c r="CW164" s="15"/>
      <c r="CX164" s="15"/>
    </row>
    <row r="165" spans="2:102" s="3" customFormat="1" x14ac:dyDescent="0.3">
      <c r="B165" s="12"/>
      <c r="C165" s="15"/>
      <c r="D165" s="15"/>
      <c r="E165" s="12"/>
      <c r="F165" s="15"/>
      <c r="G165" s="15"/>
      <c r="H165" s="118"/>
      <c r="I165" s="15"/>
      <c r="J165" s="15"/>
      <c r="K165" s="15"/>
      <c r="L165" s="118"/>
      <c r="M165" s="15"/>
      <c r="N165" s="15"/>
      <c r="O165" s="118"/>
      <c r="P165" s="15"/>
      <c r="Q165" s="15"/>
      <c r="R165" s="15"/>
      <c r="S165" s="118"/>
      <c r="T165" s="15"/>
      <c r="U165" s="15"/>
      <c r="V165" s="118"/>
      <c r="W165" s="15"/>
      <c r="X165" s="15"/>
      <c r="Y165" s="118"/>
      <c r="Z165" s="15"/>
      <c r="AA165" s="15"/>
      <c r="AB165" s="15"/>
      <c r="AC165" s="118"/>
      <c r="AD165" s="15"/>
      <c r="AE165" s="15"/>
      <c r="AF165" s="118"/>
      <c r="AG165" s="15"/>
      <c r="AH165" s="15"/>
      <c r="AI165" s="15"/>
      <c r="AJ165" s="118"/>
      <c r="AK165" s="15"/>
      <c r="AL165" s="15"/>
      <c r="AM165" s="118"/>
      <c r="AN165" s="15"/>
      <c r="AO165" s="15"/>
      <c r="AP165" s="15"/>
      <c r="AQ165" s="118"/>
      <c r="AR165" s="15"/>
      <c r="AS165" s="15"/>
      <c r="AT165" s="118"/>
      <c r="AU165" s="15"/>
      <c r="AV165" s="15"/>
      <c r="AW165" s="118"/>
      <c r="AX165" s="15"/>
      <c r="AY165" s="15"/>
      <c r="AZ165" s="118"/>
      <c r="BA165" s="15"/>
      <c r="BB165" s="15"/>
      <c r="BC165" s="118"/>
      <c r="BD165" s="15"/>
      <c r="BE165" s="15"/>
      <c r="BF165" s="15"/>
      <c r="BG165" s="118"/>
      <c r="BH165" s="15"/>
      <c r="BI165" s="15"/>
      <c r="BJ165" s="118"/>
      <c r="BK165" s="15"/>
      <c r="BL165" s="15"/>
      <c r="BM165" s="15"/>
      <c r="BN165" s="118"/>
      <c r="BO165" s="15"/>
      <c r="BP165" s="15"/>
      <c r="BQ165" s="118"/>
      <c r="BR165" s="15"/>
      <c r="BS165" s="15"/>
      <c r="BT165" s="15"/>
      <c r="BU165" s="118"/>
      <c r="BV165" s="15"/>
      <c r="BW165" s="15"/>
      <c r="BX165" s="118"/>
      <c r="BY165" s="15"/>
      <c r="BZ165" s="15"/>
      <c r="CA165" s="118"/>
      <c r="CB165" s="15"/>
      <c r="CC165" s="15"/>
      <c r="CD165" s="15"/>
      <c r="CE165" s="118"/>
      <c r="CF165" s="15"/>
      <c r="CG165" s="15"/>
      <c r="CH165" s="118"/>
      <c r="CI165" s="15"/>
      <c r="CJ165" s="15"/>
      <c r="CK165" s="15"/>
      <c r="CL165" s="118"/>
      <c r="CM165" s="15"/>
      <c r="CN165" s="15"/>
      <c r="CO165" s="118"/>
      <c r="CP165" s="15"/>
      <c r="CQ165" s="15"/>
      <c r="CR165" s="15"/>
      <c r="CS165" s="118"/>
      <c r="CT165" s="15"/>
      <c r="CU165" s="15"/>
      <c r="CV165" s="118"/>
      <c r="CW165" s="15"/>
      <c r="CX165" s="15"/>
    </row>
    <row r="166" spans="2:102" s="3" customFormat="1" x14ac:dyDescent="0.3">
      <c r="B166" s="12"/>
      <c r="C166" s="15"/>
      <c r="D166" s="15"/>
      <c r="E166" s="12"/>
      <c r="F166" s="15"/>
      <c r="G166" s="15"/>
      <c r="H166" s="118"/>
      <c r="I166" s="15"/>
      <c r="J166" s="15"/>
      <c r="K166" s="15"/>
      <c r="L166" s="118"/>
      <c r="M166" s="15"/>
      <c r="N166" s="15"/>
      <c r="O166" s="118"/>
      <c r="P166" s="15"/>
      <c r="Q166" s="15"/>
      <c r="R166" s="15"/>
      <c r="S166" s="118"/>
      <c r="T166" s="15"/>
      <c r="U166" s="15"/>
      <c r="V166" s="118"/>
      <c r="W166" s="15"/>
      <c r="X166" s="15"/>
      <c r="Y166" s="118"/>
      <c r="Z166" s="15"/>
      <c r="AA166" s="15"/>
      <c r="AB166" s="15"/>
      <c r="AC166" s="118"/>
      <c r="AD166" s="15"/>
      <c r="AE166" s="15"/>
      <c r="AF166" s="118"/>
      <c r="AG166" s="15"/>
      <c r="AH166" s="15"/>
      <c r="AI166" s="15"/>
      <c r="AJ166" s="118"/>
      <c r="AK166" s="15"/>
      <c r="AL166" s="15"/>
      <c r="AM166" s="118"/>
      <c r="AN166" s="15"/>
      <c r="AO166" s="15"/>
      <c r="AP166" s="15"/>
      <c r="AQ166" s="118"/>
      <c r="AR166" s="15"/>
      <c r="AS166" s="15"/>
      <c r="AT166" s="118"/>
      <c r="AU166" s="15"/>
      <c r="AV166" s="15"/>
      <c r="AW166" s="118"/>
      <c r="AX166" s="15"/>
      <c r="AY166" s="15"/>
      <c r="AZ166" s="118"/>
      <c r="BA166" s="15"/>
      <c r="BB166" s="15"/>
      <c r="BC166" s="118"/>
      <c r="BD166" s="15"/>
      <c r="BE166" s="15"/>
      <c r="BF166" s="15"/>
      <c r="BG166" s="118"/>
      <c r="BH166" s="15"/>
      <c r="BI166" s="15"/>
      <c r="BJ166" s="118"/>
      <c r="BK166" s="15"/>
      <c r="BL166" s="15"/>
      <c r="BM166" s="15"/>
      <c r="BN166" s="118"/>
      <c r="BO166" s="15"/>
      <c r="BP166" s="15"/>
      <c r="BQ166" s="118"/>
      <c r="BR166" s="15"/>
      <c r="BS166" s="15"/>
      <c r="BT166" s="15"/>
      <c r="BU166" s="118"/>
      <c r="BV166" s="15"/>
      <c r="BW166" s="15"/>
      <c r="BX166" s="118"/>
      <c r="BY166" s="15"/>
      <c r="BZ166" s="15"/>
      <c r="CA166" s="118"/>
      <c r="CB166" s="15"/>
      <c r="CC166" s="15"/>
      <c r="CD166" s="15"/>
      <c r="CE166" s="118"/>
      <c r="CF166" s="15"/>
      <c r="CG166" s="15"/>
      <c r="CH166" s="118"/>
      <c r="CI166" s="15"/>
      <c r="CJ166" s="15"/>
      <c r="CK166" s="15"/>
      <c r="CL166" s="118"/>
      <c r="CM166" s="15"/>
      <c r="CN166" s="15"/>
      <c r="CO166" s="118"/>
      <c r="CP166" s="15"/>
      <c r="CQ166" s="15"/>
      <c r="CR166" s="15"/>
      <c r="CS166" s="118"/>
      <c r="CT166" s="15"/>
      <c r="CU166" s="15"/>
      <c r="CV166" s="118"/>
      <c r="CW166" s="15"/>
      <c r="CX166" s="15"/>
    </row>
    <row r="167" spans="2:102" s="3" customFormat="1" x14ac:dyDescent="0.3">
      <c r="B167" s="12"/>
      <c r="C167" s="15"/>
      <c r="D167" s="15"/>
      <c r="E167" s="12"/>
      <c r="F167" s="15"/>
      <c r="G167" s="15"/>
      <c r="H167" s="118"/>
      <c r="I167" s="15"/>
      <c r="J167" s="15"/>
      <c r="K167" s="15"/>
      <c r="L167" s="118"/>
      <c r="M167" s="15"/>
      <c r="N167" s="15"/>
      <c r="O167" s="118"/>
      <c r="P167" s="15"/>
      <c r="Q167" s="15"/>
      <c r="R167" s="15"/>
      <c r="S167" s="118"/>
      <c r="T167" s="15"/>
      <c r="U167" s="15"/>
      <c r="V167" s="118"/>
      <c r="W167" s="15"/>
      <c r="X167" s="15"/>
      <c r="Y167" s="118"/>
      <c r="Z167" s="15"/>
      <c r="AA167" s="15"/>
      <c r="AB167" s="15"/>
      <c r="AC167" s="118"/>
      <c r="AD167" s="15"/>
      <c r="AE167" s="15"/>
      <c r="AF167" s="118"/>
      <c r="AG167" s="15"/>
      <c r="AH167" s="15"/>
      <c r="AI167" s="15"/>
      <c r="AJ167" s="118"/>
      <c r="AK167" s="15"/>
      <c r="AL167" s="15"/>
      <c r="AM167" s="118"/>
      <c r="AN167" s="15"/>
      <c r="AO167" s="15"/>
      <c r="AP167" s="15"/>
      <c r="AQ167" s="118"/>
      <c r="AR167" s="15"/>
      <c r="AS167" s="15"/>
      <c r="AT167" s="118"/>
      <c r="AU167" s="15"/>
      <c r="AV167" s="15"/>
      <c r="AW167" s="118"/>
      <c r="AX167" s="15"/>
      <c r="AY167" s="15"/>
      <c r="AZ167" s="118"/>
      <c r="BA167" s="15"/>
      <c r="BB167" s="15"/>
      <c r="BC167" s="118"/>
      <c r="BD167" s="15"/>
      <c r="BE167" s="15"/>
      <c r="BF167" s="15"/>
      <c r="BG167" s="118"/>
      <c r="BH167" s="15"/>
      <c r="BI167" s="15"/>
      <c r="BJ167" s="118"/>
      <c r="BK167" s="15"/>
      <c r="BL167" s="15"/>
      <c r="BM167" s="15"/>
      <c r="BN167" s="118"/>
      <c r="BO167" s="15"/>
      <c r="BP167" s="15"/>
      <c r="BQ167" s="118"/>
      <c r="BR167" s="15"/>
      <c r="BS167" s="15"/>
      <c r="BT167" s="15"/>
      <c r="BU167" s="118"/>
      <c r="BV167" s="15"/>
      <c r="BW167" s="15"/>
      <c r="BX167" s="118"/>
      <c r="BY167" s="15"/>
      <c r="BZ167" s="15"/>
      <c r="CA167" s="118"/>
      <c r="CB167" s="15"/>
      <c r="CC167" s="15"/>
      <c r="CD167" s="15"/>
      <c r="CE167" s="118"/>
      <c r="CF167" s="15"/>
      <c r="CG167" s="15"/>
      <c r="CH167" s="118"/>
      <c r="CI167" s="15"/>
      <c r="CJ167" s="15"/>
      <c r="CK167" s="15"/>
      <c r="CL167" s="118"/>
      <c r="CM167" s="15"/>
      <c r="CN167" s="15"/>
      <c r="CO167" s="118"/>
      <c r="CP167" s="15"/>
      <c r="CQ167" s="15"/>
      <c r="CR167" s="15"/>
      <c r="CS167" s="118"/>
      <c r="CT167" s="15"/>
      <c r="CU167" s="15"/>
      <c r="CV167" s="118"/>
      <c r="CW167" s="15"/>
      <c r="CX167" s="15"/>
    </row>
    <row r="168" spans="2:102" s="3" customFormat="1" x14ac:dyDescent="0.3">
      <c r="B168" s="12"/>
      <c r="C168" s="15"/>
      <c r="D168" s="15"/>
      <c r="E168" s="12"/>
      <c r="F168" s="15"/>
      <c r="G168" s="15"/>
      <c r="H168" s="118"/>
      <c r="I168" s="15"/>
      <c r="J168" s="15"/>
      <c r="K168" s="15"/>
      <c r="L168" s="118"/>
      <c r="M168" s="15"/>
      <c r="N168" s="15"/>
      <c r="O168" s="118"/>
      <c r="P168" s="15"/>
      <c r="Q168" s="15"/>
      <c r="R168" s="15"/>
      <c r="S168" s="118"/>
      <c r="T168" s="15"/>
      <c r="U168" s="15"/>
      <c r="V168" s="118"/>
      <c r="W168" s="15"/>
      <c r="X168" s="15"/>
      <c r="Y168" s="118"/>
      <c r="Z168" s="15"/>
      <c r="AA168" s="15"/>
      <c r="AB168" s="15"/>
      <c r="AC168" s="118"/>
      <c r="AD168" s="15"/>
      <c r="AE168" s="15"/>
      <c r="AF168" s="118"/>
      <c r="AG168" s="15"/>
      <c r="AH168" s="15"/>
      <c r="AI168" s="15"/>
      <c r="AJ168" s="118"/>
      <c r="AK168" s="15"/>
      <c r="AL168" s="15"/>
      <c r="AM168" s="118"/>
      <c r="AN168" s="15"/>
      <c r="AO168" s="15"/>
      <c r="AP168" s="15"/>
      <c r="AQ168" s="118"/>
      <c r="AR168" s="15"/>
      <c r="AS168" s="15"/>
      <c r="AT168" s="118"/>
      <c r="AU168" s="15"/>
      <c r="AV168" s="15"/>
      <c r="AW168" s="118"/>
      <c r="AX168" s="15"/>
      <c r="AY168" s="15"/>
      <c r="AZ168" s="118"/>
      <c r="BA168" s="15"/>
      <c r="BB168" s="15"/>
      <c r="BC168" s="118"/>
      <c r="BD168" s="15"/>
      <c r="BE168" s="15"/>
      <c r="BF168" s="15"/>
      <c r="BG168" s="118"/>
      <c r="BH168" s="15"/>
      <c r="BI168" s="15"/>
      <c r="BJ168" s="118"/>
      <c r="BK168" s="15"/>
      <c r="BL168" s="15"/>
      <c r="BM168" s="15"/>
      <c r="BN168" s="118"/>
      <c r="BO168" s="15"/>
      <c r="BP168" s="15"/>
      <c r="BQ168" s="118"/>
      <c r="BR168" s="15"/>
      <c r="BS168" s="15"/>
      <c r="BT168" s="15"/>
      <c r="BU168" s="118"/>
      <c r="BV168" s="15"/>
      <c r="BW168" s="15"/>
      <c r="BX168" s="118"/>
      <c r="BY168" s="15"/>
      <c r="BZ168" s="15"/>
      <c r="CA168" s="118"/>
      <c r="CB168" s="15"/>
      <c r="CC168" s="15"/>
      <c r="CD168" s="15"/>
      <c r="CE168" s="118"/>
      <c r="CF168" s="15"/>
      <c r="CG168" s="15"/>
      <c r="CH168" s="118"/>
      <c r="CI168" s="15"/>
      <c r="CJ168" s="15"/>
      <c r="CK168" s="15"/>
      <c r="CL168" s="118"/>
      <c r="CM168" s="15"/>
      <c r="CN168" s="15"/>
      <c r="CO168" s="118"/>
      <c r="CP168" s="15"/>
      <c r="CQ168" s="15"/>
      <c r="CR168" s="15"/>
      <c r="CS168" s="118"/>
      <c r="CT168" s="15"/>
      <c r="CU168" s="15"/>
      <c r="CV168" s="118"/>
      <c r="CW168" s="15"/>
      <c r="CX168" s="15"/>
    </row>
    <row r="169" spans="2:102" s="3" customFormat="1" x14ac:dyDescent="0.3">
      <c r="B169" s="12"/>
      <c r="C169" s="15"/>
      <c r="D169" s="15"/>
      <c r="E169" s="12"/>
      <c r="F169" s="15"/>
      <c r="G169" s="15"/>
      <c r="H169" s="118"/>
      <c r="I169" s="15"/>
      <c r="J169" s="15"/>
      <c r="K169" s="15"/>
      <c r="L169" s="118"/>
      <c r="M169" s="15"/>
      <c r="N169" s="15"/>
      <c r="O169" s="118"/>
      <c r="P169" s="15"/>
      <c r="Q169" s="15"/>
      <c r="R169" s="15"/>
      <c r="S169" s="118"/>
      <c r="T169" s="15"/>
      <c r="U169" s="15"/>
      <c r="V169" s="118"/>
      <c r="W169" s="15"/>
      <c r="X169" s="15"/>
      <c r="Y169" s="118"/>
      <c r="Z169" s="15"/>
      <c r="AA169" s="15"/>
      <c r="AB169" s="15"/>
      <c r="AC169" s="118"/>
      <c r="AD169" s="15"/>
      <c r="AE169" s="15"/>
      <c r="AF169" s="118"/>
      <c r="AG169" s="15"/>
      <c r="AH169" s="15"/>
      <c r="AI169" s="15"/>
      <c r="AJ169" s="118"/>
      <c r="AK169" s="15"/>
      <c r="AL169" s="15"/>
      <c r="AM169" s="118"/>
      <c r="AN169" s="15"/>
      <c r="AO169" s="15"/>
      <c r="AP169" s="15"/>
      <c r="AQ169" s="118"/>
      <c r="AR169" s="15"/>
      <c r="AS169" s="15"/>
      <c r="AT169" s="118"/>
      <c r="AU169" s="15"/>
      <c r="AV169" s="15"/>
      <c r="AW169" s="118"/>
      <c r="AX169" s="15"/>
      <c r="AY169" s="15"/>
      <c r="AZ169" s="118"/>
      <c r="BA169" s="15"/>
      <c r="BB169" s="15"/>
      <c r="BC169" s="118"/>
      <c r="BD169" s="15"/>
      <c r="BE169" s="15"/>
      <c r="BF169" s="15"/>
      <c r="BG169" s="118"/>
      <c r="BH169" s="15"/>
      <c r="BI169" s="15"/>
      <c r="BJ169" s="118"/>
      <c r="BK169" s="15"/>
      <c r="BL169" s="15"/>
      <c r="BM169" s="15"/>
      <c r="BN169" s="118"/>
      <c r="BO169" s="15"/>
      <c r="BP169" s="15"/>
      <c r="BQ169" s="118"/>
      <c r="BR169" s="15"/>
      <c r="BS169" s="15"/>
      <c r="BT169" s="15"/>
      <c r="BU169" s="118"/>
      <c r="BV169" s="15"/>
      <c r="BW169" s="15"/>
      <c r="BX169" s="118"/>
      <c r="BY169" s="15"/>
      <c r="BZ169" s="15"/>
      <c r="CA169" s="118"/>
      <c r="CB169" s="15"/>
      <c r="CC169" s="15"/>
      <c r="CD169" s="15"/>
      <c r="CE169" s="118"/>
      <c r="CF169" s="15"/>
      <c r="CG169" s="15"/>
      <c r="CH169" s="118"/>
      <c r="CI169" s="15"/>
      <c r="CJ169" s="15"/>
      <c r="CK169" s="15"/>
      <c r="CL169" s="118"/>
      <c r="CM169" s="15"/>
      <c r="CN169" s="15"/>
      <c r="CO169" s="118"/>
      <c r="CP169" s="15"/>
      <c r="CQ169" s="15"/>
      <c r="CR169" s="15"/>
      <c r="CS169" s="118"/>
      <c r="CT169" s="15"/>
      <c r="CU169" s="15"/>
      <c r="CV169" s="118"/>
      <c r="CW169" s="15"/>
      <c r="CX169" s="15"/>
    </row>
    <row r="170" spans="2:102" s="3" customFormat="1" x14ac:dyDescent="0.3">
      <c r="B170" s="12"/>
      <c r="C170" s="15"/>
      <c r="D170" s="15"/>
      <c r="E170" s="12"/>
      <c r="F170" s="15"/>
      <c r="G170" s="15"/>
      <c r="H170" s="118"/>
      <c r="I170" s="15"/>
      <c r="J170" s="15"/>
      <c r="K170" s="15"/>
      <c r="L170" s="118"/>
      <c r="M170" s="15"/>
      <c r="N170" s="15"/>
      <c r="O170" s="118"/>
      <c r="P170" s="15"/>
      <c r="Q170" s="15"/>
      <c r="R170" s="15"/>
      <c r="S170" s="118"/>
      <c r="T170" s="15"/>
      <c r="U170" s="15"/>
      <c r="V170" s="118"/>
      <c r="W170" s="15"/>
      <c r="X170" s="15"/>
      <c r="Y170" s="118"/>
      <c r="Z170" s="15"/>
      <c r="AA170" s="15"/>
      <c r="AB170" s="15"/>
      <c r="AC170" s="118"/>
      <c r="AD170" s="15"/>
      <c r="AE170" s="15"/>
      <c r="AF170" s="118"/>
      <c r="AG170" s="15"/>
      <c r="AH170" s="15"/>
      <c r="AI170" s="15"/>
      <c r="AJ170" s="118"/>
      <c r="AK170" s="15"/>
      <c r="AL170" s="15"/>
      <c r="AM170" s="118"/>
      <c r="AN170" s="15"/>
      <c r="AO170" s="15"/>
      <c r="AP170" s="15"/>
      <c r="AQ170" s="118"/>
      <c r="AR170" s="15"/>
      <c r="AS170" s="15"/>
      <c r="AT170" s="118"/>
      <c r="AU170" s="15"/>
      <c r="AV170" s="15"/>
      <c r="AW170" s="118"/>
      <c r="AX170" s="15"/>
      <c r="AY170" s="15"/>
      <c r="AZ170" s="118"/>
      <c r="BA170" s="15"/>
      <c r="BB170" s="15"/>
      <c r="BC170" s="118"/>
      <c r="BD170" s="15"/>
      <c r="BE170" s="15"/>
      <c r="BF170" s="15"/>
      <c r="BG170" s="118"/>
      <c r="BH170" s="15"/>
      <c r="BI170" s="15"/>
      <c r="BJ170" s="118"/>
      <c r="BK170" s="15"/>
      <c r="BL170" s="15"/>
      <c r="BM170" s="15"/>
      <c r="BN170" s="118"/>
      <c r="BO170" s="15"/>
      <c r="BP170" s="15"/>
      <c r="BQ170" s="118"/>
      <c r="BR170" s="15"/>
      <c r="BS170" s="15"/>
      <c r="BT170" s="15"/>
      <c r="BU170" s="118"/>
      <c r="BV170" s="15"/>
      <c r="BW170" s="15"/>
      <c r="BX170" s="118"/>
      <c r="BY170" s="15"/>
      <c r="BZ170" s="15"/>
      <c r="CA170" s="118"/>
      <c r="CB170" s="15"/>
      <c r="CC170" s="15"/>
      <c r="CD170" s="15"/>
      <c r="CE170" s="118"/>
      <c r="CF170" s="15"/>
      <c r="CG170" s="15"/>
      <c r="CH170" s="118"/>
      <c r="CI170" s="15"/>
      <c r="CJ170" s="15"/>
      <c r="CK170" s="15"/>
      <c r="CL170" s="118"/>
      <c r="CM170" s="15"/>
      <c r="CN170" s="15"/>
      <c r="CO170" s="118"/>
      <c r="CP170" s="15"/>
      <c r="CQ170" s="15"/>
      <c r="CR170" s="15"/>
      <c r="CS170" s="118"/>
      <c r="CT170" s="15"/>
      <c r="CU170" s="15"/>
      <c r="CV170" s="118"/>
      <c r="CW170" s="15"/>
      <c r="CX170" s="15"/>
    </row>
    <row r="171" spans="2:102" s="3" customFormat="1" x14ac:dyDescent="0.3">
      <c r="B171" s="12"/>
      <c r="C171" s="15"/>
      <c r="D171" s="15"/>
      <c r="E171" s="12"/>
      <c r="F171" s="15"/>
      <c r="G171" s="15"/>
      <c r="H171" s="118"/>
      <c r="I171" s="15"/>
      <c r="J171" s="15"/>
      <c r="K171" s="15"/>
      <c r="L171" s="118"/>
      <c r="M171" s="15"/>
      <c r="N171" s="15"/>
      <c r="O171" s="118"/>
      <c r="P171" s="15"/>
      <c r="Q171" s="15"/>
      <c r="R171" s="15"/>
      <c r="S171" s="118"/>
      <c r="T171" s="15"/>
      <c r="U171" s="15"/>
      <c r="V171" s="118"/>
      <c r="W171" s="15"/>
      <c r="X171" s="15"/>
      <c r="Y171" s="118"/>
      <c r="Z171" s="15"/>
      <c r="AA171" s="15"/>
      <c r="AB171" s="15"/>
      <c r="AC171" s="118"/>
      <c r="AD171" s="15"/>
      <c r="AE171" s="15"/>
      <c r="AF171" s="118"/>
      <c r="AG171" s="15"/>
      <c r="AH171" s="15"/>
      <c r="AI171" s="15"/>
      <c r="AJ171" s="118"/>
      <c r="AK171" s="15"/>
      <c r="AL171" s="15"/>
      <c r="AM171" s="118"/>
      <c r="AN171" s="15"/>
      <c r="AO171" s="15"/>
      <c r="AP171" s="15"/>
      <c r="AQ171" s="118"/>
      <c r="AR171" s="15"/>
      <c r="AS171" s="15"/>
      <c r="AT171" s="118"/>
      <c r="AU171" s="15"/>
      <c r="AV171" s="15"/>
      <c r="AW171" s="118"/>
      <c r="AX171" s="15"/>
      <c r="AY171" s="15"/>
      <c r="AZ171" s="118"/>
      <c r="BA171" s="15"/>
      <c r="BB171" s="15"/>
      <c r="BC171" s="118"/>
      <c r="BD171" s="15"/>
      <c r="BE171" s="15"/>
      <c r="BF171" s="15"/>
      <c r="BG171" s="118"/>
      <c r="BH171" s="15"/>
      <c r="BI171" s="15"/>
      <c r="BJ171" s="118"/>
      <c r="BK171" s="15"/>
      <c r="BL171" s="15"/>
      <c r="BM171" s="15"/>
      <c r="BN171" s="118"/>
      <c r="BO171" s="15"/>
      <c r="BP171" s="15"/>
      <c r="BQ171" s="118"/>
      <c r="BR171" s="15"/>
      <c r="BS171" s="15"/>
      <c r="BT171" s="15"/>
      <c r="BU171" s="118"/>
      <c r="BV171" s="15"/>
      <c r="BW171" s="15"/>
      <c r="BX171" s="118"/>
      <c r="BY171" s="15"/>
      <c r="BZ171" s="15"/>
      <c r="CA171" s="118"/>
      <c r="CB171" s="15"/>
      <c r="CC171" s="15"/>
      <c r="CD171" s="15"/>
      <c r="CE171" s="118"/>
      <c r="CF171" s="15"/>
      <c r="CG171" s="15"/>
      <c r="CH171" s="118"/>
      <c r="CI171" s="15"/>
      <c r="CJ171" s="15"/>
      <c r="CK171" s="15"/>
      <c r="CL171" s="118"/>
      <c r="CM171" s="15"/>
      <c r="CN171" s="15"/>
      <c r="CO171" s="118"/>
      <c r="CP171" s="15"/>
      <c r="CQ171" s="15"/>
      <c r="CR171" s="15"/>
      <c r="CS171" s="118"/>
      <c r="CT171" s="15"/>
      <c r="CU171" s="15"/>
      <c r="CV171" s="118"/>
      <c r="CW171" s="15"/>
      <c r="CX171" s="15"/>
    </row>
    <row r="172" spans="2:102" s="3" customFormat="1" x14ac:dyDescent="0.3">
      <c r="B172" s="12"/>
      <c r="C172" s="15"/>
      <c r="D172" s="15"/>
      <c r="E172" s="12"/>
      <c r="F172" s="15"/>
      <c r="G172" s="15"/>
      <c r="H172" s="118"/>
      <c r="I172" s="15"/>
      <c r="J172" s="15"/>
      <c r="K172" s="15"/>
      <c r="L172" s="118"/>
      <c r="M172" s="15"/>
      <c r="N172" s="15"/>
      <c r="O172" s="118"/>
      <c r="P172" s="15"/>
      <c r="Q172" s="15"/>
      <c r="R172" s="15"/>
      <c r="S172" s="118"/>
      <c r="T172" s="15"/>
      <c r="U172" s="15"/>
      <c r="V172" s="118"/>
      <c r="W172" s="15"/>
      <c r="X172" s="15"/>
      <c r="Y172" s="118"/>
      <c r="Z172" s="15"/>
      <c r="AA172" s="15"/>
      <c r="AB172" s="15"/>
      <c r="AC172" s="118"/>
      <c r="AD172" s="15"/>
      <c r="AE172" s="15"/>
      <c r="AF172" s="118"/>
      <c r="AG172" s="15"/>
      <c r="AH172" s="15"/>
      <c r="AI172" s="15"/>
      <c r="AJ172" s="118"/>
      <c r="AK172" s="15"/>
      <c r="AL172" s="15"/>
      <c r="AM172" s="118"/>
      <c r="AN172" s="15"/>
      <c r="AO172" s="15"/>
      <c r="AP172" s="15"/>
      <c r="AQ172" s="118"/>
      <c r="AR172" s="15"/>
      <c r="AS172" s="15"/>
      <c r="AT172" s="118"/>
      <c r="AU172" s="15"/>
      <c r="AV172" s="15"/>
      <c r="AW172" s="118"/>
      <c r="AX172" s="15"/>
      <c r="AY172" s="15"/>
      <c r="AZ172" s="118"/>
      <c r="BA172" s="15"/>
      <c r="BB172" s="15"/>
      <c r="BC172" s="118"/>
      <c r="BD172" s="15"/>
      <c r="BE172" s="15"/>
      <c r="BF172" s="15"/>
      <c r="BG172" s="118"/>
      <c r="BH172" s="15"/>
      <c r="BI172" s="15"/>
      <c r="BJ172" s="118"/>
      <c r="BK172" s="15"/>
      <c r="BL172" s="15"/>
      <c r="BM172" s="15"/>
      <c r="BN172" s="118"/>
      <c r="BO172" s="15"/>
      <c r="BP172" s="15"/>
      <c r="BQ172" s="118"/>
      <c r="BR172" s="15"/>
      <c r="BS172" s="15"/>
      <c r="BT172" s="15"/>
      <c r="BU172" s="118"/>
      <c r="BV172" s="15"/>
      <c r="BW172" s="15"/>
      <c r="BX172" s="118"/>
      <c r="BY172" s="15"/>
      <c r="BZ172" s="15"/>
      <c r="CA172" s="118"/>
      <c r="CB172" s="15"/>
      <c r="CC172" s="15"/>
      <c r="CD172" s="15"/>
      <c r="CE172" s="118"/>
      <c r="CF172" s="15"/>
      <c r="CG172" s="15"/>
      <c r="CH172" s="118"/>
      <c r="CI172" s="15"/>
      <c r="CJ172" s="15"/>
      <c r="CK172" s="15"/>
      <c r="CL172" s="118"/>
      <c r="CM172" s="15"/>
      <c r="CN172" s="15"/>
      <c r="CO172" s="118"/>
      <c r="CP172" s="15"/>
      <c r="CQ172" s="15"/>
      <c r="CR172" s="15"/>
      <c r="CS172" s="118"/>
      <c r="CT172" s="15"/>
      <c r="CU172" s="15"/>
      <c r="CV172" s="118"/>
      <c r="CW172" s="15"/>
      <c r="CX172" s="15"/>
    </row>
    <row r="173" spans="2:102" s="3" customFormat="1" x14ac:dyDescent="0.3">
      <c r="B173" s="12"/>
      <c r="C173" s="15"/>
      <c r="D173" s="15"/>
      <c r="E173" s="12"/>
      <c r="F173" s="15"/>
      <c r="G173" s="15"/>
      <c r="H173" s="118"/>
      <c r="I173" s="15"/>
      <c r="J173" s="15"/>
      <c r="K173" s="15"/>
      <c r="L173" s="118"/>
      <c r="M173" s="15"/>
      <c r="N173" s="15"/>
      <c r="O173" s="118"/>
      <c r="P173" s="15"/>
      <c r="Q173" s="15"/>
      <c r="R173" s="15"/>
      <c r="S173" s="118"/>
      <c r="T173" s="15"/>
      <c r="U173" s="15"/>
      <c r="V173" s="118"/>
      <c r="W173" s="15"/>
      <c r="X173" s="15"/>
      <c r="Y173" s="118"/>
      <c r="Z173" s="15"/>
      <c r="AA173" s="15"/>
      <c r="AB173" s="15"/>
      <c r="AC173" s="118"/>
      <c r="AD173" s="15"/>
      <c r="AE173" s="15"/>
      <c r="AF173" s="118"/>
      <c r="AG173" s="15"/>
      <c r="AH173" s="15"/>
      <c r="AI173" s="15"/>
      <c r="AJ173" s="118"/>
      <c r="AK173" s="15"/>
      <c r="AL173" s="15"/>
      <c r="AM173" s="118"/>
      <c r="AN173" s="15"/>
      <c r="AO173" s="15"/>
      <c r="AP173" s="15"/>
      <c r="AQ173" s="118"/>
      <c r="AR173" s="15"/>
      <c r="AS173" s="15"/>
      <c r="AT173" s="118"/>
      <c r="AU173" s="15"/>
      <c r="AV173" s="15"/>
      <c r="AW173" s="118"/>
      <c r="AX173" s="15"/>
      <c r="AY173" s="15"/>
      <c r="AZ173" s="118"/>
      <c r="BA173" s="15"/>
      <c r="BB173" s="15"/>
      <c r="BC173" s="118"/>
      <c r="BD173" s="15"/>
      <c r="BE173" s="15"/>
      <c r="BF173" s="15"/>
      <c r="BG173" s="118"/>
      <c r="BH173" s="15"/>
      <c r="BI173" s="15"/>
      <c r="BJ173" s="118"/>
      <c r="BK173" s="15"/>
      <c r="BL173" s="15"/>
      <c r="BM173" s="15"/>
      <c r="BN173" s="118"/>
      <c r="BO173" s="15"/>
      <c r="BP173" s="15"/>
      <c r="BQ173" s="118"/>
      <c r="BR173" s="15"/>
      <c r="BS173" s="15"/>
      <c r="BT173" s="15"/>
      <c r="BU173" s="118"/>
      <c r="BV173" s="15"/>
      <c r="BW173" s="15"/>
      <c r="BX173" s="118"/>
      <c r="BY173" s="15"/>
      <c r="BZ173" s="15"/>
      <c r="CA173" s="118"/>
      <c r="CB173" s="15"/>
      <c r="CC173" s="15"/>
      <c r="CD173" s="15"/>
      <c r="CE173" s="118"/>
      <c r="CF173" s="15"/>
      <c r="CG173" s="15"/>
      <c r="CH173" s="118"/>
      <c r="CI173" s="15"/>
      <c r="CJ173" s="15"/>
      <c r="CK173" s="15"/>
      <c r="CL173" s="118"/>
      <c r="CM173" s="15"/>
      <c r="CN173" s="15"/>
      <c r="CO173" s="118"/>
      <c r="CP173" s="15"/>
      <c r="CQ173" s="15"/>
      <c r="CR173" s="15"/>
      <c r="CS173" s="118"/>
      <c r="CT173" s="15"/>
      <c r="CU173" s="15"/>
      <c r="CV173" s="118"/>
      <c r="CW173" s="15"/>
      <c r="CX173" s="15"/>
    </row>
    <row r="174" spans="2:102" s="3" customFormat="1" x14ac:dyDescent="0.3">
      <c r="B174" s="12"/>
      <c r="C174" s="15"/>
      <c r="D174" s="15"/>
      <c r="E174" s="12"/>
      <c r="F174" s="15"/>
      <c r="G174" s="15"/>
      <c r="H174" s="118"/>
      <c r="I174" s="15"/>
      <c r="J174" s="15"/>
      <c r="K174" s="15"/>
      <c r="L174" s="118"/>
      <c r="M174" s="15"/>
      <c r="N174" s="15"/>
      <c r="O174" s="118"/>
      <c r="P174" s="15"/>
      <c r="Q174" s="15"/>
      <c r="R174" s="15"/>
      <c r="S174" s="118"/>
      <c r="T174" s="15"/>
      <c r="U174" s="15"/>
      <c r="V174" s="118"/>
      <c r="W174" s="15"/>
      <c r="X174" s="15"/>
      <c r="Y174" s="118"/>
      <c r="Z174" s="15"/>
      <c r="AA174" s="15"/>
      <c r="AB174" s="15"/>
      <c r="AC174" s="118"/>
      <c r="AD174" s="15"/>
      <c r="AE174" s="15"/>
      <c r="AF174" s="118"/>
      <c r="AG174" s="15"/>
      <c r="AH174" s="15"/>
      <c r="AI174" s="15"/>
      <c r="AJ174" s="118"/>
      <c r="AK174" s="15"/>
      <c r="AL174" s="15"/>
      <c r="AM174" s="118"/>
      <c r="AN174" s="15"/>
      <c r="AO174" s="15"/>
      <c r="AP174" s="15"/>
      <c r="AQ174" s="118"/>
      <c r="AR174" s="15"/>
      <c r="AS174" s="15"/>
      <c r="AT174" s="118"/>
      <c r="AU174" s="15"/>
      <c r="AV174" s="15"/>
      <c r="AW174" s="118"/>
      <c r="AX174" s="15"/>
      <c r="AY174" s="15"/>
      <c r="AZ174" s="118"/>
      <c r="BA174" s="15"/>
      <c r="BB174" s="15"/>
      <c r="BC174" s="118"/>
      <c r="BD174" s="15"/>
      <c r="BE174" s="15"/>
      <c r="BF174" s="15"/>
      <c r="BG174" s="118"/>
      <c r="BH174" s="15"/>
      <c r="BI174" s="15"/>
      <c r="BJ174" s="118"/>
      <c r="BK174" s="15"/>
      <c r="BL174" s="15"/>
      <c r="BM174" s="15"/>
      <c r="BN174" s="118"/>
      <c r="BO174" s="15"/>
      <c r="BP174" s="15"/>
      <c r="BQ174" s="118"/>
      <c r="BR174" s="15"/>
      <c r="BS174" s="15"/>
      <c r="BT174" s="15"/>
      <c r="BU174" s="118"/>
      <c r="BV174" s="15"/>
      <c r="BW174" s="15"/>
      <c r="BX174" s="118"/>
      <c r="BY174" s="15"/>
      <c r="BZ174" s="15"/>
      <c r="CA174" s="118"/>
      <c r="CB174" s="15"/>
      <c r="CC174" s="15"/>
      <c r="CD174" s="15"/>
      <c r="CE174" s="118"/>
      <c r="CF174" s="15"/>
      <c r="CG174" s="15"/>
      <c r="CH174" s="118"/>
      <c r="CI174" s="15"/>
      <c r="CJ174" s="15"/>
      <c r="CK174" s="15"/>
      <c r="CL174" s="118"/>
      <c r="CM174" s="15"/>
      <c r="CN174" s="15"/>
      <c r="CO174" s="118"/>
      <c r="CP174" s="15"/>
      <c r="CQ174" s="15"/>
      <c r="CR174" s="15"/>
      <c r="CS174" s="118"/>
      <c r="CT174" s="15"/>
      <c r="CU174" s="15"/>
      <c r="CV174" s="118"/>
      <c r="CW174" s="15"/>
      <c r="CX174" s="15"/>
    </row>
    <row r="175" spans="2:102" s="3" customFormat="1" x14ac:dyDescent="0.3">
      <c r="B175" s="12"/>
      <c r="C175" s="15"/>
      <c r="D175" s="15"/>
      <c r="E175" s="12"/>
      <c r="F175" s="15"/>
      <c r="G175" s="15"/>
      <c r="H175" s="118"/>
      <c r="I175" s="15"/>
      <c r="J175" s="15"/>
      <c r="K175" s="15"/>
      <c r="L175" s="118"/>
      <c r="M175" s="15"/>
      <c r="N175" s="15"/>
      <c r="O175" s="118"/>
      <c r="P175" s="15"/>
      <c r="Q175" s="15"/>
      <c r="R175" s="15"/>
      <c r="S175" s="118"/>
      <c r="T175" s="15"/>
      <c r="U175" s="15"/>
      <c r="V175" s="118"/>
      <c r="W175" s="15"/>
      <c r="X175" s="15"/>
      <c r="Y175" s="118"/>
      <c r="Z175" s="15"/>
      <c r="AA175" s="15"/>
      <c r="AB175" s="15"/>
      <c r="AC175" s="118"/>
      <c r="AD175" s="15"/>
      <c r="AE175" s="15"/>
      <c r="AF175" s="118"/>
      <c r="AG175" s="15"/>
      <c r="AH175" s="15"/>
      <c r="AI175" s="15"/>
      <c r="AJ175" s="118"/>
      <c r="AK175" s="15"/>
      <c r="AL175" s="15"/>
      <c r="AM175" s="118"/>
      <c r="AN175" s="15"/>
      <c r="AO175" s="15"/>
      <c r="AP175" s="15"/>
      <c r="AQ175" s="118"/>
      <c r="AR175" s="15"/>
      <c r="AS175" s="15"/>
      <c r="AT175" s="118"/>
      <c r="AU175" s="15"/>
      <c r="AV175" s="15"/>
      <c r="AW175" s="118"/>
      <c r="AX175" s="15"/>
      <c r="AY175" s="15"/>
      <c r="AZ175" s="118"/>
      <c r="BA175" s="15"/>
      <c r="BB175" s="15"/>
      <c r="BC175" s="118"/>
      <c r="BD175" s="15"/>
      <c r="BE175" s="15"/>
      <c r="BF175" s="15"/>
      <c r="BG175" s="118"/>
      <c r="BH175" s="15"/>
      <c r="BI175" s="15"/>
      <c r="BJ175" s="118"/>
      <c r="BK175" s="15"/>
      <c r="BL175" s="15"/>
      <c r="BM175" s="15"/>
      <c r="BN175" s="118"/>
      <c r="BO175" s="15"/>
      <c r="BP175" s="15"/>
      <c r="BQ175" s="118"/>
      <c r="BR175" s="15"/>
      <c r="BS175" s="15"/>
      <c r="BT175" s="15"/>
      <c r="BU175" s="118"/>
      <c r="BV175" s="15"/>
      <c r="BW175" s="15"/>
      <c r="BX175" s="118"/>
      <c r="BY175" s="15"/>
      <c r="BZ175" s="15"/>
      <c r="CA175" s="118"/>
      <c r="CB175" s="15"/>
      <c r="CC175" s="15"/>
      <c r="CD175" s="15"/>
      <c r="CE175" s="118"/>
      <c r="CF175" s="15"/>
      <c r="CG175" s="15"/>
      <c r="CH175" s="118"/>
      <c r="CI175" s="15"/>
      <c r="CJ175" s="15"/>
      <c r="CK175" s="15"/>
      <c r="CL175" s="118"/>
      <c r="CM175" s="15"/>
      <c r="CN175" s="15"/>
      <c r="CO175" s="118"/>
      <c r="CP175" s="15"/>
      <c r="CQ175" s="15"/>
      <c r="CR175" s="15"/>
      <c r="CS175" s="118"/>
      <c r="CT175" s="15"/>
      <c r="CU175" s="15"/>
      <c r="CV175" s="118"/>
      <c r="CW175" s="15"/>
      <c r="CX175" s="15"/>
    </row>
    <row r="176" spans="2:102" s="3" customFormat="1" x14ac:dyDescent="0.3">
      <c r="B176" s="12"/>
      <c r="C176" s="15"/>
      <c r="D176" s="15"/>
      <c r="E176" s="12"/>
      <c r="F176" s="15"/>
      <c r="G176" s="15"/>
      <c r="H176" s="118"/>
      <c r="I176" s="15"/>
      <c r="J176" s="15"/>
      <c r="K176" s="15"/>
      <c r="L176" s="118"/>
      <c r="M176" s="15"/>
      <c r="N176" s="15"/>
      <c r="O176" s="118"/>
      <c r="P176" s="15"/>
      <c r="Q176" s="15"/>
      <c r="R176" s="15"/>
      <c r="S176" s="118"/>
      <c r="T176" s="15"/>
      <c r="U176" s="15"/>
      <c r="V176" s="118"/>
      <c r="W176" s="15"/>
      <c r="X176" s="15"/>
      <c r="Y176" s="118"/>
      <c r="Z176" s="15"/>
      <c r="AA176" s="15"/>
      <c r="AB176" s="15"/>
      <c r="AC176" s="118"/>
      <c r="AD176" s="15"/>
      <c r="AE176" s="15"/>
      <c r="AF176" s="118"/>
      <c r="AG176" s="15"/>
      <c r="AH176" s="15"/>
      <c r="AI176" s="15"/>
      <c r="AJ176" s="118"/>
      <c r="AK176" s="15"/>
      <c r="AL176" s="15"/>
      <c r="AM176" s="118"/>
      <c r="AN176" s="15"/>
      <c r="AO176" s="15"/>
      <c r="AP176" s="15"/>
      <c r="AQ176" s="118"/>
      <c r="AR176" s="15"/>
      <c r="AS176" s="15"/>
      <c r="AT176" s="118"/>
      <c r="AU176" s="15"/>
      <c r="AV176" s="15"/>
      <c r="AW176" s="118"/>
      <c r="AX176" s="15"/>
      <c r="AY176" s="15"/>
      <c r="AZ176" s="118"/>
      <c r="BA176" s="15"/>
      <c r="BB176" s="15"/>
      <c r="BC176" s="118"/>
      <c r="BD176" s="15"/>
      <c r="BE176" s="15"/>
      <c r="BF176" s="15"/>
      <c r="BG176" s="118"/>
      <c r="BH176" s="15"/>
      <c r="BI176" s="15"/>
      <c r="BJ176" s="118"/>
      <c r="BK176" s="15"/>
      <c r="BL176" s="15"/>
      <c r="BM176" s="15"/>
      <c r="BN176" s="118"/>
      <c r="BO176" s="15"/>
      <c r="BP176" s="15"/>
      <c r="BQ176" s="118"/>
      <c r="BR176" s="15"/>
      <c r="BS176" s="15"/>
      <c r="BT176" s="15"/>
      <c r="BU176" s="118"/>
      <c r="BV176" s="15"/>
      <c r="BW176" s="15"/>
      <c r="BX176" s="118"/>
      <c r="BY176" s="15"/>
      <c r="BZ176" s="15"/>
      <c r="CA176" s="118"/>
      <c r="CB176" s="15"/>
      <c r="CC176" s="15"/>
      <c r="CD176" s="15"/>
      <c r="CE176" s="118"/>
      <c r="CF176" s="15"/>
      <c r="CG176" s="15"/>
      <c r="CH176" s="118"/>
      <c r="CI176" s="15"/>
      <c r="CJ176" s="15"/>
      <c r="CK176" s="15"/>
      <c r="CL176" s="118"/>
      <c r="CM176" s="15"/>
      <c r="CN176" s="15"/>
      <c r="CO176" s="118"/>
      <c r="CP176" s="15"/>
      <c r="CQ176" s="15"/>
      <c r="CR176" s="15"/>
      <c r="CS176" s="118"/>
      <c r="CT176" s="15"/>
      <c r="CU176" s="15"/>
      <c r="CV176" s="118"/>
      <c r="CW176" s="15"/>
      <c r="CX176" s="15"/>
    </row>
    <row r="177" spans="2:102" s="3" customFormat="1" x14ac:dyDescent="0.3">
      <c r="B177" s="12"/>
      <c r="C177" s="15"/>
      <c r="D177" s="15"/>
      <c r="E177" s="12"/>
      <c r="F177" s="15"/>
      <c r="G177" s="15"/>
      <c r="H177" s="118"/>
      <c r="I177" s="15"/>
      <c r="J177" s="15"/>
      <c r="K177" s="15"/>
      <c r="L177" s="118"/>
      <c r="M177" s="15"/>
      <c r="N177" s="15"/>
      <c r="O177" s="118"/>
      <c r="P177" s="15"/>
      <c r="Q177" s="15"/>
      <c r="R177" s="15"/>
      <c r="S177" s="118"/>
      <c r="T177" s="15"/>
      <c r="U177" s="15"/>
      <c r="V177" s="118"/>
      <c r="W177" s="15"/>
      <c r="X177" s="15"/>
      <c r="Y177" s="118"/>
      <c r="Z177" s="15"/>
      <c r="AA177" s="15"/>
      <c r="AB177" s="15"/>
      <c r="AC177" s="118"/>
      <c r="AD177" s="15"/>
      <c r="AE177" s="15"/>
      <c r="AF177" s="118"/>
      <c r="AG177" s="15"/>
      <c r="AH177" s="15"/>
      <c r="AI177" s="15"/>
      <c r="AJ177" s="118"/>
      <c r="AK177" s="15"/>
      <c r="AL177" s="15"/>
      <c r="AM177" s="118"/>
      <c r="AN177" s="15"/>
      <c r="AO177" s="15"/>
      <c r="AP177" s="15"/>
      <c r="AQ177" s="118"/>
      <c r="AR177" s="15"/>
      <c r="AS177" s="15"/>
      <c r="AT177" s="118"/>
      <c r="AU177" s="15"/>
      <c r="AV177" s="15"/>
      <c r="AW177" s="118"/>
      <c r="AX177" s="15"/>
      <c r="AY177" s="15"/>
      <c r="AZ177" s="118"/>
      <c r="BA177" s="15"/>
      <c r="BB177" s="15"/>
      <c r="BC177" s="118"/>
      <c r="BD177" s="15"/>
      <c r="BE177" s="15"/>
      <c r="BF177" s="15"/>
      <c r="BG177" s="118"/>
      <c r="BH177" s="15"/>
      <c r="BI177" s="15"/>
      <c r="BJ177" s="118"/>
      <c r="BK177" s="15"/>
      <c r="BL177" s="15"/>
      <c r="BM177" s="15"/>
      <c r="BN177" s="118"/>
      <c r="BO177" s="15"/>
      <c r="BP177" s="15"/>
      <c r="BQ177" s="118"/>
      <c r="BR177" s="15"/>
      <c r="BS177" s="15"/>
      <c r="BT177" s="15"/>
      <c r="BU177" s="118"/>
      <c r="BV177" s="15"/>
      <c r="BW177" s="15"/>
      <c r="BX177" s="118"/>
      <c r="BY177" s="15"/>
      <c r="BZ177" s="15"/>
      <c r="CA177" s="118"/>
      <c r="CB177" s="15"/>
      <c r="CC177" s="15"/>
      <c r="CD177" s="15"/>
      <c r="CE177" s="118"/>
      <c r="CF177" s="15"/>
      <c r="CG177" s="15"/>
      <c r="CH177" s="118"/>
      <c r="CI177" s="15"/>
      <c r="CJ177" s="15"/>
      <c r="CK177" s="15"/>
      <c r="CL177" s="118"/>
      <c r="CM177" s="15"/>
      <c r="CN177" s="15"/>
      <c r="CO177" s="118"/>
      <c r="CP177" s="15"/>
      <c r="CQ177" s="15"/>
      <c r="CR177" s="15"/>
      <c r="CS177" s="118"/>
      <c r="CT177" s="15"/>
      <c r="CU177" s="15"/>
      <c r="CV177" s="118"/>
      <c r="CW177" s="15"/>
      <c r="CX177" s="15"/>
    </row>
    <row r="178" spans="2:102" s="3" customFormat="1" x14ac:dyDescent="0.3">
      <c r="B178" s="12"/>
      <c r="C178" s="15"/>
      <c r="D178" s="15"/>
      <c r="E178" s="12"/>
      <c r="F178" s="15"/>
      <c r="G178" s="15"/>
      <c r="H178" s="118"/>
      <c r="I178" s="15"/>
      <c r="J178" s="15"/>
      <c r="K178" s="15"/>
      <c r="L178" s="118"/>
      <c r="M178" s="15"/>
      <c r="N178" s="15"/>
      <c r="O178" s="118"/>
      <c r="P178" s="15"/>
      <c r="Q178" s="15"/>
      <c r="R178" s="15"/>
      <c r="S178" s="118"/>
      <c r="T178" s="15"/>
      <c r="U178" s="15"/>
      <c r="V178" s="118"/>
      <c r="W178" s="15"/>
      <c r="X178" s="15"/>
      <c r="Y178" s="118"/>
      <c r="Z178" s="15"/>
      <c r="AA178" s="15"/>
      <c r="AB178" s="15"/>
      <c r="AC178" s="118"/>
      <c r="AD178" s="15"/>
      <c r="AE178" s="15"/>
      <c r="AF178" s="118"/>
      <c r="AG178" s="15"/>
      <c r="AH178" s="15"/>
      <c r="AI178" s="15"/>
      <c r="AJ178" s="118"/>
      <c r="AK178" s="15"/>
      <c r="AL178" s="15"/>
      <c r="AM178" s="118"/>
      <c r="AN178" s="15"/>
      <c r="AO178" s="15"/>
      <c r="AP178" s="15"/>
      <c r="AQ178" s="118"/>
      <c r="AR178" s="15"/>
      <c r="AS178" s="15"/>
      <c r="AT178" s="118"/>
      <c r="AU178" s="15"/>
      <c r="AV178" s="15"/>
      <c r="AW178" s="118"/>
      <c r="AX178" s="15"/>
      <c r="AY178" s="15"/>
      <c r="AZ178" s="118"/>
      <c r="BA178" s="15"/>
      <c r="BB178" s="15"/>
      <c r="BC178" s="118"/>
      <c r="BD178" s="15"/>
      <c r="BE178" s="15"/>
      <c r="BF178" s="15"/>
      <c r="BG178" s="118"/>
      <c r="BH178" s="15"/>
      <c r="BI178" s="15"/>
      <c r="BJ178" s="118"/>
      <c r="BK178" s="15"/>
      <c r="BL178" s="15"/>
      <c r="BM178" s="15"/>
      <c r="BN178" s="118"/>
      <c r="BO178" s="15"/>
      <c r="BP178" s="15"/>
      <c r="BQ178" s="118"/>
      <c r="BR178" s="15"/>
      <c r="BS178" s="15"/>
      <c r="BT178" s="15"/>
      <c r="BU178" s="118"/>
      <c r="BV178" s="15"/>
      <c r="BW178" s="15"/>
      <c r="BX178" s="118"/>
      <c r="BY178" s="15"/>
      <c r="BZ178" s="15"/>
      <c r="CA178" s="118"/>
      <c r="CB178" s="15"/>
      <c r="CC178" s="15"/>
      <c r="CD178" s="15"/>
      <c r="CE178" s="118"/>
      <c r="CF178" s="15"/>
      <c r="CG178" s="15"/>
      <c r="CH178" s="118"/>
      <c r="CI178" s="15"/>
      <c r="CJ178" s="15"/>
      <c r="CK178" s="15"/>
      <c r="CL178" s="118"/>
      <c r="CM178" s="15"/>
      <c r="CN178" s="15"/>
      <c r="CO178" s="118"/>
      <c r="CP178" s="15"/>
      <c r="CQ178" s="15"/>
      <c r="CR178" s="15"/>
      <c r="CS178" s="118"/>
      <c r="CT178" s="15"/>
      <c r="CU178" s="15"/>
      <c r="CV178" s="118"/>
      <c r="CW178" s="15"/>
      <c r="CX178" s="15"/>
    </row>
    <row r="179" spans="2:102" s="3" customFormat="1" x14ac:dyDescent="0.3">
      <c r="B179" s="12"/>
      <c r="C179" s="15"/>
      <c r="D179" s="15"/>
      <c r="E179" s="12"/>
      <c r="F179" s="15"/>
      <c r="G179" s="15"/>
      <c r="H179" s="118"/>
      <c r="I179" s="15"/>
      <c r="J179" s="15"/>
      <c r="K179" s="15"/>
      <c r="L179" s="118"/>
      <c r="M179" s="15"/>
      <c r="N179" s="15"/>
      <c r="O179" s="118"/>
      <c r="P179" s="15"/>
      <c r="Q179" s="15"/>
      <c r="R179" s="15"/>
      <c r="S179" s="118"/>
      <c r="T179" s="15"/>
      <c r="U179" s="15"/>
      <c r="V179" s="118"/>
      <c r="W179" s="15"/>
      <c r="X179" s="15"/>
      <c r="Y179" s="118"/>
      <c r="Z179" s="15"/>
      <c r="AA179" s="15"/>
      <c r="AB179" s="15"/>
      <c r="AC179" s="118"/>
      <c r="AD179" s="15"/>
      <c r="AE179" s="15"/>
      <c r="AF179" s="118"/>
      <c r="AG179" s="15"/>
      <c r="AH179" s="15"/>
      <c r="AI179" s="15"/>
      <c r="AJ179" s="118"/>
      <c r="AK179" s="15"/>
      <c r="AL179" s="15"/>
      <c r="AM179" s="118"/>
      <c r="AN179" s="15"/>
      <c r="AO179" s="15"/>
      <c r="AP179" s="15"/>
      <c r="AQ179" s="118"/>
      <c r="AR179" s="15"/>
      <c r="AS179" s="15"/>
      <c r="AT179" s="118"/>
      <c r="AU179" s="15"/>
      <c r="AV179" s="15"/>
      <c r="AW179" s="118"/>
      <c r="AX179" s="15"/>
      <c r="AY179" s="15"/>
      <c r="AZ179" s="118"/>
      <c r="BA179" s="15"/>
      <c r="BB179" s="15"/>
      <c r="BC179" s="118"/>
      <c r="BD179" s="15"/>
      <c r="BE179" s="15"/>
      <c r="BF179" s="15"/>
      <c r="BG179" s="118"/>
      <c r="BH179" s="15"/>
      <c r="BI179" s="15"/>
      <c r="BJ179" s="118"/>
      <c r="BK179" s="15"/>
      <c r="BL179" s="15"/>
      <c r="BM179" s="15"/>
      <c r="BN179" s="118"/>
      <c r="BO179" s="15"/>
      <c r="BP179" s="15"/>
      <c r="BQ179" s="118"/>
      <c r="BR179" s="15"/>
      <c r="BS179" s="15"/>
      <c r="BT179" s="15"/>
      <c r="BU179" s="118"/>
      <c r="BV179" s="15"/>
      <c r="BW179" s="15"/>
      <c r="BX179" s="118"/>
      <c r="BY179" s="15"/>
      <c r="BZ179" s="15"/>
      <c r="CA179" s="118"/>
      <c r="CB179" s="15"/>
      <c r="CC179" s="15"/>
      <c r="CD179" s="15"/>
      <c r="CE179" s="118"/>
      <c r="CF179" s="15"/>
      <c r="CG179" s="15"/>
      <c r="CH179" s="118"/>
      <c r="CI179" s="15"/>
      <c r="CJ179" s="15"/>
      <c r="CK179" s="15"/>
      <c r="CL179" s="118"/>
      <c r="CM179" s="15"/>
      <c r="CN179" s="15"/>
      <c r="CO179" s="118"/>
      <c r="CP179" s="15"/>
      <c r="CQ179" s="15"/>
      <c r="CR179" s="15"/>
      <c r="CS179" s="118"/>
      <c r="CT179" s="15"/>
      <c r="CU179" s="15"/>
      <c r="CV179" s="118"/>
      <c r="CW179" s="15"/>
      <c r="CX179" s="15"/>
    </row>
    <row r="180" spans="2:102" s="3" customFormat="1" x14ac:dyDescent="0.3">
      <c r="B180" s="12"/>
      <c r="C180" s="15"/>
      <c r="D180" s="15"/>
      <c r="E180" s="12"/>
      <c r="F180" s="15"/>
      <c r="G180" s="15"/>
      <c r="H180" s="118"/>
      <c r="I180" s="15"/>
      <c r="J180" s="15"/>
      <c r="K180" s="15"/>
      <c r="L180" s="118"/>
      <c r="M180" s="15"/>
      <c r="N180" s="15"/>
      <c r="O180" s="118"/>
      <c r="P180" s="15"/>
      <c r="Q180" s="15"/>
      <c r="R180" s="15"/>
      <c r="S180" s="118"/>
      <c r="T180" s="15"/>
      <c r="U180" s="15"/>
      <c r="V180" s="118"/>
      <c r="W180" s="15"/>
      <c r="X180" s="15"/>
      <c r="Y180" s="118"/>
      <c r="Z180" s="15"/>
      <c r="AA180" s="15"/>
      <c r="AB180" s="15"/>
      <c r="AC180" s="118"/>
      <c r="AD180" s="15"/>
      <c r="AE180" s="15"/>
      <c r="AF180" s="118"/>
      <c r="AG180" s="15"/>
      <c r="AH180" s="15"/>
      <c r="AI180" s="15"/>
      <c r="AJ180" s="118"/>
      <c r="AK180" s="15"/>
      <c r="AL180" s="15"/>
      <c r="AM180" s="118"/>
      <c r="AN180" s="15"/>
      <c r="AO180" s="15"/>
      <c r="AP180" s="15"/>
      <c r="AQ180" s="118"/>
      <c r="AR180" s="15"/>
      <c r="AS180" s="15"/>
      <c r="AT180" s="118"/>
      <c r="AU180" s="15"/>
      <c r="AV180" s="15"/>
      <c r="AW180" s="118"/>
      <c r="AX180" s="15"/>
      <c r="AY180" s="15"/>
      <c r="AZ180" s="118"/>
      <c r="BA180" s="15"/>
      <c r="BB180" s="15"/>
      <c r="BC180" s="118"/>
      <c r="BD180" s="15"/>
      <c r="BE180" s="15"/>
      <c r="BF180" s="15"/>
      <c r="BG180" s="118"/>
      <c r="BH180" s="15"/>
      <c r="BI180" s="15"/>
      <c r="BJ180" s="118"/>
      <c r="BK180" s="15"/>
      <c r="BL180" s="15"/>
      <c r="BM180" s="15"/>
      <c r="BN180" s="118"/>
      <c r="BO180" s="15"/>
      <c r="BP180" s="15"/>
      <c r="BQ180" s="118"/>
      <c r="BR180" s="15"/>
      <c r="BS180" s="15"/>
      <c r="BT180" s="15"/>
      <c r="BU180" s="118"/>
      <c r="BV180" s="15"/>
      <c r="BW180" s="15"/>
      <c r="BX180" s="118"/>
      <c r="BY180" s="15"/>
      <c r="BZ180" s="15"/>
      <c r="CA180" s="118"/>
      <c r="CB180" s="15"/>
      <c r="CC180" s="15"/>
      <c r="CD180" s="15"/>
      <c r="CE180" s="118"/>
      <c r="CF180" s="15"/>
      <c r="CG180" s="15"/>
      <c r="CH180" s="118"/>
      <c r="CI180" s="15"/>
      <c r="CJ180" s="15"/>
      <c r="CK180" s="15"/>
      <c r="CL180" s="118"/>
      <c r="CM180" s="15"/>
      <c r="CN180" s="15"/>
      <c r="CO180" s="118"/>
      <c r="CP180" s="15"/>
      <c r="CQ180" s="15"/>
      <c r="CR180" s="15"/>
      <c r="CS180" s="118"/>
      <c r="CT180" s="15"/>
      <c r="CU180" s="15"/>
      <c r="CV180" s="118"/>
      <c r="CW180" s="15"/>
      <c r="CX180" s="15"/>
    </row>
    <row r="181" spans="2:102" s="3" customFormat="1" x14ac:dyDescent="0.3">
      <c r="B181" s="12"/>
      <c r="C181" s="15"/>
      <c r="D181" s="15"/>
      <c r="E181" s="12"/>
      <c r="F181" s="15"/>
      <c r="G181" s="15"/>
      <c r="H181" s="118"/>
      <c r="I181" s="15"/>
      <c r="J181" s="15"/>
      <c r="K181" s="15"/>
      <c r="L181" s="118"/>
      <c r="M181" s="15"/>
      <c r="N181" s="15"/>
      <c r="O181" s="118"/>
      <c r="P181" s="15"/>
      <c r="Q181" s="15"/>
      <c r="R181" s="15"/>
      <c r="S181" s="118"/>
      <c r="T181" s="15"/>
      <c r="U181" s="15"/>
      <c r="V181" s="118"/>
      <c r="W181" s="15"/>
      <c r="X181" s="15"/>
      <c r="Y181" s="118"/>
      <c r="Z181" s="15"/>
      <c r="AA181" s="15"/>
      <c r="AB181" s="15"/>
      <c r="AC181" s="118"/>
      <c r="AD181" s="15"/>
      <c r="AE181" s="15"/>
      <c r="AF181" s="118"/>
      <c r="AG181" s="15"/>
      <c r="AH181" s="15"/>
      <c r="AI181" s="15"/>
      <c r="AJ181" s="118"/>
      <c r="AK181" s="15"/>
      <c r="AL181" s="15"/>
      <c r="AM181" s="118"/>
      <c r="AN181" s="15"/>
      <c r="AO181" s="15"/>
      <c r="AP181" s="15"/>
      <c r="AQ181" s="118"/>
      <c r="AR181" s="15"/>
      <c r="AS181" s="15"/>
      <c r="AT181" s="118"/>
      <c r="AU181" s="15"/>
      <c r="AV181" s="15"/>
      <c r="AW181" s="118"/>
      <c r="AX181" s="15"/>
      <c r="AY181" s="15"/>
      <c r="AZ181" s="118"/>
      <c r="BA181" s="15"/>
      <c r="BB181" s="15"/>
      <c r="BC181" s="118"/>
      <c r="BD181" s="15"/>
      <c r="BE181" s="15"/>
      <c r="BF181" s="15"/>
      <c r="BG181" s="118"/>
      <c r="BH181" s="15"/>
      <c r="BI181" s="15"/>
      <c r="BJ181" s="118"/>
      <c r="BK181" s="15"/>
      <c r="BL181" s="15"/>
      <c r="BM181" s="15"/>
      <c r="BN181" s="118"/>
      <c r="BO181" s="15"/>
      <c r="BP181" s="15"/>
      <c r="BQ181" s="118"/>
      <c r="BR181" s="15"/>
      <c r="BS181" s="15"/>
      <c r="BT181" s="15"/>
      <c r="BU181" s="118"/>
      <c r="BV181" s="15"/>
      <c r="BW181" s="15"/>
      <c r="BX181" s="118"/>
      <c r="BY181" s="15"/>
      <c r="BZ181" s="15"/>
      <c r="CA181" s="118"/>
      <c r="CB181" s="15"/>
      <c r="CC181" s="15"/>
      <c r="CD181" s="15"/>
      <c r="CE181" s="118"/>
      <c r="CF181" s="15"/>
      <c r="CG181" s="15"/>
      <c r="CH181" s="118"/>
      <c r="CI181" s="15"/>
      <c r="CJ181" s="15"/>
      <c r="CK181" s="15"/>
      <c r="CL181" s="118"/>
      <c r="CM181" s="15"/>
      <c r="CN181" s="15"/>
      <c r="CO181" s="118"/>
      <c r="CP181" s="15"/>
      <c r="CQ181" s="15"/>
      <c r="CR181" s="15"/>
      <c r="CS181" s="118"/>
      <c r="CT181" s="15"/>
      <c r="CU181" s="15"/>
      <c r="CV181" s="118"/>
      <c r="CW181" s="15"/>
      <c r="CX181" s="15"/>
    </row>
    <row r="182" spans="2:102" s="3" customFormat="1" x14ac:dyDescent="0.3">
      <c r="B182" s="12"/>
      <c r="C182" s="15"/>
      <c r="D182" s="15"/>
      <c r="E182" s="12"/>
      <c r="F182" s="15"/>
      <c r="G182" s="15"/>
      <c r="H182" s="118"/>
      <c r="I182" s="15"/>
      <c r="J182" s="15"/>
      <c r="K182" s="15"/>
      <c r="L182" s="118"/>
      <c r="M182" s="15"/>
      <c r="N182" s="15"/>
      <c r="O182" s="118"/>
      <c r="P182" s="15"/>
      <c r="Q182" s="15"/>
      <c r="R182" s="15"/>
      <c r="S182" s="118"/>
      <c r="T182" s="15"/>
      <c r="U182" s="15"/>
      <c r="V182" s="118"/>
      <c r="W182" s="15"/>
      <c r="X182" s="15"/>
      <c r="Y182" s="118"/>
      <c r="Z182" s="15"/>
      <c r="AA182" s="15"/>
      <c r="AB182" s="15"/>
      <c r="AC182" s="118"/>
      <c r="AD182" s="15"/>
      <c r="AE182" s="15"/>
      <c r="AF182" s="118"/>
      <c r="AG182" s="15"/>
      <c r="AH182" s="15"/>
      <c r="AI182" s="15"/>
      <c r="AJ182" s="118"/>
      <c r="AK182" s="15"/>
      <c r="AL182" s="15"/>
      <c r="AM182" s="118"/>
      <c r="AN182" s="15"/>
      <c r="AO182" s="15"/>
      <c r="AP182" s="15"/>
      <c r="AQ182" s="118"/>
      <c r="AR182" s="15"/>
      <c r="AS182" s="15"/>
      <c r="AT182" s="118"/>
      <c r="AU182" s="15"/>
      <c r="AV182" s="15"/>
      <c r="AW182" s="118"/>
      <c r="AX182" s="15"/>
      <c r="AY182" s="15"/>
      <c r="AZ182" s="118"/>
      <c r="BA182" s="15"/>
      <c r="BB182" s="15"/>
      <c r="BC182" s="118"/>
      <c r="BD182" s="15"/>
      <c r="BE182" s="15"/>
      <c r="BF182" s="15"/>
      <c r="BG182" s="118"/>
      <c r="BH182" s="15"/>
      <c r="BI182" s="15"/>
      <c r="BJ182" s="118"/>
      <c r="BK182" s="15"/>
      <c r="BL182" s="15"/>
      <c r="BM182" s="15"/>
      <c r="BN182" s="118"/>
      <c r="BO182" s="15"/>
      <c r="BP182" s="15"/>
      <c r="BQ182" s="118"/>
      <c r="BR182" s="15"/>
      <c r="BS182" s="15"/>
      <c r="BT182" s="15"/>
      <c r="BU182" s="118"/>
      <c r="BV182" s="15"/>
      <c r="BW182" s="15"/>
      <c r="BX182" s="118"/>
      <c r="BY182" s="15"/>
      <c r="BZ182" s="15"/>
      <c r="CA182" s="118"/>
      <c r="CB182" s="15"/>
      <c r="CC182" s="15"/>
      <c r="CD182" s="15"/>
      <c r="CE182" s="118"/>
      <c r="CF182" s="15"/>
      <c r="CG182" s="15"/>
      <c r="CH182" s="118"/>
      <c r="CI182" s="15"/>
      <c r="CJ182" s="15"/>
      <c r="CK182" s="15"/>
      <c r="CL182" s="118"/>
      <c r="CM182" s="15"/>
      <c r="CN182" s="15"/>
      <c r="CO182" s="118"/>
      <c r="CP182" s="15"/>
      <c r="CQ182" s="15"/>
      <c r="CR182" s="15"/>
      <c r="CS182" s="118"/>
      <c r="CT182" s="15"/>
      <c r="CU182" s="15"/>
      <c r="CV182" s="118"/>
      <c r="CW182" s="15"/>
      <c r="CX182" s="15"/>
    </row>
    <row r="183" spans="2:102" s="3" customFormat="1" x14ac:dyDescent="0.3">
      <c r="B183" s="12"/>
      <c r="C183" s="15"/>
      <c r="D183" s="15"/>
      <c r="E183" s="12"/>
      <c r="F183" s="15"/>
      <c r="G183" s="15"/>
      <c r="H183" s="118"/>
      <c r="I183" s="15"/>
      <c r="J183" s="15"/>
      <c r="K183" s="15"/>
      <c r="L183" s="118"/>
      <c r="M183" s="15"/>
      <c r="N183" s="15"/>
      <c r="O183" s="118"/>
      <c r="P183" s="15"/>
      <c r="Q183" s="15"/>
      <c r="R183" s="15"/>
      <c r="S183" s="118"/>
      <c r="T183" s="15"/>
      <c r="U183" s="15"/>
      <c r="V183" s="118"/>
      <c r="W183" s="15"/>
      <c r="X183" s="15"/>
      <c r="Y183" s="118"/>
      <c r="Z183" s="15"/>
      <c r="AA183" s="15"/>
      <c r="AB183" s="15"/>
      <c r="AC183" s="118"/>
      <c r="AD183" s="15"/>
      <c r="AE183" s="15"/>
      <c r="AF183" s="118"/>
      <c r="AG183" s="15"/>
      <c r="AH183" s="15"/>
      <c r="AI183" s="15"/>
      <c r="AJ183" s="118"/>
      <c r="AK183" s="15"/>
      <c r="AL183" s="15"/>
      <c r="AM183" s="118"/>
      <c r="AN183" s="15"/>
      <c r="AO183" s="15"/>
      <c r="AP183" s="15"/>
      <c r="AQ183" s="118"/>
      <c r="AR183" s="15"/>
      <c r="AS183" s="15"/>
      <c r="AT183" s="118"/>
      <c r="AU183" s="15"/>
      <c r="AV183" s="15"/>
      <c r="AW183" s="118"/>
      <c r="AX183" s="15"/>
      <c r="AY183" s="15"/>
      <c r="AZ183" s="118"/>
      <c r="BA183" s="15"/>
      <c r="BB183" s="15"/>
      <c r="BC183" s="118"/>
      <c r="BD183" s="15"/>
      <c r="BE183" s="15"/>
      <c r="BF183" s="15"/>
      <c r="BG183" s="118"/>
      <c r="BH183" s="15"/>
      <c r="BI183" s="15"/>
      <c r="BJ183" s="118"/>
      <c r="BK183" s="15"/>
      <c r="BL183" s="15"/>
      <c r="BM183" s="15"/>
      <c r="BN183" s="118"/>
      <c r="BO183" s="15"/>
      <c r="BP183" s="15"/>
      <c r="BQ183" s="118"/>
      <c r="BR183" s="15"/>
      <c r="BS183" s="15"/>
      <c r="BT183" s="15"/>
      <c r="BU183" s="118"/>
      <c r="BV183" s="15"/>
      <c r="BW183" s="15"/>
      <c r="BX183" s="118"/>
      <c r="BY183" s="15"/>
      <c r="BZ183" s="15"/>
      <c r="CA183" s="118"/>
      <c r="CB183" s="15"/>
      <c r="CC183" s="15"/>
      <c r="CD183" s="15"/>
      <c r="CE183" s="118"/>
      <c r="CF183" s="15"/>
      <c r="CG183" s="15"/>
      <c r="CH183" s="118"/>
      <c r="CI183" s="15"/>
      <c r="CJ183" s="15"/>
      <c r="CK183" s="15"/>
      <c r="CL183" s="118"/>
      <c r="CM183" s="15"/>
      <c r="CN183" s="15"/>
      <c r="CO183" s="118"/>
      <c r="CP183" s="15"/>
      <c r="CQ183" s="15"/>
      <c r="CR183" s="15"/>
      <c r="CS183" s="118"/>
      <c r="CT183" s="15"/>
      <c r="CU183" s="15"/>
      <c r="CV183" s="118"/>
      <c r="CW183" s="15"/>
      <c r="CX183" s="15"/>
    </row>
    <row r="184" spans="2:102" s="3" customFormat="1" x14ac:dyDescent="0.3">
      <c r="B184" s="12"/>
      <c r="C184" s="15"/>
      <c r="D184" s="15"/>
      <c r="E184" s="12"/>
      <c r="F184" s="15"/>
      <c r="G184" s="15"/>
      <c r="H184" s="118"/>
      <c r="I184" s="15"/>
      <c r="J184" s="15"/>
      <c r="K184" s="15"/>
      <c r="L184" s="118"/>
      <c r="M184" s="15"/>
      <c r="N184" s="15"/>
      <c r="O184" s="118"/>
      <c r="P184" s="15"/>
      <c r="Q184" s="15"/>
      <c r="R184" s="15"/>
      <c r="S184" s="118"/>
      <c r="T184" s="15"/>
      <c r="U184" s="15"/>
      <c r="V184" s="118"/>
      <c r="W184" s="15"/>
      <c r="X184" s="15"/>
      <c r="Y184" s="118"/>
      <c r="Z184" s="15"/>
      <c r="AA184" s="15"/>
      <c r="AB184" s="15"/>
      <c r="AC184" s="118"/>
      <c r="AD184" s="15"/>
      <c r="AE184" s="15"/>
      <c r="AF184" s="118"/>
      <c r="AG184" s="15"/>
      <c r="AH184" s="15"/>
      <c r="AI184" s="15"/>
      <c r="AJ184" s="118"/>
      <c r="AK184" s="15"/>
      <c r="AL184" s="15"/>
      <c r="AM184" s="118"/>
      <c r="AN184" s="15"/>
      <c r="AO184" s="15"/>
      <c r="AP184" s="15"/>
      <c r="AQ184" s="118"/>
      <c r="AR184" s="15"/>
      <c r="AS184" s="15"/>
      <c r="AT184" s="118"/>
      <c r="AU184" s="15"/>
      <c r="AV184" s="15"/>
      <c r="AW184" s="118"/>
      <c r="AX184" s="15"/>
      <c r="AY184" s="15"/>
      <c r="AZ184" s="118"/>
      <c r="BA184" s="15"/>
      <c r="BB184" s="15"/>
      <c r="BC184" s="118"/>
      <c r="BD184" s="15"/>
      <c r="BE184" s="15"/>
      <c r="BF184" s="15"/>
      <c r="BG184" s="118"/>
      <c r="BH184" s="15"/>
      <c r="BI184" s="15"/>
      <c r="BJ184" s="118"/>
      <c r="BK184" s="15"/>
      <c r="BL184" s="15"/>
      <c r="BM184" s="15"/>
      <c r="BN184" s="118"/>
      <c r="BO184" s="15"/>
      <c r="BP184" s="15"/>
      <c r="BQ184" s="118"/>
      <c r="BR184" s="15"/>
      <c r="BS184" s="15"/>
      <c r="BT184" s="15"/>
      <c r="BU184" s="118"/>
      <c r="BV184" s="15"/>
      <c r="BW184" s="15"/>
      <c r="BX184" s="118"/>
      <c r="BY184" s="15"/>
      <c r="BZ184" s="15"/>
      <c r="CA184" s="118"/>
      <c r="CB184" s="15"/>
      <c r="CC184" s="15"/>
      <c r="CD184" s="15"/>
      <c r="CE184" s="118"/>
      <c r="CF184" s="15"/>
      <c r="CG184" s="15"/>
      <c r="CH184" s="118"/>
      <c r="CI184" s="15"/>
      <c r="CJ184" s="15"/>
      <c r="CK184" s="15"/>
      <c r="CL184" s="118"/>
      <c r="CM184" s="15"/>
      <c r="CN184" s="15"/>
      <c r="CO184" s="118"/>
      <c r="CP184" s="15"/>
      <c r="CQ184" s="15"/>
      <c r="CR184" s="15"/>
      <c r="CS184" s="118"/>
      <c r="CT184" s="15"/>
      <c r="CU184" s="15"/>
      <c r="CV184" s="118"/>
      <c r="CW184" s="15"/>
      <c r="CX184" s="15"/>
    </row>
    <row r="185" spans="2:102" s="3" customFormat="1" x14ac:dyDescent="0.3">
      <c r="B185" s="12"/>
      <c r="C185" s="15"/>
      <c r="D185" s="15"/>
      <c r="E185" s="12"/>
      <c r="F185" s="15"/>
      <c r="G185" s="15"/>
      <c r="H185" s="118"/>
      <c r="I185" s="15"/>
      <c r="J185" s="15"/>
      <c r="K185" s="15"/>
      <c r="L185" s="118"/>
      <c r="M185" s="15"/>
      <c r="N185" s="15"/>
      <c r="O185" s="118"/>
      <c r="P185" s="15"/>
      <c r="Q185" s="15"/>
      <c r="R185" s="15"/>
      <c r="S185" s="118"/>
      <c r="T185" s="15"/>
      <c r="U185" s="15"/>
      <c r="V185" s="118"/>
      <c r="W185" s="15"/>
      <c r="X185" s="15"/>
      <c r="Y185" s="118"/>
      <c r="Z185" s="15"/>
      <c r="AA185" s="15"/>
      <c r="AB185" s="15"/>
      <c r="AC185" s="118"/>
      <c r="AD185" s="15"/>
      <c r="AE185" s="15"/>
      <c r="AF185" s="118"/>
      <c r="AG185" s="15"/>
      <c r="AH185" s="15"/>
      <c r="AI185" s="15"/>
      <c r="AJ185" s="118"/>
      <c r="AK185" s="15"/>
      <c r="AL185" s="15"/>
      <c r="AM185" s="118"/>
      <c r="AN185" s="15"/>
      <c r="AO185" s="15"/>
      <c r="AP185" s="15"/>
      <c r="AQ185" s="118"/>
      <c r="AR185" s="15"/>
      <c r="AS185" s="15"/>
      <c r="AT185" s="118"/>
      <c r="AU185" s="15"/>
      <c r="AV185" s="15"/>
      <c r="AW185" s="118"/>
      <c r="AX185" s="15"/>
      <c r="AY185" s="15"/>
      <c r="AZ185" s="118"/>
      <c r="BA185" s="15"/>
      <c r="BB185" s="15"/>
      <c r="BC185" s="118"/>
      <c r="BD185" s="15"/>
      <c r="BE185" s="15"/>
      <c r="BF185" s="15"/>
      <c r="BG185" s="118"/>
      <c r="BH185" s="15"/>
      <c r="BI185" s="15"/>
      <c r="BJ185" s="118"/>
      <c r="BK185" s="15"/>
      <c r="BL185" s="15"/>
      <c r="BM185" s="15"/>
      <c r="BN185" s="118"/>
      <c r="BO185" s="15"/>
      <c r="BP185" s="15"/>
      <c r="BQ185" s="118"/>
      <c r="BR185" s="15"/>
      <c r="BS185" s="15"/>
      <c r="BT185" s="15"/>
      <c r="BU185" s="118"/>
      <c r="BV185" s="15"/>
      <c r="BW185" s="15"/>
      <c r="BX185" s="118"/>
      <c r="BY185" s="15"/>
      <c r="BZ185" s="15"/>
      <c r="CA185" s="118"/>
      <c r="CB185" s="15"/>
      <c r="CC185" s="15"/>
      <c r="CD185" s="15"/>
      <c r="CE185" s="118"/>
      <c r="CF185" s="15"/>
      <c r="CG185" s="15"/>
      <c r="CH185" s="118"/>
      <c r="CI185" s="15"/>
      <c r="CJ185" s="15"/>
      <c r="CK185" s="15"/>
      <c r="CL185" s="118"/>
      <c r="CM185" s="15"/>
      <c r="CN185" s="15"/>
      <c r="CO185" s="118"/>
      <c r="CP185" s="15"/>
      <c r="CQ185" s="15"/>
      <c r="CR185" s="15"/>
      <c r="CS185" s="118"/>
      <c r="CT185" s="15"/>
      <c r="CU185" s="15"/>
      <c r="CV185" s="118"/>
      <c r="CW185" s="15"/>
      <c r="CX185" s="15"/>
    </row>
    <row r="186" spans="2:102" s="3" customFormat="1" x14ac:dyDescent="0.3">
      <c r="B186" s="12"/>
      <c r="C186" s="15"/>
      <c r="D186" s="15"/>
      <c r="E186" s="12"/>
      <c r="F186" s="15"/>
      <c r="G186" s="15"/>
      <c r="H186" s="118"/>
      <c r="I186" s="15"/>
      <c r="J186" s="15"/>
      <c r="K186" s="15"/>
      <c r="L186" s="118"/>
      <c r="M186" s="15"/>
      <c r="N186" s="15"/>
      <c r="O186" s="118"/>
      <c r="P186" s="15"/>
      <c r="Q186" s="15"/>
      <c r="R186" s="15"/>
      <c r="S186" s="118"/>
      <c r="T186" s="15"/>
      <c r="U186" s="15"/>
      <c r="V186" s="118"/>
      <c r="W186" s="15"/>
      <c r="X186" s="15"/>
      <c r="Y186" s="118"/>
      <c r="Z186" s="15"/>
      <c r="AA186" s="15"/>
      <c r="AB186" s="15"/>
      <c r="AC186" s="118"/>
      <c r="AD186" s="15"/>
      <c r="AE186" s="15"/>
      <c r="AF186" s="118"/>
      <c r="AG186" s="15"/>
      <c r="AH186" s="15"/>
      <c r="AI186" s="15"/>
      <c r="AJ186" s="118"/>
      <c r="AK186" s="15"/>
      <c r="AL186" s="15"/>
      <c r="AM186" s="118"/>
      <c r="AN186" s="15"/>
      <c r="AO186" s="15"/>
      <c r="AP186" s="15"/>
      <c r="AQ186" s="118"/>
      <c r="AR186" s="15"/>
      <c r="AS186" s="15"/>
      <c r="AT186" s="118"/>
      <c r="AU186" s="15"/>
      <c r="AV186" s="15"/>
      <c r="AW186" s="118"/>
      <c r="AX186" s="15"/>
      <c r="AY186" s="15"/>
      <c r="AZ186" s="118"/>
      <c r="BA186" s="15"/>
      <c r="BB186" s="15"/>
      <c r="BC186" s="118"/>
      <c r="BD186" s="15"/>
      <c r="BE186" s="15"/>
      <c r="BF186" s="15"/>
      <c r="BG186" s="118"/>
      <c r="BH186" s="15"/>
      <c r="BI186" s="15"/>
      <c r="BJ186" s="118"/>
      <c r="BK186" s="15"/>
      <c r="BL186" s="15"/>
      <c r="BM186" s="15"/>
      <c r="BN186" s="118"/>
      <c r="BO186" s="15"/>
      <c r="BP186" s="15"/>
      <c r="BQ186" s="118"/>
      <c r="BR186" s="15"/>
      <c r="BS186" s="15"/>
      <c r="BT186" s="15"/>
      <c r="BU186" s="118"/>
      <c r="BV186" s="15"/>
      <c r="BW186" s="15"/>
      <c r="BX186" s="118"/>
      <c r="BY186" s="15"/>
      <c r="BZ186" s="15"/>
      <c r="CA186" s="118"/>
      <c r="CB186" s="15"/>
      <c r="CC186" s="15"/>
      <c r="CD186" s="15"/>
      <c r="CE186" s="118"/>
      <c r="CF186" s="15"/>
      <c r="CG186" s="15"/>
      <c r="CH186" s="118"/>
      <c r="CI186" s="15"/>
      <c r="CJ186" s="15"/>
      <c r="CK186" s="15"/>
      <c r="CL186" s="118"/>
      <c r="CM186" s="15"/>
      <c r="CN186" s="15"/>
      <c r="CO186" s="118"/>
      <c r="CP186" s="15"/>
      <c r="CQ186" s="15"/>
      <c r="CR186" s="15"/>
      <c r="CS186" s="118"/>
      <c r="CT186" s="15"/>
      <c r="CU186" s="15"/>
      <c r="CV186" s="118"/>
      <c r="CW186" s="15"/>
      <c r="CX186" s="15"/>
    </row>
    <row r="187" spans="2:102" s="3" customFormat="1" x14ac:dyDescent="0.3">
      <c r="B187" s="12"/>
      <c r="C187" s="15"/>
      <c r="D187" s="15"/>
      <c r="E187" s="12"/>
      <c r="F187" s="15"/>
      <c r="G187" s="15"/>
      <c r="H187" s="118"/>
      <c r="I187" s="15"/>
      <c r="J187" s="15"/>
      <c r="K187" s="15"/>
      <c r="L187" s="118"/>
      <c r="M187" s="15"/>
      <c r="N187" s="15"/>
      <c r="O187" s="118"/>
      <c r="P187" s="15"/>
      <c r="Q187" s="15"/>
      <c r="R187" s="15"/>
      <c r="S187" s="118"/>
      <c r="T187" s="15"/>
      <c r="U187" s="15"/>
      <c r="V187" s="118"/>
      <c r="W187" s="15"/>
      <c r="X187" s="15"/>
      <c r="Y187" s="118"/>
      <c r="Z187" s="15"/>
      <c r="AA187" s="15"/>
      <c r="AB187" s="15"/>
      <c r="AC187" s="118"/>
      <c r="AD187" s="15"/>
      <c r="AE187" s="15"/>
      <c r="AF187" s="118"/>
      <c r="AG187" s="15"/>
      <c r="AH187" s="15"/>
      <c r="AI187" s="15"/>
      <c r="AJ187" s="118"/>
      <c r="AK187" s="15"/>
      <c r="AL187" s="15"/>
      <c r="AM187" s="118"/>
      <c r="AN187" s="15"/>
      <c r="AO187" s="15"/>
      <c r="AP187" s="15"/>
      <c r="AQ187" s="118"/>
      <c r="AR187" s="15"/>
      <c r="AS187" s="15"/>
      <c r="AT187" s="118"/>
      <c r="AU187" s="15"/>
      <c r="AV187" s="15"/>
      <c r="AW187" s="118"/>
      <c r="AX187" s="15"/>
      <c r="AY187" s="15"/>
      <c r="AZ187" s="118"/>
      <c r="BA187" s="15"/>
      <c r="BB187" s="15"/>
      <c r="BC187" s="118"/>
      <c r="BD187" s="15"/>
      <c r="BE187" s="15"/>
      <c r="BF187" s="15"/>
      <c r="BG187" s="118"/>
      <c r="BH187" s="15"/>
      <c r="BI187" s="15"/>
      <c r="BJ187" s="118"/>
      <c r="BK187" s="15"/>
      <c r="BL187" s="15"/>
      <c r="BM187" s="15"/>
      <c r="BN187" s="118"/>
      <c r="BO187" s="15"/>
      <c r="BP187" s="15"/>
      <c r="BQ187" s="118"/>
      <c r="BR187" s="15"/>
      <c r="BS187" s="15"/>
      <c r="BT187" s="15"/>
      <c r="BU187" s="118"/>
      <c r="BV187" s="15"/>
      <c r="BW187" s="15"/>
      <c r="BX187" s="118"/>
      <c r="BY187" s="15"/>
      <c r="BZ187" s="15"/>
      <c r="CA187" s="118"/>
      <c r="CB187" s="15"/>
      <c r="CC187" s="15"/>
      <c r="CD187" s="15"/>
      <c r="CE187" s="118"/>
      <c r="CF187" s="15"/>
      <c r="CG187" s="15"/>
      <c r="CH187" s="118"/>
      <c r="CI187" s="15"/>
      <c r="CJ187" s="15"/>
      <c r="CK187" s="15"/>
      <c r="CL187" s="118"/>
      <c r="CM187" s="15"/>
      <c r="CN187" s="15"/>
      <c r="CO187" s="118"/>
      <c r="CP187" s="15"/>
      <c r="CQ187" s="15"/>
      <c r="CR187" s="15"/>
      <c r="CS187" s="118"/>
      <c r="CT187" s="15"/>
      <c r="CU187" s="15"/>
      <c r="CV187" s="118"/>
      <c r="CW187" s="15"/>
      <c r="CX187" s="15"/>
    </row>
    <row r="188" spans="2:102" s="3" customFormat="1" x14ac:dyDescent="0.3">
      <c r="B188" s="12"/>
      <c r="C188" s="15"/>
      <c r="D188" s="15"/>
      <c r="E188" s="12"/>
      <c r="F188" s="15"/>
      <c r="G188" s="15"/>
      <c r="H188" s="118"/>
      <c r="I188" s="15"/>
      <c r="J188" s="15"/>
      <c r="K188" s="15"/>
      <c r="L188" s="118"/>
      <c r="M188" s="15"/>
      <c r="N188" s="15"/>
      <c r="O188" s="118"/>
      <c r="P188" s="15"/>
      <c r="Q188" s="15"/>
      <c r="R188" s="15"/>
      <c r="S188" s="118"/>
      <c r="T188" s="15"/>
      <c r="U188" s="15"/>
      <c r="V188" s="118"/>
      <c r="W188" s="15"/>
      <c r="X188" s="15"/>
      <c r="Y188" s="118"/>
      <c r="Z188" s="15"/>
      <c r="AA188" s="15"/>
      <c r="AB188" s="15"/>
      <c r="AC188" s="118"/>
      <c r="AD188" s="15"/>
      <c r="AE188" s="15"/>
      <c r="AF188" s="118"/>
      <c r="AG188" s="15"/>
      <c r="AH188" s="15"/>
      <c r="AI188" s="15"/>
      <c r="AJ188" s="118"/>
      <c r="AK188" s="15"/>
      <c r="AL188" s="15"/>
      <c r="AM188" s="118"/>
      <c r="AN188" s="15"/>
      <c r="AO188" s="15"/>
      <c r="AP188" s="15"/>
      <c r="AQ188" s="118"/>
      <c r="AR188" s="15"/>
      <c r="AS188" s="15"/>
      <c r="AT188" s="118"/>
      <c r="AU188" s="15"/>
      <c r="AV188" s="15"/>
      <c r="AW188" s="118"/>
      <c r="AX188" s="15"/>
      <c r="AY188" s="15"/>
      <c r="AZ188" s="118"/>
      <c r="BA188" s="15"/>
      <c r="BB188" s="15"/>
      <c r="BC188" s="118"/>
      <c r="BD188" s="15"/>
      <c r="BE188" s="15"/>
      <c r="BF188" s="15"/>
      <c r="BG188" s="118"/>
      <c r="BH188" s="15"/>
      <c r="BI188" s="15"/>
      <c r="BJ188" s="118"/>
      <c r="BK188" s="15"/>
      <c r="BL188" s="15"/>
      <c r="BM188" s="15"/>
      <c r="BN188" s="118"/>
      <c r="BO188" s="15"/>
      <c r="BP188" s="15"/>
      <c r="BQ188" s="118"/>
      <c r="BR188" s="15"/>
      <c r="BS188" s="15"/>
      <c r="BT188" s="15"/>
      <c r="BU188" s="118"/>
      <c r="BV188" s="15"/>
      <c r="BW188" s="15"/>
      <c r="BX188" s="118"/>
      <c r="BY188" s="15"/>
      <c r="BZ188" s="15"/>
      <c r="CA188" s="118"/>
      <c r="CB188" s="15"/>
      <c r="CC188" s="15"/>
      <c r="CD188" s="15"/>
      <c r="CE188" s="118"/>
      <c r="CF188" s="15"/>
      <c r="CG188" s="15"/>
      <c r="CH188" s="118"/>
      <c r="CI188" s="15"/>
      <c r="CJ188" s="15"/>
      <c r="CK188" s="15"/>
      <c r="CL188" s="118"/>
      <c r="CM188" s="15"/>
      <c r="CN188" s="15"/>
      <c r="CO188" s="118"/>
      <c r="CP188" s="15"/>
      <c r="CQ188" s="15"/>
      <c r="CR188" s="15"/>
      <c r="CS188" s="118"/>
      <c r="CT188" s="15"/>
      <c r="CU188" s="15"/>
      <c r="CV188" s="118"/>
      <c r="CW188" s="15"/>
      <c r="CX188" s="15"/>
    </row>
    <row r="189" spans="2:102" s="3" customFormat="1" x14ac:dyDescent="0.3">
      <c r="B189" s="12"/>
      <c r="C189" s="15"/>
      <c r="D189" s="15"/>
      <c r="E189" s="12"/>
      <c r="F189" s="15"/>
      <c r="G189" s="15"/>
      <c r="H189" s="118"/>
      <c r="I189" s="15"/>
      <c r="J189" s="15"/>
      <c r="K189" s="15"/>
      <c r="L189" s="118"/>
      <c r="M189" s="15"/>
      <c r="N189" s="15"/>
      <c r="O189" s="118"/>
      <c r="P189" s="15"/>
      <c r="Q189" s="15"/>
      <c r="R189" s="15"/>
      <c r="S189" s="118"/>
      <c r="T189" s="15"/>
      <c r="U189" s="15"/>
      <c r="V189" s="118"/>
      <c r="W189" s="15"/>
      <c r="X189" s="15"/>
      <c r="Y189" s="118"/>
      <c r="Z189" s="15"/>
      <c r="AA189" s="15"/>
      <c r="AB189" s="15"/>
      <c r="AC189" s="118"/>
      <c r="AD189" s="15"/>
      <c r="AE189" s="15"/>
      <c r="AF189" s="118"/>
      <c r="AG189" s="15"/>
      <c r="AH189" s="15"/>
      <c r="AI189" s="15"/>
      <c r="AJ189" s="118"/>
      <c r="AK189" s="15"/>
      <c r="AL189" s="15"/>
      <c r="AM189" s="118"/>
      <c r="AN189" s="15"/>
      <c r="AO189" s="15"/>
      <c r="AP189" s="15"/>
      <c r="AQ189" s="118"/>
      <c r="AR189" s="15"/>
      <c r="AS189" s="15"/>
      <c r="AT189" s="118"/>
      <c r="AU189" s="15"/>
      <c r="AV189" s="15"/>
      <c r="AW189" s="118"/>
      <c r="AX189" s="15"/>
      <c r="AY189" s="15"/>
      <c r="AZ189" s="118"/>
      <c r="BA189" s="15"/>
      <c r="BB189" s="15"/>
      <c r="BC189" s="118"/>
      <c r="BD189" s="15"/>
      <c r="BE189" s="15"/>
      <c r="BF189" s="15"/>
      <c r="BG189" s="118"/>
      <c r="BH189" s="15"/>
      <c r="BI189" s="15"/>
      <c r="BJ189" s="118"/>
      <c r="BK189" s="15"/>
      <c r="BL189" s="15"/>
      <c r="BM189" s="15"/>
      <c r="BN189" s="118"/>
      <c r="BO189" s="15"/>
      <c r="BP189" s="15"/>
      <c r="BQ189" s="118"/>
      <c r="BR189" s="15"/>
      <c r="BS189" s="15"/>
      <c r="BT189" s="15"/>
      <c r="BU189" s="118"/>
      <c r="BV189" s="15"/>
      <c r="BW189" s="15"/>
      <c r="BX189" s="118"/>
      <c r="BY189" s="15"/>
      <c r="BZ189" s="15"/>
      <c r="CA189" s="118"/>
      <c r="CB189" s="15"/>
      <c r="CC189" s="15"/>
      <c r="CD189" s="15"/>
      <c r="CE189" s="118"/>
      <c r="CF189" s="15"/>
      <c r="CG189" s="15"/>
      <c r="CH189" s="118"/>
      <c r="CI189" s="15"/>
      <c r="CJ189" s="15"/>
      <c r="CK189" s="15"/>
      <c r="CL189" s="118"/>
      <c r="CM189" s="15"/>
      <c r="CN189" s="15"/>
      <c r="CO189" s="118"/>
      <c r="CP189" s="15"/>
      <c r="CQ189" s="15"/>
      <c r="CR189" s="15"/>
      <c r="CS189" s="118"/>
      <c r="CT189" s="15"/>
      <c r="CU189" s="15"/>
      <c r="CV189" s="118"/>
      <c r="CW189" s="15"/>
      <c r="CX189" s="15"/>
    </row>
    <row r="190" spans="2:102" s="3" customFormat="1" x14ac:dyDescent="0.3">
      <c r="B190" s="12"/>
      <c r="C190" s="15"/>
      <c r="D190" s="15"/>
      <c r="E190" s="12"/>
      <c r="F190" s="15"/>
      <c r="G190" s="15"/>
      <c r="H190" s="118"/>
      <c r="I190" s="15"/>
      <c r="J190" s="15"/>
      <c r="K190" s="15"/>
      <c r="L190" s="118"/>
      <c r="M190" s="15"/>
      <c r="N190" s="15"/>
      <c r="O190" s="118"/>
      <c r="P190" s="15"/>
      <c r="Q190" s="15"/>
      <c r="R190" s="15"/>
      <c r="S190" s="118"/>
      <c r="T190" s="15"/>
      <c r="U190" s="15"/>
      <c r="V190" s="118"/>
      <c r="W190" s="15"/>
      <c r="X190" s="15"/>
      <c r="Y190" s="118"/>
      <c r="Z190" s="15"/>
      <c r="AA190" s="15"/>
      <c r="AB190" s="15"/>
      <c r="AC190" s="118"/>
      <c r="AD190" s="15"/>
      <c r="AE190" s="15"/>
      <c r="AF190" s="118"/>
      <c r="AG190" s="15"/>
      <c r="AH190" s="15"/>
      <c r="AI190" s="15"/>
      <c r="AJ190" s="118"/>
      <c r="AK190" s="15"/>
      <c r="AL190" s="15"/>
      <c r="AM190" s="118"/>
      <c r="AN190" s="15"/>
      <c r="AO190" s="15"/>
      <c r="AP190" s="15"/>
      <c r="AQ190" s="118"/>
      <c r="AR190" s="15"/>
      <c r="AS190" s="15"/>
      <c r="AT190" s="118"/>
      <c r="AU190" s="15"/>
      <c r="AV190" s="15"/>
      <c r="AW190" s="118"/>
      <c r="AX190" s="15"/>
      <c r="AY190" s="15"/>
      <c r="AZ190" s="118"/>
      <c r="BA190" s="15"/>
      <c r="BB190" s="15"/>
      <c r="BC190" s="118"/>
      <c r="BD190" s="15"/>
      <c r="BE190" s="15"/>
      <c r="BF190" s="15"/>
      <c r="BG190" s="118"/>
      <c r="BH190" s="15"/>
      <c r="BI190" s="15"/>
      <c r="BJ190" s="118"/>
      <c r="BK190" s="15"/>
      <c r="BL190" s="15"/>
      <c r="BM190" s="15"/>
      <c r="BN190" s="118"/>
      <c r="BO190" s="15"/>
      <c r="BP190" s="15"/>
      <c r="BQ190" s="118"/>
      <c r="BR190" s="15"/>
      <c r="BS190" s="15"/>
      <c r="BT190" s="15"/>
      <c r="BU190" s="118"/>
      <c r="BV190" s="15"/>
      <c r="BW190" s="15"/>
      <c r="BX190" s="118"/>
      <c r="BY190" s="15"/>
      <c r="BZ190" s="15"/>
      <c r="CA190" s="118"/>
      <c r="CB190" s="15"/>
      <c r="CC190" s="15"/>
      <c r="CD190" s="15"/>
      <c r="CE190" s="118"/>
      <c r="CF190" s="15"/>
      <c r="CG190" s="15"/>
      <c r="CH190" s="118"/>
      <c r="CI190" s="15"/>
      <c r="CJ190" s="15"/>
      <c r="CK190" s="15"/>
      <c r="CL190" s="118"/>
      <c r="CM190" s="15"/>
      <c r="CN190" s="15"/>
      <c r="CO190" s="118"/>
      <c r="CP190" s="15"/>
      <c r="CQ190" s="15"/>
      <c r="CR190" s="15"/>
      <c r="CS190" s="118"/>
      <c r="CT190" s="15"/>
      <c r="CU190" s="15"/>
      <c r="CV190" s="118"/>
      <c r="CW190" s="15"/>
      <c r="CX190" s="15"/>
    </row>
    <row r="191" spans="2:102" s="3" customFormat="1" x14ac:dyDescent="0.3">
      <c r="B191" s="12"/>
      <c r="C191" s="15"/>
      <c r="D191" s="15"/>
      <c r="E191" s="12"/>
      <c r="F191" s="15"/>
      <c r="G191" s="15"/>
      <c r="H191" s="118"/>
      <c r="I191" s="15"/>
      <c r="J191" s="15"/>
      <c r="K191" s="15"/>
      <c r="L191" s="118"/>
      <c r="M191" s="15"/>
      <c r="N191" s="15"/>
      <c r="O191" s="118"/>
      <c r="P191" s="15"/>
      <c r="Q191" s="15"/>
      <c r="R191" s="15"/>
      <c r="S191" s="118"/>
      <c r="T191" s="15"/>
      <c r="U191" s="15"/>
      <c r="V191" s="118"/>
      <c r="W191" s="15"/>
      <c r="X191" s="15"/>
      <c r="Y191" s="118"/>
      <c r="Z191" s="15"/>
      <c r="AA191" s="15"/>
      <c r="AB191" s="15"/>
      <c r="AC191" s="118"/>
      <c r="AD191" s="15"/>
      <c r="AE191" s="15"/>
      <c r="AF191" s="118"/>
      <c r="AG191" s="15"/>
      <c r="AH191" s="15"/>
      <c r="AI191" s="15"/>
      <c r="AJ191" s="118"/>
      <c r="AK191" s="15"/>
      <c r="AL191" s="15"/>
      <c r="AM191" s="118"/>
      <c r="AN191" s="15"/>
      <c r="AO191" s="15"/>
      <c r="AP191" s="15"/>
      <c r="AQ191" s="118"/>
      <c r="AR191" s="15"/>
      <c r="AS191" s="15"/>
      <c r="AT191" s="118"/>
      <c r="AU191" s="15"/>
      <c r="AV191" s="15"/>
      <c r="AW191" s="118"/>
      <c r="AX191" s="15"/>
      <c r="AY191" s="15"/>
      <c r="AZ191" s="118"/>
      <c r="BA191" s="15"/>
      <c r="BB191" s="15"/>
      <c r="BC191" s="118"/>
      <c r="BD191" s="15"/>
      <c r="BE191" s="15"/>
      <c r="BF191" s="15"/>
      <c r="BG191" s="118"/>
      <c r="BH191" s="15"/>
      <c r="BI191" s="15"/>
      <c r="BJ191" s="118"/>
      <c r="BK191" s="15"/>
      <c r="BL191" s="15"/>
      <c r="BM191" s="15"/>
      <c r="BN191" s="118"/>
      <c r="BO191" s="15"/>
      <c r="BP191" s="15"/>
      <c r="BQ191" s="118"/>
      <c r="BR191" s="15"/>
      <c r="BS191" s="15"/>
      <c r="BT191" s="15"/>
      <c r="BU191" s="118"/>
      <c r="BV191" s="15"/>
      <c r="BW191" s="15"/>
      <c r="BX191" s="118"/>
      <c r="BY191" s="15"/>
      <c r="BZ191" s="15"/>
      <c r="CA191" s="118"/>
      <c r="CB191" s="15"/>
      <c r="CC191" s="15"/>
      <c r="CD191" s="15"/>
      <c r="CE191" s="118"/>
      <c r="CF191" s="15"/>
      <c r="CG191" s="15"/>
      <c r="CH191" s="118"/>
      <c r="CI191" s="15"/>
      <c r="CJ191" s="15"/>
      <c r="CK191" s="15"/>
      <c r="CL191" s="118"/>
      <c r="CM191" s="15"/>
      <c r="CN191" s="15"/>
      <c r="CO191" s="118"/>
      <c r="CP191" s="15"/>
      <c r="CQ191" s="15"/>
      <c r="CR191" s="15"/>
      <c r="CS191" s="118"/>
      <c r="CT191" s="15"/>
      <c r="CU191" s="15"/>
      <c r="CV191" s="118"/>
      <c r="CW191" s="15"/>
      <c r="CX191" s="15"/>
    </row>
    <row r="192" spans="2:102" s="3" customFormat="1" x14ac:dyDescent="0.3">
      <c r="B192" s="12"/>
      <c r="C192" s="15"/>
      <c r="D192" s="15"/>
      <c r="E192" s="12"/>
      <c r="F192" s="15"/>
      <c r="G192" s="15"/>
      <c r="H192" s="118"/>
      <c r="I192" s="15"/>
      <c r="J192" s="15"/>
      <c r="K192" s="15"/>
      <c r="L192" s="118"/>
      <c r="M192" s="15"/>
      <c r="N192" s="15"/>
      <c r="O192" s="118"/>
      <c r="P192" s="15"/>
      <c r="Q192" s="15"/>
      <c r="R192" s="15"/>
      <c r="S192" s="118"/>
      <c r="T192" s="15"/>
      <c r="U192" s="15"/>
      <c r="V192" s="118"/>
      <c r="W192" s="15"/>
      <c r="X192" s="15"/>
      <c r="Y192" s="118"/>
      <c r="Z192" s="15"/>
      <c r="AA192" s="15"/>
      <c r="AB192" s="15"/>
      <c r="AC192" s="118"/>
      <c r="AD192" s="15"/>
      <c r="AE192" s="15"/>
      <c r="AF192" s="118"/>
      <c r="AG192" s="15"/>
      <c r="AH192" s="15"/>
      <c r="AI192" s="15"/>
      <c r="AJ192" s="118"/>
      <c r="AK192" s="15"/>
      <c r="AL192" s="15"/>
      <c r="AM192" s="118"/>
      <c r="AN192" s="15"/>
      <c r="AO192" s="15"/>
      <c r="AP192" s="15"/>
      <c r="AQ192" s="118"/>
      <c r="AR192" s="15"/>
      <c r="AS192" s="15"/>
      <c r="AT192" s="118"/>
      <c r="AU192" s="15"/>
      <c r="AV192" s="15"/>
      <c r="AW192" s="118"/>
      <c r="AX192" s="15"/>
      <c r="AY192" s="15"/>
      <c r="AZ192" s="118"/>
      <c r="BA192" s="15"/>
      <c r="BB192" s="15"/>
      <c r="BC192" s="118"/>
      <c r="BD192" s="15"/>
      <c r="BE192" s="15"/>
      <c r="BF192" s="15"/>
      <c r="BG192" s="118"/>
      <c r="BH192" s="15"/>
      <c r="BI192" s="15"/>
      <c r="BJ192" s="118"/>
      <c r="BK192" s="15"/>
      <c r="BL192" s="15"/>
      <c r="BM192" s="15"/>
      <c r="BN192" s="118"/>
      <c r="BO192" s="15"/>
      <c r="BP192" s="15"/>
      <c r="BQ192" s="118"/>
      <c r="BR192" s="15"/>
      <c r="BS192" s="15"/>
      <c r="BT192" s="15"/>
      <c r="BU192" s="118"/>
      <c r="BV192" s="15"/>
      <c r="BW192" s="15"/>
      <c r="BX192" s="118"/>
      <c r="BY192" s="15"/>
      <c r="BZ192" s="15"/>
      <c r="CA192" s="118"/>
      <c r="CB192" s="15"/>
      <c r="CC192" s="15"/>
      <c r="CD192" s="15"/>
      <c r="CE192" s="118"/>
      <c r="CF192" s="15"/>
      <c r="CG192" s="15"/>
      <c r="CH192" s="118"/>
      <c r="CI192" s="15"/>
      <c r="CJ192" s="15"/>
      <c r="CK192" s="15"/>
      <c r="CL192" s="118"/>
      <c r="CM192" s="15"/>
      <c r="CN192" s="15"/>
      <c r="CO192" s="118"/>
      <c r="CP192" s="15"/>
      <c r="CQ192" s="15"/>
      <c r="CR192" s="15"/>
      <c r="CS192" s="118"/>
      <c r="CT192" s="15"/>
      <c r="CU192" s="15"/>
      <c r="CV192" s="118"/>
      <c r="CW192" s="15"/>
      <c r="CX192" s="15"/>
    </row>
    <row r="193" spans="2:102" s="3" customFormat="1" x14ac:dyDescent="0.3">
      <c r="B193" s="12"/>
      <c r="C193" s="15"/>
      <c r="D193" s="15"/>
      <c r="E193" s="12"/>
      <c r="F193" s="15"/>
      <c r="G193" s="15"/>
      <c r="H193" s="118"/>
      <c r="I193" s="15"/>
      <c r="J193" s="15"/>
      <c r="K193" s="15"/>
      <c r="L193" s="118"/>
      <c r="M193" s="15"/>
      <c r="N193" s="15"/>
      <c r="O193" s="118"/>
      <c r="P193" s="15"/>
      <c r="Q193" s="15"/>
      <c r="R193" s="15"/>
      <c r="S193" s="118"/>
      <c r="T193" s="15"/>
      <c r="U193" s="15"/>
      <c r="V193" s="118"/>
      <c r="W193" s="15"/>
      <c r="X193" s="15"/>
      <c r="Y193" s="118"/>
      <c r="Z193" s="15"/>
      <c r="AA193" s="15"/>
      <c r="AB193" s="15"/>
      <c r="AC193" s="118"/>
      <c r="AD193" s="15"/>
      <c r="AE193" s="15"/>
      <c r="AF193" s="118"/>
      <c r="AG193" s="15"/>
      <c r="AH193" s="15"/>
      <c r="AI193" s="15"/>
      <c r="AJ193" s="118"/>
      <c r="AK193" s="15"/>
      <c r="AL193" s="15"/>
      <c r="AM193" s="118"/>
      <c r="AN193" s="15"/>
      <c r="AO193" s="15"/>
      <c r="AP193" s="15"/>
      <c r="AQ193" s="118"/>
      <c r="AR193" s="15"/>
      <c r="AS193" s="15"/>
      <c r="AT193" s="118"/>
      <c r="AU193" s="15"/>
      <c r="AV193" s="15"/>
      <c r="AW193" s="118"/>
      <c r="AX193" s="15"/>
      <c r="AY193" s="15"/>
      <c r="AZ193" s="118"/>
      <c r="BA193" s="15"/>
      <c r="BB193" s="15"/>
      <c r="BC193" s="118"/>
      <c r="BD193" s="15"/>
      <c r="BE193" s="15"/>
      <c r="BF193" s="15"/>
      <c r="BG193" s="118"/>
      <c r="BH193" s="15"/>
      <c r="BI193" s="15"/>
      <c r="BJ193" s="118"/>
      <c r="BK193" s="15"/>
      <c r="BL193" s="15"/>
      <c r="BM193" s="15"/>
      <c r="BN193" s="118"/>
      <c r="BO193" s="15"/>
      <c r="BP193" s="15"/>
      <c r="BQ193" s="118"/>
      <c r="BR193" s="15"/>
      <c r="BS193" s="15"/>
      <c r="BT193" s="15"/>
      <c r="BU193" s="118"/>
      <c r="BV193" s="15"/>
      <c r="BW193" s="15"/>
      <c r="BX193" s="118"/>
      <c r="BY193" s="15"/>
      <c r="BZ193" s="15"/>
      <c r="CA193" s="118"/>
      <c r="CB193" s="15"/>
      <c r="CC193" s="15"/>
      <c r="CD193" s="15"/>
      <c r="CE193" s="118"/>
      <c r="CF193" s="15"/>
      <c r="CG193" s="15"/>
      <c r="CH193" s="118"/>
      <c r="CI193" s="15"/>
      <c r="CJ193" s="15"/>
      <c r="CK193" s="15"/>
      <c r="CL193" s="118"/>
      <c r="CM193" s="15"/>
      <c r="CN193" s="15"/>
      <c r="CO193" s="118"/>
      <c r="CP193" s="15"/>
      <c r="CQ193" s="15"/>
      <c r="CR193" s="15"/>
      <c r="CS193" s="118"/>
      <c r="CT193" s="15"/>
      <c r="CU193" s="15"/>
      <c r="CV193" s="118"/>
      <c r="CW193" s="15"/>
      <c r="CX193" s="15"/>
    </row>
    <row r="194" spans="2:102" s="3" customFormat="1" x14ac:dyDescent="0.3">
      <c r="B194" s="12"/>
      <c r="C194" s="15"/>
      <c r="D194" s="15"/>
      <c r="E194" s="12"/>
      <c r="F194" s="15"/>
      <c r="G194" s="15"/>
      <c r="H194" s="118"/>
      <c r="I194" s="15"/>
      <c r="J194" s="15"/>
      <c r="K194" s="15"/>
      <c r="L194" s="118"/>
      <c r="M194" s="15"/>
      <c r="N194" s="15"/>
      <c r="O194" s="118"/>
      <c r="P194" s="15"/>
      <c r="Q194" s="15"/>
      <c r="R194" s="15"/>
      <c r="S194" s="118"/>
      <c r="T194" s="15"/>
      <c r="U194" s="15"/>
      <c r="V194" s="118"/>
      <c r="W194" s="15"/>
      <c r="X194" s="15"/>
      <c r="Y194" s="118"/>
      <c r="Z194" s="15"/>
      <c r="AA194" s="15"/>
      <c r="AB194" s="15"/>
      <c r="AC194" s="118"/>
      <c r="AD194" s="15"/>
      <c r="AE194" s="15"/>
      <c r="AF194" s="118"/>
      <c r="AG194" s="15"/>
      <c r="AH194" s="15"/>
      <c r="AI194" s="15"/>
      <c r="AJ194" s="118"/>
      <c r="AK194" s="15"/>
      <c r="AL194" s="15"/>
      <c r="AM194" s="118"/>
      <c r="AN194" s="15"/>
      <c r="AO194" s="15"/>
      <c r="AP194" s="15"/>
      <c r="AQ194" s="118"/>
      <c r="AR194" s="15"/>
      <c r="AS194" s="15"/>
      <c r="AT194" s="118"/>
      <c r="AU194" s="15"/>
      <c r="AV194" s="15"/>
      <c r="AW194" s="118"/>
      <c r="AX194" s="15"/>
      <c r="AY194" s="15"/>
      <c r="AZ194" s="118"/>
      <c r="BA194" s="15"/>
      <c r="BB194" s="15"/>
      <c r="BC194" s="118"/>
      <c r="BD194" s="15"/>
      <c r="BE194" s="15"/>
      <c r="BF194" s="15"/>
      <c r="BG194" s="118"/>
      <c r="BH194" s="15"/>
      <c r="BI194" s="15"/>
      <c r="BJ194" s="118"/>
      <c r="BK194" s="15"/>
      <c r="BL194" s="15"/>
      <c r="BM194" s="15"/>
      <c r="BN194" s="118"/>
      <c r="BO194" s="15"/>
      <c r="BP194" s="15"/>
      <c r="BQ194" s="118"/>
      <c r="BR194" s="15"/>
      <c r="BS194" s="15"/>
      <c r="BT194" s="15"/>
      <c r="BU194" s="118"/>
      <c r="BV194" s="15"/>
      <c r="BW194" s="15"/>
      <c r="BX194" s="118"/>
      <c r="BY194" s="15"/>
      <c r="BZ194" s="15"/>
      <c r="CA194" s="118"/>
      <c r="CB194" s="15"/>
      <c r="CC194" s="15"/>
      <c r="CD194" s="15"/>
      <c r="CE194" s="118"/>
      <c r="CF194" s="15"/>
      <c r="CG194" s="15"/>
      <c r="CH194" s="118"/>
      <c r="CI194" s="15"/>
      <c r="CJ194" s="15"/>
      <c r="CK194" s="15"/>
      <c r="CL194" s="118"/>
      <c r="CM194" s="15"/>
      <c r="CN194" s="15"/>
      <c r="CO194" s="118"/>
      <c r="CP194" s="15"/>
      <c r="CQ194" s="15"/>
      <c r="CR194" s="15"/>
      <c r="CS194" s="118"/>
      <c r="CT194" s="15"/>
      <c r="CU194" s="15"/>
      <c r="CV194" s="118"/>
      <c r="CW194" s="15"/>
      <c r="CX194" s="15"/>
    </row>
    <row r="195" spans="2:102" s="3" customFormat="1" x14ac:dyDescent="0.3">
      <c r="B195" s="12"/>
      <c r="C195" s="15"/>
      <c r="D195" s="15"/>
      <c r="E195" s="12"/>
      <c r="F195" s="15"/>
      <c r="G195" s="15"/>
      <c r="H195" s="118"/>
      <c r="I195" s="15"/>
      <c r="J195" s="15"/>
      <c r="K195" s="15"/>
      <c r="L195" s="118"/>
      <c r="M195" s="15"/>
      <c r="N195" s="15"/>
      <c r="O195" s="118"/>
      <c r="P195" s="15"/>
      <c r="Q195" s="15"/>
      <c r="R195" s="15"/>
      <c r="S195" s="118"/>
      <c r="T195" s="15"/>
      <c r="U195" s="15"/>
      <c r="V195" s="118"/>
      <c r="W195" s="15"/>
      <c r="X195" s="15"/>
      <c r="Y195" s="118"/>
      <c r="Z195" s="15"/>
      <c r="AA195" s="15"/>
      <c r="AB195" s="15"/>
      <c r="AC195" s="118"/>
      <c r="AD195" s="15"/>
      <c r="AE195" s="15"/>
      <c r="AF195" s="118"/>
      <c r="AG195" s="15"/>
      <c r="AH195" s="15"/>
      <c r="AI195" s="15"/>
      <c r="AJ195" s="118"/>
      <c r="AK195" s="15"/>
      <c r="AL195" s="15"/>
      <c r="AM195" s="118"/>
      <c r="AN195" s="15"/>
      <c r="AO195" s="15"/>
      <c r="AP195" s="15"/>
      <c r="AQ195" s="118"/>
      <c r="AR195" s="15"/>
      <c r="AS195" s="15"/>
      <c r="AT195" s="118"/>
      <c r="AU195" s="15"/>
      <c r="AV195" s="15"/>
      <c r="AW195" s="118"/>
      <c r="AX195" s="15"/>
      <c r="AY195" s="15"/>
      <c r="AZ195" s="118"/>
      <c r="BA195" s="15"/>
      <c r="BB195" s="15"/>
      <c r="BC195" s="118"/>
      <c r="BD195" s="15"/>
      <c r="BE195" s="15"/>
      <c r="BF195" s="15"/>
      <c r="BG195" s="118"/>
      <c r="BH195" s="15"/>
      <c r="BI195" s="15"/>
      <c r="BJ195" s="118"/>
      <c r="BK195" s="15"/>
      <c r="BL195" s="15"/>
      <c r="BM195" s="15"/>
      <c r="BN195" s="118"/>
      <c r="BO195" s="15"/>
      <c r="BP195" s="15"/>
      <c r="BQ195" s="118"/>
      <c r="BR195" s="15"/>
      <c r="BS195" s="15"/>
      <c r="BT195" s="15"/>
      <c r="BU195" s="118"/>
      <c r="BV195" s="15"/>
      <c r="BW195" s="15"/>
      <c r="BX195" s="118"/>
      <c r="BY195" s="15"/>
      <c r="BZ195" s="15"/>
      <c r="CA195" s="118"/>
      <c r="CB195" s="15"/>
      <c r="CC195" s="15"/>
      <c r="CD195" s="15"/>
      <c r="CE195" s="118"/>
      <c r="CF195" s="15"/>
      <c r="CG195" s="15"/>
      <c r="CH195" s="118"/>
      <c r="CI195" s="15"/>
      <c r="CJ195" s="15"/>
      <c r="CK195" s="15"/>
      <c r="CL195" s="118"/>
      <c r="CM195" s="15"/>
      <c r="CN195" s="15"/>
      <c r="CO195" s="118"/>
      <c r="CP195" s="15"/>
      <c r="CQ195" s="15"/>
      <c r="CR195" s="15"/>
      <c r="CS195" s="118"/>
      <c r="CT195" s="15"/>
      <c r="CU195" s="15"/>
      <c r="CV195" s="118"/>
      <c r="CW195" s="15"/>
      <c r="CX195" s="15"/>
    </row>
    <row r="196" spans="2:102" s="3" customFormat="1" x14ac:dyDescent="0.3">
      <c r="B196" s="12"/>
      <c r="C196" s="15"/>
      <c r="D196" s="15"/>
      <c r="E196" s="12"/>
      <c r="F196" s="15"/>
      <c r="G196" s="15"/>
      <c r="H196" s="118"/>
      <c r="I196" s="15"/>
      <c r="J196" s="15"/>
      <c r="K196" s="15"/>
      <c r="L196" s="118"/>
      <c r="M196" s="15"/>
      <c r="N196" s="15"/>
      <c r="O196" s="118"/>
      <c r="P196" s="15"/>
      <c r="Q196" s="15"/>
      <c r="R196" s="15"/>
      <c r="S196" s="118"/>
      <c r="T196" s="15"/>
      <c r="U196" s="15"/>
      <c r="V196" s="118"/>
      <c r="W196" s="15"/>
      <c r="X196" s="15"/>
      <c r="Y196" s="118"/>
      <c r="Z196" s="15"/>
      <c r="AA196" s="15"/>
      <c r="AB196" s="15"/>
      <c r="AC196" s="118"/>
      <c r="AD196" s="15"/>
      <c r="AE196" s="15"/>
      <c r="AF196" s="118"/>
      <c r="AG196" s="15"/>
      <c r="AH196" s="15"/>
      <c r="AI196" s="15"/>
      <c r="AJ196" s="118"/>
      <c r="AK196" s="15"/>
      <c r="AL196" s="15"/>
      <c r="AM196" s="118"/>
      <c r="AN196" s="15"/>
      <c r="AO196" s="15"/>
      <c r="AP196" s="15"/>
      <c r="AQ196" s="118"/>
      <c r="AR196" s="15"/>
      <c r="AS196" s="15"/>
      <c r="AT196" s="118"/>
      <c r="AU196" s="15"/>
      <c r="AV196" s="15"/>
      <c r="AW196" s="118"/>
      <c r="AX196" s="15"/>
      <c r="AY196" s="15"/>
      <c r="AZ196" s="118"/>
      <c r="BA196" s="15"/>
      <c r="BB196" s="15"/>
      <c r="BC196" s="118"/>
      <c r="BD196" s="15"/>
      <c r="BE196" s="15"/>
      <c r="BF196" s="15"/>
      <c r="BG196" s="118"/>
      <c r="BH196" s="15"/>
      <c r="BI196" s="15"/>
      <c r="BJ196" s="118"/>
      <c r="BK196" s="15"/>
      <c r="BL196" s="15"/>
      <c r="BM196" s="15"/>
      <c r="BN196" s="118"/>
      <c r="BO196" s="15"/>
      <c r="BP196" s="15"/>
      <c r="BQ196" s="118"/>
      <c r="BR196" s="15"/>
      <c r="BS196" s="15"/>
      <c r="BT196" s="15"/>
      <c r="BU196" s="118"/>
      <c r="BV196" s="15"/>
      <c r="BW196" s="15"/>
      <c r="BX196" s="118"/>
      <c r="BY196" s="15"/>
      <c r="BZ196" s="15"/>
      <c r="CA196" s="118"/>
      <c r="CB196" s="15"/>
      <c r="CC196" s="15"/>
      <c r="CD196" s="15"/>
      <c r="CE196" s="118"/>
      <c r="CF196" s="15"/>
      <c r="CG196" s="15"/>
      <c r="CH196" s="118"/>
      <c r="CI196" s="15"/>
      <c r="CJ196" s="15"/>
      <c r="CK196" s="15"/>
      <c r="CL196" s="118"/>
      <c r="CM196" s="15"/>
      <c r="CN196" s="15"/>
      <c r="CO196" s="118"/>
      <c r="CP196" s="15"/>
      <c r="CQ196" s="15"/>
      <c r="CR196" s="15"/>
      <c r="CS196" s="118"/>
      <c r="CT196" s="15"/>
      <c r="CU196" s="15"/>
      <c r="CV196" s="118"/>
      <c r="CW196" s="15"/>
      <c r="CX196" s="15"/>
    </row>
    <row r="197" spans="2:102" s="3" customFormat="1" x14ac:dyDescent="0.3">
      <c r="B197" s="12"/>
      <c r="C197" s="15"/>
      <c r="D197" s="15"/>
      <c r="E197" s="12"/>
      <c r="F197" s="15"/>
      <c r="G197" s="15"/>
      <c r="H197" s="118"/>
      <c r="I197" s="15"/>
      <c r="J197" s="15"/>
      <c r="K197" s="15"/>
      <c r="L197" s="118"/>
      <c r="M197" s="15"/>
      <c r="N197" s="15"/>
      <c r="O197" s="118"/>
      <c r="P197" s="15"/>
      <c r="Q197" s="15"/>
      <c r="R197" s="15"/>
      <c r="S197" s="118"/>
      <c r="T197" s="15"/>
      <c r="U197" s="15"/>
      <c r="V197" s="118"/>
      <c r="W197" s="15"/>
      <c r="X197" s="15"/>
      <c r="Y197" s="118"/>
      <c r="Z197" s="15"/>
      <c r="AA197" s="15"/>
      <c r="AB197" s="15"/>
      <c r="AC197" s="118"/>
      <c r="AD197" s="15"/>
      <c r="AE197" s="15"/>
      <c r="AF197" s="118"/>
      <c r="AG197" s="15"/>
      <c r="AH197" s="15"/>
      <c r="AI197" s="15"/>
      <c r="AJ197" s="118"/>
      <c r="AK197" s="15"/>
      <c r="AL197" s="15"/>
      <c r="AM197" s="118"/>
      <c r="AN197" s="15"/>
      <c r="AO197" s="15"/>
      <c r="AP197" s="15"/>
      <c r="AQ197" s="118"/>
      <c r="AR197" s="15"/>
      <c r="AS197" s="15"/>
      <c r="AT197" s="118"/>
      <c r="AU197" s="15"/>
      <c r="AV197" s="15"/>
      <c r="AW197" s="118"/>
      <c r="AX197" s="15"/>
      <c r="AY197" s="15"/>
      <c r="AZ197" s="118"/>
      <c r="BA197" s="15"/>
      <c r="BB197" s="15"/>
      <c r="BC197" s="118"/>
      <c r="BD197" s="15"/>
      <c r="BE197" s="15"/>
      <c r="BF197" s="15"/>
      <c r="BG197" s="118"/>
      <c r="BH197" s="15"/>
      <c r="BI197" s="15"/>
      <c r="BJ197" s="118"/>
      <c r="BK197" s="15"/>
      <c r="BL197" s="15"/>
      <c r="BM197" s="15"/>
      <c r="BN197" s="118"/>
      <c r="BO197" s="15"/>
      <c r="BP197" s="15"/>
      <c r="BQ197" s="118"/>
      <c r="BR197" s="15"/>
      <c r="BS197" s="15"/>
      <c r="BT197" s="15"/>
      <c r="BU197" s="118"/>
      <c r="BV197" s="15"/>
      <c r="BW197" s="15"/>
      <c r="BX197" s="118"/>
      <c r="BY197" s="15"/>
      <c r="BZ197" s="15"/>
      <c r="CA197" s="118"/>
      <c r="CB197" s="15"/>
      <c r="CC197" s="15"/>
      <c r="CD197" s="15"/>
      <c r="CE197" s="118"/>
      <c r="CF197" s="15"/>
      <c r="CG197" s="15"/>
      <c r="CH197" s="118"/>
      <c r="CI197" s="15"/>
      <c r="CJ197" s="15"/>
      <c r="CK197" s="15"/>
      <c r="CL197" s="118"/>
      <c r="CM197" s="15"/>
      <c r="CN197" s="15"/>
      <c r="CO197" s="118"/>
      <c r="CP197" s="15"/>
      <c r="CQ197" s="15"/>
      <c r="CR197" s="15"/>
      <c r="CS197" s="118"/>
      <c r="CT197" s="15"/>
      <c r="CU197" s="15"/>
      <c r="CV197" s="118"/>
      <c r="CW197" s="15"/>
      <c r="CX197" s="15"/>
    </row>
    <row r="198" spans="2:102" s="3" customFormat="1" x14ac:dyDescent="0.3">
      <c r="B198" s="12"/>
      <c r="C198" s="15"/>
      <c r="D198" s="15"/>
      <c r="E198" s="12"/>
      <c r="F198" s="15"/>
      <c r="G198" s="15"/>
      <c r="H198" s="118"/>
      <c r="I198" s="15"/>
      <c r="J198" s="15"/>
      <c r="K198" s="15"/>
      <c r="L198" s="118"/>
      <c r="M198" s="15"/>
      <c r="N198" s="15"/>
      <c r="O198" s="118"/>
      <c r="P198" s="15"/>
      <c r="Q198" s="15"/>
      <c r="R198" s="15"/>
      <c r="S198" s="118"/>
      <c r="T198" s="15"/>
      <c r="U198" s="15"/>
      <c r="V198" s="118"/>
      <c r="W198" s="15"/>
      <c r="X198" s="15"/>
      <c r="Y198" s="118"/>
      <c r="Z198" s="15"/>
      <c r="AA198" s="15"/>
      <c r="AB198" s="15"/>
      <c r="AC198" s="118"/>
      <c r="AD198" s="15"/>
      <c r="AE198" s="15"/>
      <c r="AF198" s="118"/>
      <c r="AG198" s="15"/>
      <c r="AH198" s="15"/>
      <c r="AI198" s="15"/>
      <c r="AJ198" s="118"/>
      <c r="AK198" s="15"/>
      <c r="AL198" s="15"/>
      <c r="AM198" s="118"/>
      <c r="AN198" s="15"/>
      <c r="AO198" s="15"/>
      <c r="AP198" s="15"/>
      <c r="AQ198" s="118"/>
      <c r="AR198" s="15"/>
      <c r="AS198" s="15"/>
      <c r="AT198" s="118"/>
      <c r="AU198" s="15"/>
      <c r="AV198" s="15"/>
      <c r="AW198" s="118"/>
      <c r="AX198" s="15"/>
      <c r="AY198" s="15"/>
      <c r="AZ198" s="118"/>
      <c r="BA198" s="15"/>
      <c r="BB198" s="15"/>
      <c r="BC198" s="118"/>
      <c r="BD198" s="15"/>
      <c r="BE198" s="15"/>
      <c r="BF198" s="15"/>
      <c r="BG198" s="118"/>
      <c r="BH198" s="15"/>
      <c r="BI198" s="15"/>
      <c r="BJ198" s="118"/>
      <c r="BK198" s="15"/>
      <c r="BL198" s="15"/>
      <c r="BM198" s="15"/>
      <c r="BN198" s="118"/>
      <c r="BO198" s="15"/>
      <c r="BP198" s="15"/>
      <c r="BQ198" s="118"/>
      <c r="BR198" s="15"/>
      <c r="BS198" s="15"/>
      <c r="BT198" s="15"/>
      <c r="BU198" s="118"/>
      <c r="BV198" s="15"/>
      <c r="BW198" s="15"/>
      <c r="BX198" s="118"/>
      <c r="BY198" s="15"/>
      <c r="BZ198" s="15"/>
      <c r="CA198" s="118"/>
      <c r="CB198" s="15"/>
      <c r="CC198" s="15"/>
      <c r="CD198" s="15"/>
      <c r="CE198" s="118"/>
      <c r="CF198" s="15"/>
      <c r="CG198" s="15"/>
      <c r="CH198" s="118"/>
      <c r="CI198" s="15"/>
      <c r="CJ198" s="15"/>
      <c r="CK198" s="15"/>
      <c r="CL198" s="118"/>
      <c r="CM198" s="15"/>
      <c r="CN198" s="15"/>
      <c r="CO198" s="118"/>
      <c r="CP198" s="15"/>
      <c r="CQ198" s="15"/>
      <c r="CR198" s="15"/>
      <c r="CS198" s="118"/>
      <c r="CT198" s="15"/>
      <c r="CU198" s="15"/>
      <c r="CV198" s="118"/>
      <c r="CW198" s="15"/>
      <c r="CX198" s="15"/>
    </row>
    <row r="199" spans="2:102" s="3" customFormat="1" x14ac:dyDescent="0.3">
      <c r="B199" s="12"/>
      <c r="C199" s="15"/>
      <c r="D199" s="15"/>
      <c r="E199" s="12"/>
      <c r="F199" s="15"/>
      <c r="G199" s="15"/>
      <c r="H199" s="118"/>
      <c r="I199" s="15"/>
      <c r="J199" s="15"/>
      <c r="K199" s="15"/>
      <c r="L199" s="118"/>
      <c r="M199" s="15"/>
      <c r="N199" s="15"/>
      <c r="O199" s="118"/>
      <c r="P199" s="15"/>
      <c r="Q199" s="15"/>
      <c r="R199" s="15"/>
      <c r="S199" s="118"/>
      <c r="T199" s="15"/>
      <c r="U199" s="15"/>
      <c r="V199" s="118"/>
      <c r="W199" s="15"/>
      <c r="X199" s="15"/>
      <c r="Y199" s="118"/>
      <c r="Z199" s="15"/>
      <c r="AA199" s="15"/>
      <c r="AB199" s="15"/>
      <c r="AC199" s="118"/>
      <c r="AD199" s="15"/>
      <c r="AE199" s="15"/>
      <c r="AF199" s="118"/>
      <c r="AG199" s="15"/>
      <c r="AH199" s="15"/>
      <c r="AI199" s="15"/>
      <c r="AJ199" s="118"/>
      <c r="AK199" s="15"/>
      <c r="AL199" s="15"/>
      <c r="AM199" s="118"/>
      <c r="AN199" s="15"/>
      <c r="AO199" s="15"/>
      <c r="AP199" s="15"/>
      <c r="AQ199" s="118"/>
      <c r="AR199" s="15"/>
      <c r="AS199" s="15"/>
      <c r="AT199" s="118"/>
      <c r="AU199" s="15"/>
      <c r="AV199" s="15"/>
      <c r="AW199" s="118"/>
      <c r="AX199" s="15"/>
      <c r="AY199" s="15"/>
      <c r="AZ199" s="118"/>
      <c r="BA199" s="15"/>
      <c r="BB199" s="15"/>
      <c r="BC199" s="118"/>
      <c r="BD199" s="15"/>
      <c r="BE199" s="15"/>
      <c r="BF199" s="15"/>
      <c r="BG199" s="118"/>
      <c r="BH199" s="15"/>
      <c r="BI199" s="15"/>
      <c r="BJ199" s="118"/>
      <c r="BK199" s="15"/>
      <c r="BL199" s="15"/>
      <c r="BM199" s="15"/>
      <c r="BN199" s="118"/>
      <c r="BO199" s="15"/>
      <c r="BP199" s="15"/>
      <c r="BQ199" s="118"/>
      <c r="BR199" s="15"/>
      <c r="BS199" s="15"/>
      <c r="BT199" s="15"/>
      <c r="BU199" s="118"/>
      <c r="BV199" s="15"/>
      <c r="BW199" s="15"/>
      <c r="BX199" s="118"/>
      <c r="BY199" s="15"/>
      <c r="BZ199" s="15"/>
      <c r="CA199" s="118"/>
      <c r="CB199" s="15"/>
      <c r="CC199" s="15"/>
      <c r="CD199" s="15"/>
      <c r="CE199" s="118"/>
      <c r="CF199" s="15"/>
      <c r="CG199" s="15"/>
      <c r="CH199" s="118"/>
      <c r="CI199" s="15"/>
      <c r="CJ199" s="15"/>
      <c r="CK199" s="15"/>
      <c r="CL199" s="118"/>
      <c r="CM199" s="15"/>
      <c r="CN199" s="15"/>
      <c r="CO199" s="118"/>
      <c r="CP199" s="15"/>
      <c r="CQ199" s="15"/>
      <c r="CR199" s="15"/>
      <c r="CS199" s="118"/>
      <c r="CT199" s="15"/>
      <c r="CU199" s="15"/>
      <c r="CV199" s="118"/>
      <c r="CW199" s="15"/>
      <c r="CX199" s="15"/>
    </row>
    <row r="200" spans="2:102" s="3" customFormat="1" x14ac:dyDescent="0.3">
      <c r="B200" s="12"/>
      <c r="C200" s="15"/>
      <c r="D200" s="15"/>
      <c r="E200" s="12"/>
      <c r="F200" s="15"/>
      <c r="G200" s="15"/>
      <c r="H200" s="118"/>
      <c r="I200" s="15"/>
      <c r="J200" s="15"/>
      <c r="K200" s="15"/>
      <c r="L200" s="118"/>
      <c r="M200" s="15"/>
      <c r="N200" s="15"/>
      <c r="O200" s="118"/>
      <c r="P200" s="15"/>
      <c r="Q200" s="15"/>
      <c r="R200" s="15"/>
      <c r="S200" s="118"/>
      <c r="T200" s="15"/>
      <c r="U200" s="15"/>
      <c r="V200" s="118"/>
      <c r="W200" s="15"/>
      <c r="X200" s="15"/>
      <c r="Y200" s="118"/>
      <c r="Z200" s="15"/>
      <c r="AA200" s="15"/>
      <c r="AB200" s="15"/>
      <c r="AC200" s="118"/>
      <c r="AD200" s="15"/>
      <c r="AE200" s="15"/>
      <c r="AF200" s="118"/>
      <c r="AG200" s="15"/>
      <c r="AH200" s="15"/>
      <c r="AI200" s="15"/>
      <c r="AJ200" s="118"/>
      <c r="AK200" s="15"/>
      <c r="AL200" s="15"/>
      <c r="AM200" s="118"/>
      <c r="AN200" s="15"/>
      <c r="AO200" s="15"/>
      <c r="AP200" s="15"/>
      <c r="AQ200" s="118"/>
      <c r="AR200" s="15"/>
      <c r="AS200" s="15"/>
      <c r="AT200" s="118"/>
      <c r="AU200" s="15"/>
      <c r="AV200" s="15"/>
      <c r="AW200" s="118"/>
      <c r="AX200" s="15"/>
      <c r="AY200" s="15"/>
      <c r="AZ200" s="118"/>
      <c r="BA200" s="15"/>
      <c r="BB200" s="15"/>
      <c r="BC200" s="118"/>
      <c r="BD200" s="15"/>
      <c r="BE200" s="15"/>
      <c r="BF200" s="15"/>
      <c r="BG200" s="118"/>
      <c r="BH200" s="15"/>
      <c r="BI200" s="15"/>
      <c r="BJ200" s="118"/>
      <c r="BK200" s="15"/>
      <c r="BL200" s="15"/>
      <c r="BM200" s="15"/>
      <c r="BN200" s="118"/>
      <c r="BO200" s="15"/>
      <c r="BP200" s="15"/>
      <c r="BQ200" s="118"/>
      <c r="BR200" s="15"/>
      <c r="BS200" s="15"/>
      <c r="BT200" s="15"/>
      <c r="BU200" s="118"/>
      <c r="BV200" s="15"/>
      <c r="BW200" s="15"/>
      <c r="BX200" s="118"/>
      <c r="BY200" s="15"/>
      <c r="BZ200" s="15"/>
      <c r="CA200" s="118"/>
      <c r="CB200" s="15"/>
      <c r="CC200" s="15"/>
      <c r="CD200" s="15"/>
      <c r="CE200" s="118"/>
      <c r="CF200" s="15"/>
      <c r="CG200" s="15"/>
      <c r="CH200" s="118"/>
      <c r="CI200" s="15"/>
      <c r="CJ200" s="15"/>
      <c r="CK200" s="15"/>
      <c r="CL200" s="118"/>
      <c r="CM200" s="15"/>
      <c r="CN200" s="15"/>
      <c r="CO200" s="118"/>
      <c r="CP200" s="15"/>
      <c r="CQ200" s="15"/>
      <c r="CR200" s="15"/>
      <c r="CS200" s="118"/>
      <c r="CT200" s="15"/>
      <c r="CU200" s="15"/>
      <c r="CV200" s="118"/>
      <c r="CW200" s="15"/>
      <c r="CX200" s="15"/>
    </row>
    <row r="201" spans="2:102" s="3" customFormat="1" x14ac:dyDescent="0.3">
      <c r="B201" s="12"/>
      <c r="C201" s="15"/>
      <c r="D201" s="15"/>
      <c r="E201" s="12"/>
      <c r="F201" s="15"/>
      <c r="G201" s="15"/>
      <c r="H201" s="118"/>
      <c r="I201" s="15"/>
      <c r="J201" s="15"/>
      <c r="K201" s="15"/>
      <c r="L201" s="118"/>
      <c r="M201" s="15"/>
      <c r="N201" s="15"/>
      <c r="O201" s="118"/>
      <c r="P201" s="15"/>
      <c r="Q201" s="15"/>
      <c r="R201" s="15"/>
      <c r="S201" s="118"/>
      <c r="T201" s="15"/>
      <c r="U201" s="15"/>
      <c r="V201" s="118"/>
      <c r="W201" s="15"/>
      <c r="X201" s="15"/>
      <c r="Y201" s="118"/>
      <c r="Z201" s="15"/>
      <c r="AA201" s="15"/>
      <c r="AB201" s="15"/>
      <c r="AC201" s="118"/>
      <c r="AD201" s="15"/>
      <c r="AE201" s="15"/>
      <c r="AF201" s="118"/>
      <c r="AG201" s="15"/>
      <c r="AH201" s="15"/>
      <c r="AI201" s="15"/>
      <c r="AJ201" s="118"/>
      <c r="AK201" s="15"/>
      <c r="AL201" s="15"/>
      <c r="AM201" s="118"/>
      <c r="AN201" s="15"/>
      <c r="AO201" s="15"/>
      <c r="AP201" s="15"/>
      <c r="AQ201" s="118"/>
      <c r="AR201" s="15"/>
      <c r="AS201" s="15"/>
      <c r="AT201" s="118"/>
      <c r="AU201" s="15"/>
      <c r="AV201" s="15"/>
      <c r="AW201" s="118"/>
      <c r="AX201" s="15"/>
      <c r="AY201" s="15"/>
      <c r="AZ201" s="118"/>
      <c r="BA201" s="15"/>
      <c r="BB201" s="15"/>
      <c r="BC201" s="118"/>
      <c r="BD201" s="15"/>
      <c r="BE201" s="15"/>
      <c r="BF201" s="15"/>
      <c r="BG201" s="118"/>
      <c r="BH201" s="15"/>
      <c r="BI201" s="15"/>
      <c r="BJ201" s="118"/>
      <c r="BK201" s="15"/>
      <c r="BL201" s="15"/>
      <c r="BM201" s="15"/>
      <c r="BN201" s="118"/>
      <c r="BO201" s="15"/>
      <c r="BP201" s="15"/>
      <c r="BQ201" s="118"/>
      <c r="BR201" s="15"/>
      <c r="BS201" s="15"/>
      <c r="BT201" s="15"/>
      <c r="BU201" s="118"/>
      <c r="BV201" s="15"/>
      <c r="BW201" s="15"/>
      <c r="BX201" s="118"/>
      <c r="BY201" s="15"/>
      <c r="BZ201" s="15"/>
      <c r="CA201" s="118"/>
      <c r="CB201" s="15"/>
      <c r="CC201" s="15"/>
      <c r="CD201" s="15"/>
      <c r="CE201" s="118"/>
      <c r="CF201" s="15"/>
      <c r="CG201" s="15"/>
      <c r="CH201" s="118"/>
      <c r="CI201" s="15"/>
      <c r="CJ201" s="15"/>
      <c r="CK201" s="15"/>
      <c r="CL201" s="118"/>
      <c r="CM201" s="15"/>
      <c r="CN201" s="15"/>
      <c r="CO201" s="118"/>
      <c r="CP201" s="15"/>
      <c r="CQ201" s="15"/>
      <c r="CR201" s="15"/>
      <c r="CS201" s="118"/>
      <c r="CT201" s="15"/>
      <c r="CU201" s="15"/>
      <c r="CV201" s="118"/>
      <c r="CW201" s="15"/>
      <c r="CX201" s="15"/>
    </row>
    <row r="202" spans="2:102" s="3" customFormat="1" x14ac:dyDescent="0.3">
      <c r="B202" s="12"/>
      <c r="C202" s="15"/>
      <c r="D202" s="15"/>
      <c r="E202" s="12"/>
      <c r="F202" s="15"/>
      <c r="G202" s="15"/>
      <c r="H202" s="118"/>
      <c r="I202" s="15"/>
      <c r="J202" s="15"/>
      <c r="K202" s="15"/>
      <c r="L202" s="118"/>
      <c r="M202" s="15"/>
      <c r="N202" s="15"/>
      <c r="O202" s="118"/>
      <c r="P202" s="15"/>
      <c r="Q202" s="15"/>
      <c r="R202" s="15"/>
      <c r="S202" s="118"/>
      <c r="T202" s="15"/>
      <c r="U202" s="15"/>
      <c r="V202" s="118"/>
      <c r="W202" s="15"/>
      <c r="X202" s="15"/>
      <c r="Y202" s="118"/>
      <c r="Z202" s="15"/>
      <c r="AA202" s="15"/>
      <c r="AB202" s="15"/>
      <c r="AC202" s="118"/>
      <c r="AD202" s="15"/>
      <c r="AE202" s="15"/>
      <c r="AF202" s="118"/>
      <c r="AG202" s="15"/>
      <c r="AH202" s="15"/>
      <c r="AI202" s="15"/>
      <c r="AJ202" s="118"/>
      <c r="AK202" s="15"/>
      <c r="AL202" s="15"/>
      <c r="AM202" s="118"/>
      <c r="AN202" s="15"/>
      <c r="AO202" s="15"/>
      <c r="AP202" s="15"/>
      <c r="AQ202" s="118"/>
      <c r="AR202" s="15"/>
      <c r="AS202" s="15"/>
      <c r="AT202" s="118"/>
      <c r="AU202" s="15"/>
      <c r="AV202" s="15"/>
      <c r="AW202" s="118"/>
      <c r="AX202" s="15"/>
      <c r="AY202" s="15"/>
      <c r="AZ202" s="118"/>
      <c r="BA202" s="15"/>
      <c r="BB202" s="15"/>
      <c r="BC202" s="118"/>
      <c r="BD202" s="15"/>
      <c r="BE202" s="15"/>
      <c r="BF202" s="15"/>
      <c r="BG202" s="118"/>
      <c r="BH202" s="15"/>
      <c r="BI202" s="15"/>
      <c r="BJ202" s="118"/>
      <c r="BK202" s="15"/>
      <c r="BL202" s="15"/>
      <c r="BM202" s="15"/>
      <c r="BN202" s="118"/>
      <c r="BO202" s="15"/>
      <c r="BP202" s="15"/>
      <c r="BQ202" s="118"/>
      <c r="BR202" s="15"/>
      <c r="BS202" s="15"/>
      <c r="BT202" s="15"/>
      <c r="BU202" s="118"/>
      <c r="BV202" s="15"/>
      <c r="BW202" s="15"/>
      <c r="BX202" s="118"/>
      <c r="BY202" s="15"/>
      <c r="BZ202" s="15"/>
      <c r="CA202" s="118"/>
      <c r="CB202" s="15"/>
      <c r="CC202" s="15"/>
      <c r="CD202" s="15"/>
      <c r="CE202" s="118"/>
      <c r="CF202" s="15"/>
      <c r="CG202" s="15"/>
      <c r="CH202" s="118"/>
      <c r="CI202" s="15"/>
      <c r="CJ202" s="15"/>
      <c r="CK202" s="15"/>
      <c r="CL202" s="118"/>
      <c r="CM202" s="15"/>
      <c r="CN202" s="15"/>
      <c r="CO202" s="118"/>
      <c r="CP202" s="15"/>
      <c r="CQ202" s="15"/>
      <c r="CR202" s="15"/>
      <c r="CS202" s="118"/>
      <c r="CT202" s="15"/>
      <c r="CU202" s="15"/>
      <c r="CV202" s="118"/>
      <c r="CW202" s="15"/>
      <c r="CX202" s="15"/>
    </row>
    <row r="203" spans="2:102" s="3" customFormat="1" x14ac:dyDescent="0.3">
      <c r="B203" s="12"/>
      <c r="C203" s="15"/>
      <c r="D203" s="15"/>
      <c r="E203" s="12"/>
      <c r="F203" s="15"/>
      <c r="G203" s="15"/>
      <c r="H203" s="118"/>
      <c r="I203" s="15"/>
      <c r="J203" s="15"/>
      <c r="K203" s="15"/>
      <c r="L203" s="118"/>
      <c r="M203" s="15"/>
      <c r="N203" s="15"/>
      <c r="O203" s="118"/>
      <c r="P203" s="15"/>
      <c r="Q203" s="15"/>
      <c r="R203" s="15"/>
      <c r="S203" s="118"/>
      <c r="T203" s="15"/>
      <c r="U203" s="15"/>
      <c r="V203" s="118"/>
      <c r="W203" s="15"/>
      <c r="X203" s="15"/>
      <c r="Y203" s="118"/>
      <c r="Z203" s="15"/>
      <c r="AA203" s="15"/>
      <c r="AB203" s="15"/>
      <c r="AC203" s="118"/>
      <c r="AD203" s="15"/>
      <c r="AE203" s="15"/>
      <c r="AF203" s="118"/>
      <c r="AG203" s="15"/>
      <c r="AH203" s="15"/>
      <c r="AI203" s="15"/>
      <c r="AJ203" s="118"/>
      <c r="AK203" s="15"/>
      <c r="AL203" s="15"/>
      <c r="AM203" s="118"/>
      <c r="AN203" s="15"/>
      <c r="AO203" s="15"/>
      <c r="AP203" s="15"/>
      <c r="AQ203" s="118"/>
      <c r="AR203" s="15"/>
      <c r="AS203" s="15"/>
      <c r="AT203" s="118"/>
      <c r="AU203" s="15"/>
      <c r="AV203" s="15"/>
      <c r="AW203" s="118"/>
      <c r="AX203" s="15"/>
      <c r="AY203" s="15"/>
      <c r="AZ203" s="118"/>
      <c r="BA203" s="15"/>
      <c r="BB203" s="15"/>
      <c r="BC203" s="118"/>
      <c r="BD203" s="15"/>
      <c r="BE203" s="15"/>
      <c r="BF203" s="15"/>
      <c r="BG203" s="118"/>
      <c r="BH203" s="15"/>
      <c r="BI203" s="15"/>
      <c r="BJ203" s="118"/>
      <c r="BK203" s="15"/>
      <c r="BL203" s="15"/>
      <c r="BM203" s="15"/>
      <c r="BN203" s="118"/>
      <c r="BO203" s="15"/>
      <c r="BP203" s="15"/>
      <c r="BQ203" s="118"/>
      <c r="BR203" s="15"/>
      <c r="BS203" s="15"/>
      <c r="BT203" s="15"/>
      <c r="BU203" s="118"/>
      <c r="BV203" s="15"/>
      <c r="BW203" s="15"/>
      <c r="BX203" s="118"/>
      <c r="BY203" s="15"/>
      <c r="BZ203" s="15"/>
      <c r="CA203" s="118"/>
      <c r="CB203" s="15"/>
      <c r="CC203" s="15"/>
      <c r="CD203" s="15"/>
      <c r="CE203" s="118"/>
      <c r="CF203" s="15"/>
      <c r="CG203" s="15"/>
      <c r="CH203" s="118"/>
      <c r="CI203" s="15"/>
      <c r="CJ203" s="15"/>
      <c r="CK203" s="15"/>
      <c r="CL203" s="118"/>
      <c r="CM203" s="15"/>
      <c r="CN203" s="15"/>
      <c r="CO203" s="118"/>
      <c r="CP203" s="15"/>
      <c r="CQ203" s="15"/>
      <c r="CR203" s="15"/>
      <c r="CS203" s="118"/>
      <c r="CT203" s="15"/>
      <c r="CU203" s="15"/>
      <c r="CV203" s="118"/>
      <c r="CW203" s="15"/>
      <c r="CX203" s="15"/>
    </row>
    <row r="204" spans="2:102" s="3" customFormat="1" x14ac:dyDescent="0.3">
      <c r="B204" s="12"/>
      <c r="C204" s="15"/>
      <c r="D204" s="15"/>
      <c r="E204" s="12"/>
      <c r="F204" s="15"/>
      <c r="G204" s="15"/>
      <c r="H204" s="118"/>
      <c r="I204" s="15"/>
      <c r="J204" s="15"/>
      <c r="K204" s="15"/>
      <c r="L204" s="118"/>
      <c r="M204" s="15"/>
      <c r="N204" s="15"/>
      <c r="O204" s="118"/>
      <c r="P204" s="15"/>
      <c r="Q204" s="15"/>
      <c r="R204" s="15"/>
      <c r="S204" s="118"/>
      <c r="T204" s="15"/>
      <c r="U204" s="15"/>
      <c r="V204" s="118"/>
      <c r="W204" s="15"/>
      <c r="X204" s="15"/>
      <c r="Y204" s="118"/>
      <c r="Z204" s="15"/>
      <c r="AA204" s="15"/>
      <c r="AB204" s="15"/>
      <c r="AC204" s="118"/>
      <c r="AD204" s="15"/>
      <c r="AE204" s="15"/>
      <c r="AF204" s="118"/>
      <c r="AG204" s="15"/>
      <c r="AH204" s="15"/>
      <c r="AI204" s="15"/>
      <c r="AJ204" s="118"/>
      <c r="AK204" s="15"/>
      <c r="AL204" s="15"/>
      <c r="AM204" s="118"/>
      <c r="AN204" s="15"/>
      <c r="AO204" s="15"/>
      <c r="AP204" s="15"/>
      <c r="AQ204" s="118"/>
      <c r="AR204" s="15"/>
      <c r="AS204" s="15"/>
      <c r="AT204" s="118"/>
      <c r="AU204" s="15"/>
      <c r="AV204" s="15"/>
      <c r="AW204" s="118"/>
      <c r="AX204" s="15"/>
      <c r="AY204" s="15"/>
      <c r="AZ204" s="118"/>
      <c r="BA204" s="15"/>
      <c r="BB204" s="15"/>
      <c r="BC204" s="118"/>
      <c r="BD204" s="15"/>
      <c r="BE204" s="15"/>
      <c r="BF204" s="15"/>
      <c r="BG204" s="118"/>
      <c r="BH204" s="15"/>
      <c r="BI204" s="15"/>
      <c r="BJ204" s="118"/>
      <c r="BK204" s="15"/>
      <c r="BL204" s="15"/>
      <c r="BM204" s="15"/>
      <c r="BN204" s="118"/>
      <c r="BO204" s="15"/>
      <c r="BP204" s="15"/>
      <c r="BQ204" s="118"/>
      <c r="BR204" s="15"/>
      <c r="BS204" s="15"/>
      <c r="BT204" s="15"/>
      <c r="BU204" s="118"/>
      <c r="BV204" s="15"/>
      <c r="BW204" s="15"/>
      <c r="BX204" s="118"/>
      <c r="BY204" s="15"/>
      <c r="BZ204" s="15"/>
      <c r="CA204" s="118"/>
      <c r="CB204" s="15"/>
      <c r="CC204" s="15"/>
      <c r="CD204" s="15"/>
      <c r="CE204" s="118"/>
      <c r="CF204" s="15"/>
      <c r="CG204" s="15"/>
      <c r="CH204" s="118"/>
      <c r="CI204" s="15"/>
      <c r="CJ204" s="15"/>
      <c r="CK204" s="15"/>
      <c r="CL204" s="118"/>
      <c r="CM204" s="15"/>
      <c r="CN204" s="15"/>
      <c r="CO204" s="118"/>
      <c r="CP204" s="15"/>
      <c r="CQ204" s="15"/>
      <c r="CR204" s="15"/>
      <c r="CS204" s="118"/>
      <c r="CT204" s="15"/>
      <c r="CU204" s="15"/>
      <c r="CV204" s="118"/>
      <c r="CW204" s="15"/>
      <c r="CX204" s="15"/>
    </row>
    <row r="205" spans="2:102" s="3" customFormat="1" x14ac:dyDescent="0.3">
      <c r="B205" s="12"/>
      <c r="C205" s="15"/>
      <c r="D205" s="15"/>
      <c r="E205" s="12"/>
      <c r="F205" s="15"/>
      <c r="G205" s="15"/>
      <c r="H205" s="118"/>
      <c r="I205" s="15"/>
      <c r="J205" s="15"/>
      <c r="K205" s="15"/>
      <c r="L205" s="118"/>
      <c r="M205" s="15"/>
      <c r="N205" s="15"/>
      <c r="O205" s="118"/>
      <c r="P205" s="15"/>
      <c r="Q205" s="15"/>
      <c r="R205" s="15"/>
      <c r="S205" s="118"/>
      <c r="T205" s="15"/>
      <c r="U205" s="15"/>
      <c r="V205" s="118"/>
      <c r="W205" s="15"/>
      <c r="X205" s="15"/>
      <c r="Y205" s="118"/>
      <c r="Z205" s="15"/>
      <c r="AA205" s="15"/>
      <c r="AB205" s="15"/>
      <c r="AC205" s="118"/>
      <c r="AD205" s="15"/>
      <c r="AE205" s="15"/>
      <c r="AF205" s="118"/>
      <c r="AG205" s="15"/>
      <c r="AH205" s="15"/>
      <c r="AI205" s="15"/>
      <c r="AJ205" s="118"/>
      <c r="AK205" s="15"/>
      <c r="AL205" s="15"/>
      <c r="AM205" s="118"/>
      <c r="AN205" s="15"/>
      <c r="AO205" s="15"/>
      <c r="AP205" s="15"/>
      <c r="AQ205" s="118"/>
      <c r="AR205" s="15"/>
      <c r="AS205" s="15"/>
      <c r="AT205" s="118"/>
      <c r="AU205" s="15"/>
      <c r="AV205" s="15"/>
      <c r="AW205" s="118"/>
      <c r="AX205" s="15"/>
      <c r="AY205" s="15"/>
      <c r="AZ205" s="118"/>
      <c r="BA205" s="15"/>
      <c r="BB205" s="15"/>
      <c r="BC205" s="118"/>
      <c r="BD205" s="15"/>
      <c r="BE205" s="15"/>
      <c r="BF205" s="15"/>
      <c r="BG205" s="118"/>
      <c r="BH205" s="15"/>
      <c r="BI205" s="15"/>
      <c r="BJ205" s="118"/>
      <c r="BK205" s="15"/>
      <c r="BL205" s="15"/>
      <c r="BM205" s="15"/>
      <c r="BN205" s="118"/>
      <c r="BO205" s="15"/>
      <c r="BP205" s="15"/>
      <c r="BQ205" s="118"/>
      <c r="BR205" s="15"/>
      <c r="BS205" s="15"/>
      <c r="BT205" s="15"/>
      <c r="BU205" s="118"/>
      <c r="BV205" s="15"/>
      <c r="BW205" s="15"/>
      <c r="BX205" s="118"/>
      <c r="BY205" s="15"/>
      <c r="BZ205" s="15"/>
      <c r="CA205" s="118"/>
      <c r="CB205" s="15"/>
      <c r="CC205" s="15"/>
      <c r="CD205" s="15"/>
      <c r="CE205" s="118"/>
      <c r="CF205" s="15"/>
      <c r="CG205" s="15"/>
      <c r="CH205" s="118"/>
      <c r="CI205" s="15"/>
      <c r="CJ205" s="15"/>
      <c r="CK205" s="15"/>
      <c r="CL205" s="118"/>
      <c r="CM205" s="15"/>
      <c r="CN205" s="15"/>
      <c r="CO205" s="118"/>
      <c r="CP205" s="15"/>
      <c r="CQ205" s="15"/>
      <c r="CR205" s="15"/>
      <c r="CS205" s="118"/>
      <c r="CT205" s="15"/>
      <c r="CU205" s="15"/>
      <c r="CV205" s="118"/>
      <c r="CW205" s="15"/>
      <c r="CX205" s="15"/>
    </row>
    <row r="206" spans="2:102" s="3" customFormat="1" x14ac:dyDescent="0.3">
      <c r="B206" s="12"/>
      <c r="C206" s="15"/>
      <c r="D206" s="15"/>
      <c r="E206" s="12"/>
      <c r="F206" s="15"/>
      <c r="G206" s="15"/>
      <c r="H206" s="118"/>
      <c r="I206" s="15"/>
      <c r="J206" s="15"/>
      <c r="K206" s="15"/>
      <c r="L206" s="118"/>
      <c r="M206" s="15"/>
      <c r="N206" s="15"/>
      <c r="O206" s="118"/>
      <c r="P206" s="15"/>
      <c r="Q206" s="15"/>
      <c r="R206" s="15"/>
      <c r="S206" s="118"/>
      <c r="T206" s="15"/>
      <c r="U206" s="15"/>
      <c r="V206" s="118"/>
      <c r="W206" s="15"/>
      <c r="X206" s="15"/>
      <c r="Y206" s="118"/>
      <c r="Z206" s="15"/>
      <c r="AA206" s="15"/>
      <c r="AB206" s="15"/>
      <c r="AC206" s="118"/>
      <c r="AD206" s="15"/>
      <c r="AE206" s="15"/>
      <c r="AF206" s="118"/>
      <c r="AG206" s="15"/>
      <c r="AH206" s="15"/>
      <c r="AI206" s="15"/>
      <c r="AJ206" s="118"/>
      <c r="AK206" s="15"/>
      <c r="AL206" s="15"/>
      <c r="AM206" s="118"/>
      <c r="AN206" s="15"/>
      <c r="AO206" s="15"/>
      <c r="AP206" s="15"/>
      <c r="AQ206" s="118"/>
      <c r="AR206" s="15"/>
      <c r="AS206" s="15"/>
      <c r="AT206" s="118"/>
      <c r="AU206" s="15"/>
      <c r="AV206" s="15"/>
      <c r="AW206" s="118"/>
      <c r="AX206" s="15"/>
      <c r="AY206" s="15"/>
      <c r="AZ206" s="118"/>
      <c r="BA206" s="15"/>
      <c r="BB206" s="15"/>
      <c r="BC206" s="118"/>
      <c r="BD206" s="15"/>
      <c r="BE206" s="15"/>
      <c r="BF206" s="15"/>
      <c r="BG206" s="118"/>
      <c r="BH206" s="15"/>
      <c r="BI206" s="15"/>
      <c r="BJ206" s="118"/>
      <c r="BK206" s="15"/>
      <c r="BL206" s="15"/>
      <c r="BM206" s="15"/>
      <c r="BN206" s="118"/>
      <c r="BO206" s="15"/>
      <c r="BP206" s="15"/>
      <c r="BQ206" s="118"/>
      <c r="BR206" s="15"/>
      <c r="BS206" s="15"/>
      <c r="BT206" s="15"/>
      <c r="BU206" s="118"/>
      <c r="BV206" s="15"/>
      <c r="BW206" s="15"/>
      <c r="BX206" s="118"/>
      <c r="BY206" s="15"/>
      <c r="BZ206" s="15"/>
      <c r="CA206" s="118"/>
      <c r="CB206" s="15"/>
      <c r="CC206" s="15"/>
      <c r="CD206" s="15"/>
      <c r="CE206" s="118"/>
      <c r="CF206" s="15"/>
      <c r="CG206" s="15"/>
      <c r="CH206" s="118"/>
      <c r="CI206" s="15"/>
      <c r="CJ206" s="15"/>
      <c r="CK206" s="15"/>
      <c r="CL206" s="118"/>
      <c r="CM206" s="15"/>
      <c r="CN206" s="15"/>
      <c r="CO206" s="118"/>
      <c r="CP206" s="15"/>
      <c r="CQ206" s="15"/>
      <c r="CR206" s="15"/>
      <c r="CS206" s="118"/>
      <c r="CT206" s="15"/>
      <c r="CU206" s="15"/>
      <c r="CV206" s="118"/>
      <c r="CW206" s="15"/>
      <c r="CX206" s="15"/>
    </row>
    <row r="207" spans="2:102" s="3" customFormat="1" x14ac:dyDescent="0.3">
      <c r="B207" s="12"/>
      <c r="C207" s="15"/>
      <c r="D207" s="15"/>
      <c r="E207" s="12"/>
      <c r="F207" s="15"/>
      <c r="G207" s="15"/>
      <c r="H207" s="118"/>
      <c r="I207" s="15"/>
      <c r="J207" s="15"/>
      <c r="K207" s="15"/>
      <c r="L207" s="118"/>
      <c r="M207" s="15"/>
      <c r="N207" s="15"/>
      <c r="O207" s="118"/>
      <c r="P207" s="15"/>
      <c r="Q207" s="15"/>
      <c r="R207" s="15"/>
      <c r="S207" s="118"/>
      <c r="T207" s="15"/>
      <c r="U207" s="15"/>
      <c r="V207" s="118"/>
      <c r="W207" s="15"/>
      <c r="X207" s="15"/>
      <c r="Y207" s="118"/>
      <c r="Z207" s="15"/>
      <c r="AA207" s="15"/>
      <c r="AB207" s="15"/>
      <c r="AC207" s="118"/>
      <c r="AD207" s="15"/>
      <c r="AE207" s="15"/>
      <c r="AF207" s="118"/>
      <c r="AG207" s="15"/>
      <c r="AH207" s="15"/>
      <c r="AI207" s="15"/>
      <c r="AJ207" s="118"/>
      <c r="AK207" s="15"/>
      <c r="AL207" s="15"/>
      <c r="AM207" s="118"/>
      <c r="AN207" s="15"/>
      <c r="AO207" s="15"/>
      <c r="AP207" s="15"/>
      <c r="AQ207" s="118"/>
      <c r="AR207" s="15"/>
      <c r="AS207" s="15"/>
      <c r="AT207" s="118"/>
      <c r="AU207" s="15"/>
      <c r="AV207" s="15"/>
      <c r="AW207" s="118"/>
      <c r="AX207" s="15"/>
      <c r="AY207" s="15"/>
      <c r="AZ207" s="118"/>
      <c r="BA207" s="15"/>
      <c r="BB207" s="15"/>
      <c r="BC207" s="118"/>
      <c r="BD207" s="15"/>
      <c r="BE207" s="15"/>
      <c r="BF207" s="15"/>
      <c r="BG207" s="118"/>
      <c r="BH207" s="15"/>
      <c r="BI207" s="15"/>
      <c r="BJ207" s="118"/>
      <c r="BK207" s="15"/>
      <c r="BL207" s="15"/>
      <c r="BM207" s="15"/>
      <c r="BN207" s="118"/>
      <c r="BO207" s="15"/>
      <c r="BP207" s="15"/>
      <c r="BQ207" s="118"/>
      <c r="BR207" s="15"/>
      <c r="BS207" s="15"/>
      <c r="BT207" s="15"/>
      <c r="BU207" s="118"/>
      <c r="BV207" s="15"/>
      <c r="BW207" s="15"/>
      <c r="BX207" s="118"/>
      <c r="BY207" s="15"/>
      <c r="BZ207" s="15"/>
      <c r="CA207" s="118"/>
      <c r="CB207" s="15"/>
      <c r="CC207" s="15"/>
      <c r="CD207" s="15"/>
      <c r="CE207" s="118"/>
      <c r="CF207" s="15"/>
      <c r="CG207" s="15"/>
      <c r="CH207" s="118"/>
      <c r="CI207" s="15"/>
      <c r="CJ207" s="15"/>
      <c r="CK207" s="15"/>
      <c r="CL207" s="118"/>
      <c r="CM207" s="15"/>
      <c r="CN207" s="15"/>
      <c r="CO207" s="118"/>
      <c r="CP207" s="15"/>
      <c r="CQ207" s="15"/>
      <c r="CR207" s="15"/>
      <c r="CS207" s="118"/>
      <c r="CT207" s="15"/>
      <c r="CU207" s="15"/>
      <c r="CV207" s="118"/>
      <c r="CW207" s="15"/>
      <c r="CX207" s="15"/>
    </row>
    <row r="208" spans="2:102" s="3" customFormat="1" x14ac:dyDescent="0.3">
      <c r="B208" s="12"/>
      <c r="C208" s="15"/>
      <c r="D208" s="15"/>
      <c r="E208" s="12"/>
      <c r="F208" s="15"/>
      <c r="G208" s="15"/>
      <c r="H208" s="118"/>
      <c r="I208" s="15"/>
      <c r="J208" s="15"/>
      <c r="K208" s="15"/>
      <c r="L208" s="118"/>
      <c r="M208" s="15"/>
      <c r="N208" s="15"/>
      <c r="O208" s="118"/>
      <c r="P208" s="15"/>
      <c r="Q208" s="15"/>
      <c r="R208" s="15"/>
      <c r="S208" s="118"/>
      <c r="T208" s="15"/>
      <c r="U208" s="15"/>
      <c r="V208" s="118"/>
      <c r="W208" s="15"/>
      <c r="X208" s="15"/>
      <c r="Y208" s="118"/>
      <c r="Z208" s="15"/>
      <c r="AA208" s="15"/>
      <c r="AB208" s="15"/>
      <c r="AC208" s="118"/>
      <c r="AD208" s="15"/>
      <c r="AE208" s="15"/>
      <c r="AF208" s="118"/>
      <c r="AG208" s="15"/>
      <c r="AH208" s="15"/>
      <c r="AI208" s="15"/>
      <c r="AJ208" s="118"/>
      <c r="AK208" s="15"/>
      <c r="AL208" s="15"/>
      <c r="AM208" s="118"/>
      <c r="AN208" s="15"/>
      <c r="AO208" s="15"/>
      <c r="AP208" s="15"/>
      <c r="AQ208" s="118"/>
      <c r="AR208" s="15"/>
      <c r="AS208" s="15"/>
      <c r="AT208" s="118"/>
      <c r="AU208" s="15"/>
      <c r="AV208" s="15"/>
      <c r="AW208" s="118"/>
      <c r="AX208" s="15"/>
      <c r="AY208" s="15"/>
      <c r="AZ208" s="118"/>
      <c r="BA208" s="15"/>
      <c r="BB208" s="15"/>
      <c r="BC208" s="118"/>
      <c r="BD208" s="15"/>
      <c r="BE208" s="15"/>
      <c r="BF208" s="15"/>
      <c r="BG208" s="118"/>
      <c r="BH208" s="15"/>
      <c r="BI208" s="15"/>
      <c r="BJ208" s="118"/>
      <c r="BK208" s="15"/>
      <c r="BL208" s="15"/>
      <c r="BM208" s="15"/>
      <c r="BN208" s="118"/>
      <c r="BO208" s="15"/>
      <c r="BP208" s="15"/>
      <c r="BQ208" s="118"/>
      <c r="BR208" s="15"/>
      <c r="BS208" s="15"/>
      <c r="BT208" s="15"/>
      <c r="BU208" s="118"/>
      <c r="BV208" s="15"/>
      <c r="BW208" s="15"/>
      <c r="BX208" s="118"/>
      <c r="BY208" s="15"/>
      <c r="BZ208" s="15"/>
      <c r="CA208" s="118"/>
      <c r="CB208" s="15"/>
      <c r="CC208" s="15"/>
      <c r="CD208" s="15"/>
      <c r="CE208" s="118"/>
      <c r="CF208" s="15"/>
      <c r="CG208" s="15"/>
      <c r="CH208" s="118"/>
      <c r="CI208" s="15"/>
      <c r="CJ208" s="15"/>
      <c r="CK208" s="15"/>
      <c r="CL208" s="118"/>
      <c r="CM208" s="15"/>
      <c r="CN208" s="15"/>
      <c r="CO208" s="118"/>
      <c r="CP208" s="15"/>
      <c r="CQ208" s="15"/>
      <c r="CR208" s="15"/>
      <c r="CS208" s="118"/>
      <c r="CT208" s="15"/>
      <c r="CU208" s="15"/>
      <c r="CV208" s="118"/>
      <c r="CW208" s="15"/>
      <c r="CX208" s="15"/>
    </row>
    <row r="209" spans="2:102" s="3" customFormat="1" x14ac:dyDescent="0.3">
      <c r="B209" s="12"/>
      <c r="C209" s="15"/>
      <c r="D209" s="15"/>
      <c r="E209" s="12"/>
      <c r="F209" s="15"/>
      <c r="G209" s="15"/>
      <c r="H209" s="118"/>
      <c r="I209" s="15"/>
      <c r="J209" s="15"/>
      <c r="K209" s="15"/>
      <c r="L209" s="118"/>
      <c r="M209" s="15"/>
      <c r="N209" s="15"/>
      <c r="O209" s="118"/>
      <c r="P209" s="15"/>
      <c r="Q209" s="15"/>
      <c r="R209" s="15"/>
      <c r="S209" s="118"/>
      <c r="T209" s="15"/>
      <c r="U209" s="15"/>
      <c r="V209" s="118"/>
      <c r="W209" s="15"/>
      <c r="X209" s="15"/>
      <c r="Y209" s="118"/>
      <c r="Z209" s="15"/>
      <c r="AA209" s="15"/>
      <c r="AB209" s="15"/>
      <c r="AC209" s="118"/>
      <c r="AD209" s="15"/>
      <c r="AE209" s="15"/>
      <c r="AF209" s="118"/>
      <c r="AG209" s="15"/>
      <c r="AH209" s="15"/>
      <c r="AI209" s="15"/>
      <c r="AJ209" s="118"/>
      <c r="AK209" s="15"/>
      <c r="AL209" s="15"/>
      <c r="AM209" s="118"/>
      <c r="AN209" s="15"/>
      <c r="AO209" s="15"/>
      <c r="AP209" s="15"/>
      <c r="AQ209" s="118"/>
      <c r="AR209" s="15"/>
      <c r="AS209" s="15"/>
      <c r="AT209" s="118"/>
      <c r="AU209" s="15"/>
      <c r="AV209" s="15"/>
      <c r="AW209" s="118"/>
      <c r="AX209" s="15"/>
      <c r="AY209" s="15"/>
      <c r="AZ209" s="118"/>
      <c r="BA209" s="15"/>
      <c r="BB209" s="15"/>
      <c r="BC209" s="118"/>
      <c r="BD209" s="15"/>
      <c r="BE209" s="15"/>
      <c r="BF209" s="15"/>
      <c r="BG209" s="118"/>
      <c r="BH209" s="15"/>
      <c r="BI209" s="15"/>
      <c r="BJ209" s="118"/>
      <c r="BK209" s="15"/>
      <c r="BL209" s="15"/>
      <c r="BM209" s="15"/>
      <c r="BN209" s="118"/>
      <c r="BO209" s="15"/>
      <c r="BP209" s="15"/>
      <c r="BQ209" s="118"/>
      <c r="BR209" s="15"/>
      <c r="BS209" s="15"/>
      <c r="BT209" s="15"/>
      <c r="BU209" s="118"/>
      <c r="BV209" s="15"/>
      <c r="BW209" s="15"/>
      <c r="BX209" s="118"/>
      <c r="BY209" s="15"/>
      <c r="BZ209" s="15"/>
      <c r="CA209" s="118"/>
      <c r="CB209" s="15"/>
      <c r="CC209" s="15"/>
      <c r="CD209" s="15"/>
      <c r="CE209" s="118"/>
      <c r="CF209" s="15"/>
      <c r="CG209" s="15"/>
      <c r="CH209" s="118"/>
      <c r="CI209" s="15"/>
      <c r="CJ209" s="15"/>
      <c r="CK209" s="15"/>
      <c r="CL209" s="118"/>
      <c r="CM209" s="15"/>
      <c r="CN209" s="15"/>
      <c r="CO209" s="118"/>
      <c r="CP209" s="15"/>
      <c r="CQ209" s="15"/>
      <c r="CR209" s="15"/>
      <c r="CS209" s="118"/>
      <c r="CT209" s="15"/>
      <c r="CU209" s="15"/>
      <c r="CV209" s="118"/>
      <c r="CW209" s="15"/>
      <c r="CX209" s="15"/>
    </row>
    <row r="210" spans="2:102" s="3" customFormat="1" x14ac:dyDescent="0.3">
      <c r="B210" s="12"/>
      <c r="C210" s="15"/>
      <c r="D210" s="15"/>
      <c r="E210" s="12"/>
      <c r="F210" s="15"/>
      <c r="G210" s="15"/>
      <c r="H210" s="118"/>
      <c r="I210" s="15"/>
      <c r="J210" s="15"/>
      <c r="K210" s="15"/>
      <c r="L210" s="118"/>
      <c r="M210" s="15"/>
      <c r="N210" s="15"/>
      <c r="O210" s="118"/>
      <c r="P210" s="15"/>
      <c r="Q210" s="15"/>
      <c r="R210" s="15"/>
      <c r="S210" s="118"/>
      <c r="T210" s="15"/>
      <c r="U210" s="15"/>
      <c r="V210" s="118"/>
      <c r="W210" s="15"/>
      <c r="X210" s="15"/>
      <c r="Y210" s="118"/>
      <c r="Z210" s="15"/>
      <c r="AA210" s="15"/>
      <c r="AB210" s="15"/>
      <c r="AC210" s="118"/>
      <c r="AD210" s="15"/>
      <c r="AE210" s="15"/>
      <c r="AF210" s="118"/>
      <c r="AG210" s="15"/>
      <c r="AH210" s="15"/>
      <c r="AI210" s="15"/>
      <c r="AJ210" s="118"/>
      <c r="AK210" s="15"/>
      <c r="AL210" s="15"/>
      <c r="AM210" s="118"/>
      <c r="AN210" s="15"/>
      <c r="AO210" s="15"/>
      <c r="AP210" s="15"/>
      <c r="AQ210" s="118"/>
      <c r="AR210" s="15"/>
      <c r="AS210" s="15"/>
      <c r="AT210" s="118"/>
      <c r="AU210" s="15"/>
      <c r="AV210" s="15"/>
      <c r="AW210" s="118"/>
      <c r="AX210" s="15"/>
      <c r="AY210" s="15"/>
      <c r="AZ210" s="118"/>
      <c r="BA210" s="15"/>
      <c r="BB210" s="15"/>
      <c r="BC210" s="118"/>
      <c r="BD210" s="15"/>
      <c r="BE210" s="15"/>
      <c r="BF210" s="15"/>
      <c r="BG210" s="118"/>
      <c r="BH210" s="15"/>
      <c r="BI210" s="15"/>
      <c r="BJ210" s="118"/>
      <c r="BK210" s="15"/>
      <c r="BL210" s="15"/>
      <c r="BM210" s="15"/>
      <c r="BN210" s="118"/>
      <c r="BO210" s="15"/>
      <c r="BP210" s="15"/>
      <c r="BQ210" s="118"/>
      <c r="BR210" s="15"/>
      <c r="BS210" s="15"/>
      <c r="BT210" s="15"/>
      <c r="BU210" s="118"/>
      <c r="BV210" s="15"/>
      <c r="BW210" s="15"/>
      <c r="BX210" s="118"/>
      <c r="BY210" s="15"/>
      <c r="BZ210" s="15"/>
      <c r="CA210" s="118"/>
      <c r="CB210" s="15"/>
      <c r="CC210" s="15"/>
      <c r="CD210" s="15"/>
      <c r="CE210" s="118"/>
      <c r="CF210" s="15"/>
      <c r="CG210" s="15"/>
      <c r="CH210" s="118"/>
      <c r="CI210" s="15"/>
      <c r="CJ210" s="15"/>
      <c r="CK210" s="15"/>
      <c r="CL210" s="118"/>
      <c r="CM210" s="15"/>
      <c r="CN210" s="15"/>
      <c r="CO210" s="118"/>
      <c r="CP210" s="15"/>
      <c r="CQ210" s="15"/>
      <c r="CR210" s="15"/>
      <c r="CS210" s="118"/>
      <c r="CT210" s="15"/>
      <c r="CU210" s="15"/>
      <c r="CV210" s="118"/>
      <c r="CW210" s="15"/>
      <c r="CX210" s="15"/>
    </row>
    <row r="211" spans="2:102" s="3" customFormat="1" x14ac:dyDescent="0.3">
      <c r="B211" s="12"/>
      <c r="C211" s="15"/>
      <c r="D211" s="15"/>
      <c r="E211" s="12"/>
      <c r="F211" s="15"/>
      <c r="G211" s="15"/>
      <c r="H211" s="118"/>
      <c r="I211" s="15"/>
      <c r="J211" s="15"/>
      <c r="K211" s="15"/>
      <c r="L211" s="118"/>
      <c r="M211" s="15"/>
      <c r="N211" s="15"/>
      <c r="O211" s="118"/>
      <c r="P211" s="15"/>
      <c r="Q211" s="15"/>
      <c r="R211" s="15"/>
      <c r="S211" s="118"/>
      <c r="T211" s="15"/>
      <c r="U211" s="15"/>
      <c r="V211" s="118"/>
      <c r="W211" s="15"/>
      <c r="X211" s="15"/>
      <c r="Y211" s="118"/>
      <c r="Z211" s="15"/>
      <c r="AA211" s="15"/>
      <c r="AB211" s="15"/>
      <c r="AC211" s="118"/>
      <c r="AD211" s="15"/>
      <c r="AE211" s="15"/>
      <c r="AF211" s="118"/>
      <c r="AG211" s="15"/>
      <c r="AH211" s="15"/>
      <c r="AI211" s="15"/>
      <c r="AJ211" s="118"/>
      <c r="AK211" s="15"/>
      <c r="AL211" s="15"/>
      <c r="AM211" s="118"/>
      <c r="AN211" s="15"/>
      <c r="AO211" s="15"/>
      <c r="AP211" s="15"/>
      <c r="AQ211" s="118"/>
      <c r="AR211" s="15"/>
      <c r="AS211" s="15"/>
      <c r="AT211" s="118"/>
      <c r="AU211" s="15"/>
      <c r="AV211" s="15"/>
      <c r="AW211" s="118"/>
      <c r="AX211" s="15"/>
      <c r="AY211" s="15"/>
      <c r="AZ211" s="118"/>
      <c r="BA211" s="15"/>
      <c r="BB211" s="15"/>
      <c r="BC211" s="118"/>
      <c r="BD211" s="15"/>
      <c r="BE211" s="15"/>
      <c r="BF211" s="15"/>
      <c r="BG211" s="118"/>
      <c r="BH211" s="15"/>
      <c r="BI211" s="15"/>
      <c r="BJ211" s="118"/>
      <c r="BK211" s="15"/>
      <c r="BL211" s="15"/>
      <c r="BM211" s="15"/>
      <c r="BN211" s="118"/>
      <c r="BO211" s="15"/>
      <c r="BP211" s="15"/>
      <c r="BQ211" s="118"/>
      <c r="BR211" s="15"/>
      <c r="BS211" s="15"/>
      <c r="BT211" s="15"/>
      <c r="BU211" s="118"/>
      <c r="BV211" s="15"/>
      <c r="BW211" s="15"/>
      <c r="BX211" s="118"/>
      <c r="BY211" s="15"/>
      <c r="BZ211" s="15"/>
      <c r="CA211" s="118"/>
      <c r="CB211" s="15"/>
      <c r="CC211" s="15"/>
      <c r="CD211" s="15"/>
      <c r="CE211" s="118"/>
      <c r="CF211" s="15"/>
      <c r="CG211" s="15"/>
      <c r="CH211" s="118"/>
      <c r="CI211" s="15"/>
      <c r="CJ211" s="15"/>
      <c r="CK211" s="15"/>
      <c r="CL211" s="118"/>
      <c r="CM211" s="15"/>
      <c r="CN211" s="15"/>
      <c r="CO211" s="118"/>
      <c r="CP211" s="15"/>
      <c r="CQ211" s="15"/>
      <c r="CR211" s="15"/>
      <c r="CS211" s="118"/>
      <c r="CT211" s="15"/>
      <c r="CU211" s="15"/>
      <c r="CV211" s="118"/>
      <c r="CW211" s="15"/>
      <c r="CX211" s="15"/>
    </row>
    <row r="212" spans="2:102" s="3" customFormat="1" x14ac:dyDescent="0.3">
      <c r="B212" s="12"/>
      <c r="C212" s="15"/>
      <c r="D212" s="15"/>
      <c r="E212" s="12"/>
      <c r="F212" s="15"/>
      <c r="G212" s="15"/>
      <c r="H212" s="118"/>
      <c r="I212" s="15"/>
      <c r="J212" s="15"/>
      <c r="K212" s="15"/>
      <c r="L212" s="118"/>
      <c r="M212" s="15"/>
      <c r="N212" s="15"/>
      <c r="O212" s="118"/>
      <c r="P212" s="15"/>
      <c r="Q212" s="15"/>
      <c r="R212" s="15"/>
      <c r="S212" s="118"/>
      <c r="T212" s="15"/>
      <c r="U212" s="15"/>
      <c r="V212" s="118"/>
      <c r="W212" s="15"/>
      <c r="X212" s="15"/>
      <c r="Y212" s="118"/>
      <c r="Z212" s="15"/>
      <c r="AA212" s="15"/>
      <c r="AB212" s="15"/>
      <c r="AC212" s="118"/>
      <c r="AD212" s="15"/>
      <c r="AE212" s="15"/>
      <c r="AF212" s="118"/>
      <c r="AG212" s="15"/>
      <c r="AH212" s="15"/>
      <c r="AI212" s="15"/>
      <c r="AJ212" s="118"/>
      <c r="AK212" s="15"/>
      <c r="AL212" s="15"/>
      <c r="AM212" s="118"/>
      <c r="AN212" s="15"/>
      <c r="AO212" s="15"/>
      <c r="AP212" s="15"/>
      <c r="AQ212" s="118"/>
      <c r="AR212" s="15"/>
      <c r="AS212" s="15"/>
      <c r="AT212" s="118"/>
      <c r="AU212" s="15"/>
      <c r="AV212" s="15"/>
      <c r="AW212" s="118"/>
      <c r="AX212" s="15"/>
      <c r="AY212" s="15"/>
      <c r="AZ212" s="118"/>
      <c r="BA212" s="15"/>
      <c r="BB212" s="15"/>
      <c r="BC212" s="118"/>
      <c r="BD212" s="15"/>
      <c r="BE212" s="15"/>
      <c r="BF212" s="15"/>
      <c r="BG212" s="118"/>
      <c r="BH212" s="15"/>
      <c r="BI212" s="15"/>
      <c r="BJ212" s="118"/>
      <c r="BK212" s="15"/>
      <c r="BL212" s="15"/>
      <c r="BM212" s="15"/>
      <c r="BN212" s="118"/>
      <c r="BO212" s="15"/>
      <c r="BP212" s="15"/>
      <c r="BQ212" s="118"/>
      <c r="BR212" s="15"/>
      <c r="BS212" s="15"/>
      <c r="BT212" s="15"/>
      <c r="BU212" s="118"/>
      <c r="BV212" s="15"/>
      <c r="BW212" s="15"/>
      <c r="BX212" s="118"/>
      <c r="BY212" s="15"/>
      <c r="BZ212" s="15"/>
      <c r="CA212" s="118"/>
      <c r="CB212" s="15"/>
      <c r="CC212" s="15"/>
      <c r="CD212" s="15"/>
      <c r="CE212" s="118"/>
      <c r="CF212" s="15"/>
      <c r="CG212" s="15"/>
      <c r="CH212" s="118"/>
      <c r="CI212" s="15"/>
      <c r="CJ212" s="15"/>
      <c r="CK212" s="15"/>
      <c r="CL212" s="118"/>
      <c r="CM212" s="15"/>
      <c r="CN212" s="15"/>
      <c r="CO212" s="118"/>
      <c r="CP212" s="15"/>
      <c r="CQ212" s="15"/>
      <c r="CR212" s="15"/>
      <c r="CS212" s="118"/>
      <c r="CT212" s="15"/>
      <c r="CU212" s="15"/>
      <c r="CV212" s="118"/>
      <c r="CW212" s="15"/>
      <c r="CX212" s="15"/>
    </row>
    <row r="213" spans="2:102" s="3" customFormat="1" x14ac:dyDescent="0.3">
      <c r="B213" s="12"/>
      <c r="C213" s="15"/>
      <c r="D213" s="15"/>
      <c r="E213" s="12"/>
      <c r="F213" s="15"/>
      <c r="G213" s="15"/>
      <c r="H213" s="118"/>
      <c r="I213" s="15"/>
      <c r="J213" s="15"/>
      <c r="K213" s="15"/>
      <c r="L213" s="118"/>
      <c r="M213" s="15"/>
      <c r="N213" s="15"/>
      <c r="O213" s="118"/>
      <c r="P213" s="15"/>
      <c r="Q213" s="15"/>
      <c r="R213" s="15"/>
      <c r="S213" s="118"/>
      <c r="T213" s="15"/>
      <c r="U213" s="15"/>
      <c r="V213" s="118"/>
      <c r="W213" s="15"/>
      <c r="X213" s="15"/>
      <c r="Y213" s="118"/>
      <c r="Z213" s="15"/>
      <c r="AA213" s="15"/>
      <c r="AB213" s="15"/>
      <c r="AC213" s="118"/>
      <c r="AD213" s="15"/>
      <c r="AE213" s="15"/>
      <c r="AF213" s="118"/>
      <c r="AG213" s="15"/>
      <c r="AH213" s="15"/>
      <c r="AI213" s="15"/>
      <c r="AJ213" s="118"/>
      <c r="AK213" s="15"/>
      <c r="AL213" s="15"/>
      <c r="AM213" s="118"/>
      <c r="AN213" s="15"/>
      <c r="AO213" s="15"/>
      <c r="AP213" s="15"/>
      <c r="AQ213" s="118"/>
      <c r="AR213" s="15"/>
      <c r="AS213" s="15"/>
      <c r="AT213" s="118"/>
      <c r="AU213" s="15"/>
      <c r="AV213" s="15"/>
      <c r="AW213" s="118"/>
      <c r="AX213" s="15"/>
      <c r="AY213" s="15"/>
      <c r="AZ213" s="118"/>
      <c r="BA213" s="15"/>
      <c r="BB213" s="15"/>
      <c r="BC213" s="118"/>
      <c r="BD213" s="15"/>
      <c r="BE213" s="15"/>
      <c r="BF213" s="15"/>
      <c r="BG213" s="118"/>
      <c r="BH213" s="15"/>
      <c r="BI213" s="15"/>
      <c r="BJ213" s="118"/>
      <c r="BK213" s="15"/>
      <c r="BL213" s="15"/>
      <c r="BM213" s="15"/>
      <c r="BN213" s="118"/>
      <c r="BO213" s="15"/>
      <c r="BP213" s="15"/>
      <c r="BQ213" s="118"/>
      <c r="BR213" s="15"/>
      <c r="BS213" s="15"/>
      <c r="BT213" s="15"/>
      <c r="BU213" s="118"/>
      <c r="BV213" s="15"/>
      <c r="BW213" s="15"/>
      <c r="BX213" s="118"/>
      <c r="BY213" s="15"/>
      <c r="BZ213" s="15"/>
      <c r="CA213" s="118"/>
      <c r="CB213" s="15"/>
      <c r="CC213" s="15"/>
      <c r="CD213" s="15"/>
      <c r="CE213" s="118"/>
      <c r="CF213" s="15"/>
      <c r="CG213" s="15"/>
      <c r="CH213" s="118"/>
      <c r="CI213" s="15"/>
      <c r="CJ213" s="15"/>
      <c r="CK213" s="15"/>
      <c r="CL213" s="118"/>
      <c r="CM213" s="15"/>
      <c r="CN213" s="15"/>
      <c r="CO213" s="118"/>
      <c r="CP213" s="15"/>
      <c r="CQ213" s="15"/>
      <c r="CR213" s="15"/>
      <c r="CS213" s="118"/>
      <c r="CT213" s="15"/>
      <c r="CU213" s="15"/>
      <c r="CV213" s="118"/>
      <c r="CW213" s="15"/>
      <c r="CX213" s="15"/>
    </row>
    <row r="214" spans="2:102" s="3" customFormat="1" x14ac:dyDescent="0.3">
      <c r="B214" s="12"/>
      <c r="C214" s="15"/>
      <c r="D214" s="15"/>
      <c r="E214" s="12"/>
      <c r="F214" s="15"/>
      <c r="G214" s="15"/>
      <c r="H214" s="118"/>
      <c r="I214" s="15"/>
      <c r="J214" s="15"/>
      <c r="K214" s="15"/>
      <c r="L214" s="118"/>
      <c r="M214" s="15"/>
      <c r="N214" s="15"/>
      <c r="O214" s="118"/>
      <c r="P214" s="15"/>
      <c r="Q214" s="15"/>
      <c r="R214" s="15"/>
      <c r="S214" s="118"/>
      <c r="T214" s="15"/>
      <c r="U214" s="15"/>
      <c r="V214" s="118"/>
      <c r="W214" s="15"/>
      <c r="X214" s="15"/>
      <c r="Y214" s="118"/>
      <c r="Z214" s="15"/>
      <c r="AA214" s="15"/>
      <c r="AB214" s="15"/>
      <c r="AC214" s="118"/>
      <c r="AD214" s="15"/>
      <c r="AE214" s="15"/>
      <c r="AF214" s="118"/>
      <c r="AG214" s="15"/>
      <c r="AH214" s="15"/>
      <c r="AI214" s="15"/>
      <c r="AJ214" s="118"/>
      <c r="AK214" s="15"/>
      <c r="AL214" s="15"/>
      <c r="AM214" s="118"/>
      <c r="AN214" s="15"/>
      <c r="AO214" s="15"/>
      <c r="AP214" s="15"/>
      <c r="AQ214" s="118"/>
      <c r="AR214" s="15"/>
      <c r="AS214" s="15"/>
      <c r="AT214" s="118"/>
      <c r="AU214" s="15"/>
      <c r="AV214" s="15"/>
      <c r="AW214" s="118"/>
      <c r="AX214" s="15"/>
      <c r="AY214" s="15"/>
      <c r="AZ214" s="118"/>
      <c r="BA214" s="15"/>
      <c r="BB214" s="15"/>
      <c r="BC214" s="118"/>
      <c r="BD214" s="15"/>
      <c r="BE214" s="15"/>
      <c r="BF214" s="15"/>
      <c r="BG214" s="118"/>
      <c r="BH214" s="15"/>
      <c r="BI214" s="15"/>
      <c r="BJ214" s="118"/>
      <c r="BK214" s="15"/>
      <c r="BL214" s="15"/>
      <c r="BM214" s="15"/>
      <c r="BN214" s="118"/>
      <c r="BO214" s="15"/>
      <c r="BP214" s="15"/>
      <c r="BQ214" s="118"/>
      <c r="BR214" s="15"/>
      <c r="BS214" s="15"/>
      <c r="BT214" s="15"/>
      <c r="BU214" s="118"/>
      <c r="BV214" s="15"/>
      <c r="BW214" s="15"/>
      <c r="BX214" s="118"/>
      <c r="BY214" s="15"/>
      <c r="BZ214" s="15"/>
      <c r="CA214" s="118"/>
      <c r="CB214" s="15"/>
      <c r="CC214" s="15"/>
      <c r="CD214" s="15"/>
      <c r="CE214" s="118"/>
      <c r="CF214" s="15"/>
      <c r="CG214" s="15"/>
      <c r="CH214" s="118"/>
      <c r="CI214" s="15"/>
      <c r="CJ214" s="15"/>
      <c r="CK214" s="15"/>
      <c r="CL214" s="118"/>
      <c r="CM214" s="15"/>
      <c r="CN214" s="15"/>
      <c r="CO214" s="118"/>
      <c r="CP214" s="15"/>
      <c r="CQ214" s="15"/>
      <c r="CR214" s="15"/>
      <c r="CS214" s="118"/>
      <c r="CT214" s="15"/>
      <c r="CU214" s="15"/>
      <c r="CV214" s="118"/>
      <c r="CW214" s="15"/>
      <c r="CX214" s="15"/>
    </row>
    <row r="215" spans="2:102" s="3" customFormat="1" x14ac:dyDescent="0.3">
      <c r="B215" s="12"/>
      <c r="C215" s="15"/>
      <c r="D215" s="15"/>
      <c r="E215" s="12"/>
      <c r="F215" s="15"/>
      <c r="G215" s="15"/>
      <c r="H215" s="118"/>
      <c r="I215" s="15"/>
      <c r="J215" s="15"/>
      <c r="K215" s="15"/>
      <c r="L215" s="118"/>
      <c r="M215" s="15"/>
      <c r="N215" s="15"/>
      <c r="O215" s="118"/>
      <c r="P215" s="15"/>
      <c r="Q215" s="15"/>
      <c r="R215" s="15"/>
      <c r="S215" s="118"/>
      <c r="T215" s="15"/>
      <c r="U215" s="15"/>
      <c r="V215" s="118"/>
      <c r="W215" s="15"/>
      <c r="X215" s="15"/>
      <c r="Y215" s="118"/>
      <c r="Z215" s="15"/>
      <c r="AA215" s="15"/>
      <c r="AB215" s="15"/>
      <c r="AC215" s="118"/>
      <c r="AD215" s="15"/>
      <c r="AE215" s="15"/>
      <c r="AF215" s="118"/>
      <c r="AG215" s="15"/>
      <c r="AH215" s="15"/>
      <c r="AI215" s="15"/>
      <c r="AJ215" s="118"/>
      <c r="AK215" s="15"/>
      <c r="AL215" s="15"/>
      <c r="AM215" s="118"/>
      <c r="AN215" s="15"/>
      <c r="AO215" s="15"/>
      <c r="AP215" s="15"/>
      <c r="AQ215" s="118"/>
      <c r="AR215" s="15"/>
      <c r="AS215" s="15"/>
      <c r="AT215" s="118"/>
      <c r="AU215" s="15"/>
      <c r="AV215" s="15"/>
      <c r="AW215" s="118"/>
      <c r="AX215" s="15"/>
      <c r="AY215" s="15"/>
      <c r="AZ215" s="118"/>
      <c r="BA215" s="15"/>
      <c r="BB215" s="15"/>
      <c r="BC215" s="118"/>
      <c r="BD215" s="15"/>
      <c r="BE215" s="15"/>
      <c r="BF215" s="15"/>
      <c r="BG215" s="118"/>
      <c r="BH215" s="15"/>
      <c r="BI215" s="15"/>
      <c r="BJ215" s="118"/>
      <c r="BK215" s="15"/>
      <c r="BL215" s="15"/>
      <c r="BM215" s="15"/>
      <c r="BN215" s="118"/>
      <c r="BO215" s="15"/>
      <c r="BP215" s="15"/>
      <c r="BQ215" s="118"/>
      <c r="BR215" s="15"/>
      <c r="BS215" s="15"/>
      <c r="BT215" s="15"/>
      <c r="BU215" s="118"/>
      <c r="BV215" s="15"/>
      <c r="BW215" s="15"/>
      <c r="BX215" s="118"/>
      <c r="BY215" s="15"/>
      <c r="BZ215" s="15"/>
      <c r="CA215" s="118"/>
      <c r="CB215" s="15"/>
      <c r="CC215" s="15"/>
      <c r="CD215" s="15"/>
      <c r="CE215" s="118"/>
      <c r="CF215" s="15"/>
      <c r="CG215" s="15"/>
      <c r="CH215" s="118"/>
      <c r="CI215" s="15"/>
      <c r="CJ215" s="15"/>
      <c r="CK215" s="15"/>
      <c r="CL215" s="118"/>
      <c r="CM215" s="15"/>
      <c r="CN215" s="15"/>
      <c r="CO215" s="118"/>
      <c r="CP215" s="15"/>
      <c r="CQ215" s="15"/>
      <c r="CR215" s="15"/>
      <c r="CS215" s="118"/>
      <c r="CT215" s="15"/>
      <c r="CU215" s="15"/>
      <c r="CV215" s="118"/>
      <c r="CW215" s="15"/>
      <c r="CX215" s="15"/>
    </row>
    <row r="216" spans="2:102" s="3" customFormat="1" x14ac:dyDescent="0.3">
      <c r="B216" s="12"/>
      <c r="C216" s="15"/>
      <c r="D216" s="15"/>
      <c r="E216" s="12"/>
      <c r="F216" s="15"/>
      <c r="G216" s="15"/>
      <c r="H216" s="118"/>
      <c r="I216" s="15"/>
      <c r="J216" s="15"/>
      <c r="K216" s="15"/>
      <c r="L216" s="118"/>
      <c r="M216" s="15"/>
      <c r="N216" s="15"/>
      <c r="O216" s="118"/>
      <c r="P216" s="15"/>
      <c r="Q216" s="15"/>
      <c r="R216" s="15"/>
      <c r="S216" s="118"/>
      <c r="T216" s="15"/>
      <c r="U216" s="15"/>
      <c r="V216" s="118"/>
      <c r="W216" s="15"/>
      <c r="X216" s="15"/>
      <c r="Y216" s="118"/>
      <c r="Z216" s="15"/>
      <c r="AA216" s="15"/>
      <c r="AB216" s="15"/>
      <c r="AC216" s="118"/>
      <c r="AD216" s="15"/>
      <c r="AE216" s="15"/>
      <c r="AF216" s="118"/>
      <c r="AG216" s="15"/>
      <c r="AH216" s="15"/>
      <c r="AI216" s="15"/>
      <c r="AJ216" s="118"/>
      <c r="AK216" s="15"/>
      <c r="AL216" s="15"/>
      <c r="AM216" s="118"/>
      <c r="AN216" s="15"/>
      <c r="AO216" s="15"/>
      <c r="AP216" s="15"/>
      <c r="AQ216" s="118"/>
      <c r="AR216" s="15"/>
      <c r="AS216" s="15"/>
      <c r="AT216" s="118"/>
      <c r="AU216" s="15"/>
      <c r="AV216" s="15"/>
      <c r="AW216" s="118"/>
      <c r="AX216" s="15"/>
      <c r="AY216" s="15"/>
      <c r="AZ216" s="118"/>
      <c r="BA216" s="15"/>
      <c r="BB216" s="15"/>
      <c r="BC216" s="118"/>
      <c r="BD216" s="15"/>
      <c r="BE216" s="15"/>
      <c r="BF216" s="15"/>
      <c r="BG216" s="118"/>
      <c r="BH216" s="15"/>
      <c r="BI216" s="15"/>
      <c r="BJ216" s="118"/>
      <c r="BK216" s="15"/>
      <c r="BL216" s="15"/>
      <c r="BM216" s="15"/>
      <c r="BN216" s="118"/>
      <c r="BO216" s="15"/>
      <c r="BP216" s="15"/>
      <c r="BQ216" s="118"/>
      <c r="BR216" s="15"/>
      <c r="BS216" s="15"/>
      <c r="BT216" s="15"/>
      <c r="BU216" s="118"/>
      <c r="BV216" s="15"/>
      <c r="BW216" s="15"/>
      <c r="BX216" s="118"/>
      <c r="BY216" s="15"/>
      <c r="BZ216" s="15"/>
      <c r="CA216" s="118"/>
      <c r="CB216" s="15"/>
      <c r="CC216" s="15"/>
      <c r="CD216" s="15"/>
      <c r="CE216" s="118"/>
      <c r="CF216" s="15"/>
      <c r="CG216" s="15"/>
      <c r="CH216" s="118"/>
      <c r="CI216" s="15"/>
      <c r="CJ216" s="15"/>
      <c r="CK216" s="15"/>
      <c r="CL216" s="118"/>
      <c r="CM216" s="15"/>
      <c r="CN216" s="15"/>
      <c r="CO216" s="118"/>
      <c r="CP216" s="15"/>
      <c r="CQ216" s="15"/>
      <c r="CR216" s="15"/>
      <c r="CS216" s="118"/>
      <c r="CT216" s="15"/>
      <c r="CU216" s="15"/>
      <c r="CV216" s="118"/>
      <c r="CW216" s="15"/>
      <c r="CX216" s="15"/>
    </row>
    <row r="217" spans="2:102" s="3" customFormat="1" x14ac:dyDescent="0.3">
      <c r="B217" s="12"/>
      <c r="C217" s="15"/>
      <c r="D217" s="15"/>
      <c r="E217" s="12"/>
      <c r="F217" s="15"/>
      <c r="G217" s="15"/>
      <c r="H217" s="118"/>
      <c r="I217" s="15"/>
      <c r="J217" s="15"/>
      <c r="K217" s="15"/>
      <c r="L217" s="118"/>
      <c r="M217" s="15"/>
      <c r="N217" s="15"/>
      <c r="O217" s="118"/>
      <c r="P217" s="15"/>
      <c r="Q217" s="15"/>
      <c r="R217" s="15"/>
      <c r="S217" s="118"/>
      <c r="T217" s="15"/>
      <c r="U217" s="15"/>
      <c r="V217" s="118"/>
      <c r="W217" s="15"/>
      <c r="X217" s="15"/>
      <c r="Y217" s="118"/>
      <c r="Z217" s="15"/>
      <c r="AA217" s="15"/>
      <c r="AB217" s="15"/>
      <c r="AC217" s="118"/>
      <c r="AD217" s="15"/>
      <c r="AE217" s="15"/>
      <c r="AF217" s="118"/>
      <c r="AG217" s="15"/>
      <c r="AH217" s="15"/>
      <c r="AI217" s="15"/>
      <c r="AJ217" s="118"/>
      <c r="AK217" s="15"/>
      <c r="AL217" s="15"/>
      <c r="AM217" s="118"/>
      <c r="AN217" s="15"/>
      <c r="AO217" s="15"/>
      <c r="AP217" s="15"/>
      <c r="AQ217" s="118"/>
      <c r="AR217" s="15"/>
      <c r="AS217" s="15"/>
      <c r="AT217" s="118"/>
      <c r="AU217" s="15"/>
      <c r="AV217" s="15"/>
      <c r="AW217" s="118"/>
      <c r="AX217" s="15"/>
      <c r="AY217" s="15"/>
      <c r="AZ217" s="118"/>
      <c r="BA217" s="15"/>
      <c r="BB217" s="15"/>
      <c r="BC217" s="118"/>
      <c r="BD217" s="15"/>
      <c r="BE217" s="15"/>
      <c r="BF217" s="15"/>
      <c r="BG217" s="118"/>
      <c r="BH217" s="15"/>
      <c r="BI217" s="15"/>
      <c r="BJ217" s="118"/>
      <c r="BK217" s="15"/>
      <c r="BL217" s="15"/>
      <c r="BM217" s="15"/>
      <c r="BN217" s="118"/>
      <c r="BO217" s="15"/>
      <c r="BP217" s="15"/>
      <c r="BQ217" s="118"/>
      <c r="BR217" s="15"/>
      <c r="BS217" s="15"/>
      <c r="BT217" s="15"/>
      <c r="BU217" s="118"/>
      <c r="BV217" s="15"/>
      <c r="BW217" s="15"/>
      <c r="BX217" s="118"/>
      <c r="BY217" s="15"/>
      <c r="BZ217" s="15"/>
      <c r="CA217" s="118"/>
      <c r="CB217" s="15"/>
      <c r="CC217" s="15"/>
      <c r="CD217" s="15"/>
      <c r="CE217" s="118"/>
      <c r="CF217" s="15"/>
      <c r="CG217" s="15"/>
      <c r="CH217" s="118"/>
      <c r="CI217" s="15"/>
      <c r="CJ217" s="15"/>
      <c r="CK217" s="15"/>
      <c r="CL217" s="118"/>
      <c r="CM217" s="15"/>
      <c r="CN217" s="15"/>
      <c r="CO217" s="118"/>
      <c r="CP217" s="15"/>
      <c r="CQ217" s="15"/>
      <c r="CR217" s="15"/>
      <c r="CS217" s="118"/>
      <c r="CT217" s="15"/>
      <c r="CU217" s="15"/>
      <c r="CV217" s="118"/>
      <c r="CW217" s="15"/>
      <c r="CX217" s="15"/>
    </row>
    <row r="218" spans="2:102" s="3" customFormat="1" x14ac:dyDescent="0.3">
      <c r="B218" s="12"/>
      <c r="C218" s="15"/>
      <c r="D218" s="15"/>
      <c r="E218" s="12"/>
      <c r="F218" s="15"/>
      <c r="G218" s="15"/>
      <c r="H218" s="118"/>
      <c r="I218" s="15"/>
      <c r="J218" s="15"/>
      <c r="K218" s="15"/>
      <c r="L218" s="118"/>
      <c r="M218" s="15"/>
      <c r="N218" s="15"/>
      <c r="O218" s="118"/>
      <c r="P218" s="15"/>
      <c r="Q218" s="15"/>
      <c r="R218" s="15"/>
      <c r="S218" s="118"/>
      <c r="T218" s="15"/>
      <c r="U218" s="15"/>
      <c r="V218" s="118"/>
      <c r="W218" s="15"/>
      <c r="X218" s="15"/>
      <c r="Y218" s="118"/>
      <c r="Z218" s="15"/>
      <c r="AA218" s="15"/>
      <c r="AB218" s="15"/>
      <c r="AC218" s="118"/>
      <c r="AD218" s="15"/>
      <c r="AE218" s="15"/>
      <c r="AF218" s="118"/>
      <c r="AG218" s="15"/>
      <c r="AH218" s="15"/>
      <c r="AI218" s="15"/>
      <c r="AJ218" s="118"/>
      <c r="AK218" s="15"/>
      <c r="AL218" s="15"/>
      <c r="AM218" s="118"/>
      <c r="AN218" s="15"/>
      <c r="AO218" s="15"/>
      <c r="AP218" s="15"/>
      <c r="AQ218" s="118"/>
      <c r="AR218" s="15"/>
      <c r="AS218" s="15"/>
      <c r="AT218" s="118"/>
      <c r="AU218" s="15"/>
      <c r="AV218" s="15"/>
      <c r="AW218" s="118"/>
      <c r="AX218" s="15"/>
      <c r="AY218" s="15"/>
      <c r="AZ218" s="118"/>
      <c r="BA218" s="15"/>
      <c r="BB218" s="15"/>
      <c r="BC218" s="118"/>
      <c r="BD218" s="15"/>
      <c r="BE218" s="15"/>
      <c r="BF218" s="15"/>
      <c r="BG218" s="118"/>
      <c r="BH218" s="15"/>
      <c r="BI218" s="15"/>
      <c r="BJ218" s="118"/>
      <c r="BK218" s="15"/>
      <c r="BL218" s="15"/>
      <c r="BM218" s="15"/>
      <c r="BN218" s="118"/>
      <c r="BO218" s="15"/>
      <c r="BP218" s="15"/>
      <c r="BQ218" s="118"/>
      <c r="BR218" s="15"/>
      <c r="BS218" s="15"/>
      <c r="BT218" s="15"/>
      <c r="BU218" s="118"/>
      <c r="BV218" s="15"/>
      <c r="BW218" s="15"/>
      <c r="BX218" s="118"/>
      <c r="BY218" s="15"/>
      <c r="BZ218" s="15"/>
      <c r="CA218" s="118"/>
      <c r="CB218" s="15"/>
      <c r="CC218" s="15"/>
      <c r="CD218" s="15"/>
      <c r="CE218" s="118"/>
      <c r="CF218" s="15"/>
      <c r="CG218" s="15"/>
      <c r="CH218" s="118"/>
      <c r="CI218" s="15"/>
      <c r="CJ218" s="15"/>
      <c r="CK218" s="15"/>
      <c r="CL218" s="118"/>
      <c r="CM218" s="15"/>
      <c r="CN218" s="15"/>
      <c r="CO218" s="118"/>
      <c r="CP218" s="15"/>
      <c r="CQ218" s="15"/>
      <c r="CR218" s="15"/>
      <c r="CS218" s="118"/>
      <c r="CT218" s="15"/>
      <c r="CU218" s="15"/>
      <c r="CV218" s="118"/>
      <c r="CW218" s="15"/>
      <c r="CX218" s="15"/>
    </row>
    <row r="219" spans="2:102" s="3" customFormat="1" x14ac:dyDescent="0.3">
      <c r="B219" s="12"/>
      <c r="C219" s="15"/>
      <c r="D219" s="15"/>
      <c r="E219" s="12"/>
      <c r="F219" s="15"/>
      <c r="G219" s="15"/>
      <c r="H219" s="118"/>
      <c r="I219" s="15"/>
      <c r="J219" s="15"/>
      <c r="K219" s="15"/>
      <c r="L219" s="118"/>
      <c r="M219" s="15"/>
      <c r="N219" s="15"/>
      <c r="O219" s="118"/>
      <c r="P219" s="15"/>
      <c r="Q219" s="15"/>
      <c r="R219" s="15"/>
      <c r="S219" s="118"/>
      <c r="T219" s="15"/>
      <c r="U219" s="15"/>
      <c r="V219" s="118"/>
      <c r="W219" s="15"/>
      <c r="X219" s="15"/>
      <c r="Y219" s="118"/>
      <c r="Z219" s="15"/>
      <c r="AA219" s="15"/>
      <c r="AB219" s="15"/>
      <c r="AC219" s="118"/>
      <c r="AD219" s="15"/>
      <c r="AE219" s="15"/>
      <c r="AF219" s="118"/>
      <c r="AG219" s="15"/>
      <c r="AH219" s="15"/>
      <c r="AI219" s="15"/>
      <c r="AJ219" s="118"/>
      <c r="AK219" s="15"/>
      <c r="AL219" s="15"/>
      <c r="AM219" s="118"/>
      <c r="AN219" s="15"/>
      <c r="AO219" s="15"/>
      <c r="AP219" s="15"/>
      <c r="AQ219" s="118"/>
      <c r="AR219" s="15"/>
      <c r="AS219" s="15"/>
      <c r="AT219" s="118"/>
      <c r="AU219" s="15"/>
      <c r="AV219" s="15"/>
      <c r="AW219" s="118"/>
      <c r="AX219" s="15"/>
      <c r="AY219" s="15"/>
      <c r="AZ219" s="118"/>
      <c r="BA219" s="15"/>
      <c r="BB219" s="15"/>
      <c r="BC219" s="118"/>
      <c r="BD219" s="15"/>
      <c r="BE219" s="15"/>
      <c r="BF219" s="15"/>
      <c r="BG219" s="118"/>
      <c r="BH219" s="15"/>
      <c r="BI219" s="15"/>
      <c r="BJ219" s="118"/>
      <c r="BK219" s="15"/>
      <c r="BL219" s="15"/>
      <c r="BM219" s="15"/>
      <c r="BN219" s="118"/>
      <c r="BO219" s="15"/>
      <c r="BP219" s="15"/>
      <c r="BQ219" s="118"/>
      <c r="BR219" s="15"/>
      <c r="BS219" s="15"/>
      <c r="BT219" s="15"/>
      <c r="BU219" s="118"/>
      <c r="BV219" s="15"/>
      <c r="BW219" s="15"/>
      <c r="BX219" s="118"/>
      <c r="BY219" s="15"/>
      <c r="BZ219" s="15"/>
      <c r="CA219" s="118"/>
      <c r="CB219" s="15"/>
      <c r="CC219" s="15"/>
      <c r="CD219" s="15"/>
      <c r="CE219" s="118"/>
      <c r="CF219" s="15"/>
      <c r="CG219" s="15"/>
      <c r="CH219" s="118"/>
      <c r="CI219" s="15"/>
      <c r="CJ219" s="15"/>
      <c r="CK219" s="15"/>
      <c r="CL219" s="118"/>
      <c r="CM219" s="15"/>
      <c r="CN219" s="15"/>
      <c r="CO219" s="118"/>
      <c r="CP219" s="15"/>
      <c r="CQ219" s="15"/>
      <c r="CR219" s="15"/>
      <c r="CS219" s="118"/>
      <c r="CT219" s="15"/>
      <c r="CU219" s="15"/>
      <c r="CV219" s="118"/>
      <c r="CW219" s="15"/>
      <c r="CX219" s="15"/>
    </row>
    <row r="220" spans="2:102" s="3" customFormat="1" x14ac:dyDescent="0.3">
      <c r="B220" s="12"/>
      <c r="C220" s="15"/>
      <c r="D220" s="15"/>
      <c r="E220" s="12"/>
      <c r="F220" s="15"/>
      <c r="G220" s="15"/>
      <c r="H220" s="118"/>
      <c r="I220" s="15"/>
      <c r="J220" s="15"/>
      <c r="K220" s="15"/>
      <c r="L220" s="118"/>
      <c r="M220" s="15"/>
      <c r="N220" s="15"/>
      <c r="O220" s="118"/>
      <c r="P220" s="15"/>
      <c r="Q220" s="15"/>
      <c r="R220" s="15"/>
      <c r="S220" s="118"/>
      <c r="T220" s="15"/>
      <c r="U220" s="15"/>
      <c r="V220" s="118"/>
      <c r="W220" s="15"/>
      <c r="X220" s="15"/>
      <c r="Y220" s="118"/>
      <c r="Z220" s="15"/>
      <c r="AA220" s="15"/>
      <c r="AB220" s="15"/>
      <c r="AC220" s="118"/>
      <c r="AD220" s="15"/>
      <c r="AE220" s="15"/>
      <c r="AF220" s="118"/>
      <c r="AG220" s="15"/>
      <c r="AH220" s="15"/>
      <c r="AI220" s="15"/>
      <c r="AJ220" s="118"/>
      <c r="AK220" s="15"/>
      <c r="AL220" s="15"/>
      <c r="AM220" s="118"/>
      <c r="AN220" s="15"/>
      <c r="AO220" s="15"/>
      <c r="AP220" s="15"/>
      <c r="AQ220" s="118"/>
      <c r="AR220" s="15"/>
      <c r="AS220" s="15"/>
      <c r="AT220" s="118"/>
      <c r="AU220" s="15"/>
      <c r="AV220" s="15"/>
      <c r="AW220" s="118"/>
      <c r="AX220" s="15"/>
      <c r="AY220" s="15"/>
      <c r="AZ220" s="118"/>
      <c r="BA220" s="15"/>
      <c r="BB220" s="15"/>
      <c r="BC220" s="118"/>
      <c r="BD220" s="15"/>
      <c r="BE220" s="15"/>
      <c r="BF220" s="15"/>
      <c r="BG220" s="118"/>
      <c r="BH220" s="15"/>
      <c r="BI220" s="15"/>
      <c r="BJ220" s="118"/>
      <c r="BK220" s="15"/>
      <c r="BL220" s="15"/>
      <c r="BM220" s="15"/>
      <c r="BN220" s="118"/>
      <c r="BO220" s="15"/>
      <c r="BP220" s="15"/>
      <c r="BQ220" s="118"/>
      <c r="BR220" s="15"/>
      <c r="BS220" s="15"/>
      <c r="BT220" s="15"/>
      <c r="BU220" s="118"/>
      <c r="BV220" s="15"/>
      <c r="BW220" s="15"/>
      <c r="BX220" s="118"/>
      <c r="BY220" s="15"/>
      <c r="BZ220" s="15"/>
      <c r="CA220" s="118"/>
      <c r="CB220" s="15"/>
      <c r="CC220" s="15"/>
      <c r="CD220" s="15"/>
      <c r="CE220" s="118"/>
      <c r="CF220" s="15"/>
      <c r="CG220" s="15"/>
      <c r="CH220" s="118"/>
      <c r="CI220" s="15"/>
      <c r="CJ220" s="15"/>
      <c r="CK220" s="15"/>
      <c r="CL220" s="118"/>
      <c r="CM220" s="15"/>
      <c r="CN220" s="15"/>
      <c r="CO220" s="118"/>
      <c r="CP220" s="15"/>
      <c r="CQ220" s="15"/>
      <c r="CR220" s="15"/>
      <c r="CS220" s="118"/>
      <c r="CT220" s="15"/>
      <c r="CU220" s="15"/>
      <c r="CV220" s="118"/>
      <c r="CW220" s="15"/>
      <c r="CX220" s="15"/>
    </row>
  </sheetData>
  <mergeCells count="1">
    <mergeCell ref="B2:CX2"/>
  </mergeCells>
  <conditionalFormatting sqref="C9">
    <cfRule type="colorScale" priority="5772">
      <colorScale>
        <cfvo type="min"/>
        <cfvo type="max"/>
        <color theme="0"/>
        <color theme="0"/>
      </colorScale>
    </cfRule>
    <cfRule type="expression" dxfId="6509" priority="5773">
      <formula>B9&lt;0</formula>
    </cfRule>
  </conditionalFormatting>
  <conditionalFormatting sqref="C9:C20">
    <cfRule type="expression" dxfId="6508" priority="5743">
      <formula>IF(C9="Validar","Rojo","Verde")</formula>
    </cfRule>
    <cfRule type="expression" priority="5745">
      <formula>#REF!</formula>
    </cfRule>
  </conditionalFormatting>
  <conditionalFormatting sqref="C10">
    <cfRule type="colorScale" priority="5749">
      <colorScale>
        <cfvo type="min"/>
        <cfvo type="max"/>
        <color theme="0"/>
        <color theme="0"/>
      </colorScale>
    </cfRule>
    <cfRule type="expression" dxfId="6507" priority="5750">
      <formula>B10&lt;0</formula>
    </cfRule>
  </conditionalFormatting>
  <conditionalFormatting sqref="C11:C14">
    <cfRule type="colorScale" priority="5770">
      <colorScale>
        <cfvo type="min"/>
        <cfvo type="max"/>
        <color theme="0"/>
        <color theme="0"/>
      </colorScale>
    </cfRule>
    <cfRule type="expression" dxfId="6506" priority="5771">
      <formula>B11&lt;0</formula>
    </cfRule>
  </conditionalFormatting>
  <conditionalFormatting sqref="C15">
    <cfRule type="colorScale" priority="5747">
      <colorScale>
        <cfvo type="min"/>
        <cfvo type="max"/>
        <color theme="0"/>
        <color theme="0"/>
      </colorScale>
    </cfRule>
    <cfRule type="expression" dxfId="6505" priority="5748">
      <formula>B15&lt;0</formula>
    </cfRule>
  </conditionalFormatting>
  <conditionalFormatting sqref="C16:C17">
    <cfRule type="colorScale" priority="5768">
      <colorScale>
        <cfvo type="min"/>
        <cfvo type="max"/>
        <color theme="0"/>
        <color theme="0"/>
      </colorScale>
    </cfRule>
    <cfRule type="expression" dxfId="6504" priority="5769">
      <formula>B16&lt;0</formula>
    </cfRule>
  </conditionalFormatting>
  <conditionalFormatting sqref="C18">
    <cfRule type="colorScale" priority="5744">
      <colorScale>
        <cfvo type="min"/>
        <cfvo type="max"/>
        <color theme="0"/>
        <color theme="0"/>
      </colorScale>
    </cfRule>
    <cfRule type="expression" dxfId="6503" priority="5746">
      <formula>B18&lt;0</formula>
    </cfRule>
  </conditionalFormatting>
  <conditionalFormatting sqref="C19:C20">
    <cfRule type="colorScale" priority="5766">
      <colorScale>
        <cfvo type="min"/>
        <cfvo type="max"/>
        <color theme="0"/>
        <color theme="0"/>
      </colorScale>
    </cfRule>
    <cfRule type="expression" dxfId="6502" priority="5767">
      <formula>B19&lt;0</formula>
    </cfRule>
  </conditionalFormatting>
  <conditionalFormatting sqref="C23">
    <cfRule type="colorScale" priority="5741">
      <colorScale>
        <cfvo type="min"/>
        <cfvo type="max"/>
        <color theme="0"/>
        <color theme="0"/>
      </colorScale>
    </cfRule>
    <cfRule type="expression" dxfId="6501" priority="5742">
      <formula>B23&lt;0</formula>
    </cfRule>
  </conditionalFormatting>
  <conditionalFormatting sqref="C23:C31">
    <cfRule type="expression" dxfId="6500" priority="5735">
      <formula>IF(C23="Validar","Rojo","Verde")</formula>
    </cfRule>
    <cfRule type="expression" priority="5737">
      <formula>#REF!</formula>
    </cfRule>
  </conditionalFormatting>
  <conditionalFormatting sqref="C24">
    <cfRule type="colorScale" priority="5764">
      <colorScale>
        <cfvo type="min"/>
        <cfvo type="max"/>
        <color theme="0"/>
        <color theme="0"/>
      </colorScale>
    </cfRule>
    <cfRule type="expression" dxfId="6499" priority="5765">
      <formula>B24&lt;0</formula>
    </cfRule>
  </conditionalFormatting>
  <conditionalFormatting sqref="C25">
    <cfRule type="colorScale" priority="5762">
      <colorScale>
        <cfvo type="min"/>
        <cfvo type="max"/>
        <color theme="0"/>
        <color theme="0"/>
      </colorScale>
    </cfRule>
    <cfRule type="expression" dxfId="6498" priority="5763">
      <formula>B25&lt;0</formula>
    </cfRule>
  </conditionalFormatting>
  <conditionalFormatting sqref="C26">
    <cfRule type="colorScale" priority="5739">
      <colorScale>
        <cfvo type="min"/>
        <cfvo type="max"/>
        <color theme="0"/>
        <color theme="0"/>
      </colorScale>
    </cfRule>
    <cfRule type="expression" dxfId="6497" priority="5740">
      <formula>B26&lt;0</formula>
    </cfRule>
  </conditionalFormatting>
  <conditionalFormatting sqref="C27">
    <cfRule type="colorScale" priority="5760">
      <colorScale>
        <cfvo type="min"/>
        <cfvo type="max"/>
        <color theme="0"/>
        <color theme="0"/>
      </colorScale>
    </cfRule>
    <cfRule type="expression" dxfId="6496" priority="5761">
      <formula>B27&lt;0</formula>
    </cfRule>
  </conditionalFormatting>
  <conditionalFormatting sqref="C28">
    <cfRule type="colorScale" priority="5758">
      <colorScale>
        <cfvo type="min"/>
        <cfvo type="max"/>
        <color theme="0"/>
        <color theme="0"/>
      </colorScale>
    </cfRule>
    <cfRule type="expression" dxfId="6495" priority="5759">
      <formula>B28&lt;0</formula>
    </cfRule>
  </conditionalFormatting>
  <conditionalFormatting sqref="C29">
    <cfRule type="colorScale" priority="5736">
      <colorScale>
        <cfvo type="min"/>
        <cfvo type="max"/>
        <color theme="0"/>
        <color theme="0"/>
      </colorScale>
    </cfRule>
    <cfRule type="expression" dxfId="6494" priority="5738">
      <formula>B29&lt;0</formula>
    </cfRule>
  </conditionalFormatting>
  <conditionalFormatting sqref="C30">
    <cfRule type="colorScale" priority="5756">
      <colorScale>
        <cfvo type="min"/>
        <cfvo type="max"/>
        <color theme="0"/>
        <color theme="0"/>
      </colorScale>
    </cfRule>
    <cfRule type="expression" dxfId="6493" priority="5757">
      <formula>B30&lt;0</formula>
    </cfRule>
  </conditionalFormatting>
  <conditionalFormatting sqref="C31">
    <cfRule type="colorScale" priority="5754">
      <colorScale>
        <cfvo type="min"/>
        <cfvo type="max"/>
        <color theme="0"/>
        <color theme="0"/>
      </colorScale>
    </cfRule>
    <cfRule type="expression" dxfId="6492" priority="5755">
      <formula>B31&lt;0</formula>
    </cfRule>
  </conditionalFormatting>
  <conditionalFormatting sqref="C39">
    <cfRule type="colorScale" priority="5732">
      <colorScale>
        <cfvo type="min"/>
        <cfvo type="max"/>
        <color theme="0"/>
        <color theme="0"/>
      </colorScale>
    </cfRule>
    <cfRule type="expression" priority="5733">
      <formula>#REF!</formula>
    </cfRule>
    <cfRule type="expression" dxfId="6491" priority="5734">
      <formula>B39&lt;0</formula>
    </cfRule>
  </conditionalFormatting>
  <conditionalFormatting sqref="C39:C107">
    <cfRule type="expression" dxfId="6490" priority="5587">
      <formula>IF(C39="Validar","Rojo","Verde")</formula>
    </cfRule>
  </conditionalFormatting>
  <conditionalFormatting sqref="C40:C67">
    <cfRule type="colorScale" priority="5751">
      <colorScale>
        <cfvo type="min"/>
        <cfvo type="max"/>
        <color theme="0"/>
        <color theme="0"/>
      </colorScale>
    </cfRule>
    <cfRule type="expression" priority="5752">
      <formula>$F$19</formula>
    </cfRule>
    <cfRule type="expression" dxfId="6489" priority="5753">
      <formula>B40&lt;0</formula>
    </cfRule>
  </conditionalFormatting>
  <conditionalFormatting sqref="C68">
    <cfRule type="colorScale" priority="5729">
      <colorScale>
        <cfvo type="min"/>
        <cfvo type="max"/>
        <color theme="0"/>
        <color theme="0"/>
      </colorScale>
    </cfRule>
    <cfRule type="expression" priority="5730">
      <formula>#REF!</formula>
    </cfRule>
    <cfRule type="expression" dxfId="6488" priority="5731">
      <formula>B68&lt;0</formula>
    </cfRule>
  </conditionalFormatting>
  <conditionalFormatting sqref="C69:C81">
    <cfRule type="colorScale" priority="5776">
      <colorScale>
        <cfvo type="min"/>
        <cfvo type="max"/>
        <color theme="0"/>
        <color theme="0"/>
      </colorScale>
    </cfRule>
    <cfRule type="expression" priority="5777">
      <formula>$F$19</formula>
    </cfRule>
    <cfRule type="expression" dxfId="6487" priority="5778">
      <formula>B69&lt;0</formula>
    </cfRule>
  </conditionalFormatting>
  <conditionalFormatting sqref="C82 C92 C103 C107">
    <cfRule type="expression" dxfId="6486" priority="5775">
      <formula>B82&lt;0</formula>
    </cfRule>
  </conditionalFormatting>
  <conditionalFormatting sqref="C83">
    <cfRule type="colorScale" priority="5588">
      <colorScale>
        <cfvo type="min"/>
        <cfvo type="max"/>
        <color theme="0"/>
        <color theme="0"/>
      </colorScale>
    </cfRule>
    <cfRule type="expression" priority="5589">
      <formula>#REF!</formula>
    </cfRule>
    <cfRule type="expression" dxfId="6485" priority="5590">
      <formula>B83&lt;0</formula>
    </cfRule>
  </conditionalFormatting>
  <conditionalFormatting sqref="C84:C91">
    <cfRule type="colorScale" priority="5779">
      <colorScale>
        <cfvo type="min"/>
        <cfvo type="max"/>
        <color theme="0"/>
        <color theme="0"/>
      </colorScale>
    </cfRule>
    <cfRule type="expression" priority="5780">
      <formula>$F$19</formula>
    </cfRule>
    <cfRule type="expression" dxfId="6484" priority="5781">
      <formula>B84&lt;0</formula>
    </cfRule>
  </conditionalFormatting>
  <conditionalFormatting sqref="C82 C92 C103 C107">
    <cfRule type="colorScale" priority="5774">
      <colorScale>
        <cfvo type="min"/>
        <cfvo type="max"/>
        <color theme="0"/>
        <color theme="0"/>
      </colorScale>
    </cfRule>
  </conditionalFormatting>
  <conditionalFormatting sqref="C93">
    <cfRule type="colorScale" priority="5726">
      <colorScale>
        <cfvo type="min"/>
        <cfvo type="max"/>
        <color theme="0"/>
        <color theme="0"/>
      </colorScale>
    </cfRule>
    <cfRule type="expression" priority="5727">
      <formula>#REF!</formula>
    </cfRule>
    <cfRule type="expression" dxfId="6483" priority="5728">
      <formula>B93&lt;0</formula>
    </cfRule>
  </conditionalFormatting>
  <conditionalFormatting sqref="C94:C102">
    <cfRule type="colorScale" priority="5782">
      <colorScale>
        <cfvo type="min"/>
        <cfvo type="max"/>
        <color theme="0"/>
        <color theme="0"/>
      </colorScale>
    </cfRule>
    <cfRule type="expression" priority="5783">
      <formula>$F$19</formula>
    </cfRule>
    <cfRule type="expression" dxfId="6482" priority="5784">
      <formula>B94&lt;0</formula>
    </cfRule>
  </conditionalFormatting>
  <conditionalFormatting sqref="C104">
    <cfRule type="colorScale" priority="5723">
      <colorScale>
        <cfvo type="min"/>
        <cfvo type="max"/>
        <color theme="0"/>
        <color theme="0"/>
      </colorScale>
    </cfRule>
    <cfRule type="expression" priority="5724">
      <formula>#REF!</formula>
    </cfRule>
    <cfRule type="expression" dxfId="6481" priority="5725">
      <formula>B104&lt;0</formula>
    </cfRule>
  </conditionalFormatting>
  <conditionalFormatting sqref="C105:C106">
    <cfRule type="colorScale" priority="5785">
      <colorScale>
        <cfvo type="min"/>
        <cfvo type="max"/>
        <color theme="0"/>
        <color theme="0"/>
      </colorScale>
    </cfRule>
    <cfRule type="expression" priority="5786">
      <formula>$F$19</formula>
    </cfRule>
    <cfRule type="expression" dxfId="6480" priority="5787">
      <formula>B105&lt;0</formula>
    </cfRule>
  </conditionalFormatting>
  <conditionalFormatting sqref="C110">
    <cfRule type="colorScale" priority="5788">
      <colorScale>
        <cfvo type="min"/>
        <cfvo type="max"/>
        <color theme="0"/>
        <color theme="0"/>
      </colorScale>
    </cfRule>
    <cfRule type="expression" dxfId="6479" priority="5789">
      <formula>B110&lt;0</formula>
    </cfRule>
  </conditionalFormatting>
  <conditionalFormatting sqref="C110:C111">
    <cfRule type="expression" priority="5571">
      <formula>$F$19</formula>
    </cfRule>
  </conditionalFormatting>
  <conditionalFormatting sqref="C111">
    <cfRule type="colorScale" priority="5570">
      <colorScale>
        <cfvo type="min"/>
        <cfvo type="max"/>
        <color theme="0"/>
        <color theme="0"/>
      </colorScale>
    </cfRule>
    <cfRule type="expression" dxfId="6478" priority="5572">
      <formula>B111&lt;0</formula>
    </cfRule>
  </conditionalFormatting>
  <conditionalFormatting sqref="C117:C123">
    <cfRule type="colorScale" priority="5793">
      <colorScale>
        <cfvo type="min"/>
        <cfvo type="max"/>
        <color theme="0"/>
        <color theme="0"/>
      </colorScale>
    </cfRule>
    <cfRule type="expression" priority="5794">
      <formula>$F$19</formula>
    </cfRule>
    <cfRule type="expression" dxfId="6477" priority="5795">
      <formula>B117&lt;0</formula>
    </cfRule>
  </conditionalFormatting>
  <conditionalFormatting sqref="C125">
    <cfRule type="colorScale" priority="5720">
      <colorScale>
        <cfvo type="min"/>
        <cfvo type="max"/>
        <color theme="0"/>
        <color theme="0"/>
      </colorScale>
    </cfRule>
    <cfRule type="expression" priority="5721">
      <formula>#REF!</formula>
    </cfRule>
    <cfRule type="expression" dxfId="6476" priority="5722">
      <formula>B125&lt;0</formula>
    </cfRule>
  </conditionalFormatting>
  <conditionalFormatting sqref="C125:C135">
    <cfRule type="expression" dxfId="6475" priority="5719">
      <formula>IF(C125="Validar","Rojo","Verde")</formula>
    </cfRule>
  </conditionalFormatting>
  <conditionalFormatting sqref="C126:C132">
    <cfRule type="colorScale" priority="5796">
      <colorScale>
        <cfvo type="min"/>
        <cfvo type="max"/>
        <color theme="0"/>
        <color theme="0"/>
      </colorScale>
    </cfRule>
    <cfRule type="expression" dxfId="6474" priority="5798">
      <formula>B126&lt;0</formula>
    </cfRule>
  </conditionalFormatting>
  <conditionalFormatting sqref="C126:C134">
    <cfRule type="expression" priority="5797">
      <formula>$F$19</formula>
    </cfRule>
  </conditionalFormatting>
  <conditionalFormatting sqref="C133:C134">
    <cfRule type="colorScale" priority="5799">
      <colorScale>
        <cfvo type="min"/>
        <cfvo type="max"/>
        <color theme="0"/>
        <color theme="0"/>
      </colorScale>
    </cfRule>
    <cfRule type="expression" dxfId="6473" priority="5800">
      <formula>B133&lt;0</formula>
    </cfRule>
  </conditionalFormatting>
  <conditionalFormatting sqref="C135">
    <cfRule type="colorScale" priority="5790">
      <colorScale>
        <cfvo type="min"/>
        <cfvo type="max"/>
        <color theme="0"/>
        <color theme="0"/>
      </colorScale>
    </cfRule>
    <cfRule type="expression" priority="5791">
      <formula>$F$23</formula>
    </cfRule>
    <cfRule type="expression" dxfId="6472" priority="5792">
      <formula>B135&lt;0</formula>
    </cfRule>
  </conditionalFormatting>
  <conditionalFormatting sqref="C110:D111">
    <cfRule type="expression" dxfId="6471" priority="5566">
      <formula>IF(C110="Validar","Rojo","Verde")</formula>
    </cfRule>
  </conditionalFormatting>
  <conditionalFormatting sqref="C117:D123">
    <cfRule type="expression" dxfId="6470" priority="5676">
      <formula>IF(C117="Validar","Rojo","Verde")</formula>
    </cfRule>
  </conditionalFormatting>
  <conditionalFormatting sqref="D40:D66">
    <cfRule type="colorScale" priority="5711">
      <colorScale>
        <cfvo type="min"/>
        <cfvo type="max"/>
        <color theme="0"/>
        <color theme="0"/>
      </colorScale>
    </cfRule>
    <cfRule type="expression" priority="5712">
      <formula>#REF!</formula>
    </cfRule>
    <cfRule type="expression" dxfId="6469" priority="5713">
      <formula>C40&lt;0</formula>
    </cfRule>
  </conditionalFormatting>
  <conditionalFormatting sqref="D40:D67">
    <cfRule type="expression" dxfId="6468" priority="5710">
      <formula>IF(D40="Validar","Rojo","Verde")</formula>
    </cfRule>
  </conditionalFormatting>
  <conditionalFormatting sqref="D67 C82:D82 C92:D92 C103:D103 C107:D107">
    <cfRule type="expression" priority="5715">
      <formula>$F$23</formula>
    </cfRule>
  </conditionalFormatting>
  <conditionalFormatting sqref="D67 D82 D92 D103 D107">
    <cfRule type="expression" dxfId="6467" priority="5716">
      <formula>C67&lt;0</formula>
    </cfRule>
  </conditionalFormatting>
  <conditionalFormatting sqref="D69">
    <cfRule type="colorScale" priority="5708">
      <colorScale>
        <cfvo type="min"/>
        <cfvo type="max"/>
        <color theme="0"/>
        <color theme="0"/>
      </colorScale>
    </cfRule>
    <cfRule type="expression" dxfId="6466" priority="5709">
      <formula>C69&lt;0</formula>
    </cfRule>
  </conditionalFormatting>
  <conditionalFormatting sqref="D69:D81">
    <cfRule type="expression" priority="5706">
      <formula>#REF!</formula>
    </cfRule>
  </conditionalFormatting>
  <conditionalFormatting sqref="D69:D82">
    <cfRule type="expression" dxfId="6465" priority="5704">
      <formula>IF(D69="Validar","Rojo","Verde")</formula>
    </cfRule>
  </conditionalFormatting>
  <conditionalFormatting sqref="D70:D78">
    <cfRule type="colorScale" priority="5705">
      <colorScale>
        <cfvo type="min"/>
        <cfvo type="max"/>
        <color theme="0"/>
        <color theme="0"/>
      </colorScale>
    </cfRule>
    <cfRule type="expression" dxfId="6464" priority="5707">
      <formula>C70&lt;0</formula>
    </cfRule>
  </conditionalFormatting>
  <conditionalFormatting sqref="D79:D81">
    <cfRule type="colorScale" priority="5717">
      <colorScale>
        <cfvo type="min"/>
        <cfvo type="max"/>
        <color theme="0"/>
        <color theme="0"/>
      </colorScale>
    </cfRule>
    <cfRule type="expression" dxfId="6463" priority="5718">
      <formula>C79&lt;0</formula>
    </cfRule>
  </conditionalFormatting>
  <conditionalFormatting sqref="D67 D82 D92 D103 D107">
    <cfRule type="colorScale" priority="5714">
      <colorScale>
        <cfvo type="min"/>
        <cfvo type="max"/>
        <color theme="0"/>
        <color theme="0"/>
      </colorScale>
    </cfRule>
  </conditionalFormatting>
  <conditionalFormatting sqref="D84">
    <cfRule type="colorScale" priority="5702">
      <colorScale>
        <cfvo type="min"/>
        <cfvo type="max"/>
        <color theme="0"/>
        <color theme="0"/>
      </colorScale>
    </cfRule>
    <cfRule type="expression" dxfId="6462" priority="5703">
      <formula>C84&lt;0</formula>
    </cfRule>
  </conditionalFormatting>
  <conditionalFormatting sqref="D84:D91">
    <cfRule type="expression" priority="5700">
      <formula>#REF!</formula>
    </cfRule>
  </conditionalFormatting>
  <conditionalFormatting sqref="D84:D92">
    <cfRule type="expression" dxfId="6461" priority="5698">
      <formula>IF(D84="Validar","Rojo","Verde")</formula>
    </cfRule>
  </conditionalFormatting>
  <conditionalFormatting sqref="D85:D91">
    <cfRule type="colorScale" priority="5699">
      <colorScale>
        <cfvo type="min"/>
        <cfvo type="max"/>
        <color theme="0"/>
        <color theme="0"/>
      </colorScale>
    </cfRule>
    <cfRule type="expression" dxfId="6460" priority="5701">
      <formula>C85&lt;0</formula>
    </cfRule>
  </conditionalFormatting>
  <conditionalFormatting sqref="D94">
    <cfRule type="colorScale" priority="5696">
      <colorScale>
        <cfvo type="min"/>
        <cfvo type="max"/>
        <color theme="0"/>
        <color theme="0"/>
      </colorScale>
    </cfRule>
    <cfRule type="expression" dxfId="6459" priority="5697">
      <formula>C94&lt;0</formula>
    </cfRule>
  </conditionalFormatting>
  <conditionalFormatting sqref="D94:D102">
    <cfRule type="expression" priority="5690">
      <formula>#REF!</formula>
    </cfRule>
  </conditionalFormatting>
  <conditionalFormatting sqref="D94:D103">
    <cfRule type="expression" dxfId="6458" priority="5688">
      <formula>IF(D94="Validar","Rojo","Verde")</formula>
    </cfRule>
  </conditionalFormatting>
  <conditionalFormatting sqref="D95:D100">
    <cfRule type="colorScale" priority="5694">
      <colorScale>
        <cfvo type="min"/>
        <cfvo type="max"/>
        <color theme="0"/>
        <color theme="0"/>
      </colorScale>
    </cfRule>
    <cfRule type="expression" dxfId="6457" priority="5695">
      <formula>C95&lt;0</formula>
    </cfRule>
  </conditionalFormatting>
  <conditionalFormatting sqref="D101">
    <cfRule type="colorScale" priority="5692">
      <colorScale>
        <cfvo type="min"/>
        <cfvo type="max"/>
        <color theme="0"/>
        <color theme="0"/>
      </colorScale>
    </cfRule>
    <cfRule type="expression" dxfId="6456" priority="5693">
      <formula>C101&lt;0</formula>
    </cfRule>
  </conditionalFormatting>
  <conditionalFormatting sqref="D102">
    <cfRule type="colorScale" priority="5689">
      <colorScale>
        <cfvo type="min"/>
        <cfvo type="max"/>
        <color theme="0"/>
        <color theme="0"/>
      </colorScale>
    </cfRule>
    <cfRule type="expression" dxfId="6455" priority="5691">
      <formula>C102&lt;0</formula>
    </cfRule>
  </conditionalFormatting>
  <conditionalFormatting sqref="D105">
    <cfRule type="colorScale" priority="5686">
      <colorScale>
        <cfvo type="min"/>
        <cfvo type="max"/>
        <color theme="0"/>
        <color theme="0"/>
      </colorScale>
    </cfRule>
    <cfRule type="expression" dxfId="6454" priority="5687">
      <formula>C105&lt;0</formula>
    </cfRule>
  </conditionalFormatting>
  <conditionalFormatting sqref="D105:D106">
    <cfRule type="expression" priority="5684">
      <formula>#REF!</formula>
    </cfRule>
  </conditionalFormatting>
  <conditionalFormatting sqref="D105:D107">
    <cfRule type="expression" dxfId="6453" priority="5682">
      <formula>IF(D105="Validar","Rojo","Verde")</formula>
    </cfRule>
  </conditionalFormatting>
  <conditionalFormatting sqref="D106">
    <cfRule type="colorScale" priority="5683">
      <colorScale>
        <cfvo type="min"/>
        <cfvo type="max"/>
        <color theme="0"/>
        <color theme="0"/>
      </colorScale>
    </cfRule>
    <cfRule type="expression" dxfId="6452" priority="5685">
      <formula>C106&lt;0</formula>
    </cfRule>
  </conditionalFormatting>
  <conditionalFormatting sqref="D110">
    <cfRule type="colorScale" priority="5674">
      <colorScale>
        <cfvo type="min"/>
        <cfvo type="max"/>
        <color theme="0"/>
        <color theme="0"/>
      </colorScale>
    </cfRule>
    <cfRule type="expression" dxfId="6451" priority="5675">
      <formula>C110&lt;0</formula>
    </cfRule>
  </conditionalFormatting>
  <conditionalFormatting sqref="D110:D111">
    <cfRule type="expression" priority="5568">
      <formula>#REF!</formula>
    </cfRule>
  </conditionalFormatting>
  <conditionalFormatting sqref="D111">
    <cfRule type="colorScale" priority="5567">
      <colorScale>
        <cfvo type="min"/>
        <cfvo type="max"/>
        <color theme="0"/>
        <color theme="0"/>
      </colorScale>
    </cfRule>
    <cfRule type="expression" dxfId="6450" priority="5569">
      <formula>C111&lt;0</formula>
    </cfRule>
  </conditionalFormatting>
  <conditionalFormatting sqref="D117">
    <cfRule type="colorScale" priority="5680">
      <colorScale>
        <cfvo type="min"/>
        <cfvo type="max"/>
        <color theme="0"/>
        <color theme="0"/>
      </colorScale>
    </cfRule>
    <cfRule type="expression" dxfId="6449" priority="5681">
      <formula>C117&lt;0</formula>
    </cfRule>
  </conditionalFormatting>
  <conditionalFormatting sqref="D117:D123">
    <cfRule type="expression" priority="5678">
      <formula>#REF!</formula>
    </cfRule>
  </conditionalFormatting>
  <conditionalFormatting sqref="D118:D123">
    <cfRule type="colorScale" priority="5677">
      <colorScale>
        <cfvo type="min"/>
        <cfvo type="max"/>
        <color theme="0"/>
        <color theme="0"/>
      </colorScale>
    </cfRule>
    <cfRule type="expression" dxfId="6448" priority="5679">
      <formula>C118&lt;0</formula>
    </cfRule>
  </conditionalFormatting>
  <conditionalFormatting sqref="D126:D135">
    <cfRule type="expression" dxfId="6447" priority="5801">
      <formula>IF(D126="Validar","Rojo","Verde")</formula>
    </cfRule>
    <cfRule type="colorScale" priority="5802">
      <colorScale>
        <cfvo type="min"/>
        <cfvo type="max"/>
        <color theme="0"/>
        <color theme="0"/>
      </colorScale>
    </cfRule>
    <cfRule type="expression" priority="5803">
      <formula>$F$23</formula>
    </cfRule>
    <cfRule type="expression" dxfId="6446" priority="5804">
      <formula>C126&lt;0</formula>
    </cfRule>
  </conditionalFormatting>
  <conditionalFormatting sqref="K83">
    <cfRule type="expression" dxfId="6445" priority="5583">
      <formula>IF(K83="Validar","Rojo","Verde")</formula>
    </cfRule>
    <cfRule type="colorScale" priority="5584">
      <colorScale>
        <cfvo type="min"/>
        <cfvo type="max"/>
        <color theme="0"/>
        <color theme="0"/>
      </colorScale>
    </cfRule>
    <cfRule type="expression" priority="5585">
      <formula>#REF!</formula>
    </cfRule>
    <cfRule type="expression" dxfId="6444" priority="5586">
      <formula>J83&lt;0</formula>
    </cfRule>
  </conditionalFormatting>
  <conditionalFormatting sqref="K111">
    <cfRule type="expression" dxfId="6443" priority="5562">
      <formula>IF(K111="Validar","Rojo","Verde")</formula>
    </cfRule>
    <cfRule type="colorScale" priority="5563">
      <colorScale>
        <cfvo type="min"/>
        <cfvo type="max"/>
        <color theme="0"/>
        <color theme="0"/>
      </colorScale>
    </cfRule>
    <cfRule type="expression" priority="5564">
      <formula>#REF!</formula>
    </cfRule>
    <cfRule type="expression" dxfId="6442" priority="5565">
      <formula>J111&lt;0</formula>
    </cfRule>
  </conditionalFormatting>
  <conditionalFormatting sqref="K146">
    <cfRule type="expression" dxfId="6441" priority="5670">
      <formula>IF(K146="Validar","Rojo","Verde")</formula>
    </cfRule>
    <cfRule type="colorScale" priority="5671">
      <colorScale>
        <cfvo type="min"/>
        <cfvo type="max"/>
        <color theme="0"/>
        <color theme="0"/>
      </colorScale>
    </cfRule>
    <cfRule type="expression" priority="5672">
      <formula>#REF!</formula>
    </cfRule>
    <cfRule type="expression" dxfId="6440" priority="5673">
      <formula>J146&lt;0</formula>
    </cfRule>
  </conditionalFormatting>
  <conditionalFormatting sqref="R110:R111">
    <cfRule type="expression" dxfId="6439" priority="5557">
      <formula>IF(R110="Validar","Rojo","Verde")</formula>
    </cfRule>
  </conditionalFormatting>
  <conditionalFormatting sqref="R117:R123">
    <cfRule type="expression" dxfId="6438" priority="5638">
      <formula>IF(R117="Validar","Rojo","Verde")</formula>
    </cfRule>
  </conditionalFormatting>
  <conditionalFormatting sqref="R117:R123">
    <cfRule type="expression" priority="5640">
      <formula>#REF!</formula>
    </cfRule>
  </conditionalFormatting>
  <conditionalFormatting sqref="R6:R16">
    <cfRule type="expression" dxfId="6437" priority="5630">
      <formula>IF(R6="Validar","Rojo","Verde")</formula>
    </cfRule>
    <cfRule type="expression" priority="5632">
      <formula>#REF!</formula>
    </cfRule>
  </conditionalFormatting>
  <conditionalFormatting sqref="R6:R9">
    <cfRule type="colorScale" priority="5666">
      <colorScale>
        <cfvo type="min"/>
        <cfvo type="max"/>
        <color theme="0"/>
        <color theme="0"/>
      </colorScale>
    </cfRule>
    <cfRule type="expression" dxfId="6436" priority="5667">
      <formula>Q6&lt;0</formula>
    </cfRule>
  </conditionalFormatting>
  <conditionalFormatting sqref="R10">
    <cfRule type="colorScale" priority="5634">
      <colorScale>
        <cfvo type="min"/>
        <cfvo type="max"/>
        <color theme="0"/>
        <color theme="0"/>
      </colorScale>
    </cfRule>
    <cfRule type="expression" dxfId="6435" priority="5635">
      <formula>Q10&lt;0</formula>
    </cfRule>
  </conditionalFormatting>
  <conditionalFormatting sqref="R11:R14">
    <cfRule type="colorScale" priority="5664">
      <colorScale>
        <cfvo type="min"/>
        <cfvo type="max"/>
        <color theme="0"/>
        <color theme="0"/>
      </colorScale>
    </cfRule>
    <cfRule type="expression" dxfId="6434" priority="5665">
      <formula>Q11&lt;0</formula>
    </cfRule>
  </conditionalFormatting>
  <conditionalFormatting sqref="R15">
    <cfRule type="colorScale" priority="5631">
      <colorScale>
        <cfvo type="min"/>
        <cfvo type="max"/>
        <color theme="0"/>
        <color theme="0"/>
      </colorScale>
    </cfRule>
    <cfRule type="expression" dxfId="6433" priority="5633">
      <formula>Q15&lt;0</formula>
    </cfRule>
  </conditionalFormatting>
  <conditionalFormatting sqref="R16">
    <cfRule type="colorScale" priority="5662">
      <colorScale>
        <cfvo type="min"/>
        <cfvo type="max"/>
        <color theme="0"/>
        <color theme="0"/>
      </colorScale>
    </cfRule>
    <cfRule type="expression" dxfId="6432" priority="5663">
      <formula>Q16&lt;0</formula>
    </cfRule>
  </conditionalFormatting>
  <conditionalFormatting sqref="R18">
    <cfRule type="colorScale" priority="5627">
      <colorScale>
        <cfvo type="min"/>
        <cfvo type="max"/>
        <color theme="0"/>
        <color theme="0"/>
      </colorScale>
    </cfRule>
    <cfRule type="expression" dxfId="6431" priority="5629">
      <formula>Q18&lt;0</formula>
    </cfRule>
  </conditionalFormatting>
  <conditionalFormatting sqref="R18:R19">
    <cfRule type="expression" dxfId="6430" priority="5626">
      <formula>IF(R18="Validar","Rojo","Verde")</formula>
    </cfRule>
    <cfRule type="expression" priority="5628">
      <formula>#REF!</formula>
    </cfRule>
  </conditionalFormatting>
  <conditionalFormatting sqref="R19">
    <cfRule type="colorScale" priority="5660">
      <colorScale>
        <cfvo type="min"/>
        <cfvo type="max"/>
        <color theme="0"/>
        <color theme="0"/>
      </colorScale>
    </cfRule>
    <cfRule type="expression" dxfId="6429" priority="5661">
      <formula>Q19&lt;0</formula>
    </cfRule>
  </conditionalFormatting>
  <conditionalFormatting sqref="R23">
    <cfRule type="colorScale" priority="5623">
      <colorScale>
        <cfvo type="min"/>
        <cfvo type="max"/>
        <color theme="0"/>
        <color theme="0"/>
      </colorScale>
    </cfRule>
    <cfRule type="expression" dxfId="6428" priority="5625">
      <formula>Q23&lt;0</formula>
    </cfRule>
  </conditionalFormatting>
  <conditionalFormatting sqref="R23:R24">
    <cfRule type="expression" dxfId="6427" priority="5622">
      <formula>IF(R23="Validar","Rojo","Verde")</formula>
    </cfRule>
    <cfRule type="expression" priority="5624">
      <formula>#REF!</formula>
    </cfRule>
  </conditionalFormatting>
  <conditionalFormatting sqref="R24">
    <cfRule type="colorScale" priority="5656">
      <colorScale>
        <cfvo type="min"/>
        <cfvo type="max"/>
        <color theme="0"/>
        <color theme="0"/>
      </colorScale>
    </cfRule>
    <cfRule type="expression" dxfId="6426" priority="5657">
      <formula>Q24&lt;0</formula>
    </cfRule>
  </conditionalFormatting>
  <conditionalFormatting sqref="R26">
    <cfRule type="colorScale" priority="5619">
      <colorScale>
        <cfvo type="min"/>
        <cfvo type="max"/>
        <color theme="0"/>
        <color theme="0"/>
      </colorScale>
    </cfRule>
    <cfRule type="expression" dxfId="6425" priority="5621">
      <formula>Q26&lt;0</formula>
    </cfRule>
  </conditionalFormatting>
  <conditionalFormatting sqref="R26:R27">
    <cfRule type="expression" dxfId="6424" priority="5618">
      <formula>IF(R26="Validar","Rojo","Verde")</formula>
    </cfRule>
    <cfRule type="expression" priority="5620">
      <formula>#REF!</formula>
    </cfRule>
  </conditionalFormatting>
  <conditionalFormatting sqref="R27">
    <cfRule type="colorScale" priority="5654">
      <colorScale>
        <cfvo type="min"/>
        <cfvo type="max"/>
        <color theme="0"/>
        <color theme="0"/>
      </colorScale>
    </cfRule>
    <cfRule type="expression" dxfId="6423" priority="5655">
      <formula>Q27&lt;0</formula>
    </cfRule>
  </conditionalFormatting>
  <conditionalFormatting sqref="R29">
    <cfRule type="colorScale" priority="5615">
      <colorScale>
        <cfvo type="min"/>
        <cfvo type="max"/>
        <color theme="0"/>
        <color theme="0"/>
      </colorScale>
    </cfRule>
    <cfRule type="expression" dxfId="6422" priority="5617">
      <formula>Q29&lt;0</formula>
    </cfRule>
  </conditionalFormatting>
  <conditionalFormatting sqref="R29:R30">
    <cfRule type="expression" dxfId="6421" priority="5614">
      <formula>IF(R29="Validar","Rojo","Verde")</formula>
    </cfRule>
    <cfRule type="expression" priority="5616">
      <formula>#REF!</formula>
    </cfRule>
  </conditionalFormatting>
  <conditionalFormatting sqref="R30">
    <cfRule type="colorScale" priority="5652">
      <colorScale>
        <cfvo type="min"/>
        <cfvo type="max"/>
        <color theme="0"/>
        <color theme="0"/>
      </colorScale>
    </cfRule>
    <cfRule type="expression" dxfId="6420" priority="5653">
      <formula>Q30&lt;0</formula>
    </cfRule>
  </conditionalFormatting>
  <conditionalFormatting sqref="R39">
    <cfRule type="colorScale" priority="5611">
      <colorScale>
        <cfvo type="min"/>
        <cfvo type="max"/>
        <color theme="0"/>
        <color theme="0"/>
      </colorScale>
    </cfRule>
    <cfRule type="expression" dxfId="6419" priority="5613">
      <formula>Q39&lt;0</formula>
    </cfRule>
  </conditionalFormatting>
  <conditionalFormatting sqref="R39:R66">
    <cfRule type="expression" dxfId="6418" priority="5610">
      <formula>IF(R39="Validar","Rojo","Verde")</formula>
    </cfRule>
    <cfRule type="expression" priority="5612">
      <formula>#REF!</formula>
    </cfRule>
  </conditionalFormatting>
  <conditionalFormatting sqref="R40:R66">
    <cfRule type="colorScale" priority="5650">
      <colorScale>
        <cfvo type="min"/>
        <cfvo type="max"/>
        <color theme="0"/>
        <color theme="0"/>
      </colorScale>
    </cfRule>
    <cfRule type="expression" dxfId="6417" priority="5651">
      <formula>Q40&lt;0</formula>
    </cfRule>
  </conditionalFormatting>
  <conditionalFormatting sqref="R68">
    <cfRule type="colorScale" priority="5607">
      <colorScale>
        <cfvo type="min"/>
        <cfvo type="max"/>
        <color theme="0"/>
        <color theme="0"/>
      </colorScale>
    </cfRule>
    <cfRule type="expression" dxfId="6416" priority="5609">
      <formula>Q68&lt;0</formula>
    </cfRule>
  </conditionalFormatting>
  <conditionalFormatting sqref="R68:R81">
    <cfRule type="expression" dxfId="6415" priority="5606">
      <formula>IF(R68="Validar","Rojo","Verde")</formula>
    </cfRule>
    <cfRule type="expression" priority="5608">
      <formula>#REF!</formula>
    </cfRule>
  </conditionalFormatting>
  <conditionalFormatting sqref="R69:R81">
    <cfRule type="colorScale" priority="5668">
      <colorScale>
        <cfvo type="min"/>
        <cfvo type="max"/>
        <color theme="0"/>
        <color theme="0"/>
      </colorScale>
    </cfRule>
    <cfRule type="expression" dxfId="6414" priority="5669">
      <formula>Q69&lt;0</formula>
    </cfRule>
  </conditionalFormatting>
  <conditionalFormatting sqref="R83">
    <cfRule type="colorScale" priority="5579">
      <colorScale>
        <cfvo type="min"/>
        <cfvo type="max"/>
        <color theme="0"/>
        <color theme="0"/>
      </colorScale>
    </cfRule>
    <cfRule type="expression" dxfId="6413" priority="5581">
      <formula>Q83&lt;0</formula>
    </cfRule>
  </conditionalFormatting>
  <conditionalFormatting sqref="R83:R91">
    <cfRule type="expression" dxfId="6412" priority="5578">
      <formula>IF(R83="Validar","Rojo","Verde")</formula>
    </cfRule>
    <cfRule type="expression" priority="5580">
      <formula>#REF!</formula>
    </cfRule>
  </conditionalFormatting>
  <conditionalFormatting sqref="R84:R91">
    <cfRule type="colorScale" priority="5648">
      <colorScale>
        <cfvo type="min"/>
        <cfvo type="max"/>
        <color theme="0"/>
        <color theme="0"/>
      </colorScale>
    </cfRule>
    <cfRule type="expression" dxfId="6411" priority="5649">
      <formula>Q84&lt;0</formula>
    </cfRule>
  </conditionalFormatting>
  <conditionalFormatting sqref="R93">
    <cfRule type="colorScale" priority="5603">
      <colorScale>
        <cfvo type="min"/>
        <cfvo type="max"/>
        <color theme="0"/>
        <color theme="0"/>
      </colorScale>
    </cfRule>
    <cfRule type="expression" dxfId="6410" priority="5605">
      <formula>Q93&lt;0</formula>
    </cfRule>
  </conditionalFormatting>
  <conditionalFormatting sqref="R93:R102">
    <cfRule type="expression" dxfId="6409" priority="5602">
      <formula>IF(R93="Validar","Rojo","Verde")</formula>
    </cfRule>
    <cfRule type="expression" priority="5604">
      <formula>#REF!</formula>
    </cfRule>
  </conditionalFormatting>
  <conditionalFormatting sqref="R94:R102">
    <cfRule type="colorScale" priority="5646">
      <colorScale>
        <cfvo type="min"/>
        <cfvo type="max"/>
        <color theme="0"/>
        <color theme="0"/>
      </colorScale>
    </cfRule>
    <cfRule type="expression" dxfId="6408" priority="5647">
      <formula>Q94&lt;0</formula>
    </cfRule>
  </conditionalFormatting>
  <conditionalFormatting sqref="R104">
    <cfRule type="colorScale" priority="5599">
      <colorScale>
        <cfvo type="min"/>
        <cfvo type="max"/>
        <color theme="0"/>
        <color theme="0"/>
      </colorScale>
    </cfRule>
    <cfRule type="expression" dxfId="6407" priority="5601">
      <formula>Q104&lt;0</formula>
    </cfRule>
  </conditionalFormatting>
  <conditionalFormatting sqref="R104:R106">
    <cfRule type="expression" dxfId="6406" priority="5598">
      <formula>IF(R104="Validar","Rojo","Verde")</formula>
    </cfRule>
    <cfRule type="expression" priority="5600">
      <formula>#REF!</formula>
    </cfRule>
  </conditionalFormatting>
  <conditionalFormatting sqref="R105:R106">
    <cfRule type="colorScale" priority="5644">
      <colorScale>
        <cfvo type="min"/>
        <cfvo type="max"/>
        <color theme="0"/>
        <color theme="0"/>
      </colorScale>
    </cfRule>
    <cfRule type="expression" dxfId="6405" priority="5645">
      <formula>Q105&lt;0</formula>
    </cfRule>
  </conditionalFormatting>
  <conditionalFormatting sqref="R110">
    <cfRule type="colorScale" priority="5642">
      <colorScale>
        <cfvo type="min"/>
        <cfvo type="max"/>
        <color theme="0"/>
        <color theme="0"/>
      </colorScale>
    </cfRule>
    <cfRule type="expression" dxfId="6404" priority="5643">
      <formula>Q110&lt;0</formula>
    </cfRule>
  </conditionalFormatting>
  <conditionalFormatting sqref="R110:R111">
    <cfRule type="expression" priority="5559">
      <formula>#REF!</formula>
    </cfRule>
  </conditionalFormatting>
  <conditionalFormatting sqref="R111">
    <cfRule type="colorScale" priority="5558">
      <colorScale>
        <cfvo type="min"/>
        <cfvo type="max"/>
        <color theme="0"/>
        <color theme="0"/>
      </colorScale>
    </cfRule>
    <cfRule type="expression" dxfId="6403" priority="5560">
      <formula>Q111&lt;0</formula>
    </cfRule>
  </conditionalFormatting>
  <conditionalFormatting sqref="R117:R123">
    <cfRule type="colorScale" priority="5639">
      <colorScale>
        <cfvo type="min"/>
        <cfvo type="max"/>
        <color theme="0"/>
        <color theme="0"/>
      </colorScale>
    </cfRule>
    <cfRule type="expression" dxfId="6402" priority="5641">
      <formula>Q117&lt;0</formula>
    </cfRule>
  </conditionalFormatting>
  <conditionalFormatting sqref="R125">
    <cfRule type="colorScale" priority="5595">
      <colorScale>
        <cfvo type="min"/>
        <cfvo type="max"/>
        <color theme="0"/>
        <color theme="0"/>
      </colorScale>
    </cfRule>
    <cfRule type="expression" dxfId="6401" priority="5597">
      <formula>Q125&lt;0</formula>
    </cfRule>
  </conditionalFormatting>
  <conditionalFormatting sqref="R125:R134">
    <cfRule type="expression" dxfId="6400" priority="5594">
      <formula>IF(R125="Validar","Rojo","Verde")</formula>
    </cfRule>
    <cfRule type="expression" priority="5596">
      <formula>#REF!</formula>
    </cfRule>
  </conditionalFormatting>
  <conditionalFormatting sqref="R126:R134">
    <cfRule type="colorScale" priority="5636">
      <colorScale>
        <cfvo type="min"/>
        <cfvo type="max"/>
        <color theme="0"/>
        <color theme="0"/>
      </colorScale>
    </cfRule>
    <cfRule type="expression" dxfId="6399" priority="5637">
      <formula>Q126&lt;0</formula>
    </cfRule>
  </conditionalFormatting>
  <conditionalFormatting sqref="X110:X111">
    <cfRule type="expression" dxfId="6398" priority="5379">
      <formula>IF(X110="Validar","Rojo","Verde")</formula>
    </cfRule>
  </conditionalFormatting>
  <conditionalFormatting sqref="X117:X123">
    <cfRule type="expression" dxfId="6397" priority="5435">
      <formula>IF(X117="Validar","Rojo","Verde")</formula>
    </cfRule>
  </conditionalFormatting>
  <conditionalFormatting sqref="X6:X16">
    <cfRule type="expression" dxfId="6396" priority="5427">
      <formula>IF(X6="Validar","Rojo","Verde")</formula>
    </cfRule>
    <cfRule type="expression" priority="5429">
      <formula>#REF!</formula>
    </cfRule>
  </conditionalFormatting>
  <conditionalFormatting sqref="X6:X9">
    <cfRule type="colorScale" priority="5463">
      <colorScale>
        <cfvo type="min"/>
        <cfvo type="max"/>
        <color theme="0"/>
        <color theme="0"/>
      </colorScale>
    </cfRule>
    <cfRule type="expression" dxfId="6395" priority="5464">
      <formula>W6&lt;0</formula>
    </cfRule>
  </conditionalFormatting>
  <conditionalFormatting sqref="X10">
    <cfRule type="colorScale" priority="5431">
      <colorScale>
        <cfvo type="min"/>
        <cfvo type="max"/>
        <color theme="0"/>
        <color theme="0"/>
      </colorScale>
    </cfRule>
    <cfRule type="expression" dxfId="6394" priority="5432">
      <formula>W10&lt;0</formula>
    </cfRule>
  </conditionalFormatting>
  <conditionalFormatting sqref="X11:X14">
    <cfRule type="colorScale" priority="5461">
      <colorScale>
        <cfvo type="min"/>
        <cfvo type="max"/>
        <color theme="0"/>
        <color theme="0"/>
      </colorScale>
    </cfRule>
    <cfRule type="expression" dxfId="6393" priority="5462">
      <formula>W11&lt;0</formula>
    </cfRule>
  </conditionalFormatting>
  <conditionalFormatting sqref="X15">
    <cfRule type="colorScale" priority="5428">
      <colorScale>
        <cfvo type="min"/>
        <cfvo type="max"/>
        <color theme="0"/>
        <color theme="0"/>
      </colorScale>
    </cfRule>
    <cfRule type="expression" dxfId="6392" priority="5430">
      <formula>W15&lt;0</formula>
    </cfRule>
  </conditionalFormatting>
  <conditionalFormatting sqref="X16">
    <cfRule type="colorScale" priority="5459">
      <colorScale>
        <cfvo type="min"/>
        <cfvo type="max"/>
        <color theme="0"/>
        <color theme="0"/>
      </colorScale>
    </cfRule>
    <cfRule type="expression" dxfId="6391" priority="5460">
      <formula>W16&lt;0</formula>
    </cfRule>
  </conditionalFormatting>
  <conditionalFormatting sqref="X18">
    <cfRule type="colorScale" priority="5424">
      <colorScale>
        <cfvo type="min"/>
        <cfvo type="max"/>
        <color theme="0"/>
        <color theme="0"/>
      </colorScale>
    </cfRule>
    <cfRule type="expression" dxfId="6390" priority="5426">
      <formula>W18&lt;0</formula>
    </cfRule>
  </conditionalFormatting>
  <conditionalFormatting sqref="X18:X19">
    <cfRule type="expression" dxfId="6389" priority="5423">
      <formula>IF(X18="Validar","Rojo","Verde")</formula>
    </cfRule>
    <cfRule type="expression" priority="5425">
      <formula>#REF!</formula>
    </cfRule>
  </conditionalFormatting>
  <conditionalFormatting sqref="X19">
    <cfRule type="colorScale" priority="5457">
      <colorScale>
        <cfvo type="min"/>
        <cfvo type="max"/>
        <color theme="0"/>
        <color theme="0"/>
      </colorScale>
    </cfRule>
    <cfRule type="expression" dxfId="6388" priority="5458">
      <formula>W19&lt;0</formula>
    </cfRule>
  </conditionalFormatting>
  <conditionalFormatting sqref="X23">
    <cfRule type="colorScale" priority="5420">
      <colorScale>
        <cfvo type="min"/>
        <cfvo type="max"/>
        <color theme="0"/>
        <color theme="0"/>
      </colorScale>
    </cfRule>
    <cfRule type="expression" dxfId="6387" priority="5422">
      <formula>W23&lt;0</formula>
    </cfRule>
  </conditionalFormatting>
  <conditionalFormatting sqref="X23:X24">
    <cfRule type="expression" dxfId="6386" priority="5419">
      <formula>IF(X23="Validar","Rojo","Verde")</formula>
    </cfRule>
    <cfRule type="expression" priority="5421">
      <formula>#REF!</formula>
    </cfRule>
  </conditionalFormatting>
  <conditionalFormatting sqref="X24">
    <cfRule type="colorScale" priority="5453">
      <colorScale>
        <cfvo type="min"/>
        <cfvo type="max"/>
        <color theme="0"/>
        <color theme="0"/>
      </colorScale>
    </cfRule>
    <cfRule type="expression" dxfId="6385" priority="5454">
      <formula>W24&lt;0</formula>
    </cfRule>
  </conditionalFormatting>
  <conditionalFormatting sqref="X26">
    <cfRule type="colorScale" priority="5416">
      <colorScale>
        <cfvo type="min"/>
        <cfvo type="max"/>
        <color theme="0"/>
        <color theme="0"/>
      </colorScale>
    </cfRule>
    <cfRule type="expression" dxfId="6384" priority="5418">
      <formula>W26&lt;0</formula>
    </cfRule>
  </conditionalFormatting>
  <conditionalFormatting sqref="X26:X27">
    <cfRule type="expression" dxfId="6383" priority="5415">
      <formula>IF(X26="Validar","Rojo","Verde")</formula>
    </cfRule>
    <cfRule type="expression" priority="5417">
      <formula>#REF!</formula>
    </cfRule>
  </conditionalFormatting>
  <conditionalFormatting sqref="X27">
    <cfRule type="colorScale" priority="5451">
      <colorScale>
        <cfvo type="min"/>
        <cfvo type="max"/>
        <color theme="0"/>
        <color theme="0"/>
      </colorScale>
    </cfRule>
    <cfRule type="expression" dxfId="6382" priority="5452">
      <formula>W27&lt;0</formula>
    </cfRule>
  </conditionalFormatting>
  <conditionalFormatting sqref="X29">
    <cfRule type="colorScale" priority="5412">
      <colorScale>
        <cfvo type="min"/>
        <cfvo type="max"/>
        <color theme="0"/>
        <color theme="0"/>
      </colorScale>
    </cfRule>
    <cfRule type="expression" dxfId="6381" priority="5414">
      <formula>W29&lt;0</formula>
    </cfRule>
  </conditionalFormatting>
  <conditionalFormatting sqref="X29:X30">
    <cfRule type="expression" dxfId="6380" priority="5411">
      <formula>IF(X29="Validar","Rojo","Verde")</formula>
    </cfRule>
    <cfRule type="expression" priority="5413">
      <formula>#REF!</formula>
    </cfRule>
  </conditionalFormatting>
  <conditionalFormatting sqref="X30">
    <cfRule type="colorScale" priority="5449">
      <colorScale>
        <cfvo type="min"/>
        <cfvo type="max"/>
        <color theme="0"/>
        <color theme="0"/>
      </colorScale>
    </cfRule>
    <cfRule type="expression" dxfId="6379" priority="5450">
      <formula>W30&lt;0</formula>
    </cfRule>
  </conditionalFormatting>
  <conditionalFormatting sqref="X39">
    <cfRule type="colorScale" priority="5408">
      <colorScale>
        <cfvo type="min"/>
        <cfvo type="max"/>
        <color theme="0"/>
        <color theme="0"/>
      </colorScale>
    </cfRule>
    <cfRule type="expression" dxfId="6378" priority="5410">
      <formula>W39&lt;0</formula>
    </cfRule>
  </conditionalFormatting>
  <conditionalFormatting sqref="X39:X66">
    <cfRule type="expression" dxfId="6377" priority="5407">
      <formula>IF(X39="Validar","Rojo","Verde")</formula>
    </cfRule>
    <cfRule type="expression" priority="5409">
      <formula>#REF!</formula>
    </cfRule>
  </conditionalFormatting>
  <conditionalFormatting sqref="X40:X66">
    <cfRule type="colorScale" priority="5447">
      <colorScale>
        <cfvo type="min"/>
        <cfvo type="max"/>
        <color theme="0"/>
        <color theme="0"/>
      </colorScale>
    </cfRule>
    <cfRule type="expression" dxfId="6376" priority="5448">
      <formula>W40&lt;0</formula>
    </cfRule>
  </conditionalFormatting>
  <conditionalFormatting sqref="X68">
    <cfRule type="colorScale" priority="5404">
      <colorScale>
        <cfvo type="min"/>
        <cfvo type="max"/>
        <color theme="0"/>
        <color theme="0"/>
      </colorScale>
    </cfRule>
    <cfRule type="expression" dxfId="6375" priority="5406">
      <formula>W68&lt;0</formula>
    </cfRule>
  </conditionalFormatting>
  <conditionalFormatting sqref="X68:X81">
    <cfRule type="expression" dxfId="6374" priority="5403">
      <formula>IF(X68="Validar","Rojo","Verde")</formula>
    </cfRule>
    <cfRule type="expression" priority="5405">
      <formula>#REF!</formula>
    </cfRule>
  </conditionalFormatting>
  <conditionalFormatting sqref="X69:X81">
    <cfRule type="colorScale" priority="5465">
      <colorScale>
        <cfvo type="min"/>
        <cfvo type="max"/>
        <color theme="0"/>
        <color theme="0"/>
      </colorScale>
    </cfRule>
    <cfRule type="expression" dxfId="6373" priority="5466">
      <formula>W69&lt;0</formula>
    </cfRule>
  </conditionalFormatting>
  <conditionalFormatting sqref="X83">
    <cfRule type="colorScale" priority="5387">
      <colorScale>
        <cfvo type="min"/>
        <cfvo type="max"/>
        <color theme="0"/>
        <color theme="0"/>
      </colorScale>
    </cfRule>
    <cfRule type="expression" dxfId="6372" priority="5389">
      <formula>W83&lt;0</formula>
    </cfRule>
  </conditionalFormatting>
  <conditionalFormatting sqref="X83:X91">
    <cfRule type="expression" dxfId="6371" priority="5386">
      <formula>IF(X83="Validar","Rojo","Verde")</formula>
    </cfRule>
    <cfRule type="expression" priority="5388">
      <formula>#REF!</formula>
    </cfRule>
  </conditionalFormatting>
  <conditionalFormatting sqref="X84:X91">
    <cfRule type="colorScale" priority="5445">
      <colorScale>
        <cfvo type="min"/>
        <cfvo type="max"/>
        <color theme="0"/>
        <color theme="0"/>
      </colorScale>
    </cfRule>
    <cfRule type="expression" dxfId="6370" priority="5446">
      <formula>W84&lt;0</formula>
    </cfRule>
  </conditionalFormatting>
  <conditionalFormatting sqref="X93">
    <cfRule type="colorScale" priority="5400">
      <colorScale>
        <cfvo type="min"/>
        <cfvo type="max"/>
        <color theme="0"/>
        <color theme="0"/>
      </colorScale>
    </cfRule>
    <cfRule type="expression" dxfId="6369" priority="5402">
      <formula>W93&lt;0</formula>
    </cfRule>
  </conditionalFormatting>
  <conditionalFormatting sqref="X93:X102">
    <cfRule type="expression" dxfId="6368" priority="5399">
      <formula>IF(X93="Validar","Rojo","Verde")</formula>
    </cfRule>
    <cfRule type="expression" priority="5401">
      <formula>#REF!</formula>
    </cfRule>
  </conditionalFormatting>
  <conditionalFormatting sqref="X94:X102">
    <cfRule type="colorScale" priority="5443">
      <colorScale>
        <cfvo type="min"/>
        <cfvo type="max"/>
        <color theme="0"/>
        <color theme="0"/>
      </colorScale>
    </cfRule>
    <cfRule type="expression" dxfId="6367" priority="5444">
      <formula>W94&lt;0</formula>
    </cfRule>
  </conditionalFormatting>
  <conditionalFormatting sqref="X104">
    <cfRule type="colorScale" priority="5396">
      <colorScale>
        <cfvo type="min"/>
        <cfvo type="max"/>
        <color theme="0"/>
        <color theme="0"/>
      </colorScale>
    </cfRule>
    <cfRule type="expression" dxfId="6366" priority="5398">
      <formula>W104&lt;0</formula>
    </cfRule>
  </conditionalFormatting>
  <conditionalFormatting sqref="X104:X106">
    <cfRule type="expression" dxfId="6365" priority="5395">
      <formula>IF(X104="Validar","Rojo","Verde")</formula>
    </cfRule>
    <cfRule type="expression" priority="5397">
      <formula>#REF!</formula>
    </cfRule>
  </conditionalFormatting>
  <conditionalFormatting sqref="X105:X106">
    <cfRule type="colorScale" priority="5441">
      <colorScale>
        <cfvo type="min"/>
        <cfvo type="max"/>
        <color theme="0"/>
        <color theme="0"/>
      </colorScale>
    </cfRule>
    <cfRule type="expression" dxfId="6364" priority="5442">
      <formula>W105&lt;0</formula>
    </cfRule>
  </conditionalFormatting>
  <conditionalFormatting sqref="X110">
    <cfRule type="colorScale" priority="5439">
      <colorScale>
        <cfvo type="min"/>
        <cfvo type="max"/>
        <color theme="0"/>
        <color theme="0"/>
      </colorScale>
    </cfRule>
    <cfRule type="expression" dxfId="6363" priority="5440">
      <formula>W110&lt;0</formula>
    </cfRule>
  </conditionalFormatting>
  <conditionalFormatting sqref="X110:X111">
    <cfRule type="expression" priority="5381">
      <formula>#REF!</formula>
    </cfRule>
  </conditionalFormatting>
  <conditionalFormatting sqref="X111">
    <cfRule type="colorScale" priority="5380">
      <colorScale>
        <cfvo type="min"/>
        <cfvo type="max"/>
        <color theme="0"/>
        <color theme="0"/>
      </colorScale>
    </cfRule>
    <cfRule type="expression" dxfId="6362" priority="5382">
      <formula>W111&lt;0</formula>
    </cfRule>
  </conditionalFormatting>
  <conditionalFormatting sqref="X117:X123">
    <cfRule type="colorScale" priority="5436">
      <colorScale>
        <cfvo type="min"/>
        <cfvo type="max"/>
        <color theme="0"/>
        <color theme="0"/>
      </colorScale>
    </cfRule>
    <cfRule type="expression" priority="5437">
      <formula>#REF!</formula>
    </cfRule>
    <cfRule type="expression" dxfId="6361" priority="5438">
      <formula>W117&lt;0</formula>
    </cfRule>
  </conditionalFormatting>
  <conditionalFormatting sqref="X125">
    <cfRule type="colorScale" priority="5392">
      <colorScale>
        <cfvo type="min"/>
        <cfvo type="max"/>
        <color theme="0"/>
        <color theme="0"/>
      </colorScale>
    </cfRule>
    <cfRule type="expression" dxfId="6360" priority="5394">
      <formula>W125&lt;0</formula>
    </cfRule>
  </conditionalFormatting>
  <conditionalFormatting sqref="X125:X134">
    <cfRule type="expression" dxfId="6359" priority="5391">
      <formula>IF(X125="Validar","Rojo","Verde")</formula>
    </cfRule>
    <cfRule type="expression" priority="5393">
      <formula>#REF!</formula>
    </cfRule>
  </conditionalFormatting>
  <conditionalFormatting sqref="X126:X134">
    <cfRule type="colorScale" priority="5433">
      <colorScale>
        <cfvo type="min"/>
        <cfvo type="max"/>
        <color theme="0"/>
        <color theme="0"/>
      </colorScale>
    </cfRule>
    <cfRule type="expression" dxfId="6358" priority="5434">
      <formula>W126&lt;0</formula>
    </cfRule>
  </conditionalFormatting>
  <conditionalFormatting sqref="AB110:AB111">
    <cfRule type="expression" dxfId="6357" priority="5468">
      <formula>IF(AB110="Validar","Rojo","Verde")</formula>
    </cfRule>
  </conditionalFormatting>
  <conditionalFormatting sqref="AB117:AB123">
    <cfRule type="expression" dxfId="6356" priority="5524">
      <formula>IF(AB117="Validar","Rojo","Verde")</formula>
    </cfRule>
  </conditionalFormatting>
  <conditionalFormatting sqref="AB117:AB123">
    <cfRule type="expression" priority="5526">
      <formula>#REF!</formula>
    </cfRule>
  </conditionalFormatting>
  <conditionalFormatting sqref="AB6:AB16">
    <cfRule type="expression" dxfId="6355" priority="5516">
      <formula>IF(AB6="Validar","Rojo","Verde")</formula>
    </cfRule>
    <cfRule type="expression" priority="5518">
      <formula>#REF!</formula>
    </cfRule>
  </conditionalFormatting>
  <conditionalFormatting sqref="AB6:AB9">
    <cfRule type="colorScale" priority="5552">
      <colorScale>
        <cfvo type="min"/>
        <cfvo type="max"/>
        <color theme="0"/>
        <color theme="0"/>
      </colorScale>
    </cfRule>
    <cfRule type="expression" dxfId="6354" priority="5553">
      <formula>AA6&lt;0</formula>
    </cfRule>
  </conditionalFormatting>
  <conditionalFormatting sqref="AB10">
    <cfRule type="colorScale" priority="5520">
      <colorScale>
        <cfvo type="min"/>
        <cfvo type="max"/>
        <color theme="0"/>
        <color theme="0"/>
      </colorScale>
    </cfRule>
    <cfRule type="expression" dxfId="6353" priority="5521">
      <formula>AA10&lt;0</formula>
    </cfRule>
  </conditionalFormatting>
  <conditionalFormatting sqref="AB11:AB14">
    <cfRule type="colorScale" priority="5550">
      <colorScale>
        <cfvo type="min"/>
        <cfvo type="max"/>
        <color theme="0"/>
        <color theme="0"/>
      </colorScale>
    </cfRule>
    <cfRule type="expression" dxfId="6352" priority="5551">
      <formula>AA11&lt;0</formula>
    </cfRule>
  </conditionalFormatting>
  <conditionalFormatting sqref="AB15">
    <cfRule type="colorScale" priority="5517">
      <colorScale>
        <cfvo type="min"/>
        <cfvo type="max"/>
        <color theme="0"/>
        <color theme="0"/>
      </colorScale>
    </cfRule>
    <cfRule type="expression" dxfId="6351" priority="5519">
      <formula>AA15&lt;0</formula>
    </cfRule>
  </conditionalFormatting>
  <conditionalFormatting sqref="AB16">
    <cfRule type="colorScale" priority="5548">
      <colorScale>
        <cfvo type="min"/>
        <cfvo type="max"/>
        <color theme="0"/>
        <color theme="0"/>
      </colorScale>
    </cfRule>
    <cfRule type="expression" dxfId="6350" priority="5549">
      <formula>AA16&lt;0</formula>
    </cfRule>
  </conditionalFormatting>
  <conditionalFormatting sqref="AB18">
    <cfRule type="colorScale" priority="5513">
      <colorScale>
        <cfvo type="min"/>
        <cfvo type="max"/>
        <color theme="0"/>
        <color theme="0"/>
      </colorScale>
    </cfRule>
    <cfRule type="expression" dxfId="6349" priority="5515">
      <formula>AA18&lt;0</formula>
    </cfRule>
  </conditionalFormatting>
  <conditionalFormatting sqref="AB18:AB19">
    <cfRule type="expression" dxfId="6348" priority="5512">
      <formula>IF(AB18="Validar","Rojo","Verde")</formula>
    </cfRule>
    <cfRule type="expression" priority="5514">
      <formula>#REF!</formula>
    </cfRule>
  </conditionalFormatting>
  <conditionalFormatting sqref="AB19">
    <cfRule type="colorScale" priority="5546">
      <colorScale>
        <cfvo type="min"/>
        <cfvo type="max"/>
        <color theme="0"/>
        <color theme="0"/>
      </colorScale>
    </cfRule>
    <cfRule type="expression" dxfId="6347" priority="5547">
      <formula>AA19&lt;0</formula>
    </cfRule>
  </conditionalFormatting>
  <conditionalFormatting sqref="AB23">
    <cfRule type="colorScale" priority="5509">
      <colorScale>
        <cfvo type="min"/>
        <cfvo type="max"/>
        <color theme="0"/>
        <color theme="0"/>
      </colorScale>
    </cfRule>
    <cfRule type="expression" dxfId="6346" priority="5511">
      <formula>AA23&lt;0</formula>
    </cfRule>
  </conditionalFormatting>
  <conditionalFormatting sqref="AB23:AB24">
    <cfRule type="expression" dxfId="6345" priority="5508">
      <formula>IF(AB23="Validar","Rojo","Verde")</formula>
    </cfRule>
    <cfRule type="expression" priority="5510">
      <formula>#REF!</formula>
    </cfRule>
  </conditionalFormatting>
  <conditionalFormatting sqref="AB24">
    <cfRule type="colorScale" priority="5542">
      <colorScale>
        <cfvo type="min"/>
        <cfvo type="max"/>
        <color theme="0"/>
        <color theme="0"/>
      </colorScale>
    </cfRule>
    <cfRule type="expression" dxfId="6344" priority="5543">
      <formula>AA24&lt;0</formula>
    </cfRule>
  </conditionalFormatting>
  <conditionalFormatting sqref="AB26">
    <cfRule type="colorScale" priority="5505">
      <colorScale>
        <cfvo type="min"/>
        <cfvo type="max"/>
        <color theme="0"/>
        <color theme="0"/>
      </colorScale>
    </cfRule>
    <cfRule type="expression" dxfId="6343" priority="5507">
      <formula>AA26&lt;0</formula>
    </cfRule>
  </conditionalFormatting>
  <conditionalFormatting sqref="AB26:AB27">
    <cfRule type="expression" dxfId="6342" priority="5504">
      <formula>IF(AB26="Validar","Rojo","Verde")</formula>
    </cfRule>
    <cfRule type="expression" priority="5506">
      <formula>#REF!</formula>
    </cfRule>
  </conditionalFormatting>
  <conditionalFormatting sqref="AB27">
    <cfRule type="colorScale" priority="5540">
      <colorScale>
        <cfvo type="min"/>
        <cfvo type="max"/>
        <color theme="0"/>
        <color theme="0"/>
      </colorScale>
    </cfRule>
    <cfRule type="expression" dxfId="6341" priority="5541">
      <formula>AA27&lt;0</formula>
    </cfRule>
  </conditionalFormatting>
  <conditionalFormatting sqref="AB29">
    <cfRule type="colorScale" priority="5501">
      <colorScale>
        <cfvo type="min"/>
        <cfvo type="max"/>
        <color theme="0"/>
        <color theme="0"/>
      </colorScale>
    </cfRule>
    <cfRule type="expression" dxfId="6340" priority="5503">
      <formula>AA29&lt;0</formula>
    </cfRule>
  </conditionalFormatting>
  <conditionalFormatting sqref="AB29:AB30">
    <cfRule type="expression" dxfId="6339" priority="5500">
      <formula>IF(AB29="Validar","Rojo","Verde")</formula>
    </cfRule>
    <cfRule type="expression" priority="5502">
      <formula>#REF!</formula>
    </cfRule>
  </conditionalFormatting>
  <conditionalFormatting sqref="AB30">
    <cfRule type="colorScale" priority="5538">
      <colorScale>
        <cfvo type="min"/>
        <cfvo type="max"/>
        <color theme="0"/>
        <color theme="0"/>
      </colorScale>
    </cfRule>
    <cfRule type="expression" dxfId="6338" priority="5539">
      <formula>AA30&lt;0</formula>
    </cfRule>
  </conditionalFormatting>
  <conditionalFormatting sqref="AB39">
    <cfRule type="colorScale" priority="5497">
      <colorScale>
        <cfvo type="min"/>
        <cfvo type="max"/>
        <color theme="0"/>
        <color theme="0"/>
      </colorScale>
    </cfRule>
    <cfRule type="expression" dxfId="6337" priority="5499">
      <formula>AA39&lt;0</formula>
    </cfRule>
  </conditionalFormatting>
  <conditionalFormatting sqref="AB39:AB66">
    <cfRule type="expression" dxfId="6336" priority="5496">
      <formula>IF(AB39="Validar","Rojo","Verde")</formula>
    </cfRule>
    <cfRule type="expression" priority="5498">
      <formula>#REF!</formula>
    </cfRule>
  </conditionalFormatting>
  <conditionalFormatting sqref="AB40:AB66">
    <cfRule type="colorScale" priority="5536">
      <colorScale>
        <cfvo type="min"/>
        <cfvo type="max"/>
        <color theme="0"/>
        <color theme="0"/>
      </colorScale>
    </cfRule>
    <cfRule type="expression" dxfId="6335" priority="5537">
      <formula>AA40&lt;0</formula>
    </cfRule>
  </conditionalFormatting>
  <conditionalFormatting sqref="AB68">
    <cfRule type="colorScale" priority="5493">
      <colorScale>
        <cfvo type="min"/>
        <cfvo type="max"/>
        <color theme="0"/>
        <color theme="0"/>
      </colorScale>
    </cfRule>
    <cfRule type="expression" dxfId="6334" priority="5495">
      <formula>AA68&lt;0</formula>
    </cfRule>
  </conditionalFormatting>
  <conditionalFormatting sqref="AB68:AB81">
    <cfRule type="expression" dxfId="6333" priority="5492">
      <formula>IF(AB68="Validar","Rojo","Verde")</formula>
    </cfRule>
    <cfRule type="expression" priority="5494">
      <formula>#REF!</formula>
    </cfRule>
  </conditionalFormatting>
  <conditionalFormatting sqref="AB69:AB81">
    <cfRule type="colorScale" priority="5554">
      <colorScale>
        <cfvo type="min"/>
        <cfvo type="max"/>
        <color theme="0"/>
        <color theme="0"/>
      </colorScale>
    </cfRule>
    <cfRule type="expression" dxfId="6332" priority="5555">
      <formula>AA69&lt;0</formula>
    </cfRule>
  </conditionalFormatting>
  <conditionalFormatting sqref="AB83">
    <cfRule type="colorScale" priority="5476">
      <colorScale>
        <cfvo type="min"/>
        <cfvo type="max"/>
        <color theme="0"/>
        <color theme="0"/>
      </colorScale>
    </cfRule>
    <cfRule type="expression" dxfId="6331" priority="5478">
      <formula>AA83&lt;0</formula>
    </cfRule>
  </conditionalFormatting>
  <conditionalFormatting sqref="AB83:AB91">
    <cfRule type="expression" dxfId="6330" priority="5475">
      <formula>IF(AB83="Validar","Rojo","Verde")</formula>
    </cfRule>
    <cfRule type="expression" priority="5477">
      <formula>#REF!</formula>
    </cfRule>
  </conditionalFormatting>
  <conditionalFormatting sqref="AB84:AB91">
    <cfRule type="colorScale" priority="5534">
      <colorScale>
        <cfvo type="min"/>
        <cfvo type="max"/>
        <color theme="0"/>
        <color theme="0"/>
      </colorScale>
    </cfRule>
    <cfRule type="expression" dxfId="6329" priority="5535">
      <formula>AA84&lt;0</formula>
    </cfRule>
  </conditionalFormatting>
  <conditionalFormatting sqref="AB93">
    <cfRule type="colorScale" priority="5489">
      <colorScale>
        <cfvo type="min"/>
        <cfvo type="max"/>
        <color theme="0"/>
        <color theme="0"/>
      </colorScale>
    </cfRule>
    <cfRule type="expression" dxfId="6328" priority="5491">
      <formula>AA93&lt;0</formula>
    </cfRule>
  </conditionalFormatting>
  <conditionalFormatting sqref="AB93:AB102">
    <cfRule type="expression" dxfId="6327" priority="5488">
      <formula>IF(AB93="Validar","Rojo","Verde")</formula>
    </cfRule>
    <cfRule type="expression" priority="5490">
      <formula>#REF!</formula>
    </cfRule>
  </conditionalFormatting>
  <conditionalFormatting sqref="AB94:AB102">
    <cfRule type="colorScale" priority="5532">
      <colorScale>
        <cfvo type="min"/>
        <cfvo type="max"/>
        <color theme="0"/>
        <color theme="0"/>
      </colorScale>
    </cfRule>
    <cfRule type="expression" dxfId="6326" priority="5533">
      <formula>AA94&lt;0</formula>
    </cfRule>
  </conditionalFormatting>
  <conditionalFormatting sqref="AB104">
    <cfRule type="colorScale" priority="5485">
      <colorScale>
        <cfvo type="min"/>
        <cfvo type="max"/>
        <color theme="0"/>
        <color theme="0"/>
      </colorScale>
    </cfRule>
    <cfRule type="expression" dxfId="6325" priority="5487">
      <formula>AA104&lt;0</formula>
    </cfRule>
  </conditionalFormatting>
  <conditionalFormatting sqref="AB104:AB106">
    <cfRule type="expression" dxfId="6324" priority="5484">
      <formula>IF(AB104="Validar","Rojo","Verde")</formula>
    </cfRule>
    <cfRule type="expression" priority="5486">
      <formula>#REF!</formula>
    </cfRule>
  </conditionalFormatting>
  <conditionalFormatting sqref="AB105:AB106">
    <cfRule type="colorScale" priority="5530">
      <colorScale>
        <cfvo type="min"/>
        <cfvo type="max"/>
        <color theme="0"/>
        <color theme="0"/>
      </colorScale>
    </cfRule>
    <cfRule type="expression" dxfId="6323" priority="5531">
      <formula>AA105&lt;0</formula>
    </cfRule>
  </conditionalFormatting>
  <conditionalFormatting sqref="AB110">
    <cfRule type="colorScale" priority="5528">
      <colorScale>
        <cfvo type="min"/>
        <cfvo type="max"/>
        <color theme="0"/>
        <color theme="0"/>
      </colorScale>
    </cfRule>
    <cfRule type="expression" dxfId="6322" priority="5529">
      <formula>AA110&lt;0</formula>
    </cfRule>
  </conditionalFormatting>
  <conditionalFormatting sqref="AB110:AB111">
    <cfRule type="expression" priority="5470">
      <formula>#REF!</formula>
    </cfRule>
  </conditionalFormatting>
  <conditionalFormatting sqref="AB111">
    <cfRule type="colorScale" priority="5469">
      <colorScale>
        <cfvo type="min"/>
        <cfvo type="max"/>
        <color theme="0"/>
        <color theme="0"/>
      </colorScale>
    </cfRule>
    <cfRule type="expression" dxfId="6321" priority="5471">
      <formula>AA111&lt;0</formula>
    </cfRule>
  </conditionalFormatting>
  <conditionalFormatting sqref="AB117:AB123">
    <cfRule type="colorScale" priority="5525">
      <colorScale>
        <cfvo type="min"/>
        <cfvo type="max"/>
        <color theme="0"/>
        <color theme="0"/>
      </colorScale>
    </cfRule>
    <cfRule type="expression" dxfId="6320" priority="5527">
      <formula>AA117&lt;0</formula>
    </cfRule>
  </conditionalFormatting>
  <conditionalFormatting sqref="AB125">
    <cfRule type="colorScale" priority="5481">
      <colorScale>
        <cfvo type="min"/>
        <cfvo type="max"/>
        <color theme="0"/>
        <color theme="0"/>
      </colorScale>
    </cfRule>
    <cfRule type="expression" dxfId="6319" priority="5483">
      <formula>AA125&lt;0</formula>
    </cfRule>
  </conditionalFormatting>
  <conditionalFormatting sqref="AB125:AB134">
    <cfRule type="expression" dxfId="6318" priority="5480">
      <formula>IF(AB125="Validar","Rojo","Verde")</formula>
    </cfRule>
    <cfRule type="expression" priority="5482">
      <formula>#REF!</formula>
    </cfRule>
  </conditionalFormatting>
  <conditionalFormatting sqref="AB126:AB134">
    <cfRule type="colorScale" priority="5522">
      <colorScale>
        <cfvo type="min"/>
        <cfvo type="max"/>
        <color theme="0"/>
        <color theme="0"/>
      </colorScale>
    </cfRule>
    <cfRule type="expression" dxfId="6317" priority="5523">
      <formula>AA126&lt;0</formula>
    </cfRule>
  </conditionalFormatting>
  <conditionalFormatting sqref="AV110:AV111">
    <cfRule type="expression" dxfId="6316" priority="5290">
      <formula>IF(AV110="Validar","Rojo","Verde")</formula>
    </cfRule>
  </conditionalFormatting>
  <conditionalFormatting sqref="AV117:AV123">
    <cfRule type="expression" dxfId="6315" priority="5346">
      <formula>IF(AV117="Validar","Rojo","Verde")</formula>
    </cfRule>
  </conditionalFormatting>
  <conditionalFormatting sqref="AV6:AV16">
    <cfRule type="expression" dxfId="6314" priority="5338">
      <formula>IF(AV6="Validar","Rojo","Verde")</formula>
    </cfRule>
    <cfRule type="expression" priority="5340">
      <formula>#REF!</formula>
    </cfRule>
  </conditionalFormatting>
  <conditionalFormatting sqref="AV6:AV9">
    <cfRule type="colorScale" priority="5374">
      <colorScale>
        <cfvo type="min"/>
        <cfvo type="max"/>
        <color theme="0"/>
        <color theme="0"/>
      </colorScale>
    </cfRule>
    <cfRule type="expression" dxfId="6313" priority="5375">
      <formula>AU6&lt;0</formula>
    </cfRule>
  </conditionalFormatting>
  <conditionalFormatting sqref="AV10">
    <cfRule type="colorScale" priority="5342">
      <colorScale>
        <cfvo type="min"/>
        <cfvo type="max"/>
        <color theme="0"/>
        <color theme="0"/>
      </colorScale>
    </cfRule>
    <cfRule type="expression" dxfId="6312" priority="5343">
      <formula>AU10&lt;0</formula>
    </cfRule>
  </conditionalFormatting>
  <conditionalFormatting sqref="AV11:AV14">
    <cfRule type="colorScale" priority="5372">
      <colorScale>
        <cfvo type="min"/>
        <cfvo type="max"/>
        <color theme="0"/>
        <color theme="0"/>
      </colorScale>
    </cfRule>
    <cfRule type="expression" dxfId="6311" priority="5373">
      <formula>AU11&lt;0</formula>
    </cfRule>
  </conditionalFormatting>
  <conditionalFormatting sqref="AV15">
    <cfRule type="colorScale" priority="5339">
      <colorScale>
        <cfvo type="min"/>
        <cfvo type="max"/>
        <color theme="0"/>
        <color theme="0"/>
      </colorScale>
    </cfRule>
    <cfRule type="expression" dxfId="6310" priority="5341">
      <formula>AU15&lt;0</formula>
    </cfRule>
  </conditionalFormatting>
  <conditionalFormatting sqref="AV16">
    <cfRule type="colorScale" priority="5370">
      <colorScale>
        <cfvo type="min"/>
        <cfvo type="max"/>
        <color theme="0"/>
        <color theme="0"/>
      </colorScale>
    </cfRule>
    <cfRule type="expression" dxfId="6309" priority="5371">
      <formula>AU16&lt;0</formula>
    </cfRule>
  </conditionalFormatting>
  <conditionalFormatting sqref="AV18">
    <cfRule type="colorScale" priority="5335">
      <colorScale>
        <cfvo type="min"/>
        <cfvo type="max"/>
        <color theme="0"/>
        <color theme="0"/>
      </colorScale>
    </cfRule>
    <cfRule type="expression" dxfId="6308" priority="5337">
      <formula>AU18&lt;0</formula>
    </cfRule>
  </conditionalFormatting>
  <conditionalFormatting sqref="AV18:AV19">
    <cfRule type="expression" dxfId="6307" priority="5334">
      <formula>IF(AV18="Validar","Rojo","Verde")</formula>
    </cfRule>
    <cfRule type="expression" priority="5336">
      <formula>#REF!</formula>
    </cfRule>
  </conditionalFormatting>
  <conditionalFormatting sqref="AV19">
    <cfRule type="colorScale" priority="5368">
      <colorScale>
        <cfvo type="min"/>
        <cfvo type="max"/>
        <color theme="0"/>
        <color theme="0"/>
      </colorScale>
    </cfRule>
    <cfRule type="expression" dxfId="6306" priority="5369">
      <formula>AU19&lt;0</formula>
    </cfRule>
  </conditionalFormatting>
  <conditionalFormatting sqref="AV23">
    <cfRule type="colorScale" priority="5331">
      <colorScale>
        <cfvo type="min"/>
        <cfvo type="max"/>
        <color theme="0"/>
        <color theme="0"/>
      </colorScale>
    </cfRule>
    <cfRule type="expression" dxfId="6305" priority="5333">
      <formula>AU23&lt;0</formula>
    </cfRule>
  </conditionalFormatting>
  <conditionalFormatting sqref="AV23:AV24">
    <cfRule type="expression" dxfId="6304" priority="5330">
      <formula>IF(AV23="Validar","Rojo","Verde")</formula>
    </cfRule>
    <cfRule type="expression" priority="5332">
      <formula>#REF!</formula>
    </cfRule>
  </conditionalFormatting>
  <conditionalFormatting sqref="AV24">
    <cfRule type="colorScale" priority="5364">
      <colorScale>
        <cfvo type="min"/>
        <cfvo type="max"/>
        <color theme="0"/>
        <color theme="0"/>
      </colorScale>
    </cfRule>
    <cfRule type="expression" dxfId="6303" priority="5365">
      <formula>AU24&lt;0</formula>
    </cfRule>
  </conditionalFormatting>
  <conditionalFormatting sqref="AV26">
    <cfRule type="colorScale" priority="5327">
      <colorScale>
        <cfvo type="min"/>
        <cfvo type="max"/>
        <color theme="0"/>
        <color theme="0"/>
      </colorScale>
    </cfRule>
    <cfRule type="expression" dxfId="6302" priority="5329">
      <formula>AU26&lt;0</formula>
    </cfRule>
  </conditionalFormatting>
  <conditionalFormatting sqref="AV26:AV27">
    <cfRule type="expression" dxfId="6301" priority="5326">
      <formula>IF(AV26="Validar","Rojo","Verde")</formula>
    </cfRule>
    <cfRule type="expression" priority="5328">
      <formula>#REF!</formula>
    </cfRule>
  </conditionalFormatting>
  <conditionalFormatting sqref="AV27">
    <cfRule type="colorScale" priority="5362">
      <colorScale>
        <cfvo type="min"/>
        <cfvo type="max"/>
        <color theme="0"/>
        <color theme="0"/>
      </colorScale>
    </cfRule>
    <cfRule type="expression" dxfId="6300" priority="5363">
      <formula>AU27&lt;0</formula>
    </cfRule>
  </conditionalFormatting>
  <conditionalFormatting sqref="AV29">
    <cfRule type="colorScale" priority="5323">
      <colorScale>
        <cfvo type="min"/>
        <cfvo type="max"/>
        <color theme="0"/>
        <color theme="0"/>
      </colorScale>
    </cfRule>
    <cfRule type="expression" dxfId="6299" priority="5325">
      <formula>AU29&lt;0</formula>
    </cfRule>
  </conditionalFormatting>
  <conditionalFormatting sqref="AV29:AV30">
    <cfRule type="expression" dxfId="6298" priority="5322">
      <formula>IF(AV29="Validar","Rojo","Verde")</formula>
    </cfRule>
    <cfRule type="expression" priority="5324">
      <formula>#REF!</formula>
    </cfRule>
  </conditionalFormatting>
  <conditionalFormatting sqref="AV30">
    <cfRule type="colorScale" priority="5360">
      <colorScale>
        <cfvo type="min"/>
        <cfvo type="max"/>
        <color theme="0"/>
        <color theme="0"/>
      </colorScale>
    </cfRule>
    <cfRule type="expression" dxfId="6297" priority="5361">
      <formula>AU30&lt;0</formula>
    </cfRule>
  </conditionalFormatting>
  <conditionalFormatting sqref="AV39">
    <cfRule type="colorScale" priority="5319">
      <colorScale>
        <cfvo type="min"/>
        <cfvo type="max"/>
        <color theme="0"/>
        <color theme="0"/>
      </colorScale>
    </cfRule>
    <cfRule type="expression" dxfId="6296" priority="5321">
      <formula>AU39&lt;0</formula>
    </cfRule>
  </conditionalFormatting>
  <conditionalFormatting sqref="AV39:AV66">
    <cfRule type="expression" dxfId="6295" priority="5318">
      <formula>IF(AV39="Validar","Rojo","Verde")</formula>
    </cfRule>
    <cfRule type="expression" priority="5320">
      <formula>#REF!</formula>
    </cfRule>
  </conditionalFormatting>
  <conditionalFormatting sqref="AV40:AV66">
    <cfRule type="colorScale" priority="5358">
      <colorScale>
        <cfvo type="min"/>
        <cfvo type="max"/>
        <color theme="0"/>
        <color theme="0"/>
      </colorScale>
    </cfRule>
    <cfRule type="expression" dxfId="6294" priority="5359">
      <formula>AU40&lt;0</formula>
    </cfRule>
  </conditionalFormatting>
  <conditionalFormatting sqref="AV68">
    <cfRule type="colorScale" priority="5315">
      <colorScale>
        <cfvo type="min"/>
        <cfvo type="max"/>
        <color theme="0"/>
        <color theme="0"/>
      </colorScale>
    </cfRule>
    <cfRule type="expression" dxfId="6293" priority="5317">
      <formula>AU68&lt;0</formula>
    </cfRule>
  </conditionalFormatting>
  <conditionalFormatting sqref="AV68:AV81">
    <cfRule type="expression" dxfId="6292" priority="5314">
      <formula>IF(AV68="Validar","Rojo","Verde")</formula>
    </cfRule>
    <cfRule type="expression" priority="5316">
      <formula>#REF!</formula>
    </cfRule>
  </conditionalFormatting>
  <conditionalFormatting sqref="AV69:AV81">
    <cfRule type="colorScale" priority="5376">
      <colorScale>
        <cfvo type="min"/>
        <cfvo type="max"/>
        <color theme="0"/>
        <color theme="0"/>
      </colorScale>
    </cfRule>
    <cfRule type="expression" dxfId="6291" priority="5377">
      <formula>AU69&lt;0</formula>
    </cfRule>
  </conditionalFormatting>
  <conditionalFormatting sqref="AV83">
    <cfRule type="colorScale" priority="5298">
      <colorScale>
        <cfvo type="min"/>
        <cfvo type="max"/>
        <color theme="0"/>
        <color theme="0"/>
      </colorScale>
    </cfRule>
    <cfRule type="expression" dxfId="6290" priority="5300">
      <formula>AU83&lt;0</formula>
    </cfRule>
  </conditionalFormatting>
  <conditionalFormatting sqref="AV83:AV91">
    <cfRule type="expression" dxfId="6289" priority="5297">
      <formula>IF(AV83="Validar","Rojo","Verde")</formula>
    </cfRule>
    <cfRule type="expression" priority="5299">
      <formula>#REF!</formula>
    </cfRule>
  </conditionalFormatting>
  <conditionalFormatting sqref="AV84:AV91">
    <cfRule type="colorScale" priority="5356">
      <colorScale>
        <cfvo type="min"/>
        <cfvo type="max"/>
        <color theme="0"/>
        <color theme="0"/>
      </colorScale>
    </cfRule>
    <cfRule type="expression" dxfId="6288" priority="5357">
      <formula>AU84&lt;0</formula>
    </cfRule>
  </conditionalFormatting>
  <conditionalFormatting sqref="AV93">
    <cfRule type="colorScale" priority="5311">
      <colorScale>
        <cfvo type="min"/>
        <cfvo type="max"/>
        <color theme="0"/>
        <color theme="0"/>
      </colorScale>
    </cfRule>
    <cfRule type="expression" dxfId="6287" priority="5313">
      <formula>AU93&lt;0</formula>
    </cfRule>
  </conditionalFormatting>
  <conditionalFormatting sqref="AV93:AV102">
    <cfRule type="expression" dxfId="6286" priority="5310">
      <formula>IF(AV93="Validar","Rojo","Verde")</formula>
    </cfRule>
    <cfRule type="expression" priority="5312">
      <formula>#REF!</formula>
    </cfRule>
  </conditionalFormatting>
  <conditionalFormatting sqref="AV94:AV102">
    <cfRule type="colorScale" priority="5354">
      <colorScale>
        <cfvo type="min"/>
        <cfvo type="max"/>
        <color theme="0"/>
        <color theme="0"/>
      </colorScale>
    </cfRule>
    <cfRule type="expression" dxfId="6285" priority="5355">
      <formula>AU94&lt;0</formula>
    </cfRule>
  </conditionalFormatting>
  <conditionalFormatting sqref="AV104">
    <cfRule type="colorScale" priority="5307">
      <colorScale>
        <cfvo type="min"/>
        <cfvo type="max"/>
        <color theme="0"/>
        <color theme="0"/>
      </colorScale>
    </cfRule>
    <cfRule type="expression" dxfId="6284" priority="5309">
      <formula>AU104&lt;0</formula>
    </cfRule>
  </conditionalFormatting>
  <conditionalFormatting sqref="AV104:AV106">
    <cfRule type="expression" dxfId="6283" priority="5306">
      <formula>IF(AV104="Validar","Rojo","Verde")</formula>
    </cfRule>
    <cfRule type="expression" priority="5308">
      <formula>#REF!</formula>
    </cfRule>
  </conditionalFormatting>
  <conditionalFormatting sqref="AV105:AV106">
    <cfRule type="colorScale" priority="5352">
      <colorScale>
        <cfvo type="min"/>
        <cfvo type="max"/>
        <color theme="0"/>
        <color theme="0"/>
      </colorScale>
    </cfRule>
    <cfRule type="expression" dxfId="6282" priority="5353">
      <formula>AU105&lt;0</formula>
    </cfRule>
  </conditionalFormatting>
  <conditionalFormatting sqref="AV110">
    <cfRule type="colorScale" priority="5350">
      <colorScale>
        <cfvo type="min"/>
        <cfvo type="max"/>
        <color theme="0"/>
        <color theme="0"/>
      </colorScale>
    </cfRule>
    <cfRule type="expression" dxfId="6281" priority="5351">
      <formula>AU110&lt;0</formula>
    </cfRule>
  </conditionalFormatting>
  <conditionalFormatting sqref="AV110:AV111">
    <cfRule type="expression" priority="5292">
      <formula>#REF!</formula>
    </cfRule>
  </conditionalFormatting>
  <conditionalFormatting sqref="AV111">
    <cfRule type="colorScale" priority="5291">
      <colorScale>
        <cfvo type="min"/>
        <cfvo type="max"/>
        <color theme="0"/>
        <color theme="0"/>
      </colorScale>
    </cfRule>
    <cfRule type="expression" dxfId="6280" priority="5293">
      <formula>AU111&lt;0</formula>
    </cfRule>
  </conditionalFormatting>
  <conditionalFormatting sqref="AV117:AV123">
    <cfRule type="colorScale" priority="5347">
      <colorScale>
        <cfvo type="min"/>
        <cfvo type="max"/>
        <color theme="0"/>
        <color theme="0"/>
      </colorScale>
    </cfRule>
    <cfRule type="expression" priority="5348">
      <formula>#REF!</formula>
    </cfRule>
    <cfRule type="expression" dxfId="6279" priority="5349">
      <formula>AU117&lt;0</formula>
    </cfRule>
  </conditionalFormatting>
  <conditionalFormatting sqref="AV125">
    <cfRule type="colorScale" priority="5303">
      <colorScale>
        <cfvo type="min"/>
        <cfvo type="max"/>
        <color theme="0"/>
        <color theme="0"/>
      </colorScale>
    </cfRule>
    <cfRule type="expression" dxfId="6278" priority="5305">
      <formula>AU125&lt;0</formula>
    </cfRule>
  </conditionalFormatting>
  <conditionalFormatting sqref="AV125:AV134">
    <cfRule type="expression" dxfId="6277" priority="5302">
      <formula>IF(AV125="Validar","Rojo","Verde")</formula>
    </cfRule>
    <cfRule type="expression" priority="5304">
      <formula>#REF!</formula>
    </cfRule>
  </conditionalFormatting>
  <conditionalFormatting sqref="AV126:AV134">
    <cfRule type="colorScale" priority="5344">
      <colorScale>
        <cfvo type="min"/>
        <cfvo type="max"/>
        <color theme="0"/>
        <color theme="0"/>
      </colorScale>
    </cfRule>
    <cfRule type="expression" dxfId="6276" priority="5345">
      <formula>AU126&lt;0</formula>
    </cfRule>
  </conditionalFormatting>
  <conditionalFormatting sqref="BB110:BB111">
    <cfRule type="expression" dxfId="6275" priority="5201">
      <formula>IF(BB110="Validar","Rojo","Verde")</formula>
    </cfRule>
  </conditionalFormatting>
  <conditionalFormatting sqref="BB117:BB123">
    <cfRule type="expression" dxfId="6274" priority="5257">
      <formula>IF(BB117="Validar","Rojo","Verde")</formula>
    </cfRule>
  </conditionalFormatting>
  <conditionalFormatting sqref="BB6:BB16">
    <cfRule type="expression" dxfId="6273" priority="5249">
      <formula>IF(BB6="Validar","Rojo","Verde")</formula>
    </cfRule>
    <cfRule type="expression" priority="5251">
      <formula>#REF!</formula>
    </cfRule>
  </conditionalFormatting>
  <conditionalFormatting sqref="BB6:BB9">
    <cfRule type="colorScale" priority="5285">
      <colorScale>
        <cfvo type="min"/>
        <cfvo type="max"/>
        <color theme="0"/>
        <color theme="0"/>
      </colorScale>
    </cfRule>
    <cfRule type="expression" dxfId="6272" priority="5286">
      <formula>BA6&lt;0</formula>
    </cfRule>
  </conditionalFormatting>
  <conditionalFormatting sqref="BB10">
    <cfRule type="colorScale" priority="5253">
      <colorScale>
        <cfvo type="min"/>
        <cfvo type="max"/>
        <color theme="0"/>
        <color theme="0"/>
      </colorScale>
    </cfRule>
    <cfRule type="expression" dxfId="6271" priority="5254">
      <formula>BA10&lt;0</formula>
    </cfRule>
  </conditionalFormatting>
  <conditionalFormatting sqref="BB11:BB14">
    <cfRule type="colorScale" priority="5283">
      <colorScale>
        <cfvo type="min"/>
        <cfvo type="max"/>
        <color theme="0"/>
        <color theme="0"/>
      </colorScale>
    </cfRule>
    <cfRule type="expression" dxfId="6270" priority="5284">
      <formula>BA11&lt;0</formula>
    </cfRule>
  </conditionalFormatting>
  <conditionalFormatting sqref="BB15">
    <cfRule type="colorScale" priority="5250">
      <colorScale>
        <cfvo type="min"/>
        <cfvo type="max"/>
        <color theme="0"/>
        <color theme="0"/>
      </colorScale>
    </cfRule>
    <cfRule type="expression" dxfId="6269" priority="5252">
      <formula>BA15&lt;0</formula>
    </cfRule>
  </conditionalFormatting>
  <conditionalFormatting sqref="BB16">
    <cfRule type="colorScale" priority="5281">
      <colorScale>
        <cfvo type="min"/>
        <cfvo type="max"/>
        <color theme="0"/>
        <color theme="0"/>
      </colorScale>
    </cfRule>
    <cfRule type="expression" dxfId="6268" priority="5282">
      <formula>BA16&lt;0</formula>
    </cfRule>
  </conditionalFormatting>
  <conditionalFormatting sqref="BB18">
    <cfRule type="colorScale" priority="5246">
      <colorScale>
        <cfvo type="min"/>
        <cfvo type="max"/>
        <color theme="0"/>
        <color theme="0"/>
      </colorScale>
    </cfRule>
    <cfRule type="expression" dxfId="6267" priority="5248">
      <formula>BA18&lt;0</formula>
    </cfRule>
  </conditionalFormatting>
  <conditionalFormatting sqref="BB18:BB19">
    <cfRule type="expression" dxfId="6266" priority="5245">
      <formula>IF(BB18="Validar","Rojo","Verde")</formula>
    </cfRule>
    <cfRule type="expression" priority="5247">
      <formula>#REF!</formula>
    </cfRule>
  </conditionalFormatting>
  <conditionalFormatting sqref="BB19">
    <cfRule type="colorScale" priority="5279">
      <colorScale>
        <cfvo type="min"/>
        <cfvo type="max"/>
        <color theme="0"/>
        <color theme="0"/>
      </colorScale>
    </cfRule>
    <cfRule type="expression" dxfId="6265" priority="5280">
      <formula>BA19&lt;0</formula>
    </cfRule>
  </conditionalFormatting>
  <conditionalFormatting sqref="BB23">
    <cfRule type="colorScale" priority="5242">
      <colorScale>
        <cfvo type="min"/>
        <cfvo type="max"/>
        <color theme="0"/>
        <color theme="0"/>
      </colorScale>
    </cfRule>
    <cfRule type="expression" dxfId="6264" priority="5244">
      <formula>BA23&lt;0</formula>
    </cfRule>
  </conditionalFormatting>
  <conditionalFormatting sqref="BB23:BB24">
    <cfRule type="expression" dxfId="6263" priority="5241">
      <formula>IF(BB23="Validar","Rojo","Verde")</formula>
    </cfRule>
    <cfRule type="expression" priority="5243">
      <formula>#REF!</formula>
    </cfRule>
  </conditionalFormatting>
  <conditionalFormatting sqref="BB24">
    <cfRule type="colorScale" priority="5275">
      <colorScale>
        <cfvo type="min"/>
        <cfvo type="max"/>
        <color theme="0"/>
        <color theme="0"/>
      </colorScale>
    </cfRule>
    <cfRule type="expression" dxfId="6262" priority="5276">
      <formula>BA24&lt;0</formula>
    </cfRule>
  </conditionalFormatting>
  <conditionalFormatting sqref="BB26">
    <cfRule type="colorScale" priority="5238">
      <colorScale>
        <cfvo type="min"/>
        <cfvo type="max"/>
        <color theme="0"/>
        <color theme="0"/>
      </colorScale>
    </cfRule>
    <cfRule type="expression" dxfId="6261" priority="5240">
      <formula>BA26&lt;0</formula>
    </cfRule>
  </conditionalFormatting>
  <conditionalFormatting sqref="BB26:BB27">
    <cfRule type="expression" dxfId="6260" priority="5237">
      <formula>IF(BB26="Validar","Rojo","Verde")</formula>
    </cfRule>
    <cfRule type="expression" priority="5239">
      <formula>#REF!</formula>
    </cfRule>
  </conditionalFormatting>
  <conditionalFormatting sqref="BB27">
    <cfRule type="colorScale" priority="5273">
      <colorScale>
        <cfvo type="min"/>
        <cfvo type="max"/>
        <color theme="0"/>
        <color theme="0"/>
      </colorScale>
    </cfRule>
    <cfRule type="expression" dxfId="6259" priority="5274">
      <formula>BA27&lt;0</formula>
    </cfRule>
  </conditionalFormatting>
  <conditionalFormatting sqref="BB29">
    <cfRule type="colorScale" priority="5234">
      <colorScale>
        <cfvo type="min"/>
        <cfvo type="max"/>
        <color theme="0"/>
        <color theme="0"/>
      </colorScale>
    </cfRule>
    <cfRule type="expression" dxfId="6258" priority="5236">
      <formula>BA29&lt;0</formula>
    </cfRule>
  </conditionalFormatting>
  <conditionalFormatting sqref="BB29:BB30">
    <cfRule type="expression" dxfId="6257" priority="5233">
      <formula>IF(BB29="Validar","Rojo","Verde")</formula>
    </cfRule>
    <cfRule type="expression" priority="5235">
      <formula>#REF!</formula>
    </cfRule>
  </conditionalFormatting>
  <conditionalFormatting sqref="BB30">
    <cfRule type="colorScale" priority="5271">
      <colorScale>
        <cfvo type="min"/>
        <cfvo type="max"/>
        <color theme="0"/>
        <color theme="0"/>
      </colorScale>
    </cfRule>
    <cfRule type="expression" dxfId="6256" priority="5272">
      <formula>BA30&lt;0</formula>
    </cfRule>
  </conditionalFormatting>
  <conditionalFormatting sqref="BB39">
    <cfRule type="colorScale" priority="5230">
      <colorScale>
        <cfvo type="min"/>
        <cfvo type="max"/>
        <color theme="0"/>
        <color theme="0"/>
      </colorScale>
    </cfRule>
    <cfRule type="expression" dxfId="6255" priority="5232">
      <formula>BA39&lt;0</formula>
    </cfRule>
  </conditionalFormatting>
  <conditionalFormatting sqref="BB39:BB66">
    <cfRule type="expression" dxfId="6254" priority="5229">
      <formula>IF(BB39="Validar","Rojo","Verde")</formula>
    </cfRule>
    <cfRule type="expression" priority="5231">
      <formula>#REF!</formula>
    </cfRule>
  </conditionalFormatting>
  <conditionalFormatting sqref="BB40:BB66">
    <cfRule type="colorScale" priority="5269">
      <colorScale>
        <cfvo type="min"/>
        <cfvo type="max"/>
        <color theme="0"/>
        <color theme="0"/>
      </colorScale>
    </cfRule>
    <cfRule type="expression" dxfId="6253" priority="5270">
      <formula>BA40&lt;0</formula>
    </cfRule>
  </conditionalFormatting>
  <conditionalFormatting sqref="BB68">
    <cfRule type="colorScale" priority="5226">
      <colorScale>
        <cfvo type="min"/>
        <cfvo type="max"/>
        <color theme="0"/>
        <color theme="0"/>
      </colorScale>
    </cfRule>
    <cfRule type="expression" dxfId="6252" priority="5228">
      <formula>BA68&lt;0</formula>
    </cfRule>
  </conditionalFormatting>
  <conditionalFormatting sqref="BB68:BB81">
    <cfRule type="expression" dxfId="6251" priority="5225">
      <formula>IF(BB68="Validar","Rojo","Verde")</formula>
    </cfRule>
    <cfRule type="expression" priority="5227">
      <formula>#REF!</formula>
    </cfRule>
  </conditionalFormatting>
  <conditionalFormatting sqref="BB69:BB81">
    <cfRule type="colorScale" priority="5287">
      <colorScale>
        <cfvo type="min"/>
        <cfvo type="max"/>
        <color theme="0"/>
        <color theme="0"/>
      </colorScale>
    </cfRule>
    <cfRule type="expression" dxfId="6250" priority="5288">
      <formula>BA69&lt;0</formula>
    </cfRule>
  </conditionalFormatting>
  <conditionalFormatting sqref="BB83">
    <cfRule type="colorScale" priority="5209">
      <colorScale>
        <cfvo type="min"/>
        <cfvo type="max"/>
        <color theme="0"/>
        <color theme="0"/>
      </colorScale>
    </cfRule>
    <cfRule type="expression" dxfId="6249" priority="5211">
      <formula>BA83&lt;0</formula>
    </cfRule>
  </conditionalFormatting>
  <conditionalFormatting sqref="BB83:BB91">
    <cfRule type="expression" dxfId="6248" priority="5208">
      <formula>IF(BB83="Validar","Rojo","Verde")</formula>
    </cfRule>
    <cfRule type="expression" priority="5210">
      <formula>#REF!</formula>
    </cfRule>
  </conditionalFormatting>
  <conditionalFormatting sqref="BB84:BB91">
    <cfRule type="colorScale" priority="5267">
      <colorScale>
        <cfvo type="min"/>
        <cfvo type="max"/>
        <color theme="0"/>
        <color theme="0"/>
      </colorScale>
    </cfRule>
    <cfRule type="expression" dxfId="6247" priority="5268">
      <formula>BA84&lt;0</formula>
    </cfRule>
  </conditionalFormatting>
  <conditionalFormatting sqref="BB93">
    <cfRule type="colorScale" priority="5222">
      <colorScale>
        <cfvo type="min"/>
        <cfvo type="max"/>
        <color theme="0"/>
        <color theme="0"/>
      </colorScale>
    </cfRule>
    <cfRule type="expression" dxfId="6246" priority="5224">
      <formula>BA93&lt;0</formula>
    </cfRule>
  </conditionalFormatting>
  <conditionalFormatting sqref="BB93:BB102">
    <cfRule type="expression" dxfId="6245" priority="5221">
      <formula>IF(BB93="Validar","Rojo","Verde")</formula>
    </cfRule>
    <cfRule type="expression" priority="5223">
      <formula>#REF!</formula>
    </cfRule>
  </conditionalFormatting>
  <conditionalFormatting sqref="BB94:BB102">
    <cfRule type="colorScale" priority="5265">
      <colorScale>
        <cfvo type="min"/>
        <cfvo type="max"/>
        <color theme="0"/>
        <color theme="0"/>
      </colorScale>
    </cfRule>
    <cfRule type="expression" dxfId="6244" priority="5266">
      <formula>BA94&lt;0</formula>
    </cfRule>
  </conditionalFormatting>
  <conditionalFormatting sqref="BB104">
    <cfRule type="colorScale" priority="5218">
      <colorScale>
        <cfvo type="min"/>
        <cfvo type="max"/>
        <color theme="0"/>
        <color theme="0"/>
      </colorScale>
    </cfRule>
    <cfRule type="expression" dxfId="6243" priority="5220">
      <formula>BA104&lt;0</formula>
    </cfRule>
  </conditionalFormatting>
  <conditionalFormatting sqref="BB104:BB106">
    <cfRule type="expression" dxfId="6242" priority="5217">
      <formula>IF(BB104="Validar","Rojo","Verde")</formula>
    </cfRule>
    <cfRule type="expression" priority="5219">
      <formula>#REF!</formula>
    </cfRule>
  </conditionalFormatting>
  <conditionalFormatting sqref="BB105:BB106">
    <cfRule type="colorScale" priority="5263">
      <colorScale>
        <cfvo type="min"/>
        <cfvo type="max"/>
        <color theme="0"/>
        <color theme="0"/>
      </colorScale>
    </cfRule>
    <cfRule type="expression" dxfId="6241" priority="5264">
      <formula>BA105&lt;0</formula>
    </cfRule>
  </conditionalFormatting>
  <conditionalFormatting sqref="BB110">
    <cfRule type="colorScale" priority="5261">
      <colorScale>
        <cfvo type="min"/>
        <cfvo type="max"/>
        <color theme="0"/>
        <color theme="0"/>
      </colorScale>
    </cfRule>
    <cfRule type="expression" dxfId="6240" priority="5262">
      <formula>BA110&lt;0</formula>
    </cfRule>
  </conditionalFormatting>
  <conditionalFormatting sqref="BB110:BB111">
    <cfRule type="expression" priority="5203">
      <formula>#REF!</formula>
    </cfRule>
  </conditionalFormatting>
  <conditionalFormatting sqref="BB111">
    <cfRule type="colorScale" priority="5202">
      <colorScale>
        <cfvo type="min"/>
        <cfvo type="max"/>
        <color theme="0"/>
        <color theme="0"/>
      </colorScale>
    </cfRule>
    <cfRule type="expression" dxfId="6239" priority="5204">
      <formula>BA111&lt;0</formula>
    </cfRule>
  </conditionalFormatting>
  <conditionalFormatting sqref="BB117:BB123">
    <cfRule type="colorScale" priority="5258">
      <colorScale>
        <cfvo type="min"/>
        <cfvo type="max"/>
        <color theme="0"/>
        <color theme="0"/>
      </colorScale>
    </cfRule>
    <cfRule type="expression" priority="5259">
      <formula>#REF!</formula>
    </cfRule>
    <cfRule type="expression" dxfId="6238" priority="5260">
      <formula>BA117&lt;0</formula>
    </cfRule>
  </conditionalFormatting>
  <conditionalFormatting sqref="BB125">
    <cfRule type="colorScale" priority="5214">
      <colorScale>
        <cfvo type="min"/>
        <cfvo type="max"/>
        <color theme="0"/>
        <color theme="0"/>
      </colorScale>
    </cfRule>
    <cfRule type="expression" dxfId="6237" priority="5216">
      <formula>BA125&lt;0</formula>
    </cfRule>
  </conditionalFormatting>
  <conditionalFormatting sqref="BB125:BB134">
    <cfRule type="expression" dxfId="6236" priority="5213">
      <formula>IF(BB125="Validar","Rojo","Verde")</formula>
    </cfRule>
    <cfRule type="expression" priority="5215">
      <formula>#REF!</formula>
    </cfRule>
  </conditionalFormatting>
  <conditionalFormatting sqref="BB126:BB134">
    <cfRule type="colorScale" priority="5255">
      <colorScale>
        <cfvo type="min"/>
        <cfvo type="max"/>
        <color theme="0"/>
        <color theme="0"/>
      </colorScale>
    </cfRule>
    <cfRule type="expression" dxfId="6235" priority="5256">
      <formula>BA126&lt;0</formula>
    </cfRule>
  </conditionalFormatting>
  <conditionalFormatting sqref="BF110:BF111">
    <cfRule type="expression" dxfId="6234" priority="5112">
      <formula>IF(BF110="Validar","Rojo","Verde")</formula>
    </cfRule>
  </conditionalFormatting>
  <conditionalFormatting sqref="BF117:BF123">
    <cfRule type="expression" dxfId="6233" priority="5168">
      <formula>IF(BF117="Validar","Rojo","Verde")</formula>
    </cfRule>
  </conditionalFormatting>
  <conditionalFormatting sqref="BF117:BF123">
    <cfRule type="expression" priority="5170">
      <formula>#REF!</formula>
    </cfRule>
  </conditionalFormatting>
  <conditionalFormatting sqref="BF6:BF16">
    <cfRule type="expression" dxfId="6232" priority="5160">
      <formula>IF(BF6="Validar","Rojo","Verde")</formula>
    </cfRule>
    <cfRule type="expression" priority="5162">
      <formula>#REF!</formula>
    </cfRule>
  </conditionalFormatting>
  <conditionalFormatting sqref="BF6:BF9">
    <cfRule type="colorScale" priority="5196">
      <colorScale>
        <cfvo type="min"/>
        <cfvo type="max"/>
        <color theme="0"/>
        <color theme="0"/>
      </colorScale>
    </cfRule>
    <cfRule type="expression" dxfId="6231" priority="5197">
      <formula>BE6&lt;0</formula>
    </cfRule>
  </conditionalFormatting>
  <conditionalFormatting sqref="BF10">
    <cfRule type="colorScale" priority="5164">
      <colorScale>
        <cfvo type="min"/>
        <cfvo type="max"/>
        <color theme="0"/>
        <color theme="0"/>
      </colorScale>
    </cfRule>
    <cfRule type="expression" dxfId="6230" priority="5165">
      <formula>BE10&lt;0</formula>
    </cfRule>
  </conditionalFormatting>
  <conditionalFormatting sqref="BF11:BF14">
    <cfRule type="colorScale" priority="5194">
      <colorScale>
        <cfvo type="min"/>
        <cfvo type="max"/>
        <color theme="0"/>
        <color theme="0"/>
      </colorScale>
    </cfRule>
    <cfRule type="expression" dxfId="6229" priority="5195">
      <formula>BE11&lt;0</formula>
    </cfRule>
  </conditionalFormatting>
  <conditionalFormatting sqref="BF15">
    <cfRule type="colorScale" priority="5161">
      <colorScale>
        <cfvo type="min"/>
        <cfvo type="max"/>
        <color theme="0"/>
        <color theme="0"/>
      </colorScale>
    </cfRule>
    <cfRule type="expression" dxfId="6228" priority="5163">
      <formula>BE15&lt;0</formula>
    </cfRule>
  </conditionalFormatting>
  <conditionalFormatting sqref="BF16">
    <cfRule type="colorScale" priority="5192">
      <colorScale>
        <cfvo type="min"/>
        <cfvo type="max"/>
        <color theme="0"/>
        <color theme="0"/>
      </colorScale>
    </cfRule>
    <cfRule type="expression" dxfId="6227" priority="5193">
      <formula>BE16&lt;0</formula>
    </cfRule>
  </conditionalFormatting>
  <conditionalFormatting sqref="BF18">
    <cfRule type="colorScale" priority="5157">
      <colorScale>
        <cfvo type="min"/>
        <cfvo type="max"/>
        <color theme="0"/>
        <color theme="0"/>
      </colorScale>
    </cfRule>
    <cfRule type="expression" dxfId="6226" priority="5159">
      <formula>BE18&lt;0</formula>
    </cfRule>
  </conditionalFormatting>
  <conditionalFormatting sqref="BF18:BF19">
    <cfRule type="expression" dxfId="6225" priority="5156">
      <formula>IF(BF18="Validar","Rojo","Verde")</formula>
    </cfRule>
    <cfRule type="expression" priority="5158">
      <formula>#REF!</formula>
    </cfRule>
  </conditionalFormatting>
  <conditionalFormatting sqref="BF19">
    <cfRule type="colorScale" priority="5190">
      <colorScale>
        <cfvo type="min"/>
        <cfvo type="max"/>
        <color theme="0"/>
        <color theme="0"/>
      </colorScale>
    </cfRule>
    <cfRule type="expression" dxfId="6224" priority="5191">
      <formula>BE19&lt;0</formula>
    </cfRule>
  </conditionalFormatting>
  <conditionalFormatting sqref="BF23">
    <cfRule type="colorScale" priority="5153">
      <colorScale>
        <cfvo type="min"/>
        <cfvo type="max"/>
        <color theme="0"/>
        <color theme="0"/>
      </colorScale>
    </cfRule>
    <cfRule type="expression" dxfId="6223" priority="5155">
      <formula>BE23&lt;0</formula>
    </cfRule>
  </conditionalFormatting>
  <conditionalFormatting sqref="BF23:BF24">
    <cfRule type="expression" dxfId="6222" priority="5152">
      <formula>IF(BF23="Validar","Rojo","Verde")</formula>
    </cfRule>
    <cfRule type="expression" priority="5154">
      <formula>#REF!</formula>
    </cfRule>
  </conditionalFormatting>
  <conditionalFormatting sqref="BF24">
    <cfRule type="colorScale" priority="5186">
      <colorScale>
        <cfvo type="min"/>
        <cfvo type="max"/>
        <color theme="0"/>
        <color theme="0"/>
      </colorScale>
    </cfRule>
    <cfRule type="expression" dxfId="6221" priority="5187">
      <formula>BE24&lt;0</formula>
    </cfRule>
  </conditionalFormatting>
  <conditionalFormatting sqref="BF26">
    <cfRule type="colorScale" priority="5149">
      <colorScale>
        <cfvo type="min"/>
        <cfvo type="max"/>
        <color theme="0"/>
        <color theme="0"/>
      </colorScale>
    </cfRule>
    <cfRule type="expression" dxfId="6220" priority="5151">
      <formula>BE26&lt;0</formula>
    </cfRule>
  </conditionalFormatting>
  <conditionalFormatting sqref="BF26:BF27">
    <cfRule type="expression" dxfId="6219" priority="5148">
      <formula>IF(BF26="Validar","Rojo","Verde")</formula>
    </cfRule>
    <cfRule type="expression" priority="5150">
      <formula>#REF!</formula>
    </cfRule>
  </conditionalFormatting>
  <conditionalFormatting sqref="BF27">
    <cfRule type="colorScale" priority="5184">
      <colorScale>
        <cfvo type="min"/>
        <cfvo type="max"/>
        <color theme="0"/>
        <color theme="0"/>
      </colorScale>
    </cfRule>
    <cfRule type="expression" dxfId="6218" priority="5185">
      <formula>BE27&lt;0</formula>
    </cfRule>
  </conditionalFormatting>
  <conditionalFormatting sqref="BF29">
    <cfRule type="colorScale" priority="5145">
      <colorScale>
        <cfvo type="min"/>
        <cfvo type="max"/>
        <color theme="0"/>
        <color theme="0"/>
      </colorScale>
    </cfRule>
    <cfRule type="expression" dxfId="6217" priority="5147">
      <formula>BE29&lt;0</formula>
    </cfRule>
  </conditionalFormatting>
  <conditionalFormatting sqref="BF29:BF30">
    <cfRule type="expression" dxfId="6216" priority="5144">
      <formula>IF(BF29="Validar","Rojo","Verde")</formula>
    </cfRule>
    <cfRule type="expression" priority="5146">
      <formula>#REF!</formula>
    </cfRule>
  </conditionalFormatting>
  <conditionalFormatting sqref="BF30">
    <cfRule type="colorScale" priority="5182">
      <colorScale>
        <cfvo type="min"/>
        <cfvo type="max"/>
        <color theme="0"/>
        <color theme="0"/>
      </colorScale>
    </cfRule>
    <cfRule type="expression" dxfId="6215" priority="5183">
      <formula>BE30&lt;0</formula>
    </cfRule>
  </conditionalFormatting>
  <conditionalFormatting sqref="BF39">
    <cfRule type="colorScale" priority="5141">
      <colorScale>
        <cfvo type="min"/>
        <cfvo type="max"/>
        <color theme="0"/>
        <color theme="0"/>
      </colorScale>
    </cfRule>
    <cfRule type="expression" dxfId="6214" priority="5143">
      <formula>BE39&lt;0</formula>
    </cfRule>
  </conditionalFormatting>
  <conditionalFormatting sqref="BF39:BF66">
    <cfRule type="expression" dxfId="6213" priority="5140">
      <formula>IF(BF39="Validar","Rojo","Verde")</formula>
    </cfRule>
    <cfRule type="expression" priority="5142">
      <formula>#REF!</formula>
    </cfRule>
  </conditionalFormatting>
  <conditionalFormatting sqref="BF40:BF66">
    <cfRule type="colorScale" priority="5180">
      <colorScale>
        <cfvo type="min"/>
        <cfvo type="max"/>
        <color theme="0"/>
        <color theme="0"/>
      </colorScale>
    </cfRule>
    <cfRule type="expression" dxfId="6212" priority="5181">
      <formula>BE40&lt;0</formula>
    </cfRule>
  </conditionalFormatting>
  <conditionalFormatting sqref="BF68">
    <cfRule type="colorScale" priority="5137">
      <colorScale>
        <cfvo type="min"/>
        <cfvo type="max"/>
        <color theme="0"/>
        <color theme="0"/>
      </colorScale>
    </cfRule>
    <cfRule type="expression" dxfId="6211" priority="5139">
      <formula>BE68&lt;0</formula>
    </cfRule>
  </conditionalFormatting>
  <conditionalFormatting sqref="BF68:BF81">
    <cfRule type="expression" dxfId="6210" priority="5136">
      <formula>IF(BF68="Validar","Rojo","Verde")</formula>
    </cfRule>
    <cfRule type="expression" priority="5138">
      <formula>#REF!</formula>
    </cfRule>
  </conditionalFormatting>
  <conditionalFormatting sqref="BF69:BF81">
    <cfRule type="colorScale" priority="5198">
      <colorScale>
        <cfvo type="min"/>
        <cfvo type="max"/>
        <color theme="0"/>
        <color theme="0"/>
      </colorScale>
    </cfRule>
    <cfRule type="expression" dxfId="6209" priority="5199">
      <formula>BE69&lt;0</formula>
    </cfRule>
  </conditionalFormatting>
  <conditionalFormatting sqref="BF83">
    <cfRule type="colorScale" priority="5120">
      <colorScale>
        <cfvo type="min"/>
        <cfvo type="max"/>
        <color theme="0"/>
        <color theme="0"/>
      </colorScale>
    </cfRule>
    <cfRule type="expression" dxfId="6208" priority="5122">
      <formula>BE83&lt;0</formula>
    </cfRule>
  </conditionalFormatting>
  <conditionalFormatting sqref="BF83:BF91">
    <cfRule type="expression" dxfId="6207" priority="5119">
      <formula>IF(BF83="Validar","Rojo","Verde")</formula>
    </cfRule>
    <cfRule type="expression" priority="5121">
      <formula>#REF!</formula>
    </cfRule>
  </conditionalFormatting>
  <conditionalFormatting sqref="BF84:BF91">
    <cfRule type="colorScale" priority="5178">
      <colorScale>
        <cfvo type="min"/>
        <cfvo type="max"/>
        <color theme="0"/>
        <color theme="0"/>
      </colorScale>
    </cfRule>
    <cfRule type="expression" dxfId="6206" priority="5179">
      <formula>BE84&lt;0</formula>
    </cfRule>
  </conditionalFormatting>
  <conditionalFormatting sqref="BF93">
    <cfRule type="colorScale" priority="5133">
      <colorScale>
        <cfvo type="min"/>
        <cfvo type="max"/>
        <color theme="0"/>
        <color theme="0"/>
      </colorScale>
    </cfRule>
    <cfRule type="expression" dxfId="6205" priority="5135">
      <formula>BE93&lt;0</formula>
    </cfRule>
  </conditionalFormatting>
  <conditionalFormatting sqref="BF93:BF102">
    <cfRule type="expression" dxfId="6204" priority="5132">
      <formula>IF(BF93="Validar","Rojo","Verde")</formula>
    </cfRule>
    <cfRule type="expression" priority="5134">
      <formula>#REF!</formula>
    </cfRule>
  </conditionalFormatting>
  <conditionalFormatting sqref="BF94:BF102">
    <cfRule type="colorScale" priority="5176">
      <colorScale>
        <cfvo type="min"/>
        <cfvo type="max"/>
        <color theme="0"/>
        <color theme="0"/>
      </colorScale>
    </cfRule>
    <cfRule type="expression" dxfId="6203" priority="5177">
      <formula>BE94&lt;0</formula>
    </cfRule>
  </conditionalFormatting>
  <conditionalFormatting sqref="BF104">
    <cfRule type="colorScale" priority="5129">
      <colorScale>
        <cfvo type="min"/>
        <cfvo type="max"/>
        <color theme="0"/>
        <color theme="0"/>
      </colorScale>
    </cfRule>
    <cfRule type="expression" dxfId="6202" priority="5131">
      <formula>BE104&lt;0</formula>
    </cfRule>
  </conditionalFormatting>
  <conditionalFormatting sqref="BF104:BF106">
    <cfRule type="expression" dxfId="6201" priority="5128">
      <formula>IF(BF104="Validar","Rojo","Verde")</formula>
    </cfRule>
    <cfRule type="expression" priority="5130">
      <formula>#REF!</formula>
    </cfRule>
  </conditionalFormatting>
  <conditionalFormatting sqref="BF105:BF106">
    <cfRule type="colorScale" priority="5174">
      <colorScale>
        <cfvo type="min"/>
        <cfvo type="max"/>
        <color theme="0"/>
        <color theme="0"/>
      </colorScale>
    </cfRule>
    <cfRule type="expression" dxfId="6200" priority="5175">
      <formula>BE105&lt;0</formula>
    </cfRule>
  </conditionalFormatting>
  <conditionalFormatting sqref="BF110">
    <cfRule type="colorScale" priority="5172">
      <colorScale>
        <cfvo type="min"/>
        <cfvo type="max"/>
        <color theme="0"/>
        <color theme="0"/>
      </colorScale>
    </cfRule>
    <cfRule type="expression" dxfId="6199" priority="5173">
      <formula>BE110&lt;0</formula>
    </cfRule>
  </conditionalFormatting>
  <conditionalFormatting sqref="BF110:BF111">
    <cfRule type="expression" priority="5114">
      <formula>#REF!</formula>
    </cfRule>
  </conditionalFormatting>
  <conditionalFormatting sqref="BF111">
    <cfRule type="colorScale" priority="5113">
      <colorScale>
        <cfvo type="min"/>
        <cfvo type="max"/>
        <color theme="0"/>
        <color theme="0"/>
      </colorScale>
    </cfRule>
    <cfRule type="expression" dxfId="6198" priority="5115">
      <formula>BE111&lt;0</formula>
    </cfRule>
  </conditionalFormatting>
  <conditionalFormatting sqref="BF117:BF123">
    <cfRule type="colorScale" priority="5169">
      <colorScale>
        <cfvo type="min"/>
        <cfvo type="max"/>
        <color theme="0"/>
        <color theme="0"/>
      </colorScale>
    </cfRule>
    <cfRule type="expression" dxfId="6197" priority="5171">
      <formula>BE117&lt;0</formula>
    </cfRule>
  </conditionalFormatting>
  <conditionalFormatting sqref="BF125">
    <cfRule type="colorScale" priority="5125">
      <colorScale>
        <cfvo type="min"/>
        <cfvo type="max"/>
        <color theme="0"/>
        <color theme="0"/>
      </colorScale>
    </cfRule>
    <cfRule type="expression" dxfId="6196" priority="5127">
      <formula>BE125&lt;0</formula>
    </cfRule>
  </conditionalFormatting>
  <conditionalFormatting sqref="BF125:BF134">
    <cfRule type="expression" dxfId="6195" priority="5124">
      <formula>IF(BF125="Validar","Rojo","Verde")</formula>
    </cfRule>
    <cfRule type="expression" priority="5126">
      <formula>#REF!</formula>
    </cfRule>
  </conditionalFormatting>
  <conditionalFormatting sqref="BF126:BF134">
    <cfRule type="colorScale" priority="5166">
      <colorScale>
        <cfvo type="min"/>
        <cfvo type="max"/>
        <color theme="0"/>
        <color theme="0"/>
      </colorScale>
    </cfRule>
    <cfRule type="expression" dxfId="6194" priority="5167">
      <formula>BE126&lt;0</formula>
    </cfRule>
  </conditionalFormatting>
  <conditionalFormatting sqref="BM110:BM111">
    <cfRule type="expression" dxfId="6193" priority="4578">
      <formula>IF(BM110="Validar","Rojo","Verde")</formula>
    </cfRule>
  </conditionalFormatting>
  <conditionalFormatting sqref="BZ110:BZ111">
    <cfRule type="expression" dxfId="6192" priority="5023">
      <formula>IF(BZ110="Validar","Rojo","Verde")</formula>
    </cfRule>
  </conditionalFormatting>
  <conditionalFormatting sqref="BZ117:BZ123">
    <cfRule type="expression" dxfId="6191" priority="5079">
      <formula>IF(BZ117="Validar","Rojo","Verde")</formula>
    </cfRule>
  </conditionalFormatting>
  <conditionalFormatting sqref="BZ6:BZ16">
    <cfRule type="expression" dxfId="6190" priority="5071">
      <formula>IF(BZ6="Validar","Rojo","Verde")</formula>
    </cfRule>
    <cfRule type="expression" priority="5073">
      <formula>#REF!</formula>
    </cfRule>
  </conditionalFormatting>
  <conditionalFormatting sqref="BZ6:BZ9">
    <cfRule type="colorScale" priority="5107">
      <colorScale>
        <cfvo type="min"/>
        <cfvo type="max"/>
        <color theme="0"/>
        <color theme="0"/>
      </colorScale>
    </cfRule>
    <cfRule type="expression" dxfId="6189" priority="5108">
      <formula>BY6&lt;0</formula>
    </cfRule>
  </conditionalFormatting>
  <conditionalFormatting sqref="BZ10">
    <cfRule type="colorScale" priority="5075">
      <colorScale>
        <cfvo type="min"/>
        <cfvo type="max"/>
        <color theme="0"/>
        <color theme="0"/>
      </colorScale>
    </cfRule>
    <cfRule type="expression" dxfId="6188" priority="5076">
      <formula>BY10&lt;0</formula>
    </cfRule>
  </conditionalFormatting>
  <conditionalFormatting sqref="BZ11:BZ14">
    <cfRule type="colorScale" priority="5105">
      <colorScale>
        <cfvo type="min"/>
        <cfvo type="max"/>
        <color theme="0"/>
        <color theme="0"/>
      </colorScale>
    </cfRule>
    <cfRule type="expression" dxfId="6187" priority="5106">
      <formula>BY11&lt;0</formula>
    </cfRule>
  </conditionalFormatting>
  <conditionalFormatting sqref="BZ15">
    <cfRule type="colorScale" priority="5072">
      <colorScale>
        <cfvo type="min"/>
        <cfvo type="max"/>
        <color theme="0"/>
        <color theme="0"/>
      </colorScale>
    </cfRule>
    <cfRule type="expression" dxfId="6186" priority="5074">
      <formula>BY15&lt;0</formula>
    </cfRule>
  </conditionalFormatting>
  <conditionalFormatting sqref="BZ16">
    <cfRule type="colorScale" priority="5103">
      <colorScale>
        <cfvo type="min"/>
        <cfvo type="max"/>
        <color theme="0"/>
        <color theme="0"/>
      </colorScale>
    </cfRule>
    <cfRule type="expression" dxfId="6185" priority="5104">
      <formula>BY16&lt;0</formula>
    </cfRule>
  </conditionalFormatting>
  <conditionalFormatting sqref="BZ18">
    <cfRule type="colorScale" priority="5068">
      <colorScale>
        <cfvo type="min"/>
        <cfvo type="max"/>
        <color theme="0"/>
        <color theme="0"/>
      </colorScale>
    </cfRule>
    <cfRule type="expression" dxfId="6184" priority="5070">
      <formula>BY18&lt;0</formula>
    </cfRule>
  </conditionalFormatting>
  <conditionalFormatting sqref="BZ18:BZ19">
    <cfRule type="expression" dxfId="6183" priority="5067">
      <formula>IF(BZ18="Validar","Rojo","Verde")</formula>
    </cfRule>
    <cfRule type="expression" priority="5069">
      <formula>#REF!</formula>
    </cfRule>
  </conditionalFormatting>
  <conditionalFormatting sqref="BZ19">
    <cfRule type="colorScale" priority="5101">
      <colorScale>
        <cfvo type="min"/>
        <cfvo type="max"/>
        <color theme="0"/>
        <color theme="0"/>
      </colorScale>
    </cfRule>
    <cfRule type="expression" dxfId="6182" priority="5102">
      <formula>BY19&lt;0</formula>
    </cfRule>
  </conditionalFormatting>
  <conditionalFormatting sqref="BZ23">
    <cfRule type="colorScale" priority="5064">
      <colorScale>
        <cfvo type="min"/>
        <cfvo type="max"/>
        <color theme="0"/>
        <color theme="0"/>
      </colorScale>
    </cfRule>
    <cfRule type="expression" dxfId="6181" priority="5066">
      <formula>BY23&lt;0</formula>
    </cfRule>
  </conditionalFormatting>
  <conditionalFormatting sqref="BZ23:BZ24">
    <cfRule type="expression" dxfId="6180" priority="5063">
      <formula>IF(BZ23="Validar","Rojo","Verde")</formula>
    </cfRule>
    <cfRule type="expression" priority="5065">
      <formula>#REF!</formula>
    </cfRule>
  </conditionalFormatting>
  <conditionalFormatting sqref="BZ24">
    <cfRule type="colorScale" priority="5097">
      <colorScale>
        <cfvo type="min"/>
        <cfvo type="max"/>
        <color theme="0"/>
        <color theme="0"/>
      </colorScale>
    </cfRule>
    <cfRule type="expression" dxfId="6179" priority="5098">
      <formula>BY24&lt;0</formula>
    </cfRule>
  </conditionalFormatting>
  <conditionalFormatting sqref="BZ26">
    <cfRule type="colorScale" priority="5060">
      <colorScale>
        <cfvo type="min"/>
        <cfvo type="max"/>
        <color theme="0"/>
        <color theme="0"/>
      </colorScale>
    </cfRule>
    <cfRule type="expression" dxfId="6178" priority="5062">
      <formula>BY26&lt;0</formula>
    </cfRule>
  </conditionalFormatting>
  <conditionalFormatting sqref="BZ26:BZ27">
    <cfRule type="expression" dxfId="6177" priority="5059">
      <formula>IF(BZ26="Validar","Rojo","Verde")</formula>
    </cfRule>
    <cfRule type="expression" priority="5061">
      <formula>#REF!</formula>
    </cfRule>
  </conditionalFormatting>
  <conditionalFormatting sqref="BZ27">
    <cfRule type="colorScale" priority="5095">
      <colorScale>
        <cfvo type="min"/>
        <cfvo type="max"/>
        <color theme="0"/>
        <color theme="0"/>
      </colorScale>
    </cfRule>
    <cfRule type="expression" dxfId="6176" priority="5096">
      <formula>BY27&lt;0</formula>
    </cfRule>
  </conditionalFormatting>
  <conditionalFormatting sqref="BZ29">
    <cfRule type="colorScale" priority="5056">
      <colorScale>
        <cfvo type="min"/>
        <cfvo type="max"/>
        <color theme="0"/>
        <color theme="0"/>
      </colorScale>
    </cfRule>
    <cfRule type="expression" dxfId="6175" priority="5058">
      <formula>BY29&lt;0</formula>
    </cfRule>
  </conditionalFormatting>
  <conditionalFormatting sqref="BZ29:BZ30">
    <cfRule type="expression" dxfId="6174" priority="5055">
      <formula>IF(BZ29="Validar","Rojo","Verde")</formula>
    </cfRule>
    <cfRule type="expression" priority="5057">
      <formula>#REF!</formula>
    </cfRule>
  </conditionalFormatting>
  <conditionalFormatting sqref="BZ30">
    <cfRule type="colorScale" priority="5093">
      <colorScale>
        <cfvo type="min"/>
        <cfvo type="max"/>
        <color theme="0"/>
        <color theme="0"/>
      </colorScale>
    </cfRule>
    <cfRule type="expression" dxfId="6173" priority="5094">
      <formula>BY30&lt;0</formula>
    </cfRule>
  </conditionalFormatting>
  <conditionalFormatting sqref="BZ39">
    <cfRule type="colorScale" priority="5052">
      <colorScale>
        <cfvo type="min"/>
        <cfvo type="max"/>
        <color theme="0"/>
        <color theme="0"/>
      </colorScale>
    </cfRule>
    <cfRule type="expression" dxfId="6172" priority="5054">
      <formula>BY39&lt;0</formula>
    </cfRule>
  </conditionalFormatting>
  <conditionalFormatting sqref="BZ39:BZ66">
    <cfRule type="expression" dxfId="6171" priority="5051">
      <formula>IF(BZ39="Validar","Rojo","Verde")</formula>
    </cfRule>
    <cfRule type="expression" priority="5053">
      <formula>#REF!</formula>
    </cfRule>
  </conditionalFormatting>
  <conditionalFormatting sqref="BZ40:BZ66">
    <cfRule type="colorScale" priority="5091">
      <colorScale>
        <cfvo type="min"/>
        <cfvo type="max"/>
        <color theme="0"/>
        <color theme="0"/>
      </colorScale>
    </cfRule>
    <cfRule type="expression" dxfId="6170" priority="5092">
      <formula>BY40&lt;0</formula>
    </cfRule>
  </conditionalFormatting>
  <conditionalFormatting sqref="BZ68">
    <cfRule type="colorScale" priority="5048">
      <colorScale>
        <cfvo type="min"/>
        <cfvo type="max"/>
        <color theme="0"/>
        <color theme="0"/>
      </colorScale>
    </cfRule>
    <cfRule type="expression" dxfId="6169" priority="5050">
      <formula>BY68&lt;0</formula>
    </cfRule>
  </conditionalFormatting>
  <conditionalFormatting sqref="BZ68:BZ81">
    <cfRule type="expression" dxfId="6168" priority="5047">
      <formula>IF(BZ68="Validar","Rojo","Verde")</formula>
    </cfRule>
    <cfRule type="expression" priority="5049">
      <formula>#REF!</formula>
    </cfRule>
  </conditionalFormatting>
  <conditionalFormatting sqref="BZ69:BZ81">
    <cfRule type="colorScale" priority="5109">
      <colorScale>
        <cfvo type="min"/>
        <cfvo type="max"/>
        <color theme="0"/>
        <color theme="0"/>
      </colorScale>
    </cfRule>
    <cfRule type="expression" dxfId="6167" priority="5110">
      <formula>BY69&lt;0</formula>
    </cfRule>
  </conditionalFormatting>
  <conditionalFormatting sqref="BZ83">
    <cfRule type="colorScale" priority="5031">
      <colorScale>
        <cfvo type="min"/>
        <cfvo type="max"/>
        <color theme="0"/>
        <color theme="0"/>
      </colorScale>
    </cfRule>
    <cfRule type="expression" dxfId="6166" priority="5033">
      <formula>BY83&lt;0</formula>
    </cfRule>
  </conditionalFormatting>
  <conditionalFormatting sqref="BZ83:BZ91">
    <cfRule type="expression" dxfId="6165" priority="5030">
      <formula>IF(BZ83="Validar","Rojo","Verde")</formula>
    </cfRule>
    <cfRule type="expression" priority="5032">
      <formula>#REF!</formula>
    </cfRule>
  </conditionalFormatting>
  <conditionalFormatting sqref="BZ84:BZ91">
    <cfRule type="colorScale" priority="5089">
      <colorScale>
        <cfvo type="min"/>
        <cfvo type="max"/>
        <color theme="0"/>
        <color theme="0"/>
      </colorScale>
    </cfRule>
    <cfRule type="expression" dxfId="6164" priority="5090">
      <formula>BY84&lt;0</formula>
    </cfRule>
  </conditionalFormatting>
  <conditionalFormatting sqref="BZ93">
    <cfRule type="colorScale" priority="5044">
      <colorScale>
        <cfvo type="min"/>
        <cfvo type="max"/>
        <color theme="0"/>
        <color theme="0"/>
      </colorScale>
    </cfRule>
    <cfRule type="expression" dxfId="6163" priority="5046">
      <formula>BY93&lt;0</formula>
    </cfRule>
  </conditionalFormatting>
  <conditionalFormatting sqref="BZ93:BZ102">
    <cfRule type="expression" dxfId="6162" priority="5043">
      <formula>IF(BZ93="Validar","Rojo","Verde")</formula>
    </cfRule>
    <cfRule type="expression" priority="5045">
      <formula>#REF!</formula>
    </cfRule>
  </conditionalFormatting>
  <conditionalFormatting sqref="BZ94:BZ102">
    <cfRule type="colorScale" priority="5087">
      <colorScale>
        <cfvo type="min"/>
        <cfvo type="max"/>
        <color theme="0"/>
        <color theme="0"/>
      </colorScale>
    </cfRule>
    <cfRule type="expression" dxfId="6161" priority="5088">
      <formula>BY94&lt;0</formula>
    </cfRule>
  </conditionalFormatting>
  <conditionalFormatting sqref="BZ104">
    <cfRule type="colorScale" priority="5040">
      <colorScale>
        <cfvo type="min"/>
        <cfvo type="max"/>
        <color theme="0"/>
        <color theme="0"/>
      </colorScale>
    </cfRule>
    <cfRule type="expression" dxfId="6160" priority="5042">
      <formula>BY104&lt;0</formula>
    </cfRule>
  </conditionalFormatting>
  <conditionalFormatting sqref="BZ104:BZ106">
    <cfRule type="expression" dxfId="6159" priority="5039">
      <formula>IF(BZ104="Validar","Rojo","Verde")</formula>
    </cfRule>
    <cfRule type="expression" priority="5041">
      <formula>#REF!</formula>
    </cfRule>
  </conditionalFormatting>
  <conditionalFormatting sqref="BZ105:BZ106">
    <cfRule type="colorScale" priority="5085">
      <colorScale>
        <cfvo type="min"/>
        <cfvo type="max"/>
        <color theme="0"/>
        <color theme="0"/>
      </colorScale>
    </cfRule>
    <cfRule type="expression" dxfId="6158" priority="5086">
      <formula>BY105&lt;0</formula>
    </cfRule>
  </conditionalFormatting>
  <conditionalFormatting sqref="BZ110">
    <cfRule type="colorScale" priority="5083">
      <colorScale>
        <cfvo type="min"/>
        <cfvo type="max"/>
        <color theme="0"/>
        <color theme="0"/>
      </colorScale>
    </cfRule>
    <cfRule type="expression" dxfId="6157" priority="5084">
      <formula>BY110&lt;0</formula>
    </cfRule>
  </conditionalFormatting>
  <conditionalFormatting sqref="BZ110:BZ111">
    <cfRule type="expression" priority="5025">
      <formula>#REF!</formula>
    </cfRule>
  </conditionalFormatting>
  <conditionalFormatting sqref="BZ111">
    <cfRule type="colorScale" priority="5024">
      <colorScale>
        <cfvo type="min"/>
        <cfvo type="max"/>
        <color theme="0"/>
        <color theme="0"/>
      </colorScale>
    </cfRule>
    <cfRule type="expression" dxfId="6156" priority="5026">
      <formula>BY111&lt;0</formula>
    </cfRule>
  </conditionalFormatting>
  <conditionalFormatting sqref="BZ117:BZ123">
    <cfRule type="colorScale" priority="5080">
      <colorScale>
        <cfvo type="min"/>
        <cfvo type="max"/>
        <color theme="0"/>
        <color theme="0"/>
      </colorScale>
    </cfRule>
    <cfRule type="expression" priority="5081">
      <formula>#REF!</formula>
    </cfRule>
    <cfRule type="expression" dxfId="6155" priority="5082">
      <formula>BY117&lt;0</formula>
    </cfRule>
  </conditionalFormatting>
  <conditionalFormatting sqref="BZ125">
    <cfRule type="colorScale" priority="5036">
      <colorScale>
        <cfvo type="min"/>
        <cfvo type="max"/>
        <color theme="0"/>
        <color theme="0"/>
      </colorScale>
    </cfRule>
    <cfRule type="expression" dxfId="6154" priority="5038">
      <formula>BY125&lt;0</formula>
    </cfRule>
  </conditionalFormatting>
  <conditionalFormatting sqref="BZ125:BZ134">
    <cfRule type="expression" dxfId="6153" priority="5035">
      <formula>IF(BZ125="Validar","Rojo","Verde")</formula>
    </cfRule>
    <cfRule type="expression" priority="5037">
      <formula>#REF!</formula>
    </cfRule>
  </conditionalFormatting>
  <conditionalFormatting sqref="BZ126:BZ134">
    <cfRule type="colorScale" priority="5077">
      <colorScale>
        <cfvo type="min"/>
        <cfvo type="max"/>
        <color theme="0"/>
        <color theme="0"/>
      </colorScale>
    </cfRule>
    <cfRule type="expression" dxfId="6152" priority="5078">
      <formula>BY126&lt;0</formula>
    </cfRule>
  </conditionalFormatting>
  <conditionalFormatting sqref="BT117:BT123">
    <cfRule type="expression" dxfId="6151" priority="4545">
      <formula>IF(BT117="Validar","Rojo","Verde")</formula>
    </cfRule>
  </conditionalFormatting>
  <conditionalFormatting sqref="AP117:AP123">
    <cfRule type="expression" dxfId="6150" priority="4723">
      <formula>IF(AP117="Validar","Rojo","Verde")</formula>
    </cfRule>
  </conditionalFormatting>
  <conditionalFormatting sqref="AI29:AI30">
    <cfRule type="expression" dxfId="6149" priority="4788">
      <formula>IF(AI29="Validar","Rojo","Verde")</formula>
    </cfRule>
    <cfRule type="expression" priority="4790">
      <formula>#REF!</formula>
    </cfRule>
  </conditionalFormatting>
  <conditionalFormatting sqref="CX110:CX111">
    <cfRule type="expression" dxfId="6148" priority="4934">
      <formula>IF(CX110="Validar","Rojo","Verde")</formula>
    </cfRule>
  </conditionalFormatting>
  <conditionalFormatting sqref="CX117:CX123">
    <cfRule type="expression" dxfId="6147" priority="4990">
      <formula>IF(CX117="Validar","Rojo","Verde")</formula>
    </cfRule>
  </conditionalFormatting>
  <conditionalFormatting sqref="CX6:CX16">
    <cfRule type="expression" dxfId="6146" priority="4982">
      <formula>IF(CX6="Validar","Rojo","Verde")</formula>
    </cfRule>
    <cfRule type="expression" priority="4984">
      <formula>#REF!</formula>
    </cfRule>
  </conditionalFormatting>
  <conditionalFormatting sqref="CX6:CX9">
    <cfRule type="colorScale" priority="5018">
      <colorScale>
        <cfvo type="min"/>
        <cfvo type="max"/>
        <color theme="0"/>
        <color theme="0"/>
      </colorScale>
    </cfRule>
    <cfRule type="expression" dxfId="6145" priority="5019">
      <formula>CW6&lt;0</formula>
    </cfRule>
  </conditionalFormatting>
  <conditionalFormatting sqref="CX10">
    <cfRule type="colorScale" priority="4986">
      <colorScale>
        <cfvo type="min"/>
        <cfvo type="max"/>
        <color theme="0"/>
        <color theme="0"/>
      </colorScale>
    </cfRule>
    <cfRule type="expression" dxfId="6144" priority="4987">
      <formula>CW10&lt;0</formula>
    </cfRule>
  </conditionalFormatting>
  <conditionalFormatting sqref="CX11:CX14">
    <cfRule type="colorScale" priority="5016">
      <colorScale>
        <cfvo type="min"/>
        <cfvo type="max"/>
        <color theme="0"/>
        <color theme="0"/>
      </colorScale>
    </cfRule>
    <cfRule type="expression" dxfId="6143" priority="5017">
      <formula>CW11&lt;0</formula>
    </cfRule>
  </conditionalFormatting>
  <conditionalFormatting sqref="CX15">
    <cfRule type="colorScale" priority="4983">
      <colorScale>
        <cfvo type="min"/>
        <cfvo type="max"/>
        <color theme="0"/>
        <color theme="0"/>
      </colorScale>
    </cfRule>
    <cfRule type="expression" dxfId="6142" priority="4985">
      <formula>CW15&lt;0</formula>
    </cfRule>
  </conditionalFormatting>
  <conditionalFormatting sqref="CX16">
    <cfRule type="colorScale" priority="5014">
      <colorScale>
        <cfvo type="min"/>
        <cfvo type="max"/>
        <color theme="0"/>
        <color theme="0"/>
      </colorScale>
    </cfRule>
    <cfRule type="expression" dxfId="6141" priority="5015">
      <formula>CW16&lt;0</formula>
    </cfRule>
  </conditionalFormatting>
  <conditionalFormatting sqref="CX18">
    <cfRule type="colorScale" priority="4979">
      <colorScale>
        <cfvo type="min"/>
        <cfvo type="max"/>
        <color theme="0"/>
        <color theme="0"/>
      </colorScale>
    </cfRule>
    <cfRule type="expression" dxfId="6140" priority="4981">
      <formula>CW18&lt;0</formula>
    </cfRule>
  </conditionalFormatting>
  <conditionalFormatting sqref="CX18:CX19">
    <cfRule type="expression" dxfId="6139" priority="4978">
      <formula>IF(CX18="Validar","Rojo","Verde")</formula>
    </cfRule>
    <cfRule type="expression" priority="4980">
      <formula>#REF!</formula>
    </cfRule>
  </conditionalFormatting>
  <conditionalFormatting sqref="CX19">
    <cfRule type="colorScale" priority="5012">
      <colorScale>
        <cfvo type="min"/>
        <cfvo type="max"/>
        <color theme="0"/>
        <color theme="0"/>
      </colorScale>
    </cfRule>
    <cfRule type="expression" dxfId="6138" priority="5013">
      <formula>CW19&lt;0</formula>
    </cfRule>
  </conditionalFormatting>
  <conditionalFormatting sqref="CX23">
    <cfRule type="colorScale" priority="4975">
      <colorScale>
        <cfvo type="min"/>
        <cfvo type="max"/>
        <color theme="0"/>
        <color theme="0"/>
      </colorScale>
    </cfRule>
    <cfRule type="expression" dxfId="6137" priority="4977">
      <formula>CW23&lt;0</formula>
    </cfRule>
  </conditionalFormatting>
  <conditionalFormatting sqref="CX23:CX24">
    <cfRule type="expression" dxfId="6136" priority="4974">
      <formula>IF(CX23="Validar","Rojo","Verde")</formula>
    </cfRule>
    <cfRule type="expression" priority="4976">
      <formula>#REF!</formula>
    </cfRule>
  </conditionalFormatting>
  <conditionalFormatting sqref="CX24">
    <cfRule type="colorScale" priority="5008">
      <colorScale>
        <cfvo type="min"/>
        <cfvo type="max"/>
        <color theme="0"/>
        <color theme="0"/>
      </colorScale>
    </cfRule>
    <cfRule type="expression" dxfId="6135" priority="5009">
      <formula>CW24&lt;0</formula>
    </cfRule>
  </conditionalFormatting>
  <conditionalFormatting sqref="CX26">
    <cfRule type="colorScale" priority="4971">
      <colorScale>
        <cfvo type="min"/>
        <cfvo type="max"/>
        <color theme="0"/>
        <color theme="0"/>
      </colorScale>
    </cfRule>
    <cfRule type="expression" dxfId="6134" priority="4973">
      <formula>CW26&lt;0</formula>
    </cfRule>
  </conditionalFormatting>
  <conditionalFormatting sqref="CX26:CX27">
    <cfRule type="expression" dxfId="6133" priority="4970">
      <formula>IF(CX26="Validar","Rojo","Verde")</formula>
    </cfRule>
    <cfRule type="expression" priority="4972">
      <formula>#REF!</formula>
    </cfRule>
  </conditionalFormatting>
  <conditionalFormatting sqref="CX27">
    <cfRule type="colorScale" priority="5006">
      <colorScale>
        <cfvo type="min"/>
        <cfvo type="max"/>
        <color theme="0"/>
        <color theme="0"/>
      </colorScale>
    </cfRule>
    <cfRule type="expression" dxfId="6132" priority="5007">
      <formula>CW27&lt;0</formula>
    </cfRule>
  </conditionalFormatting>
  <conditionalFormatting sqref="CX29">
    <cfRule type="colorScale" priority="4967">
      <colorScale>
        <cfvo type="min"/>
        <cfvo type="max"/>
        <color theme="0"/>
        <color theme="0"/>
      </colorScale>
    </cfRule>
    <cfRule type="expression" dxfId="6131" priority="4969">
      <formula>CW29&lt;0</formula>
    </cfRule>
  </conditionalFormatting>
  <conditionalFormatting sqref="CX29:CX30">
    <cfRule type="expression" dxfId="6130" priority="4966">
      <formula>IF(CX29="Validar","Rojo","Verde")</formula>
    </cfRule>
    <cfRule type="expression" priority="4968">
      <formula>#REF!</formula>
    </cfRule>
  </conditionalFormatting>
  <conditionalFormatting sqref="CX30">
    <cfRule type="colorScale" priority="5004">
      <colorScale>
        <cfvo type="min"/>
        <cfvo type="max"/>
        <color theme="0"/>
        <color theme="0"/>
      </colorScale>
    </cfRule>
    <cfRule type="expression" dxfId="6129" priority="5005">
      <formula>CW30&lt;0</formula>
    </cfRule>
  </conditionalFormatting>
  <conditionalFormatting sqref="CX39">
    <cfRule type="colorScale" priority="4963">
      <colorScale>
        <cfvo type="min"/>
        <cfvo type="max"/>
        <color theme="0"/>
        <color theme="0"/>
      </colorScale>
    </cfRule>
    <cfRule type="expression" dxfId="6128" priority="4965">
      <formula>CW39&lt;0</formula>
    </cfRule>
  </conditionalFormatting>
  <conditionalFormatting sqref="CX39:CX66">
    <cfRule type="expression" dxfId="6127" priority="4962">
      <formula>IF(CX39="Validar","Rojo","Verde")</formula>
    </cfRule>
    <cfRule type="expression" priority="4964">
      <formula>#REF!</formula>
    </cfRule>
  </conditionalFormatting>
  <conditionalFormatting sqref="CX40:CX66">
    <cfRule type="colorScale" priority="5002">
      <colorScale>
        <cfvo type="min"/>
        <cfvo type="max"/>
        <color theme="0"/>
        <color theme="0"/>
      </colorScale>
    </cfRule>
    <cfRule type="expression" dxfId="6126" priority="5003">
      <formula>CW40&lt;0</formula>
    </cfRule>
  </conditionalFormatting>
  <conditionalFormatting sqref="CX68">
    <cfRule type="colorScale" priority="4959">
      <colorScale>
        <cfvo type="min"/>
        <cfvo type="max"/>
        <color theme="0"/>
        <color theme="0"/>
      </colorScale>
    </cfRule>
    <cfRule type="expression" dxfId="6125" priority="4961">
      <formula>CW68&lt;0</formula>
    </cfRule>
  </conditionalFormatting>
  <conditionalFormatting sqref="CX68:CX81">
    <cfRule type="expression" dxfId="6124" priority="4958">
      <formula>IF(CX68="Validar","Rojo","Verde")</formula>
    </cfRule>
    <cfRule type="expression" priority="4960">
      <formula>#REF!</formula>
    </cfRule>
  </conditionalFormatting>
  <conditionalFormatting sqref="CX69:CX81">
    <cfRule type="colorScale" priority="5020">
      <colorScale>
        <cfvo type="min"/>
        <cfvo type="max"/>
        <color theme="0"/>
        <color theme="0"/>
      </colorScale>
    </cfRule>
    <cfRule type="expression" dxfId="6123" priority="5021">
      <formula>CW69&lt;0</formula>
    </cfRule>
  </conditionalFormatting>
  <conditionalFormatting sqref="CX83">
    <cfRule type="colorScale" priority="4942">
      <colorScale>
        <cfvo type="min"/>
        <cfvo type="max"/>
        <color theme="0"/>
        <color theme="0"/>
      </colorScale>
    </cfRule>
    <cfRule type="expression" dxfId="6122" priority="4944">
      <formula>CW83&lt;0</formula>
    </cfRule>
  </conditionalFormatting>
  <conditionalFormatting sqref="CX83:CX91">
    <cfRule type="expression" dxfId="6121" priority="4941">
      <formula>IF(CX83="Validar","Rojo","Verde")</formula>
    </cfRule>
    <cfRule type="expression" priority="4943">
      <formula>#REF!</formula>
    </cfRule>
  </conditionalFormatting>
  <conditionalFormatting sqref="CX84:CX91">
    <cfRule type="colorScale" priority="5000">
      <colorScale>
        <cfvo type="min"/>
        <cfvo type="max"/>
        <color theme="0"/>
        <color theme="0"/>
      </colorScale>
    </cfRule>
    <cfRule type="expression" dxfId="6120" priority="5001">
      <formula>CW84&lt;0</formula>
    </cfRule>
  </conditionalFormatting>
  <conditionalFormatting sqref="CX93">
    <cfRule type="colorScale" priority="4955">
      <colorScale>
        <cfvo type="min"/>
        <cfvo type="max"/>
        <color theme="0"/>
        <color theme="0"/>
      </colorScale>
    </cfRule>
    <cfRule type="expression" dxfId="6119" priority="4957">
      <formula>CW93&lt;0</formula>
    </cfRule>
  </conditionalFormatting>
  <conditionalFormatting sqref="CX93:CX102">
    <cfRule type="expression" dxfId="6118" priority="4954">
      <formula>IF(CX93="Validar","Rojo","Verde")</formula>
    </cfRule>
    <cfRule type="expression" priority="4956">
      <formula>#REF!</formula>
    </cfRule>
  </conditionalFormatting>
  <conditionalFormatting sqref="CX94:CX102">
    <cfRule type="colorScale" priority="4998">
      <colorScale>
        <cfvo type="min"/>
        <cfvo type="max"/>
        <color theme="0"/>
        <color theme="0"/>
      </colorScale>
    </cfRule>
    <cfRule type="expression" dxfId="6117" priority="4999">
      <formula>CW94&lt;0</formula>
    </cfRule>
  </conditionalFormatting>
  <conditionalFormatting sqref="CX104">
    <cfRule type="colorScale" priority="4951">
      <colorScale>
        <cfvo type="min"/>
        <cfvo type="max"/>
        <color theme="0"/>
        <color theme="0"/>
      </colorScale>
    </cfRule>
    <cfRule type="expression" dxfId="6116" priority="4953">
      <formula>CW104&lt;0</formula>
    </cfRule>
  </conditionalFormatting>
  <conditionalFormatting sqref="CX104:CX106">
    <cfRule type="expression" dxfId="6115" priority="4950">
      <formula>IF(CX104="Validar","Rojo","Verde")</formula>
    </cfRule>
    <cfRule type="expression" priority="4952">
      <formula>#REF!</formula>
    </cfRule>
  </conditionalFormatting>
  <conditionalFormatting sqref="CX105:CX106">
    <cfRule type="colorScale" priority="4996">
      <colorScale>
        <cfvo type="min"/>
        <cfvo type="max"/>
        <color theme="0"/>
        <color theme="0"/>
      </colorScale>
    </cfRule>
    <cfRule type="expression" dxfId="6114" priority="4997">
      <formula>CW105&lt;0</formula>
    </cfRule>
  </conditionalFormatting>
  <conditionalFormatting sqref="CX110">
    <cfRule type="colorScale" priority="4994">
      <colorScale>
        <cfvo type="min"/>
        <cfvo type="max"/>
        <color theme="0"/>
        <color theme="0"/>
      </colorScale>
    </cfRule>
    <cfRule type="expression" dxfId="6113" priority="4995">
      <formula>CW110&lt;0</formula>
    </cfRule>
  </conditionalFormatting>
  <conditionalFormatting sqref="CX110:CX111">
    <cfRule type="expression" priority="4936">
      <formula>#REF!</formula>
    </cfRule>
  </conditionalFormatting>
  <conditionalFormatting sqref="CX111">
    <cfRule type="colorScale" priority="4935">
      <colorScale>
        <cfvo type="min"/>
        <cfvo type="max"/>
        <color theme="0"/>
        <color theme="0"/>
      </colorScale>
    </cfRule>
    <cfRule type="expression" dxfId="6112" priority="4937">
      <formula>CW111&lt;0</formula>
    </cfRule>
  </conditionalFormatting>
  <conditionalFormatting sqref="CX117:CX123">
    <cfRule type="colorScale" priority="4991">
      <colorScale>
        <cfvo type="min"/>
        <cfvo type="max"/>
        <color theme="0"/>
        <color theme="0"/>
      </colorScale>
    </cfRule>
    <cfRule type="expression" priority="4992">
      <formula>#REF!</formula>
    </cfRule>
    <cfRule type="expression" dxfId="6111" priority="4993">
      <formula>CW117&lt;0</formula>
    </cfRule>
  </conditionalFormatting>
  <conditionalFormatting sqref="CX125">
    <cfRule type="colorScale" priority="4947">
      <colorScale>
        <cfvo type="min"/>
        <cfvo type="max"/>
        <color theme="0"/>
        <color theme="0"/>
      </colorScale>
    </cfRule>
    <cfRule type="expression" dxfId="6110" priority="4949">
      <formula>CW125&lt;0</formula>
    </cfRule>
  </conditionalFormatting>
  <conditionalFormatting sqref="CX125:CX134">
    <cfRule type="expression" dxfId="6109" priority="4946">
      <formula>IF(CX125="Validar","Rojo","Verde")</formula>
    </cfRule>
    <cfRule type="expression" priority="4948">
      <formula>#REF!</formula>
    </cfRule>
  </conditionalFormatting>
  <conditionalFormatting sqref="CX126:CX134">
    <cfRule type="colorScale" priority="4988">
      <colorScale>
        <cfvo type="min"/>
        <cfvo type="max"/>
        <color theme="0"/>
        <color theme="0"/>
      </colorScale>
    </cfRule>
    <cfRule type="expression" dxfId="6108" priority="4989">
      <formula>CW126&lt;0</formula>
    </cfRule>
  </conditionalFormatting>
  <conditionalFormatting sqref="CD110:CD111">
    <cfRule type="expression" dxfId="6107" priority="4845">
      <formula>IF(CD110="Validar","Rojo","Verde")</formula>
    </cfRule>
  </conditionalFormatting>
  <conditionalFormatting sqref="CD117:CD123">
    <cfRule type="expression" dxfId="6106" priority="4901">
      <formula>IF(CD117="Validar","Rojo","Verde")</formula>
    </cfRule>
  </conditionalFormatting>
  <conditionalFormatting sqref="CD117:CD123">
    <cfRule type="expression" priority="4903">
      <formula>#REF!</formula>
    </cfRule>
  </conditionalFormatting>
  <conditionalFormatting sqref="CD6:CD16">
    <cfRule type="expression" dxfId="6105" priority="4893">
      <formula>IF(CD6="Validar","Rojo","Verde")</formula>
    </cfRule>
    <cfRule type="expression" priority="4895">
      <formula>#REF!</formula>
    </cfRule>
  </conditionalFormatting>
  <conditionalFormatting sqref="CD6:CD9">
    <cfRule type="colorScale" priority="4929">
      <colorScale>
        <cfvo type="min"/>
        <cfvo type="max"/>
        <color theme="0"/>
        <color theme="0"/>
      </colorScale>
    </cfRule>
    <cfRule type="expression" dxfId="6104" priority="4930">
      <formula>CC6&lt;0</formula>
    </cfRule>
  </conditionalFormatting>
  <conditionalFormatting sqref="CD10">
    <cfRule type="colorScale" priority="4897">
      <colorScale>
        <cfvo type="min"/>
        <cfvo type="max"/>
        <color theme="0"/>
        <color theme="0"/>
      </colorScale>
    </cfRule>
    <cfRule type="expression" dxfId="6103" priority="4898">
      <formula>CC10&lt;0</formula>
    </cfRule>
  </conditionalFormatting>
  <conditionalFormatting sqref="CD11:CD14">
    <cfRule type="colorScale" priority="4927">
      <colorScale>
        <cfvo type="min"/>
        <cfvo type="max"/>
        <color theme="0"/>
        <color theme="0"/>
      </colorScale>
    </cfRule>
    <cfRule type="expression" dxfId="6102" priority="4928">
      <formula>CC11&lt;0</formula>
    </cfRule>
  </conditionalFormatting>
  <conditionalFormatting sqref="CD15">
    <cfRule type="colorScale" priority="4894">
      <colorScale>
        <cfvo type="min"/>
        <cfvo type="max"/>
        <color theme="0"/>
        <color theme="0"/>
      </colorScale>
    </cfRule>
    <cfRule type="expression" dxfId="6101" priority="4896">
      <formula>CC15&lt;0</formula>
    </cfRule>
  </conditionalFormatting>
  <conditionalFormatting sqref="CD16">
    <cfRule type="colorScale" priority="4925">
      <colorScale>
        <cfvo type="min"/>
        <cfvo type="max"/>
        <color theme="0"/>
        <color theme="0"/>
      </colorScale>
    </cfRule>
    <cfRule type="expression" dxfId="6100" priority="4926">
      <formula>CC16&lt;0</formula>
    </cfRule>
  </conditionalFormatting>
  <conditionalFormatting sqref="CD18">
    <cfRule type="colorScale" priority="4890">
      <colorScale>
        <cfvo type="min"/>
        <cfvo type="max"/>
        <color theme="0"/>
        <color theme="0"/>
      </colorScale>
    </cfRule>
    <cfRule type="expression" dxfId="6099" priority="4892">
      <formula>CC18&lt;0</formula>
    </cfRule>
  </conditionalFormatting>
  <conditionalFormatting sqref="CD18:CD19">
    <cfRule type="expression" dxfId="6098" priority="4889">
      <formula>IF(CD18="Validar","Rojo","Verde")</formula>
    </cfRule>
    <cfRule type="expression" priority="4891">
      <formula>#REF!</formula>
    </cfRule>
  </conditionalFormatting>
  <conditionalFormatting sqref="CD19">
    <cfRule type="colorScale" priority="4923">
      <colorScale>
        <cfvo type="min"/>
        <cfvo type="max"/>
        <color theme="0"/>
        <color theme="0"/>
      </colorScale>
    </cfRule>
    <cfRule type="expression" dxfId="6097" priority="4924">
      <formula>CC19&lt;0</formula>
    </cfRule>
  </conditionalFormatting>
  <conditionalFormatting sqref="CD23">
    <cfRule type="colorScale" priority="4886">
      <colorScale>
        <cfvo type="min"/>
        <cfvo type="max"/>
        <color theme="0"/>
        <color theme="0"/>
      </colorScale>
    </cfRule>
    <cfRule type="expression" dxfId="6096" priority="4888">
      <formula>CC23&lt;0</formula>
    </cfRule>
  </conditionalFormatting>
  <conditionalFormatting sqref="CD23:CD24">
    <cfRule type="expression" dxfId="6095" priority="4885">
      <formula>IF(CD23="Validar","Rojo","Verde")</formula>
    </cfRule>
    <cfRule type="expression" priority="4887">
      <formula>#REF!</formula>
    </cfRule>
  </conditionalFormatting>
  <conditionalFormatting sqref="CD24">
    <cfRule type="colorScale" priority="4919">
      <colorScale>
        <cfvo type="min"/>
        <cfvo type="max"/>
        <color theme="0"/>
        <color theme="0"/>
      </colorScale>
    </cfRule>
    <cfRule type="expression" dxfId="6094" priority="4920">
      <formula>CC24&lt;0</formula>
    </cfRule>
  </conditionalFormatting>
  <conditionalFormatting sqref="CD26">
    <cfRule type="colorScale" priority="4882">
      <colorScale>
        <cfvo type="min"/>
        <cfvo type="max"/>
        <color theme="0"/>
        <color theme="0"/>
      </colorScale>
    </cfRule>
    <cfRule type="expression" dxfId="6093" priority="4884">
      <formula>CC26&lt;0</formula>
    </cfRule>
  </conditionalFormatting>
  <conditionalFormatting sqref="CD26:CD27">
    <cfRule type="expression" dxfId="6092" priority="4881">
      <formula>IF(CD26="Validar","Rojo","Verde")</formula>
    </cfRule>
    <cfRule type="expression" priority="4883">
      <formula>#REF!</formula>
    </cfRule>
  </conditionalFormatting>
  <conditionalFormatting sqref="CD27">
    <cfRule type="colorScale" priority="4917">
      <colorScale>
        <cfvo type="min"/>
        <cfvo type="max"/>
        <color theme="0"/>
        <color theme="0"/>
      </colorScale>
    </cfRule>
    <cfRule type="expression" dxfId="6091" priority="4918">
      <formula>CC27&lt;0</formula>
    </cfRule>
  </conditionalFormatting>
  <conditionalFormatting sqref="CD29">
    <cfRule type="colorScale" priority="4878">
      <colorScale>
        <cfvo type="min"/>
        <cfvo type="max"/>
        <color theme="0"/>
        <color theme="0"/>
      </colorScale>
    </cfRule>
    <cfRule type="expression" dxfId="6090" priority="4880">
      <formula>CC29&lt;0</formula>
    </cfRule>
  </conditionalFormatting>
  <conditionalFormatting sqref="CD29:CD30">
    <cfRule type="expression" dxfId="6089" priority="4877">
      <formula>IF(CD29="Validar","Rojo","Verde")</formula>
    </cfRule>
    <cfRule type="expression" priority="4879">
      <formula>#REF!</formula>
    </cfRule>
  </conditionalFormatting>
  <conditionalFormatting sqref="CD30">
    <cfRule type="colorScale" priority="4915">
      <colorScale>
        <cfvo type="min"/>
        <cfvo type="max"/>
        <color theme="0"/>
        <color theme="0"/>
      </colorScale>
    </cfRule>
    <cfRule type="expression" dxfId="6088" priority="4916">
      <formula>CC30&lt;0</formula>
    </cfRule>
  </conditionalFormatting>
  <conditionalFormatting sqref="CD39">
    <cfRule type="colorScale" priority="4874">
      <colorScale>
        <cfvo type="min"/>
        <cfvo type="max"/>
        <color theme="0"/>
        <color theme="0"/>
      </colorScale>
    </cfRule>
    <cfRule type="expression" dxfId="6087" priority="4876">
      <formula>CC39&lt;0</formula>
    </cfRule>
  </conditionalFormatting>
  <conditionalFormatting sqref="CD39:CD66">
    <cfRule type="expression" dxfId="6086" priority="4873">
      <formula>IF(CD39="Validar","Rojo","Verde")</formula>
    </cfRule>
    <cfRule type="expression" priority="4875">
      <formula>#REF!</formula>
    </cfRule>
  </conditionalFormatting>
  <conditionalFormatting sqref="CD40:CD66">
    <cfRule type="colorScale" priority="4913">
      <colorScale>
        <cfvo type="min"/>
        <cfvo type="max"/>
        <color theme="0"/>
        <color theme="0"/>
      </colorScale>
    </cfRule>
    <cfRule type="expression" dxfId="6085" priority="4914">
      <formula>CC40&lt;0</formula>
    </cfRule>
  </conditionalFormatting>
  <conditionalFormatting sqref="CD68">
    <cfRule type="colorScale" priority="4870">
      <colorScale>
        <cfvo type="min"/>
        <cfvo type="max"/>
        <color theme="0"/>
        <color theme="0"/>
      </colorScale>
    </cfRule>
    <cfRule type="expression" dxfId="6084" priority="4872">
      <formula>CC68&lt;0</formula>
    </cfRule>
  </conditionalFormatting>
  <conditionalFormatting sqref="CD68:CD81">
    <cfRule type="expression" dxfId="6083" priority="4869">
      <formula>IF(CD68="Validar","Rojo","Verde")</formula>
    </cfRule>
    <cfRule type="expression" priority="4871">
      <formula>#REF!</formula>
    </cfRule>
  </conditionalFormatting>
  <conditionalFormatting sqref="CD69:CD81">
    <cfRule type="colorScale" priority="4931">
      <colorScale>
        <cfvo type="min"/>
        <cfvo type="max"/>
        <color theme="0"/>
        <color theme="0"/>
      </colorScale>
    </cfRule>
    <cfRule type="expression" dxfId="6082" priority="4932">
      <formula>CC69&lt;0</formula>
    </cfRule>
  </conditionalFormatting>
  <conditionalFormatting sqref="CD83">
    <cfRule type="colorScale" priority="4853">
      <colorScale>
        <cfvo type="min"/>
        <cfvo type="max"/>
        <color theme="0"/>
        <color theme="0"/>
      </colorScale>
    </cfRule>
    <cfRule type="expression" dxfId="6081" priority="4855">
      <formula>CC83&lt;0</formula>
    </cfRule>
  </conditionalFormatting>
  <conditionalFormatting sqref="CD83:CD91">
    <cfRule type="expression" dxfId="6080" priority="4852">
      <formula>IF(CD83="Validar","Rojo","Verde")</formula>
    </cfRule>
    <cfRule type="expression" priority="4854">
      <formula>#REF!</formula>
    </cfRule>
  </conditionalFormatting>
  <conditionalFormatting sqref="CD84:CD91">
    <cfRule type="colorScale" priority="4911">
      <colorScale>
        <cfvo type="min"/>
        <cfvo type="max"/>
        <color theme="0"/>
        <color theme="0"/>
      </colorScale>
    </cfRule>
    <cfRule type="expression" dxfId="6079" priority="4912">
      <formula>CC84&lt;0</formula>
    </cfRule>
  </conditionalFormatting>
  <conditionalFormatting sqref="CD93">
    <cfRule type="colorScale" priority="4866">
      <colorScale>
        <cfvo type="min"/>
        <cfvo type="max"/>
        <color theme="0"/>
        <color theme="0"/>
      </colorScale>
    </cfRule>
    <cfRule type="expression" dxfId="6078" priority="4868">
      <formula>CC93&lt;0</formula>
    </cfRule>
  </conditionalFormatting>
  <conditionalFormatting sqref="CD93:CD102">
    <cfRule type="expression" dxfId="6077" priority="4865">
      <formula>IF(CD93="Validar","Rojo","Verde")</formula>
    </cfRule>
    <cfRule type="expression" priority="4867">
      <formula>#REF!</formula>
    </cfRule>
  </conditionalFormatting>
  <conditionalFormatting sqref="CD94:CD102">
    <cfRule type="colorScale" priority="4909">
      <colorScale>
        <cfvo type="min"/>
        <cfvo type="max"/>
        <color theme="0"/>
        <color theme="0"/>
      </colorScale>
    </cfRule>
    <cfRule type="expression" dxfId="6076" priority="4910">
      <formula>CC94&lt;0</formula>
    </cfRule>
  </conditionalFormatting>
  <conditionalFormatting sqref="CD104">
    <cfRule type="colorScale" priority="4862">
      <colorScale>
        <cfvo type="min"/>
        <cfvo type="max"/>
        <color theme="0"/>
        <color theme="0"/>
      </colorScale>
    </cfRule>
    <cfRule type="expression" dxfId="6075" priority="4864">
      <formula>CC104&lt;0</formula>
    </cfRule>
  </conditionalFormatting>
  <conditionalFormatting sqref="CD104:CD106">
    <cfRule type="expression" dxfId="6074" priority="4861">
      <formula>IF(CD104="Validar","Rojo","Verde")</formula>
    </cfRule>
    <cfRule type="expression" priority="4863">
      <formula>#REF!</formula>
    </cfRule>
  </conditionalFormatting>
  <conditionalFormatting sqref="CD105:CD106">
    <cfRule type="colorScale" priority="4907">
      <colorScale>
        <cfvo type="min"/>
        <cfvo type="max"/>
        <color theme="0"/>
        <color theme="0"/>
      </colorScale>
    </cfRule>
    <cfRule type="expression" dxfId="6073" priority="4908">
      <formula>CC105&lt;0</formula>
    </cfRule>
  </conditionalFormatting>
  <conditionalFormatting sqref="CD110">
    <cfRule type="colorScale" priority="4905">
      <colorScale>
        <cfvo type="min"/>
        <cfvo type="max"/>
        <color theme="0"/>
        <color theme="0"/>
      </colorScale>
    </cfRule>
    <cfRule type="expression" dxfId="6072" priority="4906">
      <formula>CC110&lt;0</formula>
    </cfRule>
  </conditionalFormatting>
  <conditionalFormatting sqref="CD110:CD111">
    <cfRule type="expression" priority="4847">
      <formula>#REF!</formula>
    </cfRule>
  </conditionalFormatting>
  <conditionalFormatting sqref="CD111">
    <cfRule type="colorScale" priority="4846">
      <colorScale>
        <cfvo type="min"/>
        <cfvo type="max"/>
        <color theme="0"/>
        <color theme="0"/>
      </colorScale>
    </cfRule>
    <cfRule type="expression" dxfId="6071" priority="4848">
      <formula>CC111&lt;0</formula>
    </cfRule>
  </conditionalFormatting>
  <conditionalFormatting sqref="CD117:CD123">
    <cfRule type="colorScale" priority="4902">
      <colorScale>
        <cfvo type="min"/>
        <cfvo type="max"/>
        <color theme="0"/>
        <color theme="0"/>
      </colorScale>
    </cfRule>
    <cfRule type="expression" dxfId="6070" priority="4904">
      <formula>CC117&lt;0</formula>
    </cfRule>
  </conditionalFormatting>
  <conditionalFormatting sqref="CD125">
    <cfRule type="colorScale" priority="4858">
      <colorScale>
        <cfvo type="min"/>
        <cfvo type="max"/>
        <color theme="0"/>
        <color theme="0"/>
      </colorScale>
    </cfRule>
    <cfRule type="expression" dxfId="6069" priority="4860">
      <formula>CC125&lt;0</formula>
    </cfRule>
  </conditionalFormatting>
  <conditionalFormatting sqref="CD125:CD134">
    <cfRule type="expression" dxfId="6068" priority="4857">
      <formula>IF(CD125="Validar","Rojo","Verde")</formula>
    </cfRule>
    <cfRule type="expression" priority="4859">
      <formula>#REF!</formula>
    </cfRule>
  </conditionalFormatting>
  <conditionalFormatting sqref="CD126:CD134">
    <cfRule type="colorScale" priority="4899">
      <colorScale>
        <cfvo type="min"/>
        <cfvo type="max"/>
        <color theme="0"/>
        <color theme="0"/>
      </colorScale>
    </cfRule>
    <cfRule type="expression" dxfId="6067" priority="4900">
      <formula>CC126&lt;0</formula>
    </cfRule>
  </conditionalFormatting>
  <conditionalFormatting sqref="J94:J103">
    <cfRule type="expression" dxfId="6066" priority="4030">
      <formula>IF(J94="Validar","Rojo","Verde")</formula>
    </cfRule>
  </conditionalFormatting>
  <conditionalFormatting sqref="AI110:AI111">
    <cfRule type="expression" dxfId="6065" priority="4756">
      <formula>IF(AI110="Validar","Rojo","Verde")</formula>
    </cfRule>
  </conditionalFormatting>
  <conditionalFormatting sqref="AI117:AI123">
    <cfRule type="expression" dxfId="6064" priority="4812">
      <formula>IF(AI117="Validar","Rojo","Verde")</formula>
    </cfRule>
  </conditionalFormatting>
  <conditionalFormatting sqref="AI117:AI123">
    <cfRule type="expression" priority="4814">
      <formula>#REF!</formula>
    </cfRule>
  </conditionalFormatting>
  <conditionalFormatting sqref="AI6:AI16">
    <cfRule type="expression" dxfId="6063" priority="4804">
      <formula>IF(AI6="Validar","Rojo","Verde")</formula>
    </cfRule>
    <cfRule type="expression" priority="4806">
      <formula>#REF!</formula>
    </cfRule>
  </conditionalFormatting>
  <conditionalFormatting sqref="AI6:AI9">
    <cfRule type="colorScale" priority="4840">
      <colorScale>
        <cfvo type="min"/>
        <cfvo type="max"/>
        <color theme="0"/>
        <color theme="0"/>
      </colorScale>
    </cfRule>
    <cfRule type="expression" dxfId="6062" priority="4841">
      <formula>AH6&lt;0</formula>
    </cfRule>
  </conditionalFormatting>
  <conditionalFormatting sqref="AI10">
    <cfRule type="colorScale" priority="4808">
      <colorScale>
        <cfvo type="min"/>
        <cfvo type="max"/>
        <color theme="0"/>
        <color theme="0"/>
      </colorScale>
    </cfRule>
    <cfRule type="expression" dxfId="6061" priority="4809">
      <formula>AH10&lt;0</formula>
    </cfRule>
  </conditionalFormatting>
  <conditionalFormatting sqref="AI11:AI14">
    <cfRule type="colorScale" priority="4838">
      <colorScale>
        <cfvo type="min"/>
        <cfvo type="max"/>
        <color theme="0"/>
        <color theme="0"/>
      </colorScale>
    </cfRule>
    <cfRule type="expression" dxfId="6060" priority="4839">
      <formula>AH11&lt;0</formula>
    </cfRule>
  </conditionalFormatting>
  <conditionalFormatting sqref="AI15">
    <cfRule type="colorScale" priority="4805">
      <colorScale>
        <cfvo type="min"/>
        <cfvo type="max"/>
        <color theme="0"/>
        <color theme="0"/>
      </colorScale>
    </cfRule>
    <cfRule type="expression" dxfId="6059" priority="4807">
      <formula>AH15&lt;0</formula>
    </cfRule>
  </conditionalFormatting>
  <conditionalFormatting sqref="AI16">
    <cfRule type="colorScale" priority="4836">
      <colorScale>
        <cfvo type="min"/>
        <cfvo type="max"/>
        <color theme="0"/>
        <color theme="0"/>
      </colorScale>
    </cfRule>
    <cfRule type="expression" dxfId="6058" priority="4837">
      <formula>AH16&lt;0</formula>
    </cfRule>
  </conditionalFormatting>
  <conditionalFormatting sqref="AI18">
    <cfRule type="colorScale" priority="4801">
      <colorScale>
        <cfvo type="min"/>
        <cfvo type="max"/>
        <color theme="0"/>
        <color theme="0"/>
      </colorScale>
    </cfRule>
    <cfRule type="expression" dxfId="6057" priority="4803">
      <formula>AH18&lt;0</formula>
    </cfRule>
  </conditionalFormatting>
  <conditionalFormatting sqref="AI18:AI19">
    <cfRule type="expression" dxfId="6056" priority="4800">
      <formula>IF(AI18="Validar","Rojo","Verde")</formula>
    </cfRule>
    <cfRule type="expression" priority="4802">
      <formula>#REF!</formula>
    </cfRule>
  </conditionalFormatting>
  <conditionalFormatting sqref="AI19">
    <cfRule type="colorScale" priority="4834">
      <colorScale>
        <cfvo type="min"/>
        <cfvo type="max"/>
        <color theme="0"/>
        <color theme="0"/>
      </colorScale>
    </cfRule>
    <cfRule type="expression" dxfId="6055" priority="4835">
      <formula>AH19&lt;0</formula>
    </cfRule>
  </conditionalFormatting>
  <conditionalFormatting sqref="AI23">
    <cfRule type="colorScale" priority="4797">
      <colorScale>
        <cfvo type="min"/>
        <cfvo type="max"/>
        <color theme="0"/>
        <color theme="0"/>
      </colorScale>
    </cfRule>
    <cfRule type="expression" dxfId="6054" priority="4799">
      <formula>AH23&lt;0</formula>
    </cfRule>
  </conditionalFormatting>
  <conditionalFormatting sqref="AI23:AI24">
    <cfRule type="expression" dxfId="6053" priority="4796">
      <formula>IF(AI23="Validar","Rojo","Verde")</formula>
    </cfRule>
    <cfRule type="expression" priority="4798">
      <formula>#REF!</formula>
    </cfRule>
  </conditionalFormatting>
  <conditionalFormatting sqref="AI24">
    <cfRule type="colorScale" priority="4830">
      <colorScale>
        <cfvo type="min"/>
        <cfvo type="max"/>
        <color theme="0"/>
        <color theme="0"/>
      </colorScale>
    </cfRule>
    <cfRule type="expression" dxfId="6052" priority="4831">
      <formula>AH24&lt;0</formula>
    </cfRule>
  </conditionalFormatting>
  <conditionalFormatting sqref="AI26">
    <cfRule type="colorScale" priority="4793">
      <colorScale>
        <cfvo type="min"/>
        <cfvo type="max"/>
        <color theme="0"/>
        <color theme="0"/>
      </colorScale>
    </cfRule>
    <cfRule type="expression" dxfId="6051" priority="4795">
      <formula>AH26&lt;0</formula>
    </cfRule>
  </conditionalFormatting>
  <conditionalFormatting sqref="AI26:AI27">
    <cfRule type="expression" dxfId="6050" priority="4792">
      <formula>IF(AI26="Validar","Rojo","Verde")</formula>
    </cfRule>
    <cfRule type="expression" priority="4794">
      <formula>#REF!</formula>
    </cfRule>
  </conditionalFormatting>
  <conditionalFormatting sqref="AI27">
    <cfRule type="colorScale" priority="4828">
      <colorScale>
        <cfvo type="min"/>
        <cfvo type="max"/>
        <color theme="0"/>
        <color theme="0"/>
      </colorScale>
    </cfRule>
    <cfRule type="expression" dxfId="6049" priority="4829">
      <formula>AH27&lt;0</formula>
    </cfRule>
  </conditionalFormatting>
  <conditionalFormatting sqref="AI29">
    <cfRule type="colorScale" priority="4789">
      <colorScale>
        <cfvo type="min"/>
        <cfvo type="max"/>
        <color theme="0"/>
        <color theme="0"/>
      </colorScale>
    </cfRule>
    <cfRule type="expression" dxfId="6048" priority="4791">
      <formula>AH29&lt;0</formula>
    </cfRule>
  </conditionalFormatting>
  <conditionalFormatting sqref="AI30">
    <cfRule type="colorScale" priority="4826">
      <colorScale>
        <cfvo type="min"/>
        <cfvo type="max"/>
        <color theme="0"/>
        <color theme="0"/>
      </colorScale>
    </cfRule>
    <cfRule type="expression" dxfId="6047" priority="4827">
      <formula>AH30&lt;0</formula>
    </cfRule>
  </conditionalFormatting>
  <conditionalFormatting sqref="AI39">
    <cfRule type="colorScale" priority="4785">
      <colorScale>
        <cfvo type="min"/>
        <cfvo type="max"/>
        <color theme="0"/>
        <color theme="0"/>
      </colorScale>
    </cfRule>
    <cfRule type="expression" dxfId="6046" priority="4787">
      <formula>AH39&lt;0</formula>
    </cfRule>
  </conditionalFormatting>
  <conditionalFormatting sqref="AI39:AI66">
    <cfRule type="expression" dxfId="6045" priority="4784">
      <formula>IF(AI39="Validar","Rojo","Verde")</formula>
    </cfRule>
    <cfRule type="expression" priority="4786">
      <formula>#REF!</formula>
    </cfRule>
  </conditionalFormatting>
  <conditionalFormatting sqref="AI40:AI66">
    <cfRule type="colorScale" priority="4824">
      <colorScale>
        <cfvo type="min"/>
        <cfvo type="max"/>
        <color theme="0"/>
        <color theme="0"/>
      </colorScale>
    </cfRule>
    <cfRule type="expression" dxfId="6044" priority="4825">
      <formula>AH40&lt;0</formula>
    </cfRule>
  </conditionalFormatting>
  <conditionalFormatting sqref="AI68">
    <cfRule type="colorScale" priority="4781">
      <colorScale>
        <cfvo type="min"/>
        <cfvo type="max"/>
        <color theme="0"/>
        <color theme="0"/>
      </colorScale>
    </cfRule>
    <cfRule type="expression" dxfId="6043" priority="4783">
      <formula>AH68&lt;0</formula>
    </cfRule>
  </conditionalFormatting>
  <conditionalFormatting sqref="AI68:AI81">
    <cfRule type="expression" dxfId="6042" priority="4780">
      <formula>IF(AI68="Validar","Rojo","Verde")</formula>
    </cfRule>
    <cfRule type="expression" priority="4782">
      <formula>#REF!</formula>
    </cfRule>
  </conditionalFormatting>
  <conditionalFormatting sqref="AI69:AI81">
    <cfRule type="colorScale" priority="4842">
      <colorScale>
        <cfvo type="min"/>
        <cfvo type="max"/>
        <color theme="0"/>
        <color theme="0"/>
      </colorScale>
    </cfRule>
    <cfRule type="expression" dxfId="6041" priority="4843">
      <formula>AH69&lt;0</formula>
    </cfRule>
  </conditionalFormatting>
  <conditionalFormatting sqref="AI83">
    <cfRule type="colorScale" priority="4764">
      <colorScale>
        <cfvo type="min"/>
        <cfvo type="max"/>
        <color theme="0"/>
        <color theme="0"/>
      </colorScale>
    </cfRule>
    <cfRule type="expression" dxfId="6040" priority="4766">
      <formula>AH83&lt;0</formula>
    </cfRule>
  </conditionalFormatting>
  <conditionalFormatting sqref="AI83:AI91">
    <cfRule type="expression" dxfId="6039" priority="4763">
      <formula>IF(AI83="Validar","Rojo","Verde")</formula>
    </cfRule>
    <cfRule type="expression" priority="4765">
      <formula>#REF!</formula>
    </cfRule>
  </conditionalFormatting>
  <conditionalFormatting sqref="AI84:AI91">
    <cfRule type="colorScale" priority="4822">
      <colorScale>
        <cfvo type="min"/>
        <cfvo type="max"/>
        <color theme="0"/>
        <color theme="0"/>
      </colorScale>
    </cfRule>
    <cfRule type="expression" dxfId="6038" priority="4823">
      <formula>AH84&lt;0</formula>
    </cfRule>
  </conditionalFormatting>
  <conditionalFormatting sqref="AI93">
    <cfRule type="colorScale" priority="4777">
      <colorScale>
        <cfvo type="min"/>
        <cfvo type="max"/>
        <color theme="0"/>
        <color theme="0"/>
      </colorScale>
    </cfRule>
    <cfRule type="expression" dxfId="6037" priority="4779">
      <formula>AH93&lt;0</formula>
    </cfRule>
  </conditionalFormatting>
  <conditionalFormatting sqref="AI93:AI102">
    <cfRule type="expression" dxfId="6036" priority="4776">
      <formula>IF(AI93="Validar","Rojo","Verde")</formula>
    </cfRule>
    <cfRule type="expression" priority="4778">
      <formula>#REF!</formula>
    </cfRule>
  </conditionalFormatting>
  <conditionalFormatting sqref="AI94:AI102">
    <cfRule type="colorScale" priority="4820">
      <colorScale>
        <cfvo type="min"/>
        <cfvo type="max"/>
        <color theme="0"/>
        <color theme="0"/>
      </colorScale>
    </cfRule>
    <cfRule type="expression" dxfId="6035" priority="4821">
      <formula>AH94&lt;0</formula>
    </cfRule>
  </conditionalFormatting>
  <conditionalFormatting sqref="AI104">
    <cfRule type="colorScale" priority="4773">
      <colorScale>
        <cfvo type="min"/>
        <cfvo type="max"/>
        <color theme="0"/>
        <color theme="0"/>
      </colorScale>
    </cfRule>
    <cfRule type="expression" dxfId="6034" priority="4775">
      <formula>AH104&lt;0</formula>
    </cfRule>
  </conditionalFormatting>
  <conditionalFormatting sqref="AI104:AI106">
    <cfRule type="expression" dxfId="6033" priority="4772">
      <formula>IF(AI104="Validar","Rojo","Verde")</formula>
    </cfRule>
    <cfRule type="expression" priority="4774">
      <formula>#REF!</formula>
    </cfRule>
  </conditionalFormatting>
  <conditionalFormatting sqref="AI105:AI106">
    <cfRule type="colorScale" priority="4818">
      <colorScale>
        <cfvo type="min"/>
        <cfvo type="max"/>
        <color theme="0"/>
        <color theme="0"/>
      </colorScale>
    </cfRule>
    <cfRule type="expression" dxfId="6032" priority="4819">
      <formula>AH105&lt;0</formula>
    </cfRule>
  </conditionalFormatting>
  <conditionalFormatting sqref="AI110">
    <cfRule type="colorScale" priority="4816">
      <colorScale>
        <cfvo type="min"/>
        <cfvo type="max"/>
        <color theme="0"/>
        <color theme="0"/>
      </colorScale>
    </cfRule>
    <cfRule type="expression" dxfId="6031" priority="4817">
      <formula>AH110&lt;0</formula>
    </cfRule>
  </conditionalFormatting>
  <conditionalFormatting sqref="AI110:AI111">
    <cfRule type="expression" priority="4758">
      <formula>#REF!</formula>
    </cfRule>
  </conditionalFormatting>
  <conditionalFormatting sqref="AI111">
    <cfRule type="colorScale" priority="4757">
      <colorScale>
        <cfvo type="min"/>
        <cfvo type="max"/>
        <color theme="0"/>
        <color theme="0"/>
      </colorScale>
    </cfRule>
    <cfRule type="expression" dxfId="6030" priority="4759">
      <formula>AH111&lt;0</formula>
    </cfRule>
  </conditionalFormatting>
  <conditionalFormatting sqref="AI117:AI123">
    <cfRule type="colorScale" priority="4813">
      <colorScale>
        <cfvo type="min"/>
        <cfvo type="max"/>
        <color theme="0"/>
        <color theme="0"/>
      </colorScale>
    </cfRule>
    <cfRule type="expression" dxfId="6029" priority="4815">
      <formula>AH117&lt;0</formula>
    </cfRule>
  </conditionalFormatting>
  <conditionalFormatting sqref="AI125">
    <cfRule type="colorScale" priority="4769">
      <colorScale>
        <cfvo type="min"/>
        <cfvo type="max"/>
        <color theme="0"/>
        <color theme="0"/>
      </colorScale>
    </cfRule>
    <cfRule type="expression" dxfId="6028" priority="4771">
      <formula>AH125&lt;0</formula>
    </cfRule>
  </conditionalFormatting>
  <conditionalFormatting sqref="AI125:AI134">
    <cfRule type="expression" dxfId="6027" priority="4768">
      <formula>IF(AI125="Validar","Rojo","Verde")</formula>
    </cfRule>
    <cfRule type="expression" priority="4770">
      <formula>#REF!</formula>
    </cfRule>
  </conditionalFormatting>
  <conditionalFormatting sqref="AI126:AI134">
    <cfRule type="colorScale" priority="4810">
      <colorScale>
        <cfvo type="min"/>
        <cfvo type="max"/>
        <color theme="0"/>
        <color theme="0"/>
      </colorScale>
    </cfRule>
    <cfRule type="expression" dxfId="6026" priority="4811">
      <formula>AH126&lt;0</formula>
    </cfRule>
  </conditionalFormatting>
  <conditionalFormatting sqref="AP110:AP111">
    <cfRule type="expression" dxfId="6025" priority="4667">
      <formula>IF(AP110="Validar","Rojo","Verde")</formula>
    </cfRule>
  </conditionalFormatting>
  <conditionalFormatting sqref="AP117:AP123">
    <cfRule type="expression" priority="4725">
      <formula>#REF!</formula>
    </cfRule>
  </conditionalFormatting>
  <conditionalFormatting sqref="AP6:AP16">
    <cfRule type="expression" dxfId="6024" priority="4715">
      <formula>IF(AP6="Validar","Rojo","Verde")</formula>
    </cfRule>
    <cfRule type="expression" priority="4717">
      <formula>#REF!</formula>
    </cfRule>
  </conditionalFormatting>
  <conditionalFormatting sqref="AP6:AP9">
    <cfRule type="colorScale" priority="4751">
      <colorScale>
        <cfvo type="min"/>
        <cfvo type="max"/>
        <color theme="0"/>
        <color theme="0"/>
      </colorScale>
    </cfRule>
    <cfRule type="expression" dxfId="6023" priority="4752">
      <formula>AO6&lt;0</formula>
    </cfRule>
  </conditionalFormatting>
  <conditionalFormatting sqref="AP10">
    <cfRule type="colorScale" priority="4719">
      <colorScale>
        <cfvo type="min"/>
        <cfvo type="max"/>
        <color theme="0"/>
        <color theme="0"/>
      </colorScale>
    </cfRule>
    <cfRule type="expression" dxfId="6022" priority="4720">
      <formula>AO10&lt;0</formula>
    </cfRule>
  </conditionalFormatting>
  <conditionalFormatting sqref="AP11:AP14">
    <cfRule type="colorScale" priority="4749">
      <colorScale>
        <cfvo type="min"/>
        <cfvo type="max"/>
        <color theme="0"/>
        <color theme="0"/>
      </colorScale>
    </cfRule>
    <cfRule type="expression" dxfId="6021" priority="4750">
      <formula>AO11&lt;0</formula>
    </cfRule>
  </conditionalFormatting>
  <conditionalFormatting sqref="AP15">
    <cfRule type="colorScale" priority="4716">
      <colorScale>
        <cfvo type="min"/>
        <cfvo type="max"/>
        <color theme="0"/>
        <color theme="0"/>
      </colorScale>
    </cfRule>
    <cfRule type="expression" dxfId="6020" priority="4718">
      <formula>AO15&lt;0</formula>
    </cfRule>
  </conditionalFormatting>
  <conditionalFormatting sqref="AP16">
    <cfRule type="colorScale" priority="4747">
      <colorScale>
        <cfvo type="min"/>
        <cfvo type="max"/>
        <color theme="0"/>
        <color theme="0"/>
      </colorScale>
    </cfRule>
    <cfRule type="expression" dxfId="6019" priority="4748">
      <formula>AO16&lt;0</formula>
    </cfRule>
  </conditionalFormatting>
  <conditionalFormatting sqref="AP18">
    <cfRule type="colorScale" priority="4712">
      <colorScale>
        <cfvo type="min"/>
        <cfvo type="max"/>
        <color theme="0"/>
        <color theme="0"/>
      </colorScale>
    </cfRule>
    <cfRule type="expression" dxfId="6018" priority="4714">
      <formula>AO18&lt;0</formula>
    </cfRule>
  </conditionalFormatting>
  <conditionalFormatting sqref="AP18:AP19">
    <cfRule type="expression" dxfId="6017" priority="4711">
      <formula>IF(AP18="Validar","Rojo","Verde")</formula>
    </cfRule>
    <cfRule type="expression" priority="4713">
      <formula>#REF!</formula>
    </cfRule>
  </conditionalFormatting>
  <conditionalFormatting sqref="AP19">
    <cfRule type="colorScale" priority="4745">
      <colorScale>
        <cfvo type="min"/>
        <cfvo type="max"/>
        <color theme="0"/>
        <color theme="0"/>
      </colorScale>
    </cfRule>
    <cfRule type="expression" dxfId="6016" priority="4746">
      <formula>AO19&lt;0</formula>
    </cfRule>
  </conditionalFormatting>
  <conditionalFormatting sqref="AP23">
    <cfRule type="colorScale" priority="4708">
      <colorScale>
        <cfvo type="min"/>
        <cfvo type="max"/>
        <color theme="0"/>
        <color theme="0"/>
      </colorScale>
    </cfRule>
    <cfRule type="expression" dxfId="6015" priority="4710">
      <formula>AO23&lt;0</formula>
    </cfRule>
  </conditionalFormatting>
  <conditionalFormatting sqref="AP23:AP24">
    <cfRule type="expression" dxfId="6014" priority="4707">
      <formula>IF(AP23="Validar","Rojo","Verde")</formula>
    </cfRule>
    <cfRule type="expression" priority="4709">
      <formula>#REF!</formula>
    </cfRule>
  </conditionalFormatting>
  <conditionalFormatting sqref="AP24">
    <cfRule type="colorScale" priority="4741">
      <colorScale>
        <cfvo type="min"/>
        <cfvo type="max"/>
        <color theme="0"/>
        <color theme="0"/>
      </colorScale>
    </cfRule>
    <cfRule type="expression" dxfId="6013" priority="4742">
      <formula>AO24&lt;0</formula>
    </cfRule>
  </conditionalFormatting>
  <conditionalFormatting sqref="AP26">
    <cfRule type="colorScale" priority="4704">
      <colorScale>
        <cfvo type="min"/>
        <cfvo type="max"/>
        <color theme="0"/>
        <color theme="0"/>
      </colorScale>
    </cfRule>
    <cfRule type="expression" dxfId="6012" priority="4706">
      <formula>AO26&lt;0</formula>
    </cfRule>
  </conditionalFormatting>
  <conditionalFormatting sqref="AP26:AP27">
    <cfRule type="expression" dxfId="6011" priority="4703">
      <formula>IF(AP26="Validar","Rojo","Verde")</formula>
    </cfRule>
    <cfRule type="expression" priority="4705">
      <formula>#REF!</formula>
    </cfRule>
  </conditionalFormatting>
  <conditionalFormatting sqref="AP27">
    <cfRule type="colorScale" priority="4739">
      <colorScale>
        <cfvo type="min"/>
        <cfvo type="max"/>
        <color theme="0"/>
        <color theme="0"/>
      </colorScale>
    </cfRule>
    <cfRule type="expression" dxfId="6010" priority="4740">
      <formula>AO27&lt;0</formula>
    </cfRule>
  </conditionalFormatting>
  <conditionalFormatting sqref="AP29">
    <cfRule type="colorScale" priority="4700">
      <colorScale>
        <cfvo type="min"/>
        <cfvo type="max"/>
        <color theme="0"/>
        <color theme="0"/>
      </colorScale>
    </cfRule>
    <cfRule type="expression" dxfId="6009" priority="4702">
      <formula>AO29&lt;0</formula>
    </cfRule>
  </conditionalFormatting>
  <conditionalFormatting sqref="AP29:AP30">
    <cfRule type="expression" dxfId="6008" priority="4699">
      <formula>IF(AP29="Validar","Rojo","Verde")</formula>
    </cfRule>
    <cfRule type="expression" priority="4701">
      <formula>#REF!</formula>
    </cfRule>
  </conditionalFormatting>
  <conditionalFormatting sqref="AP30">
    <cfRule type="colorScale" priority="4737">
      <colorScale>
        <cfvo type="min"/>
        <cfvo type="max"/>
        <color theme="0"/>
        <color theme="0"/>
      </colorScale>
    </cfRule>
    <cfRule type="expression" dxfId="6007" priority="4738">
      <formula>AO30&lt;0</formula>
    </cfRule>
  </conditionalFormatting>
  <conditionalFormatting sqref="AP39">
    <cfRule type="colorScale" priority="4696">
      <colorScale>
        <cfvo type="min"/>
        <cfvo type="max"/>
        <color theme="0"/>
        <color theme="0"/>
      </colorScale>
    </cfRule>
    <cfRule type="expression" dxfId="6006" priority="4698">
      <formula>AO39&lt;0</formula>
    </cfRule>
  </conditionalFormatting>
  <conditionalFormatting sqref="AP39:AP66">
    <cfRule type="expression" dxfId="6005" priority="4695">
      <formula>IF(AP39="Validar","Rojo","Verde")</formula>
    </cfRule>
    <cfRule type="expression" priority="4697">
      <formula>#REF!</formula>
    </cfRule>
  </conditionalFormatting>
  <conditionalFormatting sqref="AP40:AP66">
    <cfRule type="colorScale" priority="4735">
      <colorScale>
        <cfvo type="min"/>
        <cfvo type="max"/>
        <color theme="0"/>
        <color theme="0"/>
      </colorScale>
    </cfRule>
    <cfRule type="expression" dxfId="6004" priority="4736">
      <formula>AO40&lt;0</formula>
    </cfRule>
  </conditionalFormatting>
  <conditionalFormatting sqref="AP68">
    <cfRule type="colorScale" priority="4692">
      <colorScale>
        <cfvo type="min"/>
        <cfvo type="max"/>
        <color theme="0"/>
        <color theme="0"/>
      </colorScale>
    </cfRule>
    <cfRule type="expression" dxfId="6003" priority="4694">
      <formula>AO68&lt;0</formula>
    </cfRule>
  </conditionalFormatting>
  <conditionalFormatting sqref="AP68:AP81">
    <cfRule type="expression" dxfId="6002" priority="4691">
      <formula>IF(AP68="Validar","Rojo","Verde")</formula>
    </cfRule>
    <cfRule type="expression" priority="4693">
      <formula>#REF!</formula>
    </cfRule>
  </conditionalFormatting>
  <conditionalFormatting sqref="AP69:AP81">
    <cfRule type="colorScale" priority="4753">
      <colorScale>
        <cfvo type="min"/>
        <cfvo type="max"/>
        <color theme="0"/>
        <color theme="0"/>
      </colorScale>
    </cfRule>
    <cfRule type="expression" dxfId="6001" priority="4754">
      <formula>AO69&lt;0</formula>
    </cfRule>
  </conditionalFormatting>
  <conditionalFormatting sqref="AP83">
    <cfRule type="colorScale" priority="4675">
      <colorScale>
        <cfvo type="min"/>
        <cfvo type="max"/>
        <color theme="0"/>
        <color theme="0"/>
      </colorScale>
    </cfRule>
    <cfRule type="expression" dxfId="6000" priority="4677">
      <formula>AO83&lt;0</formula>
    </cfRule>
  </conditionalFormatting>
  <conditionalFormatting sqref="AP83:AP91">
    <cfRule type="expression" dxfId="5999" priority="4674">
      <formula>IF(AP83="Validar","Rojo","Verde")</formula>
    </cfRule>
    <cfRule type="expression" priority="4676">
      <formula>#REF!</formula>
    </cfRule>
  </conditionalFormatting>
  <conditionalFormatting sqref="AP84:AP91">
    <cfRule type="colorScale" priority="4733">
      <colorScale>
        <cfvo type="min"/>
        <cfvo type="max"/>
        <color theme="0"/>
        <color theme="0"/>
      </colorScale>
    </cfRule>
    <cfRule type="expression" dxfId="5998" priority="4734">
      <formula>AO84&lt;0</formula>
    </cfRule>
  </conditionalFormatting>
  <conditionalFormatting sqref="AP93">
    <cfRule type="colorScale" priority="4688">
      <colorScale>
        <cfvo type="min"/>
        <cfvo type="max"/>
        <color theme="0"/>
        <color theme="0"/>
      </colorScale>
    </cfRule>
    <cfRule type="expression" dxfId="5997" priority="4690">
      <formula>AO93&lt;0</formula>
    </cfRule>
  </conditionalFormatting>
  <conditionalFormatting sqref="AP93:AP102">
    <cfRule type="expression" dxfId="5996" priority="4687">
      <formula>IF(AP93="Validar","Rojo","Verde")</formula>
    </cfRule>
    <cfRule type="expression" priority="4689">
      <formula>#REF!</formula>
    </cfRule>
  </conditionalFormatting>
  <conditionalFormatting sqref="AP94:AP102">
    <cfRule type="colorScale" priority="4731">
      <colorScale>
        <cfvo type="min"/>
        <cfvo type="max"/>
        <color theme="0"/>
        <color theme="0"/>
      </colorScale>
    </cfRule>
    <cfRule type="expression" dxfId="5995" priority="4732">
      <formula>AO94&lt;0</formula>
    </cfRule>
  </conditionalFormatting>
  <conditionalFormatting sqref="AP104">
    <cfRule type="colorScale" priority="4684">
      <colorScale>
        <cfvo type="min"/>
        <cfvo type="max"/>
        <color theme="0"/>
        <color theme="0"/>
      </colorScale>
    </cfRule>
    <cfRule type="expression" dxfId="5994" priority="4686">
      <formula>AO104&lt;0</formula>
    </cfRule>
  </conditionalFormatting>
  <conditionalFormatting sqref="AP104:AP106">
    <cfRule type="expression" dxfId="5993" priority="4683">
      <formula>IF(AP104="Validar","Rojo","Verde")</formula>
    </cfRule>
    <cfRule type="expression" priority="4685">
      <formula>#REF!</formula>
    </cfRule>
  </conditionalFormatting>
  <conditionalFormatting sqref="AP105:AP106">
    <cfRule type="colorScale" priority="4729">
      <colorScale>
        <cfvo type="min"/>
        <cfvo type="max"/>
        <color theme="0"/>
        <color theme="0"/>
      </colorScale>
    </cfRule>
    <cfRule type="expression" dxfId="5992" priority="4730">
      <formula>AO105&lt;0</formula>
    </cfRule>
  </conditionalFormatting>
  <conditionalFormatting sqref="AP110">
    <cfRule type="colorScale" priority="4727">
      <colorScale>
        <cfvo type="min"/>
        <cfvo type="max"/>
        <color theme="0"/>
        <color theme="0"/>
      </colorScale>
    </cfRule>
    <cfRule type="expression" dxfId="5991" priority="4728">
      <formula>AO110&lt;0</formula>
    </cfRule>
  </conditionalFormatting>
  <conditionalFormatting sqref="AP110:AP111">
    <cfRule type="expression" priority="4669">
      <formula>#REF!</formula>
    </cfRule>
  </conditionalFormatting>
  <conditionalFormatting sqref="AP111">
    <cfRule type="colorScale" priority="4668">
      <colorScale>
        <cfvo type="min"/>
        <cfvo type="max"/>
        <color theme="0"/>
        <color theme="0"/>
      </colorScale>
    </cfRule>
    <cfRule type="expression" dxfId="5990" priority="4670">
      <formula>AO111&lt;0</formula>
    </cfRule>
  </conditionalFormatting>
  <conditionalFormatting sqref="AP117:AP123">
    <cfRule type="colorScale" priority="4724">
      <colorScale>
        <cfvo type="min"/>
        <cfvo type="max"/>
        <color theme="0"/>
        <color theme="0"/>
      </colorScale>
    </cfRule>
    <cfRule type="expression" dxfId="5989" priority="4726">
      <formula>AO117&lt;0</formula>
    </cfRule>
  </conditionalFormatting>
  <conditionalFormatting sqref="AP125">
    <cfRule type="colorScale" priority="4680">
      <colorScale>
        <cfvo type="min"/>
        <cfvo type="max"/>
        <color theme="0"/>
        <color theme="0"/>
      </colorScale>
    </cfRule>
    <cfRule type="expression" dxfId="5988" priority="4682">
      <formula>AO125&lt;0</formula>
    </cfRule>
  </conditionalFormatting>
  <conditionalFormatting sqref="AP125:AP134">
    <cfRule type="expression" dxfId="5987" priority="4679">
      <formula>IF(AP125="Validar","Rojo","Verde")</formula>
    </cfRule>
    <cfRule type="expression" priority="4681">
      <formula>#REF!</formula>
    </cfRule>
  </conditionalFormatting>
  <conditionalFormatting sqref="AP126:AP134">
    <cfRule type="colorScale" priority="4721">
      <colorScale>
        <cfvo type="min"/>
        <cfvo type="max"/>
        <color theme="0"/>
        <color theme="0"/>
      </colorScale>
    </cfRule>
    <cfRule type="expression" dxfId="5986" priority="4722">
      <formula>AO126&lt;0</formula>
    </cfRule>
  </conditionalFormatting>
  <conditionalFormatting sqref="BM117:BM123">
    <cfRule type="expression" dxfId="5985" priority="4634">
      <formula>IF(BM117="Validar","Rojo","Verde")</formula>
    </cfRule>
  </conditionalFormatting>
  <conditionalFormatting sqref="BM117:BM123">
    <cfRule type="expression" priority="4636">
      <formula>#REF!</formula>
    </cfRule>
  </conditionalFormatting>
  <conditionalFormatting sqref="BM6:BM16">
    <cfRule type="expression" dxfId="5984" priority="4626">
      <formula>IF(BM6="Validar","Rojo","Verde")</formula>
    </cfRule>
    <cfRule type="expression" priority="4628">
      <formula>#REF!</formula>
    </cfRule>
  </conditionalFormatting>
  <conditionalFormatting sqref="BM6:BM9">
    <cfRule type="colorScale" priority="4662">
      <colorScale>
        <cfvo type="min"/>
        <cfvo type="max"/>
        <color theme="0"/>
        <color theme="0"/>
      </colorScale>
    </cfRule>
    <cfRule type="expression" dxfId="5983" priority="4663">
      <formula>BL6&lt;0</formula>
    </cfRule>
  </conditionalFormatting>
  <conditionalFormatting sqref="BM10">
    <cfRule type="colorScale" priority="4630">
      <colorScale>
        <cfvo type="min"/>
        <cfvo type="max"/>
        <color theme="0"/>
        <color theme="0"/>
      </colorScale>
    </cfRule>
    <cfRule type="expression" dxfId="5982" priority="4631">
      <formula>BL10&lt;0</formula>
    </cfRule>
  </conditionalFormatting>
  <conditionalFormatting sqref="BM11:BM14">
    <cfRule type="colorScale" priority="4660">
      <colorScale>
        <cfvo type="min"/>
        <cfvo type="max"/>
        <color theme="0"/>
        <color theme="0"/>
      </colorScale>
    </cfRule>
    <cfRule type="expression" dxfId="5981" priority="4661">
      <formula>BL11&lt;0</formula>
    </cfRule>
  </conditionalFormatting>
  <conditionalFormatting sqref="BM15">
    <cfRule type="colorScale" priority="4627">
      <colorScale>
        <cfvo type="min"/>
        <cfvo type="max"/>
        <color theme="0"/>
        <color theme="0"/>
      </colorScale>
    </cfRule>
    <cfRule type="expression" dxfId="5980" priority="4629">
      <formula>BL15&lt;0</formula>
    </cfRule>
  </conditionalFormatting>
  <conditionalFormatting sqref="BM16">
    <cfRule type="colorScale" priority="4658">
      <colorScale>
        <cfvo type="min"/>
        <cfvo type="max"/>
        <color theme="0"/>
        <color theme="0"/>
      </colorScale>
    </cfRule>
    <cfRule type="expression" dxfId="5979" priority="4659">
      <formula>BL16&lt;0</formula>
    </cfRule>
  </conditionalFormatting>
  <conditionalFormatting sqref="BM18">
    <cfRule type="colorScale" priority="4623">
      <colorScale>
        <cfvo type="min"/>
        <cfvo type="max"/>
        <color theme="0"/>
        <color theme="0"/>
      </colorScale>
    </cfRule>
    <cfRule type="expression" dxfId="5978" priority="4625">
      <formula>BL18&lt;0</formula>
    </cfRule>
  </conditionalFormatting>
  <conditionalFormatting sqref="BM18:BM19">
    <cfRule type="expression" dxfId="5977" priority="4622">
      <formula>IF(BM18="Validar","Rojo","Verde")</formula>
    </cfRule>
    <cfRule type="expression" priority="4624">
      <formula>#REF!</formula>
    </cfRule>
  </conditionalFormatting>
  <conditionalFormatting sqref="BM19">
    <cfRule type="colorScale" priority="4656">
      <colorScale>
        <cfvo type="min"/>
        <cfvo type="max"/>
        <color theme="0"/>
        <color theme="0"/>
      </colorScale>
    </cfRule>
    <cfRule type="expression" dxfId="5976" priority="4657">
      <formula>BL19&lt;0</formula>
    </cfRule>
  </conditionalFormatting>
  <conditionalFormatting sqref="BM23">
    <cfRule type="colorScale" priority="4619">
      <colorScale>
        <cfvo type="min"/>
        <cfvo type="max"/>
        <color theme="0"/>
        <color theme="0"/>
      </colorScale>
    </cfRule>
    <cfRule type="expression" dxfId="5975" priority="4621">
      <formula>BL23&lt;0</formula>
    </cfRule>
  </conditionalFormatting>
  <conditionalFormatting sqref="BM23:BM24">
    <cfRule type="expression" dxfId="5974" priority="4618">
      <formula>IF(BM23="Validar","Rojo","Verde")</formula>
    </cfRule>
    <cfRule type="expression" priority="4620">
      <formula>#REF!</formula>
    </cfRule>
  </conditionalFormatting>
  <conditionalFormatting sqref="BM24">
    <cfRule type="colorScale" priority="4652">
      <colorScale>
        <cfvo type="min"/>
        <cfvo type="max"/>
        <color theme="0"/>
        <color theme="0"/>
      </colorScale>
    </cfRule>
    <cfRule type="expression" dxfId="5973" priority="4653">
      <formula>BL24&lt;0</formula>
    </cfRule>
  </conditionalFormatting>
  <conditionalFormatting sqref="BM26">
    <cfRule type="colorScale" priority="4615">
      <colorScale>
        <cfvo type="min"/>
        <cfvo type="max"/>
        <color theme="0"/>
        <color theme="0"/>
      </colorScale>
    </cfRule>
    <cfRule type="expression" dxfId="5972" priority="4617">
      <formula>BL26&lt;0</formula>
    </cfRule>
  </conditionalFormatting>
  <conditionalFormatting sqref="BM26:BM27">
    <cfRule type="expression" dxfId="5971" priority="4614">
      <formula>IF(BM26="Validar","Rojo","Verde")</formula>
    </cfRule>
    <cfRule type="expression" priority="4616">
      <formula>#REF!</formula>
    </cfRule>
  </conditionalFormatting>
  <conditionalFormatting sqref="BM27">
    <cfRule type="colorScale" priority="4650">
      <colorScale>
        <cfvo type="min"/>
        <cfvo type="max"/>
        <color theme="0"/>
        <color theme="0"/>
      </colorScale>
    </cfRule>
    <cfRule type="expression" dxfId="5970" priority="4651">
      <formula>BL27&lt;0</formula>
    </cfRule>
  </conditionalFormatting>
  <conditionalFormatting sqref="BM29">
    <cfRule type="colorScale" priority="4611">
      <colorScale>
        <cfvo type="min"/>
        <cfvo type="max"/>
        <color theme="0"/>
        <color theme="0"/>
      </colorScale>
    </cfRule>
    <cfRule type="expression" dxfId="5969" priority="4613">
      <formula>BL29&lt;0</formula>
    </cfRule>
  </conditionalFormatting>
  <conditionalFormatting sqref="BM29:BM30">
    <cfRule type="expression" dxfId="5968" priority="4610">
      <formula>IF(BM29="Validar","Rojo","Verde")</formula>
    </cfRule>
    <cfRule type="expression" priority="4612">
      <formula>#REF!</formula>
    </cfRule>
  </conditionalFormatting>
  <conditionalFormatting sqref="BM30">
    <cfRule type="colorScale" priority="4648">
      <colorScale>
        <cfvo type="min"/>
        <cfvo type="max"/>
        <color theme="0"/>
        <color theme="0"/>
      </colorScale>
    </cfRule>
    <cfRule type="expression" dxfId="5967" priority="4649">
      <formula>BL30&lt;0</formula>
    </cfRule>
  </conditionalFormatting>
  <conditionalFormatting sqref="BM39">
    <cfRule type="colorScale" priority="4607">
      <colorScale>
        <cfvo type="min"/>
        <cfvo type="max"/>
        <color theme="0"/>
        <color theme="0"/>
      </colorScale>
    </cfRule>
    <cfRule type="expression" dxfId="5966" priority="4609">
      <formula>BL39&lt;0</formula>
    </cfRule>
  </conditionalFormatting>
  <conditionalFormatting sqref="BM39:BM66">
    <cfRule type="expression" dxfId="5965" priority="4606">
      <formula>IF(BM39="Validar","Rojo","Verde")</formula>
    </cfRule>
    <cfRule type="expression" priority="4608">
      <formula>#REF!</formula>
    </cfRule>
  </conditionalFormatting>
  <conditionalFormatting sqref="BM40:BM66">
    <cfRule type="colorScale" priority="4646">
      <colorScale>
        <cfvo type="min"/>
        <cfvo type="max"/>
        <color theme="0"/>
        <color theme="0"/>
      </colorScale>
    </cfRule>
    <cfRule type="expression" dxfId="5964" priority="4647">
      <formula>BL40&lt;0</formula>
    </cfRule>
  </conditionalFormatting>
  <conditionalFormatting sqref="BM68">
    <cfRule type="colorScale" priority="4603">
      <colorScale>
        <cfvo type="min"/>
        <cfvo type="max"/>
        <color theme="0"/>
        <color theme="0"/>
      </colorScale>
    </cfRule>
    <cfRule type="expression" dxfId="5963" priority="4605">
      <formula>BL68&lt;0</formula>
    </cfRule>
  </conditionalFormatting>
  <conditionalFormatting sqref="BM68:BM81">
    <cfRule type="expression" dxfId="5962" priority="4602">
      <formula>IF(BM68="Validar","Rojo","Verde")</formula>
    </cfRule>
    <cfRule type="expression" priority="4604">
      <formula>#REF!</formula>
    </cfRule>
  </conditionalFormatting>
  <conditionalFormatting sqref="BM69:BM81">
    <cfRule type="colorScale" priority="4664">
      <colorScale>
        <cfvo type="min"/>
        <cfvo type="max"/>
        <color theme="0"/>
        <color theme="0"/>
      </colorScale>
    </cfRule>
    <cfRule type="expression" dxfId="5961" priority="4665">
      <formula>BL69&lt;0</formula>
    </cfRule>
  </conditionalFormatting>
  <conditionalFormatting sqref="BM83">
    <cfRule type="colorScale" priority="4586">
      <colorScale>
        <cfvo type="min"/>
        <cfvo type="max"/>
        <color theme="0"/>
        <color theme="0"/>
      </colorScale>
    </cfRule>
    <cfRule type="expression" dxfId="5960" priority="4588">
      <formula>BL83&lt;0</formula>
    </cfRule>
  </conditionalFormatting>
  <conditionalFormatting sqref="BM83:BM91">
    <cfRule type="expression" dxfId="5959" priority="4585">
      <formula>IF(BM83="Validar","Rojo","Verde")</formula>
    </cfRule>
    <cfRule type="expression" priority="4587">
      <formula>#REF!</formula>
    </cfRule>
  </conditionalFormatting>
  <conditionalFormatting sqref="BM84:BM91">
    <cfRule type="colorScale" priority="4644">
      <colorScale>
        <cfvo type="min"/>
        <cfvo type="max"/>
        <color theme="0"/>
        <color theme="0"/>
      </colorScale>
    </cfRule>
    <cfRule type="expression" dxfId="5958" priority="4645">
      <formula>BL84&lt;0</formula>
    </cfRule>
  </conditionalFormatting>
  <conditionalFormatting sqref="BM93">
    <cfRule type="colorScale" priority="4599">
      <colorScale>
        <cfvo type="min"/>
        <cfvo type="max"/>
        <color theme="0"/>
        <color theme="0"/>
      </colorScale>
    </cfRule>
    <cfRule type="expression" dxfId="5957" priority="4601">
      <formula>BL93&lt;0</formula>
    </cfRule>
  </conditionalFormatting>
  <conditionalFormatting sqref="BM93:BM102">
    <cfRule type="expression" dxfId="5956" priority="4598">
      <formula>IF(BM93="Validar","Rojo","Verde")</formula>
    </cfRule>
    <cfRule type="expression" priority="4600">
      <formula>#REF!</formula>
    </cfRule>
  </conditionalFormatting>
  <conditionalFormatting sqref="BM94:BM102">
    <cfRule type="colorScale" priority="4642">
      <colorScale>
        <cfvo type="min"/>
        <cfvo type="max"/>
        <color theme="0"/>
        <color theme="0"/>
      </colorScale>
    </cfRule>
    <cfRule type="expression" dxfId="5955" priority="4643">
      <formula>BL94&lt;0</formula>
    </cfRule>
  </conditionalFormatting>
  <conditionalFormatting sqref="BM104">
    <cfRule type="colorScale" priority="4595">
      <colorScale>
        <cfvo type="min"/>
        <cfvo type="max"/>
        <color theme="0"/>
        <color theme="0"/>
      </colorScale>
    </cfRule>
    <cfRule type="expression" dxfId="5954" priority="4597">
      <formula>BL104&lt;0</formula>
    </cfRule>
  </conditionalFormatting>
  <conditionalFormatting sqref="BM104:BM106">
    <cfRule type="expression" dxfId="5953" priority="4594">
      <formula>IF(BM104="Validar","Rojo","Verde")</formula>
    </cfRule>
    <cfRule type="expression" priority="4596">
      <formula>#REF!</formula>
    </cfRule>
  </conditionalFormatting>
  <conditionalFormatting sqref="BM105:BM106">
    <cfRule type="colorScale" priority="4640">
      <colorScale>
        <cfvo type="min"/>
        <cfvo type="max"/>
        <color theme="0"/>
        <color theme="0"/>
      </colorScale>
    </cfRule>
    <cfRule type="expression" dxfId="5952" priority="4641">
      <formula>BL105&lt;0</formula>
    </cfRule>
  </conditionalFormatting>
  <conditionalFormatting sqref="BM110">
    <cfRule type="colorScale" priority="4638">
      <colorScale>
        <cfvo type="min"/>
        <cfvo type="max"/>
        <color theme="0"/>
        <color theme="0"/>
      </colorScale>
    </cfRule>
    <cfRule type="expression" dxfId="5951" priority="4639">
      <formula>BL110&lt;0</formula>
    </cfRule>
  </conditionalFormatting>
  <conditionalFormatting sqref="BM110:BM111">
    <cfRule type="expression" priority="4580">
      <formula>#REF!</formula>
    </cfRule>
  </conditionalFormatting>
  <conditionalFormatting sqref="BM111">
    <cfRule type="colorScale" priority="4579">
      <colorScale>
        <cfvo type="min"/>
        <cfvo type="max"/>
        <color theme="0"/>
        <color theme="0"/>
      </colorScale>
    </cfRule>
    <cfRule type="expression" dxfId="5950" priority="4581">
      <formula>BL111&lt;0</formula>
    </cfRule>
  </conditionalFormatting>
  <conditionalFormatting sqref="BM117:BM123">
    <cfRule type="colorScale" priority="4635">
      <colorScale>
        <cfvo type="min"/>
        <cfvo type="max"/>
        <color theme="0"/>
        <color theme="0"/>
      </colorScale>
    </cfRule>
    <cfRule type="expression" dxfId="5949" priority="4637">
      <formula>BL117&lt;0</formula>
    </cfRule>
  </conditionalFormatting>
  <conditionalFormatting sqref="BM125">
    <cfRule type="colorScale" priority="4591">
      <colorScale>
        <cfvo type="min"/>
        <cfvo type="max"/>
        <color theme="0"/>
        <color theme="0"/>
      </colorScale>
    </cfRule>
    <cfRule type="expression" dxfId="5948" priority="4593">
      <formula>BL125&lt;0</formula>
    </cfRule>
  </conditionalFormatting>
  <conditionalFormatting sqref="BM125:BM134">
    <cfRule type="expression" dxfId="5947" priority="4590">
      <formula>IF(BM125="Validar","Rojo","Verde")</formula>
    </cfRule>
    <cfRule type="expression" priority="4592">
      <formula>#REF!</formula>
    </cfRule>
  </conditionalFormatting>
  <conditionalFormatting sqref="BM126:BM134">
    <cfRule type="colorScale" priority="4632">
      <colorScale>
        <cfvo type="min"/>
        <cfvo type="max"/>
        <color theme="0"/>
        <color theme="0"/>
      </colorScale>
    </cfRule>
    <cfRule type="expression" dxfId="5946" priority="4633">
      <formula>BL126&lt;0</formula>
    </cfRule>
  </conditionalFormatting>
  <conditionalFormatting sqref="BT110:BT111">
    <cfRule type="expression" dxfId="5945" priority="4489">
      <formula>IF(BT110="Validar","Rojo","Verde")</formula>
    </cfRule>
  </conditionalFormatting>
  <conditionalFormatting sqref="BT117:BT123">
    <cfRule type="expression" priority="4547">
      <formula>#REF!</formula>
    </cfRule>
  </conditionalFormatting>
  <conditionalFormatting sqref="BT6:BT16">
    <cfRule type="expression" dxfId="5944" priority="4537">
      <formula>IF(BT6="Validar","Rojo","Verde")</formula>
    </cfRule>
    <cfRule type="expression" priority="4539">
      <formula>#REF!</formula>
    </cfRule>
  </conditionalFormatting>
  <conditionalFormatting sqref="BT6:BT9">
    <cfRule type="colorScale" priority="4573">
      <colorScale>
        <cfvo type="min"/>
        <cfvo type="max"/>
        <color theme="0"/>
        <color theme="0"/>
      </colorScale>
    </cfRule>
    <cfRule type="expression" dxfId="5943" priority="4574">
      <formula>BS6&lt;0</formula>
    </cfRule>
  </conditionalFormatting>
  <conditionalFormatting sqref="BT10">
    <cfRule type="colorScale" priority="4541">
      <colorScale>
        <cfvo type="min"/>
        <cfvo type="max"/>
        <color theme="0"/>
        <color theme="0"/>
      </colorScale>
    </cfRule>
    <cfRule type="expression" dxfId="5942" priority="4542">
      <formula>BS10&lt;0</formula>
    </cfRule>
  </conditionalFormatting>
  <conditionalFormatting sqref="BT11:BT14">
    <cfRule type="colorScale" priority="4571">
      <colorScale>
        <cfvo type="min"/>
        <cfvo type="max"/>
        <color theme="0"/>
        <color theme="0"/>
      </colorScale>
    </cfRule>
    <cfRule type="expression" dxfId="5941" priority="4572">
      <formula>BS11&lt;0</formula>
    </cfRule>
  </conditionalFormatting>
  <conditionalFormatting sqref="BT15">
    <cfRule type="colorScale" priority="4538">
      <colorScale>
        <cfvo type="min"/>
        <cfvo type="max"/>
        <color theme="0"/>
        <color theme="0"/>
      </colorScale>
    </cfRule>
    <cfRule type="expression" dxfId="5940" priority="4540">
      <formula>BS15&lt;0</formula>
    </cfRule>
  </conditionalFormatting>
  <conditionalFormatting sqref="BT16">
    <cfRule type="colorScale" priority="4569">
      <colorScale>
        <cfvo type="min"/>
        <cfvo type="max"/>
        <color theme="0"/>
        <color theme="0"/>
      </colorScale>
    </cfRule>
    <cfRule type="expression" dxfId="5939" priority="4570">
      <formula>BS16&lt;0</formula>
    </cfRule>
  </conditionalFormatting>
  <conditionalFormatting sqref="BT18">
    <cfRule type="colorScale" priority="4534">
      <colorScale>
        <cfvo type="min"/>
        <cfvo type="max"/>
        <color theme="0"/>
        <color theme="0"/>
      </colorScale>
    </cfRule>
    <cfRule type="expression" dxfId="5938" priority="4536">
      <formula>BS18&lt;0</formula>
    </cfRule>
  </conditionalFormatting>
  <conditionalFormatting sqref="BT18:BT19">
    <cfRule type="expression" dxfId="5937" priority="4533">
      <formula>IF(BT18="Validar","Rojo","Verde")</formula>
    </cfRule>
    <cfRule type="expression" priority="4535">
      <formula>#REF!</formula>
    </cfRule>
  </conditionalFormatting>
  <conditionalFormatting sqref="BT19">
    <cfRule type="colorScale" priority="4567">
      <colorScale>
        <cfvo type="min"/>
        <cfvo type="max"/>
        <color theme="0"/>
        <color theme="0"/>
      </colorScale>
    </cfRule>
    <cfRule type="expression" dxfId="5936" priority="4568">
      <formula>BS19&lt;0</formula>
    </cfRule>
  </conditionalFormatting>
  <conditionalFormatting sqref="BT23">
    <cfRule type="colorScale" priority="4530">
      <colorScale>
        <cfvo type="min"/>
        <cfvo type="max"/>
        <color theme="0"/>
        <color theme="0"/>
      </colorScale>
    </cfRule>
    <cfRule type="expression" dxfId="5935" priority="4532">
      <formula>BS23&lt;0</formula>
    </cfRule>
  </conditionalFormatting>
  <conditionalFormatting sqref="BT23:BT24">
    <cfRule type="expression" dxfId="5934" priority="4529">
      <formula>IF(BT23="Validar","Rojo","Verde")</formula>
    </cfRule>
    <cfRule type="expression" priority="4531">
      <formula>#REF!</formula>
    </cfRule>
  </conditionalFormatting>
  <conditionalFormatting sqref="BT24">
    <cfRule type="colorScale" priority="4563">
      <colorScale>
        <cfvo type="min"/>
        <cfvo type="max"/>
        <color theme="0"/>
        <color theme="0"/>
      </colorScale>
    </cfRule>
    <cfRule type="expression" dxfId="5933" priority="4564">
      <formula>BS24&lt;0</formula>
    </cfRule>
  </conditionalFormatting>
  <conditionalFormatting sqref="BT26">
    <cfRule type="colorScale" priority="4526">
      <colorScale>
        <cfvo type="min"/>
        <cfvo type="max"/>
        <color theme="0"/>
        <color theme="0"/>
      </colorScale>
    </cfRule>
    <cfRule type="expression" dxfId="5932" priority="4528">
      <formula>BS26&lt;0</formula>
    </cfRule>
  </conditionalFormatting>
  <conditionalFormatting sqref="BT26:BT27">
    <cfRule type="expression" dxfId="5931" priority="4525">
      <formula>IF(BT26="Validar","Rojo","Verde")</formula>
    </cfRule>
    <cfRule type="expression" priority="4527">
      <formula>#REF!</formula>
    </cfRule>
  </conditionalFormatting>
  <conditionalFormatting sqref="BT27">
    <cfRule type="colorScale" priority="4561">
      <colorScale>
        <cfvo type="min"/>
        <cfvo type="max"/>
        <color theme="0"/>
        <color theme="0"/>
      </colorScale>
    </cfRule>
    <cfRule type="expression" dxfId="5930" priority="4562">
      <formula>BS27&lt;0</formula>
    </cfRule>
  </conditionalFormatting>
  <conditionalFormatting sqref="BT29">
    <cfRule type="colorScale" priority="4522">
      <colorScale>
        <cfvo type="min"/>
        <cfvo type="max"/>
        <color theme="0"/>
        <color theme="0"/>
      </colorScale>
    </cfRule>
    <cfRule type="expression" dxfId="5929" priority="4524">
      <formula>BS29&lt;0</formula>
    </cfRule>
  </conditionalFormatting>
  <conditionalFormatting sqref="BT29:BT30">
    <cfRule type="expression" dxfId="5928" priority="4521">
      <formula>IF(BT29="Validar","Rojo","Verde")</formula>
    </cfRule>
    <cfRule type="expression" priority="4523">
      <formula>#REF!</formula>
    </cfRule>
  </conditionalFormatting>
  <conditionalFormatting sqref="BT30">
    <cfRule type="colorScale" priority="4559">
      <colorScale>
        <cfvo type="min"/>
        <cfvo type="max"/>
        <color theme="0"/>
        <color theme="0"/>
      </colorScale>
    </cfRule>
    <cfRule type="expression" dxfId="5927" priority="4560">
      <formula>BS30&lt;0</formula>
    </cfRule>
  </conditionalFormatting>
  <conditionalFormatting sqref="BT39">
    <cfRule type="colorScale" priority="4518">
      <colorScale>
        <cfvo type="min"/>
        <cfvo type="max"/>
        <color theme="0"/>
        <color theme="0"/>
      </colorScale>
    </cfRule>
    <cfRule type="expression" dxfId="5926" priority="4520">
      <formula>BS39&lt;0</formula>
    </cfRule>
  </conditionalFormatting>
  <conditionalFormatting sqref="BT39:BT66">
    <cfRule type="expression" dxfId="5925" priority="4517">
      <formula>IF(BT39="Validar","Rojo","Verde")</formula>
    </cfRule>
    <cfRule type="expression" priority="4519">
      <formula>#REF!</formula>
    </cfRule>
  </conditionalFormatting>
  <conditionalFormatting sqref="BT40:BT66">
    <cfRule type="colorScale" priority="4557">
      <colorScale>
        <cfvo type="min"/>
        <cfvo type="max"/>
        <color theme="0"/>
        <color theme="0"/>
      </colorScale>
    </cfRule>
    <cfRule type="expression" dxfId="5924" priority="4558">
      <formula>BS40&lt;0</formula>
    </cfRule>
  </conditionalFormatting>
  <conditionalFormatting sqref="BT68">
    <cfRule type="colorScale" priority="4514">
      <colorScale>
        <cfvo type="min"/>
        <cfvo type="max"/>
        <color theme="0"/>
        <color theme="0"/>
      </colorScale>
    </cfRule>
    <cfRule type="expression" dxfId="5923" priority="4516">
      <formula>BS68&lt;0</formula>
    </cfRule>
  </conditionalFormatting>
  <conditionalFormatting sqref="BT68:BT81">
    <cfRule type="expression" dxfId="5922" priority="4513">
      <formula>IF(BT68="Validar","Rojo","Verde")</formula>
    </cfRule>
    <cfRule type="expression" priority="4515">
      <formula>#REF!</formula>
    </cfRule>
  </conditionalFormatting>
  <conditionalFormatting sqref="BT69:BT81">
    <cfRule type="colorScale" priority="4575">
      <colorScale>
        <cfvo type="min"/>
        <cfvo type="max"/>
        <color theme="0"/>
        <color theme="0"/>
      </colorScale>
    </cfRule>
    <cfRule type="expression" dxfId="5921" priority="4576">
      <formula>BS69&lt;0</formula>
    </cfRule>
  </conditionalFormatting>
  <conditionalFormatting sqref="BT83">
    <cfRule type="colorScale" priority="4497">
      <colorScale>
        <cfvo type="min"/>
        <cfvo type="max"/>
        <color theme="0"/>
        <color theme="0"/>
      </colorScale>
    </cfRule>
    <cfRule type="expression" dxfId="5920" priority="4499">
      <formula>BS83&lt;0</formula>
    </cfRule>
  </conditionalFormatting>
  <conditionalFormatting sqref="BT83:BT91">
    <cfRule type="expression" dxfId="5919" priority="4496">
      <formula>IF(BT83="Validar","Rojo","Verde")</formula>
    </cfRule>
    <cfRule type="expression" priority="4498">
      <formula>#REF!</formula>
    </cfRule>
  </conditionalFormatting>
  <conditionalFormatting sqref="BT84:BT91">
    <cfRule type="colorScale" priority="4555">
      <colorScale>
        <cfvo type="min"/>
        <cfvo type="max"/>
        <color theme="0"/>
        <color theme="0"/>
      </colorScale>
    </cfRule>
    <cfRule type="expression" dxfId="5918" priority="4556">
      <formula>BS84&lt;0</formula>
    </cfRule>
  </conditionalFormatting>
  <conditionalFormatting sqref="BT93">
    <cfRule type="colorScale" priority="4510">
      <colorScale>
        <cfvo type="min"/>
        <cfvo type="max"/>
        <color theme="0"/>
        <color theme="0"/>
      </colorScale>
    </cfRule>
    <cfRule type="expression" dxfId="5917" priority="4512">
      <formula>BS93&lt;0</formula>
    </cfRule>
  </conditionalFormatting>
  <conditionalFormatting sqref="BT93:BT102">
    <cfRule type="expression" dxfId="5916" priority="4509">
      <formula>IF(BT93="Validar","Rojo","Verde")</formula>
    </cfRule>
    <cfRule type="expression" priority="4511">
      <formula>#REF!</formula>
    </cfRule>
  </conditionalFormatting>
  <conditionalFormatting sqref="BT94:BT102">
    <cfRule type="colorScale" priority="4553">
      <colorScale>
        <cfvo type="min"/>
        <cfvo type="max"/>
        <color theme="0"/>
        <color theme="0"/>
      </colorScale>
    </cfRule>
    <cfRule type="expression" dxfId="5915" priority="4554">
      <formula>BS94&lt;0</formula>
    </cfRule>
  </conditionalFormatting>
  <conditionalFormatting sqref="BT104">
    <cfRule type="colorScale" priority="4506">
      <colorScale>
        <cfvo type="min"/>
        <cfvo type="max"/>
        <color theme="0"/>
        <color theme="0"/>
      </colorScale>
    </cfRule>
    <cfRule type="expression" dxfId="5914" priority="4508">
      <formula>BS104&lt;0</formula>
    </cfRule>
  </conditionalFormatting>
  <conditionalFormatting sqref="BT104:BT106">
    <cfRule type="expression" dxfId="5913" priority="4505">
      <formula>IF(BT104="Validar","Rojo","Verde")</formula>
    </cfRule>
    <cfRule type="expression" priority="4507">
      <formula>#REF!</formula>
    </cfRule>
  </conditionalFormatting>
  <conditionalFormatting sqref="BT105:BT106">
    <cfRule type="colorScale" priority="4551">
      <colorScale>
        <cfvo type="min"/>
        <cfvo type="max"/>
        <color theme="0"/>
        <color theme="0"/>
      </colorScale>
    </cfRule>
    <cfRule type="expression" dxfId="5912" priority="4552">
      <formula>BS105&lt;0</formula>
    </cfRule>
  </conditionalFormatting>
  <conditionalFormatting sqref="BT110">
    <cfRule type="colorScale" priority="4549">
      <colorScale>
        <cfvo type="min"/>
        <cfvo type="max"/>
        <color theme="0"/>
        <color theme="0"/>
      </colorScale>
    </cfRule>
    <cfRule type="expression" dxfId="5911" priority="4550">
      <formula>BS110&lt;0</formula>
    </cfRule>
  </conditionalFormatting>
  <conditionalFormatting sqref="BT110:BT111">
    <cfRule type="expression" priority="4491">
      <formula>#REF!</formula>
    </cfRule>
  </conditionalFormatting>
  <conditionalFormatting sqref="BT111">
    <cfRule type="colorScale" priority="4490">
      <colorScale>
        <cfvo type="min"/>
        <cfvo type="max"/>
        <color theme="0"/>
        <color theme="0"/>
      </colorScale>
    </cfRule>
    <cfRule type="expression" dxfId="5910" priority="4492">
      <formula>BS111&lt;0</formula>
    </cfRule>
  </conditionalFormatting>
  <conditionalFormatting sqref="BT117:BT123">
    <cfRule type="colorScale" priority="4546">
      <colorScale>
        <cfvo type="min"/>
        <cfvo type="max"/>
        <color theme="0"/>
        <color theme="0"/>
      </colorScale>
    </cfRule>
    <cfRule type="expression" dxfId="5909" priority="4548">
      <formula>BS117&lt;0</formula>
    </cfRule>
  </conditionalFormatting>
  <conditionalFormatting sqref="BT125">
    <cfRule type="colorScale" priority="4502">
      <colorScale>
        <cfvo type="min"/>
        <cfvo type="max"/>
        <color theme="0"/>
        <color theme="0"/>
      </colorScale>
    </cfRule>
    <cfRule type="expression" dxfId="5908" priority="4504">
      <formula>BS125&lt;0</formula>
    </cfRule>
  </conditionalFormatting>
  <conditionalFormatting sqref="BT125:BT134">
    <cfRule type="expression" dxfId="5907" priority="4501">
      <formula>IF(BT125="Validar","Rojo","Verde")</formula>
    </cfRule>
    <cfRule type="expression" priority="4503">
      <formula>#REF!</formula>
    </cfRule>
  </conditionalFormatting>
  <conditionalFormatting sqref="BT126:BT134">
    <cfRule type="colorScale" priority="4543">
      <colorScale>
        <cfvo type="min"/>
        <cfvo type="max"/>
        <color theme="0"/>
        <color theme="0"/>
      </colorScale>
    </cfRule>
    <cfRule type="expression" dxfId="5906" priority="4544">
      <formula>BS126&lt;0</formula>
    </cfRule>
  </conditionalFormatting>
  <conditionalFormatting sqref="CK110:CK111">
    <cfRule type="expression" dxfId="5905" priority="4400">
      <formula>IF(CK110="Validar","Rojo","Verde")</formula>
    </cfRule>
  </conditionalFormatting>
  <conditionalFormatting sqref="CK117:CK123">
    <cfRule type="expression" dxfId="5904" priority="4456">
      <formula>IF(CK117="Validar","Rojo","Verde")</formula>
    </cfRule>
  </conditionalFormatting>
  <conditionalFormatting sqref="CK117:CK123">
    <cfRule type="expression" priority="4458">
      <formula>#REF!</formula>
    </cfRule>
  </conditionalFormatting>
  <conditionalFormatting sqref="CK6:CK16">
    <cfRule type="expression" dxfId="5903" priority="4448">
      <formula>IF(CK6="Validar","Rojo","Verde")</formula>
    </cfRule>
    <cfRule type="expression" priority="4450">
      <formula>#REF!</formula>
    </cfRule>
  </conditionalFormatting>
  <conditionalFormatting sqref="CK6:CK9">
    <cfRule type="colorScale" priority="4484">
      <colorScale>
        <cfvo type="min"/>
        <cfvo type="max"/>
        <color theme="0"/>
        <color theme="0"/>
      </colorScale>
    </cfRule>
    <cfRule type="expression" dxfId="5902" priority="4485">
      <formula>CJ6&lt;0</formula>
    </cfRule>
  </conditionalFormatting>
  <conditionalFormatting sqref="CK10">
    <cfRule type="colorScale" priority="4452">
      <colorScale>
        <cfvo type="min"/>
        <cfvo type="max"/>
        <color theme="0"/>
        <color theme="0"/>
      </colorScale>
    </cfRule>
    <cfRule type="expression" dxfId="5901" priority="4453">
      <formula>CJ10&lt;0</formula>
    </cfRule>
  </conditionalFormatting>
  <conditionalFormatting sqref="CK11:CK14">
    <cfRule type="colorScale" priority="4482">
      <colorScale>
        <cfvo type="min"/>
        <cfvo type="max"/>
        <color theme="0"/>
        <color theme="0"/>
      </colorScale>
    </cfRule>
    <cfRule type="expression" dxfId="5900" priority="4483">
      <formula>CJ11&lt;0</formula>
    </cfRule>
  </conditionalFormatting>
  <conditionalFormatting sqref="CK15">
    <cfRule type="colorScale" priority="4449">
      <colorScale>
        <cfvo type="min"/>
        <cfvo type="max"/>
        <color theme="0"/>
        <color theme="0"/>
      </colorScale>
    </cfRule>
    <cfRule type="expression" dxfId="5899" priority="4451">
      <formula>CJ15&lt;0</formula>
    </cfRule>
  </conditionalFormatting>
  <conditionalFormatting sqref="CK16">
    <cfRule type="colorScale" priority="4480">
      <colorScale>
        <cfvo type="min"/>
        <cfvo type="max"/>
        <color theme="0"/>
        <color theme="0"/>
      </colorScale>
    </cfRule>
    <cfRule type="expression" dxfId="5898" priority="4481">
      <formula>CJ16&lt;0</formula>
    </cfRule>
  </conditionalFormatting>
  <conditionalFormatting sqref="CK18">
    <cfRule type="colorScale" priority="4445">
      <colorScale>
        <cfvo type="min"/>
        <cfvo type="max"/>
        <color theme="0"/>
        <color theme="0"/>
      </colorScale>
    </cfRule>
    <cfRule type="expression" dxfId="5897" priority="4447">
      <formula>CJ18&lt;0</formula>
    </cfRule>
  </conditionalFormatting>
  <conditionalFormatting sqref="CK18:CK19">
    <cfRule type="expression" dxfId="5896" priority="4444">
      <formula>IF(CK18="Validar","Rojo","Verde")</formula>
    </cfRule>
    <cfRule type="expression" priority="4446">
      <formula>#REF!</formula>
    </cfRule>
  </conditionalFormatting>
  <conditionalFormatting sqref="CK19">
    <cfRule type="colorScale" priority="4478">
      <colorScale>
        <cfvo type="min"/>
        <cfvo type="max"/>
        <color theme="0"/>
        <color theme="0"/>
      </colorScale>
    </cfRule>
    <cfRule type="expression" dxfId="5895" priority="4479">
      <formula>CJ19&lt;0</formula>
    </cfRule>
  </conditionalFormatting>
  <conditionalFormatting sqref="CK23">
    <cfRule type="colorScale" priority="4441">
      <colorScale>
        <cfvo type="min"/>
        <cfvo type="max"/>
        <color theme="0"/>
        <color theme="0"/>
      </colorScale>
    </cfRule>
    <cfRule type="expression" dxfId="5894" priority="4443">
      <formula>CJ23&lt;0</formula>
    </cfRule>
  </conditionalFormatting>
  <conditionalFormatting sqref="CK23:CK24">
    <cfRule type="expression" dxfId="5893" priority="4440">
      <formula>IF(CK23="Validar","Rojo","Verde")</formula>
    </cfRule>
    <cfRule type="expression" priority="4442">
      <formula>#REF!</formula>
    </cfRule>
  </conditionalFormatting>
  <conditionalFormatting sqref="CK24">
    <cfRule type="colorScale" priority="4474">
      <colorScale>
        <cfvo type="min"/>
        <cfvo type="max"/>
        <color theme="0"/>
        <color theme="0"/>
      </colorScale>
    </cfRule>
    <cfRule type="expression" dxfId="5892" priority="4475">
      <formula>CJ24&lt;0</formula>
    </cfRule>
  </conditionalFormatting>
  <conditionalFormatting sqref="CK26">
    <cfRule type="colorScale" priority="4437">
      <colorScale>
        <cfvo type="min"/>
        <cfvo type="max"/>
        <color theme="0"/>
        <color theme="0"/>
      </colorScale>
    </cfRule>
    <cfRule type="expression" dxfId="5891" priority="4439">
      <formula>CJ26&lt;0</formula>
    </cfRule>
  </conditionalFormatting>
  <conditionalFormatting sqref="CK26:CK27">
    <cfRule type="expression" dxfId="5890" priority="4436">
      <formula>IF(CK26="Validar","Rojo","Verde")</formula>
    </cfRule>
    <cfRule type="expression" priority="4438">
      <formula>#REF!</formula>
    </cfRule>
  </conditionalFormatting>
  <conditionalFormatting sqref="CK27">
    <cfRule type="colorScale" priority="4472">
      <colorScale>
        <cfvo type="min"/>
        <cfvo type="max"/>
        <color theme="0"/>
        <color theme="0"/>
      </colorScale>
    </cfRule>
    <cfRule type="expression" dxfId="5889" priority="4473">
      <formula>CJ27&lt;0</formula>
    </cfRule>
  </conditionalFormatting>
  <conditionalFormatting sqref="CK29">
    <cfRule type="colorScale" priority="4433">
      <colorScale>
        <cfvo type="min"/>
        <cfvo type="max"/>
        <color theme="0"/>
        <color theme="0"/>
      </colorScale>
    </cfRule>
    <cfRule type="expression" dxfId="5888" priority="4435">
      <formula>CJ29&lt;0</formula>
    </cfRule>
  </conditionalFormatting>
  <conditionalFormatting sqref="CK29:CK30">
    <cfRule type="expression" dxfId="5887" priority="4432">
      <formula>IF(CK29="Validar","Rojo","Verde")</formula>
    </cfRule>
    <cfRule type="expression" priority="4434">
      <formula>#REF!</formula>
    </cfRule>
  </conditionalFormatting>
  <conditionalFormatting sqref="CK30">
    <cfRule type="colorScale" priority="4470">
      <colorScale>
        <cfvo type="min"/>
        <cfvo type="max"/>
        <color theme="0"/>
        <color theme="0"/>
      </colorScale>
    </cfRule>
    <cfRule type="expression" dxfId="5886" priority="4471">
      <formula>CJ30&lt;0</formula>
    </cfRule>
  </conditionalFormatting>
  <conditionalFormatting sqref="CK39">
    <cfRule type="colorScale" priority="4429">
      <colorScale>
        <cfvo type="min"/>
        <cfvo type="max"/>
        <color theme="0"/>
        <color theme="0"/>
      </colorScale>
    </cfRule>
    <cfRule type="expression" dxfId="5885" priority="4431">
      <formula>CJ39&lt;0</formula>
    </cfRule>
  </conditionalFormatting>
  <conditionalFormatting sqref="CK39:CK66">
    <cfRule type="expression" dxfId="5884" priority="4428">
      <formula>IF(CK39="Validar","Rojo","Verde")</formula>
    </cfRule>
    <cfRule type="expression" priority="4430">
      <formula>#REF!</formula>
    </cfRule>
  </conditionalFormatting>
  <conditionalFormatting sqref="CK40:CK66">
    <cfRule type="colorScale" priority="4468">
      <colorScale>
        <cfvo type="min"/>
        <cfvo type="max"/>
        <color theme="0"/>
        <color theme="0"/>
      </colorScale>
    </cfRule>
    <cfRule type="expression" dxfId="5883" priority="4469">
      <formula>CJ40&lt;0</formula>
    </cfRule>
  </conditionalFormatting>
  <conditionalFormatting sqref="CK68">
    <cfRule type="colorScale" priority="4425">
      <colorScale>
        <cfvo type="min"/>
        <cfvo type="max"/>
        <color theme="0"/>
        <color theme="0"/>
      </colorScale>
    </cfRule>
    <cfRule type="expression" dxfId="5882" priority="4427">
      <formula>CJ68&lt;0</formula>
    </cfRule>
  </conditionalFormatting>
  <conditionalFormatting sqref="CK68:CK81">
    <cfRule type="expression" dxfId="5881" priority="4424">
      <formula>IF(CK68="Validar","Rojo","Verde")</formula>
    </cfRule>
    <cfRule type="expression" priority="4426">
      <formula>#REF!</formula>
    </cfRule>
  </conditionalFormatting>
  <conditionalFormatting sqref="CK69:CK81">
    <cfRule type="colorScale" priority="4486">
      <colorScale>
        <cfvo type="min"/>
        <cfvo type="max"/>
        <color theme="0"/>
        <color theme="0"/>
      </colorScale>
    </cfRule>
    <cfRule type="expression" dxfId="5880" priority="4487">
      <formula>CJ69&lt;0</formula>
    </cfRule>
  </conditionalFormatting>
  <conditionalFormatting sqref="CK83">
    <cfRule type="colorScale" priority="4408">
      <colorScale>
        <cfvo type="min"/>
        <cfvo type="max"/>
        <color theme="0"/>
        <color theme="0"/>
      </colorScale>
    </cfRule>
    <cfRule type="expression" dxfId="5879" priority="4410">
      <formula>CJ83&lt;0</formula>
    </cfRule>
  </conditionalFormatting>
  <conditionalFormatting sqref="CK83:CK91">
    <cfRule type="expression" dxfId="5878" priority="4407">
      <formula>IF(CK83="Validar","Rojo","Verde")</formula>
    </cfRule>
    <cfRule type="expression" priority="4409">
      <formula>#REF!</formula>
    </cfRule>
  </conditionalFormatting>
  <conditionalFormatting sqref="CK84:CK91">
    <cfRule type="colorScale" priority="4466">
      <colorScale>
        <cfvo type="min"/>
        <cfvo type="max"/>
        <color theme="0"/>
        <color theme="0"/>
      </colorScale>
    </cfRule>
    <cfRule type="expression" dxfId="5877" priority="4467">
      <formula>CJ84&lt;0</formula>
    </cfRule>
  </conditionalFormatting>
  <conditionalFormatting sqref="CK93">
    <cfRule type="colorScale" priority="4421">
      <colorScale>
        <cfvo type="min"/>
        <cfvo type="max"/>
        <color theme="0"/>
        <color theme="0"/>
      </colorScale>
    </cfRule>
    <cfRule type="expression" dxfId="5876" priority="4423">
      <formula>CJ93&lt;0</formula>
    </cfRule>
  </conditionalFormatting>
  <conditionalFormatting sqref="CK93:CK102">
    <cfRule type="expression" dxfId="5875" priority="4420">
      <formula>IF(CK93="Validar","Rojo","Verde")</formula>
    </cfRule>
    <cfRule type="expression" priority="4422">
      <formula>#REF!</formula>
    </cfRule>
  </conditionalFormatting>
  <conditionalFormatting sqref="CK94:CK102">
    <cfRule type="colorScale" priority="4464">
      <colorScale>
        <cfvo type="min"/>
        <cfvo type="max"/>
        <color theme="0"/>
        <color theme="0"/>
      </colorScale>
    </cfRule>
    <cfRule type="expression" dxfId="5874" priority="4465">
      <formula>CJ94&lt;0</formula>
    </cfRule>
  </conditionalFormatting>
  <conditionalFormatting sqref="CK104">
    <cfRule type="colorScale" priority="4417">
      <colorScale>
        <cfvo type="min"/>
        <cfvo type="max"/>
        <color theme="0"/>
        <color theme="0"/>
      </colorScale>
    </cfRule>
    <cfRule type="expression" dxfId="5873" priority="4419">
      <formula>CJ104&lt;0</formula>
    </cfRule>
  </conditionalFormatting>
  <conditionalFormatting sqref="CK104:CK106">
    <cfRule type="expression" dxfId="5872" priority="4416">
      <formula>IF(CK104="Validar","Rojo","Verde")</formula>
    </cfRule>
    <cfRule type="expression" priority="4418">
      <formula>#REF!</formula>
    </cfRule>
  </conditionalFormatting>
  <conditionalFormatting sqref="CK105:CK106">
    <cfRule type="colorScale" priority="4462">
      <colorScale>
        <cfvo type="min"/>
        <cfvo type="max"/>
        <color theme="0"/>
        <color theme="0"/>
      </colorScale>
    </cfRule>
    <cfRule type="expression" dxfId="5871" priority="4463">
      <formula>CJ105&lt;0</formula>
    </cfRule>
  </conditionalFormatting>
  <conditionalFormatting sqref="CK110">
    <cfRule type="colorScale" priority="4460">
      <colorScale>
        <cfvo type="min"/>
        <cfvo type="max"/>
        <color theme="0"/>
        <color theme="0"/>
      </colorScale>
    </cfRule>
    <cfRule type="expression" dxfId="5870" priority="4461">
      <formula>CJ110&lt;0</formula>
    </cfRule>
  </conditionalFormatting>
  <conditionalFormatting sqref="CK110:CK111">
    <cfRule type="expression" priority="4402">
      <formula>#REF!</formula>
    </cfRule>
  </conditionalFormatting>
  <conditionalFormatting sqref="CK111">
    <cfRule type="colorScale" priority="4401">
      <colorScale>
        <cfvo type="min"/>
        <cfvo type="max"/>
        <color theme="0"/>
        <color theme="0"/>
      </colorScale>
    </cfRule>
    <cfRule type="expression" dxfId="5869" priority="4403">
      <formula>CJ111&lt;0</formula>
    </cfRule>
  </conditionalFormatting>
  <conditionalFormatting sqref="CK117:CK123">
    <cfRule type="colorScale" priority="4457">
      <colorScale>
        <cfvo type="min"/>
        <cfvo type="max"/>
        <color theme="0"/>
        <color theme="0"/>
      </colorScale>
    </cfRule>
    <cfRule type="expression" dxfId="5868" priority="4459">
      <formula>CJ117&lt;0</formula>
    </cfRule>
  </conditionalFormatting>
  <conditionalFormatting sqref="CK125">
    <cfRule type="colorScale" priority="4413">
      <colorScale>
        <cfvo type="min"/>
        <cfvo type="max"/>
        <color theme="0"/>
        <color theme="0"/>
      </colorScale>
    </cfRule>
    <cfRule type="expression" dxfId="5867" priority="4415">
      <formula>CJ125&lt;0</formula>
    </cfRule>
  </conditionalFormatting>
  <conditionalFormatting sqref="CK125:CK134">
    <cfRule type="expression" dxfId="5866" priority="4412">
      <formula>IF(CK125="Validar","Rojo","Verde")</formula>
    </cfRule>
    <cfRule type="expression" priority="4414">
      <formula>#REF!</formula>
    </cfRule>
  </conditionalFormatting>
  <conditionalFormatting sqref="CK126:CK134">
    <cfRule type="colorScale" priority="4454">
      <colorScale>
        <cfvo type="min"/>
        <cfvo type="max"/>
        <color theme="0"/>
        <color theme="0"/>
      </colorScale>
    </cfRule>
    <cfRule type="expression" dxfId="5865" priority="4455">
      <formula>CJ126&lt;0</formula>
    </cfRule>
  </conditionalFormatting>
  <conditionalFormatting sqref="CR110:CR111">
    <cfRule type="expression" dxfId="5864" priority="4311">
      <formula>IF(CR110="Validar","Rojo","Verde")</formula>
    </cfRule>
  </conditionalFormatting>
  <conditionalFormatting sqref="CR117:CR123">
    <cfRule type="expression" dxfId="5863" priority="4367">
      <formula>IF(CR117="Validar","Rojo","Verde")</formula>
    </cfRule>
  </conditionalFormatting>
  <conditionalFormatting sqref="CR117:CR123">
    <cfRule type="expression" priority="4369">
      <formula>#REF!</formula>
    </cfRule>
  </conditionalFormatting>
  <conditionalFormatting sqref="CR6:CR16">
    <cfRule type="expression" dxfId="5862" priority="4359">
      <formula>IF(CR6="Validar","Rojo","Verde")</formula>
    </cfRule>
    <cfRule type="expression" priority="4361">
      <formula>#REF!</formula>
    </cfRule>
  </conditionalFormatting>
  <conditionalFormatting sqref="CR6:CR9">
    <cfRule type="colorScale" priority="4395">
      <colorScale>
        <cfvo type="min"/>
        <cfvo type="max"/>
        <color theme="0"/>
        <color theme="0"/>
      </colorScale>
    </cfRule>
    <cfRule type="expression" dxfId="5861" priority="4396">
      <formula>CQ6&lt;0</formula>
    </cfRule>
  </conditionalFormatting>
  <conditionalFormatting sqref="CR10">
    <cfRule type="colorScale" priority="4363">
      <colorScale>
        <cfvo type="min"/>
        <cfvo type="max"/>
        <color theme="0"/>
        <color theme="0"/>
      </colorScale>
    </cfRule>
    <cfRule type="expression" dxfId="5860" priority="4364">
      <formula>CQ10&lt;0</formula>
    </cfRule>
  </conditionalFormatting>
  <conditionalFormatting sqref="CR11:CR14">
    <cfRule type="colorScale" priority="4393">
      <colorScale>
        <cfvo type="min"/>
        <cfvo type="max"/>
        <color theme="0"/>
        <color theme="0"/>
      </colorScale>
    </cfRule>
    <cfRule type="expression" dxfId="5859" priority="4394">
      <formula>CQ11&lt;0</formula>
    </cfRule>
  </conditionalFormatting>
  <conditionalFormatting sqref="CR15">
    <cfRule type="colorScale" priority="4360">
      <colorScale>
        <cfvo type="min"/>
        <cfvo type="max"/>
        <color theme="0"/>
        <color theme="0"/>
      </colorScale>
    </cfRule>
    <cfRule type="expression" dxfId="5858" priority="4362">
      <formula>CQ15&lt;0</formula>
    </cfRule>
  </conditionalFormatting>
  <conditionalFormatting sqref="CR16">
    <cfRule type="colorScale" priority="4391">
      <colorScale>
        <cfvo type="min"/>
        <cfvo type="max"/>
        <color theme="0"/>
        <color theme="0"/>
      </colorScale>
    </cfRule>
    <cfRule type="expression" dxfId="5857" priority="4392">
      <formula>CQ16&lt;0</formula>
    </cfRule>
  </conditionalFormatting>
  <conditionalFormatting sqref="CR18">
    <cfRule type="colorScale" priority="4356">
      <colorScale>
        <cfvo type="min"/>
        <cfvo type="max"/>
        <color theme="0"/>
        <color theme="0"/>
      </colorScale>
    </cfRule>
    <cfRule type="expression" dxfId="5856" priority="4358">
      <formula>CQ18&lt;0</formula>
    </cfRule>
  </conditionalFormatting>
  <conditionalFormatting sqref="CR18:CR19">
    <cfRule type="expression" dxfId="5855" priority="4355">
      <formula>IF(CR18="Validar","Rojo","Verde")</formula>
    </cfRule>
    <cfRule type="expression" priority="4357">
      <formula>#REF!</formula>
    </cfRule>
  </conditionalFormatting>
  <conditionalFormatting sqref="CR19">
    <cfRule type="colorScale" priority="4389">
      <colorScale>
        <cfvo type="min"/>
        <cfvo type="max"/>
        <color theme="0"/>
        <color theme="0"/>
      </colorScale>
    </cfRule>
    <cfRule type="expression" dxfId="5854" priority="4390">
      <formula>CQ19&lt;0</formula>
    </cfRule>
  </conditionalFormatting>
  <conditionalFormatting sqref="CR23">
    <cfRule type="colorScale" priority="4352">
      <colorScale>
        <cfvo type="min"/>
        <cfvo type="max"/>
        <color theme="0"/>
        <color theme="0"/>
      </colorScale>
    </cfRule>
    <cfRule type="expression" dxfId="5853" priority="4354">
      <formula>CQ23&lt;0</formula>
    </cfRule>
  </conditionalFormatting>
  <conditionalFormatting sqref="CR23:CR24">
    <cfRule type="expression" dxfId="5852" priority="4351">
      <formula>IF(CR23="Validar","Rojo","Verde")</formula>
    </cfRule>
    <cfRule type="expression" priority="4353">
      <formula>#REF!</formula>
    </cfRule>
  </conditionalFormatting>
  <conditionalFormatting sqref="CR24">
    <cfRule type="colorScale" priority="4385">
      <colorScale>
        <cfvo type="min"/>
        <cfvo type="max"/>
        <color theme="0"/>
        <color theme="0"/>
      </colorScale>
    </cfRule>
    <cfRule type="expression" dxfId="5851" priority="4386">
      <formula>CQ24&lt;0</formula>
    </cfRule>
  </conditionalFormatting>
  <conditionalFormatting sqref="CR26">
    <cfRule type="colorScale" priority="4348">
      <colorScale>
        <cfvo type="min"/>
        <cfvo type="max"/>
        <color theme="0"/>
        <color theme="0"/>
      </colorScale>
    </cfRule>
    <cfRule type="expression" dxfId="5850" priority="4350">
      <formula>CQ26&lt;0</formula>
    </cfRule>
  </conditionalFormatting>
  <conditionalFormatting sqref="CR26:CR27">
    <cfRule type="expression" dxfId="5849" priority="4347">
      <formula>IF(CR26="Validar","Rojo","Verde")</formula>
    </cfRule>
    <cfRule type="expression" priority="4349">
      <formula>#REF!</formula>
    </cfRule>
  </conditionalFormatting>
  <conditionalFormatting sqref="CR27">
    <cfRule type="colorScale" priority="4383">
      <colorScale>
        <cfvo type="min"/>
        <cfvo type="max"/>
        <color theme="0"/>
        <color theme="0"/>
      </colorScale>
    </cfRule>
    <cfRule type="expression" dxfId="5848" priority="4384">
      <formula>CQ27&lt;0</formula>
    </cfRule>
  </conditionalFormatting>
  <conditionalFormatting sqref="CR29">
    <cfRule type="colorScale" priority="4344">
      <colorScale>
        <cfvo type="min"/>
        <cfvo type="max"/>
        <color theme="0"/>
        <color theme="0"/>
      </colorScale>
    </cfRule>
    <cfRule type="expression" dxfId="5847" priority="4346">
      <formula>CQ29&lt;0</formula>
    </cfRule>
  </conditionalFormatting>
  <conditionalFormatting sqref="CR29:CR30">
    <cfRule type="expression" dxfId="5846" priority="4343">
      <formula>IF(CR29="Validar","Rojo","Verde")</formula>
    </cfRule>
    <cfRule type="expression" priority="4345">
      <formula>#REF!</formula>
    </cfRule>
  </conditionalFormatting>
  <conditionalFormatting sqref="CR30">
    <cfRule type="colorScale" priority="4381">
      <colorScale>
        <cfvo type="min"/>
        <cfvo type="max"/>
        <color theme="0"/>
        <color theme="0"/>
      </colorScale>
    </cfRule>
    <cfRule type="expression" dxfId="5845" priority="4382">
      <formula>CQ30&lt;0</formula>
    </cfRule>
  </conditionalFormatting>
  <conditionalFormatting sqref="CR39">
    <cfRule type="colorScale" priority="4340">
      <colorScale>
        <cfvo type="min"/>
        <cfvo type="max"/>
        <color theme="0"/>
        <color theme="0"/>
      </colorScale>
    </cfRule>
    <cfRule type="expression" dxfId="5844" priority="4342">
      <formula>CQ39&lt;0</formula>
    </cfRule>
  </conditionalFormatting>
  <conditionalFormatting sqref="CR39:CR66">
    <cfRule type="expression" dxfId="5843" priority="4339">
      <formula>IF(CR39="Validar","Rojo","Verde")</formula>
    </cfRule>
    <cfRule type="expression" priority="4341">
      <formula>#REF!</formula>
    </cfRule>
  </conditionalFormatting>
  <conditionalFormatting sqref="CR40:CR66">
    <cfRule type="colorScale" priority="4379">
      <colorScale>
        <cfvo type="min"/>
        <cfvo type="max"/>
        <color theme="0"/>
        <color theme="0"/>
      </colorScale>
    </cfRule>
    <cfRule type="expression" dxfId="5842" priority="4380">
      <formula>CQ40&lt;0</formula>
    </cfRule>
  </conditionalFormatting>
  <conditionalFormatting sqref="CR68">
    <cfRule type="colorScale" priority="4336">
      <colorScale>
        <cfvo type="min"/>
        <cfvo type="max"/>
        <color theme="0"/>
        <color theme="0"/>
      </colorScale>
    </cfRule>
    <cfRule type="expression" dxfId="5841" priority="4338">
      <formula>CQ68&lt;0</formula>
    </cfRule>
  </conditionalFormatting>
  <conditionalFormatting sqref="CR68:CR81">
    <cfRule type="expression" dxfId="5840" priority="4335">
      <formula>IF(CR68="Validar","Rojo","Verde")</formula>
    </cfRule>
    <cfRule type="expression" priority="4337">
      <formula>#REF!</formula>
    </cfRule>
  </conditionalFormatting>
  <conditionalFormatting sqref="CR69:CR81">
    <cfRule type="colorScale" priority="4397">
      <colorScale>
        <cfvo type="min"/>
        <cfvo type="max"/>
        <color theme="0"/>
        <color theme="0"/>
      </colorScale>
    </cfRule>
    <cfRule type="expression" dxfId="5839" priority="4398">
      <formula>CQ69&lt;0</formula>
    </cfRule>
  </conditionalFormatting>
  <conditionalFormatting sqref="CR83">
    <cfRule type="colorScale" priority="4319">
      <colorScale>
        <cfvo type="min"/>
        <cfvo type="max"/>
        <color theme="0"/>
        <color theme="0"/>
      </colorScale>
    </cfRule>
    <cfRule type="expression" dxfId="5838" priority="4321">
      <formula>CQ83&lt;0</formula>
    </cfRule>
  </conditionalFormatting>
  <conditionalFormatting sqref="CR83:CR90">
    <cfRule type="expression" dxfId="5837" priority="4318">
      <formula>IF(CR83="Validar","Rojo","Verde")</formula>
    </cfRule>
    <cfRule type="expression" priority="4320">
      <formula>#REF!</formula>
    </cfRule>
  </conditionalFormatting>
  <conditionalFormatting sqref="CR84:CR90">
    <cfRule type="colorScale" priority="4377">
      <colorScale>
        <cfvo type="min"/>
        <cfvo type="max"/>
        <color theme="0"/>
        <color theme="0"/>
      </colorScale>
    </cfRule>
    <cfRule type="expression" dxfId="5836" priority="4378">
      <formula>CQ84&lt;0</formula>
    </cfRule>
  </conditionalFormatting>
  <conditionalFormatting sqref="CR93">
    <cfRule type="colorScale" priority="4332">
      <colorScale>
        <cfvo type="min"/>
        <cfvo type="max"/>
        <color theme="0"/>
        <color theme="0"/>
      </colorScale>
    </cfRule>
    <cfRule type="expression" dxfId="5835" priority="4334">
      <formula>CQ93&lt;0</formula>
    </cfRule>
  </conditionalFormatting>
  <conditionalFormatting sqref="CR93:CR102">
    <cfRule type="expression" dxfId="5834" priority="4331">
      <formula>IF(CR93="Validar","Rojo","Verde")</formula>
    </cfRule>
    <cfRule type="expression" priority="4333">
      <formula>#REF!</formula>
    </cfRule>
  </conditionalFormatting>
  <conditionalFormatting sqref="CR94:CR102">
    <cfRule type="colorScale" priority="4375">
      <colorScale>
        <cfvo type="min"/>
        <cfvo type="max"/>
        <color theme="0"/>
        <color theme="0"/>
      </colorScale>
    </cfRule>
    <cfRule type="expression" dxfId="5833" priority="4376">
      <formula>CQ94&lt;0</formula>
    </cfRule>
  </conditionalFormatting>
  <conditionalFormatting sqref="CR104">
    <cfRule type="colorScale" priority="4328">
      <colorScale>
        <cfvo type="min"/>
        <cfvo type="max"/>
        <color theme="0"/>
        <color theme="0"/>
      </colorScale>
    </cfRule>
    <cfRule type="expression" dxfId="5832" priority="4330">
      <formula>CQ104&lt;0</formula>
    </cfRule>
  </conditionalFormatting>
  <conditionalFormatting sqref="CR104:CR106">
    <cfRule type="expression" dxfId="5831" priority="4327">
      <formula>IF(CR104="Validar","Rojo","Verde")</formula>
    </cfRule>
    <cfRule type="expression" priority="4329">
      <formula>#REF!</formula>
    </cfRule>
  </conditionalFormatting>
  <conditionalFormatting sqref="CR105:CR106">
    <cfRule type="colorScale" priority="4373">
      <colorScale>
        <cfvo type="min"/>
        <cfvo type="max"/>
        <color theme="0"/>
        <color theme="0"/>
      </colorScale>
    </cfRule>
    <cfRule type="expression" dxfId="5830" priority="4374">
      <formula>CQ105&lt;0</formula>
    </cfRule>
  </conditionalFormatting>
  <conditionalFormatting sqref="CR110">
    <cfRule type="colorScale" priority="4371">
      <colorScale>
        <cfvo type="min"/>
        <cfvo type="max"/>
        <color theme="0"/>
        <color theme="0"/>
      </colorScale>
    </cfRule>
    <cfRule type="expression" dxfId="5829" priority="4372">
      <formula>CQ110&lt;0</formula>
    </cfRule>
  </conditionalFormatting>
  <conditionalFormatting sqref="CR110:CR111">
    <cfRule type="expression" priority="4313">
      <formula>#REF!</formula>
    </cfRule>
  </conditionalFormatting>
  <conditionalFormatting sqref="CR111">
    <cfRule type="colorScale" priority="4312">
      <colorScale>
        <cfvo type="min"/>
        <cfvo type="max"/>
        <color theme="0"/>
        <color theme="0"/>
      </colorScale>
    </cfRule>
    <cfRule type="expression" dxfId="5828" priority="4314">
      <formula>CQ111&lt;0</formula>
    </cfRule>
  </conditionalFormatting>
  <conditionalFormatting sqref="CR117:CR123">
    <cfRule type="colorScale" priority="4368">
      <colorScale>
        <cfvo type="min"/>
        <cfvo type="max"/>
        <color theme="0"/>
        <color theme="0"/>
      </colorScale>
    </cfRule>
    <cfRule type="expression" dxfId="5827" priority="4370">
      <formula>CQ117&lt;0</formula>
    </cfRule>
  </conditionalFormatting>
  <conditionalFormatting sqref="CR125">
    <cfRule type="colorScale" priority="4324">
      <colorScale>
        <cfvo type="min"/>
        <cfvo type="max"/>
        <color theme="0"/>
        <color theme="0"/>
      </colorScale>
    </cfRule>
    <cfRule type="expression" dxfId="5826" priority="4326">
      <formula>CQ125&lt;0</formula>
    </cfRule>
  </conditionalFormatting>
  <conditionalFormatting sqref="CR125:CR134">
    <cfRule type="expression" dxfId="5825" priority="4323">
      <formula>IF(CR125="Validar","Rojo","Verde")</formula>
    </cfRule>
    <cfRule type="expression" priority="4325">
      <formula>#REF!</formula>
    </cfRule>
  </conditionalFormatting>
  <conditionalFormatting sqref="CR126:CR134">
    <cfRule type="colorScale" priority="4365">
      <colorScale>
        <cfvo type="min"/>
        <cfvo type="max"/>
        <color theme="0"/>
        <color theme="0"/>
      </colorScale>
    </cfRule>
    <cfRule type="expression" dxfId="5824" priority="4366">
      <formula>CQ126&lt;0</formula>
    </cfRule>
  </conditionalFormatting>
  <conditionalFormatting sqref="BR117:BS123">
    <cfRule type="expression" dxfId="5823" priority="1668">
      <formula>IF(BR117="Validar","Rojo","Verde")</formula>
    </cfRule>
  </conditionalFormatting>
  <conditionalFormatting sqref="BO39:BO107">
    <cfRule type="expression" dxfId="5822" priority="1812">
      <formula>IF(BO39="Validar","Rojo","Verde")</formula>
    </cfRule>
  </conditionalFormatting>
  <conditionalFormatting sqref="AA69:AA82">
    <cfRule type="expression" dxfId="5821" priority="3346">
      <formula>IF(AA69="Validar","Rojo","Verde")</formula>
    </cfRule>
  </conditionalFormatting>
  <conditionalFormatting sqref="CR91">
    <cfRule type="expression" dxfId="5820" priority="4305">
      <formula>IF(CR91="Validar","Rojo","Verde")</formula>
    </cfRule>
    <cfRule type="expression" priority="4306">
      <formula>#REF!</formula>
    </cfRule>
  </conditionalFormatting>
  <conditionalFormatting sqref="CR91">
    <cfRule type="colorScale" priority="4308">
      <colorScale>
        <cfvo type="min"/>
        <cfvo type="max"/>
        <color theme="0"/>
        <color theme="0"/>
      </colorScale>
    </cfRule>
    <cfRule type="expression" dxfId="5819" priority="4309">
      <formula>CQ91&lt;0</formula>
    </cfRule>
  </conditionalFormatting>
  <conditionalFormatting sqref="C6">
    <cfRule type="colorScale" priority="4303">
      <colorScale>
        <cfvo type="min"/>
        <cfvo type="max"/>
        <color theme="0"/>
        <color theme="0"/>
      </colorScale>
    </cfRule>
    <cfRule type="expression" dxfId="5818" priority="4304">
      <formula>B6&lt;0</formula>
    </cfRule>
  </conditionalFormatting>
  <conditionalFormatting sqref="C6">
    <cfRule type="expression" dxfId="5817" priority="4301">
      <formula>IF(C6="Validar","Rojo","Verde")</formula>
    </cfRule>
    <cfRule type="expression" priority="4302">
      <formula>#REF!</formula>
    </cfRule>
  </conditionalFormatting>
  <conditionalFormatting sqref="C7:C8">
    <cfRule type="colorScale" priority="4299">
      <colorScale>
        <cfvo type="min"/>
        <cfvo type="max"/>
        <color theme="0"/>
        <color theme="0"/>
      </colorScale>
    </cfRule>
    <cfRule type="expression" dxfId="5816" priority="4300">
      <formula>B7&lt;0</formula>
    </cfRule>
  </conditionalFormatting>
  <conditionalFormatting sqref="C7:C8">
    <cfRule type="expression" dxfId="5815" priority="4297">
      <formula>IF(C7="Validar","Rojo","Verde")</formula>
    </cfRule>
    <cfRule type="expression" priority="4298">
      <formula>#REF!</formula>
    </cfRule>
  </conditionalFormatting>
  <conditionalFormatting sqref="F9">
    <cfRule type="colorScale" priority="4264">
      <colorScale>
        <cfvo type="min"/>
        <cfvo type="max"/>
        <color theme="0"/>
        <color theme="0"/>
      </colorScale>
    </cfRule>
    <cfRule type="expression" dxfId="5814" priority="4265">
      <formula>E9&lt;0</formula>
    </cfRule>
  </conditionalFormatting>
  <conditionalFormatting sqref="F9:F20">
    <cfRule type="expression" dxfId="5813" priority="4235">
      <formula>IF(F9="Validar","Rojo","Verde")</formula>
    </cfRule>
    <cfRule type="expression" priority="4237">
      <formula>#REF!</formula>
    </cfRule>
  </conditionalFormatting>
  <conditionalFormatting sqref="F10">
    <cfRule type="colorScale" priority="4241">
      <colorScale>
        <cfvo type="min"/>
        <cfvo type="max"/>
        <color theme="0"/>
        <color theme="0"/>
      </colorScale>
    </cfRule>
    <cfRule type="expression" dxfId="5812" priority="4242">
      <formula>E10&lt;0</formula>
    </cfRule>
  </conditionalFormatting>
  <conditionalFormatting sqref="F11:F14">
    <cfRule type="colorScale" priority="4262">
      <colorScale>
        <cfvo type="min"/>
        <cfvo type="max"/>
        <color theme="0"/>
        <color theme="0"/>
      </colorScale>
    </cfRule>
    <cfRule type="expression" dxfId="5811" priority="4263">
      <formula>E11&lt;0</formula>
    </cfRule>
  </conditionalFormatting>
  <conditionalFormatting sqref="F15">
    <cfRule type="colorScale" priority="4239">
      <colorScale>
        <cfvo type="min"/>
        <cfvo type="max"/>
        <color theme="0"/>
        <color theme="0"/>
      </colorScale>
    </cfRule>
    <cfRule type="expression" dxfId="5810" priority="4240">
      <formula>E15&lt;0</formula>
    </cfRule>
  </conditionalFormatting>
  <conditionalFormatting sqref="F16:F17">
    <cfRule type="colorScale" priority="4260">
      <colorScale>
        <cfvo type="min"/>
        <cfvo type="max"/>
        <color theme="0"/>
        <color theme="0"/>
      </colorScale>
    </cfRule>
    <cfRule type="expression" dxfId="5809" priority="4261">
      <formula>E16&lt;0</formula>
    </cfRule>
  </conditionalFormatting>
  <conditionalFormatting sqref="F18">
    <cfRule type="colorScale" priority="4236">
      <colorScale>
        <cfvo type="min"/>
        <cfvo type="max"/>
        <color theme="0"/>
        <color theme="0"/>
      </colorScale>
    </cfRule>
    <cfRule type="expression" dxfId="5808" priority="4238">
      <formula>E18&lt;0</formula>
    </cfRule>
  </conditionalFormatting>
  <conditionalFormatting sqref="F19:F20">
    <cfRule type="colorScale" priority="4258">
      <colorScale>
        <cfvo type="min"/>
        <cfvo type="max"/>
        <color theme="0"/>
        <color theme="0"/>
      </colorScale>
    </cfRule>
    <cfRule type="expression" dxfId="5807" priority="4259">
      <formula>E19&lt;0</formula>
    </cfRule>
  </conditionalFormatting>
  <conditionalFormatting sqref="F23">
    <cfRule type="colorScale" priority="4233">
      <colorScale>
        <cfvo type="min"/>
        <cfvo type="max"/>
        <color theme="0"/>
        <color theme="0"/>
      </colorScale>
    </cfRule>
    <cfRule type="expression" dxfId="5806" priority="4234">
      <formula>E23&lt;0</formula>
    </cfRule>
  </conditionalFormatting>
  <conditionalFormatting sqref="F23:F31">
    <cfRule type="expression" dxfId="5805" priority="4227">
      <formula>IF(F23="Validar","Rojo","Verde")</formula>
    </cfRule>
    <cfRule type="expression" priority="4229">
      <formula>#REF!</formula>
    </cfRule>
  </conditionalFormatting>
  <conditionalFormatting sqref="F24">
    <cfRule type="colorScale" priority="4256">
      <colorScale>
        <cfvo type="min"/>
        <cfvo type="max"/>
        <color theme="0"/>
        <color theme="0"/>
      </colorScale>
    </cfRule>
    <cfRule type="expression" dxfId="5804" priority="4257">
      <formula>E24&lt;0</formula>
    </cfRule>
  </conditionalFormatting>
  <conditionalFormatting sqref="F25">
    <cfRule type="colorScale" priority="4254">
      <colorScale>
        <cfvo type="min"/>
        <cfvo type="max"/>
        <color theme="0"/>
        <color theme="0"/>
      </colorScale>
    </cfRule>
    <cfRule type="expression" dxfId="5803" priority="4255">
      <formula>E25&lt;0</formula>
    </cfRule>
  </conditionalFormatting>
  <conditionalFormatting sqref="F26">
    <cfRule type="colorScale" priority="4231">
      <colorScale>
        <cfvo type="min"/>
        <cfvo type="max"/>
        <color theme="0"/>
        <color theme="0"/>
      </colorScale>
    </cfRule>
    <cfRule type="expression" dxfId="5802" priority="4232">
      <formula>E26&lt;0</formula>
    </cfRule>
  </conditionalFormatting>
  <conditionalFormatting sqref="F27">
    <cfRule type="colorScale" priority="4252">
      <colorScale>
        <cfvo type="min"/>
        <cfvo type="max"/>
        <color theme="0"/>
        <color theme="0"/>
      </colorScale>
    </cfRule>
    <cfRule type="expression" dxfId="5801" priority="4253">
      <formula>E27&lt;0</formula>
    </cfRule>
  </conditionalFormatting>
  <conditionalFormatting sqref="F28">
    <cfRule type="colorScale" priority="4250">
      <colorScale>
        <cfvo type="min"/>
        <cfvo type="max"/>
        <color theme="0"/>
        <color theme="0"/>
      </colorScale>
    </cfRule>
    <cfRule type="expression" dxfId="5800" priority="4251">
      <formula>E28&lt;0</formula>
    </cfRule>
  </conditionalFormatting>
  <conditionalFormatting sqref="F29">
    <cfRule type="colorScale" priority="4228">
      <colorScale>
        <cfvo type="min"/>
        <cfvo type="max"/>
        <color theme="0"/>
        <color theme="0"/>
      </colorScale>
    </cfRule>
    <cfRule type="expression" dxfId="5799" priority="4230">
      <formula>E29&lt;0</formula>
    </cfRule>
  </conditionalFormatting>
  <conditionalFormatting sqref="F30">
    <cfRule type="colorScale" priority="4248">
      <colorScale>
        <cfvo type="min"/>
        <cfvo type="max"/>
        <color theme="0"/>
        <color theme="0"/>
      </colorScale>
    </cfRule>
    <cfRule type="expression" dxfId="5798" priority="4249">
      <formula>E30&lt;0</formula>
    </cfRule>
  </conditionalFormatting>
  <conditionalFormatting sqref="F31">
    <cfRule type="colorScale" priority="4246">
      <colorScale>
        <cfvo type="min"/>
        <cfvo type="max"/>
        <color theme="0"/>
        <color theme="0"/>
      </colorScale>
    </cfRule>
    <cfRule type="expression" dxfId="5797" priority="4247">
      <formula>E31&lt;0</formula>
    </cfRule>
  </conditionalFormatting>
  <conditionalFormatting sqref="F39">
    <cfRule type="colorScale" priority="4224">
      <colorScale>
        <cfvo type="min"/>
        <cfvo type="max"/>
        <color theme="0"/>
        <color theme="0"/>
      </colorScale>
    </cfRule>
    <cfRule type="expression" priority="4225">
      <formula>#REF!</formula>
    </cfRule>
    <cfRule type="expression" dxfId="5796" priority="4226">
      <formula>E39&lt;0</formula>
    </cfRule>
  </conditionalFormatting>
  <conditionalFormatting sqref="F39:F107">
    <cfRule type="expression" dxfId="5795" priority="4162">
      <formula>IF(F39="Validar","Rojo","Verde")</formula>
    </cfRule>
  </conditionalFormatting>
  <conditionalFormatting sqref="F40:F67">
    <cfRule type="colorScale" priority="4243">
      <colorScale>
        <cfvo type="min"/>
        <cfvo type="max"/>
        <color theme="0"/>
        <color theme="0"/>
      </colorScale>
    </cfRule>
    <cfRule type="expression" priority="4244">
      <formula>$F$19</formula>
    </cfRule>
    <cfRule type="expression" dxfId="5794" priority="4245">
      <formula>E40&lt;0</formula>
    </cfRule>
  </conditionalFormatting>
  <conditionalFormatting sqref="F68">
    <cfRule type="colorScale" priority="4221">
      <colorScale>
        <cfvo type="min"/>
        <cfvo type="max"/>
        <color theme="0"/>
        <color theme="0"/>
      </colorScale>
    </cfRule>
    <cfRule type="expression" priority="4222">
      <formula>#REF!</formula>
    </cfRule>
    <cfRule type="expression" dxfId="5793" priority="4223">
      <formula>E68&lt;0</formula>
    </cfRule>
  </conditionalFormatting>
  <conditionalFormatting sqref="F69:F81">
    <cfRule type="colorScale" priority="4268">
      <colorScale>
        <cfvo type="min"/>
        <cfvo type="max"/>
        <color theme="0"/>
        <color theme="0"/>
      </colorScale>
    </cfRule>
    <cfRule type="expression" priority="4269">
      <formula>$F$19</formula>
    </cfRule>
    <cfRule type="expression" dxfId="5792" priority="4270">
      <formula>E69&lt;0</formula>
    </cfRule>
  </conditionalFormatting>
  <conditionalFormatting sqref="F82 F92 F103 F107">
    <cfRule type="expression" dxfId="5791" priority="4267">
      <formula>E82&lt;0</formula>
    </cfRule>
  </conditionalFormatting>
  <conditionalFormatting sqref="F83">
    <cfRule type="colorScale" priority="4163">
      <colorScale>
        <cfvo type="min"/>
        <cfvo type="max"/>
        <color theme="0"/>
        <color theme="0"/>
      </colorScale>
    </cfRule>
    <cfRule type="expression" priority="4164">
      <formula>#REF!</formula>
    </cfRule>
    <cfRule type="expression" dxfId="5790" priority="4165">
      <formula>E83&lt;0</formula>
    </cfRule>
  </conditionalFormatting>
  <conditionalFormatting sqref="F84:F91">
    <cfRule type="colorScale" priority="4271">
      <colorScale>
        <cfvo type="min"/>
        <cfvo type="max"/>
        <color theme="0"/>
        <color theme="0"/>
      </colorScale>
    </cfRule>
    <cfRule type="expression" priority="4272">
      <formula>$F$19</formula>
    </cfRule>
    <cfRule type="expression" dxfId="5789" priority="4273">
      <formula>E84&lt;0</formula>
    </cfRule>
  </conditionalFormatting>
  <conditionalFormatting sqref="F82 F92 F103 F107">
    <cfRule type="colorScale" priority="4266">
      <colorScale>
        <cfvo type="min"/>
        <cfvo type="max"/>
        <color theme="0"/>
        <color theme="0"/>
      </colorScale>
    </cfRule>
  </conditionalFormatting>
  <conditionalFormatting sqref="F93">
    <cfRule type="colorScale" priority="4218">
      <colorScale>
        <cfvo type="min"/>
        <cfvo type="max"/>
        <color theme="0"/>
        <color theme="0"/>
      </colorScale>
    </cfRule>
    <cfRule type="expression" priority="4219">
      <formula>#REF!</formula>
    </cfRule>
    <cfRule type="expression" dxfId="5788" priority="4220">
      <formula>E93&lt;0</formula>
    </cfRule>
  </conditionalFormatting>
  <conditionalFormatting sqref="F94:F102">
    <cfRule type="colorScale" priority="4274">
      <colorScale>
        <cfvo type="min"/>
        <cfvo type="max"/>
        <color theme="0"/>
        <color theme="0"/>
      </colorScale>
    </cfRule>
    <cfRule type="expression" priority="4275">
      <formula>$F$19</formula>
    </cfRule>
    <cfRule type="expression" dxfId="5787" priority="4276">
      <formula>E94&lt;0</formula>
    </cfRule>
  </conditionalFormatting>
  <conditionalFormatting sqref="F104">
    <cfRule type="colorScale" priority="4215">
      <colorScale>
        <cfvo type="min"/>
        <cfvo type="max"/>
        <color theme="0"/>
        <color theme="0"/>
      </colorScale>
    </cfRule>
    <cfRule type="expression" priority="4216">
      <formula>#REF!</formula>
    </cfRule>
    <cfRule type="expression" dxfId="5786" priority="4217">
      <formula>E104&lt;0</formula>
    </cfRule>
  </conditionalFormatting>
  <conditionalFormatting sqref="F105:F106">
    <cfRule type="colorScale" priority="4277">
      <colorScale>
        <cfvo type="min"/>
        <cfvo type="max"/>
        <color theme="0"/>
        <color theme="0"/>
      </colorScale>
    </cfRule>
    <cfRule type="expression" priority="4278">
      <formula>$F$19</formula>
    </cfRule>
    <cfRule type="expression" dxfId="5785" priority="4279">
      <formula>E105&lt;0</formula>
    </cfRule>
  </conditionalFormatting>
  <conditionalFormatting sqref="F110">
    <cfRule type="colorScale" priority="4280">
      <colorScale>
        <cfvo type="min"/>
        <cfvo type="max"/>
        <color theme="0"/>
        <color theme="0"/>
      </colorScale>
    </cfRule>
    <cfRule type="expression" dxfId="5784" priority="4281">
      <formula>E110&lt;0</formula>
    </cfRule>
  </conditionalFormatting>
  <conditionalFormatting sqref="F110:F111">
    <cfRule type="expression" priority="4160">
      <formula>$F$19</formula>
    </cfRule>
  </conditionalFormatting>
  <conditionalFormatting sqref="F111">
    <cfRule type="colorScale" priority="4159">
      <colorScale>
        <cfvo type="min"/>
        <cfvo type="max"/>
        <color theme="0"/>
        <color theme="0"/>
      </colorScale>
    </cfRule>
    <cfRule type="expression" dxfId="5783" priority="4161">
      <formula>E111&lt;0</formula>
    </cfRule>
  </conditionalFormatting>
  <conditionalFormatting sqref="F117:F123">
    <cfRule type="colorScale" priority="4285">
      <colorScale>
        <cfvo type="min"/>
        <cfvo type="max"/>
        <color theme="0"/>
        <color theme="0"/>
      </colorScale>
    </cfRule>
    <cfRule type="expression" priority="4286">
      <formula>$F$19</formula>
    </cfRule>
    <cfRule type="expression" dxfId="5782" priority="4287">
      <formula>E117&lt;0</formula>
    </cfRule>
  </conditionalFormatting>
  <conditionalFormatting sqref="F125">
    <cfRule type="colorScale" priority="4212">
      <colorScale>
        <cfvo type="min"/>
        <cfvo type="max"/>
        <color theme="0"/>
        <color theme="0"/>
      </colorScale>
    </cfRule>
    <cfRule type="expression" priority="4213">
      <formula>#REF!</formula>
    </cfRule>
    <cfRule type="expression" dxfId="5781" priority="4214">
      <formula>E125&lt;0</formula>
    </cfRule>
  </conditionalFormatting>
  <conditionalFormatting sqref="F125:F135">
    <cfRule type="expression" dxfId="5780" priority="4211">
      <formula>IF(F125="Validar","Rojo","Verde")</formula>
    </cfRule>
  </conditionalFormatting>
  <conditionalFormatting sqref="F126:F132">
    <cfRule type="colorScale" priority="4288">
      <colorScale>
        <cfvo type="min"/>
        <cfvo type="max"/>
        <color theme="0"/>
        <color theme="0"/>
      </colorScale>
    </cfRule>
    <cfRule type="expression" dxfId="5779" priority="4290">
      <formula>E126&lt;0</formula>
    </cfRule>
  </conditionalFormatting>
  <conditionalFormatting sqref="F126:F134">
    <cfRule type="expression" priority="4289">
      <formula>$F$19</formula>
    </cfRule>
  </conditionalFormatting>
  <conditionalFormatting sqref="F133:F134">
    <cfRule type="colorScale" priority="4291">
      <colorScale>
        <cfvo type="min"/>
        <cfvo type="max"/>
        <color theme="0"/>
        <color theme="0"/>
      </colorScale>
    </cfRule>
    <cfRule type="expression" dxfId="5778" priority="4292">
      <formula>E133&lt;0</formula>
    </cfRule>
  </conditionalFormatting>
  <conditionalFormatting sqref="F135">
    <cfRule type="colorScale" priority="4282">
      <colorScale>
        <cfvo type="min"/>
        <cfvo type="max"/>
        <color theme="0"/>
        <color theme="0"/>
      </colorScale>
    </cfRule>
    <cfRule type="expression" priority="4283">
      <formula>$F$23</formula>
    </cfRule>
    <cfRule type="expression" dxfId="5777" priority="4284">
      <formula>E135&lt;0</formula>
    </cfRule>
  </conditionalFormatting>
  <conditionalFormatting sqref="F110:G111">
    <cfRule type="expression" dxfId="5776" priority="4155">
      <formula>IF(F110="Validar","Rojo","Verde")</formula>
    </cfRule>
  </conditionalFormatting>
  <conditionalFormatting sqref="F117:G123">
    <cfRule type="expression" dxfId="5775" priority="4168">
      <formula>IF(F117="Validar","Rojo","Verde")</formula>
    </cfRule>
  </conditionalFormatting>
  <conditionalFormatting sqref="G40:G66">
    <cfRule type="colorScale" priority="4203">
      <colorScale>
        <cfvo type="min"/>
        <cfvo type="max"/>
        <color theme="0"/>
        <color theme="0"/>
      </colorScale>
    </cfRule>
    <cfRule type="expression" priority="4204">
      <formula>#REF!</formula>
    </cfRule>
    <cfRule type="expression" dxfId="5774" priority="4205">
      <formula>F40&lt;0</formula>
    </cfRule>
  </conditionalFormatting>
  <conditionalFormatting sqref="G40:G67">
    <cfRule type="expression" dxfId="5773" priority="4202">
      <formula>IF(G40="Validar","Rojo","Verde")</formula>
    </cfRule>
  </conditionalFormatting>
  <conditionalFormatting sqref="G67 F82:G82 F92:G92 F103:G103 F107:G107">
    <cfRule type="expression" priority="4207">
      <formula>$F$23</formula>
    </cfRule>
  </conditionalFormatting>
  <conditionalFormatting sqref="G67 G82 G92 G103 G107">
    <cfRule type="expression" dxfId="5772" priority="4208">
      <formula>F67&lt;0</formula>
    </cfRule>
  </conditionalFormatting>
  <conditionalFormatting sqref="G69">
    <cfRule type="colorScale" priority="4200">
      <colorScale>
        <cfvo type="min"/>
        <cfvo type="max"/>
        <color theme="0"/>
        <color theme="0"/>
      </colorScale>
    </cfRule>
    <cfRule type="expression" dxfId="5771" priority="4201">
      <formula>F69&lt;0</formula>
    </cfRule>
  </conditionalFormatting>
  <conditionalFormatting sqref="G69:G81">
    <cfRule type="expression" priority="4198">
      <formula>#REF!</formula>
    </cfRule>
  </conditionalFormatting>
  <conditionalFormatting sqref="G69:G82">
    <cfRule type="expression" dxfId="5770" priority="4196">
      <formula>IF(G69="Validar","Rojo","Verde")</formula>
    </cfRule>
  </conditionalFormatting>
  <conditionalFormatting sqref="G70:G78">
    <cfRule type="colorScale" priority="4197">
      <colorScale>
        <cfvo type="min"/>
        <cfvo type="max"/>
        <color theme="0"/>
        <color theme="0"/>
      </colorScale>
    </cfRule>
    <cfRule type="expression" dxfId="5769" priority="4199">
      <formula>F70&lt;0</formula>
    </cfRule>
  </conditionalFormatting>
  <conditionalFormatting sqref="G79:G81">
    <cfRule type="colorScale" priority="4209">
      <colorScale>
        <cfvo type="min"/>
        <cfvo type="max"/>
        <color theme="0"/>
        <color theme="0"/>
      </colorScale>
    </cfRule>
    <cfRule type="expression" dxfId="5768" priority="4210">
      <formula>F79&lt;0</formula>
    </cfRule>
  </conditionalFormatting>
  <conditionalFormatting sqref="G67 G82 G92 G103 G107">
    <cfRule type="colorScale" priority="4206">
      <colorScale>
        <cfvo type="min"/>
        <cfvo type="max"/>
        <color theme="0"/>
        <color theme="0"/>
      </colorScale>
    </cfRule>
  </conditionalFormatting>
  <conditionalFormatting sqref="G84">
    <cfRule type="colorScale" priority="4194">
      <colorScale>
        <cfvo type="min"/>
        <cfvo type="max"/>
        <color theme="0"/>
        <color theme="0"/>
      </colorScale>
    </cfRule>
    <cfRule type="expression" dxfId="5767" priority="4195">
      <formula>F84&lt;0</formula>
    </cfRule>
  </conditionalFormatting>
  <conditionalFormatting sqref="G84:G91">
    <cfRule type="expression" priority="4192">
      <formula>#REF!</formula>
    </cfRule>
  </conditionalFormatting>
  <conditionalFormatting sqref="G84:G92">
    <cfRule type="expression" dxfId="5766" priority="4190">
      <formula>IF(G84="Validar","Rojo","Verde")</formula>
    </cfRule>
  </conditionalFormatting>
  <conditionalFormatting sqref="G85:G91">
    <cfRule type="colorScale" priority="4191">
      <colorScale>
        <cfvo type="min"/>
        <cfvo type="max"/>
        <color theme="0"/>
        <color theme="0"/>
      </colorScale>
    </cfRule>
    <cfRule type="expression" dxfId="5765" priority="4193">
      <formula>F85&lt;0</formula>
    </cfRule>
  </conditionalFormatting>
  <conditionalFormatting sqref="G94">
    <cfRule type="colorScale" priority="4188">
      <colorScale>
        <cfvo type="min"/>
        <cfvo type="max"/>
        <color theme="0"/>
        <color theme="0"/>
      </colorScale>
    </cfRule>
    <cfRule type="expression" dxfId="5764" priority="4189">
      <formula>F94&lt;0</formula>
    </cfRule>
  </conditionalFormatting>
  <conditionalFormatting sqref="G94:G102">
    <cfRule type="expression" priority="4182">
      <formula>#REF!</formula>
    </cfRule>
  </conditionalFormatting>
  <conditionalFormatting sqref="G94:G103">
    <cfRule type="expression" dxfId="5763" priority="4180">
      <formula>IF(G94="Validar","Rojo","Verde")</formula>
    </cfRule>
  </conditionalFormatting>
  <conditionalFormatting sqref="G95:G100">
    <cfRule type="colorScale" priority="4186">
      <colorScale>
        <cfvo type="min"/>
        <cfvo type="max"/>
        <color theme="0"/>
        <color theme="0"/>
      </colorScale>
    </cfRule>
    <cfRule type="expression" dxfId="5762" priority="4187">
      <formula>F95&lt;0</formula>
    </cfRule>
  </conditionalFormatting>
  <conditionalFormatting sqref="G101">
    <cfRule type="colorScale" priority="4184">
      <colorScale>
        <cfvo type="min"/>
        <cfvo type="max"/>
        <color theme="0"/>
        <color theme="0"/>
      </colorScale>
    </cfRule>
    <cfRule type="expression" dxfId="5761" priority="4185">
      <formula>F101&lt;0</formula>
    </cfRule>
  </conditionalFormatting>
  <conditionalFormatting sqref="G102">
    <cfRule type="colorScale" priority="4181">
      <colorScale>
        <cfvo type="min"/>
        <cfvo type="max"/>
        <color theme="0"/>
        <color theme="0"/>
      </colorScale>
    </cfRule>
    <cfRule type="expression" dxfId="5760" priority="4183">
      <formula>F102&lt;0</formula>
    </cfRule>
  </conditionalFormatting>
  <conditionalFormatting sqref="G105">
    <cfRule type="colorScale" priority="4178">
      <colorScale>
        <cfvo type="min"/>
        <cfvo type="max"/>
        <color theme="0"/>
        <color theme="0"/>
      </colorScale>
    </cfRule>
    <cfRule type="expression" dxfId="5759" priority="4179">
      <formula>F105&lt;0</formula>
    </cfRule>
  </conditionalFormatting>
  <conditionalFormatting sqref="G105:G106">
    <cfRule type="expression" priority="4176">
      <formula>#REF!</formula>
    </cfRule>
  </conditionalFormatting>
  <conditionalFormatting sqref="G105:G107">
    <cfRule type="expression" dxfId="5758" priority="4174">
      <formula>IF(G105="Validar","Rojo","Verde")</formula>
    </cfRule>
  </conditionalFormatting>
  <conditionalFormatting sqref="G106">
    <cfRule type="colorScale" priority="4175">
      <colorScale>
        <cfvo type="min"/>
        <cfvo type="max"/>
        <color theme="0"/>
        <color theme="0"/>
      </colorScale>
    </cfRule>
    <cfRule type="expression" dxfId="5757" priority="4177">
      <formula>F106&lt;0</formula>
    </cfRule>
  </conditionalFormatting>
  <conditionalFormatting sqref="G110">
    <cfRule type="colorScale" priority="4166">
      <colorScale>
        <cfvo type="min"/>
        <cfvo type="max"/>
        <color theme="0"/>
        <color theme="0"/>
      </colorScale>
    </cfRule>
    <cfRule type="expression" dxfId="5756" priority="4167">
      <formula>F110&lt;0</formula>
    </cfRule>
  </conditionalFormatting>
  <conditionalFormatting sqref="G110:G111">
    <cfRule type="expression" priority="4157">
      <formula>#REF!</formula>
    </cfRule>
  </conditionalFormatting>
  <conditionalFormatting sqref="G111">
    <cfRule type="colorScale" priority="4156">
      <colorScale>
        <cfvo type="min"/>
        <cfvo type="max"/>
        <color theme="0"/>
        <color theme="0"/>
      </colorScale>
    </cfRule>
    <cfRule type="expression" dxfId="5755" priority="4158">
      <formula>F111&lt;0</formula>
    </cfRule>
  </conditionalFormatting>
  <conditionalFormatting sqref="G117">
    <cfRule type="colorScale" priority="4172">
      <colorScale>
        <cfvo type="min"/>
        <cfvo type="max"/>
        <color theme="0"/>
        <color theme="0"/>
      </colorScale>
    </cfRule>
    <cfRule type="expression" dxfId="5754" priority="4173">
      <formula>F117&lt;0</formula>
    </cfRule>
  </conditionalFormatting>
  <conditionalFormatting sqref="G117:G123">
    <cfRule type="expression" priority="4170">
      <formula>#REF!</formula>
    </cfRule>
  </conditionalFormatting>
  <conditionalFormatting sqref="G118:G123">
    <cfRule type="colorScale" priority="4169">
      <colorScale>
        <cfvo type="min"/>
        <cfvo type="max"/>
        <color theme="0"/>
        <color theme="0"/>
      </colorScale>
    </cfRule>
    <cfRule type="expression" dxfId="5753" priority="4171">
      <formula>F118&lt;0</formula>
    </cfRule>
  </conditionalFormatting>
  <conditionalFormatting sqref="G126:G135">
    <cfRule type="expression" dxfId="5752" priority="4293">
      <formula>IF(G126="Validar","Rojo","Verde")</formula>
    </cfRule>
    <cfRule type="colorScale" priority="4294">
      <colorScale>
        <cfvo type="min"/>
        <cfvo type="max"/>
        <color theme="0"/>
        <color theme="0"/>
      </colorScale>
    </cfRule>
    <cfRule type="expression" priority="4295">
      <formula>$F$23</formula>
    </cfRule>
    <cfRule type="expression" dxfId="5751" priority="4296">
      <formula>F126&lt;0</formula>
    </cfRule>
  </conditionalFormatting>
  <conditionalFormatting sqref="F6">
    <cfRule type="colorScale" priority="4153">
      <colorScale>
        <cfvo type="min"/>
        <cfvo type="max"/>
        <color theme="0"/>
        <color theme="0"/>
      </colorScale>
    </cfRule>
    <cfRule type="expression" dxfId="5750" priority="4154">
      <formula>E6&lt;0</formula>
    </cfRule>
  </conditionalFormatting>
  <conditionalFormatting sqref="F6">
    <cfRule type="expression" dxfId="5749" priority="4151">
      <formula>IF(F6="Validar","Rojo","Verde")</formula>
    </cfRule>
    <cfRule type="expression" priority="4152">
      <formula>#REF!</formula>
    </cfRule>
  </conditionalFormatting>
  <conditionalFormatting sqref="F7:F8">
    <cfRule type="colorScale" priority="4149">
      <colorScale>
        <cfvo type="min"/>
        <cfvo type="max"/>
        <color theme="0"/>
        <color theme="0"/>
      </colorScale>
    </cfRule>
    <cfRule type="expression" dxfId="5748" priority="4150">
      <formula>E7&lt;0</formula>
    </cfRule>
  </conditionalFormatting>
  <conditionalFormatting sqref="F7:F8">
    <cfRule type="expression" dxfId="5747" priority="4147">
      <formula>IF(F7="Validar","Rojo","Verde")</formula>
    </cfRule>
    <cfRule type="expression" priority="4148">
      <formula>#REF!</formula>
    </cfRule>
  </conditionalFormatting>
  <conditionalFormatting sqref="I9">
    <cfRule type="colorScale" priority="4114">
      <colorScale>
        <cfvo type="min"/>
        <cfvo type="max"/>
        <color theme="0"/>
        <color theme="0"/>
      </colorScale>
    </cfRule>
    <cfRule type="expression" dxfId="5746" priority="4115">
      <formula>H9&lt;0</formula>
    </cfRule>
  </conditionalFormatting>
  <conditionalFormatting sqref="I9:I20">
    <cfRule type="expression" dxfId="5745" priority="4085">
      <formula>IF(I9="Validar","Rojo","Verde")</formula>
    </cfRule>
    <cfRule type="expression" priority="4087">
      <formula>#REF!</formula>
    </cfRule>
  </conditionalFormatting>
  <conditionalFormatting sqref="I10">
    <cfRule type="colorScale" priority="4091">
      <colorScale>
        <cfvo type="min"/>
        <cfvo type="max"/>
        <color theme="0"/>
        <color theme="0"/>
      </colorScale>
    </cfRule>
    <cfRule type="expression" dxfId="5744" priority="4092">
      <formula>H10&lt;0</formula>
    </cfRule>
  </conditionalFormatting>
  <conditionalFormatting sqref="I11:I14">
    <cfRule type="colorScale" priority="4112">
      <colorScale>
        <cfvo type="min"/>
        <cfvo type="max"/>
        <color theme="0"/>
        <color theme="0"/>
      </colorScale>
    </cfRule>
    <cfRule type="expression" dxfId="5743" priority="4113">
      <formula>H11&lt;0</formula>
    </cfRule>
  </conditionalFormatting>
  <conditionalFormatting sqref="I15">
    <cfRule type="colorScale" priority="4089">
      <colorScale>
        <cfvo type="min"/>
        <cfvo type="max"/>
        <color theme="0"/>
        <color theme="0"/>
      </colorScale>
    </cfRule>
    <cfRule type="expression" dxfId="5742" priority="4090">
      <formula>H15&lt;0</formula>
    </cfRule>
  </conditionalFormatting>
  <conditionalFormatting sqref="I16:I17">
    <cfRule type="colorScale" priority="4110">
      <colorScale>
        <cfvo type="min"/>
        <cfvo type="max"/>
        <color theme="0"/>
        <color theme="0"/>
      </colorScale>
    </cfRule>
    <cfRule type="expression" dxfId="5741" priority="4111">
      <formula>H16&lt;0</formula>
    </cfRule>
  </conditionalFormatting>
  <conditionalFormatting sqref="I18">
    <cfRule type="colorScale" priority="4086">
      <colorScale>
        <cfvo type="min"/>
        <cfvo type="max"/>
        <color theme="0"/>
        <color theme="0"/>
      </colorScale>
    </cfRule>
    <cfRule type="expression" dxfId="5740" priority="4088">
      <formula>H18&lt;0</formula>
    </cfRule>
  </conditionalFormatting>
  <conditionalFormatting sqref="I19:I20">
    <cfRule type="colorScale" priority="4108">
      <colorScale>
        <cfvo type="min"/>
        <cfvo type="max"/>
        <color theme="0"/>
        <color theme="0"/>
      </colorScale>
    </cfRule>
    <cfRule type="expression" dxfId="5739" priority="4109">
      <formula>H19&lt;0</formula>
    </cfRule>
  </conditionalFormatting>
  <conditionalFormatting sqref="I23">
    <cfRule type="colorScale" priority="4083">
      <colorScale>
        <cfvo type="min"/>
        <cfvo type="max"/>
        <color theme="0"/>
        <color theme="0"/>
      </colorScale>
    </cfRule>
    <cfRule type="expression" dxfId="5738" priority="4084">
      <formula>H23&lt;0</formula>
    </cfRule>
  </conditionalFormatting>
  <conditionalFormatting sqref="I23:I31">
    <cfRule type="expression" dxfId="5737" priority="4077">
      <formula>IF(I23="Validar","Rojo","Verde")</formula>
    </cfRule>
    <cfRule type="expression" priority="4079">
      <formula>#REF!</formula>
    </cfRule>
  </conditionalFormatting>
  <conditionalFormatting sqref="I24">
    <cfRule type="colorScale" priority="4106">
      <colorScale>
        <cfvo type="min"/>
        <cfvo type="max"/>
        <color theme="0"/>
        <color theme="0"/>
      </colorScale>
    </cfRule>
    <cfRule type="expression" dxfId="5736" priority="4107">
      <formula>H24&lt;0</formula>
    </cfRule>
  </conditionalFormatting>
  <conditionalFormatting sqref="I25">
    <cfRule type="colorScale" priority="4104">
      <colorScale>
        <cfvo type="min"/>
        <cfvo type="max"/>
        <color theme="0"/>
        <color theme="0"/>
      </colorScale>
    </cfRule>
    <cfRule type="expression" dxfId="5735" priority="4105">
      <formula>H25&lt;0</formula>
    </cfRule>
  </conditionalFormatting>
  <conditionalFormatting sqref="I26">
    <cfRule type="colorScale" priority="4081">
      <colorScale>
        <cfvo type="min"/>
        <cfvo type="max"/>
        <color theme="0"/>
        <color theme="0"/>
      </colorScale>
    </cfRule>
    <cfRule type="expression" dxfId="5734" priority="4082">
      <formula>H26&lt;0</formula>
    </cfRule>
  </conditionalFormatting>
  <conditionalFormatting sqref="I27">
    <cfRule type="colorScale" priority="4102">
      <colorScale>
        <cfvo type="min"/>
        <cfvo type="max"/>
        <color theme="0"/>
        <color theme="0"/>
      </colorScale>
    </cfRule>
    <cfRule type="expression" dxfId="5733" priority="4103">
      <formula>H27&lt;0</formula>
    </cfRule>
  </conditionalFormatting>
  <conditionalFormatting sqref="I28">
    <cfRule type="colorScale" priority="4100">
      <colorScale>
        <cfvo type="min"/>
        <cfvo type="max"/>
        <color theme="0"/>
        <color theme="0"/>
      </colorScale>
    </cfRule>
    <cfRule type="expression" dxfId="5732" priority="4101">
      <formula>H28&lt;0</formula>
    </cfRule>
  </conditionalFormatting>
  <conditionalFormatting sqref="I29">
    <cfRule type="colorScale" priority="4078">
      <colorScale>
        <cfvo type="min"/>
        <cfvo type="max"/>
        <color theme="0"/>
        <color theme="0"/>
      </colorScale>
    </cfRule>
    <cfRule type="expression" dxfId="5731" priority="4080">
      <formula>H29&lt;0</formula>
    </cfRule>
  </conditionalFormatting>
  <conditionalFormatting sqref="I30">
    <cfRule type="colorScale" priority="4098">
      <colorScale>
        <cfvo type="min"/>
        <cfvo type="max"/>
        <color theme="0"/>
        <color theme="0"/>
      </colorScale>
    </cfRule>
    <cfRule type="expression" dxfId="5730" priority="4099">
      <formula>H30&lt;0</formula>
    </cfRule>
  </conditionalFormatting>
  <conditionalFormatting sqref="I31">
    <cfRule type="colorScale" priority="4096">
      <colorScale>
        <cfvo type="min"/>
        <cfvo type="max"/>
        <color theme="0"/>
        <color theme="0"/>
      </colorScale>
    </cfRule>
    <cfRule type="expression" dxfId="5729" priority="4097">
      <formula>H31&lt;0</formula>
    </cfRule>
  </conditionalFormatting>
  <conditionalFormatting sqref="I39">
    <cfRule type="colorScale" priority="4074">
      <colorScale>
        <cfvo type="min"/>
        <cfvo type="max"/>
        <color theme="0"/>
        <color theme="0"/>
      </colorScale>
    </cfRule>
    <cfRule type="expression" priority="4075">
      <formula>#REF!</formula>
    </cfRule>
    <cfRule type="expression" dxfId="5728" priority="4076">
      <formula>H39&lt;0</formula>
    </cfRule>
  </conditionalFormatting>
  <conditionalFormatting sqref="I39:I107">
    <cfRule type="expression" dxfId="5727" priority="4012">
      <formula>IF(I39="Validar","Rojo","Verde")</formula>
    </cfRule>
  </conditionalFormatting>
  <conditionalFormatting sqref="I40:I67">
    <cfRule type="colorScale" priority="4093">
      <colorScale>
        <cfvo type="min"/>
        <cfvo type="max"/>
        <color theme="0"/>
        <color theme="0"/>
      </colorScale>
    </cfRule>
    <cfRule type="expression" priority="4094">
      <formula>$F$19</formula>
    </cfRule>
    <cfRule type="expression" dxfId="5726" priority="4095">
      <formula>H40&lt;0</formula>
    </cfRule>
  </conditionalFormatting>
  <conditionalFormatting sqref="I68">
    <cfRule type="colorScale" priority="4071">
      <colorScale>
        <cfvo type="min"/>
        <cfvo type="max"/>
        <color theme="0"/>
        <color theme="0"/>
      </colorScale>
    </cfRule>
    <cfRule type="expression" priority="4072">
      <formula>#REF!</formula>
    </cfRule>
    <cfRule type="expression" dxfId="5725" priority="4073">
      <formula>H68&lt;0</formula>
    </cfRule>
  </conditionalFormatting>
  <conditionalFormatting sqref="I69:I81">
    <cfRule type="colorScale" priority="4118">
      <colorScale>
        <cfvo type="min"/>
        <cfvo type="max"/>
        <color theme="0"/>
        <color theme="0"/>
      </colorScale>
    </cfRule>
    <cfRule type="expression" priority="4119">
      <formula>$F$19</formula>
    </cfRule>
    <cfRule type="expression" dxfId="5724" priority="4120">
      <formula>H69&lt;0</formula>
    </cfRule>
  </conditionalFormatting>
  <conditionalFormatting sqref="I82 I92 I103 I107">
    <cfRule type="expression" dxfId="5723" priority="4117">
      <formula>H82&lt;0</formula>
    </cfRule>
  </conditionalFormatting>
  <conditionalFormatting sqref="I83">
    <cfRule type="colorScale" priority="4013">
      <colorScale>
        <cfvo type="min"/>
        <cfvo type="max"/>
        <color theme="0"/>
        <color theme="0"/>
      </colorScale>
    </cfRule>
    <cfRule type="expression" priority="4014">
      <formula>#REF!</formula>
    </cfRule>
    <cfRule type="expression" dxfId="5722" priority="4015">
      <formula>H83&lt;0</formula>
    </cfRule>
  </conditionalFormatting>
  <conditionalFormatting sqref="I84:I91">
    <cfRule type="colorScale" priority="4121">
      <colorScale>
        <cfvo type="min"/>
        <cfvo type="max"/>
        <color theme="0"/>
        <color theme="0"/>
      </colorScale>
    </cfRule>
    <cfRule type="expression" priority="4122">
      <formula>$F$19</formula>
    </cfRule>
    <cfRule type="expression" dxfId="5721" priority="4123">
      <formula>H84&lt;0</formula>
    </cfRule>
  </conditionalFormatting>
  <conditionalFormatting sqref="I82 I92 I103 I107">
    <cfRule type="colorScale" priority="4116">
      <colorScale>
        <cfvo type="min"/>
        <cfvo type="max"/>
        <color theme="0"/>
        <color theme="0"/>
      </colorScale>
    </cfRule>
  </conditionalFormatting>
  <conditionalFormatting sqref="I93">
    <cfRule type="colorScale" priority="4068">
      <colorScale>
        <cfvo type="min"/>
        <cfvo type="max"/>
        <color theme="0"/>
        <color theme="0"/>
      </colorScale>
    </cfRule>
    <cfRule type="expression" priority="4069">
      <formula>#REF!</formula>
    </cfRule>
    <cfRule type="expression" dxfId="5720" priority="4070">
      <formula>H93&lt;0</formula>
    </cfRule>
  </conditionalFormatting>
  <conditionalFormatting sqref="I94:I102">
    <cfRule type="colorScale" priority="4124">
      <colorScale>
        <cfvo type="min"/>
        <cfvo type="max"/>
        <color theme="0"/>
        <color theme="0"/>
      </colorScale>
    </cfRule>
    <cfRule type="expression" priority="4125">
      <formula>$F$19</formula>
    </cfRule>
    <cfRule type="expression" dxfId="5719" priority="4126">
      <formula>H94&lt;0</formula>
    </cfRule>
  </conditionalFormatting>
  <conditionalFormatting sqref="I104">
    <cfRule type="colorScale" priority="4065">
      <colorScale>
        <cfvo type="min"/>
        <cfvo type="max"/>
        <color theme="0"/>
        <color theme="0"/>
      </colorScale>
    </cfRule>
    <cfRule type="expression" priority="4066">
      <formula>#REF!</formula>
    </cfRule>
    <cfRule type="expression" dxfId="5718" priority="4067">
      <formula>H104&lt;0</formula>
    </cfRule>
  </conditionalFormatting>
  <conditionalFormatting sqref="I105:I106">
    <cfRule type="colorScale" priority="4127">
      <colorScale>
        <cfvo type="min"/>
        <cfvo type="max"/>
        <color theme="0"/>
        <color theme="0"/>
      </colorScale>
    </cfRule>
    <cfRule type="expression" priority="4128">
      <formula>$F$19</formula>
    </cfRule>
    <cfRule type="expression" dxfId="5717" priority="4129">
      <formula>H105&lt;0</formula>
    </cfRule>
  </conditionalFormatting>
  <conditionalFormatting sqref="I110">
    <cfRule type="colorScale" priority="4130">
      <colorScale>
        <cfvo type="min"/>
        <cfvo type="max"/>
        <color theme="0"/>
        <color theme="0"/>
      </colorScale>
    </cfRule>
    <cfRule type="expression" dxfId="5716" priority="4131">
      <formula>H110&lt;0</formula>
    </cfRule>
  </conditionalFormatting>
  <conditionalFormatting sqref="I110:I111">
    <cfRule type="expression" priority="4010">
      <formula>$F$19</formula>
    </cfRule>
  </conditionalFormatting>
  <conditionalFormatting sqref="I111">
    <cfRule type="colorScale" priority="4009">
      <colorScale>
        <cfvo type="min"/>
        <cfvo type="max"/>
        <color theme="0"/>
        <color theme="0"/>
      </colorScale>
    </cfRule>
    <cfRule type="expression" dxfId="5715" priority="4011">
      <formula>H111&lt;0</formula>
    </cfRule>
  </conditionalFormatting>
  <conditionalFormatting sqref="I117:I123">
    <cfRule type="colorScale" priority="4135">
      <colorScale>
        <cfvo type="min"/>
        <cfvo type="max"/>
        <color theme="0"/>
        <color theme="0"/>
      </colorScale>
    </cfRule>
    <cfRule type="expression" priority="4136">
      <formula>$F$19</formula>
    </cfRule>
    <cfRule type="expression" dxfId="5714" priority="4137">
      <formula>H117&lt;0</formula>
    </cfRule>
  </conditionalFormatting>
  <conditionalFormatting sqref="I125">
    <cfRule type="colorScale" priority="4062">
      <colorScale>
        <cfvo type="min"/>
        <cfvo type="max"/>
        <color theme="0"/>
        <color theme="0"/>
      </colorScale>
    </cfRule>
    <cfRule type="expression" priority="4063">
      <formula>#REF!</formula>
    </cfRule>
    <cfRule type="expression" dxfId="5713" priority="4064">
      <formula>H125&lt;0</formula>
    </cfRule>
  </conditionalFormatting>
  <conditionalFormatting sqref="I125:I135">
    <cfRule type="expression" dxfId="5712" priority="4061">
      <formula>IF(I125="Validar","Rojo","Verde")</formula>
    </cfRule>
  </conditionalFormatting>
  <conditionalFormatting sqref="I126:I132">
    <cfRule type="colorScale" priority="4138">
      <colorScale>
        <cfvo type="min"/>
        <cfvo type="max"/>
        <color theme="0"/>
        <color theme="0"/>
      </colorScale>
    </cfRule>
    <cfRule type="expression" dxfId="5711" priority="4140">
      <formula>H126&lt;0</formula>
    </cfRule>
  </conditionalFormatting>
  <conditionalFormatting sqref="I126:I134">
    <cfRule type="expression" priority="4139">
      <formula>$F$19</formula>
    </cfRule>
  </conditionalFormatting>
  <conditionalFormatting sqref="I133:I134">
    <cfRule type="colorScale" priority="4141">
      <colorScale>
        <cfvo type="min"/>
        <cfvo type="max"/>
        <color theme="0"/>
        <color theme="0"/>
      </colorScale>
    </cfRule>
    <cfRule type="expression" dxfId="5710" priority="4142">
      <formula>H133&lt;0</formula>
    </cfRule>
  </conditionalFormatting>
  <conditionalFormatting sqref="I135">
    <cfRule type="colorScale" priority="4132">
      <colorScale>
        <cfvo type="min"/>
        <cfvo type="max"/>
        <color theme="0"/>
        <color theme="0"/>
      </colorScale>
    </cfRule>
    <cfRule type="expression" priority="4133">
      <formula>$F$23</formula>
    </cfRule>
    <cfRule type="expression" dxfId="5709" priority="4134">
      <formula>H135&lt;0</formula>
    </cfRule>
  </conditionalFormatting>
  <conditionalFormatting sqref="I110:J111">
    <cfRule type="expression" dxfId="5708" priority="4005">
      <formula>IF(I110="Validar","Rojo","Verde")</formula>
    </cfRule>
  </conditionalFormatting>
  <conditionalFormatting sqref="I117:J123">
    <cfRule type="expression" dxfId="5707" priority="4018">
      <formula>IF(I117="Validar","Rojo","Verde")</formula>
    </cfRule>
  </conditionalFormatting>
  <conditionalFormatting sqref="J40:J66">
    <cfRule type="colorScale" priority="4053">
      <colorScale>
        <cfvo type="min"/>
        <cfvo type="max"/>
        <color theme="0"/>
        <color theme="0"/>
      </colorScale>
    </cfRule>
    <cfRule type="expression" priority="4054">
      <formula>#REF!</formula>
    </cfRule>
    <cfRule type="expression" dxfId="5706" priority="4055">
      <formula>I40&lt;0</formula>
    </cfRule>
  </conditionalFormatting>
  <conditionalFormatting sqref="J40:J67">
    <cfRule type="expression" dxfId="5705" priority="4052">
      <formula>IF(J40="Validar","Rojo","Verde")</formula>
    </cfRule>
  </conditionalFormatting>
  <conditionalFormatting sqref="J67 I82:J82 I92:J92 I103:J103 I107:J107">
    <cfRule type="expression" priority="4057">
      <formula>$F$23</formula>
    </cfRule>
  </conditionalFormatting>
  <conditionalFormatting sqref="J67 J82 J92 J103 J107">
    <cfRule type="expression" dxfId="5704" priority="4058">
      <formula>I67&lt;0</formula>
    </cfRule>
  </conditionalFormatting>
  <conditionalFormatting sqref="J69">
    <cfRule type="colorScale" priority="4050">
      <colorScale>
        <cfvo type="min"/>
        <cfvo type="max"/>
        <color theme="0"/>
        <color theme="0"/>
      </colorScale>
    </cfRule>
    <cfRule type="expression" dxfId="5703" priority="4051">
      <formula>I69&lt;0</formula>
    </cfRule>
  </conditionalFormatting>
  <conditionalFormatting sqref="J69:J81">
    <cfRule type="expression" priority="4048">
      <formula>#REF!</formula>
    </cfRule>
  </conditionalFormatting>
  <conditionalFormatting sqref="J69:J82">
    <cfRule type="expression" dxfId="5702" priority="4046">
      <formula>IF(J69="Validar","Rojo","Verde")</formula>
    </cfRule>
  </conditionalFormatting>
  <conditionalFormatting sqref="J70:J78">
    <cfRule type="colorScale" priority="4047">
      <colorScale>
        <cfvo type="min"/>
        <cfvo type="max"/>
        <color theme="0"/>
        <color theme="0"/>
      </colorScale>
    </cfRule>
    <cfRule type="expression" dxfId="5701" priority="4049">
      <formula>I70&lt;0</formula>
    </cfRule>
  </conditionalFormatting>
  <conditionalFormatting sqref="J79:J81">
    <cfRule type="colorScale" priority="4059">
      <colorScale>
        <cfvo type="min"/>
        <cfvo type="max"/>
        <color theme="0"/>
        <color theme="0"/>
      </colorScale>
    </cfRule>
    <cfRule type="expression" dxfId="5700" priority="4060">
      <formula>I79&lt;0</formula>
    </cfRule>
  </conditionalFormatting>
  <conditionalFormatting sqref="J67 J82 J92 J103 J107">
    <cfRule type="colorScale" priority="4056">
      <colorScale>
        <cfvo type="min"/>
        <cfvo type="max"/>
        <color theme="0"/>
        <color theme="0"/>
      </colorScale>
    </cfRule>
  </conditionalFormatting>
  <conditionalFormatting sqref="J84">
    <cfRule type="colorScale" priority="4044">
      <colorScale>
        <cfvo type="min"/>
        <cfvo type="max"/>
        <color theme="0"/>
        <color theme="0"/>
      </colorScale>
    </cfRule>
    <cfRule type="expression" dxfId="5699" priority="4045">
      <formula>I84&lt;0</formula>
    </cfRule>
  </conditionalFormatting>
  <conditionalFormatting sqref="J84:J91">
    <cfRule type="expression" priority="4042">
      <formula>#REF!</formula>
    </cfRule>
  </conditionalFormatting>
  <conditionalFormatting sqref="J84:J92">
    <cfRule type="expression" dxfId="5698" priority="4040">
      <formula>IF(J84="Validar","Rojo","Verde")</formula>
    </cfRule>
  </conditionalFormatting>
  <conditionalFormatting sqref="J85:J91">
    <cfRule type="colorScale" priority="4041">
      <colorScale>
        <cfvo type="min"/>
        <cfvo type="max"/>
        <color theme="0"/>
        <color theme="0"/>
      </colorScale>
    </cfRule>
    <cfRule type="expression" dxfId="5697" priority="4043">
      <formula>I85&lt;0</formula>
    </cfRule>
  </conditionalFormatting>
  <conditionalFormatting sqref="J94">
    <cfRule type="colorScale" priority="4038">
      <colorScale>
        <cfvo type="min"/>
        <cfvo type="max"/>
        <color theme="0"/>
        <color theme="0"/>
      </colorScale>
    </cfRule>
    <cfRule type="expression" dxfId="5696" priority="4039">
      <formula>I94&lt;0</formula>
    </cfRule>
  </conditionalFormatting>
  <conditionalFormatting sqref="J94:J102">
    <cfRule type="expression" priority="4032">
      <formula>#REF!</formula>
    </cfRule>
  </conditionalFormatting>
  <conditionalFormatting sqref="J95:J100">
    <cfRule type="colorScale" priority="4036">
      <colorScale>
        <cfvo type="min"/>
        <cfvo type="max"/>
        <color theme="0"/>
        <color theme="0"/>
      </colorScale>
    </cfRule>
    <cfRule type="expression" dxfId="5695" priority="4037">
      <formula>I95&lt;0</formula>
    </cfRule>
  </conditionalFormatting>
  <conditionalFormatting sqref="J101">
    <cfRule type="colorScale" priority="4034">
      <colorScale>
        <cfvo type="min"/>
        <cfvo type="max"/>
        <color theme="0"/>
        <color theme="0"/>
      </colorScale>
    </cfRule>
    <cfRule type="expression" dxfId="5694" priority="4035">
      <formula>I101&lt;0</formula>
    </cfRule>
  </conditionalFormatting>
  <conditionalFormatting sqref="J102">
    <cfRule type="colorScale" priority="4031">
      <colorScale>
        <cfvo type="min"/>
        <cfvo type="max"/>
        <color theme="0"/>
        <color theme="0"/>
      </colorScale>
    </cfRule>
    <cfRule type="expression" dxfId="5693" priority="4033">
      <formula>I102&lt;0</formula>
    </cfRule>
  </conditionalFormatting>
  <conditionalFormatting sqref="J105">
    <cfRule type="colorScale" priority="4028">
      <colorScale>
        <cfvo type="min"/>
        <cfvo type="max"/>
        <color theme="0"/>
        <color theme="0"/>
      </colorScale>
    </cfRule>
    <cfRule type="expression" dxfId="5692" priority="4029">
      <formula>I105&lt;0</formula>
    </cfRule>
  </conditionalFormatting>
  <conditionalFormatting sqref="J105:J106">
    <cfRule type="expression" priority="4026">
      <formula>#REF!</formula>
    </cfRule>
  </conditionalFormatting>
  <conditionalFormatting sqref="J105:J107">
    <cfRule type="expression" dxfId="5691" priority="4024">
      <formula>IF(J105="Validar","Rojo","Verde")</formula>
    </cfRule>
  </conditionalFormatting>
  <conditionalFormatting sqref="J106">
    <cfRule type="colorScale" priority="4025">
      <colorScale>
        <cfvo type="min"/>
        <cfvo type="max"/>
        <color theme="0"/>
        <color theme="0"/>
      </colorScale>
    </cfRule>
    <cfRule type="expression" dxfId="5690" priority="4027">
      <formula>I106&lt;0</formula>
    </cfRule>
  </conditionalFormatting>
  <conditionalFormatting sqref="J110">
    <cfRule type="colorScale" priority="4016">
      <colorScale>
        <cfvo type="min"/>
        <cfvo type="max"/>
        <color theme="0"/>
        <color theme="0"/>
      </colorScale>
    </cfRule>
    <cfRule type="expression" dxfId="5689" priority="4017">
      <formula>I110&lt;0</formula>
    </cfRule>
  </conditionalFormatting>
  <conditionalFormatting sqref="J110:J111">
    <cfRule type="expression" priority="4007">
      <formula>#REF!</formula>
    </cfRule>
  </conditionalFormatting>
  <conditionalFormatting sqref="J111">
    <cfRule type="colorScale" priority="4006">
      <colorScale>
        <cfvo type="min"/>
        <cfvo type="max"/>
        <color theme="0"/>
        <color theme="0"/>
      </colorScale>
    </cfRule>
    <cfRule type="expression" dxfId="5688" priority="4008">
      <formula>I111&lt;0</formula>
    </cfRule>
  </conditionalFormatting>
  <conditionalFormatting sqref="J117">
    <cfRule type="colorScale" priority="4022">
      <colorScale>
        <cfvo type="min"/>
        <cfvo type="max"/>
        <color theme="0"/>
        <color theme="0"/>
      </colorScale>
    </cfRule>
    <cfRule type="expression" dxfId="5687" priority="4023">
      <formula>I117&lt;0</formula>
    </cfRule>
  </conditionalFormatting>
  <conditionalFormatting sqref="J117:J123">
    <cfRule type="expression" priority="4020">
      <formula>#REF!</formula>
    </cfRule>
  </conditionalFormatting>
  <conditionalFormatting sqref="J118:J123">
    <cfRule type="colorScale" priority="4019">
      <colorScale>
        <cfvo type="min"/>
        <cfvo type="max"/>
        <color theme="0"/>
        <color theme="0"/>
      </colorScale>
    </cfRule>
    <cfRule type="expression" dxfId="5686" priority="4021">
      <formula>I118&lt;0</formula>
    </cfRule>
  </conditionalFormatting>
  <conditionalFormatting sqref="J126:J135">
    <cfRule type="expression" dxfId="5685" priority="4143">
      <formula>IF(J126="Validar","Rojo","Verde")</formula>
    </cfRule>
    <cfRule type="colorScale" priority="4144">
      <colorScale>
        <cfvo type="min"/>
        <cfvo type="max"/>
        <color theme="0"/>
        <color theme="0"/>
      </colorScale>
    </cfRule>
    <cfRule type="expression" priority="4145">
      <formula>$F$23</formula>
    </cfRule>
    <cfRule type="expression" dxfId="5684" priority="4146">
      <formula>I126&lt;0</formula>
    </cfRule>
  </conditionalFormatting>
  <conditionalFormatting sqref="I6">
    <cfRule type="colorScale" priority="4003">
      <colorScale>
        <cfvo type="min"/>
        <cfvo type="max"/>
        <color theme="0"/>
        <color theme="0"/>
      </colorScale>
    </cfRule>
    <cfRule type="expression" dxfId="5683" priority="4004">
      <formula>H6&lt;0</formula>
    </cfRule>
  </conditionalFormatting>
  <conditionalFormatting sqref="I6">
    <cfRule type="expression" dxfId="5682" priority="4001">
      <formula>IF(I6="Validar","Rojo","Verde")</formula>
    </cfRule>
    <cfRule type="expression" priority="4002">
      <formula>#REF!</formula>
    </cfRule>
  </conditionalFormatting>
  <conditionalFormatting sqref="I7:I8">
    <cfRule type="colorScale" priority="3999">
      <colorScale>
        <cfvo type="min"/>
        <cfvo type="max"/>
        <color theme="0"/>
        <color theme="0"/>
      </colorScale>
    </cfRule>
    <cfRule type="expression" dxfId="5681" priority="4000">
      <formula>H7&lt;0</formula>
    </cfRule>
  </conditionalFormatting>
  <conditionalFormatting sqref="I7:I8">
    <cfRule type="expression" dxfId="5680" priority="3997">
      <formula>IF(I7="Validar","Rojo","Verde")</formula>
    </cfRule>
    <cfRule type="expression" priority="3998">
      <formula>#REF!</formula>
    </cfRule>
  </conditionalFormatting>
  <conditionalFormatting sqref="P9">
    <cfRule type="colorScale" priority="3964">
      <colorScale>
        <cfvo type="min"/>
        <cfvo type="max"/>
        <color theme="0"/>
        <color theme="0"/>
      </colorScale>
    </cfRule>
    <cfRule type="expression" dxfId="5679" priority="3965">
      <formula>O9&lt;0</formula>
    </cfRule>
  </conditionalFormatting>
  <conditionalFormatting sqref="P9:P20">
    <cfRule type="expression" dxfId="5678" priority="3935">
      <formula>IF(P9="Validar","Rojo","Verde")</formula>
    </cfRule>
    <cfRule type="expression" priority="3937">
      <formula>#REF!</formula>
    </cfRule>
  </conditionalFormatting>
  <conditionalFormatting sqref="P10">
    <cfRule type="colorScale" priority="3941">
      <colorScale>
        <cfvo type="min"/>
        <cfvo type="max"/>
        <color theme="0"/>
        <color theme="0"/>
      </colorScale>
    </cfRule>
    <cfRule type="expression" dxfId="5677" priority="3942">
      <formula>O10&lt;0</formula>
    </cfRule>
  </conditionalFormatting>
  <conditionalFormatting sqref="P11:P14">
    <cfRule type="colorScale" priority="3962">
      <colorScale>
        <cfvo type="min"/>
        <cfvo type="max"/>
        <color theme="0"/>
        <color theme="0"/>
      </colorScale>
    </cfRule>
    <cfRule type="expression" dxfId="5676" priority="3963">
      <formula>O11&lt;0</formula>
    </cfRule>
  </conditionalFormatting>
  <conditionalFormatting sqref="P15">
    <cfRule type="colorScale" priority="3939">
      <colorScale>
        <cfvo type="min"/>
        <cfvo type="max"/>
        <color theme="0"/>
        <color theme="0"/>
      </colorScale>
    </cfRule>
    <cfRule type="expression" dxfId="5675" priority="3940">
      <formula>O15&lt;0</formula>
    </cfRule>
  </conditionalFormatting>
  <conditionalFormatting sqref="P16:P17">
    <cfRule type="colorScale" priority="3960">
      <colorScale>
        <cfvo type="min"/>
        <cfvo type="max"/>
        <color theme="0"/>
        <color theme="0"/>
      </colorScale>
    </cfRule>
    <cfRule type="expression" dxfId="5674" priority="3961">
      <formula>O16&lt;0</formula>
    </cfRule>
  </conditionalFormatting>
  <conditionalFormatting sqref="P18">
    <cfRule type="colorScale" priority="3936">
      <colorScale>
        <cfvo type="min"/>
        <cfvo type="max"/>
        <color theme="0"/>
        <color theme="0"/>
      </colorScale>
    </cfRule>
    <cfRule type="expression" dxfId="5673" priority="3938">
      <formula>O18&lt;0</formula>
    </cfRule>
  </conditionalFormatting>
  <conditionalFormatting sqref="P19:P20">
    <cfRule type="colorScale" priority="3958">
      <colorScale>
        <cfvo type="min"/>
        <cfvo type="max"/>
        <color theme="0"/>
        <color theme="0"/>
      </colorScale>
    </cfRule>
    <cfRule type="expression" dxfId="5672" priority="3959">
      <formula>O19&lt;0</formula>
    </cfRule>
  </conditionalFormatting>
  <conditionalFormatting sqref="P23">
    <cfRule type="colorScale" priority="3933">
      <colorScale>
        <cfvo type="min"/>
        <cfvo type="max"/>
        <color theme="0"/>
        <color theme="0"/>
      </colorScale>
    </cfRule>
    <cfRule type="expression" dxfId="5671" priority="3934">
      <formula>O23&lt;0</formula>
    </cfRule>
  </conditionalFormatting>
  <conditionalFormatting sqref="P23:P31">
    <cfRule type="expression" dxfId="5670" priority="3927">
      <formula>IF(P23="Validar","Rojo","Verde")</formula>
    </cfRule>
    <cfRule type="expression" priority="3929">
      <formula>#REF!</formula>
    </cfRule>
  </conditionalFormatting>
  <conditionalFormatting sqref="P24">
    <cfRule type="colorScale" priority="3956">
      <colorScale>
        <cfvo type="min"/>
        <cfvo type="max"/>
        <color theme="0"/>
        <color theme="0"/>
      </colorScale>
    </cfRule>
    <cfRule type="expression" dxfId="5669" priority="3957">
      <formula>O24&lt;0</formula>
    </cfRule>
  </conditionalFormatting>
  <conditionalFormatting sqref="P25">
    <cfRule type="colorScale" priority="3954">
      <colorScale>
        <cfvo type="min"/>
        <cfvo type="max"/>
        <color theme="0"/>
        <color theme="0"/>
      </colorScale>
    </cfRule>
    <cfRule type="expression" dxfId="5668" priority="3955">
      <formula>O25&lt;0</formula>
    </cfRule>
  </conditionalFormatting>
  <conditionalFormatting sqref="P26">
    <cfRule type="colorScale" priority="3931">
      <colorScale>
        <cfvo type="min"/>
        <cfvo type="max"/>
        <color theme="0"/>
        <color theme="0"/>
      </colorScale>
    </cfRule>
    <cfRule type="expression" dxfId="5667" priority="3932">
      <formula>O26&lt;0</formula>
    </cfRule>
  </conditionalFormatting>
  <conditionalFormatting sqref="P27">
    <cfRule type="colorScale" priority="3952">
      <colorScale>
        <cfvo type="min"/>
        <cfvo type="max"/>
        <color theme="0"/>
        <color theme="0"/>
      </colorScale>
    </cfRule>
    <cfRule type="expression" dxfId="5666" priority="3953">
      <formula>O27&lt;0</formula>
    </cfRule>
  </conditionalFormatting>
  <conditionalFormatting sqref="P28">
    <cfRule type="colorScale" priority="3950">
      <colorScale>
        <cfvo type="min"/>
        <cfvo type="max"/>
        <color theme="0"/>
        <color theme="0"/>
      </colorScale>
    </cfRule>
    <cfRule type="expression" dxfId="5665" priority="3951">
      <formula>O28&lt;0</formula>
    </cfRule>
  </conditionalFormatting>
  <conditionalFormatting sqref="P29">
    <cfRule type="colorScale" priority="3928">
      <colorScale>
        <cfvo type="min"/>
        <cfvo type="max"/>
        <color theme="0"/>
        <color theme="0"/>
      </colorScale>
    </cfRule>
    <cfRule type="expression" dxfId="5664" priority="3930">
      <formula>O29&lt;0</formula>
    </cfRule>
  </conditionalFormatting>
  <conditionalFormatting sqref="P30">
    <cfRule type="colorScale" priority="3948">
      <colorScale>
        <cfvo type="min"/>
        <cfvo type="max"/>
        <color theme="0"/>
        <color theme="0"/>
      </colorScale>
    </cfRule>
    <cfRule type="expression" dxfId="5663" priority="3949">
      <formula>O30&lt;0</formula>
    </cfRule>
  </conditionalFormatting>
  <conditionalFormatting sqref="P31">
    <cfRule type="colorScale" priority="3946">
      <colorScale>
        <cfvo type="min"/>
        <cfvo type="max"/>
        <color theme="0"/>
        <color theme="0"/>
      </colorScale>
    </cfRule>
    <cfRule type="expression" dxfId="5662" priority="3947">
      <formula>O31&lt;0</formula>
    </cfRule>
  </conditionalFormatting>
  <conditionalFormatting sqref="P39">
    <cfRule type="colorScale" priority="3924">
      <colorScale>
        <cfvo type="min"/>
        <cfvo type="max"/>
        <color theme="0"/>
        <color theme="0"/>
      </colorScale>
    </cfRule>
    <cfRule type="expression" priority="3925">
      <formula>#REF!</formula>
    </cfRule>
    <cfRule type="expression" dxfId="5661" priority="3926">
      <formula>O39&lt;0</formula>
    </cfRule>
  </conditionalFormatting>
  <conditionalFormatting sqref="P39:P107">
    <cfRule type="expression" dxfId="5660" priority="3862">
      <formula>IF(P39="Validar","Rojo","Verde")</formula>
    </cfRule>
  </conditionalFormatting>
  <conditionalFormatting sqref="P40:P67">
    <cfRule type="colorScale" priority="3943">
      <colorScale>
        <cfvo type="min"/>
        <cfvo type="max"/>
        <color theme="0"/>
        <color theme="0"/>
      </colorScale>
    </cfRule>
    <cfRule type="expression" priority="3944">
      <formula>$F$19</formula>
    </cfRule>
    <cfRule type="expression" dxfId="5659" priority="3945">
      <formula>O40&lt;0</formula>
    </cfRule>
  </conditionalFormatting>
  <conditionalFormatting sqref="P68">
    <cfRule type="colorScale" priority="3921">
      <colorScale>
        <cfvo type="min"/>
        <cfvo type="max"/>
        <color theme="0"/>
        <color theme="0"/>
      </colorScale>
    </cfRule>
    <cfRule type="expression" priority="3922">
      <formula>#REF!</formula>
    </cfRule>
    <cfRule type="expression" dxfId="5658" priority="3923">
      <formula>O68&lt;0</formula>
    </cfRule>
  </conditionalFormatting>
  <conditionalFormatting sqref="P69:P81">
    <cfRule type="colorScale" priority="3968">
      <colorScale>
        <cfvo type="min"/>
        <cfvo type="max"/>
        <color theme="0"/>
        <color theme="0"/>
      </colorScale>
    </cfRule>
    <cfRule type="expression" priority="3969">
      <formula>$F$19</formula>
    </cfRule>
    <cfRule type="expression" dxfId="5657" priority="3970">
      <formula>O69&lt;0</formula>
    </cfRule>
  </conditionalFormatting>
  <conditionalFormatting sqref="P82 P92 P103 P107">
    <cfRule type="expression" dxfId="5656" priority="3967">
      <formula>O82&lt;0</formula>
    </cfRule>
  </conditionalFormatting>
  <conditionalFormatting sqref="P83">
    <cfRule type="colorScale" priority="3863">
      <colorScale>
        <cfvo type="min"/>
        <cfvo type="max"/>
        <color theme="0"/>
        <color theme="0"/>
      </colorScale>
    </cfRule>
    <cfRule type="expression" priority="3864">
      <formula>#REF!</formula>
    </cfRule>
    <cfRule type="expression" dxfId="5655" priority="3865">
      <formula>O83&lt;0</formula>
    </cfRule>
  </conditionalFormatting>
  <conditionalFormatting sqref="P84:P91">
    <cfRule type="colorScale" priority="3971">
      <colorScale>
        <cfvo type="min"/>
        <cfvo type="max"/>
        <color theme="0"/>
        <color theme="0"/>
      </colorScale>
    </cfRule>
    <cfRule type="expression" priority="3972">
      <formula>$F$19</formula>
    </cfRule>
    <cfRule type="expression" dxfId="5654" priority="3973">
      <formula>O84&lt;0</formula>
    </cfRule>
  </conditionalFormatting>
  <conditionalFormatting sqref="P82 P92 P103 P107">
    <cfRule type="colorScale" priority="3966">
      <colorScale>
        <cfvo type="min"/>
        <cfvo type="max"/>
        <color theme="0"/>
        <color theme="0"/>
      </colorScale>
    </cfRule>
  </conditionalFormatting>
  <conditionalFormatting sqref="P93">
    <cfRule type="colorScale" priority="3918">
      <colorScale>
        <cfvo type="min"/>
        <cfvo type="max"/>
        <color theme="0"/>
        <color theme="0"/>
      </colorScale>
    </cfRule>
    <cfRule type="expression" priority="3919">
      <formula>#REF!</formula>
    </cfRule>
    <cfRule type="expression" dxfId="5653" priority="3920">
      <formula>O93&lt;0</formula>
    </cfRule>
  </conditionalFormatting>
  <conditionalFormatting sqref="P94:P102">
    <cfRule type="colorScale" priority="3974">
      <colorScale>
        <cfvo type="min"/>
        <cfvo type="max"/>
        <color theme="0"/>
        <color theme="0"/>
      </colorScale>
    </cfRule>
    <cfRule type="expression" priority="3975">
      <formula>$F$19</formula>
    </cfRule>
    <cfRule type="expression" dxfId="5652" priority="3976">
      <formula>O94&lt;0</formula>
    </cfRule>
  </conditionalFormatting>
  <conditionalFormatting sqref="P104">
    <cfRule type="colorScale" priority="3915">
      <colorScale>
        <cfvo type="min"/>
        <cfvo type="max"/>
        <color theme="0"/>
        <color theme="0"/>
      </colorScale>
    </cfRule>
    <cfRule type="expression" priority="3916">
      <formula>#REF!</formula>
    </cfRule>
    <cfRule type="expression" dxfId="5651" priority="3917">
      <formula>O104&lt;0</formula>
    </cfRule>
  </conditionalFormatting>
  <conditionalFormatting sqref="P105:P106">
    <cfRule type="colorScale" priority="3977">
      <colorScale>
        <cfvo type="min"/>
        <cfvo type="max"/>
        <color theme="0"/>
        <color theme="0"/>
      </colorScale>
    </cfRule>
    <cfRule type="expression" priority="3978">
      <formula>$F$19</formula>
    </cfRule>
    <cfRule type="expression" dxfId="5650" priority="3979">
      <formula>O105&lt;0</formula>
    </cfRule>
  </conditionalFormatting>
  <conditionalFormatting sqref="P110">
    <cfRule type="colorScale" priority="3980">
      <colorScale>
        <cfvo type="min"/>
        <cfvo type="max"/>
        <color theme="0"/>
        <color theme="0"/>
      </colorScale>
    </cfRule>
    <cfRule type="expression" dxfId="5649" priority="3981">
      <formula>O110&lt;0</formula>
    </cfRule>
  </conditionalFormatting>
  <conditionalFormatting sqref="P110:P111">
    <cfRule type="expression" priority="3860">
      <formula>$F$19</formula>
    </cfRule>
  </conditionalFormatting>
  <conditionalFormatting sqref="P111">
    <cfRule type="colorScale" priority="3859">
      <colorScale>
        <cfvo type="min"/>
        <cfvo type="max"/>
        <color theme="0"/>
        <color theme="0"/>
      </colorScale>
    </cfRule>
    <cfRule type="expression" dxfId="5648" priority="3861">
      <formula>O111&lt;0</formula>
    </cfRule>
  </conditionalFormatting>
  <conditionalFormatting sqref="P117:P123">
    <cfRule type="colorScale" priority="3985">
      <colorScale>
        <cfvo type="min"/>
        <cfvo type="max"/>
        <color theme="0"/>
        <color theme="0"/>
      </colorScale>
    </cfRule>
    <cfRule type="expression" priority="3986">
      <formula>$F$19</formula>
    </cfRule>
    <cfRule type="expression" dxfId="5647" priority="3987">
      <formula>O117&lt;0</formula>
    </cfRule>
  </conditionalFormatting>
  <conditionalFormatting sqref="P125">
    <cfRule type="colorScale" priority="3912">
      <colorScale>
        <cfvo type="min"/>
        <cfvo type="max"/>
        <color theme="0"/>
        <color theme="0"/>
      </colorScale>
    </cfRule>
    <cfRule type="expression" priority="3913">
      <formula>#REF!</formula>
    </cfRule>
    <cfRule type="expression" dxfId="5646" priority="3914">
      <formula>O125&lt;0</formula>
    </cfRule>
  </conditionalFormatting>
  <conditionalFormatting sqref="P125:P135">
    <cfRule type="expression" dxfId="5645" priority="3911">
      <formula>IF(P125="Validar","Rojo","Verde")</formula>
    </cfRule>
  </conditionalFormatting>
  <conditionalFormatting sqref="P126:P132">
    <cfRule type="colorScale" priority="3988">
      <colorScale>
        <cfvo type="min"/>
        <cfvo type="max"/>
        <color theme="0"/>
        <color theme="0"/>
      </colorScale>
    </cfRule>
    <cfRule type="expression" dxfId="5644" priority="3990">
      <formula>O126&lt;0</formula>
    </cfRule>
  </conditionalFormatting>
  <conditionalFormatting sqref="P126:P134">
    <cfRule type="expression" priority="3989">
      <formula>$F$19</formula>
    </cfRule>
  </conditionalFormatting>
  <conditionalFormatting sqref="P133:P134">
    <cfRule type="colorScale" priority="3991">
      <colorScale>
        <cfvo type="min"/>
        <cfvo type="max"/>
        <color theme="0"/>
        <color theme="0"/>
      </colorScale>
    </cfRule>
    <cfRule type="expression" dxfId="5643" priority="3992">
      <formula>O133&lt;0</formula>
    </cfRule>
  </conditionalFormatting>
  <conditionalFormatting sqref="P135">
    <cfRule type="colorScale" priority="3982">
      <colorScale>
        <cfvo type="min"/>
        <cfvo type="max"/>
        <color theme="0"/>
        <color theme="0"/>
      </colorScale>
    </cfRule>
    <cfRule type="expression" priority="3983">
      <formula>$F$23</formula>
    </cfRule>
    <cfRule type="expression" dxfId="5642" priority="3984">
      <formula>O135&lt;0</formula>
    </cfRule>
  </conditionalFormatting>
  <conditionalFormatting sqref="P110:Q111">
    <cfRule type="expression" dxfId="5641" priority="3855">
      <formula>IF(P110="Validar","Rojo","Verde")</formula>
    </cfRule>
  </conditionalFormatting>
  <conditionalFormatting sqref="P117:Q123">
    <cfRule type="expression" dxfId="5640" priority="3868">
      <formula>IF(P117="Validar","Rojo","Verde")</formula>
    </cfRule>
  </conditionalFormatting>
  <conditionalFormatting sqref="Q40:Q66">
    <cfRule type="colorScale" priority="3903">
      <colorScale>
        <cfvo type="min"/>
        <cfvo type="max"/>
        <color theme="0"/>
        <color theme="0"/>
      </colorScale>
    </cfRule>
    <cfRule type="expression" priority="3904">
      <formula>#REF!</formula>
    </cfRule>
    <cfRule type="expression" dxfId="5639" priority="3905">
      <formula>P40&lt;0</formula>
    </cfRule>
  </conditionalFormatting>
  <conditionalFormatting sqref="Q40:Q67">
    <cfRule type="expression" dxfId="5638" priority="3902">
      <formula>IF(Q40="Validar","Rojo","Verde")</formula>
    </cfRule>
  </conditionalFormatting>
  <conditionalFormatting sqref="Q67 P82:Q82 P92:Q92 P103:Q103 P107:Q107">
    <cfRule type="expression" priority="3907">
      <formula>$F$23</formula>
    </cfRule>
  </conditionalFormatting>
  <conditionalFormatting sqref="Q67 Q82 Q92 Q103 Q107">
    <cfRule type="expression" dxfId="5637" priority="3908">
      <formula>P67&lt;0</formula>
    </cfRule>
  </conditionalFormatting>
  <conditionalFormatting sqref="Q69">
    <cfRule type="colorScale" priority="3900">
      <colorScale>
        <cfvo type="min"/>
        <cfvo type="max"/>
        <color theme="0"/>
        <color theme="0"/>
      </colorScale>
    </cfRule>
    <cfRule type="expression" dxfId="5636" priority="3901">
      <formula>P69&lt;0</formula>
    </cfRule>
  </conditionalFormatting>
  <conditionalFormatting sqref="Q69:Q81">
    <cfRule type="expression" priority="3898">
      <formula>#REF!</formula>
    </cfRule>
  </conditionalFormatting>
  <conditionalFormatting sqref="Q69:Q82">
    <cfRule type="expression" dxfId="5635" priority="3896">
      <formula>IF(Q69="Validar","Rojo","Verde")</formula>
    </cfRule>
  </conditionalFormatting>
  <conditionalFormatting sqref="Q70:Q78">
    <cfRule type="colorScale" priority="3897">
      <colorScale>
        <cfvo type="min"/>
        <cfvo type="max"/>
        <color theme="0"/>
        <color theme="0"/>
      </colorScale>
    </cfRule>
    <cfRule type="expression" dxfId="5634" priority="3899">
      <formula>P70&lt;0</formula>
    </cfRule>
  </conditionalFormatting>
  <conditionalFormatting sqref="Q79:Q81">
    <cfRule type="colorScale" priority="3909">
      <colorScale>
        <cfvo type="min"/>
        <cfvo type="max"/>
        <color theme="0"/>
        <color theme="0"/>
      </colorScale>
    </cfRule>
    <cfRule type="expression" dxfId="5633" priority="3910">
      <formula>P79&lt;0</formula>
    </cfRule>
  </conditionalFormatting>
  <conditionalFormatting sqref="Q67 Q82 Q92 Q103 Q107">
    <cfRule type="colorScale" priority="3906">
      <colorScale>
        <cfvo type="min"/>
        <cfvo type="max"/>
        <color theme="0"/>
        <color theme="0"/>
      </colorScale>
    </cfRule>
  </conditionalFormatting>
  <conditionalFormatting sqref="Q84">
    <cfRule type="colorScale" priority="3894">
      <colorScale>
        <cfvo type="min"/>
        <cfvo type="max"/>
        <color theme="0"/>
        <color theme="0"/>
      </colorScale>
    </cfRule>
    <cfRule type="expression" dxfId="5632" priority="3895">
      <formula>P84&lt;0</formula>
    </cfRule>
  </conditionalFormatting>
  <conditionalFormatting sqref="Q84:Q91">
    <cfRule type="expression" priority="3892">
      <formula>#REF!</formula>
    </cfRule>
  </conditionalFormatting>
  <conditionalFormatting sqref="Q84:Q92">
    <cfRule type="expression" dxfId="5631" priority="3890">
      <formula>IF(Q84="Validar","Rojo","Verde")</formula>
    </cfRule>
  </conditionalFormatting>
  <conditionalFormatting sqref="Q85:Q91">
    <cfRule type="colorScale" priority="3891">
      <colorScale>
        <cfvo type="min"/>
        <cfvo type="max"/>
        <color theme="0"/>
        <color theme="0"/>
      </colorScale>
    </cfRule>
    <cfRule type="expression" dxfId="5630" priority="3893">
      <formula>P85&lt;0</formula>
    </cfRule>
  </conditionalFormatting>
  <conditionalFormatting sqref="Q94">
    <cfRule type="colorScale" priority="3888">
      <colorScale>
        <cfvo type="min"/>
        <cfvo type="max"/>
        <color theme="0"/>
        <color theme="0"/>
      </colorScale>
    </cfRule>
    <cfRule type="expression" dxfId="5629" priority="3889">
      <formula>P94&lt;0</formula>
    </cfRule>
  </conditionalFormatting>
  <conditionalFormatting sqref="Q94:Q102">
    <cfRule type="expression" priority="3882">
      <formula>#REF!</formula>
    </cfRule>
  </conditionalFormatting>
  <conditionalFormatting sqref="Q94:Q103">
    <cfRule type="expression" dxfId="5628" priority="3880">
      <formula>IF(Q94="Validar","Rojo","Verde")</formula>
    </cfRule>
  </conditionalFormatting>
  <conditionalFormatting sqref="Q95:Q100">
    <cfRule type="colorScale" priority="3886">
      <colorScale>
        <cfvo type="min"/>
        <cfvo type="max"/>
        <color theme="0"/>
        <color theme="0"/>
      </colorScale>
    </cfRule>
    <cfRule type="expression" dxfId="5627" priority="3887">
      <formula>P95&lt;0</formula>
    </cfRule>
  </conditionalFormatting>
  <conditionalFormatting sqref="Q101">
    <cfRule type="colorScale" priority="3884">
      <colorScale>
        <cfvo type="min"/>
        <cfvo type="max"/>
        <color theme="0"/>
        <color theme="0"/>
      </colorScale>
    </cfRule>
    <cfRule type="expression" dxfId="5626" priority="3885">
      <formula>P101&lt;0</formula>
    </cfRule>
  </conditionalFormatting>
  <conditionalFormatting sqref="Q102">
    <cfRule type="colorScale" priority="3881">
      <colorScale>
        <cfvo type="min"/>
        <cfvo type="max"/>
        <color theme="0"/>
        <color theme="0"/>
      </colorScale>
    </cfRule>
    <cfRule type="expression" dxfId="5625" priority="3883">
      <formula>P102&lt;0</formula>
    </cfRule>
  </conditionalFormatting>
  <conditionalFormatting sqref="Q105">
    <cfRule type="colorScale" priority="3878">
      <colorScale>
        <cfvo type="min"/>
        <cfvo type="max"/>
        <color theme="0"/>
        <color theme="0"/>
      </colorScale>
    </cfRule>
    <cfRule type="expression" dxfId="5624" priority="3879">
      <formula>P105&lt;0</formula>
    </cfRule>
  </conditionalFormatting>
  <conditionalFormatting sqref="Q105:Q106">
    <cfRule type="expression" priority="3876">
      <formula>#REF!</formula>
    </cfRule>
  </conditionalFormatting>
  <conditionalFormatting sqref="Q105:Q107">
    <cfRule type="expression" dxfId="5623" priority="3874">
      <formula>IF(Q105="Validar","Rojo","Verde")</formula>
    </cfRule>
  </conditionalFormatting>
  <conditionalFormatting sqref="Q106">
    <cfRule type="colorScale" priority="3875">
      <colorScale>
        <cfvo type="min"/>
        <cfvo type="max"/>
        <color theme="0"/>
        <color theme="0"/>
      </colorScale>
    </cfRule>
    <cfRule type="expression" dxfId="5622" priority="3877">
      <formula>P106&lt;0</formula>
    </cfRule>
  </conditionalFormatting>
  <conditionalFormatting sqref="Q110">
    <cfRule type="colorScale" priority="3866">
      <colorScale>
        <cfvo type="min"/>
        <cfvo type="max"/>
        <color theme="0"/>
        <color theme="0"/>
      </colorScale>
    </cfRule>
    <cfRule type="expression" dxfId="5621" priority="3867">
      <formula>P110&lt;0</formula>
    </cfRule>
  </conditionalFormatting>
  <conditionalFormatting sqref="Q110:Q111">
    <cfRule type="expression" priority="3857">
      <formula>#REF!</formula>
    </cfRule>
  </conditionalFormatting>
  <conditionalFormatting sqref="Q111">
    <cfRule type="colorScale" priority="3856">
      <colorScale>
        <cfvo type="min"/>
        <cfvo type="max"/>
        <color theme="0"/>
        <color theme="0"/>
      </colorScale>
    </cfRule>
    <cfRule type="expression" dxfId="5620" priority="3858">
      <formula>P111&lt;0</formula>
    </cfRule>
  </conditionalFormatting>
  <conditionalFormatting sqref="Q117">
    <cfRule type="colorScale" priority="3872">
      <colorScale>
        <cfvo type="min"/>
        <cfvo type="max"/>
        <color theme="0"/>
        <color theme="0"/>
      </colorScale>
    </cfRule>
    <cfRule type="expression" dxfId="5619" priority="3873">
      <formula>P117&lt;0</formula>
    </cfRule>
  </conditionalFormatting>
  <conditionalFormatting sqref="Q117:Q123">
    <cfRule type="expression" priority="3870">
      <formula>#REF!</formula>
    </cfRule>
  </conditionalFormatting>
  <conditionalFormatting sqref="Q118:Q123">
    <cfRule type="colorScale" priority="3869">
      <colorScale>
        <cfvo type="min"/>
        <cfvo type="max"/>
        <color theme="0"/>
        <color theme="0"/>
      </colorScale>
    </cfRule>
    <cfRule type="expression" dxfId="5618" priority="3871">
      <formula>P118&lt;0</formula>
    </cfRule>
  </conditionalFormatting>
  <conditionalFormatting sqref="Q126:Q135">
    <cfRule type="expression" dxfId="5617" priority="3993">
      <formula>IF(Q126="Validar","Rojo","Verde")</formula>
    </cfRule>
    <cfRule type="colorScale" priority="3994">
      <colorScale>
        <cfvo type="min"/>
        <cfvo type="max"/>
        <color theme="0"/>
        <color theme="0"/>
      </colorScale>
    </cfRule>
    <cfRule type="expression" priority="3995">
      <formula>$F$23</formula>
    </cfRule>
    <cfRule type="expression" dxfId="5616" priority="3996">
      <formula>P126&lt;0</formula>
    </cfRule>
  </conditionalFormatting>
  <conditionalFormatting sqref="P6">
    <cfRule type="colorScale" priority="3853">
      <colorScale>
        <cfvo type="min"/>
        <cfvo type="max"/>
        <color theme="0"/>
        <color theme="0"/>
      </colorScale>
    </cfRule>
    <cfRule type="expression" dxfId="5615" priority="3854">
      <formula>O6&lt;0</formula>
    </cfRule>
  </conditionalFormatting>
  <conditionalFormatting sqref="P6">
    <cfRule type="expression" dxfId="5614" priority="3851">
      <formula>IF(P6="Validar","Rojo","Verde")</formula>
    </cfRule>
    <cfRule type="expression" priority="3852">
      <formula>#REF!</formula>
    </cfRule>
  </conditionalFormatting>
  <conditionalFormatting sqref="P7:P8">
    <cfRule type="colorScale" priority="3849">
      <colorScale>
        <cfvo type="min"/>
        <cfvo type="max"/>
        <color theme="0"/>
        <color theme="0"/>
      </colorScale>
    </cfRule>
    <cfRule type="expression" dxfId="5613" priority="3850">
      <formula>O7&lt;0</formula>
    </cfRule>
  </conditionalFormatting>
  <conditionalFormatting sqref="P7:P8">
    <cfRule type="expression" dxfId="5612" priority="3847">
      <formula>IF(P7="Validar","Rojo","Verde")</formula>
    </cfRule>
    <cfRule type="expression" priority="3848">
      <formula>#REF!</formula>
    </cfRule>
  </conditionalFormatting>
  <conditionalFormatting sqref="M9">
    <cfRule type="colorScale" priority="3814">
      <colorScale>
        <cfvo type="min"/>
        <cfvo type="max"/>
        <color theme="0"/>
        <color theme="0"/>
      </colorScale>
    </cfRule>
    <cfRule type="expression" dxfId="5611" priority="3815">
      <formula>L9&lt;0</formula>
    </cfRule>
  </conditionalFormatting>
  <conditionalFormatting sqref="M9:M20">
    <cfRule type="expression" dxfId="5610" priority="3785">
      <formula>IF(M9="Validar","Rojo","Verde")</formula>
    </cfRule>
    <cfRule type="expression" priority="3787">
      <formula>#REF!</formula>
    </cfRule>
  </conditionalFormatting>
  <conditionalFormatting sqref="M10">
    <cfRule type="colorScale" priority="3791">
      <colorScale>
        <cfvo type="min"/>
        <cfvo type="max"/>
        <color theme="0"/>
        <color theme="0"/>
      </colorScale>
    </cfRule>
    <cfRule type="expression" dxfId="5609" priority="3792">
      <formula>L10&lt;0</formula>
    </cfRule>
  </conditionalFormatting>
  <conditionalFormatting sqref="M11:M14">
    <cfRule type="colorScale" priority="3812">
      <colorScale>
        <cfvo type="min"/>
        <cfvo type="max"/>
        <color theme="0"/>
        <color theme="0"/>
      </colorScale>
    </cfRule>
    <cfRule type="expression" dxfId="5608" priority="3813">
      <formula>L11&lt;0</formula>
    </cfRule>
  </conditionalFormatting>
  <conditionalFormatting sqref="M15">
    <cfRule type="colorScale" priority="3789">
      <colorScale>
        <cfvo type="min"/>
        <cfvo type="max"/>
        <color theme="0"/>
        <color theme="0"/>
      </colorScale>
    </cfRule>
    <cfRule type="expression" dxfId="5607" priority="3790">
      <formula>L15&lt;0</formula>
    </cfRule>
  </conditionalFormatting>
  <conditionalFormatting sqref="M16:M17">
    <cfRule type="colorScale" priority="3810">
      <colorScale>
        <cfvo type="min"/>
        <cfvo type="max"/>
        <color theme="0"/>
        <color theme="0"/>
      </colorScale>
    </cfRule>
    <cfRule type="expression" dxfId="5606" priority="3811">
      <formula>L16&lt;0</formula>
    </cfRule>
  </conditionalFormatting>
  <conditionalFormatting sqref="M18">
    <cfRule type="colorScale" priority="3786">
      <colorScale>
        <cfvo type="min"/>
        <cfvo type="max"/>
        <color theme="0"/>
        <color theme="0"/>
      </colorScale>
    </cfRule>
    <cfRule type="expression" dxfId="5605" priority="3788">
      <formula>L18&lt;0</formula>
    </cfRule>
  </conditionalFormatting>
  <conditionalFormatting sqref="M19:M20">
    <cfRule type="colorScale" priority="3808">
      <colorScale>
        <cfvo type="min"/>
        <cfvo type="max"/>
        <color theme="0"/>
        <color theme="0"/>
      </colorScale>
    </cfRule>
    <cfRule type="expression" dxfId="5604" priority="3809">
      <formula>L19&lt;0</formula>
    </cfRule>
  </conditionalFormatting>
  <conditionalFormatting sqref="M23">
    <cfRule type="colorScale" priority="3783">
      <colorScale>
        <cfvo type="min"/>
        <cfvo type="max"/>
        <color theme="0"/>
        <color theme="0"/>
      </colorScale>
    </cfRule>
    <cfRule type="expression" dxfId="5603" priority="3784">
      <formula>L23&lt;0</formula>
    </cfRule>
  </conditionalFormatting>
  <conditionalFormatting sqref="M23:M31">
    <cfRule type="expression" dxfId="5602" priority="3777">
      <formula>IF(M23="Validar","Rojo","Verde")</formula>
    </cfRule>
    <cfRule type="expression" priority="3779">
      <formula>#REF!</formula>
    </cfRule>
  </conditionalFormatting>
  <conditionalFormatting sqref="M24">
    <cfRule type="colorScale" priority="3806">
      <colorScale>
        <cfvo type="min"/>
        <cfvo type="max"/>
        <color theme="0"/>
        <color theme="0"/>
      </colorScale>
    </cfRule>
    <cfRule type="expression" dxfId="5601" priority="3807">
      <formula>L24&lt;0</formula>
    </cfRule>
  </conditionalFormatting>
  <conditionalFormatting sqref="M25">
    <cfRule type="colorScale" priority="3804">
      <colorScale>
        <cfvo type="min"/>
        <cfvo type="max"/>
        <color theme="0"/>
        <color theme="0"/>
      </colorScale>
    </cfRule>
    <cfRule type="expression" dxfId="5600" priority="3805">
      <formula>L25&lt;0</formula>
    </cfRule>
  </conditionalFormatting>
  <conditionalFormatting sqref="M26">
    <cfRule type="colorScale" priority="3781">
      <colorScale>
        <cfvo type="min"/>
        <cfvo type="max"/>
        <color theme="0"/>
        <color theme="0"/>
      </colorScale>
    </cfRule>
    <cfRule type="expression" dxfId="5599" priority="3782">
      <formula>L26&lt;0</formula>
    </cfRule>
  </conditionalFormatting>
  <conditionalFormatting sqref="M27">
    <cfRule type="colorScale" priority="3802">
      <colorScale>
        <cfvo type="min"/>
        <cfvo type="max"/>
        <color theme="0"/>
        <color theme="0"/>
      </colorScale>
    </cfRule>
    <cfRule type="expression" dxfId="5598" priority="3803">
      <formula>L27&lt;0</formula>
    </cfRule>
  </conditionalFormatting>
  <conditionalFormatting sqref="M28">
    <cfRule type="colorScale" priority="3800">
      <colorScale>
        <cfvo type="min"/>
        <cfvo type="max"/>
        <color theme="0"/>
        <color theme="0"/>
      </colorScale>
    </cfRule>
    <cfRule type="expression" dxfId="5597" priority="3801">
      <formula>L28&lt;0</formula>
    </cfRule>
  </conditionalFormatting>
  <conditionalFormatting sqref="M29">
    <cfRule type="colorScale" priority="3778">
      <colorScale>
        <cfvo type="min"/>
        <cfvo type="max"/>
        <color theme="0"/>
        <color theme="0"/>
      </colorScale>
    </cfRule>
    <cfRule type="expression" dxfId="5596" priority="3780">
      <formula>L29&lt;0</formula>
    </cfRule>
  </conditionalFormatting>
  <conditionalFormatting sqref="M30">
    <cfRule type="colorScale" priority="3798">
      <colorScale>
        <cfvo type="min"/>
        <cfvo type="max"/>
        <color theme="0"/>
        <color theme="0"/>
      </colorScale>
    </cfRule>
    <cfRule type="expression" dxfId="5595" priority="3799">
      <formula>L30&lt;0</formula>
    </cfRule>
  </conditionalFormatting>
  <conditionalFormatting sqref="M31">
    <cfRule type="colorScale" priority="3796">
      <colorScale>
        <cfvo type="min"/>
        <cfvo type="max"/>
        <color theme="0"/>
        <color theme="0"/>
      </colorScale>
    </cfRule>
    <cfRule type="expression" dxfId="5594" priority="3797">
      <formula>L31&lt;0</formula>
    </cfRule>
  </conditionalFormatting>
  <conditionalFormatting sqref="M39">
    <cfRule type="colorScale" priority="3774">
      <colorScale>
        <cfvo type="min"/>
        <cfvo type="max"/>
        <color theme="0"/>
        <color theme="0"/>
      </colorScale>
    </cfRule>
    <cfRule type="expression" priority="3775">
      <formula>#REF!</formula>
    </cfRule>
    <cfRule type="expression" dxfId="5593" priority="3776">
      <formula>L39&lt;0</formula>
    </cfRule>
  </conditionalFormatting>
  <conditionalFormatting sqref="M39:M107">
    <cfRule type="expression" dxfId="5592" priority="3712">
      <formula>IF(M39="Validar","Rojo","Verde")</formula>
    </cfRule>
  </conditionalFormatting>
  <conditionalFormatting sqref="M40:M67">
    <cfRule type="colorScale" priority="3793">
      <colorScale>
        <cfvo type="min"/>
        <cfvo type="max"/>
        <color theme="0"/>
        <color theme="0"/>
      </colorScale>
    </cfRule>
    <cfRule type="expression" priority="3794">
      <formula>$F$19</formula>
    </cfRule>
    <cfRule type="expression" dxfId="5591" priority="3795">
      <formula>L40&lt;0</formula>
    </cfRule>
  </conditionalFormatting>
  <conditionalFormatting sqref="M68">
    <cfRule type="colorScale" priority="3771">
      <colorScale>
        <cfvo type="min"/>
        <cfvo type="max"/>
        <color theme="0"/>
        <color theme="0"/>
      </colorScale>
    </cfRule>
    <cfRule type="expression" priority="3772">
      <formula>#REF!</formula>
    </cfRule>
    <cfRule type="expression" dxfId="5590" priority="3773">
      <formula>L68&lt;0</formula>
    </cfRule>
  </conditionalFormatting>
  <conditionalFormatting sqref="M69:M81">
    <cfRule type="colorScale" priority="3818">
      <colorScale>
        <cfvo type="min"/>
        <cfvo type="max"/>
        <color theme="0"/>
        <color theme="0"/>
      </colorScale>
    </cfRule>
    <cfRule type="expression" priority="3819">
      <formula>$F$19</formula>
    </cfRule>
    <cfRule type="expression" dxfId="5589" priority="3820">
      <formula>L69&lt;0</formula>
    </cfRule>
  </conditionalFormatting>
  <conditionalFormatting sqref="M82 M92 M103 M107">
    <cfRule type="expression" dxfId="5588" priority="3817">
      <formula>L82&lt;0</formula>
    </cfRule>
  </conditionalFormatting>
  <conditionalFormatting sqref="M83">
    <cfRule type="colorScale" priority="3713">
      <colorScale>
        <cfvo type="min"/>
        <cfvo type="max"/>
        <color theme="0"/>
        <color theme="0"/>
      </colorScale>
    </cfRule>
    <cfRule type="expression" priority="3714">
      <formula>#REF!</formula>
    </cfRule>
    <cfRule type="expression" dxfId="5587" priority="3715">
      <formula>L83&lt;0</formula>
    </cfRule>
  </conditionalFormatting>
  <conditionalFormatting sqref="M84:M91">
    <cfRule type="colorScale" priority="3821">
      <colorScale>
        <cfvo type="min"/>
        <cfvo type="max"/>
        <color theme="0"/>
        <color theme="0"/>
      </colorScale>
    </cfRule>
    <cfRule type="expression" priority="3822">
      <formula>$F$19</formula>
    </cfRule>
    <cfRule type="expression" dxfId="5586" priority="3823">
      <formula>L84&lt;0</formula>
    </cfRule>
  </conditionalFormatting>
  <conditionalFormatting sqref="M82 M92 M103 M107">
    <cfRule type="colorScale" priority="3816">
      <colorScale>
        <cfvo type="min"/>
        <cfvo type="max"/>
        <color theme="0"/>
        <color theme="0"/>
      </colorScale>
    </cfRule>
  </conditionalFormatting>
  <conditionalFormatting sqref="M93">
    <cfRule type="colorScale" priority="3768">
      <colorScale>
        <cfvo type="min"/>
        <cfvo type="max"/>
        <color theme="0"/>
        <color theme="0"/>
      </colorScale>
    </cfRule>
    <cfRule type="expression" priority="3769">
      <formula>#REF!</formula>
    </cfRule>
    <cfRule type="expression" dxfId="5585" priority="3770">
      <formula>L93&lt;0</formula>
    </cfRule>
  </conditionalFormatting>
  <conditionalFormatting sqref="M94:M102">
    <cfRule type="colorScale" priority="3824">
      <colorScale>
        <cfvo type="min"/>
        <cfvo type="max"/>
        <color theme="0"/>
        <color theme="0"/>
      </colorScale>
    </cfRule>
    <cfRule type="expression" priority="3825">
      <formula>$F$19</formula>
    </cfRule>
    <cfRule type="expression" dxfId="5584" priority="3826">
      <formula>L94&lt;0</formula>
    </cfRule>
  </conditionalFormatting>
  <conditionalFormatting sqref="M104">
    <cfRule type="colorScale" priority="3765">
      <colorScale>
        <cfvo type="min"/>
        <cfvo type="max"/>
        <color theme="0"/>
        <color theme="0"/>
      </colorScale>
    </cfRule>
    <cfRule type="expression" priority="3766">
      <formula>#REF!</formula>
    </cfRule>
    <cfRule type="expression" dxfId="5583" priority="3767">
      <formula>L104&lt;0</formula>
    </cfRule>
  </conditionalFormatting>
  <conditionalFormatting sqref="M105:M106">
    <cfRule type="colorScale" priority="3827">
      <colorScale>
        <cfvo type="min"/>
        <cfvo type="max"/>
        <color theme="0"/>
        <color theme="0"/>
      </colorScale>
    </cfRule>
    <cfRule type="expression" priority="3828">
      <formula>$F$19</formula>
    </cfRule>
    <cfRule type="expression" dxfId="5582" priority="3829">
      <formula>L105&lt;0</formula>
    </cfRule>
  </conditionalFormatting>
  <conditionalFormatting sqref="M110">
    <cfRule type="colorScale" priority="3830">
      <colorScale>
        <cfvo type="min"/>
        <cfvo type="max"/>
        <color theme="0"/>
        <color theme="0"/>
      </colorScale>
    </cfRule>
    <cfRule type="expression" dxfId="5581" priority="3831">
      <formula>L110&lt;0</formula>
    </cfRule>
  </conditionalFormatting>
  <conditionalFormatting sqref="M110:M111">
    <cfRule type="expression" priority="3710">
      <formula>$F$19</formula>
    </cfRule>
  </conditionalFormatting>
  <conditionalFormatting sqref="M111">
    <cfRule type="colorScale" priority="3709">
      <colorScale>
        <cfvo type="min"/>
        <cfvo type="max"/>
        <color theme="0"/>
        <color theme="0"/>
      </colorScale>
    </cfRule>
    <cfRule type="expression" dxfId="5580" priority="3711">
      <formula>L111&lt;0</formula>
    </cfRule>
  </conditionalFormatting>
  <conditionalFormatting sqref="M117:M123">
    <cfRule type="colorScale" priority="3835">
      <colorScale>
        <cfvo type="min"/>
        <cfvo type="max"/>
        <color theme="0"/>
        <color theme="0"/>
      </colorScale>
    </cfRule>
    <cfRule type="expression" priority="3836">
      <formula>$F$19</formula>
    </cfRule>
    <cfRule type="expression" dxfId="5579" priority="3837">
      <formula>L117&lt;0</formula>
    </cfRule>
  </conditionalFormatting>
  <conditionalFormatting sqref="M125">
    <cfRule type="colorScale" priority="3762">
      <colorScale>
        <cfvo type="min"/>
        <cfvo type="max"/>
        <color theme="0"/>
        <color theme="0"/>
      </colorScale>
    </cfRule>
    <cfRule type="expression" priority="3763">
      <formula>#REF!</formula>
    </cfRule>
    <cfRule type="expression" dxfId="5578" priority="3764">
      <formula>L125&lt;0</formula>
    </cfRule>
  </conditionalFormatting>
  <conditionalFormatting sqref="M125:M135">
    <cfRule type="expression" dxfId="5577" priority="3761">
      <formula>IF(M125="Validar","Rojo","Verde")</formula>
    </cfRule>
  </conditionalFormatting>
  <conditionalFormatting sqref="M126:M132">
    <cfRule type="colorScale" priority="3838">
      <colorScale>
        <cfvo type="min"/>
        <cfvo type="max"/>
        <color theme="0"/>
        <color theme="0"/>
      </colorScale>
    </cfRule>
    <cfRule type="expression" dxfId="5576" priority="3840">
      <formula>L126&lt;0</formula>
    </cfRule>
  </conditionalFormatting>
  <conditionalFormatting sqref="M126:M134">
    <cfRule type="expression" priority="3839">
      <formula>$F$19</formula>
    </cfRule>
  </conditionalFormatting>
  <conditionalFormatting sqref="M133:M134">
    <cfRule type="colorScale" priority="3841">
      <colorScale>
        <cfvo type="min"/>
        <cfvo type="max"/>
        <color theme="0"/>
        <color theme="0"/>
      </colorScale>
    </cfRule>
    <cfRule type="expression" dxfId="5575" priority="3842">
      <formula>L133&lt;0</formula>
    </cfRule>
  </conditionalFormatting>
  <conditionalFormatting sqref="M135">
    <cfRule type="colorScale" priority="3832">
      <colorScale>
        <cfvo type="min"/>
        <cfvo type="max"/>
        <color theme="0"/>
        <color theme="0"/>
      </colorScale>
    </cfRule>
    <cfRule type="expression" priority="3833">
      <formula>$F$23</formula>
    </cfRule>
    <cfRule type="expression" dxfId="5574" priority="3834">
      <formula>L135&lt;0</formula>
    </cfRule>
  </conditionalFormatting>
  <conditionalFormatting sqref="M110:N111">
    <cfRule type="expression" dxfId="5573" priority="3705">
      <formula>IF(M110="Validar","Rojo","Verde")</formula>
    </cfRule>
  </conditionalFormatting>
  <conditionalFormatting sqref="M117:N123">
    <cfRule type="expression" dxfId="5572" priority="3718">
      <formula>IF(M117="Validar","Rojo","Verde")</formula>
    </cfRule>
  </conditionalFormatting>
  <conditionalFormatting sqref="N40:N66">
    <cfRule type="colorScale" priority="3753">
      <colorScale>
        <cfvo type="min"/>
        <cfvo type="max"/>
        <color theme="0"/>
        <color theme="0"/>
      </colorScale>
    </cfRule>
    <cfRule type="expression" priority="3754">
      <formula>#REF!</formula>
    </cfRule>
    <cfRule type="expression" dxfId="5571" priority="3755">
      <formula>M40&lt;0</formula>
    </cfRule>
  </conditionalFormatting>
  <conditionalFormatting sqref="N40:N67">
    <cfRule type="expression" dxfId="5570" priority="3752">
      <formula>IF(N40="Validar","Rojo","Verde")</formula>
    </cfRule>
  </conditionalFormatting>
  <conditionalFormatting sqref="N67 M82:N82 M92:N92 M103:N103 M107:N107">
    <cfRule type="expression" priority="3757">
      <formula>$F$23</formula>
    </cfRule>
  </conditionalFormatting>
  <conditionalFormatting sqref="N67 N82 N92 N103 N107">
    <cfRule type="expression" dxfId="5569" priority="3758">
      <formula>M67&lt;0</formula>
    </cfRule>
  </conditionalFormatting>
  <conditionalFormatting sqref="N69">
    <cfRule type="colorScale" priority="3750">
      <colorScale>
        <cfvo type="min"/>
        <cfvo type="max"/>
        <color theme="0"/>
        <color theme="0"/>
      </colorScale>
    </cfRule>
    <cfRule type="expression" dxfId="5568" priority="3751">
      <formula>M69&lt;0</formula>
    </cfRule>
  </conditionalFormatting>
  <conditionalFormatting sqref="N69:N81">
    <cfRule type="expression" priority="3748">
      <formula>#REF!</formula>
    </cfRule>
  </conditionalFormatting>
  <conditionalFormatting sqref="N69:N82">
    <cfRule type="expression" dxfId="5567" priority="3746">
      <formula>IF(N69="Validar","Rojo","Verde")</formula>
    </cfRule>
  </conditionalFormatting>
  <conditionalFormatting sqref="N70:N78">
    <cfRule type="colorScale" priority="3747">
      <colorScale>
        <cfvo type="min"/>
        <cfvo type="max"/>
        <color theme="0"/>
        <color theme="0"/>
      </colorScale>
    </cfRule>
    <cfRule type="expression" dxfId="5566" priority="3749">
      <formula>M70&lt;0</formula>
    </cfRule>
  </conditionalFormatting>
  <conditionalFormatting sqref="N79:N81">
    <cfRule type="colorScale" priority="3759">
      <colorScale>
        <cfvo type="min"/>
        <cfvo type="max"/>
        <color theme="0"/>
        <color theme="0"/>
      </colorScale>
    </cfRule>
    <cfRule type="expression" dxfId="5565" priority="3760">
      <formula>M79&lt;0</formula>
    </cfRule>
  </conditionalFormatting>
  <conditionalFormatting sqref="N67 N82 N92 N103 N107">
    <cfRule type="colorScale" priority="3756">
      <colorScale>
        <cfvo type="min"/>
        <cfvo type="max"/>
        <color theme="0"/>
        <color theme="0"/>
      </colorScale>
    </cfRule>
  </conditionalFormatting>
  <conditionalFormatting sqref="N84">
    <cfRule type="colorScale" priority="3744">
      <colorScale>
        <cfvo type="min"/>
        <cfvo type="max"/>
        <color theme="0"/>
        <color theme="0"/>
      </colorScale>
    </cfRule>
    <cfRule type="expression" dxfId="5564" priority="3745">
      <formula>M84&lt;0</formula>
    </cfRule>
  </conditionalFormatting>
  <conditionalFormatting sqref="N84:N91">
    <cfRule type="expression" priority="3742">
      <formula>#REF!</formula>
    </cfRule>
  </conditionalFormatting>
  <conditionalFormatting sqref="N84:N92">
    <cfRule type="expression" dxfId="5563" priority="3740">
      <formula>IF(N84="Validar","Rojo","Verde")</formula>
    </cfRule>
  </conditionalFormatting>
  <conditionalFormatting sqref="N85:N91">
    <cfRule type="colorScale" priority="3741">
      <colorScale>
        <cfvo type="min"/>
        <cfvo type="max"/>
        <color theme="0"/>
        <color theme="0"/>
      </colorScale>
    </cfRule>
    <cfRule type="expression" dxfId="5562" priority="3743">
      <formula>M85&lt;0</formula>
    </cfRule>
  </conditionalFormatting>
  <conditionalFormatting sqref="N94">
    <cfRule type="colorScale" priority="3738">
      <colorScale>
        <cfvo type="min"/>
        <cfvo type="max"/>
        <color theme="0"/>
        <color theme="0"/>
      </colorScale>
    </cfRule>
    <cfRule type="expression" dxfId="5561" priority="3739">
      <formula>M94&lt;0</formula>
    </cfRule>
  </conditionalFormatting>
  <conditionalFormatting sqref="N94:N102">
    <cfRule type="expression" priority="3732">
      <formula>#REF!</formula>
    </cfRule>
  </conditionalFormatting>
  <conditionalFormatting sqref="N94:N103">
    <cfRule type="expression" dxfId="5560" priority="3730">
      <formula>IF(N94="Validar","Rojo","Verde")</formula>
    </cfRule>
  </conditionalFormatting>
  <conditionalFormatting sqref="N95:N100">
    <cfRule type="colorScale" priority="3736">
      <colorScale>
        <cfvo type="min"/>
        <cfvo type="max"/>
        <color theme="0"/>
        <color theme="0"/>
      </colorScale>
    </cfRule>
    <cfRule type="expression" dxfId="5559" priority="3737">
      <formula>M95&lt;0</formula>
    </cfRule>
  </conditionalFormatting>
  <conditionalFormatting sqref="N101">
    <cfRule type="colorScale" priority="3734">
      <colorScale>
        <cfvo type="min"/>
        <cfvo type="max"/>
        <color theme="0"/>
        <color theme="0"/>
      </colorScale>
    </cfRule>
    <cfRule type="expression" dxfId="5558" priority="3735">
      <formula>M101&lt;0</formula>
    </cfRule>
  </conditionalFormatting>
  <conditionalFormatting sqref="N102">
    <cfRule type="colorScale" priority="3731">
      <colorScale>
        <cfvo type="min"/>
        <cfvo type="max"/>
        <color theme="0"/>
        <color theme="0"/>
      </colorScale>
    </cfRule>
    <cfRule type="expression" dxfId="5557" priority="3733">
      <formula>M102&lt;0</formula>
    </cfRule>
  </conditionalFormatting>
  <conditionalFormatting sqref="N105">
    <cfRule type="colorScale" priority="3728">
      <colorScale>
        <cfvo type="min"/>
        <cfvo type="max"/>
        <color theme="0"/>
        <color theme="0"/>
      </colorScale>
    </cfRule>
    <cfRule type="expression" dxfId="5556" priority="3729">
      <formula>M105&lt;0</formula>
    </cfRule>
  </conditionalFormatting>
  <conditionalFormatting sqref="N105:N106">
    <cfRule type="expression" priority="3726">
      <formula>#REF!</formula>
    </cfRule>
  </conditionalFormatting>
  <conditionalFormatting sqref="N105:N107">
    <cfRule type="expression" dxfId="5555" priority="3724">
      <formula>IF(N105="Validar","Rojo","Verde")</formula>
    </cfRule>
  </conditionalFormatting>
  <conditionalFormatting sqref="N106">
    <cfRule type="colorScale" priority="3725">
      <colorScale>
        <cfvo type="min"/>
        <cfvo type="max"/>
        <color theme="0"/>
        <color theme="0"/>
      </colorScale>
    </cfRule>
    <cfRule type="expression" dxfId="5554" priority="3727">
      <formula>M106&lt;0</formula>
    </cfRule>
  </conditionalFormatting>
  <conditionalFormatting sqref="N110">
    <cfRule type="colorScale" priority="3716">
      <colorScale>
        <cfvo type="min"/>
        <cfvo type="max"/>
        <color theme="0"/>
        <color theme="0"/>
      </colorScale>
    </cfRule>
    <cfRule type="expression" dxfId="5553" priority="3717">
      <formula>M110&lt;0</formula>
    </cfRule>
  </conditionalFormatting>
  <conditionalFormatting sqref="N110:N111">
    <cfRule type="expression" priority="3707">
      <formula>#REF!</formula>
    </cfRule>
  </conditionalFormatting>
  <conditionalFormatting sqref="N111">
    <cfRule type="colorScale" priority="3706">
      <colorScale>
        <cfvo type="min"/>
        <cfvo type="max"/>
        <color theme="0"/>
        <color theme="0"/>
      </colorScale>
    </cfRule>
    <cfRule type="expression" dxfId="5552" priority="3708">
      <formula>M111&lt;0</formula>
    </cfRule>
  </conditionalFormatting>
  <conditionalFormatting sqref="N117">
    <cfRule type="colorScale" priority="3722">
      <colorScale>
        <cfvo type="min"/>
        <cfvo type="max"/>
        <color theme="0"/>
        <color theme="0"/>
      </colorScale>
    </cfRule>
    <cfRule type="expression" dxfId="5551" priority="3723">
      <formula>M117&lt;0</formula>
    </cfRule>
  </conditionalFormatting>
  <conditionalFormatting sqref="N117:N123">
    <cfRule type="expression" priority="3720">
      <formula>#REF!</formula>
    </cfRule>
  </conditionalFormatting>
  <conditionalFormatting sqref="N118:N123">
    <cfRule type="colorScale" priority="3719">
      <colorScale>
        <cfvo type="min"/>
        <cfvo type="max"/>
        <color theme="0"/>
        <color theme="0"/>
      </colorScale>
    </cfRule>
    <cfRule type="expression" dxfId="5550" priority="3721">
      <formula>M118&lt;0</formula>
    </cfRule>
  </conditionalFormatting>
  <conditionalFormatting sqref="N126:N135">
    <cfRule type="expression" dxfId="5549" priority="3843">
      <formula>IF(N126="Validar","Rojo","Verde")</formula>
    </cfRule>
    <cfRule type="colorScale" priority="3844">
      <colorScale>
        <cfvo type="min"/>
        <cfvo type="max"/>
        <color theme="0"/>
        <color theme="0"/>
      </colorScale>
    </cfRule>
    <cfRule type="expression" priority="3845">
      <formula>$F$23</formula>
    </cfRule>
    <cfRule type="expression" dxfId="5548" priority="3846">
      <formula>M126&lt;0</formula>
    </cfRule>
  </conditionalFormatting>
  <conditionalFormatting sqref="M6">
    <cfRule type="colorScale" priority="3703">
      <colorScale>
        <cfvo type="min"/>
        <cfvo type="max"/>
        <color theme="0"/>
        <color theme="0"/>
      </colorScale>
    </cfRule>
    <cfRule type="expression" dxfId="5547" priority="3704">
      <formula>L6&lt;0</formula>
    </cfRule>
  </conditionalFormatting>
  <conditionalFormatting sqref="M6">
    <cfRule type="expression" dxfId="5546" priority="3701">
      <formula>IF(M6="Validar","Rojo","Verde")</formula>
    </cfRule>
    <cfRule type="expression" priority="3702">
      <formula>#REF!</formula>
    </cfRule>
  </conditionalFormatting>
  <conditionalFormatting sqref="M7:M8">
    <cfRule type="colorScale" priority="3699">
      <colorScale>
        <cfvo type="min"/>
        <cfvo type="max"/>
        <color theme="0"/>
        <color theme="0"/>
      </colorScale>
    </cfRule>
    <cfRule type="expression" dxfId="5545" priority="3700">
      <formula>L7&lt;0</formula>
    </cfRule>
  </conditionalFormatting>
  <conditionalFormatting sqref="M7:M8">
    <cfRule type="expression" dxfId="5544" priority="3697">
      <formula>IF(M7="Validar","Rojo","Verde")</formula>
    </cfRule>
    <cfRule type="expression" priority="3698">
      <formula>#REF!</formula>
    </cfRule>
  </conditionalFormatting>
  <conditionalFormatting sqref="T9">
    <cfRule type="colorScale" priority="3664">
      <colorScale>
        <cfvo type="min"/>
        <cfvo type="max"/>
        <color theme="0"/>
        <color theme="0"/>
      </colorScale>
    </cfRule>
    <cfRule type="expression" dxfId="5543" priority="3665">
      <formula>S9&lt;0</formula>
    </cfRule>
  </conditionalFormatting>
  <conditionalFormatting sqref="T9:T20">
    <cfRule type="expression" dxfId="5542" priority="3635">
      <formula>IF(T9="Validar","Rojo","Verde")</formula>
    </cfRule>
    <cfRule type="expression" priority="3637">
      <formula>#REF!</formula>
    </cfRule>
  </conditionalFormatting>
  <conditionalFormatting sqref="T10">
    <cfRule type="colorScale" priority="3641">
      <colorScale>
        <cfvo type="min"/>
        <cfvo type="max"/>
        <color theme="0"/>
        <color theme="0"/>
      </colorScale>
    </cfRule>
    <cfRule type="expression" dxfId="5541" priority="3642">
      <formula>S10&lt;0</formula>
    </cfRule>
  </conditionalFormatting>
  <conditionalFormatting sqref="T11:T14">
    <cfRule type="colorScale" priority="3662">
      <colorScale>
        <cfvo type="min"/>
        <cfvo type="max"/>
        <color theme="0"/>
        <color theme="0"/>
      </colorScale>
    </cfRule>
    <cfRule type="expression" dxfId="5540" priority="3663">
      <formula>S11&lt;0</formula>
    </cfRule>
  </conditionalFormatting>
  <conditionalFormatting sqref="T15">
    <cfRule type="colorScale" priority="3639">
      <colorScale>
        <cfvo type="min"/>
        <cfvo type="max"/>
        <color theme="0"/>
        <color theme="0"/>
      </colorScale>
    </cfRule>
    <cfRule type="expression" dxfId="5539" priority="3640">
      <formula>S15&lt;0</formula>
    </cfRule>
  </conditionalFormatting>
  <conditionalFormatting sqref="T16:T17">
    <cfRule type="colorScale" priority="3660">
      <colorScale>
        <cfvo type="min"/>
        <cfvo type="max"/>
        <color theme="0"/>
        <color theme="0"/>
      </colorScale>
    </cfRule>
    <cfRule type="expression" dxfId="5538" priority="3661">
      <formula>S16&lt;0</formula>
    </cfRule>
  </conditionalFormatting>
  <conditionalFormatting sqref="T18">
    <cfRule type="colorScale" priority="3636">
      <colorScale>
        <cfvo type="min"/>
        <cfvo type="max"/>
        <color theme="0"/>
        <color theme="0"/>
      </colorScale>
    </cfRule>
    <cfRule type="expression" dxfId="5537" priority="3638">
      <formula>S18&lt;0</formula>
    </cfRule>
  </conditionalFormatting>
  <conditionalFormatting sqref="T19:T20">
    <cfRule type="colorScale" priority="3658">
      <colorScale>
        <cfvo type="min"/>
        <cfvo type="max"/>
        <color theme="0"/>
        <color theme="0"/>
      </colorScale>
    </cfRule>
    <cfRule type="expression" dxfId="5536" priority="3659">
      <formula>S19&lt;0</formula>
    </cfRule>
  </conditionalFormatting>
  <conditionalFormatting sqref="T23">
    <cfRule type="colorScale" priority="3633">
      <colorScale>
        <cfvo type="min"/>
        <cfvo type="max"/>
        <color theme="0"/>
        <color theme="0"/>
      </colorScale>
    </cfRule>
    <cfRule type="expression" dxfId="5535" priority="3634">
      <formula>S23&lt;0</formula>
    </cfRule>
  </conditionalFormatting>
  <conditionalFormatting sqref="T23:T31">
    <cfRule type="expression" dxfId="5534" priority="3627">
      <formula>IF(T23="Validar","Rojo","Verde")</formula>
    </cfRule>
    <cfRule type="expression" priority="3629">
      <formula>#REF!</formula>
    </cfRule>
  </conditionalFormatting>
  <conditionalFormatting sqref="T24">
    <cfRule type="colorScale" priority="3656">
      <colorScale>
        <cfvo type="min"/>
        <cfvo type="max"/>
        <color theme="0"/>
        <color theme="0"/>
      </colorScale>
    </cfRule>
    <cfRule type="expression" dxfId="5533" priority="3657">
      <formula>S24&lt;0</formula>
    </cfRule>
  </conditionalFormatting>
  <conditionalFormatting sqref="T25">
    <cfRule type="colorScale" priority="3654">
      <colorScale>
        <cfvo type="min"/>
        <cfvo type="max"/>
        <color theme="0"/>
        <color theme="0"/>
      </colorScale>
    </cfRule>
    <cfRule type="expression" dxfId="5532" priority="3655">
      <formula>S25&lt;0</formula>
    </cfRule>
  </conditionalFormatting>
  <conditionalFormatting sqref="T26">
    <cfRule type="colorScale" priority="3631">
      <colorScale>
        <cfvo type="min"/>
        <cfvo type="max"/>
        <color theme="0"/>
        <color theme="0"/>
      </colorScale>
    </cfRule>
    <cfRule type="expression" dxfId="5531" priority="3632">
      <formula>S26&lt;0</formula>
    </cfRule>
  </conditionalFormatting>
  <conditionalFormatting sqref="T27">
    <cfRule type="colorScale" priority="3652">
      <colorScale>
        <cfvo type="min"/>
        <cfvo type="max"/>
        <color theme="0"/>
        <color theme="0"/>
      </colorScale>
    </cfRule>
    <cfRule type="expression" dxfId="5530" priority="3653">
      <formula>S27&lt;0</formula>
    </cfRule>
  </conditionalFormatting>
  <conditionalFormatting sqref="T28">
    <cfRule type="colorScale" priority="3650">
      <colorScale>
        <cfvo type="min"/>
        <cfvo type="max"/>
        <color theme="0"/>
        <color theme="0"/>
      </colorScale>
    </cfRule>
    <cfRule type="expression" dxfId="5529" priority="3651">
      <formula>S28&lt;0</formula>
    </cfRule>
  </conditionalFormatting>
  <conditionalFormatting sqref="T29">
    <cfRule type="colorScale" priority="3628">
      <colorScale>
        <cfvo type="min"/>
        <cfvo type="max"/>
        <color theme="0"/>
        <color theme="0"/>
      </colorScale>
    </cfRule>
    <cfRule type="expression" dxfId="5528" priority="3630">
      <formula>S29&lt;0</formula>
    </cfRule>
  </conditionalFormatting>
  <conditionalFormatting sqref="T30">
    <cfRule type="colorScale" priority="3648">
      <colorScale>
        <cfvo type="min"/>
        <cfvo type="max"/>
        <color theme="0"/>
        <color theme="0"/>
      </colorScale>
    </cfRule>
    <cfRule type="expression" dxfId="5527" priority="3649">
      <formula>S30&lt;0</formula>
    </cfRule>
  </conditionalFormatting>
  <conditionalFormatting sqref="T31">
    <cfRule type="colorScale" priority="3646">
      <colorScale>
        <cfvo type="min"/>
        <cfvo type="max"/>
        <color theme="0"/>
        <color theme="0"/>
      </colorScale>
    </cfRule>
    <cfRule type="expression" dxfId="5526" priority="3647">
      <formula>S31&lt;0</formula>
    </cfRule>
  </conditionalFormatting>
  <conditionalFormatting sqref="T39">
    <cfRule type="colorScale" priority="3624">
      <colorScale>
        <cfvo type="min"/>
        <cfvo type="max"/>
        <color theme="0"/>
        <color theme="0"/>
      </colorScale>
    </cfRule>
    <cfRule type="expression" priority="3625">
      <formula>#REF!</formula>
    </cfRule>
    <cfRule type="expression" dxfId="5525" priority="3626">
      <formula>S39&lt;0</formula>
    </cfRule>
  </conditionalFormatting>
  <conditionalFormatting sqref="T39:T107">
    <cfRule type="expression" dxfId="5524" priority="3562">
      <formula>IF(T39="Validar","Rojo","Verde")</formula>
    </cfRule>
  </conditionalFormatting>
  <conditionalFormatting sqref="T40:T67">
    <cfRule type="colorScale" priority="3643">
      <colorScale>
        <cfvo type="min"/>
        <cfvo type="max"/>
        <color theme="0"/>
        <color theme="0"/>
      </colorScale>
    </cfRule>
    <cfRule type="expression" priority="3644">
      <formula>$F$19</formula>
    </cfRule>
    <cfRule type="expression" dxfId="5523" priority="3645">
      <formula>S40&lt;0</formula>
    </cfRule>
  </conditionalFormatting>
  <conditionalFormatting sqref="T68">
    <cfRule type="colorScale" priority="3621">
      <colorScale>
        <cfvo type="min"/>
        <cfvo type="max"/>
        <color theme="0"/>
        <color theme="0"/>
      </colorScale>
    </cfRule>
    <cfRule type="expression" priority="3622">
      <formula>#REF!</formula>
    </cfRule>
    <cfRule type="expression" dxfId="5522" priority="3623">
      <formula>S68&lt;0</formula>
    </cfRule>
  </conditionalFormatting>
  <conditionalFormatting sqref="T69:T81">
    <cfRule type="colorScale" priority="3668">
      <colorScale>
        <cfvo type="min"/>
        <cfvo type="max"/>
        <color theme="0"/>
        <color theme="0"/>
      </colorScale>
    </cfRule>
    <cfRule type="expression" priority="3669">
      <formula>$F$19</formula>
    </cfRule>
    <cfRule type="expression" dxfId="5521" priority="3670">
      <formula>S69&lt;0</formula>
    </cfRule>
  </conditionalFormatting>
  <conditionalFormatting sqref="T82 T92 T103 T107">
    <cfRule type="expression" dxfId="5520" priority="3667">
      <formula>S82&lt;0</formula>
    </cfRule>
  </conditionalFormatting>
  <conditionalFormatting sqref="T83">
    <cfRule type="colorScale" priority="3563">
      <colorScale>
        <cfvo type="min"/>
        <cfvo type="max"/>
        <color theme="0"/>
        <color theme="0"/>
      </colorScale>
    </cfRule>
    <cfRule type="expression" priority="3564">
      <formula>#REF!</formula>
    </cfRule>
    <cfRule type="expression" dxfId="5519" priority="3565">
      <formula>S83&lt;0</formula>
    </cfRule>
  </conditionalFormatting>
  <conditionalFormatting sqref="T84:T91">
    <cfRule type="colorScale" priority="3671">
      <colorScale>
        <cfvo type="min"/>
        <cfvo type="max"/>
        <color theme="0"/>
        <color theme="0"/>
      </colorScale>
    </cfRule>
    <cfRule type="expression" priority="3672">
      <formula>$F$19</formula>
    </cfRule>
    <cfRule type="expression" dxfId="5518" priority="3673">
      <formula>S84&lt;0</formula>
    </cfRule>
  </conditionalFormatting>
  <conditionalFormatting sqref="T82 T92 T103 T107">
    <cfRule type="colorScale" priority="3666">
      <colorScale>
        <cfvo type="min"/>
        <cfvo type="max"/>
        <color theme="0"/>
        <color theme="0"/>
      </colorScale>
    </cfRule>
  </conditionalFormatting>
  <conditionalFormatting sqref="T93">
    <cfRule type="colorScale" priority="3618">
      <colorScale>
        <cfvo type="min"/>
        <cfvo type="max"/>
        <color theme="0"/>
        <color theme="0"/>
      </colorScale>
    </cfRule>
    <cfRule type="expression" priority="3619">
      <formula>#REF!</formula>
    </cfRule>
    <cfRule type="expression" dxfId="5517" priority="3620">
      <formula>S93&lt;0</formula>
    </cfRule>
  </conditionalFormatting>
  <conditionalFormatting sqref="T94:T102">
    <cfRule type="colorScale" priority="3674">
      <colorScale>
        <cfvo type="min"/>
        <cfvo type="max"/>
        <color theme="0"/>
        <color theme="0"/>
      </colorScale>
    </cfRule>
    <cfRule type="expression" priority="3675">
      <formula>$F$19</formula>
    </cfRule>
    <cfRule type="expression" dxfId="5516" priority="3676">
      <formula>S94&lt;0</formula>
    </cfRule>
  </conditionalFormatting>
  <conditionalFormatting sqref="T104">
    <cfRule type="colorScale" priority="3615">
      <colorScale>
        <cfvo type="min"/>
        <cfvo type="max"/>
        <color theme="0"/>
        <color theme="0"/>
      </colorScale>
    </cfRule>
    <cfRule type="expression" priority="3616">
      <formula>#REF!</formula>
    </cfRule>
    <cfRule type="expression" dxfId="5515" priority="3617">
      <formula>S104&lt;0</formula>
    </cfRule>
  </conditionalFormatting>
  <conditionalFormatting sqref="T105:T106">
    <cfRule type="colorScale" priority="3677">
      <colorScale>
        <cfvo type="min"/>
        <cfvo type="max"/>
        <color theme="0"/>
        <color theme="0"/>
      </colorScale>
    </cfRule>
    <cfRule type="expression" priority="3678">
      <formula>$F$19</formula>
    </cfRule>
    <cfRule type="expression" dxfId="5514" priority="3679">
      <formula>S105&lt;0</formula>
    </cfRule>
  </conditionalFormatting>
  <conditionalFormatting sqref="T110">
    <cfRule type="colorScale" priority="3680">
      <colorScale>
        <cfvo type="min"/>
        <cfvo type="max"/>
        <color theme="0"/>
        <color theme="0"/>
      </colorScale>
    </cfRule>
    <cfRule type="expression" dxfId="5513" priority="3681">
      <formula>S110&lt;0</formula>
    </cfRule>
  </conditionalFormatting>
  <conditionalFormatting sqref="T110:T111">
    <cfRule type="expression" priority="3560">
      <formula>$F$19</formula>
    </cfRule>
  </conditionalFormatting>
  <conditionalFormatting sqref="T111">
    <cfRule type="colorScale" priority="3559">
      <colorScale>
        <cfvo type="min"/>
        <cfvo type="max"/>
        <color theme="0"/>
        <color theme="0"/>
      </colorScale>
    </cfRule>
    <cfRule type="expression" dxfId="5512" priority="3561">
      <formula>S111&lt;0</formula>
    </cfRule>
  </conditionalFormatting>
  <conditionalFormatting sqref="T117:T123">
    <cfRule type="colorScale" priority="3685">
      <colorScale>
        <cfvo type="min"/>
        <cfvo type="max"/>
        <color theme="0"/>
        <color theme="0"/>
      </colorScale>
    </cfRule>
    <cfRule type="expression" priority="3686">
      <formula>$F$19</formula>
    </cfRule>
    <cfRule type="expression" dxfId="5511" priority="3687">
      <formula>S117&lt;0</formula>
    </cfRule>
  </conditionalFormatting>
  <conditionalFormatting sqref="T125">
    <cfRule type="colorScale" priority="3612">
      <colorScale>
        <cfvo type="min"/>
        <cfvo type="max"/>
        <color theme="0"/>
        <color theme="0"/>
      </colorScale>
    </cfRule>
    <cfRule type="expression" priority="3613">
      <formula>#REF!</formula>
    </cfRule>
    <cfRule type="expression" dxfId="5510" priority="3614">
      <formula>S125&lt;0</formula>
    </cfRule>
  </conditionalFormatting>
  <conditionalFormatting sqref="T125:T135">
    <cfRule type="expression" dxfId="5509" priority="3611">
      <formula>IF(T125="Validar","Rojo","Verde")</formula>
    </cfRule>
  </conditionalFormatting>
  <conditionalFormatting sqref="T126:T132">
    <cfRule type="colorScale" priority="3688">
      <colorScale>
        <cfvo type="min"/>
        <cfvo type="max"/>
        <color theme="0"/>
        <color theme="0"/>
      </colorScale>
    </cfRule>
    <cfRule type="expression" dxfId="5508" priority="3690">
      <formula>S126&lt;0</formula>
    </cfRule>
  </conditionalFormatting>
  <conditionalFormatting sqref="T126:T134">
    <cfRule type="expression" priority="3689">
      <formula>$F$19</formula>
    </cfRule>
  </conditionalFormatting>
  <conditionalFormatting sqref="T133:T134">
    <cfRule type="colorScale" priority="3691">
      <colorScale>
        <cfvo type="min"/>
        <cfvo type="max"/>
        <color theme="0"/>
        <color theme="0"/>
      </colorScale>
    </cfRule>
    <cfRule type="expression" dxfId="5507" priority="3692">
      <formula>S133&lt;0</formula>
    </cfRule>
  </conditionalFormatting>
  <conditionalFormatting sqref="T135">
    <cfRule type="colorScale" priority="3682">
      <colorScale>
        <cfvo type="min"/>
        <cfvo type="max"/>
        <color theme="0"/>
        <color theme="0"/>
      </colorScale>
    </cfRule>
    <cfRule type="expression" priority="3683">
      <formula>$F$23</formula>
    </cfRule>
    <cfRule type="expression" dxfId="5506" priority="3684">
      <formula>S135&lt;0</formula>
    </cfRule>
  </conditionalFormatting>
  <conditionalFormatting sqref="T110:U111">
    <cfRule type="expression" dxfId="5505" priority="3555">
      <formula>IF(T110="Validar","Rojo","Verde")</formula>
    </cfRule>
  </conditionalFormatting>
  <conditionalFormatting sqref="T117:U123">
    <cfRule type="expression" dxfId="5504" priority="3568">
      <formula>IF(T117="Validar","Rojo","Verde")</formula>
    </cfRule>
  </conditionalFormatting>
  <conditionalFormatting sqref="U40:U66">
    <cfRule type="colorScale" priority="3603">
      <colorScale>
        <cfvo type="min"/>
        <cfvo type="max"/>
        <color theme="0"/>
        <color theme="0"/>
      </colorScale>
    </cfRule>
    <cfRule type="expression" priority="3604">
      <formula>#REF!</formula>
    </cfRule>
    <cfRule type="expression" dxfId="5503" priority="3605">
      <formula>T40&lt;0</formula>
    </cfRule>
  </conditionalFormatting>
  <conditionalFormatting sqref="U40:U67">
    <cfRule type="expression" dxfId="5502" priority="3602">
      <formula>IF(U40="Validar","Rojo","Verde")</formula>
    </cfRule>
  </conditionalFormatting>
  <conditionalFormatting sqref="U67 T82:U82 T92:U92 T103:U103 T107:U107">
    <cfRule type="expression" priority="3607">
      <formula>$F$23</formula>
    </cfRule>
  </conditionalFormatting>
  <conditionalFormatting sqref="U67 U82 U92 U103 U107">
    <cfRule type="expression" dxfId="5501" priority="3608">
      <formula>T67&lt;0</formula>
    </cfRule>
  </conditionalFormatting>
  <conditionalFormatting sqref="U69">
    <cfRule type="colorScale" priority="3600">
      <colorScale>
        <cfvo type="min"/>
        <cfvo type="max"/>
        <color theme="0"/>
        <color theme="0"/>
      </colorScale>
    </cfRule>
    <cfRule type="expression" dxfId="5500" priority="3601">
      <formula>T69&lt;0</formula>
    </cfRule>
  </conditionalFormatting>
  <conditionalFormatting sqref="U69:U81">
    <cfRule type="expression" priority="3598">
      <formula>#REF!</formula>
    </cfRule>
  </conditionalFormatting>
  <conditionalFormatting sqref="U69:U82">
    <cfRule type="expression" dxfId="5499" priority="3596">
      <formula>IF(U69="Validar","Rojo","Verde")</formula>
    </cfRule>
  </conditionalFormatting>
  <conditionalFormatting sqref="U70:U78">
    <cfRule type="colorScale" priority="3597">
      <colorScale>
        <cfvo type="min"/>
        <cfvo type="max"/>
        <color theme="0"/>
        <color theme="0"/>
      </colorScale>
    </cfRule>
    <cfRule type="expression" dxfId="5498" priority="3599">
      <formula>T70&lt;0</formula>
    </cfRule>
  </conditionalFormatting>
  <conditionalFormatting sqref="U79:U81">
    <cfRule type="colorScale" priority="3609">
      <colorScale>
        <cfvo type="min"/>
        <cfvo type="max"/>
        <color theme="0"/>
        <color theme="0"/>
      </colorScale>
    </cfRule>
    <cfRule type="expression" dxfId="5497" priority="3610">
      <formula>T79&lt;0</formula>
    </cfRule>
  </conditionalFormatting>
  <conditionalFormatting sqref="U67 U82 U92 U103 U107">
    <cfRule type="colorScale" priority="3606">
      <colorScale>
        <cfvo type="min"/>
        <cfvo type="max"/>
        <color theme="0"/>
        <color theme="0"/>
      </colorScale>
    </cfRule>
  </conditionalFormatting>
  <conditionalFormatting sqref="U84">
    <cfRule type="colorScale" priority="3594">
      <colorScale>
        <cfvo type="min"/>
        <cfvo type="max"/>
        <color theme="0"/>
        <color theme="0"/>
      </colorScale>
    </cfRule>
    <cfRule type="expression" dxfId="5496" priority="3595">
      <formula>T84&lt;0</formula>
    </cfRule>
  </conditionalFormatting>
  <conditionalFormatting sqref="U84:U91">
    <cfRule type="expression" priority="3592">
      <formula>#REF!</formula>
    </cfRule>
  </conditionalFormatting>
  <conditionalFormatting sqref="U84:U92">
    <cfRule type="expression" dxfId="5495" priority="3590">
      <formula>IF(U84="Validar","Rojo","Verde")</formula>
    </cfRule>
  </conditionalFormatting>
  <conditionalFormatting sqref="U85:U91">
    <cfRule type="colorScale" priority="3591">
      <colorScale>
        <cfvo type="min"/>
        <cfvo type="max"/>
        <color theme="0"/>
        <color theme="0"/>
      </colorScale>
    </cfRule>
    <cfRule type="expression" dxfId="5494" priority="3593">
      <formula>T85&lt;0</formula>
    </cfRule>
  </conditionalFormatting>
  <conditionalFormatting sqref="U94">
    <cfRule type="colorScale" priority="3588">
      <colorScale>
        <cfvo type="min"/>
        <cfvo type="max"/>
        <color theme="0"/>
        <color theme="0"/>
      </colorScale>
    </cfRule>
    <cfRule type="expression" dxfId="5493" priority="3589">
      <formula>T94&lt;0</formula>
    </cfRule>
  </conditionalFormatting>
  <conditionalFormatting sqref="U94:U102">
    <cfRule type="expression" priority="3582">
      <formula>#REF!</formula>
    </cfRule>
  </conditionalFormatting>
  <conditionalFormatting sqref="U94:U103">
    <cfRule type="expression" dxfId="5492" priority="3580">
      <formula>IF(U94="Validar","Rojo","Verde")</formula>
    </cfRule>
  </conditionalFormatting>
  <conditionalFormatting sqref="U95:U100">
    <cfRule type="colorScale" priority="3586">
      <colorScale>
        <cfvo type="min"/>
        <cfvo type="max"/>
        <color theme="0"/>
        <color theme="0"/>
      </colorScale>
    </cfRule>
    <cfRule type="expression" dxfId="5491" priority="3587">
      <formula>T95&lt;0</formula>
    </cfRule>
  </conditionalFormatting>
  <conditionalFormatting sqref="U101">
    <cfRule type="colorScale" priority="3584">
      <colorScale>
        <cfvo type="min"/>
        <cfvo type="max"/>
        <color theme="0"/>
        <color theme="0"/>
      </colorScale>
    </cfRule>
    <cfRule type="expression" dxfId="5490" priority="3585">
      <formula>T101&lt;0</formula>
    </cfRule>
  </conditionalFormatting>
  <conditionalFormatting sqref="U102">
    <cfRule type="colorScale" priority="3581">
      <colorScale>
        <cfvo type="min"/>
        <cfvo type="max"/>
        <color theme="0"/>
        <color theme="0"/>
      </colorScale>
    </cfRule>
    <cfRule type="expression" dxfId="5489" priority="3583">
      <formula>T102&lt;0</formula>
    </cfRule>
  </conditionalFormatting>
  <conditionalFormatting sqref="U105">
    <cfRule type="colorScale" priority="3578">
      <colorScale>
        <cfvo type="min"/>
        <cfvo type="max"/>
        <color theme="0"/>
        <color theme="0"/>
      </colorScale>
    </cfRule>
    <cfRule type="expression" dxfId="5488" priority="3579">
      <formula>T105&lt;0</formula>
    </cfRule>
  </conditionalFormatting>
  <conditionalFormatting sqref="U105:U106">
    <cfRule type="expression" priority="3576">
      <formula>#REF!</formula>
    </cfRule>
  </conditionalFormatting>
  <conditionalFormatting sqref="U105:U107">
    <cfRule type="expression" dxfId="5487" priority="3574">
      <formula>IF(U105="Validar","Rojo","Verde")</formula>
    </cfRule>
  </conditionalFormatting>
  <conditionalFormatting sqref="U106">
    <cfRule type="colorScale" priority="3575">
      <colorScale>
        <cfvo type="min"/>
        <cfvo type="max"/>
        <color theme="0"/>
        <color theme="0"/>
      </colorScale>
    </cfRule>
    <cfRule type="expression" dxfId="5486" priority="3577">
      <formula>T106&lt;0</formula>
    </cfRule>
  </conditionalFormatting>
  <conditionalFormatting sqref="U110">
    <cfRule type="colorScale" priority="3566">
      <colorScale>
        <cfvo type="min"/>
        <cfvo type="max"/>
        <color theme="0"/>
        <color theme="0"/>
      </colorScale>
    </cfRule>
    <cfRule type="expression" dxfId="5485" priority="3567">
      <formula>T110&lt;0</formula>
    </cfRule>
  </conditionalFormatting>
  <conditionalFormatting sqref="U110:U111">
    <cfRule type="expression" priority="3557">
      <formula>#REF!</formula>
    </cfRule>
  </conditionalFormatting>
  <conditionalFormatting sqref="U111">
    <cfRule type="colorScale" priority="3556">
      <colorScale>
        <cfvo type="min"/>
        <cfvo type="max"/>
        <color theme="0"/>
        <color theme="0"/>
      </colorScale>
    </cfRule>
    <cfRule type="expression" dxfId="5484" priority="3558">
      <formula>T111&lt;0</formula>
    </cfRule>
  </conditionalFormatting>
  <conditionalFormatting sqref="U117">
    <cfRule type="colorScale" priority="3572">
      <colorScale>
        <cfvo type="min"/>
        <cfvo type="max"/>
        <color theme="0"/>
        <color theme="0"/>
      </colorScale>
    </cfRule>
    <cfRule type="expression" dxfId="5483" priority="3573">
      <formula>T117&lt;0</formula>
    </cfRule>
  </conditionalFormatting>
  <conditionalFormatting sqref="U117:U123">
    <cfRule type="expression" priority="3570">
      <formula>#REF!</formula>
    </cfRule>
  </conditionalFormatting>
  <conditionalFormatting sqref="U118:U123">
    <cfRule type="colorScale" priority="3569">
      <colorScale>
        <cfvo type="min"/>
        <cfvo type="max"/>
        <color theme="0"/>
        <color theme="0"/>
      </colorScale>
    </cfRule>
    <cfRule type="expression" dxfId="5482" priority="3571">
      <formula>T118&lt;0</formula>
    </cfRule>
  </conditionalFormatting>
  <conditionalFormatting sqref="U126:U135">
    <cfRule type="expression" dxfId="5481" priority="3693">
      <formula>IF(U126="Validar","Rojo","Verde")</formula>
    </cfRule>
    <cfRule type="colorScale" priority="3694">
      <colorScale>
        <cfvo type="min"/>
        <cfvo type="max"/>
        <color theme="0"/>
        <color theme="0"/>
      </colorScale>
    </cfRule>
    <cfRule type="expression" priority="3695">
      <formula>$F$23</formula>
    </cfRule>
    <cfRule type="expression" dxfId="5480" priority="3696">
      <formula>T126&lt;0</formula>
    </cfRule>
  </conditionalFormatting>
  <conditionalFormatting sqref="T6">
    <cfRule type="colorScale" priority="3553">
      <colorScale>
        <cfvo type="min"/>
        <cfvo type="max"/>
        <color theme="0"/>
        <color theme="0"/>
      </colorScale>
    </cfRule>
    <cfRule type="expression" dxfId="5479" priority="3554">
      <formula>S6&lt;0</formula>
    </cfRule>
  </conditionalFormatting>
  <conditionalFormatting sqref="T6">
    <cfRule type="expression" dxfId="5478" priority="3551">
      <formula>IF(T6="Validar","Rojo","Verde")</formula>
    </cfRule>
    <cfRule type="expression" priority="3552">
      <formula>#REF!</formula>
    </cfRule>
  </conditionalFormatting>
  <conditionalFormatting sqref="T7:T8">
    <cfRule type="colorScale" priority="3549">
      <colorScale>
        <cfvo type="min"/>
        <cfvo type="max"/>
        <color theme="0"/>
        <color theme="0"/>
      </colorScale>
    </cfRule>
    <cfRule type="expression" dxfId="5477" priority="3550">
      <formula>S7&lt;0</formula>
    </cfRule>
  </conditionalFormatting>
  <conditionalFormatting sqref="T7:T8">
    <cfRule type="expression" dxfId="5476" priority="3547">
      <formula>IF(T7="Validar","Rojo","Verde")</formula>
    </cfRule>
    <cfRule type="expression" priority="3548">
      <formula>#REF!</formula>
    </cfRule>
  </conditionalFormatting>
  <conditionalFormatting sqref="W9">
    <cfRule type="colorScale" priority="3518">
      <colorScale>
        <cfvo type="min"/>
        <cfvo type="max"/>
        <color theme="0"/>
        <color theme="0"/>
      </colorScale>
    </cfRule>
    <cfRule type="expression" dxfId="5475" priority="3519">
      <formula>V9&lt;0</formula>
    </cfRule>
  </conditionalFormatting>
  <conditionalFormatting sqref="W9:W20">
    <cfRule type="expression" dxfId="5474" priority="3489">
      <formula>IF(W9="Validar","Rojo","Verde")</formula>
    </cfRule>
    <cfRule type="expression" priority="3491">
      <formula>#REF!</formula>
    </cfRule>
  </conditionalFormatting>
  <conditionalFormatting sqref="W10">
    <cfRule type="colorScale" priority="3495">
      <colorScale>
        <cfvo type="min"/>
        <cfvo type="max"/>
        <color theme="0"/>
        <color theme="0"/>
      </colorScale>
    </cfRule>
    <cfRule type="expression" dxfId="5473" priority="3496">
      <formula>V10&lt;0</formula>
    </cfRule>
  </conditionalFormatting>
  <conditionalFormatting sqref="W11:W14">
    <cfRule type="colorScale" priority="3516">
      <colorScale>
        <cfvo type="min"/>
        <cfvo type="max"/>
        <color theme="0"/>
        <color theme="0"/>
      </colorScale>
    </cfRule>
    <cfRule type="expression" dxfId="5472" priority="3517">
      <formula>V11&lt;0</formula>
    </cfRule>
  </conditionalFormatting>
  <conditionalFormatting sqref="W15">
    <cfRule type="colorScale" priority="3493">
      <colorScale>
        <cfvo type="min"/>
        <cfvo type="max"/>
        <color theme="0"/>
        <color theme="0"/>
      </colorScale>
    </cfRule>
    <cfRule type="expression" dxfId="5471" priority="3494">
      <formula>V15&lt;0</formula>
    </cfRule>
  </conditionalFormatting>
  <conditionalFormatting sqref="W16:W17">
    <cfRule type="colorScale" priority="3514">
      <colorScale>
        <cfvo type="min"/>
        <cfvo type="max"/>
        <color theme="0"/>
        <color theme="0"/>
      </colorScale>
    </cfRule>
    <cfRule type="expression" dxfId="5470" priority="3515">
      <formula>V16&lt;0</formula>
    </cfRule>
  </conditionalFormatting>
  <conditionalFormatting sqref="W18">
    <cfRule type="colorScale" priority="3490">
      <colorScale>
        <cfvo type="min"/>
        <cfvo type="max"/>
        <color theme="0"/>
        <color theme="0"/>
      </colorScale>
    </cfRule>
    <cfRule type="expression" dxfId="5469" priority="3492">
      <formula>V18&lt;0</formula>
    </cfRule>
  </conditionalFormatting>
  <conditionalFormatting sqref="W19:W20">
    <cfRule type="colorScale" priority="3512">
      <colorScale>
        <cfvo type="min"/>
        <cfvo type="max"/>
        <color theme="0"/>
        <color theme="0"/>
      </colorScale>
    </cfRule>
    <cfRule type="expression" dxfId="5468" priority="3513">
      <formula>V19&lt;0</formula>
    </cfRule>
  </conditionalFormatting>
  <conditionalFormatting sqref="W23">
    <cfRule type="colorScale" priority="3487">
      <colorScale>
        <cfvo type="min"/>
        <cfvo type="max"/>
        <color theme="0"/>
        <color theme="0"/>
      </colorScale>
    </cfRule>
    <cfRule type="expression" dxfId="5467" priority="3488">
      <formula>V23&lt;0</formula>
    </cfRule>
  </conditionalFormatting>
  <conditionalFormatting sqref="W23:W31">
    <cfRule type="expression" dxfId="5466" priority="3481">
      <formula>IF(W23="Validar","Rojo","Verde")</formula>
    </cfRule>
    <cfRule type="expression" priority="3483">
      <formula>#REF!</formula>
    </cfRule>
  </conditionalFormatting>
  <conditionalFormatting sqref="W24">
    <cfRule type="colorScale" priority="3510">
      <colorScale>
        <cfvo type="min"/>
        <cfvo type="max"/>
        <color theme="0"/>
        <color theme="0"/>
      </colorScale>
    </cfRule>
    <cfRule type="expression" dxfId="5465" priority="3511">
      <formula>V24&lt;0</formula>
    </cfRule>
  </conditionalFormatting>
  <conditionalFormatting sqref="W25">
    <cfRule type="colorScale" priority="3508">
      <colorScale>
        <cfvo type="min"/>
        <cfvo type="max"/>
        <color theme="0"/>
        <color theme="0"/>
      </colorScale>
    </cfRule>
    <cfRule type="expression" dxfId="5464" priority="3509">
      <formula>V25&lt;0</formula>
    </cfRule>
  </conditionalFormatting>
  <conditionalFormatting sqref="W26">
    <cfRule type="colorScale" priority="3485">
      <colorScale>
        <cfvo type="min"/>
        <cfvo type="max"/>
        <color theme="0"/>
        <color theme="0"/>
      </colorScale>
    </cfRule>
    <cfRule type="expression" dxfId="5463" priority="3486">
      <formula>V26&lt;0</formula>
    </cfRule>
  </conditionalFormatting>
  <conditionalFormatting sqref="W27">
    <cfRule type="colorScale" priority="3506">
      <colorScale>
        <cfvo type="min"/>
        <cfvo type="max"/>
        <color theme="0"/>
        <color theme="0"/>
      </colorScale>
    </cfRule>
    <cfRule type="expression" dxfId="5462" priority="3507">
      <formula>V27&lt;0</formula>
    </cfRule>
  </conditionalFormatting>
  <conditionalFormatting sqref="W28">
    <cfRule type="colorScale" priority="3504">
      <colorScale>
        <cfvo type="min"/>
        <cfvo type="max"/>
        <color theme="0"/>
        <color theme="0"/>
      </colorScale>
    </cfRule>
    <cfRule type="expression" dxfId="5461" priority="3505">
      <formula>V28&lt;0</formula>
    </cfRule>
  </conditionalFormatting>
  <conditionalFormatting sqref="W29">
    <cfRule type="colorScale" priority="3482">
      <colorScale>
        <cfvo type="min"/>
        <cfvo type="max"/>
        <color theme="0"/>
        <color theme="0"/>
      </colorScale>
    </cfRule>
    <cfRule type="expression" dxfId="5460" priority="3484">
      <formula>V29&lt;0</formula>
    </cfRule>
  </conditionalFormatting>
  <conditionalFormatting sqref="W30">
    <cfRule type="colorScale" priority="3502">
      <colorScale>
        <cfvo type="min"/>
        <cfvo type="max"/>
        <color theme="0"/>
        <color theme="0"/>
      </colorScale>
    </cfRule>
    <cfRule type="expression" dxfId="5459" priority="3503">
      <formula>V30&lt;0</formula>
    </cfRule>
  </conditionalFormatting>
  <conditionalFormatting sqref="W31">
    <cfRule type="colorScale" priority="3500">
      <colorScale>
        <cfvo type="min"/>
        <cfvo type="max"/>
        <color theme="0"/>
        <color theme="0"/>
      </colorScale>
    </cfRule>
    <cfRule type="expression" dxfId="5458" priority="3501">
      <formula>V31&lt;0</formula>
    </cfRule>
  </conditionalFormatting>
  <conditionalFormatting sqref="W39">
    <cfRule type="colorScale" priority="3478">
      <colorScale>
        <cfvo type="min"/>
        <cfvo type="max"/>
        <color theme="0"/>
        <color theme="0"/>
      </colorScale>
    </cfRule>
    <cfRule type="expression" priority="3479">
      <formula>#REF!</formula>
    </cfRule>
    <cfRule type="expression" dxfId="5457" priority="3480">
      <formula>V39&lt;0</formula>
    </cfRule>
  </conditionalFormatting>
  <conditionalFormatting sqref="W39:W107">
    <cfRule type="expression" dxfId="5456" priority="3459">
      <formula>IF(W39="Validar","Rojo","Verde")</formula>
    </cfRule>
  </conditionalFormatting>
  <conditionalFormatting sqref="W40:W67">
    <cfRule type="colorScale" priority="3497">
      <colorScale>
        <cfvo type="min"/>
        <cfvo type="max"/>
        <color theme="0"/>
        <color theme="0"/>
      </colorScale>
    </cfRule>
    <cfRule type="expression" priority="3498">
      <formula>$F$19</formula>
    </cfRule>
    <cfRule type="expression" dxfId="5455" priority="3499">
      <formula>V40&lt;0</formula>
    </cfRule>
  </conditionalFormatting>
  <conditionalFormatting sqref="W68">
    <cfRule type="colorScale" priority="3475">
      <colorScale>
        <cfvo type="min"/>
        <cfvo type="max"/>
        <color theme="0"/>
        <color theme="0"/>
      </colorScale>
    </cfRule>
    <cfRule type="expression" priority="3476">
      <formula>#REF!</formula>
    </cfRule>
    <cfRule type="expression" dxfId="5454" priority="3477">
      <formula>V68&lt;0</formula>
    </cfRule>
  </conditionalFormatting>
  <conditionalFormatting sqref="W69:W81">
    <cfRule type="colorScale" priority="3522">
      <colorScale>
        <cfvo type="min"/>
        <cfvo type="max"/>
        <color theme="0"/>
        <color theme="0"/>
      </colorScale>
    </cfRule>
    <cfRule type="expression" priority="3523">
      <formula>$F$19</formula>
    </cfRule>
    <cfRule type="expression" dxfId="5453" priority="3524">
      <formula>V69&lt;0</formula>
    </cfRule>
  </conditionalFormatting>
  <conditionalFormatting sqref="W82 W92 W103 W107">
    <cfRule type="expression" dxfId="5452" priority="3521">
      <formula>V82&lt;0</formula>
    </cfRule>
  </conditionalFormatting>
  <conditionalFormatting sqref="W83">
    <cfRule type="colorScale" priority="3460">
      <colorScale>
        <cfvo type="min"/>
        <cfvo type="max"/>
        <color theme="0"/>
        <color theme="0"/>
      </colorScale>
    </cfRule>
    <cfRule type="expression" priority="3461">
      <formula>#REF!</formula>
    </cfRule>
    <cfRule type="expression" dxfId="5451" priority="3462">
      <formula>V83&lt;0</formula>
    </cfRule>
  </conditionalFormatting>
  <conditionalFormatting sqref="W84:W91">
    <cfRule type="colorScale" priority="3525">
      <colorScale>
        <cfvo type="min"/>
        <cfvo type="max"/>
        <color theme="0"/>
        <color theme="0"/>
      </colorScale>
    </cfRule>
    <cfRule type="expression" priority="3526">
      <formula>$F$19</formula>
    </cfRule>
    <cfRule type="expression" dxfId="5450" priority="3527">
      <formula>V84&lt;0</formula>
    </cfRule>
  </conditionalFormatting>
  <conditionalFormatting sqref="W92 W82 W103 W107">
    <cfRule type="colorScale" priority="3520">
      <colorScale>
        <cfvo type="min"/>
        <cfvo type="max"/>
        <color theme="0"/>
        <color theme="0"/>
      </colorScale>
    </cfRule>
  </conditionalFormatting>
  <conditionalFormatting sqref="W93">
    <cfRule type="colorScale" priority="3472">
      <colorScale>
        <cfvo type="min"/>
        <cfvo type="max"/>
        <color theme="0"/>
        <color theme="0"/>
      </colorScale>
    </cfRule>
    <cfRule type="expression" priority="3473">
      <formula>#REF!</formula>
    </cfRule>
    <cfRule type="expression" dxfId="5449" priority="3474">
      <formula>V93&lt;0</formula>
    </cfRule>
  </conditionalFormatting>
  <conditionalFormatting sqref="W94:W102">
    <cfRule type="colorScale" priority="3528">
      <colorScale>
        <cfvo type="min"/>
        <cfvo type="max"/>
        <color theme="0"/>
        <color theme="0"/>
      </colorScale>
    </cfRule>
    <cfRule type="expression" priority="3529">
      <formula>$F$19</formula>
    </cfRule>
    <cfRule type="expression" dxfId="5448" priority="3530">
      <formula>V94&lt;0</formula>
    </cfRule>
  </conditionalFormatting>
  <conditionalFormatting sqref="W104">
    <cfRule type="colorScale" priority="3469">
      <colorScale>
        <cfvo type="min"/>
        <cfvo type="max"/>
        <color theme="0"/>
        <color theme="0"/>
      </colorScale>
    </cfRule>
    <cfRule type="expression" priority="3470">
      <formula>#REF!</formula>
    </cfRule>
    <cfRule type="expression" dxfId="5447" priority="3471">
      <formula>V104&lt;0</formula>
    </cfRule>
  </conditionalFormatting>
  <conditionalFormatting sqref="W105:W106">
    <cfRule type="colorScale" priority="3531">
      <colorScale>
        <cfvo type="min"/>
        <cfvo type="max"/>
        <color theme="0"/>
        <color theme="0"/>
      </colorScale>
    </cfRule>
    <cfRule type="expression" priority="3532">
      <formula>$F$19</formula>
    </cfRule>
    <cfRule type="expression" dxfId="5446" priority="3533">
      <formula>V105&lt;0</formula>
    </cfRule>
  </conditionalFormatting>
  <conditionalFormatting sqref="W110">
    <cfRule type="colorScale" priority="3534">
      <colorScale>
        <cfvo type="min"/>
        <cfvo type="max"/>
        <color theme="0"/>
        <color theme="0"/>
      </colorScale>
    </cfRule>
    <cfRule type="expression" dxfId="5445" priority="3535">
      <formula>V110&lt;0</formula>
    </cfRule>
  </conditionalFormatting>
  <conditionalFormatting sqref="W110:W111">
    <cfRule type="expression" priority="3457">
      <formula>$F$19</formula>
    </cfRule>
  </conditionalFormatting>
  <conditionalFormatting sqref="W111">
    <cfRule type="colorScale" priority="3456">
      <colorScale>
        <cfvo type="min"/>
        <cfvo type="max"/>
        <color theme="0"/>
        <color theme="0"/>
      </colorScale>
    </cfRule>
    <cfRule type="expression" dxfId="5444" priority="3458">
      <formula>V111&lt;0</formula>
    </cfRule>
  </conditionalFormatting>
  <conditionalFormatting sqref="W117:W123">
    <cfRule type="colorScale" priority="3539">
      <colorScale>
        <cfvo type="min"/>
        <cfvo type="max"/>
        <color theme="0"/>
        <color theme="0"/>
      </colorScale>
    </cfRule>
    <cfRule type="expression" priority="3540">
      <formula>$F$19</formula>
    </cfRule>
    <cfRule type="expression" dxfId="5443" priority="3541">
      <formula>V117&lt;0</formula>
    </cfRule>
  </conditionalFormatting>
  <conditionalFormatting sqref="W125">
    <cfRule type="colorScale" priority="3466">
      <colorScale>
        <cfvo type="min"/>
        <cfvo type="max"/>
        <color theme="0"/>
        <color theme="0"/>
      </colorScale>
    </cfRule>
    <cfRule type="expression" priority="3467">
      <formula>#REF!</formula>
    </cfRule>
    <cfRule type="expression" dxfId="5442" priority="3468">
      <formula>V125&lt;0</formula>
    </cfRule>
  </conditionalFormatting>
  <conditionalFormatting sqref="W125:W135">
    <cfRule type="expression" dxfId="5441" priority="3465">
      <formula>IF(W125="Validar","Rojo","Verde")</formula>
    </cfRule>
  </conditionalFormatting>
  <conditionalFormatting sqref="W126:W132">
    <cfRule type="colorScale" priority="3542">
      <colorScale>
        <cfvo type="min"/>
        <cfvo type="max"/>
        <color theme="0"/>
        <color theme="0"/>
      </colorScale>
    </cfRule>
    <cfRule type="expression" dxfId="5440" priority="3544">
      <formula>V126&lt;0</formula>
    </cfRule>
  </conditionalFormatting>
  <conditionalFormatting sqref="W126:W134">
    <cfRule type="expression" priority="3543">
      <formula>$F$19</formula>
    </cfRule>
  </conditionalFormatting>
  <conditionalFormatting sqref="W133:W134">
    <cfRule type="colorScale" priority="3545">
      <colorScale>
        <cfvo type="min"/>
        <cfvo type="max"/>
        <color theme="0"/>
        <color theme="0"/>
      </colorScale>
    </cfRule>
    <cfRule type="expression" dxfId="5439" priority="3546">
      <formula>V133&lt;0</formula>
    </cfRule>
  </conditionalFormatting>
  <conditionalFormatting sqref="W135">
    <cfRule type="colorScale" priority="3536">
      <colorScale>
        <cfvo type="min"/>
        <cfvo type="max"/>
        <color theme="0"/>
        <color theme="0"/>
      </colorScale>
    </cfRule>
    <cfRule type="expression" priority="3537">
      <formula>$F$23</formula>
    </cfRule>
    <cfRule type="expression" dxfId="5438" priority="3538">
      <formula>V135&lt;0</formula>
    </cfRule>
  </conditionalFormatting>
  <conditionalFormatting sqref="W110:W111">
    <cfRule type="expression" dxfId="5437" priority="3455">
      <formula>IF(W110="Validar","Rojo","Verde")</formula>
    </cfRule>
  </conditionalFormatting>
  <conditionalFormatting sqref="W117:W123">
    <cfRule type="expression" dxfId="5436" priority="3463">
      <formula>IF(W117="Validar","Rojo","Verde")</formula>
    </cfRule>
  </conditionalFormatting>
  <conditionalFormatting sqref="W82 W92 W103 W107">
    <cfRule type="expression" priority="3464">
      <formula>$F$23</formula>
    </cfRule>
  </conditionalFormatting>
  <conditionalFormatting sqref="W6">
    <cfRule type="colorScale" priority="3453">
      <colorScale>
        <cfvo type="min"/>
        <cfvo type="max"/>
        <color theme="0"/>
        <color theme="0"/>
      </colorScale>
    </cfRule>
    <cfRule type="expression" dxfId="5435" priority="3454">
      <formula>V6&lt;0</formula>
    </cfRule>
  </conditionalFormatting>
  <conditionalFormatting sqref="W6">
    <cfRule type="expression" dxfId="5434" priority="3451">
      <formula>IF(W6="Validar","Rojo","Verde")</formula>
    </cfRule>
    <cfRule type="expression" priority="3452">
      <formula>#REF!</formula>
    </cfRule>
  </conditionalFormatting>
  <conditionalFormatting sqref="W7:W8">
    <cfRule type="colorScale" priority="3449">
      <colorScale>
        <cfvo type="min"/>
        <cfvo type="max"/>
        <color theme="0"/>
        <color theme="0"/>
      </colorScale>
    </cfRule>
    <cfRule type="expression" dxfId="5433" priority="3450">
      <formula>V7&lt;0</formula>
    </cfRule>
  </conditionalFormatting>
  <conditionalFormatting sqref="W7:W8">
    <cfRule type="expression" dxfId="5432" priority="3447">
      <formula>IF(W7="Validar","Rojo","Verde")</formula>
    </cfRule>
    <cfRule type="expression" priority="3448">
      <formula>#REF!</formula>
    </cfRule>
  </conditionalFormatting>
  <conditionalFormatting sqref="Z9">
    <cfRule type="colorScale" priority="3414">
      <colorScale>
        <cfvo type="min"/>
        <cfvo type="max"/>
        <color theme="0"/>
        <color theme="0"/>
      </colorScale>
    </cfRule>
    <cfRule type="expression" dxfId="5431" priority="3415">
      <formula>Y9&lt;0</formula>
    </cfRule>
  </conditionalFormatting>
  <conditionalFormatting sqref="Z9:Z20">
    <cfRule type="expression" dxfId="5430" priority="3385">
      <formula>IF(Z9="Validar","Rojo","Verde")</formula>
    </cfRule>
    <cfRule type="expression" priority="3387">
      <formula>#REF!</formula>
    </cfRule>
  </conditionalFormatting>
  <conditionalFormatting sqref="Z10">
    <cfRule type="colorScale" priority="3391">
      <colorScale>
        <cfvo type="min"/>
        <cfvo type="max"/>
        <color theme="0"/>
        <color theme="0"/>
      </colorScale>
    </cfRule>
    <cfRule type="expression" dxfId="5429" priority="3392">
      <formula>Y10&lt;0</formula>
    </cfRule>
  </conditionalFormatting>
  <conditionalFormatting sqref="Z11:Z14">
    <cfRule type="colorScale" priority="3412">
      <colorScale>
        <cfvo type="min"/>
        <cfvo type="max"/>
        <color theme="0"/>
        <color theme="0"/>
      </colorScale>
    </cfRule>
    <cfRule type="expression" dxfId="5428" priority="3413">
      <formula>Y11&lt;0</formula>
    </cfRule>
  </conditionalFormatting>
  <conditionalFormatting sqref="Z15">
    <cfRule type="colorScale" priority="3389">
      <colorScale>
        <cfvo type="min"/>
        <cfvo type="max"/>
        <color theme="0"/>
        <color theme="0"/>
      </colorScale>
    </cfRule>
    <cfRule type="expression" dxfId="5427" priority="3390">
      <formula>Y15&lt;0</formula>
    </cfRule>
  </conditionalFormatting>
  <conditionalFormatting sqref="Z16:Z17">
    <cfRule type="colorScale" priority="3410">
      <colorScale>
        <cfvo type="min"/>
        <cfvo type="max"/>
        <color theme="0"/>
        <color theme="0"/>
      </colorScale>
    </cfRule>
    <cfRule type="expression" dxfId="5426" priority="3411">
      <formula>Y16&lt;0</formula>
    </cfRule>
  </conditionalFormatting>
  <conditionalFormatting sqref="Z18">
    <cfRule type="colorScale" priority="3386">
      <colorScale>
        <cfvo type="min"/>
        <cfvo type="max"/>
        <color theme="0"/>
        <color theme="0"/>
      </colorScale>
    </cfRule>
    <cfRule type="expression" dxfId="5425" priority="3388">
      <formula>Y18&lt;0</formula>
    </cfRule>
  </conditionalFormatting>
  <conditionalFormatting sqref="Z19:Z20">
    <cfRule type="colorScale" priority="3408">
      <colorScale>
        <cfvo type="min"/>
        <cfvo type="max"/>
        <color theme="0"/>
        <color theme="0"/>
      </colorScale>
    </cfRule>
    <cfRule type="expression" dxfId="5424" priority="3409">
      <formula>Y19&lt;0</formula>
    </cfRule>
  </conditionalFormatting>
  <conditionalFormatting sqref="Z23">
    <cfRule type="colorScale" priority="3383">
      <colorScale>
        <cfvo type="min"/>
        <cfvo type="max"/>
        <color theme="0"/>
        <color theme="0"/>
      </colorScale>
    </cfRule>
    <cfRule type="expression" dxfId="5423" priority="3384">
      <formula>Y23&lt;0</formula>
    </cfRule>
  </conditionalFormatting>
  <conditionalFormatting sqref="Z23:Z31">
    <cfRule type="expression" dxfId="5422" priority="3377">
      <formula>IF(Z23="Validar","Rojo","Verde")</formula>
    </cfRule>
    <cfRule type="expression" priority="3379">
      <formula>#REF!</formula>
    </cfRule>
  </conditionalFormatting>
  <conditionalFormatting sqref="Z24">
    <cfRule type="colorScale" priority="3406">
      <colorScale>
        <cfvo type="min"/>
        <cfvo type="max"/>
        <color theme="0"/>
        <color theme="0"/>
      </colorScale>
    </cfRule>
    <cfRule type="expression" dxfId="5421" priority="3407">
      <formula>Y24&lt;0</formula>
    </cfRule>
  </conditionalFormatting>
  <conditionalFormatting sqref="Z25">
    <cfRule type="colorScale" priority="3404">
      <colorScale>
        <cfvo type="min"/>
        <cfvo type="max"/>
        <color theme="0"/>
        <color theme="0"/>
      </colorScale>
    </cfRule>
    <cfRule type="expression" dxfId="5420" priority="3405">
      <formula>Y25&lt;0</formula>
    </cfRule>
  </conditionalFormatting>
  <conditionalFormatting sqref="Z26">
    <cfRule type="colorScale" priority="3381">
      <colorScale>
        <cfvo type="min"/>
        <cfvo type="max"/>
        <color theme="0"/>
        <color theme="0"/>
      </colorScale>
    </cfRule>
    <cfRule type="expression" dxfId="5419" priority="3382">
      <formula>Y26&lt;0</formula>
    </cfRule>
  </conditionalFormatting>
  <conditionalFormatting sqref="Z27">
    <cfRule type="colorScale" priority="3402">
      <colorScale>
        <cfvo type="min"/>
        <cfvo type="max"/>
        <color theme="0"/>
        <color theme="0"/>
      </colorScale>
    </cfRule>
    <cfRule type="expression" dxfId="5418" priority="3403">
      <formula>Y27&lt;0</formula>
    </cfRule>
  </conditionalFormatting>
  <conditionalFormatting sqref="Z28">
    <cfRule type="colorScale" priority="3400">
      <colorScale>
        <cfvo type="min"/>
        <cfvo type="max"/>
        <color theme="0"/>
        <color theme="0"/>
      </colorScale>
    </cfRule>
    <cfRule type="expression" dxfId="5417" priority="3401">
      <formula>Y28&lt;0</formula>
    </cfRule>
  </conditionalFormatting>
  <conditionalFormatting sqref="Z29">
    <cfRule type="colorScale" priority="3378">
      <colorScale>
        <cfvo type="min"/>
        <cfvo type="max"/>
        <color theme="0"/>
        <color theme="0"/>
      </colorScale>
    </cfRule>
    <cfRule type="expression" dxfId="5416" priority="3380">
      <formula>Y29&lt;0</formula>
    </cfRule>
  </conditionalFormatting>
  <conditionalFormatting sqref="Z30">
    <cfRule type="colorScale" priority="3398">
      <colorScale>
        <cfvo type="min"/>
        <cfvo type="max"/>
        <color theme="0"/>
        <color theme="0"/>
      </colorScale>
    </cfRule>
    <cfRule type="expression" dxfId="5415" priority="3399">
      <formula>Y30&lt;0</formula>
    </cfRule>
  </conditionalFormatting>
  <conditionalFormatting sqref="Z31">
    <cfRule type="colorScale" priority="3396">
      <colorScale>
        <cfvo type="min"/>
        <cfvo type="max"/>
        <color theme="0"/>
        <color theme="0"/>
      </colorScale>
    </cfRule>
    <cfRule type="expression" dxfId="5414" priority="3397">
      <formula>Y31&lt;0</formula>
    </cfRule>
  </conditionalFormatting>
  <conditionalFormatting sqref="Z39">
    <cfRule type="colorScale" priority="3374">
      <colorScale>
        <cfvo type="min"/>
        <cfvo type="max"/>
        <color theme="0"/>
        <color theme="0"/>
      </colorScale>
    </cfRule>
    <cfRule type="expression" priority="3375">
      <formula>#REF!</formula>
    </cfRule>
    <cfRule type="expression" dxfId="5413" priority="3376">
      <formula>Y39&lt;0</formula>
    </cfRule>
  </conditionalFormatting>
  <conditionalFormatting sqref="Z39:Z107">
    <cfRule type="expression" dxfId="5412" priority="3312">
      <formula>IF(Z39="Validar","Rojo","Verde")</formula>
    </cfRule>
  </conditionalFormatting>
  <conditionalFormatting sqref="Z40:Z67">
    <cfRule type="colorScale" priority="3393">
      <colorScale>
        <cfvo type="min"/>
        <cfvo type="max"/>
        <color theme="0"/>
        <color theme="0"/>
      </colorScale>
    </cfRule>
    <cfRule type="expression" priority="3394">
      <formula>$F$19</formula>
    </cfRule>
    <cfRule type="expression" dxfId="5411" priority="3395">
      <formula>Y40&lt;0</formula>
    </cfRule>
  </conditionalFormatting>
  <conditionalFormatting sqref="Z68">
    <cfRule type="colorScale" priority="3371">
      <colorScale>
        <cfvo type="min"/>
        <cfvo type="max"/>
        <color theme="0"/>
        <color theme="0"/>
      </colorScale>
    </cfRule>
    <cfRule type="expression" priority="3372">
      <formula>#REF!</formula>
    </cfRule>
    <cfRule type="expression" dxfId="5410" priority="3373">
      <formula>Y68&lt;0</formula>
    </cfRule>
  </conditionalFormatting>
  <conditionalFormatting sqref="Z69:Z81">
    <cfRule type="colorScale" priority="3418">
      <colorScale>
        <cfvo type="min"/>
        <cfvo type="max"/>
        <color theme="0"/>
        <color theme="0"/>
      </colorScale>
    </cfRule>
    <cfRule type="expression" priority="3419">
      <formula>$F$19</formula>
    </cfRule>
    <cfRule type="expression" dxfId="5409" priority="3420">
      <formula>Y69&lt;0</formula>
    </cfRule>
  </conditionalFormatting>
  <conditionalFormatting sqref="Z82 Z92 Z103 Z107">
    <cfRule type="expression" dxfId="5408" priority="3417">
      <formula>Y82&lt;0</formula>
    </cfRule>
  </conditionalFormatting>
  <conditionalFormatting sqref="Z83">
    <cfRule type="colorScale" priority="3313">
      <colorScale>
        <cfvo type="min"/>
        <cfvo type="max"/>
        <color theme="0"/>
        <color theme="0"/>
      </colorScale>
    </cfRule>
    <cfRule type="expression" priority="3314">
      <formula>#REF!</formula>
    </cfRule>
    <cfRule type="expression" dxfId="5407" priority="3315">
      <formula>Y83&lt;0</formula>
    </cfRule>
  </conditionalFormatting>
  <conditionalFormatting sqref="Z84:Z91">
    <cfRule type="colorScale" priority="3421">
      <colorScale>
        <cfvo type="min"/>
        <cfvo type="max"/>
        <color theme="0"/>
        <color theme="0"/>
      </colorScale>
    </cfRule>
    <cfRule type="expression" priority="3422">
      <formula>$F$19</formula>
    </cfRule>
    <cfRule type="expression" dxfId="5406" priority="3423">
      <formula>Y84&lt;0</formula>
    </cfRule>
  </conditionalFormatting>
  <conditionalFormatting sqref="Z92 Z82 Z103 Z107">
    <cfRule type="colorScale" priority="3416">
      <colorScale>
        <cfvo type="min"/>
        <cfvo type="max"/>
        <color theme="0"/>
        <color theme="0"/>
      </colorScale>
    </cfRule>
  </conditionalFormatting>
  <conditionalFormatting sqref="Z93">
    <cfRule type="colorScale" priority="3368">
      <colorScale>
        <cfvo type="min"/>
        <cfvo type="max"/>
        <color theme="0"/>
        <color theme="0"/>
      </colorScale>
    </cfRule>
    <cfRule type="expression" priority="3369">
      <formula>#REF!</formula>
    </cfRule>
    <cfRule type="expression" dxfId="5405" priority="3370">
      <formula>Y93&lt;0</formula>
    </cfRule>
  </conditionalFormatting>
  <conditionalFormatting sqref="Z94:Z102">
    <cfRule type="colorScale" priority="3424">
      <colorScale>
        <cfvo type="min"/>
        <cfvo type="max"/>
        <color theme="0"/>
        <color theme="0"/>
      </colorScale>
    </cfRule>
    <cfRule type="expression" priority="3425">
      <formula>$F$19</formula>
    </cfRule>
    <cfRule type="expression" dxfId="5404" priority="3426">
      <formula>Y94&lt;0</formula>
    </cfRule>
  </conditionalFormatting>
  <conditionalFormatting sqref="Z104">
    <cfRule type="colorScale" priority="3365">
      <colorScale>
        <cfvo type="min"/>
        <cfvo type="max"/>
        <color theme="0"/>
        <color theme="0"/>
      </colorScale>
    </cfRule>
    <cfRule type="expression" priority="3366">
      <formula>#REF!</formula>
    </cfRule>
    <cfRule type="expression" dxfId="5403" priority="3367">
      <formula>Y104&lt;0</formula>
    </cfRule>
  </conditionalFormatting>
  <conditionalFormatting sqref="Z105:Z106">
    <cfRule type="colorScale" priority="3427">
      <colorScale>
        <cfvo type="min"/>
        <cfvo type="max"/>
        <color theme="0"/>
        <color theme="0"/>
      </colorScale>
    </cfRule>
    <cfRule type="expression" priority="3428">
      <formula>$F$19</formula>
    </cfRule>
    <cfRule type="expression" dxfId="5402" priority="3429">
      <formula>Y105&lt;0</formula>
    </cfRule>
  </conditionalFormatting>
  <conditionalFormatting sqref="Z110">
    <cfRule type="colorScale" priority="3430">
      <colorScale>
        <cfvo type="min"/>
        <cfvo type="max"/>
        <color theme="0"/>
        <color theme="0"/>
      </colorScale>
    </cfRule>
    <cfRule type="expression" dxfId="5401" priority="3431">
      <formula>Y110&lt;0</formula>
    </cfRule>
  </conditionalFormatting>
  <conditionalFormatting sqref="Z110:Z111">
    <cfRule type="expression" priority="3310">
      <formula>$F$19</formula>
    </cfRule>
  </conditionalFormatting>
  <conditionalFormatting sqref="Z111">
    <cfRule type="colorScale" priority="3309">
      <colorScale>
        <cfvo type="min"/>
        <cfvo type="max"/>
        <color theme="0"/>
        <color theme="0"/>
      </colorScale>
    </cfRule>
    <cfRule type="expression" dxfId="5400" priority="3311">
      <formula>Y111&lt;0</formula>
    </cfRule>
  </conditionalFormatting>
  <conditionalFormatting sqref="Z117:Z123">
    <cfRule type="colorScale" priority="3435">
      <colorScale>
        <cfvo type="min"/>
        <cfvo type="max"/>
        <color theme="0"/>
        <color theme="0"/>
      </colorScale>
    </cfRule>
    <cfRule type="expression" priority="3436">
      <formula>$F$19</formula>
    </cfRule>
    <cfRule type="expression" dxfId="5399" priority="3437">
      <formula>Y117&lt;0</formula>
    </cfRule>
  </conditionalFormatting>
  <conditionalFormatting sqref="Z125">
    <cfRule type="colorScale" priority="3362">
      <colorScale>
        <cfvo type="min"/>
        <cfvo type="max"/>
        <color theme="0"/>
        <color theme="0"/>
      </colorScale>
    </cfRule>
    <cfRule type="expression" priority="3363">
      <formula>#REF!</formula>
    </cfRule>
    <cfRule type="expression" dxfId="5398" priority="3364">
      <formula>Y125&lt;0</formula>
    </cfRule>
  </conditionalFormatting>
  <conditionalFormatting sqref="Z125:Z135">
    <cfRule type="expression" dxfId="5397" priority="3361">
      <formula>IF(Z125="Validar","Rojo","Verde")</formula>
    </cfRule>
  </conditionalFormatting>
  <conditionalFormatting sqref="Z126:Z132">
    <cfRule type="colorScale" priority="3438">
      <colorScale>
        <cfvo type="min"/>
        <cfvo type="max"/>
        <color theme="0"/>
        <color theme="0"/>
      </colorScale>
    </cfRule>
    <cfRule type="expression" dxfId="5396" priority="3440">
      <formula>Y126&lt;0</formula>
    </cfRule>
  </conditionalFormatting>
  <conditionalFormatting sqref="Z126:Z134">
    <cfRule type="expression" priority="3439">
      <formula>$F$19</formula>
    </cfRule>
  </conditionalFormatting>
  <conditionalFormatting sqref="Z133:Z134">
    <cfRule type="colorScale" priority="3441">
      <colorScale>
        <cfvo type="min"/>
        <cfvo type="max"/>
        <color theme="0"/>
        <color theme="0"/>
      </colorScale>
    </cfRule>
    <cfRule type="expression" dxfId="5395" priority="3442">
      <formula>Y133&lt;0</formula>
    </cfRule>
  </conditionalFormatting>
  <conditionalFormatting sqref="Z135">
    <cfRule type="colorScale" priority="3432">
      <colorScale>
        <cfvo type="min"/>
        <cfvo type="max"/>
        <color theme="0"/>
        <color theme="0"/>
      </colorScale>
    </cfRule>
    <cfRule type="expression" priority="3433">
      <formula>$F$23</formula>
    </cfRule>
    <cfRule type="expression" dxfId="5394" priority="3434">
      <formula>Y135&lt;0</formula>
    </cfRule>
  </conditionalFormatting>
  <conditionalFormatting sqref="Z110:AA111">
    <cfRule type="expression" dxfId="5393" priority="3305">
      <formula>IF(Z110="Validar","Rojo","Verde")</formula>
    </cfRule>
  </conditionalFormatting>
  <conditionalFormatting sqref="Z117:AA123">
    <cfRule type="expression" dxfId="5392" priority="3318">
      <formula>IF(Z117="Validar","Rojo","Verde")</formula>
    </cfRule>
  </conditionalFormatting>
  <conditionalFormatting sqref="AA40:AA66">
    <cfRule type="colorScale" priority="3353">
      <colorScale>
        <cfvo type="min"/>
        <cfvo type="max"/>
        <color theme="0"/>
        <color theme="0"/>
      </colorScale>
    </cfRule>
    <cfRule type="expression" priority="3354">
      <formula>#REF!</formula>
    </cfRule>
    <cfRule type="expression" dxfId="5391" priority="3355">
      <formula>Z40&lt;0</formula>
    </cfRule>
  </conditionalFormatting>
  <conditionalFormatting sqref="AA40:AA67">
    <cfRule type="expression" dxfId="5390" priority="3352">
      <formula>IF(AA40="Validar","Rojo","Verde")</formula>
    </cfRule>
  </conditionalFormatting>
  <conditionalFormatting sqref="AA67 Z82:AA82 Z92:AA92 Z103:AA103 Z107:AA107">
    <cfRule type="expression" priority="3357">
      <formula>$F$23</formula>
    </cfRule>
  </conditionalFormatting>
  <conditionalFormatting sqref="AA67 AA82 AA92 AA103 AA107">
    <cfRule type="expression" dxfId="5389" priority="3358">
      <formula>Z67&lt;0</formula>
    </cfRule>
  </conditionalFormatting>
  <conditionalFormatting sqref="AA69">
    <cfRule type="colorScale" priority="3350">
      <colorScale>
        <cfvo type="min"/>
        <cfvo type="max"/>
        <color theme="0"/>
        <color theme="0"/>
      </colorScale>
    </cfRule>
    <cfRule type="expression" dxfId="5388" priority="3351">
      <formula>Z69&lt;0</formula>
    </cfRule>
  </conditionalFormatting>
  <conditionalFormatting sqref="AA69:AA81">
    <cfRule type="expression" priority="3348">
      <formula>#REF!</formula>
    </cfRule>
  </conditionalFormatting>
  <conditionalFormatting sqref="AA70:AA78">
    <cfRule type="colorScale" priority="3347">
      <colorScale>
        <cfvo type="min"/>
        <cfvo type="max"/>
        <color theme="0"/>
        <color theme="0"/>
      </colorScale>
    </cfRule>
    <cfRule type="expression" dxfId="5387" priority="3349">
      <formula>Z70&lt;0</formula>
    </cfRule>
  </conditionalFormatting>
  <conditionalFormatting sqref="AA79:AA81">
    <cfRule type="colorScale" priority="3359">
      <colorScale>
        <cfvo type="min"/>
        <cfvo type="max"/>
        <color theme="0"/>
        <color theme="0"/>
      </colorScale>
    </cfRule>
    <cfRule type="expression" dxfId="5386" priority="3360">
      <formula>Z79&lt;0</formula>
    </cfRule>
  </conditionalFormatting>
  <conditionalFormatting sqref="AA82 AA67 AA92 AA103 AA107">
    <cfRule type="colorScale" priority="3356">
      <colorScale>
        <cfvo type="min"/>
        <cfvo type="max"/>
        <color theme="0"/>
        <color theme="0"/>
      </colorScale>
    </cfRule>
  </conditionalFormatting>
  <conditionalFormatting sqref="AA84">
    <cfRule type="colorScale" priority="3344">
      <colorScale>
        <cfvo type="min"/>
        <cfvo type="max"/>
        <color theme="0"/>
        <color theme="0"/>
      </colorScale>
    </cfRule>
    <cfRule type="expression" dxfId="5385" priority="3345">
      <formula>Z84&lt;0</formula>
    </cfRule>
  </conditionalFormatting>
  <conditionalFormatting sqref="AA84:AA91">
    <cfRule type="expression" priority="3342">
      <formula>#REF!</formula>
    </cfRule>
  </conditionalFormatting>
  <conditionalFormatting sqref="AA84:AA92">
    <cfRule type="expression" dxfId="5384" priority="3340">
      <formula>IF(AA84="Validar","Rojo","Verde")</formula>
    </cfRule>
  </conditionalFormatting>
  <conditionalFormatting sqref="AA85:AA91">
    <cfRule type="colorScale" priority="3341">
      <colorScale>
        <cfvo type="min"/>
        <cfvo type="max"/>
        <color theme="0"/>
        <color theme="0"/>
      </colorScale>
    </cfRule>
    <cfRule type="expression" dxfId="5383" priority="3343">
      <formula>Z85&lt;0</formula>
    </cfRule>
  </conditionalFormatting>
  <conditionalFormatting sqref="AA94">
    <cfRule type="colorScale" priority="3338">
      <colorScale>
        <cfvo type="min"/>
        <cfvo type="max"/>
        <color theme="0"/>
        <color theme="0"/>
      </colorScale>
    </cfRule>
    <cfRule type="expression" dxfId="5382" priority="3339">
      <formula>Z94&lt;0</formula>
    </cfRule>
  </conditionalFormatting>
  <conditionalFormatting sqref="AA94:AA102">
    <cfRule type="expression" priority="3332">
      <formula>#REF!</formula>
    </cfRule>
  </conditionalFormatting>
  <conditionalFormatting sqref="AA94:AA103">
    <cfRule type="expression" dxfId="5381" priority="3330">
      <formula>IF(AA94="Validar","Rojo","Verde")</formula>
    </cfRule>
  </conditionalFormatting>
  <conditionalFormatting sqref="AA95:AA100">
    <cfRule type="colorScale" priority="3336">
      <colorScale>
        <cfvo type="min"/>
        <cfvo type="max"/>
        <color theme="0"/>
        <color theme="0"/>
      </colorScale>
    </cfRule>
    <cfRule type="expression" dxfId="5380" priority="3337">
      <formula>Z95&lt;0</formula>
    </cfRule>
  </conditionalFormatting>
  <conditionalFormatting sqref="AA101">
    <cfRule type="colorScale" priority="3334">
      <colorScale>
        <cfvo type="min"/>
        <cfvo type="max"/>
        <color theme="0"/>
        <color theme="0"/>
      </colorScale>
    </cfRule>
    <cfRule type="expression" dxfId="5379" priority="3335">
      <formula>Z101&lt;0</formula>
    </cfRule>
  </conditionalFormatting>
  <conditionalFormatting sqref="AA102">
    <cfRule type="colorScale" priority="3331">
      <colorScale>
        <cfvo type="min"/>
        <cfvo type="max"/>
        <color theme="0"/>
        <color theme="0"/>
      </colorScale>
    </cfRule>
    <cfRule type="expression" dxfId="5378" priority="3333">
      <formula>Z102&lt;0</formula>
    </cfRule>
  </conditionalFormatting>
  <conditionalFormatting sqref="AA105">
    <cfRule type="colorScale" priority="3328">
      <colorScale>
        <cfvo type="min"/>
        <cfvo type="max"/>
        <color theme="0"/>
        <color theme="0"/>
      </colorScale>
    </cfRule>
    <cfRule type="expression" dxfId="5377" priority="3329">
      <formula>Z105&lt;0</formula>
    </cfRule>
  </conditionalFormatting>
  <conditionalFormatting sqref="AA105:AA106">
    <cfRule type="expression" priority="3326">
      <formula>#REF!</formula>
    </cfRule>
  </conditionalFormatting>
  <conditionalFormatting sqref="AA105:AA107">
    <cfRule type="expression" dxfId="5376" priority="3324">
      <formula>IF(AA105="Validar","Rojo","Verde")</formula>
    </cfRule>
  </conditionalFormatting>
  <conditionalFormatting sqref="AA106">
    <cfRule type="colorScale" priority="3325">
      <colorScale>
        <cfvo type="min"/>
        <cfvo type="max"/>
        <color theme="0"/>
        <color theme="0"/>
      </colorScale>
    </cfRule>
    <cfRule type="expression" dxfId="5375" priority="3327">
      <formula>Z106&lt;0</formula>
    </cfRule>
  </conditionalFormatting>
  <conditionalFormatting sqref="AA110">
    <cfRule type="colorScale" priority="3316">
      <colorScale>
        <cfvo type="min"/>
        <cfvo type="max"/>
        <color theme="0"/>
        <color theme="0"/>
      </colorScale>
    </cfRule>
    <cfRule type="expression" dxfId="5374" priority="3317">
      <formula>Z110&lt;0</formula>
    </cfRule>
  </conditionalFormatting>
  <conditionalFormatting sqref="AA110:AA111">
    <cfRule type="expression" priority="3307">
      <formula>#REF!</formula>
    </cfRule>
  </conditionalFormatting>
  <conditionalFormatting sqref="AA111">
    <cfRule type="colorScale" priority="3306">
      <colorScale>
        <cfvo type="min"/>
        <cfvo type="max"/>
        <color theme="0"/>
        <color theme="0"/>
      </colorScale>
    </cfRule>
    <cfRule type="expression" dxfId="5373" priority="3308">
      <formula>Z111&lt;0</formula>
    </cfRule>
  </conditionalFormatting>
  <conditionalFormatting sqref="AA117">
    <cfRule type="colorScale" priority="3322">
      <colorScale>
        <cfvo type="min"/>
        <cfvo type="max"/>
        <color theme="0"/>
        <color theme="0"/>
      </colorScale>
    </cfRule>
    <cfRule type="expression" dxfId="5372" priority="3323">
      <formula>Z117&lt;0</formula>
    </cfRule>
  </conditionalFormatting>
  <conditionalFormatting sqref="AA117:AA123">
    <cfRule type="expression" priority="3320">
      <formula>#REF!</formula>
    </cfRule>
  </conditionalFormatting>
  <conditionalFormatting sqref="AA118:AA123">
    <cfRule type="colorScale" priority="3319">
      <colorScale>
        <cfvo type="min"/>
        <cfvo type="max"/>
        <color theme="0"/>
        <color theme="0"/>
      </colorScale>
    </cfRule>
    <cfRule type="expression" dxfId="5371" priority="3321">
      <formula>Z118&lt;0</formula>
    </cfRule>
  </conditionalFormatting>
  <conditionalFormatting sqref="AA126:AA135">
    <cfRule type="expression" dxfId="5370" priority="3443">
      <formula>IF(AA126="Validar","Rojo","Verde")</formula>
    </cfRule>
    <cfRule type="colorScale" priority="3444">
      <colorScale>
        <cfvo type="min"/>
        <cfvo type="max"/>
        <color theme="0"/>
        <color theme="0"/>
      </colorScale>
    </cfRule>
    <cfRule type="expression" priority="3445">
      <formula>$F$23</formula>
    </cfRule>
    <cfRule type="expression" dxfId="5369" priority="3446">
      <formula>Z126&lt;0</formula>
    </cfRule>
  </conditionalFormatting>
  <conditionalFormatting sqref="Z6">
    <cfRule type="colorScale" priority="3303">
      <colorScale>
        <cfvo type="min"/>
        <cfvo type="max"/>
        <color theme="0"/>
        <color theme="0"/>
      </colorScale>
    </cfRule>
    <cfRule type="expression" dxfId="5368" priority="3304">
      <formula>Y6&lt;0</formula>
    </cfRule>
  </conditionalFormatting>
  <conditionalFormatting sqref="Z6">
    <cfRule type="expression" dxfId="5367" priority="3301">
      <formula>IF(Z6="Validar","Rojo","Verde")</formula>
    </cfRule>
    <cfRule type="expression" priority="3302">
      <formula>#REF!</formula>
    </cfRule>
  </conditionalFormatting>
  <conditionalFormatting sqref="Z7:Z8">
    <cfRule type="colorScale" priority="3299">
      <colorScale>
        <cfvo type="min"/>
        <cfvo type="max"/>
        <color theme="0"/>
        <color theme="0"/>
      </colorScale>
    </cfRule>
    <cfRule type="expression" dxfId="5366" priority="3300">
      <formula>Y7&lt;0</formula>
    </cfRule>
  </conditionalFormatting>
  <conditionalFormatting sqref="Z7:Z8">
    <cfRule type="expression" dxfId="5365" priority="3297">
      <formula>IF(Z7="Validar","Rojo","Verde")</formula>
    </cfRule>
    <cfRule type="expression" priority="3298">
      <formula>#REF!</formula>
    </cfRule>
  </conditionalFormatting>
  <conditionalFormatting sqref="AD9">
    <cfRule type="colorScale" priority="3264">
      <colorScale>
        <cfvo type="min"/>
        <cfvo type="max"/>
        <color theme="0"/>
        <color theme="0"/>
      </colorScale>
    </cfRule>
    <cfRule type="expression" dxfId="5364" priority="3265">
      <formula>AC9&lt;0</formula>
    </cfRule>
  </conditionalFormatting>
  <conditionalFormatting sqref="AD9:AD20">
    <cfRule type="expression" dxfId="5363" priority="3235">
      <formula>IF(AD9="Validar","Rojo","Verde")</formula>
    </cfRule>
    <cfRule type="expression" priority="3237">
      <formula>#REF!</formula>
    </cfRule>
  </conditionalFormatting>
  <conditionalFormatting sqref="AD10">
    <cfRule type="colorScale" priority="3241">
      <colorScale>
        <cfvo type="min"/>
        <cfvo type="max"/>
        <color theme="0"/>
        <color theme="0"/>
      </colorScale>
    </cfRule>
    <cfRule type="expression" dxfId="5362" priority="3242">
      <formula>AC10&lt;0</formula>
    </cfRule>
  </conditionalFormatting>
  <conditionalFormatting sqref="AD11:AD14">
    <cfRule type="colorScale" priority="3262">
      <colorScale>
        <cfvo type="min"/>
        <cfvo type="max"/>
        <color theme="0"/>
        <color theme="0"/>
      </colorScale>
    </cfRule>
    <cfRule type="expression" dxfId="5361" priority="3263">
      <formula>AC11&lt;0</formula>
    </cfRule>
  </conditionalFormatting>
  <conditionalFormatting sqref="AD15">
    <cfRule type="colorScale" priority="3239">
      <colorScale>
        <cfvo type="min"/>
        <cfvo type="max"/>
        <color theme="0"/>
        <color theme="0"/>
      </colorScale>
    </cfRule>
    <cfRule type="expression" dxfId="5360" priority="3240">
      <formula>AC15&lt;0</formula>
    </cfRule>
  </conditionalFormatting>
  <conditionalFormatting sqref="AD16:AD17">
    <cfRule type="colorScale" priority="3260">
      <colorScale>
        <cfvo type="min"/>
        <cfvo type="max"/>
        <color theme="0"/>
        <color theme="0"/>
      </colorScale>
    </cfRule>
    <cfRule type="expression" dxfId="5359" priority="3261">
      <formula>AC16&lt;0</formula>
    </cfRule>
  </conditionalFormatting>
  <conditionalFormatting sqref="AD18">
    <cfRule type="colorScale" priority="3236">
      <colorScale>
        <cfvo type="min"/>
        <cfvo type="max"/>
        <color theme="0"/>
        <color theme="0"/>
      </colorScale>
    </cfRule>
    <cfRule type="expression" dxfId="5358" priority="3238">
      <formula>AC18&lt;0</formula>
    </cfRule>
  </conditionalFormatting>
  <conditionalFormatting sqref="AD19:AD20">
    <cfRule type="colorScale" priority="3258">
      <colorScale>
        <cfvo type="min"/>
        <cfvo type="max"/>
        <color theme="0"/>
        <color theme="0"/>
      </colorScale>
    </cfRule>
    <cfRule type="expression" dxfId="5357" priority="3259">
      <formula>AC19&lt;0</formula>
    </cfRule>
  </conditionalFormatting>
  <conditionalFormatting sqref="AD23">
    <cfRule type="colorScale" priority="3233">
      <colorScale>
        <cfvo type="min"/>
        <cfvo type="max"/>
        <color theme="0"/>
        <color theme="0"/>
      </colorScale>
    </cfRule>
    <cfRule type="expression" dxfId="5356" priority="3234">
      <formula>AC23&lt;0</formula>
    </cfRule>
  </conditionalFormatting>
  <conditionalFormatting sqref="AD23:AD31">
    <cfRule type="expression" dxfId="5355" priority="3227">
      <formula>IF(AD23="Validar","Rojo","Verde")</formula>
    </cfRule>
    <cfRule type="expression" priority="3229">
      <formula>#REF!</formula>
    </cfRule>
  </conditionalFormatting>
  <conditionalFormatting sqref="AD24">
    <cfRule type="colorScale" priority="3256">
      <colorScale>
        <cfvo type="min"/>
        <cfvo type="max"/>
        <color theme="0"/>
        <color theme="0"/>
      </colorScale>
    </cfRule>
    <cfRule type="expression" dxfId="5354" priority="3257">
      <formula>AC24&lt;0</formula>
    </cfRule>
  </conditionalFormatting>
  <conditionalFormatting sqref="AD25">
    <cfRule type="colorScale" priority="3254">
      <colorScale>
        <cfvo type="min"/>
        <cfvo type="max"/>
        <color theme="0"/>
        <color theme="0"/>
      </colorScale>
    </cfRule>
    <cfRule type="expression" dxfId="5353" priority="3255">
      <formula>AC25&lt;0</formula>
    </cfRule>
  </conditionalFormatting>
  <conditionalFormatting sqref="AD26">
    <cfRule type="colorScale" priority="3231">
      <colorScale>
        <cfvo type="min"/>
        <cfvo type="max"/>
        <color theme="0"/>
        <color theme="0"/>
      </colorScale>
    </cfRule>
    <cfRule type="expression" dxfId="5352" priority="3232">
      <formula>AC26&lt;0</formula>
    </cfRule>
  </conditionalFormatting>
  <conditionalFormatting sqref="AD27">
    <cfRule type="colorScale" priority="3252">
      <colorScale>
        <cfvo type="min"/>
        <cfvo type="max"/>
        <color theme="0"/>
        <color theme="0"/>
      </colorScale>
    </cfRule>
    <cfRule type="expression" dxfId="5351" priority="3253">
      <formula>AC27&lt;0</formula>
    </cfRule>
  </conditionalFormatting>
  <conditionalFormatting sqref="AD28">
    <cfRule type="colorScale" priority="3250">
      <colorScale>
        <cfvo type="min"/>
        <cfvo type="max"/>
        <color theme="0"/>
        <color theme="0"/>
      </colorScale>
    </cfRule>
    <cfRule type="expression" dxfId="5350" priority="3251">
      <formula>AC28&lt;0</formula>
    </cfRule>
  </conditionalFormatting>
  <conditionalFormatting sqref="AD29">
    <cfRule type="colorScale" priority="3228">
      <colorScale>
        <cfvo type="min"/>
        <cfvo type="max"/>
        <color theme="0"/>
        <color theme="0"/>
      </colorScale>
    </cfRule>
    <cfRule type="expression" dxfId="5349" priority="3230">
      <formula>AC29&lt;0</formula>
    </cfRule>
  </conditionalFormatting>
  <conditionalFormatting sqref="AD30">
    <cfRule type="colorScale" priority="3248">
      <colorScale>
        <cfvo type="min"/>
        <cfvo type="max"/>
        <color theme="0"/>
        <color theme="0"/>
      </colorScale>
    </cfRule>
    <cfRule type="expression" dxfId="5348" priority="3249">
      <formula>AC30&lt;0</formula>
    </cfRule>
  </conditionalFormatting>
  <conditionalFormatting sqref="AD31">
    <cfRule type="colorScale" priority="3246">
      <colorScale>
        <cfvo type="min"/>
        <cfvo type="max"/>
        <color theme="0"/>
        <color theme="0"/>
      </colorScale>
    </cfRule>
    <cfRule type="expression" dxfId="5347" priority="3247">
      <formula>AC31&lt;0</formula>
    </cfRule>
  </conditionalFormatting>
  <conditionalFormatting sqref="AD39">
    <cfRule type="colorScale" priority="3224">
      <colorScale>
        <cfvo type="min"/>
        <cfvo type="max"/>
        <color theme="0"/>
        <color theme="0"/>
      </colorScale>
    </cfRule>
    <cfRule type="expression" priority="3225">
      <formula>#REF!</formula>
    </cfRule>
    <cfRule type="expression" dxfId="5346" priority="3226">
      <formula>AC39&lt;0</formula>
    </cfRule>
  </conditionalFormatting>
  <conditionalFormatting sqref="AD39:AD107">
    <cfRule type="expression" dxfId="5345" priority="3162">
      <formula>IF(AD39="Validar","Rojo","Verde")</formula>
    </cfRule>
  </conditionalFormatting>
  <conditionalFormatting sqref="AD40:AD67">
    <cfRule type="colorScale" priority="3243">
      <colorScale>
        <cfvo type="min"/>
        <cfvo type="max"/>
        <color theme="0"/>
        <color theme="0"/>
      </colorScale>
    </cfRule>
    <cfRule type="expression" priority="3244">
      <formula>$F$19</formula>
    </cfRule>
    <cfRule type="expression" dxfId="5344" priority="3245">
      <formula>AC40&lt;0</formula>
    </cfRule>
  </conditionalFormatting>
  <conditionalFormatting sqref="AD68">
    <cfRule type="colorScale" priority="3221">
      <colorScale>
        <cfvo type="min"/>
        <cfvo type="max"/>
        <color theme="0"/>
        <color theme="0"/>
      </colorScale>
    </cfRule>
    <cfRule type="expression" priority="3222">
      <formula>#REF!</formula>
    </cfRule>
    <cfRule type="expression" dxfId="5343" priority="3223">
      <formula>AC68&lt;0</formula>
    </cfRule>
  </conditionalFormatting>
  <conditionalFormatting sqref="AD69:AD81">
    <cfRule type="colorScale" priority="3268">
      <colorScale>
        <cfvo type="min"/>
        <cfvo type="max"/>
        <color theme="0"/>
        <color theme="0"/>
      </colorScale>
    </cfRule>
    <cfRule type="expression" priority="3269">
      <formula>$F$19</formula>
    </cfRule>
    <cfRule type="expression" dxfId="5342" priority="3270">
      <formula>AC69&lt;0</formula>
    </cfRule>
  </conditionalFormatting>
  <conditionalFormatting sqref="AD82 AD92 AD103 AD107">
    <cfRule type="expression" dxfId="5341" priority="3267">
      <formula>AC82&lt;0</formula>
    </cfRule>
  </conditionalFormatting>
  <conditionalFormatting sqref="AD83">
    <cfRule type="colorScale" priority="3163">
      <colorScale>
        <cfvo type="min"/>
        <cfvo type="max"/>
        <color theme="0"/>
        <color theme="0"/>
      </colorScale>
    </cfRule>
    <cfRule type="expression" priority="3164">
      <formula>#REF!</formula>
    </cfRule>
    <cfRule type="expression" dxfId="5340" priority="3165">
      <formula>AC83&lt;0</formula>
    </cfRule>
  </conditionalFormatting>
  <conditionalFormatting sqref="AD84:AD91">
    <cfRule type="colorScale" priority="3271">
      <colorScale>
        <cfvo type="min"/>
        <cfvo type="max"/>
        <color theme="0"/>
        <color theme="0"/>
      </colorScale>
    </cfRule>
    <cfRule type="expression" priority="3272">
      <formula>$F$19</formula>
    </cfRule>
    <cfRule type="expression" dxfId="5339" priority="3273">
      <formula>AC84&lt;0</formula>
    </cfRule>
  </conditionalFormatting>
  <conditionalFormatting sqref="AD92 AD82 AD103 AD107">
    <cfRule type="colorScale" priority="3266">
      <colorScale>
        <cfvo type="min"/>
        <cfvo type="max"/>
        <color theme="0"/>
        <color theme="0"/>
      </colorScale>
    </cfRule>
  </conditionalFormatting>
  <conditionalFormatting sqref="AD93">
    <cfRule type="colorScale" priority="3218">
      <colorScale>
        <cfvo type="min"/>
        <cfvo type="max"/>
        <color theme="0"/>
        <color theme="0"/>
      </colorScale>
    </cfRule>
    <cfRule type="expression" priority="3219">
      <formula>#REF!</formula>
    </cfRule>
    <cfRule type="expression" dxfId="5338" priority="3220">
      <formula>AC93&lt;0</formula>
    </cfRule>
  </conditionalFormatting>
  <conditionalFormatting sqref="AD94:AD102">
    <cfRule type="colorScale" priority="3274">
      <colorScale>
        <cfvo type="min"/>
        <cfvo type="max"/>
        <color theme="0"/>
        <color theme="0"/>
      </colorScale>
    </cfRule>
    <cfRule type="expression" priority="3275">
      <formula>$F$19</formula>
    </cfRule>
    <cfRule type="expression" dxfId="5337" priority="3276">
      <formula>AC94&lt;0</formula>
    </cfRule>
  </conditionalFormatting>
  <conditionalFormatting sqref="AD104">
    <cfRule type="colorScale" priority="3215">
      <colorScale>
        <cfvo type="min"/>
        <cfvo type="max"/>
        <color theme="0"/>
        <color theme="0"/>
      </colorScale>
    </cfRule>
    <cfRule type="expression" priority="3216">
      <formula>#REF!</formula>
    </cfRule>
    <cfRule type="expression" dxfId="5336" priority="3217">
      <formula>AC104&lt;0</formula>
    </cfRule>
  </conditionalFormatting>
  <conditionalFormatting sqref="AD105:AD106">
    <cfRule type="colorScale" priority="3277">
      <colorScale>
        <cfvo type="min"/>
        <cfvo type="max"/>
        <color theme="0"/>
        <color theme="0"/>
      </colorScale>
    </cfRule>
    <cfRule type="expression" priority="3278">
      <formula>$F$19</formula>
    </cfRule>
    <cfRule type="expression" dxfId="5335" priority="3279">
      <formula>AC105&lt;0</formula>
    </cfRule>
  </conditionalFormatting>
  <conditionalFormatting sqref="AD110">
    <cfRule type="colorScale" priority="3280">
      <colorScale>
        <cfvo type="min"/>
        <cfvo type="max"/>
        <color theme="0"/>
        <color theme="0"/>
      </colorScale>
    </cfRule>
    <cfRule type="expression" dxfId="5334" priority="3281">
      <formula>AC110&lt;0</formula>
    </cfRule>
  </conditionalFormatting>
  <conditionalFormatting sqref="AD110:AD111">
    <cfRule type="expression" priority="3160">
      <formula>$F$19</formula>
    </cfRule>
  </conditionalFormatting>
  <conditionalFormatting sqref="AD111">
    <cfRule type="colorScale" priority="3159">
      <colorScale>
        <cfvo type="min"/>
        <cfvo type="max"/>
        <color theme="0"/>
        <color theme="0"/>
      </colorScale>
    </cfRule>
    <cfRule type="expression" dxfId="5333" priority="3161">
      <formula>AC111&lt;0</formula>
    </cfRule>
  </conditionalFormatting>
  <conditionalFormatting sqref="AD117:AD123">
    <cfRule type="colorScale" priority="3285">
      <colorScale>
        <cfvo type="min"/>
        <cfvo type="max"/>
        <color theme="0"/>
        <color theme="0"/>
      </colorScale>
    </cfRule>
    <cfRule type="expression" priority="3286">
      <formula>$F$19</formula>
    </cfRule>
    <cfRule type="expression" dxfId="5332" priority="3287">
      <formula>AC117&lt;0</formula>
    </cfRule>
  </conditionalFormatting>
  <conditionalFormatting sqref="AD125">
    <cfRule type="colorScale" priority="3212">
      <colorScale>
        <cfvo type="min"/>
        <cfvo type="max"/>
        <color theme="0"/>
        <color theme="0"/>
      </colorScale>
    </cfRule>
    <cfRule type="expression" priority="3213">
      <formula>#REF!</formula>
    </cfRule>
    <cfRule type="expression" dxfId="5331" priority="3214">
      <formula>AC125&lt;0</formula>
    </cfRule>
  </conditionalFormatting>
  <conditionalFormatting sqref="AD125:AD135">
    <cfRule type="expression" dxfId="5330" priority="3211">
      <formula>IF(AD125="Validar","Rojo","Verde")</formula>
    </cfRule>
  </conditionalFormatting>
  <conditionalFormatting sqref="AD126:AD132">
    <cfRule type="colorScale" priority="3288">
      <colorScale>
        <cfvo type="min"/>
        <cfvo type="max"/>
        <color theme="0"/>
        <color theme="0"/>
      </colorScale>
    </cfRule>
    <cfRule type="expression" dxfId="5329" priority="3290">
      <formula>AC126&lt;0</formula>
    </cfRule>
  </conditionalFormatting>
  <conditionalFormatting sqref="AD126:AD134">
    <cfRule type="expression" priority="3289">
      <formula>$F$19</formula>
    </cfRule>
  </conditionalFormatting>
  <conditionalFormatting sqref="AD133:AD134">
    <cfRule type="colorScale" priority="3291">
      <colorScale>
        <cfvo type="min"/>
        <cfvo type="max"/>
        <color theme="0"/>
        <color theme="0"/>
      </colorScale>
    </cfRule>
    <cfRule type="expression" dxfId="5328" priority="3292">
      <formula>AC133&lt;0</formula>
    </cfRule>
  </conditionalFormatting>
  <conditionalFormatting sqref="AD135">
    <cfRule type="colorScale" priority="3282">
      <colorScale>
        <cfvo type="min"/>
        <cfvo type="max"/>
        <color theme="0"/>
        <color theme="0"/>
      </colorScale>
    </cfRule>
    <cfRule type="expression" priority="3283">
      <formula>$F$23</formula>
    </cfRule>
    <cfRule type="expression" dxfId="5327" priority="3284">
      <formula>AC135&lt;0</formula>
    </cfRule>
  </conditionalFormatting>
  <conditionalFormatting sqref="AD110:AE111">
    <cfRule type="expression" dxfId="5326" priority="3155">
      <formula>IF(AD110="Validar","Rojo","Verde")</formula>
    </cfRule>
  </conditionalFormatting>
  <conditionalFormatting sqref="AD117:AE123">
    <cfRule type="expression" dxfId="5325" priority="3168">
      <formula>IF(AD117="Validar","Rojo","Verde")</formula>
    </cfRule>
  </conditionalFormatting>
  <conditionalFormatting sqref="AE40:AE66">
    <cfRule type="colorScale" priority="3203">
      <colorScale>
        <cfvo type="min"/>
        <cfvo type="max"/>
        <color theme="0"/>
        <color theme="0"/>
      </colorScale>
    </cfRule>
    <cfRule type="expression" priority="3204">
      <formula>#REF!</formula>
    </cfRule>
    <cfRule type="expression" dxfId="5324" priority="3205">
      <formula>AD40&lt;0</formula>
    </cfRule>
  </conditionalFormatting>
  <conditionalFormatting sqref="AE40:AE67">
    <cfRule type="expression" dxfId="5323" priority="3202">
      <formula>IF(AE40="Validar","Rojo","Verde")</formula>
    </cfRule>
  </conditionalFormatting>
  <conditionalFormatting sqref="AE67 AD82:AE82 AD92:AE92 AD103:AE103 AD107:AE107">
    <cfRule type="expression" priority="3207">
      <formula>$F$23</formula>
    </cfRule>
  </conditionalFormatting>
  <conditionalFormatting sqref="AE67 AE82 AE92 AE103 AE107">
    <cfRule type="expression" dxfId="5322" priority="3208">
      <formula>AD67&lt;0</formula>
    </cfRule>
  </conditionalFormatting>
  <conditionalFormatting sqref="AE69">
    <cfRule type="colorScale" priority="3200">
      <colorScale>
        <cfvo type="min"/>
        <cfvo type="max"/>
        <color theme="0"/>
        <color theme="0"/>
      </colorScale>
    </cfRule>
    <cfRule type="expression" dxfId="5321" priority="3201">
      <formula>AD69&lt;0</formula>
    </cfRule>
  </conditionalFormatting>
  <conditionalFormatting sqref="AE69:AE81">
    <cfRule type="expression" priority="3198">
      <formula>#REF!</formula>
    </cfRule>
  </conditionalFormatting>
  <conditionalFormatting sqref="AE69:AE82">
    <cfRule type="expression" dxfId="5320" priority="3196">
      <formula>IF(AE69="Validar","Rojo","Verde")</formula>
    </cfRule>
  </conditionalFormatting>
  <conditionalFormatting sqref="AE70:AE78">
    <cfRule type="colorScale" priority="3197">
      <colorScale>
        <cfvo type="min"/>
        <cfvo type="max"/>
        <color theme="0"/>
        <color theme="0"/>
      </colorScale>
    </cfRule>
    <cfRule type="expression" dxfId="5319" priority="3199">
      <formula>AD70&lt;0</formula>
    </cfRule>
  </conditionalFormatting>
  <conditionalFormatting sqref="AE79:AE81">
    <cfRule type="colorScale" priority="3209">
      <colorScale>
        <cfvo type="min"/>
        <cfvo type="max"/>
        <color theme="0"/>
        <color theme="0"/>
      </colorScale>
    </cfRule>
    <cfRule type="expression" dxfId="5318" priority="3210">
      <formula>AD79&lt;0</formula>
    </cfRule>
  </conditionalFormatting>
  <conditionalFormatting sqref="AE82 AE67 AE92 AE103 AE107">
    <cfRule type="colorScale" priority="3206">
      <colorScale>
        <cfvo type="min"/>
        <cfvo type="max"/>
        <color theme="0"/>
        <color theme="0"/>
      </colorScale>
    </cfRule>
  </conditionalFormatting>
  <conditionalFormatting sqref="AE84">
    <cfRule type="colorScale" priority="3194">
      <colorScale>
        <cfvo type="min"/>
        <cfvo type="max"/>
        <color theme="0"/>
        <color theme="0"/>
      </colorScale>
    </cfRule>
    <cfRule type="expression" dxfId="5317" priority="3195">
      <formula>AD84&lt;0</formula>
    </cfRule>
  </conditionalFormatting>
  <conditionalFormatting sqref="AE84:AE91">
    <cfRule type="expression" priority="3192">
      <formula>#REF!</formula>
    </cfRule>
  </conditionalFormatting>
  <conditionalFormatting sqref="AE84:AE92">
    <cfRule type="expression" dxfId="5316" priority="3190">
      <formula>IF(AE84="Validar","Rojo","Verde")</formula>
    </cfRule>
  </conditionalFormatting>
  <conditionalFormatting sqref="AE85:AE91">
    <cfRule type="colorScale" priority="3191">
      <colorScale>
        <cfvo type="min"/>
        <cfvo type="max"/>
        <color theme="0"/>
        <color theme="0"/>
      </colorScale>
    </cfRule>
    <cfRule type="expression" dxfId="5315" priority="3193">
      <formula>AD85&lt;0</formula>
    </cfRule>
  </conditionalFormatting>
  <conditionalFormatting sqref="AE94">
    <cfRule type="colorScale" priority="3188">
      <colorScale>
        <cfvo type="min"/>
        <cfvo type="max"/>
        <color theme="0"/>
        <color theme="0"/>
      </colorScale>
    </cfRule>
    <cfRule type="expression" dxfId="5314" priority="3189">
      <formula>AD94&lt;0</formula>
    </cfRule>
  </conditionalFormatting>
  <conditionalFormatting sqref="AE94:AE102">
    <cfRule type="expression" priority="3182">
      <formula>#REF!</formula>
    </cfRule>
  </conditionalFormatting>
  <conditionalFormatting sqref="AE94:AE103">
    <cfRule type="expression" dxfId="5313" priority="3180">
      <formula>IF(AE94="Validar","Rojo","Verde")</formula>
    </cfRule>
  </conditionalFormatting>
  <conditionalFormatting sqref="AE95:AE100">
    <cfRule type="colorScale" priority="3186">
      <colorScale>
        <cfvo type="min"/>
        <cfvo type="max"/>
        <color theme="0"/>
        <color theme="0"/>
      </colorScale>
    </cfRule>
    <cfRule type="expression" dxfId="5312" priority="3187">
      <formula>AD95&lt;0</formula>
    </cfRule>
  </conditionalFormatting>
  <conditionalFormatting sqref="AE101">
    <cfRule type="colorScale" priority="3184">
      <colorScale>
        <cfvo type="min"/>
        <cfvo type="max"/>
        <color theme="0"/>
        <color theme="0"/>
      </colorScale>
    </cfRule>
    <cfRule type="expression" dxfId="5311" priority="3185">
      <formula>AD101&lt;0</formula>
    </cfRule>
  </conditionalFormatting>
  <conditionalFormatting sqref="AE102">
    <cfRule type="colorScale" priority="3181">
      <colorScale>
        <cfvo type="min"/>
        <cfvo type="max"/>
        <color theme="0"/>
        <color theme="0"/>
      </colorScale>
    </cfRule>
    <cfRule type="expression" dxfId="5310" priority="3183">
      <formula>AD102&lt;0</formula>
    </cfRule>
  </conditionalFormatting>
  <conditionalFormatting sqref="AE105">
    <cfRule type="colorScale" priority="3178">
      <colorScale>
        <cfvo type="min"/>
        <cfvo type="max"/>
        <color theme="0"/>
        <color theme="0"/>
      </colorScale>
    </cfRule>
    <cfRule type="expression" dxfId="5309" priority="3179">
      <formula>AD105&lt;0</formula>
    </cfRule>
  </conditionalFormatting>
  <conditionalFormatting sqref="AE105:AE106">
    <cfRule type="expression" priority="3176">
      <formula>#REF!</formula>
    </cfRule>
  </conditionalFormatting>
  <conditionalFormatting sqref="AE105:AE107">
    <cfRule type="expression" dxfId="5308" priority="3174">
      <formula>IF(AE105="Validar","Rojo","Verde")</formula>
    </cfRule>
  </conditionalFormatting>
  <conditionalFormatting sqref="AE106">
    <cfRule type="colorScale" priority="3175">
      <colorScale>
        <cfvo type="min"/>
        <cfvo type="max"/>
        <color theme="0"/>
        <color theme="0"/>
      </colorScale>
    </cfRule>
    <cfRule type="expression" dxfId="5307" priority="3177">
      <formula>AD106&lt;0</formula>
    </cfRule>
  </conditionalFormatting>
  <conditionalFormatting sqref="AE110">
    <cfRule type="colorScale" priority="3166">
      <colorScale>
        <cfvo type="min"/>
        <cfvo type="max"/>
        <color theme="0"/>
        <color theme="0"/>
      </colorScale>
    </cfRule>
    <cfRule type="expression" dxfId="5306" priority="3167">
      <formula>AD110&lt;0</formula>
    </cfRule>
  </conditionalFormatting>
  <conditionalFormatting sqref="AE110:AE111">
    <cfRule type="expression" priority="3157">
      <formula>#REF!</formula>
    </cfRule>
  </conditionalFormatting>
  <conditionalFormatting sqref="AE111">
    <cfRule type="colorScale" priority="3156">
      <colorScale>
        <cfvo type="min"/>
        <cfvo type="max"/>
        <color theme="0"/>
        <color theme="0"/>
      </colorScale>
    </cfRule>
    <cfRule type="expression" dxfId="5305" priority="3158">
      <formula>AD111&lt;0</formula>
    </cfRule>
  </conditionalFormatting>
  <conditionalFormatting sqref="AE117">
    <cfRule type="colorScale" priority="3172">
      <colorScale>
        <cfvo type="min"/>
        <cfvo type="max"/>
        <color theme="0"/>
        <color theme="0"/>
      </colorScale>
    </cfRule>
    <cfRule type="expression" dxfId="5304" priority="3173">
      <formula>AD117&lt;0</formula>
    </cfRule>
  </conditionalFormatting>
  <conditionalFormatting sqref="AE117:AE123">
    <cfRule type="expression" priority="3170">
      <formula>#REF!</formula>
    </cfRule>
  </conditionalFormatting>
  <conditionalFormatting sqref="AE118:AE123">
    <cfRule type="colorScale" priority="3169">
      <colorScale>
        <cfvo type="min"/>
        <cfvo type="max"/>
        <color theme="0"/>
        <color theme="0"/>
      </colorScale>
    </cfRule>
    <cfRule type="expression" dxfId="5303" priority="3171">
      <formula>AD118&lt;0</formula>
    </cfRule>
  </conditionalFormatting>
  <conditionalFormatting sqref="AE126:AE135">
    <cfRule type="expression" dxfId="5302" priority="3293">
      <formula>IF(AE126="Validar","Rojo","Verde")</formula>
    </cfRule>
    <cfRule type="colorScale" priority="3294">
      <colorScale>
        <cfvo type="min"/>
        <cfvo type="max"/>
        <color theme="0"/>
        <color theme="0"/>
      </colorScale>
    </cfRule>
    <cfRule type="expression" priority="3295">
      <formula>$F$23</formula>
    </cfRule>
    <cfRule type="expression" dxfId="5301" priority="3296">
      <formula>AD126&lt;0</formula>
    </cfRule>
  </conditionalFormatting>
  <conditionalFormatting sqref="AD6">
    <cfRule type="colorScale" priority="3153">
      <colorScale>
        <cfvo type="min"/>
        <cfvo type="max"/>
        <color theme="0"/>
        <color theme="0"/>
      </colorScale>
    </cfRule>
    <cfRule type="expression" dxfId="5300" priority="3154">
      <formula>AC6&lt;0</formula>
    </cfRule>
  </conditionalFormatting>
  <conditionalFormatting sqref="AD6">
    <cfRule type="expression" dxfId="5299" priority="3151">
      <formula>IF(AD6="Validar","Rojo","Verde")</formula>
    </cfRule>
    <cfRule type="expression" priority="3152">
      <formula>#REF!</formula>
    </cfRule>
  </conditionalFormatting>
  <conditionalFormatting sqref="AD7:AD8">
    <cfRule type="colorScale" priority="3149">
      <colorScale>
        <cfvo type="min"/>
        <cfvo type="max"/>
        <color theme="0"/>
        <color theme="0"/>
      </colorScale>
    </cfRule>
    <cfRule type="expression" dxfId="5298" priority="3150">
      <formula>AC7&lt;0</formula>
    </cfRule>
  </conditionalFormatting>
  <conditionalFormatting sqref="AD7:AD8">
    <cfRule type="expression" dxfId="5297" priority="3147">
      <formula>IF(AD7="Validar","Rojo","Verde")</formula>
    </cfRule>
    <cfRule type="expression" priority="3148">
      <formula>#REF!</formula>
    </cfRule>
  </conditionalFormatting>
  <conditionalFormatting sqref="AG9">
    <cfRule type="colorScale" priority="3114">
      <colorScale>
        <cfvo type="min"/>
        <cfvo type="max"/>
        <color theme="0"/>
        <color theme="0"/>
      </colorScale>
    </cfRule>
    <cfRule type="expression" dxfId="5296" priority="3115">
      <formula>AF9&lt;0</formula>
    </cfRule>
  </conditionalFormatting>
  <conditionalFormatting sqref="AG9:AG20">
    <cfRule type="expression" dxfId="5295" priority="3085">
      <formula>IF(AG9="Validar","Rojo","Verde")</formula>
    </cfRule>
    <cfRule type="expression" priority="3087">
      <formula>#REF!</formula>
    </cfRule>
  </conditionalFormatting>
  <conditionalFormatting sqref="AG10">
    <cfRule type="colorScale" priority="3091">
      <colorScale>
        <cfvo type="min"/>
        <cfvo type="max"/>
        <color theme="0"/>
        <color theme="0"/>
      </colorScale>
    </cfRule>
    <cfRule type="expression" dxfId="5294" priority="3092">
      <formula>AF10&lt;0</formula>
    </cfRule>
  </conditionalFormatting>
  <conditionalFormatting sqref="AG11:AG14">
    <cfRule type="colorScale" priority="3112">
      <colorScale>
        <cfvo type="min"/>
        <cfvo type="max"/>
        <color theme="0"/>
        <color theme="0"/>
      </colorScale>
    </cfRule>
    <cfRule type="expression" dxfId="5293" priority="3113">
      <formula>AF11&lt;0</formula>
    </cfRule>
  </conditionalFormatting>
  <conditionalFormatting sqref="AG15">
    <cfRule type="colorScale" priority="3089">
      <colorScale>
        <cfvo type="min"/>
        <cfvo type="max"/>
        <color theme="0"/>
        <color theme="0"/>
      </colorScale>
    </cfRule>
    <cfRule type="expression" dxfId="5292" priority="3090">
      <formula>AF15&lt;0</formula>
    </cfRule>
  </conditionalFormatting>
  <conditionalFormatting sqref="AG16:AG17">
    <cfRule type="colorScale" priority="3110">
      <colorScale>
        <cfvo type="min"/>
        <cfvo type="max"/>
        <color theme="0"/>
        <color theme="0"/>
      </colorScale>
    </cfRule>
    <cfRule type="expression" dxfId="5291" priority="3111">
      <formula>AF16&lt;0</formula>
    </cfRule>
  </conditionalFormatting>
  <conditionalFormatting sqref="AG18">
    <cfRule type="colorScale" priority="3086">
      <colorScale>
        <cfvo type="min"/>
        <cfvo type="max"/>
        <color theme="0"/>
        <color theme="0"/>
      </colorScale>
    </cfRule>
    <cfRule type="expression" dxfId="5290" priority="3088">
      <formula>AF18&lt;0</formula>
    </cfRule>
  </conditionalFormatting>
  <conditionalFormatting sqref="AG19:AG20">
    <cfRule type="colorScale" priority="3108">
      <colorScale>
        <cfvo type="min"/>
        <cfvo type="max"/>
        <color theme="0"/>
        <color theme="0"/>
      </colorScale>
    </cfRule>
    <cfRule type="expression" dxfId="5289" priority="3109">
      <formula>AF19&lt;0</formula>
    </cfRule>
  </conditionalFormatting>
  <conditionalFormatting sqref="AG23">
    <cfRule type="colorScale" priority="3083">
      <colorScale>
        <cfvo type="min"/>
        <cfvo type="max"/>
        <color theme="0"/>
        <color theme="0"/>
      </colorScale>
    </cfRule>
    <cfRule type="expression" dxfId="5288" priority="3084">
      <formula>AF23&lt;0</formula>
    </cfRule>
  </conditionalFormatting>
  <conditionalFormatting sqref="AG23:AG31">
    <cfRule type="expression" dxfId="5287" priority="3077">
      <formula>IF(AG23="Validar","Rojo","Verde")</formula>
    </cfRule>
    <cfRule type="expression" priority="3079">
      <formula>#REF!</formula>
    </cfRule>
  </conditionalFormatting>
  <conditionalFormatting sqref="AG24">
    <cfRule type="colorScale" priority="3106">
      <colorScale>
        <cfvo type="min"/>
        <cfvo type="max"/>
        <color theme="0"/>
        <color theme="0"/>
      </colorScale>
    </cfRule>
    <cfRule type="expression" dxfId="5286" priority="3107">
      <formula>AF24&lt;0</formula>
    </cfRule>
  </conditionalFormatting>
  <conditionalFormatting sqref="AG25">
    <cfRule type="colorScale" priority="3104">
      <colorScale>
        <cfvo type="min"/>
        <cfvo type="max"/>
        <color theme="0"/>
        <color theme="0"/>
      </colorScale>
    </cfRule>
    <cfRule type="expression" dxfId="5285" priority="3105">
      <formula>AF25&lt;0</formula>
    </cfRule>
  </conditionalFormatting>
  <conditionalFormatting sqref="AG26">
    <cfRule type="colorScale" priority="3081">
      <colorScale>
        <cfvo type="min"/>
        <cfvo type="max"/>
        <color theme="0"/>
        <color theme="0"/>
      </colorScale>
    </cfRule>
    <cfRule type="expression" dxfId="5284" priority="3082">
      <formula>AF26&lt;0</formula>
    </cfRule>
  </conditionalFormatting>
  <conditionalFormatting sqref="AG27">
    <cfRule type="colorScale" priority="3102">
      <colorScale>
        <cfvo type="min"/>
        <cfvo type="max"/>
        <color theme="0"/>
        <color theme="0"/>
      </colorScale>
    </cfRule>
    <cfRule type="expression" dxfId="5283" priority="3103">
      <formula>AF27&lt;0</formula>
    </cfRule>
  </conditionalFormatting>
  <conditionalFormatting sqref="AG28">
    <cfRule type="colorScale" priority="3100">
      <colorScale>
        <cfvo type="min"/>
        <cfvo type="max"/>
        <color theme="0"/>
        <color theme="0"/>
      </colorScale>
    </cfRule>
    <cfRule type="expression" dxfId="5282" priority="3101">
      <formula>AF28&lt;0</formula>
    </cfRule>
  </conditionalFormatting>
  <conditionalFormatting sqref="AG29">
    <cfRule type="colorScale" priority="3078">
      <colorScale>
        <cfvo type="min"/>
        <cfvo type="max"/>
        <color theme="0"/>
        <color theme="0"/>
      </colorScale>
    </cfRule>
    <cfRule type="expression" dxfId="5281" priority="3080">
      <formula>AF29&lt;0</formula>
    </cfRule>
  </conditionalFormatting>
  <conditionalFormatting sqref="AG30">
    <cfRule type="colorScale" priority="3098">
      <colorScale>
        <cfvo type="min"/>
        <cfvo type="max"/>
        <color theme="0"/>
        <color theme="0"/>
      </colorScale>
    </cfRule>
    <cfRule type="expression" dxfId="5280" priority="3099">
      <formula>AF30&lt;0</formula>
    </cfRule>
  </conditionalFormatting>
  <conditionalFormatting sqref="AG31">
    <cfRule type="colorScale" priority="3096">
      <colorScale>
        <cfvo type="min"/>
        <cfvo type="max"/>
        <color theme="0"/>
        <color theme="0"/>
      </colorScale>
    </cfRule>
    <cfRule type="expression" dxfId="5279" priority="3097">
      <formula>AF31&lt;0</formula>
    </cfRule>
  </conditionalFormatting>
  <conditionalFormatting sqref="AG39">
    <cfRule type="colorScale" priority="3074">
      <colorScale>
        <cfvo type="min"/>
        <cfvo type="max"/>
        <color theme="0"/>
        <color theme="0"/>
      </colorScale>
    </cfRule>
    <cfRule type="expression" priority="3075">
      <formula>#REF!</formula>
    </cfRule>
    <cfRule type="expression" dxfId="5278" priority="3076">
      <formula>AF39&lt;0</formula>
    </cfRule>
  </conditionalFormatting>
  <conditionalFormatting sqref="AG39:AG107">
    <cfRule type="expression" dxfId="5277" priority="3012">
      <formula>IF(AG39="Validar","Rojo","Verde")</formula>
    </cfRule>
  </conditionalFormatting>
  <conditionalFormatting sqref="AG40:AG67">
    <cfRule type="colorScale" priority="3093">
      <colorScale>
        <cfvo type="min"/>
        <cfvo type="max"/>
        <color theme="0"/>
        <color theme="0"/>
      </colorScale>
    </cfRule>
    <cfRule type="expression" priority="3094">
      <formula>$F$19</formula>
    </cfRule>
    <cfRule type="expression" dxfId="5276" priority="3095">
      <formula>AF40&lt;0</formula>
    </cfRule>
  </conditionalFormatting>
  <conditionalFormatting sqref="AG68">
    <cfRule type="colorScale" priority="3071">
      <colorScale>
        <cfvo type="min"/>
        <cfvo type="max"/>
        <color theme="0"/>
        <color theme="0"/>
      </colorScale>
    </cfRule>
    <cfRule type="expression" priority="3072">
      <formula>#REF!</formula>
    </cfRule>
    <cfRule type="expression" dxfId="5275" priority="3073">
      <formula>AF68&lt;0</formula>
    </cfRule>
  </conditionalFormatting>
  <conditionalFormatting sqref="AG69:AG81">
    <cfRule type="colorScale" priority="3118">
      <colorScale>
        <cfvo type="min"/>
        <cfvo type="max"/>
        <color theme="0"/>
        <color theme="0"/>
      </colorScale>
    </cfRule>
    <cfRule type="expression" priority="3119">
      <formula>$F$19</formula>
    </cfRule>
    <cfRule type="expression" dxfId="5274" priority="3120">
      <formula>AF69&lt;0</formula>
    </cfRule>
  </conditionalFormatting>
  <conditionalFormatting sqref="AG82 AG92 AG103 AG107">
    <cfRule type="expression" dxfId="5273" priority="3117">
      <formula>AF82&lt;0</formula>
    </cfRule>
  </conditionalFormatting>
  <conditionalFormatting sqref="AG83">
    <cfRule type="colorScale" priority="3013">
      <colorScale>
        <cfvo type="min"/>
        <cfvo type="max"/>
        <color theme="0"/>
        <color theme="0"/>
      </colorScale>
    </cfRule>
    <cfRule type="expression" priority="3014">
      <formula>#REF!</formula>
    </cfRule>
    <cfRule type="expression" dxfId="5272" priority="3015">
      <formula>AF83&lt;0</formula>
    </cfRule>
  </conditionalFormatting>
  <conditionalFormatting sqref="AG84:AG91">
    <cfRule type="colorScale" priority="3121">
      <colorScale>
        <cfvo type="min"/>
        <cfvo type="max"/>
        <color theme="0"/>
        <color theme="0"/>
      </colorScale>
    </cfRule>
    <cfRule type="expression" priority="3122">
      <formula>$F$19</formula>
    </cfRule>
    <cfRule type="expression" dxfId="5271" priority="3123">
      <formula>AF84&lt;0</formula>
    </cfRule>
  </conditionalFormatting>
  <conditionalFormatting sqref="AG92 AG82 AG103 AG107">
    <cfRule type="colorScale" priority="3116">
      <colorScale>
        <cfvo type="min"/>
        <cfvo type="max"/>
        <color theme="0"/>
        <color theme="0"/>
      </colorScale>
    </cfRule>
  </conditionalFormatting>
  <conditionalFormatting sqref="AG93">
    <cfRule type="colorScale" priority="3068">
      <colorScale>
        <cfvo type="min"/>
        <cfvo type="max"/>
        <color theme="0"/>
        <color theme="0"/>
      </colorScale>
    </cfRule>
    <cfRule type="expression" priority="3069">
      <formula>#REF!</formula>
    </cfRule>
    <cfRule type="expression" dxfId="5270" priority="3070">
      <formula>AF93&lt;0</formula>
    </cfRule>
  </conditionalFormatting>
  <conditionalFormatting sqref="AG94:AG102">
    <cfRule type="colorScale" priority="3124">
      <colorScale>
        <cfvo type="min"/>
        <cfvo type="max"/>
        <color theme="0"/>
        <color theme="0"/>
      </colorScale>
    </cfRule>
    <cfRule type="expression" priority="3125">
      <formula>$F$19</formula>
    </cfRule>
    <cfRule type="expression" dxfId="5269" priority="3126">
      <formula>AF94&lt;0</formula>
    </cfRule>
  </conditionalFormatting>
  <conditionalFormatting sqref="AG104">
    <cfRule type="colorScale" priority="3065">
      <colorScale>
        <cfvo type="min"/>
        <cfvo type="max"/>
        <color theme="0"/>
        <color theme="0"/>
      </colorScale>
    </cfRule>
    <cfRule type="expression" priority="3066">
      <formula>#REF!</formula>
    </cfRule>
    <cfRule type="expression" dxfId="5268" priority="3067">
      <formula>AF104&lt;0</formula>
    </cfRule>
  </conditionalFormatting>
  <conditionalFormatting sqref="AG105:AG106">
    <cfRule type="colorScale" priority="3127">
      <colorScale>
        <cfvo type="min"/>
        <cfvo type="max"/>
        <color theme="0"/>
        <color theme="0"/>
      </colorScale>
    </cfRule>
    <cfRule type="expression" priority="3128">
      <formula>$F$19</formula>
    </cfRule>
    <cfRule type="expression" dxfId="5267" priority="3129">
      <formula>AF105&lt;0</formula>
    </cfRule>
  </conditionalFormatting>
  <conditionalFormatting sqref="AG110">
    <cfRule type="colorScale" priority="3130">
      <colorScale>
        <cfvo type="min"/>
        <cfvo type="max"/>
        <color theme="0"/>
        <color theme="0"/>
      </colorScale>
    </cfRule>
    <cfRule type="expression" dxfId="5266" priority="3131">
      <formula>AF110&lt;0</formula>
    </cfRule>
  </conditionalFormatting>
  <conditionalFormatting sqref="AG110:AG111">
    <cfRule type="expression" priority="3010">
      <formula>$F$19</formula>
    </cfRule>
  </conditionalFormatting>
  <conditionalFormatting sqref="AG111">
    <cfRule type="colorScale" priority="3009">
      <colorScale>
        <cfvo type="min"/>
        <cfvo type="max"/>
        <color theme="0"/>
        <color theme="0"/>
      </colorScale>
    </cfRule>
    <cfRule type="expression" dxfId="5265" priority="3011">
      <formula>AF111&lt;0</formula>
    </cfRule>
  </conditionalFormatting>
  <conditionalFormatting sqref="AG117:AG123">
    <cfRule type="colorScale" priority="3135">
      <colorScale>
        <cfvo type="min"/>
        <cfvo type="max"/>
        <color theme="0"/>
        <color theme="0"/>
      </colorScale>
    </cfRule>
    <cfRule type="expression" priority="3136">
      <formula>$F$19</formula>
    </cfRule>
    <cfRule type="expression" dxfId="5264" priority="3137">
      <formula>AF117&lt;0</formula>
    </cfRule>
  </conditionalFormatting>
  <conditionalFormatting sqref="AG125">
    <cfRule type="colorScale" priority="3062">
      <colorScale>
        <cfvo type="min"/>
        <cfvo type="max"/>
        <color theme="0"/>
        <color theme="0"/>
      </colorScale>
    </cfRule>
    <cfRule type="expression" priority="3063">
      <formula>#REF!</formula>
    </cfRule>
    <cfRule type="expression" dxfId="5263" priority="3064">
      <formula>AF125&lt;0</formula>
    </cfRule>
  </conditionalFormatting>
  <conditionalFormatting sqref="AG125:AG135">
    <cfRule type="expression" dxfId="5262" priority="3061">
      <formula>IF(AG125="Validar","Rojo","Verde")</formula>
    </cfRule>
  </conditionalFormatting>
  <conditionalFormatting sqref="AG126:AG132">
    <cfRule type="colorScale" priority="3138">
      <colorScale>
        <cfvo type="min"/>
        <cfvo type="max"/>
        <color theme="0"/>
        <color theme="0"/>
      </colorScale>
    </cfRule>
    <cfRule type="expression" dxfId="5261" priority="3140">
      <formula>AF126&lt;0</formula>
    </cfRule>
  </conditionalFormatting>
  <conditionalFormatting sqref="AG126:AG134">
    <cfRule type="expression" priority="3139">
      <formula>$F$19</formula>
    </cfRule>
  </conditionalFormatting>
  <conditionalFormatting sqref="AG133:AG134">
    <cfRule type="colorScale" priority="3141">
      <colorScale>
        <cfvo type="min"/>
        <cfvo type="max"/>
        <color theme="0"/>
        <color theme="0"/>
      </colorScale>
    </cfRule>
    <cfRule type="expression" dxfId="5260" priority="3142">
      <formula>AF133&lt;0</formula>
    </cfRule>
  </conditionalFormatting>
  <conditionalFormatting sqref="AG135">
    <cfRule type="colorScale" priority="3132">
      <colorScale>
        <cfvo type="min"/>
        <cfvo type="max"/>
        <color theme="0"/>
        <color theme="0"/>
      </colorScale>
    </cfRule>
    <cfRule type="expression" priority="3133">
      <formula>$F$23</formula>
    </cfRule>
    <cfRule type="expression" dxfId="5259" priority="3134">
      <formula>AF135&lt;0</formula>
    </cfRule>
  </conditionalFormatting>
  <conditionalFormatting sqref="AG110:AH111">
    <cfRule type="expression" dxfId="5258" priority="3005">
      <formula>IF(AG110="Validar","Rojo","Verde")</formula>
    </cfRule>
  </conditionalFormatting>
  <conditionalFormatting sqref="AG117:AH123">
    <cfRule type="expression" dxfId="5257" priority="3018">
      <formula>IF(AG117="Validar","Rojo","Verde")</formula>
    </cfRule>
  </conditionalFormatting>
  <conditionalFormatting sqref="AH40:AH66">
    <cfRule type="colorScale" priority="3053">
      <colorScale>
        <cfvo type="min"/>
        <cfvo type="max"/>
        <color theme="0"/>
        <color theme="0"/>
      </colorScale>
    </cfRule>
    <cfRule type="expression" priority="3054">
      <formula>#REF!</formula>
    </cfRule>
    <cfRule type="expression" dxfId="5256" priority="3055">
      <formula>AG40&lt;0</formula>
    </cfRule>
  </conditionalFormatting>
  <conditionalFormatting sqref="AH40:AH67">
    <cfRule type="expression" dxfId="5255" priority="3052">
      <formula>IF(AH40="Validar","Rojo","Verde")</formula>
    </cfRule>
  </conditionalFormatting>
  <conditionalFormatting sqref="AH67 AG82:AH82 AG92:AH92 AG103:AH103 AG107:AH107">
    <cfRule type="expression" priority="3057">
      <formula>$F$23</formula>
    </cfRule>
  </conditionalFormatting>
  <conditionalFormatting sqref="AH67 AH82 AH92 AH103 AH107">
    <cfRule type="expression" dxfId="5254" priority="3058">
      <formula>AG67&lt;0</formula>
    </cfRule>
  </conditionalFormatting>
  <conditionalFormatting sqref="AH69">
    <cfRule type="colorScale" priority="3050">
      <colorScale>
        <cfvo type="min"/>
        <cfvo type="max"/>
        <color theme="0"/>
        <color theme="0"/>
      </colorScale>
    </cfRule>
    <cfRule type="expression" dxfId="5253" priority="3051">
      <formula>AG69&lt;0</formula>
    </cfRule>
  </conditionalFormatting>
  <conditionalFormatting sqref="AH69:AH81">
    <cfRule type="expression" priority="3048">
      <formula>#REF!</formula>
    </cfRule>
  </conditionalFormatting>
  <conditionalFormatting sqref="AH69:AH82">
    <cfRule type="expression" dxfId="5252" priority="3046">
      <formula>IF(AH69="Validar","Rojo","Verde")</formula>
    </cfRule>
  </conditionalFormatting>
  <conditionalFormatting sqref="AH70:AH78">
    <cfRule type="colorScale" priority="3047">
      <colorScale>
        <cfvo type="min"/>
        <cfvo type="max"/>
        <color theme="0"/>
        <color theme="0"/>
      </colorScale>
    </cfRule>
    <cfRule type="expression" dxfId="5251" priority="3049">
      <formula>AG70&lt;0</formula>
    </cfRule>
  </conditionalFormatting>
  <conditionalFormatting sqref="AH79:AH81">
    <cfRule type="colorScale" priority="3059">
      <colorScale>
        <cfvo type="min"/>
        <cfvo type="max"/>
        <color theme="0"/>
        <color theme="0"/>
      </colorScale>
    </cfRule>
    <cfRule type="expression" dxfId="5250" priority="3060">
      <formula>AG79&lt;0</formula>
    </cfRule>
  </conditionalFormatting>
  <conditionalFormatting sqref="AH82 AH67 AH92 AH103 AH107">
    <cfRule type="colorScale" priority="3056">
      <colorScale>
        <cfvo type="min"/>
        <cfvo type="max"/>
        <color theme="0"/>
        <color theme="0"/>
      </colorScale>
    </cfRule>
  </conditionalFormatting>
  <conditionalFormatting sqref="AH84">
    <cfRule type="colorScale" priority="3044">
      <colorScale>
        <cfvo type="min"/>
        <cfvo type="max"/>
        <color theme="0"/>
        <color theme="0"/>
      </colorScale>
    </cfRule>
    <cfRule type="expression" dxfId="5249" priority="3045">
      <formula>AG84&lt;0</formula>
    </cfRule>
  </conditionalFormatting>
  <conditionalFormatting sqref="AH84:AH91">
    <cfRule type="expression" priority="3042">
      <formula>#REF!</formula>
    </cfRule>
  </conditionalFormatting>
  <conditionalFormatting sqref="AH84:AH92">
    <cfRule type="expression" dxfId="5248" priority="3040">
      <formula>IF(AH84="Validar","Rojo","Verde")</formula>
    </cfRule>
  </conditionalFormatting>
  <conditionalFormatting sqref="AH85:AH91">
    <cfRule type="colorScale" priority="3041">
      <colorScale>
        <cfvo type="min"/>
        <cfvo type="max"/>
        <color theme="0"/>
        <color theme="0"/>
      </colorScale>
    </cfRule>
    <cfRule type="expression" dxfId="5247" priority="3043">
      <formula>AG85&lt;0</formula>
    </cfRule>
  </conditionalFormatting>
  <conditionalFormatting sqref="AH94">
    <cfRule type="colorScale" priority="3038">
      <colorScale>
        <cfvo type="min"/>
        <cfvo type="max"/>
        <color theme="0"/>
        <color theme="0"/>
      </colorScale>
    </cfRule>
    <cfRule type="expression" dxfId="5246" priority="3039">
      <formula>AG94&lt;0</formula>
    </cfRule>
  </conditionalFormatting>
  <conditionalFormatting sqref="AH94:AH102">
    <cfRule type="expression" priority="3032">
      <formula>#REF!</formula>
    </cfRule>
  </conditionalFormatting>
  <conditionalFormatting sqref="AH94:AH103">
    <cfRule type="expression" dxfId="5245" priority="3030">
      <formula>IF(AH94="Validar","Rojo","Verde")</formula>
    </cfRule>
  </conditionalFormatting>
  <conditionalFormatting sqref="AH95:AH100">
    <cfRule type="colorScale" priority="3036">
      <colorScale>
        <cfvo type="min"/>
        <cfvo type="max"/>
        <color theme="0"/>
        <color theme="0"/>
      </colorScale>
    </cfRule>
    <cfRule type="expression" dxfId="5244" priority="3037">
      <formula>AG95&lt;0</formula>
    </cfRule>
  </conditionalFormatting>
  <conditionalFormatting sqref="AH101">
    <cfRule type="colorScale" priority="3034">
      <colorScale>
        <cfvo type="min"/>
        <cfvo type="max"/>
        <color theme="0"/>
        <color theme="0"/>
      </colorScale>
    </cfRule>
    <cfRule type="expression" dxfId="5243" priority="3035">
      <formula>AG101&lt;0</formula>
    </cfRule>
  </conditionalFormatting>
  <conditionalFormatting sqref="AH102">
    <cfRule type="colorScale" priority="3031">
      <colorScale>
        <cfvo type="min"/>
        <cfvo type="max"/>
        <color theme="0"/>
        <color theme="0"/>
      </colorScale>
    </cfRule>
    <cfRule type="expression" dxfId="5242" priority="3033">
      <formula>AG102&lt;0</formula>
    </cfRule>
  </conditionalFormatting>
  <conditionalFormatting sqref="AH105">
    <cfRule type="colorScale" priority="3028">
      <colorScale>
        <cfvo type="min"/>
        <cfvo type="max"/>
        <color theme="0"/>
        <color theme="0"/>
      </colorScale>
    </cfRule>
    <cfRule type="expression" dxfId="5241" priority="3029">
      <formula>AG105&lt;0</formula>
    </cfRule>
  </conditionalFormatting>
  <conditionalFormatting sqref="AH105:AH106">
    <cfRule type="expression" priority="3026">
      <formula>#REF!</formula>
    </cfRule>
  </conditionalFormatting>
  <conditionalFormatting sqref="AH105:AH107">
    <cfRule type="expression" dxfId="5240" priority="3024">
      <formula>IF(AH105="Validar","Rojo","Verde")</formula>
    </cfRule>
  </conditionalFormatting>
  <conditionalFormatting sqref="AH106">
    <cfRule type="colorScale" priority="3025">
      <colorScale>
        <cfvo type="min"/>
        <cfvo type="max"/>
        <color theme="0"/>
        <color theme="0"/>
      </colorScale>
    </cfRule>
    <cfRule type="expression" dxfId="5239" priority="3027">
      <formula>AG106&lt;0</formula>
    </cfRule>
  </conditionalFormatting>
  <conditionalFormatting sqref="AH110">
    <cfRule type="colorScale" priority="3016">
      <colorScale>
        <cfvo type="min"/>
        <cfvo type="max"/>
        <color theme="0"/>
        <color theme="0"/>
      </colorScale>
    </cfRule>
    <cfRule type="expression" dxfId="5238" priority="3017">
      <formula>AG110&lt;0</formula>
    </cfRule>
  </conditionalFormatting>
  <conditionalFormatting sqref="AH110:AH111">
    <cfRule type="expression" priority="3007">
      <formula>#REF!</formula>
    </cfRule>
  </conditionalFormatting>
  <conditionalFormatting sqref="AH111">
    <cfRule type="colorScale" priority="3006">
      <colorScale>
        <cfvo type="min"/>
        <cfvo type="max"/>
        <color theme="0"/>
        <color theme="0"/>
      </colorScale>
    </cfRule>
    <cfRule type="expression" dxfId="5237" priority="3008">
      <formula>AG111&lt;0</formula>
    </cfRule>
  </conditionalFormatting>
  <conditionalFormatting sqref="AH117">
    <cfRule type="colorScale" priority="3022">
      <colorScale>
        <cfvo type="min"/>
        <cfvo type="max"/>
        <color theme="0"/>
        <color theme="0"/>
      </colorScale>
    </cfRule>
    <cfRule type="expression" dxfId="5236" priority="3023">
      <formula>AG117&lt;0</formula>
    </cfRule>
  </conditionalFormatting>
  <conditionalFormatting sqref="AH117:AH123">
    <cfRule type="expression" priority="3020">
      <formula>#REF!</formula>
    </cfRule>
  </conditionalFormatting>
  <conditionalFormatting sqref="AH118:AH123">
    <cfRule type="colorScale" priority="3019">
      <colorScale>
        <cfvo type="min"/>
        <cfvo type="max"/>
        <color theme="0"/>
        <color theme="0"/>
      </colorScale>
    </cfRule>
    <cfRule type="expression" dxfId="5235" priority="3021">
      <formula>AG118&lt;0</formula>
    </cfRule>
  </conditionalFormatting>
  <conditionalFormatting sqref="AH126:AH135">
    <cfRule type="expression" dxfId="5234" priority="3143">
      <formula>IF(AH126="Validar","Rojo","Verde")</formula>
    </cfRule>
    <cfRule type="colorScale" priority="3144">
      <colorScale>
        <cfvo type="min"/>
        <cfvo type="max"/>
        <color theme="0"/>
        <color theme="0"/>
      </colorScale>
    </cfRule>
    <cfRule type="expression" priority="3145">
      <formula>$F$23</formula>
    </cfRule>
    <cfRule type="expression" dxfId="5233" priority="3146">
      <formula>AG126&lt;0</formula>
    </cfRule>
  </conditionalFormatting>
  <conditionalFormatting sqref="AG6">
    <cfRule type="colorScale" priority="3003">
      <colorScale>
        <cfvo type="min"/>
        <cfvo type="max"/>
        <color theme="0"/>
        <color theme="0"/>
      </colorScale>
    </cfRule>
    <cfRule type="expression" dxfId="5232" priority="3004">
      <formula>AF6&lt;0</formula>
    </cfRule>
  </conditionalFormatting>
  <conditionalFormatting sqref="AG6">
    <cfRule type="expression" dxfId="5231" priority="3001">
      <formula>IF(AG6="Validar","Rojo","Verde")</formula>
    </cfRule>
    <cfRule type="expression" priority="3002">
      <formula>#REF!</formula>
    </cfRule>
  </conditionalFormatting>
  <conditionalFormatting sqref="AG7:AG8">
    <cfRule type="colorScale" priority="2999">
      <colorScale>
        <cfvo type="min"/>
        <cfvo type="max"/>
        <color theme="0"/>
        <color theme="0"/>
      </colorScale>
    </cfRule>
    <cfRule type="expression" dxfId="5230" priority="3000">
      <formula>AF7&lt;0</formula>
    </cfRule>
  </conditionalFormatting>
  <conditionalFormatting sqref="AG7:AG8">
    <cfRule type="expression" dxfId="5229" priority="2997">
      <formula>IF(AG7="Validar","Rojo","Verde")</formula>
    </cfRule>
    <cfRule type="expression" priority="2998">
      <formula>#REF!</formula>
    </cfRule>
  </conditionalFormatting>
  <conditionalFormatting sqref="AK9">
    <cfRule type="colorScale" priority="2964">
      <colorScale>
        <cfvo type="min"/>
        <cfvo type="max"/>
        <color theme="0"/>
        <color theme="0"/>
      </colorScale>
    </cfRule>
    <cfRule type="expression" dxfId="5228" priority="2965">
      <formula>AJ9&lt;0</formula>
    </cfRule>
  </conditionalFormatting>
  <conditionalFormatting sqref="AK9:AK20">
    <cfRule type="expression" dxfId="5227" priority="2935">
      <formula>IF(AK9="Validar","Rojo","Verde")</formula>
    </cfRule>
    <cfRule type="expression" priority="2937">
      <formula>#REF!</formula>
    </cfRule>
  </conditionalFormatting>
  <conditionalFormatting sqref="AK10">
    <cfRule type="colorScale" priority="2941">
      <colorScale>
        <cfvo type="min"/>
        <cfvo type="max"/>
        <color theme="0"/>
        <color theme="0"/>
      </colorScale>
    </cfRule>
    <cfRule type="expression" dxfId="5226" priority="2942">
      <formula>AJ10&lt;0</formula>
    </cfRule>
  </conditionalFormatting>
  <conditionalFormatting sqref="AK11:AK14">
    <cfRule type="colorScale" priority="2962">
      <colorScale>
        <cfvo type="min"/>
        <cfvo type="max"/>
        <color theme="0"/>
        <color theme="0"/>
      </colorScale>
    </cfRule>
    <cfRule type="expression" dxfId="5225" priority="2963">
      <formula>AJ11&lt;0</formula>
    </cfRule>
  </conditionalFormatting>
  <conditionalFormatting sqref="AK15">
    <cfRule type="colorScale" priority="2939">
      <colorScale>
        <cfvo type="min"/>
        <cfvo type="max"/>
        <color theme="0"/>
        <color theme="0"/>
      </colorScale>
    </cfRule>
    <cfRule type="expression" dxfId="5224" priority="2940">
      <formula>AJ15&lt;0</formula>
    </cfRule>
  </conditionalFormatting>
  <conditionalFormatting sqref="AK16:AK17">
    <cfRule type="colorScale" priority="2960">
      <colorScale>
        <cfvo type="min"/>
        <cfvo type="max"/>
        <color theme="0"/>
        <color theme="0"/>
      </colorScale>
    </cfRule>
    <cfRule type="expression" dxfId="5223" priority="2961">
      <formula>AJ16&lt;0</formula>
    </cfRule>
  </conditionalFormatting>
  <conditionalFormatting sqref="AK18">
    <cfRule type="colorScale" priority="2936">
      <colorScale>
        <cfvo type="min"/>
        <cfvo type="max"/>
        <color theme="0"/>
        <color theme="0"/>
      </colorScale>
    </cfRule>
    <cfRule type="expression" dxfId="5222" priority="2938">
      <formula>AJ18&lt;0</formula>
    </cfRule>
  </conditionalFormatting>
  <conditionalFormatting sqref="AK19:AK20">
    <cfRule type="colorScale" priority="2958">
      <colorScale>
        <cfvo type="min"/>
        <cfvo type="max"/>
        <color theme="0"/>
        <color theme="0"/>
      </colorScale>
    </cfRule>
    <cfRule type="expression" dxfId="5221" priority="2959">
      <formula>AJ19&lt;0</formula>
    </cfRule>
  </conditionalFormatting>
  <conditionalFormatting sqref="AK23">
    <cfRule type="colorScale" priority="2933">
      <colorScale>
        <cfvo type="min"/>
        <cfvo type="max"/>
        <color theme="0"/>
        <color theme="0"/>
      </colorScale>
    </cfRule>
    <cfRule type="expression" dxfId="5220" priority="2934">
      <formula>AJ23&lt;0</formula>
    </cfRule>
  </conditionalFormatting>
  <conditionalFormatting sqref="AK23:AK31">
    <cfRule type="expression" dxfId="5219" priority="2927">
      <formula>IF(AK23="Validar","Rojo","Verde")</formula>
    </cfRule>
    <cfRule type="expression" priority="2929">
      <formula>#REF!</formula>
    </cfRule>
  </conditionalFormatting>
  <conditionalFormatting sqref="AK24">
    <cfRule type="colorScale" priority="2956">
      <colorScale>
        <cfvo type="min"/>
        <cfvo type="max"/>
        <color theme="0"/>
        <color theme="0"/>
      </colorScale>
    </cfRule>
    <cfRule type="expression" dxfId="5218" priority="2957">
      <formula>AJ24&lt;0</formula>
    </cfRule>
  </conditionalFormatting>
  <conditionalFormatting sqref="AK25">
    <cfRule type="colorScale" priority="2954">
      <colorScale>
        <cfvo type="min"/>
        <cfvo type="max"/>
        <color theme="0"/>
        <color theme="0"/>
      </colorScale>
    </cfRule>
    <cfRule type="expression" dxfId="5217" priority="2955">
      <formula>AJ25&lt;0</formula>
    </cfRule>
  </conditionalFormatting>
  <conditionalFormatting sqref="AK26">
    <cfRule type="colorScale" priority="2931">
      <colorScale>
        <cfvo type="min"/>
        <cfvo type="max"/>
        <color theme="0"/>
        <color theme="0"/>
      </colorScale>
    </cfRule>
    <cfRule type="expression" dxfId="5216" priority="2932">
      <formula>AJ26&lt;0</formula>
    </cfRule>
  </conditionalFormatting>
  <conditionalFormatting sqref="AK27">
    <cfRule type="colorScale" priority="2952">
      <colorScale>
        <cfvo type="min"/>
        <cfvo type="max"/>
        <color theme="0"/>
        <color theme="0"/>
      </colorScale>
    </cfRule>
    <cfRule type="expression" dxfId="5215" priority="2953">
      <formula>AJ27&lt;0</formula>
    </cfRule>
  </conditionalFormatting>
  <conditionalFormatting sqref="AK28">
    <cfRule type="colorScale" priority="2950">
      <colorScale>
        <cfvo type="min"/>
        <cfvo type="max"/>
        <color theme="0"/>
        <color theme="0"/>
      </colorScale>
    </cfRule>
    <cfRule type="expression" dxfId="5214" priority="2951">
      <formula>AJ28&lt;0</formula>
    </cfRule>
  </conditionalFormatting>
  <conditionalFormatting sqref="AK29">
    <cfRule type="colorScale" priority="2928">
      <colorScale>
        <cfvo type="min"/>
        <cfvo type="max"/>
        <color theme="0"/>
        <color theme="0"/>
      </colorScale>
    </cfRule>
    <cfRule type="expression" dxfId="5213" priority="2930">
      <formula>AJ29&lt;0</formula>
    </cfRule>
  </conditionalFormatting>
  <conditionalFormatting sqref="AK30">
    <cfRule type="colorScale" priority="2948">
      <colorScale>
        <cfvo type="min"/>
        <cfvo type="max"/>
        <color theme="0"/>
        <color theme="0"/>
      </colorScale>
    </cfRule>
    <cfRule type="expression" dxfId="5212" priority="2949">
      <formula>AJ30&lt;0</formula>
    </cfRule>
  </conditionalFormatting>
  <conditionalFormatting sqref="AK31">
    <cfRule type="colorScale" priority="2946">
      <colorScale>
        <cfvo type="min"/>
        <cfvo type="max"/>
        <color theme="0"/>
        <color theme="0"/>
      </colorScale>
    </cfRule>
    <cfRule type="expression" dxfId="5211" priority="2947">
      <formula>AJ31&lt;0</formula>
    </cfRule>
  </conditionalFormatting>
  <conditionalFormatting sqref="AK39">
    <cfRule type="colorScale" priority="2924">
      <colorScale>
        <cfvo type="min"/>
        <cfvo type="max"/>
        <color theme="0"/>
        <color theme="0"/>
      </colorScale>
    </cfRule>
    <cfRule type="expression" priority="2925">
      <formula>#REF!</formula>
    </cfRule>
    <cfRule type="expression" dxfId="5210" priority="2926">
      <formula>AJ39&lt;0</formula>
    </cfRule>
  </conditionalFormatting>
  <conditionalFormatting sqref="AK39:AK107">
    <cfRule type="expression" dxfId="5209" priority="2862">
      <formula>IF(AK39="Validar","Rojo","Verde")</formula>
    </cfRule>
  </conditionalFormatting>
  <conditionalFormatting sqref="AK40:AK67">
    <cfRule type="colorScale" priority="2943">
      <colorScale>
        <cfvo type="min"/>
        <cfvo type="max"/>
        <color theme="0"/>
        <color theme="0"/>
      </colorScale>
    </cfRule>
    <cfRule type="expression" priority="2944">
      <formula>$F$19</formula>
    </cfRule>
    <cfRule type="expression" dxfId="5208" priority="2945">
      <formula>AJ40&lt;0</formula>
    </cfRule>
  </conditionalFormatting>
  <conditionalFormatting sqref="AK68">
    <cfRule type="colorScale" priority="2921">
      <colorScale>
        <cfvo type="min"/>
        <cfvo type="max"/>
        <color theme="0"/>
        <color theme="0"/>
      </colorScale>
    </cfRule>
    <cfRule type="expression" priority="2922">
      <formula>#REF!</formula>
    </cfRule>
    <cfRule type="expression" dxfId="5207" priority="2923">
      <formula>AJ68&lt;0</formula>
    </cfRule>
  </conditionalFormatting>
  <conditionalFormatting sqref="AK69:AK81">
    <cfRule type="colorScale" priority="2968">
      <colorScale>
        <cfvo type="min"/>
        <cfvo type="max"/>
        <color theme="0"/>
        <color theme="0"/>
      </colorScale>
    </cfRule>
    <cfRule type="expression" priority="2969">
      <formula>$F$19</formula>
    </cfRule>
    <cfRule type="expression" dxfId="5206" priority="2970">
      <formula>AJ69&lt;0</formula>
    </cfRule>
  </conditionalFormatting>
  <conditionalFormatting sqref="AK82 AK92 AK103 AK107">
    <cfRule type="expression" dxfId="5205" priority="2967">
      <formula>AJ82&lt;0</formula>
    </cfRule>
  </conditionalFormatting>
  <conditionalFormatting sqref="AK83">
    <cfRule type="colorScale" priority="2863">
      <colorScale>
        <cfvo type="min"/>
        <cfvo type="max"/>
        <color theme="0"/>
        <color theme="0"/>
      </colorScale>
    </cfRule>
    <cfRule type="expression" priority="2864">
      <formula>#REF!</formula>
    </cfRule>
    <cfRule type="expression" dxfId="5204" priority="2865">
      <formula>AJ83&lt;0</formula>
    </cfRule>
  </conditionalFormatting>
  <conditionalFormatting sqref="AK84:AK91">
    <cfRule type="colorScale" priority="2971">
      <colorScale>
        <cfvo type="min"/>
        <cfvo type="max"/>
        <color theme="0"/>
        <color theme="0"/>
      </colorScale>
    </cfRule>
    <cfRule type="expression" priority="2972">
      <formula>$F$19</formula>
    </cfRule>
    <cfRule type="expression" dxfId="5203" priority="2973">
      <formula>AJ84&lt;0</formula>
    </cfRule>
  </conditionalFormatting>
  <conditionalFormatting sqref="AK92 AK82 AK103 AK107">
    <cfRule type="colorScale" priority="2966">
      <colorScale>
        <cfvo type="min"/>
        <cfvo type="max"/>
        <color theme="0"/>
        <color theme="0"/>
      </colorScale>
    </cfRule>
  </conditionalFormatting>
  <conditionalFormatting sqref="AK93">
    <cfRule type="colorScale" priority="2918">
      <colorScale>
        <cfvo type="min"/>
        <cfvo type="max"/>
        <color theme="0"/>
        <color theme="0"/>
      </colorScale>
    </cfRule>
    <cfRule type="expression" priority="2919">
      <formula>#REF!</formula>
    </cfRule>
    <cfRule type="expression" dxfId="5202" priority="2920">
      <formula>AJ93&lt;0</formula>
    </cfRule>
  </conditionalFormatting>
  <conditionalFormatting sqref="AK94:AK102">
    <cfRule type="colorScale" priority="2974">
      <colorScale>
        <cfvo type="min"/>
        <cfvo type="max"/>
        <color theme="0"/>
        <color theme="0"/>
      </colorScale>
    </cfRule>
    <cfRule type="expression" priority="2975">
      <formula>$F$19</formula>
    </cfRule>
    <cfRule type="expression" dxfId="5201" priority="2976">
      <formula>AJ94&lt;0</formula>
    </cfRule>
  </conditionalFormatting>
  <conditionalFormatting sqref="AK104">
    <cfRule type="colorScale" priority="2915">
      <colorScale>
        <cfvo type="min"/>
        <cfvo type="max"/>
        <color theme="0"/>
        <color theme="0"/>
      </colorScale>
    </cfRule>
    <cfRule type="expression" priority="2916">
      <formula>#REF!</formula>
    </cfRule>
    <cfRule type="expression" dxfId="5200" priority="2917">
      <formula>AJ104&lt;0</formula>
    </cfRule>
  </conditionalFormatting>
  <conditionalFormatting sqref="AK105:AK106">
    <cfRule type="colorScale" priority="2977">
      <colorScale>
        <cfvo type="min"/>
        <cfvo type="max"/>
        <color theme="0"/>
        <color theme="0"/>
      </colorScale>
    </cfRule>
    <cfRule type="expression" priority="2978">
      <formula>$F$19</formula>
    </cfRule>
    <cfRule type="expression" dxfId="5199" priority="2979">
      <formula>AJ105&lt;0</formula>
    </cfRule>
  </conditionalFormatting>
  <conditionalFormatting sqref="AK110">
    <cfRule type="colorScale" priority="2980">
      <colorScale>
        <cfvo type="min"/>
        <cfvo type="max"/>
        <color theme="0"/>
        <color theme="0"/>
      </colorScale>
    </cfRule>
    <cfRule type="expression" dxfId="5198" priority="2981">
      <formula>AJ110&lt;0</formula>
    </cfRule>
  </conditionalFormatting>
  <conditionalFormatting sqref="AK110:AK111">
    <cfRule type="expression" priority="2860">
      <formula>$F$19</formula>
    </cfRule>
  </conditionalFormatting>
  <conditionalFormatting sqref="AK111">
    <cfRule type="colorScale" priority="2859">
      <colorScale>
        <cfvo type="min"/>
        <cfvo type="max"/>
        <color theme="0"/>
        <color theme="0"/>
      </colorScale>
    </cfRule>
    <cfRule type="expression" dxfId="5197" priority="2861">
      <formula>AJ111&lt;0</formula>
    </cfRule>
  </conditionalFormatting>
  <conditionalFormatting sqref="AK117:AK123">
    <cfRule type="colorScale" priority="2985">
      <colorScale>
        <cfvo type="min"/>
        <cfvo type="max"/>
        <color theme="0"/>
        <color theme="0"/>
      </colorScale>
    </cfRule>
    <cfRule type="expression" priority="2986">
      <formula>$F$19</formula>
    </cfRule>
    <cfRule type="expression" dxfId="5196" priority="2987">
      <formula>AJ117&lt;0</formula>
    </cfRule>
  </conditionalFormatting>
  <conditionalFormatting sqref="AK125">
    <cfRule type="colorScale" priority="2912">
      <colorScale>
        <cfvo type="min"/>
        <cfvo type="max"/>
        <color theme="0"/>
        <color theme="0"/>
      </colorScale>
    </cfRule>
    <cfRule type="expression" priority="2913">
      <formula>#REF!</formula>
    </cfRule>
    <cfRule type="expression" dxfId="5195" priority="2914">
      <formula>AJ125&lt;0</formula>
    </cfRule>
  </conditionalFormatting>
  <conditionalFormatting sqref="AK125:AK135">
    <cfRule type="expression" dxfId="5194" priority="2911">
      <formula>IF(AK125="Validar","Rojo","Verde")</formula>
    </cfRule>
  </conditionalFormatting>
  <conditionalFormatting sqref="AK126:AK132">
    <cfRule type="colorScale" priority="2988">
      <colorScale>
        <cfvo type="min"/>
        <cfvo type="max"/>
        <color theme="0"/>
        <color theme="0"/>
      </colorScale>
    </cfRule>
    <cfRule type="expression" dxfId="5193" priority="2990">
      <formula>AJ126&lt;0</formula>
    </cfRule>
  </conditionalFormatting>
  <conditionalFormatting sqref="AK126:AK134">
    <cfRule type="expression" priority="2989">
      <formula>$F$19</formula>
    </cfRule>
  </conditionalFormatting>
  <conditionalFormatting sqref="AK133:AK134">
    <cfRule type="colorScale" priority="2991">
      <colorScale>
        <cfvo type="min"/>
        <cfvo type="max"/>
        <color theme="0"/>
        <color theme="0"/>
      </colorScale>
    </cfRule>
    <cfRule type="expression" dxfId="5192" priority="2992">
      <formula>AJ133&lt;0</formula>
    </cfRule>
  </conditionalFormatting>
  <conditionalFormatting sqref="AK135">
    <cfRule type="colorScale" priority="2982">
      <colorScale>
        <cfvo type="min"/>
        <cfvo type="max"/>
        <color theme="0"/>
        <color theme="0"/>
      </colorScale>
    </cfRule>
    <cfRule type="expression" priority="2983">
      <formula>$F$23</formula>
    </cfRule>
    <cfRule type="expression" dxfId="5191" priority="2984">
      <formula>AJ135&lt;0</formula>
    </cfRule>
  </conditionalFormatting>
  <conditionalFormatting sqref="AK110:AL111">
    <cfRule type="expression" dxfId="5190" priority="2855">
      <formula>IF(AK110="Validar","Rojo","Verde")</formula>
    </cfRule>
  </conditionalFormatting>
  <conditionalFormatting sqref="AK117:AL123">
    <cfRule type="expression" dxfId="5189" priority="2868">
      <formula>IF(AK117="Validar","Rojo","Verde")</formula>
    </cfRule>
  </conditionalFormatting>
  <conditionalFormatting sqref="AL40:AL66">
    <cfRule type="colorScale" priority="2903">
      <colorScale>
        <cfvo type="min"/>
        <cfvo type="max"/>
        <color theme="0"/>
        <color theme="0"/>
      </colorScale>
    </cfRule>
    <cfRule type="expression" priority="2904">
      <formula>#REF!</formula>
    </cfRule>
    <cfRule type="expression" dxfId="5188" priority="2905">
      <formula>AK40&lt;0</formula>
    </cfRule>
  </conditionalFormatting>
  <conditionalFormatting sqref="AL40:AL67">
    <cfRule type="expression" dxfId="5187" priority="2902">
      <formula>IF(AL40="Validar","Rojo","Verde")</formula>
    </cfRule>
  </conditionalFormatting>
  <conditionalFormatting sqref="AL67 AK82:AL82 AK92:AL92 AK103:AL103 AK107:AL107">
    <cfRule type="expression" priority="2907">
      <formula>$F$23</formula>
    </cfRule>
  </conditionalFormatting>
  <conditionalFormatting sqref="AL67 AL82 AL92 AL103 AL107">
    <cfRule type="expression" dxfId="5186" priority="2908">
      <formula>AK67&lt;0</formula>
    </cfRule>
  </conditionalFormatting>
  <conditionalFormatting sqref="AL69">
    <cfRule type="colorScale" priority="2900">
      <colorScale>
        <cfvo type="min"/>
        <cfvo type="max"/>
        <color theme="0"/>
        <color theme="0"/>
      </colorScale>
    </cfRule>
    <cfRule type="expression" dxfId="5185" priority="2901">
      <formula>AK69&lt;0</formula>
    </cfRule>
  </conditionalFormatting>
  <conditionalFormatting sqref="AL69:AL81">
    <cfRule type="expression" priority="2898">
      <formula>#REF!</formula>
    </cfRule>
  </conditionalFormatting>
  <conditionalFormatting sqref="AL69:AL82">
    <cfRule type="expression" dxfId="5184" priority="2896">
      <formula>IF(AL69="Validar","Rojo","Verde")</formula>
    </cfRule>
  </conditionalFormatting>
  <conditionalFormatting sqref="AL70:AL78">
    <cfRule type="colorScale" priority="2897">
      <colorScale>
        <cfvo type="min"/>
        <cfvo type="max"/>
        <color theme="0"/>
        <color theme="0"/>
      </colorScale>
    </cfRule>
    <cfRule type="expression" dxfId="5183" priority="2899">
      <formula>AK70&lt;0</formula>
    </cfRule>
  </conditionalFormatting>
  <conditionalFormatting sqref="AL79:AL81">
    <cfRule type="colorScale" priority="2909">
      <colorScale>
        <cfvo type="min"/>
        <cfvo type="max"/>
        <color theme="0"/>
        <color theme="0"/>
      </colorScale>
    </cfRule>
    <cfRule type="expression" dxfId="5182" priority="2910">
      <formula>AK79&lt;0</formula>
    </cfRule>
  </conditionalFormatting>
  <conditionalFormatting sqref="AL82 AL67 AL92 AL103 AL107">
    <cfRule type="colorScale" priority="2906">
      <colorScale>
        <cfvo type="min"/>
        <cfvo type="max"/>
        <color theme="0"/>
        <color theme="0"/>
      </colorScale>
    </cfRule>
  </conditionalFormatting>
  <conditionalFormatting sqref="AL84">
    <cfRule type="colorScale" priority="2894">
      <colorScale>
        <cfvo type="min"/>
        <cfvo type="max"/>
        <color theme="0"/>
        <color theme="0"/>
      </colorScale>
    </cfRule>
    <cfRule type="expression" dxfId="5181" priority="2895">
      <formula>AK84&lt;0</formula>
    </cfRule>
  </conditionalFormatting>
  <conditionalFormatting sqref="AL84:AL91">
    <cfRule type="expression" priority="2892">
      <formula>#REF!</formula>
    </cfRule>
  </conditionalFormatting>
  <conditionalFormatting sqref="AL84:AL92">
    <cfRule type="expression" dxfId="5180" priority="2890">
      <formula>IF(AL84="Validar","Rojo","Verde")</formula>
    </cfRule>
  </conditionalFormatting>
  <conditionalFormatting sqref="AL85:AL91">
    <cfRule type="colorScale" priority="2891">
      <colorScale>
        <cfvo type="min"/>
        <cfvo type="max"/>
        <color theme="0"/>
        <color theme="0"/>
      </colorScale>
    </cfRule>
    <cfRule type="expression" dxfId="5179" priority="2893">
      <formula>AK85&lt;0</formula>
    </cfRule>
  </conditionalFormatting>
  <conditionalFormatting sqref="AL94">
    <cfRule type="colorScale" priority="2888">
      <colorScale>
        <cfvo type="min"/>
        <cfvo type="max"/>
        <color theme="0"/>
        <color theme="0"/>
      </colorScale>
    </cfRule>
    <cfRule type="expression" dxfId="5178" priority="2889">
      <formula>AK94&lt;0</formula>
    </cfRule>
  </conditionalFormatting>
  <conditionalFormatting sqref="AL94:AL102">
    <cfRule type="expression" priority="2882">
      <formula>#REF!</formula>
    </cfRule>
  </conditionalFormatting>
  <conditionalFormatting sqref="AL94:AL103">
    <cfRule type="expression" dxfId="5177" priority="2880">
      <formula>IF(AL94="Validar","Rojo","Verde")</formula>
    </cfRule>
  </conditionalFormatting>
  <conditionalFormatting sqref="AL95:AL100">
    <cfRule type="colorScale" priority="2886">
      <colorScale>
        <cfvo type="min"/>
        <cfvo type="max"/>
        <color theme="0"/>
        <color theme="0"/>
      </colorScale>
    </cfRule>
    <cfRule type="expression" dxfId="5176" priority="2887">
      <formula>AK95&lt;0</formula>
    </cfRule>
  </conditionalFormatting>
  <conditionalFormatting sqref="AL101">
    <cfRule type="colorScale" priority="2884">
      <colorScale>
        <cfvo type="min"/>
        <cfvo type="max"/>
        <color theme="0"/>
        <color theme="0"/>
      </colorScale>
    </cfRule>
    <cfRule type="expression" dxfId="5175" priority="2885">
      <formula>AK101&lt;0</formula>
    </cfRule>
  </conditionalFormatting>
  <conditionalFormatting sqref="AL102">
    <cfRule type="colorScale" priority="2881">
      <colorScale>
        <cfvo type="min"/>
        <cfvo type="max"/>
        <color theme="0"/>
        <color theme="0"/>
      </colorScale>
    </cfRule>
    <cfRule type="expression" dxfId="5174" priority="2883">
      <formula>AK102&lt;0</formula>
    </cfRule>
  </conditionalFormatting>
  <conditionalFormatting sqref="AL105">
    <cfRule type="colorScale" priority="2878">
      <colorScale>
        <cfvo type="min"/>
        <cfvo type="max"/>
        <color theme="0"/>
        <color theme="0"/>
      </colorScale>
    </cfRule>
    <cfRule type="expression" dxfId="5173" priority="2879">
      <formula>AK105&lt;0</formula>
    </cfRule>
  </conditionalFormatting>
  <conditionalFormatting sqref="AL105:AL106">
    <cfRule type="expression" priority="2876">
      <formula>#REF!</formula>
    </cfRule>
  </conditionalFormatting>
  <conditionalFormatting sqref="AL105:AL107">
    <cfRule type="expression" dxfId="5172" priority="2874">
      <formula>IF(AL105="Validar","Rojo","Verde")</formula>
    </cfRule>
  </conditionalFormatting>
  <conditionalFormatting sqref="AL106">
    <cfRule type="colorScale" priority="2875">
      <colorScale>
        <cfvo type="min"/>
        <cfvo type="max"/>
        <color theme="0"/>
        <color theme="0"/>
      </colorScale>
    </cfRule>
    <cfRule type="expression" dxfId="5171" priority="2877">
      <formula>AK106&lt;0</formula>
    </cfRule>
  </conditionalFormatting>
  <conditionalFormatting sqref="AL110">
    <cfRule type="colorScale" priority="2866">
      <colorScale>
        <cfvo type="min"/>
        <cfvo type="max"/>
        <color theme="0"/>
        <color theme="0"/>
      </colorScale>
    </cfRule>
    <cfRule type="expression" dxfId="5170" priority="2867">
      <formula>AK110&lt;0</formula>
    </cfRule>
  </conditionalFormatting>
  <conditionalFormatting sqref="AL110:AL111">
    <cfRule type="expression" priority="2857">
      <formula>#REF!</formula>
    </cfRule>
  </conditionalFormatting>
  <conditionalFormatting sqref="AL111">
    <cfRule type="colorScale" priority="2856">
      <colorScale>
        <cfvo type="min"/>
        <cfvo type="max"/>
        <color theme="0"/>
        <color theme="0"/>
      </colorScale>
    </cfRule>
    <cfRule type="expression" dxfId="5169" priority="2858">
      <formula>AK111&lt;0</formula>
    </cfRule>
  </conditionalFormatting>
  <conditionalFormatting sqref="AL117">
    <cfRule type="colorScale" priority="2872">
      <colorScale>
        <cfvo type="min"/>
        <cfvo type="max"/>
        <color theme="0"/>
        <color theme="0"/>
      </colorScale>
    </cfRule>
    <cfRule type="expression" dxfId="5168" priority="2873">
      <formula>AK117&lt;0</formula>
    </cfRule>
  </conditionalFormatting>
  <conditionalFormatting sqref="AL117:AL123">
    <cfRule type="expression" priority="2870">
      <formula>#REF!</formula>
    </cfRule>
  </conditionalFormatting>
  <conditionalFormatting sqref="AL118:AL123">
    <cfRule type="colorScale" priority="2869">
      <colorScale>
        <cfvo type="min"/>
        <cfvo type="max"/>
        <color theme="0"/>
        <color theme="0"/>
      </colorScale>
    </cfRule>
    <cfRule type="expression" dxfId="5167" priority="2871">
      <formula>AK118&lt;0</formula>
    </cfRule>
  </conditionalFormatting>
  <conditionalFormatting sqref="AL126:AL135">
    <cfRule type="expression" dxfId="5166" priority="2993">
      <formula>IF(AL126="Validar","Rojo","Verde")</formula>
    </cfRule>
    <cfRule type="colorScale" priority="2994">
      <colorScale>
        <cfvo type="min"/>
        <cfvo type="max"/>
        <color theme="0"/>
        <color theme="0"/>
      </colorScale>
    </cfRule>
    <cfRule type="expression" priority="2995">
      <formula>$F$23</formula>
    </cfRule>
    <cfRule type="expression" dxfId="5165" priority="2996">
      <formula>AK126&lt;0</formula>
    </cfRule>
  </conditionalFormatting>
  <conditionalFormatting sqref="AK6">
    <cfRule type="colorScale" priority="2853">
      <colorScale>
        <cfvo type="min"/>
        <cfvo type="max"/>
        <color theme="0"/>
        <color theme="0"/>
      </colorScale>
    </cfRule>
    <cfRule type="expression" dxfId="5164" priority="2854">
      <formula>AJ6&lt;0</formula>
    </cfRule>
  </conditionalFormatting>
  <conditionalFormatting sqref="AK6">
    <cfRule type="expression" dxfId="5163" priority="2851">
      <formula>IF(AK6="Validar","Rojo","Verde")</formula>
    </cfRule>
    <cfRule type="expression" priority="2852">
      <formula>#REF!</formula>
    </cfRule>
  </conditionalFormatting>
  <conditionalFormatting sqref="AK7:AK8">
    <cfRule type="colorScale" priority="2849">
      <colorScale>
        <cfvo type="min"/>
        <cfvo type="max"/>
        <color theme="0"/>
        <color theme="0"/>
      </colorScale>
    </cfRule>
    <cfRule type="expression" dxfId="5162" priority="2850">
      <formula>AJ7&lt;0</formula>
    </cfRule>
  </conditionalFormatting>
  <conditionalFormatting sqref="AK7:AK8">
    <cfRule type="expression" dxfId="5161" priority="2847">
      <formula>IF(AK7="Validar","Rojo","Verde")</formula>
    </cfRule>
    <cfRule type="expression" priority="2848">
      <formula>#REF!</formula>
    </cfRule>
  </conditionalFormatting>
  <conditionalFormatting sqref="AN9">
    <cfRule type="colorScale" priority="2814">
      <colorScale>
        <cfvo type="min"/>
        <cfvo type="max"/>
        <color theme="0"/>
        <color theme="0"/>
      </colorScale>
    </cfRule>
    <cfRule type="expression" dxfId="5160" priority="2815">
      <formula>AM9&lt;0</formula>
    </cfRule>
  </conditionalFormatting>
  <conditionalFormatting sqref="AN9:AN20">
    <cfRule type="expression" dxfId="5159" priority="2785">
      <formula>IF(AN9="Validar","Rojo","Verde")</formula>
    </cfRule>
    <cfRule type="expression" priority="2787">
      <formula>#REF!</formula>
    </cfRule>
  </conditionalFormatting>
  <conditionalFormatting sqref="AN10">
    <cfRule type="colorScale" priority="2791">
      <colorScale>
        <cfvo type="min"/>
        <cfvo type="max"/>
        <color theme="0"/>
        <color theme="0"/>
      </colorScale>
    </cfRule>
    <cfRule type="expression" dxfId="5158" priority="2792">
      <formula>AM10&lt;0</formula>
    </cfRule>
  </conditionalFormatting>
  <conditionalFormatting sqref="AN11:AN14">
    <cfRule type="colorScale" priority="2812">
      <colorScale>
        <cfvo type="min"/>
        <cfvo type="max"/>
        <color theme="0"/>
        <color theme="0"/>
      </colorScale>
    </cfRule>
    <cfRule type="expression" dxfId="5157" priority="2813">
      <formula>AM11&lt;0</formula>
    </cfRule>
  </conditionalFormatting>
  <conditionalFormatting sqref="AN15">
    <cfRule type="colorScale" priority="2789">
      <colorScale>
        <cfvo type="min"/>
        <cfvo type="max"/>
        <color theme="0"/>
        <color theme="0"/>
      </colorScale>
    </cfRule>
    <cfRule type="expression" dxfId="5156" priority="2790">
      <formula>AM15&lt;0</formula>
    </cfRule>
  </conditionalFormatting>
  <conditionalFormatting sqref="AN16:AN17">
    <cfRule type="colorScale" priority="2810">
      <colorScale>
        <cfvo type="min"/>
        <cfvo type="max"/>
        <color theme="0"/>
        <color theme="0"/>
      </colorScale>
    </cfRule>
    <cfRule type="expression" dxfId="5155" priority="2811">
      <formula>AM16&lt;0</formula>
    </cfRule>
  </conditionalFormatting>
  <conditionalFormatting sqref="AN18">
    <cfRule type="colorScale" priority="2786">
      <colorScale>
        <cfvo type="min"/>
        <cfvo type="max"/>
        <color theme="0"/>
        <color theme="0"/>
      </colorScale>
    </cfRule>
    <cfRule type="expression" dxfId="5154" priority="2788">
      <formula>AM18&lt;0</formula>
    </cfRule>
  </conditionalFormatting>
  <conditionalFormatting sqref="AN19:AN20">
    <cfRule type="colorScale" priority="2808">
      <colorScale>
        <cfvo type="min"/>
        <cfvo type="max"/>
        <color theme="0"/>
        <color theme="0"/>
      </colorScale>
    </cfRule>
    <cfRule type="expression" dxfId="5153" priority="2809">
      <formula>AM19&lt;0</formula>
    </cfRule>
  </conditionalFormatting>
  <conditionalFormatting sqref="AN23">
    <cfRule type="colorScale" priority="2783">
      <colorScale>
        <cfvo type="min"/>
        <cfvo type="max"/>
        <color theme="0"/>
        <color theme="0"/>
      </colorScale>
    </cfRule>
    <cfRule type="expression" dxfId="5152" priority="2784">
      <formula>AM23&lt;0</formula>
    </cfRule>
  </conditionalFormatting>
  <conditionalFormatting sqref="AN23:AN31">
    <cfRule type="expression" dxfId="5151" priority="2777">
      <formula>IF(AN23="Validar","Rojo","Verde")</formula>
    </cfRule>
    <cfRule type="expression" priority="2779">
      <formula>#REF!</formula>
    </cfRule>
  </conditionalFormatting>
  <conditionalFormatting sqref="AN24">
    <cfRule type="colorScale" priority="2806">
      <colorScale>
        <cfvo type="min"/>
        <cfvo type="max"/>
        <color theme="0"/>
        <color theme="0"/>
      </colorScale>
    </cfRule>
    <cfRule type="expression" dxfId="5150" priority="2807">
      <formula>AM24&lt;0</formula>
    </cfRule>
  </conditionalFormatting>
  <conditionalFormatting sqref="AN25">
    <cfRule type="colorScale" priority="2804">
      <colorScale>
        <cfvo type="min"/>
        <cfvo type="max"/>
        <color theme="0"/>
        <color theme="0"/>
      </colorScale>
    </cfRule>
    <cfRule type="expression" dxfId="5149" priority="2805">
      <formula>AM25&lt;0</formula>
    </cfRule>
  </conditionalFormatting>
  <conditionalFormatting sqref="AN26">
    <cfRule type="colorScale" priority="2781">
      <colorScale>
        <cfvo type="min"/>
        <cfvo type="max"/>
        <color theme="0"/>
        <color theme="0"/>
      </colorScale>
    </cfRule>
    <cfRule type="expression" dxfId="5148" priority="2782">
      <formula>AM26&lt;0</formula>
    </cfRule>
  </conditionalFormatting>
  <conditionalFormatting sqref="AN27">
    <cfRule type="colorScale" priority="2802">
      <colorScale>
        <cfvo type="min"/>
        <cfvo type="max"/>
        <color theme="0"/>
        <color theme="0"/>
      </colorScale>
    </cfRule>
    <cfRule type="expression" dxfId="5147" priority="2803">
      <formula>AM27&lt;0</formula>
    </cfRule>
  </conditionalFormatting>
  <conditionalFormatting sqref="AN28">
    <cfRule type="colorScale" priority="2800">
      <colorScale>
        <cfvo type="min"/>
        <cfvo type="max"/>
        <color theme="0"/>
        <color theme="0"/>
      </colorScale>
    </cfRule>
    <cfRule type="expression" dxfId="5146" priority="2801">
      <formula>AM28&lt;0</formula>
    </cfRule>
  </conditionalFormatting>
  <conditionalFormatting sqref="AN29">
    <cfRule type="colorScale" priority="2778">
      <colorScale>
        <cfvo type="min"/>
        <cfvo type="max"/>
        <color theme="0"/>
        <color theme="0"/>
      </colorScale>
    </cfRule>
    <cfRule type="expression" dxfId="5145" priority="2780">
      <formula>AM29&lt;0</formula>
    </cfRule>
  </conditionalFormatting>
  <conditionalFormatting sqref="AN30">
    <cfRule type="colorScale" priority="2798">
      <colorScale>
        <cfvo type="min"/>
        <cfvo type="max"/>
        <color theme="0"/>
        <color theme="0"/>
      </colorScale>
    </cfRule>
    <cfRule type="expression" dxfId="5144" priority="2799">
      <formula>AM30&lt;0</formula>
    </cfRule>
  </conditionalFormatting>
  <conditionalFormatting sqref="AN31">
    <cfRule type="colorScale" priority="2796">
      <colorScale>
        <cfvo type="min"/>
        <cfvo type="max"/>
        <color theme="0"/>
        <color theme="0"/>
      </colorScale>
    </cfRule>
    <cfRule type="expression" dxfId="5143" priority="2797">
      <formula>AM31&lt;0</formula>
    </cfRule>
  </conditionalFormatting>
  <conditionalFormatting sqref="AN39">
    <cfRule type="colorScale" priority="2774">
      <colorScale>
        <cfvo type="min"/>
        <cfvo type="max"/>
        <color theme="0"/>
        <color theme="0"/>
      </colorScale>
    </cfRule>
    <cfRule type="expression" priority="2775">
      <formula>#REF!</formula>
    </cfRule>
    <cfRule type="expression" dxfId="5142" priority="2776">
      <formula>AM39&lt;0</formula>
    </cfRule>
  </conditionalFormatting>
  <conditionalFormatting sqref="AN39:AN107">
    <cfRule type="expression" dxfId="5141" priority="2712">
      <formula>IF(AN39="Validar","Rojo","Verde")</formula>
    </cfRule>
  </conditionalFormatting>
  <conditionalFormatting sqref="AN40:AN67">
    <cfRule type="colorScale" priority="2793">
      <colorScale>
        <cfvo type="min"/>
        <cfvo type="max"/>
        <color theme="0"/>
        <color theme="0"/>
      </colorScale>
    </cfRule>
    <cfRule type="expression" priority="2794">
      <formula>$F$19</formula>
    </cfRule>
    <cfRule type="expression" dxfId="5140" priority="2795">
      <formula>AM40&lt;0</formula>
    </cfRule>
  </conditionalFormatting>
  <conditionalFormatting sqref="AN68">
    <cfRule type="colorScale" priority="2771">
      <colorScale>
        <cfvo type="min"/>
        <cfvo type="max"/>
        <color theme="0"/>
        <color theme="0"/>
      </colorScale>
    </cfRule>
    <cfRule type="expression" priority="2772">
      <formula>#REF!</formula>
    </cfRule>
    <cfRule type="expression" dxfId="5139" priority="2773">
      <formula>AM68&lt;0</formula>
    </cfRule>
  </conditionalFormatting>
  <conditionalFormatting sqref="AN69:AN81">
    <cfRule type="colorScale" priority="2818">
      <colorScale>
        <cfvo type="min"/>
        <cfvo type="max"/>
        <color theme="0"/>
        <color theme="0"/>
      </colorScale>
    </cfRule>
    <cfRule type="expression" priority="2819">
      <formula>$F$19</formula>
    </cfRule>
    <cfRule type="expression" dxfId="5138" priority="2820">
      <formula>AM69&lt;0</formula>
    </cfRule>
  </conditionalFormatting>
  <conditionalFormatting sqref="AN82 AN92 AN103 AN107">
    <cfRule type="expression" dxfId="5137" priority="2817">
      <formula>AM82&lt;0</formula>
    </cfRule>
  </conditionalFormatting>
  <conditionalFormatting sqref="AN83">
    <cfRule type="colorScale" priority="2713">
      <colorScale>
        <cfvo type="min"/>
        <cfvo type="max"/>
        <color theme="0"/>
        <color theme="0"/>
      </colorScale>
    </cfRule>
    <cfRule type="expression" priority="2714">
      <formula>#REF!</formula>
    </cfRule>
    <cfRule type="expression" dxfId="5136" priority="2715">
      <formula>AM83&lt;0</formula>
    </cfRule>
  </conditionalFormatting>
  <conditionalFormatting sqref="AN84:AN91">
    <cfRule type="colorScale" priority="2821">
      <colorScale>
        <cfvo type="min"/>
        <cfvo type="max"/>
        <color theme="0"/>
        <color theme="0"/>
      </colorScale>
    </cfRule>
    <cfRule type="expression" priority="2822">
      <formula>$F$19</formula>
    </cfRule>
    <cfRule type="expression" dxfId="5135" priority="2823">
      <formula>AM84&lt;0</formula>
    </cfRule>
  </conditionalFormatting>
  <conditionalFormatting sqref="AN92 AN82 AN103 AN107">
    <cfRule type="colorScale" priority="2816">
      <colorScale>
        <cfvo type="min"/>
        <cfvo type="max"/>
        <color theme="0"/>
        <color theme="0"/>
      </colorScale>
    </cfRule>
  </conditionalFormatting>
  <conditionalFormatting sqref="AN93">
    <cfRule type="colorScale" priority="2768">
      <colorScale>
        <cfvo type="min"/>
        <cfvo type="max"/>
        <color theme="0"/>
        <color theme="0"/>
      </colorScale>
    </cfRule>
    <cfRule type="expression" priority="2769">
      <formula>#REF!</formula>
    </cfRule>
    <cfRule type="expression" dxfId="5134" priority="2770">
      <formula>AM93&lt;0</formula>
    </cfRule>
  </conditionalFormatting>
  <conditionalFormatting sqref="AN94:AN102">
    <cfRule type="colorScale" priority="2824">
      <colorScale>
        <cfvo type="min"/>
        <cfvo type="max"/>
        <color theme="0"/>
        <color theme="0"/>
      </colorScale>
    </cfRule>
    <cfRule type="expression" priority="2825">
      <formula>$F$19</formula>
    </cfRule>
    <cfRule type="expression" dxfId="5133" priority="2826">
      <formula>AM94&lt;0</formula>
    </cfRule>
  </conditionalFormatting>
  <conditionalFormatting sqref="AN104">
    <cfRule type="colorScale" priority="2765">
      <colorScale>
        <cfvo type="min"/>
        <cfvo type="max"/>
        <color theme="0"/>
        <color theme="0"/>
      </colorScale>
    </cfRule>
    <cfRule type="expression" priority="2766">
      <formula>#REF!</formula>
    </cfRule>
    <cfRule type="expression" dxfId="5132" priority="2767">
      <formula>AM104&lt;0</formula>
    </cfRule>
  </conditionalFormatting>
  <conditionalFormatting sqref="AN105:AN106">
    <cfRule type="colorScale" priority="2827">
      <colorScale>
        <cfvo type="min"/>
        <cfvo type="max"/>
        <color theme="0"/>
        <color theme="0"/>
      </colorScale>
    </cfRule>
    <cfRule type="expression" priority="2828">
      <formula>$F$19</formula>
    </cfRule>
    <cfRule type="expression" dxfId="5131" priority="2829">
      <formula>AM105&lt;0</formula>
    </cfRule>
  </conditionalFormatting>
  <conditionalFormatting sqref="AN110">
    <cfRule type="colorScale" priority="2830">
      <colorScale>
        <cfvo type="min"/>
        <cfvo type="max"/>
        <color theme="0"/>
        <color theme="0"/>
      </colorScale>
    </cfRule>
    <cfRule type="expression" dxfId="5130" priority="2831">
      <formula>AM110&lt;0</formula>
    </cfRule>
  </conditionalFormatting>
  <conditionalFormatting sqref="AN110:AN111">
    <cfRule type="expression" priority="2710">
      <formula>$F$19</formula>
    </cfRule>
  </conditionalFormatting>
  <conditionalFormatting sqref="AN111">
    <cfRule type="colorScale" priority="2709">
      <colorScale>
        <cfvo type="min"/>
        <cfvo type="max"/>
        <color theme="0"/>
        <color theme="0"/>
      </colorScale>
    </cfRule>
    <cfRule type="expression" dxfId="5129" priority="2711">
      <formula>AM111&lt;0</formula>
    </cfRule>
  </conditionalFormatting>
  <conditionalFormatting sqref="AN117:AN123">
    <cfRule type="colorScale" priority="2835">
      <colorScale>
        <cfvo type="min"/>
        <cfvo type="max"/>
        <color theme="0"/>
        <color theme="0"/>
      </colorScale>
    </cfRule>
    <cfRule type="expression" priority="2836">
      <formula>$F$19</formula>
    </cfRule>
    <cfRule type="expression" dxfId="5128" priority="2837">
      <formula>AM117&lt;0</formula>
    </cfRule>
  </conditionalFormatting>
  <conditionalFormatting sqref="AN125">
    <cfRule type="colorScale" priority="2762">
      <colorScale>
        <cfvo type="min"/>
        <cfvo type="max"/>
        <color theme="0"/>
        <color theme="0"/>
      </colorScale>
    </cfRule>
    <cfRule type="expression" priority="2763">
      <formula>#REF!</formula>
    </cfRule>
    <cfRule type="expression" dxfId="5127" priority="2764">
      <formula>AM125&lt;0</formula>
    </cfRule>
  </conditionalFormatting>
  <conditionalFormatting sqref="AN125:AN135">
    <cfRule type="expression" dxfId="5126" priority="2761">
      <formula>IF(AN125="Validar","Rojo","Verde")</formula>
    </cfRule>
  </conditionalFormatting>
  <conditionalFormatting sqref="AN126:AN132">
    <cfRule type="colorScale" priority="2838">
      <colorScale>
        <cfvo type="min"/>
        <cfvo type="max"/>
        <color theme="0"/>
        <color theme="0"/>
      </colorScale>
    </cfRule>
    <cfRule type="expression" dxfId="5125" priority="2840">
      <formula>AM126&lt;0</formula>
    </cfRule>
  </conditionalFormatting>
  <conditionalFormatting sqref="AN126:AN134">
    <cfRule type="expression" priority="2839">
      <formula>$F$19</formula>
    </cfRule>
  </conditionalFormatting>
  <conditionalFormatting sqref="AN133:AN134">
    <cfRule type="colorScale" priority="2841">
      <colorScale>
        <cfvo type="min"/>
        <cfvo type="max"/>
        <color theme="0"/>
        <color theme="0"/>
      </colorScale>
    </cfRule>
    <cfRule type="expression" dxfId="5124" priority="2842">
      <formula>AM133&lt;0</formula>
    </cfRule>
  </conditionalFormatting>
  <conditionalFormatting sqref="AN135">
    <cfRule type="colorScale" priority="2832">
      <colorScale>
        <cfvo type="min"/>
        <cfvo type="max"/>
        <color theme="0"/>
        <color theme="0"/>
      </colorScale>
    </cfRule>
    <cfRule type="expression" priority="2833">
      <formula>$F$23</formula>
    </cfRule>
    <cfRule type="expression" dxfId="5123" priority="2834">
      <formula>AM135&lt;0</formula>
    </cfRule>
  </conditionalFormatting>
  <conditionalFormatting sqref="AN110:AO111">
    <cfRule type="expression" dxfId="5122" priority="2705">
      <formula>IF(AN110="Validar","Rojo","Verde")</formula>
    </cfRule>
  </conditionalFormatting>
  <conditionalFormatting sqref="AN117:AO123">
    <cfRule type="expression" dxfId="5121" priority="2718">
      <formula>IF(AN117="Validar","Rojo","Verde")</formula>
    </cfRule>
  </conditionalFormatting>
  <conditionalFormatting sqref="AO40:AO66">
    <cfRule type="colorScale" priority="2753">
      <colorScale>
        <cfvo type="min"/>
        <cfvo type="max"/>
        <color theme="0"/>
        <color theme="0"/>
      </colorScale>
    </cfRule>
    <cfRule type="expression" priority="2754">
      <formula>#REF!</formula>
    </cfRule>
    <cfRule type="expression" dxfId="5120" priority="2755">
      <formula>AN40&lt;0</formula>
    </cfRule>
  </conditionalFormatting>
  <conditionalFormatting sqref="AO40:AO67">
    <cfRule type="expression" dxfId="5119" priority="2752">
      <formula>IF(AO40="Validar","Rojo","Verde")</formula>
    </cfRule>
  </conditionalFormatting>
  <conditionalFormatting sqref="AO67 AN82:AO82 AN92:AO92 AN103:AO103 AN107:AO107">
    <cfRule type="expression" priority="2757">
      <formula>$F$23</formula>
    </cfRule>
  </conditionalFormatting>
  <conditionalFormatting sqref="AO67 AO82 AO92 AO103 AO107">
    <cfRule type="expression" dxfId="5118" priority="2758">
      <formula>AN67&lt;0</formula>
    </cfRule>
  </conditionalFormatting>
  <conditionalFormatting sqref="AO69">
    <cfRule type="colorScale" priority="2750">
      <colorScale>
        <cfvo type="min"/>
        <cfvo type="max"/>
        <color theme="0"/>
        <color theme="0"/>
      </colorScale>
    </cfRule>
    <cfRule type="expression" dxfId="5117" priority="2751">
      <formula>AN69&lt;0</formula>
    </cfRule>
  </conditionalFormatting>
  <conditionalFormatting sqref="AO69:AO81">
    <cfRule type="expression" priority="2748">
      <formula>#REF!</formula>
    </cfRule>
  </conditionalFormatting>
  <conditionalFormatting sqref="AO69:AO82">
    <cfRule type="expression" dxfId="5116" priority="2746">
      <formula>IF(AO69="Validar","Rojo","Verde")</formula>
    </cfRule>
  </conditionalFormatting>
  <conditionalFormatting sqref="AO70:AO78">
    <cfRule type="colorScale" priority="2747">
      <colorScale>
        <cfvo type="min"/>
        <cfvo type="max"/>
        <color theme="0"/>
        <color theme="0"/>
      </colorScale>
    </cfRule>
    <cfRule type="expression" dxfId="5115" priority="2749">
      <formula>AN70&lt;0</formula>
    </cfRule>
  </conditionalFormatting>
  <conditionalFormatting sqref="AO79:AO81">
    <cfRule type="colorScale" priority="2759">
      <colorScale>
        <cfvo type="min"/>
        <cfvo type="max"/>
        <color theme="0"/>
        <color theme="0"/>
      </colorScale>
    </cfRule>
    <cfRule type="expression" dxfId="5114" priority="2760">
      <formula>AN79&lt;0</formula>
    </cfRule>
  </conditionalFormatting>
  <conditionalFormatting sqref="AO82 AO67 AO92 AO103 AO107">
    <cfRule type="colorScale" priority="2756">
      <colorScale>
        <cfvo type="min"/>
        <cfvo type="max"/>
        <color theme="0"/>
        <color theme="0"/>
      </colorScale>
    </cfRule>
  </conditionalFormatting>
  <conditionalFormatting sqref="AO84">
    <cfRule type="colorScale" priority="2744">
      <colorScale>
        <cfvo type="min"/>
        <cfvo type="max"/>
        <color theme="0"/>
        <color theme="0"/>
      </colorScale>
    </cfRule>
    <cfRule type="expression" dxfId="5113" priority="2745">
      <formula>AN84&lt;0</formula>
    </cfRule>
  </conditionalFormatting>
  <conditionalFormatting sqref="AO84:AO91">
    <cfRule type="expression" priority="2742">
      <formula>#REF!</formula>
    </cfRule>
  </conditionalFormatting>
  <conditionalFormatting sqref="AO84:AO92">
    <cfRule type="expression" dxfId="5112" priority="2740">
      <formula>IF(AO84="Validar","Rojo","Verde")</formula>
    </cfRule>
  </conditionalFormatting>
  <conditionalFormatting sqref="AO85:AO91">
    <cfRule type="colorScale" priority="2741">
      <colorScale>
        <cfvo type="min"/>
        <cfvo type="max"/>
        <color theme="0"/>
        <color theme="0"/>
      </colorScale>
    </cfRule>
    <cfRule type="expression" dxfId="5111" priority="2743">
      <formula>AN85&lt;0</formula>
    </cfRule>
  </conditionalFormatting>
  <conditionalFormatting sqref="AO94">
    <cfRule type="colorScale" priority="2738">
      <colorScale>
        <cfvo type="min"/>
        <cfvo type="max"/>
        <color theme="0"/>
        <color theme="0"/>
      </colorScale>
    </cfRule>
    <cfRule type="expression" dxfId="5110" priority="2739">
      <formula>AN94&lt;0</formula>
    </cfRule>
  </conditionalFormatting>
  <conditionalFormatting sqref="AO94:AO102">
    <cfRule type="expression" priority="2732">
      <formula>#REF!</formula>
    </cfRule>
  </conditionalFormatting>
  <conditionalFormatting sqref="AO94:AO103">
    <cfRule type="expression" dxfId="5109" priority="2730">
      <formula>IF(AO94="Validar","Rojo","Verde")</formula>
    </cfRule>
  </conditionalFormatting>
  <conditionalFormatting sqref="AO95:AO100">
    <cfRule type="colorScale" priority="2736">
      <colorScale>
        <cfvo type="min"/>
        <cfvo type="max"/>
        <color theme="0"/>
        <color theme="0"/>
      </colorScale>
    </cfRule>
    <cfRule type="expression" dxfId="5108" priority="2737">
      <formula>AN95&lt;0</formula>
    </cfRule>
  </conditionalFormatting>
  <conditionalFormatting sqref="AO101">
    <cfRule type="colorScale" priority="2734">
      <colorScale>
        <cfvo type="min"/>
        <cfvo type="max"/>
        <color theme="0"/>
        <color theme="0"/>
      </colorScale>
    </cfRule>
    <cfRule type="expression" dxfId="5107" priority="2735">
      <formula>AN101&lt;0</formula>
    </cfRule>
  </conditionalFormatting>
  <conditionalFormatting sqref="AO102">
    <cfRule type="colorScale" priority="2731">
      <colorScale>
        <cfvo type="min"/>
        <cfvo type="max"/>
        <color theme="0"/>
        <color theme="0"/>
      </colorScale>
    </cfRule>
    <cfRule type="expression" dxfId="5106" priority="2733">
      <formula>AN102&lt;0</formula>
    </cfRule>
  </conditionalFormatting>
  <conditionalFormatting sqref="AO105">
    <cfRule type="colorScale" priority="2728">
      <colorScale>
        <cfvo type="min"/>
        <cfvo type="max"/>
        <color theme="0"/>
        <color theme="0"/>
      </colorScale>
    </cfRule>
    <cfRule type="expression" dxfId="5105" priority="2729">
      <formula>AN105&lt;0</formula>
    </cfRule>
  </conditionalFormatting>
  <conditionalFormatting sqref="AO105:AO106">
    <cfRule type="expression" priority="2726">
      <formula>#REF!</formula>
    </cfRule>
  </conditionalFormatting>
  <conditionalFormatting sqref="AO105:AO107">
    <cfRule type="expression" dxfId="5104" priority="2724">
      <formula>IF(AO105="Validar","Rojo","Verde")</formula>
    </cfRule>
  </conditionalFormatting>
  <conditionalFormatting sqref="AO106">
    <cfRule type="colorScale" priority="2725">
      <colorScale>
        <cfvo type="min"/>
        <cfvo type="max"/>
        <color theme="0"/>
        <color theme="0"/>
      </colorScale>
    </cfRule>
    <cfRule type="expression" dxfId="5103" priority="2727">
      <formula>AN106&lt;0</formula>
    </cfRule>
  </conditionalFormatting>
  <conditionalFormatting sqref="AO110">
    <cfRule type="colorScale" priority="2716">
      <colorScale>
        <cfvo type="min"/>
        <cfvo type="max"/>
        <color theme="0"/>
        <color theme="0"/>
      </colorScale>
    </cfRule>
    <cfRule type="expression" dxfId="5102" priority="2717">
      <formula>AN110&lt;0</formula>
    </cfRule>
  </conditionalFormatting>
  <conditionalFormatting sqref="AO110:AO111">
    <cfRule type="expression" priority="2707">
      <formula>#REF!</formula>
    </cfRule>
  </conditionalFormatting>
  <conditionalFormatting sqref="AO111">
    <cfRule type="colorScale" priority="2706">
      <colorScale>
        <cfvo type="min"/>
        <cfvo type="max"/>
        <color theme="0"/>
        <color theme="0"/>
      </colorScale>
    </cfRule>
    <cfRule type="expression" dxfId="5101" priority="2708">
      <formula>AN111&lt;0</formula>
    </cfRule>
  </conditionalFormatting>
  <conditionalFormatting sqref="AO117">
    <cfRule type="colorScale" priority="2722">
      <colorScale>
        <cfvo type="min"/>
        <cfvo type="max"/>
        <color theme="0"/>
        <color theme="0"/>
      </colorScale>
    </cfRule>
    <cfRule type="expression" dxfId="5100" priority="2723">
      <formula>AN117&lt;0</formula>
    </cfRule>
  </conditionalFormatting>
  <conditionalFormatting sqref="AO117:AO123">
    <cfRule type="expression" priority="2720">
      <formula>#REF!</formula>
    </cfRule>
  </conditionalFormatting>
  <conditionalFormatting sqref="AO118:AO123">
    <cfRule type="colorScale" priority="2719">
      <colorScale>
        <cfvo type="min"/>
        <cfvo type="max"/>
        <color theme="0"/>
        <color theme="0"/>
      </colorScale>
    </cfRule>
    <cfRule type="expression" dxfId="5099" priority="2721">
      <formula>AN118&lt;0</formula>
    </cfRule>
  </conditionalFormatting>
  <conditionalFormatting sqref="AO126:AO135">
    <cfRule type="expression" dxfId="5098" priority="2843">
      <formula>IF(AO126="Validar","Rojo","Verde")</formula>
    </cfRule>
    <cfRule type="colorScale" priority="2844">
      <colorScale>
        <cfvo type="min"/>
        <cfvo type="max"/>
        <color theme="0"/>
        <color theme="0"/>
      </colorScale>
    </cfRule>
    <cfRule type="expression" priority="2845">
      <formula>$F$23</formula>
    </cfRule>
    <cfRule type="expression" dxfId="5097" priority="2846">
      <formula>AN126&lt;0</formula>
    </cfRule>
  </conditionalFormatting>
  <conditionalFormatting sqref="AN6">
    <cfRule type="colorScale" priority="2703">
      <colorScale>
        <cfvo type="min"/>
        <cfvo type="max"/>
        <color theme="0"/>
        <color theme="0"/>
      </colorScale>
    </cfRule>
    <cfRule type="expression" dxfId="5096" priority="2704">
      <formula>AM6&lt;0</formula>
    </cfRule>
  </conditionalFormatting>
  <conditionalFormatting sqref="AN6">
    <cfRule type="expression" dxfId="5095" priority="2701">
      <formula>IF(AN6="Validar","Rojo","Verde")</formula>
    </cfRule>
    <cfRule type="expression" priority="2702">
      <formula>#REF!</formula>
    </cfRule>
  </conditionalFormatting>
  <conditionalFormatting sqref="AN7:AN8">
    <cfRule type="colorScale" priority="2699">
      <colorScale>
        <cfvo type="min"/>
        <cfvo type="max"/>
        <color theme="0"/>
        <color theme="0"/>
      </colorScale>
    </cfRule>
    <cfRule type="expression" dxfId="5094" priority="2700">
      <formula>AM7&lt;0</formula>
    </cfRule>
  </conditionalFormatting>
  <conditionalFormatting sqref="AN7:AN8">
    <cfRule type="expression" dxfId="5093" priority="2697">
      <formula>IF(AN7="Validar","Rojo","Verde")</formula>
    </cfRule>
    <cfRule type="expression" priority="2698">
      <formula>#REF!</formula>
    </cfRule>
  </conditionalFormatting>
  <conditionalFormatting sqref="AR9">
    <cfRule type="colorScale" priority="2664">
      <colorScale>
        <cfvo type="min"/>
        <cfvo type="max"/>
        <color theme="0"/>
        <color theme="0"/>
      </colorScale>
    </cfRule>
    <cfRule type="expression" dxfId="5092" priority="2665">
      <formula>AQ9&lt;0</formula>
    </cfRule>
  </conditionalFormatting>
  <conditionalFormatting sqref="AR9:AR20">
    <cfRule type="expression" dxfId="5091" priority="2635">
      <formula>IF(AR9="Validar","Rojo","Verde")</formula>
    </cfRule>
    <cfRule type="expression" priority="2637">
      <formula>#REF!</formula>
    </cfRule>
  </conditionalFormatting>
  <conditionalFormatting sqref="AR10">
    <cfRule type="colorScale" priority="2641">
      <colorScale>
        <cfvo type="min"/>
        <cfvo type="max"/>
        <color theme="0"/>
        <color theme="0"/>
      </colorScale>
    </cfRule>
    <cfRule type="expression" dxfId="5090" priority="2642">
      <formula>AQ10&lt;0</formula>
    </cfRule>
  </conditionalFormatting>
  <conditionalFormatting sqref="AR11:AR14">
    <cfRule type="colorScale" priority="2662">
      <colorScale>
        <cfvo type="min"/>
        <cfvo type="max"/>
        <color theme="0"/>
        <color theme="0"/>
      </colorScale>
    </cfRule>
    <cfRule type="expression" dxfId="5089" priority="2663">
      <formula>AQ11&lt;0</formula>
    </cfRule>
  </conditionalFormatting>
  <conditionalFormatting sqref="AR15">
    <cfRule type="colorScale" priority="2639">
      <colorScale>
        <cfvo type="min"/>
        <cfvo type="max"/>
        <color theme="0"/>
        <color theme="0"/>
      </colorScale>
    </cfRule>
    <cfRule type="expression" dxfId="5088" priority="2640">
      <formula>AQ15&lt;0</formula>
    </cfRule>
  </conditionalFormatting>
  <conditionalFormatting sqref="AR16:AR17">
    <cfRule type="colorScale" priority="2660">
      <colorScale>
        <cfvo type="min"/>
        <cfvo type="max"/>
        <color theme="0"/>
        <color theme="0"/>
      </colorScale>
    </cfRule>
    <cfRule type="expression" dxfId="5087" priority="2661">
      <formula>AQ16&lt;0</formula>
    </cfRule>
  </conditionalFormatting>
  <conditionalFormatting sqref="AR18">
    <cfRule type="colorScale" priority="2636">
      <colorScale>
        <cfvo type="min"/>
        <cfvo type="max"/>
        <color theme="0"/>
        <color theme="0"/>
      </colorScale>
    </cfRule>
    <cfRule type="expression" dxfId="5086" priority="2638">
      <formula>AQ18&lt;0</formula>
    </cfRule>
  </conditionalFormatting>
  <conditionalFormatting sqref="AR19:AR20">
    <cfRule type="colorScale" priority="2658">
      <colorScale>
        <cfvo type="min"/>
        <cfvo type="max"/>
        <color theme="0"/>
        <color theme="0"/>
      </colorScale>
    </cfRule>
    <cfRule type="expression" dxfId="5085" priority="2659">
      <formula>AQ19&lt;0</formula>
    </cfRule>
  </conditionalFormatting>
  <conditionalFormatting sqref="AR23">
    <cfRule type="colorScale" priority="2633">
      <colorScale>
        <cfvo type="min"/>
        <cfvo type="max"/>
        <color theme="0"/>
        <color theme="0"/>
      </colorScale>
    </cfRule>
    <cfRule type="expression" dxfId="5084" priority="2634">
      <formula>AQ23&lt;0</formula>
    </cfRule>
  </conditionalFormatting>
  <conditionalFormatting sqref="AR23:AR31">
    <cfRule type="expression" dxfId="5083" priority="2627">
      <formula>IF(AR23="Validar","Rojo","Verde")</formula>
    </cfRule>
    <cfRule type="expression" priority="2629">
      <formula>#REF!</formula>
    </cfRule>
  </conditionalFormatting>
  <conditionalFormatting sqref="AR24">
    <cfRule type="colorScale" priority="2656">
      <colorScale>
        <cfvo type="min"/>
        <cfvo type="max"/>
        <color theme="0"/>
        <color theme="0"/>
      </colorScale>
    </cfRule>
    <cfRule type="expression" dxfId="5082" priority="2657">
      <formula>AQ24&lt;0</formula>
    </cfRule>
  </conditionalFormatting>
  <conditionalFormatting sqref="AR25">
    <cfRule type="colorScale" priority="2654">
      <colorScale>
        <cfvo type="min"/>
        <cfvo type="max"/>
        <color theme="0"/>
        <color theme="0"/>
      </colorScale>
    </cfRule>
    <cfRule type="expression" dxfId="5081" priority="2655">
      <formula>AQ25&lt;0</formula>
    </cfRule>
  </conditionalFormatting>
  <conditionalFormatting sqref="AR26">
    <cfRule type="colorScale" priority="2631">
      <colorScale>
        <cfvo type="min"/>
        <cfvo type="max"/>
        <color theme="0"/>
        <color theme="0"/>
      </colorScale>
    </cfRule>
    <cfRule type="expression" dxfId="5080" priority="2632">
      <formula>AQ26&lt;0</formula>
    </cfRule>
  </conditionalFormatting>
  <conditionalFormatting sqref="AR27">
    <cfRule type="colorScale" priority="2652">
      <colorScale>
        <cfvo type="min"/>
        <cfvo type="max"/>
        <color theme="0"/>
        <color theme="0"/>
      </colorScale>
    </cfRule>
    <cfRule type="expression" dxfId="5079" priority="2653">
      <formula>AQ27&lt;0</formula>
    </cfRule>
  </conditionalFormatting>
  <conditionalFormatting sqref="AR28">
    <cfRule type="colorScale" priority="2650">
      <colorScale>
        <cfvo type="min"/>
        <cfvo type="max"/>
        <color theme="0"/>
        <color theme="0"/>
      </colorScale>
    </cfRule>
    <cfRule type="expression" dxfId="5078" priority="2651">
      <formula>AQ28&lt;0</formula>
    </cfRule>
  </conditionalFormatting>
  <conditionalFormatting sqref="AR29">
    <cfRule type="colorScale" priority="2628">
      <colorScale>
        <cfvo type="min"/>
        <cfvo type="max"/>
        <color theme="0"/>
        <color theme="0"/>
      </colorScale>
    </cfRule>
    <cfRule type="expression" dxfId="5077" priority="2630">
      <formula>AQ29&lt;0</formula>
    </cfRule>
  </conditionalFormatting>
  <conditionalFormatting sqref="AR30">
    <cfRule type="colorScale" priority="2648">
      <colorScale>
        <cfvo type="min"/>
        <cfvo type="max"/>
        <color theme="0"/>
        <color theme="0"/>
      </colorScale>
    </cfRule>
    <cfRule type="expression" dxfId="5076" priority="2649">
      <formula>AQ30&lt;0</formula>
    </cfRule>
  </conditionalFormatting>
  <conditionalFormatting sqref="AR31">
    <cfRule type="colorScale" priority="2646">
      <colorScale>
        <cfvo type="min"/>
        <cfvo type="max"/>
        <color theme="0"/>
        <color theme="0"/>
      </colorScale>
    </cfRule>
    <cfRule type="expression" dxfId="5075" priority="2647">
      <formula>AQ31&lt;0</formula>
    </cfRule>
  </conditionalFormatting>
  <conditionalFormatting sqref="AR39">
    <cfRule type="colorScale" priority="2624">
      <colorScale>
        <cfvo type="min"/>
        <cfvo type="max"/>
        <color theme="0"/>
        <color theme="0"/>
      </colorScale>
    </cfRule>
    <cfRule type="expression" priority="2625">
      <formula>#REF!</formula>
    </cfRule>
    <cfRule type="expression" dxfId="5074" priority="2626">
      <formula>AQ39&lt;0</formula>
    </cfRule>
  </conditionalFormatting>
  <conditionalFormatting sqref="AR39:AR107">
    <cfRule type="expression" dxfId="5073" priority="2562">
      <formula>IF(AR39="Validar","Rojo","Verde")</formula>
    </cfRule>
  </conditionalFormatting>
  <conditionalFormatting sqref="AR40:AR67">
    <cfRule type="colorScale" priority="2643">
      <colorScale>
        <cfvo type="min"/>
        <cfvo type="max"/>
        <color theme="0"/>
        <color theme="0"/>
      </colorScale>
    </cfRule>
    <cfRule type="expression" priority="2644">
      <formula>$F$19</formula>
    </cfRule>
    <cfRule type="expression" dxfId="5072" priority="2645">
      <formula>AQ40&lt;0</formula>
    </cfRule>
  </conditionalFormatting>
  <conditionalFormatting sqref="AR68">
    <cfRule type="colorScale" priority="2621">
      <colorScale>
        <cfvo type="min"/>
        <cfvo type="max"/>
        <color theme="0"/>
        <color theme="0"/>
      </colorScale>
    </cfRule>
    <cfRule type="expression" priority="2622">
      <formula>#REF!</formula>
    </cfRule>
    <cfRule type="expression" dxfId="5071" priority="2623">
      <formula>AQ68&lt;0</formula>
    </cfRule>
  </conditionalFormatting>
  <conditionalFormatting sqref="AR69:AR81">
    <cfRule type="colorScale" priority="2668">
      <colorScale>
        <cfvo type="min"/>
        <cfvo type="max"/>
        <color theme="0"/>
        <color theme="0"/>
      </colorScale>
    </cfRule>
    <cfRule type="expression" priority="2669">
      <formula>$F$19</formula>
    </cfRule>
    <cfRule type="expression" dxfId="5070" priority="2670">
      <formula>AQ69&lt;0</formula>
    </cfRule>
  </conditionalFormatting>
  <conditionalFormatting sqref="AR82 AR92 AR103 AR107">
    <cfRule type="expression" dxfId="5069" priority="2667">
      <formula>AQ82&lt;0</formula>
    </cfRule>
  </conditionalFormatting>
  <conditionalFormatting sqref="AR83">
    <cfRule type="colorScale" priority="2563">
      <colorScale>
        <cfvo type="min"/>
        <cfvo type="max"/>
        <color theme="0"/>
        <color theme="0"/>
      </colorScale>
    </cfRule>
    <cfRule type="expression" priority="2564">
      <formula>#REF!</formula>
    </cfRule>
    <cfRule type="expression" dxfId="5068" priority="2565">
      <formula>AQ83&lt;0</formula>
    </cfRule>
  </conditionalFormatting>
  <conditionalFormatting sqref="AR84:AR91">
    <cfRule type="colorScale" priority="2671">
      <colorScale>
        <cfvo type="min"/>
        <cfvo type="max"/>
        <color theme="0"/>
        <color theme="0"/>
      </colorScale>
    </cfRule>
    <cfRule type="expression" priority="2672">
      <formula>$F$19</formula>
    </cfRule>
    <cfRule type="expression" dxfId="5067" priority="2673">
      <formula>AQ84&lt;0</formula>
    </cfRule>
  </conditionalFormatting>
  <conditionalFormatting sqref="AR92 AR82 AR103 AR107">
    <cfRule type="colorScale" priority="2666">
      <colorScale>
        <cfvo type="min"/>
        <cfvo type="max"/>
        <color theme="0"/>
        <color theme="0"/>
      </colorScale>
    </cfRule>
  </conditionalFormatting>
  <conditionalFormatting sqref="AR93">
    <cfRule type="colorScale" priority="2618">
      <colorScale>
        <cfvo type="min"/>
        <cfvo type="max"/>
        <color theme="0"/>
        <color theme="0"/>
      </colorScale>
    </cfRule>
    <cfRule type="expression" priority="2619">
      <formula>#REF!</formula>
    </cfRule>
    <cfRule type="expression" dxfId="5066" priority="2620">
      <formula>AQ93&lt;0</formula>
    </cfRule>
  </conditionalFormatting>
  <conditionalFormatting sqref="AR94:AR102">
    <cfRule type="colorScale" priority="2674">
      <colorScale>
        <cfvo type="min"/>
        <cfvo type="max"/>
        <color theme="0"/>
        <color theme="0"/>
      </colorScale>
    </cfRule>
    <cfRule type="expression" priority="2675">
      <formula>$F$19</formula>
    </cfRule>
    <cfRule type="expression" dxfId="5065" priority="2676">
      <formula>AQ94&lt;0</formula>
    </cfRule>
  </conditionalFormatting>
  <conditionalFormatting sqref="AR104">
    <cfRule type="colorScale" priority="2615">
      <colorScale>
        <cfvo type="min"/>
        <cfvo type="max"/>
        <color theme="0"/>
        <color theme="0"/>
      </colorScale>
    </cfRule>
    <cfRule type="expression" priority="2616">
      <formula>#REF!</formula>
    </cfRule>
    <cfRule type="expression" dxfId="5064" priority="2617">
      <formula>AQ104&lt;0</formula>
    </cfRule>
  </conditionalFormatting>
  <conditionalFormatting sqref="AR105:AR106">
    <cfRule type="colorScale" priority="2677">
      <colorScale>
        <cfvo type="min"/>
        <cfvo type="max"/>
        <color theme="0"/>
        <color theme="0"/>
      </colorScale>
    </cfRule>
    <cfRule type="expression" priority="2678">
      <formula>$F$19</formula>
    </cfRule>
    <cfRule type="expression" dxfId="5063" priority="2679">
      <formula>AQ105&lt;0</formula>
    </cfRule>
  </conditionalFormatting>
  <conditionalFormatting sqref="AR110">
    <cfRule type="colorScale" priority="2680">
      <colorScale>
        <cfvo type="min"/>
        <cfvo type="max"/>
        <color theme="0"/>
        <color theme="0"/>
      </colorScale>
    </cfRule>
    <cfRule type="expression" dxfId="5062" priority="2681">
      <formula>AQ110&lt;0</formula>
    </cfRule>
  </conditionalFormatting>
  <conditionalFormatting sqref="AR110:AR111">
    <cfRule type="expression" priority="2560">
      <formula>$F$19</formula>
    </cfRule>
  </conditionalFormatting>
  <conditionalFormatting sqref="AR111">
    <cfRule type="colorScale" priority="2559">
      <colorScale>
        <cfvo type="min"/>
        <cfvo type="max"/>
        <color theme="0"/>
        <color theme="0"/>
      </colorScale>
    </cfRule>
    <cfRule type="expression" dxfId="5061" priority="2561">
      <formula>AQ111&lt;0</formula>
    </cfRule>
  </conditionalFormatting>
  <conditionalFormatting sqref="AR117:AR123">
    <cfRule type="colorScale" priority="2685">
      <colorScale>
        <cfvo type="min"/>
        <cfvo type="max"/>
        <color theme="0"/>
        <color theme="0"/>
      </colorScale>
    </cfRule>
    <cfRule type="expression" priority="2686">
      <formula>$F$19</formula>
    </cfRule>
    <cfRule type="expression" dxfId="5060" priority="2687">
      <formula>AQ117&lt;0</formula>
    </cfRule>
  </conditionalFormatting>
  <conditionalFormatting sqref="AR125">
    <cfRule type="colorScale" priority="2612">
      <colorScale>
        <cfvo type="min"/>
        <cfvo type="max"/>
        <color theme="0"/>
        <color theme="0"/>
      </colorScale>
    </cfRule>
    <cfRule type="expression" priority="2613">
      <formula>#REF!</formula>
    </cfRule>
    <cfRule type="expression" dxfId="5059" priority="2614">
      <formula>AQ125&lt;0</formula>
    </cfRule>
  </conditionalFormatting>
  <conditionalFormatting sqref="AR125:AR135">
    <cfRule type="expression" dxfId="5058" priority="2611">
      <formula>IF(AR125="Validar","Rojo","Verde")</formula>
    </cfRule>
  </conditionalFormatting>
  <conditionalFormatting sqref="AR126:AR132">
    <cfRule type="colorScale" priority="2688">
      <colorScale>
        <cfvo type="min"/>
        <cfvo type="max"/>
        <color theme="0"/>
        <color theme="0"/>
      </colorScale>
    </cfRule>
    <cfRule type="expression" dxfId="5057" priority="2690">
      <formula>AQ126&lt;0</formula>
    </cfRule>
  </conditionalFormatting>
  <conditionalFormatting sqref="AR126:AR134">
    <cfRule type="expression" priority="2689">
      <formula>$F$19</formula>
    </cfRule>
  </conditionalFormatting>
  <conditionalFormatting sqref="AR133:AR134">
    <cfRule type="colorScale" priority="2691">
      <colorScale>
        <cfvo type="min"/>
        <cfvo type="max"/>
        <color theme="0"/>
        <color theme="0"/>
      </colorScale>
    </cfRule>
    <cfRule type="expression" dxfId="5056" priority="2692">
      <formula>AQ133&lt;0</formula>
    </cfRule>
  </conditionalFormatting>
  <conditionalFormatting sqref="AR135">
    <cfRule type="colorScale" priority="2682">
      <colorScale>
        <cfvo type="min"/>
        <cfvo type="max"/>
        <color theme="0"/>
        <color theme="0"/>
      </colorScale>
    </cfRule>
    <cfRule type="expression" priority="2683">
      <formula>$F$23</formula>
    </cfRule>
    <cfRule type="expression" dxfId="5055" priority="2684">
      <formula>AQ135&lt;0</formula>
    </cfRule>
  </conditionalFormatting>
  <conditionalFormatting sqref="AR110:AS111">
    <cfRule type="expression" dxfId="5054" priority="2555">
      <formula>IF(AR110="Validar","Rojo","Verde")</formula>
    </cfRule>
  </conditionalFormatting>
  <conditionalFormatting sqref="AR117:AS123">
    <cfRule type="expression" dxfId="5053" priority="2568">
      <formula>IF(AR117="Validar","Rojo","Verde")</formula>
    </cfRule>
  </conditionalFormatting>
  <conditionalFormatting sqref="AS40:AS66">
    <cfRule type="colorScale" priority="2603">
      <colorScale>
        <cfvo type="min"/>
        <cfvo type="max"/>
        <color theme="0"/>
        <color theme="0"/>
      </colorScale>
    </cfRule>
    <cfRule type="expression" priority="2604">
      <formula>#REF!</formula>
    </cfRule>
    <cfRule type="expression" dxfId="5052" priority="2605">
      <formula>AR40&lt;0</formula>
    </cfRule>
  </conditionalFormatting>
  <conditionalFormatting sqref="AS40:AS67">
    <cfRule type="expression" dxfId="5051" priority="2602">
      <formula>IF(AS40="Validar","Rojo","Verde")</formula>
    </cfRule>
  </conditionalFormatting>
  <conditionalFormatting sqref="AS67 AR82:AS82 AR92:AS92 AR103:AS103 AR107:AS107">
    <cfRule type="expression" priority="2607">
      <formula>$F$23</formula>
    </cfRule>
  </conditionalFormatting>
  <conditionalFormatting sqref="AS67 AS82 AS92 AS103 AS107">
    <cfRule type="expression" dxfId="5050" priority="2608">
      <formula>AR67&lt;0</formula>
    </cfRule>
  </conditionalFormatting>
  <conditionalFormatting sqref="AS69">
    <cfRule type="colorScale" priority="2600">
      <colorScale>
        <cfvo type="min"/>
        <cfvo type="max"/>
        <color theme="0"/>
        <color theme="0"/>
      </colorScale>
    </cfRule>
    <cfRule type="expression" dxfId="5049" priority="2601">
      <formula>AR69&lt;0</formula>
    </cfRule>
  </conditionalFormatting>
  <conditionalFormatting sqref="AS69:AS81">
    <cfRule type="expression" priority="2598">
      <formula>#REF!</formula>
    </cfRule>
  </conditionalFormatting>
  <conditionalFormatting sqref="AS69:AS82">
    <cfRule type="expression" dxfId="5048" priority="2596">
      <formula>IF(AS69="Validar","Rojo","Verde")</formula>
    </cfRule>
  </conditionalFormatting>
  <conditionalFormatting sqref="AS70:AS78">
    <cfRule type="colorScale" priority="2597">
      <colorScale>
        <cfvo type="min"/>
        <cfvo type="max"/>
        <color theme="0"/>
        <color theme="0"/>
      </colorScale>
    </cfRule>
    <cfRule type="expression" dxfId="5047" priority="2599">
      <formula>AR70&lt;0</formula>
    </cfRule>
  </conditionalFormatting>
  <conditionalFormatting sqref="AS79:AS81">
    <cfRule type="colorScale" priority="2609">
      <colorScale>
        <cfvo type="min"/>
        <cfvo type="max"/>
        <color theme="0"/>
        <color theme="0"/>
      </colorScale>
    </cfRule>
    <cfRule type="expression" dxfId="5046" priority="2610">
      <formula>AR79&lt;0</formula>
    </cfRule>
  </conditionalFormatting>
  <conditionalFormatting sqref="AS82 AS67 AS92 AS103 AS107">
    <cfRule type="colorScale" priority="2606">
      <colorScale>
        <cfvo type="min"/>
        <cfvo type="max"/>
        <color theme="0"/>
        <color theme="0"/>
      </colorScale>
    </cfRule>
  </conditionalFormatting>
  <conditionalFormatting sqref="AS84">
    <cfRule type="colorScale" priority="2594">
      <colorScale>
        <cfvo type="min"/>
        <cfvo type="max"/>
        <color theme="0"/>
        <color theme="0"/>
      </colorScale>
    </cfRule>
    <cfRule type="expression" dxfId="5045" priority="2595">
      <formula>AR84&lt;0</formula>
    </cfRule>
  </conditionalFormatting>
  <conditionalFormatting sqref="AS84:AS91">
    <cfRule type="expression" priority="2592">
      <formula>#REF!</formula>
    </cfRule>
  </conditionalFormatting>
  <conditionalFormatting sqref="AS84:AS92">
    <cfRule type="expression" dxfId="5044" priority="2590">
      <formula>IF(AS84="Validar","Rojo","Verde")</formula>
    </cfRule>
  </conditionalFormatting>
  <conditionalFormatting sqref="AS85:AS91">
    <cfRule type="colorScale" priority="2591">
      <colorScale>
        <cfvo type="min"/>
        <cfvo type="max"/>
        <color theme="0"/>
        <color theme="0"/>
      </colorScale>
    </cfRule>
    <cfRule type="expression" dxfId="5043" priority="2593">
      <formula>AR85&lt;0</formula>
    </cfRule>
  </conditionalFormatting>
  <conditionalFormatting sqref="AS94">
    <cfRule type="colorScale" priority="2588">
      <colorScale>
        <cfvo type="min"/>
        <cfvo type="max"/>
        <color theme="0"/>
        <color theme="0"/>
      </colorScale>
    </cfRule>
    <cfRule type="expression" dxfId="5042" priority="2589">
      <formula>AR94&lt;0</formula>
    </cfRule>
  </conditionalFormatting>
  <conditionalFormatting sqref="AS94:AS102">
    <cfRule type="expression" priority="2582">
      <formula>#REF!</formula>
    </cfRule>
  </conditionalFormatting>
  <conditionalFormatting sqref="AS94:AS103">
    <cfRule type="expression" dxfId="5041" priority="2580">
      <formula>IF(AS94="Validar","Rojo","Verde")</formula>
    </cfRule>
  </conditionalFormatting>
  <conditionalFormatting sqref="AS95:AS100">
    <cfRule type="colorScale" priority="2586">
      <colorScale>
        <cfvo type="min"/>
        <cfvo type="max"/>
        <color theme="0"/>
        <color theme="0"/>
      </colorScale>
    </cfRule>
    <cfRule type="expression" dxfId="5040" priority="2587">
      <formula>AR95&lt;0</formula>
    </cfRule>
  </conditionalFormatting>
  <conditionalFormatting sqref="AS101">
    <cfRule type="colorScale" priority="2584">
      <colorScale>
        <cfvo type="min"/>
        <cfvo type="max"/>
        <color theme="0"/>
        <color theme="0"/>
      </colorScale>
    </cfRule>
    <cfRule type="expression" dxfId="5039" priority="2585">
      <formula>AR101&lt;0</formula>
    </cfRule>
  </conditionalFormatting>
  <conditionalFormatting sqref="AS102">
    <cfRule type="colorScale" priority="2581">
      <colorScale>
        <cfvo type="min"/>
        <cfvo type="max"/>
        <color theme="0"/>
        <color theme="0"/>
      </colorScale>
    </cfRule>
    <cfRule type="expression" dxfId="5038" priority="2583">
      <formula>AR102&lt;0</formula>
    </cfRule>
  </conditionalFormatting>
  <conditionalFormatting sqref="AS105">
    <cfRule type="colorScale" priority="2578">
      <colorScale>
        <cfvo type="min"/>
        <cfvo type="max"/>
        <color theme="0"/>
        <color theme="0"/>
      </colorScale>
    </cfRule>
    <cfRule type="expression" dxfId="5037" priority="2579">
      <formula>AR105&lt;0</formula>
    </cfRule>
  </conditionalFormatting>
  <conditionalFormatting sqref="AS105:AS106">
    <cfRule type="expression" priority="2576">
      <formula>#REF!</formula>
    </cfRule>
  </conditionalFormatting>
  <conditionalFormatting sqref="AS105:AS107">
    <cfRule type="expression" dxfId="5036" priority="2574">
      <formula>IF(AS105="Validar","Rojo","Verde")</formula>
    </cfRule>
  </conditionalFormatting>
  <conditionalFormatting sqref="AS106">
    <cfRule type="colorScale" priority="2575">
      <colorScale>
        <cfvo type="min"/>
        <cfvo type="max"/>
        <color theme="0"/>
        <color theme="0"/>
      </colorScale>
    </cfRule>
    <cfRule type="expression" dxfId="5035" priority="2577">
      <formula>AR106&lt;0</formula>
    </cfRule>
  </conditionalFormatting>
  <conditionalFormatting sqref="AS110">
    <cfRule type="colorScale" priority="2566">
      <colorScale>
        <cfvo type="min"/>
        <cfvo type="max"/>
        <color theme="0"/>
        <color theme="0"/>
      </colorScale>
    </cfRule>
    <cfRule type="expression" dxfId="5034" priority="2567">
      <formula>AR110&lt;0</formula>
    </cfRule>
  </conditionalFormatting>
  <conditionalFormatting sqref="AS110:AS111">
    <cfRule type="expression" priority="2557">
      <formula>#REF!</formula>
    </cfRule>
  </conditionalFormatting>
  <conditionalFormatting sqref="AS111">
    <cfRule type="colorScale" priority="2556">
      <colorScale>
        <cfvo type="min"/>
        <cfvo type="max"/>
        <color theme="0"/>
        <color theme="0"/>
      </colorScale>
    </cfRule>
    <cfRule type="expression" dxfId="5033" priority="2558">
      <formula>AR111&lt;0</formula>
    </cfRule>
  </conditionalFormatting>
  <conditionalFormatting sqref="AS117">
    <cfRule type="colorScale" priority="2572">
      <colorScale>
        <cfvo type="min"/>
        <cfvo type="max"/>
        <color theme="0"/>
        <color theme="0"/>
      </colorScale>
    </cfRule>
    <cfRule type="expression" dxfId="5032" priority="2573">
      <formula>AR117&lt;0</formula>
    </cfRule>
  </conditionalFormatting>
  <conditionalFormatting sqref="AS117:AS123">
    <cfRule type="expression" priority="2570">
      <formula>#REF!</formula>
    </cfRule>
  </conditionalFormatting>
  <conditionalFormatting sqref="AS118:AS123">
    <cfRule type="colorScale" priority="2569">
      <colorScale>
        <cfvo type="min"/>
        <cfvo type="max"/>
        <color theme="0"/>
        <color theme="0"/>
      </colorScale>
    </cfRule>
    <cfRule type="expression" dxfId="5031" priority="2571">
      <formula>AR118&lt;0</formula>
    </cfRule>
  </conditionalFormatting>
  <conditionalFormatting sqref="AS126:AS135">
    <cfRule type="expression" dxfId="5030" priority="2693">
      <formula>IF(AS126="Validar","Rojo","Verde")</formula>
    </cfRule>
    <cfRule type="colorScale" priority="2694">
      <colorScale>
        <cfvo type="min"/>
        <cfvo type="max"/>
        <color theme="0"/>
        <color theme="0"/>
      </colorScale>
    </cfRule>
    <cfRule type="expression" priority="2695">
      <formula>$F$23</formula>
    </cfRule>
    <cfRule type="expression" dxfId="5029" priority="2696">
      <formula>AR126&lt;0</formula>
    </cfRule>
  </conditionalFormatting>
  <conditionalFormatting sqref="AR6">
    <cfRule type="colorScale" priority="2553">
      <colorScale>
        <cfvo type="min"/>
        <cfvo type="max"/>
        <color theme="0"/>
        <color theme="0"/>
      </colorScale>
    </cfRule>
    <cfRule type="expression" dxfId="5028" priority="2554">
      <formula>AQ6&lt;0</formula>
    </cfRule>
  </conditionalFormatting>
  <conditionalFormatting sqref="AR6">
    <cfRule type="expression" dxfId="5027" priority="2551">
      <formula>IF(AR6="Validar","Rojo","Verde")</formula>
    </cfRule>
    <cfRule type="expression" priority="2552">
      <formula>#REF!</formula>
    </cfRule>
  </conditionalFormatting>
  <conditionalFormatting sqref="AR7:AR8">
    <cfRule type="colorScale" priority="2549">
      <colorScale>
        <cfvo type="min"/>
        <cfvo type="max"/>
        <color theme="0"/>
        <color theme="0"/>
      </colorScale>
    </cfRule>
    <cfRule type="expression" dxfId="5026" priority="2550">
      <formula>AQ7&lt;0</formula>
    </cfRule>
  </conditionalFormatting>
  <conditionalFormatting sqref="AR7:AR8">
    <cfRule type="expression" dxfId="5025" priority="2547">
      <formula>IF(AR7="Validar","Rojo","Verde")</formula>
    </cfRule>
    <cfRule type="expression" priority="2548">
      <formula>#REF!</formula>
    </cfRule>
  </conditionalFormatting>
  <conditionalFormatting sqref="AX9">
    <cfRule type="colorScale" priority="2514">
      <colorScale>
        <cfvo type="min"/>
        <cfvo type="max"/>
        <color theme="0"/>
        <color theme="0"/>
      </colorScale>
    </cfRule>
    <cfRule type="expression" dxfId="5024" priority="2515">
      <formula>AW9&lt;0</formula>
    </cfRule>
  </conditionalFormatting>
  <conditionalFormatting sqref="AX9:AX20">
    <cfRule type="expression" dxfId="5023" priority="2485">
      <formula>IF(AX9="Validar","Rojo","Verde")</formula>
    </cfRule>
    <cfRule type="expression" priority="2487">
      <formula>#REF!</formula>
    </cfRule>
  </conditionalFormatting>
  <conditionalFormatting sqref="AX10">
    <cfRule type="colorScale" priority="2491">
      <colorScale>
        <cfvo type="min"/>
        <cfvo type="max"/>
        <color theme="0"/>
        <color theme="0"/>
      </colorScale>
    </cfRule>
    <cfRule type="expression" dxfId="5022" priority="2492">
      <formula>AW10&lt;0</formula>
    </cfRule>
  </conditionalFormatting>
  <conditionalFormatting sqref="AX11:AX14">
    <cfRule type="colorScale" priority="2512">
      <colorScale>
        <cfvo type="min"/>
        <cfvo type="max"/>
        <color theme="0"/>
        <color theme="0"/>
      </colorScale>
    </cfRule>
    <cfRule type="expression" dxfId="5021" priority="2513">
      <formula>AW11&lt;0</formula>
    </cfRule>
  </conditionalFormatting>
  <conditionalFormatting sqref="AX15">
    <cfRule type="colorScale" priority="2489">
      <colorScale>
        <cfvo type="min"/>
        <cfvo type="max"/>
        <color theme="0"/>
        <color theme="0"/>
      </colorScale>
    </cfRule>
    <cfRule type="expression" dxfId="5020" priority="2490">
      <formula>AW15&lt;0</formula>
    </cfRule>
  </conditionalFormatting>
  <conditionalFormatting sqref="AX16:AX17">
    <cfRule type="colorScale" priority="2510">
      <colorScale>
        <cfvo type="min"/>
        <cfvo type="max"/>
        <color theme="0"/>
        <color theme="0"/>
      </colorScale>
    </cfRule>
    <cfRule type="expression" dxfId="5019" priority="2511">
      <formula>AW16&lt;0</formula>
    </cfRule>
  </conditionalFormatting>
  <conditionalFormatting sqref="AX18">
    <cfRule type="colorScale" priority="2486">
      <colorScale>
        <cfvo type="min"/>
        <cfvo type="max"/>
        <color theme="0"/>
        <color theme="0"/>
      </colorScale>
    </cfRule>
    <cfRule type="expression" dxfId="5018" priority="2488">
      <formula>AW18&lt;0</formula>
    </cfRule>
  </conditionalFormatting>
  <conditionalFormatting sqref="AX19:AX20">
    <cfRule type="colorScale" priority="2508">
      <colorScale>
        <cfvo type="min"/>
        <cfvo type="max"/>
        <color theme="0"/>
        <color theme="0"/>
      </colorScale>
    </cfRule>
    <cfRule type="expression" dxfId="5017" priority="2509">
      <formula>AW19&lt;0</formula>
    </cfRule>
  </conditionalFormatting>
  <conditionalFormatting sqref="AX23">
    <cfRule type="colorScale" priority="2483">
      <colorScale>
        <cfvo type="min"/>
        <cfvo type="max"/>
        <color theme="0"/>
        <color theme="0"/>
      </colorScale>
    </cfRule>
    <cfRule type="expression" dxfId="5016" priority="2484">
      <formula>AW23&lt;0</formula>
    </cfRule>
  </conditionalFormatting>
  <conditionalFormatting sqref="AX23:AX31">
    <cfRule type="expression" dxfId="5015" priority="2477">
      <formula>IF(AX23="Validar","Rojo","Verde")</formula>
    </cfRule>
    <cfRule type="expression" priority="2479">
      <formula>#REF!</formula>
    </cfRule>
  </conditionalFormatting>
  <conditionalFormatting sqref="AX24">
    <cfRule type="colorScale" priority="2506">
      <colorScale>
        <cfvo type="min"/>
        <cfvo type="max"/>
        <color theme="0"/>
        <color theme="0"/>
      </colorScale>
    </cfRule>
    <cfRule type="expression" dxfId="5014" priority="2507">
      <formula>AW24&lt;0</formula>
    </cfRule>
  </conditionalFormatting>
  <conditionalFormatting sqref="AX25">
    <cfRule type="colorScale" priority="2504">
      <colorScale>
        <cfvo type="min"/>
        <cfvo type="max"/>
        <color theme="0"/>
        <color theme="0"/>
      </colorScale>
    </cfRule>
    <cfRule type="expression" dxfId="5013" priority="2505">
      <formula>AW25&lt;0</formula>
    </cfRule>
  </conditionalFormatting>
  <conditionalFormatting sqref="AX26">
    <cfRule type="colorScale" priority="2481">
      <colorScale>
        <cfvo type="min"/>
        <cfvo type="max"/>
        <color theme="0"/>
        <color theme="0"/>
      </colorScale>
    </cfRule>
    <cfRule type="expression" dxfId="5012" priority="2482">
      <formula>AW26&lt;0</formula>
    </cfRule>
  </conditionalFormatting>
  <conditionalFormatting sqref="AX27">
    <cfRule type="colorScale" priority="2502">
      <colorScale>
        <cfvo type="min"/>
        <cfvo type="max"/>
        <color theme="0"/>
        <color theme="0"/>
      </colorScale>
    </cfRule>
    <cfRule type="expression" dxfId="5011" priority="2503">
      <formula>AW27&lt;0</formula>
    </cfRule>
  </conditionalFormatting>
  <conditionalFormatting sqref="AX28">
    <cfRule type="colorScale" priority="2500">
      <colorScale>
        <cfvo type="min"/>
        <cfvo type="max"/>
        <color theme="0"/>
        <color theme="0"/>
      </colorScale>
    </cfRule>
    <cfRule type="expression" dxfId="5010" priority="2501">
      <formula>AW28&lt;0</formula>
    </cfRule>
  </conditionalFormatting>
  <conditionalFormatting sqref="AX29">
    <cfRule type="colorScale" priority="2478">
      <colorScale>
        <cfvo type="min"/>
        <cfvo type="max"/>
        <color theme="0"/>
        <color theme="0"/>
      </colorScale>
    </cfRule>
    <cfRule type="expression" dxfId="5009" priority="2480">
      <formula>AW29&lt;0</formula>
    </cfRule>
  </conditionalFormatting>
  <conditionalFormatting sqref="AX30">
    <cfRule type="colorScale" priority="2498">
      <colorScale>
        <cfvo type="min"/>
        <cfvo type="max"/>
        <color theme="0"/>
        <color theme="0"/>
      </colorScale>
    </cfRule>
    <cfRule type="expression" dxfId="5008" priority="2499">
      <formula>AW30&lt;0</formula>
    </cfRule>
  </conditionalFormatting>
  <conditionalFormatting sqref="AX31">
    <cfRule type="colorScale" priority="2496">
      <colorScale>
        <cfvo type="min"/>
        <cfvo type="max"/>
        <color theme="0"/>
        <color theme="0"/>
      </colorScale>
    </cfRule>
    <cfRule type="expression" dxfId="5007" priority="2497">
      <formula>AW31&lt;0</formula>
    </cfRule>
  </conditionalFormatting>
  <conditionalFormatting sqref="AX39">
    <cfRule type="colorScale" priority="2474">
      <colorScale>
        <cfvo type="min"/>
        <cfvo type="max"/>
        <color theme="0"/>
        <color theme="0"/>
      </colorScale>
    </cfRule>
    <cfRule type="expression" priority="2475">
      <formula>#REF!</formula>
    </cfRule>
    <cfRule type="expression" dxfId="5006" priority="2476">
      <formula>AW39&lt;0</formula>
    </cfRule>
  </conditionalFormatting>
  <conditionalFormatting sqref="AX39:AX107">
    <cfRule type="expression" dxfId="5005" priority="2412">
      <formula>IF(AX39="Validar","Rojo","Verde")</formula>
    </cfRule>
  </conditionalFormatting>
  <conditionalFormatting sqref="AX40:AX67">
    <cfRule type="colorScale" priority="2493">
      <colorScale>
        <cfvo type="min"/>
        <cfvo type="max"/>
        <color theme="0"/>
        <color theme="0"/>
      </colorScale>
    </cfRule>
    <cfRule type="expression" priority="2494">
      <formula>$F$19</formula>
    </cfRule>
    <cfRule type="expression" dxfId="5004" priority="2495">
      <formula>AW40&lt;0</formula>
    </cfRule>
  </conditionalFormatting>
  <conditionalFormatting sqref="AX68">
    <cfRule type="colorScale" priority="2471">
      <colorScale>
        <cfvo type="min"/>
        <cfvo type="max"/>
        <color theme="0"/>
        <color theme="0"/>
      </colorScale>
    </cfRule>
    <cfRule type="expression" priority="2472">
      <formula>#REF!</formula>
    </cfRule>
    <cfRule type="expression" dxfId="5003" priority="2473">
      <formula>AW68&lt;0</formula>
    </cfRule>
  </conditionalFormatting>
  <conditionalFormatting sqref="AX69:AX81">
    <cfRule type="colorScale" priority="2518">
      <colorScale>
        <cfvo type="min"/>
        <cfvo type="max"/>
        <color theme="0"/>
        <color theme="0"/>
      </colorScale>
    </cfRule>
    <cfRule type="expression" priority="2519">
      <formula>$F$19</formula>
    </cfRule>
    <cfRule type="expression" dxfId="5002" priority="2520">
      <formula>AW69&lt;0</formula>
    </cfRule>
  </conditionalFormatting>
  <conditionalFormatting sqref="AX82 AX92 AX103 AX107">
    <cfRule type="expression" dxfId="5001" priority="2517">
      <formula>AW82&lt;0</formula>
    </cfRule>
  </conditionalFormatting>
  <conditionalFormatting sqref="AX83">
    <cfRule type="colorScale" priority="2413">
      <colorScale>
        <cfvo type="min"/>
        <cfvo type="max"/>
        <color theme="0"/>
        <color theme="0"/>
      </colorScale>
    </cfRule>
    <cfRule type="expression" priority="2414">
      <formula>#REF!</formula>
    </cfRule>
    <cfRule type="expression" dxfId="5000" priority="2415">
      <formula>AW83&lt;0</formula>
    </cfRule>
  </conditionalFormatting>
  <conditionalFormatting sqref="AX84:AX91">
    <cfRule type="colorScale" priority="2521">
      <colorScale>
        <cfvo type="min"/>
        <cfvo type="max"/>
        <color theme="0"/>
        <color theme="0"/>
      </colorScale>
    </cfRule>
    <cfRule type="expression" priority="2522">
      <formula>$F$19</formula>
    </cfRule>
    <cfRule type="expression" dxfId="4999" priority="2523">
      <formula>AW84&lt;0</formula>
    </cfRule>
  </conditionalFormatting>
  <conditionalFormatting sqref="AX92 AX82 AX103 AX107">
    <cfRule type="colorScale" priority="2516">
      <colorScale>
        <cfvo type="min"/>
        <cfvo type="max"/>
        <color theme="0"/>
        <color theme="0"/>
      </colorScale>
    </cfRule>
  </conditionalFormatting>
  <conditionalFormatting sqref="AX93">
    <cfRule type="colorScale" priority="2468">
      <colorScale>
        <cfvo type="min"/>
        <cfvo type="max"/>
        <color theme="0"/>
        <color theme="0"/>
      </colorScale>
    </cfRule>
    <cfRule type="expression" priority="2469">
      <formula>#REF!</formula>
    </cfRule>
    <cfRule type="expression" dxfId="4998" priority="2470">
      <formula>AW93&lt;0</formula>
    </cfRule>
  </conditionalFormatting>
  <conditionalFormatting sqref="AX94:AX102">
    <cfRule type="colorScale" priority="2524">
      <colorScale>
        <cfvo type="min"/>
        <cfvo type="max"/>
        <color theme="0"/>
        <color theme="0"/>
      </colorScale>
    </cfRule>
    <cfRule type="expression" priority="2525">
      <formula>$F$19</formula>
    </cfRule>
    <cfRule type="expression" dxfId="4997" priority="2526">
      <formula>AW94&lt;0</formula>
    </cfRule>
  </conditionalFormatting>
  <conditionalFormatting sqref="AX104">
    <cfRule type="colorScale" priority="2465">
      <colorScale>
        <cfvo type="min"/>
        <cfvo type="max"/>
        <color theme="0"/>
        <color theme="0"/>
      </colorScale>
    </cfRule>
    <cfRule type="expression" priority="2466">
      <formula>#REF!</formula>
    </cfRule>
    <cfRule type="expression" dxfId="4996" priority="2467">
      <formula>AW104&lt;0</formula>
    </cfRule>
  </conditionalFormatting>
  <conditionalFormatting sqref="AX105:AX106">
    <cfRule type="colorScale" priority="2527">
      <colorScale>
        <cfvo type="min"/>
        <cfvo type="max"/>
        <color theme="0"/>
        <color theme="0"/>
      </colorScale>
    </cfRule>
    <cfRule type="expression" priority="2528">
      <formula>$F$19</formula>
    </cfRule>
    <cfRule type="expression" dxfId="4995" priority="2529">
      <formula>AW105&lt;0</formula>
    </cfRule>
  </conditionalFormatting>
  <conditionalFormatting sqref="AX110">
    <cfRule type="colorScale" priority="2530">
      <colorScale>
        <cfvo type="min"/>
        <cfvo type="max"/>
        <color theme="0"/>
        <color theme="0"/>
      </colorScale>
    </cfRule>
    <cfRule type="expression" dxfId="4994" priority="2531">
      <formula>AW110&lt;0</formula>
    </cfRule>
  </conditionalFormatting>
  <conditionalFormatting sqref="AX110:AX111">
    <cfRule type="expression" priority="2410">
      <formula>$F$19</formula>
    </cfRule>
  </conditionalFormatting>
  <conditionalFormatting sqref="AX111">
    <cfRule type="colorScale" priority="2409">
      <colorScale>
        <cfvo type="min"/>
        <cfvo type="max"/>
        <color theme="0"/>
        <color theme="0"/>
      </colorScale>
    </cfRule>
    <cfRule type="expression" dxfId="4993" priority="2411">
      <formula>AW111&lt;0</formula>
    </cfRule>
  </conditionalFormatting>
  <conditionalFormatting sqref="AX117:AX123">
    <cfRule type="colorScale" priority="2535">
      <colorScale>
        <cfvo type="min"/>
        <cfvo type="max"/>
        <color theme="0"/>
        <color theme="0"/>
      </colorScale>
    </cfRule>
    <cfRule type="expression" priority="2536">
      <formula>$F$19</formula>
    </cfRule>
    <cfRule type="expression" dxfId="4992" priority="2537">
      <formula>AW117&lt;0</formula>
    </cfRule>
  </conditionalFormatting>
  <conditionalFormatting sqref="AX125">
    <cfRule type="colorScale" priority="2462">
      <colorScale>
        <cfvo type="min"/>
        <cfvo type="max"/>
        <color theme="0"/>
        <color theme="0"/>
      </colorScale>
    </cfRule>
    <cfRule type="expression" priority="2463">
      <formula>#REF!</formula>
    </cfRule>
    <cfRule type="expression" dxfId="4991" priority="2464">
      <formula>AW125&lt;0</formula>
    </cfRule>
  </conditionalFormatting>
  <conditionalFormatting sqref="AX125:AX135">
    <cfRule type="expression" dxfId="4990" priority="2461">
      <formula>IF(AX125="Validar","Rojo","Verde")</formula>
    </cfRule>
  </conditionalFormatting>
  <conditionalFormatting sqref="AX126:AX132">
    <cfRule type="colorScale" priority="2538">
      <colorScale>
        <cfvo type="min"/>
        <cfvo type="max"/>
        <color theme="0"/>
        <color theme="0"/>
      </colorScale>
    </cfRule>
    <cfRule type="expression" dxfId="4989" priority="2540">
      <formula>AW126&lt;0</formula>
    </cfRule>
  </conditionalFormatting>
  <conditionalFormatting sqref="AX126:AX134">
    <cfRule type="expression" priority="2539">
      <formula>$F$19</formula>
    </cfRule>
  </conditionalFormatting>
  <conditionalFormatting sqref="AX133:AX134">
    <cfRule type="colorScale" priority="2541">
      <colorScale>
        <cfvo type="min"/>
        <cfvo type="max"/>
        <color theme="0"/>
        <color theme="0"/>
      </colorScale>
    </cfRule>
    <cfRule type="expression" dxfId="4988" priority="2542">
      <formula>AW133&lt;0</formula>
    </cfRule>
  </conditionalFormatting>
  <conditionalFormatting sqref="AX135">
    <cfRule type="colorScale" priority="2532">
      <colorScale>
        <cfvo type="min"/>
        <cfvo type="max"/>
        <color theme="0"/>
        <color theme="0"/>
      </colorScale>
    </cfRule>
    <cfRule type="expression" priority="2533">
      <formula>$F$23</formula>
    </cfRule>
    <cfRule type="expression" dxfId="4987" priority="2534">
      <formula>AW135&lt;0</formula>
    </cfRule>
  </conditionalFormatting>
  <conditionalFormatting sqref="AX110:AY111">
    <cfRule type="expression" dxfId="4986" priority="2405">
      <formula>IF(AX110="Validar","Rojo","Verde")</formula>
    </cfRule>
  </conditionalFormatting>
  <conditionalFormatting sqref="AX117:AY123">
    <cfRule type="expression" dxfId="4985" priority="2418">
      <formula>IF(AX117="Validar","Rojo","Verde")</formula>
    </cfRule>
  </conditionalFormatting>
  <conditionalFormatting sqref="AY40:AY66">
    <cfRule type="colorScale" priority="2453">
      <colorScale>
        <cfvo type="min"/>
        <cfvo type="max"/>
        <color theme="0"/>
        <color theme="0"/>
      </colorScale>
    </cfRule>
    <cfRule type="expression" priority="2454">
      <formula>#REF!</formula>
    </cfRule>
    <cfRule type="expression" dxfId="4984" priority="2455">
      <formula>AX40&lt;0</formula>
    </cfRule>
  </conditionalFormatting>
  <conditionalFormatting sqref="AY40:AY67">
    <cfRule type="expression" dxfId="4983" priority="2452">
      <formula>IF(AY40="Validar","Rojo","Verde")</formula>
    </cfRule>
  </conditionalFormatting>
  <conditionalFormatting sqref="AY67 AX82:AY82 AX92:AY92 AX103:AY103 AX107:AY107">
    <cfRule type="expression" priority="2457">
      <formula>$F$23</formula>
    </cfRule>
  </conditionalFormatting>
  <conditionalFormatting sqref="AY67 AY82 AY92 AY103 AY107">
    <cfRule type="expression" dxfId="4982" priority="2458">
      <formula>AX67&lt;0</formula>
    </cfRule>
  </conditionalFormatting>
  <conditionalFormatting sqref="AY69">
    <cfRule type="colorScale" priority="2450">
      <colorScale>
        <cfvo type="min"/>
        <cfvo type="max"/>
        <color theme="0"/>
        <color theme="0"/>
      </colorScale>
    </cfRule>
    <cfRule type="expression" dxfId="4981" priority="2451">
      <formula>AX69&lt;0</formula>
    </cfRule>
  </conditionalFormatting>
  <conditionalFormatting sqref="AY69:AY81">
    <cfRule type="expression" priority="2448">
      <formula>#REF!</formula>
    </cfRule>
  </conditionalFormatting>
  <conditionalFormatting sqref="AY69:AY82">
    <cfRule type="expression" dxfId="4980" priority="2446">
      <formula>IF(AY69="Validar","Rojo","Verde")</formula>
    </cfRule>
  </conditionalFormatting>
  <conditionalFormatting sqref="AY70:AY78">
    <cfRule type="colorScale" priority="2447">
      <colorScale>
        <cfvo type="min"/>
        <cfvo type="max"/>
        <color theme="0"/>
        <color theme="0"/>
      </colorScale>
    </cfRule>
    <cfRule type="expression" dxfId="4979" priority="2449">
      <formula>AX70&lt;0</formula>
    </cfRule>
  </conditionalFormatting>
  <conditionalFormatting sqref="AY79:AY81">
    <cfRule type="colorScale" priority="2459">
      <colorScale>
        <cfvo type="min"/>
        <cfvo type="max"/>
        <color theme="0"/>
        <color theme="0"/>
      </colorScale>
    </cfRule>
    <cfRule type="expression" dxfId="4978" priority="2460">
      <formula>AX79&lt;0</formula>
    </cfRule>
  </conditionalFormatting>
  <conditionalFormatting sqref="AY67 AY82 AY92 AY103 AY107">
    <cfRule type="colorScale" priority="2456">
      <colorScale>
        <cfvo type="min"/>
        <cfvo type="max"/>
        <color theme="0"/>
        <color theme="0"/>
      </colorScale>
    </cfRule>
  </conditionalFormatting>
  <conditionalFormatting sqref="AY84">
    <cfRule type="colorScale" priority="2444">
      <colorScale>
        <cfvo type="min"/>
        <cfvo type="max"/>
        <color theme="0"/>
        <color theme="0"/>
      </colorScale>
    </cfRule>
    <cfRule type="expression" dxfId="4977" priority="2445">
      <formula>AX84&lt;0</formula>
    </cfRule>
  </conditionalFormatting>
  <conditionalFormatting sqref="AY84:AY91">
    <cfRule type="expression" priority="2442">
      <formula>#REF!</formula>
    </cfRule>
  </conditionalFormatting>
  <conditionalFormatting sqref="AY84:AY92">
    <cfRule type="expression" dxfId="4976" priority="2440">
      <formula>IF(AY84="Validar","Rojo","Verde")</formula>
    </cfRule>
  </conditionalFormatting>
  <conditionalFormatting sqref="AY85:AY91">
    <cfRule type="colorScale" priority="2441">
      <colorScale>
        <cfvo type="min"/>
        <cfvo type="max"/>
        <color theme="0"/>
        <color theme="0"/>
      </colorScale>
    </cfRule>
    <cfRule type="expression" dxfId="4975" priority="2443">
      <formula>AX85&lt;0</formula>
    </cfRule>
  </conditionalFormatting>
  <conditionalFormatting sqref="AY94">
    <cfRule type="colorScale" priority="2438">
      <colorScale>
        <cfvo type="min"/>
        <cfvo type="max"/>
        <color theme="0"/>
        <color theme="0"/>
      </colorScale>
    </cfRule>
    <cfRule type="expression" dxfId="4974" priority="2439">
      <formula>AX94&lt;0</formula>
    </cfRule>
  </conditionalFormatting>
  <conditionalFormatting sqref="AY94:AY102">
    <cfRule type="expression" priority="2432">
      <formula>#REF!</formula>
    </cfRule>
  </conditionalFormatting>
  <conditionalFormatting sqref="AY94:AY103">
    <cfRule type="expression" dxfId="4973" priority="2430">
      <formula>IF(AY94="Validar","Rojo","Verde")</formula>
    </cfRule>
  </conditionalFormatting>
  <conditionalFormatting sqref="AY95:AY100">
    <cfRule type="colorScale" priority="2436">
      <colorScale>
        <cfvo type="min"/>
        <cfvo type="max"/>
        <color theme="0"/>
        <color theme="0"/>
      </colorScale>
    </cfRule>
    <cfRule type="expression" dxfId="4972" priority="2437">
      <formula>AX95&lt;0</formula>
    </cfRule>
  </conditionalFormatting>
  <conditionalFormatting sqref="AY101">
    <cfRule type="colorScale" priority="2434">
      <colorScale>
        <cfvo type="min"/>
        <cfvo type="max"/>
        <color theme="0"/>
        <color theme="0"/>
      </colorScale>
    </cfRule>
    <cfRule type="expression" dxfId="4971" priority="2435">
      <formula>AX101&lt;0</formula>
    </cfRule>
  </conditionalFormatting>
  <conditionalFormatting sqref="AY102">
    <cfRule type="colorScale" priority="2431">
      <colorScale>
        <cfvo type="min"/>
        <cfvo type="max"/>
        <color theme="0"/>
        <color theme="0"/>
      </colorScale>
    </cfRule>
    <cfRule type="expression" dxfId="4970" priority="2433">
      <formula>AX102&lt;0</formula>
    </cfRule>
  </conditionalFormatting>
  <conditionalFormatting sqref="AY105">
    <cfRule type="colorScale" priority="2428">
      <colorScale>
        <cfvo type="min"/>
        <cfvo type="max"/>
        <color theme="0"/>
        <color theme="0"/>
      </colorScale>
    </cfRule>
    <cfRule type="expression" dxfId="4969" priority="2429">
      <formula>AX105&lt;0</formula>
    </cfRule>
  </conditionalFormatting>
  <conditionalFormatting sqref="AY105:AY106">
    <cfRule type="expression" priority="2426">
      <formula>#REF!</formula>
    </cfRule>
  </conditionalFormatting>
  <conditionalFormatting sqref="AY105:AY107">
    <cfRule type="expression" dxfId="4968" priority="2424">
      <formula>IF(AY105="Validar","Rojo","Verde")</formula>
    </cfRule>
  </conditionalFormatting>
  <conditionalFormatting sqref="AY106">
    <cfRule type="colorScale" priority="2425">
      <colorScale>
        <cfvo type="min"/>
        <cfvo type="max"/>
        <color theme="0"/>
        <color theme="0"/>
      </colorScale>
    </cfRule>
    <cfRule type="expression" dxfId="4967" priority="2427">
      <formula>AX106&lt;0</formula>
    </cfRule>
  </conditionalFormatting>
  <conditionalFormatting sqref="AY110">
    <cfRule type="colorScale" priority="2416">
      <colorScale>
        <cfvo type="min"/>
        <cfvo type="max"/>
        <color theme="0"/>
        <color theme="0"/>
      </colorScale>
    </cfRule>
    <cfRule type="expression" dxfId="4966" priority="2417">
      <formula>AX110&lt;0</formula>
    </cfRule>
  </conditionalFormatting>
  <conditionalFormatting sqref="AY110:AY111">
    <cfRule type="expression" priority="2407">
      <formula>#REF!</formula>
    </cfRule>
  </conditionalFormatting>
  <conditionalFormatting sqref="AY111">
    <cfRule type="colorScale" priority="2406">
      <colorScale>
        <cfvo type="min"/>
        <cfvo type="max"/>
        <color theme="0"/>
        <color theme="0"/>
      </colorScale>
    </cfRule>
    <cfRule type="expression" dxfId="4965" priority="2408">
      <formula>AX111&lt;0</formula>
    </cfRule>
  </conditionalFormatting>
  <conditionalFormatting sqref="AY117">
    <cfRule type="colorScale" priority="2422">
      <colorScale>
        <cfvo type="min"/>
        <cfvo type="max"/>
        <color theme="0"/>
        <color theme="0"/>
      </colorScale>
    </cfRule>
    <cfRule type="expression" dxfId="4964" priority="2423">
      <formula>AX117&lt;0</formula>
    </cfRule>
  </conditionalFormatting>
  <conditionalFormatting sqref="AY117:AY123">
    <cfRule type="expression" priority="2420">
      <formula>#REF!</formula>
    </cfRule>
  </conditionalFormatting>
  <conditionalFormatting sqref="AY118:AY123">
    <cfRule type="colorScale" priority="2419">
      <colorScale>
        <cfvo type="min"/>
        <cfvo type="max"/>
        <color theme="0"/>
        <color theme="0"/>
      </colorScale>
    </cfRule>
    <cfRule type="expression" dxfId="4963" priority="2421">
      <formula>AX118&lt;0</formula>
    </cfRule>
  </conditionalFormatting>
  <conditionalFormatting sqref="AY126:AY135">
    <cfRule type="expression" dxfId="4962" priority="2543">
      <formula>IF(AY126="Validar","Rojo","Verde")</formula>
    </cfRule>
    <cfRule type="colorScale" priority="2544">
      <colorScale>
        <cfvo type="min"/>
        <cfvo type="max"/>
        <color theme="0"/>
        <color theme="0"/>
      </colorScale>
    </cfRule>
    <cfRule type="expression" priority="2545">
      <formula>$F$23</formula>
    </cfRule>
    <cfRule type="expression" dxfId="4961" priority="2546">
      <formula>AX126&lt;0</formula>
    </cfRule>
  </conditionalFormatting>
  <conditionalFormatting sqref="AX6">
    <cfRule type="colorScale" priority="2403">
      <colorScale>
        <cfvo type="min"/>
        <cfvo type="max"/>
        <color theme="0"/>
        <color theme="0"/>
      </colorScale>
    </cfRule>
    <cfRule type="expression" dxfId="4960" priority="2404">
      <formula>AW6&lt;0</formula>
    </cfRule>
  </conditionalFormatting>
  <conditionalFormatting sqref="AX6">
    <cfRule type="expression" dxfId="4959" priority="2401">
      <formula>IF(AX6="Validar","Rojo","Verde")</formula>
    </cfRule>
    <cfRule type="expression" priority="2402">
      <formula>#REF!</formula>
    </cfRule>
  </conditionalFormatting>
  <conditionalFormatting sqref="AX7:AX8">
    <cfRule type="colorScale" priority="2399">
      <colorScale>
        <cfvo type="min"/>
        <cfvo type="max"/>
        <color theme="0"/>
        <color theme="0"/>
      </colorScale>
    </cfRule>
    <cfRule type="expression" dxfId="4958" priority="2400">
      <formula>AW7&lt;0</formula>
    </cfRule>
  </conditionalFormatting>
  <conditionalFormatting sqref="AX7:AX8">
    <cfRule type="expression" dxfId="4957" priority="2397">
      <formula>IF(AX7="Validar","Rojo","Verde")</formula>
    </cfRule>
    <cfRule type="expression" priority="2398">
      <formula>#REF!</formula>
    </cfRule>
  </conditionalFormatting>
  <conditionalFormatting sqref="BD9">
    <cfRule type="colorScale" priority="2364">
      <colorScale>
        <cfvo type="min"/>
        <cfvo type="max"/>
        <color theme="0"/>
        <color theme="0"/>
      </colorScale>
    </cfRule>
    <cfRule type="expression" dxfId="4956" priority="2365">
      <formula>BC9&lt;0</formula>
    </cfRule>
  </conditionalFormatting>
  <conditionalFormatting sqref="BD9:BD20">
    <cfRule type="expression" dxfId="4955" priority="2335">
      <formula>IF(BD9="Validar","Rojo","Verde")</formula>
    </cfRule>
    <cfRule type="expression" priority="2337">
      <formula>#REF!</formula>
    </cfRule>
  </conditionalFormatting>
  <conditionalFormatting sqref="BD10">
    <cfRule type="colorScale" priority="2341">
      <colorScale>
        <cfvo type="min"/>
        <cfvo type="max"/>
        <color theme="0"/>
        <color theme="0"/>
      </colorScale>
    </cfRule>
    <cfRule type="expression" dxfId="4954" priority="2342">
      <formula>BC10&lt;0</formula>
    </cfRule>
  </conditionalFormatting>
  <conditionalFormatting sqref="BD11:BD14">
    <cfRule type="colorScale" priority="2362">
      <colorScale>
        <cfvo type="min"/>
        <cfvo type="max"/>
        <color theme="0"/>
        <color theme="0"/>
      </colorScale>
    </cfRule>
    <cfRule type="expression" dxfId="4953" priority="2363">
      <formula>BC11&lt;0</formula>
    </cfRule>
  </conditionalFormatting>
  <conditionalFormatting sqref="BD15">
    <cfRule type="colorScale" priority="2339">
      <colorScale>
        <cfvo type="min"/>
        <cfvo type="max"/>
        <color theme="0"/>
        <color theme="0"/>
      </colorScale>
    </cfRule>
    <cfRule type="expression" dxfId="4952" priority="2340">
      <formula>BC15&lt;0</formula>
    </cfRule>
  </conditionalFormatting>
  <conditionalFormatting sqref="BD16:BD17">
    <cfRule type="colorScale" priority="2360">
      <colorScale>
        <cfvo type="min"/>
        <cfvo type="max"/>
        <color theme="0"/>
        <color theme="0"/>
      </colorScale>
    </cfRule>
    <cfRule type="expression" dxfId="4951" priority="2361">
      <formula>BC16&lt;0</formula>
    </cfRule>
  </conditionalFormatting>
  <conditionalFormatting sqref="BD18">
    <cfRule type="colorScale" priority="2336">
      <colorScale>
        <cfvo type="min"/>
        <cfvo type="max"/>
        <color theme="0"/>
        <color theme="0"/>
      </colorScale>
    </cfRule>
    <cfRule type="expression" dxfId="4950" priority="2338">
      <formula>BC18&lt;0</formula>
    </cfRule>
  </conditionalFormatting>
  <conditionalFormatting sqref="BD19:BD20">
    <cfRule type="colorScale" priority="2358">
      <colorScale>
        <cfvo type="min"/>
        <cfvo type="max"/>
        <color theme="0"/>
        <color theme="0"/>
      </colorScale>
    </cfRule>
    <cfRule type="expression" dxfId="4949" priority="2359">
      <formula>BC19&lt;0</formula>
    </cfRule>
  </conditionalFormatting>
  <conditionalFormatting sqref="BD23">
    <cfRule type="colorScale" priority="2333">
      <colorScale>
        <cfvo type="min"/>
        <cfvo type="max"/>
        <color theme="0"/>
        <color theme="0"/>
      </colorScale>
    </cfRule>
    <cfRule type="expression" dxfId="4948" priority="2334">
      <formula>BC23&lt;0</formula>
    </cfRule>
  </conditionalFormatting>
  <conditionalFormatting sqref="BD23:BD31">
    <cfRule type="expression" dxfId="4947" priority="2327">
      <formula>IF(BD23="Validar","Rojo","Verde")</formula>
    </cfRule>
    <cfRule type="expression" priority="2329">
      <formula>#REF!</formula>
    </cfRule>
  </conditionalFormatting>
  <conditionalFormatting sqref="BD24">
    <cfRule type="colorScale" priority="2356">
      <colorScale>
        <cfvo type="min"/>
        <cfvo type="max"/>
        <color theme="0"/>
        <color theme="0"/>
      </colorScale>
    </cfRule>
    <cfRule type="expression" dxfId="4946" priority="2357">
      <formula>BC24&lt;0</formula>
    </cfRule>
  </conditionalFormatting>
  <conditionalFormatting sqref="BD25">
    <cfRule type="colorScale" priority="2354">
      <colorScale>
        <cfvo type="min"/>
        <cfvo type="max"/>
        <color theme="0"/>
        <color theme="0"/>
      </colorScale>
    </cfRule>
    <cfRule type="expression" dxfId="4945" priority="2355">
      <formula>BC25&lt;0</formula>
    </cfRule>
  </conditionalFormatting>
  <conditionalFormatting sqref="BD26">
    <cfRule type="colorScale" priority="2331">
      <colorScale>
        <cfvo type="min"/>
        <cfvo type="max"/>
        <color theme="0"/>
        <color theme="0"/>
      </colorScale>
    </cfRule>
    <cfRule type="expression" dxfId="4944" priority="2332">
      <formula>BC26&lt;0</formula>
    </cfRule>
  </conditionalFormatting>
  <conditionalFormatting sqref="BD27">
    <cfRule type="colorScale" priority="2352">
      <colorScale>
        <cfvo type="min"/>
        <cfvo type="max"/>
        <color theme="0"/>
        <color theme="0"/>
      </colorScale>
    </cfRule>
    <cfRule type="expression" dxfId="4943" priority="2353">
      <formula>BC27&lt;0</formula>
    </cfRule>
  </conditionalFormatting>
  <conditionalFormatting sqref="BD28">
    <cfRule type="colorScale" priority="2350">
      <colorScale>
        <cfvo type="min"/>
        <cfvo type="max"/>
        <color theme="0"/>
        <color theme="0"/>
      </colorScale>
    </cfRule>
    <cfRule type="expression" dxfId="4942" priority="2351">
      <formula>BC28&lt;0</formula>
    </cfRule>
  </conditionalFormatting>
  <conditionalFormatting sqref="BD29">
    <cfRule type="colorScale" priority="2328">
      <colorScale>
        <cfvo type="min"/>
        <cfvo type="max"/>
        <color theme="0"/>
        <color theme="0"/>
      </colorScale>
    </cfRule>
    <cfRule type="expression" dxfId="4941" priority="2330">
      <formula>BC29&lt;0</formula>
    </cfRule>
  </conditionalFormatting>
  <conditionalFormatting sqref="BD30">
    <cfRule type="colorScale" priority="2348">
      <colorScale>
        <cfvo type="min"/>
        <cfvo type="max"/>
        <color theme="0"/>
        <color theme="0"/>
      </colorScale>
    </cfRule>
    <cfRule type="expression" dxfId="4940" priority="2349">
      <formula>BC30&lt;0</formula>
    </cfRule>
  </conditionalFormatting>
  <conditionalFormatting sqref="BD31">
    <cfRule type="colorScale" priority="2346">
      <colorScale>
        <cfvo type="min"/>
        <cfvo type="max"/>
        <color theme="0"/>
        <color theme="0"/>
      </colorScale>
    </cfRule>
    <cfRule type="expression" dxfId="4939" priority="2347">
      <formula>BC31&lt;0</formula>
    </cfRule>
  </conditionalFormatting>
  <conditionalFormatting sqref="BD39">
    <cfRule type="colorScale" priority="2324">
      <colorScale>
        <cfvo type="min"/>
        <cfvo type="max"/>
        <color theme="0"/>
        <color theme="0"/>
      </colorScale>
    </cfRule>
    <cfRule type="expression" priority="2325">
      <formula>#REF!</formula>
    </cfRule>
    <cfRule type="expression" dxfId="4938" priority="2326">
      <formula>BC39&lt;0</formula>
    </cfRule>
  </conditionalFormatting>
  <conditionalFormatting sqref="BD39:BD107">
    <cfRule type="expression" dxfId="4937" priority="2262">
      <formula>IF(BD39="Validar","Rojo","Verde")</formula>
    </cfRule>
  </conditionalFormatting>
  <conditionalFormatting sqref="BD40:BD67">
    <cfRule type="colorScale" priority="2343">
      <colorScale>
        <cfvo type="min"/>
        <cfvo type="max"/>
        <color theme="0"/>
        <color theme="0"/>
      </colorScale>
    </cfRule>
    <cfRule type="expression" priority="2344">
      <formula>$F$19</formula>
    </cfRule>
    <cfRule type="expression" dxfId="4936" priority="2345">
      <formula>BC40&lt;0</formula>
    </cfRule>
  </conditionalFormatting>
  <conditionalFormatting sqref="BD68">
    <cfRule type="colorScale" priority="2321">
      <colorScale>
        <cfvo type="min"/>
        <cfvo type="max"/>
        <color theme="0"/>
        <color theme="0"/>
      </colorScale>
    </cfRule>
    <cfRule type="expression" priority="2322">
      <formula>#REF!</formula>
    </cfRule>
    <cfRule type="expression" dxfId="4935" priority="2323">
      <formula>BC68&lt;0</formula>
    </cfRule>
  </conditionalFormatting>
  <conditionalFormatting sqref="BD69:BD81">
    <cfRule type="colorScale" priority="2368">
      <colorScale>
        <cfvo type="min"/>
        <cfvo type="max"/>
        <color theme="0"/>
        <color theme="0"/>
      </colorScale>
    </cfRule>
    <cfRule type="expression" priority="2369">
      <formula>$F$19</formula>
    </cfRule>
    <cfRule type="expression" dxfId="4934" priority="2370">
      <formula>BC69&lt;0</formula>
    </cfRule>
  </conditionalFormatting>
  <conditionalFormatting sqref="BD82 BD92 BD103 BD107">
    <cfRule type="expression" dxfId="4933" priority="2367">
      <formula>BC82&lt;0</formula>
    </cfRule>
  </conditionalFormatting>
  <conditionalFormatting sqref="BD83">
    <cfRule type="colorScale" priority="2263">
      <colorScale>
        <cfvo type="min"/>
        <cfvo type="max"/>
        <color theme="0"/>
        <color theme="0"/>
      </colorScale>
    </cfRule>
    <cfRule type="expression" priority="2264">
      <formula>#REF!</formula>
    </cfRule>
    <cfRule type="expression" dxfId="4932" priority="2265">
      <formula>BC83&lt;0</formula>
    </cfRule>
  </conditionalFormatting>
  <conditionalFormatting sqref="BD84:BD91">
    <cfRule type="colorScale" priority="2371">
      <colorScale>
        <cfvo type="min"/>
        <cfvo type="max"/>
        <color theme="0"/>
        <color theme="0"/>
      </colorScale>
    </cfRule>
    <cfRule type="expression" priority="2372">
      <formula>$F$19</formula>
    </cfRule>
    <cfRule type="expression" dxfId="4931" priority="2373">
      <formula>BC84&lt;0</formula>
    </cfRule>
  </conditionalFormatting>
  <conditionalFormatting sqref="BD82 BD92 BD103 BD107">
    <cfRule type="colorScale" priority="2366">
      <colorScale>
        <cfvo type="min"/>
        <cfvo type="max"/>
        <color theme="0"/>
        <color theme="0"/>
      </colorScale>
    </cfRule>
  </conditionalFormatting>
  <conditionalFormatting sqref="BD93">
    <cfRule type="colorScale" priority="2318">
      <colorScale>
        <cfvo type="min"/>
        <cfvo type="max"/>
        <color theme="0"/>
        <color theme="0"/>
      </colorScale>
    </cfRule>
    <cfRule type="expression" priority="2319">
      <formula>#REF!</formula>
    </cfRule>
    <cfRule type="expression" dxfId="4930" priority="2320">
      <formula>BC93&lt;0</formula>
    </cfRule>
  </conditionalFormatting>
  <conditionalFormatting sqref="BD94:BD102">
    <cfRule type="colorScale" priority="2374">
      <colorScale>
        <cfvo type="min"/>
        <cfvo type="max"/>
        <color theme="0"/>
        <color theme="0"/>
      </colorScale>
    </cfRule>
    <cfRule type="expression" priority="2375">
      <formula>$F$19</formula>
    </cfRule>
    <cfRule type="expression" dxfId="4929" priority="2376">
      <formula>BC94&lt;0</formula>
    </cfRule>
  </conditionalFormatting>
  <conditionalFormatting sqref="BD104">
    <cfRule type="colorScale" priority="2315">
      <colorScale>
        <cfvo type="min"/>
        <cfvo type="max"/>
        <color theme="0"/>
        <color theme="0"/>
      </colorScale>
    </cfRule>
    <cfRule type="expression" priority="2316">
      <formula>#REF!</formula>
    </cfRule>
    <cfRule type="expression" dxfId="4928" priority="2317">
      <formula>BC104&lt;0</formula>
    </cfRule>
  </conditionalFormatting>
  <conditionalFormatting sqref="BD105:BD106">
    <cfRule type="colorScale" priority="2377">
      <colorScale>
        <cfvo type="min"/>
        <cfvo type="max"/>
        <color theme="0"/>
        <color theme="0"/>
      </colorScale>
    </cfRule>
    <cfRule type="expression" priority="2378">
      <formula>$F$19</formula>
    </cfRule>
    <cfRule type="expression" dxfId="4927" priority="2379">
      <formula>BC105&lt;0</formula>
    </cfRule>
  </conditionalFormatting>
  <conditionalFormatting sqref="BD110">
    <cfRule type="colorScale" priority="2380">
      <colorScale>
        <cfvo type="min"/>
        <cfvo type="max"/>
        <color theme="0"/>
        <color theme="0"/>
      </colorScale>
    </cfRule>
    <cfRule type="expression" dxfId="4926" priority="2381">
      <formula>BC110&lt;0</formula>
    </cfRule>
  </conditionalFormatting>
  <conditionalFormatting sqref="BD110:BD111">
    <cfRule type="expression" priority="2260">
      <formula>$F$19</formula>
    </cfRule>
  </conditionalFormatting>
  <conditionalFormatting sqref="BD111">
    <cfRule type="colorScale" priority="2259">
      <colorScale>
        <cfvo type="min"/>
        <cfvo type="max"/>
        <color theme="0"/>
        <color theme="0"/>
      </colorScale>
    </cfRule>
    <cfRule type="expression" dxfId="4925" priority="2261">
      <formula>BC111&lt;0</formula>
    </cfRule>
  </conditionalFormatting>
  <conditionalFormatting sqref="BD117:BD123">
    <cfRule type="colorScale" priority="2385">
      <colorScale>
        <cfvo type="min"/>
        <cfvo type="max"/>
        <color theme="0"/>
        <color theme="0"/>
      </colorScale>
    </cfRule>
    <cfRule type="expression" priority="2386">
      <formula>$F$19</formula>
    </cfRule>
    <cfRule type="expression" dxfId="4924" priority="2387">
      <formula>BC117&lt;0</formula>
    </cfRule>
  </conditionalFormatting>
  <conditionalFormatting sqref="BD125">
    <cfRule type="colorScale" priority="2312">
      <colorScale>
        <cfvo type="min"/>
        <cfvo type="max"/>
        <color theme="0"/>
        <color theme="0"/>
      </colorScale>
    </cfRule>
    <cfRule type="expression" priority="2313">
      <formula>#REF!</formula>
    </cfRule>
    <cfRule type="expression" dxfId="4923" priority="2314">
      <formula>BC125&lt;0</formula>
    </cfRule>
  </conditionalFormatting>
  <conditionalFormatting sqref="BD125:BD135">
    <cfRule type="expression" dxfId="4922" priority="2311">
      <formula>IF(BD125="Validar","Rojo","Verde")</formula>
    </cfRule>
  </conditionalFormatting>
  <conditionalFormatting sqref="BD126:BD132">
    <cfRule type="colorScale" priority="2388">
      <colorScale>
        <cfvo type="min"/>
        <cfvo type="max"/>
        <color theme="0"/>
        <color theme="0"/>
      </colorScale>
    </cfRule>
    <cfRule type="expression" dxfId="4921" priority="2390">
      <formula>BC126&lt;0</formula>
    </cfRule>
  </conditionalFormatting>
  <conditionalFormatting sqref="BD126:BD134">
    <cfRule type="expression" priority="2389">
      <formula>$F$19</formula>
    </cfRule>
  </conditionalFormatting>
  <conditionalFormatting sqref="BD133:BD134">
    <cfRule type="colorScale" priority="2391">
      <colorScale>
        <cfvo type="min"/>
        <cfvo type="max"/>
        <color theme="0"/>
        <color theme="0"/>
      </colorScale>
    </cfRule>
    <cfRule type="expression" dxfId="4920" priority="2392">
      <formula>BC133&lt;0</formula>
    </cfRule>
  </conditionalFormatting>
  <conditionalFormatting sqref="BD135">
    <cfRule type="colorScale" priority="2382">
      <colorScale>
        <cfvo type="min"/>
        <cfvo type="max"/>
        <color theme="0"/>
        <color theme="0"/>
      </colorScale>
    </cfRule>
    <cfRule type="expression" priority="2383">
      <formula>$F$23</formula>
    </cfRule>
    <cfRule type="expression" dxfId="4919" priority="2384">
      <formula>BC135&lt;0</formula>
    </cfRule>
  </conditionalFormatting>
  <conditionalFormatting sqref="BD110:BE111">
    <cfRule type="expression" dxfId="4918" priority="2255">
      <formula>IF(BD110="Validar","Rojo","Verde")</formula>
    </cfRule>
  </conditionalFormatting>
  <conditionalFormatting sqref="BD117:BE123">
    <cfRule type="expression" dxfId="4917" priority="2268">
      <formula>IF(BD117="Validar","Rojo","Verde")</formula>
    </cfRule>
  </conditionalFormatting>
  <conditionalFormatting sqref="BE40:BE66">
    <cfRule type="colorScale" priority="2303">
      <colorScale>
        <cfvo type="min"/>
        <cfvo type="max"/>
        <color theme="0"/>
        <color theme="0"/>
      </colorScale>
    </cfRule>
    <cfRule type="expression" priority="2304">
      <formula>#REF!</formula>
    </cfRule>
    <cfRule type="expression" dxfId="4916" priority="2305">
      <formula>BD40&lt;0</formula>
    </cfRule>
  </conditionalFormatting>
  <conditionalFormatting sqref="BE40:BE67">
    <cfRule type="expression" dxfId="4915" priority="2302">
      <formula>IF(BE40="Validar","Rojo","Verde")</formula>
    </cfRule>
  </conditionalFormatting>
  <conditionalFormatting sqref="BE67 BD82:BE82 BD92:BE92 BD103:BE103 BD107:BE107">
    <cfRule type="expression" priority="2307">
      <formula>$F$23</formula>
    </cfRule>
  </conditionalFormatting>
  <conditionalFormatting sqref="BE67 BE82 BE92 BE103 BE107">
    <cfRule type="expression" dxfId="4914" priority="2308">
      <formula>BD67&lt;0</formula>
    </cfRule>
  </conditionalFormatting>
  <conditionalFormatting sqref="BE69">
    <cfRule type="colorScale" priority="2300">
      <colorScale>
        <cfvo type="min"/>
        <cfvo type="max"/>
        <color theme="0"/>
        <color theme="0"/>
      </colorScale>
    </cfRule>
    <cfRule type="expression" dxfId="4913" priority="2301">
      <formula>BD69&lt;0</formula>
    </cfRule>
  </conditionalFormatting>
  <conditionalFormatting sqref="BE69:BE81">
    <cfRule type="expression" priority="2298">
      <formula>#REF!</formula>
    </cfRule>
  </conditionalFormatting>
  <conditionalFormatting sqref="BE69:BE82">
    <cfRule type="expression" dxfId="4912" priority="2296">
      <formula>IF(BE69="Validar","Rojo","Verde")</formula>
    </cfRule>
  </conditionalFormatting>
  <conditionalFormatting sqref="BE70:BE78">
    <cfRule type="colorScale" priority="2297">
      <colorScale>
        <cfvo type="min"/>
        <cfvo type="max"/>
        <color theme="0"/>
        <color theme="0"/>
      </colorScale>
    </cfRule>
    <cfRule type="expression" dxfId="4911" priority="2299">
      <formula>BD70&lt;0</formula>
    </cfRule>
  </conditionalFormatting>
  <conditionalFormatting sqref="BE79:BE81">
    <cfRule type="colorScale" priority="2309">
      <colorScale>
        <cfvo type="min"/>
        <cfvo type="max"/>
        <color theme="0"/>
        <color theme="0"/>
      </colorScale>
    </cfRule>
    <cfRule type="expression" dxfId="4910" priority="2310">
      <formula>BD79&lt;0</formula>
    </cfRule>
  </conditionalFormatting>
  <conditionalFormatting sqref="BE67 BE82 BE92 BE103 BE107">
    <cfRule type="colorScale" priority="2306">
      <colorScale>
        <cfvo type="min"/>
        <cfvo type="max"/>
        <color theme="0"/>
        <color theme="0"/>
      </colorScale>
    </cfRule>
  </conditionalFormatting>
  <conditionalFormatting sqref="BE84">
    <cfRule type="colorScale" priority="2294">
      <colorScale>
        <cfvo type="min"/>
        <cfvo type="max"/>
        <color theme="0"/>
        <color theme="0"/>
      </colorScale>
    </cfRule>
    <cfRule type="expression" dxfId="4909" priority="2295">
      <formula>BD84&lt;0</formula>
    </cfRule>
  </conditionalFormatting>
  <conditionalFormatting sqref="BE84:BE91">
    <cfRule type="expression" priority="2292">
      <formula>#REF!</formula>
    </cfRule>
  </conditionalFormatting>
  <conditionalFormatting sqref="BE84:BE92">
    <cfRule type="expression" dxfId="4908" priority="2290">
      <formula>IF(BE84="Validar","Rojo","Verde")</formula>
    </cfRule>
  </conditionalFormatting>
  <conditionalFormatting sqref="BE85:BE91">
    <cfRule type="colorScale" priority="2291">
      <colorScale>
        <cfvo type="min"/>
        <cfvo type="max"/>
        <color theme="0"/>
        <color theme="0"/>
      </colorScale>
    </cfRule>
    <cfRule type="expression" dxfId="4907" priority="2293">
      <formula>BD85&lt;0</formula>
    </cfRule>
  </conditionalFormatting>
  <conditionalFormatting sqref="BE94">
    <cfRule type="colorScale" priority="2288">
      <colorScale>
        <cfvo type="min"/>
        <cfvo type="max"/>
        <color theme="0"/>
        <color theme="0"/>
      </colorScale>
    </cfRule>
    <cfRule type="expression" dxfId="4906" priority="2289">
      <formula>BD94&lt;0</formula>
    </cfRule>
  </conditionalFormatting>
  <conditionalFormatting sqref="BE94:BE102">
    <cfRule type="expression" priority="2282">
      <formula>#REF!</formula>
    </cfRule>
  </conditionalFormatting>
  <conditionalFormatting sqref="BE94:BE103">
    <cfRule type="expression" dxfId="4905" priority="2280">
      <formula>IF(BE94="Validar","Rojo","Verde")</formula>
    </cfRule>
  </conditionalFormatting>
  <conditionalFormatting sqref="BE95:BE100">
    <cfRule type="colorScale" priority="2286">
      <colorScale>
        <cfvo type="min"/>
        <cfvo type="max"/>
        <color theme="0"/>
        <color theme="0"/>
      </colorScale>
    </cfRule>
    <cfRule type="expression" dxfId="4904" priority="2287">
      <formula>BD95&lt;0</formula>
    </cfRule>
  </conditionalFormatting>
  <conditionalFormatting sqref="BE101">
    <cfRule type="colorScale" priority="2284">
      <colorScale>
        <cfvo type="min"/>
        <cfvo type="max"/>
        <color theme="0"/>
        <color theme="0"/>
      </colorScale>
    </cfRule>
    <cfRule type="expression" dxfId="4903" priority="2285">
      <formula>BD101&lt;0</formula>
    </cfRule>
  </conditionalFormatting>
  <conditionalFormatting sqref="BE102">
    <cfRule type="colorScale" priority="2281">
      <colorScale>
        <cfvo type="min"/>
        <cfvo type="max"/>
        <color theme="0"/>
        <color theme="0"/>
      </colorScale>
    </cfRule>
    <cfRule type="expression" dxfId="4902" priority="2283">
      <formula>BD102&lt;0</formula>
    </cfRule>
  </conditionalFormatting>
  <conditionalFormatting sqref="BE105">
    <cfRule type="colorScale" priority="2278">
      <colorScale>
        <cfvo type="min"/>
        <cfvo type="max"/>
        <color theme="0"/>
        <color theme="0"/>
      </colorScale>
    </cfRule>
    <cfRule type="expression" dxfId="4901" priority="2279">
      <formula>BD105&lt;0</formula>
    </cfRule>
  </conditionalFormatting>
  <conditionalFormatting sqref="BE105:BE106">
    <cfRule type="expression" priority="2276">
      <formula>#REF!</formula>
    </cfRule>
  </conditionalFormatting>
  <conditionalFormatting sqref="BE105:BE107">
    <cfRule type="expression" dxfId="4900" priority="2274">
      <formula>IF(BE105="Validar","Rojo","Verde")</formula>
    </cfRule>
  </conditionalFormatting>
  <conditionalFormatting sqref="BE106">
    <cfRule type="colorScale" priority="2275">
      <colorScale>
        <cfvo type="min"/>
        <cfvo type="max"/>
        <color theme="0"/>
        <color theme="0"/>
      </colorScale>
    </cfRule>
    <cfRule type="expression" dxfId="4899" priority="2277">
      <formula>BD106&lt;0</formula>
    </cfRule>
  </conditionalFormatting>
  <conditionalFormatting sqref="BE110">
    <cfRule type="colorScale" priority="2266">
      <colorScale>
        <cfvo type="min"/>
        <cfvo type="max"/>
        <color theme="0"/>
        <color theme="0"/>
      </colorScale>
    </cfRule>
    <cfRule type="expression" dxfId="4898" priority="2267">
      <formula>BD110&lt;0</formula>
    </cfRule>
  </conditionalFormatting>
  <conditionalFormatting sqref="BE110:BE111">
    <cfRule type="expression" priority="2257">
      <formula>#REF!</formula>
    </cfRule>
  </conditionalFormatting>
  <conditionalFormatting sqref="BE111">
    <cfRule type="colorScale" priority="2256">
      <colorScale>
        <cfvo type="min"/>
        <cfvo type="max"/>
        <color theme="0"/>
        <color theme="0"/>
      </colorScale>
    </cfRule>
    <cfRule type="expression" dxfId="4897" priority="2258">
      <formula>BD111&lt;0</formula>
    </cfRule>
  </conditionalFormatting>
  <conditionalFormatting sqref="BE117">
    <cfRule type="colorScale" priority="2272">
      <colorScale>
        <cfvo type="min"/>
        <cfvo type="max"/>
        <color theme="0"/>
        <color theme="0"/>
      </colorScale>
    </cfRule>
    <cfRule type="expression" dxfId="4896" priority="2273">
      <formula>BD117&lt;0</formula>
    </cfRule>
  </conditionalFormatting>
  <conditionalFormatting sqref="BE117:BE123">
    <cfRule type="expression" priority="2270">
      <formula>#REF!</formula>
    </cfRule>
  </conditionalFormatting>
  <conditionalFormatting sqref="BE118:BE123">
    <cfRule type="colorScale" priority="2269">
      <colorScale>
        <cfvo type="min"/>
        <cfvo type="max"/>
        <color theme="0"/>
        <color theme="0"/>
      </colorScale>
    </cfRule>
    <cfRule type="expression" dxfId="4895" priority="2271">
      <formula>BD118&lt;0</formula>
    </cfRule>
  </conditionalFormatting>
  <conditionalFormatting sqref="BE126:BE135">
    <cfRule type="expression" dxfId="4894" priority="2393">
      <formula>IF(BE126="Validar","Rojo","Verde")</formula>
    </cfRule>
    <cfRule type="colorScale" priority="2394">
      <colorScale>
        <cfvo type="min"/>
        <cfvo type="max"/>
        <color theme="0"/>
        <color theme="0"/>
      </colorScale>
    </cfRule>
    <cfRule type="expression" priority="2395">
      <formula>$F$23</formula>
    </cfRule>
    <cfRule type="expression" dxfId="4893" priority="2396">
      <formula>BD126&lt;0</formula>
    </cfRule>
  </conditionalFormatting>
  <conditionalFormatting sqref="BD6">
    <cfRule type="colorScale" priority="2253">
      <colorScale>
        <cfvo type="min"/>
        <cfvo type="max"/>
        <color theme="0"/>
        <color theme="0"/>
      </colorScale>
    </cfRule>
    <cfRule type="expression" dxfId="4892" priority="2254">
      <formula>BC6&lt;0</formula>
    </cfRule>
  </conditionalFormatting>
  <conditionalFormatting sqref="BD6">
    <cfRule type="expression" dxfId="4891" priority="2251">
      <formula>IF(BD6="Validar","Rojo","Verde")</formula>
    </cfRule>
    <cfRule type="expression" priority="2252">
      <formula>#REF!</formula>
    </cfRule>
  </conditionalFormatting>
  <conditionalFormatting sqref="BD7:BD8">
    <cfRule type="colorScale" priority="2249">
      <colorScale>
        <cfvo type="min"/>
        <cfvo type="max"/>
        <color theme="0"/>
        <color theme="0"/>
      </colorScale>
    </cfRule>
    <cfRule type="expression" dxfId="4890" priority="2250">
      <formula>BC7&lt;0</formula>
    </cfRule>
  </conditionalFormatting>
  <conditionalFormatting sqref="BD7:BD8">
    <cfRule type="expression" dxfId="4889" priority="2247">
      <formula>IF(BD7="Validar","Rojo","Verde")</formula>
    </cfRule>
    <cfRule type="expression" priority="2248">
      <formula>#REF!</formula>
    </cfRule>
  </conditionalFormatting>
  <conditionalFormatting sqref="BH9">
    <cfRule type="colorScale" priority="2214">
      <colorScale>
        <cfvo type="min"/>
        <cfvo type="max"/>
        <color theme="0"/>
        <color theme="0"/>
      </colorScale>
    </cfRule>
    <cfRule type="expression" dxfId="4888" priority="2215">
      <formula>BG9&lt;0</formula>
    </cfRule>
  </conditionalFormatting>
  <conditionalFormatting sqref="BH9:BH20">
    <cfRule type="expression" dxfId="4887" priority="2185">
      <formula>IF(BH9="Validar","Rojo","Verde")</formula>
    </cfRule>
    <cfRule type="expression" priority="2187">
      <formula>#REF!</formula>
    </cfRule>
  </conditionalFormatting>
  <conditionalFormatting sqref="BH10">
    <cfRule type="colorScale" priority="2191">
      <colorScale>
        <cfvo type="min"/>
        <cfvo type="max"/>
        <color theme="0"/>
        <color theme="0"/>
      </colorScale>
    </cfRule>
    <cfRule type="expression" dxfId="4886" priority="2192">
      <formula>BG10&lt;0</formula>
    </cfRule>
  </conditionalFormatting>
  <conditionalFormatting sqref="BH11:BH14">
    <cfRule type="colorScale" priority="2212">
      <colorScale>
        <cfvo type="min"/>
        <cfvo type="max"/>
        <color theme="0"/>
        <color theme="0"/>
      </colorScale>
    </cfRule>
    <cfRule type="expression" dxfId="4885" priority="2213">
      <formula>BG11&lt;0</formula>
    </cfRule>
  </conditionalFormatting>
  <conditionalFormatting sqref="BH15">
    <cfRule type="colorScale" priority="2189">
      <colorScale>
        <cfvo type="min"/>
        <cfvo type="max"/>
        <color theme="0"/>
        <color theme="0"/>
      </colorScale>
    </cfRule>
    <cfRule type="expression" dxfId="4884" priority="2190">
      <formula>BG15&lt;0</formula>
    </cfRule>
  </conditionalFormatting>
  <conditionalFormatting sqref="BH16:BH17">
    <cfRule type="colorScale" priority="2210">
      <colorScale>
        <cfvo type="min"/>
        <cfvo type="max"/>
        <color theme="0"/>
        <color theme="0"/>
      </colorScale>
    </cfRule>
    <cfRule type="expression" dxfId="4883" priority="2211">
      <formula>BG16&lt;0</formula>
    </cfRule>
  </conditionalFormatting>
  <conditionalFormatting sqref="BH18">
    <cfRule type="colorScale" priority="2186">
      <colorScale>
        <cfvo type="min"/>
        <cfvo type="max"/>
        <color theme="0"/>
        <color theme="0"/>
      </colorScale>
    </cfRule>
    <cfRule type="expression" dxfId="4882" priority="2188">
      <formula>BG18&lt;0</formula>
    </cfRule>
  </conditionalFormatting>
  <conditionalFormatting sqref="BH19:BH20">
    <cfRule type="colorScale" priority="2208">
      <colorScale>
        <cfvo type="min"/>
        <cfvo type="max"/>
        <color theme="0"/>
        <color theme="0"/>
      </colorScale>
    </cfRule>
    <cfRule type="expression" dxfId="4881" priority="2209">
      <formula>BG19&lt;0</formula>
    </cfRule>
  </conditionalFormatting>
  <conditionalFormatting sqref="BH23">
    <cfRule type="colorScale" priority="2183">
      <colorScale>
        <cfvo type="min"/>
        <cfvo type="max"/>
        <color theme="0"/>
        <color theme="0"/>
      </colorScale>
    </cfRule>
    <cfRule type="expression" dxfId="4880" priority="2184">
      <formula>BG23&lt;0</formula>
    </cfRule>
  </conditionalFormatting>
  <conditionalFormatting sqref="BH23:BH31">
    <cfRule type="expression" dxfId="4879" priority="2177">
      <formula>IF(BH23="Validar","Rojo","Verde")</formula>
    </cfRule>
    <cfRule type="expression" priority="2179">
      <formula>#REF!</formula>
    </cfRule>
  </conditionalFormatting>
  <conditionalFormatting sqref="BH24">
    <cfRule type="colorScale" priority="2206">
      <colorScale>
        <cfvo type="min"/>
        <cfvo type="max"/>
        <color theme="0"/>
        <color theme="0"/>
      </colorScale>
    </cfRule>
    <cfRule type="expression" dxfId="4878" priority="2207">
      <formula>BG24&lt;0</formula>
    </cfRule>
  </conditionalFormatting>
  <conditionalFormatting sqref="BH25">
    <cfRule type="colorScale" priority="2204">
      <colorScale>
        <cfvo type="min"/>
        <cfvo type="max"/>
        <color theme="0"/>
        <color theme="0"/>
      </colorScale>
    </cfRule>
    <cfRule type="expression" dxfId="4877" priority="2205">
      <formula>BG25&lt;0</formula>
    </cfRule>
  </conditionalFormatting>
  <conditionalFormatting sqref="BH26">
    <cfRule type="colorScale" priority="2181">
      <colorScale>
        <cfvo type="min"/>
        <cfvo type="max"/>
        <color theme="0"/>
        <color theme="0"/>
      </colorScale>
    </cfRule>
    <cfRule type="expression" dxfId="4876" priority="2182">
      <formula>BG26&lt;0</formula>
    </cfRule>
  </conditionalFormatting>
  <conditionalFormatting sqref="BH27">
    <cfRule type="colorScale" priority="2202">
      <colorScale>
        <cfvo type="min"/>
        <cfvo type="max"/>
        <color theme="0"/>
        <color theme="0"/>
      </colorScale>
    </cfRule>
    <cfRule type="expression" dxfId="4875" priority="2203">
      <formula>BG27&lt;0</formula>
    </cfRule>
  </conditionalFormatting>
  <conditionalFormatting sqref="BH28">
    <cfRule type="colorScale" priority="2200">
      <colorScale>
        <cfvo type="min"/>
        <cfvo type="max"/>
        <color theme="0"/>
        <color theme="0"/>
      </colorScale>
    </cfRule>
    <cfRule type="expression" dxfId="4874" priority="2201">
      <formula>BG28&lt;0</formula>
    </cfRule>
  </conditionalFormatting>
  <conditionalFormatting sqref="BH29">
    <cfRule type="colorScale" priority="2178">
      <colorScale>
        <cfvo type="min"/>
        <cfvo type="max"/>
        <color theme="0"/>
        <color theme="0"/>
      </colorScale>
    </cfRule>
    <cfRule type="expression" dxfId="4873" priority="2180">
      <formula>BG29&lt;0</formula>
    </cfRule>
  </conditionalFormatting>
  <conditionalFormatting sqref="BH30">
    <cfRule type="colorScale" priority="2198">
      <colorScale>
        <cfvo type="min"/>
        <cfvo type="max"/>
        <color theme="0"/>
        <color theme="0"/>
      </colorScale>
    </cfRule>
    <cfRule type="expression" dxfId="4872" priority="2199">
      <formula>BG30&lt;0</formula>
    </cfRule>
  </conditionalFormatting>
  <conditionalFormatting sqref="BH31">
    <cfRule type="colorScale" priority="2196">
      <colorScale>
        <cfvo type="min"/>
        <cfvo type="max"/>
        <color theme="0"/>
        <color theme="0"/>
      </colorScale>
    </cfRule>
    <cfRule type="expression" dxfId="4871" priority="2197">
      <formula>BG31&lt;0</formula>
    </cfRule>
  </conditionalFormatting>
  <conditionalFormatting sqref="BH39">
    <cfRule type="colorScale" priority="2174">
      <colorScale>
        <cfvo type="min"/>
        <cfvo type="max"/>
        <color theme="0"/>
        <color theme="0"/>
      </colorScale>
    </cfRule>
    <cfRule type="expression" priority="2175">
      <formula>#REF!</formula>
    </cfRule>
    <cfRule type="expression" dxfId="4870" priority="2176">
      <formula>BG39&lt;0</formula>
    </cfRule>
  </conditionalFormatting>
  <conditionalFormatting sqref="BH39:BH107">
    <cfRule type="expression" dxfId="4869" priority="2112">
      <formula>IF(BH39="Validar","Rojo","Verde")</formula>
    </cfRule>
  </conditionalFormatting>
  <conditionalFormatting sqref="BH40:BH67">
    <cfRule type="colorScale" priority="2193">
      <colorScale>
        <cfvo type="min"/>
        <cfvo type="max"/>
        <color theme="0"/>
        <color theme="0"/>
      </colorScale>
    </cfRule>
    <cfRule type="expression" priority="2194">
      <formula>$F$19</formula>
    </cfRule>
    <cfRule type="expression" dxfId="4868" priority="2195">
      <formula>BG40&lt;0</formula>
    </cfRule>
  </conditionalFormatting>
  <conditionalFormatting sqref="BH68">
    <cfRule type="colorScale" priority="2171">
      <colorScale>
        <cfvo type="min"/>
        <cfvo type="max"/>
        <color theme="0"/>
        <color theme="0"/>
      </colorScale>
    </cfRule>
    <cfRule type="expression" priority="2172">
      <formula>#REF!</formula>
    </cfRule>
    <cfRule type="expression" dxfId="4867" priority="2173">
      <formula>BG68&lt;0</formula>
    </cfRule>
  </conditionalFormatting>
  <conditionalFormatting sqref="BH69:BH81">
    <cfRule type="colorScale" priority="2218">
      <colorScale>
        <cfvo type="min"/>
        <cfvo type="max"/>
        <color theme="0"/>
        <color theme="0"/>
      </colorScale>
    </cfRule>
    <cfRule type="expression" priority="2219">
      <formula>$F$19</formula>
    </cfRule>
    <cfRule type="expression" dxfId="4866" priority="2220">
      <formula>BG69&lt;0</formula>
    </cfRule>
  </conditionalFormatting>
  <conditionalFormatting sqref="BH82 BH92 BH103 BH107">
    <cfRule type="expression" dxfId="4865" priority="2217">
      <formula>BG82&lt;0</formula>
    </cfRule>
  </conditionalFormatting>
  <conditionalFormatting sqref="BH83">
    <cfRule type="colorScale" priority="2113">
      <colorScale>
        <cfvo type="min"/>
        <cfvo type="max"/>
        <color theme="0"/>
        <color theme="0"/>
      </colorScale>
    </cfRule>
    <cfRule type="expression" priority="2114">
      <formula>#REF!</formula>
    </cfRule>
    <cfRule type="expression" dxfId="4864" priority="2115">
      <formula>BG83&lt;0</formula>
    </cfRule>
  </conditionalFormatting>
  <conditionalFormatting sqref="BH84:BH91">
    <cfRule type="colorScale" priority="2221">
      <colorScale>
        <cfvo type="min"/>
        <cfvo type="max"/>
        <color theme="0"/>
        <color theme="0"/>
      </colorScale>
    </cfRule>
    <cfRule type="expression" priority="2222">
      <formula>$F$19</formula>
    </cfRule>
    <cfRule type="expression" dxfId="4863" priority="2223">
      <formula>BG84&lt;0</formula>
    </cfRule>
  </conditionalFormatting>
  <conditionalFormatting sqref="BH92 BH82 BH103 BH107">
    <cfRule type="colorScale" priority="2216">
      <colorScale>
        <cfvo type="min"/>
        <cfvo type="max"/>
        <color theme="0"/>
        <color theme="0"/>
      </colorScale>
    </cfRule>
  </conditionalFormatting>
  <conditionalFormatting sqref="BH93">
    <cfRule type="colorScale" priority="2168">
      <colorScale>
        <cfvo type="min"/>
        <cfvo type="max"/>
        <color theme="0"/>
        <color theme="0"/>
      </colorScale>
    </cfRule>
    <cfRule type="expression" priority="2169">
      <formula>#REF!</formula>
    </cfRule>
    <cfRule type="expression" dxfId="4862" priority="2170">
      <formula>BG93&lt;0</formula>
    </cfRule>
  </conditionalFormatting>
  <conditionalFormatting sqref="BH94:BH102">
    <cfRule type="colorScale" priority="2224">
      <colorScale>
        <cfvo type="min"/>
        <cfvo type="max"/>
        <color theme="0"/>
        <color theme="0"/>
      </colorScale>
    </cfRule>
    <cfRule type="expression" priority="2225">
      <formula>$F$19</formula>
    </cfRule>
    <cfRule type="expression" dxfId="4861" priority="2226">
      <formula>BG94&lt;0</formula>
    </cfRule>
  </conditionalFormatting>
  <conditionalFormatting sqref="BH104">
    <cfRule type="colorScale" priority="2165">
      <colorScale>
        <cfvo type="min"/>
        <cfvo type="max"/>
        <color theme="0"/>
        <color theme="0"/>
      </colorScale>
    </cfRule>
    <cfRule type="expression" priority="2166">
      <formula>#REF!</formula>
    </cfRule>
    <cfRule type="expression" dxfId="4860" priority="2167">
      <formula>BG104&lt;0</formula>
    </cfRule>
  </conditionalFormatting>
  <conditionalFormatting sqref="BH105:BH106">
    <cfRule type="colorScale" priority="2227">
      <colorScale>
        <cfvo type="min"/>
        <cfvo type="max"/>
        <color theme="0"/>
        <color theme="0"/>
      </colorScale>
    </cfRule>
    <cfRule type="expression" priority="2228">
      <formula>$F$19</formula>
    </cfRule>
    <cfRule type="expression" dxfId="4859" priority="2229">
      <formula>BG105&lt;0</formula>
    </cfRule>
  </conditionalFormatting>
  <conditionalFormatting sqref="BH110">
    <cfRule type="colorScale" priority="2230">
      <colorScale>
        <cfvo type="min"/>
        <cfvo type="max"/>
        <color theme="0"/>
        <color theme="0"/>
      </colorScale>
    </cfRule>
    <cfRule type="expression" dxfId="4858" priority="2231">
      <formula>BG110&lt;0</formula>
    </cfRule>
  </conditionalFormatting>
  <conditionalFormatting sqref="BH110:BH111">
    <cfRule type="expression" priority="2110">
      <formula>$F$19</formula>
    </cfRule>
  </conditionalFormatting>
  <conditionalFormatting sqref="BH111">
    <cfRule type="colorScale" priority="2109">
      <colorScale>
        <cfvo type="min"/>
        <cfvo type="max"/>
        <color theme="0"/>
        <color theme="0"/>
      </colorScale>
    </cfRule>
    <cfRule type="expression" dxfId="4857" priority="2111">
      <formula>BG111&lt;0</formula>
    </cfRule>
  </conditionalFormatting>
  <conditionalFormatting sqref="BH117:BH123">
    <cfRule type="colorScale" priority="2235">
      <colorScale>
        <cfvo type="min"/>
        <cfvo type="max"/>
        <color theme="0"/>
        <color theme="0"/>
      </colorScale>
    </cfRule>
    <cfRule type="expression" priority="2236">
      <formula>$F$19</formula>
    </cfRule>
    <cfRule type="expression" dxfId="4856" priority="2237">
      <formula>BG117&lt;0</formula>
    </cfRule>
  </conditionalFormatting>
  <conditionalFormatting sqref="BH125">
    <cfRule type="colorScale" priority="2162">
      <colorScale>
        <cfvo type="min"/>
        <cfvo type="max"/>
        <color theme="0"/>
        <color theme="0"/>
      </colorScale>
    </cfRule>
    <cfRule type="expression" priority="2163">
      <formula>#REF!</formula>
    </cfRule>
    <cfRule type="expression" dxfId="4855" priority="2164">
      <formula>BG125&lt;0</formula>
    </cfRule>
  </conditionalFormatting>
  <conditionalFormatting sqref="BH125:BH135">
    <cfRule type="expression" dxfId="4854" priority="2161">
      <formula>IF(BH125="Validar","Rojo","Verde")</formula>
    </cfRule>
  </conditionalFormatting>
  <conditionalFormatting sqref="BH126:BH132">
    <cfRule type="colorScale" priority="2238">
      <colorScale>
        <cfvo type="min"/>
        <cfvo type="max"/>
        <color theme="0"/>
        <color theme="0"/>
      </colorScale>
    </cfRule>
    <cfRule type="expression" dxfId="4853" priority="2240">
      <formula>BG126&lt;0</formula>
    </cfRule>
  </conditionalFormatting>
  <conditionalFormatting sqref="BH126:BH134">
    <cfRule type="expression" priority="2239">
      <formula>$F$19</formula>
    </cfRule>
  </conditionalFormatting>
  <conditionalFormatting sqref="BH133:BH134">
    <cfRule type="colorScale" priority="2241">
      <colorScale>
        <cfvo type="min"/>
        <cfvo type="max"/>
        <color theme="0"/>
        <color theme="0"/>
      </colorScale>
    </cfRule>
    <cfRule type="expression" dxfId="4852" priority="2242">
      <formula>BG133&lt;0</formula>
    </cfRule>
  </conditionalFormatting>
  <conditionalFormatting sqref="BH135">
    <cfRule type="colorScale" priority="2232">
      <colorScale>
        <cfvo type="min"/>
        <cfvo type="max"/>
        <color theme="0"/>
        <color theme="0"/>
      </colorScale>
    </cfRule>
    <cfRule type="expression" priority="2233">
      <formula>$F$23</formula>
    </cfRule>
    <cfRule type="expression" dxfId="4851" priority="2234">
      <formula>BG135&lt;0</formula>
    </cfRule>
  </conditionalFormatting>
  <conditionalFormatting sqref="BH110:BI111">
    <cfRule type="expression" dxfId="4850" priority="2105">
      <formula>IF(BH110="Validar","Rojo","Verde")</formula>
    </cfRule>
  </conditionalFormatting>
  <conditionalFormatting sqref="BH117:BI123">
    <cfRule type="expression" dxfId="4849" priority="2118">
      <formula>IF(BH117="Validar","Rojo","Verde")</formula>
    </cfRule>
  </conditionalFormatting>
  <conditionalFormatting sqref="BI40:BI66">
    <cfRule type="colorScale" priority="2153">
      <colorScale>
        <cfvo type="min"/>
        <cfvo type="max"/>
        <color theme="0"/>
        <color theme="0"/>
      </colorScale>
    </cfRule>
    <cfRule type="expression" priority="2154">
      <formula>#REF!</formula>
    </cfRule>
    <cfRule type="expression" dxfId="4848" priority="2155">
      <formula>BH40&lt;0</formula>
    </cfRule>
  </conditionalFormatting>
  <conditionalFormatting sqref="BI40:BI67">
    <cfRule type="expression" dxfId="4847" priority="2152">
      <formula>IF(BI40="Validar","Rojo","Verde")</formula>
    </cfRule>
  </conditionalFormatting>
  <conditionalFormatting sqref="BI67 BH82:BI82 BH92:BI92 BH103:BI103 BH107:BI107">
    <cfRule type="expression" priority="2157">
      <formula>$F$23</formula>
    </cfRule>
  </conditionalFormatting>
  <conditionalFormatting sqref="BI67 BI82 BI92 BI103 BI107">
    <cfRule type="expression" dxfId="4846" priority="2158">
      <formula>BH67&lt;0</formula>
    </cfRule>
  </conditionalFormatting>
  <conditionalFormatting sqref="BI69">
    <cfRule type="colorScale" priority="2150">
      <colorScale>
        <cfvo type="min"/>
        <cfvo type="max"/>
        <color theme="0"/>
        <color theme="0"/>
      </colorScale>
    </cfRule>
    <cfRule type="expression" dxfId="4845" priority="2151">
      <formula>BH69&lt;0</formula>
    </cfRule>
  </conditionalFormatting>
  <conditionalFormatting sqref="BI69:BI81">
    <cfRule type="expression" priority="2148">
      <formula>#REF!</formula>
    </cfRule>
  </conditionalFormatting>
  <conditionalFormatting sqref="BI69:BI82">
    <cfRule type="expression" dxfId="4844" priority="2146">
      <formula>IF(BI69="Validar","Rojo","Verde")</formula>
    </cfRule>
  </conditionalFormatting>
  <conditionalFormatting sqref="BI70:BI78">
    <cfRule type="colorScale" priority="2147">
      <colorScale>
        <cfvo type="min"/>
        <cfvo type="max"/>
        <color theme="0"/>
        <color theme="0"/>
      </colorScale>
    </cfRule>
    <cfRule type="expression" dxfId="4843" priority="2149">
      <formula>BH70&lt;0</formula>
    </cfRule>
  </conditionalFormatting>
  <conditionalFormatting sqref="BI79:BI81">
    <cfRule type="colorScale" priority="2159">
      <colorScale>
        <cfvo type="min"/>
        <cfvo type="max"/>
        <color theme="0"/>
        <color theme="0"/>
      </colorScale>
    </cfRule>
    <cfRule type="expression" dxfId="4842" priority="2160">
      <formula>BH79&lt;0</formula>
    </cfRule>
  </conditionalFormatting>
  <conditionalFormatting sqref="BI82 BI67 BI92 BI103 BI107">
    <cfRule type="colorScale" priority="2156">
      <colorScale>
        <cfvo type="min"/>
        <cfvo type="max"/>
        <color theme="0"/>
        <color theme="0"/>
      </colorScale>
    </cfRule>
  </conditionalFormatting>
  <conditionalFormatting sqref="BI84">
    <cfRule type="colorScale" priority="2144">
      <colorScale>
        <cfvo type="min"/>
        <cfvo type="max"/>
        <color theme="0"/>
        <color theme="0"/>
      </colorScale>
    </cfRule>
    <cfRule type="expression" dxfId="4841" priority="2145">
      <formula>BH84&lt;0</formula>
    </cfRule>
  </conditionalFormatting>
  <conditionalFormatting sqref="BI84:BI91">
    <cfRule type="expression" priority="2142">
      <formula>#REF!</formula>
    </cfRule>
  </conditionalFormatting>
  <conditionalFormatting sqref="BI84:BI92">
    <cfRule type="expression" dxfId="4840" priority="2140">
      <formula>IF(BI84="Validar","Rojo","Verde")</formula>
    </cfRule>
  </conditionalFormatting>
  <conditionalFormatting sqref="BI85:BI91">
    <cfRule type="colorScale" priority="2141">
      <colorScale>
        <cfvo type="min"/>
        <cfvo type="max"/>
        <color theme="0"/>
        <color theme="0"/>
      </colorScale>
    </cfRule>
    <cfRule type="expression" dxfId="4839" priority="2143">
      <formula>BH85&lt;0</formula>
    </cfRule>
  </conditionalFormatting>
  <conditionalFormatting sqref="BI94">
    <cfRule type="colorScale" priority="2138">
      <colorScale>
        <cfvo type="min"/>
        <cfvo type="max"/>
        <color theme="0"/>
        <color theme="0"/>
      </colorScale>
    </cfRule>
    <cfRule type="expression" dxfId="4838" priority="2139">
      <formula>BH94&lt;0</formula>
    </cfRule>
  </conditionalFormatting>
  <conditionalFormatting sqref="BI94:BI102">
    <cfRule type="expression" priority="2132">
      <formula>#REF!</formula>
    </cfRule>
  </conditionalFormatting>
  <conditionalFormatting sqref="BI94:BI103">
    <cfRule type="expression" dxfId="4837" priority="2130">
      <formula>IF(BI94="Validar","Rojo","Verde")</formula>
    </cfRule>
  </conditionalFormatting>
  <conditionalFormatting sqref="BI95:BI100">
    <cfRule type="colorScale" priority="2136">
      <colorScale>
        <cfvo type="min"/>
        <cfvo type="max"/>
        <color theme="0"/>
        <color theme="0"/>
      </colorScale>
    </cfRule>
    <cfRule type="expression" dxfId="4836" priority="2137">
      <formula>BH95&lt;0</formula>
    </cfRule>
  </conditionalFormatting>
  <conditionalFormatting sqref="BI101">
    <cfRule type="colorScale" priority="2134">
      <colorScale>
        <cfvo type="min"/>
        <cfvo type="max"/>
        <color theme="0"/>
        <color theme="0"/>
      </colorScale>
    </cfRule>
    <cfRule type="expression" dxfId="4835" priority="2135">
      <formula>BH101&lt;0</formula>
    </cfRule>
  </conditionalFormatting>
  <conditionalFormatting sqref="BI102">
    <cfRule type="colorScale" priority="2131">
      <colorScale>
        <cfvo type="min"/>
        <cfvo type="max"/>
        <color theme="0"/>
        <color theme="0"/>
      </colorScale>
    </cfRule>
    <cfRule type="expression" dxfId="4834" priority="2133">
      <formula>BH102&lt;0</formula>
    </cfRule>
  </conditionalFormatting>
  <conditionalFormatting sqref="BI105">
    <cfRule type="colorScale" priority="2128">
      <colorScale>
        <cfvo type="min"/>
        <cfvo type="max"/>
        <color theme="0"/>
        <color theme="0"/>
      </colorScale>
    </cfRule>
    <cfRule type="expression" dxfId="4833" priority="2129">
      <formula>BH105&lt;0</formula>
    </cfRule>
  </conditionalFormatting>
  <conditionalFormatting sqref="BI105:BI106">
    <cfRule type="expression" priority="2126">
      <formula>#REF!</formula>
    </cfRule>
  </conditionalFormatting>
  <conditionalFormatting sqref="BI105:BI107">
    <cfRule type="expression" dxfId="4832" priority="2124">
      <formula>IF(BI105="Validar","Rojo","Verde")</formula>
    </cfRule>
  </conditionalFormatting>
  <conditionalFormatting sqref="BI106">
    <cfRule type="colorScale" priority="2125">
      <colorScale>
        <cfvo type="min"/>
        <cfvo type="max"/>
        <color theme="0"/>
        <color theme="0"/>
      </colorScale>
    </cfRule>
    <cfRule type="expression" dxfId="4831" priority="2127">
      <formula>BH106&lt;0</formula>
    </cfRule>
  </conditionalFormatting>
  <conditionalFormatting sqref="BI110">
    <cfRule type="colorScale" priority="2116">
      <colorScale>
        <cfvo type="min"/>
        <cfvo type="max"/>
        <color theme="0"/>
        <color theme="0"/>
      </colorScale>
    </cfRule>
    <cfRule type="expression" dxfId="4830" priority="2117">
      <formula>BH110&lt;0</formula>
    </cfRule>
  </conditionalFormatting>
  <conditionalFormatting sqref="BI110:BI111">
    <cfRule type="expression" priority="2107">
      <formula>#REF!</formula>
    </cfRule>
  </conditionalFormatting>
  <conditionalFormatting sqref="BI111">
    <cfRule type="colorScale" priority="2106">
      <colorScale>
        <cfvo type="min"/>
        <cfvo type="max"/>
        <color theme="0"/>
        <color theme="0"/>
      </colorScale>
    </cfRule>
    <cfRule type="expression" dxfId="4829" priority="2108">
      <formula>BH111&lt;0</formula>
    </cfRule>
  </conditionalFormatting>
  <conditionalFormatting sqref="BI117">
    <cfRule type="colorScale" priority="2122">
      <colorScale>
        <cfvo type="min"/>
        <cfvo type="max"/>
        <color theme="0"/>
        <color theme="0"/>
      </colorScale>
    </cfRule>
    <cfRule type="expression" dxfId="4828" priority="2123">
      <formula>BH117&lt;0</formula>
    </cfRule>
  </conditionalFormatting>
  <conditionalFormatting sqref="BI117:BI123">
    <cfRule type="expression" priority="2120">
      <formula>#REF!</formula>
    </cfRule>
  </conditionalFormatting>
  <conditionalFormatting sqref="BI118:BI123">
    <cfRule type="colorScale" priority="2119">
      <colorScale>
        <cfvo type="min"/>
        <cfvo type="max"/>
        <color theme="0"/>
        <color theme="0"/>
      </colorScale>
    </cfRule>
    <cfRule type="expression" dxfId="4827" priority="2121">
      <formula>BH118&lt;0</formula>
    </cfRule>
  </conditionalFormatting>
  <conditionalFormatting sqref="BI126:BI135">
    <cfRule type="expression" dxfId="4826" priority="2243">
      <formula>IF(BI126="Validar","Rojo","Verde")</formula>
    </cfRule>
    <cfRule type="colorScale" priority="2244">
      <colorScale>
        <cfvo type="min"/>
        <cfvo type="max"/>
        <color theme="0"/>
        <color theme="0"/>
      </colorScale>
    </cfRule>
    <cfRule type="expression" priority="2245">
      <formula>$F$23</formula>
    </cfRule>
    <cfRule type="expression" dxfId="4825" priority="2246">
      <formula>BH126&lt;0</formula>
    </cfRule>
  </conditionalFormatting>
  <conditionalFormatting sqref="BH6">
    <cfRule type="colorScale" priority="2103">
      <colorScale>
        <cfvo type="min"/>
        <cfvo type="max"/>
        <color theme="0"/>
        <color theme="0"/>
      </colorScale>
    </cfRule>
    <cfRule type="expression" dxfId="4824" priority="2104">
      <formula>BG6&lt;0</formula>
    </cfRule>
  </conditionalFormatting>
  <conditionalFormatting sqref="BH6">
    <cfRule type="expression" dxfId="4823" priority="2101">
      <formula>IF(BH6="Validar","Rojo","Verde")</formula>
    </cfRule>
    <cfRule type="expression" priority="2102">
      <formula>#REF!</formula>
    </cfRule>
  </conditionalFormatting>
  <conditionalFormatting sqref="BH7:BH8">
    <cfRule type="colorScale" priority="2099">
      <colorScale>
        <cfvo type="min"/>
        <cfvo type="max"/>
        <color theme="0"/>
        <color theme="0"/>
      </colorScale>
    </cfRule>
    <cfRule type="expression" dxfId="4822" priority="2100">
      <formula>BG7&lt;0</formula>
    </cfRule>
  </conditionalFormatting>
  <conditionalFormatting sqref="BH7:BH8">
    <cfRule type="expression" dxfId="4821" priority="2097">
      <formula>IF(BH7="Validar","Rojo","Verde")</formula>
    </cfRule>
    <cfRule type="expression" priority="2098">
      <formula>#REF!</formula>
    </cfRule>
  </conditionalFormatting>
  <conditionalFormatting sqref="BK9">
    <cfRule type="colorScale" priority="2064">
      <colorScale>
        <cfvo type="min"/>
        <cfvo type="max"/>
        <color theme="0"/>
        <color theme="0"/>
      </colorScale>
    </cfRule>
    <cfRule type="expression" dxfId="4820" priority="2065">
      <formula>BJ9&lt;0</formula>
    </cfRule>
  </conditionalFormatting>
  <conditionalFormatting sqref="BK9:BK20">
    <cfRule type="expression" dxfId="4819" priority="2035">
      <formula>IF(BK9="Validar","Rojo","Verde")</formula>
    </cfRule>
    <cfRule type="expression" priority="2037">
      <formula>#REF!</formula>
    </cfRule>
  </conditionalFormatting>
  <conditionalFormatting sqref="BK10">
    <cfRule type="colorScale" priority="2041">
      <colorScale>
        <cfvo type="min"/>
        <cfvo type="max"/>
        <color theme="0"/>
        <color theme="0"/>
      </colorScale>
    </cfRule>
    <cfRule type="expression" dxfId="4818" priority="2042">
      <formula>BJ10&lt;0</formula>
    </cfRule>
  </conditionalFormatting>
  <conditionalFormatting sqref="BK11:BK14">
    <cfRule type="colorScale" priority="2062">
      <colorScale>
        <cfvo type="min"/>
        <cfvo type="max"/>
        <color theme="0"/>
        <color theme="0"/>
      </colorScale>
    </cfRule>
    <cfRule type="expression" dxfId="4817" priority="2063">
      <formula>BJ11&lt;0</formula>
    </cfRule>
  </conditionalFormatting>
  <conditionalFormatting sqref="BK15">
    <cfRule type="colorScale" priority="2039">
      <colorScale>
        <cfvo type="min"/>
        <cfvo type="max"/>
        <color theme="0"/>
        <color theme="0"/>
      </colorScale>
    </cfRule>
    <cfRule type="expression" dxfId="4816" priority="2040">
      <formula>BJ15&lt;0</formula>
    </cfRule>
  </conditionalFormatting>
  <conditionalFormatting sqref="BK16:BK17">
    <cfRule type="colorScale" priority="2060">
      <colorScale>
        <cfvo type="min"/>
        <cfvo type="max"/>
        <color theme="0"/>
        <color theme="0"/>
      </colorScale>
    </cfRule>
    <cfRule type="expression" dxfId="4815" priority="2061">
      <formula>BJ16&lt;0</formula>
    </cfRule>
  </conditionalFormatting>
  <conditionalFormatting sqref="BK18">
    <cfRule type="colorScale" priority="2036">
      <colorScale>
        <cfvo type="min"/>
        <cfvo type="max"/>
        <color theme="0"/>
        <color theme="0"/>
      </colorScale>
    </cfRule>
    <cfRule type="expression" dxfId="4814" priority="2038">
      <formula>BJ18&lt;0</formula>
    </cfRule>
  </conditionalFormatting>
  <conditionalFormatting sqref="BK19:BK20">
    <cfRule type="colorScale" priority="2058">
      <colorScale>
        <cfvo type="min"/>
        <cfvo type="max"/>
        <color theme="0"/>
        <color theme="0"/>
      </colorScale>
    </cfRule>
    <cfRule type="expression" dxfId="4813" priority="2059">
      <formula>BJ19&lt;0</formula>
    </cfRule>
  </conditionalFormatting>
  <conditionalFormatting sqref="BK23">
    <cfRule type="colorScale" priority="2033">
      <colorScale>
        <cfvo type="min"/>
        <cfvo type="max"/>
        <color theme="0"/>
        <color theme="0"/>
      </colorScale>
    </cfRule>
    <cfRule type="expression" dxfId="4812" priority="2034">
      <formula>BJ23&lt;0</formula>
    </cfRule>
  </conditionalFormatting>
  <conditionalFormatting sqref="BK23:BK31">
    <cfRule type="expression" dxfId="4811" priority="2027">
      <formula>IF(BK23="Validar","Rojo","Verde")</formula>
    </cfRule>
    <cfRule type="expression" priority="2029">
      <formula>#REF!</formula>
    </cfRule>
  </conditionalFormatting>
  <conditionalFormatting sqref="BK24">
    <cfRule type="colorScale" priority="2056">
      <colorScale>
        <cfvo type="min"/>
        <cfvo type="max"/>
        <color theme="0"/>
        <color theme="0"/>
      </colorScale>
    </cfRule>
    <cfRule type="expression" dxfId="4810" priority="2057">
      <formula>BJ24&lt;0</formula>
    </cfRule>
  </conditionalFormatting>
  <conditionalFormatting sqref="BK25">
    <cfRule type="colorScale" priority="2054">
      <colorScale>
        <cfvo type="min"/>
        <cfvo type="max"/>
        <color theme="0"/>
        <color theme="0"/>
      </colorScale>
    </cfRule>
    <cfRule type="expression" dxfId="4809" priority="2055">
      <formula>BJ25&lt;0</formula>
    </cfRule>
  </conditionalFormatting>
  <conditionalFormatting sqref="BK26">
    <cfRule type="colorScale" priority="2031">
      <colorScale>
        <cfvo type="min"/>
        <cfvo type="max"/>
        <color theme="0"/>
        <color theme="0"/>
      </colorScale>
    </cfRule>
    <cfRule type="expression" dxfId="4808" priority="2032">
      <formula>BJ26&lt;0</formula>
    </cfRule>
  </conditionalFormatting>
  <conditionalFormatting sqref="BK27">
    <cfRule type="colorScale" priority="2052">
      <colorScale>
        <cfvo type="min"/>
        <cfvo type="max"/>
        <color theme="0"/>
        <color theme="0"/>
      </colorScale>
    </cfRule>
    <cfRule type="expression" dxfId="4807" priority="2053">
      <formula>BJ27&lt;0</formula>
    </cfRule>
  </conditionalFormatting>
  <conditionalFormatting sqref="BK28">
    <cfRule type="colorScale" priority="2050">
      <colorScale>
        <cfvo type="min"/>
        <cfvo type="max"/>
        <color theme="0"/>
        <color theme="0"/>
      </colorScale>
    </cfRule>
    <cfRule type="expression" dxfId="4806" priority="2051">
      <formula>BJ28&lt;0</formula>
    </cfRule>
  </conditionalFormatting>
  <conditionalFormatting sqref="BK29">
    <cfRule type="colorScale" priority="2028">
      <colorScale>
        <cfvo type="min"/>
        <cfvo type="max"/>
        <color theme="0"/>
        <color theme="0"/>
      </colorScale>
    </cfRule>
    <cfRule type="expression" dxfId="4805" priority="2030">
      <formula>BJ29&lt;0</formula>
    </cfRule>
  </conditionalFormatting>
  <conditionalFormatting sqref="BK30">
    <cfRule type="colorScale" priority="2048">
      <colorScale>
        <cfvo type="min"/>
        <cfvo type="max"/>
        <color theme="0"/>
        <color theme="0"/>
      </colorScale>
    </cfRule>
    <cfRule type="expression" dxfId="4804" priority="2049">
      <formula>BJ30&lt;0</formula>
    </cfRule>
  </conditionalFormatting>
  <conditionalFormatting sqref="BK31">
    <cfRule type="colorScale" priority="2046">
      <colorScale>
        <cfvo type="min"/>
        <cfvo type="max"/>
        <color theme="0"/>
        <color theme="0"/>
      </colorScale>
    </cfRule>
    <cfRule type="expression" dxfId="4803" priority="2047">
      <formula>BJ31&lt;0</formula>
    </cfRule>
  </conditionalFormatting>
  <conditionalFormatting sqref="BK39">
    <cfRule type="colorScale" priority="2024">
      <colorScale>
        <cfvo type="min"/>
        <cfvo type="max"/>
        <color theme="0"/>
        <color theme="0"/>
      </colorScale>
    </cfRule>
    <cfRule type="expression" priority="2025">
      <formula>#REF!</formula>
    </cfRule>
    <cfRule type="expression" dxfId="4802" priority="2026">
      <formula>BJ39&lt;0</formula>
    </cfRule>
  </conditionalFormatting>
  <conditionalFormatting sqref="BK39:BK107">
    <cfRule type="expression" dxfId="4801" priority="1962">
      <formula>IF(BK39="Validar","Rojo","Verde")</formula>
    </cfRule>
  </conditionalFormatting>
  <conditionalFormatting sqref="BK40:BK67">
    <cfRule type="colorScale" priority="2043">
      <colorScale>
        <cfvo type="min"/>
        <cfvo type="max"/>
        <color theme="0"/>
        <color theme="0"/>
      </colorScale>
    </cfRule>
    <cfRule type="expression" priority="2044">
      <formula>$F$19</formula>
    </cfRule>
    <cfRule type="expression" dxfId="4800" priority="2045">
      <formula>BJ40&lt;0</formula>
    </cfRule>
  </conditionalFormatting>
  <conditionalFormatting sqref="BK68">
    <cfRule type="colorScale" priority="2021">
      <colorScale>
        <cfvo type="min"/>
        <cfvo type="max"/>
        <color theme="0"/>
        <color theme="0"/>
      </colorScale>
    </cfRule>
    <cfRule type="expression" priority="2022">
      <formula>#REF!</formula>
    </cfRule>
    <cfRule type="expression" dxfId="4799" priority="2023">
      <formula>BJ68&lt;0</formula>
    </cfRule>
  </conditionalFormatting>
  <conditionalFormatting sqref="BK69:BK81">
    <cfRule type="colorScale" priority="2068">
      <colorScale>
        <cfvo type="min"/>
        <cfvo type="max"/>
        <color theme="0"/>
        <color theme="0"/>
      </colorScale>
    </cfRule>
    <cfRule type="expression" priority="2069">
      <formula>$F$19</formula>
    </cfRule>
    <cfRule type="expression" dxfId="4798" priority="2070">
      <formula>BJ69&lt;0</formula>
    </cfRule>
  </conditionalFormatting>
  <conditionalFormatting sqref="BK82 BK92 BK103 BK107">
    <cfRule type="expression" dxfId="4797" priority="2067">
      <formula>BJ82&lt;0</formula>
    </cfRule>
  </conditionalFormatting>
  <conditionalFormatting sqref="BK83">
    <cfRule type="colorScale" priority="1963">
      <colorScale>
        <cfvo type="min"/>
        <cfvo type="max"/>
        <color theme="0"/>
        <color theme="0"/>
      </colorScale>
    </cfRule>
    <cfRule type="expression" priority="1964">
      <formula>#REF!</formula>
    </cfRule>
    <cfRule type="expression" dxfId="4796" priority="1965">
      <formula>BJ83&lt;0</formula>
    </cfRule>
  </conditionalFormatting>
  <conditionalFormatting sqref="BK84:BK91">
    <cfRule type="colorScale" priority="2071">
      <colorScale>
        <cfvo type="min"/>
        <cfvo type="max"/>
        <color theme="0"/>
        <color theme="0"/>
      </colorScale>
    </cfRule>
    <cfRule type="expression" priority="2072">
      <formula>$F$19</formula>
    </cfRule>
    <cfRule type="expression" dxfId="4795" priority="2073">
      <formula>BJ84&lt;0</formula>
    </cfRule>
  </conditionalFormatting>
  <conditionalFormatting sqref="BK92 BK82 BK103 BK107">
    <cfRule type="colorScale" priority="2066">
      <colorScale>
        <cfvo type="min"/>
        <cfvo type="max"/>
        <color theme="0"/>
        <color theme="0"/>
      </colorScale>
    </cfRule>
  </conditionalFormatting>
  <conditionalFormatting sqref="BK93">
    <cfRule type="colorScale" priority="2018">
      <colorScale>
        <cfvo type="min"/>
        <cfvo type="max"/>
        <color theme="0"/>
        <color theme="0"/>
      </colorScale>
    </cfRule>
    <cfRule type="expression" priority="2019">
      <formula>#REF!</formula>
    </cfRule>
    <cfRule type="expression" dxfId="4794" priority="2020">
      <formula>BJ93&lt;0</formula>
    </cfRule>
  </conditionalFormatting>
  <conditionalFormatting sqref="BK94:BK102">
    <cfRule type="colorScale" priority="2074">
      <colorScale>
        <cfvo type="min"/>
        <cfvo type="max"/>
        <color theme="0"/>
        <color theme="0"/>
      </colorScale>
    </cfRule>
    <cfRule type="expression" priority="2075">
      <formula>$F$19</formula>
    </cfRule>
    <cfRule type="expression" dxfId="4793" priority="2076">
      <formula>BJ94&lt;0</formula>
    </cfRule>
  </conditionalFormatting>
  <conditionalFormatting sqref="BK104">
    <cfRule type="colorScale" priority="2015">
      <colorScale>
        <cfvo type="min"/>
        <cfvo type="max"/>
        <color theme="0"/>
        <color theme="0"/>
      </colorScale>
    </cfRule>
    <cfRule type="expression" priority="2016">
      <formula>#REF!</formula>
    </cfRule>
    <cfRule type="expression" dxfId="4792" priority="2017">
      <formula>BJ104&lt;0</formula>
    </cfRule>
  </conditionalFormatting>
  <conditionalFormatting sqref="BK105:BK106">
    <cfRule type="colorScale" priority="2077">
      <colorScale>
        <cfvo type="min"/>
        <cfvo type="max"/>
        <color theme="0"/>
        <color theme="0"/>
      </colorScale>
    </cfRule>
    <cfRule type="expression" priority="2078">
      <formula>$F$19</formula>
    </cfRule>
    <cfRule type="expression" dxfId="4791" priority="2079">
      <formula>BJ105&lt;0</formula>
    </cfRule>
  </conditionalFormatting>
  <conditionalFormatting sqref="BK110">
    <cfRule type="colorScale" priority="2080">
      <colorScale>
        <cfvo type="min"/>
        <cfvo type="max"/>
        <color theme="0"/>
        <color theme="0"/>
      </colorScale>
    </cfRule>
    <cfRule type="expression" dxfId="4790" priority="2081">
      <formula>BJ110&lt;0</formula>
    </cfRule>
  </conditionalFormatting>
  <conditionalFormatting sqref="BK110:BK111">
    <cfRule type="expression" priority="1960">
      <formula>$F$19</formula>
    </cfRule>
  </conditionalFormatting>
  <conditionalFormatting sqref="BK111">
    <cfRule type="colorScale" priority="1959">
      <colorScale>
        <cfvo type="min"/>
        <cfvo type="max"/>
        <color theme="0"/>
        <color theme="0"/>
      </colorScale>
    </cfRule>
    <cfRule type="expression" dxfId="4789" priority="1961">
      <formula>BJ111&lt;0</formula>
    </cfRule>
  </conditionalFormatting>
  <conditionalFormatting sqref="BK117:BK123">
    <cfRule type="colorScale" priority="2085">
      <colorScale>
        <cfvo type="min"/>
        <cfvo type="max"/>
        <color theme="0"/>
        <color theme="0"/>
      </colorScale>
    </cfRule>
    <cfRule type="expression" priority="2086">
      <formula>$F$19</formula>
    </cfRule>
    <cfRule type="expression" dxfId="4788" priority="2087">
      <formula>BJ117&lt;0</formula>
    </cfRule>
  </conditionalFormatting>
  <conditionalFormatting sqref="BK125">
    <cfRule type="colorScale" priority="2012">
      <colorScale>
        <cfvo type="min"/>
        <cfvo type="max"/>
        <color theme="0"/>
        <color theme="0"/>
      </colorScale>
    </cfRule>
    <cfRule type="expression" priority="2013">
      <formula>#REF!</formula>
    </cfRule>
    <cfRule type="expression" dxfId="4787" priority="2014">
      <formula>BJ125&lt;0</formula>
    </cfRule>
  </conditionalFormatting>
  <conditionalFormatting sqref="BK125:BK135">
    <cfRule type="expression" dxfId="4786" priority="2011">
      <formula>IF(BK125="Validar","Rojo","Verde")</formula>
    </cfRule>
  </conditionalFormatting>
  <conditionalFormatting sqref="BK126:BK132">
    <cfRule type="colorScale" priority="2088">
      <colorScale>
        <cfvo type="min"/>
        <cfvo type="max"/>
        <color theme="0"/>
        <color theme="0"/>
      </colorScale>
    </cfRule>
    <cfRule type="expression" dxfId="4785" priority="2090">
      <formula>BJ126&lt;0</formula>
    </cfRule>
  </conditionalFormatting>
  <conditionalFormatting sqref="BK126:BK134">
    <cfRule type="expression" priority="2089">
      <formula>$F$19</formula>
    </cfRule>
  </conditionalFormatting>
  <conditionalFormatting sqref="BK133:BK134">
    <cfRule type="colorScale" priority="2091">
      <colorScale>
        <cfvo type="min"/>
        <cfvo type="max"/>
        <color theme="0"/>
        <color theme="0"/>
      </colorScale>
    </cfRule>
    <cfRule type="expression" dxfId="4784" priority="2092">
      <formula>BJ133&lt;0</formula>
    </cfRule>
  </conditionalFormatting>
  <conditionalFormatting sqref="BK135">
    <cfRule type="colorScale" priority="2082">
      <colorScale>
        <cfvo type="min"/>
        <cfvo type="max"/>
        <color theme="0"/>
        <color theme="0"/>
      </colorScale>
    </cfRule>
    <cfRule type="expression" priority="2083">
      <formula>$F$23</formula>
    </cfRule>
    <cfRule type="expression" dxfId="4783" priority="2084">
      <formula>BJ135&lt;0</formula>
    </cfRule>
  </conditionalFormatting>
  <conditionalFormatting sqref="BK110:BL111">
    <cfRule type="expression" dxfId="4782" priority="1955">
      <formula>IF(BK110="Validar","Rojo","Verde")</formula>
    </cfRule>
  </conditionalFormatting>
  <conditionalFormatting sqref="BK117:BL123">
    <cfRule type="expression" dxfId="4781" priority="1968">
      <formula>IF(BK117="Validar","Rojo","Verde")</formula>
    </cfRule>
  </conditionalFormatting>
  <conditionalFormatting sqref="BL40:BL66">
    <cfRule type="colorScale" priority="2003">
      <colorScale>
        <cfvo type="min"/>
        <cfvo type="max"/>
        <color theme="0"/>
        <color theme="0"/>
      </colorScale>
    </cfRule>
    <cfRule type="expression" priority="2004">
      <formula>#REF!</formula>
    </cfRule>
    <cfRule type="expression" dxfId="4780" priority="2005">
      <formula>BK40&lt;0</formula>
    </cfRule>
  </conditionalFormatting>
  <conditionalFormatting sqref="BL40:BL67">
    <cfRule type="expression" dxfId="4779" priority="2002">
      <formula>IF(BL40="Validar","Rojo","Verde")</formula>
    </cfRule>
  </conditionalFormatting>
  <conditionalFormatting sqref="BL67 BK82:BL82 BK92:BL92 BK103:BL103 BK107:BL107">
    <cfRule type="expression" priority="2007">
      <formula>$F$23</formula>
    </cfRule>
  </conditionalFormatting>
  <conditionalFormatting sqref="BL67 BL82 BL92 BL103 BL107">
    <cfRule type="expression" dxfId="4778" priority="2008">
      <formula>BK67&lt;0</formula>
    </cfRule>
  </conditionalFormatting>
  <conditionalFormatting sqref="BL69">
    <cfRule type="colorScale" priority="2000">
      <colorScale>
        <cfvo type="min"/>
        <cfvo type="max"/>
        <color theme="0"/>
        <color theme="0"/>
      </colorScale>
    </cfRule>
    <cfRule type="expression" dxfId="4777" priority="2001">
      <formula>BK69&lt;0</formula>
    </cfRule>
  </conditionalFormatting>
  <conditionalFormatting sqref="BL69:BL81">
    <cfRule type="expression" priority="1998">
      <formula>#REF!</formula>
    </cfRule>
  </conditionalFormatting>
  <conditionalFormatting sqref="BL69:BL82">
    <cfRule type="expression" dxfId="4776" priority="1996">
      <formula>IF(BL69="Validar","Rojo","Verde")</formula>
    </cfRule>
  </conditionalFormatting>
  <conditionalFormatting sqref="BL70:BL78">
    <cfRule type="colorScale" priority="1997">
      <colorScale>
        <cfvo type="min"/>
        <cfvo type="max"/>
        <color theme="0"/>
        <color theme="0"/>
      </colorScale>
    </cfRule>
    <cfRule type="expression" dxfId="4775" priority="1999">
      <formula>BK70&lt;0</formula>
    </cfRule>
  </conditionalFormatting>
  <conditionalFormatting sqref="BL79:BL81">
    <cfRule type="colorScale" priority="2009">
      <colorScale>
        <cfvo type="min"/>
        <cfvo type="max"/>
        <color theme="0"/>
        <color theme="0"/>
      </colorScale>
    </cfRule>
    <cfRule type="expression" dxfId="4774" priority="2010">
      <formula>BK79&lt;0</formula>
    </cfRule>
  </conditionalFormatting>
  <conditionalFormatting sqref="BL82 BL67 BL92 BL103 BL107">
    <cfRule type="colorScale" priority="2006">
      <colorScale>
        <cfvo type="min"/>
        <cfvo type="max"/>
        <color theme="0"/>
        <color theme="0"/>
      </colorScale>
    </cfRule>
  </conditionalFormatting>
  <conditionalFormatting sqref="BL84">
    <cfRule type="colorScale" priority="1994">
      <colorScale>
        <cfvo type="min"/>
        <cfvo type="max"/>
        <color theme="0"/>
        <color theme="0"/>
      </colorScale>
    </cfRule>
    <cfRule type="expression" dxfId="4773" priority="1995">
      <formula>BK84&lt;0</formula>
    </cfRule>
  </conditionalFormatting>
  <conditionalFormatting sqref="BL84:BL91">
    <cfRule type="expression" priority="1992">
      <formula>#REF!</formula>
    </cfRule>
  </conditionalFormatting>
  <conditionalFormatting sqref="BL84:BL92">
    <cfRule type="expression" dxfId="4772" priority="1990">
      <formula>IF(BL84="Validar","Rojo","Verde")</formula>
    </cfRule>
  </conditionalFormatting>
  <conditionalFormatting sqref="BL85:BL91">
    <cfRule type="colorScale" priority="1991">
      <colorScale>
        <cfvo type="min"/>
        <cfvo type="max"/>
        <color theme="0"/>
        <color theme="0"/>
      </colorScale>
    </cfRule>
    <cfRule type="expression" dxfId="4771" priority="1993">
      <formula>BK85&lt;0</formula>
    </cfRule>
  </conditionalFormatting>
  <conditionalFormatting sqref="BL94">
    <cfRule type="colorScale" priority="1988">
      <colorScale>
        <cfvo type="min"/>
        <cfvo type="max"/>
        <color theme="0"/>
        <color theme="0"/>
      </colorScale>
    </cfRule>
    <cfRule type="expression" dxfId="4770" priority="1989">
      <formula>BK94&lt;0</formula>
    </cfRule>
  </conditionalFormatting>
  <conditionalFormatting sqref="BL94:BL102">
    <cfRule type="expression" priority="1982">
      <formula>#REF!</formula>
    </cfRule>
  </conditionalFormatting>
  <conditionalFormatting sqref="BL94:BL103">
    <cfRule type="expression" dxfId="4769" priority="1980">
      <formula>IF(BL94="Validar","Rojo","Verde")</formula>
    </cfRule>
  </conditionalFormatting>
  <conditionalFormatting sqref="BL95:BL100">
    <cfRule type="colorScale" priority="1986">
      <colorScale>
        <cfvo type="min"/>
        <cfvo type="max"/>
        <color theme="0"/>
        <color theme="0"/>
      </colorScale>
    </cfRule>
    <cfRule type="expression" dxfId="4768" priority="1987">
      <formula>BK95&lt;0</formula>
    </cfRule>
  </conditionalFormatting>
  <conditionalFormatting sqref="BL101">
    <cfRule type="colorScale" priority="1984">
      <colorScale>
        <cfvo type="min"/>
        <cfvo type="max"/>
        <color theme="0"/>
        <color theme="0"/>
      </colorScale>
    </cfRule>
    <cfRule type="expression" dxfId="4767" priority="1985">
      <formula>BK101&lt;0</formula>
    </cfRule>
  </conditionalFormatting>
  <conditionalFormatting sqref="BL102">
    <cfRule type="colorScale" priority="1981">
      <colorScale>
        <cfvo type="min"/>
        <cfvo type="max"/>
        <color theme="0"/>
        <color theme="0"/>
      </colorScale>
    </cfRule>
    <cfRule type="expression" dxfId="4766" priority="1983">
      <formula>BK102&lt;0</formula>
    </cfRule>
  </conditionalFormatting>
  <conditionalFormatting sqref="BL105">
    <cfRule type="colorScale" priority="1978">
      <colorScale>
        <cfvo type="min"/>
        <cfvo type="max"/>
        <color theme="0"/>
        <color theme="0"/>
      </colorScale>
    </cfRule>
    <cfRule type="expression" dxfId="4765" priority="1979">
      <formula>BK105&lt;0</formula>
    </cfRule>
  </conditionalFormatting>
  <conditionalFormatting sqref="BL105:BL106">
    <cfRule type="expression" priority="1976">
      <formula>#REF!</formula>
    </cfRule>
  </conditionalFormatting>
  <conditionalFormatting sqref="BL105:BL107">
    <cfRule type="expression" dxfId="4764" priority="1974">
      <formula>IF(BL105="Validar","Rojo","Verde")</formula>
    </cfRule>
  </conditionalFormatting>
  <conditionalFormatting sqref="BL106">
    <cfRule type="colorScale" priority="1975">
      <colorScale>
        <cfvo type="min"/>
        <cfvo type="max"/>
        <color theme="0"/>
        <color theme="0"/>
      </colorScale>
    </cfRule>
    <cfRule type="expression" dxfId="4763" priority="1977">
      <formula>BK106&lt;0</formula>
    </cfRule>
  </conditionalFormatting>
  <conditionalFormatting sqref="BL110">
    <cfRule type="colorScale" priority="1966">
      <colorScale>
        <cfvo type="min"/>
        <cfvo type="max"/>
        <color theme="0"/>
        <color theme="0"/>
      </colorScale>
    </cfRule>
    <cfRule type="expression" dxfId="4762" priority="1967">
      <formula>BK110&lt;0</formula>
    </cfRule>
  </conditionalFormatting>
  <conditionalFormatting sqref="BL110:BL111">
    <cfRule type="expression" priority="1957">
      <formula>#REF!</formula>
    </cfRule>
  </conditionalFormatting>
  <conditionalFormatting sqref="BL111">
    <cfRule type="colorScale" priority="1956">
      <colorScale>
        <cfvo type="min"/>
        <cfvo type="max"/>
        <color theme="0"/>
        <color theme="0"/>
      </colorScale>
    </cfRule>
    <cfRule type="expression" dxfId="4761" priority="1958">
      <formula>BK111&lt;0</formula>
    </cfRule>
  </conditionalFormatting>
  <conditionalFormatting sqref="BL117">
    <cfRule type="colorScale" priority="1972">
      <colorScale>
        <cfvo type="min"/>
        <cfvo type="max"/>
        <color theme="0"/>
        <color theme="0"/>
      </colorScale>
    </cfRule>
    <cfRule type="expression" dxfId="4760" priority="1973">
      <formula>BK117&lt;0</formula>
    </cfRule>
  </conditionalFormatting>
  <conditionalFormatting sqref="BL117:BL123">
    <cfRule type="expression" priority="1970">
      <formula>#REF!</formula>
    </cfRule>
  </conditionalFormatting>
  <conditionalFormatting sqref="BL118:BL123">
    <cfRule type="colorScale" priority="1969">
      <colorScale>
        <cfvo type="min"/>
        <cfvo type="max"/>
        <color theme="0"/>
        <color theme="0"/>
      </colorScale>
    </cfRule>
    <cfRule type="expression" dxfId="4759" priority="1971">
      <formula>BK118&lt;0</formula>
    </cfRule>
  </conditionalFormatting>
  <conditionalFormatting sqref="BL126:BL135">
    <cfRule type="expression" dxfId="4758" priority="2093">
      <formula>IF(BL126="Validar","Rojo","Verde")</formula>
    </cfRule>
    <cfRule type="colorScale" priority="2094">
      <colorScale>
        <cfvo type="min"/>
        <cfvo type="max"/>
        <color theme="0"/>
        <color theme="0"/>
      </colorScale>
    </cfRule>
    <cfRule type="expression" priority="2095">
      <formula>$F$23</formula>
    </cfRule>
    <cfRule type="expression" dxfId="4757" priority="2096">
      <formula>BK126&lt;0</formula>
    </cfRule>
  </conditionalFormatting>
  <conditionalFormatting sqref="BK6">
    <cfRule type="colorScale" priority="1953">
      <colorScale>
        <cfvo type="min"/>
        <cfvo type="max"/>
        <color theme="0"/>
        <color theme="0"/>
      </colorScale>
    </cfRule>
    <cfRule type="expression" dxfId="4756" priority="1954">
      <formula>BJ6&lt;0</formula>
    </cfRule>
  </conditionalFormatting>
  <conditionalFormatting sqref="BK6">
    <cfRule type="expression" dxfId="4755" priority="1951">
      <formula>IF(BK6="Validar","Rojo","Verde")</formula>
    </cfRule>
    <cfRule type="expression" priority="1952">
      <formula>#REF!</formula>
    </cfRule>
  </conditionalFormatting>
  <conditionalFormatting sqref="BK7:BK8">
    <cfRule type="colorScale" priority="1949">
      <colorScale>
        <cfvo type="min"/>
        <cfvo type="max"/>
        <color theme="0"/>
        <color theme="0"/>
      </colorScale>
    </cfRule>
    <cfRule type="expression" dxfId="4754" priority="1950">
      <formula>BJ7&lt;0</formula>
    </cfRule>
  </conditionalFormatting>
  <conditionalFormatting sqref="BK7:BK8">
    <cfRule type="expression" dxfId="4753" priority="1947">
      <formula>IF(BK7="Validar","Rojo","Verde")</formula>
    </cfRule>
    <cfRule type="expression" priority="1948">
      <formula>#REF!</formula>
    </cfRule>
  </conditionalFormatting>
  <conditionalFormatting sqref="BO9">
    <cfRule type="colorScale" priority="1914">
      <colorScale>
        <cfvo type="min"/>
        <cfvo type="max"/>
        <color theme="0"/>
        <color theme="0"/>
      </colorScale>
    </cfRule>
    <cfRule type="expression" dxfId="4752" priority="1915">
      <formula>BN9&lt;0</formula>
    </cfRule>
  </conditionalFormatting>
  <conditionalFormatting sqref="BO9:BO20">
    <cfRule type="expression" dxfId="4751" priority="1885">
      <formula>IF(BO9="Validar","Rojo","Verde")</formula>
    </cfRule>
    <cfRule type="expression" priority="1887">
      <formula>#REF!</formula>
    </cfRule>
  </conditionalFormatting>
  <conditionalFormatting sqref="BO10">
    <cfRule type="colorScale" priority="1891">
      <colorScale>
        <cfvo type="min"/>
        <cfvo type="max"/>
        <color theme="0"/>
        <color theme="0"/>
      </colorScale>
    </cfRule>
    <cfRule type="expression" dxfId="4750" priority="1892">
      <formula>BN10&lt;0</formula>
    </cfRule>
  </conditionalFormatting>
  <conditionalFormatting sqref="BO11:BO14">
    <cfRule type="colorScale" priority="1912">
      <colorScale>
        <cfvo type="min"/>
        <cfvo type="max"/>
        <color theme="0"/>
        <color theme="0"/>
      </colorScale>
    </cfRule>
    <cfRule type="expression" dxfId="4749" priority="1913">
      <formula>BN11&lt;0</formula>
    </cfRule>
  </conditionalFormatting>
  <conditionalFormatting sqref="BO15">
    <cfRule type="colorScale" priority="1889">
      <colorScale>
        <cfvo type="min"/>
        <cfvo type="max"/>
        <color theme="0"/>
        <color theme="0"/>
      </colorScale>
    </cfRule>
    <cfRule type="expression" dxfId="4748" priority="1890">
      <formula>BN15&lt;0</formula>
    </cfRule>
  </conditionalFormatting>
  <conditionalFormatting sqref="BO16:BO17">
    <cfRule type="colorScale" priority="1910">
      <colorScale>
        <cfvo type="min"/>
        <cfvo type="max"/>
        <color theme="0"/>
        <color theme="0"/>
      </colorScale>
    </cfRule>
    <cfRule type="expression" dxfId="4747" priority="1911">
      <formula>BN16&lt;0</formula>
    </cfRule>
  </conditionalFormatting>
  <conditionalFormatting sqref="BO18">
    <cfRule type="colorScale" priority="1886">
      <colorScale>
        <cfvo type="min"/>
        <cfvo type="max"/>
        <color theme="0"/>
        <color theme="0"/>
      </colorScale>
    </cfRule>
    <cfRule type="expression" dxfId="4746" priority="1888">
      <formula>BN18&lt;0</formula>
    </cfRule>
  </conditionalFormatting>
  <conditionalFormatting sqref="BO19:BO20">
    <cfRule type="colorScale" priority="1908">
      <colorScale>
        <cfvo type="min"/>
        <cfvo type="max"/>
        <color theme="0"/>
        <color theme="0"/>
      </colorScale>
    </cfRule>
    <cfRule type="expression" dxfId="4745" priority="1909">
      <formula>BN19&lt;0</formula>
    </cfRule>
  </conditionalFormatting>
  <conditionalFormatting sqref="BO23">
    <cfRule type="colorScale" priority="1883">
      <colorScale>
        <cfvo type="min"/>
        <cfvo type="max"/>
        <color theme="0"/>
        <color theme="0"/>
      </colorScale>
    </cfRule>
    <cfRule type="expression" dxfId="4744" priority="1884">
      <formula>BN23&lt;0</formula>
    </cfRule>
  </conditionalFormatting>
  <conditionalFormatting sqref="BO23:BO31">
    <cfRule type="expression" dxfId="4743" priority="1877">
      <formula>IF(BO23="Validar","Rojo","Verde")</formula>
    </cfRule>
    <cfRule type="expression" priority="1879">
      <formula>#REF!</formula>
    </cfRule>
  </conditionalFormatting>
  <conditionalFormatting sqref="BO24">
    <cfRule type="colorScale" priority="1906">
      <colorScale>
        <cfvo type="min"/>
        <cfvo type="max"/>
        <color theme="0"/>
        <color theme="0"/>
      </colorScale>
    </cfRule>
    <cfRule type="expression" dxfId="4742" priority="1907">
      <formula>BN24&lt;0</formula>
    </cfRule>
  </conditionalFormatting>
  <conditionalFormatting sqref="BO25">
    <cfRule type="colorScale" priority="1904">
      <colorScale>
        <cfvo type="min"/>
        <cfvo type="max"/>
        <color theme="0"/>
        <color theme="0"/>
      </colorScale>
    </cfRule>
    <cfRule type="expression" dxfId="4741" priority="1905">
      <formula>BN25&lt;0</formula>
    </cfRule>
  </conditionalFormatting>
  <conditionalFormatting sqref="BO26">
    <cfRule type="colorScale" priority="1881">
      <colorScale>
        <cfvo type="min"/>
        <cfvo type="max"/>
        <color theme="0"/>
        <color theme="0"/>
      </colorScale>
    </cfRule>
    <cfRule type="expression" dxfId="4740" priority="1882">
      <formula>BN26&lt;0</formula>
    </cfRule>
  </conditionalFormatting>
  <conditionalFormatting sqref="BO27">
    <cfRule type="colorScale" priority="1902">
      <colorScale>
        <cfvo type="min"/>
        <cfvo type="max"/>
        <color theme="0"/>
        <color theme="0"/>
      </colorScale>
    </cfRule>
    <cfRule type="expression" dxfId="4739" priority="1903">
      <formula>BN27&lt;0</formula>
    </cfRule>
  </conditionalFormatting>
  <conditionalFormatting sqref="BO28">
    <cfRule type="colorScale" priority="1900">
      <colorScale>
        <cfvo type="min"/>
        <cfvo type="max"/>
        <color theme="0"/>
        <color theme="0"/>
      </colorScale>
    </cfRule>
    <cfRule type="expression" dxfId="4738" priority="1901">
      <formula>BN28&lt;0</formula>
    </cfRule>
  </conditionalFormatting>
  <conditionalFormatting sqref="BO29">
    <cfRule type="colorScale" priority="1878">
      <colorScale>
        <cfvo type="min"/>
        <cfvo type="max"/>
        <color theme="0"/>
        <color theme="0"/>
      </colorScale>
    </cfRule>
    <cfRule type="expression" dxfId="4737" priority="1880">
      <formula>BN29&lt;0</formula>
    </cfRule>
  </conditionalFormatting>
  <conditionalFormatting sqref="BO30">
    <cfRule type="colorScale" priority="1898">
      <colorScale>
        <cfvo type="min"/>
        <cfvo type="max"/>
        <color theme="0"/>
        <color theme="0"/>
      </colorScale>
    </cfRule>
    <cfRule type="expression" dxfId="4736" priority="1899">
      <formula>BN30&lt;0</formula>
    </cfRule>
  </conditionalFormatting>
  <conditionalFormatting sqref="BO31">
    <cfRule type="colorScale" priority="1896">
      <colorScale>
        <cfvo type="min"/>
        <cfvo type="max"/>
        <color theme="0"/>
        <color theme="0"/>
      </colorScale>
    </cfRule>
    <cfRule type="expression" dxfId="4735" priority="1897">
      <formula>BN31&lt;0</formula>
    </cfRule>
  </conditionalFormatting>
  <conditionalFormatting sqref="BO39">
    <cfRule type="colorScale" priority="1874">
      <colorScale>
        <cfvo type="min"/>
        <cfvo type="max"/>
        <color theme="0"/>
        <color theme="0"/>
      </colorScale>
    </cfRule>
    <cfRule type="expression" priority="1875">
      <formula>#REF!</formula>
    </cfRule>
    <cfRule type="expression" dxfId="4734" priority="1876">
      <formula>BN39&lt;0</formula>
    </cfRule>
  </conditionalFormatting>
  <conditionalFormatting sqref="BO40:BO67">
    <cfRule type="colorScale" priority="1893">
      <colorScale>
        <cfvo type="min"/>
        <cfvo type="max"/>
        <color theme="0"/>
        <color theme="0"/>
      </colorScale>
    </cfRule>
    <cfRule type="expression" priority="1894">
      <formula>$F$19</formula>
    </cfRule>
    <cfRule type="expression" dxfId="4733" priority="1895">
      <formula>BN40&lt;0</formula>
    </cfRule>
  </conditionalFormatting>
  <conditionalFormatting sqref="BO68">
    <cfRule type="colorScale" priority="1871">
      <colorScale>
        <cfvo type="min"/>
        <cfvo type="max"/>
        <color theme="0"/>
        <color theme="0"/>
      </colorScale>
    </cfRule>
    <cfRule type="expression" priority="1872">
      <formula>#REF!</formula>
    </cfRule>
    <cfRule type="expression" dxfId="4732" priority="1873">
      <formula>BN68&lt;0</formula>
    </cfRule>
  </conditionalFormatting>
  <conditionalFormatting sqref="BO69:BO81">
    <cfRule type="colorScale" priority="1918">
      <colorScale>
        <cfvo type="min"/>
        <cfvo type="max"/>
        <color theme="0"/>
        <color theme="0"/>
      </colorScale>
    </cfRule>
    <cfRule type="expression" priority="1919">
      <formula>$F$19</formula>
    </cfRule>
    <cfRule type="expression" dxfId="4731" priority="1920">
      <formula>BN69&lt;0</formula>
    </cfRule>
  </conditionalFormatting>
  <conditionalFormatting sqref="BO82 BO92 BO103 BO107">
    <cfRule type="expression" dxfId="4730" priority="1917">
      <formula>BN82&lt;0</formula>
    </cfRule>
  </conditionalFormatting>
  <conditionalFormatting sqref="BO83">
    <cfRule type="colorScale" priority="1813">
      <colorScale>
        <cfvo type="min"/>
        <cfvo type="max"/>
        <color theme="0"/>
        <color theme="0"/>
      </colorScale>
    </cfRule>
    <cfRule type="expression" priority="1814">
      <formula>#REF!</formula>
    </cfRule>
    <cfRule type="expression" dxfId="4729" priority="1815">
      <formula>BN83&lt;0</formula>
    </cfRule>
  </conditionalFormatting>
  <conditionalFormatting sqref="BO84:BO91">
    <cfRule type="colorScale" priority="1921">
      <colorScale>
        <cfvo type="min"/>
        <cfvo type="max"/>
        <color theme="0"/>
        <color theme="0"/>
      </colorScale>
    </cfRule>
    <cfRule type="expression" priority="1922">
      <formula>$F$19</formula>
    </cfRule>
    <cfRule type="expression" dxfId="4728" priority="1923">
      <formula>BN84&lt;0</formula>
    </cfRule>
  </conditionalFormatting>
  <conditionalFormatting sqref="BO92 BO82 BO103 BO107">
    <cfRule type="colorScale" priority="1916">
      <colorScale>
        <cfvo type="min"/>
        <cfvo type="max"/>
        <color theme="0"/>
        <color theme="0"/>
      </colorScale>
    </cfRule>
  </conditionalFormatting>
  <conditionalFormatting sqref="BO93">
    <cfRule type="colorScale" priority="1868">
      <colorScale>
        <cfvo type="min"/>
        <cfvo type="max"/>
        <color theme="0"/>
        <color theme="0"/>
      </colorScale>
    </cfRule>
    <cfRule type="expression" priority="1869">
      <formula>#REF!</formula>
    </cfRule>
    <cfRule type="expression" dxfId="4727" priority="1870">
      <formula>BN93&lt;0</formula>
    </cfRule>
  </conditionalFormatting>
  <conditionalFormatting sqref="BO94:BO102">
    <cfRule type="colorScale" priority="1924">
      <colorScale>
        <cfvo type="min"/>
        <cfvo type="max"/>
        <color theme="0"/>
        <color theme="0"/>
      </colorScale>
    </cfRule>
    <cfRule type="expression" priority="1925">
      <formula>$F$19</formula>
    </cfRule>
    <cfRule type="expression" dxfId="4726" priority="1926">
      <formula>BN94&lt;0</formula>
    </cfRule>
  </conditionalFormatting>
  <conditionalFormatting sqref="BO104">
    <cfRule type="colorScale" priority="1865">
      <colorScale>
        <cfvo type="min"/>
        <cfvo type="max"/>
        <color theme="0"/>
        <color theme="0"/>
      </colorScale>
    </cfRule>
    <cfRule type="expression" priority="1866">
      <formula>#REF!</formula>
    </cfRule>
    <cfRule type="expression" dxfId="4725" priority="1867">
      <formula>BN104&lt;0</formula>
    </cfRule>
  </conditionalFormatting>
  <conditionalFormatting sqref="BO105:BO106">
    <cfRule type="colorScale" priority="1927">
      <colorScale>
        <cfvo type="min"/>
        <cfvo type="max"/>
        <color theme="0"/>
        <color theme="0"/>
      </colorScale>
    </cfRule>
    <cfRule type="expression" priority="1928">
      <formula>$F$19</formula>
    </cfRule>
    <cfRule type="expression" dxfId="4724" priority="1929">
      <formula>BN105&lt;0</formula>
    </cfRule>
  </conditionalFormatting>
  <conditionalFormatting sqref="BO110">
    <cfRule type="colorScale" priority="1930">
      <colorScale>
        <cfvo type="min"/>
        <cfvo type="max"/>
        <color theme="0"/>
        <color theme="0"/>
      </colorScale>
    </cfRule>
    <cfRule type="expression" dxfId="4723" priority="1931">
      <formula>BN110&lt;0</formula>
    </cfRule>
  </conditionalFormatting>
  <conditionalFormatting sqref="BO110:BO111">
    <cfRule type="expression" priority="1810">
      <formula>$F$19</formula>
    </cfRule>
  </conditionalFormatting>
  <conditionalFormatting sqref="BO111">
    <cfRule type="colorScale" priority="1809">
      <colorScale>
        <cfvo type="min"/>
        <cfvo type="max"/>
        <color theme="0"/>
        <color theme="0"/>
      </colorScale>
    </cfRule>
    <cfRule type="expression" dxfId="4722" priority="1811">
      <formula>BN111&lt;0</formula>
    </cfRule>
  </conditionalFormatting>
  <conditionalFormatting sqref="BO117:BO123">
    <cfRule type="colorScale" priority="1935">
      <colorScale>
        <cfvo type="min"/>
        <cfvo type="max"/>
        <color theme="0"/>
        <color theme="0"/>
      </colorScale>
    </cfRule>
    <cfRule type="expression" priority="1936">
      <formula>$F$19</formula>
    </cfRule>
    <cfRule type="expression" dxfId="4721" priority="1937">
      <formula>BN117&lt;0</formula>
    </cfRule>
  </conditionalFormatting>
  <conditionalFormatting sqref="BO125">
    <cfRule type="colorScale" priority="1862">
      <colorScale>
        <cfvo type="min"/>
        <cfvo type="max"/>
        <color theme="0"/>
        <color theme="0"/>
      </colorScale>
    </cfRule>
    <cfRule type="expression" priority="1863">
      <formula>#REF!</formula>
    </cfRule>
    <cfRule type="expression" dxfId="4720" priority="1864">
      <formula>BN125&lt;0</formula>
    </cfRule>
  </conditionalFormatting>
  <conditionalFormatting sqref="BO125:BO135">
    <cfRule type="expression" dxfId="4719" priority="1861">
      <formula>IF(BO125="Validar","Rojo","Verde")</formula>
    </cfRule>
  </conditionalFormatting>
  <conditionalFormatting sqref="BO126:BO132">
    <cfRule type="colorScale" priority="1938">
      <colorScale>
        <cfvo type="min"/>
        <cfvo type="max"/>
        <color theme="0"/>
        <color theme="0"/>
      </colorScale>
    </cfRule>
    <cfRule type="expression" dxfId="4718" priority="1940">
      <formula>BN126&lt;0</formula>
    </cfRule>
  </conditionalFormatting>
  <conditionalFormatting sqref="BO126:BO134">
    <cfRule type="expression" priority="1939">
      <formula>$F$19</formula>
    </cfRule>
  </conditionalFormatting>
  <conditionalFormatting sqref="BO133:BO134">
    <cfRule type="colorScale" priority="1941">
      <colorScale>
        <cfvo type="min"/>
        <cfvo type="max"/>
        <color theme="0"/>
        <color theme="0"/>
      </colorScale>
    </cfRule>
    <cfRule type="expression" dxfId="4717" priority="1942">
      <formula>BN133&lt;0</formula>
    </cfRule>
  </conditionalFormatting>
  <conditionalFormatting sqref="BO135">
    <cfRule type="colorScale" priority="1932">
      <colorScale>
        <cfvo type="min"/>
        <cfvo type="max"/>
        <color theme="0"/>
        <color theme="0"/>
      </colorScale>
    </cfRule>
    <cfRule type="expression" priority="1933">
      <formula>$F$23</formula>
    </cfRule>
    <cfRule type="expression" dxfId="4716" priority="1934">
      <formula>BN135&lt;0</formula>
    </cfRule>
  </conditionalFormatting>
  <conditionalFormatting sqref="BO110:BP111">
    <cfRule type="expression" dxfId="4715" priority="1805">
      <formula>IF(BO110="Validar","Rojo","Verde")</formula>
    </cfRule>
  </conditionalFormatting>
  <conditionalFormatting sqref="BO117:BP123">
    <cfRule type="expression" dxfId="4714" priority="1818">
      <formula>IF(BO117="Validar","Rojo","Verde")</formula>
    </cfRule>
  </conditionalFormatting>
  <conditionalFormatting sqref="BP40:BP66">
    <cfRule type="colorScale" priority="1853">
      <colorScale>
        <cfvo type="min"/>
        <cfvo type="max"/>
        <color theme="0"/>
        <color theme="0"/>
      </colorScale>
    </cfRule>
    <cfRule type="expression" priority="1854">
      <formula>#REF!</formula>
    </cfRule>
    <cfRule type="expression" dxfId="4713" priority="1855">
      <formula>BO40&lt;0</formula>
    </cfRule>
  </conditionalFormatting>
  <conditionalFormatting sqref="BP40:BP67">
    <cfRule type="expression" dxfId="4712" priority="1852">
      <formula>IF(BP40="Validar","Rojo","Verde")</formula>
    </cfRule>
  </conditionalFormatting>
  <conditionalFormatting sqref="BP67 BO82:BP82 BO92:BP92 BO103:BP103 BO107:BP107">
    <cfRule type="expression" priority="1857">
      <formula>$F$23</formula>
    </cfRule>
  </conditionalFormatting>
  <conditionalFormatting sqref="BP67 BP82 BP92 BP103 BP107">
    <cfRule type="expression" dxfId="4711" priority="1858">
      <formula>BO67&lt;0</formula>
    </cfRule>
  </conditionalFormatting>
  <conditionalFormatting sqref="BP69">
    <cfRule type="colorScale" priority="1850">
      <colorScale>
        <cfvo type="min"/>
        <cfvo type="max"/>
        <color theme="0"/>
        <color theme="0"/>
      </colorScale>
    </cfRule>
    <cfRule type="expression" dxfId="4710" priority="1851">
      <formula>BO69&lt;0</formula>
    </cfRule>
  </conditionalFormatting>
  <conditionalFormatting sqref="BP69:BP81">
    <cfRule type="expression" priority="1848">
      <formula>#REF!</formula>
    </cfRule>
  </conditionalFormatting>
  <conditionalFormatting sqref="BP69:BP82">
    <cfRule type="expression" dxfId="4709" priority="1846">
      <formula>IF(BP69="Validar","Rojo","Verde")</formula>
    </cfRule>
  </conditionalFormatting>
  <conditionalFormatting sqref="BP70:BP78">
    <cfRule type="colorScale" priority="1847">
      <colorScale>
        <cfvo type="min"/>
        <cfvo type="max"/>
        <color theme="0"/>
        <color theme="0"/>
      </colorScale>
    </cfRule>
    <cfRule type="expression" dxfId="4708" priority="1849">
      <formula>BO70&lt;0</formula>
    </cfRule>
  </conditionalFormatting>
  <conditionalFormatting sqref="BP79:BP81">
    <cfRule type="colorScale" priority="1859">
      <colorScale>
        <cfvo type="min"/>
        <cfvo type="max"/>
        <color theme="0"/>
        <color theme="0"/>
      </colorScale>
    </cfRule>
    <cfRule type="expression" dxfId="4707" priority="1860">
      <formula>BO79&lt;0</formula>
    </cfRule>
  </conditionalFormatting>
  <conditionalFormatting sqref="BP82 BP67 BP92 BP103 BP107">
    <cfRule type="colorScale" priority="1856">
      <colorScale>
        <cfvo type="min"/>
        <cfvo type="max"/>
        <color theme="0"/>
        <color theme="0"/>
      </colorScale>
    </cfRule>
  </conditionalFormatting>
  <conditionalFormatting sqref="BP84">
    <cfRule type="colorScale" priority="1844">
      <colorScale>
        <cfvo type="min"/>
        <cfvo type="max"/>
        <color theme="0"/>
        <color theme="0"/>
      </colorScale>
    </cfRule>
    <cfRule type="expression" dxfId="4706" priority="1845">
      <formula>BO84&lt;0</formula>
    </cfRule>
  </conditionalFormatting>
  <conditionalFormatting sqref="BP84:BP91">
    <cfRule type="expression" priority="1842">
      <formula>#REF!</formula>
    </cfRule>
  </conditionalFormatting>
  <conditionalFormatting sqref="BP84:BP92">
    <cfRule type="expression" dxfId="4705" priority="1840">
      <formula>IF(BP84="Validar","Rojo","Verde")</formula>
    </cfRule>
  </conditionalFormatting>
  <conditionalFormatting sqref="BP85:BP91">
    <cfRule type="colorScale" priority="1841">
      <colorScale>
        <cfvo type="min"/>
        <cfvo type="max"/>
        <color theme="0"/>
        <color theme="0"/>
      </colorScale>
    </cfRule>
    <cfRule type="expression" dxfId="4704" priority="1843">
      <formula>BO85&lt;0</formula>
    </cfRule>
  </conditionalFormatting>
  <conditionalFormatting sqref="BP94">
    <cfRule type="colorScale" priority="1838">
      <colorScale>
        <cfvo type="min"/>
        <cfvo type="max"/>
        <color theme="0"/>
        <color theme="0"/>
      </colorScale>
    </cfRule>
    <cfRule type="expression" dxfId="4703" priority="1839">
      <formula>BO94&lt;0</formula>
    </cfRule>
  </conditionalFormatting>
  <conditionalFormatting sqref="BP94:BP102">
    <cfRule type="expression" priority="1832">
      <formula>#REF!</formula>
    </cfRule>
  </conditionalFormatting>
  <conditionalFormatting sqref="BP94:BP103">
    <cfRule type="expression" dxfId="4702" priority="1830">
      <formula>IF(BP94="Validar","Rojo","Verde")</formula>
    </cfRule>
  </conditionalFormatting>
  <conditionalFormatting sqref="BP95:BP100">
    <cfRule type="colorScale" priority="1836">
      <colorScale>
        <cfvo type="min"/>
        <cfvo type="max"/>
        <color theme="0"/>
        <color theme="0"/>
      </colorScale>
    </cfRule>
    <cfRule type="expression" dxfId="4701" priority="1837">
      <formula>BO95&lt;0</formula>
    </cfRule>
  </conditionalFormatting>
  <conditionalFormatting sqref="BP101">
    <cfRule type="colorScale" priority="1834">
      <colorScale>
        <cfvo type="min"/>
        <cfvo type="max"/>
        <color theme="0"/>
        <color theme="0"/>
      </colorScale>
    </cfRule>
    <cfRule type="expression" dxfId="4700" priority="1835">
      <formula>BO101&lt;0</formula>
    </cfRule>
  </conditionalFormatting>
  <conditionalFormatting sqref="BP102">
    <cfRule type="colorScale" priority="1831">
      <colorScale>
        <cfvo type="min"/>
        <cfvo type="max"/>
        <color theme="0"/>
        <color theme="0"/>
      </colorScale>
    </cfRule>
    <cfRule type="expression" dxfId="4699" priority="1833">
      <formula>BO102&lt;0</formula>
    </cfRule>
  </conditionalFormatting>
  <conditionalFormatting sqref="BP105">
    <cfRule type="colorScale" priority="1828">
      <colorScale>
        <cfvo type="min"/>
        <cfvo type="max"/>
        <color theme="0"/>
        <color theme="0"/>
      </colorScale>
    </cfRule>
    <cfRule type="expression" dxfId="4698" priority="1829">
      <formula>BO105&lt;0</formula>
    </cfRule>
  </conditionalFormatting>
  <conditionalFormatting sqref="BP105:BP106">
    <cfRule type="expression" priority="1826">
      <formula>#REF!</formula>
    </cfRule>
  </conditionalFormatting>
  <conditionalFormatting sqref="BP105:BP107">
    <cfRule type="expression" dxfId="4697" priority="1824">
      <formula>IF(BP105="Validar","Rojo","Verde")</formula>
    </cfRule>
  </conditionalFormatting>
  <conditionalFormatting sqref="BP106">
    <cfRule type="colorScale" priority="1825">
      <colorScale>
        <cfvo type="min"/>
        <cfvo type="max"/>
        <color theme="0"/>
        <color theme="0"/>
      </colorScale>
    </cfRule>
    <cfRule type="expression" dxfId="4696" priority="1827">
      <formula>BO106&lt;0</formula>
    </cfRule>
  </conditionalFormatting>
  <conditionalFormatting sqref="BP110">
    <cfRule type="colorScale" priority="1816">
      <colorScale>
        <cfvo type="min"/>
        <cfvo type="max"/>
        <color theme="0"/>
        <color theme="0"/>
      </colorScale>
    </cfRule>
    <cfRule type="expression" dxfId="4695" priority="1817">
      <formula>BO110&lt;0</formula>
    </cfRule>
  </conditionalFormatting>
  <conditionalFormatting sqref="BP110:BP111">
    <cfRule type="expression" priority="1807">
      <formula>#REF!</formula>
    </cfRule>
  </conditionalFormatting>
  <conditionalFormatting sqref="BP111">
    <cfRule type="colorScale" priority="1806">
      <colorScale>
        <cfvo type="min"/>
        <cfvo type="max"/>
        <color theme="0"/>
        <color theme="0"/>
      </colorScale>
    </cfRule>
    <cfRule type="expression" dxfId="4694" priority="1808">
      <formula>BO111&lt;0</formula>
    </cfRule>
  </conditionalFormatting>
  <conditionalFormatting sqref="BP117">
    <cfRule type="colorScale" priority="1822">
      <colorScale>
        <cfvo type="min"/>
        <cfvo type="max"/>
        <color theme="0"/>
        <color theme="0"/>
      </colorScale>
    </cfRule>
    <cfRule type="expression" dxfId="4693" priority="1823">
      <formula>BO117&lt;0</formula>
    </cfRule>
  </conditionalFormatting>
  <conditionalFormatting sqref="BP117:BP123">
    <cfRule type="expression" priority="1820">
      <formula>#REF!</formula>
    </cfRule>
  </conditionalFormatting>
  <conditionalFormatting sqref="BP118:BP123">
    <cfRule type="colorScale" priority="1819">
      <colorScale>
        <cfvo type="min"/>
        <cfvo type="max"/>
        <color theme="0"/>
        <color theme="0"/>
      </colorScale>
    </cfRule>
    <cfRule type="expression" dxfId="4692" priority="1821">
      <formula>BO118&lt;0</formula>
    </cfRule>
  </conditionalFormatting>
  <conditionalFormatting sqref="BP126:BP135">
    <cfRule type="expression" dxfId="4691" priority="1943">
      <formula>IF(BP126="Validar","Rojo","Verde")</formula>
    </cfRule>
    <cfRule type="colorScale" priority="1944">
      <colorScale>
        <cfvo type="min"/>
        <cfvo type="max"/>
        <color theme="0"/>
        <color theme="0"/>
      </colorScale>
    </cfRule>
    <cfRule type="expression" priority="1945">
      <formula>$F$23</formula>
    </cfRule>
    <cfRule type="expression" dxfId="4690" priority="1946">
      <formula>BO126&lt;0</formula>
    </cfRule>
  </conditionalFormatting>
  <conditionalFormatting sqref="BO6">
    <cfRule type="colorScale" priority="1803">
      <colorScale>
        <cfvo type="min"/>
        <cfvo type="max"/>
        <color theme="0"/>
        <color theme="0"/>
      </colorScale>
    </cfRule>
    <cfRule type="expression" dxfId="4689" priority="1804">
      <formula>BN6&lt;0</formula>
    </cfRule>
  </conditionalFormatting>
  <conditionalFormatting sqref="BO6">
    <cfRule type="expression" dxfId="4688" priority="1801">
      <formula>IF(BO6="Validar","Rojo","Verde")</formula>
    </cfRule>
    <cfRule type="expression" priority="1802">
      <formula>#REF!</formula>
    </cfRule>
  </conditionalFormatting>
  <conditionalFormatting sqref="BO7:BO8">
    <cfRule type="colorScale" priority="1799">
      <colorScale>
        <cfvo type="min"/>
        <cfvo type="max"/>
        <color theme="0"/>
        <color theme="0"/>
      </colorScale>
    </cfRule>
    <cfRule type="expression" dxfId="4687" priority="1800">
      <formula>BN7&lt;0</formula>
    </cfRule>
  </conditionalFormatting>
  <conditionalFormatting sqref="BO7:BO8">
    <cfRule type="expression" dxfId="4686" priority="1797">
      <formula>IF(BO7="Validar","Rojo","Verde")</formula>
    </cfRule>
    <cfRule type="expression" priority="1798">
      <formula>#REF!</formula>
    </cfRule>
  </conditionalFormatting>
  <conditionalFormatting sqref="BR9">
    <cfRule type="colorScale" priority="1764">
      <colorScale>
        <cfvo type="min"/>
        <cfvo type="max"/>
        <color theme="0"/>
        <color theme="0"/>
      </colorScale>
    </cfRule>
    <cfRule type="expression" dxfId="4685" priority="1765">
      <formula>BQ9&lt;0</formula>
    </cfRule>
  </conditionalFormatting>
  <conditionalFormatting sqref="BR9:BR20">
    <cfRule type="expression" dxfId="4684" priority="1735">
      <formula>IF(BR9="Validar","Rojo","Verde")</formula>
    </cfRule>
    <cfRule type="expression" priority="1737">
      <formula>#REF!</formula>
    </cfRule>
  </conditionalFormatting>
  <conditionalFormatting sqref="BR10">
    <cfRule type="colorScale" priority="1741">
      <colorScale>
        <cfvo type="min"/>
        <cfvo type="max"/>
        <color theme="0"/>
        <color theme="0"/>
      </colorScale>
    </cfRule>
    <cfRule type="expression" dxfId="4683" priority="1742">
      <formula>BQ10&lt;0</formula>
    </cfRule>
  </conditionalFormatting>
  <conditionalFormatting sqref="BR11:BR14">
    <cfRule type="colorScale" priority="1762">
      <colorScale>
        <cfvo type="min"/>
        <cfvo type="max"/>
        <color theme="0"/>
        <color theme="0"/>
      </colorScale>
    </cfRule>
    <cfRule type="expression" dxfId="4682" priority="1763">
      <formula>BQ11&lt;0</formula>
    </cfRule>
  </conditionalFormatting>
  <conditionalFormatting sqref="BR15">
    <cfRule type="colorScale" priority="1739">
      <colorScale>
        <cfvo type="min"/>
        <cfvo type="max"/>
        <color theme="0"/>
        <color theme="0"/>
      </colorScale>
    </cfRule>
    <cfRule type="expression" dxfId="4681" priority="1740">
      <formula>BQ15&lt;0</formula>
    </cfRule>
  </conditionalFormatting>
  <conditionalFormatting sqref="BR16:BR17">
    <cfRule type="colorScale" priority="1760">
      <colorScale>
        <cfvo type="min"/>
        <cfvo type="max"/>
        <color theme="0"/>
        <color theme="0"/>
      </colorScale>
    </cfRule>
    <cfRule type="expression" dxfId="4680" priority="1761">
      <formula>BQ16&lt;0</formula>
    </cfRule>
  </conditionalFormatting>
  <conditionalFormatting sqref="BR18">
    <cfRule type="colorScale" priority="1736">
      <colorScale>
        <cfvo type="min"/>
        <cfvo type="max"/>
        <color theme="0"/>
        <color theme="0"/>
      </colorScale>
    </cfRule>
    <cfRule type="expression" dxfId="4679" priority="1738">
      <formula>BQ18&lt;0</formula>
    </cfRule>
  </conditionalFormatting>
  <conditionalFormatting sqref="BR19:BR20">
    <cfRule type="colorScale" priority="1758">
      <colorScale>
        <cfvo type="min"/>
        <cfvo type="max"/>
        <color theme="0"/>
        <color theme="0"/>
      </colorScale>
    </cfRule>
    <cfRule type="expression" dxfId="4678" priority="1759">
      <formula>BQ19&lt;0</formula>
    </cfRule>
  </conditionalFormatting>
  <conditionalFormatting sqref="BR23">
    <cfRule type="colorScale" priority="1733">
      <colorScale>
        <cfvo type="min"/>
        <cfvo type="max"/>
        <color theme="0"/>
        <color theme="0"/>
      </colorScale>
    </cfRule>
    <cfRule type="expression" dxfId="4677" priority="1734">
      <formula>BQ23&lt;0</formula>
    </cfRule>
  </conditionalFormatting>
  <conditionalFormatting sqref="BR23:BR31">
    <cfRule type="expression" dxfId="4676" priority="1727">
      <formula>IF(BR23="Validar","Rojo","Verde")</formula>
    </cfRule>
    <cfRule type="expression" priority="1729">
      <formula>#REF!</formula>
    </cfRule>
  </conditionalFormatting>
  <conditionalFormatting sqref="BR24">
    <cfRule type="colorScale" priority="1756">
      <colorScale>
        <cfvo type="min"/>
        <cfvo type="max"/>
        <color theme="0"/>
        <color theme="0"/>
      </colorScale>
    </cfRule>
    <cfRule type="expression" dxfId="4675" priority="1757">
      <formula>BQ24&lt;0</formula>
    </cfRule>
  </conditionalFormatting>
  <conditionalFormatting sqref="BR25">
    <cfRule type="colorScale" priority="1754">
      <colorScale>
        <cfvo type="min"/>
        <cfvo type="max"/>
        <color theme="0"/>
        <color theme="0"/>
      </colorScale>
    </cfRule>
    <cfRule type="expression" dxfId="4674" priority="1755">
      <formula>BQ25&lt;0</formula>
    </cfRule>
  </conditionalFormatting>
  <conditionalFormatting sqref="BR26">
    <cfRule type="colorScale" priority="1731">
      <colorScale>
        <cfvo type="min"/>
        <cfvo type="max"/>
        <color theme="0"/>
        <color theme="0"/>
      </colorScale>
    </cfRule>
    <cfRule type="expression" dxfId="4673" priority="1732">
      <formula>BQ26&lt;0</formula>
    </cfRule>
  </conditionalFormatting>
  <conditionalFormatting sqref="BR27">
    <cfRule type="colorScale" priority="1752">
      <colorScale>
        <cfvo type="min"/>
        <cfvo type="max"/>
        <color theme="0"/>
        <color theme="0"/>
      </colorScale>
    </cfRule>
    <cfRule type="expression" dxfId="4672" priority="1753">
      <formula>BQ27&lt;0</formula>
    </cfRule>
  </conditionalFormatting>
  <conditionalFormatting sqref="BR28">
    <cfRule type="colorScale" priority="1750">
      <colorScale>
        <cfvo type="min"/>
        <cfvo type="max"/>
        <color theme="0"/>
        <color theme="0"/>
      </colorScale>
    </cfRule>
    <cfRule type="expression" dxfId="4671" priority="1751">
      <formula>BQ28&lt;0</formula>
    </cfRule>
  </conditionalFormatting>
  <conditionalFormatting sqref="BR29">
    <cfRule type="colorScale" priority="1728">
      <colorScale>
        <cfvo type="min"/>
        <cfvo type="max"/>
        <color theme="0"/>
        <color theme="0"/>
      </colorScale>
    </cfRule>
    <cfRule type="expression" dxfId="4670" priority="1730">
      <formula>BQ29&lt;0</formula>
    </cfRule>
  </conditionalFormatting>
  <conditionalFormatting sqref="BR30">
    <cfRule type="colorScale" priority="1748">
      <colorScale>
        <cfvo type="min"/>
        <cfvo type="max"/>
        <color theme="0"/>
        <color theme="0"/>
      </colorScale>
    </cfRule>
    <cfRule type="expression" dxfId="4669" priority="1749">
      <formula>BQ30&lt;0</formula>
    </cfRule>
  </conditionalFormatting>
  <conditionalFormatting sqref="BR31">
    <cfRule type="colorScale" priority="1746">
      <colorScale>
        <cfvo type="min"/>
        <cfvo type="max"/>
        <color theme="0"/>
        <color theme="0"/>
      </colorScale>
    </cfRule>
    <cfRule type="expression" dxfId="4668" priority="1747">
      <formula>BQ31&lt;0</formula>
    </cfRule>
  </conditionalFormatting>
  <conditionalFormatting sqref="BR39">
    <cfRule type="colorScale" priority="1724">
      <colorScale>
        <cfvo type="min"/>
        <cfvo type="max"/>
        <color theme="0"/>
        <color theme="0"/>
      </colorScale>
    </cfRule>
    <cfRule type="expression" priority="1725">
      <formula>#REF!</formula>
    </cfRule>
    <cfRule type="expression" dxfId="4667" priority="1726">
      <formula>BQ39&lt;0</formula>
    </cfRule>
  </conditionalFormatting>
  <conditionalFormatting sqref="BR39:BR107">
    <cfRule type="expression" dxfId="4666" priority="1662">
      <formula>IF(BR39="Validar","Rojo","Verde")</formula>
    </cfRule>
  </conditionalFormatting>
  <conditionalFormatting sqref="BR40:BR67">
    <cfRule type="colorScale" priority="1743">
      <colorScale>
        <cfvo type="min"/>
        <cfvo type="max"/>
        <color theme="0"/>
        <color theme="0"/>
      </colorScale>
    </cfRule>
    <cfRule type="expression" priority="1744">
      <formula>$F$19</formula>
    </cfRule>
    <cfRule type="expression" dxfId="4665" priority="1745">
      <formula>BQ40&lt;0</formula>
    </cfRule>
  </conditionalFormatting>
  <conditionalFormatting sqref="BR68">
    <cfRule type="colorScale" priority="1721">
      <colorScale>
        <cfvo type="min"/>
        <cfvo type="max"/>
        <color theme="0"/>
        <color theme="0"/>
      </colorScale>
    </cfRule>
    <cfRule type="expression" priority="1722">
      <formula>#REF!</formula>
    </cfRule>
    <cfRule type="expression" dxfId="4664" priority="1723">
      <formula>BQ68&lt;0</formula>
    </cfRule>
  </conditionalFormatting>
  <conditionalFormatting sqref="BR69:BR81">
    <cfRule type="colorScale" priority="1768">
      <colorScale>
        <cfvo type="min"/>
        <cfvo type="max"/>
        <color theme="0"/>
        <color theme="0"/>
      </colorScale>
    </cfRule>
    <cfRule type="expression" priority="1769">
      <formula>$F$19</formula>
    </cfRule>
    <cfRule type="expression" dxfId="4663" priority="1770">
      <formula>BQ69&lt;0</formula>
    </cfRule>
  </conditionalFormatting>
  <conditionalFormatting sqref="BR82 BR92 BR103 BR107">
    <cfRule type="expression" dxfId="4662" priority="1767">
      <formula>BQ82&lt;0</formula>
    </cfRule>
  </conditionalFormatting>
  <conditionalFormatting sqref="BR83">
    <cfRule type="colorScale" priority="1663">
      <colorScale>
        <cfvo type="min"/>
        <cfvo type="max"/>
        <color theme="0"/>
        <color theme="0"/>
      </colorScale>
    </cfRule>
    <cfRule type="expression" priority="1664">
      <formula>#REF!</formula>
    </cfRule>
    <cfRule type="expression" dxfId="4661" priority="1665">
      <formula>BQ83&lt;0</formula>
    </cfRule>
  </conditionalFormatting>
  <conditionalFormatting sqref="BR84:BR91">
    <cfRule type="colorScale" priority="1771">
      <colorScale>
        <cfvo type="min"/>
        <cfvo type="max"/>
        <color theme="0"/>
        <color theme="0"/>
      </colorScale>
    </cfRule>
    <cfRule type="expression" priority="1772">
      <formula>$F$19</formula>
    </cfRule>
    <cfRule type="expression" dxfId="4660" priority="1773">
      <formula>BQ84&lt;0</formula>
    </cfRule>
  </conditionalFormatting>
  <conditionalFormatting sqref="BR92 BR82 BR103 BR107">
    <cfRule type="colorScale" priority="1766">
      <colorScale>
        <cfvo type="min"/>
        <cfvo type="max"/>
        <color theme="0"/>
        <color theme="0"/>
      </colorScale>
    </cfRule>
  </conditionalFormatting>
  <conditionalFormatting sqref="BR93">
    <cfRule type="colorScale" priority="1718">
      <colorScale>
        <cfvo type="min"/>
        <cfvo type="max"/>
        <color theme="0"/>
        <color theme="0"/>
      </colorScale>
    </cfRule>
    <cfRule type="expression" priority="1719">
      <formula>#REF!</formula>
    </cfRule>
    <cfRule type="expression" dxfId="4659" priority="1720">
      <formula>BQ93&lt;0</formula>
    </cfRule>
  </conditionalFormatting>
  <conditionalFormatting sqref="BR94:BR102">
    <cfRule type="colorScale" priority="1774">
      <colorScale>
        <cfvo type="min"/>
        <cfvo type="max"/>
        <color theme="0"/>
        <color theme="0"/>
      </colorScale>
    </cfRule>
    <cfRule type="expression" priority="1775">
      <formula>$F$19</formula>
    </cfRule>
    <cfRule type="expression" dxfId="4658" priority="1776">
      <formula>BQ94&lt;0</formula>
    </cfRule>
  </conditionalFormatting>
  <conditionalFormatting sqref="BR104">
    <cfRule type="colorScale" priority="1715">
      <colorScale>
        <cfvo type="min"/>
        <cfvo type="max"/>
        <color theme="0"/>
        <color theme="0"/>
      </colorScale>
    </cfRule>
    <cfRule type="expression" priority="1716">
      <formula>#REF!</formula>
    </cfRule>
    <cfRule type="expression" dxfId="4657" priority="1717">
      <formula>BQ104&lt;0</formula>
    </cfRule>
  </conditionalFormatting>
  <conditionalFormatting sqref="BR105:BR106">
    <cfRule type="colorScale" priority="1777">
      <colorScale>
        <cfvo type="min"/>
        <cfvo type="max"/>
        <color theme="0"/>
        <color theme="0"/>
      </colorScale>
    </cfRule>
    <cfRule type="expression" priority="1778">
      <formula>$F$19</formula>
    </cfRule>
    <cfRule type="expression" dxfId="4656" priority="1779">
      <formula>BQ105&lt;0</formula>
    </cfRule>
  </conditionalFormatting>
  <conditionalFormatting sqref="BR110">
    <cfRule type="colorScale" priority="1780">
      <colorScale>
        <cfvo type="min"/>
        <cfvo type="max"/>
        <color theme="0"/>
        <color theme="0"/>
      </colorScale>
    </cfRule>
    <cfRule type="expression" dxfId="4655" priority="1781">
      <formula>BQ110&lt;0</formula>
    </cfRule>
  </conditionalFormatting>
  <conditionalFormatting sqref="BR110:BR111">
    <cfRule type="expression" priority="1660">
      <formula>$F$19</formula>
    </cfRule>
  </conditionalFormatting>
  <conditionalFormatting sqref="BR111">
    <cfRule type="colorScale" priority="1659">
      <colorScale>
        <cfvo type="min"/>
        <cfvo type="max"/>
        <color theme="0"/>
        <color theme="0"/>
      </colorScale>
    </cfRule>
    <cfRule type="expression" dxfId="4654" priority="1661">
      <formula>BQ111&lt;0</formula>
    </cfRule>
  </conditionalFormatting>
  <conditionalFormatting sqref="BR117:BR123">
    <cfRule type="colorScale" priority="1785">
      <colorScale>
        <cfvo type="min"/>
        <cfvo type="max"/>
        <color theme="0"/>
        <color theme="0"/>
      </colorScale>
    </cfRule>
    <cfRule type="expression" priority="1786">
      <formula>$F$19</formula>
    </cfRule>
    <cfRule type="expression" dxfId="4653" priority="1787">
      <formula>BQ117&lt;0</formula>
    </cfRule>
  </conditionalFormatting>
  <conditionalFormatting sqref="BR125">
    <cfRule type="colorScale" priority="1712">
      <colorScale>
        <cfvo type="min"/>
        <cfvo type="max"/>
        <color theme="0"/>
        <color theme="0"/>
      </colorScale>
    </cfRule>
    <cfRule type="expression" priority="1713">
      <formula>#REF!</formula>
    </cfRule>
    <cfRule type="expression" dxfId="4652" priority="1714">
      <formula>BQ125&lt;0</formula>
    </cfRule>
  </conditionalFormatting>
  <conditionalFormatting sqref="BR125:BR135">
    <cfRule type="expression" dxfId="4651" priority="1711">
      <formula>IF(BR125="Validar","Rojo","Verde")</formula>
    </cfRule>
  </conditionalFormatting>
  <conditionalFormatting sqref="BR126:BR132">
    <cfRule type="colorScale" priority="1788">
      <colorScale>
        <cfvo type="min"/>
        <cfvo type="max"/>
        <color theme="0"/>
        <color theme="0"/>
      </colorScale>
    </cfRule>
    <cfRule type="expression" dxfId="4650" priority="1790">
      <formula>BQ126&lt;0</formula>
    </cfRule>
  </conditionalFormatting>
  <conditionalFormatting sqref="BR126:BR134">
    <cfRule type="expression" priority="1789">
      <formula>$F$19</formula>
    </cfRule>
  </conditionalFormatting>
  <conditionalFormatting sqref="BR133:BR134">
    <cfRule type="colorScale" priority="1791">
      <colorScale>
        <cfvo type="min"/>
        <cfvo type="max"/>
        <color theme="0"/>
        <color theme="0"/>
      </colorScale>
    </cfRule>
    <cfRule type="expression" dxfId="4649" priority="1792">
      <formula>BQ133&lt;0</formula>
    </cfRule>
  </conditionalFormatting>
  <conditionalFormatting sqref="BR135">
    <cfRule type="colorScale" priority="1782">
      <colorScale>
        <cfvo type="min"/>
        <cfvo type="max"/>
        <color theme="0"/>
        <color theme="0"/>
      </colorScale>
    </cfRule>
    <cfRule type="expression" priority="1783">
      <formula>$F$23</formula>
    </cfRule>
    <cfRule type="expression" dxfId="4648" priority="1784">
      <formula>BQ135&lt;0</formula>
    </cfRule>
  </conditionalFormatting>
  <conditionalFormatting sqref="BR110:BS111">
    <cfRule type="expression" dxfId="4647" priority="1655">
      <formula>IF(BR110="Validar","Rojo","Verde")</formula>
    </cfRule>
  </conditionalFormatting>
  <conditionalFormatting sqref="BS40:BS66">
    <cfRule type="colorScale" priority="1703">
      <colorScale>
        <cfvo type="min"/>
        <cfvo type="max"/>
        <color theme="0"/>
        <color theme="0"/>
      </colorScale>
    </cfRule>
    <cfRule type="expression" priority="1704">
      <formula>#REF!</formula>
    </cfRule>
    <cfRule type="expression" dxfId="4646" priority="1705">
      <formula>BR40&lt;0</formula>
    </cfRule>
  </conditionalFormatting>
  <conditionalFormatting sqref="BS40:BS67">
    <cfRule type="expression" dxfId="4645" priority="1702">
      <formula>IF(BS40="Validar","Rojo","Verde")</formula>
    </cfRule>
  </conditionalFormatting>
  <conditionalFormatting sqref="BS67 BR82:BS82 BR92:BS92 BR103:BS103 BR107:BS107">
    <cfRule type="expression" priority="1707">
      <formula>$F$23</formula>
    </cfRule>
  </conditionalFormatting>
  <conditionalFormatting sqref="BS67 BS82 BS92 BS103 BS107">
    <cfRule type="expression" dxfId="4644" priority="1708">
      <formula>BR67&lt;0</formula>
    </cfRule>
  </conditionalFormatting>
  <conditionalFormatting sqref="BS69">
    <cfRule type="colorScale" priority="1700">
      <colorScale>
        <cfvo type="min"/>
        <cfvo type="max"/>
        <color theme="0"/>
        <color theme="0"/>
      </colorScale>
    </cfRule>
    <cfRule type="expression" dxfId="4643" priority="1701">
      <formula>BR69&lt;0</formula>
    </cfRule>
  </conditionalFormatting>
  <conditionalFormatting sqref="BS69:BS81">
    <cfRule type="expression" priority="1698">
      <formula>#REF!</formula>
    </cfRule>
  </conditionalFormatting>
  <conditionalFormatting sqref="BS69:BS82">
    <cfRule type="expression" dxfId="4642" priority="1696">
      <formula>IF(BS69="Validar","Rojo","Verde")</formula>
    </cfRule>
  </conditionalFormatting>
  <conditionalFormatting sqref="BS70:BS78">
    <cfRule type="colorScale" priority="1697">
      <colorScale>
        <cfvo type="min"/>
        <cfvo type="max"/>
        <color theme="0"/>
        <color theme="0"/>
      </colorScale>
    </cfRule>
    <cfRule type="expression" dxfId="4641" priority="1699">
      <formula>BR70&lt;0</formula>
    </cfRule>
  </conditionalFormatting>
  <conditionalFormatting sqref="BS79:BS81">
    <cfRule type="colorScale" priority="1709">
      <colorScale>
        <cfvo type="min"/>
        <cfvo type="max"/>
        <color theme="0"/>
        <color theme="0"/>
      </colorScale>
    </cfRule>
    <cfRule type="expression" dxfId="4640" priority="1710">
      <formula>BR79&lt;0</formula>
    </cfRule>
  </conditionalFormatting>
  <conditionalFormatting sqref="BS82 BS67 BS92 BS103 BS107">
    <cfRule type="colorScale" priority="1706">
      <colorScale>
        <cfvo type="min"/>
        <cfvo type="max"/>
        <color theme="0"/>
        <color theme="0"/>
      </colorScale>
    </cfRule>
  </conditionalFormatting>
  <conditionalFormatting sqref="BS84">
    <cfRule type="colorScale" priority="1694">
      <colorScale>
        <cfvo type="min"/>
        <cfvo type="max"/>
        <color theme="0"/>
        <color theme="0"/>
      </colorScale>
    </cfRule>
    <cfRule type="expression" dxfId="4639" priority="1695">
      <formula>BR84&lt;0</formula>
    </cfRule>
  </conditionalFormatting>
  <conditionalFormatting sqref="BS84:BS91">
    <cfRule type="expression" priority="1692">
      <formula>#REF!</formula>
    </cfRule>
  </conditionalFormatting>
  <conditionalFormatting sqref="BS84:BS92">
    <cfRule type="expression" dxfId="4638" priority="1690">
      <formula>IF(BS84="Validar","Rojo","Verde")</formula>
    </cfRule>
  </conditionalFormatting>
  <conditionalFormatting sqref="BS85:BS91">
    <cfRule type="colorScale" priority="1691">
      <colorScale>
        <cfvo type="min"/>
        <cfvo type="max"/>
        <color theme="0"/>
        <color theme="0"/>
      </colorScale>
    </cfRule>
    <cfRule type="expression" dxfId="4637" priority="1693">
      <formula>BR85&lt;0</formula>
    </cfRule>
  </conditionalFormatting>
  <conditionalFormatting sqref="BS94">
    <cfRule type="colorScale" priority="1688">
      <colorScale>
        <cfvo type="min"/>
        <cfvo type="max"/>
        <color theme="0"/>
        <color theme="0"/>
      </colorScale>
    </cfRule>
    <cfRule type="expression" dxfId="4636" priority="1689">
      <formula>BR94&lt;0</formula>
    </cfRule>
  </conditionalFormatting>
  <conditionalFormatting sqref="BS94:BS102">
    <cfRule type="expression" priority="1682">
      <formula>#REF!</formula>
    </cfRule>
  </conditionalFormatting>
  <conditionalFormatting sqref="BS94:BS103">
    <cfRule type="expression" dxfId="4635" priority="1680">
      <formula>IF(BS94="Validar","Rojo","Verde")</formula>
    </cfRule>
  </conditionalFormatting>
  <conditionalFormatting sqref="BS95:BS100">
    <cfRule type="colorScale" priority="1686">
      <colorScale>
        <cfvo type="min"/>
        <cfvo type="max"/>
        <color theme="0"/>
        <color theme="0"/>
      </colorScale>
    </cfRule>
    <cfRule type="expression" dxfId="4634" priority="1687">
      <formula>BR95&lt;0</formula>
    </cfRule>
  </conditionalFormatting>
  <conditionalFormatting sqref="BS101">
    <cfRule type="colorScale" priority="1684">
      <colorScale>
        <cfvo type="min"/>
        <cfvo type="max"/>
        <color theme="0"/>
        <color theme="0"/>
      </colorScale>
    </cfRule>
    <cfRule type="expression" dxfId="4633" priority="1685">
      <formula>BR101&lt;0</formula>
    </cfRule>
  </conditionalFormatting>
  <conditionalFormatting sqref="BS102">
    <cfRule type="colorScale" priority="1681">
      <colorScale>
        <cfvo type="min"/>
        <cfvo type="max"/>
        <color theme="0"/>
        <color theme="0"/>
      </colorScale>
    </cfRule>
    <cfRule type="expression" dxfId="4632" priority="1683">
      <formula>BR102&lt;0</formula>
    </cfRule>
  </conditionalFormatting>
  <conditionalFormatting sqref="BS105">
    <cfRule type="colorScale" priority="1678">
      <colorScale>
        <cfvo type="min"/>
        <cfvo type="max"/>
        <color theme="0"/>
        <color theme="0"/>
      </colorScale>
    </cfRule>
    <cfRule type="expression" dxfId="4631" priority="1679">
      <formula>BR105&lt;0</formula>
    </cfRule>
  </conditionalFormatting>
  <conditionalFormatting sqref="BS105:BS106">
    <cfRule type="expression" priority="1676">
      <formula>#REF!</formula>
    </cfRule>
  </conditionalFormatting>
  <conditionalFormatting sqref="BS105:BS107">
    <cfRule type="expression" dxfId="4630" priority="1674">
      <formula>IF(BS105="Validar","Rojo","Verde")</formula>
    </cfRule>
  </conditionalFormatting>
  <conditionalFormatting sqref="BS106">
    <cfRule type="colorScale" priority="1675">
      <colorScale>
        <cfvo type="min"/>
        <cfvo type="max"/>
        <color theme="0"/>
        <color theme="0"/>
      </colorScale>
    </cfRule>
    <cfRule type="expression" dxfId="4629" priority="1677">
      <formula>BR106&lt;0</formula>
    </cfRule>
  </conditionalFormatting>
  <conditionalFormatting sqref="BS110">
    <cfRule type="colorScale" priority="1666">
      <colorScale>
        <cfvo type="min"/>
        <cfvo type="max"/>
        <color theme="0"/>
        <color theme="0"/>
      </colorScale>
    </cfRule>
    <cfRule type="expression" dxfId="4628" priority="1667">
      <formula>BR110&lt;0</formula>
    </cfRule>
  </conditionalFormatting>
  <conditionalFormatting sqref="BS110:BS111">
    <cfRule type="expression" priority="1657">
      <formula>#REF!</formula>
    </cfRule>
  </conditionalFormatting>
  <conditionalFormatting sqref="BS111">
    <cfRule type="colorScale" priority="1656">
      <colorScale>
        <cfvo type="min"/>
        <cfvo type="max"/>
        <color theme="0"/>
        <color theme="0"/>
      </colorScale>
    </cfRule>
    <cfRule type="expression" dxfId="4627" priority="1658">
      <formula>BR111&lt;0</formula>
    </cfRule>
  </conditionalFormatting>
  <conditionalFormatting sqref="BS117">
    <cfRule type="colorScale" priority="1672">
      <colorScale>
        <cfvo type="min"/>
        <cfvo type="max"/>
        <color theme="0"/>
        <color theme="0"/>
      </colorScale>
    </cfRule>
    <cfRule type="expression" dxfId="4626" priority="1673">
      <formula>BR117&lt;0</formula>
    </cfRule>
  </conditionalFormatting>
  <conditionalFormatting sqref="BS117:BS123">
    <cfRule type="expression" priority="1670">
      <formula>#REF!</formula>
    </cfRule>
  </conditionalFormatting>
  <conditionalFormatting sqref="BS118:BS123">
    <cfRule type="colorScale" priority="1669">
      <colorScale>
        <cfvo type="min"/>
        <cfvo type="max"/>
        <color theme="0"/>
        <color theme="0"/>
      </colorScale>
    </cfRule>
    <cfRule type="expression" dxfId="4625" priority="1671">
      <formula>BR118&lt;0</formula>
    </cfRule>
  </conditionalFormatting>
  <conditionalFormatting sqref="BS126:BS135">
    <cfRule type="expression" dxfId="4624" priority="1793">
      <formula>IF(BS126="Validar","Rojo","Verde")</formula>
    </cfRule>
    <cfRule type="colorScale" priority="1794">
      <colorScale>
        <cfvo type="min"/>
        <cfvo type="max"/>
        <color theme="0"/>
        <color theme="0"/>
      </colorScale>
    </cfRule>
    <cfRule type="expression" priority="1795">
      <formula>$F$23</formula>
    </cfRule>
    <cfRule type="expression" dxfId="4623" priority="1796">
      <formula>BR126&lt;0</formula>
    </cfRule>
  </conditionalFormatting>
  <conditionalFormatting sqref="BR6">
    <cfRule type="colorScale" priority="1653">
      <colorScale>
        <cfvo type="min"/>
        <cfvo type="max"/>
        <color theme="0"/>
        <color theme="0"/>
      </colorScale>
    </cfRule>
    <cfRule type="expression" dxfId="4622" priority="1654">
      <formula>BQ6&lt;0</formula>
    </cfRule>
  </conditionalFormatting>
  <conditionalFormatting sqref="BR6">
    <cfRule type="expression" dxfId="4621" priority="1651">
      <formula>IF(BR6="Validar","Rojo","Verde")</formula>
    </cfRule>
    <cfRule type="expression" priority="1652">
      <formula>#REF!</formula>
    </cfRule>
  </conditionalFormatting>
  <conditionalFormatting sqref="BR7:BR8">
    <cfRule type="colorScale" priority="1649">
      <colorScale>
        <cfvo type="min"/>
        <cfvo type="max"/>
        <color theme="0"/>
        <color theme="0"/>
      </colorScale>
    </cfRule>
    <cfRule type="expression" dxfId="4620" priority="1650">
      <formula>BQ7&lt;0</formula>
    </cfRule>
  </conditionalFormatting>
  <conditionalFormatting sqref="BR7:BR8">
    <cfRule type="expression" dxfId="4619" priority="1647">
      <formula>IF(BR7="Validar","Rojo","Verde")</formula>
    </cfRule>
    <cfRule type="expression" priority="1648">
      <formula>#REF!</formula>
    </cfRule>
  </conditionalFormatting>
  <conditionalFormatting sqref="BV9">
    <cfRule type="colorScale" priority="1614">
      <colorScale>
        <cfvo type="min"/>
        <cfvo type="max"/>
        <color theme="0"/>
        <color theme="0"/>
      </colorScale>
    </cfRule>
    <cfRule type="expression" dxfId="4618" priority="1615">
      <formula>BU9&lt;0</formula>
    </cfRule>
  </conditionalFormatting>
  <conditionalFormatting sqref="BV9:BV20">
    <cfRule type="expression" dxfId="4617" priority="1585">
      <formula>IF(BV9="Validar","Rojo","Verde")</formula>
    </cfRule>
    <cfRule type="expression" priority="1587">
      <formula>#REF!</formula>
    </cfRule>
  </conditionalFormatting>
  <conditionalFormatting sqref="BV10">
    <cfRule type="colorScale" priority="1591">
      <colorScale>
        <cfvo type="min"/>
        <cfvo type="max"/>
        <color theme="0"/>
        <color theme="0"/>
      </colorScale>
    </cfRule>
    <cfRule type="expression" dxfId="4616" priority="1592">
      <formula>BU10&lt;0</formula>
    </cfRule>
  </conditionalFormatting>
  <conditionalFormatting sqref="BV11:BV14">
    <cfRule type="colorScale" priority="1612">
      <colorScale>
        <cfvo type="min"/>
        <cfvo type="max"/>
        <color theme="0"/>
        <color theme="0"/>
      </colorScale>
    </cfRule>
    <cfRule type="expression" dxfId="4615" priority="1613">
      <formula>BU11&lt;0</formula>
    </cfRule>
  </conditionalFormatting>
  <conditionalFormatting sqref="BV15">
    <cfRule type="colorScale" priority="1589">
      <colorScale>
        <cfvo type="min"/>
        <cfvo type="max"/>
        <color theme="0"/>
        <color theme="0"/>
      </colorScale>
    </cfRule>
    <cfRule type="expression" dxfId="4614" priority="1590">
      <formula>BU15&lt;0</formula>
    </cfRule>
  </conditionalFormatting>
  <conditionalFormatting sqref="BV16:BV17">
    <cfRule type="colorScale" priority="1610">
      <colorScale>
        <cfvo type="min"/>
        <cfvo type="max"/>
        <color theme="0"/>
        <color theme="0"/>
      </colorScale>
    </cfRule>
    <cfRule type="expression" dxfId="4613" priority="1611">
      <formula>BU16&lt;0</formula>
    </cfRule>
  </conditionalFormatting>
  <conditionalFormatting sqref="BV18">
    <cfRule type="colorScale" priority="1586">
      <colorScale>
        <cfvo type="min"/>
        <cfvo type="max"/>
        <color theme="0"/>
        <color theme="0"/>
      </colorScale>
    </cfRule>
    <cfRule type="expression" dxfId="4612" priority="1588">
      <formula>BU18&lt;0</formula>
    </cfRule>
  </conditionalFormatting>
  <conditionalFormatting sqref="BV19:BV20">
    <cfRule type="colorScale" priority="1608">
      <colorScale>
        <cfvo type="min"/>
        <cfvo type="max"/>
        <color theme="0"/>
        <color theme="0"/>
      </colorScale>
    </cfRule>
    <cfRule type="expression" dxfId="4611" priority="1609">
      <formula>BU19&lt;0</formula>
    </cfRule>
  </conditionalFormatting>
  <conditionalFormatting sqref="BV23">
    <cfRule type="colorScale" priority="1583">
      <colorScale>
        <cfvo type="min"/>
        <cfvo type="max"/>
        <color theme="0"/>
        <color theme="0"/>
      </colorScale>
    </cfRule>
    <cfRule type="expression" dxfId="4610" priority="1584">
      <formula>BU23&lt;0</formula>
    </cfRule>
  </conditionalFormatting>
  <conditionalFormatting sqref="BV23:BV31">
    <cfRule type="expression" dxfId="4609" priority="1577">
      <formula>IF(BV23="Validar","Rojo","Verde")</formula>
    </cfRule>
    <cfRule type="expression" priority="1579">
      <formula>#REF!</formula>
    </cfRule>
  </conditionalFormatting>
  <conditionalFormatting sqref="BV24">
    <cfRule type="colorScale" priority="1606">
      <colorScale>
        <cfvo type="min"/>
        <cfvo type="max"/>
        <color theme="0"/>
        <color theme="0"/>
      </colorScale>
    </cfRule>
    <cfRule type="expression" dxfId="4608" priority="1607">
      <formula>BU24&lt;0</formula>
    </cfRule>
  </conditionalFormatting>
  <conditionalFormatting sqref="BV25">
    <cfRule type="colorScale" priority="1604">
      <colorScale>
        <cfvo type="min"/>
        <cfvo type="max"/>
        <color theme="0"/>
        <color theme="0"/>
      </colorScale>
    </cfRule>
    <cfRule type="expression" dxfId="4607" priority="1605">
      <formula>BU25&lt;0</formula>
    </cfRule>
  </conditionalFormatting>
  <conditionalFormatting sqref="BV26">
    <cfRule type="colorScale" priority="1581">
      <colorScale>
        <cfvo type="min"/>
        <cfvo type="max"/>
        <color theme="0"/>
        <color theme="0"/>
      </colorScale>
    </cfRule>
    <cfRule type="expression" dxfId="4606" priority="1582">
      <formula>BU26&lt;0</formula>
    </cfRule>
  </conditionalFormatting>
  <conditionalFormatting sqref="BV27">
    <cfRule type="colorScale" priority="1602">
      <colorScale>
        <cfvo type="min"/>
        <cfvo type="max"/>
        <color theme="0"/>
        <color theme="0"/>
      </colorScale>
    </cfRule>
    <cfRule type="expression" dxfId="4605" priority="1603">
      <formula>BU27&lt;0</formula>
    </cfRule>
  </conditionalFormatting>
  <conditionalFormatting sqref="BV28">
    <cfRule type="colorScale" priority="1600">
      <colorScale>
        <cfvo type="min"/>
        <cfvo type="max"/>
        <color theme="0"/>
        <color theme="0"/>
      </colorScale>
    </cfRule>
    <cfRule type="expression" dxfId="4604" priority="1601">
      <formula>BU28&lt;0</formula>
    </cfRule>
  </conditionalFormatting>
  <conditionalFormatting sqref="BV29">
    <cfRule type="colorScale" priority="1578">
      <colorScale>
        <cfvo type="min"/>
        <cfvo type="max"/>
        <color theme="0"/>
        <color theme="0"/>
      </colorScale>
    </cfRule>
    <cfRule type="expression" dxfId="4603" priority="1580">
      <formula>BU29&lt;0</formula>
    </cfRule>
  </conditionalFormatting>
  <conditionalFormatting sqref="BV30">
    <cfRule type="colorScale" priority="1598">
      <colorScale>
        <cfvo type="min"/>
        <cfvo type="max"/>
        <color theme="0"/>
        <color theme="0"/>
      </colorScale>
    </cfRule>
    <cfRule type="expression" dxfId="4602" priority="1599">
      <formula>BU30&lt;0</formula>
    </cfRule>
  </conditionalFormatting>
  <conditionalFormatting sqref="BV31">
    <cfRule type="colorScale" priority="1596">
      <colorScale>
        <cfvo type="min"/>
        <cfvo type="max"/>
        <color theme="0"/>
        <color theme="0"/>
      </colorScale>
    </cfRule>
    <cfRule type="expression" dxfId="4601" priority="1597">
      <formula>BU31&lt;0</formula>
    </cfRule>
  </conditionalFormatting>
  <conditionalFormatting sqref="BV39">
    <cfRule type="colorScale" priority="1574">
      <colorScale>
        <cfvo type="min"/>
        <cfvo type="max"/>
        <color theme="0"/>
        <color theme="0"/>
      </colorScale>
    </cfRule>
    <cfRule type="expression" priority="1575">
      <formula>#REF!</formula>
    </cfRule>
    <cfRule type="expression" dxfId="4600" priority="1576">
      <formula>BU39&lt;0</formula>
    </cfRule>
  </conditionalFormatting>
  <conditionalFormatting sqref="BV39:BV107">
    <cfRule type="expression" dxfId="4599" priority="1512">
      <formula>IF(BV39="Validar","Rojo","Verde")</formula>
    </cfRule>
  </conditionalFormatting>
  <conditionalFormatting sqref="BV40:BV67">
    <cfRule type="colorScale" priority="1593">
      <colorScale>
        <cfvo type="min"/>
        <cfvo type="max"/>
        <color theme="0"/>
        <color theme="0"/>
      </colorScale>
    </cfRule>
    <cfRule type="expression" priority="1594">
      <formula>$F$19</formula>
    </cfRule>
    <cfRule type="expression" dxfId="4598" priority="1595">
      <formula>BU40&lt;0</formula>
    </cfRule>
  </conditionalFormatting>
  <conditionalFormatting sqref="BV68">
    <cfRule type="colorScale" priority="1571">
      <colorScale>
        <cfvo type="min"/>
        <cfvo type="max"/>
        <color theme="0"/>
        <color theme="0"/>
      </colorScale>
    </cfRule>
    <cfRule type="expression" priority="1572">
      <formula>#REF!</formula>
    </cfRule>
    <cfRule type="expression" dxfId="4597" priority="1573">
      <formula>BU68&lt;0</formula>
    </cfRule>
  </conditionalFormatting>
  <conditionalFormatting sqref="BV69:BV81">
    <cfRule type="colorScale" priority="1618">
      <colorScale>
        <cfvo type="min"/>
        <cfvo type="max"/>
        <color theme="0"/>
        <color theme="0"/>
      </colorScale>
    </cfRule>
    <cfRule type="expression" priority="1619">
      <formula>$F$19</formula>
    </cfRule>
    <cfRule type="expression" dxfId="4596" priority="1620">
      <formula>BU69&lt;0</formula>
    </cfRule>
  </conditionalFormatting>
  <conditionalFormatting sqref="BV82 BV92 BV103 BV107">
    <cfRule type="expression" dxfId="4595" priority="1617">
      <formula>BU82&lt;0</formula>
    </cfRule>
  </conditionalFormatting>
  <conditionalFormatting sqref="BV83">
    <cfRule type="colorScale" priority="1513">
      <colorScale>
        <cfvo type="min"/>
        <cfvo type="max"/>
        <color theme="0"/>
        <color theme="0"/>
      </colorScale>
    </cfRule>
    <cfRule type="expression" priority="1514">
      <formula>#REF!</formula>
    </cfRule>
    <cfRule type="expression" dxfId="4594" priority="1515">
      <formula>BU83&lt;0</formula>
    </cfRule>
  </conditionalFormatting>
  <conditionalFormatting sqref="BV84:BV91">
    <cfRule type="colorScale" priority="1621">
      <colorScale>
        <cfvo type="min"/>
        <cfvo type="max"/>
        <color theme="0"/>
        <color theme="0"/>
      </colorScale>
    </cfRule>
    <cfRule type="expression" priority="1622">
      <formula>$F$19</formula>
    </cfRule>
    <cfRule type="expression" dxfId="4593" priority="1623">
      <formula>BU84&lt;0</formula>
    </cfRule>
  </conditionalFormatting>
  <conditionalFormatting sqref="BV92 BV82 BV103 BV107">
    <cfRule type="colorScale" priority="1616">
      <colorScale>
        <cfvo type="min"/>
        <cfvo type="max"/>
        <color theme="0"/>
        <color theme="0"/>
      </colorScale>
    </cfRule>
  </conditionalFormatting>
  <conditionalFormatting sqref="BV93">
    <cfRule type="colorScale" priority="1568">
      <colorScale>
        <cfvo type="min"/>
        <cfvo type="max"/>
        <color theme="0"/>
        <color theme="0"/>
      </colorScale>
    </cfRule>
    <cfRule type="expression" priority="1569">
      <formula>#REF!</formula>
    </cfRule>
    <cfRule type="expression" dxfId="4592" priority="1570">
      <formula>BU93&lt;0</formula>
    </cfRule>
  </conditionalFormatting>
  <conditionalFormatting sqref="BV94:BV102">
    <cfRule type="colorScale" priority="1624">
      <colorScale>
        <cfvo type="min"/>
        <cfvo type="max"/>
        <color theme="0"/>
        <color theme="0"/>
      </colorScale>
    </cfRule>
    <cfRule type="expression" priority="1625">
      <formula>$F$19</formula>
    </cfRule>
    <cfRule type="expression" dxfId="4591" priority="1626">
      <formula>BU94&lt;0</formula>
    </cfRule>
  </conditionalFormatting>
  <conditionalFormatting sqref="BV104">
    <cfRule type="colorScale" priority="1565">
      <colorScale>
        <cfvo type="min"/>
        <cfvo type="max"/>
        <color theme="0"/>
        <color theme="0"/>
      </colorScale>
    </cfRule>
    <cfRule type="expression" priority="1566">
      <formula>#REF!</formula>
    </cfRule>
    <cfRule type="expression" dxfId="4590" priority="1567">
      <formula>BU104&lt;0</formula>
    </cfRule>
  </conditionalFormatting>
  <conditionalFormatting sqref="BV105:BV106">
    <cfRule type="colorScale" priority="1627">
      <colorScale>
        <cfvo type="min"/>
        <cfvo type="max"/>
        <color theme="0"/>
        <color theme="0"/>
      </colorScale>
    </cfRule>
    <cfRule type="expression" priority="1628">
      <formula>$F$19</formula>
    </cfRule>
    <cfRule type="expression" dxfId="4589" priority="1629">
      <formula>BU105&lt;0</formula>
    </cfRule>
  </conditionalFormatting>
  <conditionalFormatting sqref="BV110">
    <cfRule type="colorScale" priority="1630">
      <colorScale>
        <cfvo type="min"/>
        <cfvo type="max"/>
        <color theme="0"/>
        <color theme="0"/>
      </colorScale>
    </cfRule>
    <cfRule type="expression" dxfId="4588" priority="1631">
      <formula>BU110&lt;0</formula>
    </cfRule>
  </conditionalFormatting>
  <conditionalFormatting sqref="BV110:BV111">
    <cfRule type="expression" priority="1510">
      <formula>$F$19</formula>
    </cfRule>
  </conditionalFormatting>
  <conditionalFormatting sqref="BV111">
    <cfRule type="colorScale" priority="1509">
      <colorScale>
        <cfvo type="min"/>
        <cfvo type="max"/>
        <color theme="0"/>
        <color theme="0"/>
      </colorScale>
    </cfRule>
    <cfRule type="expression" dxfId="4587" priority="1511">
      <formula>BU111&lt;0</formula>
    </cfRule>
  </conditionalFormatting>
  <conditionalFormatting sqref="BV117:BV123">
    <cfRule type="colorScale" priority="1635">
      <colorScale>
        <cfvo type="min"/>
        <cfvo type="max"/>
        <color theme="0"/>
        <color theme="0"/>
      </colorScale>
    </cfRule>
    <cfRule type="expression" priority="1636">
      <formula>$F$19</formula>
    </cfRule>
    <cfRule type="expression" dxfId="4586" priority="1637">
      <formula>BU117&lt;0</formula>
    </cfRule>
  </conditionalFormatting>
  <conditionalFormatting sqref="BV125">
    <cfRule type="colorScale" priority="1562">
      <colorScale>
        <cfvo type="min"/>
        <cfvo type="max"/>
        <color theme="0"/>
        <color theme="0"/>
      </colorScale>
    </cfRule>
    <cfRule type="expression" priority="1563">
      <formula>#REF!</formula>
    </cfRule>
    <cfRule type="expression" dxfId="4585" priority="1564">
      <formula>BU125&lt;0</formula>
    </cfRule>
  </conditionalFormatting>
  <conditionalFormatting sqref="BV125:BV135">
    <cfRule type="expression" dxfId="4584" priority="1561">
      <formula>IF(BV125="Validar","Rojo","Verde")</formula>
    </cfRule>
  </conditionalFormatting>
  <conditionalFormatting sqref="BV126:BV132">
    <cfRule type="colorScale" priority="1638">
      <colorScale>
        <cfvo type="min"/>
        <cfvo type="max"/>
        <color theme="0"/>
        <color theme="0"/>
      </colorScale>
    </cfRule>
    <cfRule type="expression" dxfId="4583" priority="1640">
      <formula>BU126&lt;0</formula>
    </cfRule>
  </conditionalFormatting>
  <conditionalFormatting sqref="BV126:BV134">
    <cfRule type="expression" priority="1639">
      <formula>$F$19</formula>
    </cfRule>
  </conditionalFormatting>
  <conditionalFormatting sqref="BV133:BV134">
    <cfRule type="colorScale" priority="1641">
      <colorScale>
        <cfvo type="min"/>
        <cfvo type="max"/>
        <color theme="0"/>
        <color theme="0"/>
      </colorScale>
    </cfRule>
    <cfRule type="expression" dxfId="4582" priority="1642">
      <formula>BU133&lt;0</formula>
    </cfRule>
  </conditionalFormatting>
  <conditionalFormatting sqref="BV135">
    <cfRule type="colorScale" priority="1632">
      <colorScale>
        <cfvo type="min"/>
        <cfvo type="max"/>
        <color theme="0"/>
        <color theme="0"/>
      </colorScale>
    </cfRule>
    <cfRule type="expression" priority="1633">
      <formula>$F$23</formula>
    </cfRule>
    <cfRule type="expression" dxfId="4581" priority="1634">
      <formula>BU135&lt;0</formula>
    </cfRule>
  </conditionalFormatting>
  <conditionalFormatting sqref="BV110:BW111">
    <cfRule type="expression" dxfId="4580" priority="1505">
      <formula>IF(BV110="Validar","Rojo","Verde")</formula>
    </cfRule>
  </conditionalFormatting>
  <conditionalFormatting sqref="BV117:BW123">
    <cfRule type="expression" dxfId="4579" priority="1518">
      <formula>IF(BV117="Validar","Rojo","Verde")</formula>
    </cfRule>
  </conditionalFormatting>
  <conditionalFormatting sqref="BW40:BW66">
    <cfRule type="colorScale" priority="1553">
      <colorScale>
        <cfvo type="min"/>
        <cfvo type="max"/>
        <color theme="0"/>
        <color theme="0"/>
      </colorScale>
    </cfRule>
    <cfRule type="expression" priority="1554">
      <formula>#REF!</formula>
    </cfRule>
    <cfRule type="expression" dxfId="4578" priority="1555">
      <formula>BV40&lt;0</formula>
    </cfRule>
  </conditionalFormatting>
  <conditionalFormatting sqref="BW40:BW67">
    <cfRule type="expression" dxfId="4577" priority="1552">
      <formula>IF(BW40="Validar","Rojo","Verde")</formula>
    </cfRule>
  </conditionalFormatting>
  <conditionalFormatting sqref="BW67 BV82:BW82 BV92:BW92 BV103:BW103 BV107:BW107">
    <cfRule type="expression" priority="1557">
      <formula>$F$23</formula>
    </cfRule>
  </conditionalFormatting>
  <conditionalFormatting sqref="BW67 BW82 BW92 BW103 BW107">
    <cfRule type="expression" dxfId="4576" priority="1558">
      <formula>BV67&lt;0</formula>
    </cfRule>
  </conditionalFormatting>
  <conditionalFormatting sqref="BW69">
    <cfRule type="colorScale" priority="1550">
      <colorScale>
        <cfvo type="min"/>
        <cfvo type="max"/>
        <color theme="0"/>
        <color theme="0"/>
      </colorScale>
    </cfRule>
    <cfRule type="expression" dxfId="4575" priority="1551">
      <formula>BV69&lt;0</formula>
    </cfRule>
  </conditionalFormatting>
  <conditionalFormatting sqref="BW69:BW81">
    <cfRule type="expression" priority="1548">
      <formula>#REF!</formula>
    </cfRule>
  </conditionalFormatting>
  <conditionalFormatting sqref="BW69:BW82">
    <cfRule type="expression" dxfId="4574" priority="1546">
      <formula>IF(BW69="Validar","Rojo","Verde")</formula>
    </cfRule>
  </conditionalFormatting>
  <conditionalFormatting sqref="BW70:BW78">
    <cfRule type="colorScale" priority="1547">
      <colorScale>
        <cfvo type="min"/>
        <cfvo type="max"/>
        <color theme="0"/>
        <color theme="0"/>
      </colorScale>
    </cfRule>
    <cfRule type="expression" dxfId="4573" priority="1549">
      <formula>BV70&lt;0</formula>
    </cfRule>
  </conditionalFormatting>
  <conditionalFormatting sqref="BW79:BW81">
    <cfRule type="colorScale" priority="1559">
      <colorScale>
        <cfvo type="min"/>
        <cfvo type="max"/>
        <color theme="0"/>
        <color theme="0"/>
      </colorScale>
    </cfRule>
    <cfRule type="expression" dxfId="4572" priority="1560">
      <formula>BV79&lt;0</formula>
    </cfRule>
  </conditionalFormatting>
  <conditionalFormatting sqref="BW82 BW67 BW92 BW103 BW107">
    <cfRule type="colorScale" priority="1556">
      <colorScale>
        <cfvo type="min"/>
        <cfvo type="max"/>
        <color theme="0"/>
        <color theme="0"/>
      </colorScale>
    </cfRule>
  </conditionalFormatting>
  <conditionalFormatting sqref="BW84">
    <cfRule type="colorScale" priority="1544">
      <colorScale>
        <cfvo type="min"/>
        <cfvo type="max"/>
        <color theme="0"/>
        <color theme="0"/>
      </colorScale>
    </cfRule>
    <cfRule type="expression" dxfId="4571" priority="1545">
      <formula>BV84&lt;0</formula>
    </cfRule>
  </conditionalFormatting>
  <conditionalFormatting sqref="BW84:BW91">
    <cfRule type="expression" priority="1542">
      <formula>#REF!</formula>
    </cfRule>
  </conditionalFormatting>
  <conditionalFormatting sqref="BW84:BW92">
    <cfRule type="expression" dxfId="4570" priority="1540">
      <formula>IF(BW84="Validar","Rojo","Verde")</formula>
    </cfRule>
  </conditionalFormatting>
  <conditionalFormatting sqref="BW85:BW91">
    <cfRule type="colorScale" priority="1541">
      <colorScale>
        <cfvo type="min"/>
        <cfvo type="max"/>
        <color theme="0"/>
        <color theme="0"/>
      </colorScale>
    </cfRule>
    <cfRule type="expression" dxfId="4569" priority="1543">
      <formula>BV85&lt;0</formula>
    </cfRule>
  </conditionalFormatting>
  <conditionalFormatting sqref="BW94">
    <cfRule type="colorScale" priority="1538">
      <colorScale>
        <cfvo type="min"/>
        <cfvo type="max"/>
        <color theme="0"/>
        <color theme="0"/>
      </colorScale>
    </cfRule>
    <cfRule type="expression" dxfId="4568" priority="1539">
      <formula>BV94&lt;0</formula>
    </cfRule>
  </conditionalFormatting>
  <conditionalFormatting sqref="BW94:BW102">
    <cfRule type="expression" priority="1532">
      <formula>#REF!</formula>
    </cfRule>
  </conditionalFormatting>
  <conditionalFormatting sqref="BW94:BW103">
    <cfRule type="expression" dxfId="4567" priority="1530">
      <formula>IF(BW94="Validar","Rojo","Verde")</formula>
    </cfRule>
  </conditionalFormatting>
  <conditionalFormatting sqref="BW95:BW100">
    <cfRule type="colorScale" priority="1536">
      <colorScale>
        <cfvo type="min"/>
        <cfvo type="max"/>
        <color theme="0"/>
        <color theme="0"/>
      </colorScale>
    </cfRule>
    <cfRule type="expression" dxfId="4566" priority="1537">
      <formula>BV95&lt;0</formula>
    </cfRule>
  </conditionalFormatting>
  <conditionalFormatting sqref="BW101">
    <cfRule type="colorScale" priority="1534">
      <colorScale>
        <cfvo type="min"/>
        <cfvo type="max"/>
        <color theme="0"/>
        <color theme="0"/>
      </colorScale>
    </cfRule>
    <cfRule type="expression" dxfId="4565" priority="1535">
      <formula>BV101&lt;0</formula>
    </cfRule>
  </conditionalFormatting>
  <conditionalFormatting sqref="BW102">
    <cfRule type="colorScale" priority="1531">
      <colorScale>
        <cfvo type="min"/>
        <cfvo type="max"/>
        <color theme="0"/>
        <color theme="0"/>
      </colorScale>
    </cfRule>
    <cfRule type="expression" dxfId="4564" priority="1533">
      <formula>BV102&lt;0</formula>
    </cfRule>
  </conditionalFormatting>
  <conditionalFormatting sqref="BW105">
    <cfRule type="colorScale" priority="1528">
      <colorScale>
        <cfvo type="min"/>
        <cfvo type="max"/>
        <color theme="0"/>
        <color theme="0"/>
      </colorScale>
    </cfRule>
    <cfRule type="expression" dxfId="4563" priority="1529">
      <formula>BV105&lt;0</formula>
    </cfRule>
  </conditionalFormatting>
  <conditionalFormatting sqref="BW105:BW106">
    <cfRule type="expression" priority="1526">
      <formula>#REF!</formula>
    </cfRule>
  </conditionalFormatting>
  <conditionalFormatting sqref="BW105:BW107">
    <cfRule type="expression" dxfId="4562" priority="1524">
      <formula>IF(BW105="Validar","Rojo","Verde")</formula>
    </cfRule>
  </conditionalFormatting>
  <conditionalFormatting sqref="BW106">
    <cfRule type="colorScale" priority="1525">
      <colorScale>
        <cfvo type="min"/>
        <cfvo type="max"/>
        <color theme="0"/>
        <color theme="0"/>
      </colorScale>
    </cfRule>
    <cfRule type="expression" dxfId="4561" priority="1527">
      <formula>BV106&lt;0</formula>
    </cfRule>
  </conditionalFormatting>
  <conditionalFormatting sqref="BW110">
    <cfRule type="colorScale" priority="1516">
      <colorScale>
        <cfvo type="min"/>
        <cfvo type="max"/>
        <color theme="0"/>
        <color theme="0"/>
      </colorScale>
    </cfRule>
    <cfRule type="expression" dxfId="4560" priority="1517">
      <formula>BV110&lt;0</formula>
    </cfRule>
  </conditionalFormatting>
  <conditionalFormatting sqref="BW110:BW111">
    <cfRule type="expression" priority="1507">
      <formula>#REF!</formula>
    </cfRule>
  </conditionalFormatting>
  <conditionalFormatting sqref="BW111">
    <cfRule type="colorScale" priority="1506">
      <colorScale>
        <cfvo type="min"/>
        <cfvo type="max"/>
        <color theme="0"/>
        <color theme="0"/>
      </colorScale>
    </cfRule>
    <cfRule type="expression" dxfId="4559" priority="1508">
      <formula>BV111&lt;0</formula>
    </cfRule>
  </conditionalFormatting>
  <conditionalFormatting sqref="BW117">
    <cfRule type="colorScale" priority="1522">
      <colorScale>
        <cfvo type="min"/>
        <cfvo type="max"/>
        <color theme="0"/>
        <color theme="0"/>
      </colorScale>
    </cfRule>
    <cfRule type="expression" dxfId="4558" priority="1523">
      <formula>BV117&lt;0</formula>
    </cfRule>
  </conditionalFormatting>
  <conditionalFormatting sqref="BW117:BW123">
    <cfRule type="expression" priority="1520">
      <formula>#REF!</formula>
    </cfRule>
  </conditionalFormatting>
  <conditionalFormatting sqref="BW118:BW123">
    <cfRule type="colorScale" priority="1519">
      <colorScale>
        <cfvo type="min"/>
        <cfvo type="max"/>
        <color theme="0"/>
        <color theme="0"/>
      </colorScale>
    </cfRule>
    <cfRule type="expression" dxfId="4557" priority="1521">
      <formula>BV118&lt;0</formula>
    </cfRule>
  </conditionalFormatting>
  <conditionalFormatting sqref="BW126:BW135">
    <cfRule type="expression" dxfId="4556" priority="1643">
      <formula>IF(BW126="Validar","Rojo","Verde")</formula>
    </cfRule>
    <cfRule type="colorScale" priority="1644">
      <colorScale>
        <cfvo type="min"/>
        <cfvo type="max"/>
        <color theme="0"/>
        <color theme="0"/>
      </colorScale>
    </cfRule>
    <cfRule type="expression" priority="1645">
      <formula>$F$23</formula>
    </cfRule>
    <cfRule type="expression" dxfId="4555" priority="1646">
      <formula>BV126&lt;0</formula>
    </cfRule>
  </conditionalFormatting>
  <conditionalFormatting sqref="BV6">
    <cfRule type="colorScale" priority="1503">
      <colorScale>
        <cfvo type="min"/>
        <cfvo type="max"/>
        <color theme="0"/>
        <color theme="0"/>
      </colorScale>
    </cfRule>
    <cfRule type="expression" dxfId="4554" priority="1504">
      <formula>BU6&lt;0</formula>
    </cfRule>
  </conditionalFormatting>
  <conditionalFormatting sqref="BV6">
    <cfRule type="expression" dxfId="4553" priority="1501">
      <formula>IF(BV6="Validar","Rojo","Verde")</formula>
    </cfRule>
    <cfRule type="expression" priority="1502">
      <formula>#REF!</formula>
    </cfRule>
  </conditionalFormatting>
  <conditionalFormatting sqref="BV7:BV8">
    <cfRule type="colorScale" priority="1499">
      <colorScale>
        <cfvo type="min"/>
        <cfvo type="max"/>
        <color theme="0"/>
        <color theme="0"/>
      </colorScale>
    </cfRule>
    <cfRule type="expression" dxfId="4552" priority="1500">
      <formula>BU7&lt;0</formula>
    </cfRule>
  </conditionalFormatting>
  <conditionalFormatting sqref="BV7:BV8">
    <cfRule type="expression" dxfId="4551" priority="1497">
      <formula>IF(BV7="Validar","Rojo","Verde")</formula>
    </cfRule>
    <cfRule type="expression" priority="1498">
      <formula>#REF!</formula>
    </cfRule>
  </conditionalFormatting>
  <conditionalFormatting sqref="CB9">
    <cfRule type="colorScale" priority="1464">
      <colorScale>
        <cfvo type="min"/>
        <cfvo type="max"/>
        <color theme="0"/>
        <color theme="0"/>
      </colorScale>
    </cfRule>
    <cfRule type="expression" dxfId="4550" priority="1465">
      <formula>CA9&lt;0</formula>
    </cfRule>
  </conditionalFormatting>
  <conditionalFormatting sqref="CB9:CB20">
    <cfRule type="expression" dxfId="4549" priority="1435">
      <formula>IF(CB9="Validar","Rojo","Verde")</formula>
    </cfRule>
    <cfRule type="expression" priority="1437">
      <formula>#REF!</formula>
    </cfRule>
  </conditionalFormatting>
  <conditionalFormatting sqref="CB10">
    <cfRule type="colorScale" priority="1441">
      <colorScale>
        <cfvo type="min"/>
        <cfvo type="max"/>
        <color theme="0"/>
        <color theme="0"/>
      </colorScale>
    </cfRule>
    <cfRule type="expression" dxfId="4548" priority="1442">
      <formula>CA10&lt;0</formula>
    </cfRule>
  </conditionalFormatting>
  <conditionalFormatting sqref="CB11:CB14">
    <cfRule type="colorScale" priority="1462">
      <colorScale>
        <cfvo type="min"/>
        <cfvo type="max"/>
        <color theme="0"/>
        <color theme="0"/>
      </colorScale>
    </cfRule>
    <cfRule type="expression" dxfId="4547" priority="1463">
      <formula>CA11&lt;0</formula>
    </cfRule>
  </conditionalFormatting>
  <conditionalFormatting sqref="CB15">
    <cfRule type="colorScale" priority="1439">
      <colorScale>
        <cfvo type="min"/>
        <cfvo type="max"/>
        <color theme="0"/>
        <color theme="0"/>
      </colorScale>
    </cfRule>
    <cfRule type="expression" dxfId="4546" priority="1440">
      <formula>CA15&lt;0</formula>
    </cfRule>
  </conditionalFormatting>
  <conditionalFormatting sqref="CB16:CB17">
    <cfRule type="colorScale" priority="1460">
      <colorScale>
        <cfvo type="min"/>
        <cfvo type="max"/>
        <color theme="0"/>
        <color theme="0"/>
      </colorScale>
    </cfRule>
    <cfRule type="expression" dxfId="4545" priority="1461">
      <formula>CA16&lt;0</formula>
    </cfRule>
  </conditionalFormatting>
  <conditionalFormatting sqref="CB18">
    <cfRule type="colorScale" priority="1436">
      <colorScale>
        <cfvo type="min"/>
        <cfvo type="max"/>
        <color theme="0"/>
        <color theme="0"/>
      </colorScale>
    </cfRule>
    <cfRule type="expression" dxfId="4544" priority="1438">
      <formula>CA18&lt;0</formula>
    </cfRule>
  </conditionalFormatting>
  <conditionalFormatting sqref="CB19:CB20">
    <cfRule type="colorScale" priority="1458">
      <colorScale>
        <cfvo type="min"/>
        <cfvo type="max"/>
        <color theme="0"/>
        <color theme="0"/>
      </colorScale>
    </cfRule>
    <cfRule type="expression" dxfId="4543" priority="1459">
      <formula>CA19&lt;0</formula>
    </cfRule>
  </conditionalFormatting>
  <conditionalFormatting sqref="CB23">
    <cfRule type="colorScale" priority="1433">
      <colorScale>
        <cfvo type="min"/>
        <cfvo type="max"/>
        <color theme="0"/>
        <color theme="0"/>
      </colorScale>
    </cfRule>
    <cfRule type="expression" dxfId="4542" priority="1434">
      <formula>CA23&lt;0</formula>
    </cfRule>
  </conditionalFormatting>
  <conditionalFormatting sqref="CB23:CB31">
    <cfRule type="expression" dxfId="4541" priority="1427">
      <formula>IF(CB23="Validar","Rojo","Verde")</formula>
    </cfRule>
    <cfRule type="expression" priority="1429">
      <formula>#REF!</formula>
    </cfRule>
  </conditionalFormatting>
  <conditionalFormatting sqref="CB24">
    <cfRule type="colorScale" priority="1456">
      <colorScale>
        <cfvo type="min"/>
        <cfvo type="max"/>
        <color theme="0"/>
        <color theme="0"/>
      </colorScale>
    </cfRule>
    <cfRule type="expression" dxfId="4540" priority="1457">
      <formula>CA24&lt;0</formula>
    </cfRule>
  </conditionalFormatting>
  <conditionalFormatting sqref="CB25">
    <cfRule type="colorScale" priority="1454">
      <colorScale>
        <cfvo type="min"/>
        <cfvo type="max"/>
        <color theme="0"/>
        <color theme="0"/>
      </colorScale>
    </cfRule>
    <cfRule type="expression" dxfId="4539" priority="1455">
      <formula>CA25&lt;0</formula>
    </cfRule>
  </conditionalFormatting>
  <conditionalFormatting sqref="CB26">
    <cfRule type="colorScale" priority="1431">
      <colorScale>
        <cfvo type="min"/>
        <cfvo type="max"/>
        <color theme="0"/>
        <color theme="0"/>
      </colorScale>
    </cfRule>
    <cfRule type="expression" dxfId="4538" priority="1432">
      <formula>CA26&lt;0</formula>
    </cfRule>
  </conditionalFormatting>
  <conditionalFormatting sqref="CB27">
    <cfRule type="colorScale" priority="1452">
      <colorScale>
        <cfvo type="min"/>
        <cfvo type="max"/>
        <color theme="0"/>
        <color theme="0"/>
      </colorScale>
    </cfRule>
    <cfRule type="expression" dxfId="4537" priority="1453">
      <formula>CA27&lt;0</formula>
    </cfRule>
  </conditionalFormatting>
  <conditionalFormatting sqref="CB28">
    <cfRule type="colorScale" priority="1450">
      <colorScale>
        <cfvo type="min"/>
        <cfvo type="max"/>
        <color theme="0"/>
        <color theme="0"/>
      </colorScale>
    </cfRule>
    <cfRule type="expression" dxfId="4536" priority="1451">
      <formula>CA28&lt;0</formula>
    </cfRule>
  </conditionalFormatting>
  <conditionalFormatting sqref="CB29">
    <cfRule type="colorScale" priority="1428">
      <colorScale>
        <cfvo type="min"/>
        <cfvo type="max"/>
        <color theme="0"/>
        <color theme="0"/>
      </colorScale>
    </cfRule>
    <cfRule type="expression" dxfId="4535" priority="1430">
      <formula>CA29&lt;0</formula>
    </cfRule>
  </conditionalFormatting>
  <conditionalFormatting sqref="CB30">
    <cfRule type="colorScale" priority="1448">
      <colorScale>
        <cfvo type="min"/>
        <cfvo type="max"/>
        <color theme="0"/>
        <color theme="0"/>
      </colorScale>
    </cfRule>
    <cfRule type="expression" dxfId="4534" priority="1449">
      <formula>CA30&lt;0</formula>
    </cfRule>
  </conditionalFormatting>
  <conditionalFormatting sqref="CB31">
    <cfRule type="colorScale" priority="1446">
      <colorScale>
        <cfvo type="min"/>
        <cfvo type="max"/>
        <color theme="0"/>
        <color theme="0"/>
      </colorScale>
    </cfRule>
    <cfRule type="expression" dxfId="4533" priority="1447">
      <formula>CA31&lt;0</formula>
    </cfRule>
  </conditionalFormatting>
  <conditionalFormatting sqref="CB39">
    <cfRule type="colorScale" priority="1424">
      <colorScale>
        <cfvo type="min"/>
        <cfvo type="max"/>
        <color theme="0"/>
        <color theme="0"/>
      </colorScale>
    </cfRule>
    <cfRule type="expression" priority="1425">
      <formula>#REF!</formula>
    </cfRule>
    <cfRule type="expression" dxfId="4532" priority="1426">
      <formula>CA39&lt;0</formula>
    </cfRule>
  </conditionalFormatting>
  <conditionalFormatting sqref="CB39:CB107">
    <cfRule type="expression" dxfId="4531" priority="1362">
      <formula>IF(CB39="Validar","Rojo","Verde")</formula>
    </cfRule>
  </conditionalFormatting>
  <conditionalFormatting sqref="CB40:CB67">
    <cfRule type="colorScale" priority="1443">
      <colorScale>
        <cfvo type="min"/>
        <cfvo type="max"/>
        <color theme="0"/>
        <color theme="0"/>
      </colorScale>
    </cfRule>
    <cfRule type="expression" priority="1444">
      <formula>$F$19</formula>
    </cfRule>
    <cfRule type="expression" dxfId="4530" priority="1445">
      <formula>CA40&lt;0</formula>
    </cfRule>
  </conditionalFormatting>
  <conditionalFormatting sqref="CB68">
    <cfRule type="colorScale" priority="1421">
      <colorScale>
        <cfvo type="min"/>
        <cfvo type="max"/>
        <color theme="0"/>
        <color theme="0"/>
      </colorScale>
    </cfRule>
    <cfRule type="expression" priority="1422">
      <formula>#REF!</formula>
    </cfRule>
    <cfRule type="expression" dxfId="4529" priority="1423">
      <formula>CA68&lt;0</formula>
    </cfRule>
  </conditionalFormatting>
  <conditionalFormatting sqref="CB69:CB81">
    <cfRule type="colorScale" priority="1468">
      <colorScale>
        <cfvo type="min"/>
        <cfvo type="max"/>
        <color theme="0"/>
        <color theme="0"/>
      </colorScale>
    </cfRule>
    <cfRule type="expression" priority="1469">
      <formula>$F$19</formula>
    </cfRule>
    <cfRule type="expression" dxfId="4528" priority="1470">
      <formula>CA69&lt;0</formula>
    </cfRule>
  </conditionalFormatting>
  <conditionalFormatting sqref="CB82 CB92 CB103 CB107">
    <cfRule type="expression" dxfId="4527" priority="1467">
      <formula>CA82&lt;0</formula>
    </cfRule>
  </conditionalFormatting>
  <conditionalFormatting sqref="CB83">
    <cfRule type="colorScale" priority="1363">
      <colorScale>
        <cfvo type="min"/>
        <cfvo type="max"/>
        <color theme="0"/>
        <color theme="0"/>
      </colorScale>
    </cfRule>
    <cfRule type="expression" priority="1364">
      <formula>#REF!</formula>
    </cfRule>
    <cfRule type="expression" dxfId="4526" priority="1365">
      <formula>CA83&lt;0</formula>
    </cfRule>
  </conditionalFormatting>
  <conditionalFormatting sqref="CB84:CB91">
    <cfRule type="colorScale" priority="1471">
      <colorScale>
        <cfvo type="min"/>
        <cfvo type="max"/>
        <color theme="0"/>
        <color theme="0"/>
      </colorScale>
    </cfRule>
    <cfRule type="expression" priority="1472">
      <formula>$F$19</formula>
    </cfRule>
    <cfRule type="expression" dxfId="4525" priority="1473">
      <formula>CA84&lt;0</formula>
    </cfRule>
  </conditionalFormatting>
  <conditionalFormatting sqref="CB82 CB92 CB103 CB107">
    <cfRule type="colorScale" priority="1466">
      <colorScale>
        <cfvo type="min"/>
        <cfvo type="max"/>
        <color theme="0"/>
        <color theme="0"/>
      </colorScale>
    </cfRule>
  </conditionalFormatting>
  <conditionalFormatting sqref="CB93">
    <cfRule type="colorScale" priority="1418">
      <colorScale>
        <cfvo type="min"/>
        <cfvo type="max"/>
        <color theme="0"/>
        <color theme="0"/>
      </colorScale>
    </cfRule>
    <cfRule type="expression" priority="1419">
      <formula>#REF!</formula>
    </cfRule>
    <cfRule type="expression" dxfId="4524" priority="1420">
      <formula>CA93&lt;0</formula>
    </cfRule>
  </conditionalFormatting>
  <conditionalFormatting sqref="CB94:CB102">
    <cfRule type="colorScale" priority="1474">
      <colorScale>
        <cfvo type="min"/>
        <cfvo type="max"/>
        <color theme="0"/>
        <color theme="0"/>
      </colorScale>
    </cfRule>
    <cfRule type="expression" priority="1475">
      <formula>$F$19</formula>
    </cfRule>
    <cfRule type="expression" dxfId="4523" priority="1476">
      <formula>CA94&lt;0</formula>
    </cfRule>
  </conditionalFormatting>
  <conditionalFormatting sqref="CB104">
    <cfRule type="colorScale" priority="1415">
      <colorScale>
        <cfvo type="min"/>
        <cfvo type="max"/>
        <color theme="0"/>
        <color theme="0"/>
      </colorScale>
    </cfRule>
    <cfRule type="expression" priority="1416">
      <formula>#REF!</formula>
    </cfRule>
    <cfRule type="expression" dxfId="4522" priority="1417">
      <formula>CA104&lt;0</formula>
    </cfRule>
  </conditionalFormatting>
  <conditionalFormatting sqref="CB105:CB106">
    <cfRule type="colorScale" priority="1477">
      <colorScale>
        <cfvo type="min"/>
        <cfvo type="max"/>
        <color theme="0"/>
        <color theme="0"/>
      </colorScale>
    </cfRule>
    <cfRule type="expression" priority="1478">
      <formula>$F$19</formula>
    </cfRule>
    <cfRule type="expression" dxfId="4521" priority="1479">
      <formula>CA105&lt;0</formula>
    </cfRule>
  </conditionalFormatting>
  <conditionalFormatting sqref="CB110">
    <cfRule type="colorScale" priority="1480">
      <colorScale>
        <cfvo type="min"/>
        <cfvo type="max"/>
        <color theme="0"/>
        <color theme="0"/>
      </colorScale>
    </cfRule>
    <cfRule type="expression" dxfId="4520" priority="1481">
      <formula>CA110&lt;0</formula>
    </cfRule>
  </conditionalFormatting>
  <conditionalFormatting sqref="CB110:CB111">
    <cfRule type="expression" priority="1360">
      <formula>$F$19</formula>
    </cfRule>
  </conditionalFormatting>
  <conditionalFormatting sqref="CB111">
    <cfRule type="colorScale" priority="1359">
      <colorScale>
        <cfvo type="min"/>
        <cfvo type="max"/>
        <color theme="0"/>
        <color theme="0"/>
      </colorScale>
    </cfRule>
    <cfRule type="expression" dxfId="4519" priority="1361">
      <formula>CA111&lt;0</formula>
    </cfRule>
  </conditionalFormatting>
  <conditionalFormatting sqref="CB117:CB123">
    <cfRule type="colorScale" priority="1485">
      <colorScale>
        <cfvo type="min"/>
        <cfvo type="max"/>
        <color theme="0"/>
        <color theme="0"/>
      </colorScale>
    </cfRule>
    <cfRule type="expression" priority="1486">
      <formula>$F$19</formula>
    </cfRule>
    <cfRule type="expression" dxfId="4518" priority="1487">
      <formula>CA117&lt;0</formula>
    </cfRule>
  </conditionalFormatting>
  <conditionalFormatting sqref="CB125">
    <cfRule type="colorScale" priority="1412">
      <colorScale>
        <cfvo type="min"/>
        <cfvo type="max"/>
        <color theme="0"/>
        <color theme="0"/>
      </colorScale>
    </cfRule>
    <cfRule type="expression" priority="1413">
      <formula>#REF!</formula>
    </cfRule>
    <cfRule type="expression" dxfId="4517" priority="1414">
      <formula>CA125&lt;0</formula>
    </cfRule>
  </conditionalFormatting>
  <conditionalFormatting sqref="CB125:CB135">
    <cfRule type="expression" dxfId="4516" priority="1411">
      <formula>IF(CB125="Validar","Rojo","Verde")</formula>
    </cfRule>
  </conditionalFormatting>
  <conditionalFormatting sqref="CB126:CB132">
    <cfRule type="colorScale" priority="1488">
      <colorScale>
        <cfvo type="min"/>
        <cfvo type="max"/>
        <color theme="0"/>
        <color theme="0"/>
      </colorScale>
    </cfRule>
    <cfRule type="expression" dxfId="4515" priority="1490">
      <formula>CA126&lt;0</formula>
    </cfRule>
  </conditionalFormatting>
  <conditionalFormatting sqref="CB126:CB134">
    <cfRule type="expression" priority="1489">
      <formula>$F$19</formula>
    </cfRule>
  </conditionalFormatting>
  <conditionalFormatting sqref="CB133:CB134">
    <cfRule type="colorScale" priority="1491">
      <colorScale>
        <cfvo type="min"/>
        <cfvo type="max"/>
        <color theme="0"/>
        <color theme="0"/>
      </colorScale>
    </cfRule>
    <cfRule type="expression" dxfId="4514" priority="1492">
      <formula>CA133&lt;0</formula>
    </cfRule>
  </conditionalFormatting>
  <conditionalFormatting sqref="CB135">
    <cfRule type="colorScale" priority="1482">
      <colorScale>
        <cfvo type="min"/>
        <cfvo type="max"/>
        <color theme="0"/>
        <color theme="0"/>
      </colorScale>
    </cfRule>
    <cfRule type="expression" priority="1483">
      <formula>$F$23</formula>
    </cfRule>
    <cfRule type="expression" dxfId="4513" priority="1484">
      <formula>CA135&lt;0</formula>
    </cfRule>
  </conditionalFormatting>
  <conditionalFormatting sqref="CB110:CC111">
    <cfRule type="expression" dxfId="4512" priority="1355">
      <formula>IF(CB110="Validar","Rojo","Verde")</formula>
    </cfRule>
  </conditionalFormatting>
  <conditionalFormatting sqref="CB117:CC123">
    <cfRule type="expression" dxfId="4511" priority="1368">
      <formula>IF(CB117="Validar","Rojo","Verde")</formula>
    </cfRule>
  </conditionalFormatting>
  <conditionalFormatting sqref="CC40:CC66">
    <cfRule type="colorScale" priority="1403">
      <colorScale>
        <cfvo type="min"/>
        <cfvo type="max"/>
        <color theme="0"/>
        <color theme="0"/>
      </colorScale>
    </cfRule>
    <cfRule type="expression" priority="1404">
      <formula>#REF!</formula>
    </cfRule>
    <cfRule type="expression" dxfId="4510" priority="1405">
      <formula>CB40&lt;0</formula>
    </cfRule>
  </conditionalFormatting>
  <conditionalFormatting sqref="CC40:CC67">
    <cfRule type="expression" dxfId="4509" priority="1402">
      <formula>IF(CC40="Validar","Rojo","Verde")</formula>
    </cfRule>
  </conditionalFormatting>
  <conditionalFormatting sqref="CC67 CB82:CC82 CB92:CC92 CB103:CC103 CB107:CC107">
    <cfRule type="expression" priority="1407">
      <formula>$F$23</formula>
    </cfRule>
  </conditionalFormatting>
  <conditionalFormatting sqref="CC67 CC82 CC92 CC103 CC107">
    <cfRule type="expression" dxfId="4508" priority="1408">
      <formula>CB67&lt;0</formula>
    </cfRule>
  </conditionalFormatting>
  <conditionalFormatting sqref="CC69">
    <cfRule type="colorScale" priority="1400">
      <colorScale>
        <cfvo type="min"/>
        <cfvo type="max"/>
        <color theme="0"/>
        <color theme="0"/>
      </colorScale>
    </cfRule>
    <cfRule type="expression" dxfId="4507" priority="1401">
      <formula>CB69&lt;0</formula>
    </cfRule>
  </conditionalFormatting>
  <conditionalFormatting sqref="CC69:CC81">
    <cfRule type="expression" priority="1398">
      <formula>#REF!</formula>
    </cfRule>
  </conditionalFormatting>
  <conditionalFormatting sqref="CC69:CC82">
    <cfRule type="expression" dxfId="4506" priority="1396">
      <formula>IF(CC69="Validar","Rojo","Verde")</formula>
    </cfRule>
  </conditionalFormatting>
  <conditionalFormatting sqref="CC70:CC78">
    <cfRule type="colorScale" priority="1397">
      <colorScale>
        <cfvo type="min"/>
        <cfvo type="max"/>
        <color theme="0"/>
        <color theme="0"/>
      </colorScale>
    </cfRule>
    <cfRule type="expression" dxfId="4505" priority="1399">
      <formula>CB70&lt;0</formula>
    </cfRule>
  </conditionalFormatting>
  <conditionalFormatting sqref="CC79:CC81">
    <cfRule type="colorScale" priority="1409">
      <colorScale>
        <cfvo type="min"/>
        <cfvo type="max"/>
        <color theme="0"/>
        <color theme="0"/>
      </colorScale>
    </cfRule>
    <cfRule type="expression" dxfId="4504" priority="1410">
      <formula>CB79&lt;0</formula>
    </cfRule>
  </conditionalFormatting>
  <conditionalFormatting sqref="CC67 CC82 CC92 CC103 CC107">
    <cfRule type="colorScale" priority="1406">
      <colorScale>
        <cfvo type="min"/>
        <cfvo type="max"/>
        <color theme="0"/>
        <color theme="0"/>
      </colorScale>
    </cfRule>
  </conditionalFormatting>
  <conditionalFormatting sqref="CC84">
    <cfRule type="colorScale" priority="1394">
      <colorScale>
        <cfvo type="min"/>
        <cfvo type="max"/>
        <color theme="0"/>
        <color theme="0"/>
      </colorScale>
    </cfRule>
    <cfRule type="expression" dxfId="4503" priority="1395">
      <formula>CB84&lt;0</formula>
    </cfRule>
  </conditionalFormatting>
  <conditionalFormatting sqref="CC84:CC91">
    <cfRule type="expression" priority="1392">
      <formula>#REF!</formula>
    </cfRule>
  </conditionalFormatting>
  <conditionalFormatting sqref="CC84:CC92">
    <cfRule type="expression" dxfId="4502" priority="1390">
      <formula>IF(CC84="Validar","Rojo","Verde")</formula>
    </cfRule>
  </conditionalFormatting>
  <conditionalFormatting sqref="CC85:CC91">
    <cfRule type="colorScale" priority="1391">
      <colorScale>
        <cfvo type="min"/>
        <cfvo type="max"/>
        <color theme="0"/>
        <color theme="0"/>
      </colorScale>
    </cfRule>
    <cfRule type="expression" dxfId="4501" priority="1393">
      <formula>CB85&lt;0</formula>
    </cfRule>
  </conditionalFormatting>
  <conditionalFormatting sqref="CC94">
    <cfRule type="colorScale" priority="1388">
      <colorScale>
        <cfvo type="min"/>
        <cfvo type="max"/>
        <color theme="0"/>
        <color theme="0"/>
      </colorScale>
    </cfRule>
    <cfRule type="expression" dxfId="4500" priority="1389">
      <formula>CB94&lt;0</formula>
    </cfRule>
  </conditionalFormatting>
  <conditionalFormatting sqref="CC94:CC102">
    <cfRule type="expression" priority="1382">
      <formula>#REF!</formula>
    </cfRule>
  </conditionalFormatting>
  <conditionalFormatting sqref="CC94:CC103">
    <cfRule type="expression" dxfId="4499" priority="1380">
      <formula>IF(CC94="Validar","Rojo","Verde")</formula>
    </cfRule>
  </conditionalFormatting>
  <conditionalFormatting sqref="CC95:CC100">
    <cfRule type="colorScale" priority="1386">
      <colorScale>
        <cfvo type="min"/>
        <cfvo type="max"/>
        <color theme="0"/>
        <color theme="0"/>
      </colorScale>
    </cfRule>
    <cfRule type="expression" dxfId="4498" priority="1387">
      <formula>CB95&lt;0</formula>
    </cfRule>
  </conditionalFormatting>
  <conditionalFormatting sqref="CC101">
    <cfRule type="colorScale" priority="1384">
      <colorScale>
        <cfvo type="min"/>
        <cfvo type="max"/>
        <color theme="0"/>
        <color theme="0"/>
      </colorScale>
    </cfRule>
    <cfRule type="expression" dxfId="4497" priority="1385">
      <formula>CB101&lt;0</formula>
    </cfRule>
  </conditionalFormatting>
  <conditionalFormatting sqref="CC102">
    <cfRule type="colorScale" priority="1381">
      <colorScale>
        <cfvo type="min"/>
        <cfvo type="max"/>
        <color theme="0"/>
        <color theme="0"/>
      </colorScale>
    </cfRule>
    <cfRule type="expression" dxfId="4496" priority="1383">
      <formula>CB102&lt;0</formula>
    </cfRule>
  </conditionalFormatting>
  <conditionalFormatting sqref="CC105">
    <cfRule type="colorScale" priority="1378">
      <colorScale>
        <cfvo type="min"/>
        <cfvo type="max"/>
        <color theme="0"/>
        <color theme="0"/>
      </colorScale>
    </cfRule>
    <cfRule type="expression" dxfId="4495" priority="1379">
      <formula>CB105&lt;0</formula>
    </cfRule>
  </conditionalFormatting>
  <conditionalFormatting sqref="CC105:CC106">
    <cfRule type="expression" priority="1376">
      <formula>#REF!</formula>
    </cfRule>
  </conditionalFormatting>
  <conditionalFormatting sqref="CC105:CC107">
    <cfRule type="expression" dxfId="4494" priority="1374">
      <formula>IF(CC105="Validar","Rojo","Verde")</formula>
    </cfRule>
  </conditionalFormatting>
  <conditionalFormatting sqref="CC106">
    <cfRule type="colorScale" priority="1375">
      <colorScale>
        <cfvo type="min"/>
        <cfvo type="max"/>
        <color theme="0"/>
        <color theme="0"/>
      </colorScale>
    </cfRule>
    <cfRule type="expression" dxfId="4493" priority="1377">
      <formula>CB106&lt;0</formula>
    </cfRule>
  </conditionalFormatting>
  <conditionalFormatting sqref="CC110">
    <cfRule type="colorScale" priority="1366">
      <colorScale>
        <cfvo type="min"/>
        <cfvo type="max"/>
        <color theme="0"/>
        <color theme="0"/>
      </colorScale>
    </cfRule>
    <cfRule type="expression" dxfId="4492" priority="1367">
      <formula>CB110&lt;0</formula>
    </cfRule>
  </conditionalFormatting>
  <conditionalFormatting sqref="CC110:CC111">
    <cfRule type="expression" priority="1357">
      <formula>#REF!</formula>
    </cfRule>
  </conditionalFormatting>
  <conditionalFormatting sqref="CC111">
    <cfRule type="colorScale" priority="1356">
      <colorScale>
        <cfvo type="min"/>
        <cfvo type="max"/>
        <color theme="0"/>
        <color theme="0"/>
      </colorScale>
    </cfRule>
    <cfRule type="expression" dxfId="4491" priority="1358">
      <formula>CB111&lt;0</formula>
    </cfRule>
  </conditionalFormatting>
  <conditionalFormatting sqref="CC117">
    <cfRule type="colorScale" priority="1372">
      <colorScale>
        <cfvo type="min"/>
        <cfvo type="max"/>
        <color theme="0"/>
        <color theme="0"/>
      </colorScale>
    </cfRule>
    <cfRule type="expression" dxfId="4490" priority="1373">
      <formula>CB117&lt;0</formula>
    </cfRule>
  </conditionalFormatting>
  <conditionalFormatting sqref="CC117:CC123">
    <cfRule type="expression" priority="1370">
      <formula>#REF!</formula>
    </cfRule>
  </conditionalFormatting>
  <conditionalFormatting sqref="CC118:CC123">
    <cfRule type="colorScale" priority="1369">
      <colorScale>
        <cfvo type="min"/>
        <cfvo type="max"/>
        <color theme="0"/>
        <color theme="0"/>
      </colorScale>
    </cfRule>
    <cfRule type="expression" dxfId="4489" priority="1371">
      <formula>CB118&lt;0</formula>
    </cfRule>
  </conditionalFormatting>
  <conditionalFormatting sqref="CC126:CC135">
    <cfRule type="expression" dxfId="4488" priority="1493">
      <formula>IF(CC126="Validar","Rojo","Verde")</formula>
    </cfRule>
    <cfRule type="colorScale" priority="1494">
      <colorScale>
        <cfvo type="min"/>
        <cfvo type="max"/>
        <color theme="0"/>
        <color theme="0"/>
      </colorScale>
    </cfRule>
    <cfRule type="expression" priority="1495">
      <formula>$F$23</formula>
    </cfRule>
    <cfRule type="expression" dxfId="4487" priority="1496">
      <formula>CB126&lt;0</formula>
    </cfRule>
  </conditionalFormatting>
  <conditionalFormatting sqref="CB6">
    <cfRule type="colorScale" priority="1353">
      <colorScale>
        <cfvo type="min"/>
        <cfvo type="max"/>
        <color theme="0"/>
        <color theme="0"/>
      </colorScale>
    </cfRule>
    <cfRule type="expression" dxfId="4486" priority="1354">
      <formula>CA6&lt;0</formula>
    </cfRule>
  </conditionalFormatting>
  <conditionalFormatting sqref="CB6">
    <cfRule type="expression" dxfId="4485" priority="1351">
      <formula>IF(CB6="Validar","Rojo","Verde")</formula>
    </cfRule>
    <cfRule type="expression" priority="1352">
      <formula>#REF!</formula>
    </cfRule>
  </conditionalFormatting>
  <conditionalFormatting sqref="CB7:CB8">
    <cfRule type="colorScale" priority="1349">
      <colorScale>
        <cfvo type="min"/>
        <cfvo type="max"/>
        <color theme="0"/>
        <color theme="0"/>
      </colorScale>
    </cfRule>
    <cfRule type="expression" dxfId="4484" priority="1350">
      <formula>CA7&lt;0</formula>
    </cfRule>
  </conditionalFormatting>
  <conditionalFormatting sqref="CB7:CB8">
    <cfRule type="expression" dxfId="4483" priority="1347">
      <formula>IF(CB7="Validar","Rojo","Verde")</formula>
    </cfRule>
    <cfRule type="expression" priority="1348">
      <formula>#REF!</formula>
    </cfRule>
  </conditionalFormatting>
  <conditionalFormatting sqref="CF9">
    <cfRule type="colorScale" priority="1314">
      <colorScale>
        <cfvo type="min"/>
        <cfvo type="max"/>
        <color theme="0"/>
        <color theme="0"/>
      </colorScale>
    </cfRule>
    <cfRule type="expression" dxfId="4482" priority="1315">
      <formula>CE9&lt;0</formula>
    </cfRule>
  </conditionalFormatting>
  <conditionalFormatting sqref="CF9:CF20">
    <cfRule type="expression" dxfId="4481" priority="1285">
      <formula>IF(CF9="Validar","Rojo","Verde")</formula>
    </cfRule>
    <cfRule type="expression" priority="1287">
      <formula>#REF!</formula>
    </cfRule>
  </conditionalFormatting>
  <conditionalFormatting sqref="CF10">
    <cfRule type="colorScale" priority="1291">
      <colorScale>
        <cfvo type="min"/>
        <cfvo type="max"/>
        <color theme="0"/>
        <color theme="0"/>
      </colorScale>
    </cfRule>
    <cfRule type="expression" dxfId="4480" priority="1292">
      <formula>CE10&lt;0</formula>
    </cfRule>
  </conditionalFormatting>
  <conditionalFormatting sqref="CF11:CF14">
    <cfRule type="colorScale" priority="1312">
      <colorScale>
        <cfvo type="min"/>
        <cfvo type="max"/>
        <color theme="0"/>
        <color theme="0"/>
      </colorScale>
    </cfRule>
    <cfRule type="expression" dxfId="4479" priority="1313">
      <formula>CE11&lt;0</formula>
    </cfRule>
  </conditionalFormatting>
  <conditionalFormatting sqref="CF15">
    <cfRule type="colorScale" priority="1289">
      <colorScale>
        <cfvo type="min"/>
        <cfvo type="max"/>
        <color theme="0"/>
        <color theme="0"/>
      </colorScale>
    </cfRule>
    <cfRule type="expression" dxfId="4478" priority="1290">
      <formula>CE15&lt;0</formula>
    </cfRule>
  </conditionalFormatting>
  <conditionalFormatting sqref="CF16:CF17">
    <cfRule type="colorScale" priority="1310">
      <colorScale>
        <cfvo type="min"/>
        <cfvo type="max"/>
        <color theme="0"/>
        <color theme="0"/>
      </colorScale>
    </cfRule>
    <cfRule type="expression" dxfId="4477" priority="1311">
      <formula>CE16&lt;0</formula>
    </cfRule>
  </conditionalFormatting>
  <conditionalFormatting sqref="CF18">
    <cfRule type="colorScale" priority="1286">
      <colorScale>
        <cfvo type="min"/>
        <cfvo type="max"/>
        <color theme="0"/>
        <color theme="0"/>
      </colorScale>
    </cfRule>
    <cfRule type="expression" dxfId="4476" priority="1288">
      <formula>CE18&lt;0</formula>
    </cfRule>
  </conditionalFormatting>
  <conditionalFormatting sqref="CF19:CF20">
    <cfRule type="colorScale" priority="1308">
      <colorScale>
        <cfvo type="min"/>
        <cfvo type="max"/>
        <color theme="0"/>
        <color theme="0"/>
      </colorScale>
    </cfRule>
    <cfRule type="expression" dxfId="4475" priority="1309">
      <formula>CE19&lt;0</formula>
    </cfRule>
  </conditionalFormatting>
  <conditionalFormatting sqref="CF23">
    <cfRule type="colorScale" priority="1283">
      <colorScale>
        <cfvo type="min"/>
        <cfvo type="max"/>
        <color theme="0"/>
        <color theme="0"/>
      </colorScale>
    </cfRule>
    <cfRule type="expression" dxfId="4474" priority="1284">
      <formula>CE23&lt;0</formula>
    </cfRule>
  </conditionalFormatting>
  <conditionalFormatting sqref="CF23:CF31">
    <cfRule type="expression" dxfId="4473" priority="1277">
      <formula>IF(CF23="Validar","Rojo","Verde")</formula>
    </cfRule>
    <cfRule type="expression" priority="1279">
      <formula>#REF!</formula>
    </cfRule>
  </conditionalFormatting>
  <conditionalFormatting sqref="CF24">
    <cfRule type="colorScale" priority="1306">
      <colorScale>
        <cfvo type="min"/>
        <cfvo type="max"/>
        <color theme="0"/>
        <color theme="0"/>
      </colorScale>
    </cfRule>
    <cfRule type="expression" dxfId="4472" priority="1307">
      <formula>CE24&lt;0</formula>
    </cfRule>
  </conditionalFormatting>
  <conditionalFormatting sqref="CF25">
    <cfRule type="colorScale" priority="1304">
      <colorScale>
        <cfvo type="min"/>
        <cfvo type="max"/>
        <color theme="0"/>
        <color theme="0"/>
      </colorScale>
    </cfRule>
    <cfRule type="expression" dxfId="4471" priority="1305">
      <formula>CE25&lt;0</formula>
    </cfRule>
  </conditionalFormatting>
  <conditionalFormatting sqref="CF26">
    <cfRule type="colorScale" priority="1281">
      <colorScale>
        <cfvo type="min"/>
        <cfvo type="max"/>
        <color theme="0"/>
        <color theme="0"/>
      </colorScale>
    </cfRule>
    <cfRule type="expression" dxfId="4470" priority="1282">
      <formula>CE26&lt;0</formula>
    </cfRule>
  </conditionalFormatting>
  <conditionalFormatting sqref="CF27">
    <cfRule type="colorScale" priority="1302">
      <colorScale>
        <cfvo type="min"/>
        <cfvo type="max"/>
        <color theme="0"/>
        <color theme="0"/>
      </colorScale>
    </cfRule>
    <cfRule type="expression" dxfId="4469" priority="1303">
      <formula>CE27&lt;0</formula>
    </cfRule>
  </conditionalFormatting>
  <conditionalFormatting sqref="CF28">
    <cfRule type="colorScale" priority="1300">
      <colorScale>
        <cfvo type="min"/>
        <cfvo type="max"/>
        <color theme="0"/>
        <color theme="0"/>
      </colorScale>
    </cfRule>
    <cfRule type="expression" dxfId="4468" priority="1301">
      <formula>CE28&lt;0</formula>
    </cfRule>
  </conditionalFormatting>
  <conditionalFormatting sqref="CF29">
    <cfRule type="colorScale" priority="1278">
      <colorScale>
        <cfvo type="min"/>
        <cfvo type="max"/>
        <color theme="0"/>
        <color theme="0"/>
      </colorScale>
    </cfRule>
    <cfRule type="expression" dxfId="4467" priority="1280">
      <formula>CE29&lt;0</formula>
    </cfRule>
  </conditionalFormatting>
  <conditionalFormatting sqref="CF30">
    <cfRule type="colorScale" priority="1298">
      <colorScale>
        <cfvo type="min"/>
        <cfvo type="max"/>
        <color theme="0"/>
        <color theme="0"/>
      </colorScale>
    </cfRule>
    <cfRule type="expression" dxfId="4466" priority="1299">
      <formula>CE30&lt;0</formula>
    </cfRule>
  </conditionalFormatting>
  <conditionalFormatting sqref="CF31">
    <cfRule type="colorScale" priority="1296">
      <colorScale>
        <cfvo type="min"/>
        <cfvo type="max"/>
        <color theme="0"/>
        <color theme="0"/>
      </colorScale>
    </cfRule>
    <cfRule type="expression" dxfId="4465" priority="1297">
      <formula>CE31&lt;0</formula>
    </cfRule>
  </conditionalFormatting>
  <conditionalFormatting sqref="CF39">
    <cfRule type="colorScale" priority="1274">
      <colorScale>
        <cfvo type="min"/>
        <cfvo type="max"/>
        <color theme="0"/>
        <color theme="0"/>
      </colorScale>
    </cfRule>
    <cfRule type="expression" priority="1275">
      <formula>#REF!</formula>
    </cfRule>
    <cfRule type="expression" dxfId="4464" priority="1276">
      <formula>CE39&lt;0</formula>
    </cfRule>
  </conditionalFormatting>
  <conditionalFormatting sqref="CF39:CF107">
    <cfRule type="expression" dxfId="4463" priority="1212">
      <formula>IF(CF39="Validar","Rojo","Verde")</formula>
    </cfRule>
  </conditionalFormatting>
  <conditionalFormatting sqref="CF40:CF67">
    <cfRule type="colorScale" priority="1293">
      <colorScale>
        <cfvo type="min"/>
        <cfvo type="max"/>
        <color theme="0"/>
        <color theme="0"/>
      </colorScale>
    </cfRule>
    <cfRule type="expression" priority="1294">
      <formula>$F$19</formula>
    </cfRule>
    <cfRule type="expression" dxfId="4462" priority="1295">
      <formula>CE40&lt;0</formula>
    </cfRule>
  </conditionalFormatting>
  <conditionalFormatting sqref="CF68">
    <cfRule type="colorScale" priority="1271">
      <colorScale>
        <cfvo type="min"/>
        <cfvo type="max"/>
        <color theme="0"/>
        <color theme="0"/>
      </colorScale>
    </cfRule>
    <cfRule type="expression" priority="1272">
      <formula>#REF!</formula>
    </cfRule>
    <cfRule type="expression" dxfId="4461" priority="1273">
      <formula>CE68&lt;0</formula>
    </cfRule>
  </conditionalFormatting>
  <conditionalFormatting sqref="CF69:CF81">
    <cfRule type="colorScale" priority="1318">
      <colorScale>
        <cfvo type="min"/>
        <cfvo type="max"/>
        <color theme="0"/>
        <color theme="0"/>
      </colorScale>
    </cfRule>
    <cfRule type="expression" priority="1319">
      <formula>$F$19</formula>
    </cfRule>
    <cfRule type="expression" dxfId="4460" priority="1320">
      <formula>CE69&lt;0</formula>
    </cfRule>
  </conditionalFormatting>
  <conditionalFormatting sqref="CF82 CF92 CF103 CF107">
    <cfRule type="expression" dxfId="4459" priority="1317">
      <formula>CE82&lt;0</formula>
    </cfRule>
  </conditionalFormatting>
  <conditionalFormatting sqref="CF83">
    <cfRule type="colorScale" priority="1213">
      <colorScale>
        <cfvo type="min"/>
        <cfvo type="max"/>
        <color theme="0"/>
        <color theme="0"/>
      </colorScale>
    </cfRule>
    <cfRule type="expression" priority="1214">
      <formula>#REF!</formula>
    </cfRule>
    <cfRule type="expression" dxfId="4458" priority="1215">
      <formula>CE83&lt;0</formula>
    </cfRule>
  </conditionalFormatting>
  <conditionalFormatting sqref="CF84:CF91">
    <cfRule type="colorScale" priority="1321">
      <colorScale>
        <cfvo type="min"/>
        <cfvo type="max"/>
        <color theme="0"/>
        <color theme="0"/>
      </colorScale>
    </cfRule>
    <cfRule type="expression" priority="1322">
      <formula>$F$19</formula>
    </cfRule>
    <cfRule type="expression" dxfId="4457" priority="1323">
      <formula>CE84&lt;0</formula>
    </cfRule>
  </conditionalFormatting>
  <conditionalFormatting sqref="CF92 CF82 CF103 CF107">
    <cfRule type="colorScale" priority="1316">
      <colorScale>
        <cfvo type="min"/>
        <cfvo type="max"/>
        <color theme="0"/>
        <color theme="0"/>
      </colorScale>
    </cfRule>
  </conditionalFormatting>
  <conditionalFormatting sqref="CF93">
    <cfRule type="colorScale" priority="1268">
      <colorScale>
        <cfvo type="min"/>
        <cfvo type="max"/>
        <color theme="0"/>
        <color theme="0"/>
      </colorScale>
    </cfRule>
    <cfRule type="expression" priority="1269">
      <formula>#REF!</formula>
    </cfRule>
    <cfRule type="expression" dxfId="4456" priority="1270">
      <formula>CE93&lt;0</formula>
    </cfRule>
  </conditionalFormatting>
  <conditionalFormatting sqref="CF94:CF102">
    <cfRule type="colorScale" priority="1324">
      <colorScale>
        <cfvo type="min"/>
        <cfvo type="max"/>
        <color theme="0"/>
        <color theme="0"/>
      </colorScale>
    </cfRule>
    <cfRule type="expression" priority="1325">
      <formula>$F$19</formula>
    </cfRule>
    <cfRule type="expression" dxfId="4455" priority="1326">
      <formula>CE94&lt;0</formula>
    </cfRule>
  </conditionalFormatting>
  <conditionalFormatting sqref="CF104">
    <cfRule type="colorScale" priority="1265">
      <colorScale>
        <cfvo type="min"/>
        <cfvo type="max"/>
        <color theme="0"/>
        <color theme="0"/>
      </colorScale>
    </cfRule>
    <cfRule type="expression" priority="1266">
      <formula>#REF!</formula>
    </cfRule>
    <cfRule type="expression" dxfId="4454" priority="1267">
      <formula>CE104&lt;0</formula>
    </cfRule>
  </conditionalFormatting>
  <conditionalFormatting sqref="CF105:CF106">
    <cfRule type="colorScale" priority="1327">
      <colorScale>
        <cfvo type="min"/>
        <cfvo type="max"/>
        <color theme="0"/>
        <color theme="0"/>
      </colorScale>
    </cfRule>
    <cfRule type="expression" priority="1328">
      <formula>$F$19</formula>
    </cfRule>
    <cfRule type="expression" dxfId="4453" priority="1329">
      <formula>CE105&lt;0</formula>
    </cfRule>
  </conditionalFormatting>
  <conditionalFormatting sqref="CF110">
    <cfRule type="colorScale" priority="1330">
      <colorScale>
        <cfvo type="min"/>
        <cfvo type="max"/>
        <color theme="0"/>
        <color theme="0"/>
      </colorScale>
    </cfRule>
    <cfRule type="expression" dxfId="4452" priority="1331">
      <formula>CE110&lt;0</formula>
    </cfRule>
  </conditionalFormatting>
  <conditionalFormatting sqref="CF110:CF111">
    <cfRule type="expression" priority="1210">
      <formula>$F$19</formula>
    </cfRule>
  </conditionalFormatting>
  <conditionalFormatting sqref="CF111">
    <cfRule type="colorScale" priority="1209">
      <colorScale>
        <cfvo type="min"/>
        <cfvo type="max"/>
        <color theme="0"/>
        <color theme="0"/>
      </colorScale>
    </cfRule>
    <cfRule type="expression" dxfId="4451" priority="1211">
      <formula>CE111&lt;0</formula>
    </cfRule>
  </conditionalFormatting>
  <conditionalFormatting sqref="CF117:CF123">
    <cfRule type="colorScale" priority="1335">
      <colorScale>
        <cfvo type="min"/>
        <cfvo type="max"/>
        <color theme="0"/>
        <color theme="0"/>
      </colorScale>
    </cfRule>
    <cfRule type="expression" priority="1336">
      <formula>$F$19</formula>
    </cfRule>
    <cfRule type="expression" dxfId="4450" priority="1337">
      <formula>CE117&lt;0</formula>
    </cfRule>
  </conditionalFormatting>
  <conditionalFormatting sqref="CF125">
    <cfRule type="colorScale" priority="1262">
      <colorScale>
        <cfvo type="min"/>
        <cfvo type="max"/>
        <color theme="0"/>
        <color theme="0"/>
      </colorScale>
    </cfRule>
    <cfRule type="expression" priority="1263">
      <formula>#REF!</formula>
    </cfRule>
    <cfRule type="expression" dxfId="4449" priority="1264">
      <formula>CE125&lt;0</formula>
    </cfRule>
  </conditionalFormatting>
  <conditionalFormatting sqref="CF125:CF135">
    <cfRule type="expression" dxfId="4448" priority="1261">
      <formula>IF(CF125="Validar","Rojo","Verde")</formula>
    </cfRule>
  </conditionalFormatting>
  <conditionalFormatting sqref="CF126:CF132">
    <cfRule type="colorScale" priority="1338">
      <colorScale>
        <cfvo type="min"/>
        <cfvo type="max"/>
        <color theme="0"/>
        <color theme="0"/>
      </colorScale>
    </cfRule>
    <cfRule type="expression" dxfId="4447" priority="1340">
      <formula>CE126&lt;0</formula>
    </cfRule>
  </conditionalFormatting>
  <conditionalFormatting sqref="CF126:CF134">
    <cfRule type="expression" priority="1339">
      <formula>$F$19</formula>
    </cfRule>
  </conditionalFormatting>
  <conditionalFormatting sqref="CF133:CF134">
    <cfRule type="colorScale" priority="1341">
      <colorScale>
        <cfvo type="min"/>
        <cfvo type="max"/>
        <color theme="0"/>
        <color theme="0"/>
      </colorScale>
    </cfRule>
    <cfRule type="expression" dxfId="4446" priority="1342">
      <formula>CE133&lt;0</formula>
    </cfRule>
  </conditionalFormatting>
  <conditionalFormatting sqref="CF135">
    <cfRule type="colorScale" priority="1332">
      <colorScale>
        <cfvo type="min"/>
        <cfvo type="max"/>
        <color theme="0"/>
        <color theme="0"/>
      </colorScale>
    </cfRule>
    <cfRule type="expression" priority="1333">
      <formula>$F$23</formula>
    </cfRule>
    <cfRule type="expression" dxfId="4445" priority="1334">
      <formula>CE135&lt;0</formula>
    </cfRule>
  </conditionalFormatting>
  <conditionalFormatting sqref="CF110:CG111">
    <cfRule type="expression" dxfId="4444" priority="1205">
      <formula>IF(CF110="Validar","Rojo","Verde")</formula>
    </cfRule>
  </conditionalFormatting>
  <conditionalFormatting sqref="CF117:CG123">
    <cfRule type="expression" dxfId="4443" priority="1218">
      <formula>IF(CF117="Validar","Rojo","Verde")</formula>
    </cfRule>
  </conditionalFormatting>
  <conditionalFormatting sqref="CG40:CG66">
    <cfRule type="colorScale" priority="1253">
      <colorScale>
        <cfvo type="min"/>
        <cfvo type="max"/>
        <color theme="0"/>
        <color theme="0"/>
      </colorScale>
    </cfRule>
    <cfRule type="expression" priority="1254">
      <formula>#REF!</formula>
    </cfRule>
    <cfRule type="expression" dxfId="4442" priority="1255">
      <formula>CF40&lt;0</formula>
    </cfRule>
  </conditionalFormatting>
  <conditionalFormatting sqref="CG40:CG67">
    <cfRule type="expression" dxfId="4441" priority="1252">
      <formula>IF(CG40="Validar","Rojo","Verde")</formula>
    </cfRule>
  </conditionalFormatting>
  <conditionalFormatting sqref="CG67 CF82:CG82 CF92:CG92 CF103:CG103 CF107:CG107">
    <cfRule type="expression" priority="1257">
      <formula>$F$23</formula>
    </cfRule>
  </conditionalFormatting>
  <conditionalFormatting sqref="CG67 CG82 CG92 CG103 CG107">
    <cfRule type="expression" dxfId="4440" priority="1258">
      <formula>CF67&lt;0</formula>
    </cfRule>
  </conditionalFormatting>
  <conditionalFormatting sqref="CG69">
    <cfRule type="colorScale" priority="1250">
      <colorScale>
        <cfvo type="min"/>
        <cfvo type="max"/>
        <color theme="0"/>
        <color theme="0"/>
      </colorScale>
    </cfRule>
    <cfRule type="expression" dxfId="4439" priority="1251">
      <formula>CF69&lt;0</formula>
    </cfRule>
  </conditionalFormatting>
  <conditionalFormatting sqref="CG69:CG81">
    <cfRule type="expression" priority="1248">
      <formula>#REF!</formula>
    </cfRule>
  </conditionalFormatting>
  <conditionalFormatting sqref="CG69:CG82">
    <cfRule type="expression" dxfId="4438" priority="1246">
      <formula>IF(CG69="Validar","Rojo","Verde")</formula>
    </cfRule>
  </conditionalFormatting>
  <conditionalFormatting sqref="CG70:CG78">
    <cfRule type="colorScale" priority="1247">
      <colorScale>
        <cfvo type="min"/>
        <cfvo type="max"/>
        <color theme="0"/>
        <color theme="0"/>
      </colorScale>
    </cfRule>
    <cfRule type="expression" dxfId="4437" priority="1249">
      <formula>CF70&lt;0</formula>
    </cfRule>
  </conditionalFormatting>
  <conditionalFormatting sqref="CG79:CG81">
    <cfRule type="colorScale" priority="1259">
      <colorScale>
        <cfvo type="min"/>
        <cfvo type="max"/>
        <color theme="0"/>
        <color theme="0"/>
      </colorScale>
    </cfRule>
    <cfRule type="expression" dxfId="4436" priority="1260">
      <formula>CF79&lt;0</formula>
    </cfRule>
  </conditionalFormatting>
  <conditionalFormatting sqref="CG82 CG67 CG92 CG103 CG107">
    <cfRule type="colorScale" priority="1256">
      <colorScale>
        <cfvo type="min"/>
        <cfvo type="max"/>
        <color theme="0"/>
        <color theme="0"/>
      </colorScale>
    </cfRule>
  </conditionalFormatting>
  <conditionalFormatting sqref="CG84">
    <cfRule type="colorScale" priority="1244">
      <colorScale>
        <cfvo type="min"/>
        <cfvo type="max"/>
        <color theme="0"/>
        <color theme="0"/>
      </colorScale>
    </cfRule>
    <cfRule type="expression" dxfId="4435" priority="1245">
      <formula>CF84&lt;0</formula>
    </cfRule>
  </conditionalFormatting>
  <conditionalFormatting sqref="CG84:CG91">
    <cfRule type="expression" priority="1242">
      <formula>#REF!</formula>
    </cfRule>
  </conditionalFormatting>
  <conditionalFormatting sqref="CG84:CG92">
    <cfRule type="expression" dxfId="4434" priority="1240">
      <formula>IF(CG84="Validar","Rojo","Verde")</formula>
    </cfRule>
  </conditionalFormatting>
  <conditionalFormatting sqref="CG85:CG91">
    <cfRule type="colorScale" priority="1241">
      <colorScale>
        <cfvo type="min"/>
        <cfvo type="max"/>
        <color theme="0"/>
        <color theme="0"/>
      </colorScale>
    </cfRule>
    <cfRule type="expression" dxfId="4433" priority="1243">
      <formula>CF85&lt;0</formula>
    </cfRule>
  </conditionalFormatting>
  <conditionalFormatting sqref="CG94">
    <cfRule type="colorScale" priority="1238">
      <colorScale>
        <cfvo type="min"/>
        <cfvo type="max"/>
        <color theme="0"/>
        <color theme="0"/>
      </colorScale>
    </cfRule>
    <cfRule type="expression" dxfId="4432" priority="1239">
      <formula>CF94&lt;0</formula>
    </cfRule>
  </conditionalFormatting>
  <conditionalFormatting sqref="CG94:CG102">
    <cfRule type="expression" priority="1232">
      <formula>#REF!</formula>
    </cfRule>
  </conditionalFormatting>
  <conditionalFormatting sqref="CG94:CG103">
    <cfRule type="expression" dxfId="4431" priority="1230">
      <formula>IF(CG94="Validar","Rojo","Verde")</formula>
    </cfRule>
  </conditionalFormatting>
  <conditionalFormatting sqref="CG95:CG100">
    <cfRule type="colorScale" priority="1236">
      <colorScale>
        <cfvo type="min"/>
        <cfvo type="max"/>
        <color theme="0"/>
        <color theme="0"/>
      </colorScale>
    </cfRule>
    <cfRule type="expression" dxfId="4430" priority="1237">
      <formula>CF95&lt;0</formula>
    </cfRule>
  </conditionalFormatting>
  <conditionalFormatting sqref="CG101">
    <cfRule type="colorScale" priority="1234">
      <colorScale>
        <cfvo type="min"/>
        <cfvo type="max"/>
        <color theme="0"/>
        <color theme="0"/>
      </colorScale>
    </cfRule>
    <cfRule type="expression" dxfId="4429" priority="1235">
      <formula>CF101&lt;0</formula>
    </cfRule>
  </conditionalFormatting>
  <conditionalFormatting sqref="CG102">
    <cfRule type="colorScale" priority="1231">
      <colorScale>
        <cfvo type="min"/>
        <cfvo type="max"/>
        <color theme="0"/>
        <color theme="0"/>
      </colorScale>
    </cfRule>
    <cfRule type="expression" dxfId="4428" priority="1233">
      <formula>CF102&lt;0</formula>
    </cfRule>
  </conditionalFormatting>
  <conditionalFormatting sqref="CG105">
    <cfRule type="colorScale" priority="1228">
      <colorScale>
        <cfvo type="min"/>
        <cfvo type="max"/>
        <color theme="0"/>
        <color theme="0"/>
      </colorScale>
    </cfRule>
    <cfRule type="expression" dxfId="4427" priority="1229">
      <formula>CF105&lt;0</formula>
    </cfRule>
  </conditionalFormatting>
  <conditionalFormatting sqref="CG105:CG106">
    <cfRule type="expression" priority="1226">
      <formula>#REF!</formula>
    </cfRule>
  </conditionalFormatting>
  <conditionalFormatting sqref="CG105:CG107">
    <cfRule type="expression" dxfId="4426" priority="1224">
      <formula>IF(CG105="Validar","Rojo","Verde")</formula>
    </cfRule>
  </conditionalFormatting>
  <conditionalFormatting sqref="CG106">
    <cfRule type="colorScale" priority="1225">
      <colorScale>
        <cfvo type="min"/>
        <cfvo type="max"/>
        <color theme="0"/>
        <color theme="0"/>
      </colorScale>
    </cfRule>
    <cfRule type="expression" dxfId="4425" priority="1227">
      <formula>CF106&lt;0</formula>
    </cfRule>
  </conditionalFormatting>
  <conditionalFormatting sqref="CG110">
    <cfRule type="colorScale" priority="1216">
      <colorScale>
        <cfvo type="min"/>
        <cfvo type="max"/>
        <color theme="0"/>
        <color theme="0"/>
      </colorScale>
    </cfRule>
    <cfRule type="expression" dxfId="4424" priority="1217">
      <formula>CF110&lt;0</formula>
    </cfRule>
  </conditionalFormatting>
  <conditionalFormatting sqref="CG110:CG111">
    <cfRule type="expression" priority="1207">
      <formula>#REF!</formula>
    </cfRule>
  </conditionalFormatting>
  <conditionalFormatting sqref="CG111">
    <cfRule type="colorScale" priority="1206">
      <colorScale>
        <cfvo type="min"/>
        <cfvo type="max"/>
        <color theme="0"/>
        <color theme="0"/>
      </colorScale>
    </cfRule>
    <cfRule type="expression" dxfId="4423" priority="1208">
      <formula>CF111&lt;0</formula>
    </cfRule>
  </conditionalFormatting>
  <conditionalFormatting sqref="CG117">
    <cfRule type="colorScale" priority="1222">
      <colorScale>
        <cfvo type="min"/>
        <cfvo type="max"/>
        <color theme="0"/>
        <color theme="0"/>
      </colorScale>
    </cfRule>
    <cfRule type="expression" dxfId="4422" priority="1223">
      <formula>CF117&lt;0</formula>
    </cfRule>
  </conditionalFormatting>
  <conditionalFormatting sqref="CG117:CG123">
    <cfRule type="expression" priority="1220">
      <formula>#REF!</formula>
    </cfRule>
  </conditionalFormatting>
  <conditionalFormatting sqref="CG118:CG123">
    <cfRule type="colorScale" priority="1219">
      <colorScale>
        <cfvo type="min"/>
        <cfvo type="max"/>
        <color theme="0"/>
        <color theme="0"/>
      </colorScale>
    </cfRule>
    <cfRule type="expression" dxfId="4421" priority="1221">
      <formula>CF118&lt;0</formula>
    </cfRule>
  </conditionalFormatting>
  <conditionalFormatting sqref="CG126:CG135">
    <cfRule type="expression" dxfId="4420" priority="1343">
      <formula>IF(CG126="Validar","Rojo","Verde")</formula>
    </cfRule>
    <cfRule type="colorScale" priority="1344">
      <colorScale>
        <cfvo type="min"/>
        <cfvo type="max"/>
        <color theme="0"/>
        <color theme="0"/>
      </colorScale>
    </cfRule>
    <cfRule type="expression" priority="1345">
      <formula>$F$23</formula>
    </cfRule>
    <cfRule type="expression" dxfId="4419" priority="1346">
      <formula>CF126&lt;0</formula>
    </cfRule>
  </conditionalFormatting>
  <conditionalFormatting sqref="CF6">
    <cfRule type="colorScale" priority="1203">
      <colorScale>
        <cfvo type="min"/>
        <cfvo type="max"/>
        <color theme="0"/>
        <color theme="0"/>
      </colorScale>
    </cfRule>
    <cfRule type="expression" dxfId="4418" priority="1204">
      <formula>CE6&lt;0</formula>
    </cfRule>
  </conditionalFormatting>
  <conditionalFormatting sqref="CF6">
    <cfRule type="expression" dxfId="4417" priority="1201">
      <formula>IF(CF6="Validar","Rojo","Verde")</formula>
    </cfRule>
    <cfRule type="expression" priority="1202">
      <formula>#REF!</formula>
    </cfRule>
  </conditionalFormatting>
  <conditionalFormatting sqref="CF7:CF8">
    <cfRule type="colorScale" priority="1199">
      <colorScale>
        <cfvo type="min"/>
        <cfvo type="max"/>
        <color theme="0"/>
        <color theme="0"/>
      </colorScale>
    </cfRule>
    <cfRule type="expression" dxfId="4416" priority="1200">
      <formula>CE7&lt;0</formula>
    </cfRule>
  </conditionalFormatting>
  <conditionalFormatting sqref="CF7:CF8">
    <cfRule type="expression" dxfId="4415" priority="1197">
      <formula>IF(CF7="Validar","Rojo","Verde")</formula>
    </cfRule>
    <cfRule type="expression" priority="1198">
      <formula>#REF!</formula>
    </cfRule>
  </conditionalFormatting>
  <conditionalFormatting sqref="CI9">
    <cfRule type="colorScale" priority="1164">
      <colorScale>
        <cfvo type="min"/>
        <cfvo type="max"/>
        <color theme="0"/>
        <color theme="0"/>
      </colorScale>
    </cfRule>
    <cfRule type="expression" dxfId="4414" priority="1165">
      <formula>CH9&lt;0</formula>
    </cfRule>
  </conditionalFormatting>
  <conditionalFormatting sqref="CI9:CI20">
    <cfRule type="expression" dxfId="4413" priority="1135">
      <formula>IF(CI9="Validar","Rojo","Verde")</formula>
    </cfRule>
    <cfRule type="expression" priority="1137">
      <formula>#REF!</formula>
    </cfRule>
  </conditionalFormatting>
  <conditionalFormatting sqref="CI10">
    <cfRule type="colorScale" priority="1141">
      <colorScale>
        <cfvo type="min"/>
        <cfvo type="max"/>
        <color theme="0"/>
        <color theme="0"/>
      </colorScale>
    </cfRule>
    <cfRule type="expression" dxfId="4412" priority="1142">
      <formula>CH10&lt;0</formula>
    </cfRule>
  </conditionalFormatting>
  <conditionalFormatting sqref="CI11:CI14">
    <cfRule type="colorScale" priority="1162">
      <colorScale>
        <cfvo type="min"/>
        <cfvo type="max"/>
        <color theme="0"/>
        <color theme="0"/>
      </colorScale>
    </cfRule>
    <cfRule type="expression" dxfId="4411" priority="1163">
      <formula>CH11&lt;0</formula>
    </cfRule>
  </conditionalFormatting>
  <conditionalFormatting sqref="CI15">
    <cfRule type="colorScale" priority="1139">
      <colorScale>
        <cfvo type="min"/>
        <cfvo type="max"/>
        <color theme="0"/>
        <color theme="0"/>
      </colorScale>
    </cfRule>
    <cfRule type="expression" dxfId="4410" priority="1140">
      <formula>CH15&lt;0</formula>
    </cfRule>
  </conditionalFormatting>
  <conditionalFormatting sqref="CI16:CI17">
    <cfRule type="colorScale" priority="1160">
      <colorScale>
        <cfvo type="min"/>
        <cfvo type="max"/>
        <color theme="0"/>
        <color theme="0"/>
      </colorScale>
    </cfRule>
    <cfRule type="expression" dxfId="4409" priority="1161">
      <formula>CH16&lt;0</formula>
    </cfRule>
  </conditionalFormatting>
  <conditionalFormatting sqref="CI18">
    <cfRule type="colorScale" priority="1136">
      <colorScale>
        <cfvo type="min"/>
        <cfvo type="max"/>
        <color theme="0"/>
        <color theme="0"/>
      </colorScale>
    </cfRule>
    <cfRule type="expression" dxfId="4408" priority="1138">
      <formula>CH18&lt;0</formula>
    </cfRule>
  </conditionalFormatting>
  <conditionalFormatting sqref="CI19:CI20">
    <cfRule type="colorScale" priority="1158">
      <colorScale>
        <cfvo type="min"/>
        <cfvo type="max"/>
        <color theme="0"/>
        <color theme="0"/>
      </colorScale>
    </cfRule>
    <cfRule type="expression" dxfId="4407" priority="1159">
      <formula>CH19&lt;0</formula>
    </cfRule>
  </conditionalFormatting>
  <conditionalFormatting sqref="CI23">
    <cfRule type="colorScale" priority="1133">
      <colorScale>
        <cfvo type="min"/>
        <cfvo type="max"/>
        <color theme="0"/>
        <color theme="0"/>
      </colorScale>
    </cfRule>
    <cfRule type="expression" dxfId="4406" priority="1134">
      <formula>CH23&lt;0</formula>
    </cfRule>
  </conditionalFormatting>
  <conditionalFormatting sqref="CI23:CI31">
    <cfRule type="expression" dxfId="4405" priority="1127">
      <formula>IF(CI23="Validar","Rojo","Verde")</formula>
    </cfRule>
    <cfRule type="expression" priority="1129">
      <formula>#REF!</formula>
    </cfRule>
  </conditionalFormatting>
  <conditionalFormatting sqref="CI24">
    <cfRule type="colorScale" priority="1156">
      <colorScale>
        <cfvo type="min"/>
        <cfvo type="max"/>
        <color theme="0"/>
        <color theme="0"/>
      </colorScale>
    </cfRule>
    <cfRule type="expression" dxfId="4404" priority="1157">
      <formula>CH24&lt;0</formula>
    </cfRule>
  </conditionalFormatting>
  <conditionalFormatting sqref="CI25">
    <cfRule type="colorScale" priority="1154">
      <colorScale>
        <cfvo type="min"/>
        <cfvo type="max"/>
        <color theme="0"/>
        <color theme="0"/>
      </colorScale>
    </cfRule>
    <cfRule type="expression" dxfId="4403" priority="1155">
      <formula>CH25&lt;0</formula>
    </cfRule>
  </conditionalFormatting>
  <conditionalFormatting sqref="CI26">
    <cfRule type="colorScale" priority="1131">
      <colorScale>
        <cfvo type="min"/>
        <cfvo type="max"/>
        <color theme="0"/>
        <color theme="0"/>
      </colorScale>
    </cfRule>
    <cfRule type="expression" dxfId="4402" priority="1132">
      <formula>CH26&lt;0</formula>
    </cfRule>
  </conditionalFormatting>
  <conditionalFormatting sqref="CI27">
    <cfRule type="colorScale" priority="1152">
      <colorScale>
        <cfvo type="min"/>
        <cfvo type="max"/>
        <color theme="0"/>
        <color theme="0"/>
      </colorScale>
    </cfRule>
    <cfRule type="expression" dxfId="4401" priority="1153">
      <formula>CH27&lt;0</formula>
    </cfRule>
  </conditionalFormatting>
  <conditionalFormatting sqref="CI28">
    <cfRule type="colorScale" priority="1150">
      <colorScale>
        <cfvo type="min"/>
        <cfvo type="max"/>
        <color theme="0"/>
        <color theme="0"/>
      </colorScale>
    </cfRule>
    <cfRule type="expression" dxfId="4400" priority="1151">
      <formula>CH28&lt;0</formula>
    </cfRule>
  </conditionalFormatting>
  <conditionalFormatting sqref="CI29">
    <cfRule type="colorScale" priority="1128">
      <colorScale>
        <cfvo type="min"/>
        <cfvo type="max"/>
        <color theme="0"/>
        <color theme="0"/>
      </colorScale>
    </cfRule>
    <cfRule type="expression" dxfId="4399" priority="1130">
      <formula>CH29&lt;0</formula>
    </cfRule>
  </conditionalFormatting>
  <conditionalFormatting sqref="CI30">
    <cfRule type="colorScale" priority="1148">
      <colorScale>
        <cfvo type="min"/>
        <cfvo type="max"/>
        <color theme="0"/>
        <color theme="0"/>
      </colorScale>
    </cfRule>
    <cfRule type="expression" dxfId="4398" priority="1149">
      <formula>CH30&lt;0</formula>
    </cfRule>
  </conditionalFormatting>
  <conditionalFormatting sqref="CI31">
    <cfRule type="colorScale" priority="1146">
      <colorScale>
        <cfvo type="min"/>
        <cfvo type="max"/>
        <color theme="0"/>
        <color theme="0"/>
      </colorScale>
    </cfRule>
    <cfRule type="expression" dxfId="4397" priority="1147">
      <formula>CH31&lt;0</formula>
    </cfRule>
  </conditionalFormatting>
  <conditionalFormatting sqref="CI39">
    <cfRule type="colorScale" priority="1124">
      <colorScale>
        <cfvo type="min"/>
        <cfvo type="max"/>
        <color theme="0"/>
        <color theme="0"/>
      </colorScale>
    </cfRule>
    <cfRule type="expression" priority="1125">
      <formula>#REF!</formula>
    </cfRule>
    <cfRule type="expression" dxfId="4396" priority="1126">
      <formula>CH39&lt;0</formula>
    </cfRule>
  </conditionalFormatting>
  <conditionalFormatting sqref="CI39:CI107">
    <cfRule type="expression" dxfId="4395" priority="1062">
      <formula>IF(CI39="Validar","Rojo","Verde")</formula>
    </cfRule>
  </conditionalFormatting>
  <conditionalFormatting sqref="CI40:CI67">
    <cfRule type="colorScale" priority="1143">
      <colorScale>
        <cfvo type="min"/>
        <cfvo type="max"/>
        <color theme="0"/>
        <color theme="0"/>
      </colorScale>
    </cfRule>
    <cfRule type="expression" priority="1144">
      <formula>$F$19</formula>
    </cfRule>
    <cfRule type="expression" dxfId="4394" priority="1145">
      <formula>CH40&lt;0</formula>
    </cfRule>
  </conditionalFormatting>
  <conditionalFormatting sqref="CI68">
    <cfRule type="colorScale" priority="1121">
      <colorScale>
        <cfvo type="min"/>
        <cfvo type="max"/>
        <color theme="0"/>
        <color theme="0"/>
      </colorScale>
    </cfRule>
    <cfRule type="expression" priority="1122">
      <formula>#REF!</formula>
    </cfRule>
    <cfRule type="expression" dxfId="4393" priority="1123">
      <formula>CH68&lt;0</formula>
    </cfRule>
  </conditionalFormatting>
  <conditionalFormatting sqref="CI69:CI81">
    <cfRule type="colorScale" priority="1168">
      <colorScale>
        <cfvo type="min"/>
        <cfvo type="max"/>
        <color theme="0"/>
        <color theme="0"/>
      </colorScale>
    </cfRule>
    <cfRule type="expression" priority="1169">
      <formula>$F$19</formula>
    </cfRule>
    <cfRule type="expression" dxfId="4392" priority="1170">
      <formula>CH69&lt;0</formula>
    </cfRule>
  </conditionalFormatting>
  <conditionalFormatting sqref="CI82 CI92 CI103 CI107">
    <cfRule type="expression" dxfId="4391" priority="1167">
      <formula>CH82&lt;0</formula>
    </cfRule>
  </conditionalFormatting>
  <conditionalFormatting sqref="CI83">
    <cfRule type="colorScale" priority="1063">
      <colorScale>
        <cfvo type="min"/>
        <cfvo type="max"/>
        <color theme="0"/>
        <color theme="0"/>
      </colorScale>
    </cfRule>
    <cfRule type="expression" priority="1064">
      <formula>#REF!</formula>
    </cfRule>
    <cfRule type="expression" dxfId="4390" priority="1065">
      <formula>CH83&lt;0</formula>
    </cfRule>
  </conditionalFormatting>
  <conditionalFormatting sqref="CI84:CI91">
    <cfRule type="colorScale" priority="1171">
      <colorScale>
        <cfvo type="min"/>
        <cfvo type="max"/>
        <color theme="0"/>
        <color theme="0"/>
      </colorScale>
    </cfRule>
    <cfRule type="expression" priority="1172">
      <formula>$F$19</formula>
    </cfRule>
    <cfRule type="expression" dxfId="4389" priority="1173">
      <formula>CH84&lt;0</formula>
    </cfRule>
  </conditionalFormatting>
  <conditionalFormatting sqref="CI82 CI92 CI103 CI107">
    <cfRule type="colorScale" priority="1166">
      <colorScale>
        <cfvo type="min"/>
        <cfvo type="max"/>
        <color theme="0"/>
        <color theme="0"/>
      </colorScale>
    </cfRule>
  </conditionalFormatting>
  <conditionalFormatting sqref="CI93">
    <cfRule type="colorScale" priority="1118">
      <colorScale>
        <cfvo type="min"/>
        <cfvo type="max"/>
        <color theme="0"/>
        <color theme="0"/>
      </colorScale>
    </cfRule>
    <cfRule type="expression" priority="1119">
      <formula>#REF!</formula>
    </cfRule>
    <cfRule type="expression" dxfId="4388" priority="1120">
      <formula>CH93&lt;0</formula>
    </cfRule>
  </conditionalFormatting>
  <conditionalFormatting sqref="CI94:CI102">
    <cfRule type="colorScale" priority="1174">
      <colorScale>
        <cfvo type="min"/>
        <cfvo type="max"/>
        <color theme="0"/>
        <color theme="0"/>
      </colorScale>
    </cfRule>
    <cfRule type="expression" priority="1175">
      <formula>$F$19</formula>
    </cfRule>
    <cfRule type="expression" dxfId="4387" priority="1176">
      <formula>CH94&lt;0</formula>
    </cfRule>
  </conditionalFormatting>
  <conditionalFormatting sqref="CI104">
    <cfRule type="colorScale" priority="1115">
      <colorScale>
        <cfvo type="min"/>
        <cfvo type="max"/>
        <color theme="0"/>
        <color theme="0"/>
      </colorScale>
    </cfRule>
    <cfRule type="expression" priority="1116">
      <formula>#REF!</formula>
    </cfRule>
    <cfRule type="expression" dxfId="4386" priority="1117">
      <formula>CH104&lt;0</formula>
    </cfRule>
  </conditionalFormatting>
  <conditionalFormatting sqref="CI105:CI106">
    <cfRule type="colorScale" priority="1177">
      <colorScale>
        <cfvo type="min"/>
        <cfvo type="max"/>
        <color theme="0"/>
        <color theme="0"/>
      </colorScale>
    </cfRule>
    <cfRule type="expression" priority="1178">
      <formula>$F$19</formula>
    </cfRule>
    <cfRule type="expression" dxfId="4385" priority="1179">
      <formula>CH105&lt;0</formula>
    </cfRule>
  </conditionalFormatting>
  <conditionalFormatting sqref="CI110">
    <cfRule type="colorScale" priority="1180">
      <colorScale>
        <cfvo type="min"/>
        <cfvo type="max"/>
        <color theme="0"/>
        <color theme="0"/>
      </colorScale>
    </cfRule>
    <cfRule type="expression" dxfId="4384" priority="1181">
      <formula>CH110&lt;0</formula>
    </cfRule>
  </conditionalFormatting>
  <conditionalFormatting sqref="CI110:CI111">
    <cfRule type="expression" priority="1060">
      <formula>$F$19</formula>
    </cfRule>
  </conditionalFormatting>
  <conditionalFormatting sqref="CI111">
    <cfRule type="colorScale" priority="1059">
      <colorScale>
        <cfvo type="min"/>
        <cfvo type="max"/>
        <color theme="0"/>
        <color theme="0"/>
      </colorScale>
    </cfRule>
    <cfRule type="expression" dxfId="4383" priority="1061">
      <formula>CH111&lt;0</formula>
    </cfRule>
  </conditionalFormatting>
  <conditionalFormatting sqref="CI117:CI123">
    <cfRule type="colorScale" priority="1185">
      <colorScale>
        <cfvo type="min"/>
        <cfvo type="max"/>
        <color theme="0"/>
        <color theme="0"/>
      </colorScale>
    </cfRule>
    <cfRule type="expression" priority="1186">
      <formula>$F$19</formula>
    </cfRule>
    <cfRule type="expression" dxfId="4382" priority="1187">
      <formula>CH117&lt;0</formula>
    </cfRule>
  </conditionalFormatting>
  <conditionalFormatting sqref="CI125">
    <cfRule type="colorScale" priority="1112">
      <colorScale>
        <cfvo type="min"/>
        <cfvo type="max"/>
        <color theme="0"/>
        <color theme="0"/>
      </colorScale>
    </cfRule>
    <cfRule type="expression" priority="1113">
      <formula>#REF!</formula>
    </cfRule>
    <cfRule type="expression" dxfId="4381" priority="1114">
      <formula>CH125&lt;0</formula>
    </cfRule>
  </conditionalFormatting>
  <conditionalFormatting sqref="CI125:CI135">
    <cfRule type="expression" dxfId="4380" priority="1111">
      <formula>IF(CI125="Validar","Rojo","Verde")</formula>
    </cfRule>
  </conditionalFormatting>
  <conditionalFormatting sqref="CI126:CI132">
    <cfRule type="colorScale" priority="1188">
      <colorScale>
        <cfvo type="min"/>
        <cfvo type="max"/>
        <color theme="0"/>
        <color theme="0"/>
      </colorScale>
    </cfRule>
    <cfRule type="expression" dxfId="4379" priority="1190">
      <formula>CH126&lt;0</formula>
    </cfRule>
  </conditionalFormatting>
  <conditionalFormatting sqref="CI126:CI134">
    <cfRule type="expression" priority="1189">
      <formula>$F$19</formula>
    </cfRule>
  </conditionalFormatting>
  <conditionalFormatting sqref="CI133:CI134">
    <cfRule type="colorScale" priority="1191">
      <colorScale>
        <cfvo type="min"/>
        <cfvo type="max"/>
        <color theme="0"/>
        <color theme="0"/>
      </colorScale>
    </cfRule>
    <cfRule type="expression" dxfId="4378" priority="1192">
      <formula>CH133&lt;0</formula>
    </cfRule>
  </conditionalFormatting>
  <conditionalFormatting sqref="CI135">
    <cfRule type="colorScale" priority="1182">
      <colorScale>
        <cfvo type="min"/>
        <cfvo type="max"/>
        <color theme="0"/>
        <color theme="0"/>
      </colorScale>
    </cfRule>
    <cfRule type="expression" priority="1183">
      <formula>$F$23</formula>
    </cfRule>
    <cfRule type="expression" dxfId="4377" priority="1184">
      <formula>CH135&lt;0</formula>
    </cfRule>
  </conditionalFormatting>
  <conditionalFormatting sqref="CI110:CJ111">
    <cfRule type="expression" dxfId="4376" priority="1055">
      <formula>IF(CI110="Validar","Rojo","Verde")</formula>
    </cfRule>
  </conditionalFormatting>
  <conditionalFormatting sqref="CI117:CJ123">
    <cfRule type="expression" dxfId="4375" priority="1068">
      <formula>IF(CI117="Validar","Rojo","Verde")</formula>
    </cfRule>
  </conditionalFormatting>
  <conditionalFormatting sqref="CJ40:CJ66">
    <cfRule type="colorScale" priority="1103">
      <colorScale>
        <cfvo type="min"/>
        <cfvo type="max"/>
        <color theme="0"/>
        <color theme="0"/>
      </colorScale>
    </cfRule>
    <cfRule type="expression" priority="1104">
      <formula>#REF!</formula>
    </cfRule>
    <cfRule type="expression" dxfId="4374" priority="1105">
      <formula>CI40&lt;0</formula>
    </cfRule>
  </conditionalFormatting>
  <conditionalFormatting sqref="CJ40:CJ67">
    <cfRule type="expression" dxfId="4373" priority="1102">
      <formula>IF(CJ40="Validar","Rojo","Verde")</formula>
    </cfRule>
  </conditionalFormatting>
  <conditionalFormatting sqref="CJ67 CI82:CJ82 CI92:CJ92 CI103:CJ103 CI107:CJ107">
    <cfRule type="expression" priority="1107">
      <formula>$F$23</formula>
    </cfRule>
  </conditionalFormatting>
  <conditionalFormatting sqref="CJ67 CJ82 CJ92 CJ103 CJ107">
    <cfRule type="expression" dxfId="4372" priority="1108">
      <formula>CI67&lt;0</formula>
    </cfRule>
  </conditionalFormatting>
  <conditionalFormatting sqref="CJ69">
    <cfRule type="colorScale" priority="1100">
      <colorScale>
        <cfvo type="min"/>
        <cfvo type="max"/>
        <color theme="0"/>
        <color theme="0"/>
      </colorScale>
    </cfRule>
    <cfRule type="expression" dxfId="4371" priority="1101">
      <formula>CI69&lt;0</formula>
    </cfRule>
  </conditionalFormatting>
  <conditionalFormatting sqref="CJ69:CJ81">
    <cfRule type="expression" priority="1098">
      <formula>#REF!</formula>
    </cfRule>
  </conditionalFormatting>
  <conditionalFormatting sqref="CJ69:CJ82">
    <cfRule type="expression" dxfId="4370" priority="1096">
      <formula>IF(CJ69="Validar","Rojo","Verde")</formula>
    </cfRule>
  </conditionalFormatting>
  <conditionalFormatting sqref="CJ70:CJ78">
    <cfRule type="colorScale" priority="1097">
      <colorScale>
        <cfvo type="min"/>
        <cfvo type="max"/>
        <color theme="0"/>
        <color theme="0"/>
      </colorScale>
    </cfRule>
    <cfRule type="expression" dxfId="4369" priority="1099">
      <formula>CI70&lt;0</formula>
    </cfRule>
  </conditionalFormatting>
  <conditionalFormatting sqref="CJ79:CJ81">
    <cfRule type="colorScale" priority="1109">
      <colorScale>
        <cfvo type="min"/>
        <cfvo type="max"/>
        <color theme="0"/>
        <color theme="0"/>
      </colorScale>
    </cfRule>
    <cfRule type="expression" dxfId="4368" priority="1110">
      <formula>CI79&lt;0</formula>
    </cfRule>
  </conditionalFormatting>
  <conditionalFormatting sqref="CJ67 CJ82 CJ92 CJ103 CJ107">
    <cfRule type="colorScale" priority="1106">
      <colorScale>
        <cfvo type="min"/>
        <cfvo type="max"/>
        <color theme="0"/>
        <color theme="0"/>
      </colorScale>
    </cfRule>
  </conditionalFormatting>
  <conditionalFormatting sqref="CJ84">
    <cfRule type="colorScale" priority="1094">
      <colorScale>
        <cfvo type="min"/>
        <cfvo type="max"/>
        <color theme="0"/>
        <color theme="0"/>
      </colorScale>
    </cfRule>
    <cfRule type="expression" dxfId="4367" priority="1095">
      <formula>CI84&lt;0</formula>
    </cfRule>
  </conditionalFormatting>
  <conditionalFormatting sqref="CJ84:CJ91">
    <cfRule type="expression" priority="1092">
      <formula>#REF!</formula>
    </cfRule>
  </conditionalFormatting>
  <conditionalFormatting sqref="CJ84:CJ92">
    <cfRule type="expression" dxfId="4366" priority="1090">
      <formula>IF(CJ84="Validar","Rojo","Verde")</formula>
    </cfRule>
  </conditionalFormatting>
  <conditionalFormatting sqref="CJ85:CJ91">
    <cfRule type="colorScale" priority="1091">
      <colorScale>
        <cfvo type="min"/>
        <cfvo type="max"/>
        <color theme="0"/>
        <color theme="0"/>
      </colorScale>
    </cfRule>
    <cfRule type="expression" dxfId="4365" priority="1093">
      <formula>CI85&lt;0</formula>
    </cfRule>
  </conditionalFormatting>
  <conditionalFormatting sqref="CJ94">
    <cfRule type="colorScale" priority="1088">
      <colorScale>
        <cfvo type="min"/>
        <cfvo type="max"/>
        <color theme="0"/>
        <color theme="0"/>
      </colorScale>
    </cfRule>
    <cfRule type="expression" dxfId="4364" priority="1089">
      <formula>CI94&lt;0</formula>
    </cfRule>
  </conditionalFormatting>
  <conditionalFormatting sqref="CJ94:CJ102">
    <cfRule type="expression" priority="1082">
      <formula>#REF!</formula>
    </cfRule>
  </conditionalFormatting>
  <conditionalFormatting sqref="CJ94:CJ103">
    <cfRule type="expression" dxfId="4363" priority="1080">
      <formula>IF(CJ94="Validar","Rojo","Verde")</formula>
    </cfRule>
  </conditionalFormatting>
  <conditionalFormatting sqref="CJ95:CJ100">
    <cfRule type="colorScale" priority="1086">
      <colorScale>
        <cfvo type="min"/>
        <cfvo type="max"/>
        <color theme="0"/>
        <color theme="0"/>
      </colorScale>
    </cfRule>
    <cfRule type="expression" dxfId="4362" priority="1087">
      <formula>CI95&lt;0</formula>
    </cfRule>
  </conditionalFormatting>
  <conditionalFormatting sqref="CJ101">
    <cfRule type="colorScale" priority="1084">
      <colorScale>
        <cfvo type="min"/>
        <cfvo type="max"/>
        <color theme="0"/>
        <color theme="0"/>
      </colorScale>
    </cfRule>
    <cfRule type="expression" dxfId="4361" priority="1085">
      <formula>CI101&lt;0</formula>
    </cfRule>
  </conditionalFormatting>
  <conditionalFormatting sqref="CJ102">
    <cfRule type="colorScale" priority="1081">
      <colorScale>
        <cfvo type="min"/>
        <cfvo type="max"/>
        <color theme="0"/>
        <color theme="0"/>
      </colorScale>
    </cfRule>
    <cfRule type="expression" dxfId="4360" priority="1083">
      <formula>CI102&lt;0</formula>
    </cfRule>
  </conditionalFormatting>
  <conditionalFormatting sqref="CJ105">
    <cfRule type="colorScale" priority="1078">
      <colorScale>
        <cfvo type="min"/>
        <cfvo type="max"/>
        <color theme="0"/>
        <color theme="0"/>
      </colorScale>
    </cfRule>
    <cfRule type="expression" dxfId="4359" priority="1079">
      <formula>CI105&lt;0</formula>
    </cfRule>
  </conditionalFormatting>
  <conditionalFormatting sqref="CJ105:CJ106">
    <cfRule type="expression" priority="1076">
      <formula>#REF!</formula>
    </cfRule>
  </conditionalFormatting>
  <conditionalFormatting sqref="CJ105:CJ107">
    <cfRule type="expression" dxfId="4358" priority="1074">
      <formula>IF(CJ105="Validar","Rojo","Verde")</formula>
    </cfRule>
  </conditionalFormatting>
  <conditionalFormatting sqref="CJ106">
    <cfRule type="colorScale" priority="1075">
      <colorScale>
        <cfvo type="min"/>
        <cfvo type="max"/>
        <color theme="0"/>
        <color theme="0"/>
      </colorScale>
    </cfRule>
    <cfRule type="expression" dxfId="4357" priority="1077">
      <formula>CI106&lt;0</formula>
    </cfRule>
  </conditionalFormatting>
  <conditionalFormatting sqref="CJ110">
    <cfRule type="colorScale" priority="1066">
      <colorScale>
        <cfvo type="min"/>
        <cfvo type="max"/>
        <color theme="0"/>
        <color theme="0"/>
      </colorScale>
    </cfRule>
    <cfRule type="expression" dxfId="4356" priority="1067">
      <formula>CI110&lt;0</formula>
    </cfRule>
  </conditionalFormatting>
  <conditionalFormatting sqref="CJ110:CJ111">
    <cfRule type="expression" priority="1057">
      <formula>#REF!</formula>
    </cfRule>
  </conditionalFormatting>
  <conditionalFormatting sqref="CJ111">
    <cfRule type="colorScale" priority="1056">
      <colorScale>
        <cfvo type="min"/>
        <cfvo type="max"/>
        <color theme="0"/>
        <color theme="0"/>
      </colorScale>
    </cfRule>
    <cfRule type="expression" dxfId="4355" priority="1058">
      <formula>CI111&lt;0</formula>
    </cfRule>
  </conditionalFormatting>
  <conditionalFormatting sqref="CJ117">
    <cfRule type="colorScale" priority="1072">
      <colorScale>
        <cfvo type="min"/>
        <cfvo type="max"/>
        <color theme="0"/>
        <color theme="0"/>
      </colorScale>
    </cfRule>
    <cfRule type="expression" dxfId="4354" priority="1073">
      <formula>CI117&lt;0</formula>
    </cfRule>
  </conditionalFormatting>
  <conditionalFormatting sqref="CJ117:CJ123">
    <cfRule type="expression" priority="1070">
      <formula>#REF!</formula>
    </cfRule>
  </conditionalFormatting>
  <conditionalFormatting sqref="CJ118:CJ123">
    <cfRule type="colorScale" priority="1069">
      <colorScale>
        <cfvo type="min"/>
        <cfvo type="max"/>
        <color theme="0"/>
        <color theme="0"/>
      </colorScale>
    </cfRule>
    <cfRule type="expression" dxfId="4353" priority="1071">
      <formula>CI118&lt;0</formula>
    </cfRule>
  </conditionalFormatting>
  <conditionalFormatting sqref="CJ126:CJ135">
    <cfRule type="expression" dxfId="4352" priority="1193">
      <formula>IF(CJ126="Validar","Rojo","Verde")</formula>
    </cfRule>
    <cfRule type="colorScale" priority="1194">
      <colorScale>
        <cfvo type="min"/>
        <cfvo type="max"/>
        <color theme="0"/>
        <color theme="0"/>
      </colorScale>
    </cfRule>
    <cfRule type="expression" priority="1195">
      <formula>$F$23</formula>
    </cfRule>
    <cfRule type="expression" dxfId="4351" priority="1196">
      <formula>CI126&lt;0</formula>
    </cfRule>
  </conditionalFormatting>
  <conditionalFormatting sqref="CI6">
    <cfRule type="colorScale" priority="1053">
      <colorScale>
        <cfvo type="min"/>
        <cfvo type="max"/>
        <color theme="0"/>
        <color theme="0"/>
      </colorScale>
    </cfRule>
    <cfRule type="expression" dxfId="4350" priority="1054">
      <formula>CH6&lt;0</formula>
    </cfRule>
  </conditionalFormatting>
  <conditionalFormatting sqref="CI6">
    <cfRule type="expression" dxfId="4349" priority="1051">
      <formula>IF(CI6="Validar","Rojo","Verde")</formula>
    </cfRule>
    <cfRule type="expression" priority="1052">
      <formula>#REF!</formula>
    </cfRule>
  </conditionalFormatting>
  <conditionalFormatting sqref="CI7:CI8">
    <cfRule type="colorScale" priority="1049">
      <colorScale>
        <cfvo type="min"/>
        <cfvo type="max"/>
        <color theme="0"/>
        <color theme="0"/>
      </colorScale>
    </cfRule>
    <cfRule type="expression" dxfId="4348" priority="1050">
      <formula>CH7&lt;0</formula>
    </cfRule>
  </conditionalFormatting>
  <conditionalFormatting sqref="CI7:CI8">
    <cfRule type="expression" dxfId="4347" priority="1047">
      <formula>IF(CI7="Validar","Rojo","Verde")</formula>
    </cfRule>
    <cfRule type="expression" priority="1048">
      <formula>#REF!</formula>
    </cfRule>
  </conditionalFormatting>
  <conditionalFormatting sqref="CM9">
    <cfRule type="colorScale" priority="1014">
      <colorScale>
        <cfvo type="min"/>
        <cfvo type="max"/>
        <color theme="0"/>
        <color theme="0"/>
      </colorScale>
    </cfRule>
    <cfRule type="expression" dxfId="4346" priority="1015">
      <formula>CL9&lt;0</formula>
    </cfRule>
  </conditionalFormatting>
  <conditionalFormatting sqref="CM9:CM20">
    <cfRule type="expression" dxfId="4345" priority="985">
      <formula>IF(CM9="Validar","Rojo","Verde")</formula>
    </cfRule>
    <cfRule type="expression" priority="987">
      <formula>#REF!</formula>
    </cfRule>
  </conditionalFormatting>
  <conditionalFormatting sqref="CM10">
    <cfRule type="colorScale" priority="991">
      <colorScale>
        <cfvo type="min"/>
        <cfvo type="max"/>
        <color theme="0"/>
        <color theme="0"/>
      </colorScale>
    </cfRule>
    <cfRule type="expression" dxfId="4344" priority="992">
      <formula>CL10&lt;0</formula>
    </cfRule>
  </conditionalFormatting>
  <conditionalFormatting sqref="CM11:CM14">
    <cfRule type="colorScale" priority="1012">
      <colorScale>
        <cfvo type="min"/>
        <cfvo type="max"/>
        <color theme="0"/>
        <color theme="0"/>
      </colorScale>
    </cfRule>
    <cfRule type="expression" dxfId="4343" priority="1013">
      <formula>CL11&lt;0</formula>
    </cfRule>
  </conditionalFormatting>
  <conditionalFormatting sqref="CM15">
    <cfRule type="colorScale" priority="989">
      <colorScale>
        <cfvo type="min"/>
        <cfvo type="max"/>
        <color theme="0"/>
        <color theme="0"/>
      </colorScale>
    </cfRule>
    <cfRule type="expression" dxfId="4342" priority="990">
      <formula>CL15&lt;0</formula>
    </cfRule>
  </conditionalFormatting>
  <conditionalFormatting sqref="CM16:CM17">
    <cfRule type="colorScale" priority="1010">
      <colorScale>
        <cfvo type="min"/>
        <cfvo type="max"/>
        <color theme="0"/>
        <color theme="0"/>
      </colorScale>
    </cfRule>
    <cfRule type="expression" dxfId="4341" priority="1011">
      <formula>CL16&lt;0</formula>
    </cfRule>
  </conditionalFormatting>
  <conditionalFormatting sqref="CM18">
    <cfRule type="colorScale" priority="986">
      <colorScale>
        <cfvo type="min"/>
        <cfvo type="max"/>
        <color theme="0"/>
        <color theme="0"/>
      </colorScale>
    </cfRule>
    <cfRule type="expression" dxfId="4340" priority="988">
      <formula>CL18&lt;0</formula>
    </cfRule>
  </conditionalFormatting>
  <conditionalFormatting sqref="CM19:CM20">
    <cfRule type="colorScale" priority="1008">
      <colorScale>
        <cfvo type="min"/>
        <cfvo type="max"/>
        <color theme="0"/>
        <color theme="0"/>
      </colorScale>
    </cfRule>
    <cfRule type="expression" dxfId="4339" priority="1009">
      <formula>CL19&lt;0</formula>
    </cfRule>
  </conditionalFormatting>
  <conditionalFormatting sqref="CM23">
    <cfRule type="colorScale" priority="983">
      <colorScale>
        <cfvo type="min"/>
        <cfvo type="max"/>
        <color theme="0"/>
        <color theme="0"/>
      </colorScale>
    </cfRule>
    <cfRule type="expression" dxfId="4338" priority="984">
      <formula>CL23&lt;0</formula>
    </cfRule>
  </conditionalFormatting>
  <conditionalFormatting sqref="CM23:CM31">
    <cfRule type="expression" dxfId="4337" priority="977">
      <formula>IF(CM23="Validar","Rojo","Verde")</formula>
    </cfRule>
    <cfRule type="expression" priority="979">
      <formula>#REF!</formula>
    </cfRule>
  </conditionalFormatting>
  <conditionalFormatting sqref="CM24">
    <cfRule type="colorScale" priority="1006">
      <colorScale>
        <cfvo type="min"/>
        <cfvo type="max"/>
        <color theme="0"/>
        <color theme="0"/>
      </colorScale>
    </cfRule>
    <cfRule type="expression" dxfId="4336" priority="1007">
      <formula>CL24&lt;0</formula>
    </cfRule>
  </conditionalFormatting>
  <conditionalFormatting sqref="CM25">
    <cfRule type="colorScale" priority="1004">
      <colorScale>
        <cfvo type="min"/>
        <cfvo type="max"/>
        <color theme="0"/>
        <color theme="0"/>
      </colorScale>
    </cfRule>
    <cfRule type="expression" dxfId="4335" priority="1005">
      <formula>CL25&lt;0</formula>
    </cfRule>
  </conditionalFormatting>
  <conditionalFormatting sqref="CM26">
    <cfRule type="colorScale" priority="981">
      <colorScale>
        <cfvo type="min"/>
        <cfvo type="max"/>
        <color theme="0"/>
        <color theme="0"/>
      </colorScale>
    </cfRule>
    <cfRule type="expression" dxfId="4334" priority="982">
      <formula>CL26&lt;0</formula>
    </cfRule>
  </conditionalFormatting>
  <conditionalFormatting sqref="CM27">
    <cfRule type="colorScale" priority="1002">
      <colorScale>
        <cfvo type="min"/>
        <cfvo type="max"/>
        <color theme="0"/>
        <color theme="0"/>
      </colorScale>
    </cfRule>
    <cfRule type="expression" dxfId="4333" priority="1003">
      <formula>CL27&lt;0</formula>
    </cfRule>
  </conditionalFormatting>
  <conditionalFormatting sqref="CM28">
    <cfRule type="colorScale" priority="1000">
      <colorScale>
        <cfvo type="min"/>
        <cfvo type="max"/>
        <color theme="0"/>
        <color theme="0"/>
      </colorScale>
    </cfRule>
    <cfRule type="expression" dxfId="4332" priority="1001">
      <formula>CL28&lt;0</formula>
    </cfRule>
  </conditionalFormatting>
  <conditionalFormatting sqref="CM29">
    <cfRule type="colorScale" priority="978">
      <colorScale>
        <cfvo type="min"/>
        <cfvo type="max"/>
        <color theme="0"/>
        <color theme="0"/>
      </colorScale>
    </cfRule>
    <cfRule type="expression" dxfId="4331" priority="980">
      <formula>CL29&lt;0</formula>
    </cfRule>
  </conditionalFormatting>
  <conditionalFormatting sqref="CM30">
    <cfRule type="colorScale" priority="998">
      <colorScale>
        <cfvo type="min"/>
        <cfvo type="max"/>
        <color theme="0"/>
        <color theme="0"/>
      </colorScale>
    </cfRule>
    <cfRule type="expression" dxfId="4330" priority="999">
      <formula>CL30&lt;0</formula>
    </cfRule>
  </conditionalFormatting>
  <conditionalFormatting sqref="CM31">
    <cfRule type="colorScale" priority="996">
      <colorScale>
        <cfvo type="min"/>
        <cfvo type="max"/>
        <color theme="0"/>
        <color theme="0"/>
      </colorScale>
    </cfRule>
    <cfRule type="expression" dxfId="4329" priority="997">
      <formula>CL31&lt;0</formula>
    </cfRule>
  </conditionalFormatting>
  <conditionalFormatting sqref="CM39">
    <cfRule type="colorScale" priority="974">
      <colorScale>
        <cfvo type="min"/>
        <cfvo type="max"/>
        <color theme="0"/>
        <color theme="0"/>
      </colorScale>
    </cfRule>
    <cfRule type="expression" priority="975">
      <formula>#REF!</formula>
    </cfRule>
    <cfRule type="expression" dxfId="4328" priority="976">
      <formula>CL39&lt;0</formula>
    </cfRule>
  </conditionalFormatting>
  <conditionalFormatting sqref="CM39:CM107">
    <cfRule type="expression" dxfId="4327" priority="912">
      <formula>IF(CM39="Validar","Rojo","Verde")</formula>
    </cfRule>
  </conditionalFormatting>
  <conditionalFormatting sqref="CM40:CM67">
    <cfRule type="colorScale" priority="993">
      <colorScale>
        <cfvo type="min"/>
        <cfvo type="max"/>
        <color theme="0"/>
        <color theme="0"/>
      </colorScale>
    </cfRule>
    <cfRule type="expression" priority="994">
      <formula>$F$19</formula>
    </cfRule>
    <cfRule type="expression" dxfId="4326" priority="995">
      <formula>CL40&lt;0</formula>
    </cfRule>
  </conditionalFormatting>
  <conditionalFormatting sqref="CM68">
    <cfRule type="colorScale" priority="971">
      <colorScale>
        <cfvo type="min"/>
        <cfvo type="max"/>
        <color theme="0"/>
        <color theme="0"/>
      </colorScale>
    </cfRule>
    <cfRule type="expression" priority="972">
      <formula>#REF!</formula>
    </cfRule>
    <cfRule type="expression" dxfId="4325" priority="973">
      <formula>CL68&lt;0</formula>
    </cfRule>
  </conditionalFormatting>
  <conditionalFormatting sqref="CM69:CM81">
    <cfRule type="colorScale" priority="1018">
      <colorScale>
        <cfvo type="min"/>
        <cfvo type="max"/>
        <color theme="0"/>
        <color theme="0"/>
      </colorScale>
    </cfRule>
    <cfRule type="expression" priority="1019">
      <formula>$F$19</formula>
    </cfRule>
    <cfRule type="expression" dxfId="4324" priority="1020">
      <formula>CL69&lt;0</formula>
    </cfRule>
  </conditionalFormatting>
  <conditionalFormatting sqref="CM82 CM92 CM103 CM107">
    <cfRule type="expression" dxfId="4323" priority="1017">
      <formula>CL82&lt;0</formula>
    </cfRule>
  </conditionalFormatting>
  <conditionalFormatting sqref="CM83">
    <cfRule type="colorScale" priority="913">
      <colorScale>
        <cfvo type="min"/>
        <cfvo type="max"/>
        <color theme="0"/>
        <color theme="0"/>
      </colorScale>
    </cfRule>
    <cfRule type="expression" priority="914">
      <formula>#REF!</formula>
    </cfRule>
    <cfRule type="expression" dxfId="4322" priority="915">
      <formula>CL83&lt;0</formula>
    </cfRule>
  </conditionalFormatting>
  <conditionalFormatting sqref="CM84:CM91">
    <cfRule type="colorScale" priority="1021">
      <colorScale>
        <cfvo type="min"/>
        <cfvo type="max"/>
        <color theme="0"/>
        <color theme="0"/>
      </colorScale>
    </cfRule>
    <cfRule type="expression" priority="1022">
      <formula>$F$19</formula>
    </cfRule>
    <cfRule type="expression" dxfId="4321" priority="1023">
      <formula>CL84&lt;0</formula>
    </cfRule>
  </conditionalFormatting>
  <conditionalFormatting sqref="CM92 CM82 CM103 CM107">
    <cfRule type="colorScale" priority="1016">
      <colorScale>
        <cfvo type="min"/>
        <cfvo type="max"/>
        <color theme="0"/>
        <color theme="0"/>
      </colorScale>
    </cfRule>
  </conditionalFormatting>
  <conditionalFormatting sqref="CM93">
    <cfRule type="colorScale" priority="968">
      <colorScale>
        <cfvo type="min"/>
        <cfvo type="max"/>
        <color theme="0"/>
        <color theme="0"/>
      </colorScale>
    </cfRule>
    <cfRule type="expression" priority="969">
      <formula>#REF!</formula>
    </cfRule>
    <cfRule type="expression" dxfId="4320" priority="970">
      <formula>CL93&lt;0</formula>
    </cfRule>
  </conditionalFormatting>
  <conditionalFormatting sqref="CM94:CM102">
    <cfRule type="colorScale" priority="1024">
      <colorScale>
        <cfvo type="min"/>
        <cfvo type="max"/>
        <color theme="0"/>
        <color theme="0"/>
      </colorScale>
    </cfRule>
    <cfRule type="expression" priority="1025">
      <formula>$F$19</formula>
    </cfRule>
    <cfRule type="expression" dxfId="4319" priority="1026">
      <formula>CL94&lt;0</formula>
    </cfRule>
  </conditionalFormatting>
  <conditionalFormatting sqref="CM104">
    <cfRule type="colorScale" priority="965">
      <colorScale>
        <cfvo type="min"/>
        <cfvo type="max"/>
        <color theme="0"/>
        <color theme="0"/>
      </colorScale>
    </cfRule>
    <cfRule type="expression" priority="966">
      <formula>#REF!</formula>
    </cfRule>
    <cfRule type="expression" dxfId="4318" priority="967">
      <formula>CL104&lt;0</formula>
    </cfRule>
  </conditionalFormatting>
  <conditionalFormatting sqref="CM105:CM106">
    <cfRule type="colorScale" priority="1027">
      <colorScale>
        <cfvo type="min"/>
        <cfvo type="max"/>
        <color theme="0"/>
        <color theme="0"/>
      </colorScale>
    </cfRule>
    <cfRule type="expression" priority="1028">
      <formula>$F$19</formula>
    </cfRule>
    <cfRule type="expression" dxfId="4317" priority="1029">
      <formula>CL105&lt;0</formula>
    </cfRule>
  </conditionalFormatting>
  <conditionalFormatting sqref="CM110">
    <cfRule type="colorScale" priority="1030">
      <colorScale>
        <cfvo type="min"/>
        <cfvo type="max"/>
        <color theme="0"/>
        <color theme="0"/>
      </colorScale>
    </cfRule>
    <cfRule type="expression" dxfId="4316" priority="1031">
      <formula>CL110&lt;0</formula>
    </cfRule>
  </conditionalFormatting>
  <conditionalFormatting sqref="CM110:CM111">
    <cfRule type="expression" priority="910">
      <formula>$F$19</formula>
    </cfRule>
  </conditionalFormatting>
  <conditionalFormatting sqref="CM111">
    <cfRule type="colorScale" priority="909">
      <colorScale>
        <cfvo type="min"/>
        <cfvo type="max"/>
        <color theme="0"/>
        <color theme="0"/>
      </colorScale>
    </cfRule>
    <cfRule type="expression" dxfId="4315" priority="911">
      <formula>CL111&lt;0</formula>
    </cfRule>
  </conditionalFormatting>
  <conditionalFormatting sqref="CM117:CM123">
    <cfRule type="colorScale" priority="1035">
      <colorScale>
        <cfvo type="min"/>
        <cfvo type="max"/>
        <color theme="0"/>
        <color theme="0"/>
      </colorScale>
    </cfRule>
    <cfRule type="expression" priority="1036">
      <formula>$F$19</formula>
    </cfRule>
    <cfRule type="expression" dxfId="4314" priority="1037">
      <formula>CL117&lt;0</formula>
    </cfRule>
  </conditionalFormatting>
  <conditionalFormatting sqref="CM125">
    <cfRule type="colorScale" priority="962">
      <colorScale>
        <cfvo type="min"/>
        <cfvo type="max"/>
        <color theme="0"/>
        <color theme="0"/>
      </colorScale>
    </cfRule>
    <cfRule type="expression" priority="963">
      <formula>#REF!</formula>
    </cfRule>
    <cfRule type="expression" dxfId="4313" priority="964">
      <formula>CL125&lt;0</formula>
    </cfRule>
  </conditionalFormatting>
  <conditionalFormatting sqref="CM125:CM135">
    <cfRule type="expression" dxfId="4312" priority="961">
      <formula>IF(CM125="Validar","Rojo","Verde")</formula>
    </cfRule>
  </conditionalFormatting>
  <conditionalFormatting sqref="CM126:CM132">
    <cfRule type="colorScale" priority="1038">
      <colorScale>
        <cfvo type="min"/>
        <cfvo type="max"/>
        <color theme="0"/>
        <color theme="0"/>
      </colorScale>
    </cfRule>
    <cfRule type="expression" dxfId="4311" priority="1040">
      <formula>CL126&lt;0</formula>
    </cfRule>
  </conditionalFormatting>
  <conditionalFormatting sqref="CM126:CM134">
    <cfRule type="expression" priority="1039">
      <formula>$F$19</formula>
    </cfRule>
  </conditionalFormatting>
  <conditionalFormatting sqref="CM133:CM134">
    <cfRule type="colorScale" priority="1041">
      <colorScale>
        <cfvo type="min"/>
        <cfvo type="max"/>
        <color theme="0"/>
        <color theme="0"/>
      </colorScale>
    </cfRule>
    <cfRule type="expression" dxfId="4310" priority="1042">
      <formula>CL133&lt;0</formula>
    </cfRule>
  </conditionalFormatting>
  <conditionalFormatting sqref="CM135">
    <cfRule type="colorScale" priority="1032">
      <colorScale>
        <cfvo type="min"/>
        <cfvo type="max"/>
        <color theme="0"/>
        <color theme="0"/>
      </colorScale>
    </cfRule>
    <cfRule type="expression" priority="1033">
      <formula>$F$23</formula>
    </cfRule>
    <cfRule type="expression" dxfId="4309" priority="1034">
      <formula>CL135&lt;0</formula>
    </cfRule>
  </conditionalFormatting>
  <conditionalFormatting sqref="CM110:CN111">
    <cfRule type="expression" dxfId="4308" priority="905">
      <formula>IF(CM110="Validar","Rojo","Verde")</formula>
    </cfRule>
  </conditionalFormatting>
  <conditionalFormatting sqref="CM117:CN123">
    <cfRule type="expression" dxfId="4307" priority="918">
      <formula>IF(CM117="Validar","Rojo","Verde")</formula>
    </cfRule>
  </conditionalFormatting>
  <conditionalFormatting sqref="CN40:CN66">
    <cfRule type="colorScale" priority="953">
      <colorScale>
        <cfvo type="min"/>
        <cfvo type="max"/>
        <color theme="0"/>
        <color theme="0"/>
      </colorScale>
    </cfRule>
    <cfRule type="expression" priority="954">
      <formula>#REF!</formula>
    </cfRule>
    <cfRule type="expression" dxfId="4306" priority="955">
      <formula>CM40&lt;0</formula>
    </cfRule>
  </conditionalFormatting>
  <conditionalFormatting sqref="CN40:CN67">
    <cfRule type="expression" dxfId="4305" priority="952">
      <formula>IF(CN40="Validar","Rojo","Verde")</formula>
    </cfRule>
  </conditionalFormatting>
  <conditionalFormatting sqref="CN67 CM82:CN82 CM92:CN92 CM103:CN103 CM107:CN107">
    <cfRule type="expression" priority="957">
      <formula>$F$23</formula>
    </cfRule>
  </conditionalFormatting>
  <conditionalFormatting sqref="CN67 CN82 CN92 CN103 CN107">
    <cfRule type="expression" dxfId="4304" priority="958">
      <formula>CM67&lt;0</formula>
    </cfRule>
  </conditionalFormatting>
  <conditionalFormatting sqref="CN69">
    <cfRule type="colorScale" priority="950">
      <colorScale>
        <cfvo type="min"/>
        <cfvo type="max"/>
        <color theme="0"/>
        <color theme="0"/>
      </colorScale>
    </cfRule>
    <cfRule type="expression" dxfId="4303" priority="951">
      <formula>CM69&lt;0</formula>
    </cfRule>
  </conditionalFormatting>
  <conditionalFormatting sqref="CN69:CN81">
    <cfRule type="expression" priority="948">
      <formula>#REF!</formula>
    </cfRule>
  </conditionalFormatting>
  <conditionalFormatting sqref="CN69:CN82">
    <cfRule type="expression" dxfId="4302" priority="946">
      <formula>IF(CN69="Validar","Rojo","Verde")</formula>
    </cfRule>
  </conditionalFormatting>
  <conditionalFormatting sqref="CN70:CN78">
    <cfRule type="colorScale" priority="947">
      <colorScale>
        <cfvo type="min"/>
        <cfvo type="max"/>
        <color theme="0"/>
        <color theme="0"/>
      </colorScale>
    </cfRule>
    <cfRule type="expression" dxfId="4301" priority="949">
      <formula>CM70&lt;0</formula>
    </cfRule>
  </conditionalFormatting>
  <conditionalFormatting sqref="CN79:CN81">
    <cfRule type="colorScale" priority="959">
      <colorScale>
        <cfvo type="min"/>
        <cfvo type="max"/>
        <color theme="0"/>
        <color theme="0"/>
      </colorScale>
    </cfRule>
    <cfRule type="expression" dxfId="4300" priority="960">
      <formula>CM79&lt;0</formula>
    </cfRule>
  </conditionalFormatting>
  <conditionalFormatting sqref="CN67 CN82 CN92 CN103 CN107">
    <cfRule type="colorScale" priority="956">
      <colorScale>
        <cfvo type="min"/>
        <cfvo type="max"/>
        <color theme="0"/>
        <color theme="0"/>
      </colorScale>
    </cfRule>
  </conditionalFormatting>
  <conditionalFormatting sqref="CN84">
    <cfRule type="colorScale" priority="944">
      <colorScale>
        <cfvo type="min"/>
        <cfvo type="max"/>
        <color theme="0"/>
        <color theme="0"/>
      </colorScale>
    </cfRule>
    <cfRule type="expression" dxfId="4299" priority="945">
      <formula>CM84&lt;0</formula>
    </cfRule>
  </conditionalFormatting>
  <conditionalFormatting sqref="CN84:CN91">
    <cfRule type="expression" priority="942">
      <formula>#REF!</formula>
    </cfRule>
  </conditionalFormatting>
  <conditionalFormatting sqref="CN84:CN92">
    <cfRule type="expression" dxfId="4298" priority="940">
      <formula>IF(CN84="Validar","Rojo","Verde")</formula>
    </cfRule>
  </conditionalFormatting>
  <conditionalFormatting sqref="CN85:CN91">
    <cfRule type="colorScale" priority="941">
      <colorScale>
        <cfvo type="min"/>
        <cfvo type="max"/>
        <color theme="0"/>
        <color theme="0"/>
      </colorScale>
    </cfRule>
    <cfRule type="expression" dxfId="4297" priority="943">
      <formula>CM85&lt;0</formula>
    </cfRule>
  </conditionalFormatting>
  <conditionalFormatting sqref="CN94">
    <cfRule type="colorScale" priority="938">
      <colorScale>
        <cfvo type="min"/>
        <cfvo type="max"/>
        <color theme="0"/>
        <color theme="0"/>
      </colorScale>
    </cfRule>
    <cfRule type="expression" dxfId="4296" priority="939">
      <formula>CM94&lt;0</formula>
    </cfRule>
  </conditionalFormatting>
  <conditionalFormatting sqref="CN94:CN102">
    <cfRule type="expression" priority="932">
      <formula>#REF!</formula>
    </cfRule>
  </conditionalFormatting>
  <conditionalFormatting sqref="CN94:CN103">
    <cfRule type="expression" dxfId="4295" priority="930">
      <formula>IF(CN94="Validar","Rojo","Verde")</formula>
    </cfRule>
  </conditionalFormatting>
  <conditionalFormatting sqref="CN95:CN100">
    <cfRule type="colorScale" priority="936">
      <colorScale>
        <cfvo type="min"/>
        <cfvo type="max"/>
        <color theme="0"/>
        <color theme="0"/>
      </colorScale>
    </cfRule>
    <cfRule type="expression" dxfId="4294" priority="937">
      <formula>CM95&lt;0</formula>
    </cfRule>
  </conditionalFormatting>
  <conditionalFormatting sqref="CN101">
    <cfRule type="colorScale" priority="934">
      <colorScale>
        <cfvo type="min"/>
        <cfvo type="max"/>
        <color theme="0"/>
        <color theme="0"/>
      </colorScale>
    </cfRule>
    <cfRule type="expression" dxfId="4293" priority="935">
      <formula>CM101&lt;0</formula>
    </cfRule>
  </conditionalFormatting>
  <conditionalFormatting sqref="CN102">
    <cfRule type="colorScale" priority="931">
      <colorScale>
        <cfvo type="min"/>
        <cfvo type="max"/>
        <color theme="0"/>
        <color theme="0"/>
      </colorScale>
    </cfRule>
    <cfRule type="expression" dxfId="4292" priority="933">
      <formula>CM102&lt;0</formula>
    </cfRule>
  </conditionalFormatting>
  <conditionalFormatting sqref="CN105">
    <cfRule type="colorScale" priority="928">
      <colorScale>
        <cfvo type="min"/>
        <cfvo type="max"/>
        <color theme="0"/>
        <color theme="0"/>
      </colorScale>
    </cfRule>
    <cfRule type="expression" dxfId="4291" priority="929">
      <formula>CM105&lt;0</formula>
    </cfRule>
  </conditionalFormatting>
  <conditionalFormatting sqref="CN105:CN106">
    <cfRule type="expression" priority="926">
      <formula>#REF!</formula>
    </cfRule>
  </conditionalFormatting>
  <conditionalFormatting sqref="CN105:CN107">
    <cfRule type="expression" dxfId="4290" priority="924">
      <formula>IF(CN105="Validar","Rojo","Verde")</formula>
    </cfRule>
  </conditionalFormatting>
  <conditionalFormatting sqref="CN106">
    <cfRule type="colorScale" priority="925">
      <colorScale>
        <cfvo type="min"/>
        <cfvo type="max"/>
        <color theme="0"/>
        <color theme="0"/>
      </colorScale>
    </cfRule>
    <cfRule type="expression" dxfId="4289" priority="927">
      <formula>CM106&lt;0</formula>
    </cfRule>
  </conditionalFormatting>
  <conditionalFormatting sqref="CN110">
    <cfRule type="colorScale" priority="916">
      <colorScale>
        <cfvo type="min"/>
        <cfvo type="max"/>
        <color theme="0"/>
        <color theme="0"/>
      </colorScale>
    </cfRule>
    <cfRule type="expression" dxfId="4288" priority="917">
      <formula>CM110&lt;0</formula>
    </cfRule>
  </conditionalFormatting>
  <conditionalFormatting sqref="CN110:CN111">
    <cfRule type="expression" priority="907">
      <formula>#REF!</formula>
    </cfRule>
  </conditionalFormatting>
  <conditionalFormatting sqref="CN111">
    <cfRule type="colorScale" priority="906">
      <colorScale>
        <cfvo type="min"/>
        <cfvo type="max"/>
        <color theme="0"/>
        <color theme="0"/>
      </colorScale>
    </cfRule>
    <cfRule type="expression" dxfId="4287" priority="908">
      <formula>CM111&lt;0</formula>
    </cfRule>
  </conditionalFormatting>
  <conditionalFormatting sqref="CN117">
    <cfRule type="colorScale" priority="922">
      <colorScale>
        <cfvo type="min"/>
        <cfvo type="max"/>
        <color theme="0"/>
        <color theme="0"/>
      </colorScale>
    </cfRule>
    <cfRule type="expression" dxfId="4286" priority="923">
      <formula>CM117&lt;0</formula>
    </cfRule>
  </conditionalFormatting>
  <conditionalFormatting sqref="CN117:CN123">
    <cfRule type="expression" priority="920">
      <formula>#REF!</formula>
    </cfRule>
  </conditionalFormatting>
  <conditionalFormatting sqref="CN118:CN123">
    <cfRule type="colorScale" priority="919">
      <colorScale>
        <cfvo type="min"/>
        <cfvo type="max"/>
        <color theme="0"/>
        <color theme="0"/>
      </colorScale>
    </cfRule>
    <cfRule type="expression" dxfId="4285" priority="921">
      <formula>CM118&lt;0</formula>
    </cfRule>
  </conditionalFormatting>
  <conditionalFormatting sqref="CN126:CN135">
    <cfRule type="expression" dxfId="4284" priority="1043">
      <formula>IF(CN126="Validar","Rojo","Verde")</formula>
    </cfRule>
    <cfRule type="colorScale" priority="1044">
      <colorScale>
        <cfvo type="min"/>
        <cfvo type="max"/>
        <color theme="0"/>
        <color theme="0"/>
      </colorScale>
    </cfRule>
    <cfRule type="expression" priority="1045">
      <formula>$F$23</formula>
    </cfRule>
    <cfRule type="expression" dxfId="4283" priority="1046">
      <formula>CM126&lt;0</formula>
    </cfRule>
  </conditionalFormatting>
  <conditionalFormatting sqref="CM6">
    <cfRule type="colorScale" priority="903">
      <colorScale>
        <cfvo type="min"/>
        <cfvo type="max"/>
        <color theme="0"/>
        <color theme="0"/>
      </colorScale>
    </cfRule>
    <cfRule type="expression" dxfId="4282" priority="904">
      <formula>CL6&lt;0</formula>
    </cfRule>
  </conditionalFormatting>
  <conditionalFormatting sqref="CM6">
    <cfRule type="expression" dxfId="4281" priority="901">
      <formula>IF(CM6="Validar","Rojo","Verde")</formula>
    </cfRule>
    <cfRule type="expression" priority="902">
      <formula>#REF!</formula>
    </cfRule>
  </conditionalFormatting>
  <conditionalFormatting sqref="CM7:CM8">
    <cfRule type="colorScale" priority="899">
      <colorScale>
        <cfvo type="min"/>
        <cfvo type="max"/>
        <color theme="0"/>
        <color theme="0"/>
      </colorScale>
    </cfRule>
    <cfRule type="expression" dxfId="4280" priority="900">
      <formula>CL7&lt;0</formula>
    </cfRule>
  </conditionalFormatting>
  <conditionalFormatting sqref="CM7:CM8">
    <cfRule type="expression" dxfId="4279" priority="897">
      <formula>IF(CM7="Validar","Rojo","Verde")</formula>
    </cfRule>
    <cfRule type="expression" priority="898">
      <formula>#REF!</formula>
    </cfRule>
  </conditionalFormatting>
  <conditionalFormatting sqref="CP9">
    <cfRule type="colorScale" priority="864">
      <colorScale>
        <cfvo type="min"/>
        <cfvo type="max"/>
        <color theme="0"/>
        <color theme="0"/>
      </colorScale>
    </cfRule>
    <cfRule type="expression" dxfId="4278" priority="865">
      <formula>CO9&lt;0</formula>
    </cfRule>
  </conditionalFormatting>
  <conditionalFormatting sqref="CP9:CP20">
    <cfRule type="expression" dxfId="4277" priority="835">
      <formula>IF(CP9="Validar","Rojo","Verde")</formula>
    </cfRule>
    <cfRule type="expression" priority="837">
      <formula>#REF!</formula>
    </cfRule>
  </conditionalFormatting>
  <conditionalFormatting sqref="CP10">
    <cfRule type="colorScale" priority="841">
      <colorScale>
        <cfvo type="min"/>
        <cfvo type="max"/>
        <color theme="0"/>
        <color theme="0"/>
      </colorScale>
    </cfRule>
    <cfRule type="expression" dxfId="4276" priority="842">
      <formula>CO10&lt;0</formula>
    </cfRule>
  </conditionalFormatting>
  <conditionalFormatting sqref="CP11:CP14">
    <cfRule type="colorScale" priority="862">
      <colorScale>
        <cfvo type="min"/>
        <cfvo type="max"/>
        <color theme="0"/>
        <color theme="0"/>
      </colorScale>
    </cfRule>
    <cfRule type="expression" dxfId="4275" priority="863">
      <formula>CO11&lt;0</formula>
    </cfRule>
  </conditionalFormatting>
  <conditionalFormatting sqref="CP15">
    <cfRule type="colorScale" priority="839">
      <colorScale>
        <cfvo type="min"/>
        <cfvo type="max"/>
        <color theme="0"/>
        <color theme="0"/>
      </colorScale>
    </cfRule>
    <cfRule type="expression" dxfId="4274" priority="840">
      <formula>CO15&lt;0</formula>
    </cfRule>
  </conditionalFormatting>
  <conditionalFormatting sqref="CP16:CP17">
    <cfRule type="colorScale" priority="860">
      <colorScale>
        <cfvo type="min"/>
        <cfvo type="max"/>
        <color theme="0"/>
        <color theme="0"/>
      </colorScale>
    </cfRule>
    <cfRule type="expression" dxfId="4273" priority="861">
      <formula>CO16&lt;0</formula>
    </cfRule>
  </conditionalFormatting>
  <conditionalFormatting sqref="CP18">
    <cfRule type="colorScale" priority="836">
      <colorScale>
        <cfvo type="min"/>
        <cfvo type="max"/>
        <color theme="0"/>
        <color theme="0"/>
      </colorScale>
    </cfRule>
    <cfRule type="expression" dxfId="4272" priority="838">
      <formula>CO18&lt;0</formula>
    </cfRule>
  </conditionalFormatting>
  <conditionalFormatting sqref="CP19:CP20">
    <cfRule type="colorScale" priority="858">
      <colorScale>
        <cfvo type="min"/>
        <cfvo type="max"/>
        <color theme="0"/>
        <color theme="0"/>
      </colorScale>
    </cfRule>
    <cfRule type="expression" dxfId="4271" priority="859">
      <formula>CO19&lt;0</formula>
    </cfRule>
  </conditionalFormatting>
  <conditionalFormatting sqref="CP23">
    <cfRule type="colorScale" priority="833">
      <colorScale>
        <cfvo type="min"/>
        <cfvo type="max"/>
        <color theme="0"/>
        <color theme="0"/>
      </colorScale>
    </cfRule>
    <cfRule type="expression" dxfId="4270" priority="834">
      <formula>CO23&lt;0</formula>
    </cfRule>
  </conditionalFormatting>
  <conditionalFormatting sqref="CP23:CP31">
    <cfRule type="expression" dxfId="4269" priority="827">
      <formula>IF(CP23="Validar","Rojo","Verde")</formula>
    </cfRule>
    <cfRule type="expression" priority="829">
      <formula>#REF!</formula>
    </cfRule>
  </conditionalFormatting>
  <conditionalFormatting sqref="CP24">
    <cfRule type="colorScale" priority="856">
      <colorScale>
        <cfvo type="min"/>
        <cfvo type="max"/>
        <color theme="0"/>
        <color theme="0"/>
      </colorScale>
    </cfRule>
    <cfRule type="expression" dxfId="4268" priority="857">
      <formula>CO24&lt;0</formula>
    </cfRule>
  </conditionalFormatting>
  <conditionalFormatting sqref="CP25">
    <cfRule type="colorScale" priority="854">
      <colorScale>
        <cfvo type="min"/>
        <cfvo type="max"/>
        <color theme="0"/>
        <color theme="0"/>
      </colorScale>
    </cfRule>
    <cfRule type="expression" dxfId="4267" priority="855">
      <formula>CO25&lt;0</formula>
    </cfRule>
  </conditionalFormatting>
  <conditionalFormatting sqref="CP26">
    <cfRule type="colorScale" priority="831">
      <colorScale>
        <cfvo type="min"/>
        <cfvo type="max"/>
        <color theme="0"/>
        <color theme="0"/>
      </colorScale>
    </cfRule>
    <cfRule type="expression" dxfId="4266" priority="832">
      <formula>CO26&lt;0</formula>
    </cfRule>
  </conditionalFormatting>
  <conditionalFormatting sqref="CP27">
    <cfRule type="colorScale" priority="852">
      <colorScale>
        <cfvo type="min"/>
        <cfvo type="max"/>
        <color theme="0"/>
        <color theme="0"/>
      </colorScale>
    </cfRule>
    <cfRule type="expression" dxfId="4265" priority="853">
      <formula>CO27&lt;0</formula>
    </cfRule>
  </conditionalFormatting>
  <conditionalFormatting sqref="CP28">
    <cfRule type="colorScale" priority="850">
      <colorScale>
        <cfvo type="min"/>
        <cfvo type="max"/>
        <color theme="0"/>
        <color theme="0"/>
      </colorScale>
    </cfRule>
    <cfRule type="expression" dxfId="4264" priority="851">
      <formula>CO28&lt;0</formula>
    </cfRule>
  </conditionalFormatting>
  <conditionalFormatting sqref="CP29">
    <cfRule type="colorScale" priority="828">
      <colorScale>
        <cfvo type="min"/>
        <cfvo type="max"/>
        <color theme="0"/>
        <color theme="0"/>
      </colorScale>
    </cfRule>
    <cfRule type="expression" dxfId="4263" priority="830">
      <formula>CO29&lt;0</formula>
    </cfRule>
  </conditionalFormatting>
  <conditionalFormatting sqref="CP30">
    <cfRule type="colorScale" priority="848">
      <colorScale>
        <cfvo type="min"/>
        <cfvo type="max"/>
        <color theme="0"/>
        <color theme="0"/>
      </colorScale>
    </cfRule>
    <cfRule type="expression" dxfId="4262" priority="849">
      <formula>CO30&lt;0</formula>
    </cfRule>
  </conditionalFormatting>
  <conditionalFormatting sqref="CP31">
    <cfRule type="colorScale" priority="846">
      <colorScale>
        <cfvo type="min"/>
        <cfvo type="max"/>
        <color theme="0"/>
        <color theme="0"/>
      </colorScale>
    </cfRule>
    <cfRule type="expression" dxfId="4261" priority="847">
      <formula>CO31&lt;0</formula>
    </cfRule>
  </conditionalFormatting>
  <conditionalFormatting sqref="CP39">
    <cfRule type="colorScale" priority="824">
      <colorScale>
        <cfvo type="min"/>
        <cfvo type="max"/>
        <color theme="0"/>
        <color theme="0"/>
      </colorScale>
    </cfRule>
    <cfRule type="expression" priority="825">
      <formula>#REF!</formula>
    </cfRule>
    <cfRule type="expression" dxfId="4260" priority="826">
      <formula>CO39&lt;0</formula>
    </cfRule>
  </conditionalFormatting>
  <conditionalFormatting sqref="CP39:CP107">
    <cfRule type="expression" dxfId="4259" priority="762">
      <formula>IF(CP39="Validar","Rojo","Verde")</formula>
    </cfRule>
  </conditionalFormatting>
  <conditionalFormatting sqref="CP40:CP67">
    <cfRule type="colorScale" priority="843">
      <colorScale>
        <cfvo type="min"/>
        <cfvo type="max"/>
        <color theme="0"/>
        <color theme="0"/>
      </colorScale>
    </cfRule>
    <cfRule type="expression" priority="844">
      <formula>$F$19</formula>
    </cfRule>
    <cfRule type="expression" dxfId="4258" priority="845">
      <formula>CO40&lt;0</formula>
    </cfRule>
  </conditionalFormatting>
  <conditionalFormatting sqref="CP68">
    <cfRule type="colorScale" priority="821">
      <colorScale>
        <cfvo type="min"/>
        <cfvo type="max"/>
        <color theme="0"/>
        <color theme="0"/>
      </colorScale>
    </cfRule>
    <cfRule type="expression" priority="822">
      <formula>#REF!</formula>
    </cfRule>
    <cfRule type="expression" dxfId="4257" priority="823">
      <formula>CO68&lt;0</formula>
    </cfRule>
  </conditionalFormatting>
  <conditionalFormatting sqref="CP69:CP81">
    <cfRule type="colorScale" priority="868">
      <colorScale>
        <cfvo type="min"/>
        <cfvo type="max"/>
        <color theme="0"/>
        <color theme="0"/>
      </colorScale>
    </cfRule>
    <cfRule type="expression" priority="869">
      <formula>$F$19</formula>
    </cfRule>
    <cfRule type="expression" dxfId="4256" priority="870">
      <formula>CO69&lt;0</formula>
    </cfRule>
  </conditionalFormatting>
  <conditionalFormatting sqref="CP82 CP92 CP103 CP107">
    <cfRule type="expression" dxfId="4255" priority="867">
      <formula>CO82&lt;0</formula>
    </cfRule>
  </conditionalFormatting>
  <conditionalFormatting sqref="CP83">
    <cfRule type="colorScale" priority="763">
      <colorScale>
        <cfvo type="min"/>
        <cfvo type="max"/>
        <color theme="0"/>
        <color theme="0"/>
      </colorScale>
    </cfRule>
    <cfRule type="expression" priority="764">
      <formula>#REF!</formula>
    </cfRule>
    <cfRule type="expression" dxfId="4254" priority="765">
      <formula>CO83&lt;0</formula>
    </cfRule>
  </conditionalFormatting>
  <conditionalFormatting sqref="CP84:CP91">
    <cfRule type="colorScale" priority="871">
      <colorScale>
        <cfvo type="min"/>
        <cfvo type="max"/>
        <color theme="0"/>
        <color theme="0"/>
      </colorScale>
    </cfRule>
    <cfRule type="expression" priority="872">
      <formula>$F$19</formula>
    </cfRule>
    <cfRule type="expression" dxfId="4253" priority="873">
      <formula>CO84&lt;0</formula>
    </cfRule>
  </conditionalFormatting>
  <conditionalFormatting sqref="CP92 CP82 CP103 CP107">
    <cfRule type="colorScale" priority="866">
      <colorScale>
        <cfvo type="min"/>
        <cfvo type="max"/>
        <color theme="0"/>
        <color theme="0"/>
      </colorScale>
    </cfRule>
  </conditionalFormatting>
  <conditionalFormatting sqref="CP93">
    <cfRule type="colorScale" priority="818">
      <colorScale>
        <cfvo type="min"/>
        <cfvo type="max"/>
        <color theme="0"/>
        <color theme="0"/>
      </colorScale>
    </cfRule>
    <cfRule type="expression" priority="819">
      <formula>#REF!</formula>
    </cfRule>
    <cfRule type="expression" dxfId="4252" priority="820">
      <formula>CO93&lt;0</formula>
    </cfRule>
  </conditionalFormatting>
  <conditionalFormatting sqref="CP94:CP102">
    <cfRule type="colorScale" priority="874">
      <colorScale>
        <cfvo type="min"/>
        <cfvo type="max"/>
        <color theme="0"/>
        <color theme="0"/>
      </colorScale>
    </cfRule>
    <cfRule type="expression" priority="875">
      <formula>$F$19</formula>
    </cfRule>
    <cfRule type="expression" dxfId="4251" priority="876">
      <formula>CO94&lt;0</formula>
    </cfRule>
  </conditionalFormatting>
  <conditionalFormatting sqref="CP104">
    <cfRule type="colorScale" priority="815">
      <colorScale>
        <cfvo type="min"/>
        <cfvo type="max"/>
        <color theme="0"/>
        <color theme="0"/>
      </colorScale>
    </cfRule>
    <cfRule type="expression" priority="816">
      <formula>#REF!</formula>
    </cfRule>
    <cfRule type="expression" dxfId="4250" priority="817">
      <formula>CO104&lt;0</formula>
    </cfRule>
  </conditionalFormatting>
  <conditionalFormatting sqref="CP105:CP106">
    <cfRule type="colorScale" priority="877">
      <colorScale>
        <cfvo type="min"/>
        <cfvo type="max"/>
        <color theme="0"/>
        <color theme="0"/>
      </colorScale>
    </cfRule>
    <cfRule type="expression" priority="878">
      <formula>$F$19</formula>
    </cfRule>
    <cfRule type="expression" dxfId="4249" priority="879">
      <formula>CO105&lt;0</formula>
    </cfRule>
  </conditionalFormatting>
  <conditionalFormatting sqref="CP110">
    <cfRule type="colorScale" priority="880">
      <colorScale>
        <cfvo type="min"/>
        <cfvo type="max"/>
        <color theme="0"/>
        <color theme="0"/>
      </colorScale>
    </cfRule>
    <cfRule type="expression" dxfId="4248" priority="881">
      <formula>CO110&lt;0</formula>
    </cfRule>
  </conditionalFormatting>
  <conditionalFormatting sqref="CP110:CP111">
    <cfRule type="expression" priority="760">
      <formula>$F$19</formula>
    </cfRule>
  </conditionalFormatting>
  <conditionalFormatting sqref="CP111">
    <cfRule type="colorScale" priority="759">
      <colorScale>
        <cfvo type="min"/>
        <cfvo type="max"/>
        <color theme="0"/>
        <color theme="0"/>
      </colorScale>
    </cfRule>
    <cfRule type="expression" dxfId="4247" priority="761">
      <formula>CO111&lt;0</formula>
    </cfRule>
  </conditionalFormatting>
  <conditionalFormatting sqref="CP117:CP123">
    <cfRule type="colorScale" priority="885">
      <colorScale>
        <cfvo type="min"/>
        <cfvo type="max"/>
        <color theme="0"/>
        <color theme="0"/>
      </colorScale>
    </cfRule>
    <cfRule type="expression" priority="886">
      <formula>$F$19</formula>
    </cfRule>
    <cfRule type="expression" dxfId="4246" priority="887">
      <formula>CO117&lt;0</formula>
    </cfRule>
  </conditionalFormatting>
  <conditionalFormatting sqref="CP125">
    <cfRule type="colorScale" priority="812">
      <colorScale>
        <cfvo type="min"/>
        <cfvo type="max"/>
        <color theme="0"/>
        <color theme="0"/>
      </colorScale>
    </cfRule>
    <cfRule type="expression" priority="813">
      <formula>#REF!</formula>
    </cfRule>
    <cfRule type="expression" dxfId="4245" priority="814">
      <formula>CO125&lt;0</formula>
    </cfRule>
  </conditionalFormatting>
  <conditionalFormatting sqref="CP125:CP135">
    <cfRule type="expression" dxfId="4244" priority="811">
      <formula>IF(CP125="Validar","Rojo","Verde")</formula>
    </cfRule>
  </conditionalFormatting>
  <conditionalFormatting sqref="CP126:CP132">
    <cfRule type="colorScale" priority="888">
      <colorScale>
        <cfvo type="min"/>
        <cfvo type="max"/>
        <color theme="0"/>
        <color theme="0"/>
      </colorScale>
    </cfRule>
    <cfRule type="expression" dxfId="4243" priority="890">
      <formula>CO126&lt;0</formula>
    </cfRule>
  </conditionalFormatting>
  <conditionalFormatting sqref="CP126:CP134">
    <cfRule type="expression" priority="889">
      <formula>$F$19</formula>
    </cfRule>
  </conditionalFormatting>
  <conditionalFormatting sqref="CP133:CP134">
    <cfRule type="colorScale" priority="891">
      <colorScale>
        <cfvo type="min"/>
        <cfvo type="max"/>
        <color theme="0"/>
        <color theme="0"/>
      </colorScale>
    </cfRule>
    <cfRule type="expression" dxfId="4242" priority="892">
      <formula>CO133&lt;0</formula>
    </cfRule>
  </conditionalFormatting>
  <conditionalFormatting sqref="CP135">
    <cfRule type="colorScale" priority="882">
      <colorScale>
        <cfvo type="min"/>
        <cfvo type="max"/>
        <color theme="0"/>
        <color theme="0"/>
      </colorScale>
    </cfRule>
    <cfRule type="expression" priority="883">
      <formula>$F$23</formula>
    </cfRule>
    <cfRule type="expression" dxfId="4241" priority="884">
      <formula>CO135&lt;0</formula>
    </cfRule>
  </conditionalFormatting>
  <conditionalFormatting sqref="CP110:CQ111">
    <cfRule type="expression" dxfId="4240" priority="755">
      <formula>IF(CP110="Validar","Rojo","Verde")</formula>
    </cfRule>
  </conditionalFormatting>
  <conditionalFormatting sqref="CP117:CQ123">
    <cfRule type="expression" dxfId="4239" priority="768">
      <formula>IF(CP117="Validar","Rojo","Verde")</formula>
    </cfRule>
  </conditionalFormatting>
  <conditionalFormatting sqref="CQ40:CQ66">
    <cfRule type="colorScale" priority="803">
      <colorScale>
        <cfvo type="min"/>
        <cfvo type="max"/>
        <color theme="0"/>
        <color theme="0"/>
      </colorScale>
    </cfRule>
    <cfRule type="expression" priority="804">
      <formula>#REF!</formula>
    </cfRule>
    <cfRule type="expression" dxfId="4238" priority="805">
      <formula>CP40&lt;0</formula>
    </cfRule>
  </conditionalFormatting>
  <conditionalFormatting sqref="CQ40:CQ67">
    <cfRule type="expression" dxfId="4237" priority="802">
      <formula>IF(CQ40="Validar","Rojo","Verde")</formula>
    </cfRule>
  </conditionalFormatting>
  <conditionalFormatting sqref="CQ67 CP82:CQ82 CP92:CQ92 CP103:CQ103 CP107:CQ107">
    <cfRule type="expression" priority="807">
      <formula>$F$23</formula>
    </cfRule>
  </conditionalFormatting>
  <conditionalFormatting sqref="CQ67 CQ82 CQ92 CQ103 CQ107">
    <cfRule type="expression" dxfId="4236" priority="808">
      <formula>CP67&lt;0</formula>
    </cfRule>
  </conditionalFormatting>
  <conditionalFormatting sqref="CQ69">
    <cfRule type="colorScale" priority="800">
      <colorScale>
        <cfvo type="min"/>
        <cfvo type="max"/>
        <color theme="0"/>
        <color theme="0"/>
      </colorScale>
    </cfRule>
    <cfRule type="expression" dxfId="4235" priority="801">
      <formula>CP69&lt;0</formula>
    </cfRule>
  </conditionalFormatting>
  <conditionalFormatting sqref="CQ69:CQ81">
    <cfRule type="expression" priority="798">
      <formula>#REF!</formula>
    </cfRule>
  </conditionalFormatting>
  <conditionalFormatting sqref="CQ69:CQ82">
    <cfRule type="expression" dxfId="4234" priority="796">
      <formula>IF(CQ69="Validar","Rojo","Verde")</formula>
    </cfRule>
  </conditionalFormatting>
  <conditionalFormatting sqref="CQ70:CQ78">
    <cfRule type="colorScale" priority="797">
      <colorScale>
        <cfvo type="min"/>
        <cfvo type="max"/>
        <color theme="0"/>
        <color theme="0"/>
      </colorScale>
    </cfRule>
    <cfRule type="expression" dxfId="4233" priority="799">
      <formula>CP70&lt;0</formula>
    </cfRule>
  </conditionalFormatting>
  <conditionalFormatting sqref="CQ79:CQ81">
    <cfRule type="colorScale" priority="809">
      <colorScale>
        <cfvo type="min"/>
        <cfvo type="max"/>
        <color theme="0"/>
        <color theme="0"/>
      </colorScale>
    </cfRule>
    <cfRule type="expression" dxfId="4232" priority="810">
      <formula>CP79&lt;0</formula>
    </cfRule>
  </conditionalFormatting>
  <conditionalFormatting sqref="CQ67 CQ82 CQ92 CQ103 CQ107">
    <cfRule type="colorScale" priority="806">
      <colorScale>
        <cfvo type="min"/>
        <cfvo type="max"/>
        <color theme="0"/>
        <color theme="0"/>
      </colorScale>
    </cfRule>
  </conditionalFormatting>
  <conditionalFormatting sqref="CQ84">
    <cfRule type="colorScale" priority="794">
      <colorScale>
        <cfvo type="min"/>
        <cfvo type="max"/>
        <color theme="0"/>
        <color theme="0"/>
      </colorScale>
    </cfRule>
    <cfRule type="expression" dxfId="4231" priority="795">
      <formula>CP84&lt;0</formula>
    </cfRule>
  </conditionalFormatting>
  <conditionalFormatting sqref="CQ84:CQ91">
    <cfRule type="expression" priority="792">
      <formula>#REF!</formula>
    </cfRule>
  </conditionalFormatting>
  <conditionalFormatting sqref="CQ84:CQ92">
    <cfRule type="expression" dxfId="4230" priority="790">
      <formula>IF(CQ84="Validar","Rojo","Verde")</formula>
    </cfRule>
  </conditionalFormatting>
  <conditionalFormatting sqref="CQ85:CQ91">
    <cfRule type="colorScale" priority="791">
      <colorScale>
        <cfvo type="min"/>
        <cfvo type="max"/>
        <color theme="0"/>
        <color theme="0"/>
      </colorScale>
    </cfRule>
    <cfRule type="expression" dxfId="4229" priority="793">
      <formula>CP85&lt;0</formula>
    </cfRule>
  </conditionalFormatting>
  <conditionalFormatting sqref="CQ94">
    <cfRule type="colorScale" priority="788">
      <colorScale>
        <cfvo type="min"/>
        <cfvo type="max"/>
        <color theme="0"/>
        <color theme="0"/>
      </colorScale>
    </cfRule>
    <cfRule type="expression" dxfId="4228" priority="789">
      <formula>CP94&lt;0</formula>
    </cfRule>
  </conditionalFormatting>
  <conditionalFormatting sqref="CQ94:CQ102">
    <cfRule type="expression" priority="782">
      <formula>#REF!</formula>
    </cfRule>
  </conditionalFormatting>
  <conditionalFormatting sqref="CQ94:CQ103">
    <cfRule type="expression" dxfId="4227" priority="780">
      <formula>IF(CQ94="Validar","Rojo","Verde")</formula>
    </cfRule>
  </conditionalFormatting>
  <conditionalFormatting sqref="CQ95:CQ100">
    <cfRule type="colorScale" priority="786">
      <colorScale>
        <cfvo type="min"/>
        <cfvo type="max"/>
        <color theme="0"/>
        <color theme="0"/>
      </colorScale>
    </cfRule>
    <cfRule type="expression" dxfId="4226" priority="787">
      <formula>CP95&lt;0</formula>
    </cfRule>
  </conditionalFormatting>
  <conditionalFormatting sqref="CQ101">
    <cfRule type="colorScale" priority="784">
      <colorScale>
        <cfvo type="min"/>
        <cfvo type="max"/>
        <color theme="0"/>
        <color theme="0"/>
      </colorScale>
    </cfRule>
    <cfRule type="expression" dxfId="4225" priority="785">
      <formula>CP101&lt;0</formula>
    </cfRule>
  </conditionalFormatting>
  <conditionalFormatting sqref="CQ102">
    <cfRule type="colorScale" priority="781">
      <colorScale>
        <cfvo type="min"/>
        <cfvo type="max"/>
        <color theme="0"/>
        <color theme="0"/>
      </colorScale>
    </cfRule>
    <cfRule type="expression" dxfId="4224" priority="783">
      <formula>CP102&lt;0</formula>
    </cfRule>
  </conditionalFormatting>
  <conditionalFormatting sqref="CQ105">
    <cfRule type="colorScale" priority="778">
      <colorScale>
        <cfvo type="min"/>
        <cfvo type="max"/>
        <color theme="0"/>
        <color theme="0"/>
      </colorScale>
    </cfRule>
    <cfRule type="expression" dxfId="4223" priority="779">
      <formula>CP105&lt;0</formula>
    </cfRule>
  </conditionalFormatting>
  <conditionalFormatting sqref="CQ105:CQ106">
    <cfRule type="expression" priority="776">
      <formula>#REF!</formula>
    </cfRule>
  </conditionalFormatting>
  <conditionalFormatting sqref="CQ105:CQ107">
    <cfRule type="expression" dxfId="4222" priority="774">
      <formula>IF(CQ105="Validar","Rojo","Verde")</formula>
    </cfRule>
  </conditionalFormatting>
  <conditionalFormatting sqref="CQ106">
    <cfRule type="colorScale" priority="775">
      <colorScale>
        <cfvo type="min"/>
        <cfvo type="max"/>
        <color theme="0"/>
        <color theme="0"/>
      </colorScale>
    </cfRule>
    <cfRule type="expression" dxfId="4221" priority="777">
      <formula>CP106&lt;0</formula>
    </cfRule>
  </conditionalFormatting>
  <conditionalFormatting sqref="CQ110">
    <cfRule type="colorScale" priority="766">
      <colorScale>
        <cfvo type="min"/>
        <cfvo type="max"/>
        <color theme="0"/>
        <color theme="0"/>
      </colorScale>
    </cfRule>
    <cfRule type="expression" dxfId="4220" priority="767">
      <formula>CP110&lt;0</formula>
    </cfRule>
  </conditionalFormatting>
  <conditionalFormatting sqref="CQ110:CQ111">
    <cfRule type="expression" priority="757">
      <formula>#REF!</formula>
    </cfRule>
  </conditionalFormatting>
  <conditionalFormatting sqref="CQ111">
    <cfRule type="colorScale" priority="756">
      <colorScale>
        <cfvo type="min"/>
        <cfvo type="max"/>
        <color theme="0"/>
        <color theme="0"/>
      </colorScale>
    </cfRule>
    <cfRule type="expression" dxfId="4219" priority="758">
      <formula>CP111&lt;0</formula>
    </cfRule>
  </conditionalFormatting>
  <conditionalFormatting sqref="CQ117">
    <cfRule type="colorScale" priority="772">
      <colorScale>
        <cfvo type="min"/>
        <cfvo type="max"/>
        <color theme="0"/>
        <color theme="0"/>
      </colorScale>
    </cfRule>
    <cfRule type="expression" dxfId="4218" priority="773">
      <formula>CP117&lt;0</formula>
    </cfRule>
  </conditionalFormatting>
  <conditionalFormatting sqref="CQ117:CQ123">
    <cfRule type="expression" priority="770">
      <formula>#REF!</formula>
    </cfRule>
  </conditionalFormatting>
  <conditionalFormatting sqref="CQ118:CQ123">
    <cfRule type="colorScale" priority="769">
      <colorScale>
        <cfvo type="min"/>
        <cfvo type="max"/>
        <color theme="0"/>
        <color theme="0"/>
      </colorScale>
    </cfRule>
    <cfRule type="expression" dxfId="4217" priority="771">
      <formula>CP118&lt;0</formula>
    </cfRule>
  </conditionalFormatting>
  <conditionalFormatting sqref="CQ126:CQ135">
    <cfRule type="expression" dxfId="4216" priority="893">
      <formula>IF(CQ126="Validar","Rojo","Verde")</formula>
    </cfRule>
    <cfRule type="colorScale" priority="894">
      <colorScale>
        <cfvo type="min"/>
        <cfvo type="max"/>
        <color theme="0"/>
        <color theme="0"/>
      </colorScale>
    </cfRule>
    <cfRule type="expression" priority="895">
      <formula>$F$23</formula>
    </cfRule>
    <cfRule type="expression" dxfId="4215" priority="896">
      <formula>CP126&lt;0</formula>
    </cfRule>
  </conditionalFormatting>
  <conditionalFormatting sqref="CP6">
    <cfRule type="colorScale" priority="753">
      <colorScale>
        <cfvo type="min"/>
        <cfvo type="max"/>
        <color theme="0"/>
        <color theme="0"/>
      </colorScale>
    </cfRule>
    <cfRule type="expression" dxfId="4214" priority="754">
      <formula>CO6&lt;0</formula>
    </cfRule>
  </conditionalFormatting>
  <conditionalFormatting sqref="CP6">
    <cfRule type="expression" dxfId="4213" priority="751">
      <formula>IF(CP6="Validar","Rojo","Verde")</formula>
    </cfRule>
    <cfRule type="expression" priority="752">
      <formula>#REF!</formula>
    </cfRule>
  </conditionalFormatting>
  <conditionalFormatting sqref="CP7:CP8">
    <cfRule type="colorScale" priority="749">
      <colorScale>
        <cfvo type="min"/>
        <cfvo type="max"/>
        <color theme="0"/>
        <color theme="0"/>
      </colorScale>
    </cfRule>
    <cfRule type="expression" dxfId="4212" priority="750">
      <formula>CO7&lt;0</formula>
    </cfRule>
  </conditionalFormatting>
  <conditionalFormatting sqref="CP7:CP8">
    <cfRule type="expression" dxfId="4211" priority="747">
      <formula>IF(CP7="Validar","Rojo","Verde")</formula>
    </cfRule>
    <cfRule type="expression" priority="748">
      <formula>#REF!</formula>
    </cfRule>
  </conditionalFormatting>
  <conditionalFormatting sqref="CT9">
    <cfRule type="colorScale" priority="714">
      <colorScale>
        <cfvo type="min"/>
        <cfvo type="max"/>
        <color theme="0"/>
        <color theme="0"/>
      </colorScale>
    </cfRule>
    <cfRule type="expression" dxfId="4210" priority="715">
      <formula>CS9&lt;0</formula>
    </cfRule>
  </conditionalFormatting>
  <conditionalFormatting sqref="CT9:CT20">
    <cfRule type="expression" dxfId="4209" priority="685">
      <formula>IF(CT9="Validar","Rojo","Verde")</formula>
    </cfRule>
    <cfRule type="expression" priority="687">
      <formula>#REF!</formula>
    </cfRule>
  </conditionalFormatting>
  <conditionalFormatting sqref="CT10">
    <cfRule type="colorScale" priority="691">
      <colorScale>
        <cfvo type="min"/>
        <cfvo type="max"/>
        <color theme="0"/>
        <color theme="0"/>
      </colorScale>
    </cfRule>
    <cfRule type="expression" dxfId="4208" priority="692">
      <formula>CS10&lt;0</formula>
    </cfRule>
  </conditionalFormatting>
  <conditionalFormatting sqref="CT11:CT14">
    <cfRule type="colorScale" priority="712">
      <colorScale>
        <cfvo type="min"/>
        <cfvo type="max"/>
        <color theme="0"/>
        <color theme="0"/>
      </colorScale>
    </cfRule>
    <cfRule type="expression" dxfId="4207" priority="713">
      <formula>CS11&lt;0</formula>
    </cfRule>
  </conditionalFormatting>
  <conditionalFormatting sqref="CT15">
    <cfRule type="colorScale" priority="689">
      <colorScale>
        <cfvo type="min"/>
        <cfvo type="max"/>
        <color theme="0"/>
        <color theme="0"/>
      </colorScale>
    </cfRule>
    <cfRule type="expression" dxfId="4206" priority="690">
      <formula>CS15&lt;0</formula>
    </cfRule>
  </conditionalFormatting>
  <conditionalFormatting sqref="CT16:CT17">
    <cfRule type="colorScale" priority="710">
      <colorScale>
        <cfvo type="min"/>
        <cfvo type="max"/>
        <color theme="0"/>
        <color theme="0"/>
      </colorScale>
    </cfRule>
    <cfRule type="expression" dxfId="4205" priority="711">
      <formula>CS16&lt;0</formula>
    </cfRule>
  </conditionalFormatting>
  <conditionalFormatting sqref="CT18">
    <cfRule type="colorScale" priority="686">
      <colorScale>
        <cfvo type="min"/>
        <cfvo type="max"/>
        <color theme="0"/>
        <color theme="0"/>
      </colorScale>
    </cfRule>
    <cfRule type="expression" dxfId="4204" priority="688">
      <formula>CS18&lt;0</formula>
    </cfRule>
  </conditionalFormatting>
  <conditionalFormatting sqref="CT19:CT20">
    <cfRule type="colorScale" priority="708">
      <colorScale>
        <cfvo type="min"/>
        <cfvo type="max"/>
        <color theme="0"/>
        <color theme="0"/>
      </colorScale>
    </cfRule>
    <cfRule type="expression" dxfId="4203" priority="709">
      <formula>CS19&lt;0</formula>
    </cfRule>
  </conditionalFormatting>
  <conditionalFormatting sqref="CT23">
    <cfRule type="colorScale" priority="683">
      <colorScale>
        <cfvo type="min"/>
        <cfvo type="max"/>
        <color theme="0"/>
        <color theme="0"/>
      </colorScale>
    </cfRule>
    <cfRule type="expression" dxfId="4202" priority="684">
      <formula>CS23&lt;0</formula>
    </cfRule>
  </conditionalFormatting>
  <conditionalFormatting sqref="CT23:CT31">
    <cfRule type="expression" dxfId="4201" priority="677">
      <formula>IF(CT23="Validar","Rojo","Verde")</formula>
    </cfRule>
    <cfRule type="expression" priority="679">
      <formula>#REF!</formula>
    </cfRule>
  </conditionalFormatting>
  <conditionalFormatting sqref="CT24">
    <cfRule type="colorScale" priority="706">
      <colorScale>
        <cfvo type="min"/>
        <cfvo type="max"/>
        <color theme="0"/>
        <color theme="0"/>
      </colorScale>
    </cfRule>
    <cfRule type="expression" dxfId="4200" priority="707">
      <formula>CS24&lt;0</formula>
    </cfRule>
  </conditionalFormatting>
  <conditionalFormatting sqref="CT25">
    <cfRule type="colorScale" priority="704">
      <colorScale>
        <cfvo type="min"/>
        <cfvo type="max"/>
        <color theme="0"/>
        <color theme="0"/>
      </colorScale>
    </cfRule>
    <cfRule type="expression" dxfId="4199" priority="705">
      <formula>CS25&lt;0</formula>
    </cfRule>
  </conditionalFormatting>
  <conditionalFormatting sqref="CT26">
    <cfRule type="colorScale" priority="681">
      <colorScale>
        <cfvo type="min"/>
        <cfvo type="max"/>
        <color theme="0"/>
        <color theme="0"/>
      </colorScale>
    </cfRule>
    <cfRule type="expression" dxfId="4198" priority="682">
      <formula>CS26&lt;0</formula>
    </cfRule>
  </conditionalFormatting>
  <conditionalFormatting sqref="CT27">
    <cfRule type="colorScale" priority="702">
      <colorScale>
        <cfvo type="min"/>
        <cfvo type="max"/>
        <color theme="0"/>
        <color theme="0"/>
      </colorScale>
    </cfRule>
    <cfRule type="expression" dxfId="4197" priority="703">
      <formula>CS27&lt;0</formula>
    </cfRule>
  </conditionalFormatting>
  <conditionalFormatting sqref="CT28">
    <cfRule type="colorScale" priority="700">
      <colorScale>
        <cfvo type="min"/>
        <cfvo type="max"/>
        <color theme="0"/>
        <color theme="0"/>
      </colorScale>
    </cfRule>
    <cfRule type="expression" dxfId="4196" priority="701">
      <formula>CS28&lt;0</formula>
    </cfRule>
  </conditionalFormatting>
  <conditionalFormatting sqref="CT29">
    <cfRule type="colorScale" priority="678">
      <colorScale>
        <cfvo type="min"/>
        <cfvo type="max"/>
        <color theme="0"/>
        <color theme="0"/>
      </colorScale>
    </cfRule>
    <cfRule type="expression" dxfId="4195" priority="680">
      <formula>CS29&lt;0</formula>
    </cfRule>
  </conditionalFormatting>
  <conditionalFormatting sqref="CT30">
    <cfRule type="colorScale" priority="698">
      <colorScale>
        <cfvo type="min"/>
        <cfvo type="max"/>
        <color theme="0"/>
        <color theme="0"/>
      </colorScale>
    </cfRule>
    <cfRule type="expression" dxfId="4194" priority="699">
      <formula>CS30&lt;0</formula>
    </cfRule>
  </conditionalFormatting>
  <conditionalFormatting sqref="CT31">
    <cfRule type="colorScale" priority="696">
      <colorScale>
        <cfvo type="min"/>
        <cfvo type="max"/>
        <color theme="0"/>
        <color theme="0"/>
      </colorScale>
    </cfRule>
    <cfRule type="expression" dxfId="4193" priority="697">
      <formula>CS31&lt;0</formula>
    </cfRule>
  </conditionalFormatting>
  <conditionalFormatting sqref="CT39">
    <cfRule type="colorScale" priority="674">
      <colorScale>
        <cfvo type="min"/>
        <cfvo type="max"/>
        <color theme="0"/>
        <color theme="0"/>
      </colorScale>
    </cfRule>
    <cfRule type="expression" priority="675">
      <formula>#REF!</formula>
    </cfRule>
    <cfRule type="expression" dxfId="4192" priority="676">
      <formula>CS39&lt;0</formula>
    </cfRule>
  </conditionalFormatting>
  <conditionalFormatting sqref="CT39:CT107">
    <cfRule type="expression" dxfId="4191" priority="612">
      <formula>IF(CT39="Validar","Rojo","Verde")</formula>
    </cfRule>
  </conditionalFormatting>
  <conditionalFormatting sqref="CT40:CT67">
    <cfRule type="colorScale" priority="693">
      <colorScale>
        <cfvo type="min"/>
        <cfvo type="max"/>
        <color theme="0"/>
        <color theme="0"/>
      </colorScale>
    </cfRule>
    <cfRule type="expression" priority="694">
      <formula>$F$19</formula>
    </cfRule>
    <cfRule type="expression" dxfId="4190" priority="695">
      <formula>CS40&lt;0</formula>
    </cfRule>
  </conditionalFormatting>
  <conditionalFormatting sqref="CT68">
    <cfRule type="colorScale" priority="671">
      <colorScale>
        <cfvo type="min"/>
        <cfvo type="max"/>
        <color theme="0"/>
        <color theme="0"/>
      </colorScale>
    </cfRule>
    <cfRule type="expression" priority="672">
      <formula>#REF!</formula>
    </cfRule>
    <cfRule type="expression" dxfId="4189" priority="673">
      <formula>CS68&lt;0</formula>
    </cfRule>
  </conditionalFormatting>
  <conditionalFormatting sqref="CT69:CT81">
    <cfRule type="colorScale" priority="718">
      <colorScale>
        <cfvo type="min"/>
        <cfvo type="max"/>
        <color theme="0"/>
        <color theme="0"/>
      </colorScale>
    </cfRule>
    <cfRule type="expression" priority="719">
      <formula>$F$19</formula>
    </cfRule>
    <cfRule type="expression" dxfId="4188" priority="720">
      <formula>CS69&lt;0</formula>
    </cfRule>
  </conditionalFormatting>
  <conditionalFormatting sqref="CT82 CT92 CT103 CT107">
    <cfRule type="expression" dxfId="4187" priority="717">
      <formula>CS82&lt;0</formula>
    </cfRule>
  </conditionalFormatting>
  <conditionalFormatting sqref="CT83">
    <cfRule type="colorScale" priority="613">
      <colorScale>
        <cfvo type="min"/>
        <cfvo type="max"/>
        <color theme="0"/>
        <color theme="0"/>
      </colorScale>
    </cfRule>
    <cfRule type="expression" priority="614">
      <formula>#REF!</formula>
    </cfRule>
    <cfRule type="expression" dxfId="4186" priority="615">
      <formula>CS83&lt;0</formula>
    </cfRule>
  </conditionalFormatting>
  <conditionalFormatting sqref="CT84:CT91">
    <cfRule type="colorScale" priority="721">
      <colorScale>
        <cfvo type="min"/>
        <cfvo type="max"/>
        <color theme="0"/>
        <color theme="0"/>
      </colorScale>
    </cfRule>
    <cfRule type="expression" priority="722">
      <formula>$F$19</formula>
    </cfRule>
    <cfRule type="expression" dxfId="4185" priority="723">
      <formula>CS84&lt;0</formula>
    </cfRule>
  </conditionalFormatting>
  <conditionalFormatting sqref="CT92 CT82 CT103 CT107">
    <cfRule type="colorScale" priority="716">
      <colorScale>
        <cfvo type="min"/>
        <cfvo type="max"/>
        <color theme="0"/>
        <color theme="0"/>
      </colorScale>
    </cfRule>
  </conditionalFormatting>
  <conditionalFormatting sqref="CT93">
    <cfRule type="colorScale" priority="668">
      <colorScale>
        <cfvo type="min"/>
        <cfvo type="max"/>
        <color theme="0"/>
        <color theme="0"/>
      </colorScale>
    </cfRule>
    <cfRule type="expression" priority="669">
      <formula>#REF!</formula>
    </cfRule>
    <cfRule type="expression" dxfId="4184" priority="670">
      <formula>CS93&lt;0</formula>
    </cfRule>
  </conditionalFormatting>
  <conditionalFormatting sqref="CT94:CT102">
    <cfRule type="colorScale" priority="724">
      <colorScale>
        <cfvo type="min"/>
        <cfvo type="max"/>
        <color theme="0"/>
        <color theme="0"/>
      </colorScale>
    </cfRule>
    <cfRule type="expression" priority="725">
      <formula>$F$19</formula>
    </cfRule>
    <cfRule type="expression" dxfId="4183" priority="726">
      <formula>CS94&lt;0</formula>
    </cfRule>
  </conditionalFormatting>
  <conditionalFormatting sqref="CT104">
    <cfRule type="colorScale" priority="665">
      <colorScale>
        <cfvo type="min"/>
        <cfvo type="max"/>
        <color theme="0"/>
        <color theme="0"/>
      </colorScale>
    </cfRule>
    <cfRule type="expression" priority="666">
      <formula>#REF!</formula>
    </cfRule>
    <cfRule type="expression" dxfId="4182" priority="667">
      <formula>CS104&lt;0</formula>
    </cfRule>
  </conditionalFormatting>
  <conditionalFormatting sqref="CT105:CT106">
    <cfRule type="colorScale" priority="727">
      <colorScale>
        <cfvo type="min"/>
        <cfvo type="max"/>
        <color theme="0"/>
        <color theme="0"/>
      </colorScale>
    </cfRule>
    <cfRule type="expression" priority="728">
      <formula>$F$19</formula>
    </cfRule>
    <cfRule type="expression" dxfId="4181" priority="729">
      <formula>CS105&lt;0</formula>
    </cfRule>
  </conditionalFormatting>
  <conditionalFormatting sqref="CT110">
    <cfRule type="colorScale" priority="730">
      <colorScale>
        <cfvo type="min"/>
        <cfvo type="max"/>
        <color theme="0"/>
        <color theme="0"/>
      </colorScale>
    </cfRule>
    <cfRule type="expression" dxfId="4180" priority="731">
      <formula>CS110&lt;0</formula>
    </cfRule>
  </conditionalFormatting>
  <conditionalFormatting sqref="CT110:CT111">
    <cfRule type="expression" priority="610">
      <formula>$F$19</formula>
    </cfRule>
  </conditionalFormatting>
  <conditionalFormatting sqref="CT111">
    <cfRule type="colorScale" priority="609">
      <colorScale>
        <cfvo type="min"/>
        <cfvo type="max"/>
        <color theme="0"/>
        <color theme="0"/>
      </colorScale>
    </cfRule>
    <cfRule type="expression" dxfId="4179" priority="611">
      <formula>CS111&lt;0</formula>
    </cfRule>
  </conditionalFormatting>
  <conditionalFormatting sqref="CT117:CT123">
    <cfRule type="colorScale" priority="735">
      <colorScale>
        <cfvo type="min"/>
        <cfvo type="max"/>
        <color theme="0"/>
        <color theme="0"/>
      </colorScale>
    </cfRule>
    <cfRule type="expression" priority="736">
      <formula>$F$19</formula>
    </cfRule>
    <cfRule type="expression" dxfId="4178" priority="737">
      <formula>CS117&lt;0</formula>
    </cfRule>
  </conditionalFormatting>
  <conditionalFormatting sqref="CT125">
    <cfRule type="colorScale" priority="662">
      <colorScale>
        <cfvo type="min"/>
        <cfvo type="max"/>
        <color theme="0"/>
        <color theme="0"/>
      </colorScale>
    </cfRule>
    <cfRule type="expression" priority="663">
      <formula>#REF!</formula>
    </cfRule>
    <cfRule type="expression" dxfId="4177" priority="664">
      <formula>CS125&lt;0</formula>
    </cfRule>
  </conditionalFormatting>
  <conditionalFormatting sqref="CT125:CT135">
    <cfRule type="expression" dxfId="4176" priority="661">
      <formula>IF(CT125="Validar","Rojo","Verde")</formula>
    </cfRule>
  </conditionalFormatting>
  <conditionalFormatting sqref="CT126:CT132">
    <cfRule type="colorScale" priority="738">
      <colorScale>
        <cfvo type="min"/>
        <cfvo type="max"/>
        <color theme="0"/>
        <color theme="0"/>
      </colorScale>
    </cfRule>
    <cfRule type="expression" dxfId="4175" priority="740">
      <formula>CS126&lt;0</formula>
    </cfRule>
  </conditionalFormatting>
  <conditionalFormatting sqref="CT126:CT134">
    <cfRule type="expression" priority="739">
      <formula>$F$19</formula>
    </cfRule>
  </conditionalFormatting>
  <conditionalFormatting sqref="CT133:CT134">
    <cfRule type="colorScale" priority="741">
      <colorScale>
        <cfvo type="min"/>
        <cfvo type="max"/>
        <color theme="0"/>
        <color theme="0"/>
      </colorScale>
    </cfRule>
    <cfRule type="expression" dxfId="4174" priority="742">
      <formula>CS133&lt;0</formula>
    </cfRule>
  </conditionalFormatting>
  <conditionalFormatting sqref="CT135">
    <cfRule type="colorScale" priority="732">
      <colorScale>
        <cfvo type="min"/>
        <cfvo type="max"/>
        <color theme="0"/>
        <color theme="0"/>
      </colorScale>
    </cfRule>
    <cfRule type="expression" priority="733">
      <formula>$F$23</formula>
    </cfRule>
    <cfRule type="expression" dxfId="4173" priority="734">
      <formula>CS135&lt;0</formula>
    </cfRule>
  </conditionalFormatting>
  <conditionalFormatting sqref="CT110:CU111">
    <cfRule type="expression" dxfId="4172" priority="605">
      <formula>IF(CT110="Validar","Rojo","Verde")</formula>
    </cfRule>
  </conditionalFormatting>
  <conditionalFormatting sqref="CT117:CU123">
    <cfRule type="expression" dxfId="4171" priority="618">
      <formula>IF(CT117="Validar","Rojo","Verde")</formula>
    </cfRule>
  </conditionalFormatting>
  <conditionalFormatting sqref="CU40:CU66">
    <cfRule type="colorScale" priority="653">
      <colorScale>
        <cfvo type="min"/>
        <cfvo type="max"/>
        <color theme="0"/>
        <color theme="0"/>
      </colorScale>
    </cfRule>
    <cfRule type="expression" priority="654">
      <formula>#REF!</formula>
    </cfRule>
    <cfRule type="expression" dxfId="4170" priority="655">
      <formula>CT40&lt;0</formula>
    </cfRule>
  </conditionalFormatting>
  <conditionalFormatting sqref="CU40:CU67">
    <cfRule type="expression" dxfId="4169" priority="652">
      <formula>IF(CU40="Validar","Rojo","Verde")</formula>
    </cfRule>
  </conditionalFormatting>
  <conditionalFormatting sqref="CU67 CT82:CU82 CT92:CU92 CT103:CU103 CT107:CU107">
    <cfRule type="expression" priority="657">
      <formula>$F$23</formula>
    </cfRule>
  </conditionalFormatting>
  <conditionalFormatting sqref="CU67 CU82 CU92 CU103 CU107">
    <cfRule type="expression" dxfId="4168" priority="658">
      <formula>CT67&lt;0</formula>
    </cfRule>
  </conditionalFormatting>
  <conditionalFormatting sqref="CU69">
    <cfRule type="colorScale" priority="650">
      <colorScale>
        <cfvo type="min"/>
        <cfvo type="max"/>
        <color theme="0"/>
        <color theme="0"/>
      </colorScale>
    </cfRule>
    <cfRule type="expression" dxfId="4167" priority="651">
      <formula>CT69&lt;0</formula>
    </cfRule>
  </conditionalFormatting>
  <conditionalFormatting sqref="CU69:CU81">
    <cfRule type="expression" priority="648">
      <formula>#REF!</formula>
    </cfRule>
  </conditionalFormatting>
  <conditionalFormatting sqref="CU69:CU82">
    <cfRule type="expression" dxfId="4166" priority="646">
      <formula>IF(CU69="Validar","Rojo","Verde")</formula>
    </cfRule>
  </conditionalFormatting>
  <conditionalFormatting sqref="CU70:CU78">
    <cfRule type="colorScale" priority="647">
      <colorScale>
        <cfvo type="min"/>
        <cfvo type="max"/>
        <color theme="0"/>
        <color theme="0"/>
      </colorScale>
    </cfRule>
    <cfRule type="expression" dxfId="4165" priority="649">
      <formula>CT70&lt;0</formula>
    </cfRule>
  </conditionalFormatting>
  <conditionalFormatting sqref="CU79:CU81">
    <cfRule type="colorScale" priority="659">
      <colorScale>
        <cfvo type="min"/>
        <cfvo type="max"/>
        <color theme="0"/>
        <color theme="0"/>
      </colorScale>
    </cfRule>
    <cfRule type="expression" dxfId="4164" priority="660">
      <formula>CT79&lt;0</formula>
    </cfRule>
  </conditionalFormatting>
  <conditionalFormatting sqref="CU82 CU67 CU92 CU103 CU107">
    <cfRule type="colorScale" priority="656">
      <colorScale>
        <cfvo type="min"/>
        <cfvo type="max"/>
        <color theme="0"/>
        <color theme="0"/>
      </colorScale>
    </cfRule>
  </conditionalFormatting>
  <conditionalFormatting sqref="CU84">
    <cfRule type="colorScale" priority="644">
      <colorScale>
        <cfvo type="min"/>
        <cfvo type="max"/>
        <color theme="0"/>
        <color theme="0"/>
      </colorScale>
    </cfRule>
    <cfRule type="expression" dxfId="4163" priority="645">
      <formula>CT84&lt;0</formula>
    </cfRule>
  </conditionalFormatting>
  <conditionalFormatting sqref="CU84:CU91">
    <cfRule type="expression" priority="642">
      <formula>#REF!</formula>
    </cfRule>
  </conditionalFormatting>
  <conditionalFormatting sqref="CU84:CU92">
    <cfRule type="expression" dxfId="4162" priority="640">
      <formula>IF(CU84="Validar","Rojo","Verde")</formula>
    </cfRule>
  </conditionalFormatting>
  <conditionalFormatting sqref="CU85:CU91">
    <cfRule type="colorScale" priority="641">
      <colorScale>
        <cfvo type="min"/>
        <cfvo type="max"/>
        <color theme="0"/>
        <color theme="0"/>
      </colorScale>
    </cfRule>
    <cfRule type="expression" dxfId="4161" priority="643">
      <formula>CT85&lt;0</formula>
    </cfRule>
  </conditionalFormatting>
  <conditionalFormatting sqref="CU94">
    <cfRule type="colorScale" priority="638">
      <colorScale>
        <cfvo type="min"/>
        <cfvo type="max"/>
        <color theme="0"/>
        <color theme="0"/>
      </colorScale>
    </cfRule>
    <cfRule type="expression" dxfId="4160" priority="639">
      <formula>CT94&lt;0</formula>
    </cfRule>
  </conditionalFormatting>
  <conditionalFormatting sqref="CU94:CU102">
    <cfRule type="expression" priority="632">
      <formula>#REF!</formula>
    </cfRule>
  </conditionalFormatting>
  <conditionalFormatting sqref="CU94:CU103">
    <cfRule type="expression" dxfId="4159" priority="630">
      <formula>IF(CU94="Validar","Rojo","Verde")</formula>
    </cfRule>
  </conditionalFormatting>
  <conditionalFormatting sqref="CU95:CU100">
    <cfRule type="colorScale" priority="636">
      <colorScale>
        <cfvo type="min"/>
        <cfvo type="max"/>
        <color theme="0"/>
        <color theme="0"/>
      </colorScale>
    </cfRule>
    <cfRule type="expression" dxfId="4158" priority="637">
      <formula>CT95&lt;0</formula>
    </cfRule>
  </conditionalFormatting>
  <conditionalFormatting sqref="CU101">
    <cfRule type="colorScale" priority="634">
      <colorScale>
        <cfvo type="min"/>
        <cfvo type="max"/>
        <color theme="0"/>
        <color theme="0"/>
      </colorScale>
    </cfRule>
    <cfRule type="expression" dxfId="4157" priority="635">
      <formula>CT101&lt;0</formula>
    </cfRule>
  </conditionalFormatting>
  <conditionalFormatting sqref="CU102">
    <cfRule type="colorScale" priority="631">
      <colorScale>
        <cfvo type="min"/>
        <cfvo type="max"/>
        <color theme="0"/>
        <color theme="0"/>
      </colorScale>
    </cfRule>
    <cfRule type="expression" dxfId="4156" priority="633">
      <formula>CT102&lt;0</formula>
    </cfRule>
  </conditionalFormatting>
  <conditionalFormatting sqref="CU105">
    <cfRule type="colorScale" priority="628">
      <colorScale>
        <cfvo type="min"/>
        <cfvo type="max"/>
        <color theme="0"/>
        <color theme="0"/>
      </colorScale>
    </cfRule>
    <cfRule type="expression" dxfId="4155" priority="629">
      <formula>CT105&lt;0</formula>
    </cfRule>
  </conditionalFormatting>
  <conditionalFormatting sqref="CU105:CU106">
    <cfRule type="expression" priority="626">
      <formula>#REF!</formula>
    </cfRule>
  </conditionalFormatting>
  <conditionalFormatting sqref="CU105:CU107">
    <cfRule type="expression" dxfId="4154" priority="624">
      <formula>IF(CU105="Validar","Rojo","Verde")</formula>
    </cfRule>
  </conditionalFormatting>
  <conditionalFormatting sqref="CU106">
    <cfRule type="colorScale" priority="625">
      <colorScale>
        <cfvo type="min"/>
        <cfvo type="max"/>
        <color theme="0"/>
        <color theme="0"/>
      </colorScale>
    </cfRule>
    <cfRule type="expression" dxfId="4153" priority="627">
      <formula>CT106&lt;0</formula>
    </cfRule>
  </conditionalFormatting>
  <conditionalFormatting sqref="CU110">
    <cfRule type="colorScale" priority="616">
      <colorScale>
        <cfvo type="min"/>
        <cfvo type="max"/>
        <color theme="0"/>
        <color theme="0"/>
      </colorScale>
    </cfRule>
    <cfRule type="expression" dxfId="4152" priority="617">
      <formula>CT110&lt;0</formula>
    </cfRule>
  </conditionalFormatting>
  <conditionalFormatting sqref="CU110:CU111">
    <cfRule type="expression" priority="607">
      <formula>#REF!</formula>
    </cfRule>
  </conditionalFormatting>
  <conditionalFormatting sqref="CU111">
    <cfRule type="colorScale" priority="606">
      <colorScale>
        <cfvo type="min"/>
        <cfvo type="max"/>
        <color theme="0"/>
        <color theme="0"/>
      </colorScale>
    </cfRule>
    <cfRule type="expression" dxfId="4151" priority="608">
      <formula>CT111&lt;0</formula>
    </cfRule>
  </conditionalFormatting>
  <conditionalFormatting sqref="CU117">
    <cfRule type="colorScale" priority="622">
      <colorScale>
        <cfvo type="min"/>
        <cfvo type="max"/>
        <color theme="0"/>
        <color theme="0"/>
      </colorScale>
    </cfRule>
    <cfRule type="expression" dxfId="4150" priority="623">
      <formula>CT117&lt;0</formula>
    </cfRule>
  </conditionalFormatting>
  <conditionalFormatting sqref="CU117:CU123">
    <cfRule type="expression" priority="620">
      <formula>#REF!</formula>
    </cfRule>
  </conditionalFormatting>
  <conditionalFormatting sqref="CU118:CU123">
    <cfRule type="colorScale" priority="619">
      <colorScale>
        <cfvo type="min"/>
        <cfvo type="max"/>
        <color theme="0"/>
        <color theme="0"/>
      </colorScale>
    </cfRule>
    <cfRule type="expression" dxfId="4149" priority="621">
      <formula>CT118&lt;0</formula>
    </cfRule>
  </conditionalFormatting>
  <conditionalFormatting sqref="CU126:CU135">
    <cfRule type="expression" dxfId="4148" priority="743">
      <formula>IF(CU126="Validar","Rojo","Verde")</formula>
    </cfRule>
    <cfRule type="colorScale" priority="744">
      <colorScale>
        <cfvo type="min"/>
        <cfvo type="max"/>
        <color theme="0"/>
        <color theme="0"/>
      </colorScale>
    </cfRule>
    <cfRule type="expression" priority="745">
      <formula>$F$23</formula>
    </cfRule>
    <cfRule type="expression" dxfId="4147" priority="746">
      <formula>CT126&lt;0</formula>
    </cfRule>
  </conditionalFormatting>
  <conditionalFormatting sqref="CT6">
    <cfRule type="colorScale" priority="603">
      <colorScale>
        <cfvo type="min"/>
        <cfvo type="max"/>
        <color theme="0"/>
        <color theme="0"/>
      </colorScale>
    </cfRule>
    <cfRule type="expression" dxfId="4146" priority="604">
      <formula>CS6&lt;0</formula>
    </cfRule>
  </conditionalFormatting>
  <conditionalFormatting sqref="CT6">
    <cfRule type="expression" dxfId="4145" priority="601">
      <formula>IF(CT6="Validar","Rojo","Verde")</formula>
    </cfRule>
    <cfRule type="expression" priority="602">
      <formula>#REF!</formula>
    </cfRule>
  </conditionalFormatting>
  <conditionalFormatting sqref="CT7:CT8">
    <cfRule type="colorScale" priority="599">
      <colorScale>
        <cfvo type="min"/>
        <cfvo type="max"/>
        <color theme="0"/>
        <color theme="0"/>
      </colorScale>
    </cfRule>
    <cfRule type="expression" dxfId="4144" priority="600">
      <formula>CS7&lt;0</formula>
    </cfRule>
  </conditionalFormatting>
  <conditionalFormatting sqref="CT7:CT8">
    <cfRule type="expression" dxfId="4143" priority="597">
      <formula>IF(CT7="Validar","Rojo","Verde")</formula>
    </cfRule>
    <cfRule type="expression" priority="598">
      <formula>#REF!</formula>
    </cfRule>
  </conditionalFormatting>
  <conditionalFormatting sqref="CW9">
    <cfRule type="colorScale" priority="568">
      <colorScale>
        <cfvo type="min"/>
        <cfvo type="max"/>
        <color theme="0"/>
        <color theme="0"/>
      </colorScale>
    </cfRule>
    <cfRule type="expression" dxfId="4142" priority="569">
      <formula>CV9&lt;0</formula>
    </cfRule>
  </conditionalFormatting>
  <conditionalFormatting sqref="CW9:CW20">
    <cfRule type="expression" dxfId="4141" priority="539">
      <formula>IF(CW9="Validar","Rojo","Verde")</formula>
    </cfRule>
    <cfRule type="expression" priority="541">
      <formula>#REF!</formula>
    </cfRule>
  </conditionalFormatting>
  <conditionalFormatting sqref="CW10">
    <cfRule type="colorScale" priority="545">
      <colorScale>
        <cfvo type="min"/>
        <cfvo type="max"/>
        <color theme="0"/>
        <color theme="0"/>
      </colorScale>
    </cfRule>
    <cfRule type="expression" dxfId="4140" priority="546">
      <formula>CV10&lt;0</formula>
    </cfRule>
  </conditionalFormatting>
  <conditionalFormatting sqref="CW11:CW14">
    <cfRule type="colorScale" priority="566">
      <colorScale>
        <cfvo type="min"/>
        <cfvo type="max"/>
        <color theme="0"/>
        <color theme="0"/>
      </colorScale>
    </cfRule>
    <cfRule type="expression" dxfId="4139" priority="567">
      <formula>CV11&lt;0</formula>
    </cfRule>
  </conditionalFormatting>
  <conditionalFormatting sqref="CW15">
    <cfRule type="colorScale" priority="543">
      <colorScale>
        <cfvo type="min"/>
        <cfvo type="max"/>
        <color theme="0"/>
        <color theme="0"/>
      </colorScale>
    </cfRule>
    <cfRule type="expression" dxfId="4138" priority="544">
      <formula>CV15&lt;0</formula>
    </cfRule>
  </conditionalFormatting>
  <conditionalFormatting sqref="CW16:CW17">
    <cfRule type="colorScale" priority="564">
      <colorScale>
        <cfvo type="min"/>
        <cfvo type="max"/>
        <color theme="0"/>
        <color theme="0"/>
      </colorScale>
    </cfRule>
    <cfRule type="expression" dxfId="4137" priority="565">
      <formula>CV16&lt;0</formula>
    </cfRule>
  </conditionalFormatting>
  <conditionalFormatting sqref="CW18">
    <cfRule type="colorScale" priority="540">
      <colorScale>
        <cfvo type="min"/>
        <cfvo type="max"/>
        <color theme="0"/>
        <color theme="0"/>
      </colorScale>
    </cfRule>
    <cfRule type="expression" dxfId="4136" priority="542">
      <formula>CV18&lt;0</formula>
    </cfRule>
  </conditionalFormatting>
  <conditionalFormatting sqref="CW19:CW20">
    <cfRule type="colorScale" priority="562">
      <colorScale>
        <cfvo type="min"/>
        <cfvo type="max"/>
        <color theme="0"/>
        <color theme="0"/>
      </colorScale>
    </cfRule>
    <cfRule type="expression" dxfId="4135" priority="563">
      <formula>CV19&lt;0</formula>
    </cfRule>
  </conditionalFormatting>
  <conditionalFormatting sqref="CW23">
    <cfRule type="colorScale" priority="537">
      <colorScale>
        <cfvo type="min"/>
        <cfvo type="max"/>
        <color theme="0"/>
        <color theme="0"/>
      </colorScale>
    </cfRule>
    <cfRule type="expression" dxfId="4134" priority="538">
      <formula>CV23&lt;0</formula>
    </cfRule>
  </conditionalFormatting>
  <conditionalFormatting sqref="CW23:CW31">
    <cfRule type="expression" dxfId="4133" priority="531">
      <formula>IF(CW23="Validar","Rojo","Verde")</formula>
    </cfRule>
    <cfRule type="expression" priority="533">
      <formula>#REF!</formula>
    </cfRule>
  </conditionalFormatting>
  <conditionalFormatting sqref="CW24">
    <cfRule type="colorScale" priority="560">
      <colorScale>
        <cfvo type="min"/>
        <cfvo type="max"/>
        <color theme="0"/>
        <color theme="0"/>
      </colorScale>
    </cfRule>
    <cfRule type="expression" dxfId="4132" priority="561">
      <formula>CV24&lt;0</formula>
    </cfRule>
  </conditionalFormatting>
  <conditionalFormatting sqref="CW25">
    <cfRule type="colorScale" priority="558">
      <colorScale>
        <cfvo type="min"/>
        <cfvo type="max"/>
        <color theme="0"/>
        <color theme="0"/>
      </colorScale>
    </cfRule>
    <cfRule type="expression" dxfId="4131" priority="559">
      <formula>CV25&lt;0</formula>
    </cfRule>
  </conditionalFormatting>
  <conditionalFormatting sqref="CW26">
    <cfRule type="colorScale" priority="535">
      <colorScale>
        <cfvo type="min"/>
        <cfvo type="max"/>
        <color theme="0"/>
        <color theme="0"/>
      </colorScale>
    </cfRule>
    <cfRule type="expression" dxfId="4130" priority="536">
      <formula>CV26&lt;0</formula>
    </cfRule>
  </conditionalFormatting>
  <conditionalFormatting sqref="CW27">
    <cfRule type="colorScale" priority="556">
      <colorScale>
        <cfvo type="min"/>
        <cfvo type="max"/>
        <color theme="0"/>
        <color theme="0"/>
      </colorScale>
    </cfRule>
    <cfRule type="expression" dxfId="4129" priority="557">
      <formula>CV27&lt;0</formula>
    </cfRule>
  </conditionalFormatting>
  <conditionalFormatting sqref="CW28">
    <cfRule type="colorScale" priority="554">
      <colorScale>
        <cfvo type="min"/>
        <cfvo type="max"/>
        <color theme="0"/>
        <color theme="0"/>
      </colorScale>
    </cfRule>
    <cfRule type="expression" dxfId="4128" priority="555">
      <formula>CV28&lt;0</formula>
    </cfRule>
  </conditionalFormatting>
  <conditionalFormatting sqref="CW29">
    <cfRule type="colorScale" priority="532">
      <colorScale>
        <cfvo type="min"/>
        <cfvo type="max"/>
        <color theme="0"/>
        <color theme="0"/>
      </colorScale>
    </cfRule>
    <cfRule type="expression" dxfId="4127" priority="534">
      <formula>CV29&lt;0</formula>
    </cfRule>
  </conditionalFormatting>
  <conditionalFormatting sqref="CW30">
    <cfRule type="colorScale" priority="552">
      <colorScale>
        <cfvo type="min"/>
        <cfvo type="max"/>
        <color theme="0"/>
        <color theme="0"/>
      </colorScale>
    </cfRule>
    <cfRule type="expression" dxfId="4126" priority="553">
      <formula>CV30&lt;0</formula>
    </cfRule>
  </conditionalFormatting>
  <conditionalFormatting sqref="CW31">
    <cfRule type="colorScale" priority="550">
      <colorScale>
        <cfvo type="min"/>
        <cfvo type="max"/>
        <color theme="0"/>
        <color theme="0"/>
      </colorScale>
    </cfRule>
    <cfRule type="expression" dxfId="4125" priority="551">
      <formula>CV31&lt;0</formula>
    </cfRule>
  </conditionalFormatting>
  <conditionalFormatting sqref="CW39">
    <cfRule type="colorScale" priority="528">
      <colorScale>
        <cfvo type="min"/>
        <cfvo type="max"/>
        <color theme="0"/>
        <color theme="0"/>
      </colorScale>
    </cfRule>
    <cfRule type="expression" priority="529">
      <formula>#REF!</formula>
    </cfRule>
    <cfRule type="expression" dxfId="4124" priority="530">
      <formula>CV39&lt;0</formula>
    </cfRule>
  </conditionalFormatting>
  <conditionalFormatting sqref="CW39:CW107">
    <cfRule type="expression" dxfId="4123" priority="509">
      <formula>IF(CW39="Validar","Rojo","Verde")</formula>
    </cfRule>
  </conditionalFormatting>
  <conditionalFormatting sqref="CW40:CW67">
    <cfRule type="colorScale" priority="547">
      <colorScale>
        <cfvo type="min"/>
        <cfvo type="max"/>
        <color theme="0"/>
        <color theme="0"/>
      </colorScale>
    </cfRule>
    <cfRule type="expression" priority="548">
      <formula>$F$19</formula>
    </cfRule>
    <cfRule type="expression" dxfId="4122" priority="549">
      <formula>CV40&lt;0</formula>
    </cfRule>
  </conditionalFormatting>
  <conditionalFormatting sqref="CW68">
    <cfRule type="colorScale" priority="525">
      <colorScale>
        <cfvo type="min"/>
        <cfvo type="max"/>
        <color theme="0"/>
        <color theme="0"/>
      </colorScale>
    </cfRule>
    <cfRule type="expression" priority="526">
      <formula>#REF!</formula>
    </cfRule>
    <cfRule type="expression" dxfId="4121" priority="527">
      <formula>CV68&lt;0</formula>
    </cfRule>
  </conditionalFormatting>
  <conditionalFormatting sqref="CW69:CW81">
    <cfRule type="colorScale" priority="572">
      <colorScale>
        <cfvo type="min"/>
        <cfvo type="max"/>
        <color theme="0"/>
        <color theme="0"/>
      </colorScale>
    </cfRule>
    <cfRule type="expression" priority="573">
      <formula>$F$19</formula>
    </cfRule>
    <cfRule type="expression" dxfId="4120" priority="574">
      <formula>CV69&lt;0</formula>
    </cfRule>
  </conditionalFormatting>
  <conditionalFormatting sqref="CW82 CW92 CW103 CW107">
    <cfRule type="expression" dxfId="4119" priority="571">
      <formula>CV82&lt;0</formula>
    </cfRule>
  </conditionalFormatting>
  <conditionalFormatting sqref="CW83">
    <cfRule type="colorScale" priority="510">
      <colorScale>
        <cfvo type="min"/>
        <cfvo type="max"/>
        <color theme="0"/>
        <color theme="0"/>
      </colorScale>
    </cfRule>
    <cfRule type="expression" priority="511">
      <formula>#REF!</formula>
    </cfRule>
    <cfRule type="expression" dxfId="4118" priority="512">
      <formula>CV83&lt;0</formula>
    </cfRule>
  </conditionalFormatting>
  <conditionalFormatting sqref="CW84:CW91">
    <cfRule type="colorScale" priority="575">
      <colorScale>
        <cfvo type="min"/>
        <cfvo type="max"/>
        <color theme="0"/>
        <color theme="0"/>
      </colorScale>
    </cfRule>
    <cfRule type="expression" priority="576">
      <formula>$F$19</formula>
    </cfRule>
    <cfRule type="expression" dxfId="4117" priority="577">
      <formula>CV84&lt;0</formula>
    </cfRule>
  </conditionalFormatting>
  <conditionalFormatting sqref="CW92 CW82 CW103 CW107">
    <cfRule type="colorScale" priority="570">
      <colorScale>
        <cfvo type="min"/>
        <cfvo type="max"/>
        <color theme="0"/>
        <color theme="0"/>
      </colorScale>
    </cfRule>
  </conditionalFormatting>
  <conditionalFormatting sqref="CW93">
    <cfRule type="colorScale" priority="522">
      <colorScale>
        <cfvo type="min"/>
        <cfvo type="max"/>
        <color theme="0"/>
        <color theme="0"/>
      </colorScale>
    </cfRule>
    <cfRule type="expression" priority="523">
      <formula>#REF!</formula>
    </cfRule>
    <cfRule type="expression" dxfId="4116" priority="524">
      <formula>CV93&lt;0</formula>
    </cfRule>
  </conditionalFormatting>
  <conditionalFormatting sqref="CW94:CW102">
    <cfRule type="colorScale" priority="578">
      <colorScale>
        <cfvo type="min"/>
        <cfvo type="max"/>
        <color theme="0"/>
        <color theme="0"/>
      </colorScale>
    </cfRule>
    <cfRule type="expression" priority="579">
      <formula>$F$19</formula>
    </cfRule>
    <cfRule type="expression" dxfId="4115" priority="580">
      <formula>CV94&lt;0</formula>
    </cfRule>
  </conditionalFormatting>
  <conditionalFormatting sqref="CW104">
    <cfRule type="colorScale" priority="519">
      <colorScale>
        <cfvo type="min"/>
        <cfvo type="max"/>
        <color theme="0"/>
        <color theme="0"/>
      </colorScale>
    </cfRule>
    <cfRule type="expression" priority="520">
      <formula>#REF!</formula>
    </cfRule>
    <cfRule type="expression" dxfId="4114" priority="521">
      <formula>CV104&lt;0</formula>
    </cfRule>
  </conditionalFormatting>
  <conditionalFormatting sqref="CW105:CW106">
    <cfRule type="colorScale" priority="581">
      <colorScale>
        <cfvo type="min"/>
        <cfvo type="max"/>
        <color theme="0"/>
        <color theme="0"/>
      </colorScale>
    </cfRule>
    <cfRule type="expression" priority="582">
      <formula>$F$19</formula>
    </cfRule>
    <cfRule type="expression" dxfId="4113" priority="583">
      <formula>CV105&lt;0</formula>
    </cfRule>
  </conditionalFormatting>
  <conditionalFormatting sqref="CW110">
    <cfRule type="colorScale" priority="584">
      <colorScale>
        <cfvo type="min"/>
        <cfvo type="max"/>
        <color theme="0"/>
        <color theme="0"/>
      </colorScale>
    </cfRule>
    <cfRule type="expression" dxfId="4112" priority="585">
      <formula>CV110&lt;0</formula>
    </cfRule>
  </conditionalFormatting>
  <conditionalFormatting sqref="CW110:CW111">
    <cfRule type="expression" priority="507">
      <formula>$F$19</formula>
    </cfRule>
  </conditionalFormatting>
  <conditionalFormatting sqref="CW111">
    <cfRule type="colorScale" priority="506">
      <colorScale>
        <cfvo type="min"/>
        <cfvo type="max"/>
        <color theme="0"/>
        <color theme="0"/>
      </colorScale>
    </cfRule>
    <cfRule type="expression" dxfId="4111" priority="508">
      <formula>CV111&lt;0</formula>
    </cfRule>
  </conditionalFormatting>
  <conditionalFormatting sqref="CW117:CW123">
    <cfRule type="colorScale" priority="589">
      <colorScale>
        <cfvo type="min"/>
        <cfvo type="max"/>
        <color theme="0"/>
        <color theme="0"/>
      </colorScale>
    </cfRule>
    <cfRule type="expression" priority="590">
      <formula>$F$19</formula>
    </cfRule>
    <cfRule type="expression" dxfId="4110" priority="591">
      <formula>CV117&lt;0</formula>
    </cfRule>
  </conditionalFormatting>
  <conditionalFormatting sqref="CW125">
    <cfRule type="colorScale" priority="516">
      <colorScale>
        <cfvo type="min"/>
        <cfvo type="max"/>
        <color theme="0"/>
        <color theme="0"/>
      </colorScale>
    </cfRule>
    <cfRule type="expression" priority="517">
      <formula>#REF!</formula>
    </cfRule>
    <cfRule type="expression" dxfId="4109" priority="518">
      <formula>CV125&lt;0</formula>
    </cfRule>
  </conditionalFormatting>
  <conditionalFormatting sqref="CW125:CW135">
    <cfRule type="expression" dxfId="4108" priority="515">
      <formula>IF(CW125="Validar","Rojo","Verde")</formula>
    </cfRule>
  </conditionalFormatting>
  <conditionalFormatting sqref="CW126:CW132">
    <cfRule type="colorScale" priority="592">
      <colorScale>
        <cfvo type="min"/>
        <cfvo type="max"/>
        <color theme="0"/>
        <color theme="0"/>
      </colorScale>
    </cfRule>
    <cfRule type="expression" dxfId="4107" priority="594">
      <formula>CV126&lt;0</formula>
    </cfRule>
  </conditionalFormatting>
  <conditionalFormatting sqref="CW126:CW134">
    <cfRule type="expression" priority="593">
      <formula>$F$19</formula>
    </cfRule>
  </conditionalFormatting>
  <conditionalFormatting sqref="CW133:CW134">
    <cfRule type="colorScale" priority="595">
      <colorScale>
        <cfvo type="min"/>
        <cfvo type="max"/>
        <color theme="0"/>
        <color theme="0"/>
      </colorScale>
    </cfRule>
    <cfRule type="expression" dxfId="4106" priority="596">
      <formula>CV133&lt;0</formula>
    </cfRule>
  </conditionalFormatting>
  <conditionalFormatting sqref="CW135">
    <cfRule type="colorScale" priority="586">
      <colorScale>
        <cfvo type="min"/>
        <cfvo type="max"/>
        <color theme="0"/>
        <color theme="0"/>
      </colorScale>
    </cfRule>
    <cfRule type="expression" priority="587">
      <formula>$F$23</formula>
    </cfRule>
    <cfRule type="expression" dxfId="4105" priority="588">
      <formula>CV135&lt;0</formula>
    </cfRule>
  </conditionalFormatting>
  <conditionalFormatting sqref="CW110:CW111">
    <cfRule type="expression" dxfId="4104" priority="505">
      <formula>IF(CW110="Validar","Rojo","Verde")</formula>
    </cfRule>
  </conditionalFormatting>
  <conditionalFormatting sqref="CW117:CW123">
    <cfRule type="expression" dxfId="4103" priority="513">
      <formula>IF(CW117="Validar","Rojo","Verde")</formula>
    </cfRule>
  </conditionalFormatting>
  <conditionalFormatting sqref="CW82 CW92 CW103 CW107">
    <cfRule type="expression" priority="514">
      <formula>$F$23</formula>
    </cfRule>
  </conditionalFormatting>
  <conditionalFormatting sqref="CW6">
    <cfRule type="colorScale" priority="503">
      <colorScale>
        <cfvo type="min"/>
        <cfvo type="max"/>
        <color theme="0"/>
        <color theme="0"/>
      </colorScale>
    </cfRule>
    <cfRule type="expression" dxfId="4102" priority="504">
      <formula>CV6&lt;0</formula>
    </cfRule>
  </conditionalFormatting>
  <conditionalFormatting sqref="CW6">
    <cfRule type="expression" dxfId="4101" priority="501">
      <formula>IF(CW6="Validar","Rojo","Verde")</formula>
    </cfRule>
    <cfRule type="expression" priority="502">
      <formula>#REF!</formula>
    </cfRule>
  </conditionalFormatting>
  <conditionalFormatting sqref="CW7:CW8">
    <cfRule type="colorScale" priority="499">
      <colorScale>
        <cfvo type="min"/>
        <cfvo type="max"/>
        <color theme="0"/>
        <color theme="0"/>
      </colorScale>
    </cfRule>
    <cfRule type="expression" dxfId="4100" priority="500">
      <formula>CV7&lt;0</formula>
    </cfRule>
  </conditionalFormatting>
  <conditionalFormatting sqref="CW7:CW8">
    <cfRule type="expression" dxfId="4099" priority="497">
      <formula>IF(CW7="Validar","Rojo","Verde")</formula>
    </cfRule>
    <cfRule type="expression" priority="498">
      <formula>#REF!</formula>
    </cfRule>
  </conditionalFormatting>
  <conditionalFormatting sqref="AU9">
    <cfRule type="colorScale" priority="468">
      <colorScale>
        <cfvo type="min"/>
        <cfvo type="max"/>
        <color theme="0"/>
        <color theme="0"/>
      </colorScale>
    </cfRule>
    <cfRule type="expression" dxfId="4098" priority="469">
      <formula>AT9&lt;0</formula>
    </cfRule>
  </conditionalFormatting>
  <conditionalFormatting sqref="AU9:AU20">
    <cfRule type="expression" dxfId="4097" priority="439">
      <formula>IF(AU9="Validar","Rojo","Verde")</formula>
    </cfRule>
    <cfRule type="expression" priority="441">
      <formula>#REF!</formula>
    </cfRule>
  </conditionalFormatting>
  <conditionalFormatting sqref="AU10">
    <cfRule type="colorScale" priority="445">
      <colorScale>
        <cfvo type="min"/>
        <cfvo type="max"/>
        <color theme="0"/>
        <color theme="0"/>
      </colorScale>
    </cfRule>
    <cfRule type="expression" dxfId="4096" priority="446">
      <formula>AT10&lt;0</formula>
    </cfRule>
  </conditionalFormatting>
  <conditionalFormatting sqref="AU11:AU14">
    <cfRule type="colorScale" priority="466">
      <colorScale>
        <cfvo type="min"/>
        <cfvo type="max"/>
        <color theme="0"/>
        <color theme="0"/>
      </colorScale>
    </cfRule>
    <cfRule type="expression" dxfId="4095" priority="467">
      <formula>AT11&lt;0</formula>
    </cfRule>
  </conditionalFormatting>
  <conditionalFormatting sqref="AU15">
    <cfRule type="colorScale" priority="443">
      <colorScale>
        <cfvo type="min"/>
        <cfvo type="max"/>
        <color theme="0"/>
        <color theme="0"/>
      </colorScale>
    </cfRule>
    <cfRule type="expression" dxfId="4094" priority="444">
      <formula>AT15&lt;0</formula>
    </cfRule>
  </conditionalFormatting>
  <conditionalFormatting sqref="AU16:AU17">
    <cfRule type="colorScale" priority="464">
      <colorScale>
        <cfvo type="min"/>
        <cfvo type="max"/>
        <color theme="0"/>
        <color theme="0"/>
      </colorScale>
    </cfRule>
    <cfRule type="expression" dxfId="4093" priority="465">
      <formula>AT16&lt;0</formula>
    </cfRule>
  </conditionalFormatting>
  <conditionalFormatting sqref="AU18">
    <cfRule type="colorScale" priority="440">
      <colorScale>
        <cfvo type="min"/>
        <cfvo type="max"/>
        <color theme="0"/>
        <color theme="0"/>
      </colorScale>
    </cfRule>
    <cfRule type="expression" dxfId="4092" priority="442">
      <formula>AT18&lt;0</formula>
    </cfRule>
  </conditionalFormatting>
  <conditionalFormatting sqref="AU19:AU20">
    <cfRule type="colorScale" priority="462">
      <colorScale>
        <cfvo type="min"/>
        <cfvo type="max"/>
        <color theme="0"/>
        <color theme="0"/>
      </colorScale>
    </cfRule>
    <cfRule type="expression" dxfId="4091" priority="463">
      <formula>AT19&lt;0</formula>
    </cfRule>
  </conditionalFormatting>
  <conditionalFormatting sqref="AU23">
    <cfRule type="colorScale" priority="437">
      <colorScale>
        <cfvo type="min"/>
        <cfvo type="max"/>
        <color theme="0"/>
        <color theme="0"/>
      </colorScale>
    </cfRule>
    <cfRule type="expression" dxfId="4090" priority="438">
      <formula>AT23&lt;0</formula>
    </cfRule>
  </conditionalFormatting>
  <conditionalFormatting sqref="AU23:AU31">
    <cfRule type="expression" dxfId="4089" priority="431">
      <formula>IF(AU23="Validar","Rojo","Verde")</formula>
    </cfRule>
    <cfRule type="expression" priority="433">
      <formula>#REF!</formula>
    </cfRule>
  </conditionalFormatting>
  <conditionalFormatting sqref="AU24">
    <cfRule type="colorScale" priority="460">
      <colorScale>
        <cfvo type="min"/>
        <cfvo type="max"/>
        <color theme="0"/>
        <color theme="0"/>
      </colorScale>
    </cfRule>
    <cfRule type="expression" dxfId="4088" priority="461">
      <formula>AT24&lt;0</formula>
    </cfRule>
  </conditionalFormatting>
  <conditionalFormatting sqref="AU25">
    <cfRule type="colorScale" priority="458">
      <colorScale>
        <cfvo type="min"/>
        <cfvo type="max"/>
        <color theme="0"/>
        <color theme="0"/>
      </colorScale>
    </cfRule>
    <cfRule type="expression" dxfId="4087" priority="459">
      <formula>AT25&lt;0</formula>
    </cfRule>
  </conditionalFormatting>
  <conditionalFormatting sqref="AU26">
    <cfRule type="colorScale" priority="435">
      <colorScale>
        <cfvo type="min"/>
        <cfvo type="max"/>
        <color theme="0"/>
        <color theme="0"/>
      </colorScale>
    </cfRule>
    <cfRule type="expression" dxfId="4086" priority="436">
      <formula>AT26&lt;0</formula>
    </cfRule>
  </conditionalFormatting>
  <conditionalFormatting sqref="AU27">
    <cfRule type="colorScale" priority="456">
      <colorScale>
        <cfvo type="min"/>
        <cfvo type="max"/>
        <color theme="0"/>
        <color theme="0"/>
      </colorScale>
    </cfRule>
    <cfRule type="expression" dxfId="4085" priority="457">
      <formula>AT27&lt;0</formula>
    </cfRule>
  </conditionalFormatting>
  <conditionalFormatting sqref="AU28">
    <cfRule type="colorScale" priority="454">
      <colorScale>
        <cfvo type="min"/>
        <cfvo type="max"/>
        <color theme="0"/>
        <color theme="0"/>
      </colorScale>
    </cfRule>
    <cfRule type="expression" dxfId="4084" priority="455">
      <formula>AT28&lt;0</formula>
    </cfRule>
  </conditionalFormatting>
  <conditionalFormatting sqref="AU29">
    <cfRule type="colorScale" priority="432">
      <colorScale>
        <cfvo type="min"/>
        <cfvo type="max"/>
        <color theme="0"/>
        <color theme="0"/>
      </colorScale>
    </cfRule>
    <cfRule type="expression" dxfId="4083" priority="434">
      <formula>AT29&lt;0</formula>
    </cfRule>
  </conditionalFormatting>
  <conditionalFormatting sqref="AU30">
    <cfRule type="colorScale" priority="452">
      <colorScale>
        <cfvo type="min"/>
        <cfvo type="max"/>
        <color theme="0"/>
        <color theme="0"/>
      </colorScale>
    </cfRule>
    <cfRule type="expression" dxfId="4082" priority="453">
      <formula>AT30&lt;0</formula>
    </cfRule>
  </conditionalFormatting>
  <conditionalFormatting sqref="AU31">
    <cfRule type="colorScale" priority="450">
      <colorScale>
        <cfvo type="min"/>
        <cfvo type="max"/>
        <color theme="0"/>
        <color theme="0"/>
      </colorScale>
    </cfRule>
    <cfRule type="expression" dxfId="4081" priority="451">
      <formula>AT31&lt;0</formula>
    </cfRule>
  </conditionalFormatting>
  <conditionalFormatting sqref="AU39">
    <cfRule type="colorScale" priority="428">
      <colorScale>
        <cfvo type="min"/>
        <cfvo type="max"/>
        <color theme="0"/>
        <color theme="0"/>
      </colorScale>
    </cfRule>
    <cfRule type="expression" priority="429">
      <formula>#REF!</formula>
    </cfRule>
    <cfRule type="expression" dxfId="4080" priority="430">
      <formula>AT39&lt;0</formula>
    </cfRule>
  </conditionalFormatting>
  <conditionalFormatting sqref="AU39:AU107">
    <cfRule type="expression" dxfId="4079" priority="409">
      <formula>IF(AU39="Validar","Rojo","Verde")</formula>
    </cfRule>
  </conditionalFormatting>
  <conditionalFormatting sqref="AU40:AU67">
    <cfRule type="colorScale" priority="447">
      <colorScale>
        <cfvo type="min"/>
        <cfvo type="max"/>
        <color theme="0"/>
        <color theme="0"/>
      </colorScale>
    </cfRule>
    <cfRule type="expression" priority="448">
      <formula>$F$19</formula>
    </cfRule>
    <cfRule type="expression" dxfId="4078" priority="449">
      <formula>AT40&lt;0</formula>
    </cfRule>
  </conditionalFormatting>
  <conditionalFormatting sqref="AU68">
    <cfRule type="colorScale" priority="425">
      <colorScale>
        <cfvo type="min"/>
        <cfvo type="max"/>
        <color theme="0"/>
        <color theme="0"/>
      </colorScale>
    </cfRule>
    <cfRule type="expression" priority="426">
      <formula>#REF!</formula>
    </cfRule>
    <cfRule type="expression" dxfId="4077" priority="427">
      <formula>AT68&lt;0</formula>
    </cfRule>
  </conditionalFormatting>
  <conditionalFormatting sqref="AU69:AU81">
    <cfRule type="colorScale" priority="472">
      <colorScale>
        <cfvo type="min"/>
        <cfvo type="max"/>
        <color theme="0"/>
        <color theme="0"/>
      </colorScale>
    </cfRule>
    <cfRule type="expression" priority="473">
      <formula>$F$19</formula>
    </cfRule>
    <cfRule type="expression" dxfId="4076" priority="474">
      <formula>AT69&lt;0</formula>
    </cfRule>
  </conditionalFormatting>
  <conditionalFormatting sqref="AU82 AU92 AU103 AU107">
    <cfRule type="expression" dxfId="4075" priority="471">
      <formula>AT82&lt;0</formula>
    </cfRule>
  </conditionalFormatting>
  <conditionalFormatting sqref="AU83">
    <cfRule type="colorScale" priority="410">
      <colorScale>
        <cfvo type="min"/>
        <cfvo type="max"/>
        <color theme="0"/>
        <color theme="0"/>
      </colorScale>
    </cfRule>
    <cfRule type="expression" priority="411">
      <formula>#REF!</formula>
    </cfRule>
    <cfRule type="expression" dxfId="4074" priority="412">
      <formula>AT83&lt;0</formula>
    </cfRule>
  </conditionalFormatting>
  <conditionalFormatting sqref="AU84:AU91">
    <cfRule type="colorScale" priority="475">
      <colorScale>
        <cfvo type="min"/>
        <cfvo type="max"/>
        <color theme="0"/>
        <color theme="0"/>
      </colorScale>
    </cfRule>
    <cfRule type="expression" priority="476">
      <formula>$F$19</formula>
    </cfRule>
    <cfRule type="expression" dxfId="4073" priority="477">
      <formula>AT84&lt;0</formula>
    </cfRule>
  </conditionalFormatting>
  <conditionalFormatting sqref="AU92 AU82 AU103 AU107">
    <cfRule type="colorScale" priority="470">
      <colorScale>
        <cfvo type="min"/>
        <cfvo type="max"/>
        <color theme="0"/>
        <color theme="0"/>
      </colorScale>
    </cfRule>
  </conditionalFormatting>
  <conditionalFormatting sqref="AU93">
    <cfRule type="colorScale" priority="422">
      <colorScale>
        <cfvo type="min"/>
        <cfvo type="max"/>
        <color theme="0"/>
        <color theme="0"/>
      </colorScale>
    </cfRule>
    <cfRule type="expression" priority="423">
      <formula>#REF!</formula>
    </cfRule>
    <cfRule type="expression" dxfId="4072" priority="424">
      <formula>AT93&lt;0</formula>
    </cfRule>
  </conditionalFormatting>
  <conditionalFormatting sqref="AU94:AU102">
    <cfRule type="colorScale" priority="478">
      <colorScale>
        <cfvo type="min"/>
        <cfvo type="max"/>
        <color theme="0"/>
        <color theme="0"/>
      </colorScale>
    </cfRule>
    <cfRule type="expression" priority="479">
      <formula>$F$19</formula>
    </cfRule>
    <cfRule type="expression" dxfId="4071" priority="480">
      <formula>AT94&lt;0</formula>
    </cfRule>
  </conditionalFormatting>
  <conditionalFormatting sqref="AU104">
    <cfRule type="colorScale" priority="419">
      <colorScale>
        <cfvo type="min"/>
        <cfvo type="max"/>
        <color theme="0"/>
        <color theme="0"/>
      </colorScale>
    </cfRule>
    <cfRule type="expression" priority="420">
      <formula>#REF!</formula>
    </cfRule>
    <cfRule type="expression" dxfId="4070" priority="421">
      <formula>AT104&lt;0</formula>
    </cfRule>
  </conditionalFormatting>
  <conditionalFormatting sqref="AU105:AU106">
    <cfRule type="colorScale" priority="481">
      <colorScale>
        <cfvo type="min"/>
        <cfvo type="max"/>
        <color theme="0"/>
        <color theme="0"/>
      </colorScale>
    </cfRule>
    <cfRule type="expression" priority="482">
      <formula>$F$19</formula>
    </cfRule>
    <cfRule type="expression" dxfId="4069" priority="483">
      <formula>AT105&lt;0</formula>
    </cfRule>
  </conditionalFormatting>
  <conditionalFormatting sqref="AU110">
    <cfRule type="colorScale" priority="484">
      <colorScale>
        <cfvo type="min"/>
        <cfvo type="max"/>
        <color theme="0"/>
        <color theme="0"/>
      </colorScale>
    </cfRule>
    <cfRule type="expression" dxfId="4068" priority="485">
      <formula>AT110&lt;0</formula>
    </cfRule>
  </conditionalFormatting>
  <conditionalFormatting sqref="AU110:AU111">
    <cfRule type="expression" priority="407">
      <formula>$F$19</formula>
    </cfRule>
  </conditionalFormatting>
  <conditionalFormatting sqref="AU111">
    <cfRule type="colorScale" priority="406">
      <colorScale>
        <cfvo type="min"/>
        <cfvo type="max"/>
        <color theme="0"/>
        <color theme="0"/>
      </colorScale>
    </cfRule>
    <cfRule type="expression" dxfId="4067" priority="408">
      <formula>AT111&lt;0</formula>
    </cfRule>
  </conditionalFormatting>
  <conditionalFormatting sqref="AU117:AU123">
    <cfRule type="colorScale" priority="489">
      <colorScale>
        <cfvo type="min"/>
        <cfvo type="max"/>
        <color theme="0"/>
        <color theme="0"/>
      </colorScale>
    </cfRule>
    <cfRule type="expression" priority="490">
      <formula>$F$19</formula>
    </cfRule>
    <cfRule type="expression" dxfId="4066" priority="491">
      <formula>AT117&lt;0</formula>
    </cfRule>
  </conditionalFormatting>
  <conditionalFormatting sqref="AU125">
    <cfRule type="colorScale" priority="416">
      <colorScale>
        <cfvo type="min"/>
        <cfvo type="max"/>
        <color theme="0"/>
        <color theme="0"/>
      </colorScale>
    </cfRule>
    <cfRule type="expression" priority="417">
      <formula>#REF!</formula>
    </cfRule>
    <cfRule type="expression" dxfId="4065" priority="418">
      <formula>AT125&lt;0</formula>
    </cfRule>
  </conditionalFormatting>
  <conditionalFormatting sqref="AU125:AU135">
    <cfRule type="expression" dxfId="4064" priority="415">
      <formula>IF(AU125="Validar","Rojo","Verde")</formula>
    </cfRule>
  </conditionalFormatting>
  <conditionalFormatting sqref="AU126:AU132">
    <cfRule type="colorScale" priority="492">
      <colorScale>
        <cfvo type="min"/>
        <cfvo type="max"/>
        <color theme="0"/>
        <color theme="0"/>
      </colorScale>
    </cfRule>
    <cfRule type="expression" dxfId="4063" priority="494">
      <formula>AT126&lt;0</formula>
    </cfRule>
  </conditionalFormatting>
  <conditionalFormatting sqref="AU126:AU134">
    <cfRule type="expression" priority="493">
      <formula>$F$19</formula>
    </cfRule>
  </conditionalFormatting>
  <conditionalFormatting sqref="AU133:AU134">
    <cfRule type="colorScale" priority="495">
      <colorScale>
        <cfvo type="min"/>
        <cfvo type="max"/>
        <color theme="0"/>
        <color theme="0"/>
      </colorScale>
    </cfRule>
    <cfRule type="expression" dxfId="4062" priority="496">
      <formula>AT133&lt;0</formula>
    </cfRule>
  </conditionalFormatting>
  <conditionalFormatting sqref="AU135">
    <cfRule type="colorScale" priority="486">
      <colorScale>
        <cfvo type="min"/>
        <cfvo type="max"/>
        <color theme="0"/>
        <color theme="0"/>
      </colorScale>
    </cfRule>
    <cfRule type="expression" priority="487">
      <formula>$F$23</formula>
    </cfRule>
    <cfRule type="expression" dxfId="4061" priority="488">
      <formula>AT135&lt;0</formula>
    </cfRule>
  </conditionalFormatting>
  <conditionalFormatting sqref="AU110:AU111">
    <cfRule type="expression" dxfId="4060" priority="405">
      <formula>IF(AU110="Validar","Rojo","Verde")</formula>
    </cfRule>
  </conditionalFormatting>
  <conditionalFormatting sqref="AU117:AU123">
    <cfRule type="expression" dxfId="4059" priority="413">
      <formula>IF(AU117="Validar","Rojo","Verde")</formula>
    </cfRule>
  </conditionalFormatting>
  <conditionalFormatting sqref="AU82 AU92 AU103 AU107">
    <cfRule type="expression" priority="414">
      <formula>$F$23</formula>
    </cfRule>
  </conditionalFormatting>
  <conditionalFormatting sqref="AU6">
    <cfRule type="colorScale" priority="403">
      <colorScale>
        <cfvo type="min"/>
        <cfvo type="max"/>
        <color theme="0"/>
        <color theme="0"/>
      </colorScale>
    </cfRule>
    <cfRule type="expression" dxfId="4058" priority="404">
      <formula>AT6&lt;0</formula>
    </cfRule>
  </conditionalFormatting>
  <conditionalFormatting sqref="AU6">
    <cfRule type="expression" dxfId="4057" priority="401">
      <formula>IF(AU6="Validar","Rojo","Verde")</formula>
    </cfRule>
    <cfRule type="expression" priority="402">
      <formula>#REF!</formula>
    </cfRule>
  </conditionalFormatting>
  <conditionalFormatting sqref="AU7:AU8">
    <cfRule type="colorScale" priority="399">
      <colorScale>
        <cfvo type="min"/>
        <cfvo type="max"/>
        <color theme="0"/>
        <color theme="0"/>
      </colorScale>
    </cfRule>
    <cfRule type="expression" dxfId="4056" priority="400">
      <formula>AT7&lt;0</formula>
    </cfRule>
  </conditionalFormatting>
  <conditionalFormatting sqref="AU7:AU8">
    <cfRule type="expression" dxfId="4055" priority="397">
      <formula>IF(AU7="Validar","Rojo","Verde")</formula>
    </cfRule>
    <cfRule type="expression" priority="398">
      <formula>#REF!</formula>
    </cfRule>
  </conditionalFormatting>
  <conditionalFormatting sqref="BA9">
    <cfRule type="colorScale" priority="368">
      <colorScale>
        <cfvo type="min"/>
        <cfvo type="max"/>
        <color theme="0"/>
        <color theme="0"/>
      </colorScale>
    </cfRule>
    <cfRule type="expression" dxfId="4054" priority="369">
      <formula>AZ9&lt;0</formula>
    </cfRule>
  </conditionalFormatting>
  <conditionalFormatting sqref="BA9:BA20">
    <cfRule type="expression" dxfId="4053" priority="339">
      <formula>IF(BA9="Validar","Rojo","Verde")</formula>
    </cfRule>
    <cfRule type="expression" priority="341">
      <formula>#REF!</formula>
    </cfRule>
  </conditionalFormatting>
  <conditionalFormatting sqref="BA10">
    <cfRule type="colorScale" priority="345">
      <colorScale>
        <cfvo type="min"/>
        <cfvo type="max"/>
        <color theme="0"/>
        <color theme="0"/>
      </colorScale>
    </cfRule>
    <cfRule type="expression" dxfId="4052" priority="346">
      <formula>AZ10&lt;0</formula>
    </cfRule>
  </conditionalFormatting>
  <conditionalFormatting sqref="BA11:BA14">
    <cfRule type="colorScale" priority="366">
      <colorScale>
        <cfvo type="min"/>
        <cfvo type="max"/>
        <color theme="0"/>
        <color theme="0"/>
      </colorScale>
    </cfRule>
    <cfRule type="expression" dxfId="4051" priority="367">
      <formula>AZ11&lt;0</formula>
    </cfRule>
  </conditionalFormatting>
  <conditionalFormatting sqref="BA15">
    <cfRule type="colorScale" priority="343">
      <colorScale>
        <cfvo type="min"/>
        <cfvo type="max"/>
        <color theme="0"/>
        <color theme="0"/>
      </colorScale>
    </cfRule>
    <cfRule type="expression" dxfId="4050" priority="344">
      <formula>AZ15&lt;0</formula>
    </cfRule>
  </conditionalFormatting>
  <conditionalFormatting sqref="BA16:BA17">
    <cfRule type="colorScale" priority="364">
      <colorScale>
        <cfvo type="min"/>
        <cfvo type="max"/>
        <color theme="0"/>
        <color theme="0"/>
      </colorScale>
    </cfRule>
    <cfRule type="expression" dxfId="4049" priority="365">
      <formula>AZ16&lt;0</formula>
    </cfRule>
  </conditionalFormatting>
  <conditionalFormatting sqref="BA18">
    <cfRule type="colorScale" priority="340">
      <colorScale>
        <cfvo type="min"/>
        <cfvo type="max"/>
        <color theme="0"/>
        <color theme="0"/>
      </colorScale>
    </cfRule>
    <cfRule type="expression" dxfId="4048" priority="342">
      <formula>AZ18&lt;0</formula>
    </cfRule>
  </conditionalFormatting>
  <conditionalFormatting sqref="BA19:BA20">
    <cfRule type="colorScale" priority="362">
      <colorScale>
        <cfvo type="min"/>
        <cfvo type="max"/>
        <color theme="0"/>
        <color theme="0"/>
      </colorScale>
    </cfRule>
    <cfRule type="expression" dxfId="4047" priority="363">
      <formula>AZ19&lt;0</formula>
    </cfRule>
  </conditionalFormatting>
  <conditionalFormatting sqref="BA23">
    <cfRule type="colorScale" priority="337">
      <colorScale>
        <cfvo type="min"/>
        <cfvo type="max"/>
        <color theme="0"/>
        <color theme="0"/>
      </colorScale>
    </cfRule>
    <cfRule type="expression" dxfId="4046" priority="338">
      <formula>AZ23&lt;0</formula>
    </cfRule>
  </conditionalFormatting>
  <conditionalFormatting sqref="BA23:BA31">
    <cfRule type="expression" dxfId="4045" priority="331">
      <formula>IF(BA23="Validar","Rojo","Verde")</formula>
    </cfRule>
    <cfRule type="expression" priority="333">
      <formula>#REF!</formula>
    </cfRule>
  </conditionalFormatting>
  <conditionalFormatting sqref="BA24">
    <cfRule type="colorScale" priority="360">
      <colorScale>
        <cfvo type="min"/>
        <cfvo type="max"/>
        <color theme="0"/>
        <color theme="0"/>
      </colorScale>
    </cfRule>
    <cfRule type="expression" dxfId="4044" priority="361">
      <formula>AZ24&lt;0</formula>
    </cfRule>
  </conditionalFormatting>
  <conditionalFormatting sqref="BA25">
    <cfRule type="colorScale" priority="358">
      <colorScale>
        <cfvo type="min"/>
        <cfvo type="max"/>
        <color theme="0"/>
        <color theme="0"/>
      </colorScale>
    </cfRule>
    <cfRule type="expression" dxfId="4043" priority="359">
      <formula>AZ25&lt;0</formula>
    </cfRule>
  </conditionalFormatting>
  <conditionalFormatting sqref="BA26">
    <cfRule type="colorScale" priority="335">
      <colorScale>
        <cfvo type="min"/>
        <cfvo type="max"/>
        <color theme="0"/>
        <color theme="0"/>
      </colorScale>
    </cfRule>
    <cfRule type="expression" dxfId="4042" priority="336">
      <formula>AZ26&lt;0</formula>
    </cfRule>
  </conditionalFormatting>
  <conditionalFormatting sqref="BA27">
    <cfRule type="colorScale" priority="356">
      <colorScale>
        <cfvo type="min"/>
        <cfvo type="max"/>
        <color theme="0"/>
        <color theme="0"/>
      </colorScale>
    </cfRule>
    <cfRule type="expression" dxfId="4041" priority="357">
      <formula>AZ27&lt;0</formula>
    </cfRule>
  </conditionalFormatting>
  <conditionalFormatting sqref="BA28">
    <cfRule type="colorScale" priority="354">
      <colorScale>
        <cfvo type="min"/>
        <cfvo type="max"/>
        <color theme="0"/>
        <color theme="0"/>
      </colorScale>
    </cfRule>
    <cfRule type="expression" dxfId="4040" priority="355">
      <formula>AZ28&lt;0</formula>
    </cfRule>
  </conditionalFormatting>
  <conditionalFormatting sqref="BA29">
    <cfRule type="colorScale" priority="332">
      <colorScale>
        <cfvo type="min"/>
        <cfvo type="max"/>
        <color theme="0"/>
        <color theme="0"/>
      </colorScale>
    </cfRule>
    <cfRule type="expression" dxfId="4039" priority="334">
      <formula>AZ29&lt;0</formula>
    </cfRule>
  </conditionalFormatting>
  <conditionalFormatting sqref="BA30">
    <cfRule type="colorScale" priority="352">
      <colorScale>
        <cfvo type="min"/>
        <cfvo type="max"/>
        <color theme="0"/>
        <color theme="0"/>
      </colorScale>
    </cfRule>
    <cfRule type="expression" dxfId="4038" priority="353">
      <formula>AZ30&lt;0</formula>
    </cfRule>
  </conditionalFormatting>
  <conditionalFormatting sqref="BA31">
    <cfRule type="colorScale" priority="350">
      <colorScale>
        <cfvo type="min"/>
        <cfvo type="max"/>
        <color theme="0"/>
        <color theme="0"/>
      </colorScale>
    </cfRule>
    <cfRule type="expression" dxfId="4037" priority="351">
      <formula>AZ31&lt;0</formula>
    </cfRule>
  </conditionalFormatting>
  <conditionalFormatting sqref="BA39">
    <cfRule type="colorScale" priority="328">
      <colorScale>
        <cfvo type="min"/>
        <cfvo type="max"/>
        <color theme="0"/>
        <color theme="0"/>
      </colorScale>
    </cfRule>
    <cfRule type="expression" priority="329">
      <formula>#REF!</formula>
    </cfRule>
    <cfRule type="expression" dxfId="4036" priority="330">
      <formula>AZ39&lt;0</formula>
    </cfRule>
  </conditionalFormatting>
  <conditionalFormatting sqref="BA39:BA107">
    <cfRule type="expression" dxfId="4035" priority="309">
      <formula>IF(BA39="Validar","Rojo","Verde")</formula>
    </cfRule>
  </conditionalFormatting>
  <conditionalFormatting sqref="BA40:BA67">
    <cfRule type="colorScale" priority="347">
      <colorScale>
        <cfvo type="min"/>
        <cfvo type="max"/>
        <color theme="0"/>
        <color theme="0"/>
      </colorScale>
    </cfRule>
    <cfRule type="expression" priority="348">
      <formula>$F$19</formula>
    </cfRule>
    <cfRule type="expression" dxfId="4034" priority="349">
      <formula>AZ40&lt;0</formula>
    </cfRule>
  </conditionalFormatting>
  <conditionalFormatting sqref="BA68">
    <cfRule type="colorScale" priority="325">
      <colorScale>
        <cfvo type="min"/>
        <cfvo type="max"/>
        <color theme="0"/>
        <color theme="0"/>
      </colorScale>
    </cfRule>
    <cfRule type="expression" priority="326">
      <formula>#REF!</formula>
    </cfRule>
    <cfRule type="expression" dxfId="4033" priority="327">
      <formula>AZ68&lt;0</formula>
    </cfRule>
  </conditionalFormatting>
  <conditionalFormatting sqref="BA69:BA81">
    <cfRule type="colorScale" priority="372">
      <colorScale>
        <cfvo type="min"/>
        <cfvo type="max"/>
        <color theme="0"/>
        <color theme="0"/>
      </colorScale>
    </cfRule>
    <cfRule type="expression" priority="373">
      <formula>$F$19</formula>
    </cfRule>
    <cfRule type="expression" dxfId="4032" priority="374">
      <formula>AZ69&lt;0</formula>
    </cfRule>
  </conditionalFormatting>
  <conditionalFormatting sqref="BA82 BA92 BA103 BA107">
    <cfRule type="expression" dxfId="4031" priority="371">
      <formula>AZ82&lt;0</formula>
    </cfRule>
  </conditionalFormatting>
  <conditionalFormatting sqref="BA83">
    <cfRule type="colorScale" priority="310">
      <colorScale>
        <cfvo type="min"/>
        <cfvo type="max"/>
        <color theme="0"/>
        <color theme="0"/>
      </colorScale>
    </cfRule>
    <cfRule type="expression" priority="311">
      <formula>#REF!</formula>
    </cfRule>
    <cfRule type="expression" dxfId="4030" priority="312">
      <formula>AZ83&lt;0</formula>
    </cfRule>
  </conditionalFormatting>
  <conditionalFormatting sqref="BA84:BA91">
    <cfRule type="colorScale" priority="375">
      <colorScale>
        <cfvo type="min"/>
        <cfvo type="max"/>
        <color theme="0"/>
        <color theme="0"/>
      </colorScale>
    </cfRule>
    <cfRule type="expression" priority="376">
      <formula>$F$19</formula>
    </cfRule>
    <cfRule type="expression" dxfId="4029" priority="377">
      <formula>AZ84&lt;0</formula>
    </cfRule>
  </conditionalFormatting>
  <conditionalFormatting sqref="BA92 BA82 BA103 BA107">
    <cfRule type="colorScale" priority="370">
      <colorScale>
        <cfvo type="min"/>
        <cfvo type="max"/>
        <color theme="0"/>
        <color theme="0"/>
      </colorScale>
    </cfRule>
  </conditionalFormatting>
  <conditionalFormatting sqref="BA93">
    <cfRule type="colorScale" priority="322">
      <colorScale>
        <cfvo type="min"/>
        <cfvo type="max"/>
        <color theme="0"/>
        <color theme="0"/>
      </colorScale>
    </cfRule>
    <cfRule type="expression" priority="323">
      <formula>#REF!</formula>
    </cfRule>
    <cfRule type="expression" dxfId="4028" priority="324">
      <formula>AZ93&lt;0</formula>
    </cfRule>
  </conditionalFormatting>
  <conditionalFormatting sqref="BA94:BA102">
    <cfRule type="colorScale" priority="378">
      <colorScale>
        <cfvo type="min"/>
        <cfvo type="max"/>
        <color theme="0"/>
        <color theme="0"/>
      </colorScale>
    </cfRule>
    <cfRule type="expression" priority="379">
      <formula>$F$19</formula>
    </cfRule>
    <cfRule type="expression" dxfId="4027" priority="380">
      <formula>AZ94&lt;0</formula>
    </cfRule>
  </conditionalFormatting>
  <conditionalFormatting sqref="BA104">
    <cfRule type="colorScale" priority="319">
      <colorScale>
        <cfvo type="min"/>
        <cfvo type="max"/>
        <color theme="0"/>
        <color theme="0"/>
      </colorScale>
    </cfRule>
    <cfRule type="expression" priority="320">
      <formula>#REF!</formula>
    </cfRule>
    <cfRule type="expression" dxfId="4026" priority="321">
      <formula>AZ104&lt;0</formula>
    </cfRule>
  </conditionalFormatting>
  <conditionalFormatting sqref="BA105:BA106">
    <cfRule type="colorScale" priority="381">
      <colorScale>
        <cfvo type="min"/>
        <cfvo type="max"/>
        <color theme="0"/>
        <color theme="0"/>
      </colorScale>
    </cfRule>
    <cfRule type="expression" priority="382">
      <formula>$F$19</formula>
    </cfRule>
    <cfRule type="expression" dxfId="4025" priority="383">
      <formula>AZ105&lt;0</formula>
    </cfRule>
  </conditionalFormatting>
  <conditionalFormatting sqref="BA110">
    <cfRule type="colorScale" priority="384">
      <colorScale>
        <cfvo type="min"/>
        <cfvo type="max"/>
        <color theme="0"/>
        <color theme="0"/>
      </colorScale>
    </cfRule>
    <cfRule type="expression" dxfId="4024" priority="385">
      <formula>AZ110&lt;0</formula>
    </cfRule>
  </conditionalFormatting>
  <conditionalFormatting sqref="BA110:BA111">
    <cfRule type="expression" priority="307">
      <formula>$F$19</formula>
    </cfRule>
  </conditionalFormatting>
  <conditionalFormatting sqref="BA111">
    <cfRule type="colorScale" priority="306">
      <colorScale>
        <cfvo type="min"/>
        <cfvo type="max"/>
        <color theme="0"/>
        <color theme="0"/>
      </colorScale>
    </cfRule>
    <cfRule type="expression" dxfId="4023" priority="308">
      <formula>AZ111&lt;0</formula>
    </cfRule>
  </conditionalFormatting>
  <conditionalFormatting sqref="BA117:BA123">
    <cfRule type="colorScale" priority="389">
      <colorScale>
        <cfvo type="min"/>
        <cfvo type="max"/>
        <color theme="0"/>
        <color theme="0"/>
      </colorScale>
    </cfRule>
    <cfRule type="expression" priority="390">
      <formula>$F$19</formula>
    </cfRule>
    <cfRule type="expression" dxfId="4022" priority="391">
      <formula>AZ117&lt;0</formula>
    </cfRule>
  </conditionalFormatting>
  <conditionalFormatting sqref="BA125">
    <cfRule type="colorScale" priority="316">
      <colorScale>
        <cfvo type="min"/>
        <cfvo type="max"/>
        <color theme="0"/>
        <color theme="0"/>
      </colorScale>
    </cfRule>
    <cfRule type="expression" priority="317">
      <formula>#REF!</formula>
    </cfRule>
    <cfRule type="expression" dxfId="4021" priority="318">
      <formula>AZ125&lt;0</formula>
    </cfRule>
  </conditionalFormatting>
  <conditionalFormatting sqref="BA125:BA135">
    <cfRule type="expression" dxfId="4020" priority="315">
      <formula>IF(BA125="Validar","Rojo","Verde")</formula>
    </cfRule>
  </conditionalFormatting>
  <conditionalFormatting sqref="BA126:BA132">
    <cfRule type="colorScale" priority="392">
      <colorScale>
        <cfvo type="min"/>
        <cfvo type="max"/>
        <color theme="0"/>
        <color theme="0"/>
      </colorScale>
    </cfRule>
    <cfRule type="expression" dxfId="4019" priority="394">
      <formula>AZ126&lt;0</formula>
    </cfRule>
  </conditionalFormatting>
  <conditionalFormatting sqref="BA126:BA134">
    <cfRule type="expression" priority="393">
      <formula>$F$19</formula>
    </cfRule>
  </conditionalFormatting>
  <conditionalFormatting sqref="BA133:BA134">
    <cfRule type="colorScale" priority="395">
      <colorScale>
        <cfvo type="min"/>
        <cfvo type="max"/>
        <color theme="0"/>
        <color theme="0"/>
      </colorScale>
    </cfRule>
    <cfRule type="expression" dxfId="4018" priority="396">
      <formula>AZ133&lt;0</formula>
    </cfRule>
  </conditionalFormatting>
  <conditionalFormatting sqref="BA135">
    <cfRule type="colorScale" priority="386">
      <colorScale>
        <cfvo type="min"/>
        <cfvo type="max"/>
        <color theme="0"/>
        <color theme="0"/>
      </colorScale>
    </cfRule>
    <cfRule type="expression" priority="387">
      <formula>$F$23</formula>
    </cfRule>
    <cfRule type="expression" dxfId="4017" priority="388">
      <formula>AZ135&lt;0</formula>
    </cfRule>
  </conditionalFormatting>
  <conditionalFormatting sqref="BA110:BA111">
    <cfRule type="expression" dxfId="4016" priority="305">
      <formula>IF(BA110="Validar","Rojo","Verde")</formula>
    </cfRule>
  </conditionalFormatting>
  <conditionalFormatting sqref="BA117:BA123">
    <cfRule type="expression" dxfId="4015" priority="313">
      <formula>IF(BA117="Validar","Rojo","Verde")</formula>
    </cfRule>
  </conditionalFormatting>
  <conditionalFormatting sqref="BA82 BA92 BA103 BA107">
    <cfRule type="expression" priority="314">
      <formula>$F$23</formula>
    </cfRule>
  </conditionalFormatting>
  <conditionalFormatting sqref="BA6">
    <cfRule type="colorScale" priority="303">
      <colorScale>
        <cfvo type="min"/>
        <cfvo type="max"/>
        <color theme="0"/>
        <color theme="0"/>
      </colorScale>
    </cfRule>
    <cfRule type="expression" dxfId="4014" priority="304">
      <formula>AZ6&lt;0</formula>
    </cfRule>
  </conditionalFormatting>
  <conditionalFormatting sqref="BA6">
    <cfRule type="expression" dxfId="4013" priority="301">
      <formula>IF(BA6="Validar","Rojo","Verde")</formula>
    </cfRule>
    <cfRule type="expression" priority="302">
      <formula>#REF!</formula>
    </cfRule>
  </conditionalFormatting>
  <conditionalFormatting sqref="BA7:BA8">
    <cfRule type="colorScale" priority="299">
      <colorScale>
        <cfvo type="min"/>
        <cfvo type="max"/>
        <color theme="0"/>
        <color theme="0"/>
      </colorScale>
    </cfRule>
    <cfRule type="expression" dxfId="4012" priority="300">
      <formula>AZ7&lt;0</formula>
    </cfRule>
  </conditionalFormatting>
  <conditionalFormatting sqref="BA7:BA8">
    <cfRule type="expression" dxfId="4011" priority="297">
      <formula>IF(BA7="Validar","Rojo","Verde")</formula>
    </cfRule>
    <cfRule type="expression" priority="298">
      <formula>#REF!</formula>
    </cfRule>
  </conditionalFormatting>
  <conditionalFormatting sqref="BY9">
    <cfRule type="colorScale" priority="268">
      <colorScale>
        <cfvo type="min"/>
        <cfvo type="max"/>
        <color theme="0"/>
        <color theme="0"/>
      </colorScale>
    </cfRule>
    <cfRule type="expression" dxfId="4010" priority="269">
      <formula>BX9&lt;0</formula>
    </cfRule>
  </conditionalFormatting>
  <conditionalFormatting sqref="BY9:BY20">
    <cfRule type="expression" dxfId="4009" priority="239">
      <formula>IF(BY9="Validar","Rojo","Verde")</formula>
    </cfRule>
    <cfRule type="expression" priority="241">
      <formula>#REF!</formula>
    </cfRule>
  </conditionalFormatting>
  <conditionalFormatting sqref="BY10">
    <cfRule type="colorScale" priority="245">
      <colorScale>
        <cfvo type="min"/>
        <cfvo type="max"/>
        <color theme="0"/>
        <color theme="0"/>
      </colorScale>
    </cfRule>
    <cfRule type="expression" dxfId="4008" priority="246">
      <formula>BX10&lt;0</formula>
    </cfRule>
  </conditionalFormatting>
  <conditionalFormatting sqref="BY11:BY14">
    <cfRule type="colorScale" priority="266">
      <colorScale>
        <cfvo type="min"/>
        <cfvo type="max"/>
        <color theme="0"/>
        <color theme="0"/>
      </colorScale>
    </cfRule>
    <cfRule type="expression" dxfId="4007" priority="267">
      <formula>BX11&lt;0</formula>
    </cfRule>
  </conditionalFormatting>
  <conditionalFormatting sqref="BY15">
    <cfRule type="colorScale" priority="243">
      <colorScale>
        <cfvo type="min"/>
        <cfvo type="max"/>
        <color theme="0"/>
        <color theme="0"/>
      </colorScale>
    </cfRule>
    <cfRule type="expression" dxfId="4006" priority="244">
      <formula>BX15&lt;0</formula>
    </cfRule>
  </conditionalFormatting>
  <conditionalFormatting sqref="BY16:BY17">
    <cfRule type="colorScale" priority="264">
      <colorScale>
        <cfvo type="min"/>
        <cfvo type="max"/>
        <color theme="0"/>
        <color theme="0"/>
      </colorScale>
    </cfRule>
    <cfRule type="expression" dxfId="4005" priority="265">
      <formula>BX16&lt;0</formula>
    </cfRule>
  </conditionalFormatting>
  <conditionalFormatting sqref="BY18">
    <cfRule type="colorScale" priority="240">
      <colorScale>
        <cfvo type="min"/>
        <cfvo type="max"/>
        <color theme="0"/>
        <color theme="0"/>
      </colorScale>
    </cfRule>
    <cfRule type="expression" dxfId="4004" priority="242">
      <formula>BX18&lt;0</formula>
    </cfRule>
  </conditionalFormatting>
  <conditionalFormatting sqref="BY19:BY20">
    <cfRule type="colorScale" priority="262">
      <colorScale>
        <cfvo type="min"/>
        <cfvo type="max"/>
        <color theme="0"/>
        <color theme="0"/>
      </colorScale>
    </cfRule>
    <cfRule type="expression" dxfId="4003" priority="263">
      <formula>BX19&lt;0</formula>
    </cfRule>
  </conditionalFormatting>
  <conditionalFormatting sqref="BY23">
    <cfRule type="colorScale" priority="237">
      <colorScale>
        <cfvo type="min"/>
        <cfvo type="max"/>
        <color theme="0"/>
        <color theme="0"/>
      </colorScale>
    </cfRule>
    <cfRule type="expression" dxfId="4002" priority="238">
      <formula>BX23&lt;0</formula>
    </cfRule>
  </conditionalFormatting>
  <conditionalFormatting sqref="BY23:BY31">
    <cfRule type="expression" dxfId="4001" priority="231">
      <formula>IF(BY23="Validar","Rojo","Verde")</formula>
    </cfRule>
    <cfRule type="expression" priority="233">
      <formula>#REF!</formula>
    </cfRule>
  </conditionalFormatting>
  <conditionalFormatting sqref="BY24">
    <cfRule type="colorScale" priority="260">
      <colorScale>
        <cfvo type="min"/>
        <cfvo type="max"/>
        <color theme="0"/>
        <color theme="0"/>
      </colorScale>
    </cfRule>
    <cfRule type="expression" dxfId="4000" priority="261">
      <formula>BX24&lt;0</formula>
    </cfRule>
  </conditionalFormatting>
  <conditionalFormatting sqref="BY25">
    <cfRule type="colorScale" priority="258">
      <colorScale>
        <cfvo type="min"/>
        <cfvo type="max"/>
        <color theme="0"/>
        <color theme="0"/>
      </colorScale>
    </cfRule>
    <cfRule type="expression" dxfId="3999" priority="259">
      <formula>BX25&lt;0</formula>
    </cfRule>
  </conditionalFormatting>
  <conditionalFormatting sqref="BY26">
    <cfRule type="colorScale" priority="235">
      <colorScale>
        <cfvo type="min"/>
        <cfvo type="max"/>
        <color theme="0"/>
        <color theme="0"/>
      </colorScale>
    </cfRule>
    <cfRule type="expression" dxfId="3998" priority="236">
      <formula>BX26&lt;0</formula>
    </cfRule>
  </conditionalFormatting>
  <conditionalFormatting sqref="BY27">
    <cfRule type="colorScale" priority="256">
      <colorScale>
        <cfvo type="min"/>
        <cfvo type="max"/>
        <color theme="0"/>
        <color theme="0"/>
      </colorScale>
    </cfRule>
    <cfRule type="expression" dxfId="3997" priority="257">
      <formula>BX27&lt;0</formula>
    </cfRule>
  </conditionalFormatting>
  <conditionalFormatting sqref="BY28">
    <cfRule type="colorScale" priority="254">
      <colorScale>
        <cfvo type="min"/>
        <cfvo type="max"/>
        <color theme="0"/>
        <color theme="0"/>
      </colorScale>
    </cfRule>
    <cfRule type="expression" dxfId="3996" priority="255">
      <formula>BX28&lt;0</formula>
    </cfRule>
  </conditionalFormatting>
  <conditionalFormatting sqref="BY29">
    <cfRule type="colorScale" priority="232">
      <colorScale>
        <cfvo type="min"/>
        <cfvo type="max"/>
        <color theme="0"/>
        <color theme="0"/>
      </colorScale>
    </cfRule>
    <cfRule type="expression" dxfId="3995" priority="234">
      <formula>BX29&lt;0</formula>
    </cfRule>
  </conditionalFormatting>
  <conditionalFormatting sqref="BY30">
    <cfRule type="colorScale" priority="252">
      <colorScale>
        <cfvo type="min"/>
        <cfvo type="max"/>
        <color theme="0"/>
        <color theme="0"/>
      </colorScale>
    </cfRule>
    <cfRule type="expression" dxfId="3994" priority="253">
      <formula>BX30&lt;0</formula>
    </cfRule>
  </conditionalFormatting>
  <conditionalFormatting sqref="BY31">
    <cfRule type="colorScale" priority="250">
      <colorScale>
        <cfvo type="min"/>
        <cfvo type="max"/>
        <color theme="0"/>
        <color theme="0"/>
      </colorScale>
    </cfRule>
    <cfRule type="expression" dxfId="3993" priority="251">
      <formula>BX31&lt;0</formula>
    </cfRule>
  </conditionalFormatting>
  <conditionalFormatting sqref="BY39">
    <cfRule type="colorScale" priority="228">
      <colorScale>
        <cfvo type="min"/>
        <cfvo type="max"/>
        <color theme="0"/>
        <color theme="0"/>
      </colorScale>
    </cfRule>
    <cfRule type="expression" priority="229">
      <formula>#REF!</formula>
    </cfRule>
    <cfRule type="expression" dxfId="3992" priority="230">
      <formula>BX39&lt;0</formula>
    </cfRule>
  </conditionalFormatting>
  <conditionalFormatting sqref="BY39:BY107">
    <cfRule type="expression" dxfId="3991" priority="209">
      <formula>IF(BY39="Validar","Rojo","Verde")</formula>
    </cfRule>
  </conditionalFormatting>
  <conditionalFormatting sqref="BY40:BY67">
    <cfRule type="colorScale" priority="247">
      <colorScale>
        <cfvo type="min"/>
        <cfvo type="max"/>
        <color theme="0"/>
        <color theme="0"/>
      </colorScale>
    </cfRule>
    <cfRule type="expression" priority="248">
      <formula>$F$19</formula>
    </cfRule>
    <cfRule type="expression" dxfId="3990" priority="249">
      <formula>BX40&lt;0</formula>
    </cfRule>
  </conditionalFormatting>
  <conditionalFormatting sqref="BY68">
    <cfRule type="colorScale" priority="225">
      <colorScale>
        <cfvo type="min"/>
        <cfvo type="max"/>
        <color theme="0"/>
        <color theme="0"/>
      </colorScale>
    </cfRule>
    <cfRule type="expression" priority="226">
      <formula>#REF!</formula>
    </cfRule>
    <cfRule type="expression" dxfId="3989" priority="227">
      <formula>BX68&lt;0</formula>
    </cfRule>
  </conditionalFormatting>
  <conditionalFormatting sqref="BY69:BY81">
    <cfRule type="colorScale" priority="272">
      <colorScale>
        <cfvo type="min"/>
        <cfvo type="max"/>
        <color theme="0"/>
        <color theme="0"/>
      </colorScale>
    </cfRule>
    <cfRule type="expression" priority="273">
      <formula>$F$19</formula>
    </cfRule>
    <cfRule type="expression" dxfId="3988" priority="274">
      <formula>BX69&lt;0</formula>
    </cfRule>
  </conditionalFormatting>
  <conditionalFormatting sqref="BY82 BY92 BY103 BY107">
    <cfRule type="expression" dxfId="3987" priority="271">
      <formula>BX82&lt;0</formula>
    </cfRule>
  </conditionalFormatting>
  <conditionalFormatting sqref="BY83">
    <cfRule type="colorScale" priority="210">
      <colorScale>
        <cfvo type="min"/>
        <cfvo type="max"/>
        <color theme="0"/>
        <color theme="0"/>
      </colorScale>
    </cfRule>
    <cfRule type="expression" priority="211">
      <formula>#REF!</formula>
    </cfRule>
    <cfRule type="expression" dxfId="3986" priority="212">
      <formula>BX83&lt;0</formula>
    </cfRule>
  </conditionalFormatting>
  <conditionalFormatting sqref="BY84:BY91">
    <cfRule type="colorScale" priority="275">
      <colorScale>
        <cfvo type="min"/>
        <cfvo type="max"/>
        <color theme="0"/>
        <color theme="0"/>
      </colorScale>
    </cfRule>
    <cfRule type="expression" priority="276">
      <formula>$F$19</formula>
    </cfRule>
    <cfRule type="expression" dxfId="3985" priority="277">
      <formula>BX84&lt;0</formula>
    </cfRule>
  </conditionalFormatting>
  <conditionalFormatting sqref="BY82 BY92 BY103 BY107">
    <cfRule type="colorScale" priority="270">
      <colorScale>
        <cfvo type="min"/>
        <cfvo type="max"/>
        <color theme="0"/>
        <color theme="0"/>
      </colorScale>
    </cfRule>
  </conditionalFormatting>
  <conditionalFormatting sqref="BY93">
    <cfRule type="colorScale" priority="222">
      <colorScale>
        <cfvo type="min"/>
        <cfvo type="max"/>
        <color theme="0"/>
        <color theme="0"/>
      </colorScale>
    </cfRule>
    <cfRule type="expression" priority="223">
      <formula>#REF!</formula>
    </cfRule>
    <cfRule type="expression" dxfId="3984" priority="224">
      <formula>BX93&lt;0</formula>
    </cfRule>
  </conditionalFormatting>
  <conditionalFormatting sqref="BY94:BY102">
    <cfRule type="colorScale" priority="278">
      <colorScale>
        <cfvo type="min"/>
        <cfvo type="max"/>
        <color theme="0"/>
        <color theme="0"/>
      </colorScale>
    </cfRule>
    <cfRule type="expression" priority="279">
      <formula>$F$19</formula>
    </cfRule>
    <cfRule type="expression" dxfId="3983" priority="280">
      <formula>BX94&lt;0</formula>
    </cfRule>
  </conditionalFormatting>
  <conditionalFormatting sqref="BY104">
    <cfRule type="colorScale" priority="219">
      <colorScale>
        <cfvo type="min"/>
        <cfvo type="max"/>
        <color theme="0"/>
        <color theme="0"/>
      </colorScale>
    </cfRule>
    <cfRule type="expression" priority="220">
      <formula>#REF!</formula>
    </cfRule>
    <cfRule type="expression" dxfId="3982" priority="221">
      <formula>BX104&lt;0</formula>
    </cfRule>
  </conditionalFormatting>
  <conditionalFormatting sqref="BY105:BY106">
    <cfRule type="colorScale" priority="281">
      <colorScale>
        <cfvo type="min"/>
        <cfvo type="max"/>
        <color theme="0"/>
        <color theme="0"/>
      </colorScale>
    </cfRule>
    <cfRule type="expression" priority="282">
      <formula>$F$19</formula>
    </cfRule>
    <cfRule type="expression" dxfId="3981" priority="283">
      <formula>BX105&lt;0</formula>
    </cfRule>
  </conditionalFormatting>
  <conditionalFormatting sqref="BY110">
    <cfRule type="colorScale" priority="284">
      <colorScale>
        <cfvo type="min"/>
        <cfvo type="max"/>
        <color theme="0"/>
        <color theme="0"/>
      </colorScale>
    </cfRule>
    <cfRule type="expression" dxfId="3980" priority="285">
      <formula>BX110&lt;0</formula>
    </cfRule>
  </conditionalFormatting>
  <conditionalFormatting sqref="BY110:BY111">
    <cfRule type="expression" priority="207">
      <formula>$F$19</formula>
    </cfRule>
  </conditionalFormatting>
  <conditionalFormatting sqref="BY111">
    <cfRule type="colorScale" priority="206">
      <colorScale>
        <cfvo type="min"/>
        <cfvo type="max"/>
        <color theme="0"/>
        <color theme="0"/>
      </colorScale>
    </cfRule>
    <cfRule type="expression" dxfId="3979" priority="208">
      <formula>BX111&lt;0</formula>
    </cfRule>
  </conditionalFormatting>
  <conditionalFormatting sqref="BY117:BY123">
    <cfRule type="colorScale" priority="289">
      <colorScale>
        <cfvo type="min"/>
        <cfvo type="max"/>
        <color theme="0"/>
        <color theme="0"/>
      </colorScale>
    </cfRule>
    <cfRule type="expression" priority="290">
      <formula>$F$19</formula>
    </cfRule>
    <cfRule type="expression" dxfId="3978" priority="291">
      <formula>BX117&lt;0</formula>
    </cfRule>
  </conditionalFormatting>
  <conditionalFormatting sqref="BY125">
    <cfRule type="colorScale" priority="216">
      <colorScale>
        <cfvo type="min"/>
        <cfvo type="max"/>
        <color theme="0"/>
        <color theme="0"/>
      </colorScale>
    </cfRule>
    <cfRule type="expression" priority="217">
      <formula>#REF!</formula>
    </cfRule>
    <cfRule type="expression" dxfId="3977" priority="218">
      <formula>BX125&lt;0</formula>
    </cfRule>
  </conditionalFormatting>
  <conditionalFormatting sqref="BY125:BY135">
    <cfRule type="expression" dxfId="3976" priority="215">
      <formula>IF(BY125="Validar","Rojo","Verde")</formula>
    </cfRule>
  </conditionalFormatting>
  <conditionalFormatting sqref="BY126:BY132">
    <cfRule type="colorScale" priority="292">
      <colorScale>
        <cfvo type="min"/>
        <cfvo type="max"/>
        <color theme="0"/>
        <color theme="0"/>
      </colorScale>
    </cfRule>
    <cfRule type="expression" dxfId="3975" priority="294">
      <formula>BX126&lt;0</formula>
    </cfRule>
  </conditionalFormatting>
  <conditionalFormatting sqref="BY126:BY134">
    <cfRule type="expression" priority="293">
      <formula>$F$19</formula>
    </cfRule>
  </conditionalFormatting>
  <conditionalFormatting sqref="BY133:BY134">
    <cfRule type="colorScale" priority="295">
      <colorScale>
        <cfvo type="min"/>
        <cfvo type="max"/>
        <color theme="0"/>
        <color theme="0"/>
      </colorScale>
    </cfRule>
    <cfRule type="expression" dxfId="3974" priority="296">
      <formula>BX133&lt;0</formula>
    </cfRule>
  </conditionalFormatting>
  <conditionalFormatting sqref="BY135">
    <cfRule type="colorScale" priority="286">
      <colorScale>
        <cfvo type="min"/>
        <cfvo type="max"/>
        <color theme="0"/>
        <color theme="0"/>
      </colorScale>
    </cfRule>
    <cfRule type="expression" priority="287">
      <formula>$F$23</formula>
    </cfRule>
    <cfRule type="expression" dxfId="3973" priority="288">
      <formula>BX135&lt;0</formula>
    </cfRule>
  </conditionalFormatting>
  <conditionalFormatting sqref="BY110:BY111">
    <cfRule type="expression" dxfId="3972" priority="205">
      <formula>IF(BY110="Validar","Rojo","Verde")</formula>
    </cfRule>
  </conditionalFormatting>
  <conditionalFormatting sqref="BY117:BY123">
    <cfRule type="expression" dxfId="3971" priority="213">
      <formula>IF(BY117="Validar","Rojo","Verde")</formula>
    </cfRule>
  </conditionalFormatting>
  <conditionalFormatting sqref="BY82 BY92 BY103 BY107">
    <cfRule type="expression" priority="214">
      <formula>$F$23</formula>
    </cfRule>
  </conditionalFormatting>
  <conditionalFormatting sqref="BY6">
    <cfRule type="colorScale" priority="203">
      <colorScale>
        <cfvo type="min"/>
        <cfvo type="max"/>
        <color theme="0"/>
        <color theme="0"/>
      </colorScale>
    </cfRule>
    <cfRule type="expression" dxfId="3970" priority="204">
      <formula>BX6&lt;0</formula>
    </cfRule>
  </conditionalFormatting>
  <conditionalFormatting sqref="BY6">
    <cfRule type="expression" dxfId="3969" priority="201">
      <formula>IF(BY6="Validar","Rojo","Verde")</formula>
    </cfRule>
    <cfRule type="expression" priority="202">
      <formula>#REF!</formula>
    </cfRule>
  </conditionalFormatting>
  <conditionalFormatting sqref="BY7:BY8">
    <cfRule type="colorScale" priority="199">
      <colorScale>
        <cfvo type="min"/>
        <cfvo type="max"/>
        <color theme="0"/>
        <color theme="0"/>
      </colorScale>
    </cfRule>
    <cfRule type="expression" dxfId="3968" priority="200">
      <formula>BX7&lt;0</formula>
    </cfRule>
  </conditionalFormatting>
  <conditionalFormatting sqref="BY7:BY8">
    <cfRule type="expression" dxfId="3967" priority="197">
      <formula>IF(BY7="Validar","Rojo","Verde")</formula>
    </cfRule>
    <cfRule type="expression" priority="198">
      <formula>#REF!</formula>
    </cfRule>
  </conditionalFormatting>
  <conditionalFormatting sqref="C5">
    <cfRule type="colorScale" priority="195">
      <colorScale>
        <cfvo type="min"/>
        <cfvo type="max"/>
        <color theme="0"/>
        <color theme="0"/>
      </colorScale>
    </cfRule>
    <cfRule type="expression" dxfId="3966" priority="196">
      <formula>B5&lt;0</formula>
    </cfRule>
  </conditionalFormatting>
  <conditionalFormatting sqref="C5">
    <cfRule type="expression" dxfId="3965" priority="193">
      <formula>IF(C5="Validar","Rojo","Verde")</formula>
    </cfRule>
    <cfRule type="expression" priority="194">
      <formula>#REF!</formula>
    </cfRule>
  </conditionalFormatting>
  <conditionalFormatting sqref="R5">
    <cfRule type="colorScale" priority="191">
      <colorScale>
        <cfvo type="min"/>
        <cfvo type="max"/>
        <color theme="0"/>
        <color theme="0"/>
      </colorScale>
    </cfRule>
    <cfRule type="expression" dxfId="3964" priority="192">
      <formula>Q5&lt;0</formula>
    </cfRule>
  </conditionalFormatting>
  <conditionalFormatting sqref="R5">
    <cfRule type="expression" dxfId="3963" priority="189">
      <formula>IF(R5="Validar","Rojo","Verde")</formula>
    </cfRule>
    <cfRule type="expression" priority="190">
      <formula>#REF!</formula>
    </cfRule>
  </conditionalFormatting>
  <conditionalFormatting sqref="X5">
    <cfRule type="colorScale" priority="180">
      <colorScale>
        <cfvo type="min"/>
        <cfvo type="max"/>
        <color theme="0"/>
        <color theme="0"/>
      </colorScale>
    </cfRule>
    <cfRule type="expression" dxfId="3962" priority="181">
      <formula>W5&lt;0</formula>
    </cfRule>
  </conditionalFormatting>
  <conditionalFormatting sqref="X5">
    <cfRule type="expression" dxfId="3961" priority="178">
      <formula>IF(X5="Validar","Rojo","Verde")</formula>
    </cfRule>
    <cfRule type="expression" priority="179">
      <formula>#REF!</formula>
    </cfRule>
  </conditionalFormatting>
  <conditionalFormatting sqref="AB5">
    <cfRule type="colorScale" priority="185">
      <colorScale>
        <cfvo type="min"/>
        <cfvo type="max"/>
        <color theme="0"/>
        <color theme="0"/>
      </colorScale>
    </cfRule>
    <cfRule type="expression" dxfId="3960" priority="186">
      <formula>AA5&lt;0</formula>
    </cfRule>
  </conditionalFormatting>
  <conditionalFormatting sqref="AB5">
    <cfRule type="expression" dxfId="3959" priority="183">
      <formula>IF(AB5="Validar","Rojo","Verde")</formula>
    </cfRule>
    <cfRule type="expression" priority="184">
      <formula>#REF!</formula>
    </cfRule>
  </conditionalFormatting>
  <conditionalFormatting sqref="AV5">
    <cfRule type="colorScale" priority="175">
      <colorScale>
        <cfvo type="min"/>
        <cfvo type="max"/>
        <color theme="0"/>
        <color theme="0"/>
      </colorScale>
    </cfRule>
    <cfRule type="expression" dxfId="3958" priority="176">
      <formula>AU5&lt;0</formula>
    </cfRule>
  </conditionalFormatting>
  <conditionalFormatting sqref="AV5">
    <cfRule type="expression" dxfId="3957" priority="173">
      <formula>IF(AV5="Validar","Rojo","Verde")</formula>
    </cfRule>
    <cfRule type="expression" priority="174">
      <formula>#REF!</formula>
    </cfRule>
  </conditionalFormatting>
  <conditionalFormatting sqref="BB5">
    <cfRule type="colorScale" priority="170">
      <colorScale>
        <cfvo type="min"/>
        <cfvo type="max"/>
        <color theme="0"/>
        <color theme="0"/>
      </colorScale>
    </cfRule>
    <cfRule type="expression" dxfId="3956" priority="171">
      <formula>BA5&lt;0</formula>
    </cfRule>
  </conditionalFormatting>
  <conditionalFormatting sqref="BB5">
    <cfRule type="expression" dxfId="3955" priority="168">
      <formula>IF(BB5="Validar","Rojo","Verde")</formula>
    </cfRule>
    <cfRule type="expression" priority="169">
      <formula>#REF!</formula>
    </cfRule>
  </conditionalFormatting>
  <conditionalFormatting sqref="BF5">
    <cfRule type="colorScale" priority="165">
      <colorScale>
        <cfvo type="min"/>
        <cfvo type="max"/>
        <color theme="0"/>
        <color theme="0"/>
      </colorScale>
    </cfRule>
    <cfRule type="expression" dxfId="3954" priority="166">
      <formula>BE5&lt;0</formula>
    </cfRule>
  </conditionalFormatting>
  <conditionalFormatting sqref="BF5">
    <cfRule type="expression" dxfId="3953" priority="163">
      <formula>IF(BF5="Validar","Rojo","Verde")</formula>
    </cfRule>
    <cfRule type="expression" priority="164">
      <formula>#REF!</formula>
    </cfRule>
  </conditionalFormatting>
  <conditionalFormatting sqref="BZ5">
    <cfRule type="colorScale" priority="160">
      <colorScale>
        <cfvo type="min"/>
        <cfvo type="max"/>
        <color theme="0"/>
        <color theme="0"/>
      </colorScale>
    </cfRule>
    <cfRule type="expression" dxfId="3952" priority="161">
      <formula>BY5&lt;0</formula>
    </cfRule>
  </conditionalFormatting>
  <conditionalFormatting sqref="BZ5">
    <cfRule type="expression" dxfId="3951" priority="158">
      <formula>IF(BZ5="Validar","Rojo","Verde")</formula>
    </cfRule>
    <cfRule type="expression" priority="159">
      <formula>#REF!</formula>
    </cfRule>
  </conditionalFormatting>
  <conditionalFormatting sqref="CX5">
    <cfRule type="colorScale" priority="155">
      <colorScale>
        <cfvo type="min"/>
        <cfvo type="max"/>
        <color theme="0"/>
        <color theme="0"/>
      </colorScale>
    </cfRule>
    <cfRule type="expression" dxfId="3950" priority="156">
      <formula>CW5&lt;0</formula>
    </cfRule>
  </conditionalFormatting>
  <conditionalFormatting sqref="CX5">
    <cfRule type="expression" dxfId="3949" priority="153">
      <formula>IF(CX5="Validar","Rojo","Verde")</formula>
    </cfRule>
    <cfRule type="expression" priority="154">
      <formula>#REF!</formula>
    </cfRule>
  </conditionalFormatting>
  <conditionalFormatting sqref="CD5">
    <cfRule type="colorScale" priority="150">
      <colorScale>
        <cfvo type="min"/>
        <cfvo type="max"/>
        <color theme="0"/>
        <color theme="0"/>
      </colorScale>
    </cfRule>
    <cfRule type="expression" dxfId="3948" priority="151">
      <formula>CC5&lt;0</formula>
    </cfRule>
  </conditionalFormatting>
  <conditionalFormatting sqref="CD5">
    <cfRule type="expression" dxfId="3947" priority="148">
      <formula>IF(CD5="Validar","Rojo","Verde")</formula>
    </cfRule>
    <cfRule type="expression" priority="149">
      <formula>#REF!</formula>
    </cfRule>
  </conditionalFormatting>
  <conditionalFormatting sqref="AI5">
    <cfRule type="colorScale" priority="145">
      <colorScale>
        <cfvo type="min"/>
        <cfvo type="max"/>
        <color theme="0"/>
        <color theme="0"/>
      </colorScale>
    </cfRule>
    <cfRule type="expression" dxfId="3946" priority="146">
      <formula>AH5&lt;0</formula>
    </cfRule>
  </conditionalFormatting>
  <conditionalFormatting sqref="AI5">
    <cfRule type="expression" dxfId="3945" priority="143">
      <formula>IF(AI5="Validar","Rojo","Verde")</formula>
    </cfRule>
    <cfRule type="expression" priority="144">
      <formula>#REF!</formula>
    </cfRule>
  </conditionalFormatting>
  <conditionalFormatting sqref="AP5">
    <cfRule type="colorScale" priority="140">
      <colorScale>
        <cfvo type="min"/>
        <cfvo type="max"/>
        <color theme="0"/>
        <color theme="0"/>
      </colorScale>
    </cfRule>
    <cfRule type="expression" dxfId="3944" priority="141">
      <formula>AO5&lt;0</formula>
    </cfRule>
  </conditionalFormatting>
  <conditionalFormatting sqref="AP5">
    <cfRule type="expression" dxfId="3943" priority="138">
      <formula>IF(AP5="Validar","Rojo","Verde")</formula>
    </cfRule>
    <cfRule type="expression" priority="139">
      <formula>#REF!</formula>
    </cfRule>
  </conditionalFormatting>
  <conditionalFormatting sqref="BM5">
    <cfRule type="colorScale" priority="135">
      <colorScale>
        <cfvo type="min"/>
        <cfvo type="max"/>
        <color theme="0"/>
        <color theme="0"/>
      </colorScale>
    </cfRule>
    <cfRule type="expression" dxfId="3942" priority="136">
      <formula>BL5&lt;0</formula>
    </cfRule>
  </conditionalFormatting>
  <conditionalFormatting sqref="BM5">
    <cfRule type="expression" dxfId="3941" priority="133">
      <formula>IF(BM5="Validar","Rojo","Verde")</formula>
    </cfRule>
    <cfRule type="expression" priority="134">
      <formula>#REF!</formula>
    </cfRule>
  </conditionalFormatting>
  <conditionalFormatting sqref="BT5">
    <cfRule type="colorScale" priority="130">
      <colorScale>
        <cfvo type="min"/>
        <cfvo type="max"/>
        <color theme="0"/>
        <color theme="0"/>
      </colorScale>
    </cfRule>
    <cfRule type="expression" dxfId="3940" priority="131">
      <formula>BS5&lt;0</formula>
    </cfRule>
  </conditionalFormatting>
  <conditionalFormatting sqref="BT5">
    <cfRule type="expression" dxfId="3939" priority="128">
      <formula>IF(BT5="Validar","Rojo","Verde")</formula>
    </cfRule>
    <cfRule type="expression" priority="129">
      <formula>#REF!</formula>
    </cfRule>
  </conditionalFormatting>
  <conditionalFormatting sqref="CK5">
    <cfRule type="colorScale" priority="125">
      <colorScale>
        <cfvo type="min"/>
        <cfvo type="max"/>
        <color theme="0"/>
        <color theme="0"/>
      </colorScale>
    </cfRule>
    <cfRule type="expression" dxfId="3938" priority="126">
      <formula>CJ5&lt;0</formula>
    </cfRule>
  </conditionalFormatting>
  <conditionalFormatting sqref="CK5">
    <cfRule type="expression" dxfId="3937" priority="123">
      <formula>IF(CK5="Validar","Rojo","Verde")</formula>
    </cfRule>
    <cfRule type="expression" priority="124">
      <formula>#REF!</formula>
    </cfRule>
  </conditionalFormatting>
  <conditionalFormatting sqref="CR5">
    <cfRule type="colorScale" priority="120">
      <colorScale>
        <cfvo type="min"/>
        <cfvo type="max"/>
        <color theme="0"/>
        <color theme="0"/>
      </colorScale>
    </cfRule>
    <cfRule type="expression" dxfId="3936" priority="121">
      <formula>CQ5&lt;0</formula>
    </cfRule>
  </conditionalFormatting>
  <conditionalFormatting sqref="CR5">
    <cfRule type="expression" dxfId="3935" priority="118">
      <formula>IF(CR5="Validar","Rojo","Verde")</formula>
    </cfRule>
    <cfRule type="expression" priority="119">
      <formula>#REF!</formula>
    </cfRule>
  </conditionalFormatting>
  <conditionalFormatting sqref="F5">
    <cfRule type="colorScale" priority="115">
      <colorScale>
        <cfvo type="min"/>
        <cfvo type="max"/>
        <color theme="0"/>
        <color theme="0"/>
      </colorScale>
    </cfRule>
    <cfRule type="expression" dxfId="3934" priority="116">
      <formula>E5&lt;0</formula>
    </cfRule>
  </conditionalFormatting>
  <conditionalFormatting sqref="F5">
    <cfRule type="expression" dxfId="3933" priority="113">
      <formula>IF(F5="Validar","Rojo","Verde")</formula>
    </cfRule>
    <cfRule type="expression" priority="114">
      <formula>#REF!</formula>
    </cfRule>
  </conditionalFormatting>
  <conditionalFormatting sqref="I5">
    <cfRule type="colorScale" priority="111">
      <colorScale>
        <cfvo type="min"/>
        <cfvo type="max"/>
        <color theme="0"/>
        <color theme="0"/>
      </colorScale>
    </cfRule>
    <cfRule type="expression" dxfId="3932" priority="112">
      <formula>H5&lt;0</formula>
    </cfRule>
  </conditionalFormatting>
  <conditionalFormatting sqref="I5">
    <cfRule type="expression" dxfId="3931" priority="109">
      <formula>IF(I5="Validar","Rojo","Verde")</formula>
    </cfRule>
    <cfRule type="expression" priority="110">
      <formula>#REF!</formula>
    </cfRule>
  </conditionalFormatting>
  <conditionalFormatting sqref="P5">
    <cfRule type="colorScale" priority="107">
      <colorScale>
        <cfvo type="min"/>
        <cfvo type="max"/>
        <color theme="0"/>
        <color theme="0"/>
      </colorScale>
    </cfRule>
    <cfRule type="expression" dxfId="3930" priority="108">
      <formula>O5&lt;0</formula>
    </cfRule>
  </conditionalFormatting>
  <conditionalFormatting sqref="P5">
    <cfRule type="expression" dxfId="3929" priority="105">
      <formula>IF(P5="Validar","Rojo","Verde")</formula>
    </cfRule>
    <cfRule type="expression" priority="106">
      <formula>#REF!</formula>
    </cfRule>
  </conditionalFormatting>
  <conditionalFormatting sqref="M5">
    <cfRule type="colorScale" priority="103">
      <colorScale>
        <cfvo type="min"/>
        <cfvo type="max"/>
        <color theme="0"/>
        <color theme="0"/>
      </colorScale>
    </cfRule>
    <cfRule type="expression" dxfId="3928" priority="104">
      <formula>L5&lt;0</formula>
    </cfRule>
  </conditionalFormatting>
  <conditionalFormatting sqref="M5">
    <cfRule type="expression" dxfId="3927" priority="101">
      <formula>IF(M5="Validar","Rojo","Verde")</formula>
    </cfRule>
    <cfRule type="expression" priority="102">
      <formula>#REF!</formula>
    </cfRule>
  </conditionalFormatting>
  <conditionalFormatting sqref="T5">
    <cfRule type="colorScale" priority="99">
      <colorScale>
        <cfvo type="min"/>
        <cfvo type="max"/>
        <color theme="0"/>
        <color theme="0"/>
      </colorScale>
    </cfRule>
    <cfRule type="expression" dxfId="3926" priority="100">
      <formula>S5&lt;0</formula>
    </cfRule>
  </conditionalFormatting>
  <conditionalFormatting sqref="T5">
    <cfRule type="expression" dxfId="3925" priority="97">
      <formula>IF(T5="Validar","Rojo","Verde")</formula>
    </cfRule>
    <cfRule type="expression" priority="98">
      <formula>#REF!</formula>
    </cfRule>
  </conditionalFormatting>
  <conditionalFormatting sqref="W5">
    <cfRule type="colorScale" priority="95">
      <colorScale>
        <cfvo type="min"/>
        <cfvo type="max"/>
        <color theme="0"/>
        <color theme="0"/>
      </colorScale>
    </cfRule>
    <cfRule type="expression" dxfId="3924" priority="96">
      <formula>V5&lt;0</formula>
    </cfRule>
  </conditionalFormatting>
  <conditionalFormatting sqref="W5">
    <cfRule type="expression" dxfId="3923" priority="93">
      <formula>IF(W5="Validar","Rojo","Verde")</formula>
    </cfRule>
    <cfRule type="expression" priority="94">
      <formula>#REF!</formula>
    </cfRule>
  </conditionalFormatting>
  <conditionalFormatting sqref="Z5">
    <cfRule type="colorScale" priority="91">
      <colorScale>
        <cfvo type="min"/>
        <cfvo type="max"/>
        <color theme="0"/>
        <color theme="0"/>
      </colorScale>
    </cfRule>
    <cfRule type="expression" dxfId="3922" priority="92">
      <formula>Y5&lt;0</formula>
    </cfRule>
  </conditionalFormatting>
  <conditionalFormatting sqref="Z5">
    <cfRule type="expression" dxfId="3921" priority="89">
      <formula>IF(Z5="Validar","Rojo","Verde")</formula>
    </cfRule>
    <cfRule type="expression" priority="90">
      <formula>#REF!</formula>
    </cfRule>
  </conditionalFormatting>
  <conditionalFormatting sqref="AD5">
    <cfRule type="colorScale" priority="87">
      <colorScale>
        <cfvo type="min"/>
        <cfvo type="max"/>
        <color theme="0"/>
        <color theme="0"/>
      </colorScale>
    </cfRule>
    <cfRule type="expression" dxfId="3920" priority="88">
      <formula>AC5&lt;0</formula>
    </cfRule>
  </conditionalFormatting>
  <conditionalFormatting sqref="AD5">
    <cfRule type="expression" dxfId="3919" priority="85">
      <formula>IF(AD5="Validar","Rojo","Verde")</formula>
    </cfRule>
    <cfRule type="expression" priority="86">
      <formula>#REF!</formula>
    </cfRule>
  </conditionalFormatting>
  <conditionalFormatting sqref="AG5">
    <cfRule type="colorScale" priority="83">
      <colorScale>
        <cfvo type="min"/>
        <cfvo type="max"/>
        <color theme="0"/>
        <color theme="0"/>
      </colorScale>
    </cfRule>
    <cfRule type="expression" dxfId="3918" priority="84">
      <formula>AF5&lt;0</formula>
    </cfRule>
  </conditionalFormatting>
  <conditionalFormatting sqref="AG5">
    <cfRule type="expression" dxfId="3917" priority="81">
      <formula>IF(AG5="Validar","Rojo","Verde")</formula>
    </cfRule>
    <cfRule type="expression" priority="82">
      <formula>#REF!</formula>
    </cfRule>
  </conditionalFormatting>
  <conditionalFormatting sqref="AK5">
    <cfRule type="colorScale" priority="79">
      <colorScale>
        <cfvo type="min"/>
        <cfvo type="max"/>
        <color theme="0"/>
        <color theme="0"/>
      </colorScale>
    </cfRule>
    <cfRule type="expression" dxfId="3916" priority="80">
      <formula>AJ5&lt;0</formula>
    </cfRule>
  </conditionalFormatting>
  <conditionalFormatting sqref="AK5">
    <cfRule type="expression" dxfId="3915" priority="77">
      <formula>IF(AK5="Validar","Rojo","Verde")</formula>
    </cfRule>
    <cfRule type="expression" priority="78">
      <formula>#REF!</formula>
    </cfRule>
  </conditionalFormatting>
  <conditionalFormatting sqref="AN5">
    <cfRule type="colorScale" priority="75">
      <colorScale>
        <cfvo type="min"/>
        <cfvo type="max"/>
        <color theme="0"/>
        <color theme="0"/>
      </colorScale>
    </cfRule>
    <cfRule type="expression" dxfId="3914" priority="76">
      <formula>AM5&lt;0</formula>
    </cfRule>
  </conditionalFormatting>
  <conditionalFormatting sqref="AN5">
    <cfRule type="expression" dxfId="3913" priority="73">
      <formula>IF(AN5="Validar","Rojo","Verde")</formula>
    </cfRule>
    <cfRule type="expression" priority="74">
      <formula>#REF!</formula>
    </cfRule>
  </conditionalFormatting>
  <conditionalFormatting sqref="AR5">
    <cfRule type="colorScale" priority="71">
      <colorScale>
        <cfvo type="min"/>
        <cfvo type="max"/>
        <color theme="0"/>
        <color theme="0"/>
      </colorScale>
    </cfRule>
    <cfRule type="expression" dxfId="3912" priority="72">
      <formula>AQ5&lt;0</formula>
    </cfRule>
  </conditionalFormatting>
  <conditionalFormatting sqref="AR5">
    <cfRule type="expression" dxfId="3911" priority="69">
      <formula>IF(AR5="Validar","Rojo","Verde")</formula>
    </cfRule>
    <cfRule type="expression" priority="70">
      <formula>#REF!</formula>
    </cfRule>
  </conditionalFormatting>
  <conditionalFormatting sqref="AX5">
    <cfRule type="colorScale" priority="67">
      <colorScale>
        <cfvo type="min"/>
        <cfvo type="max"/>
        <color theme="0"/>
        <color theme="0"/>
      </colorScale>
    </cfRule>
    <cfRule type="expression" dxfId="3910" priority="68">
      <formula>AW5&lt;0</formula>
    </cfRule>
  </conditionalFormatting>
  <conditionalFormatting sqref="AX5">
    <cfRule type="expression" dxfId="3909" priority="65">
      <formula>IF(AX5="Validar","Rojo","Verde")</formula>
    </cfRule>
    <cfRule type="expression" priority="66">
      <formula>#REF!</formula>
    </cfRule>
  </conditionalFormatting>
  <conditionalFormatting sqref="BD5">
    <cfRule type="colorScale" priority="63">
      <colorScale>
        <cfvo type="min"/>
        <cfvo type="max"/>
        <color theme="0"/>
        <color theme="0"/>
      </colorScale>
    </cfRule>
    <cfRule type="expression" dxfId="3908" priority="64">
      <formula>BC5&lt;0</formula>
    </cfRule>
  </conditionalFormatting>
  <conditionalFormatting sqref="BD5">
    <cfRule type="expression" dxfId="3907" priority="61">
      <formula>IF(BD5="Validar","Rojo","Verde")</formula>
    </cfRule>
    <cfRule type="expression" priority="62">
      <formula>#REF!</formula>
    </cfRule>
  </conditionalFormatting>
  <conditionalFormatting sqref="BH5">
    <cfRule type="colorScale" priority="59">
      <colorScale>
        <cfvo type="min"/>
        <cfvo type="max"/>
        <color theme="0"/>
        <color theme="0"/>
      </colorScale>
    </cfRule>
    <cfRule type="expression" dxfId="3906" priority="60">
      <formula>BG5&lt;0</formula>
    </cfRule>
  </conditionalFormatting>
  <conditionalFormatting sqref="BH5">
    <cfRule type="expression" dxfId="3905" priority="57">
      <formula>IF(BH5="Validar","Rojo","Verde")</formula>
    </cfRule>
    <cfRule type="expression" priority="58">
      <formula>#REF!</formula>
    </cfRule>
  </conditionalFormatting>
  <conditionalFormatting sqref="BK5">
    <cfRule type="colorScale" priority="55">
      <colorScale>
        <cfvo type="min"/>
        <cfvo type="max"/>
        <color theme="0"/>
        <color theme="0"/>
      </colorScale>
    </cfRule>
    <cfRule type="expression" dxfId="3904" priority="56">
      <formula>BJ5&lt;0</formula>
    </cfRule>
  </conditionalFormatting>
  <conditionalFormatting sqref="BK5">
    <cfRule type="expression" dxfId="3903" priority="53">
      <formula>IF(BK5="Validar","Rojo","Verde")</formula>
    </cfRule>
    <cfRule type="expression" priority="54">
      <formula>#REF!</formula>
    </cfRule>
  </conditionalFormatting>
  <conditionalFormatting sqref="BO5">
    <cfRule type="colorScale" priority="51">
      <colorScale>
        <cfvo type="min"/>
        <cfvo type="max"/>
        <color theme="0"/>
        <color theme="0"/>
      </colorScale>
    </cfRule>
    <cfRule type="expression" dxfId="3902" priority="52">
      <formula>BN5&lt;0</formula>
    </cfRule>
  </conditionalFormatting>
  <conditionalFormatting sqref="BO5">
    <cfRule type="expression" dxfId="3901" priority="49">
      <formula>IF(BO5="Validar","Rojo","Verde")</formula>
    </cfRule>
    <cfRule type="expression" priority="50">
      <formula>#REF!</formula>
    </cfRule>
  </conditionalFormatting>
  <conditionalFormatting sqref="BR5">
    <cfRule type="colorScale" priority="47">
      <colorScale>
        <cfvo type="min"/>
        <cfvo type="max"/>
        <color theme="0"/>
        <color theme="0"/>
      </colorScale>
    </cfRule>
    <cfRule type="expression" dxfId="3900" priority="48">
      <formula>BQ5&lt;0</formula>
    </cfRule>
  </conditionalFormatting>
  <conditionalFormatting sqref="BR5">
    <cfRule type="expression" dxfId="3899" priority="45">
      <formula>IF(BR5="Validar","Rojo","Verde")</formula>
    </cfRule>
    <cfRule type="expression" priority="46">
      <formula>#REF!</formula>
    </cfRule>
  </conditionalFormatting>
  <conditionalFormatting sqref="BV5">
    <cfRule type="colorScale" priority="43">
      <colorScale>
        <cfvo type="min"/>
        <cfvo type="max"/>
        <color theme="0"/>
        <color theme="0"/>
      </colorScale>
    </cfRule>
    <cfRule type="expression" dxfId="3898" priority="44">
      <formula>BU5&lt;0</formula>
    </cfRule>
  </conditionalFormatting>
  <conditionalFormatting sqref="BV5">
    <cfRule type="expression" dxfId="3897" priority="41">
      <formula>IF(BV5="Validar","Rojo","Verde")</formula>
    </cfRule>
    <cfRule type="expression" priority="42">
      <formula>#REF!</formula>
    </cfRule>
  </conditionalFormatting>
  <conditionalFormatting sqref="CB5">
    <cfRule type="colorScale" priority="39">
      <colorScale>
        <cfvo type="min"/>
        <cfvo type="max"/>
        <color theme="0"/>
        <color theme="0"/>
      </colorScale>
    </cfRule>
    <cfRule type="expression" dxfId="3896" priority="40">
      <formula>CA5&lt;0</formula>
    </cfRule>
  </conditionalFormatting>
  <conditionalFormatting sqref="CB5">
    <cfRule type="expression" dxfId="3895" priority="37">
      <formula>IF(CB5="Validar","Rojo","Verde")</formula>
    </cfRule>
    <cfRule type="expression" priority="38">
      <formula>#REF!</formula>
    </cfRule>
  </conditionalFormatting>
  <conditionalFormatting sqref="CF5">
    <cfRule type="colorScale" priority="35">
      <colorScale>
        <cfvo type="min"/>
        <cfvo type="max"/>
        <color theme="0"/>
        <color theme="0"/>
      </colorScale>
    </cfRule>
    <cfRule type="expression" dxfId="3894" priority="36">
      <formula>CE5&lt;0</formula>
    </cfRule>
  </conditionalFormatting>
  <conditionalFormatting sqref="CF5">
    <cfRule type="expression" dxfId="3893" priority="33">
      <formula>IF(CF5="Validar","Rojo","Verde")</formula>
    </cfRule>
    <cfRule type="expression" priority="34">
      <formula>#REF!</formula>
    </cfRule>
  </conditionalFormatting>
  <conditionalFormatting sqref="CI5">
    <cfRule type="colorScale" priority="31">
      <colorScale>
        <cfvo type="min"/>
        <cfvo type="max"/>
        <color theme="0"/>
        <color theme="0"/>
      </colorScale>
    </cfRule>
    <cfRule type="expression" dxfId="3892" priority="32">
      <formula>CH5&lt;0</formula>
    </cfRule>
  </conditionalFormatting>
  <conditionalFormatting sqref="CI5">
    <cfRule type="expression" dxfId="3891" priority="29">
      <formula>IF(CI5="Validar","Rojo","Verde")</formula>
    </cfRule>
    <cfRule type="expression" priority="30">
      <formula>#REF!</formula>
    </cfRule>
  </conditionalFormatting>
  <conditionalFormatting sqref="CM5">
    <cfRule type="colorScale" priority="27">
      <colorScale>
        <cfvo type="min"/>
        <cfvo type="max"/>
        <color theme="0"/>
        <color theme="0"/>
      </colorScale>
    </cfRule>
    <cfRule type="expression" dxfId="3890" priority="28">
      <formula>CL5&lt;0</formula>
    </cfRule>
  </conditionalFormatting>
  <conditionalFormatting sqref="CM5">
    <cfRule type="expression" dxfId="3889" priority="25">
      <formula>IF(CM5="Validar","Rojo","Verde")</formula>
    </cfRule>
    <cfRule type="expression" priority="26">
      <formula>#REF!</formula>
    </cfRule>
  </conditionalFormatting>
  <conditionalFormatting sqref="CP5">
    <cfRule type="colorScale" priority="23">
      <colorScale>
        <cfvo type="min"/>
        <cfvo type="max"/>
        <color theme="0"/>
        <color theme="0"/>
      </colorScale>
    </cfRule>
    <cfRule type="expression" dxfId="3888" priority="24">
      <formula>CO5&lt;0</formula>
    </cfRule>
  </conditionalFormatting>
  <conditionalFormatting sqref="CP5">
    <cfRule type="expression" dxfId="3887" priority="21">
      <formula>IF(CP5="Validar","Rojo","Verde")</formula>
    </cfRule>
    <cfRule type="expression" priority="22">
      <formula>#REF!</formula>
    </cfRule>
  </conditionalFormatting>
  <conditionalFormatting sqref="CT5">
    <cfRule type="colorScale" priority="19">
      <colorScale>
        <cfvo type="min"/>
        <cfvo type="max"/>
        <color theme="0"/>
        <color theme="0"/>
      </colorScale>
    </cfRule>
    <cfRule type="expression" dxfId="3886" priority="20">
      <formula>CS5&lt;0</formula>
    </cfRule>
  </conditionalFormatting>
  <conditionalFormatting sqref="CT5">
    <cfRule type="expression" dxfId="3885" priority="17">
      <formula>IF(CT5="Validar","Rojo","Verde")</formula>
    </cfRule>
    <cfRule type="expression" priority="18">
      <formula>#REF!</formula>
    </cfRule>
  </conditionalFormatting>
  <conditionalFormatting sqref="CW5">
    <cfRule type="colorScale" priority="15">
      <colorScale>
        <cfvo type="min"/>
        <cfvo type="max"/>
        <color theme="0"/>
        <color theme="0"/>
      </colorScale>
    </cfRule>
    <cfRule type="expression" dxfId="3884" priority="16">
      <formula>CV5&lt;0</formula>
    </cfRule>
  </conditionalFormatting>
  <conditionalFormatting sqref="CW5">
    <cfRule type="expression" dxfId="3883" priority="13">
      <formula>IF(CW5="Validar","Rojo","Verde")</formula>
    </cfRule>
    <cfRule type="expression" priority="14">
      <formula>#REF!</formula>
    </cfRule>
  </conditionalFormatting>
  <conditionalFormatting sqref="AU5">
    <cfRule type="colorScale" priority="11">
      <colorScale>
        <cfvo type="min"/>
        <cfvo type="max"/>
        <color theme="0"/>
        <color theme="0"/>
      </colorScale>
    </cfRule>
    <cfRule type="expression" dxfId="3882" priority="12">
      <formula>AT5&lt;0</formula>
    </cfRule>
  </conditionalFormatting>
  <conditionalFormatting sqref="AU5">
    <cfRule type="expression" dxfId="3881" priority="9">
      <formula>IF(AU5="Validar","Rojo","Verde")</formula>
    </cfRule>
    <cfRule type="expression" priority="10">
      <formula>#REF!</formula>
    </cfRule>
  </conditionalFormatting>
  <conditionalFormatting sqref="BA5">
    <cfRule type="colorScale" priority="7">
      <colorScale>
        <cfvo type="min"/>
        <cfvo type="max"/>
        <color theme="0"/>
        <color theme="0"/>
      </colorScale>
    </cfRule>
    <cfRule type="expression" dxfId="3880" priority="8">
      <formula>AZ5&lt;0</formula>
    </cfRule>
  </conditionalFormatting>
  <conditionalFormatting sqref="BA5">
    <cfRule type="expression" dxfId="3879" priority="5">
      <formula>IF(BA5="Validar","Rojo","Verde")</formula>
    </cfRule>
    <cfRule type="expression" priority="6">
      <formula>#REF!</formula>
    </cfRule>
  </conditionalFormatting>
  <conditionalFormatting sqref="BY5">
    <cfRule type="colorScale" priority="3">
      <colorScale>
        <cfvo type="min"/>
        <cfvo type="max"/>
        <color theme="0"/>
        <color theme="0"/>
      </colorScale>
    </cfRule>
    <cfRule type="expression" dxfId="3878" priority="4">
      <formula>BX5&lt;0</formula>
    </cfRule>
  </conditionalFormatting>
  <conditionalFormatting sqref="BY5">
    <cfRule type="expression" dxfId="3877" priority="1">
      <formula>IF(BY5="Validar","Rojo","Verde")</formula>
    </cfRule>
    <cfRule type="expression" priority="2">
      <formula>#REF!</formula>
    </cfRule>
  </conditionalFormatting>
  <pageMargins left="0.7" right="0.7" top="0.75" bottom="0.75" header="0.3" footer="0.3"/>
  <pageSetup paperSize="9" orientation="portrait" r:id="rId1"/>
  <headerFooter>
    <oddHeader>&amp;LElaborado por:&amp;CCarmen Eugenia Quintero Q.</oddHeader>
  </headerFooter>
  <legacyDrawing r:id="rId2"/>
  <extLst>
    <ext xmlns:x14="http://schemas.microsoft.com/office/spreadsheetml/2009/9/main" uri="{78C0D931-6437-407d-A8EE-F0AAD7539E65}">
      <x14:conditionalFormattings>
        <x14:conditionalFormatting xmlns:xm="http://schemas.microsoft.com/office/excel/2006/main">
          <x14:cfRule type="iconSet" priority="5593" id="{3257C1DB-B1BC-487D-9FB1-4D16AFF29CB6}">
            <x14:iconSet iconSet="3Triangles">
              <x14:cfvo type="percent">
                <xm:f>0</xm:f>
              </x14:cfvo>
              <x14:cfvo type="percent">
                <xm:f>0</xm:f>
              </x14:cfvo>
              <x14:cfvo type="percent">
                <xm:f>1</xm:f>
              </x14:cfvo>
            </x14:iconSet>
          </x14:cfRule>
          <xm:sqref>K3</xm:sqref>
        </x14:conditionalFormatting>
        <x14:conditionalFormatting xmlns:xm="http://schemas.microsoft.com/office/excel/2006/main">
          <x14:cfRule type="iconSet" priority="5592" id="{120E1104-3CA4-4CD9-90EE-3310A62FA80E}">
            <x14:iconSet iconSet="3Triangles">
              <x14:cfvo type="percent">
                <xm:f>0</xm:f>
              </x14:cfvo>
              <x14:cfvo type="num">
                <xm:f>0</xm:f>
              </x14:cfvo>
              <x14:cfvo type="num" gte="0">
                <xm:f>0</xm:f>
              </x14:cfvo>
            </x14:iconSet>
          </x14:cfRule>
          <xm:sqref>K4 K110 K113:K139 K84:K108 K6:K82</xm:sqref>
        </x14:conditionalFormatting>
        <x14:conditionalFormatting xmlns:xm="http://schemas.microsoft.com/office/excel/2006/main">
          <x14:cfRule type="iconSet" priority="5582" id="{F271C353-E57F-4FEF-945D-59B36D9E0CD3}">
            <x14:iconSet iconSet="3Triangles">
              <x14:cfvo type="percent">
                <xm:f>0</xm:f>
              </x14:cfvo>
              <x14:cfvo type="num">
                <xm:f>0</xm:f>
              </x14:cfvo>
              <x14:cfvo type="num" gte="0">
                <xm:f>0</xm:f>
              </x14:cfvo>
            </x14:iconSet>
          </x14:cfRule>
          <xm:sqref>K83</xm:sqref>
        </x14:conditionalFormatting>
        <x14:conditionalFormatting xmlns:xm="http://schemas.microsoft.com/office/excel/2006/main">
          <x14:cfRule type="iconSet" priority="5576" id="{A5F5E562-49CB-4BE1-A49C-F33409E097C2}">
            <x14:iconSet iconSet="3Triangles">
              <x14:cfvo type="percent">
                <xm:f>0</xm:f>
              </x14:cfvo>
              <x14:cfvo type="num">
                <xm:f>0</xm:f>
              </x14:cfvo>
              <x14:cfvo type="num" gte="0">
                <xm:f>0</xm:f>
              </x14:cfvo>
            </x14:iconSet>
          </x14:cfRule>
          <xm:sqref>K109</xm:sqref>
        </x14:conditionalFormatting>
        <x14:conditionalFormatting xmlns:xm="http://schemas.microsoft.com/office/excel/2006/main">
          <x14:cfRule type="iconSet" priority="5561" id="{C647EF46-17C4-408D-871A-70AD085C39CE}">
            <x14:iconSet iconSet="3Triangles">
              <x14:cfvo type="percent">
                <xm:f>0</xm:f>
              </x14:cfvo>
              <x14:cfvo type="num">
                <xm:f>0</xm:f>
              </x14:cfvo>
              <x14:cfvo type="num" gte="0">
                <xm:f>0</xm:f>
              </x14:cfvo>
            </x14:iconSet>
          </x14:cfRule>
          <xm:sqref>K111</xm:sqref>
        </x14:conditionalFormatting>
        <x14:conditionalFormatting xmlns:xm="http://schemas.microsoft.com/office/excel/2006/main">
          <x14:cfRule type="iconSet" priority="5574" id="{649D2D00-A986-423E-8834-A916E886E67D}">
            <x14:iconSet iconSet="3Triangles">
              <x14:cfvo type="percent">
                <xm:f>0</xm:f>
              </x14:cfvo>
              <x14:cfvo type="num">
                <xm:f>0</xm:f>
              </x14:cfvo>
              <x14:cfvo type="num" gte="0">
                <xm:f>0</xm:f>
              </x14:cfvo>
            </x14:iconSet>
          </x14:cfRule>
          <xm:sqref>K112</xm:sqref>
        </x14:conditionalFormatting>
        <x14:conditionalFormatting xmlns:xm="http://schemas.microsoft.com/office/excel/2006/main">
          <x14:cfRule type="iconSet" priority="5591" id="{E2B6460E-6E7D-44D4-929F-33D8BFF1383E}">
            <x14:iconSet iconSet="3Triangles">
              <x14:cfvo type="percent">
                <xm:f>0</xm:f>
              </x14:cfvo>
              <x14:cfvo type="num">
                <xm:f>0</xm:f>
              </x14:cfvo>
              <x14:cfvo type="num" gte="0">
                <xm:f>0</xm:f>
              </x14:cfvo>
            </x14:iconSet>
          </x14:cfRule>
          <xm:sqref>R4 R110 R113:R139 R84:R108 R6:R82</xm:sqref>
        </x14:conditionalFormatting>
        <x14:conditionalFormatting xmlns:xm="http://schemas.microsoft.com/office/excel/2006/main">
          <x14:cfRule type="iconSet" priority="5577" id="{F62B81DD-60C3-44A0-82E8-28D084CE87D5}">
            <x14:iconSet iconSet="3Triangles">
              <x14:cfvo type="percent">
                <xm:f>0</xm:f>
              </x14:cfvo>
              <x14:cfvo type="num">
                <xm:f>0</xm:f>
              </x14:cfvo>
              <x14:cfvo type="num" gte="0">
                <xm:f>0</xm:f>
              </x14:cfvo>
            </x14:iconSet>
          </x14:cfRule>
          <xm:sqref>R83</xm:sqref>
        </x14:conditionalFormatting>
        <x14:conditionalFormatting xmlns:xm="http://schemas.microsoft.com/office/excel/2006/main">
          <x14:cfRule type="iconSet" priority="5575" id="{DFB22426-B0FF-4B24-A2E9-BBE40433B398}">
            <x14:iconSet iconSet="3Triangles">
              <x14:cfvo type="percent">
                <xm:f>0</xm:f>
              </x14:cfvo>
              <x14:cfvo type="num">
                <xm:f>0</xm:f>
              </x14:cfvo>
              <x14:cfvo type="num" gte="0">
                <xm:f>0</xm:f>
              </x14:cfvo>
            </x14:iconSet>
          </x14:cfRule>
          <xm:sqref>R109</xm:sqref>
        </x14:conditionalFormatting>
        <x14:conditionalFormatting xmlns:xm="http://schemas.microsoft.com/office/excel/2006/main">
          <x14:cfRule type="iconSet" priority="5556" id="{4740DF0F-FD8F-4AF4-B924-82D85AAAF78A}">
            <x14:iconSet iconSet="3Triangles">
              <x14:cfvo type="percent">
                <xm:f>0</xm:f>
              </x14:cfvo>
              <x14:cfvo type="num">
                <xm:f>0</xm:f>
              </x14:cfvo>
              <x14:cfvo type="num" gte="0">
                <xm:f>0</xm:f>
              </x14:cfvo>
            </x14:iconSet>
          </x14:cfRule>
          <xm:sqref>R111</xm:sqref>
        </x14:conditionalFormatting>
        <x14:conditionalFormatting xmlns:xm="http://schemas.microsoft.com/office/excel/2006/main">
          <x14:cfRule type="iconSet" priority="5573" id="{752A5FA7-E057-4C4D-8D59-95CAF5C311FA}">
            <x14:iconSet iconSet="3Triangles">
              <x14:cfvo type="percent">
                <xm:f>0</xm:f>
              </x14:cfvo>
              <x14:cfvo type="num">
                <xm:f>0</xm:f>
              </x14:cfvo>
              <x14:cfvo type="num" gte="0">
                <xm:f>0</xm:f>
              </x14:cfvo>
            </x14:iconSet>
          </x14:cfRule>
          <xm:sqref>R112</xm:sqref>
        </x14:conditionalFormatting>
        <x14:conditionalFormatting xmlns:xm="http://schemas.microsoft.com/office/excel/2006/main">
          <x14:cfRule type="iconSet" priority="5390" id="{3DBFB879-8FFB-4132-96E9-1268EDF930B5}">
            <x14:iconSet iconSet="3Triangles">
              <x14:cfvo type="percent">
                <xm:f>0</xm:f>
              </x14:cfvo>
              <x14:cfvo type="num">
                <xm:f>0</xm:f>
              </x14:cfvo>
              <x14:cfvo type="num" gte="0">
                <xm:f>0</xm:f>
              </x14:cfvo>
            </x14:iconSet>
          </x14:cfRule>
          <xm:sqref>X4 X110 X113:X139 X84:X108 X6:X82</xm:sqref>
        </x14:conditionalFormatting>
        <x14:conditionalFormatting xmlns:xm="http://schemas.microsoft.com/office/excel/2006/main">
          <x14:cfRule type="iconSet" priority="5385" id="{A390F73D-8DDD-49F4-92B7-E5158CD8687E}">
            <x14:iconSet iconSet="3Triangles">
              <x14:cfvo type="percent">
                <xm:f>0</xm:f>
              </x14:cfvo>
              <x14:cfvo type="num">
                <xm:f>0</xm:f>
              </x14:cfvo>
              <x14:cfvo type="num" gte="0">
                <xm:f>0</xm:f>
              </x14:cfvo>
            </x14:iconSet>
          </x14:cfRule>
          <xm:sqref>X83</xm:sqref>
        </x14:conditionalFormatting>
        <x14:conditionalFormatting xmlns:xm="http://schemas.microsoft.com/office/excel/2006/main">
          <x14:cfRule type="iconSet" priority="5384" id="{848AEE2E-4028-4C3E-A5D0-F33789D959BF}">
            <x14:iconSet iconSet="3Triangles">
              <x14:cfvo type="percent">
                <xm:f>0</xm:f>
              </x14:cfvo>
              <x14:cfvo type="num">
                <xm:f>0</xm:f>
              </x14:cfvo>
              <x14:cfvo type="num" gte="0">
                <xm:f>0</xm:f>
              </x14:cfvo>
            </x14:iconSet>
          </x14:cfRule>
          <xm:sqref>X109</xm:sqref>
        </x14:conditionalFormatting>
        <x14:conditionalFormatting xmlns:xm="http://schemas.microsoft.com/office/excel/2006/main">
          <x14:cfRule type="iconSet" priority="5378" id="{3E96675C-1EE2-44A2-980D-43D936A427DE}">
            <x14:iconSet iconSet="3Triangles">
              <x14:cfvo type="percent">
                <xm:f>0</xm:f>
              </x14:cfvo>
              <x14:cfvo type="num">
                <xm:f>0</xm:f>
              </x14:cfvo>
              <x14:cfvo type="num" gte="0">
                <xm:f>0</xm:f>
              </x14:cfvo>
            </x14:iconSet>
          </x14:cfRule>
          <xm:sqref>X111</xm:sqref>
        </x14:conditionalFormatting>
        <x14:conditionalFormatting xmlns:xm="http://schemas.microsoft.com/office/excel/2006/main">
          <x14:cfRule type="iconSet" priority="5383" id="{90C00514-2051-46BB-AC1F-FCE411CE9745}">
            <x14:iconSet iconSet="3Triangles">
              <x14:cfvo type="percent">
                <xm:f>0</xm:f>
              </x14:cfvo>
              <x14:cfvo type="num">
                <xm:f>0</xm:f>
              </x14:cfvo>
              <x14:cfvo type="num" gte="0">
                <xm:f>0</xm:f>
              </x14:cfvo>
            </x14:iconSet>
          </x14:cfRule>
          <xm:sqref>X112</xm:sqref>
        </x14:conditionalFormatting>
        <x14:conditionalFormatting xmlns:xm="http://schemas.microsoft.com/office/excel/2006/main">
          <x14:cfRule type="iconSet" priority="5479" id="{CE422E55-D1C8-4C2E-8B84-F0C6E91134D6}">
            <x14:iconSet iconSet="3Triangles">
              <x14:cfvo type="percent">
                <xm:f>0</xm:f>
              </x14:cfvo>
              <x14:cfvo type="num">
                <xm:f>0</xm:f>
              </x14:cfvo>
              <x14:cfvo type="num" gte="0">
                <xm:f>0</xm:f>
              </x14:cfvo>
            </x14:iconSet>
          </x14:cfRule>
          <xm:sqref>AB4 AB110 AB113:AB139 AB84:AB108 AB6:AB82</xm:sqref>
        </x14:conditionalFormatting>
        <x14:conditionalFormatting xmlns:xm="http://schemas.microsoft.com/office/excel/2006/main">
          <x14:cfRule type="iconSet" priority="5474" id="{D010106C-FC22-4212-8E01-46C2212C25ED}">
            <x14:iconSet iconSet="3Triangles">
              <x14:cfvo type="percent">
                <xm:f>0</xm:f>
              </x14:cfvo>
              <x14:cfvo type="num">
                <xm:f>0</xm:f>
              </x14:cfvo>
              <x14:cfvo type="num" gte="0">
                <xm:f>0</xm:f>
              </x14:cfvo>
            </x14:iconSet>
          </x14:cfRule>
          <xm:sqref>AB83</xm:sqref>
        </x14:conditionalFormatting>
        <x14:conditionalFormatting xmlns:xm="http://schemas.microsoft.com/office/excel/2006/main">
          <x14:cfRule type="iconSet" priority="5473" id="{F37623D0-0BF0-4D3D-B752-1461CF72061D}">
            <x14:iconSet iconSet="3Triangles">
              <x14:cfvo type="percent">
                <xm:f>0</xm:f>
              </x14:cfvo>
              <x14:cfvo type="num">
                <xm:f>0</xm:f>
              </x14:cfvo>
              <x14:cfvo type="num" gte="0">
                <xm:f>0</xm:f>
              </x14:cfvo>
            </x14:iconSet>
          </x14:cfRule>
          <xm:sqref>AB109</xm:sqref>
        </x14:conditionalFormatting>
        <x14:conditionalFormatting xmlns:xm="http://schemas.microsoft.com/office/excel/2006/main">
          <x14:cfRule type="iconSet" priority="5467" id="{D178A771-A09B-4B8D-BEE9-254C94FFFF03}">
            <x14:iconSet iconSet="3Triangles">
              <x14:cfvo type="percent">
                <xm:f>0</xm:f>
              </x14:cfvo>
              <x14:cfvo type="num">
                <xm:f>0</xm:f>
              </x14:cfvo>
              <x14:cfvo type="num" gte="0">
                <xm:f>0</xm:f>
              </x14:cfvo>
            </x14:iconSet>
          </x14:cfRule>
          <xm:sqref>AB111</xm:sqref>
        </x14:conditionalFormatting>
        <x14:conditionalFormatting xmlns:xm="http://schemas.microsoft.com/office/excel/2006/main">
          <x14:cfRule type="iconSet" priority="5472" id="{D47C4E6F-73FC-4938-8019-D175054AF52F}">
            <x14:iconSet iconSet="3Triangles">
              <x14:cfvo type="percent">
                <xm:f>0</xm:f>
              </x14:cfvo>
              <x14:cfvo type="num">
                <xm:f>0</xm:f>
              </x14:cfvo>
              <x14:cfvo type="num" gte="0">
                <xm:f>0</xm:f>
              </x14:cfvo>
            </x14:iconSet>
          </x14:cfRule>
          <xm:sqref>AB112</xm:sqref>
        </x14:conditionalFormatting>
        <x14:conditionalFormatting xmlns:xm="http://schemas.microsoft.com/office/excel/2006/main">
          <x14:cfRule type="iconSet" priority="5301" id="{3EF5E52C-BF19-437F-9B9E-43D3BD3EE249}">
            <x14:iconSet iconSet="3Triangles">
              <x14:cfvo type="percent">
                <xm:f>0</xm:f>
              </x14:cfvo>
              <x14:cfvo type="num">
                <xm:f>0</xm:f>
              </x14:cfvo>
              <x14:cfvo type="num" gte="0">
                <xm:f>0</xm:f>
              </x14:cfvo>
            </x14:iconSet>
          </x14:cfRule>
          <xm:sqref>AV4 AV110 AV113:AV139 AV84:AV108 AV6:AV82</xm:sqref>
        </x14:conditionalFormatting>
        <x14:conditionalFormatting xmlns:xm="http://schemas.microsoft.com/office/excel/2006/main">
          <x14:cfRule type="iconSet" priority="5296" id="{D0C18DD7-01FD-4652-97A0-043F83D7DF4F}">
            <x14:iconSet iconSet="3Triangles">
              <x14:cfvo type="percent">
                <xm:f>0</xm:f>
              </x14:cfvo>
              <x14:cfvo type="num">
                <xm:f>0</xm:f>
              </x14:cfvo>
              <x14:cfvo type="num" gte="0">
                <xm:f>0</xm:f>
              </x14:cfvo>
            </x14:iconSet>
          </x14:cfRule>
          <xm:sqref>AV83</xm:sqref>
        </x14:conditionalFormatting>
        <x14:conditionalFormatting xmlns:xm="http://schemas.microsoft.com/office/excel/2006/main">
          <x14:cfRule type="iconSet" priority="5295" id="{5BCE0267-FD97-489B-9E6A-0FF739598FBB}">
            <x14:iconSet iconSet="3Triangles">
              <x14:cfvo type="percent">
                <xm:f>0</xm:f>
              </x14:cfvo>
              <x14:cfvo type="num">
                <xm:f>0</xm:f>
              </x14:cfvo>
              <x14:cfvo type="num" gte="0">
                <xm:f>0</xm:f>
              </x14:cfvo>
            </x14:iconSet>
          </x14:cfRule>
          <xm:sqref>AV109</xm:sqref>
        </x14:conditionalFormatting>
        <x14:conditionalFormatting xmlns:xm="http://schemas.microsoft.com/office/excel/2006/main">
          <x14:cfRule type="iconSet" priority="5289" id="{FE091809-DDB6-4C58-8522-C448C71C4BAD}">
            <x14:iconSet iconSet="3Triangles">
              <x14:cfvo type="percent">
                <xm:f>0</xm:f>
              </x14:cfvo>
              <x14:cfvo type="num">
                <xm:f>0</xm:f>
              </x14:cfvo>
              <x14:cfvo type="num" gte="0">
                <xm:f>0</xm:f>
              </x14:cfvo>
            </x14:iconSet>
          </x14:cfRule>
          <xm:sqref>AV111</xm:sqref>
        </x14:conditionalFormatting>
        <x14:conditionalFormatting xmlns:xm="http://schemas.microsoft.com/office/excel/2006/main">
          <x14:cfRule type="iconSet" priority="5294" id="{A77C806C-EA9E-46A8-9A29-7EAE9CFE1952}">
            <x14:iconSet iconSet="3Triangles">
              <x14:cfvo type="percent">
                <xm:f>0</xm:f>
              </x14:cfvo>
              <x14:cfvo type="num">
                <xm:f>0</xm:f>
              </x14:cfvo>
              <x14:cfvo type="num" gte="0">
                <xm:f>0</xm:f>
              </x14:cfvo>
            </x14:iconSet>
          </x14:cfRule>
          <xm:sqref>AV112</xm:sqref>
        </x14:conditionalFormatting>
        <x14:conditionalFormatting xmlns:xm="http://schemas.microsoft.com/office/excel/2006/main">
          <x14:cfRule type="iconSet" priority="5212" id="{8692C918-D089-499A-BBD4-2A8CF34E126F}">
            <x14:iconSet iconSet="3Triangles">
              <x14:cfvo type="percent">
                <xm:f>0</xm:f>
              </x14:cfvo>
              <x14:cfvo type="num">
                <xm:f>0</xm:f>
              </x14:cfvo>
              <x14:cfvo type="num" gte="0">
                <xm:f>0</xm:f>
              </x14:cfvo>
            </x14:iconSet>
          </x14:cfRule>
          <xm:sqref>BB4 BB110 BB113:BB139 BB84:BB108 BB6:BB82</xm:sqref>
        </x14:conditionalFormatting>
        <x14:conditionalFormatting xmlns:xm="http://schemas.microsoft.com/office/excel/2006/main">
          <x14:cfRule type="iconSet" priority="5207" id="{4DE0F442-8190-44F9-AB48-57F9569D827E}">
            <x14:iconSet iconSet="3Triangles">
              <x14:cfvo type="percent">
                <xm:f>0</xm:f>
              </x14:cfvo>
              <x14:cfvo type="num">
                <xm:f>0</xm:f>
              </x14:cfvo>
              <x14:cfvo type="num" gte="0">
                <xm:f>0</xm:f>
              </x14:cfvo>
            </x14:iconSet>
          </x14:cfRule>
          <xm:sqref>BB83</xm:sqref>
        </x14:conditionalFormatting>
        <x14:conditionalFormatting xmlns:xm="http://schemas.microsoft.com/office/excel/2006/main">
          <x14:cfRule type="iconSet" priority="5206" id="{5101A9AE-A0EE-436F-BCFE-AD21B94D50E6}">
            <x14:iconSet iconSet="3Triangles">
              <x14:cfvo type="percent">
                <xm:f>0</xm:f>
              </x14:cfvo>
              <x14:cfvo type="num">
                <xm:f>0</xm:f>
              </x14:cfvo>
              <x14:cfvo type="num" gte="0">
                <xm:f>0</xm:f>
              </x14:cfvo>
            </x14:iconSet>
          </x14:cfRule>
          <xm:sqref>BB109</xm:sqref>
        </x14:conditionalFormatting>
        <x14:conditionalFormatting xmlns:xm="http://schemas.microsoft.com/office/excel/2006/main">
          <x14:cfRule type="iconSet" priority="5200" id="{7A7F5364-6B5C-46D3-B583-A5AC2D2B7185}">
            <x14:iconSet iconSet="3Triangles">
              <x14:cfvo type="percent">
                <xm:f>0</xm:f>
              </x14:cfvo>
              <x14:cfvo type="num">
                <xm:f>0</xm:f>
              </x14:cfvo>
              <x14:cfvo type="num" gte="0">
                <xm:f>0</xm:f>
              </x14:cfvo>
            </x14:iconSet>
          </x14:cfRule>
          <xm:sqref>BB111</xm:sqref>
        </x14:conditionalFormatting>
        <x14:conditionalFormatting xmlns:xm="http://schemas.microsoft.com/office/excel/2006/main">
          <x14:cfRule type="iconSet" priority="5205" id="{36FF6527-CC50-42FD-851B-F2BDFECFC4FC}">
            <x14:iconSet iconSet="3Triangles">
              <x14:cfvo type="percent">
                <xm:f>0</xm:f>
              </x14:cfvo>
              <x14:cfvo type="num">
                <xm:f>0</xm:f>
              </x14:cfvo>
              <x14:cfvo type="num" gte="0">
                <xm:f>0</xm:f>
              </x14:cfvo>
            </x14:iconSet>
          </x14:cfRule>
          <xm:sqref>BB112</xm:sqref>
        </x14:conditionalFormatting>
        <x14:conditionalFormatting xmlns:xm="http://schemas.microsoft.com/office/excel/2006/main">
          <x14:cfRule type="iconSet" priority="5123" id="{8CAA1132-78C2-4F83-885F-3ADAF789FEA3}">
            <x14:iconSet iconSet="3Triangles">
              <x14:cfvo type="percent">
                <xm:f>0</xm:f>
              </x14:cfvo>
              <x14:cfvo type="num">
                <xm:f>0</xm:f>
              </x14:cfvo>
              <x14:cfvo type="num" gte="0">
                <xm:f>0</xm:f>
              </x14:cfvo>
            </x14:iconSet>
          </x14:cfRule>
          <xm:sqref>BF4 BF110 BF113:BF139 BF84:BF108 BF6:BF82</xm:sqref>
        </x14:conditionalFormatting>
        <x14:conditionalFormatting xmlns:xm="http://schemas.microsoft.com/office/excel/2006/main">
          <x14:cfRule type="iconSet" priority="5118" id="{5E9EF7D6-25B0-4A5E-AF10-823ECE3719F0}">
            <x14:iconSet iconSet="3Triangles">
              <x14:cfvo type="percent">
                <xm:f>0</xm:f>
              </x14:cfvo>
              <x14:cfvo type="num">
                <xm:f>0</xm:f>
              </x14:cfvo>
              <x14:cfvo type="num" gte="0">
                <xm:f>0</xm:f>
              </x14:cfvo>
            </x14:iconSet>
          </x14:cfRule>
          <xm:sqref>BF83</xm:sqref>
        </x14:conditionalFormatting>
        <x14:conditionalFormatting xmlns:xm="http://schemas.microsoft.com/office/excel/2006/main">
          <x14:cfRule type="iconSet" priority="5117" id="{3E4B49C0-77DF-4DE3-8E2A-321897FB7BB5}">
            <x14:iconSet iconSet="3Triangles">
              <x14:cfvo type="percent">
                <xm:f>0</xm:f>
              </x14:cfvo>
              <x14:cfvo type="num">
                <xm:f>0</xm:f>
              </x14:cfvo>
              <x14:cfvo type="num" gte="0">
                <xm:f>0</xm:f>
              </x14:cfvo>
            </x14:iconSet>
          </x14:cfRule>
          <xm:sqref>BF109</xm:sqref>
        </x14:conditionalFormatting>
        <x14:conditionalFormatting xmlns:xm="http://schemas.microsoft.com/office/excel/2006/main">
          <x14:cfRule type="iconSet" priority="5111" id="{B4C0412C-E5F2-4E10-A2C2-DD07613BF6B5}">
            <x14:iconSet iconSet="3Triangles">
              <x14:cfvo type="percent">
                <xm:f>0</xm:f>
              </x14:cfvo>
              <x14:cfvo type="num">
                <xm:f>0</xm:f>
              </x14:cfvo>
              <x14:cfvo type="num" gte="0">
                <xm:f>0</xm:f>
              </x14:cfvo>
            </x14:iconSet>
          </x14:cfRule>
          <xm:sqref>BF111</xm:sqref>
        </x14:conditionalFormatting>
        <x14:conditionalFormatting xmlns:xm="http://schemas.microsoft.com/office/excel/2006/main">
          <x14:cfRule type="iconSet" priority="5116" id="{EC735E46-EF4C-402A-8023-62B3A8901D0C}">
            <x14:iconSet iconSet="3Triangles">
              <x14:cfvo type="percent">
                <xm:f>0</xm:f>
              </x14:cfvo>
              <x14:cfvo type="num">
                <xm:f>0</xm:f>
              </x14:cfvo>
              <x14:cfvo type="num" gte="0">
                <xm:f>0</xm:f>
              </x14:cfvo>
            </x14:iconSet>
          </x14:cfRule>
          <xm:sqref>BF112</xm:sqref>
        </x14:conditionalFormatting>
        <x14:conditionalFormatting xmlns:xm="http://schemas.microsoft.com/office/excel/2006/main">
          <x14:cfRule type="iconSet" priority="5034" id="{E9814064-C418-445A-B1A5-C7E6D8ADD606}">
            <x14:iconSet iconSet="3Triangles">
              <x14:cfvo type="percent">
                <xm:f>0</xm:f>
              </x14:cfvo>
              <x14:cfvo type="num">
                <xm:f>0</xm:f>
              </x14:cfvo>
              <x14:cfvo type="num" gte="0">
                <xm:f>0</xm:f>
              </x14:cfvo>
            </x14:iconSet>
          </x14:cfRule>
          <xm:sqref>BZ4 BZ110 BZ113:BZ139 BZ84:BZ108 BZ6:BZ82</xm:sqref>
        </x14:conditionalFormatting>
        <x14:conditionalFormatting xmlns:xm="http://schemas.microsoft.com/office/excel/2006/main">
          <x14:cfRule type="iconSet" priority="5029" id="{46617256-3B2E-48BF-9165-A67698FBD466}">
            <x14:iconSet iconSet="3Triangles">
              <x14:cfvo type="percent">
                <xm:f>0</xm:f>
              </x14:cfvo>
              <x14:cfvo type="num">
                <xm:f>0</xm:f>
              </x14:cfvo>
              <x14:cfvo type="num" gte="0">
                <xm:f>0</xm:f>
              </x14:cfvo>
            </x14:iconSet>
          </x14:cfRule>
          <xm:sqref>BZ83</xm:sqref>
        </x14:conditionalFormatting>
        <x14:conditionalFormatting xmlns:xm="http://schemas.microsoft.com/office/excel/2006/main">
          <x14:cfRule type="iconSet" priority="5028" id="{161A30E1-4FEC-4B85-82C7-752208C66D7B}">
            <x14:iconSet iconSet="3Triangles">
              <x14:cfvo type="percent">
                <xm:f>0</xm:f>
              </x14:cfvo>
              <x14:cfvo type="num">
                <xm:f>0</xm:f>
              </x14:cfvo>
              <x14:cfvo type="num" gte="0">
                <xm:f>0</xm:f>
              </x14:cfvo>
            </x14:iconSet>
          </x14:cfRule>
          <xm:sqref>BZ109</xm:sqref>
        </x14:conditionalFormatting>
        <x14:conditionalFormatting xmlns:xm="http://schemas.microsoft.com/office/excel/2006/main">
          <x14:cfRule type="iconSet" priority="5022" id="{C9805C21-E6F1-483C-8EC7-8AB35A4772D8}">
            <x14:iconSet iconSet="3Triangles">
              <x14:cfvo type="percent">
                <xm:f>0</xm:f>
              </x14:cfvo>
              <x14:cfvo type="num">
                <xm:f>0</xm:f>
              </x14:cfvo>
              <x14:cfvo type="num" gte="0">
                <xm:f>0</xm:f>
              </x14:cfvo>
            </x14:iconSet>
          </x14:cfRule>
          <xm:sqref>BZ111</xm:sqref>
        </x14:conditionalFormatting>
        <x14:conditionalFormatting xmlns:xm="http://schemas.microsoft.com/office/excel/2006/main">
          <x14:cfRule type="iconSet" priority="5027" id="{62A16CCF-9B2E-450C-B02B-80ADF9EA04A9}">
            <x14:iconSet iconSet="3Triangles">
              <x14:cfvo type="percent">
                <xm:f>0</xm:f>
              </x14:cfvo>
              <x14:cfvo type="num">
                <xm:f>0</xm:f>
              </x14:cfvo>
              <x14:cfvo type="num" gte="0">
                <xm:f>0</xm:f>
              </x14:cfvo>
            </x14:iconSet>
          </x14:cfRule>
          <xm:sqref>BZ112</xm:sqref>
        </x14:conditionalFormatting>
        <x14:conditionalFormatting xmlns:xm="http://schemas.microsoft.com/office/excel/2006/main">
          <x14:cfRule type="iconSet" priority="4945" id="{C401C69F-EEFC-4779-A3E4-949B1E713289}">
            <x14:iconSet iconSet="3Triangles">
              <x14:cfvo type="percent">
                <xm:f>0</xm:f>
              </x14:cfvo>
              <x14:cfvo type="num">
                <xm:f>0</xm:f>
              </x14:cfvo>
              <x14:cfvo type="num" gte="0">
                <xm:f>0</xm:f>
              </x14:cfvo>
            </x14:iconSet>
          </x14:cfRule>
          <xm:sqref>CX4 CX110 CX113:CX139 CX84:CX108 CX6:CX82</xm:sqref>
        </x14:conditionalFormatting>
        <x14:conditionalFormatting xmlns:xm="http://schemas.microsoft.com/office/excel/2006/main">
          <x14:cfRule type="iconSet" priority="4940" id="{162CF7A4-6106-437C-A54E-81CBCC134825}">
            <x14:iconSet iconSet="3Triangles">
              <x14:cfvo type="percent">
                <xm:f>0</xm:f>
              </x14:cfvo>
              <x14:cfvo type="num">
                <xm:f>0</xm:f>
              </x14:cfvo>
              <x14:cfvo type="num" gte="0">
                <xm:f>0</xm:f>
              </x14:cfvo>
            </x14:iconSet>
          </x14:cfRule>
          <xm:sqref>CX83</xm:sqref>
        </x14:conditionalFormatting>
        <x14:conditionalFormatting xmlns:xm="http://schemas.microsoft.com/office/excel/2006/main">
          <x14:cfRule type="iconSet" priority="4939" id="{B74D5EA0-BD9B-46A1-9AF7-3B03F6BB25DE}">
            <x14:iconSet iconSet="3Triangles">
              <x14:cfvo type="percent">
                <xm:f>0</xm:f>
              </x14:cfvo>
              <x14:cfvo type="num">
                <xm:f>0</xm:f>
              </x14:cfvo>
              <x14:cfvo type="num" gte="0">
                <xm:f>0</xm:f>
              </x14:cfvo>
            </x14:iconSet>
          </x14:cfRule>
          <xm:sqref>CX109</xm:sqref>
        </x14:conditionalFormatting>
        <x14:conditionalFormatting xmlns:xm="http://schemas.microsoft.com/office/excel/2006/main">
          <x14:cfRule type="iconSet" priority="4933" id="{A32D6A81-0A22-444E-A87E-F05C9356CFC2}">
            <x14:iconSet iconSet="3Triangles">
              <x14:cfvo type="percent">
                <xm:f>0</xm:f>
              </x14:cfvo>
              <x14:cfvo type="num">
                <xm:f>0</xm:f>
              </x14:cfvo>
              <x14:cfvo type="num" gte="0">
                <xm:f>0</xm:f>
              </x14:cfvo>
            </x14:iconSet>
          </x14:cfRule>
          <xm:sqref>CX111</xm:sqref>
        </x14:conditionalFormatting>
        <x14:conditionalFormatting xmlns:xm="http://schemas.microsoft.com/office/excel/2006/main">
          <x14:cfRule type="iconSet" priority="4938" id="{DF122861-CC61-4F87-B42E-9472FA29CAD4}">
            <x14:iconSet iconSet="3Triangles">
              <x14:cfvo type="percent">
                <xm:f>0</xm:f>
              </x14:cfvo>
              <x14:cfvo type="num">
                <xm:f>0</xm:f>
              </x14:cfvo>
              <x14:cfvo type="num" gte="0">
                <xm:f>0</xm:f>
              </x14:cfvo>
            </x14:iconSet>
          </x14:cfRule>
          <xm:sqref>CX112</xm:sqref>
        </x14:conditionalFormatting>
        <x14:conditionalFormatting xmlns:xm="http://schemas.microsoft.com/office/excel/2006/main">
          <x14:cfRule type="iconSet" priority="4856" id="{937039B4-D762-4F06-9839-858BF8667203}">
            <x14:iconSet iconSet="3Triangles">
              <x14:cfvo type="percent">
                <xm:f>0</xm:f>
              </x14:cfvo>
              <x14:cfvo type="num">
                <xm:f>0</xm:f>
              </x14:cfvo>
              <x14:cfvo type="num" gte="0">
                <xm:f>0</xm:f>
              </x14:cfvo>
            </x14:iconSet>
          </x14:cfRule>
          <xm:sqref>CD4 CD110 CD113:CD139 CD84:CD108 CD6:CD82</xm:sqref>
        </x14:conditionalFormatting>
        <x14:conditionalFormatting xmlns:xm="http://schemas.microsoft.com/office/excel/2006/main">
          <x14:cfRule type="iconSet" priority="4851" id="{83EDA54C-4933-4D6B-B18A-69DDCD179611}">
            <x14:iconSet iconSet="3Triangles">
              <x14:cfvo type="percent">
                <xm:f>0</xm:f>
              </x14:cfvo>
              <x14:cfvo type="num">
                <xm:f>0</xm:f>
              </x14:cfvo>
              <x14:cfvo type="num" gte="0">
                <xm:f>0</xm:f>
              </x14:cfvo>
            </x14:iconSet>
          </x14:cfRule>
          <xm:sqref>CD83</xm:sqref>
        </x14:conditionalFormatting>
        <x14:conditionalFormatting xmlns:xm="http://schemas.microsoft.com/office/excel/2006/main">
          <x14:cfRule type="iconSet" priority="4850" id="{1C40D9C7-0688-409D-895E-0FCC1236357A}">
            <x14:iconSet iconSet="3Triangles">
              <x14:cfvo type="percent">
                <xm:f>0</xm:f>
              </x14:cfvo>
              <x14:cfvo type="num">
                <xm:f>0</xm:f>
              </x14:cfvo>
              <x14:cfvo type="num" gte="0">
                <xm:f>0</xm:f>
              </x14:cfvo>
            </x14:iconSet>
          </x14:cfRule>
          <xm:sqref>CD109</xm:sqref>
        </x14:conditionalFormatting>
        <x14:conditionalFormatting xmlns:xm="http://schemas.microsoft.com/office/excel/2006/main">
          <x14:cfRule type="iconSet" priority="4844" id="{CB1A7676-FD13-432C-8221-7F7E76051BEE}">
            <x14:iconSet iconSet="3Triangles">
              <x14:cfvo type="percent">
                <xm:f>0</xm:f>
              </x14:cfvo>
              <x14:cfvo type="num">
                <xm:f>0</xm:f>
              </x14:cfvo>
              <x14:cfvo type="num" gte="0">
                <xm:f>0</xm:f>
              </x14:cfvo>
            </x14:iconSet>
          </x14:cfRule>
          <xm:sqref>CD111</xm:sqref>
        </x14:conditionalFormatting>
        <x14:conditionalFormatting xmlns:xm="http://schemas.microsoft.com/office/excel/2006/main">
          <x14:cfRule type="iconSet" priority="4849" id="{02A78481-33B0-4E77-8DC8-7466DFB9CDAE}">
            <x14:iconSet iconSet="3Triangles">
              <x14:cfvo type="percent">
                <xm:f>0</xm:f>
              </x14:cfvo>
              <x14:cfvo type="num">
                <xm:f>0</xm:f>
              </x14:cfvo>
              <x14:cfvo type="num" gte="0">
                <xm:f>0</xm:f>
              </x14:cfvo>
            </x14:iconSet>
          </x14:cfRule>
          <xm:sqref>CD112</xm:sqref>
        </x14:conditionalFormatting>
        <x14:conditionalFormatting xmlns:xm="http://schemas.microsoft.com/office/excel/2006/main">
          <x14:cfRule type="iconSet" priority="4767" id="{111A98CF-B536-4FD2-AFE1-0A47E97DC4BD}">
            <x14:iconSet iconSet="3Triangles">
              <x14:cfvo type="percent">
                <xm:f>0</xm:f>
              </x14:cfvo>
              <x14:cfvo type="num">
                <xm:f>0</xm:f>
              </x14:cfvo>
              <x14:cfvo type="num" gte="0">
                <xm:f>0</xm:f>
              </x14:cfvo>
            </x14:iconSet>
          </x14:cfRule>
          <xm:sqref>AI4 AI110 AI113:AI139 AI84:AI108 AI6:AI82</xm:sqref>
        </x14:conditionalFormatting>
        <x14:conditionalFormatting xmlns:xm="http://schemas.microsoft.com/office/excel/2006/main">
          <x14:cfRule type="iconSet" priority="4762" id="{7288BFE4-D947-4EE9-B802-260B3EF9CB5B}">
            <x14:iconSet iconSet="3Triangles">
              <x14:cfvo type="percent">
                <xm:f>0</xm:f>
              </x14:cfvo>
              <x14:cfvo type="num">
                <xm:f>0</xm:f>
              </x14:cfvo>
              <x14:cfvo type="num" gte="0">
                <xm:f>0</xm:f>
              </x14:cfvo>
            </x14:iconSet>
          </x14:cfRule>
          <xm:sqref>AI83</xm:sqref>
        </x14:conditionalFormatting>
        <x14:conditionalFormatting xmlns:xm="http://schemas.microsoft.com/office/excel/2006/main">
          <x14:cfRule type="iconSet" priority="4761" id="{00BD04D0-200F-4E1B-B3B7-B99EBBBE6CE1}">
            <x14:iconSet iconSet="3Triangles">
              <x14:cfvo type="percent">
                <xm:f>0</xm:f>
              </x14:cfvo>
              <x14:cfvo type="num">
                <xm:f>0</xm:f>
              </x14:cfvo>
              <x14:cfvo type="num" gte="0">
                <xm:f>0</xm:f>
              </x14:cfvo>
            </x14:iconSet>
          </x14:cfRule>
          <xm:sqref>AI109</xm:sqref>
        </x14:conditionalFormatting>
        <x14:conditionalFormatting xmlns:xm="http://schemas.microsoft.com/office/excel/2006/main">
          <x14:cfRule type="iconSet" priority="4755" id="{76B80F4C-79A4-402F-AD69-49EEAC173F94}">
            <x14:iconSet iconSet="3Triangles">
              <x14:cfvo type="percent">
                <xm:f>0</xm:f>
              </x14:cfvo>
              <x14:cfvo type="num">
                <xm:f>0</xm:f>
              </x14:cfvo>
              <x14:cfvo type="num" gte="0">
                <xm:f>0</xm:f>
              </x14:cfvo>
            </x14:iconSet>
          </x14:cfRule>
          <xm:sqref>AI111</xm:sqref>
        </x14:conditionalFormatting>
        <x14:conditionalFormatting xmlns:xm="http://schemas.microsoft.com/office/excel/2006/main">
          <x14:cfRule type="iconSet" priority="4760" id="{E8B86704-99E3-460C-9F24-0C418179633E}">
            <x14:iconSet iconSet="3Triangles">
              <x14:cfvo type="percent">
                <xm:f>0</xm:f>
              </x14:cfvo>
              <x14:cfvo type="num">
                <xm:f>0</xm:f>
              </x14:cfvo>
              <x14:cfvo type="num" gte="0">
                <xm:f>0</xm:f>
              </x14:cfvo>
            </x14:iconSet>
          </x14:cfRule>
          <xm:sqref>AI112</xm:sqref>
        </x14:conditionalFormatting>
        <x14:conditionalFormatting xmlns:xm="http://schemas.microsoft.com/office/excel/2006/main">
          <x14:cfRule type="iconSet" priority="4678" id="{58B49047-E82F-4A94-B2B2-487FF4A10BE0}">
            <x14:iconSet iconSet="3Triangles">
              <x14:cfvo type="percent">
                <xm:f>0</xm:f>
              </x14:cfvo>
              <x14:cfvo type="num">
                <xm:f>0</xm:f>
              </x14:cfvo>
              <x14:cfvo type="num" gte="0">
                <xm:f>0</xm:f>
              </x14:cfvo>
            </x14:iconSet>
          </x14:cfRule>
          <xm:sqref>AP4 AP110 AP113:AP139 AP84:AP108 AP6:AP82</xm:sqref>
        </x14:conditionalFormatting>
        <x14:conditionalFormatting xmlns:xm="http://schemas.microsoft.com/office/excel/2006/main">
          <x14:cfRule type="iconSet" priority="4673" id="{5DADC5BB-0A32-4964-BDD3-F3A04FE15B6E}">
            <x14:iconSet iconSet="3Triangles">
              <x14:cfvo type="percent">
                <xm:f>0</xm:f>
              </x14:cfvo>
              <x14:cfvo type="num">
                <xm:f>0</xm:f>
              </x14:cfvo>
              <x14:cfvo type="num" gte="0">
                <xm:f>0</xm:f>
              </x14:cfvo>
            </x14:iconSet>
          </x14:cfRule>
          <xm:sqref>AP83</xm:sqref>
        </x14:conditionalFormatting>
        <x14:conditionalFormatting xmlns:xm="http://schemas.microsoft.com/office/excel/2006/main">
          <x14:cfRule type="iconSet" priority="4672" id="{9813EE7F-16A6-4C16-9FCF-96589F656E45}">
            <x14:iconSet iconSet="3Triangles">
              <x14:cfvo type="percent">
                <xm:f>0</xm:f>
              </x14:cfvo>
              <x14:cfvo type="num">
                <xm:f>0</xm:f>
              </x14:cfvo>
              <x14:cfvo type="num" gte="0">
                <xm:f>0</xm:f>
              </x14:cfvo>
            </x14:iconSet>
          </x14:cfRule>
          <xm:sqref>AP109</xm:sqref>
        </x14:conditionalFormatting>
        <x14:conditionalFormatting xmlns:xm="http://schemas.microsoft.com/office/excel/2006/main">
          <x14:cfRule type="iconSet" priority="4666" id="{951A76D9-1460-4000-8AC4-67972A130687}">
            <x14:iconSet iconSet="3Triangles">
              <x14:cfvo type="percent">
                <xm:f>0</xm:f>
              </x14:cfvo>
              <x14:cfvo type="num">
                <xm:f>0</xm:f>
              </x14:cfvo>
              <x14:cfvo type="num" gte="0">
                <xm:f>0</xm:f>
              </x14:cfvo>
            </x14:iconSet>
          </x14:cfRule>
          <xm:sqref>AP111</xm:sqref>
        </x14:conditionalFormatting>
        <x14:conditionalFormatting xmlns:xm="http://schemas.microsoft.com/office/excel/2006/main">
          <x14:cfRule type="iconSet" priority="4671" id="{3890E0A4-CEFE-4572-AC59-0F9A756FA19F}">
            <x14:iconSet iconSet="3Triangles">
              <x14:cfvo type="percent">
                <xm:f>0</xm:f>
              </x14:cfvo>
              <x14:cfvo type="num">
                <xm:f>0</xm:f>
              </x14:cfvo>
              <x14:cfvo type="num" gte="0">
                <xm:f>0</xm:f>
              </x14:cfvo>
            </x14:iconSet>
          </x14:cfRule>
          <xm:sqref>AP112</xm:sqref>
        </x14:conditionalFormatting>
        <x14:conditionalFormatting xmlns:xm="http://schemas.microsoft.com/office/excel/2006/main">
          <x14:cfRule type="iconSet" priority="4589" id="{F258F4E6-0226-4316-B823-8FBAE7B80C68}">
            <x14:iconSet iconSet="3Triangles">
              <x14:cfvo type="percent">
                <xm:f>0</xm:f>
              </x14:cfvo>
              <x14:cfvo type="num">
                <xm:f>0</xm:f>
              </x14:cfvo>
              <x14:cfvo type="num" gte="0">
                <xm:f>0</xm:f>
              </x14:cfvo>
            </x14:iconSet>
          </x14:cfRule>
          <xm:sqref>BM4 BM110 BM113:BM139 BM84:BM108 BM6:BM82</xm:sqref>
        </x14:conditionalFormatting>
        <x14:conditionalFormatting xmlns:xm="http://schemas.microsoft.com/office/excel/2006/main">
          <x14:cfRule type="iconSet" priority="4584" id="{5BD73939-73B6-4AE1-B51D-9464672CFEC8}">
            <x14:iconSet iconSet="3Triangles">
              <x14:cfvo type="percent">
                <xm:f>0</xm:f>
              </x14:cfvo>
              <x14:cfvo type="num">
                <xm:f>0</xm:f>
              </x14:cfvo>
              <x14:cfvo type="num" gte="0">
                <xm:f>0</xm:f>
              </x14:cfvo>
            </x14:iconSet>
          </x14:cfRule>
          <xm:sqref>BM83</xm:sqref>
        </x14:conditionalFormatting>
        <x14:conditionalFormatting xmlns:xm="http://schemas.microsoft.com/office/excel/2006/main">
          <x14:cfRule type="iconSet" priority="4583" id="{22DF2139-6AA0-420D-8C9C-54C6DDEEBBC0}">
            <x14:iconSet iconSet="3Triangles">
              <x14:cfvo type="percent">
                <xm:f>0</xm:f>
              </x14:cfvo>
              <x14:cfvo type="num">
                <xm:f>0</xm:f>
              </x14:cfvo>
              <x14:cfvo type="num" gte="0">
                <xm:f>0</xm:f>
              </x14:cfvo>
            </x14:iconSet>
          </x14:cfRule>
          <xm:sqref>BM109</xm:sqref>
        </x14:conditionalFormatting>
        <x14:conditionalFormatting xmlns:xm="http://schemas.microsoft.com/office/excel/2006/main">
          <x14:cfRule type="iconSet" priority="4577" id="{4F7267D0-AEF2-48A8-91B4-FF079DE2E7A0}">
            <x14:iconSet iconSet="3Triangles">
              <x14:cfvo type="percent">
                <xm:f>0</xm:f>
              </x14:cfvo>
              <x14:cfvo type="num">
                <xm:f>0</xm:f>
              </x14:cfvo>
              <x14:cfvo type="num" gte="0">
                <xm:f>0</xm:f>
              </x14:cfvo>
            </x14:iconSet>
          </x14:cfRule>
          <xm:sqref>BM111</xm:sqref>
        </x14:conditionalFormatting>
        <x14:conditionalFormatting xmlns:xm="http://schemas.microsoft.com/office/excel/2006/main">
          <x14:cfRule type="iconSet" priority="4582" id="{6332142B-B3E2-4669-9EF3-76D268802F32}">
            <x14:iconSet iconSet="3Triangles">
              <x14:cfvo type="percent">
                <xm:f>0</xm:f>
              </x14:cfvo>
              <x14:cfvo type="num">
                <xm:f>0</xm:f>
              </x14:cfvo>
              <x14:cfvo type="num" gte="0">
                <xm:f>0</xm:f>
              </x14:cfvo>
            </x14:iconSet>
          </x14:cfRule>
          <xm:sqref>BM112</xm:sqref>
        </x14:conditionalFormatting>
        <x14:conditionalFormatting xmlns:xm="http://schemas.microsoft.com/office/excel/2006/main">
          <x14:cfRule type="iconSet" priority="4500" id="{B0FA8843-495C-40A9-AC4E-84B2DC31B0EF}">
            <x14:iconSet iconSet="3Triangles">
              <x14:cfvo type="percent">
                <xm:f>0</xm:f>
              </x14:cfvo>
              <x14:cfvo type="num">
                <xm:f>0</xm:f>
              </x14:cfvo>
              <x14:cfvo type="num" gte="0">
                <xm:f>0</xm:f>
              </x14:cfvo>
            </x14:iconSet>
          </x14:cfRule>
          <xm:sqref>BT4 BT110 BT113:BT139 BT84:BT108 BT6:BT82</xm:sqref>
        </x14:conditionalFormatting>
        <x14:conditionalFormatting xmlns:xm="http://schemas.microsoft.com/office/excel/2006/main">
          <x14:cfRule type="iconSet" priority="4495" id="{4354E35A-BEBF-4598-AA8A-18EE825A005C}">
            <x14:iconSet iconSet="3Triangles">
              <x14:cfvo type="percent">
                <xm:f>0</xm:f>
              </x14:cfvo>
              <x14:cfvo type="num">
                <xm:f>0</xm:f>
              </x14:cfvo>
              <x14:cfvo type="num" gte="0">
                <xm:f>0</xm:f>
              </x14:cfvo>
            </x14:iconSet>
          </x14:cfRule>
          <xm:sqref>BT83</xm:sqref>
        </x14:conditionalFormatting>
        <x14:conditionalFormatting xmlns:xm="http://schemas.microsoft.com/office/excel/2006/main">
          <x14:cfRule type="iconSet" priority="4494" id="{74359CEA-F89B-4E50-861C-DCD3A1BAF6B0}">
            <x14:iconSet iconSet="3Triangles">
              <x14:cfvo type="percent">
                <xm:f>0</xm:f>
              </x14:cfvo>
              <x14:cfvo type="num">
                <xm:f>0</xm:f>
              </x14:cfvo>
              <x14:cfvo type="num" gte="0">
                <xm:f>0</xm:f>
              </x14:cfvo>
            </x14:iconSet>
          </x14:cfRule>
          <xm:sqref>BT109</xm:sqref>
        </x14:conditionalFormatting>
        <x14:conditionalFormatting xmlns:xm="http://schemas.microsoft.com/office/excel/2006/main">
          <x14:cfRule type="iconSet" priority="4488" id="{F955E217-B9BB-4BF9-AE47-EB79DA2893B9}">
            <x14:iconSet iconSet="3Triangles">
              <x14:cfvo type="percent">
                <xm:f>0</xm:f>
              </x14:cfvo>
              <x14:cfvo type="num">
                <xm:f>0</xm:f>
              </x14:cfvo>
              <x14:cfvo type="num" gte="0">
                <xm:f>0</xm:f>
              </x14:cfvo>
            </x14:iconSet>
          </x14:cfRule>
          <xm:sqref>BT111</xm:sqref>
        </x14:conditionalFormatting>
        <x14:conditionalFormatting xmlns:xm="http://schemas.microsoft.com/office/excel/2006/main">
          <x14:cfRule type="iconSet" priority="4493" id="{CBA077D5-FA05-4896-972C-6DA8967CD728}">
            <x14:iconSet iconSet="3Triangles">
              <x14:cfvo type="percent">
                <xm:f>0</xm:f>
              </x14:cfvo>
              <x14:cfvo type="num">
                <xm:f>0</xm:f>
              </x14:cfvo>
              <x14:cfvo type="num" gte="0">
                <xm:f>0</xm:f>
              </x14:cfvo>
            </x14:iconSet>
          </x14:cfRule>
          <xm:sqref>BT112</xm:sqref>
        </x14:conditionalFormatting>
        <x14:conditionalFormatting xmlns:xm="http://schemas.microsoft.com/office/excel/2006/main">
          <x14:cfRule type="iconSet" priority="4411" id="{61C01452-59D9-4A6E-A1D7-32FE27CF77B3}">
            <x14:iconSet iconSet="3Triangles">
              <x14:cfvo type="percent">
                <xm:f>0</xm:f>
              </x14:cfvo>
              <x14:cfvo type="num">
                <xm:f>0</xm:f>
              </x14:cfvo>
              <x14:cfvo type="num" gte="0">
                <xm:f>0</xm:f>
              </x14:cfvo>
            </x14:iconSet>
          </x14:cfRule>
          <xm:sqref>CK4 CK110 CK113:CK139 CK84:CK108 CK6:CK82</xm:sqref>
        </x14:conditionalFormatting>
        <x14:conditionalFormatting xmlns:xm="http://schemas.microsoft.com/office/excel/2006/main">
          <x14:cfRule type="iconSet" priority="4406" id="{202B81B2-44F5-4A6D-9569-77AFE78E9CDC}">
            <x14:iconSet iconSet="3Triangles">
              <x14:cfvo type="percent">
                <xm:f>0</xm:f>
              </x14:cfvo>
              <x14:cfvo type="num">
                <xm:f>0</xm:f>
              </x14:cfvo>
              <x14:cfvo type="num" gte="0">
                <xm:f>0</xm:f>
              </x14:cfvo>
            </x14:iconSet>
          </x14:cfRule>
          <xm:sqref>CK83</xm:sqref>
        </x14:conditionalFormatting>
        <x14:conditionalFormatting xmlns:xm="http://schemas.microsoft.com/office/excel/2006/main">
          <x14:cfRule type="iconSet" priority="4405" id="{583BDAA7-0568-47F7-B34D-076841B96657}">
            <x14:iconSet iconSet="3Triangles">
              <x14:cfvo type="percent">
                <xm:f>0</xm:f>
              </x14:cfvo>
              <x14:cfvo type="num">
                <xm:f>0</xm:f>
              </x14:cfvo>
              <x14:cfvo type="num" gte="0">
                <xm:f>0</xm:f>
              </x14:cfvo>
            </x14:iconSet>
          </x14:cfRule>
          <xm:sqref>CK109</xm:sqref>
        </x14:conditionalFormatting>
        <x14:conditionalFormatting xmlns:xm="http://schemas.microsoft.com/office/excel/2006/main">
          <x14:cfRule type="iconSet" priority="4399" id="{593407E9-EFF6-4257-809E-EFCF3E8443A5}">
            <x14:iconSet iconSet="3Triangles">
              <x14:cfvo type="percent">
                <xm:f>0</xm:f>
              </x14:cfvo>
              <x14:cfvo type="num">
                <xm:f>0</xm:f>
              </x14:cfvo>
              <x14:cfvo type="num" gte="0">
                <xm:f>0</xm:f>
              </x14:cfvo>
            </x14:iconSet>
          </x14:cfRule>
          <xm:sqref>CK111</xm:sqref>
        </x14:conditionalFormatting>
        <x14:conditionalFormatting xmlns:xm="http://schemas.microsoft.com/office/excel/2006/main">
          <x14:cfRule type="iconSet" priority="4404" id="{4BC1F6BD-964E-4580-96B2-4BE35E83798D}">
            <x14:iconSet iconSet="3Triangles">
              <x14:cfvo type="percent">
                <xm:f>0</xm:f>
              </x14:cfvo>
              <x14:cfvo type="num">
                <xm:f>0</xm:f>
              </x14:cfvo>
              <x14:cfvo type="num" gte="0">
                <xm:f>0</xm:f>
              </x14:cfvo>
            </x14:iconSet>
          </x14:cfRule>
          <xm:sqref>CK112</xm:sqref>
        </x14:conditionalFormatting>
        <x14:conditionalFormatting xmlns:xm="http://schemas.microsoft.com/office/excel/2006/main">
          <x14:cfRule type="iconSet" priority="4322" id="{815D918D-86B8-4897-8866-AE882CA87DAB}">
            <x14:iconSet iconSet="3Triangles">
              <x14:cfvo type="percent">
                <xm:f>0</xm:f>
              </x14:cfvo>
              <x14:cfvo type="num">
                <xm:f>0</xm:f>
              </x14:cfvo>
              <x14:cfvo type="num" gte="0">
                <xm:f>0</xm:f>
              </x14:cfvo>
            </x14:iconSet>
          </x14:cfRule>
          <xm:sqref>CR4 CR84:CR90 CR110 CR113:CR139 CR92:CR108 CR6:CR82</xm:sqref>
        </x14:conditionalFormatting>
        <x14:conditionalFormatting xmlns:xm="http://schemas.microsoft.com/office/excel/2006/main">
          <x14:cfRule type="iconSet" priority="4317" id="{11FE5249-2E60-4CB3-81D3-7483848EE41D}">
            <x14:iconSet iconSet="3Triangles">
              <x14:cfvo type="percent">
                <xm:f>0</xm:f>
              </x14:cfvo>
              <x14:cfvo type="num">
                <xm:f>0</xm:f>
              </x14:cfvo>
              <x14:cfvo type="num" gte="0">
                <xm:f>0</xm:f>
              </x14:cfvo>
            </x14:iconSet>
          </x14:cfRule>
          <xm:sqref>CR83</xm:sqref>
        </x14:conditionalFormatting>
        <x14:conditionalFormatting xmlns:xm="http://schemas.microsoft.com/office/excel/2006/main">
          <x14:cfRule type="iconSet" priority="4316" id="{BCBF40C8-2FB5-4F02-86AD-A31F56E6A13C}">
            <x14:iconSet iconSet="3Triangles">
              <x14:cfvo type="percent">
                <xm:f>0</xm:f>
              </x14:cfvo>
              <x14:cfvo type="num">
                <xm:f>0</xm:f>
              </x14:cfvo>
              <x14:cfvo type="num" gte="0">
                <xm:f>0</xm:f>
              </x14:cfvo>
            </x14:iconSet>
          </x14:cfRule>
          <xm:sqref>CR109</xm:sqref>
        </x14:conditionalFormatting>
        <x14:conditionalFormatting xmlns:xm="http://schemas.microsoft.com/office/excel/2006/main">
          <x14:cfRule type="iconSet" priority="4310" id="{86555B14-11B2-4379-AEE4-0049059150D6}">
            <x14:iconSet iconSet="3Triangles">
              <x14:cfvo type="percent">
                <xm:f>0</xm:f>
              </x14:cfvo>
              <x14:cfvo type="num">
                <xm:f>0</xm:f>
              </x14:cfvo>
              <x14:cfvo type="num" gte="0">
                <xm:f>0</xm:f>
              </x14:cfvo>
            </x14:iconSet>
          </x14:cfRule>
          <xm:sqref>CR111</xm:sqref>
        </x14:conditionalFormatting>
        <x14:conditionalFormatting xmlns:xm="http://schemas.microsoft.com/office/excel/2006/main">
          <x14:cfRule type="iconSet" priority="4315" id="{9960B51E-6FC4-41DE-9309-DCA74A31EFE6}">
            <x14:iconSet iconSet="3Triangles">
              <x14:cfvo type="percent">
                <xm:f>0</xm:f>
              </x14:cfvo>
              <x14:cfvo type="num">
                <xm:f>0</xm:f>
              </x14:cfvo>
              <x14:cfvo type="num" gte="0">
                <xm:f>0</xm:f>
              </x14:cfvo>
            </x14:iconSet>
          </x14:cfRule>
          <xm:sqref>CR112</xm:sqref>
        </x14:conditionalFormatting>
        <x14:conditionalFormatting xmlns:xm="http://schemas.microsoft.com/office/excel/2006/main">
          <x14:cfRule type="iconSet" priority="4307" id="{647235B0-B579-4A08-90A2-4A0049F8B9DB}">
            <x14:iconSet iconSet="3Triangles">
              <x14:cfvo type="percent">
                <xm:f>0</xm:f>
              </x14:cfvo>
              <x14:cfvo type="num">
                <xm:f>0</xm:f>
              </x14:cfvo>
              <x14:cfvo type="num" gte="0">
                <xm:f>0</xm:f>
              </x14:cfvo>
            </x14:iconSet>
          </x14:cfRule>
          <xm:sqref>CR91</xm:sqref>
        </x14:conditionalFormatting>
        <x14:conditionalFormatting xmlns:xm="http://schemas.microsoft.com/office/excel/2006/main">
          <x14:cfRule type="iconSet" priority="188" id="{6929B69B-F83A-4D5B-8F0D-B9B067DF01FD}">
            <x14:iconSet iconSet="3Triangles">
              <x14:cfvo type="percent">
                <xm:f>0</xm:f>
              </x14:cfvo>
              <x14:cfvo type="num">
                <xm:f>0</xm:f>
              </x14:cfvo>
              <x14:cfvo type="num" gte="0">
                <xm:f>0</xm:f>
              </x14:cfvo>
            </x14:iconSet>
          </x14:cfRule>
          <xm:sqref>K5</xm:sqref>
        </x14:conditionalFormatting>
        <x14:conditionalFormatting xmlns:xm="http://schemas.microsoft.com/office/excel/2006/main">
          <x14:cfRule type="iconSet" priority="187" id="{5B89E980-AD2A-480C-86E2-91049029320F}">
            <x14:iconSet iconSet="3Triangles">
              <x14:cfvo type="percent">
                <xm:f>0</xm:f>
              </x14:cfvo>
              <x14:cfvo type="num">
                <xm:f>0</xm:f>
              </x14:cfvo>
              <x14:cfvo type="num" gte="0">
                <xm:f>0</xm:f>
              </x14:cfvo>
            </x14:iconSet>
          </x14:cfRule>
          <xm:sqref>R5</xm:sqref>
        </x14:conditionalFormatting>
        <x14:conditionalFormatting xmlns:xm="http://schemas.microsoft.com/office/excel/2006/main">
          <x14:cfRule type="iconSet" priority="177" id="{3256E074-0AC1-4C05-941B-DD110D5E43A9}">
            <x14:iconSet iconSet="3Triangles">
              <x14:cfvo type="percent">
                <xm:f>0</xm:f>
              </x14:cfvo>
              <x14:cfvo type="num">
                <xm:f>0</xm:f>
              </x14:cfvo>
              <x14:cfvo type="num" gte="0">
                <xm:f>0</xm:f>
              </x14:cfvo>
            </x14:iconSet>
          </x14:cfRule>
          <xm:sqref>X5</xm:sqref>
        </x14:conditionalFormatting>
        <x14:conditionalFormatting xmlns:xm="http://schemas.microsoft.com/office/excel/2006/main">
          <x14:cfRule type="iconSet" priority="182" id="{98D4805B-8ED9-43F0-BE8E-915B431546E4}">
            <x14:iconSet iconSet="3Triangles">
              <x14:cfvo type="percent">
                <xm:f>0</xm:f>
              </x14:cfvo>
              <x14:cfvo type="num">
                <xm:f>0</xm:f>
              </x14:cfvo>
              <x14:cfvo type="num" gte="0">
                <xm:f>0</xm:f>
              </x14:cfvo>
            </x14:iconSet>
          </x14:cfRule>
          <xm:sqref>AB5</xm:sqref>
        </x14:conditionalFormatting>
        <x14:conditionalFormatting xmlns:xm="http://schemas.microsoft.com/office/excel/2006/main">
          <x14:cfRule type="iconSet" priority="172" id="{261B3BDE-6AA9-47BC-87E3-2AF7961A77F7}">
            <x14:iconSet iconSet="3Triangles">
              <x14:cfvo type="percent">
                <xm:f>0</xm:f>
              </x14:cfvo>
              <x14:cfvo type="num">
                <xm:f>0</xm:f>
              </x14:cfvo>
              <x14:cfvo type="num" gte="0">
                <xm:f>0</xm:f>
              </x14:cfvo>
            </x14:iconSet>
          </x14:cfRule>
          <xm:sqref>AV5</xm:sqref>
        </x14:conditionalFormatting>
        <x14:conditionalFormatting xmlns:xm="http://schemas.microsoft.com/office/excel/2006/main">
          <x14:cfRule type="iconSet" priority="167" id="{B2297738-3A9E-429E-9D27-904A5CEDBF56}">
            <x14:iconSet iconSet="3Triangles">
              <x14:cfvo type="percent">
                <xm:f>0</xm:f>
              </x14:cfvo>
              <x14:cfvo type="num">
                <xm:f>0</xm:f>
              </x14:cfvo>
              <x14:cfvo type="num" gte="0">
                <xm:f>0</xm:f>
              </x14:cfvo>
            </x14:iconSet>
          </x14:cfRule>
          <xm:sqref>BB5</xm:sqref>
        </x14:conditionalFormatting>
        <x14:conditionalFormatting xmlns:xm="http://schemas.microsoft.com/office/excel/2006/main">
          <x14:cfRule type="iconSet" priority="162" id="{4EC264BB-0205-4091-8D00-205B6571C9AE}">
            <x14:iconSet iconSet="3Triangles">
              <x14:cfvo type="percent">
                <xm:f>0</xm:f>
              </x14:cfvo>
              <x14:cfvo type="num">
                <xm:f>0</xm:f>
              </x14:cfvo>
              <x14:cfvo type="num" gte="0">
                <xm:f>0</xm:f>
              </x14:cfvo>
            </x14:iconSet>
          </x14:cfRule>
          <xm:sqref>BF5</xm:sqref>
        </x14:conditionalFormatting>
        <x14:conditionalFormatting xmlns:xm="http://schemas.microsoft.com/office/excel/2006/main">
          <x14:cfRule type="iconSet" priority="157" id="{DDD64161-0F8B-4DCC-A672-7805F12E9299}">
            <x14:iconSet iconSet="3Triangles">
              <x14:cfvo type="percent">
                <xm:f>0</xm:f>
              </x14:cfvo>
              <x14:cfvo type="num">
                <xm:f>0</xm:f>
              </x14:cfvo>
              <x14:cfvo type="num" gte="0">
                <xm:f>0</xm:f>
              </x14:cfvo>
            </x14:iconSet>
          </x14:cfRule>
          <xm:sqref>BZ5</xm:sqref>
        </x14:conditionalFormatting>
        <x14:conditionalFormatting xmlns:xm="http://schemas.microsoft.com/office/excel/2006/main">
          <x14:cfRule type="iconSet" priority="152" id="{ED270E4F-A9DC-4343-A756-5FFA43B0BF15}">
            <x14:iconSet iconSet="3Triangles">
              <x14:cfvo type="percent">
                <xm:f>0</xm:f>
              </x14:cfvo>
              <x14:cfvo type="num">
                <xm:f>0</xm:f>
              </x14:cfvo>
              <x14:cfvo type="num" gte="0">
                <xm:f>0</xm:f>
              </x14:cfvo>
            </x14:iconSet>
          </x14:cfRule>
          <xm:sqref>CX5</xm:sqref>
        </x14:conditionalFormatting>
        <x14:conditionalFormatting xmlns:xm="http://schemas.microsoft.com/office/excel/2006/main">
          <x14:cfRule type="iconSet" priority="147" id="{AF477CF6-B165-45A7-8A1B-076A9267B8DA}">
            <x14:iconSet iconSet="3Triangles">
              <x14:cfvo type="percent">
                <xm:f>0</xm:f>
              </x14:cfvo>
              <x14:cfvo type="num">
                <xm:f>0</xm:f>
              </x14:cfvo>
              <x14:cfvo type="num" gte="0">
                <xm:f>0</xm:f>
              </x14:cfvo>
            </x14:iconSet>
          </x14:cfRule>
          <xm:sqref>CD5</xm:sqref>
        </x14:conditionalFormatting>
        <x14:conditionalFormatting xmlns:xm="http://schemas.microsoft.com/office/excel/2006/main">
          <x14:cfRule type="iconSet" priority="142" id="{2F0ECE6B-2530-4901-A474-9CE1749A0A57}">
            <x14:iconSet iconSet="3Triangles">
              <x14:cfvo type="percent">
                <xm:f>0</xm:f>
              </x14:cfvo>
              <x14:cfvo type="num">
                <xm:f>0</xm:f>
              </x14:cfvo>
              <x14:cfvo type="num" gte="0">
                <xm:f>0</xm:f>
              </x14:cfvo>
            </x14:iconSet>
          </x14:cfRule>
          <xm:sqref>AI5</xm:sqref>
        </x14:conditionalFormatting>
        <x14:conditionalFormatting xmlns:xm="http://schemas.microsoft.com/office/excel/2006/main">
          <x14:cfRule type="iconSet" priority="137" id="{3FB39064-6EBF-4AE5-9D7A-A39AF542191D}">
            <x14:iconSet iconSet="3Triangles">
              <x14:cfvo type="percent">
                <xm:f>0</xm:f>
              </x14:cfvo>
              <x14:cfvo type="num">
                <xm:f>0</xm:f>
              </x14:cfvo>
              <x14:cfvo type="num" gte="0">
                <xm:f>0</xm:f>
              </x14:cfvo>
            </x14:iconSet>
          </x14:cfRule>
          <xm:sqref>AP5</xm:sqref>
        </x14:conditionalFormatting>
        <x14:conditionalFormatting xmlns:xm="http://schemas.microsoft.com/office/excel/2006/main">
          <x14:cfRule type="iconSet" priority="132" id="{A11D6ACD-22C9-46D8-A28E-048D37F43DF0}">
            <x14:iconSet iconSet="3Triangles">
              <x14:cfvo type="percent">
                <xm:f>0</xm:f>
              </x14:cfvo>
              <x14:cfvo type="num">
                <xm:f>0</xm:f>
              </x14:cfvo>
              <x14:cfvo type="num" gte="0">
                <xm:f>0</xm:f>
              </x14:cfvo>
            </x14:iconSet>
          </x14:cfRule>
          <xm:sqref>BM5</xm:sqref>
        </x14:conditionalFormatting>
        <x14:conditionalFormatting xmlns:xm="http://schemas.microsoft.com/office/excel/2006/main">
          <x14:cfRule type="iconSet" priority="127" id="{6257F0FB-CDDB-4E02-9FB7-28386016DAAB}">
            <x14:iconSet iconSet="3Triangles">
              <x14:cfvo type="percent">
                <xm:f>0</xm:f>
              </x14:cfvo>
              <x14:cfvo type="num">
                <xm:f>0</xm:f>
              </x14:cfvo>
              <x14:cfvo type="num" gte="0">
                <xm:f>0</xm:f>
              </x14:cfvo>
            </x14:iconSet>
          </x14:cfRule>
          <xm:sqref>BT5</xm:sqref>
        </x14:conditionalFormatting>
        <x14:conditionalFormatting xmlns:xm="http://schemas.microsoft.com/office/excel/2006/main">
          <x14:cfRule type="iconSet" priority="122" id="{1CF508C0-F079-4320-A309-6D4F684E1358}">
            <x14:iconSet iconSet="3Triangles">
              <x14:cfvo type="percent">
                <xm:f>0</xm:f>
              </x14:cfvo>
              <x14:cfvo type="num">
                <xm:f>0</xm:f>
              </x14:cfvo>
              <x14:cfvo type="num" gte="0">
                <xm:f>0</xm:f>
              </x14:cfvo>
            </x14:iconSet>
          </x14:cfRule>
          <xm:sqref>CK5</xm:sqref>
        </x14:conditionalFormatting>
        <x14:conditionalFormatting xmlns:xm="http://schemas.microsoft.com/office/excel/2006/main">
          <x14:cfRule type="iconSet" priority="117" id="{7C615DBD-6D2F-47EC-8B69-5F764BA5A02F}">
            <x14:iconSet iconSet="3Triangles">
              <x14:cfvo type="percent">
                <xm:f>0</xm:f>
              </x14:cfvo>
              <x14:cfvo type="num">
                <xm:f>0</xm:f>
              </x14:cfvo>
              <x14:cfvo type="num" gte="0">
                <xm:f>0</xm:f>
              </x14:cfvo>
            </x14:iconSet>
          </x14:cfRule>
          <xm:sqref>CR5</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66FF66"/>
  </sheetPr>
  <dimension ref="A1:EB314"/>
  <sheetViews>
    <sheetView showGridLines="0" zoomScale="70" zoomScaleNormal="70" workbookViewId="0">
      <pane xSplit="1" ySplit="3" topLeftCell="K142" activePane="bottomRight" state="frozen"/>
      <selection activeCell="E217" sqref="E217"/>
      <selection pane="topRight" activeCell="E217" sqref="E217"/>
      <selection pane="bottomLeft" activeCell="E217" sqref="E217"/>
      <selection pane="bottomRight" activeCell="P155" sqref="P155:AA156"/>
    </sheetView>
  </sheetViews>
  <sheetFormatPr baseColWidth="10" defaultRowHeight="14.4" outlineLevelRow="2" x14ac:dyDescent="0.3"/>
  <cols>
    <col min="1" max="1" width="74.5546875" style="4" bestFit="1" customWidth="1"/>
    <col min="2" max="2" width="14.21875" style="130" customWidth="1"/>
    <col min="3" max="3" width="12.44140625" style="130" bestFit="1" customWidth="1"/>
    <col min="4" max="4" width="12.88671875" style="130" customWidth="1"/>
    <col min="5" max="5" width="12.44140625" style="130" customWidth="1"/>
    <col min="6" max="6" width="12.21875" style="130" customWidth="1"/>
    <col min="7" max="7" width="13.44140625" style="130" customWidth="1"/>
    <col min="8" max="9" width="12.6640625" style="130" customWidth="1"/>
    <col min="10" max="10" width="12.21875" style="130" customWidth="1"/>
    <col min="11" max="11" width="13" style="130" customWidth="1"/>
    <col min="12" max="12" width="12.33203125" style="130" customWidth="1"/>
    <col min="13" max="13" width="12.5546875" style="130" customWidth="1"/>
    <col min="14" max="14" width="12.21875" style="130" bestFit="1" customWidth="1"/>
    <col min="15" max="15" width="14.109375" style="130" customWidth="1"/>
    <col min="16" max="17" width="11.5546875" style="4"/>
    <col min="18" max="18" width="12.33203125" style="4" customWidth="1"/>
    <col min="19" max="19" width="11.5546875" style="4"/>
    <col min="20" max="20" width="12.33203125" style="4" customWidth="1"/>
    <col min="21" max="25" width="11.5546875" style="4"/>
    <col min="26" max="26" width="11.6640625" style="4" customWidth="1"/>
    <col min="27" max="141" width="11.5546875" style="4"/>
    <col min="142" max="142" width="39.33203125" style="4" customWidth="1"/>
    <col min="143" max="397" width="11.5546875" style="4"/>
    <col min="398" max="398" width="39.33203125" style="4" customWidth="1"/>
    <col min="399" max="653" width="11.5546875" style="4"/>
    <col min="654" max="654" width="39.33203125" style="4" customWidth="1"/>
    <col min="655" max="909" width="11.5546875" style="4"/>
    <col min="910" max="910" width="39.33203125" style="4" customWidth="1"/>
    <col min="911" max="1165" width="11.5546875" style="4"/>
    <col min="1166" max="1166" width="39.33203125" style="4" customWidth="1"/>
    <col min="1167" max="1421" width="11.5546875" style="4"/>
    <col min="1422" max="1422" width="39.33203125" style="4" customWidth="1"/>
    <col min="1423" max="1677" width="11.5546875" style="4"/>
    <col min="1678" max="1678" width="39.33203125" style="4" customWidth="1"/>
    <col min="1679" max="1933" width="11.5546875" style="4"/>
    <col min="1934" max="1934" width="39.33203125" style="4" customWidth="1"/>
    <col min="1935" max="2189" width="11.5546875" style="4"/>
    <col min="2190" max="2190" width="39.33203125" style="4" customWidth="1"/>
    <col min="2191" max="2445" width="11.5546875" style="4"/>
    <col min="2446" max="2446" width="39.33203125" style="4" customWidth="1"/>
    <col min="2447" max="2701" width="11.5546875" style="4"/>
    <col min="2702" max="2702" width="39.33203125" style="4" customWidth="1"/>
    <col min="2703" max="2957" width="11.5546875" style="4"/>
    <col min="2958" max="2958" width="39.33203125" style="4" customWidth="1"/>
    <col min="2959" max="3213" width="11.5546875" style="4"/>
    <col min="3214" max="3214" width="39.33203125" style="4" customWidth="1"/>
    <col min="3215" max="3469" width="11.5546875" style="4"/>
    <col min="3470" max="3470" width="39.33203125" style="4" customWidth="1"/>
    <col min="3471" max="3725" width="11.5546875" style="4"/>
    <col min="3726" max="3726" width="39.33203125" style="4" customWidth="1"/>
    <col min="3727" max="3981" width="11.5546875" style="4"/>
    <col min="3982" max="3982" width="39.33203125" style="4" customWidth="1"/>
    <col min="3983" max="4237" width="11.5546875" style="4"/>
    <col min="4238" max="4238" width="39.33203125" style="4" customWidth="1"/>
    <col min="4239" max="4493" width="11.5546875" style="4"/>
    <col min="4494" max="4494" width="39.33203125" style="4" customWidth="1"/>
    <col min="4495" max="4749" width="11.5546875" style="4"/>
    <col min="4750" max="4750" width="39.33203125" style="4" customWidth="1"/>
    <col min="4751" max="5005" width="11.5546875" style="4"/>
    <col min="5006" max="5006" width="39.33203125" style="4" customWidth="1"/>
    <col min="5007" max="5261" width="11.5546875" style="4"/>
    <col min="5262" max="5262" width="39.33203125" style="4" customWidth="1"/>
    <col min="5263" max="5517" width="11.5546875" style="4"/>
    <col min="5518" max="5518" width="39.33203125" style="4" customWidth="1"/>
    <col min="5519" max="5773" width="11.5546875" style="4"/>
    <col min="5774" max="5774" width="39.33203125" style="4" customWidth="1"/>
    <col min="5775" max="6029" width="11.5546875" style="4"/>
    <col min="6030" max="6030" width="39.33203125" style="4" customWidth="1"/>
    <col min="6031" max="6285" width="11.5546875" style="4"/>
    <col min="6286" max="6286" width="39.33203125" style="4" customWidth="1"/>
    <col min="6287" max="6541" width="11.5546875" style="4"/>
    <col min="6542" max="6542" width="39.33203125" style="4" customWidth="1"/>
    <col min="6543" max="6797" width="11.5546875" style="4"/>
    <col min="6798" max="6798" width="39.33203125" style="4" customWidth="1"/>
    <col min="6799" max="7053" width="11.5546875" style="4"/>
    <col min="7054" max="7054" width="39.33203125" style="4" customWidth="1"/>
    <col min="7055" max="7309" width="11.5546875" style="4"/>
    <col min="7310" max="7310" width="39.33203125" style="4" customWidth="1"/>
    <col min="7311" max="7565" width="11.5546875" style="4"/>
    <col min="7566" max="7566" width="39.33203125" style="4" customWidth="1"/>
    <col min="7567" max="7821" width="11.5546875" style="4"/>
    <col min="7822" max="7822" width="39.33203125" style="4" customWidth="1"/>
    <col min="7823" max="8077" width="11.5546875" style="4"/>
    <col min="8078" max="8078" width="39.33203125" style="4" customWidth="1"/>
    <col min="8079" max="8333" width="11.5546875" style="4"/>
    <col min="8334" max="8334" width="39.33203125" style="4" customWidth="1"/>
    <col min="8335" max="8589" width="11.5546875" style="4"/>
    <col min="8590" max="8590" width="39.33203125" style="4" customWidth="1"/>
    <col min="8591" max="8845" width="11.5546875" style="4"/>
    <col min="8846" max="8846" width="39.33203125" style="4" customWidth="1"/>
    <col min="8847" max="9101" width="11.5546875" style="4"/>
    <col min="9102" max="9102" width="39.33203125" style="4" customWidth="1"/>
    <col min="9103" max="9357" width="11.5546875" style="4"/>
    <col min="9358" max="9358" width="39.33203125" style="4" customWidth="1"/>
    <col min="9359" max="9613" width="11.5546875" style="4"/>
    <col min="9614" max="9614" width="39.33203125" style="4" customWidth="1"/>
    <col min="9615" max="9869" width="11.5546875" style="4"/>
    <col min="9870" max="9870" width="39.33203125" style="4" customWidth="1"/>
    <col min="9871" max="10125" width="11.5546875" style="4"/>
    <col min="10126" max="10126" width="39.33203125" style="4" customWidth="1"/>
    <col min="10127" max="10381" width="11.5546875" style="4"/>
    <col min="10382" max="10382" width="39.33203125" style="4" customWidth="1"/>
    <col min="10383" max="10637" width="11.5546875" style="4"/>
    <col min="10638" max="10638" width="39.33203125" style="4" customWidth="1"/>
    <col min="10639" max="10893" width="11.5546875" style="4"/>
    <col min="10894" max="10894" width="39.33203125" style="4" customWidth="1"/>
    <col min="10895" max="11149" width="11.5546875" style="4"/>
    <col min="11150" max="11150" width="39.33203125" style="4" customWidth="1"/>
    <col min="11151" max="11405" width="11.5546875" style="4"/>
    <col min="11406" max="11406" width="39.33203125" style="4" customWidth="1"/>
    <col min="11407" max="11661" width="11.5546875" style="4"/>
    <col min="11662" max="11662" width="39.33203125" style="4" customWidth="1"/>
    <col min="11663" max="11917" width="11.5546875" style="4"/>
    <col min="11918" max="11918" width="39.33203125" style="4" customWidth="1"/>
    <col min="11919" max="12173" width="11.5546875" style="4"/>
    <col min="12174" max="12174" width="39.33203125" style="4" customWidth="1"/>
    <col min="12175" max="12429" width="11.5546875" style="4"/>
    <col min="12430" max="12430" width="39.33203125" style="4" customWidth="1"/>
    <col min="12431" max="12685" width="11.5546875" style="4"/>
    <col min="12686" max="12686" width="39.33203125" style="4" customWidth="1"/>
    <col min="12687" max="12941" width="11.5546875" style="4"/>
    <col min="12942" max="12942" width="39.33203125" style="4" customWidth="1"/>
    <col min="12943" max="13197" width="11.5546875" style="4"/>
    <col min="13198" max="13198" width="39.33203125" style="4" customWidth="1"/>
    <col min="13199" max="13453" width="11.5546875" style="4"/>
    <col min="13454" max="13454" width="39.33203125" style="4" customWidth="1"/>
    <col min="13455" max="13709" width="11.5546875" style="4"/>
    <col min="13710" max="13710" width="39.33203125" style="4" customWidth="1"/>
    <col min="13711" max="13965" width="11.5546875" style="4"/>
    <col min="13966" max="13966" width="39.33203125" style="4" customWidth="1"/>
    <col min="13967" max="14221" width="11.5546875" style="4"/>
    <col min="14222" max="14222" width="39.33203125" style="4" customWidth="1"/>
    <col min="14223" max="14477" width="11.5546875" style="4"/>
    <col min="14478" max="14478" width="39.33203125" style="4" customWidth="1"/>
    <col min="14479" max="14733" width="11.5546875" style="4"/>
    <col min="14734" max="14734" width="39.33203125" style="4" customWidth="1"/>
    <col min="14735" max="14989" width="11.5546875" style="4"/>
    <col min="14990" max="14990" width="39.33203125" style="4" customWidth="1"/>
    <col min="14991" max="15245" width="11.5546875" style="4"/>
    <col min="15246" max="15246" width="39.33203125" style="4" customWidth="1"/>
    <col min="15247" max="15471" width="11.5546875" style="4"/>
    <col min="15472" max="16384" width="11.44140625" style="4" customWidth="1"/>
  </cols>
  <sheetData>
    <row r="1" spans="1:27" s="3" customFormat="1" x14ac:dyDescent="0.3">
      <c r="B1" s="118"/>
      <c r="C1" s="118"/>
      <c r="D1" s="118"/>
      <c r="E1" s="118"/>
      <c r="F1" s="118"/>
      <c r="G1" s="118"/>
      <c r="H1" s="118"/>
      <c r="I1" s="118"/>
      <c r="J1" s="118"/>
      <c r="K1" s="118"/>
      <c r="L1" s="118"/>
      <c r="M1" s="118"/>
      <c r="N1" s="118"/>
      <c r="O1" s="118"/>
    </row>
    <row r="2" spans="1:27" s="3" customFormat="1" ht="28.2" customHeight="1" x14ac:dyDescent="0.3">
      <c r="A2" s="197" t="s">
        <v>38</v>
      </c>
      <c r="B2" s="220"/>
      <c r="C2" s="316"/>
      <c r="D2" s="316"/>
      <c r="E2" s="316"/>
      <c r="F2" s="316"/>
      <c r="G2" s="316"/>
      <c r="H2" s="316"/>
      <c r="I2" s="316"/>
      <c r="J2" s="316"/>
      <c r="K2" s="316"/>
      <c r="L2" s="316"/>
      <c r="M2" s="316"/>
      <c r="N2" s="316"/>
      <c r="O2" s="317"/>
    </row>
    <row r="3" spans="1:27" s="8" customFormat="1" ht="24" customHeight="1" x14ac:dyDescent="0.3">
      <c r="A3" s="198" t="s">
        <v>33</v>
      </c>
      <c r="B3" s="221">
        <f ca="1">IF(ISBLANK(A2),"",YEAR(TODAY())-1)</f>
        <v>2025</v>
      </c>
      <c r="C3" s="121" t="s">
        <v>119</v>
      </c>
      <c r="D3" s="121" t="s">
        <v>120</v>
      </c>
      <c r="E3" s="121" t="s">
        <v>122</v>
      </c>
      <c r="F3" s="121" t="s">
        <v>210</v>
      </c>
      <c r="G3" s="121" t="s">
        <v>218</v>
      </c>
      <c r="H3" s="121" t="s">
        <v>219</v>
      </c>
      <c r="I3" s="121" t="s">
        <v>229</v>
      </c>
      <c r="J3" s="121" t="s">
        <v>230</v>
      </c>
      <c r="K3" s="121" t="s">
        <v>231</v>
      </c>
      <c r="L3" s="121" t="s">
        <v>232</v>
      </c>
      <c r="M3" s="121" t="s">
        <v>233</v>
      </c>
      <c r="N3" s="121" t="s">
        <v>234</v>
      </c>
      <c r="O3" s="273" t="s">
        <v>235</v>
      </c>
      <c r="P3" s="121" t="s">
        <v>819</v>
      </c>
      <c r="Q3" s="121" t="s">
        <v>820</v>
      </c>
      <c r="R3" s="121" t="s">
        <v>821</v>
      </c>
      <c r="S3" s="121" t="s">
        <v>822</v>
      </c>
      <c r="T3" s="121" t="s">
        <v>823</v>
      </c>
      <c r="U3" s="121" t="s">
        <v>824</v>
      </c>
      <c r="V3" s="121" t="s">
        <v>825</v>
      </c>
      <c r="W3" s="121" t="s">
        <v>826</v>
      </c>
      <c r="X3" s="121" t="s">
        <v>827</v>
      </c>
      <c r="Y3" s="121" t="s">
        <v>828</v>
      </c>
      <c r="Z3" s="121" t="s">
        <v>829</v>
      </c>
      <c r="AA3" s="121" t="s">
        <v>830</v>
      </c>
    </row>
    <row r="4" spans="1:27" s="185" customFormat="1" ht="18" customHeight="1" x14ac:dyDescent="0.35">
      <c r="A4" s="200" t="s">
        <v>37</v>
      </c>
      <c r="B4" s="184">
        <f t="shared" ref="B4:N4" si="0">+B5+B18</f>
        <v>0</v>
      </c>
      <c r="C4" s="184">
        <f t="shared" si="0"/>
        <v>13731.013003951788</v>
      </c>
      <c r="D4" s="184">
        <f t="shared" si="0"/>
        <v>22803.234457711555</v>
      </c>
      <c r="E4" s="184">
        <f t="shared" si="0"/>
        <v>26355.21300590154</v>
      </c>
      <c r="F4" s="184">
        <f t="shared" si="0"/>
        <v>24792.837534259212</v>
      </c>
      <c r="G4" s="184">
        <f t="shared" si="0"/>
        <v>31536.082127794274</v>
      </c>
      <c r="H4" s="184">
        <f t="shared" si="0"/>
        <v>27464.470123352196</v>
      </c>
      <c r="I4" s="184">
        <f t="shared" si="0"/>
        <v>0</v>
      </c>
      <c r="J4" s="184">
        <f t="shared" si="0"/>
        <v>0</v>
      </c>
      <c r="K4" s="184">
        <f t="shared" si="0"/>
        <v>0</v>
      </c>
      <c r="L4" s="184">
        <f t="shared" si="0"/>
        <v>0</v>
      </c>
      <c r="M4" s="184">
        <f t="shared" si="0"/>
        <v>0</v>
      </c>
      <c r="N4" s="184">
        <f t="shared" si="0"/>
        <v>0</v>
      </c>
      <c r="O4" s="201">
        <f t="shared" ref="O4" si="1">+O5+O18</f>
        <v>146682.85025297056</v>
      </c>
    </row>
    <row r="5" spans="1:27" s="187" customFormat="1" ht="15.6" outlineLevel="1" x14ac:dyDescent="0.3">
      <c r="A5" s="224" t="s">
        <v>236</v>
      </c>
      <c r="B5" s="186">
        <f>+B6+B10+B11+B12+B13+B14+B15+B7+B8+B9</f>
        <v>0</v>
      </c>
      <c r="C5" s="186">
        <f t="shared" ref="C5:N5" si="2">+C6+C10+C11+C12+C13+C14+C15+C7+C8+C9</f>
        <v>13729.570505109003</v>
      </c>
      <c r="D5" s="186">
        <f t="shared" si="2"/>
        <v>22762.719964792901</v>
      </c>
      <c r="E5" s="186">
        <f t="shared" si="2"/>
        <v>26352.83716241354</v>
      </c>
      <c r="F5" s="186">
        <f t="shared" si="2"/>
        <v>24746.158448544928</v>
      </c>
      <c r="G5" s="186">
        <f t="shared" si="2"/>
        <v>31390.647293320391</v>
      </c>
      <c r="H5" s="186">
        <f t="shared" si="2"/>
        <v>27428.198759303999</v>
      </c>
      <c r="I5" s="186">
        <f t="shared" si="2"/>
        <v>0</v>
      </c>
      <c r="J5" s="186">
        <f t="shared" si="2"/>
        <v>0</v>
      </c>
      <c r="K5" s="186">
        <f t="shared" si="2"/>
        <v>0</v>
      </c>
      <c r="L5" s="186">
        <f t="shared" si="2"/>
        <v>0</v>
      </c>
      <c r="M5" s="186">
        <f t="shared" si="2"/>
        <v>0</v>
      </c>
      <c r="N5" s="186">
        <f t="shared" si="2"/>
        <v>0</v>
      </c>
      <c r="O5" s="210">
        <f>+SUM(C5:N5)</f>
        <v>146410.13213348476</v>
      </c>
    </row>
    <row r="6" spans="1:27" outlineLevel="1" x14ac:dyDescent="0.3">
      <c r="A6" s="202" t="s">
        <v>237</v>
      </c>
      <c r="B6" s="131"/>
      <c r="C6" s="131">
        <f>+('[1]N EERR BARINAS'!C6*P6)+((('[1]N EERR BARINAS'!C6*(100%-P6))/(1+TASAS!$B$9)))</f>
        <v>13729.570505109003</v>
      </c>
      <c r="D6" s="131">
        <f>+('[1]N EERR BARINAS'!D6*Q6)+((('[1]N EERR BARINAS'!D6*(100%-Q6))/(1+TASAS!$C$9)))</f>
        <v>22762.719964792901</v>
      </c>
      <c r="E6" s="131">
        <f>+('[1]N EERR BARINAS'!E6*R6)+((('[1]N EERR BARINAS'!E6*(100%-R6))/(1+TASAS!$D$9)))</f>
        <v>26352.83716241354</v>
      </c>
      <c r="F6" s="131">
        <f>+('[1]N EERR BARINAS'!F6*S6)+((('[1]N EERR BARINAS'!F6*(100%-S6))/(1+TASAS!$E$9)))</f>
        <v>24746.158448544928</v>
      </c>
      <c r="G6" s="131">
        <f>+('[1]N EERR BARINAS'!G6*T6)+((('[1]N EERR BARINAS'!G6*(100%-T6))/(1+TASAS!$F$9)))</f>
        <v>31413.72177444354</v>
      </c>
      <c r="H6" s="131">
        <f>+('[1]N EERR BARINAS'!H6*U6)+((('[1]N EERR BARINAS'!H6*(100%-U6))/(1+TASAS!$G$9)))</f>
        <v>27565.435799105268</v>
      </c>
      <c r="I6" s="131">
        <f>+('[1]N EERR BARINAS'!I6*V6)+((('[1]N EERR BARINAS'!I6*(100%-V6))/(1+TASAS!$H$9)))</f>
        <v>0</v>
      </c>
      <c r="J6" s="131">
        <f>+('[1]N EERR BARINAS'!J6*W6)+((('[1]N EERR BARINAS'!J6*(100%-W6))/(1+TASAS!$I$9)))</f>
        <v>0</v>
      </c>
      <c r="K6" s="131">
        <f>+('[1]N EERR BARINAS'!K6*X6)+((('[1]N EERR BARINAS'!K6*(100%-X6))/(1+TASAS!$J$9)))</f>
        <v>0</v>
      </c>
      <c r="L6" s="131">
        <f>+('[1]N EERR BARINAS'!L6*Y6)+((('[1]N EERR BARINAS'!L6*(100%-Y6))/(1+TASAS!$K$9)))</f>
        <v>0</v>
      </c>
      <c r="M6" s="131">
        <f>+('[1]N EERR BARINAS'!M6*Z6)+((('[1]N EERR BARINAS'!M6*(100%-Z6))/(1+TASAS!$L$9)))</f>
        <v>0</v>
      </c>
      <c r="N6" s="131">
        <f>+('[1]N EERR BARINAS'!N6*AA6)+((('[1]N EERR BARINAS'!N6*(100%-AA6))/(1+TASAS!$M$9)))</f>
        <v>0</v>
      </c>
      <c r="O6" s="194">
        <f t="shared" ref="O6:O94" si="3">+SUM(C6:N6)</f>
        <v>146570.44365440917</v>
      </c>
      <c r="P6" s="311">
        <v>0.2334</v>
      </c>
      <c r="Q6" s="311">
        <v>0.29149999999999998</v>
      </c>
      <c r="R6" s="311">
        <v>0.34549999999999997</v>
      </c>
      <c r="S6" s="311">
        <v>0.23830000000000001</v>
      </c>
      <c r="T6" s="311">
        <v>0.2445</v>
      </c>
      <c r="U6" s="311">
        <v>0.1668</v>
      </c>
      <c r="V6" s="303"/>
      <c r="W6" s="303"/>
      <c r="X6" s="303"/>
      <c r="Y6" s="303"/>
      <c r="Z6" s="303"/>
      <c r="AA6" s="303"/>
    </row>
    <row r="7" spans="1:27" outlineLevel="1" x14ac:dyDescent="0.3">
      <c r="A7" s="202" t="s">
        <v>238</v>
      </c>
      <c r="B7" s="131"/>
      <c r="C7" s="131">
        <f>+('[1]N EERR BARINAS'!C7*P7)+((('[1]N EERR BARINAS'!C7*(100%-P7))/(1+TASAS!$B$9)))</f>
        <v>0</v>
      </c>
      <c r="D7" s="131">
        <f>+('[1]N EERR BARINAS'!D7*Q7)+((('[1]N EERR BARINAS'!D7*(100%-Q7))/(1+TASAS!$C$9)))</f>
        <v>0</v>
      </c>
      <c r="E7" s="131">
        <f>+('[1]N EERR BARINAS'!E7*R7)+((('[1]N EERR BARINAS'!E7*(100%-R7))/(1+TASAS!$D$9)))</f>
        <v>0</v>
      </c>
      <c r="F7" s="131">
        <f>+('[1]N EERR BARINAS'!F7*S7)+((('[1]N EERR BARINAS'!F7*(100%-S7))/(1+TASAS!$E$9)))</f>
        <v>0</v>
      </c>
      <c r="G7" s="131">
        <f>+('[1]N EERR BARINAS'!G7*T7)+((('[1]N EERR BARINAS'!G7*(100%-T7))/(1+TASAS!$F$9)))</f>
        <v>0</v>
      </c>
      <c r="H7" s="131">
        <f>+('[1]N EERR BARINAS'!H7*U7)+((('[1]N EERR BARINAS'!H7*(100%-U7))/(1+TASAS!$G$9)))</f>
        <v>0</v>
      </c>
      <c r="I7" s="131">
        <f>+('[1]N EERR BARINAS'!I7*V7)+((('[1]N EERR BARINAS'!I7*(100%-V7))/(1+TASAS!$H$9)))</f>
        <v>0</v>
      </c>
      <c r="J7" s="131">
        <f>+('[1]N EERR BARINAS'!J7*W7)+((('[1]N EERR BARINAS'!J7*(100%-W7))/(1+TASAS!$I$9)))</f>
        <v>0</v>
      </c>
      <c r="K7" s="131">
        <f>+('[1]N EERR BARINAS'!K7*X7)+((('[1]N EERR BARINAS'!K7*(100%-X7))/(1+TASAS!$J$9)))</f>
        <v>0</v>
      </c>
      <c r="L7" s="131">
        <f>+('[1]N EERR BARINAS'!L7*Y7)+((('[1]N EERR BARINAS'!L7*(100%-Y7))/(1+TASAS!$K$9)))</f>
        <v>0</v>
      </c>
      <c r="M7" s="131">
        <f>+('[1]N EERR BARINAS'!M7*Z7)+((('[1]N EERR BARINAS'!M7*(100%-Z7))/(1+TASAS!$L$9)))</f>
        <v>0</v>
      </c>
      <c r="N7" s="131">
        <f>+('[1]N EERR BARINAS'!N7*AA7)+((('[1]N EERR BARINAS'!N7*(100%-AA7))/(1+TASAS!$M$9)))</f>
        <v>0</v>
      </c>
      <c r="O7" s="194">
        <f t="shared" si="3"/>
        <v>0</v>
      </c>
      <c r="P7" s="311">
        <v>0.2334</v>
      </c>
      <c r="Q7" s="311">
        <v>0.29149999999999998</v>
      </c>
      <c r="R7" s="311">
        <v>0.34549999999999997</v>
      </c>
      <c r="S7" s="311">
        <v>0.23830000000000001</v>
      </c>
      <c r="T7" s="311">
        <v>0.2445</v>
      </c>
      <c r="U7" s="311">
        <v>0.1668</v>
      </c>
      <c r="V7" s="303"/>
      <c r="W7" s="303"/>
      <c r="X7" s="303"/>
      <c r="Y7" s="303"/>
      <c r="Z7" s="303"/>
      <c r="AA7" s="303"/>
    </row>
    <row r="8" spans="1:27" outlineLevel="1" x14ac:dyDescent="0.3">
      <c r="A8" s="202" t="s">
        <v>53</v>
      </c>
      <c r="B8" s="131"/>
      <c r="C8" s="131">
        <f>+('[1]N EERR BARINAS'!C8*P8)+((('[1]N EERR BARINAS'!C8*(100%-P8))/(1+TASAS!$B$9)))</f>
        <v>0</v>
      </c>
      <c r="D8" s="131">
        <f>+('[1]N EERR BARINAS'!D8*Q8)+((('[1]N EERR BARINAS'!D8*(100%-Q8))/(1+TASAS!$C$9)))</f>
        <v>0</v>
      </c>
      <c r="E8" s="131">
        <f>+('[1]N EERR BARINAS'!E8*R8)+((('[1]N EERR BARINAS'!E8*(100%-R8))/(1+TASAS!$D$9)))</f>
        <v>0</v>
      </c>
      <c r="F8" s="131">
        <f>+('[1]N EERR BARINAS'!F8*S8)+((('[1]N EERR BARINAS'!F8*(100%-S8))/(1+TASAS!$E$9)))</f>
        <v>0</v>
      </c>
      <c r="G8" s="131">
        <f>+('[1]N EERR BARINAS'!G8*T8)+((('[1]N EERR BARINAS'!G8*(100%-T8))/(1+TASAS!$F$9)))</f>
        <v>0</v>
      </c>
      <c r="H8" s="131">
        <f>+('[1]N EERR BARINAS'!H8*U8)+((('[1]N EERR BARINAS'!H8*(100%-U8))/(1+TASAS!$G$9)))</f>
        <v>0</v>
      </c>
      <c r="I8" s="131">
        <f>+('[1]N EERR BARINAS'!I8*V8)+((('[1]N EERR BARINAS'!I8*(100%-V8))/(1+TASAS!$H$9)))</f>
        <v>0</v>
      </c>
      <c r="J8" s="131">
        <f>+('[1]N EERR BARINAS'!J8*W8)+((('[1]N EERR BARINAS'!J8*(100%-W8))/(1+TASAS!$I$9)))</f>
        <v>0</v>
      </c>
      <c r="K8" s="131">
        <f>+('[1]N EERR BARINAS'!K8*X8)+((('[1]N EERR BARINAS'!K8*(100%-X8))/(1+TASAS!$J$9)))</f>
        <v>0</v>
      </c>
      <c r="L8" s="131">
        <f>+('[1]N EERR BARINAS'!L8*Y8)+((('[1]N EERR BARINAS'!L8*(100%-Y8))/(1+TASAS!$K$9)))</f>
        <v>0</v>
      </c>
      <c r="M8" s="131">
        <f>+('[1]N EERR BARINAS'!M8*Z8)+((('[1]N EERR BARINAS'!M8*(100%-Z8))/(1+TASAS!$L$9)))</f>
        <v>0</v>
      </c>
      <c r="N8" s="131">
        <f>+('[1]N EERR BARINAS'!N8*AA8)+((('[1]N EERR BARINAS'!N8*(100%-AA8))/(1+TASAS!$M$9)))</f>
        <v>0</v>
      </c>
      <c r="O8" s="194">
        <f t="shared" si="3"/>
        <v>0</v>
      </c>
      <c r="P8" s="311">
        <v>0.2334</v>
      </c>
      <c r="Q8" s="311">
        <v>0.29149999999999998</v>
      </c>
      <c r="R8" s="311">
        <v>0.34549999999999997</v>
      </c>
      <c r="S8" s="311">
        <v>0.23830000000000001</v>
      </c>
      <c r="T8" s="311">
        <v>0.2445</v>
      </c>
      <c r="U8" s="311">
        <v>0.1668</v>
      </c>
      <c r="V8" s="303"/>
      <c r="W8" s="303"/>
      <c r="X8" s="303"/>
      <c r="Y8" s="303"/>
      <c r="Z8" s="303"/>
      <c r="AA8" s="303"/>
    </row>
    <row r="9" spans="1:27" outlineLevel="1" x14ac:dyDescent="0.3">
      <c r="A9" s="202" t="s">
        <v>239</v>
      </c>
      <c r="B9" s="131"/>
      <c r="C9" s="131">
        <f>+('[1]N EERR BARINAS'!C9*P9)+((('[1]N EERR BARINAS'!C9*(100%-P9))/(1+TASAS!$B$9)))</f>
        <v>0</v>
      </c>
      <c r="D9" s="131">
        <f>+('[1]N EERR BARINAS'!D9*Q9)+((('[1]N EERR BARINAS'!D9*(100%-Q9))/(1+TASAS!$C$9)))</f>
        <v>0</v>
      </c>
      <c r="E9" s="131">
        <f>+('[1]N EERR BARINAS'!E9*R9)+((('[1]N EERR BARINAS'!E9*(100%-R9))/(1+TASAS!$D$9)))</f>
        <v>0</v>
      </c>
      <c r="F9" s="131">
        <f>+('[1]N EERR BARINAS'!F9*S9)+((('[1]N EERR BARINAS'!F9*(100%-S9))/(1+TASAS!$E$9)))</f>
        <v>0</v>
      </c>
      <c r="G9" s="131">
        <f>+('[1]N EERR BARINAS'!G9*T9)+((('[1]N EERR BARINAS'!G9*(100%-T9))/(1+TASAS!$F$9)))</f>
        <v>-23.074481123150264</v>
      </c>
      <c r="H9" s="131">
        <f>+('[1]N EERR BARINAS'!H9*U9)+((('[1]N EERR BARINAS'!H9*(100%-U9))/(1+TASAS!$G$9)))</f>
        <v>-137.23703980126839</v>
      </c>
      <c r="I9" s="131">
        <f>+('[1]N EERR BARINAS'!I9*V9)+((('[1]N EERR BARINAS'!I9*(100%-V9))/(1+TASAS!$H$9)))</f>
        <v>0</v>
      </c>
      <c r="J9" s="131">
        <f>+('[1]N EERR BARINAS'!J9*W9)+((('[1]N EERR BARINAS'!J9*(100%-W9))/(1+TASAS!$I$9)))</f>
        <v>0</v>
      </c>
      <c r="K9" s="131">
        <f>+('[1]N EERR BARINAS'!K9*X9)+((('[1]N EERR BARINAS'!K9*(100%-X9))/(1+TASAS!$J$9)))</f>
        <v>0</v>
      </c>
      <c r="L9" s="131">
        <f>+('[1]N EERR BARINAS'!L9*Y9)+((('[1]N EERR BARINAS'!L9*(100%-Y9))/(1+TASAS!$K$9)))</f>
        <v>0</v>
      </c>
      <c r="M9" s="131">
        <f>+('[1]N EERR BARINAS'!M9*Z9)+((('[1]N EERR BARINAS'!M9*(100%-Z9))/(1+TASAS!$L$9)))</f>
        <v>0</v>
      </c>
      <c r="N9" s="131">
        <f>+('[1]N EERR BARINAS'!N9*AA9)+((('[1]N EERR BARINAS'!N9*(100%-AA9))/(1+TASAS!$M$9)))</f>
        <v>0</v>
      </c>
      <c r="O9" s="194">
        <f t="shared" si="3"/>
        <v>-160.31152092441866</v>
      </c>
      <c r="P9" s="311">
        <v>0.2334</v>
      </c>
      <c r="Q9" s="311">
        <v>0.29149999999999998</v>
      </c>
      <c r="R9" s="311">
        <v>0.34549999999999997</v>
      </c>
      <c r="S9" s="311">
        <v>0.23830000000000001</v>
      </c>
      <c r="T9" s="311">
        <v>0.2445</v>
      </c>
      <c r="U9" s="311">
        <v>0.1668</v>
      </c>
      <c r="V9" s="303"/>
      <c r="W9" s="303"/>
      <c r="X9" s="303"/>
      <c r="Y9" s="303"/>
      <c r="Z9" s="303"/>
      <c r="AA9" s="303"/>
    </row>
    <row r="10" spans="1:27" outlineLevel="1" x14ac:dyDescent="0.3">
      <c r="A10" s="202" t="s">
        <v>40</v>
      </c>
      <c r="B10" s="131"/>
      <c r="C10" s="131">
        <f>+('[1]N EERR BARINAS'!C10*P10)+((('[1]N EERR BARINAS'!C10*(100%-P10))/(1+TASAS!$B$9)))</f>
        <v>0</v>
      </c>
      <c r="D10" s="131">
        <f>+('[1]N EERR BARINAS'!D10*Q10)+((('[1]N EERR BARINAS'!D10*(100%-Q10))/(1+TASAS!$C$9)))</f>
        <v>0</v>
      </c>
      <c r="E10" s="131">
        <f>+('[1]N EERR BARINAS'!E10*R10)+((('[1]N EERR BARINAS'!E10*(100%-R10))/(1+TASAS!$D$9)))</f>
        <v>0</v>
      </c>
      <c r="F10" s="131">
        <f>+('[1]N EERR BARINAS'!F10*S10)+((('[1]N EERR BARINAS'!F10*(100%-S10))/(1+TASAS!$E$9)))</f>
        <v>0</v>
      </c>
      <c r="G10" s="131">
        <f>+('[1]N EERR BARINAS'!G10*T10)+((('[1]N EERR BARINAS'!G10*(100%-T10))/(1+TASAS!$F$9)))</f>
        <v>0</v>
      </c>
      <c r="H10" s="131">
        <f>+('[1]N EERR BARINAS'!H10*U10)+((('[1]N EERR BARINAS'!H10*(100%-U10))/(1+TASAS!$G$9)))</f>
        <v>0</v>
      </c>
      <c r="I10" s="131">
        <f>+('[1]N EERR BARINAS'!I10*V10)+((('[1]N EERR BARINAS'!I10*(100%-V10))/(1+TASAS!$H$9)))</f>
        <v>0</v>
      </c>
      <c r="J10" s="131">
        <f>+('[1]N EERR BARINAS'!J10*W10)+((('[1]N EERR BARINAS'!J10*(100%-W10))/(1+TASAS!$I$9)))</f>
        <v>0</v>
      </c>
      <c r="K10" s="131">
        <f>+('[1]N EERR BARINAS'!K10*X10)+((('[1]N EERR BARINAS'!K10*(100%-X10))/(1+TASAS!$J$9)))</f>
        <v>0</v>
      </c>
      <c r="L10" s="131">
        <f>+('[1]N EERR BARINAS'!L10*Y10)+((('[1]N EERR BARINAS'!L10*(100%-Y10))/(1+TASAS!$K$9)))</f>
        <v>0</v>
      </c>
      <c r="M10" s="131">
        <f>+('[1]N EERR BARINAS'!M10*Z10)+((('[1]N EERR BARINAS'!M10*(100%-Z10))/(1+TASAS!$L$9)))</f>
        <v>0</v>
      </c>
      <c r="N10" s="131">
        <f>+('[1]N EERR BARINAS'!N10*AA10)+((('[1]N EERR BARINAS'!N10*(100%-AA10))/(1+TASAS!$M$9)))</f>
        <v>0</v>
      </c>
      <c r="O10" s="194">
        <f t="shared" si="3"/>
        <v>0</v>
      </c>
      <c r="P10" s="311">
        <v>0</v>
      </c>
      <c r="Q10" s="311">
        <v>0</v>
      </c>
      <c r="R10" s="311">
        <v>0</v>
      </c>
      <c r="S10" s="311">
        <v>0</v>
      </c>
      <c r="T10" s="311">
        <v>0</v>
      </c>
      <c r="U10" s="311">
        <v>0</v>
      </c>
      <c r="V10" s="303"/>
      <c r="W10" s="303"/>
      <c r="X10" s="303"/>
      <c r="Y10" s="303"/>
      <c r="Z10" s="303"/>
      <c r="AA10" s="303"/>
    </row>
    <row r="11" spans="1:27" outlineLevel="1" x14ac:dyDescent="0.3">
      <c r="A11" s="202" t="s">
        <v>240</v>
      </c>
      <c r="B11" s="131"/>
      <c r="C11" s="131">
        <f>+('[1]N EERR BARINAS'!C11*P11)+((('[1]N EERR BARINAS'!C11*(100%-P11))/(1+TASAS!$B$9)))</f>
        <v>0</v>
      </c>
      <c r="D11" s="131">
        <f>+('[1]N EERR BARINAS'!D11*Q11)+((('[1]N EERR BARINAS'!D11*(100%-Q11))/(1+TASAS!$C$9)))</f>
        <v>0</v>
      </c>
      <c r="E11" s="131">
        <f>+('[1]N EERR BARINAS'!E11*R11)+((('[1]N EERR BARINAS'!E11*(100%-R11))/(1+TASAS!$D$9)))</f>
        <v>0</v>
      </c>
      <c r="F11" s="131">
        <f>+('[1]N EERR BARINAS'!F11*S11)+((('[1]N EERR BARINAS'!F11*(100%-S11))/(1+TASAS!$E$9)))</f>
        <v>0</v>
      </c>
      <c r="G11" s="131">
        <f>+('[1]N EERR BARINAS'!G11*T11)+((('[1]N EERR BARINAS'!G11*(100%-T11))/(1+TASAS!$F$9)))</f>
        <v>0</v>
      </c>
      <c r="H11" s="131">
        <f>+('[1]N EERR BARINAS'!H11*U11)+((('[1]N EERR BARINAS'!H11*(100%-U11))/(1+TASAS!$G$9)))</f>
        <v>0</v>
      </c>
      <c r="I11" s="131">
        <f>+('[1]N EERR BARINAS'!I11*V11)+((('[1]N EERR BARINAS'!I11*(100%-V11))/(1+TASAS!$H$9)))</f>
        <v>0</v>
      </c>
      <c r="J11" s="131">
        <f>+('[1]N EERR BARINAS'!J11*W11)+((('[1]N EERR BARINAS'!J11*(100%-W11))/(1+TASAS!$I$9)))</f>
        <v>0</v>
      </c>
      <c r="K11" s="131">
        <f>+('[1]N EERR BARINAS'!K11*X11)+((('[1]N EERR BARINAS'!K11*(100%-X11))/(1+TASAS!$J$9)))</f>
        <v>0</v>
      </c>
      <c r="L11" s="131">
        <f>+('[1]N EERR BARINAS'!L11*Y11)+((('[1]N EERR BARINAS'!L11*(100%-Y11))/(1+TASAS!$K$9)))</f>
        <v>0</v>
      </c>
      <c r="M11" s="131">
        <f>+('[1]N EERR BARINAS'!M11*Z11)+((('[1]N EERR BARINAS'!M11*(100%-Z11))/(1+TASAS!$L$9)))</f>
        <v>0</v>
      </c>
      <c r="N11" s="131">
        <f>+('[1]N EERR BARINAS'!N11*AA11)+((('[1]N EERR BARINAS'!N11*(100%-AA11))/(1+TASAS!$M$9)))</f>
        <v>0</v>
      </c>
      <c r="O11" s="194">
        <f t="shared" si="3"/>
        <v>0</v>
      </c>
      <c r="P11" s="311">
        <v>0.2334</v>
      </c>
      <c r="Q11" s="311">
        <v>0.29149999999999998</v>
      </c>
      <c r="R11" s="311">
        <v>0.34549999999999997</v>
      </c>
      <c r="S11" s="311">
        <v>0.23830000000000001</v>
      </c>
      <c r="T11" s="311">
        <v>0.2445</v>
      </c>
      <c r="U11" s="311">
        <v>0.1668</v>
      </c>
      <c r="V11" s="303"/>
      <c r="W11" s="303"/>
      <c r="X11" s="303"/>
      <c r="Y11" s="303"/>
      <c r="Z11" s="303"/>
      <c r="AA11" s="303"/>
    </row>
    <row r="12" spans="1:27" outlineLevel="1" x14ac:dyDescent="0.3">
      <c r="A12" s="202" t="s">
        <v>241</v>
      </c>
      <c r="B12" s="131"/>
      <c r="C12" s="131">
        <f>+('[1]N EERR BARINAS'!C12*P12)+((('[1]N EERR BARINAS'!C12*(100%-P12))/(1+TASAS!$B$9)))</f>
        <v>0</v>
      </c>
      <c r="D12" s="131">
        <f>+('[1]N EERR BARINAS'!D12*Q12)+((('[1]N EERR BARINAS'!D12*(100%-Q12))/(1+TASAS!$C$9)))</f>
        <v>0</v>
      </c>
      <c r="E12" s="131">
        <f>+('[1]N EERR BARINAS'!E12*R12)+((('[1]N EERR BARINAS'!E12*(100%-R12))/(1+TASAS!$D$9)))</f>
        <v>0</v>
      </c>
      <c r="F12" s="131">
        <f>+('[1]N EERR BARINAS'!F12*S12)+((('[1]N EERR BARINAS'!F12*(100%-S12))/(1+TASAS!$E$9)))</f>
        <v>0</v>
      </c>
      <c r="G12" s="131">
        <f>+('[1]N EERR BARINAS'!G12*T12)+((('[1]N EERR BARINAS'!G12*(100%-T12))/(1+TASAS!$F$9)))</f>
        <v>0</v>
      </c>
      <c r="H12" s="131">
        <f>+('[1]N EERR BARINAS'!H12*U12)+((('[1]N EERR BARINAS'!H12*(100%-U12))/(1+TASAS!$G$9)))</f>
        <v>0</v>
      </c>
      <c r="I12" s="131">
        <f>+('[1]N EERR BARINAS'!I12*V12)+((('[1]N EERR BARINAS'!I12*(100%-V12))/(1+TASAS!$H$9)))</f>
        <v>0</v>
      </c>
      <c r="J12" s="131">
        <f>+('[1]N EERR BARINAS'!J12*W12)+((('[1]N EERR BARINAS'!J12*(100%-W12))/(1+TASAS!$I$9)))</f>
        <v>0</v>
      </c>
      <c r="K12" s="131">
        <f>+('[1]N EERR BARINAS'!K12*X12)+((('[1]N EERR BARINAS'!K12*(100%-X12))/(1+TASAS!$J$9)))</f>
        <v>0</v>
      </c>
      <c r="L12" s="131">
        <f>+('[1]N EERR BARINAS'!L12*Y12)+((('[1]N EERR BARINAS'!L12*(100%-Y12))/(1+TASAS!$K$9)))</f>
        <v>0</v>
      </c>
      <c r="M12" s="131">
        <f>+('[1]N EERR BARINAS'!M12*Z12)+((('[1]N EERR BARINAS'!M12*(100%-Z12))/(1+TASAS!$L$9)))</f>
        <v>0</v>
      </c>
      <c r="N12" s="131">
        <f>+('[1]N EERR BARINAS'!N12*AA12)+((('[1]N EERR BARINAS'!N12*(100%-AA12))/(1+TASAS!$M$9)))</f>
        <v>0</v>
      </c>
      <c r="O12" s="194">
        <f t="shared" si="3"/>
        <v>0</v>
      </c>
      <c r="P12" s="311">
        <v>0.2334</v>
      </c>
      <c r="Q12" s="311">
        <v>0.29149999999999998</v>
      </c>
      <c r="R12" s="311">
        <v>0.34549999999999997</v>
      </c>
      <c r="S12" s="311">
        <v>0.23830000000000001</v>
      </c>
      <c r="T12" s="311">
        <v>0.2445</v>
      </c>
      <c r="U12" s="311">
        <v>0.1668</v>
      </c>
      <c r="V12" s="303"/>
      <c r="W12" s="303"/>
      <c r="X12" s="303"/>
      <c r="Y12" s="303"/>
      <c r="Z12" s="303"/>
      <c r="AA12" s="303"/>
    </row>
    <row r="13" spans="1:27" outlineLevel="1" x14ac:dyDescent="0.3">
      <c r="A13" s="202" t="s">
        <v>242</v>
      </c>
      <c r="B13" s="131"/>
      <c r="C13" s="131">
        <f>+('[1]N EERR BARINAS'!C13*P13)+((('[1]N EERR BARINAS'!C13*(100%-P13))/(1+TASAS!$B$9)))</f>
        <v>0</v>
      </c>
      <c r="D13" s="131">
        <f>+('[1]N EERR BARINAS'!D13*Q13)+((('[1]N EERR BARINAS'!D13*(100%-Q13))/(1+TASAS!$C$9)))</f>
        <v>0</v>
      </c>
      <c r="E13" s="131">
        <f>+('[1]N EERR BARINAS'!E13*R13)+((('[1]N EERR BARINAS'!E13*(100%-R13))/(1+TASAS!$D$9)))</f>
        <v>0</v>
      </c>
      <c r="F13" s="131">
        <f>+('[1]N EERR BARINAS'!F13*S13)+((('[1]N EERR BARINAS'!F13*(100%-S13))/(1+TASAS!$E$9)))</f>
        <v>0</v>
      </c>
      <c r="G13" s="131">
        <f>+('[1]N EERR BARINAS'!G13*T13)+((('[1]N EERR BARINAS'!G13*(100%-T13))/(1+TASAS!$F$9)))</f>
        <v>0</v>
      </c>
      <c r="H13" s="131">
        <f>+('[1]N EERR BARINAS'!H13*U13)+((('[1]N EERR BARINAS'!H13*(100%-U13))/(1+TASAS!$G$9)))</f>
        <v>0</v>
      </c>
      <c r="I13" s="131">
        <f>+('[1]N EERR BARINAS'!I13*V13)+((('[1]N EERR BARINAS'!I13*(100%-V13))/(1+TASAS!$H$9)))</f>
        <v>0</v>
      </c>
      <c r="J13" s="131">
        <f>+('[1]N EERR BARINAS'!J13*W13)+((('[1]N EERR BARINAS'!J13*(100%-W13))/(1+TASAS!$I$9)))</f>
        <v>0</v>
      </c>
      <c r="K13" s="131">
        <f>+('[1]N EERR BARINAS'!K13*X13)+((('[1]N EERR BARINAS'!K13*(100%-X13))/(1+TASAS!$J$9)))</f>
        <v>0</v>
      </c>
      <c r="L13" s="131">
        <f>+('[1]N EERR BARINAS'!L13*Y13)+((('[1]N EERR BARINAS'!L13*(100%-Y13))/(1+TASAS!$K$9)))</f>
        <v>0</v>
      </c>
      <c r="M13" s="131">
        <f>+('[1]N EERR BARINAS'!M13*Z13)+((('[1]N EERR BARINAS'!M13*(100%-Z13))/(1+TASAS!$L$9)))</f>
        <v>0</v>
      </c>
      <c r="N13" s="131">
        <f>+('[1]N EERR BARINAS'!N13*AA13)+((('[1]N EERR BARINAS'!N13*(100%-AA13))/(1+TASAS!$M$9)))</f>
        <v>0</v>
      </c>
      <c r="O13" s="194">
        <f t="shared" si="3"/>
        <v>0</v>
      </c>
      <c r="P13" s="311">
        <v>0.2334</v>
      </c>
      <c r="Q13" s="311">
        <v>0.29149999999999998</v>
      </c>
      <c r="R13" s="311">
        <v>0.34549999999999997</v>
      </c>
      <c r="S13" s="311">
        <v>0.23830000000000001</v>
      </c>
      <c r="T13" s="311">
        <v>0.2445</v>
      </c>
      <c r="U13" s="311">
        <v>0.1668</v>
      </c>
      <c r="V13" s="303"/>
      <c r="W13" s="303"/>
      <c r="X13" s="303"/>
      <c r="Y13" s="303"/>
      <c r="Z13" s="303"/>
      <c r="AA13" s="303"/>
    </row>
    <row r="14" spans="1:27" outlineLevel="1" x14ac:dyDescent="0.3">
      <c r="A14" s="202" t="s">
        <v>45</v>
      </c>
      <c r="B14" s="131"/>
      <c r="C14" s="131">
        <f>+('[1]N EERR BARINAS'!C14*P14)+((('[1]N EERR BARINAS'!C14*(100%-P14))/(1+TASAS!$B$9)))</f>
        <v>0</v>
      </c>
      <c r="D14" s="131">
        <f>+('[1]N EERR BARINAS'!D14*Q14)+((('[1]N EERR BARINAS'!D14*(100%-Q14))/(1+TASAS!$C$9)))</f>
        <v>0</v>
      </c>
      <c r="E14" s="131">
        <f>+('[1]N EERR BARINAS'!E14*R14)+((('[1]N EERR BARINAS'!E14*(100%-R14))/(1+TASAS!$D$9)))</f>
        <v>0</v>
      </c>
      <c r="F14" s="131">
        <f>+('[1]N EERR BARINAS'!F14*S14)+((('[1]N EERR BARINAS'!F14*(100%-S14))/(1+TASAS!$E$9)))</f>
        <v>0</v>
      </c>
      <c r="G14" s="131">
        <f>+('[1]N EERR BARINAS'!G14*T14)+((('[1]N EERR BARINAS'!G14*(100%-T14))/(1+TASAS!$F$9)))</f>
        <v>0</v>
      </c>
      <c r="H14" s="131">
        <f>+('[1]N EERR BARINAS'!H14*U14)+((('[1]N EERR BARINAS'!H14*(100%-U14))/(1+TASAS!$G$9)))</f>
        <v>0</v>
      </c>
      <c r="I14" s="131">
        <f>+('[1]N EERR BARINAS'!I14*V14)+((('[1]N EERR BARINAS'!I14*(100%-V14))/(1+TASAS!$H$9)))</f>
        <v>0</v>
      </c>
      <c r="J14" s="131">
        <f>+('[1]N EERR BARINAS'!J14*W14)+((('[1]N EERR BARINAS'!J14*(100%-W14))/(1+TASAS!$I$9)))</f>
        <v>0</v>
      </c>
      <c r="K14" s="131">
        <f>+('[1]N EERR BARINAS'!K14*X14)+((('[1]N EERR BARINAS'!K14*(100%-X14))/(1+TASAS!$J$9)))</f>
        <v>0</v>
      </c>
      <c r="L14" s="131">
        <f>+('[1]N EERR BARINAS'!L14*Y14)+((('[1]N EERR BARINAS'!L14*(100%-Y14))/(1+TASAS!$K$9)))</f>
        <v>0</v>
      </c>
      <c r="M14" s="131">
        <f>+('[1]N EERR BARINAS'!M14*Z14)+((('[1]N EERR BARINAS'!M14*(100%-Z14))/(1+TASAS!$L$9)))</f>
        <v>0</v>
      </c>
      <c r="N14" s="131">
        <f>+('[1]N EERR BARINAS'!N14*AA14)+((('[1]N EERR BARINAS'!N14*(100%-AA14))/(1+TASAS!$M$9)))</f>
        <v>0</v>
      </c>
      <c r="O14" s="194">
        <f t="shared" si="3"/>
        <v>0</v>
      </c>
      <c r="P14" s="311">
        <v>0.2334</v>
      </c>
      <c r="Q14" s="311">
        <v>0.29149999999999998</v>
      </c>
      <c r="R14" s="311">
        <v>0.34549999999999997</v>
      </c>
      <c r="S14" s="311">
        <v>0.23830000000000001</v>
      </c>
      <c r="T14" s="311">
        <v>0.2445</v>
      </c>
      <c r="U14" s="311">
        <v>0.1668</v>
      </c>
      <c r="V14" s="303"/>
      <c r="W14" s="303"/>
      <c r="X14" s="303"/>
      <c r="Y14" s="303"/>
      <c r="Z14" s="303"/>
      <c r="AA14" s="303"/>
    </row>
    <row r="15" spans="1:27" s="3" customFormat="1" outlineLevel="1" x14ac:dyDescent="0.3">
      <c r="A15" s="202" t="s">
        <v>243</v>
      </c>
      <c r="B15" s="133"/>
      <c r="C15" s="131">
        <f>+('[1]N EERR BARINAS'!C15*P15)+((('[1]N EERR BARINAS'!C15*(100%-P15))/(1+TASAS!$B$9)))</f>
        <v>0</v>
      </c>
      <c r="D15" s="131">
        <f>+('[1]N EERR BARINAS'!D15*Q15)+((('[1]N EERR BARINAS'!D15*(100%-Q15))/(1+TASAS!$C$9)))</f>
        <v>0</v>
      </c>
      <c r="E15" s="131">
        <f>+('[1]N EERR BARINAS'!E15*R15)+((('[1]N EERR BARINAS'!E15*(100%-R15))/(1+TASAS!$D$9)))</f>
        <v>0</v>
      </c>
      <c r="F15" s="131">
        <f>+('[1]N EERR BARINAS'!F15*S15)+((('[1]N EERR BARINAS'!F15*(100%-S15))/(1+TASAS!$E$9)))</f>
        <v>0</v>
      </c>
      <c r="G15" s="131">
        <f>+('[1]N EERR BARINAS'!G15*T15)+((('[1]N EERR BARINAS'!G15*(100%-T15))/(1+TASAS!$F$9)))</f>
        <v>0</v>
      </c>
      <c r="H15" s="131">
        <f>+('[1]N EERR BARINAS'!H15*U15)+((('[1]N EERR BARINAS'!H15*(100%-U15))/(1+TASAS!$G$9)))</f>
        <v>0</v>
      </c>
      <c r="I15" s="131">
        <f>+('[1]N EERR BARINAS'!I15*V15)+((('[1]N EERR BARINAS'!I15*(100%-V15))/(1+TASAS!$H$9)))</f>
        <v>0</v>
      </c>
      <c r="J15" s="131">
        <f>+('[1]N EERR BARINAS'!J15*W15)+((('[1]N EERR BARINAS'!J15*(100%-W15))/(1+TASAS!$I$9)))</f>
        <v>0</v>
      </c>
      <c r="K15" s="131">
        <f>+('[1]N EERR BARINAS'!K15*X15)+((('[1]N EERR BARINAS'!K15*(100%-X15))/(1+TASAS!$J$9)))</f>
        <v>0</v>
      </c>
      <c r="L15" s="131">
        <f>+('[1]N EERR BARINAS'!L15*Y15)+((('[1]N EERR BARINAS'!L15*(100%-Y15))/(1+TASAS!$K$9)))</f>
        <v>0</v>
      </c>
      <c r="M15" s="131">
        <f>+('[1]N EERR BARINAS'!M15*Z15)+((('[1]N EERR BARINAS'!M15*(100%-Z15))/(1+TASAS!$L$9)))</f>
        <v>0</v>
      </c>
      <c r="N15" s="131">
        <f>+('[1]N EERR BARINAS'!N15*AA15)+((('[1]N EERR BARINAS'!N15*(100%-AA15))/(1+TASAS!$M$9)))</f>
        <v>0</v>
      </c>
      <c r="O15" s="194">
        <f t="shared" si="3"/>
        <v>0</v>
      </c>
      <c r="P15" s="311">
        <v>0.2334</v>
      </c>
      <c r="Q15" s="311">
        <v>0.29149999999999998</v>
      </c>
      <c r="R15" s="311">
        <v>0.34549999999999997</v>
      </c>
      <c r="S15" s="311">
        <v>0.23830000000000001</v>
      </c>
      <c r="T15" s="311">
        <v>0.2445</v>
      </c>
      <c r="U15" s="311">
        <v>0.1668</v>
      </c>
      <c r="V15" s="304"/>
      <c r="W15" s="304"/>
      <c r="X15" s="304"/>
      <c r="Y15" s="304"/>
      <c r="Z15" s="304"/>
      <c r="AA15" s="304"/>
    </row>
    <row r="16" spans="1:27" s="3" customFormat="1" outlineLevel="1" x14ac:dyDescent="0.3">
      <c r="A16" s="202"/>
      <c r="B16" s="133"/>
      <c r="C16" s="133"/>
      <c r="D16" s="133"/>
      <c r="E16" s="133"/>
      <c r="F16" s="133"/>
      <c r="G16" s="133"/>
      <c r="H16" s="133"/>
      <c r="I16" s="133"/>
      <c r="J16" s="133"/>
      <c r="K16" s="133"/>
      <c r="L16" s="133"/>
      <c r="M16" s="133"/>
      <c r="N16" s="133"/>
      <c r="O16" s="194">
        <f t="shared" si="3"/>
        <v>0</v>
      </c>
      <c r="P16" s="311"/>
      <c r="Q16" s="311"/>
      <c r="R16" s="311"/>
      <c r="S16" s="311"/>
      <c r="T16" s="311"/>
      <c r="U16" s="311"/>
      <c r="V16" s="304"/>
      <c r="W16" s="304"/>
      <c r="X16" s="304"/>
      <c r="Y16" s="304"/>
      <c r="Z16" s="304"/>
      <c r="AA16" s="304"/>
    </row>
    <row r="17" spans="1:27" s="3" customFormat="1" outlineLevel="1" x14ac:dyDescent="0.3">
      <c r="A17" s="202"/>
      <c r="B17" s="133"/>
      <c r="C17" s="133"/>
      <c r="D17" s="133"/>
      <c r="E17" s="133"/>
      <c r="F17" s="133"/>
      <c r="G17" s="133"/>
      <c r="H17" s="133"/>
      <c r="I17" s="133"/>
      <c r="J17" s="133"/>
      <c r="K17" s="133"/>
      <c r="L17" s="133"/>
      <c r="M17" s="133"/>
      <c r="N17" s="133"/>
      <c r="O17" s="194">
        <f t="shared" si="3"/>
        <v>0</v>
      </c>
      <c r="P17" s="304"/>
      <c r="Q17" s="303"/>
      <c r="R17" s="304"/>
      <c r="S17" s="304"/>
      <c r="T17" s="304"/>
      <c r="U17" s="304"/>
      <c r="V17" s="304"/>
      <c r="W17" s="304"/>
      <c r="X17" s="304"/>
      <c r="Y17" s="304"/>
      <c r="Z17" s="304"/>
      <c r="AA17" s="304"/>
    </row>
    <row r="18" spans="1:27" s="187" customFormat="1" ht="15.6" outlineLevel="1" x14ac:dyDescent="0.3">
      <c r="A18" s="224" t="s">
        <v>244</v>
      </c>
      <c r="B18" s="186">
        <f>SUM(B19:B28)</f>
        <v>0</v>
      </c>
      <c r="C18" s="186">
        <f t="shared" ref="C18:N18" si="4">SUM(C19:C28)</f>
        <v>1.4424988427854619</v>
      </c>
      <c r="D18" s="186">
        <f t="shared" si="4"/>
        <v>40.514492918653481</v>
      </c>
      <c r="E18" s="186">
        <f t="shared" si="4"/>
        <v>2.3758434879997479</v>
      </c>
      <c r="F18" s="186">
        <f t="shared" si="4"/>
        <v>46.679085714285712</v>
      </c>
      <c r="G18" s="186">
        <f t="shared" si="4"/>
        <v>145.43483447388434</v>
      </c>
      <c r="H18" s="186">
        <f t="shared" si="4"/>
        <v>36.271364048195366</v>
      </c>
      <c r="I18" s="186">
        <f t="shared" si="4"/>
        <v>0</v>
      </c>
      <c r="J18" s="186">
        <f t="shared" si="4"/>
        <v>0</v>
      </c>
      <c r="K18" s="186">
        <f t="shared" si="4"/>
        <v>0</v>
      </c>
      <c r="L18" s="186">
        <f t="shared" si="4"/>
        <v>0</v>
      </c>
      <c r="M18" s="186">
        <f t="shared" si="4"/>
        <v>0</v>
      </c>
      <c r="N18" s="186">
        <f t="shared" si="4"/>
        <v>0</v>
      </c>
      <c r="O18" s="210">
        <f t="shared" ref="O18" si="5">SUM(O19:O28)</f>
        <v>272.7181194858041</v>
      </c>
      <c r="P18" s="305"/>
      <c r="Q18" s="305"/>
      <c r="R18" s="305"/>
      <c r="S18" s="305"/>
      <c r="T18" s="305"/>
      <c r="U18" s="305"/>
      <c r="V18" s="305"/>
      <c r="W18" s="305"/>
      <c r="X18" s="305"/>
      <c r="Y18" s="305"/>
      <c r="Z18" s="305"/>
      <c r="AA18" s="305"/>
    </row>
    <row r="19" spans="1:27" s="3" customFormat="1" outlineLevel="1" x14ac:dyDescent="0.3">
      <c r="A19" s="202" t="s">
        <v>104</v>
      </c>
      <c r="B19" s="131"/>
      <c r="C19" s="131">
        <f>+('[1]N EERR BARINAS'!C19*P19)+((('[1]N EERR BARINAS'!C19*(100%-P19))/(1+TASAS!$B$9)))</f>
        <v>0</v>
      </c>
      <c r="D19" s="131">
        <f>+('[1]N EERR BARINAS'!D19*Q19)+((('[1]N EERR BARINAS'!D19*(100%-Q19))/(1+TASAS!$C$9)))</f>
        <v>0</v>
      </c>
      <c r="E19" s="131">
        <f>+('[1]N EERR BARINAS'!E19*R19)+((('[1]N EERR BARINAS'!E19*(100%-R19))/(1+TASAS!$D$9)))</f>
        <v>0</v>
      </c>
      <c r="F19" s="131">
        <f>+('[1]N EERR BARINAS'!F19*S19)+((('[1]N EERR BARINAS'!F19*(100%-S19))/(1+TASAS!$E$9)))</f>
        <v>0</v>
      </c>
      <c r="G19" s="131">
        <f>+('[1]N EERR BARINAS'!G19*T19)+((('[1]N EERR BARINAS'!G19*(100%-T19))/(1+TASAS!$F$9)))</f>
        <v>0</v>
      </c>
      <c r="H19" s="131">
        <f>+('[1]N EERR BARINAS'!H19*U19)+((('[1]N EERR BARINAS'!H19*(100%-U19))/(1+TASAS!$G$9)))</f>
        <v>0</v>
      </c>
      <c r="I19" s="131">
        <f>+('[1]N EERR BARINAS'!I19*V19)+((('[1]N EERR BARINAS'!I19*(100%-V19))/(1+TASAS!$H$9)))</f>
        <v>0</v>
      </c>
      <c r="J19" s="131">
        <f>+('[1]N EERR BARINAS'!J19*W19)+((('[1]N EERR BARINAS'!J19*(100%-W19))/(1+TASAS!$I$9)))</f>
        <v>0</v>
      </c>
      <c r="K19" s="131">
        <f>+('[1]N EERR BARINAS'!K19*X19)+((('[1]N EERR BARINAS'!K19*(100%-X19))/(1+TASAS!$J$9)))</f>
        <v>0</v>
      </c>
      <c r="L19" s="131">
        <f>+('[1]N EERR BARINAS'!L19*Y19)+((('[1]N EERR BARINAS'!L19*(100%-Y19))/(1+TASAS!$K$9)))</f>
        <v>0</v>
      </c>
      <c r="M19" s="131">
        <f>+('[1]N EERR BARINAS'!M19*Z19)+((('[1]N EERR BARINAS'!M19*(100%-Z19))/(1+TASAS!$L$9)))</f>
        <v>0</v>
      </c>
      <c r="N19" s="131">
        <f>+('[1]N EERR BARINAS'!N19*AA19)+((('[1]N EERR BARINAS'!N19*(100%-AA19))/(1+TASAS!$M$9)))</f>
        <v>0</v>
      </c>
      <c r="O19" s="194">
        <f>+SUM(C19:N19)</f>
        <v>0</v>
      </c>
      <c r="P19" s="303">
        <v>1</v>
      </c>
      <c r="Q19" s="303">
        <v>1</v>
      </c>
      <c r="R19" s="303">
        <v>1</v>
      </c>
      <c r="S19" s="303">
        <v>1</v>
      </c>
      <c r="T19" s="303">
        <v>1</v>
      </c>
      <c r="U19" s="303">
        <v>1</v>
      </c>
      <c r="V19" s="303">
        <v>1</v>
      </c>
      <c r="W19" s="303">
        <v>1</v>
      </c>
      <c r="X19" s="303">
        <v>1</v>
      </c>
      <c r="Y19" s="303">
        <v>1</v>
      </c>
      <c r="Z19" s="303">
        <v>1</v>
      </c>
      <c r="AA19" s="303">
        <v>1</v>
      </c>
    </row>
    <row r="20" spans="1:27" s="3" customFormat="1" outlineLevel="1" x14ac:dyDescent="0.3">
      <c r="A20" s="202" t="s">
        <v>105</v>
      </c>
      <c r="B20" s="131"/>
      <c r="C20" s="131">
        <f>+('[1]N EERR BARINAS'!C20*P20)+((('[1]N EERR BARINAS'!C20*(100%-P20))/(1+TASAS!$B$9)))</f>
        <v>0</v>
      </c>
      <c r="D20" s="131">
        <f>+('[1]N EERR BARINAS'!D20*Q20)+((('[1]N EERR BARINAS'!D20*(100%-Q20))/(1+TASAS!$C$9)))</f>
        <v>0</v>
      </c>
      <c r="E20" s="131">
        <f>+('[1]N EERR BARINAS'!E20*R20)+((('[1]N EERR BARINAS'!E20*(100%-R20))/(1+TASAS!$D$9)))</f>
        <v>0</v>
      </c>
      <c r="F20" s="131">
        <f>+('[1]N EERR BARINAS'!F20*S20)+((('[1]N EERR BARINAS'!F20*(100%-S20))/(1+TASAS!$E$9)))</f>
        <v>0</v>
      </c>
      <c r="G20" s="131">
        <f>+('[1]N EERR BARINAS'!G20*T20)+((('[1]N EERR BARINAS'!G20*(100%-T20))/(1+TASAS!$F$9)))</f>
        <v>0</v>
      </c>
      <c r="H20" s="131">
        <f>+('[1]N EERR BARINAS'!H20*U20)+((('[1]N EERR BARINAS'!H20*(100%-U20))/(1+TASAS!$G$9)))</f>
        <v>0</v>
      </c>
      <c r="I20" s="131">
        <f>+('[1]N EERR BARINAS'!I20*V20)+((('[1]N EERR BARINAS'!I20*(100%-V20))/(1+TASAS!$H$9)))</f>
        <v>0</v>
      </c>
      <c r="J20" s="131">
        <f>+('[1]N EERR BARINAS'!J20*W20)+((('[1]N EERR BARINAS'!J20*(100%-W20))/(1+TASAS!$I$9)))</f>
        <v>0</v>
      </c>
      <c r="K20" s="131">
        <f>+('[1]N EERR BARINAS'!K20*X20)+((('[1]N EERR BARINAS'!K20*(100%-X20))/(1+TASAS!$J$9)))</f>
        <v>0</v>
      </c>
      <c r="L20" s="131">
        <f>+('[1]N EERR BARINAS'!L20*Y20)+((('[1]N EERR BARINAS'!L20*(100%-Y20))/(1+TASAS!$K$9)))</f>
        <v>0</v>
      </c>
      <c r="M20" s="131">
        <f>+('[1]N EERR BARINAS'!M20*Z20)+((('[1]N EERR BARINAS'!M20*(100%-Z20))/(1+TASAS!$L$9)))</f>
        <v>0</v>
      </c>
      <c r="N20" s="131">
        <f>+('[1]N EERR BARINAS'!N20*AA20)+((('[1]N EERR BARINAS'!N20*(100%-AA20))/(1+TASAS!$M$9)))</f>
        <v>0</v>
      </c>
      <c r="O20" s="194">
        <f t="shared" ref="O20:O28" si="6">+SUM(C20:N20)</f>
        <v>0</v>
      </c>
      <c r="P20" s="303">
        <v>0</v>
      </c>
      <c r="Q20" s="303">
        <v>0</v>
      </c>
      <c r="R20" s="303">
        <v>0</v>
      </c>
      <c r="S20" s="303">
        <v>0</v>
      </c>
      <c r="T20" s="303">
        <v>0</v>
      </c>
      <c r="U20" s="303">
        <v>0</v>
      </c>
      <c r="V20" s="303">
        <v>0</v>
      </c>
      <c r="W20" s="303">
        <v>0</v>
      </c>
      <c r="X20" s="303">
        <v>0</v>
      </c>
      <c r="Y20" s="303">
        <v>0</v>
      </c>
      <c r="Z20" s="303">
        <v>0</v>
      </c>
      <c r="AA20" s="303">
        <v>0</v>
      </c>
    </row>
    <row r="21" spans="1:27" s="3" customFormat="1" outlineLevel="1" x14ac:dyDescent="0.3">
      <c r="A21" s="202" t="s">
        <v>106</v>
      </c>
      <c r="B21" s="131"/>
      <c r="C21" s="131">
        <f>+('[1]N EERR BARINAS'!C21*P21)+((('[1]N EERR BARINAS'!C21*(100%-P21))/(1+TASAS!$B$9)))</f>
        <v>1.336798496546872</v>
      </c>
      <c r="D21" s="131">
        <f>+('[1]N EERR BARINAS'!D21*Q21)+((('[1]N EERR BARINAS'!D21*(100%-Q21))/(1+TASAS!$C$9)))</f>
        <v>40.402011244751264</v>
      </c>
      <c r="E21" s="131">
        <f>+('[1]N EERR BARINAS'!E21*R21)+((('[1]N EERR BARINAS'!E21*(100%-R21))/(1+TASAS!$D$9)))</f>
        <v>1.3958961739583089</v>
      </c>
      <c r="F21" s="131">
        <f>+('[1]N EERR BARINAS'!F21*S21)+((('[1]N EERR BARINAS'!F21*(100%-S21))/(1+TASAS!$E$9)))</f>
        <v>45.429621486959903</v>
      </c>
      <c r="G21" s="131">
        <f>+('[1]N EERR BARINAS'!G21*T21)+((('[1]N EERR BARINAS'!G21*(100%-T21))/(1+TASAS!$F$9)))</f>
        <v>0</v>
      </c>
      <c r="H21" s="131">
        <f>+('[1]N EERR BARINAS'!H21*U21)+((('[1]N EERR BARINAS'!H21*(100%-U21))/(1+TASAS!$G$9)))</f>
        <v>35.156791843026937</v>
      </c>
      <c r="I21" s="131">
        <f>+('[1]N EERR BARINAS'!I21*V21)+((('[1]N EERR BARINAS'!I21*(100%-V21))/(1+TASAS!$H$9)))</f>
        <v>0</v>
      </c>
      <c r="J21" s="131">
        <f>+('[1]N EERR BARINAS'!J21*W21)+((('[1]N EERR BARINAS'!J21*(100%-W21))/(1+TASAS!$I$9)))</f>
        <v>0</v>
      </c>
      <c r="K21" s="131">
        <f>+('[1]N EERR BARINAS'!K21*X21)+((('[1]N EERR BARINAS'!K21*(100%-X21))/(1+TASAS!$J$9)))</f>
        <v>0</v>
      </c>
      <c r="L21" s="131">
        <f>+('[1]N EERR BARINAS'!L21*Y21)+((('[1]N EERR BARINAS'!L21*(100%-Y21))/(1+TASAS!$K$9)))</f>
        <v>0</v>
      </c>
      <c r="M21" s="131">
        <f>+('[1]N EERR BARINAS'!M21*Z21)+((('[1]N EERR BARINAS'!M21*(100%-Z21))/(1+TASAS!$L$9)))</f>
        <v>0</v>
      </c>
      <c r="N21" s="131">
        <f>+('[1]N EERR BARINAS'!N21*AA21)+((('[1]N EERR BARINAS'!N21*(100%-AA21))/(1+TASAS!$M$9)))</f>
        <v>0</v>
      </c>
      <c r="O21" s="194">
        <f t="shared" si="6"/>
        <v>123.72111924524329</v>
      </c>
      <c r="P21" s="303">
        <v>0</v>
      </c>
      <c r="Q21" s="303">
        <v>0</v>
      </c>
      <c r="R21" s="303">
        <v>0</v>
      </c>
      <c r="S21" s="303">
        <v>0</v>
      </c>
      <c r="T21" s="303">
        <v>0</v>
      </c>
      <c r="U21" s="303">
        <v>0</v>
      </c>
      <c r="V21" s="303">
        <v>0</v>
      </c>
      <c r="W21" s="303">
        <v>0</v>
      </c>
      <c r="X21" s="303">
        <v>0</v>
      </c>
      <c r="Y21" s="303">
        <v>0</v>
      </c>
      <c r="Z21" s="303">
        <v>0</v>
      </c>
      <c r="AA21" s="303">
        <v>0</v>
      </c>
    </row>
    <row r="22" spans="1:27" s="3" customFormat="1" outlineLevel="1" x14ac:dyDescent="0.3">
      <c r="A22" s="202" t="s">
        <v>107</v>
      </c>
      <c r="B22" s="131"/>
      <c r="C22" s="131">
        <f>+('[1]N EERR BARINAS'!C22*P22)+((('[1]N EERR BARINAS'!C22*(100%-P22))/(1+TASAS!$B$9)))</f>
        <v>0</v>
      </c>
      <c r="D22" s="131">
        <f>+('[1]N EERR BARINAS'!D22*Q22)+((('[1]N EERR BARINAS'!D22*(100%-Q22))/(1+TASAS!$C$9)))</f>
        <v>0</v>
      </c>
      <c r="E22" s="131">
        <f>+('[1]N EERR BARINAS'!E22*R22)+((('[1]N EERR BARINAS'!E22*(100%-R22))/(1+TASAS!$D$9)))</f>
        <v>0</v>
      </c>
      <c r="F22" s="131">
        <f>+('[1]N EERR BARINAS'!F22*S22)+((('[1]N EERR BARINAS'!F22*(100%-S22))/(1+TASAS!$E$9)))</f>
        <v>0</v>
      </c>
      <c r="G22" s="131">
        <f>+('[1]N EERR BARINAS'!G22*T22)+((('[1]N EERR BARINAS'!G22*(100%-T22))/(1+TASAS!$F$9)))</f>
        <v>0</v>
      </c>
      <c r="H22" s="131">
        <f>+('[1]N EERR BARINAS'!H22*U22)+((('[1]N EERR BARINAS'!H22*(100%-U22))/(1+TASAS!$G$9)))</f>
        <v>0</v>
      </c>
      <c r="I22" s="131">
        <f>+('[1]N EERR BARINAS'!I22*V22)+((('[1]N EERR BARINAS'!I22*(100%-V22))/(1+TASAS!$H$9)))</f>
        <v>0</v>
      </c>
      <c r="J22" s="131">
        <f>+('[1]N EERR BARINAS'!J22*W22)+((('[1]N EERR BARINAS'!J22*(100%-W22))/(1+TASAS!$I$9)))</f>
        <v>0</v>
      </c>
      <c r="K22" s="131">
        <f>+('[1]N EERR BARINAS'!K22*X22)+((('[1]N EERR BARINAS'!K22*(100%-X22))/(1+TASAS!$J$9)))</f>
        <v>0</v>
      </c>
      <c r="L22" s="131">
        <f>+('[1]N EERR BARINAS'!L22*Y22)+((('[1]N EERR BARINAS'!L22*(100%-Y22))/(1+TASAS!$K$9)))</f>
        <v>0</v>
      </c>
      <c r="M22" s="131">
        <f>+('[1]N EERR BARINAS'!M22*Z22)+((('[1]N EERR BARINAS'!M22*(100%-Z22))/(1+TASAS!$L$9)))</f>
        <v>0</v>
      </c>
      <c r="N22" s="131">
        <f>+('[1]N EERR BARINAS'!N22*AA22)+((('[1]N EERR BARINAS'!N22*(100%-AA22))/(1+TASAS!$M$9)))</f>
        <v>0</v>
      </c>
      <c r="O22" s="194">
        <f t="shared" si="6"/>
        <v>0</v>
      </c>
      <c r="P22" s="303">
        <v>1</v>
      </c>
      <c r="Q22" s="303">
        <v>1</v>
      </c>
      <c r="R22" s="303">
        <v>1</v>
      </c>
      <c r="S22" s="303">
        <v>1</v>
      </c>
      <c r="T22" s="303">
        <v>1</v>
      </c>
      <c r="U22" s="303">
        <v>1</v>
      </c>
      <c r="V22" s="303">
        <v>1</v>
      </c>
      <c r="W22" s="303">
        <v>1</v>
      </c>
      <c r="X22" s="303">
        <v>1</v>
      </c>
      <c r="Y22" s="303">
        <v>1</v>
      </c>
      <c r="Z22" s="303">
        <v>1</v>
      </c>
      <c r="AA22" s="303">
        <v>1</v>
      </c>
    </row>
    <row r="23" spans="1:27" s="3" customFormat="1" outlineLevel="1" x14ac:dyDescent="0.3">
      <c r="A23" s="202" t="s">
        <v>108</v>
      </c>
      <c r="B23" s="131"/>
      <c r="C23" s="131">
        <f>+('[1]N EERR BARINAS'!C23*P23)+((('[1]N EERR BARINAS'!C23*(100%-P23))/(1+TASAS!$B$9)))</f>
        <v>6.8394341683793464E-2</v>
      </c>
      <c r="D23" s="131">
        <f>+('[1]N EERR BARINAS'!D23*Q23)+((('[1]N EERR BARINAS'!D23*(100%-Q23))/(1+TASAS!$C$9)))</f>
        <v>0.11248167390221338</v>
      </c>
      <c r="E23" s="131">
        <f>+('[1]N EERR BARINAS'!E23*R23)+((('[1]N EERR BARINAS'!E23*(100%-R23))/(1+TASAS!$D$9)))</f>
        <v>7.049980676557115E-3</v>
      </c>
      <c r="F23" s="131">
        <f>+('[1]N EERR BARINAS'!F23*S23)+((('[1]N EERR BARINAS'!F23*(100%-S23))/(1+TASAS!$E$9)))</f>
        <v>1.23450058388478</v>
      </c>
      <c r="G23" s="131">
        <f>+('[1]N EERR BARINAS'!G23*T23)+((('[1]N EERR BARINAS'!G23*(100%-T23))/(1+TASAS!$F$9)))</f>
        <v>0.12975712113236243</v>
      </c>
      <c r="H23" s="131">
        <f>+('[1]N EERR BARINAS'!H23*U23)+((('[1]N EERR BARINAS'!H23*(100%-U23))/(1+TASAS!$G$9)))</f>
        <v>9.5534760443007988E-2</v>
      </c>
      <c r="I23" s="131">
        <f>+('[1]N EERR BARINAS'!I23*V23)+((('[1]N EERR BARINAS'!I23*(100%-V23))/(1+TASAS!$H$9)))</f>
        <v>0</v>
      </c>
      <c r="J23" s="131">
        <f>+('[1]N EERR BARINAS'!J23*W23)+((('[1]N EERR BARINAS'!J23*(100%-W23))/(1+TASAS!$I$9)))</f>
        <v>0</v>
      </c>
      <c r="K23" s="131">
        <f>+('[1]N EERR BARINAS'!K23*X23)+((('[1]N EERR BARINAS'!K23*(100%-X23))/(1+TASAS!$J$9)))</f>
        <v>0</v>
      </c>
      <c r="L23" s="131">
        <f>+('[1]N EERR BARINAS'!L23*Y23)+((('[1]N EERR BARINAS'!L23*(100%-Y23))/(1+TASAS!$K$9)))</f>
        <v>0</v>
      </c>
      <c r="M23" s="131">
        <f>+('[1]N EERR BARINAS'!M23*Z23)+((('[1]N EERR BARINAS'!M23*(100%-Z23))/(1+TASAS!$L$9)))</f>
        <v>0</v>
      </c>
      <c r="N23" s="131">
        <f>+('[1]N EERR BARINAS'!N23*AA23)+((('[1]N EERR BARINAS'!N23*(100%-AA23))/(1+TASAS!$M$9)))</f>
        <v>0</v>
      </c>
      <c r="O23" s="194">
        <f t="shared" si="6"/>
        <v>1.6477184617227143</v>
      </c>
      <c r="P23" s="303">
        <v>0</v>
      </c>
      <c r="Q23" s="303">
        <v>0</v>
      </c>
      <c r="R23" s="303">
        <v>0</v>
      </c>
      <c r="S23" s="303">
        <v>0</v>
      </c>
      <c r="T23" s="303">
        <v>0</v>
      </c>
      <c r="U23" s="303">
        <v>0</v>
      </c>
      <c r="V23" s="303">
        <v>0</v>
      </c>
      <c r="W23" s="303">
        <v>0</v>
      </c>
      <c r="X23" s="303">
        <v>0</v>
      </c>
      <c r="Y23" s="303">
        <v>0</v>
      </c>
      <c r="Z23" s="303">
        <v>0</v>
      </c>
      <c r="AA23" s="303">
        <v>0</v>
      </c>
    </row>
    <row r="24" spans="1:27" s="3" customFormat="1" outlineLevel="1" x14ac:dyDescent="0.3">
      <c r="A24" s="202" t="s">
        <v>109</v>
      </c>
      <c r="B24" s="131"/>
      <c r="C24" s="131">
        <f>+('[1]N EERR BARINAS'!C24*P24)+((('[1]N EERR BARINAS'!C24*(100%-P24))/(1+TASAS!$B$9)))</f>
        <v>0</v>
      </c>
      <c r="D24" s="131">
        <f>+('[1]N EERR BARINAS'!D24*Q24)+((('[1]N EERR BARINAS'!D24*(100%-Q24))/(1+TASAS!$C$9)))</f>
        <v>0</v>
      </c>
      <c r="E24" s="131">
        <f>+('[1]N EERR BARINAS'!E24*R24)+((('[1]N EERR BARINAS'!E24*(100%-R24))/(1+TASAS!$D$9)))</f>
        <v>0</v>
      </c>
      <c r="F24" s="131">
        <f>+('[1]N EERR BARINAS'!F24*S24)+((('[1]N EERR BARINAS'!F24*(100%-S24))/(1+TASAS!$E$9)))</f>
        <v>0</v>
      </c>
      <c r="G24" s="131">
        <f>+('[1]N EERR BARINAS'!G24*T24)+((('[1]N EERR BARINAS'!G24*(100%-T24))/(1+TASAS!$F$9)))</f>
        <v>0</v>
      </c>
      <c r="H24" s="131">
        <f>+('[1]N EERR BARINAS'!H24*U24)+((('[1]N EERR BARINAS'!H24*(100%-U24))/(1+TASAS!$G$9)))</f>
        <v>0</v>
      </c>
      <c r="I24" s="131">
        <f>+('[1]N EERR BARINAS'!I24*V24)+((('[1]N EERR BARINAS'!I24*(100%-V24))/(1+TASAS!$H$9)))</f>
        <v>0</v>
      </c>
      <c r="J24" s="131">
        <f>+('[1]N EERR BARINAS'!J24*W24)+((('[1]N EERR BARINAS'!J24*(100%-W24))/(1+TASAS!$I$9)))</f>
        <v>0</v>
      </c>
      <c r="K24" s="131">
        <f>+('[1]N EERR BARINAS'!K24*X24)+((('[1]N EERR BARINAS'!K24*(100%-X24))/(1+TASAS!$J$9)))</f>
        <v>0</v>
      </c>
      <c r="L24" s="131">
        <f>+('[1]N EERR BARINAS'!L24*Y24)+((('[1]N EERR BARINAS'!L24*(100%-Y24))/(1+TASAS!$K$9)))</f>
        <v>0</v>
      </c>
      <c r="M24" s="131">
        <f>+('[1]N EERR BARINAS'!M24*Z24)+((('[1]N EERR BARINAS'!M24*(100%-Z24))/(1+TASAS!$L$9)))</f>
        <v>0</v>
      </c>
      <c r="N24" s="131">
        <f>+('[1]N EERR BARINAS'!N24*AA24)+((('[1]N EERR BARINAS'!N24*(100%-AA24))/(1+TASAS!$M$9)))</f>
        <v>0</v>
      </c>
      <c r="O24" s="194">
        <f t="shared" si="6"/>
        <v>0</v>
      </c>
      <c r="P24" s="303">
        <v>1</v>
      </c>
      <c r="Q24" s="303">
        <v>1</v>
      </c>
      <c r="R24" s="303">
        <v>1</v>
      </c>
      <c r="S24" s="303">
        <v>1</v>
      </c>
      <c r="T24" s="303">
        <v>1</v>
      </c>
      <c r="U24" s="303">
        <v>1</v>
      </c>
      <c r="V24" s="303">
        <v>1</v>
      </c>
      <c r="W24" s="303">
        <v>1</v>
      </c>
      <c r="X24" s="303">
        <v>1</v>
      </c>
      <c r="Y24" s="303">
        <v>1</v>
      </c>
      <c r="Z24" s="303">
        <v>1</v>
      </c>
      <c r="AA24" s="303">
        <v>1</v>
      </c>
    </row>
    <row r="25" spans="1:27" s="3" customFormat="1" outlineLevel="1" x14ac:dyDescent="0.3">
      <c r="A25" s="202" t="s">
        <v>110</v>
      </c>
      <c r="B25" s="131"/>
      <c r="C25" s="131">
        <f>+('[1]N EERR BARINAS'!C25*P25)+((('[1]N EERR BARINAS'!C25*(100%-P25))/(1+TASAS!$B$9)))</f>
        <v>0</v>
      </c>
      <c r="D25" s="131">
        <f>+('[1]N EERR BARINAS'!D25*Q25)+((('[1]N EERR BARINAS'!D25*(100%-Q25))/(1+TASAS!$C$9)))</f>
        <v>0</v>
      </c>
      <c r="E25" s="131">
        <f>+('[1]N EERR BARINAS'!E25*R25)+((('[1]N EERR BARINAS'!E25*(100%-R25))/(1+TASAS!$D$9)))</f>
        <v>0</v>
      </c>
      <c r="F25" s="131">
        <f>+('[1]N EERR BARINAS'!F25*S25)+((('[1]N EERR BARINAS'!F25*(100%-S25))/(1+TASAS!$E$9)))</f>
        <v>0</v>
      </c>
      <c r="G25" s="131">
        <f>+('[1]N EERR BARINAS'!G25*T25)+((('[1]N EERR BARINAS'!G25*(100%-T25))/(1+TASAS!$F$9)))</f>
        <v>0</v>
      </c>
      <c r="H25" s="131">
        <f>+('[1]N EERR BARINAS'!H25*U25)+((('[1]N EERR BARINAS'!H25*(100%-U25))/(1+TASAS!$G$9)))</f>
        <v>0</v>
      </c>
      <c r="I25" s="131">
        <f>+('[1]N EERR BARINAS'!I25*V25)+((('[1]N EERR BARINAS'!I25*(100%-V25))/(1+TASAS!$H$9)))</f>
        <v>0</v>
      </c>
      <c r="J25" s="131">
        <f>+('[1]N EERR BARINAS'!J25*W25)+((('[1]N EERR BARINAS'!J25*(100%-W25))/(1+TASAS!$I$9)))</f>
        <v>0</v>
      </c>
      <c r="K25" s="131">
        <f>+('[1]N EERR BARINAS'!K25*X25)+((('[1]N EERR BARINAS'!K25*(100%-X25))/(1+TASAS!$J$9)))</f>
        <v>0</v>
      </c>
      <c r="L25" s="131">
        <f>+('[1]N EERR BARINAS'!L25*Y25)+((('[1]N EERR BARINAS'!L25*(100%-Y25))/(1+TASAS!$K$9)))</f>
        <v>0</v>
      </c>
      <c r="M25" s="131">
        <f>+('[1]N EERR BARINAS'!M25*Z25)+((('[1]N EERR BARINAS'!M25*(100%-Z25))/(1+TASAS!$L$9)))</f>
        <v>0</v>
      </c>
      <c r="N25" s="131">
        <f>+('[1]N EERR BARINAS'!N25*AA25)+((('[1]N EERR BARINAS'!N25*(100%-AA25))/(1+TASAS!$M$9)))</f>
        <v>0</v>
      </c>
      <c r="O25" s="194">
        <f t="shared" si="6"/>
        <v>0</v>
      </c>
      <c r="P25" s="303">
        <v>1</v>
      </c>
      <c r="Q25" s="303">
        <v>1</v>
      </c>
      <c r="R25" s="303">
        <v>1</v>
      </c>
      <c r="S25" s="303">
        <v>1</v>
      </c>
      <c r="T25" s="303">
        <v>1</v>
      </c>
      <c r="U25" s="303">
        <v>1</v>
      </c>
      <c r="V25" s="303">
        <v>1</v>
      </c>
      <c r="W25" s="303">
        <v>1</v>
      </c>
      <c r="X25" s="303">
        <v>1</v>
      </c>
      <c r="Y25" s="303">
        <v>1</v>
      </c>
      <c r="Z25" s="303">
        <v>1</v>
      </c>
      <c r="AA25" s="303">
        <v>1</v>
      </c>
    </row>
    <row r="26" spans="1:27" s="3" customFormat="1" outlineLevel="1" x14ac:dyDescent="0.3">
      <c r="A26" s="202" t="s">
        <v>111</v>
      </c>
      <c r="B26" s="131"/>
      <c r="C26" s="131"/>
      <c r="D26" s="131"/>
      <c r="E26" s="131"/>
      <c r="F26" s="131"/>
      <c r="G26" s="131"/>
      <c r="H26" s="131"/>
      <c r="I26" s="131">
        <f>+('[1]N EERR BARINAS'!I26*V26)+((('[1]N EERR BARINAS'!I26*(100%-V26))/(1+TASAS!$H$9)))</f>
        <v>0</v>
      </c>
      <c r="J26" s="131">
        <f>+('[1]N EERR BARINAS'!J26*W26)+((('[1]N EERR BARINAS'!J26*(100%-W26))/(1+TASAS!$I$9)))</f>
        <v>0</v>
      </c>
      <c r="K26" s="131">
        <f>+('[1]N EERR BARINAS'!K26*X26)+((('[1]N EERR BARINAS'!K26*(100%-X26))/(1+TASAS!$J$9)))</f>
        <v>0</v>
      </c>
      <c r="L26" s="131">
        <f>+('[1]N EERR BARINAS'!L26*Y26)+((('[1]N EERR BARINAS'!L26*(100%-Y26))/(1+TASAS!$K$9)))</f>
        <v>0</v>
      </c>
      <c r="M26" s="131">
        <f>+('[1]N EERR BARINAS'!M26*Z26)+((('[1]N EERR BARINAS'!M26*(100%-Z26))/(1+TASAS!$L$9)))</f>
        <v>0</v>
      </c>
      <c r="N26" s="131">
        <f>+('[1]N EERR BARINAS'!N26*AA26)+((('[1]N EERR BARINAS'!N26*(100%-AA26))/(1+TASAS!$M$9)))</f>
        <v>0</v>
      </c>
      <c r="O26" s="194">
        <f t="shared" si="6"/>
        <v>0</v>
      </c>
      <c r="P26" s="303">
        <v>0</v>
      </c>
      <c r="Q26" s="303">
        <v>0</v>
      </c>
      <c r="R26" s="303">
        <v>0</v>
      </c>
      <c r="S26" s="303">
        <v>0</v>
      </c>
      <c r="T26" s="303">
        <v>0</v>
      </c>
      <c r="U26" s="303">
        <v>0</v>
      </c>
      <c r="V26" s="303">
        <v>0</v>
      </c>
      <c r="W26" s="303">
        <v>0</v>
      </c>
      <c r="X26" s="303">
        <v>0</v>
      </c>
      <c r="Y26" s="303">
        <v>0</v>
      </c>
      <c r="Z26" s="303">
        <v>0</v>
      </c>
      <c r="AA26" s="303">
        <v>0</v>
      </c>
    </row>
    <row r="27" spans="1:27" s="3" customFormat="1" outlineLevel="1" x14ac:dyDescent="0.3">
      <c r="A27" s="202" t="s">
        <v>112</v>
      </c>
      <c r="B27" s="133"/>
      <c r="C27" s="131">
        <f>+('[1]N EERR BARINAS'!C27*P27)+((('[1]N EERR BARINAS'!C27*(100%-P27))/(1+TASAS!$B$9)))</f>
        <v>3.7306004554796428E-2</v>
      </c>
      <c r="D27" s="131">
        <f>+('[1]N EERR BARINAS'!D27*Q27)+((('[1]N EERR BARINAS'!D27*(100%-Q27))/(1+TASAS!$C$9)))</f>
        <v>0</v>
      </c>
      <c r="E27" s="131">
        <f>+('[1]N EERR BARINAS'!E27*R27)+((('[1]N EERR BARINAS'!E27*(100%-R27))/(1+TASAS!$D$9)))</f>
        <v>0.97289733336488182</v>
      </c>
      <c r="F27" s="131">
        <f>+('[1]N EERR BARINAS'!F27*S27)+((('[1]N EERR BARINAS'!F27*(100%-S27))/(1+TASAS!$E$9)))</f>
        <v>1.4963643441027637E-2</v>
      </c>
      <c r="G27" s="131">
        <f>+('[1]N EERR BARINAS'!G27*T27)+((('[1]N EERR BARINAS'!G27*(100%-T27))/(1+TASAS!$F$9)))</f>
        <v>145.30507735275197</v>
      </c>
      <c r="H27" s="131">
        <f>+('[1]N EERR BARINAS'!H27*U27)+((('[1]N EERR BARINAS'!H27*(100%-U27))/(1+TASAS!$G$9)))</f>
        <v>1.0190374447254187</v>
      </c>
      <c r="I27" s="131">
        <f>+('[1]N EERR BARINAS'!I27*V27)+((('[1]N EERR BARINAS'!I27*(100%-V27))/(1+TASAS!$H$9)))</f>
        <v>0</v>
      </c>
      <c r="J27" s="131">
        <f>+('[1]N EERR BARINAS'!J27*W27)+((('[1]N EERR BARINAS'!J27*(100%-W27))/(1+TASAS!$I$9)))</f>
        <v>0</v>
      </c>
      <c r="K27" s="131">
        <f>+('[1]N EERR BARINAS'!K27*X27)+((('[1]N EERR BARINAS'!K27*(100%-X27))/(1+TASAS!$J$9)))</f>
        <v>0</v>
      </c>
      <c r="L27" s="131">
        <f>+('[1]N EERR BARINAS'!L27*Y27)+((('[1]N EERR BARINAS'!L27*(100%-Y27))/(1+TASAS!$K$9)))</f>
        <v>0</v>
      </c>
      <c r="M27" s="131">
        <f>+('[1]N EERR BARINAS'!M27*Z27)+((('[1]N EERR BARINAS'!M27*(100%-Z27))/(1+TASAS!$L$9)))</f>
        <v>0</v>
      </c>
      <c r="N27" s="131">
        <f>+('[1]N EERR BARINAS'!N27*AA27)+((('[1]N EERR BARINAS'!N27*(100%-AA27))/(1+TASAS!$M$9)))</f>
        <v>0</v>
      </c>
      <c r="O27" s="194">
        <f t="shared" si="6"/>
        <v>147.3492817788381</v>
      </c>
      <c r="P27" s="303">
        <v>0</v>
      </c>
      <c r="Q27" s="303">
        <v>0</v>
      </c>
      <c r="R27" s="303">
        <v>0</v>
      </c>
      <c r="S27" s="303">
        <v>0</v>
      </c>
      <c r="T27" s="303">
        <v>0</v>
      </c>
      <c r="U27" s="303">
        <v>0</v>
      </c>
      <c r="V27" s="303">
        <v>0</v>
      </c>
      <c r="W27" s="303">
        <v>0</v>
      </c>
      <c r="X27" s="303">
        <v>0</v>
      </c>
      <c r="Y27" s="303">
        <v>0</v>
      </c>
      <c r="Z27" s="303">
        <v>0</v>
      </c>
      <c r="AA27" s="303">
        <v>0</v>
      </c>
    </row>
    <row r="28" spans="1:27" ht="15.6" customHeight="1" x14ac:dyDescent="0.3">
      <c r="A28" s="203"/>
      <c r="B28" s="131"/>
      <c r="C28" s="131"/>
      <c r="D28" s="131"/>
      <c r="E28" s="131"/>
      <c r="F28" s="131"/>
      <c r="G28" s="131"/>
      <c r="H28" s="131"/>
      <c r="I28" s="131"/>
      <c r="J28" s="131"/>
      <c r="K28" s="131"/>
      <c r="L28" s="131"/>
      <c r="M28" s="131"/>
      <c r="N28" s="131"/>
      <c r="O28" s="194">
        <f t="shared" si="6"/>
        <v>0</v>
      </c>
      <c r="P28" s="303"/>
      <c r="Q28" s="303"/>
      <c r="R28" s="303"/>
      <c r="S28" s="303"/>
      <c r="T28" s="303"/>
      <c r="U28" s="303"/>
      <c r="V28" s="303"/>
      <c r="W28" s="303"/>
      <c r="X28" s="303"/>
      <c r="Y28" s="303"/>
      <c r="Z28" s="303"/>
      <c r="AA28" s="303"/>
    </row>
    <row r="29" spans="1:27" s="28" customFormat="1" ht="18" customHeight="1" x14ac:dyDescent="0.3">
      <c r="A29" s="200" t="s">
        <v>47</v>
      </c>
      <c r="B29" s="184">
        <f>+SUM(B30:B33)</f>
        <v>0</v>
      </c>
      <c r="C29" s="184">
        <f t="shared" ref="C29:N29" si="7">+SUM(C30:C33)</f>
        <v>7724.7</v>
      </c>
      <c r="D29" s="184">
        <f t="shared" si="7"/>
        <v>12617.24</v>
      </c>
      <c r="E29" s="184">
        <f t="shared" si="7"/>
        <v>14689.88</v>
      </c>
      <c r="F29" s="184">
        <f t="shared" si="7"/>
        <v>13477.64</v>
      </c>
      <c r="G29" s="184">
        <f t="shared" si="7"/>
        <v>18574.47</v>
      </c>
      <c r="H29" s="184">
        <f t="shared" si="7"/>
        <v>14739.91</v>
      </c>
      <c r="I29" s="184">
        <f t="shared" si="7"/>
        <v>0</v>
      </c>
      <c r="J29" s="184">
        <f t="shared" si="7"/>
        <v>0</v>
      </c>
      <c r="K29" s="184">
        <f t="shared" si="7"/>
        <v>0</v>
      </c>
      <c r="L29" s="184">
        <f t="shared" si="7"/>
        <v>0</v>
      </c>
      <c r="M29" s="184">
        <f t="shared" si="7"/>
        <v>0</v>
      </c>
      <c r="N29" s="184">
        <f t="shared" si="7"/>
        <v>0</v>
      </c>
      <c r="O29" s="201">
        <f t="shared" ref="O29" si="8">+SUM(O30:O33)</f>
        <v>81823.839999999997</v>
      </c>
      <c r="P29" s="306"/>
      <c r="Q29" s="306"/>
      <c r="R29" s="306"/>
      <c r="S29" s="306"/>
      <c r="T29" s="306"/>
      <c r="U29" s="306"/>
      <c r="V29" s="306"/>
      <c r="W29" s="306"/>
      <c r="X29" s="306"/>
      <c r="Y29" s="306"/>
      <c r="Z29" s="306"/>
      <c r="AA29" s="306"/>
    </row>
    <row r="30" spans="1:27" outlineLevel="1" x14ac:dyDescent="0.3">
      <c r="A30" s="202" t="s">
        <v>245</v>
      </c>
      <c r="B30" s="131"/>
      <c r="C30" s="131">
        <f>+('[1]N EERR BARINAS'!C30*P30)+((('[1]N EERR BARINAS'!C30*(100%-P30))/(1+TASAS!$B$9)))</f>
        <v>7724.7</v>
      </c>
      <c r="D30" s="131">
        <f>+('[1]N EERR BARINAS'!D30*Q30)+((('[1]N EERR BARINAS'!D30*(100%-Q30))/(1+TASAS!$C$9)))</f>
        <v>12617.24</v>
      </c>
      <c r="E30" s="131">
        <f>+('[1]N EERR BARINAS'!E30*R30)+((('[1]N EERR BARINAS'!E30*(100%-R30))/(1+TASAS!$D$9)))</f>
        <v>14689.88</v>
      </c>
      <c r="F30" s="131">
        <f>+('[1]N EERR BARINAS'!F30*S30)+((('[1]N EERR BARINAS'!F30*(100%-S30))/(1+TASAS!$E$9)))</f>
        <v>13477.64</v>
      </c>
      <c r="G30" s="131">
        <f>+('[1]N EERR BARINAS'!G30*T30)+((('[1]N EERR BARINAS'!G30*(100%-T30))/(1+TASAS!$F$9)))</f>
        <v>18574.47</v>
      </c>
      <c r="H30" s="131">
        <f>+('[1]N EERR BARINAS'!H30*U30)+((('[1]N EERR BARINAS'!H30*(100%-U30))/(1+TASAS!$G$9)))</f>
        <v>14739.91</v>
      </c>
      <c r="I30" s="131">
        <f>+('[1]N EERR BARINAS'!I30*V30)+((('[1]N EERR BARINAS'!I30*(100%-V30))/(1+TASAS!$H$9)))</f>
        <v>0</v>
      </c>
      <c r="J30" s="131">
        <f>+('[1]N EERR BARINAS'!J30*W30)+((('[1]N EERR BARINAS'!J30*(100%-W30))/(1+TASAS!$I$9)))</f>
        <v>0</v>
      </c>
      <c r="K30" s="131">
        <f>+('[1]N EERR BARINAS'!K30*X30)+((('[1]N EERR BARINAS'!K30*(100%-X30))/(1+TASAS!$J$9)))</f>
        <v>0</v>
      </c>
      <c r="L30" s="131">
        <f>+('[1]N EERR BARINAS'!L30*Y30)+((('[1]N EERR BARINAS'!L30*(100%-Y30))/(1+TASAS!$K$9)))</f>
        <v>0</v>
      </c>
      <c r="M30" s="131">
        <f>+('[1]N EERR BARINAS'!M30*Z30)+((('[1]N EERR BARINAS'!M30*(100%-Z30))/(1+TASAS!$L$9)))</f>
        <v>0</v>
      </c>
      <c r="N30" s="131">
        <f>+('[1]N EERR BARINAS'!N30*AA30)+((('[1]N EERR BARINAS'!N30*(100%-AA30))/(1+TASAS!$M$9)))</f>
        <v>0</v>
      </c>
      <c r="O30" s="194">
        <f t="shared" si="3"/>
        <v>81823.839999999997</v>
      </c>
      <c r="P30" s="303">
        <v>1</v>
      </c>
      <c r="Q30" s="303">
        <v>1</v>
      </c>
      <c r="R30" s="303">
        <v>1</v>
      </c>
      <c r="S30" s="303">
        <v>1</v>
      </c>
      <c r="T30" s="303">
        <v>1</v>
      </c>
      <c r="U30" s="303">
        <v>1</v>
      </c>
      <c r="V30" s="303">
        <v>1</v>
      </c>
      <c r="W30" s="303">
        <v>1</v>
      </c>
      <c r="X30" s="303">
        <v>1</v>
      </c>
      <c r="Y30" s="303">
        <v>1</v>
      </c>
      <c r="Z30" s="303">
        <v>1</v>
      </c>
      <c r="AA30" s="303">
        <v>1</v>
      </c>
    </row>
    <row r="31" spans="1:27" outlineLevel="1" x14ac:dyDescent="0.3">
      <c r="A31" s="202" t="s">
        <v>246</v>
      </c>
      <c r="B31" s="131"/>
      <c r="C31" s="131">
        <f>+('[1]N EERR BARINAS'!C31*P31)+((('[1]N EERR BARINAS'!C31*(100%-P31))/(1+TASAS!$B$9)))</f>
        <v>0</v>
      </c>
      <c r="D31" s="131">
        <f>+('[1]N EERR BARINAS'!D31*Q31)+((('[1]N EERR BARINAS'!D31*(100%-Q31))/(1+TASAS!$C$9)))</f>
        <v>0</v>
      </c>
      <c r="E31" s="131">
        <f>+('[1]N EERR BARINAS'!E31*R31)+((('[1]N EERR BARINAS'!E31*(100%-R31))/(1+TASAS!$D$9)))</f>
        <v>0</v>
      </c>
      <c r="F31" s="131">
        <f>+('[1]N EERR BARINAS'!F31*S31)+((('[1]N EERR BARINAS'!F31*(100%-S31))/(1+TASAS!$E$9)))</f>
        <v>0</v>
      </c>
      <c r="G31" s="131">
        <f>+('[1]N EERR BARINAS'!G31*T31)+((('[1]N EERR BARINAS'!G31*(100%-T31))/(1+TASAS!$F$9)))</f>
        <v>0</v>
      </c>
      <c r="H31" s="131">
        <f>+('[1]N EERR BARINAS'!H31*U31)+((('[1]N EERR BARINAS'!H31*(100%-U31))/(1+TASAS!$G$9)))</f>
        <v>0</v>
      </c>
      <c r="I31" s="131">
        <f>+('[1]N EERR BARINAS'!I31*V31)+((('[1]N EERR BARINAS'!I31*(100%-V31))/(1+TASAS!$H$9)))</f>
        <v>0</v>
      </c>
      <c r="J31" s="131">
        <f>+('[1]N EERR BARINAS'!J31*W31)+((('[1]N EERR BARINAS'!J31*(100%-W31))/(1+TASAS!$I$9)))</f>
        <v>0</v>
      </c>
      <c r="K31" s="131">
        <f>+('[1]N EERR BARINAS'!K31*X31)+((('[1]N EERR BARINAS'!K31*(100%-X31))/(1+TASAS!$J$9)))</f>
        <v>0</v>
      </c>
      <c r="L31" s="131">
        <f>+('[1]N EERR BARINAS'!L31*Y31)+((('[1]N EERR BARINAS'!L31*(100%-Y31))/(1+TASAS!$K$9)))</f>
        <v>0</v>
      </c>
      <c r="M31" s="131">
        <f>+('[1]N EERR BARINAS'!M31*Z31)+((('[1]N EERR BARINAS'!M31*(100%-Z31))/(1+TASAS!$L$9)))</f>
        <v>0</v>
      </c>
      <c r="N31" s="131">
        <f>+('[1]N EERR BARINAS'!N31*AA31)+((('[1]N EERR BARINAS'!N31*(100%-AA31))/(1+TASAS!$M$9)))</f>
        <v>0</v>
      </c>
      <c r="O31" s="194">
        <f t="shared" si="3"/>
        <v>0</v>
      </c>
      <c r="P31" s="303">
        <v>0</v>
      </c>
      <c r="Q31" s="303">
        <v>0</v>
      </c>
      <c r="R31" s="303">
        <v>0</v>
      </c>
      <c r="S31" s="303">
        <v>0</v>
      </c>
      <c r="T31" s="303">
        <v>0</v>
      </c>
      <c r="U31" s="303">
        <v>0</v>
      </c>
      <c r="V31" s="303">
        <v>0</v>
      </c>
      <c r="W31" s="303">
        <v>0</v>
      </c>
      <c r="X31" s="303">
        <v>0</v>
      </c>
      <c r="Y31" s="303">
        <v>0</v>
      </c>
      <c r="Z31" s="303">
        <v>0</v>
      </c>
      <c r="AA31" s="303">
        <v>0</v>
      </c>
    </row>
    <row r="32" spans="1:27" s="3" customFormat="1" outlineLevel="1" x14ac:dyDescent="0.3">
      <c r="A32" s="202" t="s">
        <v>247</v>
      </c>
      <c r="B32" s="133"/>
      <c r="C32" s="131">
        <f>+('[1]N EERR BARINAS'!C32*P32)+((('[1]N EERR BARINAS'!C32*(100%-P32))/(1+TASAS!$B$9)))</f>
        <v>0</v>
      </c>
      <c r="D32" s="131">
        <f>+('[1]N EERR BARINAS'!D32*Q32)+((('[1]N EERR BARINAS'!D32*(100%-Q32))/(1+TASAS!$C$9)))</f>
        <v>0</v>
      </c>
      <c r="E32" s="131">
        <f>+('[1]N EERR BARINAS'!E32*R32)+((('[1]N EERR BARINAS'!E32*(100%-R32))/(1+TASAS!$D$9)))</f>
        <v>0</v>
      </c>
      <c r="F32" s="131">
        <f>+('[1]N EERR BARINAS'!F32*S32)+((('[1]N EERR BARINAS'!F32*(100%-S32))/(1+TASAS!$E$9)))</f>
        <v>0</v>
      </c>
      <c r="G32" s="131">
        <f>+('[1]N EERR BARINAS'!G32*T32)+((('[1]N EERR BARINAS'!G32*(100%-T32))/(1+TASAS!$F$9)))</f>
        <v>0</v>
      </c>
      <c r="H32" s="131">
        <f>+('[1]N EERR BARINAS'!H32*U32)+((('[1]N EERR BARINAS'!H32*(100%-U32))/(1+TASAS!$G$9)))</f>
        <v>0</v>
      </c>
      <c r="I32" s="131">
        <f>+('[1]N EERR BARINAS'!I32*V32)+((('[1]N EERR BARINAS'!I32*(100%-V32))/(1+TASAS!$H$9)))</f>
        <v>0</v>
      </c>
      <c r="J32" s="131">
        <f>+('[1]N EERR BARINAS'!J32*W32)+((('[1]N EERR BARINAS'!J32*(100%-W32))/(1+TASAS!$I$9)))</f>
        <v>0</v>
      </c>
      <c r="K32" s="131">
        <f>+('[1]N EERR BARINAS'!K32*X32)+((('[1]N EERR BARINAS'!K32*(100%-X32))/(1+TASAS!$J$9)))</f>
        <v>0</v>
      </c>
      <c r="L32" s="131">
        <f>+('[1]N EERR BARINAS'!L32*Y32)+((('[1]N EERR BARINAS'!L32*(100%-Y32))/(1+TASAS!$K$9)))</f>
        <v>0</v>
      </c>
      <c r="M32" s="131">
        <f>+('[1]N EERR BARINAS'!M32*Z32)+((('[1]N EERR BARINAS'!M32*(100%-Z32))/(1+TASAS!$L$9)))</f>
        <v>0</v>
      </c>
      <c r="N32" s="131">
        <f>+('[1]N EERR BARINAS'!N32*AA32)+((('[1]N EERR BARINAS'!N32*(100%-AA32))/(1+TASAS!$M$9)))</f>
        <v>0</v>
      </c>
      <c r="O32" s="194">
        <f t="shared" si="3"/>
        <v>0</v>
      </c>
      <c r="P32" s="303">
        <v>1</v>
      </c>
      <c r="Q32" s="303">
        <v>1</v>
      </c>
      <c r="R32" s="303">
        <v>1</v>
      </c>
      <c r="S32" s="303">
        <v>1</v>
      </c>
      <c r="T32" s="303">
        <v>1</v>
      </c>
      <c r="U32" s="303">
        <v>1</v>
      </c>
      <c r="V32" s="303">
        <v>1</v>
      </c>
      <c r="W32" s="303">
        <v>1</v>
      </c>
      <c r="X32" s="303">
        <v>1</v>
      </c>
      <c r="Y32" s="303">
        <v>1</v>
      </c>
      <c r="Z32" s="303">
        <v>1</v>
      </c>
      <c r="AA32" s="303">
        <v>1</v>
      </c>
    </row>
    <row r="33" spans="1:27" s="6" customFormat="1" ht="14.4" customHeight="1" x14ac:dyDescent="0.3">
      <c r="A33" s="204"/>
      <c r="B33" s="136"/>
      <c r="C33" s="136"/>
      <c r="D33" s="136"/>
      <c r="E33" s="136"/>
      <c r="F33" s="136">
        <v>0</v>
      </c>
      <c r="G33" s="136">
        <v>0</v>
      </c>
      <c r="H33" s="136">
        <v>0</v>
      </c>
      <c r="I33" s="136"/>
      <c r="J33" s="136"/>
      <c r="K33" s="136"/>
      <c r="L33" s="136"/>
      <c r="M33" s="136"/>
      <c r="N33" s="136"/>
      <c r="O33" s="194">
        <f t="shared" si="3"/>
        <v>0</v>
      </c>
      <c r="P33" s="307"/>
      <c r="Q33" s="307"/>
      <c r="R33" s="307"/>
      <c r="S33" s="307"/>
      <c r="T33" s="307"/>
      <c r="U33" s="307"/>
      <c r="V33" s="307"/>
      <c r="W33" s="307"/>
      <c r="X33" s="307"/>
      <c r="Y33" s="307"/>
      <c r="Z33" s="307"/>
      <c r="AA33" s="307"/>
    </row>
    <row r="34" spans="1:27" s="182" customFormat="1" ht="18.600000000000001" thickBot="1" x14ac:dyDescent="0.4">
      <c r="A34" s="218" t="s">
        <v>59</v>
      </c>
      <c r="B34" s="181">
        <f>+B4-B29</f>
        <v>0</v>
      </c>
      <c r="C34" s="181">
        <f t="shared" ref="C34:N34" si="9">+C4-C29</f>
        <v>6006.3130039517882</v>
      </c>
      <c r="D34" s="181">
        <f t="shared" si="9"/>
        <v>10185.994457711555</v>
      </c>
      <c r="E34" s="181">
        <f t="shared" si="9"/>
        <v>11665.333005901541</v>
      </c>
      <c r="F34" s="181">
        <f t="shared" si="9"/>
        <v>11315.197534259212</v>
      </c>
      <c r="G34" s="181">
        <f t="shared" si="9"/>
        <v>12961.612127794273</v>
      </c>
      <c r="H34" s="181">
        <f t="shared" si="9"/>
        <v>12724.560123352196</v>
      </c>
      <c r="I34" s="181">
        <f t="shared" si="9"/>
        <v>0</v>
      </c>
      <c r="J34" s="181">
        <f t="shared" si="9"/>
        <v>0</v>
      </c>
      <c r="K34" s="181">
        <f t="shared" si="9"/>
        <v>0</v>
      </c>
      <c r="L34" s="181">
        <f t="shared" si="9"/>
        <v>0</v>
      </c>
      <c r="M34" s="181">
        <f t="shared" si="9"/>
        <v>0</v>
      </c>
      <c r="N34" s="181">
        <f t="shared" si="9"/>
        <v>0</v>
      </c>
      <c r="O34" s="219">
        <f t="shared" ref="O34" si="10">+O4-O29</f>
        <v>64859.010252970562</v>
      </c>
      <c r="P34" s="308"/>
      <c r="Q34" s="308"/>
      <c r="R34" s="308"/>
      <c r="S34" s="308"/>
      <c r="T34" s="308"/>
      <c r="U34" s="308"/>
      <c r="V34" s="308"/>
      <c r="W34" s="308"/>
      <c r="X34" s="308"/>
      <c r="Y34" s="308"/>
      <c r="Z34" s="308"/>
      <c r="AA34" s="308"/>
    </row>
    <row r="35" spans="1:27" s="3" customFormat="1" ht="15" thickTop="1" x14ac:dyDescent="0.3">
      <c r="A35" s="205"/>
      <c r="B35" s="133"/>
      <c r="C35" s="133"/>
      <c r="D35" s="133"/>
      <c r="E35" s="133"/>
      <c r="F35" s="133"/>
      <c r="G35" s="133"/>
      <c r="H35" s="133"/>
      <c r="I35" s="133"/>
      <c r="J35" s="133"/>
      <c r="K35" s="133"/>
      <c r="L35" s="133"/>
      <c r="M35" s="133"/>
      <c r="N35" s="133"/>
      <c r="O35" s="206">
        <f t="shared" si="3"/>
        <v>0</v>
      </c>
      <c r="P35" s="304"/>
      <c r="Q35" s="304"/>
      <c r="R35" s="304"/>
      <c r="S35" s="304"/>
      <c r="T35" s="304"/>
      <c r="U35" s="304"/>
      <c r="V35" s="304"/>
      <c r="W35" s="304"/>
      <c r="X35" s="304"/>
      <c r="Y35" s="304"/>
      <c r="Z35" s="304"/>
      <c r="AA35" s="304"/>
    </row>
    <row r="36" spans="1:27" s="190" customFormat="1" ht="18" x14ac:dyDescent="0.35">
      <c r="A36" s="200" t="s">
        <v>248</v>
      </c>
      <c r="B36" s="184">
        <f>+B37+B193</f>
        <v>0</v>
      </c>
      <c r="C36" s="184">
        <f t="shared" ref="C36:N36" si="11">+C37+C193</f>
        <v>4165.7278416560202</v>
      </c>
      <c r="D36" s="184">
        <f t="shared" si="11"/>
        <v>5047.707113372714</v>
      </c>
      <c r="E36" s="184">
        <f t="shared" si="11"/>
        <v>6348.2383726506241</v>
      </c>
      <c r="F36" s="184">
        <f t="shared" si="11"/>
        <v>5760.3197388867266</v>
      </c>
      <c r="G36" s="184">
        <f t="shared" si="11"/>
        <v>5963.7781062467102</v>
      </c>
      <c r="H36" s="184">
        <f t="shared" si="11"/>
        <v>6133.5798584159347</v>
      </c>
      <c r="I36" s="184">
        <f t="shared" si="11"/>
        <v>0</v>
      </c>
      <c r="J36" s="184">
        <f t="shared" si="11"/>
        <v>0</v>
      </c>
      <c r="K36" s="184">
        <f t="shared" si="11"/>
        <v>0</v>
      </c>
      <c r="L36" s="184">
        <f t="shared" si="11"/>
        <v>0</v>
      </c>
      <c r="M36" s="184">
        <f t="shared" si="11"/>
        <v>0</v>
      </c>
      <c r="N36" s="184">
        <f t="shared" si="11"/>
        <v>0</v>
      </c>
      <c r="O36" s="201">
        <f t="shared" ref="O36" si="12">+O37+O193</f>
        <v>33419.351031228725</v>
      </c>
      <c r="P36" s="309"/>
      <c r="Q36" s="309"/>
      <c r="R36" s="309"/>
      <c r="S36" s="309"/>
      <c r="T36" s="309"/>
      <c r="U36" s="309"/>
      <c r="V36" s="309"/>
      <c r="W36" s="309"/>
      <c r="X36" s="309"/>
      <c r="Y36" s="309"/>
      <c r="Z36" s="309"/>
      <c r="AA36" s="309"/>
    </row>
    <row r="37" spans="1:27" s="188" customFormat="1" ht="17.399999999999999" x14ac:dyDescent="0.35">
      <c r="A37" s="207" t="s">
        <v>101</v>
      </c>
      <c r="B37" s="189">
        <f>+B38+B95+B139+B172+B188</f>
        <v>0</v>
      </c>
      <c r="C37" s="189">
        <f t="shared" ref="C37:N37" si="13">+C38+C95+C139+C172+C188</f>
        <v>4165.280169601363</v>
      </c>
      <c r="D37" s="189">
        <f t="shared" si="13"/>
        <v>5047.5313607572416</v>
      </c>
      <c r="E37" s="189">
        <f t="shared" si="13"/>
        <v>6348.0339232110036</v>
      </c>
      <c r="F37" s="189">
        <f t="shared" si="13"/>
        <v>5568.7949933826394</v>
      </c>
      <c r="G37" s="189">
        <f t="shared" si="13"/>
        <v>5962.1294275311457</v>
      </c>
      <c r="H37" s="189">
        <f t="shared" si="13"/>
        <v>6132.5448985111352</v>
      </c>
      <c r="I37" s="189">
        <f t="shared" si="13"/>
        <v>0</v>
      </c>
      <c r="J37" s="189">
        <f t="shared" si="13"/>
        <v>0</v>
      </c>
      <c r="K37" s="189">
        <f t="shared" si="13"/>
        <v>0</v>
      </c>
      <c r="L37" s="189">
        <f t="shared" si="13"/>
        <v>0</v>
      </c>
      <c r="M37" s="189">
        <f t="shared" si="13"/>
        <v>0</v>
      </c>
      <c r="N37" s="189">
        <f t="shared" si="13"/>
        <v>0</v>
      </c>
      <c r="O37" s="208">
        <f t="shared" ref="O37" si="14">+O38+O95+O139+O172+O188</f>
        <v>33224.314772994527</v>
      </c>
      <c r="P37" s="310"/>
      <c r="Q37" s="310"/>
      <c r="R37" s="310"/>
      <c r="S37" s="310"/>
      <c r="T37" s="310"/>
      <c r="U37" s="310"/>
      <c r="V37" s="310"/>
      <c r="W37" s="310"/>
      <c r="X37" s="310"/>
      <c r="Y37" s="310"/>
      <c r="Z37" s="310"/>
      <c r="AA37" s="310"/>
    </row>
    <row r="38" spans="1:27" s="187" customFormat="1" ht="15.6" x14ac:dyDescent="0.3">
      <c r="A38" s="209" t="s">
        <v>60</v>
      </c>
      <c r="B38" s="186">
        <f>+SUM(B39:B94)</f>
        <v>0</v>
      </c>
      <c r="C38" s="186">
        <f t="shared" ref="C38:N38" si="15">+SUM(C39:C94)</f>
        <v>1788.0574685700535</v>
      </c>
      <c r="D38" s="186">
        <f t="shared" si="15"/>
        <v>2571.8726987403033</v>
      </c>
      <c r="E38" s="186">
        <f t="shared" si="15"/>
        <v>2606.391811986844</v>
      </c>
      <c r="F38" s="186">
        <f t="shared" si="15"/>
        <v>2290.9293575710394</v>
      </c>
      <c r="G38" s="186">
        <f t="shared" si="15"/>
        <v>2702.7796734807271</v>
      </c>
      <c r="H38" s="186">
        <f t="shared" si="15"/>
        <v>3009.4252782999092</v>
      </c>
      <c r="I38" s="186">
        <f t="shared" si="15"/>
        <v>0</v>
      </c>
      <c r="J38" s="186">
        <f t="shared" si="15"/>
        <v>0</v>
      </c>
      <c r="K38" s="186">
        <f t="shared" si="15"/>
        <v>0</v>
      </c>
      <c r="L38" s="186">
        <f t="shared" si="15"/>
        <v>0</v>
      </c>
      <c r="M38" s="186">
        <f t="shared" si="15"/>
        <v>0</v>
      </c>
      <c r="N38" s="186">
        <f t="shared" si="15"/>
        <v>0</v>
      </c>
      <c r="O38" s="210">
        <f t="shared" ref="O38" si="16">+SUM(O39:O94)</f>
        <v>14969.456288648877</v>
      </c>
      <c r="P38" s="305"/>
      <c r="Q38" s="305"/>
      <c r="R38" s="305"/>
      <c r="S38" s="305"/>
      <c r="T38" s="305"/>
      <c r="U38" s="305"/>
      <c r="V38" s="305"/>
      <c r="W38" s="305"/>
      <c r="X38" s="305"/>
      <c r="Y38" s="305"/>
      <c r="Z38" s="305"/>
      <c r="AA38" s="305"/>
    </row>
    <row r="39" spans="1:27" outlineLevel="1" x14ac:dyDescent="0.3">
      <c r="A39" s="203" t="s">
        <v>61</v>
      </c>
      <c r="B39" s="131"/>
      <c r="C39" s="131">
        <f>+('[1]N EERR BARINAS'!C39*P39)+((('[1]N EERR BARINAS'!C39*(100%-P39))/(1+TASAS!$B$9)))</f>
        <v>10.930659334555354</v>
      </c>
      <c r="D39" s="131">
        <f>+('[1]N EERR BARINAS'!D39*Q39)+((('[1]N EERR BARINAS'!D39*(100%-Q39))/(1+TASAS!$C$9)))</f>
        <v>12.394074443100136</v>
      </c>
      <c r="E39" s="131">
        <f>+('[1]N EERR BARINAS'!E39*R39)+((('[1]N EERR BARINAS'!E39*(100%-R39))/(1+TASAS!$D$9)))</f>
        <v>12.182366609090696</v>
      </c>
      <c r="F39" s="131">
        <f>+('[1]N EERR BARINAS'!F39*S39)+((('[1]N EERR BARINAS'!F39*(100%-S39))/(1+TASAS!$E$9)))</f>
        <v>13.220378980147919</v>
      </c>
      <c r="G39" s="131">
        <f>+('[1]N EERR BARINAS'!G39*T39)+((('[1]N EERR BARINAS'!G39*(100%-T39))/(1+TASAS!$F$9)))</f>
        <v>13.471842282271743</v>
      </c>
      <c r="H39" s="131">
        <f>+('[1]N EERR BARINAS'!H39*U39)+((('[1]N EERR BARINAS'!H39*(100%-U39))/(1+TASAS!$G$9)))</f>
        <v>13.693315663497811</v>
      </c>
      <c r="I39" s="131">
        <f>+('[1]N EERR BARINAS'!I39*V39)+((('[1]N EERR BARINAS'!I39*(100%-V39))/(1+TASAS!$H$9)))</f>
        <v>0</v>
      </c>
      <c r="J39" s="131">
        <f>+('[1]N EERR BARINAS'!J39*W39)+((('[1]N EERR BARINAS'!J39*(100%-W39))/(1+TASAS!$I$9)))</f>
        <v>0</v>
      </c>
      <c r="K39" s="131">
        <f>+('[1]N EERR BARINAS'!K39*X39)+((('[1]N EERR BARINAS'!K39*(100%-X39))/(1+TASAS!$J$9)))</f>
        <v>0</v>
      </c>
      <c r="L39" s="131">
        <f>+('[1]N EERR BARINAS'!L39*Y39)+((('[1]N EERR BARINAS'!L39*(100%-Y39))/(1+TASAS!$K$9)))</f>
        <v>0</v>
      </c>
      <c r="M39" s="131">
        <f>+('[1]N EERR BARINAS'!M39*Z39)+((('[1]N EERR BARINAS'!M39*(100%-Z39))/(1+TASAS!$L$9)))</f>
        <v>0</v>
      </c>
      <c r="N39" s="131">
        <f>+('[1]N EERR BARINAS'!N39*AA39)+((('[1]N EERR BARINAS'!N39*(100%-AA39))/(1+TASAS!$M$9)))</f>
        <v>0</v>
      </c>
      <c r="O39" s="194">
        <f t="shared" si="3"/>
        <v>75.892637312663666</v>
      </c>
      <c r="P39" s="303">
        <v>0</v>
      </c>
      <c r="Q39" s="303">
        <v>0</v>
      </c>
      <c r="R39" s="303">
        <v>0</v>
      </c>
      <c r="S39" s="303">
        <v>0</v>
      </c>
      <c r="T39" s="303">
        <v>0</v>
      </c>
      <c r="U39" s="303">
        <v>0</v>
      </c>
      <c r="V39" s="303">
        <v>0</v>
      </c>
      <c r="W39" s="303">
        <v>0</v>
      </c>
      <c r="X39" s="303">
        <v>0</v>
      </c>
      <c r="Y39" s="303">
        <v>0</v>
      </c>
      <c r="Z39" s="303">
        <v>0</v>
      </c>
      <c r="AA39" s="303">
        <v>0</v>
      </c>
    </row>
    <row r="40" spans="1:27" outlineLevel="1" x14ac:dyDescent="0.3">
      <c r="A40" s="203" t="s">
        <v>3</v>
      </c>
      <c r="B40" s="131"/>
      <c r="C40" s="131">
        <f>+('[1]N EERR BARINAS'!C40*P40)+((('[1]N EERR BARINAS'!C40*(100%-P40))/(1+TASAS!$B$9)))</f>
        <v>18.851967635023797</v>
      </c>
      <c r="D40" s="131">
        <f>+('[1]N EERR BARINAS'!D40*Q40)+((('[1]N EERR BARINAS'!D40*(100%-Q40))/(1+TASAS!$C$9)))</f>
        <v>21.195765425948334</v>
      </c>
      <c r="E40" s="131">
        <f>+('[1]N EERR BARINAS'!E40*R40)+((('[1]N EERR BARINAS'!E40*(100%-R40))/(1+TASAS!$D$9)))</f>
        <v>18.012700628603429</v>
      </c>
      <c r="F40" s="131">
        <f>+('[1]N EERR BARINAS'!F40*S40)+((('[1]N EERR BARINAS'!F40*(100%-S40))/(1+TASAS!$E$9)))</f>
        <v>19.347990969248734</v>
      </c>
      <c r="G40" s="131">
        <f>+('[1]N EERR BARINAS'!G40*T40)+((('[1]N EERR BARINAS'!G40*(100%-T40))/(1+TASAS!$F$9)))</f>
        <v>22.898315493946306</v>
      </c>
      <c r="H40" s="131">
        <f>+('[1]N EERR BARINAS'!H40*U40)+((('[1]N EERR BARINAS'!H40*(100%-U40))/(1+TASAS!$G$9)))</f>
        <v>44.463469756183308</v>
      </c>
      <c r="I40" s="131">
        <f>+('[1]N EERR BARINAS'!I40*V40)+((('[1]N EERR BARINAS'!I40*(100%-V40))/(1+TASAS!$H$9)))</f>
        <v>0</v>
      </c>
      <c r="J40" s="131">
        <f>+('[1]N EERR BARINAS'!J40*W40)+((('[1]N EERR BARINAS'!J40*(100%-W40))/(1+TASAS!$I$9)))</f>
        <v>0</v>
      </c>
      <c r="K40" s="131">
        <f>+('[1]N EERR BARINAS'!K40*X40)+((('[1]N EERR BARINAS'!K40*(100%-X40))/(1+TASAS!$J$9)))</f>
        <v>0</v>
      </c>
      <c r="L40" s="131">
        <f>+('[1]N EERR BARINAS'!L40*Y40)+((('[1]N EERR BARINAS'!L40*(100%-Y40))/(1+TASAS!$K$9)))</f>
        <v>0</v>
      </c>
      <c r="M40" s="131">
        <f>+('[1]N EERR BARINAS'!M40*Z40)+((('[1]N EERR BARINAS'!M40*(100%-Z40))/(1+TASAS!$L$9)))</f>
        <v>0</v>
      </c>
      <c r="N40" s="131">
        <f>+('[1]N EERR BARINAS'!N40*AA40)+((('[1]N EERR BARINAS'!N40*(100%-AA40))/(1+TASAS!$M$9)))</f>
        <v>0</v>
      </c>
      <c r="O40" s="194">
        <f t="shared" si="3"/>
        <v>144.77020990895392</v>
      </c>
      <c r="P40" s="303">
        <v>0</v>
      </c>
      <c r="Q40" s="303">
        <v>0</v>
      </c>
      <c r="R40" s="303">
        <v>0</v>
      </c>
      <c r="S40" s="303">
        <v>0</v>
      </c>
      <c r="T40" s="303">
        <v>0</v>
      </c>
      <c r="U40" s="303">
        <v>0</v>
      </c>
      <c r="V40" s="303">
        <v>0</v>
      </c>
      <c r="W40" s="303">
        <v>0</v>
      </c>
      <c r="X40" s="303">
        <v>0</v>
      </c>
      <c r="Y40" s="303">
        <v>0</v>
      </c>
      <c r="Z40" s="303">
        <v>0</v>
      </c>
      <c r="AA40" s="303">
        <v>0</v>
      </c>
    </row>
    <row r="41" spans="1:27" outlineLevel="1" x14ac:dyDescent="0.3">
      <c r="A41" s="203" t="s">
        <v>4</v>
      </c>
      <c r="B41" s="131"/>
      <c r="C41" s="131">
        <f>+('[1]N EERR BARINAS'!C41*P41)+((('[1]N EERR BARINAS'!C41*(100%-P41))/(1+TASAS!$B$9)))</f>
        <v>248.7066970319762</v>
      </c>
      <c r="D41" s="131">
        <f>+('[1]N EERR BARINAS'!D41*Q41)+((('[1]N EERR BARINAS'!D41*(100%-Q41))/(1+TASAS!$C$9)))</f>
        <v>351.50523094441678</v>
      </c>
      <c r="E41" s="131">
        <f>+('[1]N EERR BARINAS'!E41*R41)+((('[1]N EERR BARINAS'!E41*(100%-R41))/(1+TASAS!$D$9)))</f>
        <v>352.49903382785578</v>
      </c>
      <c r="F41" s="131">
        <f>+('[1]N EERR BARINAS'!F41*S41)+((('[1]N EERR BARINAS'!F41*(100%-S41))/(1+TASAS!$E$9)))</f>
        <v>373.7169949396652</v>
      </c>
      <c r="G41" s="131">
        <f>+('[1]N EERR BARINAS'!G41*T41)+((('[1]N EERR BARINAS'!G41*(100%-T41))/(1+TASAS!$F$9)))</f>
        <v>381.63859156577178</v>
      </c>
      <c r="H41" s="131">
        <f>+('[1]N EERR BARINAS'!H41*U41)+((('[1]N EERR BARINAS'!H41*(100%-U41))/(1+TASAS!$G$9)))</f>
        <v>398.06150184586664</v>
      </c>
      <c r="I41" s="131">
        <f>+('[1]N EERR BARINAS'!I41*V41)+((('[1]N EERR BARINAS'!I41*(100%-V41))/(1+TASAS!$H$9)))</f>
        <v>0</v>
      </c>
      <c r="J41" s="131">
        <f>+('[1]N EERR BARINAS'!J41*W41)+((('[1]N EERR BARINAS'!J41*(100%-W41))/(1+TASAS!$I$9)))</f>
        <v>0</v>
      </c>
      <c r="K41" s="131">
        <f>+('[1]N EERR BARINAS'!K41*X41)+((('[1]N EERR BARINAS'!K41*(100%-X41))/(1+TASAS!$J$9)))</f>
        <v>0</v>
      </c>
      <c r="L41" s="131">
        <f>+('[1]N EERR BARINAS'!L41*Y41)+((('[1]N EERR BARINAS'!L41*(100%-Y41))/(1+TASAS!$K$9)))</f>
        <v>0</v>
      </c>
      <c r="M41" s="131">
        <f>+('[1]N EERR BARINAS'!M41*Z41)+((('[1]N EERR BARINAS'!M41*(100%-Z41))/(1+TASAS!$L$9)))</f>
        <v>0</v>
      </c>
      <c r="N41" s="131">
        <f>+('[1]N EERR BARINAS'!N41*AA41)+((('[1]N EERR BARINAS'!N41*(100%-AA41))/(1+TASAS!$M$9)))</f>
        <v>0</v>
      </c>
      <c r="O41" s="194">
        <f t="shared" si="3"/>
        <v>2106.1280501555525</v>
      </c>
      <c r="P41" s="303">
        <v>0</v>
      </c>
      <c r="Q41" s="303">
        <v>0</v>
      </c>
      <c r="R41" s="303">
        <v>0</v>
      </c>
      <c r="S41" s="303">
        <v>0</v>
      </c>
      <c r="T41" s="303">
        <v>0</v>
      </c>
      <c r="U41" s="303">
        <v>0</v>
      </c>
      <c r="V41" s="303">
        <v>0</v>
      </c>
      <c r="W41" s="303">
        <v>0</v>
      </c>
      <c r="X41" s="303">
        <v>0</v>
      </c>
      <c r="Y41" s="303">
        <v>0</v>
      </c>
      <c r="Z41" s="303">
        <v>0</v>
      </c>
      <c r="AA41" s="303">
        <v>0</v>
      </c>
    </row>
    <row r="42" spans="1:27" outlineLevel="1" x14ac:dyDescent="0.3">
      <c r="A42" s="203" t="s">
        <v>5</v>
      </c>
      <c r="B42" s="131"/>
      <c r="C42" s="131">
        <f>+('[1]N EERR BARINAS'!C42*P42)+((('[1]N EERR BARINAS'!C42*(100%-P42))/(1+TASAS!$B$9)))</f>
        <v>0</v>
      </c>
      <c r="D42" s="131">
        <f>+('[1]N EERR BARINAS'!D42*Q42)+((('[1]N EERR BARINAS'!D42*(100%-Q42))/(1+TASAS!$C$9)))</f>
        <v>550.02132517258565</v>
      </c>
      <c r="E42" s="131">
        <f>+('[1]N EERR BARINAS'!E42*R42)+((('[1]N EERR BARINAS'!E42*(100%-R42))/(1+TASAS!$D$9)))</f>
        <v>272.54520297502148</v>
      </c>
      <c r="F42" s="131">
        <f>+('[1]N EERR BARINAS'!F42*S42)+((('[1]N EERR BARINAS'!F42*(100%-S42))/(1+TASAS!$E$9)))</f>
        <v>0</v>
      </c>
      <c r="G42" s="131">
        <f>+('[1]N EERR BARINAS'!G42*T42)+((('[1]N EERR BARINAS'!G42*(100%-T42))/(1+TASAS!$F$9)))</f>
        <v>332.30798721998013</v>
      </c>
      <c r="H42" s="131">
        <f>+('[1]N EERR BARINAS'!H42*U42)+((('[1]N EERR BARINAS'!H42*(100%-U42))/(1+TASAS!$G$9)))</f>
        <v>357.65029817847426</v>
      </c>
      <c r="I42" s="131">
        <f>+('[1]N EERR BARINAS'!I42*V42)+((('[1]N EERR BARINAS'!I42*(100%-V42))/(1+TASAS!$H$9)))</f>
        <v>0</v>
      </c>
      <c r="J42" s="131">
        <f>+('[1]N EERR BARINAS'!J42*W42)+((('[1]N EERR BARINAS'!J42*(100%-W42))/(1+TASAS!$I$9)))</f>
        <v>0</v>
      </c>
      <c r="K42" s="131">
        <f>+('[1]N EERR BARINAS'!K42*X42)+((('[1]N EERR BARINAS'!K42*(100%-X42))/(1+TASAS!$J$9)))</f>
        <v>0</v>
      </c>
      <c r="L42" s="131">
        <f>+('[1]N EERR BARINAS'!L42*Y42)+((('[1]N EERR BARINAS'!L42*(100%-Y42))/(1+TASAS!$K$9)))</f>
        <v>0</v>
      </c>
      <c r="M42" s="131">
        <f>+('[1]N EERR BARINAS'!M42*Z42)+((('[1]N EERR BARINAS'!M42*(100%-Z42))/(1+TASAS!$L$9)))</f>
        <v>0</v>
      </c>
      <c r="N42" s="131">
        <f>+('[1]N EERR BARINAS'!N42*AA42)+((('[1]N EERR BARINAS'!N42*(100%-AA42))/(1+TASAS!$M$9)))</f>
        <v>0</v>
      </c>
      <c r="O42" s="194">
        <f t="shared" si="3"/>
        <v>1512.5248135460615</v>
      </c>
      <c r="P42" s="303">
        <v>0</v>
      </c>
      <c r="Q42" s="303">
        <v>0</v>
      </c>
      <c r="R42" s="303">
        <v>0</v>
      </c>
      <c r="S42" s="303">
        <v>0</v>
      </c>
      <c r="T42" s="303">
        <v>0</v>
      </c>
      <c r="U42" s="303">
        <v>0</v>
      </c>
      <c r="V42" s="303">
        <v>0</v>
      </c>
      <c r="W42" s="303">
        <v>0</v>
      </c>
      <c r="X42" s="303">
        <v>0</v>
      </c>
      <c r="Y42" s="303">
        <v>0</v>
      </c>
      <c r="Z42" s="303">
        <v>0</v>
      </c>
      <c r="AA42" s="303">
        <v>0</v>
      </c>
    </row>
    <row r="43" spans="1:27" outlineLevel="1" x14ac:dyDescent="0.3">
      <c r="A43" s="203" t="s">
        <v>249</v>
      </c>
      <c r="B43" s="131"/>
      <c r="C43" s="131">
        <f>+('[1]N EERR BARINAS'!C43*P43)+((('[1]N EERR BARINAS'!C43*(100%-P43))/(1+TASAS!$B$9)))</f>
        <v>689.8</v>
      </c>
      <c r="D43" s="131">
        <f>+('[1]N EERR BARINAS'!D43*Q43)+((('[1]N EERR BARINAS'!D43*(100%-Q43))/(1+TASAS!$C$9)))</f>
        <v>972.91</v>
      </c>
      <c r="E43" s="131">
        <f>+('[1]N EERR BARINAS'!E43*R43)+((('[1]N EERR BARINAS'!E43*(100%-R43))/(1+TASAS!$D$9)))</f>
        <v>1024.3699999999999</v>
      </c>
      <c r="F43" s="131">
        <f>+('[1]N EERR BARINAS'!F43*S43)+((('[1]N EERR BARINAS'!F43*(100%-S43))/(1+TASAS!$E$9)))</f>
        <v>1065.83</v>
      </c>
      <c r="G43" s="131">
        <f>+('[1]N EERR BARINAS'!G43*T43)+((('[1]N EERR BARINAS'!G43*(100%-T43))/(1+TASAS!$F$9)))</f>
        <v>1220.0999999999999</v>
      </c>
      <c r="H43" s="131">
        <f>+('[1]N EERR BARINAS'!H43*U43)+((('[1]N EERR BARINAS'!H43*(100%-U43))/(1+TASAS!$G$9)))</f>
        <v>1258.92</v>
      </c>
      <c r="I43" s="131">
        <f>+('[1]N EERR BARINAS'!I43*V43)+((('[1]N EERR BARINAS'!I43*(100%-V43))/(1+TASAS!$H$9)))</f>
        <v>0</v>
      </c>
      <c r="J43" s="131">
        <f>+('[1]N EERR BARINAS'!J43*W43)+((('[1]N EERR BARINAS'!J43*(100%-W43))/(1+TASAS!$I$9)))</f>
        <v>0</v>
      </c>
      <c r="K43" s="131">
        <f>+('[1]N EERR BARINAS'!K43*X43)+((('[1]N EERR BARINAS'!K43*(100%-X43))/(1+TASAS!$J$9)))</f>
        <v>0</v>
      </c>
      <c r="L43" s="131">
        <f>+('[1]N EERR BARINAS'!L43*Y43)+((('[1]N EERR BARINAS'!L43*(100%-Y43))/(1+TASAS!$K$9)))</f>
        <v>0</v>
      </c>
      <c r="M43" s="131">
        <f>+('[1]N EERR BARINAS'!M43*Z43)+((('[1]N EERR BARINAS'!M43*(100%-Z43))/(1+TASAS!$L$9)))</f>
        <v>0</v>
      </c>
      <c r="N43" s="131">
        <f>+('[1]N EERR BARINAS'!N43*AA43)+((('[1]N EERR BARINAS'!N43*(100%-AA43))/(1+TASAS!$M$9)))</f>
        <v>0</v>
      </c>
      <c r="O43" s="194">
        <f t="shared" si="3"/>
        <v>6231.93</v>
      </c>
      <c r="P43" s="303">
        <v>1</v>
      </c>
      <c r="Q43" s="303">
        <v>1</v>
      </c>
      <c r="R43" s="303">
        <v>1</v>
      </c>
      <c r="S43" s="303">
        <v>1</v>
      </c>
      <c r="T43" s="303">
        <v>1</v>
      </c>
      <c r="U43" s="303">
        <v>1</v>
      </c>
      <c r="V43" s="303">
        <v>1</v>
      </c>
      <c r="W43" s="303">
        <v>1</v>
      </c>
      <c r="X43" s="303">
        <v>1</v>
      </c>
      <c r="Y43" s="303">
        <v>1</v>
      </c>
      <c r="Z43" s="303">
        <v>1</v>
      </c>
      <c r="AA43" s="303">
        <v>1</v>
      </c>
    </row>
    <row r="44" spans="1:27" outlineLevel="1" x14ac:dyDescent="0.3">
      <c r="A44" s="203" t="s">
        <v>7</v>
      </c>
      <c r="B44" s="131"/>
      <c r="C44" s="131">
        <f>+('[1]N EERR BARINAS'!C44*P44)+((('[1]N EERR BARINAS'!C44*(100%-P44))/(1+TASAS!$B$9)))</f>
        <v>34.197170841896728</v>
      </c>
      <c r="D44" s="131">
        <f>+('[1]N EERR BARINAS'!D44*Q44)+((('[1]N EERR BARINAS'!D44*(100%-Q44))/(1+TASAS!$C$9)))</f>
        <v>37.751661803430366</v>
      </c>
      <c r="E44" s="131">
        <f>+('[1]N EERR BARINAS'!E44*R44)+((('[1]N EERR BARINAS'!E44*(100%-R44))/(1+TASAS!$D$9)))</f>
        <v>38.774893721064132</v>
      </c>
      <c r="F44" s="131">
        <f>+('[1]N EERR BARINAS'!F44*S44)+((('[1]N EERR BARINAS'!F44*(100%-S44))/(1+TASAS!$E$9)))</f>
        <v>41.150019462826002</v>
      </c>
      <c r="G44" s="131">
        <f>+('[1]N EERR BARINAS'!G44*T44)+((('[1]N EERR BARINAS'!G44*(100%-T44))/(1+TASAS!$F$9)))</f>
        <v>41.980245072234894</v>
      </c>
      <c r="H44" s="131">
        <f>+('[1]N EERR BARINAS'!H44*U44)+((('[1]N EERR BARINAS'!H44*(100%-U44))/(1+TASAS!$G$9)))</f>
        <v>43.786765203045334</v>
      </c>
      <c r="I44" s="131">
        <f>+('[1]N EERR BARINAS'!I44*V44)+((('[1]N EERR BARINAS'!I44*(100%-V44))/(1+TASAS!$H$9)))</f>
        <v>0</v>
      </c>
      <c r="J44" s="131">
        <f>+('[1]N EERR BARINAS'!J44*W44)+((('[1]N EERR BARINAS'!J44*(100%-W44))/(1+TASAS!$I$9)))</f>
        <v>0</v>
      </c>
      <c r="K44" s="131">
        <f>+('[1]N EERR BARINAS'!K44*X44)+((('[1]N EERR BARINAS'!K44*(100%-X44))/(1+TASAS!$J$9)))</f>
        <v>0</v>
      </c>
      <c r="L44" s="131">
        <f>+('[1]N EERR BARINAS'!L44*Y44)+((('[1]N EERR BARINAS'!L44*(100%-Y44))/(1+TASAS!$K$9)))</f>
        <v>0</v>
      </c>
      <c r="M44" s="131">
        <f>+('[1]N EERR BARINAS'!M44*Z44)+((('[1]N EERR BARINAS'!M44*(100%-Z44))/(1+TASAS!$L$9)))</f>
        <v>0</v>
      </c>
      <c r="N44" s="131">
        <f>+('[1]N EERR BARINAS'!N44*AA44)+((('[1]N EERR BARINAS'!N44*(100%-AA44))/(1+TASAS!$M$9)))</f>
        <v>0</v>
      </c>
      <c r="O44" s="194">
        <f t="shared" si="3"/>
        <v>237.64075610449743</v>
      </c>
      <c r="P44" s="303">
        <v>0</v>
      </c>
      <c r="Q44" s="303">
        <v>0</v>
      </c>
      <c r="R44" s="303">
        <v>0</v>
      </c>
      <c r="S44" s="303">
        <v>0</v>
      </c>
      <c r="T44" s="303">
        <v>0</v>
      </c>
      <c r="U44" s="303">
        <v>0</v>
      </c>
      <c r="V44" s="303">
        <v>0</v>
      </c>
      <c r="W44" s="303">
        <v>0</v>
      </c>
      <c r="X44" s="303">
        <v>0</v>
      </c>
      <c r="Y44" s="303">
        <v>0</v>
      </c>
      <c r="Z44" s="303">
        <v>0</v>
      </c>
      <c r="AA44" s="303">
        <v>0</v>
      </c>
    </row>
    <row r="45" spans="1:27" outlineLevel="1" x14ac:dyDescent="0.3">
      <c r="A45" s="203" t="s">
        <v>8</v>
      </c>
      <c r="B45" s="131"/>
      <c r="C45" s="131">
        <f>+('[1]N EERR BARINAS'!C45*P45)+((('[1]N EERR BARINAS'!C45*(100%-P45))/(1+TASAS!$B$9)))</f>
        <v>19.971147771667688</v>
      </c>
      <c r="D45" s="131">
        <f>+('[1]N EERR BARINAS'!D45*Q45)+((('[1]N EERR BARINAS'!D45*(100%-Q45))/(1+TASAS!$C$9)))</f>
        <v>0</v>
      </c>
      <c r="E45" s="131">
        <f>+('[1]N EERR BARINAS'!E45*R45)+((('[1]N EERR BARINAS'!E45*(100%-R45))/(1+TASAS!$D$9)))</f>
        <v>0</v>
      </c>
      <c r="F45" s="131">
        <f>+('[1]N EERR BARINAS'!F45*S45)+((('[1]N EERR BARINAS'!F45*(100%-S45))/(1+TASAS!$E$9)))</f>
        <v>21.076291786687428</v>
      </c>
      <c r="G45" s="131">
        <f>+('[1]N EERR BARINAS'!G45*T45)+((('[1]N EERR BARINAS'!G45*(100%-T45))/(1+TASAS!$F$9)))</f>
        <v>1.4120627887933557</v>
      </c>
      <c r="H45" s="131">
        <f>+('[1]N EERR BARINAS'!H45*U45)+((('[1]N EERR BARINAS'!H45*(100%-U45))/(1+TASAS!$G$9)))</f>
        <v>0</v>
      </c>
      <c r="I45" s="131">
        <f>+('[1]N EERR BARINAS'!I45*V45)+((('[1]N EERR BARINAS'!I45*(100%-V45))/(1+TASAS!$H$9)))</f>
        <v>0</v>
      </c>
      <c r="J45" s="131">
        <f>+('[1]N EERR BARINAS'!J45*W45)+((('[1]N EERR BARINAS'!J45*(100%-W45))/(1+TASAS!$I$9)))</f>
        <v>0</v>
      </c>
      <c r="K45" s="131">
        <f>+('[1]N EERR BARINAS'!K45*X45)+((('[1]N EERR BARINAS'!K45*(100%-X45))/(1+TASAS!$J$9)))</f>
        <v>0</v>
      </c>
      <c r="L45" s="131">
        <f>+('[1]N EERR BARINAS'!L45*Y45)+((('[1]N EERR BARINAS'!L45*(100%-Y45))/(1+TASAS!$K$9)))</f>
        <v>0</v>
      </c>
      <c r="M45" s="131">
        <f>+('[1]N EERR BARINAS'!M45*Z45)+((('[1]N EERR BARINAS'!M45*(100%-Z45))/(1+TASAS!$L$9)))</f>
        <v>0</v>
      </c>
      <c r="N45" s="131">
        <f>+('[1]N EERR BARINAS'!N45*AA45)+((('[1]N EERR BARINAS'!N45*(100%-AA45))/(1+TASAS!$M$9)))</f>
        <v>0</v>
      </c>
      <c r="O45" s="194">
        <f t="shared" si="3"/>
        <v>42.459502347148472</v>
      </c>
      <c r="P45" s="303">
        <v>0</v>
      </c>
      <c r="Q45" s="303">
        <v>0</v>
      </c>
      <c r="R45" s="303">
        <v>0</v>
      </c>
      <c r="S45" s="303">
        <v>0</v>
      </c>
      <c r="T45" s="303">
        <v>0</v>
      </c>
      <c r="U45" s="303">
        <v>0</v>
      </c>
      <c r="V45" s="303">
        <v>0</v>
      </c>
      <c r="W45" s="303">
        <v>0</v>
      </c>
      <c r="X45" s="303">
        <v>0</v>
      </c>
      <c r="Y45" s="303">
        <v>0</v>
      </c>
      <c r="Z45" s="303">
        <v>0</v>
      </c>
      <c r="AA45" s="303">
        <v>0</v>
      </c>
    </row>
    <row r="46" spans="1:27" outlineLevel="1" x14ac:dyDescent="0.3">
      <c r="A46" s="203" t="s">
        <v>9</v>
      </c>
      <c r="B46" s="131"/>
      <c r="C46" s="131">
        <f>+('[1]N EERR BARINAS'!C46*P46)+((('[1]N EERR BARINAS'!C46*(100%-P46))/(1+TASAS!$B$9)))</f>
        <v>13.019795589623955</v>
      </c>
      <c r="D46" s="131">
        <f>+('[1]N EERR BARINAS'!D46*Q46)+((('[1]N EERR BARINAS'!D46*(100%-Q46))/(1+TASAS!$C$9)))</f>
        <v>0</v>
      </c>
      <c r="E46" s="131">
        <f>+('[1]N EERR BARINAS'!E46*R46)+((('[1]N EERR BARINAS'!E46*(100%-R46))/(1+TASAS!$D$9)))</f>
        <v>0</v>
      </c>
      <c r="F46" s="131">
        <f>+('[1]N EERR BARINAS'!F46*S46)+((('[1]N EERR BARINAS'!F46*(100%-S46))/(1+TASAS!$E$9)))</f>
        <v>23.971756792526271</v>
      </c>
      <c r="G46" s="131">
        <f>+('[1]N EERR BARINAS'!G46*T46)+((('[1]N EERR BARINAS'!G46*(100%-T46))/(1+TASAS!$F$9)))</f>
        <v>16.830261888050536</v>
      </c>
      <c r="H46" s="131">
        <f>+('[1]N EERR BARINAS'!H46*U46)+((('[1]N EERR BARINAS'!H46*(100%-U46))/(1+TASAS!$G$9)))</f>
        <v>0</v>
      </c>
      <c r="I46" s="131">
        <f>+('[1]N EERR BARINAS'!I46*V46)+((('[1]N EERR BARINAS'!I46*(100%-V46))/(1+TASAS!$H$9)))</f>
        <v>0</v>
      </c>
      <c r="J46" s="131">
        <f>+('[1]N EERR BARINAS'!J46*W46)+((('[1]N EERR BARINAS'!J46*(100%-W46))/(1+TASAS!$I$9)))</f>
        <v>0</v>
      </c>
      <c r="K46" s="131">
        <f>+('[1]N EERR BARINAS'!K46*X46)+((('[1]N EERR BARINAS'!K46*(100%-X46))/(1+TASAS!$J$9)))</f>
        <v>0</v>
      </c>
      <c r="L46" s="131">
        <f>+('[1]N EERR BARINAS'!L46*Y46)+((('[1]N EERR BARINAS'!L46*(100%-Y46))/(1+TASAS!$K$9)))</f>
        <v>0</v>
      </c>
      <c r="M46" s="131">
        <f>+('[1]N EERR BARINAS'!M46*Z46)+((('[1]N EERR BARINAS'!M46*(100%-Z46))/(1+TASAS!$L$9)))</f>
        <v>0</v>
      </c>
      <c r="N46" s="131">
        <f>+('[1]N EERR BARINAS'!N46*AA46)+((('[1]N EERR BARINAS'!N46*(100%-AA46))/(1+TASAS!$M$9)))</f>
        <v>0</v>
      </c>
      <c r="O46" s="194">
        <f t="shared" si="3"/>
        <v>53.821814270200761</v>
      </c>
      <c r="P46" s="303">
        <v>0</v>
      </c>
      <c r="Q46" s="303">
        <v>0</v>
      </c>
      <c r="R46" s="303">
        <v>0</v>
      </c>
      <c r="S46" s="303">
        <v>0</v>
      </c>
      <c r="T46" s="303">
        <v>0</v>
      </c>
      <c r="U46" s="303">
        <v>0</v>
      </c>
      <c r="V46" s="303">
        <v>0</v>
      </c>
      <c r="W46" s="303">
        <v>0</v>
      </c>
      <c r="X46" s="303">
        <v>0</v>
      </c>
      <c r="Y46" s="303">
        <v>0</v>
      </c>
      <c r="Z46" s="303">
        <v>0</v>
      </c>
      <c r="AA46" s="303">
        <v>0</v>
      </c>
    </row>
    <row r="47" spans="1:27" outlineLevel="1" x14ac:dyDescent="0.3">
      <c r="A47" s="203" t="s">
        <v>10</v>
      </c>
      <c r="B47" s="131"/>
      <c r="C47" s="131">
        <f>+('[1]N EERR BARINAS'!C47*P47)+((('[1]N EERR BARINAS'!C47*(100%-P47))/(1+TASAS!$B$9)))</f>
        <v>18.155588883334264</v>
      </c>
      <c r="D47" s="131">
        <f>+('[1]N EERR BARINAS'!D47*Q47)+((('[1]N EERR BARINAS'!D47*(100%-Q47))/(1+TASAS!$C$9)))</f>
        <v>0</v>
      </c>
      <c r="E47" s="131">
        <f>+('[1]N EERR BARINAS'!E47*R47)+((('[1]N EERR BARINAS'!E47*(100%-R47))/(1+TASAS!$D$9)))</f>
        <v>5.2169857006522653</v>
      </c>
      <c r="F47" s="131">
        <f>+('[1]N EERR BARINAS'!F47*S47)+((('[1]N EERR BARINAS'!F47*(100%-S47))/(1+TASAS!$E$9)))</f>
        <v>21.78706485013624</v>
      </c>
      <c r="G47" s="131">
        <f>+('[1]N EERR BARINAS'!G47*T47)+((('[1]N EERR BARINAS'!G47*(100%-T47))/(1+TASAS!$F$9)))</f>
        <v>6.1062174650523486</v>
      </c>
      <c r="H47" s="131">
        <f>+('[1]N EERR BARINAS'!H47*U47)+((('[1]N EERR BARINAS'!H47*(100%-U47))/(1+TASAS!$G$9)))</f>
        <v>6.3689840295338662</v>
      </c>
      <c r="I47" s="131">
        <f>+('[1]N EERR BARINAS'!I47*V47)+((('[1]N EERR BARINAS'!I47*(100%-V47))/(1+TASAS!$H$9)))</f>
        <v>0</v>
      </c>
      <c r="J47" s="131">
        <f>+('[1]N EERR BARINAS'!J47*W47)+((('[1]N EERR BARINAS'!J47*(100%-W47))/(1+TASAS!$I$9)))</f>
        <v>0</v>
      </c>
      <c r="K47" s="131">
        <f>+('[1]N EERR BARINAS'!K47*X47)+((('[1]N EERR BARINAS'!K47*(100%-X47))/(1+TASAS!$J$9)))</f>
        <v>0</v>
      </c>
      <c r="L47" s="131">
        <f>+('[1]N EERR BARINAS'!L47*Y47)+((('[1]N EERR BARINAS'!L47*(100%-Y47))/(1+TASAS!$K$9)))</f>
        <v>0</v>
      </c>
      <c r="M47" s="131">
        <f>+('[1]N EERR BARINAS'!M47*Z47)+((('[1]N EERR BARINAS'!M47*(100%-Z47))/(1+TASAS!$L$9)))</f>
        <v>0</v>
      </c>
      <c r="N47" s="131">
        <f>+('[1]N EERR BARINAS'!N47*AA47)+((('[1]N EERR BARINAS'!N47*(100%-AA47))/(1+TASAS!$M$9)))</f>
        <v>0</v>
      </c>
      <c r="O47" s="194">
        <f t="shared" si="3"/>
        <v>57.634840928708982</v>
      </c>
      <c r="P47" s="303">
        <v>0</v>
      </c>
      <c r="Q47" s="303">
        <v>0</v>
      </c>
      <c r="R47" s="303">
        <v>0</v>
      </c>
      <c r="S47" s="303">
        <v>0</v>
      </c>
      <c r="T47" s="303">
        <v>0</v>
      </c>
      <c r="U47" s="303">
        <v>0</v>
      </c>
      <c r="V47" s="303">
        <v>0</v>
      </c>
      <c r="W47" s="303">
        <v>0</v>
      </c>
      <c r="X47" s="303">
        <v>0</v>
      </c>
      <c r="Y47" s="303">
        <v>0</v>
      </c>
      <c r="Z47" s="303">
        <v>0</v>
      </c>
      <c r="AA47" s="303">
        <v>0</v>
      </c>
    </row>
    <row r="48" spans="1:27" outlineLevel="1" x14ac:dyDescent="0.3">
      <c r="A48" s="203" t="s">
        <v>11</v>
      </c>
      <c r="B48" s="131"/>
      <c r="C48" s="131">
        <f>+('[1]N EERR BARINAS'!C48*P48)+((('[1]N EERR BARINAS'!C48*(100%-P48))/(1+TASAS!$B$9)))</f>
        <v>0</v>
      </c>
      <c r="D48" s="131">
        <f>+('[1]N EERR BARINAS'!D48*Q48)+((('[1]N EERR BARINAS'!D48*(100%-Q48))/(1+TASAS!$C$9)))</f>
        <v>0</v>
      </c>
      <c r="E48" s="131">
        <f>+('[1]N EERR BARINAS'!E48*R48)+((('[1]N EERR BARINAS'!E48*(100%-R48))/(1+TASAS!$D$9)))</f>
        <v>0</v>
      </c>
      <c r="F48" s="131">
        <f>+('[1]N EERR BARINAS'!F48*S48)+((('[1]N EERR BARINAS'!F48*(100%-S48))/(1+TASAS!$E$9)))</f>
        <v>0</v>
      </c>
      <c r="G48" s="131">
        <f>+('[1]N EERR BARINAS'!G48*T48)+((('[1]N EERR BARINAS'!G48*(100%-T48))/(1+TASAS!$F$9)))</f>
        <v>0</v>
      </c>
      <c r="H48" s="131">
        <f>+('[1]N EERR BARINAS'!H48*U48)+((('[1]N EERR BARINAS'!H48*(100%-U48))/(1+TASAS!$G$9)))</f>
        <v>0</v>
      </c>
      <c r="I48" s="131">
        <f>+('[1]N EERR BARINAS'!I48*V48)+((('[1]N EERR BARINAS'!I48*(100%-V48))/(1+TASAS!$H$9)))</f>
        <v>0</v>
      </c>
      <c r="J48" s="131">
        <f>+('[1]N EERR BARINAS'!J48*W48)+((('[1]N EERR BARINAS'!J48*(100%-W48))/(1+TASAS!$I$9)))</f>
        <v>0</v>
      </c>
      <c r="K48" s="131">
        <f>+('[1]N EERR BARINAS'!K48*X48)+((('[1]N EERR BARINAS'!K48*(100%-X48))/(1+TASAS!$J$9)))</f>
        <v>0</v>
      </c>
      <c r="L48" s="131">
        <f>+('[1]N EERR BARINAS'!L48*Y48)+((('[1]N EERR BARINAS'!L48*(100%-Y48))/(1+TASAS!$K$9)))</f>
        <v>0</v>
      </c>
      <c r="M48" s="131">
        <f>+('[1]N EERR BARINAS'!M48*Z48)+((('[1]N EERR BARINAS'!M48*(100%-Z48))/(1+TASAS!$L$9)))</f>
        <v>0</v>
      </c>
      <c r="N48" s="131">
        <f>+('[1]N EERR BARINAS'!N48*AA48)+((('[1]N EERR BARINAS'!N48*(100%-AA48))/(1+TASAS!$M$9)))</f>
        <v>0</v>
      </c>
      <c r="O48" s="194">
        <f t="shared" si="3"/>
        <v>0</v>
      </c>
      <c r="P48" s="303">
        <v>0</v>
      </c>
      <c r="Q48" s="303">
        <v>0</v>
      </c>
      <c r="R48" s="303">
        <v>0</v>
      </c>
      <c r="S48" s="303">
        <v>0</v>
      </c>
      <c r="T48" s="303">
        <v>0</v>
      </c>
      <c r="U48" s="303">
        <v>0</v>
      </c>
      <c r="V48" s="303">
        <v>0</v>
      </c>
      <c r="W48" s="303">
        <v>0</v>
      </c>
      <c r="X48" s="303">
        <v>0</v>
      </c>
      <c r="Y48" s="303">
        <v>0</v>
      </c>
      <c r="Z48" s="303">
        <v>0</v>
      </c>
      <c r="AA48" s="303">
        <v>0</v>
      </c>
    </row>
    <row r="49" spans="1:27" outlineLevel="1" x14ac:dyDescent="0.3">
      <c r="A49" s="203" t="s">
        <v>12</v>
      </c>
      <c r="B49" s="131"/>
      <c r="C49" s="131">
        <f>+('[1]N EERR BARINAS'!C49*P49)+((('[1]N EERR BARINAS'!C49*(100%-P49))/(1+TASAS!$B$9)))</f>
        <v>0</v>
      </c>
      <c r="D49" s="131">
        <f>+('[1]N EERR BARINAS'!D49*Q49)+((('[1]N EERR BARINAS'!D49*(100%-Q49))/(1+TASAS!$C$9)))</f>
        <v>0</v>
      </c>
      <c r="E49" s="131">
        <f>+('[1]N EERR BARINAS'!E49*R49)+((('[1]N EERR BARINAS'!E49*(100%-R49))/(1+TASAS!$D$9)))</f>
        <v>0</v>
      </c>
      <c r="F49" s="131">
        <f>+('[1]N EERR BARINAS'!F49*S49)+((('[1]N EERR BARINAS'!F49*(100%-S49))/(1+TASAS!$E$9)))</f>
        <v>0</v>
      </c>
      <c r="G49" s="131">
        <f>+('[1]N EERR BARINAS'!G49*T49)+((('[1]N EERR BARINAS'!G49*(100%-T49))/(1+TASAS!$F$9)))</f>
        <v>0</v>
      </c>
      <c r="H49" s="131">
        <f>+('[1]N EERR BARINAS'!H49*U49)+((('[1]N EERR BARINAS'!H49*(100%-U49))/(1+TASAS!$G$9)))</f>
        <v>0</v>
      </c>
      <c r="I49" s="131">
        <f>+('[1]N EERR BARINAS'!I49*V49)+((('[1]N EERR BARINAS'!I49*(100%-V49))/(1+TASAS!$H$9)))</f>
        <v>0</v>
      </c>
      <c r="J49" s="131">
        <f>+('[1]N EERR BARINAS'!J49*W49)+((('[1]N EERR BARINAS'!J49*(100%-W49))/(1+TASAS!$I$9)))</f>
        <v>0</v>
      </c>
      <c r="K49" s="131">
        <f>+('[1]N EERR BARINAS'!K49*X49)+((('[1]N EERR BARINAS'!K49*(100%-X49))/(1+TASAS!$J$9)))</f>
        <v>0</v>
      </c>
      <c r="L49" s="131">
        <f>+('[1]N EERR BARINAS'!L49*Y49)+((('[1]N EERR BARINAS'!L49*(100%-Y49))/(1+TASAS!$K$9)))</f>
        <v>0</v>
      </c>
      <c r="M49" s="131">
        <f>+('[1]N EERR BARINAS'!M49*Z49)+((('[1]N EERR BARINAS'!M49*(100%-Z49))/(1+TASAS!$L$9)))</f>
        <v>0</v>
      </c>
      <c r="N49" s="131">
        <f>+('[1]N EERR BARINAS'!N49*AA49)+((('[1]N EERR BARINAS'!N49*(100%-AA49))/(1+TASAS!$M$9)))</f>
        <v>0</v>
      </c>
      <c r="O49" s="194">
        <f t="shared" si="3"/>
        <v>0</v>
      </c>
      <c r="P49" s="303">
        <v>0</v>
      </c>
      <c r="Q49" s="303">
        <v>0</v>
      </c>
      <c r="R49" s="303">
        <v>0</v>
      </c>
      <c r="S49" s="303">
        <v>0</v>
      </c>
      <c r="T49" s="303">
        <v>0</v>
      </c>
      <c r="U49" s="303">
        <v>0</v>
      </c>
      <c r="V49" s="303">
        <v>0</v>
      </c>
      <c r="W49" s="303">
        <v>0</v>
      </c>
      <c r="X49" s="303">
        <v>0</v>
      </c>
      <c r="Y49" s="303">
        <v>0</v>
      </c>
      <c r="Z49" s="303">
        <v>0</v>
      </c>
      <c r="AA49" s="303">
        <v>0</v>
      </c>
    </row>
    <row r="50" spans="1:27" outlineLevel="1" x14ac:dyDescent="0.3">
      <c r="A50" s="203" t="s">
        <v>13</v>
      </c>
      <c r="B50" s="131"/>
      <c r="C50" s="131">
        <f>+('[1]N EERR BARINAS'!C50*P50)+((('[1]N EERR BARINAS'!C50*(100%-P50))/(1+TASAS!$B$9)))</f>
        <v>0</v>
      </c>
      <c r="D50" s="131">
        <f>+('[1]N EERR BARINAS'!D50*Q50)+((('[1]N EERR BARINAS'!D50*(100%-Q50))/(1+TASAS!$C$9)))</f>
        <v>0</v>
      </c>
      <c r="E50" s="131">
        <f>+('[1]N EERR BARINAS'!E50*R50)+((('[1]N EERR BARINAS'!E50*(100%-R50))/(1+TASAS!$D$9)))</f>
        <v>0</v>
      </c>
      <c r="F50" s="131">
        <f>+('[1]N EERR BARINAS'!F50*S50)+((('[1]N EERR BARINAS'!F50*(100%-S50))/(1+TASAS!$E$9)))</f>
        <v>0</v>
      </c>
      <c r="G50" s="131">
        <f>+('[1]N EERR BARINAS'!G50*T50)+((('[1]N EERR BARINAS'!G50*(100%-T50))/(1+TASAS!$F$9)))</f>
        <v>0</v>
      </c>
      <c r="H50" s="131">
        <f>+('[1]N EERR BARINAS'!H50*U50)+((('[1]N EERR BARINAS'!H50*(100%-U50))/(1+TASAS!$G$9)))</f>
        <v>0</v>
      </c>
      <c r="I50" s="131">
        <f>+('[1]N EERR BARINAS'!I50*V50)+((('[1]N EERR BARINAS'!I50*(100%-V50))/(1+TASAS!$H$9)))</f>
        <v>0</v>
      </c>
      <c r="J50" s="131">
        <f>+('[1]N EERR BARINAS'!J50*W50)+((('[1]N EERR BARINAS'!J50*(100%-W50))/(1+TASAS!$I$9)))</f>
        <v>0</v>
      </c>
      <c r="K50" s="131">
        <f>+('[1]N EERR BARINAS'!K50*X50)+((('[1]N EERR BARINAS'!K50*(100%-X50))/(1+TASAS!$J$9)))</f>
        <v>0</v>
      </c>
      <c r="L50" s="131">
        <f>+('[1]N EERR BARINAS'!L50*Y50)+((('[1]N EERR BARINAS'!L50*(100%-Y50))/(1+TASAS!$K$9)))</f>
        <v>0</v>
      </c>
      <c r="M50" s="131">
        <f>+('[1]N EERR BARINAS'!M50*Z50)+((('[1]N EERR BARINAS'!M50*(100%-Z50))/(1+TASAS!$L$9)))</f>
        <v>0</v>
      </c>
      <c r="N50" s="131">
        <f>+('[1]N EERR BARINAS'!N50*AA50)+((('[1]N EERR BARINAS'!N50*(100%-AA50))/(1+TASAS!$M$9)))</f>
        <v>0</v>
      </c>
      <c r="O50" s="194">
        <f t="shared" si="3"/>
        <v>0</v>
      </c>
      <c r="P50" s="303">
        <v>0</v>
      </c>
      <c r="Q50" s="303">
        <v>0</v>
      </c>
      <c r="R50" s="303">
        <v>0</v>
      </c>
      <c r="S50" s="303">
        <v>0</v>
      </c>
      <c r="T50" s="303">
        <v>0</v>
      </c>
      <c r="U50" s="303">
        <v>0</v>
      </c>
      <c r="V50" s="303">
        <v>0</v>
      </c>
      <c r="W50" s="303">
        <v>0</v>
      </c>
      <c r="X50" s="303">
        <v>0</v>
      </c>
      <c r="Y50" s="303">
        <v>0</v>
      </c>
      <c r="Z50" s="303">
        <v>0</v>
      </c>
      <c r="AA50" s="303">
        <v>0</v>
      </c>
    </row>
    <row r="51" spans="1:27" outlineLevel="1" x14ac:dyDescent="0.3">
      <c r="A51" s="203" t="s">
        <v>14</v>
      </c>
      <c r="B51" s="131"/>
      <c r="C51" s="131">
        <f>+('[1]N EERR BARINAS'!C51*P51)+((('[1]N EERR BARINAS'!C51*(100%-P51))/(1+TASAS!$B$9)))</f>
        <v>0</v>
      </c>
      <c r="D51" s="131">
        <f>+('[1]N EERR BARINAS'!D51*Q51)+((('[1]N EERR BARINAS'!D51*(100%-Q51))/(1+TASAS!$C$9)))</f>
        <v>0</v>
      </c>
      <c r="E51" s="131">
        <f>+('[1]N EERR BARINAS'!E51*R51)+((('[1]N EERR BARINAS'!E51*(100%-R51))/(1+TASAS!$D$9)))</f>
        <v>0</v>
      </c>
      <c r="F51" s="131">
        <f>+('[1]N EERR BARINAS'!F51*S51)+((('[1]N EERR BARINAS'!F51*(100%-S51))/(1+TASAS!$E$9)))</f>
        <v>0</v>
      </c>
      <c r="G51" s="131">
        <f>+('[1]N EERR BARINAS'!G51*T51)+((('[1]N EERR BARINAS'!G51*(100%-T51))/(1+TASAS!$F$9)))</f>
        <v>0</v>
      </c>
      <c r="H51" s="131">
        <f>+('[1]N EERR BARINAS'!H51*U51)+((('[1]N EERR BARINAS'!H51*(100%-U51))/(1+TASAS!$G$9)))</f>
        <v>0</v>
      </c>
      <c r="I51" s="131">
        <f>+('[1]N EERR BARINAS'!I51*V51)+((('[1]N EERR BARINAS'!I51*(100%-V51))/(1+TASAS!$H$9)))</f>
        <v>0</v>
      </c>
      <c r="J51" s="131">
        <f>+('[1]N EERR BARINAS'!J51*W51)+((('[1]N EERR BARINAS'!J51*(100%-W51))/(1+TASAS!$I$9)))</f>
        <v>0</v>
      </c>
      <c r="K51" s="131">
        <f>+('[1]N EERR BARINAS'!K51*X51)+((('[1]N EERR BARINAS'!K51*(100%-X51))/(1+TASAS!$J$9)))</f>
        <v>0</v>
      </c>
      <c r="L51" s="131">
        <f>+('[1]N EERR BARINAS'!L51*Y51)+((('[1]N EERR BARINAS'!L51*(100%-Y51))/(1+TASAS!$K$9)))</f>
        <v>0</v>
      </c>
      <c r="M51" s="131">
        <f>+('[1]N EERR BARINAS'!M51*Z51)+((('[1]N EERR BARINAS'!M51*(100%-Z51))/(1+TASAS!$L$9)))</f>
        <v>0</v>
      </c>
      <c r="N51" s="131">
        <f>+('[1]N EERR BARINAS'!N51*AA51)+((('[1]N EERR BARINAS'!N51*(100%-AA51))/(1+TASAS!$M$9)))</f>
        <v>0</v>
      </c>
      <c r="O51" s="194">
        <f t="shared" si="3"/>
        <v>0</v>
      </c>
      <c r="P51" s="303">
        <v>0</v>
      </c>
      <c r="Q51" s="303">
        <v>0</v>
      </c>
      <c r="R51" s="303">
        <v>0</v>
      </c>
      <c r="S51" s="303">
        <v>0</v>
      </c>
      <c r="T51" s="303">
        <v>0</v>
      </c>
      <c r="U51" s="303">
        <v>0</v>
      </c>
      <c r="V51" s="303">
        <v>0</v>
      </c>
      <c r="W51" s="303">
        <v>0</v>
      </c>
      <c r="X51" s="303">
        <v>0</v>
      </c>
      <c r="Y51" s="303">
        <v>0</v>
      </c>
      <c r="Z51" s="303">
        <v>0</v>
      </c>
      <c r="AA51" s="303">
        <v>0</v>
      </c>
    </row>
    <row r="52" spans="1:27" outlineLevel="1" x14ac:dyDescent="0.3">
      <c r="A52" s="203" t="s">
        <v>15</v>
      </c>
      <c r="B52" s="131"/>
      <c r="C52" s="131">
        <f>+('[1]N EERR BARINAS'!C52*P52)+((('[1]N EERR BARINAS'!C52*(100%-P52))/(1+TASAS!$B$9)))</f>
        <v>0</v>
      </c>
      <c r="D52" s="131">
        <f>+('[1]N EERR BARINAS'!D52*Q52)+((('[1]N EERR BARINAS'!D52*(100%-Q52))/(1+TASAS!$C$9)))</f>
        <v>0</v>
      </c>
      <c r="E52" s="131">
        <f>+('[1]N EERR BARINAS'!E52*R52)+((('[1]N EERR BARINAS'!E52*(100%-R52))/(1+TASAS!$D$9)))</f>
        <v>0</v>
      </c>
      <c r="F52" s="131">
        <f>+('[1]N EERR BARINAS'!F52*S52)+((('[1]N EERR BARINAS'!F52*(100%-S52))/(1+TASAS!$E$9)))</f>
        <v>0</v>
      </c>
      <c r="G52" s="131">
        <f>+('[1]N EERR BARINAS'!G52*T52)+((('[1]N EERR BARINAS'!G52*(100%-T52))/(1+TASAS!$F$9)))</f>
        <v>0</v>
      </c>
      <c r="H52" s="131">
        <f>+('[1]N EERR BARINAS'!H52*U52)+((('[1]N EERR BARINAS'!H52*(100%-U52))/(1+TASAS!$G$9)))</f>
        <v>0</v>
      </c>
      <c r="I52" s="131">
        <f>+('[1]N EERR BARINAS'!I52*V52)+((('[1]N EERR BARINAS'!I52*(100%-V52))/(1+TASAS!$H$9)))</f>
        <v>0</v>
      </c>
      <c r="J52" s="131">
        <f>+('[1]N EERR BARINAS'!J52*W52)+((('[1]N EERR BARINAS'!J52*(100%-W52))/(1+TASAS!$I$9)))</f>
        <v>0</v>
      </c>
      <c r="K52" s="131">
        <f>+('[1]N EERR BARINAS'!K52*X52)+((('[1]N EERR BARINAS'!K52*(100%-X52))/(1+TASAS!$J$9)))</f>
        <v>0</v>
      </c>
      <c r="L52" s="131">
        <f>+('[1]N EERR BARINAS'!L52*Y52)+((('[1]N EERR BARINAS'!L52*(100%-Y52))/(1+TASAS!$K$9)))</f>
        <v>0</v>
      </c>
      <c r="M52" s="131">
        <f>+('[1]N EERR BARINAS'!M52*Z52)+((('[1]N EERR BARINAS'!M52*(100%-Z52))/(1+TASAS!$L$9)))</f>
        <v>0</v>
      </c>
      <c r="N52" s="131">
        <f>+('[1]N EERR BARINAS'!N52*AA52)+((('[1]N EERR BARINAS'!N52*(100%-AA52))/(1+TASAS!$M$9)))</f>
        <v>0</v>
      </c>
      <c r="O52" s="194">
        <f t="shared" si="3"/>
        <v>0</v>
      </c>
      <c r="P52" s="303">
        <v>0</v>
      </c>
      <c r="Q52" s="303">
        <v>0</v>
      </c>
      <c r="R52" s="303">
        <v>0</v>
      </c>
      <c r="S52" s="303">
        <v>0</v>
      </c>
      <c r="T52" s="303">
        <v>0</v>
      </c>
      <c r="U52" s="303">
        <v>0</v>
      </c>
      <c r="V52" s="303">
        <v>0</v>
      </c>
      <c r="W52" s="303">
        <v>0</v>
      </c>
      <c r="X52" s="303">
        <v>0</v>
      </c>
      <c r="Y52" s="303">
        <v>0</v>
      </c>
      <c r="Z52" s="303">
        <v>0</v>
      </c>
      <c r="AA52" s="303">
        <v>0</v>
      </c>
    </row>
    <row r="53" spans="1:27" outlineLevel="1" x14ac:dyDescent="0.3">
      <c r="A53" s="203" t="s">
        <v>16</v>
      </c>
      <c r="B53" s="131"/>
      <c r="C53" s="131">
        <f>+('[1]N EERR BARINAS'!C53*P53)+((('[1]N EERR BARINAS'!C53*(100%-P53))/(1+TASAS!$B$9)))</f>
        <v>0</v>
      </c>
      <c r="D53" s="131">
        <f>+('[1]N EERR BARINAS'!D53*Q53)+((('[1]N EERR BARINAS'!D53*(100%-Q53))/(1+TASAS!$C$9)))</f>
        <v>0</v>
      </c>
      <c r="E53" s="131">
        <f>+('[1]N EERR BARINAS'!E53*R53)+((('[1]N EERR BARINAS'!E53*(100%-R53))/(1+TASAS!$D$9)))</f>
        <v>0</v>
      </c>
      <c r="F53" s="131">
        <f>+('[1]N EERR BARINAS'!F53*S53)+((('[1]N EERR BARINAS'!F53*(100%-S53))/(1+TASAS!$E$9)))</f>
        <v>0</v>
      </c>
      <c r="G53" s="131">
        <f>+('[1]N EERR BARINAS'!G53*T53)+((('[1]N EERR BARINAS'!G53*(100%-T53))/(1+TASAS!$F$9)))</f>
        <v>7.6251390594841206</v>
      </c>
      <c r="H53" s="131">
        <f>+('[1]N EERR BARINAS'!H53*U53)+((('[1]N EERR BARINAS'!H53*(100%-U53))/(1+TASAS!$G$9)))</f>
        <v>14.664585728001729</v>
      </c>
      <c r="I53" s="131">
        <f>+('[1]N EERR BARINAS'!I53*V53)+((('[1]N EERR BARINAS'!I53*(100%-V53))/(1+TASAS!$H$9)))</f>
        <v>0</v>
      </c>
      <c r="J53" s="131">
        <f>+('[1]N EERR BARINAS'!J53*W53)+((('[1]N EERR BARINAS'!J53*(100%-W53))/(1+TASAS!$I$9)))</f>
        <v>0</v>
      </c>
      <c r="K53" s="131">
        <f>+('[1]N EERR BARINAS'!K53*X53)+((('[1]N EERR BARINAS'!K53*(100%-X53))/(1+TASAS!$J$9)))</f>
        <v>0</v>
      </c>
      <c r="L53" s="131">
        <f>+('[1]N EERR BARINAS'!L53*Y53)+((('[1]N EERR BARINAS'!L53*(100%-Y53))/(1+TASAS!$K$9)))</f>
        <v>0</v>
      </c>
      <c r="M53" s="131">
        <f>+('[1]N EERR BARINAS'!M53*Z53)+((('[1]N EERR BARINAS'!M53*(100%-Z53))/(1+TASAS!$L$9)))</f>
        <v>0</v>
      </c>
      <c r="N53" s="131">
        <f>+('[1]N EERR BARINAS'!N53*AA53)+((('[1]N EERR BARINAS'!N53*(100%-AA53))/(1+TASAS!$M$9)))</f>
        <v>0</v>
      </c>
      <c r="O53" s="194">
        <f t="shared" si="3"/>
        <v>22.289724787485849</v>
      </c>
      <c r="P53" s="303">
        <v>0</v>
      </c>
      <c r="Q53" s="303">
        <v>0</v>
      </c>
      <c r="R53" s="303">
        <v>0</v>
      </c>
      <c r="S53" s="303">
        <v>0</v>
      </c>
      <c r="T53" s="303">
        <v>0</v>
      </c>
      <c r="U53" s="303">
        <v>0</v>
      </c>
      <c r="V53" s="303">
        <v>0</v>
      </c>
      <c r="W53" s="303">
        <v>0</v>
      </c>
      <c r="X53" s="303">
        <v>0</v>
      </c>
      <c r="Y53" s="303">
        <v>0</v>
      </c>
      <c r="Z53" s="303">
        <v>0</v>
      </c>
      <c r="AA53" s="303">
        <v>0</v>
      </c>
    </row>
    <row r="54" spans="1:27" outlineLevel="1" x14ac:dyDescent="0.3">
      <c r="A54" s="203" t="s">
        <v>17</v>
      </c>
      <c r="B54" s="131"/>
      <c r="C54" s="131">
        <f>+('[1]N EERR BARINAS'!C54*P54)+((('[1]N EERR BARINAS'!C54*(100%-P54))/(1+TASAS!$B$9)))</f>
        <v>0</v>
      </c>
      <c r="D54" s="131">
        <f>+('[1]N EERR BARINAS'!D54*Q54)+((('[1]N EERR BARINAS'!D54*(100%-Q54))/(1+TASAS!$C$9)))</f>
        <v>0</v>
      </c>
      <c r="E54" s="131">
        <f>+('[1]N EERR BARINAS'!E54*R54)+((('[1]N EERR BARINAS'!E54*(100%-R54))/(1+TASAS!$D$9)))</f>
        <v>0</v>
      </c>
      <c r="F54" s="131">
        <f>+('[1]N EERR BARINAS'!F54*S54)+((('[1]N EERR BARINAS'!F54*(100%-S54))/(1+TASAS!$E$9)))</f>
        <v>0</v>
      </c>
      <c r="G54" s="131">
        <f>+('[1]N EERR BARINAS'!G54*T54)+((('[1]N EERR BARINAS'!G54*(100%-T54))/(1+TASAS!$F$9)))</f>
        <v>0</v>
      </c>
      <c r="H54" s="131">
        <f>+('[1]N EERR BARINAS'!H54*U54)+((('[1]N EERR BARINAS'!H54*(100%-U54))/(1+TASAS!$G$9)))</f>
        <v>0</v>
      </c>
      <c r="I54" s="131">
        <f>+('[1]N EERR BARINAS'!I54*V54)+((('[1]N EERR BARINAS'!I54*(100%-V54))/(1+TASAS!$H$9)))</f>
        <v>0</v>
      </c>
      <c r="J54" s="131">
        <f>+('[1]N EERR BARINAS'!J54*W54)+((('[1]N EERR BARINAS'!J54*(100%-W54))/(1+TASAS!$I$9)))</f>
        <v>0</v>
      </c>
      <c r="K54" s="131">
        <f>+('[1]N EERR BARINAS'!K54*X54)+((('[1]N EERR BARINAS'!K54*(100%-X54))/(1+TASAS!$J$9)))</f>
        <v>0</v>
      </c>
      <c r="L54" s="131">
        <f>+('[1]N EERR BARINAS'!L54*Y54)+((('[1]N EERR BARINAS'!L54*(100%-Y54))/(1+TASAS!$K$9)))</f>
        <v>0</v>
      </c>
      <c r="M54" s="131">
        <f>+('[1]N EERR BARINAS'!M54*Z54)+((('[1]N EERR BARINAS'!M54*(100%-Z54))/(1+TASAS!$L$9)))</f>
        <v>0</v>
      </c>
      <c r="N54" s="131">
        <f>+('[1]N EERR BARINAS'!N54*AA54)+((('[1]N EERR BARINAS'!N54*(100%-AA54))/(1+TASAS!$M$9)))</f>
        <v>0</v>
      </c>
      <c r="O54" s="194">
        <f t="shared" si="3"/>
        <v>0</v>
      </c>
      <c r="P54" s="303">
        <v>1</v>
      </c>
      <c r="Q54" s="303">
        <v>1</v>
      </c>
      <c r="R54" s="303">
        <v>1</v>
      </c>
      <c r="S54" s="303">
        <v>1</v>
      </c>
      <c r="T54" s="303">
        <v>1</v>
      </c>
      <c r="U54" s="303">
        <v>1</v>
      </c>
      <c r="V54" s="303">
        <v>1</v>
      </c>
      <c r="W54" s="303">
        <v>1</v>
      </c>
      <c r="X54" s="303">
        <v>1</v>
      </c>
      <c r="Y54" s="303">
        <v>1</v>
      </c>
      <c r="Z54" s="303">
        <v>1</v>
      </c>
      <c r="AA54" s="303">
        <v>1</v>
      </c>
    </row>
    <row r="55" spans="1:27" outlineLevel="1" x14ac:dyDescent="0.3">
      <c r="A55" s="203" t="s">
        <v>18</v>
      </c>
      <c r="B55" s="131"/>
      <c r="C55" s="131">
        <f>+('[1]N EERR BARINAS'!C55*P55)+((('[1]N EERR BARINAS'!C55*(100%-P55))/(1+TASAS!$B$9)))</f>
        <v>0</v>
      </c>
      <c r="D55" s="131">
        <f>+('[1]N EERR BARINAS'!D55*Q55)+((('[1]N EERR BARINAS'!D55*(100%-Q55))/(1+TASAS!$C$9)))</f>
        <v>0</v>
      </c>
      <c r="E55" s="131">
        <f>+('[1]N EERR BARINAS'!E55*R55)+((('[1]N EERR BARINAS'!E55*(100%-R55))/(1+TASAS!$D$9)))</f>
        <v>0</v>
      </c>
      <c r="F55" s="131">
        <f>+('[1]N EERR BARINAS'!F55*S55)+((('[1]N EERR BARINAS'!F55*(100%-S55))/(1+TASAS!$E$9)))</f>
        <v>0</v>
      </c>
      <c r="G55" s="131">
        <f>+('[1]N EERR BARINAS'!G55*T55)+((('[1]N EERR BARINAS'!G55*(100%-T55))/(1+TASAS!$F$9)))</f>
        <v>0</v>
      </c>
      <c r="H55" s="131">
        <f>+('[1]N EERR BARINAS'!H55*U55)+((('[1]N EERR BARINAS'!H55*(100%-U55))/(1+TASAS!$G$9)))</f>
        <v>0</v>
      </c>
      <c r="I55" s="131">
        <f>+('[1]N EERR BARINAS'!I55*V55)+((('[1]N EERR BARINAS'!I55*(100%-V55))/(1+TASAS!$H$9)))</f>
        <v>0</v>
      </c>
      <c r="J55" s="131">
        <f>+('[1]N EERR BARINAS'!J55*W55)+((('[1]N EERR BARINAS'!J55*(100%-W55))/(1+TASAS!$I$9)))</f>
        <v>0</v>
      </c>
      <c r="K55" s="131">
        <f>+('[1]N EERR BARINAS'!K55*X55)+((('[1]N EERR BARINAS'!K55*(100%-X55))/(1+TASAS!$J$9)))</f>
        <v>0</v>
      </c>
      <c r="L55" s="131">
        <f>+('[1]N EERR BARINAS'!L55*Y55)+((('[1]N EERR BARINAS'!L55*(100%-Y55))/(1+TASAS!$K$9)))</f>
        <v>0</v>
      </c>
      <c r="M55" s="131">
        <f>+('[1]N EERR BARINAS'!M55*Z55)+((('[1]N EERR BARINAS'!M55*(100%-Z55))/(1+TASAS!$L$9)))</f>
        <v>0</v>
      </c>
      <c r="N55" s="131">
        <f>+('[1]N EERR BARINAS'!N55*AA55)+((('[1]N EERR BARINAS'!N55*(100%-AA55))/(1+TASAS!$M$9)))</f>
        <v>0</v>
      </c>
      <c r="O55" s="194">
        <f t="shared" si="3"/>
        <v>0</v>
      </c>
      <c r="P55" s="303">
        <v>0</v>
      </c>
      <c r="Q55" s="303">
        <v>0</v>
      </c>
      <c r="R55" s="303">
        <v>0</v>
      </c>
      <c r="S55" s="303">
        <v>0</v>
      </c>
      <c r="T55" s="303">
        <v>0</v>
      </c>
      <c r="U55" s="303">
        <v>0</v>
      </c>
      <c r="V55" s="303">
        <v>0</v>
      </c>
      <c r="W55" s="303">
        <v>0</v>
      </c>
      <c r="X55" s="303">
        <v>0</v>
      </c>
      <c r="Y55" s="303">
        <v>0</v>
      </c>
      <c r="Z55" s="303">
        <v>0</v>
      </c>
      <c r="AA55" s="303">
        <v>0</v>
      </c>
    </row>
    <row r="56" spans="1:27" outlineLevel="1" x14ac:dyDescent="0.3">
      <c r="A56" s="203" t="s">
        <v>19</v>
      </c>
      <c r="B56" s="131"/>
      <c r="C56" s="131">
        <f>+('[1]N EERR BARINAS'!C56*P56)+((('[1]N EERR BARINAS'!C56*(100%-P56))/(1+TASAS!$B$9)))</f>
        <v>0</v>
      </c>
      <c r="D56" s="131">
        <f>+('[1]N EERR BARINAS'!D56*Q56)+((('[1]N EERR BARINAS'!D56*(100%-Q56))/(1+TASAS!$C$9)))</f>
        <v>0</v>
      </c>
      <c r="E56" s="131">
        <f>+('[1]N EERR BARINAS'!E56*R56)+((('[1]N EERR BARINAS'!E56*(100%-R56))/(1+TASAS!$D$9)))</f>
        <v>0</v>
      </c>
      <c r="F56" s="131">
        <f>+('[1]N EERR BARINAS'!F56*S56)+((('[1]N EERR BARINAS'!F56*(100%-S56))/(1+TASAS!$E$9)))</f>
        <v>0</v>
      </c>
      <c r="G56" s="131">
        <f>+('[1]N EERR BARINAS'!G56*T56)+((('[1]N EERR BARINAS'!G56*(100%-T56))/(1+TASAS!$F$9)))</f>
        <v>0</v>
      </c>
      <c r="H56" s="131">
        <f>+('[1]N EERR BARINAS'!H56*U56)+((('[1]N EERR BARINAS'!H56*(100%-U56))/(1+TASAS!$G$9)))</f>
        <v>0</v>
      </c>
      <c r="I56" s="131">
        <f>+('[1]N EERR BARINAS'!I56*V56)+((('[1]N EERR BARINAS'!I56*(100%-V56))/(1+TASAS!$H$9)))</f>
        <v>0</v>
      </c>
      <c r="J56" s="131">
        <f>+('[1]N EERR BARINAS'!J56*W56)+((('[1]N EERR BARINAS'!J56*(100%-W56))/(1+TASAS!$I$9)))</f>
        <v>0</v>
      </c>
      <c r="K56" s="131">
        <f>+('[1]N EERR BARINAS'!K56*X56)+((('[1]N EERR BARINAS'!K56*(100%-X56))/(1+TASAS!$J$9)))</f>
        <v>0</v>
      </c>
      <c r="L56" s="131">
        <f>+('[1]N EERR BARINAS'!L56*Y56)+((('[1]N EERR BARINAS'!L56*(100%-Y56))/(1+TASAS!$K$9)))</f>
        <v>0</v>
      </c>
      <c r="M56" s="131">
        <f>+('[1]N EERR BARINAS'!M56*Z56)+((('[1]N EERR BARINAS'!M56*(100%-Z56))/(1+TASAS!$L$9)))</f>
        <v>0</v>
      </c>
      <c r="N56" s="131">
        <f>+('[1]N EERR BARINAS'!N56*AA56)+((('[1]N EERR BARINAS'!N56*(100%-AA56))/(1+TASAS!$M$9)))</f>
        <v>0</v>
      </c>
      <c r="O56" s="194">
        <f t="shared" si="3"/>
        <v>0</v>
      </c>
      <c r="P56" s="303">
        <v>0</v>
      </c>
      <c r="Q56" s="303">
        <v>0</v>
      </c>
      <c r="R56" s="303">
        <v>0</v>
      </c>
      <c r="S56" s="303">
        <v>0</v>
      </c>
      <c r="T56" s="303">
        <v>0</v>
      </c>
      <c r="U56" s="303">
        <v>0</v>
      </c>
      <c r="V56" s="303">
        <v>0</v>
      </c>
      <c r="W56" s="303">
        <v>0</v>
      </c>
      <c r="X56" s="303">
        <v>0</v>
      </c>
      <c r="Y56" s="303">
        <v>0</v>
      </c>
      <c r="Z56" s="303">
        <v>0</v>
      </c>
      <c r="AA56" s="303">
        <v>0</v>
      </c>
    </row>
    <row r="57" spans="1:27" outlineLevel="1" x14ac:dyDescent="0.3">
      <c r="A57" s="203" t="s">
        <v>20</v>
      </c>
      <c r="B57" s="131"/>
      <c r="C57" s="131">
        <f>+('[1]N EERR BARINAS'!C57*P57)+((('[1]N EERR BARINAS'!C57*(100%-P57))/(1+TASAS!$B$9)))</f>
        <v>0</v>
      </c>
      <c r="D57" s="131">
        <f>+('[1]N EERR BARINAS'!D57*Q57)+((('[1]N EERR BARINAS'!D57*(100%-Q57))/(1+TASAS!$C$9)))</f>
        <v>0</v>
      </c>
      <c r="E57" s="131">
        <f>+('[1]N EERR BARINAS'!E57*R57)+((('[1]N EERR BARINAS'!E57*(100%-R57))/(1+TASAS!$D$9)))</f>
        <v>0</v>
      </c>
      <c r="F57" s="131">
        <f>+('[1]N EERR BARINAS'!F57*S57)+((('[1]N EERR BARINAS'!F57*(100%-S57))/(1+TASAS!$E$9)))</f>
        <v>0</v>
      </c>
      <c r="G57" s="131">
        <f>+('[1]N EERR BARINAS'!G57*T57)+((('[1]N EERR BARINAS'!G57*(100%-T57))/(1+TASAS!$F$9)))</f>
        <v>0</v>
      </c>
      <c r="H57" s="131">
        <f>+('[1]N EERR BARINAS'!H57*U57)+((('[1]N EERR BARINAS'!H57*(100%-U57))/(1+TASAS!$G$9)))</f>
        <v>0</v>
      </c>
      <c r="I57" s="131">
        <f>+('[1]N EERR BARINAS'!I57*V57)+((('[1]N EERR BARINAS'!I57*(100%-V57))/(1+TASAS!$H$9)))</f>
        <v>0</v>
      </c>
      <c r="J57" s="131">
        <f>+('[1]N EERR BARINAS'!J57*W57)+((('[1]N EERR BARINAS'!J57*(100%-W57))/(1+TASAS!$I$9)))</f>
        <v>0</v>
      </c>
      <c r="K57" s="131">
        <f>+('[1]N EERR BARINAS'!K57*X57)+((('[1]N EERR BARINAS'!K57*(100%-X57))/(1+TASAS!$J$9)))</f>
        <v>0</v>
      </c>
      <c r="L57" s="131">
        <f>+('[1]N EERR BARINAS'!L57*Y57)+((('[1]N EERR BARINAS'!L57*(100%-Y57))/(1+TASAS!$K$9)))</f>
        <v>0</v>
      </c>
      <c r="M57" s="131">
        <f>+('[1]N EERR BARINAS'!M57*Z57)+((('[1]N EERR BARINAS'!M57*(100%-Z57))/(1+TASAS!$L$9)))</f>
        <v>0</v>
      </c>
      <c r="N57" s="131">
        <f>+('[1]N EERR BARINAS'!N57*AA57)+((('[1]N EERR BARINAS'!N57*(100%-AA57))/(1+TASAS!$M$9)))</f>
        <v>0</v>
      </c>
      <c r="O57" s="194">
        <f t="shared" si="3"/>
        <v>0</v>
      </c>
      <c r="P57" s="303">
        <v>0</v>
      </c>
      <c r="Q57" s="303">
        <v>0</v>
      </c>
      <c r="R57" s="303">
        <v>0</v>
      </c>
      <c r="S57" s="303">
        <v>0</v>
      </c>
      <c r="T57" s="303">
        <v>0</v>
      </c>
      <c r="U57" s="303">
        <v>0</v>
      </c>
      <c r="V57" s="303">
        <v>0</v>
      </c>
      <c r="W57" s="303">
        <v>0</v>
      </c>
      <c r="X57" s="303">
        <v>0</v>
      </c>
      <c r="Y57" s="303">
        <v>0</v>
      </c>
      <c r="Z57" s="303">
        <v>0</v>
      </c>
      <c r="AA57" s="303">
        <v>0</v>
      </c>
    </row>
    <row r="58" spans="1:27" outlineLevel="1" x14ac:dyDescent="0.3">
      <c r="A58" s="203" t="s">
        <v>21</v>
      </c>
      <c r="B58" s="131"/>
      <c r="C58" s="131">
        <f>+('[1]N EERR BARINAS'!C58*P58)+((('[1]N EERR BARINAS'!C58*(100%-P58))/(1+TASAS!$B$9)))</f>
        <v>-1.5171108518950549</v>
      </c>
      <c r="D58" s="131">
        <f>+('[1]N EERR BARINAS'!D58*Q58)+((('[1]N EERR BARINAS'!D58*(100%-Q58))/(1+TASAS!$C$9)))</f>
        <v>2.4745968258486943</v>
      </c>
      <c r="E58" s="131">
        <f>+('[1]N EERR BARINAS'!E58*R58)+((('[1]N EERR BARINAS'!E58*(100%-R58))/(1+TASAS!$D$9)))</f>
        <v>1.776595130492393</v>
      </c>
      <c r="F58" s="131">
        <f>+('[1]N EERR BARINAS'!F58*S58)+((('[1]N EERR BARINAS'!F58*(100%-S58))/(1+TASAS!$E$9)))</f>
        <v>66.199158583106268</v>
      </c>
      <c r="G58" s="131">
        <f>+('[1]N EERR BARINAS'!G58*T58)+((('[1]N EERR BARINAS'!G58*(100%-T58))/(1+TASAS!$F$9)))</f>
        <v>-64.878560566181207</v>
      </c>
      <c r="H58" s="131">
        <f>+('[1]N EERR BARINAS'!H58*U58)+((('[1]N EERR BARINAS'!H58*(100%-U58))/(1+TASAS!$G$9)))</f>
        <v>0</v>
      </c>
      <c r="I58" s="131">
        <f>+('[1]N EERR BARINAS'!I58*V58)+((('[1]N EERR BARINAS'!I58*(100%-V58))/(1+TASAS!$H$9)))</f>
        <v>0</v>
      </c>
      <c r="J58" s="131">
        <f>+('[1]N EERR BARINAS'!J58*W58)+((('[1]N EERR BARINAS'!J58*(100%-W58))/(1+TASAS!$I$9)))</f>
        <v>0</v>
      </c>
      <c r="K58" s="131">
        <f>+('[1]N EERR BARINAS'!K58*X58)+((('[1]N EERR BARINAS'!K58*(100%-X58))/(1+TASAS!$J$9)))</f>
        <v>0</v>
      </c>
      <c r="L58" s="131">
        <f>+('[1]N EERR BARINAS'!L58*Y58)+((('[1]N EERR BARINAS'!L58*(100%-Y58))/(1+TASAS!$K$9)))</f>
        <v>0</v>
      </c>
      <c r="M58" s="131">
        <f>+('[1]N EERR BARINAS'!M58*Z58)+((('[1]N EERR BARINAS'!M58*(100%-Z58))/(1+TASAS!$L$9)))</f>
        <v>0</v>
      </c>
      <c r="N58" s="131">
        <f>+('[1]N EERR BARINAS'!N58*AA58)+((('[1]N EERR BARINAS'!N58*(100%-AA58))/(1+TASAS!$M$9)))</f>
        <v>0</v>
      </c>
      <c r="O58" s="194">
        <f t="shared" si="3"/>
        <v>4.0546791213710947</v>
      </c>
      <c r="P58" s="303">
        <v>0</v>
      </c>
      <c r="Q58" s="303">
        <v>0</v>
      </c>
      <c r="R58" s="303">
        <v>0</v>
      </c>
      <c r="S58" s="303">
        <v>0</v>
      </c>
      <c r="T58" s="303">
        <v>0</v>
      </c>
      <c r="U58" s="303">
        <v>0</v>
      </c>
      <c r="V58" s="303">
        <v>0</v>
      </c>
      <c r="W58" s="303">
        <v>0</v>
      </c>
      <c r="X58" s="303">
        <v>0</v>
      </c>
      <c r="Y58" s="303">
        <v>0</v>
      </c>
      <c r="Z58" s="303">
        <v>0</v>
      </c>
      <c r="AA58" s="303">
        <v>0</v>
      </c>
    </row>
    <row r="59" spans="1:27" outlineLevel="1" x14ac:dyDescent="0.3">
      <c r="A59" s="203" t="s">
        <v>250</v>
      </c>
      <c r="B59" s="131"/>
      <c r="C59" s="131">
        <f>+('[1]N EERR BARINAS'!C59*P59)+((('[1]N EERR BARINAS'!C59*(100%-P59))/(1+TASAS!$B$9)))</f>
        <v>0</v>
      </c>
      <c r="D59" s="131">
        <f>+('[1]N EERR BARINAS'!D59*Q59)+((('[1]N EERR BARINAS'!D59*(100%-Q59))/(1+TASAS!$C$9)))</f>
        <v>0</v>
      </c>
      <c r="E59" s="131">
        <f>+('[1]N EERR BARINAS'!E59*R59)+((('[1]N EERR BARINAS'!E59*(100%-R59))/(1+TASAS!$D$9)))</f>
        <v>26.620727034679664</v>
      </c>
      <c r="F59" s="131">
        <f>+('[1]N EERR BARINAS'!F59*S59)+((('[1]N EERR BARINAS'!F59*(100%-S59))/(1+TASAS!$E$9)))</f>
        <v>26.365939743090696</v>
      </c>
      <c r="G59" s="131">
        <f>+('[1]N EERR BARINAS'!G59*T59)+((('[1]N EERR BARINAS'!G59*(100%-T59))/(1+TASAS!$F$9)))</f>
        <v>72.892970989062405</v>
      </c>
      <c r="H59" s="131">
        <f>+('[1]N EERR BARINAS'!H59*U59)+((('[1]N EERR BARINAS'!H59*(100%-U59))/(1+TASAS!$G$9)))</f>
        <v>0</v>
      </c>
      <c r="I59" s="131">
        <f>+('[1]N EERR BARINAS'!I59*V59)+((('[1]N EERR BARINAS'!I59*(100%-V59))/(1+TASAS!$H$9)))</f>
        <v>0</v>
      </c>
      <c r="J59" s="131">
        <f>+('[1]N EERR BARINAS'!J59*W59)+((('[1]N EERR BARINAS'!J59*(100%-W59))/(1+TASAS!$I$9)))</f>
        <v>0</v>
      </c>
      <c r="K59" s="131">
        <f>+('[1]N EERR BARINAS'!K59*X59)+((('[1]N EERR BARINAS'!K59*(100%-X59))/(1+TASAS!$J$9)))</f>
        <v>0</v>
      </c>
      <c r="L59" s="131">
        <f>+('[1]N EERR BARINAS'!L59*Y59)+((('[1]N EERR BARINAS'!L59*(100%-Y59))/(1+TASAS!$K$9)))</f>
        <v>0</v>
      </c>
      <c r="M59" s="131">
        <f>+('[1]N EERR BARINAS'!M59*Z59)+((('[1]N EERR BARINAS'!M59*(100%-Z59))/(1+TASAS!$L$9)))</f>
        <v>0</v>
      </c>
      <c r="N59" s="131">
        <f>+('[1]N EERR BARINAS'!N59*AA59)+((('[1]N EERR BARINAS'!N59*(100%-AA59))/(1+TASAS!$M$9)))</f>
        <v>0</v>
      </c>
      <c r="O59" s="194">
        <f t="shared" si="3"/>
        <v>125.87963776683276</v>
      </c>
      <c r="P59" s="303">
        <v>0</v>
      </c>
      <c r="Q59" s="303">
        <v>0</v>
      </c>
      <c r="R59" s="303">
        <v>0</v>
      </c>
      <c r="S59" s="303">
        <v>0</v>
      </c>
      <c r="T59" s="303">
        <v>0</v>
      </c>
      <c r="U59" s="303">
        <v>0</v>
      </c>
      <c r="V59" s="303">
        <v>0</v>
      </c>
      <c r="W59" s="303">
        <v>0</v>
      </c>
      <c r="X59" s="303">
        <v>0</v>
      </c>
      <c r="Y59" s="303">
        <v>0</v>
      </c>
      <c r="Z59" s="303">
        <v>0</v>
      </c>
      <c r="AA59" s="303">
        <v>0</v>
      </c>
    </row>
    <row r="60" spans="1:27" outlineLevel="1" x14ac:dyDescent="0.3">
      <c r="A60" s="203" t="s">
        <v>251</v>
      </c>
      <c r="B60" s="131"/>
      <c r="C60" s="131">
        <f>+('[1]N EERR BARINAS'!C60*P60)+((('[1]N EERR BARINAS'!C60*(100%-P60))/(1+TASAS!$B$9)))</f>
        <v>0</v>
      </c>
      <c r="D60" s="131">
        <f>+('[1]N EERR BARINAS'!D60*Q60)+((('[1]N EERR BARINAS'!D60*(100%-Q60))/(1+TASAS!$C$9)))</f>
        <v>0</v>
      </c>
      <c r="E60" s="131">
        <f>+('[1]N EERR BARINAS'!E60*R60)+((('[1]N EERR BARINAS'!E60*(100%-R60))/(1+TASAS!$D$9)))</f>
        <v>0</v>
      </c>
      <c r="F60" s="131">
        <f>+('[1]N EERR BARINAS'!F60*S60)+((('[1]N EERR BARINAS'!F60*(100%-S60))/(1+TASAS!$E$9)))</f>
        <v>0</v>
      </c>
      <c r="G60" s="131">
        <f>+('[1]N EERR BARINAS'!G60*T60)+((('[1]N EERR BARINAS'!G60*(100%-T60))/(1+TASAS!$F$9)))</f>
        <v>0</v>
      </c>
      <c r="H60" s="131">
        <f>+('[1]N EERR BARINAS'!H60*U60)+((('[1]N EERR BARINAS'!H60*(100%-U60))/(1+TASAS!$G$9)))</f>
        <v>0</v>
      </c>
      <c r="I60" s="131">
        <f>+('[1]N EERR BARINAS'!I60*V60)+((('[1]N EERR BARINAS'!I60*(100%-V60))/(1+TASAS!$H$9)))</f>
        <v>0</v>
      </c>
      <c r="J60" s="131">
        <f>+('[1]N EERR BARINAS'!J60*W60)+((('[1]N EERR BARINAS'!J60*(100%-W60))/(1+TASAS!$I$9)))</f>
        <v>0</v>
      </c>
      <c r="K60" s="131">
        <f>+('[1]N EERR BARINAS'!K60*X60)+((('[1]N EERR BARINAS'!K60*(100%-X60))/(1+TASAS!$J$9)))</f>
        <v>0</v>
      </c>
      <c r="L60" s="131">
        <f>+('[1]N EERR BARINAS'!L60*Y60)+((('[1]N EERR BARINAS'!L60*(100%-Y60))/(1+TASAS!$K$9)))</f>
        <v>0</v>
      </c>
      <c r="M60" s="131">
        <f>+('[1]N EERR BARINAS'!M60*Z60)+((('[1]N EERR BARINAS'!M60*(100%-Z60))/(1+TASAS!$L$9)))</f>
        <v>0</v>
      </c>
      <c r="N60" s="131">
        <f>+('[1]N EERR BARINAS'!N60*AA60)+((('[1]N EERR BARINAS'!N60*(100%-AA60))/(1+TASAS!$M$9)))</f>
        <v>0</v>
      </c>
      <c r="O60" s="194">
        <f t="shared" si="3"/>
        <v>0</v>
      </c>
      <c r="P60" s="303">
        <v>0</v>
      </c>
      <c r="Q60" s="303">
        <v>0</v>
      </c>
      <c r="R60" s="303">
        <v>0</v>
      </c>
      <c r="S60" s="303">
        <v>0</v>
      </c>
      <c r="T60" s="303">
        <v>0</v>
      </c>
      <c r="U60" s="303">
        <v>0</v>
      </c>
      <c r="V60" s="303">
        <v>0</v>
      </c>
      <c r="W60" s="303">
        <v>0</v>
      </c>
      <c r="X60" s="303">
        <v>0</v>
      </c>
      <c r="Y60" s="303">
        <v>0</v>
      </c>
      <c r="Z60" s="303">
        <v>0</v>
      </c>
      <c r="AA60" s="303">
        <v>0</v>
      </c>
    </row>
    <row r="61" spans="1:27" outlineLevel="1" x14ac:dyDescent="0.3">
      <c r="A61" s="203" t="s">
        <v>252</v>
      </c>
      <c r="B61" s="131"/>
      <c r="C61" s="131">
        <f>+('[1]N EERR BARINAS'!C61*P61)+((('[1]N EERR BARINAS'!C61*(100%-P61))/(1+TASAS!$B$9)))</f>
        <v>0</v>
      </c>
      <c r="D61" s="131">
        <f>+('[1]N EERR BARINAS'!D61*Q61)+((('[1]N EERR BARINAS'!D61*(100%-Q61))/(1+TASAS!$C$9)))</f>
        <v>0</v>
      </c>
      <c r="E61" s="131">
        <f>+('[1]N EERR BARINAS'!E61*R61)+((('[1]N EERR BARINAS'!E61*(100%-R61))/(1+TASAS!$D$9)))</f>
        <v>0</v>
      </c>
      <c r="F61" s="131">
        <f>+('[1]N EERR BARINAS'!F61*S61)+((('[1]N EERR BARINAS'!F61*(100%-S61))/(1+TASAS!$E$9)))</f>
        <v>0</v>
      </c>
      <c r="G61" s="131">
        <f>+('[1]N EERR BARINAS'!G61*T61)+((('[1]N EERR BARINAS'!G61*(100%-T61))/(1+TASAS!$F$9)))</f>
        <v>0</v>
      </c>
      <c r="H61" s="131">
        <f>+('[1]N EERR BARINAS'!H61*U61)+((('[1]N EERR BARINAS'!H61*(100%-U61))/(1+TASAS!$G$9)))</f>
        <v>0</v>
      </c>
      <c r="I61" s="131">
        <f>+('[1]N EERR BARINAS'!I61*V61)+((('[1]N EERR BARINAS'!I61*(100%-V61))/(1+TASAS!$H$9)))</f>
        <v>0</v>
      </c>
      <c r="J61" s="131">
        <f>+('[1]N EERR BARINAS'!J61*W61)+((('[1]N EERR BARINAS'!J61*(100%-W61))/(1+TASAS!$I$9)))</f>
        <v>0</v>
      </c>
      <c r="K61" s="131">
        <f>+('[1]N EERR BARINAS'!K61*X61)+((('[1]N EERR BARINAS'!K61*(100%-X61))/(1+TASAS!$J$9)))</f>
        <v>0</v>
      </c>
      <c r="L61" s="131">
        <f>+('[1]N EERR BARINAS'!L61*Y61)+((('[1]N EERR BARINAS'!L61*(100%-Y61))/(1+TASAS!$K$9)))</f>
        <v>0</v>
      </c>
      <c r="M61" s="131">
        <f>+('[1]N EERR BARINAS'!M61*Z61)+((('[1]N EERR BARINAS'!M61*(100%-Z61))/(1+TASAS!$L$9)))</f>
        <v>0</v>
      </c>
      <c r="N61" s="131">
        <f>+('[1]N EERR BARINAS'!N61*AA61)+((('[1]N EERR BARINAS'!N61*(100%-AA61))/(1+TASAS!$M$9)))</f>
        <v>0</v>
      </c>
      <c r="O61" s="194">
        <f t="shared" si="3"/>
        <v>0</v>
      </c>
      <c r="P61" s="303">
        <v>0</v>
      </c>
      <c r="Q61" s="303">
        <v>0</v>
      </c>
      <c r="R61" s="303">
        <v>0</v>
      </c>
      <c r="S61" s="303">
        <v>0</v>
      </c>
      <c r="T61" s="303">
        <v>0</v>
      </c>
      <c r="U61" s="303">
        <v>0</v>
      </c>
      <c r="V61" s="303">
        <v>0</v>
      </c>
      <c r="W61" s="303">
        <v>0</v>
      </c>
      <c r="X61" s="303">
        <v>0</v>
      </c>
      <c r="Y61" s="303">
        <v>0</v>
      </c>
      <c r="Z61" s="303">
        <v>0</v>
      </c>
      <c r="AA61" s="303">
        <v>0</v>
      </c>
    </row>
    <row r="62" spans="1:27" outlineLevel="1" x14ac:dyDescent="0.3">
      <c r="A62" s="203" t="s">
        <v>253</v>
      </c>
      <c r="B62" s="131"/>
      <c r="C62" s="131">
        <f>+('[1]N EERR BARINAS'!C62*P62)+((('[1]N EERR BARINAS'!C62*(100%-P62))/(1+TASAS!$B$9)))</f>
        <v>0</v>
      </c>
      <c r="D62" s="131">
        <f>+('[1]N EERR BARINAS'!D62*Q62)+((('[1]N EERR BARINAS'!D62*(100%-Q62))/(1+TASAS!$C$9)))</f>
        <v>0</v>
      </c>
      <c r="E62" s="131">
        <f>+('[1]N EERR BARINAS'!E62*R62)+((('[1]N EERR BARINAS'!E62*(100%-R62))/(1+TASAS!$D$9)))</f>
        <v>0</v>
      </c>
      <c r="F62" s="131">
        <f>+('[1]N EERR BARINAS'!F62*S62)+((('[1]N EERR BARINAS'!F62*(100%-S62))/(1+TASAS!$E$9)))</f>
        <v>0</v>
      </c>
      <c r="G62" s="131">
        <f>+('[1]N EERR BARINAS'!G62*T62)+((('[1]N EERR BARINAS'!G62*(100%-T62))/(1+TASAS!$F$9)))</f>
        <v>0</v>
      </c>
      <c r="H62" s="131">
        <f>+('[1]N EERR BARINAS'!H62*U62)+((('[1]N EERR BARINAS'!H62*(100%-U62))/(1+TASAS!$G$9)))</f>
        <v>0</v>
      </c>
      <c r="I62" s="131">
        <f>+('[1]N EERR BARINAS'!I62*V62)+((('[1]N EERR BARINAS'!I62*(100%-V62))/(1+TASAS!$H$9)))</f>
        <v>0</v>
      </c>
      <c r="J62" s="131">
        <f>+('[1]N EERR BARINAS'!J62*W62)+((('[1]N EERR BARINAS'!J62*(100%-W62))/(1+TASAS!$I$9)))</f>
        <v>0</v>
      </c>
      <c r="K62" s="131">
        <f>+('[1]N EERR BARINAS'!K62*X62)+((('[1]N EERR BARINAS'!K62*(100%-X62))/(1+TASAS!$J$9)))</f>
        <v>0</v>
      </c>
      <c r="L62" s="131">
        <f>+('[1]N EERR BARINAS'!L62*Y62)+((('[1]N EERR BARINAS'!L62*(100%-Y62))/(1+TASAS!$K$9)))</f>
        <v>0</v>
      </c>
      <c r="M62" s="131">
        <f>+('[1]N EERR BARINAS'!M62*Z62)+((('[1]N EERR BARINAS'!M62*(100%-Z62))/(1+TASAS!$L$9)))</f>
        <v>0</v>
      </c>
      <c r="N62" s="131">
        <f>+('[1]N EERR BARINAS'!N62*AA62)+((('[1]N EERR BARINAS'!N62*(100%-AA62))/(1+TASAS!$M$9)))</f>
        <v>0</v>
      </c>
      <c r="O62" s="194">
        <f t="shared" si="3"/>
        <v>0</v>
      </c>
      <c r="P62" s="303">
        <v>0</v>
      </c>
      <c r="Q62" s="303">
        <v>0</v>
      </c>
      <c r="R62" s="303">
        <v>0</v>
      </c>
      <c r="S62" s="303">
        <v>0</v>
      </c>
      <c r="T62" s="303">
        <v>0</v>
      </c>
      <c r="U62" s="303">
        <v>0</v>
      </c>
      <c r="V62" s="303">
        <v>0</v>
      </c>
      <c r="W62" s="303">
        <v>0</v>
      </c>
      <c r="X62" s="303">
        <v>0</v>
      </c>
      <c r="Y62" s="303">
        <v>0</v>
      </c>
      <c r="Z62" s="303">
        <v>0</v>
      </c>
      <c r="AA62" s="303">
        <v>0</v>
      </c>
    </row>
    <row r="63" spans="1:27" outlineLevel="1" x14ac:dyDescent="0.3">
      <c r="A63" s="203" t="s">
        <v>254</v>
      </c>
      <c r="B63" s="131"/>
      <c r="C63" s="131">
        <f>+('[1]N EERR BARINAS'!C63*P63)+((('[1]N EERR BARINAS'!C63*(100%-P63))/(1+TASAS!$B$9)))</f>
        <v>34.197170841896728</v>
      </c>
      <c r="D63" s="131">
        <f>+('[1]N EERR BARINAS'!D63*Q63)+((('[1]N EERR BARINAS'!D63*(100%-Q63))/(1+TASAS!$C$9)))</f>
        <v>0</v>
      </c>
      <c r="E63" s="131">
        <f>+('[1]N EERR BARINAS'!E63*R63)+((('[1]N EERR BARINAS'!E63*(100%-R63))/(1+TASAS!$D$9)))</f>
        <v>200.92444928187777</v>
      </c>
      <c r="F63" s="131">
        <f>+('[1]N EERR BARINAS'!F63*S63)+((('[1]N EERR BARINAS'!F63*(100%-S63))/(1+TASAS!$E$9)))</f>
        <v>0</v>
      </c>
      <c r="G63" s="131">
        <f>+('[1]N EERR BARINAS'!G63*T63)+((('[1]N EERR BARINAS'!G63*(100%-T63))/(1+TASAS!$F$9)))</f>
        <v>0</v>
      </c>
      <c r="H63" s="131">
        <f>+('[1]N EERR BARINAS'!H63*U63)+((('[1]N EERR BARINAS'!H63*(100%-U63))/(1+TASAS!$G$9)))</f>
        <v>0</v>
      </c>
      <c r="I63" s="131">
        <f>+('[1]N EERR BARINAS'!I63*V63)+((('[1]N EERR BARINAS'!I63*(100%-V63))/(1+TASAS!$H$9)))</f>
        <v>0</v>
      </c>
      <c r="J63" s="131">
        <f>+('[1]N EERR BARINAS'!J63*W63)+((('[1]N EERR BARINAS'!J63*(100%-W63))/(1+TASAS!$I$9)))</f>
        <v>0</v>
      </c>
      <c r="K63" s="131">
        <f>+('[1]N EERR BARINAS'!K63*X63)+((('[1]N EERR BARINAS'!K63*(100%-X63))/(1+TASAS!$J$9)))</f>
        <v>0</v>
      </c>
      <c r="L63" s="131">
        <f>+('[1]N EERR BARINAS'!L63*Y63)+((('[1]N EERR BARINAS'!L63*(100%-Y63))/(1+TASAS!$K$9)))</f>
        <v>0</v>
      </c>
      <c r="M63" s="131">
        <f>+('[1]N EERR BARINAS'!M63*Z63)+((('[1]N EERR BARINAS'!M63*(100%-Z63))/(1+TASAS!$L$9)))</f>
        <v>0</v>
      </c>
      <c r="N63" s="131">
        <f>+('[1]N EERR BARINAS'!N63*AA63)+((('[1]N EERR BARINAS'!N63*(100%-AA63))/(1+TASAS!$M$9)))</f>
        <v>0</v>
      </c>
      <c r="O63" s="194">
        <f t="shared" si="3"/>
        <v>235.12162012377451</v>
      </c>
      <c r="P63" s="303">
        <v>0</v>
      </c>
      <c r="Q63" s="303">
        <v>0</v>
      </c>
      <c r="R63" s="303">
        <v>0</v>
      </c>
      <c r="S63" s="303">
        <v>0</v>
      </c>
      <c r="T63" s="303">
        <v>0</v>
      </c>
      <c r="U63" s="303">
        <v>0</v>
      </c>
      <c r="V63" s="303">
        <v>0</v>
      </c>
      <c r="W63" s="303">
        <v>0</v>
      </c>
      <c r="X63" s="303">
        <v>0</v>
      </c>
      <c r="Y63" s="303">
        <v>0</v>
      </c>
      <c r="Z63" s="303">
        <v>0</v>
      </c>
      <c r="AA63" s="303">
        <v>0</v>
      </c>
    </row>
    <row r="64" spans="1:27" outlineLevel="1" x14ac:dyDescent="0.3">
      <c r="A64" s="203" t="s">
        <v>255</v>
      </c>
      <c r="B64" s="131"/>
      <c r="C64" s="131">
        <f>+('[1]N EERR BARINAS'!C64*P64)+((('[1]N EERR BARINAS'!C64*(100%-P64))/(1+TASAS!$B$9)))</f>
        <v>0</v>
      </c>
      <c r="D64" s="131">
        <f>+('[1]N EERR BARINAS'!D64*Q64)+((('[1]N EERR BARINAS'!D64*(100%-Q64))/(1+TASAS!$C$9)))</f>
        <v>0</v>
      </c>
      <c r="E64" s="131">
        <f>+('[1]N EERR BARINAS'!E64*R64)+((('[1]N EERR BARINAS'!E64*(100%-R64))/(1+TASAS!$D$9)))</f>
        <v>21.149942029671344</v>
      </c>
      <c r="F64" s="131">
        <f>+('[1]N EERR BARINAS'!F64*S64)+((('[1]N EERR BARINAS'!F64*(100%-S64))/(1+TASAS!$E$9)))</f>
        <v>0</v>
      </c>
      <c r="G64" s="131">
        <f>+('[1]N EERR BARINAS'!G64*T64)+((('[1]N EERR BARINAS'!G64*(100%-T64))/(1+TASAS!$F$9)))</f>
        <v>0</v>
      </c>
      <c r="H64" s="131">
        <f>+('[1]N EERR BARINAS'!H64*U64)+((('[1]N EERR BARINAS'!H64*(100%-U64))/(1+TASAS!$G$9)))</f>
        <v>0</v>
      </c>
      <c r="I64" s="131">
        <f>+('[1]N EERR BARINAS'!I64*V64)+((('[1]N EERR BARINAS'!I64*(100%-V64))/(1+TASAS!$H$9)))</f>
        <v>0</v>
      </c>
      <c r="J64" s="131">
        <f>+('[1]N EERR BARINAS'!J64*W64)+((('[1]N EERR BARINAS'!J64*(100%-W64))/(1+TASAS!$I$9)))</f>
        <v>0</v>
      </c>
      <c r="K64" s="131">
        <f>+('[1]N EERR BARINAS'!K64*X64)+((('[1]N EERR BARINAS'!K64*(100%-X64))/(1+TASAS!$J$9)))</f>
        <v>0</v>
      </c>
      <c r="L64" s="131">
        <f>+('[1]N EERR BARINAS'!L64*Y64)+((('[1]N EERR BARINAS'!L64*(100%-Y64))/(1+TASAS!$K$9)))</f>
        <v>0</v>
      </c>
      <c r="M64" s="131">
        <f>+('[1]N EERR BARINAS'!M64*Z64)+((('[1]N EERR BARINAS'!M64*(100%-Z64))/(1+TASAS!$L$9)))</f>
        <v>0</v>
      </c>
      <c r="N64" s="131">
        <f>+('[1]N EERR BARINAS'!N64*AA64)+((('[1]N EERR BARINAS'!N64*(100%-AA64))/(1+TASAS!$M$9)))</f>
        <v>0</v>
      </c>
      <c r="O64" s="194">
        <f t="shared" si="3"/>
        <v>21.149942029671344</v>
      </c>
      <c r="P64" s="303">
        <v>0</v>
      </c>
      <c r="Q64" s="303">
        <v>0</v>
      </c>
      <c r="R64" s="303">
        <v>0</v>
      </c>
      <c r="S64" s="303">
        <v>0</v>
      </c>
      <c r="T64" s="303">
        <v>0</v>
      </c>
      <c r="U64" s="303">
        <v>0</v>
      </c>
      <c r="V64" s="303">
        <v>0</v>
      </c>
      <c r="W64" s="303">
        <v>0</v>
      </c>
      <c r="X64" s="303">
        <v>0</v>
      </c>
      <c r="Y64" s="303">
        <v>0</v>
      </c>
      <c r="Z64" s="303">
        <v>0</v>
      </c>
      <c r="AA64" s="303">
        <v>0</v>
      </c>
    </row>
    <row r="65" spans="1:27" outlineLevel="1" x14ac:dyDescent="0.3">
      <c r="A65" s="203" t="s">
        <v>256</v>
      </c>
      <c r="B65" s="131"/>
      <c r="C65" s="131">
        <f>+('[1]N EERR BARINAS'!C65*P65)+((('[1]N EERR BARINAS'!C65*(100%-P65))/(1+TASAS!$B$9)))</f>
        <v>18.653002277398215</v>
      </c>
      <c r="D65" s="131">
        <f>+('[1]N EERR BARINAS'!D65*Q65)+((('[1]N EERR BARINAS'!D65*(100%-Q65))/(1+TASAS!$C$9)))</f>
        <v>0</v>
      </c>
      <c r="E65" s="131">
        <f>+('[1]N EERR BARINAS'!E65*R65)+((('[1]N EERR BARINAS'!E65*(100%-R65))/(1+TASAS!$D$9)))</f>
        <v>12.337466183974952</v>
      </c>
      <c r="F65" s="131">
        <f>+('[1]N EERR BARINAS'!F65*S65)+((('[1]N EERR BARINAS'!F65*(100%-S65))/(1+TASAS!$E$9)))</f>
        <v>0</v>
      </c>
      <c r="G65" s="131">
        <f>+('[1]N EERR BARINAS'!G65*T65)+((('[1]N EERR BARINAS'!G65*(100%-T65))/(1+TASAS!$F$9)))</f>
        <v>0</v>
      </c>
      <c r="H65" s="131">
        <f>+('[1]N EERR BARINAS'!H65*U65)+((('[1]N EERR BARINAS'!H65*(100%-U65))/(1+TASAS!$G$9)))</f>
        <v>0</v>
      </c>
      <c r="I65" s="131">
        <f>+('[1]N EERR BARINAS'!I65*V65)+((('[1]N EERR BARINAS'!I65*(100%-V65))/(1+TASAS!$H$9)))</f>
        <v>0</v>
      </c>
      <c r="J65" s="131">
        <f>+('[1]N EERR BARINAS'!J65*W65)+((('[1]N EERR BARINAS'!J65*(100%-W65))/(1+TASAS!$I$9)))</f>
        <v>0</v>
      </c>
      <c r="K65" s="131">
        <f>+('[1]N EERR BARINAS'!K65*X65)+((('[1]N EERR BARINAS'!K65*(100%-X65))/(1+TASAS!$J$9)))</f>
        <v>0</v>
      </c>
      <c r="L65" s="131">
        <f>+('[1]N EERR BARINAS'!L65*Y65)+((('[1]N EERR BARINAS'!L65*(100%-Y65))/(1+TASAS!$K$9)))</f>
        <v>0</v>
      </c>
      <c r="M65" s="131">
        <f>+('[1]N EERR BARINAS'!M65*Z65)+((('[1]N EERR BARINAS'!M65*(100%-Z65))/(1+TASAS!$L$9)))</f>
        <v>0</v>
      </c>
      <c r="N65" s="131">
        <f>+('[1]N EERR BARINAS'!N65*AA65)+((('[1]N EERR BARINAS'!N65*(100%-AA65))/(1+TASAS!$M$9)))</f>
        <v>0</v>
      </c>
      <c r="O65" s="194">
        <f t="shared" si="3"/>
        <v>30.990468461373169</v>
      </c>
      <c r="P65" s="303">
        <v>0</v>
      </c>
      <c r="Q65" s="303">
        <v>0</v>
      </c>
      <c r="R65" s="303">
        <v>0</v>
      </c>
      <c r="S65" s="303">
        <v>0</v>
      </c>
      <c r="T65" s="303">
        <v>0</v>
      </c>
      <c r="U65" s="303">
        <v>0</v>
      </c>
      <c r="V65" s="303">
        <v>0</v>
      </c>
      <c r="W65" s="303">
        <v>0</v>
      </c>
      <c r="X65" s="303">
        <v>0</v>
      </c>
      <c r="Y65" s="303">
        <v>0</v>
      </c>
      <c r="Z65" s="303">
        <v>0</v>
      </c>
      <c r="AA65" s="303">
        <v>0</v>
      </c>
    </row>
    <row r="66" spans="1:27" outlineLevel="1" x14ac:dyDescent="0.3">
      <c r="A66" s="203" t="s">
        <v>257</v>
      </c>
      <c r="B66" s="131"/>
      <c r="C66" s="131">
        <f>+('[1]N EERR BARINAS'!C66*P66)+((('[1]N EERR BARINAS'!C66*(100%-P66))/(1+TASAS!$B$9)))</f>
        <v>80</v>
      </c>
      <c r="D66" s="131">
        <f>+('[1]N EERR BARINAS'!D66*Q66)+((('[1]N EERR BARINAS'!D66*(100%-Q66))/(1+TASAS!$C$9)))</f>
        <v>0</v>
      </c>
      <c r="E66" s="131">
        <f>+('[1]N EERR BARINAS'!E66*R66)+((('[1]N EERR BARINAS'!E66*(100%-R66))/(1+TASAS!$D$9)))</f>
        <v>0</v>
      </c>
      <c r="F66" s="131">
        <f>+('[1]N EERR BARINAS'!F66*S66)+((('[1]N EERR BARINAS'!F66*(100%-S66))/(1+TASAS!$E$9)))</f>
        <v>0</v>
      </c>
      <c r="G66" s="131">
        <f>+('[1]N EERR BARINAS'!G66*T66)+((('[1]N EERR BARINAS'!G66*(100%-T66))/(1+TASAS!$F$9)))</f>
        <v>0</v>
      </c>
      <c r="H66" s="131">
        <f>+('[1]N EERR BARINAS'!H66*U66)+((('[1]N EERR BARINAS'!H66*(100%-U66))/(1+TASAS!$G$9)))</f>
        <v>0</v>
      </c>
      <c r="I66" s="131">
        <f>+('[1]N EERR BARINAS'!I66*V66)+((('[1]N EERR BARINAS'!I66*(100%-V66))/(1+TASAS!$H$9)))</f>
        <v>0</v>
      </c>
      <c r="J66" s="131">
        <f>+('[1]N EERR BARINAS'!J66*W66)+((('[1]N EERR BARINAS'!J66*(100%-W66))/(1+TASAS!$I$9)))</f>
        <v>0</v>
      </c>
      <c r="K66" s="131">
        <f>+('[1]N EERR BARINAS'!K66*X66)+((('[1]N EERR BARINAS'!K66*(100%-X66))/(1+TASAS!$J$9)))</f>
        <v>0</v>
      </c>
      <c r="L66" s="131">
        <f>+('[1]N EERR BARINAS'!L66*Y66)+((('[1]N EERR BARINAS'!L66*(100%-Y66))/(1+TASAS!$K$9)))</f>
        <v>0</v>
      </c>
      <c r="M66" s="131">
        <f>+('[1]N EERR BARINAS'!M66*Z66)+((('[1]N EERR BARINAS'!M66*(100%-Z66))/(1+TASAS!$L$9)))</f>
        <v>0</v>
      </c>
      <c r="N66" s="131">
        <f>+('[1]N EERR BARINAS'!N66*AA66)+((('[1]N EERR BARINAS'!N66*(100%-AA66))/(1+TASAS!$M$9)))</f>
        <v>0</v>
      </c>
      <c r="O66" s="194">
        <f t="shared" si="3"/>
        <v>80</v>
      </c>
      <c r="P66" s="303">
        <v>1</v>
      </c>
      <c r="Q66" s="303">
        <v>1</v>
      </c>
      <c r="R66" s="303">
        <v>1</v>
      </c>
      <c r="S66" s="303">
        <v>1</v>
      </c>
      <c r="T66" s="303">
        <v>1</v>
      </c>
      <c r="U66" s="303">
        <v>1</v>
      </c>
      <c r="V66" s="303">
        <v>1</v>
      </c>
      <c r="W66" s="303">
        <v>1</v>
      </c>
      <c r="X66" s="303">
        <v>1</v>
      </c>
      <c r="Y66" s="303">
        <v>1</v>
      </c>
      <c r="Z66" s="303">
        <v>1</v>
      </c>
      <c r="AA66" s="303">
        <v>1</v>
      </c>
    </row>
    <row r="67" spans="1:27" outlineLevel="1" x14ac:dyDescent="0.3">
      <c r="A67" s="203" t="s">
        <v>258</v>
      </c>
      <c r="B67" s="131"/>
      <c r="C67" s="131">
        <f>+('[1]N EERR BARINAS'!C67*P67)+((('[1]N EERR BARINAS'!C67*(100%-P67))/(1+TASAS!$B$9)))</f>
        <v>24.87066970319762</v>
      </c>
      <c r="D67" s="131">
        <f>+('[1]N EERR BARINAS'!D67*Q67)+((('[1]N EERR BARINAS'!D67*(100%-Q67))/(1+TASAS!$C$9)))</f>
        <v>0</v>
      </c>
      <c r="E67" s="131">
        <f>+('[1]N EERR BARINAS'!E67*R67)+((('[1]N EERR BARINAS'!E67*(100%-R67))/(1+TASAS!$D$9)))</f>
        <v>0</v>
      </c>
      <c r="F67" s="131">
        <f>+('[1]N EERR BARINAS'!F67*S67)+((('[1]N EERR BARINAS'!F67*(100%-S67))/(1+TASAS!$E$9)))</f>
        <v>0</v>
      </c>
      <c r="G67" s="131">
        <f>+('[1]N EERR BARINAS'!G67*T67)+((('[1]N EERR BARINAS'!G67*(100%-T67))/(1+TASAS!$F$9)))</f>
        <v>0</v>
      </c>
      <c r="H67" s="131">
        <f>+('[1]N EERR BARINAS'!H67*U67)+((('[1]N EERR BARINAS'!H67*(100%-U67))/(1+TASAS!$G$9)))</f>
        <v>0</v>
      </c>
      <c r="I67" s="131">
        <f>+('[1]N EERR BARINAS'!I67*V67)+((('[1]N EERR BARINAS'!I67*(100%-V67))/(1+TASAS!$H$9)))</f>
        <v>0</v>
      </c>
      <c r="J67" s="131">
        <f>+('[1]N EERR BARINAS'!J67*W67)+((('[1]N EERR BARINAS'!J67*(100%-W67))/(1+TASAS!$I$9)))</f>
        <v>0</v>
      </c>
      <c r="K67" s="131">
        <f>+('[1]N EERR BARINAS'!K67*X67)+((('[1]N EERR BARINAS'!K67*(100%-X67))/(1+TASAS!$J$9)))</f>
        <v>0</v>
      </c>
      <c r="L67" s="131">
        <f>+('[1]N EERR BARINAS'!L67*Y67)+((('[1]N EERR BARINAS'!L67*(100%-Y67))/(1+TASAS!$K$9)))</f>
        <v>0</v>
      </c>
      <c r="M67" s="131">
        <f>+('[1]N EERR BARINAS'!M67*Z67)+((('[1]N EERR BARINAS'!M67*(100%-Z67))/(1+TASAS!$L$9)))</f>
        <v>0</v>
      </c>
      <c r="N67" s="131">
        <f>+('[1]N EERR BARINAS'!N67*AA67)+((('[1]N EERR BARINAS'!N67*(100%-AA67))/(1+TASAS!$M$9)))</f>
        <v>0</v>
      </c>
      <c r="O67" s="194">
        <f t="shared" si="3"/>
        <v>24.87066970319762</v>
      </c>
      <c r="P67" s="303">
        <v>0</v>
      </c>
      <c r="Q67" s="303">
        <v>0</v>
      </c>
      <c r="R67" s="303">
        <v>0</v>
      </c>
      <c r="S67" s="303">
        <v>0</v>
      </c>
      <c r="T67" s="303">
        <v>0</v>
      </c>
      <c r="U67" s="303">
        <v>0</v>
      </c>
      <c r="V67" s="303">
        <v>0</v>
      </c>
      <c r="W67" s="303">
        <v>0</v>
      </c>
      <c r="X67" s="303">
        <v>0</v>
      </c>
      <c r="Y67" s="303">
        <v>0</v>
      </c>
      <c r="Z67" s="303">
        <v>0</v>
      </c>
      <c r="AA67" s="303">
        <v>0</v>
      </c>
    </row>
    <row r="68" spans="1:27" outlineLevel="1" x14ac:dyDescent="0.3">
      <c r="A68" s="203" t="s">
        <v>259</v>
      </c>
      <c r="B68" s="131"/>
      <c r="C68" s="131">
        <f>+('[1]N EERR BARINAS'!C68*P68)+((('[1]N EERR BARINAS'!C68*(100%-P68))/(1+TASAS!$B$9)))</f>
        <v>0</v>
      </c>
      <c r="D68" s="131">
        <f>+('[1]N EERR BARINAS'!D68*Q68)+((('[1]N EERR BARINAS'!D68*(100%-Q68))/(1+TASAS!$C$9)))</f>
        <v>0</v>
      </c>
      <c r="E68" s="131">
        <f>+('[1]N EERR BARINAS'!E68*R68)+((('[1]N EERR BARINAS'!E68*(100%-R68))/(1+TASAS!$D$9)))</f>
        <v>0</v>
      </c>
      <c r="F68" s="131">
        <f>+('[1]N EERR BARINAS'!F68*S68)+((('[1]N EERR BARINAS'!F68*(100%-S68))/(1+TASAS!$E$9)))</f>
        <v>0</v>
      </c>
      <c r="G68" s="131">
        <f>+('[1]N EERR BARINAS'!G68*T68)+((('[1]N EERR BARINAS'!G68*(100%-T68))/(1+TASAS!$F$9)))</f>
        <v>0</v>
      </c>
      <c r="H68" s="131">
        <f>+('[1]N EERR BARINAS'!H68*U68)+((('[1]N EERR BARINAS'!H68*(100%-U68))/(1+TASAS!$G$9)))</f>
        <v>0</v>
      </c>
      <c r="I68" s="131">
        <f>+('[1]N EERR BARINAS'!I68*V68)+((('[1]N EERR BARINAS'!I68*(100%-V68))/(1+TASAS!$H$9)))</f>
        <v>0</v>
      </c>
      <c r="J68" s="131">
        <f>+('[1]N EERR BARINAS'!J68*W68)+((('[1]N EERR BARINAS'!J68*(100%-W68))/(1+TASAS!$I$9)))</f>
        <v>0</v>
      </c>
      <c r="K68" s="131">
        <f>+('[1]N EERR BARINAS'!K68*X68)+((('[1]N EERR BARINAS'!K68*(100%-X68))/(1+TASAS!$J$9)))</f>
        <v>0</v>
      </c>
      <c r="L68" s="131">
        <f>+('[1]N EERR BARINAS'!L68*Y68)+((('[1]N EERR BARINAS'!L68*(100%-Y68))/(1+TASAS!$K$9)))</f>
        <v>0</v>
      </c>
      <c r="M68" s="131">
        <f>+('[1]N EERR BARINAS'!M68*Z68)+((('[1]N EERR BARINAS'!M68*(100%-Z68))/(1+TASAS!$L$9)))</f>
        <v>0</v>
      </c>
      <c r="N68" s="131">
        <f>+('[1]N EERR BARINAS'!N68*AA68)+((('[1]N EERR BARINAS'!N68*(100%-AA68))/(1+TASAS!$M$9)))</f>
        <v>0</v>
      </c>
      <c r="O68" s="194">
        <f t="shared" si="3"/>
        <v>0</v>
      </c>
      <c r="P68" s="303">
        <v>0</v>
      </c>
      <c r="Q68" s="303">
        <v>0</v>
      </c>
      <c r="R68" s="303">
        <v>0</v>
      </c>
      <c r="S68" s="303">
        <v>0</v>
      </c>
      <c r="T68" s="303">
        <v>0</v>
      </c>
      <c r="U68" s="303">
        <v>0</v>
      </c>
      <c r="V68" s="303">
        <v>0</v>
      </c>
      <c r="W68" s="303">
        <v>0</v>
      </c>
      <c r="X68" s="303">
        <v>0</v>
      </c>
      <c r="Y68" s="303">
        <v>0</v>
      </c>
      <c r="Z68" s="303">
        <v>0</v>
      </c>
      <c r="AA68" s="303">
        <v>0</v>
      </c>
    </row>
    <row r="69" spans="1:27" outlineLevel="1" x14ac:dyDescent="0.3">
      <c r="A69" s="203" t="s">
        <v>260</v>
      </c>
      <c r="B69" s="131"/>
      <c r="C69" s="131">
        <f>+('[1]N EERR BARINAS'!C69*P69)+((('[1]N EERR BARINAS'!C69*(100%-P69))/(1+TASAS!$B$9)))</f>
        <v>0</v>
      </c>
      <c r="D69" s="131">
        <f>+('[1]N EERR BARINAS'!D69*Q69)+((('[1]N EERR BARINAS'!D69*(100%-Q69))/(1+TASAS!$C$9)))</f>
        <v>0</v>
      </c>
      <c r="E69" s="131">
        <f>+('[1]N EERR BARINAS'!E69*R69)+((('[1]N EERR BARINAS'!E69*(100%-R69))/(1+TASAS!$D$9)))</f>
        <v>0</v>
      </c>
      <c r="F69" s="131">
        <f>+('[1]N EERR BARINAS'!F69*S69)+((('[1]N EERR BARINAS'!F69*(100%-S69))/(1+TASAS!$E$9)))</f>
        <v>0</v>
      </c>
      <c r="G69" s="131">
        <f>+('[1]N EERR BARINAS'!G69*T69)+((('[1]N EERR BARINAS'!G69*(100%-T69))/(1+TASAS!$F$9)))</f>
        <v>0</v>
      </c>
      <c r="H69" s="131">
        <f>+('[1]N EERR BARINAS'!H69*U69)+((('[1]N EERR BARINAS'!H69*(100%-U69))/(1+TASAS!$G$9)))</f>
        <v>0</v>
      </c>
      <c r="I69" s="131">
        <f>+('[1]N EERR BARINAS'!I69*V69)+((('[1]N EERR BARINAS'!I69*(100%-V69))/(1+TASAS!$H$9)))</f>
        <v>0</v>
      </c>
      <c r="J69" s="131">
        <f>+('[1]N EERR BARINAS'!J69*W69)+((('[1]N EERR BARINAS'!J69*(100%-W69))/(1+TASAS!$I$9)))</f>
        <v>0</v>
      </c>
      <c r="K69" s="131">
        <f>+('[1]N EERR BARINAS'!K69*X69)+((('[1]N EERR BARINAS'!K69*(100%-X69))/(1+TASAS!$J$9)))</f>
        <v>0</v>
      </c>
      <c r="L69" s="131">
        <f>+('[1]N EERR BARINAS'!L69*Y69)+((('[1]N EERR BARINAS'!L69*(100%-Y69))/(1+TASAS!$K$9)))</f>
        <v>0</v>
      </c>
      <c r="M69" s="131">
        <f>+('[1]N EERR BARINAS'!M69*Z69)+((('[1]N EERR BARINAS'!M69*(100%-Z69))/(1+TASAS!$L$9)))</f>
        <v>0</v>
      </c>
      <c r="N69" s="131">
        <f>+('[1]N EERR BARINAS'!N69*AA69)+((('[1]N EERR BARINAS'!N69*(100%-AA69))/(1+TASAS!$M$9)))</f>
        <v>0</v>
      </c>
      <c r="O69" s="194">
        <f t="shared" si="3"/>
        <v>0</v>
      </c>
      <c r="P69" s="303">
        <v>0</v>
      </c>
      <c r="Q69" s="303">
        <v>0</v>
      </c>
      <c r="R69" s="303">
        <v>0</v>
      </c>
      <c r="S69" s="303">
        <v>0</v>
      </c>
      <c r="T69" s="303">
        <v>0</v>
      </c>
      <c r="U69" s="303">
        <v>0</v>
      </c>
      <c r="V69" s="303">
        <v>0</v>
      </c>
      <c r="W69" s="303">
        <v>0</v>
      </c>
      <c r="X69" s="303">
        <v>0</v>
      </c>
      <c r="Y69" s="303">
        <v>0</v>
      </c>
      <c r="Z69" s="303">
        <v>0</v>
      </c>
      <c r="AA69" s="303">
        <v>0</v>
      </c>
    </row>
    <row r="70" spans="1:27" outlineLevel="1" x14ac:dyDescent="0.3">
      <c r="A70" s="203" t="s">
        <v>261</v>
      </c>
      <c r="B70" s="131"/>
      <c r="C70" s="131">
        <f>+('[1]N EERR BARINAS'!C70*P70)+((('[1]N EERR BARINAS'!C70*(100%-P70))/(1+TASAS!$B$9)))</f>
        <v>0</v>
      </c>
      <c r="D70" s="131">
        <f>+('[1]N EERR BARINAS'!D70*Q70)+((('[1]N EERR BARINAS'!D70*(100%-Q70))/(1+TASAS!$C$9)))</f>
        <v>0</v>
      </c>
      <c r="E70" s="131">
        <f>+('[1]N EERR BARINAS'!E70*R70)+((('[1]N EERR BARINAS'!E70*(100%-R70))/(1+TASAS!$D$9)))</f>
        <v>0</v>
      </c>
      <c r="F70" s="131">
        <f>+('[1]N EERR BARINAS'!F70*S70)+((('[1]N EERR BARINAS'!F70*(100%-S70))/(1+TASAS!$E$9)))</f>
        <v>0</v>
      </c>
      <c r="G70" s="131">
        <f>+('[1]N EERR BARINAS'!G70*T70)+((('[1]N EERR BARINAS'!G70*(100%-T70))/(1+TASAS!$F$9)))</f>
        <v>0</v>
      </c>
      <c r="H70" s="131">
        <f>+('[1]N EERR BARINAS'!H70*U70)+((('[1]N EERR BARINAS'!H70*(100%-U70))/(1+TASAS!$G$9)))</f>
        <v>0</v>
      </c>
      <c r="I70" s="131">
        <f>+('[1]N EERR BARINAS'!I70*V70)+((('[1]N EERR BARINAS'!I70*(100%-V70))/(1+TASAS!$H$9)))</f>
        <v>0</v>
      </c>
      <c r="J70" s="131">
        <f>+('[1]N EERR BARINAS'!J70*W70)+((('[1]N EERR BARINAS'!J70*(100%-W70))/(1+TASAS!$I$9)))</f>
        <v>0</v>
      </c>
      <c r="K70" s="131">
        <f>+('[1]N EERR BARINAS'!K70*X70)+((('[1]N EERR BARINAS'!K70*(100%-X70))/(1+TASAS!$J$9)))</f>
        <v>0</v>
      </c>
      <c r="L70" s="131">
        <f>+('[1]N EERR BARINAS'!L70*Y70)+((('[1]N EERR BARINAS'!L70*(100%-Y70))/(1+TASAS!$K$9)))</f>
        <v>0</v>
      </c>
      <c r="M70" s="131">
        <f>+('[1]N EERR BARINAS'!M70*Z70)+((('[1]N EERR BARINAS'!M70*(100%-Z70))/(1+TASAS!$L$9)))</f>
        <v>0</v>
      </c>
      <c r="N70" s="131">
        <f>+('[1]N EERR BARINAS'!N70*AA70)+((('[1]N EERR BARINAS'!N70*(100%-AA70))/(1+TASAS!$M$9)))</f>
        <v>0</v>
      </c>
      <c r="O70" s="194">
        <f t="shared" si="3"/>
        <v>0</v>
      </c>
      <c r="P70" s="303">
        <v>0</v>
      </c>
      <c r="Q70" s="303">
        <v>0</v>
      </c>
      <c r="R70" s="303">
        <v>0</v>
      </c>
      <c r="S70" s="303">
        <v>0</v>
      </c>
      <c r="T70" s="303">
        <v>0</v>
      </c>
      <c r="U70" s="303">
        <v>0</v>
      </c>
      <c r="V70" s="303">
        <v>0</v>
      </c>
      <c r="W70" s="303">
        <v>0</v>
      </c>
      <c r="X70" s="303">
        <v>0</v>
      </c>
      <c r="Y70" s="303">
        <v>0</v>
      </c>
      <c r="Z70" s="303">
        <v>0</v>
      </c>
      <c r="AA70" s="303">
        <v>0</v>
      </c>
    </row>
    <row r="71" spans="1:27" outlineLevel="1" x14ac:dyDescent="0.3">
      <c r="A71" s="203" t="s">
        <v>262</v>
      </c>
      <c r="B71" s="131"/>
      <c r="C71" s="131">
        <f>+('[1]N EERR BARINAS'!C71*P71)+((('[1]N EERR BARINAS'!C71*(100%-P71))/(1+TASAS!$B$9)))</f>
        <v>0</v>
      </c>
      <c r="D71" s="131">
        <f>+('[1]N EERR BARINAS'!D71*Q71)+((('[1]N EERR BARINAS'!D71*(100%-Q71))/(1+TASAS!$C$9)))</f>
        <v>0</v>
      </c>
      <c r="E71" s="131">
        <f>+('[1]N EERR BARINAS'!E71*R71)+((('[1]N EERR BARINAS'!E71*(100%-R71))/(1+TASAS!$D$9)))</f>
        <v>0</v>
      </c>
      <c r="F71" s="131">
        <f>+('[1]N EERR BARINAS'!F71*S71)+((('[1]N EERR BARINAS'!F71*(100%-S71))/(1+TASAS!$E$9)))</f>
        <v>0</v>
      </c>
      <c r="G71" s="131">
        <f>+('[1]N EERR BARINAS'!G71*T71)+((('[1]N EERR BARINAS'!G71*(100%-T71))/(1+TASAS!$F$9)))</f>
        <v>0</v>
      </c>
      <c r="H71" s="131">
        <f>+('[1]N EERR BARINAS'!H71*U71)+((('[1]N EERR BARINAS'!H71*(100%-U71))/(1+TASAS!$G$9)))</f>
        <v>0</v>
      </c>
      <c r="I71" s="131">
        <f>+('[1]N EERR BARINAS'!I71*V71)+((('[1]N EERR BARINAS'!I71*(100%-V71))/(1+TASAS!$H$9)))</f>
        <v>0</v>
      </c>
      <c r="J71" s="131">
        <f>+('[1]N EERR BARINAS'!J71*W71)+((('[1]N EERR BARINAS'!J71*(100%-W71))/(1+TASAS!$I$9)))</f>
        <v>0</v>
      </c>
      <c r="K71" s="131">
        <f>+('[1]N EERR BARINAS'!K71*X71)+((('[1]N EERR BARINAS'!K71*(100%-X71))/(1+TASAS!$J$9)))</f>
        <v>0</v>
      </c>
      <c r="L71" s="131">
        <f>+('[1]N EERR BARINAS'!L71*Y71)+((('[1]N EERR BARINAS'!L71*(100%-Y71))/(1+TASAS!$K$9)))</f>
        <v>0</v>
      </c>
      <c r="M71" s="131">
        <f>+('[1]N EERR BARINAS'!M71*Z71)+((('[1]N EERR BARINAS'!M71*(100%-Z71))/(1+TASAS!$L$9)))</f>
        <v>0</v>
      </c>
      <c r="N71" s="131">
        <f>+('[1]N EERR BARINAS'!N71*AA71)+((('[1]N EERR BARINAS'!N71*(100%-AA71))/(1+TASAS!$M$9)))</f>
        <v>0</v>
      </c>
      <c r="O71" s="194">
        <f t="shared" si="3"/>
        <v>0</v>
      </c>
      <c r="P71" s="303">
        <v>0</v>
      </c>
      <c r="Q71" s="303">
        <v>0</v>
      </c>
      <c r="R71" s="303">
        <v>0</v>
      </c>
      <c r="S71" s="303">
        <v>0</v>
      </c>
      <c r="T71" s="303">
        <v>0</v>
      </c>
      <c r="U71" s="303">
        <v>0</v>
      </c>
      <c r="V71" s="303">
        <v>0</v>
      </c>
      <c r="W71" s="303">
        <v>0</v>
      </c>
      <c r="X71" s="303">
        <v>0</v>
      </c>
      <c r="Y71" s="303">
        <v>0</v>
      </c>
      <c r="Z71" s="303">
        <v>0</v>
      </c>
      <c r="AA71" s="303">
        <v>0</v>
      </c>
    </row>
    <row r="72" spans="1:27" outlineLevel="1" x14ac:dyDescent="0.3">
      <c r="A72" s="203" t="s">
        <v>263</v>
      </c>
      <c r="B72" s="131"/>
      <c r="C72" s="131">
        <f>+('[1]N EERR BARINAS'!C72*P72)+((('[1]N EERR BARINAS'!C72*(100%-P72))/(1+TASAS!$B$9)))</f>
        <v>0</v>
      </c>
      <c r="D72" s="131">
        <f>+('[1]N EERR BARINAS'!D72*Q72)+((('[1]N EERR BARINAS'!D72*(100%-Q72))/(1+TASAS!$C$9)))</f>
        <v>0</v>
      </c>
      <c r="E72" s="131">
        <f>+('[1]N EERR BARINAS'!E72*R72)+((('[1]N EERR BARINAS'!E72*(100%-R72))/(1+TASAS!$D$9)))</f>
        <v>0</v>
      </c>
      <c r="F72" s="131">
        <f>+('[1]N EERR BARINAS'!F72*S72)+((('[1]N EERR BARINAS'!F72*(100%-S72))/(1+TASAS!$E$9)))</f>
        <v>0</v>
      </c>
      <c r="G72" s="131">
        <f>+('[1]N EERR BARINAS'!G72*T72)+((('[1]N EERR BARINAS'!G72*(100%-T72))/(1+TASAS!$F$9)))</f>
        <v>0</v>
      </c>
      <c r="H72" s="131">
        <f>+('[1]N EERR BARINAS'!H72*U72)+((('[1]N EERR BARINAS'!H72*(100%-U72))/(1+TASAS!$G$9)))</f>
        <v>0</v>
      </c>
      <c r="I72" s="131">
        <f>+('[1]N EERR BARINAS'!I72*V72)+((('[1]N EERR BARINAS'!I72*(100%-V72))/(1+TASAS!$H$9)))</f>
        <v>0</v>
      </c>
      <c r="J72" s="131">
        <f>+('[1]N EERR BARINAS'!J72*W72)+((('[1]N EERR BARINAS'!J72*(100%-W72))/(1+TASAS!$I$9)))</f>
        <v>0</v>
      </c>
      <c r="K72" s="131">
        <f>+('[1]N EERR BARINAS'!K72*X72)+((('[1]N EERR BARINAS'!K72*(100%-X72))/(1+TASAS!$J$9)))</f>
        <v>0</v>
      </c>
      <c r="L72" s="131">
        <f>+('[1]N EERR BARINAS'!L72*Y72)+((('[1]N EERR BARINAS'!L72*(100%-Y72))/(1+TASAS!$K$9)))</f>
        <v>0</v>
      </c>
      <c r="M72" s="131">
        <f>+('[1]N EERR BARINAS'!M72*Z72)+((('[1]N EERR BARINAS'!M72*(100%-Z72))/(1+TASAS!$L$9)))</f>
        <v>0</v>
      </c>
      <c r="N72" s="131">
        <f>+('[1]N EERR BARINAS'!N72*AA72)+((('[1]N EERR BARINAS'!N72*(100%-AA72))/(1+TASAS!$M$9)))</f>
        <v>0</v>
      </c>
      <c r="O72" s="194">
        <f t="shared" si="3"/>
        <v>0</v>
      </c>
      <c r="P72" s="303">
        <v>0</v>
      </c>
      <c r="Q72" s="303">
        <v>0</v>
      </c>
      <c r="R72" s="303">
        <v>0</v>
      </c>
      <c r="S72" s="303">
        <v>0</v>
      </c>
      <c r="T72" s="303">
        <v>0</v>
      </c>
      <c r="U72" s="303">
        <v>0</v>
      </c>
      <c r="V72" s="303">
        <v>0</v>
      </c>
      <c r="W72" s="303">
        <v>0</v>
      </c>
      <c r="X72" s="303">
        <v>0</v>
      </c>
      <c r="Y72" s="303">
        <v>0</v>
      </c>
      <c r="Z72" s="303">
        <v>0</v>
      </c>
      <c r="AA72" s="303">
        <v>0</v>
      </c>
    </row>
    <row r="73" spans="1:27" outlineLevel="1" x14ac:dyDescent="0.3">
      <c r="A73" s="203" t="s">
        <v>264</v>
      </c>
      <c r="B73" s="131"/>
      <c r="C73" s="131">
        <f>+('[1]N EERR BARINAS'!C73*P73)+((('[1]N EERR BARINAS'!C73*(100%-P73))/(1+TASAS!$B$9)))</f>
        <v>191.52902738432491</v>
      </c>
      <c r="D73" s="131">
        <f>+('[1]N EERR BARINAS'!D73*Q73)+((('[1]N EERR BARINAS'!D73*(100%-Q73))/(1+TASAS!$C$9)))</f>
        <v>184.9198718952388</v>
      </c>
      <c r="E73" s="131">
        <f>+('[1]N EERR BARINAS'!E73*R73)+((('[1]N EERR BARINAS'!E73*(100%-R73))/(1+TASAS!$D$9)))</f>
        <v>171.03958119395219</v>
      </c>
      <c r="F73" s="131">
        <f>+('[1]N EERR BARINAS'!F73*S73)+((('[1]N EERR BARINAS'!F73*(100%-S73))/(1+TASAS!$E$9)))</f>
        <v>158.77173873102373</v>
      </c>
      <c r="G73" s="131">
        <f>+('[1]N EERR BARINAS'!G73*T73)+((('[1]N EERR BARINAS'!G73*(100%-T73))/(1+TASAS!$F$9)))</f>
        <v>178.72135243025093</v>
      </c>
      <c r="H73" s="131">
        <f>+('[1]N EERR BARINAS'!H73*U73)+((('[1]N EERR BARINAS'!H73*(100%-U73))/(1+TASAS!$G$9)))</f>
        <v>251.933124518249</v>
      </c>
      <c r="I73" s="131">
        <f>+('[1]N EERR BARINAS'!I73*V73)+((('[1]N EERR BARINAS'!I73*(100%-V73))/(1+TASAS!$H$9)))</f>
        <v>0</v>
      </c>
      <c r="J73" s="131">
        <f>+('[1]N EERR BARINAS'!J73*W73)+((('[1]N EERR BARINAS'!J73*(100%-W73))/(1+TASAS!$I$9)))</f>
        <v>0</v>
      </c>
      <c r="K73" s="131">
        <f>+('[1]N EERR BARINAS'!K73*X73)+((('[1]N EERR BARINAS'!K73*(100%-X73))/(1+TASAS!$J$9)))</f>
        <v>0</v>
      </c>
      <c r="L73" s="131">
        <f>+('[1]N EERR BARINAS'!L73*Y73)+((('[1]N EERR BARINAS'!L73*(100%-Y73))/(1+TASAS!$K$9)))</f>
        <v>0</v>
      </c>
      <c r="M73" s="131">
        <f>+('[1]N EERR BARINAS'!M73*Z73)+((('[1]N EERR BARINAS'!M73*(100%-Z73))/(1+TASAS!$L$9)))</f>
        <v>0</v>
      </c>
      <c r="N73" s="131">
        <f>+('[1]N EERR BARINAS'!N73*AA73)+((('[1]N EERR BARINAS'!N73*(100%-AA73))/(1+TASAS!$M$9)))</f>
        <v>0</v>
      </c>
      <c r="O73" s="194">
        <f t="shared" si="3"/>
        <v>1136.9146961530396</v>
      </c>
      <c r="P73" s="303">
        <v>0</v>
      </c>
      <c r="Q73" s="303">
        <v>0</v>
      </c>
      <c r="R73" s="303">
        <v>0</v>
      </c>
      <c r="S73" s="303">
        <v>0</v>
      </c>
      <c r="T73" s="303">
        <v>0</v>
      </c>
      <c r="U73" s="303">
        <v>0</v>
      </c>
      <c r="V73" s="303">
        <v>0</v>
      </c>
      <c r="W73" s="303">
        <v>0</v>
      </c>
      <c r="X73" s="303">
        <v>0</v>
      </c>
      <c r="Y73" s="303">
        <v>0</v>
      </c>
      <c r="Z73" s="303">
        <v>0</v>
      </c>
      <c r="AA73" s="303">
        <v>0</v>
      </c>
    </row>
    <row r="74" spans="1:27" outlineLevel="1" x14ac:dyDescent="0.3">
      <c r="A74" s="203" t="s">
        <v>265</v>
      </c>
      <c r="B74" s="131"/>
      <c r="C74" s="131">
        <f>+('[1]N EERR BARINAS'!C74*P74)+((('[1]N EERR BARINAS'!C74*(100%-P74))/(1+TASAS!$B$9)))</f>
        <v>0</v>
      </c>
      <c r="D74" s="131">
        <f>+('[1]N EERR BARINAS'!D74*Q74)+((('[1]N EERR BARINAS'!D74*(100%-Q74))/(1+TASAS!$C$9)))</f>
        <v>0</v>
      </c>
      <c r="E74" s="131">
        <f>+('[1]N EERR BARINAS'!E74*R74)+((('[1]N EERR BARINAS'!E74*(100%-R74))/(1+TASAS!$D$9)))</f>
        <v>0</v>
      </c>
      <c r="F74" s="131">
        <f>+('[1]N EERR BARINAS'!F74*S74)+((('[1]N EERR BARINAS'!F74*(100%-S74))/(1+TASAS!$E$9)))</f>
        <v>0</v>
      </c>
      <c r="G74" s="131">
        <f>+('[1]N EERR BARINAS'!G74*T74)+((('[1]N EERR BARINAS'!G74*(100%-T74))/(1+TASAS!$F$9)))</f>
        <v>0</v>
      </c>
      <c r="H74" s="131">
        <f>+('[1]N EERR BARINAS'!H74*U74)+((('[1]N EERR BARINAS'!H74*(100%-U74))/(1+TASAS!$G$9)))</f>
        <v>0</v>
      </c>
      <c r="I74" s="131">
        <f>+('[1]N EERR BARINAS'!I74*V74)+((('[1]N EERR BARINAS'!I74*(100%-V74))/(1+TASAS!$H$9)))</f>
        <v>0</v>
      </c>
      <c r="J74" s="131">
        <f>+('[1]N EERR BARINAS'!J74*W74)+((('[1]N EERR BARINAS'!J74*(100%-W74))/(1+TASAS!$I$9)))</f>
        <v>0</v>
      </c>
      <c r="K74" s="131">
        <f>+('[1]N EERR BARINAS'!K74*X74)+((('[1]N EERR BARINAS'!K74*(100%-X74))/(1+TASAS!$J$9)))</f>
        <v>0</v>
      </c>
      <c r="L74" s="131">
        <f>+('[1]N EERR BARINAS'!L74*Y74)+((('[1]N EERR BARINAS'!L74*(100%-Y74))/(1+TASAS!$K$9)))</f>
        <v>0</v>
      </c>
      <c r="M74" s="131">
        <f>+('[1]N EERR BARINAS'!M74*Z74)+((('[1]N EERR BARINAS'!M74*(100%-Z74))/(1+TASAS!$L$9)))</f>
        <v>0</v>
      </c>
      <c r="N74" s="131">
        <f>+('[1]N EERR BARINAS'!N74*AA74)+((('[1]N EERR BARINAS'!N74*(100%-AA74))/(1+TASAS!$M$9)))</f>
        <v>0</v>
      </c>
      <c r="O74" s="194">
        <f t="shared" si="3"/>
        <v>0</v>
      </c>
      <c r="P74" s="303">
        <v>0</v>
      </c>
      <c r="Q74" s="303">
        <v>0</v>
      </c>
      <c r="R74" s="303">
        <v>0</v>
      </c>
      <c r="S74" s="303">
        <v>0</v>
      </c>
      <c r="T74" s="303">
        <v>0</v>
      </c>
      <c r="U74" s="303">
        <v>0</v>
      </c>
      <c r="V74" s="303">
        <v>0</v>
      </c>
      <c r="W74" s="303">
        <v>0</v>
      </c>
      <c r="X74" s="303">
        <v>0</v>
      </c>
      <c r="Y74" s="303">
        <v>0</v>
      </c>
      <c r="Z74" s="303">
        <v>0</v>
      </c>
      <c r="AA74" s="303">
        <v>0</v>
      </c>
    </row>
    <row r="75" spans="1:27" outlineLevel="1" x14ac:dyDescent="0.3">
      <c r="A75" s="203" t="s">
        <v>266</v>
      </c>
      <c r="B75" s="131"/>
      <c r="C75" s="131">
        <f>+('[1]N EERR BARINAS'!C75*P75)+((('[1]N EERR BARINAS'!C75*(100%-P75))/(1+TASAS!$B$9)))</f>
        <v>0</v>
      </c>
      <c r="D75" s="131">
        <f>+('[1]N EERR BARINAS'!D75*Q75)+((('[1]N EERR BARINAS'!D75*(100%-Q75))/(1+TASAS!$C$9)))</f>
        <v>0</v>
      </c>
      <c r="E75" s="131">
        <f>+('[1]N EERR BARINAS'!E75*R75)+((('[1]N EERR BARINAS'!E75*(100%-R75))/(1+TASAS!$D$9)))</f>
        <v>0</v>
      </c>
      <c r="F75" s="131">
        <f>+('[1]N EERR BARINAS'!F75*S75)+((('[1]N EERR BARINAS'!F75*(100%-S75))/(1+TASAS!$E$9)))</f>
        <v>0</v>
      </c>
      <c r="G75" s="131">
        <f>+('[1]N EERR BARINAS'!G75*T75)+((('[1]N EERR BARINAS'!G75*(100%-T75))/(1+TASAS!$F$9)))</f>
        <v>0</v>
      </c>
      <c r="H75" s="131">
        <f>+('[1]N EERR BARINAS'!H75*U75)+((('[1]N EERR BARINAS'!H75*(100%-U75))/(1+TASAS!$G$9)))</f>
        <v>0</v>
      </c>
      <c r="I75" s="131">
        <f>+('[1]N EERR BARINAS'!I75*V75)+((('[1]N EERR BARINAS'!I75*(100%-V75))/(1+TASAS!$H$9)))</f>
        <v>0</v>
      </c>
      <c r="J75" s="131">
        <f>+('[1]N EERR BARINAS'!J75*W75)+((('[1]N EERR BARINAS'!J75*(100%-W75))/(1+TASAS!$I$9)))</f>
        <v>0</v>
      </c>
      <c r="K75" s="131">
        <f>+('[1]N EERR BARINAS'!K75*X75)+((('[1]N EERR BARINAS'!K75*(100%-X75))/(1+TASAS!$J$9)))</f>
        <v>0</v>
      </c>
      <c r="L75" s="131">
        <f>+('[1]N EERR BARINAS'!L75*Y75)+((('[1]N EERR BARINAS'!L75*(100%-Y75))/(1+TASAS!$K$9)))</f>
        <v>0</v>
      </c>
      <c r="M75" s="131">
        <f>+('[1]N EERR BARINAS'!M75*Z75)+((('[1]N EERR BARINAS'!M75*(100%-Z75))/(1+TASAS!$L$9)))</f>
        <v>0</v>
      </c>
      <c r="N75" s="131">
        <f>+('[1]N EERR BARINAS'!N75*AA75)+((('[1]N EERR BARINAS'!N75*(100%-AA75))/(1+TASAS!$M$9)))</f>
        <v>0</v>
      </c>
      <c r="O75" s="194">
        <f t="shared" si="3"/>
        <v>0</v>
      </c>
      <c r="P75" s="303">
        <v>0</v>
      </c>
      <c r="Q75" s="303">
        <v>0</v>
      </c>
      <c r="R75" s="303">
        <v>0</v>
      </c>
      <c r="S75" s="303">
        <v>0</v>
      </c>
      <c r="T75" s="303">
        <v>0</v>
      </c>
      <c r="U75" s="303">
        <v>0</v>
      </c>
      <c r="V75" s="303">
        <v>0</v>
      </c>
      <c r="W75" s="303">
        <v>0</v>
      </c>
      <c r="X75" s="303">
        <v>0</v>
      </c>
      <c r="Y75" s="303">
        <v>0</v>
      </c>
      <c r="Z75" s="303">
        <v>0</v>
      </c>
      <c r="AA75" s="303">
        <v>0</v>
      </c>
    </row>
    <row r="76" spans="1:27" outlineLevel="1" x14ac:dyDescent="0.3">
      <c r="A76" s="203" t="s">
        <v>267</v>
      </c>
      <c r="B76" s="131"/>
      <c r="C76" s="131">
        <f>+('[1]N EERR BARINAS'!C76*P76)+((('[1]N EERR BARINAS'!C76*(100%-P76))/(1+TASAS!$B$9)))</f>
        <v>30.995072117610036</v>
      </c>
      <c r="D76" s="131">
        <f>+('[1]N EERR BARINAS'!D76*Q76)+((('[1]N EERR BARINAS'!D76*(100%-Q76))/(1+TASAS!$C$9)))</f>
        <v>28.141508789410011</v>
      </c>
      <c r="E76" s="131">
        <f>+('[1]N EERR BARINAS'!E76*R76)+((('[1]N EERR BARINAS'!E76*(100%-R76))/(1+TASAS!$D$9)))</f>
        <v>28.446672029907962</v>
      </c>
      <c r="F76" s="131">
        <f>+('[1]N EERR BARINAS'!F76*S76)+((('[1]N EERR BARINAS'!F76*(100%-S76))/(1+TASAS!$E$9)))</f>
        <v>37.798163332035813</v>
      </c>
      <c r="G76" s="131">
        <f>+('[1]N EERR BARINAS'!G76*T76)+((('[1]N EERR BARINAS'!G76*(100%-T76))/(1+TASAS!$F$9)))</f>
        <v>46.514111540036261</v>
      </c>
      <c r="H76" s="131">
        <f>+('[1]N EERR BARINAS'!H76*U76)+((('[1]N EERR BARINAS'!H76*(100%-U76))/(1+TASAS!$G$9)))</f>
        <v>54.789185114065077</v>
      </c>
      <c r="I76" s="131">
        <f>+('[1]N EERR BARINAS'!I76*V76)+((('[1]N EERR BARINAS'!I76*(100%-V76))/(1+TASAS!$H$9)))</f>
        <v>0</v>
      </c>
      <c r="J76" s="131">
        <f>+('[1]N EERR BARINAS'!J76*W76)+((('[1]N EERR BARINAS'!J76*(100%-W76))/(1+TASAS!$I$9)))</f>
        <v>0</v>
      </c>
      <c r="K76" s="131">
        <f>+('[1]N EERR BARINAS'!K76*X76)+((('[1]N EERR BARINAS'!K76*(100%-X76))/(1+TASAS!$J$9)))</f>
        <v>0</v>
      </c>
      <c r="L76" s="131">
        <f>+('[1]N EERR BARINAS'!L76*Y76)+((('[1]N EERR BARINAS'!L76*(100%-Y76))/(1+TASAS!$K$9)))</f>
        <v>0</v>
      </c>
      <c r="M76" s="131">
        <f>+('[1]N EERR BARINAS'!M76*Z76)+((('[1]N EERR BARINAS'!M76*(100%-Z76))/(1+TASAS!$L$9)))</f>
        <v>0</v>
      </c>
      <c r="N76" s="131">
        <f>+('[1]N EERR BARINAS'!N76*AA76)+((('[1]N EERR BARINAS'!N76*(100%-AA76))/(1+TASAS!$M$9)))</f>
        <v>0</v>
      </c>
      <c r="O76" s="194">
        <f t="shared" si="3"/>
        <v>226.68471292306515</v>
      </c>
      <c r="P76" s="303">
        <v>0</v>
      </c>
      <c r="Q76" s="303">
        <v>0</v>
      </c>
      <c r="R76" s="303">
        <v>0</v>
      </c>
      <c r="S76" s="303">
        <v>0</v>
      </c>
      <c r="T76" s="303">
        <v>0</v>
      </c>
      <c r="U76" s="303">
        <v>0</v>
      </c>
      <c r="V76" s="303">
        <v>0</v>
      </c>
      <c r="W76" s="303">
        <v>0</v>
      </c>
      <c r="X76" s="303">
        <v>0</v>
      </c>
      <c r="Y76" s="303">
        <v>0</v>
      </c>
      <c r="Z76" s="303">
        <v>0</v>
      </c>
      <c r="AA76" s="303">
        <v>0</v>
      </c>
    </row>
    <row r="77" spans="1:27" outlineLevel="1" x14ac:dyDescent="0.3">
      <c r="A77" s="203" t="s">
        <v>268</v>
      </c>
      <c r="B77" s="131"/>
      <c r="C77" s="131">
        <f>+('[1]N EERR BARINAS'!C77*P77)+((('[1]N EERR BARINAS'!C77*(100%-P77))/(1+TASAS!$B$9)))</f>
        <v>0</v>
      </c>
      <c r="D77" s="131">
        <f>+('[1]N EERR BARINAS'!D77*Q77)+((('[1]N EERR BARINAS'!D77*(100%-Q77))/(1+TASAS!$C$9)))</f>
        <v>0</v>
      </c>
      <c r="E77" s="131">
        <f>+('[1]N EERR BARINAS'!E77*R77)+((('[1]N EERR BARINAS'!E77*(100%-R77))/(1+TASAS!$D$9)))</f>
        <v>0</v>
      </c>
      <c r="F77" s="131">
        <f>+('[1]N EERR BARINAS'!F77*S77)+((('[1]N EERR BARINAS'!F77*(100%-S77))/(1+TASAS!$E$9)))</f>
        <v>4.0701110159595171</v>
      </c>
      <c r="G77" s="131">
        <f>+('[1]N EERR BARINAS'!G77*T77)+((('[1]N EERR BARINAS'!G77*(100%-T77))/(1+TASAS!$F$9)))</f>
        <v>0</v>
      </c>
      <c r="H77" s="131">
        <f>+('[1]N EERR BARINAS'!H77*U77)+((('[1]N EERR BARINAS'!H77*(100%-U77))/(1+TASAS!$G$9)))</f>
        <v>4.920040162814912</v>
      </c>
      <c r="I77" s="131">
        <f>+('[1]N EERR BARINAS'!I77*V77)+((('[1]N EERR BARINAS'!I77*(100%-V77))/(1+TASAS!$H$9)))</f>
        <v>0</v>
      </c>
      <c r="J77" s="131">
        <f>+('[1]N EERR BARINAS'!J77*W77)+((('[1]N EERR BARINAS'!J77*(100%-W77))/(1+TASAS!$I$9)))</f>
        <v>0</v>
      </c>
      <c r="K77" s="131">
        <f>+('[1]N EERR BARINAS'!K77*X77)+((('[1]N EERR BARINAS'!K77*(100%-X77))/(1+TASAS!$J$9)))</f>
        <v>0</v>
      </c>
      <c r="L77" s="131">
        <f>+('[1]N EERR BARINAS'!L77*Y77)+((('[1]N EERR BARINAS'!L77*(100%-Y77))/(1+TASAS!$K$9)))</f>
        <v>0</v>
      </c>
      <c r="M77" s="131">
        <f>+('[1]N EERR BARINAS'!M77*Z77)+((('[1]N EERR BARINAS'!M77*(100%-Z77))/(1+TASAS!$L$9)))</f>
        <v>0</v>
      </c>
      <c r="N77" s="131">
        <f>+('[1]N EERR BARINAS'!N77*AA77)+((('[1]N EERR BARINAS'!N77*(100%-AA77))/(1+TASAS!$M$9)))</f>
        <v>0</v>
      </c>
      <c r="O77" s="194">
        <f t="shared" si="3"/>
        <v>8.990151178774429</v>
      </c>
      <c r="P77" s="303">
        <v>0</v>
      </c>
      <c r="Q77" s="303">
        <v>0</v>
      </c>
      <c r="R77" s="303">
        <v>0</v>
      </c>
      <c r="S77" s="303">
        <v>0</v>
      </c>
      <c r="T77" s="303">
        <v>0</v>
      </c>
      <c r="U77" s="303">
        <v>0</v>
      </c>
      <c r="V77" s="303">
        <v>0</v>
      </c>
      <c r="W77" s="303">
        <v>0</v>
      </c>
      <c r="X77" s="303">
        <v>0</v>
      </c>
      <c r="Y77" s="303">
        <v>0</v>
      </c>
      <c r="Z77" s="303">
        <v>0</v>
      </c>
      <c r="AA77" s="303">
        <v>0</v>
      </c>
    </row>
    <row r="78" spans="1:27" outlineLevel="1" x14ac:dyDescent="0.3">
      <c r="A78" s="203" t="s">
        <v>269</v>
      </c>
      <c r="B78" s="131"/>
      <c r="C78" s="131">
        <f>+('[1]N EERR BARINAS'!C78*P78)+((('[1]N EERR BARINAS'!C78*(100%-P78))/(1+TASAS!$B$9)))</f>
        <v>0</v>
      </c>
      <c r="D78" s="131">
        <f>+('[1]N EERR BARINAS'!D78*Q78)+((('[1]N EERR BARINAS'!D78*(100%-Q78))/(1+TASAS!$C$9)))</f>
        <v>0</v>
      </c>
      <c r="E78" s="131">
        <f>+('[1]N EERR BARINAS'!E78*R78)+((('[1]N EERR BARINAS'!E78*(100%-R78))/(1+TASAS!$D$9)))</f>
        <v>0</v>
      </c>
      <c r="F78" s="131">
        <f>+('[1]N EERR BARINAS'!F78*S78)+((('[1]N EERR BARINAS'!F78*(100%-S78))/(1+TASAS!$E$9)))</f>
        <v>0</v>
      </c>
      <c r="G78" s="131">
        <f>+('[1]N EERR BARINAS'!G78*T78)+((('[1]N EERR BARINAS'!G78*(100%-T78))/(1+TASAS!$F$9)))</f>
        <v>0</v>
      </c>
      <c r="H78" s="131">
        <f>+('[1]N EERR BARINAS'!H78*U78)+((('[1]N EERR BARINAS'!H78*(100%-U78))/(1+TASAS!$G$9)))</f>
        <v>0</v>
      </c>
      <c r="I78" s="131">
        <f>+('[1]N EERR BARINAS'!I78*V78)+((('[1]N EERR BARINAS'!I78*(100%-V78))/(1+TASAS!$H$9)))</f>
        <v>0</v>
      </c>
      <c r="J78" s="131">
        <f>+('[1]N EERR BARINAS'!J78*W78)+((('[1]N EERR BARINAS'!J78*(100%-W78))/(1+TASAS!$I$9)))</f>
        <v>0</v>
      </c>
      <c r="K78" s="131">
        <f>+('[1]N EERR BARINAS'!K78*X78)+((('[1]N EERR BARINAS'!K78*(100%-X78))/(1+TASAS!$J$9)))</f>
        <v>0</v>
      </c>
      <c r="L78" s="131">
        <f>+('[1]N EERR BARINAS'!L78*Y78)+((('[1]N EERR BARINAS'!L78*(100%-Y78))/(1+TASAS!$K$9)))</f>
        <v>0</v>
      </c>
      <c r="M78" s="131">
        <f>+('[1]N EERR BARINAS'!M78*Z78)+((('[1]N EERR BARINAS'!M78*(100%-Z78))/(1+TASAS!$L$9)))</f>
        <v>0</v>
      </c>
      <c r="N78" s="131">
        <f>+('[1]N EERR BARINAS'!N78*AA78)+((('[1]N EERR BARINAS'!N78*(100%-AA78))/(1+TASAS!$M$9)))</f>
        <v>0</v>
      </c>
      <c r="O78" s="194">
        <f t="shared" si="3"/>
        <v>0</v>
      </c>
      <c r="P78" s="303">
        <v>1</v>
      </c>
      <c r="Q78" s="303">
        <v>1</v>
      </c>
      <c r="R78" s="303">
        <v>1</v>
      </c>
      <c r="S78" s="303">
        <v>1</v>
      </c>
      <c r="T78" s="303">
        <v>1</v>
      </c>
      <c r="U78" s="303">
        <v>1</v>
      </c>
      <c r="V78" s="303">
        <v>1</v>
      </c>
      <c r="W78" s="303">
        <v>1</v>
      </c>
      <c r="X78" s="303">
        <v>1</v>
      </c>
      <c r="Y78" s="303">
        <v>1</v>
      </c>
      <c r="Z78" s="303">
        <v>1</v>
      </c>
      <c r="AA78" s="303">
        <v>1</v>
      </c>
    </row>
    <row r="79" spans="1:27" outlineLevel="1" x14ac:dyDescent="0.3">
      <c r="A79" s="203" t="s">
        <v>270</v>
      </c>
      <c r="B79" s="131"/>
      <c r="C79" s="131">
        <f>+('[1]N EERR BARINAS'!C79*P79)+((('[1]N EERR BARINAS'!C79*(100%-P79))/(1+TASAS!$B$9)))</f>
        <v>0</v>
      </c>
      <c r="D79" s="131">
        <f>+('[1]N EERR BARINAS'!D79*Q79)+((('[1]N EERR BARINAS'!D79*(100%-Q79))/(1+TASAS!$C$9)))</f>
        <v>0</v>
      </c>
      <c r="E79" s="131">
        <f>+('[1]N EERR BARINAS'!E79*R79)+((('[1]N EERR BARINAS'!E79*(100%-R79))/(1+TASAS!$D$9)))</f>
        <v>0</v>
      </c>
      <c r="F79" s="131">
        <f>+('[1]N EERR BARINAS'!F79*S79)+((('[1]N EERR BARINAS'!F79*(100%-S79))/(1+TASAS!$E$9)))</f>
        <v>0</v>
      </c>
      <c r="G79" s="131">
        <f>+('[1]N EERR BARINAS'!G79*T79)+((('[1]N EERR BARINAS'!G79*(100%-T79))/(1+TASAS!$F$9)))</f>
        <v>0</v>
      </c>
      <c r="H79" s="131">
        <f>+('[1]N EERR BARINAS'!H79*U79)+((('[1]N EERR BARINAS'!H79*(100%-U79))/(1+TASAS!$G$9)))</f>
        <v>0</v>
      </c>
      <c r="I79" s="131">
        <f>+('[1]N EERR BARINAS'!I79*V79)+((('[1]N EERR BARINAS'!I79*(100%-V79))/(1+TASAS!$H$9)))</f>
        <v>0</v>
      </c>
      <c r="J79" s="131">
        <f>+('[1]N EERR BARINAS'!J79*W79)+((('[1]N EERR BARINAS'!J79*(100%-W79))/(1+TASAS!$I$9)))</f>
        <v>0</v>
      </c>
      <c r="K79" s="131">
        <f>+('[1]N EERR BARINAS'!K79*X79)+((('[1]N EERR BARINAS'!K79*(100%-X79))/(1+TASAS!$J$9)))</f>
        <v>0</v>
      </c>
      <c r="L79" s="131">
        <f>+('[1]N EERR BARINAS'!L79*Y79)+((('[1]N EERR BARINAS'!L79*(100%-Y79))/(1+TASAS!$K$9)))</f>
        <v>0</v>
      </c>
      <c r="M79" s="131">
        <f>+('[1]N EERR BARINAS'!M79*Z79)+((('[1]N EERR BARINAS'!M79*(100%-Z79))/(1+TASAS!$L$9)))</f>
        <v>0</v>
      </c>
      <c r="N79" s="131">
        <f>+('[1]N EERR BARINAS'!N79*AA79)+((('[1]N EERR BARINAS'!N79*(100%-AA79))/(1+TASAS!$M$9)))</f>
        <v>0</v>
      </c>
      <c r="O79" s="194">
        <f t="shared" si="3"/>
        <v>0</v>
      </c>
      <c r="P79" s="303">
        <v>1</v>
      </c>
      <c r="Q79" s="303">
        <v>1</v>
      </c>
      <c r="R79" s="303">
        <v>1</v>
      </c>
      <c r="S79" s="303">
        <v>1</v>
      </c>
      <c r="T79" s="303">
        <v>1</v>
      </c>
      <c r="U79" s="303">
        <v>1</v>
      </c>
      <c r="V79" s="303">
        <v>1</v>
      </c>
      <c r="W79" s="303">
        <v>1</v>
      </c>
      <c r="X79" s="303">
        <v>1</v>
      </c>
      <c r="Y79" s="303">
        <v>1</v>
      </c>
      <c r="Z79" s="303">
        <v>1</v>
      </c>
      <c r="AA79" s="303">
        <v>1</v>
      </c>
    </row>
    <row r="80" spans="1:27" outlineLevel="1" x14ac:dyDescent="0.3">
      <c r="A80" s="203" t="s">
        <v>271</v>
      </c>
      <c r="B80" s="131"/>
      <c r="C80" s="131">
        <f>+('[1]N EERR BARINAS'!C80*P80)+((('[1]N EERR BARINAS'!C80*(100%-P80))/(1+TASAS!$B$9)))</f>
        <v>0</v>
      </c>
      <c r="D80" s="131">
        <f>+('[1]N EERR BARINAS'!D80*Q80)+((('[1]N EERR BARINAS'!D80*(100%-Q80))/(1+TASAS!$C$9)))</f>
        <v>0</v>
      </c>
      <c r="E80" s="131">
        <f>+('[1]N EERR BARINAS'!E80*R80)+((('[1]N EERR BARINAS'!E80*(100%-R80))/(1+TASAS!$D$9)))</f>
        <v>0</v>
      </c>
      <c r="F80" s="131">
        <f>+('[1]N EERR BARINAS'!F80*S80)+((('[1]N EERR BARINAS'!F80*(100%-S80))/(1+TASAS!$E$9)))</f>
        <v>0</v>
      </c>
      <c r="G80" s="131">
        <f>+('[1]N EERR BARINAS'!G80*T80)+((('[1]N EERR BARINAS'!G80*(100%-T80))/(1+TASAS!$F$9)))</f>
        <v>0</v>
      </c>
      <c r="H80" s="131">
        <f>+('[1]N EERR BARINAS'!H80*U80)+((('[1]N EERR BARINAS'!H80*(100%-U80))/(1+TASAS!$G$9)))</f>
        <v>0</v>
      </c>
      <c r="I80" s="131">
        <f>+('[1]N EERR BARINAS'!I80*V80)+((('[1]N EERR BARINAS'!I80*(100%-V80))/(1+TASAS!$H$9)))</f>
        <v>0</v>
      </c>
      <c r="J80" s="131">
        <f>+('[1]N EERR BARINAS'!J80*W80)+((('[1]N EERR BARINAS'!J80*(100%-W80))/(1+TASAS!$I$9)))</f>
        <v>0</v>
      </c>
      <c r="K80" s="131">
        <f>+('[1]N EERR BARINAS'!K80*X80)+((('[1]N EERR BARINAS'!K80*(100%-X80))/(1+TASAS!$J$9)))</f>
        <v>0</v>
      </c>
      <c r="L80" s="131">
        <f>+('[1]N EERR BARINAS'!L80*Y80)+((('[1]N EERR BARINAS'!L80*(100%-Y80))/(1+TASAS!$K$9)))</f>
        <v>0</v>
      </c>
      <c r="M80" s="131">
        <f>+('[1]N EERR BARINAS'!M80*Z80)+((('[1]N EERR BARINAS'!M80*(100%-Z80))/(1+TASAS!$L$9)))</f>
        <v>0</v>
      </c>
      <c r="N80" s="131">
        <f>+('[1]N EERR BARINAS'!N80*AA80)+((('[1]N EERR BARINAS'!N80*(100%-AA80))/(1+TASAS!$M$9)))</f>
        <v>0</v>
      </c>
      <c r="O80" s="194">
        <f t="shared" si="3"/>
        <v>0</v>
      </c>
      <c r="P80" s="303">
        <v>1</v>
      </c>
      <c r="Q80" s="303">
        <v>1</v>
      </c>
      <c r="R80" s="303">
        <v>1</v>
      </c>
      <c r="S80" s="303">
        <v>1</v>
      </c>
      <c r="T80" s="303">
        <v>1</v>
      </c>
      <c r="U80" s="303">
        <v>1</v>
      </c>
      <c r="V80" s="303">
        <v>1</v>
      </c>
      <c r="W80" s="303">
        <v>1</v>
      </c>
      <c r="X80" s="303">
        <v>1</v>
      </c>
      <c r="Y80" s="303">
        <v>1</v>
      </c>
      <c r="Z80" s="303">
        <v>1</v>
      </c>
      <c r="AA80" s="303">
        <v>1</v>
      </c>
    </row>
    <row r="81" spans="1:27" outlineLevel="1" x14ac:dyDescent="0.3">
      <c r="A81" s="203" t="s">
        <v>272</v>
      </c>
      <c r="B81" s="131"/>
      <c r="C81" s="131">
        <f>+('[1]N EERR BARINAS'!C81*P81)+((('[1]N EERR BARINAS'!C81*(100%-P81))/(1+TASAS!$B$9)))</f>
        <v>0</v>
      </c>
      <c r="D81" s="131">
        <f>+('[1]N EERR BARINAS'!D81*Q81)+((('[1]N EERR BARINAS'!D81*(100%-Q81))/(1+TASAS!$C$9)))</f>
        <v>0</v>
      </c>
      <c r="E81" s="131">
        <f>+('[1]N EERR BARINAS'!E81*R81)+((('[1]N EERR BARINAS'!E81*(100%-R81))/(1+TASAS!$D$9)))</f>
        <v>0</v>
      </c>
      <c r="F81" s="131">
        <f>+('[1]N EERR BARINAS'!F81*S81)+((('[1]N EERR BARINAS'!F81*(100%-S81))/(1+TASAS!$E$9)))</f>
        <v>0</v>
      </c>
      <c r="G81" s="131">
        <f>+('[1]N EERR BARINAS'!G81*T81)+((('[1]N EERR BARINAS'!G81*(100%-T81))/(1+TASAS!$F$9)))</f>
        <v>0</v>
      </c>
      <c r="H81" s="131">
        <f>+('[1]N EERR BARINAS'!H81*U81)+((('[1]N EERR BARINAS'!H81*(100%-U81))/(1+TASAS!$G$9)))</f>
        <v>0</v>
      </c>
      <c r="I81" s="131">
        <f>+('[1]N EERR BARINAS'!I81*V81)+((('[1]N EERR BARINAS'!I81*(100%-V81))/(1+TASAS!$H$9)))</f>
        <v>0</v>
      </c>
      <c r="J81" s="131">
        <f>+('[1]N EERR BARINAS'!J81*W81)+((('[1]N EERR BARINAS'!J81*(100%-W81))/(1+TASAS!$I$9)))</f>
        <v>0</v>
      </c>
      <c r="K81" s="131">
        <f>+('[1]N EERR BARINAS'!K81*X81)+((('[1]N EERR BARINAS'!K81*(100%-X81))/(1+TASAS!$J$9)))</f>
        <v>0</v>
      </c>
      <c r="L81" s="131">
        <f>+('[1]N EERR BARINAS'!L81*Y81)+((('[1]N EERR BARINAS'!L81*(100%-Y81))/(1+TASAS!$K$9)))</f>
        <v>0</v>
      </c>
      <c r="M81" s="131">
        <f>+('[1]N EERR BARINAS'!M81*Z81)+((('[1]N EERR BARINAS'!M81*(100%-Z81))/(1+TASAS!$L$9)))</f>
        <v>0</v>
      </c>
      <c r="N81" s="131">
        <f>+('[1]N EERR BARINAS'!N81*AA81)+((('[1]N EERR BARINAS'!N81*(100%-AA81))/(1+TASAS!$M$9)))</f>
        <v>0</v>
      </c>
      <c r="O81" s="194">
        <f t="shared" si="3"/>
        <v>0</v>
      </c>
      <c r="P81" s="303">
        <v>1</v>
      </c>
      <c r="Q81" s="303">
        <v>1</v>
      </c>
      <c r="R81" s="303">
        <v>1</v>
      </c>
      <c r="S81" s="303">
        <v>1</v>
      </c>
      <c r="T81" s="303">
        <v>1</v>
      </c>
      <c r="U81" s="303">
        <v>1</v>
      </c>
      <c r="V81" s="303">
        <v>1</v>
      </c>
      <c r="W81" s="303">
        <v>1</v>
      </c>
      <c r="X81" s="303">
        <v>1</v>
      </c>
      <c r="Y81" s="303">
        <v>1</v>
      </c>
      <c r="Z81" s="303">
        <v>1</v>
      </c>
      <c r="AA81" s="303">
        <v>1</v>
      </c>
    </row>
    <row r="82" spans="1:27" outlineLevel="1" x14ac:dyDescent="0.3">
      <c r="A82" s="203" t="s">
        <v>273</v>
      </c>
      <c r="B82" s="131"/>
      <c r="C82" s="131">
        <f>+('[1]N EERR BARINAS'!C82*P82)+((('[1]N EERR BARINAS'!C82*(100%-P82))/(1+TASAS!$B$9)))</f>
        <v>0</v>
      </c>
      <c r="D82" s="131">
        <f>+('[1]N EERR BARINAS'!D82*Q82)+((('[1]N EERR BARINAS'!D82*(100%-Q82))/(1+TASAS!$C$9)))</f>
        <v>0</v>
      </c>
      <c r="E82" s="131">
        <f>+('[1]N EERR BARINAS'!E82*R82)+((('[1]N EERR BARINAS'!E82*(100%-R82))/(1+TASAS!$D$9)))</f>
        <v>0</v>
      </c>
      <c r="F82" s="131">
        <f>+('[1]N EERR BARINAS'!F82*S82)+((('[1]N EERR BARINAS'!F82*(100%-S82))/(1+TASAS!$E$9)))</f>
        <v>0</v>
      </c>
      <c r="G82" s="131">
        <f>+('[1]N EERR BARINAS'!G82*T82)+((('[1]N EERR BARINAS'!G82*(100%-T82))/(1+TASAS!$F$9)))</f>
        <v>0</v>
      </c>
      <c r="H82" s="131">
        <f>+('[1]N EERR BARINAS'!H82*U82)+((('[1]N EERR BARINAS'!H82*(100%-U82))/(1+TASAS!$G$9)))</f>
        <v>0</v>
      </c>
      <c r="I82" s="131">
        <f>+('[1]N EERR BARINAS'!I82*V82)+((('[1]N EERR BARINAS'!I82*(100%-V82))/(1+TASAS!$H$9)))</f>
        <v>0</v>
      </c>
      <c r="J82" s="131">
        <f>+('[1]N EERR BARINAS'!J82*W82)+((('[1]N EERR BARINAS'!J82*(100%-W82))/(1+TASAS!$I$9)))</f>
        <v>0</v>
      </c>
      <c r="K82" s="131">
        <f>+('[1]N EERR BARINAS'!K82*X82)+((('[1]N EERR BARINAS'!K82*(100%-X82))/(1+TASAS!$J$9)))</f>
        <v>0</v>
      </c>
      <c r="L82" s="131">
        <f>+('[1]N EERR BARINAS'!L82*Y82)+((('[1]N EERR BARINAS'!L82*(100%-Y82))/(1+TASAS!$K$9)))</f>
        <v>0</v>
      </c>
      <c r="M82" s="131">
        <f>+('[1]N EERR BARINAS'!M82*Z82)+((('[1]N EERR BARINAS'!M82*(100%-Z82))/(1+TASAS!$L$9)))</f>
        <v>0</v>
      </c>
      <c r="N82" s="131">
        <f>+('[1]N EERR BARINAS'!N82*AA82)+((('[1]N EERR BARINAS'!N82*(100%-AA82))/(1+TASAS!$M$9)))</f>
        <v>0</v>
      </c>
      <c r="O82" s="194">
        <f t="shared" si="3"/>
        <v>0</v>
      </c>
      <c r="P82" s="303">
        <v>1</v>
      </c>
      <c r="Q82" s="303">
        <v>1</v>
      </c>
      <c r="R82" s="303">
        <v>1</v>
      </c>
      <c r="S82" s="303">
        <v>1</v>
      </c>
      <c r="T82" s="303">
        <v>1</v>
      </c>
      <c r="U82" s="303">
        <v>1</v>
      </c>
      <c r="V82" s="303">
        <v>1</v>
      </c>
      <c r="W82" s="303">
        <v>1</v>
      </c>
      <c r="X82" s="303">
        <v>1</v>
      </c>
      <c r="Y82" s="303">
        <v>1</v>
      </c>
      <c r="Z82" s="303">
        <v>1</v>
      </c>
      <c r="AA82" s="303">
        <v>1</v>
      </c>
    </row>
    <row r="83" spans="1:27" outlineLevel="1" x14ac:dyDescent="0.3">
      <c r="A83" s="203" t="s">
        <v>274</v>
      </c>
      <c r="B83" s="131"/>
      <c r="C83" s="131">
        <f>+('[1]N EERR BARINAS'!C83*P83)+((('[1]N EERR BARINAS'!C83*(100%-P83))/(1+TASAS!$B$9)))</f>
        <v>0</v>
      </c>
      <c r="D83" s="131">
        <f>+('[1]N EERR BARINAS'!D83*Q83)+((('[1]N EERR BARINAS'!D83*(100%-Q83))/(1+TASAS!$C$9)))</f>
        <v>0</v>
      </c>
      <c r="E83" s="131">
        <f>+('[1]N EERR BARINAS'!E83*R83)+((('[1]N EERR BARINAS'!E83*(100%-R83))/(1+TASAS!$D$9)))</f>
        <v>0</v>
      </c>
      <c r="F83" s="131">
        <f>+('[1]N EERR BARINAS'!F83*S83)+((('[1]N EERR BARINAS'!F83*(100%-S83))/(1+TASAS!$E$9)))</f>
        <v>0</v>
      </c>
      <c r="G83" s="131">
        <f>+('[1]N EERR BARINAS'!G83*T83)+((('[1]N EERR BARINAS'!G83*(100%-T83))/(1+TASAS!$F$9)))</f>
        <v>0</v>
      </c>
      <c r="H83" s="131">
        <f>+('[1]N EERR BARINAS'!H83*U83)+((('[1]N EERR BARINAS'!H83*(100%-U83))/(1+TASAS!$G$9)))</f>
        <v>0</v>
      </c>
      <c r="I83" s="131">
        <f>+('[1]N EERR BARINAS'!I83*V83)+((('[1]N EERR BARINAS'!I83*(100%-V83))/(1+TASAS!$H$9)))</f>
        <v>0</v>
      </c>
      <c r="J83" s="131">
        <f>+('[1]N EERR BARINAS'!J83*W83)+((('[1]N EERR BARINAS'!J83*(100%-W83))/(1+TASAS!$I$9)))</f>
        <v>0</v>
      </c>
      <c r="K83" s="131">
        <f>+('[1]N EERR BARINAS'!K83*X83)+((('[1]N EERR BARINAS'!K83*(100%-X83))/(1+TASAS!$J$9)))</f>
        <v>0</v>
      </c>
      <c r="L83" s="131">
        <f>+('[1]N EERR BARINAS'!L83*Y83)+((('[1]N EERR BARINAS'!L83*(100%-Y83))/(1+TASAS!$K$9)))</f>
        <v>0</v>
      </c>
      <c r="M83" s="131">
        <f>+('[1]N EERR BARINAS'!M83*Z83)+((('[1]N EERR BARINAS'!M83*(100%-Z83))/(1+TASAS!$L$9)))</f>
        <v>0</v>
      </c>
      <c r="N83" s="131">
        <f>+('[1]N EERR BARINAS'!N83*AA83)+((('[1]N EERR BARINAS'!N83*(100%-AA83))/(1+TASAS!$M$9)))</f>
        <v>0</v>
      </c>
      <c r="O83" s="194">
        <f t="shared" si="3"/>
        <v>0</v>
      </c>
      <c r="P83" s="303">
        <v>1</v>
      </c>
      <c r="Q83" s="303">
        <v>1</v>
      </c>
      <c r="R83" s="303">
        <v>1</v>
      </c>
      <c r="S83" s="303">
        <v>1</v>
      </c>
      <c r="T83" s="303">
        <v>1</v>
      </c>
      <c r="U83" s="303">
        <v>1</v>
      </c>
      <c r="V83" s="303">
        <v>1</v>
      </c>
      <c r="W83" s="303">
        <v>1</v>
      </c>
      <c r="X83" s="303">
        <v>1</v>
      </c>
      <c r="Y83" s="303">
        <v>1</v>
      </c>
      <c r="Z83" s="303">
        <v>1</v>
      </c>
      <c r="AA83" s="303">
        <v>1</v>
      </c>
    </row>
    <row r="84" spans="1:27" outlineLevel="1" x14ac:dyDescent="0.3">
      <c r="A84" s="203" t="s">
        <v>275</v>
      </c>
      <c r="B84" s="131"/>
      <c r="C84" s="131">
        <f>+('[1]N EERR BARINAS'!C84*P84)+((('[1]N EERR BARINAS'!C84*(100%-P84))/(1+TASAS!$B$9)))</f>
        <v>0</v>
      </c>
      <c r="D84" s="131">
        <f>+('[1]N EERR BARINAS'!D84*Q84)+((('[1]N EERR BARINAS'!D84*(100%-Q84))/(1+TASAS!$C$9)))</f>
        <v>0</v>
      </c>
      <c r="E84" s="131">
        <f>+('[1]N EERR BARINAS'!E84*R84)+((('[1]N EERR BARINAS'!E84*(100%-R84))/(1+TASAS!$D$9)))</f>
        <v>0</v>
      </c>
      <c r="F84" s="131">
        <f>+('[1]N EERR BARINAS'!F84*S84)+((('[1]N EERR BARINAS'!F84*(100%-S84))/(1+TASAS!$E$9)))</f>
        <v>0</v>
      </c>
      <c r="G84" s="131">
        <f>+('[1]N EERR BARINAS'!G84*T84)+((('[1]N EERR BARINAS'!G84*(100%-T84))/(1+TASAS!$F$9)))</f>
        <v>0</v>
      </c>
      <c r="H84" s="131">
        <f>+('[1]N EERR BARINAS'!H84*U84)+((('[1]N EERR BARINAS'!H84*(100%-U84))/(1+TASAS!$G$9)))</f>
        <v>0</v>
      </c>
      <c r="I84" s="131">
        <f>+('[1]N EERR BARINAS'!I84*V84)+((('[1]N EERR BARINAS'!I84*(100%-V84))/(1+TASAS!$H$9)))</f>
        <v>0</v>
      </c>
      <c r="J84" s="131">
        <f>+('[1]N EERR BARINAS'!J84*W84)+((('[1]N EERR BARINAS'!J84*(100%-W84))/(1+TASAS!$I$9)))</f>
        <v>0</v>
      </c>
      <c r="K84" s="131">
        <f>+('[1]N EERR BARINAS'!K84*X84)+((('[1]N EERR BARINAS'!K84*(100%-X84))/(1+TASAS!$J$9)))</f>
        <v>0</v>
      </c>
      <c r="L84" s="131">
        <f>+('[1]N EERR BARINAS'!L84*Y84)+((('[1]N EERR BARINAS'!L84*(100%-Y84))/(1+TASAS!$K$9)))</f>
        <v>0</v>
      </c>
      <c r="M84" s="131">
        <f>+('[1]N EERR BARINAS'!M84*Z84)+((('[1]N EERR BARINAS'!M84*(100%-Z84))/(1+TASAS!$L$9)))</f>
        <v>0</v>
      </c>
      <c r="N84" s="131">
        <f>+('[1]N EERR BARINAS'!N84*AA84)+((('[1]N EERR BARINAS'!N84*(100%-AA84))/(1+TASAS!$M$9)))</f>
        <v>0</v>
      </c>
      <c r="O84" s="194">
        <f t="shared" si="3"/>
        <v>0</v>
      </c>
      <c r="P84" s="303">
        <v>1</v>
      </c>
      <c r="Q84" s="303">
        <v>1</v>
      </c>
      <c r="R84" s="303">
        <v>1</v>
      </c>
      <c r="S84" s="303">
        <v>1</v>
      </c>
      <c r="T84" s="303">
        <v>1</v>
      </c>
      <c r="U84" s="303">
        <v>1</v>
      </c>
      <c r="V84" s="303">
        <v>1</v>
      </c>
      <c r="W84" s="303">
        <v>1</v>
      </c>
      <c r="X84" s="303">
        <v>1</v>
      </c>
      <c r="Y84" s="303">
        <v>1</v>
      </c>
      <c r="Z84" s="303">
        <v>1</v>
      </c>
      <c r="AA84" s="303">
        <v>1</v>
      </c>
    </row>
    <row r="85" spans="1:27" outlineLevel="1" x14ac:dyDescent="0.3">
      <c r="A85" s="203" t="s">
        <v>276</v>
      </c>
      <c r="B85" s="131"/>
      <c r="C85" s="131">
        <f>+('[1]N EERR BARINAS'!C85*P85)+((('[1]N EERR BARINAS'!C85*(100%-P85))/(1+TASAS!$B$9)))</f>
        <v>0</v>
      </c>
      <c r="D85" s="131">
        <f>+('[1]N EERR BARINAS'!D85*Q85)+((('[1]N EERR BARINAS'!D85*(100%-Q85))/(1+TASAS!$C$9)))</f>
        <v>0</v>
      </c>
      <c r="E85" s="131">
        <f>+('[1]N EERR BARINAS'!E85*R85)+((('[1]N EERR BARINAS'!E85*(100%-R85))/(1+TASAS!$D$9)))</f>
        <v>0</v>
      </c>
      <c r="F85" s="131">
        <f>+('[1]N EERR BARINAS'!F85*S85)+((('[1]N EERR BARINAS'!F85*(100%-S85))/(1+TASAS!$E$9)))</f>
        <v>0</v>
      </c>
      <c r="G85" s="131">
        <f>+('[1]N EERR BARINAS'!G85*T85)+((('[1]N EERR BARINAS'!G85*(100%-T85))/(1+TASAS!$F$9)))</f>
        <v>0</v>
      </c>
      <c r="H85" s="131">
        <f>+('[1]N EERR BARINAS'!H85*U85)+((('[1]N EERR BARINAS'!H85*(100%-U85))/(1+TASAS!$G$9)))</f>
        <v>0</v>
      </c>
      <c r="I85" s="131">
        <f>+('[1]N EERR BARINAS'!I85*V85)+((('[1]N EERR BARINAS'!I85*(100%-V85))/(1+TASAS!$H$9)))</f>
        <v>0</v>
      </c>
      <c r="J85" s="131">
        <f>+('[1]N EERR BARINAS'!J85*W85)+((('[1]N EERR BARINAS'!J85*(100%-W85))/(1+TASAS!$I$9)))</f>
        <v>0</v>
      </c>
      <c r="K85" s="131">
        <f>+('[1]N EERR BARINAS'!K85*X85)+((('[1]N EERR BARINAS'!K85*(100%-X85))/(1+TASAS!$J$9)))</f>
        <v>0</v>
      </c>
      <c r="L85" s="131">
        <f>+('[1]N EERR BARINAS'!L85*Y85)+((('[1]N EERR BARINAS'!L85*(100%-Y85))/(1+TASAS!$K$9)))</f>
        <v>0</v>
      </c>
      <c r="M85" s="131">
        <f>+('[1]N EERR BARINAS'!M85*Z85)+((('[1]N EERR BARINAS'!M85*(100%-Z85))/(1+TASAS!$L$9)))</f>
        <v>0</v>
      </c>
      <c r="N85" s="131">
        <f>+('[1]N EERR BARINAS'!N85*AA85)+((('[1]N EERR BARINAS'!N85*(100%-AA85))/(1+TASAS!$M$9)))</f>
        <v>0</v>
      </c>
      <c r="O85" s="194">
        <f t="shared" si="3"/>
        <v>0</v>
      </c>
      <c r="P85" s="303">
        <v>1</v>
      </c>
      <c r="Q85" s="303">
        <v>1</v>
      </c>
      <c r="R85" s="303">
        <v>1</v>
      </c>
      <c r="S85" s="303">
        <v>1</v>
      </c>
      <c r="T85" s="303">
        <v>1</v>
      </c>
      <c r="U85" s="303">
        <v>1</v>
      </c>
      <c r="V85" s="303">
        <v>1</v>
      </c>
      <c r="W85" s="303">
        <v>1</v>
      </c>
      <c r="X85" s="303">
        <v>1</v>
      </c>
      <c r="Y85" s="303">
        <v>1</v>
      </c>
      <c r="Z85" s="303">
        <v>1</v>
      </c>
      <c r="AA85" s="303">
        <v>1</v>
      </c>
    </row>
    <row r="86" spans="1:27" outlineLevel="1" x14ac:dyDescent="0.3">
      <c r="A86" s="203" t="s">
        <v>277</v>
      </c>
      <c r="B86" s="131"/>
      <c r="C86" s="131">
        <f>+('[1]N EERR BARINAS'!C86*P86)+((('[1]N EERR BARINAS'!C86*(100%-P86))/(1+TASAS!$B$9)))</f>
        <v>0</v>
      </c>
      <c r="D86" s="131">
        <f>+('[1]N EERR BARINAS'!D86*Q86)+((('[1]N EERR BARINAS'!D86*(100%-Q86))/(1+TASAS!$C$9)))</f>
        <v>0</v>
      </c>
      <c r="E86" s="131">
        <f>+('[1]N EERR BARINAS'!E86*R86)+((('[1]N EERR BARINAS'!E86*(100%-R86))/(1+TASAS!$D$9)))</f>
        <v>0</v>
      </c>
      <c r="F86" s="131">
        <f>+('[1]N EERR BARINAS'!F86*S86)+((('[1]N EERR BARINAS'!F86*(100%-S86))/(1+TASAS!$E$9)))</f>
        <v>0</v>
      </c>
      <c r="G86" s="131">
        <f>+('[1]N EERR BARINAS'!G86*T86)+((('[1]N EERR BARINAS'!G86*(100%-T86))/(1+TASAS!$F$9)))</f>
        <v>0</v>
      </c>
      <c r="H86" s="131">
        <f>+('[1]N EERR BARINAS'!H86*U86)+((('[1]N EERR BARINAS'!H86*(100%-U86))/(1+TASAS!$G$9)))</f>
        <v>0</v>
      </c>
      <c r="I86" s="131">
        <f>+('[1]N EERR BARINAS'!I86*V86)+((('[1]N EERR BARINAS'!I86*(100%-V86))/(1+TASAS!$H$9)))</f>
        <v>0</v>
      </c>
      <c r="J86" s="131">
        <f>+('[1]N EERR BARINAS'!J86*W86)+((('[1]N EERR BARINAS'!J86*(100%-W86))/(1+TASAS!$I$9)))</f>
        <v>0</v>
      </c>
      <c r="K86" s="131">
        <f>+('[1]N EERR BARINAS'!K86*X86)+((('[1]N EERR BARINAS'!K86*(100%-X86))/(1+TASAS!$J$9)))</f>
        <v>0</v>
      </c>
      <c r="L86" s="131">
        <f>+('[1]N EERR BARINAS'!L86*Y86)+((('[1]N EERR BARINAS'!L86*(100%-Y86))/(1+TASAS!$K$9)))</f>
        <v>0</v>
      </c>
      <c r="M86" s="131">
        <f>+('[1]N EERR BARINAS'!M86*Z86)+((('[1]N EERR BARINAS'!M86*(100%-Z86))/(1+TASAS!$L$9)))</f>
        <v>0</v>
      </c>
      <c r="N86" s="131">
        <f>+('[1]N EERR BARINAS'!N86*AA86)+((('[1]N EERR BARINAS'!N86*(100%-AA86))/(1+TASAS!$M$9)))</f>
        <v>0</v>
      </c>
      <c r="O86" s="194">
        <f t="shared" si="3"/>
        <v>0</v>
      </c>
      <c r="P86" s="303">
        <v>1</v>
      </c>
      <c r="Q86" s="303">
        <v>1</v>
      </c>
      <c r="R86" s="303">
        <v>1</v>
      </c>
      <c r="S86" s="303">
        <v>1</v>
      </c>
      <c r="T86" s="303">
        <v>1</v>
      </c>
      <c r="U86" s="303">
        <v>1</v>
      </c>
      <c r="V86" s="303">
        <v>1</v>
      </c>
      <c r="W86" s="303">
        <v>1</v>
      </c>
      <c r="X86" s="303">
        <v>1</v>
      </c>
      <c r="Y86" s="303">
        <v>1</v>
      </c>
      <c r="Z86" s="303">
        <v>1</v>
      </c>
      <c r="AA86" s="303">
        <v>1</v>
      </c>
    </row>
    <row r="87" spans="1:27" outlineLevel="1" x14ac:dyDescent="0.3">
      <c r="A87" s="203" t="s">
        <v>278</v>
      </c>
      <c r="B87" s="131"/>
      <c r="C87" s="131">
        <f>+('[1]N EERR BARINAS'!C87*P87)+((('[1]N EERR BARINAS'!C87*(100%-P87))/(1+TASAS!$B$9)))</f>
        <v>0</v>
      </c>
      <c r="D87" s="131">
        <f>+('[1]N EERR BARINAS'!D87*Q87)+((('[1]N EERR BARINAS'!D87*(100%-Q87))/(1+TASAS!$C$9)))</f>
        <v>0</v>
      </c>
      <c r="E87" s="131">
        <f>+('[1]N EERR BARINAS'!E87*R87)+((('[1]N EERR BARINAS'!E87*(100%-R87))/(1+TASAS!$D$9)))</f>
        <v>0</v>
      </c>
      <c r="F87" s="131">
        <f>+('[1]N EERR BARINAS'!F87*S87)+((('[1]N EERR BARINAS'!F87*(100%-S87))/(1+TASAS!$E$9)))</f>
        <v>0</v>
      </c>
      <c r="G87" s="131">
        <f>+('[1]N EERR BARINAS'!G87*T87)+((('[1]N EERR BARINAS'!G87*(100%-T87))/(1+TASAS!$F$9)))</f>
        <v>0</v>
      </c>
      <c r="H87" s="131">
        <f>+('[1]N EERR BARINAS'!H87*U87)+((('[1]N EERR BARINAS'!H87*(100%-U87))/(1+TASAS!$G$9)))</f>
        <v>0</v>
      </c>
      <c r="I87" s="131">
        <f>+('[1]N EERR BARINAS'!I87*V87)+((('[1]N EERR BARINAS'!I87*(100%-V87))/(1+TASAS!$H$9)))</f>
        <v>0</v>
      </c>
      <c r="J87" s="131">
        <f>+('[1]N EERR BARINAS'!J87*W87)+((('[1]N EERR BARINAS'!J87*(100%-W87))/(1+TASAS!$I$9)))</f>
        <v>0</v>
      </c>
      <c r="K87" s="131">
        <f>+('[1]N EERR BARINAS'!K87*X87)+((('[1]N EERR BARINAS'!K87*(100%-X87))/(1+TASAS!$J$9)))</f>
        <v>0</v>
      </c>
      <c r="L87" s="131">
        <f>+('[1]N EERR BARINAS'!L87*Y87)+((('[1]N EERR BARINAS'!L87*(100%-Y87))/(1+TASAS!$K$9)))</f>
        <v>0</v>
      </c>
      <c r="M87" s="131">
        <f>+('[1]N EERR BARINAS'!M87*Z87)+((('[1]N EERR BARINAS'!M87*(100%-Z87))/(1+TASAS!$L$9)))</f>
        <v>0</v>
      </c>
      <c r="N87" s="131">
        <f>+('[1]N EERR BARINAS'!N87*AA87)+((('[1]N EERR BARINAS'!N87*(100%-AA87))/(1+TASAS!$M$9)))</f>
        <v>0</v>
      </c>
      <c r="O87" s="194">
        <f t="shared" si="3"/>
        <v>0</v>
      </c>
      <c r="P87" s="303">
        <v>1</v>
      </c>
      <c r="Q87" s="303">
        <v>1</v>
      </c>
      <c r="R87" s="303">
        <v>1</v>
      </c>
      <c r="S87" s="303">
        <v>1</v>
      </c>
      <c r="T87" s="303">
        <v>1</v>
      </c>
      <c r="U87" s="303">
        <v>1</v>
      </c>
      <c r="V87" s="303">
        <v>1</v>
      </c>
      <c r="W87" s="303">
        <v>1</v>
      </c>
      <c r="X87" s="303">
        <v>1</v>
      </c>
      <c r="Y87" s="303">
        <v>1</v>
      </c>
      <c r="Z87" s="303">
        <v>1</v>
      </c>
      <c r="AA87" s="303">
        <v>1</v>
      </c>
    </row>
    <row r="88" spans="1:27" outlineLevel="1" x14ac:dyDescent="0.3">
      <c r="A88" s="203" t="s">
        <v>279</v>
      </c>
      <c r="B88" s="131"/>
      <c r="C88" s="131">
        <f>+('[1]N EERR BARINAS'!C88*P88)+((('[1]N EERR BARINAS'!C88*(100%-P88))/(1+TASAS!$B$9)))</f>
        <v>155.69661000944291</v>
      </c>
      <c r="D88" s="131">
        <f>+('[1]N EERR BARINAS'!D88*Q88)+((('[1]N EERR BARINAS'!D88*(100%-Q88))/(1+TASAS!$C$9)))</f>
        <v>210.55866344032455</v>
      </c>
      <c r="E88" s="131">
        <f>+('[1]N EERR BARINAS'!E88*R88)+((('[1]N EERR BARINAS'!E88*(100%-R88))/(1+TASAS!$D$9)))</f>
        <v>220.49519564000033</v>
      </c>
      <c r="F88" s="131">
        <f>+('[1]N EERR BARINAS'!F88*S88)+((('[1]N EERR BARINAS'!F88*(100%-S88))/(1+TASAS!$E$9)))</f>
        <v>217.62374838458544</v>
      </c>
      <c r="G88" s="131">
        <f>+('[1]N EERR BARINAS'!G88*T88)+((('[1]N EERR BARINAS'!G88*(100%-T88))/(1+TASAS!$F$9)))</f>
        <v>225.15913625197405</v>
      </c>
      <c r="H88" s="131">
        <f>+('[1]N EERR BARINAS'!H88*U88)+((('[1]N EERR BARINAS'!H88*(100%-U88))/(1+TASAS!$G$9)))</f>
        <v>360.1740081001771</v>
      </c>
      <c r="I88" s="131">
        <f>+('[1]N EERR BARINAS'!I88*V88)+((('[1]N EERR BARINAS'!I88*(100%-V88))/(1+TASAS!$H$9)))</f>
        <v>0</v>
      </c>
      <c r="J88" s="131">
        <f>+('[1]N EERR BARINAS'!J88*W88)+((('[1]N EERR BARINAS'!J88*(100%-W88))/(1+TASAS!$I$9)))</f>
        <v>0</v>
      </c>
      <c r="K88" s="131">
        <f>+('[1]N EERR BARINAS'!K88*X88)+((('[1]N EERR BARINAS'!K88*(100%-X88))/(1+TASAS!$J$9)))</f>
        <v>0</v>
      </c>
      <c r="L88" s="131">
        <f>+('[1]N EERR BARINAS'!L88*Y88)+((('[1]N EERR BARINAS'!L88*(100%-Y88))/(1+TASAS!$K$9)))</f>
        <v>0</v>
      </c>
      <c r="M88" s="131">
        <f>+('[1]N EERR BARINAS'!M88*Z88)+((('[1]N EERR BARINAS'!M88*(100%-Z88))/(1+TASAS!$L$9)))</f>
        <v>0</v>
      </c>
      <c r="N88" s="131">
        <f>+('[1]N EERR BARINAS'!N88*AA88)+((('[1]N EERR BARINAS'!N88*(100%-AA88))/(1+TASAS!$M$9)))</f>
        <v>0</v>
      </c>
      <c r="O88" s="194">
        <f t="shared" si="3"/>
        <v>1389.7073618265044</v>
      </c>
      <c r="P88" s="303">
        <v>0</v>
      </c>
      <c r="Q88" s="303">
        <v>0</v>
      </c>
      <c r="R88" s="303">
        <v>0</v>
      </c>
      <c r="S88" s="303">
        <v>0</v>
      </c>
      <c r="T88" s="303">
        <v>0</v>
      </c>
      <c r="U88" s="303">
        <v>0</v>
      </c>
      <c r="V88" s="303">
        <v>0</v>
      </c>
      <c r="W88" s="303">
        <v>0</v>
      </c>
      <c r="X88" s="303">
        <v>0</v>
      </c>
      <c r="Y88" s="303">
        <v>0</v>
      </c>
      <c r="Z88" s="303">
        <v>0</v>
      </c>
      <c r="AA88" s="303">
        <v>0</v>
      </c>
    </row>
    <row r="89" spans="1:27" outlineLevel="1" x14ac:dyDescent="0.3">
      <c r="A89" s="203" t="s">
        <v>280</v>
      </c>
      <c r="B89" s="131"/>
      <c r="C89" s="131">
        <f>+('[1]N EERR BARINAS'!C89*P89)+((('[1]N EERR BARINAS'!C89*(100%-P89))/(1+TASAS!$B$9)))</f>
        <v>0</v>
      </c>
      <c r="D89" s="131">
        <f>+('[1]N EERR BARINAS'!D89*Q89)+((('[1]N EERR BARINAS'!D89*(100%-Q89))/(1+TASAS!$C$9)))</f>
        <v>0</v>
      </c>
      <c r="E89" s="131">
        <f>+('[1]N EERR BARINAS'!E89*R89)+((('[1]N EERR BARINAS'!E89*(100%-R89))/(1+TASAS!$D$9)))</f>
        <v>0</v>
      </c>
      <c r="F89" s="131">
        <f>+('[1]N EERR BARINAS'!F89*S89)+((('[1]N EERR BARINAS'!F89*(100%-S89))/(1+TASAS!$E$9)))</f>
        <v>0</v>
      </c>
      <c r="G89" s="131">
        <f>+('[1]N EERR BARINAS'!G89*T89)+((('[1]N EERR BARINAS'!G89*(100%-T89))/(1+TASAS!$F$9)))</f>
        <v>0</v>
      </c>
      <c r="H89" s="131">
        <f>+('[1]N EERR BARINAS'!H89*U89)+((('[1]N EERR BARINAS'!H89*(100%-U89))/(1+TASAS!$G$9)))</f>
        <v>0</v>
      </c>
      <c r="I89" s="131">
        <f>+('[1]N EERR BARINAS'!I89*V89)+((('[1]N EERR BARINAS'!I89*(100%-V89))/(1+TASAS!$H$9)))</f>
        <v>0</v>
      </c>
      <c r="J89" s="131">
        <f>+('[1]N EERR BARINAS'!J89*W89)+((('[1]N EERR BARINAS'!J89*(100%-W89))/(1+TASAS!$I$9)))</f>
        <v>0</v>
      </c>
      <c r="K89" s="131">
        <f>+('[1]N EERR BARINAS'!K89*X89)+((('[1]N EERR BARINAS'!K89*(100%-X89))/(1+TASAS!$J$9)))</f>
        <v>0</v>
      </c>
      <c r="L89" s="131">
        <f>+('[1]N EERR BARINAS'!L89*Y89)+((('[1]N EERR BARINAS'!L89*(100%-Y89))/(1+TASAS!$K$9)))</f>
        <v>0</v>
      </c>
      <c r="M89" s="131">
        <f>+('[1]N EERR BARINAS'!M89*Z89)+((('[1]N EERR BARINAS'!M89*(100%-Z89))/(1+TASAS!$L$9)))</f>
        <v>0</v>
      </c>
      <c r="N89" s="131">
        <f>+('[1]N EERR BARINAS'!N89*AA89)+((('[1]N EERR BARINAS'!N89*(100%-AA89))/(1+TASAS!$M$9)))</f>
        <v>0</v>
      </c>
      <c r="O89" s="194">
        <f t="shared" si="3"/>
        <v>0</v>
      </c>
      <c r="P89" s="303">
        <v>0</v>
      </c>
      <c r="Q89" s="303">
        <v>0</v>
      </c>
      <c r="R89" s="303">
        <v>0</v>
      </c>
      <c r="S89" s="303">
        <v>0</v>
      </c>
      <c r="T89" s="303">
        <v>0</v>
      </c>
      <c r="U89" s="303">
        <v>0</v>
      </c>
      <c r="V89" s="303">
        <v>0</v>
      </c>
      <c r="W89" s="303">
        <v>0</v>
      </c>
      <c r="X89" s="303">
        <v>0</v>
      </c>
      <c r="Y89" s="303">
        <v>0</v>
      </c>
      <c r="Z89" s="303">
        <v>0</v>
      </c>
      <c r="AA89" s="303">
        <v>0</v>
      </c>
    </row>
    <row r="90" spans="1:27" outlineLevel="1" x14ac:dyDescent="0.3">
      <c r="A90" s="203" t="s">
        <v>281</v>
      </c>
      <c r="B90" s="131"/>
      <c r="C90" s="131">
        <f>+('[1]N EERR BARINAS'!C90*P90)+((('[1]N EERR BARINAS'!C90*(100%-P90))/(1+TASAS!$B$9)))</f>
        <v>0</v>
      </c>
      <c r="D90" s="131">
        <f>+('[1]N EERR BARINAS'!D90*Q90)+((('[1]N EERR BARINAS'!D90*(100%-Q90))/(1+TASAS!$C$9)))</f>
        <v>0</v>
      </c>
      <c r="E90" s="131">
        <f>+('[1]N EERR BARINAS'!E90*R90)+((('[1]N EERR BARINAS'!E90*(100%-R90))/(1+TASAS!$D$9)))</f>
        <v>0</v>
      </c>
      <c r="F90" s="131">
        <f>+('[1]N EERR BARINAS'!F90*S90)+((('[1]N EERR BARINAS'!F90*(100%-S90))/(1+TASAS!$E$9)))</f>
        <v>0</v>
      </c>
      <c r="G90" s="131">
        <f>+('[1]N EERR BARINAS'!G90*T90)+((('[1]N EERR BARINAS'!G90*(100%-T90))/(1+TASAS!$F$9)))</f>
        <v>0</v>
      </c>
      <c r="H90" s="131">
        <f>+('[1]N EERR BARINAS'!H90*U90)+((('[1]N EERR BARINAS'!H90*(100%-U90))/(1+TASAS!$G$9)))</f>
        <v>0</v>
      </c>
      <c r="I90" s="131">
        <f>+('[1]N EERR BARINAS'!I90*V90)+((('[1]N EERR BARINAS'!I90*(100%-V90))/(1+TASAS!$H$9)))</f>
        <v>0</v>
      </c>
      <c r="J90" s="131">
        <f>+('[1]N EERR BARINAS'!J90*W90)+((('[1]N EERR BARINAS'!J90*(100%-W90))/(1+TASAS!$I$9)))</f>
        <v>0</v>
      </c>
      <c r="K90" s="131">
        <f>+('[1]N EERR BARINAS'!K90*X90)+((('[1]N EERR BARINAS'!K90*(100%-X90))/(1+TASAS!$J$9)))</f>
        <v>0</v>
      </c>
      <c r="L90" s="131">
        <f>+('[1]N EERR BARINAS'!L90*Y90)+((('[1]N EERR BARINAS'!L90*(100%-Y90))/(1+TASAS!$K$9)))</f>
        <v>0</v>
      </c>
      <c r="M90" s="131">
        <f>+('[1]N EERR BARINAS'!M90*Z90)+((('[1]N EERR BARINAS'!M90*(100%-Z90))/(1+TASAS!$L$9)))</f>
        <v>0</v>
      </c>
      <c r="N90" s="131">
        <f>+('[1]N EERR BARINAS'!N90*AA90)+((('[1]N EERR BARINAS'!N90*(100%-AA90))/(1+TASAS!$M$9)))</f>
        <v>0</v>
      </c>
      <c r="O90" s="194">
        <f t="shared" si="3"/>
        <v>0</v>
      </c>
      <c r="P90" s="303">
        <v>0</v>
      </c>
      <c r="Q90" s="303">
        <v>0</v>
      </c>
      <c r="R90" s="303">
        <v>0</v>
      </c>
      <c r="S90" s="303">
        <v>0</v>
      </c>
      <c r="T90" s="303">
        <v>0</v>
      </c>
      <c r="U90" s="303">
        <v>0</v>
      </c>
      <c r="V90" s="303">
        <v>0</v>
      </c>
      <c r="W90" s="303">
        <v>0</v>
      </c>
      <c r="X90" s="303">
        <v>0</v>
      </c>
      <c r="Y90" s="303">
        <v>0</v>
      </c>
      <c r="Z90" s="303">
        <v>0</v>
      </c>
      <c r="AA90" s="303">
        <v>0</v>
      </c>
    </row>
    <row r="91" spans="1:27" outlineLevel="1" x14ac:dyDescent="0.3">
      <c r="A91" s="203" t="s">
        <v>282</v>
      </c>
      <c r="B91" s="131"/>
      <c r="C91" s="131">
        <f>+('[1]N EERR BARINAS'!C91*P91)+((('[1]N EERR BARINAS'!C91*(100%-P91))/(1+TASAS!$B$9)))</f>
        <v>200</v>
      </c>
      <c r="D91" s="131">
        <f>+('[1]N EERR BARINAS'!D91*Q91)+((('[1]N EERR BARINAS'!D91*(100%-Q91))/(1+TASAS!$C$9)))</f>
        <v>200</v>
      </c>
      <c r="E91" s="131">
        <f>+('[1]N EERR BARINAS'!E91*R91)+((('[1]N EERR BARINAS'!E91*(100%-R91))/(1+TASAS!$D$9)))</f>
        <v>200</v>
      </c>
      <c r="F91" s="131">
        <f>+('[1]N EERR BARINAS'!F91*S91)+((('[1]N EERR BARINAS'!F91*(100%-S91))/(1+TASAS!$E$9)))</f>
        <v>200</v>
      </c>
      <c r="G91" s="131">
        <f>+('[1]N EERR BARINAS'!G91*T91)+((('[1]N EERR BARINAS'!G91*(100%-T91))/(1+TASAS!$F$9)))</f>
        <v>200</v>
      </c>
      <c r="H91" s="131">
        <f>+('[1]N EERR BARINAS'!H91*U91)+((('[1]N EERR BARINAS'!H91*(100%-U91))/(1+TASAS!$G$9)))</f>
        <v>200</v>
      </c>
      <c r="I91" s="131">
        <f>+('[1]N EERR BARINAS'!I91*V91)+((('[1]N EERR BARINAS'!I91*(100%-V91))/(1+TASAS!$H$9)))</f>
        <v>0</v>
      </c>
      <c r="J91" s="131">
        <f>+('[1]N EERR BARINAS'!J91*W91)+((('[1]N EERR BARINAS'!J91*(100%-W91))/(1+TASAS!$I$9)))</f>
        <v>0</v>
      </c>
      <c r="K91" s="131">
        <f>+('[1]N EERR BARINAS'!K91*X91)+((('[1]N EERR BARINAS'!K91*(100%-X91))/(1+TASAS!$J$9)))</f>
        <v>0</v>
      </c>
      <c r="L91" s="131">
        <f>+('[1]N EERR BARINAS'!L91*Y91)+((('[1]N EERR BARINAS'!L91*(100%-Y91))/(1+TASAS!$K$9)))</f>
        <v>0</v>
      </c>
      <c r="M91" s="131">
        <f>+('[1]N EERR BARINAS'!M91*Z91)+((('[1]N EERR BARINAS'!M91*(100%-Z91))/(1+TASAS!$L$9)))</f>
        <v>0</v>
      </c>
      <c r="N91" s="131">
        <f>+('[1]N EERR BARINAS'!N91*AA91)+((('[1]N EERR BARINAS'!N91*(100%-AA91))/(1+TASAS!$M$9)))</f>
        <v>0</v>
      </c>
      <c r="O91" s="194">
        <f t="shared" si="3"/>
        <v>1200</v>
      </c>
      <c r="P91" s="303">
        <v>1</v>
      </c>
      <c r="Q91" s="303">
        <v>1</v>
      </c>
      <c r="R91" s="303">
        <v>1</v>
      </c>
      <c r="S91" s="303">
        <v>1</v>
      </c>
      <c r="T91" s="303">
        <v>1</v>
      </c>
      <c r="U91" s="303">
        <v>1</v>
      </c>
      <c r="V91" s="303">
        <v>1</v>
      </c>
      <c r="W91" s="303">
        <v>1</v>
      </c>
      <c r="X91" s="303">
        <v>1</v>
      </c>
      <c r="Y91" s="303">
        <v>1</v>
      </c>
      <c r="Z91" s="303">
        <v>1</v>
      </c>
      <c r="AA91" s="303">
        <v>1</v>
      </c>
    </row>
    <row r="92" spans="1:27" outlineLevel="1" x14ac:dyDescent="0.3">
      <c r="A92" s="203" t="s">
        <v>283</v>
      </c>
      <c r="B92" s="131"/>
      <c r="C92" s="131">
        <f>+('[1]N EERR BARINAS'!C92*P92)+((('[1]N EERR BARINAS'!C92*(100%-P92))/(1+TASAS!$B$9)))</f>
        <v>0</v>
      </c>
      <c r="D92" s="131">
        <f>+('[1]N EERR BARINAS'!D92*Q92)+((('[1]N EERR BARINAS'!D92*(100%-Q92))/(1+TASAS!$C$9)))</f>
        <v>0</v>
      </c>
      <c r="E92" s="131">
        <f>+('[1]N EERR BARINAS'!E92*R92)+((('[1]N EERR BARINAS'!E92*(100%-R92))/(1+TASAS!$D$9)))</f>
        <v>0</v>
      </c>
      <c r="F92" s="131">
        <f>+('[1]N EERR BARINAS'!F92*S92)+((('[1]N EERR BARINAS'!F92*(100%-S92))/(1+TASAS!$E$9)))</f>
        <v>0</v>
      </c>
      <c r="G92" s="131">
        <f>+('[1]N EERR BARINAS'!G92*T92)+((('[1]N EERR BARINAS'!G92*(100%-T92))/(1+TASAS!$F$9)))</f>
        <v>0</v>
      </c>
      <c r="H92" s="131">
        <f>+('[1]N EERR BARINAS'!H92*U92)+((('[1]N EERR BARINAS'!H92*(100%-U92))/(1+TASAS!$G$9)))</f>
        <v>0</v>
      </c>
      <c r="I92" s="131">
        <f>+('[1]N EERR BARINAS'!I92*V92)+((('[1]N EERR BARINAS'!I92*(100%-V92))/(1+TASAS!$H$9)))</f>
        <v>0</v>
      </c>
      <c r="J92" s="131">
        <f>+('[1]N EERR BARINAS'!J92*W92)+((('[1]N EERR BARINAS'!J92*(100%-W92))/(1+TASAS!$I$9)))</f>
        <v>0</v>
      </c>
      <c r="K92" s="131">
        <f>+('[1]N EERR BARINAS'!K92*X92)+((('[1]N EERR BARINAS'!K92*(100%-X92))/(1+TASAS!$J$9)))</f>
        <v>0</v>
      </c>
      <c r="L92" s="131">
        <f>+('[1]N EERR BARINAS'!L92*Y92)+((('[1]N EERR BARINAS'!L92*(100%-Y92))/(1+TASAS!$K$9)))</f>
        <v>0</v>
      </c>
      <c r="M92" s="131">
        <f>+('[1]N EERR BARINAS'!M92*Z92)+((('[1]N EERR BARINAS'!M92*(100%-Z92))/(1+TASAS!$L$9)))</f>
        <v>0</v>
      </c>
      <c r="N92" s="131">
        <f>+('[1]N EERR BARINAS'!N92*AA92)+((('[1]N EERR BARINAS'!N92*(100%-AA92))/(1+TASAS!$M$9)))</f>
        <v>0</v>
      </c>
      <c r="O92" s="194">
        <f t="shared" si="3"/>
        <v>0</v>
      </c>
      <c r="P92" s="303">
        <v>1</v>
      </c>
      <c r="Q92" s="303">
        <v>1</v>
      </c>
      <c r="R92" s="303">
        <v>1</v>
      </c>
      <c r="S92" s="303">
        <v>1</v>
      </c>
      <c r="T92" s="303">
        <v>1</v>
      </c>
      <c r="U92" s="303">
        <v>1</v>
      </c>
      <c r="V92" s="303">
        <v>1</v>
      </c>
      <c r="W92" s="303">
        <v>1</v>
      </c>
      <c r="X92" s="303">
        <v>1</v>
      </c>
      <c r="Y92" s="303">
        <v>1</v>
      </c>
      <c r="Z92" s="303">
        <v>1</v>
      </c>
      <c r="AA92" s="303">
        <v>1</v>
      </c>
    </row>
    <row r="93" spans="1:27" outlineLevel="1" x14ac:dyDescent="0.3">
      <c r="A93" s="203"/>
      <c r="B93" s="131"/>
      <c r="C93" s="131">
        <f>+('[1]N EERR BARINAS'!C93*P93)+((('[1]N EERR BARINAS'!C93*(100%-P93))/(1+TASAS!$B$9)))</f>
        <v>0</v>
      </c>
      <c r="D93" s="131">
        <f>+('[1]N EERR BARINAS'!D93*Q93)+((('[1]N EERR BARINAS'!D93*(100%-Q93))/(1+TASAS!$C$9)))</f>
        <v>0</v>
      </c>
      <c r="E93" s="131">
        <f>+('[1]N EERR BARINAS'!E93*R93)+((('[1]N EERR BARINAS'!E93*(100%-R93))/(1+TASAS!$D$9)))</f>
        <v>0</v>
      </c>
      <c r="F93" s="131">
        <f>+('[1]N EERR BARINAS'!F93*S93)+((('[1]N EERR BARINAS'!F93*(100%-S93))/(1+TASAS!$E$9)))</f>
        <v>0</v>
      </c>
      <c r="G93" s="131">
        <f>+('[1]N EERR BARINAS'!G93*T93)+((('[1]N EERR BARINAS'!G93*(100%-T93))/(1+TASAS!$F$9)))</f>
        <v>0</v>
      </c>
      <c r="H93" s="131">
        <f>+('[1]N EERR BARINAS'!H93*U93)+((('[1]N EERR BARINAS'!H93*(100%-U93))/(1+TASAS!$G$9)))</f>
        <v>0</v>
      </c>
      <c r="I93" s="131">
        <f>+('[1]N EERR BARINAS'!I93*V93)+((('[1]N EERR BARINAS'!I93*(100%-V93))/(1+TASAS!$H$9)))</f>
        <v>0</v>
      </c>
      <c r="J93" s="131">
        <f>+('[1]N EERR BARINAS'!J93*W93)+((('[1]N EERR BARINAS'!J93*(100%-W93))/(1+TASAS!$I$9)))</f>
        <v>0</v>
      </c>
      <c r="K93" s="131">
        <f>+('[1]N EERR BARINAS'!K93*X93)+((('[1]N EERR BARINAS'!K93*(100%-X93))/(1+TASAS!$J$9)))</f>
        <v>0</v>
      </c>
      <c r="L93" s="131">
        <f>+('[1]N EERR BARINAS'!L93*Y93)+((('[1]N EERR BARINAS'!L93*(100%-Y93))/(1+TASAS!$K$9)))</f>
        <v>0</v>
      </c>
      <c r="M93" s="131">
        <f>+('[1]N EERR BARINAS'!M93*Z93)+((('[1]N EERR BARINAS'!M93*(100%-Z93))/(1+TASAS!$L$9)))</f>
        <v>0</v>
      </c>
      <c r="N93" s="131">
        <f>+('[1]N EERR BARINAS'!N93*AA93)+((('[1]N EERR BARINAS'!N93*(100%-AA93))/(1+TASAS!$M$9)))</f>
        <v>0</v>
      </c>
      <c r="O93" s="194">
        <f t="shared" si="3"/>
        <v>0</v>
      </c>
      <c r="P93" s="303"/>
      <c r="Q93" s="303"/>
      <c r="R93" s="303"/>
      <c r="S93" s="303"/>
      <c r="T93" s="303"/>
      <c r="U93" s="303"/>
      <c r="V93" s="303"/>
      <c r="W93" s="303"/>
      <c r="X93" s="303"/>
      <c r="Y93" s="303"/>
      <c r="Z93" s="303"/>
      <c r="AA93" s="303"/>
    </row>
    <row r="94" spans="1:27" outlineLevel="1" x14ac:dyDescent="0.3">
      <c r="A94" s="203"/>
      <c r="B94" s="131"/>
      <c r="C94" s="131"/>
      <c r="D94" s="131"/>
      <c r="E94" s="131"/>
      <c r="F94" s="131"/>
      <c r="G94" s="131"/>
      <c r="H94" s="131"/>
      <c r="I94" s="131"/>
      <c r="J94" s="131"/>
      <c r="K94" s="131"/>
      <c r="L94" s="131"/>
      <c r="M94" s="131"/>
      <c r="N94" s="131"/>
      <c r="O94" s="194">
        <f t="shared" si="3"/>
        <v>0</v>
      </c>
      <c r="P94" s="303"/>
      <c r="Q94" s="303"/>
      <c r="R94" s="303"/>
      <c r="S94" s="303"/>
      <c r="T94" s="303"/>
      <c r="U94" s="303"/>
      <c r="V94" s="303"/>
      <c r="W94" s="303"/>
      <c r="X94" s="303"/>
      <c r="Y94" s="303"/>
      <c r="Z94" s="303"/>
      <c r="AA94" s="303"/>
    </row>
    <row r="95" spans="1:27" s="187" customFormat="1" ht="15.6" x14ac:dyDescent="0.3">
      <c r="A95" s="209" t="s">
        <v>62</v>
      </c>
      <c r="B95" s="186">
        <f>SUM(B96:B138)</f>
        <v>0</v>
      </c>
      <c r="C95" s="186">
        <f t="shared" ref="C95:N95" si="17">SUM(C96:C138)</f>
        <v>799.30827973115595</v>
      </c>
      <c r="D95" s="186">
        <f t="shared" si="17"/>
        <v>921.19789125329146</v>
      </c>
      <c r="E95" s="186">
        <f t="shared" si="17"/>
        <v>921.74837288723779</v>
      </c>
      <c r="F95" s="186">
        <f t="shared" si="17"/>
        <v>1037.4953941611523</v>
      </c>
      <c r="G95" s="186">
        <f t="shared" si="17"/>
        <v>866.62562467099497</v>
      </c>
      <c r="H95" s="186">
        <f t="shared" si="17"/>
        <v>908.11927409430791</v>
      </c>
      <c r="I95" s="186">
        <f t="shared" si="17"/>
        <v>0</v>
      </c>
      <c r="J95" s="186">
        <f t="shared" si="17"/>
        <v>0</v>
      </c>
      <c r="K95" s="186">
        <f t="shared" si="17"/>
        <v>0</v>
      </c>
      <c r="L95" s="186">
        <f t="shared" si="17"/>
        <v>0</v>
      </c>
      <c r="M95" s="186">
        <f t="shared" si="17"/>
        <v>0</v>
      </c>
      <c r="N95" s="186">
        <f t="shared" si="17"/>
        <v>0</v>
      </c>
      <c r="O95" s="210">
        <f t="shared" ref="O95" si="18">SUM(O96:O138)</f>
        <v>5454.4948367981397</v>
      </c>
      <c r="P95" s="305"/>
      <c r="Q95" s="305"/>
      <c r="R95" s="305"/>
      <c r="S95" s="305"/>
      <c r="T95" s="305"/>
      <c r="U95" s="305"/>
      <c r="V95" s="305"/>
      <c r="W95" s="305"/>
      <c r="X95" s="305"/>
      <c r="Y95" s="305"/>
      <c r="Z95" s="305"/>
      <c r="AA95" s="305"/>
    </row>
    <row r="96" spans="1:27" outlineLevel="1" x14ac:dyDescent="0.3">
      <c r="A96" s="203" t="s">
        <v>284</v>
      </c>
      <c r="B96" s="131"/>
      <c r="C96" s="131">
        <f>+('[1]N EERR BARINAS'!C96*P96)+((('[1]N EERR BARINAS'!C96*(100%-P96))/(1+TASAS!$B$9)))</f>
        <v>60.162150012035049</v>
      </c>
      <c r="D96" s="131">
        <f>+('[1]N EERR BARINAS'!D96*Q96)+((('[1]N EERR BARINAS'!D96*(100%-Q96))/(1+TASAS!$C$9)))</f>
        <v>48.001554337769562</v>
      </c>
      <c r="E96" s="131">
        <f>+('[1]N EERR BARINAS'!E96*R96)+((('[1]N EERR BARINAS'!E96*(100%-R96))/(1+TASAS!$D$9)))</f>
        <v>33.973856880328739</v>
      </c>
      <c r="F96" s="131">
        <f>+('[1]N EERR BARINAS'!F96*S96)+((('[1]N EERR BARINAS'!F96*(100%-S96))/(1+TASAS!$E$9)))</f>
        <v>37.581190502140906</v>
      </c>
      <c r="G96" s="131">
        <f>+('[1]N EERR BARINAS'!G96*T96)+((('[1]N EERR BARINAS'!G96*(100%-T96))/(1+TASAS!$F$9)))</f>
        <v>428.64120050301227</v>
      </c>
      <c r="H96" s="131">
        <f>+('[1]N EERR BARINAS'!H96*U96)+((('[1]N EERR BARINAS'!H96*(100%-U96))/(1+TASAS!$G$9)))</f>
        <v>573.21652388808491</v>
      </c>
      <c r="I96" s="131">
        <f>+('[1]N EERR BARINAS'!I96*V96)+((('[1]N EERR BARINAS'!I96*(100%-V96))/(1+TASAS!$H$9)))</f>
        <v>0</v>
      </c>
      <c r="J96" s="131">
        <f>+('[1]N EERR BARINAS'!J96*W96)+((('[1]N EERR BARINAS'!J96*(100%-W96))/(1+TASAS!$I$9)))</f>
        <v>0</v>
      </c>
      <c r="K96" s="131">
        <f>+('[1]N EERR BARINAS'!K96*X96)+((('[1]N EERR BARINAS'!K96*(100%-X96))/(1+TASAS!$J$9)))</f>
        <v>0</v>
      </c>
      <c r="L96" s="131">
        <f>+('[1]N EERR BARINAS'!L96*Y96)+((('[1]N EERR BARINAS'!L96*(100%-Y96))/(1+TASAS!$K$9)))</f>
        <v>0</v>
      </c>
      <c r="M96" s="131">
        <f>+('[1]N EERR BARINAS'!M96*Z96)+((('[1]N EERR BARINAS'!M96*(100%-Z96))/(1+TASAS!$L$9)))</f>
        <v>0</v>
      </c>
      <c r="N96" s="131">
        <f>+('[1]N EERR BARINAS'!N96*AA96)+((('[1]N EERR BARINAS'!N96*(100%-AA96))/(1+TASAS!$M$9)))</f>
        <v>0</v>
      </c>
      <c r="O96" s="194">
        <f t="shared" ref="O96:O203" si="19">+SUM(C96:N96)</f>
        <v>1181.5764761233713</v>
      </c>
      <c r="P96" s="303">
        <v>0</v>
      </c>
      <c r="Q96" s="303">
        <v>0</v>
      </c>
      <c r="R96" s="303">
        <v>0</v>
      </c>
      <c r="S96" s="303">
        <v>0</v>
      </c>
      <c r="T96" s="303">
        <v>0</v>
      </c>
      <c r="U96" s="303">
        <v>0</v>
      </c>
      <c r="V96" s="303">
        <v>0</v>
      </c>
      <c r="W96" s="303">
        <v>0</v>
      </c>
      <c r="X96" s="303">
        <v>0</v>
      </c>
      <c r="Y96" s="303">
        <v>0</v>
      </c>
      <c r="Z96" s="303">
        <v>0</v>
      </c>
      <c r="AA96" s="303">
        <v>0</v>
      </c>
    </row>
    <row r="97" spans="1:27" outlineLevel="1" x14ac:dyDescent="0.3">
      <c r="A97" s="203" t="s">
        <v>285</v>
      </c>
      <c r="B97" s="131"/>
      <c r="C97" s="131">
        <f>+('[1]N EERR BARINAS'!C97*P97)+((('[1]N EERR BARINAS'!C97*(100%-P97))/(1+TASAS!$B$9)))</f>
        <v>0</v>
      </c>
      <c r="D97" s="131">
        <f>+('[1]N EERR BARINAS'!D97*Q97)+((('[1]N EERR BARINAS'!D97*(100%-Q97))/(1+TASAS!$C$9)))</f>
        <v>0</v>
      </c>
      <c r="E97" s="131">
        <f>+('[1]N EERR BARINAS'!E97*R97)+((('[1]N EERR BARINAS'!E97*(100%-R97))/(1+TASAS!$D$9)))</f>
        <v>0</v>
      </c>
      <c r="F97" s="131">
        <f>+('[1]N EERR BARINAS'!F97*S97)+((('[1]N EERR BARINAS'!F97*(100%-S97))/(1+TASAS!$E$9)))</f>
        <v>0</v>
      </c>
      <c r="G97" s="131">
        <f>+('[1]N EERR BARINAS'!G97*T97)+((('[1]N EERR BARINAS'!G97*(100%-T97))/(1+TASAS!$F$9)))</f>
        <v>0</v>
      </c>
      <c r="H97" s="131">
        <f>+('[1]N EERR BARINAS'!H97*U97)+((('[1]N EERR BARINAS'!H97*(100%-U97))/(1+TASAS!$G$9)))</f>
        <v>0</v>
      </c>
      <c r="I97" s="131">
        <f>+('[1]N EERR BARINAS'!I97*V97)+((('[1]N EERR BARINAS'!I97*(100%-V97))/(1+TASAS!$H$9)))</f>
        <v>0</v>
      </c>
      <c r="J97" s="131">
        <f>+('[1]N EERR BARINAS'!J97*W97)+((('[1]N EERR BARINAS'!J97*(100%-W97))/(1+TASAS!$I$9)))</f>
        <v>0</v>
      </c>
      <c r="K97" s="131">
        <f>+('[1]N EERR BARINAS'!K97*X97)+((('[1]N EERR BARINAS'!K97*(100%-X97))/(1+TASAS!$J$9)))</f>
        <v>0</v>
      </c>
      <c r="L97" s="131">
        <f>+('[1]N EERR BARINAS'!L97*Y97)+((('[1]N EERR BARINAS'!L97*(100%-Y97))/(1+TASAS!$K$9)))</f>
        <v>0</v>
      </c>
      <c r="M97" s="131">
        <f>+('[1]N EERR BARINAS'!M97*Z97)+((('[1]N EERR BARINAS'!M97*(100%-Z97))/(1+TASAS!$L$9)))</f>
        <v>0</v>
      </c>
      <c r="N97" s="131">
        <f>+('[1]N EERR BARINAS'!N97*AA97)+((('[1]N EERR BARINAS'!N97*(100%-AA97))/(1+TASAS!$M$9)))</f>
        <v>0</v>
      </c>
      <c r="O97" s="194">
        <f t="shared" si="19"/>
        <v>0</v>
      </c>
      <c r="P97" s="303">
        <v>0</v>
      </c>
      <c r="Q97" s="303">
        <v>0</v>
      </c>
      <c r="R97" s="303">
        <v>0</v>
      </c>
      <c r="S97" s="303">
        <v>0</v>
      </c>
      <c r="T97" s="303">
        <v>0</v>
      </c>
      <c r="U97" s="303">
        <v>0</v>
      </c>
      <c r="V97" s="303">
        <v>0</v>
      </c>
      <c r="W97" s="303">
        <v>0</v>
      </c>
      <c r="X97" s="303">
        <v>0</v>
      </c>
      <c r="Y97" s="303">
        <v>0</v>
      </c>
      <c r="Z97" s="303">
        <v>0</v>
      </c>
      <c r="AA97" s="303">
        <v>0</v>
      </c>
    </row>
    <row r="98" spans="1:27" outlineLevel="1" x14ac:dyDescent="0.3">
      <c r="A98" s="203" t="s">
        <v>286</v>
      </c>
      <c r="B98" s="131"/>
      <c r="C98" s="131">
        <f>+('[1]N EERR BARINAS'!C98*P98)+((('[1]N EERR BARINAS'!C98*(100%-P98))/(1+TASAS!$B$9)))</f>
        <v>0</v>
      </c>
      <c r="D98" s="131">
        <f>+('[1]N EERR BARINAS'!D98*Q98)+((('[1]N EERR BARINAS'!D98*(100%-Q98))/(1+TASAS!$C$9)))</f>
        <v>0</v>
      </c>
      <c r="E98" s="131">
        <f>+('[1]N EERR BARINAS'!E98*R98)+((('[1]N EERR BARINAS'!E98*(100%-R98))/(1+TASAS!$D$9)))</f>
        <v>0</v>
      </c>
      <c r="F98" s="131">
        <f>+('[1]N EERR BARINAS'!F98*S98)+((('[1]N EERR BARINAS'!F98*(100%-S98))/(1+TASAS!$E$9)))</f>
        <v>0</v>
      </c>
      <c r="G98" s="131">
        <f>+('[1]N EERR BARINAS'!G98*T98)+((('[1]N EERR BARINAS'!G98*(100%-T98))/(1+TASAS!$F$9)))</f>
        <v>0</v>
      </c>
      <c r="H98" s="131">
        <f>+('[1]N EERR BARINAS'!H98*U98)+((('[1]N EERR BARINAS'!H98*(100%-U98))/(1+TASAS!$G$9)))</f>
        <v>0</v>
      </c>
      <c r="I98" s="131">
        <f>+('[1]N EERR BARINAS'!I98*V98)+((('[1]N EERR BARINAS'!I98*(100%-V98))/(1+TASAS!$H$9)))</f>
        <v>0</v>
      </c>
      <c r="J98" s="131">
        <f>+('[1]N EERR BARINAS'!J98*W98)+((('[1]N EERR BARINAS'!J98*(100%-W98))/(1+TASAS!$I$9)))</f>
        <v>0</v>
      </c>
      <c r="K98" s="131">
        <f>+('[1]N EERR BARINAS'!K98*X98)+((('[1]N EERR BARINAS'!K98*(100%-X98))/(1+TASAS!$J$9)))</f>
        <v>0</v>
      </c>
      <c r="L98" s="131">
        <f>+('[1]N EERR BARINAS'!L98*Y98)+((('[1]N EERR BARINAS'!L98*(100%-Y98))/(1+TASAS!$K$9)))</f>
        <v>0</v>
      </c>
      <c r="M98" s="131">
        <f>+('[1]N EERR BARINAS'!M98*Z98)+((('[1]N EERR BARINAS'!M98*(100%-Z98))/(1+TASAS!$L$9)))</f>
        <v>0</v>
      </c>
      <c r="N98" s="131">
        <f>+('[1]N EERR BARINAS'!N98*AA98)+((('[1]N EERR BARINAS'!N98*(100%-AA98))/(1+TASAS!$M$9)))</f>
        <v>0</v>
      </c>
      <c r="O98" s="194">
        <f t="shared" si="19"/>
        <v>0</v>
      </c>
      <c r="P98" s="303">
        <v>0</v>
      </c>
      <c r="Q98" s="303">
        <v>0</v>
      </c>
      <c r="R98" s="303">
        <v>0</v>
      </c>
      <c r="S98" s="303">
        <v>0</v>
      </c>
      <c r="T98" s="303">
        <v>0</v>
      </c>
      <c r="U98" s="303">
        <v>0</v>
      </c>
      <c r="V98" s="303">
        <v>0</v>
      </c>
      <c r="W98" s="303">
        <v>0</v>
      </c>
      <c r="X98" s="303">
        <v>0</v>
      </c>
      <c r="Y98" s="303">
        <v>0</v>
      </c>
      <c r="Z98" s="303">
        <v>0</v>
      </c>
      <c r="AA98" s="303">
        <v>0</v>
      </c>
    </row>
    <row r="99" spans="1:27" outlineLevel="1" x14ac:dyDescent="0.3">
      <c r="A99" s="203" t="s">
        <v>287</v>
      </c>
      <c r="B99" s="131"/>
      <c r="C99" s="131">
        <f>+('[1]N EERR BARINAS'!C99*P99)+((('[1]N EERR BARINAS'!C99*(100%-P99))/(1+TASAS!$B$9)))</f>
        <v>603.24</v>
      </c>
      <c r="D99" s="131">
        <f>+('[1]N EERR BARINAS'!D99*Q99)+((('[1]N EERR BARINAS'!D99*(100%-Q99))/(1+TASAS!$C$9)))</f>
        <v>559.79999999999995</v>
      </c>
      <c r="E99" s="131">
        <f>+('[1]N EERR BARINAS'!E99*R99)+((('[1]N EERR BARINAS'!E99*(100%-R99))/(1+TASAS!$D$9)))</f>
        <v>556.54999999999995</v>
      </c>
      <c r="F99" s="131">
        <f>+('[1]N EERR BARINAS'!F99*S99)+((('[1]N EERR BARINAS'!F99*(100%-S99))/(1+TASAS!$E$9)))</f>
        <v>687.9</v>
      </c>
      <c r="G99" s="131">
        <f>+('[1]N EERR BARINAS'!G99*T99)+((('[1]N EERR BARINAS'!G99*(100%-T99))/(1+TASAS!$F$9)))</f>
        <v>200.88</v>
      </c>
      <c r="H99" s="131">
        <f>+('[1]N EERR BARINAS'!H99*U99)+((('[1]N EERR BARINAS'!H99*(100%-U99))/(1+TASAS!$G$9)))</f>
        <v>49.25</v>
      </c>
      <c r="I99" s="131">
        <f>+('[1]N EERR BARINAS'!I99*V99)+((('[1]N EERR BARINAS'!I99*(100%-V99))/(1+TASAS!$H$9)))</f>
        <v>0</v>
      </c>
      <c r="J99" s="131">
        <f>+('[1]N EERR BARINAS'!J99*W99)+((('[1]N EERR BARINAS'!J99*(100%-W99))/(1+TASAS!$I$9)))</f>
        <v>0</v>
      </c>
      <c r="K99" s="131">
        <f>+('[1]N EERR BARINAS'!K99*X99)+((('[1]N EERR BARINAS'!K99*(100%-X99))/(1+TASAS!$J$9)))</f>
        <v>0</v>
      </c>
      <c r="L99" s="131">
        <f>+('[1]N EERR BARINAS'!L99*Y99)+((('[1]N EERR BARINAS'!L99*(100%-Y99))/(1+TASAS!$K$9)))</f>
        <v>0</v>
      </c>
      <c r="M99" s="131">
        <f>+('[1]N EERR BARINAS'!M99*Z99)+((('[1]N EERR BARINAS'!M99*(100%-Z99))/(1+TASAS!$L$9)))</f>
        <v>0</v>
      </c>
      <c r="N99" s="131">
        <f>+('[1]N EERR BARINAS'!N99*AA99)+((('[1]N EERR BARINAS'!N99*(100%-AA99))/(1+TASAS!$M$9)))</f>
        <v>0</v>
      </c>
      <c r="O99" s="194">
        <f t="shared" si="19"/>
        <v>2657.62</v>
      </c>
      <c r="P99" s="303">
        <v>1</v>
      </c>
      <c r="Q99" s="303">
        <v>1</v>
      </c>
      <c r="R99" s="303">
        <v>1</v>
      </c>
      <c r="S99" s="303">
        <v>1</v>
      </c>
      <c r="T99" s="303">
        <v>1</v>
      </c>
      <c r="U99" s="303">
        <v>1</v>
      </c>
      <c r="V99" s="303">
        <v>1</v>
      </c>
      <c r="W99" s="303">
        <v>1</v>
      </c>
      <c r="X99" s="303">
        <v>1</v>
      </c>
      <c r="Y99" s="303">
        <v>1</v>
      </c>
      <c r="Z99" s="303">
        <v>1</v>
      </c>
      <c r="AA99" s="303">
        <v>1</v>
      </c>
    </row>
    <row r="100" spans="1:27" outlineLevel="1" x14ac:dyDescent="0.3">
      <c r="A100" s="203" t="s">
        <v>288</v>
      </c>
      <c r="B100" s="131"/>
      <c r="C100" s="131">
        <f>+('[1]N EERR BARINAS'!C100*P100)+((('[1]N EERR BARINAS'!C100*(100%-P100))/(1+TASAS!$B$9)))</f>
        <v>0</v>
      </c>
      <c r="D100" s="131">
        <f>+('[1]N EERR BARINAS'!D100*Q100)+((('[1]N EERR BARINAS'!D100*(100%-Q100))/(1+TASAS!$C$9)))</f>
        <v>0</v>
      </c>
      <c r="E100" s="131">
        <f>+('[1]N EERR BARINAS'!E100*R100)+((('[1]N EERR BARINAS'!E100*(100%-R100))/(1+TASAS!$D$9)))</f>
        <v>0</v>
      </c>
      <c r="F100" s="131">
        <f>+('[1]N EERR BARINAS'!F100*S100)+((('[1]N EERR BARINAS'!F100*(100%-S100))/(1+TASAS!$E$9)))</f>
        <v>0</v>
      </c>
      <c r="G100" s="131">
        <f>+('[1]N EERR BARINAS'!G100*T100)+((('[1]N EERR BARINAS'!G100*(100%-T100))/(1+TASAS!$F$9)))</f>
        <v>0</v>
      </c>
      <c r="H100" s="131">
        <f>+('[1]N EERR BARINAS'!H100*U100)+((('[1]N EERR BARINAS'!H100*(100%-U100))/(1+TASAS!$G$9)))</f>
        <v>0</v>
      </c>
      <c r="I100" s="131">
        <f>+('[1]N EERR BARINAS'!I100*V100)+((('[1]N EERR BARINAS'!I100*(100%-V100))/(1+TASAS!$H$9)))</f>
        <v>0</v>
      </c>
      <c r="J100" s="131">
        <f>+('[1]N EERR BARINAS'!J100*W100)+((('[1]N EERR BARINAS'!J100*(100%-W100))/(1+TASAS!$I$9)))</f>
        <v>0</v>
      </c>
      <c r="K100" s="131">
        <f>+('[1]N EERR BARINAS'!K100*X100)+((('[1]N EERR BARINAS'!K100*(100%-X100))/(1+TASAS!$J$9)))</f>
        <v>0</v>
      </c>
      <c r="L100" s="131">
        <f>+('[1]N EERR BARINAS'!L100*Y100)+((('[1]N EERR BARINAS'!L100*(100%-Y100))/(1+TASAS!$K$9)))</f>
        <v>0</v>
      </c>
      <c r="M100" s="131">
        <f>+('[1]N EERR BARINAS'!M100*Z100)+((('[1]N EERR BARINAS'!M100*(100%-Z100))/(1+TASAS!$L$9)))</f>
        <v>0</v>
      </c>
      <c r="N100" s="131">
        <f>+('[1]N EERR BARINAS'!N100*AA100)+((('[1]N EERR BARINAS'!N100*(100%-AA100))/(1+TASAS!$M$9)))</f>
        <v>0</v>
      </c>
      <c r="O100" s="194">
        <f t="shared" si="19"/>
        <v>0</v>
      </c>
      <c r="P100" s="303">
        <v>1</v>
      </c>
      <c r="Q100" s="303">
        <v>1</v>
      </c>
      <c r="R100" s="303">
        <v>1</v>
      </c>
      <c r="S100" s="303">
        <v>1</v>
      </c>
      <c r="T100" s="303">
        <v>1</v>
      </c>
      <c r="U100" s="303">
        <v>1</v>
      </c>
      <c r="V100" s="303">
        <v>1</v>
      </c>
      <c r="W100" s="303">
        <v>1</v>
      </c>
      <c r="X100" s="303">
        <v>1</v>
      </c>
      <c r="Y100" s="303">
        <v>1</v>
      </c>
      <c r="Z100" s="303">
        <v>1</v>
      </c>
      <c r="AA100" s="303">
        <v>1</v>
      </c>
    </row>
    <row r="101" spans="1:27" outlineLevel="1" x14ac:dyDescent="0.3">
      <c r="A101" s="203" t="s">
        <v>289</v>
      </c>
      <c r="B101" s="131"/>
      <c r="C101" s="131">
        <f>+('[1]N EERR BARINAS'!C101*P101)+((('[1]N EERR BARINAS'!C101*(100%-P101))/(1+TASAS!$B$9)))</f>
        <v>74.612009109592861</v>
      </c>
      <c r="D101" s="131">
        <f>+('[1]N EERR BARINAS'!D101*Q101)+((('[1]N EERR BARINAS'!D101*(100%-Q101))/(1+TASAS!$C$9)))</f>
        <v>92.741140132374923</v>
      </c>
      <c r="E101" s="131">
        <f>+('[1]N EERR BARINAS'!E101*R101)+((('[1]N EERR BARINAS'!E101*(100%-R101))/(1+TASAS!$D$9)))</f>
        <v>77.028088872063037</v>
      </c>
      <c r="F101" s="131">
        <f>+('[1]N EERR BARINAS'!F101*S101)+((('[1]N EERR BARINAS'!F101*(100%-S101))/(1+TASAS!$E$9)))</f>
        <v>89.714524250681194</v>
      </c>
      <c r="G101" s="131">
        <f>+('[1]N EERR BARINAS'!G101*T101)+((('[1]N EERR BARINAS'!G101*(100%-T101))/(1+TASAS!$F$9)))</f>
        <v>91.593261975785225</v>
      </c>
      <c r="H101" s="131">
        <f>+('[1]N EERR BARINAS'!H101*U101)+((('[1]N EERR BARINAS'!H101*(100%-U101))/(1+TASAS!$G$9)))</f>
        <v>95.534760443007997</v>
      </c>
      <c r="I101" s="131">
        <f>+('[1]N EERR BARINAS'!I101*V101)+((('[1]N EERR BARINAS'!I101*(100%-V101))/(1+TASAS!$H$9)))</f>
        <v>0</v>
      </c>
      <c r="J101" s="131">
        <f>+('[1]N EERR BARINAS'!J101*W101)+((('[1]N EERR BARINAS'!J101*(100%-W101))/(1+TASAS!$I$9)))</f>
        <v>0</v>
      </c>
      <c r="K101" s="131">
        <f>+('[1]N EERR BARINAS'!K101*X101)+((('[1]N EERR BARINAS'!K101*(100%-X101))/(1+TASAS!$J$9)))</f>
        <v>0</v>
      </c>
      <c r="L101" s="131">
        <f>+('[1]N EERR BARINAS'!L101*Y101)+((('[1]N EERR BARINAS'!L101*(100%-Y101))/(1+TASAS!$K$9)))</f>
        <v>0</v>
      </c>
      <c r="M101" s="131">
        <f>+('[1]N EERR BARINAS'!M101*Z101)+((('[1]N EERR BARINAS'!M101*(100%-Z101))/(1+TASAS!$L$9)))</f>
        <v>0</v>
      </c>
      <c r="N101" s="131">
        <f>+('[1]N EERR BARINAS'!N101*AA101)+((('[1]N EERR BARINAS'!N101*(100%-AA101))/(1+TASAS!$M$9)))</f>
        <v>0</v>
      </c>
      <c r="O101" s="194">
        <f t="shared" si="19"/>
        <v>521.22378478350538</v>
      </c>
      <c r="P101" s="303">
        <v>0</v>
      </c>
      <c r="Q101" s="303">
        <v>0</v>
      </c>
      <c r="R101" s="303">
        <v>0</v>
      </c>
      <c r="S101" s="303">
        <v>0</v>
      </c>
      <c r="T101" s="303">
        <v>0</v>
      </c>
      <c r="U101" s="303">
        <v>0</v>
      </c>
      <c r="V101" s="303">
        <v>0</v>
      </c>
      <c r="W101" s="303">
        <v>0</v>
      </c>
      <c r="X101" s="303">
        <v>0</v>
      </c>
      <c r="Y101" s="303">
        <v>0</v>
      </c>
      <c r="Z101" s="303">
        <v>0</v>
      </c>
      <c r="AA101" s="303">
        <v>0</v>
      </c>
    </row>
    <row r="102" spans="1:27" outlineLevel="1" x14ac:dyDescent="0.3">
      <c r="A102" s="203" t="s">
        <v>290</v>
      </c>
      <c r="B102" s="131"/>
      <c r="C102" s="131">
        <f>+('[1]N EERR BARINAS'!C102*P102)+((('[1]N EERR BARINAS'!C102*(100%-P102))/(1+TASAS!$B$9)))</f>
        <v>0</v>
      </c>
      <c r="D102" s="131">
        <f>+('[1]N EERR BARINAS'!D102*Q102)+((('[1]N EERR BARINAS'!D102*(100%-Q102))/(1+TASAS!$C$9)))</f>
        <v>0</v>
      </c>
      <c r="E102" s="131">
        <f>+('[1]N EERR BARINAS'!E102*R102)+((('[1]N EERR BARINAS'!E102*(100%-R102))/(1+TASAS!$D$9)))</f>
        <v>0</v>
      </c>
      <c r="F102" s="131">
        <f>+('[1]N EERR BARINAS'!F102*S102)+((('[1]N EERR BARINAS'!F102*(100%-S102))/(1+TASAS!$E$9)))</f>
        <v>0</v>
      </c>
      <c r="G102" s="131">
        <f>+('[1]N EERR BARINAS'!G102*T102)+((('[1]N EERR BARINAS'!G102*(100%-T102))/(1+TASAS!$F$9)))</f>
        <v>0</v>
      </c>
      <c r="H102" s="131">
        <f>+('[1]N EERR BARINAS'!H102*U102)+((('[1]N EERR BARINAS'!H102*(100%-U102))/(1+TASAS!$G$9)))</f>
        <v>0</v>
      </c>
      <c r="I102" s="131">
        <f>+('[1]N EERR BARINAS'!I102*V102)+((('[1]N EERR BARINAS'!I102*(100%-V102))/(1+TASAS!$H$9)))</f>
        <v>0</v>
      </c>
      <c r="J102" s="131">
        <f>+('[1]N EERR BARINAS'!J102*W102)+((('[1]N EERR BARINAS'!J102*(100%-W102))/(1+TASAS!$I$9)))</f>
        <v>0</v>
      </c>
      <c r="K102" s="131">
        <f>+('[1]N EERR BARINAS'!K102*X102)+((('[1]N EERR BARINAS'!K102*(100%-X102))/(1+TASAS!$J$9)))</f>
        <v>0</v>
      </c>
      <c r="L102" s="131">
        <f>+('[1]N EERR BARINAS'!L102*Y102)+((('[1]N EERR BARINAS'!L102*(100%-Y102))/(1+TASAS!$K$9)))</f>
        <v>0</v>
      </c>
      <c r="M102" s="131">
        <f>+('[1]N EERR BARINAS'!M102*Z102)+((('[1]N EERR BARINAS'!M102*(100%-Z102))/(1+TASAS!$L$9)))</f>
        <v>0</v>
      </c>
      <c r="N102" s="131">
        <f>+('[1]N EERR BARINAS'!N102*AA102)+((('[1]N EERR BARINAS'!N102*(100%-AA102))/(1+TASAS!$M$9)))</f>
        <v>0</v>
      </c>
      <c r="O102" s="194">
        <f t="shared" si="19"/>
        <v>0</v>
      </c>
      <c r="P102" s="303">
        <v>0</v>
      </c>
      <c r="Q102" s="303">
        <v>0</v>
      </c>
      <c r="R102" s="303">
        <v>0</v>
      </c>
      <c r="S102" s="303">
        <v>0</v>
      </c>
      <c r="T102" s="303">
        <v>0</v>
      </c>
      <c r="U102" s="303">
        <v>0</v>
      </c>
      <c r="V102" s="303">
        <v>0</v>
      </c>
      <c r="W102" s="303">
        <v>0</v>
      </c>
      <c r="X102" s="303">
        <v>0</v>
      </c>
      <c r="Y102" s="303">
        <v>0</v>
      </c>
      <c r="Z102" s="303">
        <v>0</v>
      </c>
      <c r="AA102" s="303">
        <v>0</v>
      </c>
    </row>
    <row r="103" spans="1:27" outlineLevel="1" x14ac:dyDescent="0.3">
      <c r="A103" s="203" t="s">
        <v>291</v>
      </c>
      <c r="B103" s="131"/>
      <c r="C103" s="131">
        <f>+('[1]N EERR BARINAS'!C103*P103)+((('[1]N EERR BARINAS'!C103*(100%-P103))/(1+TASAS!$B$9)))</f>
        <v>0</v>
      </c>
      <c r="D103" s="131">
        <f>+('[1]N EERR BARINAS'!D103*Q103)+((('[1]N EERR BARINAS'!D103*(100%-Q103))/(1+TASAS!$C$9)))</f>
        <v>15.951307380257635</v>
      </c>
      <c r="E103" s="131">
        <f>+('[1]N EERR BARINAS'!E103*R103)+((('[1]N EERR BARINAS'!E103*(100%-R103))/(1+TASAS!$D$9)))</f>
        <v>13.056564212983776</v>
      </c>
      <c r="F103" s="131">
        <f>+('[1]N EERR BARINAS'!F103*S103)+((('[1]N EERR BARINAS'!F103*(100%-S103))/(1+TASAS!$E$9)))</f>
        <v>15.360179992214869</v>
      </c>
      <c r="G103" s="131">
        <f>+('[1]N EERR BARINAS'!G103*T103)+((('[1]N EERR BARINAS'!G103*(100%-T103))/(1+TASAS!$F$9)))</f>
        <v>0</v>
      </c>
      <c r="H103" s="131">
        <f>+('[1]N EERR BARINAS'!H103*U103)+((('[1]N EERR BARINAS'!H103*(100%-U103))/(1+TASAS!$G$9)))</f>
        <v>0</v>
      </c>
      <c r="I103" s="131">
        <f>+('[1]N EERR BARINAS'!I103*V103)+((('[1]N EERR BARINAS'!I103*(100%-V103))/(1+TASAS!$H$9)))</f>
        <v>0</v>
      </c>
      <c r="J103" s="131">
        <f>+('[1]N EERR BARINAS'!J103*W103)+((('[1]N EERR BARINAS'!J103*(100%-W103))/(1+TASAS!$I$9)))</f>
        <v>0</v>
      </c>
      <c r="K103" s="131">
        <f>+('[1]N EERR BARINAS'!K103*X103)+((('[1]N EERR BARINAS'!K103*(100%-X103))/(1+TASAS!$J$9)))</f>
        <v>0</v>
      </c>
      <c r="L103" s="131">
        <f>+('[1]N EERR BARINAS'!L103*Y103)+((('[1]N EERR BARINAS'!L103*(100%-Y103))/(1+TASAS!$K$9)))</f>
        <v>0</v>
      </c>
      <c r="M103" s="131">
        <f>+('[1]N EERR BARINAS'!M103*Z103)+((('[1]N EERR BARINAS'!M103*(100%-Z103))/(1+TASAS!$L$9)))</f>
        <v>0</v>
      </c>
      <c r="N103" s="131">
        <f>+('[1]N EERR BARINAS'!N103*AA103)+((('[1]N EERR BARINAS'!N103*(100%-AA103))/(1+TASAS!$M$9)))</f>
        <v>0</v>
      </c>
      <c r="O103" s="194">
        <f t="shared" si="19"/>
        <v>44.368051585456278</v>
      </c>
      <c r="P103" s="303">
        <v>0</v>
      </c>
      <c r="Q103" s="303">
        <v>0</v>
      </c>
      <c r="R103" s="303">
        <v>0</v>
      </c>
      <c r="S103" s="303">
        <v>0</v>
      </c>
      <c r="T103" s="303">
        <v>0</v>
      </c>
      <c r="U103" s="303">
        <v>0</v>
      </c>
      <c r="V103" s="303">
        <v>0</v>
      </c>
      <c r="W103" s="303">
        <v>0</v>
      </c>
      <c r="X103" s="303">
        <v>0</v>
      </c>
      <c r="Y103" s="303">
        <v>0</v>
      </c>
      <c r="Z103" s="303">
        <v>0</v>
      </c>
      <c r="AA103" s="303">
        <v>0</v>
      </c>
    </row>
    <row r="104" spans="1:27" outlineLevel="1" x14ac:dyDescent="0.3">
      <c r="A104" s="203" t="s">
        <v>292</v>
      </c>
      <c r="B104" s="131"/>
      <c r="C104" s="131">
        <f>+('[1]N EERR BARINAS'!C104*P104)+((('[1]N EERR BARINAS'!C104*(100%-P104))/(1+TASAS!$B$9)))</f>
        <v>0</v>
      </c>
      <c r="D104" s="131">
        <f>+('[1]N EERR BARINAS'!D104*Q104)+((('[1]N EERR BARINAS'!D104*(100%-Q104))/(1+TASAS!$C$9)))</f>
        <v>0</v>
      </c>
      <c r="E104" s="131">
        <f>+('[1]N EERR BARINAS'!E104*R104)+((('[1]N EERR BARINAS'!E104*(100%-R104))/(1+TASAS!$D$9)))</f>
        <v>0</v>
      </c>
      <c r="F104" s="131">
        <f>+('[1]N EERR BARINAS'!F104*S104)+((('[1]N EERR BARINAS'!F104*(100%-S104))/(1+TASAS!$E$9)))</f>
        <v>0</v>
      </c>
      <c r="G104" s="131">
        <f>+('[1]N EERR BARINAS'!G104*T104)+((('[1]N EERR BARINAS'!G104*(100%-T104))/(1+TASAS!$F$9)))</f>
        <v>0</v>
      </c>
      <c r="H104" s="131">
        <f>+('[1]N EERR BARINAS'!H104*U104)+((('[1]N EERR BARINAS'!H104*(100%-U104))/(1+TASAS!$G$9)))</f>
        <v>0</v>
      </c>
      <c r="I104" s="131">
        <f>+('[1]N EERR BARINAS'!I104*V104)+((('[1]N EERR BARINAS'!I104*(100%-V104))/(1+TASAS!$H$9)))</f>
        <v>0</v>
      </c>
      <c r="J104" s="131">
        <f>+('[1]N EERR BARINAS'!J104*W104)+((('[1]N EERR BARINAS'!J104*(100%-W104))/(1+TASAS!$I$9)))</f>
        <v>0</v>
      </c>
      <c r="K104" s="131">
        <f>+('[1]N EERR BARINAS'!K104*X104)+((('[1]N EERR BARINAS'!K104*(100%-X104))/(1+TASAS!$J$9)))</f>
        <v>0</v>
      </c>
      <c r="L104" s="131">
        <f>+('[1]N EERR BARINAS'!L104*Y104)+((('[1]N EERR BARINAS'!L104*(100%-Y104))/(1+TASAS!$K$9)))</f>
        <v>0</v>
      </c>
      <c r="M104" s="131">
        <f>+('[1]N EERR BARINAS'!M104*Z104)+((('[1]N EERR BARINAS'!M104*(100%-Z104))/(1+TASAS!$L$9)))</f>
        <v>0</v>
      </c>
      <c r="N104" s="131">
        <f>+('[1]N EERR BARINAS'!N104*AA104)+((('[1]N EERR BARINAS'!N104*(100%-AA104))/(1+TASAS!$M$9)))</f>
        <v>0</v>
      </c>
      <c r="O104" s="194">
        <f t="shared" si="19"/>
        <v>0</v>
      </c>
      <c r="P104" s="303">
        <v>0</v>
      </c>
      <c r="Q104" s="303">
        <v>0</v>
      </c>
      <c r="R104" s="303">
        <v>0</v>
      </c>
      <c r="S104" s="303">
        <v>0</v>
      </c>
      <c r="T104" s="303">
        <v>0</v>
      </c>
      <c r="U104" s="303">
        <v>0</v>
      </c>
      <c r="V104" s="303">
        <v>0</v>
      </c>
      <c r="W104" s="303">
        <v>0</v>
      </c>
      <c r="X104" s="303">
        <v>0</v>
      </c>
      <c r="Y104" s="303">
        <v>0</v>
      </c>
      <c r="Z104" s="303">
        <v>0</v>
      </c>
      <c r="AA104" s="303">
        <v>0</v>
      </c>
    </row>
    <row r="105" spans="1:27" outlineLevel="1" x14ac:dyDescent="0.3">
      <c r="A105" s="203" t="s">
        <v>293</v>
      </c>
      <c r="B105" s="131"/>
      <c r="C105" s="131">
        <f>+('[1]N EERR BARINAS'!C105*P105)+((('[1]N EERR BARINAS'!C105*(100%-P105))/(1+TASAS!$B$9)))</f>
        <v>0</v>
      </c>
      <c r="D105" s="131">
        <f>+('[1]N EERR BARINAS'!D105*Q105)+((('[1]N EERR BARINAS'!D105*(100%-Q105))/(1+TASAS!$C$9)))</f>
        <v>33.31</v>
      </c>
      <c r="E105" s="131">
        <f>+('[1]N EERR BARINAS'!E105*R105)+((('[1]N EERR BARINAS'!E105*(100%-R105))/(1+TASAS!$D$9)))</f>
        <v>32.81</v>
      </c>
      <c r="F105" s="131">
        <f>+('[1]N EERR BARINAS'!F105*S105)+((('[1]N EERR BARINAS'!F105*(100%-S105))/(1+TASAS!$E$9)))</f>
        <v>54.09</v>
      </c>
      <c r="G105" s="131">
        <f>+('[1]N EERR BARINAS'!G105*T105)+((('[1]N EERR BARINAS'!G105*(100%-T105))/(1+TASAS!$F$9)))</f>
        <v>0</v>
      </c>
      <c r="H105" s="131">
        <f>+('[1]N EERR BARINAS'!H105*U105)+((('[1]N EERR BARINAS'!H105*(100%-U105))/(1+TASAS!$G$9)))</f>
        <v>0</v>
      </c>
      <c r="I105" s="131">
        <f>+('[1]N EERR BARINAS'!I105*V105)+((('[1]N EERR BARINAS'!I105*(100%-V105))/(1+TASAS!$H$9)))</f>
        <v>0</v>
      </c>
      <c r="J105" s="131">
        <f>+('[1]N EERR BARINAS'!J105*W105)+((('[1]N EERR BARINAS'!J105*(100%-W105))/(1+TASAS!$I$9)))</f>
        <v>0</v>
      </c>
      <c r="K105" s="131">
        <f>+('[1]N EERR BARINAS'!K105*X105)+((('[1]N EERR BARINAS'!K105*(100%-X105))/(1+TASAS!$J$9)))</f>
        <v>0</v>
      </c>
      <c r="L105" s="131">
        <f>+('[1]N EERR BARINAS'!L105*Y105)+((('[1]N EERR BARINAS'!L105*(100%-Y105))/(1+TASAS!$K$9)))</f>
        <v>0</v>
      </c>
      <c r="M105" s="131">
        <f>+('[1]N EERR BARINAS'!M105*Z105)+((('[1]N EERR BARINAS'!M105*(100%-Z105))/(1+TASAS!$L$9)))</f>
        <v>0</v>
      </c>
      <c r="N105" s="131">
        <f>+('[1]N EERR BARINAS'!N105*AA105)+((('[1]N EERR BARINAS'!N105*(100%-AA105))/(1+TASAS!$M$9)))</f>
        <v>0</v>
      </c>
      <c r="O105" s="194">
        <f t="shared" si="19"/>
        <v>120.21000000000001</v>
      </c>
      <c r="P105" s="303">
        <v>1</v>
      </c>
      <c r="Q105" s="303">
        <v>1</v>
      </c>
      <c r="R105" s="303">
        <v>1</v>
      </c>
      <c r="S105" s="303">
        <v>1</v>
      </c>
      <c r="T105" s="303">
        <v>1</v>
      </c>
      <c r="U105" s="303">
        <v>1</v>
      </c>
      <c r="V105" s="303">
        <v>1</v>
      </c>
      <c r="W105" s="303">
        <v>1</v>
      </c>
      <c r="X105" s="303">
        <v>1</v>
      </c>
      <c r="Y105" s="303">
        <v>1</v>
      </c>
      <c r="Z105" s="303">
        <v>1</v>
      </c>
      <c r="AA105" s="303">
        <v>1</v>
      </c>
    </row>
    <row r="106" spans="1:27" outlineLevel="1" x14ac:dyDescent="0.3">
      <c r="A106" s="203" t="s">
        <v>294</v>
      </c>
      <c r="B106" s="131"/>
      <c r="C106" s="131">
        <f>+('[1]N EERR BARINAS'!C106*P106)+((('[1]N EERR BARINAS'!C106*(100%-P106))/(1+TASAS!$B$9)))</f>
        <v>0</v>
      </c>
      <c r="D106" s="131">
        <f>+('[1]N EERR BARINAS'!D106*Q106)+((('[1]N EERR BARINAS'!D106*(100%-Q106))/(1+TASAS!$C$9)))</f>
        <v>0</v>
      </c>
      <c r="E106" s="131">
        <f>+('[1]N EERR BARINAS'!E106*R106)+((('[1]N EERR BARINAS'!E106*(100%-R106))/(1+TASAS!$D$9)))</f>
        <v>0</v>
      </c>
      <c r="F106" s="131">
        <f>+('[1]N EERR BARINAS'!F106*S106)+((('[1]N EERR BARINAS'!F106*(100%-S106))/(1+TASAS!$E$9)))</f>
        <v>0</v>
      </c>
      <c r="G106" s="131">
        <f>+('[1]N EERR BARINAS'!G106*T106)+((('[1]N EERR BARINAS'!G106*(100%-T106))/(1+TASAS!$F$9)))</f>
        <v>0</v>
      </c>
      <c r="H106" s="131">
        <f>+('[1]N EERR BARINAS'!H106*U106)+((('[1]N EERR BARINAS'!H106*(100%-U106))/(1+TASAS!$G$9)))</f>
        <v>0</v>
      </c>
      <c r="I106" s="131">
        <f>+('[1]N EERR BARINAS'!I106*V106)+((('[1]N EERR BARINAS'!I106*(100%-V106))/(1+TASAS!$H$9)))</f>
        <v>0</v>
      </c>
      <c r="J106" s="131">
        <f>+('[1]N EERR BARINAS'!J106*W106)+((('[1]N EERR BARINAS'!J106*(100%-W106))/(1+TASAS!$I$9)))</f>
        <v>0</v>
      </c>
      <c r="K106" s="131">
        <f>+('[1]N EERR BARINAS'!K106*X106)+((('[1]N EERR BARINAS'!K106*(100%-X106))/(1+TASAS!$J$9)))</f>
        <v>0</v>
      </c>
      <c r="L106" s="131">
        <f>+('[1]N EERR BARINAS'!L106*Y106)+((('[1]N EERR BARINAS'!L106*(100%-Y106))/(1+TASAS!$K$9)))</f>
        <v>0</v>
      </c>
      <c r="M106" s="131">
        <f>+('[1]N EERR BARINAS'!M106*Z106)+((('[1]N EERR BARINAS'!M106*(100%-Z106))/(1+TASAS!$L$9)))</f>
        <v>0</v>
      </c>
      <c r="N106" s="131">
        <f>+('[1]N EERR BARINAS'!N106*AA106)+((('[1]N EERR BARINAS'!N106*(100%-AA106))/(1+TASAS!$M$9)))</f>
        <v>0</v>
      </c>
      <c r="O106" s="194">
        <f t="shared" si="19"/>
        <v>0</v>
      </c>
      <c r="P106" s="303">
        <v>1</v>
      </c>
      <c r="Q106" s="303">
        <v>1</v>
      </c>
      <c r="R106" s="303">
        <v>1</v>
      </c>
      <c r="S106" s="303">
        <v>1</v>
      </c>
      <c r="T106" s="303">
        <v>1</v>
      </c>
      <c r="U106" s="303">
        <v>1</v>
      </c>
      <c r="V106" s="303">
        <v>1</v>
      </c>
      <c r="W106" s="303">
        <v>1</v>
      </c>
      <c r="X106" s="303">
        <v>1</v>
      </c>
      <c r="Y106" s="303">
        <v>1</v>
      </c>
      <c r="Z106" s="303">
        <v>1</v>
      </c>
      <c r="AA106" s="303">
        <v>1</v>
      </c>
    </row>
    <row r="107" spans="1:27" outlineLevel="1" x14ac:dyDescent="0.3">
      <c r="A107" s="203" t="s">
        <v>295</v>
      </c>
      <c r="B107" s="131"/>
      <c r="C107" s="131">
        <f>+('[1]N EERR BARINAS'!C107*P107)+((('[1]N EERR BARINAS'!C107*(100%-P107))/(1+TASAS!$B$9)))</f>
        <v>0</v>
      </c>
      <c r="D107" s="131">
        <f>+('[1]N EERR BARINAS'!D107*Q107)+((('[1]N EERR BARINAS'!D107*(100%-Q107))/(1+TASAS!$C$9)))</f>
        <v>0</v>
      </c>
      <c r="E107" s="131">
        <f>+('[1]N EERR BARINAS'!E107*R107)+((('[1]N EERR BARINAS'!E107*(100%-R107))/(1+TASAS!$D$9)))</f>
        <v>0</v>
      </c>
      <c r="F107" s="131">
        <f>+('[1]N EERR BARINAS'!F107*S107)+((('[1]N EERR BARINAS'!F107*(100%-S107))/(1+TASAS!$E$9)))</f>
        <v>0</v>
      </c>
      <c r="G107" s="131">
        <f>+('[1]N EERR BARINAS'!G107*T107)+((('[1]N EERR BARINAS'!G107*(100%-T107))/(1+TASAS!$F$9)))</f>
        <v>0</v>
      </c>
      <c r="H107" s="131">
        <f>+('[1]N EERR BARINAS'!H107*U107)+((('[1]N EERR BARINAS'!H107*(100%-U107))/(1+TASAS!$G$9)))</f>
        <v>0</v>
      </c>
      <c r="I107" s="131">
        <f>+('[1]N EERR BARINAS'!I107*V107)+((('[1]N EERR BARINAS'!I107*(100%-V107))/(1+TASAS!$H$9)))</f>
        <v>0</v>
      </c>
      <c r="J107" s="131">
        <f>+('[1]N EERR BARINAS'!J107*W107)+((('[1]N EERR BARINAS'!J107*(100%-W107))/(1+TASAS!$I$9)))</f>
        <v>0</v>
      </c>
      <c r="K107" s="131">
        <f>+('[1]N EERR BARINAS'!K107*X107)+((('[1]N EERR BARINAS'!K107*(100%-X107))/(1+TASAS!$J$9)))</f>
        <v>0</v>
      </c>
      <c r="L107" s="131">
        <f>+('[1]N EERR BARINAS'!L107*Y107)+((('[1]N EERR BARINAS'!L107*(100%-Y107))/(1+TASAS!$K$9)))</f>
        <v>0</v>
      </c>
      <c r="M107" s="131">
        <f>+('[1]N EERR BARINAS'!M107*Z107)+((('[1]N EERR BARINAS'!M107*(100%-Z107))/(1+TASAS!$L$9)))</f>
        <v>0</v>
      </c>
      <c r="N107" s="131">
        <f>+('[1]N EERR BARINAS'!N107*AA107)+((('[1]N EERR BARINAS'!N107*(100%-AA107))/(1+TASAS!$M$9)))</f>
        <v>0</v>
      </c>
      <c r="O107" s="194">
        <f t="shared" si="19"/>
        <v>0</v>
      </c>
      <c r="P107" s="303">
        <v>0</v>
      </c>
      <c r="Q107" s="303">
        <v>0</v>
      </c>
      <c r="R107" s="303">
        <v>0</v>
      </c>
      <c r="S107" s="303">
        <v>0</v>
      </c>
      <c r="T107" s="303">
        <v>0</v>
      </c>
      <c r="U107" s="303">
        <v>0</v>
      </c>
      <c r="V107" s="303">
        <v>0</v>
      </c>
      <c r="W107" s="303">
        <v>0</v>
      </c>
      <c r="X107" s="303">
        <v>0</v>
      </c>
      <c r="Y107" s="303">
        <v>0</v>
      </c>
      <c r="Z107" s="303">
        <v>0</v>
      </c>
      <c r="AA107" s="303">
        <v>0</v>
      </c>
    </row>
    <row r="108" spans="1:27" outlineLevel="1" x14ac:dyDescent="0.3">
      <c r="A108" s="203" t="s">
        <v>296</v>
      </c>
      <c r="B108" s="131"/>
      <c r="C108" s="131">
        <f>+('[1]N EERR BARINAS'!C108*P108)+((('[1]N EERR BARINAS'!C108*(100%-P108))/(1+TASAS!$B$9)))</f>
        <v>0</v>
      </c>
      <c r="D108" s="131">
        <f>+('[1]N EERR BARINAS'!D108*Q108)+((('[1]N EERR BARINAS'!D108*(100%-Q108))/(1+TASAS!$C$9)))</f>
        <v>0</v>
      </c>
      <c r="E108" s="131">
        <f>+('[1]N EERR BARINAS'!E108*R108)+((('[1]N EERR BARINAS'!E108*(100%-R108))/(1+TASAS!$D$9)))</f>
        <v>0</v>
      </c>
      <c r="F108" s="131">
        <f>+('[1]N EERR BARINAS'!F108*S108)+((('[1]N EERR BARINAS'!F108*(100%-S108))/(1+TASAS!$E$9)))</f>
        <v>0</v>
      </c>
      <c r="G108" s="131">
        <f>+('[1]N EERR BARINAS'!G108*T108)+((('[1]N EERR BARINAS'!G108*(100%-T108))/(1+TASAS!$F$9)))</f>
        <v>0</v>
      </c>
      <c r="H108" s="131">
        <f>+('[1]N EERR BARINAS'!H108*U108)+((('[1]N EERR BARINAS'!H108*(100%-U108))/(1+TASAS!$G$9)))</f>
        <v>32</v>
      </c>
      <c r="I108" s="131">
        <f>+('[1]N EERR BARINAS'!I108*V108)+((('[1]N EERR BARINAS'!I108*(100%-V108))/(1+TASAS!$H$9)))</f>
        <v>0</v>
      </c>
      <c r="J108" s="131">
        <f>+('[1]N EERR BARINAS'!J108*W108)+((('[1]N EERR BARINAS'!J108*(100%-W108))/(1+TASAS!$I$9)))</f>
        <v>0</v>
      </c>
      <c r="K108" s="131">
        <f>+('[1]N EERR BARINAS'!K108*X108)+((('[1]N EERR BARINAS'!K108*(100%-X108))/(1+TASAS!$J$9)))</f>
        <v>0</v>
      </c>
      <c r="L108" s="131">
        <f>+('[1]N EERR BARINAS'!L108*Y108)+((('[1]N EERR BARINAS'!L108*(100%-Y108))/(1+TASAS!$K$9)))</f>
        <v>0</v>
      </c>
      <c r="M108" s="131">
        <f>+('[1]N EERR BARINAS'!M108*Z108)+((('[1]N EERR BARINAS'!M108*(100%-Z108))/(1+TASAS!$L$9)))</f>
        <v>0</v>
      </c>
      <c r="N108" s="131">
        <f>+('[1]N EERR BARINAS'!N108*AA108)+((('[1]N EERR BARINAS'!N108*(100%-AA108))/(1+TASAS!$M$9)))</f>
        <v>0</v>
      </c>
      <c r="O108" s="194">
        <f t="shared" si="19"/>
        <v>32</v>
      </c>
      <c r="P108" s="303">
        <v>1</v>
      </c>
      <c r="Q108" s="303">
        <v>1</v>
      </c>
      <c r="R108" s="303">
        <v>1</v>
      </c>
      <c r="S108" s="303">
        <v>1</v>
      </c>
      <c r="T108" s="303">
        <v>1</v>
      </c>
      <c r="U108" s="303">
        <v>1</v>
      </c>
      <c r="V108" s="303">
        <v>1</v>
      </c>
      <c r="W108" s="303">
        <v>1</v>
      </c>
      <c r="X108" s="303">
        <v>1</v>
      </c>
      <c r="Y108" s="303">
        <v>1</v>
      </c>
      <c r="Z108" s="303">
        <v>1</v>
      </c>
      <c r="AA108" s="303">
        <v>1</v>
      </c>
    </row>
    <row r="109" spans="1:27" outlineLevel="1" x14ac:dyDescent="0.3">
      <c r="A109" s="203" t="s">
        <v>297</v>
      </c>
      <c r="B109" s="131"/>
      <c r="C109" s="131">
        <f>+('[1]N EERR BARINAS'!C109*P109)+((('[1]N EERR BARINAS'!C109*(100%-P109))/(1+TASAS!$B$9)))</f>
        <v>0</v>
      </c>
      <c r="D109" s="131">
        <f>+('[1]N EERR BARINAS'!D109*Q109)+((('[1]N EERR BARINAS'!D109*(100%-Q109))/(1+TASAS!$C$9)))</f>
        <v>11.297378122553557</v>
      </c>
      <c r="E109" s="131">
        <f>+('[1]N EERR BARINAS'!E109*R109)+((('[1]N EERR BARINAS'!E109*(100%-R109))/(1+TASAS!$D$9)))</f>
        <v>10.088522348153232</v>
      </c>
      <c r="F109" s="131">
        <f>+('[1]N EERR BARINAS'!F109*S109)+((('[1]N EERR BARINAS'!F109*(100%-S109))/(1+TASAS!$E$9)))</f>
        <v>10.040604748929544</v>
      </c>
      <c r="G109" s="131">
        <f>+('[1]N EERR BARINAS'!G109*T109)+((('[1]N EERR BARINAS'!G109*(100%-T109))/(1+TASAS!$F$9)))</f>
        <v>0</v>
      </c>
      <c r="H109" s="131">
        <f>+('[1]N EERR BARINAS'!H109*U109)+((('[1]N EERR BARINAS'!H109*(100%-U109))/(1+TASAS!$G$9)))</f>
        <v>0</v>
      </c>
      <c r="I109" s="131">
        <f>+('[1]N EERR BARINAS'!I109*V109)+((('[1]N EERR BARINAS'!I109*(100%-V109))/(1+TASAS!$H$9)))</f>
        <v>0</v>
      </c>
      <c r="J109" s="131">
        <f>+('[1]N EERR BARINAS'!J109*W109)+((('[1]N EERR BARINAS'!J109*(100%-W109))/(1+TASAS!$I$9)))</f>
        <v>0</v>
      </c>
      <c r="K109" s="131">
        <f>+('[1]N EERR BARINAS'!K109*X109)+((('[1]N EERR BARINAS'!K109*(100%-X109))/(1+TASAS!$J$9)))</f>
        <v>0</v>
      </c>
      <c r="L109" s="131">
        <f>+('[1]N EERR BARINAS'!L109*Y109)+((('[1]N EERR BARINAS'!L109*(100%-Y109))/(1+TASAS!$K$9)))</f>
        <v>0</v>
      </c>
      <c r="M109" s="131">
        <f>+('[1]N EERR BARINAS'!M109*Z109)+((('[1]N EERR BARINAS'!M109*(100%-Z109))/(1+TASAS!$L$9)))</f>
        <v>0</v>
      </c>
      <c r="N109" s="131">
        <f>+('[1]N EERR BARINAS'!N109*AA109)+((('[1]N EERR BARINAS'!N109*(100%-AA109))/(1+TASAS!$M$9)))</f>
        <v>0</v>
      </c>
      <c r="O109" s="194">
        <f t="shared" si="19"/>
        <v>31.426505219636333</v>
      </c>
      <c r="P109" s="303">
        <v>0</v>
      </c>
      <c r="Q109" s="303">
        <v>0</v>
      </c>
      <c r="R109" s="303">
        <v>0</v>
      </c>
      <c r="S109" s="303">
        <v>0</v>
      </c>
      <c r="T109" s="303">
        <v>0</v>
      </c>
      <c r="U109" s="303">
        <v>0</v>
      </c>
      <c r="V109" s="303">
        <v>0</v>
      </c>
      <c r="W109" s="303">
        <v>0</v>
      </c>
      <c r="X109" s="303">
        <v>0</v>
      </c>
      <c r="Y109" s="303">
        <v>0</v>
      </c>
      <c r="Z109" s="303">
        <v>0</v>
      </c>
      <c r="AA109" s="303">
        <v>0</v>
      </c>
    </row>
    <row r="110" spans="1:27" outlineLevel="1" x14ac:dyDescent="0.3">
      <c r="A110" s="203" t="s">
        <v>298</v>
      </c>
      <c r="B110" s="131"/>
      <c r="C110" s="131">
        <f>+('[1]N EERR BARINAS'!C110*P110)+((('[1]N EERR BARINAS'!C110*(100%-P110))/(1+TASAS!$B$9)))</f>
        <v>0</v>
      </c>
      <c r="D110" s="131">
        <f>+('[1]N EERR BARINAS'!D110*Q110)+((('[1]N EERR BARINAS'!D110*(100%-Q110))/(1+TASAS!$C$9)))</f>
        <v>0</v>
      </c>
      <c r="E110" s="131">
        <f>+('[1]N EERR BARINAS'!E110*R110)+((('[1]N EERR BARINAS'!E110*(100%-R110))/(1+TASAS!$D$9)))</f>
        <v>0</v>
      </c>
      <c r="F110" s="131">
        <f>+('[1]N EERR BARINAS'!F110*S110)+((('[1]N EERR BARINAS'!F110*(100%-S110))/(1+TASAS!$E$9)))</f>
        <v>0</v>
      </c>
      <c r="G110" s="131">
        <f>+('[1]N EERR BARINAS'!G110*T110)+((('[1]N EERR BARINAS'!G110*(100%-T110))/(1+TASAS!$F$9)))</f>
        <v>0</v>
      </c>
      <c r="H110" s="131">
        <f>+('[1]N EERR BARINAS'!H110*U110)+((('[1]N EERR BARINAS'!H110*(100%-U110))/(1+TASAS!$G$9)))</f>
        <v>0</v>
      </c>
      <c r="I110" s="131">
        <f>+('[1]N EERR BARINAS'!I110*V110)+((('[1]N EERR BARINAS'!I110*(100%-V110))/(1+TASAS!$H$9)))</f>
        <v>0</v>
      </c>
      <c r="J110" s="131">
        <f>+('[1]N EERR BARINAS'!J110*W110)+((('[1]N EERR BARINAS'!J110*(100%-W110))/(1+TASAS!$I$9)))</f>
        <v>0</v>
      </c>
      <c r="K110" s="131">
        <f>+('[1]N EERR BARINAS'!K110*X110)+((('[1]N EERR BARINAS'!K110*(100%-X110))/(1+TASAS!$J$9)))</f>
        <v>0</v>
      </c>
      <c r="L110" s="131">
        <f>+('[1]N EERR BARINAS'!L110*Y110)+((('[1]N EERR BARINAS'!L110*(100%-Y110))/(1+TASAS!$K$9)))</f>
        <v>0</v>
      </c>
      <c r="M110" s="131">
        <f>+('[1]N EERR BARINAS'!M110*Z110)+((('[1]N EERR BARINAS'!M110*(100%-Z110))/(1+TASAS!$L$9)))</f>
        <v>0</v>
      </c>
      <c r="N110" s="131">
        <f>+('[1]N EERR BARINAS'!N110*AA110)+((('[1]N EERR BARINAS'!N110*(100%-AA110))/(1+TASAS!$M$9)))</f>
        <v>0</v>
      </c>
      <c r="O110" s="194">
        <f t="shared" si="19"/>
        <v>0</v>
      </c>
      <c r="P110" s="303">
        <v>0</v>
      </c>
      <c r="Q110" s="303">
        <v>0</v>
      </c>
      <c r="R110" s="303">
        <v>0</v>
      </c>
      <c r="S110" s="303">
        <v>0</v>
      </c>
      <c r="T110" s="303">
        <v>0</v>
      </c>
      <c r="U110" s="303">
        <v>0</v>
      </c>
      <c r="V110" s="303">
        <v>0</v>
      </c>
      <c r="W110" s="303">
        <v>0</v>
      </c>
      <c r="X110" s="303">
        <v>0</v>
      </c>
      <c r="Y110" s="303">
        <v>0</v>
      </c>
      <c r="Z110" s="303">
        <v>0</v>
      </c>
      <c r="AA110" s="303">
        <v>0</v>
      </c>
    </row>
    <row r="111" spans="1:27" outlineLevel="1" x14ac:dyDescent="0.3">
      <c r="A111" s="203" t="s">
        <v>299</v>
      </c>
      <c r="B111" s="131"/>
      <c r="C111" s="131">
        <f>+('[1]N EERR BARINAS'!C111*P111)+((('[1]N EERR BARINAS'!C111*(100%-P111))/(1+TASAS!$B$9)))</f>
        <v>0</v>
      </c>
      <c r="D111" s="131">
        <f>+('[1]N EERR BARINAS'!D111*Q111)+((('[1]N EERR BARINAS'!D111*(100%-Q111))/(1+TASAS!$C$9)))</f>
        <v>23.6</v>
      </c>
      <c r="E111" s="131">
        <f>+('[1]N EERR BARINAS'!E111*R111)+((('[1]N EERR BARINAS'!E111*(100%-R111))/(1+TASAS!$D$9)))</f>
        <v>25.35</v>
      </c>
      <c r="F111" s="131">
        <f>+('[1]N EERR BARINAS'!F111*S111)+((('[1]N EERR BARINAS'!F111*(100%-S111))/(1+TASAS!$E$9)))</f>
        <v>57.98</v>
      </c>
      <c r="G111" s="131">
        <f>+('[1]N EERR BARINAS'!G111*T111)+((('[1]N EERR BARINAS'!G111*(100%-T111))/(1+TASAS!$F$9)))</f>
        <v>0</v>
      </c>
      <c r="H111" s="131">
        <f>+('[1]N EERR BARINAS'!H111*U111)+((('[1]N EERR BARINAS'!H111*(100%-U111))/(1+TASAS!$G$9)))</f>
        <v>0</v>
      </c>
      <c r="I111" s="131">
        <f>+('[1]N EERR BARINAS'!I111*V111)+((('[1]N EERR BARINAS'!I111*(100%-V111))/(1+TASAS!$H$9)))</f>
        <v>0</v>
      </c>
      <c r="J111" s="131">
        <f>+('[1]N EERR BARINAS'!J111*W111)+((('[1]N EERR BARINAS'!J111*(100%-W111))/(1+TASAS!$I$9)))</f>
        <v>0</v>
      </c>
      <c r="K111" s="131">
        <f>+('[1]N EERR BARINAS'!K111*X111)+((('[1]N EERR BARINAS'!K111*(100%-X111))/(1+TASAS!$J$9)))</f>
        <v>0</v>
      </c>
      <c r="L111" s="131">
        <f>+('[1]N EERR BARINAS'!L111*Y111)+((('[1]N EERR BARINAS'!L111*(100%-Y111))/(1+TASAS!$K$9)))</f>
        <v>0</v>
      </c>
      <c r="M111" s="131">
        <f>+('[1]N EERR BARINAS'!M111*Z111)+((('[1]N EERR BARINAS'!M111*(100%-Z111))/(1+TASAS!$L$9)))</f>
        <v>0</v>
      </c>
      <c r="N111" s="131">
        <f>+('[1]N EERR BARINAS'!N111*AA111)+((('[1]N EERR BARINAS'!N111*(100%-AA111))/(1+TASAS!$M$9)))</f>
        <v>0</v>
      </c>
      <c r="O111" s="194">
        <f t="shared" si="19"/>
        <v>106.93</v>
      </c>
      <c r="P111" s="303">
        <v>1</v>
      </c>
      <c r="Q111" s="303">
        <v>1</v>
      </c>
      <c r="R111" s="303">
        <v>1</v>
      </c>
      <c r="S111" s="303">
        <v>1</v>
      </c>
      <c r="T111" s="303">
        <v>1</v>
      </c>
      <c r="U111" s="303">
        <v>1</v>
      </c>
      <c r="V111" s="303">
        <v>1</v>
      </c>
      <c r="W111" s="303">
        <v>1</v>
      </c>
      <c r="X111" s="303">
        <v>1</v>
      </c>
      <c r="Y111" s="303">
        <v>1</v>
      </c>
      <c r="Z111" s="303">
        <v>1</v>
      </c>
      <c r="AA111" s="303">
        <v>1</v>
      </c>
    </row>
    <row r="112" spans="1:27" outlineLevel="1" x14ac:dyDescent="0.3">
      <c r="A112" s="203" t="s">
        <v>300</v>
      </c>
      <c r="B112" s="131"/>
      <c r="C112" s="131">
        <f>+('[1]N EERR BARINAS'!C112*P112)+((('[1]N EERR BARINAS'!C112*(100%-P112))/(1+TASAS!$B$9)))</f>
        <v>0</v>
      </c>
      <c r="D112" s="131">
        <f>+('[1]N EERR BARINAS'!D112*Q112)+((('[1]N EERR BARINAS'!D112*(100%-Q112))/(1+TASAS!$C$9)))</f>
        <v>0</v>
      </c>
      <c r="E112" s="131">
        <f>+('[1]N EERR BARINAS'!E112*R112)+((('[1]N EERR BARINAS'!E112*(100%-R112))/(1+TASAS!$D$9)))</f>
        <v>0</v>
      </c>
      <c r="F112" s="131">
        <f>+('[1]N EERR BARINAS'!F112*S112)+((('[1]N EERR BARINAS'!F112*(100%-S112))/(1+TASAS!$E$9)))</f>
        <v>0</v>
      </c>
      <c r="G112" s="131">
        <f>+('[1]N EERR BARINAS'!G112*T112)+((('[1]N EERR BARINAS'!G112*(100%-T112))/(1+TASAS!$F$9)))</f>
        <v>0</v>
      </c>
      <c r="H112" s="131">
        <f>+('[1]N EERR BARINAS'!H112*U112)+((('[1]N EERR BARINAS'!H112*(100%-U112))/(1+TASAS!$G$9)))</f>
        <v>0</v>
      </c>
      <c r="I112" s="131">
        <f>+('[1]N EERR BARINAS'!I112*V112)+((('[1]N EERR BARINAS'!I112*(100%-V112))/(1+TASAS!$H$9)))</f>
        <v>0</v>
      </c>
      <c r="J112" s="131">
        <f>+('[1]N EERR BARINAS'!J112*W112)+((('[1]N EERR BARINAS'!J112*(100%-W112))/(1+TASAS!$I$9)))</f>
        <v>0</v>
      </c>
      <c r="K112" s="131">
        <f>+('[1]N EERR BARINAS'!K112*X112)+((('[1]N EERR BARINAS'!K112*(100%-X112))/(1+TASAS!$J$9)))</f>
        <v>0</v>
      </c>
      <c r="L112" s="131">
        <f>+('[1]N EERR BARINAS'!L112*Y112)+((('[1]N EERR BARINAS'!L112*(100%-Y112))/(1+TASAS!$K$9)))</f>
        <v>0</v>
      </c>
      <c r="M112" s="131">
        <f>+('[1]N EERR BARINAS'!M112*Z112)+((('[1]N EERR BARINAS'!M112*(100%-Z112))/(1+TASAS!$L$9)))</f>
        <v>0</v>
      </c>
      <c r="N112" s="131">
        <f>+('[1]N EERR BARINAS'!N112*AA112)+((('[1]N EERR BARINAS'!N112*(100%-AA112))/(1+TASAS!$M$9)))</f>
        <v>0</v>
      </c>
      <c r="O112" s="194">
        <f t="shared" si="19"/>
        <v>0</v>
      </c>
      <c r="P112" s="303">
        <v>1</v>
      </c>
      <c r="Q112" s="303">
        <v>1</v>
      </c>
      <c r="R112" s="303">
        <v>1</v>
      </c>
      <c r="S112" s="303">
        <v>1</v>
      </c>
      <c r="T112" s="303">
        <v>1</v>
      </c>
      <c r="U112" s="303">
        <v>1</v>
      </c>
      <c r="V112" s="303">
        <v>1</v>
      </c>
      <c r="W112" s="303">
        <v>1</v>
      </c>
      <c r="X112" s="303">
        <v>1</v>
      </c>
      <c r="Y112" s="303">
        <v>1</v>
      </c>
      <c r="Z112" s="303">
        <v>1</v>
      </c>
      <c r="AA112" s="303">
        <v>1</v>
      </c>
    </row>
    <row r="113" spans="1:27" outlineLevel="1" x14ac:dyDescent="0.3">
      <c r="A113" s="203" t="s">
        <v>301</v>
      </c>
      <c r="B113" s="131"/>
      <c r="C113" s="131">
        <f>+('[1]N EERR BARINAS'!C113*P113)+((('[1]N EERR BARINAS'!C113*(100%-P113))/(1+TASAS!$B$9)))</f>
        <v>0</v>
      </c>
      <c r="D113" s="131">
        <f>+('[1]N EERR BARINAS'!D113*Q113)+((('[1]N EERR BARINAS'!D113*(100%-Q113))/(1+TASAS!$C$9)))</f>
        <v>0</v>
      </c>
      <c r="E113" s="131">
        <f>+('[1]N EERR BARINAS'!E113*R113)+((('[1]N EERR BARINAS'!E113*(100%-R113))/(1+TASAS!$D$9)))</f>
        <v>0</v>
      </c>
      <c r="F113" s="131">
        <f>+('[1]N EERR BARINAS'!F113*S113)+((('[1]N EERR BARINAS'!F113*(100%-S113))/(1+TASAS!$E$9)))</f>
        <v>0</v>
      </c>
      <c r="G113" s="131">
        <f>+('[1]N EERR BARINAS'!G113*T113)+((('[1]N EERR BARINAS'!G113*(100%-T113))/(1+TASAS!$F$9)))</f>
        <v>0</v>
      </c>
      <c r="H113" s="131">
        <f>+('[1]N EERR BARINAS'!H113*U113)+((('[1]N EERR BARINAS'!H113*(100%-U113))/(1+TASAS!$G$9)))</f>
        <v>0</v>
      </c>
      <c r="I113" s="131">
        <f>+('[1]N EERR BARINAS'!I113*V113)+((('[1]N EERR BARINAS'!I113*(100%-V113))/(1+TASAS!$H$9)))</f>
        <v>0</v>
      </c>
      <c r="J113" s="131">
        <f>+('[1]N EERR BARINAS'!J113*W113)+((('[1]N EERR BARINAS'!J113*(100%-W113))/(1+TASAS!$I$9)))</f>
        <v>0</v>
      </c>
      <c r="K113" s="131">
        <f>+('[1]N EERR BARINAS'!K113*X113)+((('[1]N EERR BARINAS'!K113*(100%-X113))/(1+TASAS!$J$9)))</f>
        <v>0</v>
      </c>
      <c r="L113" s="131">
        <f>+('[1]N EERR BARINAS'!L113*Y113)+((('[1]N EERR BARINAS'!L113*(100%-Y113))/(1+TASAS!$K$9)))</f>
        <v>0</v>
      </c>
      <c r="M113" s="131">
        <f>+('[1]N EERR BARINAS'!M113*Z113)+((('[1]N EERR BARINAS'!M113*(100%-Z113))/(1+TASAS!$L$9)))</f>
        <v>0</v>
      </c>
      <c r="N113" s="131">
        <f>+('[1]N EERR BARINAS'!N113*AA113)+((('[1]N EERR BARINAS'!N113*(100%-AA113))/(1+TASAS!$M$9)))</f>
        <v>0</v>
      </c>
      <c r="O113" s="194">
        <f t="shared" si="19"/>
        <v>0</v>
      </c>
      <c r="P113" s="303">
        <v>0</v>
      </c>
      <c r="Q113" s="303">
        <v>0</v>
      </c>
      <c r="R113" s="303">
        <v>0</v>
      </c>
      <c r="S113" s="303">
        <v>0</v>
      </c>
      <c r="T113" s="303">
        <v>0</v>
      </c>
      <c r="U113" s="303">
        <v>0</v>
      </c>
      <c r="V113" s="303">
        <v>0</v>
      </c>
      <c r="W113" s="303">
        <v>0</v>
      </c>
      <c r="X113" s="303">
        <v>0</v>
      </c>
      <c r="Y113" s="303">
        <v>0</v>
      </c>
      <c r="Z113" s="303">
        <v>0</v>
      </c>
      <c r="AA113" s="303">
        <v>0</v>
      </c>
    </row>
    <row r="114" spans="1:27" outlineLevel="1" x14ac:dyDescent="0.3">
      <c r="A114" s="203" t="s">
        <v>302</v>
      </c>
      <c r="B114" s="131"/>
      <c r="C114" s="131">
        <f>+('[1]N EERR BARINAS'!C114*P114)+((('[1]N EERR BARINAS'!C114*(100%-P114))/(1+TASAS!$B$9)))</f>
        <v>0</v>
      </c>
      <c r="D114" s="131">
        <f>+('[1]N EERR BARINAS'!D114*Q114)+((('[1]N EERR BARINAS'!D114*(100%-Q114))/(1+TASAS!$C$9)))</f>
        <v>0</v>
      </c>
      <c r="E114" s="131">
        <f>+('[1]N EERR BARINAS'!E114*R114)+((('[1]N EERR BARINAS'!E114*(100%-R114))/(1+TASAS!$D$9)))</f>
        <v>0</v>
      </c>
      <c r="F114" s="131">
        <f>+('[1]N EERR BARINAS'!F114*S114)+((('[1]N EERR BARINAS'!F114*(100%-S114))/(1+TASAS!$E$9)))</f>
        <v>0</v>
      </c>
      <c r="G114" s="131">
        <f>+('[1]N EERR BARINAS'!G114*T114)+((('[1]N EERR BARINAS'!G114*(100%-T114))/(1+TASAS!$F$9)))</f>
        <v>0</v>
      </c>
      <c r="H114" s="131">
        <f>+('[1]N EERR BARINAS'!H114*U114)+((('[1]N EERR BARINAS'!H114*(100%-U114))/(1+TASAS!$G$9)))</f>
        <v>0</v>
      </c>
      <c r="I114" s="131">
        <f>+('[1]N EERR BARINAS'!I114*V114)+((('[1]N EERR BARINAS'!I114*(100%-V114))/(1+TASAS!$H$9)))</f>
        <v>0</v>
      </c>
      <c r="J114" s="131">
        <f>+('[1]N EERR BARINAS'!J114*W114)+((('[1]N EERR BARINAS'!J114*(100%-W114))/(1+TASAS!$I$9)))</f>
        <v>0</v>
      </c>
      <c r="K114" s="131">
        <f>+('[1]N EERR BARINAS'!K114*X114)+((('[1]N EERR BARINAS'!K114*(100%-X114))/(1+TASAS!$J$9)))</f>
        <v>0</v>
      </c>
      <c r="L114" s="131">
        <f>+('[1]N EERR BARINAS'!L114*Y114)+((('[1]N EERR BARINAS'!L114*(100%-Y114))/(1+TASAS!$K$9)))</f>
        <v>0</v>
      </c>
      <c r="M114" s="131">
        <f>+('[1]N EERR BARINAS'!M114*Z114)+((('[1]N EERR BARINAS'!M114*(100%-Z114))/(1+TASAS!$L$9)))</f>
        <v>0</v>
      </c>
      <c r="N114" s="131">
        <f>+('[1]N EERR BARINAS'!N114*AA114)+((('[1]N EERR BARINAS'!N114*(100%-AA114))/(1+TASAS!$M$9)))</f>
        <v>0</v>
      </c>
      <c r="O114" s="194">
        <f t="shared" si="19"/>
        <v>0</v>
      </c>
      <c r="P114" s="303">
        <v>0</v>
      </c>
      <c r="Q114" s="303">
        <v>0</v>
      </c>
      <c r="R114" s="303">
        <v>0</v>
      </c>
      <c r="S114" s="303">
        <v>0</v>
      </c>
      <c r="T114" s="303">
        <v>0</v>
      </c>
      <c r="U114" s="303">
        <v>0</v>
      </c>
      <c r="V114" s="303">
        <v>0</v>
      </c>
      <c r="W114" s="303">
        <v>0</v>
      </c>
      <c r="X114" s="303">
        <v>0</v>
      </c>
      <c r="Y114" s="303">
        <v>0</v>
      </c>
      <c r="Z114" s="303">
        <v>0</v>
      </c>
      <c r="AA114" s="303">
        <v>0</v>
      </c>
    </row>
    <row r="115" spans="1:27" outlineLevel="1" x14ac:dyDescent="0.3">
      <c r="A115" s="203" t="s">
        <v>303</v>
      </c>
      <c r="B115" s="131"/>
      <c r="C115" s="131">
        <f>+('[1]N EERR BARINAS'!C115*P115)+((('[1]N EERR BARINAS'!C115*(100%-P115))/(1+TASAS!$B$9)))</f>
        <v>0</v>
      </c>
      <c r="D115" s="131">
        <f>+('[1]N EERR BARINAS'!D115*Q115)+((('[1]N EERR BARINAS'!D115*(100%-Q115))/(1+TASAS!$C$9)))</f>
        <v>0</v>
      </c>
      <c r="E115" s="131">
        <f>+('[1]N EERR BARINAS'!E115*R115)+((('[1]N EERR BARINAS'!E115*(100%-R115))/(1+TASAS!$D$9)))</f>
        <v>0</v>
      </c>
      <c r="F115" s="131">
        <f>+('[1]N EERR BARINAS'!F115*S115)+((('[1]N EERR BARINAS'!F115*(100%-S115))/(1+TASAS!$E$9)))</f>
        <v>0</v>
      </c>
      <c r="G115" s="131">
        <f>+('[1]N EERR BARINAS'!G115*T115)+((('[1]N EERR BARINAS'!G115*(100%-T115))/(1+TASAS!$F$9)))</f>
        <v>0</v>
      </c>
      <c r="H115" s="131">
        <f>+('[1]N EERR BARINAS'!H115*U115)+((('[1]N EERR BARINAS'!H115*(100%-U115))/(1+TASAS!$G$9)))</f>
        <v>0</v>
      </c>
      <c r="I115" s="131">
        <f>+('[1]N EERR BARINAS'!I115*V115)+((('[1]N EERR BARINAS'!I115*(100%-V115))/(1+TASAS!$H$9)))</f>
        <v>0</v>
      </c>
      <c r="J115" s="131">
        <f>+('[1]N EERR BARINAS'!J115*W115)+((('[1]N EERR BARINAS'!J115*(100%-W115))/(1+TASAS!$I$9)))</f>
        <v>0</v>
      </c>
      <c r="K115" s="131">
        <f>+('[1]N EERR BARINAS'!K115*X115)+((('[1]N EERR BARINAS'!K115*(100%-X115))/(1+TASAS!$J$9)))</f>
        <v>0</v>
      </c>
      <c r="L115" s="131">
        <f>+('[1]N EERR BARINAS'!L115*Y115)+((('[1]N EERR BARINAS'!L115*(100%-Y115))/(1+TASAS!$K$9)))</f>
        <v>0</v>
      </c>
      <c r="M115" s="131">
        <f>+('[1]N EERR BARINAS'!M115*Z115)+((('[1]N EERR BARINAS'!M115*(100%-Z115))/(1+TASAS!$L$9)))</f>
        <v>0</v>
      </c>
      <c r="N115" s="131">
        <f>+('[1]N EERR BARINAS'!N115*AA115)+((('[1]N EERR BARINAS'!N115*(100%-AA115))/(1+TASAS!$M$9)))</f>
        <v>0</v>
      </c>
      <c r="O115" s="194">
        <f t="shared" si="19"/>
        <v>0</v>
      </c>
      <c r="P115" s="303">
        <v>1</v>
      </c>
      <c r="Q115" s="303">
        <v>1</v>
      </c>
      <c r="R115" s="303">
        <v>1</v>
      </c>
      <c r="S115" s="303">
        <v>1</v>
      </c>
      <c r="T115" s="303">
        <v>1</v>
      </c>
      <c r="U115" s="303">
        <v>1</v>
      </c>
      <c r="V115" s="303">
        <v>1</v>
      </c>
      <c r="W115" s="303">
        <v>1</v>
      </c>
      <c r="X115" s="303">
        <v>1</v>
      </c>
      <c r="Y115" s="303">
        <v>1</v>
      </c>
      <c r="Z115" s="303">
        <v>1</v>
      </c>
      <c r="AA115" s="303">
        <v>1</v>
      </c>
    </row>
    <row r="116" spans="1:27" outlineLevel="1" x14ac:dyDescent="0.3">
      <c r="A116" s="203" t="s">
        <v>304</v>
      </c>
      <c r="B116" s="131"/>
      <c r="C116" s="131">
        <f>+('[1]N EERR BARINAS'!C116*P116)+((('[1]N EERR BARINAS'!C116*(100%-P116))/(1+TASAS!$B$9)))</f>
        <v>0</v>
      </c>
      <c r="D116" s="131">
        <f>+('[1]N EERR BARINAS'!D116*Q116)+((('[1]N EERR BARINAS'!D116*(100%-Q116))/(1+TASAS!$C$9)))</f>
        <v>0</v>
      </c>
      <c r="E116" s="131">
        <f>+('[1]N EERR BARINAS'!E116*R116)+((('[1]N EERR BARINAS'!E116*(100%-R116))/(1+TASAS!$D$9)))</f>
        <v>0</v>
      </c>
      <c r="F116" s="131">
        <f>+('[1]N EERR BARINAS'!F116*S116)+((('[1]N EERR BARINAS'!F116*(100%-S116))/(1+TASAS!$E$9)))</f>
        <v>0</v>
      </c>
      <c r="G116" s="131">
        <f>+('[1]N EERR BARINAS'!G116*T116)+((('[1]N EERR BARINAS'!G116*(100%-T116))/(1+TASAS!$F$9)))</f>
        <v>0</v>
      </c>
      <c r="H116" s="131">
        <f>+('[1]N EERR BARINAS'!H116*U116)+((('[1]N EERR BARINAS'!H116*(100%-U116))/(1+TASAS!$G$9)))</f>
        <v>0</v>
      </c>
      <c r="I116" s="131">
        <f>+('[1]N EERR BARINAS'!I116*V116)+((('[1]N EERR BARINAS'!I116*(100%-V116))/(1+TASAS!$H$9)))</f>
        <v>0</v>
      </c>
      <c r="J116" s="131">
        <f>+('[1]N EERR BARINAS'!J116*W116)+((('[1]N EERR BARINAS'!J116*(100%-W116))/(1+TASAS!$I$9)))</f>
        <v>0</v>
      </c>
      <c r="K116" s="131">
        <f>+('[1]N EERR BARINAS'!K116*X116)+((('[1]N EERR BARINAS'!K116*(100%-X116))/(1+TASAS!$J$9)))</f>
        <v>0</v>
      </c>
      <c r="L116" s="131">
        <f>+('[1]N EERR BARINAS'!L116*Y116)+((('[1]N EERR BARINAS'!L116*(100%-Y116))/(1+TASAS!$K$9)))</f>
        <v>0</v>
      </c>
      <c r="M116" s="131">
        <f>+('[1]N EERR BARINAS'!M116*Z116)+((('[1]N EERR BARINAS'!M116*(100%-Z116))/(1+TASAS!$L$9)))</f>
        <v>0</v>
      </c>
      <c r="N116" s="131">
        <f>+('[1]N EERR BARINAS'!N116*AA116)+((('[1]N EERR BARINAS'!N116*(100%-AA116))/(1+TASAS!$M$9)))</f>
        <v>0</v>
      </c>
      <c r="O116" s="194">
        <f t="shared" si="19"/>
        <v>0</v>
      </c>
      <c r="P116" s="303">
        <v>1</v>
      </c>
      <c r="Q116" s="303">
        <v>1</v>
      </c>
      <c r="R116" s="303">
        <v>1</v>
      </c>
      <c r="S116" s="303">
        <v>1</v>
      </c>
      <c r="T116" s="303">
        <v>1</v>
      </c>
      <c r="U116" s="303">
        <v>1</v>
      </c>
      <c r="V116" s="303">
        <v>1</v>
      </c>
      <c r="W116" s="303">
        <v>1</v>
      </c>
      <c r="X116" s="303">
        <v>1</v>
      </c>
      <c r="Y116" s="303">
        <v>1</v>
      </c>
      <c r="Z116" s="303">
        <v>1</v>
      </c>
      <c r="AA116" s="303">
        <v>1</v>
      </c>
    </row>
    <row r="117" spans="1:27" outlineLevel="1" x14ac:dyDescent="0.3">
      <c r="A117" s="203" t="s">
        <v>305</v>
      </c>
      <c r="B117" s="131"/>
      <c r="C117" s="131">
        <f>+('[1]N EERR BARINAS'!C117*P117)+((('[1]N EERR BARINAS'!C117*(100%-P117))/(1+TASAS!$B$9)))</f>
        <v>0</v>
      </c>
      <c r="D117" s="131">
        <f>+('[1]N EERR BARINAS'!D117*Q117)+((('[1]N EERR BARINAS'!D117*(100%-Q117))/(1+TASAS!$C$9)))</f>
        <v>0</v>
      </c>
      <c r="E117" s="131">
        <f>+('[1]N EERR BARINAS'!E117*R117)+((('[1]N EERR BARINAS'!E117*(100%-R117))/(1+TASAS!$D$9)))</f>
        <v>0</v>
      </c>
      <c r="F117" s="131">
        <f>+('[1]N EERR BARINAS'!F117*S117)+((('[1]N EERR BARINAS'!F117*(100%-S117))/(1+TASAS!$E$9)))</f>
        <v>0</v>
      </c>
      <c r="G117" s="131">
        <f>+('[1]N EERR BARINAS'!G117*T117)+((('[1]N EERR BARINAS'!G117*(100%-T117))/(1+TASAS!$F$9)))</f>
        <v>0</v>
      </c>
      <c r="H117" s="131">
        <f>+('[1]N EERR BARINAS'!H117*U117)+((('[1]N EERR BARINAS'!H117*(100%-U117))/(1+TASAS!$G$9)))</f>
        <v>0</v>
      </c>
      <c r="I117" s="131">
        <f>+('[1]N EERR BARINAS'!I117*V117)+((('[1]N EERR BARINAS'!I117*(100%-V117))/(1+TASAS!$H$9)))</f>
        <v>0</v>
      </c>
      <c r="J117" s="131">
        <f>+('[1]N EERR BARINAS'!J117*W117)+((('[1]N EERR BARINAS'!J117*(100%-W117))/(1+TASAS!$I$9)))</f>
        <v>0</v>
      </c>
      <c r="K117" s="131">
        <f>+('[1]N EERR BARINAS'!K117*X117)+((('[1]N EERR BARINAS'!K117*(100%-X117))/(1+TASAS!$J$9)))</f>
        <v>0</v>
      </c>
      <c r="L117" s="131">
        <f>+('[1]N EERR BARINAS'!L117*Y117)+((('[1]N EERR BARINAS'!L117*(100%-Y117))/(1+TASAS!$K$9)))</f>
        <v>0</v>
      </c>
      <c r="M117" s="131">
        <f>+('[1]N EERR BARINAS'!M117*Z117)+((('[1]N EERR BARINAS'!M117*(100%-Z117))/(1+TASAS!$L$9)))</f>
        <v>0</v>
      </c>
      <c r="N117" s="131">
        <f>+('[1]N EERR BARINAS'!N117*AA117)+((('[1]N EERR BARINAS'!N117*(100%-AA117))/(1+TASAS!$M$9)))</f>
        <v>0</v>
      </c>
      <c r="O117" s="194">
        <f t="shared" si="19"/>
        <v>0</v>
      </c>
      <c r="P117" s="303">
        <v>0</v>
      </c>
      <c r="Q117" s="303">
        <v>0</v>
      </c>
      <c r="R117" s="303">
        <v>0</v>
      </c>
      <c r="S117" s="303">
        <v>0</v>
      </c>
      <c r="T117" s="303">
        <v>0</v>
      </c>
      <c r="U117" s="303">
        <v>0</v>
      </c>
      <c r="V117" s="303">
        <v>0</v>
      </c>
      <c r="W117" s="303">
        <v>0</v>
      </c>
      <c r="X117" s="303">
        <v>0</v>
      </c>
      <c r="Y117" s="303">
        <v>0</v>
      </c>
      <c r="Z117" s="303">
        <v>0</v>
      </c>
      <c r="AA117" s="303">
        <v>0</v>
      </c>
    </row>
    <row r="118" spans="1:27" outlineLevel="1" x14ac:dyDescent="0.3">
      <c r="A118" s="203" t="s">
        <v>306</v>
      </c>
      <c r="B118" s="131"/>
      <c r="C118" s="131">
        <f>+('[1]N EERR BARINAS'!C118*P118)+((('[1]N EERR BARINAS'!C118*(100%-P118))/(1+TASAS!$B$9)))</f>
        <v>0</v>
      </c>
      <c r="D118" s="131">
        <f>+('[1]N EERR BARINAS'!D118*Q118)+((('[1]N EERR BARINAS'!D118*(100%-Q118))/(1+TASAS!$C$9)))</f>
        <v>0</v>
      </c>
      <c r="E118" s="131">
        <f>+('[1]N EERR BARINAS'!E118*R118)+((('[1]N EERR BARINAS'!E118*(100%-R118))/(1+TASAS!$D$9)))</f>
        <v>0</v>
      </c>
      <c r="F118" s="131">
        <f>+('[1]N EERR BARINAS'!F118*S118)+((('[1]N EERR BARINAS'!F118*(100%-S118))/(1+TASAS!$E$9)))</f>
        <v>0</v>
      </c>
      <c r="G118" s="131">
        <f>+('[1]N EERR BARINAS'!G118*T118)+((('[1]N EERR BARINAS'!G118*(100%-T118))/(1+TASAS!$F$9)))</f>
        <v>0</v>
      </c>
      <c r="H118" s="131">
        <f>+('[1]N EERR BARINAS'!H118*U118)+((('[1]N EERR BARINAS'!H118*(100%-U118))/(1+TASAS!$G$9)))</f>
        <v>0</v>
      </c>
      <c r="I118" s="131">
        <f>+('[1]N EERR BARINAS'!I118*V118)+((('[1]N EERR BARINAS'!I118*(100%-V118))/(1+TASAS!$H$9)))</f>
        <v>0</v>
      </c>
      <c r="J118" s="131">
        <f>+('[1]N EERR BARINAS'!J118*W118)+((('[1]N EERR BARINAS'!J118*(100%-W118))/(1+TASAS!$I$9)))</f>
        <v>0</v>
      </c>
      <c r="K118" s="131">
        <f>+('[1]N EERR BARINAS'!K118*X118)+((('[1]N EERR BARINAS'!K118*(100%-X118))/(1+TASAS!$J$9)))</f>
        <v>0</v>
      </c>
      <c r="L118" s="131">
        <f>+('[1]N EERR BARINAS'!L118*Y118)+((('[1]N EERR BARINAS'!L118*(100%-Y118))/(1+TASAS!$K$9)))</f>
        <v>0</v>
      </c>
      <c r="M118" s="131">
        <f>+('[1]N EERR BARINAS'!M118*Z118)+((('[1]N EERR BARINAS'!M118*(100%-Z118))/(1+TASAS!$L$9)))</f>
        <v>0</v>
      </c>
      <c r="N118" s="131">
        <f>+('[1]N EERR BARINAS'!N118*AA118)+((('[1]N EERR BARINAS'!N118*(100%-AA118))/(1+TASAS!$M$9)))</f>
        <v>0</v>
      </c>
      <c r="O118" s="194">
        <f t="shared" si="19"/>
        <v>0</v>
      </c>
      <c r="P118" s="303">
        <v>0</v>
      </c>
      <c r="Q118" s="303">
        <v>0</v>
      </c>
      <c r="R118" s="303">
        <v>0</v>
      </c>
      <c r="S118" s="303">
        <v>0</v>
      </c>
      <c r="T118" s="303">
        <v>0</v>
      </c>
      <c r="U118" s="303">
        <v>0</v>
      </c>
      <c r="V118" s="303">
        <v>0</v>
      </c>
      <c r="W118" s="303">
        <v>0</v>
      </c>
      <c r="X118" s="303">
        <v>0</v>
      </c>
      <c r="Y118" s="303">
        <v>0</v>
      </c>
      <c r="Z118" s="303">
        <v>0</v>
      </c>
      <c r="AA118" s="303">
        <v>0</v>
      </c>
    </row>
    <row r="119" spans="1:27" outlineLevel="1" x14ac:dyDescent="0.3">
      <c r="A119" s="203" t="s">
        <v>307</v>
      </c>
      <c r="B119" s="131"/>
      <c r="C119" s="131">
        <f>+('[1]N EERR BARINAS'!C119*P119)+((('[1]N EERR BARINAS'!C119*(100%-P119))/(1+TASAS!$B$9)))</f>
        <v>0</v>
      </c>
      <c r="D119" s="131">
        <f>+('[1]N EERR BARINAS'!D119*Q119)+((('[1]N EERR BARINAS'!D119*(100%-Q119))/(1+TASAS!$C$9)))</f>
        <v>0</v>
      </c>
      <c r="E119" s="131">
        <f>+('[1]N EERR BARINAS'!E119*R119)+((('[1]N EERR BARINAS'!E119*(100%-R119))/(1+TASAS!$D$9)))</f>
        <v>0</v>
      </c>
      <c r="F119" s="131">
        <f>+('[1]N EERR BARINAS'!F119*S119)+((('[1]N EERR BARINAS'!F119*(100%-S119))/(1+TASAS!$E$9)))</f>
        <v>0</v>
      </c>
      <c r="G119" s="131">
        <f>+('[1]N EERR BARINAS'!G119*T119)+((('[1]N EERR BARINAS'!G119*(100%-T119))/(1+TASAS!$F$9)))</f>
        <v>0</v>
      </c>
      <c r="H119" s="131">
        <f>+('[1]N EERR BARINAS'!H119*U119)+((('[1]N EERR BARINAS'!H119*(100%-U119))/(1+TASAS!$G$9)))</f>
        <v>0</v>
      </c>
      <c r="I119" s="131">
        <f>+('[1]N EERR BARINAS'!I119*V119)+((('[1]N EERR BARINAS'!I119*(100%-V119))/(1+TASAS!$H$9)))</f>
        <v>0</v>
      </c>
      <c r="J119" s="131">
        <f>+('[1]N EERR BARINAS'!J119*W119)+((('[1]N EERR BARINAS'!J119*(100%-W119))/(1+TASAS!$I$9)))</f>
        <v>0</v>
      </c>
      <c r="K119" s="131">
        <f>+('[1]N EERR BARINAS'!K119*X119)+((('[1]N EERR BARINAS'!K119*(100%-X119))/(1+TASAS!$J$9)))</f>
        <v>0</v>
      </c>
      <c r="L119" s="131">
        <f>+('[1]N EERR BARINAS'!L119*Y119)+((('[1]N EERR BARINAS'!L119*(100%-Y119))/(1+TASAS!$K$9)))</f>
        <v>0</v>
      </c>
      <c r="M119" s="131">
        <f>+('[1]N EERR BARINAS'!M119*Z119)+((('[1]N EERR BARINAS'!M119*(100%-Z119))/(1+TASAS!$L$9)))</f>
        <v>0</v>
      </c>
      <c r="N119" s="131">
        <f>+('[1]N EERR BARINAS'!N119*AA119)+((('[1]N EERR BARINAS'!N119*(100%-AA119))/(1+TASAS!$M$9)))</f>
        <v>0</v>
      </c>
      <c r="O119" s="194">
        <f t="shared" si="19"/>
        <v>0</v>
      </c>
      <c r="P119" s="303">
        <v>1</v>
      </c>
      <c r="Q119" s="303">
        <v>1</v>
      </c>
      <c r="R119" s="303">
        <v>1</v>
      </c>
      <c r="S119" s="303">
        <v>1</v>
      </c>
      <c r="T119" s="303">
        <v>1</v>
      </c>
      <c r="U119" s="303">
        <v>1</v>
      </c>
      <c r="V119" s="303">
        <v>1</v>
      </c>
      <c r="W119" s="303">
        <v>1</v>
      </c>
      <c r="X119" s="303">
        <v>1</v>
      </c>
      <c r="Y119" s="303">
        <v>1</v>
      </c>
      <c r="Z119" s="303">
        <v>1</v>
      </c>
      <c r="AA119" s="303">
        <v>1</v>
      </c>
    </row>
    <row r="120" spans="1:27" outlineLevel="1" x14ac:dyDescent="0.3">
      <c r="A120" s="203" t="s">
        <v>308</v>
      </c>
      <c r="B120" s="131"/>
      <c r="C120" s="131">
        <f>+('[1]N EERR BARINAS'!C120*P120)+((('[1]N EERR BARINAS'!C120*(100%-P120))/(1+TASAS!$B$9)))</f>
        <v>0</v>
      </c>
      <c r="D120" s="131">
        <f>+('[1]N EERR BARINAS'!D120*Q120)+((('[1]N EERR BARINAS'!D120*(100%-Q120))/(1+TASAS!$C$9)))</f>
        <v>0</v>
      </c>
      <c r="E120" s="131">
        <f>+('[1]N EERR BARINAS'!E120*R120)+((('[1]N EERR BARINAS'!E120*(100%-R120))/(1+TASAS!$D$9)))</f>
        <v>0</v>
      </c>
      <c r="F120" s="131">
        <f>+('[1]N EERR BARINAS'!F120*S120)+((('[1]N EERR BARINAS'!F120*(100%-S120))/(1+TASAS!$E$9)))</f>
        <v>0</v>
      </c>
      <c r="G120" s="131">
        <f>+('[1]N EERR BARINAS'!G120*T120)+((('[1]N EERR BARINAS'!G120*(100%-T120))/(1+TASAS!$F$9)))</f>
        <v>0</v>
      </c>
      <c r="H120" s="131">
        <f>+('[1]N EERR BARINAS'!H120*U120)+((('[1]N EERR BARINAS'!H120*(100%-U120))/(1+TASAS!$G$9)))</f>
        <v>0</v>
      </c>
      <c r="I120" s="131">
        <f>+('[1]N EERR BARINAS'!I120*V120)+((('[1]N EERR BARINAS'!I120*(100%-V120))/(1+TASAS!$H$9)))</f>
        <v>0</v>
      </c>
      <c r="J120" s="131">
        <f>+('[1]N EERR BARINAS'!J120*W120)+((('[1]N EERR BARINAS'!J120*(100%-W120))/(1+TASAS!$I$9)))</f>
        <v>0</v>
      </c>
      <c r="K120" s="131">
        <f>+('[1]N EERR BARINAS'!K120*X120)+((('[1]N EERR BARINAS'!K120*(100%-X120))/(1+TASAS!$J$9)))</f>
        <v>0</v>
      </c>
      <c r="L120" s="131">
        <f>+('[1]N EERR BARINAS'!L120*Y120)+((('[1]N EERR BARINAS'!L120*(100%-Y120))/(1+TASAS!$K$9)))</f>
        <v>0</v>
      </c>
      <c r="M120" s="131">
        <f>+('[1]N EERR BARINAS'!M120*Z120)+((('[1]N EERR BARINAS'!M120*(100%-Z120))/(1+TASAS!$L$9)))</f>
        <v>0</v>
      </c>
      <c r="N120" s="131">
        <f>+('[1]N EERR BARINAS'!N120*AA120)+((('[1]N EERR BARINAS'!N120*(100%-AA120))/(1+TASAS!$M$9)))</f>
        <v>0</v>
      </c>
      <c r="O120" s="194">
        <f t="shared" si="19"/>
        <v>0</v>
      </c>
      <c r="P120" s="303">
        <v>1</v>
      </c>
      <c r="Q120" s="303">
        <v>1</v>
      </c>
      <c r="R120" s="303">
        <v>1</v>
      </c>
      <c r="S120" s="303">
        <v>1</v>
      </c>
      <c r="T120" s="303">
        <v>1</v>
      </c>
      <c r="U120" s="303">
        <v>1</v>
      </c>
      <c r="V120" s="303">
        <v>1</v>
      </c>
      <c r="W120" s="303">
        <v>1</v>
      </c>
      <c r="X120" s="303">
        <v>1</v>
      </c>
      <c r="Y120" s="303">
        <v>1</v>
      </c>
      <c r="Z120" s="303">
        <v>1</v>
      </c>
      <c r="AA120" s="303">
        <v>1</v>
      </c>
    </row>
    <row r="121" spans="1:27" outlineLevel="1" x14ac:dyDescent="0.3">
      <c r="A121" s="203" t="s">
        <v>309</v>
      </c>
      <c r="B121" s="131"/>
      <c r="C121" s="131">
        <f>+('[1]N EERR BARINAS'!C121*P121)+((('[1]N EERR BARINAS'!C121*(100%-P121))/(1+TASAS!$B$9)))</f>
        <v>0</v>
      </c>
      <c r="D121" s="131">
        <f>+('[1]N EERR BARINAS'!D121*Q121)+((('[1]N EERR BARINAS'!D121*(100%-Q121))/(1+TASAS!$C$9)))</f>
        <v>0</v>
      </c>
      <c r="E121" s="131">
        <f>+('[1]N EERR BARINAS'!E121*R121)+((('[1]N EERR BARINAS'!E121*(100%-R121))/(1+TASAS!$D$9)))</f>
        <v>0</v>
      </c>
      <c r="F121" s="131">
        <f>+('[1]N EERR BARINAS'!F121*S121)+((('[1]N EERR BARINAS'!F121*(100%-S121))/(1+TASAS!$E$9)))</f>
        <v>0</v>
      </c>
      <c r="G121" s="131">
        <f>+('[1]N EERR BARINAS'!G121*T121)+((('[1]N EERR BARINAS'!G121*(100%-T121))/(1+TASAS!$F$9)))</f>
        <v>0</v>
      </c>
      <c r="H121" s="131">
        <f>+('[1]N EERR BARINAS'!H121*U121)+((('[1]N EERR BARINAS'!H121*(100%-U121))/(1+TASAS!$G$9)))</f>
        <v>0</v>
      </c>
      <c r="I121" s="131">
        <f>+('[1]N EERR BARINAS'!I121*V121)+((('[1]N EERR BARINAS'!I121*(100%-V121))/(1+TASAS!$H$9)))</f>
        <v>0</v>
      </c>
      <c r="J121" s="131">
        <f>+('[1]N EERR BARINAS'!J121*W121)+((('[1]N EERR BARINAS'!J121*(100%-W121))/(1+TASAS!$I$9)))</f>
        <v>0</v>
      </c>
      <c r="K121" s="131">
        <f>+('[1]N EERR BARINAS'!K121*X121)+((('[1]N EERR BARINAS'!K121*(100%-X121))/(1+TASAS!$J$9)))</f>
        <v>0</v>
      </c>
      <c r="L121" s="131">
        <f>+('[1]N EERR BARINAS'!L121*Y121)+((('[1]N EERR BARINAS'!L121*(100%-Y121))/(1+TASAS!$K$9)))</f>
        <v>0</v>
      </c>
      <c r="M121" s="131">
        <f>+('[1]N EERR BARINAS'!M121*Z121)+((('[1]N EERR BARINAS'!M121*(100%-Z121))/(1+TASAS!$L$9)))</f>
        <v>0</v>
      </c>
      <c r="N121" s="131">
        <f>+('[1]N EERR BARINAS'!N121*AA121)+((('[1]N EERR BARINAS'!N121*(100%-AA121))/(1+TASAS!$M$9)))</f>
        <v>0</v>
      </c>
      <c r="O121" s="194">
        <f t="shared" si="19"/>
        <v>0</v>
      </c>
      <c r="P121" s="303">
        <v>0</v>
      </c>
      <c r="Q121" s="303">
        <v>0</v>
      </c>
      <c r="R121" s="303">
        <v>0</v>
      </c>
      <c r="S121" s="303">
        <v>0</v>
      </c>
      <c r="T121" s="303">
        <v>0</v>
      </c>
      <c r="U121" s="303">
        <v>0</v>
      </c>
      <c r="V121" s="303">
        <v>0</v>
      </c>
      <c r="W121" s="303">
        <v>0</v>
      </c>
      <c r="X121" s="303">
        <v>0</v>
      </c>
      <c r="Y121" s="303">
        <v>0</v>
      </c>
      <c r="Z121" s="303">
        <v>0</v>
      </c>
      <c r="AA121" s="303">
        <v>0</v>
      </c>
    </row>
    <row r="122" spans="1:27" outlineLevel="1" x14ac:dyDescent="0.3">
      <c r="A122" s="203" t="s">
        <v>310</v>
      </c>
      <c r="B122" s="131"/>
      <c r="C122" s="131">
        <f>+('[1]N EERR BARINAS'!C122*P122)+((('[1]N EERR BARINAS'!C122*(100%-P122))/(1+TASAS!$B$9)))</f>
        <v>0</v>
      </c>
      <c r="D122" s="131">
        <f>+('[1]N EERR BARINAS'!D122*Q122)+((('[1]N EERR BARINAS'!D122*(100%-Q122))/(1+TASAS!$C$9)))</f>
        <v>0</v>
      </c>
      <c r="E122" s="131">
        <f>+('[1]N EERR BARINAS'!E122*R122)+((('[1]N EERR BARINAS'!E122*(100%-R122))/(1+TASAS!$D$9)))</f>
        <v>0</v>
      </c>
      <c r="F122" s="131">
        <f>+('[1]N EERR BARINAS'!F122*S122)+((('[1]N EERR BARINAS'!F122*(100%-S122))/(1+TASAS!$E$9)))</f>
        <v>0</v>
      </c>
      <c r="G122" s="131">
        <f>+('[1]N EERR BARINAS'!G122*T122)+((('[1]N EERR BARINAS'!G122*(100%-T122))/(1+TASAS!$F$9)))</f>
        <v>0</v>
      </c>
      <c r="H122" s="131">
        <f>+('[1]N EERR BARINAS'!H122*U122)+((('[1]N EERR BARINAS'!H122*(100%-U122))/(1+TASAS!$G$9)))</f>
        <v>0</v>
      </c>
      <c r="I122" s="131">
        <f>+('[1]N EERR BARINAS'!I122*V122)+((('[1]N EERR BARINAS'!I122*(100%-V122))/(1+TASAS!$H$9)))</f>
        <v>0</v>
      </c>
      <c r="J122" s="131">
        <f>+('[1]N EERR BARINAS'!J122*W122)+((('[1]N EERR BARINAS'!J122*(100%-W122))/(1+TASAS!$I$9)))</f>
        <v>0</v>
      </c>
      <c r="K122" s="131">
        <f>+('[1]N EERR BARINAS'!K122*X122)+((('[1]N EERR BARINAS'!K122*(100%-X122))/(1+TASAS!$J$9)))</f>
        <v>0</v>
      </c>
      <c r="L122" s="131">
        <f>+('[1]N EERR BARINAS'!L122*Y122)+((('[1]N EERR BARINAS'!L122*(100%-Y122))/(1+TASAS!$K$9)))</f>
        <v>0</v>
      </c>
      <c r="M122" s="131">
        <f>+('[1]N EERR BARINAS'!M122*Z122)+((('[1]N EERR BARINAS'!M122*(100%-Z122))/(1+TASAS!$L$9)))</f>
        <v>0</v>
      </c>
      <c r="N122" s="131">
        <f>+('[1]N EERR BARINAS'!N122*AA122)+((('[1]N EERR BARINAS'!N122*(100%-AA122))/(1+TASAS!$M$9)))</f>
        <v>0</v>
      </c>
      <c r="O122" s="194">
        <f t="shared" si="19"/>
        <v>0</v>
      </c>
      <c r="P122" s="303">
        <v>0</v>
      </c>
      <c r="Q122" s="303">
        <v>0</v>
      </c>
      <c r="R122" s="303">
        <v>0</v>
      </c>
      <c r="S122" s="303">
        <v>0</v>
      </c>
      <c r="T122" s="303">
        <v>0</v>
      </c>
      <c r="U122" s="303">
        <v>0</v>
      </c>
      <c r="V122" s="303">
        <v>0</v>
      </c>
      <c r="W122" s="303">
        <v>0</v>
      </c>
      <c r="X122" s="303">
        <v>0</v>
      </c>
      <c r="Y122" s="303">
        <v>0</v>
      </c>
      <c r="Z122" s="303">
        <v>0</v>
      </c>
      <c r="AA122" s="303">
        <v>0</v>
      </c>
    </row>
    <row r="123" spans="1:27" outlineLevel="1" x14ac:dyDescent="0.3">
      <c r="A123" s="203" t="s">
        <v>311</v>
      </c>
      <c r="B123" s="131"/>
      <c r="C123" s="131">
        <f>+('[1]N EERR BARINAS'!C123*P123)+((('[1]N EERR BARINAS'!C123*(100%-P123))/(1+TASAS!$B$9)))</f>
        <v>0</v>
      </c>
      <c r="D123" s="131">
        <f>+('[1]N EERR BARINAS'!D123*Q123)+((('[1]N EERR BARINAS'!D123*(100%-Q123))/(1+TASAS!$C$9)))</f>
        <v>0</v>
      </c>
      <c r="E123" s="131">
        <f>+('[1]N EERR BARINAS'!E123*R123)+((('[1]N EERR BARINAS'!E123*(100%-R123))/(1+TASAS!$D$9)))</f>
        <v>0</v>
      </c>
      <c r="F123" s="131">
        <f>+('[1]N EERR BARINAS'!F123*S123)+((('[1]N EERR BARINAS'!F123*(100%-S123))/(1+TASAS!$E$9)))</f>
        <v>0</v>
      </c>
      <c r="G123" s="131">
        <f>+('[1]N EERR BARINAS'!G123*T123)+((('[1]N EERR BARINAS'!G123*(100%-T123))/(1+TASAS!$F$9)))</f>
        <v>0</v>
      </c>
      <c r="H123" s="131">
        <f>+('[1]N EERR BARINAS'!H123*U123)+((('[1]N EERR BARINAS'!H123*(100%-U123))/(1+TASAS!$G$9)))</f>
        <v>0</v>
      </c>
      <c r="I123" s="131">
        <f>+('[1]N EERR BARINAS'!I123*V123)+((('[1]N EERR BARINAS'!I123*(100%-V123))/(1+TASAS!$H$9)))</f>
        <v>0</v>
      </c>
      <c r="J123" s="131">
        <f>+('[1]N EERR BARINAS'!J123*W123)+((('[1]N EERR BARINAS'!J123*(100%-W123))/(1+TASAS!$I$9)))</f>
        <v>0</v>
      </c>
      <c r="K123" s="131">
        <f>+('[1]N EERR BARINAS'!K123*X123)+((('[1]N EERR BARINAS'!K123*(100%-X123))/(1+TASAS!$J$9)))</f>
        <v>0</v>
      </c>
      <c r="L123" s="131">
        <f>+('[1]N EERR BARINAS'!L123*Y123)+((('[1]N EERR BARINAS'!L123*(100%-Y123))/(1+TASAS!$K$9)))</f>
        <v>0</v>
      </c>
      <c r="M123" s="131">
        <f>+('[1]N EERR BARINAS'!M123*Z123)+((('[1]N EERR BARINAS'!M123*(100%-Z123))/(1+TASAS!$L$9)))</f>
        <v>0</v>
      </c>
      <c r="N123" s="131">
        <f>+('[1]N EERR BARINAS'!N123*AA123)+((('[1]N EERR BARINAS'!N123*(100%-AA123))/(1+TASAS!$M$9)))</f>
        <v>0</v>
      </c>
      <c r="O123" s="194">
        <f t="shared" si="19"/>
        <v>0</v>
      </c>
      <c r="P123" s="303">
        <v>1</v>
      </c>
      <c r="Q123" s="303">
        <v>1</v>
      </c>
      <c r="R123" s="303">
        <v>1</v>
      </c>
      <c r="S123" s="303">
        <v>1</v>
      </c>
      <c r="T123" s="303">
        <v>1</v>
      </c>
      <c r="U123" s="303">
        <v>1</v>
      </c>
      <c r="V123" s="303">
        <v>1</v>
      </c>
      <c r="W123" s="303">
        <v>1</v>
      </c>
      <c r="X123" s="303">
        <v>1</v>
      </c>
      <c r="Y123" s="303">
        <v>1</v>
      </c>
      <c r="Z123" s="303">
        <v>1</v>
      </c>
      <c r="AA123" s="303">
        <v>1</v>
      </c>
    </row>
    <row r="124" spans="1:27" outlineLevel="1" x14ac:dyDescent="0.3">
      <c r="A124" s="203" t="s">
        <v>312</v>
      </c>
      <c r="B124" s="131"/>
      <c r="C124" s="131">
        <f>+('[1]N EERR BARINAS'!C124*P124)+((('[1]N EERR BARINAS'!C124*(100%-P124))/(1+TASAS!$B$9)))</f>
        <v>0</v>
      </c>
      <c r="D124" s="131">
        <f>+('[1]N EERR BARINAS'!D124*Q124)+((('[1]N EERR BARINAS'!D124*(100%-Q124))/(1+TASAS!$C$9)))</f>
        <v>0</v>
      </c>
      <c r="E124" s="131">
        <f>+('[1]N EERR BARINAS'!E124*R124)+((('[1]N EERR BARINAS'!E124*(100%-R124))/(1+TASAS!$D$9)))</f>
        <v>0</v>
      </c>
      <c r="F124" s="131">
        <f>+('[1]N EERR BARINAS'!F124*S124)+((('[1]N EERR BARINAS'!F124*(100%-S124))/(1+TASAS!$E$9)))</f>
        <v>0</v>
      </c>
      <c r="G124" s="131">
        <f>+('[1]N EERR BARINAS'!G124*T124)+((('[1]N EERR BARINAS'!G124*(100%-T124))/(1+TASAS!$F$9)))</f>
        <v>0</v>
      </c>
      <c r="H124" s="131">
        <f>+('[1]N EERR BARINAS'!H124*U124)+((('[1]N EERR BARINAS'!H124*(100%-U124))/(1+TASAS!$G$9)))</f>
        <v>0</v>
      </c>
      <c r="I124" s="131">
        <f>+('[1]N EERR BARINAS'!I124*V124)+((('[1]N EERR BARINAS'!I124*(100%-V124))/(1+TASAS!$H$9)))</f>
        <v>0</v>
      </c>
      <c r="J124" s="131">
        <f>+('[1]N EERR BARINAS'!J124*W124)+((('[1]N EERR BARINAS'!J124*(100%-W124))/(1+TASAS!$I$9)))</f>
        <v>0</v>
      </c>
      <c r="K124" s="131">
        <f>+('[1]N EERR BARINAS'!K124*X124)+((('[1]N EERR BARINAS'!K124*(100%-X124))/(1+TASAS!$J$9)))</f>
        <v>0</v>
      </c>
      <c r="L124" s="131">
        <f>+('[1]N EERR BARINAS'!L124*Y124)+((('[1]N EERR BARINAS'!L124*(100%-Y124))/(1+TASAS!$K$9)))</f>
        <v>0</v>
      </c>
      <c r="M124" s="131">
        <f>+('[1]N EERR BARINAS'!M124*Z124)+((('[1]N EERR BARINAS'!M124*(100%-Z124))/(1+TASAS!$L$9)))</f>
        <v>0</v>
      </c>
      <c r="N124" s="131">
        <f>+('[1]N EERR BARINAS'!N124*AA124)+((('[1]N EERR BARINAS'!N124*(100%-AA124))/(1+TASAS!$M$9)))</f>
        <v>0</v>
      </c>
      <c r="O124" s="194">
        <f t="shared" si="19"/>
        <v>0</v>
      </c>
      <c r="P124" s="303">
        <v>1</v>
      </c>
      <c r="Q124" s="303">
        <v>1</v>
      </c>
      <c r="R124" s="303">
        <v>1</v>
      </c>
      <c r="S124" s="303">
        <v>1</v>
      </c>
      <c r="T124" s="303">
        <v>1</v>
      </c>
      <c r="U124" s="303">
        <v>1</v>
      </c>
      <c r="V124" s="303">
        <v>1</v>
      </c>
      <c r="W124" s="303">
        <v>1</v>
      </c>
      <c r="X124" s="303">
        <v>1</v>
      </c>
      <c r="Y124" s="303">
        <v>1</v>
      </c>
      <c r="Z124" s="303">
        <v>1</v>
      </c>
      <c r="AA124" s="303">
        <v>1</v>
      </c>
    </row>
    <row r="125" spans="1:27" outlineLevel="1" x14ac:dyDescent="0.3">
      <c r="A125" s="203" t="s">
        <v>313</v>
      </c>
      <c r="B125" s="131"/>
      <c r="C125" s="131">
        <f>+('[1]N EERR BARINAS'!C125*P125)+((('[1]N EERR BARINAS'!C125*(100%-P125))/(1+TASAS!$B$9)))</f>
        <v>0.46010738950915597</v>
      </c>
      <c r="D125" s="131">
        <f>+('[1]N EERR BARINAS'!D125*Q125)+((('[1]N EERR BARINAS'!D125*(100%-Q125))/(1+TASAS!$C$9)))</f>
        <v>0.34447512632552846</v>
      </c>
      <c r="E125" s="131">
        <f>+('[1]N EERR BARINAS'!E125*R125)+((('[1]N EERR BARINAS'!E125*(100%-R125))/(1+TASAS!$D$9)))</f>
        <v>0.29609918841539884</v>
      </c>
      <c r="F125" s="131">
        <f>+('[1]N EERR BARINAS'!F125*S125)+((('[1]N EERR BARINAS'!F125*(100%-S125))/(1+TASAS!$E$9)))</f>
        <v>0.35164562086414941</v>
      </c>
      <c r="G125" s="131">
        <f>+('[1]N EERR BARINAS'!G125*T125)+((('[1]N EERR BARINAS'!G125*(100%-T125))/(1+TASAS!$F$9)))</f>
        <v>0.28241255775867113</v>
      </c>
      <c r="H125" s="131">
        <f>+('[1]N EERR BARINAS'!H125*U125)+((('[1]N EERR BARINAS'!H125*(100%-U125))/(1+TASAS!$G$9)))</f>
        <v>0.25475936118135467</v>
      </c>
      <c r="I125" s="131">
        <f>+('[1]N EERR BARINAS'!I125*V125)+((('[1]N EERR BARINAS'!I125*(100%-V125))/(1+TASAS!$H$9)))</f>
        <v>0</v>
      </c>
      <c r="J125" s="131">
        <f>+('[1]N EERR BARINAS'!J125*W125)+((('[1]N EERR BARINAS'!J125*(100%-W125))/(1+TASAS!$I$9)))</f>
        <v>0</v>
      </c>
      <c r="K125" s="131">
        <f>+('[1]N EERR BARINAS'!K125*X125)+((('[1]N EERR BARINAS'!K125*(100%-X125))/(1+TASAS!$J$9)))</f>
        <v>0</v>
      </c>
      <c r="L125" s="131">
        <f>+('[1]N EERR BARINAS'!L125*Y125)+((('[1]N EERR BARINAS'!L125*(100%-Y125))/(1+TASAS!$K$9)))</f>
        <v>0</v>
      </c>
      <c r="M125" s="131">
        <f>+('[1]N EERR BARINAS'!M125*Z125)+((('[1]N EERR BARINAS'!M125*(100%-Z125))/(1+TASAS!$L$9)))</f>
        <v>0</v>
      </c>
      <c r="N125" s="131">
        <f>+('[1]N EERR BARINAS'!N125*AA125)+((('[1]N EERR BARINAS'!N125*(100%-AA125))/(1+TASAS!$M$9)))</f>
        <v>0</v>
      </c>
      <c r="O125" s="194">
        <f t="shared" si="19"/>
        <v>1.9894992440542585</v>
      </c>
      <c r="P125" s="303">
        <v>0</v>
      </c>
      <c r="Q125" s="303">
        <v>0</v>
      </c>
      <c r="R125" s="303">
        <v>0</v>
      </c>
      <c r="S125" s="303">
        <v>0</v>
      </c>
      <c r="T125" s="303">
        <v>0</v>
      </c>
      <c r="U125" s="303">
        <v>0</v>
      </c>
      <c r="V125" s="303">
        <v>0</v>
      </c>
      <c r="W125" s="303">
        <v>0</v>
      </c>
      <c r="X125" s="303">
        <v>0</v>
      </c>
      <c r="Y125" s="303">
        <v>0</v>
      </c>
      <c r="Z125" s="303">
        <v>0</v>
      </c>
      <c r="AA125" s="303">
        <v>0</v>
      </c>
    </row>
    <row r="126" spans="1:27" outlineLevel="1" x14ac:dyDescent="0.3">
      <c r="A126" s="203" t="s">
        <v>314</v>
      </c>
      <c r="B126" s="131"/>
      <c r="C126" s="131">
        <f>+('[1]N EERR BARINAS'!C126*P126)+((('[1]N EERR BARINAS'!C126*(100%-P126))/(1+TASAS!$B$9)))</f>
        <v>0.18653002277398215</v>
      </c>
      <c r="D126" s="131">
        <f>+('[1]N EERR BARINAS'!D126*Q126)+((('[1]N EERR BARINAS'!D126*(100%-Q126))/(1+TASAS!$C$9)))</f>
        <v>0.13357198775887838</v>
      </c>
      <c r="E126" s="131">
        <f>+('[1]N EERR BARINAS'!E126*R126)+((('[1]N EERR BARINAS'!E126*(100%-R126))/(1+TASAS!$D$9)))</f>
        <v>0.11984967150147097</v>
      </c>
      <c r="F126" s="131">
        <f>+('[1]N EERR BARINAS'!F126*S126)+((('[1]N EERR BARINAS'!F126*(100%-S126))/(1+TASAS!$E$9)))</f>
        <v>0.14215461268976254</v>
      </c>
      <c r="G126" s="131">
        <f>+('[1]N EERR BARINAS'!G126*T126)+((('[1]N EERR BARINAS'!G126*(100%-T126))/(1+TASAS!$F$9)))</f>
        <v>0.11449157746973153</v>
      </c>
      <c r="H126" s="131">
        <f>+('[1]N EERR BARINAS'!H126*U126)+((('[1]N EERR BARINAS'!H126*(100%-U126))/(1+TASAS!$G$9)))</f>
        <v>0.10349599047992533</v>
      </c>
      <c r="I126" s="131">
        <f>+('[1]N EERR BARINAS'!I126*V126)+((('[1]N EERR BARINAS'!I126*(100%-V126))/(1+TASAS!$H$9)))</f>
        <v>0</v>
      </c>
      <c r="J126" s="131">
        <f>+('[1]N EERR BARINAS'!J126*W126)+((('[1]N EERR BARINAS'!J126*(100%-W126))/(1+TASAS!$I$9)))</f>
        <v>0</v>
      </c>
      <c r="K126" s="131">
        <f>+('[1]N EERR BARINAS'!K126*X126)+((('[1]N EERR BARINAS'!K126*(100%-X126))/(1+TASAS!$J$9)))</f>
        <v>0</v>
      </c>
      <c r="L126" s="131">
        <f>+('[1]N EERR BARINAS'!L126*Y126)+((('[1]N EERR BARINAS'!L126*(100%-Y126))/(1+TASAS!$K$9)))</f>
        <v>0</v>
      </c>
      <c r="M126" s="131">
        <f>+('[1]N EERR BARINAS'!M126*Z126)+((('[1]N EERR BARINAS'!M126*(100%-Z126))/(1+TASAS!$L$9)))</f>
        <v>0</v>
      </c>
      <c r="N126" s="131">
        <f>+('[1]N EERR BARINAS'!N126*AA126)+((('[1]N EERR BARINAS'!N126*(100%-AA126))/(1+TASAS!$M$9)))</f>
        <v>0</v>
      </c>
      <c r="O126" s="194">
        <f t="shared" si="19"/>
        <v>0.80009386267375082</v>
      </c>
      <c r="P126" s="303">
        <v>0</v>
      </c>
      <c r="Q126" s="303">
        <v>0</v>
      </c>
      <c r="R126" s="303">
        <v>0</v>
      </c>
      <c r="S126" s="303">
        <v>0</v>
      </c>
      <c r="T126" s="303">
        <v>0</v>
      </c>
      <c r="U126" s="303">
        <v>0</v>
      </c>
      <c r="V126" s="303">
        <v>0</v>
      </c>
      <c r="W126" s="303">
        <v>0</v>
      </c>
      <c r="X126" s="303">
        <v>0</v>
      </c>
      <c r="Y126" s="303">
        <v>0</v>
      </c>
      <c r="Z126" s="303">
        <v>0</v>
      </c>
      <c r="AA126" s="303">
        <v>0</v>
      </c>
    </row>
    <row r="127" spans="1:27" outlineLevel="1" x14ac:dyDescent="0.3">
      <c r="A127" s="203" t="s">
        <v>315</v>
      </c>
      <c r="B127" s="131"/>
      <c r="C127" s="131">
        <f>+('[1]N EERR BARINAS'!C127*P127)+((('[1]N EERR BARINAS'!C127*(100%-P127))/(1+TASAS!$B$9)))</f>
        <v>1.3927575033790669</v>
      </c>
      <c r="D127" s="131">
        <f>+('[1]N EERR BARINAS'!D127*Q127)+((('[1]N EERR BARINAS'!D127*(100%-Q127))/(1+TASAS!$C$9)))</f>
        <v>1.4552316561098855</v>
      </c>
      <c r="E127" s="131">
        <f>+('[1]N EERR BARINAS'!E127*R127)+((('[1]N EERR BARINAS'!E127*(100%-R127))/(1+TASAS!$D$9)))</f>
        <v>1.3606462705755231</v>
      </c>
      <c r="F127" s="131">
        <f>+('[1]N EERR BARINAS'!F127*S127)+((('[1]N EERR BARINAS'!F127*(100%-S127))/(1+TASAS!$E$9)))</f>
        <v>1.0773823277539898</v>
      </c>
      <c r="G127" s="131">
        <f>+('[1]N EERR BARINAS'!G127*T127)+((('[1]N EERR BARINAS'!G127*(100%-T127))/(1+TASAS!$F$9)))</f>
        <v>1.1983451775165235</v>
      </c>
      <c r="H127" s="131">
        <f>+('[1]N EERR BARINAS'!H127*U127)+((('[1]N EERR BARINAS'!H127*(100%-U127))/(1+TASAS!$G$9)))</f>
        <v>1.122533435205344</v>
      </c>
      <c r="I127" s="131">
        <f>+('[1]N EERR BARINAS'!I127*V127)+((('[1]N EERR BARINAS'!I127*(100%-V127))/(1+TASAS!$H$9)))</f>
        <v>0</v>
      </c>
      <c r="J127" s="131">
        <f>+('[1]N EERR BARINAS'!J127*W127)+((('[1]N EERR BARINAS'!J127*(100%-W127))/(1+TASAS!$I$9)))</f>
        <v>0</v>
      </c>
      <c r="K127" s="131">
        <f>+('[1]N EERR BARINAS'!K127*X127)+((('[1]N EERR BARINAS'!K127*(100%-X127))/(1+TASAS!$J$9)))</f>
        <v>0</v>
      </c>
      <c r="L127" s="131">
        <f>+('[1]N EERR BARINAS'!L127*Y127)+((('[1]N EERR BARINAS'!L127*(100%-Y127))/(1+TASAS!$K$9)))</f>
        <v>0</v>
      </c>
      <c r="M127" s="131">
        <f>+('[1]N EERR BARINAS'!M127*Z127)+((('[1]N EERR BARINAS'!M127*(100%-Z127))/(1+TASAS!$L$9)))</f>
        <v>0</v>
      </c>
      <c r="N127" s="131">
        <f>+('[1]N EERR BARINAS'!N127*AA127)+((('[1]N EERR BARINAS'!N127*(100%-AA127))/(1+TASAS!$M$9)))</f>
        <v>0</v>
      </c>
      <c r="O127" s="194">
        <f t="shared" si="19"/>
        <v>7.6068963705403334</v>
      </c>
      <c r="P127" s="303">
        <v>0</v>
      </c>
      <c r="Q127" s="303">
        <v>0</v>
      </c>
      <c r="R127" s="303">
        <v>0</v>
      </c>
      <c r="S127" s="303">
        <v>0</v>
      </c>
      <c r="T127" s="303">
        <v>0</v>
      </c>
      <c r="U127" s="303">
        <v>0</v>
      </c>
      <c r="V127" s="303">
        <v>0</v>
      </c>
      <c r="W127" s="303">
        <v>0</v>
      </c>
      <c r="X127" s="303">
        <v>0</v>
      </c>
      <c r="Y127" s="303">
        <v>0</v>
      </c>
      <c r="Z127" s="303">
        <v>0</v>
      </c>
      <c r="AA127" s="303">
        <v>0</v>
      </c>
    </row>
    <row r="128" spans="1:27" outlineLevel="1" x14ac:dyDescent="0.3">
      <c r="A128" s="203" t="s">
        <v>316</v>
      </c>
      <c r="B128" s="131"/>
      <c r="C128" s="131">
        <f>+('[1]N EERR BARINAS'!C128*P128)+((('[1]N EERR BARINAS'!C128*(100%-P128))/(1+TASAS!$B$9)))</f>
        <v>2.4435432983391663</v>
      </c>
      <c r="D128" s="131">
        <f>+('[1]N EERR BARINAS'!D128*Q128)+((('[1]N EERR BARINAS'!D128*(100%-Q128))/(1+TASAS!$C$9)))</f>
        <v>0</v>
      </c>
      <c r="E128" s="131">
        <f>+('[1]N EERR BARINAS'!E128*R128)+((('[1]N EERR BARINAS'!E128*(100%-R128))/(1+TASAS!$D$9)))</f>
        <v>0</v>
      </c>
      <c r="F128" s="131">
        <f>+('[1]N EERR BARINAS'!F128*S128)+((('[1]N EERR BARINAS'!F128*(100%-S128))/(1+TASAS!$E$9)))</f>
        <v>3.5613471389645772</v>
      </c>
      <c r="G128" s="131">
        <f>+('[1]N EERR BARINAS'!G128*T128)+((('[1]N EERR BARINAS'!G128*(100%-T128))/(1+TASAS!$F$9)))</f>
        <v>0</v>
      </c>
      <c r="H128" s="131">
        <f>+('[1]N EERR BARINAS'!H128*U128)+((('[1]N EERR BARINAS'!H128*(100%-U128))/(1+TASAS!$G$9)))</f>
        <v>0</v>
      </c>
      <c r="I128" s="131">
        <f>+('[1]N EERR BARINAS'!I128*V128)+((('[1]N EERR BARINAS'!I128*(100%-V128))/(1+TASAS!$H$9)))</f>
        <v>0</v>
      </c>
      <c r="J128" s="131">
        <f>+('[1]N EERR BARINAS'!J128*W128)+((('[1]N EERR BARINAS'!J128*(100%-W128))/(1+TASAS!$I$9)))</f>
        <v>0</v>
      </c>
      <c r="K128" s="131">
        <f>+('[1]N EERR BARINAS'!K128*X128)+((('[1]N EERR BARINAS'!K128*(100%-X128))/(1+TASAS!$J$9)))</f>
        <v>0</v>
      </c>
      <c r="L128" s="131">
        <f>+('[1]N EERR BARINAS'!L128*Y128)+((('[1]N EERR BARINAS'!L128*(100%-Y128))/(1+TASAS!$K$9)))</f>
        <v>0</v>
      </c>
      <c r="M128" s="131">
        <f>+('[1]N EERR BARINAS'!M128*Z128)+((('[1]N EERR BARINAS'!M128*(100%-Z128))/(1+TASAS!$L$9)))</f>
        <v>0</v>
      </c>
      <c r="N128" s="131">
        <f>+('[1]N EERR BARINAS'!N128*AA128)+((('[1]N EERR BARINAS'!N128*(100%-AA128))/(1+TASAS!$M$9)))</f>
        <v>0</v>
      </c>
      <c r="O128" s="194">
        <f t="shared" si="19"/>
        <v>6.0048904373037431</v>
      </c>
      <c r="P128" s="303">
        <v>0</v>
      </c>
      <c r="Q128" s="303">
        <v>0</v>
      </c>
      <c r="R128" s="303">
        <v>0</v>
      </c>
      <c r="S128" s="303">
        <v>0</v>
      </c>
      <c r="T128" s="303">
        <v>0</v>
      </c>
      <c r="U128" s="303">
        <v>0</v>
      </c>
      <c r="V128" s="303">
        <v>0</v>
      </c>
      <c r="W128" s="303">
        <v>0</v>
      </c>
      <c r="X128" s="303">
        <v>0</v>
      </c>
      <c r="Y128" s="303">
        <v>0</v>
      </c>
      <c r="Z128" s="303">
        <v>0</v>
      </c>
      <c r="AA128" s="303">
        <v>0</v>
      </c>
    </row>
    <row r="129" spans="1:27" outlineLevel="1" x14ac:dyDescent="0.3">
      <c r="A129" s="203" t="s">
        <v>317</v>
      </c>
      <c r="B129" s="131"/>
      <c r="C129" s="131">
        <f>+('[1]N EERR BARINAS'!C129*P129)+((('[1]N EERR BARINAS'!C129*(100%-P129))/(1+TASAS!$B$9)))</f>
        <v>0</v>
      </c>
      <c r="D129" s="131">
        <f>+('[1]N EERR BARINAS'!D129*Q129)+((('[1]N EERR BARINAS'!D129*(100%-Q129))/(1+TASAS!$C$9)))</f>
        <v>0</v>
      </c>
      <c r="E129" s="131">
        <f>+('[1]N EERR BARINAS'!E129*R129)+((('[1]N EERR BARINAS'!E129*(100%-R129))/(1+TASAS!$D$9)))</f>
        <v>0</v>
      </c>
      <c r="F129" s="131">
        <f>+('[1]N EERR BARINAS'!F129*S129)+((('[1]N EERR BARINAS'!F129*(100%-S129))/(1+TASAS!$E$9)))</f>
        <v>0</v>
      </c>
      <c r="G129" s="131">
        <f>+('[1]N EERR BARINAS'!G129*T129)+((('[1]N EERR BARINAS'!G129*(100%-T129))/(1+TASAS!$F$9)))</f>
        <v>0</v>
      </c>
      <c r="H129" s="131">
        <f>+('[1]N EERR BARINAS'!H129*U129)+((('[1]N EERR BARINAS'!H129*(100%-U129))/(1+TASAS!$G$9)))</f>
        <v>0</v>
      </c>
      <c r="I129" s="131">
        <f>+('[1]N EERR BARINAS'!I129*V129)+((('[1]N EERR BARINAS'!I129*(100%-V129))/(1+TASAS!$H$9)))</f>
        <v>0</v>
      </c>
      <c r="J129" s="131">
        <f>+('[1]N EERR BARINAS'!J129*W129)+((('[1]N EERR BARINAS'!J129*(100%-W129))/(1+TASAS!$I$9)))</f>
        <v>0</v>
      </c>
      <c r="K129" s="131">
        <f>+('[1]N EERR BARINAS'!K129*X129)+((('[1]N EERR BARINAS'!K129*(100%-X129))/(1+TASAS!$J$9)))</f>
        <v>0</v>
      </c>
      <c r="L129" s="131">
        <f>+('[1]N EERR BARINAS'!L129*Y129)+((('[1]N EERR BARINAS'!L129*(100%-Y129))/(1+TASAS!$K$9)))</f>
        <v>0</v>
      </c>
      <c r="M129" s="131">
        <f>+('[1]N EERR BARINAS'!M129*Z129)+((('[1]N EERR BARINAS'!M129*(100%-Z129))/(1+TASAS!$L$9)))</f>
        <v>0</v>
      </c>
      <c r="N129" s="131">
        <f>+('[1]N EERR BARINAS'!N129*AA129)+((('[1]N EERR BARINAS'!N129*(100%-AA129))/(1+TASAS!$M$9)))</f>
        <v>0</v>
      </c>
      <c r="O129" s="194">
        <f t="shared" si="19"/>
        <v>0</v>
      </c>
      <c r="P129" s="303">
        <v>0</v>
      </c>
      <c r="Q129" s="303">
        <v>0</v>
      </c>
      <c r="R129" s="303">
        <v>0</v>
      </c>
      <c r="S129" s="303">
        <v>0</v>
      </c>
      <c r="T129" s="303">
        <v>0</v>
      </c>
      <c r="U129" s="303">
        <v>0</v>
      </c>
      <c r="V129" s="303">
        <v>0</v>
      </c>
      <c r="W129" s="303">
        <v>0</v>
      </c>
      <c r="X129" s="303">
        <v>0</v>
      </c>
      <c r="Y129" s="303">
        <v>0</v>
      </c>
      <c r="Z129" s="303">
        <v>0</v>
      </c>
      <c r="AA129" s="303">
        <v>0</v>
      </c>
    </row>
    <row r="130" spans="1:27" outlineLevel="1" x14ac:dyDescent="0.3">
      <c r="A130" s="203" t="s">
        <v>318</v>
      </c>
      <c r="B130" s="131"/>
      <c r="C130" s="131">
        <f>+('[1]N EERR BARINAS'!C130*P130)+((('[1]N EERR BARINAS'!C130*(100%-P130))/(1+TASAS!$B$9)))</f>
        <v>0</v>
      </c>
      <c r="D130" s="131">
        <f>+('[1]N EERR BARINAS'!D130*Q130)+((('[1]N EERR BARINAS'!D130*(100%-Q130))/(1+TASAS!$C$9)))</f>
        <v>32.86573909330297</v>
      </c>
      <c r="E130" s="131">
        <f>+('[1]N EERR BARINAS'!E130*R130)+((('[1]N EERR BARINAS'!E130*(100%-R130))/(1+TASAS!$D$9)))</f>
        <v>0</v>
      </c>
      <c r="F130" s="131">
        <f>+('[1]N EERR BARINAS'!F130*S130)+((('[1]N EERR BARINAS'!F130*(100%-S130))/(1+TASAS!$E$9)))</f>
        <v>0</v>
      </c>
      <c r="G130" s="131">
        <f>+('[1]N EERR BARINAS'!G130*T130)+((('[1]N EERR BARINAS'!G130*(100%-T130))/(1+TASAS!$F$9)))</f>
        <v>0</v>
      </c>
      <c r="H130" s="131">
        <f>+('[1]N EERR BARINAS'!H130*U130)+((('[1]N EERR BARINAS'!H130*(100%-U130))/(1+TASAS!$G$9)))</f>
        <v>37.218750422588535</v>
      </c>
      <c r="I130" s="131">
        <f>+('[1]N EERR BARINAS'!I130*V130)+((('[1]N EERR BARINAS'!I130*(100%-V130))/(1+TASAS!$H$9)))</f>
        <v>0</v>
      </c>
      <c r="J130" s="131">
        <f>+('[1]N EERR BARINAS'!J130*W130)+((('[1]N EERR BARINAS'!J130*(100%-W130))/(1+TASAS!$I$9)))</f>
        <v>0</v>
      </c>
      <c r="K130" s="131">
        <f>+('[1]N EERR BARINAS'!K130*X130)+((('[1]N EERR BARINAS'!K130*(100%-X130))/(1+TASAS!$J$9)))</f>
        <v>0</v>
      </c>
      <c r="L130" s="131">
        <f>+('[1]N EERR BARINAS'!L130*Y130)+((('[1]N EERR BARINAS'!L130*(100%-Y130))/(1+TASAS!$K$9)))</f>
        <v>0</v>
      </c>
      <c r="M130" s="131">
        <f>+('[1]N EERR BARINAS'!M130*Z130)+((('[1]N EERR BARINAS'!M130*(100%-Z130))/(1+TASAS!$L$9)))</f>
        <v>0</v>
      </c>
      <c r="N130" s="131">
        <f>+('[1]N EERR BARINAS'!N130*AA130)+((('[1]N EERR BARINAS'!N130*(100%-AA130))/(1+TASAS!$M$9)))</f>
        <v>0</v>
      </c>
      <c r="O130" s="194">
        <f t="shared" si="19"/>
        <v>70.084489515891505</v>
      </c>
      <c r="P130" s="303">
        <v>0</v>
      </c>
      <c r="Q130" s="303">
        <v>0</v>
      </c>
      <c r="R130" s="303">
        <v>0</v>
      </c>
      <c r="S130" s="303">
        <v>0</v>
      </c>
      <c r="T130" s="303">
        <v>0</v>
      </c>
      <c r="U130" s="303">
        <v>0</v>
      </c>
      <c r="V130" s="303">
        <v>0</v>
      </c>
      <c r="W130" s="303">
        <v>0</v>
      </c>
      <c r="X130" s="303">
        <v>0</v>
      </c>
      <c r="Y130" s="303">
        <v>0</v>
      </c>
      <c r="Z130" s="303">
        <v>0</v>
      </c>
      <c r="AA130" s="303">
        <v>0</v>
      </c>
    </row>
    <row r="131" spans="1:27" outlineLevel="1" x14ac:dyDescent="0.3">
      <c r="A131" s="203" t="s">
        <v>319</v>
      </c>
      <c r="B131" s="131"/>
      <c r="C131" s="131">
        <f>+('[1]N EERR BARINAS'!C131*P131)+((('[1]N EERR BARINAS'!C131*(100%-P131))/(1+TASAS!$B$9)))</f>
        <v>8.9845294302801406</v>
      </c>
      <c r="D131" s="131">
        <f>+('[1]N EERR BARINAS'!D131*Q131)+((('[1]N EERR BARINAS'!D131*(100%-Q131))/(1+TASAS!$C$9)))</f>
        <v>49.210732332218356</v>
      </c>
      <c r="E131" s="131">
        <f>+('[1]N EERR BARINAS'!E131*R131)+((('[1]N EERR BARINAS'!E131*(100%-R131))/(1+TASAS!$D$9)))</f>
        <v>35.249903382785575</v>
      </c>
      <c r="F131" s="131">
        <f>+('[1]N EERR BARINAS'!F131*S131)+((('[1]N EERR BARINAS'!F131*(100%-S131))/(1+TASAS!$E$9)))</f>
        <v>18.726999766446088</v>
      </c>
      <c r="G131" s="131">
        <f>+('[1]N EERR BARINAS'!G131*T131)+((('[1]N EERR BARINAS'!G131*(100%-T131))/(1+TASAS!$F$9)))</f>
        <v>16.700504766918172</v>
      </c>
      <c r="H131" s="131">
        <f>+('[1]N EERR BARINAS'!H131*U131)+((('[1]N EERR BARINAS'!H131*(100%-U131))/(1+TASAS!$G$9)))</f>
        <v>0</v>
      </c>
      <c r="I131" s="131">
        <f>+('[1]N EERR BARINAS'!I131*V131)+((('[1]N EERR BARINAS'!I131*(100%-V131))/(1+TASAS!$H$9)))</f>
        <v>0</v>
      </c>
      <c r="J131" s="131">
        <f>+('[1]N EERR BARINAS'!J131*W131)+((('[1]N EERR BARINAS'!J131*(100%-W131))/(1+TASAS!$I$9)))</f>
        <v>0</v>
      </c>
      <c r="K131" s="131">
        <f>+('[1]N EERR BARINAS'!K131*X131)+((('[1]N EERR BARINAS'!K131*(100%-X131))/(1+TASAS!$J$9)))</f>
        <v>0</v>
      </c>
      <c r="L131" s="131">
        <f>+('[1]N EERR BARINAS'!L131*Y131)+((('[1]N EERR BARINAS'!L131*(100%-Y131))/(1+TASAS!$K$9)))</f>
        <v>0</v>
      </c>
      <c r="M131" s="131">
        <f>+('[1]N EERR BARINAS'!M131*Z131)+((('[1]N EERR BARINAS'!M131*(100%-Z131))/(1+TASAS!$L$9)))</f>
        <v>0</v>
      </c>
      <c r="N131" s="131">
        <f>+('[1]N EERR BARINAS'!N131*AA131)+((('[1]N EERR BARINAS'!N131*(100%-AA131))/(1+TASAS!$M$9)))</f>
        <v>0</v>
      </c>
      <c r="O131" s="194">
        <f t="shared" si="19"/>
        <v>128.87266967864832</v>
      </c>
      <c r="P131" s="303">
        <v>0</v>
      </c>
      <c r="Q131" s="303">
        <v>0</v>
      </c>
      <c r="R131" s="303">
        <v>0</v>
      </c>
      <c r="S131" s="303">
        <v>0</v>
      </c>
      <c r="T131" s="303">
        <v>0</v>
      </c>
      <c r="U131" s="303">
        <v>0</v>
      </c>
      <c r="V131" s="303">
        <v>0</v>
      </c>
      <c r="W131" s="303">
        <v>0</v>
      </c>
      <c r="X131" s="303">
        <v>0</v>
      </c>
      <c r="Y131" s="303">
        <v>0</v>
      </c>
      <c r="Z131" s="303">
        <v>0</v>
      </c>
      <c r="AA131" s="303">
        <v>0</v>
      </c>
    </row>
    <row r="132" spans="1:27" outlineLevel="1" x14ac:dyDescent="0.3">
      <c r="A132" s="203" t="s">
        <v>320</v>
      </c>
      <c r="B132" s="131"/>
      <c r="C132" s="131">
        <f>+('[1]N EERR BARINAS'!C132*P132)+((('[1]N EERR BARINAS'!C132*(100%-P132))/(1+TASAS!$B$9)))</f>
        <v>0</v>
      </c>
      <c r="D132" s="131">
        <f>+('[1]N EERR BARINAS'!D132*Q132)+((('[1]N EERR BARINAS'!D132*(100%-Q132))/(1+TASAS!$C$9)))</f>
        <v>0</v>
      </c>
      <c r="E132" s="131">
        <f>+('[1]N EERR BARINAS'!E132*R132)+((('[1]N EERR BARINAS'!E132*(100%-R132))/(1+TASAS!$D$9)))</f>
        <v>0</v>
      </c>
      <c r="F132" s="131">
        <f>+('[1]N EERR BARINAS'!F132*S132)+((('[1]N EERR BARINAS'!F132*(100%-S132))/(1+TASAS!$E$9)))</f>
        <v>0</v>
      </c>
      <c r="G132" s="131">
        <f>+('[1]N EERR BARINAS'!G132*T132)+((('[1]N EERR BARINAS'!G132*(100%-T132))/(1+TASAS!$F$9)))</f>
        <v>0</v>
      </c>
      <c r="H132" s="131">
        <f>+('[1]N EERR BARINAS'!H132*U132)+((('[1]N EERR BARINAS'!H132*(100%-U132))/(1+TASAS!$G$9)))</f>
        <v>0</v>
      </c>
      <c r="I132" s="131">
        <f>+('[1]N EERR BARINAS'!I132*V132)+((('[1]N EERR BARINAS'!I132*(100%-V132))/(1+TASAS!$H$9)))</f>
        <v>0</v>
      </c>
      <c r="J132" s="131">
        <f>+('[1]N EERR BARINAS'!J132*W132)+((('[1]N EERR BARINAS'!J132*(100%-W132))/(1+TASAS!$I$9)))</f>
        <v>0</v>
      </c>
      <c r="K132" s="131">
        <f>+('[1]N EERR BARINAS'!K132*X132)+((('[1]N EERR BARINAS'!K132*(100%-X132))/(1+TASAS!$J$9)))</f>
        <v>0</v>
      </c>
      <c r="L132" s="131">
        <f>+('[1]N EERR BARINAS'!L132*Y132)+((('[1]N EERR BARINAS'!L132*(100%-Y132))/(1+TASAS!$K$9)))</f>
        <v>0</v>
      </c>
      <c r="M132" s="131">
        <f>+('[1]N EERR BARINAS'!M132*Z132)+((('[1]N EERR BARINAS'!M132*(100%-Z132))/(1+TASAS!$L$9)))</f>
        <v>0</v>
      </c>
      <c r="N132" s="131">
        <f>+('[1]N EERR BARINAS'!N132*AA132)+((('[1]N EERR BARINAS'!N132*(100%-AA132))/(1+TASAS!$M$9)))</f>
        <v>0</v>
      </c>
      <c r="O132" s="194">
        <f t="shared" si="19"/>
        <v>0</v>
      </c>
      <c r="P132" s="303">
        <v>0</v>
      </c>
      <c r="Q132" s="303">
        <v>0</v>
      </c>
      <c r="R132" s="303">
        <v>0</v>
      </c>
      <c r="S132" s="303">
        <v>0</v>
      </c>
      <c r="T132" s="303">
        <v>0</v>
      </c>
      <c r="U132" s="303">
        <v>0</v>
      </c>
      <c r="V132" s="303">
        <v>0</v>
      </c>
      <c r="W132" s="303">
        <v>0</v>
      </c>
      <c r="X132" s="303">
        <v>0</v>
      </c>
      <c r="Y132" s="303">
        <v>0</v>
      </c>
      <c r="Z132" s="303">
        <v>0</v>
      </c>
      <c r="AA132" s="303">
        <v>0</v>
      </c>
    </row>
    <row r="133" spans="1:27" outlineLevel="1" x14ac:dyDescent="0.3">
      <c r="A133" s="203" t="s">
        <v>321</v>
      </c>
      <c r="B133" s="131"/>
      <c r="C133" s="131">
        <f>+('[1]N EERR BARINAS'!C133*P133)+((('[1]N EERR BARINAS'!C133*(100%-P133))/(1+TASAS!$B$9)))</f>
        <v>0</v>
      </c>
      <c r="D133" s="131">
        <f>+('[1]N EERR BARINAS'!D133*Q133)+((('[1]N EERR BARINAS'!D133*(100%-Q133))/(1+TASAS!$C$9)))</f>
        <v>0</v>
      </c>
      <c r="E133" s="131">
        <f>+('[1]N EERR BARINAS'!E133*R133)+((('[1]N EERR BARINAS'!E133*(100%-R133))/(1+TASAS!$D$9)))</f>
        <v>21.347341488614944</v>
      </c>
      <c r="F133" s="131">
        <f>+('[1]N EERR BARINAS'!F133*S133)+((('[1]N EERR BARINAS'!F133*(100%-S133))/(1+TASAS!$E$9)))</f>
        <v>23.567738419618525</v>
      </c>
      <c r="G133" s="131">
        <f>+('[1]N EERR BARINAS'!G133*T133)+((('[1]N EERR BARINAS'!G133*(100%-T133))/(1+TASAS!$F$9)))</f>
        <v>53.42940281920805</v>
      </c>
      <c r="H133" s="131">
        <f>+('[1]N EERR BARINAS'!H133*U133)+((('[1]N EERR BARINAS'!H133*(100%-U133))/(1+TASAS!$G$9)))</f>
        <v>0</v>
      </c>
      <c r="I133" s="131">
        <f>+('[1]N EERR BARINAS'!I133*V133)+((('[1]N EERR BARINAS'!I133*(100%-V133))/(1+TASAS!$H$9)))</f>
        <v>0</v>
      </c>
      <c r="J133" s="131">
        <f>+('[1]N EERR BARINAS'!J133*W133)+((('[1]N EERR BARINAS'!J133*(100%-W133))/(1+TASAS!$I$9)))</f>
        <v>0</v>
      </c>
      <c r="K133" s="131">
        <f>+('[1]N EERR BARINAS'!K133*X133)+((('[1]N EERR BARINAS'!K133*(100%-X133))/(1+TASAS!$J$9)))</f>
        <v>0</v>
      </c>
      <c r="L133" s="131">
        <f>+('[1]N EERR BARINAS'!L133*Y133)+((('[1]N EERR BARINAS'!L133*(100%-Y133))/(1+TASAS!$K$9)))</f>
        <v>0</v>
      </c>
      <c r="M133" s="131">
        <f>+('[1]N EERR BARINAS'!M133*Z133)+((('[1]N EERR BARINAS'!M133*(100%-Z133))/(1+TASAS!$L$9)))</f>
        <v>0</v>
      </c>
      <c r="N133" s="131">
        <f>+('[1]N EERR BARINAS'!N133*AA133)+((('[1]N EERR BARINAS'!N133*(100%-AA133))/(1+TASAS!$M$9)))</f>
        <v>0</v>
      </c>
      <c r="O133" s="194">
        <f t="shared" si="19"/>
        <v>98.344482727441516</v>
      </c>
      <c r="P133" s="303">
        <v>0</v>
      </c>
      <c r="Q133" s="303">
        <v>0</v>
      </c>
      <c r="R133" s="303">
        <v>0</v>
      </c>
      <c r="S133" s="303">
        <v>0</v>
      </c>
      <c r="T133" s="303">
        <v>0</v>
      </c>
      <c r="U133" s="303">
        <v>0</v>
      </c>
      <c r="V133" s="303">
        <v>0</v>
      </c>
      <c r="W133" s="303">
        <v>0</v>
      </c>
      <c r="X133" s="303">
        <v>0</v>
      </c>
      <c r="Y133" s="303">
        <v>0</v>
      </c>
      <c r="Z133" s="303">
        <v>0</v>
      </c>
      <c r="AA133" s="303">
        <v>0</v>
      </c>
    </row>
    <row r="134" spans="1:27" outlineLevel="1" x14ac:dyDescent="0.3">
      <c r="A134" s="203" t="s">
        <v>322</v>
      </c>
      <c r="B134" s="131"/>
      <c r="C134" s="131">
        <f>+('[1]N EERR BARINAS'!C134*P134)+((('[1]N EERR BARINAS'!C134*(100%-P134))/(1+TASAS!$B$9)))</f>
        <v>26.27</v>
      </c>
      <c r="D134" s="131">
        <f>+('[1]N EERR BARINAS'!D134*Q134)+((('[1]N EERR BARINAS'!D134*(100%-Q134))/(1+TASAS!$C$9)))</f>
        <v>0</v>
      </c>
      <c r="E134" s="131">
        <f>+('[1]N EERR BARINAS'!E134*R134)+((('[1]N EERR BARINAS'!E134*(100%-R134))/(1+TASAS!$D$9)))</f>
        <v>60</v>
      </c>
      <c r="F134" s="131">
        <f>+('[1]N EERR BARINAS'!F134*S134)+((('[1]N EERR BARINAS'!F134*(100%-S134))/(1+TASAS!$E$9)))</f>
        <v>0</v>
      </c>
      <c r="G134" s="131">
        <f>+('[1]N EERR BARINAS'!G134*T134)+((('[1]N EERR BARINAS'!G134*(100%-T134))/(1+TASAS!$F$9)))</f>
        <v>0</v>
      </c>
      <c r="H134" s="131">
        <f>+('[1]N EERR BARINAS'!H134*U134)+((('[1]N EERR BARINAS'!H134*(100%-U134))/(1+TASAS!$G$9)))</f>
        <v>0</v>
      </c>
      <c r="I134" s="131">
        <f>+('[1]N EERR BARINAS'!I134*V134)+((('[1]N EERR BARINAS'!I134*(100%-V134))/(1+TASAS!$H$9)))</f>
        <v>0</v>
      </c>
      <c r="J134" s="131">
        <f>+('[1]N EERR BARINAS'!J134*W134)+((('[1]N EERR BARINAS'!J134*(100%-W134))/(1+TASAS!$I$9)))</f>
        <v>0</v>
      </c>
      <c r="K134" s="131">
        <f>+('[1]N EERR BARINAS'!K134*X134)+((('[1]N EERR BARINAS'!K134*(100%-X134))/(1+TASAS!$J$9)))</f>
        <v>0</v>
      </c>
      <c r="L134" s="131">
        <f>+('[1]N EERR BARINAS'!L134*Y134)+((('[1]N EERR BARINAS'!L134*(100%-Y134))/(1+TASAS!$K$9)))</f>
        <v>0</v>
      </c>
      <c r="M134" s="131">
        <f>+('[1]N EERR BARINAS'!M134*Z134)+((('[1]N EERR BARINAS'!M134*(100%-Z134))/(1+TASAS!$L$9)))</f>
        <v>0</v>
      </c>
      <c r="N134" s="131">
        <f>+('[1]N EERR BARINAS'!N134*AA134)+((('[1]N EERR BARINAS'!N134*(100%-AA134))/(1+TASAS!$M$9)))</f>
        <v>0</v>
      </c>
      <c r="O134" s="194">
        <f t="shared" si="19"/>
        <v>86.27</v>
      </c>
      <c r="P134" s="303">
        <v>1</v>
      </c>
      <c r="Q134" s="303">
        <v>1</v>
      </c>
      <c r="R134" s="303">
        <v>1</v>
      </c>
      <c r="S134" s="303">
        <v>1</v>
      </c>
      <c r="T134" s="303">
        <v>1</v>
      </c>
      <c r="U134" s="303">
        <v>1</v>
      </c>
      <c r="V134" s="303">
        <v>1</v>
      </c>
      <c r="W134" s="303">
        <v>1</v>
      </c>
      <c r="X134" s="303">
        <v>1</v>
      </c>
      <c r="Y134" s="303">
        <v>1</v>
      </c>
      <c r="Z134" s="303">
        <v>1</v>
      </c>
      <c r="AA134" s="303">
        <v>1</v>
      </c>
    </row>
    <row r="135" spans="1:27" outlineLevel="1" x14ac:dyDescent="0.3">
      <c r="A135" s="203" t="s">
        <v>323</v>
      </c>
      <c r="B135" s="131"/>
      <c r="C135" s="131">
        <f>+('[1]N EERR BARINAS'!C135*P135)+((('[1]N EERR BARINAS'!C135*(100%-P135))/(1+TASAS!$B$9)))</f>
        <v>0</v>
      </c>
      <c r="D135" s="131">
        <f>+('[1]N EERR BARINAS'!D135*Q135)+((('[1]N EERR BARINAS'!D135*(100%-Q135))/(1+TASAS!$C$9)))</f>
        <v>0</v>
      </c>
      <c r="E135" s="131">
        <f>+('[1]N EERR BARINAS'!E135*R135)+((('[1]N EERR BARINAS'!E135*(100%-R135))/(1+TASAS!$D$9)))</f>
        <v>0</v>
      </c>
      <c r="F135" s="131">
        <f>+('[1]N EERR BARINAS'!F135*S135)+((('[1]N EERR BARINAS'!F135*(100%-S135))/(1+TASAS!$E$9)))</f>
        <v>0</v>
      </c>
      <c r="G135" s="131">
        <f>+('[1]N EERR BARINAS'!G135*T135)+((('[1]N EERR BARINAS'!G135*(100%-T135))/(1+TASAS!$F$9)))</f>
        <v>0</v>
      </c>
      <c r="H135" s="131">
        <f>+('[1]N EERR BARINAS'!H135*U135)+((('[1]N EERR BARINAS'!H135*(100%-U135))/(1+TASAS!$G$9)))</f>
        <v>0</v>
      </c>
      <c r="I135" s="131">
        <f>+('[1]N EERR BARINAS'!I135*V135)+((('[1]N EERR BARINAS'!I135*(100%-V135))/(1+TASAS!$H$9)))</f>
        <v>0</v>
      </c>
      <c r="J135" s="131">
        <f>+('[1]N EERR BARINAS'!J135*W135)+((('[1]N EERR BARINAS'!J135*(100%-W135))/(1+TASAS!$I$9)))</f>
        <v>0</v>
      </c>
      <c r="K135" s="131">
        <f>+('[1]N EERR BARINAS'!K135*X135)+((('[1]N EERR BARINAS'!K135*(100%-X135))/(1+TASAS!$J$9)))</f>
        <v>0</v>
      </c>
      <c r="L135" s="131">
        <f>+('[1]N EERR BARINAS'!L135*Y135)+((('[1]N EERR BARINAS'!L135*(100%-Y135))/(1+TASAS!$K$9)))</f>
        <v>0</v>
      </c>
      <c r="M135" s="131">
        <f>+('[1]N EERR BARINAS'!M135*Z135)+((('[1]N EERR BARINAS'!M135*(100%-Z135))/(1+TASAS!$L$9)))</f>
        <v>0</v>
      </c>
      <c r="N135" s="131">
        <f>+('[1]N EERR BARINAS'!N135*AA135)+((('[1]N EERR BARINAS'!N135*(100%-AA135))/(1+TASAS!$M$9)))</f>
        <v>0</v>
      </c>
      <c r="O135" s="194">
        <f t="shared" si="19"/>
        <v>0</v>
      </c>
      <c r="P135" s="303">
        <v>0</v>
      </c>
      <c r="Q135" s="303">
        <v>0</v>
      </c>
      <c r="R135" s="303">
        <v>0</v>
      </c>
      <c r="S135" s="303">
        <v>0</v>
      </c>
      <c r="T135" s="303">
        <v>0</v>
      </c>
      <c r="U135" s="303">
        <v>0</v>
      </c>
      <c r="V135" s="303">
        <v>0</v>
      </c>
      <c r="W135" s="303">
        <v>0</v>
      </c>
      <c r="X135" s="303">
        <v>0</v>
      </c>
      <c r="Y135" s="303">
        <v>0</v>
      </c>
      <c r="Z135" s="303">
        <v>0</v>
      </c>
      <c r="AA135" s="303">
        <v>0</v>
      </c>
    </row>
    <row r="136" spans="1:27" outlineLevel="1" x14ac:dyDescent="0.3">
      <c r="A136" s="203" t="s">
        <v>324</v>
      </c>
      <c r="B136" s="131"/>
      <c r="C136" s="131">
        <f>+('[1]N EERR BARINAS'!C136*P136)+((('[1]N EERR BARINAS'!C136*(100%-P136))/(1+TASAS!$B$9)))</f>
        <v>21.556652965246538</v>
      </c>
      <c r="D136" s="131">
        <f>+('[1]N EERR BARINAS'!D136*Q136)+((('[1]N EERR BARINAS'!D136*(100%-Q136))/(1+TASAS!$C$9)))</f>
        <v>52.486761084620312</v>
      </c>
      <c r="E136" s="131">
        <f>+('[1]N EERR BARINAS'!E136*R136)+((('[1]N EERR BARINAS'!E136*(100%-R136))/(1+TASAS!$D$9)))</f>
        <v>54.517500571816171</v>
      </c>
      <c r="F136" s="131">
        <f>+('[1]N EERR BARINAS'!F136*S136)+((('[1]N EERR BARINAS'!F136*(100%-S136))/(1+TASAS!$E$9)))</f>
        <v>37.401626780848581</v>
      </c>
      <c r="G136" s="131">
        <f>+('[1]N EERR BARINAS'!G136*T136)+((('[1]N EERR BARINAS'!G136*(100%-T136))/(1+TASAS!$F$9)))</f>
        <v>73.786005293326312</v>
      </c>
      <c r="H136" s="131">
        <f>+('[1]N EERR BARINAS'!H136*U136)+((('[1]N EERR BARINAS'!H136*(100%-U136))/(1+TASAS!$G$9)))</f>
        <v>119.41845055376</v>
      </c>
      <c r="I136" s="131">
        <f>+('[1]N EERR BARINAS'!I136*V136)+((('[1]N EERR BARINAS'!I136*(100%-V136))/(1+TASAS!$H$9)))</f>
        <v>0</v>
      </c>
      <c r="J136" s="131">
        <f>+('[1]N EERR BARINAS'!J136*W136)+((('[1]N EERR BARINAS'!J136*(100%-W136))/(1+TASAS!$I$9)))</f>
        <v>0</v>
      </c>
      <c r="K136" s="131">
        <f>+('[1]N EERR BARINAS'!K136*X136)+((('[1]N EERR BARINAS'!K136*(100%-X136))/(1+TASAS!$J$9)))</f>
        <v>0</v>
      </c>
      <c r="L136" s="131">
        <f>+('[1]N EERR BARINAS'!L136*Y136)+((('[1]N EERR BARINAS'!L136*(100%-Y136))/(1+TASAS!$K$9)))</f>
        <v>0</v>
      </c>
      <c r="M136" s="131">
        <f>+('[1]N EERR BARINAS'!M136*Z136)+((('[1]N EERR BARINAS'!M136*(100%-Z136))/(1+TASAS!$L$9)))</f>
        <v>0</v>
      </c>
      <c r="N136" s="131">
        <f>+('[1]N EERR BARINAS'!N136*AA136)+((('[1]N EERR BARINAS'!N136*(100%-AA136))/(1+TASAS!$M$9)))</f>
        <v>0</v>
      </c>
      <c r="O136" s="194">
        <f t="shared" si="19"/>
        <v>359.16699724961791</v>
      </c>
      <c r="P136" s="303">
        <v>0</v>
      </c>
      <c r="Q136" s="303">
        <v>0</v>
      </c>
      <c r="R136" s="303">
        <v>0</v>
      </c>
      <c r="S136" s="303">
        <v>0</v>
      </c>
      <c r="T136" s="303">
        <v>0</v>
      </c>
      <c r="U136" s="303">
        <v>0</v>
      </c>
      <c r="V136" s="303">
        <v>0</v>
      </c>
      <c r="W136" s="303">
        <v>0</v>
      </c>
      <c r="X136" s="303">
        <v>0</v>
      </c>
      <c r="Y136" s="303">
        <v>0</v>
      </c>
      <c r="Z136" s="303">
        <v>0</v>
      </c>
      <c r="AA136" s="303">
        <v>0</v>
      </c>
    </row>
    <row r="137" spans="1:27" outlineLevel="1" x14ac:dyDescent="0.3">
      <c r="A137" s="203"/>
      <c r="B137" s="131"/>
      <c r="C137" s="131">
        <v>0</v>
      </c>
      <c r="D137" s="131">
        <v>0</v>
      </c>
      <c r="E137" s="131">
        <v>0</v>
      </c>
      <c r="F137" s="131"/>
      <c r="G137" s="131"/>
      <c r="H137" s="131"/>
      <c r="I137" s="131"/>
      <c r="J137" s="131"/>
      <c r="K137" s="131"/>
      <c r="L137" s="131"/>
      <c r="M137" s="131"/>
      <c r="N137" s="131"/>
      <c r="O137" s="194">
        <f t="shared" si="19"/>
        <v>0</v>
      </c>
      <c r="P137" s="303"/>
      <c r="Q137" s="303"/>
      <c r="R137" s="303"/>
      <c r="S137" s="303"/>
      <c r="T137" s="303"/>
      <c r="U137" s="303"/>
      <c r="V137" s="303"/>
      <c r="W137" s="303"/>
      <c r="X137" s="303"/>
      <c r="Y137" s="303"/>
      <c r="Z137" s="303"/>
      <c r="AA137" s="303"/>
    </row>
    <row r="138" spans="1:27" outlineLevel="1" x14ac:dyDescent="0.3">
      <c r="A138" s="203"/>
      <c r="B138" s="131"/>
      <c r="C138" s="131">
        <v>0</v>
      </c>
      <c r="D138" s="131">
        <v>0</v>
      </c>
      <c r="E138" s="131">
        <v>0</v>
      </c>
      <c r="F138" s="131"/>
      <c r="G138" s="131"/>
      <c r="H138" s="131"/>
      <c r="I138" s="131"/>
      <c r="J138" s="131"/>
      <c r="K138" s="131"/>
      <c r="L138" s="131"/>
      <c r="M138" s="131"/>
      <c r="N138" s="131"/>
      <c r="O138" s="194">
        <f t="shared" si="19"/>
        <v>0</v>
      </c>
      <c r="P138" s="303"/>
      <c r="Q138" s="303"/>
      <c r="R138" s="303"/>
      <c r="S138" s="303"/>
      <c r="T138" s="303"/>
      <c r="U138" s="303"/>
      <c r="V138" s="303"/>
      <c r="W138" s="303"/>
      <c r="X138" s="303"/>
      <c r="Y138" s="303"/>
      <c r="Z138" s="303"/>
      <c r="AA138" s="303"/>
    </row>
    <row r="139" spans="1:27" s="187" customFormat="1" ht="15.6" x14ac:dyDescent="0.3">
      <c r="A139" s="209" t="s">
        <v>75</v>
      </c>
      <c r="B139" s="186">
        <f>SUM(B140:B171)</f>
        <v>0</v>
      </c>
      <c r="C139" s="186">
        <f t="shared" ref="C139:N139" si="20">SUM(C140:C171)</f>
        <v>1548.741125738303</v>
      </c>
      <c r="D139" s="186">
        <f t="shared" si="20"/>
        <v>1554.4607707636467</v>
      </c>
      <c r="E139" s="186">
        <f t="shared" si="20"/>
        <v>2782.5288407511694</v>
      </c>
      <c r="F139" s="186">
        <f t="shared" si="20"/>
        <v>2240.3702416504475</v>
      </c>
      <c r="G139" s="186">
        <f t="shared" si="20"/>
        <v>2376.3518338012518</v>
      </c>
      <c r="H139" s="186">
        <f t="shared" si="20"/>
        <v>2215.0003461169181</v>
      </c>
      <c r="I139" s="186">
        <f t="shared" si="20"/>
        <v>0</v>
      </c>
      <c r="J139" s="186">
        <f t="shared" si="20"/>
        <v>0</v>
      </c>
      <c r="K139" s="186">
        <f t="shared" si="20"/>
        <v>0</v>
      </c>
      <c r="L139" s="186">
        <f t="shared" si="20"/>
        <v>0</v>
      </c>
      <c r="M139" s="186">
        <f t="shared" si="20"/>
        <v>0</v>
      </c>
      <c r="N139" s="186">
        <f t="shared" si="20"/>
        <v>0</v>
      </c>
      <c r="O139" s="210">
        <f t="shared" ref="O139" si="21">SUM(O140:O171)</f>
        <v>12717.453158821736</v>
      </c>
      <c r="P139" s="305"/>
      <c r="Q139" s="305"/>
      <c r="R139" s="305"/>
      <c r="S139" s="305"/>
      <c r="T139" s="305"/>
      <c r="U139" s="305"/>
      <c r="V139" s="305"/>
      <c r="W139" s="305"/>
      <c r="X139" s="305"/>
      <c r="Y139" s="305"/>
      <c r="Z139" s="305"/>
      <c r="AA139" s="305"/>
    </row>
    <row r="140" spans="1:27" outlineLevel="2" x14ac:dyDescent="0.3">
      <c r="A140" s="203" t="s">
        <v>325</v>
      </c>
      <c r="B140" s="131"/>
      <c r="C140" s="131">
        <f>+('[1]N EERR BARINAS'!C140*P140)+((('[1]N EERR BARINAS'!C140*(100%-P140))/(1+TASAS!$B$9)))</f>
        <v>0</v>
      </c>
      <c r="D140" s="131">
        <f>+('[1]N EERR BARINAS'!D140*Q140)+((('[1]N EERR BARINAS'!D140*(100%-Q140))/(1+TASAS!$C$9)))</f>
        <v>0</v>
      </c>
      <c r="E140" s="131">
        <f>+('[1]N EERR BARINAS'!E140*R140)+((('[1]N EERR BARINAS'!E140*(100%-R140))/(1+TASAS!$D$9)))</f>
        <v>0</v>
      </c>
      <c r="F140" s="131">
        <f>+('[1]N EERR BARINAS'!F140*S140)+((('[1]N EERR BARINAS'!F140*(100%-S140))/(1+TASAS!$E$9)))</f>
        <v>0</v>
      </c>
      <c r="G140" s="131">
        <f>+('[1]N EERR BARINAS'!G140*T140)+((('[1]N EERR BARINAS'!G140*(100%-T140))/(1+TASAS!$F$9)))</f>
        <v>0</v>
      </c>
      <c r="H140" s="131">
        <f>+('[1]N EERR BARINAS'!H140*U140)+((('[1]N EERR BARINAS'!H140*(100%-U140))/(1+TASAS!$G$9)))</f>
        <v>0</v>
      </c>
      <c r="I140" s="131">
        <f>+('[1]N EERR BARINAS'!I140*V140)+((('[1]N EERR BARINAS'!I140*(100%-V140))/(1+TASAS!$H$9)))</f>
        <v>0</v>
      </c>
      <c r="J140" s="131">
        <f>+('[1]N EERR BARINAS'!J140*W140)+((('[1]N EERR BARINAS'!J140*(100%-W140))/(1+TASAS!$I$9)))</f>
        <v>0</v>
      </c>
      <c r="K140" s="131">
        <f>+('[1]N EERR BARINAS'!K140*X140)+((('[1]N EERR BARINAS'!K140*(100%-X140))/(1+TASAS!$J$9)))</f>
        <v>0</v>
      </c>
      <c r="L140" s="131">
        <f>+('[1]N EERR BARINAS'!L140*Y140)+((('[1]N EERR BARINAS'!L140*(100%-Y140))/(1+TASAS!$K$9)))</f>
        <v>0</v>
      </c>
      <c r="M140" s="131">
        <f>+('[1]N EERR BARINAS'!M140*Z140)+((('[1]N EERR BARINAS'!M140*(100%-Z140))/(1+TASAS!$L$9)))</f>
        <v>0</v>
      </c>
      <c r="N140" s="131">
        <f>+('[1]N EERR BARINAS'!N140*AA140)+((('[1]N EERR BARINAS'!N140*(100%-AA140))/(1+TASAS!$M$9)))</f>
        <v>0</v>
      </c>
      <c r="O140" s="194">
        <f t="shared" si="19"/>
        <v>0</v>
      </c>
      <c r="P140" s="303">
        <v>0</v>
      </c>
      <c r="Q140" s="303">
        <v>0</v>
      </c>
      <c r="R140" s="303">
        <v>0</v>
      </c>
      <c r="S140" s="303">
        <v>0</v>
      </c>
      <c r="T140" s="303">
        <v>0</v>
      </c>
      <c r="U140" s="303">
        <v>0</v>
      </c>
      <c r="V140" s="303">
        <v>0</v>
      </c>
      <c r="W140" s="303">
        <v>0</v>
      </c>
      <c r="X140" s="303">
        <v>0</v>
      </c>
      <c r="Y140" s="303">
        <v>0</v>
      </c>
      <c r="Z140" s="303">
        <v>0</v>
      </c>
      <c r="AA140" s="303">
        <v>0</v>
      </c>
    </row>
    <row r="141" spans="1:27" outlineLevel="2" x14ac:dyDescent="0.3">
      <c r="A141" s="203" t="s">
        <v>326</v>
      </c>
      <c r="B141" s="131"/>
      <c r="C141" s="131">
        <f>+('[1]N EERR BARINAS'!C141*P141)+((('[1]N EERR BARINAS'!C141*(100%-P141))/(1+TASAS!$B$9)))</f>
        <v>0</v>
      </c>
      <c r="D141" s="131">
        <f>+('[1]N EERR BARINAS'!D141*Q141)+((('[1]N EERR BARINAS'!D141*(100%-Q141))/(1+TASAS!$C$9)))</f>
        <v>0</v>
      </c>
      <c r="E141" s="131">
        <f>+('[1]N EERR BARINAS'!E141*R141)+((('[1]N EERR BARINAS'!E141*(100%-R141))/(1+TASAS!$D$9)))</f>
        <v>0</v>
      </c>
      <c r="F141" s="131">
        <f>+('[1]N EERR BARINAS'!F141*S141)+((('[1]N EERR BARINAS'!F141*(100%-S141))/(1+TASAS!$E$9)))</f>
        <v>0</v>
      </c>
      <c r="G141" s="131">
        <f>+('[1]N EERR BARINAS'!G141*T141)+((('[1]N EERR BARINAS'!G141*(100%-T141))/(1+TASAS!$F$9)))</f>
        <v>0</v>
      </c>
      <c r="H141" s="131">
        <f>+('[1]N EERR BARINAS'!H141*U141)+((('[1]N EERR BARINAS'!H141*(100%-U141))/(1+TASAS!$G$9)))</f>
        <v>50.155749232579197</v>
      </c>
      <c r="I141" s="131">
        <f>+('[1]N EERR BARINAS'!I141*V141)+((('[1]N EERR BARINAS'!I141*(100%-V141))/(1+TASAS!$H$9)))</f>
        <v>0</v>
      </c>
      <c r="J141" s="131">
        <f>+('[1]N EERR BARINAS'!J141*W141)+((('[1]N EERR BARINAS'!J141*(100%-W141))/(1+TASAS!$I$9)))</f>
        <v>0</v>
      </c>
      <c r="K141" s="131">
        <f>+('[1]N EERR BARINAS'!K141*X141)+((('[1]N EERR BARINAS'!K141*(100%-X141))/(1+TASAS!$J$9)))</f>
        <v>0</v>
      </c>
      <c r="L141" s="131">
        <f>+('[1]N EERR BARINAS'!L141*Y141)+((('[1]N EERR BARINAS'!L141*(100%-Y141))/(1+TASAS!$K$9)))</f>
        <v>0</v>
      </c>
      <c r="M141" s="131">
        <f>+('[1]N EERR BARINAS'!M141*Z141)+((('[1]N EERR BARINAS'!M141*(100%-Z141))/(1+TASAS!$L$9)))</f>
        <v>0</v>
      </c>
      <c r="N141" s="131">
        <f>+('[1]N EERR BARINAS'!N141*AA141)+((('[1]N EERR BARINAS'!N141*(100%-AA141))/(1+TASAS!$M$9)))</f>
        <v>0</v>
      </c>
      <c r="O141" s="194">
        <f t="shared" si="19"/>
        <v>50.155749232579197</v>
      </c>
      <c r="P141" s="303">
        <v>0</v>
      </c>
      <c r="Q141" s="303">
        <v>0</v>
      </c>
      <c r="R141" s="303">
        <v>0</v>
      </c>
      <c r="S141" s="303">
        <v>0</v>
      </c>
      <c r="T141" s="303">
        <v>0</v>
      </c>
      <c r="U141" s="303">
        <v>0</v>
      </c>
      <c r="V141" s="303">
        <v>0</v>
      </c>
      <c r="W141" s="303">
        <v>0</v>
      </c>
      <c r="X141" s="303">
        <v>0</v>
      </c>
      <c r="Y141" s="303">
        <v>0</v>
      </c>
      <c r="Z141" s="303">
        <v>0</v>
      </c>
      <c r="AA141" s="303">
        <v>0</v>
      </c>
    </row>
    <row r="142" spans="1:27" outlineLevel="2" x14ac:dyDescent="0.3">
      <c r="A142" s="203" t="s">
        <v>327</v>
      </c>
      <c r="B142" s="131"/>
      <c r="C142" s="131">
        <f>+('[1]N EERR BARINAS'!C142*P142)+((('[1]N EERR BARINAS'!C142*(100%-P142))/(1+TASAS!$B$9)))</f>
        <v>0</v>
      </c>
      <c r="D142" s="131">
        <f>+('[1]N EERR BARINAS'!D142*Q142)+((('[1]N EERR BARINAS'!D142*(100%-Q142))/(1+TASAS!$C$9)))</f>
        <v>0</v>
      </c>
      <c r="E142" s="131">
        <f>+('[1]N EERR BARINAS'!E142*R142)+((('[1]N EERR BARINAS'!E142*(100%-R142))/(1+TASAS!$D$9)))</f>
        <v>0</v>
      </c>
      <c r="F142" s="131">
        <f>+('[1]N EERR BARINAS'!F142*S142)+((('[1]N EERR BARINAS'!F142*(100%-S142))/(1+TASAS!$E$9)))</f>
        <v>0</v>
      </c>
      <c r="G142" s="131">
        <f>+('[1]N EERR BARINAS'!G142*T142)+((('[1]N EERR BARINAS'!G142*(100%-T142))/(1+TASAS!$F$9)))</f>
        <v>0</v>
      </c>
      <c r="H142" s="131">
        <f>+('[1]N EERR BARINAS'!H142*U142)+((('[1]N EERR BARINAS'!H142*(100%-U142))/(1+TASAS!$G$9)))</f>
        <v>0</v>
      </c>
      <c r="I142" s="131">
        <f>+('[1]N EERR BARINAS'!I142*V142)+((('[1]N EERR BARINAS'!I142*(100%-V142))/(1+TASAS!$H$9)))</f>
        <v>0</v>
      </c>
      <c r="J142" s="131">
        <f>+('[1]N EERR BARINAS'!J142*W142)+((('[1]N EERR BARINAS'!J142*(100%-W142))/(1+TASAS!$I$9)))</f>
        <v>0</v>
      </c>
      <c r="K142" s="131">
        <f>+('[1]N EERR BARINAS'!K142*X142)+((('[1]N EERR BARINAS'!K142*(100%-X142))/(1+TASAS!$J$9)))</f>
        <v>0</v>
      </c>
      <c r="L142" s="131">
        <f>+('[1]N EERR BARINAS'!L142*Y142)+((('[1]N EERR BARINAS'!L142*(100%-Y142))/(1+TASAS!$K$9)))</f>
        <v>0</v>
      </c>
      <c r="M142" s="131">
        <f>+('[1]N EERR BARINAS'!M142*Z142)+((('[1]N EERR BARINAS'!M142*(100%-Z142))/(1+TASAS!$L$9)))</f>
        <v>0</v>
      </c>
      <c r="N142" s="131">
        <f>+('[1]N EERR BARINAS'!N142*AA142)+((('[1]N EERR BARINAS'!N142*(100%-AA142))/(1+TASAS!$M$9)))</f>
        <v>0</v>
      </c>
      <c r="O142" s="194">
        <f t="shared" si="19"/>
        <v>0</v>
      </c>
      <c r="P142" s="303">
        <v>1</v>
      </c>
      <c r="Q142" s="303">
        <v>1</v>
      </c>
      <c r="R142" s="303">
        <v>1</v>
      </c>
      <c r="S142" s="303">
        <v>1</v>
      </c>
      <c r="T142" s="303">
        <v>1</v>
      </c>
      <c r="U142" s="303">
        <v>1</v>
      </c>
      <c r="V142" s="303">
        <v>1</v>
      </c>
      <c r="W142" s="303">
        <v>1</v>
      </c>
      <c r="X142" s="303">
        <v>1</v>
      </c>
      <c r="Y142" s="303">
        <v>1</v>
      </c>
      <c r="Z142" s="303">
        <v>1</v>
      </c>
      <c r="AA142" s="303">
        <v>1</v>
      </c>
    </row>
    <row r="143" spans="1:27" outlineLevel="2" x14ac:dyDescent="0.3">
      <c r="A143" s="203" t="s">
        <v>328</v>
      </c>
      <c r="B143" s="131"/>
      <c r="C143" s="131">
        <f>+('[1]N EERR BARINAS'!C143*P143)+((('[1]N EERR BARINAS'!C143*(100%-P143))/(1+TASAS!$B$9)))</f>
        <v>0</v>
      </c>
      <c r="D143" s="131">
        <f>+('[1]N EERR BARINAS'!D143*Q143)+((('[1]N EERR BARINAS'!D143*(100%-Q143))/(1+TASAS!$C$9)))</f>
        <v>0</v>
      </c>
      <c r="E143" s="131">
        <f>+('[1]N EERR BARINAS'!E143*R143)+((('[1]N EERR BARINAS'!E143*(100%-R143))/(1+TASAS!$D$9)))</f>
        <v>0</v>
      </c>
      <c r="F143" s="131">
        <f>+('[1]N EERR BARINAS'!F143*S143)+((('[1]N EERR BARINAS'!F143*(100%-S143))/(1+TASAS!$E$9)))</f>
        <v>0</v>
      </c>
      <c r="G143" s="131">
        <f>+('[1]N EERR BARINAS'!G143*T143)+((('[1]N EERR BARINAS'!G143*(100%-T143))/(1+TASAS!$F$9)))</f>
        <v>0</v>
      </c>
      <c r="H143" s="131">
        <f>+('[1]N EERR BARINAS'!H143*U143)+((('[1]N EERR BARINAS'!H143*(100%-U143))/(1+TASAS!$G$9)))</f>
        <v>15.922460073834666</v>
      </c>
      <c r="I143" s="131">
        <f>+('[1]N EERR BARINAS'!I143*V143)+((('[1]N EERR BARINAS'!I143*(100%-V143))/(1+TASAS!$H$9)))</f>
        <v>0</v>
      </c>
      <c r="J143" s="131">
        <f>+('[1]N EERR BARINAS'!J143*W143)+((('[1]N EERR BARINAS'!J143*(100%-W143))/(1+TASAS!$I$9)))</f>
        <v>0</v>
      </c>
      <c r="K143" s="131">
        <f>+('[1]N EERR BARINAS'!K143*X143)+((('[1]N EERR BARINAS'!K143*(100%-X143))/(1+TASAS!$J$9)))</f>
        <v>0</v>
      </c>
      <c r="L143" s="131">
        <f>+('[1]N EERR BARINAS'!L143*Y143)+((('[1]N EERR BARINAS'!L143*(100%-Y143))/(1+TASAS!$K$9)))</f>
        <v>0</v>
      </c>
      <c r="M143" s="131">
        <f>+('[1]N EERR BARINAS'!M143*Z143)+((('[1]N EERR BARINAS'!M143*(100%-Z143))/(1+TASAS!$L$9)))</f>
        <v>0</v>
      </c>
      <c r="N143" s="131">
        <f>+('[1]N EERR BARINAS'!N143*AA143)+((('[1]N EERR BARINAS'!N143*(100%-AA143))/(1+TASAS!$M$9)))</f>
        <v>0</v>
      </c>
      <c r="O143" s="194">
        <f t="shared" si="19"/>
        <v>15.922460073834666</v>
      </c>
      <c r="P143" s="303">
        <v>0</v>
      </c>
      <c r="Q143" s="303">
        <v>0</v>
      </c>
      <c r="R143" s="303">
        <v>0</v>
      </c>
      <c r="S143" s="303">
        <v>0</v>
      </c>
      <c r="T143" s="303">
        <v>0</v>
      </c>
      <c r="U143" s="303">
        <v>0</v>
      </c>
      <c r="V143" s="303">
        <v>0</v>
      </c>
      <c r="W143" s="303">
        <v>0</v>
      </c>
      <c r="X143" s="303">
        <v>0</v>
      </c>
      <c r="Y143" s="303">
        <v>0</v>
      </c>
      <c r="Z143" s="303">
        <v>0</v>
      </c>
      <c r="AA143" s="303">
        <v>0</v>
      </c>
    </row>
    <row r="144" spans="1:27" outlineLevel="2" x14ac:dyDescent="0.3">
      <c r="A144" s="203" t="s">
        <v>329</v>
      </c>
      <c r="B144" s="131"/>
      <c r="C144" s="131">
        <f>+('[1]N EERR BARINAS'!C144*P144)+((('[1]N EERR BARINAS'!C144*(100%-P144))/(1+TASAS!$B$9)))</f>
        <v>0</v>
      </c>
      <c r="D144" s="131">
        <f>+('[1]N EERR BARINAS'!D144*Q144)+((('[1]N EERR BARINAS'!D144*(100%-Q144))/(1+TASAS!$C$9)))</f>
        <v>0</v>
      </c>
      <c r="E144" s="131">
        <f>+('[1]N EERR BARINAS'!E144*R144)+((('[1]N EERR BARINAS'!E144*(100%-R144))/(1+TASAS!$D$9)))</f>
        <v>0</v>
      </c>
      <c r="F144" s="131">
        <f>+('[1]N EERR BARINAS'!F144*S144)+((('[1]N EERR BARINAS'!F144*(100%-S144))/(1+TASAS!$E$9)))</f>
        <v>0</v>
      </c>
      <c r="G144" s="131">
        <f>+('[1]N EERR BARINAS'!G144*T144)+((('[1]N EERR BARINAS'!G144*(100%-T144))/(1+TASAS!$F$9)))</f>
        <v>0</v>
      </c>
      <c r="H144" s="131">
        <f>+('[1]N EERR BARINAS'!H144*U144)+((('[1]N EERR BARINAS'!H144*(100%-U144))/(1+TASAS!$G$9)))</f>
        <v>7.9612300369173328</v>
      </c>
      <c r="I144" s="131">
        <f>+('[1]N EERR BARINAS'!I144*V144)+((('[1]N EERR BARINAS'!I144*(100%-V144))/(1+TASAS!$H$9)))</f>
        <v>0</v>
      </c>
      <c r="J144" s="131">
        <f>+('[1]N EERR BARINAS'!J144*W144)+((('[1]N EERR BARINAS'!J144*(100%-W144))/(1+TASAS!$I$9)))</f>
        <v>0</v>
      </c>
      <c r="K144" s="131">
        <f>+('[1]N EERR BARINAS'!K144*X144)+((('[1]N EERR BARINAS'!K144*(100%-X144))/(1+TASAS!$J$9)))</f>
        <v>0</v>
      </c>
      <c r="L144" s="131">
        <f>+('[1]N EERR BARINAS'!L144*Y144)+((('[1]N EERR BARINAS'!L144*(100%-Y144))/(1+TASAS!$K$9)))</f>
        <v>0</v>
      </c>
      <c r="M144" s="131">
        <f>+('[1]N EERR BARINAS'!M144*Z144)+((('[1]N EERR BARINAS'!M144*(100%-Z144))/(1+TASAS!$L$9)))</f>
        <v>0</v>
      </c>
      <c r="N144" s="131">
        <f>+('[1]N EERR BARINAS'!N144*AA144)+((('[1]N EERR BARINAS'!N144*(100%-AA144))/(1+TASAS!$M$9)))</f>
        <v>0</v>
      </c>
      <c r="O144" s="194">
        <f t="shared" si="19"/>
        <v>7.9612300369173328</v>
      </c>
      <c r="P144" s="303">
        <v>0</v>
      </c>
      <c r="Q144" s="303">
        <v>0</v>
      </c>
      <c r="R144" s="303">
        <v>0</v>
      </c>
      <c r="S144" s="303">
        <v>0</v>
      </c>
      <c r="T144" s="303">
        <v>0</v>
      </c>
      <c r="U144" s="303">
        <v>0</v>
      </c>
      <c r="V144" s="303">
        <v>0</v>
      </c>
      <c r="W144" s="303">
        <v>0</v>
      </c>
      <c r="X144" s="303">
        <v>0</v>
      </c>
      <c r="Y144" s="303">
        <v>0</v>
      </c>
      <c r="Z144" s="303">
        <v>0</v>
      </c>
      <c r="AA144" s="303">
        <v>0</v>
      </c>
    </row>
    <row r="145" spans="1:27" outlineLevel="2" x14ac:dyDescent="0.3">
      <c r="A145" s="203" t="s">
        <v>330</v>
      </c>
      <c r="B145" s="131"/>
      <c r="C145" s="131">
        <f>+('[1]N EERR BARINAS'!C145*P145)+((('[1]N EERR BARINAS'!C145*(100%-P145))/(1+TASAS!$B$9)))</f>
        <v>74.3011257383029</v>
      </c>
      <c r="D145" s="131">
        <f>+('[1]N EERR BARINAS'!D145*Q145)+((('[1]N EERR BARINAS'!D145*(100%-Q145))/(1+TASAS!$C$9)))</f>
        <v>13.490770763646719</v>
      </c>
      <c r="E145" s="131">
        <f>+('[1]N EERR BARINAS'!E145*R145)+((('[1]N EERR BARINAS'!E145*(100%-R145))/(1+TASAS!$D$9)))</f>
        <v>112.25684231281893</v>
      </c>
      <c r="F145" s="131">
        <f>+('[1]N EERR BARINAS'!F145*S145)+((('[1]N EERR BARINAS'!F145*(100%-S145))/(1+TASAS!$E$9)))</f>
        <v>68.840241650447638</v>
      </c>
      <c r="G145" s="131">
        <f>+('[1]N EERR BARINAS'!G145*T145)+((('[1]N EERR BARINAS'!G145*(100%-T145))/(1+TASAS!$F$9)))</f>
        <v>94.241833801251687</v>
      </c>
      <c r="H145" s="131">
        <f>+('[1]N EERR BARINAS'!H145*U145)+((('[1]N EERR BARINAS'!H145*(100%-U145))/(1+TASAS!$G$9)))</f>
        <v>384.63090677358713</v>
      </c>
      <c r="I145" s="131">
        <f>+('[1]N EERR BARINAS'!I145*V145)+((('[1]N EERR BARINAS'!I145*(100%-V145))/(1+TASAS!$H$9)))</f>
        <v>0</v>
      </c>
      <c r="J145" s="131">
        <f>+('[1]N EERR BARINAS'!J145*W145)+((('[1]N EERR BARINAS'!J145*(100%-W145))/(1+TASAS!$I$9)))</f>
        <v>0</v>
      </c>
      <c r="K145" s="131">
        <f>+('[1]N EERR BARINAS'!K145*X145)+((('[1]N EERR BARINAS'!K145*(100%-X145))/(1+TASAS!$J$9)))</f>
        <v>0</v>
      </c>
      <c r="L145" s="131">
        <f>+('[1]N EERR BARINAS'!L145*Y145)+((('[1]N EERR BARINAS'!L145*(100%-Y145))/(1+TASAS!$K$9)))</f>
        <v>0</v>
      </c>
      <c r="M145" s="131">
        <f>+('[1]N EERR BARINAS'!M145*Z145)+((('[1]N EERR BARINAS'!M145*(100%-Z145))/(1+TASAS!$L$9)))</f>
        <v>0</v>
      </c>
      <c r="N145" s="131">
        <f>+('[1]N EERR BARINAS'!N145*AA145)+((('[1]N EERR BARINAS'!N145*(100%-AA145))/(1+TASAS!$M$9)))</f>
        <v>0</v>
      </c>
      <c r="O145" s="194">
        <f t="shared" si="19"/>
        <v>747.76172104005502</v>
      </c>
      <c r="P145" s="303">
        <v>0</v>
      </c>
      <c r="Q145" s="303">
        <v>0</v>
      </c>
      <c r="R145" s="303">
        <v>0</v>
      </c>
      <c r="S145" s="303">
        <v>0</v>
      </c>
      <c r="T145" s="303">
        <v>0</v>
      </c>
      <c r="U145" s="303">
        <v>0</v>
      </c>
      <c r="V145" s="303">
        <v>0</v>
      </c>
      <c r="W145" s="303">
        <v>0</v>
      </c>
      <c r="X145" s="303">
        <v>0</v>
      </c>
      <c r="Y145" s="303">
        <v>0</v>
      </c>
      <c r="Z145" s="303">
        <v>0</v>
      </c>
      <c r="AA145" s="303">
        <v>0</v>
      </c>
    </row>
    <row r="146" spans="1:27" outlineLevel="2" x14ac:dyDescent="0.3">
      <c r="A146" s="203" t="s">
        <v>331</v>
      </c>
      <c r="B146" s="131"/>
      <c r="C146" s="131">
        <f>+('[1]N EERR BARINAS'!C146*P146)+((('[1]N EERR BARINAS'!C146*(100%-P146))/(1+TASAS!$B$9)))</f>
        <v>0</v>
      </c>
      <c r="D146" s="131">
        <f>+('[1]N EERR BARINAS'!D146*Q146)+((('[1]N EERR BARINAS'!D146*(100%-Q146))/(1+TASAS!$C$9)))</f>
        <v>0</v>
      </c>
      <c r="E146" s="131">
        <f>+('[1]N EERR BARINAS'!E146*R146)+((('[1]N EERR BARINAS'!E146*(100%-R146))/(1+TASAS!$D$9)))</f>
        <v>0</v>
      </c>
      <c r="F146" s="131">
        <f>+('[1]N EERR BARINAS'!F146*S146)+((('[1]N EERR BARINAS'!F146*(100%-S146))/(1+TASAS!$E$9)))</f>
        <v>0</v>
      </c>
      <c r="G146" s="131">
        <f>+('[1]N EERR BARINAS'!G146*T146)+((('[1]N EERR BARINAS'!G146*(100%-T146))/(1+TASAS!$F$9)))</f>
        <v>0</v>
      </c>
      <c r="H146" s="131">
        <f>+('[1]N EERR BARINAS'!H146*U146)+((('[1]N EERR BARINAS'!H146*(100%-U146))/(1+TASAS!$G$9)))</f>
        <v>0</v>
      </c>
      <c r="I146" s="131">
        <f>+('[1]N EERR BARINAS'!I146*V146)+((('[1]N EERR BARINAS'!I146*(100%-V146))/(1+TASAS!$H$9)))</f>
        <v>0</v>
      </c>
      <c r="J146" s="131">
        <f>+('[1]N EERR BARINAS'!J146*W146)+((('[1]N EERR BARINAS'!J146*(100%-W146))/(1+TASAS!$I$9)))</f>
        <v>0</v>
      </c>
      <c r="K146" s="131">
        <f>+('[1]N EERR BARINAS'!K146*X146)+((('[1]N EERR BARINAS'!K146*(100%-X146))/(1+TASAS!$J$9)))</f>
        <v>0</v>
      </c>
      <c r="L146" s="131">
        <f>+('[1]N EERR BARINAS'!L146*Y146)+((('[1]N EERR BARINAS'!L146*(100%-Y146))/(1+TASAS!$K$9)))</f>
        <v>0</v>
      </c>
      <c r="M146" s="131">
        <f>+('[1]N EERR BARINAS'!M146*Z146)+((('[1]N EERR BARINAS'!M146*(100%-Z146))/(1+TASAS!$L$9)))</f>
        <v>0</v>
      </c>
      <c r="N146" s="131">
        <f>+('[1]N EERR BARINAS'!N146*AA146)+((('[1]N EERR BARINAS'!N146*(100%-AA146))/(1+TASAS!$M$9)))</f>
        <v>0</v>
      </c>
      <c r="O146" s="194">
        <f t="shared" si="19"/>
        <v>0</v>
      </c>
      <c r="P146" s="303">
        <v>1</v>
      </c>
      <c r="Q146" s="303">
        <v>1</v>
      </c>
      <c r="R146" s="303">
        <v>1</v>
      </c>
      <c r="S146" s="303">
        <v>1</v>
      </c>
      <c r="T146" s="303">
        <v>1</v>
      </c>
      <c r="U146" s="303">
        <v>1</v>
      </c>
      <c r="V146" s="303">
        <v>1</v>
      </c>
      <c r="W146" s="303">
        <v>1</v>
      </c>
      <c r="X146" s="303">
        <v>1</v>
      </c>
      <c r="Y146" s="303">
        <v>1</v>
      </c>
      <c r="Z146" s="303">
        <v>1</v>
      </c>
      <c r="AA146" s="303">
        <v>1</v>
      </c>
    </row>
    <row r="147" spans="1:27" outlineLevel="2" x14ac:dyDescent="0.3">
      <c r="A147" s="203" t="s">
        <v>332</v>
      </c>
      <c r="B147" s="131"/>
      <c r="C147" s="131">
        <f>+('[1]N EERR BARINAS'!C147*P147)+((('[1]N EERR BARINAS'!C147*(100%-P147))/(1+TASAS!$B$9)))</f>
        <v>0</v>
      </c>
      <c r="D147" s="131">
        <f>+('[1]N EERR BARINAS'!D147*Q147)+((('[1]N EERR BARINAS'!D147*(100%-Q147))/(1+TASAS!$C$9)))</f>
        <v>0</v>
      </c>
      <c r="E147" s="131">
        <f>+('[1]N EERR BARINAS'!E147*R147)+((('[1]N EERR BARINAS'!E147*(100%-R147))/(1+TASAS!$D$9)))</f>
        <v>0</v>
      </c>
      <c r="F147" s="131">
        <f>+('[1]N EERR BARINAS'!F147*S147)+((('[1]N EERR BARINAS'!F147*(100%-S147))/(1+TASAS!$E$9)))</f>
        <v>0</v>
      </c>
      <c r="G147" s="131">
        <f>+('[1]N EERR BARINAS'!G147*T147)+((('[1]N EERR BARINAS'!G147*(100%-T147))/(1+TASAS!$F$9)))</f>
        <v>0</v>
      </c>
      <c r="H147" s="131">
        <f>+('[1]N EERR BARINAS'!H147*U147)+((('[1]N EERR BARINAS'!H147*(100%-U147))/(1+TASAS!$G$9)))</f>
        <v>0</v>
      </c>
      <c r="I147" s="131">
        <f>+('[1]N EERR BARINAS'!I147*V147)+((('[1]N EERR BARINAS'!I147*(100%-V147))/(1+TASAS!$H$9)))</f>
        <v>0</v>
      </c>
      <c r="J147" s="131">
        <f>+('[1]N EERR BARINAS'!J147*W147)+((('[1]N EERR BARINAS'!J147*(100%-W147))/(1+TASAS!$I$9)))</f>
        <v>0</v>
      </c>
      <c r="K147" s="131">
        <f>+('[1]N EERR BARINAS'!K147*X147)+((('[1]N EERR BARINAS'!K147*(100%-X147))/(1+TASAS!$J$9)))</f>
        <v>0</v>
      </c>
      <c r="L147" s="131">
        <f>+('[1]N EERR BARINAS'!L147*Y147)+((('[1]N EERR BARINAS'!L147*(100%-Y147))/(1+TASAS!$K$9)))</f>
        <v>0</v>
      </c>
      <c r="M147" s="131">
        <f>+('[1]N EERR BARINAS'!M147*Z147)+((('[1]N EERR BARINAS'!M147*(100%-Z147))/(1+TASAS!$L$9)))</f>
        <v>0</v>
      </c>
      <c r="N147" s="131">
        <f>+('[1]N EERR BARINAS'!N147*AA147)+((('[1]N EERR BARINAS'!N147*(100%-AA147))/(1+TASAS!$M$9)))</f>
        <v>0</v>
      </c>
      <c r="O147" s="194">
        <f t="shared" si="19"/>
        <v>0</v>
      </c>
      <c r="P147" s="303">
        <v>1</v>
      </c>
      <c r="Q147" s="303">
        <v>1</v>
      </c>
      <c r="R147" s="303">
        <v>1</v>
      </c>
      <c r="S147" s="303">
        <v>1</v>
      </c>
      <c r="T147" s="303">
        <v>1</v>
      </c>
      <c r="U147" s="303">
        <v>1</v>
      </c>
      <c r="V147" s="303">
        <v>1</v>
      </c>
      <c r="W147" s="303">
        <v>1</v>
      </c>
      <c r="X147" s="303">
        <v>1</v>
      </c>
      <c r="Y147" s="303">
        <v>1</v>
      </c>
      <c r="Z147" s="303">
        <v>1</v>
      </c>
      <c r="AA147" s="303">
        <v>1</v>
      </c>
    </row>
    <row r="148" spans="1:27" outlineLevel="2" x14ac:dyDescent="0.3">
      <c r="A148" s="203" t="s">
        <v>333</v>
      </c>
      <c r="B148" s="131"/>
      <c r="C148" s="131">
        <f>+('[1]N EERR BARINAS'!C148*P148)+((('[1]N EERR BARINAS'!C148*(100%-P148))/(1+TASAS!$B$9)))</f>
        <v>0</v>
      </c>
      <c r="D148" s="131">
        <f>+('[1]N EERR BARINAS'!D148*Q148)+((('[1]N EERR BARINAS'!D148*(100%-Q148))/(1+TASAS!$C$9)))</f>
        <v>0</v>
      </c>
      <c r="E148" s="131">
        <f>+('[1]N EERR BARINAS'!E148*R148)+((('[1]N EERR BARINAS'!E148*(100%-R148))/(1+TASAS!$D$9)))</f>
        <v>0</v>
      </c>
      <c r="F148" s="131">
        <f>+('[1]N EERR BARINAS'!F148*S148)+((('[1]N EERR BARINAS'!F148*(100%-S148))/(1+TASAS!$E$9)))</f>
        <v>0</v>
      </c>
      <c r="G148" s="131">
        <f>+('[1]N EERR BARINAS'!G148*T148)+((('[1]N EERR BARINAS'!G148*(100%-T148))/(1+TASAS!$F$9)))</f>
        <v>0</v>
      </c>
      <c r="H148" s="131">
        <f>+('[1]N EERR BARINAS'!H148*U148)+((('[1]N EERR BARINAS'!H148*(100%-U148))/(1+TASAS!$G$9)))</f>
        <v>0</v>
      </c>
      <c r="I148" s="131">
        <f>+('[1]N EERR BARINAS'!I148*V148)+((('[1]N EERR BARINAS'!I148*(100%-V148))/(1+TASAS!$H$9)))</f>
        <v>0</v>
      </c>
      <c r="J148" s="131">
        <f>+('[1]N EERR BARINAS'!J148*W148)+((('[1]N EERR BARINAS'!J148*(100%-W148))/(1+TASAS!$I$9)))</f>
        <v>0</v>
      </c>
      <c r="K148" s="131">
        <f>+('[1]N EERR BARINAS'!K148*X148)+((('[1]N EERR BARINAS'!K148*(100%-X148))/(1+TASAS!$J$9)))</f>
        <v>0</v>
      </c>
      <c r="L148" s="131">
        <f>+('[1]N EERR BARINAS'!L148*Y148)+((('[1]N EERR BARINAS'!L148*(100%-Y148))/(1+TASAS!$K$9)))</f>
        <v>0</v>
      </c>
      <c r="M148" s="131">
        <f>+('[1]N EERR BARINAS'!M148*Z148)+((('[1]N EERR BARINAS'!M148*(100%-Z148))/(1+TASAS!$L$9)))</f>
        <v>0</v>
      </c>
      <c r="N148" s="131">
        <f>+('[1]N EERR BARINAS'!N148*AA148)+((('[1]N EERR BARINAS'!N148*(100%-AA148))/(1+TASAS!$M$9)))</f>
        <v>0</v>
      </c>
      <c r="O148" s="194">
        <f t="shared" si="19"/>
        <v>0</v>
      </c>
      <c r="P148" s="303">
        <v>1</v>
      </c>
      <c r="Q148" s="303">
        <v>1</v>
      </c>
      <c r="R148" s="303">
        <v>1</v>
      </c>
      <c r="S148" s="303">
        <v>1</v>
      </c>
      <c r="T148" s="303">
        <v>1</v>
      </c>
      <c r="U148" s="303">
        <v>1</v>
      </c>
      <c r="V148" s="303">
        <v>1</v>
      </c>
      <c r="W148" s="303">
        <v>1</v>
      </c>
      <c r="X148" s="303">
        <v>1</v>
      </c>
      <c r="Y148" s="303">
        <v>1</v>
      </c>
      <c r="Z148" s="303">
        <v>1</v>
      </c>
      <c r="AA148" s="303">
        <v>1</v>
      </c>
    </row>
    <row r="149" spans="1:27" outlineLevel="2" x14ac:dyDescent="0.3">
      <c r="A149" s="203" t="s">
        <v>334</v>
      </c>
      <c r="B149" s="131"/>
      <c r="C149" s="131">
        <f>+('[1]N EERR BARINAS'!C149*P149)+((('[1]N EERR BARINAS'!C149*(100%-P149))/(1+TASAS!$B$9)))</f>
        <v>0</v>
      </c>
      <c r="D149" s="131">
        <f>+('[1]N EERR BARINAS'!D149*Q149)+((('[1]N EERR BARINAS'!D149*(100%-Q149))/(1+TASAS!$C$9)))</f>
        <v>0</v>
      </c>
      <c r="E149" s="131">
        <f>+('[1]N EERR BARINAS'!E149*R149)+((('[1]N EERR BARINAS'!E149*(100%-R149))/(1+TASAS!$D$9)))</f>
        <v>110.02199843835034</v>
      </c>
      <c r="F149" s="131">
        <f>+('[1]N EERR BARINAS'!F149*S149)+((('[1]N EERR BARINAS'!F149*(100%-S149))/(1+TASAS!$E$9)))</f>
        <v>0</v>
      </c>
      <c r="G149" s="131">
        <f>+('[1]N EERR BARINAS'!G149*T149)+((('[1]N EERR BARINAS'!G149*(100%-T149))/(1+TASAS!$F$9)))</f>
        <v>0</v>
      </c>
      <c r="H149" s="131">
        <f>+('[1]N EERR BARINAS'!H149*U149)+((('[1]N EERR BARINAS'!H149*(100%-U149))/(1+TASAS!$G$9)))</f>
        <v>0</v>
      </c>
      <c r="I149" s="131">
        <f>+('[1]N EERR BARINAS'!I149*V149)+((('[1]N EERR BARINAS'!I149*(100%-V149))/(1+TASAS!$H$9)))</f>
        <v>0</v>
      </c>
      <c r="J149" s="131">
        <f>+('[1]N EERR BARINAS'!J149*W149)+((('[1]N EERR BARINAS'!J149*(100%-W149))/(1+TASAS!$I$9)))</f>
        <v>0</v>
      </c>
      <c r="K149" s="131">
        <f>+('[1]N EERR BARINAS'!K149*X149)+((('[1]N EERR BARINAS'!K149*(100%-X149))/(1+TASAS!$J$9)))</f>
        <v>0</v>
      </c>
      <c r="L149" s="131">
        <f>+('[1]N EERR BARINAS'!L149*Y149)+((('[1]N EERR BARINAS'!L149*(100%-Y149))/(1+TASAS!$K$9)))</f>
        <v>0</v>
      </c>
      <c r="M149" s="131">
        <f>+('[1]N EERR BARINAS'!M149*Z149)+((('[1]N EERR BARINAS'!M149*(100%-Z149))/(1+TASAS!$L$9)))</f>
        <v>0</v>
      </c>
      <c r="N149" s="131">
        <f>+('[1]N EERR BARINAS'!N149*AA149)+((('[1]N EERR BARINAS'!N149*(100%-AA149))/(1+TASAS!$M$9)))</f>
        <v>0</v>
      </c>
      <c r="O149" s="194">
        <f t="shared" si="19"/>
        <v>110.02199843835034</v>
      </c>
      <c r="P149" s="303">
        <v>0</v>
      </c>
      <c r="Q149" s="303">
        <v>0</v>
      </c>
      <c r="R149" s="303">
        <v>0</v>
      </c>
      <c r="S149" s="303">
        <v>0</v>
      </c>
      <c r="T149" s="303">
        <v>0</v>
      </c>
      <c r="U149" s="303">
        <v>0</v>
      </c>
      <c r="V149" s="303">
        <v>0</v>
      </c>
      <c r="W149" s="303">
        <v>0</v>
      </c>
      <c r="X149" s="303">
        <v>0</v>
      </c>
      <c r="Y149" s="303">
        <v>0</v>
      </c>
      <c r="Z149" s="303">
        <v>0</v>
      </c>
      <c r="AA149" s="303">
        <v>0</v>
      </c>
    </row>
    <row r="150" spans="1:27" outlineLevel="2" x14ac:dyDescent="0.3">
      <c r="A150" s="203" t="s">
        <v>335</v>
      </c>
      <c r="B150" s="131"/>
      <c r="C150" s="131">
        <f>+('[1]N EERR BARINAS'!C150*P150)+((('[1]N EERR BARINAS'!C150*(100%-P150))/(1+TASAS!$B$9)))</f>
        <v>0</v>
      </c>
      <c r="D150" s="131">
        <f>+('[1]N EERR BARINAS'!D150*Q150)+((('[1]N EERR BARINAS'!D150*(100%-Q150))/(1+TASAS!$C$9)))</f>
        <v>0</v>
      </c>
      <c r="E150" s="131">
        <f>+('[1]N EERR BARINAS'!E150*R150)+((('[1]N EERR BARINAS'!E150*(100%-R150))/(1+TASAS!$D$9)))</f>
        <v>0</v>
      </c>
      <c r="F150" s="131">
        <f>+('[1]N EERR BARINAS'!F150*S150)+((('[1]N EERR BARINAS'!F150*(100%-S150))/(1+TASAS!$E$9)))</f>
        <v>0</v>
      </c>
      <c r="G150" s="131">
        <f>+('[1]N EERR BARINAS'!G150*T150)+((('[1]N EERR BARINAS'!G150*(100%-T150))/(1+TASAS!$F$9)))</f>
        <v>0</v>
      </c>
      <c r="H150" s="131">
        <f>+('[1]N EERR BARINAS'!H150*U150)+((('[1]N EERR BARINAS'!H150*(100%-U150))/(1+TASAS!$G$9)))</f>
        <v>0</v>
      </c>
      <c r="I150" s="131">
        <f>+('[1]N EERR BARINAS'!I150*V150)+((('[1]N EERR BARINAS'!I150*(100%-V150))/(1+TASAS!$H$9)))</f>
        <v>0</v>
      </c>
      <c r="J150" s="131">
        <f>+('[1]N EERR BARINAS'!J150*W150)+((('[1]N EERR BARINAS'!J150*(100%-W150))/(1+TASAS!$I$9)))</f>
        <v>0</v>
      </c>
      <c r="K150" s="131">
        <f>+('[1]N EERR BARINAS'!K150*X150)+((('[1]N EERR BARINAS'!K150*(100%-X150))/(1+TASAS!$J$9)))</f>
        <v>0</v>
      </c>
      <c r="L150" s="131">
        <f>+('[1]N EERR BARINAS'!L150*Y150)+((('[1]N EERR BARINAS'!L150*(100%-Y150))/(1+TASAS!$K$9)))</f>
        <v>0</v>
      </c>
      <c r="M150" s="131">
        <f>+('[1]N EERR BARINAS'!M150*Z150)+((('[1]N EERR BARINAS'!M150*(100%-Z150))/(1+TASAS!$L$9)))</f>
        <v>0</v>
      </c>
      <c r="N150" s="131">
        <f>+('[1]N EERR BARINAS'!N150*AA150)+((('[1]N EERR BARINAS'!N150*(100%-AA150))/(1+TASAS!$M$9)))</f>
        <v>0</v>
      </c>
      <c r="O150" s="194">
        <f t="shared" si="19"/>
        <v>0</v>
      </c>
      <c r="P150" s="303">
        <v>1</v>
      </c>
      <c r="Q150" s="303">
        <v>1</v>
      </c>
      <c r="R150" s="303">
        <v>1</v>
      </c>
      <c r="S150" s="303">
        <v>1</v>
      </c>
      <c r="T150" s="303">
        <v>1</v>
      </c>
      <c r="U150" s="303">
        <v>1</v>
      </c>
      <c r="V150" s="303">
        <v>1</v>
      </c>
      <c r="W150" s="303">
        <v>1</v>
      </c>
      <c r="X150" s="303">
        <v>1</v>
      </c>
      <c r="Y150" s="303">
        <v>1</v>
      </c>
      <c r="Z150" s="303">
        <v>1</v>
      </c>
      <c r="AA150" s="303">
        <v>1</v>
      </c>
    </row>
    <row r="151" spans="1:27" outlineLevel="2" x14ac:dyDescent="0.3">
      <c r="A151" s="203" t="s">
        <v>336</v>
      </c>
      <c r="B151" s="131"/>
      <c r="C151" s="131">
        <f>+('[1]N EERR BARINAS'!C151*P151)+((('[1]N EERR BARINAS'!C151*(100%-P151))/(1+TASAS!$B$9)))</f>
        <v>0</v>
      </c>
      <c r="D151" s="131">
        <f>+('[1]N EERR BARINAS'!D151*Q151)+((('[1]N EERR BARINAS'!D151*(100%-Q151))/(1+TASAS!$C$9)))</f>
        <v>0</v>
      </c>
      <c r="E151" s="131">
        <f>+('[1]N EERR BARINAS'!E151*R151)+((('[1]N EERR BARINAS'!E151*(100%-R151))/(1+TASAS!$D$9)))</f>
        <v>0</v>
      </c>
      <c r="F151" s="131">
        <f>+('[1]N EERR BARINAS'!F151*S151)+((('[1]N EERR BARINAS'!F151*(100%-S151))/(1+TASAS!$E$9)))</f>
        <v>0</v>
      </c>
      <c r="G151" s="131">
        <f>+('[1]N EERR BARINAS'!G151*T151)+((('[1]N EERR BARINAS'!G151*(100%-T151))/(1+TASAS!$F$9)))</f>
        <v>0</v>
      </c>
      <c r="H151" s="131">
        <f>+('[1]N EERR BARINAS'!H151*U151)+((('[1]N EERR BARINAS'!H151*(100%-U151))/(1+TASAS!$G$9)))</f>
        <v>0</v>
      </c>
      <c r="I151" s="131">
        <f>+('[1]N EERR BARINAS'!I151*V151)+((('[1]N EERR BARINAS'!I151*(100%-V151))/(1+TASAS!$H$9)))</f>
        <v>0</v>
      </c>
      <c r="J151" s="131">
        <f>+('[1]N EERR BARINAS'!J151*W151)+((('[1]N EERR BARINAS'!J151*(100%-W151))/(1+TASAS!$I$9)))</f>
        <v>0</v>
      </c>
      <c r="K151" s="131">
        <f>+('[1]N EERR BARINAS'!K151*X151)+((('[1]N EERR BARINAS'!K151*(100%-X151))/(1+TASAS!$J$9)))</f>
        <v>0</v>
      </c>
      <c r="L151" s="131">
        <f>+('[1]N EERR BARINAS'!L151*Y151)+((('[1]N EERR BARINAS'!L151*(100%-Y151))/(1+TASAS!$K$9)))</f>
        <v>0</v>
      </c>
      <c r="M151" s="131">
        <f>+('[1]N EERR BARINAS'!M151*Z151)+((('[1]N EERR BARINAS'!M151*(100%-Z151))/(1+TASAS!$L$9)))</f>
        <v>0</v>
      </c>
      <c r="N151" s="131">
        <f>+('[1]N EERR BARINAS'!N151*AA151)+((('[1]N EERR BARINAS'!N151*(100%-AA151))/(1+TASAS!$M$9)))</f>
        <v>0</v>
      </c>
      <c r="O151" s="194">
        <f t="shared" si="19"/>
        <v>0</v>
      </c>
      <c r="P151" s="303">
        <v>0</v>
      </c>
      <c r="Q151" s="303">
        <v>0</v>
      </c>
      <c r="R151" s="303">
        <v>0</v>
      </c>
      <c r="S151" s="303">
        <v>0</v>
      </c>
      <c r="T151" s="303">
        <v>0</v>
      </c>
      <c r="U151" s="303">
        <v>0</v>
      </c>
      <c r="V151" s="303">
        <v>0</v>
      </c>
      <c r="W151" s="303">
        <v>0</v>
      </c>
      <c r="X151" s="303">
        <v>0</v>
      </c>
      <c r="Y151" s="303">
        <v>0</v>
      </c>
      <c r="Z151" s="303">
        <v>0</v>
      </c>
      <c r="AA151" s="303">
        <v>0</v>
      </c>
    </row>
    <row r="152" spans="1:27" outlineLevel="2" x14ac:dyDescent="0.3">
      <c r="A152" s="203" t="s">
        <v>337</v>
      </c>
      <c r="B152" s="131"/>
      <c r="C152" s="131">
        <f>+('[1]N EERR BARINAS'!C152*P152)+((('[1]N EERR BARINAS'!C152*(100%-P152))/(1+TASAS!$B$9)))</f>
        <v>0</v>
      </c>
      <c r="D152" s="131">
        <f>+('[1]N EERR BARINAS'!D152*Q152)+((('[1]N EERR BARINAS'!D152*(100%-Q152))/(1+TASAS!$C$9)))</f>
        <v>0</v>
      </c>
      <c r="E152" s="131">
        <f>+('[1]N EERR BARINAS'!E152*R152)+((('[1]N EERR BARINAS'!E152*(100%-R152))/(1+TASAS!$D$9)))</f>
        <v>0</v>
      </c>
      <c r="F152" s="131">
        <f>+('[1]N EERR BARINAS'!F152*S152)+((('[1]N EERR BARINAS'!F152*(100%-S152))/(1+TASAS!$E$9)))</f>
        <v>0</v>
      </c>
      <c r="G152" s="131">
        <f>+('[1]N EERR BARINAS'!G152*T152)+((('[1]N EERR BARINAS'!G152*(100%-T152))/(1+TASAS!$F$9)))</f>
        <v>0</v>
      </c>
      <c r="H152" s="131">
        <f>+('[1]N EERR BARINAS'!H152*U152)+((('[1]N EERR BARINAS'!H152*(100%-U152))/(1+TASAS!$G$9)))</f>
        <v>0</v>
      </c>
      <c r="I152" s="131">
        <f>+('[1]N EERR BARINAS'!I152*V152)+((('[1]N EERR BARINAS'!I152*(100%-V152))/(1+TASAS!$H$9)))</f>
        <v>0</v>
      </c>
      <c r="J152" s="131">
        <f>+('[1]N EERR BARINAS'!J152*W152)+((('[1]N EERR BARINAS'!J152*(100%-W152))/(1+TASAS!$I$9)))</f>
        <v>0</v>
      </c>
      <c r="K152" s="131">
        <f>+('[1]N EERR BARINAS'!K152*X152)+((('[1]N EERR BARINAS'!K152*(100%-X152))/(1+TASAS!$J$9)))</f>
        <v>0</v>
      </c>
      <c r="L152" s="131">
        <f>+('[1]N EERR BARINAS'!L152*Y152)+((('[1]N EERR BARINAS'!L152*(100%-Y152))/(1+TASAS!$K$9)))</f>
        <v>0</v>
      </c>
      <c r="M152" s="131">
        <f>+('[1]N EERR BARINAS'!M152*Z152)+((('[1]N EERR BARINAS'!M152*(100%-Z152))/(1+TASAS!$L$9)))</f>
        <v>0</v>
      </c>
      <c r="N152" s="131">
        <f>+('[1]N EERR BARINAS'!N152*AA152)+((('[1]N EERR BARINAS'!N152*(100%-AA152))/(1+TASAS!$M$9)))</f>
        <v>0</v>
      </c>
      <c r="O152" s="194">
        <f t="shared" si="19"/>
        <v>0</v>
      </c>
      <c r="P152" s="303">
        <v>1</v>
      </c>
      <c r="Q152" s="303">
        <v>1</v>
      </c>
      <c r="R152" s="303">
        <v>1</v>
      </c>
      <c r="S152" s="303">
        <v>1</v>
      </c>
      <c r="T152" s="303">
        <v>1</v>
      </c>
      <c r="U152" s="303">
        <v>1</v>
      </c>
      <c r="V152" s="303">
        <v>1</v>
      </c>
      <c r="W152" s="303">
        <v>1</v>
      </c>
      <c r="X152" s="303">
        <v>1</v>
      </c>
      <c r="Y152" s="303">
        <v>1</v>
      </c>
      <c r="Z152" s="303">
        <v>1</v>
      </c>
      <c r="AA152" s="303">
        <v>1</v>
      </c>
    </row>
    <row r="153" spans="1:27" outlineLevel="2" x14ac:dyDescent="0.3">
      <c r="A153" s="203" t="s">
        <v>338</v>
      </c>
      <c r="B153" s="131"/>
      <c r="C153" s="131">
        <f>+('[1]N EERR BARINAS'!C153*P153)+((('[1]N EERR BARINAS'!C153*(100%-P153))/(1+TASAS!$B$9)))</f>
        <v>0</v>
      </c>
      <c r="D153" s="131">
        <f>+('[1]N EERR BARINAS'!D153*Q153)+((('[1]N EERR BARINAS'!D153*(100%-Q153))/(1+TASAS!$C$9)))</f>
        <v>0</v>
      </c>
      <c r="E153" s="131">
        <f>+('[1]N EERR BARINAS'!E153*R153)+((('[1]N EERR BARINAS'!E153*(100%-R153))/(1+TASAS!$D$9)))</f>
        <v>0</v>
      </c>
      <c r="F153" s="131">
        <f>+('[1]N EERR BARINAS'!F153*S153)+((('[1]N EERR BARINAS'!F153*(100%-S153))/(1+TASAS!$E$9)))</f>
        <v>0</v>
      </c>
      <c r="G153" s="131">
        <f>+('[1]N EERR BARINAS'!G153*T153)+((('[1]N EERR BARINAS'!G153*(100%-T153))/(1+TASAS!$F$9)))</f>
        <v>0</v>
      </c>
      <c r="H153" s="131">
        <f>+('[1]N EERR BARINAS'!H153*U153)+((('[1]N EERR BARINAS'!H153*(100%-U153))/(1+TASAS!$G$9)))</f>
        <v>0</v>
      </c>
      <c r="I153" s="131">
        <f>+('[1]N EERR BARINAS'!I153*V153)+((('[1]N EERR BARINAS'!I153*(100%-V153))/(1+TASAS!$H$9)))</f>
        <v>0</v>
      </c>
      <c r="J153" s="131">
        <f>+('[1]N EERR BARINAS'!J153*W153)+((('[1]N EERR BARINAS'!J153*(100%-W153))/(1+TASAS!$I$9)))</f>
        <v>0</v>
      </c>
      <c r="K153" s="131">
        <f>+('[1]N EERR BARINAS'!K153*X153)+((('[1]N EERR BARINAS'!K153*(100%-X153))/(1+TASAS!$J$9)))</f>
        <v>0</v>
      </c>
      <c r="L153" s="131">
        <f>+('[1]N EERR BARINAS'!L153*Y153)+((('[1]N EERR BARINAS'!L153*(100%-Y153))/(1+TASAS!$K$9)))</f>
        <v>0</v>
      </c>
      <c r="M153" s="131">
        <f>+('[1]N EERR BARINAS'!M153*Z153)+((('[1]N EERR BARINAS'!M153*(100%-Z153))/(1+TASAS!$L$9)))</f>
        <v>0</v>
      </c>
      <c r="N153" s="131">
        <f>+('[1]N EERR BARINAS'!N153*AA153)+((('[1]N EERR BARINAS'!N153*(100%-AA153))/(1+TASAS!$M$9)))</f>
        <v>0</v>
      </c>
      <c r="O153" s="194">
        <f t="shared" si="19"/>
        <v>0</v>
      </c>
      <c r="P153" s="303">
        <v>0</v>
      </c>
      <c r="Q153" s="303">
        <v>0</v>
      </c>
      <c r="R153" s="303">
        <v>0</v>
      </c>
      <c r="S153" s="303">
        <v>0</v>
      </c>
      <c r="T153" s="303">
        <v>0</v>
      </c>
      <c r="U153" s="303">
        <v>0</v>
      </c>
      <c r="V153" s="303">
        <v>0</v>
      </c>
      <c r="W153" s="303">
        <v>0</v>
      </c>
      <c r="X153" s="303">
        <v>0</v>
      </c>
      <c r="Y153" s="303">
        <v>0</v>
      </c>
      <c r="Z153" s="303">
        <v>0</v>
      </c>
      <c r="AA153" s="303">
        <v>0</v>
      </c>
    </row>
    <row r="154" spans="1:27" outlineLevel="2" x14ac:dyDescent="0.3">
      <c r="A154" s="203" t="s">
        <v>339</v>
      </c>
      <c r="B154" s="131"/>
      <c r="C154" s="131">
        <f>+('[1]N EERR BARINAS'!C154*P154)+((('[1]N EERR BARINAS'!C154*(100%-P154))/(1+TASAS!$B$9)))</f>
        <v>402.26</v>
      </c>
      <c r="D154" s="131">
        <f>+('[1]N EERR BARINAS'!D154*Q154)+((('[1]N EERR BARINAS'!D154*(100%-Q154))/(1+TASAS!$C$9)))</f>
        <v>1540.97</v>
      </c>
      <c r="E154" s="131">
        <f>+('[1]N EERR BARINAS'!E154*R154)+((('[1]N EERR BARINAS'!E154*(100%-R154))/(1+TASAS!$D$9)))</f>
        <v>1755.77</v>
      </c>
      <c r="F154" s="131">
        <f>+('[1]N EERR BARINAS'!F154*S154)+((('[1]N EERR BARINAS'!F154*(100%-S154))/(1+TASAS!$E$9)))</f>
        <v>1633.52</v>
      </c>
      <c r="G154" s="131">
        <f>+('[1]N EERR BARINAS'!G154*T154)+((('[1]N EERR BARINAS'!G154*(100%-T154))/(1+TASAS!$F$9)))</f>
        <v>1650.51</v>
      </c>
      <c r="H154" s="131">
        <f>+('[1]N EERR BARINAS'!H154*U154)+((('[1]N EERR BARINAS'!H154*(100%-U154))/(1+TASAS!$G$9)))</f>
        <v>949.92</v>
      </c>
      <c r="I154" s="131">
        <f>+('[1]N EERR BARINAS'!I154*V154)+((('[1]N EERR BARINAS'!I154*(100%-V154))/(1+TASAS!$H$9)))</f>
        <v>0</v>
      </c>
      <c r="J154" s="131">
        <f>+('[1]N EERR BARINAS'!J154*W154)+((('[1]N EERR BARINAS'!J154*(100%-W154))/(1+TASAS!$I$9)))</f>
        <v>0</v>
      </c>
      <c r="K154" s="131">
        <f>+('[1]N EERR BARINAS'!K154*X154)+((('[1]N EERR BARINAS'!K154*(100%-X154))/(1+TASAS!$J$9)))</f>
        <v>0</v>
      </c>
      <c r="L154" s="131">
        <f>+('[1]N EERR BARINAS'!L154*Y154)+((('[1]N EERR BARINAS'!L154*(100%-Y154))/(1+TASAS!$K$9)))</f>
        <v>0</v>
      </c>
      <c r="M154" s="131">
        <f>+('[1]N EERR BARINAS'!M154*Z154)+((('[1]N EERR BARINAS'!M154*(100%-Z154))/(1+TASAS!$L$9)))</f>
        <v>0</v>
      </c>
      <c r="N154" s="131">
        <f>+('[1]N EERR BARINAS'!N154*AA154)+((('[1]N EERR BARINAS'!N154*(100%-AA154))/(1+TASAS!$M$9)))</f>
        <v>0</v>
      </c>
      <c r="O154" s="194">
        <f t="shared" si="19"/>
        <v>7932.9500000000007</v>
      </c>
      <c r="P154" s="303">
        <v>1</v>
      </c>
      <c r="Q154" s="303">
        <v>1</v>
      </c>
      <c r="R154" s="303">
        <v>1</v>
      </c>
      <c r="S154" s="303">
        <v>1</v>
      </c>
      <c r="T154" s="303">
        <v>1</v>
      </c>
      <c r="U154" s="303">
        <v>1</v>
      </c>
      <c r="V154" s="303">
        <v>1</v>
      </c>
      <c r="W154" s="303">
        <v>1</v>
      </c>
      <c r="X154" s="303">
        <v>1</v>
      </c>
      <c r="Y154" s="303">
        <v>1</v>
      </c>
      <c r="Z154" s="303">
        <v>1</v>
      </c>
      <c r="AA154" s="303">
        <v>1</v>
      </c>
    </row>
    <row r="155" spans="1:27" outlineLevel="2" x14ac:dyDescent="0.3">
      <c r="A155" s="203" t="s">
        <v>340</v>
      </c>
      <c r="B155" s="131"/>
      <c r="C155" s="131">
        <f>+('[1]N EERR BARINAS'!C155*P155)+((('[1]N EERR BARINAS'!C155*(100%-P155))/(1+TASAS!$B$9)))</f>
        <v>0</v>
      </c>
      <c r="D155" s="131">
        <f>+('[1]N EERR BARINAS'!D155*Q155)+((('[1]N EERR BARINAS'!D155*(100%-Q155))/(1+TASAS!$C$9)))</f>
        <v>0</v>
      </c>
      <c r="E155" s="131">
        <f>+('[1]N EERR BARINAS'!E155*R155)+((('[1]N EERR BARINAS'!E155*(100%-R155))/(1+TASAS!$D$9)))</f>
        <v>0</v>
      </c>
      <c r="F155" s="131">
        <f>+('[1]N EERR BARINAS'!F155*S155)+((('[1]N EERR BARINAS'!F155*(100%-S155))/(1+TASAS!$E$9)))</f>
        <v>0</v>
      </c>
      <c r="G155" s="131">
        <f>+('[1]N EERR BARINAS'!G155*T155)+((('[1]N EERR BARINAS'!G155*(100%-T155))/(1+TASAS!$F$9)))</f>
        <v>0</v>
      </c>
      <c r="H155" s="131">
        <f>+('[1]N EERR BARINAS'!H155*U155)+((('[1]N EERR BARINAS'!H155*(100%-U155))/(1+TASAS!$G$9)))</f>
        <v>0</v>
      </c>
      <c r="I155" s="131">
        <f>+('[1]N EERR BARINAS'!I155*V155)+((('[1]N EERR BARINAS'!I155*(100%-V155))/(1+TASAS!$H$9)))</f>
        <v>0</v>
      </c>
      <c r="J155" s="131">
        <f>+('[1]N EERR BARINAS'!J155*W155)+((('[1]N EERR BARINAS'!J155*(100%-W155))/(1+TASAS!$I$9)))</f>
        <v>0</v>
      </c>
      <c r="K155" s="131">
        <f>+('[1]N EERR BARINAS'!K155*X155)+((('[1]N EERR BARINAS'!K155*(100%-X155))/(1+TASAS!$J$9)))</f>
        <v>0</v>
      </c>
      <c r="L155" s="131">
        <f>+('[1]N EERR BARINAS'!L155*Y155)+((('[1]N EERR BARINAS'!L155*(100%-Y155))/(1+TASAS!$K$9)))</f>
        <v>0</v>
      </c>
      <c r="M155" s="131">
        <f>+('[1]N EERR BARINAS'!M155*Z155)+((('[1]N EERR BARINAS'!M155*(100%-Z155))/(1+TASAS!$L$9)))</f>
        <v>0</v>
      </c>
      <c r="N155" s="131">
        <f>+('[1]N EERR BARINAS'!N155*AA155)+((('[1]N EERR BARINAS'!N155*(100%-AA155))/(1+TASAS!$M$9)))</f>
        <v>0</v>
      </c>
      <c r="O155" s="194">
        <f t="shared" si="19"/>
        <v>0</v>
      </c>
      <c r="P155" s="303">
        <v>1</v>
      </c>
      <c r="Q155" s="303">
        <v>1</v>
      </c>
      <c r="R155" s="303">
        <v>1</v>
      </c>
      <c r="S155" s="303">
        <v>1</v>
      </c>
      <c r="T155" s="303">
        <v>1</v>
      </c>
      <c r="U155" s="303">
        <v>1</v>
      </c>
      <c r="V155" s="303">
        <v>1</v>
      </c>
      <c r="W155" s="303">
        <v>1</v>
      </c>
      <c r="X155" s="303">
        <v>1</v>
      </c>
      <c r="Y155" s="303">
        <v>1</v>
      </c>
      <c r="Z155" s="303">
        <v>1</v>
      </c>
      <c r="AA155" s="303">
        <v>1</v>
      </c>
    </row>
    <row r="156" spans="1:27" outlineLevel="2" x14ac:dyDescent="0.3">
      <c r="A156" s="203" t="s">
        <v>341</v>
      </c>
      <c r="B156" s="131"/>
      <c r="C156" s="131">
        <f>+('[1]N EERR BARINAS'!C156*P156)+((('[1]N EERR BARINAS'!C156*(100%-P156))/(1+TASAS!$B$9)))</f>
        <v>1072.18</v>
      </c>
      <c r="D156" s="131">
        <f>+('[1]N EERR BARINAS'!D156*Q156)+((('[1]N EERR BARINAS'!D156*(100%-Q156))/(1+TASAS!$C$9)))</f>
        <v>0</v>
      </c>
      <c r="E156" s="131">
        <f>+('[1]N EERR BARINAS'!E156*R156)+((('[1]N EERR BARINAS'!E156*(100%-R156))/(1+TASAS!$D$9)))</f>
        <v>804.48</v>
      </c>
      <c r="F156" s="131">
        <f>+('[1]N EERR BARINAS'!F156*S156)+((('[1]N EERR BARINAS'!F156*(100%-S156))/(1+TASAS!$E$9)))</f>
        <v>538.01</v>
      </c>
      <c r="G156" s="131">
        <f>+('[1]N EERR BARINAS'!G156*T156)+((('[1]N EERR BARINAS'!G156*(100%-T156))/(1+TASAS!$F$9)))</f>
        <v>631.6</v>
      </c>
      <c r="H156" s="131">
        <f>+('[1]N EERR BARINAS'!H156*U156)+((('[1]N EERR BARINAS'!H156*(100%-U156))/(1+TASAS!$G$9)))</f>
        <v>801.18</v>
      </c>
      <c r="I156" s="131">
        <f>+('[1]N EERR BARINAS'!I156*V156)+((('[1]N EERR BARINAS'!I156*(100%-V156))/(1+TASAS!$H$9)))</f>
        <v>0</v>
      </c>
      <c r="J156" s="131">
        <f>+('[1]N EERR BARINAS'!J156*W156)+((('[1]N EERR BARINAS'!J156*(100%-W156))/(1+TASAS!$I$9)))</f>
        <v>0</v>
      </c>
      <c r="K156" s="131">
        <f>+('[1]N EERR BARINAS'!K156*X156)+((('[1]N EERR BARINAS'!K156*(100%-X156))/(1+TASAS!$J$9)))</f>
        <v>0</v>
      </c>
      <c r="L156" s="131">
        <f>+('[1]N EERR BARINAS'!L156*Y156)+((('[1]N EERR BARINAS'!L156*(100%-Y156))/(1+TASAS!$K$9)))</f>
        <v>0</v>
      </c>
      <c r="M156" s="131">
        <f>+('[1]N EERR BARINAS'!M156*Z156)+((('[1]N EERR BARINAS'!M156*(100%-Z156))/(1+TASAS!$L$9)))</f>
        <v>0</v>
      </c>
      <c r="N156" s="131">
        <f>+('[1]N EERR BARINAS'!N156*AA156)+((('[1]N EERR BARINAS'!N156*(100%-AA156))/(1+TASAS!$M$9)))</f>
        <v>0</v>
      </c>
      <c r="O156" s="194">
        <f t="shared" si="19"/>
        <v>3847.45</v>
      </c>
      <c r="P156" s="303">
        <v>1</v>
      </c>
      <c r="Q156" s="303">
        <v>1</v>
      </c>
      <c r="R156" s="303">
        <v>1</v>
      </c>
      <c r="S156" s="303">
        <v>1</v>
      </c>
      <c r="T156" s="303">
        <v>1</v>
      </c>
      <c r="U156" s="303">
        <v>1</v>
      </c>
      <c r="V156" s="303">
        <v>1</v>
      </c>
      <c r="W156" s="303">
        <v>1</v>
      </c>
      <c r="X156" s="303">
        <v>1</v>
      </c>
      <c r="Y156" s="303">
        <v>1</v>
      </c>
      <c r="Z156" s="303">
        <v>1</v>
      </c>
      <c r="AA156" s="303">
        <v>1</v>
      </c>
    </row>
    <row r="157" spans="1:27" outlineLevel="2" x14ac:dyDescent="0.3">
      <c r="A157" s="203" t="s">
        <v>342</v>
      </c>
      <c r="B157" s="131"/>
      <c r="C157" s="131">
        <f>+('[1]N EERR BARINAS'!C157*P157)+((('[1]N EERR BARINAS'!C157*(100%-P157))/(1+TASAS!$B$9)))</f>
        <v>0</v>
      </c>
      <c r="D157" s="131">
        <f>+('[1]N EERR BARINAS'!D157*Q157)+((('[1]N EERR BARINAS'!D157*(100%-Q157))/(1+TASAS!$C$9)))</f>
        <v>0</v>
      </c>
      <c r="E157" s="131">
        <f>+('[1]N EERR BARINAS'!E157*R157)+((('[1]N EERR BARINAS'!E157*(100%-R157))/(1+TASAS!$D$9)))</f>
        <v>0</v>
      </c>
      <c r="F157" s="131">
        <f>+('[1]N EERR BARINAS'!F157*S157)+((('[1]N EERR BARINAS'!F157*(100%-S157))/(1+TASAS!$E$9)))</f>
        <v>0</v>
      </c>
      <c r="G157" s="131">
        <f>+('[1]N EERR BARINAS'!G157*T157)+((('[1]N EERR BARINAS'!G157*(100%-T157))/(1+TASAS!$F$9)))</f>
        <v>0</v>
      </c>
      <c r="H157" s="131">
        <f>+('[1]N EERR BARINAS'!H157*U157)+((('[1]N EERR BARINAS'!H157*(100%-U157))/(1+TASAS!$G$9)))</f>
        <v>0</v>
      </c>
      <c r="I157" s="131">
        <f>+('[1]N EERR BARINAS'!I157*V157)+((('[1]N EERR BARINAS'!I157*(100%-V157))/(1+TASAS!$H$9)))</f>
        <v>0</v>
      </c>
      <c r="J157" s="131">
        <f>+('[1]N EERR BARINAS'!J157*W157)+((('[1]N EERR BARINAS'!J157*(100%-W157))/(1+TASAS!$I$9)))</f>
        <v>0</v>
      </c>
      <c r="K157" s="131">
        <f>+('[1]N EERR BARINAS'!K157*X157)+((('[1]N EERR BARINAS'!K157*(100%-X157))/(1+TASAS!$J$9)))</f>
        <v>0</v>
      </c>
      <c r="L157" s="131">
        <f>+('[1]N EERR BARINAS'!L157*Y157)+((('[1]N EERR BARINAS'!L157*(100%-Y157))/(1+TASAS!$K$9)))</f>
        <v>0</v>
      </c>
      <c r="M157" s="131">
        <f>+('[1]N EERR BARINAS'!M157*Z157)+((('[1]N EERR BARINAS'!M157*(100%-Z157))/(1+TASAS!$L$9)))</f>
        <v>0</v>
      </c>
      <c r="N157" s="131">
        <f>+('[1]N EERR BARINAS'!N157*AA157)+((('[1]N EERR BARINAS'!N157*(100%-AA157))/(1+TASAS!$M$9)))</f>
        <v>0</v>
      </c>
      <c r="O157" s="194">
        <f t="shared" si="19"/>
        <v>0</v>
      </c>
      <c r="P157" s="303">
        <v>0</v>
      </c>
      <c r="Q157" s="303">
        <v>0</v>
      </c>
      <c r="R157" s="303">
        <v>0</v>
      </c>
      <c r="S157" s="303">
        <v>0</v>
      </c>
      <c r="T157" s="303">
        <v>0</v>
      </c>
      <c r="U157" s="303">
        <v>0</v>
      </c>
      <c r="V157" s="303">
        <v>0</v>
      </c>
      <c r="W157" s="303">
        <v>0</v>
      </c>
      <c r="X157" s="303">
        <v>0</v>
      </c>
      <c r="Y157" s="303">
        <v>0</v>
      </c>
      <c r="Z157" s="303">
        <v>0</v>
      </c>
      <c r="AA157" s="303">
        <v>0</v>
      </c>
    </row>
    <row r="158" spans="1:27" outlineLevel="2" x14ac:dyDescent="0.3">
      <c r="A158" s="203" t="s">
        <v>343</v>
      </c>
      <c r="B158" s="131"/>
      <c r="C158" s="131">
        <f>+('[1]N EERR BARINAS'!C158*P158)+((('[1]N EERR BARINAS'!C158*(100%-P158))/(1+TASAS!$B$9)))</f>
        <v>0</v>
      </c>
      <c r="D158" s="131">
        <f>+('[1]N EERR BARINAS'!D158*Q158)+((('[1]N EERR BARINAS'!D158*(100%-Q158))/(1+TASAS!$C$9)))</f>
        <v>0</v>
      </c>
      <c r="E158" s="131">
        <f>+('[1]N EERR BARINAS'!E158*R158)+((('[1]N EERR BARINAS'!E158*(100%-R158))/(1+TASAS!$D$9)))</f>
        <v>0</v>
      </c>
      <c r="F158" s="131">
        <f>+('[1]N EERR BARINAS'!F158*S158)+((('[1]N EERR BARINAS'!F158*(100%-S158))/(1+TASAS!$E$9)))</f>
        <v>0</v>
      </c>
      <c r="G158" s="131">
        <f>+('[1]N EERR BARINAS'!G158*T158)+((('[1]N EERR BARINAS'!G158*(100%-T158))/(1+TASAS!$F$9)))</f>
        <v>0</v>
      </c>
      <c r="H158" s="131">
        <f>+('[1]N EERR BARINAS'!H158*U158)+((('[1]N EERR BARINAS'!H158*(100%-U158))/(1+TASAS!$G$9)))</f>
        <v>0</v>
      </c>
      <c r="I158" s="131">
        <f>+('[1]N EERR BARINAS'!I158*V158)+((('[1]N EERR BARINAS'!I158*(100%-V158))/(1+TASAS!$H$9)))</f>
        <v>0</v>
      </c>
      <c r="J158" s="131">
        <f>+('[1]N EERR BARINAS'!J158*W158)+((('[1]N EERR BARINAS'!J158*(100%-W158))/(1+TASAS!$I$9)))</f>
        <v>0</v>
      </c>
      <c r="K158" s="131">
        <f>+('[1]N EERR BARINAS'!K158*X158)+((('[1]N EERR BARINAS'!K158*(100%-X158))/(1+TASAS!$J$9)))</f>
        <v>0</v>
      </c>
      <c r="L158" s="131">
        <f>+('[1]N EERR BARINAS'!L158*Y158)+((('[1]N EERR BARINAS'!L158*(100%-Y158))/(1+TASAS!$K$9)))</f>
        <v>0</v>
      </c>
      <c r="M158" s="131">
        <f>+('[1]N EERR BARINAS'!M158*Z158)+((('[1]N EERR BARINAS'!M158*(100%-Z158))/(1+TASAS!$L$9)))</f>
        <v>0</v>
      </c>
      <c r="N158" s="131">
        <f>+('[1]N EERR BARINAS'!N158*AA158)+((('[1]N EERR BARINAS'!N158*(100%-AA158))/(1+TASAS!$M$9)))</f>
        <v>0</v>
      </c>
      <c r="O158" s="194">
        <f t="shared" si="19"/>
        <v>0</v>
      </c>
      <c r="P158" s="303">
        <v>0</v>
      </c>
      <c r="Q158" s="303">
        <v>0</v>
      </c>
      <c r="R158" s="303">
        <v>0</v>
      </c>
      <c r="S158" s="303">
        <v>0</v>
      </c>
      <c r="T158" s="303">
        <v>0</v>
      </c>
      <c r="U158" s="303">
        <v>0</v>
      </c>
      <c r="V158" s="303">
        <v>0</v>
      </c>
      <c r="W158" s="303">
        <v>0</v>
      </c>
      <c r="X158" s="303">
        <v>0</v>
      </c>
      <c r="Y158" s="303">
        <v>0</v>
      </c>
      <c r="Z158" s="303">
        <v>0</v>
      </c>
      <c r="AA158" s="303">
        <v>0</v>
      </c>
    </row>
    <row r="159" spans="1:27" outlineLevel="2" x14ac:dyDescent="0.3">
      <c r="A159" s="203" t="s">
        <v>80</v>
      </c>
      <c r="B159" s="131"/>
      <c r="C159" s="131">
        <f>+('[1]N EERR BARINAS'!C159*P159)+((('[1]N EERR BARINAS'!C159*(100%-P159))/(1+TASAS!$B$9)))</f>
        <v>0</v>
      </c>
      <c r="D159" s="131">
        <f>+('[1]N EERR BARINAS'!D159*Q159)+((('[1]N EERR BARINAS'!D159*(100%-Q159))/(1+TASAS!$C$9)))</f>
        <v>0</v>
      </c>
      <c r="E159" s="131">
        <f>+('[1]N EERR BARINAS'!E159*R159)+((('[1]N EERR BARINAS'!E159*(100%-R159))/(1+TASAS!$D$9)))</f>
        <v>0</v>
      </c>
      <c r="F159" s="131">
        <f>+('[1]N EERR BARINAS'!F159*S159)+((('[1]N EERR BARINAS'!F159*(100%-S159))/(1+TASAS!$E$9)))</f>
        <v>0</v>
      </c>
      <c r="G159" s="131">
        <f>+('[1]N EERR BARINAS'!G159*T159)+((('[1]N EERR BARINAS'!G159*(100%-T159))/(1+TASAS!$F$9)))</f>
        <v>0</v>
      </c>
      <c r="H159" s="131">
        <f>+('[1]N EERR BARINAS'!H159*U159)+((('[1]N EERR BARINAS'!H159*(100%-U159))/(1+TASAS!$G$9)))</f>
        <v>0</v>
      </c>
      <c r="I159" s="131">
        <f>+('[1]N EERR BARINAS'!I159*V159)+((('[1]N EERR BARINAS'!I159*(100%-V159))/(1+TASAS!$H$9)))</f>
        <v>0</v>
      </c>
      <c r="J159" s="131">
        <f>+('[1]N EERR BARINAS'!J159*W159)+((('[1]N EERR BARINAS'!J159*(100%-W159))/(1+TASAS!$I$9)))</f>
        <v>0</v>
      </c>
      <c r="K159" s="131">
        <f>+('[1]N EERR BARINAS'!K159*X159)+((('[1]N EERR BARINAS'!K159*(100%-X159))/(1+TASAS!$J$9)))</f>
        <v>0</v>
      </c>
      <c r="L159" s="131">
        <f>+('[1]N EERR BARINAS'!L159*Y159)+((('[1]N EERR BARINAS'!L159*(100%-Y159))/(1+TASAS!$K$9)))</f>
        <v>0</v>
      </c>
      <c r="M159" s="131">
        <f>+('[1]N EERR BARINAS'!M159*Z159)+((('[1]N EERR BARINAS'!M159*(100%-Z159))/(1+TASAS!$L$9)))</f>
        <v>0</v>
      </c>
      <c r="N159" s="131">
        <f>+('[1]N EERR BARINAS'!N159*AA159)+((('[1]N EERR BARINAS'!N159*(100%-AA159))/(1+TASAS!$M$9)))</f>
        <v>0</v>
      </c>
      <c r="O159" s="194">
        <f t="shared" si="19"/>
        <v>0</v>
      </c>
      <c r="P159" s="303">
        <v>0</v>
      </c>
      <c r="Q159" s="303">
        <v>0</v>
      </c>
      <c r="R159" s="303">
        <v>0</v>
      </c>
      <c r="S159" s="303">
        <v>0</v>
      </c>
      <c r="T159" s="303">
        <v>0</v>
      </c>
      <c r="U159" s="303">
        <v>0</v>
      </c>
      <c r="V159" s="303">
        <v>0</v>
      </c>
      <c r="W159" s="303">
        <v>0</v>
      </c>
      <c r="X159" s="303">
        <v>0</v>
      </c>
      <c r="Y159" s="303">
        <v>0</v>
      </c>
      <c r="Z159" s="303">
        <v>0</v>
      </c>
      <c r="AA159" s="303">
        <v>0</v>
      </c>
    </row>
    <row r="160" spans="1:27" outlineLevel="2" x14ac:dyDescent="0.3">
      <c r="A160" s="203" t="s">
        <v>344</v>
      </c>
      <c r="B160" s="131"/>
      <c r="C160" s="131">
        <f>+('[1]N EERR BARINAS'!C160*P160)+((('[1]N EERR BARINAS'!C160*(100%-P160))/(1+TASAS!$B$9)))</f>
        <v>0</v>
      </c>
      <c r="D160" s="131">
        <f>+('[1]N EERR BARINAS'!D160*Q160)+((('[1]N EERR BARINAS'!D160*(100%-Q160))/(1+TASAS!$C$9)))</f>
        <v>0</v>
      </c>
      <c r="E160" s="131">
        <f>+('[1]N EERR BARINAS'!E160*R160)+((('[1]N EERR BARINAS'!E160*(100%-R160))/(1+TASAS!$D$9)))</f>
        <v>0</v>
      </c>
      <c r="F160" s="131">
        <f>+('[1]N EERR BARINAS'!F160*S160)+((('[1]N EERR BARINAS'!F160*(100%-S160))/(1+TASAS!$E$9)))</f>
        <v>0</v>
      </c>
      <c r="G160" s="131">
        <f>+('[1]N EERR BARINAS'!G160*T160)+((('[1]N EERR BARINAS'!G160*(100%-T160))/(1+TASAS!$F$9)))</f>
        <v>0</v>
      </c>
      <c r="H160" s="131">
        <f>+('[1]N EERR BARINAS'!H160*U160)+((('[1]N EERR BARINAS'!H160*(100%-U160))/(1+TASAS!$G$9)))</f>
        <v>5.23</v>
      </c>
      <c r="I160" s="131">
        <f>+('[1]N EERR BARINAS'!I160*V160)+((('[1]N EERR BARINAS'!I160*(100%-V160))/(1+TASAS!$H$9)))</f>
        <v>0</v>
      </c>
      <c r="J160" s="131">
        <f>+('[1]N EERR BARINAS'!J160*W160)+((('[1]N EERR BARINAS'!J160*(100%-W160))/(1+TASAS!$I$9)))</f>
        <v>0</v>
      </c>
      <c r="K160" s="131">
        <f>+('[1]N EERR BARINAS'!K160*X160)+((('[1]N EERR BARINAS'!K160*(100%-X160))/(1+TASAS!$J$9)))</f>
        <v>0</v>
      </c>
      <c r="L160" s="131">
        <f>+('[1]N EERR BARINAS'!L160*Y160)+((('[1]N EERR BARINAS'!L160*(100%-Y160))/(1+TASAS!$K$9)))</f>
        <v>0</v>
      </c>
      <c r="M160" s="131">
        <f>+('[1]N EERR BARINAS'!M160*Z160)+((('[1]N EERR BARINAS'!M160*(100%-Z160))/(1+TASAS!$L$9)))</f>
        <v>0</v>
      </c>
      <c r="N160" s="131">
        <f>+('[1]N EERR BARINAS'!N160*AA160)+((('[1]N EERR BARINAS'!N160*(100%-AA160))/(1+TASAS!$M$9)))</f>
        <v>0</v>
      </c>
      <c r="O160" s="194">
        <f t="shared" si="19"/>
        <v>5.23</v>
      </c>
      <c r="P160" s="303">
        <v>1</v>
      </c>
      <c r="Q160" s="303">
        <v>1</v>
      </c>
      <c r="R160" s="303">
        <v>1</v>
      </c>
      <c r="S160" s="303">
        <v>1</v>
      </c>
      <c r="T160" s="303">
        <v>1</v>
      </c>
      <c r="U160" s="303">
        <v>1</v>
      </c>
      <c r="V160" s="303">
        <v>1</v>
      </c>
      <c r="W160" s="303">
        <v>1</v>
      </c>
      <c r="X160" s="303">
        <v>1</v>
      </c>
      <c r="Y160" s="303">
        <v>1</v>
      </c>
      <c r="Z160" s="303">
        <v>1</v>
      </c>
      <c r="AA160" s="303">
        <v>1</v>
      </c>
    </row>
    <row r="161" spans="1:27" outlineLevel="2" x14ac:dyDescent="0.3">
      <c r="A161" s="203" t="s">
        <v>345</v>
      </c>
      <c r="B161" s="131"/>
      <c r="C161" s="131">
        <f>+('[1]N EERR BARINAS'!C161*P161)+((('[1]N EERR BARINAS'!C161*(100%-P161))/(1+TASAS!$B$9)))</f>
        <v>0</v>
      </c>
      <c r="D161" s="131">
        <f>+('[1]N EERR BARINAS'!D161*Q161)+((('[1]N EERR BARINAS'!D161*(100%-Q161))/(1+TASAS!$C$9)))</f>
        <v>0</v>
      </c>
      <c r="E161" s="131">
        <f>+('[1]N EERR BARINAS'!E161*R161)+((('[1]N EERR BARINAS'!E161*(100%-R161))/(1+TASAS!$D$9)))</f>
        <v>0</v>
      </c>
      <c r="F161" s="131">
        <f>+('[1]N EERR BARINAS'!F161*S161)+((('[1]N EERR BARINAS'!F161*(100%-S161))/(1+TASAS!$E$9)))</f>
        <v>0</v>
      </c>
      <c r="G161" s="131">
        <f>+('[1]N EERR BARINAS'!G161*T161)+((('[1]N EERR BARINAS'!G161*(100%-T161))/(1+TASAS!$F$9)))</f>
        <v>0</v>
      </c>
      <c r="H161" s="131">
        <f>+('[1]N EERR BARINAS'!H161*U161)+((('[1]N EERR BARINAS'!H161*(100%-U161))/(1+TASAS!$G$9)))</f>
        <v>0</v>
      </c>
      <c r="I161" s="131">
        <f>+('[1]N EERR BARINAS'!I161*V161)+((('[1]N EERR BARINAS'!I161*(100%-V161))/(1+TASAS!$H$9)))</f>
        <v>0</v>
      </c>
      <c r="J161" s="131">
        <f>+('[1]N EERR BARINAS'!J161*W161)+((('[1]N EERR BARINAS'!J161*(100%-W161))/(1+TASAS!$I$9)))</f>
        <v>0</v>
      </c>
      <c r="K161" s="131">
        <f>+('[1]N EERR BARINAS'!K161*X161)+((('[1]N EERR BARINAS'!K161*(100%-X161))/(1+TASAS!$J$9)))</f>
        <v>0</v>
      </c>
      <c r="L161" s="131">
        <f>+('[1]N EERR BARINAS'!L161*Y161)+((('[1]N EERR BARINAS'!L161*(100%-Y161))/(1+TASAS!$K$9)))</f>
        <v>0</v>
      </c>
      <c r="M161" s="131">
        <f>+('[1]N EERR BARINAS'!M161*Z161)+((('[1]N EERR BARINAS'!M161*(100%-Z161))/(1+TASAS!$L$9)))</f>
        <v>0</v>
      </c>
      <c r="N161" s="131">
        <f>+('[1]N EERR BARINAS'!N161*AA161)+((('[1]N EERR BARINAS'!N161*(100%-AA161))/(1+TASAS!$M$9)))</f>
        <v>0</v>
      </c>
      <c r="O161" s="194">
        <f t="shared" si="19"/>
        <v>0</v>
      </c>
      <c r="P161" s="303">
        <v>1</v>
      </c>
      <c r="Q161" s="303">
        <v>1</v>
      </c>
      <c r="R161" s="303">
        <v>1</v>
      </c>
      <c r="S161" s="303">
        <v>1</v>
      </c>
      <c r="T161" s="303">
        <v>1</v>
      </c>
      <c r="U161" s="303">
        <v>1</v>
      </c>
      <c r="V161" s="303">
        <v>1</v>
      </c>
      <c r="W161" s="303">
        <v>1</v>
      </c>
      <c r="X161" s="303">
        <v>1</v>
      </c>
      <c r="Y161" s="303">
        <v>1</v>
      </c>
      <c r="Z161" s="303">
        <v>1</v>
      </c>
      <c r="AA161" s="303">
        <v>1</v>
      </c>
    </row>
    <row r="162" spans="1:27" outlineLevel="2" x14ac:dyDescent="0.3">
      <c r="A162" s="203" t="s">
        <v>346</v>
      </c>
      <c r="B162" s="131"/>
      <c r="C162" s="131">
        <f>+('[1]N EERR BARINAS'!C162*P162)+((('[1]N EERR BARINAS'!C162*(100%-P162))/(1+TASAS!$B$9)))</f>
        <v>0</v>
      </c>
      <c r="D162" s="131">
        <f>+('[1]N EERR BARINAS'!D162*Q162)+((('[1]N EERR BARINAS'!D162*(100%-Q162))/(1+TASAS!$C$9)))</f>
        <v>0</v>
      </c>
      <c r="E162" s="131">
        <f>+('[1]N EERR BARINAS'!E162*R162)+((('[1]N EERR BARINAS'!E162*(100%-R162))/(1+TASAS!$D$9)))</f>
        <v>0</v>
      </c>
      <c r="F162" s="131">
        <f>+('[1]N EERR BARINAS'!F162*S162)+((('[1]N EERR BARINAS'!F162*(100%-S162))/(1+TASAS!$E$9)))</f>
        <v>0</v>
      </c>
      <c r="G162" s="131">
        <f>+('[1]N EERR BARINAS'!G162*T162)+((('[1]N EERR BARINAS'!G162*(100%-T162))/(1+TASAS!$F$9)))</f>
        <v>0</v>
      </c>
      <c r="H162" s="131">
        <f>+('[1]N EERR BARINAS'!H162*U162)+((('[1]N EERR BARINAS'!H162*(100%-U162))/(1+TASAS!$G$9)))</f>
        <v>0</v>
      </c>
      <c r="I162" s="131">
        <f>+('[1]N EERR BARINAS'!I162*V162)+((('[1]N EERR BARINAS'!I162*(100%-V162))/(1+TASAS!$H$9)))</f>
        <v>0</v>
      </c>
      <c r="J162" s="131">
        <f>+('[1]N EERR BARINAS'!J162*W162)+((('[1]N EERR BARINAS'!J162*(100%-W162))/(1+TASAS!$I$9)))</f>
        <v>0</v>
      </c>
      <c r="K162" s="131">
        <f>+('[1]N EERR BARINAS'!K162*X162)+((('[1]N EERR BARINAS'!K162*(100%-X162))/(1+TASAS!$J$9)))</f>
        <v>0</v>
      </c>
      <c r="L162" s="131">
        <f>+('[1]N EERR BARINAS'!L162*Y162)+((('[1]N EERR BARINAS'!L162*(100%-Y162))/(1+TASAS!$K$9)))</f>
        <v>0</v>
      </c>
      <c r="M162" s="131">
        <f>+('[1]N EERR BARINAS'!M162*Z162)+((('[1]N EERR BARINAS'!M162*(100%-Z162))/(1+TASAS!$L$9)))</f>
        <v>0</v>
      </c>
      <c r="N162" s="131">
        <f>+('[1]N EERR BARINAS'!N162*AA162)+((('[1]N EERR BARINAS'!N162*(100%-AA162))/(1+TASAS!$M$9)))</f>
        <v>0</v>
      </c>
      <c r="O162" s="194">
        <f t="shared" si="19"/>
        <v>0</v>
      </c>
      <c r="P162" s="303">
        <v>0</v>
      </c>
      <c r="Q162" s="303">
        <v>0</v>
      </c>
      <c r="R162" s="303">
        <v>0</v>
      </c>
      <c r="S162" s="303">
        <v>0</v>
      </c>
      <c r="T162" s="303">
        <v>0</v>
      </c>
      <c r="U162" s="303">
        <v>0</v>
      </c>
      <c r="V162" s="303">
        <v>0</v>
      </c>
      <c r="W162" s="303">
        <v>0</v>
      </c>
      <c r="X162" s="303">
        <v>0</v>
      </c>
      <c r="Y162" s="303">
        <v>0</v>
      </c>
      <c r="Z162" s="303">
        <v>0</v>
      </c>
      <c r="AA162" s="303">
        <v>0</v>
      </c>
    </row>
    <row r="163" spans="1:27" outlineLevel="2" x14ac:dyDescent="0.3">
      <c r="A163" s="203" t="s">
        <v>347</v>
      </c>
      <c r="B163" s="131"/>
      <c r="C163" s="131">
        <f>+('[1]N EERR BARINAS'!C163*P163)+((('[1]N EERR BARINAS'!C163*(100%-P163))/(1+TASAS!$B$9)))</f>
        <v>0</v>
      </c>
      <c r="D163" s="131">
        <f>+('[1]N EERR BARINAS'!D163*Q163)+((('[1]N EERR BARINAS'!D163*(100%-Q163))/(1+TASAS!$C$9)))</f>
        <v>0</v>
      </c>
      <c r="E163" s="131">
        <f>+('[1]N EERR BARINAS'!E163*R163)+((('[1]N EERR BARINAS'!E163*(100%-R163))/(1+TASAS!$D$9)))</f>
        <v>0</v>
      </c>
      <c r="F163" s="131">
        <f>+('[1]N EERR BARINAS'!F163*S163)+((('[1]N EERR BARINAS'!F163*(100%-S163))/(1+TASAS!$E$9)))</f>
        <v>0</v>
      </c>
      <c r="G163" s="131">
        <f>+('[1]N EERR BARINAS'!G163*T163)+((('[1]N EERR BARINAS'!G163*(100%-T163))/(1+TASAS!$F$9)))</f>
        <v>0</v>
      </c>
      <c r="H163" s="131">
        <f>+('[1]N EERR BARINAS'!H163*U163)+((('[1]N EERR BARINAS'!H163*(100%-U163))/(1+TASAS!$G$9)))</f>
        <v>0</v>
      </c>
      <c r="I163" s="131">
        <f>+('[1]N EERR BARINAS'!I163*V163)+((('[1]N EERR BARINAS'!I163*(100%-V163))/(1+TASAS!$H$9)))</f>
        <v>0</v>
      </c>
      <c r="J163" s="131">
        <f>+('[1]N EERR BARINAS'!J163*W163)+((('[1]N EERR BARINAS'!J163*(100%-W163))/(1+TASAS!$I$9)))</f>
        <v>0</v>
      </c>
      <c r="K163" s="131">
        <f>+('[1]N EERR BARINAS'!K163*X163)+((('[1]N EERR BARINAS'!K163*(100%-X163))/(1+TASAS!$J$9)))</f>
        <v>0</v>
      </c>
      <c r="L163" s="131">
        <f>+('[1]N EERR BARINAS'!L163*Y163)+((('[1]N EERR BARINAS'!L163*(100%-Y163))/(1+TASAS!$K$9)))</f>
        <v>0</v>
      </c>
      <c r="M163" s="131">
        <f>+('[1]N EERR BARINAS'!M163*Z163)+((('[1]N EERR BARINAS'!M163*(100%-Z163))/(1+TASAS!$L$9)))</f>
        <v>0</v>
      </c>
      <c r="N163" s="131">
        <f>+('[1]N EERR BARINAS'!N163*AA163)+((('[1]N EERR BARINAS'!N163*(100%-AA163))/(1+TASAS!$M$9)))</f>
        <v>0</v>
      </c>
      <c r="O163" s="194">
        <f t="shared" si="19"/>
        <v>0</v>
      </c>
      <c r="P163" s="303">
        <v>0</v>
      </c>
      <c r="Q163" s="303">
        <v>0</v>
      </c>
      <c r="R163" s="303">
        <v>0</v>
      </c>
      <c r="S163" s="303">
        <v>0</v>
      </c>
      <c r="T163" s="303">
        <v>0</v>
      </c>
      <c r="U163" s="303">
        <v>0</v>
      </c>
      <c r="V163" s="303">
        <v>0</v>
      </c>
      <c r="W163" s="303">
        <v>0</v>
      </c>
      <c r="X163" s="303">
        <v>0</v>
      </c>
      <c r="Y163" s="303">
        <v>0</v>
      </c>
      <c r="Z163" s="303">
        <v>0</v>
      </c>
      <c r="AA163" s="303">
        <v>0</v>
      </c>
    </row>
    <row r="164" spans="1:27" outlineLevel="2" x14ac:dyDescent="0.3">
      <c r="A164" s="203" t="s">
        <v>348</v>
      </c>
      <c r="B164" s="131"/>
      <c r="C164" s="131">
        <f>+('[1]N EERR BARINAS'!C164*P164)+((('[1]N EERR BARINAS'!C164*(100%-P164))/(1+TASAS!$B$9)))</f>
        <v>0</v>
      </c>
      <c r="D164" s="131">
        <f>+('[1]N EERR BARINAS'!D164*Q164)+((('[1]N EERR BARINAS'!D164*(100%-Q164))/(1+TASAS!$C$9)))</f>
        <v>0</v>
      </c>
      <c r="E164" s="131">
        <f>+('[1]N EERR BARINAS'!E164*R164)+((('[1]N EERR BARINAS'!E164*(100%-R164))/(1+TASAS!$D$9)))</f>
        <v>0</v>
      </c>
      <c r="F164" s="131">
        <f>+('[1]N EERR BARINAS'!F164*S164)+((('[1]N EERR BARINAS'!F164*(100%-S164))/(1+TASAS!$E$9)))</f>
        <v>0</v>
      </c>
      <c r="G164" s="131">
        <f>+('[1]N EERR BARINAS'!G164*T164)+((('[1]N EERR BARINAS'!G164*(100%-T164))/(1+TASAS!$F$9)))</f>
        <v>0</v>
      </c>
      <c r="H164" s="131">
        <f>+('[1]N EERR BARINAS'!H164*U164)+((('[1]N EERR BARINAS'!H164*(100%-U164))/(1+TASAS!$G$9)))</f>
        <v>0</v>
      </c>
      <c r="I164" s="131">
        <f>+('[1]N EERR BARINAS'!I164*V164)+((('[1]N EERR BARINAS'!I164*(100%-V164))/(1+TASAS!$H$9)))</f>
        <v>0</v>
      </c>
      <c r="J164" s="131">
        <f>+('[1]N EERR BARINAS'!J164*W164)+((('[1]N EERR BARINAS'!J164*(100%-W164))/(1+TASAS!$I$9)))</f>
        <v>0</v>
      </c>
      <c r="K164" s="131">
        <f>+('[1]N EERR BARINAS'!K164*X164)+((('[1]N EERR BARINAS'!K164*(100%-X164))/(1+TASAS!$J$9)))</f>
        <v>0</v>
      </c>
      <c r="L164" s="131">
        <f>+('[1]N EERR BARINAS'!L164*Y164)+((('[1]N EERR BARINAS'!L164*(100%-Y164))/(1+TASAS!$K$9)))</f>
        <v>0</v>
      </c>
      <c r="M164" s="131">
        <f>+('[1]N EERR BARINAS'!M164*Z164)+((('[1]N EERR BARINAS'!M164*(100%-Z164))/(1+TASAS!$L$9)))</f>
        <v>0</v>
      </c>
      <c r="N164" s="131">
        <f>+('[1]N EERR BARINAS'!N164*AA164)+((('[1]N EERR BARINAS'!N164*(100%-AA164))/(1+TASAS!$M$9)))</f>
        <v>0</v>
      </c>
      <c r="O164" s="194">
        <f t="shared" si="19"/>
        <v>0</v>
      </c>
      <c r="P164" s="303">
        <v>0</v>
      </c>
      <c r="Q164" s="303">
        <v>0</v>
      </c>
      <c r="R164" s="303">
        <v>0</v>
      </c>
      <c r="S164" s="303">
        <v>0</v>
      </c>
      <c r="T164" s="303">
        <v>0</v>
      </c>
      <c r="U164" s="303">
        <v>0</v>
      </c>
      <c r="V164" s="303">
        <v>0</v>
      </c>
      <c r="W164" s="303">
        <v>0</v>
      </c>
      <c r="X164" s="303">
        <v>0</v>
      </c>
      <c r="Y164" s="303">
        <v>0</v>
      </c>
      <c r="Z164" s="303">
        <v>0</v>
      </c>
      <c r="AA164" s="303">
        <v>0</v>
      </c>
    </row>
    <row r="165" spans="1:27" outlineLevel="2" x14ac:dyDescent="0.3">
      <c r="A165" s="203" t="s">
        <v>349</v>
      </c>
      <c r="B165" s="131"/>
      <c r="C165" s="131">
        <f>+('[1]N EERR BARINAS'!C165*P165)+((('[1]N EERR BARINAS'!C165*(100%-P165))/(1+TASAS!$B$9)))</f>
        <v>0</v>
      </c>
      <c r="D165" s="131">
        <f>+('[1]N EERR BARINAS'!D165*Q165)+((('[1]N EERR BARINAS'!D165*(100%-Q165))/(1+TASAS!$C$9)))</f>
        <v>0</v>
      </c>
      <c r="E165" s="131">
        <f>+('[1]N EERR BARINAS'!E165*R165)+((('[1]N EERR BARINAS'!E165*(100%-R165))/(1+TASAS!$D$9)))</f>
        <v>0</v>
      </c>
      <c r="F165" s="131">
        <f>+('[1]N EERR BARINAS'!F165*S165)+((('[1]N EERR BARINAS'!F165*(100%-S165))/(1+TASAS!$E$9)))</f>
        <v>0</v>
      </c>
      <c r="G165" s="131">
        <f>+('[1]N EERR BARINAS'!G165*T165)+((('[1]N EERR BARINAS'!G165*(100%-T165))/(1+TASAS!$F$9)))</f>
        <v>0</v>
      </c>
      <c r="H165" s="131">
        <f>+('[1]N EERR BARINAS'!H165*U165)+((('[1]N EERR BARINAS'!H165*(100%-U165))/(1+TASAS!$G$9)))</f>
        <v>0</v>
      </c>
      <c r="I165" s="131">
        <f>+('[1]N EERR BARINAS'!I165*V165)+((('[1]N EERR BARINAS'!I165*(100%-V165))/(1+TASAS!$H$9)))</f>
        <v>0</v>
      </c>
      <c r="J165" s="131">
        <f>+('[1]N EERR BARINAS'!J165*W165)+((('[1]N EERR BARINAS'!J165*(100%-W165))/(1+TASAS!$I$9)))</f>
        <v>0</v>
      </c>
      <c r="K165" s="131">
        <f>+('[1]N EERR BARINAS'!K165*X165)+((('[1]N EERR BARINAS'!K165*(100%-X165))/(1+TASAS!$J$9)))</f>
        <v>0</v>
      </c>
      <c r="L165" s="131">
        <f>+('[1]N EERR BARINAS'!L165*Y165)+((('[1]N EERR BARINAS'!L165*(100%-Y165))/(1+TASAS!$K$9)))</f>
        <v>0</v>
      </c>
      <c r="M165" s="131">
        <f>+('[1]N EERR BARINAS'!M165*Z165)+((('[1]N EERR BARINAS'!M165*(100%-Z165))/(1+TASAS!$L$9)))</f>
        <v>0</v>
      </c>
      <c r="N165" s="131">
        <f>+('[1]N EERR BARINAS'!N165*AA165)+((('[1]N EERR BARINAS'!N165*(100%-AA165))/(1+TASAS!$M$9)))</f>
        <v>0</v>
      </c>
      <c r="O165" s="194">
        <f t="shared" si="19"/>
        <v>0</v>
      </c>
      <c r="P165" s="303">
        <v>1</v>
      </c>
      <c r="Q165" s="303">
        <v>1</v>
      </c>
      <c r="R165" s="303">
        <v>1</v>
      </c>
      <c r="S165" s="303">
        <v>1</v>
      </c>
      <c r="T165" s="303">
        <v>1</v>
      </c>
      <c r="U165" s="303">
        <v>1</v>
      </c>
      <c r="V165" s="303">
        <v>1</v>
      </c>
      <c r="W165" s="303">
        <v>1</v>
      </c>
      <c r="X165" s="303">
        <v>1</v>
      </c>
      <c r="Y165" s="303">
        <v>1</v>
      </c>
      <c r="Z165" s="303">
        <v>1</v>
      </c>
      <c r="AA165" s="303">
        <v>1</v>
      </c>
    </row>
    <row r="166" spans="1:27" outlineLevel="2" x14ac:dyDescent="0.3">
      <c r="A166" s="203" t="s">
        <v>350</v>
      </c>
      <c r="B166" s="131"/>
      <c r="C166" s="131">
        <f>+('[1]N EERR BARINAS'!C166*P166)+((('[1]N EERR BARINAS'!C166*(100%-P166))/(1+TASAS!$B$9)))</f>
        <v>0</v>
      </c>
      <c r="D166" s="131">
        <f>+('[1]N EERR BARINAS'!D166*Q166)+((('[1]N EERR BARINAS'!D166*(100%-Q166))/(1+TASAS!$C$9)))</f>
        <v>0</v>
      </c>
      <c r="E166" s="131">
        <f>+('[1]N EERR BARINAS'!E166*R166)+((('[1]N EERR BARINAS'!E166*(100%-R166))/(1+TASAS!$D$9)))</f>
        <v>0</v>
      </c>
      <c r="F166" s="131">
        <f>+('[1]N EERR BARINAS'!F166*S166)+((('[1]N EERR BARINAS'!F166*(100%-S166))/(1+TASAS!$E$9)))</f>
        <v>0</v>
      </c>
      <c r="G166" s="131">
        <f>+('[1]N EERR BARINAS'!G166*T166)+((('[1]N EERR BARINAS'!G166*(100%-T166))/(1+TASAS!$F$9)))</f>
        <v>0</v>
      </c>
      <c r="H166" s="131">
        <f>+('[1]N EERR BARINAS'!H166*U166)+((('[1]N EERR BARINAS'!H166*(100%-U166))/(1+TASAS!$G$9)))</f>
        <v>0</v>
      </c>
      <c r="I166" s="131">
        <f>+('[1]N EERR BARINAS'!I166*V166)+((('[1]N EERR BARINAS'!I166*(100%-V166))/(1+TASAS!$H$9)))</f>
        <v>0</v>
      </c>
      <c r="J166" s="131">
        <f>+('[1]N EERR BARINAS'!J166*W166)+((('[1]N EERR BARINAS'!J166*(100%-W166))/(1+TASAS!$I$9)))</f>
        <v>0</v>
      </c>
      <c r="K166" s="131">
        <f>+('[1]N EERR BARINAS'!K166*X166)+((('[1]N EERR BARINAS'!K166*(100%-X166))/(1+TASAS!$J$9)))</f>
        <v>0</v>
      </c>
      <c r="L166" s="131">
        <f>+('[1]N EERR BARINAS'!L166*Y166)+((('[1]N EERR BARINAS'!L166*(100%-Y166))/(1+TASAS!$K$9)))</f>
        <v>0</v>
      </c>
      <c r="M166" s="131">
        <f>+('[1]N EERR BARINAS'!M166*Z166)+((('[1]N EERR BARINAS'!M166*(100%-Z166))/(1+TASAS!$L$9)))</f>
        <v>0</v>
      </c>
      <c r="N166" s="131">
        <f>+('[1]N EERR BARINAS'!N166*AA166)+((('[1]N EERR BARINAS'!N166*(100%-AA166))/(1+TASAS!$M$9)))</f>
        <v>0</v>
      </c>
      <c r="O166" s="194">
        <f t="shared" si="19"/>
        <v>0</v>
      </c>
      <c r="P166" s="303">
        <v>0</v>
      </c>
      <c r="Q166" s="303">
        <v>0</v>
      </c>
      <c r="R166" s="303">
        <v>0</v>
      </c>
      <c r="S166" s="303">
        <v>0</v>
      </c>
      <c r="T166" s="303">
        <v>0</v>
      </c>
      <c r="U166" s="303">
        <v>0</v>
      </c>
      <c r="V166" s="303">
        <v>0</v>
      </c>
      <c r="W166" s="303">
        <v>0</v>
      </c>
      <c r="X166" s="303">
        <v>0</v>
      </c>
      <c r="Y166" s="303">
        <v>0</v>
      </c>
      <c r="Z166" s="303">
        <v>0</v>
      </c>
      <c r="AA166" s="303">
        <v>0</v>
      </c>
    </row>
    <row r="167" spans="1:27" outlineLevel="2" x14ac:dyDescent="0.3">
      <c r="A167" s="203" t="s">
        <v>351</v>
      </c>
      <c r="B167" s="131"/>
      <c r="C167" s="131">
        <f>+('[1]N EERR BARINAS'!C167*P167)+((('[1]N EERR BARINAS'!C167*(100%-P167))/(1+TASAS!$B$9)))</f>
        <v>0</v>
      </c>
      <c r="D167" s="131">
        <f>+('[1]N EERR BARINAS'!D167*Q167)+((('[1]N EERR BARINAS'!D167*(100%-Q167))/(1+TASAS!$C$9)))</f>
        <v>0</v>
      </c>
      <c r="E167" s="131">
        <f>+('[1]N EERR BARINAS'!E167*R167)+((('[1]N EERR BARINAS'!E167*(100%-R167))/(1+TASAS!$D$9)))</f>
        <v>0</v>
      </c>
      <c r="F167" s="131">
        <f>+('[1]N EERR BARINAS'!F167*S167)+((('[1]N EERR BARINAS'!F167*(100%-S167))/(1+TASAS!$E$9)))</f>
        <v>0</v>
      </c>
      <c r="G167" s="131">
        <f>+('[1]N EERR BARINAS'!G167*T167)+((('[1]N EERR BARINAS'!G167*(100%-T167))/(1+TASAS!$F$9)))</f>
        <v>0</v>
      </c>
      <c r="H167" s="131">
        <f>+('[1]N EERR BARINAS'!H167*U167)+((('[1]N EERR BARINAS'!H167*(100%-U167))/(1+TASAS!$G$9)))</f>
        <v>0</v>
      </c>
      <c r="I167" s="131">
        <f>+('[1]N EERR BARINAS'!I167*V167)+((('[1]N EERR BARINAS'!I167*(100%-V167))/(1+TASAS!$H$9)))</f>
        <v>0</v>
      </c>
      <c r="J167" s="131">
        <f>+('[1]N EERR BARINAS'!J167*W167)+((('[1]N EERR BARINAS'!J167*(100%-W167))/(1+TASAS!$I$9)))</f>
        <v>0</v>
      </c>
      <c r="K167" s="131">
        <f>+('[1]N EERR BARINAS'!K167*X167)+((('[1]N EERR BARINAS'!K167*(100%-X167))/(1+TASAS!$J$9)))</f>
        <v>0</v>
      </c>
      <c r="L167" s="131">
        <f>+('[1]N EERR BARINAS'!L167*Y167)+((('[1]N EERR BARINAS'!L167*(100%-Y167))/(1+TASAS!$K$9)))</f>
        <v>0</v>
      </c>
      <c r="M167" s="131">
        <f>+('[1]N EERR BARINAS'!M167*Z167)+((('[1]N EERR BARINAS'!M167*(100%-Z167))/(1+TASAS!$L$9)))</f>
        <v>0</v>
      </c>
      <c r="N167" s="131">
        <f>+('[1]N EERR BARINAS'!N167*AA167)+((('[1]N EERR BARINAS'!N167*(100%-AA167))/(1+TASAS!$M$9)))</f>
        <v>0</v>
      </c>
      <c r="O167" s="194">
        <f t="shared" si="19"/>
        <v>0</v>
      </c>
      <c r="P167" s="303">
        <v>0</v>
      </c>
      <c r="Q167" s="303">
        <v>0</v>
      </c>
      <c r="R167" s="303">
        <v>0</v>
      </c>
      <c r="S167" s="303">
        <v>0</v>
      </c>
      <c r="T167" s="303">
        <v>0</v>
      </c>
      <c r="U167" s="303">
        <v>0</v>
      </c>
      <c r="V167" s="303">
        <v>0</v>
      </c>
      <c r="W167" s="303">
        <v>0</v>
      </c>
      <c r="X167" s="303">
        <v>0</v>
      </c>
      <c r="Y167" s="303">
        <v>0</v>
      </c>
      <c r="Z167" s="303">
        <v>0</v>
      </c>
      <c r="AA167" s="303">
        <v>0</v>
      </c>
    </row>
    <row r="168" spans="1:27" outlineLevel="2" x14ac:dyDescent="0.3">
      <c r="A168" s="203" t="s">
        <v>352</v>
      </c>
      <c r="B168" s="131"/>
      <c r="C168" s="131">
        <f>+('[1]N EERR BARINAS'!C168*P168)+((('[1]N EERR BARINAS'!C168*(100%-P168))/(1+TASAS!$B$9)))</f>
        <v>0</v>
      </c>
      <c r="D168" s="131">
        <f>+('[1]N EERR BARINAS'!D168*Q168)+((('[1]N EERR BARINAS'!D168*(100%-Q168))/(1+TASAS!$C$9)))</f>
        <v>0</v>
      </c>
      <c r="E168" s="131">
        <f>+('[1]N EERR BARINAS'!E168*R168)+((('[1]N EERR BARINAS'!E168*(100%-R168))/(1+TASAS!$D$9)))</f>
        <v>0</v>
      </c>
      <c r="F168" s="131">
        <f>+('[1]N EERR BARINAS'!F168*S168)+((('[1]N EERR BARINAS'!F168*(100%-S168))/(1+TASAS!$E$9)))</f>
        <v>0</v>
      </c>
      <c r="G168" s="131">
        <f>+('[1]N EERR BARINAS'!G168*T168)+((('[1]N EERR BARINAS'!G168*(100%-T168))/(1+TASAS!$F$9)))</f>
        <v>0</v>
      </c>
      <c r="H168" s="131">
        <f>+('[1]N EERR BARINAS'!H168*U168)+((('[1]N EERR BARINAS'!H168*(100%-U168))/(1+TASAS!$G$9)))</f>
        <v>0</v>
      </c>
      <c r="I168" s="131">
        <f>+('[1]N EERR BARINAS'!I168*V168)+((('[1]N EERR BARINAS'!I168*(100%-V168))/(1+TASAS!$H$9)))</f>
        <v>0</v>
      </c>
      <c r="J168" s="131">
        <f>+('[1]N EERR BARINAS'!J168*W168)+((('[1]N EERR BARINAS'!J168*(100%-W168))/(1+TASAS!$I$9)))</f>
        <v>0</v>
      </c>
      <c r="K168" s="131">
        <f>+('[1]N EERR BARINAS'!K168*X168)+((('[1]N EERR BARINAS'!K168*(100%-X168))/(1+TASAS!$J$9)))</f>
        <v>0</v>
      </c>
      <c r="L168" s="131">
        <f>+('[1]N EERR BARINAS'!L168*Y168)+((('[1]N EERR BARINAS'!L168*(100%-Y168))/(1+TASAS!$K$9)))</f>
        <v>0</v>
      </c>
      <c r="M168" s="131">
        <f>+('[1]N EERR BARINAS'!M168*Z168)+((('[1]N EERR BARINAS'!M168*(100%-Z168))/(1+TASAS!$L$9)))</f>
        <v>0</v>
      </c>
      <c r="N168" s="131">
        <f>+('[1]N EERR BARINAS'!N168*AA168)+((('[1]N EERR BARINAS'!N168*(100%-AA168))/(1+TASAS!$M$9)))</f>
        <v>0</v>
      </c>
      <c r="O168" s="194">
        <f t="shared" si="19"/>
        <v>0</v>
      </c>
      <c r="P168" s="303">
        <v>0</v>
      </c>
      <c r="Q168" s="303">
        <v>0</v>
      </c>
      <c r="R168" s="303">
        <v>0</v>
      </c>
      <c r="S168" s="303">
        <v>0</v>
      </c>
      <c r="T168" s="303">
        <v>0</v>
      </c>
      <c r="U168" s="303">
        <v>0</v>
      </c>
      <c r="V168" s="303">
        <v>0</v>
      </c>
      <c r="W168" s="303">
        <v>0</v>
      </c>
      <c r="X168" s="303">
        <v>0</v>
      </c>
      <c r="Y168" s="303">
        <v>0</v>
      </c>
      <c r="Z168" s="303">
        <v>0</v>
      </c>
      <c r="AA168" s="303">
        <v>0</v>
      </c>
    </row>
    <row r="169" spans="1:27" outlineLevel="2" x14ac:dyDescent="0.3">
      <c r="A169" s="203" t="s">
        <v>353</v>
      </c>
      <c r="B169" s="131"/>
      <c r="C169" s="131">
        <f>+('[1]N EERR BARINAS'!C169*P169)+((('[1]N EERR BARINAS'!C169*(100%-P169))/(1+TASAS!$B$9)))</f>
        <v>0</v>
      </c>
      <c r="D169" s="131">
        <f>+('[1]N EERR BARINAS'!D169*Q169)+((('[1]N EERR BARINAS'!D169*(100%-Q169))/(1+TASAS!$C$9)))</f>
        <v>0</v>
      </c>
      <c r="E169" s="131">
        <f>+('[1]N EERR BARINAS'!E169*R169)+((('[1]N EERR BARINAS'!E169*(100%-R169))/(1+TASAS!$D$9)))</f>
        <v>0</v>
      </c>
      <c r="F169" s="131">
        <f>+('[1]N EERR BARINAS'!F169*S169)+((('[1]N EERR BARINAS'!F169*(100%-S169))/(1+TASAS!$E$9)))</f>
        <v>0</v>
      </c>
      <c r="G169" s="131">
        <f>+('[1]N EERR BARINAS'!G169*T169)+((('[1]N EERR BARINAS'!G169*(100%-T169))/(1+TASAS!$F$9)))</f>
        <v>0</v>
      </c>
      <c r="H169" s="131">
        <f>+('[1]N EERR BARINAS'!H169*U169)+((('[1]N EERR BARINAS'!H169*(100%-U169))/(1+TASAS!$G$9)))</f>
        <v>0</v>
      </c>
      <c r="I169" s="131">
        <f>+('[1]N EERR BARINAS'!I169*V169)+((('[1]N EERR BARINAS'!I169*(100%-V169))/(1+TASAS!$H$9)))</f>
        <v>0</v>
      </c>
      <c r="J169" s="131">
        <f>+('[1]N EERR BARINAS'!J169*W169)+((('[1]N EERR BARINAS'!J169*(100%-W169))/(1+TASAS!$I$9)))</f>
        <v>0</v>
      </c>
      <c r="K169" s="131">
        <f>+('[1]N EERR BARINAS'!K169*X169)+((('[1]N EERR BARINAS'!K169*(100%-X169))/(1+TASAS!$J$9)))</f>
        <v>0</v>
      </c>
      <c r="L169" s="131">
        <f>+('[1]N EERR BARINAS'!L169*Y169)+((('[1]N EERR BARINAS'!L169*(100%-Y169))/(1+TASAS!$K$9)))</f>
        <v>0</v>
      </c>
      <c r="M169" s="131">
        <f>+('[1]N EERR BARINAS'!M169*Z169)+((('[1]N EERR BARINAS'!M169*(100%-Z169))/(1+TASAS!$L$9)))</f>
        <v>0</v>
      </c>
      <c r="N169" s="131">
        <f>+('[1]N EERR BARINAS'!N169*AA169)+((('[1]N EERR BARINAS'!N169*(100%-AA169))/(1+TASAS!$M$9)))</f>
        <v>0</v>
      </c>
      <c r="O169" s="194">
        <f t="shared" si="19"/>
        <v>0</v>
      </c>
      <c r="P169" s="303">
        <v>1</v>
      </c>
      <c r="Q169" s="303">
        <v>1</v>
      </c>
      <c r="R169" s="303">
        <v>1</v>
      </c>
      <c r="S169" s="303">
        <v>1</v>
      </c>
      <c r="T169" s="303">
        <v>1</v>
      </c>
      <c r="U169" s="303">
        <v>1</v>
      </c>
      <c r="V169" s="303">
        <v>1</v>
      </c>
      <c r="W169" s="303">
        <v>1</v>
      </c>
      <c r="X169" s="303">
        <v>1</v>
      </c>
      <c r="Y169" s="303">
        <v>1</v>
      </c>
      <c r="Z169" s="303">
        <v>1</v>
      </c>
      <c r="AA169" s="303">
        <v>1</v>
      </c>
    </row>
    <row r="170" spans="1:27" outlineLevel="2" x14ac:dyDescent="0.3">
      <c r="A170" s="203"/>
      <c r="B170" s="131"/>
      <c r="C170" s="131"/>
      <c r="D170" s="131"/>
      <c r="E170" s="131"/>
      <c r="F170" s="131"/>
      <c r="G170" s="131"/>
      <c r="H170" s="131"/>
      <c r="I170" s="131"/>
      <c r="J170" s="131"/>
      <c r="K170" s="131"/>
      <c r="L170" s="131"/>
      <c r="M170" s="131"/>
      <c r="N170" s="131"/>
      <c r="O170" s="194">
        <f t="shared" si="19"/>
        <v>0</v>
      </c>
      <c r="P170" s="303"/>
      <c r="Q170" s="303"/>
      <c r="R170" s="303"/>
      <c r="S170" s="303"/>
      <c r="T170" s="303"/>
      <c r="U170" s="303"/>
      <c r="V170" s="303"/>
      <c r="W170" s="303"/>
      <c r="X170" s="303"/>
      <c r="Y170" s="303"/>
      <c r="Z170" s="303"/>
      <c r="AA170" s="303"/>
    </row>
    <row r="171" spans="1:27" outlineLevel="2" x14ac:dyDescent="0.3">
      <c r="A171" s="203"/>
      <c r="B171" s="131"/>
      <c r="C171" s="131"/>
      <c r="D171" s="131"/>
      <c r="E171" s="131"/>
      <c r="F171" s="131"/>
      <c r="G171" s="131"/>
      <c r="H171" s="131"/>
      <c r="I171" s="131"/>
      <c r="J171" s="131"/>
      <c r="K171" s="131"/>
      <c r="L171" s="131"/>
      <c r="M171" s="131"/>
      <c r="N171" s="131"/>
      <c r="O171" s="194">
        <f t="shared" si="19"/>
        <v>0</v>
      </c>
      <c r="P171" s="303"/>
      <c r="Q171" s="303"/>
      <c r="R171" s="303"/>
      <c r="S171" s="303"/>
      <c r="T171" s="303"/>
      <c r="U171" s="303"/>
      <c r="V171" s="303"/>
      <c r="W171" s="303"/>
      <c r="X171" s="303"/>
      <c r="Y171" s="303"/>
      <c r="Z171" s="303"/>
      <c r="AA171" s="303"/>
    </row>
    <row r="172" spans="1:27" s="187" customFormat="1" ht="15.6" x14ac:dyDescent="0.3">
      <c r="A172" s="209" t="s">
        <v>82</v>
      </c>
      <c r="B172" s="186">
        <f>SUM(B173:B187)</f>
        <v>0</v>
      </c>
      <c r="C172" s="186">
        <f t="shared" ref="C172:N172" si="22">SUM(C173:C187)</f>
        <v>29.173295561850811</v>
      </c>
      <c r="D172" s="186">
        <f t="shared" si="22"/>
        <v>0</v>
      </c>
      <c r="E172" s="186">
        <f t="shared" si="22"/>
        <v>37.364897585752708</v>
      </c>
      <c r="F172" s="186">
        <f t="shared" si="22"/>
        <v>0</v>
      </c>
      <c r="G172" s="186">
        <f t="shared" si="22"/>
        <v>16.37229557817161</v>
      </c>
      <c r="H172" s="186">
        <f t="shared" si="22"/>
        <v>0</v>
      </c>
      <c r="I172" s="186">
        <f t="shared" si="22"/>
        <v>0</v>
      </c>
      <c r="J172" s="186">
        <f t="shared" si="22"/>
        <v>0</v>
      </c>
      <c r="K172" s="186">
        <f t="shared" si="22"/>
        <v>0</v>
      </c>
      <c r="L172" s="186">
        <f t="shared" si="22"/>
        <v>0</v>
      </c>
      <c r="M172" s="186">
        <f t="shared" si="22"/>
        <v>0</v>
      </c>
      <c r="N172" s="186">
        <f t="shared" si="22"/>
        <v>0</v>
      </c>
      <c r="O172" s="210">
        <f t="shared" ref="O172" si="23">SUM(O173:O187)</f>
        <v>82.910488725775139</v>
      </c>
      <c r="P172" s="305"/>
      <c r="Q172" s="305"/>
      <c r="R172" s="305"/>
      <c r="S172" s="305"/>
      <c r="T172" s="305"/>
      <c r="U172" s="305"/>
      <c r="V172" s="305"/>
      <c r="W172" s="305"/>
      <c r="X172" s="305"/>
      <c r="Y172" s="305"/>
      <c r="Z172" s="305"/>
      <c r="AA172" s="305"/>
    </row>
    <row r="173" spans="1:27" outlineLevel="1" x14ac:dyDescent="0.3">
      <c r="A173" s="203" t="s">
        <v>83</v>
      </c>
      <c r="B173" s="131"/>
      <c r="C173" s="131">
        <f>+('[1]N EERR BARINAS'!C173*P173)+((('[1]N EERR BARINAS'!C173*(100%-P173))/(1+TASAS!$B$9)))</f>
        <v>0</v>
      </c>
      <c r="D173" s="131">
        <f>+('[1]N EERR BARINAS'!D173*Q173)+((('[1]N EERR BARINAS'!D173*(100%-Q173))/(1+TASAS!$C$9)))</f>
        <v>0</v>
      </c>
      <c r="E173" s="131">
        <f>+('[1]N EERR BARINAS'!E173*R173)+((('[1]N EERR BARINAS'!E173*(100%-R173))/(1+TASAS!$D$9)))</f>
        <v>0</v>
      </c>
      <c r="F173" s="131">
        <f>+('[1]N EERR BARINAS'!F173*S173)+((('[1]N EERR BARINAS'!F173*(100%-S173))/(1+TASAS!$E$9)))</f>
        <v>0</v>
      </c>
      <c r="G173" s="131">
        <f>+('[1]N EERR BARINAS'!G173*T173)+((('[1]N EERR BARINAS'!G173*(100%-T173))/(1+TASAS!$F$9)))</f>
        <v>0</v>
      </c>
      <c r="H173" s="131">
        <f>+('[1]N EERR BARINAS'!H173*U173)+((('[1]N EERR BARINAS'!H173*(100%-U173))/(1+TASAS!$G$9)))</f>
        <v>0</v>
      </c>
      <c r="I173" s="131">
        <f>+('[1]N EERR BARINAS'!I173*V173)+((('[1]N EERR BARINAS'!I173*(100%-V173))/(1+TASAS!$H$9)))</f>
        <v>0</v>
      </c>
      <c r="J173" s="131">
        <f>+('[1]N EERR BARINAS'!J173*W173)+((('[1]N EERR BARINAS'!J173*(100%-W173))/(1+TASAS!$I$9)))</f>
        <v>0</v>
      </c>
      <c r="K173" s="131">
        <f>+('[1]N EERR BARINAS'!K173*X173)+((('[1]N EERR BARINAS'!K173*(100%-X173))/(1+TASAS!$J$9)))</f>
        <v>0</v>
      </c>
      <c r="L173" s="131">
        <f>+('[1]N EERR BARINAS'!L173*Y173)+((('[1]N EERR BARINAS'!L173*(100%-Y173))/(1+TASAS!$K$9)))</f>
        <v>0</v>
      </c>
      <c r="M173" s="131">
        <f>+('[1]N EERR BARINAS'!M173*Z173)+((('[1]N EERR BARINAS'!M173*(100%-Z173))/(1+TASAS!$L$9)))</f>
        <v>0</v>
      </c>
      <c r="N173" s="131">
        <f>+('[1]N EERR BARINAS'!N173*AA173)+((('[1]N EERR BARINAS'!N173*(100%-AA173))/(1+TASAS!$M$9)))</f>
        <v>0</v>
      </c>
      <c r="O173" s="194">
        <f t="shared" si="19"/>
        <v>0</v>
      </c>
      <c r="P173" s="303">
        <v>0</v>
      </c>
      <c r="Q173" s="303">
        <v>0</v>
      </c>
      <c r="R173" s="303">
        <v>0</v>
      </c>
      <c r="S173" s="303">
        <v>0</v>
      </c>
      <c r="T173" s="303">
        <v>0</v>
      </c>
      <c r="U173" s="303">
        <v>0</v>
      </c>
      <c r="V173" s="303">
        <v>0</v>
      </c>
      <c r="W173" s="303">
        <v>0</v>
      </c>
      <c r="X173" s="303">
        <v>0</v>
      </c>
      <c r="Y173" s="303">
        <v>0</v>
      </c>
      <c r="Z173" s="303">
        <v>0</v>
      </c>
      <c r="AA173" s="303">
        <v>0</v>
      </c>
    </row>
    <row r="174" spans="1:27" outlineLevel="1" x14ac:dyDescent="0.3">
      <c r="A174" s="203" t="s">
        <v>84</v>
      </c>
      <c r="B174" s="131"/>
      <c r="C174" s="131">
        <f>+('[1]N EERR BARINAS'!C174*P174)+((('[1]N EERR BARINAS'!C174*(100%-P174))/(1+TASAS!$B$9)))</f>
        <v>0</v>
      </c>
      <c r="D174" s="131">
        <f>+('[1]N EERR BARINAS'!D174*Q174)+((('[1]N EERR BARINAS'!D174*(100%-Q174))/(1+TASAS!$C$9)))</f>
        <v>0</v>
      </c>
      <c r="E174" s="131">
        <f>+('[1]N EERR BARINAS'!E174*R174)+((('[1]N EERR BARINAS'!E174*(100%-R174))/(1+TASAS!$D$9)))</f>
        <v>0</v>
      </c>
      <c r="F174" s="131">
        <f>+('[1]N EERR BARINAS'!F174*S174)+((('[1]N EERR BARINAS'!F174*(100%-S174))/(1+TASAS!$E$9)))</f>
        <v>0</v>
      </c>
      <c r="G174" s="131">
        <f>+('[1]N EERR BARINAS'!G174*T174)+((('[1]N EERR BARINAS'!G174*(100%-T174))/(1+TASAS!$F$9)))</f>
        <v>0</v>
      </c>
      <c r="H174" s="131">
        <f>+('[1]N EERR BARINAS'!H174*U174)+((('[1]N EERR BARINAS'!H174*(100%-U174))/(1+TASAS!$G$9)))</f>
        <v>0</v>
      </c>
      <c r="I174" s="131">
        <f>+('[1]N EERR BARINAS'!I174*V174)+((('[1]N EERR BARINAS'!I174*(100%-V174))/(1+TASAS!$H$9)))</f>
        <v>0</v>
      </c>
      <c r="J174" s="131">
        <f>+('[1]N EERR BARINAS'!J174*W174)+((('[1]N EERR BARINAS'!J174*(100%-W174))/(1+TASAS!$I$9)))</f>
        <v>0</v>
      </c>
      <c r="K174" s="131">
        <f>+('[1]N EERR BARINAS'!K174*X174)+((('[1]N EERR BARINAS'!K174*(100%-X174))/(1+TASAS!$J$9)))</f>
        <v>0</v>
      </c>
      <c r="L174" s="131">
        <f>+('[1]N EERR BARINAS'!L174*Y174)+((('[1]N EERR BARINAS'!L174*(100%-Y174))/(1+TASAS!$K$9)))</f>
        <v>0</v>
      </c>
      <c r="M174" s="131">
        <f>+('[1]N EERR BARINAS'!M174*Z174)+((('[1]N EERR BARINAS'!M174*(100%-Z174))/(1+TASAS!$L$9)))</f>
        <v>0</v>
      </c>
      <c r="N174" s="131">
        <f>+('[1]N EERR BARINAS'!N174*AA174)+((('[1]N EERR BARINAS'!N174*(100%-AA174))/(1+TASAS!$M$9)))</f>
        <v>0</v>
      </c>
      <c r="O174" s="194">
        <f t="shared" si="19"/>
        <v>0</v>
      </c>
      <c r="P174" s="303">
        <v>0</v>
      </c>
      <c r="Q174" s="303">
        <v>0</v>
      </c>
      <c r="R174" s="303">
        <v>0</v>
      </c>
      <c r="S174" s="303">
        <v>0</v>
      </c>
      <c r="T174" s="303">
        <v>0</v>
      </c>
      <c r="U174" s="303">
        <v>0</v>
      </c>
      <c r="V174" s="303">
        <v>0</v>
      </c>
      <c r="W174" s="303">
        <v>0</v>
      </c>
      <c r="X174" s="303">
        <v>0</v>
      </c>
      <c r="Y174" s="303">
        <v>0</v>
      </c>
      <c r="Z174" s="303">
        <v>0</v>
      </c>
      <c r="AA174" s="303">
        <v>0</v>
      </c>
    </row>
    <row r="175" spans="1:27" outlineLevel="1" x14ac:dyDescent="0.3">
      <c r="A175" s="203" t="s">
        <v>355</v>
      </c>
      <c r="B175" s="131"/>
      <c r="C175" s="131">
        <f>+('[1]N EERR BARINAS'!C175*P175)+((('[1]N EERR BARINAS'!C175*(100%-P175))/(1+TASAS!$B$9)))</f>
        <v>29.173295561850811</v>
      </c>
      <c r="D175" s="131">
        <f>+('[1]N EERR BARINAS'!D175*Q175)+((('[1]N EERR BARINAS'!D175*(100%-Q175))/(1+TASAS!$C$9)))</f>
        <v>0</v>
      </c>
      <c r="E175" s="131">
        <f>+('[1]N EERR BARINAS'!E175*R175)+((('[1]N EERR BARINAS'!E175*(100%-R175))/(1+TASAS!$D$9)))</f>
        <v>37.364897585752708</v>
      </c>
      <c r="F175" s="131">
        <f>+('[1]N EERR BARINAS'!F175*S175)+((('[1]N EERR BARINAS'!F175*(100%-S175))/(1+TASAS!$E$9)))</f>
        <v>0</v>
      </c>
      <c r="G175" s="131">
        <f>+('[1]N EERR BARINAS'!G175*T175)+((('[1]N EERR BARINAS'!G175*(100%-T175))/(1+TASAS!$F$9)))</f>
        <v>0</v>
      </c>
      <c r="H175" s="131">
        <f>+('[1]N EERR BARINAS'!H175*U175)+((('[1]N EERR BARINAS'!H175*(100%-U175))/(1+TASAS!$G$9)))</f>
        <v>0</v>
      </c>
      <c r="I175" s="131">
        <f>+('[1]N EERR BARINAS'!I175*V175)+((('[1]N EERR BARINAS'!I175*(100%-V175))/(1+TASAS!$H$9)))</f>
        <v>0</v>
      </c>
      <c r="J175" s="131">
        <f>+('[1]N EERR BARINAS'!J175*W175)+((('[1]N EERR BARINAS'!J175*(100%-W175))/(1+TASAS!$I$9)))</f>
        <v>0</v>
      </c>
      <c r="K175" s="131">
        <f>+('[1]N EERR BARINAS'!K175*X175)+((('[1]N EERR BARINAS'!K175*(100%-X175))/(1+TASAS!$J$9)))</f>
        <v>0</v>
      </c>
      <c r="L175" s="131">
        <f>+('[1]N EERR BARINAS'!L175*Y175)+((('[1]N EERR BARINAS'!L175*(100%-Y175))/(1+TASAS!$K$9)))</f>
        <v>0</v>
      </c>
      <c r="M175" s="131">
        <f>+('[1]N EERR BARINAS'!M175*Z175)+((('[1]N EERR BARINAS'!M175*(100%-Z175))/(1+TASAS!$L$9)))</f>
        <v>0</v>
      </c>
      <c r="N175" s="131">
        <f>+('[1]N EERR BARINAS'!N175*AA175)+((('[1]N EERR BARINAS'!N175*(100%-AA175))/(1+TASAS!$M$9)))</f>
        <v>0</v>
      </c>
      <c r="O175" s="194">
        <f t="shared" si="19"/>
        <v>66.538193147603522</v>
      </c>
      <c r="P175" s="303">
        <v>0</v>
      </c>
      <c r="Q175" s="303">
        <v>0</v>
      </c>
      <c r="R175" s="303">
        <v>0</v>
      </c>
      <c r="S175" s="303">
        <v>0</v>
      </c>
      <c r="T175" s="303">
        <v>0</v>
      </c>
      <c r="U175" s="303">
        <v>0</v>
      </c>
      <c r="V175" s="303">
        <v>0</v>
      </c>
      <c r="W175" s="303">
        <v>0</v>
      </c>
      <c r="X175" s="303">
        <v>0</v>
      </c>
      <c r="Y175" s="303">
        <v>0</v>
      </c>
      <c r="Z175" s="303">
        <v>0</v>
      </c>
      <c r="AA175" s="303">
        <v>0</v>
      </c>
    </row>
    <row r="176" spans="1:27" outlineLevel="1" x14ac:dyDescent="0.3">
      <c r="A176" s="203" t="s">
        <v>356</v>
      </c>
      <c r="B176" s="131"/>
      <c r="C176" s="131">
        <f>+('[1]N EERR BARINAS'!C176*P176)+((('[1]N EERR BARINAS'!C176*(100%-P176))/(1+TASAS!$B$9)))</f>
        <v>0</v>
      </c>
      <c r="D176" s="131">
        <f>+('[1]N EERR BARINAS'!D176*Q176)+((('[1]N EERR BARINAS'!D176*(100%-Q176))/(1+TASAS!$C$9)))</f>
        <v>0</v>
      </c>
      <c r="E176" s="131">
        <f>+('[1]N EERR BARINAS'!E176*R176)+((('[1]N EERR BARINAS'!E176*(100%-R176))/(1+TASAS!$D$9)))</f>
        <v>0</v>
      </c>
      <c r="F176" s="131">
        <f>+('[1]N EERR BARINAS'!F176*S176)+((('[1]N EERR BARINAS'!F176*(100%-S176))/(1+TASAS!$E$9)))</f>
        <v>0</v>
      </c>
      <c r="G176" s="131">
        <f>+('[1]N EERR BARINAS'!G176*T176)+((('[1]N EERR BARINAS'!G176*(100%-T176))/(1+TASAS!$F$9)))</f>
        <v>16.37229557817161</v>
      </c>
      <c r="H176" s="131">
        <f>+('[1]N EERR BARINAS'!H176*U176)+((('[1]N EERR BARINAS'!H176*(100%-U176))/(1+TASAS!$G$9)))</f>
        <v>0</v>
      </c>
      <c r="I176" s="131">
        <f>+('[1]N EERR BARINAS'!I176*V176)+((('[1]N EERR BARINAS'!I176*(100%-V176))/(1+TASAS!$H$9)))</f>
        <v>0</v>
      </c>
      <c r="J176" s="131">
        <f>+('[1]N EERR BARINAS'!J176*W176)+((('[1]N EERR BARINAS'!J176*(100%-W176))/(1+TASAS!$I$9)))</f>
        <v>0</v>
      </c>
      <c r="K176" s="131">
        <f>+('[1]N EERR BARINAS'!K176*X176)+((('[1]N EERR BARINAS'!K176*(100%-X176))/(1+TASAS!$J$9)))</f>
        <v>0</v>
      </c>
      <c r="L176" s="131">
        <f>+('[1]N EERR BARINAS'!L176*Y176)+((('[1]N EERR BARINAS'!L176*(100%-Y176))/(1+TASAS!$K$9)))</f>
        <v>0</v>
      </c>
      <c r="M176" s="131">
        <f>+('[1]N EERR BARINAS'!M176*Z176)+((('[1]N EERR BARINAS'!M176*(100%-Z176))/(1+TASAS!$L$9)))</f>
        <v>0</v>
      </c>
      <c r="N176" s="131">
        <f>+('[1]N EERR BARINAS'!N176*AA176)+((('[1]N EERR BARINAS'!N176*(100%-AA176))/(1+TASAS!$M$9)))</f>
        <v>0</v>
      </c>
      <c r="O176" s="194">
        <f t="shared" si="19"/>
        <v>16.37229557817161</v>
      </c>
      <c r="P176" s="303">
        <v>0</v>
      </c>
      <c r="Q176" s="303">
        <v>0</v>
      </c>
      <c r="R176" s="303">
        <v>0</v>
      </c>
      <c r="S176" s="303">
        <v>0</v>
      </c>
      <c r="T176" s="303">
        <v>0</v>
      </c>
      <c r="U176" s="303">
        <v>0</v>
      </c>
      <c r="V176" s="303">
        <v>0</v>
      </c>
      <c r="W176" s="303">
        <v>0</v>
      </c>
      <c r="X176" s="303">
        <v>0</v>
      </c>
      <c r="Y176" s="303">
        <v>0</v>
      </c>
      <c r="Z176" s="303">
        <v>0</v>
      </c>
      <c r="AA176" s="303">
        <v>0</v>
      </c>
    </row>
    <row r="177" spans="1:27" outlineLevel="1" x14ac:dyDescent="0.3">
      <c r="A177" s="203" t="s">
        <v>357</v>
      </c>
      <c r="B177" s="131"/>
      <c r="C177" s="131">
        <f>+('[1]N EERR BARINAS'!C177*P177)+((('[1]N EERR BARINAS'!C177*(100%-P177))/(1+TASAS!$B$9)))</f>
        <v>0</v>
      </c>
      <c r="D177" s="131">
        <f>+('[1]N EERR BARINAS'!D177*Q177)+((('[1]N EERR BARINAS'!D177*(100%-Q177))/(1+TASAS!$C$9)))</f>
        <v>0</v>
      </c>
      <c r="E177" s="131">
        <f>+('[1]N EERR BARINAS'!E177*R177)+((('[1]N EERR BARINAS'!E177*(100%-R177))/(1+TASAS!$D$9)))</f>
        <v>0</v>
      </c>
      <c r="F177" s="131">
        <f>+('[1]N EERR BARINAS'!F177*S177)+((('[1]N EERR BARINAS'!F177*(100%-S177))/(1+TASAS!$E$9)))</f>
        <v>0</v>
      </c>
      <c r="G177" s="131">
        <f>+('[1]N EERR BARINAS'!G177*T177)+((('[1]N EERR BARINAS'!G177*(100%-T177))/(1+TASAS!$F$9)))</f>
        <v>0</v>
      </c>
      <c r="H177" s="131">
        <f>+('[1]N EERR BARINAS'!H177*U177)+((('[1]N EERR BARINAS'!H177*(100%-U177))/(1+TASAS!$G$9)))</f>
        <v>0</v>
      </c>
      <c r="I177" s="131">
        <f>+('[1]N EERR BARINAS'!I177*V177)+((('[1]N EERR BARINAS'!I177*(100%-V177))/(1+TASAS!$H$9)))</f>
        <v>0</v>
      </c>
      <c r="J177" s="131">
        <f>+('[1]N EERR BARINAS'!J177*W177)+((('[1]N EERR BARINAS'!J177*(100%-W177))/(1+TASAS!$I$9)))</f>
        <v>0</v>
      </c>
      <c r="K177" s="131">
        <f>+('[1]N EERR BARINAS'!K177*X177)+((('[1]N EERR BARINAS'!K177*(100%-X177))/(1+TASAS!$J$9)))</f>
        <v>0</v>
      </c>
      <c r="L177" s="131">
        <f>+('[1]N EERR BARINAS'!L177*Y177)+((('[1]N EERR BARINAS'!L177*(100%-Y177))/(1+TASAS!$K$9)))</f>
        <v>0</v>
      </c>
      <c r="M177" s="131">
        <f>+('[1]N EERR BARINAS'!M177*Z177)+((('[1]N EERR BARINAS'!M177*(100%-Z177))/(1+TASAS!$L$9)))</f>
        <v>0</v>
      </c>
      <c r="N177" s="131">
        <f>+('[1]N EERR BARINAS'!N177*AA177)+((('[1]N EERR BARINAS'!N177*(100%-AA177))/(1+TASAS!$M$9)))</f>
        <v>0</v>
      </c>
      <c r="O177" s="194">
        <f t="shared" si="19"/>
        <v>0</v>
      </c>
      <c r="P177" s="303">
        <v>0</v>
      </c>
      <c r="Q177" s="303">
        <v>0</v>
      </c>
      <c r="R177" s="303">
        <v>0</v>
      </c>
      <c r="S177" s="303">
        <v>0</v>
      </c>
      <c r="T177" s="303">
        <v>0</v>
      </c>
      <c r="U177" s="303">
        <v>0</v>
      </c>
      <c r="V177" s="303">
        <v>0</v>
      </c>
      <c r="W177" s="303">
        <v>0</v>
      </c>
      <c r="X177" s="303">
        <v>0</v>
      </c>
      <c r="Y177" s="303">
        <v>0</v>
      </c>
      <c r="Z177" s="303">
        <v>0</v>
      </c>
      <c r="AA177" s="303">
        <v>0</v>
      </c>
    </row>
    <row r="178" spans="1:27" outlineLevel="1" x14ac:dyDescent="0.3">
      <c r="A178" s="203" t="s">
        <v>358</v>
      </c>
      <c r="B178" s="131"/>
      <c r="C178" s="131">
        <f>+('[1]N EERR BARINAS'!C178*P178)+((('[1]N EERR BARINAS'!C178*(100%-P178))/(1+TASAS!$B$9)))</f>
        <v>0</v>
      </c>
      <c r="D178" s="131">
        <f>+('[1]N EERR BARINAS'!D178*Q178)+((('[1]N EERR BARINAS'!D178*(100%-Q178))/(1+TASAS!$C$9)))</f>
        <v>0</v>
      </c>
      <c r="E178" s="131">
        <f>+('[1]N EERR BARINAS'!E178*R178)+((('[1]N EERR BARINAS'!E178*(100%-R178))/(1+TASAS!$D$9)))</f>
        <v>0</v>
      </c>
      <c r="F178" s="131">
        <f>+('[1]N EERR BARINAS'!F178*S178)+((('[1]N EERR BARINAS'!F178*(100%-S178))/(1+TASAS!$E$9)))</f>
        <v>0</v>
      </c>
      <c r="G178" s="131">
        <f>+('[1]N EERR BARINAS'!G178*T178)+((('[1]N EERR BARINAS'!G178*(100%-T178))/(1+TASAS!$F$9)))</f>
        <v>0</v>
      </c>
      <c r="H178" s="131">
        <f>+('[1]N EERR BARINAS'!H178*U178)+((('[1]N EERR BARINAS'!H178*(100%-U178))/(1+TASAS!$G$9)))</f>
        <v>0</v>
      </c>
      <c r="I178" s="131">
        <f>+('[1]N EERR BARINAS'!I178*V178)+((('[1]N EERR BARINAS'!I178*(100%-V178))/(1+TASAS!$H$9)))</f>
        <v>0</v>
      </c>
      <c r="J178" s="131">
        <f>+('[1]N EERR BARINAS'!J178*W178)+((('[1]N EERR BARINAS'!J178*(100%-W178))/(1+TASAS!$I$9)))</f>
        <v>0</v>
      </c>
      <c r="K178" s="131">
        <f>+('[1]N EERR BARINAS'!K178*X178)+((('[1]N EERR BARINAS'!K178*(100%-X178))/(1+TASAS!$J$9)))</f>
        <v>0</v>
      </c>
      <c r="L178" s="131">
        <f>+('[1]N EERR BARINAS'!L178*Y178)+((('[1]N EERR BARINAS'!L178*(100%-Y178))/(1+TASAS!$K$9)))</f>
        <v>0</v>
      </c>
      <c r="M178" s="131">
        <f>+('[1]N EERR BARINAS'!M178*Z178)+((('[1]N EERR BARINAS'!M178*(100%-Z178))/(1+TASAS!$L$9)))</f>
        <v>0</v>
      </c>
      <c r="N178" s="131">
        <f>+('[1]N EERR BARINAS'!N178*AA178)+((('[1]N EERR BARINAS'!N178*(100%-AA178))/(1+TASAS!$M$9)))</f>
        <v>0</v>
      </c>
      <c r="O178" s="194">
        <f t="shared" si="19"/>
        <v>0</v>
      </c>
      <c r="P178" s="303">
        <v>0</v>
      </c>
      <c r="Q178" s="303">
        <v>0</v>
      </c>
      <c r="R178" s="303">
        <v>0</v>
      </c>
      <c r="S178" s="303">
        <v>0</v>
      </c>
      <c r="T178" s="303">
        <v>0</v>
      </c>
      <c r="U178" s="303">
        <v>0</v>
      </c>
      <c r="V178" s="303">
        <v>0</v>
      </c>
      <c r="W178" s="303">
        <v>0</v>
      </c>
      <c r="X178" s="303">
        <v>0</v>
      </c>
      <c r="Y178" s="303">
        <v>0</v>
      </c>
      <c r="Z178" s="303">
        <v>0</v>
      </c>
      <c r="AA178" s="303">
        <v>0</v>
      </c>
    </row>
    <row r="179" spans="1:27" outlineLevel="1" x14ac:dyDescent="0.3">
      <c r="A179" s="203" t="s">
        <v>359</v>
      </c>
      <c r="B179" s="131"/>
      <c r="C179" s="131">
        <f>+('[1]N EERR BARINAS'!C179*P179)+((('[1]N EERR BARINAS'!C179*(100%-P179))/(1+TASAS!$B$9)))</f>
        <v>0</v>
      </c>
      <c r="D179" s="131">
        <f>+('[1]N EERR BARINAS'!D179*Q179)+((('[1]N EERR BARINAS'!D179*(100%-Q179))/(1+TASAS!$C$9)))</f>
        <v>0</v>
      </c>
      <c r="E179" s="131">
        <f>+('[1]N EERR BARINAS'!E179*R179)+((('[1]N EERR BARINAS'!E179*(100%-R179))/(1+TASAS!$D$9)))</f>
        <v>0</v>
      </c>
      <c r="F179" s="131">
        <f>+('[1]N EERR BARINAS'!F179*S179)+((('[1]N EERR BARINAS'!F179*(100%-S179))/(1+TASAS!$E$9)))</f>
        <v>0</v>
      </c>
      <c r="G179" s="131">
        <f>+('[1]N EERR BARINAS'!G179*T179)+((('[1]N EERR BARINAS'!G179*(100%-T179))/(1+TASAS!$F$9)))</f>
        <v>0</v>
      </c>
      <c r="H179" s="131">
        <f>+('[1]N EERR BARINAS'!H179*U179)+((('[1]N EERR BARINAS'!H179*(100%-U179))/(1+TASAS!$G$9)))</f>
        <v>0</v>
      </c>
      <c r="I179" s="131">
        <f>+('[1]N EERR BARINAS'!I179*V179)+((('[1]N EERR BARINAS'!I179*(100%-V179))/(1+TASAS!$H$9)))</f>
        <v>0</v>
      </c>
      <c r="J179" s="131">
        <f>+('[1]N EERR BARINAS'!J179*W179)+((('[1]N EERR BARINAS'!J179*(100%-W179))/(1+TASAS!$I$9)))</f>
        <v>0</v>
      </c>
      <c r="K179" s="131">
        <f>+('[1]N EERR BARINAS'!K179*X179)+((('[1]N EERR BARINAS'!K179*(100%-X179))/(1+TASAS!$J$9)))</f>
        <v>0</v>
      </c>
      <c r="L179" s="131">
        <f>+('[1]N EERR BARINAS'!L179*Y179)+((('[1]N EERR BARINAS'!L179*(100%-Y179))/(1+TASAS!$K$9)))</f>
        <v>0</v>
      </c>
      <c r="M179" s="131">
        <f>+('[1]N EERR BARINAS'!M179*Z179)+((('[1]N EERR BARINAS'!M179*(100%-Z179))/(1+TASAS!$L$9)))</f>
        <v>0</v>
      </c>
      <c r="N179" s="131">
        <f>+('[1]N EERR BARINAS'!N179*AA179)+((('[1]N EERR BARINAS'!N179*(100%-AA179))/(1+TASAS!$M$9)))</f>
        <v>0</v>
      </c>
      <c r="O179" s="194">
        <f t="shared" si="19"/>
        <v>0</v>
      </c>
      <c r="P179" s="303">
        <v>0</v>
      </c>
      <c r="Q179" s="303">
        <v>0</v>
      </c>
      <c r="R179" s="303">
        <v>0</v>
      </c>
      <c r="S179" s="303">
        <v>0</v>
      </c>
      <c r="T179" s="303">
        <v>0</v>
      </c>
      <c r="U179" s="303">
        <v>0</v>
      </c>
      <c r="V179" s="303">
        <v>0</v>
      </c>
      <c r="W179" s="303">
        <v>0</v>
      </c>
      <c r="X179" s="303">
        <v>0</v>
      </c>
      <c r="Y179" s="303">
        <v>0</v>
      </c>
      <c r="Z179" s="303">
        <v>0</v>
      </c>
      <c r="AA179" s="303">
        <v>0</v>
      </c>
    </row>
    <row r="180" spans="1:27" outlineLevel="1" x14ac:dyDescent="0.3">
      <c r="A180" s="203" t="s">
        <v>360</v>
      </c>
      <c r="B180" s="131"/>
      <c r="C180" s="131">
        <f>+('[1]N EERR BARINAS'!C180*P180)+((('[1]N EERR BARINAS'!C180*(100%-P180))/(1+TASAS!$B$9)))</f>
        <v>0</v>
      </c>
      <c r="D180" s="131">
        <f>+('[1]N EERR BARINAS'!D180*Q180)+((('[1]N EERR BARINAS'!D180*(100%-Q180))/(1+TASAS!$C$9)))</f>
        <v>0</v>
      </c>
      <c r="E180" s="131">
        <f>+('[1]N EERR BARINAS'!E180*R180)+((('[1]N EERR BARINAS'!E180*(100%-R180))/(1+TASAS!$D$9)))</f>
        <v>0</v>
      </c>
      <c r="F180" s="131">
        <f>+('[1]N EERR BARINAS'!F180*S180)+((('[1]N EERR BARINAS'!F180*(100%-S180))/(1+TASAS!$E$9)))</f>
        <v>0</v>
      </c>
      <c r="G180" s="131">
        <f>+('[1]N EERR BARINAS'!G180*T180)+((('[1]N EERR BARINAS'!G180*(100%-T180))/(1+TASAS!$F$9)))</f>
        <v>0</v>
      </c>
      <c r="H180" s="131">
        <f>+('[1]N EERR BARINAS'!H180*U180)+((('[1]N EERR BARINAS'!H180*(100%-U180))/(1+TASAS!$G$9)))</f>
        <v>0</v>
      </c>
      <c r="I180" s="131">
        <f>+('[1]N EERR BARINAS'!I180*V180)+((('[1]N EERR BARINAS'!I180*(100%-V180))/(1+TASAS!$H$9)))</f>
        <v>0</v>
      </c>
      <c r="J180" s="131">
        <f>+('[1]N EERR BARINAS'!J180*W180)+((('[1]N EERR BARINAS'!J180*(100%-W180))/(1+TASAS!$I$9)))</f>
        <v>0</v>
      </c>
      <c r="K180" s="131">
        <f>+('[1]N EERR BARINAS'!K180*X180)+((('[1]N EERR BARINAS'!K180*(100%-X180))/(1+TASAS!$J$9)))</f>
        <v>0</v>
      </c>
      <c r="L180" s="131">
        <f>+('[1]N EERR BARINAS'!L180*Y180)+((('[1]N EERR BARINAS'!L180*(100%-Y180))/(1+TASAS!$K$9)))</f>
        <v>0</v>
      </c>
      <c r="M180" s="131">
        <f>+('[1]N EERR BARINAS'!M180*Z180)+((('[1]N EERR BARINAS'!M180*(100%-Z180))/(1+TASAS!$L$9)))</f>
        <v>0</v>
      </c>
      <c r="N180" s="131">
        <f>+('[1]N EERR BARINAS'!N180*AA180)+((('[1]N EERR BARINAS'!N180*(100%-AA180))/(1+TASAS!$M$9)))</f>
        <v>0</v>
      </c>
      <c r="O180" s="194">
        <f t="shared" si="19"/>
        <v>0</v>
      </c>
      <c r="P180" s="303">
        <v>1</v>
      </c>
      <c r="Q180" s="303">
        <v>1</v>
      </c>
      <c r="R180" s="303">
        <v>1</v>
      </c>
      <c r="S180" s="303">
        <v>1</v>
      </c>
      <c r="T180" s="303">
        <v>1</v>
      </c>
      <c r="U180" s="303">
        <v>1</v>
      </c>
      <c r="V180" s="303">
        <v>1</v>
      </c>
      <c r="W180" s="303">
        <v>1</v>
      </c>
      <c r="X180" s="303">
        <v>1</v>
      </c>
      <c r="Y180" s="303">
        <v>1</v>
      </c>
      <c r="Z180" s="303">
        <v>1</v>
      </c>
      <c r="AA180" s="303">
        <v>1</v>
      </c>
    </row>
    <row r="181" spans="1:27" outlineLevel="1" x14ac:dyDescent="0.3">
      <c r="A181" s="203" t="s">
        <v>361</v>
      </c>
      <c r="B181" s="131"/>
      <c r="C181" s="131">
        <f>+('[1]N EERR BARINAS'!C181*P181)+((('[1]N EERR BARINAS'!C181*(100%-P181))/(1+TASAS!$B$9)))</f>
        <v>0</v>
      </c>
      <c r="D181" s="131">
        <f>+('[1]N EERR BARINAS'!D181*Q181)+((('[1]N EERR BARINAS'!D181*(100%-Q181))/(1+TASAS!$C$9)))</f>
        <v>0</v>
      </c>
      <c r="E181" s="131">
        <f>+('[1]N EERR BARINAS'!E181*R181)+((('[1]N EERR BARINAS'!E181*(100%-R181))/(1+TASAS!$D$9)))</f>
        <v>0</v>
      </c>
      <c r="F181" s="131">
        <f>+('[1]N EERR BARINAS'!F181*S181)+((('[1]N EERR BARINAS'!F181*(100%-S181))/(1+TASAS!$E$9)))</f>
        <v>0</v>
      </c>
      <c r="G181" s="131">
        <f>+('[1]N EERR BARINAS'!G181*T181)+((('[1]N EERR BARINAS'!G181*(100%-T181))/(1+TASAS!$F$9)))</f>
        <v>0</v>
      </c>
      <c r="H181" s="131">
        <f>+('[1]N EERR BARINAS'!H181*U181)+((('[1]N EERR BARINAS'!H181*(100%-U181))/(1+TASAS!$G$9)))</f>
        <v>0</v>
      </c>
      <c r="I181" s="131">
        <f>+('[1]N EERR BARINAS'!I181*V181)+((('[1]N EERR BARINAS'!I181*(100%-V181))/(1+TASAS!$H$9)))</f>
        <v>0</v>
      </c>
      <c r="J181" s="131">
        <f>+('[1]N EERR BARINAS'!J181*W181)+((('[1]N EERR BARINAS'!J181*(100%-W181))/(1+TASAS!$I$9)))</f>
        <v>0</v>
      </c>
      <c r="K181" s="131">
        <f>+('[1]N EERR BARINAS'!K181*X181)+((('[1]N EERR BARINAS'!K181*(100%-X181))/(1+TASAS!$J$9)))</f>
        <v>0</v>
      </c>
      <c r="L181" s="131">
        <f>+('[1]N EERR BARINAS'!L181*Y181)+((('[1]N EERR BARINAS'!L181*(100%-Y181))/(1+TASAS!$K$9)))</f>
        <v>0</v>
      </c>
      <c r="M181" s="131">
        <f>+('[1]N EERR BARINAS'!M181*Z181)+((('[1]N EERR BARINAS'!M181*(100%-Z181))/(1+TASAS!$L$9)))</f>
        <v>0</v>
      </c>
      <c r="N181" s="131">
        <f>+('[1]N EERR BARINAS'!N181*AA181)+((('[1]N EERR BARINAS'!N181*(100%-AA181))/(1+TASAS!$M$9)))</f>
        <v>0</v>
      </c>
      <c r="O181" s="194">
        <f t="shared" si="19"/>
        <v>0</v>
      </c>
      <c r="P181" s="303">
        <v>0</v>
      </c>
      <c r="Q181" s="303">
        <v>0</v>
      </c>
      <c r="R181" s="303">
        <v>0</v>
      </c>
      <c r="S181" s="303">
        <v>0</v>
      </c>
      <c r="T181" s="303">
        <v>0</v>
      </c>
      <c r="U181" s="303">
        <v>0</v>
      </c>
      <c r="V181" s="303">
        <v>0</v>
      </c>
      <c r="W181" s="303">
        <v>0</v>
      </c>
      <c r="X181" s="303">
        <v>0</v>
      </c>
      <c r="Y181" s="303">
        <v>0</v>
      </c>
      <c r="Z181" s="303">
        <v>0</v>
      </c>
      <c r="AA181" s="303">
        <v>0</v>
      </c>
    </row>
    <row r="182" spans="1:27" outlineLevel="1" x14ac:dyDescent="0.3">
      <c r="A182" s="203" t="s">
        <v>87</v>
      </c>
      <c r="B182" s="131"/>
      <c r="C182" s="131">
        <f>+('[1]N EERR BARINAS'!C182*P182)+((('[1]N EERR BARINAS'!C182*(100%-P182))/(1+TASAS!$B$9)))</f>
        <v>0</v>
      </c>
      <c r="D182" s="131">
        <f>+('[1]N EERR BARINAS'!D182*Q182)+((('[1]N EERR BARINAS'!D182*(100%-Q182))/(1+TASAS!$C$9)))</f>
        <v>0</v>
      </c>
      <c r="E182" s="131">
        <f>+('[1]N EERR BARINAS'!E182*R182)+((('[1]N EERR BARINAS'!E182*(100%-R182))/(1+TASAS!$D$9)))</f>
        <v>0</v>
      </c>
      <c r="F182" s="131">
        <f>+('[1]N EERR BARINAS'!F182*S182)+((('[1]N EERR BARINAS'!F182*(100%-S182))/(1+TASAS!$E$9)))</f>
        <v>0</v>
      </c>
      <c r="G182" s="131">
        <f>+('[1]N EERR BARINAS'!G182*T182)+((('[1]N EERR BARINAS'!G182*(100%-T182))/(1+TASAS!$F$9)))</f>
        <v>0</v>
      </c>
      <c r="H182" s="131">
        <f>+('[1]N EERR BARINAS'!H182*U182)+((('[1]N EERR BARINAS'!H182*(100%-U182))/(1+TASAS!$G$9)))</f>
        <v>0</v>
      </c>
      <c r="I182" s="131">
        <f>+('[1]N EERR BARINAS'!I182*V182)+((('[1]N EERR BARINAS'!I182*(100%-V182))/(1+TASAS!$H$9)))</f>
        <v>0</v>
      </c>
      <c r="J182" s="131">
        <f>+('[1]N EERR BARINAS'!J182*W182)+((('[1]N EERR BARINAS'!J182*(100%-W182))/(1+TASAS!$I$9)))</f>
        <v>0</v>
      </c>
      <c r="K182" s="131">
        <f>+('[1]N EERR BARINAS'!K182*X182)+((('[1]N EERR BARINAS'!K182*(100%-X182))/(1+TASAS!$J$9)))</f>
        <v>0</v>
      </c>
      <c r="L182" s="131">
        <f>+('[1]N EERR BARINAS'!L182*Y182)+((('[1]N EERR BARINAS'!L182*(100%-Y182))/(1+TASAS!$K$9)))</f>
        <v>0</v>
      </c>
      <c r="M182" s="131">
        <f>+('[1]N EERR BARINAS'!M182*Z182)+((('[1]N EERR BARINAS'!M182*(100%-Z182))/(1+TASAS!$L$9)))</f>
        <v>0</v>
      </c>
      <c r="N182" s="131">
        <f>+('[1]N EERR BARINAS'!N182*AA182)+((('[1]N EERR BARINAS'!N182*(100%-AA182))/(1+TASAS!$M$9)))</f>
        <v>0</v>
      </c>
      <c r="O182" s="194">
        <f t="shared" si="19"/>
        <v>0</v>
      </c>
      <c r="P182" s="303">
        <v>0</v>
      </c>
      <c r="Q182" s="303">
        <v>0</v>
      </c>
      <c r="R182" s="303">
        <v>0</v>
      </c>
      <c r="S182" s="303">
        <v>0</v>
      </c>
      <c r="T182" s="303">
        <v>0</v>
      </c>
      <c r="U182" s="303">
        <v>0</v>
      </c>
      <c r="V182" s="303">
        <v>0</v>
      </c>
      <c r="W182" s="303">
        <v>0</v>
      </c>
      <c r="X182" s="303">
        <v>0</v>
      </c>
      <c r="Y182" s="303">
        <v>0</v>
      </c>
      <c r="Z182" s="303">
        <v>0</v>
      </c>
      <c r="AA182" s="303">
        <v>0</v>
      </c>
    </row>
    <row r="183" spans="1:27" outlineLevel="1" x14ac:dyDescent="0.3">
      <c r="A183" s="203" t="s">
        <v>88</v>
      </c>
      <c r="B183" s="131"/>
      <c r="C183" s="131">
        <f>+('[1]N EERR BARINAS'!C183*P183)+((('[1]N EERR BARINAS'!C183*(100%-P183))/(1+TASAS!$B$9)))</f>
        <v>0</v>
      </c>
      <c r="D183" s="131">
        <f>+('[1]N EERR BARINAS'!D183*Q183)+((('[1]N EERR BARINAS'!D183*(100%-Q183))/(1+TASAS!$C$9)))</f>
        <v>0</v>
      </c>
      <c r="E183" s="131">
        <f>+('[1]N EERR BARINAS'!E183*R183)+((('[1]N EERR BARINAS'!E183*(100%-R183))/(1+TASAS!$D$9)))</f>
        <v>0</v>
      </c>
      <c r="F183" s="131">
        <f>+('[1]N EERR BARINAS'!F183*S183)+((('[1]N EERR BARINAS'!F183*(100%-S183))/(1+TASAS!$E$9)))</f>
        <v>0</v>
      </c>
      <c r="G183" s="131">
        <f>+('[1]N EERR BARINAS'!G183*T183)+((('[1]N EERR BARINAS'!G183*(100%-T183))/(1+TASAS!$F$9)))</f>
        <v>0</v>
      </c>
      <c r="H183" s="131">
        <f>+('[1]N EERR BARINAS'!H183*U183)+((('[1]N EERR BARINAS'!H183*(100%-U183))/(1+TASAS!$G$9)))</f>
        <v>0</v>
      </c>
      <c r="I183" s="131">
        <f>+('[1]N EERR BARINAS'!I183*V183)+((('[1]N EERR BARINAS'!I183*(100%-V183))/(1+TASAS!$H$9)))</f>
        <v>0</v>
      </c>
      <c r="J183" s="131">
        <f>+('[1]N EERR BARINAS'!J183*W183)+((('[1]N EERR BARINAS'!J183*(100%-W183))/(1+TASAS!$I$9)))</f>
        <v>0</v>
      </c>
      <c r="K183" s="131">
        <f>+('[1]N EERR BARINAS'!K183*X183)+((('[1]N EERR BARINAS'!K183*(100%-X183))/(1+TASAS!$J$9)))</f>
        <v>0</v>
      </c>
      <c r="L183" s="131">
        <f>+('[1]N EERR BARINAS'!L183*Y183)+((('[1]N EERR BARINAS'!L183*(100%-Y183))/(1+TASAS!$K$9)))</f>
        <v>0</v>
      </c>
      <c r="M183" s="131">
        <f>+('[1]N EERR BARINAS'!M183*Z183)+((('[1]N EERR BARINAS'!M183*(100%-Z183))/(1+TASAS!$L$9)))</f>
        <v>0</v>
      </c>
      <c r="N183" s="131">
        <f>+('[1]N EERR BARINAS'!N183*AA183)+((('[1]N EERR BARINAS'!N183*(100%-AA183))/(1+TASAS!$M$9)))</f>
        <v>0</v>
      </c>
      <c r="O183" s="194">
        <f t="shared" si="19"/>
        <v>0</v>
      </c>
      <c r="P183" s="303">
        <v>0</v>
      </c>
      <c r="Q183" s="303">
        <v>0</v>
      </c>
      <c r="R183" s="303">
        <v>0</v>
      </c>
      <c r="S183" s="303">
        <v>0</v>
      </c>
      <c r="T183" s="303">
        <v>0</v>
      </c>
      <c r="U183" s="303">
        <v>0</v>
      </c>
      <c r="V183" s="303">
        <v>0</v>
      </c>
      <c r="W183" s="303">
        <v>0</v>
      </c>
      <c r="X183" s="303">
        <v>0</v>
      </c>
      <c r="Y183" s="303">
        <v>0</v>
      </c>
      <c r="Z183" s="303">
        <v>0</v>
      </c>
      <c r="AA183" s="303">
        <v>0</v>
      </c>
    </row>
    <row r="184" spans="1:27" outlineLevel="1" x14ac:dyDescent="0.3">
      <c r="A184" s="203" t="s">
        <v>89</v>
      </c>
      <c r="B184" s="131"/>
      <c r="C184" s="131">
        <f>+('[1]N EERR BARINAS'!C184*P184)+((('[1]N EERR BARINAS'!C184*(100%-P184))/(1+TASAS!$B$9)))</f>
        <v>0</v>
      </c>
      <c r="D184" s="131">
        <f>+('[1]N EERR BARINAS'!D184*Q184)+((('[1]N EERR BARINAS'!D184*(100%-Q184))/(1+TASAS!$C$9)))</f>
        <v>0</v>
      </c>
      <c r="E184" s="131">
        <f>+('[1]N EERR BARINAS'!E184*R184)+((('[1]N EERR BARINAS'!E184*(100%-R184))/(1+TASAS!$D$9)))</f>
        <v>0</v>
      </c>
      <c r="F184" s="131">
        <f>+('[1]N EERR BARINAS'!F184*S184)+((('[1]N EERR BARINAS'!F184*(100%-S184))/(1+TASAS!$E$9)))</f>
        <v>0</v>
      </c>
      <c r="G184" s="131">
        <f>+('[1]N EERR BARINAS'!G184*T184)+((('[1]N EERR BARINAS'!G184*(100%-T184))/(1+TASAS!$F$9)))</f>
        <v>0</v>
      </c>
      <c r="H184" s="131">
        <f>+('[1]N EERR BARINAS'!H184*U184)+((('[1]N EERR BARINAS'!H184*(100%-U184))/(1+TASAS!$G$9)))</f>
        <v>0</v>
      </c>
      <c r="I184" s="131">
        <f>+('[1]N EERR BARINAS'!I184*V184)+((('[1]N EERR BARINAS'!I184*(100%-V184))/(1+TASAS!$H$9)))</f>
        <v>0</v>
      </c>
      <c r="J184" s="131">
        <f>+('[1]N EERR BARINAS'!J184*W184)+((('[1]N EERR BARINAS'!J184*(100%-W184))/(1+TASAS!$I$9)))</f>
        <v>0</v>
      </c>
      <c r="K184" s="131">
        <f>+('[1]N EERR BARINAS'!K184*X184)+((('[1]N EERR BARINAS'!K184*(100%-X184))/(1+TASAS!$J$9)))</f>
        <v>0</v>
      </c>
      <c r="L184" s="131">
        <f>+('[1]N EERR BARINAS'!L184*Y184)+((('[1]N EERR BARINAS'!L184*(100%-Y184))/(1+TASAS!$K$9)))</f>
        <v>0</v>
      </c>
      <c r="M184" s="131">
        <f>+('[1]N EERR BARINAS'!M184*Z184)+((('[1]N EERR BARINAS'!M184*(100%-Z184))/(1+TASAS!$L$9)))</f>
        <v>0</v>
      </c>
      <c r="N184" s="131">
        <f>+('[1]N EERR BARINAS'!N184*AA184)+((('[1]N EERR BARINAS'!N184*(100%-AA184))/(1+TASAS!$M$9)))</f>
        <v>0</v>
      </c>
      <c r="O184" s="194">
        <f t="shared" si="19"/>
        <v>0</v>
      </c>
      <c r="P184" s="303">
        <v>0</v>
      </c>
      <c r="Q184" s="303">
        <v>0</v>
      </c>
      <c r="R184" s="303">
        <v>0</v>
      </c>
      <c r="S184" s="303">
        <v>0</v>
      </c>
      <c r="T184" s="303">
        <v>0</v>
      </c>
      <c r="U184" s="303">
        <v>0</v>
      </c>
      <c r="V184" s="303">
        <v>0</v>
      </c>
      <c r="W184" s="303">
        <v>0</v>
      </c>
      <c r="X184" s="303">
        <v>0</v>
      </c>
      <c r="Y184" s="303">
        <v>0</v>
      </c>
      <c r="Z184" s="303">
        <v>0</v>
      </c>
      <c r="AA184" s="303">
        <v>0</v>
      </c>
    </row>
    <row r="185" spans="1:27" outlineLevel="1" x14ac:dyDescent="0.3">
      <c r="A185" s="203" t="s">
        <v>362</v>
      </c>
      <c r="B185" s="131"/>
      <c r="C185" s="131">
        <f>+('[1]N EERR BARINAS'!C185*P185)+((('[1]N EERR BARINAS'!C185*(100%-P185))/(1+TASAS!$B$9)))</f>
        <v>0</v>
      </c>
      <c r="D185" s="131">
        <f>+('[1]N EERR BARINAS'!D185*Q185)+((('[1]N EERR BARINAS'!D185*(100%-Q185))/(1+TASAS!$C$9)))</f>
        <v>0</v>
      </c>
      <c r="E185" s="131">
        <f>+('[1]N EERR BARINAS'!E185*R185)+((('[1]N EERR BARINAS'!E185*(100%-R185))/(1+TASAS!$D$9)))</f>
        <v>0</v>
      </c>
      <c r="F185" s="131">
        <f>+('[1]N EERR BARINAS'!F185*S185)+((('[1]N EERR BARINAS'!F185*(100%-S185))/(1+TASAS!$E$9)))</f>
        <v>0</v>
      </c>
      <c r="G185" s="131">
        <f>+('[1]N EERR BARINAS'!G185*T185)+((('[1]N EERR BARINAS'!G185*(100%-T185))/(1+TASAS!$F$9)))</f>
        <v>0</v>
      </c>
      <c r="H185" s="131">
        <f>+('[1]N EERR BARINAS'!H185*U185)+((('[1]N EERR BARINAS'!H185*(100%-U185))/(1+TASAS!$G$9)))</f>
        <v>0</v>
      </c>
      <c r="I185" s="131">
        <f>+('[1]N EERR BARINAS'!I185*V185)+((('[1]N EERR BARINAS'!I185*(100%-V185))/(1+TASAS!$H$9)))</f>
        <v>0</v>
      </c>
      <c r="J185" s="131">
        <f>+('[1]N EERR BARINAS'!J185*W185)+((('[1]N EERR BARINAS'!J185*(100%-W185))/(1+TASAS!$I$9)))</f>
        <v>0</v>
      </c>
      <c r="K185" s="131">
        <f>+('[1]N EERR BARINAS'!K185*X185)+((('[1]N EERR BARINAS'!K185*(100%-X185))/(1+TASAS!$J$9)))</f>
        <v>0</v>
      </c>
      <c r="L185" s="131">
        <f>+('[1]N EERR BARINAS'!L185*Y185)+((('[1]N EERR BARINAS'!L185*(100%-Y185))/(1+TASAS!$K$9)))</f>
        <v>0</v>
      </c>
      <c r="M185" s="131">
        <f>+('[1]N EERR BARINAS'!M185*Z185)+((('[1]N EERR BARINAS'!M185*(100%-Z185))/(1+TASAS!$L$9)))</f>
        <v>0</v>
      </c>
      <c r="N185" s="131">
        <f>+('[1]N EERR BARINAS'!N185*AA185)+((('[1]N EERR BARINAS'!N185*(100%-AA185))/(1+TASAS!$M$9)))</f>
        <v>0</v>
      </c>
      <c r="O185" s="194">
        <f t="shared" si="19"/>
        <v>0</v>
      </c>
      <c r="P185" s="303">
        <v>1</v>
      </c>
      <c r="Q185" s="303">
        <v>1</v>
      </c>
      <c r="R185" s="303">
        <v>1</v>
      </c>
      <c r="S185" s="303">
        <v>1</v>
      </c>
      <c r="T185" s="303">
        <v>1</v>
      </c>
      <c r="U185" s="303">
        <v>1</v>
      </c>
      <c r="V185" s="303">
        <v>1</v>
      </c>
      <c r="W185" s="303">
        <v>1</v>
      </c>
      <c r="X185" s="303">
        <v>1</v>
      </c>
      <c r="Y185" s="303">
        <v>1</v>
      </c>
      <c r="Z185" s="303">
        <v>1</v>
      </c>
      <c r="AA185" s="303">
        <v>1</v>
      </c>
    </row>
    <row r="186" spans="1:27" outlineLevel="1" x14ac:dyDescent="0.3">
      <c r="A186" s="203"/>
      <c r="B186" s="131"/>
      <c r="C186" s="131">
        <f>+('[1]N EERR BARINAS'!C186*P186)+((('[1]N EERR BARINAS'!C186*(100%-P186))/(1+TASAS!$B$9)))</f>
        <v>0</v>
      </c>
      <c r="D186" s="131">
        <f>+('[1]N EERR BARINAS'!D186*Q186)+((('[1]N EERR BARINAS'!D186*(100%-Q186))/(1+TASAS!$C$9)))</f>
        <v>0</v>
      </c>
      <c r="E186" s="131">
        <f>+('[1]N EERR BARINAS'!E186*R186)+((('[1]N EERR BARINAS'!E186*(100%-R186))/(1+TASAS!$D$9)))</f>
        <v>0</v>
      </c>
      <c r="F186" s="131">
        <f>+('[1]N EERR BARINAS'!F186*S186)+((('[1]N EERR BARINAS'!F186*(100%-S186))/(1+TASAS!$E$9)))</f>
        <v>0</v>
      </c>
      <c r="G186" s="131">
        <f>+('[1]N EERR BARINAS'!G186*T186)+((('[1]N EERR BARINAS'!G186*(100%-T186))/(1+TASAS!$F$9)))</f>
        <v>0</v>
      </c>
      <c r="H186" s="131">
        <f>+('[1]N EERR BARINAS'!H186*U186)+((('[1]N EERR BARINAS'!H186*(100%-U186))/(1+TASAS!$G$9)))</f>
        <v>0</v>
      </c>
      <c r="I186" s="131">
        <f>+('[1]N EERR BARINAS'!I186*V186)+((('[1]N EERR BARINAS'!I186*(100%-V186))/(1+TASAS!$H$9)))</f>
        <v>0</v>
      </c>
      <c r="J186" s="131">
        <f>+('[1]N EERR BARINAS'!J186*W186)+((('[1]N EERR BARINAS'!J186*(100%-W186))/(1+TASAS!$I$9)))</f>
        <v>0</v>
      </c>
      <c r="K186" s="131">
        <f>+('[1]N EERR BARINAS'!K186*X186)+((('[1]N EERR BARINAS'!K186*(100%-X186))/(1+TASAS!$J$9)))</f>
        <v>0</v>
      </c>
      <c r="L186" s="131">
        <f>+('[1]N EERR BARINAS'!L186*Y186)+((('[1]N EERR BARINAS'!L186*(100%-Y186))/(1+TASAS!$K$9)))</f>
        <v>0</v>
      </c>
      <c r="M186" s="131">
        <f>+('[1]N EERR BARINAS'!M186*Z186)+((('[1]N EERR BARINAS'!M186*(100%-Z186))/(1+TASAS!$L$9)))</f>
        <v>0</v>
      </c>
      <c r="N186" s="131">
        <f>+('[1]N EERR BARINAS'!N186*AA186)+((('[1]N EERR BARINAS'!N186*(100%-AA186))/(1+TASAS!$M$9)))</f>
        <v>0</v>
      </c>
      <c r="O186" s="194">
        <f t="shared" si="19"/>
        <v>0</v>
      </c>
      <c r="P186" s="303"/>
      <c r="Q186" s="303"/>
      <c r="R186" s="303"/>
      <c r="S186" s="303"/>
      <c r="T186" s="303"/>
      <c r="U186" s="303"/>
      <c r="V186" s="303"/>
      <c r="W186" s="303"/>
      <c r="X186" s="303"/>
      <c r="Y186" s="303"/>
      <c r="Z186" s="303"/>
      <c r="AA186" s="303"/>
    </row>
    <row r="187" spans="1:27" outlineLevel="1" x14ac:dyDescent="0.3">
      <c r="A187" s="203"/>
      <c r="B187" s="131"/>
      <c r="C187" s="131"/>
      <c r="D187" s="131"/>
      <c r="E187" s="131"/>
      <c r="F187" s="131"/>
      <c r="G187" s="131"/>
      <c r="H187" s="131"/>
      <c r="I187" s="131"/>
      <c r="J187" s="131"/>
      <c r="K187" s="131"/>
      <c r="L187" s="131"/>
      <c r="M187" s="131"/>
      <c r="N187" s="131"/>
      <c r="O187" s="194">
        <f t="shared" si="19"/>
        <v>0</v>
      </c>
      <c r="P187" s="303"/>
      <c r="Q187" s="303"/>
      <c r="R187" s="303"/>
      <c r="S187" s="303"/>
      <c r="T187" s="303"/>
      <c r="U187" s="303"/>
      <c r="V187" s="303"/>
      <c r="W187" s="303"/>
      <c r="X187" s="303"/>
      <c r="Y187" s="303"/>
      <c r="Z187" s="303"/>
      <c r="AA187" s="303"/>
    </row>
    <row r="188" spans="1:27" s="187" customFormat="1" ht="15.6" x14ac:dyDescent="0.3">
      <c r="A188" s="209" t="s">
        <v>35</v>
      </c>
      <c r="B188" s="186">
        <f>SUM(B189:B192)</f>
        <v>0</v>
      </c>
      <c r="C188" s="186">
        <f t="shared" ref="C188:N188" si="24">SUM(C189:C192)</f>
        <v>0</v>
      </c>
      <c r="D188" s="186">
        <f t="shared" si="24"/>
        <v>0</v>
      </c>
      <c r="E188" s="186">
        <f t="shared" si="24"/>
        <v>0</v>
      </c>
      <c r="F188" s="186">
        <f t="shared" si="24"/>
        <v>0</v>
      </c>
      <c r="G188" s="186">
        <f t="shared" si="24"/>
        <v>0</v>
      </c>
      <c r="H188" s="186">
        <f t="shared" si="24"/>
        <v>0</v>
      </c>
      <c r="I188" s="186">
        <f t="shared" si="24"/>
        <v>0</v>
      </c>
      <c r="J188" s="186">
        <f t="shared" si="24"/>
        <v>0</v>
      </c>
      <c r="K188" s="186">
        <f t="shared" si="24"/>
        <v>0</v>
      </c>
      <c r="L188" s="186">
        <f t="shared" si="24"/>
        <v>0</v>
      </c>
      <c r="M188" s="186">
        <f t="shared" si="24"/>
        <v>0</v>
      </c>
      <c r="N188" s="186">
        <f t="shared" si="24"/>
        <v>0</v>
      </c>
      <c r="O188" s="210">
        <f t="shared" ref="O188" si="25">SUM(O189:O192)</f>
        <v>0</v>
      </c>
      <c r="P188" s="305"/>
      <c r="Q188" s="305"/>
      <c r="R188" s="305"/>
      <c r="S188" s="305"/>
      <c r="T188" s="305"/>
      <c r="U188" s="305"/>
      <c r="V188" s="305"/>
      <c r="W188" s="305"/>
      <c r="X188" s="305"/>
      <c r="Y188" s="305"/>
      <c r="Z188" s="305"/>
      <c r="AA188" s="305"/>
    </row>
    <row r="189" spans="1:27" outlineLevel="1" x14ac:dyDescent="0.3">
      <c r="A189" s="203" t="s">
        <v>363</v>
      </c>
      <c r="B189" s="131"/>
      <c r="C189" s="131">
        <f>+('[1]N EERR BARINAS'!C189*P189)+((('[1]N EERR BARINAS'!C189*(100%-P189))/(1+TASAS!$B$9)))</f>
        <v>0</v>
      </c>
      <c r="D189" s="131">
        <f>+('[1]N EERR BARINAS'!D189*Q189)+((('[1]N EERR BARINAS'!D189*(100%-Q189))/(1+TASAS!$C$9)))</f>
        <v>0</v>
      </c>
      <c r="E189" s="131">
        <f>+('[1]N EERR BARINAS'!E189*R189)+((('[1]N EERR BARINAS'!E189*(100%-R189))/(1+TASAS!$D$9)))</f>
        <v>0</v>
      </c>
      <c r="F189" s="131">
        <f>+('[1]N EERR BARINAS'!F189*S189)+((('[1]N EERR BARINAS'!F189*(100%-S189))/(1+TASAS!$E$9)))</f>
        <v>0</v>
      </c>
      <c r="G189" s="131">
        <f>+('[1]N EERR BARINAS'!G189*T189)+((('[1]N EERR BARINAS'!G189*(100%-T189))/(1+TASAS!$F$9)))</f>
        <v>0</v>
      </c>
      <c r="H189" s="131">
        <f>+('[1]N EERR BARINAS'!H189*U189)+((('[1]N EERR BARINAS'!H189*(100%-U189))/(1+TASAS!$G$9)))</f>
        <v>0</v>
      </c>
      <c r="I189" s="131">
        <f>+('[1]N EERR BARINAS'!I189*V189)+((('[1]N EERR BARINAS'!I189*(100%-V189))/(1+TASAS!$H$9)))</f>
        <v>0</v>
      </c>
      <c r="J189" s="131">
        <f>+('[1]N EERR BARINAS'!J189*W189)+((('[1]N EERR BARINAS'!J189*(100%-W189))/(1+TASAS!$I$9)))</f>
        <v>0</v>
      </c>
      <c r="K189" s="131">
        <f>+('[1]N EERR BARINAS'!K189*X189)+((('[1]N EERR BARINAS'!K189*(100%-X189))/(1+TASAS!$J$9)))</f>
        <v>0</v>
      </c>
      <c r="L189" s="131">
        <f>+('[1]N EERR BARINAS'!L189*Y189)+((('[1]N EERR BARINAS'!L189*(100%-Y189))/(1+TASAS!$K$9)))</f>
        <v>0</v>
      </c>
      <c r="M189" s="131">
        <f>+('[1]N EERR BARINAS'!M189*Z189)+((('[1]N EERR BARINAS'!M189*(100%-Z189))/(1+TASAS!$L$9)))</f>
        <v>0</v>
      </c>
      <c r="N189" s="131">
        <f>+('[1]N EERR BARINAS'!N189*AA189)+((('[1]N EERR BARINAS'!N189*(100%-AA189))/(1+TASAS!$M$9)))</f>
        <v>0</v>
      </c>
      <c r="O189" s="194">
        <f t="shared" si="19"/>
        <v>0</v>
      </c>
      <c r="P189" s="303">
        <v>1</v>
      </c>
      <c r="Q189" s="303">
        <v>1</v>
      </c>
      <c r="R189" s="303">
        <v>1</v>
      </c>
      <c r="S189" s="303">
        <v>1</v>
      </c>
      <c r="T189" s="303">
        <v>1</v>
      </c>
      <c r="U189" s="303">
        <v>1</v>
      </c>
      <c r="V189" s="303">
        <v>1</v>
      </c>
      <c r="W189" s="303">
        <v>1</v>
      </c>
      <c r="X189" s="303">
        <v>1</v>
      </c>
      <c r="Y189" s="303">
        <v>1</v>
      </c>
      <c r="Z189" s="303">
        <v>1</v>
      </c>
      <c r="AA189" s="303">
        <v>1</v>
      </c>
    </row>
    <row r="190" spans="1:27" outlineLevel="1" x14ac:dyDescent="0.3">
      <c r="A190" s="203" t="s">
        <v>364</v>
      </c>
      <c r="B190" s="131"/>
      <c r="C190" s="131">
        <f>+('[1]N EERR BARINAS'!C190*P190)+((('[1]N EERR BARINAS'!C190*(100%-P190))/(1+TASAS!$B$9)))</f>
        <v>0</v>
      </c>
      <c r="D190" s="131">
        <f>+('[1]N EERR BARINAS'!D190*Q190)+((('[1]N EERR BARINAS'!D190*(100%-Q190))/(1+TASAS!$C$9)))</f>
        <v>0</v>
      </c>
      <c r="E190" s="131">
        <f>+('[1]N EERR BARINAS'!E190*R190)+((('[1]N EERR BARINAS'!E190*(100%-R190))/(1+TASAS!$D$9)))</f>
        <v>0</v>
      </c>
      <c r="F190" s="131">
        <f>+('[1]N EERR BARINAS'!F190*S190)+((('[1]N EERR BARINAS'!F190*(100%-S190))/(1+TASAS!$E$9)))</f>
        <v>0</v>
      </c>
      <c r="G190" s="131">
        <f>+('[1]N EERR BARINAS'!G190*T190)+((('[1]N EERR BARINAS'!G190*(100%-T190))/(1+TASAS!$F$9)))</f>
        <v>0</v>
      </c>
      <c r="H190" s="131">
        <f>+('[1]N EERR BARINAS'!H190*U190)+((('[1]N EERR BARINAS'!H190*(100%-U190))/(1+TASAS!$G$9)))</f>
        <v>0</v>
      </c>
      <c r="I190" s="131">
        <f>+('[1]N EERR BARINAS'!I190*V190)+((('[1]N EERR BARINAS'!I190*(100%-V190))/(1+TASAS!$H$9)))</f>
        <v>0</v>
      </c>
      <c r="J190" s="131">
        <f>+('[1]N EERR BARINAS'!J190*W190)+((('[1]N EERR BARINAS'!J190*(100%-W190))/(1+TASAS!$I$9)))</f>
        <v>0</v>
      </c>
      <c r="K190" s="131">
        <f>+('[1]N EERR BARINAS'!K190*X190)+((('[1]N EERR BARINAS'!K190*(100%-X190))/(1+TASAS!$J$9)))</f>
        <v>0</v>
      </c>
      <c r="L190" s="131">
        <f>+('[1]N EERR BARINAS'!L190*Y190)+((('[1]N EERR BARINAS'!L190*(100%-Y190))/(1+TASAS!$K$9)))</f>
        <v>0</v>
      </c>
      <c r="M190" s="131">
        <f>+('[1]N EERR BARINAS'!M190*Z190)+((('[1]N EERR BARINAS'!M190*(100%-Z190))/(1+TASAS!$L$9)))</f>
        <v>0</v>
      </c>
      <c r="N190" s="131">
        <f>+('[1]N EERR BARINAS'!N190*AA190)+((('[1]N EERR BARINAS'!N190*(100%-AA190))/(1+TASAS!$M$9)))</f>
        <v>0</v>
      </c>
      <c r="O190" s="194">
        <f t="shared" si="19"/>
        <v>0</v>
      </c>
      <c r="P190" s="303">
        <v>1</v>
      </c>
      <c r="Q190" s="303">
        <v>1</v>
      </c>
      <c r="R190" s="303">
        <v>1</v>
      </c>
      <c r="S190" s="303">
        <v>1</v>
      </c>
      <c r="T190" s="303">
        <v>1</v>
      </c>
      <c r="U190" s="303">
        <v>1</v>
      </c>
      <c r="V190" s="303">
        <v>1</v>
      </c>
      <c r="W190" s="303">
        <v>1</v>
      </c>
      <c r="X190" s="303">
        <v>1</v>
      </c>
      <c r="Y190" s="303">
        <v>1</v>
      </c>
      <c r="Z190" s="303">
        <v>1</v>
      </c>
      <c r="AA190" s="303">
        <v>1</v>
      </c>
    </row>
    <row r="191" spans="1:27" outlineLevel="1" x14ac:dyDescent="0.3">
      <c r="A191" s="203" t="s">
        <v>365</v>
      </c>
      <c r="B191" s="131"/>
      <c r="C191" s="131">
        <f>+('[1]N EERR BARINAS'!C191*P191)+((('[1]N EERR BARINAS'!C191*(100%-P191))/(1+TASAS!$B$9)))</f>
        <v>0</v>
      </c>
      <c r="D191" s="131">
        <f>+('[1]N EERR BARINAS'!D191*Q191)+((('[1]N EERR BARINAS'!D191*(100%-Q191))/(1+TASAS!$C$9)))</f>
        <v>0</v>
      </c>
      <c r="E191" s="131">
        <f>+('[1]N EERR BARINAS'!E191*R191)+((('[1]N EERR BARINAS'!E191*(100%-R191))/(1+TASAS!$D$9)))</f>
        <v>0</v>
      </c>
      <c r="F191" s="131">
        <f>+('[1]N EERR BARINAS'!F191*S191)+((('[1]N EERR BARINAS'!F191*(100%-S191))/(1+TASAS!$E$9)))</f>
        <v>0</v>
      </c>
      <c r="G191" s="131">
        <f>+('[1]N EERR BARINAS'!G191*T191)+((('[1]N EERR BARINAS'!G191*(100%-T191))/(1+TASAS!$F$9)))</f>
        <v>0</v>
      </c>
      <c r="H191" s="131">
        <f>+('[1]N EERR BARINAS'!H191*U191)+((('[1]N EERR BARINAS'!H191*(100%-U191))/(1+TASAS!$G$9)))</f>
        <v>0</v>
      </c>
      <c r="I191" s="131">
        <f>+('[1]N EERR BARINAS'!I191*V191)+((('[1]N EERR BARINAS'!I191*(100%-V191))/(1+TASAS!$H$9)))</f>
        <v>0</v>
      </c>
      <c r="J191" s="131">
        <f>+('[1]N EERR BARINAS'!J191*W191)+((('[1]N EERR BARINAS'!J191*(100%-W191))/(1+TASAS!$I$9)))</f>
        <v>0</v>
      </c>
      <c r="K191" s="131">
        <f>+('[1]N EERR BARINAS'!K191*X191)+((('[1]N EERR BARINAS'!K191*(100%-X191))/(1+TASAS!$J$9)))</f>
        <v>0</v>
      </c>
      <c r="L191" s="131">
        <f>+('[1]N EERR BARINAS'!L191*Y191)+((('[1]N EERR BARINAS'!L191*(100%-Y191))/(1+TASAS!$K$9)))</f>
        <v>0</v>
      </c>
      <c r="M191" s="131">
        <f>+('[1]N EERR BARINAS'!M191*Z191)+((('[1]N EERR BARINAS'!M191*(100%-Z191))/(1+TASAS!$L$9)))</f>
        <v>0</v>
      </c>
      <c r="N191" s="131">
        <f>+('[1]N EERR BARINAS'!N191*AA191)+((('[1]N EERR BARINAS'!N191*(100%-AA191))/(1+TASAS!$M$9)))</f>
        <v>0</v>
      </c>
      <c r="O191" s="194">
        <f t="shared" si="19"/>
        <v>0</v>
      </c>
      <c r="P191" s="303">
        <v>1</v>
      </c>
      <c r="Q191" s="303">
        <v>1</v>
      </c>
      <c r="R191" s="303">
        <v>1</v>
      </c>
      <c r="S191" s="303">
        <v>1</v>
      </c>
      <c r="T191" s="303">
        <v>1</v>
      </c>
      <c r="U191" s="303">
        <v>1</v>
      </c>
      <c r="V191" s="303">
        <v>1</v>
      </c>
      <c r="W191" s="303">
        <v>1</v>
      </c>
      <c r="X191" s="303">
        <v>1</v>
      </c>
      <c r="Y191" s="303">
        <v>1</v>
      </c>
      <c r="Z191" s="303">
        <v>1</v>
      </c>
      <c r="AA191" s="303">
        <v>1</v>
      </c>
    </row>
    <row r="192" spans="1:27" s="3" customFormat="1" outlineLevel="1" x14ac:dyDescent="0.3">
      <c r="A192" s="211"/>
      <c r="B192" s="133"/>
      <c r="C192" s="133"/>
      <c r="D192" s="133"/>
      <c r="E192" s="133"/>
      <c r="F192" s="133"/>
      <c r="G192" s="133"/>
      <c r="H192" s="133"/>
      <c r="I192" s="133"/>
      <c r="J192" s="133"/>
      <c r="K192" s="133"/>
      <c r="L192" s="133"/>
      <c r="M192" s="133"/>
      <c r="N192" s="133"/>
      <c r="O192" s="206">
        <f t="shared" si="19"/>
        <v>0</v>
      </c>
      <c r="P192" s="304"/>
      <c r="Q192" s="304"/>
      <c r="R192" s="304"/>
      <c r="S192" s="304"/>
      <c r="T192" s="304"/>
      <c r="U192" s="304"/>
      <c r="V192" s="304"/>
      <c r="W192" s="304"/>
      <c r="X192" s="304"/>
      <c r="Y192" s="304"/>
      <c r="Z192" s="304"/>
      <c r="AA192" s="304"/>
    </row>
    <row r="193" spans="1:132" s="188" customFormat="1" ht="17.399999999999999" x14ac:dyDescent="0.35">
      <c r="A193" s="207" t="s">
        <v>102</v>
      </c>
      <c r="B193" s="189">
        <f>SUM(B194:B203)</f>
        <v>0</v>
      </c>
      <c r="C193" s="189">
        <f t="shared" ref="C193:N193" si="26">SUM(C194:C203)</f>
        <v>0.44767205465755716</v>
      </c>
      <c r="D193" s="189">
        <f t="shared" si="26"/>
        <v>0.17575261547220841</v>
      </c>
      <c r="E193" s="189">
        <f t="shared" si="26"/>
        <v>0.20444943962015633</v>
      </c>
      <c r="F193" s="189">
        <f t="shared" si="26"/>
        <v>191.52474550408718</v>
      </c>
      <c r="G193" s="189">
        <f t="shared" si="26"/>
        <v>1.6486787155641343</v>
      </c>
      <c r="H193" s="189">
        <f t="shared" si="26"/>
        <v>1.0349599047992533</v>
      </c>
      <c r="I193" s="189">
        <f t="shared" si="26"/>
        <v>0</v>
      </c>
      <c r="J193" s="189">
        <f t="shared" si="26"/>
        <v>0</v>
      </c>
      <c r="K193" s="189">
        <f t="shared" si="26"/>
        <v>0</v>
      </c>
      <c r="L193" s="189">
        <f t="shared" si="26"/>
        <v>0</v>
      </c>
      <c r="M193" s="189">
        <f t="shared" si="26"/>
        <v>0</v>
      </c>
      <c r="N193" s="189">
        <f t="shared" si="26"/>
        <v>0</v>
      </c>
      <c r="O193" s="208">
        <f t="shared" ref="O193" si="27">SUM(O194:O203)</f>
        <v>195.03625823420049</v>
      </c>
      <c r="P193" s="310"/>
      <c r="Q193" s="310"/>
      <c r="R193" s="310"/>
      <c r="S193" s="310"/>
      <c r="T193" s="310"/>
      <c r="U193" s="310"/>
      <c r="V193" s="310"/>
      <c r="W193" s="310"/>
      <c r="X193" s="310"/>
      <c r="Y193" s="310"/>
      <c r="Z193" s="310"/>
      <c r="AA193" s="310"/>
    </row>
    <row r="194" spans="1:132" outlineLevel="1" x14ac:dyDescent="0.3">
      <c r="A194" s="202" t="s">
        <v>95</v>
      </c>
      <c r="B194" s="192"/>
      <c r="C194" s="131">
        <f>+('[1]N EERR BARINAS'!C194*P194)+((('[1]N EERR BARINAS'!C194*(100%-P194))/(1+TASAS!$B$9)))</f>
        <v>0.43523671980595835</v>
      </c>
      <c r="D194" s="131">
        <f>+('[1]N EERR BARINAS'!D194*Q194)+((('[1]N EERR BARINAS'!D194*(100%-Q194))/(1+TASAS!$C$9)))</f>
        <v>0.17575261547220841</v>
      </c>
      <c r="E194" s="131">
        <f>+('[1]N EERR BARINAS'!E194*R194)+((('[1]N EERR BARINAS'!E194*(100%-R194))/(1+TASAS!$D$9)))</f>
        <v>0.20444943962015633</v>
      </c>
      <c r="F194" s="131">
        <f>+('[1]N EERR BARINAS'!F194*S194)+((('[1]N EERR BARINAS'!F194*(100%-S194))/(1+TASAS!$E$9)))</f>
        <v>-0.18704554301284546</v>
      </c>
      <c r="G194" s="131">
        <f>+('[1]N EERR BARINAS'!G194*T194)+((('[1]N EERR BARINAS'!G194*(100%-T194))/(1+TASAS!$F$9)))</f>
        <v>1.2288762648417852</v>
      </c>
      <c r="H194" s="131">
        <f>+('[1]N EERR BARINAS'!H194*U194)+((('[1]N EERR BARINAS'!H194*(100%-U194))/(1+TASAS!$G$9)))</f>
        <v>0.80408423372865068</v>
      </c>
      <c r="I194" s="131">
        <f>+('[1]N EERR BARINAS'!I194*V194)+((('[1]N EERR BARINAS'!I194*(100%-V194))/(1+TASAS!$H$9)))</f>
        <v>0</v>
      </c>
      <c r="J194" s="131">
        <f>+('[1]N EERR BARINAS'!J194*W194)+((('[1]N EERR BARINAS'!J194*(100%-W194))/(1+TASAS!$I$9)))</f>
        <v>0</v>
      </c>
      <c r="K194" s="131">
        <f>+('[1]N EERR BARINAS'!K194*X194)+((('[1]N EERR BARINAS'!K194*(100%-X194))/(1+TASAS!$J$9)))</f>
        <v>0</v>
      </c>
      <c r="L194" s="131">
        <f>+('[1]N EERR BARINAS'!L194*Y194)+((('[1]N EERR BARINAS'!L194*(100%-Y194))/(1+TASAS!$K$9)))</f>
        <v>0</v>
      </c>
      <c r="M194" s="131">
        <f>+('[1]N EERR BARINAS'!M194*Z194)+((('[1]N EERR BARINAS'!M194*(100%-Z194))/(1+TASAS!$L$9)))</f>
        <v>0</v>
      </c>
      <c r="N194" s="131">
        <f>+('[1]N EERR BARINAS'!N194*AA194)+((('[1]N EERR BARINAS'!N194*(100%-AA194))/(1+TASAS!$M$9)))</f>
        <v>0</v>
      </c>
      <c r="O194" s="194">
        <f t="shared" si="19"/>
        <v>2.6613537304559136</v>
      </c>
      <c r="P194" s="303">
        <v>0</v>
      </c>
      <c r="Q194" s="303">
        <v>0</v>
      </c>
      <c r="R194" s="303">
        <v>0</v>
      </c>
      <c r="S194" s="303">
        <v>0</v>
      </c>
      <c r="T194" s="303">
        <v>0</v>
      </c>
      <c r="U194" s="303">
        <v>0</v>
      </c>
      <c r="V194" s="303">
        <v>0</v>
      </c>
      <c r="W194" s="303">
        <v>0</v>
      </c>
      <c r="X194" s="303">
        <v>0</v>
      </c>
      <c r="Y194" s="303">
        <v>0</v>
      </c>
      <c r="Z194" s="303">
        <v>0</v>
      </c>
      <c r="AA194" s="303">
        <v>0</v>
      </c>
    </row>
    <row r="195" spans="1:132" outlineLevel="1" x14ac:dyDescent="0.3">
      <c r="A195" s="202" t="s">
        <v>96</v>
      </c>
      <c r="B195" s="131"/>
      <c r="C195" s="131">
        <f>+('[1]N EERR BARINAS'!C195*P195)+((('[1]N EERR BARINAS'!C195*(100%-P195))/(1+TASAS!$B$9)))</f>
        <v>0</v>
      </c>
      <c r="D195" s="131">
        <f>+('[1]N EERR BARINAS'!D195*Q195)+((('[1]N EERR BARINAS'!D195*(100%-Q195))/(1+TASAS!$C$9)))</f>
        <v>0</v>
      </c>
      <c r="E195" s="131">
        <f>+('[1]N EERR BARINAS'!E195*R195)+((('[1]N EERR BARINAS'!E195*(100%-R195))/(1+TASAS!$D$9)))</f>
        <v>0</v>
      </c>
      <c r="F195" s="131">
        <f>+('[1]N EERR BARINAS'!F195*S195)+((('[1]N EERR BARINAS'!F195*(100%-S195))/(1+TASAS!$E$9)))</f>
        <v>0</v>
      </c>
      <c r="G195" s="131">
        <f>+('[1]N EERR BARINAS'!G195*T195)+((('[1]N EERR BARINAS'!G195*(100%-T195))/(1+TASAS!$F$9)))</f>
        <v>0</v>
      </c>
      <c r="H195" s="131">
        <f>+('[1]N EERR BARINAS'!H195*U195)+((('[1]N EERR BARINAS'!H195*(100%-U195))/(1+TASAS!$G$9)))</f>
        <v>0</v>
      </c>
      <c r="I195" s="131">
        <f>+('[1]N EERR BARINAS'!I195*V195)+((('[1]N EERR BARINAS'!I195*(100%-V195))/(1+TASAS!$H$9)))</f>
        <v>0</v>
      </c>
      <c r="J195" s="131">
        <f>+('[1]N EERR BARINAS'!J195*W195)+((('[1]N EERR BARINAS'!J195*(100%-W195))/(1+TASAS!$I$9)))</f>
        <v>0</v>
      </c>
      <c r="K195" s="131">
        <f>+('[1]N EERR BARINAS'!K195*X195)+((('[1]N EERR BARINAS'!K195*(100%-X195))/(1+TASAS!$J$9)))</f>
        <v>0</v>
      </c>
      <c r="L195" s="131">
        <f>+('[1]N EERR BARINAS'!L195*Y195)+((('[1]N EERR BARINAS'!L195*(100%-Y195))/(1+TASAS!$K$9)))</f>
        <v>0</v>
      </c>
      <c r="M195" s="131">
        <f>+('[1]N EERR BARINAS'!M195*Z195)+((('[1]N EERR BARINAS'!M195*(100%-Z195))/(1+TASAS!$L$9)))</f>
        <v>0</v>
      </c>
      <c r="N195" s="131">
        <f>+('[1]N EERR BARINAS'!N195*AA195)+((('[1]N EERR BARINAS'!N195*(100%-AA195))/(1+TASAS!$M$9)))</f>
        <v>0</v>
      </c>
      <c r="O195" s="194">
        <f t="shared" si="19"/>
        <v>0</v>
      </c>
      <c r="P195" s="303">
        <v>1</v>
      </c>
      <c r="Q195" s="303">
        <v>1</v>
      </c>
      <c r="R195" s="303">
        <v>1</v>
      </c>
      <c r="S195" s="303">
        <v>1</v>
      </c>
      <c r="T195" s="303">
        <v>1</v>
      </c>
      <c r="U195" s="303">
        <v>1</v>
      </c>
      <c r="V195" s="303">
        <v>1</v>
      </c>
      <c r="W195" s="303">
        <v>1</v>
      </c>
      <c r="X195" s="303">
        <v>1</v>
      </c>
      <c r="Y195" s="303">
        <v>1</v>
      </c>
      <c r="Z195" s="303">
        <v>1</v>
      </c>
      <c r="AA195" s="303">
        <v>1</v>
      </c>
    </row>
    <row r="196" spans="1:132" outlineLevel="1" x14ac:dyDescent="0.3">
      <c r="A196" s="202" t="s">
        <v>97</v>
      </c>
      <c r="B196" s="131"/>
      <c r="C196" s="131">
        <f>+('[1]N EERR BARINAS'!C196*P196)+((('[1]N EERR BARINAS'!C196*(100%-P196))/(1+TASAS!$B$9)))</f>
        <v>0</v>
      </c>
      <c r="D196" s="131">
        <f>+('[1]N EERR BARINAS'!D196*Q196)+((('[1]N EERR BARINAS'!D196*(100%-Q196))/(1+TASAS!$C$9)))</f>
        <v>0</v>
      </c>
      <c r="E196" s="131">
        <f>+('[1]N EERR BARINAS'!E196*R196)+((('[1]N EERR BARINAS'!E196*(100%-R196))/(1+TASAS!$D$9)))</f>
        <v>0</v>
      </c>
      <c r="F196" s="131">
        <f>+('[1]N EERR BARINAS'!F196*S196)+((('[1]N EERR BARINAS'!F196*(100%-S196))/(1+TASAS!$E$9)))</f>
        <v>0</v>
      </c>
      <c r="G196" s="131">
        <f>+('[1]N EERR BARINAS'!G196*T196)+((('[1]N EERR BARINAS'!G196*(100%-T196))/(1+TASAS!$F$9)))</f>
        <v>0</v>
      </c>
      <c r="H196" s="131">
        <f>+('[1]N EERR BARINAS'!H196*U196)+((('[1]N EERR BARINAS'!H196*(100%-U196))/(1+TASAS!$G$9)))</f>
        <v>0</v>
      </c>
      <c r="I196" s="131">
        <f>+('[1]N EERR BARINAS'!I196*V196)+((('[1]N EERR BARINAS'!I196*(100%-V196))/(1+TASAS!$H$9)))</f>
        <v>0</v>
      </c>
      <c r="J196" s="131">
        <f>+('[1]N EERR BARINAS'!J196*W196)+((('[1]N EERR BARINAS'!J196*(100%-W196))/(1+TASAS!$I$9)))</f>
        <v>0</v>
      </c>
      <c r="K196" s="131">
        <f>+('[1]N EERR BARINAS'!K196*X196)+((('[1]N EERR BARINAS'!K196*(100%-X196))/(1+TASAS!$J$9)))</f>
        <v>0</v>
      </c>
      <c r="L196" s="131">
        <f>+('[1]N EERR BARINAS'!L196*Y196)+((('[1]N EERR BARINAS'!L196*(100%-Y196))/(1+TASAS!$K$9)))</f>
        <v>0</v>
      </c>
      <c r="M196" s="131">
        <f>+('[1]N EERR BARINAS'!M196*Z196)+((('[1]N EERR BARINAS'!M196*(100%-Z196))/(1+TASAS!$L$9)))</f>
        <v>0</v>
      </c>
      <c r="N196" s="131">
        <f>+('[1]N EERR BARINAS'!N196*AA196)+((('[1]N EERR BARINAS'!N196*(100%-AA196))/(1+TASAS!$M$9)))</f>
        <v>0</v>
      </c>
      <c r="O196" s="194">
        <f t="shared" si="19"/>
        <v>0</v>
      </c>
      <c r="P196" s="303">
        <v>1</v>
      </c>
      <c r="Q196" s="303">
        <v>1</v>
      </c>
      <c r="R196" s="303">
        <v>1</v>
      </c>
      <c r="S196" s="303">
        <v>1</v>
      </c>
      <c r="T196" s="303">
        <v>1</v>
      </c>
      <c r="U196" s="303">
        <v>1</v>
      </c>
      <c r="V196" s="303">
        <v>1</v>
      </c>
      <c r="W196" s="303">
        <v>1</v>
      </c>
      <c r="X196" s="303">
        <v>1</v>
      </c>
      <c r="Y196" s="303">
        <v>1</v>
      </c>
      <c r="Z196" s="303">
        <v>1</v>
      </c>
      <c r="AA196" s="303">
        <v>1</v>
      </c>
    </row>
    <row r="197" spans="1:132" outlineLevel="1" x14ac:dyDescent="0.3">
      <c r="A197" s="202" t="s">
        <v>31</v>
      </c>
      <c r="B197" s="131"/>
      <c r="C197" s="131"/>
      <c r="D197" s="131"/>
      <c r="E197" s="131"/>
      <c r="F197" s="131"/>
      <c r="G197" s="131"/>
      <c r="H197" s="131"/>
      <c r="I197" s="131">
        <f>+('[1]N EERR BARINAS'!I197*V197)+((('[1]N EERR BARINAS'!I197*(100%-V197))/(1+TASAS!$H$9)))</f>
        <v>0</v>
      </c>
      <c r="J197" s="131">
        <f>+('[1]N EERR BARINAS'!J197*W197)+((('[1]N EERR BARINAS'!J197*(100%-W197))/(1+TASAS!$I$9)))</f>
        <v>0</v>
      </c>
      <c r="K197" s="131">
        <f>+('[1]N EERR BARINAS'!K197*X197)+((('[1]N EERR BARINAS'!K197*(100%-X197))/(1+TASAS!$J$9)))</f>
        <v>0</v>
      </c>
      <c r="L197" s="131">
        <f>+('[1]N EERR BARINAS'!L197*Y197)+((('[1]N EERR BARINAS'!L197*(100%-Y197))/(1+TASAS!$K$9)))</f>
        <v>0</v>
      </c>
      <c r="M197" s="131">
        <f>+('[1]N EERR BARINAS'!M197*Z197)+((('[1]N EERR BARINAS'!M197*(100%-Z197))/(1+TASAS!$L$9)))</f>
        <v>0</v>
      </c>
      <c r="N197" s="131">
        <f>+('[1]N EERR BARINAS'!N197*AA197)+((('[1]N EERR BARINAS'!N197*(100%-AA197))/(1+TASAS!$M$9)))</f>
        <v>0</v>
      </c>
      <c r="O197" s="194">
        <f t="shared" si="19"/>
        <v>0</v>
      </c>
      <c r="P197" s="303">
        <v>0</v>
      </c>
      <c r="Q197" s="303">
        <v>0</v>
      </c>
      <c r="R197" s="303">
        <v>0</v>
      </c>
      <c r="S197" s="303">
        <v>0</v>
      </c>
      <c r="T197" s="303">
        <v>0</v>
      </c>
      <c r="U197" s="303">
        <v>0</v>
      </c>
      <c r="V197" s="303">
        <v>0</v>
      </c>
      <c r="W197" s="303">
        <v>0</v>
      </c>
      <c r="X197" s="303">
        <v>0</v>
      </c>
      <c r="Y197" s="303">
        <v>0</v>
      </c>
      <c r="Z197" s="303">
        <v>0</v>
      </c>
      <c r="AA197" s="303">
        <v>0</v>
      </c>
    </row>
    <row r="198" spans="1:132" outlineLevel="1" x14ac:dyDescent="0.3">
      <c r="A198" s="202" t="s">
        <v>98</v>
      </c>
      <c r="B198" s="131"/>
      <c r="C198" s="131">
        <f>+('[1]N EERR BARINAS'!C198*P198)+((('[1]N EERR BARINAS'!C198*(100%-P198))/(1+TASAS!$B$9)))</f>
        <v>1.2435334851598812E-2</v>
      </c>
      <c r="D198" s="131">
        <f>+('[1]N EERR BARINAS'!D198*Q198)+((('[1]N EERR BARINAS'!D198*(100%-Q198))/(1+TASAS!$C$9)))</f>
        <v>0</v>
      </c>
      <c r="E198" s="131">
        <f>+('[1]N EERR BARINAS'!E198*R198)+((('[1]N EERR BARINAS'!E198*(100%-R198))/(1+TASAS!$D$9)))</f>
        <v>0</v>
      </c>
      <c r="F198" s="131">
        <f>+('[1]N EERR BARINAS'!F198*S198)+((('[1]N EERR BARINAS'!F198*(100%-S198))/(1+TASAS!$E$9)))</f>
        <v>0.29179104710003889</v>
      </c>
      <c r="G198" s="131">
        <f>+('[1]N EERR BARINAS'!G198*T198)+((('[1]N EERR BARINAS'!G198*(100%-T198))/(1+TASAS!$F$9)))</f>
        <v>0.41980245072234901</v>
      </c>
      <c r="H198" s="131">
        <f>+('[1]N EERR BARINAS'!H198*U198)+((('[1]N EERR BARINAS'!H198*(100%-U198))/(1+TASAS!$G$9)))</f>
        <v>0.23087567107060264</v>
      </c>
      <c r="I198" s="131">
        <f>+('[1]N EERR BARINAS'!I198*V198)+((('[1]N EERR BARINAS'!I198*(100%-V198))/(1+TASAS!$H$9)))</f>
        <v>0</v>
      </c>
      <c r="J198" s="131">
        <f>+('[1]N EERR BARINAS'!J198*W198)+((('[1]N EERR BARINAS'!J198*(100%-W198))/(1+TASAS!$I$9)))</f>
        <v>0</v>
      </c>
      <c r="K198" s="131">
        <f>+('[1]N EERR BARINAS'!K198*X198)+((('[1]N EERR BARINAS'!K198*(100%-X198))/(1+TASAS!$J$9)))</f>
        <v>0</v>
      </c>
      <c r="L198" s="131">
        <f>+('[1]N EERR BARINAS'!L198*Y198)+((('[1]N EERR BARINAS'!L198*(100%-Y198))/(1+TASAS!$K$9)))</f>
        <v>0</v>
      </c>
      <c r="M198" s="131">
        <f>+('[1]N EERR BARINAS'!M198*Z198)+((('[1]N EERR BARINAS'!M198*(100%-Z198))/(1+TASAS!$L$9)))</f>
        <v>0</v>
      </c>
      <c r="N198" s="131">
        <f>+('[1]N EERR BARINAS'!N198*AA198)+((('[1]N EERR BARINAS'!N198*(100%-AA198))/(1+TASAS!$M$9)))</f>
        <v>0</v>
      </c>
      <c r="O198" s="194">
        <f t="shared" si="19"/>
        <v>0.95490450374458935</v>
      </c>
      <c r="P198" s="303">
        <v>0</v>
      </c>
      <c r="Q198" s="303">
        <v>0</v>
      </c>
      <c r="R198" s="303">
        <v>0</v>
      </c>
      <c r="S198" s="303">
        <v>0</v>
      </c>
      <c r="T198" s="303">
        <v>0</v>
      </c>
      <c r="U198" s="303">
        <v>0</v>
      </c>
      <c r="V198" s="303">
        <v>0</v>
      </c>
      <c r="W198" s="303">
        <v>0</v>
      </c>
      <c r="X198" s="303">
        <v>0</v>
      </c>
      <c r="Y198" s="303">
        <v>0</v>
      </c>
      <c r="Z198" s="303">
        <v>0</v>
      </c>
      <c r="AA198" s="303">
        <v>0</v>
      </c>
    </row>
    <row r="199" spans="1:132" outlineLevel="1" x14ac:dyDescent="0.3">
      <c r="A199" s="202" t="s">
        <v>32</v>
      </c>
      <c r="B199" s="131"/>
      <c r="C199" s="131">
        <f>+('[1]N EERR BARINAS'!C199*P199)+((('[1]N EERR BARINAS'!C199*(100%-P199))/(1+TASAS!$B$9)))</f>
        <v>0</v>
      </c>
      <c r="D199" s="131">
        <f>+('[1]N EERR BARINAS'!D199*Q199)+((('[1]N EERR BARINAS'!D199*(100%-Q199))/(1+TASAS!$C$9)))</f>
        <v>0</v>
      </c>
      <c r="E199" s="131">
        <f>+('[1]N EERR BARINAS'!E199*R199)+((('[1]N EERR BARINAS'!E199*(100%-R199))/(1+TASAS!$D$9)))</f>
        <v>0</v>
      </c>
      <c r="F199" s="131">
        <f>+('[1]N EERR BARINAS'!F199*S199)+((('[1]N EERR BARINAS'!F199*(100%-S199))/(1+TASAS!$E$9)))</f>
        <v>0</v>
      </c>
      <c r="G199" s="131">
        <f>+('[1]N EERR BARINAS'!G199*T199)+((('[1]N EERR BARINAS'!G199*(100%-T199))/(1+TASAS!$F$9)))</f>
        <v>0</v>
      </c>
      <c r="H199" s="131">
        <f>+('[1]N EERR BARINAS'!H199*U199)+((('[1]N EERR BARINAS'!H199*(100%-U199))/(1+TASAS!$G$9)))</f>
        <v>0</v>
      </c>
      <c r="I199" s="131">
        <f>+('[1]N EERR BARINAS'!I199*V199)+((('[1]N EERR BARINAS'!I199*(100%-V199))/(1+TASAS!$H$9)))</f>
        <v>0</v>
      </c>
      <c r="J199" s="131">
        <f>+('[1]N EERR BARINAS'!J199*W199)+((('[1]N EERR BARINAS'!J199*(100%-W199))/(1+TASAS!$I$9)))</f>
        <v>0</v>
      </c>
      <c r="K199" s="131">
        <f>+('[1]N EERR BARINAS'!K199*X199)+((('[1]N EERR BARINAS'!K199*(100%-X199))/(1+TASAS!$J$9)))</f>
        <v>0</v>
      </c>
      <c r="L199" s="131">
        <f>+('[1]N EERR BARINAS'!L199*Y199)+((('[1]N EERR BARINAS'!L199*(100%-Y199))/(1+TASAS!$K$9)))</f>
        <v>0</v>
      </c>
      <c r="M199" s="131">
        <f>+('[1]N EERR BARINAS'!M199*Z199)+((('[1]N EERR BARINAS'!M199*(100%-Z199))/(1+TASAS!$L$9)))</f>
        <v>0</v>
      </c>
      <c r="N199" s="131">
        <f>+('[1]N EERR BARINAS'!N199*AA199)+((('[1]N EERR BARINAS'!N199*(100%-AA199))/(1+TASAS!$M$9)))</f>
        <v>0</v>
      </c>
      <c r="O199" s="194">
        <f t="shared" si="19"/>
        <v>0</v>
      </c>
      <c r="P199" s="303">
        <v>0</v>
      </c>
      <c r="Q199" s="303">
        <v>0</v>
      </c>
      <c r="R199" s="303">
        <v>0</v>
      </c>
      <c r="S199" s="303">
        <v>0</v>
      </c>
      <c r="T199" s="303">
        <v>0</v>
      </c>
      <c r="U199" s="303">
        <v>0</v>
      </c>
      <c r="V199" s="303">
        <v>0</v>
      </c>
      <c r="W199" s="303">
        <v>0</v>
      </c>
      <c r="X199" s="303">
        <v>0</v>
      </c>
      <c r="Y199" s="303">
        <v>0</v>
      </c>
      <c r="Z199" s="303">
        <v>0</v>
      </c>
      <c r="AA199" s="303">
        <v>0</v>
      </c>
    </row>
    <row r="200" spans="1:132" outlineLevel="1" x14ac:dyDescent="0.3">
      <c r="A200" s="202" t="s">
        <v>99</v>
      </c>
      <c r="B200" s="131"/>
      <c r="C200" s="131">
        <f>+('[1]N EERR BARINAS'!C200*P200)+((('[1]N EERR BARINAS'!C200*(100%-P200))/(1+TASAS!$B$9)))</f>
        <v>0</v>
      </c>
      <c r="D200" s="131">
        <f>+('[1]N EERR BARINAS'!D200*Q200)+((('[1]N EERR BARINAS'!D200*(100%-Q200))/(1+TASAS!$C$9)))</f>
        <v>0</v>
      </c>
      <c r="E200" s="131">
        <f>+('[1]N EERR BARINAS'!E200*R200)+((('[1]N EERR BARINAS'!E200*(100%-R200))/(1+TASAS!$D$9)))</f>
        <v>0</v>
      </c>
      <c r="F200" s="131">
        <f>+('[1]N EERR BARINAS'!F200*S200)+((('[1]N EERR BARINAS'!F200*(100%-S200))/(1+TASAS!$E$9)))</f>
        <v>0</v>
      </c>
      <c r="G200" s="131">
        <f>+('[1]N EERR BARINAS'!G200*T200)+((('[1]N EERR BARINAS'!G200*(100%-T200))/(1+TASAS!$F$9)))</f>
        <v>0</v>
      </c>
      <c r="H200" s="131">
        <f>+('[1]N EERR BARINAS'!H200*U200)+((('[1]N EERR BARINAS'!H200*(100%-U200))/(1+TASAS!$G$9)))</f>
        <v>0</v>
      </c>
      <c r="I200" s="131">
        <f>+('[1]N EERR BARINAS'!I200*V200)+((('[1]N EERR BARINAS'!I200*(100%-V200))/(1+TASAS!$H$9)))</f>
        <v>0</v>
      </c>
      <c r="J200" s="131">
        <f>+('[1]N EERR BARINAS'!J200*W200)+((('[1]N EERR BARINAS'!J200*(100%-W200))/(1+TASAS!$I$9)))</f>
        <v>0</v>
      </c>
      <c r="K200" s="131">
        <f>+('[1]N EERR BARINAS'!K200*X200)+((('[1]N EERR BARINAS'!K200*(100%-X200))/(1+TASAS!$J$9)))</f>
        <v>0</v>
      </c>
      <c r="L200" s="131">
        <f>+('[1]N EERR BARINAS'!L200*Y200)+((('[1]N EERR BARINAS'!L200*(100%-Y200))/(1+TASAS!$K$9)))</f>
        <v>0</v>
      </c>
      <c r="M200" s="131">
        <f>+('[1]N EERR BARINAS'!M200*Z200)+((('[1]N EERR BARINAS'!M200*(100%-Z200))/(1+TASAS!$L$9)))</f>
        <v>0</v>
      </c>
      <c r="N200" s="131">
        <f>+('[1]N EERR BARINAS'!N200*AA200)+((('[1]N EERR BARINAS'!N200*(100%-AA200))/(1+TASAS!$M$9)))</f>
        <v>0</v>
      </c>
      <c r="O200" s="194">
        <f t="shared" si="19"/>
        <v>0</v>
      </c>
      <c r="P200" s="303">
        <v>1</v>
      </c>
      <c r="Q200" s="303">
        <v>1</v>
      </c>
      <c r="R200" s="303">
        <v>1</v>
      </c>
      <c r="S200" s="303">
        <v>1</v>
      </c>
      <c r="T200" s="303">
        <v>1</v>
      </c>
      <c r="U200" s="303">
        <v>1</v>
      </c>
      <c r="V200" s="303">
        <v>1</v>
      </c>
      <c r="W200" s="303">
        <v>1</v>
      </c>
      <c r="X200" s="303">
        <v>1</v>
      </c>
      <c r="Y200" s="303">
        <v>1</v>
      </c>
      <c r="Z200" s="303">
        <v>1</v>
      </c>
      <c r="AA200" s="303">
        <v>1</v>
      </c>
    </row>
    <row r="201" spans="1:132" outlineLevel="1" x14ac:dyDescent="0.3">
      <c r="A201" s="202" t="s">
        <v>367</v>
      </c>
      <c r="B201" s="131"/>
      <c r="C201" s="131">
        <f>+('[1]N EERR BARINAS'!C201*P201)+((('[1]N EERR BARINAS'!C201*(100%-P201))/(1+TASAS!$B$9)))</f>
        <v>0</v>
      </c>
      <c r="D201" s="131">
        <f>+('[1]N EERR BARINAS'!D201*Q201)+((('[1]N EERR BARINAS'!D201*(100%-Q201))/(1+TASAS!$C$9)))</f>
        <v>0</v>
      </c>
      <c r="E201" s="131">
        <f>+('[1]N EERR BARINAS'!E201*R201)+((('[1]N EERR BARINAS'!E201*(100%-R201))/(1+TASAS!$D$9)))</f>
        <v>0</v>
      </c>
      <c r="F201" s="131">
        <f>+('[1]N EERR BARINAS'!F201*S201)+((('[1]N EERR BARINAS'!F201*(100%-S201))/(1+TASAS!$E$9)))</f>
        <v>191.42</v>
      </c>
      <c r="G201" s="131">
        <f>+('[1]N EERR BARINAS'!G201*T201)+((('[1]N EERR BARINAS'!G201*(100%-T201))/(1+TASAS!$F$9)))</f>
        <v>0</v>
      </c>
      <c r="H201" s="131">
        <f>+('[1]N EERR BARINAS'!H201*U201)+((('[1]N EERR BARINAS'!H201*(100%-U201))/(1+TASAS!$G$9)))</f>
        <v>0</v>
      </c>
      <c r="I201" s="131">
        <f>+('[1]N EERR BARINAS'!I201*V201)+((('[1]N EERR BARINAS'!I201*(100%-V201))/(1+TASAS!$H$9)))</f>
        <v>0</v>
      </c>
      <c r="J201" s="131">
        <f>+('[1]N EERR BARINAS'!J201*W201)+((('[1]N EERR BARINAS'!J201*(100%-W201))/(1+TASAS!$I$9)))</f>
        <v>0</v>
      </c>
      <c r="K201" s="131">
        <f>+('[1]N EERR BARINAS'!K201*X201)+((('[1]N EERR BARINAS'!K201*(100%-X201))/(1+TASAS!$J$9)))</f>
        <v>0</v>
      </c>
      <c r="L201" s="131">
        <f>+('[1]N EERR BARINAS'!L201*Y201)+((('[1]N EERR BARINAS'!L201*(100%-Y201))/(1+TASAS!$K$9)))</f>
        <v>0</v>
      </c>
      <c r="M201" s="131">
        <f>+('[1]N EERR BARINAS'!M201*Z201)+((('[1]N EERR BARINAS'!M201*(100%-Z201))/(1+TASAS!$L$9)))</f>
        <v>0</v>
      </c>
      <c r="N201" s="131">
        <f>+('[1]N EERR BARINAS'!N201*AA201)+((('[1]N EERR BARINAS'!N201*(100%-AA201))/(1+TASAS!$M$9)))</f>
        <v>0</v>
      </c>
      <c r="O201" s="194">
        <f t="shared" si="19"/>
        <v>191.42</v>
      </c>
      <c r="P201" s="303">
        <v>1</v>
      </c>
      <c r="Q201" s="303">
        <v>1</v>
      </c>
      <c r="R201" s="303">
        <v>1</v>
      </c>
      <c r="S201" s="303">
        <v>1</v>
      </c>
      <c r="T201" s="303">
        <v>1</v>
      </c>
      <c r="U201" s="303">
        <v>1</v>
      </c>
      <c r="V201" s="303">
        <v>1</v>
      </c>
      <c r="W201" s="303">
        <v>1</v>
      </c>
      <c r="X201" s="303">
        <v>1</v>
      </c>
      <c r="Y201" s="303">
        <v>1</v>
      </c>
      <c r="Z201" s="303">
        <v>1</v>
      </c>
      <c r="AA201" s="303">
        <v>1</v>
      </c>
    </row>
    <row r="202" spans="1:132" outlineLevel="1" x14ac:dyDescent="0.3">
      <c r="A202" s="202"/>
      <c r="B202" s="131"/>
      <c r="C202" s="131">
        <f>+('[1]N EERR BARINAS'!C202*P202)+((('[1]N EERR BARINAS'!C202*(100%-P202))/(1+TASAS!$B$9)))</f>
        <v>0</v>
      </c>
      <c r="D202" s="131">
        <f>+('[1]N EERR BARINAS'!D202*Q202)+((('[1]N EERR BARINAS'!D202*(100%-Q202))/(1+TASAS!$C$9)))</f>
        <v>0</v>
      </c>
      <c r="E202" s="131">
        <f>+('[1]N EERR BARINAS'!E202*R202)+((('[1]N EERR BARINAS'!E202*(100%-R202))/(1+TASAS!$D$9)))</f>
        <v>0</v>
      </c>
      <c r="F202" s="131">
        <f>+('[1]N EERR BARINAS'!F202*S202)+((('[1]N EERR BARINAS'!F202*(100%-S202))/(1+TASAS!$E$9)))</f>
        <v>0</v>
      </c>
      <c r="G202" s="131">
        <f>+('[1]N EERR BARINAS'!G202*T202)+((('[1]N EERR BARINAS'!G202*(100%-T202))/(1+TASAS!$F$9)))</f>
        <v>0</v>
      </c>
      <c r="H202" s="131">
        <f>+('[1]N EERR BARINAS'!H202*U202)+((('[1]N EERR BARINAS'!H202*(100%-U202))/(1+TASAS!$G$9)))</f>
        <v>0</v>
      </c>
      <c r="I202" s="131">
        <f>+('[1]N EERR BARINAS'!I202*V202)+((('[1]N EERR BARINAS'!I202*(100%-V202))/(1+TASAS!$H$9)))</f>
        <v>0</v>
      </c>
      <c r="J202" s="131">
        <f>+('[1]N EERR BARINAS'!J202*W202)+((('[1]N EERR BARINAS'!J202*(100%-W202))/(1+TASAS!$I$9)))</f>
        <v>0</v>
      </c>
      <c r="K202" s="131">
        <f>+('[1]N EERR BARINAS'!K202*X202)+((('[1]N EERR BARINAS'!K202*(100%-X202))/(1+TASAS!$J$9)))</f>
        <v>0</v>
      </c>
      <c r="L202" s="131">
        <f>+('[1]N EERR BARINAS'!L202*Y202)+((('[1]N EERR BARINAS'!L202*(100%-Y202))/(1+TASAS!$K$9)))</f>
        <v>0</v>
      </c>
      <c r="M202" s="131">
        <f>+('[1]N EERR BARINAS'!M202*Z202)+((('[1]N EERR BARINAS'!M202*(100%-Z202))/(1+TASAS!$L$9)))</f>
        <v>0</v>
      </c>
      <c r="N202" s="131">
        <f>+('[1]N EERR BARINAS'!N202*AA202)+((('[1]N EERR BARINAS'!N202*(100%-AA202))/(1+TASAS!$M$9)))</f>
        <v>0</v>
      </c>
      <c r="O202" s="194">
        <f t="shared" si="19"/>
        <v>0</v>
      </c>
    </row>
    <row r="203" spans="1:132" s="191" customFormat="1" ht="18" customHeight="1" x14ac:dyDescent="0.3">
      <c r="A203" s="213"/>
      <c r="B203" s="195"/>
      <c r="C203" s="196"/>
      <c r="D203" s="196"/>
      <c r="E203" s="196"/>
      <c r="F203" s="196"/>
      <c r="G203" s="196"/>
      <c r="H203" s="196"/>
      <c r="I203" s="196"/>
      <c r="J203" s="196"/>
      <c r="K203" s="196"/>
      <c r="L203" s="196"/>
      <c r="M203" s="196"/>
      <c r="N203" s="195"/>
      <c r="O203" s="194">
        <f t="shared" si="19"/>
        <v>0</v>
      </c>
    </row>
    <row r="204" spans="1:132" s="183" customFormat="1" ht="18.600000000000001" thickBot="1" x14ac:dyDescent="0.4">
      <c r="A204" s="218" t="s">
        <v>113</v>
      </c>
      <c r="B204" s="181">
        <f>+B34-B36</f>
        <v>0</v>
      </c>
      <c r="C204" s="181">
        <f>+C34-C36</f>
        <v>1840.585162295768</v>
      </c>
      <c r="D204" s="181">
        <f t="shared" ref="D204:O204" si="28">+D34-D36</f>
        <v>5138.2873443388407</v>
      </c>
      <c r="E204" s="181">
        <f t="shared" si="28"/>
        <v>5317.0946332509166</v>
      </c>
      <c r="F204" s="181">
        <f t="shared" si="28"/>
        <v>5554.8777953724857</v>
      </c>
      <c r="G204" s="181">
        <f t="shared" si="28"/>
        <v>6997.8340215475628</v>
      </c>
      <c r="H204" s="181">
        <f t="shared" si="28"/>
        <v>6590.9802649362609</v>
      </c>
      <c r="I204" s="181">
        <f t="shared" si="28"/>
        <v>0</v>
      </c>
      <c r="J204" s="181">
        <f t="shared" si="28"/>
        <v>0</v>
      </c>
      <c r="K204" s="181">
        <f t="shared" si="28"/>
        <v>0</v>
      </c>
      <c r="L204" s="181">
        <f t="shared" si="28"/>
        <v>0</v>
      </c>
      <c r="M204" s="181">
        <f t="shared" si="28"/>
        <v>0</v>
      </c>
      <c r="N204" s="181">
        <f t="shared" si="28"/>
        <v>0</v>
      </c>
      <c r="O204" s="219">
        <f t="shared" si="28"/>
        <v>31439.659221741837</v>
      </c>
      <c r="P204" s="182"/>
      <c r="Q204" s="182"/>
      <c r="R204" s="182"/>
      <c r="S204" s="182"/>
      <c r="T204" s="182"/>
      <c r="U204" s="182"/>
      <c r="V204" s="182"/>
      <c r="W204" s="182"/>
      <c r="X204" s="182"/>
      <c r="Y204" s="182"/>
      <c r="Z204" s="182"/>
      <c r="AA204" s="182"/>
      <c r="AB204" s="182"/>
      <c r="AC204" s="182"/>
      <c r="AD204" s="182"/>
      <c r="AE204" s="182"/>
      <c r="AF204" s="182"/>
      <c r="AG204" s="182"/>
      <c r="AH204" s="182"/>
      <c r="AI204" s="182"/>
      <c r="AJ204" s="182"/>
      <c r="AK204" s="182"/>
      <c r="AL204" s="182"/>
      <c r="AM204" s="182"/>
      <c r="AN204" s="182"/>
      <c r="AO204" s="182"/>
      <c r="AP204" s="182"/>
      <c r="AQ204" s="182"/>
      <c r="AR204" s="182"/>
      <c r="AS204" s="182"/>
      <c r="AT204" s="182"/>
      <c r="AU204" s="182"/>
      <c r="AV204" s="182"/>
      <c r="AW204" s="182"/>
      <c r="AX204" s="182"/>
      <c r="AY204" s="182"/>
      <c r="AZ204" s="182"/>
      <c r="BA204" s="182"/>
      <c r="BB204" s="182"/>
      <c r="BC204" s="182"/>
      <c r="BD204" s="182"/>
      <c r="BE204" s="182"/>
      <c r="BF204" s="182"/>
      <c r="BG204" s="182"/>
      <c r="BH204" s="182"/>
      <c r="BI204" s="182"/>
      <c r="BJ204" s="182"/>
      <c r="BK204" s="182"/>
      <c r="BL204" s="182"/>
      <c r="BM204" s="182"/>
      <c r="BN204" s="182"/>
      <c r="BO204" s="182"/>
      <c r="BP204" s="182"/>
      <c r="BQ204" s="182"/>
      <c r="BR204" s="182"/>
      <c r="BS204" s="182"/>
      <c r="BT204" s="182"/>
      <c r="BU204" s="182"/>
      <c r="BV204" s="182"/>
      <c r="BW204" s="182"/>
      <c r="BX204" s="182"/>
      <c r="BY204" s="182"/>
      <c r="BZ204" s="182"/>
      <c r="CA204" s="182"/>
      <c r="CB204" s="182"/>
      <c r="CC204" s="182"/>
      <c r="CD204" s="182"/>
      <c r="CE204" s="182"/>
      <c r="CF204" s="182"/>
      <c r="CG204" s="182"/>
      <c r="CH204" s="182"/>
      <c r="CI204" s="182"/>
      <c r="CJ204" s="182"/>
      <c r="CK204" s="182"/>
      <c r="CL204" s="182"/>
      <c r="CM204" s="182"/>
      <c r="CN204" s="182"/>
      <c r="CO204" s="182"/>
      <c r="CP204" s="182"/>
      <c r="CQ204" s="182"/>
      <c r="CR204" s="182"/>
      <c r="CS204" s="182"/>
      <c r="CT204" s="182"/>
      <c r="CU204" s="182"/>
      <c r="CV204" s="182"/>
      <c r="CW204" s="182"/>
      <c r="CX204" s="182"/>
      <c r="CY204" s="182"/>
      <c r="CZ204" s="182"/>
      <c r="DA204" s="182"/>
      <c r="DB204" s="182"/>
      <c r="DC204" s="182"/>
      <c r="DD204" s="182"/>
      <c r="DE204" s="182"/>
      <c r="DF204" s="182"/>
      <c r="DG204" s="182"/>
      <c r="DH204" s="182"/>
      <c r="DI204" s="182"/>
      <c r="DJ204" s="182"/>
      <c r="DK204" s="182"/>
      <c r="DL204" s="182"/>
      <c r="DM204" s="182"/>
      <c r="DN204" s="182"/>
      <c r="DO204" s="182"/>
      <c r="DP204" s="182"/>
      <c r="DQ204" s="182"/>
      <c r="DR204" s="182"/>
      <c r="DS204" s="182"/>
      <c r="DT204" s="182"/>
      <c r="DU204" s="182"/>
      <c r="DV204" s="182"/>
      <c r="DW204" s="182"/>
      <c r="DX204" s="182"/>
      <c r="DY204" s="182"/>
      <c r="DZ204" s="182"/>
      <c r="EA204" s="182"/>
      <c r="EB204" s="182"/>
    </row>
    <row r="205" spans="1:132" s="8" customFormat="1" ht="18" customHeight="1" collapsed="1" thickTop="1" x14ac:dyDescent="0.3">
      <c r="A205" s="213" t="s">
        <v>28</v>
      </c>
      <c r="B205" s="175"/>
      <c r="C205" s="175"/>
      <c r="D205" s="175"/>
      <c r="E205" s="175"/>
      <c r="F205" s="175"/>
      <c r="G205" s="175"/>
      <c r="H205" s="175"/>
      <c r="I205" s="175"/>
      <c r="J205" s="175"/>
      <c r="K205" s="175"/>
      <c r="L205" s="175"/>
      <c r="M205" s="175"/>
      <c r="N205" s="175"/>
      <c r="O205" s="214">
        <f>+SUM(C205:N205)</f>
        <v>0</v>
      </c>
    </row>
    <row r="206" spans="1:132" s="183" customFormat="1" ht="18.600000000000001" thickBot="1" x14ac:dyDescent="0.4">
      <c r="A206" s="215" t="s">
        <v>114</v>
      </c>
      <c r="B206" s="216">
        <f>+B204-B205</f>
        <v>0</v>
      </c>
      <c r="C206" s="216">
        <f t="shared" ref="C206:O206" si="29">+C204-C205</f>
        <v>1840.585162295768</v>
      </c>
      <c r="D206" s="216">
        <f t="shared" si="29"/>
        <v>5138.2873443388407</v>
      </c>
      <c r="E206" s="216">
        <f t="shared" si="29"/>
        <v>5317.0946332509166</v>
      </c>
      <c r="F206" s="216">
        <f t="shared" si="29"/>
        <v>5554.8777953724857</v>
      </c>
      <c r="G206" s="216">
        <f t="shared" si="29"/>
        <v>6997.8340215475628</v>
      </c>
      <c r="H206" s="216">
        <f t="shared" si="29"/>
        <v>6590.9802649362609</v>
      </c>
      <c r="I206" s="216">
        <f t="shared" si="29"/>
        <v>0</v>
      </c>
      <c r="J206" s="216">
        <f t="shared" si="29"/>
        <v>0</v>
      </c>
      <c r="K206" s="216">
        <f t="shared" si="29"/>
        <v>0</v>
      </c>
      <c r="L206" s="216">
        <f t="shared" si="29"/>
        <v>0</v>
      </c>
      <c r="M206" s="216">
        <f t="shared" si="29"/>
        <v>0</v>
      </c>
      <c r="N206" s="216">
        <f t="shared" si="29"/>
        <v>0</v>
      </c>
      <c r="O206" s="217">
        <f t="shared" si="29"/>
        <v>31439.659221741837</v>
      </c>
      <c r="P206" s="182"/>
      <c r="Q206" s="182"/>
      <c r="R206" s="182"/>
      <c r="S206" s="182"/>
      <c r="T206" s="182"/>
      <c r="U206" s="182"/>
      <c r="V206" s="182"/>
      <c r="W206" s="182"/>
      <c r="X206" s="182"/>
      <c r="Y206" s="182"/>
      <c r="Z206" s="182"/>
      <c r="AA206" s="182"/>
      <c r="AB206" s="182"/>
      <c r="AC206" s="182"/>
      <c r="AD206" s="182"/>
      <c r="AE206" s="182"/>
      <c r="AF206" s="182"/>
      <c r="AG206" s="182"/>
      <c r="AH206" s="182"/>
      <c r="AI206" s="182"/>
      <c r="AJ206" s="182"/>
      <c r="AK206" s="182"/>
      <c r="AL206" s="182"/>
      <c r="AM206" s="182"/>
      <c r="AN206" s="182"/>
      <c r="AO206" s="182"/>
      <c r="AP206" s="182"/>
      <c r="AQ206" s="182"/>
      <c r="AR206" s="182"/>
      <c r="AS206" s="182"/>
      <c r="AT206" s="182"/>
      <c r="AU206" s="182"/>
      <c r="AV206" s="182"/>
      <c r="AW206" s="182"/>
      <c r="AX206" s="182"/>
      <c r="AY206" s="182"/>
      <c r="AZ206" s="182"/>
      <c r="BA206" s="182"/>
      <c r="BB206" s="182"/>
      <c r="BC206" s="182"/>
      <c r="BD206" s="182"/>
      <c r="BE206" s="182"/>
      <c r="BF206" s="182"/>
      <c r="BG206" s="182"/>
      <c r="BH206" s="182"/>
      <c r="BI206" s="182"/>
      <c r="BJ206" s="182"/>
      <c r="BK206" s="182"/>
      <c r="BL206" s="182"/>
      <c r="BM206" s="182"/>
      <c r="BN206" s="182"/>
      <c r="BO206" s="182"/>
      <c r="BP206" s="182"/>
      <c r="BQ206" s="182"/>
      <c r="BR206" s="182"/>
      <c r="BS206" s="182"/>
      <c r="BT206" s="182"/>
      <c r="BU206" s="182"/>
      <c r="BV206" s="182"/>
      <c r="BW206" s="182"/>
      <c r="BX206" s="182"/>
      <c r="BY206" s="182"/>
      <c r="BZ206" s="182"/>
      <c r="CA206" s="182"/>
      <c r="CB206" s="182"/>
      <c r="CC206" s="182"/>
      <c r="CD206" s="182"/>
      <c r="CE206" s="182"/>
      <c r="CF206" s="182"/>
      <c r="CG206" s="182"/>
      <c r="CH206" s="182"/>
      <c r="CI206" s="182"/>
      <c r="CJ206" s="182"/>
      <c r="CK206" s="182"/>
      <c r="CL206" s="182"/>
      <c r="CM206" s="182"/>
      <c r="CN206" s="182"/>
      <c r="CO206" s="182"/>
      <c r="CP206" s="182"/>
      <c r="CQ206" s="182"/>
      <c r="CR206" s="182"/>
      <c r="CS206" s="182"/>
      <c r="CT206" s="182"/>
      <c r="CU206" s="182"/>
      <c r="CV206" s="182"/>
      <c r="CW206" s="182"/>
      <c r="CX206" s="182"/>
      <c r="CY206" s="182"/>
      <c r="CZ206" s="182"/>
      <c r="DA206" s="182"/>
      <c r="DB206" s="182"/>
      <c r="DC206" s="182"/>
      <c r="DD206" s="182"/>
      <c r="DE206" s="182"/>
      <c r="DF206" s="182"/>
      <c r="DG206" s="182"/>
      <c r="DH206" s="182"/>
      <c r="DI206" s="182"/>
      <c r="DJ206" s="182"/>
      <c r="DK206" s="182"/>
      <c r="DL206" s="182"/>
      <c r="DM206" s="182"/>
      <c r="DN206" s="182"/>
      <c r="DO206" s="182"/>
      <c r="DP206" s="182"/>
      <c r="DQ206" s="182"/>
      <c r="DR206" s="182"/>
      <c r="DS206" s="182"/>
      <c r="DT206" s="182"/>
      <c r="DU206" s="182"/>
      <c r="DV206" s="182"/>
      <c r="DW206" s="182"/>
      <c r="DX206" s="182"/>
      <c r="DY206" s="182"/>
      <c r="DZ206" s="182"/>
      <c r="EA206" s="182"/>
      <c r="EB206" s="182"/>
    </row>
    <row r="207" spans="1:132" s="3" customFormat="1" ht="15" thickTop="1" x14ac:dyDescent="0.3">
      <c r="B207" s="118"/>
      <c r="C207" s="118"/>
      <c r="D207" s="118"/>
      <c r="E207" s="118"/>
      <c r="F207" s="118"/>
      <c r="G207" s="118"/>
      <c r="H207" s="118"/>
      <c r="I207" s="118"/>
      <c r="J207" s="118"/>
      <c r="K207" s="118"/>
      <c r="L207" s="118"/>
      <c r="M207" s="118"/>
      <c r="N207" s="118"/>
      <c r="O207" s="118"/>
    </row>
    <row r="208" spans="1:132" s="3" customFormat="1" x14ac:dyDescent="0.3">
      <c r="B208" s="118"/>
      <c r="C208" s="118"/>
      <c r="D208" s="118"/>
      <c r="E208" s="118"/>
      <c r="F208" s="118"/>
      <c r="G208" s="118"/>
      <c r="H208" s="118"/>
      <c r="I208" s="118"/>
      <c r="J208" s="118"/>
      <c r="K208" s="118"/>
      <c r="L208" s="118"/>
      <c r="M208" s="118"/>
      <c r="N208" s="118"/>
      <c r="O208" s="118"/>
    </row>
    <row r="209" spans="2:15" s="3" customFormat="1" x14ac:dyDescent="0.3">
      <c r="B209" s="118"/>
      <c r="C209" s="118"/>
      <c r="D209" s="118"/>
      <c r="E209" s="118"/>
      <c r="F209" s="118"/>
      <c r="G209" s="118"/>
      <c r="H209" s="118"/>
      <c r="I209" s="118"/>
      <c r="J209" s="118"/>
      <c r="K209" s="118"/>
      <c r="L209" s="118"/>
      <c r="M209" s="118"/>
      <c r="N209" s="118"/>
      <c r="O209" s="118"/>
    </row>
    <row r="210" spans="2:15" x14ac:dyDescent="0.3">
      <c r="O210" s="118"/>
    </row>
    <row r="211" spans="2:15" x14ac:dyDescent="0.3">
      <c r="O211" s="118"/>
    </row>
    <row r="212" spans="2:15" x14ac:dyDescent="0.3">
      <c r="O212" s="118"/>
    </row>
    <row r="213" spans="2:15" x14ac:dyDescent="0.3">
      <c r="O213" s="118"/>
    </row>
    <row r="214" spans="2:15" x14ac:dyDescent="0.3">
      <c r="O214" s="118"/>
    </row>
    <row r="215" spans="2:15" x14ac:dyDescent="0.3">
      <c r="O215" s="118"/>
    </row>
    <row r="216" spans="2:15" x14ac:dyDescent="0.3">
      <c r="O216" s="118"/>
    </row>
    <row r="217" spans="2:15" x14ac:dyDescent="0.3">
      <c r="O217" s="118"/>
    </row>
    <row r="218" spans="2:15" x14ac:dyDescent="0.3">
      <c r="O218" s="118"/>
    </row>
    <row r="219" spans="2:15" x14ac:dyDescent="0.3">
      <c r="O219" s="118"/>
    </row>
    <row r="220" spans="2:15" x14ac:dyDescent="0.3">
      <c r="O220" s="118"/>
    </row>
    <row r="221" spans="2:15" x14ac:dyDescent="0.3">
      <c r="O221" s="118"/>
    </row>
    <row r="222" spans="2:15" x14ac:dyDescent="0.3">
      <c r="O222" s="118"/>
    </row>
    <row r="223" spans="2:15" x14ac:dyDescent="0.3">
      <c r="O223" s="118"/>
    </row>
    <row r="224" spans="2:15" x14ac:dyDescent="0.3">
      <c r="O224" s="118"/>
    </row>
    <row r="225" spans="15:15" x14ac:dyDescent="0.3">
      <c r="O225" s="118"/>
    </row>
    <row r="226" spans="15:15" x14ac:dyDescent="0.3">
      <c r="O226" s="118"/>
    </row>
    <row r="227" spans="15:15" x14ac:dyDescent="0.3">
      <c r="O227" s="118"/>
    </row>
    <row r="228" spans="15:15" x14ac:dyDescent="0.3">
      <c r="O228" s="118"/>
    </row>
    <row r="229" spans="15:15" x14ac:dyDescent="0.3">
      <c r="O229" s="118"/>
    </row>
    <row r="230" spans="15:15" x14ac:dyDescent="0.3">
      <c r="O230" s="118"/>
    </row>
    <row r="231" spans="15:15" x14ac:dyDescent="0.3">
      <c r="O231" s="118"/>
    </row>
    <row r="232" spans="15:15" x14ac:dyDescent="0.3">
      <c r="O232" s="118"/>
    </row>
    <row r="233" spans="15:15" x14ac:dyDescent="0.3">
      <c r="O233" s="118"/>
    </row>
    <row r="234" spans="15:15" x14ac:dyDescent="0.3">
      <c r="O234" s="118"/>
    </row>
    <row r="235" spans="15:15" x14ac:dyDescent="0.3">
      <c r="O235" s="118"/>
    </row>
    <row r="236" spans="15:15" x14ac:dyDescent="0.3">
      <c r="O236" s="118"/>
    </row>
    <row r="237" spans="15:15" x14ac:dyDescent="0.3">
      <c r="O237" s="118"/>
    </row>
    <row r="238" spans="15:15" x14ac:dyDescent="0.3">
      <c r="O238" s="118"/>
    </row>
    <row r="239" spans="15:15" x14ac:dyDescent="0.3">
      <c r="O239" s="118"/>
    </row>
    <row r="240" spans="15:15" x14ac:dyDescent="0.3">
      <c r="O240" s="118"/>
    </row>
    <row r="241" spans="15:15" x14ac:dyDescent="0.3">
      <c r="O241" s="118"/>
    </row>
    <row r="242" spans="15:15" x14ac:dyDescent="0.3">
      <c r="O242" s="118"/>
    </row>
    <row r="243" spans="15:15" x14ac:dyDescent="0.3">
      <c r="O243" s="118"/>
    </row>
    <row r="244" spans="15:15" x14ac:dyDescent="0.3">
      <c r="O244" s="118"/>
    </row>
    <row r="245" spans="15:15" x14ac:dyDescent="0.3">
      <c r="O245" s="118"/>
    </row>
    <row r="246" spans="15:15" x14ac:dyDescent="0.3">
      <c r="O246" s="118"/>
    </row>
    <row r="247" spans="15:15" x14ac:dyDescent="0.3">
      <c r="O247" s="118"/>
    </row>
    <row r="248" spans="15:15" x14ac:dyDescent="0.3">
      <c r="O248" s="118"/>
    </row>
    <row r="249" spans="15:15" x14ac:dyDescent="0.3">
      <c r="O249" s="118"/>
    </row>
    <row r="250" spans="15:15" x14ac:dyDescent="0.3">
      <c r="O250" s="118"/>
    </row>
    <row r="251" spans="15:15" x14ac:dyDescent="0.3">
      <c r="O251" s="118"/>
    </row>
    <row r="252" spans="15:15" x14ac:dyDescent="0.3">
      <c r="O252" s="118"/>
    </row>
    <row r="253" spans="15:15" x14ac:dyDescent="0.3">
      <c r="O253" s="118"/>
    </row>
    <row r="254" spans="15:15" x14ac:dyDescent="0.3">
      <c r="O254" s="118"/>
    </row>
    <row r="255" spans="15:15" x14ac:dyDescent="0.3">
      <c r="O255" s="118"/>
    </row>
    <row r="256" spans="15:15" x14ac:dyDescent="0.3">
      <c r="O256" s="118"/>
    </row>
    <row r="257" spans="15:15" x14ac:dyDescent="0.3">
      <c r="O257" s="118"/>
    </row>
    <row r="258" spans="15:15" x14ac:dyDescent="0.3">
      <c r="O258" s="118"/>
    </row>
    <row r="259" spans="15:15" x14ac:dyDescent="0.3">
      <c r="O259" s="118"/>
    </row>
    <row r="260" spans="15:15" x14ac:dyDescent="0.3">
      <c r="O260" s="118"/>
    </row>
    <row r="261" spans="15:15" x14ac:dyDescent="0.3">
      <c r="O261" s="118"/>
    </row>
    <row r="262" spans="15:15" x14ac:dyDescent="0.3">
      <c r="O262" s="118"/>
    </row>
    <row r="263" spans="15:15" x14ac:dyDescent="0.3">
      <c r="O263" s="118"/>
    </row>
    <row r="264" spans="15:15" x14ac:dyDescent="0.3">
      <c r="O264" s="118"/>
    </row>
    <row r="265" spans="15:15" x14ac:dyDescent="0.3">
      <c r="O265" s="118"/>
    </row>
    <row r="266" spans="15:15" x14ac:dyDescent="0.3">
      <c r="O266" s="118"/>
    </row>
    <row r="267" spans="15:15" x14ac:dyDescent="0.3">
      <c r="O267" s="118"/>
    </row>
    <row r="268" spans="15:15" x14ac:dyDescent="0.3">
      <c r="O268" s="118"/>
    </row>
    <row r="269" spans="15:15" x14ac:dyDescent="0.3">
      <c r="O269" s="118"/>
    </row>
    <row r="270" spans="15:15" x14ac:dyDescent="0.3">
      <c r="O270" s="118"/>
    </row>
    <row r="271" spans="15:15" x14ac:dyDescent="0.3">
      <c r="O271" s="118"/>
    </row>
    <row r="272" spans="15:15" x14ac:dyDescent="0.3">
      <c r="O272" s="118"/>
    </row>
    <row r="273" spans="15:15" x14ac:dyDescent="0.3">
      <c r="O273" s="118"/>
    </row>
    <row r="274" spans="15:15" x14ac:dyDescent="0.3">
      <c r="O274" s="118"/>
    </row>
    <row r="275" spans="15:15" x14ac:dyDescent="0.3">
      <c r="O275" s="118"/>
    </row>
    <row r="276" spans="15:15" x14ac:dyDescent="0.3">
      <c r="O276" s="118"/>
    </row>
    <row r="277" spans="15:15" x14ac:dyDescent="0.3">
      <c r="O277" s="118"/>
    </row>
    <row r="278" spans="15:15" x14ac:dyDescent="0.3">
      <c r="O278" s="118"/>
    </row>
    <row r="279" spans="15:15" x14ac:dyDescent="0.3">
      <c r="O279" s="118"/>
    </row>
    <row r="280" spans="15:15" x14ac:dyDescent="0.3">
      <c r="O280" s="118"/>
    </row>
    <row r="281" spans="15:15" x14ac:dyDescent="0.3">
      <c r="O281" s="118"/>
    </row>
    <row r="282" spans="15:15" x14ac:dyDescent="0.3">
      <c r="O282" s="118"/>
    </row>
    <row r="283" spans="15:15" x14ac:dyDescent="0.3">
      <c r="O283" s="118"/>
    </row>
    <row r="284" spans="15:15" x14ac:dyDescent="0.3">
      <c r="O284" s="118"/>
    </row>
    <row r="285" spans="15:15" x14ac:dyDescent="0.3">
      <c r="O285" s="118"/>
    </row>
    <row r="286" spans="15:15" x14ac:dyDescent="0.3">
      <c r="O286" s="118"/>
    </row>
    <row r="287" spans="15:15" x14ac:dyDescent="0.3">
      <c r="O287" s="118"/>
    </row>
    <row r="288" spans="15:15" x14ac:dyDescent="0.3">
      <c r="O288" s="118"/>
    </row>
    <row r="289" spans="15:15" x14ac:dyDescent="0.3">
      <c r="O289" s="118"/>
    </row>
    <row r="290" spans="15:15" x14ac:dyDescent="0.3">
      <c r="O290" s="118"/>
    </row>
    <row r="291" spans="15:15" x14ac:dyDescent="0.3">
      <c r="O291" s="118"/>
    </row>
    <row r="292" spans="15:15" x14ac:dyDescent="0.3">
      <c r="O292" s="118"/>
    </row>
    <row r="293" spans="15:15" x14ac:dyDescent="0.3">
      <c r="O293" s="118"/>
    </row>
    <row r="294" spans="15:15" x14ac:dyDescent="0.3">
      <c r="O294" s="118"/>
    </row>
    <row r="295" spans="15:15" x14ac:dyDescent="0.3">
      <c r="O295" s="118"/>
    </row>
    <row r="296" spans="15:15" x14ac:dyDescent="0.3">
      <c r="O296" s="118"/>
    </row>
    <row r="297" spans="15:15" x14ac:dyDescent="0.3">
      <c r="O297" s="118"/>
    </row>
    <row r="298" spans="15:15" x14ac:dyDescent="0.3">
      <c r="O298" s="118"/>
    </row>
    <row r="299" spans="15:15" x14ac:dyDescent="0.3">
      <c r="O299" s="118"/>
    </row>
    <row r="300" spans="15:15" x14ac:dyDescent="0.3">
      <c r="O300" s="118"/>
    </row>
    <row r="301" spans="15:15" x14ac:dyDescent="0.3">
      <c r="O301" s="118"/>
    </row>
    <row r="302" spans="15:15" x14ac:dyDescent="0.3">
      <c r="O302" s="118"/>
    </row>
    <row r="303" spans="15:15" x14ac:dyDescent="0.3">
      <c r="O303" s="118"/>
    </row>
    <row r="304" spans="15:15" x14ac:dyDescent="0.3">
      <c r="O304" s="118"/>
    </row>
    <row r="305" spans="15:15" x14ac:dyDescent="0.3">
      <c r="O305" s="118"/>
    </row>
    <row r="306" spans="15:15" x14ac:dyDescent="0.3">
      <c r="O306" s="118"/>
    </row>
    <row r="307" spans="15:15" x14ac:dyDescent="0.3">
      <c r="O307" s="118"/>
    </row>
    <row r="308" spans="15:15" x14ac:dyDescent="0.3">
      <c r="O308" s="118"/>
    </row>
    <row r="309" spans="15:15" x14ac:dyDescent="0.3">
      <c r="O309" s="118"/>
    </row>
    <row r="310" spans="15:15" x14ac:dyDescent="0.3">
      <c r="O310" s="118"/>
    </row>
    <row r="311" spans="15:15" x14ac:dyDescent="0.3">
      <c r="O311" s="118"/>
    </row>
    <row r="312" spans="15:15" x14ac:dyDescent="0.3">
      <c r="O312" s="118"/>
    </row>
    <row r="313" spans="15:15" x14ac:dyDescent="0.3">
      <c r="O313" s="118"/>
    </row>
    <row r="314" spans="15:15" x14ac:dyDescent="0.3">
      <c r="O314" s="118"/>
    </row>
  </sheetData>
  <mergeCells count="1">
    <mergeCell ref="C2:O2"/>
  </mergeCells>
  <pageMargins left="0.7" right="0.7" top="0.75" bottom="0.75" header="0.3" footer="0.3"/>
  <pageSetup paperSize="9" orientation="portrait" r:id="rId1"/>
  <headerFooter>
    <oddHeader>&amp;LElaborado por:&amp;CCarmen Eugenia Quintero Q.</oddHead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FF00"/>
  </sheetPr>
  <dimension ref="A1:HK220"/>
  <sheetViews>
    <sheetView showGridLines="0" zoomScale="70" zoomScaleNormal="70" workbookViewId="0">
      <pane xSplit="1" ySplit="3" topLeftCell="B4" activePane="bottomRight" state="frozen"/>
      <selection activeCell="P187" sqref="P187"/>
      <selection pane="topRight" activeCell="P187" sqref="P187"/>
      <selection pane="bottomLeft" activeCell="P187" sqref="P187"/>
      <selection pane="bottomRight" activeCell="S5" sqref="S5"/>
    </sheetView>
  </sheetViews>
  <sheetFormatPr baseColWidth="10" defaultRowHeight="14.4" outlineLevelRow="2" x14ac:dyDescent="0.3"/>
  <cols>
    <col min="1" max="1" width="50.44140625" style="4" customWidth="1"/>
    <col min="2" max="2" width="13.6640625" style="16" customWidth="1"/>
    <col min="3" max="3" width="10.21875" style="32" bestFit="1" customWidth="1"/>
    <col min="4" max="4" width="9.109375" style="32" bestFit="1" customWidth="1"/>
    <col min="5" max="5" width="12.44140625" style="16" bestFit="1" customWidth="1"/>
    <col min="6" max="6" width="10.21875" style="32" bestFit="1" customWidth="1"/>
    <col min="7" max="7" width="9.109375" style="32" bestFit="1" customWidth="1"/>
    <col min="8" max="8" width="12.88671875" style="130" customWidth="1"/>
    <col min="9" max="9" width="10.109375" style="32" bestFit="1" customWidth="1"/>
    <col min="10" max="10" width="9.21875" style="32" customWidth="1"/>
    <col min="11" max="11" width="13.6640625" style="32" customWidth="1"/>
    <col min="12" max="12" width="13.109375" style="130" customWidth="1"/>
    <col min="13" max="13" width="10.21875" style="32" bestFit="1" customWidth="1"/>
    <col min="14" max="14" width="9.21875" style="32" customWidth="1"/>
    <col min="15" max="15" width="12.44140625" style="130" customWidth="1"/>
    <col min="16" max="16" width="10.109375" style="32" bestFit="1" customWidth="1"/>
    <col min="17" max="17" width="9.21875" style="32" customWidth="1"/>
    <col min="18" max="18" width="12" style="32" bestFit="1" customWidth="1"/>
    <col min="19" max="19" width="13.44140625" style="130" customWidth="1"/>
    <col min="20" max="20" width="11.21875" style="32" customWidth="1"/>
    <col min="21" max="21" width="9.21875" style="32" customWidth="1"/>
    <col min="22" max="22" width="13.33203125" style="130" customWidth="1"/>
    <col min="23" max="23" width="11.21875" style="32" customWidth="1"/>
    <col min="24" max="24" width="12.88671875" style="32" customWidth="1"/>
    <col min="25" max="25" width="12.21875" style="130" customWidth="1"/>
    <col min="26" max="26" width="10.109375" style="32" bestFit="1" customWidth="1"/>
    <col min="27" max="27" width="9.21875" style="32" customWidth="1"/>
    <col min="28" max="28" width="13.6640625" style="32" customWidth="1"/>
    <col min="29" max="29" width="13.44140625" style="130" customWidth="1"/>
    <col min="30" max="30" width="11.21875" style="32" customWidth="1"/>
    <col min="31" max="31" width="9.21875" style="32" customWidth="1"/>
    <col min="32" max="32" width="13.44140625" style="130" customWidth="1"/>
    <col min="33" max="33" width="10.109375" style="32" bestFit="1" customWidth="1"/>
    <col min="34" max="34" width="9.21875" style="32" customWidth="1"/>
    <col min="35" max="35" width="13.6640625" style="32" customWidth="1"/>
    <col min="36" max="36" width="13.44140625" style="130" customWidth="1"/>
    <col min="37" max="37" width="11.21875" style="32" customWidth="1"/>
    <col min="38" max="38" width="9.21875" style="32" customWidth="1"/>
    <col min="39" max="39" width="11.44140625" style="130" bestFit="1" customWidth="1"/>
    <col min="40" max="40" width="10.109375" style="32" bestFit="1" customWidth="1"/>
    <col min="41" max="41" width="9.21875" style="32" customWidth="1"/>
    <col min="42" max="42" width="13.6640625" style="32" customWidth="1"/>
    <col min="43" max="43" width="12.21875" style="130" bestFit="1" customWidth="1"/>
    <col min="44" max="44" width="11.21875" style="32" customWidth="1"/>
    <col min="45" max="45" width="9.21875" style="32" customWidth="1"/>
    <col min="46" max="46" width="11.88671875" style="130" customWidth="1"/>
    <col min="47" max="47" width="11.21875" style="32" customWidth="1"/>
    <col min="48" max="48" width="13.6640625" style="32" customWidth="1"/>
    <col min="49" max="49" width="11.21875" style="130" bestFit="1" customWidth="1"/>
    <col min="50" max="50" width="11.21875" style="32" customWidth="1"/>
    <col min="51" max="51" width="9.21875" style="32" customWidth="1"/>
    <col min="52" max="52" width="11.88671875" style="130" customWidth="1"/>
    <col min="53" max="53" width="11.21875" style="32" customWidth="1"/>
    <col min="54" max="54" width="13" style="32" customWidth="1"/>
    <col min="55" max="55" width="11.21875" style="130" bestFit="1" customWidth="1"/>
    <col min="56" max="56" width="10.109375" style="32" bestFit="1" customWidth="1"/>
    <col min="57" max="57" width="9.21875" style="32" customWidth="1"/>
    <col min="58" max="58" width="13.6640625" style="32" customWidth="1"/>
    <col min="59" max="59" width="12.21875" style="130" bestFit="1" customWidth="1"/>
    <col min="60" max="60" width="11.21875" style="32" customWidth="1"/>
    <col min="61" max="61" width="9.21875" style="32" customWidth="1"/>
    <col min="62" max="62" width="11.44140625" style="130" bestFit="1" customWidth="1"/>
    <col min="63" max="63" width="10.109375" style="32" bestFit="1" customWidth="1"/>
    <col min="64" max="64" width="9.21875" style="32" customWidth="1"/>
    <col min="65" max="65" width="13.6640625" style="32" customWidth="1"/>
    <col min="66" max="66" width="12.21875" style="130" bestFit="1" customWidth="1"/>
    <col min="67" max="67" width="11.21875" style="32" customWidth="1"/>
    <col min="68" max="68" width="9.21875" style="32" customWidth="1"/>
    <col min="69" max="69" width="11.44140625" style="130" bestFit="1" customWidth="1"/>
    <col min="70" max="70" width="10.109375" style="32" bestFit="1" customWidth="1"/>
    <col min="71" max="71" width="9.21875" style="32" customWidth="1"/>
    <col min="72" max="72" width="13.6640625" style="32" customWidth="1"/>
    <col min="73" max="73" width="12.21875" style="130" bestFit="1" customWidth="1"/>
    <col min="74" max="74" width="11.21875" style="32" customWidth="1"/>
    <col min="75" max="75" width="9.21875" style="32" customWidth="1"/>
    <col min="76" max="76" width="11.88671875" style="130" customWidth="1"/>
    <col min="77" max="77" width="11.21875" style="32" customWidth="1"/>
    <col min="78" max="78" width="13.6640625" style="32" customWidth="1"/>
    <col min="79" max="79" width="11.21875" style="130" bestFit="1" customWidth="1"/>
    <col min="80" max="80" width="10.109375" style="32" bestFit="1" customWidth="1"/>
    <col min="81" max="81" width="9.21875" style="32" customWidth="1"/>
    <col min="82" max="82" width="13.6640625" style="32" customWidth="1"/>
    <col min="83" max="83" width="12.21875" style="130" bestFit="1" customWidth="1"/>
    <col min="84" max="84" width="11.21875" style="32" customWidth="1"/>
    <col min="85" max="85" width="9.21875" style="32" customWidth="1"/>
    <col min="86" max="86" width="11.44140625" style="130" bestFit="1" customWidth="1"/>
    <col min="87" max="87" width="10.109375" style="32" bestFit="1" customWidth="1"/>
    <col min="88" max="88" width="9.21875" style="32" customWidth="1"/>
    <col min="89" max="89" width="13.6640625" style="32" customWidth="1"/>
    <col min="90" max="90" width="12.21875" style="130" bestFit="1" customWidth="1"/>
    <col min="91" max="91" width="11.21875" style="32" customWidth="1"/>
    <col min="92" max="92" width="9.21875" style="32" customWidth="1"/>
    <col min="93" max="93" width="12.21875" style="130" bestFit="1" customWidth="1"/>
    <col min="94" max="94" width="10.109375" style="32" bestFit="1" customWidth="1"/>
    <col min="95" max="95" width="9.21875" style="32" customWidth="1"/>
    <col min="96" max="96" width="13.6640625" style="32" customWidth="1"/>
    <col min="97" max="97" width="12.21875" style="130" bestFit="1" customWidth="1"/>
    <col min="98" max="98" width="11.21875" style="32" customWidth="1"/>
    <col min="99" max="99" width="9.21875" style="32" customWidth="1"/>
    <col min="100" max="100" width="16.33203125" style="130" bestFit="1" customWidth="1"/>
    <col min="101" max="101" width="11.21875" style="32" customWidth="1"/>
    <col min="102" max="102" width="13.6640625" style="32" customWidth="1"/>
    <col min="103" max="228" width="11.5546875" style="4"/>
    <col min="229" max="229" width="39.33203125" style="4" customWidth="1"/>
    <col min="230" max="484" width="11.5546875" style="4"/>
    <col min="485" max="485" width="39.33203125" style="4" customWidth="1"/>
    <col min="486" max="740" width="11.5546875" style="4"/>
    <col min="741" max="741" width="39.33203125" style="4" customWidth="1"/>
    <col min="742" max="996" width="11.5546875" style="4"/>
    <col min="997" max="997" width="39.33203125" style="4" customWidth="1"/>
    <col min="998" max="1252" width="11.5546875" style="4"/>
    <col min="1253" max="1253" width="39.33203125" style="4" customWidth="1"/>
    <col min="1254" max="1508" width="11.5546875" style="4"/>
    <col min="1509" max="1509" width="39.33203125" style="4" customWidth="1"/>
    <col min="1510" max="1764" width="11.5546875" style="4"/>
    <col min="1765" max="1765" width="39.33203125" style="4" customWidth="1"/>
    <col min="1766" max="2020" width="11.5546875" style="4"/>
    <col min="2021" max="2021" width="39.33203125" style="4" customWidth="1"/>
    <col min="2022" max="2276" width="11.5546875" style="4"/>
    <col min="2277" max="2277" width="39.33203125" style="4" customWidth="1"/>
    <col min="2278" max="2532" width="11.5546875" style="4"/>
    <col min="2533" max="2533" width="39.33203125" style="4" customWidth="1"/>
    <col min="2534" max="2788" width="11.5546875" style="4"/>
    <col min="2789" max="2789" width="39.33203125" style="4" customWidth="1"/>
    <col min="2790" max="3044" width="11.5546875" style="4"/>
    <col min="3045" max="3045" width="39.33203125" style="4" customWidth="1"/>
    <col min="3046" max="3300" width="11.5546875" style="4"/>
    <col min="3301" max="3301" width="39.33203125" style="4" customWidth="1"/>
    <col min="3302" max="3556" width="11.5546875" style="4"/>
    <col min="3557" max="3557" width="39.33203125" style="4" customWidth="1"/>
    <col min="3558" max="3812" width="11.5546875" style="4"/>
    <col min="3813" max="3813" width="39.33203125" style="4" customWidth="1"/>
    <col min="3814" max="4068" width="11.5546875" style="4"/>
    <col min="4069" max="4069" width="39.33203125" style="4" customWidth="1"/>
    <col min="4070" max="4324" width="11.5546875" style="4"/>
    <col min="4325" max="4325" width="39.33203125" style="4" customWidth="1"/>
    <col min="4326" max="4580" width="11.5546875" style="4"/>
    <col min="4581" max="4581" width="39.33203125" style="4" customWidth="1"/>
    <col min="4582" max="4836" width="11.5546875" style="4"/>
    <col min="4837" max="4837" width="39.33203125" style="4" customWidth="1"/>
    <col min="4838" max="5092" width="11.5546875" style="4"/>
    <col min="5093" max="5093" width="39.33203125" style="4" customWidth="1"/>
    <col min="5094" max="5348" width="11.5546875" style="4"/>
    <col min="5349" max="5349" width="39.33203125" style="4" customWidth="1"/>
    <col min="5350" max="5604" width="11.5546875" style="4"/>
    <col min="5605" max="5605" width="39.33203125" style="4" customWidth="1"/>
    <col min="5606" max="5860" width="11.5546875" style="4"/>
    <col min="5861" max="5861" width="39.33203125" style="4" customWidth="1"/>
    <col min="5862" max="6116" width="11.5546875" style="4"/>
    <col min="6117" max="6117" width="39.33203125" style="4" customWidth="1"/>
    <col min="6118" max="6372" width="11.5546875" style="4"/>
    <col min="6373" max="6373" width="39.33203125" style="4" customWidth="1"/>
    <col min="6374" max="6628" width="11.5546875" style="4"/>
    <col min="6629" max="6629" width="39.33203125" style="4" customWidth="1"/>
    <col min="6630" max="6884" width="11.5546875" style="4"/>
    <col min="6885" max="6885" width="39.33203125" style="4" customWidth="1"/>
    <col min="6886" max="7140" width="11.5546875" style="4"/>
    <col min="7141" max="7141" width="39.33203125" style="4" customWidth="1"/>
    <col min="7142" max="7396" width="11.5546875" style="4"/>
    <col min="7397" max="7397" width="39.33203125" style="4" customWidth="1"/>
    <col min="7398" max="7652" width="11.5546875" style="4"/>
    <col min="7653" max="7653" width="39.33203125" style="4" customWidth="1"/>
    <col min="7654" max="7908" width="11.5546875" style="4"/>
    <col min="7909" max="7909" width="39.33203125" style="4" customWidth="1"/>
    <col min="7910" max="8164" width="11.5546875" style="4"/>
    <col min="8165" max="8165" width="39.33203125" style="4" customWidth="1"/>
    <col min="8166" max="8420" width="11.5546875" style="4"/>
    <col min="8421" max="8421" width="39.33203125" style="4" customWidth="1"/>
    <col min="8422" max="8676" width="11.5546875" style="4"/>
    <col min="8677" max="8677" width="39.33203125" style="4" customWidth="1"/>
    <col min="8678" max="8932" width="11.5546875" style="4"/>
    <col min="8933" max="8933" width="39.33203125" style="4" customWidth="1"/>
    <col min="8934" max="9188" width="11.5546875" style="4"/>
    <col min="9189" max="9189" width="39.33203125" style="4" customWidth="1"/>
    <col min="9190" max="9444" width="11.5546875" style="4"/>
    <col min="9445" max="9445" width="39.33203125" style="4" customWidth="1"/>
    <col min="9446" max="9700" width="11.5546875" style="4"/>
    <col min="9701" max="9701" width="39.33203125" style="4" customWidth="1"/>
    <col min="9702" max="9956" width="11.5546875" style="4"/>
    <col min="9957" max="9957" width="39.33203125" style="4" customWidth="1"/>
    <col min="9958" max="10212" width="11.5546875" style="4"/>
    <col min="10213" max="10213" width="39.33203125" style="4" customWidth="1"/>
    <col min="10214" max="10468" width="11.5546875" style="4"/>
    <col min="10469" max="10469" width="39.33203125" style="4" customWidth="1"/>
    <col min="10470" max="10724" width="11.5546875" style="4"/>
    <col min="10725" max="10725" width="39.33203125" style="4" customWidth="1"/>
    <col min="10726" max="10980" width="11.5546875" style="4"/>
    <col min="10981" max="10981" width="39.33203125" style="4" customWidth="1"/>
    <col min="10982" max="11236" width="11.5546875" style="4"/>
    <col min="11237" max="11237" width="39.33203125" style="4" customWidth="1"/>
    <col min="11238" max="11492" width="11.5546875" style="4"/>
    <col min="11493" max="11493" width="39.33203125" style="4" customWidth="1"/>
    <col min="11494" max="11748" width="11.5546875" style="4"/>
    <col min="11749" max="11749" width="39.33203125" style="4" customWidth="1"/>
    <col min="11750" max="12004" width="11.5546875" style="4"/>
    <col min="12005" max="12005" width="39.33203125" style="4" customWidth="1"/>
    <col min="12006" max="12260" width="11.5546875" style="4"/>
    <col min="12261" max="12261" width="39.33203125" style="4" customWidth="1"/>
    <col min="12262" max="12516" width="11.5546875" style="4"/>
    <col min="12517" max="12517" width="39.33203125" style="4" customWidth="1"/>
    <col min="12518" max="12772" width="11.5546875" style="4"/>
    <col min="12773" max="12773" width="39.33203125" style="4" customWidth="1"/>
    <col min="12774" max="13028" width="11.5546875" style="4"/>
    <col min="13029" max="13029" width="39.33203125" style="4" customWidth="1"/>
    <col min="13030" max="13284" width="11.5546875" style="4"/>
    <col min="13285" max="13285" width="39.33203125" style="4" customWidth="1"/>
    <col min="13286" max="13540" width="11.5546875" style="4"/>
    <col min="13541" max="13541" width="39.33203125" style="4" customWidth="1"/>
    <col min="13542" max="13796" width="11.5546875" style="4"/>
    <col min="13797" max="13797" width="39.33203125" style="4" customWidth="1"/>
    <col min="13798" max="14052" width="11.5546875" style="4"/>
    <col min="14053" max="14053" width="39.33203125" style="4" customWidth="1"/>
    <col min="14054" max="14308" width="11.5546875" style="4"/>
    <col min="14309" max="14309" width="39.33203125" style="4" customWidth="1"/>
    <col min="14310" max="14564" width="11.5546875" style="4"/>
    <col min="14565" max="14565" width="39.33203125" style="4" customWidth="1"/>
    <col min="14566" max="14820" width="11.5546875" style="4"/>
    <col min="14821" max="14821" width="39.33203125" style="4" customWidth="1"/>
    <col min="14822" max="15076" width="11.5546875" style="4"/>
    <col min="15077" max="15077" width="39.33203125" style="4" customWidth="1"/>
    <col min="15078" max="15332" width="11.5546875" style="4"/>
    <col min="15333" max="15333" width="39.33203125" style="4" customWidth="1"/>
    <col min="15334" max="15558" width="11.5546875" style="4"/>
    <col min="15559" max="16384" width="11.44140625" style="4" customWidth="1"/>
  </cols>
  <sheetData>
    <row r="1" spans="1:102" s="3" customFormat="1" x14ac:dyDescent="0.3">
      <c r="B1" s="12"/>
      <c r="C1" s="15"/>
      <c r="D1" s="15"/>
      <c r="E1" s="12"/>
      <c r="F1" s="15"/>
      <c r="G1" s="15"/>
      <c r="H1" s="118"/>
      <c r="I1" s="15"/>
      <c r="J1" s="15"/>
      <c r="K1" s="15"/>
      <c r="L1" s="118"/>
      <c r="M1" s="15"/>
      <c r="N1" s="15"/>
      <c r="O1" s="118"/>
      <c r="P1" s="15"/>
      <c r="Q1" s="15"/>
      <c r="R1" s="15"/>
      <c r="S1" s="118"/>
      <c r="T1" s="15"/>
      <c r="U1" s="15"/>
      <c r="V1" s="118"/>
      <c r="W1" s="15"/>
      <c r="X1" s="15"/>
      <c r="Y1" s="118"/>
      <c r="Z1" s="15"/>
      <c r="AA1" s="15"/>
      <c r="AB1" s="15"/>
      <c r="AC1" s="118"/>
      <c r="AD1" s="15"/>
      <c r="AE1" s="15"/>
      <c r="AF1" s="118"/>
      <c r="AG1" s="15"/>
      <c r="AH1" s="15"/>
      <c r="AI1" s="15"/>
      <c r="AJ1" s="118"/>
      <c r="AK1" s="15"/>
      <c r="AL1" s="15"/>
      <c r="AM1" s="118"/>
      <c r="AN1" s="15"/>
      <c r="AO1" s="15"/>
      <c r="AP1" s="15"/>
      <c r="AQ1" s="118"/>
      <c r="AR1" s="15"/>
      <c r="AS1" s="15"/>
      <c r="AT1" s="118"/>
      <c r="AU1" s="15"/>
      <c r="AV1" s="15"/>
      <c r="AW1" s="118"/>
      <c r="AX1" s="15"/>
      <c r="AY1" s="15"/>
      <c r="AZ1" s="118"/>
      <c r="BA1" s="15"/>
      <c r="BB1" s="15"/>
      <c r="BC1" s="118"/>
      <c r="BD1" s="15"/>
      <c r="BE1" s="15"/>
      <c r="BF1" s="15"/>
      <c r="BG1" s="118"/>
      <c r="BH1" s="15"/>
      <c r="BI1" s="15"/>
      <c r="BJ1" s="118"/>
      <c r="BK1" s="15"/>
      <c r="BL1" s="15"/>
      <c r="BM1" s="15"/>
      <c r="BN1" s="118"/>
      <c r="BO1" s="15"/>
      <c r="BP1" s="15"/>
      <c r="BQ1" s="118"/>
      <c r="BR1" s="15"/>
      <c r="BS1" s="15"/>
      <c r="BT1" s="15"/>
      <c r="BU1" s="118"/>
      <c r="BV1" s="15"/>
      <c r="BW1" s="15"/>
      <c r="BX1" s="118"/>
      <c r="BY1" s="15"/>
      <c r="BZ1" s="15"/>
      <c r="CA1" s="118"/>
      <c r="CB1" s="15"/>
      <c r="CC1" s="15"/>
      <c r="CD1" s="15"/>
      <c r="CE1" s="118"/>
      <c r="CF1" s="15"/>
      <c r="CG1" s="15"/>
      <c r="CH1" s="118"/>
      <c r="CI1" s="15"/>
      <c r="CJ1" s="15"/>
      <c r="CK1" s="15"/>
      <c r="CL1" s="118"/>
      <c r="CM1" s="15"/>
      <c r="CN1" s="15"/>
      <c r="CO1" s="118"/>
      <c r="CP1" s="15"/>
      <c r="CQ1" s="15"/>
      <c r="CR1" s="15"/>
      <c r="CS1" s="118"/>
      <c r="CT1" s="15"/>
      <c r="CU1" s="15"/>
      <c r="CV1" s="118"/>
      <c r="CW1" s="15"/>
      <c r="CX1" s="15"/>
    </row>
    <row r="2" spans="1:102" s="3" customFormat="1" ht="28.2" customHeight="1" x14ac:dyDescent="0.3">
      <c r="A2" s="140" t="s">
        <v>38</v>
      </c>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T2" s="315"/>
      <c r="AU2" s="315"/>
      <c r="AV2" s="315"/>
      <c r="AW2" s="315"/>
      <c r="AX2" s="315"/>
      <c r="AY2" s="315"/>
      <c r="AZ2" s="315"/>
      <c r="BA2" s="315"/>
      <c r="BB2" s="315"/>
      <c r="BC2" s="315"/>
      <c r="BD2" s="315"/>
      <c r="BE2" s="315"/>
      <c r="BF2" s="315"/>
      <c r="BG2" s="315"/>
      <c r="BH2" s="315"/>
      <c r="BI2" s="315"/>
      <c r="BJ2" s="315"/>
      <c r="BK2" s="315"/>
      <c r="BL2" s="315"/>
      <c r="BM2" s="315"/>
      <c r="BN2" s="315"/>
      <c r="BO2" s="315"/>
      <c r="BP2" s="315"/>
      <c r="BQ2" s="315"/>
      <c r="BR2" s="315"/>
      <c r="BS2" s="315"/>
      <c r="BT2" s="315"/>
      <c r="BU2" s="315"/>
      <c r="BV2" s="315"/>
      <c r="BW2" s="315"/>
      <c r="BX2" s="315"/>
      <c r="BY2" s="315"/>
      <c r="BZ2" s="315"/>
      <c r="CA2" s="315"/>
      <c r="CB2" s="315"/>
      <c r="CC2" s="315"/>
      <c r="CD2" s="315"/>
      <c r="CE2" s="315"/>
      <c r="CF2" s="315"/>
      <c r="CG2" s="315"/>
      <c r="CH2" s="315"/>
      <c r="CI2" s="315"/>
      <c r="CJ2" s="315"/>
      <c r="CK2" s="315"/>
      <c r="CL2" s="315"/>
      <c r="CM2" s="315"/>
      <c r="CN2" s="315"/>
      <c r="CO2" s="315"/>
      <c r="CP2" s="315"/>
      <c r="CQ2" s="315"/>
      <c r="CR2" s="315"/>
      <c r="CS2" s="315"/>
      <c r="CT2" s="315"/>
      <c r="CU2" s="315"/>
      <c r="CV2" s="315"/>
      <c r="CW2" s="315"/>
      <c r="CX2" s="315"/>
    </row>
    <row r="3" spans="1:102" s="8" customFormat="1" ht="24" customHeight="1" x14ac:dyDescent="0.3">
      <c r="A3" s="81" t="s">
        <v>33</v>
      </c>
      <c r="B3" s="221">
        <f ca="1">IF(ISBLANK(A2),"",YEAR(TODAY())-1)</f>
        <v>2025</v>
      </c>
      <c r="C3" s="82" t="s">
        <v>29</v>
      </c>
      <c r="D3" s="84" t="s">
        <v>30</v>
      </c>
      <c r="E3" s="119" t="s">
        <v>119</v>
      </c>
      <c r="F3" s="82" t="s">
        <v>29</v>
      </c>
      <c r="G3" s="84" t="s">
        <v>30</v>
      </c>
      <c r="H3" s="119" t="s">
        <v>120</v>
      </c>
      <c r="I3" s="82" t="s">
        <v>29</v>
      </c>
      <c r="J3" s="84" t="s">
        <v>30</v>
      </c>
      <c r="K3" s="82" t="s">
        <v>121</v>
      </c>
      <c r="L3" s="120" t="s">
        <v>125</v>
      </c>
      <c r="M3" s="82" t="s">
        <v>29</v>
      </c>
      <c r="N3" s="84" t="s">
        <v>30</v>
      </c>
      <c r="O3" s="121" t="s">
        <v>122</v>
      </c>
      <c r="P3" s="82" t="s">
        <v>29</v>
      </c>
      <c r="Q3" s="84" t="s">
        <v>30</v>
      </c>
      <c r="R3" s="82" t="s">
        <v>121</v>
      </c>
      <c r="S3" s="120" t="s">
        <v>125</v>
      </c>
      <c r="T3" s="82" t="s">
        <v>29</v>
      </c>
      <c r="U3" s="84" t="s">
        <v>30</v>
      </c>
      <c r="V3" s="122" t="s">
        <v>123</v>
      </c>
      <c r="W3" s="82" t="s">
        <v>29</v>
      </c>
      <c r="X3" s="82" t="s">
        <v>124</v>
      </c>
      <c r="Y3" s="121" t="s">
        <v>210</v>
      </c>
      <c r="Z3" s="82" t="s">
        <v>29</v>
      </c>
      <c r="AA3" s="82" t="s">
        <v>30</v>
      </c>
      <c r="AB3" s="82" t="s">
        <v>121</v>
      </c>
      <c r="AC3" s="120" t="s">
        <v>125</v>
      </c>
      <c r="AD3" s="82" t="s">
        <v>29</v>
      </c>
      <c r="AE3" s="84" t="s">
        <v>30</v>
      </c>
      <c r="AF3" s="121" t="s">
        <v>218</v>
      </c>
      <c r="AG3" s="82" t="s">
        <v>29</v>
      </c>
      <c r="AH3" s="82" t="s">
        <v>30</v>
      </c>
      <c r="AI3" s="82" t="s">
        <v>121</v>
      </c>
      <c r="AJ3" s="120" t="s">
        <v>125</v>
      </c>
      <c r="AK3" s="82" t="s">
        <v>29</v>
      </c>
      <c r="AL3" s="84" t="s">
        <v>30</v>
      </c>
      <c r="AM3" s="121" t="s">
        <v>219</v>
      </c>
      <c r="AN3" s="82" t="s">
        <v>29</v>
      </c>
      <c r="AO3" s="82" t="s">
        <v>30</v>
      </c>
      <c r="AP3" s="82" t="s">
        <v>121</v>
      </c>
      <c r="AQ3" s="120" t="s">
        <v>125</v>
      </c>
      <c r="AR3" s="82" t="s">
        <v>29</v>
      </c>
      <c r="AS3" s="84" t="s">
        <v>30</v>
      </c>
      <c r="AT3" s="122" t="s">
        <v>123</v>
      </c>
      <c r="AU3" s="82" t="s">
        <v>29</v>
      </c>
      <c r="AV3" s="82" t="s">
        <v>124</v>
      </c>
      <c r="AW3" s="120" t="s">
        <v>220</v>
      </c>
      <c r="AX3" s="82" t="s">
        <v>29</v>
      </c>
      <c r="AY3" s="84" t="s">
        <v>30</v>
      </c>
      <c r="AZ3" s="122" t="s">
        <v>221</v>
      </c>
      <c r="BA3" s="82" t="s">
        <v>29</v>
      </c>
      <c r="BB3" s="82" t="s">
        <v>124</v>
      </c>
      <c r="BC3" s="121" t="s">
        <v>229</v>
      </c>
      <c r="BD3" s="82" t="s">
        <v>29</v>
      </c>
      <c r="BE3" s="82" t="s">
        <v>30</v>
      </c>
      <c r="BF3" s="82" t="s">
        <v>121</v>
      </c>
      <c r="BG3" s="120" t="s">
        <v>125</v>
      </c>
      <c r="BH3" s="82" t="s">
        <v>29</v>
      </c>
      <c r="BI3" s="84" t="s">
        <v>30</v>
      </c>
      <c r="BJ3" s="121" t="s">
        <v>230</v>
      </c>
      <c r="BK3" s="82" t="s">
        <v>29</v>
      </c>
      <c r="BL3" s="82" t="s">
        <v>30</v>
      </c>
      <c r="BM3" s="82" t="s">
        <v>121</v>
      </c>
      <c r="BN3" s="120" t="s">
        <v>125</v>
      </c>
      <c r="BO3" s="82" t="s">
        <v>29</v>
      </c>
      <c r="BP3" s="84" t="s">
        <v>30</v>
      </c>
      <c r="BQ3" s="121" t="s">
        <v>231</v>
      </c>
      <c r="BR3" s="82" t="s">
        <v>29</v>
      </c>
      <c r="BS3" s="82" t="s">
        <v>30</v>
      </c>
      <c r="BT3" s="82" t="s">
        <v>121</v>
      </c>
      <c r="BU3" s="120" t="s">
        <v>125</v>
      </c>
      <c r="BV3" s="82" t="s">
        <v>29</v>
      </c>
      <c r="BW3" s="84" t="s">
        <v>30</v>
      </c>
      <c r="BX3" s="122" t="s">
        <v>123</v>
      </c>
      <c r="BY3" s="82" t="s">
        <v>29</v>
      </c>
      <c r="BZ3" s="82" t="s">
        <v>124</v>
      </c>
      <c r="CA3" s="121" t="s">
        <v>232</v>
      </c>
      <c r="CB3" s="82" t="s">
        <v>29</v>
      </c>
      <c r="CC3" s="82" t="s">
        <v>30</v>
      </c>
      <c r="CD3" s="82" t="s">
        <v>121</v>
      </c>
      <c r="CE3" s="120" t="s">
        <v>125</v>
      </c>
      <c r="CF3" s="82" t="s">
        <v>29</v>
      </c>
      <c r="CG3" s="84" t="s">
        <v>30</v>
      </c>
      <c r="CH3" s="121" t="s">
        <v>233</v>
      </c>
      <c r="CI3" s="82" t="s">
        <v>29</v>
      </c>
      <c r="CJ3" s="82" t="s">
        <v>30</v>
      </c>
      <c r="CK3" s="82" t="s">
        <v>121</v>
      </c>
      <c r="CL3" s="120" t="s">
        <v>125</v>
      </c>
      <c r="CM3" s="82" t="s">
        <v>29</v>
      </c>
      <c r="CN3" s="84" t="s">
        <v>30</v>
      </c>
      <c r="CO3" s="121" t="s">
        <v>234</v>
      </c>
      <c r="CP3" s="82" t="s">
        <v>29</v>
      </c>
      <c r="CQ3" s="82" t="s">
        <v>30</v>
      </c>
      <c r="CR3" s="82" t="s">
        <v>121</v>
      </c>
      <c r="CS3" s="232">
        <v>2025</v>
      </c>
      <c r="CT3" s="82" t="s">
        <v>29</v>
      </c>
      <c r="CU3" s="84" t="s">
        <v>30</v>
      </c>
      <c r="CV3" s="122" t="s">
        <v>123</v>
      </c>
      <c r="CW3" s="82" t="s">
        <v>29</v>
      </c>
      <c r="CX3" s="141" t="s">
        <v>124</v>
      </c>
    </row>
    <row r="4" spans="1:102" s="28" customFormat="1" ht="18" customHeight="1" x14ac:dyDescent="0.3">
      <c r="A4" s="142" t="s">
        <v>37</v>
      </c>
      <c r="B4" s="143">
        <f>+B5+B10+B15+B18</f>
        <v>0</v>
      </c>
      <c r="C4" s="144" t="str">
        <f>IF(AND(B4=0,B4&gt;=0), "",B4/B4)</f>
        <v/>
      </c>
      <c r="D4" s="145"/>
      <c r="E4" s="143">
        <f>+E5+E10+E15+E18</f>
        <v>4875.526229970561</v>
      </c>
      <c r="F4" s="144">
        <f>IF(AND(E4=0,E4&gt;=0), "",E4/E4)</f>
        <v>1</v>
      </c>
      <c r="G4" s="145"/>
      <c r="H4" s="143">
        <f>+H5+H10+H15+H18</f>
        <v>11298.472363527153</v>
      </c>
      <c r="I4" s="144">
        <f>IF(AND(H4=0,H4&gt;=0), "",H4/H4)</f>
        <v>1</v>
      </c>
      <c r="J4" s="145"/>
      <c r="K4" s="144">
        <f t="shared" ref="K4:K36" si="0">IF(AND(E4=0,H4&gt;0),100%,IF(AND(E4&lt;0,H4=0),(E4-H4)/E4,IF(AND(E4&gt;0,H4&gt;0),(H4-E4)/E4,IF(AND(E4=0,H4=0),"",(H4-E4)/E4))))</f>
        <v>1.3173852073800401</v>
      </c>
      <c r="L4" s="146">
        <f>+L5+L10+L15+L18</f>
        <v>16173.998593497714</v>
      </c>
      <c r="M4" s="144">
        <f>IF(AND(L4=0,L4&gt;=0), "",L4/L4)</f>
        <v>1</v>
      </c>
      <c r="N4" s="145"/>
      <c r="O4" s="143">
        <f>+O5+O10+O15+O18</f>
        <v>6248.0445827139574</v>
      </c>
      <c r="P4" s="144">
        <f>IF(AND(O4=0,O4&gt;=0), "",O4/O4)</f>
        <v>1</v>
      </c>
      <c r="Q4" s="145"/>
      <c r="R4" s="144">
        <f t="shared" ref="R4:R31" si="1">IF(AND(H4=0,O4&gt;0),100%,IF(AND(H4&lt;0,O4=0),(H4-O4)/H4,IF(AND(H4&gt;0,O4&gt;0),(O4-H4)/H4,IF(AND(H4=0,O4=0),"",(O4-H4)/H4))))</f>
        <v>-0.44700094121720318</v>
      </c>
      <c r="S4" s="146">
        <f>+S5+S10+S15+S18</f>
        <v>22422.043176211671</v>
      </c>
      <c r="T4" s="144">
        <f>IF(AND(S4=0,S4&gt;=0), "",S4/S4)</f>
        <v>1</v>
      </c>
      <c r="U4" s="145"/>
      <c r="V4" s="147">
        <f>+V5+V10+V15+V18</f>
        <v>0</v>
      </c>
      <c r="W4" s="144" t="str">
        <f>IF(AND(V4=0,V4&gt;=0), "",V4/V4)</f>
        <v/>
      </c>
      <c r="X4" s="145">
        <f t="shared" ref="X4:X36" si="2">IF(AND(V4=0,S4&gt;0),100%,IF(AND(V4&lt;0,S4=0),(V4-S4)/V4,IF(AND(V4&gt;0,S4&gt;0),(S4-V4)/V4,IF(AND(V4=0,S4=0),"",(S4-V4)/V4))))</f>
        <v>1</v>
      </c>
      <c r="Y4" s="143">
        <f>+Y5+Y10+Y15+Y18</f>
        <v>20196.340524475858</v>
      </c>
      <c r="Z4" s="144">
        <f>IF(AND(Y4=0,Y4&gt;=0), "",Y4/Y4)</f>
        <v>1</v>
      </c>
      <c r="AA4" s="145"/>
      <c r="AB4" s="144">
        <f t="shared" ref="AB4:AB36" si="3">IF(AND(O4=0,Y4&gt;0),100%,IF(AND(O4&lt;0,Y4=0),(O4-Y4)/O4,IF(AND(O4&gt;0,Y4&gt;0),(Y4-O4)/O4,IF(AND(O4=0,Y4=0),"",(Y4-O4)/O4))))</f>
        <v>2.2324258025225538</v>
      </c>
      <c r="AC4" s="146">
        <f>+AC5+AC10+AC15+AC18</f>
        <v>42618.383700687526</v>
      </c>
      <c r="AD4" s="144">
        <f>IF(AND(AC4=0,AC4&gt;=0), "",AC4/AC4)</f>
        <v>1</v>
      </c>
      <c r="AE4" s="145"/>
      <c r="AF4" s="143">
        <f>+AF5+AF10+AF15+AF18</f>
        <v>13623.523647629467</v>
      </c>
      <c r="AG4" s="144">
        <f>IF(AND(AF4=0,AF4&gt;=0), "",AF4/AF4)</f>
        <v>1</v>
      </c>
      <c r="AH4" s="145"/>
      <c r="AI4" s="144">
        <f t="shared" ref="AI4:AI67" si="4">IF(AND(Y4=0,AF4&gt;0),100%,IF(AND(Y4&lt;0,AF4=0),(Y4-AF4)/Y4,IF(AND(Y4&gt;0,AF4&gt;0),(AF4-Y4)/Y4,IF(AND(Y4=0,AF4=0),"",(AF4-Y4)/Y4))))</f>
        <v>-0.32544593258767957</v>
      </c>
      <c r="AJ4" s="146">
        <f>+AJ5+AJ10+AJ15+AJ18</f>
        <v>56241.907348316992</v>
      </c>
      <c r="AK4" s="144">
        <f>IF(AND(AJ4=0,AJ4&gt;=0), "",AJ4/AJ4)</f>
        <v>1</v>
      </c>
      <c r="AL4" s="145"/>
      <c r="AM4" s="143">
        <f>+AM5+AM10+AM15+AM18</f>
        <v>11488.907096818211</v>
      </c>
      <c r="AN4" s="144">
        <f>IF(AND(AM4=0,AM4&gt;=0), "",AM4/AM4)</f>
        <v>1</v>
      </c>
      <c r="AO4" s="145"/>
      <c r="AP4" s="144">
        <f t="shared" ref="AP4:AP67" si="5">IF(AND(AF4=0,AM4&gt;0),100%,IF(AND(AF4&lt;0,AM4=0),(AF4-AM4)/AF4,IF(AND(AF4&gt;0,AM4&gt;0),(AM4-AF4)/AF4,IF(AND(AF4=0,AM4=0),"",(AM4-AF4)/AF4))))</f>
        <v>-0.15668608254536887</v>
      </c>
      <c r="AQ4" s="146">
        <f>+AQ5+AQ10+AQ15+AQ18</f>
        <v>67730.814445135213</v>
      </c>
      <c r="AR4" s="144">
        <f>IF(AND(AQ4=0,AQ4&gt;=0), "",AQ4/AQ4)</f>
        <v>1</v>
      </c>
      <c r="AS4" s="145"/>
      <c r="AT4" s="147">
        <f>+AT5+AT10+AT15+AT18</f>
        <v>0</v>
      </c>
      <c r="AU4" s="144" t="str">
        <f>IF(AND(AT4=0,AT4&gt;=0), "",AT4/AT4)</f>
        <v/>
      </c>
      <c r="AV4" s="145">
        <f t="shared" ref="AV4:AV36" si="6">IF(AND(AT4=0,AQ4&gt;0),100%,IF(AND(AT4&lt;0,AQ4=0),(AT4-AQ4)/AT4,IF(AND(AT4&gt;0,AQ4&gt;0),(AQ4-AT4)/AT4,IF(AND(AT4=0,AQ4=0),"",(AQ4-AT4)/AT4))))</f>
        <v>1</v>
      </c>
      <c r="AW4" s="147">
        <f>+AW5+AW10+AW15+AW18</f>
        <v>11288.469074189203</v>
      </c>
      <c r="AX4" s="144">
        <f>IF(AND(AW4=0,AW4&gt;=0), "",AW4/AW4)</f>
        <v>1</v>
      </c>
      <c r="AY4" s="145"/>
      <c r="AZ4" s="147">
        <f>+AZ5+AZ10+AZ15+AZ18</f>
        <v>0</v>
      </c>
      <c r="BA4" s="144" t="str">
        <f>IF(AND(AZ4=0,AZ4&gt;=0), "",AZ4/AZ4)</f>
        <v/>
      </c>
      <c r="BB4" s="145">
        <f t="shared" ref="BB4:BB36" si="7">IF(AND(AZ4=0,AW4&gt;0),100%,IF(AND(AZ4&lt;0,AW4=0),(AZ4-AW4)/AZ4,IF(AND(AZ4&gt;0,AW4&gt;0),(AW4-AZ4)/AZ4,IF(AND(AZ4=0,AW4=0),"",(AW4-AZ4)/AZ4))))</f>
        <v>1</v>
      </c>
      <c r="BC4" s="143">
        <f>+BC5+BC10+BC15+BC18</f>
        <v>0</v>
      </c>
      <c r="BD4" s="144" t="str">
        <f>IF(AND(BC4=0,BC4&gt;=0), "",BC4/BC4)</f>
        <v/>
      </c>
      <c r="BE4" s="145"/>
      <c r="BF4" s="144">
        <f t="shared" ref="BF4:BF36" si="8">IF(AND(AM4=0,BC4&gt;0),100%,IF(AND(AM4&lt;0,BC4=0),(AM4-BC4)/AM4,IF(AND(AM4&gt;0,BC4&gt;0),(BC4-AM4)/AM4,IF(AND(AM4=0,BC4=0),"",(BC4-AM4)/AM4))))</f>
        <v>-1</v>
      </c>
      <c r="BG4" s="146">
        <f>+BG5+BG10+BG15+BG18</f>
        <v>67730.814445135213</v>
      </c>
      <c r="BH4" s="144">
        <f>IF(AND(BG4=0,BG4&gt;=0), "",BG4/BG4)</f>
        <v>1</v>
      </c>
      <c r="BI4" s="145"/>
      <c r="BJ4" s="143">
        <f>+BJ5+BJ10+BJ15+BJ18</f>
        <v>0</v>
      </c>
      <c r="BK4" s="144" t="str">
        <f>IF(AND(BJ4=0,BJ4&gt;=0), "",BJ4/BJ4)</f>
        <v/>
      </c>
      <c r="BL4" s="145"/>
      <c r="BM4" s="144" t="str">
        <f t="shared" ref="BM4:BM67" si="9">IF(AND(BC4=0,BJ4&gt;0),100%,IF(AND(BC4&lt;0,BJ4=0),(BC4-BJ4)/BC4,IF(AND(BC4&gt;0,BJ4&gt;0),(BJ4-BC4)/BC4,IF(AND(BC4=0,BJ4=0),"",(BJ4-BC4)/BC4))))</f>
        <v/>
      </c>
      <c r="BN4" s="146">
        <f>+BN5+BN10+BN15+BN18</f>
        <v>67730.814445135213</v>
      </c>
      <c r="BO4" s="144">
        <f>IF(AND(BN4=0,BN4&gt;=0), "",BN4/BN4)</f>
        <v>1</v>
      </c>
      <c r="BP4" s="145"/>
      <c r="BQ4" s="143">
        <f>+BQ5+BQ10+BQ15+BQ18</f>
        <v>0</v>
      </c>
      <c r="BR4" s="144" t="str">
        <f>IF(AND(BQ4=0,BQ4&gt;=0), "",BQ4/BQ4)</f>
        <v/>
      </c>
      <c r="BS4" s="145"/>
      <c r="BT4" s="144" t="str">
        <f t="shared" ref="BT4:BT67" si="10">IF(AND(BJ4=0,BQ4&gt;0),100%,IF(AND(BJ4&lt;0,BQ4=0),(BJ4-BQ4)/BJ4,IF(AND(BJ4&gt;0,BQ4&gt;0),(BQ4-BJ4)/BJ4,IF(AND(BJ4=0,BQ4=0),"",(BQ4-BJ4)/BJ4))))</f>
        <v/>
      </c>
      <c r="BU4" s="146">
        <f>+BU5+BU10+BU15+BU18</f>
        <v>67730.814445135213</v>
      </c>
      <c r="BV4" s="144">
        <f>IF(AND(BU4=0,BU4&gt;=0), "",BU4/BU4)</f>
        <v>1</v>
      </c>
      <c r="BW4" s="145"/>
      <c r="BX4" s="147">
        <f>+BX5+BX10+BX15+BX18</f>
        <v>0</v>
      </c>
      <c r="BY4" s="144" t="str">
        <f>IF(AND(BX4=0,BX4&gt;=0), "",BX4/BX4)</f>
        <v/>
      </c>
      <c r="BZ4" s="145">
        <f t="shared" ref="BZ4:BZ67" si="11">IF(AND(BX4=0,BU4&gt;0),100%,IF(AND(BX4&lt;0,BU4=0),(BX4-BU4)/BX4,IF(AND(BX4&gt;0,BU4&gt;0),(BU4-BX4)/BX4,IF(AND(BX4=0,BU4=0),"",(BU4-BX4)/BX4))))</f>
        <v>1</v>
      </c>
      <c r="CA4" s="143">
        <f>+CA5+CA10+CA15+CA18</f>
        <v>0</v>
      </c>
      <c r="CB4" s="144" t="str">
        <f>IF(AND(CA4=0,CA4&gt;=0), "",CA4/CA4)</f>
        <v/>
      </c>
      <c r="CC4" s="145"/>
      <c r="CD4" s="144" t="str">
        <f t="shared" ref="CD4:CD36" si="12">IF(AND(BQ4=0,CA4&gt;0),100%,IF(AND(BQ4&lt;0,CA4=0),(BQ4-CA4)/BQ4,IF(AND(BQ4&gt;0,CA4&gt;0),(CA4-BQ4)/BQ4,IF(AND(BQ4=0,CA4=0),"",(CA4-BQ4)/BQ4))))</f>
        <v/>
      </c>
      <c r="CE4" s="146">
        <f>+CE5+CE10+CE15+CE18</f>
        <v>67730.814445135213</v>
      </c>
      <c r="CF4" s="144">
        <f>IF(AND(CE4=0,CE4&gt;=0), "",CE4/CE4)</f>
        <v>1</v>
      </c>
      <c r="CG4" s="145"/>
      <c r="CH4" s="143">
        <f>+CH5+CH10+CH15+CH18</f>
        <v>0</v>
      </c>
      <c r="CI4" s="144" t="str">
        <f>IF(AND(CH4=0,CH4&gt;=0), "",CH4/CH4)</f>
        <v/>
      </c>
      <c r="CJ4" s="145"/>
      <c r="CK4" s="144" t="str">
        <f t="shared" ref="CK4:CK67" si="13">IF(AND(CA4=0,CH4&gt;0),100%,IF(AND(CA4&lt;0,CH4=0),(CA4-CH4)/CA4,IF(AND(CA4&gt;0,CH4&gt;0),(CH4-CA4)/CA4,IF(AND(CA4=0,CH4=0),"",(CH4-CA4)/CA4))))</f>
        <v/>
      </c>
      <c r="CL4" s="146">
        <f>+CL5+CL10+CL15+CL18</f>
        <v>67730.814445135213</v>
      </c>
      <c r="CM4" s="144">
        <f>IF(AND(CL4=0,CL4&gt;=0), "",CL4/CL4)</f>
        <v>1</v>
      </c>
      <c r="CN4" s="145"/>
      <c r="CO4" s="143">
        <f>+CO5+CO10+CO15+CO18</f>
        <v>0</v>
      </c>
      <c r="CP4" s="144" t="str">
        <f>IF(AND(CO4=0,CO4&gt;=0), "",CO4/CO4)</f>
        <v/>
      </c>
      <c r="CQ4" s="145"/>
      <c r="CR4" s="144" t="str">
        <f t="shared" ref="CR4:CR67" si="14">IF(AND(CH4=0,CO4&gt;0),100%,IF(AND(CH4&lt;0,CO4=0),(CH4-CO4)/CH4,IF(AND(CH4&gt;0,CO4&gt;0),(CO4-CH4)/CH4,IF(AND(CH4=0,CO4=0),"",(CO4-CH4)/CH4))))</f>
        <v/>
      </c>
      <c r="CS4" s="146">
        <f>+CS5+CS10+CS15+CS18</f>
        <v>67730.814445135213</v>
      </c>
      <c r="CT4" s="144">
        <f>IF(AND(CS4=0,CS4&gt;=0), "",CS4/CS4)</f>
        <v>1</v>
      </c>
      <c r="CU4" s="145"/>
      <c r="CV4" s="147">
        <f>+CV5+CV10+CV15+CV18</f>
        <v>0</v>
      </c>
      <c r="CW4" s="144" t="str">
        <f>IF(AND(CV4=0,CV4&gt;=0), "",CV4/CV4)</f>
        <v/>
      </c>
      <c r="CX4" s="145">
        <f t="shared" ref="CX4:CX67" si="15">IF(AND(CV4=0,CS4&gt;0),100%,IF(AND(CV4&lt;0,CS4=0),(CV4-CS4)/CV4,IF(AND(CV4&gt;0,CS4&gt;0),(CS4-CV4)/CV4,IF(AND(CV4=0,CS4=0),"",(CS4-CV4)/CV4))))</f>
        <v>1</v>
      </c>
    </row>
    <row r="5" spans="1:102" s="6" customFormat="1" outlineLevel="1" x14ac:dyDescent="0.3">
      <c r="A5" s="37" t="s">
        <v>39</v>
      </c>
      <c r="B5" s="126">
        <f>+B6+B7+B8</f>
        <v>0</v>
      </c>
      <c r="C5" s="38" t="str">
        <f>IF(AND(B4=0,B5&gt;=0), "",B5/B4)</f>
        <v/>
      </c>
      <c r="D5" s="43"/>
      <c r="E5" s="126">
        <f>+E6+E7+E8</f>
        <v>4875.526229970561</v>
      </c>
      <c r="F5" s="38">
        <f>IF(AND(E4=0,E5&gt;=0), "",E5/E4)</f>
        <v>1</v>
      </c>
      <c r="G5" s="43"/>
      <c r="H5" s="126">
        <f>+H6+H7+H8</f>
        <v>11298.472363527153</v>
      </c>
      <c r="I5" s="38">
        <f>IF(AND(H4=0,H5&gt;=0), "",H5/H4)</f>
        <v>1</v>
      </c>
      <c r="J5" s="43"/>
      <c r="K5" s="38">
        <f t="shared" si="0"/>
        <v>1.3173852073800401</v>
      </c>
      <c r="L5" s="127">
        <f>+L6+L7+L8</f>
        <v>16173.998593497714</v>
      </c>
      <c r="M5" s="38">
        <f>IF(AND(L4=0,L5&gt;=0), "",L5/L4)</f>
        <v>1</v>
      </c>
      <c r="N5" s="43"/>
      <c r="O5" s="126">
        <f>+O6+O7+O8</f>
        <v>6248.0445827139574</v>
      </c>
      <c r="P5" s="38">
        <f>IF(AND(O4=0,O5&gt;=0), "",O5/O4)</f>
        <v>1</v>
      </c>
      <c r="Q5" s="43"/>
      <c r="R5" s="38">
        <f t="shared" si="1"/>
        <v>-0.44700094121720318</v>
      </c>
      <c r="S5" s="127">
        <f>+S6+S7+S8</f>
        <v>22422.043176211671</v>
      </c>
      <c r="T5" s="38">
        <f>IF(AND(S4=0,S5&gt;=0), "",S5/S4)</f>
        <v>1</v>
      </c>
      <c r="U5" s="43"/>
      <c r="V5" s="128">
        <f>+V6+V7+V8</f>
        <v>0</v>
      </c>
      <c r="W5" s="38" t="str">
        <f>IF(AND(V4=0,V5&gt;=0), "",V5/V4)</f>
        <v/>
      </c>
      <c r="X5" s="91">
        <f t="shared" si="2"/>
        <v>1</v>
      </c>
      <c r="Y5" s="126">
        <f>+Y6+Y7+Y8</f>
        <v>20196.340524475858</v>
      </c>
      <c r="Z5" s="38">
        <f>IF(AND(Y4=0,Y5&gt;=0), "",Y5/Y4)</f>
        <v>1</v>
      </c>
      <c r="AA5" s="43"/>
      <c r="AB5" s="38">
        <f t="shared" si="3"/>
        <v>2.2324258025225538</v>
      </c>
      <c r="AC5" s="127">
        <f>+AC6+AC7+AC8</f>
        <v>42618.383700687526</v>
      </c>
      <c r="AD5" s="38">
        <f>IF(AND(AC4=0,AC5&gt;=0), "",AC5/AC4)</f>
        <v>1</v>
      </c>
      <c r="AE5" s="43"/>
      <c r="AF5" s="126">
        <f>+AF6+AF7+AF8</f>
        <v>13623.523647629467</v>
      </c>
      <c r="AG5" s="38">
        <f>IF(AND(AF4=0,AF5&gt;=0), "",AF5/AF4)</f>
        <v>1</v>
      </c>
      <c r="AH5" s="43"/>
      <c r="AI5" s="38">
        <f t="shared" si="4"/>
        <v>-0.32544593258767957</v>
      </c>
      <c r="AJ5" s="127">
        <f>+AJ6+AJ7+AJ8</f>
        <v>56241.907348316992</v>
      </c>
      <c r="AK5" s="38">
        <f>IF(AND(AJ4=0,AJ5&gt;=0), "",AJ5/AJ4)</f>
        <v>1</v>
      </c>
      <c r="AL5" s="43"/>
      <c r="AM5" s="126">
        <f>+AM6+AM7+AM8</f>
        <v>11469.508084799414</v>
      </c>
      <c r="AN5" s="38">
        <f>IF(AND(AM4=0,AM5&gt;=0), "",AM5/AM4)</f>
        <v>0.99831150066274188</v>
      </c>
      <c r="AO5" s="43"/>
      <c r="AP5" s="38">
        <f t="shared" si="5"/>
        <v>-0.15811001753609152</v>
      </c>
      <c r="AQ5" s="127">
        <f>+AQ6+AQ7+AQ8</f>
        <v>67711.415433116417</v>
      </c>
      <c r="AR5" s="38">
        <f>IF(AND(AQ4=0,AQ5&gt;=0), "",AQ5/AQ4)</f>
        <v>0.99971358661227216</v>
      </c>
      <c r="AS5" s="43"/>
      <c r="AT5" s="128">
        <f>+AT6+AT7+AT8</f>
        <v>0</v>
      </c>
      <c r="AU5" s="38" t="str">
        <f>IF(AND(AT4=0,AT5&gt;=0), "",AT5/AT4)</f>
        <v/>
      </c>
      <c r="AV5" s="91">
        <f t="shared" si="6"/>
        <v>1</v>
      </c>
      <c r="AW5" s="128">
        <f>+AW6+AW7+AW8</f>
        <v>11285.235905519403</v>
      </c>
      <c r="AX5" s="38">
        <f>IF(AND(AW4=0,AW5&gt;=0), "",AW5/AW4)</f>
        <v>0.99971358661227216</v>
      </c>
      <c r="AY5" s="43"/>
      <c r="AZ5" s="128">
        <f>+AZ6+AZ7+AZ8</f>
        <v>0</v>
      </c>
      <c r="BA5" s="38" t="str">
        <f>IF(AND(AZ4=0,AZ5&gt;=0), "",AZ5/AZ4)</f>
        <v/>
      </c>
      <c r="BB5" s="91">
        <f t="shared" si="7"/>
        <v>1</v>
      </c>
      <c r="BC5" s="126">
        <f>+BC6+BC7+BC8</f>
        <v>0</v>
      </c>
      <c r="BD5" s="38" t="str">
        <f>IF(AND(BC4=0,BC5&gt;=0), "",BC5/BC4)</f>
        <v/>
      </c>
      <c r="BE5" s="43"/>
      <c r="BF5" s="38">
        <f t="shared" si="8"/>
        <v>-1</v>
      </c>
      <c r="BG5" s="127">
        <f>+BG6+BG7+BG8</f>
        <v>67711.415433116417</v>
      </c>
      <c r="BH5" s="38">
        <f>IF(AND(BG4=0,BG5&gt;=0), "",BG5/BG4)</f>
        <v>0.99971358661227216</v>
      </c>
      <c r="BI5" s="43"/>
      <c r="BJ5" s="126">
        <f>+BJ6+BJ7+BJ8</f>
        <v>0</v>
      </c>
      <c r="BK5" s="38" t="str">
        <f>IF(AND(BJ4=0,BJ5&gt;=0), "",BJ5/BJ4)</f>
        <v/>
      </c>
      <c r="BL5" s="43"/>
      <c r="BM5" s="38" t="str">
        <f t="shared" si="9"/>
        <v/>
      </c>
      <c r="BN5" s="127">
        <f>+BN6+BN7+BN8</f>
        <v>67711.415433116417</v>
      </c>
      <c r="BO5" s="38">
        <f>IF(AND(BN4=0,BN5&gt;=0), "",BN5/BN4)</f>
        <v>0.99971358661227216</v>
      </c>
      <c r="BP5" s="43"/>
      <c r="BQ5" s="126">
        <f>+BQ6+BQ7+BQ8</f>
        <v>0</v>
      </c>
      <c r="BR5" s="38" t="str">
        <f>IF(AND(BQ4=0,BQ5&gt;=0), "",BQ5/BQ4)</f>
        <v/>
      </c>
      <c r="BS5" s="43"/>
      <c r="BT5" s="38" t="str">
        <f t="shared" si="10"/>
        <v/>
      </c>
      <c r="BU5" s="127">
        <f>+BU6+BU7+BU8</f>
        <v>67711.415433116417</v>
      </c>
      <c r="BV5" s="38">
        <f>IF(AND(BU4=0,BU5&gt;=0), "",BU5/BU4)</f>
        <v>0.99971358661227216</v>
      </c>
      <c r="BW5" s="43"/>
      <c r="BX5" s="128">
        <f>+BX6+BX7+BX8</f>
        <v>0</v>
      </c>
      <c r="BY5" s="38" t="str">
        <f>IF(AND(BX4=0,BX5&gt;=0), "",BX5/BX4)</f>
        <v/>
      </c>
      <c r="BZ5" s="91">
        <f t="shared" si="11"/>
        <v>1</v>
      </c>
      <c r="CA5" s="126">
        <f>+CA6+CA7+CA8</f>
        <v>0</v>
      </c>
      <c r="CB5" s="38" t="str">
        <f>IF(AND(CA4=0,CA5&gt;=0), "",CA5/CA4)</f>
        <v/>
      </c>
      <c r="CC5" s="43"/>
      <c r="CD5" s="38" t="str">
        <f t="shared" si="12"/>
        <v/>
      </c>
      <c r="CE5" s="127">
        <f>+CE6+CE7+CE8</f>
        <v>67711.415433116417</v>
      </c>
      <c r="CF5" s="38">
        <f>IF(AND(CE4=0,CE5&gt;=0), "",CE5/CE4)</f>
        <v>0.99971358661227216</v>
      </c>
      <c r="CG5" s="43"/>
      <c r="CH5" s="126">
        <f>+CH6+CH7+CH8</f>
        <v>0</v>
      </c>
      <c r="CI5" s="38" t="str">
        <f>IF(AND(CH4=0,CH5&gt;=0), "",CH5/CH4)</f>
        <v/>
      </c>
      <c r="CJ5" s="43"/>
      <c r="CK5" s="38" t="str">
        <f t="shared" si="13"/>
        <v/>
      </c>
      <c r="CL5" s="127">
        <f>+CL6+CL7+CL8</f>
        <v>67711.415433116417</v>
      </c>
      <c r="CM5" s="38">
        <f>IF(AND(CL4=0,CL5&gt;=0), "",CL5/CL4)</f>
        <v>0.99971358661227216</v>
      </c>
      <c r="CN5" s="43"/>
      <c r="CO5" s="126">
        <f>+CO6+CO7+CO8</f>
        <v>0</v>
      </c>
      <c r="CP5" s="38" t="str">
        <f>IF(AND(CO4=0,CO5&gt;=0), "",CO5/CO4)</f>
        <v/>
      </c>
      <c r="CQ5" s="43"/>
      <c r="CR5" s="38" t="str">
        <f t="shared" si="14"/>
        <v/>
      </c>
      <c r="CS5" s="127">
        <f>+CS6+CS7+CS8</f>
        <v>67711.415433116417</v>
      </c>
      <c r="CT5" s="38">
        <f>IF(AND(CS4=0,CS5&gt;=0), "",CS5/CS4)</f>
        <v>0.99971358661227216</v>
      </c>
      <c r="CU5" s="43"/>
      <c r="CV5" s="128">
        <f>+CV6+CV7+CV8</f>
        <v>0</v>
      </c>
      <c r="CW5" s="38" t="str">
        <f>IF(AND(CV4=0,CV5&gt;=0), "",CV5/CV4)</f>
        <v/>
      </c>
      <c r="CX5" s="91">
        <f t="shared" si="15"/>
        <v>1</v>
      </c>
    </row>
    <row r="6" spans="1:102" outlineLevel="1" x14ac:dyDescent="0.3">
      <c r="A6" s="29" t="s">
        <v>34</v>
      </c>
      <c r="B6" s="129">
        <f>+'N EERR LOS NA'!B6</f>
        <v>0</v>
      </c>
      <c r="C6" s="30" t="str">
        <f>IF(AND(B4=0,B6&gt;=0), "",B6/B4)</f>
        <v/>
      </c>
      <c r="D6" s="44"/>
      <c r="E6" s="129">
        <f>+'N EERR LOS NA'!C6</f>
        <v>4875.526229970561</v>
      </c>
      <c r="F6" s="30">
        <f>IF(AND(E4=0,E6&gt;=0), "",E6/E4)</f>
        <v>1</v>
      </c>
      <c r="G6" s="44"/>
      <c r="H6" s="129">
        <f>+'N EERR LOS NA'!D6</f>
        <v>11298.472363527153</v>
      </c>
      <c r="I6" s="30">
        <f>IF(AND(H4=0,H6&gt;=0), "",H6/H4)</f>
        <v>1</v>
      </c>
      <c r="J6" s="44"/>
      <c r="K6" s="30">
        <f t="shared" si="0"/>
        <v>1.3173852073800401</v>
      </c>
      <c r="L6" s="130">
        <f>+E6+H6</f>
        <v>16173.998593497714</v>
      </c>
      <c r="M6" s="30">
        <f>IF(AND(L4=0,L6&gt;=0), "",L6/L4)</f>
        <v>1</v>
      </c>
      <c r="N6" s="44"/>
      <c r="O6" s="129">
        <f>+'N EERR LOS NA'!E6</f>
        <v>6248.0445827139574</v>
      </c>
      <c r="P6" s="30">
        <f>IF(AND(O4=0,O6&gt;=0), "",O6/O4)</f>
        <v>1</v>
      </c>
      <c r="Q6" s="44"/>
      <c r="R6" s="30">
        <f t="shared" si="1"/>
        <v>-0.44700094121720318</v>
      </c>
      <c r="S6" s="130">
        <f>+L6+O6</f>
        <v>22422.043176211671</v>
      </c>
      <c r="T6" s="30">
        <f>IF(AND(S4=0,S6&gt;=0), "",S6/S4)</f>
        <v>1</v>
      </c>
      <c r="U6" s="44"/>
      <c r="V6" s="131"/>
      <c r="W6" s="30" t="str">
        <f>IF(AND(V4=0,V6&gt;=0), "",V6/V4)</f>
        <v/>
      </c>
      <c r="X6" s="47">
        <f t="shared" si="2"/>
        <v>1</v>
      </c>
      <c r="Y6" s="129">
        <f>+'N EERR LOS NA'!F6</f>
        <v>20196.340524475858</v>
      </c>
      <c r="Z6" s="30">
        <f>IF(AND(Y4=0,Y6&gt;=0), "",Y6/Y4)</f>
        <v>1</v>
      </c>
      <c r="AA6" s="44"/>
      <c r="AB6" s="30">
        <f t="shared" si="3"/>
        <v>2.2324258025225538</v>
      </c>
      <c r="AC6" s="130">
        <f>+S6+Y6</f>
        <v>42618.383700687526</v>
      </c>
      <c r="AD6" s="30">
        <f>IF(AND(AC4=0,AC6&gt;=0), "",AC6/AC4)</f>
        <v>1</v>
      </c>
      <c r="AE6" s="44"/>
      <c r="AF6" s="129">
        <f>+'N EERR LOS NA'!G6</f>
        <v>14182.998834397978</v>
      </c>
      <c r="AG6" s="30">
        <f>IF(AND(AF4=0,AF6&gt;=0), "",AF6/AF4)</f>
        <v>1.041066848873996</v>
      </c>
      <c r="AH6" s="44"/>
      <c r="AI6" s="30">
        <f t="shared" si="4"/>
        <v>-0.29774412264391842</v>
      </c>
      <c r="AJ6" s="130">
        <f>+AC6+AF6</f>
        <v>56801.382535085504</v>
      </c>
      <c r="AK6" s="30">
        <f>IF(AND(AJ4=0,AJ6&gt;=0), "",AJ6/AJ4)</f>
        <v>1.0099476567055874</v>
      </c>
      <c r="AL6" s="44"/>
      <c r="AM6" s="129">
        <f>+'N EERR LOS NA'!H6</f>
        <v>12061.26483992254</v>
      </c>
      <c r="AN6" s="30">
        <f>IF(AND(AM4=0,AM6&gt;=0), "",AM6/AM4)</f>
        <v>1.0498182932702833</v>
      </c>
      <c r="AO6" s="44"/>
      <c r="AP6" s="30">
        <f t="shared" si="5"/>
        <v>-0.14959699420757225</v>
      </c>
      <c r="AQ6" s="130">
        <f>+AJ6+AM6</f>
        <v>68862.647375008048</v>
      </c>
      <c r="AR6" s="30">
        <f>IF(AND(AQ4=0,AQ6&gt;=0), "",AQ6/AQ4)</f>
        <v>1.0167107532833475</v>
      </c>
      <c r="AS6" s="44"/>
      <c r="AT6" s="131">
        <f>+V6*2</f>
        <v>0</v>
      </c>
      <c r="AU6" s="30" t="str">
        <f>IF(AND(AT4=0,AT6&gt;=0), "",AT6/AT4)</f>
        <v/>
      </c>
      <c r="AV6" s="47">
        <f t="shared" si="6"/>
        <v>1</v>
      </c>
      <c r="AW6" s="131">
        <f>+AQ6/6</f>
        <v>11477.107895834675</v>
      </c>
      <c r="AX6" s="30">
        <f>IF(AND(AW4=0,AW6&gt;=0), "",AW6/AW4)</f>
        <v>1.0167107532833475</v>
      </c>
      <c r="AY6" s="44"/>
      <c r="AZ6" s="131">
        <f>+AT6/6</f>
        <v>0</v>
      </c>
      <c r="BA6" s="30" t="str">
        <f>IF(AND(AZ4=0,AZ6&gt;=0), "",AZ6/AZ4)</f>
        <v/>
      </c>
      <c r="BB6" s="47">
        <f t="shared" si="7"/>
        <v>1</v>
      </c>
      <c r="BC6" s="129">
        <f>+'N EERR LOS NA'!I6</f>
        <v>0</v>
      </c>
      <c r="BD6" s="30" t="str">
        <f>IF(AND(BC4=0,BC6&gt;=0), "",BC6/BC4)</f>
        <v/>
      </c>
      <c r="BE6" s="44"/>
      <c r="BF6" s="30">
        <f t="shared" si="8"/>
        <v>-1</v>
      </c>
      <c r="BG6" s="130">
        <f>+AQ6+BC6</f>
        <v>68862.647375008048</v>
      </c>
      <c r="BH6" s="30">
        <f>IF(AND(BG4=0,BG6&gt;=0), "",BG6/BG4)</f>
        <v>1.0167107532833475</v>
      </c>
      <c r="BI6" s="44"/>
      <c r="BJ6" s="129">
        <f>+'N EERR LOS NA'!J6</f>
        <v>0</v>
      </c>
      <c r="BK6" s="30" t="str">
        <f>IF(AND(BJ4=0,BJ6&gt;=0), "",BJ6/BJ4)</f>
        <v/>
      </c>
      <c r="BL6" s="44"/>
      <c r="BM6" s="30" t="str">
        <f t="shared" si="9"/>
        <v/>
      </c>
      <c r="BN6" s="130">
        <f>+BG6+BJ6</f>
        <v>68862.647375008048</v>
      </c>
      <c r="BO6" s="30">
        <f>IF(AND(BN4=0,BN6&gt;=0), "",BN6/BN4)</f>
        <v>1.0167107532833475</v>
      </c>
      <c r="BP6" s="44"/>
      <c r="BQ6" s="129">
        <f>+'N EERR LOS NA'!K6</f>
        <v>0</v>
      </c>
      <c r="BR6" s="30" t="str">
        <f>IF(AND(BQ4=0,BQ6&gt;=0), "",BQ6/BQ4)</f>
        <v/>
      </c>
      <c r="BS6" s="44"/>
      <c r="BT6" s="30" t="str">
        <f t="shared" si="10"/>
        <v/>
      </c>
      <c r="BU6" s="130">
        <f>+BN6+BQ6</f>
        <v>68862.647375008048</v>
      </c>
      <c r="BV6" s="30">
        <f>IF(AND(BU4=0,BU6&gt;=0), "",BU6/BU4)</f>
        <v>1.0167107532833475</v>
      </c>
      <c r="BW6" s="44"/>
      <c r="BX6" s="131">
        <f>+AZ6*9</f>
        <v>0</v>
      </c>
      <c r="BY6" s="30" t="str">
        <f>IF(AND(BX4=0,BX6&gt;=0), "",BX6/BX4)</f>
        <v/>
      </c>
      <c r="BZ6" s="47">
        <f t="shared" si="11"/>
        <v>1</v>
      </c>
      <c r="CA6" s="129">
        <f>+'N EERR LOS NA'!L6</f>
        <v>0</v>
      </c>
      <c r="CB6" s="30" t="str">
        <f>IF(AND(CA4=0,CA6&gt;=0), "",CA6/CA4)</f>
        <v/>
      </c>
      <c r="CC6" s="44"/>
      <c r="CD6" s="30" t="str">
        <f t="shared" si="12"/>
        <v/>
      </c>
      <c r="CE6" s="130">
        <f>+BU6+CA6</f>
        <v>68862.647375008048</v>
      </c>
      <c r="CF6" s="30">
        <f>IF(AND(CE4=0,CE6&gt;=0), "",CE6/CE4)</f>
        <v>1.0167107532833475</v>
      </c>
      <c r="CG6" s="44"/>
      <c r="CH6" s="129">
        <f>+'N EERR LOS NA'!M6</f>
        <v>0</v>
      </c>
      <c r="CI6" s="30" t="str">
        <f>IF(AND(CH4=0,CH6&gt;=0), "",CH6/CH4)</f>
        <v/>
      </c>
      <c r="CJ6" s="44"/>
      <c r="CK6" s="30" t="str">
        <f t="shared" si="13"/>
        <v/>
      </c>
      <c r="CL6" s="130">
        <f>+CE6+CH6</f>
        <v>68862.647375008048</v>
      </c>
      <c r="CM6" s="30">
        <f>IF(AND(CL4=0,CL6&gt;=0), "",CL6/CL4)</f>
        <v>1.0167107532833475</v>
      </c>
      <c r="CN6" s="44"/>
      <c r="CO6" s="129">
        <f>+'N EERR LOS NA'!N6</f>
        <v>0</v>
      </c>
      <c r="CP6" s="30" t="str">
        <f>IF(AND(CO4=0,CO6&gt;=0), "",CO6/CO4)</f>
        <v/>
      </c>
      <c r="CQ6" s="44"/>
      <c r="CR6" s="30" t="str">
        <f t="shared" si="14"/>
        <v/>
      </c>
      <c r="CS6" s="130">
        <f>+CL6+CO6</f>
        <v>68862.647375008048</v>
      </c>
      <c r="CT6" s="30">
        <f>IF(AND(CS4=0,CS6&gt;=0), "",CS6/CS4)</f>
        <v>1.0167107532833475</v>
      </c>
      <c r="CU6" s="44"/>
      <c r="CV6" s="131">
        <f>+AZ6*12</f>
        <v>0</v>
      </c>
      <c r="CW6" s="30" t="str">
        <f>IF(AND(CV4=0,CV6&gt;=0), "",CV6/CV4)</f>
        <v/>
      </c>
      <c r="CX6" s="47">
        <f t="shared" si="15"/>
        <v>1</v>
      </c>
    </row>
    <row r="7" spans="1:102" outlineLevel="1" x14ac:dyDescent="0.3">
      <c r="A7" s="29" t="s">
        <v>36</v>
      </c>
      <c r="B7" s="129">
        <f>+'N EERR LOS NA'!B7</f>
        <v>0</v>
      </c>
      <c r="C7" s="30" t="str">
        <f>IF(AND(B4=0,B7&gt;=0), "",B7/B4)</f>
        <v/>
      </c>
      <c r="D7" s="44"/>
      <c r="E7" s="129">
        <f>+'N EERR LOS NA'!C7</f>
        <v>0</v>
      </c>
      <c r="F7" s="30">
        <f>IF(AND(E4=0,E7&gt;=0), "",E7/E4)</f>
        <v>0</v>
      </c>
      <c r="G7" s="44"/>
      <c r="H7" s="129">
        <f>+'N EERR LOS NA'!D7</f>
        <v>0</v>
      </c>
      <c r="I7" s="30">
        <f>IF(AND(H4=0,H7&gt;=0), "",H7/H4)</f>
        <v>0</v>
      </c>
      <c r="J7" s="44"/>
      <c r="K7" s="30" t="str">
        <f t="shared" si="0"/>
        <v/>
      </c>
      <c r="L7" s="130">
        <f>+E7+H7</f>
        <v>0</v>
      </c>
      <c r="M7" s="30">
        <f>IF(AND(L4=0,L7&gt;=0), "",L7/L4)</f>
        <v>0</v>
      </c>
      <c r="N7" s="44"/>
      <c r="O7" s="129">
        <f>+'N EERR LOS NA'!E7</f>
        <v>0</v>
      </c>
      <c r="P7" s="30">
        <f>IF(AND(O4=0,O7&gt;=0), "",O7/O4)</f>
        <v>0</v>
      </c>
      <c r="Q7" s="44"/>
      <c r="R7" s="30" t="str">
        <f t="shared" si="1"/>
        <v/>
      </c>
      <c r="S7" s="130">
        <f>+L7+O7</f>
        <v>0</v>
      </c>
      <c r="T7" s="30">
        <f>IF(AND(S4=0,S7&gt;=0), "",S7/S4)</f>
        <v>0</v>
      </c>
      <c r="U7" s="44"/>
      <c r="V7" s="131"/>
      <c r="W7" s="30" t="str">
        <f>IF(AND(V4=0,V7&gt;=0), "",V7/V4)</f>
        <v/>
      </c>
      <c r="X7" s="47" t="str">
        <f t="shared" si="2"/>
        <v/>
      </c>
      <c r="Y7" s="129">
        <f>+'N EERR LOS NA'!F7</f>
        <v>0</v>
      </c>
      <c r="Z7" s="30">
        <f>IF(AND(Y4=0,Y7&gt;=0), "",Y7/Y4)</f>
        <v>0</v>
      </c>
      <c r="AA7" s="44"/>
      <c r="AB7" s="30" t="str">
        <f t="shared" si="3"/>
        <v/>
      </c>
      <c r="AC7" s="130">
        <f>+S7+Y7</f>
        <v>0</v>
      </c>
      <c r="AD7" s="30">
        <f>IF(AND(AC4=0,AC7&gt;=0), "",AC7/AC4)</f>
        <v>0</v>
      </c>
      <c r="AE7" s="44"/>
      <c r="AF7" s="129">
        <f>+'N EERR LOS NA'!G7</f>
        <v>0</v>
      </c>
      <c r="AG7" s="30">
        <f>IF(AND(AF4=0,AF7&gt;=0), "",AF7/AF4)</f>
        <v>0</v>
      </c>
      <c r="AH7" s="44"/>
      <c r="AI7" s="30" t="str">
        <f t="shared" si="4"/>
        <v/>
      </c>
      <c r="AJ7" s="130">
        <f t="shared" ref="AJ7:AJ70" si="16">+AC7+AF7</f>
        <v>0</v>
      </c>
      <c r="AK7" s="30">
        <f>IF(AND(AJ4=0,AJ7&gt;=0), "",AJ7/AJ4)</f>
        <v>0</v>
      </c>
      <c r="AL7" s="44"/>
      <c r="AM7" s="129">
        <f>+'N EERR LOS NA'!H7</f>
        <v>0</v>
      </c>
      <c r="AN7" s="30">
        <f>IF(AND(AM4=0,AM7&gt;=0), "",AM7/AM4)</f>
        <v>0</v>
      </c>
      <c r="AO7" s="44"/>
      <c r="AP7" s="30" t="str">
        <f t="shared" si="5"/>
        <v/>
      </c>
      <c r="AQ7" s="130">
        <f t="shared" ref="AQ7:AQ70" si="17">+AJ7+AM7</f>
        <v>0</v>
      </c>
      <c r="AR7" s="30">
        <f>IF(AND(AQ4=0,AQ7&gt;=0), "",AQ7/AQ4)</f>
        <v>0</v>
      </c>
      <c r="AS7" s="44"/>
      <c r="AT7" s="131">
        <f>+V7*2</f>
        <v>0</v>
      </c>
      <c r="AU7" s="30" t="str">
        <f>IF(AND(AT4=0,AT7&gt;=0), "",AT7/AT4)</f>
        <v/>
      </c>
      <c r="AV7" s="47" t="str">
        <f t="shared" si="6"/>
        <v/>
      </c>
      <c r="AW7" s="131">
        <f>+AQ7/6</f>
        <v>0</v>
      </c>
      <c r="AX7" s="30">
        <f>IF(AND(AW4=0,AW7&gt;=0), "",AW7/AW4)</f>
        <v>0</v>
      </c>
      <c r="AY7" s="44"/>
      <c r="AZ7" s="131">
        <f>+AT7/6</f>
        <v>0</v>
      </c>
      <c r="BA7" s="30" t="str">
        <f>IF(AND(AZ4=0,AZ7&gt;=0), "",AZ7/AZ4)</f>
        <v/>
      </c>
      <c r="BB7" s="47" t="str">
        <f t="shared" si="7"/>
        <v/>
      </c>
      <c r="BC7" s="129">
        <f>+'N EERR LOS NA'!I7</f>
        <v>0</v>
      </c>
      <c r="BD7" s="30" t="str">
        <f>IF(AND(BC4=0,BC7&gt;=0), "",BC7/BC4)</f>
        <v/>
      </c>
      <c r="BE7" s="44"/>
      <c r="BF7" s="30" t="str">
        <f t="shared" si="8"/>
        <v/>
      </c>
      <c r="BG7" s="130">
        <f>+AQ7+BC7</f>
        <v>0</v>
      </c>
      <c r="BH7" s="30">
        <f>IF(AND(BG4=0,BG7&gt;=0), "",BG7/BG4)</f>
        <v>0</v>
      </c>
      <c r="BI7" s="44"/>
      <c r="BJ7" s="129">
        <f>+'N EERR LOS NA'!J7</f>
        <v>0</v>
      </c>
      <c r="BK7" s="30" t="str">
        <f>IF(AND(BJ4=0,BJ7&gt;=0), "",BJ7/BJ4)</f>
        <v/>
      </c>
      <c r="BL7" s="44"/>
      <c r="BM7" s="30" t="str">
        <f t="shared" si="9"/>
        <v/>
      </c>
      <c r="BN7" s="130">
        <f>+BG7+BJ7</f>
        <v>0</v>
      </c>
      <c r="BO7" s="30">
        <f>IF(AND(BN4=0,BN7&gt;=0), "",BN7/BN4)</f>
        <v>0</v>
      </c>
      <c r="BP7" s="44"/>
      <c r="BQ7" s="129">
        <f>+'N EERR LOS NA'!K7</f>
        <v>0</v>
      </c>
      <c r="BR7" s="30" t="str">
        <f>IF(AND(BQ4=0,BQ7&gt;=0), "",BQ7/BQ4)</f>
        <v/>
      </c>
      <c r="BS7" s="44"/>
      <c r="BT7" s="30" t="str">
        <f t="shared" si="10"/>
        <v/>
      </c>
      <c r="BU7" s="130">
        <f>+BN7+BQ7</f>
        <v>0</v>
      </c>
      <c r="BV7" s="30">
        <f>IF(AND(BU4=0,BU7&gt;=0), "",BU7/BU4)</f>
        <v>0</v>
      </c>
      <c r="BW7" s="44"/>
      <c r="BX7" s="131">
        <f>+AZ7*9</f>
        <v>0</v>
      </c>
      <c r="BY7" s="30" t="str">
        <f>IF(AND(BX4=0,BX7&gt;=0), "",BX7/BX4)</f>
        <v/>
      </c>
      <c r="BZ7" s="47" t="str">
        <f t="shared" si="11"/>
        <v/>
      </c>
      <c r="CA7" s="129">
        <f>+'N EERR LOS NA'!L7</f>
        <v>0</v>
      </c>
      <c r="CB7" s="30" t="str">
        <f>IF(AND(CA4=0,CA7&gt;=0), "",CA7/CA4)</f>
        <v/>
      </c>
      <c r="CC7" s="44"/>
      <c r="CD7" s="30" t="str">
        <f t="shared" si="12"/>
        <v/>
      </c>
      <c r="CE7" s="130">
        <f>+BU7+CA7</f>
        <v>0</v>
      </c>
      <c r="CF7" s="30">
        <f>IF(AND(CE4=0,CE7&gt;=0), "",CE7/CE4)</f>
        <v>0</v>
      </c>
      <c r="CG7" s="44"/>
      <c r="CH7" s="129">
        <f>+'N EERR LOS NA'!M7</f>
        <v>0</v>
      </c>
      <c r="CI7" s="30" t="str">
        <f>IF(AND(CH4=0,CH7&gt;=0), "",CH7/CH4)</f>
        <v/>
      </c>
      <c r="CJ7" s="44"/>
      <c r="CK7" s="30" t="str">
        <f t="shared" si="13"/>
        <v/>
      </c>
      <c r="CL7" s="130">
        <f>+CE7+CH7</f>
        <v>0</v>
      </c>
      <c r="CM7" s="30">
        <f>IF(AND(CL4=0,CL7&gt;=0), "",CL7/CL4)</f>
        <v>0</v>
      </c>
      <c r="CN7" s="44"/>
      <c r="CO7" s="129">
        <f>+'N EERR LOS NA'!N7</f>
        <v>0</v>
      </c>
      <c r="CP7" s="30" t="str">
        <f>IF(AND(CO4=0,CO7&gt;=0), "",CO7/CO4)</f>
        <v/>
      </c>
      <c r="CQ7" s="44"/>
      <c r="CR7" s="30" t="str">
        <f t="shared" si="14"/>
        <v/>
      </c>
      <c r="CS7" s="130">
        <f>+CL7+CO7</f>
        <v>0</v>
      </c>
      <c r="CT7" s="30">
        <f>IF(AND(CS4=0,CS7&gt;=0), "",CS7/CS4)</f>
        <v>0</v>
      </c>
      <c r="CU7" s="44"/>
      <c r="CV7" s="131">
        <f>+AZ7*12</f>
        <v>0</v>
      </c>
      <c r="CW7" s="30" t="str">
        <f>IF(AND(CV4=0,CV7&gt;=0), "",CV7/CV4)</f>
        <v/>
      </c>
      <c r="CX7" s="47" t="str">
        <f t="shared" si="15"/>
        <v/>
      </c>
    </row>
    <row r="8" spans="1:102" outlineLevel="1" x14ac:dyDescent="0.3">
      <c r="A8" s="29" t="s">
        <v>53</v>
      </c>
      <c r="B8" s="129">
        <f>+'N EERR LOS NA'!B8+'N EERR LOS NA'!B9</f>
        <v>0</v>
      </c>
      <c r="C8" s="30" t="str">
        <f>IF(AND(B5=0,B8&gt;=0), "",B8/B5)</f>
        <v/>
      </c>
      <c r="D8" s="44"/>
      <c r="E8" s="129">
        <f>+'N EERR LOS NA'!C8+'N EERR LOS NA'!C9</f>
        <v>0</v>
      </c>
      <c r="F8" s="30">
        <f>IF(AND(E5=0,E8&gt;=0), "",E8/E5)</f>
        <v>0</v>
      </c>
      <c r="G8" s="44"/>
      <c r="H8" s="129">
        <f>+'N EERR LOS NA'!D8+'N EERR LOS NA'!D9</f>
        <v>0</v>
      </c>
      <c r="I8" s="30">
        <f>IF(AND(H5=0,H8&gt;=0), "",H8/H5)</f>
        <v>0</v>
      </c>
      <c r="J8" s="44"/>
      <c r="K8" s="30" t="str">
        <f t="shared" si="0"/>
        <v/>
      </c>
      <c r="L8" s="130">
        <f>+E8+H8</f>
        <v>0</v>
      </c>
      <c r="M8" s="30">
        <f>IF(AND(L5=0,L8&gt;=0), "",L8/L5)</f>
        <v>0</v>
      </c>
      <c r="N8" s="44"/>
      <c r="O8" s="129">
        <f>+'N EERR LOS NA'!E8+'N EERR LOS NA'!E9</f>
        <v>0</v>
      </c>
      <c r="P8" s="30">
        <f>IF(AND(O5=0,O8&gt;=0), "",O8/O5)</f>
        <v>0</v>
      </c>
      <c r="Q8" s="44"/>
      <c r="R8" s="30" t="str">
        <f t="shared" si="1"/>
        <v/>
      </c>
      <c r="S8" s="130">
        <f>+L8+O8</f>
        <v>0</v>
      </c>
      <c r="T8" s="30">
        <f>IF(AND(S5=0,S8&gt;=0), "",S8/S5)</f>
        <v>0</v>
      </c>
      <c r="U8" s="44"/>
      <c r="V8" s="131"/>
      <c r="W8" s="30" t="str">
        <f>IF(AND(V5=0,V8&gt;=0), "",V8/V5)</f>
        <v/>
      </c>
      <c r="X8" s="47" t="str">
        <f t="shared" si="2"/>
        <v/>
      </c>
      <c r="Y8" s="129">
        <f>+'N EERR LOS NA'!F8+'N EERR LOS NA'!F9</f>
        <v>0</v>
      </c>
      <c r="Z8" s="30">
        <f>IF(AND(Y5=0,Y8&gt;=0), "",Y8/Y5)</f>
        <v>0</v>
      </c>
      <c r="AA8" s="44"/>
      <c r="AB8" s="30" t="str">
        <f t="shared" si="3"/>
        <v/>
      </c>
      <c r="AC8" s="130">
        <f>+S8+Y8</f>
        <v>0</v>
      </c>
      <c r="AD8" s="30">
        <f>IF(AND(AC5=0,AC8&gt;=0), "",AC8/AC5)</f>
        <v>0</v>
      </c>
      <c r="AE8" s="44"/>
      <c r="AF8" s="129">
        <f>+'N EERR LOS NA'!G8+'N EERR LOS NA'!G9</f>
        <v>-559.475186768512</v>
      </c>
      <c r="AG8" s="30">
        <f>IF(AND(AF5=0,AF8&gt;=0), "",AF8/AF5)</f>
        <v>-4.1066848873996142E-2</v>
      </c>
      <c r="AH8" s="44"/>
      <c r="AI8" s="30" t="e">
        <f t="shared" si="4"/>
        <v>#DIV/0!</v>
      </c>
      <c r="AJ8" s="130">
        <f t="shared" si="16"/>
        <v>-559.475186768512</v>
      </c>
      <c r="AK8" s="30">
        <f>IF(AND(AJ5=0,AJ8&gt;=0), "",AJ8/AJ5)</f>
        <v>-9.947656705587421E-3</v>
      </c>
      <c r="AL8" s="44"/>
      <c r="AM8" s="129">
        <f>+'N EERR LOS NA'!H8+'N EERR LOS NA'!H9</f>
        <v>-591.75675512312534</v>
      </c>
      <c r="AN8" s="30">
        <f>IF(AND(AM5=0,AM8&gt;=0), "",AM8/AM5)</f>
        <v>-5.1593908888506124E-2</v>
      </c>
      <c r="AO8" s="44"/>
      <c r="AP8" s="30">
        <f t="shared" si="5"/>
        <v>5.7699732031136777E-2</v>
      </c>
      <c r="AQ8" s="130">
        <f t="shared" si="17"/>
        <v>-1151.2319418916372</v>
      </c>
      <c r="AR8" s="30">
        <f>IF(AND(AQ5=0,AQ8&gt;=0), "",AQ8/AQ5)</f>
        <v>-1.7002036281885059E-2</v>
      </c>
      <c r="AS8" s="44"/>
      <c r="AT8" s="131">
        <f>+V8*2</f>
        <v>0</v>
      </c>
      <c r="AU8" s="30" t="str">
        <f>IF(AND(AT5=0,AT8&gt;=0), "",AT8/AT5)</f>
        <v/>
      </c>
      <c r="AV8" s="47" t="e">
        <f t="shared" si="6"/>
        <v>#DIV/0!</v>
      </c>
      <c r="AW8" s="131">
        <f>+AQ8/6</f>
        <v>-191.87199031527288</v>
      </c>
      <c r="AX8" s="30">
        <f>IF(AND(AW5=0,AW8&gt;=0), "",AW8/AW5)</f>
        <v>-1.7002036281885059E-2</v>
      </c>
      <c r="AY8" s="44"/>
      <c r="AZ8" s="131">
        <f>+AT8/6</f>
        <v>0</v>
      </c>
      <c r="BA8" s="30" t="str">
        <f>IF(AND(AZ5=0,AZ8&gt;=0), "",AZ8/AZ5)</f>
        <v/>
      </c>
      <c r="BB8" s="47" t="e">
        <f t="shared" si="7"/>
        <v>#DIV/0!</v>
      </c>
      <c r="BC8" s="129">
        <f>+'N EERR LOS NA'!I8+'N EERR LOS NA'!I9</f>
        <v>0</v>
      </c>
      <c r="BD8" s="30" t="str">
        <f>IF(AND(BC5=0,BC8&gt;=0), "",BC8/BC5)</f>
        <v/>
      </c>
      <c r="BE8" s="44"/>
      <c r="BF8" s="30">
        <f t="shared" si="8"/>
        <v>1</v>
      </c>
      <c r="BG8" s="130">
        <f>+AQ8+BC8</f>
        <v>-1151.2319418916372</v>
      </c>
      <c r="BH8" s="30">
        <f>IF(AND(BG5=0,BG8&gt;=0), "",BG8/BG5)</f>
        <v>-1.7002036281885059E-2</v>
      </c>
      <c r="BI8" s="44"/>
      <c r="BJ8" s="129">
        <f>+'N EERR LOS NA'!J8+'N EERR LOS NA'!J9</f>
        <v>0</v>
      </c>
      <c r="BK8" s="30" t="str">
        <f>IF(AND(BJ5=0,BJ8&gt;=0), "",BJ8/BJ5)</f>
        <v/>
      </c>
      <c r="BL8" s="44"/>
      <c r="BM8" s="30" t="str">
        <f t="shared" si="9"/>
        <v/>
      </c>
      <c r="BN8" s="130">
        <f>+BG8+BJ8</f>
        <v>-1151.2319418916372</v>
      </c>
      <c r="BO8" s="30">
        <f>IF(AND(BN5=0,BN8&gt;=0), "",BN8/BN5)</f>
        <v>-1.7002036281885059E-2</v>
      </c>
      <c r="BP8" s="44"/>
      <c r="BQ8" s="129">
        <f>+'N EERR LOS NA'!K8+'N EERR LOS NA'!K9</f>
        <v>0</v>
      </c>
      <c r="BR8" s="30" t="str">
        <f>IF(AND(BQ5=0,BQ8&gt;=0), "",BQ8/BQ5)</f>
        <v/>
      </c>
      <c r="BS8" s="44"/>
      <c r="BT8" s="30" t="str">
        <f t="shared" si="10"/>
        <v/>
      </c>
      <c r="BU8" s="130">
        <f>+BN8+BQ8</f>
        <v>-1151.2319418916372</v>
      </c>
      <c r="BV8" s="30">
        <f>IF(AND(BU5=0,BU8&gt;=0), "",BU8/BU5)</f>
        <v>-1.7002036281885059E-2</v>
      </c>
      <c r="BW8" s="44"/>
      <c r="BX8" s="131">
        <f>+AZ8*9</f>
        <v>0</v>
      </c>
      <c r="BY8" s="30" t="str">
        <f>IF(AND(BX5=0,BX8&gt;=0), "",BX8/BX5)</f>
        <v/>
      </c>
      <c r="BZ8" s="47" t="e">
        <f t="shared" si="11"/>
        <v>#DIV/0!</v>
      </c>
      <c r="CA8" s="129">
        <f>+'N EERR LOS NA'!L8+'N EERR LOS NA'!L9</f>
        <v>0</v>
      </c>
      <c r="CB8" s="30" t="str">
        <f>IF(AND(CA5=0,CA8&gt;=0), "",CA8/CA5)</f>
        <v/>
      </c>
      <c r="CC8" s="44"/>
      <c r="CD8" s="30" t="str">
        <f t="shared" si="12"/>
        <v/>
      </c>
      <c r="CE8" s="130">
        <f>+BU8+CA8</f>
        <v>-1151.2319418916372</v>
      </c>
      <c r="CF8" s="30">
        <f>IF(AND(CE5=0,CE8&gt;=0), "",CE8/CE5)</f>
        <v>-1.7002036281885059E-2</v>
      </c>
      <c r="CG8" s="44"/>
      <c r="CH8" s="129">
        <f>+'N EERR LOS NA'!M8+'N EERR LOS NA'!M9</f>
        <v>0</v>
      </c>
      <c r="CI8" s="30" t="str">
        <f>IF(AND(CH5=0,CH8&gt;=0), "",CH8/CH5)</f>
        <v/>
      </c>
      <c r="CJ8" s="44"/>
      <c r="CK8" s="30" t="str">
        <f t="shared" si="13"/>
        <v/>
      </c>
      <c r="CL8" s="130">
        <f>+CE8+CH8</f>
        <v>-1151.2319418916372</v>
      </c>
      <c r="CM8" s="30">
        <f>IF(AND(CL5=0,CL8&gt;=0), "",CL8/CL5)</f>
        <v>-1.7002036281885059E-2</v>
      </c>
      <c r="CN8" s="44"/>
      <c r="CO8" s="129">
        <f>+'N EERR LOS NA'!N8+'N EERR LOS NA'!N9</f>
        <v>0</v>
      </c>
      <c r="CP8" s="30" t="str">
        <f>IF(AND(CO5=0,CO8&gt;=0), "",CO8/CO5)</f>
        <v/>
      </c>
      <c r="CQ8" s="44"/>
      <c r="CR8" s="30" t="str">
        <f t="shared" si="14"/>
        <v/>
      </c>
      <c r="CS8" s="130">
        <f>+CL8+CO8</f>
        <v>-1151.2319418916372</v>
      </c>
      <c r="CT8" s="30">
        <f>IF(AND(CS5=0,CS8&gt;=0), "",CS8/CS5)</f>
        <v>-1.7002036281885059E-2</v>
      </c>
      <c r="CU8" s="44"/>
      <c r="CV8" s="131">
        <f>+AZ8*12</f>
        <v>0</v>
      </c>
      <c r="CW8" s="30" t="str">
        <f>IF(AND(CV5=0,CV8&gt;=0), "",CV8/CV5)</f>
        <v/>
      </c>
      <c r="CX8" s="47" t="e">
        <f t="shared" si="15"/>
        <v>#DIV/0!</v>
      </c>
    </row>
    <row r="9" spans="1:102" outlineLevel="1" x14ac:dyDescent="0.3">
      <c r="A9" s="29"/>
      <c r="B9" s="129"/>
      <c r="C9" s="30"/>
      <c r="D9" s="44"/>
      <c r="E9" s="129"/>
      <c r="F9" s="30"/>
      <c r="G9" s="44"/>
      <c r="H9" s="129"/>
      <c r="I9" s="30"/>
      <c r="J9" s="44"/>
      <c r="K9" s="30" t="str">
        <f t="shared" si="0"/>
        <v/>
      </c>
      <c r="M9" s="30"/>
      <c r="N9" s="44"/>
      <c r="O9" s="129"/>
      <c r="P9" s="30"/>
      <c r="Q9" s="44"/>
      <c r="R9" s="30" t="str">
        <f t="shared" si="1"/>
        <v/>
      </c>
      <c r="T9" s="30"/>
      <c r="U9" s="44"/>
      <c r="V9" s="131"/>
      <c r="W9" s="30"/>
      <c r="X9" s="47" t="str">
        <f t="shared" si="2"/>
        <v/>
      </c>
      <c r="Y9" s="129"/>
      <c r="Z9" s="30"/>
      <c r="AA9" s="44"/>
      <c r="AB9" s="30" t="str">
        <f t="shared" si="3"/>
        <v/>
      </c>
      <c r="AD9" s="30"/>
      <c r="AE9" s="44"/>
      <c r="AF9" s="129"/>
      <c r="AG9" s="30"/>
      <c r="AH9" s="44"/>
      <c r="AI9" s="30" t="str">
        <f t="shared" si="4"/>
        <v/>
      </c>
      <c r="AJ9" s="130">
        <f t="shared" si="16"/>
        <v>0</v>
      </c>
      <c r="AK9" s="30"/>
      <c r="AL9" s="44"/>
      <c r="AM9" s="129"/>
      <c r="AN9" s="30"/>
      <c r="AO9" s="44"/>
      <c r="AP9" s="30" t="str">
        <f t="shared" si="5"/>
        <v/>
      </c>
      <c r="AQ9" s="130">
        <f t="shared" si="17"/>
        <v>0</v>
      </c>
      <c r="AR9" s="30"/>
      <c r="AS9" s="44"/>
      <c r="AT9" s="131">
        <f>+V9*2</f>
        <v>0</v>
      </c>
      <c r="AU9" s="30"/>
      <c r="AV9" s="47" t="str">
        <f t="shared" si="6"/>
        <v/>
      </c>
      <c r="AW9" s="131"/>
      <c r="AX9" s="30"/>
      <c r="AY9" s="44"/>
      <c r="AZ9" s="131">
        <f>+AT9/6</f>
        <v>0</v>
      </c>
      <c r="BA9" s="30"/>
      <c r="BB9" s="47" t="str">
        <f t="shared" si="7"/>
        <v/>
      </c>
      <c r="BC9" s="129"/>
      <c r="BD9" s="30"/>
      <c r="BE9" s="44"/>
      <c r="BF9" s="30" t="str">
        <f t="shared" si="8"/>
        <v/>
      </c>
      <c r="BG9" s="130">
        <f>+AQ9+BC9</f>
        <v>0</v>
      </c>
      <c r="BH9" s="30"/>
      <c r="BI9" s="44"/>
      <c r="BJ9" s="129"/>
      <c r="BK9" s="30"/>
      <c r="BL9" s="44"/>
      <c r="BM9" s="30" t="str">
        <f t="shared" si="9"/>
        <v/>
      </c>
      <c r="BN9" s="130">
        <f>+BG9+BJ9</f>
        <v>0</v>
      </c>
      <c r="BO9" s="30"/>
      <c r="BP9" s="44"/>
      <c r="BQ9" s="129"/>
      <c r="BR9" s="30"/>
      <c r="BS9" s="44"/>
      <c r="BT9" s="30" t="str">
        <f t="shared" si="10"/>
        <v/>
      </c>
      <c r="BU9" s="130">
        <f>+BN9+BQ9</f>
        <v>0</v>
      </c>
      <c r="BV9" s="30"/>
      <c r="BW9" s="44"/>
      <c r="BX9" s="131">
        <f>+AZ9*9</f>
        <v>0</v>
      </c>
      <c r="BY9" s="30"/>
      <c r="BZ9" s="47" t="str">
        <f t="shared" si="11"/>
        <v/>
      </c>
      <c r="CA9" s="129"/>
      <c r="CB9" s="30"/>
      <c r="CC9" s="44"/>
      <c r="CD9" s="30" t="str">
        <f t="shared" si="12"/>
        <v/>
      </c>
      <c r="CF9" s="30"/>
      <c r="CG9" s="44"/>
      <c r="CH9" s="129"/>
      <c r="CI9" s="30"/>
      <c r="CJ9" s="44"/>
      <c r="CK9" s="30" t="str">
        <f t="shared" si="13"/>
        <v/>
      </c>
      <c r="CL9" s="130">
        <f>+CE9+CH9</f>
        <v>0</v>
      </c>
      <c r="CM9" s="30"/>
      <c r="CN9" s="44"/>
      <c r="CO9" s="129"/>
      <c r="CP9" s="30"/>
      <c r="CQ9" s="44"/>
      <c r="CR9" s="30" t="str">
        <f t="shared" si="14"/>
        <v/>
      </c>
      <c r="CS9" s="130">
        <f>+CL9+CO9</f>
        <v>0</v>
      </c>
      <c r="CT9" s="30"/>
      <c r="CU9" s="44"/>
      <c r="CV9" s="131">
        <f>+AZ9*12</f>
        <v>0</v>
      </c>
      <c r="CW9" s="30"/>
      <c r="CX9" s="47" t="str">
        <f t="shared" si="15"/>
        <v/>
      </c>
    </row>
    <row r="10" spans="1:102" s="6" customFormat="1" outlineLevel="1" x14ac:dyDescent="0.3">
      <c r="A10" s="37" t="s">
        <v>43</v>
      </c>
      <c r="B10" s="126">
        <f>SUM(B11:B14)</f>
        <v>0</v>
      </c>
      <c r="C10" s="38" t="str">
        <f>IF(AND(B4=0,B10&gt;=0), "",B10/B4)</f>
        <v/>
      </c>
      <c r="D10" s="43"/>
      <c r="E10" s="126">
        <f>SUM(E11:E14)</f>
        <v>0</v>
      </c>
      <c r="F10" s="38">
        <f>IF(AND(E4=0,E10&gt;=0), "",E10/E4)</f>
        <v>0</v>
      </c>
      <c r="G10" s="43"/>
      <c r="H10" s="126">
        <f>SUM(H11:H14)</f>
        <v>0</v>
      </c>
      <c r="I10" s="38">
        <f>IF(AND(H4=0,H10&gt;=0), "",H10/H4)</f>
        <v>0</v>
      </c>
      <c r="J10" s="43"/>
      <c r="K10" s="38" t="str">
        <f t="shared" si="0"/>
        <v/>
      </c>
      <c r="L10" s="127">
        <f>SUM(L11:L14)</f>
        <v>0</v>
      </c>
      <c r="M10" s="38">
        <f>IF(AND(L4=0,L10&gt;=0), "",L10/L4)</f>
        <v>0</v>
      </c>
      <c r="N10" s="43"/>
      <c r="O10" s="126">
        <f>SUM(O11:O14)</f>
        <v>0</v>
      </c>
      <c r="P10" s="38">
        <f>IF(AND(O4=0,O10&gt;=0), "",O10/O4)</f>
        <v>0</v>
      </c>
      <c r="Q10" s="43"/>
      <c r="R10" s="38" t="str">
        <f t="shared" si="1"/>
        <v/>
      </c>
      <c r="S10" s="127">
        <f>SUM(S11:S14)</f>
        <v>0</v>
      </c>
      <c r="T10" s="38">
        <f>IF(AND(S4=0,S10&gt;=0), "",S10/S4)</f>
        <v>0</v>
      </c>
      <c r="U10" s="43"/>
      <c r="V10" s="128">
        <f>SUM(V11:V14)</f>
        <v>0</v>
      </c>
      <c r="W10" s="38" t="str">
        <f>IF(AND(V4=0,V10&gt;=0), "",V10/V4)</f>
        <v/>
      </c>
      <c r="X10" s="91" t="str">
        <f t="shared" si="2"/>
        <v/>
      </c>
      <c r="Y10" s="126">
        <f>SUM(Y11:Y14)</f>
        <v>0</v>
      </c>
      <c r="Z10" s="38">
        <f>IF(AND(Y4=0,Y10&gt;=0), "",Y10/Y4)</f>
        <v>0</v>
      </c>
      <c r="AA10" s="43"/>
      <c r="AB10" s="38" t="str">
        <f t="shared" si="3"/>
        <v/>
      </c>
      <c r="AC10" s="127">
        <f>SUM(AC11:AC14)</f>
        <v>0</v>
      </c>
      <c r="AD10" s="38">
        <f>IF(AND(AC4=0,AC10&gt;=0), "",AC10/AC4)</f>
        <v>0</v>
      </c>
      <c r="AE10" s="43"/>
      <c r="AF10" s="126">
        <f>SUM(AF11:AF14)</f>
        <v>0</v>
      </c>
      <c r="AG10" s="38">
        <f>IF(AND(AF4=0,AF10&gt;=0), "",AF10/AF4)</f>
        <v>0</v>
      </c>
      <c r="AH10" s="43"/>
      <c r="AI10" s="38" t="str">
        <f t="shared" si="4"/>
        <v/>
      </c>
      <c r="AJ10" s="127">
        <f>SUM(AJ11:AJ14)</f>
        <v>0</v>
      </c>
      <c r="AK10" s="38">
        <f>IF(AND(AJ4=0,AJ10&gt;=0), "",AJ10/AJ4)</f>
        <v>0</v>
      </c>
      <c r="AL10" s="43"/>
      <c r="AM10" s="126">
        <f>SUM(AM11:AM14)</f>
        <v>0</v>
      </c>
      <c r="AN10" s="38">
        <f>IF(AND(AM4=0,AM10&gt;=0), "",AM10/AM4)</f>
        <v>0</v>
      </c>
      <c r="AO10" s="43"/>
      <c r="AP10" s="38" t="str">
        <f t="shared" si="5"/>
        <v/>
      </c>
      <c r="AQ10" s="127">
        <f>SUM(AQ11:AQ14)</f>
        <v>0</v>
      </c>
      <c r="AR10" s="38">
        <f>IF(AND(AQ4=0,AQ10&gt;=0), "",AQ10/AQ4)</f>
        <v>0</v>
      </c>
      <c r="AS10" s="43"/>
      <c r="AT10" s="128">
        <f>SUM(AT11:AT14)</f>
        <v>0</v>
      </c>
      <c r="AU10" s="38" t="str">
        <f>IF(AND(AT4=0,AT10&gt;=0), "",AT10/AT4)</f>
        <v/>
      </c>
      <c r="AV10" s="91" t="str">
        <f t="shared" si="6"/>
        <v/>
      </c>
      <c r="AW10" s="128">
        <f>SUM(AW11:AW14)</f>
        <v>0</v>
      </c>
      <c r="AX10" s="38">
        <f>IF(AND(AW4=0,AW10&gt;=0), "",AW10/AW4)</f>
        <v>0</v>
      </c>
      <c r="AY10" s="43"/>
      <c r="AZ10" s="128">
        <f>SUM(AZ11:AZ14)</f>
        <v>0</v>
      </c>
      <c r="BA10" s="38" t="str">
        <f>IF(AND(AZ4=0,AZ10&gt;=0), "",AZ10/AZ4)</f>
        <v/>
      </c>
      <c r="BB10" s="91" t="str">
        <f t="shared" si="7"/>
        <v/>
      </c>
      <c r="BC10" s="126">
        <f>SUM(BC11:BC14)</f>
        <v>0</v>
      </c>
      <c r="BD10" s="38" t="str">
        <f>IF(AND(BC4=0,BC10&gt;=0), "",BC10/BC4)</f>
        <v/>
      </c>
      <c r="BE10" s="43"/>
      <c r="BF10" s="38" t="str">
        <f t="shared" si="8"/>
        <v/>
      </c>
      <c r="BG10" s="127">
        <f>SUM(BG11:BG14)</f>
        <v>0</v>
      </c>
      <c r="BH10" s="38">
        <f>IF(AND(BG4=0,BG10&gt;=0), "",BG10/BG4)</f>
        <v>0</v>
      </c>
      <c r="BI10" s="43"/>
      <c r="BJ10" s="126">
        <f>SUM(BJ11:BJ14)</f>
        <v>0</v>
      </c>
      <c r="BK10" s="38" t="str">
        <f>IF(AND(BJ4=0,BJ10&gt;=0), "",BJ10/BJ4)</f>
        <v/>
      </c>
      <c r="BL10" s="43"/>
      <c r="BM10" s="38" t="str">
        <f t="shared" si="9"/>
        <v/>
      </c>
      <c r="BN10" s="127">
        <f>SUM(BN11:BN14)</f>
        <v>0</v>
      </c>
      <c r="BO10" s="38">
        <f>IF(AND(BN4=0,BN10&gt;=0), "",BN10/BN4)</f>
        <v>0</v>
      </c>
      <c r="BP10" s="43"/>
      <c r="BQ10" s="126">
        <f>SUM(BQ11:BQ14)</f>
        <v>0</v>
      </c>
      <c r="BR10" s="38" t="str">
        <f>IF(AND(BQ4=0,BQ10&gt;=0), "",BQ10/BQ4)</f>
        <v/>
      </c>
      <c r="BS10" s="43"/>
      <c r="BT10" s="38" t="str">
        <f t="shared" si="10"/>
        <v/>
      </c>
      <c r="BU10" s="127">
        <f>SUM(BU11:BU14)</f>
        <v>0</v>
      </c>
      <c r="BV10" s="38">
        <f>IF(AND(BU4=0,BU10&gt;=0), "",BU10/BU4)</f>
        <v>0</v>
      </c>
      <c r="BW10" s="43"/>
      <c r="BX10" s="128">
        <f>SUM(BX11:BX14)</f>
        <v>0</v>
      </c>
      <c r="BY10" s="38" t="str">
        <f>IF(AND(BX4=0,BX10&gt;=0), "",BX10/BX4)</f>
        <v/>
      </c>
      <c r="BZ10" s="91" t="str">
        <f t="shared" si="11"/>
        <v/>
      </c>
      <c r="CA10" s="126">
        <f>SUM(CA11:CA14)</f>
        <v>0</v>
      </c>
      <c r="CB10" s="38" t="str">
        <f>IF(AND(CA4=0,CA10&gt;=0), "",CA10/CA4)</f>
        <v/>
      </c>
      <c r="CC10" s="43"/>
      <c r="CD10" s="38" t="str">
        <f t="shared" si="12"/>
        <v/>
      </c>
      <c r="CE10" s="127">
        <f>SUM(CE11:CE14)</f>
        <v>0</v>
      </c>
      <c r="CF10" s="38">
        <f>IF(AND(CE4=0,CE10&gt;=0), "",CE10/CE4)</f>
        <v>0</v>
      </c>
      <c r="CG10" s="43"/>
      <c r="CH10" s="126">
        <f>SUM(CH11:CH14)</f>
        <v>0</v>
      </c>
      <c r="CI10" s="38" t="str">
        <f>IF(AND(CH4=0,CH10&gt;=0), "",CH10/CH4)</f>
        <v/>
      </c>
      <c r="CJ10" s="43"/>
      <c r="CK10" s="38" t="str">
        <f t="shared" si="13"/>
        <v/>
      </c>
      <c r="CL10" s="127">
        <f>SUM(CL11:CL14)</f>
        <v>0</v>
      </c>
      <c r="CM10" s="38">
        <f>IF(AND(CL4=0,CL10&gt;=0), "",CL10/CL4)</f>
        <v>0</v>
      </c>
      <c r="CN10" s="43"/>
      <c r="CO10" s="126">
        <f>SUM(CO11:CO14)</f>
        <v>0</v>
      </c>
      <c r="CP10" s="38" t="str">
        <f>IF(AND(CO4=0,CO10&gt;=0), "",CO10/CO4)</f>
        <v/>
      </c>
      <c r="CQ10" s="43"/>
      <c r="CR10" s="38" t="str">
        <f t="shared" si="14"/>
        <v/>
      </c>
      <c r="CS10" s="127">
        <f>SUM(CS11:CS14)</f>
        <v>0</v>
      </c>
      <c r="CT10" s="38">
        <f>IF(AND(CS4=0,CS10&gt;=0), "",CS10/CS4)</f>
        <v>0</v>
      </c>
      <c r="CU10" s="43"/>
      <c r="CV10" s="128">
        <f>SUM(CV11:CV14)</f>
        <v>0</v>
      </c>
      <c r="CW10" s="38" t="str">
        <f>IF(AND(CV4=0,CV10&gt;=0), "",CV10/CV4)</f>
        <v/>
      </c>
      <c r="CX10" s="91" t="str">
        <f t="shared" si="15"/>
        <v/>
      </c>
    </row>
    <row r="11" spans="1:102" outlineLevel="1" x14ac:dyDescent="0.3">
      <c r="A11" s="29" t="s">
        <v>40</v>
      </c>
      <c r="B11" s="129">
        <f>+'N EERR LOS NA'!B10</f>
        <v>0</v>
      </c>
      <c r="C11" s="30" t="str">
        <f>IF(AND(B4=0,B11&gt;=0), "",B11/B4)</f>
        <v/>
      </c>
      <c r="D11" s="44"/>
      <c r="E11" s="129">
        <f>+'N EERR LOS NA'!C10</f>
        <v>0</v>
      </c>
      <c r="F11" s="30">
        <f>IF(AND(E4=0,E11&gt;=0), "",E11/E4)</f>
        <v>0</v>
      </c>
      <c r="G11" s="44"/>
      <c r="H11" s="129">
        <f>+'N EERR LOS NA'!D10</f>
        <v>0</v>
      </c>
      <c r="I11" s="30">
        <f>IF(AND(H4=0,H11&gt;=0), "",H11/H4)</f>
        <v>0</v>
      </c>
      <c r="J11" s="44"/>
      <c r="K11" s="30" t="str">
        <f t="shared" si="0"/>
        <v/>
      </c>
      <c r="L11" s="130">
        <f>+E11+H11</f>
        <v>0</v>
      </c>
      <c r="M11" s="30">
        <f>IF(AND(L4=0,L11&gt;=0), "",L11/L4)</f>
        <v>0</v>
      </c>
      <c r="N11" s="44"/>
      <c r="O11" s="129">
        <f>+'N EERR LOS NA'!E10</f>
        <v>0</v>
      </c>
      <c r="P11" s="30">
        <f>IF(AND(O4=0,O11&gt;=0), "",O11/O4)</f>
        <v>0</v>
      </c>
      <c r="Q11" s="44"/>
      <c r="R11" s="30" t="str">
        <f t="shared" si="1"/>
        <v/>
      </c>
      <c r="S11" s="130">
        <f>+L11+O11</f>
        <v>0</v>
      </c>
      <c r="T11" s="30">
        <f>IF(AND(S4=0,S11&gt;=0), "",S11/S4)</f>
        <v>0</v>
      </c>
      <c r="U11" s="44"/>
      <c r="V11" s="131"/>
      <c r="W11" s="30" t="str">
        <f>IF(AND(V4=0,V11&gt;=0), "",V11/V4)</f>
        <v/>
      </c>
      <c r="X11" s="47" t="str">
        <f t="shared" si="2"/>
        <v/>
      </c>
      <c r="Y11" s="129">
        <f>+'N EERR LOS NA'!F10</f>
        <v>0</v>
      </c>
      <c r="Z11" s="30">
        <f>IF(AND(Y4=0,Y11&gt;=0), "",Y11/Y4)</f>
        <v>0</v>
      </c>
      <c r="AA11" s="44"/>
      <c r="AB11" s="30" t="str">
        <f t="shared" si="3"/>
        <v/>
      </c>
      <c r="AC11" s="130">
        <f>+S11+Y11</f>
        <v>0</v>
      </c>
      <c r="AD11" s="30">
        <f>IF(AND(AC4=0,AC11&gt;=0), "",AC11/AC4)</f>
        <v>0</v>
      </c>
      <c r="AE11" s="44"/>
      <c r="AF11" s="129">
        <f>+'N EERR LOS NA'!G10</f>
        <v>0</v>
      </c>
      <c r="AG11" s="30">
        <f>IF(AND(AF4=0,AF11&gt;=0), "",AF11/AF4)</f>
        <v>0</v>
      </c>
      <c r="AH11" s="44"/>
      <c r="AI11" s="30" t="str">
        <f t="shared" si="4"/>
        <v/>
      </c>
      <c r="AJ11" s="130">
        <f t="shared" si="16"/>
        <v>0</v>
      </c>
      <c r="AK11" s="30">
        <f>IF(AND(AJ4=0,AJ11&gt;=0), "",AJ11/AJ4)</f>
        <v>0</v>
      </c>
      <c r="AL11" s="44"/>
      <c r="AM11" s="129">
        <f>+'N EERR LOS NA'!H10</f>
        <v>0</v>
      </c>
      <c r="AN11" s="30">
        <f>IF(AND(AM4=0,AM11&gt;=0), "",AM11/AM4)</f>
        <v>0</v>
      </c>
      <c r="AO11" s="44"/>
      <c r="AP11" s="30" t="str">
        <f t="shared" si="5"/>
        <v/>
      </c>
      <c r="AQ11" s="130">
        <f t="shared" si="17"/>
        <v>0</v>
      </c>
      <c r="AR11" s="30">
        <f>IF(AND(AQ4=0,AQ11&gt;=0), "",AQ11/AQ4)</f>
        <v>0</v>
      </c>
      <c r="AS11" s="44"/>
      <c r="AT11" s="131">
        <f>+V11*2</f>
        <v>0</v>
      </c>
      <c r="AU11" s="30" t="str">
        <f>IF(AND(AT4=0,AT11&gt;=0), "",AT11/AT4)</f>
        <v/>
      </c>
      <c r="AV11" s="47" t="str">
        <f t="shared" si="6"/>
        <v/>
      </c>
      <c r="AW11" s="131">
        <f>+AQ11/6</f>
        <v>0</v>
      </c>
      <c r="AX11" s="30">
        <f>IF(AND(AW4=0,AW11&gt;=0), "",AW11/AW4)</f>
        <v>0</v>
      </c>
      <c r="AY11" s="44"/>
      <c r="AZ11" s="131">
        <f>+AT11/6</f>
        <v>0</v>
      </c>
      <c r="BA11" s="30" t="str">
        <f>IF(AND(AZ4=0,AZ11&gt;=0), "",AZ11/AZ4)</f>
        <v/>
      </c>
      <c r="BB11" s="47" t="str">
        <f t="shared" si="7"/>
        <v/>
      </c>
      <c r="BC11" s="129">
        <f>+'N EERR LOS NA'!I10</f>
        <v>0</v>
      </c>
      <c r="BD11" s="30" t="str">
        <f>IF(AND(BC4=0,BC11&gt;=0), "",BC11/BC4)</f>
        <v/>
      </c>
      <c r="BE11" s="44"/>
      <c r="BF11" s="30" t="str">
        <f t="shared" si="8"/>
        <v/>
      </c>
      <c r="BG11" s="130">
        <f>+AQ11+BC11</f>
        <v>0</v>
      </c>
      <c r="BH11" s="30">
        <f>IF(AND(BG4=0,BG11&gt;=0), "",BG11/BG4)</f>
        <v>0</v>
      </c>
      <c r="BI11" s="44"/>
      <c r="BJ11" s="129">
        <f>+'N EERR LOS NA'!J10</f>
        <v>0</v>
      </c>
      <c r="BK11" s="30" t="str">
        <f>IF(AND(BJ4=0,BJ11&gt;=0), "",BJ11/BJ4)</f>
        <v/>
      </c>
      <c r="BL11" s="44"/>
      <c r="BM11" s="30" t="str">
        <f t="shared" si="9"/>
        <v/>
      </c>
      <c r="BN11" s="130">
        <f>+BG11+BJ11</f>
        <v>0</v>
      </c>
      <c r="BO11" s="30">
        <f>IF(AND(BN4=0,BN11&gt;=0), "",BN11/BN4)</f>
        <v>0</v>
      </c>
      <c r="BP11" s="44"/>
      <c r="BQ11" s="129">
        <f>+'N EERR LOS NA'!K10</f>
        <v>0</v>
      </c>
      <c r="BR11" s="30" t="str">
        <f>IF(AND(BQ4=0,BQ11&gt;=0), "",BQ11/BQ4)</f>
        <v/>
      </c>
      <c r="BS11" s="44"/>
      <c r="BT11" s="30" t="str">
        <f t="shared" si="10"/>
        <v/>
      </c>
      <c r="BU11" s="130">
        <f>+BN11+BQ11</f>
        <v>0</v>
      </c>
      <c r="BV11" s="30">
        <f>IF(AND(BU4=0,BU11&gt;=0), "",BU11/BU4)</f>
        <v>0</v>
      </c>
      <c r="BW11" s="44"/>
      <c r="BX11" s="131">
        <f>+AZ11*9</f>
        <v>0</v>
      </c>
      <c r="BY11" s="30" t="str">
        <f>IF(AND(BX4=0,BX11&gt;=0), "",BX11/BX4)</f>
        <v/>
      </c>
      <c r="BZ11" s="47" t="str">
        <f t="shared" si="11"/>
        <v/>
      </c>
      <c r="CA11" s="129">
        <f>+'N EERR LOS NA'!L10</f>
        <v>0</v>
      </c>
      <c r="CB11" s="30" t="str">
        <f>IF(AND(CA4=0,CA11&gt;=0), "",CA11/CA4)</f>
        <v/>
      </c>
      <c r="CC11" s="44"/>
      <c r="CD11" s="30" t="str">
        <f t="shared" si="12"/>
        <v/>
      </c>
      <c r="CE11" s="130">
        <f>+BU11+CA11</f>
        <v>0</v>
      </c>
      <c r="CF11" s="30">
        <f>IF(AND(CE4=0,CE11&gt;=0), "",CE11/CE4)</f>
        <v>0</v>
      </c>
      <c r="CG11" s="44"/>
      <c r="CH11" s="129">
        <f>+'N EERR LOS NA'!M10</f>
        <v>0</v>
      </c>
      <c r="CI11" s="30" t="str">
        <f>IF(AND(CH4=0,CH11&gt;=0), "",CH11/CH4)</f>
        <v/>
      </c>
      <c r="CJ11" s="44"/>
      <c r="CK11" s="30" t="str">
        <f t="shared" si="13"/>
        <v/>
      </c>
      <c r="CL11" s="130">
        <f>+CE11+CH11</f>
        <v>0</v>
      </c>
      <c r="CM11" s="30">
        <f>IF(AND(CL4=0,CL11&gt;=0), "",CL11/CL4)</f>
        <v>0</v>
      </c>
      <c r="CN11" s="44"/>
      <c r="CO11" s="129">
        <f>+'N EERR LOS NA'!N10</f>
        <v>0</v>
      </c>
      <c r="CP11" s="30" t="str">
        <f>IF(AND(CO4=0,CO11&gt;=0), "",CO11/CO4)</f>
        <v/>
      </c>
      <c r="CQ11" s="44"/>
      <c r="CR11" s="30" t="str">
        <f t="shared" si="14"/>
        <v/>
      </c>
      <c r="CS11" s="130">
        <f>+CL11+CO11</f>
        <v>0</v>
      </c>
      <c r="CT11" s="30">
        <f>IF(AND(CS4=0,CS11&gt;=0), "",CS11/CS4)</f>
        <v>0</v>
      </c>
      <c r="CU11" s="44"/>
      <c r="CV11" s="131">
        <f t="shared" ref="CV11:CV21" si="18">+AZ11*12</f>
        <v>0</v>
      </c>
      <c r="CW11" s="30" t="str">
        <f>IF(AND(CV4=0,CV11&gt;=0), "",CV11/CV4)</f>
        <v/>
      </c>
      <c r="CX11" s="47" t="str">
        <f t="shared" si="15"/>
        <v/>
      </c>
    </row>
    <row r="12" spans="1:102" outlineLevel="1" x14ac:dyDescent="0.3">
      <c r="A12" s="29" t="s">
        <v>41</v>
      </c>
      <c r="B12" s="129">
        <f>+'N EERR LOS NA'!B11</f>
        <v>0</v>
      </c>
      <c r="C12" s="30" t="str">
        <f>IF(AND(B4=0,B12&gt;=0), "",B12/B4)</f>
        <v/>
      </c>
      <c r="D12" s="44"/>
      <c r="E12" s="129">
        <f>+'N EERR LOS NA'!C11</f>
        <v>0</v>
      </c>
      <c r="F12" s="30">
        <f>IF(AND(E4=0,E12&gt;=0), "",E12/E4)</f>
        <v>0</v>
      </c>
      <c r="G12" s="44"/>
      <c r="H12" s="129">
        <f>+'N EERR LOS NA'!D11</f>
        <v>0</v>
      </c>
      <c r="I12" s="30">
        <f>IF(AND(H4=0,H12&gt;=0), "",H12/H4)</f>
        <v>0</v>
      </c>
      <c r="J12" s="44"/>
      <c r="K12" s="30" t="str">
        <f t="shared" si="0"/>
        <v/>
      </c>
      <c r="L12" s="130">
        <f>+E12+H12</f>
        <v>0</v>
      </c>
      <c r="M12" s="30">
        <f>IF(AND(L4=0,L12&gt;=0), "",L12/L4)</f>
        <v>0</v>
      </c>
      <c r="N12" s="44"/>
      <c r="O12" s="129">
        <f>+'N EERR LOS NA'!E11</f>
        <v>0</v>
      </c>
      <c r="P12" s="30">
        <f>IF(AND(O4=0,O12&gt;=0), "",O12/O4)</f>
        <v>0</v>
      </c>
      <c r="Q12" s="44"/>
      <c r="R12" s="30" t="str">
        <f t="shared" si="1"/>
        <v/>
      </c>
      <c r="S12" s="130">
        <f>+L12+O12</f>
        <v>0</v>
      </c>
      <c r="T12" s="30">
        <f>IF(AND(S4=0,S12&gt;=0), "",S12/S4)</f>
        <v>0</v>
      </c>
      <c r="U12" s="44"/>
      <c r="V12" s="131"/>
      <c r="W12" s="30" t="str">
        <f>IF(AND(V4=0,V12&gt;=0), "",V12/V4)</f>
        <v/>
      </c>
      <c r="X12" s="47" t="str">
        <f t="shared" si="2"/>
        <v/>
      </c>
      <c r="Y12" s="129">
        <f>+'N EERR LOS NA'!F11</f>
        <v>0</v>
      </c>
      <c r="Z12" s="30">
        <f>IF(AND(Y4=0,Y12&gt;=0), "",Y12/Y4)</f>
        <v>0</v>
      </c>
      <c r="AA12" s="44"/>
      <c r="AB12" s="30" t="str">
        <f t="shared" si="3"/>
        <v/>
      </c>
      <c r="AC12" s="130">
        <f>+S12+Y12</f>
        <v>0</v>
      </c>
      <c r="AD12" s="30">
        <f>IF(AND(AC4=0,AC12&gt;=0), "",AC12/AC4)</f>
        <v>0</v>
      </c>
      <c r="AE12" s="44"/>
      <c r="AF12" s="129">
        <f>+'N EERR LOS NA'!G11</f>
        <v>0</v>
      </c>
      <c r="AG12" s="30">
        <f>IF(AND(AF4=0,AF12&gt;=0), "",AF12/AF4)</f>
        <v>0</v>
      </c>
      <c r="AH12" s="44"/>
      <c r="AI12" s="30" t="str">
        <f t="shared" si="4"/>
        <v/>
      </c>
      <c r="AJ12" s="130">
        <f t="shared" si="16"/>
        <v>0</v>
      </c>
      <c r="AK12" s="30">
        <f>IF(AND(AJ4=0,AJ12&gt;=0), "",AJ12/AJ4)</f>
        <v>0</v>
      </c>
      <c r="AL12" s="44"/>
      <c r="AM12" s="129">
        <f>+'N EERR LOS NA'!H11</f>
        <v>0</v>
      </c>
      <c r="AN12" s="30">
        <f>IF(AND(AM4=0,AM12&gt;=0), "",AM12/AM4)</f>
        <v>0</v>
      </c>
      <c r="AO12" s="44"/>
      <c r="AP12" s="30" t="str">
        <f t="shared" si="5"/>
        <v/>
      </c>
      <c r="AQ12" s="130">
        <f t="shared" si="17"/>
        <v>0</v>
      </c>
      <c r="AR12" s="30">
        <f>IF(AND(AQ4=0,AQ12&gt;=0), "",AQ12/AQ4)</f>
        <v>0</v>
      </c>
      <c r="AS12" s="44"/>
      <c r="AT12" s="131">
        <f>+V12*2</f>
        <v>0</v>
      </c>
      <c r="AU12" s="30" t="str">
        <f>IF(AND(AT4=0,AT12&gt;=0), "",AT12/AT4)</f>
        <v/>
      </c>
      <c r="AV12" s="47" t="str">
        <f t="shared" si="6"/>
        <v/>
      </c>
      <c r="AW12" s="131">
        <f>+AQ12/6</f>
        <v>0</v>
      </c>
      <c r="AX12" s="30">
        <f>IF(AND(AW4=0,AW12&gt;=0), "",AW12/AW4)</f>
        <v>0</v>
      </c>
      <c r="AY12" s="44"/>
      <c r="AZ12" s="131">
        <f>+AT12/6</f>
        <v>0</v>
      </c>
      <c r="BA12" s="30" t="str">
        <f>IF(AND(AZ4=0,AZ12&gt;=0), "",AZ12/AZ4)</f>
        <v/>
      </c>
      <c r="BB12" s="47" t="str">
        <f t="shared" si="7"/>
        <v/>
      </c>
      <c r="BC12" s="129">
        <f>+'N EERR LOS NA'!I11</f>
        <v>0</v>
      </c>
      <c r="BD12" s="30" t="str">
        <f>IF(AND(BC4=0,BC12&gt;=0), "",BC12/BC4)</f>
        <v/>
      </c>
      <c r="BE12" s="44"/>
      <c r="BF12" s="30" t="str">
        <f t="shared" si="8"/>
        <v/>
      </c>
      <c r="BG12" s="130">
        <f>+AQ12+BC12</f>
        <v>0</v>
      </c>
      <c r="BH12" s="30">
        <f>IF(AND(BG4=0,BG12&gt;=0), "",BG12/BG4)</f>
        <v>0</v>
      </c>
      <c r="BI12" s="44"/>
      <c r="BJ12" s="129">
        <f>+'N EERR LOS NA'!J11</f>
        <v>0</v>
      </c>
      <c r="BK12" s="30" t="str">
        <f>IF(AND(BJ4=0,BJ12&gt;=0), "",BJ12/BJ4)</f>
        <v/>
      </c>
      <c r="BL12" s="44"/>
      <c r="BM12" s="30" t="str">
        <f t="shared" si="9"/>
        <v/>
      </c>
      <c r="BN12" s="130">
        <f>+BG12+BJ12</f>
        <v>0</v>
      </c>
      <c r="BO12" s="30">
        <f>IF(AND(BN4=0,BN12&gt;=0), "",BN12/BN4)</f>
        <v>0</v>
      </c>
      <c r="BP12" s="44"/>
      <c r="BQ12" s="129">
        <f>+'N EERR LOS NA'!K11</f>
        <v>0</v>
      </c>
      <c r="BR12" s="30" t="str">
        <f>IF(AND(BQ4=0,BQ12&gt;=0), "",BQ12/BQ4)</f>
        <v/>
      </c>
      <c r="BS12" s="44"/>
      <c r="BT12" s="30" t="str">
        <f t="shared" si="10"/>
        <v/>
      </c>
      <c r="BU12" s="130">
        <f>+BN12+BQ12</f>
        <v>0</v>
      </c>
      <c r="BV12" s="30">
        <f>IF(AND(BU4=0,BU12&gt;=0), "",BU12/BU4)</f>
        <v>0</v>
      </c>
      <c r="BW12" s="44"/>
      <c r="BX12" s="131">
        <f>+AZ12*9</f>
        <v>0</v>
      </c>
      <c r="BY12" s="30" t="str">
        <f>IF(AND(BX4=0,BX12&gt;=0), "",BX12/BX4)</f>
        <v/>
      </c>
      <c r="BZ12" s="47" t="str">
        <f t="shared" si="11"/>
        <v/>
      </c>
      <c r="CA12" s="129">
        <f>+'N EERR LOS NA'!L11</f>
        <v>0</v>
      </c>
      <c r="CB12" s="30" t="str">
        <f>IF(AND(CA4=0,CA12&gt;=0), "",CA12/CA4)</f>
        <v/>
      </c>
      <c r="CC12" s="44"/>
      <c r="CD12" s="30" t="str">
        <f t="shared" si="12"/>
        <v/>
      </c>
      <c r="CE12" s="130">
        <f>+BU12+CA12</f>
        <v>0</v>
      </c>
      <c r="CF12" s="30">
        <f>IF(AND(CE4=0,CE12&gt;=0), "",CE12/CE4)</f>
        <v>0</v>
      </c>
      <c r="CG12" s="44"/>
      <c r="CH12" s="129">
        <f>+'N EERR LOS NA'!M11</f>
        <v>0</v>
      </c>
      <c r="CI12" s="30" t="str">
        <f>IF(AND(CH4=0,CH12&gt;=0), "",CH12/CH4)</f>
        <v/>
      </c>
      <c r="CJ12" s="44"/>
      <c r="CK12" s="30" t="str">
        <f t="shared" si="13"/>
        <v/>
      </c>
      <c r="CL12" s="130">
        <f>+CE12+CH12</f>
        <v>0</v>
      </c>
      <c r="CM12" s="30">
        <f>IF(AND(CL4=0,CL12&gt;=0), "",CL12/CL4)</f>
        <v>0</v>
      </c>
      <c r="CN12" s="44"/>
      <c r="CO12" s="129">
        <f>+'N EERR LOS NA'!N11</f>
        <v>0</v>
      </c>
      <c r="CP12" s="30" t="str">
        <f>IF(AND(CO4=0,CO12&gt;=0), "",CO12/CO4)</f>
        <v/>
      </c>
      <c r="CQ12" s="44"/>
      <c r="CR12" s="30" t="str">
        <f t="shared" si="14"/>
        <v/>
      </c>
      <c r="CS12" s="130">
        <f>+CL12+CO12</f>
        <v>0</v>
      </c>
      <c r="CT12" s="30">
        <f>IF(AND(CS4=0,CS12&gt;=0), "",CS12/CS4)</f>
        <v>0</v>
      </c>
      <c r="CU12" s="44"/>
      <c r="CV12" s="131">
        <f t="shared" si="18"/>
        <v>0</v>
      </c>
      <c r="CW12" s="30" t="str">
        <f>IF(AND(CV4=0,CV12&gt;=0), "",CV12/CV4)</f>
        <v/>
      </c>
      <c r="CX12" s="47" t="str">
        <f t="shared" si="15"/>
        <v/>
      </c>
    </row>
    <row r="13" spans="1:102" outlineLevel="1" x14ac:dyDescent="0.3">
      <c r="A13" s="29" t="s">
        <v>42</v>
      </c>
      <c r="B13" s="129">
        <f>+'N EERR LOS NA'!B12</f>
        <v>0</v>
      </c>
      <c r="C13" s="30" t="str">
        <f>IF(AND(B4=0,B13&gt;=0), "",B13/B4)</f>
        <v/>
      </c>
      <c r="D13" s="44"/>
      <c r="E13" s="129">
        <f>+'N EERR LOS NA'!C12</f>
        <v>0</v>
      </c>
      <c r="F13" s="30">
        <f>IF(AND(E4=0,E13&gt;=0), "",E13/E4)</f>
        <v>0</v>
      </c>
      <c r="G13" s="44"/>
      <c r="H13" s="129">
        <f>+'N EERR LOS NA'!D12</f>
        <v>0</v>
      </c>
      <c r="I13" s="30">
        <f>IF(AND(H4=0,H13&gt;=0), "",H13/H4)</f>
        <v>0</v>
      </c>
      <c r="J13" s="44"/>
      <c r="K13" s="30" t="str">
        <f t="shared" si="0"/>
        <v/>
      </c>
      <c r="L13" s="130">
        <f>+E13+H13</f>
        <v>0</v>
      </c>
      <c r="M13" s="30">
        <f>IF(AND(L4=0,L13&gt;=0), "",L13/L4)</f>
        <v>0</v>
      </c>
      <c r="N13" s="44"/>
      <c r="O13" s="129">
        <f>+'N EERR LOS NA'!E12</f>
        <v>0</v>
      </c>
      <c r="P13" s="30">
        <f>IF(AND(O4=0,O13&gt;=0), "",O13/O4)</f>
        <v>0</v>
      </c>
      <c r="Q13" s="44"/>
      <c r="R13" s="30" t="str">
        <f t="shared" si="1"/>
        <v/>
      </c>
      <c r="S13" s="130">
        <f>+L13+O13</f>
        <v>0</v>
      </c>
      <c r="T13" s="30">
        <f>IF(AND(S4=0,S13&gt;=0), "",S13/S4)</f>
        <v>0</v>
      </c>
      <c r="U13" s="44"/>
      <c r="V13" s="131"/>
      <c r="W13" s="30" t="str">
        <f>IF(AND(V4=0,V13&gt;=0), "",V13/V4)</f>
        <v/>
      </c>
      <c r="X13" s="47" t="str">
        <f t="shared" si="2"/>
        <v/>
      </c>
      <c r="Y13" s="129">
        <f>+'N EERR LOS NA'!F12</f>
        <v>0</v>
      </c>
      <c r="Z13" s="30">
        <f>IF(AND(Y4=0,Y13&gt;=0), "",Y13/Y4)</f>
        <v>0</v>
      </c>
      <c r="AA13" s="44"/>
      <c r="AB13" s="30" t="str">
        <f t="shared" si="3"/>
        <v/>
      </c>
      <c r="AC13" s="130">
        <f>+S13+Y13</f>
        <v>0</v>
      </c>
      <c r="AD13" s="30">
        <f>IF(AND(AC4=0,AC13&gt;=0), "",AC13/AC4)</f>
        <v>0</v>
      </c>
      <c r="AE13" s="44"/>
      <c r="AF13" s="129">
        <f>+'N EERR LOS NA'!G12</f>
        <v>0</v>
      </c>
      <c r="AG13" s="30">
        <f>IF(AND(AF4=0,AF13&gt;=0), "",AF13/AF4)</f>
        <v>0</v>
      </c>
      <c r="AH13" s="44"/>
      <c r="AI13" s="30" t="str">
        <f t="shared" si="4"/>
        <v/>
      </c>
      <c r="AJ13" s="130">
        <f t="shared" si="16"/>
        <v>0</v>
      </c>
      <c r="AK13" s="30">
        <f>IF(AND(AJ4=0,AJ13&gt;=0), "",AJ13/AJ4)</f>
        <v>0</v>
      </c>
      <c r="AL13" s="44"/>
      <c r="AM13" s="129">
        <f>+'N EERR LOS NA'!H12</f>
        <v>0</v>
      </c>
      <c r="AN13" s="30">
        <f>IF(AND(AM4=0,AM13&gt;=0), "",AM13/AM4)</f>
        <v>0</v>
      </c>
      <c r="AO13" s="44"/>
      <c r="AP13" s="30" t="str">
        <f t="shared" si="5"/>
        <v/>
      </c>
      <c r="AQ13" s="130">
        <f t="shared" si="17"/>
        <v>0</v>
      </c>
      <c r="AR13" s="30">
        <f>IF(AND(AQ4=0,AQ13&gt;=0), "",AQ13/AQ4)</f>
        <v>0</v>
      </c>
      <c r="AS13" s="44"/>
      <c r="AT13" s="131">
        <f>+V13*2</f>
        <v>0</v>
      </c>
      <c r="AU13" s="30" t="str">
        <f>IF(AND(AT4=0,AT13&gt;=0), "",AT13/AT4)</f>
        <v/>
      </c>
      <c r="AV13" s="47" t="str">
        <f t="shared" si="6"/>
        <v/>
      </c>
      <c r="AW13" s="131">
        <f>+AQ13/6</f>
        <v>0</v>
      </c>
      <c r="AX13" s="30">
        <f>IF(AND(AW4=0,AW13&gt;=0), "",AW13/AW4)</f>
        <v>0</v>
      </c>
      <c r="AY13" s="44"/>
      <c r="AZ13" s="131">
        <f>+AT13/6</f>
        <v>0</v>
      </c>
      <c r="BA13" s="30" t="str">
        <f>IF(AND(AZ4=0,AZ13&gt;=0), "",AZ13/AZ4)</f>
        <v/>
      </c>
      <c r="BB13" s="47" t="str">
        <f t="shared" si="7"/>
        <v/>
      </c>
      <c r="BC13" s="129">
        <f>+'N EERR LOS NA'!I12</f>
        <v>0</v>
      </c>
      <c r="BD13" s="30" t="str">
        <f>IF(AND(BC4=0,BC13&gt;=0), "",BC13/BC4)</f>
        <v/>
      </c>
      <c r="BE13" s="44"/>
      <c r="BF13" s="30" t="str">
        <f t="shared" si="8"/>
        <v/>
      </c>
      <c r="BG13" s="130">
        <f>+AQ13+BC13</f>
        <v>0</v>
      </c>
      <c r="BH13" s="30">
        <f>IF(AND(BG4=0,BG13&gt;=0), "",BG13/BG4)</f>
        <v>0</v>
      </c>
      <c r="BI13" s="44"/>
      <c r="BJ13" s="129">
        <f>+'N EERR LOS NA'!J12</f>
        <v>0</v>
      </c>
      <c r="BK13" s="30" t="str">
        <f>IF(AND(BJ4=0,BJ13&gt;=0), "",BJ13/BJ4)</f>
        <v/>
      </c>
      <c r="BL13" s="44"/>
      <c r="BM13" s="30" t="str">
        <f t="shared" si="9"/>
        <v/>
      </c>
      <c r="BN13" s="130">
        <f>+BG13+BJ13</f>
        <v>0</v>
      </c>
      <c r="BO13" s="30">
        <f>IF(AND(BN4=0,BN13&gt;=0), "",BN13/BN4)</f>
        <v>0</v>
      </c>
      <c r="BP13" s="44"/>
      <c r="BQ13" s="129">
        <f>+'N EERR LOS NA'!K12</f>
        <v>0</v>
      </c>
      <c r="BR13" s="30" t="str">
        <f>IF(AND(BQ4=0,BQ13&gt;=0), "",BQ13/BQ4)</f>
        <v/>
      </c>
      <c r="BS13" s="44"/>
      <c r="BT13" s="30" t="str">
        <f t="shared" si="10"/>
        <v/>
      </c>
      <c r="BU13" s="130">
        <f>+BN13+BQ13</f>
        <v>0</v>
      </c>
      <c r="BV13" s="30">
        <f>IF(AND(BU4=0,BU13&gt;=0), "",BU13/BU4)</f>
        <v>0</v>
      </c>
      <c r="BW13" s="44"/>
      <c r="BX13" s="131">
        <f>+AZ13*9</f>
        <v>0</v>
      </c>
      <c r="BY13" s="30" t="str">
        <f>IF(AND(BX4=0,BX13&gt;=0), "",BX13/BX4)</f>
        <v/>
      </c>
      <c r="BZ13" s="47" t="str">
        <f t="shared" si="11"/>
        <v/>
      </c>
      <c r="CA13" s="129">
        <f>+'N EERR LOS NA'!L12</f>
        <v>0</v>
      </c>
      <c r="CB13" s="30" t="str">
        <f>IF(AND(CA4=0,CA13&gt;=0), "",CA13/CA4)</f>
        <v/>
      </c>
      <c r="CC13" s="44"/>
      <c r="CD13" s="30" t="str">
        <f t="shared" si="12"/>
        <v/>
      </c>
      <c r="CE13" s="130">
        <f>+BU13+CA13</f>
        <v>0</v>
      </c>
      <c r="CF13" s="30">
        <f>IF(AND(CE4=0,CE13&gt;=0), "",CE13/CE4)</f>
        <v>0</v>
      </c>
      <c r="CG13" s="44"/>
      <c r="CH13" s="129">
        <f>+'N EERR LOS NA'!M12</f>
        <v>0</v>
      </c>
      <c r="CI13" s="30" t="str">
        <f>IF(AND(CH4=0,CH13&gt;=0), "",CH13/CH4)</f>
        <v/>
      </c>
      <c r="CJ13" s="44"/>
      <c r="CK13" s="30" t="str">
        <f t="shared" si="13"/>
        <v/>
      </c>
      <c r="CL13" s="130">
        <f>+CE13+CH13</f>
        <v>0</v>
      </c>
      <c r="CM13" s="30">
        <f>IF(AND(CL4=0,CL13&gt;=0), "",CL13/CL4)</f>
        <v>0</v>
      </c>
      <c r="CN13" s="44"/>
      <c r="CO13" s="129">
        <f>+'N EERR LOS NA'!N12</f>
        <v>0</v>
      </c>
      <c r="CP13" s="30" t="str">
        <f>IF(AND(CO4=0,CO13&gt;=0), "",CO13/CO4)</f>
        <v/>
      </c>
      <c r="CQ13" s="44"/>
      <c r="CR13" s="30" t="str">
        <f t="shared" si="14"/>
        <v/>
      </c>
      <c r="CS13" s="130">
        <f>+CL13+CO13</f>
        <v>0</v>
      </c>
      <c r="CT13" s="30">
        <f>IF(AND(CS4=0,CS13&gt;=0), "",CS13/CS4)</f>
        <v>0</v>
      </c>
      <c r="CU13" s="44"/>
      <c r="CV13" s="131">
        <f t="shared" si="18"/>
        <v>0</v>
      </c>
      <c r="CW13" s="30" t="str">
        <f>IF(AND(CV4=0,CV13&gt;=0), "",CV13/CV4)</f>
        <v/>
      </c>
      <c r="CX13" s="47" t="str">
        <f t="shared" si="15"/>
        <v/>
      </c>
    </row>
    <row r="14" spans="1:102" outlineLevel="1" x14ac:dyDescent="0.3">
      <c r="A14" s="31"/>
      <c r="B14" s="129"/>
      <c r="C14" s="30"/>
      <c r="D14" s="44"/>
      <c r="E14" s="129"/>
      <c r="F14" s="30"/>
      <c r="G14" s="44"/>
      <c r="H14" s="129"/>
      <c r="I14" s="30"/>
      <c r="J14" s="44"/>
      <c r="K14" s="30" t="str">
        <f t="shared" si="0"/>
        <v/>
      </c>
      <c r="M14" s="30"/>
      <c r="N14" s="44"/>
      <c r="O14" s="129"/>
      <c r="P14" s="30"/>
      <c r="Q14" s="44"/>
      <c r="R14" s="30" t="str">
        <f t="shared" si="1"/>
        <v/>
      </c>
      <c r="T14" s="30"/>
      <c r="U14" s="44"/>
      <c r="V14" s="131"/>
      <c r="W14" s="30"/>
      <c r="X14" s="47" t="str">
        <f t="shared" si="2"/>
        <v/>
      </c>
      <c r="Y14" s="129"/>
      <c r="Z14" s="30"/>
      <c r="AA14" s="44"/>
      <c r="AB14" s="30" t="str">
        <f t="shared" si="3"/>
        <v/>
      </c>
      <c r="AD14" s="30"/>
      <c r="AE14" s="44"/>
      <c r="AF14" s="129"/>
      <c r="AG14" s="30"/>
      <c r="AH14" s="44"/>
      <c r="AI14" s="30" t="str">
        <f t="shared" si="4"/>
        <v/>
      </c>
      <c r="AJ14" s="130">
        <f t="shared" si="16"/>
        <v>0</v>
      </c>
      <c r="AK14" s="30"/>
      <c r="AL14" s="44"/>
      <c r="AM14" s="129"/>
      <c r="AN14" s="30"/>
      <c r="AO14" s="44"/>
      <c r="AP14" s="30" t="str">
        <f t="shared" si="5"/>
        <v/>
      </c>
      <c r="AQ14" s="130">
        <f t="shared" si="17"/>
        <v>0</v>
      </c>
      <c r="AR14" s="30"/>
      <c r="AS14" s="44"/>
      <c r="AT14" s="131">
        <f>+V14*2</f>
        <v>0</v>
      </c>
      <c r="AU14" s="30"/>
      <c r="AV14" s="47" t="str">
        <f t="shared" si="6"/>
        <v/>
      </c>
      <c r="AW14" s="131">
        <f>+AQ14/6</f>
        <v>0</v>
      </c>
      <c r="AX14" s="30"/>
      <c r="AY14" s="44"/>
      <c r="AZ14" s="131">
        <f>+AT14/6</f>
        <v>0</v>
      </c>
      <c r="BA14" s="30"/>
      <c r="BB14" s="47" t="str">
        <f t="shared" si="7"/>
        <v/>
      </c>
      <c r="BC14" s="129"/>
      <c r="BD14" s="30"/>
      <c r="BE14" s="44"/>
      <c r="BF14" s="30" t="str">
        <f t="shared" si="8"/>
        <v/>
      </c>
      <c r="BG14" s="130">
        <f>+AQ14+BC14</f>
        <v>0</v>
      </c>
      <c r="BH14" s="30"/>
      <c r="BI14" s="44"/>
      <c r="BJ14" s="129"/>
      <c r="BK14" s="30"/>
      <c r="BL14" s="44"/>
      <c r="BM14" s="30" t="str">
        <f t="shared" si="9"/>
        <v/>
      </c>
      <c r="BN14" s="130">
        <f>+BG14+BJ14</f>
        <v>0</v>
      </c>
      <c r="BO14" s="30"/>
      <c r="BP14" s="44"/>
      <c r="BQ14" s="129"/>
      <c r="BR14" s="30"/>
      <c r="BS14" s="44"/>
      <c r="BT14" s="30" t="str">
        <f t="shared" si="10"/>
        <v/>
      </c>
      <c r="BU14" s="130">
        <f>+BN14+BQ14</f>
        <v>0</v>
      </c>
      <c r="BV14" s="30"/>
      <c r="BW14" s="44"/>
      <c r="BX14" s="131">
        <f>+AZ14*9</f>
        <v>0</v>
      </c>
      <c r="BY14" s="30"/>
      <c r="BZ14" s="47" t="str">
        <f t="shared" si="11"/>
        <v/>
      </c>
      <c r="CA14" s="129"/>
      <c r="CB14" s="30"/>
      <c r="CC14" s="44"/>
      <c r="CD14" s="30" t="str">
        <f t="shared" si="12"/>
        <v/>
      </c>
      <c r="CF14" s="30"/>
      <c r="CG14" s="44"/>
      <c r="CH14" s="129"/>
      <c r="CI14" s="30"/>
      <c r="CJ14" s="44"/>
      <c r="CK14" s="30" t="str">
        <f t="shared" si="13"/>
        <v/>
      </c>
      <c r="CL14" s="130">
        <f>+CE14+CH14</f>
        <v>0</v>
      </c>
      <c r="CM14" s="30"/>
      <c r="CN14" s="44"/>
      <c r="CO14" s="129"/>
      <c r="CP14" s="30"/>
      <c r="CQ14" s="44"/>
      <c r="CR14" s="30" t="str">
        <f t="shared" si="14"/>
        <v/>
      </c>
      <c r="CS14" s="130">
        <f>+CL14+CO14</f>
        <v>0</v>
      </c>
      <c r="CT14" s="30"/>
      <c r="CU14" s="44"/>
      <c r="CV14" s="131">
        <f t="shared" si="18"/>
        <v>0</v>
      </c>
      <c r="CW14" s="30"/>
      <c r="CX14" s="47" t="str">
        <f t="shared" si="15"/>
        <v/>
      </c>
    </row>
    <row r="15" spans="1:102" s="6" customFormat="1" outlineLevel="1" x14ac:dyDescent="0.3">
      <c r="A15" s="37" t="s">
        <v>44</v>
      </c>
      <c r="B15" s="126">
        <f>SUM(B16:B17)</f>
        <v>0</v>
      </c>
      <c r="C15" s="38" t="str">
        <f>IF(AND(B4=0,B15&gt;=0), "",B15/B4)</f>
        <v/>
      </c>
      <c r="D15" s="43"/>
      <c r="E15" s="126">
        <f>SUM(E16:E17)</f>
        <v>0</v>
      </c>
      <c r="F15" s="38">
        <f>IF(AND(E4=0,E15&gt;=0), "",E15/E4)</f>
        <v>0</v>
      </c>
      <c r="G15" s="43"/>
      <c r="H15" s="126">
        <f>SUM(H16:H17)</f>
        <v>0</v>
      </c>
      <c r="I15" s="38">
        <f>IF(AND(H4=0,H15&gt;=0), "",H15/H4)</f>
        <v>0</v>
      </c>
      <c r="J15" s="43"/>
      <c r="K15" s="38" t="str">
        <f t="shared" si="0"/>
        <v/>
      </c>
      <c r="L15" s="127">
        <f>SUM(L16:L17)</f>
        <v>0</v>
      </c>
      <c r="M15" s="38">
        <f>IF(AND(L4=0,L15&gt;=0), "",L15/L4)</f>
        <v>0</v>
      </c>
      <c r="N15" s="43"/>
      <c r="O15" s="126">
        <f>SUM(O16:O17)</f>
        <v>0</v>
      </c>
      <c r="P15" s="38">
        <f>IF(AND(O4=0,O15&gt;=0), "",O15/O4)</f>
        <v>0</v>
      </c>
      <c r="Q15" s="43"/>
      <c r="R15" s="38" t="str">
        <f t="shared" si="1"/>
        <v/>
      </c>
      <c r="S15" s="127">
        <f>SUM(S16:S17)</f>
        <v>0</v>
      </c>
      <c r="T15" s="38">
        <f>IF(AND(S4=0,S15&gt;=0), "",S15/S4)</f>
        <v>0</v>
      </c>
      <c r="U15" s="43"/>
      <c r="V15" s="128">
        <f>SUM(V16:V17)</f>
        <v>0</v>
      </c>
      <c r="W15" s="38" t="str">
        <f>IF(AND(V4=0,V15&gt;=0), "",V15/V4)</f>
        <v/>
      </c>
      <c r="X15" s="91" t="str">
        <f t="shared" si="2"/>
        <v/>
      </c>
      <c r="Y15" s="126">
        <f>SUM(Y16:Y17)</f>
        <v>0</v>
      </c>
      <c r="Z15" s="38">
        <f>IF(AND(Y4=0,Y15&gt;=0), "",Y15/Y4)</f>
        <v>0</v>
      </c>
      <c r="AA15" s="43"/>
      <c r="AB15" s="38" t="str">
        <f t="shared" si="3"/>
        <v/>
      </c>
      <c r="AC15" s="127">
        <f>SUM(AC16:AC17)</f>
        <v>0</v>
      </c>
      <c r="AD15" s="38">
        <f>IF(AND(AC4=0,AC15&gt;=0), "",AC15/AC4)</f>
        <v>0</v>
      </c>
      <c r="AE15" s="43"/>
      <c r="AF15" s="126">
        <f>SUM(AF16:AF17)</f>
        <v>0</v>
      </c>
      <c r="AG15" s="38">
        <f>IF(AND(AF4=0,AF15&gt;=0), "",AF15/AF4)</f>
        <v>0</v>
      </c>
      <c r="AH15" s="43"/>
      <c r="AI15" s="38" t="str">
        <f t="shared" si="4"/>
        <v/>
      </c>
      <c r="AJ15" s="127">
        <f>SUM(AJ16:AJ17)</f>
        <v>0</v>
      </c>
      <c r="AK15" s="38">
        <f>IF(AND(AJ4=0,AJ15&gt;=0), "",AJ15/AJ4)</f>
        <v>0</v>
      </c>
      <c r="AL15" s="43"/>
      <c r="AM15" s="126">
        <f>SUM(AM16:AM17)</f>
        <v>0</v>
      </c>
      <c r="AN15" s="38">
        <f>IF(AND(AM4=0,AM15&gt;=0), "",AM15/AM4)</f>
        <v>0</v>
      </c>
      <c r="AO15" s="43"/>
      <c r="AP15" s="38" t="str">
        <f t="shared" si="5"/>
        <v/>
      </c>
      <c r="AQ15" s="127">
        <f>SUM(AQ16:AQ17)</f>
        <v>0</v>
      </c>
      <c r="AR15" s="38">
        <f>IF(AND(AQ4=0,AQ15&gt;=0), "",AQ15/AQ4)</f>
        <v>0</v>
      </c>
      <c r="AS15" s="43"/>
      <c r="AT15" s="128">
        <f>SUM(AT16:AT17)</f>
        <v>0</v>
      </c>
      <c r="AU15" s="38" t="str">
        <f>IF(AND(AT4=0,AT15&gt;=0), "",AT15/AT4)</f>
        <v/>
      </c>
      <c r="AV15" s="91" t="str">
        <f t="shared" si="6"/>
        <v/>
      </c>
      <c r="AW15" s="128">
        <f>SUM(AW16:AW17)</f>
        <v>0</v>
      </c>
      <c r="AX15" s="38">
        <f>IF(AND(AW4=0,AW15&gt;=0), "",AW15/AW4)</f>
        <v>0</v>
      </c>
      <c r="AY15" s="43"/>
      <c r="AZ15" s="128">
        <f>SUM(AZ16:AZ17)</f>
        <v>0</v>
      </c>
      <c r="BA15" s="38" t="str">
        <f>IF(AND(AZ4=0,AZ15&gt;=0), "",AZ15/AZ4)</f>
        <v/>
      </c>
      <c r="BB15" s="91" t="str">
        <f t="shared" si="7"/>
        <v/>
      </c>
      <c r="BC15" s="126">
        <f>SUM(BC16:BC17)</f>
        <v>0</v>
      </c>
      <c r="BD15" s="38" t="str">
        <f>IF(AND(BC4=0,BC15&gt;=0), "",BC15/BC4)</f>
        <v/>
      </c>
      <c r="BE15" s="43"/>
      <c r="BF15" s="38" t="str">
        <f t="shared" si="8"/>
        <v/>
      </c>
      <c r="BG15" s="127">
        <f>SUM(BG16:BG17)</f>
        <v>0</v>
      </c>
      <c r="BH15" s="38">
        <f>IF(AND(BG4=0,BG15&gt;=0), "",BG15/BG4)</f>
        <v>0</v>
      </c>
      <c r="BI15" s="43"/>
      <c r="BJ15" s="126">
        <f>SUM(BJ16:BJ17)</f>
        <v>0</v>
      </c>
      <c r="BK15" s="38" t="str">
        <f>IF(AND(BJ4=0,BJ15&gt;=0), "",BJ15/BJ4)</f>
        <v/>
      </c>
      <c r="BL15" s="43"/>
      <c r="BM15" s="38" t="str">
        <f t="shared" si="9"/>
        <v/>
      </c>
      <c r="BN15" s="127">
        <f>SUM(BN16:BN17)</f>
        <v>0</v>
      </c>
      <c r="BO15" s="38">
        <f>IF(AND(BN4=0,BN15&gt;=0), "",BN15/BN4)</f>
        <v>0</v>
      </c>
      <c r="BP15" s="43"/>
      <c r="BQ15" s="126">
        <f>SUM(BQ16:BQ17)</f>
        <v>0</v>
      </c>
      <c r="BR15" s="38" t="str">
        <f>IF(AND(BQ4=0,BQ15&gt;=0), "",BQ15/BQ4)</f>
        <v/>
      </c>
      <c r="BS15" s="43"/>
      <c r="BT15" s="38" t="str">
        <f t="shared" si="10"/>
        <v/>
      </c>
      <c r="BU15" s="127">
        <f>SUM(BU16:BU17)</f>
        <v>0</v>
      </c>
      <c r="BV15" s="38">
        <f>IF(AND(BU4=0,BU15&gt;=0), "",BU15/BU4)</f>
        <v>0</v>
      </c>
      <c r="BW15" s="43"/>
      <c r="BX15" s="128">
        <f>SUM(BX16:BX17)</f>
        <v>0</v>
      </c>
      <c r="BY15" s="38" t="str">
        <f>IF(AND(BX4=0,BX15&gt;=0), "",BX15/BX4)</f>
        <v/>
      </c>
      <c r="BZ15" s="91" t="str">
        <f t="shared" si="11"/>
        <v/>
      </c>
      <c r="CA15" s="126">
        <f>SUM(CA16:CA17)</f>
        <v>0</v>
      </c>
      <c r="CB15" s="38" t="str">
        <f>IF(AND(CA4=0,CA15&gt;=0), "",CA15/CA4)</f>
        <v/>
      </c>
      <c r="CC15" s="43"/>
      <c r="CD15" s="38" t="str">
        <f t="shared" si="12"/>
        <v/>
      </c>
      <c r="CE15" s="127">
        <f>SUM(CE16:CE17)</f>
        <v>0</v>
      </c>
      <c r="CF15" s="38">
        <f>IF(AND(CE4=0,CE15&gt;=0), "",CE15/CE4)</f>
        <v>0</v>
      </c>
      <c r="CG15" s="43"/>
      <c r="CH15" s="126">
        <f>SUM(CH16:CH17)</f>
        <v>0</v>
      </c>
      <c r="CI15" s="38" t="str">
        <f>IF(AND(CH4=0,CH15&gt;=0), "",CH15/CH4)</f>
        <v/>
      </c>
      <c r="CJ15" s="43"/>
      <c r="CK15" s="38" t="str">
        <f t="shared" si="13"/>
        <v/>
      </c>
      <c r="CL15" s="127">
        <f>SUM(CL16:CL17)</f>
        <v>0</v>
      </c>
      <c r="CM15" s="38">
        <f>IF(AND(CL4=0,CL15&gt;=0), "",CL15/CL4)</f>
        <v>0</v>
      </c>
      <c r="CN15" s="43"/>
      <c r="CO15" s="126">
        <f>SUM(CO16:CO17)</f>
        <v>0</v>
      </c>
      <c r="CP15" s="38" t="str">
        <f>IF(AND(CO4=0,CO15&gt;=0), "",CO15/CO4)</f>
        <v/>
      </c>
      <c r="CQ15" s="43"/>
      <c r="CR15" s="38" t="str">
        <f t="shared" si="14"/>
        <v/>
      </c>
      <c r="CS15" s="127">
        <f>SUM(CS16:CS17)</f>
        <v>0</v>
      </c>
      <c r="CT15" s="38">
        <f>IF(AND(CS4=0,CS15&gt;=0), "",CS15/CS4)</f>
        <v>0</v>
      </c>
      <c r="CU15" s="43"/>
      <c r="CV15" s="128">
        <f>SUM(CV16:CV17)</f>
        <v>0</v>
      </c>
      <c r="CW15" s="38" t="str">
        <f>IF(AND(CV4=0,CV15&gt;=0), "",CV15/CV4)</f>
        <v/>
      </c>
      <c r="CX15" s="91" t="str">
        <f t="shared" si="15"/>
        <v/>
      </c>
    </row>
    <row r="16" spans="1:102" outlineLevel="1" x14ac:dyDescent="0.3">
      <c r="A16" s="29" t="s">
        <v>45</v>
      </c>
      <c r="B16" s="129">
        <f>+'N EERR LOS NA'!B14</f>
        <v>0</v>
      </c>
      <c r="C16" s="30" t="str">
        <f>IF(AND(B4=0,B16&gt;=0), "",B16/B4)</f>
        <v/>
      </c>
      <c r="D16" s="44"/>
      <c r="E16" s="129">
        <f>+'N EERR LOS NA'!C14</f>
        <v>0</v>
      </c>
      <c r="F16" s="30">
        <f>IF(AND(E4=0,E16&gt;=0), "",E16/E4)</f>
        <v>0</v>
      </c>
      <c r="G16" s="44"/>
      <c r="H16" s="129">
        <f>+'N EERR LOS NA'!D14</f>
        <v>0</v>
      </c>
      <c r="I16" s="30">
        <f>IF(AND(H4=0,H16&gt;=0), "",H16/H4)</f>
        <v>0</v>
      </c>
      <c r="J16" s="44"/>
      <c r="K16" s="30" t="str">
        <f t="shared" si="0"/>
        <v/>
      </c>
      <c r="L16" s="130">
        <f>+E16+H16</f>
        <v>0</v>
      </c>
      <c r="M16" s="30">
        <f>IF(AND(L4=0,L16&gt;=0), "",L16/L4)</f>
        <v>0</v>
      </c>
      <c r="N16" s="44"/>
      <c r="O16" s="129">
        <f>+'N EERR LOS NA'!E14</f>
        <v>0</v>
      </c>
      <c r="P16" s="30">
        <f>IF(AND(O4=0,O16&gt;=0), "",O16/O4)</f>
        <v>0</v>
      </c>
      <c r="Q16" s="44"/>
      <c r="R16" s="30" t="str">
        <f t="shared" si="1"/>
        <v/>
      </c>
      <c r="S16" s="130">
        <f>+L16+O16</f>
        <v>0</v>
      </c>
      <c r="T16" s="30">
        <f>IF(AND(S4=0,S16&gt;=0), "",S16/S4)</f>
        <v>0</v>
      </c>
      <c r="U16" s="44"/>
      <c r="V16" s="131"/>
      <c r="W16" s="30" t="str">
        <f>IF(AND(V4=0,V16&gt;=0), "",V16/V4)</f>
        <v/>
      </c>
      <c r="X16" s="47" t="str">
        <f t="shared" si="2"/>
        <v/>
      </c>
      <c r="Y16" s="129">
        <f>+'N EERR LOS NA'!F14</f>
        <v>0</v>
      </c>
      <c r="Z16" s="30">
        <f>IF(AND(Y4=0,Y16&gt;=0), "",Y16/Y4)</f>
        <v>0</v>
      </c>
      <c r="AA16" s="44"/>
      <c r="AB16" s="30" t="str">
        <f t="shared" si="3"/>
        <v/>
      </c>
      <c r="AC16" s="130">
        <f>+S16+Y16</f>
        <v>0</v>
      </c>
      <c r="AD16" s="30">
        <f>IF(AND(AC4=0,AC16&gt;=0), "",AC16/AC4)</f>
        <v>0</v>
      </c>
      <c r="AE16" s="44"/>
      <c r="AF16" s="129">
        <f>+'N EERR LOS NA'!G14</f>
        <v>0</v>
      </c>
      <c r="AG16" s="30">
        <f>IF(AND(AF4=0,AF16&gt;=0), "",AF16/AF4)</f>
        <v>0</v>
      </c>
      <c r="AH16" s="44"/>
      <c r="AI16" s="30" t="str">
        <f t="shared" si="4"/>
        <v/>
      </c>
      <c r="AJ16" s="130">
        <f t="shared" si="16"/>
        <v>0</v>
      </c>
      <c r="AK16" s="30">
        <f>IF(AND(AJ4=0,AJ16&gt;=0), "",AJ16/AJ4)</f>
        <v>0</v>
      </c>
      <c r="AL16" s="44"/>
      <c r="AM16" s="129">
        <f>+'N EERR LOS NA'!H14</f>
        <v>0</v>
      </c>
      <c r="AN16" s="30">
        <f>IF(AND(AM4=0,AM16&gt;=0), "",AM16/AM4)</f>
        <v>0</v>
      </c>
      <c r="AO16" s="44"/>
      <c r="AP16" s="30" t="str">
        <f t="shared" si="5"/>
        <v/>
      </c>
      <c r="AQ16" s="130">
        <f t="shared" si="17"/>
        <v>0</v>
      </c>
      <c r="AR16" s="30">
        <f>IF(AND(AQ4=0,AQ16&gt;=0), "",AQ16/AQ4)</f>
        <v>0</v>
      </c>
      <c r="AS16" s="44"/>
      <c r="AT16" s="131">
        <f>+V16*2</f>
        <v>0</v>
      </c>
      <c r="AU16" s="30" t="str">
        <f>IF(AND(AT4=0,AT16&gt;=0), "",AT16/AT4)</f>
        <v/>
      </c>
      <c r="AV16" s="47" t="str">
        <f t="shared" si="6"/>
        <v/>
      </c>
      <c r="AW16" s="131">
        <f>+AQ16/6</f>
        <v>0</v>
      </c>
      <c r="AX16" s="30">
        <f>IF(AND(AW4=0,AW16&gt;=0), "",AW16/AW4)</f>
        <v>0</v>
      </c>
      <c r="AY16" s="44"/>
      <c r="AZ16" s="131">
        <f>+AT16/6</f>
        <v>0</v>
      </c>
      <c r="BA16" s="30" t="str">
        <f>IF(AND(AZ4=0,AZ16&gt;=0), "",AZ16/AZ4)</f>
        <v/>
      </c>
      <c r="BB16" s="47" t="str">
        <f t="shared" si="7"/>
        <v/>
      </c>
      <c r="BC16" s="129">
        <f>+'N EERR LOS NA'!I14</f>
        <v>0</v>
      </c>
      <c r="BD16" s="30" t="str">
        <f>IF(AND(BC4=0,BC16&gt;=0), "",BC16/BC4)</f>
        <v/>
      </c>
      <c r="BE16" s="44"/>
      <c r="BF16" s="30" t="str">
        <f t="shared" si="8"/>
        <v/>
      </c>
      <c r="BG16" s="130">
        <f>+AQ16+BC16</f>
        <v>0</v>
      </c>
      <c r="BH16" s="30">
        <f>IF(AND(BG4=0,BG16&gt;=0), "",BG16/BG4)</f>
        <v>0</v>
      </c>
      <c r="BI16" s="44"/>
      <c r="BJ16" s="129">
        <f>+'N EERR LOS NA'!J14</f>
        <v>0</v>
      </c>
      <c r="BK16" s="30" t="str">
        <f>IF(AND(BJ4=0,BJ16&gt;=0), "",BJ16/BJ4)</f>
        <v/>
      </c>
      <c r="BL16" s="44"/>
      <c r="BM16" s="30" t="str">
        <f t="shared" si="9"/>
        <v/>
      </c>
      <c r="BN16" s="130">
        <f>+BG16+BJ16</f>
        <v>0</v>
      </c>
      <c r="BO16" s="30">
        <f>IF(AND(BN4=0,BN16&gt;=0), "",BN16/BN4)</f>
        <v>0</v>
      </c>
      <c r="BP16" s="44"/>
      <c r="BQ16" s="129">
        <f>+'N EERR LOS NA'!K14</f>
        <v>0</v>
      </c>
      <c r="BR16" s="30" t="str">
        <f>IF(AND(BQ4=0,BQ16&gt;=0), "",BQ16/BQ4)</f>
        <v/>
      </c>
      <c r="BS16" s="44"/>
      <c r="BT16" s="30" t="str">
        <f t="shared" si="10"/>
        <v/>
      </c>
      <c r="BU16" s="130">
        <f>+BN16+BQ16</f>
        <v>0</v>
      </c>
      <c r="BV16" s="30">
        <f>IF(AND(BU4=0,BU16&gt;=0), "",BU16/BU4)</f>
        <v>0</v>
      </c>
      <c r="BW16" s="44"/>
      <c r="BX16" s="131">
        <f>+AZ16*9</f>
        <v>0</v>
      </c>
      <c r="BY16" s="30" t="str">
        <f>IF(AND(BX4=0,BX16&gt;=0), "",BX16/BX4)</f>
        <v/>
      </c>
      <c r="BZ16" s="47" t="str">
        <f t="shared" si="11"/>
        <v/>
      </c>
      <c r="CA16" s="129">
        <f>+'N EERR LOS NA'!L14</f>
        <v>0</v>
      </c>
      <c r="CB16" s="30" t="str">
        <f>IF(AND(CA4=0,CA16&gt;=0), "",CA16/CA4)</f>
        <v/>
      </c>
      <c r="CC16" s="44"/>
      <c r="CD16" s="30" t="str">
        <f t="shared" si="12"/>
        <v/>
      </c>
      <c r="CE16" s="130">
        <f>+BU16+CA16</f>
        <v>0</v>
      </c>
      <c r="CF16" s="30">
        <f>IF(AND(CE4=0,CE16&gt;=0), "",CE16/CE4)</f>
        <v>0</v>
      </c>
      <c r="CG16" s="44"/>
      <c r="CH16" s="129">
        <f>+'N EERR LOS NA'!M14</f>
        <v>0</v>
      </c>
      <c r="CI16" s="30" t="str">
        <f>IF(AND(CH4=0,CH16&gt;=0), "",CH16/CH4)</f>
        <v/>
      </c>
      <c r="CJ16" s="44"/>
      <c r="CK16" s="30" t="str">
        <f t="shared" si="13"/>
        <v/>
      </c>
      <c r="CL16" s="130">
        <f>+CE16+CH16</f>
        <v>0</v>
      </c>
      <c r="CM16" s="30">
        <f>IF(AND(CL4=0,CL16&gt;=0), "",CL16/CL4)</f>
        <v>0</v>
      </c>
      <c r="CN16" s="44"/>
      <c r="CO16" s="129">
        <f>+'N EERR LOS NA'!N14</f>
        <v>0</v>
      </c>
      <c r="CP16" s="30" t="str">
        <f>IF(AND(CO4=0,CO16&gt;=0), "",CO16/CO4)</f>
        <v/>
      </c>
      <c r="CQ16" s="44"/>
      <c r="CR16" s="30" t="str">
        <f t="shared" si="14"/>
        <v/>
      </c>
      <c r="CS16" s="130">
        <f>+CL16+CO16</f>
        <v>0</v>
      </c>
      <c r="CT16" s="30">
        <f>IF(AND(CS4=0,CS16&gt;=0), "",CS16/CS4)</f>
        <v>0</v>
      </c>
      <c r="CU16" s="44"/>
      <c r="CV16" s="131">
        <f t="shared" si="18"/>
        <v>0</v>
      </c>
      <c r="CW16" s="30" t="str">
        <f>IF(AND(CV4=0,CV16&gt;=0), "",CV16/CV4)</f>
        <v/>
      </c>
      <c r="CX16" s="47" t="str">
        <f t="shared" si="15"/>
        <v/>
      </c>
    </row>
    <row r="17" spans="1:102" s="3" customFormat="1" outlineLevel="1" x14ac:dyDescent="0.3">
      <c r="A17" s="29"/>
      <c r="B17" s="132"/>
      <c r="C17" s="30"/>
      <c r="D17" s="44"/>
      <c r="E17" s="132"/>
      <c r="F17" s="30"/>
      <c r="G17" s="44"/>
      <c r="H17" s="132"/>
      <c r="I17" s="30"/>
      <c r="J17" s="44"/>
      <c r="K17" s="15" t="str">
        <f t="shared" si="0"/>
        <v/>
      </c>
      <c r="L17" s="118"/>
      <c r="M17" s="30"/>
      <c r="N17" s="44"/>
      <c r="O17" s="132"/>
      <c r="P17" s="30"/>
      <c r="Q17" s="44"/>
      <c r="R17" s="15" t="str">
        <f t="shared" si="1"/>
        <v/>
      </c>
      <c r="S17" s="118"/>
      <c r="T17" s="30"/>
      <c r="U17" s="44"/>
      <c r="V17" s="133"/>
      <c r="W17" s="30"/>
      <c r="X17" s="46" t="str">
        <f t="shared" si="2"/>
        <v/>
      </c>
      <c r="Y17" s="132"/>
      <c r="Z17" s="30"/>
      <c r="AA17" s="44"/>
      <c r="AB17" s="15" t="str">
        <f t="shared" si="3"/>
        <v/>
      </c>
      <c r="AC17" s="118"/>
      <c r="AD17" s="30"/>
      <c r="AE17" s="44"/>
      <c r="AF17" s="132"/>
      <c r="AG17" s="30"/>
      <c r="AH17" s="44"/>
      <c r="AI17" s="15" t="str">
        <f t="shared" si="4"/>
        <v/>
      </c>
      <c r="AJ17" s="118">
        <f t="shared" si="16"/>
        <v>0</v>
      </c>
      <c r="AK17" s="30"/>
      <c r="AL17" s="44"/>
      <c r="AM17" s="132"/>
      <c r="AN17" s="30"/>
      <c r="AO17" s="44"/>
      <c r="AP17" s="15" t="str">
        <f t="shared" si="5"/>
        <v/>
      </c>
      <c r="AQ17" s="118">
        <f t="shared" si="17"/>
        <v>0</v>
      </c>
      <c r="AR17" s="30"/>
      <c r="AS17" s="44"/>
      <c r="AT17" s="131">
        <f>+V17*2</f>
        <v>0</v>
      </c>
      <c r="AU17" s="30"/>
      <c r="AV17" s="46" t="str">
        <f t="shared" si="6"/>
        <v/>
      </c>
      <c r="AW17" s="131">
        <f>+AQ17/6</f>
        <v>0</v>
      </c>
      <c r="AX17" s="30"/>
      <c r="AY17" s="44"/>
      <c r="AZ17" s="131">
        <f>+AT17/6</f>
        <v>0</v>
      </c>
      <c r="BA17" s="30"/>
      <c r="BB17" s="46" t="str">
        <f t="shared" si="7"/>
        <v/>
      </c>
      <c r="BC17" s="132"/>
      <c r="BD17" s="30"/>
      <c r="BE17" s="44"/>
      <c r="BF17" s="15" t="str">
        <f t="shared" si="8"/>
        <v/>
      </c>
      <c r="BG17" s="130">
        <f>+AQ17+BC17</f>
        <v>0</v>
      </c>
      <c r="BH17" s="30"/>
      <c r="BI17" s="44"/>
      <c r="BJ17" s="132"/>
      <c r="BK17" s="30"/>
      <c r="BL17" s="44"/>
      <c r="BM17" s="15" t="str">
        <f t="shared" si="9"/>
        <v/>
      </c>
      <c r="BN17" s="118">
        <f>+BG17+BJ17</f>
        <v>0</v>
      </c>
      <c r="BO17" s="30"/>
      <c r="BP17" s="44"/>
      <c r="BQ17" s="132"/>
      <c r="BR17" s="30"/>
      <c r="BS17" s="44"/>
      <c r="BT17" s="15" t="str">
        <f t="shared" si="10"/>
        <v/>
      </c>
      <c r="BU17" s="118">
        <f>+BN17+BQ17</f>
        <v>0</v>
      </c>
      <c r="BV17" s="30"/>
      <c r="BW17" s="44"/>
      <c r="BX17" s="131">
        <f>+AZ17*9</f>
        <v>0</v>
      </c>
      <c r="BY17" s="30"/>
      <c r="BZ17" s="46" t="str">
        <f t="shared" si="11"/>
        <v/>
      </c>
      <c r="CA17" s="132"/>
      <c r="CB17" s="30"/>
      <c r="CC17" s="44"/>
      <c r="CD17" s="15" t="str">
        <f t="shared" si="12"/>
        <v/>
      </c>
      <c r="CE17" s="118"/>
      <c r="CF17" s="30"/>
      <c r="CG17" s="44"/>
      <c r="CH17" s="132"/>
      <c r="CI17" s="30"/>
      <c r="CJ17" s="44"/>
      <c r="CK17" s="15" t="str">
        <f t="shared" si="13"/>
        <v/>
      </c>
      <c r="CL17" s="118">
        <f>+CE17+CH17</f>
        <v>0</v>
      </c>
      <c r="CM17" s="30"/>
      <c r="CN17" s="44"/>
      <c r="CO17" s="132"/>
      <c r="CP17" s="30"/>
      <c r="CQ17" s="44"/>
      <c r="CR17" s="15" t="str">
        <f t="shared" si="14"/>
        <v/>
      </c>
      <c r="CS17" s="118">
        <f>+CL17+CO17</f>
        <v>0</v>
      </c>
      <c r="CT17" s="30"/>
      <c r="CU17" s="44"/>
      <c r="CV17" s="131">
        <f t="shared" si="18"/>
        <v>0</v>
      </c>
      <c r="CW17" s="30"/>
      <c r="CX17" s="46" t="str">
        <f t="shared" si="15"/>
        <v/>
      </c>
    </row>
    <row r="18" spans="1:102" s="6" customFormat="1" outlineLevel="1" x14ac:dyDescent="0.3">
      <c r="A18" s="37" t="s">
        <v>46</v>
      </c>
      <c r="B18" s="126">
        <f>SUM(B19:B20)</f>
        <v>0</v>
      </c>
      <c r="C18" s="38" t="str">
        <f>IF(AND(B4=0,B18&gt;=0), "",B18/B4)</f>
        <v/>
      </c>
      <c r="D18" s="43"/>
      <c r="E18" s="126">
        <f>SUM(E19:E20)</f>
        <v>0</v>
      </c>
      <c r="F18" s="38">
        <f>IF(AND(E4=0,E18&gt;=0), "",E18/E4)</f>
        <v>0</v>
      </c>
      <c r="G18" s="43"/>
      <c r="H18" s="126">
        <f>SUM(H19:H20)</f>
        <v>0</v>
      </c>
      <c r="I18" s="38">
        <f>IF(AND(H4=0,H18&gt;=0), "",H18/H4)</f>
        <v>0</v>
      </c>
      <c r="J18" s="43"/>
      <c r="K18" s="38" t="str">
        <f t="shared" si="0"/>
        <v/>
      </c>
      <c r="L18" s="127">
        <f>SUM(L19:L20)</f>
        <v>0</v>
      </c>
      <c r="M18" s="38">
        <f>IF(AND(L4=0,L18&gt;=0), "",L18/L4)</f>
        <v>0</v>
      </c>
      <c r="N18" s="43"/>
      <c r="O18" s="126">
        <f>SUM(O19:O20)</f>
        <v>0</v>
      </c>
      <c r="P18" s="38">
        <f>IF(AND(O4=0,O18&gt;=0), "",O18/O4)</f>
        <v>0</v>
      </c>
      <c r="Q18" s="43"/>
      <c r="R18" s="38" t="str">
        <f t="shared" si="1"/>
        <v/>
      </c>
      <c r="S18" s="127">
        <f>SUM(S19:S20)</f>
        <v>0</v>
      </c>
      <c r="T18" s="38">
        <f>IF(AND(S4=0,S18&gt;=0), "",S18/S4)</f>
        <v>0</v>
      </c>
      <c r="U18" s="43"/>
      <c r="V18" s="128">
        <f>SUM(V19:V20)</f>
        <v>0</v>
      </c>
      <c r="W18" s="38" t="str">
        <f>IF(AND(V4=0,V18&gt;=0), "",V18/V4)</f>
        <v/>
      </c>
      <c r="X18" s="91" t="str">
        <f t="shared" si="2"/>
        <v/>
      </c>
      <c r="Y18" s="126">
        <f>SUM(Y19:Y20)</f>
        <v>0</v>
      </c>
      <c r="Z18" s="38">
        <f>IF(AND(Y4=0,Y18&gt;=0), "",Y18/Y4)</f>
        <v>0</v>
      </c>
      <c r="AA18" s="43"/>
      <c r="AB18" s="38" t="str">
        <f t="shared" si="3"/>
        <v/>
      </c>
      <c r="AC18" s="127">
        <f>SUM(AC19:AC20)</f>
        <v>0</v>
      </c>
      <c r="AD18" s="38">
        <f>IF(AND(AC4=0,AC18&gt;=0), "",AC18/AC4)</f>
        <v>0</v>
      </c>
      <c r="AE18" s="43"/>
      <c r="AF18" s="126">
        <f>SUM(AF19:AF20)</f>
        <v>0</v>
      </c>
      <c r="AG18" s="38">
        <f>IF(AND(AF4=0,AF18&gt;=0), "",AF18/AF4)</f>
        <v>0</v>
      </c>
      <c r="AH18" s="43"/>
      <c r="AI18" s="38" t="str">
        <f t="shared" si="4"/>
        <v/>
      </c>
      <c r="AJ18" s="127">
        <f>SUM(AJ19:AJ20)</f>
        <v>0</v>
      </c>
      <c r="AK18" s="38">
        <f>IF(AND(AJ4=0,AJ18&gt;=0), "",AJ18/AJ4)</f>
        <v>0</v>
      </c>
      <c r="AL18" s="43"/>
      <c r="AM18" s="126">
        <f>SUM(AM19:AM20)</f>
        <v>19.399012018796739</v>
      </c>
      <c r="AN18" s="38">
        <f>IF(AND(AM4=0,AM18&gt;=0), "",AM18/AM4)</f>
        <v>1.6884993372580396E-3</v>
      </c>
      <c r="AO18" s="43"/>
      <c r="AP18" s="38">
        <f t="shared" si="5"/>
        <v>1</v>
      </c>
      <c r="AQ18" s="127">
        <f>SUM(AQ19:AQ20)</f>
        <v>19.399012018796739</v>
      </c>
      <c r="AR18" s="38">
        <f>IF(AND(AQ4=0,AQ18&gt;=0), "",AQ18/AQ4)</f>
        <v>2.8641338772783764E-4</v>
      </c>
      <c r="AS18" s="43"/>
      <c r="AT18" s="128">
        <f>SUM(AT19:AT20)</f>
        <v>0</v>
      </c>
      <c r="AU18" s="38" t="str">
        <f>IF(AND(AT4=0,AT18&gt;=0), "",AT18/AT4)</f>
        <v/>
      </c>
      <c r="AV18" s="91">
        <f t="shared" si="6"/>
        <v>1</v>
      </c>
      <c r="AW18" s="128">
        <f>SUM(AW19:AW20)</f>
        <v>3.2331686697994564</v>
      </c>
      <c r="AX18" s="38">
        <f>IF(AND(AW4=0,AW18&gt;=0), "",AW18/AW4)</f>
        <v>2.8641338772783764E-4</v>
      </c>
      <c r="AY18" s="43"/>
      <c r="AZ18" s="128">
        <f>SUM(AZ19:AZ20)</f>
        <v>0</v>
      </c>
      <c r="BA18" s="38" t="str">
        <f>IF(AND(AZ4=0,AZ18&gt;=0), "",AZ18/AZ4)</f>
        <v/>
      </c>
      <c r="BB18" s="91">
        <f t="shared" si="7"/>
        <v>1</v>
      </c>
      <c r="BC18" s="126">
        <f>SUM(BC19:BC20)</f>
        <v>0</v>
      </c>
      <c r="BD18" s="38" t="str">
        <f>IF(AND(BC4=0,BC18&gt;=0), "",BC18/BC4)</f>
        <v/>
      </c>
      <c r="BE18" s="43"/>
      <c r="BF18" s="38">
        <f t="shared" si="8"/>
        <v>-1</v>
      </c>
      <c r="BG18" s="127">
        <f>SUM(BG19:BG20)</f>
        <v>19.399012018796739</v>
      </c>
      <c r="BH18" s="38">
        <f>IF(AND(BG4=0,BG18&gt;=0), "",BG18/BG4)</f>
        <v>2.8641338772783764E-4</v>
      </c>
      <c r="BI18" s="43"/>
      <c r="BJ18" s="126">
        <f>SUM(BJ19:BJ20)</f>
        <v>0</v>
      </c>
      <c r="BK18" s="38" t="str">
        <f>IF(AND(BJ4=0,BJ18&gt;=0), "",BJ18/BJ4)</f>
        <v/>
      </c>
      <c r="BL18" s="43"/>
      <c r="BM18" s="38" t="str">
        <f t="shared" si="9"/>
        <v/>
      </c>
      <c r="BN18" s="127">
        <f>SUM(BN19:BN20)</f>
        <v>19.399012018796739</v>
      </c>
      <c r="BO18" s="38">
        <f>IF(AND(BN4=0,BN18&gt;=0), "",BN18/BN4)</f>
        <v>2.8641338772783764E-4</v>
      </c>
      <c r="BP18" s="43"/>
      <c r="BQ18" s="126">
        <f>SUM(BQ19:BQ20)</f>
        <v>0</v>
      </c>
      <c r="BR18" s="38" t="str">
        <f>IF(AND(BQ4=0,BQ18&gt;=0), "",BQ18/BQ4)</f>
        <v/>
      </c>
      <c r="BS18" s="43"/>
      <c r="BT18" s="38" t="str">
        <f t="shared" si="10"/>
        <v/>
      </c>
      <c r="BU18" s="127">
        <f>SUM(BU19:BU20)</f>
        <v>19.399012018796739</v>
      </c>
      <c r="BV18" s="38">
        <f>IF(AND(BU4=0,BU18&gt;=0), "",BU18/BU4)</f>
        <v>2.8641338772783764E-4</v>
      </c>
      <c r="BW18" s="43"/>
      <c r="BX18" s="128">
        <f>SUM(BX19:BX20)</f>
        <v>0</v>
      </c>
      <c r="BY18" s="38" t="str">
        <f>IF(AND(BX4=0,BX18&gt;=0), "",BX18/BX4)</f>
        <v/>
      </c>
      <c r="BZ18" s="91">
        <f t="shared" si="11"/>
        <v>1</v>
      </c>
      <c r="CA18" s="126">
        <f>SUM(CA19:CA20)</f>
        <v>0</v>
      </c>
      <c r="CB18" s="38" t="str">
        <f>IF(AND(CA4=0,CA18&gt;=0), "",CA18/CA4)</f>
        <v/>
      </c>
      <c r="CC18" s="43"/>
      <c r="CD18" s="38" t="str">
        <f t="shared" si="12"/>
        <v/>
      </c>
      <c r="CE18" s="127">
        <f>SUM(CE19:CE20)</f>
        <v>19.399012018796739</v>
      </c>
      <c r="CF18" s="38">
        <f>IF(AND(CE4=0,CE18&gt;=0), "",CE18/CE4)</f>
        <v>2.8641338772783764E-4</v>
      </c>
      <c r="CG18" s="43"/>
      <c r="CH18" s="126">
        <f>SUM(CH19:CH20)</f>
        <v>0</v>
      </c>
      <c r="CI18" s="38" t="str">
        <f>IF(AND(CH4=0,CH18&gt;=0), "",CH18/CH4)</f>
        <v/>
      </c>
      <c r="CJ18" s="43"/>
      <c r="CK18" s="38" t="str">
        <f t="shared" si="13"/>
        <v/>
      </c>
      <c r="CL18" s="127">
        <f>SUM(CL19:CL20)</f>
        <v>19.399012018796739</v>
      </c>
      <c r="CM18" s="38">
        <f>IF(AND(CL4=0,CL18&gt;=0), "",CL18/CL4)</f>
        <v>2.8641338772783764E-4</v>
      </c>
      <c r="CN18" s="43"/>
      <c r="CO18" s="126">
        <f>SUM(CO19:CO20)</f>
        <v>0</v>
      </c>
      <c r="CP18" s="38" t="str">
        <f>IF(AND(CO4=0,CO18&gt;=0), "",CO18/CO4)</f>
        <v/>
      </c>
      <c r="CQ18" s="43"/>
      <c r="CR18" s="38" t="str">
        <f t="shared" si="14"/>
        <v/>
      </c>
      <c r="CS18" s="127">
        <f>SUM(CS19:CS20)</f>
        <v>19.399012018796739</v>
      </c>
      <c r="CT18" s="38">
        <f>IF(AND(CS4=0,CS18&gt;=0), "",CS18/CS4)</f>
        <v>2.8641338772783764E-4</v>
      </c>
      <c r="CU18" s="43"/>
      <c r="CV18" s="128">
        <f>SUM(CV19:CV20)</f>
        <v>0</v>
      </c>
      <c r="CW18" s="38" t="str">
        <f>IF(AND(CV4=0,CV18&gt;=0), "",CV18/CV4)</f>
        <v/>
      </c>
      <c r="CX18" s="91">
        <f t="shared" si="15"/>
        <v>1</v>
      </c>
    </row>
    <row r="19" spans="1:102" s="3" customFormat="1" outlineLevel="1" x14ac:dyDescent="0.3">
      <c r="A19" s="29" t="s">
        <v>52</v>
      </c>
      <c r="B19" s="129">
        <f>+'N EERR LOS NA'!B15</f>
        <v>0</v>
      </c>
      <c r="C19" s="30" t="str">
        <f>IF(AND(B4=0,B19&gt;=0), "",B19/B4)</f>
        <v/>
      </c>
      <c r="D19" s="44"/>
      <c r="E19" s="129">
        <f>+'N EERR LOS NA'!C15</f>
        <v>0</v>
      </c>
      <c r="F19" s="30">
        <f>IF(AND(E4=0,E19&gt;=0), "",E19/E4)</f>
        <v>0</v>
      </c>
      <c r="G19" s="44"/>
      <c r="H19" s="129">
        <f>+'N EERR LOS NA'!D15</f>
        <v>0</v>
      </c>
      <c r="I19" s="30">
        <f>IF(AND(H4=0,H19&gt;=0), "",H19/H4)</f>
        <v>0</v>
      </c>
      <c r="J19" s="44"/>
      <c r="K19" s="30" t="str">
        <f t="shared" si="0"/>
        <v/>
      </c>
      <c r="L19" s="130">
        <f>+E19+H19</f>
        <v>0</v>
      </c>
      <c r="M19" s="30">
        <f>IF(AND(L4=0,L19&gt;=0), "",L19/L4)</f>
        <v>0</v>
      </c>
      <c r="N19" s="44"/>
      <c r="O19" s="129">
        <f>+'N EERR LOS NA'!E15</f>
        <v>0</v>
      </c>
      <c r="P19" s="30">
        <f>IF(AND(O4=0,O19&gt;=0), "",O19/O4)</f>
        <v>0</v>
      </c>
      <c r="Q19" s="44"/>
      <c r="R19" s="30" t="str">
        <f t="shared" si="1"/>
        <v/>
      </c>
      <c r="S19" s="130">
        <f>+L19+O19</f>
        <v>0</v>
      </c>
      <c r="T19" s="30">
        <f>IF(AND(S4=0,S19&gt;=0), "",S19/S4)</f>
        <v>0</v>
      </c>
      <c r="U19" s="44"/>
      <c r="V19" s="131"/>
      <c r="W19" s="30" t="str">
        <f>IF(AND(V4=0,V19&gt;=0), "",V19/V4)</f>
        <v/>
      </c>
      <c r="X19" s="47" t="str">
        <f t="shared" si="2"/>
        <v/>
      </c>
      <c r="Y19" s="129">
        <f>+'N EERR LOS NA'!F15</f>
        <v>0</v>
      </c>
      <c r="Z19" s="30">
        <f>IF(AND(Y4=0,Y19&gt;=0), "",Y19/Y4)</f>
        <v>0</v>
      </c>
      <c r="AA19" s="44"/>
      <c r="AB19" s="30" t="str">
        <f t="shared" si="3"/>
        <v/>
      </c>
      <c r="AC19" s="130">
        <f>+S19+Y19</f>
        <v>0</v>
      </c>
      <c r="AD19" s="30">
        <f>IF(AND(AC4=0,AC19&gt;=0), "",AC19/AC4)</f>
        <v>0</v>
      </c>
      <c r="AE19" s="44"/>
      <c r="AF19" s="129">
        <f>+'N EERR LOS NA'!G15</f>
        <v>0</v>
      </c>
      <c r="AG19" s="30">
        <f>IF(AND(AF4=0,AF19&gt;=0), "",AF19/AF4)</f>
        <v>0</v>
      </c>
      <c r="AH19" s="44"/>
      <c r="AI19" s="30" t="str">
        <f t="shared" si="4"/>
        <v/>
      </c>
      <c r="AJ19" s="130">
        <f t="shared" si="16"/>
        <v>0</v>
      </c>
      <c r="AK19" s="30">
        <f>IF(AND(AJ4=0,AJ19&gt;=0), "",AJ19/AJ4)</f>
        <v>0</v>
      </c>
      <c r="AL19" s="44"/>
      <c r="AM19" s="129">
        <f>+'N EERR LOS NA'!H15</f>
        <v>19.399012018796739</v>
      </c>
      <c r="AN19" s="30">
        <f>IF(AND(AM4=0,AM19&gt;=0), "",AM19/AM4)</f>
        <v>1.6884993372580396E-3</v>
      </c>
      <c r="AO19" s="44"/>
      <c r="AP19" s="30">
        <f t="shared" si="5"/>
        <v>1</v>
      </c>
      <c r="AQ19" s="130">
        <f t="shared" si="17"/>
        <v>19.399012018796739</v>
      </c>
      <c r="AR19" s="30">
        <f>IF(AND(AQ4=0,AQ19&gt;=0), "",AQ19/AQ4)</f>
        <v>2.8641338772783764E-4</v>
      </c>
      <c r="AS19" s="44"/>
      <c r="AT19" s="131">
        <f>+V19*2</f>
        <v>0</v>
      </c>
      <c r="AU19" s="30" t="str">
        <f>IF(AND(AT4=0,AT19&gt;=0), "",AT19/AT4)</f>
        <v/>
      </c>
      <c r="AV19" s="47">
        <f t="shared" si="6"/>
        <v>1</v>
      </c>
      <c r="AW19" s="131">
        <f>+AQ19/6</f>
        <v>3.2331686697994564</v>
      </c>
      <c r="AX19" s="30">
        <f>IF(AND(AW4=0,AW19&gt;=0), "",AW19/AW4)</f>
        <v>2.8641338772783764E-4</v>
      </c>
      <c r="AY19" s="44"/>
      <c r="AZ19" s="131">
        <f>+AT19/6</f>
        <v>0</v>
      </c>
      <c r="BA19" s="30" t="str">
        <f>IF(AND(AZ4=0,AZ19&gt;=0), "",AZ19/AZ4)</f>
        <v/>
      </c>
      <c r="BB19" s="47">
        <f t="shared" si="7"/>
        <v>1</v>
      </c>
      <c r="BC19" s="129">
        <f>+'N EERR LOS NA'!I15</f>
        <v>0</v>
      </c>
      <c r="BD19" s="30" t="str">
        <f>IF(AND(BC4=0,BC19&gt;=0), "",BC19/BC4)</f>
        <v/>
      </c>
      <c r="BE19" s="44"/>
      <c r="BF19" s="30">
        <f t="shared" si="8"/>
        <v>-1</v>
      </c>
      <c r="BG19" s="130">
        <f>+AQ19+BC19</f>
        <v>19.399012018796739</v>
      </c>
      <c r="BH19" s="30">
        <f>IF(AND(BG4=0,BG19&gt;=0), "",BG19/BG4)</f>
        <v>2.8641338772783764E-4</v>
      </c>
      <c r="BI19" s="44"/>
      <c r="BJ19" s="129">
        <f>+'N EERR LOS NA'!J15</f>
        <v>0</v>
      </c>
      <c r="BK19" s="30" t="str">
        <f>IF(AND(BJ4=0,BJ19&gt;=0), "",BJ19/BJ4)</f>
        <v/>
      </c>
      <c r="BL19" s="44"/>
      <c r="BM19" s="30" t="str">
        <f t="shared" si="9"/>
        <v/>
      </c>
      <c r="BN19" s="130">
        <f>+BG19+BJ19</f>
        <v>19.399012018796739</v>
      </c>
      <c r="BO19" s="30">
        <f>IF(AND(BN4=0,BN19&gt;=0), "",BN19/BN4)</f>
        <v>2.8641338772783764E-4</v>
      </c>
      <c r="BP19" s="44"/>
      <c r="BQ19" s="129">
        <f>+'N EERR LOS NA'!K15</f>
        <v>0</v>
      </c>
      <c r="BR19" s="30" t="str">
        <f>IF(AND(BQ4=0,BQ19&gt;=0), "",BQ19/BQ4)</f>
        <v/>
      </c>
      <c r="BS19" s="44"/>
      <c r="BT19" s="30" t="str">
        <f t="shared" si="10"/>
        <v/>
      </c>
      <c r="BU19" s="130">
        <f>+BN19+BQ19</f>
        <v>19.399012018796739</v>
      </c>
      <c r="BV19" s="30">
        <f>IF(AND(BU4=0,BU19&gt;=0), "",BU19/BU4)</f>
        <v>2.8641338772783764E-4</v>
      </c>
      <c r="BW19" s="44"/>
      <c r="BX19" s="131">
        <f>+AZ19*9</f>
        <v>0</v>
      </c>
      <c r="BY19" s="30" t="str">
        <f>IF(AND(BX4=0,BX19&gt;=0), "",BX19/BX4)</f>
        <v/>
      </c>
      <c r="BZ19" s="47">
        <f t="shared" si="11"/>
        <v>1</v>
      </c>
      <c r="CA19" s="129">
        <f>+'N EERR LOS NA'!L15</f>
        <v>0</v>
      </c>
      <c r="CB19" s="30" t="str">
        <f>IF(AND(CA4=0,CA19&gt;=0), "",CA19/CA4)</f>
        <v/>
      </c>
      <c r="CC19" s="44"/>
      <c r="CD19" s="30" t="str">
        <f t="shared" si="12"/>
        <v/>
      </c>
      <c r="CE19" s="130">
        <f>+BU19+CA19</f>
        <v>19.399012018796739</v>
      </c>
      <c r="CF19" s="30">
        <f>IF(AND(CE4=0,CE19&gt;=0), "",CE19/CE4)</f>
        <v>2.8641338772783764E-4</v>
      </c>
      <c r="CG19" s="44"/>
      <c r="CH19" s="129">
        <f>+'N EERR LOS NA'!M15</f>
        <v>0</v>
      </c>
      <c r="CI19" s="30" t="str">
        <f>IF(AND(CH4=0,CH19&gt;=0), "",CH19/CH4)</f>
        <v/>
      </c>
      <c r="CJ19" s="44"/>
      <c r="CK19" s="30" t="str">
        <f t="shared" si="13"/>
        <v/>
      </c>
      <c r="CL19" s="130">
        <f>+CE19+CH19</f>
        <v>19.399012018796739</v>
      </c>
      <c r="CM19" s="30">
        <f>IF(AND(CL4=0,CL19&gt;=0), "",CL19/CL4)</f>
        <v>2.8641338772783764E-4</v>
      </c>
      <c r="CN19" s="44"/>
      <c r="CO19" s="129">
        <f>+'N EERR LOS NA'!N15</f>
        <v>0</v>
      </c>
      <c r="CP19" s="30" t="str">
        <f>IF(AND(CO4=0,CO19&gt;=0), "",CO19/CO4)</f>
        <v/>
      </c>
      <c r="CQ19" s="44"/>
      <c r="CR19" s="30" t="str">
        <f t="shared" si="14"/>
        <v/>
      </c>
      <c r="CS19" s="130">
        <f>+CL19+CO19</f>
        <v>19.399012018796739</v>
      </c>
      <c r="CT19" s="30">
        <f>IF(AND(CS4=0,CS19&gt;=0), "",CS19/CS4)</f>
        <v>2.8641338772783764E-4</v>
      </c>
      <c r="CU19" s="44"/>
      <c r="CV19" s="131">
        <f t="shared" si="18"/>
        <v>0</v>
      </c>
      <c r="CW19" s="30" t="str">
        <f>IF(AND(CV4=0,CV19&gt;=0), "",CV19/CV4)</f>
        <v/>
      </c>
      <c r="CX19" s="47">
        <f t="shared" si="15"/>
        <v>1</v>
      </c>
    </row>
    <row r="20" spans="1:102" s="3" customFormat="1" outlineLevel="1" x14ac:dyDescent="0.3">
      <c r="A20" s="29"/>
      <c r="B20" s="132"/>
      <c r="C20" s="30"/>
      <c r="D20" s="44"/>
      <c r="E20" s="132"/>
      <c r="F20" s="30"/>
      <c r="G20" s="44"/>
      <c r="H20" s="132"/>
      <c r="I20" s="30"/>
      <c r="J20" s="44"/>
      <c r="K20" s="15" t="str">
        <f t="shared" si="0"/>
        <v/>
      </c>
      <c r="L20" s="118"/>
      <c r="M20" s="30"/>
      <c r="N20" s="44"/>
      <c r="O20" s="132"/>
      <c r="P20" s="30"/>
      <c r="Q20" s="44"/>
      <c r="R20" s="15" t="str">
        <f t="shared" si="1"/>
        <v/>
      </c>
      <c r="S20" s="118"/>
      <c r="T20" s="30"/>
      <c r="U20" s="44"/>
      <c r="V20" s="133"/>
      <c r="W20" s="30"/>
      <c r="X20" s="46" t="str">
        <f t="shared" si="2"/>
        <v/>
      </c>
      <c r="Y20" s="132"/>
      <c r="Z20" s="30"/>
      <c r="AA20" s="44"/>
      <c r="AB20" s="15" t="str">
        <f t="shared" si="3"/>
        <v/>
      </c>
      <c r="AC20" s="118"/>
      <c r="AD20" s="30"/>
      <c r="AE20" s="44"/>
      <c r="AF20" s="132"/>
      <c r="AG20" s="30"/>
      <c r="AH20" s="44"/>
      <c r="AI20" s="15" t="str">
        <f t="shared" si="4"/>
        <v/>
      </c>
      <c r="AJ20" s="118">
        <f t="shared" si="16"/>
        <v>0</v>
      </c>
      <c r="AK20" s="30"/>
      <c r="AL20" s="44"/>
      <c r="AM20" s="132"/>
      <c r="AN20" s="30"/>
      <c r="AO20" s="44"/>
      <c r="AP20" s="15" t="str">
        <f t="shared" si="5"/>
        <v/>
      </c>
      <c r="AQ20" s="118">
        <f t="shared" si="17"/>
        <v>0</v>
      </c>
      <c r="AR20" s="30"/>
      <c r="AS20" s="44"/>
      <c r="AT20" s="131">
        <f>+V20*2</f>
        <v>0</v>
      </c>
      <c r="AU20" s="30"/>
      <c r="AV20" s="46" t="str">
        <f t="shared" si="6"/>
        <v/>
      </c>
      <c r="AW20" s="131">
        <f>+AQ20/6</f>
        <v>0</v>
      </c>
      <c r="AX20" s="30"/>
      <c r="AY20" s="44"/>
      <c r="AZ20" s="131">
        <f>+AT20/6</f>
        <v>0</v>
      </c>
      <c r="BA20" s="30"/>
      <c r="BB20" s="46" t="str">
        <f t="shared" si="7"/>
        <v/>
      </c>
      <c r="BC20" s="132"/>
      <c r="BD20" s="30"/>
      <c r="BE20" s="44"/>
      <c r="BF20" s="15" t="str">
        <f t="shared" si="8"/>
        <v/>
      </c>
      <c r="BG20" s="130">
        <f>+AQ20+BC20</f>
        <v>0</v>
      </c>
      <c r="BH20" s="30"/>
      <c r="BI20" s="44"/>
      <c r="BJ20" s="132"/>
      <c r="BK20" s="30"/>
      <c r="BL20" s="44"/>
      <c r="BM20" s="15" t="str">
        <f t="shared" si="9"/>
        <v/>
      </c>
      <c r="BN20" s="118">
        <f>+BG20+BJ20</f>
        <v>0</v>
      </c>
      <c r="BO20" s="30"/>
      <c r="BP20" s="44"/>
      <c r="BQ20" s="132"/>
      <c r="BR20" s="30"/>
      <c r="BS20" s="44"/>
      <c r="BT20" s="15" t="str">
        <f t="shared" si="10"/>
        <v/>
      </c>
      <c r="BU20" s="118">
        <f>+BN20+BQ20</f>
        <v>0</v>
      </c>
      <c r="BV20" s="30"/>
      <c r="BW20" s="44"/>
      <c r="BX20" s="131">
        <f>+AZ20*9</f>
        <v>0</v>
      </c>
      <c r="BY20" s="30"/>
      <c r="BZ20" s="46" t="str">
        <f t="shared" si="11"/>
        <v/>
      </c>
      <c r="CA20" s="132"/>
      <c r="CB20" s="30"/>
      <c r="CC20" s="44"/>
      <c r="CD20" s="15" t="str">
        <f t="shared" si="12"/>
        <v/>
      </c>
      <c r="CE20" s="118"/>
      <c r="CF20" s="30"/>
      <c r="CG20" s="44"/>
      <c r="CH20" s="132"/>
      <c r="CI20" s="30"/>
      <c r="CJ20" s="44"/>
      <c r="CK20" s="15" t="str">
        <f t="shared" si="13"/>
        <v/>
      </c>
      <c r="CL20" s="118">
        <f>+CE20+CH20</f>
        <v>0</v>
      </c>
      <c r="CM20" s="30"/>
      <c r="CN20" s="44"/>
      <c r="CO20" s="132"/>
      <c r="CP20" s="30"/>
      <c r="CQ20" s="44"/>
      <c r="CR20" s="15" t="str">
        <f t="shared" si="14"/>
        <v/>
      </c>
      <c r="CS20" s="118">
        <f>+CL20+CO20</f>
        <v>0</v>
      </c>
      <c r="CT20" s="30"/>
      <c r="CU20" s="44"/>
      <c r="CV20" s="131">
        <f t="shared" si="18"/>
        <v>0</v>
      </c>
      <c r="CW20" s="30"/>
      <c r="CX20" s="46" t="str">
        <f t="shared" si="15"/>
        <v/>
      </c>
    </row>
    <row r="21" spans="1:102" ht="15.6" customHeight="1" x14ac:dyDescent="0.3">
      <c r="A21" s="9"/>
      <c r="B21" s="129"/>
      <c r="C21" s="14"/>
      <c r="D21" s="44"/>
      <c r="E21" s="129"/>
      <c r="F21" s="14"/>
      <c r="G21" s="44"/>
      <c r="H21" s="129"/>
      <c r="I21" s="14"/>
      <c r="J21" s="44"/>
      <c r="K21" s="32" t="str">
        <f t="shared" si="0"/>
        <v/>
      </c>
      <c r="M21" s="14"/>
      <c r="N21" s="44"/>
      <c r="O21" s="129"/>
      <c r="P21" s="14"/>
      <c r="Q21" s="44"/>
      <c r="R21" s="32" t="str">
        <f t="shared" si="1"/>
        <v/>
      </c>
      <c r="T21" s="14"/>
      <c r="U21" s="44"/>
      <c r="V21" s="131"/>
      <c r="W21" s="14"/>
      <c r="X21" s="92" t="str">
        <f t="shared" si="2"/>
        <v/>
      </c>
      <c r="Y21" s="129"/>
      <c r="Z21" s="14"/>
      <c r="AA21" s="44"/>
      <c r="AB21" s="32" t="str">
        <f t="shared" si="3"/>
        <v/>
      </c>
      <c r="AD21" s="14"/>
      <c r="AE21" s="44"/>
      <c r="AF21" s="129"/>
      <c r="AG21" s="14"/>
      <c r="AH21" s="44"/>
      <c r="AI21" s="32" t="str">
        <f t="shared" si="4"/>
        <v/>
      </c>
      <c r="AJ21" s="130">
        <f t="shared" si="16"/>
        <v>0</v>
      </c>
      <c r="AK21" s="14"/>
      <c r="AL21" s="44"/>
      <c r="AM21" s="129"/>
      <c r="AN21" s="14"/>
      <c r="AO21" s="44"/>
      <c r="AP21" s="32" t="str">
        <f t="shared" si="5"/>
        <v/>
      </c>
      <c r="AQ21" s="130">
        <f t="shared" si="17"/>
        <v>0</v>
      </c>
      <c r="AR21" s="14"/>
      <c r="AS21" s="44"/>
      <c r="AT21" s="131">
        <f>+V21*2</f>
        <v>0</v>
      </c>
      <c r="AU21" s="14"/>
      <c r="AV21" s="92" t="str">
        <f t="shared" si="6"/>
        <v/>
      </c>
      <c r="AW21" s="131">
        <f>+AQ21/6</f>
        <v>0</v>
      </c>
      <c r="AX21" s="14"/>
      <c r="AY21" s="44"/>
      <c r="AZ21" s="131">
        <f>+AT21/6</f>
        <v>0</v>
      </c>
      <c r="BA21" s="14"/>
      <c r="BB21" s="92" t="str">
        <f t="shared" si="7"/>
        <v/>
      </c>
      <c r="BC21" s="129"/>
      <c r="BD21" s="14"/>
      <c r="BE21" s="44"/>
      <c r="BF21" s="32" t="str">
        <f t="shared" si="8"/>
        <v/>
      </c>
      <c r="BG21" s="130">
        <f>+AQ21+BC21</f>
        <v>0</v>
      </c>
      <c r="BH21" s="14"/>
      <c r="BI21" s="44"/>
      <c r="BJ21" s="129"/>
      <c r="BK21" s="14"/>
      <c r="BL21" s="44"/>
      <c r="BM21" s="32" t="str">
        <f t="shared" si="9"/>
        <v/>
      </c>
      <c r="BN21" s="130">
        <f>+BG21+BJ21</f>
        <v>0</v>
      </c>
      <c r="BO21" s="14"/>
      <c r="BP21" s="44"/>
      <c r="BQ21" s="129"/>
      <c r="BR21" s="14"/>
      <c r="BS21" s="44"/>
      <c r="BT21" s="32" t="str">
        <f t="shared" si="10"/>
        <v/>
      </c>
      <c r="BU21" s="130">
        <f>+BN21+BQ21</f>
        <v>0</v>
      </c>
      <c r="BV21" s="14"/>
      <c r="BW21" s="44"/>
      <c r="BX21" s="131">
        <f>+AZ21*9</f>
        <v>0</v>
      </c>
      <c r="BY21" s="14"/>
      <c r="BZ21" s="92" t="str">
        <f t="shared" si="11"/>
        <v/>
      </c>
      <c r="CA21" s="129"/>
      <c r="CB21" s="14"/>
      <c r="CC21" s="44"/>
      <c r="CD21" s="32" t="str">
        <f t="shared" si="12"/>
        <v/>
      </c>
      <c r="CF21" s="14"/>
      <c r="CG21" s="44"/>
      <c r="CH21" s="129"/>
      <c r="CI21" s="14"/>
      <c r="CJ21" s="44"/>
      <c r="CK21" s="32" t="str">
        <f t="shared" si="13"/>
        <v/>
      </c>
      <c r="CL21" s="130">
        <f>+CE21+CH21</f>
        <v>0</v>
      </c>
      <c r="CM21" s="14"/>
      <c r="CN21" s="44"/>
      <c r="CO21" s="129"/>
      <c r="CP21" s="14"/>
      <c r="CQ21" s="44"/>
      <c r="CR21" s="32" t="str">
        <f t="shared" si="14"/>
        <v/>
      </c>
      <c r="CS21" s="130">
        <f>+CL21+CO21</f>
        <v>0</v>
      </c>
      <c r="CT21" s="14"/>
      <c r="CU21" s="44"/>
      <c r="CV21" s="131">
        <f t="shared" si="18"/>
        <v>0</v>
      </c>
      <c r="CW21" s="14"/>
      <c r="CX21" s="92" t="str">
        <f t="shared" si="15"/>
        <v/>
      </c>
    </row>
    <row r="22" spans="1:102" s="28" customFormat="1" ht="18" customHeight="1" x14ac:dyDescent="0.3">
      <c r="A22" s="19" t="s">
        <v>47</v>
      </c>
      <c r="B22" s="123">
        <f>+B23+B26+B29</f>
        <v>0</v>
      </c>
      <c r="C22" s="36" t="str">
        <f>IF(AND(B4=0,B22&gt;=0), "",B22/B4)</f>
        <v/>
      </c>
      <c r="D22" s="42"/>
      <c r="E22" s="123">
        <f>+E23+E26+E29</f>
        <v>3100.42</v>
      </c>
      <c r="F22" s="36">
        <f>IF(AND(E4=0,E22&gt;=0), "",E22/E4)</f>
        <v>0.63591494615315003</v>
      </c>
      <c r="G22" s="42"/>
      <c r="H22" s="123">
        <f>+H23+H26+H29</f>
        <v>7848.54</v>
      </c>
      <c r="I22" s="36">
        <f>IF(AND(H4=0,H22&gt;=0), "",H22/H4)</f>
        <v>0.69465497170538248</v>
      </c>
      <c r="J22" s="42"/>
      <c r="K22" s="36">
        <f t="shared" si="0"/>
        <v>1.5314441269247392</v>
      </c>
      <c r="L22" s="124">
        <f>+L23+L26+L29</f>
        <v>10948.96</v>
      </c>
      <c r="M22" s="36">
        <f>IF(AND(L4=0,L22&gt;=0), "",L22/L4)</f>
        <v>0.6769482473184899</v>
      </c>
      <c r="N22" s="42"/>
      <c r="O22" s="123">
        <f>+O23+O26+O29</f>
        <v>3843.8</v>
      </c>
      <c r="P22" s="36">
        <f>IF(AND(O4=0,O22&gt;=0), "",O22/O4)</f>
        <v>0.61520047578315651</v>
      </c>
      <c r="Q22" s="42"/>
      <c r="R22" s="36">
        <f t="shared" si="1"/>
        <v>-0.5102528623157937</v>
      </c>
      <c r="S22" s="124">
        <f>+S23+S26+S29</f>
        <v>14792.759999999998</v>
      </c>
      <c r="T22" s="36">
        <f>IF(AND(S4=0,S22&gt;=0), "",S22/S4)</f>
        <v>0.65974183903517558</v>
      </c>
      <c r="U22" s="42"/>
      <c r="V22" s="125">
        <f>+V23+V26+V29</f>
        <v>0</v>
      </c>
      <c r="W22" s="36" t="str">
        <f>IF(AND(V4=0,V22&gt;=0), "",V22/V4)</f>
        <v/>
      </c>
      <c r="X22" s="42">
        <f t="shared" si="2"/>
        <v>1</v>
      </c>
      <c r="Y22" s="123">
        <f>+Y23+Y26+Y29</f>
        <v>14140.79</v>
      </c>
      <c r="Z22" s="36">
        <f>IF(AND(Y4=0,Y22&gt;=0), "",Y22/Y4)</f>
        <v>0.70016595248346292</v>
      </c>
      <c r="AA22" s="42"/>
      <c r="AB22" s="36">
        <f t="shared" si="3"/>
        <v>2.6788568603985641</v>
      </c>
      <c r="AC22" s="124">
        <f>+AC23+AC26+AC29</f>
        <v>28933.55</v>
      </c>
      <c r="AD22" s="36">
        <f>IF(AND(AC4=0,AC22&gt;=0), "",AC22/AC4)</f>
        <v>0.67889834122295067</v>
      </c>
      <c r="AE22" s="42"/>
      <c r="AF22" s="123">
        <f>+AF23+AF26+AF29</f>
        <v>9597.23</v>
      </c>
      <c r="AG22" s="36">
        <f>IF(AND(AF4=0,AF22&gt;=0), "",AF22/AF4)</f>
        <v>0.70446018579561431</v>
      </c>
      <c r="AH22" s="42"/>
      <c r="AI22" s="36">
        <f t="shared" si="4"/>
        <v>-0.32130878119256429</v>
      </c>
      <c r="AJ22" s="124">
        <f>+AJ23+AJ26+AJ29</f>
        <v>38530.78</v>
      </c>
      <c r="AK22" s="36">
        <f>IF(AND(AJ4=0,AJ22&gt;=0), "",AJ22/AJ4)</f>
        <v>0.68509020793643138</v>
      </c>
      <c r="AL22" s="42"/>
      <c r="AM22" s="123">
        <f>+AM23+AM26+AM29</f>
        <v>7739.82</v>
      </c>
      <c r="AN22" s="36">
        <f>IF(AND(AM4=0,AM22&gt;=0), "",AM22/AM4)</f>
        <v>0.67367765574007465</v>
      </c>
      <c r="AO22" s="42"/>
      <c r="AP22" s="36">
        <f t="shared" si="5"/>
        <v>-0.19353605154820713</v>
      </c>
      <c r="AQ22" s="124">
        <f>+AQ23+AQ26+AQ29</f>
        <v>46270.6</v>
      </c>
      <c r="AR22" s="36">
        <f>IF(AND(AQ4=0,AQ22&gt;=0), "",AQ22/AQ4)</f>
        <v>0.6831543423633436</v>
      </c>
      <c r="AS22" s="42"/>
      <c r="AT22" s="125">
        <f>+AT23+AT26+AT29</f>
        <v>0</v>
      </c>
      <c r="AU22" s="36" t="str">
        <f>IF(AND(AT4=0,AT22&gt;=0), "",AT22/AT4)</f>
        <v/>
      </c>
      <c r="AV22" s="42">
        <f t="shared" si="6"/>
        <v>1</v>
      </c>
      <c r="AW22" s="125">
        <f>+AW23+AW26+AW29</f>
        <v>7711.7666666666664</v>
      </c>
      <c r="AX22" s="36">
        <f>IF(AND(AW4=0,AW22&gt;=0), "",AW22/AW4)</f>
        <v>0.6831543423633436</v>
      </c>
      <c r="AY22" s="42"/>
      <c r="AZ22" s="125">
        <f>+AZ23+AZ26+AZ29</f>
        <v>0</v>
      </c>
      <c r="BA22" s="36" t="str">
        <f>IF(AND(AZ4=0,AZ22&gt;=0), "",AZ22/AZ4)</f>
        <v/>
      </c>
      <c r="BB22" s="42">
        <f t="shared" si="7"/>
        <v>1</v>
      </c>
      <c r="BC22" s="123">
        <f>+BC23+BC26+BC29</f>
        <v>0</v>
      </c>
      <c r="BD22" s="36" t="str">
        <f>IF(AND(BC4=0,BC22&gt;=0), "",BC22/BC4)</f>
        <v/>
      </c>
      <c r="BE22" s="42"/>
      <c r="BF22" s="36">
        <f t="shared" si="8"/>
        <v>-1</v>
      </c>
      <c r="BG22" s="124">
        <f>+BG23+BG26+BG29</f>
        <v>46270.6</v>
      </c>
      <c r="BH22" s="36">
        <f>IF(AND(BG4=0,BG22&gt;=0), "",BG22/BG4)</f>
        <v>0.6831543423633436</v>
      </c>
      <c r="BI22" s="42"/>
      <c r="BJ22" s="123">
        <f>+BJ23+BJ26+BJ29</f>
        <v>0</v>
      </c>
      <c r="BK22" s="36" t="str">
        <f>IF(AND(BJ4=0,BJ22&gt;=0), "",BJ22/BJ4)</f>
        <v/>
      </c>
      <c r="BL22" s="42"/>
      <c r="BM22" s="36" t="str">
        <f t="shared" si="9"/>
        <v/>
      </c>
      <c r="BN22" s="124">
        <f>+BN23+BN26+BN29</f>
        <v>46270.6</v>
      </c>
      <c r="BO22" s="36">
        <f>IF(AND(BN4=0,BN22&gt;=0), "",BN22/BN4)</f>
        <v>0.6831543423633436</v>
      </c>
      <c r="BP22" s="42"/>
      <c r="BQ22" s="123">
        <f>+BQ23+BQ26+BQ29</f>
        <v>0</v>
      </c>
      <c r="BR22" s="36" t="str">
        <f>IF(AND(BQ4=0,BQ22&gt;=0), "",BQ22/BQ4)</f>
        <v/>
      </c>
      <c r="BS22" s="42"/>
      <c r="BT22" s="36" t="str">
        <f t="shared" si="10"/>
        <v/>
      </c>
      <c r="BU22" s="124">
        <f>+BU23+BU26+BU29</f>
        <v>46270.6</v>
      </c>
      <c r="BV22" s="36">
        <f>IF(AND(BU4=0,BU22&gt;=0), "",BU22/BU4)</f>
        <v>0.6831543423633436</v>
      </c>
      <c r="BW22" s="42"/>
      <c r="BX22" s="125">
        <f>+BX23+BX26+BX29</f>
        <v>0</v>
      </c>
      <c r="BY22" s="36" t="str">
        <f>IF(AND(BX4=0,BX22&gt;=0), "",BX22/BX4)</f>
        <v/>
      </c>
      <c r="BZ22" s="42">
        <f t="shared" si="11"/>
        <v>1</v>
      </c>
      <c r="CA22" s="123">
        <f>+CA23+CA26+CA29</f>
        <v>0</v>
      </c>
      <c r="CB22" s="36" t="str">
        <f>IF(AND(CA4=0,CA22&gt;=0), "",CA22/CA4)</f>
        <v/>
      </c>
      <c r="CC22" s="42"/>
      <c r="CD22" s="36" t="str">
        <f t="shared" si="12"/>
        <v/>
      </c>
      <c r="CE22" s="124">
        <f>+CE23+CE26+CE29</f>
        <v>46270.6</v>
      </c>
      <c r="CF22" s="36">
        <f>IF(AND(CE4=0,CE22&gt;=0), "",CE22/CE4)</f>
        <v>0.6831543423633436</v>
      </c>
      <c r="CG22" s="42"/>
      <c r="CH22" s="123">
        <f>+CH23+CH26+CH29</f>
        <v>0</v>
      </c>
      <c r="CI22" s="36" t="str">
        <f>IF(AND(CH4=0,CH22&gt;=0), "",CH22/CH4)</f>
        <v/>
      </c>
      <c r="CJ22" s="42"/>
      <c r="CK22" s="36" t="str">
        <f t="shared" si="13"/>
        <v/>
      </c>
      <c r="CL22" s="124">
        <f>+CL23+CL26+CL29</f>
        <v>46270.6</v>
      </c>
      <c r="CM22" s="36">
        <f>IF(AND(CL4=0,CL22&gt;=0), "",CL22/CL4)</f>
        <v>0.6831543423633436</v>
      </c>
      <c r="CN22" s="42"/>
      <c r="CO22" s="123">
        <f>+CO23+CO26+CO29</f>
        <v>0</v>
      </c>
      <c r="CP22" s="36" t="str">
        <f>IF(AND(CO4=0,CO22&gt;=0), "",CO22/CO4)</f>
        <v/>
      </c>
      <c r="CQ22" s="42"/>
      <c r="CR22" s="36" t="str">
        <f t="shared" si="14"/>
        <v/>
      </c>
      <c r="CS22" s="124">
        <f>+CS23+CS26+CS29</f>
        <v>46270.6</v>
      </c>
      <c r="CT22" s="36">
        <f>IF(AND(CS4=0,CS22&gt;=0), "",CS22/CS4)</f>
        <v>0.6831543423633436</v>
      </c>
      <c r="CU22" s="42"/>
      <c r="CV22" s="125">
        <f>+CV23+CV26+CV29</f>
        <v>0</v>
      </c>
      <c r="CW22" s="36" t="str">
        <f>IF(AND(CV4=0,CV22&gt;=0), "",CV22/CV4)</f>
        <v/>
      </c>
      <c r="CX22" s="42">
        <f t="shared" si="15"/>
        <v>1</v>
      </c>
    </row>
    <row r="23" spans="1:102" s="6" customFormat="1" hidden="1" outlineLevel="1" x14ac:dyDescent="0.3">
      <c r="A23" s="37" t="s">
        <v>48</v>
      </c>
      <c r="B23" s="126">
        <f>SUM(B24:B25)</f>
        <v>0</v>
      </c>
      <c r="C23" s="38" t="str">
        <f>IF(AND(B5=0,B23&gt;=0), "",B23/B5)</f>
        <v/>
      </c>
      <c r="D23" s="43"/>
      <c r="E23" s="126">
        <f>SUM(E24:E25)</f>
        <v>3100.42</v>
      </c>
      <c r="F23" s="38">
        <f>IF(AND(E5=0,E23&gt;=0), "",E23/E5)</f>
        <v>0.63591494615315003</v>
      </c>
      <c r="G23" s="43"/>
      <c r="H23" s="126">
        <f>SUM(H24:H25)</f>
        <v>7848.54</v>
      </c>
      <c r="I23" s="38">
        <f>IF(AND(H5=0,H23&gt;=0), "",H23/H5)</f>
        <v>0.69465497170538248</v>
      </c>
      <c r="J23" s="43"/>
      <c r="K23" s="38">
        <f t="shared" si="0"/>
        <v>1.5314441269247392</v>
      </c>
      <c r="L23" s="127">
        <f>SUM(L24:L25)</f>
        <v>10948.96</v>
      </c>
      <c r="M23" s="38">
        <f>IF(AND(L5=0,L23&gt;=0), "",L23/L5)</f>
        <v>0.6769482473184899</v>
      </c>
      <c r="N23" s="43"/>
      <c r="O23" s="126">
        <f>SUM(O24:O25)</f>
        <v>3843.8</v>
      </c>
      <c r="P23" s="38">
        <f>IF(AND(O5=0,O23&gt;=0), "",O23/O5)</f>
        <v>0.61520047578315651</v>
      </c>
      <c r="Q23" s="43"/>
      <c r="R23" s="38">
        <f t="shared" si="1"/>
        <v>-0.5102528623157937</v>
      </c>
      <c r="S23" s="127">
        <f>SUM(S24:S25)</f>
        <v>14792.759999999998</v>
      </c>
      <c r="T23" s="38">
        <f>IF(AND(S5=0,S23&gt;=0), "",S23/S5)</f>
        <v>0.65974183903517558</v>
      </c>
      <c r="U23" s="43"/>
      <c r="V23" s="128">
        <f>SUM(V24:V25)</f>
        <v>0</v>
      </c>
      <c r="W23" s="38" t="str">
        <f>IF(AND(V5=0,V23&gt;=0), "",V23/V5)</f>
        <v/>
      </c>
      <c r="X23" s="91">
        <f t="shared" si="2"/>
        <v>1</v>
      </c>
      <c r="Y23" s="126">
        <f>SUM(Y24:Y25)</f>
        <v>14140.79</v>
      </c>
      <c r="Z23" s="38">
        <f>IF(AND(Y5=0,Y23&gt;=0), "",Y23/Y5)</f>
        <v>0.70016595248346292</v>
      </c>
      <c r="AA23" s="43"/>
      <c r="AB23" s="38">
        <f t="shared" si="3"/>
        <v>2.6788568603985641</v>
      </c>
      <c r="AC23" s="127">
        <f>SUM(AC24:AC25)</f>
        <v>28933.55</v>
      </c>
      <c r="AD23" s="38">
        <f>IF(AND(AC5=0,AC23&gt;=0), "",AC23/AC5)</f>
        <v>0.67889834122295067</v>
      </c>
      <c r="AE23" s="43"/>
      <c r="AF23" s="126">
        <f>SUM(AF24:AF25)</f>
        <v>9597.23</v>
      </c>
      <c r="AG23" s="38">
        <f>IF(AND(AF5=0,AF23&gt;=0), "",AF23/AF5)</f>
        <v>0.70446018579561431</v>
      </c>
      <c r="AH23" s="43"/>
      <c r="AI23" s="38">
        <f t="shared" si="4"/>
        <v>-0.32130878119256429</v>
      </c>
      <c r="AJ23" s="127">
        <f>SUM(AJ24:AJ25)</f>
        <v>38530.78</v>
      </c>
      <c r="AK23" s="38">
        <f>IF(AND(AJ5=0,AJ23&gt;=0), "",AJ23/AJ5)</f>
        <v>0.68509020793643138</v>
      </c>
      <c r="AL23" s="43"/>
      <c r="AM23" s="126">
        <f>SUM(AM24:AM25)</f>
        <v>7739.82</v>
      </c>
      <c r="AN23" s="38">
        <f>IF(AND(AM5=0,AM23&gt;=0), "",AM23/AM5)</f>
        <v>0.67481708393907625</v>
      </c>
      <c r="AO23" s="43"/>
      <c r="AP23" s="38">
        <f t="shared" si="5"/>
        <v>-0.19353605154820713</v>
      </c>
      <c r="AQ23" s="127">
        <f>SUM(AQ24:AQ25)</f>
        <v>46270.6</v>
      </c>
      <c r="AR23" s="38">
        <f>IF(AND(AQ5=0,AQ23&gt;=0), "",AQ23/AQ5)</f>
        <v>0.68335006296988277</v>
      </c>
      <c r="AS23" s="43"/>
      <c r="AT23" s="128">
        <f>SUM(AT24:AT25)</f>
        <v>0</v>
      </c>
      <c r="AU23" s="38" t="str">
        <f>IF(AND(AT5=0,AT23&gt;=0), "",AT23/AT5)</f>
        <v/>
      </c>
      <c r="AV23" s="91">
        <f t="shared" si="6"/>
        <v>1</v>
      </c>
      <c r="AW23" s="128">
        <f>SUM(AW24:AW25)</f>
        <v>7711.7666666666664</v>
      </c>
      <c r="AX23" s="38">
        <f>IF(AND(AW5=0,AW23&gt;=0), "",AW23/AW5)</f>
        <v>0.68335006296988277</v>
      </c>
      <c r="AY23" s="43"/>
      <c r="AZ23" s="128">
        <f>SUM(AZ24:AZ25)</f>
        <v>0</v>
      </c>
      <c r="BA23" s="38" t="str">
        <f>IF(AND(AZ5=0,AZ23&gt;=0), "",AZ23/AZ5)</f>
        <v/>
      </c>
      <c r="BB23" s="91">
        <f t="shared" si="7"/>
        <v>1</v>
      </c>
      <c r="BC23" s="126">
        <f>SUM(BC24:BC25)</f>
        <v>0</v>
      </c>
      <c r="BD23" s="38" t="str">
        <f>IF(AND(BC5=0,BC23&gt;=0), "",BC23/BC5)</f>
        <v/>
      </c>
      <c r="BE23" s="43"/>
      <c r="BF23" s="38">
        <f t="shared" si="8"/>
        <v>-1</v>
      </c>
      <c r="BG23" s="127">
        <f>SUM(BG24:BG25)</f>
        <v>46270.6</v>
      </c>
      <c r="BH23" s="38">
        <f>IF(AND(BG5=0,BG23&gt;=0), "",BG23/BG5)</f>
        <v>0.68335006296988277</v>
      </c>
      <c r="BI23" s="43"/>
      <c r="BJ23" s="126">
        <f>SUM(BJ24:BJ25)</f>
        <v>0</v>
      </c>
      <c r="BK23" s="38" t="str">
        <f>IF(AND(BJ5=0,BJ23&gt;=0), "",BJ23/BJ5)</f>
        <v/>
      </c>
      <c r="BL23" s="43"/>
      <c r="BM23" s="38" t="str">
        <f t="shared" si="9"/>
        <v/>
      </c>
      <c r="BN23" s="127">
        <f>SUM(BN24:BN25)</f>
        <v>46270.6</v>
      </c>
      <c r="BO23" s="38">
        <f>IF(AND(BN5=0,BN23&gt;=0), "",BN23/BN5)</f>
        <v>0.68335006296988277</v>
      </c>
      <c r="BP23" s="43"/>
      <c r="BQ23" s="126">
        <f>SUM(BQ24:BQ25)</f>
        <v>0</v>
      </c>
      <c r="BR23" s="38" t="str">
        <f>IF(AND(BQ5=0,BQ23&gt;=0), "",BQ23/BQ5)</f>
        <v/>
      </c>
      <c r="BS23" s="43"/>
      <c r="BT23" s="38" t="str">
        <f t="shared" si="10"/>
        <v/>
      </c>
      <c r="BU23" s="127">
        <f>SUM(BU24:BU25)</f>
        <v>46270.6</v>
      </c>
      <c r="BV23" s="38">
        <f>IF(AND(BU5=0,BU23&gt;=0), "",BU23/BU5)</f>
        <v>0.68335006296988277</v>
      </c>
      <c r="BW23" s="43"/>
      <c r="BX23" s="128">
        <f>SUM(BX24:BX25)</f>
        <v>0</v>
      </c>
      <c r="BY23" s="38" t="str">
        <f>IF(AND(BX5=0,BX23&gt;=0), "",BX23/BX5)</f>
        <v/>
      </c>
      <c r="BZ23" s="91">
        <f t="shared" si="11"/>
        <v>1</v>
      </c>
      <c r="CA23" s="126">
        <f>SUM(CA24:CA25)</f>
        <v>0</v>
      </c>
      <c r="CB23" s="38" t="str">
        <f>IF(AND(CA5=0,CA23&gt;=0), "",CA23/CA5)</f>
        <v/>
      </c>
      <c r="CC23" s="43"/>
      <c r="CD23" s="38" t="str">
        <f t="shared" si="12"/>
        <v/>
      </c>
      <c r="CE23" s="127">
        <f>SUM(CE24:CE25)</f>
        <v>46270.6</v>
      </c>
      <c r="CF23" s="38">
        <f>IF(AND(CE5=0,CE23&gt;=0), "",CE23/CE5)</f>
        <v>0.68335006296988277</v>
      </c>
      <c r="CG23" s="43"/>
      <c r="CH23" s="126">
        <f>SUM(CH24:CH25)</f>
        <v>0</v>
      </c>
      <c r="CI23" s="38" t="str">
        <f>IF(AND(CH5=0,CH23&gt;=0), "",CH23/CH5)</f>
        <v/>
      </c>
      <c r="CJ23" s="43"/>
      <c r="CK23" s="38" t="str">
        <f t="shared" si="13"/>
        <v/>
      </c>
      <c r="CL23" s="127">
        <f>SUM(CL24:CL25)</f>
        <v>46270.6</v>
      </c>
      <c r="CM23" s="38">
        <f>IF(AND(CL5=0,CL23&gt;=0), "",CL23/CL5)</f>
        <v>0.68335006296988277</v>
      </c>
      <c r="CN23" s="43"/>
      <c r="CO23" s="126">
        <f>SUM(CO24:CO25)</f>
        <v>0</v>
      </c>
      <c r="CP23" s="38" t="str">
        <f>IF(AND(CO5=0,CO23&gt;=0), "",CO23/CO5)</f>
        <v/>
      </c>
      <c r="CQ23" s="43"/>
      <c r="CR23" s="38" t="str">
        <f t="shared" si="14"/>
        <v/>
      </c>
      <c r="CS23" s="127">
        <f>SUM(CS24:CS25)</f>
        <v>46270.6</v>
      </c>
      <c r="CT23" s="38">
        <f>IF(AND(CS5=0,CS23&gt;=0), "",CS23/CS5)</f>
        <v>0.68335006296988277</v>
      </c>
      <c r="CU23" s="43"/>
      <c r="CV23" s="128">
        <f>SUM(CV24:CV25)</f>
        <v>0</v>
      </c>
      <c r="CW23" s="38" t="str">
        <f>IF(AND(CV5=0,CV23&gt;=0), "",CV23/CV5)</f>
        <v/>
      </c>
      <c r="CX23" s="91">
        <f t="shared" si="15"/>
        <v>1</v>
      </c>
    </row>
    <row r="24" spans="1:102" hidden="1" outlineLevel="1" x14ac:dyDescent="0.3">
      <c r="A24" s="29" t="s">
        <v>49</v>
      </c>
      <c r="B24" s="129">
        <f>+'N EERR LOS NA'!B30</f>
        <v>0</v>
      </c>
      <c r="C24" s="30" t="str">
        <f>IF(AND(B5=0,B24&gt;=0), "",B24/B5)</f>
        <v/>
      </c>
      <c r="D24" s="44"/>
      <c r="E24" s="129">
        <f>+'N EERR LOS NA'!C30</f>
        <v>3100.42</v>
      </c>
      <c r="F24" s="30">
        <f>IF(AND(E5=0,E24&gt;=0), "",E24/E5)</f>
        <v>0.63591494615315003</v>
      </c>
      <c r="G24" s="44"/>
      <c r="H24" s="129">
        <f>+'N EERR LOS NA'!D30</f>
        <v>7848.54</v>
      </c>
      <c r="I24" s="30">
        <f>IF(AND(H5=0,H24&gt;=0), "",H24/H5)</f>
        <v>0.69465497170538248</v>
      </c>
      <c r="J24" s="44"/>
      <c r="K24" s="30">
        <f t="shared" si="0"/>
        <v>1.5314441269247392</v>
      </c>
      <c r="L24" s="130">
        <f>+E24+H24</f>
        <v>10948.96</v>
      </c>
      <c r="M24" s="30">
        <f>IF(AND(L5=0,L24&gt;=0), "",L24/L5)</f>
        <v>0.6769482473184899</v>
      </c>
      <c r="N24" s="44"/>
      <c r="O24" s="129">
        <f>+'N EERR LOS NA'!E30</f>
        <v>3843.8</v>
      </c>
      <c r="P24" s="30">
        <f>IF(AND(O5=0,O24&gt;=0), "",O24/O5)</f>
        <v>0.61520047578315651</v>
      </c>
      <c r="Q24" s="44"/>
      <c r="R24" s="30">
        <f t="shared" si="1"/>
        <v>-0.5102528623157937</v>
      </c>
      <c r="S24" s="130">
        <f>+L24+O24</f>
        <v>14792.759999999998</v>
      </c>
      <c r="T24" s="30">
        <f>IF(AND(S5=0,S24&gt;=0), "",S24/S5)</f>
        <v>0.65974183903517558</v>
      </c>
      <c r="U24" s="44"/>
      <c r="V24" s="131">
        <f>+V6*66.71%</f>
        <v>0</v>
      </c>
      <c r="W24" s="30" t="str">
        <f>IF(AND(V5=0,V24&gt;=0), "",V24/V5)</f>
        <v/>
      </c>
      <c r="X24" s="47">
        <f t="shared" si="2"/>
        <v>1</v>
      </c>
      <c r="Y24" s="129">
        <f>+'N EERR LOS NA'!F30</f>
        <v>14140.79</v>
      </c>
      <c r="Z24" s="30">
        <f>IF(AND(Y5=0,Y24&gt;=0), "",Y24/Y5)</f>
        <v>0.70016595248346292</v>
      </c>
      <c r="AA24" s="44"/>
      <c r="AB24" s="30">
        <f t="shared" si="3"/>
        <v>2.6788568603985641</v>
      </c>
      <c r="AC24" s="130">
        <f>+S24+Y24</f>
        <v>28933.55</v>
      </c>
      <c r="AD24" s="30">
        <f>IF(AND(AC5=0,AC24&gt;=0), "",AC24/AC5)</f>
        <v>0.67889834122295067</v>
      </c>
      <c r="AE24" s="44"/>
      <c r="AF24" s="129">
        <f>+'N EERR LOS NA'!G30</f>
        <v>9597.23</v>
      </c>
      <c r="AG24" s="30">
        <f>IF(AND(AF5=0,AF24&gt;=0), "",AF24/AF5)</f>
        <v>0.70446018579561431</v>
      </c>
      <c r="AH24" s="44"/>
      <c r="AI24" s="30">
        <f t="shared" si="4"/>
        <v>-0.32130878119256429</v>
      </c>
      <c r="AJ24" s="130">
        <f t="shared" si="16"/>
        <v>38530.78</v>
      </c>
      <c r="AK24" s="30">
        <f>IF(AND(AJ5=0,AJ24&gt;=0), "",AJ24/AJ5)</f>
        <v>0.68509020793643138</v>
      </c>
      <c r="AL24" s="44"/>
      <c r="AM24" s="129">
        <f>+'N EERR LOS NA'!H30</f>
        <v>7739.82</v>
      </c>
      <c r="AN24" s="30">
        <f>IF(AND(AM5=0,AM24&gt;=0), "",AM24/AM5)</f>
        <v>0.67481708393907625</v>
      </c>
      <c r="AO24" s="44"/>
      <c r="AP24" s="30">
        <f t="shared" si="5"/>
        <v>-0.19353605154820713</v>
      </c>
      <c r="AQ24" s="130">
        <f t="shared" si="17"/>
        <v>46270.6</v>
      </c>
      <c r="AR24" s="30">
        <f>IF(AND(AQ5=0,AQ24&gt;=0), "",AQ24/AQ5)</f>
        <v>0.68335006296988277</v>
      </c>
      <c r="AS24" s="44"/>
      <c r="AT24" s="131">
        <f>+V24*2</f>
        <v>0</v>
      </c>
      <c r="AU24" s="30" t="str">
        <f>IF(AND(AT5=0,AT24&gt;=0), "",AT24/AT5)</f>
        <v/>
      </c>
      <c r="AV24" s="47">
        <f t="shared" si="6"/>
        <v>1</v>
      </c>
      <c r="AW24" s="131">
        <f>+AQ24/6</f>
        <v>7711.7666666666664</v>
      </c>
      <c r="AX24" s="30">
        <f>IF(AND(AW5=0,AW24&gt;=0), "",AW24/AW5)</f>
        <v>0.68335006296988277</v>
      </c>
      <c r="AY24" s="44"/>
      <c r="AZ24" s="131">
        <f>+AT24/6</f>
        <v>0</v>
      </c>
      <c r="BA24" s="30" t="str">
        <f>IF(AND(AZ5=0,AZ24&gt;=0), "",AZ24/AZ5)</f>
        <v/>
      </c>
      <c r="BB24" s="47">
        <f t="shared" si="7"/>
        <v>1</v>
      </c>
      <c r="BC24" s="129">
        <f>+'N EERR LOS NA'!I30</f>
        <v>0</v>
      </c>
      <c r="BD24" s="30" t="str">
        <f>IF(AND(BC5=0,BC24&gt;=0), "",BC24/BC5)</f>
        <v/>
      </c>
      <c r="BE24" s="44"/>
      <c r="BF24" s="30">
        <f t="shared" si="8"/>
        <v>-1</v>
      </c>
      <c r="BG24" s="130">
        <f>+AQ24+BC24</f>
        <v>46270.6</v>
      </c>
      <c r="BH24" s="30">
        <f>IF(AND(BG5=0,BG24&gt;=0), "",BG24/BG5)</f>
        <v>0.68335006296988277</v>
      </c>
      <c r="BI24" s="44"/>
      <c r="BJ24" s="129">
        <f>+'N EERR LOS NA'!J30</f>
        <v>0</v>
      </c>
      <c r="BK24" s="30" t="str">
        <f>IF(AND(BJ5=0,BJ24&gt;=0), "",BJ24/BJ5)</f>
        <v/>
      </c>
      <c r="BL24" s="44"/>
      <c r="BM24" s="30" t="str">
        <f t="shared" si="9"/>
        <v/>
      </c>
      <c r="BN24" s="130">
        <f>+BG24+BJ24</f>
        <v>46270.6</v>
      </c>
      <c r="BO24" s="30">
        <f>IF(AND(BN5=0,BN24&gt;=0), "",BN24/BN5)</f>
        <v>0.68335006296988277</v>
      </c>
      <c r="BP24" s="44"/>
      <c r="BQ24" s="129">
        <f>+'N EERR LOS NA'!K30</f>
        <v>0</v>
      </c>
      <c r="BR24" s="30" t="str">
        <f>IF(AND(BQ5=0,BQ24&gt;=0), "",BQ24/BQ5)</f>
        <v/>
      </c>
      <c r="BS24" s="44"/>
      <c r="BT24" s="30" t="str">
        <f t="shared" si="10"/>
        <v/>
      </c>
      <c r="BU24" s="130">
        <f>+BN24+BQ24</f>
        <v>46270.6</v>
      </c>
      <c r="BV24" s="30">
        <f>IF(AND(BU5=0,BU24&gt;=0), "",BU24/BU5)</f>
        <v>0.68335006296988277</v>
      </c>
      <c r="BW24" s="44"/>
      <c r="BX24" s="131">
        <f>+AZ24*9</f>
        <v>0</v>
      </c>
      <c r="BY24" s="30" t="str">
        <f>IF(AND(BX5=0,BX24&gt;=0), "",BX24/BX5)</f>
        <v/>
      </c>
      <c r="BZ24" s="47">
        <f t="shared" si="11"/>
        <v>1</v>
      </c>
      <c r="CA24" s="129">
        <f>+'N EERR LOS NA'!L30</f>
        <v>0</v>
      </c>
      <c r="CB24" s="30" t="str">
        <f>IF(AND(CA5=0,CA24&gt;=0), "",CA24/CA5)</f>
        <v/>
      </c>
      <c r="CC24" s="44"/>
      <c r="CD24" s="30" t="str">
        <f t="shared" si="12"/>
        <v/>
      </c>
      <c r="CE24" s="130">
        <f>+BU24+CA24</f>
        <v>46270.6</v>
      </c>
      <c r="CF24" s="30">
        <f>IF(AND(CE5=0,CE24&gt;=0), "",CE24/CE5)</f>
        <v>0.68335006296988277</v>
      </c>
      <c r="CG24" s="44"/>
      <c r="CH24" s="129">
        <f>+'N EERR LOS NA'!M30</f>
        <v>0</v>
      </c>
      <c r="CI24" s="30" t="str">
        <f>IF(AND(CH5=0,CH24&gt;=0), "",CH24/CH5)</f>
        <v/>
      </c>
      <c r="CJ24" s="44"/>
      <c r="CK24" s="30" t="str">
        <f t="shared" si="13"/>
        <v/>
      </c>
      <c r="CL24" s="130">
        <f>+CE24+CH24</f>
        <v>46270.6</v>
      </c>
      <c r="CM24" s="30">
        <f>IF(AND(CL5=0,CL24&gt;=0), "",CL24/CL5)</f>
        <v>0.68335006296988277</v>
      </c>
      <c r="CN24" s="44"/>
      <c r="CO24" s="129">
        <f>+'N EERR LOS NA'!N30</f>
        <v>0</v>
      </c>
      <c r="CP24" s="30" t="str">
        <f>IF(AND(CO5=0,CO24&gt;=0), "",CO24/CO5)</f>
        <v/>
      </c>
      <c r="CQ24" s="44"/>
      <c r="CR24" s="30" t="str">
        <f t="shared" si="14"/>
        <v/>
      </c>
      <c r="CS24" s="130">
        <f>+CL24+CO24</f>
        <v>46270.6</v>
      </c>
      <c r="CT24" s="30">
        <f>IF(AND(CS5=0,CS24&gt;=0), "",CS24/CS5)</f>
        <v>0.68335006296988277</v>
      </c>
      <c r="CU24" s="44"/>
      <c r="CV24" s="131">
        <f>+AZ24*12</f>
        <v>0</v>
      </c>
      <c r="CW24" s="30" t="str">
        <f>IF(AND(CV5=0,CV24&gt;=0), "",CV24/CV5)</f>
        <v/>
      </c>
      <c r="CX24" s="47">
        <f t="shared" si="15"/>
        <v>1</v>
      </c>
    </row>
    <row r="25" spans="1:102" hidden="1" outlineLevel="1" x14ac:dyDescent="0.3">
      <c r="A25" s="29"/>
      <c r="B25" s="129"/>
      <c r="C25" s="30"/>
      <c r="D25" s="44"/>
      <c r="E25" s="129"/>
      <c r="F25" s="30"/>
      <c r="G25" s="44"/>
      <c r="H25" s="129"/>
      <c r="I25" s="30"/>
      <c r="J25" s="44"/>
      <c r="K25" s="32" t="str">
        <f t="shared" si="0"/>
        <v/>
      </c>
      <c r="M25" s="30"/>
      <c r="N25" s="44"/>
      <c r="O25" s="129"/>
      <c r="P25" s="30"/>
      <c r="Q25" s="44"/>
      <c r="R25" s="32" t="str">
        <f t="shared" si="1"/>
        <v/>
      </c>
      <c r="T25" s="30"/>
      <c r="U25" s="44"/>
      <c r="V25" s="131"/>
      <c r="W25" s="30"/>
      <c r="X25" s="92" t="str">
        <f t="shared" si="2"/>
        <v/>
      </c>
      <c r="Y25" s="129"/>
      <c r="Z25" s="30"/>
      <c r="AA25" s="44"/>
      <c r="AB25" s="32" t="str">
        <f t="shared" si="3"/>
        <v/>
      </c>
      <c r="AD25" s="30"/>
      <c r="AE25" s="44"/>
      <c r="AF25" s="129"/>
      <c r="AG25" s="30"/>
      <c r="AH25" s="44"/>
      <c r="AI25" s="32" t="str">
        <f t="shared" si="4"/>
        <v/>
      </c>
      <c r="AJ25" s="130">
        <f t="shared" si="16"/>
        <v>0</v>
      </c>
      <c r="AK25" s="30"/>
      <c r="AL25" s="44"/>
      <c r="AM25" s="129"/>
      <c r="AN25" s="30"/>
      <c r="AO25" s="44"/>
      <c r="AP25" s="32" t="str">
        <f t="shared" si="5"/>
        <v/>
      </c>
      <c r="AQ25" s="130">
        <f t="shared" si="17"/>
        <v>0</v>
      </c>
      <c r="AR25" s="30"/>
      <c r="AS25" s="44"/>
      <c r="AT25" s="131">
        <f>+V25*2</f>
        <v>0</v>
      </c>
      <c r="AU25" s="30"/>
      <c r="AV25" s="92" t="str">
        <f t="shared" si="6"/>
        <v/>
      </c>
      <c r="AW25" s="131">
        <f>+AQ25/6</f>
        <v>0</v>
      </c>
      <c r="AX25" s="30"/>
      <c r="AY25" s="44"/>
      <c r="AZ25" s="131">
        <f>+AT25/6</f>
        <v>0</v>
      </c>
      <c r="BA25" s="30"/>
      <c r="BB25" s="92" t="str">
        <f t="shared" si="7"/>
        <v/>
      </c>
      <c r="BC25" s="129"/>
      <c r="BD25" s="30"/>
      <c r="BE25" s="44"/>
      <c r="BF25" s="32" t="str">
        <f t="shared" si="8"/>
        <v/>
      </c>
      <c r="BG25" s="130">
        <f>+AQ25+BC25</f>
        <v>0</v>
      </c>
      <c r="BH25" s="30"/>
      <c r="BI25" s="44"/>
      <c r="BJ25" s="129"/>
      <c r="BK25" s="30"/>
      <c r="BL25" s="44"/>
      <c r="BM25" s="32" t="str">
        <f t="shared" si="9"/>
        <v/>
      </c>
      <c r="BN25" s="130">
        <f>+BG25+BJ25</f>
        <v>0</v>
      </c>
      <c r="BO25" s="30"/>
      <c r="BP25" s="44"/>
      <c r="BQ25" s="129"/>
      <c r="BR25" s="30"/>
      <c r="BS25" s="44"/>
      <c r="BT25" s="32" t="str">
        <f t="shared" si="10"/>
        <v/>
      </c>
      <c r="BU25" s="130">
        <f>+BN25+BQ25</f>
        <v>0</v>
      </c>
      <c r="BV25" s="30"/>
      <c r="BW25" s="44"/>
      <c r="BX25" s="131">
        <f>+AZ25*9</f>
        <v>0</v>
      </c>
      <c r="BY25" s="30"/>
      <c r="BZ25" s="92" t="str">
        <f t="shared" si="11"/>
        <v/>
      </c>
      <c r="CA25" s="129"/>
      <c r="CB25" s="30"/>
      <c r="CC25" s="44"/>
      <c r="CD25" s="32" t="str">
        <f t="shared" si="12"/>
        <v/>
      </c>
      <c r="CF25" s="30"/>
      <c r="CG25" s="44"/>
      <c r="CH25" s="129"/>
      <c r="CI25" s="30"/>
      <c r="CJ25" s="44"/>
      <c r="CK25" s="32" t="str">
        <f t="shared" si="13"/>
        <v/>
      </c>
      <c r="CL25" s="130">
        <f>+CE25+CH25</f>
        <v>0</v>
      </c>
      <c r="CM25" s="30"/>
      <c r="CN25" s="44"/>
      <c r="CO25" s="129"/>
      <c r="CP25" s="30"/>
      <c r="CQ25" s="44"/>
      <c r="CR25" s="32" t="str">
        <f t="shared" si="14"/>
        <v/>
      </c>
      <c r="CS25" s="130">
        <f>+CL25+CO25</f>
        <v>0</v>
      </c>
      <c r="CT25" s="30"/>
      <c r="CU25" s="44"/>
      <c r="CV25" s="131">
        <f>+AZ25*12</f>
        <v>0</v>
      </c>
      <c r="CW25" s="30"/>
      <c r="CX25" s="92" t="str">
        <f t="shared" si="15"/>
        <v/>
      </c>
    </row>
    <row r="26" spans="1:102" s="6" customFormat="1" hidden="1" outlineLevel="1" x14ac:dyDescent="0.3">
      <c r="A26" s="37" t="s">
        <v>50</v>
      </c>
      <c r="B26" s="126">
        <f>SUM(B27:B28)</f>
        <v>0</v>
      </c>
      <c r="C26" s="38" t="str">
        <f>IF(AND(B10=0,B26&gt;=0), "",B26/B10)</f>
        <v/>
      </c>
      <c r="D26" s="43"/>
      <c r="E26" s="126">
        <f>SUM(E27:E28)</f>
        <v>0</v>
      </c>
      <c r="F26" s="38" t="str">
        <f>IF(AND(E10=0,E26&gt;=0), "",E26/E10)</f>
        <v/>
      </c>
      <c r="G26" s="43"/>
      <c r="H26" s="126">
        <f>SUM(H27:H28)</f>
        <v>0</v>
      </c>
      <c r="I26" s="38" t="str">
        <f>IF(AND(H10=0,H26&gt;=0), "",H26/H10)</f>
        <v/>
      </c>
      <c r="J26" s="43"/>
      <c r="K26" s="38" t="str">
        <f t="shared" si="0"/>
        <v/>
      </c>
      <c r="L26" s="127">
        <f>SUM(L27:L28)</f>
        <v>0</v>
      </c>
      <c r="M26" s="38" t="str">
        <f>IF(AND(L10=0,L26&gt;=0), "",L26/L10)</f>
        <v/>
      </c>
      <c r="N26" s="43"/>
      <c r="O26" s="126">
        <f>SUM(O27:O28)</f>
        <v>0</v>
      </c>
      <c r="P26" s="38" t="str">
        <f>IF(AND(O10=0,O26&gt;=0), "",O26/O10)</f>
        <v/>
      </c>
      <c r="Q26" s="43"/>
      <c r="R26" s="38" t="str">
        <f t="shared" si="1"/>
        <v/>
      </c>
      <c r="S26" s="127">
        <f>SUM(S27:S28)</f>
        <v>0</v>
      </c>
      <c r="T26" s="38" t="str">
        <f>IF(AND(S10=0,S26&gt;=0), "",S26/S10)</f>
        <v/>
      </c>
      <c r="U26" s="43"/>
      <c r="V26" s="128">
        <f>SUM(V27:V28)</f>
        <v>0</v>
      </c>
      <c r="W26" s="38" t="str">
        <f>IF(AND(V10=0,V26&gt;=0), "",V26/V10)</f>
        <v/>
      </c>
      <c r="X26" s="91" t="str">
        <f t="shared" si="2"/>
        <v/>
      </c>
      <c r="Y26" s="126">
        <f>SUM(Y27:Y28)</f>
        <v>0</v>
      </c>
      <c r="Z26" s="38" t="str">
        <f>IF(AND(Y10=0,Y26&gt;=0), "",Y26/Y10)</f>
        <v/>
      </c>
      <c r="AA26" s="43"/>
      <c r="AB26" s="38" t="str">
        <f t="shared" si="3"/>
        <v/>
      </c>
      <c r="AC26" s="127">
        <f>SUM(AC27:AC28)</f>
        <v>0</v>
      </c>
      <c r="AD26" s="38" t="str">
        <f>IF(AND(AC10=0,AC26&gt;=0), "",AC26/AC10)</f>
        <v/>
      </c>
      <c r="AE26" s="43"/>
      <c r="AF26" s="126">
        <f>SUM(AF27:AF28)</f>
        <v>0</v>
      </c>
      <c r="AG26" s="38" t="str">
        <f>IF(AND(AF10=0,AF26&gt;=0), "",AF26/AF10)</f>
        <v/>
      </c>
      <c r="AH26" s="43"/>
      <c r="AI26" s="38" t="str">
        <f t="shared" si="4"/>
        <v/>
      </c>
      <c r="AJ26" s="127">
        <f>SUM(AJ27:AJ28)</f>
        <v>0</v>
      </c>
      <c r="AK26" s="38" t="str">
        <f>IF(AND(AJ10=0,AJ26&gt;=0), "",AJ26/AJ10)</f>
        <v/>
      </c>
      <c r="AL26" s="43"/>
      <c r="AM26" s="126">
        <f>SUM(AM27:AM28)</f>
        <v>0</v>
      </c>
      <c r="AN26" s="38" t="str">
        <f>IF(AND(AM10=0,AM26&gt;=0), "",AM26/AM10)</f>
        <v/>
      </c>
      <c r="AO26" s="43"/>
      <c r="AP26" s="38" t="str">
        <f t="shared" si="5"/>
        <v/>
      </c>
      <c r="AQ26" s="127">
        <f>SUM(AQ27:AQ28)</f>
        <v>0</v>
      </c>
      <c r="AR26" s="38" t="str">
        <f>IF(AND(AQ10=0,AQ26&gt;=0), "",AQ26/AQ10)</f>
        <v/>
      </c>
      <c r="AS26" s="43"/>
      <c r="AT26" s="128">
        <f>SUM(AT27:AT28)</f>
        <v>0</v>
      </c>
      <c r="AU26" s="38" t="str">
        <f>IF(AND(AT10=0,AT26&gt;=0), "",AT26/AT10)</f>
        <v/>
      </c>
      <c r="AV26" s="91" t="str">
        <f t="shared" si="6"/>
        <v/>
      </c>
      <c r="AW26" s="128">
        <f>SUM(AW27:AW28)</f>
        <v>0</v>
      </c>
      <c r="AX26" s="38" t="str">
        <f>IF(AND(AW10=0,AW26&gt;=0), "",AW26/AW10)</f>
        <v/>
      </c>
      <c r="AY26" s="43"/>
      <c r="AZ26" s="128">
        <f>SUM(AZ27:AZ28)</f>
        <v>0</v>
      </c>
      <c r="BA26" s="38" t="str">
        <f>IF(AND(AZ10=0,AZ26&gt;=0), "",AZ26/AZ10)</f>
        <v/>
      </c>
      <c r="BB26" s="91" t="str">
        <f t="shared" si="7"/>
        <v/>
      </c>
      <c r="BC26" s="126">
        <f>SUM(BC27:BC28)</f>
        <v>0</v>
      </c>
      <c r="BD26" s="38" t="str">
        <f>IF(AND(BC10=0,BC26&gt;=0), "",BC26/BC10)</f>
        <v/>
      </c>
      <c r="BE26" s="43"/>
      <c r="BF26" s="38" t="str">
        <f t="shared" si="8"/>
        <v/>
      </c>
      <c r="BG26" s="127">
        <f>SUM(BG27:BG28)</f>
        <v>0</v>
      </c>
      <c r="BH26" s="38" t="str">
        <f>IF(AND(BG10=0,BG26&gt;=0), "",BG26/BG10)</f>
        <v/>
      </c>
      <c r="BI26" s="43"/>
      <c r="BJ26" s="126">
        <f>SUM(BJ27:BJ28)</f>
        <v>0</v>
      </c>
      <c r="BK26" s="38" t="str">
        <f>IF(AND(BJ10=0,BJ26&gt;=0), "",BJ26/BJ10)</f>
        <v/>
      </c>
      <c r="BL26" s="43"/>
      <c r="BM26" s="38" t="str">
        <f t="shared" si="9"/>
        <v/>
      </c>
      <c r="BN26" s="127">
        <f>SUM(BN27:BN28)</f>
        <v>0</v>
      </c>
      <c r="BO26" s="38" t="str">
        <f>IF(AND(BN10=0,BN26&gt;=0), "",BN26/BN10)</f>
        <v/>
      </c>
      <c r="BP26" s="43"/>
      <c r="BQ26" s="126">
        <f>SUM(BQ27:BQ28)</f>
        <v>0</v>
      </c>
      <c r="BR26" s="38" t="str">
        <f>IF(AND(BQ10=0,BQ26&gt;=0), "",BQ26/BQ10)</f>
        <v/>
      </c>
      <c r="BS26" s="43"/>
      <c r="BT26" s="38" t="str">
        <f t="shared" si="10"/>
        <v/>
      </c>
      <c r="BU26" s="127">
        <f>SUM(BU27:BU28)</f>
        <v>0</v>
      </c>
      <c r="BV26" s="38" t="str">
        <f>IF(AND(BU10=0,BU26&gt;=0), "",BU26/BU10)</f>
        <v/>
      </c>
      <c r="BW26" s="43"/>
      <c r="BX26" s="128">
        <f>SUM(BX27:BX28)</f>
        <v>0</v>
      </c>
      <c r="BY26" s="38" t="str">
        <f>IF(AND(BX10=0,BX26&gt;=0), "",BX26/BX10)</f>
        <v/>
      </c>
      <c r="BZ26" s="91" t="str">
        <f t="shared" si="11"/>
        <v/>
      </c>
      <c r="CA26" s="126">
        <f>SUM(CA27:CA28)</f>
        <v>0</v>
      </c>
      <c r="CB26" s="38" t="str">
        <f>IF(AND(CA10=0,CA26&gt;=0), "",CA26/CA10)</f>
        <v/>
      </c>
      <c r="CC26" s="43"/>
      <c r="CD26" s="38" t="str">
        <f t="shared" si="12"/>
        <v/>
      </c>
      <c r="CE26" s="127">
        <f>SUM(CE27:CE28)</f>
        <v>0</v>
      </c>
      <c r="CF26" s="38" t="str">
        <f>IF(AND(CE10=0,CE26&gt;=0), "",CE26/CE10)</f>
        <v/>
      </c>
      <c r="CG26" s="43"/>
      <c r="CH26" s="126">
        <f>SUM(CH27:CH28)</f>
        <v>0</v>
      </c>
      <c r="CI26" s="38" t="str">
        <f>IF(AND(CH10=0,CH26&gt;=0), "",CH26/CH10)</f>
        <v/>
      </c>
      <c r="CJ26" s="43"/>
      <c r="CK26" s="38" t="str">
        <f t="shared" si="13"/>
        <v/>
      </c>
      <c r="CL26" s="127">
        <f>SUM(CL27:CL28)</f>
        <v>0</v>
      </c>
      <c r="CM26" s="38" t="str">
        <f>IF(AND(CL10=0,CL26&gt;=0), "",CL26/CL10)</f>
        <v/>
      </c>
      <c r="CN26" s="43"/>
      <c r="CO26" s="126">
        <f>SUM(CO27:CO28)</f>
        <v>0</v>
      </c>
      <c r="CP26" s="38" t="str">
        <f>IF(AND(CO10=0,CO26&gt;=0), "",CO26/CO10)</f>
        <v/>
      </c>
      <c r="CQ26" s="43"/>
      <c r="CR26" s="38" t="str">
        <f t="shared" si="14"/>
        <v/>
      </c>
      <c r="CS26" s="127">
        <f>SUM(CS27:CS28)</f>
        <v>0</v>
      </c>
      <c r="CT26" s="38" t="str">
        <f>IF(AND(CS10=0,CS26&gt;=0), "",CS26/CS10)</f>
        <v/>
      </c>
      <c r="CU26" s="43"/>
      <c r="CV26" s="128">
        <f>SUM(CV27:CV28)</f>
        <v>0</v>
      </c>
      <c r="CW26" s="38" t="str">
        <f>IF(AND(CV10=0,CV26&gt;=0), "",CV26/CV10)</f>
        <v/>
      </c>
      <c r="CX26" s="91" t="str">
        <f t="shared" si="15"/>
        <v/>
      </c>
    </row>
    <row r="27" spans="1:102" hidden="1" outlineLevel="1" x14ac:dyDescent="0.3">
      <c r="A27" s="29" t="s">
        <v>51</v>
      </c>
      <c r="B27" s="129">
        <f>+'N EERR LOS NA'!B31</f>
        <v>0</v>
      </c>
      <c r="C27" s="30" t="str">
        <f>IF(AND(B10=0,B27&gt;=0), "",B27/B10)</f>
        <v/>
      </c>
      <c r="D27" s="44"/>
      <c r="E27" s="129">
        <f>+'N EERR LOS NA'!C31</f>
        <v>0</v>
      </c>
      <c r="F27" s="30" t="str">
        <f>IF(AND(E10=0,E27&gt;=0), "",E27/E10)</f>
        <v/>
      </c>
      <c r="G27" s="44"/>
      <c r="H27" s="129">
        <f>+'N EERR LOS NA'!D31</f>
        <v>0</v>
      </c>
      <c r="I27" s="30" t="str">
        <f>IF(AND(H10=0,H27&gt;=0), "",H27/H10)</f>
        <v/>
      </c>
      <c r="J27" s="44"/>
      <c r="K27" s="30" t="str">
        <f t="shared" si="0"/>
        <v/>
      </c>
      <c r="L27" s="130">
        <f>+E27+H27</f>
        <v>0</v>
      </c>
      <c r="M27" s="30" t="str">
        <f>IF(AND(L10=0,L27&gt;=0), "",L27/L10)</f>
        <v/>
      </c>
      <c r="N27" s="44"/>
      <c r="O27" s="129">
        <f>+'N EERR LOS NA'!E31</f>
        <v>0</v>
      </c>
      <c r="P27" s="30" t="str">
        <f>IF(AND(O10=0,O27&gt;=0), "",O27/O10)</f>
        <v/>
      </c>
      <c r="Q27" s="44"/>
      <c r="R27" s="30" t="str">
        <f t="shared" si="1"/>
        <v/>
      </c>
      <c r="S27" s="130">
        <f>+L27+O27</f>
        <v>0</v>
      </c>
      <c r="T27" s="30" t="str">
        <f>IF(AND(S10=0,S27&gt;=0), "",S27/S10)</f>
        <v/>
      </c>
      <c r="U27" s="44"/>
      <c r="V27" s="131"/>
      <c r="W27" s="30" t="str">
        <f>IF(AND(V10=0,V27&gt;=0), "",V27/V10)</f>
        <v/>
      </c>
      <c r="X27" s="47" t="str">
        <f t="shared" si="2"/>
        <v/>
      </c>
      <c r="Y27" s="129">
        <f>+'N EERR LOS NA'!F31</f>
        <v>0</v>
      </c>
      <c r="Z27" s="30" t="str">
        <f>IF(AND(Y10=0,Y27&gt;=0), "",Y27/Y10)</f>
        <v/>
      </c>
      <c r="AA27" s="44"/>
      <c r="AB27" s="30" t="str">
        <f t="shared" si="3"/>
        <v/>
      </c>
      <c r="AC27" s="130">
        <f>+S27+Y27</f>
        <v>0</v>
      </c>
      <c r="AD27" s="30" t="str">
        <f>IF(AND(AC10=0,AC27&gt;=0), "",AC27/AC10)</f>
        <v/>
      </c>
      <c r="AE27" s="44"/>
      <c r="AF27" s="129">
        <f>+'N EERR LOS NA'!G31</f>
        <v>0</v>
      </c>
      <c r="AG27" s="30" t="str">
        <f>IF(AND(AF10=0,AF27&gt;=0), "",AF27/AF10)</f>
        <v/>
      </c>
      <c r="AH27" s="44"/>
      <c r="AI27" s="30" t="str">
        <f t="shared" si="4"/>
        <v/>
      </c>
      <c r="AJ27" s="130">
        <f t="shared" si="16"/>
        <v>0</v>
      </c>
      <c r="AK27" s="30" t="str">
        <f>IF(AND(AJ10=0,AJ27&gt;=0), "",AJ27/AJ10)</f>
        <v/>
      </c>
      <c r="AL27" s="44"/>
      <c r="AM27" s="129">
        <f>+'N EERR LOS NA'!H31</f>
        <v>0</v>
      </c>
      <c r="AN27" s="30" t="str">
        <f>IF(AND(AM10=0,AM27&gt;=0), "",AM27/AM10)</f>
        <v/>
      </c>
      <c r="AO27" s="44"/>
      <c r="AP27" s="30" t="str">
        <f t="shared" si="5"/>
        <v/>
      </c>
      <c r="AQ27" s="130">
        <f t="shared" si="17"/>
        <v>0</v>
      </c>
      <c r="AR27" s="30" t="str">
        <f>IF(AND(AQ10=0,AQ27&gt;=0), "",AQ27/AQ10)</f>
        <v/>
      </c>
      <c r="AS27" s="44"/>
      <c r="AT27" s="131">
        <f>+V27*2</f>
        <v>0</v>
      </c>
      <c r="AU27" s="30" t="str">
        <f>IF(AND(AT10=0,AT27&gt;=0), "",AT27/AT10)</f>
        <v/>
      </c>
      <c r="AV27" s="47" t="str">
        <f t="shared" si="6"/>
        <v/>
      </c>
      <c r="AW27" s="131">
        <f>+AQ27/6</f>
        <v>0</v>
      </c>
      <c r="AX27" s="30" t="str">
        <f>IF(AND(AW10=0,AW27&gt;=0), "",AW27/AW10)</f>
        <v/>
      </c>
      <c r="AY27" s="44"/>
      <c r="AZ27" s="131">
        <f>+AT27/6</f>
        <v>0</v>
      </c>
      <c r="BA27" s="30" t="str">
        <f>IF(AND(AZ10=0,AZ27&gt;=0), "",AZ27/AZ10)</f>
        <v/>
      </c>
      <c r="BB27" s="47" t="str">
        <f t="shared" si="7"/>
        <v/>
      </c>
      <c r="BC27" s="129">
        <f>+'N EERR LOS NA'!I31</f>
        <v>0</v>
      </c>
      <c r="BD27" s="30" t="str">
        <f>IF(AND(BC10=0,BC27&gt;=0), "",BC27/BC10)</f>
        <v/>
      </c>
      <c r="BE27" s="44"/>
      <c r="BF27" s="30" t="str">
        <f t="shared" si="8"/>
        <v/>
      </c>
      <c r="BG27" s="130">
        <f>+AQ27+BC27</f>
        <v>0</v>
      </c>
      <c r="BH27" s="30" t="str">
        <f>IF(AND(BG10=0,BG27&gt;=0), "",BG27/BG10)</f>
        <v/>
      </c>
      <c r="BI27" s="44"/>
      <c r="BJ27" s="129">
        <f>+'N EERR LOS NA'!J31</f>
        <v>0</v>
      </c>
      <c r="BK27" s="30" t="str">
        <f>IF(AND(BJ10=0,BJ27&gt;=0), "",BJ27/BJ10)</f>
        <v/>
      </c>
      <c r="BL27" s="44"/>
      <c r="BM27" s="30" t="str">
        <f t="shared" si="9"/>
        <v/>
      </c>
      <c r="BN27" s="130">
        <f>+BG27+BJ27</f>
        <v>0</v>
      </c>
      <c r="BO27" s="30" t="str">
        <f>IF(AND(BN10=0,BN27&gt;=0), "",BN27/BN10)</f>
        <v/>
      </c>
      <c r="BP27" s="44"/>
      <c r="BQ27" s="129">
        <f>+'N EERR LOS NA'!K31</f>
        <v>0</v>
      </c>
      <c r="BR27" s="30" t="str">
        <f>IF(AND(BQ10=0,BQ27&gt;=0), "",BQ27/BQ10)</f>
        <v/>
      </c>
      <c r="BS27" s="44"/>
      <c r="BT27" s="30" t="str">
        <f t="shared" si="10"/>
        <v/>
      </c>
      <c r="BU27" s="130">
        <f>+BN27+BQ27</f>
        <v>0</v>
      </c>
      <c r="BV27" s="30" t="str">
        <f>IF(AND(BU10=0,BU27&gt;=0), "",BU27/BU10)</f>
        <v/>
      </c>
      <c r="BW27" s="44"/>
      <c r="BX27" s="131">
        <f>+AZ27*9</f>
        <v>0</v>
      </c>
      <c r="BY27" s="30" t="str">
        <f>IF(AND(BX10=0,BX27&gt;=0), "",BX27/BX10)</f>
        <v/>
      </c>
      <c r="BZ27" s="47" t="str">
        <f t="shared" si="11"/>
        <v/>
      </c>
      <c r="CA27" s="129">
        <f>+'N EERR LOS NA'!L31</f>
        <v>0</v>
      </c>
      <c r="CB27" s="30" t="str">
        <f>IF(AND(CA10=0,CA27&gt;=0), "",CA27/CA10)</f>
        <v/>
      </c>
      <c r="CC27" s="44"/>
      <c r="CD27" s="30" t="str">
        <f t="shared" si="12"/>
        <v/>
      </c>
      <c r="CE27" s="130">
        <f>+BU27+CA27</f>
        <v>0</v>
      </c>
      <c r="CF27" s="30" t="str">
        <f>IF(AND(CE10=0,CE27&gt;=0), "",CE27/CE10)</f>
        <v/>
      </c>
      <c r="CG27" s="44"/>
      <c r="CH27" s="129">
        <f>+'N EERR LOS NA'!M31</f>
        <v>0</v>
      </c>
      <c r="CI27" s="30" t="str">
        <f>IF(AND(CH10=0,CH27&gt;=0), "",CH27/CH10)</f>
        <v/>
      </c>
      <c r="CJ27" s="44"/>
      <c r="CK27" s="30" t="str">
        <f t="shared" si="13"/>
        <v/>
      </c>
      <c r="CL27" s="130">
        <f>+CE27+CH27</f>
        <v>0</v>
      </c>
      <c r="CM27" s="30" t="str">
        <f>IF(AND(CL10=0,CL27&gt;=0), "",CL27/CL10)</f>
        <v/>
      </c>
      <c r="CN27" s="44"/>
      <c r="CO27" s="129">
        <f>+'N EERR LOS NA'!N31</f>
        <v>0</v>
      </c>
      <c r="CP27" s="30" t="str">
        <f>IF(AND(CO10=0,CO27&gt;=0), "",CO27/CO10)</f>
        <v/>
      </c>
      <c r="CQ27" s="44"/>
      <c r="CR27" s="30" t="str">
        <f t="shared" si="14"/>
        <v/>
      </c>
      <c r="CS27" s="130">
        <f>+CL27+CO27</f>
        <v>0</v>
      </c>
      <c r="CT27" s="30" t="str">
        <f>IF(AND(CS10=0,CS27&gt;=0), "",CS27/CS10)</f>
        <v/>
      </c>
      <c r="CU27" s="44"/>
      <c r="CV27" s="131">
        <f>+AZ27*12</f>
        <v>0</v>
      </c>
      <c r="CW27" s="30" t="str">
        <f>IF(AND(CV10=0,CV27&gt;=0), "",CV27/CV10)</f>
        <v/>
      </c>
      <c r="CX27" s="47" t="str">
        <f t="shared" si="15"/>
        <v/>
      </c>
    </row>
    <row r="28" spans="1:102" hidden="1" outlineLevel="1" x14ac:dyDescent="0.3">
      <c r="A28" s="29"/>
      <c r="B28" s="129"/>
      <c r="C28" s="30"/>
      <c r="D28" s="44"/>
      <c r="E28" s="129"/>
      <c r="F28" s="30"/>
      <c r="G28" s="44"/>
      <c r="H28" s="129"/>
      <c r="I28" s="30"/>
      <c r="J28" s="44"/>
      <c r="K28" s="32" t="str">
        <f t="shared" si="0"/>
        <v/>
      </c>
      <c r="M28" s="30"/>
      <c r="N28" s="44"/>
      <c r="O28" s="129"/>
      <c r="P28" s="30"/>
      <c r="Q28" s="44"/>
      <c r="R28" s="32" t="str">
        <f t="shared" si="1"/>
        <v/>
      </c>
      <c r="T28" s="30"/>
      <c r="U28" s="44"/>
      <c r="V28" s="131"/>
      <c r="W28" s="30"/>
      <c r="X28" s="92" t="str">
        <f t="shared" si="2"/>
        <v/>
      </c>
      <c r="Y28" s="129"/>
      <c r="Z28" s="30"/>
      <c r="AA28" s="44"/>
      <c r="AB28" s="32" t="str">
        <f t="shared" si="3"/>
        <v/>
      </c>
      <c r="AD28" s="30"/>
      <c r="AE28" s="44"/>
      <c r="AF28" s="129"/>
      <c r="AG28" s="30"/>
      <c r="AH28" s="44"/>
      <c r="AI28" s="32" t="str">
        <f t="shared" si="4"/>
        <v/>
      </c>
      <c r="AJ28" s="130">
        <f t="shared" si="16"/>
        <v>0</v>
      </c>
      <c r="AK28" s="30"/>
      <c r="AL28" s="44"/>
      <c r="AM28" s="129"/>
      <c r="AN28" s="30"/>
      <c r="AO28" s="44"/>
      <c r="AP28" s="32" t="str">
        <f t="shared" si="5"/>
        <v/>
      </c>
      <c r="AQ28" s="130">
        <f t="shared" si="17"/>
        <v>0</v>
      </c>
      <c r="AR28" s="30"/>
      <c r="AS28" s="44"/>
      <c r="AT28" s="131">
        <f>+V28*2</f>
        <v>0</v>
      </c>
      <c r="AU28" s="30"/>
      <c r="AV28" s="92" t="str">
        <f t="shared" si="6"/>
        <v/>
      </c>
      <c r="AW28" s="131">
        <f>+AQ28/6</f>
        <v>0</v>
      </c>
      <c r="AX28" s="30"/>
      <c r="AY28" s="44"/>
      <c r="AZ28" s="131">
        <f>+AT28/6</f>
        <v>0</v>
      </c>
      <c r="BA28" s="30"/>
      <c r="BB28" s="92" t="str">
        <f t="shared" si="7"/>
        <v/>
      </c>
      <c r="BC28" s="129"/>
      <c r="BD28" s="30"/>
      <c r="BE28" s="44"/>
      <c r="BF28" s="32" t="str">
        <f t="shared" si="8"/>
        <v/>
      </c>
      <c r="BG28" s="130">
        <f>+AQ28+BC28</f>
        <v>0</v>
      </c>
      <c r="BH28" s="30"/>
      <c r="BI28" s="44"/>
      <c r="BJ28" s="129"/>
      <c r="BK28" s="30"/>
      <c r="BL28" s="44"/>
      <c r="BM28" s="32" t="str">
        <f t="shared" si="9"/>
        <v/>
      </c>
      <c r="BN28" s="130">
        <f>+BG28+BJ28</f>
        <v>0</v>
      </c>
      <c r="BO28" s="30"/>
      <c r="BP28" s="44"/>
      <c r="BQ28" s="129"/>
      <c r="BR28" s="30"/>
      <c r="BS28" s="44"/>
      <c r="BT28" s="32" t="str">
        <f t="shared" si="10"/>
        <v/>
      </c>
      <c r="BU28" s="130">
        <f>+BN28+BQ28</f>
        <v>0</v>
      </c>
      <c r="BV28" s="30"/>
      <c r="BW28" s="44"/>
      <c r="BX28" s="131">
        <f>+AZ28*9</f>
        <v>0</v>
      </c>
      <c r="BY28" s="30"/>
      <c r="BZ28" s="92" t="str">
        <f t="shared" si="11"/>
        <v/>
      </c>
      <c r="CA28" s="129"/>
      <c r="CB28" s="30"/>
      <c r="CC28" s="44"/>
      <c r="CD28" s="32" t="str">
        <f t="shared" si="12"/>
        <v/>
      </c>
      <c r="CF28" s="30"/>
      <c r="CG28" s="44"/>
      <c r="CH28" s="129"/>
      <c r="CI28" s="30"/>
      <c r="CJ28" s="44"/>
      <c r="CK28" s="32" t="str">
        <f t="shared" si="13"/>
        <v/>
      </c>
      <c r="CL28" s="130">
        <f>+CE28+CH28</f>
        <v>0</v>
      </c>
      <c r="CM28" s="30"/>
      <c r="CN28" s="44"/>
      <c r="CO28" s="129"/>
      <c r="CP28" s="30"/>
      <c r="CQ28" s="44"/>
      <c r="CR28" s="32" t="str">
        <f t="shared" si="14"/>
        <v/>
      </c>
      <c r="CS28" s="130">
        <f>+CL28+CO28</f>
        <v>0</v>
      </c>
      <c r="CT28" s="30"/>
      <c r="CU28" s="44"/>
      <c r="CV28" s="131">
        <f>+AZ28*12</f>
        <v>0</v>
      </c>
      <c r="CW28" s="30"/>
      <c r="CX28" s="92" t="str">
        <f t="shared" si="15"/>
        <v/>
      </c>
    </row>
    <row r="29" spans="1:102" s="6" customFormat="1" hidden="1" outlineLevel="1" x14ac:dyDescent="0.3">
      <c r="A29" s="37" t="s">
        <v>54</v>
      </c>
      <c r="B29" s="126">
        <f>SUM(B30:B31)</f>
        <v>0</v>
      </c>
      <c r="C29" s="38" t="str">
        <f>IF(AND(B15=0,B29&gt;=0), "",B29/B15)</f>
        <v/>
      </c>
      <c r="D29" s="43"/>
      <c r="E29" s="126">
        <f>SUM(E30:E31)</f>
        <v>0</v>
      </c>
      <c r="F29" s="38" t="str">
        <f>IF(AND(E15=0,E29&gt;=0), "",E29/E15)</f>
        <v/>
      </c>
      <c r="G29" s="43"/>
      <c r="H29" s="126">
        <f>SUM(H30:H31)</f>
        <v>0</v>
      </c>
      <c r="I29" s="38" t="str">
        <f>IF(AND(H15=0,H29&gt;=0), "",H29/H15)</f>
        <v/>
      </c>
      <c r="J29" s="43"/>
      <c r="K29" s="38" t="str">
        <f t="shared" si="0"/>
        <v/>
      </c>
      <c r="L29" s="127">
        <f>SUM(L30:L31)</f>
        <v>0</v>
      </c>
      <c r="M29" s="38" t="str">
        <f>IF(AND(L15=0,L29&gt;=0), "",L29/L15)</f>
        <v/>
      </c>
      <c r="N29" s="43"/>
      <c r="O29" s="126">
        <f>SUM(O30:O31)</f>
        <v>0</v>
      </c>
      <c r="P29" s="38" t="str">
        <f>IF(AND(O15=0,O29&gt;=0), "",O29/O15)</f>
        <v/>
      </c>
      <c r="Q29" s="43"/>
      <c r="R29" s="38" t="str">
        <f t="shared" si="1"/>
        <v/>
      </c>
      <c r="S29" s="127">
        <f>SUM(S30:S31)</f>
        <v>0</v>
      </c>
      <c r="T29" s="38" t="str">
        <f>IF(AND(S15=0,S29&gt;=0), "",S29/S15)</f>
        <v/>
      </c>
      <c r="U29" s="43"/>
      <c r="V29" s="128">
        <f>SUM(V30:V31)</f>
        <v>0</v>
      </c>
      <c r="W29" s="38" t="str">
        <f>IF(AND(V15=0,V29&gt;=0), "",V29/V15)</f>
        <v/>
      </c>
      <c r="X29" s="91" t="str">
        <f t="shared" si="2"/>
        <v/>
      </c>
      <c r="Y29" s="126">
        <f>SUM(Y30:Y31)</f>
        <v>0</v>
      </c>
      <c r="Z29" s="38" t="str">
        <f>IF(AND(Y15=0,Y29&gt;=0), "",Y29/Y15)</f>
        <v/>
      </c>
      <c r="AA29" s="43"/>
      <c r="AB29" s="38" t="str">
        <f t="shared" si="3"/>
        <v/>
      </c>
      <c r="AC29" s="127">
        <f>SUM(AC30:AC31)</f>
        <v>0</v>
      </c>
      <c r="AD29" s="38" t="str">
        <f>IF(AND(AC15=0,AC29&gt;=0), "",AC29/AC15)</f>
        <v/>
      </c>
      <c r="AE29" s="43"/>
      <c r="AF29" s="126">
        <f>SUM(AF30:AF31)</f>
        <v>0</v>
      </c>
      <c r="AG29" s="38" t="str">
        <f>IF(AND(AF15=0,AF29&gt;=0), "",AF29/AF15)</f>
        <v/>
      </c>
      <c r="AH29" s="43"/>
      <c r="AI29" s="38" t="str">
        <f t="shared" si="4"/>
        <v/>
      </c>
      <c r="AJ29" s="127">
        <f>SUM(AJ30:AJ31)</f>
        <v>0</v>
      </c>
      <c r="AK29" s="38" t="str">
        <f>IF(AND(AJ15=0,AJ29&gt;=0), "",AJ29/AJ15)</f>
        <v/>
      </c>
      <c r="AL29" s="43"/>
      <c r="AM29" s="126">
        <f>SUM(AM30:AM31)</f>
        <v>0</v>
      </c>
      <c r="AN29" s="38" t="str">
        <f>IF(AND(AM15=0,AM29&gt;=0), "",AM29/AM15)</f>
        <v/>
      </c>
      <c r="AO29" s="43"/>
      <c r="AP29" s="38" t="str">
        <f t="shared" si="5"/>
        <v/>
      </c>
      <c r="AQ29" s="127">
        <f>SUM(AQ30:AQ31)</f>
        <v>0</v>
      </c>
      <c r="AR29" s="38" t="str">
        <f>IF(AND(AQ15=0,AQ29&gt;=0), "",AQ29/AQ15)</f>
        <v/>
      </c>
      <c r="AS29" s="43"/>
      <c r="AT29" s="128">
        <f>SUM(AT30:AT31)</f>
        <v>0</v>
      </c>
      <c r="AU29" s="38" t="str">
        <f>IF(AND(AT15=0,AT29&gt;=0), "",AT29/AT15)</f>
        <v/>
      </c>
      <c r="AV29" s="91" t="str">
        <f t="shared" si="6"/>
        <v/>
      </c>
      <c r="AW29" s="128">
        <f>SUM(AW30:AW31)</f>
        <v>0</v>
      </c>
      <c r="AX29" s="38" t="str">
        <f>IF(AND(AW15=0,AW29&gt;=0), "",AW29/AW15)</f>
        <v/>
      </c>
      <c r="AY29" s="43"/>
      <c r="AZ29" s="128">
        <f>SUM(AZ30:AZ31)</f>
        <v>0</v>
      </c>
      <c r="BA29" s="38" t="str">
        <f>IF(AND(AZ15=0,AZ29&gt;=0), "",AZ29/AZ15)</f>
        <v/>
      </c>
      <c r="BB29" s="91" t="str">
        <f t="shared" si="7"/>
        <v/>
      </c>
      <c r="BC29" s="126">
        <f>SUM(BC30:BC31)</f>
        <v>0</v>
      </c>
      <c r="BD29" s="38" t="str">
        <f>IF(AND(BC15=0,BC29&gt;=0), "",BC29/BC15)</f>
        <v/>
      </c>
      <c r="BE29" s="43"/>
      <c r="BF29" s="38" t="str">
        <f t="shared" si="8"/>
        <v/>
      </c>
      <c r="BG29" s="127">
        <f>SUM(BG30:BG31)</f>
        <v>0</v>
      </c>
      <c r="BH29" s="38" t="str">
        <f>IF(AND(BG15=0,BG29&gt;=0), "",BG29/BG15)</f>
        <v/>
      </c>
      <c r="BI29" s="43"/>
      <c r="BJ29" s="126">
        <f>SUM(BJ30:BJ31)</f>
        <v>0</v>
      </c>
      <c r="BK29" s="38" t="str">
        <f>IF(AND(BJ15=0,BJ29&gt;=0), "",BJ29/BJ15)</f>
        <v/>
      </c>
      <c r="BL29" s="43"/>
      <c r="BM29" s="38" t="str">
        <f t="shared" si="9"/>
        <v/>
      </c>
      <c r="BN29" s="127">
        <f>SUM(BN30:BN31)</f>
        <v>0</v>
      </c>
      <c r="BO29" s="38" t="str">
        <f>IF(AND(BN15=0,BN29&gt;=0), "",BN29/BN15)</f>
        <v/>
      </c>
      <c r="BP29" s="43"/>
      <c r="BQ29" s="126">
        <f>SUM(BQ30:BQ31)</f>
        <v>0</v>
      </c>
      <c r="BR29" s="38" t="str">
        <f>IF(AND(BQ15=0,BQ29&gt;=0), "",BQ29/BQ15)</f>
        <v/>
      </c>
      <c r="BS29" s="43"/>
      <c r="BT29" s="38" t="str">
        <f t="shared" si="10"/>
        <v/>
      </c>
      <c r="BU29" s="127">
        <f>SUM(BU30:BU31)</f>
        <v>0</v>
      </c>
      <c r="BV29" s="38" t="str">
        <f>IF(AND(BU15=0,BU29&gt;=0), "",BU29/BU15)</f>
        <v/>
      </c>
      <c r="BW29" s="43"/>
      <c r="BX29" s="128">
        <f>SUM(BX30:BX31)</f>
        <v>0</v>
      </c>
      <c r="BY29" s="38" t="str">
        <f>IF(AND(BX15=0,BX29&gt;=0), "",BX29/BX15)</f>
        <v/>
      </c>
      <c r="BZ29" s="91" t="str">
        <f t="shared" si="11"/>
        <v/>
      </c>
      <c r="CA29" s="126">
        <f>SUM(CA30:CA31)</f>
        <v>0</v>
      </c>
      <c r="CB29" s="38" t="str">
        <f>IF(AND(CA15=0,CA29&gt;=0), "",CA29/CA15)</f>
        <v/>
      </c>
      <c r="CC29" s="43"/>
      <c r="CD29" s="38" t="str">
        <f t="shared" si="12"/>
        <v/>
      </c>
      <c r="CE29" s="127">
        <f>SUM(CE30:CE31)</f>
        <v>0</v>
      </c>
      <c r="CF29" s="38" t="str">
        <f>IF(AND(CE15=0,CE29&gt;=0), "",CE29/CE15)</f>
        <v/>
      </c>
      <c r="CG29" s="43"/>
      <c r="CH29" s="126">
        <f>SUM(CH30:CH31)</f>
        <v>0</v>
      </c>
      <c r="CI29" s="38" t="str">
        <f>IF(AND(CH15=0,CH29&gt;=0), "",CH29/CH15)</f>
        <v/>
      </c>
      <c r="CJ29" s="43"/>
      <c r="CK29" s="38" t="str">
        <f t="shared" si="13"/>
        <v/>
      </c>
      <c r="CL29" s="127">
        <f>SUM(CL30:CL31)</f>
        <v>0</v>
      </c>
      <c r="CM29" s="38" t="str">
        <f>IF(AND(CL15=0,CL29&gt;=0), "",CL29/CL15)</f>
        <v/>
      </c>
      <c r="CN29" s="43"/>
      <c r="CO29" s="126">
        <f>SUM(CO30:CO31)</f>
        <v>0</v>
      </c>
      <c r="CP29" s="38" t="str">
        <f>IF(AND(CO15=0,CO29&gt;=0), "",CO29/CO15)</f>
        <v/>
      </c>
      <c r="CQ29" s="43"/>
      <c r="CR29" s="38" t="str">
        <f t="shared" si="14"/>
        <v/>
      </c>
      <c r="CS29" s="127">
        <f>SUM(CS30:CS31)</f>
        <v>0</v>
      </c>
      <c r="CT29" s="38" t="str">
        <f>IF(AND(CS15=0,CS29&gt;=0), "",CS29/CS15)</f>
        <v/>
      </c>
      <c r="CU29" s="43"/>
      <c r="CV29" s="128">
        <f>SUM(CV30:CV31)</f>
        <v>0</v>
      </c>
      <c r="CW29" s="38" t="str">
        <f>IF(AND(CV15=0,CV29&gt;=0), "",CV29/CV15)</f>
        <v/>
      </c>
      <c r="CX29" s="91" t="str">
        <f t="shared" si="15"/>
        <v/>
      </c>
    </row>
    <row r="30" spans="1:102" hidden="1" outlineLevel="1" x14ac:dyDescent="0.3">
      <c r="A30" s="29" t="s">
        <v>55</v>
      </c>
      <c r="B30" s="129">
        <f>+'N EERR LOS NA'!B32</f>
        <v>0</v>
      </c>
      <c r="C30" s="30" t="str">
        <f>IF(AND(B15=0,B30&gt;=0), "",B30/B15)</f>
        <v/>
      </c>
      <c r="D30" s="44"/>
      <c r="E30" s="129">
        <f>+'N EERR LOS NA'!C32</f>
        <v>0</v>
      </c>
      <c r="F30" s="30" t="str">
        <f>IF(AND(E15=0,E30&gt;=0), "",E30/E15)</f>
        <v/>
      </c>
      <c r="G30" s="44"/>
      <c r="H30" s="129">
        <f>+'N EERR LOS NA'!D32</f>
        <v>0</v>
      </c>
      <c r="I30" s="30" t="str">
        <f>IF(AND(H15=0,H30&gt;=0), "",H30/H15)</f>
        <v/>
      </c>
      <c r="J30" s="44"/>
      <c r="K30" s="30" t="str">
        <f t="shared" si="0"/>
        <v/>
      </c>
      <c r="L30" s="130">
        <f>+E30+H30</f>
        <v>0</v>
      </c>
      <c r="M30" s="30" t="str">
        <f>IF(AND(L15=0,L30&gt;=0), "",L30/L15)</f>
        <v/>
      </c>
      <c r="N30" s="44"/>
      <c r="O30" s="129">
        <f>+'N EERR LOS NA'!E32</f>
        <v>0</v>
      </c>
      <c r="P30" s="30" t="str">
        <f>IF(AND(O15=0,O30&gt;=0), "",O30/O15)</f>
        <v/>
      </c>
      <c r="Q30" s="44"/>
      <c r="R30" s="30" t="str">
        <f t="shared" si="1"/>
        <v/>
      </c>
      <c r="S30" s="130">
        <f>+L30+O30</f>
        <v>0</v>
      </c>
      <c r="T30" s="30" t="str">
        <f>IF(AND(S15=0,S30&gt;=0), "",S30/S15)</f>
        <v/>
      </c>
      <c r="U30" s="44"/>
      <c r="V30" s="131"/>
      <c r="W30" s="30" t="str">
        <f>IF(AND(V15=0,V30&gt;=0), "",V30/V15)</f>
        <v/>
      </c>
      <c r="X30" s="47" t="str">
        <f t="shared" si="2"/>
        <v/>
      </c>
      <c r="Y30" s="129">
        <f>+'N EERR LOS NA'!F32</f>
        <v>0</v>
      </c>
      <c r="Z30" s="30" t="str">
        <f>IF(AND(Y15=0,Y30&gt;=0), "",Y30/Y15)</f>
        <v/>
      </c>
      <c r="AA30" s="44"/>
      <c r="AB30" s="30" t="str">
        <f t="shared" si="3"/>
        <v/>
      </c>
      <c r="AC30" s="130">
        <f>+S30+Y30</f>
        <v>0</v>
      </c>
      <c r="AD30" s="30" t="str">
        <f>IF(AND(AC15=0,AC30&gt;=0), "",AC30/AC15)</f>
        <v/>
      </c>
      <c r="AE30" s="44"/>
      <c r="AF30" s="129">
        <f>+'N EERR LOS NA'!G32</f>
        <v>0</v>
      </c>
      <c r="AG30" s="30" t="str">
        <f>IF(AND(AF15=0,AF30&gt;=0), "",AF30/AF15)</f>
        <v/>
      </c>
      <c r="AH30" s="44"/>
      <c r="AI30" s="30" t="str">
        <f t="shared" si="4"/>
        <v/>
      </c>
      <c r="AJ30" s="130">
        <f t="shared" si="16"/>
        <v>0</v>
      </c>
      <c r="AK30" s="30" t="str">
        <f>IF(AND(AJ15=0,AJ30&gt;=0), "",AJ30/AJ15)</f>
        <v/>
      </c>
      <c r="AL30" s="44"/>
      <c r="AM30" s="129">
        <f>+'N EERR LOS NA'!H32</f>
        <v>0</v>
      </c>
      <c r="AN30" s="30" t="str">
        <f>IF(AND(AM15=0,AM30&gt;=0), "",AM30/AM15)</f>
        <v/>
      </c>
      <c r="AO30" s="44"/>
      <c r="AP30" s="30" t="str">
        <f t="shared" si="5"/>
        <v/>
      </c>
      <c r="AQ30" s="130">
        <f t="shared" si="17"/>
        <v>0</v>
      </c>
      <c r="AR30" s="30" t="str">
        <f>IF(AND(AQ15=0,AQ30&gt;=0), "",AQ30/AQ15)</f>
        <v/>
      </c>
      <c r="AS30" s="44"/>
      <c r="AT30" s="131">
        <f>+V30*2</f>
        <v>0</v>
      </c>
      <c r="AU30" s="30" t="str">
        <f>IF(AND(AT15=0,AT30&gt;=0), "",AT30/AT15)</f>
        <v/>
      </c>
      <c r="AV30" s="47" t="str">
        <f t="shared" si="6"/>
        <v/>
      </c>
      <c r="AW30" s="131">
        <f>+AQ30/6</f>
        <v>0</v>
      </c>
      <c r="AX30" s="30" t="str">
        <f>IF(AND(AW15=0,AW30&gt;=0), "",AW30/AW15)</f>
        <v/>
      </c>
      <c r="AY30" s="44"/>
      <c r="AZ30" s="131">
        <f>+AT30/6</f>
        <v>0</v>
      </c>
      <c r="BA30" s="30" t="str">
        <f>IF(AND(AZ15=0,AZ30&gt;=0), "",AZ30/AZ15)</f>
        <v/>
      </c>
      <c r="BB30" s="47" t="str">
        <f t="shared" si="7"/>
        <v/>
      </c>
      <c r="BC30" s="129">
        <f>+'N EERR LOS NA'!I32</f>
        <v>0</v>
      </c>
      <c r="BD30" s="30" t="str">
        <f>IF(AND(BC15=0,BC30&gt;=0), "",BC30/BC15)</f>
        <v/>
      </c>
      <c r="BE30" s="44"/>
      <c r="BF30" s="30" t="str">
        <f t="shared" si="8"/>
        <v/>
      </c>
      <c r="BG30" s="130">
        <f>+AQ30+BC30</f>
        <v>0</v>
      </c>
      <c r="BH30" s="30" t="str">
        <f>IF(AND(BG15=0,BG30&gt;=0), "",BG30/BG15)</f>
        <v/>
      </c>
      <c r="BI30" s="44"/>
      <c r="BJ30" s="129">
        <f>+'N EERR LOS NA'!J32</f>
        <v>0</v>
      </c>
      <c r="BK30" s="30" t="str">
        <f>IF(AND(BJ15=0,BJ30&gt;=0), "",BJ30/BJ15)</f>
        <v/>
      </c>
      <c r="BL30" s="44"/>
      <c r="BM30" s="30" t="str">
        <f t="shared" si="9"/>
        <v/>
      </c>
      <c r="BN30" s="130">
        <f>+BG30+BJ30</f>
        <v>0</v>
      </c>
      <c r="BO30" s="30" t="str">
        <f>IF(AND(BN15=0,BN30&gt;=0), "",BN30/BN15)</f>
        <v/>
      </c>
      <c r="BP30" s="44"/>
      <c r="BQ30" s="129">
        <f>+'N EERR LOS NA'!K32</f>
        <v>0</v>
      </c>
      <c r="BR30" s="30" t="str">
        <f>IF(AND(BQ15=0,BQ30&gt;=0), "",BQ30/BQ15)</f>
        <v/>
      </c>
      <c r="BS30" s="44"/>
      <c r="BT30" s="30" t="str">
        <f t="shared" si="10"/>
        <v/>
      </c>
      <c r="BU30" s="130">
        <f>+BN30+BQ30</f>
        <v>0</v>
      </c>
      <c r="BV30" s="30" t="str">
        <f>IF(AND(BU15=0,BU30&gt;=0), "",BU30/BU15)</f>
        <v/>
      </c>
      <c r="BW30" s="44"/>
      <c r="BX30" s="131">
        <f>+AZ30*9</f>
        <v>0</v>
      </c>
      <c r="BY30" s="30" t="str">
        <f>IF(AND(BX15=0,BX30&gt;=0), "",BX30/BX15)</f>
        <v/>
      </c>
      <c r="BZ30" s="47" t="str">
        <f t="shared" si="11"/>
        <v/>
      </c>
      <c r="CA30" s="129">
        <f>+'N EERR LOS NA'!L32</f>
        <v>0</v>
      </c>
      <c r="CB30" s="30" t="str">
        <f>IF(AND(CA15=0,CA30&gt;=0), "",CA30/CA15)</f>
        <v/>
      </c>
      <c r="CC30" s="44"/>
      <c r="CD30" s="30" t="str">
        <f t="shared" si="12"/>
        <v/>
      </c>
      <c r="CE30" s="130">
        <f>+BU30+CA30</f>
        <v>0</v>
      </c>
      <c r="CF30" s="30" t="str">
        <f>IF(AND(CE15=0,CE30&gt;=0), "",CE30/CE15)</f>
        <v/>
      </c>
      <c r="CG30" s="44"/>
      <c r="CH30" s="129">
        <f>+'N EERR LOS NA'!M32</f>
        <v>0</v>
      </c>
      <c r="CI30" s="30" t="str">
        <f>IF(AND(CH15=0,CH30&gt;=0), "",CH30/CH15)</f>
        <v/>
      </c>
      <c r="CJ30" s="44"/>
      <c r="CK30" s="30" t="str">
        <f t="shared" si="13"/>
        <v/>
      </c>
      <c r="CL30" s="130">
        <f>+CE30+CH30</f>
        <v>0</v>
      </c>
      <c r="CM30" s="30" t="str">
        <f>IF(AND(CL15=0,CL30&gt;=0), "",CL30/CL15)</f>
        <v/>
      </c>
      <c r="CN30" s="44"/>
      <c r="CO30" s="129">
        <f>+'N EERR LOS NA'!N32</f>
        <v>0</v>
      </c>
      <c r="CP30" s="30" t="str">
        <f>IF(AND(CO15=0,CO30&gt;=0), "",CO30/CO15)</f>
        <v/>
      </c>
      <c r="CQ30" s="44"/>
      <c r="CR30" s="30" t="str">
        <f t="shared" si="14"/>
        <v/>
      </c>
      <c r="CS30" s="130">
        <f>+CL30+CO30</f>
        <v>0</v>
      </c>
      <c r="CT30" s="30" t="str">
        <f>IF(AND(CS15=0,CS30&gt;=0), "",CS30/CS15)</f>
        <v/>
      </c>
      <c r="CU30" s="44"/>
      <c r="CV30" s="131">
        <f>+AZ30*12</f>
        <v>0</v>
      </c>
      <c r="CW30" s="30" t="str">
        <f>IF(AND(CV15=0,CV30&gt;=0), "",CV30/CV15)</f>
        <v/>
      </c>
      <c r="CX30" s="47" t="str">
        <f t="shared" si="15"/>
        <v/>
      </c>
    </row>
    <row r="31" spans="1:102" s="3" customFormat="1" hidden="1" outlineLevel="1" x14ac:dyDescent="0.3">
      <c r="A31" s="29"/>
      <c r="B31" s="132"/>
      <c r="C31" s="30"/>
      <c r="D31" s="44"/>
      <c r="E31" s="132"/>
      <c r="F31" s="30"/>
      <c r="G31" s="44"/>
      <c r="H31" s="132"/>
      <c r="I31" s="30"/>
      <c r="J31" s="44"/>
      <c r="K31" s="15" t="str">
        <f t="shared" si="0"/>
        <v/>
      </c>
      <c r="L31" s="118"/>
      <c r="M31" s="30"/>
      <c r="N31" s="44"/>
      <c r="O31" s="132"/>
      <c r="P31" s="30"/>
      <c r="Q31" s="44"/>
      <c r="R31" s="15" t="str">
        <f t="shared" si="1"/>
        <v/>
      </c>
      <c r="S31" s="118"/>
      <c r="T31" s="30"/>
      <c r="U31" s="44"/>
      <c r="V31" s="133"/>
      <c r="W31" s="30"/>
      <c r="X31" s="46" t="str">
        <f t="shared" si="2"/>
        <v/>
      </c>
      <c r="Y31" s="132"/>
      <c r="Z31" s="30"/>
      <c r="AA31" s="44"/>
      <c r="AB31" s="15" t="str">
        <f t="shared" si="3"/>
        <v/>
      </c>
      <c r="AC31" s="118"/>
      <c r="AD31" s="30"/>
      <c r="AE31" s="44"/>
      <c r="AF31" s="132"/>
      <c r="AG31" s="30"/>
      <c r="AH31" s="44"/>
      <c r="AI31" s="15" t="str">
        <f t="shared" si="4"/>
        <v/>
      </c>
      <c r="AJ31" s="118">
        <f t="shared" si="16"/>
        <v>0</v>
      </c>
      <c r="AK31" s="30"/>
      <c r="AL31" s="44"/>
      <c r="AM31" s="132"/>
      <c r="AN31" s="30"/>
      <c r="AO31" s="44"/>
      <c r="AP31" s="15" t="str">
        <f t="shared" si="5"/>
        <v/>
      </c>
      <c r="AQ31" s="118">
        <f t="shared" si="17"/>
        <v>0</v>
      </c>
      <c r="AR31" s="30"/>
      <c r="AS31" s="44"/>
      <c r="AT31" s="131">
        <f>+V31*2</f>
        <v>0</v>
      </c>
      <c r="AU31" s="30"/>
      <c r="AV31" s="46" t="str">
        <f t="shared" si="6"/>
        <v/>
      </c>
      <c r="AW31" s="131">
        <f>+AQ31/6</f>
        <v>0</v>
      </c>
      <c r="AX31" s="30"/>
      <c r="AY31" s="44"/>
      <c r="AZ31" s="131">
        <f>+AT31/6</f>
        <v>0</v>
      </c>
      <c r="BA31" s="30"/>
      <c r="BB31" s="46" t="str">
        <f t="shared" si="7"/>
        <v/>
      </c>
      <c r="BC31" s="132"/>
      <c r="BD31" s="30"/>
      <c r="BE31" s="44"/>
      <c r="BF31" s="15" t="str">
        <f t="shared" si="8"/>
        <v/>
      </c>
      <c r="BG31" s="130">
        <f>+AQ31+BC31</f>
        <v>0</v>
      </c>
      <c r="BH31" s="30"/>
      <c r="BI31" s="44"/>
      <c r="BJ31" s="132"/>
      <c r="BK31" s="30"/>
      <c r="BL31" s="44"/>
      <c r="BM31" s="15" t="str">
        <f t="shared" si="9"/>
        <v/>
      </c>
      <c r="BN31" s="118">
        <f>+BG31+BJ31</f>
        <v>0</v>
      </c>
      <c r="BO31" s="30"/>
      <c r="BP31" s="44"/>
      <c r="BQ31" s="132"/>
      <c r="BR31" s="30"/>
      <c r="BS31" s="44"/>
      <c r="BT31" s="15" t="str">
        <f t="shared" si="10"/>
        <v/>
      </c>
      <c r="BU31" s="118">
        <f>+BN31+BQ31</f>
        <v>0</v>
      </c>
      <c r="BV31" s="30"/>
      <c r="BW31" s="44"/>
      <c r="BX31" s="131">
        <f>+AZ31*9</f>
        <v>0</v>
      </c>
      <c r="BY31" s="30"/>
      <c r="BZ31" s="46" t="str">
        <f t="shared" si="11"/>
        <v/>
      </c>
      <c r="CA31" s="132"/>
      <c r="CB31" s="30"/>
      <c r="CC31" s="44"/>
      <c r="CD31" s="15" t="str">
        <f t="shared" si="12"/>
        <v/>
      </c>
      <c r="CE31" s="118"/>
      <c r="CF31" s="30"/>
      <c r="CG31" s="44"/>
      <c r="CH31" s="132"/>
      <c r="CI31" s="30"/>
      <c r="CJ31" s="44"/>
      <c r="CK31" s="15" t="str">
        <f t="shared" si="13"/>
        <v/>
      </c>
      <c r="CL31" s="118">
        <f>+CE31+CH31</f>
        <v>0</v>
      </c>
      <c r="CM31" s="30"/>
      <c r="CN31" s="44"/>
      <c r="CO31" s="132"/>
      <c r="CP31" s="30"/>
      <c r="CQ31" s="44"/>
      <c r="CR31" s="15" t="str">
        <f t="shared" si="14"/>
        <v/>
      </c>
      <c r="CS31" s="118">
        <f>+CL31+CO31</f>
        <v>0</v>
      </c>
      <c r="CT31" s="30"/>
      <c r="CU31" s="44"/>
      <c r="CV31" s="131">
        <f>+AZ31*12</f>
        <v>0</v>
      </c>
      <c r="CW31" s="30"/>
      <c r="CX31" s="46" t="str">
        <f t="shared" si="15"/>
        <v/>
      </c>
    </row>
    <row r="32" spans="1:102" s="6" customFormat="1" ht="14.4" customHeight="1" collapsed="1" x14ac:dyDescent="0.3">
      <c r="A32" s="2"/>
      <c r="B32" s="134"/>
      <c r="C32" s="5"/>
      <c r="D32" s="45"/>
      <c r="E32" s="134"/>
      <c r="F32" s="5"/>
      <c r="G32" s="45"/>
      <c r="H32" s="134"/>
      <c r="I32" s="5"/>
      <c r="J32" s="45"/>
      <c r="K32" s="33" t="str">
        <f t="shared" si="0"/>
        <v/>
      </c>
      <c r="L32" s="135"/>
      <c r="M32" s="5"/>
      <c r="N32" s="45"/>
      <c r="O32" s="134"/>
      <c r="P32" s="5"/>
      <c r="Q32" s="45"/>
      <c r="R32" s="33"/>
      <c r="S32" s="135"/>
      <c r="T32" s="5"/>
      <c r="U32" s="45"/>
      <c r="V32" s="136"/>
      <c r="W32" s="5"/>
      <c r="X32" s="93" t="str">
        <f t="shared" si="2"/>
        <v/>
      </c>
      <c r="Y32" s="134"/>
      <c r="Z32" s="5"/>
      <c r="AA32" s="45"/>
      <c r="AB32" s="33" t="str">
        <f t="shared" si="3"/>
        <v/>
      </c>
      <c r="AC32" s="135"/>
      <c r="AD32" s="5"/>
      <c r="AE32" s="45"/>
      <c r="AF32" s="134"/>
      <c r="AG32" s="5"/>
      <c r="AH32" s="45"/>
      <c r="AI32" s="33" t="str">
        <f t="shared" si="4"/>
        <v/>
      </c>
      <c r="AJ32" s="135">
        <f t="shared" si="16"/>
        <v>0</v>
      </c>
      <c r="AK32" s="5"/>
      <c r="AL32" s="45"/>
      <c r="AM32" s="134"/>
      <c r="AN32" s="5"/>
      <c r="AO32" s="45"/>
      <c r="AP32" s="33" t="str">
        <f t="shared" si="5"/>
        <v/>
      </c>
      <c r="AQ32" s="135">
        <f t="shared" si="17"/>
        <v>0</v>
      </c>
      <c r="AR32" s="5"/>
      <c r="AS32" s="45"/>
      <c r="AT32" s="136"/>
      <c r="AU32" s="5"/>
      <c r="AV32" s="93" t="str">
        <f t="shared" si="6"/>
        <v/>
      </c>
      <c r="AW32" s="136"/>
      <c r="AX32" s="5"/>
      <c r="AY32" s="45"/>
      <c r="AZ32" s="136"/>
      <c r="BA32" s="5"/>
      <c r="BB32" s="93" t="str">
        <f t="shared" si="7"/>
        <v/>
      </c>
      <c r="BC32" s="134"/>
      <c r="BD32" s="5"/>
      <c r="BE32" s="45"/>
      <c r="BF32" s="33" t="str">
        <f t="shared" si="8"/>
        <v/>
      </c>
      <c r="BG32" s="135">
        <f>+AZ32+BC32</f>
        <v>0</v>
      </c>
      <c r="BH32" s="5"/>
      <c r="BI32" s="45"/>
      <c r="BJ32" s="134"/>
      <c r="BK32" s="5"/>
      <c r="BL32" s="45"/>
      <c r="BM32" s="33" t="str">
        <f t="shared" si="9"/>
        <v/>
      </c>
      <c r="BN32" s="135">
        <f>+BG32+BJ32</f>
        <v>0</v>
      </c>
      <c r="BO32" s="5"/>
      <c r="BP32" s="45"/>
      <c r="BQ32" s="134"/>
      <c r="BR32" s="5"/>
      <c r="BS32" s="45"/>
      <c r="BT32" s="33" t="str">
        <f t="shared" si="10"/>
        <v/>
      </c>
      <c r="BU32" s="135">
        <f>+BN32+BQ32</f>
        <v>0</v>
      </c>
      <c r="BV32" s="5"/>
      <c r="BW32" s="45"/>
      <c r="BX32" s="136"/>
      <c r="BY32" s="5"/>
      <c r="BZ32" s="93" t="str">
        <f t="shared" si="11"/>
        <v/>
      </c>
      <c r="CA32" s="134"/>
      <c r="CB32" s="5"/>
      <c r="CC32" s="45"/>
      <c r="CD32" s="33" t="str">
        <f t="shared" si="12"/>
        <v/>
      </c>
      <c r="CE32" s="135"/>
      <c r="CF32" s="5"/>
      <c r="CG32" s="45"/>
      <c r="CH32" s="134"/>
      <c r="CI32" s="5"/>
      <c r="CJ32" s="45"/>
      <c r="CK32" s="33" t="str">
        <f t="shared" si="13"/>
        <v/>
      </c>
      <c r="CL32" s="135">
        <f>+CE32+CH32</f>
        <v>0</v>
      </c>
      <c r="CM32" s="5"/>
      <c r="CN32" s="45"/>
      <c r="CO32" s="134"/>
      <c r="CP32" s="5"/>
      <c r="CQ32" s="45"/>
      <c r="CR32" s="33" t="str">
        <f t="shared" si="14"/>
        <v/>
      </c>
      <c r="CS32" s="135">
        <f>+CL32+CO32</f>
        <v>0</v>
      </c>
      <c r="CT32" s="5"/>
      <c r="CU32" s="45"/>
      <c r="CV32" s="136"/>
      <c r="CW32" s="5"/>
      <c r="CX32" s="93" t="str">
        <f t="shared" si="15"/>
        <v/>
      </c>
    </row>
    <row r="33" spans="1:102" s="34" customFormat="1" ht="15.6" x14ac:dyDescent="0.3">
      <c r="A33" s="148" t="s">
        <v>58</v>
      </c>
      <c r="B33" s="149">
        <f>+B5+B18-B23</f>
        <v>0</v>
      </c>
      <c r="C33" s="150" t="str">
        <f>IF(AND((B5+B18)=0,B33&lt;=0), "",B33/(B5+B18))</f>
        <v/>
      </c>
      <c r="D33" s="151"/>
      <c r="E33" s="149">
        <f>+E5+E18-E23</f>
        <v>1775.1062299705609</v>
      </c>
      <c r="F33" s="150">
        <f>IF(AND((E5+E18)=0,E33&lt;=0), "",E33/(E5+E18))</f>
        <v>0.36408505384684992</v>
      </c>
      <c r="G33" s="151"/>
      <c r="H33" s="149">
        <f>+H5+H18-H23</f>
        <v>3449.932363527153</v>
      </c>
      <c r="I33" s="150">
        <f>IF(AND((H5+H18)=0,H33&lt;=0), "",H33/(H5+H18))</f>
        <v>0.30534502829461757</v>
      </c>
      <c r="J33" s="151"/>
      <c r="K33" s="150">
        <f t="shared" si="0"/>
        <v>0.94350755198711023</v>
      </c>
      <c r="L33" s="152">
        <f>+L5+L18-L23</f>
        <v>5225.0385934977148</v>
      </c>
      <c r="M33" s="150">
        <f>IF(AND((L5+L18)=0,L33&lt;=0), "",L33/(L5+L18))</f>
        <v>0.32305175268151004</v>
      </c>
      <c r="N33" s="151"/>
      <c r="O33" s="149">
        <f>+O5+O18-O23</f>
        <v>2404.2445827139572</v>
      </c>
      <c r="P33" s="150">
        <f>IF(AND((O5+O18)=0,O33&lt;=0), "",O33/(O5+O18))</f>
        <v>0.38479952421684349</v>
      </c>
      <c r="Q33" s="151"/>
      <c r="R33" s="150">
        <f>IF(AND(H33=0,O33&gt;0),100%,IF(AND(H33&lt;0,O33=0),(H33-O33)/H33,IF(AND(H33&gt;0,O33&gt;0),(O33-H33)/H33,IF(AND(H33=0,O33=0),"",(O33-H33)/H33))))</f>
        <v>-0.30310384976478266</v>
      </c>
      <c r="S33" s="152">
        <f>+S5+S18-S23</f>
        <v>7629.283176211673</v>
      </c>
      <c r="T33" s="150">
        <f>IF(AND((S5+S18)=0,S33&lt;=0), "",S33/(S5+S18))</f>
        <v>0.34025816096482436</v>
      </c>
      <c r="U33" s="151"/>
      <c r="V33" s="153">
        <f>+V5+V18-V23</f>
        <v>0</v>
      </c>
      <c r="W33" s="150" t="str">
        <f>IF(AND((V5+V18)=0,V33&lt;=0), "",V33/(V5+V18))</f>
        <v/>
      </c>
      <c r="X33" s="151">
        <f t="shared" si="2"/>
        <v>1</v>
      </c>
      <c r="Y33" s="149">
        <f>+Y5+Y18-Y23</f>
        <v>6055.5505244758569</v>
      </c>
      <c r="Z33" s="150">
        <f>IF(AND((Y5+Y18)=0,Y33&lt;=0), "",Y33/(Y5+Y18))</f>
        <v>0.29983404751653703</v>
      </c>
      <c r="AA33" s="151"/>
      <c r="AB33" s="150">
        <f t="shared" si="3"/>
        <v>1.5186915541014698</v>
      </c>
      <c r="AC33" s="152">
        <f>+AC5+AC18-AC23</f>
        <v>13684.833700687526</v>
      </c>
      <c r="AD33" s="150">
        <f>IF(AND((AC5+AC18)=0,AC33&lt;=0), "",AC33/(AC5+AC18))</f>
        <v>0.32110165877704933</v>
      </c>
      <c r="AE33" s="151"/>
      <c r="AF33" s="149">
        <f>+AF5+AF18-AF23</f>
        <v>4026.2936476294672</v>
      </c>
      <c r="AG33" s="150">
        <f>IF(AND((AF5+AF18)=0,AF33&lt;=0), "",AF33/(AF5+AF18))</f>
        <v>0.29553981420438569</v>
      </c>
      <c r="AH33" s="151"/>
      <c r="AI33" s="150">
        <f t="shared" si="4"/>
        <v>-0.3351069186268632</v>
      </c>
      <c r="AJ33" s="152">
        <f>+AJ5+AJ18-AJ23</f>
        <v>17711.127348316993</v>
      </c>
      <c r="AK33" s="150">
        <f>IF(AND((AJ5+AJ18)=0,AJ33&lt;=0), "",AJ33/(AJ5+AJ18))</f>
        <v>0.31490979206356856</v>
      </c>
      <c r="AL33" s="151"/>
      <c r="AM33" s="149">
        <f>+AM5+AM18-AM23</f>
        <v>3749.0870968182116</v>
      </c>
      <c r="AN33" s="150">
        <f>IF(AND((AM5+AM18)=0,AM33&lt;=0), "",AM33/(AM5+AM18))</f>
        <v>0.32632234425992535</v>
      </c>
      <c r="AO33" s="151"/>
      <c r="AP33" s="150">
        <f t="shared" si="5"/>
        <v>-6.8849064442794553E-2</v>
      </c>
      <c r="AQ33" s="152">
        <f>+AQ5+AQ18-AQ23</f>
        <v>21460.214445135214</v>
      </c>
      <c r="AR33" s="150">
        <f>IF(AND((AQ5+AQ18)=0,AQ33&lt;=0), "",AQ33/(AQ5+AQ18))</f>
        <v>0.3168456576366564</v>
      </c>
      <c r="AS33" s="151"/>
      <c r="AT33" s="153">
        <f>+AT5+AT18-AT23</f>
        <v>0</v>
      </c>
      <c r="AU33" s="150" t="str">
        <f>IF(AND((AT5+AT18)=0,AT33&lt;=0), "",AT33/(AT5+AT18))</f>
        <v/>
      </c>
      <c r="AV33" s="151">
        <f t="shared" si="6"/>
        <v>1</v>
      </c>
      <c r="AW33" s="153">
        <f>+AW5+AW18-AW23</f>
        <v>3576.7024075225363</v>
      </c>
      <c r="AX33" s="150">
        <f>IF(AND((AW5+AW18)=0,AW33&lt;=0), "",AW33/(AW5+AW18))</f>
        <v>0.31684565763665645</v>
      </c>
      <c r="AY33" s="151"/>
      <c r="AZ33" s="153">
        <f>+AZ5+AZ18-AZ23</f>
        <v>0</v>
      </c>
      <c r="BA33" s="150" t="str">
        <f>IF(AND((AZ5+AZ18)=0,AZ33&lt;=0), "",AZ33/(AZ5+AZ18))</f>
        <v/>
      </c>
      <c r="BB33" s="151">
        <f t="shared" si="7"/>
        <v>1</v>
      </c>
      <c r="BC33" s="149">
        <f>+BC5+BC18-BC23</f>
        <v>0</v>
      </c>
      <c r="BD33" s="150" t="str">
        <f>IF(AND((BC5+BC18)=0,BC33&lt;=0), "",BC33/(BC5+BC18))</f>
        <v/>
      </c>
      <c r="BE33" s="151"/>
      <c r="BF33" s="150">
        <f t="shared" si="8"/>
        <v>-1</v>
      </c>
      <c r="BG33" s="152">
        <f>+BG5+BG18-BG23</f>
        <v>21460.214445135214</v>
      </c>
      <c r="BH33" s="150">
        <f>IF(AND((BG5+BG18)=0,BG33&lt;=0), "",BG33/(BG5+BG18))</f>
        <v>0.3168456576366564</v>
      </c>
      <c r="BI33" s="151"/>
      <c r="BJ33" s="149">
        <f>+BJ5+BJ18-BJ23</f>
        <v>0</v>
      </c>
      <c r="BK33" s="150" t="str">
        <f>IF(AND((BJ5+BJ18)=0,BJ33&lt;=0), "",BJ33/(BJ5+BJ18))</f>
        <v/>
      </c>
      <c r="BL33" s="151"/>
      <c r="BM33" s="150" t="str">
        <f t="shared" si="9"/>
        <v/>
      </c>
      <c r="BN33" s="152">
        <f>+BN5+BN18-BN23</f>
        <v>21460.214445135214</v>
      </c>
      <c r="BO33" s="150">
        <f>IF(AND((BN5+BN18)=0,BN33&lt;=0), "",BN33/(BN5+BN18))</f>
        <v>0.3168456576366564</v>
      </c>
      <c r="BP33" s="151"/>
      <c r="BQ33" s="149">
        <f>+BQ5+BQ18-BQ23</f>
        <v>0</v>
      </c>
      <c r="BR33" s="150" t="str">
        <f>IF(AND((BQ5+BQ18)=0,BQ33&lt;=0), "",BQ33/(BQ5+BQ18))</f>
        <v/>
      </c>
      <c r="BS33" s="151"/>
      <c r="BT33" s="150" t="str">
        <f t="shared" si="10"/>
        <v/>
      </c>
      <c r="BU33" s="152">
        <f>+BU5+BU18-BU23</f>
        <v>21460.214445135214</v>
      </c>
      <c r="BV33" s="150">
        <f>IF(AND((BU5+BU18)=0,BU33&lt;=0), "",BU33/(BU5+BU18))</f>
        <v>0.3168456576366564</v>
      </c>
      <c r="BW33" s="151"/>
      <c r="BX33" s="153">
        <f>+BX5+BX18-BX23</f>
        <v>0</v>
      </c>
      <c r="BY33" s="150" t="str">
        <f>IF(AND((BX5+BX18)=0,BX33&lt;=0), "",BX33/(BX5+BX18))</f>
        <v/>
      </c>
      <c r="BZ33" s="151">
        <f t="shared" si="11"/>
        <v>1</v>
      </c>
      <c r="CA33" s="149">
        <f>+CA5+CA18-CA23</f>
        <v>0</v>
      </c>
      <c r="CB33" s="150" t="str">
        <f>IF(AND((CA5+CA18)=0,CA33&lt;=0), "",CA33/(CA5+CA18))</f>
        <v/>
      </c>
      <c r="CC33" s="151"/>
      <c r="CD33" s="150" t="str">
        <f t="shared" si="12"/>
        <v/>
      </c>
      <c r="CE33" s="152">
        <f>+CE5+CE18-CE23</f>
        <v>21460.214445135214</v>
      </c>
      <c r="CF33" s="150">
        <f>IF(AND((CE5+CE18)=0,CE33&lt;=0), "",CE33/(CE5+CE18))</f>
        <v>0.3168456576366564</v>
      </c>
      <c r="CG33" s="151"/>
      <c r="CH33" s="149">
        <f>+CH5+CH18-CH23</f>
        <v>0</v>
      </c>
      <c r="CI33" s="150" t="str">
        <f>IF(AND((CH5+CH18)=0,CH33&lt;=0), "",CH33/(CH5+CH18))</f>
        <v/>
      </c>
      <c r="CJ33" s="151"/>
      <c r="CK33" s="150" t="str">
        <f t="shared" si="13"/>
        <v/>
      </c>
      <c r="CL33" s="152">
        <f>+CL5+CL18-CL23</f>
        <v>21460.214445135214</v>
      </c>
      <c r="CM33" s="150">
        <f>IF(AND((CL5+CL18)=0,CL33&lt;=0), "",CL33/(CL5+CL18))</f>
        <v>0.3168456576366564</v>
      </c>
      <c r="CN33" s="151"/>
      <c r="CO33" s="149">
        <f>+CO5+CO18-CO23</f>
        <v>0</v>
      </c>
      <c r="CP33" s="150" t="str">
        <f>IF(AND((CO5+CO18)=0,CO33&lt;=0), "",CO33/(CO5+CO18))</f>
        <v/>
      </c>
      <c r="CQ33" s="151"/>
      <c r="CR33" s="150" t="str">
        <f t="shared" si="14"/>
        <v/>
      </c>
      <c r="CS33" s="152">
        <f>+CS5+CS18-CS23</f>
        <v>21460.214445135214</v>
      </c>
      <c r="CT33" s="150">
        <f>IF(AND((CS5+CS18)=0,CS33&lt;=0), "",CS33/(CS5+CS18))</f>
        <v>0.3168456576366564</v>
      </c>
      <c r="CU33" s="151"/>
      <c r="CV33" s="153">
        <f>+CV5+CV18-CV23</f>
        <v>0</v>
      </c>
      <c r="CW33" s="150" t="str">
        <f>IF(AND((CV5+CV18)=0,CV33&lt;=0), "",CV33/(CV5+CV18))</f>
        <v/>
      </c>
      <c r="CX33" s="151">
        <f t="shared" si="15"/>
        <v>1</v>
      </c>
    </row>
    <row r="34" spans="1:102" s="34" customFormat="1" ht="15.6" x14ac:dyDescent="0.3">
      <c r="A34" s="148" t="s">
        <v>56</v>
      </c>
      <c r="B34" s="149">
        <f>+B10-B26</f>
        <v>0</v>
      </c>
      <c r="C34" s="150" t="str">
        <f>IF(AND(B10=0,B34&lt;=0), "",B34/B10)</f>
        <v/>
      </c>
      <c r="D34" s="151"/>
      <c r="E34" s="149">
        <f>+E10-E26</f>
        <v>0</v>
      </c>
      <c r="F34" s="150" t="str">
        <f>IF(AND(E10=0,E34&lt;=0), "",E34/E10)</f>
        <v/>
      </c>
      <c r="G34" s="151"/>
      <c r="H34" s="149">
        <f>+H10-H26</f>
        <v>0</v>
      </c>
      <c r="I34" s="150" t="str">
        <f>IF(AND(H10=0,H34&lt;=0), "",H34/H10)</f>
        <v/>
      </c>
      <c r="J34" s="151"/>
      <c r="K34" s="150" t="str">
        <f t="shared" si="0"/>
        <v/>
      </c>
      <c r="L34" s="152">
        <f>+L10-L26</f>
        <v>0</v>
      </c>
      <c r="M34" s="150" t="str">
        <f>IF(AND(L10=0,L34&lt;=0), "",L34/L10)</f>
        <v/>
      </c>
      <c r="N34" s="151"/>
      <c r="O34" s="149">
        <f>+O10-O26</f>
        <v>0</v>
      </c>
      <c r="P34" s="150" t="str">
        <f>IF(AND(O10=0,O34&lt;=0), "",O34/O10)</f>
        <v/>
      </c>
      <c r="Q34" s="151"/>
      <c r="R34" s="150" t="str">
        <f>IF(AND(H34=0,O34&gt;0),100%,IF(AND(H34&lt;0,O34=0),(H34-O34)/H34,IF(AND(H34&gt;0,O34&gt;0),(O34-H34)/H34,IF(AND(H34=0,O34=0),"",(O34-H34)/H34))))</f>
        <v/>
      </c>
      <c r="S34" s="152">
        <f>+S10-S26</f>
        <v>0</v>
      </c>
      <c r="T34" s="150" t="str">
        <f>IF(AND(S10=0,S34&lt;=0), "",S34/S10)</f>
        <v/>
      </c>
      <c r="U34" s="151"/>
      <c r="V34" s="153">
        <f>+V10-V26</f>
        <v>0</v>
      </c>
      <c r="W34" s="150" t="str">
        <f>IF(AND(V10=0,V34&lt;=0), "",V34/V10)</f>
        <v/>
      </c>
      <c r="X34" s="151" t="str">
        <f t="shared" si="2"/>
        <v/>
      </c>
      <c r="Y34" s="149">
        <f>+Y10-Y26</f>
        <v>0</v>
      </c>
      <c r="Z34" s="150" t="str">
        <f>IF(AND(Y10=0,Y34&lt;=0), "",Y34/Y10)</f>
        <v/>
      </c>
      <c r="AA34" s="151"/>
      <c r="AB34" s="150" t="str">
        <f t="shared" si="3"/>
        <v/>
      </c>
      <c r="AC34" s="152">
        <f>+AC10-AC26</f>
        <v>0</v>
      </c>
      <c r="AD34" s="150" t="str">
        <f>IF(AND(AC10=0,AC34&lt;=0), "",AC34/AC10)</f>
        <v/>
      </c>
      <c r="AE34" s="151"/>
      <c r="AF34" s="149">
        <f>+AF10-AF26</f>
        <v>0</v>
      </c>
      <c r="AG34" s="150" t="str">
        <f>IF(AND(AF10=0,AF34&lt;=0), "",AF34/AF10)</f>
        <v/>
      </c>
      <c r="AH34" s="151"/>
      <c r="AI34" s="150" t="str">
        <f t="shared" si="4"/>
        <v/>
      </c>
      <c r="AJ34" s="152">
        <f>+AJ10-AJ26</f>
        <v>0</v>
      </c>
      <c r="AK34" s="150" t="str">
        <f>IF(AND(AJ10=0,AJ34&lt;=0), "",AJ34/AJ10)</f>
        <v/>
      </c>
      <c r="AL34" s="151"/>
      <c r="AM34" s="149">
        <f>+AM10-AM26</f>
        <v>0</v>
      </c>
      <c r="AN34" s="150" t="str">
        <f>IF(AND(AM10=0,AM34&lt;=0), "",AM34/AM10)</f>
        <v/>
      </c>
      <c r="AO34" s="151"/>
      <c r="AP34" s="150" t="str">
        <f t="shared" si="5"/>
        <v/>
      </c>
      <c r="AQ34" s="152">
        <f>+AQ10-AQ26</f>
        <v>0</v>
      </c>
      <c r="AR34" s="150" t="str">
        <f>IF(AND(AQ10=0,AQ34&lt;=0), "",AQ34/AQ10)</f>
        <v/>
      </c>
      <c r="AS34" s="151"/>
      <c r="AT34" s="153">
        <f>+AT10-AT26</f>
        <v>0</v>
      </c>
      <c r="AU34" s="150" t="str">
        <f>IF(AND(AT10=0,AT34&lt;=0), "",AT34/AT10)</f>
        <v/>
      </c>
      <c r="AV34" s="151" t="str">
        <f t="shared" si="6"/>
        <v/>
      </c>
      <c r="AW34" s="153">
        <f>+AW10-AW26</f>
        <v>0</v>
      </c>
      <c r="AX34" s="150" t="str">
        <f>IF(AND(AW10=0,AW34&lt;=0), "",AW34/AW10)</f>
        <v/>
      </c>
      <c r="AY34" s="151"/>
      <c r="AZ34" s="153">
        <f>+AZ10-AZ26</f>
        <v>0</v>
      </c>
      <c r="BA34" s="150" t="str">
        <f>IF(AND(AZ10=0,AZ34&lt;=0), "",AZ34/AZ10)</f>
        <v/>
      </c>
      <c r="BB34" s="151" t="str">
        <f t="shared" si="7"/>
        <v/>
      </c>
      <c r="BC34" s="149">
        <f>+BC10-BC26</f>
        <v>0</v>
      </c>
      <c r="BD34" s="150" t="str">
        <f>IF(AND(BC10=0,BC34&lt;=0), "",BC34/BC10)</f>
        <v/>
      </c>
      <c r="BE34" s="151"/>
      <c r="BF34" s="150" t="str">
        <f t="shared" si="8"/>
        <v/>
      </c>
      <c r="BG34" s="152">
        <f>+BG10-BG26</f>
        <v>0</v>
      </c>
      <c r="BH34" s="150" t="str">
        <f>IF(AND(BG10=0,BG34&lt;=0), "",BG34/BG10)</f>
        <v/>
      </c>
      <c r="BI34" s="151"/>
      <c r="BJ34" s="149">
        <f>+BJ10-BJ26</f>
        <v>0</v>
      </c>
      <c r="BK34" s="150" t="str">
        <f>IF(AND(BJ10=0,BJ34&lt;=0), "",BJ34/BJ10)</f>
        <v/>
      </c>
      <c r="BL34" s="151"/>
      <c r="BM34" s="150" t="str">
        <f t="shared" si="9"/>
        <v/>
      </c>
      <c r="BN34" s="152">
        <f>+BN10-BN26</f>
        <v>0</v>
      </c>
      <c r="BO34" s="150" t="str">
        <f>IF(AND(BN10=0,BN34&lt;=0), "",BN34/BN10)</f>
        <v/>
      </c>
      <c r="BP34" s="151"/>
      <c r="BQ34" s="149">
        <f>+BQ10-BQ26</f>
        <v>0</v>
      </c>
      <c r="BR34" s="150" t="str">
        <f>IF(AND(BQ10=0,BQ34&lt;=0), "",BQ34/BQ10)</f>
        <v/>
      </c>
      <c r="BS34" s="151"/>
      <c r="BT34" s="150" t="str">
        <f t="shared" si="10"/>
        <v/>
      </c>
      <c r="BU34" s="152">
        <f>+BU10-BU26</f>
        <v>0</v>
      </c>
      <c r="BV34" s="150" t="str">
        <f>IF(AND(BU10=0,BU34&lt;=0), "",BU34/BU10)</f>
        <v/>
      </c>
      <c r="BW34" s="151"/>
      <c r="BX34" s="153">
        <f>+BX10-BX26</f>
        <v>0</v>
      </c>
      <c r="BY34" s="150" t="str">
        <f>IF(AND(BX10=0,BX34&lt;=0), "",BX34/BX10)</f>
        <v/>
      </c>
      <c r="BZ34" s="151" t="str">
        <f t="shared" si="11"/>
        <v/>
      </c>
      <c r="CA34" s="149">
        <f>+CA10-CA26</f>
        <v>0</v>
      </c>
      <c r="CB34" s="150" t="str">
        <f>IF(AND(CA10=0,CA34&lt;=0), "",CA34/CA10)</f>
        <v/>
      </c>
      <c r="CC34" s="151"/>
      <c r="CD34" s="150" t="str">
        <f t="shared" si="12"/>
        <v/>
      </c>
      <c r="CE34" s="152">
        <f>+CE10-CE26</f>
        <v>0</v>
      </c>
      <c r="CF34" s="150" t="str">
        <f>IF(AND(CE10=0,CE34&lt;=0), "",CE34/CE10)</f>
        <v/>
      </c>
      <c r="CG34" s="151"/>
      <c r="CH34" s="149">
        <f>+CH10-CH26</f>
        <v>0</v>
      </c>
      <c r="CI34" s="150" t="str">
        <f>IF(AND(CH10=0,CH34&lt;=0), "",CH34/CH10)</f>
        <v/>
      </c>
      <c r="CJ34" s="151"/>
      <c r="CK34" s="150" t="str">
        <f t="shared" si="13"/>
        <v/>
      </c>
      <c r="CL34" s="152">
        <f>+CL10-CL26</f>
        <v>0</v>
      </c>
      <c r="CM34" s="150" t="str">
        <f>IF(AND(CL10=0,CL34&lt;=0), "",CL34/CL10)</f>
        <v/>
      </c>
      <c r="CN34" s="151"/>
      <c r="CO34" s="149">
        <f>+CO10-CO26</f>
        <v>0</v>
      </c>
      <c r="CP34" s="150" t="str">
        <f>IF(AND(CO10=0,CO34&lt;=0), "",CO34/CO10)</f>
        <v/>
      </c>
      <c r="CQ34" s="151"/>
      <c r="CR34" s="150" t="str">
        <f t="shared" si="14"/>
        <v/>
      </c>
      <c r="CS34" s="152">
        <f>+CS10-CS26</f>
        <v>0</v>
      </c>
      <c r="CT34" s="150" t="str">
        <f>IF(AND(CS10=0,CS34&lt;=0), "",CS34/CS10)</f>
        <v/>
      </c>
      <c r="CU34" s="151"/>
      <c r="CV34" s="153">
        <f>+CV10-CV26</f>
        <v>0</v>
      </c>
      <c r="CW34" s="150" t="str">
        <f>IF(AND(CV10=0,CV34&lt;=0), "",CV34/CV10)</f>
        <v/>
      </c>
      <c r="CX34" s="151" t="str">
        <f t="shared" si="15"/>
        <v/>
      </c>
    </row>
    <row r="35" spans="1:102" s="34" customFormat="1" ht="15.6" x14ac:dyDescent="0.3">
      <c r="A35" s="148" t="s">
        <v>57</v>
      </c>
      <c r="B35" s="149">
        <f>+B15-B29</f>
        <v>0</v>
      </c>
      <c r="C35" s="150" t="str">
        <f>IF(AND(B15=0,B35&lt;=0), "",B35/B15)</f>
        <v/>
      </c>
      <c r="D35" s="151"/>
      <c r="E35" s="149">
        <f>+E15-E29</f>
        <v>0</v>
      </c>
      <c r="F35" s="150" t="str">
        <f>IF(AND(E15=0,E35&lt;=0), "",E35/E15)</f>
        <v/>
      </c>
      <c r="G35" s="151"/>
      <c r="H35" s="149">
        <f>+H15-H29</f>
        <v>0</v>
      </c>
      <c r="I35" s="150" t="str">
        <f>IF(AND(H15=0,H35&lt;=0), "",H35/H15)</f>
        <v/>
      </c>
      <c r="J35" s="151"/>
      <c r="K35" s="150" t="str">
        <f t="shared" si="0"/>
        <v/>
      </c>
      <c r="L35" s="152">
        <f>+L15-L29</f>
        <v>0</v>
      </c>
      <c r="M35" s="150" t="str">
        <f>IF(AND(L15=0,L35&lt;=0), "",L35/L15)</f>
        <v/>
      </c>
      <c r="N35" s="151"/>
      <c r="O35" s="149">
        <f>+O15-O29</f>
        <v>0</v>
      </c>
      <c r="P35" s="150" t="str">
        <f>IF(AND(O15=0,O35&lt;=0), "",O35/O15)</f>
        <v/>
      </c>
      <c r="Q35" s="151"/>
      <c r="R35" s="150" t="str">
        <f>IF(AND(H35=0,O35&gt;0),100%,IF(AND(H35&lt;0,O35=0),(H35-O35)/H35,IF(AND(H35&gt;0,O35&gt;0),(O35-H35)/H35,IF(AND(H35=0,O35=0),"",(O35-H35)/H35))))</f>
        <v/>
      </c>
      <c r="S35" s="152">
        <f>+S15-S29</f>
        <v>0</v>
      </c>
      <c r="T35" s="150" t="str">
        <f>IF(AND(S15=0,S35&lt;=0), "",S35/S15)</f>
        <v/>
      </c>
      <c r="U35" s="151"/>
      <c r="V35" s="153">
        <f>+V15-V29</f>
        <v>0</v>
      </c>
      <c r="W35" s="150" t="str">
        <f>IF(AND(V15=0,V35&lt;=0), "",V35/V15)</f>
        <v/>
      </c>
      <c r="X35" s="151" t="str">
        <f t="shared" si="2"/>
        <v/>
      </c>
      <c r="Y35" s="149">
        <f>+Y15-Y29</f>
        <v>0</v>
      </c>
      <c r="Z35" s="150" t="str">
        <f>IF(AND(Y15=0,Y35&lt;=0), "",Y35/Y15)</f>
        <v/>
      </c>
      <c r="AA35" s="151"/>
      <c r="AB35" s="150" t="str">
        <f t="shared" si="3"/>
        <v/>
      </c>
      <c r="AC35" s="152">
        <f>+AC15-AC29</f>
        <v>0</v>
      </c>
      <c r="AD35" s="150" t="str">
        <f>IF(AND(AC15=0,AC35&lt;=0), "",AC35/AC15)</f>
        <v/>
      </c>
      <c r="AE35" s="151"/>
      <c r="AF35" s="149">
        <f>+AF15-AF29</f>
        <v>0</v>
      </c>
      <c r="AG35" s="150" t="str">
        <f>IF(AND(AF15=0,AF35&lt;=0), "",AF35/AF15)</f>
        <v/>
      </c>
      <c r="AH35" s="151"/>
      <c r="AI35" s="150" t="str">
        <f t="shared" si="4"/>
        <v/>
      </c>
      <c r="AJ35" s="152">
        <f>+AJ15-AJ29</f>
        <v>0</v>
      </c>
      <c r="AK35" s="150" t="str">
        <f>IF(AND(AJ15=0,AJ35&lt;=0), "",AJ35/AJ15)</f>
        <v/>
      </c>
      <c r="AL35" s="151"/>
      <c r="AM35" s="149">
        <f>+AM15-AM29</f>
        <v>0</v>
      </c>
      <c r="AN35" s="150" t="str">
        <f>IF(AND(AM15=0,AM35&lt;=0), "",AM35/AM15)</f>
        <v/>
      </c>
      <c r="AO35" s="151"/>
      <c r="AP35" s="150" t="str">
        <f t="shared" si="5"/>
        <v/>
      </c>
      <c r="AQ35" s="152">
        <f>+AQ15-AQ29</f>
        <v>0</v>
      </c>
      <c r="AR35" s="150" t="str">
        <f>IF(AND(AQ15=0,AQ35&lt;=0), "",AQ35/AQ15)</f>
        <v/>
      </c>
      <c r="AS35" s="151"/>
      <c r="AT35" s="153">
        <f>+AT15-AT29</f>
        <v>0</v>
      </c>
      <c r="AU35" s="150" t="str">
        <f>IF(AND(AT15=0,AT35&lt;=0), "",AT35/AT15)</f>
        <v/>
      </c>
      <c r="AV35" s="151" t="str">
        <f t="shared" si="6"/>
        <v/>
      </c>
      <c r="AW35" s="153">
        <f>+AW15-AW29</f>
        <v>0</v>
      </c>
      <c r="AX35" s="150" t="str">
        <f>IF(AND(AW15=0,AW35&lt;=0), "",AW35/AW15)</f>
        <v/>
      </c>
      <c r="AY35" s="151"/>
      <c r="AZ35" s="153">
        <f>+AZ15-AZ29</f>
        <v>0</v>
      </c>
      <c r="BA35" s="150" t="str">
        <f>IF(AND(AZ15=0,AZ35&lt;=0), "",AZ35/AZ15)</f>
        <v/>
      </c>
      <c r="BB35" s="151" t="str">
        <f t="shared" si="7"/>
        <v/>
      </c>
      <c r="BC35" s="149">
        <f>+BC15-BC29</f>
        <v>0</v>
      </c>
      <c r="BD35" s="150" t="str">
        <f>IF(AND(BC15=0,BC35&lt;=0), "",BC35/BC15)</f>
        <v/>
      </c>
      <c r="BE35" s="151"/>
      <c r="BF35" s="150" t="str">
        <f t="shared" si="8"/>
        <v/>
      </c>
      <c r="BG35" s="152">
        <f>+BG15-BG29</f>
        <v>0</v>
      </c>
      <c r="BH35" s="150" t="str">
        <f>IF(AND(BG15=0,BG35&lt;=0), "",BG35/BG15)</f>
        <v/>
      </c>
      <c r="BI35" s="151"/>
      <c r="BJ35" s="149">
        <f>+BJ15-BJ29</f>
        <v>0</v>
      </c>
      <c r="BK35" s="150" t="str">
        <f>IF(AND(BJ15=0,BJ35&lt;=0), "",BJ35/BJ15)</f>
        <v/>
      </c>
      <c r="BL35" s="151"/>
      <c r="BM35" s="150" t="str">
        <f t="shared" si="9"/>
        <v/>
      </c>
      <c r="BN35" s="152">
        <f>+BN15-BN29</f>
        <v>0</v>
      </c>
      <c r="BO35" s="150" t="str">
        <f>IF(AND(BN15=0,BN35&lt;=0), "",BN35/BN15)</f>
        <v/>
      </c>
      <c r="BP35" s="151"/>
      <c r="BQ35" s="149">
        <f>+BQ15-BQ29</f>
        <v>0</v>
      </c>
      <c r="BR35" s="150" t="str">
        <f>IF(AND(BQ15=0,BQ35&lt;=0), "",BQ35/BQ15)</f>
        <v/>
      </c>
      <c r="BS35" s="151"/>
      <c r="BT35" s="150" t="str">
        <f t="shared" si="10"/>
        <v/>
      </c>
      <c r="BU35" s="152">
        <f>+BU15-BU29</f>
        <v>0</v>
      </c>
      <c r="BV35" s="150" t="str">
        <f>IF(AND(BU15=0,BU35&lt;=0), "",BU35/BU15)</f>
        <v/>
      </c>
      <c r="BW35" s="151"/>
      <c r="BX35" s="153">
        <f>+BX15-BX29</f>
        <v>0</v>
      </c>
      <c r="BY35" s="150" t="str">
        <f>IF(AND(BX15=0,BX35&lt;=0), "",BX35/BX15)</f>
        <v/>
      </c>
      <c r="BZ35" s="151" t="str">
        <f t="shared" si="11"/>
        <v/>
      </c>
      <c r="CA35" s="149">
        <f>+CA15-CA29</f>
        <v>0</v>
      </c>
      <c r="CB35" s="150" t="str">
        <f>IF(AND(CA15=0,CA35&lt;=0), "",CA35/CA15)</f>
        <v/>
      </c>
      <c r="CC35" s="151"/>
      <c r="CD35" s="150" t="str">
        <f t="shared" si="12"/>
        <v/>
      </c>
      <c r="CE35" s="152">
        <f>+CE15-CE29</f>
        <v>0</v>
      </c>
      <c r="CF35" s="150" t="str">
        <f>IF(AND(CE15=0,CE35&lt;=0), "",CE35/CE15)</f>
        <v/>
      </c>
      <c r="CG35" s="151"/>
      <c r="CH35" s="149">
        <f>+CH15-CH29</f>
        <v>0</v>
      </c>
      <c r="CI35" s="150" t="str">
        <f>IF(AND(CH15=0,CH35&lt;=0), "",CH35/CH15)</f>
        <v/>
      </c>
      <c r="CJ35" s="151"/>
      <c r="CK35" s="150" t="str">
        <f t="shared" si="13"/>
        <v/>
      </c>
      <c r="CL35" s="152">
        <f>+CL15-CL29</f>
        <v>0</v>
      </c>
      <c r="CM35" s="150" t="str">
        <f>IF(AND(CL15=0,CL35&lt;=0), "",CL35/CL15)</f>
        <v/>
      </c>
      <c r="CN35" s="151"/>
      <c r="CO35" s="149">
        <f>+CO15-CO29</f>
        <v>0</v>
      </c>
      <c r="CP35" s="150" t="str">
        <f>IF(AND(CO15=0,CO35&lt;=0), "",CO35/CO15)</f>
        <v/>
      </c>
      <c r="CQ35" s="151"/>
      <c r="CR35" s="150" t="str">
        <f t="shared" si="14"/>
        <v/>
      </c>
      <c r="CS35" s="152">
        <f>+CS15-CS29</f>
        <v>0</v>
      </c>
      <c r="CT35" s="150" t="str">
        <f>IF(AND(CS15=0,CS35&lt;=0), "",CS35/CS15)</f>
        <v/>
      </c>
      <c r="CU35" s="151"/>
      <c r="CV35" s="153">
        <f>+CV15-CV29</f>
        <v>0</v>
      </c>
      <c r="CW35" s="150" t="str">
        <f>IF(AND(CV15=0,CV35&lt;=0), "",CV35/CV15)</f>
        <v/>
      </c>
      <c r="CX35" s="151" t="str">
        <f t="shared" si="15"/>
        <v/>
      </c>
    </row>
    <row r="36" spans="1:102" s="34" customFormat="1" ht="16.2" thickBot="1" x14ac:dyDescent="0.35">
      <c r="A36" s="154" t="s">
        <v>59</v>
      </c>
      <c r="B36" s="155">
        <f>+B4-B22</f>
        <v>0</v>
      </c>
      <c r="C36" s="156" t="str">
        <f>IF(AND(B4=0,B36&lt;=0), "",B36/B4)</f>
        <v/>
      </c>
      <c r="D36" s="157"/>
      <c r="E36" s="155">
        <f>+E4-E22</f>
        <v>1775.1062299705609</v>
      </c>
      <c r="F36" s="156">
        <f>IF(AND(E4=0,E36&lt;=0), "",E36/E4)</f>
        <v>0.36408505384684992</v>
      </c>
      <c r="G36" s="157"/>
      <c r="H36" s="155">
        <f>+H4-H22</f>
        <v>3449.932363527153</v>
      </c>
      <c r="I36" s="156">
        <f>IF(AND(H4=0,H36&lt;=0), "",H36/H4)</f>
        <v>0.30534502829461757</v>
      </c>
      <c r="J36" s="157"/>
      <c r="K36" s="156">
        <f t="shared" si="0"/>
        <v>0.94350755198711023</v>
      </c>
      <c r="L36" s="158">
        <f>+L4-L22</f>
        <v>5225.0385934977148</v>
      </c>
      <c r="M36" s="156">
        <f>IF(AND(L4=0,L36&lt;=0), "",L36/L4)</f>
        <v>0.32305175268151004</v>
      </c>
      <c r="N36" s="157"/>
      <c r="O36" s="155">
        <f>+O4-O22</f>
        <v>2404.2445827139572</v>
      </c>
      <c r="P36" s="156">
        <f>IF(AND(O4=0,O36&lt;=0), "",O36/O4)</f>
        <v>0.38479952421684349</v>
      </c>
      <c r="Q36" s="157"/>
      <c r="R36" s="156">
        <f>IF(AND(H36=0,O36&gt;0),100%,IF(AND(H36&lt;0,O36=0),(H36-O36)/H36,IF(AND(H36&gt;0,O36&gt;0),(O36-H36)/H36,IF(AND(H36=0,O36=0),"",(O36-H36)/H36))))</f>
        <v>-0.30310384976478266</v>
      </c>
      <c r="S36" s="158">
        <f>+S4-S22</f>
        <v>7629.283176211673</v>
      </c>
      <c r="T36" s="156">
        <f>IF(AND(S4=0,S36&lt;=0), "",S36/S4)</f>
        <v>0.34025816096482436</v>
      </c>
      <c r="U36" s="157"/>
      <c r="V36" s="159">
        <f>+V4-V22</f>
        <v>0</v>
      </c>
      <c r="W36" s="156" t="str">
        <f>IF(AND(V4=0,V36&lt;=0), "",V36/V4)</f>
        <v/>
      </c>
      <c r="X36" s="157">
        <f t="shared" si="2"/>
        <v>1</v>
      </c>
      <c r="Y36" s="155">
        <f>+Y4-Y22</f>
        <v>6055.5505244758569</v>
      </c>
      <c r="Z36" s="156">
        <f>IF(AND(Y4=0,Y36&lt;=0), "",Y36/Y4)</f>
        <v>0.29983404751653703</v>
      </c>
      <c r="AA36" s="157"/>
      <c r="AB36" s="156">
        <f t="shared" si="3"/>
        <v>1.5186915541014698</v>
      </c>
      <c r="AC36" s="158">
        <f>+AC4-AC22</f>
        <v>13684.833700687526</v>
      </c>
      <c r="AD36" s="156">
        <f>IF(AND(AC4=0,AC36&lt;=0), "",AC36/AC4)</f>
        <v>0.32110165877704933</v>
      </c>
      <c r="AE36" s="157"/>
      <c r="AF36" s="155">
        <f>+AF4-AF22</f>
        <v>4026.2936476294672</v>
      </c>
      <c r="AG36" s="156">
        <f>IF(AND(AF4=0,AF36&lt;=0), "",AF36/AF4)</f>
        <v>0.29553981420438569</v>
      </c>
      <c r="AH36" s="157"/>
      <c r="AI36" s="156">
        <f t="shared" si="4"/>
        <v>-0.3351069186268632</v>
      </c>
      <c r="AJ36" s="158">
        <f>+AJ4-AJ22</f>
        <v>17711.127348316993</v>
      </c>
      <c r="AK36" s="156">
        <f>IF(AND(AJ4=0,AJ36&lt;=0), "",AJ36/AJ4)</f>
        <v>0.31490979206356856</v>
      </c>
      <c r="AL36" s="157"/>
      <c r="AM36" s="155">
        <f>+AM4-AM22</f>
        <v>3749.0870968182116</v>
      </c>
      <c r="AN36" s="156">
        <f>IF(AND(AM4=0,AM36&lt;=0), "",AM36/AM4)</f>
        <v>0.32632234425992535</v>
      </c>
      <c r="AO36" s="157"/>
      <c r="AP36" s="156">
        <f t="shared" si="5"/>
        <v>-6.8849064442794553E-2</v>
      </c>
      <c r="AQ36" s="158">
        <f>+AQ4-AQ22</f>
        <v>21460.214445135214</v>
      </c>
      <c r="AR36" s="156">
        <f>IF(AND(AQ4=0,AQ36&lt;=0), "",AQ36/AQ4)</f>
        <v>0.3168456576366564</v>
      </c>
      <c r="AS36" s="157"/>
      <c r="AT36" s="159">
        <f>+AT4-AT22</f>
        <v>0</v>
      </c>
      <c r="AU36" s="156" t="str">
        <f>IF(AND(AT4=0,AT36&lt;=0), "",AT36/AT4)</f>
        <v/>
      </c>
      <c r="AV36" s="157">
        <f t="shared" si="6"/>
        <v>1</v>
      </c>
      <c r="AW36" s="159">
        <f>+AW4-AW22</f>
        <v>3576.7024075225363</v>
      </c>
      <c r="AX36" s="156">
        <f>IF(AND(AW4=0,AW36&lt;=0), "",AW36/AW4)</f>
        <v>0.31684565763665645</v>
      </c>
      <c r="AY36" s="157"/>
      <c r="AZ36" s="159">
        <f>+AZ4-AZ22</f>
        <v>0</v>
      </c>
      <c r="BA36" s="156" t="str">
        <f>IF(AND(AZ4=0,AZ36&lt;=0), "",AZ36/AZ4)</f>
        <v/>
      </c>
      <c r="BB36" s="157">
        <f t="shared" si="7"/>
        <v>1</v>
      </c>
      <c r="BC36" s="155">
        <f>+BC4-BC22</f>
        <v>0</v>
      </c>
      <c r="BD36" s="156" t="str">
        <f>IF(AND(BC4=0,BC36&lt;=0), "",BC36/BC4)</f>
        <v/>
      </c>
      <c r="BE36" s="157"/>
      <c r="BF36" s="156">
        <f t="shared" si="8"/>
        <v>-1</v>
      </c>
      <c r="BG36" s="158">
        <f>+BG4-BG22</f>
        <v>21460.214445135214</v>
      </c>
      <c r="BH36" s="156">
        <f>IF(AND(BG4=0,BG36&lt;=0), "",BG36/BG4)</f>
        <v>0.3168456576366564</v>
      </c>
      <c r="BI36" s="157"/>
      <c r="BJ36" s="155">
        <f>+BJ4-BJ22</f>
        <v>0</v>
      </c>
      <c r="BK36" s="156" t="str">
        <f>IF(AND(BJ4=0,BJ36&lt;=0), "",BJ36/BJ4)</f>
        <v/>
      </c>
      <c r="BL36" s="157"/>
      <c r="BM36" s="156" t="str">
        <f t="shared" si="9"/>
        <v/>
      </c>
      <c r="BN36" s="158">
        <f>+BN4-BN22</f>
        <v>21460.214445135214</v>
      </c>
      <c r="BO36" s="156">
        <f>IF(AND(BN4=0,BN36&lt;=0), "",BN36/BN4)</f>
        <v>0.3168456576366564</v>
      </c>
      <c r="BP36" s="157"/>
      <c r="BQ36" s="155">
        <f>+BQ4-BQ22</f>
        <v>0</v>
      </c>
      <c r="BR36" s="156" t="str">
        <f>IF(AND(BQ4=0,BQ36&lt;=0), "",BQ36/BQ4)</f>
        <v/>
      </c>
      <c r="BS36" s="157"/>
      <c r="BT36" s="156" t="str">
        <f t="shared" si="10"/>
        <v/>
      </c>
      <c r="BU36" s="158">
        <f>+BU4-BU22</f>
        <v>21460.214445135214</v>
      </c>
      <c r="BV36" s="156">
        <f>IF(AND(BU4=0,BU36&lt;=0), "",BU36/BU4)</f>
        <v>0.3168456576366564</v>
      </c>
      <c r="BW36" s="157"/>
      <c r="BX36" s="159">
        <f>+BX4-BX22</f>
        <v>0</v>
      </c>
      <c r="BY36" s="156" t="str">
        <f>IF(AND(BX4=0,BX36&lt;=0), "",BX36/BX4)</f>
        <v/>
      </c>
      <c r="BZ36" s="157">
        <f t="shared" si="11"/>
        <v>1</v>
      </c>
      <c r="CA36" s="155">
        <f>+CA4-CA22</f>
        <v>0</v>
      </c>
      <c r="CB36" s="156" t="str">
        <f>IF(AND(CA4=0,CA36&lt;=0), "",CA36/CA4)</f>
        <v/>
      </c>
      <c r="CC36" s="157"/>
      <c r="CD36" s="156" t="str">
        <f t="shared" si="12"/>
        <v/>
      </c>
      <c r="CE36" s="158">
        <f>+CE4-CE22</f>
        <v>21460.214445135214</v>
      </c>
      <c r="CF36" s="156">
        <f>IF(AND(CE4=0,CE36&lt;=0), "",CE36/CE4)</f>
        <v>0.3168456576366564</v>
      </c>
      <c r="CG36" s="157"/>
      <c r="CH36" s="155">
        <f>+CH4-CH22</f>
        <v>0</v>
      </c>
      <c r="CI36" s="156" t="str">
        <f>IF(AND(CH4=0,CH36&lt;=0), "",CH36/CH4)</f>
        <v/>
      </c>
      <c r="CJ36" s="157"/>
      <c r="CK36" s="156" t="str">
        <f t="shared" si="13"/>
        <v/>
      </c>
      <c r="CL36" s="158">
        <f>+CL4-CL22</f>
        <v>21460.214445135214</v>
      </c>
      <c r="CM36" s="156">
        <f>IF(AND(CL4=0,CL36&lt;=0), "",CL36/CL4)</f>
        <v>0.3168456576366564</v>
      </c>
      <c r="CN36" s="157"/>
      <c r="CO36" s="155">
        <f>+CO4-CO22</f>
        <v>0</v>
      </c>
      <c r="CP36" s="156" t="str">
        <f>IF(AND(CO4=0,CO36&lt;=0), "",CO36/CO4)</f>
        <v/>
      </c>
      <c r="CQ36" s="157"/>
      <c r="CR36" s="156" t="str">
        <f t="shared" si="14"/>
        <v/>
      </c>
      <c r="CS36" s="158">
        <f>+CS4-CS22</f>
        <v>21460.214445135214</v>
      </c>
      <c r="CT36" s="156">
        <f>IF(AND(CS4=0,CS36&lt;=0), "",CS36/CS4)</f>
        <v>0.3168456576366564</v>
      </c>
      <c r="CU36" s="157"/>
      <c r="CV36" s="159">
        <f>+CV4-CV22</f>
        <v>0</v>
      </c>
      <c r="CW36" s="156" t="str">
        <f>IF(AND(CV4=0,CV36&lt;=0), "",CV36/CV4)</f>
        <v/>
      </c>
      <c r="CX36" s="157">
        <f t="shared" si="15"/>
        <v>1</v>
      </c>
    </row>
    <row r="37" spans="1:102" s="3" customFormat="1" ht="15" thickTop="1" x14ac:dyDescent="0.3">
      <c r="B37" s="132"/>
      <c r="C37" s="15"/>
      <c r="D37" s="46"/>
      <c r="E37" s="132"/>
      <c r="F37" s="15"/>
      <c r="G37" s="46"/>
      <c r="H37" s="132"/>
      <c r="I37" s="15"/>
      <c r="J37" s="46"/>
      <c r="K37" s="15"/>
      <c r="L37" s="118"/>
      <c r="M37" s="15"/>
      <c r="N37" s="46"/>
      <c r="O37" s="132"/>
      <c r="P37" s="15"/>
      <c r="Q37" s="46"/>
      <c r="R37" s="15"/>
      <c r="S37" s="118"/>
      <c r="T37" s="15"/>
      <c r="U37" s="46"/>
      <c r="V37" s="133"/>
      <c r="W37" s="15"/>
      <c r="X37" s="46"/>
      <c r="Y37" s="132"/>
      <c r="Z37" s="15"/>
      <c r="AA37" s="46"/>
      <c r="AB37" s="15"/>
      <c r="AC37" s="118"/>
      <c r="AD37" s="15"/>
      <c r="AE37" s="46"/>
      <c r="AF37" s="132"/>
      <c r="AG37" s="15"/>
      <c r="AH37" s="46"/>
      <c r="AI37" s="15" t="str">
        <f t="shared" si="4"/>
        <v/>
      </c>
      <c r="AJ37" s="118"/>
      <c r="AK37" s="15"/>
      <c r="AL37" s="46"/>
      <c r="AM37" s="132"/>
      <c r="AN37" s="15"/>
      <c r="AO37" s="46"/>
      <c r="AP37" s="15" t="str">
        <f t="shared" si="5"/>
        <v/>
      </c>
      <c r="AQ37" s="118"/>
      <c r="AR37" s="15"/>
      <c r="AS37" s="46"/>
      <c r="AT37" s="133"/>
      <c r="AU37" s="15"/>
      <c r="AV37" s="46"/>
      <c r="AW37" s="133"/>
      <c r="AX37" s="15"/>
      <c r="AY37" s="46"/>
      <c r="AZ37" s="133"/>
      <c r="BA37" s="15"/>
      <c r="BB37" s="46"/>
      <c r="BC37" s="132"/>
      <c r="BD37" s="15"/>
      <c r="BE37" s="46"/>
      <c r="BF37" s="15"/>
      <c r="BG37" s="118"/>
      <c r="BH37" s="15"/>
      <c r="BI37" s="46"/>
      <c r="BJ37" s="132"/>
      <c r="BK37" s="15"/>
      <c r="BL37" s="46"/>
      <c r="BM37" s="15" t="str">
        <f t="shared" si="9"/>
        <v/>
      </c>
      <c r="BN37" s="118"/>
      <c r="BO37" s="15"/>
      <c r="BP37" s="46"/>
      <c r="BQ37" s="132"/>
      <c r="BR37" s="15"/>
      <c r="BS37" s="46"/>
      <c r="BT37" s="15" t="str">
        <f t="shared" si="10"/>
        <v/>
      </c>
      <c r="BU37" s="118"/>
      <c r="BV37" s="15"/>
      <c r="BW37" s="46"/>
      <c r="BX37" s="133"/>
      <c r="BY37" s="15"/>
      <c r="BZ37" s="46" t="str">
        <f t="shared" si="11"/>
        <v/>
      </c>
      <c r="CA37" s="132"/>
      <c r="CB37" s="15"/>
      <c r="CC37" s="46"/>
      <c r="CD37" s="15"/>
      <c r="CE37" s="118"/>
      <c r="CF37" s="15"/>
      <c r="CG37" s="46"/>
      <c r="CH37" s="132"/>
      <c r="CI37" s="15"/>
      <c r="CJ37" s="46"/>
      <c r="CK37" s="15" t="str">
        <f t="shared" si="13"/>
        <v/>
      </c>
      <c r="CL37" s="118"/>
      <c r="CM37" s="15"/>
      <c r="CN37" s="46"/>
      <c r="CO37" s="132"/>
      <c r="CP37" s="15"/>
      <c r="CQ37" s="46"/>
      <c r="CR37" s="15" t="str">
        <f t="shared" si="14"/>
        <v/>
      </c>
      <c r="CS37" s="118"/>
      <c r="CT37" s="15"/>
      <c r="CU37" s="46"/>
      <c r="CV37" s="133"/>
      <c r="CW37" s="15"/>
      <c r="CX37" s="46" t="str">
        <f t="shared" si="15"/>
        <v/>
      </c>
    </row>
    <row r="38" spans="1:102" s="28" customFormat="1" ht="18" customHeight="1" x14ac:dyDescent="0.3">
      <c r="A38" s="19" t="s">
        <v>101</v>
      </c>
      <c r="B38" s="123">
        <f>+B39+B68+B83+B93+B104</f>
        <v>0</v>
      </c>
      <c r="C38" s="36" t="str">
        <f>IF(AND(B4=0,B38&gt;=0), "",B38/B4)</f>
        <v/>
      </c>
      <c r="D38" s="42" t="str">
        <f>IF(AND(B124=0,B38&gt;=0),"",B38/B124)</f>
        <v/>
      </c>
      <c r="E38" s="123">
        <f>+E39+E68+E83+E93+E104</f>
        <v>4864.4420228110139</v>
      </c>
      <c r="F38" s="36">
        <f>IF(AND(E4=0,E38&gt;=0), "",E38/E4)</f>
        <v>0.99772656188548203</v>
      </c>
      <c r="G38" s="42">
        <f>IF(AND(E124=0,E38&gt;=0),"",E38/E124)</f>
        <v>0.99998849644772358</v>
      </c>
      <c r="H38" s="123">
        <f>+H39+H68+H83+H93+H104</f>
        <v>4935.3186328375195</v>
      </c>
      <c r="I38" s="36">
        <f>IF(AND(H4=0,H38&gt;=0), "",H38/H4)</f>
        <v>0.43681291364391261</v>
      </c>
      <c r="J38" s="42">
        <f>IF(AND(H124=0,H38&gt;=0),"",H38/H124)</f>
        <v>0.99948176964006119</v>
      </c>
      <c r="K38" s="36">
        <f t="shared" ref="K38:K82" si="19">IF(AND(E38=0,H38&gt;0),100%,IF(AND(E38&lt;0,H38=0),(E38-H38)/E38,IF(AND(E38&gt;0,H38&gt;0),(H38-E38)/E38,IF(AND(E38=0,H38=0),"",(H38-E38)/E38))))</f>
        <v>1.4570347368545306E-2</v>
      </c>
      <c r="L38" s="124">
        <f>+L39+L68+L83+L93+L104</f>
        <v>9799.7606556485352</v>
      </c>
      <c r="M38" s="36">
        <f>IF(AND(L4=0,L38&gt;=0), "",L38/L4)</f>
        <v>0.60589597550652963</v>
      </c>
      <c r="N38" s="42">
        <f>IF(AND(L124=0,L38&gt;=0),"",L38/L124)</f>
        <v>0.99973323639063782</v>
      </c>
      <c r="O38" s="123">
        <f>+O39+O68+O83+O93+O104</f>
        <v>5149.99901292699</v>
      </c>
      <c r="P38" s="36">
        <f>IF(AND(O4=0,O38&gt;=0), "",O38/O4)</f>
        <v>0.82425772491687144</v>
      </c>
      <c r="Q38" s="42">
        <f>IF(AND(O124=0,O38&gt;=0),"",O38/O124)</f>
        <v>0.99998220424555639</v>
      </c>
      <c r="R38" s="36">
        <f t="shared" ref="R38:R82" si="20">IF(AND(H38=0,O38&gt;0),100%,IF(AND(H38&lt;0,O38=0),(H38-O38)/H38,IF(AND(H38&gt;0,O38&gt;0),(O38-H38)/H38,IF(AND(H38=0,O38=0),"",(O38-H38)/H38))))</f>
        <v>4.3498788236503744E-2</v>
      </c>
      <c r="S38" s="124">
        <f>+S39+S68+S83+S93+S104</f>
        <v>14949.759668575522</v>
      </c>
      <c r="T38" s="36">
        <f>IF(AND(S4=0,S38&gt;=0), "",S38/S4)</f>
        <v>0.6667438623272407</v>
      </c>
      <c r="U38" s="42">
        <f>IF(AND(S124=0,S38&gt;=0),"",S38/S124)</f>
        <v>0.99981898860065688</v>
      </c>
      <c r="V38" s="125">
        <f>+V39+V68+V83+V93+V104</f>
        <v>0</v>
      </c>
      <c r="W38" s="36" t="str">
        <f>IF(AND(V4=0,V38&gt;=0), "",V38/V4)</f>
        <v/>
      </c>
      <c r="X38" s="42">
        <f t="shared" ref="X38:X101" si="21">IF(AND(V38=0,S38&gt;0),100%,IF(AND(V38&lt;0,S38=0),(V38-S38)/V38,IF(AND(V38&gt;0,S38&gt;0),(S38-V38)/V38,IF(AND(V38=0,S38=0),"",(S38-V38)/V38))))</f>
        <v>1</v>
      </c>
      <c r="Y38" s="123">
        <f>+Y39+Y68+Y83+Y93+Y104</f>
        <v>5534.6596956014018</v>
      </c>
      <c r="Z38" s="36">
        <f>IF(AND(Y4=0,Y38&gt;=0), "",Y38/Y4)</f>
        <v>0.27404270040376727</v>
      </c>
      <c r="AA38" s="42">
        <f>IF(AND(Y124=0,Y38&gt;=0),"",Y38/Y124)</f>
        <v>0.99998783383623158</v>
      </c>
      <c r="AB38" s="36">
        <f t="shared" ref="AB38:AB101" si="22">IF(AND(O38=0,Y38&gt;0),100%,IF(AND(O38&lt;0,Y38=0),(O38-Y38)/O38,IF(AND(O38&gt;0,Y38&gt;0),(Y38-O38)/O38,IF(AND(O38=0,Y38=0),"",(Y38-O38)/O38))))</f>
        <v>7.4691409009764231E-2</v>
      </c>
      <c r="AC38" s="124">
        <f>+AC39+AC68+AC83+AC93+AC104</f>
        <v>20484.419364176923</v>
      </c>
      <c r="AD38" s="36">
        <f>IF(AND(AC4=0,AC38&gt;=0), "",AC38/AC4)</f>
        <v>0.48064749494116704</v>
      </c>
      <c r="AE38" s="42">
        <f>IF(AND(AC124=0,AC38&gt;=0),"",AC38/AC124)</f>
        <v>0.99986460306220659</v>
      </c>
      <c r="AF38" s="123">
        <f>+AF39+AF68+AF83+AF93+AF104</f>
        <v>6009.3537195121953</v>
      </c>
      <c r="AG38" s="36">
        <f>IF(AND(AF4=0,AF38&gt;=0), "",AF38/AF4)</f>
        <v>0.44110128003175159</v>
      </c>
      <c r="AH38" s="42">
        <f>IF(AND(AF124=0,AF38&gt;=0),"",AF38/AF124)</f>
        <v>0.99906097268417915</v>
      </c>
      <c r="AI38" s="36">
        <f t="shared" si="4"/>
        <v>8.576751779121132E-2</v>
      </c>
      <c r="AJ38" s="124">
        <f>+AJ39+AJ68+AJ83+AJ93+AJ104</f>
        <v>26493.773083689117</v>
      </c>
      <c r="AK38" s="36">
        <f>IF(AND(AJ4=0,AJ38&gt;=0), "",AJ38/AJ4)</f>
        <v>0.47106818265618311</v>
      </c>
      <c r="AL38" s="42">
        <f>IF(AND(AJ124=0,AJ38&gt;=0),"",AJ38/AJ124)</f>
        <v>0.99968220917882833</v>
      </c>
      <c r="AM38" s="123">
        <f>+AM39+AM68+AM83+AM93+AM104</f>
        <v>7158.1621428281633</v>
      </c>
      <c r="AN38" s="36">
        <f>IF(AND(AM4=0,AM38&gt;=0), "",AM38/AM4)</f>
        <v>0.62304987606789652</v>
      </c>
      <c r="AO38" s="42">
        <f>IF(AND(AM124=0,AM38&gt;=0),"",AM38/AM124)</f>
        <v>0.99957421293982451</v>
      </c>
      <c r="AP38" s="36">
        <f t="shared" si="5"/>
        <v>0.19117004538871138</v>
      </c>
      <c r="AQ38" s="124">
        <f>+AQ39+AQ68+AQ83+AQ93+AQ104</f>
        <v>33651.935226517286</v>
      </c>
      <c r="AR38" s="36">
        <f>IF(AND(AQ4=0,AQ38&gt;=0), "",AQ38/AQ4)</f>
        <v>0.49684822930597944</v>
      </c>
      <c r="AS38" s="42">
        <f>IF(AND(AQ124=0,AQ38&gt;=0),"",AQ38/AQ124)</f>
        <v>0.99965923515551547</v>
      </c>
      <c r="AT38" s="125">
        <f>+AT39+AT68+AT83+AT93+AT104</f>
        <v>0</v>
      </c>
      <c r="AU38" s="36" t="str">
        <f>IF(AND(AT4=0,AT38&gt;=0), "",AT38/AT4)</f>
        <v/>
      </c>
      <c r="AV38" s="42">
        <f t="shared" ref="AV38:AV101" si="23">IF(AND(AT38=0,AQ38&gt;0),100%,IF(AND(AT38&lt;0,AQ38=0),(AT38-AQ38)/AT38,IF(AND(AT38&gt;0,AQ38&gt;0),(AQ38-AT38)/AT38,IF(AND(AT38=0,AQ38=0),"",(AQ38-AT38)/AT38))))</f>
        <v>1</v>
      </c>
      <c r="AW38" s="125">
        <f>+AW39+AW68+AW83+AW93+AW104</f>
        <v>5608.6558710862155</v>
      </c>
      <c r="AX38" s="36">
        <f>IF(AND(AW4=0,AW38&gt;=0), "",AW38/AW4)</f>
        <v>0.49684822930597955</v>
      </c>
      <c r="AY38" s="42">
        <f>IF(AND(AW124=0,AW38&gt;=0),"",AW38/AW124)</f>
        <v>0.99965923515551547</v>
      </c>
      <c r="AZ38" s="125">
        <f>+AZ39+AZ68+AZ83+AZ93+AZ104</f>
        <v>0</v>
      </c>
      <c r="BA38" s="36" t="str">
        <f>IF(AND(AZ4=0,AZ38&gt;=0), "",AZ38/AZ4)</f>
        <v/>
      </c>
      <c r="BB38" s="42">
        <f t="shared" ref="BB38:BB101" si="24">IF(AND(AZ38=0,AW38&gt;0),100%,IF(AND(AZ38&lt;0,AW38=0),(AZ38-AW38)/AZ38,IF(AND(AZ38&gt;0,AW38&gt;0),(AW38-AZ38)/AZ38,IF(AND(AZ38=0,AW38=0),"",(AW38-AZ38)/AZ38))))</f>
        <v>1</v>
      </c>
      <c r="BC38" s="123">
        <f>+BC39+BC68+BC83+BC93+BC104</f>
        <v>0</v>
      </c>
      <c r="BD38" s="36" t="str">
        <f>IF(AND(BC4=0,BC38&gt;=0), "",BC38/BC4)</f>
        <v/>
      </c>
      <c r="BE38" s="42" t="str">
        <f>IF(AND(BC124=0,BC38&gt;=0),"",BC38/BC124)</f>
        <v/>
      </c>
      <c r="BF38" s="36">
        <f t="shared" ref="BF38:BF101" si="25">IF(AND(AM38=0,BC38&gt;0),100%,IF(AND(AM38&lt;0,BC38=0),(AM38-BC38)/AM38,IF(AND(AM38&gt;0,BC38&gt;0),(BC38-AM38)/AM38,IF(AND(AM38=0,BC38=0),"",(BC38-AM38)/AM38))))</f>
        <v>-1</v>
      </c>
      <c r="BG38" s="124">
        <f>+BG39+BG68+BG83+BG93+BG104</f>
        <v>33651.935226517286</v>
      </c>
      <c r="BH38" s="36">
        <f>IF(AND(BG4=0,BG38&gt;=0), "",BG38/BG4)</f>
        <v>0.49684822930597944</v>
      </c>
      <c r="BI38" s="42">
        <f>IF(AND(BG124=0,BG38&gt;=0),"",BG38/BG124)</f>
        <v>0.99965923515551547</v>
      </c>
      <c r="BJ38" s="123">
        <f>+BJ39+BJ68+BJ83+BJ93+BJ104</f>
        <v>0</v>
      </c>
      <c r="BK38" s="36" t="str">
        <f>IF(AND(BJ4=0,BJ38&gt;=0), "",BJ38/BJ4)</f>
        <v/>
      </c>
      <c r="BL38" s="42" t="str">
        <f>IF(AND(BJ124=0,BJ38&gt;=0),"",BJ38/BJ124)</f>
        <v/>
      </c>
      <c r="BM38" s="36" t="str">
        <f t="shared" si="9"/>
        <v/>
      </c>
      <c r="BN38" s="124">
        <f>+BN39+BN68+BN83+BN93+BN104</f>
        <v>33651.935226517286</v>
      </c>
      <c r="BO38" s="36">
        <f>IF(AND(BN4=0,BN38&gt;=0), "",BN38/BN4)</f>
        <v>0.49684822930597944</v>
      </c>
      <c r="BP38" s="42">
        <f>IF(AND(BN124=0,BN38&gt;=0),"",BN38/BN124)</f>
        <v>0.99965923515551547</v>
      </c>
      <c r="BQ38" s="123">
        <f>+BQ39+BQ68+BQ83+BQ93+BQ104</f>
        <v>0</v>
      </c>
      <c r="BR38" s="36" t="str">
        <f>IF(AND(BQ4=0,BQ38&gt;=0), "",BQ38/BQ4)</f>
        <v/>
      </c>
      <c r="BS38" s="42" t="str">
        <f>IF(AND(BQ124=0,BQ38&gt;=0),"",BQ38/BQ124)</f>
        <v/>
      </c>
      <c r="BT38" s="36" t="str">
        <f t="shared" si="10"/>
        <v/>
      </c>
      <c r="BU38" s="124">
        <f>+BU39+BU68+BU83+BU93+BU104</f>
        <v>33651.935226517286</v>
      </c>
      <c r="BV38" s="36">
        <f>IF(AND(BU4=0,BU38&gt;=0), "",BU38/BU4)</f>
        <v>0.49684822930597944</v>
      </c>
      <c r="BW38" s="42">
        <f>IF(AND(BU124=0,BU38&gt;=0),"",BU38/BU124)</f>
        <v>0.99965923515551547</v>
      </c>
      <c r="BX38" s="125">
        <f>+BX39+BX68+BX83+BX93+BX104</f>
        <v>0</v>
      </c>
      <c r="BY38" s="36" t="str">
        <f>IF(AND(BX4=0,BX38&gt;=0), "",BX38/BX4)</f>
        <v/>
      </c>
      <c r="BZ38" s="42">
        <f t="shared" si="11"/>
        <v>1</v>
      </c>
      <c r="CA38" s="123">
        <f>+CA39+CA68+CA83+CA93+CA104</f>
        <v>0</v>
      </c>
      <c r="CB38" s="36" t="str">
        <f>IF(AND(CA4=0,CA38&gt;=0), "",CA38/CA4)</f>
        <v/>
      </c>
      <c r="CC38" s="42" t="str">
        <f>IF(AND(CA124=0,CA38&gt;=0),"",CA38/CA124)</f>
        <v/>
      </c>
      <c r="CD38" s="36" t="str">
        <f t="shared" ref="CD38:CD101" si="26">IF(AND(BQ38=0,CA38&gt;0),100%,IF(AND(BQ38&lt;0,CA38=0),(BQ38-CA38)/BQ38,IF(AND(BQ38&gt;0,CA38&gt;0),(CA38-BQ38)/BQ38,IF(AND(BQ38=0,CA38=0),"",(CA38-BQ38)/BQ38))))</f>
        <v/>
      </c>
      <c r="CE38" s="124">
        <f>+CE39+CE68+CE83+CE93+CE104</f>
        <v>33651.935226517286</v>
      </c>
      <c r="CF38" s="36">
        <f>IF(AND(CE4=0,CE38&gt;=0), "",CE38/CE4)</f>
        <v>0.49684822930597944</v>
      </c>
      <c r="CG38" s="42">
        <f>IF(AND(CE124=0,CE38&gt;=0),"",CE38/CE124)</f>
        <v>0.99965923515551547</v>
      </c>
      <c r="CH38" s="123">
        <f>+CH39+CH68+CH83+CH93+CH104</f>
        <v>0</v>
      </c>
      <c r="CI38" s="36" t="str">
        <f>IF(AND(CH4=0,CH38&gt;=0), "",CH38/CH4)</f>
        <v/>
      </c>
      <c r="CJ38" s="42" t="str">
        <f>IF(AND(CH124=0,CH38&gt;=0),"",CH38/CH124)</f>
        <v/>
      </c>
      <c r="CK38" s="36" t="str">
        <f t="shared" si="13"/>
        <v/>
      </c>
      <c r="CL38" s="124">
        <f>+CL39+CL68+CL83+CL93+CL104</f>
        <v>33651.935226517286</v>
      </c>
      <c r="CM38" s="36">
        <f>IF(AND(CL4=0,CL38&gt;=0), "",CL38/CL4)</f>
        <v>0.49684822930597944</v>
      </c>
      <c r="CN38" s="42">
        <f>IF(AND(CL124=0,CL38&gt;=0),"",CL38/CL124)</f>
        <v>0.99965923515551547</v>
      </c>
      <c r="CO38" s="123">
        <f>+CO39+CO68+CO83+CO93+CO104</f>
        <v>0</v>
      </c>
      <c r="CP38" s="36" t="str">
        <f>IF(AND(CO4=0,CO38&gt;=0), "",CO38/CO4)</f>
        <v/>
      </c>
      <c r="CQ38" s="42" t="str">
        <f>IF(AND(CO124=0,CO38&gt;=0),"",CO38/CO124)</f>
        <v/>
      </c>
      <c r="CR38" s="36" t="str">
        <f t="shared" si="14"/>
        <v/>
      </c>
      <c r="CS38" s="124">
        <f>+CS39+CS68+CS83+CS93+CS104</f>
        <v>33651.935226517286</v>
      </c>
      <c r="CT38" s="36">
        <f>IF(AND(CS4=0,CS38&gt;=0), "",CS38/CS4)</f>
        <v>0.49684822930597944</v>
      </c>
      <c r="CU38" s="42">
        <f>IF(AND(CS124=0,CS38&gt;=0),"",CS38/CS124)</f>
        <v>0.99965923515551547</v>
      </c>
      <c r="CV38" s="125">
        <f>+CV39+CV68+CV83+CV93+CV104</f>
        <v>0</v>
      </c>
      <c r="CW38" s="36" t="str">
        <f>IF(AND(CV4=0,CV38&gt;=0), "",CV38/CV4)</f>
        <v/>
      </c>
      <c r="CX38" s="42">
        <f t="shared" si="15"/>
        <v>1</v>
      </c>
    </row>
    <row r="39" spans="1:102" s="6" customFormat="1" x14ac:dyDescent="0.3">
      <c r="A39" s="37" t="s">
        <v>60</v>
      </c>
      <c r="B39" s="126">
        <f>SUM(B40:B67)</f>
        <v>0</v>
      </c>
      <c r="C39" s="38" t="str">
        <f>IF(AND(B4=0,B39&gt;=0), "",B39/B4)</f>
        <v/>
      </c>
      <c r="D39" s="43" t="str">
        <f>IF(AND(B124=0,B39&gt;=0),"",B39/B124)</f>
        <v/>
      </c>
      <c r="E39" s="126">
        <f>SUM(E40:E67)</f>
        <v>3608.5946379307156</v>
      </c>
      <c r="F39" s="38">
        <f>IF(AND(E4=0,E39&gt;=0), "",E39/E4)</f>
        <v>0.74014464648926825</v>
      </c>
      <c r="G39" s="43">
        <f>IF(AND(E124=0,E39&gt;=0),"",E39/E124)</f>
        <v>0.74182262001518939</v>
      </c>
      <c r="H39" s="126">
        <f>SUM(H40:H67)</f>
        <v>3931.6803537114793</v>
      </c>
      <c r="I39" s="38">
        <f>IF(AND(H4=0,H39&gt;=0), "",H39/H4)</f>
        <v>0.34798335803373054</v>
      </c>
      <c r="J39" s="43">
        <f>IF(AND(H124=0,H39&gt;=0),"",H39/H124)</f>
        <v>0.7962288010019114</v>
      </c>
      <c r="K39" s="38">
        <f t="shared" si="19"/>
        <v>8.953228284073253E-2</v>
      </c>
      <c r="L39" s="127">
        <f>SUM(L40:L67)</f>
        <v>7540.2749916421953</v>
      </c>
      <c r="M39" s="38">
        <f>IF(AND(L4=0,L39&gt;=0), "",L39/L4)</f>
        <v>0.4661973319741442</v>
      </c>
      <c r="N39" s="43">
        <f>IF(AND(L124=0,L39&gt;=0),"",L39/L124)</f>
        <v>0.76922935013977323</v>
      </c>
      <c r="O39" s="126">
        <f>SUM(O40:O67)</f>
        <v>3923.7582803713258</v>
      </c>
      <c r="P39" s="38">
        <f>IF(AND(O4=0,O39&gt;=0), "",O39/O4)</f>
        <v>0.62799780450141518</v>
      </c>
      <c r="Q39" s="43">
        <f>IF(AND(O124=0,O39&gt;=0),"",O39/O124)</f>
        <v>0.76188139925534726</v>
      </c>
      <c r="R39" s="38">
        <f t="shared" si="20"/>
        <v>-2.0149332161947223E-3</v>
      </c>
      <c r="S39" s="127">
        <f>SUM(S40:S67)</f>
        <v>11464.033272013519</v>
      </c>
      <c r="T39" s="38">
        <f>IF(AND(S4=0,S39&gt;=0), "",S39/S4)</f>
        <v>0.51128406015095507</v>
      </c>
      <c r="U39" s="43">
        <f>IF(AND(S124=0,S39&gt;=0),"",S39/S124)</f>
        <v>0.76669848916714933</v>
      </c>
      <c r="V39" s="128">
        <f>SUM(V40:V67)</f>
        <v>0</v>
      </c>
      <c r="W39" s="38" t="str">
        <f>IF(AND(V4=0,V39&gt;=0), "",V39/V4)</f>
        <v/>
      </c>
      <c r="X39" s="91">
        <f t="shared" si="21"/>
        <v>1</v>
      </c>
      <c r="Y39" s="126">
        <f>SUM(Y40:Y67)</f>
        <v>3956.5814309069679</v>
      </c>
      <c r="Z39" s="38">
        <f>IF(AND(Y4=0,Y39&gt;=0), "",Y39/Y4)</f>
        <v>0.19590585859413512</v>
      </c>
      <c r="AA39" s="43">
        <f>IF(AND(Y124=0,Y39&gt;=0),"",Y39/Y124)</f>
        <v>0.71486478159329636</v>
      </c>
      <c r="AB39" s="38">
        <f t="shared" si="22"/>
        <v>8.3652325628315316E-3</v>
      </c>
      <c r="AC39" s="127">
        <f>SUM(AC40:AC67)</f>
        <v>15420.614702920488</v>
      </c>
      <c r="AD39" s="38">
        <f>IF(AND(AC4=0,AC39&gt;=0), "",AC39/AC4)</f>
        <v>0.36183011564260048</v>
      </c>
      <c r="AE39" s="43">
        <f>IF(AND(AC124=0,AC39&gt;=0),"",AC39/AC124)</f>
        <v>0.752695330279885</v>
      </c>
      <c r="AF39" s="126">
        <f>SUM(AF40:AF67)</f>
        <v>4390.4618884892088</v>
      </c>
      <c r="AG39" s="38">
        <f>IF(AND(AF4=0,AF39&gt;=0), "",AF39/AF4)</f>
        <v>0.3222706549383178</v>
      </c>
      <c r="AH39" s="43">
        <f>IF(AND(AF124=0,AF39&gt;=0),"",AF39/AF124)</f>
        <v>0.72991861181420103</v>
      </c>
      <c r="AI39" s="38">
        <f t="shared" si="4"/>
        <v>0.10966043923498435</v>
      </c>
      <c r="AJ39" s="127">
        <f>SUM(AJ40:AJ67)</f>
        <v>19811.076591409696</v>
      </c>
      <c r="AK39" s="38">
        <f>IF(AND(AJ4=0,AJ39&gt;=0), "",AJ39/AJ4)</f>
        <v>0.35224759481779083</v>
      </c>
      <c r="AL39" s="43">
        <f>IF(AND(AJ124=0,AJ39&gt;=0),"",AJ39/AJ124)</f>
        <v>0.74752587147748406</v>
      </c>
      <c r="AM39" s="126">
        <f>SUM(AM40:AM67)</f>
        <v>5196.7128273539856</v>
      </c>
      <c r="AN39" s="38">
        <f>IF(AND(AM4=0,AM39&gt;=0), "",AM39/AM4)</f>
        <v>0.45232438416994303</v>
      </c>
      <c r="AO39" s="43">
        <f>IF(AND(AM124=0,AM39&gt;=0),"",AM39/AM124)</f>
        <v>0.72567511473333612</v>
      </c>
      <c r="AP39" s="38">
        <f t="shared" si="5"/>
        <v>0.18363692917562571</v>
      </c>
      <c r="AQ39" s="127">
        <f>SUM(AQ40:AQ67)</f>
        <v>25007.789418763685</v>
      </c>
      <c r="AR39" s="38">
        <f>IF(AND(AQ4=0,AQ39&gt;=0), "",AQ39/AQ4)</f>
        <v>0.36922322023782894</v>
      </c>
      <c r="AS39" s="43">
        <f>IF(AND(AQ124=0,AQ39&gt;=0),"",AQ39/AQ124)</f>
        <v>0.74287756335607114</v>
      </c>
      <c r="AT39" s="128">
        <f>SUM(AT40:AT67)</f>
        <v>0</v>
      </c>
      <c r="AU39" s="38" t="str">
        <f>IF(AND(AT4=0,AT39&gt;=0), "",AT39/AT4)</f>
        <v/>
      </c>
      <c r="AV39" s="91">
        <f t="shared" si="23"/>
        <v>1</v>
      </c>
      <c r="AW39" s="128">
        <f>SUM(AW40:AW67)</f>
        <v>4167.9649031272811</v>
      </c>
      <c r="AX39" s="38">
        <f>IF(AND(AW4=0,AW39&gt;=0), "",AW39/AW4)</f>
        <v>0.36922322023782894</v>
      </c>
      <c r="AY39" s="43">
        <f>IF(AND(AW124=0,AW39&gt;=0),"",AW39/AW124)</f>
        <v>0.74287756335607102</v>
      </c>
      <c r="AZ39" s="128">
        <f>SUM(AZ40:AZ67)</f>
        <v>0</v>
      </c>
      <c r="BA39" s="38" t="str">
        <f>IF(AND(AZ4=0,AZ39&gt;=0), "",AZ39/AZ4)</f>
        <v/>
      </c>
      <c r="BB39" s="91">
        <f t="shared" si="24"/>
        <v>1</v>
      </c>
      <c r="BC39" s="126">
        <f>SUM(BC40:BC67)</f>
        <v>0</v>
      </c>
      <c r="BD39" s="38" t="str">
        <f>IF(AND(BC4=0,BC39&gt;=0), "",BC39/BC4)</f>
        <v/>
      </c>
      <c r="BE39" s="43" t="str">
        <f>IF(AND(BC124=0,BC39&gt;=0),"",BC39/BC124)</f>
        <v/>
      </c>
      <c r="BF39" s="38">
        <f t="shared" si="25"/>
        <v>-1</v>
      </c>
      <c r="BG39" s="127">
        <f>SUM(BG40:BG67)</f>
        <v>25007.789418763685</v>
      </c>
      <c r="BH39" s="38">
        <f>IF(AND(BG4=0,BG39&gt;=0), "",BG39/BG4)</f>
        <v>0.36922322023782894</v>
      </c>
      <c r="BI39" s="43">
        <f>IF(AND(BG124=0,BG39&gt;=0),"",BG39/BG124)</f>
        <v>0.74287756335607114</v>
      </c>
      <c r="BJ39" s="126">
        <f>SUM(BJ40:BJ67)</f>
        <v>0</v>
      </c>
      <c r="BK39" s="38" t="str">
        <f>IF(AND(BJ4=0,BJ39&gt;=0), "",BJ39/BJ4)</f>
        <v/>
      </c>
      <c r="BL39" s="43" t="str">
        <f>IF(AND(BJ124=0,BJ39&gt;=0),"",BJ39/BJ124)</f>
        <v/>
      </c>
      <c r="BM39" s="38" t="str">
        <f t="shared" si="9"/>
        <v/>
      </c>
      <c r="BN39" s="127">
        <f>SUM(BN40:BN67)</f>
        <v>25007.789418763685</v>
      </c>
      <c r="BO39" s="38">
        <f>IF(AND(BN4=0,BN39&gt;=0), "",BN39/BN4)</f>
        <v>0.36922322023782894</v>
      </c>
      <c r="BP39" s="43">
        <f>IF(AND(BN124=0,BN39&gt;=0),"",BN39/BN124)</f>
        <v>0.74287756335607114</v>
      </c>
      <c r="BQ39" s="126">
        <f>SUM(BQ40:BQ67)</f>
        <v>0</v>
      </c>
      <c r="BR39" s="38" t="str">
        <f>IF(AND(BQ4=0,BQ39&gt;=0), "",BQ39/BQ4)</f>
        <v/>
      </c>
      <c r="BS39" s="43" t="str">
        <f>IF(AND(BQ124=0,BQ39&gt;=0),"",BQ39/BQ124)</f>
        <v/>
      </c>
      <c r="BT39" s="38" t="str">
        <f t="shared" si="10"/>
        <v/>
      </c>
      <c r="BU39" s="127">
        <f>SUM(BU40:BU67)</f>
        <v>25007.789418763685</v>
      </c>
      <c r="BV39" s="38">
        <f>IF(AND(BU4=0,BU39&gt;=0), "",BU39/BU4)</f>
        <v>0.36922322023782894</v>
      </c>
      <c r="BW39" s="43">
        <f>IF(AND(BU124=0,BU39&gt;=0),"",BU39/BU124)</f>
        <v>0.74287756335607114</v>
      </c>
      <c r="BX39" s="128">
        <f>SUM(BX40:BX67)</f>
        <v>0</v>
      </c>
      <c r="BY39" s="38" t="str">
        <f>IF(AND(BX4=0,BX39&gt;=0), "",BX39/BX4)</f>
        <v/>
      </c>
      <c r="BZ39" s="91">
        <f t="shared" si="11"/>
        <v>1</v>
      </c>
      <c r="CA39" s="126">
        <f>SUM(CA40:CA67)</f>
        <v>0</v>
      </c>
      <c r="CB39" s="38" t="str">
        <f>IF(AND(CA4=0,CA39&gt;=0), "",CA39/CA4)</f>
        <v/>
      </c>
      <c r="CC39" s="43" t="str">
        <f>IF(AND(CA124=0,CA39&gt;=0),"",CA39/CA124)</f>
        <v/>
      </c>
      <c r="CD39" s="38" t="str">
        <f t="shared" si="26"/>
        <v/>
      </c>
      <c r="CE39" s="127">
        <f>SUM(CE40:CE67)</f>
        <v>25007.789418763685</v>
      </c>
      <c r="CF39" s="38">
        <f>IF(AND(CE4=0,CE39&gt;=0), "",CE39/CE4)</f>
        <v>0.36922322023782894</v>
      </c>
      <c r="CG39" s="43">
        <f>IF(AND(CE124=0,CE39&gt;=0),"",CE39/CE124)</f>
        <v>0.74287756335607114</v>
      </c>
      <c r="CH39" s="126">
        <f>SUM(CH40:CH67)</f>
        <v>0</v>
      </c>
      <c r="CI39" s="38" t="str">
        <f>IF(AND(CH4=0,CH39&gt;=0), "",CH39/CH4)</f>
        <v/>
      </c>
      <c r="CJ39" s="43" t="str">
        <f>IF(AND(CH124=0,CH39&gt;=0),"",CH39/CH124)</f>
        <v/>
      </c>
      <c r="CK39" s="38" t="str">
        <f t="shared" si="13"/>
        <v/>
      </c>
      <c r="CL39" s="127">
        <f>SUM(CL40:CL67)</f>
        <v>25007.789418763685</v>
      </c>
      <c r="CM39" s="38">
        <f>IF(AND(CL4=0,CL39&gt;=0), "",CL39/CL4)</f>
        <v>0.36922322023782894</v>
      </c>
      <c r="CN39" s="43">
        <f>IF(AND(CL124=0,CL39&gt;=0),"",CL39/CL124)</f>
        <v>0.74287756335607114</v>
      </c>
      <c r="CO39" s="126">
        <f>SUM(CO40:CO67)</f>
        <v>0</v>
      </c>
      <c r="CP39" s="38" t="str">
        <f>IF(AND(CO4=0,CO39&gt;=0), "",CO39/CO4)</f>
        <v/>
      </c>
      <c r="CQ39" s="43" t="str">
        <f>IF(AND(CO124=0,CO39&gt;=0),"",CO39/CO124)</f>
        <v/>
      </c>
      <c r="CR39" s="38" t="str">
        <f t="shared" si="14"/>
        <v/>
      </c>
      <c r="CS39" s="127">
        <f>SUM(CS40:CS67)</f>
        <v>25007.789418763685</v>
      </c>
      <c r="CT39" s="38">
        <f>IF(AND(CS4=0,CS39&gt;=0), "",CS39/CS4)</f>
        <v>0.36922322023782894</v>
      </c>
      <c r="CU39" s="43">
        <f>IF(AND(CS124=0,CS39&gt;=0),"",CS39/CS124)</f>
        <v>0.74287756335607114</v>
      </c>
      <c r="CV39" s="128">
        <f>SUM(CV40:CV67)</f>
        <v>0</v>
      </c>
      <c r="CW39" s="38" t="str">
        <f>IF(AND(CV4=0,CV39&gt;=0), "",CV39/CV4)</f>
        <v/>
      </c>
      <c r="CX39" s="91">
        <f t="shared" si="15"/>
        <v>1</v>
      </c>
    </row>
    <row r="40" spans="1:102" outlineLevel="1" x14ac:dyDescent="0.3">
      <c r="A40" s="29" t="s">
        <v>61</v>
      </c>
      <c r="B40" s="129">
        <f>+'N EERR LOS NA'!B39</f>
        <v>0</v>
      </c>
      <c r="C40" s="30" t="str">
        <f>IF(AND(B4=0,B40&gt;=0), "",B40/B4)</f>
        <v/>
      </c>
      <c r="D40" s="47" t="str">
        <f>IF(AND(B124=0,B40&gt;=0),"",B40/B124)</f>
        <v/>
      </c>
      <c r="E40" s="129">
        <f>+'N EERR LOS NA'!C39</f>
        <v>52.81286711474015</v>
      </c>
      <c r="F40" s="30">
        <f>IF(AND(E4=0,E40&gt;=0), "",E40/E4)</f>
        <v>1.0832239357075316E-2</v>
      </c>
      <c r="G40" s="47">
        <f>IF(AND(E124=0,E40&gt;=0),"",E40/E124)</f>
        <v>1.0856797003953976E-2</v>
      </c>
      <c r="H40" s="129">
        <f>+'N EERR LOS NA'!D39</f>
        <v>125.97947477047897</v>
      </c>
      <c r="I40" s="30">
        <f>IF(AND(H4=0,H40&gt;=0), "",H40/H4)</f>
        <v>1.1150133462038291E-2</v>
      </c>
      <c r="J40" s="47">
        <f>IF(AND(H124=0,H40&gt;=0),"",H40/H124)</f>
        <v>2.5512879258523267E-2</v>
      </c>
      <c r="K40" s="30">
        <f t="shared" si="19"/>
        <v>1.3853935916180911</v>
      </c>
      <c r="L40" s="130">
        <f>+E40+H40</f>
        <v>178.79234188521912</v>
      </c>
      <c r="M40" s="30">
        <f>IF(AND(L4=0,L40&gt;=0), "",L40/L4)</f>
        <v>1.1054306753624758E-2</v>
      </c>
      <c r="N40" s="47">
        <f>IF(AND(L124=0,L40&gt;=0),"",L40/L124)</f>
        <v>1.8239695118650059E-2</v>
      </c>
      <c r="O40" s="129">
        <f>+'N EERR LOS NA'!E39</f>
        <v>81.131177625819276</v>
      </c>
      <c r="P40" s="30">
        <f>IF(AND(O4=0,O40&gt;=0), "",O40/O4)</f>
        <v>1.2985051011044227E-2</v>
      </c>
      <c r="Q40" s="47">
        <f>IF(AND(O124=0,O40&gt;=0),"",O40/O124)</f>
        <v>1.5753349395147678E-2</v>
      </c>
      <c r="R40" s="30">
        <f t="shared" si="20"/>
        <v>-0.35599685763389999</v>
      </c>
      <c r="S40" s="130">
        <f>+L40+O40</f>
        <v>259.92351951103842</v>
      </c>
      <c r="T40" s="30">
        <f>IF(AND(S4=0,S40&gt;=0), "",S40/S4)</f>
        <v>1.1592320890131919E-2</v>
      </c>
      <c r="U40" s="47">
        <f>IF(AND(S124=0,S40&gt;=0),"",S40/S124)</f>
        <v>1.7383320946443796E-2</v>
      </c>
      <c r="V40" s="131"/>
      <c r="W40" s="30" t="str">
        <f>IF(AND(V4=0,V40&gt;=0), "",V40/V4)</f>
        <v/>
      </c>
      <c r="X40" s="47">
        <f t="shared" si="21"/>
        <v>1</v>
      </c>
      <c r="Y40" s="129">
        <f>+'N EERR LOS NA'!F39</f>
        <v>100.30130198520824</v>
      </c>
      <c r="Z40" s="30">
        <f>IF(AND(Y4=0,Y40&gt;=0), "",Y40/Y4)</f>
        <v>4.9663106969133107E-3</v>
      </c>
      <c r="AA40" s="47">
        <f>IF(AND(Y124=0,Y40&gt;=0),"",Y40/Y124)</f>
        <v>1.8122176831008106E-2</v>
      </c>
      <c r="AB40" s="30">
        <f t="shared" si="22"/>
        <v>0.23628554299806248</v>
      </c>
      <c r="AC40" s="130">
        <f t="shared" ref="AC40:AC66" si="27">+S40+Y40</f>
        <v>360.22482149624665</v>
      </c>
      <c r="AD40" s="30">
        <f>IF(AND(AC4=0,AC40&gt;=0), "",AC40/AC4)</f>
        <v>8.4523341857855455E-3</v>
      </c>
      <c r="AE40" s="47">
        <f>IF(AND(AC124=0,AC40&gt;=0),"",AC40/AC124)</f>
        <v>1.7582926894592552E-2</v>
      </c>
      <c r="AF40" s="129">
        <f>+'N EERR LOS NA'!G39</f>
        <v>83.884162426156649</v>
      </c>
      <c r="AG40" s="30">
        <f>IF(AND(AF4=0,AF40&gt;=0), "",AF40/AF4)</f>
        <v>6.1573029559612311E-3</v>
      </c>
      <c r="AH40" s="47">
        <f>IF(AND(AF124=0,AF40&gt;=0),"",AF40/AF124)</f>
        <v>1.39458245957731E-2</v>
      </c>
      <c r="AI40" s="30">
        <f t="shared" si="4"/>
        <v>-0.16367822983467034</v>
      </c>
      <c r="AJ40" s="130">
        <f t="shared" si="16"/>
        <v>444.1089839224033</v>
      </c>
      <c r="AK40" s="30">
        <f>IF(AND(AJ4=0,AJ40&gt;=0), "",AJ40/AJ4)</f>
        <v>7.8964068763164551E-3</v>
      </c>
      <c r="AL40" s="47">
        <f>IF(AND(AJ124=0,AJ40&gt;=0),"",AJ40/AJ124)</f>
        <v>1.6757441409394478E-2</v>
      </c>
      <c r="AM40" s="129">
        <f>+'N EERR LOS NA'!H39</f>
        <v>84.946324493907952</v>
      </c>
      <c r="AN40" s="30">
        <f>IF(AND(AM4=0,AM40&gt;=0), "",AM40/AM4)</f>
        <v>7.393768944082885E-3</v>
      </c>
      <c r="AO40" s="47">
        <f>IF(AND(AM124=0,AM40&gt;=0),"",AM40/AM124)</f>
        <v>1.1862005044577167E-2</v>
      </c>
      <c r="AP40" s="30">
        <f t="shared" si="5"/>
        <v>1.2662247998080984E-2</v>
      </c>
      <c r="AQ40" s="130">
        <f t="shared" si="17"/>
        <v>529.05530841631128</v>
      </c>
      <c r="AR40" s="30">
        <f>IF(AND(AQ4=0,AQ40&gt;=0), "",AQ40/AQ4)</f>
        <v>7.8111464146775932E-3</v>
      </c>
      <c r="AS40" s="47">
        <f>IF(AND(AQ124=0,AQ40&gt;=0),"",AQ40/AQ124)</f>
        <v>1.5716035984452641E-2</v>
      </c>
      <c r="AT40" s="131">
        <f t="shared" ref="AT40:AT67" si="28">+V40*2</f>
        <v>0</v>
      </c>
      <c r="AU40" s="30" t="str">
        <f>IF(AND(AT4=0,AT40&gt;=0), "",AT40/AT4)</f>
        <v/>
      </c>
      <c r="AV40" s="47">
        <f t="shared" si="23"/>
        <v>1</v>
      </c>
      <c r="AW40" s="131">
        <f>+AQ40/6</f>
        <v>88.175884736051884</v>
      </c>
      <c r="AX40" s="30">
        <f>IF(AND(AW4=0,AW40&gt;=0), "",AW40/AW4)</f>
        <v>7.8111464146775932E-3</v>
      </c>
      <c r="AY40" s="47">
        <f>IF(AND(AW124=0,AW40&gt;=0),"",AW40/AW124)</f>
        <v>1.5716035984452637E-2</v>
      </c>
      <c r="AZ40" s="131">
        <f t="shared" ref="AZ40:AZ67" si="29">+AT40/6</f>
        <v>0</v>
      </c>
      <c r="BA40" s="30" t="str">
        <f>IF(AND(AZ4=0,AZ40&gt;=0), "",AZ40/AZ4)</f>
        <v/>
      </c>
      <c r="BB40" s="47">
        <f t="shared" si="24"/>
        <v>1</v>
      </c>
      <c r="BC40" s="129">
        <f>+'N EERR LOS NA'!I39</f>
        <v>0</v>
      </c>
      <c r="BD40" s="30" t="str">
        <f>IF(AND(BC4=0,BC40&gt;=0), "",BC40/BC4)</f>
        <v/>
      </c>
      <c r="BE40" s="47" t="str">
        <f>IF(AND(BC124=0,BC40&gt;=0),"",BC40/BC124)</f>
        <v/>
      </c>
      <c r="BF40" s="30">
        <f t="shared" si="25"/>
        <v>-1</v>
      </c>
      <c r="BG40" s="130">
        <f t="shared" ref="BG40:BG67" si="30">+AQ40+BC40</f>
        <v>529.05530841631128</v>
      </c>
      <c r="BH40" s="30">
        <f>IF(AND(BG4=0,BG40&gt;=0), "",BG40/BG4)</f>
        <v>7.8111464146775932E-3</v>
      </c>
      <c r="BI40" s="47">
        <f>IF(AND(BG124=0,BG40&gt;=0),"",BG40/BG124)</f>
        <v>1.5716035984452641E-2</v>
      </c>
      <c r="BJ40" s="129">
        <f>+'N EERR LOS NA'!J39</f>
        <v>0</v>
      </c>
      <c r="BK40" s="30" t="str">
        <f>IF(AND(BJ4=0,BJ40&gt;=0), "",BJ40/BJ4)</f>
        <v/>
      </c>
      <c r="BL40" s="47" t="str">
        <f>IF(AND(BJ124=0,BJ40&gt;=0),"",BJ40/BJ124)</f>
        <v/>
      </c>
      <c r="BM40" s="30" t="str">
        <f t="shared" si="9"/>
        <v/>
      </c>
      <c r="BN40" s="130">
        <f t="shared" ref="BN40:BN67" si="31">+BG40+BJ40</f>
        <v>529.05530841631128</v>
      </c>
      <c r="BO40" s="30">
        <f>IF(AND(BN4=0,BN40&gt;=0), "",BN40/BN4)</f>
        <v>7.8111464146775932E-3</v>
      </c>
      <c r="BP40" s="47">
        <f>IF(AND(BN124=0,BN40&gt;=0),"",BN40/BN124)</f>
        <v>1.5716035984452641E-2</v>
      </c>
      <c r="BQ40" s="129">
        <f>+'N EERR LOS NA'!K39</f>
        <v>0</v>
      </c>
      <c r="BR40" s="30" t="str">
        <f>IF(AND(BQ4=0,BQ40&gt;=0), "",BQ40/BQ4)</f>
        <v/>
      </c>
      <c r="BS40" s="47" t="str">
        <f>IF(AND(BQ124=0,BQ40&gt;=0),"",BQ40/BQ124)</f>
        <v/>
      </c>
      <c r="BT40" s="30" t="str">
        <f t="shared" si="10"/>
        <v/>
      </c>
      <c r="BU40" s="130">
        <f t="shared" ref="BU40:BU67" si="32">+BN40+BQ40</f>
        <v>529.05530841631128</v>
      </c>
      <c r="BV40" s="30">
        <f>IF(AND(BU4=0,BU40&gt;=0), "",BU40/BU4)</f>
        <v>7.8111464146775932E-3</v>
      </c>
      <c r="BW40" s="47">
        <f>IF(AND(BU124=0,BU40&gt;=0),"",BU40/BU124)</f>
        <v>1.5716035984452641E-2</v>
      </c>
      <c r="BX40" s="131">
        <f t="shared" ref="BX40:BX67" si="33">+AZ40*9</f>
        <v>0</v>
      </c>
      <c r="BY40" s="30" t="str">
        <f>IF(AND(BX4=0,BX40&gt;=0), "",BX40/BX4)</f>
        <v/>
      </c>
      <c r="BZ40" s="47">
        <f t="shared" si="11"/>
        <v>1</v>
      </c>
      <c r="CA40" s="129">
        <f>+'N EERR LOS NA'!L39</f>
        <v>0</v>
      </c>
      <c r="CB40" s="30" t="str">
        <f>IF(AND(CA4=0,CA40&gt;=0), "",CA40/CA4)</f>
        <v/>
      </c>
      <c r="CC40" s="47" t="str">
        <f>IF(AND(CA124=0,CA40&gt;=0),"",CA40/CA124)</f>
        <v/>
      </c>
      <c r="CD40" s="30" t="str">
        <f t="shared" si="26"/>
        <v/>
      </c>
      <c r="CE40" s="130">
        <f t="shared" ref="CE40:CE66" si="34">+BU40+CA40</f>
        <v>529.05530841631128</v>
      </c>
      <c r="CF40" s="30">
        <f>IF(AND(CE4=0,CE40&gt;=0), "",CE40/CE4)</f>
        <v>7.8111464146775932E-3</v>
      </c>
      <c r="CG40" s="47">
        <f>IF(AND(CE124=0,CE40&gt;=0),"",CE40/CE124)</f>
        <v>1.5716035984452641E-2</v>
      </c>
      <c r="CH40" s="129">
        <f>+'N EERR LOS NA'!M39</f>
        <v>0</v>
      </c>
      <c r="CI40" s="30" t="str">
        <f>IF(AND(CH4=0,CH40&gt;=0), "",CH40/CH4)</f>
        <v/>
      </c>
      <c r="CJ40" s="47" t="str">
        <f>IF(AND(CH124=0,CH40&gt;=0),"",CH40/CH124)</f>
        <v/>
      </c>
      <c r="CK40" s="30" t="str">
        <f t="shared" si="13"/>
        <v/>
      </c>
      <c r="CL40" s="130">
        <f t="shared" ref="CL40:CL67" si="35">+CE40+CH40</f>
        <v>529.05530841631128</v>
      </c>
      <c r="CM40" s="30">
        <f>IF(AND(CL4=0,CL40&gt;=0), "",CL40/CL4)</f>
        <v>7.8111464146775932E-3</v>
      </c>
      <c r="CN40" s="47">
        <f>IF(AND(CL124=0,CL40&gt;=0),"",CL40/CL124)</f>
        <v>1.5716035984452641E-2</v>
      </c>
      <c r="CO40" s="129">
        <f>+'N EERR LOS NA'!N39</f>
        <v>0</v>
      </c>
      <c r="CP40" s="30" t="str">
        <f>IF(AND(CO4=0,CO40&gt;=0), "",CO40/CO4)</f>
        <v/>
      </c>
      <c r="CQ40" s="47" t="str">
        <f>IF(AND(CO124=0,CO40&gt;=0),"",CO40/CO124)</f>
        <v/>
      </c>
      <c r="CR40" s="30" t="str">
        <f t="shared" si="14"/>
        <v/>
      </c>
      <c r="CS40" s="130">
        <f t="shared" ref="CS40:CS67" si="36">+CL40+CO40</f>
        <v>529.05530841631128</v>
      </c>
      <c r="CT40" s="30">
        <f>IF(AND(CS4=0,CS40&gt;=0), "",CS40/CS4)</f>
        <v>7.8111464146775932E-3</v>
      </c>
      <c r="CU40" s="47">
        <f>IF(AND(CS124=0,CS40&gt;=0),"",CS40/CS124)</f>
        <v>1.5716035984452641E-2</v>
      </c>
      <c r="CV40" s="131">
        <f t="shared" ref="CV40:CV67" si="37">+AZ40*12</f>
        <v>0</v>
      </c>
      <c r="CW40" s="30" t="str">
        <f>IF(AND(CV4=0,CV40&gt;=0), "",CV40/CV4)</f>
        <v/>
      </c>
      <c r="CX40" s="47">
        <f t="shared" si="15"/>
        <v>1</v>
      </c>
    </row>
    <row r="41" spans="1:102" outlineLevel="1" x14ac:dyDescent="0.3">
      <c r="A41" s="29" t="s">
        <v>3</v>
      </c>
      <c r="B41" s="129">
        <f>+'N EERR LOS NA'!B40</f>
        <v>0</v>
      </c>
      <c r="C41" s="30" t="str">
        <f>IF(AND(B4=0,B41&gt;=0), "",B41/B4)</f>
        <v/>
      </c>
      <c r="D41" s="47" t="str">
        <f>IF(AND(B124=0,B41&gt;=0),"",B41/B124)</f>
        <v/>
      </c>
      <c r="E41" s="129">
        <f>+'N EERR LOS NA'!C40</f>
        <v>21.637482641781929</v>
      </c>
      <c r="F41" s="30">
        <f>IF(AND(E4=0,E41&gt;=0), "",E41/E4)</f>
        <v>4.4379789219004115E-3</v>
      </c>
      <c r="G41" s="47">
        <f>IF(AND(E124=0,E41&gt;=0),"",E41/E124)</f>
        <v>4.4480402135342392E-3</v>
      </c>
      <c r="H41" s="129">
        <f>+'N EERR LOS NA'!D40</f>
        <v>24.464764073731409</v>
      </c>
      <c r="I41" s="30">
        <f>IF(AND(H4=0,H41&gt;=0), "",H41/H4)</f>
        <v>2.1653160964226147E-3</v>
      </c>
      <c r="J41" s="47">
        <f>IF(AND(H124=0,H41&gt;=0),"",H41/H124)</f>
        <v>4.9545100345792957E-3</v>
      </c>
      <c r="K41" s="30">
        <f t="shared" si="19"/>
        <v>0.13066591334844127</v>
      </c>
      <c r="L41" s="130">
        <f t="shared" ref="L41:L66" si="38">+E41+H41</f>
        <v>46.102246715513338</v>
      </c>
      <c r="M41" s="30">
        <f>IF(AND(L4=0,L41&gt;=0), "",L41/L4)</f>
        <v>2.8503926502162183E-3</v>
      </c>
      <c r="N41" s="47">
        <f>IF(AND(L124=0,L41&gt;=0),"",L41/L124)</f>
        <v>4.7031708154233109E-3</v>
      </c>
      <c r="O41" s="129">
        <f>+'N EERR LOS NA'!E40</f>
        <v>24.53393275441876</v>
      </c>
      <c r="P41" s="30">
        <f>IF(AND(O4=0,O41&gt;=0), "",O41/O4)</f>
        <v>3.9266577614210903E-3</v>
      </c>
      <c r="Q41" s="47">
        <f>IF(AND(O124=0,O41&gt;=0),"",O41/O124)</f>
        <v>4.7637865741322486E-3</v>
      </c>
      <c r="R41" s="30">
        <f t="shared" si="20"/>
        <v>2.8272776503747228E-3</v>
      </c>
      <c r="S41" s="130">
        <f t="shared" ref="S41:S66" si="39">+L41+O41</f>
        <v>70.636179469932102</v>
      </c>
      <c r="T41" s="30">
        <f>IF(AND(S4=0,S41&gt;=0), "",S41/S4)</f>
        <v>3.1503007515779158E-3</v>
      </c>
      <c r="U41" s="47">
        <f>IF(AND(S124=0,S41&gt;=0),"",S41/S124)</f>
        <v>4.7240487527497026E-3</v>
      </c>
      <c r="V41" s="131"/>
      <c r="W41" s="30" t="str">
        <f>IF(AND(V4=0,V41&gt;=0), "",V41/V4)</f>
        <v/>
      </c>
      <c r="X41" s="47">
        <f t="shared" si="21"/>
        <v>1</v>
      </c>
      <c r="Y41" s="129">
        <f>+'N EERR LOS NA'!F40</f>
        <v>26.036739587388084</v>
      </c>
      <c r="Z41" s="30">
        <f>IF(AND(Y4=0,Y41&gt;=0), "",Y41/Y4)</f>
        <v>1.2891810551438402E-3</v>
      </c>
      <c r="AA41" s="47">
        <f>IF(AND(Y124=0,Y41&gt;=0),"",Y41/Y124)</f>
        <v>4.7042499904451892E-3</v>
      </c>
      <c r="AB41" s="30">
        <f t="shared" si="22"/>
        <v>6.1254216680717677E-2</v>
      </c>
      <c r="AC41" s="130">
        <f t="shared" si="27"/>
        <v>96.672919057320186</v>
      </c>
      <c r="AD41" s="30">
        <f>IF(AND(AC4=0,AC41&gt;=0), "",AC41/AC4)</f>
        <v>2.2683384648339126E-3</v>
      </c>
      <c r="AE41" s="47">
        <f>IF(AND(AC124=0,AC41&gt;=0),"",AC41/AC124)</f>
        <v>4.7187000090981651E-3</v>
      </c>
      <c r="AF41" s="129">
        <f>+'N EERR LOS NA'!G40</f>
        <v>26.562045972977714</v>
      </c>
      <c r="AG41" s="30">
        <f>IF(AND(AF4=0,AF41&gt;=0), "",AF41/AF4)</f>
        <v>1.9497192253635194E-3</v>
      </c>
      <c r="AH41" s="47">
        <f>IF(AND(AF124=0,AF41&gt;=0),"",AF41/AF124)</f>
        <v>4.4159662960227821E-3</v>
      </c>
      <c r="AI41" s="30">
        <f t="shared" si="4"/>
        <v>2.0175582423694969E-2</v>
      </c>
      <c r="AJ41" s="130">
        <f t="shared" si="16"/>
        <v>123.2349650302979</v>
      </c>
      <c r="AK41" s="30">
        <f>IF(AND(AJ4=0,AJ41&gt;=0), "",AJ41/AJ4)</f>
        <v>2.1911590634200928E-3</v>
      </c>
      <c r="AL41" s="47">
        <f>IF(AND(AJ124=0,AJ41&gt;=0),"",AJ41/AJ124)</f>
        <v>4.6499908374851035E-3</v>
      </c>
      <c r="AM41" s="129">
        <f>+'N EERR LOS NA'!H40</f>
        <v>27.705080528472315</v>
      </c>
      <c r="AN41" s="30">
        <f>IF(AND(AM4=0,AM41&gt;=0), "",AM41/AM4)</f>
        <v>2.4114635356521493E-3</v>
      </c>
      <c r="AO41" s="47">
        <f>IF(AND(AM124=0,AM41&gt;=0),"",AM41/AM124)</f>
        <v>3.8687701551198251E-3</v>
      </c>
      <c r="AP41" s="30">
        <f t="shared" si="5"/>
        <v>4.3032624695305527E-2</v>
      </c>
      <c r="AQ41" s="130">
        <f t="shared" si="17"/>
        <v>150.94004555877021</v>
      </c>
      <c r="AR41" s="30">
        <f>IF(AND(AQ4=0,AQ41&gt;=0), "",AQ41/AQ4)</f>
        <v>2.2285284297155167E-3</v>
      </c>
      <c r="AS41" s="47">
        <f>IF(AND(AQ124=0,AQ41&gt;=0),"",AQ41/AQ124)</f>
        <v>4.4838018818816883E-3</v>
      </c>
      <c r="AT41" s="131">
        <f t="shared" si="28"/>
        <v>0</v>
      </c>
      <c r="AU41" s="30" t="str">
        <f>IF(AND(AT4=0,AT41&gt;=0), "",AT41/AT4)</f>
        <v/>
      </c>
      <c r="AV41" s="47">
        <f t="shared" si="23"/>
        <v>1</v>
      </c>
      <c r="AW41" s="131">
        <f t="shared" ref="AW41:AW102" si="40">+AQ41/6</f>
        <v>25.156674259795036</v>
      </c>
      <c r="AX41" s="30">
        <f>IF(AND(AW4=0,AW41&gt;=0), "",AW41/AW4)</f>
        <v>2.2285284297155167E-3</v>
      </c>
      <c r="AY41" s="47">
        <f>IF(AND(AW124=0,AW41&gt;=0),"",AW41/AW124)</f>
        <v>4.4838018818816874E-3</v>
      </c>
      <c r="AZ41" s="131">
        <f t="shared" si="29"/>
        <v>0</v>
      </c>
      <c r="BA41" s="30" t="str">
        <f>IF(AND(AZ4=0,AZ41&gt;=0), "",AZ41/AZ4)</f>
        <v/>
      </c>
      <c r="BB41" s="47">
        <f t="shared" si="24"/>
        <v>1</v>
      </c>
      <c r="BC41" s="129">
        <f>+'N EERR LOS NA'!I40</f>
        <v>0</v>
      </c>
      <c r="BD41" s="30" t="str">
        <f>IF(AND(BC4=0,BC41&gt;=0), "",BC41/BC4)</f>
        <v/>
      </c>
      <c r="BE41" s="47" t="str">
        <f>IF(AND(BC124=0,BC41&gt;=0),"",BC41/BC124)</f>
        <v/>
      </c>
      <c r="BF41" s="30">
        <f t="shared" si="25"/>
        <v>-1</v>
      </c>
      <c r="BG41" s="130">
        <f t="shared" si="30"/>
        <v>150.94004555877021</v>
      </c>
      <c r="BH41" s="30">
        <f>IF(AND(BG4=0,BG41&gt;=0), "",BG41/BG4)</f>
        <v>2.2285284297155167E-3</v>
      </c>
      <c r="BI41" s="47">
        <f>IF(AND(BG124=0,BG41&gt;=0),"",BG41/BG124)</f>
        <v>4.4838018818816883E-3</v>
      </c>
      <c r="BJ41" s="129">
        <f>+'N EERR LOS NA'!J40</f>
        <v>0</v>
      </c>
      <c r="BK41" s="30" t="str">
        <f>IF(AND(BJ4=0,BJ41&gt;=0), "",BJ41/BJ4)</f>
        <v/>
      </c>
      <c r="BL41" s="47" t="str">
        <f>IF(AND(BJ124=0,BJ41&gt;=0),"",BJ41/BJ124)</f>
        <v/>
      </c>
      <c r="BM41" s="30" t="str">
        <f t="shared" si="9"/>
        <v/>
      </c>
      <c r="BN41" s="130">
        <f t="shared" si="31"/>
        <v>150.94004555877021</v>
      </c>
      <c r="BO41" s="30">
        <f>IF(AND(BN4=0,BN41&gt;=0), "",BN41/BN4)</f>
        <v>2.2285284297155167E-3</v>
      </c>
      <c r="BP41" s="47">
        <f>IF(AND(BN124=0,BN41&gt;=0),"",BN41/BN124)</f>
        <v>4.4838018818816883E-3</v>
      </c>
      <c r="BQ41" s="129">
        <f>+'N EERR LOS NA'!K40</f>
        <v>0</v>
      </c>
      <c r="BR41" s="30" t="str">
        <f>IF(AND(BQ4=0,BQ41&gt;=0), "",BQ41/BQ4)</f>
        <v/>
      </c>
      <c r="BS41" s="47" t="str">
        <f>IF(AND(BQ124=0,BQ41&gt;=0),"",BQ41/BQ124)</f>
        <v/>
      </c>
      <c r="BT41" s="30" t="str">
        <f t="shared" si="10"/>
        <v/>
      </c>
      <c r="BU41" s="130">
        <f t="shared" si="32"/>
        <v>150.94004555877021</v>
      </c>
      <c r="BV41" s="30">
        <f>IF(AND(BU4=0,BU41&gt;=0), "",BU41/BU4)</f>
        <v>2.2285284297155167E-3</v>
      </c>
      <c r="BW41" s="47">
        <f>IF(AND(BU124=0,BU41&gt;=0),"",BU41/BU124)</f>
        <v>4.4838018818816883E-3</v>
      </c>
      <c r="BX41" s="131">
        <f t="shared" si="33"/>
        <v>0</v>
      </c>
      <c r="BY41" s="30" t="str">
        <f>IF(AND(BX4=0,BX41&gt;=0), "",BX41/BX4)</f>
        <v/>
      </c>
      <c r="BZ41" s="47">
        <f t="shared" si="11"/>
        <v>1</v>
      </c>
      <c r="CA41" s="129">
        <f>+'N EERR LOS NA'!L40</f>
        <v>0</v>
      </c>
      <c r="CB41" s="30" t="str">
        <f>IF(AND(CA4=0,CA41&gt;=0), "",CA41/CA4)</f>
        <v/>
      </c>
      <c r="CC41" s="47" t="str">
        <f>IF(AND(CA124=0,CA41&gt;=0),"",CA41/CA124)</f>
        <v/>
      </c>
      <c r="CD41" s="30" t="str">
        <f t="shared" si="26"/>
        <v/>
      </c>
      <c r="CE41" s="130">
        <f t="shared" si="34"/>
        <v>150.94004555877021</v>
      </c>
      <c r="CF41" s="30">
        <f>IF(AND(CE4=0,CE41&gt;=0), "",CE41/CE4)</f>
        <v>2.2285284297155167E-3</v>
      </c>
      <c r="CG41" s="47">
        <f>IF(AND(CE124=0,CE41&gt;=0),"",CE41/CE124)</f>
        <v>4.4838018818816883E-3</v>
      </c>
      <c r="CH41" s="129">
        <f>+'N EERR LOS NA'!M40</f>
        <v>0</v>
      </c>
      <c r="CI41" s="30" t="str">
        <f>IF(AND(CH4=0,CH41&gt;=0), "",CH41/CH4)</f>
        <v/>
      </c>
      <c r="CJ41" s="47" t="str">
        <f>IF(AND(CH124=0,CH41&gt;=0),"",CH41/CH124)</f>
        <v/>
      </c>
      <c r="CK41" s="30" t="str">
        <f t="shared" si="13"/>
        <v/>
      </c>
      <c r="CL41" s="130">
        <f t="shared" si="35"/>
        <v>150.94004555877021</v>
      </c>
      <c r="CM41" s="30">
        <f>IF(AND(CL4=0,CL41&gt;=0), "",CL41/CL4)</f>
        <v>2.2285284297155167E-3</v>
      </c>
      <c r="CN41" s="47">
        <f>IF(AND(CL124=0,CL41&gt;=0),"",CL41/CL124)</f>
        <v>4.4838018818816883E-3</v>
      </c>
      <c r="CO41" s="129">
        <f>+'N EERR LOS NA'!N40</f>
        <v>0</v>
      </c>
      <c r="CP41" s="30" t="str">
        <f>IF(AND(CO4=0,CO41&gt;=0), "",CO41/CO4)</f>
        <v/>
      </c>
      <c r="CQ41" s="47" t="str">
        <f>IF(AND(CO124=0,CO41&gt;=0),"",CO41/CO124)</f>
        <v/>
      </c>
      <c r="CR41" s="30" t="str">
        <f t="shared" si="14"/>
        <v/>
      </c>
      <c r="CS41" s="130">
        <f t="shared" si="36"/>
        <v>150.94004555877021</v>
      </c>
      <c r="CT41" s="30">
        <f>IF(AND(CS4=0,CS41&gt;=0), "",CS41/CS4)</f>
        <v>2.2285284297155167E-3</v>
      </c>
      <c r="CU41" s="47">
        <f>IF(AND(CS124=0,CS41&gt;=0),"",CS41/CS124)</f>
        <v>4.4838018818816883E-3</v>
      </c>
      <c r="CV41" s="131">
        <f t="shared" si="37"/>
        <v>0</v>
      </c>
      <c r="CW41" s="30" t="str">
        <f>IF(AND(CV4=0,CV41&gt;=0), "",CV41/CV4)</f>
        <v/>
      </c>
      <c r="CX41" s="47">
        <f t="shared" si="15"/>
        <v>1</v>
      </c>
    </row>
    <row r="42" spans="1:102" outlineLevel="1" x14ac:dyDescent="0.3">
      <c r="A42" s="29" t="s">
        <v>4</v>
      </c>
      <c r="B42" s="129">
        <f>+'N EERR LOS NA'!B41</f>
        <v>0</v>
      </c>
      <c r="C42" s="30" t="str">
        <f>IF(AND(B4=0,B42&gt;=0), "",B42/B4)</f>
        <v/>
      </c>
      <c r="D42" s="47" t="str">
        <f>IF(AND(B124=0,B42&gt;=0),"",B42/B124)</f>
        <v/>
      </c>
      <c r="E42" s="129">
        <f>+'N EERR LOS NA'!C41</f>
        <v>2030</v>
      </c>
      <c r="F42" s="30">
        <f>IF(AND(E4=0,E42&gt;=0), "",E42/E4)</f>
        <v>0.41636531201930532</v>
      </c>
      <c r="G42" s="47">
        <f>IF(AND(E124=0,E42&gt;=0),"",E42/E124)</f>
        <v>0.41730924909159811</v>
      </c>
      <c r="H42" s="129">
        <f>+'N EERR LOS NA'!D41</f>
        <v>2030.01</v>
      </c>
      <c r="I42" s="30">
        <f>IF(AND(H4=0,H42&gt;=0), "",H42/H4)</f>
        <v>0.17967119223596278</v>
      </c>
      <c r="J42" s="47">
        <f>IF(AND(H124=0,H42&gt;=0),"",H42/H124)</f>
        <v>0.41110982656463024</v>
      </c>
      <c r="K42" s="30">
        <f t="shared" si="19"/>
        <v>4.9261083743797565E-6</v>
      </c>
      <c r="L42" s="130">
        <f t="shared" si="38"/>
        <v>4060.01</v>
      </c>
      <c r="M42" s="30">
        <f>IF(AND(L4=0,L42&gt;=0), "",L42/L4)</f>
        <v>0.25102079591080273</v>
      </c>
      <c r="N42" s="47">
        <f>IF(AND(L124=0,L42&gt;=0),"",L42/L124)</f>
        <v>0.41418633369773245</v>
      </c>
      <c r="O42" s="129">
        <f>+'N EERR LOS NA'!E41</f>
        <v>2029.97</v>
      </c>
      <c r="P42" s="30">
        <f>IF(AND(O4=0,O42&gt;=0), "",O42/O4)</f>
        <v>0.32489684942648789</v>
      </c>
      <c r="Q42" s="47">
        <f>IF(AND(O124=0,O42&gt;=0),"",O42/O124)</f>
        <v>0.39416199305223631</v>
      </c>
      <c r="R42" s="30">
        <f t="shared" si="20"/>
        <v>-1.9704336431822315E-5</v>
      </c>
      <c r="S42" s="130">
        <f t="shared" si="39"/>
        <v>6089.9800000000005</v>
      </c>
      <c r="T42" s="30">
        <f>IF(AND(S4=0,S42&gt;=0), "",S42/S4)</f>
        <v>0.27160682691312776</v>
      </c>
      <c r="U42" s="47">
        <f>IF(AND(S124=0,S42&gt;=0),"",S42/S124)</f>
        <v>0.40728933301831488</v>
      </c>
      <c r="V42" s="131"/>
      <c r="W42" s="30" t="str">
        <f>IF(AND(V4=0,V42&gt;=0), "",V42/V4)</f>
        <v/>
      </c>
      <c r="X42" s="47">
        <f t="shared" si="21"/>
        <v>1</v>
      </c>
      <c r="Y42" s="129">
        <f>+'N EERR LOS NA'!F41</f>
        <v>2029.97</v>
      </c>
      <c r="Z42" s="30">
        <f>IF(AND(Y4=0,Y42&gt;=0), "",Y42/Y4)</f>
        <v>0.10051177328585285</v>
      </c>
      <c r="AA42" s="47">
        <f>IF(AND(Y124=0,Y42&gt;=0),"",Y42/Y124)</f>
        <v>0.36676966872340994</v>
      </c>
      <c r="AB42" s="30">
        <f t="shared" si="22"/>
        <v>0</v>
      </c>
      <c r="AC42" s="130">
        <f t="shared" si="27"/>
        <v>8119.9500000000007</v>
      </c>
      <c r="AD42" s="30">
        <f>IF(AND(AC4=0,AC42&gt;=0), "",AC42/AC4)</f>
        <v>0.19052693450383029</v>
      </c>
      <c r="AE42" s="47">
        <f>IF(AND(AC124=0,AC42&gt;=0),"",AC42/AC124)</f>
        <v>0.39634272464823589</v>
      </c>
      <c r="AF42" s="129">
        <f>+'N EERR LOS NA'!G41</f>
        <v>2030</v>
      </c>
      <c r="AG42" s="30">
        <f>IF(AND(AF4=0,AF42&gt;=0), "",AF42/AF4)</f>
        <v>0.14900697150793479</v>
      </c>
      <c r="AH42" s="47">
        <f>IF(AND(AF124=0,AF42&gt;=0),"",AF42/AF124)</f>
        <v>0.3374894987398932</v>
      </c>
      <c r="AI42" s="30">
        <f t="shared" si="4"/>
        <v>1.4778543525260332E-5</v>
      </c>
      <c r="AJ42" s="130">
        <f t="shared" si="16"/>
        <v>10149.950000000001</v>
      </c>
      <c r="AK42" s="30">
        <f>IF(AND(AJ4=0,AJ42&gt;=0), "",AJ42/AJ4)</f>
        <v>0.1804695195904257</v>
      </c>
      <c r="AL42" s="47">
        <f>IF(AND(AJ124=0,AJ42&gt;=0),"",AJ42/AJ124)</f>
        <v>0.38298525495039726</v>
      </c>
      <c r="AM42" s="129">
        <f>+'N EERR LOS NA'!H41</f>
        <v>2030</v>
      </c>
      <c r="AN42" s="30">
        <f>IF(AND(AM4=0,AM42&gt;=0), "",AM42/AM4)</f>
        <v>0.17669217645272781</v>
      </c>
      <c r="AO42" s="47">
        <f>IF(AND(AM124=0,AM42&gt;=0),"",AM42/AM124)</f>
        <v>0.28347159672833838</v>
      </c>
      <c r="AP42" s="30">
        <f t="shared" si="5"/>
        <v>0</v>
      </c>
      <c r="AQ42" s="130">
        <f t="shared" si="17"/>
        <v>12179.95</v>
      </c>
      <c r="AR42" s="30">
        <f>IF(AND(AQ4=0,AQ42&gt;=0), "",AQ42/AQ4)</f>
        <v>0.17982878398526078</v>
      </c>
      <c r="AS42" s="47">
        <f>IF(AND(AQ124=0,AQ42&gt;=0),"",AQ42/AQ124)</f>
        <v>0.36181572974258103</v>
      </c>
      <c r="AT42" s="131">
        <f t="shared" si="28"/>
        <v>0</v>
      </c>
      <c r="AU42" s="30" t="str">
        <f>IF(AND(AT4=0,AT42&gt;=0), "",AT42/AT4)</f>
        <v/>
      </c>
      <c r="AV42" s="47">
        <f t="shared" si="23"/>
        <v>1</v>
      </c>
      <c r="AW42" s="131">
        <f t="shared" si="40"/>
        <v>2029.9916666666668</v>
      </c>
      <c r="AX42" s="30">
        <f>IF(AND(AW4=0,AW42&gt;=0), "",AW42/AW4)</f>
        <v>0.17982878398526078</v>
      </c>
      <c r="AY42" s="47">
        <f>IF(AND(AW124=0,AW42&gt;=0),"",AW42/AW124)</f>
        <v>0.36181572974258097</v>
      </c>
      <c r="AZ42" s="131">
        <f t="shared" si="29"/>
        <v>0</v>
      </c>
      <c r="BA42" s="30" t="str">
        <f>IF(AND(AZ4=0,AZ42&gt;=0), "",AZ42/AZ4)</f>
        <v/>
      </c>
      <c r="BB42" s="47">
        <f t="shared" si="24"/>
        <v>1</v>
      </c>
      <c r="BC42" s="129">
        <f>+'N EERR LOS NA'!I41</f>
        <v>0</v>
      </c>
      <c r="BD42" s="30" t="str">
        <f>IF(AND(BC4=0,BC42&gt;=0), "",BC42/BC4)</f>
        <v/>
      </c>
      <c r="BE42" s="47" t="str">
        <f>IF(AND(BC124=0,BC42&gt;=0),"",BC42/BC124)</f>
        <v/>
      </c>
      <c r="BF42" s="30">
        <f t="shared" si="25"/>
        <v>-1</v>
      </c>
      <c r="BG42" s="130">
        <f t="shared" si="30"/>
        <v>12179.95</v>
      </c>
      <c r="BH42" s="30">
        <f>IF(AND(BG4=0,BG42&gt;=0), "",BG42/BG4)</f>
        <v>0.17982878398526078</v>
      </c>
      <c r="BI42" s="47">
        <f>IF(AND(BG124=0,BG42&gt;=0),"",BG42/BG124)</f>
        <v>0.36181572974258103</v>
      </c>
      <c r="BJ42" s="129">
        <f>+'N EERR LOS NA'!J41</f>
        <v>0</v>
      </c>
      <c r="BK42" s="30" t="str">
        <f>IF(AND(BJ4=0,BJ42&gt;=0), "",BJ42/BJ4)</f>
        <v/>
      </c>
      <c r="BL42" s="47" t="str">
        <f>IF(AND(BJ124=0,BJ42&gt;=0),"",BJ42/BJ124)</f>
        <v/>
      </c>
      <c r="BM42" s="30" t="str">
        <f t="shared" si="9"/>
        <v/>
      </c>
      <c r="BN42" s="130">
        <f t="shared" si="31"/>
        <v>12179.95</v>
      </c>
      <c r="BO42" s="30">
        <f>IF(AND(BN4=0,BN42&gt;=0), "",BN42/BN4)</f>
        <v>0.17982878398526078</v>
      </c>
      <c r="BP42" s="47">
        <f>IF(AND(BN124=0,BN42&gt;=0),"",BN42/BN124)</f>
        <v>0.36181572974258103</v>
      </c>
      <c r="BQ42" s="129">
        <f>+'N EERR LOS NA'!K41</f>
        <v>0</v>
      </c>
      <c r="BR42" s="30" t="str">
        <f>IF(AND(BQ4=0,BQ42&gt;=0), "",BQ42/BQ4)</f>
        <v/>
      </c>
      <c r="BS42" s="47" t="str">
        <f>IF(AND(BQ124=0,BQ42&gt;=0),"",BQ42/BQ124)</f>
        <v/>
      </c>
      <c r="BT42" s="30" t="str">
        <f t="shared" si="10"/>
        <v/>
      </c>
      <c r="BU42" s="130">
        <f t="shared" si="32"/>
        <v>12179.95</v>
      </c>
      <c r="BV42" s="30">
        <f>IF(AND(BU4=0,BU42&gt;=0), "",BU42/BU4)</f>
        <v>0.17982878398526078</v>
      </c>
      <c r="BW42" s="47">
        <f>IF(AND(BU124=0,BU42&gt;=0),"",BU42/BU124)</f>
        <v>0.36181572974258103</v>
      </c>
      <c r="BX42" s="131">
        <f t="shared" si="33"/>
        <v>0</v>
      </c>
      <c r="BY42" s="30" t="str">
        <f>IF(AND(BX4=0,BX42&gt;=0), "",BX42/BX4)</f>
        <v/>
      </c>
      <c r="BZ42" s="47">
        <f t="shared" si="11"/>
        <v>1</v>
      </c>
      <c r="CA42" s="129">
        <f>+'N EERR LOS NA'!L41</f>
        <v>0</v>
      </c>
      <c r="CB42" s="30" t="str">
        <f>IF(AND(CA4=0,CA42&gt;=0), "",CA42/CA4)</f>
        <v/>
      </c>
      <c r="CC42" s="47" t="str">
        <f>IF(AND(CA124=0,CA42&gt;=0),"",CA42/CA124)</f>
        <v/>
      </c>
      <c r="CD42" s="30" t="str">
        <f t="shared" si="26"/>
        <v/>
      </c>
      <c r="CE42" s="130">
        <f t="shared" si="34"/>
        <v>12179.95</v>
      </c>
      <c r="CF42" s="30">
        <f>IF(AND(CE4=0,CE42&gt;=0), "",CE42/CE4)</f>
        <v>0.17982878398526078</v>
      </c>
      <c r="CG42" s="47">
        <f>IF(AND(CE124=0,CE42&gt;=0),"",CE42/CE124)</f>
        <v>0.36181572974258103</v>
      </c>
      <c r="CH42" s="129">
        <f>+'N EERR LOS NA'!M41</f>
        <v>0</v>
      </c>
      <c r="CI42" s="30" t="str">
        <f>IF(AND(CH4=0,CH42&gt;=0), "",CH42/CH4)</f>
        <v/>
      </c>
      <c r="CJ42" s="47" t="str">
        <f>IF(AND(CH124=0,CH42&gt;=0),"",CH42/CH124)</f>
        <v/>
      </c>
      <c r="CK42" s="30" t="str">
        <f t="shared" si="13"/>
        <v/>
      </c>
      <c r="CL42" s="130">
        <f t="shared" si="35"/>
        <v>12179.95</v>
      </c>
      <c r="CM42" s="30">
        <f>IF(AND(CL4=0,CL42&gt;=0), "",CL42/CL4)</f>
        <v>0.17982878398526078</v>
      </c>
      <c r="CN42" s="47">
        <f>IF(AND(CL124=0,CL42&gt;=0),"",CL42/CL124)</f>
        <v>0.36181572974258103</v>
      </c>
      <c r="CO42" s="129">
        <f>+'N EERR LOS NA'!N41</f>
        <v>0</v>
      </c>
      <c r="CP42" s="30" t="str">
        <f>IF(AND(CO4=0,CO42&gt;=0), "",CO42/CO4)</f>
        <v/>
      </c>
      <c r="CQ42" s="47" t="str">
        <f>IF(AND(CO124=0,CO42&gt;=0),"",CO42/CO124)</f>
        <v/>
      </c>
      <c r="CR42" s="30" t="str">
        <f t="shared" si="14"/>
        <v/>
      </c>
      <c r="CS42" s="130">
        <f t="shared" si="36"/>
        <v>12179.95</v>
      </c>
      <c r="CT42" s="30">
        <f>IF(AND(CS4=0,CS42&gt;=0), "",CS42/CS4)</f>
        <v>0.17982878398526078</v>
      </c>
      <c r="CU42" s="47">
        <f>IF(AND(CS124=0,CS42&gt;=0),"",CS42/CS124)</f>
        <v>0.36181572974258103</v>
      </c>
      <c r="CV42" s="131">
        <f t="shared" si="37"/>
        <v>0</v>
      </c>
      <c r="CW42" s="30" t="str">
        <f>IF(AND(CV4=0,CV42&gt;=0), "",CV42/CV4)</f>
        <v/>
      </c>
      <c r="CX42" s="47">
        <f t="shared" si="15"/>
        <v>1</v>
      </c>
    </row>
    <row r="43" spans="1:102" outlineLevel="1" x14ac:dyDescent="0.3">
      <c r="A43" s="29" t="s">
        <v>5</v>
      </c>
      <c r="B43" s="129">
        <f>+'N EERR LOS NA'!B42</f>
        <v>0</v>
      </c>
      <c r="C43" s="30" t="str">
        <f>IF(AND(B4=0,B43&gt;=0), "",B43/B4)</f>
        <v/>
      </c>
      <c r="D43" s="47" t="str">
        <f>IF(AND(B124=0,B43&gt;=0),"",B43/B124)</f>
        <v/>
      </c>
      <c r="E43" s="129">
        <f>+'N EERR LOS NA'!C42</f>
        <v>0</v>
      </c>
      <c r="F43" s="30">
        <f>IF(AND(E4=0,E43&gt;=0), "",E43/E4)</f>
        <v>0</v>
      </c>
      <c r="G43" s="47">
        <f>IF(AND(E124=0,E43&gt;=0),"",E43/E124)</f>
        <v>0</v>
      </c>
      <c r="H43" s="129">
        <f>+'N EERR LOS NA'!D42</f>
        <v>0</v>
      </c>
      <c r="I43" s="30">
        <f>IF(AND(H4=0,H43&gt;=0), "",H43/H4)</f>
        <v>0</v>
      </c>
      <c r="J43" s="47">
        <f>IF(AND(H124=0,H43&gt;=0),"",H43/H124)</f>
        <v>0</v>
      </c>
      <c r="K43" s="30" t="str">
        <f t="shared" si="19"/>
        <v/>
      </c>
      <c r="L43" s="130">
        <f t="shared" si="38"/>
        <v>0</v>
      </c>
      <c r="M43" s="30">
        <f>IF(AND(L4=0,L43&gt;=0), "",L43/L4)</f>
        <v>0</v>
      </c>
      <c r="N43" s="47">
        <f>IF(AND(L124=0,L43&gt;=0),"",L43/L124)</f>
        <v>0</v>
      </c>
      <c r="O43" s="129">
        <f>+'N EERR LOS NA'!E42</f>
        <v>0</v>
      </c>
      <c r="P43" s="30">
        <f>IF(AND(O4=0,O43&gt;=0), "",O43/O4)</f>
        <v>0</v>
      </c>
      <c r="Q43" s="47">
        <f>IF(AND(O124=0,O43&gt;=0),"",O43/O124)</f>
        <v>0</v>
      </c>
      <c r="R43" s="30" t="str">
        <f t="shared" si="20"/>
        <v/>
      </c>
      <c r="S43" s="130">
        <f t="shared" si="39"/>
        <v>0</v>
      </c>
      <c r="T43" s="30">
        <f>IF(AND(S4=0,S43&gt;=0), "",S43/S4)</f>
        <v>0</v>
      </c>
      <c r="U43" s="47">
        <f>IF(AND(S124=0,S43&gt;=0),"",S43/S124)</f>
        <v>0</v>
      </c>
      <c r="V43" s="131"/>
      <c r="W43" s="30" t="str">
        <f>IF(AND(V4=0,V43&gt;=0), "",V43/V4)</f>
        <v/>
      </c>
      <c r="X43" s="47" t="str">
        <f t="shared" si="21"/>
        <v/>
      </c>
      <c r="Y43" s="129">
        <f>+'N EERR LOS NA'!F42</f>
        <v>0</v>
      </c>
      <c r="Z43" s="30">
        <f>IF(AND(Y4=0,Y43&gt;=0), "",Y43/Y4)</f>
        <v>0</v>
      </c>
      <c r="AA43" s="47">
        <f>IF(AND(Y124=0,Y43&gt;=0),"",Y43/Y124)</f>
        <v>0</v>
      </c>
      <c r="AB43" s="30" t="str">
        <f t="shared" si="22"/>
        <v/>
      </c>
      <c r="AC43" s="130">
        <f t="shared" si="27"/>
        <v>0</v>
      </c>
      <c r="AD43" s="30">
        <f>IF(AND(AC4=0,AC43&gt;=0), "",AC43/AC4)</f>
        <v>0</v>
      </c>
      <c r="AE43" s="47">
        <f>IF(AND(AC124=0,AC43&gt;=0),"",AC43/AC124)</f>
        <v>0</v>
      </c>
      <c r="AF43" s="129">
        <f>+'N EERR LOS NA'!G42</f>
        <v>0</v>
      </c>
      <c r="AG43" s="30">
        <f>IF(AND(AF4=0,AF43&gt;=0), "",AF43/AF4)</f>
        <v>0</v>
      </c>
      <c r="AH43" s="47">
        <f>IF(AND(AF124=0,AF43&gt;=0),"",AF43/AF124)</f>
        <v>0</v>
      </c>
      <c r="AI43" s="30" t="str">
        <f t="shared" si="4"/>
        <v/>
      </c>
      <c r="AJ43" s="130">
        <f t="shared" si="16"/>
        <v>0</v>
      </c>
      <c r="AK43" s="30">
        <f>IF(AND(AJ4=0,AJ43&gt;=0), "",AJ43/AJ4)</f>
        <v>0</v>
      </c>
      <c r="AL43" s="47">
        <f>IF(AND(AJ124=0,AJ43&gt;=0),"",AJ43/AJ124)</f>
        <v>0</v>
      </c>
      <c r="AM43" s="129">
        <f>+'N EERR LOS NA'!H42</f>
        <v>0</v>
      </c>
      <c r="AN43" s="30">
        <f>IF(AND(AM4=0,AM43&gt;=0), "",AM43/AM4)</f>
        <v>0</v>
      </c>
      <c r="AO43" s="47">
        <f>IF(AND(AM124=0,AM43&gt;=0),"",AM43/AM124)</f>
        <v>0</v>
      </c>
      <c r="AP43" s="30" t="str">
        <f t="shared" si="5"/>
        <v/>
      </c>
      <c r="AQ43" s="130">
        <f t="shared" si="17"/>
        <v>0</v>
      </c>
      <c r="AR43" s="30">
        <f>IF(AND(AQ4=0,AQ43&gt;=0), "",AQ43/AQ4)</f>
        <v>0</v>
      </c>
      <c r="AS43" s="47">
        <f>IF(AND(AQ124=0,AQ43&gt;=0),"",AQ43/AQ124)</f>
        <v>0</v>
      </c>
      <c r="AT43" s="131">
        <f t="shared" si="28"/>
        <v>0</v>
      </c>
      <c r="AU43" s="30" t="str">
        <f>IF(AND(AT4=0,AT43&gt;=0), "",AT43/AT4)</f>
        <v/>
      </c>
      <c r="AV43" s="47" t="str">
        <f t="shared" si="23"/>
        <v/>
      </c>
      <c r="AW43" s="131">
        <f t="shared" si="40"/>
        <v>0</v>
      </c>
      <c r="AX43" s="30">
        <f>IF(AND(AW4=0,AW43&gt;=0), "",AW43/AW4)</f>
        <v>0</v>
      </c>
      <c r="AY43" s="47">
        <f>IF(AND(AW124=0,AW43&gt;=0),"",AW43/AW124)</f>
        <v>0</v>
      </c>
      <c r="AZ43" s="131">
        <f t="shared" si="29"/>
        <v>0</v>
      </c>
      <c r="BA43" s="30" t="str">
        <f>IF(AND(AZ4=0,AZ43&gt;=0), "",AZ43/AZ4)</f>
        <v/>
      </c>
      <c r="BB43" s="47" t="str">
        <f t="shared" si="24"/>
        <v/>
      </c>
      <c r="BC43" s="129">
        <f>+'N EERR LOS NA'!I42</f>
        <v>0</v>
      </c>
      <c r="BD43" s="30" t="str">
        <f>IF(AND(BC4=0,BC43&gt;=0), "",BC43/BC4)</f>
        <v/>
      </c>
      <c r="BE43" s="47" t="str">
        <f>IF(AND(BC124=0,BC43&gt;=0),"",BC43/BC124)</f>
        <v/>
      </c>
      <c r="BF43" s="30" t="str">
        <f t="shared" si="25"/>
        <v/>
      </c>
      <c r="BG43" s="130">
        <f t="shared" si="30"/>
        <v>0</v>
      </c>
      <c r="BH43" s="30">
        <f>IF(AND(BG4=0,BG43&gt;=0), "",BG43/BG4)</f>
        <v>0</v>
      </c>
      <c r="BI43" s="47">
        <f>IF(AND(BG124=0,BG43&gt;=0),"",BG43/BG124)</f>
        <v>0</v>
      </c>
      <c r="BJ43" s="129">
        <f>+'N EERR LOS NA'!J42</f>
        <v>0</v>
      </c>
      <c r="BK43" s="30" t="str">
        <f>IF(AND(BJ4=0,BJ43&gt;=0), "",BJ43/BJ4)</f>
        <v/>
      </c>
      <c r="BL43" s="47" t="str">
        <f>IF(AND(BJ124=0,BJ43&gt;=0),"",BJ43/BJ124)</f>
        <v/>
      </c>
      <c r="BM43" s="30" t="str">
        <f t="shared" si="9"/>
        <v/>
      </c>
      <c r="BN43" s="130">
        <f t="shared" si="31"/>
        <v>0</v>
      </c>
      <c r="BO43" s="30">
        <f>IF(AND(BN4=0,BN43&gt;=0), "",BN43/BN4)</f>
        <v>0</v>
      </c>
      <c r="BP43" s="47">
        <f>IF(AND(BN124=0,BN43&gt;=0),"",BN43/BN124)</f>
        <v>0</v>
      </c>
      <c r="BQ43" s="129">
        <f>+'N EERR LOS NA'!K42</f>
        <v>0</v>
      </c>
      <c r="BR43" s="30" t="str">
        <f>IF(AND(BQ4=0,BQ43&gt;=0), "",BQ43/BQ4)</f>
        <v/>
      </c>
      <c r="BS43" s="47" t="str">
        <f>IF(AND(BQ124=0,BQ43&gt;=0),"",BQ43/BQ124)</f>
        <v/>
      </c>
      <c r="BT43" s="30" t="str">
        <f t="shared" si="10"/>
        <v/>
      </c>
      <c r="BU43" s="130">
        <f t="shared" si="32"/>
        <v>0</v>
      </c>
      <c r="BV43" s="30">
        <f>IF(AND(BU4=0,BU43&gt;=0), "",BU43/BU4)</f>
        <v>0</v>
      </c>
      <c r="BW43" s="47">
        <f>IF(AND(BU124=0,BU43&gt;=0),"",BU43/BU124)</f>
        <v>0</v>
      </c>
      <c r="BX43" s="131">
        <f t="shared" si="33"/>
        <v>0</v>
      </c>
      <c r="BY43" s="30" t="str">
        <f>IF(AND(BX4=0,BX43&gt;=0), "",BX43/BX4)</f>
        <v/>
      </c>
      <c r="BZ43" s="47" t="str">
        <f t="shared" si="11"/>
        <v/>
      </c>
      <c r="CA43" s="129">
        <f>+'N EERR LOS NA'!L42</f>
        <v>0</v>
      </c>
      <c r="CB43" s="30" t="str">
        <f>IF(AND(CA4=0,CA43&gt;=0), "",CA43/CA4)</f>
        <v/>
      </c>
      <c r="CC43" s="47" t="str">
        <f>IF(AND(CA124=0,CA43&gt;=0),"",CA43/CA124)</f>
        <v/>
      </c>
      <c r="CD43" s="30" t="str">
        <f t="shared" si="26"/>
        <v/>
      </c>
      <c r="CE43" s="130">
        <f t="shared" si="34"/>
        <v>0</v>
      </c>
      <c r="CF43" s="30">
        <f>IF(AND(CE4=0,CE43&gt;=0), "",CE43/CE4)</f>
        <v>0</v>
      </c>
      <c r="CG43" s="47">
        <f>IF(AND(CE124=0,CE43&gt;=0),"",CE43/CE124)</f>
        <v>0</v>
      </c>
      <c r="CH43" s="129">
        <f>+'N EERR LOS NA'!M42</f>
        <v>0</v>
      </c>
      <c r="CI43" s="30" t="str">
        <f>IF(AND(CH4=0,CH43&gt;=0), "",CH43/CH4)</f>
        <v/>
      </c>
      <c r="CJ43" s="47" t="str">
        <f>IF(AND(CH124=0,CH43&gt;=0),"",CH43/CH124)</f>
        <v/>
      </c>
      <c r="CK43" s="30" t="str">
        <f t="shared" si="13"/>
        <v/>
      </c>
      <c r="CL43" s="130">
        <f t="shared" si="35"/>
        <v>0</v>
      </c>
      <c r="CM43" s="30">
        <f>IF(AND(CL4=0,CL43&gt;=0), "",CL43/CL4)</f>
        <v>0</v>
      </c>
      <c r="CN43" s="47">
        <f>IF(AND(CL124=0,CL43&gt;=0),"",CL43/CL124)</f>
        <v>0</v>
      </c>
      <c r="CO43" s="129">
        <f>+'N EERR LOS NA'!N42</f>
        <v>0</v>
      </c>
      <c r="CP43" s="30" t="str">
        <f>IF(AND(CO4=0,CO43&gt;=0), "",CO43/CO4)</f>
        <v/>
      </c>
      <c r="CQ43" s="47" t="str">
        <f>IF(AND(CO124=0,CO43&gt;=0),"",CO43/CO124)</f>
        <v/>
      </c>
      <c r="CR43" s="30" t="str">
        <f t="shared" si="14"/>
        <v/>
      </c>
      <c r="CS43" s="130">
        <f t="shared" si="36"/>
        <v>0</v>
      </c>
      <c r="CT43" s="30">
        <f>IF(AND(CS4=0,CS43&gt;=0), "",CS43/CS4)</f>
        <v>0</v>
      </c>
      <c r="CU43" s="47">
        <f>IF(AND(CS124=0,CS43&gt;=0),"",CS43/CS124)</f>
        <v>0</v>
      </c>
      <c r="CV43" s="131">
        <f t="shared" si="37"/>
        <v>0</v>
      </c>
      <c r="CW43" s="30" t="str">
        <f>IF(AND(CV4=0,CV43&gt;=0), "",CV43/CV4)</f>
        <v/>
      </c>
      <c r="CX43" s="47" t="str">
        <f t="shared" si="15"/>
        <v/>
      </c>
    </row>
    <row r="44" spans="1:102" outlineLevel="1" x14ac:dyDescent="0.3">
      <c r="A44" s="29" t="s">
        <v>6</v>
      </c>
      <c r="B44" s="129">
        <f>+'N EERR LOS NA'!B43</f>
        <v>0</v>
      </c>
      <c r="C44" s="30" t="str">
        <f>IF(AND(B4=0,B44&gt;=0), "",B44/B4)</f>
        <v/>
      </c>
      <c r="D44" s="47" t="str">
        <f>IF(AND(B124=0,B44&gt;=0),"",B44/B124)</f>
        <v/>
      </c>
      <c r="E44" s="129">
        <f>+'N EERR LOS NA'!C43</f>
        <v>482.86</v>
      </c>
      <c r="F44" s="30">
        <f>IF(AND(E4=0,E44&gt;=0), "",E44/E4)</f>
        <v>9.9037514562385118E-2</v>
      </c>
      <c r="G44" s="47">
        <f>IF(AND(E124=0,E44&gt;=0),"",E44/E124)</f>
        <v>9.9262041387373934E-2</v>
      </c>
      <c r="H44" s="129">
        <f>+'N EERR LOS NA'!D43</f>
        <v>681.04</v>
      </c>
      <c r="I44" s="30">
        <f>IF(AND(H4=0,H44&gt;=0), "",H44/H4)</f>
        <v>6.0277175363855399E-2</v>
      </c>
      <c r="J44" s="47">
        <f>IF(AND(H124=0,H44&gt;=0),"",H44/H124)</f>
        <v>0.13792160446676408</v>
      </c>
      <c r="K44" s="30">
        <f t="shared" si="19"/>
        <v>0.41042952408565619</v>
      </c>
      <c r="L44" s="130">
        <f t="shared" si="38"/>
        <v>1163.9000000000001</v>
      </c>
      <c r="M44" s="30">
        <f>IF(AND(L4=0,L44&gt;=0), "",L44/L4)</f>
        <v>7.1961178509556217E-2</v>
      </c>
      <c r="N44" s="47">
        <f>IF(AND(L124=0,L44&gt;=0),"",L44/L124)</f>
        <v>0.11873652375013628</v>
      </c>
      <c r="O44" s="129">
        <f>+'N EERR LOS NA'!E43</f>
        <v>717.06</v>
      </c>
      <c r="P44" s="30">
        <f>IF(AND(O4=0,O44&gt;=0), "",O44/O4)</f>
        <v>0.11476550631278166</v>
      </c>
      <c r="Q44" s="47">
        <f>IF(AND(O124=0,O44&gt;=0),"",O44/O124)</f>
        <v>0.13923250035125473</v>
      </c>
      <c r="R44" s="30">
        <f t="shared" si="20"/>
        <v>5.2889698108774794E-2</v>
      </c>
      <c r="S44" s="130">
        <f t="shared" si="39"/>
        <v>1880.96</v>
      </c>
      <c r="T44" s="30">
        <f>IF(AND(S4=0,S44&gt;=0), "",S44/S4)</f>
        <v>8.3888876014455993E-2</v>
      </c>
      <c r="U44" s="47">
        <f>IF(AND(S124=0,S44&gt;=0),"",S44/S124)</f>
        <v>0.12579597040287974</v>
      </c>
      <c r="V44" s="131"/>
      <c r="W44" s="30" t="str">
        <f>IF(AND(V4=0,V44&gt;=0), "",V44/V4)</f>
        <v/>
      </c>
      <c r="X44" s="47">
        <f t="shared" si="21"/>
        <v>1</v>
      </c>
      <c r="Y44" s="129">
        <f>+'N EERR LOS NA'!F43</f>
        <v>746.07</v>
      </c>
      <c r="Z44" s="30">
        <f>IF(AND(Y4=0,Y44&gt;=0), "",Y44/Y4)</f>
        <v>3.694085069994938E-2</v>
      </c>
      <c r="AA44" s="47">
        <f>IF(AND(Y124=0,Y44&gt;=0),"",Y44/Y124)</f>
        <v>0.13479797570627866</v>
      </c>
      <c r="AB44" s="30">
        <f t="shared" si="22"/>
        <v>4.0456865534265064E-2</v>
      </c>
      <c r="AC44" s="130">
        <f t="shared" si="27"/>
        <v>2627.03</v>
      </c>
      <c r="AD44" s="30">
        <f>IF(AND(AC4=0,AC44&gt;=0), "",AC44/AC4)</f>
        <v>6.1640770294102462E-2</v>
      </c>
      <c r="AE44" s="47">
        <f>IF(AND(AC124=0,AC44&gt;=0),"",AC44/AC124)</f>
        <v>0.12822791124731742</v>
      </c>
      <c r="AF44" s="129">
        <f>+'N EERR LOS NA'!G43</f>
        <v>854.07</v>
      </c>
      <c r="AG44" s="30">
        <f>IF(AND(AF4=0,AF44&gt;=0), "",AF44/AF4)</f>
        <v>6.2690829633390094E-2</v>
      </c>
      <c r="AH44" s="47">
        <f>IF(AND(AF124=0,AF44&gt;=0),"",AF44/AF124)</f>
        <v>0.14198997841811853</v>
      </c>
      <c r="AI44" s="30">
        <f t="shared" si="4"/>
        <v>0.14475853472194297</v>
      </c>
      <c r="AJ44" s="130">
        <f t="shared" si="16"/>
        <v>3481.1000000000004</v>
      </c>
      <c r="AK44" s="30">
        <f>IF(AND(AJ4=0,AJ44&gt;=0), "",AJ44/AJ4)</f>
        <v>6.1895127034737207E-2</v>
      </c>
      <c r="AL44" s="47">
        <f>IF(AND(AJ124=0,AJ44&gt;=0),"",AJ44/AJ124)</f>
        <v>0.13135138311103287</v>
      </c>
      <c r="AM44" s="129">
        <f>+'N EERR LOS NA'!H43</f>
        <v>881.24</v>
      </c>
      <c r="AN44" s="30">
        <f>IF(AND(AM4=0,AM44&gt;=0), "",AM44/AM4)</f>
        <v>7.6703553486306322E-2</v>
      </c>
      <c r="AO44" s="47">
        <f>IF(AND(AM124=0,AM44&gt;=0),"",AM44/AM124)</f>
        <v>0.12305739403984282</v>
      </c>
      <c r="AP44" s="30">
        <f t="shared" si="5"/>
        <v>3.1812380718208057E-2</v>
      </c>
      <c r="AQ44" s="130">
        <f t="shared" si="17"/>
        <v>4362.34</v>
      </c>
      <c r="AR44" s="30">
        <f>IF(AND(AQ4=0,AQ44&gt;=0), "",AQ44/AQ4)</f>
        <v>6.4407021172522255E-2</v>
      </c>
      <c r="AS44" s="47">
        <f>IF(AND(AQ124=0,AQ44&gt;=0),"",AQ44/AQ124)</f>
        <v>0.12958700409158092</v>
      </c>
      <c r="AT44" s="131">
        <f t="shared" si="28"/>
        <v>0</v>
      </c>
      <c r="AU44" s="30" t="str">
        <f>IF(AND(AT4=0,AT44&gt;=0), "",AT44/AT4)</f>
        <v/>
      </c>
      <c r="AV44" s="47">
        <f t="shared" si="23"/>
        <v>1</v>
      </c>
      <c r="AW44" s="131">
        <f t="shared" si="40"/>
        <v>727.05666666666673</v>
      </c>
      <c r="AX44" s="30">
        <f>IF(AND(AW4=0,AW44&gt;=0), "",AW44/AW4)</f>
        <v>6.4407021172522255E-2</v>
      </c>
      <c r="AY44" s="47">
        <f>IF(AND(AW124=0,AW44&gt;=0),"",AW44/AW124)</f>
        <v>0.12958700409158089</v>
      </c>
      <c r="AZ44" s="131">
        <f t="shared" si="29"/>
        <v>0</v>
      </c>
      <c r="BA44" s="30" t="str">
        <f>IF(AND(AZ4=0,AZ44&gt;=0), "",AZ44/AZ4)</f>
        <v/>
      </c>
      <c r="BB44" s="47">
        <f t="shared" si="24"/>
        <v>1</v>
      </c>
      <c r="BC44" s="129">
        <f>+'N EERR LOS NA'!I43</f>
        <v>0</v>
      </c>
      <c r="BD44" s="30" t="str">
        <f>IF(AND(BC4=0,BC44&gt;=0), "",BC44/BC4)</f>
        <v/>
      </c>
      <c r="BE44" s="47" t="str">
        <f>IF(AND(BC124=0,BC44&gt;=0),"",BC44/BC124)</f>
        <v/>
      </c>
      <c r="BF44" s="30">
        <f t="shared" si="25"/>
        <v>-1</v>
      </c>
      <c r="BG44" s="130">
        <f t="shared" si="30"/>
        <v>4362.34</v>
      </c>
      <c r="BH44" s="30">
        <f>IF(AND(BG4=0,BG44&gt;=0), "",BG44/BG4)</f>
        <v>6.4407021172522255E-2</v>
      </c>
      <c r="BI44" s="47">
        <f>IF(AND(BG124=0,BG44&gt;=0),"",BG44/BG124)</f>
        <v>0.12958700409158092</v>
      </c>
      <c r="BJ44" s="129">
        <f>+'N EERR LOS NA'!J43</f>
        <v>0</v>
      </c>
      <c r="BK44" s="30" t="str">
        <f>IF(AND(BJ4=0,BJ44&gt;=0), "",BJ44/BJ4)</f>
        <v/>
      </c>
      <c r="BL44" s="47" t="str">
        <f>IF(AND(BJ124=0,BJ44&gt;=0),"",BJ44/BJ124)</f>
        <v/>
      </c>
      <c r="BM44" s="30" t="str">
        <f t="shared" si="9"/>
        <v/>
      </c>
      <c r="BN44" s="130">
        <f t="shared" si="31"/>
        <v>4362.34</v>
      </c>
      <c r="BO44" s="30">
        <f>IF(AND(BN4=0,BN44&gt;=0), "",BN44/BN4)</f>
        <v>6.4407021172522255E-2</v>
      </c>
      <c r="BP44" s="47">
        <f>IF(AND(BN124=0,BN44&gt;=0),"",BN44/BN124)</f>
        <v>0.12958700409158092</v>
      </c>
      <c r="BQ44" s="129">
        <f>+'N EERR LOS NA'!K43</f>
        <v>0</v>
      </c>
      <c r="BR44" s="30" t="str">
        <f>IF(AND(BQ4=0,BQ44&gt;=0), "",BQ44/BQ4)</f>
        <v/>
      </c>
      <c r="BS44" s="47" t="str">
        <f>IF(AND(BQ124=0,BQ44&gt;=0),"",BQ44/BQ124)</f>
        <v/>
      </c>
      <c r="BT44" s="30" t="str">
        <f t="shared" si="10"/>
        <v/>
      </c>
      <c r="BU44" s="130">
        <f t="shared" si="32"/>
        <v>4362.34</v>
      </c>
      <c r="BV44" s="30">
        <f>IF(AND(BU4=0,BU44&gt;=0), "",BU44/BU4)</f>
        <v>6.4407021172522255E-2</v>
      </c>
      <c r="BW44" s="47">
        <f>IF(AND(BU124=0,BU44&gt;=0),"",BU44/BU124)</f>
        <v>0.12958700409158092</v>
      </c>
      <c r="BX44" s="131">
        <f t="shared" si="33"/>
        <v>0</v>
      </c>
      <c r="BY44" s="30" t="str">
        <f>IF(AND(BX4=0,BX44&gt;=0), "",BX44/BX4)</f>
        <v/>
      </c>
      <c r="BZ44" s="47">
        <f t="shared" si="11"/>
        <v>1</v>
      </c>
      <c r="CA44" s="129">
        <f>+'N EERR LOS NA'!L43</f>
        <v>0</v>
      </c>
      <c r="CB44" s="30" t="str">
        <f>IF(AND(CA4=0,CA44&gt;=0), "",CA44/CA4)</f>
        <v/>
      </c>
      <c r="CC44" s="47" t="str">
        <f>IF(AND(CA124=0,CA44&gt;=0),"",CA44/CA124)</f>
        <v/>
      </c>
      <c r="CD44" s="30" t="str">
        <f t="shared" si="26"/>
        <v/>
      </c>
      <c r="CE44" s="130">
        <f t="shared" si="34"/>
        <v>4362.34</v>
      </c>
      <c r="CF44" s="30">
        <f>IF(AND(CE4=0,CE44&gt;=0), "",CE44/CE4)</f>
        <v>6.4407021172522255E-2</v>
      </c>
      <c r="CG44" s="47">
        <f>IF(AND(CE124=0,CE44&gt;=0),"",CE44/CE124)</f>
        <v>0.12958700409158092</v>
      </c>
      <c r="CH44" s="129">
        <f>+'N EERR LOS NA'!M43</f>
        <v>0</v>
      </c>
      <c r="CI44" s="30" t="str">
        <f>IF(AND(CH4=0,CH44&gt;=0), "",CH44/CH4)</f>
        <v/>
      </c>
      <c r="CJ44" s="47" t="str">
        <f>IF(AND(CH124=0,CH44&gt;=0),"",CH44/CH124)</f>
        <v/>
      </c>
      <c r="CK44" s="30" t="str">
        <f t="shared" si="13"/>
        <v/>
      </c>
      <c r="CL44" s="130">
        <f t="shared" si="35"/>
        <v>4362.34</v>
      </c>
      <c r="CM44" s="30">
        <f>IF(AND(CL4=0,CL44&gt;=0), "",CL44/CL4)</f>
        <v>6.4407021172522255E-2</v>
      </c>
      <c r="CN44" s="47">
        <f>IF(AND(CL124=0,CL44&gt;=0),"",CL44/CL124)</f>
        <v>0.12958700409158092</v>
      </c>
      <c r="CO44" s="129">
        <f>+'N EERR LOS NA'!N43</f>
        <v>0</v>
      </c>
      <c r="CP44" s="30" t="str">
        <f>IF(AND(CO4=0,CO44&gt;=0), "",CO44/CO4)</f>
        <v/>
      </c>
      <c r="CQ44" s="47" t="str">
        <f>IF(AND(CO124=0,CO44&gt;=0),"",CO44/CO124)</f>
        <v/>
      </c>
      <c r="CR44" s="30" t="str">
        <f t="shared" si="14"/>
        <v/>
      </c>
      <c r="CS44" s="130">
        <f t="shared" si="36"/>
        <v>4362.34</v>
      </c>
      <c r="CT44" s="30">
        <f>IF(AND(CS4=0,CS44&gt;=0), "",CS44/CS4)</f>
        <v>6.4407021172522255E-2</v>
      </c>
      <c r="CU44" s="47">
        <f>IF(AND(CS124=0,CS44&gt;=0),"",CS44/CS124)</f>
        <v>0.12958700409158092</v>
      </c>
      <c r="CV44" s="131">
        <f t="shared" si="37"/>
        <v>0</v>
      </c>
      <c r="CW44" s="30" t="str">
        <f>IF(AND(CV4=0,CV44&gt;=0), "",CV44/CV4)</f>
        <v/>
      </c>
      <c r="CX44" s="47">
        <f t="shared" si="15"/>
        <v>1</v>
      </c>
    </row>
    <row r="45" spans="1:102" outlineLevel="1" x14ac:dyDescent="0.3">
      <c r="A45" s="29" t="s">
        <v>7</v>
      </c>
      <c r="B45" s="129">
        <f>+'N EERR LOS NA'!B44</f>
        <v>0</v>
      </c>
      <c r="C45" s="30" t="str">
        <f>IF(AND(B4=0,B45&gt;=0), "",B45/B4)</f>
        <v/>
      </c>
      <c r="D45" s="47" t="str">
        <f>IF(AND(B124=0,B45&gt;=0),"",B45/B124)</f>
        <v/>
      </c>
      <c r="E45" s="129">
        <f>+'N EERR LOS NA'!C44</f>
        <v>0</v>
      </c>
      <c r="F45" s="30">
        <f>IF(AND(E4=0,E45&gt;=0), "",E45/E4)</f>
        <v>0</v>
      </c>
      <c r="G45" s="47">
        <f>IF(AND(E124=0,E45&gt;=0),"",E45/E124)</f>
        <v>0</v>
      </c>
      <c r="H45" s="129">
        <f>+'N EERR LOS NA'!D44</f>
        <v>0</v>
      </c>
      <c r="I45" s="30">
        <f>IF(AND(H4=0,H45&gt;=0), "",H45/H4)</f>
        <v>0</v>
      </c>
      <c r="J45" s="47">
        <f>IF(AND(H124=0,H45&gt;=0),"",H45/H124)</f>
        <v>0</v>
      </c>
      <c r="K45" s="30" t="str">
        <f t="shared" si="19"/>
        <v/>
      </c>
      <c r="L45" s="130">
        <f t="shared" si="38"/>
        <v>0</v>
      </c>
      <c r="M45" s="30">
        <f>IF(AND(L4=0,L45&gt;=0), "",L45/L4)</f>
        <v>0</v>
      </c>
      <c r="N45" s="47">
        <f>IF(AND(L124=0,L45&gt;=0),"",L45/L124)</f>
        <v>0</v>
      </c>
      <c r="O45" s="129">
        <f>+'N EERR LOS NA'!E44</f>
        <v>0</v>
      </c>
      <c r="P45" s="30">
        <f>IF(AND(O4=0,O45&gt;=0), "",O45/O4)</f>
        <v>0</v>
      </c>
      <c r="Q45" s="47">
        <f>IF(AND(O124=0,O45&gt;=0),"",O45/O124)</f>
        <v>0</v>
      </c>
      <c r="R45" s="30" t="str">
        <f t="shared" si="20"/>
        <v/>
      </c>
      <c r="S45" s="130">
        <f t="shared" si="39"/>
        <v>0</v>
      </c>
      <c r="T45" s="30">
        <f>IF(AND(S4=0,S45&gt;=0), "",S45/S4)</f>
        <v>0</v>
      </c>
      <c r="U45" s="47">
        <f>IF(AND(S124=0,S45&gt;=0),"",S45/S124)</f>
        <v>0</v>
      </c>
      <c r="V45" s="131"/>
      <c r="W45" s="30" t="str">
        <f>IF(AND(V4=0,V45&gt;=0), "",V45/V4)</f>
        <v/>
      </c>
      <c r="X45" s="47" t="str">
        <f t="shared" si="21"/>
        <v/>
      </c>
      <c r="Y45" s="129">
        <f>+'N EERR LOS NA'!F44</f>
        <v>0</v>
      </c>
      <c r="Z45" s="30">
        <f>IF(AND(Y4=0,Y45&gt;=0), "",Y45/Y4)</f>
        <v>0</v>
      </c>
      <c r="AA45" s="47">
        <f>IF(AND(Y124=0,Y45&gt;=0),"",Y45/Y124)</f>
        <v>0</v>
      </c>
      <c r="AB45" s="30" t="str">
        <f t="shared" si="22"/>
        <v/>
      </c>
      <c r="AC45" s="130">
        <f t="shared" si="27"/>
        <v>0</v>
      </c>
      <c r="AD45" s="30">
        <f>IF(AND(AC4=0,AC45&gt;=0), "",AC45/AC4)</f>
        <v>0</v>
      </c>
      <c r="AE45" s="47">
        <f>IF(AND(AC124=0,AC45&gt;=0),"",AC45/AC124)</f>
        <v>0</v>
      </c>
      <c r="AF45" s="129">
        <f>+'N EERR LOS NA'!G44</f>
        <v>0</v>
      </c>
      <c r="AG45" s="30">
        <f>IF(AND(AF4=0,AF45&gt;=0), "",AF45/AF4)</f>
        <v>0</v>
      </c>
      <c r="AH45" s="47">
        <f>IF(AND(AF124=0,AF45&gt;=0),"",AF45/AF124)</f>
        <v>0</v>
      </c>
      <c r="AI45" s="30" t="str">
        <f t="shared" si="4"/>
        <v/>
      </c>
      <c r="AJ45" s="130">
        <f t="shared" si="16"/>
        <v>0</v>
      </c>
      <c r="AK45" s="30">
        <f>IF(AND(AJ4=0,AJ45&gt;=0), "",AJ45/AJ4)</f>
        <v>0</v>
      </c>
      <c r="AL45" s="47">
        <f>IF(AND(AJ124=0,AJ45&gt;=0),"",AJ45/AJ124)</f>
        <v>0</v>
      </c>
      <c r="AM45" s="129">
        <f>+'N EERR LOS NA'!H44</f>
        <v>0</v>
      </c>
      <c r="AN45" s="30">
        <f>IF(AND(AM4=0,AM45&gt;=0), "",AM45/AM4)</f>
        <v>0</v>
      </c>
      <c r="AO45" s="47">
        <f>IF(AND(AM124=0,AM45&gt;=0),"",AM45/AM124)</f>
        <v>0</v>
      </c>
      <c r="AP45" s="30" t="str">
        <f t="shared" si="5"/>
        <v/>
      </c>
      <c r="AQ45" s="130">
        <f t="shared" si="17"/>
        <v>0</v>
      </c>
      <c r="AR45" s="30">
        <f>IF(AND(AQ4=0,AQ45&gt;=0), "",AQ45/AQ4)</f>
        <v>0</v>
      </c>
      <c r="AS45" s="47">
        <f>IF(AND(AQ124=0,AQ45&gt;=0),"",AQ45/AQ124)</f>
        <v>0</v>
      </c>
      <c r="AT45" s="131">
        <f t="shared" si="28"/>
        <v>0</v>
      </c>
      <c r="AU45" s="30" t="str">
        <f>IF(AND(AT4=0,AT45&gt;=0), "",AT45/AT4)</f>
        <v/>
      </c>
      <c r="AV45" s="47" t="str">
        <f t="shared" si="23"/>
        <v/>
      </c>
      <c r="AW45" s="131">
        <f t="shared" si="40"/>
        <v>0</v>
      </c>
      <c r="AX45" s="30">
        <f>IF(AND(AW4=0,AW45&gt;=0), "",AW45/AW4)</f>
        <v>0</v>
      </c>
      <c r="AY45" s="47">
        <f>IF(AND(AW124=0,AW45&gt;=0),"",AW45/AW124)</f>
        <v>0</v>
      </c>
      <c r="AZ45" s="131">
        <f t="shared" si="29"/>
        <v>0</v>
      </c>
      <c r="BA45" s="30" t="str">
        <f>IF(AND(AZ4=0,AZ45&gt;=0), "",AZ45/AZ4)</f>
        <v/>
      </c>
      <c r="BB45" s="47" t="str">
        <f t="shared" si="24"/>
        <v/>
      </c>
      <c r="BC45" s="129">
        <f>+'N EERR LOS NA'!I44</f>
        <v>0</v>
      </c>
      <c r="BD45" s="30" t="str">
        <f>IF(AND(BC4=0,BC45&gt;=0), "",BC45/BC4)</f>
        <v/>
      </c>
      <c r="BE45" s="47" t="str">
        <f>IF(AND(BC124=0,BC45&gt;=0),"",BC45/BC124)</f>
        <v/>
      </c>
      <c r="BF45" s="30" t="str">
        <f t="shared" si="25"/>
        <v/>
      </c>
      <c r="BG45" s="130">
        <f t="shared" si="30"/>
        <v>0</v>
      </c>
      <c r="BH45" s="30">
        <f>IF(AND(BG4=0,BG45&gt;=0), "",BG45/BG4)</f>
        <v>0</v>
      </c>
      <c r="BI45" s="47">
        <f>IF(AND(BG124=0,BG45&gt;=0),"",BG45/BG124)</f>
        <v>0</v>
      </c>
      <c r="BJ45" s="129">
        <f>+'N EERR LOS NA'!J44</f>
        <v>0</v>
      </c>
      <c r="BK45" s="30" t="str">
        <f>IF(AND(BJ4=0,BJ45&gt;=0), "",BJ45/BJ4)</f>
        <v/>
      </c>
      <c r="BL45" s="47" t="str">
        <f>IF(AND(BJ124=0,BJ45&gt;=0),"",BJ45/BJ124)</f>
        <v/>
      </c>
      <c r="BM45" s="30" t="str">
        <f t="shared" si="9"/>
        <v/>
      </c>
      <c r="BN45" s="130">
        <f t="shared" si="31"/>
        <v>0</v>
      </c>
      <c r="BO45" s="30">
        <f>IF(AND(BN4=0,BN45&gt;=0), "",BN45/BN4)</f>
        <v>0</v>
      </c>
      <c r="BP45" s="47">
        <f>IF(AND(BN124=0,BN45&gt;=0),"",BN45/BN124)</f>
        <v>0</v>
      </c>
      <c r="BQ45" s="129">
        <f>+'N EERR LOS NA'!K44</f>
        <v>0</v>
      </c>
      <c r="BR45" s="30" t="str">
        <f>IF(AND(BQ4=0,BQ45&gt;=0), "",BQ45/BQ4)</f>
        <v/>
      </c>
      <c r="BS45" s="47" t="str">
        <f>IF(AND(BQ124=0,BQ45&gt;=0),"",BQ45/BQ124)</f>
        <v/>
      </c>
      <c r="BT45" s="30" t="str">
        <f t="shared" si="10"/>
        <v/>
      </c>
      <c r="BU45" s="130">
        <f t="shared" si="32"/>
        <v>0</v>
      </c>
      <c r="BV45" s="30">
        <f>IF(AND(BU4=0,BU45&gt;=0), "",BU45/BU4)</f>
        <v>0</v>
      </c>
      <c r="BW45" s="47">
        <f>IF(AND(BU124=0,BU45&gt;=0),"",BU45/BU124)</f>
        <v>0</v>
      </c>
      <c r="BX45" s="131">
        <f t="shared" si="33"/>
        <v>0</v>
      </c>
      <c r="BY45" s="30" t="str">
        <f>IF(AND(BX4=0,BX45&gt;=0), "",BX45/BX4)</f>
        <v/>
      </c>
      <c r="BZ45" s="47" t="str">
        <f t="shared" si="11"/>
        <v/>
      </c>
      <c r="CA45" s="129">
        <f>+'N EERR LOS NA'!L44</f>
        <v>0</v>
      </c>
      <c r="CB45" s="30" t="str">
        <f>IF(AND(CA4=0,CA45&gt;=0), "",CA45/CA4)</f>
        <v/>
      </c>
      <c r="CC45" s="47" t="str">
        <f>IF(AND(CA124=0,CA45&gt;=0),"",CA45/CA124)</f>
        <v/>
      </c>
      <c r="CD45" s="30" t="str">
        <f t="shared" si="26"/>
        <v/>
      </c>
      <c r="CE45" s="130">
        <f t="shared" si="34"/>
        <v>0</v>
      </c>
      <c r="CF45" s="30">
        <f>IF(AND(CE4=0,CE45&gt;=0), "",CE45/CE4)</f>
        <v>0</v>
      </c>
      <c r="CG45" s="47">
        <f>IF(AND(CE124=0,CE45&gt;=0),"",CE45/CE124)</f>
        <v>0</v>
      </c>
      <c r="CH45" s="129">
        <f>+'N EERR LOS NA'!M44</f>
        <v>0</v>
      </c>
      <c r="CI45" s="30" t="str">
        <f>IF(AND(CH4=0,CH45&gt;=0), "",CH45/CH4)</f>
        <v/>
      </c>
      <c r="CJ45" s="47" t="str">
        <f>IF(AND(CH124=0,CH45&gt;=0),"",CH45/CH124)</f>
        <v/>
      </c>
      <c r="CK45" s="30" t="str">
        <f t="shared" si="13"/>
        <v/>
      </c>
      <c r="CL45" s="130">
        <f t="shared" si="35"/>
        <v>0</v>
      </c>
      <c r="CM45" s="30">
        <f>IF(AND(CL4=0,CL45&gt;=0), "",CL45/CL4)</f>
        <v>0</v>
      </c>
      <c r="CN45" s="47">
        <f>IF(AND(CL124=0,CL45&gt;=0),"",CL45/CL124)</f>
        <v>0</v>
      </c>
      <c r="CO45" s="129">
        <f>+'N EERR LOS NA'!N44</f>
        <v>0</v>
      </c>
      <c r="CP45" s="30" t="str">
        <f>IF(AND(CO4=0,CO45&gt;=0), "",CO45/CO4)</f>
        <v/>
      </c>
      <c r="CQ45" s="47" t="str">
        <f>IF(AND(CO124=0,CO45&gt;=0),"",CO45/CO124)</f>
        <v/>
      </c>
      <c r="CR45" s="30" t="str">
        <f t="shared" si="14"/>
        <v/>
      </c>
      <c r="CS45" s="130">
        <f t="shared" si="36"/>
        <v>0</v>
      </c>
      <c r="CT45" s="30">
        <f>IF(AND(CS4=0,CS45&gt;=0), "",CS45/CS4)</f>
        <v>0</v>
      </c>
      <c r="CU45" s="47">
        <f>IF(AND(CS124=0,CS45&gt;=0),"",CS45/CS124)</f>
        <v>0</v>
      </c>
      <c r="CV45" s="131">
        <f t="shared" si="37"/>
        <v>0</v>
      </c>
      <c r="CW45" s="30" t="str">
        <f>IF(AND(CV4=0,CV45&gt;=0), "",CV45/CV4)</f>
        <v/>
      </c>
      <c r="CX45" s="47" t="str">
        <f t="shared" si="15"/>
        <v/>
      </c>
    </row>
    <row r="46" spans="1:102" outlineLevel="1" x14ac:dyDescent="0.3">
      <c r="A46" s="29" t="s">
        <v>8</v>
      </c>
      <c r="B46" s="129">
        <f>+'N EERR LOS NA'!B45</f>
        <v>0</v>
      </c>
      <c r="C46" s="30" t="str">
        <f>IF(AND(B4=0,B46&gt;=0), "",B46/B4)</f>
        <v/>
      </c>
      <c r="D46" s="47" t="str">
        <f>IF(AND(B124=0,B46&gt;=0),"",B46/B124)</f>
        <v/>
      </c>
      <c r="E46" s="129">
        <f>+'N EERR LOS NA'!C45</f>
        <v>0</v>
      </c>
      <c r="F46" s="30">
        <f>IF(AND(E4=0,E46&gt;=0), "",E46/E4)</f>
        <v>0</v>
      </c>
      <c r="G46" s="47">
        <f>IF(AND(E124=0,E46&gt;=0),"",E46/E124)</f>
        <v>0</v>
      </c>
      <c r="H46" s="129">
        <f>+'N EERR LOS NA'!D45</f>
        <v>0</v>
      </c>
      <c r="I46" s="30">
        <f>IF(AND(H4=0,H46&gt;=0), "",H46/H4)</f>
        <v>0</v>
      </c>
      <c r="J46" s="47">
        <f>IF(AND(H124=0,H46&gt;=0),"",H46/H124)</f>
        <v>0</v>
      </c>
      <c r="K46" s="30" t="str">
        <f t="shared" si="19"/>
        <v/>
      </c>
      <c r="L46" s="130">
        <f t="shared" si="38"/>
        <v>0</v>
      </c>
      <c r="M46" s="30">
        <f>IF(AND(L4=0,L46&gt;=0), "",L46/L4)</f>
        <v>0</v>
      </c>
      <c r="N46" s="47">
        <f>IF(AND(L124=0,L46&gt;=0),"",L46/L124)</f>
        <v>0</v>
      </c>
      <c r="O46" s="129">
        <f>+'N EERR LOS NA'!E45</f>
        <v>0</v>
      </c>
      <c r="P46" s="30">
        <f>IF(AND(O4=0,O46&gt;=0), "",O46/O4)</f>
        <v>0</v>
      </c>
      <c r="Q46" s="47">
        <f>IF(AND(O124=0,O46&gt;=0),"",O46/O124)</f>
        <v>0</v>
      </c>
      <c r="R46" s="30" t="str">
        <f t="shared" si="20"/>
        <v/>
      </c>
      <c r="S46" s="130">
        <f t="shared" si="39"/>
        <v>0</v>
      </c>
      <c r="T46" s="30">
        <f>IF(AND(S4=0,S46&gt;=0), "",S46/S4)</f>
        <v>0</v>
      </c>
      <c r="U46" s="47">
        <f>IF(AND(S124=0,S46&gt;=0),"",S46/S124)</f>
        <v>0</v>
      </c>
      <c r="V46" s="131"/>
      <c r="W46" s="30" t="str">
        <f>IF(AND(V4=0,V46&gt;=0), "",V46/V4)</f>
        <v/>
      </c>
      <c r="X46" s="47" t="str">
        <f t="shared" si="21"/>
        <v/>
      </c>
      <c r="Y46" s="129">
        <f>+'N EERR LOS NA'!F45</f>
        <v>7.4818217205138184</v>
      </c>
      <c r="Z46" s="30">
        <f>IF(AND(Y4=0,Y46&gt;=0), "",Y46/Y4)</f>
        <v>3.7045432619075874E-4</v>
      </c>
      <c r="AA46" s="47">
        <f>IF(AND(Y124=0,Y46&gt;=0),"",Y46/Y124)</f>
        <v>1.3517959742658592E-3</v>
      </c>
      <c r="AB46" s="30">
        <f t="shared" si="22"/>
        <v>1</v>
      </c>
      <c r="AC46" s="130">
        <f t="shared" si="27"/>
        <v>7.4818217205138184</v>
      </c>
      <c r="AD46" s="30">
        <f>IF(AND(AC4=0,AC46&gt;=0), "",AC46/AC4)</f>
        <v>1.7555385894170173E-4</v>
      </c>
      <c r="AE46" s="47">
        <f>IF(AND(AC124=0,AC46&gt;=0),"",AC46/AC124)</f>
        <v>3.6519505736375206E-4</v>
      </c>
      <c r="AF46" s="129">
        <f>+'N EERR LOS NA'!G45</f>
        <v>0</v>
      </c>
      <c r="AG46" s="30">
        <f>IF(AND(AF4=0,AF46&gt;=0), "",AF46/AF4)</f>
        <v>0</v>
      </c>
      <c r="AH46" s="47">
        <f>IF(AND(AF124=0,AF46&gt;=0),"",AF46/AF124)</f>
        <v>0</v>
      </c>
      <c r="AI46" s="30">
        <f t="shared" si="4"/>
        <v>-1</v>
      </c>
      <c r="AJ46" s="130">
        <f t="shared" si="16"/>
        <v>7.4818217205138184</v>
      </c>
      <c r="AK46" s="30">
        <f>IF(AND(AJ4=0,AJ46&gt;=0), "",AJ46/AJ4)</f>
        <v>1.3302930276132797E-4</v>
      </c>
      <c r="AL46" s="47">
        <f>IF(AND(AJ124=0,AJ46&gt;=0),"",AJ46/AJ124)</f>
        <v>2.8230950882757102E-4</v>
      </c>
      <c r="AM46" s="129">
        <f>+'N EERR LOS NA'!H45</f>
        <v>0.23883690110751998</v>
      </c>
      <c r="AN46" s="30">
        <f>IF(AND(AM4=0,AM46&gt;=0), "",AM46/AM4)</f>
        <v>2.0788478755621981E-5</v>
      </c>
      <c r="AO46" s="47">
        <f>IF(AND(AM124=0,AM46&gt;=0),"",AM46/AM124)</f>
        <v>3.3351466854481255E-5</v>
      </c>
      <c r="AP46" s="30">
        <f t="shared" si="5"/>
        <v>1</v>
      </c>
      <c r="AQ46" s="130">
        <f t="shared" si="17"/>
        <v>7.7206586216213386</v>
      </c>
      <c r="AR46" s="30">
        <f>IF(AND(AQ4=0,AQ46&gt;=0), "",AQ46/AQ4)</f>
        <v>1.1399034080529764E-4</v>
      </c>
      <c r="AS46" s="47">
        <f>IF(AND(AQ124=0,AQ46&gt;=0),"",AQ46/AQ124)</f>
        <v>2.2934870284978791E-4</v>
      </c>
      <c r="AT46" s="131">
        <f t="shared" si="28"/>
        <v>0</v>
      </c>
      <c r="AU46" s="30" t="str">
        <f>IF(AND(AT4=0,AT46&gt;=0), "",AT46/AT4)</f>
        <v/>
      </c>
      <c r="AV46" s="47">
        <f t="shared" si="23"/>
        <v>1</v>
      </c>
      <c r="AW46" s="131">
        <f t="shared" si="40"/>
        <v>1.2867764369368897</v>
      </c>
      <c r="AX46" s="30">
        <f>IF(AND(AW4=0,AW46&gt;=0), "",AW46/AW4)</f>
        <v>1.1399034080529762E-4</v>
      </c>
      <c r="AY46" s="47">
        <f>IF(AND(AW124=0,AW46&gt;=0),"",AW46/AW124)</f>
        <v>2.2934870284978785E-4</v>
      </c>
      <c r="AZ46" s="131">
        <f t="shared" si="29"/>
        <v>0</v>
      </c>
      <c r="BA46" s="30" t="str">
        <f>IF(AND(AZ4=0,AZ46&gt;=0), "",AZ46/AZ4)</f>
        <v/>
      </c>
      <c r="BB46" s="47">
        <f t="shared" si="24"/>
        <v>1</v>
      </c>
      <c r="BC46" s="129">
        <f>+'N EERR LOS NA'!I45</f>
        <v>0</v>
      </c>
      <c r="BD46" s="30" t="str">
        <f>IF(AND(BC4=0,BC46&gt;=0), "",BC46/BC4)</f>
        <v/>
      </c>
      <c r="BE46" s="47" t="str">
        <f>IF(AND(BC124=0,BC46&gt;=0),"",BC46/BC124)</f>
        <v/>
      </c>
      <c r="BF46" s="30">
        <f t="shared" si="25"/>
        <v>-1</v>
      </c>
      <c r="BG46" s="130">
        <f t="shared" si="30"/>
        <v>7.7206586216213386</v>
      </c>
      <c r="BH46" s="30">
        <f>IF(AND(BG4=0,BG46&gt;=0), "",BG46/BG4)</f>
        <v>1.1399034080529764E-4</v>
      </c>
      <c r="BI46" s="47">
        <f>IF(AND(BG124=0,BG46&gt;=0),"",BG46/BG124)</f>
        <v>2.2934870284978791E-4</v>
      </c>
      <c r="BJ46" s="129">
        <f>+'N EERR LOS NA'!J45</f>
        <v>0</v>
      </c>
      <c r="BK46" s="30" t="str">
        <f>IF(AND(BJ4=0,BJ46&gt;=0), "",BJ46/BJ4)</f>
        <v/>
      </c>
      <c r="BL46" s="47" t="str">
        <f>IF(AND(BJ124=0,BJ46&gt;=0),"",BJ46/BJ124)</f>
        <v/>
      </c>
      <c r="BM46" s="30" t="str">
        <f t="shared" si="9"/>
        <v/>
      </c>
      <c r="BN46" s="130">
        <f t="shared" si="31"/>
        <v>7.7206586216213386</v>
      </c>
      <c r="BO46" s="30">
        <f>IF(AND(BN4=0,BN46&gt;=0), "",BN46/BN4)</f>
        <v>1.1399034080529764E-4</v>
      </c>
      <c r="BP46" s="47">
        <f>IF(AND(BN124=0,BN46&gt;=0),"",BN46/BN124)</f>
        <v>2.2934870284978791E-4</v>
      </c>
      <c r="BQ46" s="129">
        <f>+'N EERR LOS NA'!K45</f>
        <v>0</v>
      </c>
      <c r="BR46" s="30" t="str">
        <f>IF(AND(BQ4=0,BQ46&gt;=0), "",BQ46/BQ4)</f>
        <v/>
      </c>
      <c r="BS46" s="47" t="str">
        <f>IF(AND(BQ124=0,BQ46&gt;=0),"",BQ46/BQ124)</f>
        <v/>
      </c>
      <c r="BT46" s="30" t="str">
        <f t="shared" si="10"/>
        <v/>
      </c>
      <c r="BU46" s="130">
        <f t="shared" si="32"/>
        <v>7.7206586216213386</v>
      </c>
      <c r="BV46" s="30">
        <f>IF(AND(BU4=0,BU46&gt;=0), "",BU46/BU4)</f>
        <v>1.1399034080529764E-4</v>
      </c>
      <c r="BW46" s="47">
        <f>IF(AND(BU124=0,BU46&gt;=0),"",BU46/BU124)</f>
        <v>2.2934870284978791E-4</v>
      </c>
      <c r="BX46" s="131">
        <f t="shared" si="33"/>
        <v>0</v>
      </c>
      <c r="BY46" s="30" t="str">
        <f>IF(AND(BX4=0,BX46&gt;=0), "",BX46/BX4)</f>
        <v/>
      </c>
      <c r="BZ46" s="47">
        <f t="shared" si="11"/>
        <v>1</v>
      </c>
      <c r="CA46" s="129">
        <f>+'N EERR LOS NA'!L45</f>
        <v>0</v>
      </c>
      <c r="CB46" s="30" t="str">
        <f>IF(AND(CA4=0,CA46&gt;=0), "",CA46/CA4)</f>
        <v/>
      </c>
      <c r="CC46" s="47" t="str">
        <f>IF(AND(CA124=0,CA46&gt;=0),"",CA46/CA124)</f>
        <v/>
      </c>
      <c r="CD46" s="30" t="str">
        <f t="shared" si="26"/>
        <v/>
      </c>
      <c r="CE46" s="130">
        <f t="shared" si="34"/>
        <v>7.7206586216213386</v>
      </c>
      <c r="CF46" s="30">
        <f>IF(AND(CE4=0,CE46&gt;=0), "",CE46/CE4)</f>
        <v>1.1399034080529764E-4</v>
      </c>
      <c r="CG46" s="47">
        <f>IF(AND(CE124=0,CE46&gt;=0),"",CE46/CE124)</f>
        <v>2.2934870284978791E-4</v>
      </c>
      <c r="CH46" s="129">
        <f>+'N EERR LOS NA'!M45</f>
        <v>0</v>
      </c>
      <c r="CI46" s="30" t="str">
        <f>IF(AND(CH4=0,CH46&gt;=0), "",CH46/CH4)</f>
        <v/>
      </c>
      <c r="CJ46" s="47" t="str">
        <f>IF(AND(CH124=0,CH46&gt;=0),"",CH46/CH124)</f>
        <v/>
      </c>
      <c r="CK46" s="30" t="str">
        <f t="shared" si="13"/>
        <v/>
      </c>
      <c r="CL46" s="130">
        <f t="shared" si="35"/>
        <v>7.7206586216213386</v>
      </c>
      <c r="CM46" s="30">
        <f>IF(AND(CL4=0,CL46&gt;=0), "",CL46/CL4)</f>
        <v>1.1399034080529764E-4</v>
      </c>
      <c r="CN46" s="47">
        <f>IF(AND(CL124=0,CL46&gt;=0),"",CL46/CL124)</f>
        <v>2.2934870284978791E-4</v>
      </c>
      <c r="CO46" s="129">
        <f>+'N EERR LOS NA'!N45</f>
        <v>0</v>
      </c>
      <c r="CP46" s="30" t="str">
        <f>IF(AND(CO4=0,CO46&gt;=0), "",CO46/CO4)</f>
        <v/>
      </c>
      <c r="CQ46" s="47" t="str">
        <f>IF(AND(CO124=0,CO46&gt;=0),"",CO46/CO124)</f>
        <v/>
      </c>
      <c r="CR46" s="30" t="str">
        <f t="shared" si="14"/>
        <v/>
      </c>
      <c r="CS46" s="130">
        <f t="shared" si="36"/>
        <v>7.7206586216213386</v>
      </c>
      <c r="CT46" s="30">
        <f>IF(AND(CS4=0,CS46&gt;=0), "",CS46/CS4)</f>
        <v>1.1399034080529764E-4</v>
      </c>
      <c r="CU46" s="47">
        <f>IF(AND(CS124=0,CS46&gt;=0),"",CS46/CS124)</f>
        <v>2.2934870284978791E-4</v>
      </c>
      <c r="CV46" s="131">
        <f t="shared" si="37"/>
        <v>0</v>
      </c>
      <c r="CW46" s="30" t="str">
        <f>IF(AND(CV4=0,CV46&gt;=0), "",CV46/CV4)</f>
        <v/>
      </c>
      <c r="CX46" s="47">
        <f t="shared" si="15"/>
        <v>1</v>
      </c>
    </row>
    <row r="47" spans="1:102" outlineLevel="1" x14ac:dyDescent="0.3">
      <c r="A47" s="29" t="s">
        <v>9</v>
      </c>
      <c r="B47" s="129">
        <f>+'N EERR LOS NA'!B46</f>
        <v>0</v>
      </c>
      <c r="C47" s="30" t="str">
        <f>IF(AND(B4=0,B47&gt;=0), "",B47/B4)</f>
        <v/>
      </c>
      <c r="D47" s="47" t="str">
        <f>IF(AND(B124=0,B47&gt;=0),"",B47/B124)</f>
        <v/>
      </c>
      <c r="E47" s="129">
        <f>+'N EERR LOS NA'!C46</f>
        <v>35.104950286063442</v>
      </c>
      <c r="F47" s="30">
        <f>IF(AND(E4=0,E47&gt;=0), "",E47/E4)</f>
        <v>7.2002382163935995E-3</v>
      </c>
      <c r="G47" s="47">
        <f>IF(AND(E124=0,E47&gt;=0),"",E47/E124)</f>
        <v>7.2165617947167575E-3</v>
      </c>
      <c r="H47" s="129">
        <f>+'N EERR LOS NA'!D46</f>
        <v>8.1127407301971388</v>
      </c>
      <c r="I47" s="30">
        <f>IF(AND(H4=0,H47&gt;=0), "",H47/H4)</f>
        <v>7.1803872852634976E-4</v>
      </c>
      <c r="J47" s="47">
        <f>IF(AND(H124=0,H47&gt;=0),"",H47/H124)</f>
        <v>1.6429610861794558E-3</v>
      </c>
      <c r="K47" s="30">
        <f t="shared" si="19"/>
        <v>-0.76890037832020885</v>
      </c>
      <c r="L47" s="130">
        <f t="shared" si="38"/>
        <v>43.217691016260581</v>
      </c>
      <c r="M47" s="30">
        <f>IF(AND(L4=0,L47&gt;=0), "",L47/L4)</f>
        <v>2.6720474078460103E-3</v>
      </c>
      <c r="N47" s="47">
        <f>IF(AND(L124=0,L47&gt;=0),"",L47/L124)</f>
        <v>4.4088997300268714E-3</v>
      </c>
      <c r="O47" s="129">
        <f>+'N EERR LOS NA'!E46</f>
        <v>0</v>
      </c>
      <c r="P47" s="30">
        <f>IF(AND(O4=0,O47&gt;=0), "",O47/O4)</f>
        <v>0</v>
      </c>
      <c r="Q47" s="47">
        <f>IF(AND(O124=0,O47&gt;=0),"",O47/O124)</f>
        <v>0</v>
      </c>
      <c r="R47" s="30">
        <f t="shared" si="20"/>
        <v>-1</v>
      </c>
      <c r="S47" s="130">
        <f t="shared" si="39"/>
        <v>43.217691016260581</v>
      </c>
      <c r="T47" s="30">
        <f>IF(AND(S4=0,S47&gt;=0), "",S47/S4)</f>
        <v>1.927464445439644E-3</v>
      </c>
      <c r="U47" s="47">
        <f>IF(AND(S124=0,S47&gt;=0),"",S47/S124)</f>
        <v>2.8903386462031714E-3</v>
      </c>
      <c r="V47" s="131"/>
      <c r="W47" s="30" t="str">
        <f>IF(AND(V4=0,V47&gt;=0), "",V47/V4)</f>
        <v/>
      </c>
      <c r="X47" s="47">
        <f t="shared" si="21"/>
        <v>1</v>
      </c>
      <c r="Y47" s="129">
        <f>+'N EERR LOS NA'!F46</f>
        <v>11.8586874270144</v>
      </c>
      <c r="Z47" s="30">
        <f>IF(AND(Y4=0,Y47&gt;=0), "",Y47/Y4)</f>
        <v>5.8717010701235246E-4</v>
      </c>
      <c r="AA47" s="47">
        <f>IF(AND(Y124=0,Y47&gt;=0),"",Y47/Y124)</f>
        <v>2.1425966192113867E-3</v>
      </c>
      <c r="AB47" s="30">
        <f t="shared" si="22"/>
        <v>1</v>
      </c>
      <c r="AC47" s="130">
        <f t="shared" si="27"/>
        <v>55.076378443274983</v>
      </c>
      <c r="AD47" s="30">
        <f>IF(AND(AC4=0,AC47&gt;=0), "",AC47/AC4)</f>
        <v>1.2923150448426433E-3</v>
      </c>
      <c r="AE47" s="47">
        <f>IF(AND(AC124=0,AC47&gt;=0),"",AC47/AC124)</f>
        <v>2.6883320581980149E-3</v>
      </c>
      <c r="AF47" s="129">
        <f>+'N EERR LOS NA'!G46</f>
        <v>0</v>
      </c>
      <c r="AG47" s="30">
        <f>IF(AND(AF4=0,AF47&gt;=0), "",AF47/AF4)</f>
        <v>0</v>
      </c>
      <c r="AH47" s="47">
        <f>IF(AND(AF124=0,AF47&gt;=0),"",AF47/AF124)</f>
        <v>0</v>
      </c>
      <c r="AI47" s="30">
        <f t="shared" si="4"/>
        <v>-1</v>
      </c>
      <c r="AJ47" s="130">
        <f t="shared" si="16"/>
        <v>55.076378443274983</v>
      </c>
      <c r="AK47" s="30">
        <f>IF(AND(AJ4=0,AJ47&gt;=0), "",AJ47/AJ4)</f>
        <v>9.7927650465650697E-4</v>
      </c>
      <c r="AL47" s="47">
        <f>IF(AND(AJ124=0,AJ47&gt;=0),"",AJ47/AJ124)</f>
        <v>2.078181748663021E-3</v>
      </c>
      <c r="AM47" s="129">
        <f>+'N EERR LOS NA'!H46</f>
        <v>0</v>
      </c>
      <c r="AN47" s="30">
        <f>IF(AND(AM4=0,AM47&gt;=0), "",AM47/AM4)</f>
        <v>0</v>
      </c>
      <c r="AO47" s="47">
        <f>IF(AND(AM124=0,AM47&gt;=0),"",AM47/AM124)</f>
        <v>0</v>
      </c>
      <c r="AP47" s="30" t="str">
        <f t="shared" si="5"/>
        <v/>
      </c>
      <c r="AQ47" s="130">
        <f t="shared" si="17"/>
        <v>55.076378443274983</v>
      </c>
      <c r="AR47" s="30">
        <f>IF(AND(AQ4=0,AQ47&gt;=0), "",AQ47/AQ4)</f>
        <v>8.1316574877287424E-4</v>
      </c>
      <c r="AS47" s="47">
        <f>IF(AND(AQ124=0,AQ47&gt;=0),"",AQ47/AQ124)</f>
        <v>1.6360904649060214E-3</v>
      </c>
      <c r="AT47" s="131">
        <f t="shared" si="28"/>
        <v>0</v>
      </c>
      <c r="AU47" s="30" t="str">
        <f>IF(AND(AT4=0,AT47&gt;=0), "",AT47/AT4)</f>
        <v/>
      </c>
      <c r="AV47" s="47">
        <f t="shared" si="23"/>
        <v>1</v>
      </c>
      <c r="AW47" s="131">
        <f t="shared" si="40"/>
        <v>9.1793964072124972</v>
      </c>
      <c r="AX47" s="30">
        <f>IF(AND(AW4=0,AW47&gt;=0), "",AW47/AW4)</f>
        <v>8.1316574877287424E-4</v>
      </c>
      <c r="AY47" s="47">
        <f>IF(AND(AW124=0,AW47&gt;=0),"",AW47/AW124)</f>
        <v>1.6360904649060212E-3</v>
      </c>
      <c r="AZ47" s="131">
        <f t="shared" si="29"/>
        <v>0</v>
      </c>
      <c r="BA47" s="30" t="str">
        <f>IF(AND(AZ4=0,AZ47&gt;=0), "",AZ47/AZ4)</f>
        <v/>
      </c>
      <c r="BB47" s="47">
        <f t="shared" si="24"/>
        <v>1</v>
      </c>
      <c r="BC47" s="129">
        <f>+'N EERR LOS NA'!I46</f>
        <v>0</v>
      </c>
      <c r="BD47" s="30" t="str">
        <f>IF(AND(BC4=0,BC47&gt;=0), "",BC47/BC4)</f>
        <v/>
      </c>
      <c r="BE47" s="47" t="str">
        <f>IF(AND(BC124=0,BC47&gt;=0),"",BC47/BC124)</f>
        <v/>
      </c>
      <c r="BF47" s="30" t="str">
        <f t="shared" si="25"/>
        <v/>
      </c>
      <c r="BG47" s="130">
        <f t="shared" si="30"/>
        <v>55.076378443274983</v>
      </c>
      <c r="BH47" s="30">
        <f>IF(AND(BG4=0,BG47&gt;=0), "",BG47/BG4)</f>
        <v>8.1316574877287424E-4</v>
      </c>
      <c r="BI47" s="47">
        <f>IF(AND(BG124=0,BG47&gt;=0),"",BG47/BG124)</f>
        <v>1.6360904649060214E-3</v>
      </c>
      <c r="BJ47" s="129">
        <f>+'N EERR LOS NA'!J46</f>
        <v>0</v>
      </c>
      <c r="BK47" s="30" t="str">
        <f>IF(AND(BJ4=0,BJ47&gt;=0), "",BJ47/BJ4)</f>
        <v/>
      </c>
      <c r="BL47" s="47" t="str">
        <f>IF(AND(BJ124=0,BJ47&gt;=0),"",BJ47/BJ124)</f>
        <v/>
      </c>
      <c r="BM47" s="30" t="str">
        <f t="shared" si="9"/>
        <v/>
      </c>
      <c r="BN47" s="130">
        <f t="shared" si="31"/>
        <v>55.076378443274983</v>
      </c>
      <c r="BO47" s="30">
        <f>IF(AND(BN4=0,BN47&gt;=0), "",BN47/BN4)</f>
        <v>8.1316574877287424E-4</v>
      </c>
      <c r="BP47" s="47">
        <f>IF(AND(BN124=0,BN47&gt;=0),"",BN47/BN124)</f>
        <v>1.6360904649060214E-3</v>
      </c>
      <c r="BQ47" s="129">
        <f>+'N EERR LOS NA'!K46</f>
        <v>0</v>
      </c>
      <c r="BR47" s="30" t="str">
        <f>IF(AND(BQ4=0,BQ47&gt;=0), "",BQ47/BQ4)</f>
        <v/>
      </c>
      <c r="BS47" s="47" t="str">
        <f>IF(AND(BQ124=0,BQ47&gt;=0),"",BQ47/BQ124)</f>
        <v/>
      </c>
      <c r="BT47" s="30" t="str">
        <f t="shared" si="10"/>
        <v/>
      </c>
      <c r="BU47" s="130">
        <f t="shared" si="32"/>
        <v>55.076378443274983</v>
      </c>
      <c r="BV47" s="30">
        <f>IF(AND(BU4=0,BU47&gt;=0), "",BU47/BU4)</f>
        <v>8.1316574877287424E-4</v>
      </c>
      <c r="BW47" s="47">
        <f>IF(AND(BU124=0,BU47&gt;=0),"",BU47/BU124)</f>
        <v>1.6360904649060214E-3</v>
      </c>
      <c r="BX47" s="131">
        <f t="shared" si="33"/>
        <v>0</v>
      </c>
      <c r="BY47" s="30" t="str">
        <f>IF(AND(BX4=0,BX47&gt;=0), "",BX47/BX4)</f>
        <v/>
      </c>
      <c r="BZ47" s="47">
        <f t="shared" si="11"/>
        <v>1</v>
      </c>
      <c r="CA47" s="129">
        <f>+'N EERR LOS NA'!L46</f>
        <v>0</v>
      </c>
      <c r="CB47" s="30" t="str">
        <f>IF(AND(CA4=0,CA47&gt;=0), "",CA47/CA4)</f>
        <v/>
      </c>
      <c r="CC47" s="47" t="str">
        <f>IF(AND(CA124=0,CA47&gt;=0),"",CA47/CA124)</f>
        <v/>
      </c>
      <c r="CD47" s="30" t="str">
        <f t="shared" si="26"/>
        <v/>
      </c>
      <c r="CE47" s="130">
        <f t="shared" si="34"/>
        <v>55.076378443274983</v>
      </c>
      <c r="CF47" s="30">
        <f>IF(AND(CE4=0,CE47&gt;=0), "",CE47/CE4)</f>
        <v>8.1316574877287424E-4</v>
      </c>
      <c r="CG47" s="47">
        <f>IF(AND(CE124=0,CE47&gt;=0),"",CE47/CE124)</f>
        <v>1.6360904649060214E-3</v>
      </c>
      <c r="CH47" s="129">
        <f>+'N EERR LOS NA'!M46</f>
        <v>0</v>
      </c>
      <c r="CI47" s="30" t="str">
        <f>IF(AND(CH4=0,CH47&gt;=0), "",CH47/CH4)</f>
        <v/>
      </c>
      <c r="CJ47" s="47" t="str">
        <f>IF(AND(CH124=0,CH47&gt;=0),"",CH47/CH124)</f>
        <v/>
      </c>
      <c r="CK47" s="30" t="str">
        <f t="shared" si="13"/>
        <v/>
      </c>
      <c r="CL47" s="130">
        <f t="shared" si="35"/>
        <v>55.076378443274983</v>
      </c>
      <c r="CM47" s="30">
        <f>IF(AND(CL4=0,CL47&gt;=0), "",CL47/CL4)</f>
        <v>8.1316574877287424E-4</v>
      </c>
      <c r="CN47" s="47">
        <f>IF(AND(CL124=0,CL47&gt;=0),"",CL47/CL124)</f>
        <v>1.6360904649060214E-3</v>
      </c>
      <c r="CO47" s="129">
        <f>+'N EERR LOS NA'!N46</f>
        <v>0</v>
      </c>
      <c r="CP47" s="30" t="str">
        <f>IF(AND(CO4=0,CO47&gt;=0), "",CO47/CO4)</f>
        <v/>
      </c>
      <c r="CQ47" s="47" t="str">
        <f>IF(AND(CO124=0,CO47&gt;=0),"",CO47/CO124)</f>
        <v/>
      </c>
      <c r="CR47" s="30" t="str">
        <f t="shared" si="14"/>
        <v/>
      </c>
      <c r="CS47" s="130">
        <f t="shared" si="36"/>
        <v>55.076378443274983</v>
      </c>
      <c r="CT47" s="30">
        <f>IF(AND(CS4=0,CS47&gt;=0), "",CS47/CS4)</f>
        <v>8.1316574877287424E-4</v>
      </c>
      <c r="CU47" s="47">
        <f>IF(AND(CS124=0,CS47&gt;=0),"",CS47/CS124)</f>
        <v>1.6360904649060214E-3</v>
      </c>
      <c r="CV47" s="131">
        <f t="shared" si="37"/>
        <v>0</v>
      </c>
      <c r="CW47" s="30" t="str">
        <f>IF(AND(CV4=0,CV47&gt;=0), "",CV47/CV4)</f>
        <v/>
      </c>
      <c r="CX47" s="47">
        <f t="shared" si="15"/>
        <v>1</v>
      </c>
    </row>
    <row r="48" spans="1:102" outlineLevel="1" x14ac:dyDescent="0.3">
      <c r="A48" s="29" t="s">
        <v>10</v>
      </c>
      <c r="B48" s="129">
        <f>+'N EERR LOS NA'!B47</f>
        <v>0</v>
      </c>
      <c r="C48" s="30" t="str">
        <f>IF(AND(B4=0,B48&gt;=0), "",B48/B4)</f>
        <v/>
      </c>
      <c r="D48" s="47" t="str">
        <f>IF(AND(B124=0,B48&gt;=0),"",B48/B124)</f>
        <v/>
      </c>
      <c r="E48" s="129">
        <f>+'N EERR LOS NA'!C47</f>
        <v>14.934837156770172</v>
      </c>
      <c r="F48" s="30">
        <f>IF(AND(E4=0,E48&gt;=0), "",E48/E4)</f>
        <v>3.0632256811508017E-3</v>
      </c>
      <c r="G48" s="47">
        <f>IF(AND(E124=0,E48&gt;=0),"",E48/E124)</f>
        <v>3.0701702853187483E-3</v>
      </c>
      <c r="H48" s="129">
        <f>+'N EERR LOS NA'!D47</f>
        <v>16.569956586719808</v>
      </c>
      <c r="I48" s="30">
        <f>IF(AND(H4=0,H48&gt;=0), "",H48/H4)</f>
        <v>1.4665661032379606E-3</v>
      </c>
      <c r="J48" s="47">
        <f>IF(AND(H124=0,H48&gt;=0),"",H48/H124)</f>
        <v>3.3556839515814368E-3</v>
      </c>
      <c r="K48" s="30">
        <f t="shared" si="19"/>
        <v>0.1094835794180999</v>
      </c>
      <c r="L48" s="130">
        <f t="shared" si="38"/>
        <v>31.50479374348998</v>
      </c>
      <c r="M48" s="30">
        <f>IF(AND(L4=0,L48&gt;=0), "",L48/L4)</f>
        <v>1.9478667295145906E-3</v>
      </c>
      <c r="N48" s="47">
        <f>IF(AND(L124=0,L48&gt;=0),"",L48/L124)</f>
        <v>3.2139957819117128E-3</v>
      </c>
      <c r="O48" s="129">
        <f>+'N EERR LOS NA'!E47</f>
        <v>0</v>
      </c>
      <c r="P48" s="30">
        <f>IF(AND(O4=0,O48&gt;=0), "",O48/O4)</f>
        <v>0</v>
      </c>
      <c r="Q48" s="47">
        <f>IF(AND(O124=0,O48&gt;=0),"",O48/O124)</f>
        <v>0</v>
      </c>
      <c r="R48" s="30">
        <f t="shared" si="20"/>
        <v>-1</v>
      </c>
      <c r="S48" s="130">
        <f t="shared" si="39"/>
        <v>31.50479374348998</v>
      </c>
      <c r="T48" s="30">
        <f>IF(AND(S4=0,S48&gt;=0), "",S48/S4)</f>
        <v>1.405081307528411E-3</v>
      </c>
      <c r="U48" s="47">
        <f>IF(AND(S124=0,S48&gt;=0),"",S48/S124)</f>
        <v>2.1069964812143248E-3</v>
      </c>
      <c r="V48" s="131"/>
      <c r="W48" s="30" t="str">
        <f>IF(AND(V4=0,V48&gt;=0), "",V48/V4)</f>
        <v/>
      </c>
      <c r="X48" s="47">
        <f t="shared" si="21"/>
        <v>1</v>
      </c>
      <c r="Y48" s="129">
        <f>+'N EERR LOS NA'!F47</f>
        <v>14.814007006617361</v>
      </c>
      <c r="Z48" s="30">
        <f>IF(AND(Y4=0,Y48&gt;=0), "",Y48/Y4)</f>
        <v>7.3349956585770225E-4</v>
      </c>
      <c r="AA48" s="47">
        <f>IF(AND(Y124=0,Y48&gt;=0),"",Y48/Y124)</f>
        <v>2.6765560290464012E-3</v>
      </c>
      <c r="AB48" s="30">
        <f t="shared" si="22"/>
        <v>1</v>
      </c>
      <c r="AC48" s="130">
        <f t="shared" si="27"/>
        <v>46.318800750107343</v>
      </c>
      <c r="AD48" s="30">
        <f>IF(AND(AC4=0,AC48&gt;=0), "",AC48/AC4)</f>
        <v>1.0868267805604302E-3</v>
      </c>
      <c r="AE48" s="47">
        <f>IF(AND(AC124=0,AC48&gt;=0),"",AC48/AC124)</f>
        <v>2.2608661003745462E-3</v>
      </c>
      <c r="AF48" s="129">
        <f>+'N EERR LOS NA'!G47</f>
        <v>17.944646575422592</v>
      </c>
      <c r="AG48" s="30">
        <f>IF(AND(AF4=0,AF48&gt;=0), "",AF48/AF4)</f>
        <v>1.3171810054108148E-3</v>
      </c>
      <c r="AH48" s="47">
        <f>IF(AND(AF124=0,AF48&gt;=0),"",AF48/AF124)</f>
        <v>2.9833151614797595E-3</v>
      </c>
      <c r="AI48" s="30">
        <f t="shared" si="4"/>
        <v>0.211329694079852</v>
      </c>
      <c r="AJ48" s="130">
        <f t="shared" si="16"/>
        <v>64.263447325529938</v>
      </c>
      <c r="AK48" s="30">
        <f>IF(AND(AJ4=0,AJ48&gt;=0), "",AJ48/AJ4)</f>
        <v>1.1426256746154429E-3</v>
      </c>
      <c r="AL48" s="47">
        <f>IF(AND(AJ124=0,AJ48&gt;=0),"",AJ48/AJ124)</f>
        <v>2.4248348768180637E-3</v>
      </c>
      <c r="AM48" s="129">
        <f>+'N EERR LOS NA'!H47</f>
        <v>0</v>
      </c>
      <c r="AN48" s="30">
        <f>IF(AND(AM4=0,AM48&gt;=0), "",AM48/AM4)</f>
        <v>0</v>
      </c>
      <c r="AO48" s="47">
        <f>IF(AND(AM124=0,AM48&gt;=0),"",AM48/AM124)</f>
        <v>0</v>
      </c>
      <c r="AP48" s="30">
        <f t="shared" si="5"/>
        <v>-1</v>
      </c>
      <c r="AQ48" s="130">
        <f t="shared" si="17"/>
        <v>64.263447325529938</v>
      </c>
      <c r="AR48" s="30">
        <f>IF(AND(AQ4=0,AQ48&gt;=0), "",AQ48/AQ4)</f>
        <v>9.4880665251096329E-4</v>
      </c>
      <c r="AS48" s="47">
        <f>IF(AND(AQ124=0,AQ48&gt;=0),"",AQ48/AQ124)</f>
        <v>1.9090001264258499E-3</v>
      </c>
      <c r="AT48" s="131">
        <f t="shared" si="28"/>
        <v>0</v>
      </c>
      <c r="AU48" s="30" t="str">
        <f>IF(AND(AT4=0,AT48&gt;=0), "",AT48/AT4)</f>
        <v/>
      </c>
      <c r="AV48" s="47">
        <f t="shared" si="23"/>
        <v>1</v>
      </c>
      <c r="AW48" s="131">
        <f t="shared" si="40"/>
        <v>10.71057455425499</v>
      </c>
      <c r="AX48" s="30">
        <f>IF(AND(AW4=0,AW48&gt;=0), "",AW48/AW4)</f>
        <v>9.4880665251096319E-4</v>
      </c>
      <c r="AY48" s="47">
        <f>IF(AND(AW124=0,AW48&gt;=0),"",AW48/AW124)</f>
        <v>1.9090001264258495E-3</v>
      </c>
      <c r="AZ48" s="131">
        <f t="shared" si="29"/>
        <v>0</v>
      </c>
      <c r="BA48" s="30" t="str">
        <f>IF(AND(AZ4=0,AZ48&gt;=0), "",AZ48/AZ4)</f>
        <v/>
      </c>
      <c r="BB48" s="47">
        <f t="shared" si="24"/>
        <v>1</v>
      </c>
      <c r="BC48" s="129">
        <f>+'N EERR LOS NA'!I47</f>
        <v>0</v>
      </c>
      <c r="BD48" s="30" t="str">
        <f>IF(AND(BC4=0,BC48&gt;=0), "",BC48/BC4)</f>
        <v/>
      </c>
      <c r="BE48" s="47" t="str">
        <f>IF(AND(BC124=0,BC48&gt;=0),"",BC48/BC124)</f>
        <v/>
      </c>
      <c r="BF48" s="30" t="str">
        <f t="shared" si="25"/>
        <v/>
      </c>
      <c r="BG48" s="130">
        <f t="shared" si="30"/>
        <v>64.263447325529938</v>
      </c>
      <c r="BH48" s="30">
        <f>IF(AND(BG4=0,BG48&gt;=0), "",BG48/BG4)</f>
        <v>9.4880665251096329E-4</v>
      </c>
      <c r="BI48" s="47">
        <f>IF(AND(BG124=0,BG48&gt;=0),"",BG48/BG124)</f>
        <v>1.9090001264258499E-3</v>
      </c>
      <c r="BJ48" s="129">
        <f>+'N EERR LOS NA'!J47</f>
        <v>0</v>
      </c>
      <c r="BK48" s="30" t="str">
        <f>IF(AND(BJ4=0,BJ48&gt;=0), "",BJ48/BJ4)</f>
        <v/>
      </c>
      <c r="BL48" s="47" t="str">
        <f>IF(AND(BJ124=0,BJ48&gt;=0),"",BJ48/BJ124)</f>
        <v/>
      </c>
      <c r="BM48" s="30" t="str">
        <f t="shared" si="9"/>
        <v/>
      </c>
      <c r="BN48" s="130">
        <f t="shared" si="31"/>
        <v>64.263447325529938</v>
      </c>
      <c r="BO48" s="30">
        <f>IF(AND(BN4=0,BN48&gt;=0), "",BN48/BN4)</f>
        <v>9.4880665251096329E-4</v>
      </c>
      <c r="BP48" s="47">
        <f>IF(AND(BN124=0,BN48&gt;=0),"",BN48/BN124)</f>
        <v>1.9090001264258499E-3</v>
      </c>
      <c r="BQ48" s="129">
        <f>+'N EERR LOS NA'!K47</f>
        <v>0</v>
      </c>
      <c r="BR48" s="30" t="str">
        <f>IF(AND(BQ4=0,BQ48&gt;=0), "",BQ48/BQ4)</f>
        <v/>
      </c>
      <c r="BS48" s="47" t="str">
        <f>IF(AND(BQ124=0,BQ48&gt;=0),"",BQ48/BQ124)</f>
        <v/>
      </c>
      <c r="BT48" s="30" t="str">
        <f t="shared" si="10"/>
        <v/>
      </c>
      <c r="BU48" s="130">
        <f t="shared" si="32"/>
        <v>64.263447325529938</v>
      </c>
      <c r="BV48" s="30">
        <f>IF(AND(BU4=0,BU48&gt;=0), "",BU48/BU4)</f>
        <v>9.4880665251096329E-4</v>
      </c>
      <c r="BW48" s="47">
        <f>IF(AND(BU124=0,BU48&gt;=0),"",BU48/BU124)</f>
        <v>1.9090001264258499E-3</v>
      </c>
      <c r="BX48" s="131">
        <f t="shared" si="33"/>
        <v>0</v>
      </c>
      <c r="BY48" s="30" t="str">
        <f>IF(AND(BX4=0,BX48&gt;=0), "",BX48/BX4)</f>
        <v/>
      </c>
      <c r="BZ48" s="47">
        <f t="shared" si="11"/>
        <v>1</v>
      </c>
      <c r="CA48" s="129">
        <f>+'N EERR LOS NA'!L47</f>
        <v>0</v>
      </c>
      <c r="CB48" s="30" t="str">
        <f>IF(AND(CA4=0,CA48&gt;=0), "",CA48/CA4)</f>
        <v/>
      </c>
      <c r="CC48" s="47" t="str">
        <f>IF(AND(CA124=0,CA48&gt;=0),"",CA48/CA124)</f>
        <v/>
      </c>
      <c r="CD48" s="30" t="str">
        <f t="shared" si="26"/>
        <v/>
      </c>
      <c r="CE48" s="130">
        <f t="shared" si="34"/>
        <v>64.263447325529938</v>
      </c>
      <c r="CF48" s="30">
        <f>IF(AND(CE4=0,CE48&gt;=0), "",CE48/CE4)</f>
        <v>9.4880665251096329E-4</v>
      </c>
      <c r="CG48" s="47">
        <f>IF(AND(CE124=0,CE48&gt;=0),"",CE48/CE124)</f>
        <v>1.9090001264258499E-3</v>
      </c>
      <c r="CH48" s="129">
        <f>+'N EERR LOS NA'!M47</f>
        <v>0</v>
      </c>
      <c r="CI48" s="30" t="str">
        <f>IF(AND(CH4=0,CH48&gt;=0), "",CH48/CH4)</f>
        <v/>
      </c>
      <c r="CJ48" s="47" t="str">
        <f>IF(AND(CH124=0,CH48&gt;=0),"",CH48/CH124)</f>
        <v/>
      </c>
      <c r="CK48" s="30" t="str">
        <f t="shared" si="13"/>
        <v/>
      </c>
      <c r="CL48" s="130">
        <f t="shared" si="35"/>
        <v>64.263447325529938</v>
      </c>
      <c r="CM48" s="30">
        <f>IF(AND(CL4=0,CL48&gt;=0), "",CL48/CL4)</f>
        <v>9.4880665251096329E-4</v>
      </c>
      <c r="CN48" s="47">
        <f>IF(AND(CL124=0,CL48&gt;=0),"",CL48/CL124)</f>
        <v>1.9090001264258499E-3</v>
      </c>
      <c r="CO48" s="129">
        <f>+'N EERR LOS NA'!N47</f>
        <v>0</v>
      </c>
      <c r="CP48" s="30" t="str">
        <f>IF(AND(CO4=0,CO48&gt;=0), "",CO48/CO4)</f>
        <v/>
      </c>
      <c r="CQ48" s="47" t="str">
        <f>IF(AND(CO124=0,CO48&gt;=0),"",CO48/CO124)</f>
        <v/>
      </c>
      <c r="CR48" s="30" t="str">
        <f t="shared" si="14"/>
        <v/>
      </c>
      <c r="CS48" s="130">
        <f t="shared" si="36"/>
        <v>64.263447325529938</v>
      </c>
      <c r="CT48" s="30">
        <f>IF(AND(CS4=0,CS48&gt;=0), "",CS48/CS4)</f>
        <v>9.4880665251096329E-4</v>
      </c>
      <c r="CU48" s="47">
        <f>IF(AND(CS124=0,CS48&gt;=0),"",CS48/CS124)</f>
        <v>1.9090001264258499E-3</v>
      </c>
      <c r="CV48" s="131">
        <f t="shared" si="37"/>
        <v>0</v>
      </c>
      <c r="CW48" s="30" t="str">
        <f>IF(AND(CV4=0,CV48&gt;=0), "",CV48/CV4)</f>
        <v/>
      </c>
      <c r="CX48" s="47">
        <f t="shared" si="15"/>
        <v>1</v>
      </c>
    </row>
    <row r="49" spans="1:102" outlineLevel="1" x14ac:dyDescent="0.3">
      <c r="A49" s="29" t="s">
        <v>11</v>
      </c>
      <c r="B49" s="129">
        <f>+'N EERR LOS NA'!B48</f>
        <v>0</v>
      </c>
      <c r="C49" s="30" t="str">
        <f>IF(AND(B4=0,B49&gt;=0), "",B49/B4)</f>
        <v/>
      </c>
      <c r="D49" s="47" t="str">
        <f>IF(AND(B124=0,B49&gt;=0),"",B49/B124)</f>
        <v/>
      </c>
      <c r="E49" s="129">
        <f>+'N EERR LOS NA'!C48</f>
        <v>0</v>
      </c>
      <c r="F49" s="30">
        <f>IF(AND(E4=0,E49&gt;=0), "",E49/E4)</f>
        <v>0</v>
      </c>
      <c r="G49" s="47">
        <f>IF(AND(E124=0,E49&gt;=0),"",E49/E124)</f>
        <v>0</v>
      </c>
      <c r="H49" s="129">
        <f>+'N EERR LOS NA'!D48</f>
        <v>0</v>
      </c>
      <c r="I49" s="30">
        <f>IF(AND(H4=0,H49&gt;=0), "",H49/H4)</f>
        <v>0</v>
      </c>
      <c r="J49" s="47">
        <f>IF(AND(H124=0,H49&gt;=0),"",H49/H124)</f>
        <v>0</v>
      </c>
      <c r="K49" s="30" t="str">
        <f t="shared" si="19"/>
        <v/>
      </c>
      <c r="L49" s="130">
        <f t="shared" si="38"/>
        <v>0</v>
      </c>
      <c r="M49" s="30">
        <f>IF(AND(L4=0,L49&gt;=0), "",L49/L4)</f>
        <v>0</v>
      </c>
      <c r="N49" s="47">
        <f>IF(AND(L124=0,L49&gt;=0),"",L49/L124)</f>
        <v>0</v>
      </c>
      <c r="O49" s="129">
        <f>+'N EERR LOS NA'!E48</f>
        <v>0</v>
      </c>
      <c r="P49" s="30">
        <f>IF(AND(O4=0,O49&gt;=0), "",O49/O4)</f>
        <v>0</v>
      </c>
      <c r="Q49" s="47">
        <f>IF(AND(O124=0,O49&gt;=0),"",O49/O124)</f>
        <v>0</v>
      </c>
      <c r="R49" s="30" t="str">
        <f t="shared" si="20"/>
        <v/>
      </c>
      <c r="S49" s="130">
        <f t="shared" si="39"/>
        <v>0</v>
      </c>
      <c r="T49" s="30">
        <f>IF(AND(S4=0,S49&gt;=0), "",S49/S4)</f>
        <v>0</v>
      </c>
      <c r="U49" s="47">
        <f>IF(AND(S124=0,S49&gt;=0),"",S49/S124)</f>
        <v>0</v>
      </c>
      <c r="V49" s="131"/>
      <c r="W49" s="30" t="str">
        <f>IF(AND(V4=0,V49&gt;=0), "",V49/V4)</f>
        <v/>
      </c>
      <c r="X49" s="47" t="str">
        <f t="shared" si="21"/>
        <v/>
      </c>
      <c r="Y49" s="129">
        <f>+'N EERR LOS NA'!F48</f>
        <v>0</v>
      </c>
      <c r="Z49" s="30">
        <f>IF(AND(Y4=0,Y49&gt;=0), "",Y49/Y4)</f>
        <v>0</v>
      </c>
      <c r="AA49" s="47">
        <f>IF(AND(Y124=0,Y49&gt;=0),"",Y49/Y124)</f>
        <v>0</v>
      </c>
      <c r="AB49" s="30" t="str">
        <f t="shared" si="22"/>
        <v/>
      </c>
      <c r="AC49" s="130">
        <f t="shared" si="27"/>
        <v>0</v>
      </c>
      <c r="AD49" s="30">
        <f>IF(AND(AC4=0,AC49&gt;=0), "",AC49/AC4)</f>
        <v>0</v>
      </c>
      <c r="AE49" s="47">
        <f>IF(AND(AC124=0,AC49&gt;=0),"",AC49/AC124)</f>
        <v>0</v>
      </c>
      <c r="AF49" s="129">
        <f>+'N EERR LOS NA'!G48</f>
        <v>0</v>
      </c>
      <c r="AG49" s="30">
        <f>IF(AND(AF4=0,AF49&gt;=0), "",AF49/AF4)</f>
        <v>0</v>
      </c>
      <c r="AH49" s="47">
        <f>IF(AND(AF124=0,AF49&gt;=0),"",AF49/AF124)</f>
        <v>0</v>
      </c>
      <c r="AI49" s="30" t="str">
        <f t="shared" si="4"/>
        <v/>
      </c>
      <c r="AJ49" s="130">
        <f t="shared" si="16"/>
        <v>0</v>
      </c>
      <c r="AK49" s="30">
        <f>IF(AND(AJ4=0,AJ49&gt;=0), "",AJ49/AJ4)</f>
        <v>0</v>
      </c>
      <c r="AL49" s="47">
        <f>IF(AND(AJ124=0,AJ49&gt;=0),"",AJ49/AJ124)</f>
        <v>0</v>
      </c>
      <c r="AM49" s="129">
        <f>+'N EERR LOS NA'!H48</f>
        <v>0</v>
      </c>
      <c r="AN49" s="30">
        <f>IF(AND(AM4=0,AM49&gt;=0), "",AM49/AM4)</f>
        <v>0</v>
      </c>
      <c r="AO49" s="47">
        <f>IF(AND(AM124=0,AM49&gt;=0),"",AM49/AM124)</f>
        <v>0</v>
      </c>
      <c r="AP49" s="30" t="str">
        <f t="shared" si="5"/>
        <v/>
      </c>
      <c r="AQ49" s="130">
        <f t="shared" si="17"/>
        <v>0</v>
      </c>
      <c r="AR49" s="30">
        <f>IF(AND(AQ4=0,AQ49&gt;=0), "",AQ49/AQ4)</f>
        <v>0</v>
      </c>
      <c r="AS49" s="47">
        <f>IF(AND(AQ124=0,AQ49&gt;=0),"",AQ49/AQ124)</f>
        <v>0</v>
      </c>
      <c r="AT49" s="131">
        <f t="shared" si="28"/>
        <v>0</v>
      </c>
      <c r="AU49" s="30" t="str">
        <f>IF(AND(AT4=0,AT49&gt;=0), "",AT49/AT4)</f>
        <v/>
      </c>
      <c r="AV49" s="47" t="str">
        <f t="shared" si="23"/>
        <v/>
      </c>
      <c r="AW49" s="131">
        <f t="shared" si="40"/>
        <v>0</v>
      </c>
      <c r="AX49" s="30">
        <f>IF(AND(AW4=0,AW49&gt;=0), "",AW49/AW4)</f>
        <v>0</v>
      </c>
      <c r="AY49" s="47">
        <f>IF(AND(AW124=0,AW49&gt;=0),"",AW49/AW124)</f>
        <v>0</v>
      </c>
      <c r="AZ49" s="131">
        <f t="shared" si="29"/>
        <v>0</v>
      </c>
      <c r="BA49" s="30" t="str">
        <f>IF(AND(AZ4=0,AZ49&gt;=0), "",AZ49/AZ4)</f>
        <v/>
      </c>
      <c r="BB49" s="47" t="str">
        <f t="shared" si="24"/>
        <v/>
      </c>
      <c r="BC49" s="129">
        <f>+'N EERR LOS NA'!I48</f>
        <v>0</v>
      </c>
      <c r="BD49" s="30" t="str">
        <f>IF(AND(BC4=0,BC49&gt;=0), "",BC49/BC4)</f>
        <v/>
      </c>
      <c r="BE49" s="47" t="str">
        <f>IF(AND(BC124=0,BC49&gt;=0),"",BC49/BC124)</f>
        <v/>
      </c>
      <c r="BF49" s="30" t="str">
        <f t="shared" si="25"/>
        <v/>
      </c>
      <c r="BG49" s="130">
        <f t="shared" si="30"/>
        <v>0</v>
      </c>
      <c r="BH49" s="30">
        <f>IF(AND(BG4=0,BG49&gt;=0), "",BG49/BG4)</f>
        <v>0</v>
      </c>
      <c r="BI49" s="47">
        <f>IF(AND(BG124=0,BG49&gt;=0),"",BG49/BG124)</f>
        <v>0</v>
      </c>
      <c r="BJ49" s="129">
        <f>+'N EERR LOS NA'!J48</f>
        <v>0</v>
      </c>
      <c r="BK49" s="30" t="str">
        <f>IF(AND(BJ4=0,BJ49&gt;=0), "",BJ49/BJ4)</f>
        <v/>
      </c>
      <c r="BL49" s="47" t="str">
        <f>IF(AND(BJ124=0,BJ49&gt;=0),"",BJ49/BJ124)</f>
        <v/>
      </c>
      <c r="BM49" s="30" t="str">
        <f t="shared" si="9"/>
        <v/>
      </c>
      <c r="BN49" s="130">
        <f t="shared" si="31"/>
        <v>0</v>
      </c>
      <c r="BO49" s="30">
        <f>IF(AND(BN4=0,BN49&gt;=0), "",BN49/BN4)</f>
        <v>0</v>
      </c>
      <c r="BP49" s="47">
        <f>IF(AND(BN124=0,BN49&gt;=0),"",BN49/BN124)</f>
        <v>0</v>
      </c>
      <c r="BQ49" s="129">
        <f>+'N EERR LOS NA'!K48</f>
        <v>0</v>
      </c>
      <c r="BR49" s="30" t="str">
        <f>IF(AND(BQ4=0,BQ49&gt;=0), "",BQ49/BQ4)</f>
        <v/>
      </c>
      <c r="BS49" s="47" t="str">
        <f>IF(AND(BQ124=0,BQ49&gt;=0),"",BQ49/BQ124)</f>
        <v/>
      </c>
      <c r="BT49" s="30" t="str">
        <f t="shared" si="10"/>
        <v/>
      </c>
      <c r="BU49" s="130">
        <f t="shared" si="32"/>
        <v>0</v>
      </c>
      <c r="BV49" s="30">
        <f>IF(AND(BU4=0,BU49&gt;=0), "",BU49/BU4)</f>
        <v>0</v>
      </c>
      <c r="BW49" s="47">
        <f>IF(AND(BU124=0,BU49&gt;=0),"",BU49/BU124)</f>
        <v>0</v>
      </c>
      <c r="BX49" s="131">
        <f t="shared" si="33"/>
        <v>0</v>
      </c>
      <c r="BY49" s="30" t="str">
        <f>IF(AND(BX4=0,BX49&gt;=0), "",BX49/BX4)</f>
        <v/>
      </c>
      <c r="BZ49" s="47" t="str">
        <f t="shared" si="11"/>
        <v/>
      </c>
      <c r="CA49" s="129">
        <f>+'N EERR LOS NA'!L48</f>
        <v>0</v>
      </c>
      <c r="CB49" s="30" t="str">
        <f>IF(AND(CA4=0,CA49&gt;=0), "",CA49/CA4)</f>
        <v/>
      </c>
      <c r="CC49" s="47" t="str">
        <f>IF(AND(CA124=0,CA49&gt;=0),"",CA49/CA124)</f>
        <v/>
      </c>
      <c r="CD49" s="30" t="str">
        <f t="shared" si="26"/>
        <v/>
      </c>
      <c r="CE49" s="130">
        <f t="shared" si="34"/>
        <v>0</v>
      </c>
      <c r="CF49" s="30">
        <f>IF(AND(CE4=0,CE49&gt;=0), "",CE49/CE4)</f>
        <v>0</v>
      </c>
      <c r="CG49" s="47">
        <f>IF(AND(CE124=0,CE49&gt;=0),"",CE49/CE124)</f>
        <v>0</v>
      </c>
      <c r="CH49" s="129">
        <f>+'N EERR LOS NA'!M48</f>
        <v>0</v>
      </c>
      <c r="CI49" s="30" t="str">
        <f>IF(AND(CH4=0,CH49&gt;=0), "",CH49/CH4)</f>
        <v/>
      </c>
      <c r="CJ49" s="47" t="str">
        <f>IF(AND(CH124=0,CH49&gt;=0),"",CH49/CH124)</f>
        <v/>
      </c>
      <c r="CK49" s="30" t="str">
        <f t="shared" si="13"/>
        <v/>
      </c>
      <c r="CL49" s="130">
        <f t="shared" si="35"/>
        <v>0</v>
      </c>
      <c r="CM49" s="30">
        <f>IF(AND(CL4=0,CL49&gt;=0), "",CL49/CL4)</f>
        <v>0</v>
      </c>
      <c r="CN49" s="47">
        <f>IF(AND(CL124=0,CL49&gt;=0),"",CL49/CL124)</f>
        <v>0</v>
      </c>
      <c r="CO49" s="129">
        <f>+'N EERR LOS NA'!N48</f>
        <v>0</v>
      </c>
      <c r="CP49" s="30" t="str">
        <f>IF(AND(CO4=0,CO49&gt;=0), "",CO49/CO4)</f>
        <v/>
      </c>
      <c r="CQ49" s="47" t="str">
        <f>IF(AND(CO124=0,CO49&gt;=0),"",CO49/CO124)</f>
        <v/>
      </c>
      <c r="CR49" s="30" t="str">
        <f t="shared" si="14"/>
        <v/>
      </c>
      <c r="CS49" s="130">
        <f t="shared" si="36"/>
        <v>0</v>
      </c>
      <c r="CT49" s="30">
        <f>IF(AND(CS4=0,CS49&gt;=0), "",CS49/CS4)</f>
        <v>0</v>
      </c>
      <c r="CU49" s="47">
        <f>IF(AND(CS124=0,CS49&gt;=0),"",CS49/CS124)</f>
        <v>0</v>
      </c>
      <c r="CV49" s="131">
        <f t="shared" si="37"/>
        <v>0</v>
      </c>
      <c r="CW49" s="30" t="str">
        <f>IF(AND(CV4=0,CV49&gt;=0), "",CV49/CV4)</f>
        <v/>
      </c>
      <c r="CX49" s="47" t="str">
        <f t="shared" si="15"/>
        <v/>
      </c>
    </row>
    <row r="50" spans="1:102" outlineLevel="1" x14ac:dyDescent="0.3">
      <c r="A50" s="29" t="s">
        <v>12</v>
      </c>
      <c r="B50" s="129">
        <f>+'N EERR LOS NA'!B49</f>
        <v>0</v>
      </c>
      <c r="C50" s="30" t="str">
        <f>IF(AND(B4=0,B50&gt;=0), "",B50/B4)</f>
        <v/>
      </c>
      <c r="D50" s="47" t="str">
        <f>IF(AND(B124=0,B50&gt;=0),"",B50/B124)</f>
        <v/>
      </c>
      <c r="E50" s="129">
        <f>+'N EERR LOS NA'!C49</f>
        <v>91.859818548760416</v>
      </c>
      <c r="F50" s="30">
        <f>IF(AND(E4=0,E50&gt;=0), "",E50/E4)</f>
        <v>1.8841005917286404E-2</v>
      </c>
      <c r="G50" s="47">
        <f>IF(AND(E124=0,E50&gt;=0),"",E50/E124)</f>
        <v>1.8883720147918063E-2</v>
      </c>
      <c r="H50" s="129">
        <f>+'N EERR LOS NA'!D49</f>
        <v>105.45156928332504</v>
      </c>
      <c r="I50" s="30">
        <f>IF(AND(H4=0,H50&gt;=0), "",H50/H4)</f>
        <v>9.3332590363043744E-3</v>
      </c>
      <c r="J50" s="47">
        <f>IF(AND(H124=0,H50&gt;=0),"",H50/H124)</f>
        <v>2.1355646700772828E-2</v>
      </c>
      <c r="K50" s="30">
        <f t="shared" si="19"/>
        <v>0.14796187222327187</v>
      </c>
      <c r="L50" s="130">
        <f t="shared" si="38"/>
        <v>197.31138783208547</v>
      </c>
      <c r="M50" s="30">
        <f>IF(AND(L4=0,L50&gt;=0), "",L50/L4)</f>
        <v>1.2199295473625723E-2</v>
      </c>
      <c r="N50" s="47">
        <f>IF(AND(L124=0,L50&gt;=0),"",L50/L124)</f>
        <v>2.0128935722567888E-2</v>
      </c>
      <c r="O50" s="129">
        <f>+'N EERR LOS NA'!E49</f>
        <v>105.74971014835673</v>
      </c>
      <c r="P50" s="30">
        <f>IF(AND(O4=0,O50&gt;=0), "",O50/O4)</f>
        <v>1.6925248971642631E-2</v>
      </c>
      <c r="Q50" s="47">
        <f>IF(AND(O124=0,O50&gt;=0),"",O50/O124)</f>
        <v>2.0533562819535556E-2</v>
      </c>
      <c r="R50" s="30">
        <f t="shared" si="20"/>
        <v>2.8272776503746959E-3</v>
      </c>
      <c r="S50" s="130">
        <f t="shared" si="39"/>
        <v>303.06109798044218</v>
      </c>
      <c r="T50" s="30">
        <f>IF(AND(S4=0,S50&gt;=0), "",S50/S4)</f>
        <v>1.3516212398608271E-2</v>
      </c>
      <c r="U50" s="47">
        <f>IF(AND(S124=0,S50&gt;=0),"",S50/S124)</f>
        <v>2.0268301777715603E-2</v>
      </c>
      <c r="V50" s="131"/>
      <c r="W50" s="30" t="str">
        <f>IF(AND(V4=0,V50&gt;=0), "",V50/V4)</f>
        <v/>
      </c>
      <c r="X50" s="47">
        <f t="shared" si="21"/>
        <v>1</v>
      </c>
      <c r="Y50" s="129">
        <f>+'N EERR LOS NA'!F49</f>
        <v>112.22732580770727</v>
      </c>
      <c r="Z50" s="30">
        <f>IF(AND(Y4=0,Y50&gt;=0), "",Y50/Y4)</f>
        <v>5.5568148928613805E-3</v>
      </c>
      <c r="AA50" s="47">
        <f>IF(AND(Y124=0,Y50&gt;=0),"",Y50/Y124)</f>
        <v>2.0276939613987886E-2</v>
      </c>
      <c r="AB50" s="30">
        <f t="shared" si="22"/>
        <v>6.1254216680717823E-2</v>
      </c>
      <c r="AC50" s="130">
        <f t="shared" si="27"/>
        <v>415.28842378814943</v>
      </c>
      <c r="AD50" s="30">
        <f>IF(AND(AC4=0,AC50&gt;=0), "",AC50/AC4)</f>
        <v>9.74434945033943E-3</v>
      </c>
      <c r="AE50" s="47">
        <f>IF(AND(AC124=0,AC50&gt;=0),"",AC50/AC124)</f>
        <v>2.0270635336309507E-2</v>
      </c>
      <c r="AF50" s="129">
        <f>+'N EERR LOS NA'!G49</f>
        <v>152.65543662630873</v>
      </c>
      <c r="AG50" s="30">
        <f>IF(AND(AF4=0,AF50&gt;=0), "",AF50/AF4)</f>
        <v>1.1205282904388046E-2</v>
      </c>
      <c r="AH50" s="47">
        <f>IF(AND(AF124=0,AF50&gt;=0),"",AF50/AF124)</f>
        <v>2.5379116643809096E-2</v>
      </c>
      <c r="AI50" s="30">
        <f t="shared" si="4"/>
        <v>0.36023410989825999</v>
      </c>
      <c r="AJ50" s="130">
        <f t="shared" si="16"/>
        <v>567.94386041445819</v>
      </c>
      <c r="AK50" s="30">
        <f>IF(AND(AJ4=0,AJ50&gt;=0), "",AJ50/AJ4)</f>
        <v>1.0098232566990877E-2</v>
      </c>
      <c r="AL50" s="47">
        <f>IF(AND(AJ124=0,AJ50&gt;=0),"",AJ50/AJ124)</f>
        <v>2.143006854007597E-2</v>
      </c>
      <c r="AM50" s="129">
        <f>+'N EERR LOS NA'!H49</f>
        <v>159.22460073834665</v>
      </c>
      <c r="AN50" s="30">
        <f>IF(AND(AM4=0,AM50&gt;=0), "",AM50/AM4)</f>
        <v>1.385898583708132E-2</v>
      </c>
      <c r="AO50" s="47">
        <f>IF(AND(AM124=0,AM50&gt;=0),"",AM50/AM124)</f>
        <v>2.2234311236320834E-2</v>
      </c>
      <c r="AP50" s="30">
        <f t="shared" si="5"/>
        <v>4.3032624695305423E-2</v>
      </c>
      <c r="AQ50" s="130">
        <f t="shared" si="17"/>
        <v>727.16846115280487</v>
      </c>
      <c r="AR50" s="30">
        <f>IF(AND(AQ4=0,AQ50&gt;=0), "",AQ50/AQ4)</f>
        <v>1.0736154099281379E-2</v>
      </c>
      <c r="AS50" s="47">
        <f>IF(AND(AQ124=0,AQ50&gt;=0),"",AQ50/AQ124)</f>
        <v>2.1601154965151071E-2</v>
      </c>
      <c r="AT50" s="131">
        <f t="shared" si="28"/>
        <v>0</v>
      </c>
      <c r="AU50" s="30" t="str">
        <f>IF(AND(AT4=0,AT50&gt;=0), "",AT50/AT4)</f>
        <v/>
      </c>
      <c r="AV50" s="47">
        <f t="shared" si="23"/>
        <v>1</v>
      </c>
      <c r="AW50" s="131">
        <f t="shared" si="40"/>
        <v>121.19474352546747</v>
      </c>
      <c r="AX50" s="30">
        <f>IF(AND(AW4=0,AW50&gt;=0), "",AW50/AW4)</f>
        <v>1.0736154099281378E-2</v>
      </c>
      <c r="AY50" s="47">
        <f>IF(AND(AW124=0,AW50&gt;=0),"",AW50/AW124)</f>
        <v>2.1601154965151064E-2</v>
      </c>
      <c r="AZ50" s="131">
        <f t="shared" si="29"/>
        <v>0</v>
      </c>
      <c r="BA50" s="30" t="str">
        <f>IF(AND(AZ4=0,AZ50&gt;=0), "",AZ50/AZ4)</f>
        <v/>
      </c>
      <c r="BB50" s="47">
        <f t="shared" si="24"/>
        <v>1</v>
      </c>
      <c r="BC50" s="129">
        <f>+'N EERR LOS NA'!I49</f>
        <v>0</v>
      </c>
      <c r="BD50" s="30" t="str">
        <f>IF(AND(BC4=0,BC50&gt;=0), "",BC50/BC4)</f>
        <v/>
      </c>
      <c r="BE50" s="47" t="str">
        <f>IF(AND(BC124=0,BC50&gt;=0),"",BC50/BC124)</f>
        <v/>
      </c>
      <c r="BF50" s="30">
        <f t="shared" si="25"/>
        <v>-1</v>
      </c>
      <c r="BG50" s="130">
        <f t="shared" si="30"/>
        <v>727.16846115280487</v>
      </c>
      <c r="BH50" s="30">
        <f>IF(AND(BG4=0,BG50&gt;=0), "",BG50/BG4)</f>
        <v>1.0736154099281379E-2</v>
      </c>
      <c r="BI50" s="47">
        <f>IF(AND(BG124=0,BG50&gt;=0),"",BG50/BG124)</f>
        <v>2.1601154965151071E-2</v>
      </c>
      <c r="BJ50" s="129">
        <f>+'N EERR LOS NA'!J49</f>
        <v>0</v>
      </c>
      <c r="BK50" s="30" t="str">
        <f>IF(AND(BJ4=0,BJ50&gt;=0), "",BJ50/BJ4)</f>
        <v/>
      </c>
      <c r="BL50" s="47" t="str">
        <f>IF(AND(BJ124=0,BJ50&gt;=0),"",BJ50/BJ124)</f>
        <v/>
      </c>
      <c r="BM50" s="30" t="str">
        <f t="shared" si="9"/>
        <v/>
      </c>
      <c r="BN50" s="130">
        <f t="shared" si="31"/>
        <v>727.16846115280487</v>
      </c>
      <c r="BO50" s="30">
        <f>IF(AND(BN4=0,BN50&gt;=0), "",BN50/BN4)</f>
        <v>1.0736154099281379E-2</v>
      </c>
      <c r="BP50" s="47">
        <f>IF(AND(BN124=0,BN50&gt;=0),"",BN50/BN124)</f>
        <v>2.1601154965151071E-2</v>
      </c>
      <c r="BQ50" s="129">
        <f>+'N EERR LOS NA'!K49</f>
        <v>0</v>
      </c>
      <c r="BR50" s="30" t="str">
        <f>IF(AND(BQ4=0,BQ50&gt;=0), "",BQ50/BQ4)</f>
        <v/>
      </c>
      <c r="BS50" s="47" t="str">
        <f>IF(AND(BQ124=0,BQ50&gt;=0),"",BQ50/BQ124)</f>
        <v/>
      </c>
      <c r="BT50" s="30" t="str">
        <f t="shared" si="10"/>
        <v/>
      </c>
      <c r="BU50" s="130">
        <f t="shared" si="32"/>
        <v>727.16846115280487</v>
      </c>
      <c r="BV50" s="30">
        <f>IF(AND(BU4=0,BU50&gt;=0), "",BU50/BU4)</f>
        <v>1.0736154099281379E-2</v>
      </c>
      <c r="BW50" s="47">
        <f>IF(AND(BU124=0,BU50&gt;=0),"",BU50/BU124)</f>
        <v>2.1601154965151071E-2</v>
      </c>
      <c r="BX50" s="131">
        <f t="shared" si="33"/>
        <v>0</v>
      </c>
      <c r="BY50" s="30" t="str">
        <f>IF(AND(BX4=0,BX50&gt;=0), "",BX50/BX4)</f>
        <v/>
      </c>
      <c r="BZ50" s="47">
        <f t="shared" si="11"/>
        <v>1</v>
      </c>
      <c r="CA50" s="129">
        <f>+'N EERR LOS NA'!L49</f>
        <v>0</v>
      </c>
      <c r="CB50" s="30" t="str">
        <f>IF(AND(CA4=0,CA50&gt;=0), "",CA50/CA4)</f>
        <v/>
      </c>
      <c r="CC50" s="47" t="str">
        <f>IF(AND(CA124=0,CA50&gt;=0),"",CA50/CA124)</f>
        <v/>
      </c>
      <c r="CD50" s="30" t="str">
        <f t="shared" si="26"/>
        <v/>
      </c>
      <c r="CE50" s="130">
        <f t="shared" si="34"/>
        <v>727.16846115280487</v>
      </c>
      <c r="CF50" s="30">
        <f>IF(AND(CE4=0,CE50&gt;=0), "",CE50/CE4)</f>
        <v>1.0736154099281379E-2</v>
      </c>
      <c r="CG50" s="47">
        <f>IF(AND(CE124=0,CE50&gt;=0),"",CE50/CE124)</f>
        <v>2.1601154965151071E-2</v>
      </c>
      <c r="CH50" s="129">
        <f>+'N EERR LOS NA'!M49</f>
        <v>0</v>
      </c>
      <c r="CI50" s="30" t="str">
        <f>IF(AND(CH4=0,CH50&gt;=0), "",CH50/CH4)</f>
        <v/>
      </c>
      <c r="CJ50" s="47" t="str">
        <f>IF(AND(CH124=0,CH50&gt;=0),"",CH50/CH124)</f>
        <v/>
      </c>
      <c r="CK50" s="30" t="str">
        <f t="shared" si="13"/>
        <v/>
      </c>
      <c r="CL50" s="130">
        <f t="shared" si="35"/>
        <v>727.16846115280487</v>
      </c>
      <c r="CM50" s="30">
        <f>IF(AND(CL4=0,CL50&gt;=0), "",CL50/CL4)</f>
        <v>1.0736154099281379E-2</v>
      </c>
      <c r="CN50" s="47">
        <f>IF(AND(CL124=0,CL50&gt;=0),"",CL50/CL124)</f>
        <v>2.1601154965151071E-2</v>
      </c>
      <c r="CO50" s="129">
        <f>+'N EERR LOS NA'!N49</f>
        <v>0</v>
      </c>
      <c r="CP50" s="30" t="str">
        <f>IF(AND(CO4=0,CO50&gt;=0), "",CO50/CO4)</f>
        <v/>
      </c>
      <c r="CQ50" s="47" t="str">
        <f>IF(AND(CO124=0,CO50&gt;=0),"",CO50/CO124)</f>
        <v/>
      </c>
      <c r="CR50" s="30" t="str">
        <f t="shared" si="14"/>
        <v/>
      </c>
      <c r="CS50" s="130">
        <f t="shared" si="36"/>
        <v>727.16846115280487</v>
      </c>
      <c r="CT50" s="30">
        <f>IF(AND(CS4=0,CS50&gt;=0), "",CS50/CS4)</f>
        <v>1.0736154099281379E-2</v>
      </c>
      <c r="CU50" s="47">
        <f>IF(AND(CS124=0,CS50&gt;=0),"",CS50/CS124)</f>
        <v>2.1601154965151071E-2</v>
      </c>
      <c r="CV50" s="131">
        <f t="shared" si="37"/>
        <v>0</v>
      </c>
      <c r="CW50" s="30" t="str">
        <f>IF(AND(CV4=0,CV50&gt;=0), "",CV50/CV4)</f>
        <v/>
      </c>
      <c r="CX50" s="47">
        <f t="shared" si="15"/>
        <v>1</v>
      </c>
    </row>
    <row r="51" spans="1:102" outlineLevel="1" x14ac:dyDescent="0.3">
      <c r="A51" s="29" t="s">
        <v>13</v>
      </c>
      <c r="B51" s="129">
        <f>+'N EERR LOS NA'!B50</f>
        <v>0</v>
      </c>
      <c r="C51" s="30" t="str">
        <f>IF(AND(B4=0,B51&gt;=0), "",B51/B4)</f>
        <v/>
      </c>
      <c r="D51" s="47" t="str">
        <f>IF(AND(B124=0,B51&gt;=0),"",B51/B124)</f>
        <v/>
      </c>
      <c r="E51" s="129">
        <f>+'N EERR LOS NA'!C50</f>
        <v>46.632505693495538</v>
      </c>
      <c r="F51" s="30">
        <f>IF(AND(E4=0,E51&gt;=0), "",E51/E4)</f>
        <v>9.5646097454750254E-3</v>
      </c>
      <c r="G51" s="47">
        <f>IF(AND(E124=0,E51&gt;=0),"",E51/E124)</f>
        <v>9.5862935636513782E-3</v>
      </c>
      <c r="H51" s="129">
        <f>+'N EERR LOS NA'!D50</f>
        <v>52.725784641662521</v>
      </c>
      <c r="I51" s="30">
        <f>IF(AND(H4=0,H51&gt;=0), "",H51/H4)</f>
        <v>4.6666295181521872E-3</v>
      </c>
      <c r="J51" s="47">
        <f>IF(AND(H124=0,H51&gt;=0),"",H51/H124)</f>
        <v>1.0677823350386414E-2</v>
      </c>
      <c r="K51" s="30">
        <f t="shared" si="19"/>
        <v>0.1306659133484413</v>
      </c>
      <c r="L51" s="130">
        <f t="shared" si="38"/>
        <v>99.35829033515806</v>
      </c>
      <c r="M51" s="30">
        <f>IF(AND(L4=0,L51&gt;=0), "",L51/L4)</f>
        <v>6.1430876082246089E-3</v>
      </c>
      <c r="N51" s="47">
        <f>IF(AND(L124=0,L51&gt;=0),"",L51/L124)</f>
        <v>1.0136143998757136E-2</v>
      </c>
      <c r="O51" s="129">
        <f>+'N EERR LOS NA'!E50</f>
        <v>52.874855074178363</v>
      </c>
      <c r="P51" s="30">
        <f>IF(AND(O4=0,O51&gt;=0), "",O51/O4)</f>
        <v>8.4626244858213157E-3</v>
      </c>
      <c r="Q51" s="47">
        <f>IF(AND(O124=0,O51&gt;=0),"",O51/O124)</f>
        <v>1.0266781409767778E-2</v>
      </c>
      <c r="R51" s="30">
        <f t="shared" si="20"/>
        <v>2.8272776503746959E-3</v>
      </c>
      <c r="S51" s="130">
        <f t="shared" si="39"/>
        <v>152.23314540933643</v>
      </c>
      <c r="T51" s="30">
        <f>IF(AND(S4=0,S51&gt;=0), "",S51/S4)</f>
        <v>6.7894412749524048E-3</v>
      </c>
      <c r="U51" s="47">
        <f>IF(AND(S124=0,S51&gt;=0),"",S51/S124)</f>
        <v>1.0181139553339876E-2</v>
      </c>
      <c r="V51" s="131"/>
      <c r="W51" s="30" t="str">
        <f>IF(AND(V4=0,V51&gt;=0), "",V51/V4)</f>
        <v/>
      </c>
      <c r="X51" s="47">
        <f t="shared" si="21"/>
        <v>1</v>
      </c>
      <c r="Y51" s="129">
        <f>+'N EERR LOS NA'!F50</f>
        <v>56.113662903853637</v>
      </c>
      <c r="Z51" s="30">
        <f>IF(AND(Y4=0,Y51&gt;=0), "",Y51/Y4)</f>
        <v>2.7784074464306903E-3</v>
      </c>
      <c r="AA51" s="47">
        <f>IF(AND(Y124=0,Y51&gt;=0),"",Y51/Y124)</f>
        <v>1.0138469806993943E-2</v>
      </c>
      <c r="AB51" s="30">
        <f t="shared" si="22"/>
        <v>6.1254216680717823E-2</v>
      </c>
      <c r="AC51" s="130">
        <f t="shared" si="27"/>
        <v>208.34680831319008</v>
      </c>
      <c r="AD51" s="30">
        <f>IF(AND(AC4=0,AC51&gt;=0), "",AC51/AC4)</f>
        <v>4.8886604845558464E-3</v>
      </c>
      <c r="AE51" s="47">
        <f>IF(AND(AC124=0,AC51&gt;=0),"",AC51/AC124)</f>
        <v>1.0169612088573633E-2</v>
      </c>
      <c r="AF51" s="129">
        <f>+'N EERR LOS NA'!G50</f>
        <v>57.245788734865769</v>
      </c>
      <c r="AG51" s="30">
        <f>IF(AND(AF4=0,AF51&gt;=0), "",AF51/AF4)</f>
        <v>4.201981089145517E-3</v>
      </c>
      <c r="AH51" s="47">
        <f>IF(AND(AF124=0,AF51&gt;=0),"",AF51/AF124)</f>
        <v>9.5171687414284112E-3</v>
      </c>
      <c r="AI51" s="30">
        <f t="shared" si="4"/>
        <v>2.0175582423694941E-2</v>
      </c>
      <c r="AJ51" s="130">
        <f t="shared" si="16"/>
        <v>265.59259704805584</v>
      </c>
      <c r="AK51" s="30">
        <f>IF(AND(AJ4=0,AJ51&gt;=0), "",AJ51/AJ4)</f>
        <v>4.7223255677157176E-3</v>
      </c>
      <c r="AL51" s="47">
        <f>IF(AND(AJ124=0,AJ51&gt;=0),"",AJ51/AJ124)</f>
        <v>1.0021531977338587E-2</v>
      </c>
      <c r="AM51" s="129">
        <f>+'N EERR LOS NA'!H50</f>
        <v>59.709225276879998</v>
      </c>
      <c r="AN51" s="30">
        <f>IF(AND(AM4=0,AM51&gt;=0), "",AM51/AM4)</f>
        <v>5.1971196889054952E-3</v>
      </c>
      <c r="AO51" s="47">
        <f>IF(AND(AM124=0,AM51&gt;=0),"",AM51/AM124)</f>
        <v>8.3378667136203132E-3</v>
      </c>
      <c r="AP51" s="30">
        <f t="shared" si="5"/>
        <v>4.3032624695305548E-2</v>
      </c>
      <c r="AQ51" s="130">
        <f t="shared" si="17"/>
        <v>325.30182232493581</v>
      </c>
      <c r="AR51" s="30">
        <f>IF(AND(AQ4=0,AQ51&gt;=0), "",AQ51/AQ4)</f>
        <v>4.8028629950765452E-3</v>
      </c>
      <c r="AS51" s="47">
        <f>IF(AND(AQ124=0,AQ51&gt;=0),"",AQ51/AQ124)</f>
        <v>9.6633661247450178E-3</v>
      </c>
      <c r="AT51" s="131">
        <f t="shared" si="28"/>
        <v>0</v>
      </c>
      <c r="AU51" s="30" t="str">
        <f>IF(AND(AT4=0,AT51&gt;=0), "",AT51/AT4)</f>
        <v/>
      </c>
      <c r="AV51" s="47">
        <f t="shared" si="23"/>
        <v>1</v>
      </c>
      <c r="AW51" s="131">
        <f t="shared" si="40"/>
        <v>54.216970387489305</v>
      </c>
      <c r="AX51" s="30">
        <f>IF(AND(AW4=0,AW51&gt;=0), "",AW51/AW4)</f>
        <v>4.8028629950765444E-3</v>
      </c>
      <c r="AY51" s="47">
        <f>IF(AND(AW124=0,AW51&gt;=0),"",AW51/AW124)</f>
        <v>9.663366124745016E-3</v>
      </c>
      <c r="AZ51" s="131">
        <f t="shared" si="29"/>
        <v>0</v>
      </c>
      <c r="BA51" s="30" t="str">
        <f>IF(AND(AZ4=0,AZ51&gt;=0), "",AZ51/AZ4)</f>
        <v/>
      </c>
      <c r="BB51" s="47">
        <f t="shared" si="24"/>
        <v>1</v>
      </c>
      <c r="BC51" s="129">
        <f>+'N EERR LOS NA'!I50</f>
        <v>0</v>
      </c>
      <c r="BD51" s="30" t="str">
        <f>IF(AND(BC4=0,BC51&gt;=0), "",BC51/BC4)</f>
        <v/>
      </c>
      <c r="BE51" s="47" t="str">
        <f>IF(AND(BC124=0,BC51&gt;=0),"",BC51/BC124)</f>
        <v/>
      </c>
      <c r="BF51" s="30">
        <f t="shared" si="25"/>
        <v>-1</v>
      </c>
      <c r="BG51" s="130">
        <f t="shared" si="30"/>
        <v>325.30182232493581</v>
      </c>
      <c r="BH51" s="30">
        <f>IF(AND(BG4=0,BG51&gt;=0), "",BG51/BG4)</f>
        <v>4.8028629950765452E-3</v>
      </c>
      <c r="BI51" s="47">
        <f>IF(AND(BG124=0,BG51&gt;=0),"",BG51/BG124)</f>
        <v>9.6633661247450178E-3</v>
      </c>
      <c r="BJ51" s="129">
        <f>+'N EERR LOS NA'!J50</f>
        <v>0</v>
      </c>
      <c r="BK51" s="30" t="str">
        <f>IF(AND(BJ4=0,BJ51&gt;=0), "",BJ51/BJ4)</f>
        <v/>
      </c>
      <c r="BL51" s="47" t="str">
        <f>IF(AND(BJ124=0,BJ51&gt;=0),"",BJ51/BJ124)</f>
        <v/>
      </c>
      <c r="BM51" s="30" t="str">
        <f t="shared" si="9"/>
        <v/>
      </c>
      <c r="BN51" s="130">
        <f t="shared" si="31"/>
        <v>325.30182232493581</v>
      </c>
      <c r="BO51" s="30">
        <f>IF(AND(BN4=0,BN51&gt;=0), "",BN51/BN4)</f>
        <v>4.8028629950765452E-3</v>
      </c>
      <c r="BP51" s="47">
        <f>IF(AND(BN124=0,BN51&gt;=0),"",BN51/BN124)</f>
        <v>9.6633661247450178E-3</v>
      </c>
      <c r="BQ51" s="129">
        <f>+'N EERR LOS NA'!K50</f>
        <v>0</v>
      </c>
      <c r="BR51" s="30" t="str">
        <f>IF(AND(BQ4=0,BQ51&gt;=0), "",BQ51/BQ4)</f>
        <v/>
      </c>
      <c r="BS51" s="47" t="str">
        <f>IF(AND(BQ124=0,BQ51&gt;=0),"",BQ51/BQ124)</f>
        <v/>
      </c>
      <c r="BT51" s="30" t="str">
        <f t="shared" si="10"/>
        <v/>
      </c>
      <c r="BU51" s="130">
        <f t="shared" si="32"/>
        <v>325.30182232493581</v>
      </c>
      <c r="BV51" s="30">
        <f>IF(AND(BU4=0,BU51&gt;=0), "",BU51/BU4)</f>
        <v>4.8028629950765452E-3</v>
      </c>
      <c r="BW51" s="47">
        <f>IF(AND(BU124=0,BU51&gt;=0),"",BU51/BU124)</f>
        <v>9.6633661247450178E-3</v>
      </c>
      <c r="BX51" s="131">
        <f t="shared" si="33"/>
        <v>0</v>
      </c>
      <c r="BY51" s="30" t="str">
        <f>IF(AND(BX4=0,BX51&gt;=0), "",BX51/BX4)</f>
        <v/>
      </c>
      <c r="BZ51" s="47">
        <f t="shared" si="11"/>
        <v>1</v>
      </c>
      <c r="CA51" s="129">
        <f>+'N EERR LOS NA'!L50</f>
        <v>0</v>
      </c>
      <c r="CB51" s="30" t="str">
        <f>IF(AND(CA4=0,CA51&gt;=0), "",CA51/CA4)</f>
        <v/>
      </c>
      <c r="CC51" s="47" t="str">
        <f>IF(AND(CA124=0,CA51&gt;=0),"",CA51/CA124)</f>
        <v/>
      </c>
      <c r="CD51" s="30" t="str">
        <f t="shared" si="26"/>
        <v/>
      </c>
      <c r="CE51" s="130">
        <f t="shared" si="34"/>
        <v>325.30182232493581</v>
      </c>
      <c r="CF51" s="30">
        <f>IF(AND(CE4=0,CE51&gt;=0), "",CE51/CE4)</f>
        <v>4.8028629950765452E-3</v>
      </c>
      <c r="CG51" s="47">
        <f>IF(AND(CE124=0,CE51&gt;=0),"",CE51/CE124)</f>
        <v>9.6633661247450178E-3</v>
      </c>
      <c r="CH51" s="129">
        <f>+'N EERR LOS NA'!M50</f>
        <v>0</v>
      </c>
      <c r="CI51" s="30" t="str">
        <f>IF(AND(CH4=0,CH51&gt;=0), "",CH51/CH4)</f>
        <v/>
      </c>
      <c r="CJ51" s="47" t="str">
        <f>IF(AND(CH124=0,CH51&gt;=0),"",CH51/CH124)</f>
        <v/>
      </c>
      <c r="CK51" s="30" t="str">
        <f t="shared" si="13"/>
        <v/>
      </c>
      <c r="CL51" s="130">
        <f t="shared" si="35"/>
        <v>325.30182232493581</v>
      </c>
      <c r="CM51" s="30">
        <f>IF(AND(CL4=0,CL51&gt;=0), "",CL51/CL4)</f>
        <v>4.8028629950765452E-3</v>
      </c>
      <c r="CN51" s="47">
        <f>IF(AND(CL124=0,CL51&gt;=0),"",CL51/CL124)</f>
        <v>9.6633661247450178E-3</v>
      </c>
      <c r="CO51" s="129">
        <f>+'N EERR LOS NA'!N50</f>
        <v>0</v>
      </c>
      <c r="CP51" s="30" t="str">
        <f>IF(AND(CO4=0,CO51&gt;=0), "",CO51/CO4)</f>
        <v/>
      </c>
      <c r="CQ51" s="47" t="str">
        <f>IF(AND(CO124=0,CO51&gt;=0),"",CO51/CO124)</f>
        <v/>
      </c>
      <c r="CR51" s="30" t="str">
        <f t="shared" si="14"/>
        <v/>
      </c>
      <c r="CS51" s="130">
        <f t="shared" si="36"/>
        <v>325.30182232493581</v>
      </c>
      <c r="CT51" s="30">
        <f>IF(AND(CS4=0,CS51&gt;=0), "",CS51/CS4)</f>
        <v>4.8028629950765452E-3</v>
      </c>
      <c r="CU51" s="47">
        <f>IF(AND(CS124=0,CS51&gt;=0),"",CS51/CS124)</f>
        <v>9.6633661247450178E-3</v>
      </c>
      <c r="CV51" s="131">
        <f t="shared" si="37"/>
        <v>0</v>
      </c>
      <c r="CW51" s="30" t="str">
        <f>IF(AND(CV4=0,CV51&gt;=0), "",CV51/CV4)</f>
        <v/>
      </c>
      <c r="CX51" s="47">
        <f t="shared" si="15"/>
        <v>1</v>
      </c>
    </row>
    <row r="52" spans="1:102" outlineLevel="1" x14ac:dyDescent="0.3">
      <c r="A52" s="29" t="s">
        <v>14</v>
      </c>
      <c r="B52" s="129">
        <f>+'N EERR LOS NA'!B51</f>
        <v>0</v>
      </c>
      <c r="C52" s="30" t="str">
        <f>IF(AND(B4=0,B52&gt;=0), "",B52/B4)</f>
        <v/>
      </c>
      <c r="D52" s="47" t="str">
        <f>IF(AND(B124=0,B52&gt;=0),"",B52/B124)</f>
        <v/>
      </c>
      <c r="E52" s="129">
        <f>+'N EERR LOS NA'!C51</f>
        <v>0</v>
      </c>
      <c r="F52" s="30">
        <f>IF(AND(E4=0,E52&gt;=0), "",E52/E4)</f>
        <v>0</v>
      </c>
      <c r="G52" s="47">
        <f>IF(AND(E124=0,E52&gt;=0),"",E52/E124)</f>
        <v>0</v>
      </c>
      <c r="H52" s="129">
        <f>+'N EERR LOS NA'!D51</f>
        <v>0</v>
      </c>
      <c r="I52" s="30">
        <f>IF(AND(H4=0,H52&gt;=0), "",H52/H4)</f>
        <v>0</v>
      </c>
      <c r="J52" s="47">
        <f>IF(AND(H124=0,H52&gt;=0),"",H52/H124)</f>
        <v>0</v>
      </c>
      <c r="K52" s="30" t="str">
        <f t="shared" si="19"/>
        <v/>
      </c>
      <c r="L52" s="130">
        <f t="shared" si="38"/>
        <v>0</v>
      </c>
      <c r="M52" s="30">
        <f>IF(AND(L4=0,L52&gt;=0), "",L52/L4)</f>
        <v>0</v>
      </c>
      <c r="N52" s="47">
        <f>IF(AND(L124=0,L52&gt;=0),"",L52/L124)</f>
        <v>0</v>
      </c>
      <c r="O52" s="129">
        <f>+'N EERR LOS NA'!E51</f>
        <v>0</v>
      </c>
      <c r="P52" s="30">
        <f>IF(AND(O4=0,O52&gt;=0), "",O52/O4)</f>
        <v>0</v>
      </c>
      <c r="Q52" s="47">
        <f>IF(AND(O124=0,O52&gt;=0),"",O52/O124)</f>
        <v>0</v>
      </c>
      <c r="R52" s="30" t="str">
        <f t="shared" si="20"/>
        <v/>
      </c>
      <c r="S52" s="130">
        <f t="shared" si="39"/>
        <v>0</v>
      </c>
      <c r="T52" s="30">
        <f>IF(AND(S4=0,S52&gt;=0), "",S52/S4)</f>
        <v>0</v>
      </c>
      <c r="U52" s="47">
        <f>IF(AND(S124=0,S52&gt;=0),"",S52/S124)</f>
        <v>0</v>
      </c>
      <c r="V52" s="131"/>
      <c r="W52" s="30" t="str">
        <f>IF(AND(V4=0,V52&gt;=0), "",V52/V4)</f>
        <v/>
      </c>
      <c r="X52" s="47" t="str">
        <f t="shared" si="21"/>
        <v/>
      </c>
      <c r="Y52" s="129">
        <f>+'N EERR LOS NA'!F51</f>
        <v>0</v>
      </c>
      <c r="Z52" s="30">
        <f>IF(AND(Y4=0,Y52&gt;=0), "",Y52/Y4)</f>
        <v>0</v>
      </c>
      <c r="AA52" s="47">
        <f>IF(AND(Y124=0,Y52&gt;=0),"",Y52/Y124)</f>
        <v>0</v>
      </c>
      <c r="AB52" s="30" t="str">
        <f t="shared" si="22"/>
        <v/>
      </c>
      <c r="AC52" s="130">
        <f t="shared" si="27"/>
        <v>0</v>
      </c>
      <c r="AD52" s="30">
        <f>IF(AND(AC4=0,AC52&gt;=0), "",AC52/AC4)</f>
        <v>0</v>
      </c>
      <c r="AE52" s="47">
        <f>IF(AND(AC124=0,AC52&gt;=0),"",AC52/AC124)</f>
        <v>0</v>
      </c>
      <c r="AF52" s="129">
        <f>+'N EERR LOS NA'!G51</f>
        <v>0</v>
      </c>
      <c r="AG52" s="30">
        <f>IF(AND(AF4=0,AF52&gt;=0), "",AF52/AF4)</f>
        <v>0</v>
      </c>
      <c r="AH52" s="47">
        <f>IF(AND(AF124=0,AF52&gt;=0),"",AF52/AF124)</f>
        <v>0</v>
      </c>
      <c r="AI52" s="30" t="str">
        <f t="shared" si="4"/>
        <v/>
      </c>
      <c r="AJ52" s="130">
        <f t="shared" si="16"/>
        <v>0</v>
      </c>
      <c r="AK52" s="30">
        <f>IF(AND(AJ4=0,AJ52&gt;=0), "",AJ52/AJ4)</f>
        <v>0</v>
      </c>
      <c r="AL52" s="47">
        <f>IF(AND(AJ124=0,AJ52&gt;=0),"",AJ52/AJ124)</f>
        <v>0</v>
      </c>
      <c r="AM52" s="129">
        <f>+'N EERR LOS NA'!H51</f>
        <v>0</v>
      </c>
      <c r="AN52" s="30">
        <f>IF(AND(AM4=0,AM52&gt;=0), "",AM52/AM4)</f>
        <v>0</v>
      </c>
      <c r="AO52" s="47">
        <f>IF(AND(AM124=0,AM52&gt;=0),"",AM52/AM124)</f>
        <v>0</v>
      </c>
      <c r="AP52" s="30" t="str">
        <f t="shared" si="5"/>
        <v/>
      </c>
      <c r="AQ52" s="130">
        <f t="shared" si="17"/>
        <v>0</v>
      </c>
      <c r="AR52" s="30">
        <f>IF(AND(AQ4=0,AQ52&gt;=0), "",AQ52/AQ4)</f>
        <v>0</v>
      </c>
      <c r="AS52" s="47">
        <f>IF(AND(AQ124=0,AQ52&gt;=0),"",AQ52/AQ124)</f>
        <v>0</v>
      </c>
      <c r="AT52" s="131">
        <f t="shared" si="28"/>
        <v>0</v>
      </c>
      <c r="AU52" s="30" t="str">
        <f>IF(AND(AT4=0,AT52&gt;=0), "",AT52/AT4)</f>
        <v/>
      </c>
      <c r="AV52" s="47" t="str">
        <f t="shared" si="23"/>
        <v/>
      </c>
      <c r="AW52" s="131">
        <f t="shared" si="40"/>
        <v>0</v>
      </c>
      <c r="AX52" s="30">
        <f>IF(AND(AW4=0,AW52&gt;=0), "",AW52/AW4)</f>
        <v>0</v>
      </c>
      <c r="AY52" s="47">
        <f>IF(AND(AW124=0,AW52&gt;=0),"",AW52/AW124)</f>
        <v>0</v>
      </c>
      <c r="AZ52" s="131">
        <f t="shared" si="29"/>
        <v>0</v>
      </c>
      <c r="BA52" s="30" t="str">
        <f>IF(AND(AZ4=0,AZ52&gt;=0), "",AZ52/AZ4)</f>
        <v/>
      </c>
      <c r="BB52" s="47" t="str">
        <f t="shared" si="24"/>
        <v/>
      </c>
      <c r="BC52" s="129">
        <f>+'N EERR LOS NA'!I51</f>
        <v>0</v>
      </c>
      <c r="BD52" s="30" t="str">
        <f>IF(AND(BC4=0,BC52&gt;=0), "",BC52/BC4)</f>
        <v/>
      </c>
      <c r="BE52" s="47" t="str">
        <f>IF(AND(BC124=0,BC52&gt;=0),"",BC52/BC124)</f>
        <v/>
      </c>
      <c r="BF52" s="30" t="str">
        <f t="shared" si="25"/>
        <v/>
      </c>
      <c r="BG52" s="130">
        <f t="shared" si="30"/>
        <v>0</v>
      </c>
      <c r="BH52" s="30">
        <f>IF(AND(BG4=0,BG52&gt;=0), "",BG52/BG4)</f>
        <v>0</v>
      </c>
      <c r="BI52" s="47">
        <f>IF(AND(BG124=0,BG52&gt;=0),"",BG52/BG124)</f>
        <v>0</v>
      </c>
      <c r="BJ52" s="129">
        <f>+'N EERR LOS NA'!J51</f>
        <v>0</v>
      </c>
      <c r="BK52" s="30" t="str">
        <f>IF(AND(BJ4=0,BJ52&gt;=0), "",BJ52/BJ4)</f>
        <v/>
      </c>
      <c r="BL52" s="47" t="str">
        <f>IF(AND(BJ124=0,BJ52&gt;=0),"",BJ52/BJ124)</f>
        <v/>
      </c>
      <c r="BM52" s="30" t="str">
        <f t="shared" si="9"/>
        <v/>
      </c>
      <c r="BN52" s="130">
        <f t="shared" si="31"/>
        <v>0</v>
      </c>
      <c r="BO52" s="30">
        <f>IF(AND(BN4=0,BN52&gt;=0), "",BN52/BN4)</f>
        <v>0</v>
      </c>
      <c r="BP52" s="47">
        <f>IF(AND(BN124=0,BN52&gt;=0),"",BN52/BN124)</f>
        <v>0</v>
      </c>
      <c r="BQ52" s="129">
        <f>+'N EERR LOS NA'!K51</f>
        <v>0</v>
      </c>
      <c r="BR52" s="30" t="str">
        <f>IF(AND(BQ4=0,BQ52&gt;=0), "",BQ52/BQ4)</f>
        <v/>
      </c>
      <c r="BS52" s="47" t="str">
        <f>IF(AND(BQ124=0,BQ52&gt;=0),"",BQ52/BQ124)</f>
        <v/>
      </c>
      <c r="BT52" s="30" t="str">
        <f t="shared" si="10"/>
        <v/>
      </c>
      <c r="BU52" s="130">
        <f t="shared" si="32"/>
        <v>0</v>
      </c>
      <c r="BV52" s="30">
        <f>IF(AND(BU4=0,BU52&gt;=0), "",BU52/BU4)</f>
        <v>0</v>
      </c>
      <c r="BW52" s="47">
        <f>IF(AND(BU124=0,BU52&gt;=0),"",BU52/BU124)</f>
        <v>0</v>
      </c>
      <c r="BX52" s="131">
        <f t="shared" si="33"/>
        <v>0</v>
      </c>
      <c r="BY52" s="30" t="str">
        <f>IF(AND(BX4=0,BX52&gt;=0), "",BX52/BX4)</f>
        <v/>
      </c>
      <c r="BZ52" s="47" t="str">
        <f t="shared" si="11"/>
        <v/>
      </c>
      <c r="CA52" s="129">
        <f>+'N EERR LOS NA'!L51</f>
        <v>0</v>
      </c>
      <c r="CB52" s="30" t="str">
        <f>IF(AND(CA4=0,CA52&gt;=0), "",CA52/CA4)</f>
        <v/>
      </c>
      <c r="CC52" s="47" t="str">
        <f>IF(AND(CA124=0,CA52&gt;=0),"",CA52/CA124)</f>
        <v/>
      </c>
      <c r="CD52" s="30" t="str">
        <f t="shared" si="26"/>
        <v/>
      </c>
      <c r="CE52" s="130">
        <f t="shared" si="34"/>
        <v>0</v>
      </c>
      <c r="CF52" s="30">
        <f>IF(AND(CE4=0,CE52&gt;=0), "",CE52/CE4)</f>
        <v>0</v>
      </c>
      <c r="CG52" s="47">
        <f>IF(AND(CE124=0,CE52&gt;=0),"",CE52/CE124)</f>
        <v>0</v>
      </c>
      <c r="CH52" s="129">
        <f>+'N EERR LOS NA'!M51</f>
        <v>0</v>
      </c>
      <c r="CI52" s="30" t="str">
        <f>IF(AND(CH4=0,CH52&gt;=0), "",CH52/CH4)</f>
        <v/>
      </c>
      <c r="CJ52" s="47" t="str">
        <f>IF(AND(CH124=0,CH52&gt;=0),"",CH52/CH124)</f>
        <v/>
      </c>
      <c r="CK52" s="30" t="str">
        <f t="shared" si="13"/>
        <v/>
      </c>
      <c r="CL52" s="130">
        <f t="shared" si="35"/>
        <v>0</v>
      </c>
      <c r="CM52" s="30">
        <f>IF(AND(CL4=0,CL52&gt;=0), "",CL52/CL4)</f>
        <v>0</v>
      </c>
      <c r="CN52" s="47">
        <f>IF(AND(CL124=0,CL52&gt;=0),"",CL52/CL124)</f>
        <v>0</v>
      </c>
      <c r="CO52" s="129">
        <f>+'N EERR LOS NA'!N51</f>
        <v>0</v>
      </c>
      <c r="CP52" s="30" t="str">
        <f>IF(AND(CO4=0,CO52&gt;=0), "",CO52/CO4)</f>
        <v/>
      </c>
      <c r="CQ52" s="47" t="str">
        <f>IF(AND(CO124=0,CO52&gt;=0),"",CO52/CO124)</f>
        <v/>
      </c>
      <c r="CR52" s="30" t="str">
        <f t="shared" si="14"/>
        <v/>
      </c>
      <c r="CS52" s="130">
        <f t="shared" si="36"/>
        <v>0</v>
      </c>
      <c r="CT52" s="30">
        <f>IF(AND(CS4=0,CS52&gt;=0), "",CS52/CS4)</f>
        <v>0</v>
      </c>
      <c r="CU52" s="47">
        <f>IF(AND(CS124=0,CS52&gt;=0),"",CS52/CS124)</f>
        <v>0</v>
      </c>
      <c r="CV52" s="131">
        <f t="shared" si="37"/>
        <v>0</v>
      </c>
      <c r="CW52" s="30" t="str">
        <f>IF(AND(CV4=0,CV52&gt;=0), "",CV52/CV4)</f>
        <v/>
      </c>
      <c r="CX52" s="47" t="str">
        <f t="shared" si="15"/>
        <v/>
      </c>
    </row>
    <row r="53" spans="1:102" outlineLevel="1" x14ac:dyDescent="0.3">
      <c r="A53" s="29" t="s">
        <v>15</v>
      </c>
      <c r="B53" s="129">
        <f>+'N EERR LOS NA'!B52</f>
        <v>0</v>
      </c>
      <c r="C53" s="30" t="str">
        <f>IF(AND(B4=0,B53&gt;=0), "",B53/B4)</f>
        <v/>
      </c>
      <c r="D53" s="47" t="str">
        <f>IF(AND(B124=0,B53&gt;=0),"",B53/B124)</f>
        <v/>
      </c>
      <c r="E53" s="129">
        <f>+'N EERR LOS NA'!C52</f>
        <v>0</v>
      </c>
      <c r="F53" s="30">
        <f>IF(AND(E4=0,E53&gt;=0), "",E53/E4)</f>
        <v>0</v>
      </c>
      <c r="G53" s="47">
        <f>IF(AND(E124=0,E53&gt;=0),"",E53/E124)</f>
        <v>0</v>
      </c>
      <c r="H53" s="129">
        <f>+'N EERR LOS NA'!D52</f>
        <v>0</v>
      </c>
      <c r="I53" s="30">
        <f>IF(AND(H4=0,H53&gt;=0), "",H53/H4)</f>
        <v>0</v>
      </c>
      <c r="J53" s="47">
        <f>IF(AND(H124=0,H53&gt;=0),"",H53/H124)</f>
        <v>0</v>
      </c>
      <c r="K53" s="30" t="str">
        <f t="shared" si="19"/>
        <v/>
      </c>
      <c r="L53" s="130">
        <f t="shared" si="38"/>
        <v>0</v>
      </c>
      <c r="M53" s="30">
        <f>IF(AND(L4=0,L53&gt;=0), "",L53/L4)</f>
        <v>0</v>
      </c>
      <c r="N53" s="47">
        <f>IF(AND(L124=0,L53&gt;=0),"",L53/L124)</f>
        <v>0</v>
      </c>
      <c r="O53" s="129">
        <f>+'N EERR LOS NA'!E52</f>
        <v>0</v>
      </c>
      <c r="P53" s="30">
        <f>IF(AND(O4=0,O53&gt;=0), "",O53/O4)</f>
        <v>0</v>
      </c>
      <c r="Q53" s="47">
        <f>IF(AND(O124=0,O53&gt;=0),"",O53/O124)</f>
        <v>0</v>
      </c>
      <c r="R53" s="30" t="str">
        <f t="shared" si="20"/>
        <v/>
      </c>
      <c r="S53" s="130">
        <f t="shared" si="39"/>
        <v>0</v>
      </c>
      <c r="T53" s="30">
        <f>IF(AND(S4=0,S53&gt;=0), "",S53/S4)</f>
        <v>0</v>
      </c>
      <c r="U53" s="47">
        <f>IF(AND(S124=0,S53&gt;=0),"",S53/S124)</f>
        <v>0</v>
      </c>
      <c r="V53" s="131"/>
      <c r="W53" s="30" t="str">
        <f>IF(AND(V4=0,V53&gt;=0), "",V53/V4)</f>
        <v/>
      </c>
      <c r="X53" s="47" t="str">
        <f t="shared" si="21"/>
        <v/>
      </c>
      <c r="Y53" s="129">
        <f>+'N EERR LOS NA'!F52</f>
        <v>0</v>
      </c>
      <c r="Z53" s="30">
        <f>IF(AND(Y4=0,Y53&gt;=0), "",Y53/Y4)</f>
        <v>0</v>
      </c>
      <c r="AA53" s="47">
        <f>IF(AND(Y124=0,Y53&gt;=0),"",Y53/Y124)</f>
        <v>0</v>
      </c>
      <c r="AB53" s="30" t="str">
        <f t="shared" si="22"/>
        <v/>
      </c>
      <c r="AC53" s="130">
        <f t="shared" si="27"/>
        <v>0</v>
      </c>
      <c r="AD53" s="30">
        <f>IF(AND(AC4=0,AC53&gt;=0), "",AC53/AC4)</f>
        <v>0</v>
      </c>
      <c r="AE53" s="47">
        <f>IF(AND(AC124=0,AC53&gt;=0),"",AC53/AC124)</f>
        <v>0</v>
      </c>
      <c r="AF53" s="129">
        <f>+'N EERR LOS NA'!G52</f>
        <v>0</v>
      </c>
      <c r="AG53" s="30">
        <f>IF(AND(AF4=0,AF53&gt;=0), "",AF53/AF4)</f>
        <v>0</v>
      </c>
      <c r="AH53" s="47">
        <f>IF(AND(AF124=0,AF53&gt;=0),"",AF53/AF124)</f>
        <v>0</v>
      </c>
      <c r="AI53" s="30" t="str">
        <f t="shared" si="4"/>
        <v/>
      </c>
      <c r="AJ53" s="130">
        <f t="shared" si="16"/>
        <v>0</v>
      </c>
      <c r="AK53" s="30">
        <f>IF(AND(AJ4=0,AJ53&gt;=0), "",AJ53/AJ4)</f>
        <v>0</v>
      </c>
      <c r="AL53" s="47">
        <f>IF(AND(AJ124=0,AJ53&gt;=0),"",AJ53/AJ124)</f>
        <v>0</v>
      </c>
      <c r="AM53" s="129">
        <f>+'N EERR LOS NA'!H52</f>
        <v>0</v>
      </c>
      <c r="AN53" s="30">
        <f>IF(AND(AM4=0,AM53&gt;=0), "",AM53/AM4)</f>
        <v>0</v>
      </c>
      <c r="AO53" s="47">
        <f>IF(AND(AM124=0,AM53&gt;=0),"",AM53/AM124)</f>
        <v>0</v>
      </c>
      <c r="AP53" s="30" t="str">
        <f t="shared" si="5"/>
        <v/>
      </c>
      <c r="AQ53" s="130">
        <f t="shared" si="17"/>
        <v>0</v>
      </c>
      <c r="AR53" s="30">
        <f>IF(AND(AQ4=0,AQ53&gt;=0), "",AQ53/AQ4)</f>
        <v>0</v>
      </c>
      <c r="AS53" s="47">
        <f>IF(AND(AQ124=0,AQ53&gt;=0),"",AQ53/AQ124)</f>
        <v>0</v>
      </c>
      <c r="AT53" s="131">
        <f t="shared" si="28"/>
        <v>0</v>
      </c>
      <c r="AU53" s="30" t="str">
        <f>IF(AND(AT4=0,AT53&gt;=0), "",AT53/AT4)</f>
        <v/>
      </c>
      <c r="AV53" s="47" t="str">
        <f t="shared" si="23"/>
        <v/>
      </c>
      <c r="AW53" s="131">
        <f t="shared" si="40"/>
        <v>0</v>
      </c>
      <c r="AX53" s="30">
        <f>IF(AND(AW4=0,AW53&gt;=0), "",AW53/AW4)</f>
        <v>0</v>
      </c>
      <c r="AY53" s="47">
        <f>IF(AND(AW124=0,AW53&gt;=0),"",AW53/AW124)</f>
        <v>0</v>
      </c>
      <c r="AZ53" s="131">
        <f t="shared" si="29"/>
        <v>0</v>
      </c>
      <c r="BA53" s="30" t="str">
        <f>IF(AND(AZ4=0,AZ53&gt;=0), "",AZ53/AZ4)</f>
        <v/>
      </c>
      <c r="BB53" s="47" t="str">
        <f t="shared" si="24"/>
        <v/>
      </c>
      <c r="BC53" s="129">
        <f>+'N EERR LOS NA'!I52</f>
        <v>0</v>
      </c>
      <c r="BD53" s="30" t="str">
        <f>IF(AND(BC4=0,BC53&gt;=0), "",BC53/BC4)</f>
        <v/>
      </c>
      <c r="BE53" s="47" t="str">
        <f>IF(AND(BC124=0,BC53&gt;=0),"",BC53/BC124)</f>
        <v/>
      </c>
      <c r="BF53" s="30" t="str">
        <f t="shared" si="25"/>
        <v/>
      </c>
      <c r="BG53" s="130">
        <f t="shared" si="30"/>
        <v>0</v>
      </c>
      <c r="BH53" s="30">
        <f>IF(AND(BG4=0,BG53&gt;=0), "",BG53/BG4)</f>
        <v>0</v>
      </c>
      <c r="BI53" s="47">
        <f>IF(AND(BG124=0,BG53&gt;=0),"",BG53/BG124)</f>
        <v>0</v>
      </c>
      <c r="BJ53" s="129">
        <f>+'N EERR LOS NA'!J52</f>
        <v>0</v>
      </c>
      <c r="BK53" s="30" t="str">
        <f>IF(AND(BJ4=0,BJ53&gt;=0), "",BJ53/BJ4)</f>
        <v/>
      </c>
      <c r="BL53" s="47" t="str">
        <f>IF(AND(BJ124=0,BJ53&gt;=0),"",BJ53/BJ124)</f>
        <v/>
      </c>
      <c r="BM53" s="30" t="str">
        <f t="shared" si="9"/>
        <v/>
      </c>
      <c r="BN53" s="130">
        <f t="shared" si="31"/>
        <v>0</v>
      </c>
      <c r="BO53" s="30">
        <f>IF(AND(BN4=0,BN53&gt;=0), "",BN53/BN4)</f>
        <v>0</v>
      </c>
      <c r="BP53" s="47">
        <f>IF(AND(BN124=0,BN53&gt;=0),"",BN53/BN124)</f>
        <v>0</v>
      </c>
      <c r="BQ53" s="129">
        <f>+'N EERR LOS NA'!K52</f>
        <v>0</v>
      </c>
      <c r="BR53" s="30" t="str">
        <f>IF(AND(BQ4=0,BQ53&gt;=0), "",BQ53/BQ4)</f>
        <v/>
      </c>
      <c r="BS53" s="47" t="str">
        <f>IF(AND(BQ124=0,BQ53&gt;=0),"",BQ53/BQ124)</f>
        <v/>
      </c>
      <c r="BT53" s="30" t="str">
        <f t="shared" si="10"/>
        <v/>
      </c>
      <c r="BU53" s="130">
        <f t="shared" si="32"/>
        <v>0</v>
      </c>
      <c r="BV53" s="30">
        <f>IF(AND(BU4=0,BU53&gt;=0), "",BU53/BU4)</f>
        <v>0</v>
      </c>
      <c r="BW53" s="47">
        <f>IF(AND(BU124=0,BU53&gt;=0),"",BU53/BU124)</f>
        <v>0</v>
      </c>
      <c r="BX53" s="131">
        <f t="shared" si="33"/>
        <v>0</v>
      </c>
      <c r="BY53" s="30" t="str">
        <f>IF(AND(BX4=0,BX53&gt;=0), "",BX53/BX4)</f>
        <v/>
      </c>
      <c r="BZ53" s="47" t="str">
        <f t="shared" si="11"/>
        <v/>
      </c>
      <c r="CA53" s="129">
        <f>+'N EERR LOS NA'!L52</f>
        <v>0</v>
      </c>
      <c r="CB53" s="30" t="str">
        <f>IF(AND(CA4=0,CA53&gt;=0), "",CA53/CA4)</f>
        <v/>
      </c>
      <c r="CC53" s="47" t="str">
        <f>IF(AND(CA124=0,CA53&gt;=0),"",CA53/CA124)</f>
        <v/>
      </c>
      <c r="CD53" s="30" t="str">
        <f t="shared" si="26"/>
        <v/>
      </c>
      <c r="CE53" s="130">
        <f t="shared" si="34"/>
        <v>0</v>
      </c>
      <c r="CF53" s="30">
        <f>IF(AND(CE4=0,CE53&gt;=0), "",CE53/CE4)</f>
        <v>0</v>
      </c>
      <c r="CG53" s="47">
        <f>IF(AND(CE124=0,CE53&gt;=0),"",CE53/CE124)</f>
        <v>0</v>
      </c>
      <c r="CH53" s="129">
        <f>+'N EERR LOS NA'!M52</f>
        <v>0</v>
      </c>
      <c r="CI53" s="30" t="str">
        <f>IF(AND(CH4=0,CH53&gt;=0), "",CH53/CH4)</f>
        <v/>
      </c>
      <c r="CJ53" s="47" t="str">
        <f>IF(AND(CH124=0,CH53&gt;=0),"",CH53/CH124)</f>
        <v/>
      </c>
      <c r="CK53" s="30" t="str">
        <f t="shared" si="13"/>
        <v/>
      </c>
      <c r="CL53" s="130">
        <f t="shared" si="35"/>
        <v>0</v>
      </c>
      <c r="CM53" s="30">
        <f>IF(AND(CL4=0,CL53&gt;=0), "",CL53/CL4)</f>
        <v>0</v>
      </c>
      <c r="CN53" s="47">
        <f>IF(AND(CL124=0,CL53&gt;=0),"",CL53/CL124)</f>
        <v>0</v>
      </c>
      <c r="CO53" s="129">
        <f>+'N EERR LOS NA'!N52</f>
        <v>0</v>
      </c>
      <c r="CP53" s="30" t="str">
        <f>IF(AND(CO4=0,CO53&gt;=0), "",CO53/CO4)</f>
        <v/>
      </c>
      <c r="CQ53" s="47" t="str">
        <f>IF(AND(CO124=0,CO53&gt;=0),"",CO53/CO124)</f>
        <v/>
      </c>
      <c r="CR53" s="30" t="str">
        <f t="shared" si="14"/>
        <v/>
      </c>
      <c r="CS53" s="130">
        <f t="shared" si="36"/>
        <v>0</v>
      </c>
      <c r="CT53" s="30">
        <f>IF(AND(CS4=0,CS53&gt;=0), "",CS53/CS4)</f>
        <v>0</v>
      </c>
      <c r="CU53" s="47">
        <f>IF(AND(CS124=0,CS53&gt;=0),"",CS53/CS124)</f>
        <v>0</v>
      </c>
      <c r="CV53" s="131">
        <f t="shared" si="37"/>
        <v>0</v>
      </c>
      <c r="CW53" s="30" t="str">
        <f>IF(AND(CV4=0,CV53&gt;=0), "",CV53/CV4)</f>
        <v/>
      </c>
      <c r="CX53" s="47" t="str">
        <f t="shared" si="15"/>
        <v/>
      </c>
    </row>
    <row r="54" spans="1:102" outlineLevel="1" x14ac:dyDescent="0.3">
      <c r="A54" s="29" t="s">
        <v>16</v>
      </c>
      <c r="B54" s="129">
        <f>+'N EERR LOS NA'!B53</f>
        <v>0</v>
      </c>
      <c r="C54" s="30" t="str">
        <f>IF(AND(B4=0,B54&gt;=0), "",B54/B4)</f>
        <v/>
      </c>
      <c r="D54" s="47" t="str">
        <f>IF(AND(B124=0,B54&gt;=0),"",B54/B124)</f>
        <v/>
      </c>
      <c r="E54" s="129">
        <f>+'N EERR LOS NA'!C53</f>
        <v>9.6498198448406765</v>
      </c>
      <c r="F54" s="30">
        <f>IF(AND(E4=0,E54&gt;=0), "",E54/E4)</f>
        <v>1.9792365766636319E-3</v>
      </c>
      <c r="G54" s="47">
        <f>IF(AND(E124=0,E54&gt;=0),"",E54/E124)</f>
        <v>1.9837236814382584E-3</v>
      </c>
      <c r="H54" s="129">
        <f>+'N EERR LOS NA'!D53</f>
        <v>0</v>
      </c>
      <c r="I54" s="30">
        <f>IF(AND(H4=0,H54&gt;=0), "",H54/H4)</f>
        <v>0</v>
      </c>
      <c r="J54" s="47">
        <f>IF(AND(H124=0,H54&gt;=0),"",H54/H124)</f>
        <v>0</v>
      </c>
      <c r="K54" s="30">
        <f t="shared" si="19"/>
        <v>-1</v>
      </c>
      <c r="L54" s="130">
        <f t="shared" si="38"/>
        <v>9.6498198448406765</v>
      </c>
      <c r="M54" s="30">
        <f>IF(AND(L4=0,L54&gt;=0), "",L54/L4)</f>
        <v>5.9662549054011335E-4</v>
      </c>
      <c r="N54" s="47">
        <f>IF(AND(L124=0,L54&gt;=0),"",L54/L124)</f>
        <v>9.8443686157871071E-4</v>
      </c>
      <c r="O54" s="129">
        <f>+'N EERR LOS NA'!E53</f>
        <v>0</v>
      </c>
      <c r="P54" s="30">
        <f>IF(AND(O4=0,O54&gt;=0), "",O54/O4)</f>
        <v>0</v>
      </c>
      <c r="Q54" s="47">
        <f>IF(AND(O124=0,O54&gt;=0),"",O54/O124)</f>
        <v>0</v>
      </c>
      <c r="R54" s="30" t="str">
        <f t="shared" si="20"/>
        <v/>
      </c>
      <c r="S54" s="130">
        <f t="shared" si="39"/>
        <v>9.6498198448406765</v>
      </c>
      <c r="T54" s="30">
        <f>IF(AND(S4=0,S54&gt;=0), "",S54/S4)</f>
        <v>4.3037201244347381E-4</v>
      </c>
      <c r="U54" s="47">
        <f>IF(AND(S124=0,S54&gt;=0),"",S54/S124)</f>
        <v>6.4536643607237751E-4</v>
      </c>
      <c r="V54" s="131"/>
      <c r="W54" s="30" t="str">
        <f>IF(AND(V4=0,V54&gt;=0), "",V54/V4)</f>
        <v/>
      </c>
      <c r="X54" s="47">
        <f t="shared" si="21"/>
        <v>1</v>
      </c>
      <c r="Y54" s="129">
        <f>+'N EERR LOS NA'!F53</f>
        <v>0</v>
      </c>
      <c r="Z54" s="30">
        <f>IF(AND(Y4=0,Y54&gt;=0), "",Y54/Y4)</f>
        <v>0</v>
      </c>
      <c r="AA54" s="47">
        <f>IF(AND(Y124=0,Y54&gt;=0),"",Y54/Y124)</f>
        <v>0</v>
      </c>
      <c r="AB54" s="30" t="str">
        <f t="shared" si="22"/>
        <v/>
      </c>
      <c r="AC54" s="130">
        <f t="shared" si="27"/>
        <v>9.6498198448406765</v>
      </c>
      <c r="AD54" s="30">
        <f>IF(AND(AC4=0,AC54&gt;=0), "",AC54/AC4)</f>
        <v>2.2642388112632729E-4</v>
      </c>
      <c r="AE54" s="47">
        <f>IF(AND(AC124=0,AC54&gt;=0),"",AC54/AC124)</f>
        <v>4.710171724787431E-4</v>
      </c>
      <c r="AF54" s="129">
        <f>+'N EERR LOS NA'!G53</f>
        <v>7.632771831315436</v>
      </c>
      <c r="AG54" s="30">
        <f>IF(AND(AF4=0,AF54&gt;=0), "",AF54/AF4)</f>
        <v>5.6026414521940225E-4</v>
      </c>
      <c r="AH54" s="47">
        <f>IF(AND(AF124=0,AF54&gt;=0),"",AF54/AF124)</f>
        <v>1.2689558321904548E-3</v>
      </c>
      <c r="AI54" s="30">
        <f t="shared" si="4"/>
        <v>1</v>
      </c>
      <c r="AJ54" s="130">
        <f t="shared" si="16"/>
        <v>17.282591676156112</v>
      </c>
      <c r="AK54" s="30">
        <f>IF(AND(AJ4=0,AJ54&gt;=0), "",AJ54/AJ4)</f>
        <v>3.0729028390025405E-4</v>
      </c>
      <c r="AL54" s="47">
        <f>IF(AND(AJ124=0,AJ54&gt;=0),"",AJ54/AJ124)</f>
        <v>6.5211924977918729E-4</v>
      </c>
      <c r="AM54" s="129">
        <f>+'N EERR LOS NA'!H53</f>
        <v>18.780541657087987</v>
      </c>
      <c r="AN54" s="30">
        <f>IF(AND(AM4=0,AM54&gt;=0), "",AM54/AM4)</f>
        <v>1.6346673794837415E-3</v>
      </c>
      <c r="AO54" s="47">
        <f>IF(AND(AM124=0,AM54&gt;=0),"",AM54/AM124)</f>
        <v>2.6225370103240423E-3</v>
      </c>
      <c r="AP54" s="30">
        <f t="shared" si="5"/>
        <v>1.4605139616562255</v>
      </c>
      <c r="AQ54" s="130">
        <f t="shared" si="17"/>
        <v>36.063133333244096</v>
      </c>
      <c r="AR54" s="30">
        <f>IF(AND(AQ4=0,AQ54&gt;=0), "",AQ54/AQ4)</f>
        <v>5.3244795044442793E-4</v>
      </c>
      <c r="AS54" s="47">
        <f>IF(AND(AQ124=0,AQ54&gt;=0),"",AQ54/AQ124)</f>
        <v>1.0712859169185187E-3</v>
      </c>
      <c r="AT54" s="131">
        <f t="shared" si="28"/>
        <v>0</v>
      </c>
      <c r="AU54" s="30" t="str">
        <f>IF(AND(AT4=0,AT54&gt;=0), "",AT54/AT4)</f>
        <v/>
      </c>
      <c r="AV54" s="47">
        <f t="shared" si="23"/>
        <v>1</v>
      </c>
      <c r="AW54" s="131">
        <f t="shared" si="40"/>
        <v>6.0105222222073493</v>
      </c>
      <c r="AX54" s="30">
        <f>IF(AND(AW4=0,AW54&gt;=0), "",AW54/AW4)</f>
        <v>5.3244795044442793E-4</v>
      </c>
      <c r="AY54" s="47">
        <f>IF(AND(AW124=0,AW54&gt;=0),"",AW54/AW124)</f>
        <v>1.0712859169185183E-3</v>
      </c>
      <c r="AZ54" s="131">
        <f t="shared" si="29"/>
        <v>0</v>
      </c>
      <c r="BA54" s="30" t="str">
        <f>IF(AND(AZ4=0,AZ54&gt;=0), "",AZ54/AZ4)</f>
        <v/>
      </c>
      <c r="BB54" s="47">
        <f t="shared" si="24"/>
        <v>1</v>
      </c>
      <c r="BC54" s="129">
        <f>+'N EERR LOS NA'!I53</f>
        <v>0</v>
      </c>
      <c r="BD54" s="30" t="str">
        <f>IF(AND(BC4=0,BC54&gt;=0), "",BC54/BC4)</f>
        <v/>
      </c>
      <c r="BE54" s="47" t="str">
        <f>IF(AND(BC124=0,BC54&gt;=0),"",BC54/BC124)</f>
        <v/>
      </c>
      <c r="BF54" s="30">
        <f t="shared" si="25"/>
        <v>-1</v>
      </c>
      <c r="BG54" s="130">
        <f t="shared" si="30"/>
        <v>36.063133333244096</v>
      </c>
      <c r="BH54" s="30">
        <f>IF(AND(BG4=0,BG54&gt;=0), "",BG54/BG4)</f>
        <v>5.3244795044442793E-4</v>
      </c>
      <c r="BI54" s="47">
        <f>IF(AND(BG124=0,BG54&gt;=0),"",BG54/BG124)</f>
        <v>1.0712859169185187E-3</v>
      </c>
      <c r="BJ54" s="129">
        <f>+'N EERR LOS NA'!J53</f>
        <v>0</v>
      </c>
      <c r="BK54" s="30" t="str">
        <f>IF(AND(BJ4=0,BJ54&gt;=0), "",BJ54/BJ4)</f>
        <v/>
      </c>
      <c r="BL54" s="47" t="str">
        <f>IF(AND(BJ124=0,BJ54&gt;=0),"",BJ54/BJ124)</f>
        <v/>
      </c>
      <c r="BM54" s="30" t="str">
        <f t="shared" si="9"/>
        <v/>
      </c>
      <c r="BN54" s="130">
        <f t="shared" si="31"/>
        <v>36.063133333244096</v>
      </c>
      <c r="BO54" s="30">
        <f>IF(AND(BN4=0,BN54&gt;=0), "",BN54/BN4)</f>
        <v>5.3244795044442793E-4</v>
      </c>
      <c r="BP54" s="47">
        <f>IF(AND(BN124=0,BN54&gt;=0),"",BN54/BN124)</f>
        <v>1.0712859169185187E-3</v>
      </c>
      <c r="BQ54" s="129">
        <f>+'N EERR LOS NA'!K53</f>
        <v>0</v>
      </c>
      <c r="BR54" s="30" t="str">
        <f>IF(AND(BQ4=0,BQ54&gt;=0), "",BQ54/BQ4)</f>
        <v/>
      </c>
      <c r="BS54" s="47" t="str">
        <f>IF(AND(BQ124=0,BQ54&gt;=0),"",BQ54/BQ124)</f>
        <v/>
      </c>
      <c r="BT54" s="30" t="str">
        <f t="shared" si="10"/>
        <v/>
      </c>
      <c r="BU54" s="130">
        <f t="shared" si="32"/>
        <v>36.063133333244096</v>
      </c>
      <c r="BV54" s="30">
        <f>IF(AND(BU4=0,BU54&gt;=0), "",BU54/BU4)</f>
        <v>5.3244795044442793E-4</v>
      </c>
      <c r="BW54" s="47">
        <f>IF(AND(BU124=0,BU54&gt;=0),"",BU54/BU124)</f>
        <v>1.0712859169185187E-3</v>
      </c>
      <c r="BX54" s="131">
        <f t="shared" si="33"/>
        <v>0</v>
      </c>
      <c r="BY54" s="30" t="str">
        <f>IF(AND(BX4=0,BX54&gt;=0), "",BX54/BX4)</f>
        <v/>
      </c>
      <c r="BZ54" s="47">
        <f t="shared" si="11"/>
        <v>1</v>
      </c>
      <c r="CA54" s="129">
        <f>+'N EERR LOS NA'!L53</f>
        <v>0</v>
      </c>
      <c r="CB54" s="30" t="str">
        <f>IF(AND(CA4=0,CA54&gt;=0), "",CA54/CA4)</f>
        <v/>
      </c>
      <c r="CC54" s="47" t="str">
        <f>IF(AND(CA124=0,CA54&gt;=0),"",CA54/CA124)</f>
        <v/>
      </c>
      <c r="CD54" s="30" t="str">
        <f t="shared" si="26"/>
        <v/>
      </c>
      <c r="CE54" s="130">
        <f t="shared" si="34"/>
        <v>36.063133333244096</v>
      </c>
      <c r="CF54" s="30">
        <f>IF(AND(CE4=0,CE54&gt;=0), "",CE54/CE4)</f>
        <v>5.3244795044442793E-4</v>
      </c>
      <c r="CG54" s="47">
        <f>IF(AND(CE124=0,CE54&gt;=0),"",CE54/CE124)</f>
        <v>1.0712859169185187E-3</v>
      </c>
      <c r="CH54" s="129">
        <f>+'N EERR LOS NA'!M53</f>
        <v>0</v>
      </c>
      <c r="CI54" s="30" t="str">
        <f>IF(AND(CH4=0,CH54&gt;=0), "",CH54/CH4)</f>
        <v/>
      </c>
      <c r="CJ54" s="47" t="str">
        <f>IF(AND(CH124=0,CH54&gt;=0),"",CH54/CH124)</f>
        <v/>
      </c>
      <c r="CK54" s="30" t="str">
        <f t="shared" si="13"/>
        <v/>
      </c>
      <c r="CL54" s="130">
        <f t="shared" si="35"/>
        <v>36.063133333244096</v>
      </c>
      <c r="CM54" s="30">
        <f>IF(AND(CL4=0,CL54&gt;=0), "",CL54/CL4)</f>
        <v>5.3244795044442793E-4</v>
      </c>
      <c r="CN54" s="47">
        <f>IF(AND(CL124=0,CL54&gt;=0),"",CL54/CL124)</f>
        <v>1.0712859169185187E-3</v>
      </c>
      <c r="CO54" s="129">
        <f>+'N EERR LOS NA'!N53</f>
        <v>0</v>
      </c>
      <c r="CP54" s="30" t="str">
        <f>IF(AND(CO4=0,CO54&gt;=0), "",CO54/CO4)</f>
        <v/>
      </c>
      <c r="CQ54" s="47" t="str">
        <f>IF(AND(CO124=0,CO54&gt;=0),"",CO54/CO124)</f>
        <v/>
      </c>
      <c r="CR54" s="30" t="str">
        <f t="shared" si="14"/>
        <v/>
      </c>
      <c r="CS54" s="130">
        <f t="shared" si="36"/>
        <v>36.063133333244096</v>
      </c>
      <c r="CT54" s="30">
        <f>IF(AND(CS4=0,CS54&gt;=0), "",CS54/CS4)</f>
        <v>5.3244795044442793E-4</v>
      </c>
      <c r="CU54" s="47">
        <f>IF(AND(CS124=0,CS54&gt;=0),"",CS54/CS124)</f>
        <v>1.0712859169185187E-3</v>
      </c>
      <c r="CV54" s="131">
        <f t="shared" si="37"/>
        <v>0</v>
      </c>
      <c r="CW54" s="30" t="str">
        <f>IF(AND(CV4=0,CV54&gt;=0), "",CV54/CV4)</f>
        <v/>
      </c>
      <c r="CX54" s="47">
        <f t="shared" si="15"/>
        <v>1</v>
      </c>
    </row>
    <row r="55" spans="1:102" outlineLevel="1" x14ac:dyDescent="0.3">
      <c r="A55" s="29" t="s">
        <v>17</v>
      </c>
      <c r="B55" s="129">
        <f>+'N EERR LOS NA'!B54</f>
        <v>0</v>
      </c>
      <c r="C55" s="30" t="str">
        <f>IF(AND(B4=0,B55&gt;=0), "",B55/B4)</f>
        <v/>
      </c>
      <c r="D55" s="47" t="str">
        <f>IF(AND(B124=0,B55&gt;=0),"",B55/B124)</f>
        <v/>
      </c>
      <c r="E55" s="129">
        <f>+'N EERR LOS NA'!C54</f>
        <v>0</v>
      </c>
      <c r="F55" s="30">
        <f>IF(AND(E4=0,E55&gt;=0), "",E55/E4)</f>
        <v>0</v>
      </c>
      <c r="G55" s="47">
        <f>IF(AND(E124=0,E55&gt;=0),"",E55/E124)</f>
        <v>0</v>
      </c>
      <c r="H55" s="129">
        <f>+'N EERR LOS NA'!D54</f>
        <v>0</v>
      </c>
      <c r="I55" s="30">
        <f>IF(AND(H4=0,H55&gt;=0), "",H55/H4)</f>
        <v>0</v>
      </c>
      <c r="J55" s="47">
        <f>IF(AND(H124=0,H55&gt;=0),"",H55/H124)</f>
        <v>0</v>
      </c>
      <c r="K55" s="30" t="str">
        <f t="shared" si="19"/>
        <v/>
      </c>
      <c r="L55" s="130">
        <f t="shared" si="38"/>
        <v>0</v>
      </c>
      <c r="M55" s="30">
        <f>IF(AND(L4=0,L55&gt;=0), "",L55/L4)</f>
        <v>0</v>
      </c>
      <c r="N55" s="47">
        <f>IF(AND(L124=0,L55&gt;=0),"",L55/L124)</f>
        <v>0</v>
      </c>
      <c r="O55" s="129">
        <f>+'N EERR LOS NA'!E54</f>
        <v>0</v>
      </c>
      <c r="P55" s="30">
        <f>IF(AND(O4=0,O55&gt;=0), "",O55/O4)</f>
        <v>0</v>
      </c>
      <c r="Q55" s="47">
        <f>IF(AND(O124=0,O55&gt;=0),"",O55/O124)</f>
        <v>0</v>
      </c>
      <c r="R55" s="30" t="str">
        <f t="shared" si="20"/>
        <v/>
      </c>
      <c r="S55" s="130">
        <f t="shared" si="39"/>
        <v>0</v>
      </c>
      <c r="T55" s="30">
        <f>IF(AND(S4=0,S55&gt;=0), "",S55/S4)</f>
        <v>0</v>
      </c>
      <c r="U55" s="47">
        <f>IF(AND(S124=0,S55&gt;=0),"",S55/S124)</f>
        <v>0</v>
      </c>
      <c r="V55" s="131"/>
      <c r="W55" s="30" t="str">
        <f>IF(AND(V4=0,V55&gt;=0), "",V55/V4)</f>
        <v/>
      </c>
      <c r="X55" s="47" t="str">
        <f t="shared" si="21"/>
        <v/>
      </c>
      <c r="Y55" s="129">
        <f>+'N EERR LOS NA'!F54</f>
        <v>0</v>
      </c>
      <c r="Z55" s="30">
        <f>IF(AND(Y4=0,Y55&gt;=0), "",Y55/Y4)</f>
        <v>0</v>
      </c>
      <c r="AA55" s="47">
        <f>IF(AND(Y124=0,Y55&gt;=0),"",Y55/Y124)</f>
        <v>0</v>
      </c>
      <c r="AB55" s="30" t="str">
        <f t="shared" si="22"/>
        <v/>
      </c>
      <c r="AC55" s="130">
        <f t="shared" si="27"/>
        <v>0</v>
      </c>
      <c r="AD55" s="30">
        <f>IF(AND(AC4=0,AC55&gt;=0), "",AC55/AC4)</f>
        <v>0</v>
      </c>
      <c r="AE55" s="47">
        <f>IF(AND(AC124=0,AC55&gt;=0),"",AC55/AC124)</f>
        <v>0</v>
      </c>
      <c r="AF55" s="129">
        <f>+'N EERR LOS NA'!G54</f>
        <v>0</v>
      </c>
      <c r="AG55" s="30">
        <f>IF(AND(AF4=0,AF55&gt;=0), "",AF55/AF4)</f>
        <v>0</v>
      </c>
      <c r="AH55" s="47">
        <f>IF(AND(AF124=0,AF55&gt;=0),"",AF55/AF124)</f>
        <v>0</v>
      </c>
      <c r="AI55" s="30" t="str">
        <f t="shared" si="4"/>
        <v/>
      </c>
      <c r="AJ55" s="130">
        <f t="shared" si="16"/>
        <v>0</v>
      </c>
      <c r="AK55" s="30">
        <f>IF(AND(AJ4=0,AJ55&gt;=0), "",AJ55/AJ4)</f>
        <v>0</v>
      </c>
      <c r="AL55" s="47">
        <f>IF(AND(AJ124=0,AJ55&gt;=0),"",AJ55/AJ124)</f>
        <v>0</v>
      </c>
      <c r="AM55" s="129">
        <f>+'N EERR LOS NA'!H54</f>
        <v>993.14</v>
      </c>
      <c r="AN55" s="30">
        <f>IF(AND(AM4=0,AM55&gt;=0), "",AM55/AM4)</f>
        <v>8.6443383311459149E-2</v>
      </c>
      <c r="AO55" s="47">
        <f>IF(AND(AM124=0,AM55&gt;=0),"",AM55/AM124)</f>
        <v>0.13868324215506503</v>
      </c>
      <c r="AP55" s="30">
        <f t="shared" si="5"/>
        <v>1</v>
      </c>
      <c r="AQ55" s="130">
        <f t="shared" si="17"/>
        <v>993.14</v>
      </c>
      <c r="AR55" s="30">
        <f>IF(AND(AQ4=0,AQ55&gt;=0), "",AQ55/AQ4)</f>
        <v>1.4663045293874103E-2</v>
      </c>
      <c r="AS55" s="47">
        <f>IF(AND(AQ124=0,AQ55&gt;=0),"",AQ55/AQ124)</f>
        <v>2.9502064773381409E-2</v>
      </c>
      <c r="AT55" s="131">
        <f t="shared" si="28"/>
        <v>0</v>
      </c>
      <c r="AU55" s="30" t="str">
        <f>IF(AND(AT4=0,AT55&gt;=0), "",AT55/AT4)</f>
        <v/>
      </c>
      <c r="AV55" s="47">
        <f t="shared" si="23"/>
        <v>1</v>
      </c>
      <c r="AW55" s="131">
        <f t="shared" si="40"/>
        <v>165.52333333333334</v>
      </c>
      <c r="AX55" s="30">
        <f>IF(AND(AW4=0,AW55&gt;=0), "",AW55/AW4)</f>
        <v>1.4663045293874103E-2</v>
      </c>
      <c r="AY55" s="47">
        <f>IF(AND(AW124=0,AW55&gt;=0),"",AW55/AW124)</f>
        <v>2.9502064773381406E-2</v>
      </c>
      <c r="AZ55" s="131">
        <f t="shared" si="29"/>
        <v>0</v>
      </c>
      <c r="BA55" s="30" t="str">
        <f>IF(AND(AZ4=0,AZ55&gt;=0), "",AZ55/AZ4)</f>
        <v/>
      </c>
      <c r="BB55" s="47">
        <f t="shared" si="24"/>
        <v>1</v>
      </c>
      <c r="BC55" s="129">
        <f>+'N EERR LOS NA'!I54</f>
        <v>0</v>
      </c>
      <c r="BD55" s="30" t="str">
        <f>IF(AND(BC4=0,BC55&gt;=0), "",BC55/BC4)</f>
        <v/>
      </c>
      <c r="BE55" s="47" t="str">
        <f>IF(AND(BC124=0,BC55&gt;=0),"",BC55/BC124)</f>
        <v/>
      </c>
      <c r="BF55" s="30">
        <f t="shared" si="25"/>
        <v>-1</v>
      </c>
      <c r="BG55" s="130">
        <f t="shared" si="30"/>
        <v>993.14</v>
      </c>
      <c r="BH55" s="30">
        <f>IF(AND(BG4=0,BG55&gt;=0), "",BG55/BG4)</f>
        <v>1.4663045293874103E-2</v>
      </c>
      <c r="BI55" s="47">
        <f>IF(AND(BG124=0,BG55&gt;=0),"",BG55/BG124)</f>
        <v>2.9502064773381409E-2</v>
      </c>
      <c r="BJ55" s="129">
        <f>+'N EERR LOS NA'!J54</f>
        <v>0</v>
      </c>
      <c r="BK55" s="30" t="str">
        <f>IF(AND(BJ4=0,BJ55&gt;=0), "",BJ55/BJ4)</f>
        <v/>
      </c>
      <c r="BL55" s="47" t="str">
        <f>IF(AND(BJ124=0,BJ55&gt;=0),"",BJ55/BJ124)</f>
        <v/>
      </c>
      <c r="BM55" s="30" t="str">
        <f t="shared" si="9"/>
        <v/>
      </c>
      <c r="BN55" s="130">
        <f t="shared" si="31"/>
        <v>993.14</v>
      </c>
      <c r="BO55" s="30">
        <f>IF(AND(BN4=0,BN55&gt;=0), "",BN55/BN4)</f>
        <v>1.4663045293874103E-2</v>
      </c>
      <c r="BP55" s="47">
        <f>IF(AND(BN124=0,BN55&gt;=0),"",BN55/BN124)</f>
        <v>2.9502064773381409E-2</v>
      </c>
      <c r="BQ55" s="129">
        <f>+'N EERR LOS NA'!K54</f>
        <v>0</v>
      </c>
      <c r="BR55" s="30" t="str">
        <f>IF(AND(BQ4=0,BQ55&gt;=0), "",BQ55/BQ4)</f>
        <v/>
      </c>
      <c r="BS55" s="47" t="str">
        <f>IF(AND(BQ124=0,BQ55&gt;=0),"",BQ55/BQ124)</f>
        <v/>
      </c>
      <c r="BT55" s="30" t="str">
        <f t="shared" si="10"/>
        <v/>
      </c>
      <c r="BU55" s="130">
        <f t="shared" si="32"/>
        <v>993.14</v>
      </c>
      <c r="BV55" s="30">
        <f>IF(AND(BU4=0,BU55&gt;=0), "",BU55/BU4)</f>
        <v>1.4663045293874103E-2</v>
      </c>
      <c r="BW55" s="47">
        <f>IF(AND(BU124=0,BU55&gt;=0),"",BU55/BU124)</f>
        <v>2.9502064773381409E-2</v>
      </c>
      <c r="BX55" s="131">
        <f t="shared" si="33"/>
        <v>0</v>
      </c>
      <c r="BY55" s="30" t="str">
        <f>IF(AND(BX4=0,BX55&gt;=0), "",BX55/BX4)</f>
        <v/>
      </c>
      <c r="BZ55" s="47">
        <f t="shared" si="11"/>
        <v>1</v>
      </c>
      <c r="CA55" s="129">
        <f>+'N EERR LOS NA'!L54</f>
        <v>0</v>
      </c>
      <c r="CB55" s="30" t="str">
        <f>IF(AND(CA4=0,CA55&gt;=0), "",CA55/CA4)</f>
        <v/>
      </c>
      <c r="CC55" s="47" t="str">
        <f>IF(AND(CA124=0,CA55&gt;=0),"",CA55/CA124)</f>
        <v/>
      </c>
      <c r="CD55" s="30" t="str">
        <f t="shared" si="26"/>
        <v/>
      </c>
      <c r="CE55" s="130">
        <f t="shared" si="34"/>
        <v>993.14</v>
      </c>
      <c r="CF55" s="30">
        <f>IF(AND(CE4=0,CE55&gt;=0), "",CE55/CE4)</f>
        <v>1.4663045293874103E-2</v>
      </c>
      <c r="CG55" s="47">
        <f>IF(AND(CE124=0,CE55&gt;=0),"",CE55/CE124)</f>
        <v>2.9502064773381409E-2</v>
      </c>
      <c r="CH55" s="129">
        <f>+'N EERR LOS NA'!M54</f>
        <v>0</v>
      </c>
      <c r="CI55" s="30" t="str">
        <f>IF(AND(CH4=0,CH55&gt;=0), "",CH55/CH4)</f>
        <v/>
      </c>
      <c r="CJ55" s="47" t="str">
        <f>IF(AND(CH124=0,CH55&gt;=0),"",CH55/CH124)</f>
        <v/>
      </c>
      <c r="CK55" s="30" t="str">
        <f t="shared" si="13"/>
        <v/>
      </c>
      <c r="CL55" s="130">
        <f t="shared" si="35"/>
        <v>993.14</v>
      </c>
      <c r="CM55" s="30">
        <f>IF(AND(CL4=0,CL55&gt;=0), "",CL55/CL4)</f>
        <v>1.4663045293874103E-2</v>
      </c>
      <c r="CN55" s="47">
        <f>IF(AND(CL124=0,CL55&gt;=0),"",CL55/CL124)</f>
        <v>2.9502064773381409E-2</v>
      </c>
      <c r="CO55" s="129">
        <f>+'N EERR LOS NA'!N54</f>
        <v>0</v>
      </c>
      <c r="CP55" s="30" t="str">
        <f>IF(AND(CO4=0,CO55&gt;=0), "",CO55/CO4)</f>
        <v/>
      </c>
      <c r="CQ55" s="47" t="str">
        <f>IF(AND(CO124=0,CO55&gt;=0),"",CO55/CO124)</f>
        <v/>
      </c>
      <c r="CR55" s="30" t="str">
        <f t="shared" si="14"/>
        <v/>
      </c>
      <c r="CS55" s="130">
        <f t="shared" si="36"/>
        <v>993.14</v>
      </c>
      <c r="CT55" s="30">
        <f>IF(AND(CS4=0,CS55&gt;=0), "",CS55/CS4)</f>
        <v>1.4663045293874103E-2</v>
      </c>
      <c r="CU55" s="47">
        <f>IF(AND(CS124=0,CS55&gt;=0),"",CS55/CS124)</f>
        <v>2.9502064773381409E-2</v>
      </c>
      <c r="CV55" s="131">
        <f t="shared" si="37"/>
        <v>0</v>
      </c>
      <c r="CW55" s="30" t="str">
        <f>IF(AND(CV4=0,CV55&gt;=0), "",CV55/CV4)</f>
        <v/>
      </c>
      <c r="CX55" s="47">
        <f t="shared" si="15"/>
        <v>1</v>
      </c>
    </row>
    <row r="56" spans="1:102" outlineLevel="1" x14ac:dyDescent="0.3">
      <c r="A56" s="29" t="s">
        <v>18</v>
      </c>
      <c r="B56" s="129">
        <f>+'N EERR LOS NA'!B55</f>
        <v>0</v>
      </c>
      <c r="C56" s="30" t="str">
        <f>IF(AND(B4=0,B56&gt;=0), "",B56/B4)</f>
        <v/>
      </c>
      <c r="D56" s="47" t="str">
        <f>IF(AND(B124=0,B56&gt;=0),"",B56/B124)</f>
        <v/>
      </c>
      <c r="E56" s="129">
        <f>+'N EERR LOS NA'!C55</f>
        <v>0</v>
      </c>
      <c r="F56" s="30">
        <f>IF(AND(E4=0,E56&gt;=0), "",E56/E4)</f>
        <v>0</v>
      </c>
      <c r="G56" s="47">
        <f>IF(AND(E124=0,E56&gt;=0),"",E56/E124)</f>
        <v>0</v>
      </c>
      <c r="H56" s="129">
        <f>+'N EERR LOS NA'!D55</f>
        <v>0</v>
      </c>
      <c r="I56" s="30">
        <f>IF(AND(H4=0,H56&gt;=0), "",H56/H4)</f>
        <v>0</v>
      </c>
      <c r="J56" s="47">
        <f>IF(AND(H124=0,H56&gt;=0),"",H56/H124)</f>
        <v>0</v>
      </c>
      <c r="K56" s="30" t="str">
        <f t="shared" si="19"/>
        <v/>
      </c>
      <c r="L56" s="130">
        <f t="shared" si="38"/>
        <v>0</v>
      </c>
      <c r="M56" s="30">
        <f>IF(AND(L4=0,L56&gt;=0), "",L56/L4)</f>
        <v>0</v>
      </c>
      <c r="N56" s="47">
        <f>IF(AND(L124=0,L56&gt;=0),"",L56/L124)</f>
        <v>0</v>
      </c>
      <c r="O56" s="129">
        <f>+'N EERR LOS NA'!E55</f>
        <v>0</v>
      </c>
      <c r="P56" s="30">
        <f>IF(AND(O4=0,O56&gt;=0), "",O56/O4)</f>
        <v>0</v>
      </c>
      <c r="Q56" s="47">
        <f>IF(AND(O124=0,O56&gt;=0),"",O56/O124)</f>
        <v>0</v>
      </c>
      <c r="R56" s="30" t="str">
        <f t="shared" si="20"/>
        <v/>
      </c>
      <c r="S56" s="130">
        <f t="shared" si="39"/>
        <v>0</v>
      </c>
      <c r="T56" s="30">
        <f>IF(AND(S4=0,S56&gt;=0), "",S56/S4)</f>
        <v>0</v>
      </c>
      <c r="U56" s="47">
        <f>IF(AND(S124=0,S56&gt;=0),"",S56/S124)</f>
        <v>0</v>
      </c>
      <c r="V56" s="131"/>
      <c r="W56" s="30" t="str">
        <f>IF(AND(V4=0,V56&gt;=0), "",V56/V4)</f>
        <v/>
      </c>
      <c r="X56" s="47" t="str">
        <f t="shared" si="21"/>
        <v/>
      </c>
      <c r="Y56" s="129">
        <f>+'N EERR LOS NA'!F55</f>
        <v>0</v>
      </c>
      <c r="Z56" s="30">
        <f>IF(AND(Y4=0,Y56&gt;=0), "",Y56/Y4)</f>
        <v>0</v>
      </c>
      <c r="AA56" s="47">
        <f>IF(AND(Y124=0,Y56&gt;=0),"",Y56/Y124)</f>
        <v>0</v>
      </c>
      <c r="AB56" s="30" t="str">
        <f t="shared" si="22"/>
        <v/>
      </c>
      <c r="AC56" s="130">
        <f t="shared" si="27"/>
        <v>0</v>
      </c>
      <c r="AD56" s="30">
        <f>IF(AND(AC4=0,AC56&gt;=0), "",AC56/AC4)</f>
        <v>0</v>
      </c>
      <c r="AE56" s="47">
        <f>IF(AND(AC124=0,AC56&gt;=0),"",AC56/AC124)</f>
        <v>0</v>
      </c>
      <c r="AF56" s="129">
        <f>+'N EERR LOS NA'!G55</f>
        <v>0</v>
      </c>
      <c r="AG56" s="30">
        <f>IF(AND(AF4=0,AF56&gt;=0), "",AF56/AF4)</f>
        <v>0</v>
      </c>
      <c r="AH56" s="47">
        <f>IF(AND(AF124=0,AF56&gt;=0),"",AF56/AF124)</f>
        <v>0</v>
      </c>
      <c r="AI56" s="30" t="str">
        <f t="shared" si="4"/>
        <v/>
      </c>
      <c r="AJ56" s="130">
        <f t="shared" si="16"/>
        <v>0</v>
      </c>
      <c r="AK56" s="30">
        <f>IF(AND(AJ4=0,AJ56&gt;=0), "",AJ56/AJ4)</f>
        <v>0</v>
      </c>
      <c r="AL56" s="47">
        <f>IF(AND(AJ124=0,AJ56&gt;=0),"",AJ56/AJ124)</f>
        <v>0</v>
      </c>
      <c r="AM56" s="129">
        <f>+'N EERR LOS NA'!H55</f>
        <v>0</v>
      </c>
      <c r="AN56" s="30">
        <f>IF(AND(AM4=0,AM56&gt;=0), "",AM56/AM4)</f>
        <v>0</v>
      </c>
      <c r="AO56" s="47">
        <f>IF(AND(AM124=0,AM56&gt;=0),"",AM56/AM124)</f>
        <v>0</v>
      </c>
      <c r="AP56" s="30" t="str">
        <f t="shared" si="5"/>
        <v/>
      </c>
      <c r="AQ56" s="130">
        <f t="shared" si="17"/>
        <v>0</v>
      </c>
      <c r="AR56" s="30">
        <f>IF(AND(AQ4=0,AQ56&gt;=0), "",AQ56/AQ4)</f>
        <v>0</v>
      </c>
      <c r="AS56" s="47">
        <f>IF(AND(AQ124=0,AQ56&gt;=0),"",AQ56/AQ124)</f>
        <v>0</v>
      </c>
      <c r="AT56" s="131">
        <f t="shared" si="28"/>
        <v>0</v>
      </c>
      <c r="AU56" s="30" t="str">
        <f>IF(AND(AT4=0,AT56&gt;=0), "",AT56/AT4)</f>
        <v/>
      </c>
      <c r="AV56" s="47" t="str">
        <f t="shared" si="23"/>
        <v/>
      </c>
      <c r="AW56" s="131">
        <f t="shared" si="40"/>
        <v>0</v>
      </c>
      <c r="AX56" s="30">
        <f>IF(AND(AW4=0,AW56&gt;=0), "",AW56/AW4)</f>
        <v>0</v>
      </c>
      <c r="AY56" s="47">
        <f>IF(AND(AW124=0,AW56&gt;=0),"",AW56/AW124)</f>
        <v>0</v>
      </c>
      <c r="AZ56" s="131">
        <f t="shared" si="29"/>
        <v>0</v>
      </c>
      <c r="BA56" s="30" t="str">
        <f>IF(AND(AZ4=0,AZ56&gt;=0), "",AZ56/AZ4)</f>
        <v/>
      </c>
      <c r="BB56" s="47" t="str">
        <f t="shared" si="24"/>
        <v/>
      </c>
      <c r="BC56" s="129">
        <f>+'N EERR LOS NA'!I55</f>
        <v>0</v>
      </c>
      <c r="BD56" s="30" t="str">
        <f>IF(AND(BC4=0,BC56&gt;=0), "",BC56/BC4)</f>
        <v/>
      </c>
      <c r="BE56" s="47" t="str">
        <f>IF(AND(BC124=0,BC56&gt;=0),"",BC56/BC124)</f>
        <v/>
      </c>
      <c r="BF56" s="30" t="str">
        <f t="shared" si="25"/>
        <v/>
      </c>
      <c r="BG56" s="130">
        <f t="shared" si="30"/>
        <v>0</v>
      </c>
      <c r="BH56" s="30">
        <f>IF(AND(BG4=0,BG56&gt;=0), "",BG56/BG4)</f>
        <v>0</v>
      </c>
      <c r="BI56" s="47">
        <f>IF(AND(BG124=0,BG56&gt;=0),"",BG56/BG124)</f>
        <v>0</v>
      </c>
      <c r="BJ56" s="129">
        <f>+'N EERR LOS NA'!J55</f>
        <v>0</v>
      </c>
      <c r="BK56" s="30" t="str">
        <f>IF(AND(BJ4=0,BJ56&gt;=0), "",BJ56/BJ4)</f>
        <v/>
      </c>
      <c r="BL56" s="47" t="str">
        <f>IF(AND(BJ124=0,BJ56&gt;=0),"",BJ56/BJ124)</f>
        <v/>
      </c>
      <c r="BM56" s="30" t="str">
        <f t="shared" si="9"/>
        <v/>
      </c>
      <c r="BN56" s="130">
        <f t="shared" si="31"/>
        <v>0</v>
      </c>
      <c r="BO56" s="30">
        <f>IF(AND(BN4=0,BN56&gt;=0), "",BN56/BN4)</f>
        <v>0</v>
      </c>
      <c r="BP56" s="47">
        <f>IF(AND(BN124=0,BN56&gt;=0),"",BN56/BN124)</f>
        <v>0</v>
      </c>
      <c r="BQ56" s="129">
        <f>+'N EERR LOS NA'!K55</f>
        <v>0</v>
      </c>
      <c r="BR56" s="30" t="str">
        <f>IF(AND(BQ4=0,BQ56&gt;=0), "",BQ56/BQ4)</f>
        <v/>
      </c>
      <c r="BS56" s="47" t="str">
        <f>IF(AND(BQ124=0,BQ56&gt;=0),"",BQ56/BQ124)</f>
        <v/>
      </c>
      <c r="BT56" s="30" t="str">
        <f t="shared" si="10"/>
        <v/>
      </c>
      <c r="BU56" s="130">
        <f t="shared" si="32"/>
        <v>0</v>
      </c>
      <c r="BV56" s="30">
        <f>IF(AND(BU4=0,BU56&gt;=0), "",BU56/BU4)</f>
        <v>0</v>
      </c>
      <c r="BW56" s="47">
        <f>IF(AND(BU124=0,BU56&gt;=0),"",BU56/BU124)</f>
        <v>0</v>
      </c>
      <c r="BX56" s="131">
        <f t="shared" si="33"/>
        <v>0</v>
      </c>
      <c r="BY56" s="30" t="str">
        <f>IF(AND(BX4=0,BX56&gt;=0), "",BX56/BX4)</f>
        <v/>
      </c>
      <c r="BZ56" s="47" t="str">
        <f t="shared" si="11"/>
        <v/>
      </c>
      <c r="CA56" s="129">
        <f>+'N EERR LOS NA'!L55</f>
        <v>0</v>
      </c>
      <c r="CB56" s="30" t="str">
        <f>IF(AND(CA4=0,CA56&gt;=0), "",CA56/CA4)</f>
        <v/>
      </c>
      <c r="CC56" s="47" t="str">
        <f>IF(AND(CA124=0,CA56&gt;=0),"",CA56/CA124)</f>
        <v/>
      </c>
      <c r="CD56" s="30" t="str">
        <f t="shared" si="26"/>
        <v/>
      </c>
      <c r="CE56" s="130">
        <f t="shared" si="34"/>
        <v>0</v>
      </c>
      <c r="CF56" s="30">
        <f>IF(AND(CE4=0,CE56&gt;=0), "",CE56/CE4)</f>
        <v>0</v>
      </c>
      <c r="CG56" s="47">
        <f>IF(AND(CE124=0,CE56&gt;=0),"",CE56/CE124)</f>
        <v>0</v>
      </c>
      <c r="CH56" s="129">
        <f>+'N EERR LOS NA'!M55</f>
        <v>0</v>
      </c>
      <c r="CI56" s="30" t="str">
        <f>IF(AND(CH4=0,CH56&gt;=0), "",CH56/CH4)</f>
        <v/>
      </c>
      <c r="CJ56" s="47" t="str">
        <f>IF(AND(CH124=0,CH56&gt;=0),"",CH56/CH124)</f>
        <v/>
      </c>
      <c r="CK56" s="30" t="str">
        <f t="shared" si="13"/>
        <v/>
      </c>
      <c r="CL56" s="130">
        <f t="shared" si="35"/>
        <v>0</v>
      </c>
      <c r="CM56" s="30">
        <f>IF(AND(CL4=0,CL56&gt;=0), "",CL56/CL4)</f>
        <v>0</v>
      </c>
      <c r="CN56" s="47">
        <f>IF(AND(CL124=0,CL56&gt;=0),"",CL56/CL124)</f>
        <v>0</v>
      </c>
      <c r="CO56" s="129">
        <f>+'N EERR LOS NA'!N55</f>
        <v>0</v>
      </c>
      <c r="CP56" s="30" t="str">
        <f>IF(AND(CO4=0,CO56&gt;=0), "",CO56/CO4)</f>
        <v/>
      </c>
      <c r="CQ56" s="47" t="str">
        <f>IF(AND(CO124=0,CO56&gt;=0),"",CO56/CO124)</f>
        <v/>
      </c>
      <c r="CR56" s="30" t="str">
        <f t="shared" si="14"/>
        <v/>
      </c>
      <c r="CS56" s="130">
        <f t="shared" si="36"/>
        <v>0</v>
      </c>
      <c r="CT56" s="30">
        <f>IF(AND(CS4=0,CS56&gt;=0), "",CS56/CS4)</f>
        <v>0</v>
      </c>
      <c r="CU56" s="47">
        <f>IF(AND(CS124=0,CS56&gt;=0),"",CS56/CS124)</f>
        <v>0</v>
      </c>
      <c r="CV56" s="131">
        <f t="shared" si="37"/>
        <v>0</v>
      </c>
      <c r="CW56" s="30" t="str">
        <f>IF(AND(CV4=0,CV56&gt;=0), "",CV56/CV4)</f>
        <v/>
      </c>
      <c r="CX56" s="47" t="str">
        <f t="shared" si="15"/>
        <v/>
      </c>
    </row>
    <row r="57" spans="1:102" outlineLevel="1" x14ac:dyDescent="0.3">
      <c r="A57" s="29" t="s">
        <v>19</v>
      </c>
      <c r="B57" s="129">
        <f>+'N EERR LOS NA'!B56</f>
        <v>0</v>
      </c>
      <c r="C57" s="30" t="str">
        <f>IF(AND(B4=0,B57&gt;=0), "",B57/B4)</f>
        <v/>
      </c>
      <c r="D57" s="47" t="str">
        <f>IF(AND(B124=0,B57&gt;=0),"",B57/B124)</f>
        <v/>
      </c>
      <c r="E57" s="129">
        <f>+'N EERR LOS NA'!C56</f>
        <v>0</v>
      </c>
      <c r="F57" s="30">
        <f>IF(AND(E4=0,E57&gt;=0), "",E57/E4)</f>
        <v>0</v>
      </c>
      <c r="G57" s="47">
        <f>IF(AND(E124=0,E57&gt;=0),"",E57/E124)</f>
        <v>0</v>
      </c>
      <c r="H57" s="129">
        <f>+'N EERR LOS NA'!D56</f>
        <v>0</v>
      </c>
      <c r="I57" s="30">
        <f>IF(AND(H4=0,H57&gt;=0), "",H57/H4)</f>
        <v>0</v>
      </c>
      <c r="J57" s="47">
        <f>IF(AND(H124=0,H57&gt;=0),"",H57/H124)</f>
        <v>0</v>
      </c>
      <c r="K57" s="30" t="str">
        <f t="shared" si="19"/>
        <v/>
      </c>
      <c r="L57" s="130">
        <f t="shared" si="38"/>
        <v>0</v>
      </c>
      <c r="M57" s="30">
        <f>IF(AND(L4=0,L57&gt;=0), "",L57/L4)</f>
        <v>0</v>
      </c>
      <c r="N57" s="47">
        <f>IF(AND(L124=0,L57&gt;=0),"",L57/L124)</f>
        <v>0</v>
      </c>
      <c r="O57" s="129">
        <f>+'N EERR LOS NA'!E56</f>
        <v>0</v>
      </c>
      <c r="P57" s="30">
        <f>IF(AND(O4=0,O57&gt;=0), "",O57/O4)</f>
        <v>0</v>
      </c>
      <c r="Q57" s="47">
        <f>IF(AND(O124=0,O57&gt;=0),"",O57/O124)</f>
        <v>0</v>
      </c>
      <c r="R57" s="30" t="str">
        <f t="shared" si="20"/>
        <v/>
      </c>
      <c r="S57" s="130">
        <f t="shared" si="39"/>
        <v>0</v>
      </c>
      <c r="T57" s="30">
        <f>IF(AND(S4=0,S57&gt;=0), "",S57/S4)</f>
        <v>0</v>
      </c>
      <c r="U57" s="47">
        <f>IF(AND(S124=0,S57&gt;=0),"",S57/S124)</f>
        <v>0</v>
      </c>
      <c r="V57" s="131"/>
      <c r="W57" s="30" t="str">
        <f>IF(AND(V4=0,V57&gt;=0), "",V57/V4)</f>
        <v/>
      </c>
      <c r="X57" s="47" t="str">
        <f t="shared" si="21"/>
        <v/>
      </c>
      <c r="Y57" s="129">
        <f>+'N EERR LOS NA'!F56</f>
        <v>0</v>
      </c>
      <c r="Z57" s="30">
        <f>IF(AND(Y4=0,Y57&gt;=0), "",Y57/Y4)</f>
        <v>0</v>
      </c>
      <c r="AA57" s="47">
        <f>IF(AND(Y124=0,Y57&gt;=0),"",Y57/Y124)</f>
        <v>0</v>
      </c>
      <c r="AB57" s="30" t="str">
        <f t="shared" si="22"/>
        <v/>
      </c>
      <c r="AC57" s="130">
        <f t="shared" si="27"/>
        <v>0</v>
      </c>
      <c r="AD57" s="30">
        <f>IF(AND(AC4=0,AC57&gt;=0), "",AC57/AC4)</f>
        <v>0</v>
      </c>
      <c r="AE57" s="47">
        <f>IF(AND(AC124=0,AC57&gt;=0),"",AC57/AC124)</f>
        <v>0</v>
      </c>
      <c r="AF57" s="129">
        <f>+'N EERR LOS NA'!G56</f>
        <v>0</v>
      </c>
      <c r="AG57" s="30">
        <f>IF(AND(AF4=0,AF57&gt;=0), "",AF57/AF4)</f>
        <v>0</v>
      </c>
      <c r="AH57" s="47">
        <f>IF(AND(AF124=0,AF57&gt;=0),"",AF57/AF124)</f>
        <v>0</v>
      </c>
      <c r="AI57" s="30" t="str">
        <f t="shared" si="4"/>
        <v/>
      </c>
      <c r="AJ57" s="130">
        <f t="shared" si="16"/>
        <v>0</v>
      </c>
      <c r="AK57" s="30">
        <f>IF(AND(AJ4=0,AJ57&gt;=0), "",AJ57/AJ4)</f>
        <v>0</v>
      </c>
      <c r="AL57" s="47">
        <f>IF(AND(AJ124=0,AJ57&gt;=0),"",AJ57/AJ124)</f>
        <v>0</v>
      </c>
      <c r="AM57" s="129">
        <f>+'N EERR LOS NA'!H56</f>
        <v>0</v>
      </c>
      <c r="AN57" s="30">
        <f>IF(AND(AM4=0,AM57&gt;=0), "",AM57/AM4)</f>
        <v>0</v>
      </c>
      <c r="AO57" s="47">
        <f>IF(AND(AM124=0,AM57&gt;=0),"",AM57/AM124)</f>
        <v>0</v>
      </c>
      <c r="AP57" s="30" t="str">
        <f t="shared" si="5"/>
        <v/>
      </c>
      <c r="AQ57" s="130">
        <f t="shared" si="17"/>
        <v>0</v>
      </c>
      <c r="AR57" s="30">
        <f>IF(AND(AQ4=0,AQ57&gt;=0), "",AQ57/AQ4)</f>
        <v>0</v>
      </c>
      <c r="AS57" s="47">
        <f>IF(AND(AQ124=0,AQ57&gt;=0),"",AQ57/AQ124)</f>
        <v>0</v>
      </c>
      <c r="AT57" s="131">
        <f t="shared" si="28"/>
        <v>0</v>
      </c>
      <c r="AU57" s="30" t="str">
        <f>IF(AND(AT4=0,AT57&gt;=0), "",AT57/AT4)</f>
        <v/>
      </c>
      <c r="AV57" s="47" t="str">
        <f t="shared" si="23"/>
        <v/>
      </c>
      <c r="AW57" s="131">
        <f t="shared" si="40"/>
        <v>0</v>
      </c>
      <c r="AX57" s="30">
        <f>IF(AND(AW4=0,AW57&gt;=0), "",AW57/AW4)</f>
        <v>0</v>
      </c>
      <c r="AY57" s="47">
        <f>IF(AND(AW124=0,AW57&gt;=0),"",AW57/AW124)</f>
        <v>0</v>
      </c>
      <c r="AZ57" s="131">
        <f t="shared" si="29"/>
        <v>0</v>
      </c>
      <c r="BA57" s="30" t="str">
        <f>IF(AND(AZ4=0,AZ57&gt;=0), "",AZ57/AZ4)</f>
        <v/>
      </c>
      <c r="BB57" s="47" t="str">
        <f t="shared" si="24"/>
        <v/>
      </c>
      <c r="BC57" s="129">
        <f>+'N EERR LOS NA'!I56</f>
        <v>0</v>
      </c>
      <c r="BD57" s="30" t="str">
        <f>IF(AND(BC4=0,BC57&gt;=0), "",BC57/BC4)</f>
        <v/>
      </c>
      <c r="BE57" s="47" t="str">
        <f>IF(AND(BC124=0,BC57&gt;=0),"",BC57/BC124)</f>
        <v/>
      </c>
      <c r="BF57" s="30" t="str">
        <f t="shared" si="25"/>
        <v/>
      </c>
      <c r="BG57" s="130">
        <f t="shared" si="30"/>
        <v>0</v>
      </c>
      <c r="BH57" s="30">
        <f>IF(AND(BG4=0,BG57&gt;=0), "",BG57/BG4)</f>
        <v>0</v>
      </c>
      <c r="BI57" s="47">
        <f>IF(AND(BG124=0,BG57&gt;=0),"",BG57/BG124)</f>
        <v>0</v>
      </c>
      <c r="BJ57" s="129">
        <f>+'N EERR LOS NA'!J56</f>
        <v>0</v>
      </c>
      <c r="BK57" s="30" t="str">
        <f>IF(AND(BJ4=0,BJ57&gt;=0), "",BJ57/BJ4)</f>
        <v/>
      </c>
      <c r="BL57" s="47" t="str">
        <f>IF(AND(BJ124=0,BJ57&gt;=0),"",BJ57/BJ124)</f>
        <v/>
      </c>
      <c r="BM57" s="30" t="str">
        <f t="shared" si="9"/>
        <v/>
      </c>
      <c r="BN57" s="130">
        <f t="shared" si="31"/>
        <v>0</v>
      </c>
      <c r="BO57" s="30">
        <f>IF(AND(BN4=0,BN57&gt;=0), "",BN57/BN4)</f>
        <v>0</v>
      </c>
      <c r="BP57" s="47">
        <f>IF(AND(BN124=0,BN57&gt;=0),"",BN57/BN124)</f>
        <v>0</v>
      </c>
      <c r="BQ57" s="129">
        <f>+'N EERR LOS NA'!K56</f>
        <v>0</v>
      </c>
      <c r="BR57" s="30" t="str">
        <f>IF(AND(BQ4=0,BQ57&gt;=0), "",BQ57/BQ4)</f>
        <v/>
      </c>
      <c r="BS57" s="47" t="str">
        <f>IF(AND(BQ124=0,BQ57&gt;=0),"",BQ57/BQ124)</f>
        <v/>
      </c>
      <c r="BT57" s="30" t="str">
        <f t="shared" si="10"/>
        <v/>
      </c>
      <c r="BU57" s="130">
        <f t="shared" si="32"/>
        <v>0</v>
      </c>
      <c r="BV57" s="30">
        <f>IF(AND(BU4=0,BU57&gt;=0), "",BU57/BU4)</f>
        <v>0</v>
      </c>
      <c r="BW57" s="47">
        <f>IF(AND(BU124=0,BU57&gt;=0),"",BU57/BU124)</f>
        <v>0</v>
      </c>
      <c r="BX57" s="131">
        <f t="shared" si="33"/>
        <v>0</v>
      </c>
      <c r="BY57" s="30" t="str">
        <f>IF(AND(BX4=0,BX57&gt;=0), "",BX57/BX4)</f>
        <v/>
      </c>
      <c r="BZ57" s="47" t="str">
        <f t="shared" si="11"/>
        <v/>
      </c>
      <c r="CA57" s="129">
        <f>+'N EERR LOS NA'!L56</f>
        <v>0</v>
      </c>
      <c r="CB57" s="30" t="str">
        <f>IF(AND(CA4=0,CA57&gt;=0), "",CA57/CA4)</f>
        <v/>
      </c>
      <c r="CC57" s="47" t="str">
        <f>IF(AND(CA124=0,CA57&gt;=0),"",CA57/CA124)</f>
        <v/>
      </c>
      <c r="CD57" s="30" t="str">
        <f t="shared" si="26"/>
        <v/>
      </c>
      <c r="CE57" s="130">
        <f t="shared" si="34"/>
        <v>0</v>
      </c>
      <c r="CF57" s="30">
        <f>IF(AND(CE4=0,CE57&gt;=0), "",CE57/CE4)</f>
        <v>0</v>
      </c>
      <c r="CG57" s="47">
        <f>IF(AND(CE124=0,CE57&gt;=0),"",CE57/CE124)</f>
        <v>0</v>
      </c>
      <c r="CH57" s="129">
        <f>+'N EERR LOS NA'!M56</f>
        <v>0</v>
      </c>
      <c r="CI57" s="30" t="str">
        <f>IF(AND(CH4=0,CH57&gt;=0), "",CH57/CH4)</f>
        <v/>
      </c>
      <c r="CJ57" s="47" t="str">
        <f>IF(AND(CH124=0,CH57&gt;=0),"",CH57/CH124)</f>
        <v/>
      </c>
      <c r="CK57" s="30" t="str">
        <f t="shared" si="13"/>
        <v/>
      </c>
      <c r="CL57" s="130">
        <f t="shared" si="35"/>
        <v>0</v>
      </c>
      <c r="CM57" s="30">
        <f>IF(AND(CL4=0,CL57&gt;=0), "",CL57/CL4)</f>
        <v>0</v>
      </c>
      <c r="CN57" s="47">
        <f>IF(AND(CL124=0,CL57&gt;=0),"",CL57/CL124)</f>
        <v>0</v>
      </c>
      <c r="CO57" s="129">
        <f>+'N EERR LOS NA'!N56</f>
        <v>0</v>
      </c>
      <c r="CP57" s="30" t="str">
        <f>IF(AND(CO4=0,CO57&gt;=0), "",CO57/CO4)</f>
        <v/>
      </c>
      <c r="CQ57" s="47" t="str">
        <f>IF(AND(CO124=0,CO57&gt;=0),"",CO57/CO124)</f>
        <v/>
      </c>
      <c r="CR57" s="30" t="str">
        <f t="shared" si="14"/>
        <v/>
      </c>
      <c r="CS57" s="130">
        <f t="shared" si="36"/>
        <v>0</v>
      </c>
      <c r="CT57" s="30">
        <f>IF(AND(CS4=0,CS57&gt;=0), "",CS57/CS4)</f>
        <v>0</v>
      </c>
      <c r="CU57" s="47">
        <f>IF(AND(CS124=0,CS57&gt;=0),"",CS57/CS124)</f>
        <v>0</v>
      </c>
      <c r="CV57" s="131">
        <f t="shared" si="37"/>
        <v>0</v>
      </c>
      <c r="CW57" s="30" t="str">
        <f>IF(AND(CV4=0,CV57&gt;=0), "",CV57/CV4)</f>
        <v/>
      </c>
      <c r="CX57" s="47" t="str">
        <f t="shared" si="15"/>
        <v/>
      </c>
    </row>
    <row r="58" spans="1:102" outlineLevel="1" x14ac:dyDescent="0.3">
      <c r="A58" s="29" t="s">
        <v>20</v>
      </c>
      <c r="B58" s="129">
        <f>+'N EERR LOS NA'!B57</f>
        <v>0</v>
      </c>
      <c r="C58" s="30" t="str">
        <f>IF(AND(B4=0,B58&gt;=0), "",B58/B4)</f>
        <v/>
      </c>
      <c r="D58" s="47" t="str">
        <f>IF(AND(B124=0,B58&gt;=0),"",B58/B124)</f>
        <v/>
      </c>
      <c r="E58" s="129">
        <f>+'N EERR LOS NA'!C57</f>
        <v>0</v>
      </c>
      <c r="F58" s="30">
        <f>IF(AND(E4=0,E58&gt;=0), "",E58/E4)</f>
        <v>0</v>
      </c>
      <c r="G58" s="47">
        <f>IF(AND(E124=0,E58&gt;=0),"",E58/E124)</f>
        <v>0</v>
      </c>
      <c r="H58" s="129">
        <f>+'N EERR LOS NA'!D57</f>
        <v>0</v>
      </c>
      <c r="I58" s="30">
        <f>IF(AND(H4=0,H58&gt;=0), "",H58/H4)</f>
        <v>0</v>
      </c>
      <c r="J58" s="47">
        <f>IF(AND(H124=0,H58&gt;=0),"",H58/H124)</f>
        <v>0</v>
      </c>
      <c r="K58" s="30" t="str">
        <f t="shared" si="19"/>
        <v/>
      </c>
      <c r="L58" s="130">
        <f t="shared" si="38"/>
        <v>0</v>
      </c>
      <c r="M58" s="30">
        <f>IF(AND(L4=0,L58&gt;=0), "",L58/L4)</f>
        <v>0</v>
      </c>
      <c r="N58" s="47">
        <f>IF(AND(L124=0,L58&gt;=0),"",L58/L124)</f>
        <v>0</v>
      </c>
      <c r="O58" s="129">
        <f>+'N EERR LOS NA'!E57</f>
        <v>0</v>
      </c>
      <c r="P58" s="30">
        <f>IF(AND(O4=0,O58&gt;=0), "",O58/O4)</f>
        <v>0</v>
      </c>
      <c r="Q58" s="47">
        <f>IF(AND(O124=0,O58&gt;=0),"",O58/O124)</f>
        <v>0</v>
      </c>
      <c r="R58" s="30" t="str">
        <f t="shared" si="20"/>
        <v/>
      </c>
      <c r="S58" s="130">
        <f t="shared" si="39"/>
        <v>0</v>
      </c>
      <c r="T58" s="30">
        <f>IF(AND(S4=0,S58&gt;=0), "",S58/S4)</f>
        <v>0</v>
      </c>
      <c r="U58" s="47">
        <f>IF(AND(S124=0,S58&gt;=0),"",S58/S124)</f>
        <v>0</v>
      </c>
      <c r="V58" s="131"/>
      <c r="W58" s="30" t="str">
        <f>IF(AND(V4=0,V58&gt;=0), "",V58/V4)</f>
        <v/>
      </c>
      <c r="X58" s="47" t="str">
        <f t="shared" si="21"/>
        <v/>
      </c>
      <c r="Y58" s="129">
        <f>+'N EERR LOS NA'!F57</f>
        <v>0</v>
      </c>
      <c r="Z58" s="30">
        <f>IF(AND(Y4=0,Y58&gt;=0), "",Y58/Y4)</f>
        <v>0</v>
      </c>
      <c r="AA58" s="47">
        <f>IF(AND(Y124=0,Y58&gt;=0),"",Y58/Y124)</f>
        <v>0</v>
      </c>
      <c r="AB58" s="30" t="str">
        <f t="shared" si="22"/>
        <v/>
      </c>
      <c r="AC58" s="130">
        <f t="shared" si="27"/>
        <v>0</v>
      </c>
      <c r="AD58" s="30">
        <f>IF(AND(AC4=0,AC58&gt;=0), "",AC58/AC4)</f>
        <v>0</v>
      </c>
      <c r="AE58" s="47">
        <f>IF(AND(AC124=0,AC58&gt;=0),"",AC58/AC124)</f>
        <v>0</v>
      </c>
      <c r="AF58" s="129">
        <f>+'N EERR LOS NA'!G57</f>
        <v>0</v>
      </c>
      <c r="AG58" s="30">
        <f>IF(AND(AF4=0,AF58&gt;=0), "",AF58/AF4)</f>
        <v>0</v>
      </c>
      <c r="AH58" s="47">
        <f>IF(AND(AF124=0,AF58&gt;=0),"",AF58/AF124)</f>
        <v>0</v>
      </c>
      <c r="AI58" s="30" t="str">
        <f t="shared" si="4"/>
        <v/>
      </c>
      <c r="AJ58" s="130">
        <f t="shared" si="16"/>
        <v>0</v>
      </c>
      <c r="AK58" s="30">
        <f>IF(AND(AJ4=0,AJ58&gt;=0), "",AJ58/AJ4)</f>
        <v>0</v>
      </c>
      <c r="AL58" s="47">
        <f>IF(AND(AJ124=0,AJ58&gt;=0),"",AJ58/AJ124)</f>
        <v>0</v>
      </c>
      <c r="AM58" s="129">
        <f>+'N EERR LOS NA'!H57</f>
        <v>0</v>
      </c>
      <c r="AN58" s="30">
        <f>IF(AND(AM4=0,AM58&gt;=0), "",AM58/AM4)</f>
        <v>0</v>
      </c>
      <c r="AO58" s="47">
        <f>IF(AND(AM124=0,AM58&gt;=0),"",AM58/AM124)</f>
        <v>0</v>
      </c>
      <c r="AP58" s="30" t="str">
        <f t="shared" si="5"/>
        <v/>
      </c>
      <c r="AQ58" s="130">
        <f t="shared" si="17"/>
        <v>0</v>
      </c>
      <c r="AR58" s="30">
        <f>IF(AND(AQ4=0,AQ58&gt;=0), "",AQ58/AQ4)</f>
        <v>0</v>
      </c>
      <c r="AS58" s="47">
        <f>IF(AND(AQ124=0,AQ58&gt;=0),"",AQ58/AQ124)</f>
        <v>0</v>
      </c>
      <c r="AT58" s="131">
        <f t="shared" si="28"/>
        <v>0</v>
      </c>
      <c r="AU58" s="30" t="str">
        <f>IF(AND(AT4=0,AT58&gt;=0), "",AT58/AT4)</f>
        <v/>
      </c>
      <c r="AV58" s="47" t="str">
        <f t="shared" si="23"/>
        <v/>
      </c>
      <c r="AW58" s="131">
        <f t="shared" si="40"/>
        <v>0</v>
      </c>
      <c r="AX58" s="30">
        <f>IF(AND(AW4=0,AW58&gt;=0), "",AW58/AW4)</f>
        <v>0</v>
      </c>
      <c r="AY58" s="47">
        <f>IF(AND(AW124=0,AW58&gt;=0),"",AW58/AW124)</f>
        <v>0</v>
      </c>
      <c r="AZ58" s="131">
        <f t="shared" si="29"/>
        <v>0</v>
      </c>
      <c r="BA58" s="30" t="str">
        <f>IF(AND(AZ4=0,AZ58&gt;=0), "",AZ58/AZ4)</f>
        <v/>
      </c>
      <c r="BB58" s="47" t="str">
        <f t="shared" si="24"/>
        <v/>
      </c>
      <c r="BC58" s="129">
        <f>+'N EERR LOS NA'!I57</f>
        <v>0</v>
      </c>
      <c r="BD58" s="30" t="str">
        <f>IF(AND(BC4=0,BC58&gt;=0), "",BC58/BC4)</f>
        <v/>
      </c>
      <c r="BE58" s="47" t="str">
        <f>IF(AND(BC124=0,BC58&gt;=0),"",BC58/BC124)</f>
        <v/>
      </c>
      <c r="BF58" s="30" t="str">
        <f t="shared" si="25"/>
        <v/>
      </c>
      <c r="BG58" s="130">
        <f t="shared" si="30"/>
        <v>0</v>
      </c>
      <c r="BH58" s="30">
        <f>IF(AND(BG4=0,BG58&gt;=0), "",BG58/BG4)</f>
        <v>0</v>
      </c>
      <c r="BI58" s="47">
        <f>IF(AND(BG124=0,BG58&gt;=0),"",BG58/BG124)</f>
        <v>0</v>
      </c>
      <c r="BJ58" s="129">
        <f>+'N EERR LOS NA'!J57</f>
        <v>0</v>
      </c>
      <c r="BK58" s="30" t="str">
        <f>IF(AND(BJ4=0,BJ58&gt;=0), "",BJ58/BJ4)</f>
        <v/>
      </c>
      <c r="BL58" s="47" t="str">
        <f>IF(AND(BJ124=0,BJ58&gt;=0),"",BJ58/BJ124)</f>
        <v/>
      </c>
      <c r="BM58" s="30" t="str">
        <f t="shared" si="9"/>
        <v/>
      </c>
      <c r="BN58" s="130">
        <f t="shared" si="31"/>
        <v>0</v>
      </c>
      <c r="BO58" s="30">
        <f>IF(AND(BN4=0,BN58&gt;=0), "",BN58/BN4)</f>
        <v>0</v>
      </c>
      <c r="BP58" s="47">
        <f>IF(AND(BN124=0,BN58&gt;=0),"",BN58/BN124)</f>
        <v>0</v>
      </c>
      <c r="BQ58" s="129">
        <f>+'N EERR LOS NA'!K57</f>
        <v>0</v>
      </c>
      <c r="BR58" s="30" t="str">
        <f>IF(AND(BQ4=0,BQ58&gt;=0), "",BQ58/BQ4)</f>
        <v/>
      </c>
      <c r="BS58" s="47" t="str">
        <f>IF(AND(BQ124=0,BQ58&gt;=0),"",BQ58/BQ124)</f>
        <v/>
      </c>
      <c r="BT58" s="30" t="str">
        <f t="shared" si="10"/>
        <v/>
      </c>
      <c r="BU58" s="130">
        <f t="shared" si="32"/>
        <v>0</v>
      </c>
      <c r="BV58" s="30">
        <f>IF(AND(BU4=0,BU58&gt;=0), "",BU58/BU4)</f>
        <v>0</v>
      </c>
      <c r="BW58" s="47">
        <f>IF(AND(BU124=0,BU58&gt;=0),"",BU58/BU124)</f>
        <v>0</v>
      </c>
      <c r="BX58" s="131">
        <f t="shared" si="33"/>
        <v>0</v>
      </c>
      <c r="BY58" s="30" t="str">
        <f>IF(AND(BX4=0,BX58&gt;=0), "",BX58/BX4)</f>
        <v/>
      </c>
      <c r="BZ58" s="47" t="str">
        <f t="shared" si="11"/>
        <v/>
      </c>
      <c r="CA58" s="129">
        <f>+'N EERR LOS NA'!L57</f>
        <v>0</v>
      </c>
      <c r="CB58" s="30" t="str">
        <f>IF(AND(CA4=0,CA58&gt;=0), "",CA58/CA4)</f>
        <v/>
      </c>
      <c r="CC58" s="47" t="str">
        <f>IF(AND(CA124=0,CA58&gt;=0),"",CA58/CA124)</f>
        <v/>
      </c>
      <c r="CD58" s="30" t="str">
        <f t="shared" si="26"/>
        <v/>
      </c>
      <c r="CE58" s="130">
        <f t="shared" si="34"/>
        <v>0</v>
      </c>
      <c r="CF58" s="30">
        <f>IF(AND(CE4=0,CE58&gt;=0), "",CE58/CE4)</f>
        <v>0</v>
      </c>
      <c r="CG58" s="47">
        <f>IF(AND(CE124=0,CE58&gt;=0),"",CE58/CE124)</f>
        <v>0</v>
      </c>
      <c r="CH58" s="129">
        <f>+'N EERR LOS NA'!M57</f>
        <v>0</v>
      </c>
      <c r="CI58" s="30" t="str">
        <f>IF(AND(CH4=0,CH58&gt;=0), "",CH58/CH4)</f>
        <v/>
      </c>
      <c r="CJ58" s="47" t="str">
        <f>IF(AND(CH124=0,CH58&gt;=0),"",CH58/CH124)</f>
        <v/>
      </c>
      <c r="CK58" s="30" t="str">
        <f t="shared" si="13"/>
        <v/>
      </c>
      <c r="CL58" s="130">
        <f t="shared" si="35"/>
        <v>0</v>
      </c>
      <c r="CM58" s="30">
        <f>IF(AND(CL4=0,CL58&gt;=0), "",CL58/CL4)</f>
        <v>0</v>
      </c>
      <c r="CN58" s="47">
        <f>IF(AND(CL124=0,CL58&gt;=0),"",CL58/CL124)</f>
        <v>0</v>
      </c>
      <c r="CO58" s="129">
        <f>+'N EERR LOS NA'!N57</f>
        <v>0</v>
      </c>
      <c r="CP58" s="30" t="str">
        <f>IF(AND(CO4=0,CO58&gt;=0), "",CO58/CO4)</f>
        <v/>
      </c>
      <c r="CQ58" s="47" t="str">
        <f>IF(AND(CO124=0,CO58&gt;=0),"",CO58/CO124)</f>
        <v/>
      </c>
      <c r="CR58" s="30" t="str">
        <f t="shared" si="14"/>
        <v/>
      </c>
      <c r="CS58" s="130">
        <f t="shared" si="36"/>
        <v>0</v>
      </c>
      <c r="CT58" s="30">
        <f>IF(AND(CS4=0,CS58&gt;=0), "",CS58/CS4)</f>
        <v>0</v>
      </c>
      <c r="CU58" s="47">
        <f>IF(AND(CS124=0,CS58&gt;=0),"",CS58/CS124)</f>
        <v>0</v>
      </c>
      <c r="CV58" s="131">
        <f t="shared" si="37"/>
        <v>0</v>
      </c>
      <c r="CW58" s="30" t="str">
        <f>IF(AND(CV4=0,CV58&gt;=0), "",CV58/CV4)</f>
        <v/>
      </c>
      <c r="CX58" s="47" t="str">
        <f t="shared" si="15"/>
        <v/>
      </c>
    </row>
    <row r="59" spans="1:102" outlineLevel="1" x14ac:dyDescent="0.3">
      <c r="A59" s="29" t="s">
        <v>21</v>
      </c>
      <c r="B59" s="129">
        <f>+'N EERR LOS NA'!B58</f>
        <v>0</v>
      </c>
      <c r="C59" s="30" t="str">
        <f>IF(AND(B4=0,B59&gt;=0), "",B59/B4)</f>
        <v/>
      </c>
      <c r="D59" s="47" t="str">
        <f>IF(AND(B124=0,B59&gt;=0),"",B59/B124)</f>
        <v/>
      </c>
      <c r="E59" s="129">
        <f>+'N EERR LOS NA'!C58</f>
        <v>2.5616789794293551</v>
      </c>
      <c r="F59" s="30">
        <f>IF(AND(E4=0,E59&gt;=0), "",E59/E4)</f>
        <v>5.2541589535142809E-4</v>
      </c>
      <c r="G59" s="47">
        <f>IF(AND(E124=0,E59&gt;=0),"",E59/E124)</f>
        <v>5.2660705976324905E-4</v>
      </c>
      <c r="H59" s="129">
        <f>+'N EERR LOS NA'!D58</f>
        <v>8.5415771119493282</v>
      </c>
      <c r="I59" s="30">
        <f>IF(AND(H4=0,H59&gt;=0), "",H59/H4)</f>
        <v>7.5599398194065427E-4</v>
      </c>
      <c r="J59" s="47">
        <f>IF(AND(H124=0,H59&gt;=0),"",H59/H124)</f>
        <v>1.7298073827625988E-3</v>
      </c>
      <c r="K59" s="30">
        <f t="shared" si="19"/>
        <v>2.3343667104814467</v>
      </c>
      <c r="L59" s="130">
        <f t="shared" si="38"/>
        <v>11.103256091378682</v>
      </c>
      <c r="M59" s="30">
        <f>IF(AND(L4=0,L59&gt;=0), "",L59/L4)</f>
        <v>6.8648800896040779E-4</v>
      </c>
      <c r="N59" s="47">
        <f>IF(AND(L124=0,L59&gt;=0),"",L59/L124)</f>
        <v>1.1327107402679185E-3</v>
      </c>
      <c r="O59" s="129">
        <f>+'N EERR LOS NA'!E58</f>
        <v>0</v>
      </c>
      <c r="P59" s="30">
        <f>IF(AND(O4=0,O59&gt;=0), "",O59/O4)</f>
        <v>0</v>
      </c>
      <c r="Q59" s="47">
        <f>IF(AND(O124=0,O59&gt;=0),"",O59/O124)</f>
        <v>0</v>
      </c>
      <c r="R59" s="30">
        <f t="shared" si="20"/>
        <v>-1</v>
      </c>
      <c r="S59" s="130">
        <f t="shared" si="39"/>
        <v>11.103256091378682</v>
      </c>
      <c r="T59" s="30">
        <f>IF(AND(S4=0,S59&gt;=0), "",S59/S4)</f>
        <v>4.9519376999320537E-4</v>
      </c>
      <c r="U59" s="47">
        <f>IF(AND(S124=0,S59&gt;=0),"",S59/S124)</f>
        <v>7.4257021661633784E-4</v>
      </c>
      <c r="V59" s="131"/>
      <c r="W59" s="30" t="str">
        <f>IF(AND(V4=0,V59&gt;=0), "",V59/V4)</f>
        <v/>
      </c>
      <c r="X59" s="47">
        <f t="shared" si="21"/>
        <v>1</v>
      </c>
      <c r="Y59" s="129">
        <f>+'N EERR LOS NA'!F58</f>
        <v>2.3193647333592837</v>
      </c>
      <c r="Z59" s="30">
        <f>IF(AND(Y4=0,Y59&gt;=0), "",Y59/Y4)</f>
        <v>1.148408411191352E-4</v>
      </c>
      <c r="AA59" s="47">
        <f>IF(AND(Y124=0,Y59&gt;=0),"",Y59/Y124)</f>
        <v>4.1905675202241635E-4</v>
      </c>
      <c r="AB59" s="30">
        <f t="shared" si="22"/>
        <v>1</v>
      </c>
      <c r="AC59" s="130">
        <f t="shared" si="27"/>
        <v>13.422620824737965</v>
      </c>
      <c r="AD59" s="30">
        <f>IF(AND(AC4=0,AC59&gt;=0), "",AC59/AC4)</f>
        <v>3.1494908204417497E-4</v>
      </c>
      <c r="AE59" s="47">
        <f>IF(AND(AC124=0,AC59&gt;=0),"",AC59/AC124)</f>
        <v>6.551712891824206E-4</v>
      </c>
      <c r="AF59" s="129">
        <f>+'N EERR LOS NA'!G58</f>
        <v>0</v>
      </c>
      <c r="AG59" s="30">
        <f>IF(AND(AF4=0,AF59&gt;=0), "",AF59/AF4)</f>
        <v>0</v>
      </c>
      <c r="AH59" s="47">
        <f>IF(AND(AF124=0,AF59&gt;=0),"",AF59/AF124)</f>
        <v>0</v>
      </c>
      <c r="AI59" s="30">
        <f t="shared" si="4"/>
        <v>-1</v>
      </c>
      <c r="AJ59" s="130">
        <f t="shared" si="16"/>
        <v>13.422620824737965</v>
      </c>
      <c r="AK59" s="30">
        <f>IF(AND(AJ4=0,AJ59&gt;=0), "",AJ59/AJ4)</f>
        <v>2.3865870589361563E-4</v>
      </c>
      <c r="AL59" s="47">
        <f>IF(AND(AJ124=0,AJ59&gt;=0),"",AJ59/AJ124)</f>
        <v>5.0647203766174026E-4</v>
      </c>
      <c r="AM59" s="129">
        <f>+'N EERR LOS NA'!H58</f>
        <v>0.41398396191970133</v>
      </c>
      <c r="AN59" s="30">
        <f>IF(AND(AM4=0,AM59&gt;=0), "",AM59/AM4)</f>
        <v>3.6033363176411435E-5</v>
      </c>
      <c r="AO59" s="47">
        <f>IF(AND(AM124=0,AM59&gt;=0),"",AM59/AM124)</f>
        <v>5.7809209214434177E-5</v>
      </c>
      <c r="AP59" s="30">
        <f t="shared" si="5"/>
        <v>1</v>
      </c>
      <c r="AQ59" s="130">
        <f t="shared" si="17"/>
        <v>13.836604786657666</v>
      </c>
      <c r="AR59" s="30">
        <f>IF(AND(AQ4=0,AQ59&gt;=0), "",AQ59/AQ4)</f>
        <v>2.0428817961233722E-4</v>
      </c>
      <c r="AS59" s="47">
        <f>IF(AND(AQ124=0,AQ59&gt;=0),"",AQ59/AQ124)</f>
        <v>4.1102806317302066E-4</v>
      </c>
      <c r="AT59" s="131">
        <f t="shared" si="28"/>
        <v>0</v>
      </c>
      <c r="AU59" s="30" t="str">
        <f>IF(AND(AT4=0,AT59&gt;=0), "",AT59/AT4)</f>
        <v/>
      </c>
      <c r="AV59" s="47">
        <f t="shared" si="23"/>
        <v>1</v>
      </c>
      <c r="AW59" s="131">
        <f t="shared" si="40"/>
        <v>2.3061007977762777</v>
      </c>
      <c r="AX59" s="30">
        <f>IF(AND(AW4=0,AW59&gt;=0), "",AW59/AW4)</f>
        <v>2.0428817961233722E-4</v>
      </c>
      <c r="AY59" s="47">
        <f>IF(AND(AW124=0,AW59&gt;=0),"",AW59/AW124)</f>
        <v>4.110280631730206E-4</v>
      </c>
      <c r="AZ59" s="131">
        <f t="shared" si="29"/>
        <v>0</v>
      </c>
      <c r="BA59" s="30" t="str">
        <f>IF(AND(AZ4=0,AZ59&gt;=0), "",AZ59/AZ4)</f>
        <v/>
      </c>
      <c r="BB59" s="47">
        <f t="shared" si="24"/>
        <v>1</v>
      </c>
      <c r="BC59" s="129">
        <f>+'N EERR LOS NA'!I58</f>
        <v>0</v>
      </c>
      <c r="BD59" s="30" t="str">
        <f>IF(AND(BC4=0,BC59&gt;=0), "",BC59/BC4)</f>
        <v/>
      </c>
      <c r="BE59" s="47" t="str">
        <f>IF(AND(BC124=0,BC59&gt;=0),"",BC59/BC124)</f>
        <v/>
      </c>
      <c r="BF59" s="30">
        <f t="shared" si="25"/>
        <v>-1</v>
      </c>
      <c r="BG59" s="130">
        <f t="shared" si="30"/>
        <v>13.836604786657666</v>
      </c>
      <c r="BH59" s="30">
        <f>IF(AND(BG4=0,BG59&gt;=0), "",BG59/BG4)</f>
        <v>2.0428817961233722E-4</v>
      </c>
      <c r="BI59" s="47">
        <f>IF(AND(BG124=0,BG59&gt;=0),"",BG59/BG124)</f>
        <v>4.1102806317302066E-4</v>
      </c>
      <c r="BJ59" s="129">
        <f>+'N EERR LOS NA'!J58</f>
        <v>0</v>
      </c>
      <c r="BK59" s="30" t="str">
        <f>IF(AND(BJ4=0,BJ59&gt;=0), "",BJ59/BJ4)</f>
        <v/>
      </c>
      <c r="BL59" s="47" t="str">
        <f>IF(AND(BJ124=0,BJ59&gt;=0),"",BJ59/BJ124)</f>
        <v/>
      </c>
      <c r="BM59" s="30" t="str">
        <f t="shared" si="9"/>
        <v/>
      </c>
      <c r="BN59" s="130">
        <f t="shared" si="31"/>
        <v>13.836604786657666</v>
      </c>
      <c r="BO59" s="30">
        <f>IF(AND(BN4=0,BN59&gt;=0), "",BN59/BN4)</f>
        <v>2.0428817961233722E-4</v>
      </c>
      <c r="BP59" s="47">
        <f>IF(AND(BN124=0,BN59&gt;=0),"",BN59/BN124)</f>
        <v>4.1102806317302066E-4</v>
      </c>
      <c r="BQ59" s="129">
        <f>+'N EERR LOS NA'!K58</f>
        <v>0</v>
      </c>
      <c r="BR59" s="30" t="str">
        <f>IF(AND(BQ4=0,BQ59&gt;=0), "",BQ59/BQ4)</f>
        <v/>
      </c>
      <c r="BS59" s="47" t="str">
        <f>IF(AND(BQ124=0,BQ59&gt;=0),"",BQ59/BQ124)</f>
        <v/>
      </c>
      <c r="BT59" s="30" t="str">
        <f t="shared" si="10"/>
        <v/>
      </c>
      <c r="BU59" s="130">
        <f t="shared" si="32"/>
        <v>13.836604786657666</v>
      </c>
      <c r="BV59" s="30">
        <f>IF(AND(BU4=0,BU59&gt;=0), "",BU59/BU4)</f>
        <v>2.0428817961233722E-4</v>
      </c>
      <c r="BW59" s="47">
        <f>IF(AND(BU124=0,BU59&gt;=0),"",BU59/BU124)</f>
        <v>4.1102806317302066E-4</v>
      </c>
      <c r="BX59" s="131">
        <f t="shared" si="33"/>
        <v>0</v>
      </c>
      <c r="BY59" s="30" t="str">
        <f>IF(AND(BX4=0,BX59&gt;=0), "",BX59/BX4)</f>
        <v/>
      </c>
      <c r="BZ59" s="47">
        <f t="shared" si="11"/>
        <v>1</v>
      </c>
      <c r="CA59" s="129">
        <f>+'N EERR LOS NA'!L58</f>
        <v>0</v>
      </c>
      <c r="CB59" s="30" t="str">
        <f>IF(AND(CA4=0,CA59&gt;=0), "",CA59/CA4)</f>
        <v/>
      </c>
      <c r="CC59" s="47" t="str">
        <f>IF(AND(CA124=0,CA59&gt;=0),"",CA59/CA124)</f>
        <v/>
      </c>
      <c r="CD59" s="30" t="str">
        <f t="shared" si="26"/>
        <v/>
      </c>
      <c r="CE59" s="130">
        <f t="shared" si="34"/>
        <v>13.836604786657666</v>
      </c>
      <c r="CF59" s="30">
        <f>IF(AND(CE4=0,CE59&gt;=0), "",CE59/CE4)</f>
        <v>2.0428817961233722E-4</v>
      </c>
      <c r="CG59" s="47">
        <f>IF(AND(CE124=0,CE59&gt;=0),"",CE59/CE124)</f>
        <v>4.1102806317302066E-4</v>
      </c>
      <c r="CH59" s="129">
        <f>+'N EERR LOS NA'!M58</f>
        <v>0</v>
      </c>
      <c r="CI59" s="30" t="str">
        <f>IF(AND(CH4=0,CH59&gt;=0), "",CH59/CH4)</f>
        <v/>
      </c>
      <c r="CJ59" s="47" t="str">
        <f>IF(AND(CH124=0,CH59&gt;=0),"",CH59/CH124)</f>
        <v/>
      </c>
      <c r="CK59" s="30" t="str">
        <f t="shared" si="13"/>
        <v/>
      </c>
      <c r="CL59" s="130">
        <f t="shared" si="35"/>
        <v>13.836604786657666</v>
      </c>
      <c r="CM59" s="30">
        <f>IF(AND(CL4=0,CL59&gt;=0), "",CL59/CL4)</f>
        <v>2.0428817961233722E-4</v>
      </c>
      <c r="CN59" s="47">
        <f>IF(AND(CL124=0,CL59&gt;=0),"",CL59/CL124)</f>
        <v>4.1102806317302066E-4</v>
      </c>
      <c r="CO59" s="129">
        <f>+'N EERR LOS NA'!N58</f>
        <v>0</v>
      </c>
      <c r="CP59" s="30" t="str">
        <f>IF(AND(CO4=0,CO59&gt;=0), "",CO59/CO4)</f>
        <v/>
      </c>
      <c r="CQ59" s="47" t="str">
        <f>IF(AND(CO124=0,CO59&gt;=0),"",CO59/CO124)</f>
        <v/>
      </c>
      <c r="CR59" s="30" t="str">
        <f t="shared" si="14"/>
        <v/>
      </c>
      <c r="CS59" s="130">
        <f t="shared" si="36"/>
        <v>13.836604786657666</v>
      </c>
      <c r="CT59" s="30">
        <f>IF(AND(CS4=0,CS59&gt;=0), "",CS59/CS4)</f>
        <v>2.0428817961233722E-4</v>
      </c>
      <c r="CU59" s="47">
        <f>IF(AND(CS124=0,CS59&gt;=0),"",CS59/CS124)</f>
        <v>4.1102806317302066E-4</v>
      </c>
      <c r="CV59" s="131">
        <f t="shared" si="37"/>
        <v>0</v>
      </c>
      <c r="CW59" s="30" t="str">
        <f>IF(AND(CV4=0,CV59&gt;=0), "",CV59/CV4)</f>
        <v/>
      </c>
      <c r="CX59" s="47">
        <f t="shared" si="15"/>
        <v>1</v>
      </c>
    </row>
    <row r="60" spans="1:102" outlineLevel="1" x14ac:dyDescent="0.3">
      <c r="A60" s="29" t="s">
        <v>0</v>
      </c>
      <c r="B60" s="129">
        <f>+'N EERR LOS NA'!B59+'N EERR LOS NA'!B60+'N EERR LOS NA'!B61+'N EERR LOS NA'!B62+'N EERR LOS NA'!B63</f>
        <v>0</v>
      </c>
      <c r="C60" s="30" t="str">
        <f>IF(AND(B4=0,B60&gt;=0), "",B60/B4)</f>
        <v/>
      </c>
      <c r="D60" s="47" t="str">
        <f>IF(AND(B124=0,B60&gt;=0),"",B60/B124)</f>
        <v/>
      </c>
      <c r="E60" s="129">
        <f>+'N EERR LOS NA'!C59+'N EERR LOS NA'!C60+'N EERR LOS NA'!C61+'N EERR LOS NA'!C62+'N EERR LOS NA'!C63</f>
        <v>0</v>
      </c>
      <c r="F60" s="30">
        <f>IF(AND(E4=0,E60&gt;=0), "",E60/E4)</f>
        <v>0</v>
      </c>
      <c r="G60" s="47">
        <f>IF(AND(E124=0,E60&gt;=0),"",E60/E124)</f>
        <v>0</v>
      </c>
      <c r="H60" s="129">
        <f>+'N EERR LOS NA'!D59+'N EERR LOS NA'!D60+'N EERR LOS NA'!D61+'N EERR LOS NA'!D62+'N EERR LOS NA'!D63</f>
        <v>35.150523094441681</v>
      </c>
      <c r="I60" s="30">
        <f>IF(AND(H4=0,H60&gt;=0), "",H60/H4)</f>
        <v>3.1110863454347913E-3</v>
      </c>
      <c r="J60" s="47">
        <f>IF(AND(H124=0,H60&gt;=0),"",H60/H124)</f>
        <v>7.1185489002576086E-3</v>
      </c>
      <c r="K60" s="30">
        <f t="shared" si="19"/>
        <v>1</v>
      </c>
      <c r="L60" s="130">
        <f t="shared" si="38"/>
        <v>35.150523094441681</v>
      </c>
      <c r="M60" s="30">
        <f>IF(AND(L4=0,L60&gt;=0), "",L60/L4)</f>
        <v>2.1732735347567626E-3</v>
      </c>
      <c r="N60" s="47">
        <f>IF(AND(L124=0,L60&gt;=0),"",L60/L124)</f>
        <v>3.5859188248413853E-3</v>
      </c>
      <c r="O60" s="129">
        <f>+'N EERR LOS NA'!E59+'N EERR LOS NA'!E60+'N EERR LOS NA'!E61+'N EERR LOS NA'!E62+'N EERR LOS NA'!E63</f>
        <v>53.227354108006217</v>
      </c>
      <c r="P60" s="30">
        <f>IF(AND(O4=0,O60&gt;=0), "",O60/O4)</f>
        <v>8.519041982393458E-3</v>
      </c>
      <c r="Q60" s="47">
        <f>IF(AND(O124=0,O60&gt;=0),"",O60/O124)</f>
        <v>1.0335226619166228E-2</v>
      </c>
      <c r="R60" s="30">
        <f t="shared" si="20"/>
        <v>0.51426918925206577</v>
      </c>
      <c r="S60" s="130">
        <f t="shared" si="39"/>
        <v>88.377877202447905</v>
      </c>
      <c r="T60" s="30">
        <f>IF(AND(S4=0,S60&gt;=0), "",S60/S4)</f>
        <v>3.9415621720062998E-3</v>
      </c>
      <c r="U60" s="47">
        <f>IF(AND(S124=0,S60&gt;=0),"",S60/S124)</f>
        <v>5.9105886487902329E-3</v>
      </c>
      <c r="V60" s="131"/>
      <c r="W60" s="30" t="str">
        <f>IF(AND(V4=0,V60&gt;=0), "",V60/V4)</f>
        <v/>
      </c>
      <c r="X60" s="47">
        <f t="shared" si="21"/>
        <v>1</v>
      </c>
      <c r="Y60" s="129">
        <f>+'N EERR LOS NA'!F59+'N EERR LOS NA'!F60+'N EERR LOS NA'!F61+'N EERR LOS NA'!F62+'N EERR LOS NA'!F63</f>
        <v>0</v>
      </c>
      <c r="Z60" s="30">
        <f>IF(AND(Y4=0,Y60&gt;=0), "",Y60/Y4)</f>
        <v>0</v>
      </c>
      <c r="AA60" s="47">
        <f>IF(AND(Y124=0,Y60&gt;=0),"",Y60/Y124)</f>
        <v>0</v>
      </c>
      <c r="AB60" s="30">
        <f t="shared" si="22"/>
        <v>-1</v>
      </c>
      <c r="AC60" s="130">
        <f t="shared" si="27"/>
        <v>88.377877202447905</v>
      </c>
      <c r="AD60" s="30">
        <f>IF(AND(AC4=0,AC60&gt;=0), "",AC60/AC4)</f>
        <v>2.0737031658247091E-3</v>
      </c>
      <c r="AE60" s="47">
        <f>IF(AND(AC124=0,AC60&gt;=0),"",AC60/AC124)</f>
        <v>4.3138108792597748E-3</v>
      </c>
      <c r="AF60" s="129">
        <f>+'N EERR LOS NA'!G59+'N EERR LOS NA'!G60+'N EERR LOS NA'!G61+'N EERR LOS NA'!G62+'N EERR LOS NA'!G63</f>
        <v>216.75545446569572</v>
      </c>
      <c r="AG60" s="30">
        <f>IF(AND(AF4=0,AF60&gt;=0), "",AF60/AF4)</f>
        <v>1.5910381195940581E-2</v>
      </c>
      <c r="AH60" s="47">
        <f>IF(AND(AF124=0,AF60&gt;=0),"",AF60/AF124)</f>
        <v>3.6035807722544527E-2</v>
      </c>
      <c r="AI60" s="30">
        <f t="shared" si="4"/>
        <v>1</v>
      </c>
      <c r="AJ60" s="130">
        <f t="shared" si="16"/>
        <v>305.13333166814363</v>
      </c>
      <c r="AK60" s="30">
        <f>IF(AND(AJ4=0,AJ60&gt;=0), "",AJ60/AJ4)</f>
        <v>5.4253731079636752E-3</v>
      </c>
      <c r="AL60" s="47">
        <f>IF(AND(AJ124=0,AJ60&gt;=0),"",AJ60/AJ124)</f>
        <v>1.1513511576193784E-2</v>
      </c>
      <c r="AM60" s="129">
        <f>+'N EERR LOS NA'!H59+'N EERR LOS NA'!H60+'N EERR LOS NA'!H61+'N EERR LOS NA'!H62+'N EERR LOS NA'!H63</f>
        <v>0</v>
      </c>
      <c r="AN60" s="30">
        <f>IF(AND(AM4=0,AM60&gt;=0), "",AM60/AM4)</f>
        <v>0</v>
      </c>
      <c r="AO60" s="47">
        <f>IF(AND(AM124=0,AM60&gt;=0),"",AM60/AM124)</f>
        <v>0</v>
      </c>
      <c r="AP60" s="30">
        <f t="shared" si="5"/>
        <v>-1</v>
      </c>
      <c r="AQ60" s="130">
        <f t="shared" si="17"/>
        <v>305.13333166814363</v>
      </c>
      <c r="AR60" s="30">
        <f>IF(AND(AQ4=0,AQ60&gt;=0), "",AQ60/AQ4)</f>
        <v>4.5050887718959048E-3</v>
      </c>
      <c r="AS60" s="47">
        <f>IF(AND(AQ124=0,AQ60&gt;=0),"",AQ60/AQ124)</f>
        <v>9.0642440294331581E-3</v>
      </c>
      <c r="AT60" s="131">
        <f t="shared" si="28"/>
        <v>0</v>
      </c>
      <c r="AU60" s="30" t="str">
        <f>IF(AND(AT4=0,AT60&gt;=0), "",AT60/AT4)</f>
        <v/>
      </c>
      <c r="AV60" s="47">
        <f t="shared" si="23"/>
        <v>1</v>
      </c>
      <c r="AW60" s="131">
        <f t="shared" si="40"/>
        <v>50.855555278023935</v>
      </c>
      <c r="AX60" s="30">
        <f>IF(AND(AW4=0,AW60&gt;=0), "",AW60/AW4)</f>
        <v>4.5050887718959048E-3</v>
      </c>
      <c r="AY60" s="47">
        <f>IF(AND(AW124=0,AW60&gt;=0),"",AW60/AW124)</f>
        <v>9.0642440294331564E-3</v>
      </c>
      <c r="AZ60" s="131">
        <f t="shared" si="29"/>
        <v>0</v>
      </c>
      <c r="BA60" s="30" t="str">
        <f>IF(AND(AZ4=0,AZ60&gt;=0), "",AZ60/AZ4)</f>
        <v/>
      </c>
      <c r="BB60" s="47">
        <f t="shared" si="24"/>
        <v>1</v>
      </c>
      <c r="BC60" s="129">
        <f>+'N EERR LOS NA'!I59+'N EERR LOS NA'!I60+'N EERR LOS NA'!I61+'N EERR LOS NA'!I62+'N EERR LOS NA'!I63</f>
        <v>0</v>
      </c>
      <c r="BD60" s="30" t="str">
        <f>IF(AND(BC4=0,BC60&gt;=0), "",BC60/BC4)</f>
        <v/>
      </c>
      <c r="BE60" s="47" t="str">
        <f>IF(AND(BC124=0,BC60&gt;=0),"",BC60/BC124)</f>
        <v/>
      </c>
      <c r="BF60" s="30" t="str">
        <f t="shared" si="25"/>
        <v/>
      </c>
      <c r="BG60" s="130">
        <f t="shared" si="30"/>
        <v>305.13333166814363</v>
      </c>
      <c r="BH60" s="30">
        <f>IF(AND(BG4=0,BG60&gt;=0), "",BG60/BG4)</f>
        <v>4.5050887718959048E-3</v>
      </c>
      <c r="BI60" s="47">
        <f>IF(AND(BG124=0,BG60&gt;=0),"",BG60/BG124)</f>
        <v>9.0642440294331581E-3</v>
      </c>
      <c r="BJ60" s="129">
        <f>+'N EERR LOS NA'!J59+'N EERR LOS NA'!J60+'N EERR LOS NA'!J61+'N EERR LOS NA'!J62+'N EERR LOS NA'!J63</f>
        <v>0</v>
      </c>
      <c r="BK60" s="30" t="str">
        <f>IF(AND(BJ4=0,BJ60&gt;=0), "",BJ60/BJ4)</f>
        <v/>
      </c>
      <c r="BL60" s="47" t="str">
        <f>IF(AND(BJ124=0,BJ60&gt;=0),"",BJ60/BJ124)</f>
        <v/>
      </c>
      <c r="BM60" s="30" t="str">
        <f t="shared" si="9"/>
        <v/>
      </c>
      <c r="BN60" s="130">
        <f t="shared" si="31"/>
        <v>305.13333166814363</v>
      </c>
      <c r="BO60" s="30">
        <f>IF(AND(BN4=0,BN60&gt;=0), "",BN60/BN4)</f>
        <v>4.5050887718959048E-3</v>
      </c>
      <c r="BP60" s="47">
        <f>IF(AND(BN124=0,BN60&gt;=0),"",BN60/BN124)</f>
        <v>9.0642440294331581E-3</v>
      </c>
      <c r="BQ60" s="129">
        <f>+'N EERR LOS NA'!K59+'N EERR LOS NA'!K60+'N EERR LOS NA'!K61+'N EERR LOS NA'!K62+'N EERR LOS NA'!K63</f>
        <v>0</v>
      </c>
      <c r="BR60" s="30" t="str">
        <f>IF(AND(BQ4=0,BQ60&gt;=0), "",BQ60/BQ4)</f>
        <v/>
      </c>
      <c r="BS60" s="47" t="str">
        <f>IF(AND(BQ124=0,BQ60&gt;=0),"",BQ60/BQ124)</f>
        <v/>
      </c>
      <c r="BT60" s="30" t="str">
        <f t="shared" si="10"/>
        <v/>
      </c>
      <c r="BU60" s="130">
        <f t="shared" si="32"/>
        <v>305.13333166814363</v>
      </c>
      <c r="BV60" s="30">
        <f>IF(AND(BU4=0,BU60&gt;=0), "",BU60/BU4)</f>
        <v>4.5050887718959048E-3</v>
      </c>
      <c r="BW60" s="47">
        <f>IF(AND(BU124=0,BU60&gt;=0),"",BU60/BU124)</f>
        <v>9.0642440294331581E-3</v>
      </c>
      <c r="BX60" s="131">
        <f t="shared" si="33"/>
        <v>0</v>
      </c>
      <c r="BY60" s="30" t="str">
        <f>IF(AND(BX4=0,BX60&gt;=0), "",BX60/BX4)</f>
        <v/>
      </c>
      <c r="BZ60" s="47">
        <f t="shared" si="11"/>
        <v>1</v>
      </c>
      <c r="CA60" s="129">
        <f>+'N EERR LOS NA'!L59+'N EERR LOS NA'!L60+'N EERR LOS NA'!L61+'N EERR LOS NA'!L62+'N EERR LOS NA'!L63</f>
        <v>0</v>
      </c>
      <c r="CB60" s="30" t="str">
        <f>IF(AND(CA4=0,CA60&gt;=0), "",CA60/CA4)</f>
        <v/>
      </c>
      <c r="CC60" s="47" t="str">
        <f>IF(AND(CA124=0,CA60&gt;=0),"",CA60/CA124)</f>
        <v/>
      </c>
      <c r="CD60" s="30" t="str">
        <f t="shared" si="26"/>
        <v/>
      </c>
      <c r="CE60" s="130">
        <f t="shared" si="34"/>
        <v>305.13333166814363</v>
      </c>
      <c r="CF60" s="30">
        <f>IF(AND(CE4=0,CE60&gt;=0), "",CE60/CE4)</f>
        <v>4.5050887718959048E-3</v>
      </c>
      <c r="CG60" s="47">
        <f>IF(AND(CE124=0,CE60&gt;=0),"",CE60/CE124)</f>
        <v>9.0642440294331581E-3</v>
      </c>
      <c r="CH60" s="129">
        <f>+'N EERR LOS NA'!M59+'N EERR LOS NA'!M60+'N EERR LOS NA'!M61+'N EERR LOS NA'!M62+'N EERR LOS NA'!M63</f>
        <v>0</v>
      </c>
      <c r="CI60" s="30" t="str">
        <f>IF(AND(CH4=0,CH60&gt;=0), "",CH60/CH4)</f>
        <v/>
      </c>
      <c r="CJ60" s="47" t="str">
        <f>IF(AND(CH124=0,CH60&gt;=0),"",CH60/CH124)</f>
        <v/>
      </c>
      <c r="CK60" s="30" t="str">
        <f t="shared" si="13"/>
        <v/>
      </c>
      <c r="CL60" s="130">
        <f t="shared" si="35"/>
        <v>305.13333166814363</v>
      </c>
      <c r="CM60" s="30">
        <f>IF(AND(CL4=0,CL60&gt;=0), "",CL60/CL4)</f>
        <v>4.5050887718959048E-3</v>
      </c>
      <c r="CN60" s="47">
        <f>IF(AND(CL124=0,CL60&gt;=0),"",CL60/CL124)</f>
        <v>9.0642440294331581E-3</v>
      </c>
      <c r="CO60" s="129">
        <f>+'N EERR LOS NA'!N59+'N EERR LOS NA'!N60+'N EERR LOS NA'!N61+'N EERR LOS NA'!N62+'N EERR LOS NA'!N63</f>
        <v>0</v>
      </c>
      <c r="CP60" s="30" t="str">
        <f>IF(AND(CO4=0,CO60&gt;=0), "",CO60/CO4)</f>
        <v/>
      </c>
      <c r="CQ60" s="47" t="str">
        <f>IF(AND(CO124=0,CO60&gt;=0),"",CO60/CO124)</f>
        <v/>
      </c>
      <c r="CR60" s="30" t="str">
        <f t="shared" si="14"/>
        <v/>
      </c>
      <c r="CS60" s="130">
        <f t="shared" si="36"/>
        <v>305.13333166814363</v>
      </c>
      <c r="CT60" s="30">
        <f>IF(AND(CS4=0,CS60&gt;=0), "",CS60/CS4)</f>
        <v>4.5050887718959048E-3</v>
      </c>
      <c r="CU60" s="47">
        <f>IF(AND(CS124=0,CS60&gt;=0),"",CS60/CS124)</f>
        <v>9.0642440294331581E-3</v>
      </c>
      <c r="CV60" s="131">
        <f t="shared" si="37"/>
        <v>0</v>
      </c>
      <c r="CW60" s="30" t="str">
        <f>IF(AND(CV4=0,CV60&gt;=0), "",CV60/CV4)</f>
        <v/>
      </c>
      <c r="CX60" s="47">
        <f t="shared" si="15"/>
        <v>1</v>
      </c>
    </row>
    <row r="61" spans="1:102" outlineLevel="1" x14ac:dyDescent="0.3">
      <c r="A61" s="29" t="s">
        <v>22</v>
      </c>
      <c r="B61" s="129">
        <f>+'N EERR LOS NA'!B64+'N EERR LOS NA'!B65+'N EERR LOS NA'!B66+'N EERR LOS NA'!B67+'N EERR LOS NA'!B68</f>
        <v>0</v>
      </c>
      <c r="C61" s="30" t="str">
        <f>IF(AND(B4=0,B61&gt;=0), "",B61/B4)</f>
        <v/>
      </c>
      <c r="D61" s="47" t="str">
        <f>IF(AND(B124=0,B61&gt;=0),"",B61/B124)</f>
        <v/>
      </c>
      <c r="E61" s="129">
        <f>+'N EERR LOS NA'!C64+'N EERR LOS NA'!C65+'N EERR LOS NA'!C66+'N EERR LOS NA'!C67+'N EERR LOS NA'!C68</f>
        <v>0</v>
      </c>
      <c r="F61" s="30">
        <f>IF(AND(E4=0,E61&gt;=0), "",E61/E4)</f>
        <v>0</v>
      </c>
      <c r="G61" s="47">
        <f>IF(AND(E124=0,E61&gt;=0),"",E61/E124)</f>
        <v>0</v>
      </c>
      <c r="H61" s="129">
        <f>+'N EERR LOS NA'!D64+'N EERR LOS NA'!D65+'N EERR LOS NA'!D66+'N EERR LOS NA'!D67+'N EERR LOS NA'!D68</f>
        <v>0</v>
      </c>
      <c r="I61" s="30">
        <f>IF(AND(H4=0,H61&gt;=0), "",H61/H4)</f>
        <v>0</v>
      </c>
      <c r="J61" s="47">
        <f>IF(AND(H124=0,H61&gt;=0),"",H61/H124)</f>
        <v>0</v>
      </c>
      <c r="K61" s="30" t="str">
        <f t="shared" si="19"/>
        <v/>
      </c>
      <c r="L61" s="130">
        <f t="shared" si="38"/>
        <v>0</v>
      </c>
      <c r="M61" s="30">
        <f>IF(AND(L4=0,L61&gt;=0), "",L61/L4)</f>
        <v>0</v>
      </c>
      <c r="N61" s="47">
        <f>IF(AND(L124=0,L61&gt;=0),"",L61/L124)</f>
        <v>0</v>
      </c>
      <c r="O61" s="129">
        <f>+'N EERR LOS NA'!E64+'N EERR LOS NA'!E65+'N EERR LOS NA'!E66+'N EERR LOS NA'!E67+'N EERR LOS NA'!E68</f>
        <v>0</v>
      </c>
      <c r="P61" s="30">
        <f>IF(AND(O4=0,O61&gt;=0), "",O61/O4)</f>
        <v>0</v>
      </c>
      <c r="Q61" s="47">
        <f>IF(AND(O124=0,O61&gt;=0),"",O61/O124)</f>
        <v>0</v>
      </c>
      <c r="R61" s="30" t="str">
        <f t="shared" si="20"/>
        <v/>
      </c>
      <c r="S61" s="130">
        <f t="shared" si="39"/>
        <v>0</v>
      </c>
      <c r="T61" s="30">
        <f>IF(AND(S4=0,S61&gt;=0), "",S61/S4)</f>
        <v>0</v>
      </c>
      <c r="U61" s="47">
        <f>IF(AND(S124=0,S61&gt;=0),"",S61/S124)</f>
        <v>0</v>
      </c>
      <c r="V61" s="131"/>
      <c r="W61" s="30" t="str">
        <f>IF(AND(V4=0,V61&gt;=0), "",V61/V4)</f>
        <v/>
      </c>
      <c r="X61" s="47" t="str">
        <f t="shared" si="21"/>
        <v/>
      </c>
      <c r="Y61" s="129">
        <f>+'N EERR LOS NA'!F64+'N EERR LOS NA'!F65+'N EERR LOS NA'!F66+'N EERR LOS NA'!F67+'N EERR LOS NA'!F68</f>
        <v>0</v>
      </c>
      <c r="Z61" s="30">
        <f>IF(AND(Y4=0,Y61&gt;=0), "",Y61/Y4)</f>
        <v>0</v>
      </c>
      <c r="AA61" s="47">
        <f>IF(AND(Y124=0,Y61&gt;=0),"",Y61/Y124)</f>
        <v>0</v>
      </c>
      <c r="AB61" s="30" t="str">
        <f t="shared" si="22"/>
        <v/>
      </c>
      <c r="AC61" s="130">
        <f t="shared" si="27"/>
        <v>0</v>
      </c>
      <c r="AD61" s="30">
        <f>IF(AND(AC4=0,AC61&gt;=0), "",AC61/AC4)</f>
        <v>0</v>
      </c>
      <c r="AE61" s="47">
        <f>IF(AND(AC124=0,AC61&gt;=0),"",AC61/AC124)</f>
        <v>0</v>
      </c>
      <c r="AF61" s="129">
        <f>+'N EERR LOS NA'!G64+'N EERR LOS NA'!G65+'N EERR LOS NA'!G66+'N EERR LOS NA'!G67+'N EERR LOS NA'!G68</f>
        <v>0</v>
      </c>
      <c r="AG61" s="30">
        <f>IF(AND(AF4=0,AF61&gt;=0), "",AF61/AF4)</f>
        <v>0</v>
      </c>
      <c r="AH61" s="47">
        <f>IF(AND(AF124=0,AF61&gt;=0),"",AF61/AF124)</f>
        <v>0</v>
      </c>
      <c r="AI61" s="30" t="str">
        <f t="shared" si="4"/>
        <v/>
      </c>
      <c r="AJ61" s="130">
        <f t="shared" si="16"/>
        <v>0</v>
      </c>
      <c r="AK61" s="30">
        <f>IF(AND(AJ4=0,AJ61&gt;=0), "",AJ61/AJ4)</f>
        <v>0</v>
      </c>
      <c r="AL61" s="47">
        <f>IF(AND(AJ124=0,AJ61&gt;=0),"",AJ61/AJ124)</f>
        <v>0</v>
      </c>
      <c r="AM61" s="129">
        <f>+'N EERR LOS NA'!H64+'N EERR LOS NA'!H65+'N EERR LOS NA'!H66+'N EERR LOS NA'!H67+'N EERR LOS NA'!H68</f>
        <v>0</v>
      </c>
      <c r="AN61" s="30">
        <f>IF(AND(AM4=0,AM61&gt;=0), "",AM61/AM4)</f>
        <v>0</v>
      </c>
      <c r="AO61" s="47">
        <f>IF(AND(AM124=0,AM61&gt;=0),"",AM61/AM124)</f>
        <v>0</v>
      </c>
      <c r="AP61" s="30" t="str">
        <f t="shared" si="5"/>
        <v/>
      </c>
      <c r="AQ61" s="130">
        <f t="shared" si="17"/>
        <v>0</v>
      </c>
      <c r="AR61" s="30">
        <f>IF(AND(AQ4=0,AQ61&gt;=0), "",AQ61/AQ4)</f>
        <v>0</v>
      </c>
      <c r="AS61" s="47">
        <f>IF(AND(AQ124=0,AQ61&gt;=0),"",AQ61/AQ124)</f>
        <v>0</v>
      </c>
      <c r="AT61" s="131">
        <f t="shared" si="28"/>
        <v>0</v>
      </c>
      <c r="AU61" s="30" t="str">
        <f>IF(AND(AT4=0,AT61&gt;=0), "",AT61/AT4)</f>
        <v/>
      </c>
      <c r="AV61" s="47" t="str">
        <f t="shared" si="23"/>
        <v/>
      </c>
      <c r="AW61" s="131">
        <f t="shared" si="40"/>
        <v>0</v>
      </c>
      <c r="AX61" s="30">
        <f>IF(AND(AW4=0,AW61&gt;=0), "",AW61/AW4)</f>
        <v>0</v>
      </c>
      <c r="AY61" s="47">
        <f>IF(AND(AW124=0,AW61&gt;=0),"",AW61/AW124)</f>
        <v>0</v>
      </c>
      <c r="AZ61" s="131">
        <f t="shared" si="29"/>
        <v>0</v>
      </c>
      <c r="BA61" s="30" t="str">
        <f>IF(AND(AZ4=0,AZ61&gt;=0), "",AZ61/AZ4)</f>
        <v/>
      </c>
      <c r="BB61" s="47" t="str">
        <f t="shared" si="24"/>
        <v/>
      </c>
      <c r="BC61" s="129">
        <f>+'N EERR LOS NA'!I64+'N EERR LOS NA'!I65+'N EERR LOS NA'!I66+'N EERR LOS NA'!I67+'N EERR LOS NA'!I68</f>
        <v>0</v>
      </c>
      <c r="BD61" s="30" t="str">
        <f>IF(AND(BC4=0,BC61&gt;=0), "",BC61/BC4)</f>
        <v/>
      </c>
      <c r="BE61" s="47" t="str">
        <f>IF(AND(BC124=0,BC61&gt;=0),"",BC61/BC124)</f>
        <v/>
      </c>
      <c r="BF61" s="30" t="str">
        <f t="shared" si="25"/>
        <v/>
      </c>
      <c r="BG61" s="130">
        <f t="shared" si="30"/>
        <v>0</v>
      </c>
      <c r="BH61" s="30">
        <f>IF(AND(BG4=0,BG61&gt;=0), "",BG61/BG4)</f>
        <v>0</v>
      </c>
      <c r="BI61" s="47">
        <f>IF(AND(BG124=0,BG61&gt;=0),"",BG61/BG124)</f>
        <v>0</v>
      </c>
      <c r="BJ61" s="129">
        <f>+'N EERR LOS NA'!J64+'N EERR LOS NA'!J65+'N EERR LOS NA'!J66+'N EERR LOS NA'!J67+'N EERR LOS NA'!J68</f>
        <v>0</v>
      </c>
      <c r="BK61" s="30" t="str">
        <f>IF(AND(BJ4=0,BJ61&gt;=0), "",BJ61/BJ4)</f>
        <v/>
      </c>
      <c r="BL61" s="47" t="str">
        <f>IF(AND(BJ124=0,BJ61&gt;=0),"",BJ61/BJ124)</f>
        <v/>
      </c>
      <c r="BM61" s="30" t="str">
        <f t="shared" si="9"/>
        <v/>
      </c>
      <c r="BN61" s="130">
        <f t="shared" si="31"/>
        <v>0</v>
      </c>
      <c r="BO61" s="30">
        <f>IF(AND(BN4=0,BN61&gt;=0), "",BN61/BN4)</f>
        <v>0</v>
      </c>
      <c r="BP61" s="47">
        <f>IF(AND(BN124=0,BN61&gt;=0),"",BN61/BN124)</f>
        <v>0</v>
      </c>
      <c r="BQ61" s="129">
        <f>+'N EERR LOS NA'!K64+'N EERR LOS NA'!K65+'N EERR LOS NA'!K66+'N EERR LOS NA'!K67+'N EERR LOS NA'!K68</f>
        <v>0</v>
      </c>
      <c r="BR61" s="30" t="str">
        <f>IF(AND(BQ4=0,BQ61&gt;=0), "",BQ61/BQ4)</f>
        <v/>
      </c>
      <c r="BS61" s="47" t="str">
        <f>IF(AND(BQ124=0,BQ61&gt;=0),"",BQ61/BQ124)</f>
        <v/>
      </c>
      <c r="BT61" s="30" t="str">
        <f t="shared" si="10"/>
        <v/>
      </c>
      <c r="BU61" s="130">
        <f t="shared" si="32"/>
        <v>0</v>
      </c>
      <c r="BV61" s="30">
        <f>IF(AND(BU4=0,BU61&gt;=0), "",BU61/BU4)</f>
        <v>0</v>
      </c>
      <c r="BW61" s="47">
        <f>IF(AND(BU124=0,BU61&gt;=0),"",BU61/BU124)</f>
        <v>0</v>
      </c>
      <c r="BX61" s="131">
        <f t="shared" si="33"/>
        <v>0</v>
      </c>
      <c r="BY61" s="30" t="str">
        <f>IF(AND(BX4=0,BX61&gt;=0), "",BX61/BX4)</f>
        <v/>
      </c>
      <c r="BZ61" s="47" t="str">
        <f t="shared" si="11"/>
        <v/>
      </c>
      <c r="CA61" s="129">
        <f>+'N EERR LOS NA'!L64+'N EERR LOS NA'!L65+'N EERR LOS NA'!L66+'N EERR LOS NA'!L67+'N EERR LOS NA'!L68</f>
        <v>0</v>
      </c>
      <c r="CB61" s="30" t="str">
        <f>IF(AND(CA4=0,CA61&gt;=0), "",CA61/CA4)</f>
        <v/>
      </c>
      <c r="CC61" s="47" t="str">
        <f>IF(AND(CA124=0,CA61&gt;=0),"",CA61/CA124)</f>
        <v/>
      </c>
      <c r="CD61" s="30" t="str">
        <f t="shared" si="26"/>
        <v/>
      </c>
      <c r="CE61" s="130">
        <f t="shared" si="34"/>
        <v>0</v>
      </c>
      <c r="CF61" s="30">
        <f>IF(AND(CE4=0,CE61&gt;=0), "",CE61/CE4)</f>
        <v>0</v>
      </c>
      <c r="CG61" s="47">
        <f>IF(AND(CE124=0,CE61&gt;=0),"",CE61/CE124)</f>
        <v>0</v>
      </c>
      <c r="CH61" s="129">
        <f>+'N EERR LOS NA'!M64+'N EERR LOS NA'!M65+'N EERR LOS NA'!M66+'N EERR LOS NA'!M67+'N EERR LOS NA'!M68</f>
        <v>0</v>
      </c>
      <c r="CI61" s="30" t="str">
        <f>IF(AND(CH4=0,CH61&gt;=0), "",CH61/CH4)</f>
        <v/>
      </c>
      <c r="CJ61" s="47" t="str">
        <f>IF(AND(CH124=0,CH61&gt;=0),"",CH61/CH124)</f>
        <v/>
      </c>
      <c r="CK61" s="30" t="str">
        <f t="shared" si="13"/>
        <v/>
      </c>
      <c r="CL61" s="130">
        <f t="shared" si="35"/>
        <v>0</v>
      </c>
      <c r="CM61" s="30">
        <f>IF(AND(CL4=0,CL61&gt;=0), "",CL61/CL4)</f>
        <v>0</v>
      </c>
      <c r="CN61" s="47">
        <f>IF(AND(CL124=0,CL61&gt;=0),"",CL61/CL124)</f>
        <v>0</v>
      </c>
      <c r="CO61" s="129">
        <f>+'N EERR LOS NA'!N64+'N EERR LOS NA'!N65+'N EERR LOS NA'!N66+'N EERR LOS NA'!N67+'N EERR LOS NA'!N68</f>
        <v>0</v>
      </c>
      <c r="CP61" s="30" t="str">
        <f>IF(AND(CO4=0,CO61&gt;=0), "",CO61/CO4)</f>
        <v/>
      </c>
      <c r="CQ61" s="47" t="str">
        <f>IF(AND(CO124=0,CO61&gt;=0),"",CO61/CO124)</f>
        <v/>
      </c>
      <c r="CR61" s="30" t="str">
        <f t="shared" si="14"/>
        <v/>
      </c>
      <c r="CS61" s="130">
        <f t="shared" si="36"/>
        <v>0</v>
      </c>
      <c r="CT61" s="30">
        <f>IF(AND(CS4=0,CS61&gt;=0), "",CS61/CS4)</f>
        <v>0</v>
      </c>
      <c r="CU61" s="47">
        <f>IF(AND(CS124=0,CS61&gt;=0),"",CS61/CS124)</f>
        <v>0</v>
      </c>
      <c r="CV61" s="131">
        <f t="shared" si="37"/>
        <v>0</v>
      </c>
      <c r="CW61" s="30" t="str">
        <f>IF(AND(CV4=0,CV61&gt;=0), "",CV61/CV4)</f>
        <v/>
      </c>
      <c r="CX61" s="47" t="str">
        <f t="shared" si="15"/>
        <v/>
      </c>
    </row>
    <row r="62" spans="1:102" outlineLevel="1" x14ac:dyDescent="0.3">
      <c r="A62" s="29" t="s">
        <v>23</v>
      </c>
      <c r="B62" s="129">
        <f>+'N EERR LOS NA'!B69+'N EERR LOS NA'!B70</f>
        <v>0</v>
      </c>
      <c r="C62" s="30" t="str">
        <f>IF(AND(B4=0,B62&gt;=0), "",B62/B4)</f>
        <v/>
      </c>
      <c r="D62" s="47" t="str">
        <f>IF(AND(B124=0,B62&gt;=0),"",B62/B124)</f>
        <v/>
      </c>
      <c r="E62" s="129">
        <f>+'N EERR LOS NA'!C69+'N EERR LOS NA'!C70</f>
        <v>0</v>
      </c>
      <c r="F62" s="30">
        <f>IF(AND(E4=0,E62&gt;=0), "",E62/E4)</f>
        <v>0</v>
      </c>
      <c r="G62" s="47">
        <f>IF(AND(E124=0,E62&gt;=0),"",E62/E124)</f>
        <v>0</v>
      </c>
      <c r="H62" s="129">
        <f>+'N EERR LOS NA'!D69+'N EERR LOS NA'!D70</f>
        <v>0</v>
      </c>
      <c r="I62" s="30">
        <f>IF(AND(H4=0,H62&gt;=0), "",H62/H4)</f>
        <v>0</v>
      </c>
      <c r="J62" s="47">
        <f>IF(AND(H124=0,H62&gt;=0),"",H62/H124)</f>
        <v>0</v>
      </c>
      <c r="K62" s="30" t="str">
        <f t="shared" si="19"/>
        <v/>
      </c>
      <c r="L62" s="130">
        <f t="shared" si="38"/>
        <v>0</v>
      </c>
      <c r="M62" s="30">
        <f>IF(AND(L4=0,L62&gt;=0), "",L62/L4)</f>
        <v>0</v>
      </c>
      <c r="N62" s="47">
        <f>IF(AND(L124=0,L62&gt;=0),"",L62/L124)</f>
        <v>0</v>
      </c>
      <c r="O62" s="129">
        <f>+'N EERR LOS NA'!E69+'N EERR LOS NA'!E70</f>
        <v>0</v>
      </c>
      <c r="P62" s="30">
        <f>IF(AND(O4=0,O62&gt;=0), "",O62/O4)</f>
        <v>0</v>
      </c>
      <c r="Q62" s="47">
        <f>IF(AND(O124=0,O62&gt;=0),"",O62/O124)</f>
        <v>0</v>
      </c>
      <c r="R62" s="30" t="str">
        <f t="shared" si="20"/>
        <v/>
      </c>
      <c r="S62" s="130">
        <f t="shared" si="39"/>
        <v>0</v>
      </c>
      <c r="T62" s="30">
        <f>IF(AND(S4=0,S62&gt;=0), "",S62/S4)</f>
        <v>0</v>
      </c>
      <c r="U62" s="47">
        <f>IF(AND(S124=0,S62&gt;=0),"",S62/S124)</f>
        <v>0</v>
      </c>
      <c r="V62" s="131"/>
      <c r="W62" s="30" t="str">
        <f>IF(AND(V4=0,V62&gt;=0), "",V62/V4)</f>
        <v/>
      </c>
      <c r="X62" s="47" t="str">
        <f t="shared" si="21"/>
        <v/>
      </c>
      <c r="Y62" s="129">
        <f>+'N EERR LOS NA'!F69+'N EERR LOS NA'!F70</f>
        <v>0</v>
      </c>
      <c r="Z62" s="30">
        <f>IF(AND(Y4=0,Y62&gt;=0), "",Y62/Y4)</f>
        <v>0</v>
      </c>
      <c r="AA62" s="47">
        <f>IF(AND(Y124=0,Y62&gt;=0),"",Y62/Y124)</f>
        <v>0</v>
      </c>
      <c r="AB62" s="30" t="str">
        <f t="shared" si="22"/>
        <v/>
      </c>
      <c r="AC62" s="130">
        <f t="shared" si="27"/>
        <v>0</v>
      </c>
      <c r="AD62" s="30">
        <f>IF(AND(AC4=0,AC62&gt;=0), "",AC62/AC4)</f>
        <v>0</v>
      </c>
      <c r="AE62" s="47">
        <f>IF(AND(AC124=0,AC62&gt;=0),"",AC62/AC124)</f>
        <v>0</v>
      </c>
      <c r="AF62" s="129">
        <f>+'N EERR LOS NA'!G69+'N EERR LOS NA'!G70</f>
        <v>0</v>
      </c>
      <c r="AG62" s="30">
        <f>IF(AND(AF4=0,AF62&gt;=0), "",AF62/AF4)</f>
        <v>0</v>
      </c>
      <c r="AH62" s="47">
        <f>IF(AND(AF124=0,AF62&gt;=0),"",AF62/AF124)</f>
        <v>0</v>
      </c>
      <c r="AI62" s="30" t="str">
        <f t="shared" si="4"/>
        <v/>
      </c>
      <c r="AJ62" s="130">
        <f t="shared" si="16"/>
        <v>0</v>
      </c>
      <c r="AK62" s="30">
        <f>IF(AND(AJ4=0,AJ62&gt;=0), "",AJ62/AJ4)</f>
        <v>0</v>
      </c>
      <c r="AL62" s="47">
        <f>IF(AND(AJ124=0,AJ62&gt;=0),"",AJ62/AJ124)</f>
        <v>0</v>
      </c>
      <c r="AM62" s="129">
        <f>+'N EERR LOS NA'!H69+'N EERR LOS NA'!H70</f>
        <v>0</v>
      </c>
      <c r="AN62" s="30">
        <f>IF(AND(AM4=0,AM62&gt;=0), "",AM62/AM4)</f>
        <v>0</v>
      </c>
      <c r="AO62" s="47">
        <f>IF(AND(AM124=0,AM62&gt;=0),"",AM62/AM124)</f>
        <v>0</v>
      </c>
      <c r="AP62" s="30" t="str">
        <f t="shared" si="5"/>
        <v/>
      </c>
      <c r="AQ62" s="130">
        <f t="shared" si="17"/>
        <v>0</v>
      </c>
      <c r="AR62" s="30">
        <f>IF(AND(AQ4=0,AQ62&gt;=0), "",AQ62/AQ4)</f>
        <v>0</v>
      </c>
      <c r="AS62" s="47">
        <f>IF(AND(AQ124=0,AQ62&gt;=0),"",AQ62/AQ124)</f>
        <v>0</v>
      </c>
      <c r="AT62" s="131">
        <f t="shared" si="28"/>
        <v>0</v>
      </c>
      <c r="AU62" s="30" t="str">
        <f>IF(AND(AT4=0,AT62&gt;=0), "",AT62/AT4)</f>
        <v/>
      </c>
      <c r="AV62" s="47" t="str">
        <f t="shared" si="23"/>
        <v/>
      </c>
      <c r="AW62" s="131">
        <f t="shared" si="40"/>
        <v>0</v>
      </c>
      <c r="AX62" s="30">
        <f>IF(AND(AW4=0,AW62&gt;=0), "",AW62/AW4)</f>
        <v>0</v>
      </c>
      <c r="AY62" s="47">
        <f>IF(AND(AW124=0,AW62&gt;=0),"",AW62/AW124)</f>
        <v>0</v>
      </c>
      <c r="AZ62" s="131">
        <f t="shared" si="29"/>
        <v>0</v>
      </c>
      <c r="BA62" s="30" t="str">
        <f>IF(AND(AZ4=0,AZ62&gt;=0), "",AZ62/AZ4)</f>
        <v/>
      </c>
      <c r="BB62" s="47" t="str">
        <f t="shared" si="24"/>
        <v/>
      </c>
      <c r="BC62" s="129">
        <f>+'N EERR LOS NA'!I69+'N EERR LOS NA'!I70</f>
        <v>0</v>
      </c>
      <c r="BD62" s="30" t="str">
        <f>IF(AND(BC4=0,BC62&gt;=0), "",BC62/BC4)</f>
        <v/>
      </c>
      <c r="BE62" s="47" t="str">
        <f>IF(AND(BC124=0,BC62&gt;=0),"",BC62/BC124)</f>
        <v/>
      </c>
      <c r="BF62" s="30" t="str">
        <f t="shared" si="25"/>
        <v/>
      </c>
      <c r="BG62" s="130">
        <f t="shared" si="30"/>
        <v>0</v>
      </c>
      <c r="BH62" s="30">
        <f>IF(AND(BG4=0,BG62&gt;=0), "",BG62/BG4)</f>
        <v>0</v>
      </c>
      <c r="BI62" s="47">
        <f>IF(AND(BG124=0,BG62&gt;=0),"",BG62/BG124)</f>
        <v>0</v>
      </c>
      <c r="BJ62" s="129">
        <f>+'N EERR LOS NA'!J69+'N EERR LOS NA'!J70</f>
        <v>0</v>
      </c>
      <c r="BK62" s="30" t="str">
        <f>IF(AND(BJ4=0,BJ62&gt;=0), "",BJ62/BJ4)</f>
        <v/>
      </c>
      <c r="BL62" s="47" t="str">
        <f>IF(AND(BJ124=0,BJ62&gt;=0),"",BJ62/BJ124)</f>
        <v/>
      </c>
      <c r="BM62" s="30" t="str">
        <f t="shared" si="9"/>
        <v/>
      </c>
      <c r="BN62" s="130">
        <f t="shared" si="31"/>
        <v>0</v>
      </c>
      <c r="BO62" s="30">
        <f>IF(AND(BN4=0,BN62&gt;=0), "",BN62/BN4)</f>
        <v>0</v>
      </c>
      <c r="BP62" s="47">
        <f>IF(AND(BN124=0,BN62&gt;=0),"",BN62/BN124)</f>
        <v>0</v>
      </c>
      <c r="BQ62" s="129">
        <f>+'N EERR LOS NA'!K69+'N EERR LOS NA'!K70</f>
        <v>0</v>
      </c>
      <c r="BR62" s="30" t="str">
        <f>IF(AND(BQ4=0,BQ62&gt;=0), "",BQ62/BQ4)</f>
        <v/>
      </c>
      <c r="BS62" s="47" t="str">
        <f>IF(AND(BQ124=0,BQ62&gt;=0),"",BQ62/BQ124)</f>
        <v/>
      </c>
      <c r="BT62" s="30" t="str">
        <f t="shared" si="10"/>
        <v/>
      </c>
      <c r="BU62" s="130">
        <f t="shared" si="32"/>
        <v>0</v>
      </c>
      <c r="BV62" s="30">
        <f>IF(AND(BU4=0,BU62&gt;=0), "",BU62/BU4)</f>
        <v>0</v>
      </c>
      <c r="BW62" s="47">
        <f>IF(AND(BU124=0,BU62&gt;=0),"",BU62/BU124)</f>
        <v>0</v>
      </c>
      <c r="BX62" s="131">
        <f t="shared" si="33"/>
        <v>0</v>
      </c>
      <c r="BY62" s="30" t="str">
        <f>IF(AND(BX4=0,BX62&gt;=0), "",BX62/BX4)</f>
        <v/>
      </c>
      <c r="BZ62" s="47" t="str">
        <f t="shared" si="11"/>
        <v/>
      </c>
      <c r="CA62" s="129">
        <f>+'N EERR LOS NA'!L69+'N EERR LOS NA'!L70</f>
        <v>0</v>
      </c>
      <c r="CB62" s="30" t="str">
        <f>IF(AND(CA4=0,CA62&gt;=0), "",CA62/CA4)</f>
        <v/>
      </c>
      <c r="CC62" s="47" t="str">
        <f>IF(AND(CA124=0,CA62&gt;=0),"",CA62/CA124)</f>
        <v/>
      </c>
      <c r="CD62" s="30" t="str">
        <f t="shared" si="26"/>
        <v/>
      </c>
      <c r="CE62" s="130">
        <f t="shared" si="34"/>
        <v>0</v>
      </c>
      <c r="CF62" s="30">
        <f>IF(AND(CE4=0,CE62&gt;=0), "",CE62/CE4)</f>
        <v>0</v>
      </c>
      <c r="CG62" s="47">
        <f>IF(AND(CE124=0,CE62&gt;=0),"",CE62/CE124)</f>
        <v>0</v>
      </c>
      <c r="CH62" s="129">
        <f>+'N EERR LOS NA'!M69+'N EERR LOS NA'!M70</f>
        <v>0</v>
      </c>
      <c r="CI62" s="30" t="str">
        <f>IF(AND(CH4=0,CH62&gt;=0), "",CH62/CH4)</f>
        <v/>
      </c>
      <c r="CJ62" s="47" t="str">
        <f>IF(AND(CH124=0,CH62&gt;=0),"",CH62/CH124)</f>
        <v/>
      </c>
      <c r="CK62" s="30" t="str">
        <f t="shared" si="13"/>
        <v/>
      </c>
      <c r="CL62" s="130">
        <f t="shared" si="35"/>
        <v>0</v>
      </c>
      <c r="CM62" s="30">
        <f>IF(AND(CL4=0,CL62&gt;=0), "",CL62/CL4)</f>
        <v>0</v>
      </c>
      <c r="CN62" s="47">
        <f>IF(AND(CL124=0,CL62&gt;=0),"",CL62/CL124)</f>
        <v>0</v>
      </c>
      <c r="CO62" s="129">
        <f>+'N EERR LOS NA'!N69+'N EERR LOS NA'!N70</f>
        <v>0</v>
      </c>
      <c r="CP62" s="30" t="str">
        <f>IF(AND(CO4=0,CO62&gt;=0), "",CO62/CO4)</f>
        <v/>
      </c>
      <c r="CQ62" s="47" t="str">
        <f>IF(AND(CO124=0,CO62&gt;=0),"",CO62/CO124)</f>
        <v/>
      </c>
      <c r="CR62" s="30" t="str">
        <f t="shared" si="14"/>
        <v/>
      </c>
      <c r="CS62" s="130">
        <f t="shared" si="36"/>
        <v>0</v>
      </c>
      <c r="CT62" s="30">
        <f>IF(AND(CS4=0,CS62&gt;=0), "",CS62/CS4)</f>
        <v>0</v>
      </c>
      <c r="CU62" s="47">
        <f>IF(AND(CS124=0,CS62&gt;=0),"",CS62/CS124)</f>
        <v>0</v>
      </c>
      <c r="CV62" s="131">
        <f t="shared" si="37"/>
        <v>0</v>
      </c>
      <c r="CW62" s="30" t="str">
        <f>IF(AND(CV4=0,CV62&gt;=0), "",CV62/CV4)</f>
        <v/>
      </c>
      <c r="CX62" s="47" t="str">
        <f t="shared" si="15"/>
        <v/>
      </c>
    </row>
    <row r="63" spans="1:102" outlineLevel="1" x14ac:dyDescent="0.3">
      <c r="A63" s="29" t="s">
        <v>24</v>
      </c>
      <c r="B63" s="129">
        <f>+'N EERR LOS NA'!B71+'N EERR LOS NA'!B72+'N EERR LOS NA'!B73+'N EERR LOS NA'!B74+'N EERR LOS NA'!B75+'N EERR LOS NA'!B76+'N EERR LOS NA'!B77</f>
        <v>0</v>
      </c>
      <c r="C63" s="30" t="str">
        <f>IF(AND(B4=0,B63&gt;=0), "",B63/B4)</f>
        <v/>
      </c>
      <c r="D63" s="47" t="str">
        <f>IF(AND(B124=0,B63&gt;=0),"",B63/B124)</f>
        <v/>
      </c>
      <c r="E63" s="129">
        <f>+'N EERR LOS NA'!C71+'N EERR LOS NA'!C72+'N EERR LOS NA'!C73+'N EERR LOS NA'!C74+'N EERR LOS NA'!C75+'N EERR LOS NA'!C76+'N EERR LOS NA'!C77</f>
        <v>61.094800125904953</v>
      </c>
      <c r="F63" s="30">
        <f>IF(AND(E4=0,E63&gt;=0), "",E63/E4)</f>
        <v>1.2530914047871679E-2</v>
      </c>
      <c r="G63" s="47">
        <f>IF(AND(E124=0,E63&gt;=0),"",E63/E124)</f>
        <v>1.2559322740858459E-2</v>
      </c>
      <c r="H63" s="129">
        <f>+'N EERR LOS NA'!D71+'N EERR LOS NA'!D72+'N EERR LOS NA'!D73+'N EERR LOS NA'!D74+'N EERR LOS NA'!D75+'N EERR LOS NA'!D76+'N EERR LOS NA'!D77</f>
        <v>61.211120916660747</v>
      </c>
      <c r="I63" s="30">
        <f>IF(AND(H4=0,H63&gt;=0), "",H63/H4)</f>
        <v>5.417645761940146E-3</v>
      </c>
      <c r="J63" s="47">
        <f>IF(AND(H124=0,H63&gt;=0),"",H63/H124)</f>
        <v>1.2396241054908601E-2</v>
      </c>
      <c r="K63" s="30">
        <f t="shared" si="19"/>
        <v>1.9039392962425261E-3</v>
      </c>
      <c r="L63" s="130">
        <f t="shared" si="38"/>
        <v>122.3059210425657</v>
      </c>
      <c r="M63" s="30">
        <f>IF(AND(L4=0,L63&gt;=0), "",L63/L4)</f>
        <v>7.5618852280434374E-3</v>
      </c>
      <c r="N63" s="47">
        <f>IF(AND(L124=0,L63&gt;=0),"",L63/L124)</f>
        <v>1.2477171491238847E-2</v>
      </c>
      <c r="O63" s="129">
        <f>+'N EERR LOS NA'!E71+'N EERR LOS NA'!E72+'N EERR LOS NA'!E73+'N EERR LOS NA'!E74+'N EERR LOS NA'!E75+'N EERR LOS NA'!E76+'N EERR LOS NA'!E77</f>
        <v>56.752344446284781</v>
      </c>
      <c r="P63" s="30">
        <f>IF(AND(O4=0,O63&gt;=0), "",O63/O4)</f>
        <v>9.0832169481148799E-3</v>
      </c>
      <c r="Q63" s="47">
        <f>IF(AND(O124=0,O63&gt;=0),"",O63/O124)</f>
        <v>1.1019678713150748E-2</v>
      </c>
      <c r="R63" s="30">
        <f t="shared" si="20"/>
        <v>-7.2842588137645978E-2</v>
      </c>
      <c r="S63" s="130">
        <f t="shared" si="39"/>
        <v>179.05826548885048</v>
      </c>
      <c r="T63" s="30">
        <f>IF(AND(S4=0,S63&gt;=0), "",S63/S4)</f>
        <v>7.9858139635918483E-3</v>
      </c>
      <c r="U63" s="47">
        <f>IF(AND(S124=0,S63&gt;=0),"",S63/S124)</f>
        <v>1.1975166014070697E-2</v>
      </c>
      <c r="V63" s="131"/>
      <c r="W63" s="30" t="str">
        <f>IF(AND(V4=0,V63&gt;=0), "",V63/V4)</f>
        <v/>
      </c>
      <c r="X63" s="47">
        <f t="shared" si="21"/>
        <v>1</v>
      </c>
      <c r="Y63" s="129">
        <f>+'N EERR LOS NA'!F71+'N EERR LOS NA'!F72+'N EERR LOS NA'!F73+'N EERR LOS NA'!F74+'N EERR LOS NA'!F75+'N EERR LOS NA'!F76+'N EERR LOS NA'!F77</f>
        <v>54.108534682755931</v>
      </c>
      <c r="Z63" s="30">
        <f>IF(AND(Y4=0,Y63&gt;=0), "",Y63/Y4)</f>
        <v>2.6791256870115666E-3</v>
      </c>
      <c r="AA63" s="47">
        <f>IF(AND(Y124=0,Y63&gt;=0),"",Y63/Y124)</f>
        <v>9.7761884858906922E-3</v>
      </c>
      <c r="AB63" s="30">
        <f t="shared" si="22"/>
        <v>-4.6585031672676983E-2</v>
      </c>
      <c r="AC63" s="130">
        <f t="shared" si="27"/>
        <v>233.16680017160641</v>
      </c>
      <c r="AD63" s="30">
        <f>IF(AND(AC4=0,AC63&gt;=0), "",AC63/AC4)</f>
        <v>5.4710380808703669E-3</v>
      </c>
      <c r="AE63" s="47">
        <f>IF(AND(AC124=0,AC63&gt;=0),"",AC63/AC124)</f>
        <v>1.1381100237997184E-2</v>
      </c>
      <c r="AF63" s="129">
        <f>+'N EERR LOS NA'!G71+'N EERR LOS NA'!G72+'N EERR LOS NA'!G73+'N EERR LOS NA'!G74+'N EERR LOS NA'!G75+'N EERR LOS NA'!G76+'N EERR LOS NA'!G77</f>
        <v>122.60521392641985</v>
      </c>
      <c r="AG63" s="30">
        <f>IF(AND(AF4=0,AF63&gt;=0), "",AF63/AF4)</f>
        <v>8.9995229646592581E-3</v>
      </c>
      <c r="AH63" s="47">
        <f>IF(AND(AF124=0,AF63&gt;=0),"",AF63/AF124)</f>
        <v>2.0383237532475274E-2</v>
      </c>
      <c r="AI63" s="30">
        <f t="shared" si="4"/>
        <v>1.2659126632289566</v>
      </c>
      <c r="AJ63" s="130">
        <f t="shared" si="16"/>
        <v>355.77201409802626</v>
      </c>
      <c r="AK63" s="30">
        <f>IF(AND(AJ4=0,AJ63&gt;=0), "",AJ63/AJ4)</f>
        <v>6.3257458872200308E-3</v>
      </c>
      <c r="AL63" s="47">
        <f>IF(AND(AJ124=0,AJ63&gt;=0),"",AJ63/AJ124)</f>
        <v>1.3424246969053926E-2</v>
      </c>
      <c r="AM63" s="129">
        <f>+'N EERR LOS NA'!H71+'N EERR LOS NA'!H72+'N EERR LOS NA'!H73+'N EERR LOS NA'!H74+'N EERR LOS NA'!H75+'N EERR LOS NA'!H76+'N EERR LOS NA'!H77</f>
        <v>112.42849058134658</v>
      </c>
      <c r="AN63" s="30">
        <f>IF(AND(AM4=0,AM63&gt;=0), "",AM63/AM4)</f>
        <v>9.7858298995631213E-3</v>
      </c>
      <c r="AO63" s="47">
        <f>IF(AND(AM124=0,AM63&gt;=0),"",AM63/AM124)</f>
        <v>1.5699647163966143E-2</v>
      </c>
      <c r="AP63" s="30">
        <f t="shared" si="5"/>
        <v>-8.3004001372900149E-2</v>
      </c>
      <c r="AQ63" s="130">
        <f t="shared" si="17"/>
        <v>468.20050467937284</v>
      </c>
      <c r="AR63" s="30">
        <f>IF(AND(AQ4=0,AQ63&gt;=0), "",AQ63/AQ4)</f>
        <v>6.912666096147933E-3</v>
      </c>
      <c r="AS63" s="47">
        <f>IF(AND(AQ124=0,AQ63&gt;=0),"",AQ63/AQ124)</f>
        <v>1.3908292502548204E-2</v>
      </c>
      <c r="AT63" s="131">
        <f t="shared" si="28"/>
        <v>0</v>
      </c>
      <c r="AU63" s="30" t="str">
        <f>IF(AND(AT4=0,AT63&gt;=0), "",AT63/AT4)</f>
        <v/>
      </c>
      <c r="AV63" s="47">
        <f t="shared" si="23"/>
        <v>1</v>
      </c>
      <c r="AW63" s="131">
        <f t="shared" si="40"/>
        <v>78.03341744656214</v>
      </c>
      <c r="AX63" s="30">
        <f>IF(AND(AW4=0,AW63&gt;=0), "",AW63/AW4)</f>
        <v>6.9126660961479321E-3</v>
      </c>
      <c r="AY63" s="47">
        <f>IF(AND(AW124=0,AW63&gt;=0),"",AW63/AW124)</f>
        <v>1.3908292502548202E-2</v>
      </c>
      <c r="AZ63" s="131">
        <f t="shared" si="29"/>
        <v>0</v>
      </c>
      <c r="BA63" s="30" t="str">
        <f>IF(AND(AZ4=0,AZ63&gt;=0), "",AZ63/AZ4)</f>
        <v/>
      </c>
      <c r="BB63" s="47">
        <f t="shared" si="24"/>
        <v>1</v>
      </c>
      <c r="BC63" s="129">
        <f>+'N EERR LOS NA'!I71+'N EERR LOS NA'!I72+'N EERR LOS NA'!I73+'N EERR LOS NA'!I74+'N EERR LOS NA'!I75+'N EERR LOS NA'!I76+'N EERR LOS NA'!I77</f>
        <v>0</v>
      </c>
      <c r="BD63" s="30" t="str">
        <f>IF(AND(BC4=0,BC63&gt;=0), "",BC63/BC4)</f>
        <v/>
      </c>
      <c r="BE63" s="47" t="str">
        <f>IF(AND(BC124=0,BC63&gt;=0),"",BC63/BC124)</f>
        <v/>
      </c>
      <c r="BF63" s="30">
        <f t="shared" si="25"/>
        <v>-1</v>
      </c>
      <c r="BG63" s="130">
        <f t="shared" si="30"/>
        <v>468.20050467937284</v>
      </c>
      <c r="BH63" s="30">
        <f>IF(AND(BG4=0,BG63&gt;=0), "",BG63/BG4)</f>
        <v>6.912666096147933E-3</v>
      </c>
      <c r="BI63" s="47">
        <f>IF(AND(BG124=0,BG63&gt;=0),"",BG63/BG124)</f>
        <v>1.3908292502548204E-2</v>
      </c>
      <c r="BJ63" s="129">
        <f>+'N EERR LOS NA'!J71+'N EERR LOS NA'!J72+'N EERR LOS NA'!J73+'N EERR LOS NA'!J74+'N EERR LOS NA'!J75+'N EERR LOS NA'!J76+'N EERR LOS NA'!J77</f>
        <v>0</v>
      </c>
      <c r="BK63" s="30" t="str">
        <f>IF(AND(BJ4=0,BJ63&gt;=0), "",BJ63/BJ4)</f>
        <v/>
      </c>
      <c r="BL63" s="47" t="str">
        <f>IF(AND(BJ124=0,BJ63&gt;=0),"",BJ63/BJ124)</f>
        <v/>
      </c>
      <c r="BM63" s="30" t="str">
        <f t="shared" si="9"/>
        <v/>
      </c>
      <c r="BN63" s="130">
        <f t="shared" si="31"/>
        <v>468.20050467937284</v>
      </c>
      <c r="BO63" s="30">
        <f>IF(AND(BN4=0,BN63&gt;=0), "",BN63/BN4)</f>
        <v>6.912666096147933E-3</v>
      </c>
      <c r="BP63" s="47">
        <f>IF(AND(BN124=0,BN63&gt;=0),"",BN63/BN124)</f>
        <v>1.3908292502548204E-2</v>
      </c>
      <c r="BQ63" s="129">
        <f>+'N EERR LOS NA'!K71+'N EERR LOS NA'!K72+'N EERR LOS NA'!K73+'N EERR LOS NA'!K74+'N EERR LOS NA'!K75+'N EERR LOS NA'!K76+'N EERR LOS NA'!K77</f>
        <v>0</v>
      </c>
      <c r="BR63" s="30" t="str">
        <f>IF(AND(BQ4=0,BQ63&gt;=0), "",BQ63/BQ4)</f>
        <v/>
      </c>
      <c r="BS63" s="47" t="str">
        <f>IF(AND(BQ124=0,BQ63&gt;=0),"",BQ63/BQ124)</f>
        <v/>
      </c>
      <c r="BT63" s="30" t="str">
        <f t="shared" si="10"/>
        <v/>
      </c>
      <c r="BU63" s="130">
        <f t="shared" si="32"/>
        <v>468.20050467937284</v>
      </c>
      <c r="BV63" s="30">
        <f>IF(AND(BU4=0,BU63&gt;=0), "",BU63/BU4)</f>
        <v>6.912666096147933E-3</v>
      </c>
      <c r="BW63" s="47">
        <f>IF(AND(BU124=0,BU63&gt;=0),"",BU63/BU124)</f>
        <v>1.3908292502548204E-2</v>
      </c>
      <c r="BX63" s="131">
        <f t="shared" si="33"/>
        <v>0</v>
      </c>
      <c r="BY63" s="30" t="str">
        <f>IF(AND(BX4=0,BX63&gt;=0), "",BX63/BX4)</f>
        <v/>
      </c>
      <c r="BZ63" s="47">
        <f t="shared" si="11"/>
        <v>1</v>
      </c>
      <c r="CA63" s="129">
        <f>+'N EERR LOS NA'!L71+'N EERR LOS NA'!L72+'N EERR LOS NA'!L73+'N EERR LOS NA'!L74+'N EERR LOS NA'!L75+'N EERR LOS NA'!L76+'N EERR LOS NA'!L77</f>
        <v>0</v>
      </c>
      <c r="CB63" s="30" t="str">
        <f>IF(AND(CA4=0,CA63&gt;=0), "",CA63/CA4)</f>
        <v/>
      </c>
      <c r="CC63" s="47" t="str">
        <f>IF(AND(CA124=0,CA63&gt;=0),"",CA63/CA124)</f>
        <v/>
      </c>
      <c r="CD63" s="30" t="str">
        <f t="shared" si="26"/>
        <v/>
      </c>
      <c r="CE63" s="130">
        <f t="shared" si="34"/>
        <v>468.20050467937284</v>
      </c>
      <c r="CF63" s="30">
        <f>IF(AND(CE4=0,CE63&gt;=0), "",CE63/CE4)</f>
        <v>6.912666096147933E-3</v>
      </c>
      <c r="CG63" s="47">
        <f>IF(AND(CE124=0,CE63&gt;=0),"",CE63/CE124)</f>
        <v>1.3908292502548204E-2</v>
      </c>
      <c r="CH63" s="129">
        <f>+'N EERR LOS NA'!M71+'N EERR LOS NA'!M72+'N EERR LOS NA'!M73+'N EERR LOS NA'!M74+'N EERR LOS NA'!M75+'N EERR LOS NA'!M76+'N EERR LOS NA'!M77</f>
        <v>0</v>
      </c>
      <c r="CI63" s="30" t="str">
        <f>IF(AND(CH4=0,CH63&gt;=0), "",CH63/CH4)</f>
        <v/>
      </c>
      <c r="CJ63" s="47" t="str">
        <f>IF(AND(CH124=0,CH63&gt;=0),"",CH63/CH124)</f>
        <v/>
      </c>
      <c r="CK63" s="30" t="str">
        <f t="shared" si="13"/>
        <v/>
      </c>
      <c r="CL63" s="130">
        <f t="shared" si="35"/>
        <v>468.20050467937284</v>
      </c>
      <c r="CM63" s="30">
        <f>IF(AND(CL4=0,CL63&gt;=0), "",CL63/CL4)</f>
        <v>6.912666096147933E-3</v>
      </c>
      <c r="CN63" s="47">
        <f>IF(AND(CL124=0,CL63&gt;=0),"",CL63/CL124)</f>
        <v>1.3908292502548204E-2</v>
      </c>
      <c r="CO63" s="129">
        <f>+'N EERR LOS NA'!N71+'N EERR LOS NA'!N72+'N EERR LOS NA'!N73+'N EERR LOS NA'!N74+'N EERR LOS NA'!N75+'N EERR LOS NA'!N76+'N EERR LOS NA'!N77</f>
        <v>0</v>
      </c>
      <c r="CP63" s="30" t="str">
        <f>IF(AND(CO4=0,CO63&gt;=0), "",CO63/CO4)</f>
        <v/>
      </c>
      <c r="CQ63" s="47" t="str">
        <f>IF(AND(CO124=0,CO63&gt;=0),"",CO63/CO124)</f>
        <v/>
      </c>
      <c r="CR63" s="30" t="str">
        <f t="shared" si="14"/>
        <v/>
      </c>
      <c r="CS63" s="130">
        <f t="shared" si="36"/>
        <v>468.20050467937284</v>
      </c>
      <c r="CT63" s="30">
        <f>IF(AND(CS4=0,CS63&gt;=0), "",CS63/CS4)</f>
        <v>6.912666096147933E-3</v>
      </c>
      <c r="CU63" s="47">
        <f>IF(AND(CS124=0,CS63&gt;=0),"",CS63/CS124)</f>
        <v>1.3908292502548204E-2</v>
      </c>
      <c r="CV63" s="131">
        <f t="shared" si="37"/>
        <v>0</v>
      </c>
      <c r="CW63" s="30" t="str">
        <f>IF(AND(CV4=0,CV63&gt;=0), "",CV63/CV4)</f>
        <v/>
      </c>
      <c r="CX63" s="47">
        <f t="shared" si="15"/>
        <v>1</v>
      </c>
    </row>
    <row r="64" spans="1:102" outlineLevel="1" x14ac:dyDescent="0.3">
      <c r="A64" s="29" t="s">
        <v>25</v>
      </c>
      <c r="B64" s="129">
        <f>+'N EERR LOS NA'!B78+'N EERR LOS NA'!B79+'N EERR LOS NA'!B80+'N EERR LOS NA'!B81+'N EERR LOS NA'!B82+'N EERR LOS NA'!B83+'N EERR LOS NA'!B84+'N EERR LOS NA'!B85+'N EERR LOS NA'!B86+'N EERR LOS NA'!B87</f>
        <v>0</v>
      </c>
      <c r="C64" s="30" t="str">
        <f>IF(AND(B4=0,B64&gt;=0), "",B64/B4)</f>
        <v/>
      </c>
      <c r="D64" s="47" t="str">
        <f>IF(AND(B124=0,B64&gt;=0),"",B64/B124)</f>
        <v/>
      </c>
      <c r="E64" s="129">
        <f>+'N EERR LOS NA'!C78+'N EERR LOS NA'!C79+'N EERR LOS NA'!C80+'N EERR LOS NA'!C81+'N EERR LOS NA'!C82+'N EERR LOS NA'!C83+'N EERR LOS NA'!C84+'N EERR LOS NA'!C85+'N EERR LOS NA'!C86+'N EERR LOS NA'!C87</f>
        <v>0</v>
      </c>
      <c r="F64" s="30">
        <f>IF(AND(E4=0,E64&gt;=0), "",E64/E4)</f>
        <v>0</v>
      </c>
      <c r="G64" s="47">
        <f>IF(AND(E124=0,E64&gt;=0),"",E64/E124)</f>
        <v>0</v>
      </c>
      <c r="H64" s="129">
        <f>+'N EERR LOS NA'!D78+'N EERR LOS NA'!D79+'N EERR LOS NA'!D80+'N EERR LOS NA'!D81+'N EERR LOS NA'!D82+'N EERR LOS NA'!D83+'N EERR LOS NA'!D84+'N EERR LOS NA'!D85+'N EERR LOS NA'!D86+'N EERR LOS NA'!D87</f>
        <v>0</v>
      </c>
      <c r="I64" s="30">
        <f>IF(AND(H4=0,H64&gt;=0), "",H64/H4)</f>
        <v>0</v>
      </c>
      <c r="J64" s="47">
        <f>IF(AND(H124=0,H64&gt;=0),"",H64/H124)</f>
        <v>0</v>
      </c>
      <c r="K64" s="30" t="str">
        <f t="shared" si="19"/>
        <v/>
      </c>
      <c r="L64" s="130">
        <f t="shared" si="38"/>
        <v>0</v>
      </c>
      <c r="M64" s="30">
        <f>IF(AND(L4=0,L64&gt;=0), "",L64/L4)</f>
        <v>0</v>
      </c>
      <c r="N64" s="47">
        <f>IF(AND(L124=0,L64&gt;=0),"",L64/L124)</f>
        <v>0</v>
      </c>
      <c r="O64" s="129">
        <f>+'N EERR LOS NA'!E78+'N EERR LOS NA'!E79+'N EERR LOS NA'!E80+'N EERR LOS NA'!E81+'N EERR LOS NA'!E82+'N EERR LOS NA'!E83+'N EERR LOS NA'!E84+'N EERR LOS NA'!E85+'N EERR LOS NA'!E86+'N EERR LOS NA'!E87</f>
        <v>0</v>
      </c>
      <c r="P64" s="30">
        <f>IF(AND(O4=0,O64&gt;=0), "",O64/O4)</f>
        <v>0</v>
      </c>
      <c r="Q64" s="47">
        <f>IF(AND(O124=0,O64&gt;=0),"",O64/O124)</f>
        <v>0</v>
      </c>
      <c r="R64" s="30" t="str">
        <f t="shared" si="20"/>
        <v/>
      </c>
      <c r="S64" s="130">
        <f t="shared" si="39"/>
        <v>0</v>
      </c>
      <c r="T64" s="30">
        <f>IF(AND(S4=0,S64&gt;=0), "",S64/S4)</f>
        <v>0</v>
      </c>
      <c r="U64" s="47">
        <f>IF(AND(S124=0,S64&gt;=0),"",S64/S124)</f>
        <v>0</v>
      </c>
      <c r="V64" s="131"/>
      <c r="W64" s="30" t="str">
        <f>IF(AND(V4=0,V64&gt;=0), "",V64/V4)</f>
        <v/>
      </c>
      <c r="X64" s="47" t="str">
        <f t="shared" si="21"/>
        <v/>
      </c>
      <c r="Y64" s="129">
        <f>+'N EERR LOS NA'!F78+'N EERR LOS NA'!F79+'N EERR LOS NA'!F80+'N EERR LOS NA'!F81+'N EERR LOS NA'!F82+'N EERR LOS NA'!F83+'N EERR LOS NA'!F84+'N EERR LOS NA'!F85+'N EERR LOS NA'!F86+'N EERR LOS NA'!F87</f>
        <v>0</v>
      </c>
      <c r="Z64" s="30">
        <f>IF(AND(Y4=0,Y64&gt;=0), "",Y64/Y4)</f>
        <v>0</v>
      </c>
      <c r="AA64" s="47">
        <f>IF(AND(Y124=0,Y64&gt;=0),"",Y64/Y124)</f>
        <v>0</v>
      </c>
      <c r="AB64" s="30" t="str">
        <f t="shared" si="22"/>
        <v/>
      </c>
      <c r="AC64" s="130">
        <f t="shared" si="27"/>
        <v>0</v>
      </c>
      <c r="AD64" s="30">
        <f>IF(AND(AC4=0,AC64&gt;=0), "",AC64/AC4)</f>
        <v>0</v>
      </c>
      <c r="AE64" s="47">
        <f>IF(AND(AC124=0,AC64&gt;=0),"",AC64/AC124)</f>
        <v>0</v>
      </c>
      <c r="AF64" s="129">
        <f>+'N EERR LOS NA'!G78+'N EERR LOS NA'!G79+'N EERR LOS NA'!G80+'N EERR LOS NA'!G81+'N EERR LOS NA'!G82+'N EERR LOS NA'!G83+'N EERR LOS NA'!G84+'N EERR LOS NA'!G85+'N EERR LOS NA'!G86+'N EERR LOS NA'!G87</f>
        <v>0</v>
      </c>
      <c r="AG64" s="30">
        <f>IF(AND(AF4=0,AF64&gt;=0), "",AF64/AF4)</f>
        <v>0</v>
      </c>
      <c r="AH64" s="47">
        <f>IF(AND(AF124=0,AF64&gt;=0),"",AF64/AF124)</f>
        <v>0</v>
      </c>
      <c r="AI64" s="30" t="str">
        <f t="shared" si="4"/>
        <v/>
      </c>
      <c r="AJ64" s="130">
        <f t="shared" si="16"/>
        <v>0</v>
      </c>
      <c r="AK64" s="30">
        <f>IF(AND(AJ4=0,AJ64&gt;=0), "",AJ64/AJ4)</f>
        <v>0</v>
      </c>
      <c r="AL64" s="47">
        <f>IF(AND(AJ124=0,AJ64&gt;=0),"",AJ64/AJ124)</f>
        <v>0</v>
      </c>
      <c r="AM64" s="129">
        <f>+'N EERR LOS NA'!H78+'N EERR LOS NA'!H79+'N EERR LOS NA'!H80+'N EERR LOS NA'!H81+'N EERR LOS NA'!H82+'N EERR LOS NA'!H83+'N EERR LOS NA'!H84+'N EERR LOS NA'!H85+'N EERR LOS NA'!H86+'N EERR LOS NA'!H87</f>
        <v>0</v>
      </c>
      <c r="AN64" s="30">
        <f>IF(AND(AM4=0,AM64&gt;=0), "",AM64/AM4)</f>
        <v>0</v>
      </c>
      <c r="AO64" s="47">
        <f>IF(AND(AM124=0,AM64&gt;=0),"",AM64/AM124)</f>
        <v>0</v>
      </c>
      <c r="AP64" s="30" t="str">
        <f t="shared" si="5"/>
        <v/>
      </c>
      <c r="AQ64" s="130">
        <f t="shared" si="17"/>
        <v>0</v>
      </c>
      <c r="AR64" s="30">
        <f>IF(AND(AQ4=0,AQ64&gt;=0), "",AQ64/AQ4)</f>
        <v>0</v>
      </c>
      <c r="AS64" s="47">
        <f>IF(AND(AQ124=0,AQ64&gt;=0),"",AQ64/AQ124)</f>
        <v>0</v>
      </c>
      <c r="AT64" s="131">
        <f t="shared" si="28"/>
        <v>0</v>
      </c>
      <c r="AU64" s="30" t="str">
        <f>IF(AND(AT4=0,AT64&gt;=0), "",AT64/AT4)</f>
        <v/>
      </c>
      <c r="AV64" s="47" t="str">
        <f t="shared" si="23"/>
        <v/>
      </c>
      <c r="AW64" s="131">
        <f t="shared" si="40"/>
        <v>0</v>
      </c>
      <c r="AX64" s="30">
        <f>IF(AND(AW4=0,AW64&gt;=0), "",AW64/AW4)</f>
        <v>0</v>
      </c>
      <c r="AY64" s="47">
        <f>IF(AND(AW124=0,AW64&gt;=0),"",AW64/AW124)</f>
        <v>0</v>
      </c>
      <c r="AZ64" s="131">
        <f t="shared" si="29"/>
        <v>0</v>
      </c>
      <c r="BA64" s="30" t="str">
        <f>IF(AND(AZ4=0,AZ64&gt;=0), "",AZ64/AZ4)</f>
        <v/>
      </c>
      <c r="BB64" s="47" t="str">
        <f t="shared" si="24"/>
        <v/>
      </c>
      <c r="BC64" s="129">
        <f>+'N EERR LOS NA'!I78+'N EERR LOS NA'!I79+'N EERR LOS NA'!I80+'N EERR LOS NA'!I81+'N EERR LOS NA'!I82+'N EERR LOS NA'!I83+'N EERR LOS NA'!I84+'N EERR LOS NA'!I85+'N EERR LOS NA'!I86+'N EERR LOS NA'!I87</f>
        <v>0</v>
      </c>
      <c r="BD64" s="30" t="str">
        <f>IF(AND(BC4=0,BC64&gt;=0), "",BC64/BC4)</f>
        <v/>
      </c>
      <c r="BE64" s="47" t="str">
        <f>IF(AND(BC124=0,BC64&gt;=0),"",BC64/BC124)</f>
        <v/>
      </c>
      <c r="BF64" s="30" t="str">
        <f t="shared" si="25"/>
        <v/>
      </c>
      <c r="BG64" s="130">
        <f t="shared" si="30"/>
        <v>0</v>
      </c>
      <c r="BH64" s="30">
        <f>IF(AND(BG4=0,BG64&gt;=0), "",BG64/BG4)</f>
        <v>0</v>
      </c>
      <c r="BI64" s="47">
        <f>IF(AND(BG124=0,BG64&gt;=0),"",BG64/BG124)</f>
        <v>0</v>
      </c>
      <c r="BJ64" s="129">
        <f>+'N EERR LOS NA'!J78+'N EERR LOS NA'!J79+'N EERR LOS NA'!J80+'N EERR LOS NA'!J81+'N EERR LOS NA'!J82+'N EERR LOS NA'!J83+'N EERR LOS NA'!J84+'N EERR LOS NA'!J85+'N EERR LOS NA'!J86+'N EERR LOS NA'!J87</f>
        <v>0</v>
      </c>
      <c r="BK64" s="30" t="str">
        <f>IF(AND(BJ4=0,BJ64&gt;=0), "",BJ64/BJ4)</f>
        <v/>
      </c>
      <c r="BL64" s="47" t="str">
        <f>IF(AND(BJ124=0,BJ64&gt;=0),"",BJ64/BJ124)</f>
        <v/>
      </c>
      <c r="BM64" s="30" t="str">
        <f t="shared" si="9"/>
        <v/>
      </c>
      <c r="BN64" s="130">
        <f t="shared" si="31"/>
        <v>0</v>
      </c>
      <c r="BO64" s="30">
        <f>IF(AND(BN4=0,BN64&gt;=0), "",BN64/BN4)</f>
        <v>0</v>
      </c>
      <c r="BP64" s="47">
        <f>IF(AND(BN124=0,BN64&gt;=0),"",BN64/BN124)</f>
        <v>0</v>
      </c>
      <c r="BQ64" s="129">
        <f>+'N EERR LOS NA'!K78+'N EERR LOS NA'!K79+'N EERR LOS NA'!K80+'N EERR LOS NA'!K81+'N EERR LOS NA'!K82+'N EERR LOS NA'!K83+'N EERR LOS NA'!K84+'N EERR LOS NA'!K85+'N EERR LOS NA'!K86+'N EERR LOS NA'!K87</f>
        <v>0</v>
      </c>
      <c r="BR64" s="30" t="str">
        <f>IF(AND(BQ4=0,BQ64&gt;=0), "",BQ64/BQ4)</f>
        <v/>
      </c>
      <c r="BS64" s="47" t="str">
        <f>IF(AND(BQ124=0,BQ64&gt;=0),"",BQ64/BQ124)</f>
        <v/>
      </c>
      <c r="BT64" s="30" t="str">
        <f t="shared" si="10"/>
        <v/>
      </c>
      <c r="BU64" s="130">
        <f t="shared" si="32"/>
        <v>0</v>
      </c>
      <c r="BV64" s="30">
        <f>IF(AND(BU4=0,BU64&gt;=0), "",BU64/BU4)</f>
        <v>0</v>
      </c>
      <c r="BW64" s="47">
        <f>IF(AND(BU124=0,BU64&gt;=0),"",BU64/BU124)</f>
        <v>0</v>
      </c>
      <c r="BX64" s="131">
        <f t="shared" si="33"/>
        <v>0</v>
      </c>
      <c r="BY64" s="30" t="str">
        <f>IF(AND(BX4=0,BX64&gt;=0), "",BX64/BX4)</f>
        <v/>
      </c>
      <c r="BZ64" s="47" t="str">
        <f t="shared" si="11"/>
        <v/>
      </c>
      <c r="CA64" s="129">
        <f>+'N EERR LOS NA'!L78+'N EERR LOS NA'!L79+'N EERR LOS NA'!L80+'N EERR LOS NA'!L81+'N EERR LOS NA'!L82+'N EERR LOS NA'!L83+'N EERR LOS NA'!L84+'N EERR LOS NA'!L85+'N EERR LOS NA'!L86+'N EERR LOS NA'!L87</f>
        <v>0</v>
      </c>
      <c r="CB64" s="30" t="str">
        <f>IF(AND(CA4=0,CA64&gt;=0), "",CA64/CA4)</f>
        <v/>
      </c>
      <c r="CC64" s="47" t="str">
        <f>IF(AND(CA124=0,CA64&gt;=0),"",CA64/CA124)</f>
        <v/>
      </c>
      <c r="CD64" s="30" t="str">
        <f t="shared" si="26"/>
        <v/>
      </c>
      <c r="CE64" s="130">
        <f t="shared" si="34"/>
        <v>0</v>
      </c>
      <c r="CF64" s="30">
        <f>IF(AND(CE4=0,CE64&gt;=0), "",CE64/CE4)</f>
        <v>0</v>
      </c>
      <c r="CG64" s="47">
        <f>IF(AND(CE124=0,CE64&gt;=0),"",CE64/CE124)</f>
        <v>0</v>
      </c>
      <c r="CH64" s="129">
        <f>+'N EERR LOS NA'!M78+'N EERR LOS NA'!M79+'N EERR LOS NA'!M80+'N EERR LOS NA'!M81+'N EERR LOS NA'!M82+'N EERR LOS NA'!M83+'N EERR LOS NA'!M84+'N EERR LOS NA'!M85+'N EERR LOS NA'!M86+'N EERR LOS NA'!M87</f>
        <v>0</v>
      </c>
      <c r="CI64" s="30" t="str">
        <f>IF(AND(CH4=0,CH64&gt;=0), "",CH64/CH4)</f>
        <v/>
      </c>
      <c r="CJ64" s="47" t="str">
        <f>IF(AND(CH124=0,CH64&gt;=0),"",CH64/CH124)</f>
        <v/>
      </c>
      <c r="CK64" s="30" t="str">
        <f t="shared" si="13"/>
        <v/>
      </c>
      <c r="CL64" s="130">
        <f t="shared" si="35"/>
        <v>0</v>
      </c>
      <c r="CM64" s="30">
        <f>IF(AND(CL4=0,CL64&gt;=0), "",CL64/CL4)</f>
        <v>0</v>
      </c>
      <c r="CN64" s="47">
        <f>IF(AND(CL124=0,CL64&gt;=0),"",CL64/CL124)</f>
        <v>0</v>
      </c>
      <c r="CO64" s="129">
        <f>+'N EERR LOS NA'!N78+'N EERR LOS NA'!N79+'N EERR LOS NA'!N80+'N EERR LOS NA'!N81+'N EERR LOS NA'!N82+'N EERR LOS NA'!N83+'N EERR LOS NA'!N84+'N EERR LOS NA'!N85+'N EERR LOS NA'!N86+'N EERR LOS NA'!N87</f>
        <v>0</v>
      </c>
      <c r="CP64" s="30" t="str">
        <f>IF(AND(CO4=0,CO64&gt;=0), "",CO64/CO4)</f>
        <v/>
      </c>
      <c r="CQ64" s="47" t="str">
        <f>IF(AND(CO124=0,CO64&gt;=0),"",CO64/CO124)</f>
        <v/>
      </c>
      <c r="CR64" s="30" t="str">
        <f t="shared" si="14"/>
        <v/>
      </c>
      <c r="CS64" s="130">
        <f t="shared" si="36"/>
        <v>0</v>
      </c>
      <c r="CT64" s="30">
        <f>IF(AND(CS4=0,CS64&gt;=0), "",CS64/CS4)</f>
        <v>0</v>
      </c>
      <c r="CU64" s="47">
        <f>IF(AND(CS124=0,CS64&gt;=0),"",CS64/CS124)</f>
        <v>0</v>
      </c>
      <c r="CV64" s="131">
        <f t="shared" si="37"/>
        <v>0</v>
      </c>
      <c r="CW64" s="30" t="str">
        <f>IF(AND(CV4=0,CV64&gt;=0), "",CV64/CV4)</f>
        <v/>
      </c>
      <c r="CX64" s="47" t="str">
        <f t="shared" si="15"/>
        <v/>
      </c>
    </row>
    <row r="65" spans="1:102" outlineLevel="1" x14ac:dyDescent="0.3">
      <c r="A65" s="29" t="s">
        <v>26</v>
      </c>
      <c r="B65" s="129">
        <f>+'N EERR LOS NA'!B88+'N EERR LOS NA'!B89+'N EERR LOS NA'!B90</f>
        <v>0</v>
      </c>
      <c r="C65" s="30" t="str">
        <f>IF(AND(B4=0,B65&gt;=0), "",B65/B4)</f>
        <v/>
      </c>
      <c r="D65" s="47" t="str">
        <f>IF(AND(B124=0,B65&gt;=0),"",B65/B124)</f>
        <v/>
      </c>
      <c r="E65" s="129">
        <f>+'N EERR LOS NA'!C88+'N EERR LOS NA'!C89+'N EERR LOS NA'!C90</f>
        <v>34.445877538928706</v>
      </c>
      <c r="F65" s="30">
        <f>IF(AND(E4=0,E65&gt;=0), "",E65/E4)</f>
        <v>7.0650583986575522E-3</v>
      </c>
      <c r="G65" s="47">
        <f>IF(AND(E124=0,E65&gt;=0),"",E65/E124)</f>
        <v>7.081075512350485E-3</v>
      </c>
      <c r="H65" s="129">
        <f>+'N EERR LOS NA'!D88+'N EERR LOS NA'!D89+'N EERR LOS NA'!D90</f>
        <v>32.422842502313003</v>
      </c>
      <c r="I65" s="30">
        <f>IF(AND(H4=0,H65&gt;=0), "",H65/H4)</f>
        <v>2.8696660450290511E-3</v>
      </c>
      <c r="J65" s="47">
        <f>IF(AND(H124=0,H65&gt;=0),"",H65/H124)</f>
        <v>6.5661495055976179E-3</v>
      </c>
      <c r="K65" s="30">
        <f t="shared" si="19"/>
        <v>-5.8730831703427716E-2</v>
      </c>
      <c r="L65" s="130">
        <f t="shared" si="38"/>
        <v>66.868720041241716</v>
      </c>
      <c r="M65" s="30">
        <f>IF(AND(L4=0,L65&gt;=0), "",L65/L4)</f>
        <v>4.1343344785577229E-3</v>
      </c>
      <c r="N65" s="47">
        <f>IF(AND(L124=0,L65&gt;=0),"",L65/L124)</f>
        <v>6.8216851665247108E-3</v>
      </c>
      <c r="O65" s="129">
        <f>+'N EERR LOS NA'!E88+'N EERR LOS NA'!E89+'N EERR LOS NA'!E90</f>
        <v>52.458906214261489</v>
      </c>
      <c r="P65" s="30">
        <f>IF(AND(O4=0,O65&gt;=0), "",O65/O4)</f>
        <v>8.3960518398661869E-3</v>
      </c>
      <c r="Q65" s="47">
        <f>IF(AND(O124=0,O65&gt;=0),"",O65/O124)</f>
        <v>1.0186016062677604E-2</v>
      </c>
      <c r="R65" s="30">
        <f t="shared" si="20"/>
        <v>0.61796135581015577</v>
      </c>
      <c r="S65" s="130">
        <f t="shared" si="39"/>
        <v>119.3276262555032</v>
      </c>
      <c r="T65" s="30">
        <f>IF(AND(S4=0,S65&gt;=0), "",S65/S4)</f>
        <v>5.3218890588036171E-3</v>
      </c>
      <c r="U65" s="47">
        <f>IF(AND(S124=0,S65&gt;=0),"",S65/S124)</f>
        <v>7.9804645184816132E-3</v>
      </c>
      <c r="V65" s="131"/>
      <c r="W65" s="30" t="str">
        <f>IF(AND(V4=0,V65&gt;=0), "",V65/V4)</f>
        <v/>
      </c>
      <c r="X65" s="47">
        <f t="shared" si="21"/>
        <v>1</v>
      </c>
      <c r="Y65" s="129">
        <f>+'N EERR LOS NA'!F88+'N EERR LOS NA'!F89+'N EERR LOS NA'!F90</f>
        <v>45.279985052549627</v>
      </c>
      <c r="Z65" s="30">
        <f>IF(AND(Y4=0,Y65&gt;=0), "",Y65/Y4)</f>
        <v>2.2419895821064718E-3</v>
      </c>
      <c r="AA65" s="47">
        <f>IF(AND(Y124=0,Y65&gt;=0),"",Y65/Y124)</f>
        <v>8.1810692362569801E-3</v>
      </c>
      <c r="AB65" s="30">
        <f t="shared" si="22"/>
        <v>-0.1368484720666974</v>
      </c>
      <c r="AC65" s="130">
        <f t="shared" si="27"/>
        <v>164.60761130805284</v>
      </c>
      <c r="AD65" s="30">
        <f>IF(AND(AC4=0,AC65&gt;=0), "",AC65/AC4)</f>
        <v>3.8623616621434043E-3</v>
      </c>
      <c r="AE65" s="47">
        <f>IF(AND(AC124=0,AC65&gt;=0),"",AC65/AC124)</f>
        <v>8.0346589774162921E-3</v>
      </c>
      <c r="AF65" s="129">
        <f>+'N EERR LOS NA'!G88+'N EERR LOS NA'!G89+'N EERR LOS NA'!G90</f>
        <v>76.106367930046204</v>
      </c>
      <c r="AG65" s="30">
        <f>IF(AND(AF4=0,AF65&gt;=0), "",AF65/AF4)</f>
        <v>5.5863937919826594E-3</v>
      </c>
      <c r="AH65" s="47">
        <f>IF(AND(AF124=0,AF65&gt;=0),"",AF65/AF124)</f>
        <v>1.2652758602771024E-2</v>
      </c>
      <c r="AI65" s="30">
        <f t="shared" si="4"/>
        <v>0.68079489959462358</v>
      </c>
      <c r="AJ65" s="130">
        <f t="shared" si="16"/>
        <v>240.71397923809906</v>
      </c>
      <c r="AK65" s="30">
        <f>IF(AND(AJ4=0,AJ65&gt;=0), "",AJ65/AJ4)</f>
        <v>4.2799753882333848E-3</v>
      </c>
      <c r="AL65" s="47">
        <f>IF(AND(AJ124=0,AJ65&gt;=0),"",AJ65/AJ124)</f>
        <v>9.0827939752046068E-3</v>
      </c>
      <c r="AM65" s="129">
        <f>+'N EERR LOS NA'!H88+'N EERR LOS NA'!H89+'N EERR LOS NA'!H90</f>
        <v>108.88574321491838</v>
      </c>
      <c r="AN65" s="30">
        <f>IF(AND(AM4=0,AM65&gt;=0), "",AM65/AM4)</f>
        <v>9.4774674646880622E-3</v>
      </c>
      <c r="AO65" s="47">
        <f>IF(AND(AM124=0,AM65&gt;=0),"",AM65/AM124)</f>
        <v>1.5204933738958004E-2</v>
      </c>
      <c r="AP65" s="30">
        <f t="shared" si="5"/>
        <v>0.43070476461314783</v>
      </c>
      <c r="AQ65" s="130">
        <f t="shared" si="17"/>
        <v>349.59972245301742</v>
      </c>
      <c r="AR65" s="30">
        <f>IF(AND(AQ4=0,AQ65&gt;=0), "",AQ65/AQ4)</f>
        <v>5.1616051765656498E-3</v>
      </c>
      <c r="AS65" s="47">
        <f>IF(AND(AQ124=0,AQ65&gt;=0),"",AQ65/AQ124)</f>
        <v>1.0385155825528207E-2</v>
      </c>
      <c r="AT65" s="131">
        <f t="shared" si="28"/>
        <v>0</v>
      </c>
      <c r="AU65" s="30" t="str">
        <f>IF(AND(AT4=0,AT65&gt;=0), "",AT65/AT4)</f>
        <v/>
      </c>
      <c r="AV65" s="47">
        <f t="shared" si="23"/>
        <v>1</v>
      </c>
      <c r="AW65" s="131">
        <f t="shared" si="40"/>
        <v>58.266620408836239</v>
      </c>
      <c r="AX65" s="30">
        <f>IF(AND(AW4=0,AW65&gt;=0), "",AW65/AW4)</f>
        <v>5.1616051765656498E-3</v>
      </c>
      <c r="AY65" s="47">
        <f>IF(AND(AW124=0,AW65&gt;=0),"",AW65/AW124)</f>
        <v>1.0385155825528205E-2</v>
      </c>
      <c r="AZ65" s="131">
        <f t="shared" si="29"/>
        <v>0</v>
      </c>
      <c r="BA65" s="30" t="str">
        <f>IF(AND(AZ4=0,AZ65&gt;=0), "",AZ65/AZ4)</f>
        <v/>
      </c>
      <c r="BB65" s="47">
        <f t="shared" si="24"/>
        <v>1</v>
      </c>
      <c r="BC65" s="129">
        <f>+'N EERR LOS NA'!I88+'N EERR LOS NA'!I89+'N EERR LOS NA'!I90</f>
        <v>0</v>
      </c>
      <c r="BD65" s="30" t="str">
        <f>IF(AND(BC4=0,BC65&gt;=0), "",BC65/BC4)</f>
        <v/>
      </c>
      <c r="BE65" s="47" t="str">
        <f>IF(AND(BC124=0,BC65&gt;=0),"",BC65/BC124)</f>
        <v/>
      </c>
      <c r="BF65" s="30">
        <f t="shared" si="25"/>
        <v>-1</v>
      </c>
      <c r="BG65" s="130">
        <f t="shared" si="30"/>
        <v>349.59972245301742</v>
      </c>
      <c r="BH65" s="30">
        <f>IF(AND(BG4=0,BG65&gt;=0), "",BG65/BG4)</f>
        <v>5.1616051765656498E-3</v>
      </c>
      <c r="BI65" s="47">
        <f>IF(AND(BG124=0,BG65&gt;=0),"",BG65/BG124)</f>
        <v>1.0385155825528207E-2</v>
      </c>
      <c r="BJ65" s="129">
        <f>+'N EERR LOS NA'!J88+'N EERR LOS NA'!J89+'N EERR LOS NA'!J90</f>
        <v>0</v>
      </c>
      <c r="BK65" s="30" t="str">
        <f>IF(AND(BJ4=0,BJ65&gt;=0), "",BJ65/BJ4)</f>
        <v/>
      </c>
      <c r="BL65" s="47" t="str">
        <f>IF(AND(BJ124=0,BJ65&gt;=0),"",BJ65/BJ124)</f>
        <v/>
      </c>
      <c r="BM65" s="30" t="str">
        <f t="shared" si="9"/>
        <v/>
      </c>
      <c r="BN65" s="130">
        <f t="shared" si="31"/>
        <v>349.59972245301742</v>
      </c>
      <c r="BO65" s="30">
        <f>IF(AND(BN4=0,BN65&gt;=0), "",BN65/BN4)</f>
        <v>5.1616051765656498E-3</v>
      </c>
      <c r="BP65" s="47">
        <f>IF(AND(BN124=0,BN65&gt;=0),"",BN65/BN124)</f>
        <v>1.0385155825528207E-2</v>
      </c>
      <c r="BQ65" s="129">
        <f>+'N EERR LOS NA'!K88+'N EERR LOS NA'!K89+'N EERR LOS NA'!K90</f>
        <v>0</v>
      </c>
      <c r="BR65" s="30" t="str">
        <f>IF(AND(BQ4=0,BQ65&gt;=0), "",BQ65/BQ4)</f>
        <v/>
      </c>
      <c r="BS65" s="47" t="str">
        <f>IF(AND(BQ124=0,BQ65&gt;=0),"",BQ65/BQ124)</f>
        <v/>
      </c>
      <c r="BT65" s="30" t="str">
        <f t="shared" si="10"/>
        <v/>
      </c>
      <c r="BU65" s="130">
        <f t="shared" si="32"/>
        <v>349.59972245301742</v>
      </c>
      <c r="BV65" s="30">
        <f>IF(AND(BU4=0,BU65&gt;=0), "",BU65/BU4)</f>
        <v>5.1616051765656498E-3</v>
      </c>
      <c r="BW65" s="47">
        <f>IF(AND(BU124=0,BU65&gt;=0),"",BU65/BU124)</f>
        <v>1.0385155825528207E-2</v>
      </c>
      <c r="BX65" s="131">
        <f t="shared" si="33"/>
        <v>0</v>
      </c>
      <c r="BY65" s="30" t="str">
        <f>IF(AND(BX4=0,BX65&gt;=0), "",BX65/BX4)</f>
        <v/>
      </c>
      <c r="BZ65" s="47">
        <f t="shared" si="11"/>
        <v>1</v>
      </c>
      <c r="CA65" s="129">
        <f>+'N EERR LOS NA'!L88+'N EERR LOS NA'!L89+'N EERR LOS NA'!L90</f>
        <v>0</v>
      </c>
      <c r="CB65" s="30" t="str">
        <f>IF(AND(CA4=0,CA65&gt;=0), "",CA65/CA4)</f>
        <v/>
      </c>
      <c r="CC65" s="47" t="str">
        <f>IF(AND(CA124=0,CA65&gt;=0),"",CA65/CA124)</f>
        <v/>
      </c>
      <c r="CD65" s="30" t="str">
        <f t="shared" si="26"/>
        <v/>
      </c>
      <c r="CE65" s="130">
        <f t="shared" si="34"/>
        <v>349.59972245301742</v>
      </c>
      <c r="CF65" s="30">
        <f>IF(AND(CE4=0,CE65&gt;=0), "",CE65/CE4)</f>
        <v>5.1616051765656498E-3</v>
      </c>
      <c r="CG65" s="47">
        <f>IF(AND(CE124=0,CE65&gt;=0),"",CE65/CE124)</f>
        <v>1.0385155825528207E-2</v>
      </c>
      <c r="CH65" s="129">
        <f>+'N EERR LOS NA'!M88+'N EERR LOS NA'!M89+'N EERR LOS NA'!M90</f>
        <v>0</v>
      </c>
      <c r="CI65" s="30" t="str">
        <f>IF(AND(CH4=0,CH65&gt;=0), "",CH65/CH4)</f>
        <v/>
      </c>
      <c r="CJ65" s="47" t="str">
        <f>IF(AND(CH124=0,CH65&gt;=0),"",CH65/CH124)</f>
        <v/>
      </c>
      <c r="CK65" s="30" t="str">
        <f t="shared" si="13"/>
        <v/>
      </c>
      <c r="CL65" s="130">
        <f t="shared" si="35"/>
        <v>349.59972245301742</v>
      </c>
      <c r="CM65" s="30">
        <f>IF(AND(CL4=0,CL65&gt;=0), "",CL65/CL4)</f>
        <v>5.1616051765656498E-3</v>
      </c>
      <c r="CN65" s="47">
        <f>IF(AND(CL124=0,CL65&gt;=0),"",CL65/CL124)</f>
        <v>1.0385155825528207E-2</v>
      </c>
      <c r="CO65" s="129">
        <f>+'N EERR LOS NA'!N88+'N EERR LOS NA'!N89+'N EERR LOS NA'!N90</f>
        <v>0</v>
      </c>
      <c r="CP65" s="30" t="str">
        <f>IF(AND(CO4=0,CO65&gt;=0), "",CO65/CO4)</f>
        <v/>
      </c>
      <c r="CQ65" s="47" t="str">
        <f>IF(AND(CO124=0,CO65&gt;=0),"",CO65/CO124)</f>
        <v/>
      </c>
      <c r="CR65" s="30" t="str">
        <f t="shared" si="14"/>
        <v/>
      </c>
      <c r="CS65" s="130">
        <f t="shared" si="36"/>
        <v>349.59972245301742</v>
      </c>
      <c r="CT65" s="30">
        <f>IF(AND(CS4=0,CS65&gt;=0), "",CS65/CS4)</f>
        <v>5.1616051765656498E-3</v>
      </c>
      <c r="CU65" s="47">
        <f>IF(AND(CS124=0,CS65&gt;=0),"",CS65/CS124)</f>
        <v>1.0385155825528207E-2</v>
      </c>
      <c r="CV65" s="131">
        <f t="shared" si="37"/>
        <v>0</v>
      </c>
      <c r="CW65" s="30" t="str">
        <f>IF(AND(CV4=0,CV65&gt;=0), "",CV65/CV4)</f>
        <v/>
      </c>
      <c r="CX65" s="47">
        <f t="shared" si="15"/>
        <v>1</v>
      </c>
    </row>
    <row r="66" spans="1:102" outlineLevel="1" x14ac:dyDescent="0.3">
      <c r="A66" s="29" t="s">
        <v>116</v>
      </c>
      <c r="B66" s="129">
        <f>+'N EERR LOS NA'!B91+'N EERR LOS NA'!B92</f>
        <v>0</v>
      </c>
      <c r="C66" s="30" t="str">
        <f>IF(AND(B4=0,B66&gt;=0), "",B66/B4)</f>
        <v/>
      </c>
      <c r="D66" s="47" t="str">
        <f>IF(AND(B124=0,B66&gt;=0),"",B66/B124)</f>
        <v/>
      </c>
      <c r="E66" s="129">
        <f>+'N EERR LOS NA'!C91+'N EERR LOS NA'!C92</f>
        <v>725</v>
      </c>
      <c r="F66" s="30">
        <f>IF(AND(E4=0,E66&gt;=0), "",E66/E4)</f>
        <v>0.1487018971497519</v>
      </c>
      <c r="G66" s="47">
        <f>IF(AND(E124=0,E66&gt;=0),"",E66/E124)</f>
        <v>0.14903901753271362</v>
      </c>
      <c r="H66" s="129">
        <f>+'N EERR LOS NA'!D91+'N EERR LOS NA'!D92</f>
        <v>750</v>
      </c>
      <c r="I66" s="30">
        <f>IF(AND(H4=0,H66&gt;=0), "",H66/H4)</f>
        <v>6.6380655354885978E-2</v>
      </c>
      <c r="J66" s="47">
        <f>IF(AND(H124=0,H66&gt;=0),"",H66/H124)</f>
        <v>0.15188711874496807</v>
      </c>
      <c r="K66" s="30">
        <f t="shared" si="19"/>
        <v>3.4482758620689655E-2</v>
      </c>
      <c r="L66" s="130">
        <f t="shared" si="38"/>
        <v>1475</v>
      </c>
      <c r="M66" s="30">
        <f>IF(AND(L4=0,L66&gt;=0), "",L66/L4)</f>
        <v>9.1195754189874911E-2</v>
      </c>
      <c r="N66" s="47">
        <f>IF(AND(L124=0,L66&gt;=0),"",L66/L124)</f>
        <v>0.150473728440116</v>
      </c>
      <c r="O66" s="129">
        <f>+'N EERR LOS NA'!E91+'N EERR LOS NA'!E92</f>
        <v>750</v>
      </c>
      <c r="P66" s="30">
        <f>IF(AND(O4=0,O66&gt;=0), "",O66/O4)</f>
        <v>0.12003755576184176</v>
      </c>
      <c r="Q66" s="47">
        <f>IF(AND(O124=0,O66&gt;=0),"",O66/O124)</f>
        <v>0.14562850425827834</v>
      </c>
      <c r="R66" s="30">
        <f t="shared" si="20"/>
        <v>0</v>
      </c>
      <c r="S66" s="130">
        <f t="shared" si="39"/>
        <v>2225</v>
      </c>
      <c r="T66" s="30">
        <f>IF(AND(S4=0,S66&gt;=0), "",S66/S4)</f>
        <v>9.923270517829437E-2</v>
      </c>
      <c r="U66" s="47">
        <f>IF(AND(S124=0,S66&gt;=0),"",S66/S124)</f>
        <v>0.1488048837542571</v>
      </c>
      <c r="V66" s="131"/>
      <c r="W66" s="30" t="str">
        <f>IF(AND(V4=0,V66&gt;=0), "",V66/V4)</f>
        <v/>
      </c>
      <c r="X66" s="47">
        <f t="shared" si="21"/>
        <v>1</v>
      </c>
      <c r="Y66" s="129">
        <f>+'N EERR LOS NA'!F91+'N EERR LOS NA'!F92</f>
        <v>750</v>
      </c>
      <c r="Z66" s="30">
        <f>IF(AND(Y4=0,Y66&gt;=0), "",Y66/Y4)</f>
        <v>3.7135440407685655E-2</v>
      </c>
      <c r="AA66" s="47">
        <f>IF(AND(Y124=0,Y66&gt;=0),"",Y66/Y124)</f>
        <v>0.1355080378244789</v>
      </c>
      <c r="AB66" s="30">
        <f t="shared" si="22"/>
        <v>0</v>
      </c>
      <c r="AC66" s="130">
        <f t="shared" si="27"/>
        <v>2975</v>
      </c>
      <c r="AD66" s="30">
        <f>IF(AND(AC4=0,AC66&gt;=0), "",AC66/AC4)</f>
        <v>6.9805556702799282E-2</v>
      </c>
      <c r="AE66" s="47">
        <f>IF(AND(AC124=0,AC66&gt;=0),"",AC66/AC124)</f>
        <v>0.14521266828348717</v>
      </c>
      <c r="AF66" s="129">
        <f>+'N EERR LOS NA'!G91+'N EERR LOS NA'!G92</f>
        <v>745</v>
      </c>
      <c r="AG66" s="30">
        <f>IF(AND(AF4=0,AF66&gt;=0), "",AF66/AF4)</f>
        <v>5.4684824518921885E-2</v>
      </c>
      <c r="AH66" s="47">
        <f>IF(AND(AF124=0,AF66&gt;=0),"",AF66/AF124)</f>
        <v>0.12385698352769479</v>
      </c>
      <c r="AI66" s="30">
        <f t="shared" si="4"/>
        <v>-6.6666666666666671E-3</v>
      </c>
      <c r="AJ66" s="130">
        <f t="shared" si="16"/>
        <v>3720</v>
      </c>
      <c r="AK66" s="30">
        <f>IF(AND(AJ4=0,AJ66&gt;=0), "",AJ66/AJ4)</f>
        <v>6.6142849262940562E-2</v>
      </c>
      <c r="AL66" s="47">
        <f>IF(AND(AJ124=0,AJ66&gt;=0),"",AJ66/AJ124)</f>
        <v>0.14036573070955796</v>
      </c>
      <c r="AM66" s="129">
        <f>+'N EERR LOS NA'!H91+'N EERR LOS NA'!H92</f>
        <v>720</v>
      </c>
      <c r="AN66" s="30">
        <f>IF(AND(AM4=0,AM66&gt;=0), "",AM66/AM4)</f>
        <v>6.2669146328061087E-2</v>
      </c>
      <c r="AO66" s="47">
        <f>IF(AND(AM124=0,AM66&gt;=0),"",AM66/AM124)</f>
        <v>0.1005416500711348</v>
      </c>
      <c r="AP66" s="30">
        <f t="shared" si="5"/>
        <v>-3.3557046979865772E-2</v>
      </c>
      <c r="AQ66" s="130">
        <f t="shared" si="17"/>
        <v>4440</v>
      </c>
      <c r="AR66" s="30">
        <f>IF(AND(AQ4=0,AQ66&gt;=0), "",AQ66/AQ4)</f>
        <v>6.5553618930665386E-2</v>
      </c>
      <c r="AS66" s="47">
        <f>IF(AND(AQ124=0,AQ66&gt;=0),"",AQ66/AQ124)</f>
        <v>0.13189396016051461</v>
      </c>
      <c r="AT66" s="131">
        <f t="shared" si="28"/>
        <v>0</v>
      </c>
      <c r="AU66" s="30" t="str">
        <f>IF(AND(AT4=0,AT66&gt;=0), "",AT66/AT4)</f>
        <v/>
      </c>
      <c r="AV66" s="47">
        <f t="shared" si="23"/>
        <v>1</v>
      </c>
      <c r="AW66" s="131">
        <f t="shared" si="40"/>
        <v>740</v>
      </c>
      <c r="AX66" s="30">
        <f>IF(AND(AW4=0,AW66&gt;=0), "",AW66/AW4)</f>
        <v>6.5553618930665372E-2</v>
      </c>
      <c r="AY66" s="47">
        <f>IF(AND(AW124=0,AW66&gt;=0),"",AW66/AW124)</f>
        <v>0.13189396016051455</v>
      </c>
      <c r="AZ66" s="131">
        <f t="shared" si="29"/>
        <v>0</v>
      </c>
      <c r="BA66" s="30" t="str">
        <f>IF(AND(AZ4=0,AZ66&gt;=0), "",AZ66/AZ4)</f>
        <v/>
      </c>
      <c r="BB66" s="47">
        <f t="shared" si="24"/>
        <v>1</v>
      </c>
      <c r="BC66" s="129">
        <f>+'N EERR LOS NA'!I91+'N EERR LOS NA'!I92</f>
        <v>0</v>
      </c>
      <c r="BD66" s="30" t="str">
        <f>IF(AND(BC4=0,BC66&gt;=0), "",BC66/BC4)</f>
        <v/>
      </c>
      <c r="BE66" s="47" t="str">
        <f>IF(AND(BC124=0,BC66&gt;=0),"",BC66/BC124)</f>
        <v/>
      </c>
      <c r="BF66" s="30">
        <f t="shared" si="25"/>
        <v>-1</v>
      </c>
      <c r="BG66" s="130">
        <f t="shared" si="30"/>
        <v>4440</v>
      </c>
      <c r="BH66" s="30">
        <f>IF(AND(BG4=0,BG66&gt;=0), "",BG66/BG4)</f>
        <v>6.5553618930665386E-2</v>
      </c>
      <c r="BI66" s="47">
        <f>IF(AND(BG124=0,BG66&gt;=0),"",BG66/BG124)</f>
        <v>0.13189396016051461</v>
      </c>
      <c r="BJ66" s="129">
        <f>+'N EERR LOS NA'!J91+'N EERR LOS NA'!J92</f>
        <v>0</v>
      </c>
      <c r="BK66" s="30" t="str">
        <f>IF(AND(BJ4=0,BJ66&gt;=0), "",BJ66/BJ4)</f>
        <v/>
      </c>
      <c r="BL66" s="47" t="str">
        <f>IF(AND(BJ124=0,BJ66&gt;=0),"",BJ66/BJ124)</f>
        <v/>
      </c>
      <c r="BM66" s="30" t="str">
        <f t="shared" si="9"/>
        <v/>
      </c>
      <c r="BN66" s="130">
        <f t="shared" si="31"/>
        <v>4440</v>
      </c>
      <c r="BO66" s="30">
        <f>IF(AND(BN4=0,BN66&gt;=0), "",BN66/BN4)</f>
        <v>6.5553618930665386E-2</v>
      </c>
      <c r="BP66" s="47">
        <f>IF(AND(BN124=0,BN66&gt;=0),"",BN66/BN124)</f>
        <v>0.13189396016051461</v>
      </c>
      <c r="BQ66" s="129">
        <f>+'N EERR LOS NA'!K91+'N EERR LOS NA'!K92</f>
        <v>0</v>
      </c>
      <c r="BR66" s="30" t="str">
        <f>IF(AND(BQ4=0,BQ66&gt;=0), "",BQ66/BQ4)</f>
        <v/>
      </c>
      <c r="BS66" s="47" t="str">
        <f>IF(AND(BQ124=0,BQ66&gt;=0),"",BQ66/BQ124)</f>
        <v/>
      </c>
      <c r="BT66" s="30" t="str">
        <f t="shared" si="10"/>
        <v/>
      </c>
      <c r="BU66" s="130">
        <f t="shared" si="32"/>
        <v>4440</v>
      </c>
      <c r="BV66" s="30">
        <f>IF(AND(BU4=0,BU66&gt;=0), "",BU66/BU4)</f>
        <v>6.5553618930665386E-2</v>
      </c>
      <c r="BW66" s="47">
        <f>IF(AND(BU124=0,BU66&gt;=0),"",BU66/BU124)</f>
        <v>0.13189396016051461</v>
      </c>
      <c r="BX66" s="131">
        <f t="shared" si="33"/>
        <v>0</v>
      </c>
      <c r="BY66" s="30" t="str">
        <f>IF(AND(BX4=0,BX66&gt;=0), "",BX66/BX4)</f>
        <v/>
      </c>
      <c r="BZ66" s="47">
        <f t="shared" si="11"/>
        <v>1</v>
      </c>
      <c r="CA66" s="129">
        <f>'N EERR LOS NA'!L91+'N EERR LOS NA'!L92</f>
        <v>0</v>
      </c>
      <c r="CB66" s="30" t="str">
        <f>IF(AND(CA4=0,CA66&gt;=0), "",CA66/CA4)</f>
        <v/>
      </c>
      <c r="CC66" s="47" t="str">
        <f>IF(AND(CA124=0,CA66&gt;=0),"",CA66/CA124)</f>
        <v/>
      </c>
      <c r="CD66" s="30" t="str">
        <f t="shared" si="26"/>
        <v/>
      </c>
      <c r="CE66" s="130">
        <f t="shared" si="34"/>
        <v>4440</v>
      </c>
      <c r="CF66" s="30">
        <f>IF(AND(CE4=0,CE66&gt;=0), "",CE66/CE4)</f>
        <v>6.5553618930665386E-2</v>
      </c>
      <c r="CG66" s="47">
        <f>IF(AND(CE124=0,CE66&gt;=0),"",CE66/CE124)</f>
        <v>0.13189396016051461</v>
      </c>
      <c r="CH66" s="129">
        <f>+'N EERR LOS NA'!M91+'N EERR LOS NA'!M92</f>
        <v>0</v>
      </c>
      <c r="CI66" s="30" t="str">
        <f>IF(AND(CH4=0,CH66&gt;=0), "",CH66/CH4)</f>
        <v/>
      </c>
      <c r="CJ66" s="47" t="str">
        <f>IF(AND(CH124=0,CH66&gt;=0),"",CH66/CH124)</f>
        <v/>
      </c>
      <c r="CK66" s="30" t="str">
        <f t="shared" si="13"/>
        <v/>
      </c>
      <c r="CL66" s="130">
        <f t="shared" si="35"/>
        <v>4440</v>
      </c>
      <c r="CM66" s="30">
        <f>IF(AND(CL4=0,CL66&gt;=0), "",CL66/CL4)</f>
        <v>6.5553618930665386E-2</v>
      </c>
      <c r="CN66" s="47">
        <f>IF(AND(CL124=0,CL66&gt;=0),"",CL66/CL124)</f>
        <v>0.13189396016051461</v>
      </c>
      <c r="CO66" s="129">
        <f>+'N EERR LOS NA'!N91+'N EERR LOS NA'!N92</f>
        <v>0</v>
      </c>
      <c r="CP66" s="30" t="str">
        <f>IF(AND(CO4=0,CO66&gt;=0), "",CO66/CO4)</f>
        <v/>
      </c>
      <c r="CQ66" s="47" t="str">
        <f>IF(AND(CO124=0,CO66&gt;=0),"",CO66/CO124)</f>
        <v/>
      </c>
      <c r="CR66" s="30" t="str">
        <f t="shared" si="14"/>
        <v/>
      </c>
      <c r="CS66" s="130">
        <f t="shared" si="36"/>
        <v>4440</v>
      </c>
      <c r="CT66" s="30">
        <f>IF(AND(CS4=0,CS66&gt;=0), "",CS66/CS4)</f>
        <v>6.5553618930665386E-2</v>
      </c>
      <c r="CU66" s="47">
        <f>IF(AND(CS124=0,CS66&gt;=0),"",CS66/CS124)</f>
        <v>0.13189396016051461</v>
      </c>
      <c r="CV66" s="131">
        <f t="shared" si="37"/>
        <v>0</v>
      </c>
      <c r="CW66" s="30" t="str">
        <f>IF(AND(CV4=0,CV66&gt;=0), "",CV66/CV4)</f>
        <v/>
      </c>
      <c r="CX66" s="47">
        <f t="shared" si="15"/>
        <v>1</v>
      </c>
    </row>
    <row r="67" spans="1:102" outlineLevel="1" x14ac:dyDescent="0.3">
      <c r="A67" s="29"/>
      <c r="B67" s="129"/>
      <c r="C67" s="30"/>
      <c r="D67" s="46"/>
      <c r="E67" s="129"/>
      <c r="F67" s="30"/>
      <c r="G67" s="46"/>
      <c r="H67" s="129"/>
      <c r="I67" s="30"/>
      <c r="J67" s="46"/>
      <c r="K67" s="32" t="str">
        <f t="shared" si="19"/>
        <v/>
      </c>
      <c r="M67" s="30"/>
      <c r="N67" s="46"/>
      <c r="O67" s="129"/>
      <c r="P67" s="30"/>
      <c r="Q67" s="46"/>
      <c r="R67" s="32" t="str">
        <f t="shared" si="20"/>
        <v/>
      </c>
      <c r="T67" s="30"/>
      <c r="U67" s="46"/>
      <c r="V67" s="131"/>
      <c r="W67" s="30"/>
      <c r="X67" s="92" t="str">
        <f t="shared" si="21"/>
        <v/>
      </c>
      <c r="Y67" s="129"/>
      <c r="Z67" s="30"/>
      <c r="AA67" s="46"/>
      <c r="AB67" s="32" t="str">
        <f t="shared" si="22"/>
        <v/>
      </c>
      <c r="AD67" s="30"/>
      <c r="AE67" s="46"/>
      <c r="AF67" s="129"/>
      <c r="AG67" s="30"/>
      <c r="AH67" s="46"/>
      <c r="AI67" s="32" t="str">
        <f t="shared" si="4"/>
        <v/>
      </c>
      <c r="AJ67" s="130">
        <f t="shared" si="16"/>
        <v>0</v>
      </c>
      <c r="AK67" s="30"/>
      <c r="AL67" s="46"/>
      <c r="AM67" s="129"/>
      <c r="AN67" s="30"/>
      <c r="AO67" s="46"/>
      <c r="AP67" s="32" t="str">
        <f t="shared" si="5"/>
        <v/>
      </c>
      <c r="AQ67" s="130">
        <f t="shared" si="17"/>
        <v>0</v>
      </c>
      <c r="AR67" s="30"/>
      <c r="AS67" s="46"/>
      <c r="AT67" s="131">
        <f t="shared" si="28"/>
        <v>0</v>
      </c>
      <c r="AU67" s="30"/>
      <c r="AV67" s="92" t="str">
        <f t="shared" si="23"/>
        <v/>
      </c>
      <c r="AW67" s="131">
        <f t="shared" si="40"/>
        <v>0</v>
      </c>
      <c r="AX67" s="30"/>
      <c r="AY67" s="46"/>
      <c r="AZ67" s="131">
        <f t="shared" si="29"/>
        <v>0</v>
      </c>
      <c r="BA67" s="30"/>
      <c r="BB67" s="92" t="str">
        <f t="shared" si="24"/>
        <v/>
      </c>
      <c r="BC67" s="129"/>
      <c r="BD67" s="30"/>
      <c r="BE67" s="46"/>
      <c r="BF67" s="32" t="str">
        <f t="shared" si="25"/>
        <v/>
      </c>
      <c r="BG67" s="130">
        <f t="shared" si="30"/>
        <v>0</v>
      </c>
      <c r="BH67" s="30"/>
      <c r="BI67" s="46"/>
      <c r="BJ67" s="129"/>
      <c r="BK67" s="30"/>
      <c r="BL67" s="46"/>
      <c r="BM67" s="32" t="str">
        <f t="shared" si="9"/>
        <v/>
      </c>
      <c r="BN67" s="130">
        <f t="shared" si="31"/>
        <v>0</v>
      </c>
      <c r="BO67" s="30"/>
      <c r="BP67" s="46"/>
      <c r="BQ67" s="129"/>
      <c r="BR67" s="30"/>
      <c r="BS67" s="46"/>
      <c r="BT67" s="32" t="str">
        <f t="shared" si="10"/>
        <v/>
      </c>
      <c r="BU67" s="130">
        <f t="shared" si="32"/>
        <v>0</v>
      </c>
      <c r="BV67" s="30"/>
      <c r="BW67" s="46"/>
      <c r="BX67" s="131">
        <f t="shared" si="33"/>
        <v>0</v>
      </c>
      <c r="BY67" s="30"/>
      <c r="BZ67" s="92" t="str">
        <f t="shared" si="11"/>
        <v/>
      </c>
      <c r="CA67" s="129"/>
      <c r="CB67" s="30"/>
      <c r="CC67" s="46"/>
      <c r="CD67" s="32" t="str">
        <f t="shared" si="26"/>
        <v/>
      </c>
      <c r="CF67" s="30"/>
      <c r="CG67" s="46"/>
      <c r="CH67" s="129"/>
      <c r="CI67" s="30"/>
      <c r="CJ67" s="46"/>
      <c r="CK67" s="32" t="str">
        <f t="shared" si="13"/>
        <v/>
      </c>
      <c r="CL67" s="130">
        <f t="shared" si="35"/>
        <v>0</v>
      </c>
      <c r="CM67" s="30"/>
      <c r="CN67" s="46"/>
      <c r="CO67" s="129"/>
      <c r="CP67" s="30"/>
      <c r="CQ67" s="46"/>
      <c r="CR67" s="32" t="str">
        <f t="shared" si="14"/>
        <v/>
      </c>
      <c r="CS67" s="130">
        <f t="shared" si="36"/>
        <v>0</v>
      </c>
      <c r="CT67" s="30"/>
      <c r="CU67" s="46"/>
      <c r="CV67" s="131">
        <f t="shared" si="37"/>
        <v>0</v>
      </c>
      <c r="CW67" s="30"/>
      <c r="CX67" s="92" t="str">
        <f t="shared" si="15"/>
        <v/>
      </c>
    </row>
    <row r="68" spans="1:102" s="6" customFormat="1" x14ac:dyDescent="0.3">
      <c r="A68" s="37" t="s">
        <v>62</v>
      </c>
      <c r="B68" s="126">
        <f>SUM(B69:B82)</f>
        <v>0</v>
      </c>
      <c r="C68" s="38" t="str">
        <f>IF(AND(B4=0,B68&gt;=0), "",B68/B4)</f>
        <v/>
      </c>
      <c r="D68" s="43" t="str">
        <f>IF(AND(B124=0,B68&gt;=0),"",B68/B124)</f>
        <v/>
      </c>
      <c r="E68" s="126">
        <f>SUM(E69:E82)</f>
        <v>1075.3448514136535</v>
      </c>
      <c r="F68" s="38">
        <f>IF(AND(E4=0,E68&gt;=0), "",E68/E4)</f>
        <v>0.22055975102817701</v>
      </c>
      <c r="G68" s="43">
        <f>IF(AND(E124=0,E68&gt;=0),"",E68/E124)</f>
        <v>0.22105977953593492</v>
      </c>
      <c r="H68" s="126">
        <f>SUM(H69:H82)</f>
        <v>922.9397082058216</v>
      </c>
      <c r="I68" s="38">
        <f>IF(AND(H4=0,H68&gt;=0), "",H68/H4)</f>
        <v>8.168712357833291E-2</v>
      </c>
      <c r="J68" s="43">
        <f>IF(AND(H124=0,H68&gt;=0),"",H68/H124)</f>
        <v>0.18691020407293843</v>
      </c>
      <c r="K68" s="38">
        <f t="shared" si="19"/>
        <v>-0.14172676142679194</v>
      </c>
      <c r="L68" s="127">
        <f>SUM(L69:L82)</f>
        <v>1998.284559619475</v>
      </c>
      <c r="M68" s="38">
        <f>IF(AND(L4=0,L68&gt;=0), "",L68/L4)</f>
        <v>0.12354919830541021</v>
      </c>
      <c r="N68" s="43">
        <f>IF(AND(L124=0,L68&gt;=0),"",L68/L124)</f>
        <v>0.20385717164085265</v>
      </c>
      <c r="O68" s="126">
        <f>SUM(O69:O82)</f>
        <v>1038.8201867669909</v>
      </c>
      <c r="P68" s="38">
        <f>IF(AND(O4=0,O68&gt;=0), "",O68/O4)</f>
        <v>0.16626324812742604</v>
      </c>
      <c r="Q68" s="43">
        <f>IF(AND(O124=0,O68&gt;=0),"",O68/O124)</f>
        <v>0.20170910665624295</v>
      </c>
      <c r="R68" s="38">
        <f t="shared" si="20"/>
        <v>0.12555584891502705</v>
      </c>
      <c r="S68" s="127">
        <f>SUM(S69:S82)</f>
        <v>3037.1047463864656</v>
      </c>
      <c r="T68" s="38">
        <f>IF(AND(S4=0,S68&gt;=0), "",S68/S4)</f>
        <v>0.13545173927809737</v>
      </c>
      <c r="U68" s="43">
        <f>IF(AND(S124=0,S68&gt;=0),"",S68/S124)</f>
        <v>0.20311731179125414</v>
      </c>
      <c r="V68" s="128">
        <f>SUM(V69:V82)</f>
        <v>0</v>
      </c>
      <c r="W68" s="38" t="str">
        <f>IF(AND(V4=0,V68&gt;=0), "",V68/V4)</f>
        <v/>
      </c>
      <c r="X68" s="91">
        <f t="shared" si="21"/>
        <v>1</v>
      </c>
      <c r="Y68" s="126">
        <f>SUM(Y69:Y82)</f>
        <v>1058.6334492798753</v>
      </c>
      <c r="Z68" s="38">
        <f>IF(AND(Y4=0,Y68&gt;=0), "",Y68/Y4)</f>
        <v>5.2417092492420693E-2</v>
      </c>
      <c r="AA68" s="43">
        <f>IF(AND(Y124=0,Y68&gt;=0),"",Y68/Y124)</f>
        <v>0.19127112198303456</v>
      </c>
      <c r="AB68" s="38">
        <f t="shared" si="22"/>
        <v>1.9072850879560899E-2</v>
      </c>
      <c r="AC68" s="127">
        <f>SUM(AC69:AC82)</f>
        <v>4095.7381956663412</v>
      </c>
      <c r="AD68" s="38">
        <f>IF(AND(AC4=0,AC68&gt;=0), "",AC68/AC4)</f>
        <v>9.6102616758792475E-2</v>
      </c>
      <c r="AE68" s="43">
        <f>IF(AND(AC124=0,AC68&gt;=0),"",AC68/AC124)</f>
        <v>0.19991699898598478</v>
      </c>
      <c r="AF68" s="126">
        <f>SUM(AF69:AF82)</f>
        <v>1101.7406280341581</v>
      </c>
      <c r="AG68" s="38">
        <f>IF(AND(AF4=0,AF68&gt;=0), "",AF68/AF4)</f>
        <v>8.0870460281093598E-2</v>
      </c>
      <c r="AH68" s="43">
        <f>IF(AND(AF124=0,AF68&gt;=0),"",AF68/AF124)</f>
        <v>0.18316546418552865</v>
      </c>
      <c r="AI68" s="38">
        <f t="shared" ref="AI68:AI131" si="41">IF(AND(Y68=0,AF68&gt;0),100%,IF(AND(Y68&lt;0,AF68=0),(Y68-AF68)/Y68,IF(AND(Y68&gt;0,AF68&gt;0),(AF68-Y68)/Y68,IF(AND(Y68=0,AF68=0),"",(AF68-Y68)/Y68))))</f>
        <v>4.0719645485985764E-2</v>
      </c>
      <c r="AJ68" s="127">
        <f>SUM(AJ69:AJ82)</f>
        <v>5197.4788237004987</v>
      </c>
      <c r="AK68" s="38">
        <f>IF(AND(AJ4=0,AJ68&gt;=0), "",AJ68/AJ4)</f>
        <v>9.2412918920254758E-2</v>
      </c>
      <c r="AL68" s="43">
        <f>IF(AND(AJ124=0,AJ68&gt;=0),"",AJ68/AJ124)</f>
        <v>0.19611503035918662</v>
      </c>
      <c r="AM68" s="126">
        <f>SUM(AM69:AM82)</f>
        <v>1437.0734901756616</v>
      </c>
      <c r="AN68" s="38">
        <f>IF(AND(AM4=0,AM68&gt;=0), "",AM68/AM4)</f>
        <v>0.12508356783332777</v>
      </c>
      <c r="AO68" s="43">
        <f>IF(AND(AM124=0,AM68&gt;=0),"",AM68/AM124)</f>
        <v>0.20067463885520243</v>
      </c>
      <c r="AP68" s="38">
        <f t="shared" ref="AP68:AP131" si="42">IF(AND(AF68=0,AM68&gt;0),100%,IF(AND(AF68&lt;0,AM68=0),(AF68-AM68)/AF68,IF(AND(AF68&gt;0,AM68&gt;0),(AM68-AF68)/AF68,IF(AND(AF68=0,AM68=0),"",(AM68-AF68)/AF68))))</f>
        <v>0.30436643036377786</v>
      </c>
      <c r="AQ68" s="127">
        <f>SUM(AQ69:AQ82)</f>
        <v>6634.55231387616</v>
      </c>
      <c r="AR68" s="38">
        <f>IF(AND(AQ4=0,AQ68&gt;=0), "",AQ68/AQ4)</f>
        <v>9.7954710396261718E-2</v>
      </c>
      <c r="AS68" s="43">
        <f>IF(AND(AQ124=0,AQ68&gt;=0),"",AQ68/AQ124)</f>
        <v>0.19708499517325048</v>
      </c>
      <c r="AT68" s="128">
        <f>SUM(AT69:AT82)</f>
        <v>0</v>
      </c>
      <c r="AU68" s="38" t="str">
        <f>IF(AND(AT4=0,AT68&gt;=0), "",AT68/AT4)</f>
        <v/>
      </c>
      <c r="AV68" s="91">
        <f t="shared" si="23"/>
        <v>1</v>
      </c>
      <c r="AW68" s="128">
        <f>SUM(AW69:AW82)</f>
        <v>1105.7587189793603</v>
      </c>
      <c r="AX68" s="38">
        <f>IF(AND(AW4=0,AW68&gt;=0), "",AW68/AW4)</f>
        <v>9.7954710396261746E-2</v>
      </c>
      <c r="AY68" s="43">
        <f>IF(AND(AW124=0,AW68&gt;=0),"",AW68/AW124)</f>
        <v>0.19708499517325051</v>
      </c>
      <c r="AZ68" s="128">
        <f>SUM(AZ69:AZ82)</f>
        <v>0</v>
      </c>
      <c r="BA68" s="38" t="str">
        <f>IF(AND(AZ4=0,AZ68&gt;=0), "",AZ68/AZ4)</f>
        <v/>
      </c>
      <c r="BB68" s="91">
        <f t="shared" si="24"/>
        <v>1</v>
      </c>
      <c r="BC68" s="126">
        <f>SUM(BC69:BC82)</f>
        <v>0</v>
      </c>
      <c r="BD68" s="38" t="str">
        <f>IF(AND(BC4=0,BC68&gt;=0), "",BC68/BC4)</f>
        <v/>
      </c>
      <c r="BE68" s="43" t="str">
        <f>IF(AND(BC124=0,BC68&gt;=0),"",BC68/BC124)</f>
        <v/>
      </c>
      <c r="BF68" s="38">
        <f t="shared" si="25"/>
        <v>-1</v>
      </c>
      <c r="BG68" s="127">
        <f>SUM(BG69:BG82)</f>
        <v>6634.55231387616</v>
      </c>
      <c r="BH68" s="38">
        <f>IF(AND(BG4=0,BG68&gt;=0), "",BG68/BG4)</f>
        <v>9.7954710396261718E-2</v>
      </c>
      <c r="BI68" s="43">
        <f>IF(AND(BG124=0,BG68&gt;=0),"",BG68/BG124)</f>
        <v>0.19708499517325048</v>
      </c>
      <c r="BJ68" s="126">
        <f>SUM(BJ69:BJ82)</f>
        <v>0</v>
      </c>
      <c r="BK68" s="38" t="str">
        <f>IF(AND(BJ4=0,BJ68&gt;=0), "",BJ68/BJ4)</f>
        <v/>
      </c>
      <c r="BL68" s="43" t="str">
        <f>IF(AND(BJ124=0,BJ68&gt;=0),"",BJ68/BJ124)</f>
        <v/>
      </c>
      <c r="BM68" s="38" t="str">
        <f t="shared" ref="BM68:BM131" si="43">IF(AND(BC68=0,BJ68&gt;0),100%,IF(AND(BC68&lt;0,BJ68=0),(BC68-BJ68)/BC68,IF(AND(BC68&gt;0,BJ68&gt;0),(BJ68-BC68)/BC68,IF(AND(BC68=0,BJ68=0),"",(BJ68-BC68)/BC68))))</f>
        <v/>
      </c>
      <c r="BN68" s="127">
        <f>SUM(BN69:BN82)</f>
        <v>6634.55231387616</v>
      </c>
      <c r="BO68" s="38">
        <f>IF(AND(BN4=0,BN68&gt;=0), "",BN68/BN4)</f>
        <v>9.7954710396261718E-2</v>
      </c>
      <c r="BP68" s="43">
        <f>IF(AND(BN124=0,BN68&gt;=0),"",BN68/BN124)</f>
        <v>0.19708499517325048</v>
      </c>
      <c r="BQ68" s="126">
        <f>SUM(BQ69:BQ82)</f>
        <v>0</v>
      </c>
      <c r="BR68" s="38" t="str">
        <f>IF(AND(BQ4=0,BQ68&gt;=0), "",BQ68/BQ4)</f>
        <v/>
      </c>
      <c r="BS68" s="43" t="str">
        <f>IF(AND(BQ124=0,BQ68&gt;=0),"",BQ68/BQ124)</f>
        <v/>
      </c>
      <c r="BT68" s="38" t="str">
        <f t="shared" ref="BT68:BT131" si="44">IF(AND(BJ68=0,BQ68&gt;0),100%,IF(AND(BJ68&lt;0,BQ68=0),(BJ68-BQ68)/BJ68,IF(AND(BJ68&gt;0,BQ68&gt;0),(BQ68-BJ68)/BJ68,IF(AND(BJ68=0,BQ68=0),"",(BQ68-BJ68)/BJ68))))</f>
        <v/>
      </c>
      <c r="BU68" s="127">
        <f>SUM(BU69:BU82)</f>
        <v>6634.55231387616</v>
      </c>
      <c r="BV68" s="38">
        <f>IF(AND(BU4=0,BU68&gt;=0), "",BU68/BU4)</f>
        <v>9.7954710396261718E-2</v>
      </c>
      <c r="BW68" s="43">
        <f>IF(AND(BU124=0,BU68&gt;=0),"",BU68/BU124)</f>
        <v>0.19708499517325048</v>
      </c>
      <c r="BX68" s="128">
        <f>SUM(BX69:BX82)</f>
        <v>0</v>
      </c>
      <c r="BY68" s="38" t="str">
        <f>IF(AND(BX4=0,BX68&gt;=0), "",BX68/BX4)</f>
        <v/>
      </c>
      <c r="BZ68" s="91">
        <f t="shared" ref="BZ68:BZ131" si="45">IF(AND(BX68=0,BU68&gt;0),100%,IF(AND(BX68&lt;0,BU68=0),(BX68-BU68)/BX68,IF(AND(BX68&gt;0,BU68&gt;0),(BU68-BX68)/BX68,IF(AND(BX68=0,BU68=0),"",(BU68-BX68)/BX68))))</f>
        <v>1</v>
      </c>
      <c r="CA68" s="126">
        <f>SUM(CA69:CA82)</f>
        <v>0</v>
      </c>
      <c r="CB68" s="38" t="str">
        <f>IF(AND(CA4=0,CA68&gt;=0), "",CA68/CA4)</f>
        <v/>
      </c>
      <c r="CC68" s="43" t="str">
        <f>IF(AND(CA124=0,CA68&gt;=0),"",CA68/CA124)</f>
        <v/>
      </c>
      <c r="CD68" s="38" t="str">
        <f t="shared" si="26"/>
        <v/>
      </c>
      <c r="CE68" s="127">
        <f>SUM(CE69:CE82)</f>
        <v>6634.55231387616</v>
      </c>
      <c r="CF68" s="38">
        <f>IF(AND(CE4=0,CE68&gt;=0), "",CE68/CE4)</f>
        <v>9.7954710396261718E-2</v>
      </c>
      <c r="CG68" s="43">
        <f>IF(AND(CE124=0,CE68&gt;=0),"",CE68/CE124)</f>
        <v>0.19708499517325048</v>
      </c>
      <c r="CH68" s="126">
        <f>SUM(CH69:CH82)</f>
        <v>0</v>
      </c>
      <c r="CI68" s="38" t="str">
        <f>IF(AND(CH4=0,CH68&gt;=0), "",CH68/CH4)</f>
        <v/>
      </c>
      <c r="CJ68" s="43" t="str">
        <f>IF(AND(CH124=0,CH68&gt;=0),"",CH68/CH124)</f>
        <v/>
      </c>
      <c r="CK68" s="38" t="str">
        <f t="shared" ref="CK68:CK131" si="46">IF(AND(CA68=0,CH68&gt;0),100%,IF(AND(CA68&lt;0,CH68=0),(CA68-CH68)/CA68,IF(AND(CA68&gt;0,CH68&gt;0),(CH68-CA68)/CA68,IF(AND(CA68=0,CH68=0),"",(CH68-CA68)/CA68))))</f>
        <v/>
      </c>
      <c r="CL68" s="127">
        <f>SUM(CL69:CL82)</f>
        <v>6634.55231387616</v>
      </c>
      <c r="CM68" s="38">
        <f>IF(AND(CL4=0,CL68&gt;=0), "",CL68/CL4)</f>
        <v>9.7954710396261718E-2</v>
      </c>
      <c r="CN68" s="43">
        <f>IF(AND(CL124=0,CL68&gt;=0),"",CL68/CL124)</f>
        <v>0.19708499517325048</v>
      </c>
      <c r="CO68" s="126">
        <f>SUM(CO69:CO82)</f>
        <v>0</v>
      </c>
      <c r="CP68" s="38" t="str">
        <f>IF(AND(CO4=0,CO68&gt;=0), "",CO68/CO4)</f>
        <v/>
      </c>
      <c r="CQ68" s="43" t="str">
        <f>IF(AND(CO124=0,CO68&gt;=0),"",CO68/CO124)</f>
        <v/>
      </c>
      <c r="CR68" s="38" t="str">
        <f t="shared" ref="CR68:CR131" si="47">IF(AND(CH68=0,CO68&gt;0),100%,IF(AND(CH68&lt;0,CO68=0),(CH68-CO68)/CH68,IF(AND(CH68&gt;0,CO68&gt;0),(CO68-CH68)/CH68,IF(AND(CH68=0,CO68=0),"",(CO68-CH68)/CH68))))</f>
        <v/>
      </c>
      <c r="CS68" s="127">
        <f>SUM(CS69:CS82)</f>
        <v>6634.55231387616</v>
      </c>
      <c r="CT68" s="38">
        <f>IF(AND(CS4=0,CS68&gt;=0), "",CS68/CS4)</f>
        <v>9.7954710396261718E-2</v>
      </c>
      <c r="CU68" s="43">
        <f>IF(AND(CS124=0,CS68&gt;=0),"",CS68/CS124)</f>
        <v>0.19708499517325048</v>
      </c>
      <c r="CV68" s="128">
        <f>SUM(CV69:CV82)</f>
        <v>0</v>
      </c>
      <c r="CW68" s="38" t="str">
        <f>IF(AND(CV4=0,CV68&gt;=0), "",CV68/CV4)</f>
        <v/>
      </c>
      <c r="CX68" s="91">
        <f t="shared" ref="CX68:CX131" si="48">IF(AND(CV68=0,CS68&gt;0),100%,IF(AND(CV68&lt;0,CS68=0),(CV68-CS68)/CV68,IF(AND(CV68&gt;0,CS68&gt;0),(CS68-CV68)/CV68,IF(AND(CV68=0,CS68=0),"",(CS68-CV68)/CV68))))</f>
        <v>1</v>
      </c>
    </row>
    <row r="69" spans="1:102" hidden="1" outlineLevel="1" x14ac:dyDescent="0.3">
      <c r="A69" s="29" t="s">
        <v>63</v>
      </c>
      <c r="B69" s="129">
        <f>+'N EERR LOS NA'!B96+'N EERR LOS NA'!B97+'N EERR LOS NA'!B98+'N EERR LOS NA'!B103+'N EERR LOS NA'!B104+'N EERR LOS NA'!B101+'N EERR LOS NA'!B102</f>
        <v>0</v>
      </c>
      <c r="C69" s="30" t="str">
        <f>IF(AND(B4=0,B69&gt;=0), "",B69/B4)</f>
        <v/>
      </c>
      <c r="D69" s="47" t="str">
        <f>IF(AND(B124=0,B69&gt;=0),"",B69/B124)</f>
        <v/>
      </c>
      <c r="E69" s="129">
        <f>+'N EERR LOS NA'!C96+'N EERR LOS NA'!C97+'N EERR LOS NA'!C98+'N EERR LOS NA'!C103+'N EERR LOS NA'!C104+'N EERR LOS NA'!C101+'N EERR LOS NA'!C102</f>
        <v>88.732331833583316</v>
      </c>
      <c r="F69" s="30">
        <f>IF(AND(E4=0,E69&gt;=0), "",E69/E4)</f>
        <v>1.8199539423689879E-2</v>
      </c>
      <c r="G69" s="47">
        <f>IF(AND(E124=0,E69&gt;=0),"",E69/E124)</f>
        <v>1.8240799392915844E-2</v>
      </c>
      <c r="H69" s="129">
        <f>+'N EERR LOS NA'!D96+'N EERR LOS NA'!D97+'N EERR LOS NA'!D98+'N EERR LOS NA'!D103+'N EERR LOS NA'!D104+'N EERR LOS NA'!D101+'N EERR LOS NA'!D102</f>
        <v>90.68834958365953</v>
      </c>
      <c r="I69" s="30">
        <f>IF(AND(H4=0,H69&gt;=0), "",H69/H4)</f>
        <v>8.0266027712217608E-3</v>
      </c>
      <c r="J69" s="47">
        <f>IF(AND(H124=0,H69&gt;=0),"",H69/H124)</f>
        <v>1.8365856162664628E-2</v>
      </c>
      <c r="K69" s="30">
        <f t="shared" si="19"/>
        <v>2.2044025099494817E-2</v>
      </c>
      <c r="L69" s="130">
        <f t="shared" ref="L69:L81" si="49">+E69+H69</f>
        <v>179.42068141724286</v>
      </c>
      <c r="M69" s="30">
        <f>IF(AND(L4=0,L69&gt;=0), "",L69/L4)</f>
        <v>1.1093155497699483E-2</v>
      </c>
      <c r="N69" s="47">
        <f>IF(AND(L124=0,L69&gt;=0),"",L69/L124)</f>
        <v>1.8303795859063571E-2</v>
      </c>
      <c r="O69" s="129">
        <f>+'N EERR LOS NA'!E96+'N EERR LOS NA'!E97+'N EERR LOS NA'!E98+'N EERR LOS NA'!E103+'N EERR LOS NA'!E104+'N EERR LOS NA'!E101+'N EERR LOS NA'!E102</f>
        <v>93.384044041675537</v>
      </c>
      <c r="P69" s="30">
        <f>IF(AND(O4=0,O69&gt;=0), "",O69/O4)</f>
        <v>1.4946123191891885E-2</v>
      </c>
      <c r="Q69" s="47">
        <f>IF(AND(O124=0,O69&gt;=0),"",O69/O124)</f>
        <v>1.813250487383786E-2</v>
      </c>
      <c r="R69" s="30">
        <f t="shared" si="20"/>
        <v>2.9724815485028127E-2</v>
      </c>
      <c r="S69" s="130">
        <f t="shared" ref="S69:S81" si="50">+L69+O69</f>
        <v>272.80472545891837</v>
      </c>
      <c r="T69" s="30">
        <f>IF(AND(S4=0,S69&gt;=0), "",S69/S4)</f>
        <v>1.2166809389982195E-2</v>
      </c>
      <c r="U69" s="47">
        <f>IF(AND(S124=0,S69&gt;=0),"",S69/S124)</f>
        <v>1.8244797959337693E-2</v>
      </c>
      <c r="V69" s="131"/>
      <c r="W69" s="30" t="str">
        <f>IF(AND(V4=0,V69&gt;=0), "",V69/V4)</f>
        <v/>
      </c>
      <c r="X69" s="47">
        <f t="shared" si="21"/>
        <v>1</v>
      </c>
      <c r="Y69" s="129">
        <f>+'N EERR LOS NA'!F96+'N EERR LOS NA'!F97+'N EERR LOS NA'!F98+'N EERR LOS NA'!F103+'N EERR LOS NA'!F104+'N EERR LOS NA'!F101+'N EERR LOS NA'!F102</f>
        <v>96.51550019462826</v>
      </c>
      <c r="Z69" s="30">
        <f>IF(AND(Y4=0,Y69&gt;=0), "",Y69/Y4)</f>
        <v>4.7788608078607872E-3</v>
      </c>
      <c r="AA69" s="47">
        <f>IF(AND(Y124=0,Y69&gt;=0),"",Y69/Y124)</f>
        <v>1.7438168068029582E-2</v>
      </c>
      <c r="AB69" s="30">
        <f t="shared" si="22"/>
        <v>3.3533096420146603E-2</v>
      </c>
      <c r="AC69" s="130">
        <f t="shared" ref="AC69:AC81" si="51">+S69+Y69</f>
        <v>369.32022565354663</v>
      </c>
      <c r="AD69" s="30">
        <f>IF(AND(AC4=0,AC69&gt;=0), "",AC69/AC4)</f>
        <v>8.6657492280165643E-3</v>
      </c>
      <c r="AE69" s="47">
        <f>IF(AND(AC124=0,AC69&gt;=0),"",AC69/AC124)</f>
        <v>1.8026882493516333E-2</v>
      </c>
      <c r="AF69" s="129">
        <f>+'N EERR LOS NA'!G96+'N EERR LOS NA'!G97+'N EERR LOS NA'!G98+'N EERR LOS NA'!G103+'N EERR LOS NA'!G104+'N EERR LOS NA'!G101+'N EERR LOS NA'!G102</f>
        <v>389.08054410130433</v>
      </c>
      <c r="AG69" s="30">
        <f>IF(AND(AF4=0,AF69&gt;=0), "",AF69/AF4)</f>
        <v>2.8559464802559026E-2</v>
      </c>
      <c r="AH69" s="47">
        <f>IF(AND(AF124=0,AF69&gt;=0),"",AF69/AF124)</f>
        <v>6.4685023545908424E-2</v>
      </c>
      <c r="AI69" s="30">
        <f t="shared" si="41"/>
        <v>3.0312752181432439</v>
      </c>
      <c r="AJ69" s="130">
        <f t="shared" si="16"/>
        <v>758.4007697548509</v>
      </c>
      <c r="AK69" s="30">
        <f>IF(AND(AJ4=0,AJ69&gt;=0), "",AJ69/AJ4)</f>
        <v>1.3484620374944408E-2</v>
      </c>
      <c r="AL69" s="47">
        <f>IF(AND(AJ124=0,AJ69&gt;=0),"",AJ69/AJ124)</f>
        <v>2.8616526402508297E-2</v>
      </c>
      <c r="AM69" s="129">
        <f>+'N EERR LOS NA'!H96+'N EERR LOS NA'!H97+'N EERR LOS NA'!H98+'N EERR LOS NA'!H103+'N EERR LOS NA'!H104+'N EERR LOS NA'!H101+'N EERR LOS NA'!H102</f>
        <v>628.395809273959</v>
      </c>
      <c r="AN69" s="30">
        <f>IF(AND(AM4=0,AM69&gt;=0), "",AM69/AM4)</f>
        <v>5.4695873504625146E-2</v>
      </c>
      <c r="AO69" s="47">
        <f>IF(AND(AM124=0,AM69&gt;=0),"",AM69/AM124)</f>
        <v>8.7749932725263824E-2</v>
      </c>
      <c r="AP69" s="30">
        <f t="shared" si="42"/>
        <v>0.61507898249043391</v>
      </c>
      <c r="AQ69" s="130">
        <f t="shared" si="17"/>
        <v>1386.7965790288099</v>
      </c>
      <c r="AR69" s="30">
        <f>IF(AND(AQ4=0,AQ69&gt;=0), "",AQ69/AQ4)</f>
        <v>2.04751203774786E-2</v>
      </c>
      <c r="AS69" s="47">
        <f>IF(AND(AQ124=0,AQ69&gt;=0),"",AQ69/AQ124)</f>
        <v>4.1195966834496348E-2</v>
      </c>
      <c r="AT69" s="131">
        <f t="shared" ref="AT69:AT82" si="52">+V69*2</f>
        <v>0</v>
      </c>
      <c r="AU69" s="30" t="str">
        <f>IF(AND(AT4=0,AT69&gt;=0), "",AT69/AT4)</f>
        <v/>
      </c>
      <c r="AV69" s="47">
        <f t="shared" si="23"/>
        <v>1</v>
      </c>
      <c r="AW69" s="131">
        <f t="shared" si="40"/>
        <v>231.13276317146833</v>
      </c>
      <c r="AX69" s="30">
        <f>IF(AND(AW4=0,AW69&gt;=0), "",AW69/AW4)</f>
        <v>2.04751203774786E-2</v>
      </c>
      <c r="AY69" s="47">
        <f>IF(AND(AW124=0,AW69&gt;=0),"",AW69/AW124)</f>
        <v>4.1195966834496341E-2</v>
      </c>
      <c r="AZ69" s="131">
        <f t="shared" ref="AZ69:AZ82" si="53">+AT69/6</f>
        <v>0</v>
      </c>
      <c r="BA69" s="30" t="str">
        <f>IF(AND(AZ4=0,AZ69&gt;=0), "",AZ69/AZ4)</f>
        <v/>
      </c>
      <c r="BB69" s="47">
        <f t="shared" si="24"/>
        <v>1</v>
      </c>
      <c r="BC69" s="129">
        <f>+'N EERR LOS NA'!I96+'N EERR LOS NA'!I97+'N EERR LOS NA'!I98+'N EERR LOS NA'!I103+'N EERR LOS NA'!I104+'N EERR LOS NA'!I101+'N EERR LOS NA'!I102</f>
        <v>0</v>
      </c>
      <c r="BD69" s="30" t="str">
        <f>IF(AND(BC4=0,BC69&gt;=0), "",BC69/BC4)</f>
        <v/>
      </c>
      <c r="BE69" s="47" t="str">
        <f>IF(AND(BC124=0,BC69&gt;=0),"",BC69/BC124)</f>
        <v/>
      </c>
      <c r="BF69" s="30">
        <f t="shared" si="25"/>
        <v>-1</v>
      </c>
      <c r="BG69" s="130">
        <f t="shared" ref="BG69:BG82" si="54">+AQ69+BC69</f>
        <v>1386.7965790288099</v>
      </c>
      <c r="BH69" s="30">
        <f>IF(AND(BG4=0,BG69&gt;=0), "",BG69/BG4)</f>
        <v>2.04751203774786E-2</v>
      </c>
      <c r="BI69" s="47">
        <f>IF(AND(BG124=0,BG69&gt;=0),"",BG69/BG124)</f>
        <v>4.1195966834496348E-2</v>
      </c>
      <c r="BJ69" s="129">
        <f>+'N EERR LOS NA'!J96+'N EERR LOS NA'!J97+'N EERR LOS NA'!J98+'N EERR LOS NA'!J103+'N EERR LOS NA'!J104+'N EERR LOS NA'!J101+'N EERR LOS NA'!J102</f>
        <v>0</v>
      </c>
      <c r="BK69" s="30" t="str">
        <f>IF(AND(BJ4=0,BJ69&gt;=0), "",BJ69/BJ4)</f>
        <v/>
      </c>
      <c r="BL69" s="47" t="str">
        <f>IF(AND(BJ124=0,BJ69&gt;=0),"",BJ69/BJ124)</f>
        <v/>
      </c>
      <c r="BM69" s="30" t="str">
        <f t="shared" si="43"/>
        <v/>
      </c>
      <c r="BN69" s="130">
        <f t="shared" ref="BN69:BN82" si="55">+BG69+BJ69</f>
        <v>1386.7965790288099</v>
      </c>
      <c r="BO69" s="30">
        <f>IF(AND(BN4=0,BN69&gt;=0), "",BN69/BN4)</f>
        <v>2.04751203774786E-2</v>
      </c>
      <c r="BP69" s="47">
        <f>IF(AND(BN124=0,BN69&gt;=0),"",BN69/BN124)</f>
        <v>4.1195966834496348E-2</v>
      </c>
      <c r="BQ69" s="129">
        <f>+'N EERR LOS NA'!K96+'N EERR LOS NA'!K97+'N EERR LOS NA'!K98+'N EERR LOS NA'!K103+'N EERR LOS NA'!K104+'N EERR LOS NA'!K101+'N EERR LOS NA'!K102</f>
        <v>0</v>
      </c>
      <c r="BR69" s="30" t="str">
        <f>IF(AND(BQ4=0,BQ69&gt;=0), "",BQ69/BQ4)</f>
        <v/>
      </c>
      <c r="BS69" s="47" t="str">
        <f>IF(AND(BQ124=0,BQ69&gt;=0),"",BQ69/BQ124)</f>
        <v/>
      </c>
      <c r="BT69" s="30" t="str">
        <f t="shared" si="44"/>
        <v/>
      </c>
      <c r="BU69" s="130">
        <f t="shared" ref="BU69:BU82" si="56">+BN69+BQ69</f>
        <v>1386.7965790288099</v>
      </c>
      <c r="BV69" s="30">
        <f>IF(AND(BU4=0,BU69&gt;=0), "",BU69/BU4)</f>
        <v>2.04751203774786E-2</v>
      </c>
      <c r="BW69" s="47">
        <f>IF(AND(BU124=0,BU69&gt;=0),"",BU69/BU124)</f>
        <v>4.1195966834496348E-2</v>
      </c>
      <c r="BX69" s="131">
        <f t="shared" ref="BX69:BX82" si="57">+AZ69*9</f>
        <v>0</v>
      </c>
      <c r="BY69" s="30" t="str">
        <f>IF(AND(BX4=0,BX69&gt;=0), "",BX69/BX4)</f>
        <v/>
      </c>
      <c r="BZ69" s="47">
        <f t="shared" si="45"/>
        <v>1</v>
      </c>
      <c r="CA69" s="129">
        <f>+'N EERR LOS NA'!L96+'N EERR LOS NA'!L97+'N EERR LOS NA'!L98+'N EERR LOS NA'!L103+'N EERR LOS NA'!L104+'N EERR LOS NA'!L101+'N EERR LOS NA'!L102</f>
        <v>0</v>
      </c>
      <c r="CB69" s="30" t="str">
        <f>IF(AND(CA4=0,CA69&gt;=0), "",CA69/CA4)</f>
        <v/>
      </c>
      <c r="CC69" s="47" t="str">
        <f>IF(AND(CA124=0,CA69&gt;=0),"",CA69/CA124)</f>
        <v/>
      </c>
      <c r="CD69" s="30" t="str">
        <f t="shared" si="26"/>
        <v/>
      </c>
      <c r="CE69" s="130">
        <f t="shared" ref="CE69:CE81" si="58">+BU69+CA69</f>
        <v>1386.7965790288099</v>
      </c>
      <c r="CF69" s="30">
        <f>IF(AND(CE4=0,CE69&gt;=0), "",CE69/CE4)</f>
        <v>2.04751203774786E-2</v>
      </c>
      <c r="CG69" s="47">
        <f>IF(AND(CE124=0,CE69&gt;=0),"",CE69/CE124)</f>
        <v>4.1195966834496348E-2</v>
      </c>
      <c r="CH69" s="129">
        <f>+'N EERR LOS NA'!M96+'N EERR LOS NA'!M97+'N EERR LOS NA'!M98+'N EERR LOS NA'!M103+'N EERR LOS NA'!M104+'N EERR LOS NA'!M101+'N EERR LOS NA'!M102</f>
        <v>0</v>
      </c>
      <c r="CI69" s="30" t="str">
        <f>IF(AND(CH4=0,CH69&gt;=0), "",CH69/CH4)</f>
        <v/>
      </c>
      <c r="CJ69" s="47" t="str">
        <f>IF(AND(CH124=0,CH69&gt;=0),"",CH69/CH124)</f>
        <v/>
      </c>
      <c r="CK69" s="30" t="str">
        <f t="shared" si="46"/>
        <v/>
      </c>
      <c r="CL69" s="130">
        <f t="shared" ref="CL69:CL82" si="59">+CE69+CH69</f>
        <v>1386.7965790288099</v>
      </c>
      <c r="CM69" s="30">
        <f>IF(AND(CL4=0,CL69&gt;=0), "",CL69/CL4)</f>
        <v>2.04751203774786E-2</v>
      </c>
      <c r="CN69" s="47">
        <f>IF(AND(CL124=0,CL69&gt;=0),"",CL69/CL124)</f>
        <v>4.1195966834496348E-2</v>
      </c>
      <c r="CO69" s="129">
        <f>+'N EERR LOS NA'!N96+'N EERR LOS NA'!N97+'N EERR LOS NA'!N98+'N EERR LOS NA'!N103+'N EERR LOS NA'!N104+'N EERR LOS NA'!N101+'N EERR LOS NA'!N102</f>
        <v>0</v>
      </c>
      <c r="CP69" s="30" t="str">
        <f>IF(AND(CO4=0,CO69&gt;=0), "",CO69/CO4)</f>
        <v/>
      </c>
      <c r="CQ69" s="47" t="str">
        <f>IF(AND(CO124=0,CO69&gt;=0),"",CO69/CO124)</f>
        <v/>
      </c>
      <c r="CR69" s="30" t="str">
        <f t="shared" si="47"/>
        <v/>
      </c>
      <c r="CS69" s="130">
        <f t="shared" ref="CS69:CS82" si="60">+CL69+CO69</f>
        <v>1386.7965790288099</v>
      </c>
      <c r="CT69" s="30">
        <f>IF(AND(CS4=0,CS69&gt;=0), "",CS69/CS4)</f>
        <v>2.04751203774786E-2</v>
      </c>
      <c r="CU69" s="47">
        <f>IF(AND(CS124=0,CS69&gt;=0),"",CS69/CS124)</f>
        <v>4.1195966834496348E-2</v>
      </c>
      <c r="CV69" s="131">
        <f t="shared" ref="CV69:CV82" si="61">+AZ69*12</f>
        <v>0</v>
      </c>
      <c r="CW69" s="30" t="str">
        <f>IF(AND(CV4=0,CV69&gt;=0), "",CV69/CV4)</f>
        <v/>
      </c>
      <c r="CX69" s="47">
        <f t="shared" si="48"/>
        <v>1</v>
      </c>
    </row>
    <row r="70" spans="1:102" hidden="1" outlineLevel="1" x14ac:dyDescent="0.3">
      <c r="A70" s="29" t="s">
        <v>69</v>
      </c>
      <c r="B70" s="129">
        <f>+'N EERR LOS NA'!B99+'N EERR LOS NA'!B100+'N EERR LOS NA'!B105+'N EERR LOS NA'!B106+'N EERR LOS NA'!B107</f>
        <v>0</v>
      </c>
      <c r="C70" s="30" t="str">
        <f>IF(AND(B4=0,B70&gt;=0), "",B70/B4)</f>
        <v/>
      </c>
      <c r="D70" s="47" t="str">
        <f>IF(AND(B124=0,B70&gt;=0),"",B70/B124)</f>
        <v/>
      </c>
      <c r="E70" s="129">
        <f>+'N EERR LOS NA'!C99+'N EERR LOS NA'!C100+'N EERR LOS NA'!C105+'N EERR LOS NA'!C106+'N EERR LOS NA'!C107</f>
        <v>757.29</v>
      </c>
      <c r="F70" s="30">
        <f>IF(AND(E4=0,E70&gt;=0), "",E70/E4)</f>
        <v>0.15532477198970429</v>
      </c>
      <c r="G70" s="47">
        <f>IF(AND(E124=0,E70&gt;=0),"",E70/E124)</f>
        <v>0.15567690701703268</v>
      </c>
      <c r="H70" s="129">
        <f>+'N EERR LOS NA'!D99+'N EERR LOS NA'!D100+'N EERR LOS NA'!D105+'N EERR LOS NA'!D106+'N EERR LOS NA'!D107</f>
        <v>751</v>
      </c>
      <c r="I70" s="30">
        <f>IF(AND(H4=0,H70&gt;=0), "",H70/H4)</f>
        <v>6.646916289535916E-2</v>
      </c>
      <c r="J70" s="47">
        <f>IF(AND(H124=0,H70&gt;=0),"",H70/H124)</f>
        <v>0.15208963490329472</v>
      </c>
      <c r="K70" s="30">
        <f t="shared" si="19"/>
        <v>-8.305932997926771E-3</v>
      </c>
      <c r="L70" s="130">
        <f t="shared" si="49"/>
        <v>1508.29</v>
      </c>
      <c r="M70" s="30">
        <f>IF(AND(L4=0,L70&gt;=0), "",L70/L4)</f>
        <v>9.3253995991217906E-2</v>
      </c>
      <c r="N70" s="47">
        <f>IF(AND(L124=0,L70&gt;=0),"",L70/L124)</f>
        <v>0.1538698439789441</v>
      </c>
      <c r="O70" s="129">
        <f>+'N EERR LOS NA'!E99+'N EERR LOS NA'!E100+'N EERR LOS NA'!E105+'N EERR LOS NA'!E106+'N EERR LOS NA'!E107</f>
        <v>814.54</v>
      </c>
      <c r="P70" s="30">
        <f>IF(AND(O4=0,O70&gt;=0), "",O70/O4)</f>
        <v>0.13036718756033411</v>
      </c>
      <c r="Q70" s="47">
        <f>IF(AND(O124=0,O70&gt;=0),"",O70/O124)</f>
        <v>0.1581603224780507</v>
      </c>
      <c r="R70" s="30">
        <f t="shared" si="20"/>
        <v>8.4607190412782904E-2</v>
      </c>
      <c r="S70" s="130">
        <f t="shared" si="50"/>
        <v>2322.83</v>
      </c>
      <c r="T70" s="30">
        <f>IF(AND(S4=0,S70&gt;=0), "",S70/S4)</f>
        <v>0.10359582227833597</v>
      </c>
      <c r="U70" s="47">
        <f>IF(AND(S124=0,S70&gt;=0),"",S70/S124)</f>
        <v>0.1553476171374836</v>
      </c>
      <c r="V70" s="131"/>
      <c r="W70" s="30" t="str">
        <f>IF(AND(V4=0,V70&gt;=0), "",V70/V4)</f>
        <v/>
      </c>
      <c r="X70" s="47">
        <f t="shared" si="21"/>
        <v>1</v>
      </c>
      <c r="Y70" s="129">
        <f>+'N EERR LOS NA'!F99+'N EERR LOS NA'!F100+'N EERR LOS NA'!F105+'N EERR LOS NA'!F106+'N EERR LOS NA'!F107</f>
        <v>851</v>
      </c>
      <c r="Z70" s="30">
        <f>IF(AND(Y4=0,Y70&gt;=0), "",Y70/Y4)</f>
        <v>4.2136346382587321E-2</v>
      </c>
      <c r="AA70" s="47">
        <f>IF(AND(Y124=0,Y70&gt;=0),"",Y70/Y124)</f>
        <v>0.15375645358484208</v>
      </c>
      <c r="AB70" s="30">
        <f t="shared" si="22"/>
        <v>4.4761460456208456E-2</v>
      </c>
      <c r="AC70" s="130">
        <f t="shared" si="51"/>
        <v>3173.83</v>
      </c>
      <c r="AD70" s="30">
        <f>IF(AND(AC4=0,AC70&gt;=0), "",AC70/AC4)</f>
        <v>7.4470914295813595E-2</v>
      </c>
      <c r="AE70" s="47">
        <f>IF(AND(AC124=0,AC70&gt;=0),"",AC70/AC124)</f>
        <v>0.15491775562291768</v>
      </c>
      <c r="AF70" s="129">
        <f>+'N EERR LOS NA'!G99+'N EERR LOS NA'!G100+'N EERR LOS NA'!G105+'N EERR LOS NA'!G106+'N EERR LOS NA'!G107</f>
        <v>602.02</v>
      </c>
      <c r="AG70" s="30">
        <f>IF(AND(AF4=0,AF70&gt;=0), "",AF70/AF4)</f>
        <v>4.4189742358230005E-2</v>
      </c>
      <c r="AH70" s="47">
        <f>IF(AND(AF124=0,AF70&gt;=0),"",AF70/AF124)</f>
        <v>0.10008641774945345</v>
      </c>
      <c r="AI70" s="30">
        <f t="shared" si="41"/>
        <v>-0.29257344300822563</v>
      </c>
      <c r="AJ70" s="130">
        <f t="shared" si="16"/>
        <v>3775.85</v>
      </c>
      <c r="AK70" s="30">
        <f>IF(AND(AJ4=0,AJ70&gt;=0), "",AJ70/AJ4)</f>
        <v>6.7135881018675833E-2</v>
      </c>
      <c r="AL70" s="47">
        <f>IF(AND(AJ124=0,AJ70&gt;=0),"",AJ70/AJ124)</f>
        <v>0.14247310330636676</v>
      </c>
      <c r="AM70" s="129">
        <f>+'N EERR LOS NA'!H99+'N EERR LOS NA'!H100+'N EERR LOS NA'!H105+'N EERR LOS NA'!H106+'N EERR LOS NA'!H107</f>
        <v>531.65</v>
      </c>
      <c r="AN70" s="30">
        <f>IF(AND(AM4=0,AM70&gt;=0), "",AM70/AM4)</f>
        <v>4.6275071729602331E-2</v>
      </c>
      <c r="AO70" s="47">
        <f>IF(AND(AM124=0,AM70&gt;=0),"",AM70/AM124)</f>
        <v>7.4240233694887248E-2</v>
      </c>
      <c r="AP70" s="30">
        <f t="shared" si="42"/>
        <v>-0.1168898043254377</v>
      </c>
      <c r="AQ70" s="130">
        <f t="shared" si="17"/>
        <v>4307.5</v>
      </c>
      <c r="AR70" s="30">
        <f>IF(AND(AQ4=0,AQ70&gt;=0), "",AQ70/AQ4)</f>
        <v>6.3597345392757007E-2</v>
      </c>
      <c r="AS70" s="47">
        <f>IF(AND(AQ124=0,AQ70&gt;=0),"",AQ70/AQ124)</f>
        <v>0.12795793544851725</v>
      </c>
      <c r="AT70" s="131">
        <f t="shared" si="52"/>
        <v>0</v>
      </c>
      <c r="AU70" s="30" t="str">
        <f>IF(AND(AT4=0,AT70&gt;=0), "",AT70/AT4)</f>
        <v/>
      </c>
      <c r="AV70" s="47">
        <f t="shared" si="23"/>
        <v>1</v>
      </c>
      <c r="AW70" s="131">
        <f t="shared" si="40"/>
        <v>717.91666666666663</v>
      </c>
      <c r="AX70" s="30">
        <f>IF(AND(AW4=0,AW70&gt;=0), "",AW70/AW4)</f>
        <v>6.3597345392757007E-2</v>
      </c>
      <c r="AY70" s="47">
        <f>IF(AND(AW124=0,AW70&gt;=0),"",AW70/AW124)</f>
        <v>0.12795793544851722</v>
      </c>
      <c r="AZ70" s="131">
        <f t="shared" si="53"/>
        <v>0</v>
      </c>
      <c r="BA70" s="30" t="str">
        <f>IF(AND(AZ4=0,AZ70&gt;=0), "",AZ70/AZ4)</f>
        <v/>
      </c>
      <c r="BB70" s="47">
        <f t="shared" si="24"/>
        <v>1</v>
      </c>
      <c r="BC70" s="129">
        <f>+'N EERR LOS NA'!I99+'N EERR LOS NA'!I100+'N EERR LOS NA'!I105+'N EERR LOS NA'!I106+'N EERR LOS NA'!I107</f>
        <v>0</v>
      </c>
      <c r="BD70" s="30" t="str">
        <f>IF(AND(BC4=0,BC70&gt;=0), "",BC70/BC4)</f>
        <v/>
      </c>
      <c r="BE70" s="47" t="str">
        <f>IF(AND(BC124=0,BC70&gt;=0),"",BC70/BC124)</f>
        <v/>
      </c>
      <c r="BF70" s="30">
        <f t="shared" si="25"/>
        <v>-1</v>
      </c>
      <c r="BG70" s="130">
        <f t="shared" si="54"/>
        <v>4307.5</v>
      </c>
      <c r="BH70" s="30">
        <f>IF(AND(BG4=0,BG70&gt;=0), "",BG70/BG4)</f>
        <v>6.3597345392757007E-2</v>
      </c>
      <c r="BI70" s="47">
        <f>IF(AND(BG124=0,BG70&gt;=0),"",BG70/BG124)</f>
        <v>0.12795793544851725</v>
      </c>
      <c r="BJ70" s="129">
        <f>+'N EERR LOS NA'!J99+'N EERR LOS NA'!J100+'N EERR LOS NA'!J105+'N EERR LOS NA'!J106+'N EERR LOS NA'!J107</f>
        <v>0</v>
      </c>
      <c r="BK70" s="30" t="str">
        <f>IF(AND(BJ4=0,BJ70&gt;=0), "",BJ70/BJ4)</f>
        <v/>
      </c>
      <c r="BL70" s="47" t="str">
        <f>IF(AND(BJ124=0,BJ70&gt;=0),"",BJ70/BJ124)</f>
        <v/>
      </c>
      <c r="BM70" s="30" t="str">
        <f t="shared" si="43"/>
        <v/>
      </c>
      <c r="BN70" s="130">
        <f t="shared" si="55"/>
        <v>4307.5</v>
      </c>
      <c r="BO70" s="30">
        <f>IF(AND(BN4=0,BN70&gt;=0), "",BN70/BN4)</f>
        <v>6.3597345392757007E-2</v>
      </c>
      <c r="BP70" s="47">
        <f>IF(AND(BN124=0,BN70&gt;=0),"",BN70/BN124)</f>
        <v>0.12795793544851725</v>
      </c>
      <c r="BQ70" s="129">
        <f>+'N EERR LOS NA'!K99+'N EERR LOS NA'!K100+'N EERR LOS NA'!K105+'N EERR LOS NA'!K106+'N EERR LOS NA'!K107</f>
        <v>0</v>
      </c>
      <c r="BR70" s="30" t="str">
        <f>IF(AND(BQ4=0,BQ70&gt;=0), "",BQ70/BQ4)</f>
        <v/>
      </c>
      <c r="BS70" s="47" t="str">
        <f>IF(AND(BQ124=0,BQ70&gt;=0),"",BQ70/BQ124)</f>
        <v/>
      </c>
      <c r="BT70" s="30" t="str">
        <f t="shared" si="44"/>
        <v/>
      </c>
      <c r="BU70" s="130">
        <f t="shared" si="56"/>
        <v>4307.5</v>
      </c>
      <c r="BV70" s="30">
        <f>IF(AND(BU4=0,BU70&gt;=0), "",BU70/BU4)</f>
        <v>6.3597345392757007E-2</v>
      </c>
      <c r="BW70" s="47">
        <f>IF(AND(BU124=0,BU70&gt;=0),"",BU70/BU124)</f>
        <v>0.12795793544851725</v>
      </c>
      <c r="BX70" s="131">
        <f t="shared" si="57"/>
        <v>0</v>
      </c>
      <c r="BY70" s="30" t="str">
        <f>IF(AND(BX4=0,BX70&gt;=0), "",BX70/BX4)</f>
        <v/>
      </c>
      <c r="BZ70" s="47">
        <f t="shared" si="45"/>
        <v>1</v>
      </c>
      <c r="CA70" s="129">
        <f>+'N EERR LOS NA'!L99+'N EERR LOS NA'!L100+'N EERR LOS NA'!L105+'N EERR LOS NA'!L106+'N EERR LOS NA'!L107</f>
        <v>0</v>
      </c>
      <c r="CB70" s="30" t="str">
        <f>IF(AND(CA4=0,CA70&gt;=0), "",CA70/CA4)</f>
        <v/>
      </c>
      <c r="CC70" s="47" t="str">
        <f>IF(AND(CA124=0,CA70&gt;=0),"",CA70/CA124)</f>
        <v/>
      </c>
      <c r="CD70" s="30" t="str">
        <f t="shared" si="26"/>
        <v/>
      </c>
      <c r="CE70" s="130">
        <f t="shared" si="58"/>
        <v>4307.5</v>
      </c>
      <c r="CF70" s="30">
        <f>IF(AND(CE4=0,CE70&gt;=0), "",CE70/CE4)</f>
        <v>6.3597345392757007E-2</v>
      </c>
      <c r="CG70" s="47">
        <f>IF(AND(CE124=0,CE70&gt;=0),"",CE70/CE124)</f>
        <v>0.12795793544851725</v>
      </c>
      <c r="CH70" s="129">
        <f>+'N EERR LOS NA'!M99+'N EERR LOS NA'!M100+'N EERR LOS NA'!M105+'N EERR LOS NA'!M106+'N EERR LOS NA'!M107</f>
        <v>0</v>
      </c>
      <c r="CI70" s="30" t="str">
        <f>IF(AND(CH4=0,CH70&gt;=0), "",CH70/CH4)</f>
        <v/>
      </c>
      <c r="CJ70" s="47" t="str">
        <f>IF(AND(CH124=0,CH70&gt;=0),"",CH70/CH124)</f>
        <v/>
      </c>
      <c r="CK70" s="30" t="str">
        <f t="shared" si="46"/>
        <v/>
      </c>
      <c r="CL70" s="130">
        <f t="shared" si="59"/>
        <v>4307.5</v>
      </c>
      <c r="CM70" s="30">
        <f>IF(AND(CL4=0,CL70&gt;=0), "",CL70/CL4)</f>
        <v>6.3597345392757007E-2</v>
      </c>
      <c r="CN70" s="47">
        <f>IF(AND(CL124=0,CL70&gt;=0),"",CL70/CL124)</f>
        <v>0.12795793544851725</v>
      </c>
      <c r="CO70" s="129">
        <f>+'N EERR LOS NA'!N99+'N EERR LOS NA'!N100+'N EERR LOS NA'!N105+'N EERR LOS NA'!N106+'N EERR LOS NA'!N107</f>
        <v>0</v>
      </c>
      <c r="CP70" s="30" t="str">
        <f>IF(AND(CO4=0,CO70&gt;=0), "",CO70/CO4)</f>
        <v/>
      </c>
      <c r="CQ70" s="47" t="str">
        <f>IF(AND(CO124=0,CO70&gt;=0),"",CO70/CO124)</f>
        <v/>
      </c>
      <c r="CR70" s="30" t="str">
        <f t="shared" si="47"/>
        <v/>
      </c>
      <c r="CS70" s="130">
        <f t="shared" si="60"/>
        <v>4307.5</v>
      </c>
      <c r="CT70" s="30">
        <f>IF(AND(CS4=0,CS70&gt;=0), "",CS70/CS4)</f>
        <v>6.3597345392757007E-2</v>
      </c>
      <c r="CU70" s="47">
        <f>IF(AND(CS124=0,CS70&gt;=0),"",CS70/CS124)</f>
        <v>0.12795793544851725</v>
      </c>
      <c r="CV70" s="131">
        <f t="shared" si="61"/>
        <v>0</v>
      </c>
      <c r="CW70" s="30" t="str">
        <f>IF(AND(CV4=0,CV70&gt;=0), "",CV70/CV4)</f>
        <v/>
      </c>
      <c r="CX70" s="47">
        <f t="shared" si="48"/>
        <v>1</v>
      </c>
    </row>
    <row r="71" spans="1:102" hidden="1" outlineLevel="1" x14ac:dyDescent="0.3">
      <c r="A71" s="29" t="s">
        <v>64</v>
      </c>
      <c r="B71" s="129">
        <f>+'N EERR LOS NA'!B108</f>
        <v>0</v>
      </c>
      <c r="C71" s="30" t="str">
        <f>IF(AND(B4=0,B71&gt;=0), "",B71/B4)</f>
        <v/>
      </c>
      <c r="D71" s="47" t="str">
        <f>IF(AND(B124=0,B71&gt;=0),"",B71/B124)</f>
        <v/>
      </c>
      <c r="E71" s="129">
        <f>+'N EERR LOS NA'!C108</f>
        <v>200</v>
      </c>
      <c r="F71" s="30">
        <f>IF(AND(E4=0,E71&gt;=0), "",E71/E4)</f>
        <v>4.1021213006828108E-2</v>
      </c>
      <c r="G71" s="47">
        <f>IF(AND(E124=0,E71&gt;=0),"",E71/E124)</f>
        <v>4.1114211733162376E-2</v>
      </c>
      <c r="H71" s="129">
        <f>+'N EERR LOS NA'!D108</f>
        <v>80</v>
      </c>
      <c r="I71" s="30">
        <f>IF(AND(H4=0,H71&gt;=0), "",H71/H4)</f>
        <v>7.0806032378545047E-3</v>
      </c>
      <c r="J71" s="47">
        <f>IF(AND(H124=0,H71&gt;=0),"",H71/H124)</f>
        <v>1.6201292666129928E-2</v>
      </c>
      <c r="K71" s="30">
        <f t="shared" si="19"/>
        <v>-0.6</v>
      </c>
      <c r="L71" s="130">
        <f t="shared" si="49"/>
        <v>280</v>
      </c>
      <c r="M71" s="30">
        <f>IF(AND(L4=0,L71&gt;=0), "",L71/L4)</f>
        <v>1.7311736388586425E-2</v>
      </c>
      <c r="N71" s="47">
        <f>IF(AND(L124=0,L71&gt;=0),"",L71/L124)</f>
        <v>2.8564504381852526E-2</v>
      </c>
      <c r="O71" s="129">
        <f>+'N EERR LOS NA'!E108</f>
        <v>80</v>
      </c>
      <c r="P71" s="30">
        <f>IF(AND(O4=0,O71&gt;=0), "",O71/O4)</f>
        <v>1.2804005947929787E-2</v>
      </c>
      <c r="Q71" s="47">
        <f>IF(AND(O124=0,O71&gt;=0),"",O71/O124)</f>
        <v>1.5533707120883021E-2</v>
      </c>
      <c r="R71" s="30">
        <f t="shared" si="20"/>
        <v>0</v>
      </c>
      <c r="S71" s="130">
        <f t="shared" si="50"/>
        <v>360</v>
      </c>
      <c r="T71" s="30">
        <f>IF(AND(S4=0,S71&gt;=0), "",S71/S4)</f>
        <v>1.6055628703004934E-2</v>
      </c>
      <c r="U71" s="47">
        <f>IF(AND(S124=0,S71&gt;=0),"",S71/S124)</f>
        <v>2.4076295798441595E-2</v>
      </c>
      <c r="V71" s="131"/>
      <c r="W71" s="30" t="str">
        <f>IF(AND(V4=0,V71&gt;=0), "",V71/V4)</f>
        <v/>
      </c>
      <c r="X71" s="47">
        <f t="shared" si="21"/>
        <v>1</v>
      </c>
      <c r="Y71" s="129">
        <f>+'N EERR LOS NA'!F108</f>
        <v>65</v>
      </c>
      <c r="Z71" s="30">
        <f>IF(AND(Y4=0,Y71&gt;=0), "",Y71/Y4)</f>
        <v>3.2184048353327563E-3</v>
      </c>
      <c r="AA71" s="47">
        <f>IF(AND(Y124=0,Y71&gt;=0),"",Y71/Y124)</f>
        <v>1.1744029944788173E-2</v>
      </c>
      <c r="AB71" s="30">
        <f t="shared" si="22"/>
        <v>-0.1875</v>
      </c>
      <c r="AC71" s="130">
        <f t="shared" si="51"/>
        <v>425</v>
      </c>
      <c r="AD71" s="30">
        <f>IF(AND(AC4=0,AC71&gt;=0), "",AC71/AC4)</f>
        <v>9.9722223861141834E-3</v>
      </c>
      <c r="AE71" s="47">
        <f>IF(AND(AC124=0,AC71&gt;=0),"",AC71/AC124)</f>
        <v>2.0744666897641026E-2</v>
      </c>
      <c r="AF71" s="129">
        <f>+'N EERR LOS NA'!G108</f>
        <v>100</v>
      </c>
      <c r="AG71" s="30">
        <f>IF(AND(AF4=0,AF71&gt;=0), "",AF71/AF4)</f>
        <v>7.34024490186871E-3</v>
      </c>
      <c r="AH71" s="47">
        <f>IF(AND(AF124=0,AF71&gt;=0),"",AF71/AF124)</f>
        <v>1.662509846009326E-2</v>
      </c>
      <c r="AI71" s="30">
        <f t="shared" si="41"/>
        <v>0.53846153846153844</v>
      </c>
      <c r="AJ71" s="130">
        <f t="shared" ref="AJ71:AJ135" si="62">+AC71+AF71</f>
        <v>525</v>
      </c>
      <c r="AK71" s="30">
        <f>IF(AND(AJ4=0,AJ71&gt;=0), "",AJ71/AJ4)</f>
        <v>9.3346763072698381E-3</v>
      </c>
      <c r="AL71" s="47">
        <f>IF(AND(AJ124=0,AJ71&gt;=0),"",AJ71/AJ124)</f>
        <v>1.9809679737236002E-2</v>
      </c>
      <c r="AM71" s="129">
        <f>+'N EERR LOS NA'!H108</f>
        <v>240</v>
      </c>
      <c r="AN71" s="30">
        <f>IF(AND(AM4=0,AM71&gt;=0), "",AM71/AM4)</f>
        <v>2.0889715442687029E-2</v>
      </c>
      <c r="AO71" s="47">
        <f>IF(AND(AM124=0,AM71&gt;=0),"",AM71/AM124)</f>
        <v>3.3513883357044937E-2</v>
      </c>
      <c r="AP71" s="30">
        <f t="shared" si="42"/>
        <v>1.4</v>
      </c>
      <c r="AQ71" s="130">
        <f t="shared" ref="AQ71:AQ135" si="63">+AJ71+AM71</f>
        <v>765</v>
      </c>
      <c r="AR71" s="30">
        <f>IF(AND(AQ4=0,AQ71&gt;=0), "",AQ71/AQ4)</f>
        <v>1.1294711369810589E-2</v>
      </c>
      <c r="AS71" s="47">
        <f>IF(AND(AQ124=0,AQ71&gt;=0),"",AQ71/AQ124)</f>
        <v>2.2724972865494068E-2</v>
      </c>
      <c r="AT71" s="131">
        <f t="shared" si="52"/>
        <v>0</v>
      </c>
      <c r="AU71" s="30" t="str">
        <f>IF(AND(AT4=0,AT71&gt;=0), "",AT71/AT4)</f>
        <v/>
      </c>
      <c r="AV71" s="47">
        <f t="shared" si="23"/>
        <v>1</v>
      </c>
      <c r="AW71" s="131">
        <f t="shared" si="40"/>
        <v>127.5</v>
      </c>
      <c r="AX71" s="30">
        <f>IF(AND(AW4=0,AW71&gt;=0), "",AW71/AW4)</f>
        <v>1.1294711369810589E-2</v>
      </c>
      <c r="AY71" s="47">
        <f>IF(AND(AW124=0,AW71&gt;=0),"",AW71/AW124)</f>
        <v>2.2724972865494065E-2</v>
      </c>
      <c r="AZ71" s="131">
        <f t="shared" si="53"/>
        <v>0</v>
      </c>
      <c r="BA71" s="30" t="str">
        <f>IF(AND(AZ4=0,AZ71&gt;=0), "",AZ71/AZ4)</f>
        <v/>
      </c>
      <c r="BB71" s="47">
        <f t="shared" si="24"/>
        <v>1</v>
      </c>
      <c r="BC71" s="129">
        <f>+'N EERR LOS NA'!I108</f>
        <v>0</v>
      </c>
      <c r="BD71" s="30" t="str">
        <f>IF(AND(BC4=0,BC71&gt;=0), "",BC71/BC4)</f>
        <v/>
      </c>
      <c r="BE71" s="47" t="str">
        <f>IF(AND(BC124=0,BC71&gt;=0),"",BC71/BC124)</f>
        <v/>
      </c>
      <c r="BF71" s="30">
        <f t="shared" si="25"/>
        <v>-1</v>
      </c>
      <c r="BG71" s="130">
        <f t="shared" si="54"/>
        <v>765</v>
      </c>
      <c r="BH71" s="30">
        <f>IF(AND(BG4=0,BG71&gt;=0), "",BG71/BG4)</f>
        <v>1.1294711369810589E-2</v>
      </c>
      <c r="BI71" s="47">
        <f>IF(AND(BG124=0,BG71&gt;=0),"",BG71/BG124)</f>
        <v>2.2724972865494068E-2</v>
      </c>
      <c r="BJ71" s="129">
        <f>+'N EERR LOS NA'!J108</f>
        <v>0</v>
      </c>
      <c r="BK71" s="30" t="str">
        <f>IF(AND(BJ4=0,BJ71&gt;=0), "",BJ71/BJ4)</f>
        <v/>
      </c>
      <c r="BL71" s="47" t="str">
        <f>IF(AND(BJ124=0,BJ71&gt;=0),"",BJ71/BJ124)</f>
        <v/>
      </c>
      <c r="BM71" s="30" t="str">
        <f t="shared" si="43"/>
        <v/>
      </c>
      <c r="BN71" s="130">
        <f t="shared" si="55"/>
        <v>765</v>
      </c>
      <c r="BO71" s="30">
        <f>IF(AND(BN4=0,BN71&gt;=0), "",BN71/BN4)</f>
        <v>1.1294711369810589E-2</v>
      </c>
      <c r="BP71" s="47">
        <f>IF(AND(BN124=0,BN71&gt;=0),"",BN71/BN124)</f>
        <v>2.2724972865494068E-2</v>
      </c>
      <c r="BQ71" s="129">
        <f>+'N EERR LOS NA'!K108</f>
        <v>0</v>
      </c>
      <c r="BR71" s="30" t="str">
        <f>IF(AND(BQ4=0,BQ71&gt;=0), "",BQ71/BQ4)</f>
        <v/>
      </c>
      <c r="BS71" s="47" t="str">
        <f>IF(AND(BQ124=0,BQ71&gt;=0),"",BQ71/BQ124)</f>
        <v/>
      </c>
      <c r="BT71" s="30" t="str">
        <f t="shared" si="44"/>
        <v/>
      </c>
      <c r="BU71" s="130">
        <f t="shared" si="56"/>
        <v>765</v>
      </c>
      <c r="BV71" s="30">
        <f>IF(AND(BU4=0,BU71&gt;=0), "",BU71/BU4)</f>
        <v>1.1294711369810589E-2</v>
      </c>
      <c r="BW71" s="47">
        <f>IF(AND(BU124=0,BU71&gt;=0),"",BU71/BU124)</f>
        <v>2.2724972865494068E-2</v>
      </c>
      <c r="BX71" s="131">
        <f t="shared" si="57"/>
        <v>0</v>
      </c>
      <c r="BY71" s="30" t="str">
        <f>IF(AND(BX4=0,BX71&gt;=0), "",BX71/BX4)</f>
        <v/>
      </c>
      <c r="BZ71" s="47">
        <f t="shared" si="45"/>
        <v>1</v>
      </c>
      <c r="CA71" s="129">
        <f>+'N EERR LOS NA'!L108</f>
        <v>0</v>
      </c>
      <c r="CB71" s="30" t="str">
        <f>IF(AND(CA4=0,CA71&gt;=0), "",CA71/CA4)</f>
        <v/>
      </c>
      <c r="CC71" s="47" t="str">
        <f>IF(AND(CA124=0,CA71&gt;=0),"",CA71/CA124)</f>
        <v/>
      </c>
      <c r="CD71" s="30" t="str">
        <f t="shared" si="26"/>
        <v/>
      </c>
      <c r="CE71" s="130">
        <f t="shared" si="58"/>
        <v>765</v>
      </c>
      <c r="CF71" s="30">
        <f>IF(AND(CE4=0,CE71&gt;=0), "",CE71/CE4)</f>
        <v>1.1294711369810589E-2</v>
      </c>
      <c r="CG71" s="47">
        <f>IF(AND(CE124=0,CE71&gt;=0),"",CE71/CE124)</f>
        <v>2.2724972865494068E-2</v>
      </c>
      <c r="CH71" s="129">
        <f>+'N EERR LOS NA'!M108</f>
        <v>0</v>
      </c>
      <c r="CI71" s="30" t="str">
        <f>IF(AND(CH4=0,CH71&gt;=0), "",CH71/CH4)</f>
        <v/>
      </c>
      <c r="CJ71" s="47" t="str">
        <f>IF(AND(CH124=0,CH71&gt;=0),"",CH71/CH124)</f>
        <v/>
      </c>
      <c r="CK71" s="30" t="str">
        <f t="shared" si="46"/>
        <v/>
      </c>
      <c r="CL71" s="130">
        <f t="shared" si="59"/>
        <v>765</v>
      </c>
      <c r="CM71" s="30">
        <f>IF(AND(CL4=0,CL71&gt;=0), "",CL71/CL4)</f>
        <v>1.1294711369810589E-2</v>
      </c>
      <c r="CN71" s="47">
        <f>IF(AND(CL124=0,CL71&gt;=0),"",CL71/CL124)</f>
        <v>2.2724972865494068E-2</v>
      </c>
      <c r="CO71" s="129">
        <f>+'N EERR LOS NA'!N108</f>
        <v>0</v>
      </c>
      <c r="CP71" s="30" t="str">
        <f>IF(AND(CO4=0,CO71&gt;=0), "",CO71/CO4)</f>
        <v/>
      </c>
      <c r="CQ71" s="47" t="str">
        <f>IF(AND(CO124=0,CO71&gt;=0),"",CO71/CO124)</f>
        <v/>
      </c>
      <c r="CR71" s="30" t="str">
        <f t="shared" si="47"/>
        <v/>
      </c>
      <c r="CS71" s="130">
        <f t="shared" si="60"/>
        <v>765</v>
      </c>
      <c r="CT71" s="30">
        <f>IF(AND(CS4=0,CS71&gt;=0), "",CS71/CS4)</f>
        <v>1.1294711369810589E-2</v>
      </c>
      <c r="CU71" s="47">
        <f>IF(AND(CS124=0,CS71&gt;=0),"",CS71/CS124)</f>
        <v>2.2724972865494068E-2</v>
      </c>
      <c r="CV71" s="131">
        <f t="shared" si="61"/>
        <v>0</v>
      </c>
      <c r="CW71" s="30" t="str">
        <f>IF(AND(CV4=0,CV71&gt;=0), "",CV71/CV4)</f>
        <v/>
      </c>
      <c r="CX71" s="47">
        <f t="shared" si="48"/>
        <v>1</v>
      </c>
    </row>
    <row r="72" spans="1:102" hidden="1" outlineLevel="1" x14ac:dyDescent="0.3">
      <c r="A72" s="29" t="s">
        <v>65</v>
      </c>
      <c r="B72" s="129">
        <f>+'N EERR LOS NA'!B109+'N EERR LOS NA'!B110+'N EERR LOS NA'!B111+'N EERR LOS NA'!B112</f>
        <v>0</v>
      </c>
      <c r="C72" s="30" t="str">
        <f>IF(AND(B4=0,B72&gt;=0), "",B72/B4)</f>
        <v/>
      </c>
      <c r="D72" s="47" t="str">
        <f>IF(AND(B124=0,B72&gt;=0),"",B72/B124)</f>
        <v/>
      </c>
      <c r="E72" s="129">
        <f>+'N EERR LOS NA'!C109+'N EERR LOS NA'!C110+'N EERR LOS NA'!C111+'N EERR LOS NA'!C112</f>
        <v>0</v>
      </c>
      <c r="F72" s="30">
        <f>IF(AND(E4=0,E72&gt;=0), "",E72/E4)</f>
        <v>0</v>
      </c>
      <c r="G72" s="47">
        <f>IF(AND(E124=0,E72&gt;=0),"",E72/E124)</f>
        <v>0</v>
      </c>
      <c r="H72" s="129">
        <f>+'N EERR LOS NA'!D109+'N EERR LOS NA'!D110+'N EERR LOS NA'!D111+'N EERR LOS NA'!D112</f>
        <v>0</v>
      </c>
      <c r="I72" s="30">
        <f>IF(AND(H4=0,H72&gt;=0), "",H72/H4)</f>
        <v>0</v>
      </c>
      <c r="J72" s="47">
        <f>IF(AND(H124=0,H72&gt;=0),"",H72/H124)</f>
        <v>0</v>
      </c>
      <c r="K72" s="30" t="str">
        <f t="shared" si="19"/>
        <v/>
      </c>
      <c r="L72" s="130">
        <f t="shared" si="49"/>
        <v>0</v>
      </c>
      <c r="M72" s="30">
        <f>IF(AND(L4=0,L72&gt;=0), "",L72/L4)</f>
        <v>0</v>
      </c>
      <c r="N72" s="47">
        <f>IF(AND(L124=0,L72&gt;=0),"",L72/L124)</f>
        <v>0</v>
      </c>
      <c r="O72" s="129">
        <f>+'N EERR LOS NA'!E109+'N EERR LOS NA'!E110+'N EERR LOS NA'!E111+'N EERR LOS NA'!E112</f>
        <v>0</v>
      </c>
      <c r="P72" s="30">
        <f>IF(AND(O4=0,O72&gt;=0), "",O72/O4)</f>
        <v>0</v>
      </c>
      <c r="Q72" s="47">
        <f>IF(AND(O124=0,O72&gt;=0),"",O72/O124)</f>
        <v>0</v>
      </c>
      <c r="R72" s="30" t="str">
        <f t="shared" si="20"/>
        <v/>
      </c>
      <c r="S72" s="130">
        <f t="shared" si="50"/>
        <v>0</v>
      </c>
      <c r="T72" s="30">
        <f>IF(AND(S4=0,S72&gt;=0), "",S72/S4)</f>
        <v>0</v>
      </c>
      <c r="U72" s="47">
        <f>IF(AND(S124=0,S72&gt;=0),"",S72/S124)</f>
        <v>0</v>
      </c>
      <c r="V72" s="131"/>
      <c r="W72" s="30" t="str">
        <f>IF(AND(V4=0,V72&gt;=0), "",V72/V4)</f>
        <v/>
      </c>
      <c r="X72" s="47" t="str">
        <f t="shared" si="21"/>
        <v/>
      </c>
      <c r="Y72" s="129">
        <f>+'N EERR LOS NA'!F109+'N EERR LOS NA'!F110+'N EERR LOS NA'!F111+'N EERR LOS NA'!F112</f>
        <v>0</v>
      </c>
      <c r="Z72" s="30">
        <f>IF(AND(Y4=0,Y72&gt;=0), "",Y72/Y4)</f>
        <v>0</v>
      </c>
      <c r="AA72" s="47">
        <f>IF(AND(Y124=0,Y72&gt;=0),"",Y72/Y124)</f>
        <v>0</v>
      </c>
      <c r="AB72" s="30" t="str">
        <f t="shared" si="22"/>
        <v/>
      </c>
      <c r="AC72" s="130">
        <f t="shared" si="51"/>
        <v>0</v>
      </c>
      <c r="AD72" s="30">
        <f>IF(AND(AC4=0,AC72&gt;=0), "",AC72/AC4)</f>
        <v>0</v>
      </c>
      <c r="AE72" s="47">
        <f>IF(AND(AC124=0,AC72&gt;=0),"",AC72/AC124)</f>
        <v>0</v>
      </c>
      <c r="AF72" s="129">
        <f>+'N EERR LOS NA'!G109+'N EERR LOS NA'!G110+'N EERR LOS NA'!G111+'N EERR LOS NA'!G112</f>
        <v>0</v>
      </c>
      <c r="AG72" s="30">
        <f>IF(AND(AF4=0,AF72&gt;=0), "",AF72/AF4)</f>
        <v>0</v>
      </c>
      <c r="AH72" s="47">
        <f>IF(AND(AF124=0,AF72&gt;=0),"",AF72/AF124)</f>
        <v>0</v>
      </c>
      <c r="AI72" s="30" t="str">
        <f t="shared" si="41"/>
        <v/>
      </c>
      <c r="AJ72" s="130">
        <f t="shared" si="62"/>
        <v>0</v>
      </c>
      <c r="AK72" s="30">
        <f>IF(AND(AJ4=0,AJ72&gt;=0), "",AJ72/AJ4)</f>
        <v>0</v>
      </c>
      <c r="AL72" s="47">
        <f>IF(AND(AJ124=0,AJ72&gt;=0),"",AJ72/AJ124)</f>
        <v>0</v>
      </c>
      <c r="AM72" s="129">
        <f>+'N EERR LOS NA'!H109+'N EERR LOS NA'!H110+'N EERR LOS NA'!H111+'N EERR LOS NA'!H112</f>
        <v>0</v>
      </c>
      <c r="AN72" s="30">
        <f>IF(AND(AM4=0,AM72&gt;=0), "",AM72/AM4)</f>
        <v>0</v>
      </c>
      <c r="AO72" s="47">
        <f>IF(AND(AM124=0,AM72&gt;=0),"",AM72/AM124)</f>
        <v>0</v>
      </c>
      <c r="AP72" s="30" t="str">
        <f t="shared" si="42"/>
        <v/>
      </c>
      <c r="AQ72" s="130">
        <f t="shared" si="63"/>
        <v>0</v>
      </c>
      <c r="AR72" s="30">
        <f>IF(AND(AQ4=0,AQ72&gt;=0), "",AQ72/AQ4)</f>
        <v>0</v>
      </c>
      <c r="AS72" s="47">
        <f>IF(AND(AQ124=0,AQ72&gt;=0),"",AQ72/AQ124)</f>
        <v>0</v>
      </c>
      <c r="AT72" s="131">
        <f t="shared" si="52"/>
        <v>0</v>
      </c>
      <c r="AU72" s="30" t="str">
        <f>IF(AND(AT4=0,AT72&gt;=0), "",AT72/AT4)</f>
        <v/>
      </c>
      <c r="AV72" s="47" t="str">
        <f t="shared" si="23"/>
        <v/>
      </c>
      <c r="AW72" s="131">
        <f t="shared" si="40"/>
        <v>0</v>
      </c>
      <c r="AX72" s="30">
        <f>IF(AND(AW4=0,AW72&gt;=0), "",AW72/AW4)</f>
        <v>0</v>
      </c>
      <c r="AY72" s="47">
        <f>IF(AND(AW124=0,AW72&gt;=0),"",AW72/AW124)</f>
        <v>0</v>
      </c>
      <c r="AZ72" s="131">
        <f t="shared" si="53"/>
        <v>0</v>
      </c>
      <c r="BA72" s="30" t="str">
        <f>IF(AND(AZ4=0,AZ72&gt;=0), "",AZ72/AZ4)</f>
        <v/>
      </c>
      <c r="BB72" s="47" t="str">
        <f t="shared" si="24"/>
        <v/>
      </c>
      <c r="BC72" s="129">
        <f>+'N EERR LOS NA'!I109+'N EERR LOS NA'!I110+'N EERR LOS NA'!I111+'N EERR LOS NA'!I112</f>
        <v>0</v>
      </c>
      <c r="BD72" s="30" t="str">
        <f>IF(AND(BC4=0,BC72&gt;=0), "",BC72/BC4)</f>
        <v/>
      </c>
      <c r="BE72" s="47" t="str">
        <f>IF(AND(BC124=0,BC72&gt;=0),"",BC72/BC124)</f>
        <v/>
      </c>
      <c r="BF72" s="30" t="str">
        <f t="shared" si="25"/>
        <v/>
      </c>
      <c r="BG72" s="130">
        <f t="shared" si="54"/>
        <v>0</v>
      </c>
      <c r="BH72" s="30">
        <f>IF(AND(BG4=0,BG72&gt;=0), "",BG72/BG4)</f>
        <v>0</v>
      </c>
      <c r="BI72" s="47">
        <f>IF(AND(BG124=0,BG72&gt;=0),"",BG72/BG124)</f>
        <v>0</v>
      </c>
      <c r="BJ72" s="129">
        <f>+'N EERR LOS NA'!J109+'N EERR LOS NA'!J110+'N EERR LOS NA'!J111+'N EERR LOS NA'!J112</f>
        <v>0</v>
      </c>
      <c r="BK72" s="30" t="str">
        <f>IF(AND(BJ4=0,BJ72&gt;=0), "",BJ72/BJ4)</f>
        <v/>
      </c>
      <c r="BL72" s="47" t="str">
        <f>IF(AND(BJ124=0,BJ72&gt;=0),"",BJ72/BJ124)</f>
        <v/>
      </c>
      <c r="BM72" s="30" t="str">
        <f t="shared" si="43"/>
        <v/>
      </c>
      <c r="BN72" s="130">
        <f t="shared" si="55"/>
        <v>0</v>
      </c>
      <c r="BO72" s="30">
        <f>IF(AND(BN4=0,BN72&gt;=0), "",BN72/BN4)</f>
        <v>0</v>
      </c>
      <c r="BP72" s="47">
        <f>IF(AND(BN124=0,BN72&gt;=0),"",BN72/BN124)</f>
        <v>0</v>
      </c>
      <c r="BQ72" s="129">
        <f>+'N EERR LOS NA'!K109+'N EERR LOS NA'!K110+'N EERR LOS NA'!K111+'N EERR LOS NA'!K112</f>
        <v>0</v>
      </c>
      <c r="BR72" s="30" t="str">
        <f>IF(AND(BQ4=0,BQ72&gt;=0), "",BQ72/BQ4)</f>
        <v/>
      </c>
      <c r="BS72" s="47" t="str">
        <f>IF(AND(BQ124=0,BQ72&gt;=0),"",BQ72/BQ124)</f>
        <v/>
      </c>
      <c r="BT72" s="30" t="str">
        <f t="shared" si="44"/>
        <v/>
      </c>
      <c r="BU72" s="130">
        <f t="shared" si="56"/>
        <v>0</v>
      </c>
      <c r="BV72" s="30">
        <f>IF(AND(BU4=0,BU72&gt;=0), "",BU72/BU4)</f>
        <v>0</v>
      </c>
      <c r="BW72" s="47">
        <f>IF(AND(BU124=0,BU72&gt;=0),"",BU72/BU124)</f>
        <v>0</v>
      </c>
      <c r="BX72" s="131">
        <f t="shared" si="57"/>
        <v>0</v>
      </c>
      <c r="BY72" s="30" t="str">
        <f>IF(AND(BX4=0,BX72&gt;=0), "",BX72/BX4)</f>
        <v/>
      </c>
      <c r="BZ72" s="47" t="str">
        <f t="shared" si="45"/>
        <v/>
      </c>
      <c r="CA72" s="129">
        <f>+'N EERR LOS NA'!L109+'N EERR LOS NA'!L110+'N EERR LOS NA'!L111+'N EERR LOS NA'!L112</f>
        <v>0</v>
      </c>
      <c r="CB72" s="30" t="str">
        <f>IF(AND(CA4=0,CA72&gt;=0), "",CA72/CA4)</f>
        <v/>
      </c>
      <c r="CC72" s="47" t="str">
        <f>IF(AND(CA124=0,CA72&gt;=0),"",CA72/CA124)</f>
        <v/>
      </c>
      <c r="CD72" s="30" t="str">
        <f t="shared" si="26"/>
        <v/>
      </c>
      <c r="CE72" s="130">
        <f t="shared" si="58"/>
        <v>0</v>
      </c>
      <c r="CF72" s="30">
        <f>IF(AND(CE4=0,CE72&gt;=0), "",CE72/CE4)</f>
        <v>0</v>
      </c>
      <c r="CG72" s="47">
        <f>IF(AND(CE124=0,CE72&gt;=0),"",CE72/CE124)</f>
        <v>0</v>
      </c>
      <c r="CH72" s="129">
        <f>+'N EERR LOS NA'!M109+'N EERR LOS NA'!M110+'N EERR LOS NA'!M111+'N EERR LOS NA'!M112</f>
        <v>0</v>
      </c>
      <c r="CI72" s="30" t="str">
        <f>IF(AND(CH4=0,CH72&gt;=0), "",CH72/CH4)</f>
        <v/>
      </c>
      <c r="CJ72" s="47" t="str">
        <f>IF(AND(CH124=0,CH72&gt;=0),"",CH72/CH124)</f>
        <v/>
      </c>
      <c r="CK72" s="30" t="str">
        <f t="shared" si="46"/>
        <v/>
      </c>
      <c r="CL72" s="130">
        <f t="shared" si="59"/>
        <v>0</v>
      </c>
      <c r="CM72" s="30">
        <f>IF(AND(CL4=0,CL72&gt;=0), "",CL72/CL4)</f>
        <v>0</v>
      </c>
      <c r="CN72" s="47">
        <f>IF(AND(CL124=0,CL72&gt;=0),"",CL72/CL124)</f>
        <v>0</v>
      </c>
      <c r="CO72" s="129">
        <f>+'N EERR LOS NA'!N109+'N EERR LOS NA'!N110+'N EERR LOS NA'!N111+'N EERR LOS NA'!N112</f>
        <v>0</v>
      </c>
      <c r="CP72" s="30" t="str">
        <f>IF(AND(CO4=0,CO72&gt;=0), "",CO72/CO4)</f>
        <v/>
      </c>
      <c r="CQ72" s="47" t="str">
        <f>IF(AND(CO124=0,CO72&gt;=0),"",CO72/CO124)</f>
        <v/>
      </c>
      <c r="CR72" s="30" t="str">
        <f t="shared" si="47"/>
        <v/>
      </c>
      <c r="CS72" s="130">
        <f t="shared" si="60"/>
        <v>0</v>
      </c>
      <c r="CT72" s="30">
        <f>IF(AND(CS4=0,CS72&gt;=0), "",CS72/CS4)</f>
        <v>0</v>
      </c>
      <c r="CU72" s="47">
        <f>IF(AND(CS124=0,CS72&gt;=0),"",CS72/CS124)</f>
        <v>0</v>
      </c>
      <c r="CV72" s="131">
        <f t="shared" si="61"/>
        <v>0</v>
      </c>
      <c r="CW72" s="30" t="str">
        <f>IF(AND(CV4=0,CV72&gt;=0), "",CV72/CV4)</f>
        <v/>
      </c>
      <c r="CX72" s="47" t="str">
        <f t="shared" si="48"/>
        <v/>
      </c>
    </row>
    <row r="73" spans="1:102" hidden="1" outlineLevel="1" x14ac:dyDescent="0.3">
      <c r="A73" s="29" t="s">
        <v>66</v>
      </c>
      <c r="B73" s="129">
        <f>+'N EERR LOS NA'!B113+'N EERR LOS NA'!B114+'N EERR LOS NA'!B115+'N EERR LOS NA'!B116</f>
        <v>0</v>
      </c>
      <c r="C73" s="30" t="str">
        <f>IF(AND(B4=0,B73&gt;=0), "",B73/B4)</f>
        <v/>
      </c>
      <c r="D73" s="47" t="str">
        <f>IF(AND(B124=0,B73&gt;=0),"",B73/B124)</f>
        <v/>
      </c>
      <c r="E73" s="129">
        <f>+'N EERR LOS NA'!C113+'N EERR LOS NA'!C114+'N EERR LOS NA'!C115+'N EERR LOS NA'!C116</f>
        <v>0</v>
      </c>
      <c r="F73" s="30">
        <f>IF(AND(E4=0,E73&gt;=0), "",E73/E4)</f>
        <v>0</v>
      </c>
      <c r="G73" s="47">
        <f>IF(AND(E124=0,E73&gt;=0),"",E73/E124)</f>
        <v>0</v>
      </c>
      <c r="H73" s="129">
        <f>+'N EERR LOS NA'!D113+'N EERR LOS NA'!D114+'N EERR LOS NA'!D115+'N EERR LOS NA'!D116</f>
        <v>0</v>
      </c>
      <c r="I73" s="30">
        <f>IF(AND(H4=0,H73&gt;=0), "",H73/H4)</f>
        <v>0</v>
      </c>
      <c r="J73" s="47">
        <f>IF(AND(H124=0,H73&gt;=0),"",H73/H124)</f>
        <v>0</v>
      </c>
      <c r="K73" s="30" t="str">
        <f t="shared" si="19"/>
        <v/>
      </c>
      <c r="L73" s="130">
        <f t="shared" si="49"/>
        <v>0</v>
      </c>
      <c r="M73" s="30">
        <f>IF(AND(L4=0,L73&gt;=0), "",L73/L4)</f>
        <v>0</v>
      </c>
      <c r="N73" s="47">
        <f>IF(AND(L124=0,L73&gt;=0),"",L73/L124)</f>
        <v>0</v>
      </c>
      <c r="O73" s="129">
        <f>+'N EERR LOS NA'!E113+'N EERR LOS NA'!E114+'N EERR LOS NA'!E115+'N EERR LOS NA'!E116</f>
        <v>0</v>
      </c>
      <c r="P73" s="30">
        <f>IF(AND(O4=0,O73&gt;=0), "",O73/O4)</f>
        <v>0</v>
      </c>
      <c r="Q73" s="47">
        <f>IF(AND(O124=0,O73&gt;=0),"",O73/O124)</f>
        <v>0</v>
      </c>
      <c r="R73" s="30" t="str">
        <f t="shared" si="20"/>
        <v/>
      </c>
      <c r="S73" s="130">
        <f t="shared" si="50"/>
        <v>0</v>
      </c>
      <c r="T73" s="30">
        <f>IF(AND(S4=0,S73&gt;=0), "",S73/S4)</f>
        <v>0</v>
      </c>
      <c r="U73" s="47">
        <f>IF(AND(S124=0,S73&gt;=0),"",S73/S124)</f>
        <v>0</v>
      </c>
      <c r="V73" s="131"/>
      <c r="W73" s="30" t="str">
        <f>IF(AND(V4=0,V73&gt;=0), "",V73/V4)</f>
        <v/>
      </c>
      <c r="X73" s="47" t="str">
        <f t="shared" si="21"/>
        <v/>
      </c>
      <c r="Y73" s="129">
        <f>+'N EERR LOS NA'!F113+'N EERR LOS NA'!F114+'N EERR LOS NA'!F115+'N EERR LOS NA'!F116</f>
        <v>0</v>
      </c>
      <c r="Z73" s="30">
        <f>IF(AND(Y4=0,Y73&gt;=0), "",Y73/Y4)</f>
        <v>0</v>
      </c>
      <c r="AA73" s="47">
        <f>IF(AND(Y124=0,Y73&gt;=0),"",Y73/Y124)</f>
        <v>0</v>
      </c>
      <c r="AB73" s="30" t="str">
        <f t="shared" si="22"/>
        <v/>
      </c>
      <c r="AC73" s="130">
        <f t="shared" si="51"/>
        <v>0</v>
      </c>
      <c r="AD73" s="30">
        <f>IF(AND(AC4=0,AC73&gt;=0), "",AC73/AC4)</f>
        <v>0</v>
      </c>
      <c r="AE73" s="47">
        <f>IF(AND(AC124=0,AC73&gt;=0),"",AC73/AC124)</f>
        <v>0</v>
      </c>
      <c r="AF73" s="129">
        <f>+'N EERR LOS NA'!G113+'N EERR LOS NA'!G114+'N EERR LOS NA'!G115+'N EERR LOS NA'!G116</f>
        <v>0</v>
      </c>
      <c r="AG73" s="30">
        <f>IF(AND(AF4=0,AF73&gt;=0), "",AF73/AF4)</f>
        <v>0</v>
      </c>
      <c r="AH73" s="47">
        <f>IF(AND(AF124=0,AF73&gt;=0),"",AF73/AF124)</f>
        <v>0</v>
      </c>
      <c r="AI73" s="30" t="str">
        <f t="shared" si="41"/>
        <v/>
      </c>
      <c r="AJ73" s="130">
        <f t="shared" si="62"/>
        <v>0</v>
      </c>
      <c r="AK73" s="30">
        <f>IF(AND(AJ4=0,AJ73&gt;=0), "",AJ73/AJ4)</f>
        <v>0</v>
      </c>
      <c r="AL73" s="47">
        <f>IF(AND(AJ124=0,AJ73&gt;=0),"",AJ73/AJ124)</f>
        <v>0</v>
      </c>
      <c r="AM73" s="129">
        <f>+'N EERR LOS NA'!H113+'N EERR LOS NA'!H114+'N EERR LOS NA'!H115+'N EERR LOS NA'!H116</f>
        <v>0</v>
      </c>
      <c r="AN73" s="30">
        <f>IF(AND(AM4=0,AM73&gt;=0), "",AM73/AM4)</f>
        <v>0</v>
      </c>
      <c r="AO73" s="47">
        <f>IF(AND(AM124=0,AM73&gt;=0),"",AM73/AM124)</f>
        <v>0</v>
      </c>
      <c r="AP73" s="30" t="str">
        <f t="shared" si="42"/>
        <v/>
      </c>
      <c r="AQ73" s="130">
        <f t="shared" si="63"/>
        <v>0</v>
      </c>
      <c r="AR73" s="30">
        <f>IF(AND(AQ4=0,AQ73&gt;=0), "",AQ73/AQ4)</f>
        <v>0</v>
      </c>
      <c r="AS73" s="47">
        <f>IF(AND(AQ124=0,AQ73&gt;=0),"",AQ73/AQ124)</f>
        <v>0</v>
      </c>
      <c r="AT73" s="131">
        <f t="shared" si="52"/>
        <v>0</v>
      </c>
      <c r="AU73" s="30" t="str">
        <f>IF(AND(AT4=0,AT73&gt;=0), "",AT73/AT4)</f>
        <v/>
      </c>
      <c r="AV73" s="47" t="str">
        <f t="shared" si="23"/>
        <v/>
      </c>
      <c r="AW73" s="131">
        <f t="shared" si="40"/>
        <v>0</v>
      </c>
      <c r="AX73" s="30">
        <f>IF(AND(AW4=0,AW73&gt;=0), "",AW73/AW4)</f>
        <v>0</v>
      </c>
      <c r="AY73" s="47">
        <f>IF(AND(AW124=0,AW73&gt;=0),"",AW73/AW124)</f>
        <v>0</v>
      </c>
      <c r="AZ73" s="131">
        <f t="shared" si="53"/>
        <v>0</v>
      </c>
      <c r="BA73" s="30" t="str">
        <f>IF(AND(AZ4=0,AZ73&gt;=0), "",AZ73/AZ4)</f>
        <v/>
      </c>
      <c r="BB73" s="47" t="str">
        <f t="shared" si="24"/>
        <v/>
      </c>
      <c r="BC73" s="129">
        <f>+'N EERR LOS NA'!I113+'N EERR LOS NA'!I114+'N EERR LOS NA'!I115+'N EERR LOS NA'!I116</f>
        <v>0</v>
      </c>
      <c r="BD73" s="30" t="str">
        <f>IF(AND(BC4=0,BC73&gt;=0), "",BC73/BC4)</f>
        <v/>
      </c>
      <c r="BE73" s="47" t="str">
        <f>IF(AND(BC124=0,BC73&gt;=0),"",BC73/BC124)</f>
        <v/>
      </c>
      <c r="BF73" s="30" t="str">
        <f t="shared" si="25"/>
        <v/>
      </c>
      <c r="BG73" s="130">
        <f t="shared" si="54"/>
        <v>0</v>
      </c>
      <c r="BH73" s="30">
        <f>IF(AND(BG4=0,BG73&gt;=0), "",BG73/BG4)</f>
        <v>0</v>
      </c>
      <c r="BI73" s="47">
        <f>IF(AND(BG124=0,BG73&gt;=0),"",BG73/BG124)</f>
        <v>0</v>
      </c>
      <c r="BJ73" s="129">
        <f>+'N EERR LOS NA'!J113+'N EERR LOS NA'!J114+'N EERR LOS NA'!J115+'N EERR LOS NA'!J116</f>
        <v>0</v>
      </c>
      <c r="BK73" s="30" t="str">
        <f>IF(AND(BJ4=0,BJ73&gt;=0), "",BJ73/BJ4)</f>
        <v/>
      </c>
      <c r="BL73" s="47" t="str">
        <f>IF(AND(BJ124=0,BJ73&gt;=0),"",BJ73/BJ124)</f>
        <v/>
      </c>
      <c r="BM73" s="30" t="str">
        <f t="shared" si="43"/>
        <v/>
      </c>
      <c r="BN73" s="130">
        <f t="shared" si="55"/>
        <v>0</v>
      </c>
      <c r="BO73" s="30">
        <f>IF(AND(BN4=0,BN73&gt;=0), "",BN73/BN4)</f>
        <v>0</v>
      </c>
      <c r="BP73" s="47">
        <f>IF(AND(BN124=0,BN73&gt;=0),"",BN73/BN124)</f>
        <v>0</v>
      </c>
      <c r="BQ73" s="129">
        <f>+'N EERR LOS NA'!K113+'N EERR LOS NA'!K114+'N EERR LOS NA'!K115+'N EERR LOS NA'!K116</f>
        <v>0</v>
      </c>
      <c r="BR73" s="30" t="str">
        <f>IF(AND(BQ4=0,BQ73&gt;=0), "",BQ73/BQ4)</f>
        <v/>
      </c>
      <c r="BS73" s="47" t="str">
        <f>IF(AND(BQ124=0,BQ73&gt;=0),"",BQ73/BQ124)</f>
        <v/>
      </c>
      <c r="BT73" s="30" t="str">
        <f t="shared" si="44"/>
        <v/>
      </c>
      <c r="BU73" s="130">
        <f t="shared" si="56"/>
        <v>0</v>
      </c>
      <c r="BV73" s="30">
        <f>IF(AND(BU4=0,BU73&gt;=0), "",BU73/BU4)</f>
        <v>0</v>
      </c>
      <c r="BW73" s="47">
        <f>IF(AND(BU124=0,BU73&gt;=0),"",BU73/BU124)</f>
        <v>0</v>
      </c>
      <c r="BX73" s="131">
        <f t="shared" si="57"/>
        <v>0</v>
      </c>
      <c r="BY73" s="30" t="str">
        <f>IF(AND(BX4=0,BX73&gt;=0), "",BX73/BX4)</f>
        <v/>
      </c>
      <c r="BZ73" s="47" t="str">
        <f t="shared" si="45"/>
        <v/>
      </c>
      <c r="CA73" s="129">
        <f>+'N EERR LOS NA'!L113+'N EERR LOS NA'!L114+'N EERR LOS NA'!L115+'N EERR LOS NA'!L116</f>
        <v>0</v>
      </c>
      <c r="CB73" s="30" t="str">
        <f>IF(AND(CA4=0,CA73&gt;=0), "",CA73/CA4)</f>
        <v/>
      </c>
      <c r="CC73" s="47" t="str">
        <f>IF(AND(CA124=0,CA73&gt;=0),"",CA73/CA124)</f>
        <v/>
      </c>
      <c r="CD73" s="30" t="str">
        <f t="shared" si="26"/>
        <v/>
      </c>
      <c r="CE73" s="130">
        <f t="shared" si="58"/>
        <v>0</v>
      </c>
      <c r="CF73" s="30">
        <f>IF(AND(CE4=0,CE73&gt;=0), "",CE73/CE4)</f>
        <v>0</v>
      </c>
      <c r="CG73" s="47">
        <f>IF(AND(CE124=0,CE73&gt;=0),"",CE73/CE124)</f>
        <v>0</v>
      </c>
      <c r="CH73" s="129">
        <f>+'N EERR LOS NA'!M113+'N EERR LOS NA'!M114+'N EERR LOS NA'!M115+'N EERR LOS NA'!M116</f>
        <v>0</v>
      </c>
      <c r="CI73" s="30" t="str">
        <f>IF(AND(CH4=0,CH73&gt;=0), "",CH73/CH4)</f>
        <v/>
      </c>
      <c r="CJ73" s="47" t="str">
        <f>IF(AND(CH124=0,CH73&gt;=0),"",CH73/CH124)</f>
        <v/>
      </c>
      <c r="CK73" s="30" t="str">
        <f t="shared" si="46"/>
        <v/>
      </c>
      <c r="CL73" s="130">
        <f t="shared" si="59"/>
        <v>0</v>
      </c>
      <c r="CM73" s="30">
        <f>IF(AND(CL4=0,CL73&gt;=0), "",CL73/CL4)</f>
        <v>0</v>
      </c>
      <c r="CN73" s="47">
        <f>IF(AND(CL124=0,CL73&gt;=0),"",CL73/CL124)</f>
        <v>0</v>
      </c>
      <c r="CO73" s="129">
        <f>+'N EERR LOS NA'!N113+'N EERR LOS NA'!N114+'N EERR LOS NA'!N115+'N EERR LOS NA'!N116</f>
        <v>0</v>
      </c>
      <c r="CP73" s="30" t="str">
        <f>IF(AND(CO4=0,CO73&gt;=0), "",CO73/CO4)</f>
        <v/>
      </c>
      <c r="CQ73" s="47" t="str">
        <f>IF(AND(CO124=0,CO73&gt;=0),"",CO73/CO124)</f>
        <v/>
      </c>
      <c r="CR73" s="30" t="str">
        <f t="shared" si="47"/>
        <v/>
      </c>
      <c r="CS73" s="130">
        <f t="shared" si="60"/>
        <v>0</v>
      </c>
      <c r="CT73" s="30">
        <f>IF(AND(CS4=0,CS73&gt;=0), "",CS73/CS4)</f>
        <v>0</v>
      </c>
      <c r="CU73" s="47">
        <f>IF(AND(CS124=0,CS73&gt;=0),"",CS73/CS124)</f>
        <v>0</v>
      </c>
      <c r="CV73" s="131">
        <f t="shared" si="61"/>
        <v>0</v>
      </c>
      <c r="CW73" s="30" t="str">
        <f>IF(AND(CV4=0,CV73&gt;=0), "",CV73/CV4)</f>
        <v/>
      </c>
      <c r="CX73" s="47" t="str">
        <f t="shared" si="48"/>
        <v/>
      </c>
    </row>
    <row r="74" spans="1:102" hidden="1" outlineLevel="1" x14ac:dyDescent="0.3">
      <c r="A74" s="29" t="s">
        <v>67</v>
      </c>
      <c r="B74" s="129">
        <f>+'N EERR LOS NA'!B117+'N EERR LOS NA'!B118+'N EERR LOS NA'!B119+'N EERR LOS NA'!B120+'N EERR LOS NA'!B121+'N EERR LOS NA'!B122+'N EERR LOS NA'!B123+'N EERR LOS NA'!B124</f>
        <v>0</v>
      </c>
      <c r="C74" s="30" t="str">
        <f>IF(AND(B4=0,B74&gt;=0), "",B74/B4)</f>
        <v/>
      </c>
      <c r="D74" s="47" t="str">
        <f>IF(AND(B124=0,B74&gt;=0),"",B74/B124)</f>
        <v/>
      </c>
      <c r="E74" s="129">
        <f>+'N EERR LOS NA'!C117+'N EERR LOS NA'!C118+'N EERR LOS NA'!C119+'N EERR LOS NA'!C120+'N EERR LOS NA'!C121+'N EERR LOS NA'!C122+'N EERR LOS NA'!C123+'N EERR LOS NA'!C124</f>
        <v>0</v>
      </c>
      <c r="F74" s="30">
        <f>IF(AND(E4=0,E74&gt;=0), "",E74/E4)</f>
        <v>0</v>
      </c>
      <c r="G74" s="47">
        <f>IF(AND(E124=0,E74&gt;=0),"",E74/E124)</f>
        <v>0</v>
      </c>
      <c r="H74" s="129">
        <f>+'N EERR LOS NA'!D117+'N EERR LOS NA'!D118+'N EERR LOS NA'!D119+'N EERR LOS NA'!D120+'N EERR LOS NA'!D121+'N EERR LOS NA'!D122+'N EERR LOS NA'!D123+'N EERR LOS NA'!D124</f>
        <v>0</v>
      </c>
      <c r="I74" s="30">
        <f>IF(AND(H4=0,H74&gt;=0), "",H74/H4)</f>
        <v>0</v>
      </c>
      <c r="J74" s="47">
        <f>IF(AND(H124=0,H74&gt;=0),"",H74/H124)</f>
        <v>0</v>
      </c>
      <c r="K74" s="30" t="str">
        <f t="shared" si="19"/>
        <v/>
      </c>
      <c r="L74" s="130">
        <f t="shared" si="49"/>
        <v>0</v>
      </c>
      <c r="M74" s="30">
        <f>IF(AND(L4=0,L74&gt;=0), "",L74/L4)</f>
        <v>0</v>
      </c>
      <c r="N74" s="47">
        <f>IF(AND(L124=0,L74&gt;=0),"",L74/L124)</f>
        <v>0</v>
      </c>
      <c r="O74" s="129">
        <f>+'N EERR LOS NA'!E117+'N EERR LOS NA'!E118+'N EERR LOS NA'!E119+'N EERR LOS NA'!E120+'N EERR LOS NA'!E121+'N EERR LOS NA'!E122+'N EERR LOS NA'!E123+'N EERR LOS NA'!E124</f>
        <v>0</v>
      </c>
      <c r="P74" s="30">
        <f>IF(AND(O4=0,O74&gt;=0), "",O74/O4)</f>
        <v>0</v>
      </c>
      <c r="Q74" s="47">
        <f>IF(AND(O124=0,O74&gt;=0),"",O74/O124)</f>
        <v>0</v>
      </c>
      <c r="R74" s="30" t="str">
        <f t="shared" si="20"/>
        <v/>
      </c>
      <c r="S74" s="130">
        <f t="shared" si="50"/>
        <v>0</v>
      </c>
      <c r="T74" s="30">
        <f>IF(AND(S4=0,S74&gt;=0), "",S74/S4)</f>
        <v>0</v>
      </c>
      <c r="U74" s="47">
        <f>IF(AND(S124=0,S74&gt;=0),"",S74/S124)</f>
        <v>0</v>
      </c>
      <c r="V74" s="131"/>
      <c r="W74" s="30" t="str">
        <f>IF(AND(V4=0,V74&gt;=0), "",V74/V4)</f>
        <v/>
      </c>
      <c r="X74" s="47" t="str">
        <f t="shared" si="21"/>
        <v/>
      </c>
      <c r="Y74" s="129">
        <f>+'N EERR LOS NA'!F117+'N EERR LOS NA'!F118+'N EERR LOS NA'!F119+'N EERR LOS NA'!F120+'N EERR LOS NA'!F121+'N EERR LOS NA'!F122+'N EERR LOS NA'!F123+'N EERR LOS NA'!F124</f>
        <v>0</v>
      </c>
      <c r="Z74" s="30">
        <f>IF(AND(Y4=0,Y74&gt;=0), "",Y74/Y4)</f>
        <v>0</v>
      </c>
      <c r="AA74" s="47">
        <f>IF(AND(Y124=0,Y74&gt;=0),"",Y74/Y124)</f>
        <v>0</v>
      </c>
      <c r="AB74" s="30" t="str">
        <f t="shared" si="22"/>
        <v/>
      </c>
      <c r="AC74" s="130">
        <f t="shared" si="51"/>
        <v>0</v>
      </c>
      <c r="AD74" s="30">
        <f>IF(AND(AC4=0,AC74&gt;=0), "",AC74/AC4)</f>
        <v>0</v>
      </c>
      <c r="AE74" s="47">
        <f>IF(AND(AC124=0,AC74&gt;=0),"",AC74/AC124)</f>
        <v>0</v>
      </c>
      <c r="AF74" s="129">
        <f>+'N EERR LOS NA'!G117+'N EERR LOS NA'!G118+'N EERR LOS NA'!G119+'N EERR LOS NA'!G120+'N EERR LOS NA'!G121+'N EERR LOS NA'!G122+'N EERR LOS NA'!G123+'N EERR LOS NA'!G124</f>
        <v>0</v>
      </c>
      <c r="AG74" s="30">
        <f>IF(AND(AF4=0,AF74&gt;=0), "",AF74/AF4)</f>
        <v>0</v>
      </c>
      <c r="AH74" s="47">
        <f>IF(AND(AF124=0,AF74&gt;=0),"",AF74/AF124)</f>
        <v>0</v>
      </c>
      <c r="AI74" s="30" t="str">
        <f t="shared" si="41"/>
        <v/>
      </c>
      <c r="AJ74" s="130">
        <f t="shared" si="62"/>
        <v>0</v>
      </c>
      <c r="AK74" s="30">
        <f>IF(AND(AJ4=0,AJ74&gt;=0), "",AJ74/AJ4)</f>
        <v>0</v>
      </c>
      <c r="AL74" s="47">
        <f>IF(AND(AJ124=0,AJ74&gt;=0),"",AJ74/AJ124)</f>
        <v>0</v>
      </c>
      <c r="AM74" s="129">
        <f>+'N EERR LOS NA'!H117+'N EERR LOS NA'!H118+'N EERR LOS NA'!H119+'N EERR LOS NA'!H120+'N EERR LOS NA'!H121+'N EERR LOS NA'!H122+'N EERR LOS NA'!H123+'N EERR LOS NA'!H124</f>
        <v>0</v>
      </c>
      <c r="AN74" s="30">
        <f>IF(AND(AM4=0,AM74&gt;=0), "",AM74/AM4)</f>
        <v>0</v>
      </c>
      <c r="AO74" s="47">
        <f>IF(AND(AM124=0,AM74&gt;=0),"",AM74/AM124)</f>
        <v>0</v>
      </c>
      <c r="AP74" s="30" t="str">
        <f t="shared" si="42"/>
        <v/>
      </c>
      <c r="AQ74" s="130">
        <f t="shared" si="63"/>
        <v>0</v>
      </c>
      <c r="AR74" s="30">
        <f>IF(AND(AQ4=0,AQ74&gt;=0), "",AQ74/AQ4)</f>
        <v>0</v>
      </c>
      <c r="AS74" s="47">
        <f>IF(AND(AQ124=0,AQ74&gt;=0),"",AQ74/AQ124)</f>
        <v>0</v>
      </c>
      <c r="AT74" s="131">
        <f t="shared" si="52"/>
        <v>0</v>
      </c>
      <c r="AU74" s="30" t="str">
        <f>IF(AND(AT4=0,AT74&gt;=0), "",AT74/AT4)</f>
        <v/>
      </c>
      <c r="AV74" s="47" t="str">
        <f t="shared" si="23"/>
        <v/>
      </c>
      <c r="AW74" s="131">
        <f t="shared" si="40"/>
        <v>0</v>
      </c>
      <c r="AX74" s="30">
        <f>IF(AND(AW4=0,AW74&gt;=0), "",AW74/AW4)</f>
        <v>0</v>
      </c>
      <c r="AY74" s="47">
        <f>IF(AND(AW124=0,AW74&gt;=0),"",AW74/AW124)</f>
        <v>0</v>
      </c>
      <c r="AZ74" s="131">
        <f t="shared" si="53"/>
        <v>0</v>
      </c>
      <c r="BA74" s="30" t="str">
        <f>IF(AND(AZ4=0,AZ74&gt;=0), "",AZ74/AZ4)</f>
        <v/>
      </c>
      <c r="BB74" s="47" t="str">
        <f t="shared" si="24"/>
        <v/>
      </c>
      <c r="BC74" s="129">
        <f>+'N EERR LOS NA'!I117+'N EERR LOS NA'!I118+'N EERR LOS NA'!I119+'N EERR LOS NA'!I120+'N EERR LOS NA'!I121+'N EERR LOS NA'!I122+'N EERR LOS NA'!I123+'N EERR LOS NA'!I124</f>
        <v>0</v>
      </c>
      <c r="BD74" s="30" t="str">
        <f>IF(AND(BC4=0,BC74&gt;=0), "",BC74/BC4)</f>
        <v/>
      </c>
      <c r="BE74" s="47" t="str">
        <f>IF(AND(BC124=0,BC74&gt;=0),"",BC74/BC124)</f>
        <v/>
      </c>
      <c r="BF74" s="30" t="str">
        <f t="shared" si="25"/>
        <v/>
      </c>
      <c r="BG74" s="130">
        <f t="shared" si="54"/>
        <v>0</v>
      </c>
      <c r="BH74" s="30">
        <f>IF(AND(BG4=0,BG74&gt;=0), "",BG74/BG4)</f>
        <v>0</v>
      </c>
      <c r="BI74" s="47">
        <f>IF(AND(BG124=0,BG74&gt;=0),"",BG74/BG124)</f>
        <v>0</v>
      </c>
      <c r="BJ74" s="129">
        <f>+'N EERR LOS NA'!J117+'N EERR LOS NA'!J118+'N EERR LOS NA'!J119+'N EERR LOS NA'!J120+'N EERR LOS NA'!J121+'N EERR LOS NA'!J122+'N EERR LOS NA'!J123+'N EERR LOS NA'!J124</f>
        <v>0</v>
      </c>
      <c r="BK74" s="30" t="str">
        <f>IF(AND(BJ4=0,BJ74&gt;=0), "",BJ74/BJ4)</f>
        <v/>
      </c>
      <c r="BL74" s="47" t="str">
        <f>IF(AND(BJ124=0,BJ74&gt;=0),"",BJ74/BJ124)</f>
        <v/>
      </c>
      <c r="BM74" s="30" t="str">
        <f t="shared" si="43"/>
        <v/>
      </c>
      <c r="BN74" s="130">
        <f t="shared" si="55"/>
        <v>0</v>
      </c>
      <c r="BO74" s="30">
        <f>IF(AND(BN4=0,BN74&gt;=0), "",BN74/BN4)</f>
        <v>0</v>
      </c>
      <c r="BP74" s="47">
        <f>IF(AND(BN124=0,BN74&gt;=0),"",BN74/BN124)</f>
        <v>0</v>
      </c>
      <c r="BQ74" s="129">
        <f>+'N EERR LOS NA'!K117+'N EERR LOS NA'!K118+'N EERR LOS NA'!K119+'N EERR LOS NA'!K120+'N EERR LOS NA'!K121+'N EERR LOS NA'!K122+'N EERR LOS NA'!K123+'N EERR LOS NA'!K124</f>
        <v>0</v>
      </c>
      <c r="BR74" s="30" t="str">
        <f>IF(AND(BQ4=0,BQ74&gt;=0), "",BQ74/BQ4)</f>
        <v/>
      </c>
      <c r="BS74" s="47" t="str">
        <f>IF(AND(BQ124=0,BQ74&gt;=0),"",BQ74/BQ124)</f>
        <v/>
      </c>
      <c r="BT74" s="30" t="str">
        <f t="shared" si="44"/>
        <v/>
      </c>
      <c r="BU74" s="130">
        <f t="shared" si="56"/>
        <v>0</v>
      </c>
      <c r="BV74" s="30">
        <f>IF(AND(BU4=0,BU74&gt;=0), "",BU74/BU4)</f>
        <v>0</v>
      </c>
      <c r="BW74" s="47">
        <f>IF(AND(BU124=0,BU74&gt;=0),"",BU74/BU124)</f>
        <v>0</v>
      </c>
      <c r="BX74" s="131">
        <f t="shared" si="57"/>
        <v>0</v>
      </c>
      <c r="BY74" s="30" t="str">
        <f>IF(AND(BX4=0,BX74&gt;=0), "",BX74/BX4)</f>
        <v/>
      </c>
      <c r="BZ74" s="47" t="str">
        <f t="shared" si="45"/>
        <v/>
      </c>
      <c r="CA74" s="129">
        <f>+'N EERR LOS NA'!L117+'N EERR LOS NA'!L118+'N EERR LOS NA'!L119+'N EERR LOS NA'!L120+'N EERR LOS NA'!L121+'N EERR LOS NA'!L122+'N EERR LOS NA'!L123+'N EERR LOS NA'!L124</f>
        <v>0</v>
      </c>
      <c r="CB74" s="30" t="str">
        <f>IF(AND(CA4=0,CA74&gt;=0), "",CA74/CA4)</f>
        <v/>
      </c>
      <c r="CC74" s="47" t="str">
        <f>IF(AND(CA124=0,CA74&gt;=0),"",CA74/CA124)</f>
        <v/>
      </c>
      <c r="CD74" s="30" t="str">
        <f t="shared" si="26"/>
        <v/>
      </c>
      <c r="CE74" s="130">
        <f t="shared" si="58"/>
        <v>0</v>
      </c>
      <c r="CF74" s="30">
        <f>IF(AND(CE4=0,CE74&gt;=0), "",CE74/CE4)</f>
        <v>0</v>
      </c>
      <c r="CG74" s="47">
        <f>IF(AND(CE124=0,CE74&gt;=0),"",CE74/CE124)</f>
        <v>0</v>
      </c>
      <c r="CH74" s="129">
        <f>+'N EERR LOS NA'!M117+'N EERR LOS NA'!M118+'N EERR LOS NA'!M119+'N EERR LOS NA'!M120+'N EERR LOS NA'!M121+'N EERR LOS NA'!M122+'N EERR LOS NA'!M123+'N EERR LOS NA'!M124</f>
        <v>0</v>
      </c>
      <c r="CI74" s="30" t="str">
        <f>IF(AND(CH4=0,CH74&gt;=0), "",CH74/CH4)</f>
        <v/>
      </c>
      <c r="CJ74" s="47" t="str">
        <f>IF(AND(CH124=0,CH74&gt;=0),"",CH74/CH124)</f>
        <v/>
      </c>
      <c r="CK74" s="30" t="str">
        <f t="shared" si="46"/>
        <v/>
      </c>
      <c r="CL74" s="130">
        <f t="shared" si="59"/>
        <v>0</v>
      </c>
      <c r="CM74" s="30">
        <f>IF(AND(CL4=0,CL74&gt;=0), "",CL74/CL4)</f>
        <v>0</v>
      </c>
      <c r="CN74" s="47">
        <f>IF(AND(CL124=0,CL74&gt;=0),"",CL74/CL124)</f>
        <v>0</v>
      </c>
      <c r="CO74" s="129">
        <f>+'N EERR LOS NA'!N117+'N EERR LOS NA'!N118+'N EERR LOS NA'!N119+'N EERR LOS NA'!N120+'N EERR LOS NA'!N121+'N EERR LOS NA'!N122+'N EERR LOS NA'!N123+'N EERR LOS NA'!N124</f>
        <v>0</v>
      </c>
      <c r="CP74" s="30" t="str">
        <f>IF(AND(CO4=0,CO74&gt;=0), "",CO74/CO4)</f>
        <v/>
      </c>
      <c r="CQ74" s="47" t="str">
        <f>IF(AND(CO124=0,CO74&gt;=0),"",CO74/CO124)</f>
        <v/>
      </c>
      <c r="CR74" s="30" t="str">
        <f t="shared" si="47"/>
        <v/>
      </c>
      <c r="CS74" s="130">
        <f t="shared" si="60"/>
        <v>0</v>
      </c>
      <c r="CT74" s="30">
        <f>IF(AND(CS4=0,CS74&gt;=0), "",CS74/CS4)</f>
        <v>0</v>
      </c>
      <c r="CU74" s="47">
        <f>IF(AND(CS124=0,CS74&gt;=0),"",CS74/CS124)</f>
        <v>0</v>
      </c>
      <c r="CV74" s="131">
        <f t="shared" si="61"/>
        <v>0</v>
      </c>
      <c r="CW74" s="30" t="str">
        <f>IF(AND(CV4=0,CV74&gt;=0), "",CV74/CV4)</f>
        <v/>
      </c>
      <c r="CX74" s="47" t="str">
        <f t="shared" si="48"/>
        <v/>
      </c>
    </row>
    <row r="75" spans="1:102" hidden="1" outlineLevel="1" x14ac:dyDescent="0.3">
      <c r="A75" s="29" t="s">
        <v>68</v>
      </c>
      <c r="B75" s="129">
        <f>+'N EERR LOS NA'!B125+'N EERR LOS NA'!B126+'N EERR LOS NA'!B127+'N EERR LOS NA'!B128</f>
        <v>0</v>
      </c>
      <c r="C75" s="30" t="str">
        <f>IF(AND(B4=0,B75&gt;=0), "",B75/B4)</f>
        <v/>
      </c>
      <c r="D75" s="47" t="str">
        <f>IF(AND(B124=0,B75&gt;=0),"",B75/B124)</f>
        <v/>
      </c>
      <c r="E75" s="129">
        <f>+'N EERR LOS NA'!C125+'N EERR LOS NA'!C126+'N EERR LOS NA'!C127+'N EERR LOS NA'!C128</f>
        <v>2.7792973393323344</v>
      </c>
      <c r="F75" s="30">
        <f>IF(AND(E4=0,E75&gt;=0), "",E75/E4)</f>
        <v>5.700507408303116E-4</v>
      </c>
      <c r="G75" s="47">
        <f>IF(AND(E124=0,E75&gt;=0),"",E75/E124)</f>
        <v>5.7134309639362223E-4</v>
      </c>
      <c r="H75" s="129">
        <f>+'N EERR LOS NA'!D125+'N EERR LOS NA'!D126+'N EERR LOS NA'!D127+'N EERR LOS NA'!D128</f>
        <v>1.2513586221621238</v>
      </c>
      <c r="I75" s="30">
        <f>IF(AND(H4=0,H75&gt;=0), "",H75/H4)</f>
        <v>1.1075467389747857E-4</v>
      </c>
      <c r="J75" s="47">
        <f>IF(AND(H124=0,H75&gt;=0),"",H75/H124)</f>
        <v>2.5342034084917085E-4</v>
      </c>
      <c r="K75" s="30">
        <f t="shared" si="19"/>
        <v>-0.54975719781650445</v>
      </c>
      <c r="L75" s="130">
        <f t="shared" si="49"/>
        <v>4.0306559614944586</v>
      </c>
      <c r="M75" s="30">
        <f>IF(AND(L4=0,L75&gt;=0), "",L75/L4)</f>
        <v>2.492059052802729E-4</v>
      </c>
      <c r="N75" s="47">
        <f>IF(AND(L124=0,L75&gt;=0),"",L75/L124)</f>
        <v>4.1119174954945884E-4</v>
      </c>
      <c r="O75" s="129">
        <f>+'N EERR LOS NA'!E125+'N EERR LOS NA'!E126+'N EERR LOS NA'!E127+'N EERR LOS NA'!E128</f>
        <v>1.0151972174242248</v>
      </c>
      <c r="P75" s="30">
        <f>IF(AND(O4=0,O75&gt;=0), "",O75/O4)</f>
        <v>1.6248239012776929E-4</v>
      </c>
      <c r="Q75" s="47">
        <f>IF(AND(O124=0,O75&gt;=0),"",O75/O124)</f>
        <v>1.9712220306754137E-4</v>
      </c>
      <c r="R75" s="30">
        <f t="shared" si="20"/>
        <v>-0.18872400010306747</v>
      </c>
      <c r="S75" s="130">
        <f t="shared" si="50"/>
        <v>5.0458531789186836</v>
      </c>
      <c r="T75" s="30">
        <f>IF(AND(S4=0,S75&gt;=0), "",S75/S4)</f>
        <v>2.250398475849875E-4</v>
      </c>
      <c r="U75" s="47">
        <f>IF(AND(S124=0,S75&gt;=0),"",S75/S124)</f>
        <v>3.3745959358653634E-4</v>
      </c>
      <c r="V75" s="131"/>
      <c r="W75" s="30" t="str">
        <f>IF(AND(V4=0,V75&gt;=0), "",V75/V4)</f>
        <v/>
      </c>
      <c r="X75" s="47">
        <f t="shared" si="21"/>
        <v>1</v>
      </c>
      <c r="Y75" s="129">
        <f>+'N EERR LOS NA'!F125+'N EERR LOS NA'!F126+'N EERR LOS NA'!F127+'N EERR LOS NA'!F128</f>
        <v>3.2695560918645383</v>
      </c>
      <c r="Z75" s="30">
        <f>IF(AND(Y4=0,Y75&gt;=0), "",Y75/Y4)</f>
        <v>1.6188854054536154E-4</v>
      </c>
      <c r="AA75" s="47">
        <f>IF(AND(Y124=0,Y75&gt;=0),"",Y75/Y124)</f>
        <v>5.9073484075418045E-4</v>
      </c>
      <c r="AB75" s="30">
        <f t="shared" si="22"/>
        <v>2.2206117547880111</v>
      </c>
      <c r="AC75" s="130">
        <f t="shared" si="51"/>
        <v>8.3154092707832223</v>
      </c>
      <c r="AD75" s="30">
        <f>IF(AND(AC4=0,AC75&gt;=0), "",AC75/AC4)</f>
        <v>1.95113201128955E-4</v>
      </c>
      <c r="AE75" s="47">
        <f>IF(AND(AC124=0,AC75&gt;=0),"",AC75/AC124)</f>
        <v>4.0588328338812704E-4</v>
      </c>
      <c r="AF75" s="129">
        <f>+'N EERR LOS NA'!G125+'N EERR LOS NA'!G126+'N EERR LOS NA'!G127+'N EERR LOS NA'!G128</f>
        <v>1.0991191437094228</v>
      </c>
      <c r="AG75" s="30">
        <f>IF(AND(AF4=0,AF75&gt;=0), "",AF75/AF4)</f>
        <v>8.0678036911593915E-5</v>
      </c>
      <c r="AH75" s="47">
        <f>IF(AND(AF124=0,AF75&gt;=0),"",AF75/AF124)</f>
        <v>1.8272963983542549E-4</v>
      </c>
      <c r="AI75" s="30">
        <f t="shared" si="41"/>
        <v>-0.66383230235924018</v>
      </c>
      <c r="AJ75" s="130">
        <f t="shared" si="62"/>
        <v>9.4145284144926453</v>
      </c>
      <c r="AK75" s="30">
        <f>IF(AND(AJ4=0,AJ75&gt;=0), "",AJ75/AJ4)</f>
        <v>1.6739347682834889E-4</v>
      </c>
      <c r="AL75" s="47">
        <f>IF(AND(AJ124=0,AJ75&gt;=0),"",AJ75/AJ124)</f>
        <v>3.5523579574896674E-4</v>
      </c>
      <c r="AM75" s="129">
        <f>+'N EERR LOS NA'!H125+'N EERR LOS NA'!H126+'N EERR LOS NA'!H127+'N EERR LOS NA'!H128</f>
        <v>1.0508823648730878</v>
      </c>
      <c r="AN75" s="30">
        <f>IF(AND(AM4=0,AM75&gt;=0), "",AM75/AM4)</f>
        <v>9.1469306524736706E-5</v>
      </c>
      <c r="AO75" s="47">
        <f>IF(AND(AM124=0,AM75&gt;=0),"",AM75/AM124)</f>
        <v>1.4674645415971749E-4</v>
      </c>
      <c r="AP75" s="30">
        <f t="shared" si="42"/>
        <v>-4.3886760695970028E-2</v>
      </c>
      <c r="AQ75" s="130">
        <f t="shared" si="63"/>
        <v>10.465410779365733</v>
      </c>
      <c r="AR75" s="30">
        <f>IF(AND(AQ4=0,AQ75&gt;=0), "",AQ75/AQ4)</f>
        <v>1.5451476355482412E-4</v>
      </c>
      <c r="AS75" s="47">
        <f>IF(AND(AQ124=0,AQ75&gt;=0),"",AQ75/AQ124)</f>
        <v>3.1088389017952344E-4</v>
      </c>
      <c r="AT75" s="131">
        <f t="shared" si="52"/>
        <v>0</v>
      </c>
      <c r="AU75" s="30" t="str">
        <f>IF(AND(AT4=0,AT75&gt;=0), "",AT75/AT4)</f>
        <v/>
      </c>
      <c r="AV75" s="47">
        <f t="shared" si="23"/>
        <v>1</v>
      </c>
      <c r="AW75" s="131">
        <f t="shared" si="40"/>
        <v>1.7442351298942889</v>
      </c>
      <c r="AX75" s="30">
        <f>IF(AND(AW4=0,AW75&gt;=0), "",AW75/AW4)</f>
        <v>1.545147635548241E-4</v>
      </c>
      <c r="AY75" s="47">
        <f>IF(AND(AW124=0,AW75&gt;=0),"",AW75/AW124)</f>
        <v>3.1088389017952333E-4</v>
      </c>
      <c r="AZ75" s="131">
        <f t="shared" si="53"/>
        <v>0</v>
      </c>
      <c r="BA75" s="30" t="str">
        <f>IF(AND(AZ4=0,AZ75&gt;=0), "",AZ75/AZ4)</f>
        <v/>
      </c>
      <c r="BB75" s="47">
        <f t="shared" si="24"/>
        <v>1</v>
      </c>
      <c r="BC75" s="129">
        <f>+'N EERR LOS NA'!I125+'N EERR LOS NA'!I126+'N EERR LOS NA'!I127+'N EERR LOS NA'!I128</f>
        <v>0</v>
      </c>
      <c r="BD75" s="30" t="str">
        <f>IF(AND(BC4=0,BC75&gt;=0), "",BC75/BC4)</f>
        <v/>
      </c>
      <c r="BE75" s="47" t="str">
        <f>IF(AND(BC124=0,BC75&gt;=0),"",BC75/BC124)</f>
        <v/>
      </c>
      <c r="BF75" s="30">
        <f t="shared" si="25"/>
        <v>-1</v>
      </c>
      <c r="BG75" s="130">
        <f t="shared" si="54"/>
        <v>10.465410779365733</v>
      </c>
      <c r="BH75" s="30">
        <f>IF(AND(BG4=0,BG75&gt;=0), "",BG75/BG4)</f>
        <v>1.5451476355482412E-4</v>
      </c>
      <c r="BI75" s="47">
        <f>IF(AND(BG124=0,BG75&gt;=0),"",BG75/BG124)</f>
        <v>3.1088389017952344E-4</v>
      </c>
      <c r="BJ75" s="129">
        <f>+'N EERR LOS NA'!J125+'N EERR LOS NA'!J126+'N EERR LOS NA'!J127+'N EERR LOS NA'!J128</f>
        <v>0</v>
      </c>
      <c r="BK75" s="30" t="str">
        <f>IF(AND(BJ4=0,BJ75&gt;=0), "",BJ75/BJ4)</f>
        <v/>
      </c>
      <c r="BL75" s="47" t="str">
        <f>IF(AND(BJ124=0,BJ75&gt;=0),"",BJ75/BJ124)</f>
        <v/>
      </c>
      <c r="BM75" s="30" t="str">
        <f t="shared" si="43"/>
        <v/>
      </c>
      <c r="BN75" s="130">
        <f t="shared" si="55"/>
        <v>10.465410779365733</v>
      </c>
      <c r="BO75" s="30">
        <f>IF(AND(BN4=0,BN75&gt;=0), "",BN75/BN4)</f>
        <v>1.5451476355482412E-4</v>
      </c>
      <c r="BP75" s="47">
        <f>IF(AND(BN124=0,BN75&gt;=0),"",BN75/BN124)</f>
        <v>3.1088389017952344E-4</v>
      </c>
      <c r="BQ75" s="129">
        <f>+'N EERR LOS NA'!K125+'N EERR LOS NA'!K126+'N EERR LOS NA'!K127+'N EERR LOS NA'!K128</f>
        <v>0</v>
      </c>
      <c r="BR75" s="30" t="str">
        <f>IF(AND(BQ4=0,BQ75&gt;=0), "",BQ75/BQ4)</f>
        <v/>
      </c>
      <c r="BS75" s="47" t="str">
        <f>IF(AND(BQ124=0,BQ75&gt;=0),"",BQ75/BQ124)</f>
        <v/>
      </c>
      <c r="BT75" s="30" t="str">
        <f t="shared" si="44"/>
        <v/>
      </c>
      <c r="BU75" s="130">
        <f t="shared" si="56"/>
        <v>10.465410779365733</v>
      </c>
      <c r="BV75" s="30">
        <f>IF(AND(BU4=0,BU75&gt;=0), "",BU75/BU4)</f>
        <v>1.5451476355482412E-4</v>
      </c>
      <c r="BW75" s="47">
        <f>IF(AND(BU124=0,BU75&gt;=0),"",BU75/BU124)</f>
        <v>3.1088389017952344E-4</v>
      </c>
      <c r="BX75" s="131">
        <f t="shared" si="57"/>
        <v>0</v>
      </c>
      <c r="BY75" s="30" t="str">
        <f>IF(AND(BX4=0,BX75&gt;=0), "",BX75/BX4)</f>
        <v/>
      </c>
      <c r="BZ75" s="47">
        <f t="shared" si="45"/>
        <v>1</v>
      </c>
      <c r="CA75" s="129">
        <f>+'N EERR LOS NA'!L125+'N EERR LOS NA'!L126+'N EERR LOS NA'!L127+'N EERR LOS NA'!L128</f>
        <v>0</v>
      </c>
      <c r="CB75" s="30" t="str">
        <f>IF(AND(CA4=0,CA75&gt;=0), "",CA75/CA4)</f>
        <v/>
      </c>
      <c r="CC75" s="47" t="str">
        <f>IF(AND(CA124=0,CA75&gt;=0),"",CA75/CA124)</f>
        <v/>
      </c>
      <c r="CD75" s="30" t="str">
        <f t="shared" si="26"/>
        <v/>
      </c>
      <c r="CE75" s="130">
        <f t="shared" si="58"/>
        <v>10.465410779365733</v>
      </c>
      <c r="CF75" s="30">
        <f>IF(AND(CE4=0,CE75&gt;=0), "",CE75/CE4)</f>
        <v>1.5451476355482412E-4</v>
      </c>
      <c r="CG75" s="47">
        <f>IF(AND(CE124=0,CE75&gt;=0),"",CE75/CE124)</f>
        <v>3.1088389017952344E-4</v>
      </c>
      <c r="CH75" s="129">
        <f>+'N EERR LOS NA'!M125+'N EERR LOS NA'!M126+'N EERR LOS NA'!M127+'N EERR LOS NA'!M128</f>
        <v>0</v>
      </c>
      <c r="CI75" s="30" t="str">
        <f>IF(AND(CH4=0,CH75&gt;=0), "",CH75/CH4)</f>
        <v/>
      </c>
      <c r="CJ75" s="47" t="str">
        <f>IF(AND(CH124=0,CH75&gt;=0),"",CH75/CH124)</f>
        <v/>
      </c>
      <c r="CK75" s="30" t="str">
        <f t="shared" si="46"/>
        <v/>
      </c>
      <c r="CL75" s="130">
        <f t="shared" si="59"/>
        <v>10.465410779365733</v>
      </c>
      <c r="CM75" s="30">
        <f>IF(AND(CL4=0,CL75&gt;=0), "",CL75/CL4)</f>
        <v>1.5451476355482412E-4</v>
      </c>
      <c r="CN75" s="47">
        <f>IF(AND(CL124=0,CL75&gt;=0),"",CL75/CL124)</f>
        <v>3.1088389017952344E-4</v>
      </c>
      <c r="CO75" s="129">
        <f>+'N EERR LOS NA'!N125+'N EERR LOS NA'!N126+'N EERR LOS NA'!N127+'N EERR LOS NA'!N128</f>
        <v>0</v>
      </c>
      <c r="CP75" s="30" t="str">
        <f>IF(AND(CO4=0,CO75&gt;=0), "",CO75/CO4)</f>
        <v/>
      </c>
      <c r="CQ75" s="47" t="str">
        <f>IF(AND(CO124=0,CO75&gt;=0),"",CO75/CO124)</f>
        <v/>
      </c>
      <c r="CR75" s="30" t="str">
        <f t="shared" si="47"/>
        <v/>
      </c>
      <c r="CS75" s="130">
        <f t="shared" si="60"/>
        <v>10.465410779365733</v>
      </c>
      <c r="CT75" s="30">
        <f>IF(AND(CS4=0,CS75&gt;=0), "",CS75/CS4)</f>
        <v>1.5451476355482412E-4</v>
      </c>
      <c r="CU75" s="47">
        <f>IF(AND(CS124=0,CS75&gt;=0),"",CS75/CS124)</f>
        <v>3.1088389017952344E-4</v>
      </c>
      <c r="CV75" s="131">
        <f t="shared" si="61"/>
        <v>0</v>
      </c>
      <c r="CW75" s="30" t="str">
        <f>IF(AND(CV4=0,CV75&gt;=0), "",CV75/CV4)</f>
        <v/>
      </c>
      <c r="CX75" s="47">
        <f t="shared" si="48"/>
        <v>1</v>
      </c>
    </row>
    <row r="76" spans="1:102" hidden="1" outlineLevel="1" x14ac:dyDescent="0.3">
      <c r="A76" s="29" t="s">
        <v>70</v>
      </c>
      <c r="B76" s="129">
        <f>+'N EERR LOS NA'!B129</f>
        <v>0</v>
      </c>
      <c r="C76" s="30" t="str">
        <f>IF(AND(B4=0,B76&gt;=0), "",B76/B4)</f>
        <v/>
      </c>
      <c r="D76" s="47" t="str">
        <f>IF(AND(B124=0,B76&gt;=0),"",B76/B124)</f>
        <v/>
      </c>
      <c r="E76" s="129">
        <f>+'N EERR LOS NA'!C129</f>
        <v>0</v>
      </c>
      <c r="F76" s="30">
        <f>IF(AND(E4=0,E76&gt;=0), "",E76/E4)</f>
        <v>0</v>
      </c>
      <c r="G76" s="47">
        <f>IF(AND(E124=0,E76&gt;=0),"",E76/E124)</f>
        <v>0</v>
      </c>
      <c r="H76" s="129">
        <f>+'N EERR LOS NA'!D129</f>
        <v>0</v>
      </c>
      <c r="I76" s="30">
        <f>IF(AND(H4=0,H76&gt;=0), "",H76/H4)</f>
        <v>0</v>
      </c>
      <c r="J76" s="47">
        <f>IF(AND(H124=0,H76&gt;=0),"",H76/H124)</f>
        <v>0</v>
      </c>
      <c r="K76" s="30" t="str">
        <f t="shared" si="19"/>
        <v/>
      </c>
      <c r="L76" s="130">
        <f t="shared" si="49"/>
        <v>0</v>
      </c>
      <c r="M76" s="30">
        <f>IF(AND(L4=0,L76&gt;=0), "",L76/L4)</f>
        <v>0</v>
      </c>
      <c r="N76" s="47">
        <f>IF(AND(L124=0,L76&gt;=0),"",L76/L124)</f>
        <v>0</v>
      </c>
      <c r="O76" s="129">
        <f>+'N EERR LOS NA'!E129</f>
        <v>0</v>
      </c>
      <c r="P76" s="30">
        <f>IF(AND(O4=0,O76&gt;=0), "",O76/O4)</f>
        <v>0</v>
      </c>
      <c r="Q76" s="47">
        <f>IF(AND(O124=0,O76&gt;=0),"",O76/O124)</f>
        <v>0</v>
      </c>
      <c r="R76" s="30" t="str">
        <f t="shared" si="20"/>
        <v/>
      </c>
      <c r="S76" s="130">
        <f t="shared" si="50"/>
        <v>0</v>
      </c>
      <c r="T76" s="30">
        <f>IF(AND(S4=0,S76&gt;=0), "",S76/S4)</f>
        <v>0</v>
      </c>
      <c r="U76" s="47">
        <f>IF(AND(S124=0,S76&gt;=0),"",S76/S124)</f>
        <v>0</v>
      </c>
      <c r="V76" s="131"/>
      <c r="W76" s="30" t="str">
        <f>IF(AND(V4=0,V76&gt;=0), "",V76/V4)</f>
        <v/>
      </c>
      <c r="X76" s="47" t="str">
        <f t="shared" si="21"/>
        <v/>
      </c>
      <c r="Y76" s="129">
        <f>+'N EERR LOS NA'!F129</f>
        <v>0</v>
      </c>
      <c r="Z76" s="30">
        <f>IF(AND(Y4=0,Y76&gt;=0), "",Y76/Y4)</f>
        <v>0</v>
      </c>
      <c r="AA76" s="47">
        <f>IF(AND(Y124=0,Y76&gt;=0),"",Y76/Y124)</f>
        <v>0</v>
      </c>
      <c r="AB76" s="30" t="str">
        <f t="shared" si="22"/>
        <v/>
      </c>
      <c r="AC76" s="130">
        <f t="shared" si="51"/>
        <v>0</v>
      </c>
      <c r="AD76" s="30">
        <f>IF(AND(AC4=0,AC76&gt;=0), "",AC76/AC4)</f>
        <v>0</v>
      </c>
      <c r="AE76" s="47">
        <f>IF(AND(AC124=0,AC76&gt;=0),"",AC76/AC124)</f>
        <v>0</v>
      </c>
      <c r="AF76" s="129">
        <f>+'N EERR LOS NA'!G129</f>
        <v>0</v>
      </c>
      <c r="AG76" s="30">
        <f>IF(AND(AF4=0,AF76&gt;=0), "",AF76/AF4)</f>
        <v>0</v>
      </c>
      <c r="AH76" s="47">
        <f>IF(AND(AF124=0,AF76&gt;=0),"",AF76/AF124)</f>
        <v>0</v>
      </c>
      <c r="AI76" s="30" t="str">
        <f t="shared" si="41"/>
        <v/>
      </c>
      <c r="AJ76" s="130">
        <f t="shared" si="62"/>
        <v>0</v>
      </c>
      <c r="AK76" s="30">
        <f>IF(AND(AJ4=0,AJ76&gt;=0), "",AJ76/AJ4)</f>
        <v>0</v>
      </c>
      <c r="AL76" s="47">
        <f>IF(AND(AJ124=0,AJ76&gt;=0),"",AJ76/AJ124)</f>
        <v>0</v>
      </c>
      <c r="AM76" s="129">
        <f>+'N EERR LOS NA'!H129</f>
        <v>0</v>
      </c>
      <c r="AN76" s="30">
        <f>IF(AND(AM4=0,AM76&gt;=0), "",AM76/AM4)</f>
        <v>0</v>
      </c>
      <c r="AO76" s="47">
        <f>IF(AND(AM124=0,AM76&gt;=0),"",AM76/AM124)</f>
        <v>0</v>
      </c>
      <c r="AP76" s="30" t="str">
        <f t="shared" si="42"/>
        <v/>
      </c>
      <c r="AQ76" s="130">
        <f t="shared" si="63"/>
        <v>0</v>
      </c>
      <c r="AR76" s="30">
        <f>IF(AND(AQ4=0,AQ76&gt;=0), "",AQ76/AQ4)</f>
        <v>0</v>
      </c>
      <c r="AS76" s="47">
        <f>IF(AND(AQ124=0,AQ76&gt;=0),"",AQ76/AQ124)</f>
        <v>0</v>
      </c>
      <c r="AT76" s="131">
        <f t="shared" si="52"/>
        <v>0</v>
      </c>
      <c r="AU76" s="30" t="str">
        <f>IF(AND(AT4=0,AT76&gt;=0), "",AT76/AT4)</f>
        <v/>
      </c>
      <c r="AV76" s="47" t="str">
        <f t="shared" si="23"/>
        <v/>
      </c>
      <c r="AW76" s="131">
        <f t="shared" si="40"/>
        <v>0</v>
      </c>
      <c r="AX76" s="30">
        <f>IF(AND(AW4=0,AW76&gt;=0), "",AW76/AW4)</f>
        <v>0</v>
      </c>
      <c r="AY76" s="47">
        <f>IF(AND(AW124=0,AW76&gt;=0),"",AW76/AW124)</f>
        <v>0</v>
      </c>
      <c r="AZ76" s="131">
        <f t="shared" si="53"/>
        <v>0</v>
      </c>
      <c r="BA76" s="30" t="str">
        <f>IF(AND(AZ4=0,AZ76&gt;=0), "",AZ76/AZ4)</f>
        <v/>
      </c>
      <c r="BB76" s="47" t="str">
        <f t="shared" si="24"/>
        <v/>
      </c>
      <c r="BC76" s="129">
        <f>+'N EERR LOS NA'!I129</f>
        <v>0</v>
      </c>
      <c r="BD76" s="30" t="str">
        <f>IF(AND(BC4=0,BC76&gt;=0), "",BC76/BC4)</f>
        <v/>
      </c>
      <c r="BE76" s="47" t="str">
        <f>IF(AND(BC124=0,BC76&gt;=0),"",BC76/BC124)</f>
        <v/>
      </c>
      <c r="BF76" s="30" t="str">
        <f t="shared" si="25"/>
        <v/>
      </c>
      <c r="BG76" s="130">
        <f t="shared" si="54"/>
        <v>0</v>
      </c>
      <c r="BH76" s="30">
        <f>IF(AND(BG4=0,BG76&gt;=0), "",BG76/BG4)</f>
        <v>0</v>
      </c>
      <c r="BI76" s="47">
        <f>IF(AND(BG124=0,BG76&gt;=0),"",BG76/BG124)</f>
        <v>0</v>
      </c>
      <c r="BJ76" s="129">
        <f>+'N EERR LOS NA'!J129</f>
        <v>0</v>
      </c>
      <c r="BK76" s="30" t="str">
        <f>IF(AND(BJ4=0,BJ76&gt;=0), "",BJ76/BJ4)</f>
        <v/>
      </c>
      <c r="BL76" s="47" t="str">
        <f>IF(AND(BJ124=0,BJ76&gt;=0),"",BJ76/BJ124)</f>
        <v/>
      </c>
      <c r="BM76" s="30" t="str">
        <f t="shared" si="43"/>
        <v/>
      </c>
      <c r="BN76" s="130">
        <f t="shared" si="55"/>
        <v>0</v>
      </c>
      <c r="BO76" s="30">
        <f>IF(AND(BN4=0,BN76&gt;=0), "",BN76/BN4)</f>
        <v>0</v>
      </c>
      <c r="BP76" s="47">
        <f>IF(AND(BN124=0,BN76&gt;=0),"",BN76/BN124)</f>
        <v>0</v>
      </c>
      <c r="BQ76" s="129">
        <f>+'N EERR LOS NA'!K129</f>
        <v>0</v>
      </c>
      <c r="BR76" s="30" t="str">
        <f>IF(AND(BQ4=0,BQ76&gt;=0), "",BQ76/BQ4)</f>
        <v/>
      </c>
      <c r="BS76" s="47" t="str">
        <f>IF(AND(BQ124=0,BQ76&gt;=0),"",BQ76/BQ124)</f>
        <v/>
      </c>
      <c r="BT76" s="30" t="str">
        <f t="shared" si="44"/>
        <v/>
      </c>
      <c r="BU76" s="130">
        <f t="shared" si="56"/>
        <v>0</v>
      </c>
      <c r="BV76" s="30">
        <f>IF(AND(BU4=0,BU76&gt;=0), "",BU76/BU4)</f>
        <v>0</v>
      </c>
      <c r="BW76" s="47">
        <f>IF(AND(BU124=0,BU76&gt;=0),"",BU76/BU124)</f>
        <v>0</v>
      </c>
      <c r="BX76" s="131">
        <f t="shared" si="57"/>
        <v>0</v>
      </c>
      <c r="BY76" s="30" t="str">
        <f>IF(AND(BX4=0,BX76&gt;=0), "",BX76/BX4)</f>
        <v/>
      </c>
      <c r="BZ76" s="47" t="str">
        <f t="shared" si="45"/>
        <v/>
      </c>
      <c r="CA76" s="129">
        <f>+'N EERR LOS NA'!L129</f>
        <v>0</v>
      </c>
      <c r="CB76" s="30" t="str">
        <f>IF(AND(CA4=0,CA76&gt;=0), "",CA76/CA4)</f>
        <v/>
      </c>
      <c r="CC76" s="47" t="str">
        <f>IF(AND(CA124=0,CA76&gt;=0),"",CA76/CA124)</f>
        <v/>
      </c>
      <c r="CD76" s="30" t="str">
        <f t="shared" si="26"/>
        <v/>
      </c>
      <c r="CE76" s="130">
        <f t="shared" si="58"/>
        <v>0</v>
      </c>
      <c r="CF76" s="30">
        <f>IF(AND(CE4=0,CE76&gt;=0), "",CE76/CE4)</f>
        <v>0</v>
      </c>
      <c r="CG76" s="47">
        <f>IF(AND(CE124=0,CE76&gt;=0),"",CE76/CE124)</f>
        <v>0</v>
      </c>
      <c r="CH76" s="129">
        <f>+'N EERR LOS NA'!M129</f>
        <v>0</v>
      </c>
      <c r="CI76" s="30" t="str">
        <f>IF(AND(CH4=0,CH76&gt;=0), "",CH76/CH4)</f>
        <v/>
      </c>
      <c r="CJ76" s="47" t="str">
        <f>IF(AND(CH124=0,CH76&gt;=0),"",CH76/CH124)</f>
        <v/>
      </c>
      <c r="CK76" s="30" t="str">
        <f t="shared" si="46"/>
        <v/>
      </c>
      <c r="CL76" s="130">
        <f t="shared" si="59"/>
        <v>0</v>
      </c>
      <c r="CM76" s="30">
        <f>IF(AND(CL4=0,CL76&gt;=0), "",CL76/CL4)</f>
        <v>0</v>
      </c>
      <c r="CN76" s="47">
        <f>IF(AND(CL124=0,CL76&gt;=0),"",CL76/CL124)</f>
        <v>0</v>
      </c>
      <c r="CO76" s="129">
        <f>+'N EERR LOS NA'!N129</f>
        <v>0</v>
      </c>
      <c r="CP76" s="30" t="str">
        <f>IF(AND(CO4=0,CO76&gt;=0), "",CO76/CO4)</f>
        <v/>
      </c>
      <c r="CQ76" s="47" t="str">
        <f>IF(AND(CO124=0,CO76&gt;=0),"",CO76/CO124)</f>
        <v/>
      </c>
      <c r="CR76" s="30" t="str">
        <f t="shared" si="47"/>
        <v/>
      </c>
      <c r="CS76" s="130">
        <f t="shared" si="60"/>
        <v>0</v>
      </c>
      <c r="CT76" s="30">
        <f>IF(AND(CS4=0,CS76&gt;=0), "",CS76/CS4)</f>
        <v>0</v>
      </c>
      <c r="CU76" s="47">
        <f>IF(AND(CS124=0,CS76&gt;=0),"",CS76/CS124)</f>
        <v>0</v>
      </c>
      <c r="CV76" s="131">
        <f t="shared" si="61"/>
        <v>0</v>
      </c>
      <c r="CW76" s="30" t="str">
        <f>IF(AND(CV4=0,CV76&gt;=0), "",CV76/CV4)</f>
        <v/>
      </c>
      <c r="CX76" s="47" t="str">
        <f t="shared" si="48"/>
        <v/>
      </c>
    </row>
    <row r="77" spans="1:102" hidden="1" outlineLevel="1" x14ac:dyDescent="0.3">
      <c r="A77" s="29" t="s">
        <v>71</v>
      </c>
      <c r="B77" s="129">
        <f>+'N EERR LOS NA'!B130</f>
        <v>0</v>
      </c>
      <c r="C77" s="30" t="str">
        <f>IF(AND(B4=0,B77&gt;=0), "",B77/B4)</f>
        <v/>
      </c>
      <c r="D77" s="47" t="str">
        <f>IF(AND(B124=0,B77&gt;=0),"",B77/B124)</f>
        <v/>
      </c>
      <c r="E77" s="129">
        <f>+'N EERR LOS NA'!C130</f>
        <v>17.533822140754321</v>
      </c>
      <c r="F77" s="30">
        <f>IF(AND(E4=0,E77&gt;=0), "",E77/E4)</f>
        <v>3.5962932642986094E-3</v>
      </c>
      <c r="G77" s="47">
        <f>IF(AND(E124=0,E77&gt;=0),"",E77/E124)</f>
        <v>3.6044463799329179E-3</v>
      </c>
      <c r="H77" s="129">
        <f>+'N EERR LOS NA'!D130</f>
        <v>0</v>
      </c>
      <c r="I77" s="30">
        <f>IF(AND(H4=0,H77&gt;=0), "",H77/H4)</f>
        <v>0</v>
      </c>
      <c r="J77" s="47">
        <f>IF(AND(H124=0,H77&gt;=0),"",H77/H124)</f>
        <v>0</v>
      </c>
      <c r="K77" s="30">
        <f t="shared" si="19"/>
        <v>-1</v>
      </c>
      <c r="L77" s="130">
        <f t="shared" si="49"/>
        <v>17.533822140754321</v>
      </c>
      <c r="M77" s="30">
        <f>IF(AND(L4=0,L77&gt;=0), "",L77/L4)</f>
        <v>1.0840746670896389E-3</v>
      </c>
      <c r="N77" s="47">
        <f>IF(AND(L124=0,L77&gt;=0),"",L77/L124)</f>
        <v>1.7887319263221416E-3</v>
      </c>
      <c r="O77" s="129">
        <f>+'N EERR LOS NA'!E130</f>
        <v>19.880945507891063</v>
      </c>
      <c r="P77" s="30">
        <f>IF(AND(O4=0,O77&gt;=0), "",O77/O4)</f>
        <v>3.1819468066688148E-3</v>
      </c>
      <c r="Q77" s="47">
        <f>IF(AND(O124=0,O77&gt;=0),"",O77/O124)</f>
        <v>3.860309810072684E-3</v>
      </c>
      <c r="R77" s="30">
        <f t="shared" si="20"/>
        <v>1</v>
      </c>
      <c r="S77" s="130">
        <f t="shared" si="50"/>
        <v>37.41476764864538</v>
      </c>
      <c r="T77" s="30">
        <f>IF(AND(S4=0,S77&gt;=0), "",S77/S4)</f>
        <v>1.6686600482662532E-3</v>
      </c>
      <c r="U77" s="47">
        <f>IF(AND(S124=0,S77&gt;=0),"",S77/S124)</f>
        <v>2.5022472587187482E-3</v>
      </c>
      <c r="V77" s="131"/>
      <c r="W77" s="30" t="str">
        <f>IF(AND(V4=0,V77&gt;=0), "",V77/V4)</f>
        <v/>
      </c>
      <c r="X77" s="47">
        <f t="shared" si="21"/>
        <v>1</v>
      </c>
      <c r="Y77" s="129">
        <f>+'N EERR LOS NA'!F130</f>
        <v>0</v>
      </c>
      <c r="Z77" s="30">
        <f>IF(AND(Y4=0,Y77&gt;=0), "",Y77/Y4)</f>
        <v>0</v>
      </c>
      <c r="AA77" s="47">
        <f>IF(AND(Y124=0,Y77&gt;=0),"",Y77/Y124)</f>
        <v>0</v>
      </c>
      <c r="AB77" s="30">
        <f t="shared" si="22"/>
        <v>-1</v>
      </c>
      <c r="AC77" s="130">
        <f t="shared" si="51"/>
        <v>37.41476764864538</v>
      </c>
      <c r="AD77" s="30">
        <f>IF(AND(AC4=0,AC77&gt;=0), "",AC77/AC4)</f>
        <v>8.779020788637228E-4</v>
      </c>
      <c r="AE77" s="47">
        <f>IF(AND(AC124=0,AC77&gt;=0),"",AC77/AC124)</f>
        <v>1.8262515104089038E-3</v>
      </c>
      <c r="AF77" s="129">
        <f>+'N EERR LOS NA'!G130</f>
        <v>0</v>
      </c>
      <c r="AG77" s="30">
        <f>IF(AND(AF4=0,AF77&gt;=0), "",AF77/AF4)</f>
        <v>0</v>
      </c>
      <c r="AH77" s="47">
        <f>IF(AND(AF124=0,AF77&gt;=0),"",AF77/AF124)</f>
        <v>0</v>
      </c>
      <c r="AI77" s="30" t="str">
        <f t="shared" si="41"/>
        <v/>
      </c>
      <c r="AJ77" s="130">
        <f t="shared" si="62"/>
        <v>37.41476764864538</v>
      </c>
      <c r="AK77" s="30">
        <f>IF(AND(AJ4=0,AJ77&gt;=0), "",AJ77/AJ4)</f>
        <v>6.6524713354631625E-4</v>
      </c>
      <c r="AL77" s="47">
        <f>IF(AND(AJ124=0,AJ77&gt;=0),"",AJ77/AJ124)</f>
        <v>1.4117610753576447E-3</v>
      </c>
      <c r="AM77" s="129">
        <f>+'N EERR LOS NA'!H130</f>
        <v>22.442707474069962</v>
      </c>
      <c r="AN77" s="30">
        <f>IF(AND(AM4=0,AM77&gt;=0), "",AM77/AM4)</f>
        <v>1.953424053736612E-3</v>
      </c>
      <c r="AO77" s="47">
        <f>IF(AND(AM124=0,AM77&gt;=0),"",AM77/AM124)</f>
        <v>3.1339261687594218E-3</v>
      </c>
      <c r="AP77" s="30">
        <f t="shared" si="42"/>
        <v>1</v>
      </c>
      <c r="AQ77" s="130">
        <f t="shared" si="63"/>
        <v>59.857475122715343</v>
      </c>
      <c r="AR77" s="30">
        <f>IF(AND(AQ4=0,AQ77&gt;=0), "",AQ77/AQ4)</f>
        <v>8.8375543115906858E-4</v>
      </c>
      <c r="AS77" s="47">
        <f>IF(AND(AQ124=0,AQ77&gt;=0),"",AQ77/AQ124)</f>
        <v>1.7781169907982908E-3</v>
      </c>
      <c r="AT77" s="131">
        <f t="shared" si="52"/>
        <v>0</v>
      </c>
      <c r="AU77" s="30" t="str">
        <f>IF(AND(AT4=0,AT77&gt;=0), "",AT77/AT4)</f>
        <v/>
      </c>
      <c r="AV77" s="47">
        <f t="shared" si="23"/>
        <v>1</v>
      </c>
      <c r="AW77" s="131">
        <f t="shared" si="40"/>
        <v>9.9762458537858905</v>
      </c>
      <c r="AX77" s="30">
        <f>IF(AND(AW4=0,AW77&gt;=0), "",AW77/AW4)</f>
        <v>8.8375543115906858E-4</v>
      </c>
      <c r="AY77" s="47">
        <f>IF(AND(AW124=0,AW77&gt;=0),"",AW77/AW124)</f>
        <v>1.7781169907982904E-3</v>
      </c>
      <c r="AZ77" s="131">
        <f t="shared" si="53"/>
        <v>0</v>
      </c>
      <c r="BA77" s="30" t="str">
        <f>IF(AND(AZ4=0,AZ77&gt;=0), "",AZ77/AZ4)</f>
        <v/>
      </c>
      <c r="BB77" s="47">
        <f t="shared" si="24"/>
        <v>1</v>
      </c>
      <c r="BC77" s="129">
        <f>+'N EERR LOS NA'!I130</f>
        <v>0</v>
      </c>
      <c r="BD77" s="30" t="str">
        <f>IF(AND(BC4=0,BC77&gt;=0), "",BC77/BC4)</f>
        <v/>
      </c>
      <c r="BE77" s="47" t="str">
        <f>IF(AND(BC124=0,BC77&gt;=0),"",BC77/BC124)</f>
        <v/>
      </c>
      <c r="BF77" s="30">
        <f t="shared" si="25"/>
        <v>-1</v>
      </c>
      <c r="BG77" s="130">
        <f t="shared" si="54"/>
        <v>59.857475122715343</v>
      </c>
      <c r="BH77" s="30">
        <f>IF(AND(BG4=0,BG77&gt;=0), "",BG77/BG4)</f>
        <v>8.8375543115906858E-4</v>
      </c>
      <c r="BI77" s="47">
        <f>IF(AND(BG124=0,BG77&gt;=0),"",BG77/BG124)</f>
        <v>1.7781169907982908E-3</v>
      </c>
      <c r="BJ77" s="129">
        <f>+'N EERR LOS NA'!J130</f>
        <v>0</v>
      </c>
      <c r="BK77" s="30" t="str">
        <f>IF(AND(BJ4=0,BJ77&gt;=0), "",BJ77/BJ4)</f>
        <v/>
      </c>
      <c r="BL77" s="47" t="str">
        <f>IF(AND(BJ124=0,BJ77&gt;=0),"",BJ77/BJ124)</f>
        <v/>
      </c>
      <c r="BM77" s="30" t="str">
        <f t="shared" si="43"/>
        <v/>
      </c>
      <c r="BN77" s="130">
        <f t="shared" si="55"/>
        <v>59.857475122715343</v>
      </c>
      <c r="BO77" s="30">
        <f>IF(AND(BN4=0,BN77&gt;=0), "",BN77/BN4)</f>
        <v>8.8375543115906858E-4</v>
      </c>
      <c r="BP77" s="47">
        <f>IF(AND(BN124=0,BN77&gt;=0),"",BN77/BN124)</f>
        <v>1.7781169907982908E-3</v>
      </c>
      <c r="BQ77" s="129">
        <f>+'N EERR LOS NA'!K130</f>
        <v>0</v>
      </c>
      <c r="BR77" s="30" t="str">
        <f>IF(AND(BQ4=0,BQ77&gt;=0), "",BQ77/BQ4)</f>
        <v/>
      </c>
      <c r="BS77" s="47" t="str">
        <f>IF(AND(BQ124=0,BQ77&gt;=0),"",BQ77/BQ124)</f>
        <v/>
      </c>
      <c r="BT77" s="30" t="str">
        <f t="shared" si="44"/>
        <v/>
      </c>
      <c r="BU77" s="130">
        <f t="shared" si="56"/>
        <v>59.857475122715343</v>
      </c>
      <c r="BV77" s="30">
        <f>IF(AND(BU4=0,BU77&gt;=0), "",BU77/BU4)</f>
        <v>8.8375543115906858E-4</v>
      </c>
      <c r="BW77" s="47">
        <f>IF(AND(BU124=0,BU77&gt;=0),"",BU77/BU124)</f>
        <v>1.7781169907982908E-3</v>
      </c>
      <c r="BX77" s="131">
        <f t="shared" si="57"/>
        <v>0</v>
      </c>
      <c r="BY77" s="30" t="str">
        <f>IF(AND(BX4=0,BX77&gt;=0), "",BX77/BX4)</f>
        <v/>
      </c>
      <c r="BZ77" s="47">
        <f t="shared" si="45"/>
        <v>1</v>
      </c>
      <c r="CA77" s="129">
        <f>+'N EERR LOS NA'!L130</f>
        <v>0</v>
      </c>
      <c r="CB77" s="30" t="str">
        <f>IF(AND(CA4=0,CA77&gt;=0), "",CA77/CA4)</f>
        <v/>
      </c>
      <c r="CC77" s="47" t="str">
        <f>IF(AND(CA124=0,CA77&gt;=0),"",CA77/CA124)</f>
        <v/>
      </c>
      <c r="CD77" s="30" t="str">
        <f t="shared" si="26"/>
        <v/>
      </c>
      <c r="CE77" s="130">
        <f t="shared" si="58"/>
        <v>59.857475122715343</v>
      </c>
      <c r="CF77" s="30">
        <f>IF(AND(CE4=0,CE77&gt;=0), "",CE77/CE4)</f>
        <v>8.8375543115906858E-4</v>
      </c>
      <c r="CG77" s="47">
        <f>IF(AND(CE124=0,CE77&gt;=0),"",CE77/CE124)</f>
        <v>1.7781169907982908E-3</v>
      </c>
      <c r="CH77" s="129">
        <f>+'N EERR LOS NA'!M130</f>
        <v>0</v>
      </c>
      <c r="CI77" s="30" t="str">
        <f>IF(AND(CH4=0,CH77&gt;=0), "",CH77/CH4)</f>
        <v/>
      </c>
      <c r="CJ77" s="47" t="str">
        <f>IF(AND(CH124=0,CH77&gt;=0),"",CH77/CH124)</f>
        <v/>
      </c>
      <c r="CK77" s="30" t="str">
        <f t="shared" si="46"/>
        <v/>
      </c>
      <c r="CL77" s="130">
        <f t="shared" si="59"/>
        <v>59.857475122715343</v>
      </c>
      <c r="CM77" s="30">
        <f>IF(AND(CL4=0,CL77&gt;=0), "",CL77/CL4)</f>
        <v>8.8375543115906858E-4</v>
      </c>
      <c r="CN77" s="47">
        <f>IF(AND(CL124=0,CL77&gt;=0),"",CL77/CL124)</f>
        <v>1.7781169907982908E-3</v>
      </c>
      <c r="CO77" s="129">
        <f>+'N EERR LOS NA'!N130</f>
        <v>0</v>
      </c>
      <c r="CP77" s="30" t="str">
        <f>IF(AND(CO4=0,CO77&gt;=0), "",CO77/CO4)</f>
        <v/>
      </c>
      <c r="CQ77" s="47" t="str">
        <f>IF(AND(CO124=0,CO77&gt;=0),"",CO77/CO124)</f>
        <v/>
      </c>
      <c r="CR77" s="30" t="str">
        <f t="shared" si="47"/>
        <v/>
      </c>
      <c r="CS77" s="130">
        <f t="shared" si="60"/>
        <v>59.857475122715343</v>
      </c>
      <c r="CT77" s="30">
        <f>IF(AND(CS4=0,CS77&gt;=0), "",CS77/CS4)</f>
        <v>8.8375543115906858E-4</v>
      </c>
      <c r="CU77" s="47">
        <f>IF(AND(CS124=0,CS77&gt;=0),"",CS77/CS124)</f>
        <v>1.7781169907982908E-3</v>
      </c>
      <c r="CV77" s="131">
        <f t="shared" si="61"/>
        <v>0</v>
      </c>
      <c r="CW77" s="30" t="str">
        <f>IF(AND(CV4=0,CV77&gt;=0), "",CV77/CV4)</f>
        <v/>
      </c>
      <c r="CX77" s="47">
        <f t="shared" si="48"/>
        <v>1</v>
      </c>
    </row>
    <row r="78" spans="1:102" hidden="1" outlineLevel="1" x14ac:dyDescent="0.3">
      <c r="A78" s="29" t="s">
        <v>72</v>
      </c>
      <c r="B78" s="129">
        <f>+'N EERR LOS NA'!B131</f>
        <v>0</v>
      </c>
      <c r="C78" s="30" t="str">
        <f>IF(AND(B4=0,B78&gt;=0), "",B78/B4)</f>
        <v/>
      </c>
      <c r="D78" s="47" t="str">
        <f>IF(AND(B124=0,B78&gt;=0),"",B78/B124)</f>
        <v/>
      </c>
      <c r="E78" s="129">
        <f>+'N EERR LOS NA'!C131</f>
        <v>9.0094000999833384</v>
      </c>
      <c r="F78" s="30">
        <f>IF(AND(E4=0,E78&gt;=0), "",E78/E4)</f>
        <v>1.8478826028257751E-3</v>
      </c>
      <c r="G78" s="47">
        <f>IF(AND(E124=0,E78&gt;=0),"",E78/E124)</f>
        <v>1.8520719164974464E-3</v>
      </c>
      <c r="H78" s="129">
        <f>+'N EERR LOS NA'!D131</f>
        <v>0</v>
      </c>
      <c r="I78" s="30">
        <f>IF(AND(H4=0,H78&gt;=0), "",H78/H4)</f>
        <v>0</v>
      </c>
      <c r="J78" s="47">
        <f>IF(AND(H124=0,H78&gt;=0),"",H78/H124)</f>
        <v>0</v>
      </c>
      <c r="K78" s="30">
        <f t="shared" si="19"/>
        <v>-1</v>
      </c>
      <c r="L78" s="130">
        <f t="shared" si="49"/>
        <v>9.0094000999833384</v>
      </c>
      <c r="M78" s="30">
        <f>IF(AND(L4=0,L78&gt;=0), "",L78/L4)</f>
        <v>5.5702985553648466E-4</v>
      </c>
      <c r="N78" s="47">
        <f>IF(AND(L124=0,L78&gt;=0),"",L78/L124)</f>
        <v>9.1910374512084523E-4</v>
      </c>
      <c r="O78" s="129">
        <f>+'N EERR LOS NA'!E131</f>
        <v>0</v>
      </c>
      <c r="P78" s="30">
        <f>IF(AND(O4=0,O78&gt;=0), "",O78/O4)</f>
        <v>0</v>
      </c>
      <c r="Q78" s="47">
        <f>IF(AND(O124=0,O78&gt;=0),"",O78/O124)</f>
        <v>0</v>
      </c>
      <c r="R78" s="30" t="str">
        <f t="shared" si="20"/>
        <v/>
      </c>
      <c r="S78" s="130">
        <f t="shared" si="50"/>
        <v>9.0094000999833384</v>
      </c>
      <c r="T78" s="30">
        <f>IF(AND(S4=0,S78&gt;=0), "",S78/S4)</f>
        <v>4.0180995233930002E-4</v>
      </c>
      <c r="U78" s="47">
        <f>IF(AND(S124=0,S78&gt;=0),"",S78/S124)</f>
        <v>6.0253606048252261E-4</v>
      </c>
      <c r="V78" s="131"/>
      <c r="W78" s="30" t="str">
        <f>IF(AND(V4=0,V78&gt;=0), "",V78/V4)</f>
        <v/>
      </c>
      <c r="X78" s="47">
        <f t="shared" si="21"/>
        <v>1</v>
      </c>
      <c r="Y78" s="129">
        <f>+'N EERR LOS NA'!F131</f>
        <v>0</v>
      </c>
      <c r="Z78" s="30">
        <f>IF(AND(Y4=0,Y78&gt;=0), "",Y78/Y4)</f>
        <v>0</v>
      </c>
      <c r="AA78" s="47">
        <f>IF(AND(Y124=0,Y78&gt;=0),"",Y78/Y124)</f>
        <v>0</v>
      </c>
      <c r="AB78" s="30" t="str">
        <f t="shared" si="22"/>
        <v/>
      </c>
      <c r="AC78" s="130">
        <f t="shared" si="51"/>
        <v>9.0094000999833384</v>
      </c>
      <c r="AD78" s="30">
        <f>IF(AND(AC4=0,AC78&gt;=0), "",AC78/AC4)</f>
        <v>2.1139703850003109E-4</v>
      </c>
      <c r="AE78" s="47">
        <f>IF(AND(AC124=0,AC78&gt;=0),"",AC78/AC124)</f>
        <v>4.3975765652171317E-4</v>
      </c>
      <c r="AF78" s="129">
        <f>+'N EERR LOS NA'!G131</f>
        <v>9.5409647891442955</v>
      </c>
      <c r="AG78" s="30">
        <f>IF(AND(AF4=0,AF78&gt;=0), "",AF78/AF4)</f>
        <v>7.0033018152425286E-4</v>
      </c>
      <c r="AH78" s="47">
        <f>IF(AND(AF124=0,AF78&gt;=0),"",AF78/AF124)</f>
        <v>1.5861947902380685E-3</v>
      </c>
      <c r="AI78" s="30">
        <f t="shared" si="41"/>
        <v>1</v>
      </c>
      <c r="AJ78" s="130">
        <f t="shared" si="62"/>
        <v>18.550364889127636</v>
      </c>
      <c r="AK78" s="30">
        <f>IF(AND(AJ4=0,AJ78&gt;=0), "",AJ78/AJ4)</f>
        <v>3.2983171737476191E-4</v>
      </c>
      <c r="AL78" s="47">
        <f>IF(AND(AJ124=0,AJ78&gt;=0),"",AJ78/AJ124)</f>
        <v>6.9995578564283024E-4</v>
      </c>
      <c r="AM78" s="129">
        <f>+'N EERR LOS NA'!H131</f>
        <v>0</v>
      </c>
      <c r="AN78" s="30">
        <f>IF(AND(AM4=0,AM78&gt;=0), "",AM78/AM4)</f>
        <v>0</v>
      </c>
      <c r="AO78" s="47">
        <f>IF(AND(AM124=0,AM78&gt;=0),"",AM78/AM124)</f>
        <v>0</v>
      </c>
      <c r="AP78" s="30">
        <f t="shared" si="42"/>
        <v>-1</v>
      </c>
      <c r="AQ78" s="130">
        <f t="shared" si="63"/>
        <v>18.550364889127636</v>
      </c>
      <c r="AR78" s="30">
        <f>IF(AND(AQ4=0,AQ78&gt;=0), "",AQ78/AQ4)</f>
        <v>2.7388368265015043E-4</v>
      </c>
      <c r="AS78" s="47">
        <f>IF(AND(AQ124=0,AQ78&gt;=0),"",AQ78/AQ124)</f>
        <v>5.5105429902018224E-4</v>
      </c>
      <c r="AT78" s="131">
        <f t="shared" si="52"/>
        <v>0</v>
      </c>
      <c r="AU78" s="30" t="str">
        <f>IF(AND(AT4=0,AT78&gt;=0), "",AT78/AT4)</f>
        <v/>
      </c>
      <c r="AV78" s="47">
        <f t="shared" si="23"/>
        <v>1</v>
      </c>
      <c r="AW78" s="131">
        <f t="shared" si="40"/>
        <v>3.0917274815212727</v>
      </c>
      <c r="AX78" s="30">
        <f>IF(AND(AW4=0,AW78&gt;=0), "",AW78/AW4)</f>
        <v>2.7388368265015043E-4</v>
      </c>
      <c r="AY78" s="47">
        <f>IF(AND(AW124=0,AW78&gt;=0),"",AW78/AW124)</f>
        <v>5.5105429902018214E-4</v>
      </c>
      <c r="AZ78" s="131">
        <f t="shared" si="53"/>
        <v>0</v>
      </c>
      <c r="BA78" s="30" t="str">
        <f>IF(AND(AZ4=0,AZ78&gt;=0), "",AZ78/AZ4)</f>
        <v/>
      </c>
      <c r="BB78" s="47">
        <f t="shared" si="24"/>
        <v>1</v>
      </c>
      <c r="BC78" s="129">
        <f>+'N EERR LOS NA'!I131</f>
        <v>0</v>
      </c>
      <c r="BD78" s="30" t="str">
        <f>IF(AND(BC4=0,BC78&gt;=0), "",BC78/BC4)</f>
        <v/>
      </c>
      <c r="BE78" s="47" t="str">
        <f>IF(AND(BC124=0,BC78&gt;=0),"",BC78/BC124)</f>
        <v/>
      </c>
      <c r="BF78" s="30" t="str">
        <f t="shared" si="25"/>
        <v/>
      </c>
      <c r="BG78" s="130">
        <f t="shared" si="54"/>
        <v>18.550364889127636</v>
      </c>
      <c r="BH78" s="30">
        <f>IF(AND(BG4=0,BG78&gt;=0), "",BG78/BG4)</f>
        <v>2.7388368265015043E-4</v>
      </c>
      <c r="BI78" s="47">
        <f>IF(AND(BG124=0,BG78&gt;=0),"",BG78/BG124)</f>
        <v>5.5105429902018224E-4</v>
      </c>
      <c r="BJ78" s="129">
        <f>+'N EERR LOS NA'!J131</f>
        <v>0</v>
      </c>
      <c r="BK78" s="30" t="str">
        <f>IF(AND(BJ4=0,BJ78&gt;=0), "",BJ78/BJ4)</f>
        <v/>
      </c>
      <c r="BL78" s="47" t="str">
        <f>IF(AND(BJ124=0,BJ78&gt;=0),"",BJ78/BJ124)</f>
        <v/>
      </c>
      <c r="BM78" s="30" t="str">
        <f t="shared" si="43"/>
        <v/>
      </c>
      <c r="BN78" s="130">
        <f t="shared" si="55"/>
        <v>18.550364889127636</v>
      </c>
      <c r="BO78" s="30">
        <f>IF(AND(BN4=0,BN78&gt;=0), "",BN78/BN4)</f>
        <v>2.7388368265015043E-4</v>
      </c>
      <c r="BP78" s="47">
        <f>IF(AND(BN124=0,BN78&gt;=0),"",BN78/BN124)</f>
        <v>5.5105429902018224E-4</v>
      </c>
      <c r="BQ78" s="129">
        <f>+'N EERR LOS NA'!K131</f>
        <v>0</v>
      </c>
      <c r="BR78" s="30" t="str">
        <f>IF(AND(BQ4=0,BQ78&gt;=0), "",BQ78/BQ4)</f>
        <v/>
      </c>
      <c r="BS78" s="47" t="str">
        <f>IF(AND(BQ124=0,BQ78&gt;=0),"",BQ78/BQ124)</f>
        <v/>
      </c>
      <c r="BT78" s="30" t="str">
        <f t="shared" si="44"/>
        <v/>
      </c>
      <c r="BU78" s="130">
        <f t="shared" si="56"/>
        <v>18.550364889127636</v>
      </c>
      <c r="BV78" s="30">
        <f>IF(AND(BU4=0,BU78&gt;=0), "",BU78/BU4)</f>
        <v>2.7388368265015043E-4</v>
      </c>
      <c r="BW78" s="47">
        <f>IF(AND(BU124=0,BU78&gt;=0),"",BU78/BU124)</f>
        <v>5.5105429902018224E-4</v>
      </c>
      <c r="BX78" s="131">
        <f t="shared" si="57"/>
        <v>0</v>
      </c>
      <c r="BY78" s="30" t="str">
        <f>IF(AND(BX4=0,BX78&gt;=0), "",BX78/BX4)</f>
        <v/>
      </c>
      <c r="BZ78" s="47">
        <f t="shared" si="45"/>
        <v>1</v>
      </c>
      <c r="CA78" s="129">
        <f>+'N EERR LOS NA'!L131</f>
        <v>0</v>
      </c>
      <c r="CB78" s="30" t="str">
        <f>IF(AND(CA4=0,CA78&gt;=0), "",CA78/CA4)</f>
        <v/>
      </c>
      <c r="CC78" s="47" t="str">
        <f>IF(AND(CA124=0,CA78&gt;=0),"",CA78/CA124)</f>
        <v/>
      </c>
      <c r="CD78" s="30" t="str">
        <f t="shared" si="26"/>
        <v/>
      </c>
      <c r="CE78" s="130">
        <f t="shared" si="58"/>
        <v>18.550364889127636</v>
      </c>
      <c r="CF78" s="30">
        <f>IF(AND(CE4=0,CE78&gt;=0), "",CE78/CE4)</f>
        <v>2.7388368265015043E-4</v>
      </c>
      <c r="CG78" s="47">
        <f>IF(AND(CE124=0,CE78&gt;=0),"",CE78/CE124)</f>
        <v>5.5105429902018224E-4</v>
      </c>
      <c r="CH78" s="129">
        <f>+'N EERR LOS NA'!M131</f>
        <v>0</v>
      </c>
      <c r="CI78" s="30" t="str">
        <f>IF(AND(CH4=0,CH78&gt;=0), "",CH78/CH4)</f>
        <v/>
      </c>
      <c r="CJ78" s="47" t="str">
        <f>IF(AND(CH124=0,CH78&gt;=0),"",CH78/CH124)</f>
        <v/>
      </c>
      <c r="CK78" s="30" t="str">
        <f t="shared" si="46"/>
        <v/>
      </c>
      <c r="CL78" s="130">
        <f t="shared" si="59"/>
        <v>18.550364889127636</v>
      </c>
      <c r="CM78" s="30">
        <f>IF(AND(CL4=0,CL78&gt;=0), "",CL78/CL4)</f>
        <v>2.7388368265015043E-4</v>
      </c>
      <c r="CN78" s="47">
        <f>IF(AND(CL124=0,CL78&gt;=0),"",CL78/CL124)</f>
        <v>5.5105429902018224E-4</v>
      </c>
      <c r="CO78" s="129">
        <f>+'N EERR LOS NA'!N131</f>
        <v>0</v>
      </c>
      <c r="CP78" s="30" t="str">
        <f>IF(AND(CO4=0,CO78&gt;=0), "",CO78/CO4)</f>
        <v/>
      </c>
      <c r="CQ78" s="47" t="str">
        <f>IF(AND(CO124=0,CO78&gt;=0),"",CO78/CO124)</f>
        <v/>
      </c>
      <c r="CR78" s="30" t="str">
        <f t="shared" si="47"/>
        <v/>
      </c>
      <c r="CS78" s="130">
        <f t="shared" si="60"/>
        <v>18.550364889127636</v>
      </c>
      <c r="CT78" s="30">
        <f>IF(AND(CS4=0,CS78&gt;=0), "",CS78/CS4)</f>
        <v>2.7388368265015043E-4</v>
      </c>
      <c r="CU78" s="47">
        <f>IF(AND(CS124=0,CS78&gt;=0),"",CS78/CS124)</f>
        <v>5.5105429902018224E-4</v>
      </c>
      <c r="CV78" s="131">
        <f t="shared" si="61"/>
        <v>0</v>
      </c>
      <c r="CW78" s="30" t="str">
        <f>IF(AND(CV4=0,CV78&gt;=0), "",CV78/CV4)</f>
        <v/>
      </c>
      <c r="CX78" s="47">
        <f t="shared" si="48"/>
        <v>1</v>
      </c>
    </row>
    <row r="79" spans="1:102" hidden="1" outlineLevel="1" x14ac:dyDescent="0.3">
      <c r="A79" s="29" t="s">
        <v>73</v>
      </c>
      <c r="B79" s="129">
        <f>+'N EERR LOS NA'!B132</f>
        <v>0</v>
      </c>
      <c r="C79" s="30" t="str">
        <f>IF(AND(B4=0,B79&gt;=0), "",B79/B4)</f>
        <v/>
      </c>
      <c r="D79" s="47" t="str">
        <f>IF(AND(B124=0,B79&gt;=0),"",B79/B124)</f>
        <v/>
      </c>
      <c r="E79" s="129">
        <f>+'N EERR LOS NA'!C132</f>
        <v>0</v>
      </c>
      <c r="F79" s="30">
        <f>IF(AND(E4=0,E79&gt;=0), "",E79/E4)</f>
        <v>0</v>
      </c>
      <c r="G79" s="47">
        <f>IF(AND(E124=0,E79&gt;=0),"",E79/E124)</f>
        <v>0</v>
      </c>
      <c r="H79" s="129">
        <f>+'N EERR LOS NA'!D132</f>
        <v>0</v>
      </c>
      <c r="I79" s="30">
        <f>IF(AND(H4=0,H79&gt;=0), "",H79/H4)</f>
        <v>0</v>
      </c>
      <c r="J79" s="47">
        <f>IF(AND(H124=0,H79&gt;=0),"",H79/H124)</f>
        <v>0</v>
      </c>
      <c r="K79" s="30" t="str">
        <f t="shared" si="19"/>
        <v/>
      </c>
      <c r="L79" s="130">
        <f t="shared" si="49"/>
        <v>0</v>
      </c>
      <c r="M79" s="30">
        <f>IF(AND(L4=0,L79&gt;=0), "",L79/L4)</f>
        <v>0</v>
      </c>
      <c r="N79" s="47">
        <f>IF(AND(L124=0,L79&gt;=0),"",L79/L124)</f>
        <v>0</v>
      </c>
      <c r="O79" s="129">
        <f>+'N EERR LOS NA'!E132</f>
        <v>0</v>
      </c>
      <c r="P79" s="30">
        <f>IF(AND(O4=0,O79&gt;=0), "",O79/O4)</f>
        <v>0</v>
      </c>
      <c r="Q79" s="47">
        <f>IF(AND(O124=0,O79&gt;=0),"",O79/O124)</f>
        <v>0</v>
      </c>
      <c r="R79" s="30" t="str">
        <f t="shared" si="20"/>
        <v/>
      </c>
      <c r="S79" s="130">
        <f t="shared" si="50"/>
        <v>0</v>
      </c>
      <c r="T79" s="30">
        <f>IF(AND(S4=0,S79&gt;=0), "",S79/S4)</f>
        <v>0</v>
      </c>
      <c r="U79" s="47">
        <f>IF(AND(S124=0,S79&gt;=0),"",S79/S124)</f>
        <v>0</v>
      </c>
      <c r="V79" s="131"/>
      <c r="W79" s="30" t="str">
        <f>IF(AND(V4=0,V79&gt;=0), "",V79/V4)</f>
        <v/>
      </c>
      <c r="X79" s="47" t="str">
        <f t="shared" si="21"/>
        <v/>
      </c>
      <c r="Y79" s="129">
        <f>+'N EERR LOS NA'!F132</f>
        <v>0</v>
      </c>
      <c r="Z79" s="30">
        <f>IF(AND(Y4=0,Y79&gt;=0), "",Y79/Y4)</f>
        <v>0</v>
      </c>
      <c r="AA79" s="47">
        <f>IF(AND(Y124=0,Y79&gt;=0),"",Y79/Y124)</f>
        <v>0</v>
      </c>
      <c r="AB79" s="30" t="str">
        <f t="shared" si="22"/>
        <v/>
      </c>
      <c r="AC79" s="130">
        <f t="shared" si="51"/>
        <v>0</v>
      </c>
      <c r="AD79" s="30">
        <f>IF(AND(AC4=0,AC79&gt;=0), "",AC79/AC4)</f>
        <v>0</v>
      </c>
      <c r="AE79" s="47">
        <f>IF(AND(AC124=0,AC79&gt;=0),"",AC79/AC124)</f>
        <v>0</v>
      </c>
      <c r="AF79" s="129">
        <f>+'N EERR LOS NA'!G132</f>
        <v>0</v>
      </c>
      <c r="AG79" s="30">
        <f>IF(AND(AF4=0,AF79&gt;=0), "",AF79/AF4)</f>
        <v>0</v>
      </c>
      <c r="AH79" s="47">
        <f>IF(AND(AF124=0,AF79&gt;=0),"",AF79/AF124)</f>
        <v>0</v>
      </c>
      <c r="AI79" s="30" t="str">
        <f t="shared" si="41"/>
        <v/>
      </c>
      <c r="AJ79" s="130">
        <f t="shared" si="62"/>
        <v>0</v>
      </c>
      <c r="AK79" s="30">
        <f>IF(AND(AJ4=0,AJ79&gt;=0), "",AJ79/AJ4)</f>
        <v>0</v>
      </c>
      <c r="AL79" s="47">
        <f>IF(AND(AJ124=0,AJ79&gt;=0),"",AJ79/AJ124)</f>
        <v>0</v>
      </c>
      <c r="AM79" s="129">
        <f>+'N EERR LOS NA'!H132</f>
        <v>0</v>
      </c>
      <c r="AN79" s="30">
        <f>IF(AND(AM4=0,AM79&gt;=0), "",AM79/AM4)</f>
        <v>0</v>
      </c>
      <c r="AO79" s="47">
        <f>IF(AND(AM124=0,AM79&gt;=0),"",AM79/AM124)</f>
        <v>0</v>
      </c>
      <c r="AP79" s="30" t="str">
        <f t="shared" si="42"/>
        <v/>
      </c>
      <c r="AQ79" s="130">
        <f t="shared" si="63"/>
        <v>0</v>
      </c>
      <c r="AR79" s="30">
        <f>IF(AND(AQ4=0,AQ79&gt;=0), "",AQ79/AQ4)</f>
        <v>0</v>
      </c>
      <c r="AS79" s="47">
        <f>IF(AND(AQ124=0,AQ79&gt;=0),"",AQ79/AQ124)</f>
        <v>0</v>
      </c>
      <c r="AT79" s="131">
        <f t="shared" si="52"/>
        <v>0</v>
      </c>
      <c r="AU79" s="30" t="str">
        <f>IF(AND(AT4=0,AT79&gt;=0), "",AT79/AT4)</f>
        <v/>
      </c>
      <c r="AV79" s="47" t="str">
        <f t="shared" si="23"/>
        <v/>
      </c>
      <c r="AW79" s="131">
        <f t="shared" si="40"/>
        <v>0</v>
      </c>
      <c r="AX79" s="30">
        <f>IF(AND(AW4=0,AW79&gt;=0), "",AW79/AW4)</f>
        <v>0</v>
      </c>
      <c r="AY79" s="47">
        <f>IF(AND(AW124=0,AW79&gt;=0),"",AW79/AW124)</f>
        <v>0</v>
      </c>
      <c r="AZ79" s="131">
        <f t="shared" si="53"/>
        <v>0</v>
      </c>
      <c r="BA79" s="30" t="str">
        <f>IF(AND(AZ4=0,AZ79&gt;=0), "",AZ79/AZ4)</f>
        <v/>
      </c>
      <c r="BB79" s="47" t="str">
        <f t="shared" si="24"/>
        <v/>
      </c>
      <c r="BC79" s="129">
        <f>+'N EERR LOS NA'!I132</f>
        <v>0</v>
      </c>
      <c r="BD79" s="30" t="str">
        <f>IF(AND(BC4=0,BC79&gt;=0), "",BC79/BC4)</f>
        <v/>
      </c>
      <c r="BE79" s="47" t="str">
        <f>IF(AND(BC124=0,BC79&gt;=0),"",BC79/BC124)</f>
        <v/>
      </c>
      <c r="BF79" s="30" t="str">
        <f t="shared" si="25"/>
        <v/>
      </c>
      <c r="BG79" s="130">
        <f t="shared" si="54"/>
        <v>0</v>
      </c>
      <c r="BH79" s="30">
        <f>IF(AND(BG4=0,BG79&gt;=0), "",BG79/BG4)</f>
        <v>0</v>
      </c>
      <c r="BI79" s="47">
        <f>IF(AND(BG124=0,BG79&gt;=0),"",BG79/BG124)</f>
        <v>0</v>
      </c>
      <c r="BJ79" s="129">
        <f>+'N EERR LOS NA'!J132</f>
        <v>0</v>
      </c>
      <c r="BK79" s="30" t="str">
        <f>IF(AND(BJ4=0,BJ79&gt;=0), "",BJ79/BJ4)</f>
        <v/>
      </c>
      <c r="BL79" s="47" t="str">
        <f>IF(AND(BJ124=0,BJ79&gt;=0),"",BJ79/BJ124)</f>
        <v/>
      </c>
      <c r="BM79" s="30" t="str">
        <f t="shared" si="43"/>
        <v/>
      </c>
      <c r="BN79" s="130">
        <f t="shared" si="55"/>
        <v>0</v>
      </c>
      <c r="BO79" s="30">
        <f>IF(AND(BN4=0,BN79&gt;=0), "",BN79/BN4)</f>
        <v>0</v>
      </c>
      <c r="BP79" s="47">
        <f>IF(AND(BN124=0,BN79&gt;=0),"",BN79/BN124)</f>
        <v>0</v>
      </c>
      <c r="BQ79" s="129">
        <f>+'N EERR LOS NA'!K132</f>
        <v>0</v>
      </c>
      <c r="BR79" s="30" t="str">
        <f>IF(AND(BQ4=0,BQ79&gt;=0), "",BQ79/BQ4)</f>
        <v/>
      </c>
      <c r="BS79" s="47" t="str">
        <f>IF(AND(BQ124=0,BQ79&gt;=0),"",BQ79/BQ124)</f>
        <v/>
      </c>
      <c r="BT79" s="30" t="str">
        <f t="shared" si="44"/>
        <v/>
      </c>
      <c r="BU79" s="130">
        <f t="shared" si="56"/>
        <v>0</v>
      </c>
      <c r="BV79" s="30">
        <f>IF(AND(BU4=0,BU79&gt;=0), "",BU79/BU4)</f>
        <v>0</v>
      </c>
      <c r="BW79" s="47">
        <f>IF(AND(BU124=0,BU79&gt;=0),"",BU79/BU124)</f>
        <v>0</v>
      </c>
      <c r="BX79" s="131">
        <f t="shared" si="57"/>
        <v>0</v>
      </c>
      <c r="BY79" s="30" t="str">
        <f>IF(AND(BX4=0,BX79&gt;=0), "",BX79/BX4)</f>
        <v/>
      </c>
      <c r="BZ79" s="47" t="str">
        <f t="shared" si="45"/>
        <v/>
      </c>
      <c r="CA79" s="129">
        <f>+'N EERR LOS NA'!L132</f>
        <v>0</v>
      </c>
      <c r="CB79" s="30" t="str">
        <f>IF(AND(CA4=0,CA79&gt;=0), "",CA79/CA4)</f>
        <v/>
      </c>
      <c r="CC79" s="47" t="str">
        <f>IF(AND(CA124=0,CA79&gt;=0),"",CA79/CA124)</f>
        <v/>
      </c>
      <c r="CD79" s="30" t="str">
        <f t="shared" si="26"/>
        <v/>
      </c>
      <c r="CE79" s="130">
        <f t="shared" si="58"/>
        <v>0</v>
      </c>
      <c r="CF79" s="30">
        <f>IF(AND(CE4=0,CE79&gt;=0), "",CE79/CE4)</f>
        <v>0</v>
      </c>
      <c r="CG79" s="47">
        <f>IF(AND(CE124=0,CE79&gt;=0),"",CE79/CE124)</f>
        <v>0</v>
      </c>
      <c r="CH79" s="129">
        <f>+'N EERR LOS NA'!M132</f>
        <v>0</v>
      </c>
      <c r="CI79" s="30" t="str">
        <f>IF(AND(CH4=0,CH79&gt;=0), "",CH79/CH4)</f>
        <v/>
      </c>
      <c r="CJ79" s="47" t="str">
        <f>IF(AND(CH124=0,CH79&gt;=0),"",CH79/CH124)</f>
        <v/>
      </c>
      <c r="CK79" s="30" t="str">
        <f t="shared" si="46"/>
        <v/>
      </c>
      <c r="CL79" s="130">
        <f t="shared" si="59"/>
        <v>0</v>
      </c>
      <c r="CM79" s="30">
        <f>IF(AND(CL4=0,CL79&gt;=0), "",CL79/CL4)</f>
        <v>0</v>
      </c>
      <c r="CN79" s="47">
        <f>IF(AND(CL124=0,CL79&gt;=0),"",CL79/CL124)</f>
        <v>0</v>
      </c>
      <c r="CO79" s="129">
        <f>+'N EERR LOS NA'!N132</f>
        <v>0</v>
      </c>
      <c r="CP79" s="30" t="str">
        <f>IF(AND(CO4=0,CO79&gt;=0), "",CO79/CO4)</f>
        <v/>
      </c>
      <c r="CQ79" s="47" t="str">
        <f>IF(AND(CO124=0,CO79&gt;=0),"",CO79/CO124)</f>
        <v/>
      </c>
      <c r="CR79" s="30" t="str">
        <f t="shared" si="47"/>
        <v/>
      </c>
      <c r="CS79" s="130">
        <f t="shared" si="60"/>
        <v>0</v>
      </c>
      <c r="CT79" s="30">
        <f>IF(AND(CS4=0,CS79&gt;=0), "",CS79/CS4)</f>
        <v>0</v>
      </c>
      <c r="CU79" s="47">
        <f>IF(AND(CS124=0,CS79&gt;=0),"",CS79/CS124)</f>
        <v>0</v>
      </c>
      <c r="CV79" s="131">
        <f t="shared" si="61"/>
        <v>0</v>
      </c>
      <c r="CW79" s="30" t="str">
        <f>IF(AND(CV4=0,CV79&gt;=0), "",CV79/CV4)</f>
        <v/>
      </c>
      <c r="CX79" s="47" t="str">
        <f t="shared" si="48"/>
        <v/>
      </c>
    </row>
    <row r="80" spans="1:102" hidden="1" outlineLevel="1" x14ac:dyDescent="0.3">
      <c r="A80" s="29" t="s">
        <v>74</v>
      </c>
      <c r="B80" s="129">
        <f>+'N EERR LOS NA'!B133</f>
        <v>0</v>
      </c>
      <c r="C80" s="30" t="str">
        <f>IF(AND(B4=0,B80&gt;=0), "",B80/B4)</f>
        <v/>
      </c>
      <c r="D80" s="47" t="str">
        <f>IF(AND(B124=0,B80&gt;=0),"",B80/B124)</f>
        <v/>
      </c>
      <c r="E80" s="129">
        <f>+'N EERR LOS NA'!C133</f>
        <v>0</v>
      </c>
      <c r="F80" s="30">
        <f>IF(AND(E4=0,E80&gt;=0), "",E80/E4)</f>
        <v>0</v>
      </c>
      <c r="G80" s="47">
        <f>IF(AND(E124=0,E80&gt;=0),"",E80/E124)</f>
        <v>0</v>
      </c>
      <c r="H80" s="129">
        <f>+'N EERR LOS NA'!D133</f>
        <v>0</v>
      </c>
      <c r="I80" s="30">
        <f>IF(AND(H4=0,H80&gt;=0), "",H80/H4)</f>
        <v>0</v>
      </c>
      <c r="J80" s="47">
        <f>IF(AND(H124=0,H80&gt;=0),"",H80/H124)</f>
        <v>0</v>
      </c>
      <c r="K80" s="30" t="str">
        <f t="shared" si="19"/>
        <v/>
      </c>
      <c r="L80" s="130">
        <f t="shared" si="49"/>
        <v>0</v>
      </c>
      <c r="M80" s="30">
        <f>IF(AND(L4=0,L80&gt;=0), "",L80/L4)</f>
        <v>0</v>
      </c>
      <c r="N80" s="47">
        <f>IF(AND(L124=0,L80&gt;=0),"",L80/L124)</f>
        <v>0</v>
      </c>
      <c r="O80" s="129">
        <f>+'N EERR LOS NA'!E133</f>
        <v>0</v>
      </c>
      <c r="P80" s="30">
        <f>IF(AND(O4=0,O80&gt;=0), "",O80/O4)</f>
        <v>0</v>
      </c>
      <c r="Q80" s="47">
        <f>IF(AND(O124=0,O80&gt;=0),"",O80/O124)</f>
        <v>0</v>
      </c>
      <c r="R80" s="30" t="str">
        <f t="shared" si="20"/>
        <v/>
      </c>
      <c r="S80" s="130">
        <f t="shared" si="50"/>
        <v>0</v>
      </c>
      <c r="T80" s="30">
        <f>IF(AND(S4=0,S80&gt;=0), "",S80/S4)</f>
        <v>0</v>
      </c>
      <c r="U80" s="47">
        <f>IF(AND(S124=0,S80&gt;=0),"",S80/S124)</f>
        <v>0</v>
      </c>
      <c r="V80" s="131"/>
      <c r="W80" s="30" t="str">
        <f>IF(AND(V4=0,V80&gt;=0), "",V80/V4)</f>
        <v/>
      </c>
      <c r="X80" s="47" t="str">
        <f t="shared" si="21"/>
        <v/>
      </c>
      <c r="Y80" s="129">
        <f>+'N EERR LOS NA'!F133</f>
        <v>42.848392993382639</v>
      </c>
      <c r="Z80" s="30">
        <f>IF(AND(Y4=0,Y80&gt;=0), "",Y80/Y4)</f>
        <v>2.1215919260944753E-3</v>
      </c>
      <c r="AA80" s="47">
        <f>IF(AND(Y124=0,Y80&gt;=0),"",Y80/Y124)</f>
        <v>7.7417355446205757E-3</v>
      </c>
      <c r="AB80" s="30">
        <f t="shared" si="22"/>
        <v>1</v>
      </c>
      <c r="AC80" s="130">
        <f t="shared" si="51"/>
        <v>42.848392993382639</v>
      </c>
      <c r="AD80" s="30">
        <f>IF(AND(AC4=0,AC80&gt;=0), "",AC80/AC4)</f>
        <v>1.0053969501591258E-3</v>
      </c>
      <c r="AE80" s="47">
        <f>IF(AND(AC124=0,AC80&gt;=0),"",AC80/AC124)</f>
        <v>2.0914720935222082E-3</v>
      </c>
      <c r="AF80" s="129">
        <f>+'N EERR LOS NA'!G133</f>
        <v>0</v>
      </c>
      <c r="AG80" s="30">
        <f>IF(AND(AF4=0,AF80&gt;=0), "",AF80/AF4)</f>
        <v>0</v>
      </c>
      <c r="AH80" s="47">
        <f>IF(AND(AF124=0,AF80&gt;=0),"",AF80/AF124)</f>
        <v>0</v>
      </c>
      <c r="AI80" s="30">
        <f t="shared" si="41"/>
        <v>-1</v>
      </c>
      <c r="AJ80" s="130">
        <f t="shared" si="62"/>
        <v>42.848392993382639</v>
      </c>
      <c r="AK80" s="30">
        <f>IF(AND(AJ4=0,AJ80&gt;=0), "",AJ80/AJ4)</f>
        <v>7.6185881691412534E-4</v>
      </c>
      <c r="AL80" s="47">
        <f>IF(AND(AJ124=0,AJ80&gt;=0),"",AJ80/AJ124)</f>
        <v>1.6167865570554992E-3</v>
      </c>
      <c r="AM80" s="129">
        <f>+'N EERR LOS NA'!H133</f>
        <v>13.534091062759465</v>
      </c>
      <c r="AN80" s="30">
        <f>IF(AND(AM4=0,AM80&gt;=0), "",AM80/AM4)</f>
        <v>1.1780137961519121E-3</v>
      </c>
      <c r="AO80" s="47">
        <f>IF(AND(AM124=0,AM80&gt;=0),"",AM80/AM124)</f>
        <v>1.889916455087271E-3</v>
      </c>
      <c r="AP80" s="30">
        <f t="shared" si="42"/>
        <v>1</v>
      </c>
      <c r="AQ80" s="130">
        <f t="shared" si="63"/>
        <v>56.382484056142104</v>
      </c>
      <c r="AR80" s="30">
        <f>IF(AND(AQ4=0,AQ80&gt;=0), "",AQ80/AQ4)</f>
        <v>8.3244952121185945E-4</v>
      </c>
      <c r="AS80" s="47">
        <f>IF(AND(AQ124=0,AQ80&gt;=0),"",AQ80/AQ124)</f>
        <v>1.6748894382548774E-3</v>
      </c>
      <c r="AT80" s="131">
        <f t="shared" si="52"/>
        <v>0</v>
      </c>
      <c r="AU80" s="30" t="str">
        <f>IF(AND(AT4=0,AT80&gt;=0), "",AT80/AT4)</f>
        <v/>
      </c>
      <c r="AV80" s="47">
        <f t="shared" si="23"/>
        <v>1</v>
      </c>
      <c r="AW80" s="131">
        <f t="shared" si="40"/>
        <v>9.397080676023684</v>
      </c>
      <c r="AX80" s="30">
        <f>IF(AND(AW4=0,AW80&gt;=0), "",AW80/AW4)</f>
        <v>8.3244952121185945E-4</v>
      </c>
      <c r="AY80" s="47">
        <f>IF(AND(AW124=0,AW80&gt;=0),"",AW80/AW124)</f>
        <v>1.674889438254877E-3</v>
      </c>
      <c r="AZ80" s="131">
        <f t="shared" si="53"/>
        <v>0</v>
      </c>
      <c r="BA80" s="30" t="str">
        <f>IF(AND(AZ4=0,AZ80&gt;=0), "",AZ80/AZ4)</f>
        <v/>
      </c>
      <c r="BB80" s="47">
        <f t="shared" si="24"/>
        <v>1</v>
      </c>
      <c r="BC80" s="129">
        <f>+'N EERR LOS NA'!I133</f>
        <v>0</v>
      </c>
      <c r="BD80" s="30" t="str">
        <f>IF(AND(BC4=0,BC80&gt;=0), "",BC80/BC4)</f>
        <v/>
      </c>
      <c r="BE80" s="47" t="str">
        <f>IF(AND(BC124=0,BC80&gt;=0),"",BC80/BC124)</f>
        <v/>
      </c>
      <c r="BF80" s="30">
        <f t="shared" si="25"/>
        <v>-1</v>
      </c>
      <c r="BG80" s="130">
        <f t="shared" si="54"/>
        <v>56.382484056142104</v>
      </c>
      <c r="BH80" s="30">
        <f>IF(AND(BG4=0,BG80&gt;=0), "",BG80/BG4)</f>
        <v>8.3244952121185945E-4</v>
      </c>
      <c r="BI80" s="47">
        <f>IF(AND(BG124=0,BG80&gt;=0),"",BG80/BG124)</f>
        <v>1.6748894382548774E-3</v>
      </c>
      <c r="BJ80" s="129">
        <f>+'N EERR LOS NA'!J133</f>
        <v>0</v>
      </c>
      <c r="BK80" s="30" t="str">
        <f>IF(AND(BJ4=0,BJ80&gt;=0), "",BJ80/BJ4)</f>
        <v/>
      </c>
      <c r="BL80" s="47" t="str">
        <f>IF(AND(BJ124=0,BJ80&gt;=0),"",BJ80/BJ124)</f>
        <v/>
      </c>
      <c r="BM80" s="30" t="str">
        <f t="shared" si="43"/>
        <v/>
      </c>
      <c r="BN80" s="130">
        <f t="shared" si="55"/>
        <v>56.382484056142104</v>
      </c>
      <c r="BO80" s="30">
        <f>IF(AND(BN4=0,BN80&gt;=0), "",BN80/BN4)</f>
        <v>8.3244952121185945E-4</v>
      </c>
      <c r="BP80" s="47">
        <f>IF(AND(BN124=0,BN80&gt;=0),"",BN80/BN124)</f>
        <v>1.6748894382548774E-3</v>
      </c>
      <c r="BQ80" s="129">
        <f>+'N EERR LOS NA'!K133</f>
        <v>0</v>
      </c>
      <c r="BR80" s="30" t="str">
        <f>IF(AND(BQ4=0,BQ80&gt;=0), "",BQ80/BQ4)</f>
        <v/>
      </c>
      <c r="BS80" s="47" t="str">
        <f>IF(AND(BQ124=0,BQ80&gt;=0),"",BQ80/BQ124)</f>
        <v/>
      </c>
      <c r="BT80" s="30" t="str">
        <f t="shared" si="44"/>
        <v/>
      </c>
      <c r="BU80" s="130">
        <f t="shared" si="56"/>
        <v>56.382484056142104</v>
      </c>
      <c r="BV80" s="30">
        <f>IF(AND(BU4=0,BU80&gt;=0), "",BU80/BU4)</f>
        <v>8.3244952121185945E-4</v>
      </c>
      <c r="BW80" s="47">
        <f>IF(AND(BU124=0,BU80&gt;=0),"",BU80/BU124)</f>
        <v>1.6748894382548774E-3</v>
      </c>
      <c r="BX80" s="131">
        <f t="shared" si="57"/>
        <v>0</v>
      </c>
      <c r="BY80" s="30" t="str">
        <f>IF(AND(BX4=0,BX80&gt;=0), "",BX80/BX4)</f>
        <v/>
      </c>
      <c r="BZ80" s="47">
        <f t="shared" si="45"/>
        <v>1</v>
      </c>
      <c r="CA80" s="129">
        <f>+'N EERR LOS NA'!L133</f>
        <v>0</v>
      </c>
      <c r="CB80" s="30" t="str">
        <f>IF(AND(CA4=0,CA80&gt;=0), "",CA80/CA4)</f>
        <v/>
      </c>
      <c r="CC80" s="47" t="str">
        <f>IF(AND(CA124=0,CA80&gt;=0),"",CA80/CA124)</f>
        <v/>
      </c>
      <c r="CD80" s="30" t="str">
        <f t="shared" si="26"/>
        <v/>
      </c>
      <c r="CE80" s="130">
        <f t="shared" si="58"/>
        <v>56.382484056142104</v>
      </c>
      <c r="CF80" s="30">
        <f>IF(AND(CE4=0,CE80&gt;=0), "",CE80/CE4)</f>
        <v>8.3244952121185945E-4</v>
      </c>
      <c r="CG80" s="47">
        <f>IF(AND(CE124=0,CE80&gt;=0),"",CE80/CE124)</f>
        <v>1.6748894382548774E-3</v>
      </c>
      <c r="CH80" s="129">
        <f>+'N EERR LOS NA'!M133</f>
        <v>0</v>
      </c>
      <c r="CI80" s="30" t="str">
        <f>IF(AND(CH4=0,CH80&gt;=0), "",CH80/CH4)</f>
        <v/>
      </c>
      <c r="CJ80" s="47" t="str">
        <f>IF(AND(CH124=0,CH80&gt;=0),"",CH80/CH124)</f>
        <v/>
      </c>
      <c r="CK80" s="30" t="str">
        <f t="shared" si="46"/>
        <v/>
      </c>
      <c r="CL80" s="130">
        <f t="shared" si="59"/>
        <v>56.382484056142104</v>
      </c>
      <c r="CM80" s="30">
        <f>IF(AND(CL4=0,CL80&gt;=0), "",CL80/CL4)</f>
        <v>8.3244952121185945E-4</v>
      </c>
      <c r="CN80" s="47">
        <f>IF(AND(CL124=0,CL80&gt;=0),"",CL80/CL124)</f>
        <v>1.6748894382548774E-3</v>
      </c>
      <c r="CO80" s="129">
        <f>+'N EERR LOS NA'!N133</f>
        <v>0</v>
      </c>
      <c r="CP80" s="30" t="str">
        <f>IF(AND(CO4=0,CO80&gt;=0), "",CO80/CO4)</f>
        <v/>
      </c>
      <c r="CQ80" s="47" t="str">
        <f>IF(AND(CO124=0,CO80&gt;=0),"",CO80/CO124)</f>
        <v/>
      </c>
      <c r="CR80" s="30" t="str">
        <f t="shared" si="47"/>
        <v/>
      </c>
      <c r="CS80" s="130">
        <f t="shared" si="60"/>
        <v>56.382484056142104</v>
      </c>
      <c r="CT80" s="30">
        <f>IF(AND(CS4=0,CS80&gt;=0), "",CS80/CS4)</f>
        <v>8.3244952121185945E-4</v>
      </c>
      <c r="CU80" s="47">
        <f>IF(AND(CS124=0,CS80&gt;=0),"",CS80/CS124)</f>
        <v>1.6748894382548774E-3</v>
      </c>
      <c r="CV80" s="131">
        <f t="shared" si="61"/>
        <v>0</v>
      </c>
      <c r="CW80" s="30" t="str">
        <f>IF(AND(CV4=0,CV80&gt;=0), "",CV80/CV4)</f>
        <v/>
      </c>
      <c r="CX80" s="47">
        <f t="shared" si="48"/>
        <v>1</v>
      </c>
    </row>
    <row r="81" spans="1:102" hidden="1" outlineLevel="1" x14ac:dyDescent="0.3">
      <c r="A81" s="29" t="s">
        <v>27</v>
      </c>
      <c r="B81" s="129">
        <f>+'N EERR LOS NA'!B134+'N EERR LOS NA'!B135+'N EERR LOS NA'!B136</f>
        <v>0</v>
      </c>
      <c r="C81" s="30" t="str">
        <f>IF(AND(B4=0,B81&gt;=0), "",B81/B4)</f>
        <v/>
      </c>
      <c r="D81" s="47" t="str">
        <f>IF(AND(B124=0,B81&gt;=0),"",B81/B124)</f>
        <v/>
      </c>
      <c r="E81" s="129">
        <f>+'N EERR LOS NA'!C134+'N EERR LOS NA'!C135+'N EERR LOS NA'!C136</f>
        <v>0</v>
      </c>
      <c r="F81" s="30">
        <f>IF(AND(E4=0,E81&gt;=0), "",E81/E4)</f>
        <v>0</v>
      </c>
      <c r="G81" s="47">
        <f>IF(AND(E124=0,E81&gt;=0),"",E81/E124)</f>
        <v>0</v>
      </c>
      <c r="H81" s="129">
        <f>+'N EERR LOS NA'!D134+'N EERR LOS NA'!D135+'N EERR LOS NA'!D136</f>
        <v>0</v>
      </c>
      <c r="I81" s="30">
        <f>IF(AND(H4=0,H81&gt;=0), "",H81/H4)</f>
        <v>0</v>
      </c>
      <c r="J81" s="47">
        <f>IF(AND(H124=0,H81&gt;=0),"",H81/H124)</f>
        <v>0</v>
      </c>
      <c r="K81" s="30" t="str">
        <f t="shared" si="19"/>
        <v/>
      </c>
      <c r="L81" s="130">
        <f t="shared" si="49"/>
        <v>0</v>
      </c>
      <c r="M81" s="30">
        <f>IF(AND(L4=0,L81&gt;=0), "",L81/L4)</f>
        <v>0</v>
      </c>
      <c r="N81" s="47">
        <f>IF(AND(L124=0,L81&gt;=0),"",L81/L124)</f>
        <v>0</v>
      </c>
      <c r="O81" s="129">
        <f>+'N EERR LOS NA'!E134+'N EERR LOS NA'!E135+'N EERR LOS NA'!E136</f>
        <v>30</v>
      </c>
      <c r="P81" s="30">
        <f>IF(AND(O4=0,O81&gt;=0), "",O81/O4)</f>
        <v>4.8015022304736706E-3</v>
      </c>
      <c r="Q81" s="47">
        <f>IF(AND(O124=0,O81&gt;=0),"",O81/O124)</f>
        <v>5.8251401703311332E-3</v>
      </c>
      <c r="R81" s="30">
        <f t="shared" si="20"/>
        <v>1</v>
      </c>
      <c r="S81" s="130">
        <f t="shared" si="50"/>
        <v>30</v>
      </c>
      <c r="T81" s="30">
        <f>IF(AND(S4=0,S81&gt;=0), "",S81/S4)</f>
        <v>1.3379690585837445E-3</v>
      </c>
      <c r="U81" s="47">
        <f>IF(AND(S124=0,S81&gt;=0),"",S81/S124)</f>
        <v>2.0063579832034664E-3</v>
      </c>
      <c r="V81" s="131"/>
      <c r="W81" s="30" t="str">
        <f>IF(AND(V4=0,V81&gt;=0), "",V81/V4)</f>
        <v/>
      </c>
      <c r="X81" s="47">
        <f t="shared" si="21"/>
        <v>1</v>
      </c>
      <c r="Y81" s="129">
        <f>+'N EERR LOS NA'!F134+'N EERR LOS NA'!F135+'N EERR LOS NA'!F136</f>
        <v>0</v>
      </c>
      <c r="Z81" s="30">
        <f>IF(AND(Y4=0,Y81&gt;=0), "",Y81/Y4)</f>
        <v>0</v>
      </c>
      <c r="AA81" s="47">
        <f>IF(AND(Y124=0,Y81&gt;=0),"",Y81/Y124)</f>
        <v>0</v>
      </c>
      <c r="AB81" s="30">
        <f t="shared" si="22"/>
        <v>-1</v>
      </c>
      <c r="AC81" s="130">
        <f t="shared" si="51"/>
        <v>30</v>
      </c>
      <c r="AD81" s="30">
        <f>IF(AND(AC4=0,AC81&gt;=0), "",AC81/AC4)</f>
        <v>7.0392158019629534E-4</v>
      </c>
      <c r="AE81" s="47">
        <f>IF(AND(AC124=0,AC81&gt;=0),"",AC81/AC124)</f>
        <v>1.4643294280687782E-3</v>
      </c>
      <c r="AF81" s="129">
        <f>+'N EERR LOS NA'!G134+'N EERR LOS NA'!G135+'N EERR LOS NA'!G136</f>
        <v>0</v>
      </c>
      <c r="AG81" s="30">
        <f>IF(AND(AF4=0,AF81&gt;=0), "",AF81/AF4)</f>
        <v>0</v>
      </c>
      <c r="AH81" s="47">
        <f>IF(AND(AF124=0,AF81&gt;=0),"",AF81/AF124)</f>
        <v>0</v>
      </c>
      <c r="AI81" s="30" t="str">
        <f t="shared" si="41"/>
        <v/>
      </c>
      <c r="AJ81" s="130">
        <f t="shared" si="62"/>
        <v>30</v>
      </c>
      <c r="AK81" s="30">
        <f>IF(AND(AJ4=0,AJ81&gt;=0), "",AJ81/AJ4)</f>
        <v>5.3341007470113352E-4</v>
      </c>
      <c r="AL81" s="47">
        <f>IF(AND(AJ124=0,AJ81&gt;=0),"",AJ81/AJ124)</f>
        <v>1.1319816992706286E-3</v>
      </c>
      <c r="AM81" s="129">
        <f>+'N EERR LOS NA'!H134+'N EERR LOS NA'!H135+'N EERR LOS NA'!H136</f>
        <v>0</v>
      </c>
      <c r="AN81" s="30">
        <f>IF(AND(AM4=0,AM81&gt;=0), "",AM81/AM4)</f>
        <v>0</v>
      </c>
      <c r="AO81" s="47">
        <f>IF(AND(AM124=0,AM81&gt;=0),"",AM81/AM124)</f>
        <v>0</v>
      </c>
      <c r="AP81" s="30" t="str">
        <f t="shared" si="42"/>
        <v/>
      </c>
      <c r="AQ81" s="130">
        <f t="shared" si="63"/>
        <v>30</v>
      </c>
      <c r="AR81" s="30">
        <f>IF(AND(AQ4=0,AQ81&gt;=0), "",AQ81/AQ4)</f>
        <v>4.4292985763963097E-4</v>
      </c>
      <c r="AS81" s="47">
        <f>IF(AND(AQ124=0,AQ81&gt;=0),"",AQ81/AQ124)</f>
        <v>8.9117540648996345E-4</v>
      </c>
      <c r="AT81" s="131">
        <f t="shared" si="52"/>
        <v>0</v>
      </c>
      <c r="AU81" s="30" t="str">
        <f>IF(AND(AT4=0,AT81&gt;=0), "",AT81/AT4)</f>
        <v/>
      </c>
      <c r="AV81" s="47">
        <f t="shared" si="23"/>
        <v>1</v>
      </c>
      <c r="AW81" s="131">
        <f t="shared" si="40"/>
        <v>5</v>
      </c>
      <c r="AX81" s="30">
        <f>IF(AND(AW4=0,AW81&gt;=0), "",AW81/AW4)</f>
        <v>4.4292985763963092E-4</v>
      </c>
      <c r="AY81" s="47">
        <f>IF(AND(AW124=0,AW81&gt;=0),"",AW81/AW124)</f>
        <v>8.9117540648996324E-4</v>
      </c>
      <c r="AZ81" s="131">
        <f t="shared" si="53"/>
        <v>0</v>
      </c>
      <c r="BA81" s="30" t="str">
        <f>IF(AND(AZ4=0,AZ81&gt;=0), "",AZ81/AZ4)</f>
        <v/>
      </c>
      <c r="BB81" s="47">
        <f t="shared" si="24"/>
        <v>1</v>
      </c>
      <c r="BC81" s="129">
        <f>+'N EERR LOS NA'!I134+'N EERR LOS NA'!I135+'N EERR LOS NA'!I136</f>
        <v>0</v>
      </c>
      <c r="BD81" s="30" t="str">
        <f>IF(AND(BC4=0,BC81&gt;=0), "",BC81/BC4)</f>
        <v/>
      </c>
      <c r="BE81" s="47" t="str">
        <f>IF(AND(BC124=0,BC81&gt;=0),"",BC81/BC124)</f>
        <v/>
      </c>
      <c r="BF81" s="30" t="str">
        <f t="shared" si="25"/>
        <v/>
      </c>
      <c r="BG81" s="130">
        <f t="shared" si="54"/>
        <v>30</v>
      </c>
      <c r="BH81" s="30">
        <f>IF(AND(BG4=0,BG81&gt;=0), "",BG81/BG4)</f>
        <v>4.4292985763963097E-4</v>
      </c>
      <c r="BI81" s="47">
        <f>IF(AND(BG124=0,BG81&gt;=0),"",BG81/BG124)</f>
        <v>8.9117540648996345E-4</v>
      </c>
      <c r="BJ81" s="129">
        <f>+'N EERR LOS NA'!J134+'N EERR LOS NA'!J135+'N EERR LOS NA'!J136</f>
        <v>0</v>
      </c>
      <c r="BK81" s="30" t="str">
        <f>IF(AND(BJ4=0,BJ81&gt;=0), "",BJ81/BJ4)</f>
        <v/>
      </c>
      <c r="BL81" s="47" t="str">
        <f>IF(AND(BJ124=0,BJ81&gt;=0),"",BJ81/BJ124)</f>
        <v/>
      </c>
      <c r="BM81" s="30" t="str">
        <f t="shared" si="43"/>
        <v/>
      </c>
      <c r="BN81" s="130">
        <f t="shared" si="55"/>
        <v>30</v>
      </c>
      <c r="BO81" s="30">
        <f>IF(AND(BN4=0,BN81&gt;=0), "",BN81/BN4)</f>
        <v>4.4292985763963097E-4</v>
      </c>
      <c r="BP81" s="47">
        <f>IF(AND(BN124=0,BN81&gt;=0),"",BN81/BN124)</f>
        <v>8.9117540648996345E-4</v>
      </c>
      <c r="BQ81" s="129">
        <f>+'N EERR LOS NA'!K134+'N EERR LOS NA'!K135+'N EERR LOS NA'!K136</f>
        <v>0</v>
      </c>
      <c r="BR81" s="30" t="str">
        <f>IF(AND(BQ4=0,BQ81&gt;=0), "",BQ81/BQ4)</f>
        <v/>
      </c>
      <c r="BS81" s="47" t="str">
        <f>IF(AND(BQ124=0,BQ81&gt;=0),"",BQ81/BQ124)</f>
        <v/>
      </c>
      <c r="BT81" s="30" t="str">
        <f t="shared" si="44"/>
        <v/>
      </c>
      <c r="BU81" s="130">
        <f t="shared" si="56"/>
        <v>30</v>
      </c>
      <c r="BV81" s="30">
        <f>IF(AND(BU4=0,BU81&gt;=0), "",BU81/BU4)</f>
        <v>4.4292985763963097E-4</v>
      </c>
      <c r="BW81" s="47">
        <f>IF(AND(BU124=0,BU81&gt;=0),"",BU81/BU124)</f>
        <v>8.9117540648996345E-4</v>
      </c>
      <c r="BX81" s="131">
        <f t="shared" si="57"/>
        <v>0</v>
      </c>
      <c r="BY81" s="30" t="str">
        <f>IF(AND(BX4=0,BX81&gt;=0), "",BX81/BX4)</f>
        <v/>
      </c>
      <c r="BZ81" s="47">
        <f t="shared" si="45"/>
        <v>1</v>
      </c>
      <c r="CA81" s="129">
        <f>+'N EERR LOS NA'!L134+'N EERR LOS NA'!L135+'N EERR LOS NA'!L136</f>
        <v>0</v>
      </c>
      <c r="CB81" s="30" t="str">
        <f>IF(AND(CA4=0,CA81&gt;=0), "",CA81/CA4)</f>
        <v/>
      </c>
      <c r="CC81" s="47" t="str">
        <f>IF(AND(CA124=0,CA81&gt;=0),"",CA81/CA124)</f>
        <v/>
      </c>
      <c r="CD81" s="30" t="str">
        <f t="shared" si="26"/>
        <v/>
      </c>
      <c r="CE81" s="130">
        <f t="shared" si="58"/>
        <v>30</v>
      </c>
      <c r="CF81" s="30">
        <f>IF(AND(CE4=0,CE81&gt;=0), "",CE81/CE4)</f>
        <v>4.4292985763963097E-4</v>
      </c>
      <c r="CG81" s="47">
        <f>IF(AND(CE124=0,CE81&gt;=0),"",CE81/CE124)</f>
        <v>8.9117540648996345E-4</v>
      </c>
      <c r="CH81" s="129">
        <f>+'N EERR LOS NA'!M134+'N EERR LOS NA'!M135+'N EERR LOS NA'!M136</f>
        <v>0</v>
      </c>
      <c r="CI81" s="30" t="str">
        <f>IF(AND(CH4=0,CH81&gt;=0), "",CH81/CH4)</f>
        <v/>
      </c>
      <c r="CJ81" s="47" t="str">
        <f>IF(AND(CH124=0,CH81&gt;=0),"",CH81/CH124)</f>
        <v/>
      </c>
      <c r="CK81" s="30" t="str">
        <f t="shared" si="46"/>
        <v/>
      </c>
      <c r="CL81" s="130">
        <f t="shared" si="59"/>
        <v>30</v>
      </c>
      <c r="CM81" s="30">
        <f>IF(AND(CL4=0,CL81&gt;=0), "",CL81/CL4)</f>
        <v>4.4292985763963097E-4</v>
      </c>
      <c r="CN81" s="47">
        <f>IF(AND(CL124=0,CL81&gt;=0),"",CL81/CL124)</f>
        <v>8.9117540648996345E-4</v>
      </c>
      <c r="CO81" s="129">
        <f>+'N EERR LOS NA'!N134+'N EERR LOS NA'!N135+'N EERR LOS NA'!N136</f>
        <v>0</v>
      </c>
      <c r="CP81" s="30" t="str">
        <f>IF(AND(CO4=0,CO81&gt;=0), "",CO81/CO4)</f>
        <v/>
      </c>
      <c r="CQ81" s="47" t="str">
        <f>IF(AND(CO124=0,CO81&gt;=0),"",CO81/CO124)</f>
        <v/>
      </c>
      <c r="CR81" s="30" t="str">
        <f t="shared" si="47"/>
        <v/>
      </c>
      <c r="CS81" s="130">
        <f t="shared" si="60"/>
        <v>30</v>
      </c>
      <c r="CT81" s="30">
        <f>IF(AND(CS4=0,CS81&gt;=0), "",CS81/CS4)</f>
        <v>4.4292985763963097E-4</v>
      </c>
      <c r="CU81" s="47">
        <f>IF(AND(CS124=0,CS81&gt;=0),"",CS81/CS124)</f>
        <v>8.9117540648996345E-4</v>
      </c>
      <c r="CV81" s="131">
        <f t="shared" si="61"/>
        <v>0</v>
      </c>
      <c r="CW81" s="30" t="str">
        <f>IF(AND(CV4=0,CV81&gt;=0), "",CV81/CV4)</f>
        <v/>
      </c>
      <c r="CX81" s="47">
        <f t="shared" si="48"/>
        <v>1</v>
      </c>
    </row>
    <row r="82" spans="1:102" hidden="1" outlineLevel="1" x14ac:dyDescent="0.3">
      <c r="A82" s="29"/>
      <c r="B82" s="129"/>
      <c r="C82" s="15"/>
      <c r="D82" s="46"/>
      <c r="E82" s="129"/>
      <c r="F82" s="15"/>
      <c r="G82" s="46"/>
      <c r="H82" s="129"/>
      <c r="I82" s="15"/>
      <c r="J82" s="46"/>
      <c r="K82" s="32" t="str">
        <f t="shared" si="19"/>
        <v/>
      </c>
      <c r="M82" s="15"/>
      <c r="N82" s="46"/>
      <c r="O82" s="129"/>
      <c r="P82" s="15"/>
      <c r="Q82" s="46"/>
      <c r="R82" s="32" t="str">
        <f t="shared" si="20"/>
        <v/>
      </c>
      <c r="T82" s="15"/>
      <c r="U82" s="46"/>
      <c r="V82" s="131"/>
      <c r="W82" s="15"/>
      <c r="X82" s="92" t="str">
        <f t="shared" si="21"/>
        <v/>
      </c>
      <c r="Y82" s="129"/>
      <c r="Z82" s="15"/>
      <c r="AA82" s="46"/>
      <c r="AB82" s="32" t="str">
        <f t="shared" si="22"/>
        <v/>
      </c>
      <c r="AD82" s="15"/>
      <c r="AE82" s="46"/>
      <c r="AF82" s="129"/>
      <c r="AG82" s="15"/>
      <c r="AH82" s="46"/>
      <c r="AI82" s="32" t="str">
        <f t="shared" si="41"/>
        <v/>
      </c>
      <c r="AJ82" s="130">
        <f t="shared" si="62"/>
        <v>0</v>
      </c>
      <c r="AK82" s="15"/>
      <c r="AL82" s="46"/>
      <c r="AM82" s="129"/>
      <c r="AN82" s="15"/>
      <c r="AO82" s="46"/>
      <c r="AP82" s="32" t="str">
        <f t="shared" si="42"/>
        <v/>
      </c>
      <c r="AQ82" s="130">
        <f t="shared" si="63"/>
        <v>0</v>
      </c>
      <c r="AR82" s="15"/>
      <c r="AS82" s="46"/>
      <c r="AT82" s="131">
        <f t="shared" si="52"/>
        <v>0</v>
      </c>
      <c r="AU82" s="15"/>
      <c r="AV82" s="92" t="str">
        <f t="shared" si="23"/>
        <v/>
      </c>
      <c r="AW82" s="131">
        <f t="shared" si="40"/>
        <v>0</v>
      </c>
      <c r="AX82" s="15"/>
      <c r="AY82" s="46"/>
      <c r="AZ82" s="131">
        <f t="shared" si="53"/>
        <v>0</v>
      </c>
      <c r="BA82" s="15"/>
      <c r="BB82" s="92" t="str">
        <f t="shared" si="24"/>
        <v/>
      </c>
      <c r="BC82" s="129"/>
      <c r="BD82" s="15"/>
      <c r="BE82" s="46"/>
      <c r="BF82" s="32" t="str">
        <f t="shared" si="25"/>
        <v/>
      </c>
      <c r="BG82" s="130">
        <f t="shared" si="54"/>
        <v>0</v>
      </c>
      <c r="BH82" s="15"/>
      <c r="BI82" s="46"/>
      <c r="BJ82" s="129"/>
      <c r="BK82" s="15"/>
      <c r="BL82" s="46"/>
      <c r="BM82" s="32" t="str">
        <f t="shared" si="43"/>
        <v/>
      </c>
      <c r="BN82" s="130">
        <f t="shared" si="55"/>
        <v>0</v>
      </c>
      <c r="BO82" s="15"/>
      <c r="BP82" s="46"/>
      <c r="BQ82" s="129"/>
      <c r="BR82" s="15"/>
      <c r="BS82" s="46"/>
      <c r="BT82" s="32" t="str">
        <f t="shared" si="44"/>
        <v/>
      </c>
      <c r="BU82" s="130">
        <f t="shared" si="56"/>
        <v>0</v>
      </c>
      <c r="BV82" s="15"/>
      <c r="BW82" s="46"/>
      <c r="BX82" s="131">
        <f t="shared" si="57"/>
        <v>0</v>
      </c>
      <c r="BY82" s="15"/>
      <c r="BZ82" s="92" t="str">
        <f t="shared" si="45"/>
        <v/>
      </c>
      <c r="CA82" s="129"/>
      <c r="CB82" s="15"/>
      <c r="CC82" s="46"/>
      <c r="CD82" s="32" t="str">
        <f t="shared" si="26"/>
        <v/>
      </c>
      <c r="CF82" s="15"/>
      <c r="CG82" s="46"/>
      <c r="CH82" s="129"/>
      <c r="CI82" s="15"/>
      <c r="CJ82" s="46"/>
      <c r="CK82" s="32" t="str">
        <f t="shared" si="46"/>
        <v/>
      </c>
      <c r="CL82" s="130">
        <f t="shared" si="59"/>
        <v>0</v>
      </c>
      <c r="CM82" s="15"/>
      <c r="CN82" s="46"/>
      <c r="CO82" s="129"/>
      <c r="CP82" s="15"/>
      <c r="CQ82" s="46"/>
      <c r="CR82" s="32" t="str">
        <f t="shared" si="47"/>
        <v/>
      </c>
      <c r="CS82" s="130">
        <f t="shared" si="60"/>
        <v>0</v>
      </c>
      <c r="CT82" s="15"/>
      <c r="CU82" s="46"/>
      <c r="CV82" s="131">
        <f t="shared" si="61"/>
        <v>0</v>
      </c>
      <c r="CW82" s="15"/>
      <c r="CX82" s="92" t="str">
        <f t="shared" si="48"/>
        <v/>
      </c>
    </row>
    <row r="83" spans="1:102" s="6" customFormat="1" collapsed="1" x14ac:dyDescent="0.3">
      <c r="A83" s="37" t="s">
        <v>75</v>
      </c>
      <c r="B83" s="126">
        <f>SUM(B84:B92)+B110+B111</f>
        <v>0</v>
      </c>
      <c r="C83" s="38" t="str">
        <f>IF(AND(B4=0,B83&gt;=0), "",B83/B4)</f>
        <v/>
      </c>
      <c r="D83" s="43" t="str">
        <f>IF(AND(B124=0,B83&gt;=0),"",B83/B124)</f>
        <v/>
      </c>
      <c r="E83" s="126">
        <f>SUM(E84:E92)+E110+E111</f>
        <v>168.49</v>
      </c>
      <c r="F83" s="38">
        <f>IF(AND(E4=0,E83&gt;=0), "",E83/E4)</f>
        <v>3.4558320897602343E-2</v>
      </c>
      <c r="G83" s="43">
        <f>IF(AND(E124=0,E83&gt;=0),"",E83/E124)</f>
        <v>3.4636667674602648E-2</v>
      </c>
      <c r="H83" s="126">
        <f>SUM(H84:H92)+H110+H111</f>
        <v>47.488356700590707</v>
      </c>
      <c r="I83" s="38">
        <f>IF(AND(H4=0,H83&gt;=0), "",H83/H4)</f>
        <v>4.2030776526824033E-3</v>
      </c>
      <c r="J83" s="43">
        <f>IF(AND(H124=0,H83&gt;=0),"",H83/H124)</f>
        <v>9.6171595642480286E-3</v>
      </c>
      <c r="K83" s="38">
        <f>IF(AND(E83=0,H83&gt;0),100%,IF(AND(E83&lt;0,H83&gt;=0),(E83-H83)/E83,IF(AND(E83&gt;0,H83&gt;0),(H83-E83)/E83,IF(AND(E83=0,H83&lt;=0),"",(H83-E83)/E83))))</f>
        <v>-0.71815326309816185</v>
      </c>
      <c r="L83" s="127">
        <f>SUM(L84:L92)+L110+L111</f>
        <v>215.97835670059072</v>
      </c>
      <c r="M83" s="38">
        <f>IF(AND(L4=0,L83&gt;=0), "",L83/L4)</f>
        <v>1.3353429917288266E-2</v>
      </c>
      <c r="N83" s="43">
        <f>IF(AND(L124=0,L83&gt;=0),"",L83/L124)</f>
        <v>2.2033266844140472E-2</v>
      </c>
      <c r="O83" s="126">
        <f>SUM(O84:O92)+O110+O111</f>
        <v>187.42054578867254</v>
      </c>
      <c r="P83" s="38">
        <f>IF(AND(O4=0,O83&gt;=0), "",O83/O4)</f>
        <v>2.999667228803013E-2</v>
      </c>
      <c r="Q83" s="43">
        <f>IF(AND(O124=0,O83&gt;=0),"",O83/O124)</f>
        <v>3.6391698333966063E-2</v>
      </c>
      <c r="R83" s="38">
        <f>IF(AND(H83=0,O83&gt;0),100%,IF(AND(H83&lt;0,O83&gt;=0),(H83-O83)/H83,IF(AND(H83&gt;0,O83&gt;0),(O83-H83)/H83,IF(AND(H83=0,O83&lt;=0),"",(O83-H83)/H83))))</f>
        <v>2.9466631151366247</v>
      </c>
      <c r="S83" s="127">
        <f>SUM(S84:S92)+S110+S111</f>
        <v>403.39890248926321</v>
      </c>
      <c r="T83" s="38">
        <f>IF(AND(S4=0,S83&gt;=0), "",S83/S4)</f>
        <v>1.7991174993242508E-2</v>
      </c>
      <c r="U83" s="43">
        <f>IF(AND(S124=0,S83&gt;=0),"",S83/S124)</f>
        <v>2.6978753614161664E-2</v>
      </c>
      <c r="V83" s="128">
        <f>SUM(V84:V92)+V110+V111</f>
        <v>0</v>
      </c>
      <c r="W83" s="38" t="str">
        <f>IF(AND(V4=0,V83&gt;=0), "",V83/V4)</f>
        <v/>
      </c>
      <c r="X83" s="91">
        <f t="shared" si="21"/>
        <v>1</v>
      </c>
      <c r="Y83" s="126">
        <f>SUM(Y84:Y92)+Y110+Y111</f>
        <v>519.44481541455821</v>
      </c>
      <c r="Z83" s="38">
        <f>IF(AND(Y4=0,Y83&gt;=0), "",Y83/Y4)</f>
        <v>2.5719749317211466E-2</v>
      </c>
      <c r="AA83" s="43">
        <f>IF(AND(Y124=0,Y83&gt;=0),"",Y83/Y124)</f>
        <v>9.3851930259900559E-2</v>
      </c>
      <c r="AB83" s="38">
        <f t="shared" si="22"/>
        <v>1.7715468078951289</v>
      </c>
      <c r="AC83" s="127">
        <f>SUM(AC84:AC92)+AC110+AC111</f>
        <v>922.84371790382136</v>
      </c>
      <c r="AD83" s="38">
        <f>IF(AND(AC4=0,AC83&gt;=0), "",AC83/AC4)</f>
        <v>2.165365360603607E-2</v>
      </c>
      <c r="AE83" s="43">
        <f>IF(AND(AC124=0,AC83&gt;=0),"",AC83/AC124)</f>
        <v>4.5044907121165587E-2</v>
      </c>
      <c r="AF83" s="126">
        <f>SUM(AF84:AF92)+AF110+AF111</f>
        <v>369.26507296601744</v>
      </c>
      <c r="AG83" s="38">
        <f>IF(AND(AF4=0,AF83&gt;=0), "",AF83/AF4)</f>
        <v>2.7104960692769867E-2</v>
      </c>
      <c r="AH83" s="43">
        <f>IF(AND(AF124=0,AF83&gt;=0),"",AF83/AF124)</f>
        <v>6.1390681959335627E-2</v>
      </c>
      <c r="AI83" s="38">
        <f t="shared" si="41"/>
        <v>-0.28911587524208016</v>
      </c>
      <c r="AJ83" s="127">
        <f>SUM(AJ84:AJ92)+AJ110+AJ111</f>
        <v>1292.1087908698387</v>
      </c>
      <c r="AK83" s="38">
        <f>IF(AND(AJ4=0,AJ83&gt;=0), "",AJ83/AJ4)</f>
        <v>2.2974128221995734E-2</v>
      </c>
      <c r="AL83" s="43">
        <f>IF(AND(AJ124=0,AJ83&gt;=0),"",AJ83/AJ124)</f>
        <v>4.8754783491045242E-2</v>
      </c>
      <c r="AM83" s="126">
        <f>SUM(AM84:AM92)+AM110+AM111</f>
        <v>428.84106485550848</v>
      </c>
      <c r="AN83" s="38">
        <f>IF(AND(AM4=0,AM83&gt;=0), "",AM83/AM4)</f>
        <v>3.7326532562376939E-2</v>
      </c>
      <c r="AO83" s="43">
        <f>IF(AND(AM124=0,AM83&gt;=0),"",AM83/AM124)</f>
        <v>5.9883872609493551E-2</v>
      </c>
      <c r="AP83" s="38">
        <f t="shared" si="42"/>
        <v>0.16133665556550936</v>
      </c>
      <c r="AQ83" s="127">
        <f>SUM(AQ84:AQ92)+AQ110+AQ111</f>
        <v>1720.9498557253473</v>
      </c>
      <c r="AR83" s="38">
        <f>IF(AND(AQ4=0,AQ83&gt;=0), "",AQ83/AQ4)</f>
        <v>2.5408669153379051E-2</v>
      </c>
      <c r="AS83" s="43">
        <f>IF(AND(AQ124=0,AQ83&gt;=0),"",AQ83/AQ124)</f>
        <v>5.1122272907496012E-2</v>
      </c>
      <c r="AT83" s="128">
        <f>SUM(AT84:AT92)+AT110+AT111</f>
        <v>0</v>
      </c>
      <c r="AU83" s="38" t="str">
        <f>IF(AND(AT4=0,AT83&gt;=0), "",AT83/AT4)</f>
        <v/>
      </c>
      <c r="AV83" s="91">
        <f t="shared" si="23"/>
        <v>1</v>
      </c>
      <c r="AW83" s="128">
        <f>SUM(AW84:AW92)+AW110+AW111</f>
        <v>286.82497595422456</v>
      </c>
      <c r="AX83" s="38">
        <f>IF(AND(AW4=0,AW83&gt;=0), "",AW83/AW4)</f>
        <v>2.5408669153379051E-2</v>
      </c>
      <c r="AY83" s="43">
        <f>IF(AND(AW124=0,AW83&gt;=0),"",AW83/AW124)</f>
        <v>5.1122272907496005E-2</v>
      </c>
      <c r="AZ83" s="128">
        <f>SUM(AZ84:AZ92)+AZ110+AZ111</f>
        <v>0</v>
      </c>
      <c r="BA83" s="38" t="str">
        <f>IF(AND(AZ4=0,AZ83&gt;=0), "",AZ83/AZ4)</f>
        <v/>
      </c>
      <c r="BB83" s="91">
        <f t="shared" si="24"/>
        <v>1</v>
      </c>
      <c r="BC83" s="126">
        <f>SUM(BC84:BC92)+BC110+BC111</f>
        <v>0</v>
      </c>
      <c r="BD83" s="38" t="str">
        <f>IF(AND(BC4=0,BC83&gt;=0), "",BC83/BC4)</f>
        <v/>
      </c>
      <c r="BE83" s="43" t="str">
        <f>IF(AND(BC124=0,BC83&gt;=0),"",BC83/BC124)</f>
        <v/>
      </c>
      <c r="BF83" s="38">
        <f t="shared" si="25"/>
        <v>-1</v>
      </c>
      <c r="BG83" s="127">
        <f>SUM(BG84:BG92)+BG110+BG111</f>
        <v>1720.9498557253473</v>
      </c>
      <c r="BH83" s="38">
        <f>IF(AND(BG4=0,BG83&gt;=0), "",BG83/BG4)</f>
        <v>2.5408669153379051E-2</v>
      </c>
      <c r="BI83" s="43">
        <f>IF(AND(BG124=0,BG83&gt;=0),"",BG83/BG124)</f>
        <v>5.1122272907496012E-2</v>
      </c>
      <c r="BJ83" s="126">
        <f>SUM(BJ84:BJ92)+BJ110+BJ111</f>
        <v>0</v>
      </c>
      <c r="BK83" s="38" t="str">
        <f>IF(AND(BJ4=0,BJ83&gt;=0), "",BJ83/BJ4)</f>
        <v/>
      </c>
      <c r="BL83" s="43" t="str">
        <f>IF(AND(BJ124=0,BJ83&gt;=0),"",BJ83/BJ124)</f>
        <v/>
      </c>
      <c r="BM83" s="38" t="str">
        <f t="shared" si="43"/>
        <v/>
      </c>
      <c r="BN83" s="127">
        <f>SUM(BN84:BN92)+BN110+BN111</f>
        <v>1720.9498557253473</v>
      </c>
      <c r="BO83" s="38">
        <f>IF(AND(BN4=0,BN83&gt;=0), "",BN83/BN4)</f>
        <v>2.5408669153379051E-2</v>
      </c>
      <c r="BP83" s="43">
        <f>IF(AND(BN124=0,BN83&gt;=0),"",BN83/BN124)</f>
        <v>5.1122272907496012E-2</v>
      </c>
      <c r="BQ83" s="126">
        <f>SUM(BQ84:BQ92)+BQ110+BQ111</f>
        <v>0</v>
      </c>
      <c r="BR83" s="38" t="str">
        <f>IF(AND(BQ4=0,BQ83&gt;=0), "",BQ83/BQ4)</f>
        <v/>
      </c>
      <c r="BS83" s="43" t="str">
        <f>IF(AND(BQ124=0,BQ83&gt;=0),"",BQ83/BQ124)</f>
        <v/>
      </c>
      <c r="BT83" s="38" t="str">
        <f t="shared" si="44"/>
        <v/>
      </c>
      <c r="BU83" s="127">
        <f>SUM(BU84:BU92)+BU110+BU111</f>
        <v>1720.9498557253473</v>
      </c>
      <c r="BV83" s="38">
        <f>IF(AND(BU4=0,BU83&gt;=0), "",BU83/BU4)</f>
        <v>2.5408669153379051E-2</v>
      </c>
      <c r="BW83" s="43">
        <f>IF(AND(BU124=0,BU83&gt;=0),"",BU83/BU124)</f>
        <v>5.1122272907496012E-2</v>
      </c>
      <c r="BX83" s="128">
        <f>SUM(BX84:BX92)+BX110+BX111</f>
        <v>0</v>
      </c>
      <c r="BY83" s="38" t="str">
        <f>IF(AND(BX4=0,BX83&gt;=0), "",BX83/BX4)</f>
        <v/>
      </c>
      <c r="BZ83" s="91">
        <f t="shared" si="45"/>
        <v>1</v>
      </c>
      <c r="CA83" s="126">
        <f>SUM(CA84:CA92)+CA110+CA111</f>
        <v>0</v>
      </c>
      <c r="CB83" s="38" t="str">
        <f>IF(AND(CA4=0,CA83&gt;=0), "",CA83/CA4)</f>
        <v/>
      </c>
      <c r="CC83" s="43" t="str">
        <f>IF(AND(CA124=0,CA83&gt;=0),"",CA83/CA124)</f>
        <v/>
      </c>
      <c r="CD83" s="38" t="str">
        <f t="shared" si="26"/>
        <v/>
      </c>
      <c r="CE83" s="127">
        <f>SUM(CE84:CE92)+CE110+CE111</f>
        <v>1720.9498557253473</v>
      </c>
      <c r="CF83" s="38">
        <f>IF(AND(CE4=0,CE83&gt;=0), "",CE83/CE4)</f>
        <v>2.5408669153379051E-2</v>
      </c>
      <c r="CG83" s="43">
        <f>IF(AND(CE124=0,CE83&gt;=0),"",CE83/CE124)</f>
        <v>5.1122272907496012E-2</v>
      </c>
      <c r="CH83" s="126">
        <f>SUM(CH84:CH92)+CH110+CH111</f>
        <v>0</v>
      </c>
      <c r="CI83" s="38" t="str">
        <f>IF(AND(CH4=0,CH83&gt;=0), "",CH83/CH4)</f>
        <v/>
      </c>
      <c r="CJ83" s="43" t="str">
        <f>IF(AND(CH124=0,CH83&gt;=0),"",CH83/CH124)</f>
        <v/>
      </c>
      <c r="CK83" s="38" t="str">
        <f t="shared" si="46"/>
        <v/>
      </c>
      <c r="CL83" s="127">
        <f>SUM(CL84:CL92)+CL110+CL111</f>
        <v>1720.9498557253473</v>
      </c>
      <c r="CM83" s="38">
        <f>IF(AND(CL4=0,CL83&gt;=0), "",CL83/CL4)</f>
        <v>2.5408669153379051E-2</v>
      </c>
      <c r="CN83" s="43">
        <f>IF(AND(CL124=0,CL83&gt;=0),"",CL83/CL124)</f>
        <v>5.1122272907496012E-2</v>
      </c>
      <c r="CO83" s="126">
        <f>SUM(CO84:CO92)+CO110+CO111</f>
        <v>0</v>
      </c>
      <c r="CP83" s="38" t="str">
        <f>IF(AND(CO4=0,CO83&gt;=0), "",CO83/CO4)</f>
        <v/>
      </c>
      <c r="CQ83" s="43" t="str">
        <f>IF(AND(CO124=0,CO83&gt;=0),"",CO83/CO124)</f>
        <v/>
      </c>
      <c r="CR83" s="38" t="str">
        <f t="shared" si="47"/>
        <v/>
      </c>
      <c r="CS83" s="127">
        <f>SUM(CS84:CS92)+CS110+CS111</f>
        <v>1720.9498557253473</v>
      </c>
      <c r="CT83" s="38">
        <f>IF(AND(CS4=0,CS83&gt;=0), "",CS83/CS4)</f>
        <v>2.5408669153379051E-2</v>
      </c>
      <c r="CU83" s="43">
        <f>IF(AND(CS124=0,CS83&gt;=0),"",CS83/CS124)</f>
        <v>5.1122272907496012E-2</v>
      </c>
      <c r="CV83" s="128">
        <f>SUM(CV84:CV92)+CV110+CV111</f>
        <v>0</v>
      </c>
      <c r="CW83" s="38" t="str">
        <f>IF(AND(CV4=0,CV83&gt;=0), "",CV83/CV4)</f>
        <v/>
      </c>
      <c r="CX83" s="91">
        <f t="shared" si="48"/>
        <v>1</v>
      </c>
    </row>
    <row r="84" spans="1:102" hidden="1" outlineLevel="2" x14ac:dyDescent="0.3">
      <c r="A84" s="29" t="s">
        <v>76</v>
      </c>
      <c r="B84" s="129">
        <f>+'N EERR LOS NA'!B140+'N EERR LOS NA'!B141+'N EERR LOS NA'!B142+'N EERR LOS NA'!B143+'N EERR LOS NA'!B144</f>
        <v>0</v>
      </c>
      <c r="C84" s="30" t="str">
        <f>IF(AND(B4=0,B84&gt;=0), "",B84/B4)</f>
        <v/>
      </c>
      <c r="D84" s="47" t="str">
        <f>IF(AND(B124=0,B84&gt;=0),"",B84/B124)</f>
        <v/>
      </c>
      <c r="E84" s="129">
        <f>+'N EERR LOS NA'!C140+'N EERR LOS NA'!C141+'N EERR LOS NA'!C142+'N EERR LOS NA'!C143+'N EERR LOS NA'!C144</f>
        <v>0</v>
      </c>
      <c r="F84" s="30">
        <f>IF(AND(E4=0,E84&gt;=0), "",E84/E4)</f>
        <v>0</v>
      </c>
      <c r="G84" s="47">
        <f>IF(AND(E124=0,E84&gt;=0),"",E84/E124)</f>
        <v>0</v>
      </c>
      <c r="H84" s="129">
        <f>+'N EERR LOS NA'!D140+'N EERR LOS NA'!D141+'N EERR LOS NA'!D142+'N EERR LOS NA'!D143+'N EERR LOS NA'!D144</f>
        <v>0</v>
      </c>
      <c r="I84" s="30">
        <f>IF(AND(H4=0,H84&gt;=0), "",H84/H4)</f>
        <v>0</v>
      </c>
      <c r="J84" s="47">
        <f>IF(AND(H124=0,H84&gt;=0),"",H84/H124)</f>
        <v>0</v>
      </c>
      <c r="K84" s="30" t="str">
        <f t="shared" ref="K84:K108" si="64">IF(AND(E84=0,H84&gt;0),100%,IF(AND(E84&lt;0,H84=0),(E84-H84)/E84,IF(AND(E84&gt;0,H84&gt;0),(H84-E84)/E84,IF(AND(E84=0,H84=0),"",(H84-E84)/E84))))</f>
        <v/>
      </c>
      <c r="L84" s="130">
        <f t="shared" ref="L84:L91" si="65">+E84+H84</f>
        <v>0</v>
      </c>
      <c r="M84" s="30">
        <f>IF(AND(L4=0,L84&gt;=0), "",L84/L4)</f>
        <v>0</v>
      </c>
      <c r="N84" s="47">
        <f>IF(AND(L124=0,L84&gt;=0),"",L84/L124)</f>
        <v>0</v>
      </c>
      <c r="O84" s="129">
        <f>+'N EERR LOS NA'!E140+'N EERR LOS NA'!E141+'N EERR LOS NA'!E142+'N EERR LOS NA'!E143+'N EERR LOS NA'!E144</f>
        <v>0</v>
      </c>
      <c r="P84" s="30">
        <f>IF(AND(O4=0,O84&gt;=0), "",O84/O4)</f>
        <v>0</v>
      </c>
      <c r="Q84" s="47">
        <f>IF(AND(O124=0,O84&gt;=0),"",O84/O124)</f>
        <v>0</v>
      </c>
      <c r="R84" s="30" t="str">
        <f t="shared" ref="R84:R108" si="66">IF(AND(H84=0,O84&gt;0),100%,IF(AND(H84&lt;0,O84=0),(H84-O84)/H84,IF(AND(H84&gt;0,O84&gt;0),(O84-H84)/H84,IF(AND(H84=0,O84=0),"",(O84-H84)/H84))))</f>
        <v/>
      </c>
      <c r="S84" s="130">
        <f t="shared" ref="S84:S91" si="67">+L84+O84</f>
        <v>0</v>
      </c>
      <c r="T84" s="30">
        <f>IF(AND(S4=0,S84&gt;=0), "",S84/S4)</f>
        <v>0</v>
      </c>
      <c r="U84" s="47">
        <f>IF(AND(S124=0,S84&gt;=0),"",S84/S124)</f>
        <v>0</v>
      </c>
      <c r="V84" s="131"/>
      <c r="W84" s="30" t="str">
        <f>IF(AND(V4=0,V84&gt;=0), "",V84/V4)</f>
        <v/>
      </c>
      <c r="X84" s="47" t="str">
        <f t="shared" si="21"/>
        <v/>
      </c>
      <c r="Y84" s="129">
        <f>+'N EERR LOS NA'!F140+'N EERR LOS NA'!F141+'N EERR LOS NA'!F142+'N EERR LOS NA'!F143+'N EERR LOS NA'!F144</f>
        <v>0</v>
      </c>
      <c r="Z84" s="30">
        <f>IF(AND(Y4=0,Y84&gt;=0), "",Y84/Y4)</f>
        <v>0</v>
      </c>
      <c r="AA84" s="47">
        <f>IF(AND(Y124=0,Y84&gt;=0),"",Y84/Y124)</f>
        <v>0</v>
      </c>
      <c r="AB84" s="30" t="str">
        <f t="shared" si="22"/>
        <v/>
      </c>
      <c r="AC84" s="130">
        <f t="shared" ref="AC84:AC91" si="68">+S84+Y84</f>
        <v>0</v>
      </c>
      <c r="AD84" s="30">
        <f>IF(AND(AC4=0,AC84&gt;=0), "",AC84/AC4)</f>
        <v>0</v>
      </c>
      <c r="AE84" s="47">
        <f>IF(AND(AC124=0,AC84&gt;=0),"",AC84/AC124)</f>
        <v>0</v>
      </c>
      <c r="AF84" s="129">
        <f>+'N EERR LOS NA'!G140+'N EERR LOS NA'!G141+'N EERR LOS NA'!G142+'N EERR LOS NA'!G143+'N EERR LOS NA'!G144</f>
        <v>0</v>
      </c>
      <c r="AG84" s="30">
        <f>IF(AND(AF4=0,AF84&gt;=0), "",AF84/AF4)</f>
        <v>0</v>
      </c>
      <c r="AH84" s="47">
        <f>IF(AND(AF124=0,AF84&gt;=0),"",AF84/AF124)</f>
        <v>0</v>
      </c>
      <c r="AI84" s="30" t="str">
        <f t="shared" si="41"/>
        <v/>
      </c>
      <c r="AJ84" s="130">
        <f t="shared" si="62"/>
        <v>0</v>
      </c>
      <c r="AK84" s="30">
        <f>IF(AND(AJ4=0,AJ84&gt;=0), "",AJ84/AJ4)</f>
        <v>0</v>
      </c>
      <c r="AL84" s="47">
        <f>IF(AND(AJ124=0,AJ84&gt;=0),"",AJ84/AJ124)</f>
        <v>0</v>
      </c>
      <c r="AM84" s="129">
        <f>+'N EERR LOS NA'!H140+'N EERR LOS NA'!H141+'N EERR LOS NA'!H142+'N EERR LOS NA'!H143+'N EERR LOS NA'!H144</f>
        <v>0</v>
      </c>
      <c r="AN84" s="30">
        <f>IF(AND(AM4=0,AM84&gt;=0), "",AM84/AM4)</f>
        <v>0</v>
      </c>
      <c r="AO84" s="47">
        <f>IF(AND(AM124=0,AM84&gt;=0),"",AM84/AM124)</f>
        <v>0</v>
      </c>
      <c r="AP84" s="30" t="str">
        <f t="shared" si="42"/>
        <v/>
      </c>
      <c r="AQ84" s="130">
        <f t="shared" si="63"/>
        <v>0</v>
      </c>
      <c r="AR84" s="30">
        <f>IF(AND(AQ4=0,AQ84&gt;=0), "",AQ84/AQ4)</f>
        <v>0</v>
      </c>
      <c r="AS84" s="47">
        <f>IF(AND(AQ124=0,AQ84&gt;=0),"",AQ84/AQ124)</f>
        <v>0</v>
      </c>
      <c r="AT84" s="131">
        <f t="shared" ref="AT84:AT92" si="69">+V84*2</f>
        <v>0</v>
      </c>
      <c r="AU84" s="30" t="str">
        <f>IF(AND(AT4=0,AT84&gt;=0), "",AT84/AT4)</f>
        <v/>
      </c>
      <c r="AV84" s="47" t="str">
        <f t="shared" si="23"/>
        <v/>
      </c>
      <c r="AW84" s="131">
        <f t="shared" si="40"/>
        <v>0</v>
      </c>
      <c r="AX84" s="30">
        <f>IF(AND(AW4=0,AW84&gt;=0), "",AW84/AW4)</f>
        <v>0</v>
      </c>
      <c r="AY84" s="47">
        <f>IF(AND(AW124=0,AW84&gt;=0),"",AW84/AW124)</f>
        <v>0</v>
      </c>
      <c r="AZ84" s="131">
        <f t="shared" ref="AZ84:AZ102" si="70">+AT84/6</f>
        <v>0</v>
      </c>
      <c r="BA84" s="30" t="str">
        <f>IF(AND(AZ4=0,AZ84&gt;=0), "",AZ84/AZ4)</f>
        <v/>
      </c>
      <c r="BB84" s="47" t="str">
        <f t="shared" si="24"/>
        <v/>
      </c>
      <c r="BC84" s="129">
        <f>+'N EERR LOS NA'!I140+'N EERR LOS NA'!I141+'N EERR LOS NA'!I142+'N EERR LOS NA'!I143+'N EERR LOS NA'!I144</f>
        <v>0</v>
      </c>
      <c r="BD84" s="30" t="str">
        <f>IF(AND(BC4=0,BC84&gt;=0), "",BC84/BC4)</f>
        <v/>
      </c>
      <c r="BE84" s="47" t="str">
        <f>IF(AND(BC124=0,BC84&gt;=0),"",BC84/BC124)</f>
        <v/>
      </c>
      <c r="BF84" s="30" t="str">
        <f t="shared" si="25"/>
        <v/>
      </c>
      <c r="BG84" s="130">
        <f t="shared" ref="BG84:BG92" si="71">+AQ84+BC84</f>
        <v>0</v>
      </c>
      <c r="BH84" s="30">
        <f>IF(AND(BG4=0,BG84&gt;=0), "",BG84/BG4)</f>
        <v>0</v>
      </c>
      <c r="BI84" s="47">
        <f>IF(AND(BG124=0,BG84&gt;=0),"",BG84/BG124)</f>
        <v>0</v>
      </c>
      <c r="BJ84" s="129">
        <f>+'N EERR LOS NA'!J140+'N EERR LOS NA'!J141+'N EERR LOS NA'!J142+'N EERR LOS NA'!J143+'N EERR LOS NA'!J144</f>
        <v>0</v>
      </c>
      <c r="BK84" s="30" t="str">
        <f>IF(AND(BJ4=0,BJ84&gt;=0), "",BJ84/BJ4)</f>
        <v/>
      </c>
      <c r="BL84" s="47" t="str">
        <f>IF(AND(BJ124=0,BJ84&gt;=0),"",BJ84/BJ124)</f>
        <v/>
      </c>
      <c r="BM84" s="30" t="str">
        <f t="shared" si="43"/>
        <v/>
      </c>
      <c r="BN84" s="130">
        <f t="shared" ref="BN84:BN92" si="72">+BG84+BJ84</f>
        <v>0</v>
      </c>
      <c r="BO84" s="30">
        <f>IF(AND(BN4=0,BN84&gt;=0), "",BN84/BN4)</f>
        <v>0</v>
      </c>
      <c r="BP84" s="47">
        <f>IF(AND(BN124=0,BN84&gt;=0),"",BN84/BN124)</f>
        <v>0</v>
      </c>
      <c r="BQ84" s="129">
        <f>+'N EERR LOS NA'!K140+'N EERR LOS NA'!K141+'N EERR LOS NA'!K142+'N EERR LOS NA'!K143+'N EERR LOS NA'!K144</f>
        <v>0</v>
      </c>
      <c r="BR84" s="30" t="str">
        <f>IF(AND(BQ4=0,BQ84&gt;=0), "",BQ84/BQ4)</f>
        <v/>
      </c>
      <c r="BS84" s="47" t="str">
        <f>IF(AND(BQ124=0,BQ84&gt;=0),"",BQ84/BQ124)</f>
        <v/>
      </c>
      <c r="BT84" s="30" t="str">
        <f t="shared" si="44"/>
        <v/>
      </c>
      <c r="BU84" s="130">
        <f t="shared" ref="BU84:BU92" si="73">+BN84+BQ84</f>
        <v>0</v>
      </c>
      <c r="BV84" s="30">
        <f>IF(AND(BU4=0,BU84&gt;=0), "",BU84/BU4)</f>
        <v>0</v>
      </c>
      <c r="BW84" s="47">
        <f>IF(AND(BU124=0,BU84&gt;=0),"",BU84/BU124)</f>
        <v>0</v>
      </c>
      <c r="BX84" s="131">
        <f t="shared" ref="BX84:BX92" si="74">+AZ84*9</f>
        <v>0</v>
      </c>
      <c r="BY84" s="30" t="str">
        <f>IF(AND(BX4=0,BX84&gt;=0), "",BX84/BX4)</f>
        <v/>
      </c>
      <c r="BZ84" s="47" t="str">
        <f t="shared" si="45"/>
        <v/>
      </c>
      <c r="CA84" s="129">
        <f>+'N EERR LOS NA'!L140+'N EERR LOS NA'!L141+'N EERR LOS NA'!L142+'N EERR LOS NA'!L143+'N EERR LOS NA'!L144</f>
        <v>0</v>
      </c>
      <c r="CB84" s="30" t="str">
        <f>IF(AND(CA4=0,CA84&gt;=0), "",CA84/CA4)</f>
        <v/>
      </c>
      <c r="CC84" s="47" t="str">
        <f>IF(AND(CA124=0,CA84&gt;=0),"",CA84/CA124)</f>
        <v/>
      </c>
      <c r="CD84" s="30" t="str">
        <f t="shared" si="26"/>
        <v/>
      </c>
      <c r="CE84" s="130">
        <f t="shared" ref="CE84:CE92" si="75">+BU84+CA84</f>
        <v>0</v>
      </c>
      <c r="CF84" s="30">
        <f>IF(AND(CE4=0,CE84&gt;=0), "",CE84/CE4)</f>
        <v>0</v>
      </c>
      <c r="CG84" s="47">
        <f>IF(AND(CE124=0,CE84&gt;=0),"",CE84/CE124)</f>
        <v>0</v>
      </c>
      <c r="CH84" s="129">
        <f>+'N EERR LOS NA'!M140+'N EERR LOS NA'!M141+'N EERR LOS NA'!M142+'N EERR LOS NA'!M143+'N EERR LOS NA'!M144</f>
        <v>0</v>
      </c>
      <c r="CI84" s="30" t="str">
        <f>IF(AND(CH4=0,CH84&gt;=0), "",CH84/CH4)</f>
        <v/>
      </c>
      <c r="CJ84" s="47" t="str">
        <f>IF(AND(CH124=0,CH84&gt;=0),"",CH84/CH124)</f>
        <v/>
      </c>
      <c r="CK84" s="30" t="str">
        <f t="shared" si="46"/>
        <v/>
      </c>
      <c r="CL84" s="130">
        <f t="shared" ref="CL84:CL92" si="76">+CE84+CH84</f>
        <v>0</v>
      </c>
      <c r="CM84" s="30">
        <f>IF(AND(CL4=0,CL84&gt;=0), "",CL84/CL4)</f>
        <v>0</v>
      </c>
      <c r="CN84" s="47">
        <f>IF(AND(CL124=0,CL84&gt;=0),"",CL84/CL124)</f>
        <v>0</v>
      </c>
      <c r="CO84" s="129">
        <f>+'N EERR LOS NA'!N140+'N EERR LOS NA'!N141+'N EERR LOS NA'!N142+'N EERR LOS NA'!N143+'N EERR LOS NA'!N144</f>
        <v>0</v>
      </c>
      <c r="CP84" s="30" t="str">
        <f>IF(AND(CO4=0,CO84&gt;=0), "",CO84/CO4)</f>
        <v/>
      </c>
      <c r="CQ84" s="47" t="str">
        <f>IF(AND(CO124=0,CO84&gt;=0),"",CO84/CO124)</f>
        <v/>
      </c>
      <c r="CR84" s="30" t="str">
        <f t="shared" si="47"/>
        <v/>
      </c>
      <c r="CS84" s="130">
        <f t="shared" ref="CS84:CS92" si="77">+CL84+CO84</f>
        <v>0</v>
      </c>
      <c r="CT84" s="30">
        <f>IF(AND(CS4=0,CS84&gt;=0), "",CS84/CS4)</f>
        <v>0</v>
      </c>
      <c r="CU84" s="47">
        <f>IF(AND(CS124=0,CS84&gt;=0),"",CS84/CS124)</f>
        <v>0</v>
      </c>
      <c r="CV84" s="131">
        <f t="shared" ref="CV84:CV92" si="78">+AZ84*12</f>
        <v>0</v>
      </c>
      <c r="CW84" s="30" t="str">
        <f>IF(AND(CV4=0,CV84&gt;=0), "",CV84/CV4)</f>
        <v/>
      </c>
      <c r="CX84" s="47" t="str">
        <f t="shared" si="48"/>
        <v/>
      </c>
    </row>
    <row r="85" spans="1:102" hidden="1" outlineLevel="2" x14ac:dyDescent="0.3">
      <c r="A85" s="29" t="s">
        <v>77</v>
      </c>
      <c r="B85" s="129">
        <f>+'N EERR LOS NA'!B145</f>
        <v>0</v>
      </c>
      <c r="C85" s="30" t="str">
        <f>IF(AND(B4=0,B85&gt;=0), "",B85/B4)</f>
        <v/>
      </c>
      <c r="D85" s="47" t="str">
        <f>IF(AND(B124=0,B85&gt;=0),"",B85/B124)</f>
        <v/>
      </c>
      <c r="E85" s="129">
        <f>+'N EERR LOS NA'!C145</f>
        <v>0</v>
      </c>
      <c r="F85" s="30">
        <f>IF(AND(E4=0,E85&gt;=0), "",E85/E4)</f>
        <v>0</v>
      </c>
      <c r="G85" s="47">
        <f>IF(AND(E124=0,E85&gt;=0),"",E85/E124)</f>
        <v>0</v>
      </c>
      <c r="H85" s="129">
        <f>+'N EERR LOS NA'!D145</f>
        <v>47.488356700590707</v>
      </c>
      <c r="I85" s="30">
        <f>IF(AND(H4=0,H85&gt;=0), "",H85/H4)</f>
        <v>4.2030776526824033E-3</v>
      </c>
      <c r="J85" s="47">
        <f>IF(AND(H124=0,H85&gt;=0),"",H85/H124)</f>
        <v>9.6171595642480286E-3</v>
      </c>
      <c r="K85" s="30">
        <f t="shared" si="64"/>
        <v>1</v>
      </c>
      <c r="L85" s="130">
        <f t="shared" si="65"/>
        <v>47.488356700590707</v>
      </c>
      <c r="M85" s="30">
        <f>IF(AND(L4=0,L85&gt;=0), "",L85/L4)</f>
        <v>2.9360925454563857E-3</v>
      </c>
      <c r="N85" s="47">
        <f>IF(AND(L124=0,L85&gt;=0),"",L85/L124)</f>
        <v>4.8445763323607107E-3</v>
      </c>
      <c r="O85" s="129">
        <f>+'N EERR LOS NA'!E145</f>
        <v>38.020545788672521</v>
      </c>
      <c r="P85" s="30">
        <f>IF(AND(O4=0,O85&gt;=0), "",O85/O4)</f>
        <v>6.0851911802712478E-3</v>
      </c>
      <c r="Q85" s="47">
        <f>IF(AND(O124=0,O85&gt;=0),"",O85/O124)</f>
        <v>7.3825002857170162E-3</v>
      </c>
      <c r="R85" s="30">
        <f t="shared" si="66"/>
        <v>-0.19937120527483773</v>
      </c>
      <c r="S85" s="130">
        <f t="shared" si="67"/>
        <v>85.508902489263221</v>
      </c>
      <c r="T85" s="30">
        <f>IF(AND(S4=0,S85&gt;=0), "",S85/S4)</f>
        <v>3.8136088588029571E-3</v>
      </c>
      <c r="U85" s="47">
        <f>IF(AND(S124=0,S85&gt;=0),"",S85/S124)</f>
        <v>5.7187156381433343E-3</v>
      </c>
      <c r="V85" s="131"/>
      <c r="W85" s="30" t="str">
        <f>IF(AND(V4=0,V85&gt;=0), "",V85/V4)</f>
        <v/>
      </c>
      <c r="X85" s="47">
        <f t="shared" si="21"/>
        <v>1</v>
      </c>
      <c r="Y85" s="129">
        <f>+'N EERR LOS NA'!F145</f>
        <v>128.69481541455818</v>
      </c>
      <c r="Z85" s="30">
        <f>IF(AND(Y4=0,Y85&gt;=0), "",Y85/Y4)</f>
        <v>6.3721848648072401E-3</v>
      </c>
      <c r="AA85" s="47">
        <f>IF(AND(Y124=0,Y85&gt;=0),"",Y85/Y124)</f>
        <v>2.3252242553347041E-2</v>
      </c>
      <c r="AB85" s="30">
        <f t="shared" si="22"/>
        <v>2.3848755388698359</v>
      </c>
      <c r="AC85" s="130">
        <f t="shared" si="68"/>
        <v>214.2037179038214</v>
      </c>
      <c r="AD85" s="30">
        <f>IF(AND(AC4=0,AC85&gt;=0), "",AC85/AC4)</f>
        <v>5.0260873196926476E-3</v>
      </c>
      <c r="AE85" s="47">
        <f>IF(AND(AC124=0,AC85&gt;=0),"",AC85/AC124)</f>
        <v>1.0455493590943624E-2</v>
      </c>
      <c r="AF85" s="129">
        <f>+'N EERR LOS NA'!G145</f>
        <v>61.085072966017435</v>
      </c>
      <c r="AG85" s="30">
        <f>IF(AND(AF4=0,AF85&gt;=0), "",AF85/AF4)</f>
        <v>4.4837939541908763E-3</v>
      </c>
      <c r="AH85" s="47">
        <f>IF(AND(AF124=0,AF85&gt;=0),"",AF85/AF124)</f>
        <v>1.015545352502021E-2</v>
      </c>
      <c r="AI85" s="30">
        <f t="shared" si="41"/>
        <v>-0.52534938746951743</v>
      </c>
      <c r="AJ85" s="130">
        <f t="shared" si="62"/>
        <v>275.28879086983886</v>
      </c>
      <c r="AK85" s="30">
        <f>IF(AND(AJ4=0,AJ85&gt;=0), "",AJ85/AJ4)</f>
        <v>4.894727150075516E-3</v>
      </c>
      <c r="AL85" s="47">
        <f>IF(AND(AJ124=0,AJ85&gt;=0),"",AJ85/AJ124)</f>
        <v>1.0387395775966564E-2</v>
      </c>
      <c r="AM85" s="129">
        <f>+'N EERR LOS NA'!H145</f>
        <v>178.02106485550848</v>
      </c>
      <c r="AN85" s="30">
        <f>IF(AND(AM4=0,AM85&gt;=0), "",AM85/AM4)</f>
        <v>1.5495039115148769E-2</v>
      </c>
      <c r="AO85" s="47">
        <f>IF(AND(AM124=0,AM85&gt;=0),"",AM85/AM124)</f>
        <v>2.4859071677768511E-2</v>
      </c>
      <c r="AP85" s="30">
        <f t="shared" si="42"/>
        <v>1.9143136974649164</v>
      </c>
      <c r="AQ85" s="130">
        <f t="shared" si="63"/>
        <v>453.30985572534735</v>
      </c>
      <c r="AR85" s="30">
        <f>IF(AND(AQ4=0,AQ85&gt;=0), "",AQ85/AQ4)</f>
        <v>6.6928156621023248E-3</v>
      </c>
      <c r="AS85" s="47">
        <f>IF(AND(AQ124=0,AQ85&gt;=0),"",AQ85/AQ124)</f>
        <v>1.3465953164731438E-2</v>
      </c>
      <c r="AT85" s="131">
        <f t="shared" si="69"/>
        <v>0</v>
      </c>
      <c r="AU85" s="30" t="str">
        <f>IF(AND(AT4=0,AT85&gt;=0), "",AT85/AT4)</f>
        <v/>
      </c>
      <c r="AV85" s="47">
        <f t="shared" si="23"/>
        <v>1</v>
      </c>
      <c r="AW85" s="131">
        <f t="shared" si="40"/>
        <v>75.551642620891229</v>
      </c>
      <c r="AX85" s="30">
        <f>IF(AND(AW4=0,AW85&gt;=0), "",AW85/AW4)</f>
        <v>6.6928156621023248E-3</v>
      </c>
      <c r="AY85" s="47">
        <f>IF(AND(AW124=0,AW85&gt;=0),"",AW85/AW124)</f>
        <v>1.3465953164731434E-2</v>
      </c>
      <c r="AZ85" s="131">
        <f t="shared" si="70"/>
        <v>0</v>
      </c>
      <c r="BA85" s="30" t="str">
        <f>IF(AND(AZ4=0,AZ85&gt;=0), "",AZ85/AZ4)</f>
        <v/>
      </c>
      <c r="BB85" s="47">
        <f t="shared" si="24"/>
        <v>1</v>
      </c>
      <c r="BC85" s="129">
        <f>+'N EERR LOS NA'!I145</f>
        <v>0</v>
      </c>
      <c r="BD85" s="30" t="str">
        <f>IF(AND(BC4=0,BC85&gt;=0), "",BC85/BC4)</f>
        <v/>
      </c>
      <c r="BE85" s="47" t="str">
        <f>IF(AND(BC124=0,BC85&gt;=0),"",BC85/BC124)</f>
        <v/>
      </c>
      <c r="BF85" s="30">
        <f t="shared" si="25"/>
        <v>-1</v>
      </c>
      <c r="BG85" s="130">
        <f t="shared" si="71"/>
        <v>453.30985572534735</v>
      </c>
      <c r="BH85" s="30">
        <f>IF(AND(BG4=0,BG85&gt;=0), "",BG85/BG4)</f>
        <v>6.6928156621023248E-3</v>
      </c>
      <c r="BI85" s="47">
        <f>IF(AND(BG124=0,BG85&gt;=0),"",BG85/BG124)</f>
        <v>1.3465953164731438E-2</v>
      </c>
      <c r="BJ85" s="129">
        <f>+'N EERR LOS NA'!J145</f>
        <v>0</v>
      </c>
      <c r="BK85" s="30" t="str">
        <f>IF(AND(BJ4=0,BJ85&gt;=0), "",BJ85/BJ4)</f>
        <v/>
      </c>
      <c r="BL85" s="47" t="str">
        <f>IF(AND(BJ124=0,BJ85&gt;=0),"",BJ85/BJ124)</f>
        <v/>
      </c>
      <c r="BM85" s="30" t="str">
        <f t="shared" si="43"/>
        <v/>
      </c>
      <c r="BN85" s="130">
        <f t="shared" si="72"/>
        <v>453.30985572534735</v>
      </c>
      <c r="BO85" s="30">
        <f>IF(AND(BN4=0,BN85&gt;=0), "",BN85/BN4)</f>
        <v>6.6928156621023248E-3</v>
      </c>
      <c r="BP85" s="47">
        <f>IF(AND(BN124=0,BN85&gt;=0),"",BN85/BN124)</f>
        <v>1.3465953164731438E-2</v>
      </c>
      <c r="BQ85" s="129">
        <f>+'N EERR LOS NA'!K145</f>
        <v>0</v>
      </c>
      <c r="BR85" s="30" t="str">
        <f>IF(AND(BQ4=0,BQ85&gt;=0), "",BQ85/BQ4)</f>
        <v/>
      </c>
      <c r="BS85" s="47" t="str">
        <f>IF(AND(BQ124=0,BQ85&gt;=0),"",BQ85/BQ124)</f>
        <v/>
      </c>
      <c r="BT85" s="30" t="str">
        <f t="shared" si="44"/>
        <v/>
      </c>
      <c r="BU85" s="130">
        <f t="shared" si="73"/>
        <v>453.30985572534735</v>
      </c>
      <c r="BV85" s="30">
        <f>IF(AND(BU4=0,BU85&gt;=0), "",BU85/BU4)</f>
        <v>6.6928156621023248E-3</v>
      </c>
      <c r="BW85" s="47">
        <f>IF(AND(BU124=0,BU85&gt;=0),"",BU85/BU124)</f>
        <v>1.3465953164731438E-2</v>
      </c>
      <c r="BX85" s="131">
        <f t="shared" si="74"/>
        <v>0</v>
      </c>
      <c r="BY85" s="30" t="str">
        <f>IF(AND(BX4=0,BX85&gt;=0), "",BX85/BX4)</f>
        <v/>
      </c>
      <c r="BZ85" s="47">
        <f t="shared" si="45"/>
        <v>1</v>
      </c>
      <c r="CA85" s="129">
        <f>+'N EERR LOS NA'!L145</f>
        <v>0</v>
      </c>
      <c r="CB85" s="30" t="str">
        <f>IF(AND(CA4=0,CA85&gt;=0), "",CA85/CA4)</f>
        <v/>
      </c>
      <c r="CC85" s="47" t="str">
        <f>IF(AND(CA124=0,CA85&gt;=0),"",CA85/CA124)</f>
        <v/>
      </c>
      <c r="CD85" s="30" t="str">
        <f t="shared" si="26"/>
        <v/>
      </c>
      <c r="CE85" s="130">
        <f t="shared" si="75"/>
        <v>453.30985572534735</v>
      </c>
      <c r="CF85" s="30">
        <f>IF(AND(CE4=0,CE85&gt;=0), "",CE85/CE4)</f>
        <v>6.6928156621023248E-3</v>
      </c>
      <c r="CG85" s="47">
        <f>IF(AND(CE124=0,CE85&gt;=0),"",CE85/CE124)</f>
        <v>1.3465953164731438E-2</v>
      </c>
      <c r="CH85" s="129">
        <f>+'N EERR LOS NA'!M145</f>
        <v>0</v>
      </c>
      <c r="CI85" s="30" t="str">
        <f>IF(AND(CH4=0,CH85&gt;=0), "",CH85/CH4)</f>
        <v/>
      </c>
      <c r="CJ85" s="47" t="str">
        <f>IF(AND(CH124=0,CH85&gt;=0),"",CH85/CH124)</f>
        <v/>
      </c>
      <c r="CK85" s="30" t="str">
        <f t="shared" si="46"/>
        <v/>
      </c>
      <c r="CL85" s="130">
        <f t="shared" si="76"/>
        <v>453.30985572534735</v>
      </c>
      <c r="CM85" s="30">
        <f>IF(AND(CL4=0,CL85&gt;=0), "",CL85/CL4)</f>
        <v>6.6928156621023248E-3</v>
      </c>
      <c r="CN85" s="47">
        <f>IF(AND(CL124=0,CL85&gt;=0),"",CL85/CL124)</f>
        <v>1.3465953164731438E-2</v>
      </c>
      <c r="CO85" s="129">
        <f>+'N EERR LOS NA'!N145</f>
        <v>0</v>
      </c>
      <c r="CP85" s="30" t="str">
        <f>IF(AND(CO4=0,CO85&gt;=0), "",CO85/CO4)</f>
        <v/>
      </c>
      <c r="CQ85" s="47" t="str">
        <f>IF(AND(CO124=0,CO85&gt;=0),"",CO85/CO124)</f>
        <v/>
      </c>
      <c r="CR85" s="30" t="str">
        <f t="shared" si="47"/>
        <v/>
      </c>
      <c r="CS85" s="130">
        <f t="shared" si="77"/>
        <v>453.30985572534735</v>
      </c>
      <c r="CT85" s="30">
        <f>IF(AND(CS4=0,CS85&gt;=0), "",CS85/CS4)</f>
        <v>6.6928156621023248E-3</v>
      </c>
      <c r="CU85" s="47">
        <f>IF(AND(CS124=0,CS85&gt;=0),"",CS85/CS124)</f>
        <v>1.3465953164731438E-2</v>
      </c>
      <c r="CV85" s="131">
        <f t="shared" si="78"/>
        <v>0</v>
      </c>
      <c r="CW85" s="30" t="str">
        <f>IF(AND(CV4=0,CV85&gt;=0), "",CV85/CV4)</f>
        <v/>
      </c>
      <c r="CX85" s="47">
        <f t="shared" si="48"/>
        <v>1</v>
      </c>
    </row>
    <row r="86" spans="1:102" hidden="1" outlineLevel="2" x14ac:dyDescent="0.3">
      <c r="A86" s="29" t="s">
        <v>1</v>
      </c>
      <c r="B86" s="129">
        <f>+'N EERR LOS NA'!B146+'N EERR LOS NA'!B147+'N EERR LOS NA'!B148+'N EERR LOS NA'!B149+'N EERR LOS NA'!B150+'N EERR LOS NA'!B151+'N EERR LOS NA'!B152+'N EERR LOS NA'!B153</f>
        <v>0</v>
      </c>
      <c r="C86" s="30" t="str">
        <f>IF(AND(B4=0,B86&gt;=0), "",B86/B4)</f>
        <v/>
      </c>
      <c r="D86" s="47" t="str">
        <f>IF(AND(B124=0,B86&gt;=0),"",B86/B124)</f>
        <v/>
      </c>
      <c r="E86" s="129">
        <f>+'N EERR LOS NA'!C146+'N EERR LOS NA'!C147+'N EERR LOS NA'!C148+'N EERR LOS NA'!C149+'N EERR LOS NA'!C150+'N EERR LOS NA'!C151+'N EERR LOS NA'!C152+'N EERR LOS NA'!C153</f>
        <v>0</v>
      </c>
      <c r="F86" s="30">
        <f>IF(AND(E4=0,E86&gt;=0), "",E86/E4)</f>
        <v>0</v>
      </c>
      <c r="G86" s="47">
        <f>IF(AND(E124=0,E86&gt;=0),"",E86/E124)</f>
        <v>0</v>
      </c>
      <c r="H86" s="129">
        <f>+'N EERR LOS NA'!D146+'N EERR LOS NA'!D147+'N EERR LOS NA'!D148+'N EERR LOS NA'!D149+'N EERR LOS NA'!D150+'N EERR LOS NA'!D151+'N EERR LOS NA'!D152+'N EERR LOS NA'!D153</f>
        <v>0</v>
      </c>
      <c r="I86" s="30">
        <f>IF(AND(H4=0,H86&gt;=0), "",H86/H4)</f>
        <v>0</v>
      </c>
      <c r="J86" s="47">
        <f>IF(AND(H124=0,H86&gt;=0),"",H86/H124)</f>
        <v>0</v>
      </c>
      <c r="K86" s="30" t="str">
        <f t="shared" si="64"/>
        <v/>
      </c>
      <c r="L86" s="130">
        <f t="shared" si="65"/>
        <v>0</v>
      </c>
      <c r="M86" s="30">
        <f>IF(AND(L4=0,L86&gt;=0), "",L86/L4)</f>
        <v>0</v>
      </c>
      <c r="N86" s="47">
        <f>IF(AND(L124=0,L86&gt;=0),"",L86/L124)</f>
        <v>0</v>
      </c>
      <c r="O86" s="129">
        <f>+'N EERR LOS NA'!E146+'N EERR LOS NA'!E147+'N EERR LOS NA'!E148+'N EERR LOS NA'!E149+'N EERR LOS NA'!E150+'N EERR LOS NA'!E151+'N EERR LOS NA'!E152+'N EERR LOS NA'!E153</f>
        <v>0</v>
      </c>
      <c r="P86" s="30">
        <f>IF(AND(O4=0,O86&gt;=0), "",O86/O4)</f>
        <v>0</v>
      </c>
      <c r="Q86" s="47">
        <f>IF(AND(O124=0,O86&gt;=0),"",O86/O124)</f>
        <v>0</v>
      </c>
      <c r="R86" s="30" t="str">
        <f t="shared" si="66"/>
        <v/>
      </c>
      <c r="S86" s="130">
        <f t="shared" si="67"/>
        <v>0</v>
      </c>
      <c r="T86" s="30">
        <f>IF(AND(S4=0,S86&gt;=0), "",S86/S4)</f>
        <v>0</v>
      </c>
      <c r="U86" s="47">
        <f>IF(AND(S124=0,S86&gt;=0),"",S86/S124)</f>
        <v>0</v>
      </c>
      <c r="V86" s="131"/>
      <c r="W86" s="30" t="str">
        <f>IF(AND(V4=0,V86&gt;=0), "",V86/V4)</f>
        <v/>
      </c>
      <c r="X86" s="47" t="str">
        <f t="shared" si="21"/>
        <v/>
      </c>
      <c r="Y86" s="129">
        <f>+'N EERR LOS NA'!F146+'N EERR LOS NA'!F147+'N EERR LOS NA'!F148+'N EERR LOS NA'!F149+'N EERR LOS NA'!F150+'N EERR LOS NA'!F151+'N EERR LOS NA'!F152+'N EERR LOS NA'!F153</f>
        <v>0</v>
      </c>
      <c r="Z86" s="30">
        <f>IF(AND(Y4=0,Y86&gt;=0), "",Y86/Y4)</f>
        <v>0</v>
      </c>
      <c r="AA86" s="47">
        <f>IF(AND(Y124=0,Y86&gt;=0),"",Y86/Y124)</f>
        <v>0</v>
      </c>
      <c r="AB86" s="30" t="str">
        <f t="shared" si="22"/>
        <v/>
      </c>
      <c r="AC86" s="130">
        <f t="shared" si="68"/>
        <v>0</v>
      </c>
      <c r="AD86" s="30">
        <f>IF(AND(AC4=0,AC86&gt;=0), "",AC86/AC4)</f>
        <v>0</v>
      </c>
      <c r="AE86" s="47">
        <f>IF(AND(AC124=0,AC86&gt;=0),"",AC86/AC124)</f>
        <v>0</v>
      </c>
      <c r="AF86" s="129">
        <f>+'N EERR LOS NA'!G146+'N EERR LOS NA'!G147+'N EERR LOS NA'!G148+'N EERR LOS NA'!G149+'N EERR LOS NA'!G150+'N EERR LOS NA'!G151+'N EERR LOS NA'!G152+'N EERR LOS NA'!G153</f>
        <v>0</v>
      </c>
      <c r="AG86" s="30">
        <f>IF(AND(AF4=0,AF86&gt;=0), "",AF86/AF4)</f>
        <v>0</v>
      </c>
      <c r="AH86" s="47">
        <f>IF(AND(AF124=0,AF86&gt;=0),"",AF86/AF124)</f>
        <v>0</v>
      </c>
      <c r="AI86" s="30" t="str">
        <f t="shared" si="41"/>
        <v/>
      </c>
      <c r="AJ86" s="130">
        <f t="shared" si="62"/>
        <v>0</v>
      </c>
      <c r="AK86" s="30">
        <f>IF(AND(AJ4=0,AJ86&gt;=0), "",AJ86/AJ4)</f>
        <v>0</v>
      </c>
      <c r="AL86" s="47">
        <f>IF(AND(AJ124=0,AJ86&gt;=0),"",AJ86/AJ124)</f>
        <v>0</v>
      </c>
      <c r="AM86" s="129">
        <f>+'N EERR LOS NA'!H146+'N EERR LOS NA'!H147+'N EERR LOS NA'!H148+'N EERR LOS NA'!H149+'N EERR LOS NA'!H150+'N EERR LOS NA'!H151+'N EERR LOS NA'!H152+'N EERR LOS NA'!H153</f>
        <v>0</v>
      </c>
      <c r="AN86" s="30">
        <f>IF(AND(AM4=0,AM86&gt;=0), "",AM86/AM4)</f>
        <v>0</v>
      </c>
      <c r="AO86" s="47">
        <f>IF(AND(AM124=0,AM86&gt;=0),"",AM86/AM124)</f>
        <v>0</v>
      </c>
      <c r="AP86" s="30" t="str">
        <f t="shared" si="42"/>
        <v/>
      </c>
      <c r="AQ86" s="130">
        <f t="shared" si="63"/>
        <v>0</v>
      </c>
      <c r="AR86" s="30">
        <f>IF(AND(AQ4=0,AQ86&gt;=0), "",AQ86/AQ4)</f>
        <v>0</v>
      </c>
      <c r="AS86" s="47">
        <f>IF(AND(AQ124=0,AQ86&gt;=0),"",AQ86/AQ124)</f>
        <v>0</v>
      </c>
      <c r="AT86" s="131">
        <f t="shared" si="69"/>
        <v>0</v>
      </c>
      <c r="AU86" s="30" t="str">
        <f>IF(AND(AT4=0,AT86&gt;=0), "",AT86/AT4)</f>
        <v/>
      </c>
      <c r="AV86" s="47" t="str">
        <f t="shared" si="23"/>
        <v/>
      </c>
      <c r="AW86" s="131">
        <f t="shared" si="40"/>
        <v>0</v>
      </c>
      <c r="AX86" s="30">
        <f>IF(AND(AW4=0,AW86&gt;=0), "",AW86/AW4)</f>
        <v>0</v>
      </c>
      <c r="AY86" s="47">
        <f>IF(AND(AW124=0,AW86&gt;=0),"",AW86/AW124)</f>
        <v>0</v>
      </c>
      <c r="AZ86" s="131">
        <f t="shared" si="70"/>
        <v>0</v>
      </c>
      <c r="BA86" s="30" t="str">
        <f>IF(AND(AZ4=0,AZ86&gt;=0), "",AZ86/AZ4)</f>
        <v/>
      </c>
      <c r="BB86" s="47" t="str">
        <f t="shared" si="24"/>
        <v/>
      </c>
      <c r="BC86" s="129">
        <f>+'N EERR LOS NA'!I146+'N EERR LOS NA'!I147+'N EERR LOS NA'!I148+'N EERR LOS NA'!I149+'N EERR LOS NA'!I150+'N EERR LOS NA'!I151+'N EERR LOS NA'!I152+'N EERR LOS NA'!I153</f>
        <v>0</v>
      </c>
      <c r="BD86" s="30" t="str">
        <f>IF(AND(BC4=0,BC86&gt;=0), "",BC86/BC4)</f>
        <v/>
      </c>
      <c r="BE86" s="47" t="str">
        <f>IF(AND(BC124=0,BC86&gt;=0),"",BC86/BC124)</f>
        <v/>
      </c>
      <c r="BF86" s="30" t="str">
        <f t="shared" si="25"/>
        <v/>
      </c>
      <c r="BG86" s="130">
        <f t="shared" si="71"/>
        <v>0</v>
      </c>
      <c r="BH86" s="30">
        <f>IF(AND(BG4=0,BG86&gt;=0), "",BG86/BG4)</f>
        <v>0</v>
      </c>
      <c r="BI86" s="47">
        <f>IF(AND(BG124=0,BG86&gt;=0),"",BG86/BG124)</f>
        <v>0</v>
      </c>
      <c r="BJ86" s="129">
        <f>+'N EERR LOS NA'!J146+'N EERR LOS NA'!J147+'N EERR LOS NA'!J148+'N EERR LOS NA'!J149+'N EERR LOS NA'!J150+'N EERR LOS NA'!J151+'N EERR LOS NA'!J152+'N EERR LOS NA'!J153</f>
        <v>0</v>
      </c>
      <c r="BK86" s="30" t="str">
        <f>IF(AND(BJ4=0,BJ86&gt;=0), "",BJ86/BJ4)</f>
        <v/>
      </c>
      <c r="BL86" s="47" t="str">
        <f>IF(AND(BJ124=0,BJ86&gt;=0),"",BJ86/BJ124)</f>
        <v/>
      </c>
      <c r="BM86" s="30" t="str">
        <f t="shared" si="43"/>
        <v/>
      </c>
      <c r="BN86" s="130">
        <f t="shared" si="72"/>
        <v>0</v>
      </c>
      <c r="BO86" s="30">
        <f>IF(AND(BN4=0,BN86&gt;=0), "",BN86/BN4)</f>
        <v>0</v>
      </c>
      <c r="BP86" s="47">
        <f>IF(AND(BN124=0,BN86&gt;=0),"",BN86/BN124)</f>
        <v>0</v>
      </c>
      <c r="BQ86" s="129">
        <f>+'N EERR LOS NA'!K146+'N EERR LOS NA'!K147+'N EERR LOS NA'!K148+'N EERR LOS NA'!K149+'N EERR LOS NA'!K150+'N EERR LOS NA'!K151+'N EERR LOS NA'!K152+'N EERR LOS NA'!K153</f>
        <v>0</v>
      </c>
      <c r="BR86" s="30" t="str">
        <f>IF(AND(BQ4=0,BQ86&gt;=0), "",BQ86/BQ4)</f>
        <v/>
      </c>
      <c r="BS86" s="47" t="str">
        <f>IF(AND(BQ124=0,BQ86&gt;=0),"",BQ86/BQ124)</f>
        <v/>
      </c>
      <c r="BT86" s="30" t="str">
        <f t="shared" si="44"/>
        <v/>
      </c>
      <c r="BU86" s="130">
        <f t="shared" si="73"/>
        <v>0</v>
      </c>
      <c r="BV86" s="30">
        <f>IF(AND(BU4=0,BU86&gt;=0), "",BU86/BU4)</f>
        <v>0</v>
      </c>
      <c r="BW86" s="47">
        <f>IF(AND(BU124=0,BU86&gt;=0),"",BU86/BU124)</f>
        <v>0</v>
      </c>
      <c r="BX86" s="131">
        <f t="shared" si="74"/>
        <v>0</v>
      </c>
      <c r="BY86" s="30" t="str">
        <f>IF(AND(BX4=0,BX86&gt;=0), "",BX86/BX4)</f>
        <v/>
      </c>
      <c r="BZ86" s="47" t="str">
        <f t="shared" si="45"/>
        <v/>
      </c>
      <c r="CA86" s="129">
        <f>+'N EERR LOS NA'!L146+'N EERR LOS NA'!L147+'N EERR LOS NA'!L148+'N EERR LOS NA'!L149+'N EERR LOS NA'!L150+'N EERR LOS NA'!L151+'N EERR LOS NA'!L152+'N EERR LOS NA'!L153</f>
        <v>0</v>
      </c>
      <c r="CB86" s="30" t="str">
        <f>IF(AND(CA4=0,CA86&gt;=0), "",CA86/CA4)</f>
        <v/>
      </c>
      <c r="CC86" s="47" t="str">
        <f>IF(AND(CA124=0,CA86&gt;=0),"",CA86/CA124)</f>
        <v/>
      </c>
      <c r="CD86" s="30" t="str">
        <f t="shared" si="26"/>
        <v/>
      </c>
      <c r="CE86" s="130">
        <f t="shared" si="75"/>
        <v>0</v>
      </c>
      <c r="CF86" s="30">
        <f>IF(AND(CE4=0,CE86&gt;=0), "",CE86/CE4)</f>
        <v>0</v>
      </c>
      <c r="CG86" s="47">
        <f>IF(AND(CE124=0,CE86&gt;=0),"",CE86/CE124)</f>
        <v>0</v>
      </c>
      <c r="CH86" s="129">
        <f>+'N EERR LOS NA'!M146+'N EERR LOS NA'!M147+'N EERR LOS NA'!M148+'N EERR LOS NA'!M149+'N EERR LOS NA'!M150+'N EERR LOS NA'!M151+'N EERR LOS NA'!M152+'N EERR LOS NA'!M153</f>
        <v>0</v>
      </c>
      <c r="CI86" s="30" t="str">
        <f>IF(AND(CH4=0,CH86&gt;=0), "",CH86/CH4)</f>
        <v/>
      </c>
      <c r="CJ86" s="47" t="str">
        <f>IF(AND(CH124=0,CH86&gt;=0),"",CH86/CH124)</f>
        <v/>
      </c>
      <c r="CK86" s="30" t="str">
        <f t="shared" si="46"/>
        <v/>
      </c>
      <c r="CL86" s="130">
        <f t="shared" si="76"/>
        <v>0</v>
      </c>
      <c r="CM86" s="30">
        <f>IF(AND(CL4=0,CL86&gt;=0), "",CL86/CL4)</f>
        <v>0</v>
      </c>
      <c r="CN86" s="47">
        <f>IF(AND(CL124=0,CL86&gt;=0),"",CL86/CL124)</f>
        <v>0</v>
      </c>
      <c r="CO86" s="129">
        <f>+'N EERR LOS NA'!N146+'N EERR LOS NA'!N147+'N EERR LOS NA'!N148+'N EERR LOS NA'!N149+'N EERR LOS NA'!N150+'N EERR LOS NA'!N151+'N EERR LOS NA'!N152+'N EERR LOS NA'!N153</f>
        <v>0</v>
      </c>
      <c r="CP86" s="30" t="str">
        <f>IF(AND(CO4=0,CO86&gt;=0), "",CO86/CO4)</f>
        <v/>
      </c>
      <c r="CQ86" s="47" t="str">
        <f>IF(AND(CO124=0,CO86&gt;=0),"",CO86/CO124)</f>
        <v/>
      </c>
      <c r="CR86" s="30" t="str">
        <f t="shared" si="47"/>
        <v/>
      </c>
      <c r="CS86" s="130">
        <f t="shared" si="77"/>
        <v>0</v>
      </c>
      <c r="CT86" s="30">
        <f>IF(AND(CS4=0,CS86&gt;=0), "",CS86/CS4)</f>
        <v>0</v>
      </c>
      <c r="CU86" s="47">
        <f>IF(AND(CS124=0,CS86&gt;=0),"",CS86/CS124)</f>
        <v>0</v>
      </c>
      <c r="CV86" s="131">
        <f t="shared" si="78"/>
        <v>0</v>
      </c>
      <c r="CW86" s="30" t="str">
        <f>IF(AND(CV4=0,CV86&gt;=0), "",CV86/CV4)</f>
        <v/>
      </c>
      <c r="CX86" s="47" t="str">
        <f t="shared" si="48"/>
        <v/>
      </c>
    </row>
    <row r="87" spans="1:102" hidden="1" outlineLevel="2" x14ac:dyDescent="0.3">
      <c r="A87" s="29" t="s">
        <v>78</v>
      </c>
      <c r="B87" s="129">
        <f>+'N EERR LOS NA'!B157+'N EERR LOS NA'!B158</f>
        <v>0</v>
      </c>
      <c r="C87" s="30" t="str">
        <f>IF(AND(B4=0,B87&gt;=0), "",B87/B4)</f>
        <v/>
      </c>
      <c r="D87" s="47" t="str">
        <f>IF(AND(B124=0,B87&gt;=0),"",B87/B124)</f>
        <v/>
      </c>
      <c r="E87" s="129">
        <f>+'N EERR LOS NA'!C157+'N EERR LOS NA'!C158</f>
        <v>0</v>
      </c>
      <c r="F87" s="30">
        <f>IF(AND(E4=0,E87&gt;=0), "",E87/E4)</f>
        <v>0</v>
      </c>
      <c r="G87" s="47">
        <f>IF(AND(E124=0,E87&gt;=0),"",E87/E124)</f>
        <v>0</v>
      </c>
      <c r="H87" s="129">
        <f>+'N EERR LOS NA'!D157+'N EERR LOS NA'!D158</f>
        <v>0</v>
      </c>
      <c r="I87" s="30">
        <f>IF(AND(H4=0,H87&gt;=0), "",H87/H4)</f>
        <v>0</v>
      </c>
      <c r="J87" s="47">
        <f>IF(AND(H124=0,H87&gt;=0),"",H87/H124)</f>
        <v>0</v>
      </c>
      <c r="K87" s="30" t="str">
        <f t="shared" si="64"/>
        <v/>
      </c>
      <c r="L87" s="130">
        <f t="shared" si="65"/>
        <v>0</v>
      </c>
      <c r="M87" s="30">
        <f>IF(AND(L4=0,L87&gt;=0), "",L87/L4)</f>
        <v>0</v>
      </c>
      <c r="N87" s="47">
        <f>IF(AND(L124=0,L87&gt;=0),"",L87/L124)</f>
        <v>0</v>
      </c>
      <c r="O87" s="129">
        <f>+'N EERR LOS NA'!E157+'N EERR LOS NA'!E158</f>
        <v>0</v>
      </c>
      <c r="P87" s="30">
        <f>IF(AND(O4=0,O87&gt;=0), "",O87/O4)</f>
        <v>0</v>
      </c>
      <c r="Q87" s="47">
        <f>IF(AND(O124=0,O87&gt;=0),"",O87/O124)</f>
        <v>0</v>
      </c>
      <c r="R87" s="30" t="str">
        <f t="shared" si="66"/>
        <v/>
      </c>
      <c r="S87" s="130">
        <f t="shared" si="67"/>
        <v>0</v>
      </c>
      <c r="T87" s="30">
        <f>IF(AND(S4=0,S87&gt;=0), "",S87/S4)</f>
        <v>0</v>
      </c>
      <c r="U87" s="47">
        <f>IF(AND(S124=0,S87&gt;=0),"",S87/S124)</f>
        <v>0</v>
      </c>
      <c r="V87" s="131"/>
      <c r="W87" s="30" t="str">
        <f>IF(AND(V4=0,V87&gt;=0), "",V87/V4)</f>
        <v/>
      </c>
      <c r="X87" s="47" t="str">
        <f t="shared" si="21"/>
        <v/>
      </c>
      <c r="Y87" s="129">
        <f>+'N EERR LOS NA'!F157+'N EERR LOS NA'!F158</f>
        <v>0</v>
      </c>
      <c r="Z87" s="30">
        <f>IF(AND(Y4=0,Y87&gt;=0), "",Y87/Y4)</f>
        <v>0</v>
      </c>
      <c r="AA87" s="47">
        <f>IF(AND(Y124=0,Y87&gt;=0),"",Y87/Y124)</f>
        <v>0</v>
      </c>
      <c r="AB87" s="30" t="str">
        <f t="shared" si="22"/>
        <v/>
      </c>
      <c r="AC87" s="130">
        <f t="shared" si="68"/>
        <v>0</v>
      </c>
      <c r="AD87" s="30">
        <f>IF(AND(AC4=0,AC87&gt;=0), "",AC87/AC4)</f>
        <v>0</v>
      </c>
      <c r="AE87" s="47">
        <f>IF(AND(AC124=0,AC87&gt;=0),"",AC87/AC124)</f>
        <v>0</v>
      </c>
      <c r="AF87" s="129">
        <f>+'N EERR LOS NA'!G157+'N EERR LOS NA'!G158</f>
        <v>0</v>
      </c>
      <c r="AG87" s="30">
        <f>IF(AND(AF4=0,AF87&gt;=0), "",AF87/AF4)</f>
        <v>0</v>
      </c>
      <c r="AH87" s="47">
        <f>IF(AND(AF124=0,AF87&gt;=0),"",AF87/AF124)</f>
        <v>0</v>
      </c>
      <c r="AI87" s="30" t="str">
        <f t="shared" si="41"/>
        <v/>
      </c>
      <c r="AJ87" s="130">
        <f t="shared" si="62"/>
        <v>0</v>
      </c>
      <c r="AK87" s="30">
        <f>IF(AND(AJ4=0,AJ87&gt;=0), "",AJ87/AJ4)</f>
        <v>0</v>
      </c>
      <c r="AL87" s="47">
        <f>IF(AND(AJ124=0,AJ87&gt;=0),"",AJ87/AJ124)</f>
        <v>0</v>
      </c>
      <c r="AM87" s="129">
        <f>+'N EERR LOS NA'!H157+'N EERR LOS NA'!H158</f>
        <v>0</v>
      </c>
      <c r="AN87" s="30">
        <f>IF(AND(AM4=0,AM87&gt;=0), "",AM87/AM4)</f>
        <v>0</v>
      </c>
      <c r="AO87" s="47">
        <f>IF(AND(AM124=0,AM87&gt;=0),"",AM87/AM124)</f>
        <v>0</v>
      </c>
      <c r="AP87" s="30" t="str">
        <f t="shared" si="42"/>
        <v/>
      </c>
      <c r="AQ87" s="130">
        <f t="shared" si="63"/>
        <v>0</v>
      </c>
      <c r="AR87" s="30">
        <f>IF(AND(AQ4=0,AQ87&gt;=0), "",AQ87/AQ4)</f>
        <v>0</v>
      </c>
      <c r="AS87" s="47">
        <f>IF(AND(AQ124=0,AQ87&gt;=0),"",AQ87/AQ124)</f>
        <v>0</v>
      </c>
      <c r="AT87" s="131">
        <f t="shared" si="69"/>
        <v>0</v>
      </c>
      <c r="AU87" s="30" t="str">
        <f>IF(AND(AT4=0,AT87&gt;=0), "",AT87/AT4)</f>
        <v/>
      </c>
      <c r="AV87" s="47" t="str">
        <f t="shared" si="23"/>
        <v/>
      </c>
      <c r="AW87" s="131">
        <f t="shared" si="40"/>
        <v>0</v>
      </c>
      <c r="AX87" s="30">
        <f>IF(AND(AW4=0,AW87&gt;=0), "",AW87/AW4)</f>
        <v>0</v>
      </c>
      <c r="AY87" s="47">
        <f>IF(AND(AW124=0,AW87&gt;=0),"",AW87/AW124)</f>
        <v>0</v>
      </c>
      <c r="AZ87" s="131">
        <f t="shared" si="70"/>
        <v>0</v>
      </c>
      <c r="BA87" s="30" t="str">
        <f>IF(AND(AZ4=0,AZ87&gt;=0), "",AZ87/AZ4)</f>
        <v/>
      </c>
      <c r="BB87" s="47" t="str">
        <f t="shared" si="24"/>
        <v/>
      </c>
      <c r="BC87" s="129">
        <f>+'N EERR LOS NA'!I157+'N EERR LOS NA'!I158</f>
        <v>0</v>
      </c>
      <c r="BD87" s="30" t="str">
        <f>IF(AND(BC4=0,BC87&gt;=0), "",BC87/BC4)</f>
        <v/>
      </c>
      <c r="BE87" s="47" t="str">
        <f>IF(AND(BC124=0,BC87&gt;=0),"",BC87/BC124)</f>
        <v/>
      </c>
      <c r="BF87" s="30" t="str">
        <f t="shared" si="25"/>
        <v/>
      </c>
      <c r="BG87" s="130">
        <f t="shared" si="71"/>
        <v>0</v>
      </c>
      <c r="BH87" s="30">
        <f>IF(AND(BG4=0,BG87&gt;=0), "",BG87/BG4)</f>
        <v>0</v>
      </c>
      <c r="BI87" s="47">
        <f>IF(AND(BG124=0,BG87&gt;=0),"",BG87/BG124)</f>
        <v>0</v>
      </c>
      <c r="BJ87" s="129">
        <f>+'N EERR LOS NA'!J157+'N EERR LOS NA'!J158</f>
        <v>0</v>
      </c>
      <c r="BK87" s="30" t="str">
        <f>IF(AND(BJ4=0,BJ87&gt;=0), "",BJ87/BJ4)</f>
        <v/>
      </c>
      <c r="BL87" s="47" t="str">
        <f>IF(AND(BJ124=0,BJ87&gt;=0),"",BJ87/BJ124)</f>
        <v/>
      </c>
      <c r="BM87" s="30" t="str">
        <f t="shared" si="43"/>
        <v/>
      </c>
      <c r="BN87" s="130">
        <f t="shared" si="72"/>
        <v>0</v>
      </c>
      <c r="BO87" s="30">
        <f>IF(AND(BN4=0,BN87&gt;=0), "",BN87/BN4)</f>
        <v>0</v>
      </c>
      <c r="BP87" s="47">
        <f>IF(AND(BN124=0,BN87&gt;=0),"",BN87/BN124)</f>
        <v>0</v>
      </c>
      <c r="BQ87" s="129">
        <f>+'N EERR LOS NA'!K157+'N EERR LOS NA'!K158</f>
        <v>0</v>
      </c>
      <c r="BR87" s="30" t="str">
        <f>IF(AND(BQ4=0,BQ87&gt;=0), "",BQ87/BQ4)</f>
        <v/>
      </c>
      <c r="BS87" s="47" t="str">
        <f>IF(AND(BQ124=0,BQ87&gt;=0),"",BQ87/BQ124)</f>
        <v/>
      </c>
      <c r="BT87" s="30" t="str">
        <f t="shared" si="44"/>
        <v/>
      </c>
      <c r="BU87" s="130">
        <f t="shared" si="73"/>
        <v>0</v>
      </c>
      <c r="BV87" s="30">
        <f>IF(AND(BU4=0,BU87&gt;=0), "",BU87/BU4)</f>
        <v>0</v>
      </c>
      <c r="BW87" s="47">
        <f>IF(AND(BU124=0,BU87&gt;=0),"",BU87/BU124)</f>
        <v>0</v>
      </c>
      <c r="BX87" s="131">
        <f t="shared" si="74"/>
        <v>0</v>
      </c>
      <c r="BY87" s="30" t="str">
        <f>IF(AND(BX4=0,BX87&gt;=0), "",BX87/BX4)</f>
        <v/>
      </c>
      <c r="BZ87" s="47" t="str">
        <f t="shared" si="45"/>
        <v/>
      </c>
      <c r="CA87" s="129">
        <f>+'N EERR LOS NA'!L157+'N EERR LOS NA'!L158</f>
        <v>0</v>
      </c>
      <c r="CB87" s="30" t="str">
        <f>IF(AND(CA4=0,CA87&gt;=0), "",CA87/CA4)</f>
        <v/>
      </c>
      <c r="CC87" s="47" t="str">
        <f>IF(AND(CA124=0,CA87&gt;=0),"",CA87/CA124)</f>
        <v/>
      </c>
      <c r="CD87" s="30" t="str">
        <f t="shared" si="26"/>
        <v/>
      </c>
      <c r="CE87" s="130">
        <f t="shared" si="75"/>
        <v>0</v>
      </c>
      <c r="CF87" s="30">
        <f>IF(AND(CE4=0,CE87&gt;=0), "",CE87/CE4)</f>
        <v>0</v>
      </c>
      <c r="CG87" s="47">
        <f>IF(AND(CE124=0,CE87&gt;=0),"",CE87/CE124)</f>
        <v>0</v>
      </c>
      <c r="CH87" s="129">
        <f>+'N EERR LOS NA'!M157+'N EERR LOS NA'!M158</f>
        <v>0</v>
      </c>
      <c r="CI87" s="30" t="str">
        <f>IF(AND(CH4=0,CH87&gt;=0), "",CH87/CH4)</f>
        <v/>
      </c>
      <c r="CJ87" s="47" t="str">
        <f>IF(AND(CH124=0,CH87&gt;=0),"",CH87/CH124)</f>
        <v/>
      </c>
      <c r="CK87" s="30" t="str">
        <f t="shared" si="46"/>
        <v/>
      </c>
      <c r="CL87" s="130">
        <f t="shared" si="76"/>
        <v>0</v>
      </c>
      <c r="CM87" s="30">
        <f>IF(AND(CL4=0,CL87&gt;=0), "",CL87/CL4)</f>
        <v>0</v>
      </c>
      <c r="CN87" s="47">
        <f>IF(AND(CL124=0,CL87&gt;=0),"",CL87/CL124)</f>
        <v>0</v>
      </c>
      <c r="CO87" s="129">
        <f>+'N EERR LOS NA'!N157+'N EERR LOS NA'!N158</f>
        <v>0</v>
      </c>
      <c r="CP87" s="30" t="str">
        <f>IF(AND(CO4=0,CO87&gt;=0), "",CO87/CO4)</f>
        <v/>
      </c>
      <c r="CQ87" s="47" t="str">
        <f>IF(AND(CO124=0,CO87&gt;=0),"",CO87/CO124)</f>
        <v/>
      </c>
      <c r="CR87" s="30" t="str">
        <f t="shared" si="47"/>
        <v/>
      </c>
      <c r="CS87" s="130">
        <f t="shared" si="77"/>
        <v>0</v>
      </c>
      <c r="CT87" s="30">
        <f>IF(AND(CS4=0,CS87&gt;=0), "",CS87/CS4)</f>
        <v>0</v>
      </c>
      <c r="CU87" s="47">
        <f>IF(AND(CS124=0,CS87&gt;=0),"",CS87/CS124)</f>
        <v>0</v>
      </c>
      <c r="CV87" s="131">
        <f t="shared" si="78"/>
        <v>0</v>
      </c>
      <c r="CW87" s="30" t="str">
        <f>IF(AND(CV4=0,CV87&gt;=0), "",CV87/CV4)</f>
        <v/>
      </c>
      <c r="CX87" s="47" t="str">
        <f t="shared" si="48"/>
        <v/>
      </c>
    </row>
    <row r="88" spans="1:102" hidden="1" outlineLevel="2" x14ac:dyDescent="0.3">
      <c r="A88" s="29" t="s">
        <v>80</v>
      </c>
      <c r="B88" s="129">
        <f>+'N EERR LOS NA'!B159</f>
        <v>0</v>
      </c>
      <c r="C88" s="30" t="str">
        <f>IF(AND(B4=0,B88&gt;=0), "",B88/B4)</f>
        <v/>
      </c>
      <c r="D88" s="47" t="str">
        <f>IF(AND(B124=0,B88&gt;=0),"",B88/B124)</f>
        <v/>
      </c>
      <c r="E88" s="129">
        <f>+'N EERR LOS NA'!C159</f>
        <v>0</v>
      </c>
      <c r="F88" s="30">
        <f>IF(AND(E4=0,E88&gt;=0), "",E88/E4)</f>
        <v>0</v>
      </c>
      <c r="G88" s="47">
        <f>IF(AND(E124=0,E88&gt;=0),"",E88/E124)</f>
        <v>0</v>
      </c>
      <c r="H88" s="129">
        <f>+'N EERR LOS NA'!D159</f>
        <v>0</v>
      </c>
      <c r="I88" s="30">
        <f>IF(AND(H4=0,H88&gt;=0), "",H88/H4)</f>
        <v>0</v>
      </c>
      <c r="J88" s="47">
        <f>IF(AND(H124=0,H88&gt;=0),"",H88/H124)</f>
        <v>0</v>
      </c>
      <c r="K88" s="30" t="str">
        <f t="shared" si="64"/>
        <v/>
      </c>
      <c r="L88" s="130">
        <f t="shared" si="65"/>
        <v>0</v>
      </c>
      <c r="M88" s="30">
        <f>IF(AND(L4=0,L88&gt;=0), "",L88/L4)</f>
        <v>0</v>
      </c>
      <c r="N88" s="47">
        <f>IF(AND(L124=0,L88&gt;=0),"",L88/L124)</f>
        <v>0</v>
      </c>
      <c r="O88" s="129">
        <f>+'N EERR LOS NA'!E159</f>
        <v>0</v>
      </c>
      <c r="P88" s="30">
        <f>IF(AND(O4=0,O88&gt;=0), "",O88/O4)</f>
        <v>0</v>
      </c>
      <c r="Q88" s="47">
        <f>IF(AND(O124=0,O88&gt;=0),"",O88/O124)</f>
        <v>0</v>
      </c>
      <c r="R88" s="30" t="str">
        <f t="shared" si="66"/>
        <v/>
      </c>
      <c r="S88" s="130">
        <f t="shared" si="67"/>
        <v>0</v>
      </c>
      <c r="T88" s="30">
        <f>IF(AND(S4=0,S88&gt;=0), "",S88/S4)</f>
        <v>0</v>
      </c>
      <c r="U88" s="47">
        <f>IF(AND(S124=0,S88&gt;=0),"",S88/S124)</f>
        <v>0</v>
      </c>
      <c r="V88" s="131"/>
      <c r="W88" s="30" t="str">
        <f>IF(AND(V4=0,V88&gt;=0), "",V88/V4)</f>
        <v/>
      </c>
      <c r="X88" s="47" t="str">
        <f t="shared" si="21"/>
        <v/>
      </c>
      <c r="Y88" s="129">
        <f>+'N EERR LOS NA'!F159</f>
        <v>0</v>
      </c>
      <c r="Z88" s="30">
        <f>IF(AND(Y4=0,Y88&gt;=0), "",Y88/Y4)</f>
        <v>0</v>
      </c>
      <c r="AA88" s="47">
        <f>IF(AND(Y124=0,Y88&gt;=0),"",Y88/Y124)</f>
        <v>0</v>
      </c>
      <c r="AB88" s="30" t="str">
        <f t="shared" si="22"/>
        <v/>
      </c>
      <c r="AC88" s="130">
        <f t="shared" si="68"/>
        <v>0</v>
      </c>
      <c r="AD88" s="30">
        <f>IF(AND(AC4=0,AC88&gt;=0), "",AC88/AC4)</f>
        <v>0</v>
      </c>
      <c r="AE88" s="47">
        <f>IF(AND(AC124=0,AC88&gt;=0),"",AC88/AC124)</f>
        <v>0</v>
      </c>
      <c r="AF88" s="129">
        <f>+'N EERR LOS NA'!G159</f>
        <v>0</v>
      </c>
      <c r="AG88" s="30">
        <f>IF(AND(AF4=0,AF88&gt;=0), "",AF88/AF4)</f>
        <v>0</v>
      </c>
      <c r="AH88" s="47">
        <f>IF(AND(AF124=0,AF88&gt;=0),"",AF88/AF124)</f>
        <v>0</v>
      </c>
      <c r="AI88" s="30" t="str">
        <f t="shared" si="41"/>
        <v/>
      </c>
      <c r="AJ88" s="130">
        <f t="shared" si="62"/>
        <v>0</v>
      </c>
      <c r="AK88" s="30">
        <f>IF(AND(AJ4=0,AJ88&gt;=0), "",AJ88/AJ4)</f>
        <v>0</v>
      </c>
      <c r="AL88" s="47">
        <f>IF(AND(AJ124=0,AJ88&gt;=0),"",AJ88/AJ124)</f>
        <v>0</v>
      </c>
      <c r="AM88" s="129">
        <f>+'N EERR LOS NA'!H159</f>
        <v>0</v>
      </c>
      <c r="AN88" s="30">
        <f>IF(AND(AM4=0,AM88&gt;=0), "",AM88/AM4)</f>
        <v>0</v>
      </c>
      <c r="AO88" s="47">
        <f>IF(AND(AM124=0,AM88&gt;=0),"",AM88/AM124)</f>
        <v>0</v>
      </c>
      <c r="AP88" s="30" t="str">
        <f t="shared" si="42"/>
        <v/>
      </c>
      <c r="AQ88" s="130">
        <f t="shared" si="63"/>
        <v>0</v>
      </c>
      <c r="AR88" s="30">
        <f>IF(AND(AQ4=0,AQ88&gt;=0), "",AQ88/AQ4)</f>
        <v>0</v>
      </c>
      <c r="AS88" s="47">
        <f>IF(AND(AQ124=0,AQ88&gt;=0),"",AQ88/AQ124)</f>
        <v>0</v>
      </c>
      <c r="AT88" s="131">
        <f t="shared" si="69"/>
        <v>0</v>
      </c>
      <c r="AU88" s="30" t="str">
        <f>IF(AND(AT4=0,AT88&gt;=0), "",AT88/AT4)</f>
        <v/>
      </c>
      <c r="AV88" s="47" t="str">
        <f t="shared" si="23"/>
        <v/>
      </c>
      <c r="AW88" s="131">
        <f t="shared" si="40"/>
        <v>0</v>
      </c>
      <c r="AX88" s="30">
        <f>IF(AND(AW4=0,AW88&gt;=0), "",AW88/AW4)</f>
        <v>0</v>
      </c>
      <c r="AY88" s="47">
        <f>IF(AND(AW124=0,AW88&gt;=0),"",AW88/AW124)</f>
        <v>0</v>
      </c>
      <c r="AZ88" s="131">
        <f t="shared" si="70"/>
        <v>0</v>
      </c>
      <c r="BA88" s="30" t="str">
        <f>IF(AND(AZ4=0,AZ88&gt;=0), "",AZ88/AZ4)</f>
        <v/>
      </c>
      <c r="BB88" s="47" t="str">
        <f t="shared" si="24"/>
        <v/>
      </c>
      <c r="BC88" s="129">
        <f>+'N EERR LOS NA'!I159</f>
        <v>0</v>
      </c>
      <c r="BD88" s="30" t="str">
        <f>IF(AND(BC4=0,BC88&gt;=0), "",BC88/BC4)</f>
        <v/>
      </c>
      <c r="BE88" s="47" t="str">
        <f>IF(AND(BC124=0,BC88&gt;=0),"",BC88/BC124)</f>
        <v/>
      </c>
      <c r="BF88" s="30" t="str">
        <f t="shared" si="25"/>
        <v/>
      </c>
      <c r="BG88" s="130">
        <f t="shared" si="71"/>
        <v>0</v>
      </c>
      <c r="BH88" s="30">
        <f>IF(AND(BG4=0,BG88&gt;=0), "",BG88/BG4)</f>
        <v>0</v>
      </c>
      <c r="BI88" s="47">
        <f>IF(AND(BG124=0,BG88&gt;=0),"",BG88/BG124)</f>
        <v>0</v>
      </c>
      <c r="BJ88" s="129">
        <f>+'N EERR LOS NA'!J159</f>
        <v>0</v>
      </c>
      <c r="BK88" s="30" t="str">
        <f>IF(AND(BJ4=0,BJ88&gt;=0), "",BJ88/BJ4)</f>
        <v/>
      </c>
      <c r="BL88" s="47" t="str">
        <f>IF(AND(BJ124=0,BJ88&gt;=0),"",BJ88/BJ124)</f>
        <v/>
      </c>
      <c r="BM88" s="30" t="str">
        <f t="shared" si="43"/>
        <v/>
      </c>
      <c r="BN88" s="130">
        <f t="shared" si="72"/>
        <v>0</v>
      </c>
      <c r="BO88" s="30">
        <f>IF(AND(BN4=0,BN88&gt;=0), "",BN88/BN4)</f>
        <v>0</v>
      </c>
      <c r="BP88" s="47">
        <f>IF(AND(BN124=0,BN88&gt;=0),"",BN88/BN124)</f>
        <v>0</v>
      </c>
      <c r="BQ88" s="129">
        <f>+'N EERR LOS NA'!K159</f>
        <v>0</v>
      </c>
      <c r="BR88" s="30" t="str">
        <f>IF(AND(BQ4=0,BQ88&gt;=0), "",BQ88/BQ4)</f>
        <v/>
      </c>
      <c r="BS88" s="47" t="str">
        <f>IF(AND(BQ124=0,BQ88&gt;=0),"",BQ88/BQ124)</f>
        <v/>
      </c>
      <c r="BT88" s="30" t="str">
        <f t="shared" si="44"/>
        <v/>
      </c>
      <c r="BU88" s="130">
        <f t="shared" si="73"/>
        <v>0</v>
      </c>
      <c r="BV88" s="30">
        <f>IF(AND(BU4=0,BU88&gt;=0), "",BU88/BU4)</f>
        <v>0</v>
      </c>
      <c r="BW88" s="47">
        <f>IF(AND(BU124=0,BU88&gt;=0),"",BU88/BU124)</f>
        <v>0</v>
      </c>
      <c r="BX88" s="131">
        <f t="shared" si="74"/>
        <v>0</v>
      </c>
      <c r="BY88" s="30" t="str">
        <f>IF(AND(BX4=0,BX88&gt;=0), "",BX88/BX4)</f>
        <v/>
      </c>
      <c r="BZ88" s="47" t="str">
        <f t="shared" si="45"/>
        <v/>
      </c>
      <c r="CA88" s="129">
        <f>+'N EERR LOS NA'!L159</f>
        <v>0</v>
      </c>
      <c r="CB88" s="30" t="str">
        <f>IF(AND(CA4=0,CA88&gt;=0), "",CA88/CA4)</f>
        <v/>
      </c>
      <c r="CC88" s="47" t="str">
        <f>IF(AND(CA124=0,CA88&gt;=0),"",CA88/CA124)</f>
        <v/>
      </c>
      <c r="CD88" s="30" t="str">
        <f t="shared" si="26"/>
        <v/>
      </c>
      <c r="CE88" s="130">
        <f t="shared" si="75"/>
        <v>0</v>
      </c>
      <c r="CF88" s="30">
        <f>IF(AND(CE4=0,CE88&gt;=0), "",CE88/CE4)</f>
        <v>0</v>
      </c>
      <c r="CG88" s="47">
        <f>IF(AND(CE124=0,CE88&gt;=0),"",CE88/CE124)</f>
        <v>0</v>
      </c>
      <c r="CH88" s="129">
        <f>+'N EERR LOS NA'!M159</f>
        <v>0</v>
      </c>
      <c r="CI88" s="30" t="str">
        <f>IF(AND(CH4=0,CH88&gt;=0), "",CH88/CH4)</f>
        <v/>
      </c>
      <c r="CJ88" s="47" t="str">
        <f>IF(AND(CH124=0,CH88&gt;=0),"",CH88/CH124)</f>
        <v/>
      </c>
      <c r="CK88" s="30" t="str">
        <f t="shared" si="46"/>
        <v/>
      </c>
      <c r="CL88" s="130">
        <f t="shared" si="76"/>
        <v>0</v>
      </c>
      <c r="CM88" s="30">
        <f>IF(AND(CL4=0,CL88&gt;=0), "",CL88/CL4)</f>
        <v>0</v>
      </c>
      <c r="CN88" s="47">
        <f>IF(AND(CL124=0,CL88&gt;=0),"",CL88/CL124)</f>
        <v>0</v>
      </c>
      <c r="CO88" s="129">
        <f>+'N EERR LOS NA'!N159</f>
        <v>0</v>
      </c>
      <c r="CP88" s="30" t="str">
        <f>IF(AND(CO4=0,CO88&gt;=0), "",CO88/CO4)</f>
        <v/>
      </c>
      <c r="CQ88" s="47" t="str">
        <f>IF(AND(CO124=0,CO88&gt;=0),"",CO88/CO124)</f>
        <v/>
      </c>
      <c r="CR88" s="30" t="str">
        <f t="shared" si="47"/>
        <v/>
      </c>
      <c r="CS88" s="130">
        <f t="shared" si="77"/>
        <v>0</v>
      </c>
      <c r="CT88" s="30">
        <f>IF(AND(CS4=0,CS88&gt;=0), "",CS88/CS4)</f>
        <v>0</v>
      </c>
      <c r="CU88" s="47">
        <f>IF(AND(CS124=0,CS88&gt;=0),"",CS88/CS124)</f>
        <v>0</v>
      </c>
      <c r="CV88" s="131">
        <f t="shared" si="78"/>
        <v>0</v>
      </c>
      <c r="CW88" s="30" t="str">
        <f>IF(AND(CV4=0,CV88&gt;=0), "",CV88/CV4)</f>
        <v/>
      </c>
      <c r="CX88" s="47" t="str">
        <f t="shared" si="48"/>
        <v/>
      </c>
    </row>
    <row r="89" spans="1:102" hidden="1" outlineLevel="2" x14ac:dyDescent="0.3">
      <c r="A89" s="29" t="s">
        <v>79</v>
      </c>
      <c r="B89" s="129">
        <f>+'N EERR LOS NA'!B160</f>
        <v>0</v>
      </c>
      <c r="C89" s="30" t="str">
        <f>IF(AND(B4=0,B89&gt;=0), "",B89/B4)</f>
        <v/>
      </c>
      <c r="D89" s="47" t="str">
        <f>IF(AND(B124=0,B89&gt;=0),"",B89/B124)</f>
        <v/>
      </c>
      <c r="E89" s="129">
        <f>+'N EERR LOS NA'!C160</f>
        <v>0</v>
      </c>
      <c r="F89" s="30">
        <f>IF(AND(E4=0,E89&gt;=0), "",E89/E4)</f>
        <v>0</v>
      </c>
      <c r="G89" s="47">
        <f>IF(AND(E124=0,E89&gt;=0),"",E89/E124)</f>
        <v>0</v>
      </c>
      <c r="H89" s="129">
        <f>+'N EERR LOS NA'!D160</f>
        <v>0</v>
      </c>
      <c r="I89" s="30">
        <f>IF(AND(H4=0,H89&gt;=0), "",H89/H4)</f>
        <v>0</v>
      </c>
      <c r="J89" s="47">
        <f>IF(AND(H124=0,H89&gt;=0),"",H89/H124)</f>
        <v>0</v>
      </c>
      <c r="K89" s="30" t="str">
        <f t="shared" si="64"/>
        <v/>
      </c>
      <c r="L89" s="130">
        <f t="shared" si="65"/>
        <v>0</v>
      </c>
      <c r="M89" s="30">
        <f>IF(AND(L4=0,L89&gt;=0), "",L89/L4)</f>
        <v>0</v>
      </c>
      <c r="N89" s="47">
        <f>IF(AND(L124=0,L89&gt;=0),"",L89/L124)</f>
        <v>0</v>
      </c>
      <c r="O89" s="129">
        <f>+'N EERR LOS NA'!E160</f>
        <v>0</v>
      </c>
      <c r="P89" s="30">
        <f>IF(AND(O4=0,O89&gt;=0), "",O89/O4)</f>
        <v>0</v>
      </c>
      <c r="Q89" s="47">
        <f>IF(AND(O124=0,O89&gt;=0),"",O89/O124)</f>
        <v>0</v>
      </c>
      <c r="R89" s="30" t="str">
        <f t="shared" si="66"/>
        <v/>
      </c>
      <c r="S89" s="130">
        <f t="shared" si="67"/>
        <v>0</v>
      </c>
      <c r="T89" s="30">
        <f>IF(AND(S4=0,S89&gt;=0), "",S89/S4)</f>
        <v>0</v>
      </c>
      <c r="U89" s="47">
        <f>IF(AND(S124=0,S89&gt;=0),"",S89/S124)</f>
        <v>0</v>
      </c>
      <c r="V89" s="131"/>
      <c r="W89" s="30" t="str">
        <f>IF(AND(V4=0,V89&gt;=0), "",V89/V4)</f>
        <v/>
      </c>
      <c r="X89" s="47" t="str">
        <f t="shared" si="21"/>
        <v/>
      </c>
      <c r="Y89" s="129">
        <f>+'N EERR LOS NA'!F160</f>
        <v>0</v>
      </c>
      <c r="Z89" s="30">
        <f>IF(AND(Y4=0,Y89&gt;=0), "",Y89/Y4)</f>
        <v>0</v>
      </c>
      <c r="AA89" s="47">
        <f>IF(AND(Y124=0,Y89&gt;=0),"",Y89/Y124)</f>
        <v>0</v>
      </c>
      <c r="AB89" s="30" t="str">
        <f t="shared" si="22"/>
        <v/>
      </c>
      <c r="AC89" s="130">
        <f t="shared" si="68"/>
        <v>0</v>
      </c>
      <c r="AD89" s="30">
        <f>IF(AND(AC4=0,AC89&gt;=0), "",AC89/AC4)</f>
        <v>0</v>
      </c>
      <c r="AE89" s="47">
        <f>IF(AND(AC124=0,AC89&gt;=0),"",AC89/AC124)</f>
        <v>0</v>
      </c>
      <c r="AF89" s="129">
        <f>+'N EERR LOS NA'!G160</f>
        <v>0</v>
      </c>
      <c r="AG89" s="30">
        <f>IF(AND(AF4=0,AF89&gt;=0), "",AF89/AF4)</f>
        <v>0</v>
      </c>
      <c r="AH89" s="47">
        <f>IF(AND(AF124=0,AF89&gt;=0),"",AF89/AF124)</f>
        <v>0</v>
      </c>
      <c r="AI89" s="30" t="str">
        <f t="shared" si="41"/>
        <v/>
      </c>
      <c r="AJ89" s="130">
        <f t="shared" si="62"/>
        <v>0</v>
      </c>
      <c r="AK89" s="30">
        <f>IF(AND(AJ4=0,AJ89&gt;=0), "",AJ89/AJ4)</f>
        <v>0</v>
      </c>
      <c r="AL89" s="47">
        <f>IF(AND(AJ124=0,AJ89&gt;=0),"",AJ89/AJ124)</f>
        <v>0</v>
      </c>
      <c r="AM89" s="129">
        <f>+'N EERR LOS NA'!H160</f>
        <v>0</v>
      </c>
      <c r="AN89" s="30">
        <f>IF(AND(AM4=0,AM89&gt;=0), "",AM89/AM4)</f>
        <v>0</v>
      </c>
      <c r="AO89" s="47">
        <f>IF(AND(AM124=0,AM89&gt;=0),"",AM89/AM124)</f>
        <v>0</v>
      </c>
      <c r="AP89" s="30" t="str">
        <f t="shared" si="42"/>
        <v/>
      </c>
      <c r="AQ89" s="130">
        <f t="shared" si="63"/>
        <v>0</v>
      </c>
      <c r="AR89" s="30">
        <f>IF(AND(AQ4=0,AQ89&gt;=0), "",AQ89/AQ4)</f>
        <v>0</v>
      </c>
      <c r="AS89" s="47">
        <f>IF(AND(AQ124=0,AQ89&gt;=0),"",AQ89/AQ124)</f>
        <v>0</v>
      </c>
      <c r="AT89" s="131">
        <f t="shared" si="69"/>
        <v>0</v>
      </c>
      <c r="AU89" s="30" t="str">
        <f>IF(AND(AT4=0,AT89&gt;=0), "",AT89/AT4)</f>
        <v/>
      </c>
      <c r="AV89" s="47" t="str">
        <f t="shared" si="23"/>
        <v/>
      </c>
      <c r="AW89" s="131">
        <f t="shared" si="40"/>
        <v>0</v>
      </c>
      <c r="AX89" s="30">
        <f>IF(AND(AW4=0,AW89&gt;=0), "",AW89/AW4)</f>
        <v>0</v>
      </c>
      <c r="AY89" s="47">
        <f>IF(AND(AW124=0,AW89&gt;=0),"",AW89/AW124)</f>
        <v>0</v>
      </c>
      <c r="AZ89" s="131">
        <f t="shared" si="70"/>
        <v>0</v>
      </c>
      <c r="BA89" s="30" t="str">
        <f>IF(AND(AZ4=0,AZ89&gt;=0), "",AZ89/AZ4)</f>
        <v/>
      </c>
      <c r="BB89" s="47" t="str">
        <f t="shared" si="24"/>
        <v/>
      </c>
      <c r="BC89" s="129">
        <f>+'N EERR LOS NA'!I160</f>
        <v>0</v>
      </c>
      <c r="BD89" s="30" t="str">
        <f>IF(AND(BC4=0,BC89&gt;=0), "",BC89/BC4)</f>
        <v/>
      </c>
      <c r="BE89" s="47" t="str">
        <f>IF(AND(BC124=0,BC89&gt;=0),"",BC89/BC124)</f>
        <v/>
      </c>
      <c r="BF89" s="30" t="str">
        <f t="shared" si="25"/>
        <v/>
      </c>
      <c r="BG89" s="130">
        <f t="shared" si="71"/>
        <v>0</v>
      </c>
      <c r="BH89" s="30">
        <f>IF(AND(BG4=0,BG89&gt;=0), "",BG89/BG4)</f>
        <v>0</v>
      </c>
      <c r="BI89" s="47">
        <f>IF(AND(BG124=0,BG89&gt;=0),"",BG89/BG124)</f>
        <v>0</v>
      </c>
      <c r="BJ89" s="129">
        <f>+'N EERR LOS NA'!J160</f>
        <v>0</v>
      </c>
      <c r="BK89" s="30" t="str">
        <f>IF(AND(BJ4=0,BJ89&gt;=0), "",BJ89/BJ4)</f>
        <v/>
      </c>
      <c r="BL89" s="47" t="str">
        <f>IF(AND(BJ124=0,BJ89&gt;=0),"",BJ89/BJ124)</f>
        <v/>
      </c>
      <c r="BM89" s="30" t="str">
        <f t="shared" si="43"/>
        <v/>
      </c>
      <c r="BN89" s="130">
        <f t="shared" si="72"/>
        <v>0</v>
      </c>
      <c r="BO89" s="30">
        <f>IF(AND(BN4=0,BN89&gt;=0), "",BN89/BN4)</f>
        <v>0</v>
      </c>
      <c r="BP89" s="47">
        <f>IF(AND(BN124=0,BN89&gt;=0),"",BN89/BN124)</f>
        <v>0</v>
      </c>
      <c r="BQ89" s="129">
        <f>+'N EERR LOS NA'!K160</f>
        <v>0</v>
      </c>
      <c r="BR89" s="30" t="str">
        <f>IF(AND(BQ4=0,BQ89&gt;=0), "",BQ89/BQ4)</f>
        <v/>
      </c>
      <c r="BS89" s="47" t="str">
        <f>IF(AND(BQ124=0,BQ89&gt;=0),"",BQ89/BQ124)</f>
        <v/>
      </c>
      <c r="BT89" s="30" t="str">
        <f t="shared" si="44"/>
        <v/>
      </c>
      <c r="BU89" s="130">
        <f t="shared" si="73"/>
        <v>0</v>
      </c>
      <c r="BV89" s="30">
        <f>IF(AND(BU4=0,BU89&gt;=0), "",BU89/BU4)</f>
        <v>0</v>
      </c>
      <c r="BW89" s="47">
        <f>IF(AND(BU124=0,BU89&gt;=0),"",BU89/BU124)</f>
        <v>0</v>
      </c>
      <c r="BX89" s="131">
        <f t="shared" si="74"/>
        <v>0</v>
      </c>
      <c r="BY89" s="30" t="str">
        <f>IF(AND(BX4=0,BX89&gt;=0), "",BX89/BX4)</f>
        <v/>
      </c>
      <c r="BZ89" s="47" t="str">
        <f t="shared" si="45"/>
        <v/>
      </c>
      <c r="CA89" s="129">
        <f>+'N EERR LOS NA'!L160</f>
        <v>0</v>
      </c>
      <c r="CB89" s="30" t="str">
        <f>IF(AND(CA4=0,CA89&gt;=0), "",CA89/CA4)</f>
        <v/>
      </c>
      <c r="CC89" s="47" t="str">
        <f>IF(AND(CA124=0,CA89&gt;=0),"",CA89/CA124)</f>
        <v/>
      </c>
      <c r="CD89" s="30" t="str">
        <f t="shared" si="26"/>
        <v/>
      </c>
      <c r="CE89" s="130">
        <f t="shared" si="75"/>
        <v>0</v>
      </c>
      <c r="CF89" s="30">
        <f>IF(AND(CE4=0,CE89&gt;=0), "",CE89/CE4)</f>
        <v>0</v>
      </c>
      <c r="CG89" s="47">
        <f>IF(AND(CE124=0,CE89&gt;=0),"",CE89/CE124)</f>
        <v>0</v>
      </c>
      <c r="CH89" s="129">
        <f>+'N EERR LOS NA'!M160</f>
        <v>0</v>
      </c>
      <c r="CI89" s="30" t="str">
        <f>IF(AND(CH4=0,CH89&gt;=0), "",CH89/CH4)</f>
        <v/>
      </c>
      <c r="CJ89" s="47" t="str">
        <f>IF(AND(CH124=0,CH89&gt;=0),"",CH89/CH124)</f>
        <v/>
      </c>
      <c r="CK89" s="30" t="str">
        <f t="shared" si="46"/>
        <v/>
      </c>
      <c r="CL89" s="130">
        <f t="shared" si="76"/>
        <v>0</v>
      </c>
      <c r="CM89" s="30">
        <f>IF(AND(CL4=0,CL89&gt;=0), "",CL89/CL4)</f>
        <v>0</v>
      </c>
      <c r="CN89" s="47">
        <f>IF(AND(CL124=0,CL89&gt;=0),"",CL89/CL124)</f>
        <v>0</v>
      </c>
      <c r="CO89" s="129">
        <f>+'N EERR LOS NA'!N160</f>
        <v>0</v>
      </c>
      <c r="CP89" s="30" t="str">
        <f>IF(AND(CO4=0,CO89&gt;=0), "",CO89/CO4)</f>
        <v/>
      </c>
      <c r="CQ89" s="47" t="str">
        <f>IF(AND(CO124=0,CO89&gt;=0),"",CO89/CO124)</f>
        <v/>
      </c>
      <c r="CR89" s="30" t="str">
        <f t="shared" si="47"/>
        <v/>
      </c>
      <c r="CS89" s="130">
        <f t="shared" si="77"/>
        <v>0</v>
      </c>
      <c r="CT89" s="30">
        <f>IF(AND(CS4=0,CS89&gt;=0), "",CS89/CS4)</f>
        <v>0</v>
      </c>
      <c r="CU89" s="47">
        <f>IF(AND(CS124=0,CS89&gt;=0),"",CS89/CS124)</f>
        <v>0</v>
      </c>
      <c r="CV89" s="131">
        <f t="shared" si="78"/>
        <v>0</v>
      </c>
      <c r="CW89" s="30" t="str">
        <f>IF(AND(CV4=0,CV89&gt;=0), "",CV89/CV4)</f>
        <v/>
      </c>
      <c r="CX89" s="47" t="str">
        <f t="shared" si="48"/>
        <v/>
      </c>
    </row>
    <row r="90" spans="1:102" hidden="1" outlineLevel="2" x14ac:dyDescent="0.3">
      <c r="A90" s="29" t="s">
        <v>81</v>
      </c>
      <c r="B90" s="129">
        <f>+'N EERR LOS NA'!B161</f>
        <v>0</v>
      </c>
      <c r="C90" s="30" t="str">
        <f>IF(AND(B4=0,B90&gt;=0), "",B90/B4)</f>
        <v/>
      </c>
      <c r="D90" s="47" t="str">
        <f>IF(AND(B124=0,B90&gt;=0),"",B90/B124)</f>
        <v/>
      </c>
      <c r="E90" s="129">
        <f>+'N EERR LOS NA'!C161</f>
        <v>0</v>
      </c>
      <c r="F90" s="30">
        <f>IF(AND(E4=0,E90&gt;=0), "",E90/E4)</f>
        <v>0</v>
      </c>
      <c r="G90" s="47">
        <f>IF(AND(E124=0,E90&gt;=0),"",E90/E124)</f>
        <v>0</v>
      </c>
      <c r="H90" s="129">
        <f>+'N EERR LOS NA'!D161</f>
        <v>0</v>
      </c>
      <c r="I90" s="30">
        <f>IF(AND(H4=0,H90&gt;=0), "",H90/H4)</f>
        <v>0</v>
      </c>
      <c r="J90" s="47">
        <f>IF(AND(H124=0,H90&gt;=0),"",H90/H124)</f>
        <v>0</v>
      </c>
      <c r="K90" s="30" t="str">
        <f t="shared" si="64"/>
        <v/>
      </c>
      <c r="L90" s="130">
        <f t="shared" si="65"/>
        <v>0</v>
      </c>
      <c r="M90" s="30">
        <f>IF(AND(L4=0,L90&gt;=0), "",L90/L4)</f>
        <v>0</v>
      </c>
      <c r="N90" s="47">
        <f>IF(AND(L124=0,L90&gt;=0),"",L90/L124)</f>
        <v>0</v>
      </c>
      <c r="O90" s="129">
        <f>+'N EERR LOS NA'!E161</f>
        <v>0</v>
      </c>
      <c r="P90" s="30">
        <f>IF(AND(O4=0,O90&gt;=0), "",O90/O4)</f>
        <v>0</v>
      </c>
      <c r="Q90" s="47">
        <f>IF(AND(O124=0,O90&gt;=0),"",O90/O124)</f>
        <v>0</v>
      </c>
      <c r="R90" s="30" t="str">
        <f t="shared" si="66"/>
        <v/>
      </c>
      <c r="S90" s="130">
        <f t="shared" si="67"/>
        <v>0</v>
      </c>
      <c r="T90" s="30">
        <f>IF(AND(S4=0,S90&gt;=0), "",S90/S4)</f>
        <v>0</v>
      </c>
      <c r="U90" s="47">
        <f>IF(AND(S124=0,S90&gt;=0),"",S90/S124)</f>
        <v>0</v>
      </c>
      <c r="V90" s="131"/>
      <c r="W90" s="30" t="str">
        <f>IF(AND(V4=0,V90&gt;=0), "",V90/V4)</f>
        <v/>
      </c>
      <c r="X90" s="47" t="str">
        <f t="shared" si="21"/>
        <v/>
      </c>
      <c r="Y90" s="129">
        <f>+'N EERR LOS NA'!F161</f>
        <v>0</v>
      </c>
      <c r="Z90" s="30">
        <f>IF(AND(Y4=0,Y90&gt;=0), "",Y90/Y4)</f>
        <v>0</v>
      </c>
      <c r="AA90" s="47">
        <f>IF(AND(Y124=0,Y90&gt;=0),"",Y90/Y124)</f>
        <v>0</v>
      </c>
      <c r="AB90" s="30" t="str">
        <f t="shared" si="22"/>
        <v/>
      </c>
      <c r="AC90" s="130">
        <f t="shared" si="68"/>
        <v>0</v>
      </c>
      <c r="AD90" s="30">
        <f>IF(AND(AC4=0,AC90&gt;=0), "",AC90/AC4)</f>
        <v>0</v>
      </c>
      <c r="AE90" s="47">
        <f>IF(AND(AC124=0,AC90&gt;=0),"",AC90/AC124)</f>
        <v>0</v>
      </c>
      <c r="AF90" s="129">
        <f>+'N EERR LOS NA'!G161</f>
        <v>0</v>
      </c>
      <c r="AG90" s="30">
        <f>IF(AND(AF4=0,AF90&gt;=0), "",AF90/AF4)</f>
        <v>0</v>
      </c>
      <c r="AH90" s="47">
        <f>IF(AND(AF124=0,AF90&gt;=0),"",AF90/AF124)</f>
        <v>0</v>
      </c>
      <c r="AI90" s="30" t="str">
        <f t="shared" si="41"/>
        <v/>
      </c>
      <c r="AJ90" s="130">
        <f t="shared" si="62"/>
        <v>0</v>
      </c>
      <c r="AK90" s="30">
        <f>IF(AND(AJ4=0,AJ90&gt;=0), "",AJ90/AJ4)</f>
        <v>0</v>
      </c>
      <c r="AL90" s="47">
        <f>IF(AND(AJ124=0,AJ90&gt;=0),"",AJ90/AJ124)</f>
        <v>0</v>
      </c>
      <c r="AM90" s="129">
        <f>+'N EERR LOS NA'!H161</f>
        <v>0</v>
      </c>
      <c r="AN90" s="30">
        <f>IF(AND(AM4=0,AM90&gt;=0), "",AM90/AM4)</f>
        <v>0</v>
      </c>
      <c r="AO90" s="47">
        <f>IF(AND(AM124=0,AM90&gt;=0),"",AM90/AM124)</f>
        <v>0</v>
      </c>
      <c r="AP90" s="30" t="str">
        <f t="shared" si="42"/>
        <v/>
      </c>
      <c r="AQ90" s="130">
        <f t="shared" si="63"/>
        <v>0</v>
      </c>
      <c r="AR90" s="30">
        <f>IF(AND(AQ4=0,AQ90&gt;=0), "",AQ90/AQ4)</f>
        <v>0</v>
      </c>
      <c r="AS90" s="47">
        <f>IF(AND(AQ124=0,AQ90&gt;=0),"",AQ90/AQ124)</f>
        <v>0</v>
      </c>
      <c r="AT90" s="131">
        <f t="shared" si="69"/>
        <v>0</v>
      </c>
      <c r="AU90" s="30" t="str">
        <f>IF(AND(AT4=0,AT90&gt;=0), "",AT90/AT4)</f>
        <v/>
      </c>
      <c r="AV90" s="47" t="str">
        <f t="shared" si="23"/>
        <v/>
      </c>
      <c r="AW90" s="131">
        <f t="shared" si="40"/>
        <v>0</v>
      </c>
      <c r="AX90" s="30">
        <f>IF(AND(AW4=0,AW90&gt;=0), "",AW90/AW4)</f>
        <v>0</v>
      </c>
      <c r="AY90" s="47">
        <f>IF(AND(AW124=0,AW90&gt;=0),"",AW90/AW124)</f>
        <v>0</v>
      </c>
      <c r="AZ90" s="131">
        <f t="shared" si="70"/>
        <v>0</v>
      </c>
      <c r="BA90" s="30" t="str">
        <f>IF(AND(AZ4=0,AZ90&gt;=0), "",AZ90/AZ4)</f>
        <v/>
      </c>
      <c r="BB90" s="47" t="str">
        <f t="shared" si="24"/>
        <v/>
      </c>
      <c r="BC90" s="129">
        <f>+'N EERR LOS NA'!I161</f>
        <v>0</v>
      </c>
      <c r="BD90" s="30" t="str">
        <f>IF(AND(BC4=0,BC90&gt;=0), "",BC90/BC4)</f>
        <v/>
      </c>
      <c r="BE90" s="47" t="str">
        <f>IF(AND(BC124=0,BC90&gt;=0),"",BC90/BC124)</f>
        <v/>
      </c>
      <c r="BF90" s="30" t="str">
        <f t="shared" si="25"/>
        <v/>
      </c>
      <c r="BG90" s="130">
        <f t="shared" si="71"/>
        <v>0</v>
      </c>
      <c r="BH90" s="30">
        <f>IF(AND(BG4=0,BG90&gt;=0), "",BG90/BG4)</f>
        <v>0</v>
      </c>
      <c r="BI90" s="47">
        <f>IF(AND(BG124=0,BG90&gt;=0),"",BG90/BG124)</f>
        <v>0</v>
      </c>
      <c r="BJ90" s="129">
        <f>+'N EERR LOS NA'!J161</f>
        <v>0</v>
      </c>
      <c r="BK90" s="30" t="str">
        <f>IF(AND(BJ4=0,BJ90&gt;=0), "",BJ90/BJ4)</f>
        <v/>
      </c>
      <c r="BL90" s="47" t="str">
        <f>IF(AND(BJ124=0,BJ90&gt;=0),"",BJ90/BJ124)</f>
        <v/>
      </c>
      <c r="BM90" s="30" t="str">
        <f t="shared" si="43"/>
        <v/>
      </c>
      <c r="BN90" s="130">
        <f t="shared" si="72"/>
        <v>0</v>
      </c>
      <c r="BO90" s="30">
        <f>IF(AND(BN4=0,BN90&gt;=0), "",BN90/BN4)</f>
        <v>0</v>
      </c>
      <c r="BP90" s="47">
        <f>IF(AND(BN124=0,BN90&gt;=0),"",BN90/BN124)</f>
        <v>0</v>
      </c>
      <c r="BQ90" s="129">
        <f>+'N EERR LOS NA'!K161</f>
        <v>0</v>
      </c>
      <c r="BR90" s="30" t="str">
        <f>IF(AND(BQ4=0,BQ90&gt;=0), "",BQ90/BQ4)</f>
        <v/>
      </c>
      <c r="BS90" s="47" t="str">
        <f>IF(AND(BQ124=0,BQ90&gt;=0),"",BQ90/BQ124)</f>
        <v/>
      </c>
      <c r="BT90" s="30" t="str">
        <f t="shared" si="44"/>
        <v/>
      </c>
      <c r="BU90" s="130">
        <f t="shared" si="73"/>
        <v>0</v>
      </c>
      <c r="BV90" s="30">
        <f>IF(AND(BU4=0,BU90&gt;=0), "",BU90/BU4)</f>
        <v>0</v>
      </c>
      <c r="BW90" s="47">
        <f>IF(AND(BU124=0,BU90&gt;=0),"",BU90/BU124)</f>
        <v>0</v>
      </c>
      <c r="BX90" s="131">
        <f t="shared" si="74"/>
        <v>0</v>
      </c>
      <c r="BY90" s="30" t="str">
        <f>IF(AND(BX4=0,BX90&gt;=0), "",BX90/BX4)</f>
        <v/>
      </c>
      <c r="BZ90" s="47" t="str">
        <f t="shared" si="45"/>
        <v/>
      </c>
      <c r="CA90" s="129">
        <f>+'N EERR LOS NA'!L161</f>
        <v>0</v>
      </c>
      <c r="CB90" s="30" t="str">
        <f>IF(AND(CA4=0,CA90&gt;=0), "",CA90/CA4)</f>
        <v/>
      </c>
      <c r="CC90" s="47" t="str">
        <f>IF(AND(CA124=0,CA90&gt;=0),"",CA90/CA124)</f>
        <v/>
      </c>
      <c r="CD90" s="30" t="str">
        <f t="shared" si="26"/>
        <v/>
      </c>
      <c r="CE90" s="130">
        <f t="shared" si="75"/>
        <v>0</v>
      </c>
      <c r="CF90" s="30">
        <f>IF(AND(CE4=0,CE90&gt;=0), "",CE90/CE4)</f>
        <v>0</v>
      </c>
      <c r="CG90" s="47">
        <f>IF(AND(CE124=0,CE90&gt;=0),"",CE90/CE124)</f>
        <v>0</v>
      </c>
      <c r="CH90" s="129">
        <f>+'N EERR LOS NA'!M161</f>
        <v>0</v>
      </c>
      <c r="CI90" s="30" t="str">
        <f>IF(AND(CH4=0,CH90&gt;=0), "",CH90/CH4)</f>
        <v/>
      </c>
      <c r="CJ90" s="47" t="str">
        <f>IF(AND(CH124=0,CH90&gt;=0),"",CH90/CH124)</f>
        <v/>
      </c>
      <c r="CK90" s="30" t="str">
        <f t="shared" si="46"/>
        <v/>
      </c>
      <c r="CL90" s="130">
        <f t="shared" si="76"/>
        <v>0</v>
      </c>
      <c r="CM90" s="30">
        <f>IF(AND(CL4=0,CL90&gt;=0), "",CL90/CL4)</f>
        <v>0</v>
      </c>
      <c r="CN90" s="47">
        <f>IF(AND(CL124=0,CL90&gt;=0),"",CL90/CL124)</f>
        <v>0</v>
      </c>
      <c r="CO90" s="129">
        <f>+'N EERR LOS NA'!N161</f>
        <v>0</v>
      </c>
      <c r="CP90" s="30" t="str">
        <f>IF(AND(CO4=0,CO90&gt;=0), "",CO90/CO4)</f>
        <v/>
      </c>
      <c r="CQ90" s="47" t="str">
        <f>IF(AND(CO124=0,CO90&gt;=0),"",CO90/CO124)</f>
        <v/>
      </c>
      <c r="CR90" s="30" t="str">
        <f t="shared" si="47"/>
        <v/>
      </c>
      <c r="CS90" s="130">
        <f t="shared" si="77"/>
        <v>0</v>
      </c>
      <c r="CT90" s="30">
        <f>IF(AND(CS4=0,CS90&gt;=0), "",CS90/CS4)</f>
        <v>0</v>
      </c>
      <c r="CU90" s="47">
        <f>IF(AND(CS124=0,CS90&gt;=0),"",CS90/CS124)</f>
        <v>0</v>
      </c>
      <c r="CV90" s="131">
        <f t="shared" si="78"/>
        <v>0</v>
      </c>
      <c r="CW90" s="30" t="str">
        <f>IF(AND(CV4=0,CV90&gt;=0), "",CV90/CV4)</f>
        <v/>
      </c>
      <c r="CX90" s="47" t="str">
        <f t="shared" si="48"/>
        <v/>
      </c>
    </row>
    <row r="91" spans="1:102" hidden="1" outlineLevel="2" x14ac:dyDescent="0.3">
      <c r="A91" s="29" t="s">
        <v>354</v>
      </c>
      <c r="B91" s="129">
        <f>+'N EERR LOS NA'!B162+'N EERR LOS NA'!B163+'N EERR LOS NA'!B164+'N EERR LOS NA'!B165+'N EERR LOS NA'!B166+'N EERR LOS NA'!B167+'N EERR LOS NA'!B168+'N EERR LOS NA'!B169</f>
        <v>0</v>
      </c>
      <c r="C91" s="30" t="str">
        <f>IF(AND(B4=0,B91&gt;=0), "",B91/B4)</f>
        <v/>
      </c>
      <c r="D91" s="47" t="str">
        <f>IF(AND(B124=0,B91&gt;=0),"",B91/B124)</f>
        <v/>
      </c>
      <c r="E91" s="129">
        <f>+'N EERR LOS NA'!C162+'N EERR LOS NA'!C163+'N EERR LOS NA'!C164+'N EERR LOS NA'!C165+'N EERR LOS NA'!C166+'N EERR LOS NA'!C167+'N EERR LOS NA'!C168+'N EERR LOS NA'!C169</f>
        <v>0</v>
      </c>
      <c r="F91" s="30">
        <f>IF(AND(E4=0,E91&gt;=0), "",E91/E4)</f>
        <v>0</v>
      </c>
      <c r="G91" s="47">
        <f>IF(AND(E124=0,E91&gt;=0),"",E91/E124)</f>
        <v>0</v>
      </c>
      <c r="H91" s="129">
        <f>+'N EERR LOS NA'!D162+'N EERR LOS NA'!D163+'N EERR LOS NA'!D164+'N EERR LOS NA'!D165+'N EERR LOS NA'!D166+'N EERR LOS NA'!D167+'N EERR LOS NA'!D168+'N EERR LOS NA'!D169</f>
        <v>0</v>
      </c>
      <c r="I91" s="30">
        <f>IF(AND(H4=0,H91&gt;=0), "",H91/H4)</f>
        <v>0</v>
      </c>
      <c r="J91" s="47">
        <f>IF(AND(H124=0,H91&gt;=0),"",H91/H124)</f>
        <v>0</v>
      </c>
      <c r="K91" s="30" t="str">
        <f t="shared" si="64"/>
        <v/>
      </c>
      <c r="L91" s="130">
        <f t="shared" si="65"/>
        <v>0</v>
      </c>
      <c r="M91" s="30">
        <f>IF(AND(L4=0,L91&gt;=0), "",L91/L4)</f>
        <v>0</v>
      </c>
      <c r="N91" s="47">
        <f>IF(AND(L124=0,L91&gt;=0),"",L91/L124)</f>
        <v>0</v>
      </c>
      <c r="O91" s="129">
        <f>+'N EERR LOS NA'!E162+'N EERR LOS NA'!E163+'N EERR LOS NA'!E164+'N EERR LOS NA'!E165+'N EERR LOS NA'!E166+'N EERR LOS NA'!E167+'N EERR LOS NA'!E168+'N EERR LOS NA'!E169</f>
        <v>0</v>
      </c>
      <c r="P91" s="30">
        <f>IF(AND(O4=0,O91&gt;=0), "",O91/O4)</f>
        <v>0</v>
      </c>
      <c r="Q91" s="47">
        <f>IF(AND(O124=0,O91&gt;=0),"",O91/O124)</f>
        <v>0</v>
      </c>
      <c r="R91" s="30" t="str">
        <f t="shared" si="66"/>
        <v/>
      </c>
      <c r="S91" s="130">
        <f t="shared" si="67"/>
        <v>0</v>
      </c>
      <c r="T91" s="30">
        <f>IF(AND(S4=0,S91&gt;=0), "",S91/S4)</f>
        <v>0</v>
      </c>
      <c r="U91" s="47">
        <f>IF(AND(S124=0,S91&gt;=0),"",S91/S124)</f>
        <v>0</v>
      </c>
      <c r="V91" s="131"/>
      <c r="W91" s="30" t="str">
        <f>IF(AND(V4=0,V91&gt;=0), "",V91/V4)</f>
        <v/>
      </c>
      <c r="X91" s="47" t="str">
        <f t="shared" si="21"/>
        <v/>
      </c>
      <c r="Y91" s="129">
        <f>+'N EERR LOS NA'!F162+'N EERR LOS NA'!F163+'N EERR LOS NA'!F164+'N EERR LOS NA'!F165+'N EERR LOS NA'!F166+'N EERR LOS NA'!F167+'N EERR LOS NA'!F168+'N EERR LOS NA'!F169</f>
        <v>0</v>
      </c>
      <c r="Z91" s="30">
        <f>IF(AND(Y4=0,Y91&gt;=0), "",Y91/Y4)</f>
        <v>0</v>
      </c>
      <c r="AA91" s="47">
        <f>IF(AND(Y124=0,Y91&gt;=0),"",Y91/Y124)</f>
        <v>0</v>
      </c>
      <c r="AB91" s="30" t="str">
        <f t="shared" si="22"/>
        <v/>
      </c>
      <c r="AC91" s="130">
        <f t="shared" si="68"/>
        <v>0</v>
      </c>
      <c r="AD91" s="30">
        <f>IF(AND(AC4=0,AC91&gt;=0), "",AC91/AC4)</f>
        <v>0</v>
      </c>
      <c r="AE91" s="47">
        <f>IF(AND(AC124=0,AC91&gt;=0),"",AC91/AC124)</f>
        <v>0</v>
      </c>
      <c r="AF91" s="129">
        <f>+'N EERR LOS NA'!G162+'N EERR LOS NA'!G163+'N EERR LOS NA'!G164+'N EERR LOS NA'!G165+'N EERR LOS NA'!G166+'N EERR LOS NA'!G167+'N EERR LOS NA'!G168+'N EERR LOS NA'!G169</f>
        <v>0</v>
      </c>
      <c r="AG91" s="30">
        <f>IF(AND(AF4=0,AF91&gt;=0), "",AF91/AF4)</f>
        <v>0</v>
      </c>
      <c r="AH91" s="47">
        <f>IF(AND(AF124=0,AF91&gt;=0),"",AF91/AF124)</f>
        <v>0</v>
      </c>
      <c r="AI91" s="30" t="str">
        <f t="shared" si="41"/>
        <v/>
      </c>
      <c r="AJ91" s="130">
        <f t="shared" si="62"/>
        <v>0</v>
      </c>
      <c r="AK91" s="30">
        <f>IF(AND(AJ4=0,AJ91&gt;=0), "",AJ91/AJ4)</f>
        <v>0</v>
      </c>
      <c r="AL91" s="47">
        <f>IF(AND(AJ124=0,AJ91&gt;=0),"",AJ91/AJ124)</f>
        <v>0</v>
      </c>
      <c r="AM91" s="129">
        <f>+'N EERR LOS NA'!H162+'N EERR LOS NA'!H163+'N EERR LOS NA'!H164+'N EERR LOS NA'!H165+'N EERR LOS NA'!H166+'N EERR LOS NA'!H167+'N EERR LOS NA'!H168+'N EERR LOS NA'!H169</f>
        <v>0</v>
      </c>
      <c r="AN91" s="30">
        <f>IF(AND(AM4=0,AM91&gt;=0), "",AM91/AM4)</f>
        <v>0</v>
      </c>
      <c r="AO91" s="47">
        <f>IF(AND(AM124=0,AM91&gt;=0),"",AM91/AM124)</f>
        <v>0</v>
      </c>
      <c r="AP91" s="30" t="str">
        <f t="shared" si="42"/>
        <v/>
      </c>
      <c r="AQ91" s="130">
        <f t="shared" si="63"/>
        <v>0</v>
      </c>
      <c r="AR91" s="30">
        <f>IF(AND(AQ4=0,AQ91&gt;=0), "",AQ91/AQ4)</f>
        <v>0</v>
      </c>
      <c r="AS91" s="47">
        <f>IF(AND(AQ124=0,AQ91&gt;=0),"",AQ91/AQ124)</f>
        <v>0</v>
      </c>
      <c r="AT91" s="131">
        <f t="shared" si="69"/>
        <v>0</v>
      </c>
      <c r="AU91" s="30" t="str">
        <f>IF(AND(AT4=0,AT91&gt;=0), "",AT91/AT4)</f>
        <v/>
      </c>
      <c r="AV91" s="47" t="str">
        <f t="shared" si="23"/>
        <v/>
      </c>
      <c r="AW91" s="131">
        <f t="shared" si="40"/>
        <v>0</v>
      </c>
      <c r="AX91" s="30">
        <f>IF(AND(AW4=0,AW91&gt;=0), "",AW91/AW4)</f>
        <v>0</v>
      </c>
      <c r="AY91" s="47">
        <f>IF(AND(AW124=0,AW91&gt;=0),"",AW91/AW124)</f>
        <v>0</v>
      </c>
      <c r="AZ91" s="131">
        <f t="shared" si="70"/>
        <v>0</v>
      </c>
      <c r="BA91" s="30" t="str">
        <f>IF(AND(AZ4=0,AZ91&gt;=0), "",AZ91/AZ4)</f>
        <v/>
      </c>
      <c r="BB91" s="47" t="str">
        <f t="shared" si="24"/>
        <v/>
      </c>
      <c r="BC91" s="129">
        <f>+'N EERR LOS NA'!I162+'N EERR LOS NA'!I163+'N EERR LOS NA'!I164+'N EERR LOS NA'!I165+'N EERR LOS NA'!I166+'N EERR LOS NA'!I167+'N EERR LOS NA'!I168+'N EERR LOS NA'!I169</f>
        <v>0</v>
      </c>
      <c r="BD91" s="30" t="str">
        <f>IF(AND(BC4=0,BC91&gt;=0), "",BC91/BC4)</f>
        <v/>
      </c>
      <c r="BE91" s="47" t="str">
        <f>IF(AND(BC124=0,BC91&gt;=0),"",BC91/BC124)</f>
        <v/>
      </c>
      <c r="BF91" s="30" t="str">
        <f t="shared" si="25"/>
        <v/>
      </c>
      <c r="BG91" s="130">
        <f>+AZ91+BC91</f>
        <v>0</v>
      </c>
      <c r="BH91" s="30">
        <f>IF(AND(BG4=0,BG91&gt;=0), "",BG91/BG4)</f>
        <v>0</v>
      </c>
      <c r="BI91" s="47">
        <f>IF(AND(BG124=0,BG91&gt;=0),"",BG91/BG124)</f>
        <v>0</v>
      </c>
      <c r="BJ91" s="129">
        <f>+'N EERR LOS NA'!J162+'N EERR LOS NA'!J163+'N EERR LOS NA'!J164+'N EERR LOS NA'!J165+'N EERR LOS NA'!J166+'N EERR LOS NA'!J167+'N EERR LOS NA'!J168+'N EERR LOS NA'!J169</f>
        <v>0</v>
      </c>
      <c r="BK91" s="30" t="str">
        <f>IF(AND(BJ4=0,BJ91&gt;=0), "",BJ91/BJ4)</f>
        <v/>
      </c>
      <c r="BL91" s="47" t="str">
        <f>IF(AND(BJ124=0,BJ91&gt;=0),"",BJ91/BJ124)</f>
        <v/>
      </c>
      <c r="BM91" s="30" t="str">
        <f t="shared" si="43"/>
        <v/>
      </c>
      <c r="BN91" s="130">
        <f t="shared" si="72"/>
        <v>0</v>
      </c>
      <c r="BO91" s="30">
        <f>IF(AND(BN4=0,BN91&gt;=0), "",BN91/BN4)</f>
        <v>0</v>
      </c>
      <c r="BP91" s="47">
        <f>IF(AND(BN124=0,BN91&gt;=0),"",BN91/BN124)</f>
        <v>0</v>
      </c>
      <c r="BQ91" s="129">
        <f>+'N EERR LOS NA'!K162+'N EERR LOS NA'!K163+'N EERR LOS NA'!K164+'N EERR LOS NA'!K165+'N EERR LOS NA'!K166+'N EERR LOS NA'!K167+'N EERR LOS NA'!K168+'N EERR LOS NA'!K169</f>
        <v>0</v>
      </c>
      <c r="BR91" s="30" t="str">
        <f>IF(AND(BQ4=0,BQ91&gt;=0), "",BQ91/BQ4)</f>
        <v/>
      </c>
      <c r="BS91" s="47" t="str">
        <f>IF(AND(BQ124=0,BQ91&gt;=0),"",BQ91/BQ124)</f>
        <v/>
      </c>
      <c r="BT91" s="30" t="str">
        <f t="shared" si="44"/>
        <v/>
      </c>
      <c r="BU91" s="130">
        <f t="shared" si="73"/>
        <v>0</v>
      </c>
      <c r="BV91" s="30">
        <f>IF(AND(BU4=0,BU91&gt;=0), "",BU91/BU4)</f>
        <v>0</v>
      </c>
      <c r="BW91" s="47">
        <f>IF(AND(BU124=0,BU91&gt;=0),"",BU91/BU124)</f>
        <v>0</v>
      </c>
      <c r="BX91" s="131">
        <f t="shared" si="74"/>
        <v>0</v>
      </c>
      <c r="BY91" s="30" t="str">
        <f>IF(AND(BX4=0,BX91&gt;=0), "",BX91/BX4)</f>
        <v/>
      </c>
      <c r="BZ91" s="47" t="str">
        <f t="shared" si="45"/>
        <v/>
      </c>
      <c r="CA91" s="129">
        <f>+'N EERR LOS NA'!L162+'N EERR LOS NA'!L163+'N EERR LOS NA'!L164+'N EERR LOS NA'!L165+'N EERR LOS NA'!L166+'N EERR LOS NA'!L167+'N EERR LOS NA'!L168+'N EERR LOS NA'!L169</f>
        <v>0</v>
      </c>
      <c r="CB91" s="30" t="str">
        <f>IF(AND(CA4=0,CA91&gt;=0), "",CA91/CA4)</f>
        <v/>
      </c>
      <c r="CC91" s="47" t="str">
        <f>IF(AND(CA124=0,CA91&gt;=0),"",CA91/CA124)</f>
        <v/>
      </c>
      <c r="CD91" s="30" t="str">
        <f t="shared" si="26"/>
        <v/>
      </c>
      <c r="CE91" s="130">
        <f t="shared" si="75"/>
        <v>0</v>
      </c>
      <c r="CF91" s="30">
        <f>IF(AND(CE4=0,CE91&gt;=0), "",CE91/CE4)</f>
        <v>0</v>
      </c>
      <c r="CG91" s="47">
        <f>IF(AND(CE124=0,CE91&gt;=0),"",CE91/CE124)</f>
        <v>0</v>
      </c>
      <c r="CH91" s="129">
        <f>+'N EERR LOS NA'!M162+'N EERR LOS NA'!M163+'N EERR LOS NA'!M164+'N EERR LOS NA'!M165+'N EERR LOS NA'!M166+'N EERR LOS NA'!M167+'N EERR LOS NA'!M168+'N EERR LOS NA'!M169</f>
        <v>0</v>
      </c>
      <c r="CI91" s="30" t="str">
        <f>IF(AND(CH4=0,CH91&gt;=0), "",CH91/CH4)</f>
        <v/>
      </c>
      <c r="CJ91" s="47" t="str">
        <f>IF(AND(CH124=0,CH91&gt;=0),"",CH91/CH124)</f>
        <v/>
      </c>
      <c r="CK91" s="30" t="str">
        <f t="shared" si="46"/>
        <v/>
      </c>
      <c r="CL91" s="130">
        <f t="shared" si="76"/>
        <v>0</v>
      </c>
      <c r="CM91" s="30">
        <f>IF(AND(CL4=0,CL91&gt;=0), "",CL91/CL4)</f>
        <v>0</v>
      </c>
      <c r="CN91" s="47">
        <f>IF(AND(CL124=0,CL91&gt;=0),"",CL91/CL124)</f>
        <v>0</v>
      </c>
      <c r="CO91" s="129">
        <f>+'N EERR LOS NA'!N162+'N EERR LOS NA'!N163+'N EERR LOS NA'!N164+'N EERR LOS NA'!N165+'N EERR LOS NA'!N166+'N EERR LOS NA'!N167+'N EERR LOS NA'!N168+'N EERR LOS NA'!N169</f>
        <v>0</v>
      </c>
      <c r="CP91" s="30" t="str">
        <f>IF(AND(CO4=0,CO91&gt;=0), "",CO91/CO4)</f>
        <v/>
      </c>
      <c r="CQ91" s="47" t="str">
        <f>IF(AND(CO124=0,CO91&gt;=0),"",CO91/CO124)</f>
        <v/>
      </c>
      <c r="CR91" s="30" t="str">
        <f t="shared" si="47"/>
        <v/>
      </c>
      <c r="CS91" s="130">
        <f t="shared" si="77"/>
        <v>0</v>
      </c>
      <c r="CT91" s="30">
        <f>IF(AND(CS4=0,CS91&gt;=0), "",CS91/CS4)</f>
        <v>0</v>
      </c>
      <c r="CU91" s="47">
        <f>IF(AND(CS124=0,CS91&gt;=0),"",CS91/CS124)</f>
        <v>0</v>
      </c>
      <c r="CV91" s="131">
        <f t="shared" si="78"/>
        <v>0</v>
      </c>
      <c r="CW91" s="30" t="str">
        <f>IF(AND(CV4=0,CV91&gt;=0), "",CV91/CV4)</f>
        <v/>
      </c>
      <c r="CX91" s="47" t="str">
        <f t="shared" si="48"/>
        <v/>
      </c>
    </row>
    <row r="92" spans="1:102" hidden="1" outlineLevel="2" x14ac:dyDescent="0.3">
      <c r="A92" s="29"/>
      <c r="B92" s="129"/>
      <c r="C92" s="15"/>
      <c r="D92" s="46"/>
      <c r="E92" s="129"/>
      <c r="F92" s="15"/>
      <c r="G92" s="46"/>
      <c r="H92" s="129"/>
      <c r="I92" s="15"/>
      <c r="J92" s="46"/>
      <c r="K92" s="32" t="str">
        <f t="shared" si="64"/>
        <v/>
      </c>
      <c r="M92" s="15"/>
      <c r="N92" s="46"/>
      <c r="O92" s="129"/>
      <c r="P92" s="15"/>
      <c r="Q92" s="46"/>
      <c r="R92" s="32" t="str">
        <f t="shared" si="66"/>
        <v/>
      </c>
      <c r="T92" s="15"/>
      <c r="U92" s="46"/>
      <c r="V92" s="131"/>
      <c r="W92" s="15"/>
      <c r="X92" s="92" t="str">
        <f t="shared" si="21"/>
        <v/>
      </c>
      <c r="Y92" s="129"/>
      <c r="Z92" s="15"/>
      <c r="AA92" s="46"/>
      <c r="AB92" s="32" t="str">
        <f t="shared" si="22"/>
        <v/>
      </c>
      <c r="AD92" s="15"/>
      <c r="AE92" s="46"/>
      <c r="AF92" s="129"/>
      <c r="AG92" s="15"/>
      <c r="AH92" s="46"/>
      <c r="AI92" s="32" t="str">
        <f t="shared" si="41"/>
        <v/>
      </c>
      <c r="AJ92" s="130">
        <f t="shared" si="62"/>
        <v>0</v>
      </c>
      <c r="AK92" s="15"/>
      <c r="AL92" s="46"/>
      <c r="AM92" s="129"/>
      <c r="AN92" s="15"/>
      <c r="AO92" s="46"/>
      <c r="AP92" s="32" t="str">
        <f t="shared" si="42"/>
        <v/>
      </c>
      <c r="AQ92" s="130">
        <f t="shared" si="63"/>
        <v>0</v>
      </c>
      <c r="AR92" s="15"/>
      <c r="AS92" s="46"/>
      <c r="AT92" s="131">
        <f t="shared" si="69"/>
        <v>0</v>
      </c>
      <c r="AU92" s="15"/>
      <c r="AV92" s="92" t="str">
        <f t="shared" si="23"/>
        <v/>
      </c>
      <c r="AW92" s="131">
        <f t="shared" si="40"/>
        <v>0</v>
      </c>
      <c r="AX92" s="15"/>
      <c r="AY92" s="46"/>
      <c r="AZ92" s="131">
        <f t="shared" si="70"/>
        <v>0</v>
      </c>
      <c r="BA92" s="15"/>
      <c r="BB92" s="92" t="str">
        <f t="shared" si="24"/>
        <v/>
      </c>
      <c r="BC92" s="129"/>
      <c r="BD92" s="15"/>
      <c r="BE92" s="46"/>
      <c r="BF92" s="32" t="str">
        <f t="shared" si="25"/>
        <v/>
      </c>
      <c r="BG92" s="130">
        <f t="shared" si="71"/>
        <v>0</v>
      </c>
      <c r="BH92" s="15"/>
      <c r="BI92" s="46"/>
      <c r="BJ92" s="129"/>
      <c r="BK92" s="15"/>
      <c r="BL92" s="46"/>
      <c r="BM92" s="32" t="str">
        <f t="shared" si="43"/>
        <v/>
      </c>
      <c r="BN92" s="130">
        <f t="shared" si="72"/>
        <v>0</v>
      </c>
      <c r="BO92" s="15"/>
      <c r="BP92" s="46"/>
      <c r="BQ92" s="129"/>
      <c r="BR92" s="15"/>
      <c r="BS92" s="46"/>
      <c r="BT92" s="32" t="str">
        <f t="shared" si="44"/>
        <v/>
      </c>
      <c r="BU92" s="130">
        <f t="shared" si="73"/>
        <v>0</v>
      </c>
      <c r="BV92" s="15"/>
      <c r="BW92" s="46"/>
      <c r="BX92" s="131">
        <f t="shared" si="74"/>
        <v>0</v>
      </c>
      <c r="BY92" s="15"/>
      <c r="BZ92" s="92" t="str">
        <f t="shared" si="45"/>
        <v/>
      </c>
      <c r="CA92" s="129"/>
      <c r="CB92" s="15"/>
      <c r="CC92" s="46"/>
      <c r="CD92" s="32" t="str">
        <f t="shared" si="26"/>
        <v/>
      </c>
      <c r="CE92" s="130">
        <f t="shared" si="75"/>
        <v>0</v>
      </c>
      <c r="CF92" s="15"/>
      <c r="CG92" s="46"/>
      <c r="CH92" s="129"/>
      <c r="CI92" s="15"/>
      <c r="CJ92" s="46"/>
      <c r="CK92" s="32" t="str">
        <f t="shared" si="46"/>
        <v/>
      </c>
      <c r="CL92" s="130">
        <f t="shared" si="76"/>
        <v>0</v>
      </c>
      <c r="CM92" s="15"/>
      <c r="CN92" s="46"/>
      <c r="CO92" s="129"/>
      <c r="CP92" s="15"/>
      <c r="CQ92" s="46"/>
      <c r="CR92" s="32" t="str">
        <f t="shared" si="47"/>
        <v/>
      </c>
      <c r="CS92" s="130">
        <f t="shared" si="77"/>
        <v>0</v>
      </c>
      <c r="CT92" s="15"/>
      <c r="CU92" s="46"/>
      <c r="CV92" s="131">
        <f t="shared" si="78"/>
        <v>0</v>
      </c>
      <c r="CW92" s="15"/>
      <c r="CX92" s="92" t="str">
        <f t="shared" si="48"/>
        <v/>
      </c>
    </row>
    <row r="93" spans="1:102" s="6" customFormat="1" collapsed="1" x14ac:dyDescent="0.3">
      <c r="A93" s="37" t="s">
        <v>82</v>
      </c>
      <c r="B93" s="126">
        <f>SUM(B94:B103)</f>
        <v>0</v>
      </c>
      <c r="C93" s="38" t="str">
        <f>IF(AND(B4=0,B93&gt;=0), "",B93/B4)</f>
        <v/>
      </c>
      <c r="D93" s="43" t="str">
        <f>IF(AND(B124=0,B93&gt;=0),"",B93/B124)</f>
        <v/>
      </c>
      <c r="E93" s="126">
        <f>SUM(E94:E103)</f>
        <v>12.012533466644451</v>
      </c>
      <c r="F93" s="38">
        <f>IF(AND(E4=0,E93&gt;=0), "",E93/E4)</f>
        <v>2.4638434704343667E-3</v>
      </c>
      <c r="G93" s="43">
        <f>IF(AND(E124=0,E93&gt;=0),"",E93/E124)</f>
        <v>2.4694292219965951E-3</v>
      </c>
      <c r="H93" s="126">
        <f>SUM(H94:H103)</f>
        <v>33.210214219628497</v>
      </c>
      <c r="I93" s="38">
        <f>IF(AND(H4=0,H93&gt;=0), "",H93/H4)</f>
        <v>2.9393543791667908E-3</v>
      </c>
      <c r="J93" s="43">
        <f>IF(AND(H124=0,H93&gt;=0),"",H93/H124)</f>
        <v>6.7256050009633882E-3</v>
      </c>
      <c r="K93" s="38">
        <f t="shared" si="64"/>
        <v>1.7646303181459817</v>
      </c>
      <c r="L93" s="127">
        <f>SUM(L94:L103)</f>
        <v>45.222747686272953</v>
      </c>
      <c r="M93" s="38">
        <f>IF(AND(L4=0,L93&gt;=0), "",L93/L4)</f>
        <v>2.7960153096868354E-3</v>
      </c>
      <c r="N93" s="43">
        <f>IF(AND(L124=0,L93&gt;=0),"",L93/L124)</f>
        <v>4.613447765871268E-3</v>
      </c>
      <c r="O93" s="126">
        <f>SUM(O94:O103)</f>
        <v>0</v>
      </c>
      <c r="P93" s="38">
        <f>IF(AND(O4=0,O93&gt;=0), "",O93/O4)</f>
        <v>0</v>
      </c>
      <c r="Q93" s="43">
        <f>IF(AND(O124=0,O93&gt;=0),"",O93/O124)</f>
        <v>0</v>
      </c>
      <c r="R93" s="38">
        <f t="shared" si="66"/>
        <v>-1</v>
      </c>
      <c r="S93" s="127">
        <f>SUM(S94:S103)</f>
        <v>45.222747686272953</v>
      </c>
      <c r="T93" s="38">
        <f>IF(AND(S4=0,S93&gt;=0), "",S93/S4)</f>
        <v>2.0168879049457609E-3</v>
      </c>
      <c r="U93" s="43">
        <f>IF(AND(S124=0,S93&gt;=0),"",S93/S124)</f>
        <v>3.0244340280916608E-3</v>
      </c>
      <c r="V93" s="128">
        <f>SUM(V94:V103)</f>
        <v>0</v>
      </c>
      <c r="W93" s="38" t="str">
        <f>IF(AND(V4=0,V93&gt;=0), "",V93/V4)</f>
        <v/>
      </c>
      <c r="X93" s="91">
        <f t="shared" si="21"/>
        <v>1</v>
      </c>
      <c r="Y93" s="126">
        <f>SUM(Y94:Y103)</f>
        <v>0</v>
      </c>
      <c r="Z93" s="38">
        <f>IF(AND(Y4=0,Y93&gt;=0), "",Y93/Y4)</f>
        <v>0</v>
      </c>
      <c r="AA93" s="43">
        <f>IF(AND(Y124=0,Y93&gt;=0),"",Y93/Y124)</f>
        <v>0</v>
      </c>
      <c r="AB93" s="38" t="str">
        <f t="shared" si="22"/>
        <v/>
      </c>
      <c r="AC93" s="127">
        <f>SUM(AC94:AC103)</f>
        <v>45.222747686272953</v>
      </c>
      <c r="AD93" s="38">
        <f>IF(AND(AC4=0,AC93&gt;=0), "",AC93/AC4)</f>
        <v>1.0611089337379872E-3</v>
      </c>
      <c r="AE93" s="43">
        <f>IF(AND(AC124=0,AC93&gt;=0),"",AC93/AC124)</f>
        <v>2.2073666751712914E-3</v>
      </c>
      <c r="AF93" s="126">
        <f>SUM(AF94:AF103)</f>
        <v>147.88613002281102</v>
      </c>
      <c r="AG93" s="38">
        <f>IF(AND(AF4=0,AF93&gt;=0), "",AF93/AF4)</f>
        <v>1.0855204119570317E-2</v>
      </c>
      <c r="AH93" s="43">
        <f>IF(AND(AF124=0,AF93&gt;=0),"",AF93/AF124)</f>
        <v>2.4586214725113874E-2</v>
      </c>
      <c r="AI93" s="38">
        <f t="shared" si="41"/>
        <v>1</v>
      </c>
      <c r="AJ93" s="127">
        <f>SUM(AJ94:AJ103)</f>
        <v>193.10887770908397</v>
      </c>
      <c r="AK93" s="38">
        <f>IF(AND(AJ4=0,AJ93&gt;=0), "",AJ93/AJ4)</f>
        <v>3.4335406961418184E-3</v>
      </c>
      <c r="AL93" s="43">
        <f>IF(AND(AJ124=0,AJ93&gt;=0),"",AJ93/AJ124)</f>
        <v>7.2865238511124293E-3</v>
      </c>
      <c r="AM93" s="126">
        <f>SUM(AM94:AM103)</f>
        <v>95.534760443007997</v>
      </c>
      <c r="AN93" s="38">
        <f>IF(AND(AM4=0,AM93&gt;=0), "",AM93/AM4)</f>
        <v>8.315391502248793E-3</v>
      </c>
      <c r="AO93" s="43">
        <f>IF(AND(AM124=0,AM93&gt;=0),"",AM93/AM124)</f>
        <v>1.3340586741792502E-2</v>
      </c>
      <c r="AP93" s="38">
        <f t="shared" si="42"/>
        <v>-0.35399783314180966</v>
      </c>
      <c r="AQ93" s="127">
        <f>SUM(AQ94:AQ103)</f>
        <v>288.64363815209197</v>
      </c>
      <c r="AR93" s="38">
        <f>IF(AND(AQ4=0,AQ93&gt;=0), "",AQ93/AQ4)</f>
        <v>4.2616295185097085E-3</v>
      </c>
      <c r="AS93" s="43">
        <f>IF(AND(AQ124=0,AQ93&gt;=0),"",AQ93/AQ124)</f>
        <v>8.5744037186977502E-3</v>
      </c>
      <c r="AT93" s="128">
        <f>SUM(AT94:AT103)</f>
        <v>0</v>
      </c>
      <c r="AU93" s="38" t="str">
        <f>IF(AND(AT4=0,AT93&gt;=0), "",AT93/AT4)</f>
        <v/>
      </c>
      <c r="AV93" s="91">
        <f t="shared" si="23"/>
        <v>1</v>
      </c>
      <c r="AW93" s="128">
        <f>SUM(AW94:AW103)</f>
        <v>48.107273025348661</v>
      </c>
      <c r="AX93" s="38">
        <f>IF(AND(AW4=0,AW93&gt;=0), "",AW93/AW4)</f>
        <v>4.2616295185097077E-3</v>
      </c>
      <c r="AY93" s="43">
        <f>IF(AND(AW124=0,AW93&gt;=0),"",AW93/AW124)</f>
        <v>8.5744037186977484E-3</v>
      </c>
      <c r="AZ93" s="128">
        <f>SUM(AZ94:AZ103)</f>
        <v>0</v>
      </c>
      <c r="BA93" s="38" t="str">
        <f>IF(AND(AZ4=0,AZ93&gt;=0), "",AZ93/AZ4)</f>
        <v/>
      </c>
      <c r="BB93" s="91">
        <f t="shared" si="24"/>
        <v>1</v>
      </c>
      <c r="BC93" s="126">
        <f>SUM(BC94:BC103)</f>
        <v>0</v>
      </c>
      <c r="BD93" s="38" t="str">
        <f>IF(AND(BC4=0,BC93&gt;=0), "",BC93/BC4)</f>
        <v/>
      </c>
      <c r="BE93" s="43" t="str">
        <f>IF(AND(BC124=0,BC93&gt;=0),"",BC93/BC124)</f>
        <v/>
      </c>
      <c r="BF93" s="38">
        <f t="shared" si="25"/>
        <v>-1</v>
      </c>
      <c r="BG93" s="127">
        <f>SUM(BG94:BG103)</f>
        <v>288.64363815209197</v>
      </c>
      <c r="BH93" s="38">
        <f>IF(AND(BG4=0,BG93&gt;=0), "",BG93/BG4)</f>
        <v>4.2616295185097085E-3</v>
      </c>
      <c r="BI93" s="43">
        <f>IF(AND(BG124=0,BG93&gt;=0),"",BG93/BG124)</f>
        <v>8.5744037186977502E-3</v>
      </c>
      <c r="BJ93" s="126">
        <f>SUM(BJ94:BJ103)</f>
        <v>0</v>
      </c>
      <c r="BK93" s="38" t="str">
        <f>IF(AND(BJ4=0,BJ93&gt;=0), "",BJ93/BJ4)</f>
        <v/>
      </c>
      <c r="BL93" s="43" t="str">
        <f>IF(AND(BJ124=0,BJ93&gt;=0),"",BJ93/BJ124)</f>
        <v/>
      </c>
      <c r="BM93" s="38" t="str">
        <f t="shared" si="43"/>
        <v/>
      </c>
      <c r="BN93" s="127">
        <f>SUM(BN94:BN103)</f>
        <v>288.64363815209197</v>
      </c>
      <c r="BO93" s="38">
        <f>IF(AND(BN4=0,BN93&gt;=0), "",BN93/BN4)</f>
        <v>4.2616295185097085E-3</v>
      </c>
      <c r="BP93" s="43">
        <f>IF(AND(BN124=0,BN93&gt;=0),"",BN93/BN124)</f>
        <v>8.5744037186977502E-3</v>
      </c>
      <c r="BQ93" s="126">
        <f>SUM(BQ94:BQ103)</f>
        <v>0</v>
      </c>
      <c r="BR93" s="38" t="str">
        <f>IF(AND(BQ4=0,BQ93&gt;=0), "",BQ93/BQ4)</f>
        <v/>
      </c>
      <c r="BS93" s="43" t="str">
        <f>IF(AND(BQ124=0,BQ93&gt;=0),"",BQ93/BQ124)</f>
        <v/>
      </c>
      <c r="BT93" s="38" t="str">
        <f t="shared" si="44"/>
        <v/>
      </c>
      <c r="BU93" s="127">
        <f>SUM(BU94:BU103)</f>
        <v>288.64363815209197</v>
      </c>
      <c r="BV93" s="38">
        <f>IF(AND(BU4=0,BU93&gt;=0), "",BU93/BU4)</f>
        <v>4.2616295185097085E-3</v>
      </c>
      <c r="BW93" s="43">
        <f>IF(AND(BU124=0,BU93&gt;=0),"",BU93/BU124)</f>
        <v>8.5744037186977502E-3</v>
      </c>
      <c r="BX93" s="128">
        <f>SUM(BX94:BX103)</f>
        <v>0</v>
      </c>
      <c r="BY93" s="38" t="str">
        <f>IF(AND(BX4=0,BX93&gt;=0), "",BX93/BX4)</f>
        <v/>
      </c>
      <c r="BZ93" s="91">
        <f t="shared" si="45"/>
        <v>1</v>
      </c>
      <c r="CA93" s="126">
        <f>SUM(CA94:CA103)</f>
        <v>0</v>
      </c>
      <c r="CB93" s="38" t="str">
        <f>IF(AND(CA4=0,CA93&gt;=0), "",CA93/CA4)</f>
        <v/>
      </c>
      <c r="CC93" s="43" t="str">
        <f>IF(AND(CA124=0,CA93&gt;=0),"",CA93/CA124)</f>
        <v/>
      </c>
      <c r="CD93" s="38" t="str">
        <f t="shared" si="26"/>
        <v/>
      </c>
      <c r="CE93" s="127">
        <f>SUM(CE94:CE103)</f>
        <v>288.64363815209197</v>
      </c>
      <c r="CF93" s="38">
        <f>IF(AND(CE4=0,CE93&gt;=0), "",CE93/CE4)</f>
        <v>4.2616295185097085E-3</v>
      </c>
      <c r="CG93" s="43">
        <f>IF(AND(CE124=0,CE93&gt;=0),"",CE93/CE124)</f>
        <v>8.5744037186977502E-3</v>
      </c>
      <c r="CH93" s="126">
        <f>SUM(CH94:CH103)</f>
        <v>0</v>
      </c>
      <c r="CI93" s="38" t="str">
        <f>IF(AND(CH4=0,CH93&gt;=0), "",CH93/CH4)</f>
        <v/>
      </c>
      <c r="CJ93" s="43" t="str">
        <f>IF(AND(CH124=0,CH93&gt;=0),"",CH93/CH124)</f>
        <v/>
      </c>
      <c r="CK93" s="38" t="str">
        <f t="shared" si="46"/>
        <v/>
      </c>
      <c r="CL93" s="127">
        <f>SUM(CL94:CL103)</f>
        <v>288.64363815209197</v>
      </c>
      <c r="CM93" s="38">
        <f>IF(AND(CL4=0,CL93&gt;=0), "",CL93/CL4)</f>
        <v>4.2616295185097085E-3</v>
      </c>
      <c r="CN93" s="43">
        <f>IF(AND(CL124=0,CL93&gt;=0),"",CL93/CL124)</f>
        <v>8.5744037186977502E-3</v>
      </c>
      <c r="CO93" s="126">
        <f>SUM(CO94:CO103)</f>
        <v>0</v>
      </c>
      <c r="CP93" s="38" t="str">
        <f>IF(AND(CO4=0,CO93&gt;=0), "",CO93/CO4)</f>
        <v/>
      </c>
      <c r="CQ93" s="43" t="str">
        <f>IF(AND(CO124=0,CO93&gt;=0),"",CO93/CO124)</f>
        <v/>
      </c>
      <c r="CR93" s="38" t="str">
        <f t="shared" si="47"/>
        <v/>
      </c>
      <c r="CS93" s="127">
        <f>SUM(CS94:CS103)</f>
        <v>288.64363815209197</v>
      </c>
      <c r="CT93" s="38">
        <f>IF(AND(CS4=0,CS93&gt;=0), "",CS93/CS4)</f>
        <v>4.2616295185097085E-3</v>
      </c>
      <c r="CU93" s="43">
        <f>IF(AND(CS124=0,CS93&gt;=0),"",CS93/CS124)</f>
        <v>8.5744037186977502E-3</v>
      </c>
      <c r="CV93" s="128">
        <f>SUM(CV94:CV103)</f>
        <v>0</v>
      </c>
      <c r="CW93" s="38" t="str">
        <f>IF(AND(CV4=0,CV93&gt;=0), "",CV93/CV4)</f>
        <v/>
      </c>
      <c r="CX93" s="91">
        <f t="shared" si="48"/>
        <v>1</v>
      </c>
    </row>
    <row r="94" spans="1:102" hidden="1" outlineLevel="1" x14ac:dyDescent="0.3">
      <c r="A94" s="29" t="s">
        <v>83</v>
      </c>
      <c r="B94" s="129">
        <f>+'N EERR LOS NA'!B173</f>
        <v>0</v>
      </c>
      <c r="C94" s="30" t="str">
        <f>IF(AND(B4=0,B94&gt;=0), "",B94/B4)</f>
        <v/>
      </c>
      <c r="D94" s="47" t="str">
        <f>IF(AND(B124=0,B94&gt;=0),"",B94/B124)</f>
        <v/>
      </c>
      <c r="E94" s="129">
        <f>+'N EERR LOS NA'!C173</f>
        <v>0</v>
      </c>
      <c r="F94" s="30">
        <f>IF(AND(E4=0,E94&gt;=0), "",E94/E4)</f>
        <v>0</v>
      </c>
      <c r="G94" s="47">
        <f>IF(AND(E124=0,E94&gt;=0),"",E94/E124)</f>
        <v>0</v>
      </c>
      <c r="H94" s="129">
        <f>+'N EERR LOS NA'!D173</f>
        <v>0</v>
      </c>
      <c r="I94" s="30">
        <f>IF(AND(H4=0,H94&gt;=0), "",H94/H4)</f>
        <v>0</v>
      </c>
      <c r="J94" s="47">
        <f>IF(AND(H124=0,H94&gt;=0),"",H94/H124)</f>
        <v>0</v>
      </c>
      <c r="K94" s="30" t="str">
        <f t="shared" si="64"/>
        <v/>
      </c>
      <c r="L94" s="130">
        <f t="shared" ref="L94:L102" si="79">+E94+H94</f>
        <v>0</v>
      </c>
      <c r="M94" s="30">
        <f>IF(AND(L4=0,L94&gt;=0), "",L94/L4)</f>
        <v>0</v>
      </c>
      <c r="N94" s="47">
        <f>IF(AND(L124=0,L94&gt;=0),"",L94/L124)</f>
        <v>0</v>
      </c>
      <c r="O94" s="129">
        <f>+'N EERR LOS NA'!E173</f>
        <v>0</v>
      </c>
      <c r="P94" s="30">
        <f>IF(AND(O4=0,O94&gt;=0), "",O94/O4)</f>
        <v>0</v>
      </c>
      <c r="Q94" s="47">
        <f>IF(AND(O124=0,O94&gt;=0),"",O94/O124)</f>
        <v>0</v>
      </c>
      <c r="R94" s="30" t="str">
        <f t="shared" si="66"/>
        <v/>
      </c>
      <c r="S94" s="130">
        <f t="shared" ref="S94:S102" si="80">+L94+O94</f>
        <v>0</v>
      </c>
      <c r="T94" s="30">
        <f>IF(AND(S4=0,S94&gt;=0), "",S94/S4)</f>
        <v>0</v>
      </c>
      <c r="U94" s="47">
        <f>IF(AND(S124=0,S94&gt;=0),"",S94/S124)</f>
        <v>0</v>
      </c>
      <c r="V94" s="131"/>
      <c r="W94" s="30" t="str">
        <f>IF(AND(V4=0,V94&gt;=0), "",V94/V4)</f>
        <v/>
      </c>
      <c r="X94" s="47" t="str">
        <f t="shared" si="21"/>
        <v/>
      </c>
      <c r="Y94" s="129">
        <f>+'N EERR LOS NA'!F173</f>
        <v>0</v>
      </c>
      <c r="Z94" s="30">
        <f>IF(AND(Y4=0,Y94&gt;=0), "",Y94/Y4)</f>
        <v>0</v>
      </c>
      <c r="AA94" s="47">
        <f>IF(AND(Y124=0,Y94&gt;=0),"",Y94/Y124)</f>
        <v>0</v>
      </c>
      <c r="AB94" s="30" t="str">
        <f t="shared" si="22"/>
        <v/>
      </c>
      <c r="AC94" s="130">
        <f t="shared" ref="AC94:AC103" si="81">+S94+Y94</f>
        <v>0</v>
      </c>
      <c r="AD94" s="30">
        <f>IF(AND(AC4=0,AC94&gt;=0), "",AC94/AC4)</f>
        <v>0</v>
      </c>
      <c r="AE94" s="47">
        <f>IF(AND(AC124=0,AC94&gt;=0),"",AC94/AC124)</f>
        <v>0</v>
      </c>
      <c r="AF94" s="129">
        <f>+'N EERR LOS NA'!G173</f>
        <v>0</v>
      </c>
      <c r="AG94" s="30">
        <f>IF(AND(AF4=0,AF94&gt;=0), "",AF94/AF4)</f>
        <v>0</v>
      </c>
      <c r="AH94" s="47">
        <f>IF(AND(AF124=0,AF94&gt;=0),"",AF94/AF124)</f>
        <v>0</v>
      </c>
      <c r="AI94" s="30" t="str">
        <f t="shared" si="41"/>
        <v/>
      </c>
      <c r="AJ94" s="130">
        <f t="shared" si="62"/>
        <v>0</v>
      </c>
      <c r="AK94" s="30">
        <f>IF(AND(AJ4=0,AJ94&gt;=0), "",AJ94/AJ4)</f>
        <v>0</v>
      </c>
      <c r="AL94" s="47">
        <f>IF(AND(AJ124=0,AJ94&gt;=0),"",AJ94/AJ124)</f>
        <v>0</v>
      </c>
      <c r="AM94" s="129">
        <f>+'N EERR LOS NA'!H173</f>
        <v>0</v>
      </c>
      <c r="AN94" s="30">
        <f>IF(AND(AM4=0,AM94&gt;=0), "",AM94/AM4)</f>
        <v>0</v>
      </c>
      <c r="AO94" s="47">
        <f>IF(AND(AM124=0,AM94&gt;=0),"",AM94/AM124)</f>
        <v>0</v>
      </c>
      <c r="AP94" s="30" t="str">
        <f t="shared" si="42"/>
        <v/>
      </c>
      <c r="AQ94" s="130">
        <f t="shared" si="63"/>
        <v>0</v>
      </c>
      <c r="AR94" s="30">
        <f>IF(AND(AQ4=0,AQ94&gt;=0), "",AQ94/AQ4)</f>
        <v>0</v>
      </c>
      <c r="AS94" s="47">
        <f>IF(AND(AQ124=0,AQ94&gt;=0),"",AQ94/AQ124)</f>
        <v>0</v>
      </c>
      <c r="AT94" s="131">
        <f t="shared" ref="AT94:AT102" si="82">+V94*2</f>
        <v>0</v>
      </c>
      <c r="AU94" s="30" t="str">
        <f>IF(AND(AT4=0,AT94&gt;=0), "",AT94/AT4)</f>
        <v/>
      </c>
      <c r="AV94" s="47" t="str">
        <f t="shared" si="23"/>
        <v/>
      </c>
      <c r="AW94" s="131">
        <f t="shared" si="40"/>
        <v>0</v>
      </c>
      <c r="AX94" s="30">
        <f>IF(AND(AW4=0,AW94&gt;=0), "",AW94/AW4)</f>
        <v>0</v>
      </c>
      <c r="AY94" s="47">
        <f>IF(AND(AW124=0,AW94&gt;=0),"",AW94/AW124)</f>
        <v>0</v>
      </c>
      <c r="AZ94" s="131">
        <f t="shared" si="70"/>
        <v>0</v>
      </c>
      <c r="BA94" s="30" t="str">
        <f>IF(AND(AZ4=0,AZ94&gt;=0), "",AZ94/AZ4)</f>
        <v/>
      </c>
      <c r="BB94" s="47" t="str">
        <f t="shared" si="24"/>
        <v/>
      </c>
      <c r="BC94" s="129">
        <f>+'N EERR LOS NA'!I173</f>
        <v>0</v>
      </c>
      <c r="BD94" s="30" t="str">
        <f>IF(AND(BC4=0,BC94&gt;=0), "",BC94/BC4)</f>
        <v/>
      </c>
      <c r="BE94" s="47" t="str">
        <f>IF(AND(BC124=0,BC94&gt;=0),"",BC94/BC124)</f>
        <v/>
      </c>
      <c r="BF94" s="30" t="str">
        <f t="shared" si="25"/>
        <v/>
      </c>
      <c r="BG94" s="130">
        <f t="shared" ref="BG94:BG103" si="83">+AQ94+BC94</f>
        <v>0</v>
      </c>
      <c r="BH94" s="30">
        <f>IF(AND(BG4=0,BG94&gt;=0), "",BG94/BG4)</f>
        <v>0</v>
      </c>
      <c r="BI94" s="47">
        <f>IF(AND(BG124=0,BG94&gt;=0),"",BG94/BG124)</f>
        <v>0</v>
      </c>
      <c r="BJ94" s="129">
        <f>+'N EERR LOS NA'!J173</f>
        <v>0</v>
      </c>
      <c r="BK94" s="30" t="str">
        <f>IF(AND(BJ4=0,BJ94&gt;=0), "",BJ94/BJ4)</f>
        <v/>
      </c>
      <c r="BL94" s="47" t="str">
        <f>IF(AND(BJ124=0,BJ94&gt;=0),"",BJ94/BJ124)</f>
        <v/>
      </c>
      <c r="BM94" s="30" t="str">
        <f t="shared" si="43"/>
        <v/>
      </c>
      <c r="BN94" s="130">
        <f t="shared" ref="BN94:BN103" si="84">+BG94+BJ94</f>
        <v>0</v>
      </c>
      <c r="BO94" s="30">
        <f>IF(AND(BN4=0,BN94&gt;=0), "",BN94/BN4)</f>
        <v>0</v>
      </c>
      <c r="BP94" s="47">
        <f>IF(AND(BN124=0,BN94&gt;=0),"",BN94/BN124)</f>
        <v>0</v>
      </c>
      <c r="BQ94" s="129">
        <f>+'N EERR LOS NA'!K173</f>
        <v>0</v>
      </c>
      <c r="BR94" s="30" t="str">
        <f>IF(AND(BQ4=0,BQ94&gt;=0), "",BQ94/BQ4)</f>
        <v/>
      </c>
      <c r="BS94" s="47" t="str">
        <f>IF(AND(BQ124=0,BQ94&gt;=0),"",BQ94/BQ124)</f>
        <v/>
      </c>
      <c r="BT94" s="30" t="str">
        <f t="shared" si="44"/>
        <v/>
      </c>
      <c r="BU94" s="130">
        <f t="shared" ref="BU94:BU103" si="85">+BN94+BQ94</f>
        <v>0</v>
      </c>
      <c r="BV94" s="30">
        <f>IF(AND(BU4=0,BU94&gt;=0), "",BU94/BU4)</f>
        <v>0</v>
      </c>
      <c r="BW94" s="47">
        <f>IF(AND(BU124=0,BU94&gt;=0),"",BU94/BU124)</f>
        <v>0</v>
      </c>
      <c r="BX94" s="131">
        <f t="shared" ref="BX94:BX102" si="86">+AZ94*9</f>
        <v>0</v>
      </c>
      <c r="BY94" s="30" t="str">
        <f>IF(AND(BX4=0,BX94&gt;=0), "",BX94/BX4)</f>
        <v/>
      </c>
      <c r="BZ94" s="47" t="str">
        <f t="shared" si="45"/>
        <v/>
      </c>
      <c r="CA94" s="129">
        <f>+'N EERR LOS NA'!L173</f>
        <v>0</v>
      </c>
      <c r="CB94" s="30" t="str">
        <f>IF(AND(CA4=0,CA94&gt;=0), "",CA94/CA4)</f>
        <v/>
      </c>
      <c r="CC94" s="47" t="str">
        <f>IF(AND(CA124=0,CA94&gt;=0),"",CA94/CA124)</f>
        <v/>
      </c>
      <c r="CD94" s="30" t="str">
        <f t="shared" si="26"/>
        <v/>
      </c>
      <c r="CE94" s="130">
        <f t="shared" ref="CE94:CE103" si="87">+BU94+CA94</f>
        <v>0</v>
      </c>
      <c r="CF94" s="30">
        <f>IF(AND(CE4=0,CE94&gt;=0), "",CE94/CE4)</f>
        <v>0</v>
      </c>
      <c r="CG94" s="47">
        <f>IF(AND(CE124=0,CE94&gt;=0),"",CE94/CE124)</f>
        <v>0</v>
      </c>
      <c r="CH94" s="129">
        <f>+'N EERR LOS NA'!M173</f>
        <v>0</v>
      </c>
      <c r="CI94" s="30" t="str">
        <f>IF(AND(CH4=0,CH94&gt;=0), "",CH94/CH4)</f>
        <v/>
      </c>
      <c r="CJ94" s="47" t="str">
        <f>IF(AND(CH124=0,CH94&gt;=0),"",CH94/CH124)</f>
        <v/>
      </c>
      <c r="CK94" s="30" t="str">
        <f t="shared" si="46"/>
        <v/>
      </c>
      <c r="CL94" s="130">
        <f t="shared" ref="CL94:CL103" si="88">+CE94+CH94</f>
        <v>0</v>
      </c>
      <c r="CM94" s="30">
        <f>IF(AND(CL4=0,CL94&gt;=0), "",CL94/CL4)</f>
        <v>0</v>
      </c>
      <c r="CN94" s="47">
        <f>IF(AND(CL124=0,CL94&gt;=0),"",CL94/CL124)</f>
        <v>0</v>
      </c>
      <c r="CO94" s="129">
        <f>+'N EERR LOS NA'!N173</f>
        <v>0</v>
      </c>
      <c r="CP94" s="30" t="str">
        <f>IF(AND(CO4=0,CO94&gt;=0), "",CO94/CO4)</f>
        <v/>
      </c>
      <c r="CQ94" s="47" t="str">
        <f>IF(AND(CO124=0,CO94&gt;=0),"",CO94/CO124)</f>
        <v/>
      </c>
      <c r="CR94" s="30" t="str">
        <f t="shared" si="47"/>
        <v/>
      </c>
      <c r="CS94" s="130">
        <f t="shared" ref="CS94:CS103" si="89">+CL94+CO94</f>
        <v>0</v>
      </c>
      <c r="CT94" s="30">
        <f>IF(AND(CS4=0,CS94&gt;=0), "",CS94/CS4)</f>
        <v>0</v>
      </c>
      <c r="CU94" s="47">
        <f>IF(AND(CS124=0,CS94&gt;=0),"",CS94/CS124)</f>
        <v>0</v>
      </c>
      <c r="CV94" s="131">
        <f t="shared" ref="CV94:CV102" si="90">+AZ94*12</f>
        <v>0</v>
      </c>
      <c r="CW94" s="30" t="str">
        <f>IF(AND(CV4=0,CV94&gt;=0), "",CV94/CV4)</f>
        <v/>
      </c>
      <c r="CX94" s="47" t="str">
        <f t="shared" si="48"/>
        <v/>
      </c>
    </row>
    <row r="95" spans="1:102" hidden="1" outlineLevel="1" x14ac:dyDescent="0.3">
      <c r="A95" s="29" t="s">
        <v>84</v>
      </c>
      <c r="B95" s="129">
        <f>+'N EERR LOS NA'!B174</f>
        <v>0</v>
      </c>
      <c r="C95" s="30" t="str">
        <f>IF(AND(B4=0,B95&gt;=0), "",B95/B4)</f>
        <v/>
      </c>
      <c r="D95" s="47" t="str">
        <f>IF(AND(B124=0,B95&gt;=0),"",B95/B124)</f>
        <v/>
      </c>
      <c r="E95" s="129">
        <f>+'N EERR LOS NA'!C174</f>
        <v>0</v>
      </c>
      <c r="F95" s="30">
        <f>IF(AND(E4=0,E95&gt;=0), "",E95/E4)</f>
        <v>0</v>
      </c>
      <c r="G95" s="47">
        <f>IF(AND(E124=0,E95&gt;=0),"",E95/E124)</f>
        <v>0</v>
      </c>
      <c r="H95" s="129">
        <f>+'N EERR LOS NA'!D174</f>
        <v>0</v>
      </c>
      <c r="I95" s="30">
        <f>IF(AND(H4=0,H95&gt;=0), "",H95/H4)</f>
        <v>0</v>
      </c>
      <c r="J95" s="47">
        <f>IF(AND(H124=0,H95&gt;=0),"",H95/H124)</f>
        <v>0</v>
      </c>
      <c r="K95" s="30" t="str">
        <f t="shared" si="64"/>
        <v/>
      </c>
      <c r="L95" s="130">
        <f t="shared" si="79"/>
        <v>0</v>
      </c>
      <c r="M95" s="30">
        <f>IF(AND(L4=0,L95&gt;=0), "",L95/L4)</f>
        <v>0</v>
      </c>
      <c r="N95" s="47">
        <f>IF(AND(L124=0,L95&gt;=0),"",L95/L124)</f>
        <v>0</v>
      </c>
      <c r="O95" s="129">
        <f>+'N EERR LOS NA'!E174</f>
        <v>0</v>
      </c>
      <c r="P95" s="30">
        <f>IF(AND(O4=0,O95&gt;=0), "",O95/O4)</f>
        <v>0</v>
      </c>
      <c r="Q95" s="47">
        <f>IF(AND(O124=0,O95&gt;=0),"",O95/O124)</f>
        <v>0</v>
      </c>
      <c r="R95" s="30" t="str">
        <f t="shared" si="66"/>
        <v/>
      </c>
      <c r="S95" s="130">
        <f t="shared" si="80"/>
        <v>0</v>
      </c>
      <c r="T95" s="30">
        <f>IF(AND(S4=0,S95&gt;=0), "",S95/S4)</f>
        <v>0</v>
      </c>
      <c r="U95" s="47">
        <f>IF(AND(S124=0,S95&gt;=0),"",S95/S124)</f>
        <v>0</v>
      </c>
      <c r="V95" s="131"/>
      <c r="W95" s="30" t="str">
        <f>IF(AND(V4=0,V95&gt;=0), "",V95/V4)</f>
        <v/>
      </c>
      <c r="X95" s="47" t="str">
        <f t="shared" si="21"/>
        <v/>
      </c>
      <c r="Y95" s="129">
        <f>+'N EERR LOS NA'!F174</f>
        <v>0</v>
      </c>
      <c r="Z95" s="30">
        <f>IF(AND(Y4=0,Y95&gt;=0), "",Y95/Y4)</f>
        <v>0</v>
      </c>
      <c r="AA95" s="47">
        <f>IF(AND(Y124=0,Y95&gt;=0),"",Y95/Y124)</f>
        <v>0</v>
      </c>
      <c r="AB95" s="30" t="str">
        <f t="shared" si="22"/>
        <v/>
      </c>
      <c r="AC95" s="130">
        <f t="shared" si="81"/>
        <v>0</v>
      </c>
      <c r="AD95" s="30">
        <f>IF(AND(AC4=0,AC95&gt;=0), "",AC95/AC4)</f>
        <v>0</v>
      </c>
      <c r="AE95" s="47">
        <f>IF(AND(AC124=0,AC95&gt;=0),"",AC95/AC124)</f>
        <v>0</v>
      </c>
      <c r="AF95" s="129">
        <f>+'N EERR LOS NA'!G174</f>
        <v>0</v>
      </c>
      <c r="AG95" s="30">
        <f>IF(AND(AF4=0,AF95&gt;=0), "",AF95/AF4)</f>
        <v>0</v>
      </c>
      <c r="AH95" s="47">
        <f>IF(AND(AF124=0,AF95&gt;=0),"",AF95/AF124)</f>
        <v>0</v>
      </c>
      <c r="AI95" s="30" t="str">
        <f t="shared" si="41"/>
        <v/>
      </c>
      <c r="AJ95" s="130">
        <f t="shared" si="62"/>
        <v>0</v>
      </c>
      <c r="AK95" s="30">
        <f>IF(AND(AJ4=0,AJ95&gt;=0), "",AJ95/AJ4)</f>
        <v>0</v>
      </c>
      <c r="AL95" s="47">
        <f>IF(AND(AJ124=0,AJ95&gt;=0),"",AJ95/AJ124)</f>
        <v>0</v>
      </c>
      <c r="AM95" s="129">
        <f>+'N EERR LOS NA'!H174</f>
        <v>0</v>
      </c>
      <c r="AN95" s="30">
        <f>IF(AND(AM4=0,AM95&gt;=0), "",AM95/AM4)</f>
        <v>0</v>
      </c>
      <c r="AO95" s="47">
        <f>IF(AND(AM124=0,AM95&gt;=0),"",AM95/AM124)</f>
        <v>0</v>
      </c>
      <c r="AP95" s="30" t="str">
        <f t="shared" si="42"/>
        <v/>
      </c>
      <c r="AQ95" s="130">
        <f t="shared" si="63"/>
        <v>0</v>
      </c>
      <c r="AR95" s="30">
        <f>IF(AND(AQ4=0,AQ95&gt;=0), "",AQ95/AQ4)</f>
        <v>0</v>
      </c>
      <c r="AS95" s="47">
        <f>IF(AND(AQ124=0,AQ95&gt;=0),"",AQ95/AQ124)</f>
        <v>0</v>
      </c>
      <c r="AT95" s="131">
        <f t="shared" si="82"/>
        <v>0</v>
      </c>
      <c r="AU95" s="30" t="str">
        <f>IF(AND(AT4=0,AT95&gt;=0), "",AT95/AT4)</f>
        <v/>
      </c>
      <c r="AV95" s="47" t="str">
        <f t="shared" si="23"/>
        <v/>
      </c>
      <c r="AW95" s="131">
        <f t="shared" si="40"/>
        <v>0</v>
      </c>
      <c r="AX95" s="30">
        <f>IF(AND(AW4=0,AW95&gt;=0), "",AW95/AW4)</f>
        <v>0</v>
      </c>
      <c r="AY95" s="47">
        <f>IF(AND(AW124=0,AW95&gt;=0),"",AW95/AW124)</f>
        <v>0</v>
      </c>
      <c r="AZ95" s="131">
        <f t="shared" si="70"/>
        <v>0</v>
      </c>
      <c r="BA95" s="30" t="str">
        <f>IF(AND(AZ4=0,AZ95&gt;=0), "",AZ95/AZ4)</f>
        <v/>
      </c>
      <c r="BB95" s="47" t="str">
        <f t="shared" si="24"/>
        <v/>
      </c>
      <c r="BC95" s="129">
        <f>+'N EERR LOS NA'!I174</f>
        <v>0</v>
      </c>
      <c r="BD95" s="30" t="str">
        <f>IF(AND(BC4=0,BC95&gt;=0), "",BC95/BC4)</f>
        <v/>
      </c>
      <c r="BE95" s="47" t="str">
        <f>IF(AND(BC124=0,BC95&gt;=0),"",BC95/BC124)</f>
        <v/>
      </c>
      <c r="BF95" s="30" t="str">
        <f t="shared" si="25"/>
        <v/>
      </c>
      <c r="BG95" s="130">
        <f t="shared" si="83"/>
        <v>0</v>
      </c>
      <c r="BH95" s="30">
        <f>IF(AND(BG4=0,BG95&gt;=0), "",BG95/BG4)</f>
        <v>0</v>
      </c>
      <c r="BI95" s="47">
        <f>IF(AND(BG124=0,BG95&gt;=0),"",BG95/BG124)</f>
        <v>0</v>
      </c>
      <c r="BJ95" s="129">
        <f>+'N EERR LOS NA'!J174</f>
        <v>0</v>
      </c>
      <c r="BK95" s="30" t="str">
        <f>IF(AND(BJ4=0,BJ95&gt;=0), "",BJ95/BJ4)</f>
        <v/>
      </c>
      <c r="BL95" s="47" t="str">
        <f>IF(AND(BJ124=0,BJ95&gt;=0),"",BJ95/BJ124)</f>
        <v/>
      </c>
      <c r="BM95" s="30" t="str">
        <f t="shared" si="43"/>
        <v/>
      </c>
      <c r="BN95" s="130">
        <f t="shared" si="84"/>
        <v>0</v>
      </c>
      <c r="BO95" s="30">
        <f>IF(AND(BN4=0,BN95&gt;=0), "",BN95/BN4)</f>
        <v>0</v>
      </c>
      <c r="BP95" s="47">
        <f>IF(AND(BN124=0,BN95&gt;=0),"",BN95/BN124)</f>
        <v>0</v>
      </c>
      <c r="BQ95" s="129">
        <f>+'N EERR LOS NA'!K174</f>
        <v>0</v>
      </c>
      <c r="BR95" s="30" t="str">
        <f>IF(AND(BQ4=0,BQ95&gt;=0), "",BQ95/BQ4)</f>
        <v/>
      </c>
      <c r="BS95" s="47" t="str">
        <f>IF(AND(BQ124=0,BQ95&gt;=0),"",BQ95/BQ124)</f>
        <v/>
      </c>
      <c r="BT95" s="30" t="str">
        <f t="shared" si="44"/>
        <v/>
      </c>
      <c r="BU95" s="130">
        <f t="shared" si="85"/>
        <v>0</v>
      </c>
      <c r="BV95" s="30">
        <f>IF(AND(BU4=0,BU95&gt;=0), "",BU95/BU4)</f>
        <v>0</v>
      </c>
      <c r="BW95" s="47">
        <f>IF(AND(BU124=0,BU95&gt;=0),"",BU95/BU124)</f>
        <v>0</v>
      </c>
      <c r="BX95" s="131">
        <f t="shared" si="86"/>
        <v>0</v>
      </c>
      <c r="BY95" s="30" t="str">
        <f>IF(AND(BX4=0,BX95&gt;=0), "",BX95/BX4)</f>
        <v/>
      </c>
      <c r="BZ95" s="47" t="str">
        <f t="shared" si="45"/>
        <v/>
      </c>
      <c r="CA95" s="129">
        <f>+'N EERR LOS NA'!L174</f>
        <v>0</v>
      </c>
      <c r="CB95" s="30" t="str">
        <f>IF(AND(CA4=0,CA95&gt;=0), "",CA95/CA4)</f>
        <v/>
      </c>
      <c r="CC95" s="47" t="str">
        <f>IF(AND(CA124=0,CA95&gt;=0),"",CA95/CA124)</f>
        <v/>
      </c>
      <c r="CD95" s="30" t="str">
        <f t="shared" si="26"/>
        <v/>
      </c>
      <c r="CE95" s="130">
        <f t="shared" si="87"/>
        <v>0</v>
      </c>
      <c r="CF95" s="30">
        <f>IF(AND(CE4=0,CE95&gt;=0), "",CE95/CE4)</f>
        <v>0</v>
      </c>
      <c r="CG95" s="47">
        <f>IF(AND(CE124=0,CE95&gt;=0),"",CE95/CE124)</f>
        <v>0</v>
      </c>
      <c r="CH95" s="129">
        <f>+'N EERR LOS NA'!M174</f>
        <v>0</v>
      </c>
      <c r="CI95" s="30" t="str">
        <f>IF(AND(CH4=0,CH95&gt;=0), "",CH95/CH4)</f>
        <v/>
      </c>
      <c r="CJ95" s="47" t="str">
        <f>IF(AND(CH124=0,CH95&gt;=0),"",CH95/CH124)</f>
        <v/>
      </c>
      <c r="CK95" s="30" t="str">
        <f t="shared" si="46"/>
        <v/>
      </c>
      <c r="CL95" s="130">
        <f t="shared" si="88"/>
        <v>0</v>
      </c>
      <c r="CM95" s="30">
        <f>IF(AND(CL4=0,CL95&gt;=0), "",CL95/CL4)</f>
        <v>0</v>
      </c>
      <c r="CN95" s="47">
        <f>IF(AND(CL124=0,CL95&gt;=0),"",CL95/CL124)</f>
        <v>0</v>
      </c>
      <c r="CO95" s="129">
        <f>+'N EERR LOS NA'!N174</f>
        <v>0</v>
      </c>
      <c r="CP95" s="30" t="str">
        <f>IF(AND(CO4=0,CO95&gt;=0), "",CO95/CO4)</f>
        <v/>
      </c>
      <c r="CQ95" s="47" t="str">
        <f>IF(AND(CO124=0,CO95&gt;=0),"",CO95/CO124)</f>
        <v/>
      </c>
      <c r="CR95" s="30" t="str">
        <f t="shared" si="47"/>
        <v/>
      </c>
      <c r="CS95" s="130">
        <f t="shared" si="89"/>
        <v>0</v>
      </c>
      <c r="CT95" s="30">
        <f>IF(AND(CS4=0,CS95&gt;=0), "",CS95/CS4)</f>
        <v>0</v>
      </c>
      <c r="CU95" s="47">
        <f>IF(AND(CS124=0,CS95&gt;=0),"",CS95/CS124)</f>
        <v>0</v>
      </c>
      <c r="CV95" s="131">
        <f t="shared" si="90"/>
        <v>0</v>
      </c>
      <c r="CW95" s="30" t="str">
        <f>IF(AND(CV4=0,CV95&gt;=0), "",CV95/CV4)</f>
        <v/>
      </c>
      <c r="CX95" s="47" t="str">
        <f t="shared" si="48"/>
        <v/>
      </c>
    </row>
    <row r="96" spans="1:102" hidden="1" outlineLevel="1" x14ac:dyDescent="0.3">
      <c r="A96" s="29" t="s">
        <v>2</v>
      </c>
      <c r="B96" s="129">
        <f>+'N EERR LOS NA'!B175+'N EERR LOS NA'!B176+'N EERR LOS NA'!B177+'N EERR LOS NA'!B178</f>
        <v>0</v>
      </c>
      <c r="C96" s="30" t="str">
        <f>IF(AND(B4=0,B96&gt;=0), "",B96/B4)</f>
        <v/>
      </c>
      <c r="D96" s="47" t="str">
        <f>IF(AND(B124=0,B96&gt;=0),"",B96/B124)</f>
        <v/>
      </c>
      <c r="E96" s="129">
        <f>+'N EERR LOS NA'!C175+'N EERR LOS NA'!C176+'N EERR LOS NA'!C177+'N EERR LOS NA'!C178</f>
        <v>0</v>
      </c>
      <c r="F96" s="30">
        <f>IF(AND(E4=0,E96&gt;=0), "",E96/E4)</f>
        <v>0</v>
      </c>
      <c r="G96" s="47">
        <f>IF(AND(E124=0,E96&gt;=0),"",E96/E124)</f>
        <v>0</v>
      </c>
      <c r="H96" s="129">
        <f>+'N EERR LOS NA'!D175+'N EERR LOS NA'!D176+'N EERR LOS NA'!D177+'N EERR LOS NA'!D178</f>
        <v>0</v>
      </c>
      <c r="I96" s="30">
        <f>IF(AND(H4=0,H96&gt;=0), "",H96/H4)</f>
        <v>0</v>
      </c>
      <c r="J96" s="47">
        <f>IF(AND(H124=0,H96&gt;=0),"",H96/H124)</f>
        <v>0</v>
      </c>
      <c r="K96" s="30" t="str">
        <f t="shared" si="64"/>
        <v/>
      </c>
      <c r="L96" s="130">
        <f t="shared" si="79"/>
        <v>0</v>
      </c>
      <c r="M96" s="30">
        <f>IF(AND(L4=0,L96&gt;=0), "",L96/L4)</f>
        <v>0</v>
      </c>
      <c r="N96" s="47">
        <f>IF(AND(L124=0,L96&gt;=0),"",L96/L124)</f>
        <v>0</v>
      </c>
      <c r="O96" s="129">
        <f>+'N EERR LOS NA'!E175+'N EERR LOS NA'!E176+'N EERR LOS NA'!E177+'N EERR LOS NA'!E178</f>
        <v>0</v>
      </c>
      <c r="P96" s="30">
        <f>IF(AND(O4=0,O96&gt;=0), "",O96/O4)</f>
        <v>0</v>
      </c>
      <c r="Q96" s="47">
        <f>IF(AND(O124=0,O96&gt;=0),"",O96/O124)</f>
        <v>0</v>
      </c>
      <c r="R96" s="30" t="str">
        <f t="shared" si="66"/>
        <v/>
      </c>
      <c r="S96" s="130">
        <f t="shared" si="80"/>
        <v>0</v>
      </c>
      <c r="T96" s="30">
        <f>IF(AND(S4=0,S96&gt;=0), "",S96/S4)</f>
        <v>0</v>
      </c>
      <c r="U96" s="47">
        <f>IF(AND(S124=0,S96&gt;=0),"",S96/S124)</f>
        <v>0</v>
      </c>
      <c r="V96" s="131"/>
      <c r="W96" s="30" t="str">
        <f>IF(AND(V4=0,V96&gt;=0), "",V96/V4)</f>
        <v/>
      </c>
      <c r="X96" s="47" t="str">
        <f t="shared" si="21"/>
        <v/>
      </c>
      <c r="Y96" s="129">
        <f>+'N EERR LOS NA'!F175+'N EERR LOS NA'!F176+'N EERR LOS NA'!F177+'N EERR LOS NA'!F178</f>
        <v>0</v>
      </c>
      <c r="Z96" s="30">
        <f>IF(AND(Y4=0,Y96&gt;=0), "",Y96/Y4)</f>
        <v>0</v>
      </c>
      <c r="AA96" s="47">
        <f>IF(AND(Y124=0,Y96&gt;=0),"",Y96/Y124)</f>
        <v>0</v>
      </c>
      <c r="AB96" s="30" t="str">
        <f t="shared" si="22"/>
        <v/>
      </c>
      <c r="AC96" s="130">
        <f t="shared" si="81"/>
        <v>0</v>
      </c>
      <c r="AD96" s="30">
        <f>IF(AND(AC4=0,AC96&gt;=0), "",AC96/AC4)</f>
        <v>0</v>
      </c>
      <c r="AE96" s="47">
        <f>IF(AND(AC124=0,AC96&gt;=0),"",AC96/AC124)</f>
        <v>0</v>
      </c>
      <c r="AF96" s="129">
        <f>+'N EERR LOS NA'!G175+'N EERR LOS NA'!G176+'N EERR LOS NA'!G177+'N EERR LOS NA'!G178</f>
        <v>16.410459437328186</v>
      </c>
      <c r="AG96" s="30">
        <f>IF(AND(AF4=0,AF96&gt;=0), "",AF96/AF4)</f>
        <v>1.2045679122217148E-3</v>
      </c>
      <c r="AH96" s="47">
        <f>IF(AND(AF124=0,AF96&gt;=0),"",AF96/AF124)</f>
        <v>2.7282550392094774E-3</v>
      </c>
      <c r="AI96" s="30">
        <f t="shared" si="41"/>
        <v>1</v>
      </c>
      <c r="AJ96" s="130">
        <f t="shared" si="62"/>
        <v>16.410459437328186</v>
      </c>
      <c r="AK96" s="30">
        <f>IF(AND(AJ4=0,AJ96&gt;=0), "",AJ96/AJ4)</f>
        <v>2.9178347981150498E-4</v>
      </c>
      <c r="AL96" s="47">
        <f>IF(AND(AJ124=0,AJ96&gt;=0),"",AJ96/AJ124)</f>
        <v>6.1921132532261611E-4</v>
      </c>
      <c r="AM96" s="129">
        <f>+'N EERR LOS NA'!H175+'N EERR LOS NA'!H176+'N EERR LOS NA'!H177+'N EERR LOS NA'!H178</f>
        <v>0</v>
      </c>
      <c r="AN96" s="30">
        <f>IF(AND(AM4=0,AM96&gt;=0), "",AM96/AM4)</f>
        <v>0</v>
      </c>
      <c r="AO96" s="47">
        <f>IF(AND(AM124=0,AM96&gt;=0),"",AM96/AM124)</f>
        <v>0</v>
      </c>
      <c r="AP96" s="30">
        <f t="shared" si="42"/>
        <v>-1</v>
      </c>
      <c r="AQ96" s="130">
        <f t="shared" si="63"/>
        <v>16.410459437328186</v>
      </c>
      <c r="AR96" s="30">
        <f>IF(AND(AQ4=0,AQ96&gt;=0), "",AQ96/AQ4)</f>
        <v>2.4228941541255705E-4</v>
      </c>
      <c r="AS96" s="47">
        <f>IF(AND(AQ124=0,AQ96&gt;=0),"",AQ96/AQ124)</f>
        <v>4.8748659532493342E-4</v>
      </c>
      <c r="AT96" s="131">
        <f t="shared" si="82"/>
        <v>0</v>
      </c>
      <c r="AU96" s="30" t="str">
        <f>IF(AND(AT4=0,AT96&gt;=0), "",AT96/AT4)</f>
        <v/>
      </c>
      <c r="AV96" s="47">
        <f t="shared" si="23"/>
        <v>1</v>
      </c>
      <c r="AW96" s="131">
        <f t="shared" si="40"/>
        <v>2.7350765728880311</v>
      </c>
      <c r="AX96" s="30">
        <f>IF(AND(AW4=0,AW96&gt;=0), "",AW96/AW4)</f>
        <v>2.4228941541255705E-4</v>
      </c>
      <c r="AY96" s="47">
        <f>IF(AND(AW124=0,AW96&gt;=0),"",AW96/AW124)</f>
        <v>4.8748659532493337E-4</v>
      </c>
      <c r="AZ96" s="131">
        <f t="shared" si="70"/>
        <v>0</v>
      </c>
      <c r="BA96" s="30" t="str">
        <f>IF(AND(AZ4=0,AZ96&gt;=0), "",AZ96/AZ4)</f>
        <v/>
      </c>
      <c r="BB96" s="47">
        <f t="shared" si="24"/>
        <v>1</v>
      </c>
      <c r="BC96" s="129">
        <f>+'N EERR LOS NA'!I175+'N EERR LOS NA'!I176+'N EERR LOS NA'!I177+'N EERR LOS NA'!I178</f>
        <v>0</v>
      </c>
      <c r="BD96" s="30" t="str">
        <f>IF(AND(BC4=0,BC96&gt;=0), "",BC96/BC4)</f>
        <v/>
      </c>
      <c r="BE96" s="47" t="str">
        <f>IF(AND(BC124=0,BC96&gt;=0),"",BC96/BC124)</f>
        <v/>
      </c>
      <c r="BF96" s="30" t="str">
        <f t="shared" si="25"/>
        <v/>
      </c>
      <c r="BG96" s="130">
        <f t="shared" si="83"/>
        <v>16.410459437328186</v>
      </c>
      <c r="BH96" s="30">
        <f>IF(AND(BG4=0,BG96&gt;=0), "",BG96/BG4)</f>
        <v>2.4228941541255705E-4</v>
      </c>
      <c r="BI96" s="47">
        <f>IF(AND(BG124=0,BG96&gt;=0),"",BG96/BG124)</f>
        <v>4.8748659532493342E-4</v>
      </c>
      <c r="BJ96" s="129">
        <f>+'N EERR LOS NA'!J175+'N EERR LOS NA'!J176+'N EERR LOS NA'!J177+'N EERR LOS NA'!J178</f>
        <v>0</v>
      </c>
      <c r="BK96" s="30" t="str">
        <f>IF(AND(BJ4=0,BJ96&gt;=0), "",BJ96/BJ4)</f>
        <v/>
      </c>
      <c r="BL96" s="47" t="str">
        <f>IF(AND(BJ124=0,BJ96&gt;=0),"",BJ96/BJ124)</f>
        <v/>
      </c>
      <c r="BM96" s="30" t="str">
        <f t="shared" si="43"/>
        <v/>
      </c>
      <c r="BN96" s="130">
        <f t="shared" si="84"/>
        <v>16.410459437328186</v>
      </c>
      <c r="BO96" s="30">
        <f>IF(AND(BN4=0,BN96&gt;=0), "",BN96/BN4)</f>
        <v>2.4228941541255705E-4</v>
      </c>
      <c r="BP96" s="47">
        <f>IF(AND(BN124=0,BN96&gt;=0),"",BN96/BN124)</f>
        <v>4.8748659532493342E-4</v>
      </c>
      <c r="BQ96" s="129">
        <f>+'N EERR LOS NA'!K175+'N EERR LOS NA'!K176+'N EERR LOS NA'!K177+'N EERR LOS NA'!K178</f>
        <v>0</v>
      </c>
      <c r="BR96" s="30" t="str">
        <f>IF(AND(BQ4=0,BQ96&gt;=0), "",BQ96/BQ4)</f>
        <v/>
      </c>
      <c r="BS96" s="47" t="str">
        <f>IF(AND(BQ124=0,BQ96&gt;=0),"",BQ96/BQ124)</f>
        <v/>
      </c>
      <c r="BT96" s="30" t="str">
        <f t="shared" si="44"/>
        <v/>
      </c>
      <c r="BU96" s="130">
        <f t="shared" si="85"/>
        <v>16.410459437328186</v>
      </c>
      <c r="BV96" s="30">
        <f>IF(AND(BU4=0,BU96&gt;=0), "",BU96/BU4)</f>
        <v>2.4228941541255705E-4</v>
      </c>
      <c r="BW96" s="47">
        <f>IF(AND(BU124=0,BU96&gt;=0),"",BU96/BU124)</f>
        <v>4.8748659532493342E-4</v>
      </c>
      <c r="BX96" s="131">
        <f t="shared" si="86"/>
        <v>0</v>
      </c>
      <c r="BY96" s="30" t="str">
        <f>IF(AND(BX4=0,BX96&gt;=0), "",BX96/BX4)</f>
        <v/>
      </c>
      <c r="BZ96" s="47">
        <f t="shared" si="45"/>
        <v>1</v>
      </c>
      <c r="CA96" s="129">
        <f>+'N EERR LOS NA'!L175+'N EERR LOS NA'!L176+'N EERR LOS NA'!L177+'N EERR LOS NA'!L178</f>
        <v>0</v>
      </c>
      <c r="CB96" s="30" t="str">
        <f>IF(AND(CA4=0,CA96&gt;=0), "",CA96/CA4)</f>
        <v/>
      </c>
      <c r="CC96" s="47" t="str">
        <f>IF(AND(CA124=0,CA96&gt;=0),"",CA96/CA124)</f>
        <v/>
      </c>
      <c r="CD96" s="30" t="str">
        <f t="shared" si="26"/>
        <v/>
      </c>
      <c r="CE96" s="130">
        <f t="shared" si="87"/>
        <v>16.410459437328186</v>
      </c>
      <c r="CF96" s="30">
        <f>IF(AND(CE4=0,CE96&gt;=0), "",CE96/CE4)</f>
        <v>2.4228941541255705E-4</v>
      </c>
      <c r="CG96" s="47">
        <f>IF(AND(CE124=0,CE96&gt;=0),"",CE96/CE124)</f>
        <v>4.8748659532493342E-4</v>
      </c>
      <c r="CH96" s="129">
        <f>+'N EERR LOS NA'!M175+'N EERR LOS NA'!M176+'N EERR LOS NA'!M177+'N EERR LOS NA'!M178</f>
        <v>0</v>
      </c>
      <c r="CI96" s="30" t="str">
        <f>IF(AND(CH4=0,CH96&gt;=0), "",CH96/CH4)</f>
        <v/>
      </c>
      <c r="CJ96" s="47" t="str">
        <f>IF(AND(CH124=0,CH96&gt;=0),"",CH96/CH124)</f>
        <v/>
      </c>
      <c r="CK96" s="30" t="str">
        <f t="shared" si="46"/>
        <v/>
      </c>
      <c r="CL96" s="130">
        <f t="shared" si="88"/>
        <v>16.410459437328186</v>
      </c>
      <c r="CM96" s="30">
        <f>IF(AND(CL4=0,CL96&gt;=0), "",CL96/CL4)</f>
        <v>2.4228941541255705E-4</v>
      </c>
      <c r="CN96" s="47">
        <f>IF(AND(CL124=0,CL96&gt;=0),"",CL96/CL124)</f>
        <v>4.8748659532493342E-4</v>
      </c>
      <c r="CO96" s="129">
        <f>+'N EERR LOS NA'!N175+'N EERR LOS NA'!N176+'N EERR LOS NA'!N177+'N EERR LOS NA'!N178</f>
        <v>0</v>
      </c>
      <c r="CP96" s="30" t="str">
        <f>IF(AND(CO4=0,CO96&gt;=0), "",CO96/CO4)</f>
        <v/>
      </c>
      <c r="CQ96" s="47" t="str">
        <f>IF(AND(CO124=0,CO96&gt;=0),"",CO96/CO124)</f>
        <v/>
      </c>
      <c r="CR96" s="30" t="str">
        <f t="shared" si="47"/>
        <v/>
      </c>
      <c r="CS96" s="130">
        <f t="shared" si="89"/>
        <v>16.410459437328186</v>
      </c>
      <c r="CT96" s="30">
        <f>IF(AND(CS4=0,CS96&gt;=0), "",CS96/CS4)</f>
        <v>2.4228941541255705E-4</v>
      </c>
      <c r="CU96" s="47">
        <f>IF(AND(CS124=0,CS96&gt;=0),"",CS96/CS124)</f>
        <v>4.8748659532493342E-4</v>
      </c>
      <c r="CV96" s="131">
        <f t="shared" si="90"/>
        <v>0</v>
      </c>
      <c r="CW96" s="30" t="str">
        <f>IF(AND(CV4=0,CV96&gt;=0), "",CV96/CV4)</f>
        <v/>
      </c>
      <c r="CX96" s="47">
        <f t="shared" si="48"/>
        <v>1</v>
      </c>
    </row>
    <row r="97" spans="1:219" hidden="1" outlineLevel="1" x14ac:dyDescent="0.3">
      <c r="A97" s="29" t="s">
        <v>85</v>
      </c>
      <c r="B97" s="129">
        <f>+'N EERR LOS NA'!B179+'N EERR LOS NA'!B180</f>
        <v>0</v>
      </c>
      <c r="C97" s="30" t="str">
        <f>IF(AND(B4=0,B97&gt;=0), "",B97/B4)</f>
        <v/>
      </c>
      <c r="D97" s="47" t="str">
        <f>IF(AND(B124=0,B97&gt;=0),"",B97/B124)</f>
        <v/>
      </c>
      <c r="E97" s="129">
        <f>+'N EERR LOS NA'!C179+'N EERR LOS NA'!C180</f>
        <v>0</v>
      </c>
      <c r="F97" s="30">
        <f>IF(AND(E4=0,E97&gt;=0), "",E97/E4)</f>
        <v>0</v>
      </c>
      <c r="G97" s="47">
        <f>IF(AND(E124=0,E97&gt;=0),"",E97/E124)</f>
        <v>0</v>
      </c>
      <c r="H97" s="129">
        <f>+'N EERR LOS NA'!D179+'N EERR LOS NA'!D180</f>
        <v>0</v>
      </c>
      <c r="I97" s="30">
        <f>IF(AND(H4=0,H97&gt;=0), "",H97/H4)</f>
        <v>0</v>
      </c>
      <c r="J97" s="47">
        <f>IF(AND(H124=0,H97&gt;=0),"",H97/H124)</f>
        <v>0</v>
      </c>
      <c r="K97" s="30" t="str">
        <f t="shared" si="64"/>
        <v/>
      </c>
      <c r="L97" s="130">
        <f t="shared" si="79"/>
        <v>0</v>
      </c>
      <c r="M97" s="30">
        <f>IF(AND(L4=0,L97&gt;=0), "",L97/L4)</f>
        <v>0</v>
      </c>
      <c r="N97" s="47">
        <f>IF(AND(L124=0,L97&gt;=0),"",L97/L124)</f>
        <v>0</v>
      </c>
      <c r="O97" s="129">
        <f>+'N EERR LOS NA'!E179+'N EERR LOS NA'!E180</f>
        <v>0</v>
      </c>
      <c r="P97" s="30">
        <f>IF(AND(O4=0,O97&gt;=0), "",O97/O4)</f>
        <v>0</v>
      </c>
      <c r="Q97" s="47">
        <f>IF(AND(O124=0,O97&gt;=0),"",O97/O124)</f>
        <v>0</v>
      </c>
      <c r="R97" s="30" t="str">
        <f t="shared" si="66"/>
        <v/>
      </c>
      <c r="S97" s="130">
        <f t="shared" si="80"/>
        <v>0</v>
      </c>
      <c r="T97" s="30">
        <f>IF(AND(S4=0,S97&gt;=0), "",S97/S4)</f>
        <v>0</v>
      </c>
      <c r="U97" s="47">
        <f>IF(AND(S124=0,S97&gt;=0),"",S97/S124)</f>
        <v>0</v>
      </c>
      <c r="V97" s="131"/>
      <c r="W97" s="30" t="str">
        <f>IF(AND(V4=0,V97&gt;=0), "",V97/V4)</f>
        <v/>
      </c>
      <c r="X97" s="47" t="str">
        <f t="shared" si="21"/>
        <v/>
      </c>
      <c r="Y97" s="129">
        <f>+'N EERR LOS NA'!F179+'N EERR LOS NA'!F180</f>
        <v>0</v>
      </c>
      <c r="Z97" s="30">
        <f>IF(AND(Y4=0,Y97&gt;=0), "",Y97/Y4)</f>
        <v>0</v>
      </c>
      <c r="AA97" s="47">
        <f>IF(AND(Y124=0,Y97&gt;=0),"",Y97/Y124)</f>
        <v>0</v>
      </c>
      <c r="AB97" s="30" t="str">
        <f t="shared" si="22"/>
        <v/>
      </c>
      <c r="AC97" s="130">
        <f t="shared" si="81"/>
        <v>0</v>
      </c>
      <c r="AD97" s="30">
        <f>IF(AND(AC4=0,AC97&gt;=0), "",AC97/AC4)</f>
        <v>0</v>
      </c>
      <c r="AE97" s="47">
        <f>IF(AND(AC124=0,AC97&gt;=0),"",AC97/AC124)</f>
        <v>0</v>
      </c>
      <c r="AF97" s="129">
        <f>+'N EERR LOS NA'!G179+'N EERR LOS NA'!G180</f>
        <v>11</v>
      </c>
      <c r="AG97" s="30">
        <f>IF(AND(AF4=0,AF97&gt;=0), "",AF97/AF4)</f>
        <v>8.0742693920555803E-4</v>
      </c>
      <c r="AH97" s="47">
        <f>IF(AND(AF124=0,AF97&gt;=0),"",AF97/AF124)</f>
        <v>1.8287608306102588E-3</v>
      </c>
      <c r="AI97" s="30">
        <f t="shared" si="41"/>
        <v>1</v>
      </c>
      <c r="AJ97" s="130">
        <f t="shared" si="62"/>
        <v>11</v>
      </c>
      <c r="AK97" s="30">
        <f>IF(AND(AJ4=0,AJ97&gt;=0), "",AJ97/AJ4)</f>
        <v>1.955836940570823E-4</v>
      </c>
      <c r="AL97" s="47">
        <f>IF(AND(AJ124=0,AJ97&gt;=0),"",AJ97/AJ124)</f>
        <v>4.1505995639923049E-4</v>
      </c>
      <c r="AM97" s="129">
        <f>+'N EERR LOS NA'!H179+'N EERR LOS NA'!H180</f>
        <v>0</v>
      </c>
      <c r="AN97" s="30">
        <f>IF(AND(AM4=0,AM97&gt;=0), "",AM97/AM4)</f>
        <v>0</v>
      </c>
      <c r="AO97" s="47">
        <f>IF(AND(AM124=0,AM97&gt;=0),"",AM97/AM124)</f>
        <v>0</v>
      </c>
      <c r="AP97" s="30">
        <f t="shared" si="42"/>
        <v>-1</v>
      </c>
      <c r="AQ97" s="130">
        <f t="shared" si="63"/>
        <v>11</v>
      </c>
      <c r="AR97" s="30">
        <f>IF(AND(AQ4=0,AQ97&gt;=0), "",AQ97/AQ4)</f>
        <v>1.6240761446786468E-4</v>
      </c>
      <c r="AS97" s="47">
        <f>IF(AND(AQ124=0,AQ97&gt;=0),"",AQ97/AQ124)</f>
        <v>3.2676431571298663E-4</v>
      </c>
      <c r="AT97" s="131">
        <f t="shared" si="82"/>
        <v>0</v>
      </c>
      <c r="AU97" s="30" t="str">
        <f>IF(AND(AT4=0,AT97&gt;=0), "",AT97/AT4)</f>
        <v/>
      </c>
      <c r="AV97" s="47">
        <f t="shared" si="23"/>
        <v>1</v>
      </c>
      <c r="AW97" s="131">
        <f t="shared" si="40"/>
        <v>1.8333333333333333</v>
      </c>
      <c r="AX97" s="30">
        <f>IF(AND(AW4=0,AW97&gt;=0), "",AW97/AW4)</f>
        <v>1.6240761446786466E-4</v>
      </c>
      <c r="AY97" s="47">
        <f>IF(AND(AW124=0,AW97&gt;=0),"",AW97/AW124)</f>
        <v>3.2676431571298652E-4</v>
      </c>
      <c r="AZ97" s="131">
        <f t="shared" si="70"/>
        <v>0</v>
      </c>
      <c r="BA97" s="30" t="str">
        <f>IF(AND(AZ4=0,AZ97&gt;=0), "",AZ97/AZ4)</f>
        <v/>
      </c>
      <c r="BB97" s="47">
        <f t="shared" si="24"/>
        <v>1</v>
      </c>
      <c r="BC97" s="129">
        <f>+'N EERR LOS NA'!I179+'N EERR LOS NA'!I180</f>
        <v>0</v>
      </c>
      <c r="BD97" s="30" t="str">
        <f>IF(AND(BC4=0,BC97&gt;=0), "",BC97/BC4)</f>
        <v/>
      </c>
      <c r="BE97" s="47" t="str">
        <f>IF(AND(BC124=0,BC97&gt;=0),"",BC97/BC124)</f>
        <v/>
      </c>
      <c r="BF97" s="30" t="str">
        <f t="shared" si="25"/>
        <v/>
      </c>
      <c r="BG97" s="130">
        <f t="shared" si="83"/>
        <v>11</v>
      </c>
      <c r="BH97" s="30">
        <f>IF(AND(BG4=0,BG97&gt;=0), "",BG97/BG4)</f>
        <v>1.6240761446786468E-4</v>
      </c>
      <c r="BI97" s="47">
        <f>IF(AND(BG124=0,BG97&gt;=0),"",BG97/BG124)</f>
        <v>3.2676431571298663E-4</v>
      </c>
      <c r="BJ97" s="129">
        <f>+'N EERR LOS NA'!J179+'N EERR LOS NA'!J180</f>
        <v>0</v>
      </c>
      <c r="BK97" s="30" t="str">
        <f>IF(AND(BJ4=0,BJ97&gt;=0), "",BJ97/BJ4)</f>
        <v/>
      </c>
      <c r="BL97" s="47" t="str">
        <f>IF(AND(BJ124=0,BJ97&gt;=0),"",BJ97/BJ124)</f>
        <v/>
      </c>
      <c r="BM97" s="30" t="str">
        <f t="shared" si="43"/>
        <v/>
      </c>
      <c r="BN97" s="130">
        <f t="shared" si="84"/>
        <v>11</v>
      </c>
      <c r="BO97" s="30">
        <f>IF(AND(BN4=0,BN97&gt;=0), "",BN97/BN4)</f>
        <v>1.6240761446786468E-4</v>
      </c>
      <c r="BP97" s="47">
        <f>IF(AND(BN124=0,BN97&gt;=0),"",BN97/BN124)</f>
        <v>3.2676431571298663E-4</v>
      </c>
      <c r="BQ97" s="129">
        <f>+'N EERR LOS NA'!K179+'N EERR LOS NA'!K180</f>
        <v>0</v>
      </c>
      <c r="BR97" s="30" t="str">
        <f>IF(AND(BQ4=0,BQ97&gt;=0), "",BQ97/BQ4)</f>
        <v/>
      </c>
      <c r="BS97" s="47" t="str">
        <f>IF(AND(BQ124=0,BQ97&gt;=0),"",BQ97/BQ124)</f>
        <v/>
      </c>
      <c r="BT97" s="30" t="str">
        <f t="shared" si="44"/>
        <v/>
      </c>
      <c r="BU97" s="130">
        <f t="shared" si="85"/>
        <v>11</v>
      </c>
      <c r="BV97" s="30">
        <f>IF(AND(BU4=0,BU97&gt;=0), "",BU97/BU4)</f>
        <v>1.6240761446786468E-4</v>
      </c>
      <c r="BW97" s="47">
        <f>IF(AND(BU124=0,BU97&gt;=0),"",BU97/BU124)</f>
        <v>3.2676431571298663E-4</v>
      </c>
      <c r="BX97" s="131">
        <f t="shared" si="86"/>
        <v>0</v>
      </c>
      <c r="BY97" s="30" t="str">
        <f>IF(AND(BX4=0,BX97&gt;=0), "",BX97/BX4)</f>
        <v/>
      </c>
      <c r="BZ97" s="47">
        <f t="shared" si="45"/>
        <v>1</v>
      </c>
      <c r="CA97" s="129">
        <f>+'N EERR LOS NA'!L179+'N EERR LOS NA'!L180</f>
        <v>0</v>
      </c>
      <c r="CB97" s="30" t="str">
        <f>IF(AND(CA4=0,CA97&gt;=0), "",CA97/CA4)</f>
        <v/>
      </c>
      <c r="CC97" s="47" t="str">
        <f>IF(AND(CA124=0,CA97&gt;=0),"",CA97/CA124)</f>
        <v/>
      </c>
      <c r="CD97" s="30" t="str">
        <f t="shared" si="26"/>
        <v/>
      </c>
      <c r="CE97" s="130">
        <f t="shared" si="87"/>
        <v>11</v>
      </c>
      <c r="CF97" s="30">
        <f>IF(AND(CE4=0,CE97&gt;=0), "",CE97/CE4)</f>
        <v>1.6240761446786468E-4</v>
      </c>
      <c r="CG97" s="47">
        <f>IF(AND(CE124=0,CE97&gt;=0),"",CE97/CE124)</f>
        <v>3.2676431571298663E-4</v>
      </c>
      <c r="CH97" s="129">
        <f>+'N EERR LOS NA'!M179+'N EERR LOS NA'!M180</f>
        <v>0</v>
      </c>
      <c r="CI97" s="30" t="str">
        <f>IF(AND(CH4=0,CH97&gt;=0), "",CH97/CH4)</f>
        <v/>
      </c>
      <c r="CJ97" s="47" t="str">
        <f>IF(AND(CH124=0,CH97&gt;=0),"",CH97/CH124)</f>
        <v/>
      </c>
      <c r="CK97" s="30" t="str">
        <f t="shared" si="46"/>
        <v/>
      </c>
      <c r="CL97" s="130">
        <f t="shared" si="88"/>
        <v>11</v>
      </c>
      <c r="CM97" s="30">
        <f>IF(AND(CL4=0,CL97&gt;=0), "",CL97/CL4)</f>
        <v>1.6240761446786468E-4</v>
      </c>
      <c r="CN97" s="47">
        <f>IF(AND(CL124=0,CL97&gt;=0),"",CL97/CL124)</f>
        <v>3.2676431571298663E-4</v>
      </c>
      <c r="CO97" s="129">
        <f>+'N EERR LOS NA'!N179+'N EERR LOS NA'!N180</f>
        <v>0</v>
      </c>
      <c r="CP97" s="30" t="str">
        <f>IF(AND(CO4=0,CO97&gt;=0), "",CO97/CO4)</f>
        <v/>
      </c>
      <c r="CQ97" s="47" t="str">
        <f>IF(AND(CO124=0,CO97&gt;=0),"",CO97/CO124)</f>
        <v/>
      </c>
      <c r="CR97" s="30" t="str">
        <f t="shared" si="47"/>
        <v/>
      </c>
      <c r="CS97" s="130">
        <f t="shared" si="89"/>
        <v>11</v>
      </c>
      <c r="CT97" s="30">
        <f>IF(AND(CS4=0,CS97&gt;=0), "",CS97/CS4)</f>
        <v>1.6240761446786468E-4</v>
      </c>
      <c r="CU97" s="47">
        <f>IF(AND(CS124=0,CS97&gt;=0),"",CS97/CS124)</f>
        <v>3.2676431571298663E-4</v>
      </c>
      <c r="CV97" s="131">
        <f t="shared" si="90"/>
        <v>0</v>
      </c>
      <c r="CW97" s="30" t="str">
        <f>IF(AND(CV4=0,CV97&gt;=0), "",CV97/CV4)</f>
        <v/>
      </c>
      <c r="CX97" s="47">
        <f t="shared" si="48"/>
        <v>1</v>
      </c>
    </row>
    <row r="98" spans="1:219" hidden="1" outlineLevel="1" x14ac:dyDescent="0.3">
      <c r="A98" s="29" t="s">
        <v>86</v>
      </c>
      <c r="B98" s="129">
        <f>+'N EERR LOS NA'!B181</f>
        <v>0</v>
      </c>
      <c r="C98" s="30" t="str">
        <f>IF(AND(B4=0,B98&gt;=0), "",B98/B4)</f>
        <v/>
      </c>
      <c r="D98" s="47" t="str">
        <f>IF(AND(B124=0,B98&gt;=0),"",B98/B124)</f>
        <v/>
      </c>
      <c r="E98" s="129">
        <f>+'N EERR LOS NA'!C181</f>
        <v>0</v>
      </c>
      <c r="F98" s="30">
        <f>IF(AND(E4=0,E98&gt;=0), "",E98/E4)</f>
        <v>0</v>
      </c>
      <c r="G98" s="47">
        <f>IF(AND(E124=0,E98&gt;=0),"",E98/E124)</f>
        <v>0</v>
      </c>
      <c r="H98" s="129">
        <f>+'N EERR LOS NA'!D181</f>
        <v>0</v>
      </c>
      <c r="I98" s="30">
        <f>IF(AND(H4=0,H98&gt;=0), "",H98/H4)</f>
        <v>0</v>
      </c>
      <c r="J98" s="47">
        <f>IF(AND(H124=0,H98&gt;=0),"",H98/H124)</f>
        <v>0</v>
      </c>
      <c r="K98" s="30" t="str">
        <f t="shared" si="64"/>
        <v/>
      </c>
      <c r="L98" s="130">
        <f t="shared" si="79"/>
        <v>0</v>
      </c>
      <c r="M98" s="30">
        <f>IF(AND(L4=0,L98&gt;=0), "",L98/L4)</f>
        <v>0</v>
      </c>
      <c r="N98" s="47">
        <f>IF(AND(L124=0,L98&gt;=0),"",L98/L124)</f>
        <v>0</v>
      </c>
      <c r="O98" s="129">
        <f>+'N EERR LOS NA'!E181</f>
        <v>0</v>
      </c>
      <c r="P98" s="30">
        <f>IF(AND(O4=0,O98&gt;=0), "",O98/O4)</f>
        <v>0</v>
      </c>
      <c r="Q98" s="47">
        <f>IF(AND(O124=0,O98&gt;=0),"",O98/O124)</f>
        <v>0</v>
      </c>
      <c r="R98" s="30" t="str">
        <f t="shared" si="66"/>
        <v/>
      </c>
      <c r="S98" s="130">
        <f t="shared" si="80"/>
        <v>0</v>
      </c>
      <c r="T98" s="30">
        <f>IF(AND(S4=0,S98&gt;=0), "",S98/S4)</f>
        <v>0</v>
      </c>
      <c r="U98" s="47">
        <f>IF(AND(S124=0,S98&gt;=0),"",S98/S124)</f>
        <v>0</v>
      </c>
      <c r="V98" s="131"/>
      <c r="W98" s="30" t="str">
        <f>IF(AND(V4=0,V98&gt;=0), "",V98/V4)</f>
        <v/>
      </c>
      <c r="X98" s="47" t="str">
        <f t="shared" si="21"/>
        <v/>
      </c>
      <c r="Y98" s="129">
        <f>+'N EERR LOS NA'!F181</f>
        <v>0</v>
      </c>
      <c r="Z98" s="30">
        <f>IF(AND(Y4=0,Y98&gt;=0), "",Y98/Y4)</f>
        <v>0</v>
      </c>
      <c r="AA98" s="47">
        <f>IF(AND(Y124=0,Y98&gt;=0),"",Y98/Y124)</f>
        <v>0</v>
      </c>
      <c r="AB98" s="30" t="str">
        <f t="shared" si="22"/>
        <v/>
      </c>
      <c r="AC98" s="130">
        <f t="shared" si="81"/>
        <v>0</v>
      </c>
      <c r="AD98" s="30">
        <f>IF(AND(AC4=0,AC98&gt;=0), "",AC98/AC4)</f>
        <v>0</v>
      </c>
      <c r="AE98" s="47">
        <f>IF(AND(AC124=0,AC98&gt;=0),"",AC98/AC124)</f>
        <v>0</v>
      </c>
      <c r="AF98" s="129">
        <f>+'N EERR LOS NA'!G181</f>
        <v>0</v>
      </c>
      <c r="AG98" s="30">
        <f>IF(AND(AF4=0,AF98&gt;=0), "",AF98/AF4)</f>
        <v>0</v>
      </c>
      <c r="AH98" s="47">
        <f>IF(AND(AF124=0,AF98&gt;=0),"",AF98/AF124)</f>
        <v>0</v>
      </c>
      <c r="AI98" s="30" t="str">
        <f t="shared" si="41"/>
        <v/>
      </c>
      <c r="AJ98" s="130">
        <f t="shared" si="62"/>
        <v>0</v>
      </c>
      <c r="AK98" s="30">
        <f>IF(AND(AJ4=0,AJ98&gt;=0), "",AJ98/AJ4)</f>
        <v>0</v>
      </c>
      <c r="AL98" s="47">
        <f>IF(AND(AJ124=0,AJ98&gt;=0),"",AJ98/AJ124)</f>
        <v>0</v>
      </c>
      <c r="AM98" s="129">
        <f>+'N EERR LOS NA'!H181</f>
        <v>0</v>
      </c>
      <c r="AN98" s="30">
        <f>IF(AND(AM4=0,AM98&gt;=0), "",AM98/AM4)</f>
        <v>0</v>
      </c>
      <c r="AO98" s="47">
        <f>IF(AND(AM124=0,AM98&gt;=0),"",AM98/AM124)</f>
        <v>0</v>
      </c>
      <c r="AP98" s="30" t="str">
        <f t="shared" si="42"/>
        <v/>
      </c>
      <c r="AQ98" s="130">
        <f t="shared" si="63"/>
        <v>0</v>
      </c>
      <c r="AR98" s="30">
        <f>IF(AND(AQ4=0,AQ98&gt;=0), "",AQ98/AQ4)</f>
        <v>0</v>
      </c>
      <c r="AS98" s="47">
        <f>IF(AND(AQ124=0,AQ98&gt;=0),"",AQ98/AQ124)</f>
        <v>0</v>
      </c>
      <c r="AT98" s="131">
        <f t="shared" si="82"/>
        <v>0</v>
      </c>
      <c r="AU98" s="30" t="str">
        <f>IF(AND(AT4=0,AT98&gt;=0), "",AT98/AT4)</f>
        <v/>
      </c>
      <c r="AV98" s="47" t="str">
        <f t="shared" si="23"/>
        <v/>
      </c>
      <c r="AW98" s="131">
        <f t="shared" si="40"/>
        <v>0</v>
      </c>
      <c r="AX98" s="30">
        <f>IF(AND(AW4=0,AW98&gt;=0), "",AW98/AW4)</f>
        <v>0</v>
      </c>
      <c r="AY98" s="47">
        <f>IF(AND(AW124=0,AW98&gt;=0),"",AW98/AW124)</f>
        <v>0</v>
      </c>
      <c r="AZ98" s="131">
        <f t="shared" si="70"/>
        <v>0</v>
      </c>
      <c r="BA98" s="30" t="str">
        <f>IF(AND(AZ4=0,AZ98&gt;=0), "",AZ98/AZ4)</f>
        <v/>
      </c>
      <c r="BB98" s="47" t="str">
        <f t="shared" si="24"/>
        <v/>
      </c>
      <c r="BC98" s="129">
        <f>+'N EERR LOS NA'!I181</f>
        <v>0</v>
      </c>
      <c r="BD98" s="30" t="str">
        <f>IF(AND(BC4=0,BC98&gt;=0), "",BC98/BC4)</f>
        <v/>
      </c>
      <c r="BE98" s="47" t="str">
        <f>IF(AND(BC124=0,BC98&gt;=0),"",BC98/BC124)</f>
        <v/>
      </c>
      <c r="BF98" s="30" t="str">
        <f t="shared" si="25"/>
        <v/>
      </c>
      <c r="BG98" s="130">
        <f t="shared" si="83"/>
        <v>0</v>
      </c>
      <c r="BH98" s="30">
        <f>IF(AND(BG4=0,BG98&gt;=0), "",BG98/BG4)</f>
        <v>0</v>
      </c>
      <c r="BI98" s="47">
        <f>IF(AND(BG124=0,BG98&gt;=0),"",BG98/BG124)</f>
        <v>0</v>
      </c>
      <c r="BJ98" s="129">
        <f>+'N EERR LOS NA'!J181</f>
        <v>0</v>
      </c>
      <c r="BK98" s="30" t="str">
        <f>IF(AND(BJ4=0,BJ98&gt;=0), "",BJ98/BJ4)</f>
        <v/>
      </c>
      <c r="BL98" s="47" t="str">
        <f>IF(AND(BJ124=0,BJ98&gt;=0),"",BJ98/BJ124)</f>
        <v/>
      </c>
      <c r="BM98" s="30" t="str">
        <f t="shared" si="43"/>
        <v/>
      </c>
      <c r="BN98" s="130">
        <f t="shared" si="84"/>
        <v>0</v>
      </c>
      <c r="BO98" s="30">
        <f>IF(AND(BN4=0,BN98&gt;=0), "",BN98/BN4)</f>
        <v>0</v>
      </c>
      <c r="BP98" s="47">
        <f>IF(AND(BN124=0,BN98&gt;=0),"",BN98/BN124)</f>
        <v>0</v>
      </c>
      <c r="BQ98" s="129">
        <f>+'N EERR LOS NA'!K181</f>
        <v>0</v>
      </c>
      <c r="BR98" s="30" t="str">
        <f>IF(AND(BQ4=0,BQ98&gt;=0), "",BQ98/BQ4)</f>
        <v/>
      </c>
      <c r="BS98" s="47" t="str">
        <f>IF(AND(BQ124=0,BQ98&gt;=0),"",BQ98/BQ124)</f>
        <v/>
      </c>
      <c r="BT98" s="30" t="str">
        <f t="shared" si="44"/>
        <v/>
      </c>
      <c r="BU98" s="130">
        <f t="shared" si="85"/>
        <v>0</v>
      </c>
      <c r="BV98" s="30">
        <f>IF(AND(BU4=0,BU98&gt;=0), "",BU98/BU4)</f>
        <v>0</v>
      </c>
      <c r="BW98" s="47">
        <f>IF(AND(BU124=0,BU98&gt;=0),"",BU98/BU124)</f>
        <v>0</v>
      </c>
      <c r="BX98" s="131">
        <f t="shared" si="86"/>
        <v>0</v>
      </c>
      <c r="BY98" s="30" t="str">
        <f>IF(AND(BX4=0,BX98&gt;=0), "",BX98/BX4)</f>
        <v/>
      </c>
      <c r="BZ98" s="47" t="str">
        <f t="shared" si="45"/>
        <v/>
      </c>
      <c r="CA98" s="129">
        <f>+'N EERR LOS NA'!L181</f>
        <v>0</v>
      </c>
      <c r="CB98" s="30" t="str">
        <f>IF(AND(CA4=0,CA98&gt;=0), "",CA98/CA4)</f>
        <v/>
      </c>
      <c r="CC98" s="47" t="str">
        <f>IF(AND(CA124=0,CA98&gt;=0),"",CA98/CA124)</f>
        <v/>
      </c>
      <c r="CD98" s="30" t="str">
        <f t="shared" si="26"/>
        <v/>
      </c>
      <c r="CE98" s="130">
        <f t="shared" si="87"/>
        <v>0</v>
      </c>
      <c r="CF98" s="30">
        <f>IF(AND(CE4=0,CE98&gt;=0), "",CE98/CE4)</f>
        <v>0</v>
      </c>
      <c r="CG98" s="47">
        <f>IF(AND(CE124=0,CE98&gt;=0),"",CE98/CE124)</f>
        <v>0</v>
      </c>
      <c r="CH98" s="129">
        <f>+'N EERR LOS NA'!M181</f>
        <v>0</v>
      </c>
      <c r="CI98" s="30" t="str">
        <f>IF(AND(CH4=0,CH98&gt;=0), "",CH98/CH4)</f>
        <v/>
      </c>
      <c r="CJ98" s="47" t="str">
        <f>IF(AND(CH124=0,CH98&gt;=0),"",CH98/CH124)</f>
        <v/>
      </c>
      <c r="CK98" s="30" t="str">
        <f t="shared" si="46"/>
        <v/>
      </c>
      <c r="CL98" s="130">
        <f t="shared" si="88"/>
        <v>0</v>
      </c>
      <c r="CM98" s="30">
        <f>IF(AND(CL4=0,CL98&gt;=0), "",CL98/CL4)</f>
        <v>0</v>
      </c>
      <c r="CN98" s="47">
        <f>IF(AND(CL124=0,CL98&gt;=0),"",CL98/CL124)</f>
        <v>0</v>
      </c>
      <c r="CO98" s="129">
        <f>+'N EERR LOS NA'!N181</f>
        <v>0</v>
      </c>
      <c r="CP98" s="30" t="str">
        <f>IF(AND(CO4=0,CO98&gt;=0), "",CO98/CO4)</f>
        <v/>
      </c>
      <c r="CQ98" s="47" t="str">
        <f>IF(AND(CO124=0,CO98&gt;=0),"",CO98/CO124)</f>
        <v/>
      </c>
      <c r="CR98" s="30" t="str">
        <f t="shared" si="47"/>
        <v/>
      </c>
      <c r="CS98" s="130">
        <f t="shared" si="89"/>
        <v>0</v>
      </c>
      <c r="CT98" s="30">
        <f>IF(AND(CS4=0,CS98&gt;=0), "",CS98/CS4)</f>
        <v>0</v>
      </c>
      <c r="CU98" s="47">
        <f>IF(AND(CS124=0,CS98&gt;=0),"",CS98/CS124)</f>
        <v>0</v>
      </c>
      <c r="CV98" s="131">
        <f t="shared" si="90"/>
        <v>0</v>
      </c>
      <c r="CW98" s="30" t="str">
        <f>IF(AND(CV4=0,CV98&gt;=0), "",CV98/CV4)</f>
        <v/>
      </c>
      <c r="CX98" s="47" t="str">
        <f t="shared" si="48"/>
        <v/>
      </c>
    </row>
    <row r="99" spans="1:219" hidden="1" outlineLevel="1" x14ac:dyDescent="0.3">
      <c r="A99" s="29" t="s">
        <v>87</v>
      </c>
      <c r="B99" s="129">
        <f>+'N EERR LOS NA'!B182</f>
        <v>0</v>
      </c>
      <c r="C99" s="30" t="str">
        <f>IF(AND(B4=0,B99&gt;=0), "",B99/B4)</f>
        <v/>
      </c>
      <c r="D99" s="47" t="str">
        <f>IF(AND(B124=0,B99&gt;=0),"",B99/B124)</f>
        <v/>
      </c>
      <c r="E99" s="129">
        <f>+'N EERR LOS NA'!C182</f>
        <v>0</v>
      </c>
      <c r="F99" s="30">
        <f>IF(AND(E4=0,E99&gt;=0), "",E99/E4)</f>
        <v>0</v>
      </c>
      <c r="G99" s="47">
        <f>IF(AND(E124=0,E99&gt;=0),"",E99/E124)</f>
        <v>0</v>
      </c>
      <c r="H99" s="129">
        <f>+'N EERR LOS NA'!D182</f>
        <v>0</v>
      </c>
      <c r="I99" s="30">
        <f>IF(AND(H4=0,H99&gt;=0), "",H99/H4)</f>
        <v>0</v>
      </c>
      <c r="J99" s="47">
        <f>IF(AND(H124=0,H99&gt;=0),"",H99/H124)</f>
        <v>0</v>
      </c>
      <c r="K99" s="30" t="str">
        <f t="shared" si="64"/>
        <v/>
      </c>
      <c r="L99" s="130">
        <f t="shared" si="79"/>
        <v>0</v>
      </c>
      <c r="M99" s="30">
        <f>IF(AND(L4=0,L99&gt;=0), "",L99/L4)</f>
        <v>0</v>
      </c>
      <c r="N99" s="47">
        <f>IF(AND(L124=0,L99&gt;=0),"",L99/L124)</f>
        <v>0</v>
      </c>
      <c r="O99" s="129">
        <f>+'N EERR LOS NA'!E182</f>
        <v>0</v>
      </c>
      <c r="P99" s="30">
        <f>IF(AND(O4=0,O99&gt;=0), "",O99/O4)</f>
        <v>0</v>
      </c>
      <c r="Q99" s="47">
        <f>IF(AND(O124=0,O99&gt;=0),"",O99/O124)</f>
        <v>0</v>
      </c>
      <c r="R99" s="30" t="str">
        <f t="shared" si="66"/>
        <v/>
      </c>
      <c r="S99" s="130">
        <f t="shared" si="80"/>
        <v>0</v>
      </c>
      <c r="T99" s="30">
        <f>IF(AND(S4=0,S99&gt;=0), "",S99/S4)</f>
        <v>0</v>
      </c>
      <c r="U99" s="47">
        <f>IF(AND(S124=0,S99&gt;=0),"",S99/S124)</f>
        <v>0</v>
      </c>
      <c r="V99" s="131"/>
      <c r="W99" s="30" t="str">
        <f>IF(AND(V4=0,V99&gt;=0), "",V99/V4)</f>
        <v/>
      </c>
      <c r="X99" s="47" t="str">
        <f t="shared" si="21"/>
        <v/>
      </c>
      <c r="Y99" s="129">
        <f>+'N EERR LOS NA'!F182</f>
        <v>0</v>
      </c>
      <c r="Z99" s="30">
        <f>IF(AND(Y4=0,Y99&gt;=0), "",Y99/Y4)</f>
        <v>0</v>
      </c>
      <c r="AA99" s="47">
        <f>IF(AND(Y124=0,Y99&gt;=0),"",Y99/Y124)</f>
        <v>0</v>
      </c>
      <c r="AB99" s="30" t="str">
        <f t="shared" si="22"/>
        <v/>
      </c>
      <c r="AC99" s="130">
        <f t="shared" si="81"/>
        <v>0</v>
      </c>
      <c r="AD99" s="30">
        <f>IF(AND(AC4=0,AC99&gt;=0), "",AC99/AC4)</f>
        <v>0</v>
      </c>
      <c r="AE99" s="47">
        <f>IF(AND(AC124=0,AC99&gt;=0),"",AC99/AC124)</f>
        <v>0</v>
      </c>
      <c r="AF99" s="129">
        <f>+'N EERR LOS NA'!G182</f>
        <v>22.898315493946306</v>
      </c>
      <c r="AG99" s="30">
        <f>IF(AND(AF4=0,AF99&gt;=0), "",AF99/AF4)</f>
        <v>1.6807924356582065E-3</v>
      </c>
      <c r="AH99" s="47">
        <f>IF(AND(AF124=0,AF99&gt;=0),"",AF99/AF124)</f>
        <v>3.8068674965713641E-3</v>
      </c>
      <c r="AI99" s="30">
        <f t="shared" si="41"/>
        <v>1</v>
      </c>
      <c r="AJ99" s="130">
        <f t="shared" si="62"/>
        <v>22.898315493946306</v>
      </c>
      <c r="AK99" s="30">
        <f>IF(AND(AJ4=0,AJ99&gt;=0), "",AJ99/AJ4)</f>
        <v>4.0713973927186746E-4</v>
      </c>
      <c r="AL99" s="47">
        <f>IF(AND(AJ124=0,AJ99&gt;=0),"",AJ99/AJ124)</f>
        <v>8.6401580277574344E-4</v>
      </c>
      <c r="AM99" s="129">
        <f>+'N EERR LOS NA'!H182</f>
        <v>0</v>
      </c>
      <c r="AN99" s="30">
        <f>IF(AND(AM4=0,AM99&gt;=0), "",AM99/AM4)</f>
        <v>0</v>
      </c>
      <c r="AO99" s="47">
        <f>IF(AND(AM124=0,AM99&gt;=0),"",AM99/AM124)</f>
        <v>0</v>
      </c>
      <c r="AP99" s="30">
        <f t="shared" si="42"/>
        <v>-1</v>
      </c>
      <c r="AQ99" s="130">
        <f t="shared" si="63"/>
        <v>22.898315493946306</v>
      </c>
      <c r="AR99" s="30">
        <f>IF(AND(AQ4=0,AQ99&gt;=0), "",AQ99/AQ4)</f>
        <v>3.3807825406403312E-4</v>
      </c>
      <c r="AS99" s="47">
        <f>IF(AND(AQ124=0,AQ99&gt;=0),"",AQ99/AQ124)</f>
        <v>6.802138539417676E-4</v>
      </c>
      <c r="AT99" s="131">
        <f t="shared" si="82"/>
        <v>0</v>
      </c>
      <c r="AU99" s="30" t="str">
        <f>IF(AND(AT4=0,AT99&gt;=0), "",AT99/AT4)</f>
        <v/>
      </c>
      <c r="AV99" s="47">
        <f t="shared" si="23"/>
        <v>1</v>
      </c>
      <c r="AW99" s="131">
        <f t="shared" si="40"/>
        <v>3.8163859156577176</v>
      </c>
      <c r="AX99" s="30">
        <f>IF(AND(AW4=0,AW99&gt;=0), "",AW99/AW4)</f>
        <v>3.3807825406403306E-4</v>
      </c>
      <c r="AY99" s="47">
        <f>IF(AND(AW124=0,AW99&gt;=0),"",AW99/AW124)</f>
        <v>6.8021385394176738E-4</v>
      </c>
      <c r="AZ99" s="131">
        <f t="shared" si="70"/>
        <v>0</v>
      </c>
      <c r="BA99" s="30" t="str">
        <f>IF(AND(AZ4=0,AZ99&gt;=0), "",AZ99/AZ4)</f>
        <v/>
      </c>
      <c r="BB99" s="47">
        <f t="shared" si="24"/>
        <v>1</v>
      </c>
      <c r="BC99" s="129">
        <f>+'N EERR LOS NA'!I182</f>
        <v>0</v>
      </c>
      <c r="BD99" s="30" t="str">
        <f>IF(AND(BC4=0,BC99&gt;=0), "",BC99/BC4)</f>
        <v/>
      </c>
      <c r="BE99" s="47" t="str">
        <f>IF(AND(BC124=0,BC99&gt;=0),"",BC99/BC124)</f>
        <v/>
      </c>
      <c r="BF99" s="30" t="str">
        <f t="shared" si="25"/>
        <v/>
      </c>
      <c r="BG99" s="130">
        <f t="shared" si="83"/>
        <v>22.898315493946306</v>
      </c>
      <c r="BH99" s="30">
        <f>IF(AND(BG4=0,BG99&gt;=0), "",BG99/BG4)</f>
        <v>3.3807825406403312E-4</v>
      </c>
      <c r="BI99" s="47">
        <f>IF(AND(BG124=0,BG99&gt;=0),"",BG99/BG124)</f>
        <v>6.802138539417676E-4</v>
      </c>
      <c r="BJ99" s="129">
        <f>+'N EERR LOS NA'!J182</f>
        <v>0</v>
      </c>
      <c r="BK99" s="30" t="str">
        <f>IF(AND(BJ4=0,BJ99&gt;=0), "",BJ99/BJ4)</f>
        <v/>
      </c>
      <c r="BL99" s="47" t="str">
        <f>IF(AND(BJ124=0,BJ99&gt;=0),"",BJ99/BJ124)</f>
        <v/>
      </c>
      <c r="BM99" s="30" t="str">
        <f t="shared" si="43"/>
        <v/>
      </c>
      <c r="BN99" s="130">
        <f t="shared" si="84"/>
        <v>22.898315493946306</v>
      </c>
      <c r="BO99" s="30">
        <f>IF(AND(BN4=0,BN99&gt;=0), "",BN99/BN4)</f>
        <v>3.3807825406403312E-4</v>
      </c>
      <c r="BP99" s="47">
        <f>IF(AND(BN124=0,BN99&gt;=0),"",BN99/BN124)</f>
        <v>6.802138539417676E-4</v>
      </c>
      <c r="BQ99" s="129">
        <f>+'N EERR LOS NA'!K182</f>
        <v>0</v>
      </c>
      <c r="BR99" s="30" t="str">
        <f>IF(AND(BQ4=0,BQ99&gt;=0), "",BQ99/BQ4)</f>
        <v/>
      </c>
      <c r="BS99" s="47" t="str">
        <f>IF(AND(BQ124=0,BQ99&gt;=0),"",BQ99/BQ124)</f>
        <v/>
      </c>
      <c r="BT99" s="30" t="str">
        <f t="shared" si="44"/>
        <v/>
      </c>
      <c r="BU99" s="130">
        <f t="shared" si="85"/>
        <v>22.898315493946306</v>
      </c>
      <c r="BV99" s="30">
        <f>IF(AND(BU4=0,BU99&gt;=0), "",BU99/BU4)</f>
        <v>3.3807825406403312E-4</v>
      </c>
      <c r="BW99" s="47">
        <f>IF(AND(BU124=0,BU99&gt;=0),"",BU99/BU124)</f>
        <v>6.802138539417676E-4</v>
      </c>
      <c r="BX99" s="131">
        <f t="shared" si="86"/>
        <v>0</v>
      </c>
      <c r="BY99" s="30" t="str">
        <f>IF(AND(BX4=0,BX99&gt;=0), "",BX99/BX4)</f>
        <v/>
      </c>
      <c r="BZ99" s="47">
        <f t="shared" si="45"/>
        <v>1</v>
      </c>
      <c r="CA99" s="129">
        <f>+'N EERR LOS NA'!L182</f>
        <v>0</v>
      </c>
      <c r="CB99" s="30" t="str">
        <f>IF(AND(CA4=0,CA99&gt;=0), "",CA99/CA4)</f>
        <v/>
      </c>
      <c r="CC99" s="47" t="str">
        <f>IF(AND(CA124=0,CA99&gt;=0),"",CA99/CA124)</f>
        <v/>
      </c>
      <c r="CD99" s="30" t="str">
        <f t="shared" si="26"/>
        <v/>
      </c>
      <c r="CE99" s="130">
        <f t="shared" si="87"/>
        <v>22.898315493946306</v>
      </c>
      <c r="CF99" s="30">
        <f>IF(AND(CE4=0,CE99&gt;=0), "",CE99/CE4)</f>
        <v>3.3807825406403312E-4</v>
      </c>
      <c r="CG99" s="47">
        <f>IF(AND(CE124=0,CE99&gt;=0),"",CE99/CE124)</f>
        <v>6.802138539417676E-4</v>
      </c>
      <c r="CH99" s="129">
        <f>+'N EERR LOS NA'!M182</f>
        <v>0</v>
      </c>
      <c r="CI99" s="30" t="str">
        <f>IF(AND(CH4=0,CH99&gt;=0), "",CH99/CH4)</f>
        <v/>
      </c>
      <c r="CJ99" s="47" t="str">
        <f>IF(AND(CH124=0,CH99&gt;=0),"",CH99/CH124)</f>
        <v/>
      </c>
      <c r="CK99" s="30" t="str">
        <f t="shared" si="46"/>
        <v/>
      </c>
      <c r="CL99" s="130">
        <f t="shared" si="88"/>
        <v>22.898315493946306</v>
      </c>
      <c r="CM99" s="30">
        <f>IF(AND(CL4=0,CL99&gt;=0), "",CL99/CL4)</f>
        <v>3.3807825406403312E-4</v>
      </c>
      <c r="CN99" s="47">
        <f>IF(AND(CL124=0,CL99&gt;=0),"",CL99/CL124)</f>
        <v>6.802138539417676E-4</v>
      </c>
      <c r="CO99" s="129">
        <f>+'N EERR LOS NA'!N182</f>
        <v>0</v>
      </c>
      <c r="CP99" s="30" t="str">
        <f>IF(AND(CO4=0,CO99&gt;=0), "",CO99/CO4)</f>
        <v/>
      </c>
      <c r="CQ99" s="47" t="str">
        <f>IF(AND(CO124=0,CO99&gt;=0),"",CO99/CO124)</f>
        <v/>
      </c>
      <c r="CR99" s="30" t="str">
        <f t="shared" si="47"/>
        <v/>
      </c>
      <c r="CS99" s="130">
        <f t="shared" si="89"/>
        <v>22.898315493946306</v>
      </c>
      <c r="CT99" s="30">
        <f>IF(AND(CS4=0,CS99&gt;=0), "",CS99/CS4)</f>
        <v>3.3807825406403312E-4</v>
      </c>
      <c r="CU99" s="47">
        <f>IF(AND(CS124=0,CS99&gt;=0),"",CS99/CS124)</f>
        <v>6.802138539417676E-4</v>
      </c>
      <c r="CV99" s="131">
        <f t="shared" si="90"/>
        <v>0</v>
      </c>
      <c r="CW99" s="30" t="str">
        <f>IF(AND(CV4=0,CV99&gt;=0), "",CV99/CV4)</f>
        <v/>
      </c>
      <c r="CX99" s="47">
        <f t="shared" si="48"/>
        <v>1</v>
      </c>
    </row>
    <row r="100" spans="1:219" hidden="1" outlineLevel="1" x14ac:dyDescent="0.3">
      <c r="A100" s="29" t="s">
        <v>88</v>
      </c>
      <c r="B100" s="129">
        <f>+'N EERR LOS NA'!B183</f>
        <v>0</v>
      </c>
      <c r="C100" s="30" t="str">
        <f>IF(AND(B4=0,B100&gt;=0), "",B100/B4)</f>
        <v/>
      </c>
      <c r="D100" s="47" t="str">
        <f>IF(AND(B124=0,B100&gt;=0),"",B100/B124)</f>
        <v/>
      </c>
      <c r="E100" s="129">
        <f>+'N EERR LOS NA'!C183</f>
        <v>12.012533466644451</v>
      </c>
      <c r="F100" s="30">
        <f>IF(AND(E4=0,E100&gt;=0), "",E100/E4)</f>
        <v>2.4638434704343667E-3</v>
      </c>
      <c r="G100" s="47">
        <f>IF(AND(E124=0,E100&gt;=0),"",E100/E124)</f>
        <v>2.4694292219965951E-3</v>
      </c>
      <c r="H100" s="129">
        <f>+'N EERR LOS NA'!D183</f>
        <v>13.525921286741157</v>
      </c>
      <c r="I100" s="30">
        <f>IF(AND(H4=0,H100&gt;=0), "",H100/H4)</f>
        <v>1.1971460257233077E-3</v>
      </c>
      <c r="J100" s="47">
        <f>IF(AND(H124=0,H100&gt;=0),"",H100/H124)</f>
        <v>2.7392176168191274E-3</v>
      </c>
      <c r="K100" s="30">
        <f t="shared" si="64"/>
        <v>0.12598406691635652</v>
      </c>
      <c r="L100" s="130">
        <f t="shared" si="79"/>
        <v>25.538454753385608</v>
      </c>
      <c r="M100" s="30">
        <f>IF(AND(L4=0,L100&gt;=0), "",L100/L4)</f>
        <v>1.5789821302230483E-3</v>
      </c>
      <c r="N100" s="47">
        <f>IF(AND(L124=0,L100&gt;=0),"",L100/L124)</f>
        <v>2.6053332239600918E-3</v>
      </c>
      <c r="O100" s="129">
        <f>+'N EERR LOS NA'!E183</f>
        <v>0</v>
      </c>
      <c r="P100" s="30">
        <f>IF(AND(O4=0,O100&gt;=0), "",O100/O4)</f>
        <v>0</v>
      </c>
      <c r="Q100" s="47">
        <f>IF(AND(O124=0,O100&gt;=0),"",O100/O124)</f>
        <v>0</v>
      </c>
      <c r="R100" s="30">
        <f t="shared" si="66"/>
        <v>-1</v>
      </c>
      <c r="S100" s="130">
        <f t="shared" si="80"/>
        <v>25.538454753385608</v>
      </c>
      <c r="T100" s="30">
        <f>IF(AND(S4=0,S100&gt;=0), "",S100/S4)</f>
        <v>1.1389887421356965E-3</v>
      </c>
      <c r="U100" s="47">
        <f>IF(AND(S124=0,S100&gt;=0),"",S100/S124)</f>
        <v>1.7079760857711909E-3</v>
      </c>
      <c r="V100" s="131"/>
      <c r="W100" s="30" t="str">
        <f>IF(AND(V4=0,V100&gt;=0), "",V100/V4)</f>
        <v/>
      </c>
      <c r="X100" s="47">
        <f t="shared" si="21"/>
        <v>1</v>
      </c>
      <c r="Y100" s="129">
        <f>+'N EERR LOS NA'!F183</f>
        <v>0</v>
      </c>
      <c r="Z100" s="30">
        <f>IF(AND(Y4=0,Y100&gt;=0), "",Y100/Y4)</f>
        <v>0</v>
      </c>
      <c r="AA100" s="47">
        <f>IF(AND(Y124=0,Y100&gt;=0),"",Y100/Y124)</f>
        <v>0</v>
      </c>
      <c r="AB100" s="30" t="str">
        <f t="shared" si="22"/>
        <v/>
      </c>
      <c r="AC100" s="130">
        <f t="shared" si="81"/>
        <v>25.538454753385608</v>
      </c>
      <c r="AD100" s="30">
        <f>IF(AND(AC4=0,AC100&gt;=0), "",AC100/AC4)</f>
        <v>5.9923564752582619E-4</v>
      </c>
      <c r="AE100" s="47">
        <f>IF(AND(AC124=0,AC100&gt;=0),"",AC100/AC124)</f>
        <v>1.2465570280928507E-3</v>
      </c>
      <c r="AF100" s="129">
        <f>+'N EERR LOS NA'!G183</f>
        <v>8.8387497806632744</v>
      </c>
      <c r="AG100" s="30">
        <f>IF(AND(AF4=0,AF100&gt;=0), "",AF100/AF4)</f>
        <v>6.4878588016406774E-4</v>
      </c>
      <c r="AH100" s="47">
        <f>IF(AND(AF124=0,AF100&gt;=0),"",AF100/AF124)</f>
        <v>1.4694508536765465E-3</v>
      </c>
      <c r="AI100" s="30">
        <f t="shared" si="41"/>
        <v>1</v>
      </c>
      <c r="AJ100" s="130">
        <f t="shared" si="62"/>
        <v>34.377204534048886</v>
      </c>
      <c r="AK100" s="30">
        <f>IF(AND(AJ4=0,AJ100&gt;=0), "",AJ100/AJ4)</f>
        <v>6.1123824128410549E-4</v>
      </c>
      <c r="AL100" s="47">
        <f>IF(AND(AJ124=0,AJ100&gt;=0),"",AJ100/AJ124)</f>
        <v>1.2971455468208872E-3</v>
      </c>
      <c r="AM100" s="129">
        <f>+'N EERR LOS NA'!H183</f>
        <v>15.922460073834666</v>
      </c>
      <c r="AN100" s="30">
        <f>IF(AND(AM4=0,AM100&gt;=0), "",AM100/AM4)</f>
        <v>1.385898583708132E-3</v>
      </c>
      <c r="AO100" s="47">
        <f>IF(AND(AM124=0,AM100&gt;=0),"",AM100/AM124)</f>
        <v>2.2234311236320834E-3</v>
      </c>
      <c r="AP100" s="30">
        <f t="shared" si="42"/>
        <v>0.80143803919741896</v>
      </c>
      <c r="AQ100" s="130">
        <f t="shared" si="63"/>
        <v>50.29966460788355</v>
      </c>
      <c r="AR100" s="30">
        <f>IF(AND(AQ4=0,AQ100&gt;=0), "",AQ100/AQ4)</f>
        <v>7.426407761363681E-4</v>
      </c>
      <c r="AS100" s="47">
        <f>IF(AND(AQ124=0,AQ100&gt;=0),"",AQ100/AQ124)</f>
        <v>1.4941941351079818E-3</v>
      </c>
      <c r="AT100" s="131">
        <f t="shared" si="82"/>
        <v>0</v>
      </c>
      <c r="AU100" s="30" t="str">
        <f>IF(AND(AT4=0,AT100&gt;=0), "",AT100/AT4)</f>
        <v/>
      </c>
      <c r="AV100" s="47">
        <f t="shared" si="23"/>
        <v>1</v>
      </c>
      <c r="AW100" s="131">
        <f t="shared" si="40"/>
        <v>8.3832774346472583</v>
      </c>
      <c r="AX100" s="30">
        <f>IF(AND(AW4=0,AW100&gt;=0), "",AW100/AW4)</f>
        <v>7.426407761363681E-4</v>
      </c>
      <c r="AY100" s="47">
        <f>IF(AND(AW124=0,AW100&gt;=0),"",AW100/AW124)</f>
        <v>1.4941941351079813E-3</v>
      </c>
      <c r="AZ100" s="131">
        <f t="shared" si="70"/>
        <v>0</v>
      </c>
      <c r="BA100" s="30" t="str">
        <f>IF(AND(AZ4=0,AZ100&gt;=0), "",AZ100/AZ4)</f>
        <v/>
      </c>
      <c r="BB100" s="47">
        <f t="shared" si="24"/>
        <v>1</v>
      </c>
      <c r="BC100" s="129">
        <f>+'N EERR LOS NA'!I183</f>
        <v>0</v>
      </c>
      <c r="BD100" s="30" t="str">
        <f>IF(AND(BC4=0,BC100&gt;=0), "",BC100/BC4)</f>
        <v/>
      </c>
      <c r="BE100" s="47" t="str">
        <f>IF(AND(BC124=0,BC100&gt;=0),"",BC100/BC124)</f>
        <v/>
      </c>
      <c r="BF100" s="30">
        <f t="shared" si="25"/>
        <v>-1</v>
      </c>
      <c r="BG100" s="130">
        <f t="shared" si="83"/>
        <v>50.29966460788355</v>
      </c>
      <c r="BH100" s="30">
        <f>IF(AND(BG4=0,BG100&gt;=0), "",BG100/BG4)</f>
        <v>7.426407761363681E-4</v>
      </c>
      <c r="BI100" s="47">
        <f>IF(AND(BG124=0,BG100&gt;=0),"",BG100/BG124)</f>
        <v>1.4941941351079818E-3</v>
      </c>
      <c r="BJ100" s="129">
        <f>+'N EERR LOS NA'!J183</f>
        <v>0</v>
      </c>
      <c r="BK100" s="30" t="str">
        <f>IF(AND(BJ4=0,BJ100&gt;=0), "",BJ100/BJ4)</f>
        <v/>
      </c>
      <c r="BL100" s="47" t="str">
        <f>IF(AND(BJ124=0,BJ100&gt;=0),"",BJ100/BJ124)</f>
        <v/>
      </c>
      <c r="BM100" s="30" t="str">
        <f t="shared" si="43"/>
        <v/>
      </c>
      <c r="BN100" s="130">
        <f t="shared" si="84"/>
        <v>50.29966460788355</v>
      </c>
      <c r="BO100" s="30">
        <f>IF(AND(BN4=0,BN100&gt;=0), "",BN100/BN4)</f>
        <v>7.426407761363681E-4</v>
      </c>
      <c r="BP100" s="47">
        <f>IF(AND(BN124=0,BN100&gt;=0),"",BN100/BN124)</f>
        <v>1.4941941351079818E-3</v>
      </c>
      <c r="BQ100" s="129">
        <f>+'N EERR LOS NA'!K183</f>
        <v>0</v>
      </c>
      <c r="BR100" s="30" t="str">
        <f>IF(AND(BQ4=0,BQ100&gt;=0), "",BQ100/BQ4)</f>
        <v/>
      </c>
      <c r="BS100" s="47" t="str">
        <f>IF(AND(BQ124=0,BQ100&gt;=0),"",BQ100/BQ124)</f>
        <v/>
      </c>
      <c r="BT100" s="30" t="str">
        <f t="shared" si="44"/>
        <v/>
      </c>
      <c r="BU100" s="130">
        <f t="shared" si="85"/>
        <v>50.29966460788355</v>
      </c>
      <c r="BV100" s="30">
        <f>IF(AND(BU4=0,BU100&gt;=0), "",BU100/BU4)</f>
        <v>7.426407761363681E-4</v>
      </c>
      <c r="BW100" s="47">
        <f>IF(AND(BU124=0,BU100&gt;=0),"",BU100/BU124)</f>
        <v>1.4941941351079818E-3</v>
      </c>
      <c r="BX100" s="131">
        <f t="shared" si="86"/>
        <v>0</v>
      </c>
      <c r="BY100" s="30" t="str">
        <f>IF(AND(BX4=0,BX100&gt;=0), "",BX100/BX4)</f>
        <v/>
      </c>
      <c r="BZ100" s="47">
        <f t="shared" si="45"/>
        <v>1</v>
      </c>
      <c r="CA100" s="129">
        <f>+'N EERR LOS NA'!L183</f>
        <v>0</v>
      </c>
      <c r="CB100" s="30" t="str">
        <f>IF(AND(CA4=0,CA100&gt;=0), "",CA100/CA4)</f>
        <v/>
      </c>
      <c r="CC100" s="47" t="str">
        <f>IF(AND(CA124=0,CA100&gt;=0),"",CA100/CA124)</f>
        <v/>
      </c>
      <c r="CD100" s="30" t="str">
        <f t="shared" si="26"/>
        <v/>
      </c>
      <c r="CE100" s="130">
        <f t="shared" si="87"/>
        <v>50.29966460788355</v>
      </c>
      <c r="CF100" s="30">
        <f>IF(AND(CE4=0,CE100&gt;=0), "",CE100/CE4)</f>
        <v>7.426407761363681E-4</v>
      </c>
      <c r="CG100" s="47">
        <f>IF(AND(CE124=0,CE100&gt;=0),"",CE100/CE124)</f>
        <v>1.4941941351079818E-3</v>
      </c>
      <c r="CH100" s="129">
        <f>+'N EERR LOS NA'!M183</f>
        <v>0</v>
      </c>
      <c r="CI100" s="30" t="str">
        <f>IF(AND(CH4=0,CH100&gt;=0), "",CH100/CH4)</f>
        <v/>
      </c>
      <c r="CJ100" s="47" t="str">
        <f>IF(AND(CH124=0,CH100&gt;=0),"",CH100/CH124)</f>
        <v/>
      </c>
      <c r="CK100" s="30" t="str">
        <f t="shared" si="46"/>
        <v/>
      </c>
      <c r="CL100" s="130">
        <f t="shared" si="88"/>
        <v>50.29966460788355</v>
      </c>
      <c r="CM100" s="30">
        <f>IF(AND(CL4=0,CL100&gt;=0), "",CL100/CL4)</f>
        <v>7.426407761363681E-4</v>
      </c>
      <c r="CN100" s="47">
        <f>IF(AND(CL124=0,CL100&gt;=0),"",CL100/CL124)</f>
        <v>1.4941941351079818E-3</v>
      </c>
      <c r="CO100" s="129">
        <f>+'N EERR LOS NA'!N183</f>
        <v>0</v>
      </c>
      <c r="CP100" s="30" t="str">
        <f>IF(AND(CO4=0,CO100&gt;=0), "",CO100/CO4)</f>
        <v/>
      </c>
      <c r="CQ100" s="47" t="str">
        <f>IF(AND(CO124=0,CO100&gt;=0),"",CO100/CO124)</f>
        <v/>
      </c>
      <c r="CR100" s="30" t="str">
        <f t="shared" si="47"/>
        <v/>
      </c>
      <c r="CS100" s="130">
        <f t="shared" si="89"/>
        <v>50.29966460788355</v>
      </c>
      <c r="CT100" s="30">
        <f>IF(AND(CS4=0,CS100&gt;=0), "",CS100/CS4)</f>
        <v>7.426407761363681E-4</v>
      </c>
      <c r="CU100" s="47">
        <f>IF(AND(CS124=0,CS100&gt;=0),"",CS100/CS124)</f>
        <v>1.4941941351079818E-3</v>
      </c>
      <c r="CV100" s="131">
        <f t="shared" si="90"/>
        <v>0</v>
      </c>
      <c r="CW100" s="30" t="str">
        <f>IF(AND(CV4=0,CV100&gt;=0), "",CV100/CV4)</f>
        <v/>
      </c>
      <c r="CX100" s="47">
        <f t="shared" si="48"/>
        <v>1</v>
      </c>
    </row>
    <row r="101" spans="1:219" hidden="1" outlineLevel="1" x14ac:dyDescent="0.3">
      <c r="A101" s="29" t="s">
        <v>89</v>
      </c>
      <c r="B101" s="129">
        <f>+'N EERR LOS NA'!B184</f>
        <v>0</v>
      </c>
      <c r="C101" s="30" t="str">
        <f>IF(AND(B4=0,B101&gt;=0), "",B101/B4)</f>
        <v/>
      </c>
      <c r="D101" s="47" t="str">
        <f>IF(AND(B124=0,B101&gt;=0),"",B101/B124)</f>
        <v/>
      </c>
      <c r="E101" s="129">
        <f>+'N EERR LOS NA'!C184</f>
        <v>0</v>
      </c>
      <c r="F101" s="30">
        <f>IF(AND(E4=0,E101&gt;=0), "",E101/E4)</f>
        <v>0</v>
      </c>
      <c r="G101" s="47">
        <f>IF(AND(E124=0,E101&gt;=0),"",E101/E124)</f>
        <v>0</v>
      </c>
      <c r="H101" s="129">
        <f>+'N EERR LOS NA'!D184</f>
        <v>19.684292932887342</v>
      </c>
      <c r="I101" s="30">
        <f>IF(AND(H4=0,H101&gt;=0), "",H101/H4)</f>
        <v>1.7422083534434833E-3</v>
      </c>
      <c r="J101" s="47">
        <f>IF(AND(H124=0,H101&gt;=0),"",H101/H124)</f>
        <v>3.9863873841442608E-3</v>
      </c>
      <c r="K101" s="30">
        <f t="shared" si="64"/>
        <v>1</v>
      </c>
      <c r="L101" s="130">
        <f t="shared" si="79"/>
        <v>19.684292932887342</v>
      </c>
      <c r="M101" s="30">
        <f>IF(AND(L4=0,L101&gt;=0), "",L101/L4)</f>
        <v>1.2170331794637869E-3</v>
      </c>
      <c r="N101" s="47">
        <f>IF(AND(L124=0,L101&gt;=0),"",L101/L124)</f>
        <v>2.0081145419111757E-3</v>
      </c>
      <c r="O101" s="129">
        <f>+'N EERR LOS NA'!E184</f>
        <v>0</v>
      </c>
      <c r="P101" s="30">
        <f>IF(AND(O4=0,O101&gt;=0), "",O101/O4)</f>
        <v>0</v>
      </c>
      <c r="Q101" s="47">
        <f>IF(AND(O124=0,O101&gt;=0),"",O101/O124)</f>
        <v>0</v>
      </c>
      <c r="R101" s="30">
        <f t="shared" si="66"/>
        <v>-1</v>
      </c>
      <c r="S101" s="130">
        <f t="shared" si="80"/>
        <v>19.684292932887342</v>
      </c>
      <c r="T101" s="30">
        <f>IF(AND(S4=0,S101&gt;=0), "",S101/S4)</f>
        <v>8.7789916281006428E-4</v>
      </c>
      <c r="U101" s="47">
        <f>IF(AND(S124=0,S101&gt;=0),"",S101/S124)</f>
        <v>1.3164579423204697E-3</v>
      </c>
      <c r="V101" s="131"/>
      <c r="W101" s="30" t="str">
        <f>IF(AND(V4=0,V101&gt;=0), "",V101/V4)</f>
        <v/>
      </c>
      <c r="X101" s="47">
        <f t="shared" si="21"/>
        <v>1</v>
      </c>
      <c r="Y101" s="129">
        <f>+'N EERR LOS NA'!F184</f>
        <v>0</v>
      </c>
      <c r="Z101" s="30">
        <f>IF(AND(Y4=0,Y101&gt;=0), "",Y101/Y4)</f>
        <v>0</v>
      </c>
      <c r="AA101" s="47">
        <f>IF(AND(Y124=0,Y101&gt;=0),"",Y101/Y124)</f>
        <v>0</v>
      </c>
      <c r="AB101" s="30" t="str">
        <f t="shared" si="22"/>
        <v/>
      </c>
      <c r="AC101" s="130">
        <f t="shared" si="81"/>
        <v>19.684292932887342</v>
      </c>
      <c r="AD101" s="30">
        <f>IF(AND(AC4=0,AC101&gt;=0), "",AC101/AC4)</f>
        <v>4.6187328621216087E-4</v>
      </c>
      <c r="AE101" s="47">
        <f>IF(AND(AC124=0,AC101&gt;=0),"",AC101/AC124)</f>
        <v>9.6080964707844049E-4</v>
      </c>
      <c r="AF101" s="129">
        <f>+'N EERR LOS NA'!G184</f>
        <v>88.738605310873254</v>
      </c>
      <c r="AG101" s="30">
        <f>IF(AND(AF4=0,AF101&gt;=0), "",AF101/AF4)</f>
        <v>6.5136309523207703E-3</v>
      </c>
      <c r="AH101" s="47">
        <f>IF(AND(AF124=0,AF101&gt;=0),"",AF101/AF124)</f>
        <v>1.4752880505046227E-2</v>
      </c>
      <c r="AI101" s="30">
        <f t="shared" si="41"/>
        <v>1</v>
      </c>
      <c r="AJ101" s="130">
        <f t="shared" si="62"/>
        <v>108.4228982437606</v>
      </c>
      <c r="AK101" s="30">
        <f>IF(AND(AJ4=0,AJ101&gt;=0), "",AJ101/AJ4)</f>
        <v>1.9277955417172582E-3</v>
      </c>
      <c r="AL101" s="47">
        <f>IF(AND(AJ124=0,AJ101&gt;=0),"",AJ101/AJ124)</f>
        <v>4.0910912197939528E-3</v>
      </c>
      <c r="AM101" s="129">
        <f>+'N EERR LOS NA'!H184</f>
        <v>79.612300369173326</v>
      </c>
      <c r="AN101" s="30">
        <f>IF(AND(AM4=0,AM101&gt;=0), "",AM101/AM4)</f>
        <v>6.92949291854066E-3</v>
      </c>
      <c r="AO101" s="47">
        <f>IF(AND(AM124=0,AM101&gt;=0),"",AM101/AM124)</f>
        <v>1.1117155618160417E-2</v>
      </c>
      <c r="AP101" s="30">
        <f t="shared" si="42"/>
        <v>-0.10284480931076422</v>
      </c>
      <c r="AQ101" s="130">
        <f t="shared" si="63"/>
        <v>188.03519861293393</v>
      </c>
      <c r="AR101" s="30">
        <f>IF(AND(AQ4=0,AQ101&gt;=0), "",AQ101/AQ4)</f>
        <v>2.7762134584288852E-3</v>
      </c>
      <c r="AS101" s="47">
        <f>IF(AND(AQ124=0,AQ101&gt;=0),"",AQ101/AQ124)</f>
        <v>5.58574481861008E-3</v>
      </c>
      <c r="AT101" s="131">
        <f t="shared" si="82"/>
        <v>0</v>
      </c>
      <c r="AU101" s="30" t="str">
        <f>IF(AND(AT4=0,AT101&gt;=0), "",AT101/AT4)</f>
        <v/>
      </c>
      <c r="AV101" s="47">
        <f t="shared" si="23"/>
        <v>1</v>
      </c>
      <c r="AW101" s="131">
        <f t="shared" si="40"/>
        <v>31.339199768822322</v>
      </c>
      <c r="AX101" s="30">
        <f>IF(AND(AW4=0,AW101&gt;=0), "",AW101/AW4)</f>
        <v>2.7762134584288852E-3</v>
      </c>
      <c r="AY101" s="47">
        <f>IF(AND(AW124=0,AW101&gt;=0),"",AW101/AW124)</f>
        <v>5.5857448186100792E-3</v>
      </c>
      <c r="AZ101" s="131">
        <f t="shared" si="70"/>
        <v>0</v>
      </c>
      <c r="BA101" s="30" t="str">
        <f>IF(AND(AZ4=0,AZ101&gt;=0), "",AZ101/AZ4)</f>
        <v/>
      </c>
      <c r="BB101" s="47">
        <f t="shared" si="24"/>
        <v>1</v>
      </c>
      <c r="BC101" s="129">
        <f>+'N EERR LOS NA'!I184</f>
        <v>0</v>
      </c>
      <c r="BD101" s="30" t="str">
        <f>IF(AND(BC4=0,BC101&gt;=0), "",BC101/BC4)</f>
        <v/>
      </c>
      <c r="BE101" s="47" t="str">
        <f>IF(AND(BC124=0,BC101&gt;=0),"",BC101/BC124)</f>
        <v/>
      </c>
      <c r="BF101" s="30">
        <f t="shared" si="25"/>
        <v>-1</v>
      </c>
      <c r="BG101" s="130">
        <f t="shared" si="83"/>
        <v>188.03519861293393</v>
      </c>
      <c r="BH101" s="30">
        <f>IF(AND(BG4=0,BG101&gt;=0), "",BG101/BG4)</f>
        <v>2.7762134584288852E-3</v>
      </c>
      <c r="BI101" s="47">
        <f>IF(AND(BG124=0,BG101&gt;=0),"",BG101/BG124)</f>
        <v>5.58574481861008E-3</v>
      </c>
      <c r="BJ101" s="129">
        <f>+'N EERR LOS NA'!J184</f>
        <v>0</v>
      </c>
      <c r="BK101" s="30" t="str">
        <f>IF(AND(BJ4=0,BJ101&gt;=0), "",BJ101/BJ4)</f>
        <v/>
      </c>
      <c r="BL101" s="47" t="str">
        <f>IF(AND(BJ124=0,BJ101&gt;=0),"",BJ101/BJ124)</f>
        <v/>
      </c>
      <c r="BM101" s="30" t="str">
        <f t="shared" si="43"/>
        <v/>
      </c>
      <c r="BN101" s="130">
        <f t="shared" si="84"/>
        <v>188.03519861293393</v>
      </c>
      <c r="BO101" s="30">
        <f>IF(AND(BN4=0,BN101&gt;=0), "",BN101/BN4)</f>
        <v>2.7762134584288852E-3</v>
      </c>
      <c r="BP101" s="47">
        <f>IF(AND(BN124=0,BN101&gt;=0),"",BN101/BN124)</f>
        <v>5.58574481861008E-3</v>
      </c>
      <c r="BQ101" s="129">
        <f>+'N EERR LOS NA'!K184</f>
        <v>0</v>
      </c>
      <c r="BR101" s="30" t="str">
        <f>IF(AND(BQ4=0,BQ101&gt;=0), "",BQ101/BQ4)</f>
        <v/>
      </c>
      <c r="BS101" s="47" t="str">
        <f>IF(AND(BQ124=0,BQ101&gt;=0),"",BQ101/BQ124)</f>
        <v/>
      </c>
      <c r="BT101" s="30" t="str">
        <f t="shared" si="44"/>
        <v/>
      </c>
      <c r="BU101" s="130">
        <f t="shared" si="85"/>
        <v>188.03519861293393</v>
      </c>
      <c r="BV101" s="30">
        <f>IF(AND(BU4=0,BU101&gt;=0), "",BU101/BU4)</f>
        <v>2.7762134584288852E-3</v>
      </c>
      <c r="BW101" s="47">
        <f>IF(AND(BU124=0,BU101&gt;=0),"",BU101/BU124)</f>
        <v>5.58574481861008E-3</v>
      </c>
      <c r="BX101" s="131">
        <f t="shared" si="86"/>
        <v>0</v>
      </c>
      <c r="BY101" s="30" t="str">
        <f>IF(AND(BX4=0,BX101&gt;=0), "",BX101/BX4)</f>
        <v/>
      </c>
      <c r="BZ101" s="47">
        <f t="shared" si="45"/>
        <v>1</v>
      </c>
      <c r="CA101" s="129">
        <f>+'N EERR LOS NA'!L184</f>
        <v>0</v>
      </c>
      <c r="CB101" s="30" t="str">
        <f>IF(AND(CA4=0,CA101&gt;=0), "",CA101/CA4)</f>
        <v/>
      </c>
      <c r="CC101" s="47" t="str">
        <f>IF(AND(CA124=0,CA101&gt;=0),"",CA101/CA124)</f>
        <v/>
      </c>
      <c r="CD101" s="30" t="str">
        <f t="shared" si="26"/>
        <v/>
      </c>
      <c r="CE101" s="130">
        <f t="shared" si="87"/>
        <v>188.03519861293393</v>
      </c>
      <c r="CF101" s="30">
        <f>IF(AND(CE4=0,CE101&gt;=0), "",CE101/CE4)</f>
        <v>2.7762134584288852E-3</v>
      </c>
      <c r="CG101" s="47">
        <f>IF(AND(CE124=0,CE101&gt;=0),"",CE101/CE124)</f>
        <v>5.58574481861008E-3</v>
      </c>
      <c r="CH101" s="129">
        <f>+'N EERR LOS NA'!M184</f>
        <v>0</v>
      </c>
      <c r="CI101" s="30" t="str">
        <f>IF(AND(CH4=0,CH101&gt;=0), "",CH101/CH4)</f>
        <v/>
      </c>
      <c r="CJ101" s="47" t="str">
        <f>IF(AND(CH124=0,CH101&gt;=0),"",CH101/CH124)</f>
        <v/>
      </c>
      <c r="CK101" s="30" t="str">
        <f t="shared" si="46"/>
        <v/>
      </c>
      <c r="CL101" s="130">
        <f t="shared" si="88"/>
        <v>188.03519861293393</v>
      </c>
      <c r="CM101" s="30">
        <f>IF(AND(CL4=0,CL101&gt;=0), "",CL101/CL4)</f>
        <v>2.7762134584288852E-3</v>
      </c>
      <c r="CN101" s="47">
        <f>IF(AND(CL124=0,CL101&gt;=0),"",CL101/CL124)</f>
        <v>5.58574481861008E-3</v>
      </c>
      <c r="CO101" s="129">
        <f>+'N EERR LOS NA'!N184</f>
        <v>0</v>
      </c>
      <c r="CP101" s="30" t="str">
        <f>IF(AND(CO4=0,CO101&gt;=0), "",CO101/CO4)</f>
        <v/>
      </c>
      <c r="CQ101" s="47" t="str">
        <f>IF(AND(CO124=0,CO101&gt;=0),"",CO101/CO124)</f>
        <v/>
      </c>
      <c r="CR101" s="30" t="str">
        <f t="shared" si="47"/>
        <v/>
      </c>
      <c r="CS101" s="130">
        <f t="shared" si="89"/>
        <v>188.03519861293393</v>
      </c>
      <c r="CT101" s="30">
        <f>IF(AND(CS4=0,CS101&gt;=0), "",CS101/CS4)</f>
        <v>2.7762134584288852E-3</v>
      </c>
      <c r="CU101" s="47">
        <f>IF(AND(CS124=0,CS101&gt;=0),"",CS101/CS124)</f>
        <v>5.58574481861008E-3</v>
      </c>
      <c r="CV101" s="131">
        <f t="shared" si="90"/>
        <v>0</v>
      </c>
      <c r="CW101" s="30" t="str">
        <f>IF(AND(CV4=0,CV101&gt;=0), "",CV101/CV4)</f>
        <v/>
      </c>
      <c r="CX101" s="47">
        <f t="shared" si="48"/>
        <v>1</v>
      </c>
    </row>
    <row r="102" spans="1:219" hidden="1" outlineLevel="1" x14ac:dyDescent="0.3">
      <c r="A102" s="29" t="s">
        <v>90</v>
      </c>
      <c r="B102" s="129">
        <f>+'N EERR LOS NA'!B185</f>
        <v>0</v>
      </c>
      <c r="C102" s="30" t="str">
        <f>IF(AND(B4=0,B102&gt;=0), "",B102/B4)</f>
        <v/>
      </c>
      <c r="D102" s="47" t="str">
        <f>IF(AND(B124=0,B102&gt;=0),"",B102/B124)</f>
        <v/>
      </c>
      <c r="E102" s="129">
        <f>+'N EERR LOS NA'!C185</f>
        <v>0</v>
      </c>
      <c r="F102" s="30">
        <f>IF(AND(E4=0,E102&gt;=0), "",E102/E4)</f>
        <v>0</v>
      </c>
      <c r="G102" s="47">
        <f>IF(AND(E124=0,E102&gt;=0),"",E102/E124)</f>
        <v>0</v>
      </c>
      <c r="H102" s="129">
        <f>+'N EERR LOS NA'!D185</f>
        <v>0</v>
      </c>
      <c r="I102" s="30">
        <f>IF(AND(H4=0,H102&gt;=0), "",H102/H4)</f>
        <v>0</v>
      </c>
      <c r="J102" s="47">
        <f>IF(AND(H124=0,H102&gt;=0),"",H102/H124)</f>
        <v>0</v>
      </c>
      <c r="K102" s="30" t="str">
        <f t="shared" si="64"/>
        <v/>
      </c>
      <c r="L102" s="130">
        <f t="shared" si="79"/>
        <v>0</v>
      </c>
      <c r="M102" s="30">
        <f>IF(AND(L4=0,L102&gt;=0), "",L102/L4)</f>
        <v>0</v>
      </c>
      <c r="N102" s="47">
        <f>IF(AND(L124=0,L102&gt;=0),"",L102/L124)</f>
        <v>0</v>
      </c>
      <c r="O102" s="129">
        <f>+'N EERR LOS NA'!E185</f>
        <v>0</v>
      </c>
      <c r="P102" s="30">
        <f>IF(AND(O4=0,O102&gt;=0), "",O102/O4)</f>
        <v>0</v>
      </c>
      <c r="Q102" s="47">
        <f>IF(AND(O124=0,O102&gt;=0),"",O102/O124)</f>
        <v>0</v>
      </c>
      <c r="R102" s="30" t="str">
        <f t="shared" si="66"/>
        <v/>
      </c>
      <c r="S102" s="130">
        <f t="shared" si="80"/>
        <v>0</v>
      </c>
      <c r="T102" s="30">
        <f>IF(AND(S4=0,S102&gt;=0), "",S102/S4)</f>
        <v>0</v>
      </c>
      <c r="U102" s="47">
        <f>IF(AND(S124=0,S102&gt;=0),"",S102/S124)</f>
        <v>0</v>
      </c>
      <c r="V102" s="131"/>
      <c r="W102" s="30" t="str">
        <f>IF(AND(V4=0,V102&gt;=0), "",V102/V4)</f>
        <v/>
      </c>
      <c r="X102" s="47" t="str">
        <f t="shared" ref="X102:X114" si="91">IF(AND(V102=0,S102&gt;0),100%,IF(AND(V102&lt;0,S102=0),(V102-S102)/V102,IF(AND(V102&gt;0,S102&gt;0),(S102-V102)/V102,IF(AND(V102=0,S102=0),"",(S102-V102)/V102))))</f>
        <v/>
      </c>
      <c r="Y102" s="129">
        <f>+'N EERR LOS NA'!F185</f>
        <v>0</v>
      </c>
      <c r="Z102" s="30">
        <f>IF(AND(Y4=0,Y102&gt;=0), "",Y102/Y4)</f>
        <v>0</v>
      </c>
      <c r="AA102" s="47">
        <f>IF(AND(Y124=0,Y102&gt;=0),"",Y102/Y124)</f>
        <v>0</v>
      </c>
      <c r="AB102" s="30" t="str">
        <f t="shared" ref="AB102:AB114" si="92">IF(AND(O102=0,Y102&gt;0),100%,IF(AND(O102&lt;0,Y102=0),(O102-Y102)/O102,IF(AND(O102&gt;0,Y102&gt;0),(Y102-O102)/O102,IF(AND(O102=0,Y102=0),"",(Y102-O102)/O102))))</f>
        <v/>
      </c>
      <c r="AC102" s="130">
        <f t="shared" si="81"/>
        <v>0</v>
      </c>
      <c r="AD102" s="30">
        <f>IF(AND(AC4=0,AC102&gt;=0), "",AC102/AC4)</f>
        <v>0</v>
      </c>
      <c r="AE102" s="47">
        <f>IF(AND(AC124=0,AC102&gt;=0),"",AC102/AC124)</f>
        <v>0</v>
      </c>
      <c r="AF102" s="129">
        <f>+'N EERR LOS NA'!G185</f>
        <v>0</v>
      </c>
      <c r="AG102" s="30">
        <f>IF(AND(AF4=0,AF102&gt;=0), "",AF102/AF4)</f>
        <v>0</v>
      </c>
      <c r="AH102" s="47">
        <f>IF(AND(AF124=0,AF102&gt;=0),"",AF102/AF124)</f>
        <v>0</v>
      </c>
      <c r="AI102" s="30" t="str">
        <f t="shared" si="41"/>
        <v/>
      </c>
      <c r="AJ102" s="130">
        <f t="shared" si="62"/>
        <v>0</v>
      </c>
      <c r="AK102" s="30">
        <f>IF(AND(AJ4=0,AJ102&gt;=0), "",AJ102/AJ4)</f>
        <v>0</v>
      </c>
      <c r="AL102" s="47">
        <f>IF(AND(AJ124=0,AJ102&gt;=0),"",AJ102/AJ124)</f>
        <v>0</v>
      </c>
      <c r="AM102" s="129">
        <f>+'N EERR LOS NA'!H185</f>
        <v>0</v>
      </c>
      <c r="AN102" s="30">
        <f>IF(AND(AM4=0,AM102&gt;=0), "",AM102/AM4)</f>
        <v>0</v>
      </c>
      <c r="AO102" s="47">
        <f>IF(AND(AM124=0,AM102&gt;=0),"",AM102/AM124)</f>
        <v>0</v>
      </c>
      <c r="AP102" s="30" t="str">
        <f t="shared" si="42"/>
        <v/>
      </c>
      <c r="AQ102" s="130">
        <f t="shared" si="63"/>
        <v>0</v>
      </c>
      <c r="AR102" s="30">
        <f>IF(AND(AQ4=0,AQ102&gt;=0), "",AQ102/AQ4)</f>
        <v>0</v>
      </c>
      <c r="AS102" s="47">
        <f>IF(AND(AQ124=0,AQ102&gt;=0),"",AQ102/AQ124)</f>
        <v>0</v>
      </c>
      <c r="AT102" s="131">
        <f t="shared" si="82"/>
        <v>0</v>
      </c>
      <c r="AU102" s="30" t="str">
        <f>IF(AND(AT4=0,AT102&gt;=0), "",AT102/AT4)</f>
        <v/>
      </c>
      <c r="AV102" s="47" t="str">
        <f t="shared" ref="AV102:AV114" si="93">IF(AND(AT102=0,AQ102&gt;0),100%,IF(AND(AT102&lt;0,AQ102=0),(AT102-AQ102)/AT102,IF(AND(AT102&gt;0,AQ102&gt;0),(AQ102-AT102)/AT102,IF(AND(AT102=0,AQ102=0),"",(AQ102-AT102)/AT102))))</f>
        <v/>
      </c>
      <c r="AW102" s="131">
        <f t="shared" si="40"/>
        <v>0</v>
      </c>
      <c r="AX102" s="30">
        <f>IF(AND(AW4=0,AW102&gt;=0), "",AW102/AW4)</f>
        <v>0</v>
      </c>
      <c r="AY102" s="47">
        <f>IF(AND(AW124=0,AW102&gt;=0),"",AW102/AW124)</f>
        <v>0</v>
      </c>
      <c r="AZ102" s="131">
        <f t="shared" si="70"/>
        <v>0</v>
      </c>
      <c r="BA102" s="30" t="str">
        <f>IF(AND(AZ4=0,AZ102&gt;=0), "",AZ102/AZ4)</f>
        <v/>
      </c>
      <c r="BB102" s="47" t="str">
        <f t="shared" ref="BB102:BB114" si="94">IF(AND(AZ102=0,AW102&gt;0),100%,IF(AND(AZ102&lt;0,AW102=0),(AZ102-AW102)/AZ102,IF(AND(AZ102&gt;0,AW102&gt;0),(AW102-AZ102)/AZ102,IF(AND(AZ102=0,AW102=0),"",(AW102-AZ102)/AZ102))))</f>
        <v/>
      </c>
      <c r="BC102" s="129">
        <f>+'N EERR LOS NA'!I185</f>
        <v>0</v>
      </c>
      <c r="BD102" s="30" t="str">
        <f>IF(AND(BC4=0,BC102&gt;=0), "",BC102/BC4)</f>
        <v/>
      </c>
      <c r="BE102" s="47" t="str">
        <f>IF(AND(BC124=0,BC102&gt;=0),"",BC102/BC124)</f>
        <v/>
      </c>
      <c r="BF102" s="30" t="str">
        <f t="shared" ref="BF102:BF114" si="95">IF(AND(AM102=0,BC102&gt;0),100%,IF(AND(AM102&lt;0,BC102=0),(AM102-BC102)/AM102,IF(AND(AM102&gt;0,BC102&gt;0),(BC102-AM102)/AM102,IF(AND(AM102=0,BC102=0),"",(BC102-AM102)/AM102))))</f>
        <v/>
      </c>
      <c r="BG102" s="130">
        <f t="shared" si="83"/>
        <v>0</v>
      </c>
      <c r="BH102" s="30">
        <f>IF(AND(BG4=0,BG102&gt;=0), "",BG102/BG4)</f>
        <v>0</v>
      </c>
      <c r="BI102" s="47">
        <f>IF(AND(BG124=0,BG102&gt;=0),"",BG102/BG124)</f>
        <v>0</v>
      </c>
      <c r="BJ102" s="129">
        <f>+'N EERR LOS NA'!J185</f>
        <v>0</v>
      </c>
      <c r="BK102" s="30" t="str">
        <f>IF(AND(BJ4=0,BJ102&gt;=0), "",BJ102/BJ4)</f>
        <v/>
      </c>
      <c r="BL102" s="47" t="str">
        <f>IF(AND(BJ124=0,BJ102&gt;=0),"",BJ102/BJ124)</f>
        <v/>
      </c>
      <c r="BM102" s="30" t="str">
        <f t="shared" si="43"/>
        <v/>
      </c>
      <c r="BN102" s="130">
        <f t="shared" si="84"/>
        <v>0</v>
      </c>
      <c r="BO102" s="30">
        <f>IF(AND(BN4=0,BN102&gt;=0), "",BN102/BN4)</f>
        <v>0</v>
      </c>
      <c r="BP102" s="47">
        <f>IF(AND(BN124=0,BN102&gt;=0),"",BN102/BN124)</f>
        <v>0</v>
      </c>
      <c r="BQ102" s="129">
        <f>+'N EERR LOS NA'!K185</f>
        <v>0</v>
      </c>
      <c r="BR102" s="30" t="str">
        <f>IF(AND(BQ4=0,BQ102&gt;=0), "",BQ102/BQ4)</f>
        <v/>
      </c>
      <c r="BS102" s="47" t="str">
        <f>IF(AND(BQ124=0,BQ102&gt;=0),"",BQ102/BQ124)</f>
        <v/>
      </c>
      <c r="BT102" s="30" t="str">
        <f t="shared" si="44"/>
        <v/>
      </c>
      <c r="BU102" s="130">
        <f t="shared" si="85"/>
        <v>0</v>
      </c>
      <c r="BV102" s="30">
        <f>IF(AND(BU4=0,BU102&gt;=0), "",BU102/BU4)</f>
        <v>0</v>
      </c>
      <c r="BW102" s="47">
        <f>IF(AND(BU124=0,BU102&gt;=0),"",BU102/BU124)</f>
        <v>0</v>
      </c>
      <c r="BX102" s="131">
        <f t="shared" si="86"/>
        <v>0</v>
      </c>
      <c r="BY102" s="30" t="str">
        <f>IF(AND(BX4=0,BX102&gt;=0), "",BX102/BX4)</f>
        <v/>
      </c>
      <c r="BZ102" s="47" t="str">
        <f t="shared" si="45"/>
        <v/>
      </c>
      <c r="CA102" s="129">
        <f>+'N EERR LOS NA'!L185</f>
        <v>0</v>
      </c>
      <c r="CB102" s="30" t="str">
        <f>IF(AND(CA4=0,CA102&gt;=0), "",CA102/CA4)</f>
        <v/>
      </c>
      <c r="CC102" s="47" t="str">
        <f>IF(AND(CA124=0,CA102&gt;=0),"",CA102/CA124)</f>
        <v/>
      </c>
      <c r="CD102" s="30" t="str">
        <f t="shared" ref="CD102:CD114" si="96">IF(AND(BQ102=0,CA102&gt;0),100%,IF(AND(BQ102&lt;0,CA102=0),(BQ102-CA102)/BQ102,IF(AND(BQ102&gt;0,CA102&gt;0),(CA102-BQ102)/BQ102,IF(AND(BQ102=0,CA102=0),"",(CA102-BQ102)/BQ102))))</f>
        <v/>
      </c>
      <c r="CE102" s="130">
        <f t="shared" si="87"/>
        <v>0</v>
      </c>
      <c r="CF102" s="30">
        <f>IF(AND(CE4=0,CE102&gt;=0), "",CE102/CE4)</f>
        <v>0</v>
      </c>
      <c r="CG102" s="47">
        <f>IF(AND(CE124=0,CE102&gt;=0),"",CE102/CE124)</f>
        <v>0</v>
      </c>
      <c r="CH102" s="129">
        <f>+'N EERR LOS NA'!M185</f>
        <v>0</v>
      </c>
      <c r="CI102" s="30" t="str">
        <f>IF(AND(CH4=0,CH102&gt;=0), "",CH102/CH4)</f>
        <v/>
      </c>
      <c r="CJ102" s="47" t="str">
        <f>IF(AND(CH124=0,CH102&gt;=0),"",CH102/CH124)</f>
        <v/>
      </c>
      <c r="CK102" s="30" t="str">
        <f t="shared" si="46"/>
        <v/>
      </c>
      <c r="CL102" s="130">
        <f t="shared" si="88"/>
        <v>0</v>
      </c>
      <c r="CM102" s="30">
        <f>IF(AND(CL4=0,CL102&gt;=0), "",CL102/CL4)</f>
        <v>0</v>
      </c>
      <c r="CN102" s="47">
        <f>IF(AND(CL124=0,CL102&gt;=0),"",CL102/CL124)</f>
        <v>0</v>
      </c>
      <c r="CO102" s="129">
        <f>+'N EERR LOS NA'!N185</f>
        <v>0</v>
      </c>
      <c r="CP102" s="30" t="str">
        <f>IF(AND(CO4=0,CO102&gt;=0), "",CO102/CO4)</f>
        <v/>
      </c>
      <c r="CQ102" s="47" t="str">
        <f>IF(AND(CO124=0,CO102&gt;=0),"",CO102/CO124)</f>
        <v/>
      </c>
      <c r="CR102" s="30" t="str">
        <f t="shared" si="47"/>
        <v/>
      </c>
      <c r="CS102" s="130">
        <f t="shared" si="89"/>
        <v>0</v>
      </c>
      <c r="CT102" s="30">
        <f>IF(AND(CS4=0,CS102&gt;=0), "",CS102/CS4)</f>
        <v>0</v>
      </c>
      <c r="CU102" s="47">
        <f>IF(AND(CS124=0,CS102&gt;=0),"",CS102/CS124)</f>
        <v>0</v>
      </c>
      <c r="CV102" s="131">
        <f t="shared" si="90"/>
        <v>0</v>
      </c>
      <c r="CW102" s="30" t="str">
        <f>IF(AND(CV4=0,CV102&gt;=0), "",CV102/CV4)</f>
        <v/>
      </c>
      <c r="CX102" s="47" t="str">
        <f t="shared" si="48"/>
        <v/>
      </c>
    </row>
    <row r="103" spans="1:219" hidden="1" outlineLevel="1" x14ac:dyDescent="0.3">
      <c r="A103" s="29"/>
      <c r="B103" s="129"/>
      <c r="C103" s="15"/>
      <c r="D103" s="46"/>
      <c r="E103" s="129"/>
      <c r="F103" s="15"/>
      <c r="G103" s="46"/>
      <c r="H103" s="129"/>
      <c r="I103" s="15"/>
      <c r="J103" s="46"/>
      <c r="K103" s="32" t="str">
        <f t="shared" si="64"/>
        <v/>
      </c>
      <c r="M103" s="15"/>
      <c r="N103" s="46"/>
      <c r="O103" s="129"/>
      <c r="P103" s="15"/>
      <c r="Q103" s="46"/>
      <c r="R103" s="32" t="str">
        <f t="shared" si="66"/>
        <v/>
      </c>
      <c r="T103" s="15"/>
      <c r="U103" s="46"/>
      <c r="V103" s="131"/>
      <c r="W103" s="15"/>
      <c r="X103" s="92" t="str">
        <f t="shared" si="91"/>
        <v/>
      </c>
      <c r="Y103" s="129"/>
      <c r="Z103" s="15"/>
      <c r="AA103" s="46"/>
      <c r="AB103" s="32" t="str">
        <f t="shared" si="92"/>
        <v/>
      </c>
      <c r="AC103" s="130">
        <f t="shared" si="81"/>
        <v>0</v>
      </c>
      <c r="AD103" s="15"/>
      <c r="AE103" s="46"/>
      <c r="AF103" s="129"/>
      <c r="AG103" s="15"/>
      <c r="AH103" s="46"/>
      <c r="AI103" s="32" t="str">
        <f t="shared" si="41"/>
        <v/>
      </c>
      <c r="AJ103" s="130">
        <f t="shared" si="62"/>
        <v>0</v>
      </c>
      <c r="AK103" s="15"/>
      <c r="AL103" s="46"/>
      <c r="AM103" s="129"/>
      <c r="AN103" s="15"/>
      <c r="AO103" s="46"/>
      <c r="AP103" s="32" t="str">
        <f t="shared" si="42"/>
        <v/>
      </c>
      <c r="AQ103" s="130">
        <f t="shared" si="63"/>
        <v>0</v>
      </c>
      <c r="AR103" s="15"/>
      <c r="AS103" s="46"/>
      <c r="AT103" s="131"/>
      <c r="AU103" s="15"/>
      <c r="AV103" s="92" t="str">
        <f t="shared" si="93"/>
        <v/>
      </c>
      <c r="AW103" s="131"/>
      <c r="AX103" s="15"/>
      <c r="AY103" s="46"/>
      <c r="AZ103" s="131"/>
      <c r="BA103" s="15"/>
      <c r="BB103" s="92" t="str">
        <f t="shared" si="94"/>
        <v/>
      </c>
      <c r="BC103" s="129"/>
      <c r="BD103" s="15"/>
      <c r="BE103" s="46"/>
      <c r="BF103" s="32" t="str">
        <f t="shared" si="95"/>
        <v/>
      </c>
      <c r="BG103" s="130">
        <f t="shared" si="83"/>
        <v>0</v>
      </c>
      <c r="BH103" s="15"/>
      <c r="BI103" s="46"/>
      <c r="BJ103" s="129"/>
      <c r="BK103" s="15"/>
      <c r="BL103" s="46"/>
      <c r="BM103" s="32" t="str">
        <f t="shared" si="43"/>
        <v/>
      </c>
      <c r="BN103" s="130">
        <f t="shared" si="84"/>
        <v>0</v>
      </c>
      <c r="BO103" s="15"/>
      <c r="BP103" s="46"/>
      <c r="BQ103" s="129"/>
      <c r="BR103" s="15"/>
      <c r="BS103" s="46"/>
      <c r="BT103" s="32" t="str">
        <f t="shared" si="44"/>
        <v/>
      </c>
      <c r="BU103" s="130">
        <f t="shared" si="85"/>
        <v>0</v>
      </c>
      <c r="BV103" s="15"/>
      <c r="BW103" s="46"/>
      <c r="BX103" s="131"/>
      <c r="BY103" s="15"/>
      <c r="BZ103" s="92" t="str">
        <f t="shared" si="45"/>
        <v/>
      </c>
      <c r="CA103" s="129"/>
      <c r="CB103" s="15"/>
      <c r="CC103" s="46"/>
      <c r="CD103" s="32" t="str">
        <f t="shared" si="96"/>
        <v/>
      </c>
      <c r="CE103" s="130">
        <f t="shared" si="87"/>
        <v>0</v>
      </c>
      <c r="CF103" s="15"/>
      <c r="CG103" s="46"/>
      <c r="CH103" s="129"/>
      <c r="CI103" s="15"/>
      <c r="CJ103" s="46"/>
      <c r="CK103" s="32" t="str">
        <f t="shared" si="46"/>
        <v/>
      </c>
      <c r="CL103" s="130">
        <f t="shared" si="88"/>
        <v>0</v>
      </c>
      <c r="CM103" s="15"/>
      <c r="CN103" s="46"/>
      <c r="CO103" s="129"/>
      <c r="CP103" s="15"/>
      <c r="CQ103" s="46"/>
      <c r="CR103" s="32" t="str">
        <f t="shared" si="47"/>
        <v/>
      </c>
      <c r="CS103" s="130">
        <f t="shared" si="89"/>
        <v>0</v>
      </c>
      <c r="CT103" s="15"/>
      <c r="CU103" s="46"/>
      <c r="CV103" s="131"/>
      <c r="CW103" s="15"/>
      <c r="CX103" s="92" t="str">
        <f t="shared" si="48"/>
        <v/>
      </c>
    </row>
    <row r="104" spans="1:219" s="6" customFormat="1" collapsed="1" x14ac:dyDescent="0.3">
      <c r="A104" s="37" t="s">
        <v>35</v>
      </c>
      <c r="B104" s="126">
        <f>SUM(B105:B107)</f>
        <v>0</v>
      </c>
      <c r="C104" s="38" t="str">
        <f>IF(AND(B4=0,B104&gt;=0), "",B104/B4)</f>
        <v/>
      </c>
      <c r="D104" s="43" t="str">
        <f>IF(AND(B124=0,B104&gt;=0),"",B104/B124)</f>
        <v/>
      </c>
      <c r="E104" s="126">
        <f>SUM(E105:E107)</f>
        <v>0</v>
      </c>
      <c r="F104" s="38">
        <f>IF(AND(E4=0,E104&gt;=0), "",E104/E4)</f>
        <v>0</v>
      </c>
      <c r="G104" s="43">
        <f>IF(AND(E124=0,E104&gt;=0),"",E104/E124)</f>
        <v>0</v>
      </c>
      <c r="H104" s="126">
        <f>SUM(H105:H107)</f>
        <v>0</v>
      </c>
      <c r="I104" s="38">
        <f>IF(AND(H4=0,H104&gt;=0), "",H104/H4)</f>
        <v>0</v>
      </c>
      <c r="J104" s="43">
        <f>IF(AND(H124=0,H104&gt;=0),"",H104/H124)</f>
        <v>0</v>
      </c>
      <c r="K104" s="38" t="str">
        <f t="shared" si="64"/>
        <v/>
      </c>
      <c r="L104" s="127">
        <f>SUM(L105:L107)</f>
        <v>0</v>
      </c>
      <c r="M104" s="38">
        <f>IF(AND(L4=0,L104&gt;=0), "",L104/L4)</f>
        <v>0</v>
      </c>
      <c r="N104" s="43">
        <f>IF(AND(L124=0,L104&gt;=0),"",L104/L124)</f>
        <v>0</v>
      </c>
      <c r="O104" s="126">
        <f>SUM(O105:O107)</f>
        <v>0</v>
      </c>
      <c r="P104" s="38">
        <f>IF(AND(O4=0,O104&gt;=0), "",O104/O4)</f>
        <v>0</v>
      </c>
      <c r="Q104" s="43">
        <f>IF(AND(O124=0,O104&gt;=0),"",O104/O124)</f>
        <v>0</v>
      </c>
      <c r="R104" s="38" t="str">
        <f t="shared" si="66"/>
        <v/>
      </c>
      <c r="S104" s="127">
        <f>SUM(S105:S107)</f>
        <v>0</v>
      </c>
      <c r="T104" s="38">
        <f>IF(AND(S4=0,S104&gt;=0), "",S104/S4)</f>
        <v>0</v>
      </c>
      <c r="U104" s="43">
        <f>IF(AND(S124=0,S104&gt;=0),"",S104/S124)</f>
        <v>0</v>
      </c>
      <c r="V104" s="128">
        <f>SUM(V105:V107)</f>
        <v>0</v>
      </c>
      <c r="W104" s="38" t="str">
        <f>IF(AND(V4=0,V104&gt;=0), "",V104/V4)</f>
        <v/>
      </c>
      <c r="X104" s="91" t="str">
        <f t="shared" si="91"/>
        <v/>
      </c>
      <c r="Y104" s="126">
        <f>SUM(Y105:Y107)</f>
        <v>0</v>
      </c>
      <c r="Z104" s="38">
        <f>IF(AND(Y4=0,Y104&gt;=0), "",Y104/Y4)</f>
        <v>0</v>
      </c>
      <c r="AA104" s="43">
        <f>IF(AND(Y124=0,Y104&gt;=0),"",Y104/Y124)</f>
        <v>0</v>
      </c>
      <c r="AB104" s="38" t="str">
        <f t="shared" si="92"/>
        <v/>
      </c>
      <c r="AC104" s="127">
        <f>SUM(AC105:AC107)</f>
        <v>0</v>
      </c>
      <c r="AD104" s="38">
        <f>IF(AND(AC4=0,AC104&gt;=0), "",AC104/AC4)</f>
        <v>0</v>
      </c>
      <c r="AE104" s="43">
        <f>IF(AND(AC124=0,AC104&gt;=0),"",AC104/AC124)</f>
        <v>0</v>
      </c>
      <c r="AF104" s="126">
        <f>SUM(AF105:AF107)</f>
        <v>0</v>
      </c>
      <c r="AG104" s="38">
        <f>IF(AND(AF4=0,AF104&gt;=0), "",AF104/AF4)</f>
        <v>0</v>
      </c>
      <c r="AH104" s="43">
        <f>IF(AND(AF124=0,AF104&gt;=0),"",AF104/AF124)</f>
        <v>0</v>
      </c>
      <c r="AI104" s="38" t="str">
        <f t="shared" si="41"/>
        <v/>
      </c>
      <c r="AJ104" s="127">
        <f>SUM(AJ105:AJ107)</f>
        <v>0</v>
      </c>
      <c r="AK104" s="38">
        <f>IF(AND(AJ4=0,AJ104&gt;=0), "",AJ104/AJ4)</f>
        <v>0</v>
      </c>
      <c r="AL104" s="43">
        <f>IF(AND(AJ124=0,AJ104&gt;=0),"",AJ104/AJ124)</f>
        <v>0</v>
      </c>
      <c r="AM104" s="126">
        <f>SUM(AM105:AM107)</f>
        <v>0</v>
      </c>
      <c r="AN104" s="38">
        <f>IF(AND(AM4=0,AM104&gt;=0), "",AM104/AM4)</f>
        <v>0</v>
      </c>
      <c r="AO104" s="43">
        <f>IF(AND(AM124=0,AM104&gt;=0),"",AM104/AM124)</f>
        <v>0</v>
      </c>
      <c r="AP104" s="38" t="str">
        <f t="shared" si="42"/>
        <v/>
      </c>
      <c r="AQ104" s="127">
        <f>SUM(AQ105:AQ107)</f>
        <v>0</v>
      </c>
      <c r="AR104" s="38">
        <f>IF(AND(AQ4=0,AQ104&gt;=0), "",AQ104/AQ4)</f>
        <v>0</v>
      </c>
      <c r="AS104" s="43">
        <f>IF(AND(AQ124=0,AQ104&gt;=0),"",AQ104/AQ124)</f>
        <v>0</v>
      </c>
      <c r="AT104" s="128">
        <f>SUM(AT105:AT107)</f>
        <v>0</v>
      </c>
      <c r="AU104" s="38" t="str">
        <f>IF(AND(AT4=0,AT104&gt;=0), "",AT104/AT4)</f>
        <v/>
      </c>
      <c r="AV104" s="91" t="str">
        <f t="shared" si="93"/>
        <v/>
      </c>
      <c r="AW104" s="128">
        <f>SUM(AW105:AW107)</f>
        <v>0</v>
      </c>
      <c r="AX104" s="38">
        <f>IF(AND(AW4=0,AW104&gt;=0), "",AW104/AW4)</f>
        <v>0</v>
      </c>
      <c r="AY104" s="43">
        <f>IF(AND(AW124=0,AW104&gt;=0),"",AW104/AW124)</f>
        <v>0</v>
      </c>
      <c r="AZ104" s="128">
        <f>SUM(AZ105:AZ107)</f>
        <v>0</v>
      </c>
      <c r="BA104" s="38" t="str">
        <f>IF(AND(AZ4=0,AZ104&gt;=0), "",AZ104/AZ4)</f>
        <v/>
      </c>
      <c r="BB104" s="91" t="str">
        <f t="shared" si="94"/>
        <v/>
      </c>
      <c r="BC104" s="126">
        <f>SUM(BC105:BC107)</f>
        <v>0</v>
      </c>
      <c r="BD104" s="38" t="str">
        <f>IF(AND(BC4=0,BC104&gt;=0), "",BC104/BC4)</f>
        <v/>
      </c>
      <c r="BE104" s="43" t="str">
        <f>IF(AND(BC124=0,BC104&gt;=0),"",BC104/BC124)</f>
        <v/>
      </c>
      <c r="BF104" s="38" t="str">
        <f t="shared" si="95"/>
        <v/>
      </c>
      <c r="BG104" s="127">
        <f>SUM(BG105:BG107)</f>
        <v>0</v>
      </c>
      <c r="BH104" s="38">
        <f>IF(AND(BG4=0,BG104&gt;=0), "",BG104/BG4)</f>
        <v>0</v>
      </c>
      <c r="BI104" s="43">
        <f>IF(AND(BG124=0,BG104&gt;=0),"",BG104/BG124)</f>
        <v>0</v>
      </c>
      <c r="BJ104" s="126">
        <f>SUM(BJ105:BJ107)</f>
        <v>0</v>
      </c>
      <c r="BK104" s="38" t="str">
        <f>IF(AND(BJ4=0,BJ104&gt;=0), "",BJ104/BJ4)</f>
        <v/>
      </c>
      <c r="BL104" s="43" t="str">
        <f>IF(AND(BJ124=0,BJ104&gt;=0),"",BJ104/BJ124)</f>
        <v/>
      </c>
      <c r="BM104" s="38" t="str">
        <f t="shared" si="43"/>
        <v/>
      </c>
      <c r="BN104" s="127">
        <f>SUM(BN105:BN107)</f>
        <v>0</v>
      </c>
      <c r="BO104" s="38">
        <f>IF(AND(BN4=0,BN104&gt;=0), "",BN104/BN4)</f>
        <v>0</v>
      </c>
      <c r="BP104" s="43">
        <f>IF(AND(BN124=0,BN104&gt;=0),"",BN104/BN124)</f>
        <v>0</v>
      </c>
      <c r="BQ104" s="126">
        <f>SUM(BQ105:BQ107)</f>
        <v>0</v>
      </c>
      <c r="BR104" s="38" t="str">
        <f>IF(AND(BQ4=0,BQ104&gt;=0), "",BQ104/BQ4)</f>
        <v/>
      </c>
      <c r="BS104" s="43" t="str">
        <f>IF(AND(BQ124=0,BQ104&gt;=0),"",BQ104/BQ124)</f>
        <v/>
      </c>
      <c r="BT104" s="38" t="str">
        <f t="shared" si="44"/>
        <v/>
      </c>
      <c r="BU104" s="127">
        <f>SUM(BU105:BU107)</f>
        <v>0</v>
      </c>
      <c r="BV104" s="38">
        <f>IF(AND(BU4=0,BU104&gt;=0), "",BU104/BU4)</f>
        <v>0</v>
      </c>
      <c r="BW104" s="43">
        <f>IF(AND(BU124=0,BU104&gt;=0),"",BU104/BU124)</f>
        <v>0</v>
      </c>
      <c r="BX104" s="128">
        <f>SUM(BX105:BX107)</f>
        <v>0</v>
      </c>
      <c r="BY104" s="38" t="str">
        <f>IF(AND(BX4=0,BX104&gt;=0), "",BX104/BX4)</f>
        <v/>
      </c>
      <c r="BZ104" s="91" t="str">
        <f t="shared" si="45"/>
        <v/>
      </c>
      <c r="CA104" s="126">
        <f>SUM(CA105:CA107)</f>
        <v>0</v>
      </c>
      <c r="CB104" s="38" t="str">
        <f>IF(AND(CA4=0,CA104&gt;=0), "",CA104/CA4)</f>
        <v/>
      </c>
      <c r="CC104" s="43" t="str">
        <f>IF(AND(CA124=0,CA104&gt;=0),"",CA104/CA124)</f>
        <v/>
      </c>
      <c r="CD104" s="38" t="str">
        <f t="shared" si="96"/>
        <v/>
      </c>
      <c r="CE104" s="127">
        <f>SUM(CE105:CE107)</f>
        <v>0</v>
      </c>
      <c r="CF104" s="38">
        <f>IF(AND(CE4=0,CE104&gt;=0), "",CE104/CE4)</f>
        <v>0</v>
      </c>
      <c r="CG104" s="43">
        <f>IF(AND(CE124=0,CE104&gt;=0),"",CE104/CE124)</f>
        <v>0</v>
      </c>
      <c r="CH104" s="126">
        <f>SUM(CH105:CH107)</f>
        <v>0</v>
      </c>
      <c r="CI104" s="38" t="str">
        <f>IF(AND(CH4=0,CH104&gt;=0), "",CH104/CH4)</f>
        <v/>
      </c>
      <c r="CJ104" s="43" t="str">
        <f>IF(AND(CH124=0,CH104&gt;=0),"",CH104/CH124)</f>
        <v/>
      </c>
      <c r="CK104" s="38" t="str">
        <f t="shared" si="46"/>
        <v/>
      </c>
      <c r="CL104" s="127">
        <f>SUM(CL105:CL107)</f>
        <v>0</v>
      </c>
      <c r="CM104" s="38">
        <f>IF(AND(CL4=0,CL104&gt;=0), "",CL104/CL4)</f>
        <v>0</v>
      </c>
      <c r="CN104" s="43">
        <f>IF(AND(CL124=0,CL104&gt;=0),"",CL104/CL124)</f>
        <v>0</v>
      </c>
      <c r="CO104" s="126">
        <f>SUM(CO105:CO107)</f>
        <v>0</v>
      </c>
      <c r="CP104" s="38" t="str">
        <f>IF(AND(CO4=0,CO104&gt;=0), "",CO104/CO4)</f>
        <v/>
      </c>
      <c r="CQ104" s="43" t="str">
        <f>IF(AND(CO124=0,CO104&gt;=0),"",CO104/CO124)</f>
        <v/>
      </c>
      <c r="CR104" s="38" t="str">
        <f t="shared" si="47"/>
        <v/>
      </c>
      <c r="CS104" s="127">
        <f>SUM(CS105:CS107)</f>
        <v>0</v>
      </c>
      <c r="CT104" s="38">
        <f>IF(AND(CS4=0,CS104&gt;=0), "",CS104/CS4)</f>
        <v>0</v>
      </c>
      <c r="CU104" s="43">
        <f>IF(AND(CS124=0,CS104&gt;=0),"",CS104/CS124)</f>
        <v>0</v>
      </c>
      <c r="CV104" s="128">
        <f>SUM(CV105:CV107)</f>
        <v>0</v>
      </c>
      <c r="CW104" s="38" t="str">
        <f>IF(AND(CV4=0,CV104&gt;=0), "",CV104/CV4)</f>
        <v/>
      </c>
      <c r="CX104" s="91" t="str">
        <f t="shared" si="48"/>
        <v/>
      </c>
    </row>
    <row r="105" spans="1:219" hidden="1" outlineLevel="1" x14ac:dyDescent="0.3">
      <c r="A105" s="29" t="s">
        <v>91</v>
      </c>
      <c r="B105" s="129">
        <f>+'N EERR LOS NA'!B189+'N EERR LOS NA'!B190</f>
        <v>0</v>
      </c>
      <c r="C105" s="30" t="str">
        <f>IF(AND(B4=0,B105&gt;=0), "",B105/B4)</f>
        <v/>
      </c>
      <c r="D105" s="47" t="str">
        <f>IF(AND(B124=0,B105&gt;=0),"",B105/B124)</f>
        <v/>
      </c>
      <c r="E105" s="129">
        <f>+'N EERR LOS NA'!C189+'N EERR LOS NA'!C190</f>
        <v>0</v>
      </c>
      <c r="F105" s="30">
        <f>IF(AND(E4=0,E105&gt;=0), "",E105/E4)</f>
        <v>0</v>
      </c>
      <c r="G105" s="47">
        <f>IF(AND(E124=0,E105&gt;=0),"",E105/E124)</f>
        <v>0</v>
      </c>
      <c r="H105" s="129">
        <f>+'N EERR LOS NA'!D189+'N EERR LOS NA'!D190</f>
        <v>0</v>
      </c>
      <c r="I105" s="30">
        <f>IF(AND(H4=0,H105&gt;=0), "",H105/H4)</f>
        <v>0</v>
      </c>
      <c r="J105" s="47">
        <f>IF(AND(H124=0,H105&gt;=0),"",H105/H124)</f>
        <v>0</v>
      </c>
      <c r="K105" s="30" t="str">
        <f t="shared" si="64"/>
        <v/>
      </c>
      <c r="L105" s="130">
        <f>+E105+H105</f>
        <v>0</v>
      </c>
      <c r="M105" s="30">
        <f>IF(AND(L4=0,L105&gt;=0), "",L105/L4)</f>
        <v>0</v>
      </c>
      <c r="N105" s="47">
        <f>IF(AND(L124=0,L105&gt;=0),"",L105/L124)</f>
        <v>0</v>
      </c>
      <c r="O105" s="129">
        <f>+'N EERR LOS NA'!E189+'N EERR LOS NA'!E190</f>
        <v>0</v>
      </c>
      <c r="P105" s="30">
        <f>IF(AND(O4=0,O105&gt;=0), "",O105/O4)</f>
        <v>0</v>
      </c>
      <c r="Q105" s="47">
        <f>IF(AND(O124=0,O105&gt;=0),"",O105/O124)</f>
        <v>0</v>
      </c>
      <c r="R105" s="30" t="str">
        <f t="shared" si="66"/>
        <v/>
      </c>
      <c r="S105" s="130">
        <f>+L105+O105</f>
        <v>0</v>
      </c>
      <c r="T105" s="30">
        <f>IF(AND(S4=0,S105&gt;=0), "",S105/S4)</f>
        <v>0</v>
      </c>
      <c r="U105" s="47">
        <f>IF(AND(S124=0,S105&gt;=0),"",S105/S124)</f>
        <v>0</v>
      </c>
      <c r="V105" s="131"/>
      <c r="W105" s="30" t="str">
        <f>IF(AND(V4=0,V105&gt;=0), "",V105/V4)</f>
        <v/>
      </c>
      <c r="X105" s="47" t="str">
        <f t="shared" si="91"/>
        <v/>
      </c>
      <c r="Y105" s="129">
        <f>+'N EERR LOS NA'!F189+'N EERR LOS NA'!F190</f>
        <v>0</v>
      </c>
      <c r="Z105" s="30">
        <f>IF(AND(Y4=0,Y105&gt;=0), "",Y105/Y4)</f>
        <v>0</v>
      </c>
      <c r="AA105" s="47">
        <f>IF(AND(Y124=0,Y105&gt;=0),"",Y105/Y124)</f>
        <v>0</v>
      </c>
      <c r="AB105" s="30" t="str">
        <f t="shared" si="92"/>
        <v/>
      </c>
      <c r="AC105" s="130">
        <f>+S105+Y105</f>
        <v>0</v>
      </c>
      <c r="AD105" s="30">
        <f>IF(AND(AC4=0,AC105&gt;=0), "",AC105/AC4)</f>
        <v>0</v>
      </c>
      <c r="AE105" s="47">
        <f>IF(AND(AC124=0,AC105&gt;=0),"",AC105/AC124)</f>
        <v>0</v>
      </c>
      <c r="AF105" s="129">
        <f>+'N EERR LOS NA'!G189+'N EERR LOS NA'!G190</f>
        <v>0</v>
      </c>
      <c r="AG105" s="30">
        <f>IF(AND(AF4=0,AF105&gt;=0), "",AF105/AF4)</f>
        <v>0</v>
      </c>
      <c r="AH105" s="47">
        <f>IF(AND(AF124=0,AF105&gt;=0),"",AF105/AF124)</f>
        <v>0</v>
      </c>
      <c r="AI105" s="30" t="str">
        <f t="shared" si="41"/>
        <v/>
      </c>
      <c r="AJ105" s="130">
        <f t="shared" si="62"/>
        <v>0</v>
      </c>
      <c r="AK105" s="30">
        <f>IF(AND(AJ4=0,AJ105&gt;=0), "",AJ105/AJ4)</f>
        <v>0</v>
      </c>
      <c r="AL105" s="47">
        <f>IF(AND(AJ124=0,AJ105&gt;=0),"",AJ105/AJ124)</f>
        <v>0</v>
      </c>
      <c r="AM105" s="129">
        <f>+'N EERR LOS NA'!H189+'N EERR LOS NA'!H190</f>
        <v>0</v>
      </c>
      <c r="AN105" s="30">
        <f>IF(AND(AM4=0,AM105&gt;=0), "",AM105/AM4)</f>
        <v>0</v>
      </c>
      <c r="AO105" s="47">
        <f>IF(AND(AM124=0,AM105&gt;=0),"",AM105/AM124)</f>
        <v>0</v>
      </c>
      <c r="AP105" s="30" t="str">
        <f t="shared" si="42"/>
        <v/>
      </c>
      <c r="AQ105" s="130">
        <f t="shared" si="63"/>
        <v>0</v>
      </c>
      <c r="AR105" s="30">
        <f>IF(AND(AQ4=0,AQ105&gt;=0), "",AQ105/AQ4)</f>
        <v>0</v>
      </c>
      <c r="AS105" s="47">
        <f>IF(AND(AQ124=0,AQ105&gt;=0),"",AQ105/AQ124)</f>
        <v>0</v>
      </c>
      <c r="AT105" s="131">
        <f>+V105*2</f>
        <v>0</v>
      </c>
      <c r="AU105" s="30" t="str">
        <f>IF(AND(AT4=0,AT105&gt;=0), "",AT105/AT4)</f>
        <v/>
      </c>
      <c r="AV105" s="47" t="str">
        <f t="shared" si="93"/>
        <v/>
      </c>
      <c r="AW105" s="131">
        <f>+AQ105/6</f>
        <v>0</v>
      </c>
      <c r="AX105" s="30">
        <f>IF(AND(AW4=0,AW105&gt;=0), "",AW105/AW4)</f>
        <v>0</v>
      </c>
      <c r="AY105" s="47">
        <f>IF(AND(AW124=0,AW105&gt;=0),"",AW105/AW124)</f>
        <v>0</v>
      </c>
      <c r="AZ105" s="131">
        <f>+AT105/6</f>
        <v>0</v>
      </c>
      <c r="BA105" s="30" t="str">
        <f>IF(AND(AZ4=0,AZ105&gt;=0), "",AZ105/AZ4)</f>
        <v/>
      </c>
      <c r="BB105" s="47" t="str">
        <f t="shared" si="94"/>
        <v/>
      </c>
      <c r="BC105" s="129">
        <f>+'N EERR LOS NA'!I189+'N EERR LOS NA'!I190</f>
        <v>0</v>
      </c>
      <c r="BD105" s="30" t="str">
        <f>IF(AND(BC4=0,BC105&gt;=0), "",BC105/BC4)</f>
        <v/>
      </c>
      <c r="BE105" s="47" t="str">
        <f>IF(AND(BC124=0,BC105&gt;=0),"",BC105/BC124)</f>
        <v/>
      </c>
      <c r="BF105" s="30" t="str">
        <f t="shared" si="95"/>
        <v/>
      </c>
      <c r="BG105" s="130">
        <f>+AQ105+BC105</f>
        <v>0</v>
      </c>
      <c r="BH105" s="30">
        <f>IF(AND(BG4=0,BG105&gt;=0), "",BG105/BG4)</f>
        <v>0</v>
      </c>
      <c r="BI105" s="47">
        <f>IF(AND(BG124=0,BG105&gt;=0),"",BG105/BG124)</f>
        <v>0</v>
      </c>
      <c r="BJ105" s="129">
        <f>+'N EERR LOS NA'!J189+'N EERR LOS NA'!J190</f>
        <v>0</v>
      </c>
      <c r="BK105" s="30" t="str">
        <f>IF(AND(BJ4=0,BJ105&gt;=0), "",BJ105/BJ4)</f>
        <v/>
      </c>
      <c r="BL105" s="47" t="str">
        <f>IF(AND(BJ124=0,BJ105&gt;=0),"",BJ105/BJ124)</f>
        <v/>
      </c>
      <c r="BM105" s="30" t="str">
        <f t="shared" si="43"/>
        <v/>
      </c>
      <c r="BN105" s="130">
        <f>+BG105+BJ105</f>
        <v>0</v>
      </c>
      <c r="BO105" s="30">
        <f>IF(AND(BN4=0,BN105&gt;=0), "",BN105/BN4)</f>
        <v>0</v>
      </c>
      <c r="BP105" s="47">
        <f>IF(AND(BN124=0,BN105&gt;=0),"",BN105/BN124)</f>
        <v>0</v>
      </c>
      <c r="BQ105" s="129">
        <f>+'N EERR LOS NA'!K189+'N EERR LOS NA'!K190</f>
        <v>0</v>
      </c>
      <c r="BR105" s="30" t="str">
        <f>IF(AND(BQ4=0,BQ105&gt;=0), "",BQ105/BQ4)</f>
        <v/>
      </c>
      <c r="BS105" s="47" t="str">
        <f>IF(AND(BQ124=0,BQ105&gt;=0),"",BQ105/BQ124)</f>
        <v/>
      </c>
      <c r="BT105" s="30" t="str">
        <f t="shared" si="44"/>
        <v/>
      </c>
      <c r="BU105" s="130">
        <f>+BN105+BQ105</f>
        <v>0</v>
      </c>
      <c r="BV105" s="30">
        <f>IF(AND(BU4=0,BU105&gt;=0), "",BU105/BU4)</f>
        <v>0</v>
      </c>
      <c r="BW105" s="47">
        <f>IF(AND(BU124=0,BU105&gt;=0),"",BU105/BU124)</f>
        <v>0</v>
      </c>
      <c r="BX105" s="131">
        <f>+AZ105*9</f>
        <v>0</v>
      </c>
      <c r="BY105" s="30" t="str">
        <f>IF(AND(BX4=0,BX105&gt;=0), "",BX105/BX4)</f>
        <v/>
      </c>
      <c r="BZ105" s="47" t="str">
        <f t="shared" si="45"/>
        <v/>
      </c>
      <c r="CA105" s="129">
        <f>+'N EERR LOS NA'!L189+'N EERR LOS NA'!L190</f>
        <v>0</v>
      </c>
      <c r="CB105" s="30" t="str">
        <f>IF(AND(CA4=0,CA105&gt;=0), "",CA105/CA4)</f>
        <v/>
      </c>
      <c r="CC105" s="47" t="str">
        <f>IF(AND(CA124=0,CA105&gt;=0),"",CA105/CA124)</f>
        <v/>
      </c>
      <c r="CD105" s="30" t="str">
        <f t="shared" si="96"/>
        <v/>
      </c>
      <c r="CE105" s="130">
        <f>+BU105+CA105</f>
        <v>0</v>
      </c>
      <c r="CF105" s="30">
        <f>IF(AND(CE4=0,CE105&gt;=0), "",CE105/CE4)</f>
        <v>0</v>
      </c>
      <c r="CG105" s="47">
        <f>IF(AND(CE124=0,CE105&gt;=0),"",CE105/CE124)</f>
        <v>0</v>
      </c>
      <c r="CH105" s="129">
        <f>+'N EERR LOS NA'!M189+'N EERR LOS NA'!M190</f>
        <v>0</v>
      </c>
      <c r="CI105" s="30" t="str">
        <f>IF(AND(CH4=0,CH105&gt;=0), "",CH105/CH4)</f>
        <v/>
      </c>
      <c r="CJ105" s="47" t="str">
        <f>IF(AND(CH124=0,CH105&gt;=0),"",CH105/CH124)</f>
        <v/>
      </c>
      <c r="CK105" s="30" t="str">
        <f t="shared" si="46"/>
        <v/>
      </c>
      <c r="CL105" s="130">
        <f>+CE105+CH105</f>
        <v>0</v>
      </c>
      <c r="CM105" s="30">
        <f>IF(AND(CL4=0,CL105&gt;=0), "",CL105/CL4)</f>
        <v>0</v>
      </c>
      <c r="CN105" s="47">
        <f>IF(AND(CL124=0,CL105&gt;=0),"",CL105/CL124)</f>
        <v>0</v>
      </c>
      <c r="CO105" s="129">
        <f>+'N EERR LOS NA'!N189+'N EERR LOS NA'!N190</f>
        <v>0</v>
      </c>
      <c r="CP105" s="30" t="str">
        <f>IF(AND(CO4=0,CO105&gt;=0), "",CO105/CO4)</f>
        <v/>
      </c>
      <c r="CQ105" s="47" t="str">
        <f>IF(AND(CO124=0,CO105&gt;=0),"",CO105/CO124)</f>
        <v/>
      </c>
      <c r="CR105" s="30" t="str">
        <f t="shared" si="47"/>
        <v/>
      </c>
      <c r="CS105" s="130">
        <f>+CL105+CO105</f>
        <v>0</v>
      </c>
      <c r="CT105" s="30">
        <f>IF(AND(CS4=0,CS105&gt;=0), "",CS105/CS4)</f>
        <v>0</v>
      </c>
      <c r="CU105" s="47">
        <f>IF(AND(CS124=0,CS105&gt;=0),"",CS105/CS124)</f>
        <v>0</v>
      </c>
      <c r="CV105" s="131">
        <f>+AZ105*12</f>
        <v>0</v>
      </c>
      <c r="CW105" s="30" t="str">
        <f>IF(AND(CV4=0,CV105&gt;=0), "",CV105/CV4)</f>
        <v/>
      </c>
      <c r="CX105" s="47" t="str">
        <f t="shared" si="48"/>
        <v/>
      </c>
    </row>
    <row r="106" spans="1:219" hidden="1" outlineLevel="1" x14ac:dyDescent="0.3">
      <c r="A106" s="29" t="s">
        <v>92</v>
      </c>
      <c r="B106" s="129">
        <f>+'N EERR LOS NA'!B191</f>
        <v>0</v>
      </c>
      <c r="C106" s="30" t="str">
        <f>IF(AND(B4=0,B106&gt;=0), "",B106/B4)</f>
        <v/>
      </c>
      <c r="D106" s="47" t="str">
        <f>IF(AND(B124=0,B106&gt;=0),"",B106/B124)</f>
        <v/>
      </c>
      <c r="E106" s="129">
        <f>+'N EERR LOS NA'!C191</f>
        <v>0</v>
      </c>
      <c r="F106" s="30">
        <f>IF(AND(E4=0,E106&gt;=0), "",E106/E4)</f>
        <v>0</v>
      </c>
      <c r="G106" s="47">
        <f>IF(AND(E124=0,E106&gt;=0),"",E106/E124)</f>
        <v>0</v>
      </c>
      <c r="H106" s="129">
        <f>+'N EERR LOS NA'!D191</f>
        <v>0</v>
      </c>
      <c r="I106" s="30">
        <f>IF(AND(H4=0,H106&gt;=0), "",H106/H4)</f>
        <v>0</v>
      </c>
      <c r="J106" s="47">
        <f>IF(AND(H124=0,H106&gt;=0),"",H106/H124)</f>
        <v>0</v>
      </c>
      <c r="K106" s="30" t="str">
        <f t="shared" si="64"/>
        <v/>
      </c>
      <c r="L106" s="130">
        <f>+E106+H106</f>
        <v>0</v>
      </c>
      <c r="M106" s="30">
        <f>IF(AND(L4=0,L106&gt;=0), "",L106/L4)</f>
        <v>0</v>
      </c>
      <c r="N106" s="47">
        <f>IF(AND(L124=0,L106&gt;=0),"",L106/L124)</f>
        <v>0</v>
      </c>
      <c r="O106" s="129">
        <f>+'N EERR LOS NA'!E191</f>
        <v>0</v>
      </c>
      <c r="P106" s="30">
        <f>IF(AND(O4=0,O106&gt;=0), "",O106/O4)</f>
        <v>0</v>
      </c>
      <c r="Q106" s="47">
        <f>IF(AND(O124=0,O106&gt;=0),"",O106/O124)</f>
        <v>0</v>
      </c>
      <c r="R106" s="30" t="str">
        <f t="shared" si="66"/>
        <v/>
      </c>
      <c r="S106" s="130">
        <f>+L106+O106</f>
        <v>0</v>
      </c>
      <c r="T106" s="30">
        <f>IF(AND(S4=0,S106&gt;=0), "",S106/S4)</f>
        <v>0</v>
      </c>
      <c r="U106" s="47">
        <f>IF(AND(S124=0,S106&gt;=0),"",S106/S124)</f>
        <v>0</v>
      </c>
      <c r="V106" s="131"/>
      <c r="W106" s="30" t="str">
        <f>IF(AND(V4=0,V106&gt;=0), "",V106/V4)</f>
        <v/>
      </c>
      <c r="X106" s="47" t="str">
        <f t="shared" si="91"/>
        <v/>
      </c>
      <c r="Y106" s="129">
        <f>+'N EERR LOS NA'!F191</f>
        <v>0</v>
      </c>
      <c r="Z106" s="30">
        <f>IF(AND(Y4=0,Y106&gt;=0), "",Y106/Y4)</f>
        <v>0</v>
      </c>
      <c r="AA106" s="47">
        <f>IF(AND(Y124=0,Y106&gt;=0),"",Y106/Y124)</f>
        <v>0</v>
      </c>
      <c r="AB106" s="30" t="str">
        <f t="shared" si="92"/>
        <v/>
      </c>
      <c r="AC106" s="130">
        <f>+S106+Y106</f>
        <v>0</v>
      </c>
      <c r="AD106" s="30">
        <f>IF(AND(AC4=0,AC106&gt;=0), "",AC106/AC4)</f>
        <v>0</v>
      </c>
      <c r="AE106" s="47">
        <f>IF(AND(AC124=0,AC106&gt;=0),"",AC106/AC124)</f>
        <v>0</v>
      </c>
      <c r="AF106" s="129">
        <f>+'N EERR LOS NA'!G191</f>
        <v>0</v>
      </c>
      <c r="AG106" s="30">
        <f>IF(AND(AF4=0,AF106&gt;=0), "",AF106/AF4)</f>
        <v>0</v>
      </c>
      <c r="AH106" s="47">
        <f>IF(AND(AF124=0,AF106&gt;=0),"",AF106/AF124)</f>
        <v>0</v>
      </c>
      <c r="AI106" s="30" t="str">
        <f t="shared" si="41"/>
        <v/>
      </c>
      <c r="AJ106" s="130">
        <f t="shared" si="62"/>
        <v>0</v>
      </c>
      <c r="AK106" s="30">
        <f>IF(AND(AJ4=0,AJ106&gt;=0), "",AJ106/AJ4)</f>
        <v>0</v>
      </c>
      <c r="AL106" s="47">
        <f>IF(AND(AJ124=0,AJ106&gt;=0),"",AJ106/AJ124)</f>
        <v>0</v>
      </c>
      <c r="AM106" s="129">
        <f>+'N EERR LOS NA'!H191</f>
        <v>0</v>
      </c>
      <c r="AN106" s="30">
        <f>IF(AND(AM4=0,AM106&gt;=0), "",AM106/AM4)</f>
        <v>0</v>
      </c>
      <c r="AO106" s="47">
        <f>IF(AND(AM124=0,AM106&gt;=0),"",AM106/AM124)</f>
        <v>0</v>
      </c>
      <c r="AP106" s="30" t="str">
        <f t="shared" si="42"/>
        <v/>
      </c>
      <c r="AQ106" s="130">
        <f t="shared" si="63"/>
        <v>0</v>
      </c>
      <c r="AR106" s="30">
        <f>IF(AND(AQ4=0,AQ106&gt;=0), "",AQ106/AQ4)</f>
        <v>0</v>
      </c>
      <c r="AS106" s="47">
        <f>IF(AND(AQ124=0,AQ106&gt;=0),"",AQ106/AQ124)</f>
        <v>0</v>
      </c>
      <c r="AT106" s="131">
        <f>+V106*2</f>
        <v>0</v>
      </c>
      <c r="AU106" s="30" t="str">
        <f>IF(AND(AT4=0,AT106&gt;=0), "",AT106/AT4)</f>
        <v/>
      </c>
      <c r="AV106" s="47" t="str">
        <f t="shared" si="93"/>
        <v/>
      </c>
      <c r="AW106" s="131">
        <f>+AQ106/6</f>
        <v>0</v>
      </c>
      <c r="AX106" s="30">
        <f>IF(AND(AW4=0,AW106&gt;=0), "",AW106/AW4)</f>
        <v>0</v>
      </c>
      <c r="AY106" s="47">
        <f>IF(AND(AW124=0,AW106&gt;=0),"",AW106/AW124)</f>
        <v>0</v>
      </c>
      <c r="AZ106" s="131">
        <f>+AT106/6</f>
        <v>0</v>
      </c>
      <c r="BA106" s="30" t="str">
        <f>IF(AND(AZ4=0,AZ106&gt;=0), "",AZ106/AZ4)</f>
        <v/>
      </c>
      <c r="BB106" s="47" t="str">
        <f t="shared" si="94"/>
        <v/>
      </c>
      <c r="BC106" s="129">
        <f>+'N EERR LOS NA'!I191</f>
        <v>0</v>
      </c>
      <c r="BD106" s="30" t="str">
        <f>IF(AND(BC4=0,BC106&gt;=0), "",BC106/BC4)</f>
        <v/>
      </c>
      <c r="BE106" s="47" t="str">
        <f>IF(AND(BC124=0,BC106&gt;=0),"",BC106/BC124)</f>
        <v/>
      </c>
      <c r="BF106" s="30" t="str">
        <f t="shared" si="95"/>
        <v/>
      </c>
      <c r="BG106" s="130">
        <f>+AQ106+BC106</f>
        <v>0</v>
      </c>
      <c r="BH106" s="30">
        <f>IF(AND(BG4=0,BG106&gt;=0), "",BG106/BG4)</f>
        <v>0</v>
      </c>
      <c r="BI106" s="47">
        <f>IF(AND(BG124=0,BG106&gt;=0),"",BG106/BG124)</f>
        <v>0</v>
      </c>
      <c r="BJ106" s="129">
        <f>+'N EERR LOS NA'!J191</f>
        <v>0</v>
      </c>
      <c r="BK106" s="30" t="str">
        <f>IF(AND(BJ4=0,BJ106&gt;=0), "",BJ106/BJ4)</f>
        <v/>
      </c>
      <c r="BL106" s="47" t="str">
        <f>IF(AND(BJ124=0,BJ106&gt;=0),"",BJ106/BJ124)</f>
        <v/>
      </c>
      <c r="BM106" s="30" t="str">
        <f t="shared" si="43"/>
        <v/>
      </c>
      <c r="BN106" s="130">
        <f>+BG106+BJ106</f>
        <v>0</v>
      </c>
      <c r="BO106" s="30">
        <f>IF(AND(BN4=0,BN106&gt;=0), "",BN106/BN4)</f>
        <v>0</v>
      </c>
      <c r="BP106" s="47">
        <f>IF(AND(BN124=0,BN106&gt;=0),"",BN106/BN124)</f>
        <v>0</v>
      </c>
      <c r="BQ106" s="129">
        <f>+'N EERR LOS NA'!K191</f>
        <v>0</v>
      </c>
      <c r="BR106" s="30" t="str">
        <f>IF(AND(BQ4=0,BQ106&gt;=0), "",BQ106/BQ4)</f>
        <v/>
      </c>
      <c r="BS106" s="47" t="str">
        <f>IF(AND(BQ124=0,BQ106&gt;=0),"",BQ106/BQ124)</f>
        <v/>
      </c>
      <c r="BT106" s="30" t="str">
        <f t="shared" si="44"/>
        <v/>
      </c>
      <c r="BU106" s="130">
        <f>+BN106+BQ106</f>
        <v>0</v>
      </c>
      <c r="BV106" s="30">
        <f>IF(AND(BU4=0,BU106&gt;=0), "",BU106/BU4)</f>
        <v>0</v>
      </c>
      <c r="BW106" s="47">
        <f>IF(AND(BU124=0,BU106&gt;=0),"",BU106/BU124)</f>
        <v>0</v>
      </c>
      <c r="BX106" s="131">
        <f>+AZ106*9</f>
        <v>0</v>
      </c>
      <c r="BY106" s="30" t="str">
        <f>IF(AND(BX4=0,BX106&gt;=0), "",BX106/BX4)</f>
        <v/>
      </c>
      <c r="BZ106" s="47" t="str">
        <f t="shared" si="45"/>
        <v/>
      </c>
      <c r="CA106" s="129">
        <f>+'N EERR LOS NA'!L191</f>
        <v>0</v>
      </c>
      <c r="CB106" s="30" t="str">
        <f>IF(AND(CA4=0,CA106&gt;=0), "",CA106/CA4)</f>
        <v/>
      </c>
      <c r="CC106" s="47" t="str">
        <f>IF(AND(CA124=0,CA106&gt;=0),"",CA106/CA124)</f>
        <v/>
      </c>
      <c r="CD106" s="30" t="str">
        <f t="shared" si="96"/>
        <v/>
      </c>
      <c r="CE106" s="130">
        <f>+BU106+CA106</f>
        <v>0</v>
      </c>
      <c r="CF106" s="30">
        <f>IF(AND(CE4=0,CE106&gt;=0), "",CE106/CE4)</f>
        <v>0</v>
      </c>
      <c r="CG106" s="47">
        <f>IF(AND(CE124=0,CE106&gt;=0),"",CE106/CE124)</f>
        <v>0</v>
      </c>
      <c r="CH106" s="129">
        <f>+'N EERR LOS NA'!M191</f>
        <v>0</v>
      </c>
      <c r="CI106" s="30" t="str">
        <f>IF(AND(CH4=0,CH106&gt;=0), "",CH106/CH4)</f>
        <v/>
      </c>
      <c r="CJ106" s="47" t="str">
        <f>IF(AND(CH124=0,CH106&gt;=0),"",CH106/CH124)</f>
        <v/>
      </c>
      <c r="CK106" s="30" t="str">
        <f t="shared" si="46"/>
        <v/>
      </c>
      <c r="CL106" s="130">
        <f>+CE106+CH106</f>
        <v>0</v>
      </c>
      <c r="CM106" s="30">
        <f>IF(AND(CL4=0,CL106&gt;=0), "",CL106/CL4)</f>
        <v>0</v>
      </c>
      <c r="CN106" s="47">
        <f>IF(AND(CL124=0,CL106&gt;=0),"",CL106/CL124)</f>
        <v>0</v>
      </c>
      <c r="CO106" s="129">
        <f>+'N EERR LOS NA'!N191</f>
        <v>0</v>
      </c>
      <c r="CP106" s="30" t="str">
        <f>IF(AND(CO4=0,CO106&gt;=0), "",CO106/CO4)</f>
        <v/>
      </c>
      <c r="CQ106" s="47" t="str">
        <f>IF(AND(CO124=0,CO106&gt;=0),"",CO106/CO124)</f>
        <v/>
      </c>
      <c r="CR106" s="30" t="str">
        <f t="shared" si="47"/>
        <v/>
      </c>
      <c r="CS106" s="130">
        <f>+CL106+CO106</f>
        <v>0</v>
      </c>
      <c r="CT106" s="30">
        <f>IF(AND(CS4=0,CS106&gt;=0), "",CS106/CS4)</f>
        <v>0</v>
      </c>
      <c r="CU106" s="47">
        <f>IF(AND(CS124=0,CS106&gt;=0),"",CS106/CS124)</f>
        <v>0</v>
      </c>
      <c r="CV106" s="131">
        <f>+AZ106*12</f>
        <v>0</v>
      </c>
      <c r="CW106" s="30" t="str">
        <f>IF(AND(CV4=0,CV106&gt;=0), "",CV106/CV4)</f>
        <v/>
      </c>
      <c r="CX106" s="47" t="str">
        <f t="shared" si="48"/>
        <v/>
      </c>
    </row>
    <row r="107" spans="1:219" hidden="1" outlineLevel="1" x14ac:dyDescent="0.3">
      <c r="A107" s="29"/>
      <c r="B107" s="129"/>
      <c r="C107" s="15"/>
      <c r="D107" s="46"/>
      <c r="E107" s="129"/>
      <c r="F107" s="15"/>
      <c r="G107" s="46"/>
      <c r="H107" s="129"/>
      <c r="I107" s="15"/>
      <c r="J107" s="46"/>
      <c r="K107" s="32" t="str">
        <f t="shared" si="64"/>
        <v/>
      </c>
      <c r="M107" s="15"/>
      <c r="N107" s="46"/>
      <c r="O107" s="129"/>
      <c r="P107" s="15"/>
      <c r="Q107" s="46"/>
      <c r="R107" s="32" t="str">
        <f t="shared" si="66"/>
        <v/>
      </c>
      <c r="T107" s="15"/>
      <c r="U107" s="46"/>
      <c r="V107" s="131"/>
      <c r="W107" s="15"/>
      <c r="X107" s="92" t="str">
        <f t="shared" si="91"/>
        <v/>
      </c>
      <c r="Y107" s="129"/>
      <c r="Z107" s="15"/>
      <c r="AA107" s="46"/>
      <c r="AB107" s="32" t="str">
        <f t="shared" si="92"/>
        <v/>
      </c>
      <c r="AD107" s="15"/>
      <c r="AE107" s="46"/>
      <c r="AF107" s="129"/>
      <c r="AG107" s="15"/>
      <c r="AH107" s="46"/>
      <c r="AI107" s="32" t="str">
        <f t="shared" si="41"/>
        <v/>
      </c>
      <c r="AJ107" s="130">
        <f t="shared" si="62"/>
        <v>0</v>
      </c>
      <c r="AK107" s="15"/>
      <c r="AL107" s="46"/>
      <c r="AM107" s="129"/>
      <c r="AN107" s="15"/>
      <c r="AO107" s="46"/>
      <c r="AP107" s="32" t="str">
        <f t="shared" si="42"/>
        <v/>
      </c>
      <c r="AQ107" s="130">
        <f t="shared" si="63"/>
        <v>0</v>
      </c>
      <c r="AR107" s="15"/>
      <c r="AS107" s="46"/>
      <c r="AT107" s="131">
        <f>+V107*2</f>
        <v>0</v>
      </c>
      <c r="AU107" s="15"/>
      <c r="AV107" s="92" t="str">
        <f t="shared" si="93"/>
        <v/>
      </c>
      <c r="AW107" s="131">
        <f>+AQ107/6</f>
        <v>0</v>
      </c>
      <c r="AX107" s="15"/>
      <c r="AY107" s="46"/>
      <c r="AZ107" s="131">
        <f>+AT107/6</f>
        <v>0</v>
      </c>
      <c r="BA107" s="15"/>
      <c r="BB107" s="92" t="str">
        <f t="shared" si="94"/>
        <v/>
      </c>
      <c r="BC107" s="129"/>
      <c r="BD107" s="15"/>
      <c r="BE107" s="46"/>
      <c r="BF107" s="32" t="str">
        <f t="shared" si="95"/>
        <v/>
      </c>
      <c r="BG107" s="130">
        <f>+AQ107+BC107</f>
        <v>0</v>
      </c>
      <c r="BH107" s="15"/>
      <c r="BI107" s="46"/>
      <c r="BJ107" s="129"/>
      <c r="BK107" s="15"/>
      <c r="BL107" s="46"/>
      <c r="BM107" s="32" t="str">
        <f t="shared" si="43"/>
        <v/>
      </c>
      <c r="BN107" s="130">
        <f>+BG107+BJ107</f>
        <v>0</v>
      </c>
      <c r="BO107" s="15"/>
      <c r="BP107" s="46"/>
      <c r="BQ107" s="129"/>
      <c r="BR107" s="15"/>
      <c r="BS107" s="46"/>
      <c r="BT107" s="32" t="str">
        <f t="shared" si="44"/>
        <v/>
      </c>
      <c r="BU107" s="130">
        <f>+BN107+BQ107</f>
        <v>0</v>
      </c>
      <c r="BV107" s="15"/>
      <c r="BW107" s="46"/>
      <c r="BX107" s="131">
        <f>+AZ107*9</f>
        <v>0</v>
      </c>
      <c r="BY107" s="15"/>
      <c r="BZ107" s="92" t="str">
        <f t="shared" si="45"/>
        <v/>
      </c>
      <c r="CA107" s="129"/>
      <c r="CB107" s="15"/>
      <c r="CC107" s="46"/>
      <c r="CD107" s="32" t="str">
        <f t="shared" si="96"/>
        <v/>
      </c>
      <c r="CF107" s="15"/>
      <c r="CG107" s="46"/>
      <c r="CH107" s="129"/>
      <c r="CI107" s="15"/>
      <c r="CJ107" s="46"/>
      <c r="CK107" s="32" t="str">
        <f t="shared" si="46"/>
        <v/>
      </c>
      <c r="CL107" s="130">
        <f>+CE107+CH107</f>
        <v>0</v>
      </c>
      <c r="CM107" s="15"/>
      <c r="CN107" s="46"/>
      <c r="CO107" s="129"/>
      <c r="CP107" s="15"/>
      <c r="CQ107" s="46"/>
      <c r="CR107" s="32" t="str">
        <f t="shared" si="47"/>
        <v/>
      </c>
      <c r="CS107" s="130">
        <f>+CL107+CO107</f>
        <v>0</v>
      </c>
      <c r="CT107" s="15"/>
      <c r="CU107" s="46"/>
      <c r="CV107" s="131">
        <f>+AZ107*12</f>
        <v>0</v>
      </c>
      <c r="CW107" s="15"/>
      <c r="CX107" s="92" t="str">
        <f t="shared" si="48"/>
        <v/>
      </c>
    </row>
    <row r="108" spans="1:219" s="3" customFormat="1" hidden="1" outlineLevel="1" x14ac:dyDescent="0.3">
      <c r="B108" s="132"/>
      <c r="C108" s="15"/>
      <c r="D108" s="46"/>
      <c r="E108" s="132"/>
      <c r="F108" s="15"/>
      <c r="G108" s="46"/>
      <c r="H108" s="132"/>
      <c r="I108" s="15"/>
      <c r="J108" s="46"/>
      <c r="K108" s="15" t="str">
        <f t="shared" si="64"/>
        <v/>
      </c>
      <c r="L108" s="118"/>
      <c r="M108" s="15"/>
      <c r="N108" s="46"/>
      <c r="O108" s="132"/>
      <c r="P108" s="15"/>
      <c r="Q108" s="46"/>
      <c r="R108" s="15" t="str">
        <f t="shared" si="66"/>
        <v/>
      </c>
      <c r="S108" s="118"/>
      <c r="T108" s="15"/>
      <c r="U108" s="46"/>
      <c r="V108" s="133"/>
      <c r="W108" s="15"/>
      <c r="X108" s="46" t="str">
        <f t="shared" si="91"/>
        <v/>
      </c>
      <c r="Y108" s="132"/>
      <c r="Z108" s="15"/>
      <c r="AA108" s="46"/>
      <c r="AB108" s="15" t="str">
        <f t="shared" si="92"/>
        <v/>
      </c>
      <c r="AC108" s="118"/>
      <c r="AD108" s="15"/>
      <c r="AE108" s="46"/>
      <c r="AF108" s="132"/>
      <c r="AG108" s="15"/>
      <c r="AH108" s="46"/>
      <c r="AI108" s="15" t="str">
        <f t="shared" si="41"/>
        <v/>
      </c>
      <c r="AJ108" s="118">
        <f t="shared" si="62"/>
        <v>0</v>
      </c>
      <c r="AK108" s="15"/>
      <c r="AL108" s="46"/>
      <c r="AM108" s="132"/>
      <c r="AN108" s="15"/>
      <c r="AO108" s="46"/>
      <c r="AP108" s="15" t="str">
        <f t="shared" si="42"/>
        <v/>
      </c>
      <c r="AQ108" s="118">
        <f t="shared" si="63"/>
        <v>0</v>
      </c>
      <c r="AR108" s="15"/>
      <c r="AS108" s="46"/>
      <c r="AT108" s="131">
        <f>+V108*2</f>
        <v>0</v>
      </c>
      <c r="AU108" s="15"/>
      <c r="AV108" s="46" t="str">
        <f t="shared" si="93"/>
        <v/>
      </c>
      <c r="AW108" s="133"/>
      <c r="AX108" s="15"/>
      <c r="AY108" s="46"/>
      <c r="AZ108" s="131">
        <f>+AT108/6</f>
        <v>0</v>
      </c>
      <c r="BA108" s="15"/>
      <c r="BB108" s="46" t="str">
        <f t="shared" si="94"/>
        <v/>
      </c>
      <c r="BC108" s="132"/>
      <c r="BD108" s="15"/>
      <c r="BE108" s="46"/>
      <c r="BF108" s="15" t="str">
        <f t="shared" si="95"/>
        <v/>
      </c>
      <c r="BG108" s="130">
        <f>+AQ108+BC108</f>
        <v>0</v>
      </c>
      <c r="BH108" s="15"/>
      <c r="BI108" s="46"/>
      <c r="BJ108" s="132"/>
      <c r="BK108" s="15"/>
      <c r="BL108" s="46"/>
      <c r="BM108" s="15" t="str">
        <f t="shared" si="43"/>
        <v/>
      </c>
      <c r="BN108" s="118">
        <f>+BG108+BJ108</f>
        <v>0</v>
      </c>
      <c r="BO108" s="15"/>
      <c r="BP108" s="46"/>
      <c r="BQ108" s="132"/>
      <c r="BR108" s="15"/>
      <c r="BS108" s="46"/>
      <c r="BT108" s="15" t="str">
        <f t="shared" si="44"/>
        <v/>
      </c>
      <c r="BU108" s="118">
        <f>+BN108+BQ108</f>
        <v>0</v>
      </c>
      <c r="BV108" s="15"/>
      <c r="BW108" s="46"/>
      <c r="BX108" s="131">
        <f>+AZ108*9</f>
        <v>0</v>
      </c>
      <c r="BY108" s="15"/>
      <c r="BZ108" s="46" t="str">
        <f t="shared" si="45"/>
        <v/>
      </c>
      <c r="CA108" s="132"/>
      <c r="CB108" s="15"/>
      <c r="CC108" s="46"/>
      <c r="CD108" s="15" t="str">
        <f t="shared" si="96"/>
        <v/>
      </c>
      <c r="CE108" s="118"/>
      <c r="CF108" s="15"/>
      <c r="CG108" s="46"/>
      <c r="CH108" s="132"/>
      <c r="CI108" s="15"/>
      <c r="CJ108" s="46"/>
      <c r="CK108" s="15" t="str">
        <f t="shared" si="46"/>
        <v/>
      </c>
      <c r="CL108" s="118">
        <f>+CE108+CH108</f>
        <v>0</v>
      </c>
      <c r="CM108" s="15"/>
      <c r="CN108" s="46"/>
      <c r="CO108" s="132"/>
      <c r="CP108" s="15"/>
      <c r="CQ108" s="46"/>
      <c r="CR108" s="15" t="str">
        <f t="shared" si="47"/>
        <v/>
      </c>
      <c r="CS108" s="118">
        <f>+CL108+CO108</f>
        <v>0</v>
      </c>
      <c r="CT108" s="15"/>
      <c r="CU108" s="46"/>
      <c r="CV108" s="131">
        <f>+AZ108*12</f>
        <v>0</v>
      </c>
      <c r="CW108" s="15"/>
      <c r="CX108" s="46" t="str">
        <f t="shared" si="48"/>
        <v/>
      </c>
    </row>
    <row r="109" spans="1:219" s="41" customFormat="1" ht="16.2" collapsed="1" thickBot="1" x14ac:dyDescent="0.35">
      <c r="A109" s="160" t="s">
        <v>117</v>
      </c>
      <c r="B109" s="161">
        <f>+B36-B38+B110+B111</f>
        <v>0</v>
      </c>
      <c r="C109" s="162" t="str">
        <f>IF(AND(B4=0,B109&lt;=0), "",B109/B4)</f>
        <v/>
      </c>
      <c r="D109" s="163"/>
      <c r="E109" s="161">
        <f>+E36-E38+E110+E111</f>
        <v>-2920.8457928404532</v>
      </c>
      <c r="F109" s="162">
        <f>IF(AND(E4=0,E109&lt;=0), "",E109/E4)</f>
        <v>-0.59908318714102982</v>
      </c>
      <c r="G109" s="163"/>
      <c r="H109" s="161">
        <f>+H36-H38+H110+H111</f>
        <v>-1485.3862693103665</v>
      </c>
      <c r="I109" s="162">
        <f>IF(AND(H4=0,H109&lt;=0), "",H109/H4)</f>
        <v>-0.13146788534929507</v>
      </c>
      <c r="J109" s="163"/>
      <c r="K109" s="162">
        <f>IF(AND(E109=0,H109&gt;0),100%,IF(AND(E109&lt;0,H109&gt;=0),(E109-H109)/E109,IF(AND(E109&gt;0,H109&gt;0),(H109-E109)/E109,IF(AND(E109=0,H109&lt;=0),"",(H109-E109)/E109))))</f>
        <v>-0.49145337526844796</v>
      </c>
      <c r="L109" s="164">
        <f>+L36-L38+L110+L111</f>
        <v>-4406.2320621508206</v>
      </c>
      <c r="M109" s="162">
        <f>IF(AND(L4=0,L109&lt;=0), "",L109/L4)</f>
        <v>-0.27242688545318772</v>
      </c>
      <c r="N109" s="163"/>
      <c r="O109" s="161">
        <f>+O36-O38+O110+O111</f>
        <v>-2596.3544302130326</v>
      </c>
      <c r="P109" s="162">
        <f>IF(AND(O4=0,O109&lt;=0), "",O109/O4)</f>
        <v>-0.41554671959226908</v>
      </c>
      <c r="Q109" s="163"/>
      <c r="R109" s="162">
        <f>IF(AND(H109=0,O109&gt;0),100%,IF(AND(H109&lt;0,O109&gt;=0),(H109-O109)/H109,IF(AND(H109&gt;0,O109&gt;0),(O109-H109)/H109,IF(AND(H109=0,O109&lt;=0),"",(O109-H109)/H109))))</f>
        <v>0.74793216004242802</v>
      </c>
      <c r="S109" s="164">
        <f>+S36-S38+S110+S111</f>
        <v>-7002.5864923638483</v>
      </c>
      <c r="T109" s="162">
        <f>IF(AND(S4=0,S109&lt;=0), "",S109/S4)</f>
        <v>-0.31230813522797674</v>
      </c>
      <c r="U109" s="163"/>
      <c r="V109" s="165">
        <f>+V36-V38+V110+V111</f>
        <v>0</v>
      </c>
      <c r="W109" s="162" t="str">
        <f>IF(AND(V4=0,V109&lt;=0), "",V109/V4)</f>
        <v/>
      </c>
      <c r="X109" s="163" t="e">
        <f t="shared" si="91"/>
        <v>#DIV/0!</v>
      </c>
      <c r="Y109" s="161">
        <f>+Y36-Y38+Y110+Y111</f>
        <v>911.64082887445511</v>
      </c>
      <c r="Z109" s="162">
        <f>IF(AND(Y4=0,Y109&lt;=0), "",Y109/Y4)</f>
        <v>4.5138911565173974E-2</v>
      </c>
      <c r="AA109" s="163"/>
      <c r="AB109" s="162">
        <f t="shared" si="92"/>
        <v>-1.351123412992445</v>
      </c>
      <c r="AC109" s="164">
        <f>+AC36-AC38+AC110+AC111</f>
        <v>-6090.9456634893968</v>
      </c>
      <c r="AD109" s="162">
        <f>IF(AND(AC4=0,AC109&lt;=0), "",AC109/AC4)</f>
        <v>-0.14291826987777428</v>
      </c>
      <c r="AE109" s="163"/>
      <c r="AF109" s="161">
        <f>+AF36-AF38+AF110+AF111</f>
        <v>-1674.8800718827281</v>
      </c>
      <c r="AG109" s="162">
        <f>IF(AND(AF4=0,AF109&lt;=0), "",AF109/AF4)</f>
        <v>-0.12294029908878693</v>
      </c>
      <c r="AH109" s="163"/>
      <c r="AI109" s="162">
        <f t="shared" si="41"/>
        <v>-2.8372148535192259</v>
      </c>
      <c r="AJ109" s="164">
        <f>+AJ36-AJ38+AJ110+AJ111</f>
        <v>-7765.8257353721237</v>
      </c>
      <c r="AK109" s="162">
        <f>IF(AND(AJ4=0,AJ109&lt;=0), "",AJ109/AJ4)</f>
        <v>-0.13807898952069433</v>
      </c>
      <c r="AL109" s="163"/>
      <c r="AM109" s="161">
        <f>+AM36-AM38+AM110+AM111</f>
        <v>-3158.2550460099515</v>
      </c>
      <c r="AN109" s="162">
        <f>IF(AND(AM4=0,AM109&lt;=0), "",AM109/AM4)</f>
        <v>-0.274896038360743</v>
      </c>
      <c r="AO109" s="163"/>
      <c r="AP109" s="162">
        <f t="shared" si="42"/>
        <v>0.88566041176892485</v>
      </c>
      <c r="AQ109" s="164">
        <f>+AQ36-AQ38+AQ110+AQ111</f>
        <v>-10924.080781382072</v>
      </c>
      <c r="AR109" s="162">
        <f>IF(AND(AQ4=0,AQ109&lt;=0), "",AQ109/AQ4)</f>
        <v>-0.16128671817804632</v>
      </c>
      <c r="AS109" s="163"/>
      <c r="AT109" s="165">
        <f>+AT36-AT38+AT110+AT111</f>
        <v>0</v>
      </c>
      <c r="AU109" s="162" t="str">
        <f>IF(AND(AT4=0,AT109&lt;=0), "",AT109/AT4)</f>
        <v/>
      </c>
      <c r="AV109" s="163" t="e">
        <f t="shared" si="93"/>
        <v>#DIV/0!</v>
      </c>
      <c r="AW109" s="165">
        <f>+AW36-AW38+AW110+AW111</f>
        <v>-1820.6801302303459</v>
      </c>
      <c r="AX109" s="162">
        <f>IF(AND(AW4=0,AW109&lt;=0), "",AW109/AW4)</f>
        <v>-0.16128671817804635</v>
      </c>
      <c r="AY109" s="163"/>
      <c r="AZ109" s="165">
        <f>+AZ36-AZ38+AZ110+AZ111</f>
        <v>0</v>
      </c>
      <c r="BA109" s="162" t="str">
        <f>IF(AND(AZ4=0,AZ109&lt;=0), "",AZ109/AZ4)</f>
        <v/>
      </c>
      <c r="BB109" s="163" t="e">
        <f t="shared" si="94"/>
        <v>#DIV/0!</v>
      </c>
      <c r="BC109" s="161">
        <f>+BC36-BC38+BC110+BC111</f>
        <v>0</v>
      </c>
      <c r="BD109" s="162" t="str">
        <f>IF(AND(BC4=0,BC109&lt;=0), "",BC109/BC4)</f>
        <v/>
      </c>
      <c r="BE109" s="163"/>
      <c r="BF109" s="162">
        <f t="shared" si="95"/>
        <v>1</v>
      </c>
      <c r="BG109" s="164">
        <f>+BG36-BG38+BG110+BG111</f>
        <v>-10924.080781382072</v>
      </c>
      <c r="BH109" s="162">
        <f>IF(AND(BG4=0,BG109&lt;=0), "",BG109/BG4)</f>
        <v>-0.16128671817804632</v>
      </c>
      <c r="BI109" s="163"/>
      <c r="BJ109" s="161">
        <f>+BJ36-BJ38+BJ110+BJ111</f>
        <v>0</v>
      </c>
      <c r="BK109" s="162" t="str">
        <f>IF(AND(BJ4=0,BJ109&lt;=0), "",BJ109/BJ4)</f>
        <v/>
      </c>
      <c r="BL109" s="163"/>
      <c r="BM109" s="162" t="str">
        <f t="shared" si="43"/>
        <v/>
      </c>
      <c r="BN109" s="164">
        <f>+BN36-BN38+BN110+BN111</f>
        <v>-10924.080781382072</v>
      </c>
      <c r="BO109" s="162">
        <f>IF(AND(BN4=0,BN109&lt;=0), "",BN109/BN4)</f>
        <v>-0.16128671817804632</v>
      </c>
      <c r="BP109" s="163"/>
      <c r="BQ109" s="161">
        <f>+BQ36-BQ38+BQ110+BQ111</f>
        <v>0</v>
      </c>
      <c r="BR109" s="162" t="str">
        <f>IF(AND(BQ4=0,BQ109&lt;=0), "",BQ109/BQ4)</f>
        <v/>
      </c>
      <c r="BS109" s="163"/>
      <c r="BT109" s="162" t="str">
        <f t="shared" si="44"/>
        <v/>
      </c>
      <c r="BU109" s="164">
        <f>+BU36-BU38+BU110+BU111</f>
        <v>-10924.080781382072</v>
      </c>
      <c r="BV109" s="162">
        <f>IF(AND(BU4=0,BU109&lt;=0), "",BU109/BU4)</f>
        <v>-0.16128671817804632</v>
      </c>
      <c r="BW109" s="163"/>
      <c r="BX109" s="165">
        <f>+BX36-BX38+BX110+BX111</f>
        <v>0</v>
      </c>
      <c r="BY109" s="162" t="str">
        <f>IF(AND(BX4=0,BX109&lt;=0), "",BX109/BX4)</f>
        <v/>
      </c>
      <c r="BZ109" s="163" t="e">
        <f t="shared" si="45"/>
        <v>#DIV/0!</v>
      </c>
      <c r="CA109" s="161">
        <f>+CA36-CA38+CA110+CA111</f>
        <v>0</v>
      </c>
      <c r="CB109" s="162" t="str">
        <f>IF(AND(CA4=0,CA109&lt;=0), "",CA109/CA4)</f>
        <v/>
      </c>
      <c r="CC109" s="163"/>
      <c r="CD109" s="162" t="str">
        <f t="shared" si="96"/>
        <v/>
      </c>
      <c r="CE109" s="164">
        <f>+CE36-CE38+CE110+CE111</f>
        <v>-10924.080781382072</v>
      </c>
      <c r="CF109" s="162">
        <f>IF(AND(CE4=0,CE109&lt;=0), "",CE109/CE4)</f>
        <v>-0.16128671817804632</v>
      </c>
      <c r="CG109" s="163"/>
      <c r="CH109" s="161">
        <f>+CH36-CH38+CH110+CH111</f>
        <v>0</v>
      </c>
      <c r="CI109" s="162" t="str">
        <f>IF(AND(CH4=0,CH109&lt;=0), "",CH109/CH4)</f>
        <v/>
      </c>
      <c r="CJ109" s="163"/>
      <c r="CK109" s="162" t="str">
        <f t="shared" si="46"/>
        <v/>
      </c>
      <c r="CL109" s="164">
        <f>+CL36-CL38+CL110+CL111</f>
        <v>-10924.080781382072</v>
      </c>
      <c r="CM109" s="162">
        <f>IF(AND(CL4=0,CL109&lt;=0), "",CL109/CL4)</f>
        <v>-0.16128671817804632</v>
      </c>
      <c r="CN109" s="163"/>
      <c r="CO109" s="161">
        <f>+CO36-CO38+CO110+CO111</f>
        <v>0</v>
      </c>
      <c r="CP109" s="162" t="str">
        <f>IF(AND(CO4=0,CO109&lt;=0), "",CO109/CO4)</f>
        <v/>
      </c>
      <c r="CQ109" s="163"/>
      <c r="CR109" s="162" t="str">
        <f t="shared" si="47"/>
        <v/>
      </c>
      <c r="CS109" s="164">
        <f>+CS36-CS38+CS110+CS111</f>
        <v>-10924.080781382072</v>
      </c>
      <c r="CT109" s="162">
        <f>IF(AND(CS4=0,CS109&lt;=0), "",CS109/CS4)</f>
        <v>-0.16128671817804632</v>
      </c>
      <c r="CU109" s="163"/>
      <c r="CV109" s="165">
        <f>+CV36-CV38+CV110+CV111</f>
        <v>0</v>
      </c>
      <c r="CW109" s="162" t="str">
        <f>IF(AND(CV4=0,CV109&lt;=0), "",CV109/CV4)</f>
        <v/>
      </c>
      <c r="CX109" s="163" t="e">
        <f t="shared" si="48"/>
        <v>#DIV/0!</v>
      </c>
      <c r="CY109" s="34"/>
      <c r="CZ109" s="34"/>
      <c r="DA109" s="34"/>
      <c r="DB109" s="34"/>
      <c r="DC109" s="34"/>
      <c r="DD109" s="34"/>
      <c r="DE109" s="34"/>
      <c r="DF109" s="34"/>
      <c r="DG109" s="34"/>
      <c r="DH109" s="34"/>
      <c r="DI109" s="34"/>
      <c r="DJ109" s="34"/>
      <c r="DK109" s="34"/>
      <c r="DL109" s="34"/>
      <c r="DM109" s="34"/>
      <c r="DN109" s="34"/>
      <c r="DO109" s="34"/>
      <c r="DP109" s="34"/>
      <c r="DQ109" s="34"/>
      <c r="DR109" s="34"/>
      <c r="DS109" s="34"/>
      <c r="DT109" s="34"/>
      <c r="DU109" s="34"/>
      <c r="DV109" s="34"/>
      <c r="DW109" s="34"/>
      <c r="DX109" s="34"/>
      <c r="DY109" s="34"/>
      <c r="DZ109" s="34"/>
      <c r="EA109" s="34"/>
      <c r="EB109" s="34"/>
      <c r="EC109" s="34"/>
      <c r="ED109" s="34"/>
      <c r="EE109" s="34"/>
      <c r="EF109" s="34"/>
      <c r="EG109" s="34"/>
      <c r="EH109" s="34"/>
      <c r="EI109" s="34"/>
      <c r="EJ109" s="34"/>
      <c r="EK109" s="34"/>
      <c r="EL109" s="34"/>
      <c r="EM109" s="34"/>
      <c r="EN109" s="34"/>
      <c r="EO109" s="34"/>
      <c r="EP109" s="34"/>
      <c r="EQ109" s="34"/>
      <c r="ER109" s="34"/>
      <c r="ES109" s="34"/>
      <c r="ET109" s="34"/>
      <c r="EU109" s="34"/>
      <c r="EV109" s="34"/>
      <c r="EW109" s="34"/>
      <c r="EX109" s="34"/>
      <c r="EY109" s="34"/>
      <c r="EZ109" s="34"/>
      <c r="FA109" s="34"/>
      <c r="FB109" s="34"/>
      <c r="FC109" s="34"/>
      <c r="FD109" s="34"/>
      <c r="FE109" s="34"/>
      <c r="FF109" s="34"/>
      <c r="FG109" s="34"/>
      <c r="FH109" s="34"/>
      <c r="FI109" s="34"/>
      <c r="FJ109" s="34"/>
      <c r="FK109" s="34"/>
      <c r="FL109" s="34"/>
      <c r="FM109" s="34"/>
      <c r="FN109" s="34"/>
      <c r="FO109" s="34"/>
      <c r="FP109" s="34"/>
      <c r="FQ109" s="34"/>
      <c r="FR109" s="34"/>
      <c r="FS109" s="34"/>
      <c r="FT109" s="34"/>
      <c r="FU109" s="34"/>
      <c r="FV109" s="34"/>
      <c r="FW109" s="34"/>
      <c r="FX109" s="34"/>
      <c r="FY109" s="34"/>
      <c r="FZ109" s="34"/>
      <c r="GA109" s="34"/>
      <c r="GB109" s="34"/>
      <c r="GC109" s="34"/>
      <c r="GD109" s="34"/>
      <c r="GE109" s="34"/>
      <c r="GF109" s="34"/>
      <c r="GG109" s="34"/>
      <c r="GH109" s="34"/>
      <c r="GI109" s="34"/>
      <c r="GJ109" s="34"/>
      <c r="GK109" s="34"/>
      <c r="GL109" s="34"/>
      <c r="GM109" s="34"/>
      <c r="GN109" s="34"/>
      <c r="GO109" s="34"/>
      <c r="GP109" s="34"/>
      <c r="GQ109" s="34"/>
      <c r="GR109" s="34"/>
      <c r="GS109" s="34"/>
      <c r="GT109" s="34"/>
      <c r="GU109" s="34"/>
      <c r="GV109" s="34"/>
      <c r="GW109" s="34"/>
      <c r="GX109" s="34"/>
      <c r="GY109" s="34"/>
      <c r="GZ109" s="34"/>
      <c r="HA109" s="34"/>
      <c r="HB109" s="34"/>
      <c r="HC109" s="34"/>
      <c r="HD109" s="34"/>
      <c r="HE109" s="34"/>
      <c r="HF109" s="34"/>
      <c r="HG109" s="34"/>
      <c r="HH109" s="34"/>
      <c r="HI109" s="34"/>
      <c r="HJ109" s="34"/>
      <c r="HK109" s="34"/>
    </row>
    <row r="110" spans="1:219" s="3" customFormat="1" ht="15" thickTop="1" x14ac:dyDescent="0.3">
      <c r="A110" s="29" t="s">
        <v>115</v>
      </c>
      <c r="B110" s="129">
        <f>+'N EERR LOS NA'!B154+'N EERR LOS NA'!B156</f>
        <v>0</v>
      </c>
      <c r="C110" s="30" t="str">
        <f>IF(AND(B4=0,B110&gt;=0), "",B110/B4)</f>
        <v/>
      </c>
      <c r="D110" s="47" t="str">
        <f>IF(AND(B124=0,B110&gt;=0),"",B110/B124)</f>
        <v/>
      </c>
      <c r="E110" s="129">
        <f>+'N EERR LOS NA'!C154+'N EERR LOS NA'!C156</f>
        <v>168.49</v>
      </c>
      <c r="F110" s="30">
        <f>IF(AND(E4=0,E110&gt;=0), "",E110/E4)</f>
        <v>3.4558320897602343E-2</v>
      </c>
      <c r="G110" s="47">
        <f>IF(AND(E124=0,E110&gt;=0),"",E110/E124)</f>
        <v>3.4636667674602648E-2</v>
      </c>
      <c r="H110" s="129">
        <f>+'N EERR LOS NA'!D154+'N EERR LOS NA'!D156</f>
        <v>0</v>
      </c>
      <c r="I110" s="30">
        <f>IF(AND(H4=0,H110&gt;=0), "",H110/H4)</f>
        <v>0</v>
      </c>
      <c r="J110" s="47">
        <f>IF(AND(H124=0,H110&gt;=0),"",H110/H124)</f>
        <v>0</v>
      </c>
      <c r="K110" s="30">
        <f>IF(AND(E110=0,H110&gt;0),100%,IF(AND(E110&lt;0,H110=0),(E110-H110)/E110,IF(AND(E110&gt;0,H110&gt;0),(H110-E110)/E110,IF(AND(E110=0,H110=0),"",(H110-E110)/E110))))</f>
        <v>-1</v>
      </c>
      <c r="L110" s="130">
        <f>+E110+H110</f>
        <v>168.49</v>
      </c>
      <c r="M110" s="30">
        <f>IF(AND(L4=0,L110&gt;=0), "",L110/L4)</f>
        <v>1.041733737183188E-2</v>
      </c>
      <c r="N110" s="47">
        <f>IF(AND(L124=0,L110&gt;=0),"",L110/L124)</f>
        <v>1.718869051177976E-2</v>
      </c>
      <c r="O110" s="129">
        <f>+'N EERR LOS NA'!E154+'N EERR LOS NA'!E156</f>
        <v>149.4</v>
      </c>
      <c r="P110" s="30">
        <f>IF(AND(O4=0,O110&gt;=0), "",O110/O4)</f>
        <v>2.391148110775888E-2</v>
      </c>
      <c r="Q110" s="47">
        <f>IF(AND(O124=0,O110&gt;=0),"",O110/O124)</f>
        <v>2.9009198048249044E-2</v>
      </c>
      <c r="R110" s="30">
        <f>IF(AND(H110=0,O110&gt;0),100%,IF(AND(H110&lt;0,O110=0),(H110-O110)/H110,IF(AND(H110&gt;0,O110&gt;0),(O110-H110)/H110,IF(AND(H110=0,O110=0),"",(O110-H110)/H110))))</f>
        <v>1</v>
      </c>
      <c r="S110" s="130">
        <f>+L110+O110</f>
        <v>317.89</v>
      </c>
      <c r="T110" s="30">
        <f>IF(AND(S4=0,S110&gt;=0), "",S110/S4)</f>
        <v>1.4177566134439549E-2</v>
      </c>
      <c r="U110" s="47">
        <f>IF(AND(S124=0,S110&gt;=0),"",S110/S124)</f>
        <v>2.1260037976018331E-2</v>
      </c>
      <c r="V110" s="131"/>
      <c r="W110" s="30" t="str">
        <f>IF(AND(V4=0,V110&gt;=0), "",V110/V4)</f>
        <v/>
      </c>
      <c r="X110" s="47">
        <f t="shared" si="91"/>
        <v>1</v>
      </c>
      <c r="Y110" s="129">
        <f>+'N EERR LOS NA'!F154+'N EERR LOS NA'!F156</f>
        <v>390.75</v>
      </c>
      <c r="Z110" s="30">
        <f>IF(AND(Y4=0,Y110&gt;=0), "",Y110/Y4)</f>
        <v>1.9347564452404226E-2</v>
      </c>
      <c r="AA110" s="47">
        <f>IF(AND(Y124=0,Y110&gt;=0),"",Y110/Y124)</f>
        <v>7.0599687706553518E-2</v>
      </c>
      <c r="AB110" s="30">
        <f t="shared" si="92"/>
        <v>1.6154618473895581</v>
      </c>
      <c r="AC110" s="130">
        <f>+S110+Y110</f>
        <v>708.64</v>
      </c>
      <c r="AD110" s="30">
        <f>IF(AND(AC4=0,AC110&gt;=0), "",AC110/AC4)</f>
        <v>1.6627566286343425E-2</v>
      </c>
      <c r="AE110" s="47">
        <f>IF(AND(AC124=0,AC110&gt;=0),"",AC110/AC124)</f>
        <v>3.4589413530221963E-2</v>
      </c>
      <c r="AF110" s="129">
        <f>+'N EERR LOS NA'!G154+'N EERR LOS NA'!G156</f>
        <v>308.18</v>
      </c>
      <c r="AG110" s="30">
        <f>IF(AND(AF4=0,AF110&gt;=0), "",AF110/AF4)</f>
        <v>2.2621166738578991E-2</v>
      </c>
      <c r="AH110" s="47">
        <f>IF(AND(AF124=0,AF110&gt;=0),"",AF110/AF124)</f>
        <v>5.1235228434315418E-2</v>
      </c>
      <c r="AI110" s="30">
        <f t="shared" si="41"/>
        <v>-0.2113115802943058</v>
      </c>
      <c r="AJ110" s="130">
        <f t="shared" si="62"/>
        <v>1016.8199999999999</v>
      </c>
      <c r="AK110" s="30">
        <f>IF(AND(AJ4=0,AJ110&gt;=0), "",AJ110/AJ4)</f>
        <v>1.8079401071920222E-2</v>
      </c>
      <c r="AL110" s="47">
        <f>IF(AND(AJ124=0,AJ110&gt;=0),"",AJ110/AJ124)</f>
        <v>3.8367387715078687E-2</v>
      </c>
      <c r="AM110" s="129">
        <f>+'N EERR LOS NA'!H154+'N EERR LOS NA'!H156</f>
        <v>250.82</v>
      </c>
      <c r="AN110" s="30">
        <f>IF(AND(AM4=0,AM110&gt;=0), "",AM110/AM4)</f>
        <v>2.1831493447228168E-2</v>
      </c>
      <c r="AO110" s="47">
        <f>IF(AND(AM124=0,AM110&gt;=0),"",AM110/AM124)</f>
        <v>3.5024800931725039E-2</v>
      </c>
      <c r="AP110" s="30">
        <f t="shared" si="42"/>
        <v>-0.18612499188785778</v>
      </c>
      <c r="AQ110" s="130">
        <f t="shared" si="63"/>
        <v>1267.6399999999999</v>
      </c>
      <c r="AR110" s="30">
        <f>IF(AND(AQ4=0,AQ110&gt;=0), "",AQ110/AQ4)</f>
        <v>1.8715853491276725E-2</v>
      </c>
      <c r="AS110" s="47">
        <f>IF(AND(AQ124=0,AQ110&gt;=0),"",AQ110/AQ124)</f>
        <v>3.7656319742764573E-2</v>
      </c>
      <c r="AT110" s="131">
        <f>+V110*2</f>
        <v>0</v>
      </c>
      <c r="AU110" s="30" t="str">
        <f>IF(AND(AT4=0,AT110&gt;=0), "",AT110/AT4)</f>
        <v/>
      </c>
      <c r="AV110" s="47">
        <f t="shared" si="93"/>
        <v>1</v>
      </c>
      <c r="AW110" s="131">
        <f>+AQ110/6</f>
        <v>211.27333333333331</v>
      </c>
      <c r="AX110" s="30">
        <f>IF(AND(AW4=0,AW110&gt;=0), "",AW110/AW4)</f>
        <v>1.8715853491276722E-2</v>
      </c>
      <c r="AY110" s="47">
        <f>IF(AND(AW124=0,AW110&gt;=0),"",AW110/AW124)</f>
        <v>3.7656319742764566E-2</v>
      </c>
      <c r="AZ110" s="131">
        <f>+AT110/6</f>
        <v>0</v>
      </c>
      <c r="BA110" s="30" t="str">
        <f>IF(AND(AZ4=0,AZ110&gt;=0), "",AZ110/AZ4)</f>
        <v/>
      </c>
      <c r="BB110" s="47">
        <f t="shared" si="94"/>
        <v>1</v>
      </c>
      <c r="BC110" s="129">
        <f>+'N EERR LOS NA'!I154+'N EERR LOS NA'!I156</f>
        <v>0</v>
      </c>
      <c r="BD110" s="30" t="str">
        <f>IF(AND(BC4=0,BC110&gt;=0), "",BC110/BC4)</f>
        <v/>
      </c>
      <c r="BE110" s="47" t="str">
        <f>IF(AND(BC124=0,BC110&gt;=0),"",BC110/BC124)</f>
        <v/>
      </c>
      <c r="BF110" s="30">
        <f t="shared" si="95"/>
        <v>-1</v>
      </c>
      <c r="BG110" s="130">
        <f>+AQ110+BC110</f>
        <v>1267.6399999999999</v>
      </c>
      <c r="BH110" s="30">
        <f>IF(AND(BG4=0,BG110&gt;=0), "",BG110/BG4)</f>
        <v>1.8715853491276725E-2</v>
      </c>
      <c r="BI110" s="47">
        <f>IF(AND(BG124=0,BG110&gt;=0),"",BG110/BG124)</f>
        <v>3.7656319742764573E-2</v>
      </c>
      <c r="BJ110" s="129">
        <f>+'N EERR LOS NA'!J154+'N EERR LOS NA'!J156</f>
        <v>0</v>
      </c>
      <c r="BK110" s="30" t="str">
        <f>IF(AND(BJ4=0,BJ110&gt;=0), "",BJ110/BJ4)</f>
        <v/>
      </c>
      <c r="BL110" s="47" t="str">
        <f>IF(AND(BJ124=0,BJ110&gt;=0),"",BJ110/BJ124)</f>
        <v/>
      </c>
      <c r="BM110" s="30" t="str">
        <f t="shared" si="43"/>
        <v/>
      </c>
      <c r="BN110" s="130">
        <f>+BG110+BJ110</f>
        <v>1267.6399999999999</v>
      </c>
      <c r="BO110" s="30">
        <f>IF(AND(BN4=0,BN110&gt;=0), "",BN110/BN4)</f>
        <v>1.8715853491276725E-2</v>
      </c>
      <c r="BP110" s="47">
        <f>IF(AND(BN124=0,BN110&gt;=0),"",BN110/BN124)</f>
        <v>3.7656319742764573E-2</v>
      </c>
      <c r="BQ110" s="129">
        <f>+'N EERR LOS NA'!K154+'N EERR LOS NA'!K156</f>
        <v>0</v>
      </c>
      <c r="BR110" s="30" t="str">
        <f>IF(AND(BQ4=0,BQ110&gt;=0), "",BQ110/BQ4)</f>
        <v/>
      </c>
      <c r="BS110" s="47" t="str">
        <f>IF(AND(BQ124=0,BQ110&gt;=0),"",BQ110/BQ124)</f>
        <v/>
      </c>
      <c r="BT110" s="30" t="str">
        <f t="shared" si="44"/>
        <v/>
      </c>
      <c r="BU110" s="130">
        <f>+BN110+BQ110</f>
        <v>1267.6399999999999</v>
      </c>
      <c r="BV110" s="30">
        <f>IF(AND(BU4=0,BU110&gt;=0), "",BU110/BU4)</f>
        <v>1.8715853491276725E-2</v>
      </c>
      <c r="BW110" s="47">
        <f>IF(AND(BU124=0,BU110&gt;=0),"",BU110/BU124)</f>
        <v>3.7656319742764573E-2</v>
      </c>
      <c r="BX110" s="131">
        <f>+AZ110*9</f>
        <v>0</v>
      </c>
      <c r="BY110" s="30" t="str">
        <f>IF(AND(BX4=0,BX110&gt;=0), "",BX110/BX4)</f>
        <v/>
      </c>
      <c r="BZ110" s="47">
        <f t="shared" si="45"/>
        <v>1</v>
      </c>
      <c r="CA110" s="129">
        <f>+'N EERR LOS NA'!L154+'N EERR LOS NA'!L156</f>
        <v>0</v>
      </c>
      <c r="CB110" s="30" t="str">
        <f>IF(AND(CA4=0,CA110&gt;=0), "",CA110/CA4)</f>
        <v/>
      </c>
      <c r="CC110" s="47" t="str">
        <f>IF(AND(CA124=0,CA110&gt;=0),"",CA110/CA124)</f>
        <v/>
      </c>
      <c r="CD110" s="30" t="str">
        <f t="shared" si="96"/>
        <v/>
      </c>
      <c r="CE110" s="130">
        <f>+BU110+CA110</f>
        <v>1267.6399999999999</v>
      </c>
      <c r="CF110" s="30">
        <f>IF(AND(CE4=0,CE110&gt;=0), "",CE110/CE4)</f>
        <v>1.8715853491276725E-2</v>
      </c>
      <c r="CG110" s="47">
        <f>IF(AND(CE124=0,CE110&gt;=0),"",CE110/CE124)</f>
        <v>3.7656319742764573E-2</v>
      </c>
      <c r="CH110" s="129">
        <f>+'N EERR LOS NA'!M154+'N EERR LOS NA'!M156</f>
        <v>0</v>
      </c>
      <c r="CI110" s="30" t="str">
        <f>IF(AND(CH4=0,CH110&gt;=0), "",CH110/CH4)</f>
        <v/>
      </c>
      <c r="CJ110" s="47" t="str">
        <f>IF(AND(CH124=0,CH110&gt;=0),"",CH110/CH124)</f>
        <v/>
      </c>
      <c r="CK110" s="30" t="str">
        <f t="shared" si="46"/>
        <v/>
      </c>
      <c r="CL110" s="130">
        <f>+CE110+CH110</f>
        <v>1267.6399999999999</v>
      </c>
      <c r="CM110" s="30">
        <f>IF(AND(CL4=0,CL110&gt;=0), "",CL110/CL4)</f>
        <v>1.8715853491276725E-2</v>
      </c>
      <c r="CN110" s="47">
        <f>IF(AND(CL124=0,CL110&gt;=0),"",CL110/CL124)</f>
        <v>3.7656319742764573E-2</v>
      </c>
      <c r="CO110" s="129">
        <f>+'N EERR LOS NA'!N154+'N EERR LOS NA'!N156</f>
        <v>0</v>
      </c>
      <c r="CP110" s="30" t="str">
        <f>IF(AND(CO4=0,CO110&gt;=0), "",CO110/CO4)</f>
        <v/>
      </c>
      <c r="CQ110" s="47" t="str">
        <f>IF(AND(CO124=0,CO110&gt;=0),"",CO110/CO124)</f>
        <v/>
      </c>
      <c r="CR110" s="30" t="str">
        <f t="shared" si="47"/>
        <v/>
      </c>
      <c r="CS110" s="130">
        <f>+CL110+CO110</f>
        <v>1267.6399999999999</v>
      </c>
      <c r="CT110" s="30">
        <f>IF(AND(CS4=0,CS110&gt;=0), "",CS110/CS4)</f>
        <v>1.8715853491276725E-2</v>
      </c>
      <c r="CU110" s="47">
        <f>IF(AND(CS124=0,CS110&gt;=0),"",CS110/CS124)</f>
        <v>3.7656319742764573E-2</v>
      </c>
      <c r="CV110" s="131">
        <f>+AZ110*12</f>
        <v>0</v>
      </c>
      <c r="CW110" s="30" t="str">
        <f>IF(AND(CV4=0,CV110&gt;=0), "",CV110/CV4)</f>
        <v/>
      </c>
      <c r="CX110" s="47">
        <f t="shared" si="48"/>
        <v>1</v>
      </c>
    </row>
    <row r="111" spans="1:219" s="3" customFormat="1" x14ac:dyDescent="0.3">
      <c r="A111" s="29" t="s">
        <v>200</v>
      </c>
      <c r="B111" s="129">
        <f>+'N EERR LOS NA'!B155</f>
        <v>0</v>
      </c>
      <c r="C111" s="30" t="str">
        <f>IF(AND(B4=0,B111&gt;=0), "",B111/B4)</f>
        <v/>
      </c>
      <c r="D111" s="47" t="str">
        <f>IF(AND(B124=0,B111&gt;=0),"",B111/B124)</f>
        <v/>
      </c>
      <c r="E111" s="129">
        <f>+'N EERR LOS NA'!C155</f>
        <v>0</v>
      </c>
      <c r="F111" s="30">
        <f>IF(AND(E4=0,E111&gt;=0), "",E111/E4)</f>
        <v>0</v>
      </c>
      <c r="G111" s="47">
        <f>IF(AND(E124=0,E111&gt;=0),"",E111/E124)</f>
        <v>0</v>
      </c>
      <c r="H111" s="129">
        <f>+'N EERR LOS NA'!D155</f>
        <v>0</v>
      </c>
      <c r="I111" s="30">
        <f>IF(AND(H4=0,H111&gt;=0), "",H111/H4)</f>
        <v>0</v>
      </c>
      <c r="J111" s="47">
        <f>IF(AND(H124=0,H111&gt;=0),"",H111/H124)</f>
        <v>0</v>
      </c>
      <c r="K111" s="30" t="str">
        <f>IF(AND(E111=0,H111&gt;0),100%,IF(AND(E111&lt;0,H111&gt;=0),(E111-H111)/E111,IF(AND(E111&gt;0,H111&gt;0),(H111-E111)/E111,IF(AND(E111=0,H111&lt;=0),"",(H111-E111)/E111))))</f>
        <v/>
      </c>
      <c r="L111" s="130">
        <f>+E111+H111</f>
        <v>0</v>
      </c>
      <c r="M111" s="30">
        <f>IF(AND(L4=0,L111&gt;=0), "",L111/L4)</f>
        <v>0</v>
      </c>
      <c r="N111" s="47">
        <f>IF(AND(L124=0,L111&gt;=0),"",L111/L124)</f>
        <v>0</v>
      </c>
      <c r="O111" s="129">
        <f>+'N EERR LOS NA'!E155</f>
        <v>0</v>
      </c>
      <c r="P111" s="30">
        <f>IF(AND(O4=0,O111&gt;=0), "",O111/O4)</f>
        <v>0</v>
      </c>
      <c r="Q111" s="47">
        <f>IF(AND(O124=0,O111&gt;=0),"",O111/O124)</f>
        <v>0</v>
      </c>
      <c r="R111" s="30" t="str">
        <f>IF(AND(H111=0,O111&gt;0),100%,IF(AND(H111&lt;0,O111&gt;=0),(H111-O111)/H111,IF(AND(H111&gt;0,O111&gt;0),(O111-H111)/H111,IF(AND(H111=0,O111&lt;=0),"",(O111-H111)/H111))))</f>
        <v/>
      </c>
      <c r="S111" s="130">
        <f>+L111+O111</f>
        <v>0</v>
      </c>
      <c r="T111" s="30">
        <f>IF(AND(S4=0,S111&gt;=0), "",S111/S4)</f>
        <v>0</v>
      </c>
      <c r="U111" s="47">
        <f>IF(AND(S124=0,S111&gt;=0),"",S111/S124)</f>
        <v>0</v>
      </c>
      <c r="V111" s="131"/>
      <c r="W111" s="30" t="str">
        <f>IF(AND(V4=0,V111&gt;=0), "",V111/V4)</f>
        <v/>
      </c>
      <c r="X111" s="47" t="str">
        <f t="shared" si="91"/>
        <v/>
      </c>
      <c r="Y111" s="129">
        <f>+'N EERR LOS NA'!F155</f>
        <v>0</v>
      </c>
      <c r="Z111" s="30">
        <f>IF(AND(Y4=0,Y111&gt;=0), "",Y111/Y4)</f>
        <v>0</v>
      </c>
      <c r="AA111" s="47">
        <f>IF(AND(Y124=0,Y111&gt;=0),"",Y111/Y124)</f>
        <v>0</v>
      </c>
      <c r="AB111" s="30" t="str">
        <f t="shared" si="92"/>
        <v/>
      </c>
      <c r="AC111" s="130">
        <f>+S111+Y111</f>
        <v>0</v>
      </c>
      <c r="AD111" s="30">
        <f>IF(AND(AC4=0,AC111&gt;=0), "",AC111/AC4)</f>
        <v>0</v>
      </c>
      <c r="AE111" s="47">
        <f>IF(AND(AC124=0,AC111&gt;=0),"",AC111/AC124)</f>
        <v>0</v>
      </c>
      <c r="AF111" s="129">
        <f>+'N EERR LOS NA'!G155</f>
        <v>0</v>
      </c>
      <c r="AG111" s="30">
        <f>IF(AND(AF4=0,AF111&gt;=0), "",AF111/AF4)</f>
        <v>0</v>
      </c>
      <c r="AH111" s="47">
        <f>IF(AND(AF124=0,AF111&gt;=0),"",AF111/AF124)</f>
        <v>0</v>
      </c>
      <c r="AI111" s="30" t="str">
        <f t="shared" si="41"/>
        <v/>
      </c>
      <c r="AJ111" s="130">
        <f t="shared" si="62"/>
        <v>0</v>
      </c>
      <c r="AK111" s="30">
        <f>IF(AND(AJ4=0,AJ111&gt;=0), "",AJ111/AJ4)</f>
        <v>0</v>
      </c>
      <c r="AL111" s="47">
        <f>IF(AND(AJ124=0,AJ111&gt;=0),"",AJ111/AJ124)</f>
        <v>0</v>
      </c>
      <c r="AM111" s="129">
        <f>+'N EERR LOS NA'!H155</f>
        <v>0</v>
      </c>
      <c r="AN111" s="30">
        <f>IF(AND(AM4=0,AM111&gt;=0), "",AM111/AM4)</f>
        <v>0</v>
      </c>
      <c r="AO111" s="47">
        <f>IF(AND(AM124=0,AM111&gt;=0),"",AM111/AM124)</f>
        <v>0</v>
      </c>
      <c r="AP111" s="30" t="str">
        <f t="shared" si="42"/>
        <v/>
      </c>
      <c r="AQ111" s="130">
        <f t="shared" si="63"/>
        <v>0</v>
      </c>
      <c r="AR111" s="30">
        <f>IF(AND(AQ4=0,AQ111&gt;=0), "",AQ111/AQ4)</f>
        <v>0</v>
      </c>
      <c r="AS111" s="47">
        <f>IF(AND(AQ124=0,AQ111&gt;=0),"",AQ111/AQ124)</f>
        <v>0</v>
      </c>
      <c r="AT111" s="131">
        <f>+V111*2</f>
        <v>0</v>
      </c>
      <c r="AU111" s="30" t="str">
        <f>IF(AND(AT4=0,AT111&gt;=0), "",AT111/AT4)</f>
        <v/>
      </c>
      <c r="AV111" s="47" t="str">
        <f t="shared" si="93"/>
        <v/>
      </c>
      <c r="AW111" s="131">
        <f>+AQ111/6</f>
        <v>0</v>
      </c>
      <c r="AX111" s="30">
        <f>IF(AND(AW4=0,AW111&gt;=0), "",AW111/AW4)</f>
        <v>0</v>
      </c>
      <c r="AY111" s="47">
        <f>IF(AND(AW124=0,AW111&gt;=0),"",AW111/AW124)</f>
        <v>0</v>
      </c>
      <c r="AZ111" s="131">
        <f>+AT111/6</f>
        <v>0</v>
      </c>
      <c r="BA111" s="30" t="str">
        <f>IF(AND(AZ4=0,AZ111&gt;=0), "",AZ111/AZ4)</f>
        <v/>
      </c>
      <c r="BB111" s="47" t="str">
        <f t="shared" si="94"/>
        <v/>
      </c>
      <c r="BC111" s="129">
        <f>+'N EERR LOS NA'!I155</f>
        <v>0</v>
      </c>
      <c r="BD111" s="30" t="str">
        <f>IF(AND(BC4=0,BC111&gt;=0), "",BC111/BC4)</f>
        <v/>
      </c>
      <c r="BE111" s="47" t="str">
        <f>IF(AND(BC124=0,BC111&gt;=0),"",BC111/BC124)</f>
        <v/>
      </c>
      <c r="BF111" s="30" t="str">
        <f t="shared" si="95"/>
        <v/>
      </c>
      <c r="BG111" s="130">
        <f>+AQ111+BC111</f>
        <v>0</v>
      </c>
      <c r="BH111" s="30">
        <f>IF(AND(BG4=0,BG111&gt;=0), "",BG111/BG4)</f>
        <v>0</v>
      </c>
      <c r="BI111" s="47">
        <f>IF(AND(BG124=0,BG111&gt;=0),"",BG111/BG124)</f>
        <v>0</v>
      </c>
      <c r="BJ111" s="129">
        <f>+'N EERR LOS NA'!J155</f>
        <v>0</v>
      </c>
      <c r="BK111" s="30" t="str">
        <f>IF(AND(BJ4=0,BJ111&gt;=0), "",BJ111/BJ4)</f>
        <v/>
      </c>
      <c r="BL111" s="47" t="str">
        <f>IF(AND(BJ124=0,BJ111&gt;=0),"",BJ111/BJ124)</f>
        <v/>
      </c>
      <c r="BM111" s="30" t="str">
        <f t="shared" si="43"/>
        <v/>
      </c>
      <c r="BN111" s="130">
        <f>+BG111+BJ111</f>
        <v>0</v>
      </c>
      <c r="BO111" s="30">
        <f>IF(AND(BN4=0,BN111&gt;=0), "",BN111/BN4)</f>
        <v>0</v>
      </c>
      <c r="BP111" s="47">
        <f>IF(AND(BN124=0,BN111&gt;=0),"",BN111/BN124)</f>
        <v>0</v>
      </c>
      <c r="BQ111" s="129">
        <f>+'N EERR LOS NA'!K155</f>
        <v>0</v>
      </c>
      <c r="BR111" s="30" t="str">
        <f>IF(AND(BQ4=0,BQ111&gt;=0), "",BQ111/BQ4)</f>
        <v/>
      </c>
      <c r="BS111" s="47" t="str">
        <f>IF(AND(BQ124=0,BQ111&gt;=0),"",BQ111/BQ124)</f>
        <v/>
      </c>
      <c r="BT111" s="30" t="str">
        <f t="shared" si="44"/>
        <v/>
      </c>
      <c r="BU111" s="130">
        <f>+BN111+BQ111</f>
        <v>0</v>
      </c>
      <c r="BV111" s="30">
        <f>IF(AND(BU4=0,BU111&gt;=0), "",BU111/BU4)</f>
        <v>0</v>
      </c>
      <c r="BW111" s="47">
        <f>IF(AND(BU124=0,BU111&gt;=0),"",BU111/BU124)</f>
        <v>0</v>
      </c>
      <c r="BX111" s="131">
        <f>+AZ111*9</f>
        <v>0</v>
      </c>
      <c r="BY111" s="30" t="str">
        <f>IF(AND(BX4=0,BX111&gt;=0), "",BX111/BX4)</f>
        <v/>
      </c>
      <c r="BZ111" s="47" t="str">
        <f t="shared" si="45"/>
        <v/>
      </c>
      <c r="CA111" s="129">
        <f>+'N EERR LOS NA'!L155</f>
        <v>0</v>
      </c>
      <c r="CB111" s="30" t="str">
        <f>IF(AND(CA4=0,CA111&gt;=0), "",CA111/CA4)</f>
        <v/>
      </c>
      <c r="CC111" s="47" t="str">
        <f>IF(AND(CA124=0,CA111&gt;=0),"",CA111/CA124)</f>
        <v/>
      </c>
      <c r="CD111" s="30" t="str">
        <f t="shared" si="96"/>
        <v/>
      </c>
      <c r="CE111" s="130">
        <f>+BU111+CA111</f>
        <v>0</v>
      </c>
      <c r="CF111" s="30">
        <f>IF(AND(CE4=0,CE111&gt;=0), "",CE111/CE4)</f>
        <v>0</v>
      </c>
      <c r="CG111" s="47">
        <f>IF(AND(CE124=0,CE111&gt;=0),"",CE111/CE124)</f>
        <v>0</v>
      </c>
      <c r="CH111" s="129">
        <f>+'N EERR LOS NA'!M155</f>
        <v>0</v>
      </c>
      <c r="CI111" s="30" t="str">
        <f>IF(AND(CH4=0,CH111&gt;=0), "",CH111/CH4)</f>
        <v/>
      </c>
      <c r="CJ111" s="47" t="str">
        <f>IF(AND(CH124=0,CH111&gt;=0),"",CH111/CH124)</f>
        <v/>
      </c>
      <c r="CK111" s="30" t="str">
        <f t="shared" si="46"/>
        <v/>
      </c>
      <c r="CL111" s="130">
        <f>+CE111+CH111</f>
        <v>0</v>
      </c>
      <c r="CM111" s="30">
        <f>IF(AND(CL4=0,CL111&gt;=0), "",CL111/CL4)</f>
        <v>0</v>
      </c>
      <c r="CN111" s="47">
        <f>IF(AND(CL124=0,CL111&gt;=0),"",CL111/CL124)</f>
        <v>0</v>
      </c>
      <c r="CO111" s="129">
        <f>+'N EERR LOS NA'!N155</f>
        <v>0</v>
      </c>
      <c r="CP111" s="30" t="str">
        <f>IF(AND(CO4=0,CO111&gt;=0), "",CO111/CO4)</f>
        <v/>
      </c>
      <c r="CQ111" s="47" t="str">
        <f>IF(AND(CO124=0,CO111&gt;=0),"",CO111/CO124)</f>
        <v/>
      </c>
      <c r="CR111" s="30" t="str">
        <f t="shared" si="47"/>
        <v/>
      </c>
      <c r="CS111" s="130">
        <f>+CL111+CO111</f>
        <v>0</v>
      </c>
      <c r="CT111" s="30">
        <f>IF(AND(CS4=0,CS111&gt;=0), "",CS111/CS4)</f>
        <v>0</v>
      </c>
      <c r="CU111" s="47">
        <f>IF(AND(CS124=0,CS111&gt;=0),"",CS111/CS124)</f>
        <v>0</v>
      </c>
      <c r="CV111" s="131">
        <f>+AZ111*12</f>
        <v>0</v>
      </c>
      <c r="CW111" s="30" t="str">
        <f>IF(AND(CV4=0,CV111&gt;=0), "",CV111/CV4)</f>
        <v/>
      </c>
      <c r="CX111" s="47" t="str">
        <f t="shared" si="48"/>
        <v/>
      </c>
    </row>
    <row r="112" spans="1:219" s="34" customFormat="1" ht="15.6" x14ac:dyDescent="0.3">
      <c r="A112" s="148" t="s">
        <v>118</v>
      </c>
      <c r="B112" s="149">
        <f>+B109-B110-B111</f>
        <v>0</v>
      </c>
      <c r="C112" s="150" t="str">
        <f>IF(AND(B4=0,B112&lt;=0), "",B112/B4)</f>
        <v/>
      </c>
      <c r="D112" s="151"/>
      <c r="E112" s="149">
        <f>+E109-E110-E111</f>
        <v>-3089.335792840453</v>
      </c>
      <c r="F112" s="150">
        <f>IF(AND(E4=0,E112&lt;=0), "",E112/E4)</f>
        <v>-0.63364150803863217</v>
      </c>
      <c r="G112" s="151"/>
      <c r="H112" s="149">
        <f>+H109-H110-H111</f>
        <v>-1485.3862693103665</v>
      </c>
      <c r="I112" s="150">
        <f>IF(AND(H4=0,H112&lt;=0), "",H112/H4)</f>
        <v>-0.13146788534929507</v>
      </c>
      <c r="J112" s="151"/>
      <c r="K112" s="150">
        <f>IF(AND(E112=0,H112&gt;0),100%,IF(AND(E112&lt;0,H112&gt;=0),(E112-H112)/E112,IF(AND(E112&gt;0,H112&gt;0),(H112-E112)/E112,IF(AND(E112=0,H112&lt;=0),"",(H112-E112)/E112))))</f>
        <v>-0.51918911736537199</v>
      </c>
      <c r="L112" s="152">
        <f>+L109-L110-L111</f>
        <v>-4574.7220621508204</v>
      </c>
      <c r="M112" s="150">
        <f>IF(AND(L4=0,L112&lt;=0), "",L112/L4)</f>
        <v>-0.28284422282501959</v>
      </c>
      <c r="N112" s="151"/>
      <c r="O112" s="149">
        <f>+O109-O110-O111</f>
        <v>-2745.7544302130327</v>
      </c>
      <c r="P112" s="150">
        <f>IF(AND(O4=0,O112&lt;=0), "",O112/O4)</f>
        <v>-0.43945820070002795</v>
      </c>
      <c r="Q112" s="151"/>
      <c r="R112" s="150">
        <f>IF(AND(H112=0,O112&gt;0),100%,IF(AND(H112&lt;0,O112&gt;=0),(H112-O112)/H112,IF(AND(H112&gt;0,O112&gt;0),(O112-H112)/H112,IF(AND(H112=0,O112&lt;=0),"",(O112-H112)/H112))))</f>
        <v>0.84851205840742594</v>
      </c>
      <c r="S112" s="152">
        <f>+S109-S110-S111</f>
        <v>-7320.4764923638486</v>
      </c>
      <c r="T112" s="150">
        <f>IF(AND(S4=0,S112&lt;=0), "",S112/S4)</f>
        <v>-0.32648570136241634</v>
      </c>
      <c r="U112" s="151"/>
      <c r="V112" s="153">
        <f>+V109-V110-V111</f>
        <v>0</v>
      </c>
      <c r="W112" s="150" t="str">
        <f>IF(AND(V4=0,V112&lt;=0), "",V112/V4)</f>
        <v/>
      </c>
      <c r="X112" s="151" t="e">
        <f t="shared" si="91"/>
        <v>#DIV/0!</v>
      </c>
      <c r="Y112" s="149">
        <f>+Y109-Y110-Y111</f>
        <v>520.89082887445511</v>
      </c>
      <c r="Z112" s="150">
        <f>IF(AND(Y4=0,Y112&lt;=0), "",Y112/Y4)</f>
        <v>2.5791347112769751E-2</v>
      </c>
      <c r="AA112" s="151"/>
      <c r="AB112" s="150">
        <f t="shared" si="92"/>
        <v>-1.1897077259141637</v>
      </c>
      <c r="AC112" s="152">
        <f>+AC109-AC110-AC111</f>
        <v>-6799.5856634893971</v>
      </c>
      <c r="AD112" s="150">
        <f>IF(AND(AC4=0,AC112&lt;=0), "",AC112/AC4)</f>
        <v>-0.15954583616411772</v>
      </c>
      <c r="AE112" s="151"/>
      <c r="AF112" s="149">
        <f>+AF109-AF110-AF111</f>
        <v>-1983.0600718827282</v>
      </c>
      <c r="AG112" s="150">
        <f>IF(AND(AF4=0,AF112&lt;=0), "",AF112/AF4)</f>
        <v>-0.14556146582736593</v>
      </c>
      <c r="AH112" s="151"/>
      <c r="AI112" s="150">
        <f t="shared" si="41"/>
        <v>-4.8070550717272935</v>
      </c>
      <c r="AJ112" s="152">
        <f>+AJ109-AJ110-AJ111</f>
        <v>-8782.6457353721235</v>
      </c>
      <c r="AK112" s="150">
        <f>IF(AND(AJ4=0,AJ112&lt;=0), "",AJ112/AJ4)</f>
        <v>-0.15615839059261455</v>
      </c>
      <c r="AL112" s="151"/>
      <c r="AM112" s="149">
        <f>+AM109-AM110-AM111</f>
        <v>-3409.0750460099516</v>
      </c>
      <c r="AN112" s="150">
        <f>IF(AND(AM4=0,AM112&lt;=0), "",AM112/AM4)</f>
        <v>-0.29672753180797118</v>
      </c>
      <c r="AO112" s="151"/>
      <c r="AP112" s="150">
        <f t="shared" si="42"/>
        <v>0.71909822316847771</v>
      </c>
      <c r="AQ112" s="152">
        <f>+AQ109-AQ110-AQ111</f>
        <v>-12191.720781382071</v>
      </c>
      <c r="AR112" s="150">
        <f>IF(AND(AQ4=0,AQ112&lt;=0), "",AQ112/AQ4)</f>
        <v>-0.18000257166932304</v>
      </c>
      <c r="AS112" s="151"/>
      <c r="AT112" s="153">
        <f>+AT109-AT110-AT111</f>
        <v>0</v>
      </c>
      <c r="AU112" s="150" t="str">
        <f>IF(AND(AT4=0,AT112&lt;=0), "",AT112/AT4)</f>
        <v/>
      </c>
      <c r="AV112" s="151" t="e">
        <f t="shared" si="93"/>
        <v>#DIV/0!</v>
      </c>
      <c r="AW112" s="153">
        <f>+AW109-AW110-AW111</f>
        <v>-2031.9534635636792</v>
      </c>
      <c r="AX112" s="150">
        <f>IF(AND(AW4=0,AW112&lt;=0), "",AW112/AW4)</f>
        <v>-0.1800025716693231</v>
      </c>
      <c r="AY112" s="151"/>
      <c r="AZ112" s="153">
        <f>+AZ109-AZ110-AZ111</f>
        <v>0</v>
      </c>
      <c r="BA112" s="150" t="str">
        <f>IF(AND(AZ4=0,AZ112&lt;=0), "",AZ112/AZ4)</f>
        <v/>
      </c>
      <c r="BB112" s="151" t="e">
        <f t="shared" si="94"/>
        <v>#DIV/0!</v>
      </c>
      <c r="BC112" s="149">
        <f>+BC109-BC110-BC111</f>
        <v>0</v>
      </c>
      <c r="BD112" s="150" t="str">
        <f>IF(AND(BC4=0,BC112&lt;=0), "",BC112/BC4)</f>
        <v/>
      </c>
      <c r="BE112" s="151"/>
      <c r="BF112" s="150">
        <f t="shared" si="95"/>
        <v>1</v>
      </c>
      <c r="BG112" s="152">
        <f>+BG109-BG110-BG111</f>
        <v>-12191.720781382071</v>
      </c>
      <c r="BH112" s="150">
        <f>IF(AND(BG4=0,BG112&lt;=0), "",BG112/BG4)</f>
        <v>-0.18000257166932304</v>
      </c>
      <c r="BI112" s="151"/>
      <c r="BJ112" s="149">
        <f>+BJ109-BJ110-BJ111</f>
        <v>0</v>
      </c>
      <c r="BK112" s="150" t="str">
        <f>IF(AND(BJ4=0,BJ112&lt;=0), "",BJ112/BJ4)</f>
        <v/>
      </c>
      <c r="BL112" s="151"/>
      <c r="BM112" s="150" t="str">
        <f t="shared" si="43"/>
        <v/>
      </c>
      <c r="BN112" s="152">
        <f>+BN109-BN110-BN111</f>
        <v>-12191.720781382071</v>
      </c>
      <c r="BO112" s="150">
        <f>IF(AND(BN4=0,BN112&lt;=0), "",BN112/BN4)</f>
        <v>-0.18000257166932304</v>
      </c>
      <c r="BP112" s="151"/>
      <c r="BQ112" s="149">
        <f>+BQ109-BQ110-BQ111</f>
        <v>0</v>
      </c>
      <c r="BR112" s="150" t="str">
        <f>IF(AND(BQ4=0,BQ112&lt;=0), "",BQ112/BQ4)</f>
        <v/>
      </c>
      <c r="BS112" s="151"/>
      <c r="BT112" s="150" t="str">
        <f t="shared" si="44"/>
        <v/>
      </c>
      <c r="BU112" s="152">
        <f>+BU109-BU110-BU111</f>
        <v>-12191.720781382071</v>
      </c>
      <c r="BV112" s="150">
        <f>IF(AND(BU4=0,BU112&lt;=0), "",BU112/BU4)</f>
        <v>-0.18000257166932304</v>
      </c>
      <c r="BW112" s="151"/>
      <c r="BX112" s="153">
        <f>+BX109-BX110-BX111</f>
        <v>0</v>
      </c>
      <c r="BY112" s="150" t="str">
        <f>IF(AND(BX4=0,BX112&lt;=0), "",BX112/BX4)</f>
        <v/>
      </c>
      <c r="BZ112" s="151" t="e">
        <f t="shared" si="45"/>
        <v>#DIV/0!</v>
      </c>
      <c r="CA112" s="149">
        <f>+CA109-CA110-CA111</f>
        <v>0</v>
      </c>
      <c r="CB112" s="150" t="str">
        <f>IF(AND(CA4=0,CA112&lt;=0), "",CA112/CA4)</f>
        <v/>
      </c>
      <c r="CC112" s="151"/>
      <c r="CD112" s="150" t="str">
        <f t="shared" si="96"/>
        <v/>
      </c>
      <c r="CE112" s="152">
        <f>+CE109-CE110-CE111</f>
        <v>-12191.720781382071</v>
      </c>
      <c r="CF112" s="150">
        <f>IF(AND(CE4=0,CE112&lt;=0), "",CE112/CE4)</f>
        <v>-0.18000257166932304</v>
      </c>
      <c r="CG112" s="151"/>
      <c r="CH112" s="149">
        <f>+CH109-CH110-CH111</f>
        <v>0</v>
      </c>
      <c r="CI112" s="150" t="str">
        <f>IF(AND(CH4=0,CH112&lt;=0), "",CH112/CH4)</f>
        <v/>
      </c>
      <c r="CJ112" s="151"/>
      <c r="CK112" s="150" t="str">
        <f t="shared" si="46"/>
        <v/>
      </c>
      <c r="CL112" s="152">
        <f>+CL109-CL110-CL111</f>
        <v>-12191.720781382071</v>
      </c>
      <c r="CM112" s="150">
        <f>IF(AND(CL4=0,CL112&lt;=0), "",CL112/CL4)</f>
        <v>-0.18000257166932304</v>
      </c>
      <c r="CN112" s="151"/>
      <c r="CO112" s="149">
        <f>+CO109-CO110-CO111</f>
        <v>0</v>
      </c>
      <c r="CP112" s="150" t="str">
        <f>IF(AND(CO4=0,CO112&lt;=0), "",CO112/CO4)</f>
        <v/>
      </c>
      <c r="CQ112" s="151"/>
      <c r="CR112" s="150" t="str">
        <f t="shared" si="47"/>
        <v/>
      </c>
      <c r="CS112" s="152">
        <f>+CS109-CS110-CS111</f>
        <v>-12191.720781382071</v>
      </c>
      <c r="CT112" s="150">
        <f>IF(AND(CS4=0,CS112&lt;=0), "",CS112/CS4)</f>
        <v>-0.18000257166932304</v>
      </c>
      <c r="CU112" s="151"/>
      <c r="CV112" s="153">
        <f>+CV109-CV110-CV111</f>
        <v>0</v>
      </c>
      <c r="CW112" s="150" t="str">
        <f>IF(AND(CV4=0,CV112&lt;=0), "",CV112/CV4)</f>
        <v/>
      </c>
      <c r="CX112" s="151" t="e">
        <f t="shared" si="48"/>
        <v>#DIV/0!</v>
      </c>
    </row>
    <row r="113" spans="1:102" s="34" customFormat="1" ht="31.2" x14ac:dyDescent="0.3">
      <c r="A113" s="148" t="s">
        <v>93</v>
      </c>
      <c r="B113" s="149">
        <f>+B36-B38+B66+B63+B64</f>
        <v>0</v>
      </c>
      <c r="C113" s="150" t="str">
        <f>IF(AND(B4=0,B113&lt;=0), "",B113/B4)</f>
        <v/>
      </c>
      <c r="D113" s="151"/>
      <c r="E113" s="149">
        <f>+E36-E38+E66+E63+E64</f>
        <v>-2303.2409927145482</v>
      </c>
      <c r="F113" s="150">
        <f>IF(AND(E4=0,E113&lt;=0), "",E113/E4)</f>
        <v>-0.47240869684100856</v>
      </c>
      <c r="G113" s="151"/>
      <c r="H113" s="149">
        <f>+H36-H38+H66+H63+H64</f>
        <v>-674.17514839370574</v>
      </c>
      <c r="I113" s="150">
        <f>IF(AND(H4=0,H113&lt;=0), "",H113/H4)</f>
        <v>-5.9669584232468924E-2</v>
      </c>
      <c r="J113" s="151"/>
      <c r="K113" s="150">
        <f>IF(AND(E113=0,H113&gt;0),100%,IF(AND(E113&lt;0,H113=0),(E113-H113)/E113,IF(AND(E113&gt;0,H113&gt;0),(H113-E113)/E113,IF(AND(E113=0,H113=0),"",(H113-E113)/E113))))</f>
        <v>-0.70729283191545755</v>
      </c>
      <c r="L113" s="152">
        <f>+L36-L38+L66+L63+L64</f>
        <v>-2977.4161411082546</v>
      </c>
      <c r="M113" s="150">
        <f>IF(AND(L4=0,L113&lt;=0), "",L113/L4)</f>
        <v>-0.18408658340710121</v>
      </c>
      <c r="N113" s="151"/>
      <c r="O113" s="149">
        <f>+O36-O38+O66+O63+O64</f>
        <v>-1939.002085766748</v>
      </c>
      <c r="P113" s="150">
        <f>IF(AND(O4=0,O113&lt;=0), "",O113/O4)</f>
        <v>-0.3103374279900713</v>
      </c>
      <c r="Q113" s="151"/>
      <c r="R113" s="150">
        <f>IF(AND(H113=0,O113&gt;0),100%,IF(AND(H113&lt;0,O113=0),(H113-O113)/H113,IF(AND(H113&gt;0,O113&gt;0),(O113-H113)/H113,IF(AND(H113=0,O113=0),"",(O113-H113)/H113))))</f>
        <v>1.87611029624368</v>
      </c>
      <c r="S113" s="152">
        <f>+S36-S38+S66+S63+S64</f>
        <v>-4916.4182268749983</v>
      </c>
      <c r="T113" s="150">
        <f>IF(AND(S4=0,S113&lt;=0), "",S113/S4)</f>
        <v>-0.2192671822205301</v>
      </c>
      <c r="U113" s="151"/>
      <c r="V113" s="153">
        <f>+V36-V38+V66+V63+V64</f>
        <v>0</v>
      </c>
      <c r="W113" s="150" t="str">
        <f>IF(AND(V4=0,V113&lt;=0), "",V113/V4)</f>
        <v/>
      </c>
      <c r="X113" s="151" t="e">
        <f t="shared" si="91"/>
        <v>#DIV/0!</v>
      </c>
      <c r="Y113" s="149">
        <f>+Y36-Y38+Y66+Y63+Y64</f>
        <v>1324.9993635572109</v>
      </c>
      <c r="Z113" s="150">
        <f>IF(AND(Y4=0,Y113&lt;=0), "",Y113/Y4)</f>
        <v>6.5605913207466962E-2</v>
      </c>
      <c r="AA113" s="151"/>
      <c r="AB113" s="150">
        <f t="shared" si="92"/>
        <v>-1.6833408655325197</v>
      </c>
      <c r="AC113" s="152">
        <f>+AC36-AC38+AC66+AC63+AC64</f>
        <v>-3591.4188633177905</v>
      </c>
      <c r="AD113" s="150">
        <f>IF(AND(AC4=0,AC113&lt;=0), "",AC113/AC4)</f>
        <v>-8.4269241380448057E-2</v>
      </c>
      <c r="AE113" s="151"/>
      <c r="AF113" s="149">
        <f>+AF36-AF38+AF66+AF63+AF64</f>
        <v>-1115.4548579563084</v>
      </c>
      <c r="AG113" s="150">
        <f>IF(AND(AF4=0,AF113&lt;=0), "",AF113/AF4)</f>
        <v>-8.1877118343784777E-2</v>
      </c>
      <c r="AH113" s="151"/>
      <c r="AI113" s="150">
        <f t="shared" si="41"/>
        <v>-1.8418531273567251</v>
      </c>
      <c r="AJ113" s="152">
        <f>+AJ36-AJ38+AJ66+AJ63+AJ64</f>
        <v>-4706.8737212740971</v>
      </c>
      <c r="AK113" s="150">
        <f>IF(AND(AJ4=0,AJ113&lt;=0), "",AJ113/AJ4)</f>
        <v>-8.368979544245396E-2</v>
      </c>
      <c r="AL113" s="151"/>
      <c r="AM113" s="149">
        <f>+AM36-AM38+AM66+AM63+AM64</f>
        <v>-2576.6465554286051</v>
      </c>
      <c r="AN113" s="150">
        <f>IF(AND(AM4=0,AM113&lt;=0), "",AM113/AM4)</f>
        <v>-0.22427255558034698</v>
      </c>
      <c r="AO113" s="151"/>
      <c r="AP113" s="150">
        <f t="shared" si="42"/>
        <v>1.3099514400335603</v>
      </c>
      <c r="AQ113" s="152">
        <f>+AQ36-AQ38+AQ66+AQ63+AQ64</f>
        <v>-7283.5202767026985</v>
      </c>
      <c r="AR113" s="150">
        <f>IF(AND(AQ4=0,AQ113&lt;=0), "",AQ113/AQ4)</f>
        <v>-0.10753628664250972</v>
      </c>
      <c r="AS113" s="151"/>
      <c r="AT113" s="153">
        <f>+AT36-AT38+AT66+AT63+AT64</f>
        <v>0</v>
      </c>
      <c r="AU113" s="150" t="str">
        <f>IF(AND(AT4=0,AT113&lt;=0), "",AT113/AT4)</f>
        <v/>
      </c>
      <c r="AV113" s="151" t="e">
        <f t="shared" si="93"/>
        <v>#DIV/0!</v>
      </c>
      <c r="AW113" s="153">
        <f>+AW36-AW38+AW66+AW63+AW64</f>
        <v>-1213.920046117117</v>
      </c>
      <c r="AX113" s="150">
        <f>IF(AND(AW4=0,AW113&lt;=0), "",AW113/AW4)</f>
        <v>-0.10753628664250976</v>
      </c>
      <c r="AY113" s="151"/>
      <c r="AZ113" s="153">
        <f>+AZ36-AZ38+AZ66+AZ63+AZ64</f>
        <v>0</v>
      </c>
      <c r="BA113" s="150" t="str">
        <f>IF(AND(AZ4=0,AZ113&lt;=0), "",AZ113/AZ4)</f>
        <v/>
      </c>
      <c r="BB113" s="151" t="e">
        <f t="shared" si="94"/>
        <v>#DIV/0!</v>
      </c>
      <c r="BC113" s="149">
        <f>+BC36-BC38+BC66+BC63+BC64</f>
        <v>0</v>
      </c>
      <c r="BD113" s="150" t="str">
        <f>IF(AND(BC4=0,BC113&lt;=0), "",BC113/BC4)</f>
        <v/>
      </c>
      <c r="BE113" s="151"/>
      <c r="BF113" s="150">
        <f t="shared" si="95"/>
        <v>1</v>
      </c>
      <c r="BG113" s="152">
        <f>+BG36-BG38+BG66+BG63+BG64</f>
        <v>-7283.5202767026985</v>
      </c>
      <c r="BH113" s="150">
        <f>IF(AND(BG4=0,BG113&lt;=0), "",BG113/BG4)</f>
        <v>-0.10753628664250972</v>
      </c>
      <c r="BI113" s="151"/>
      <c r="BJ113" s="149">
        <f>+BJ36-BJ38+BJ66+BJ63+BJ64</f>
        <v>0</v>
      </c>
      <c r="BK113" s="150" t="str">
        <f>IF(AND(BJ4=0,BJ113&lt;=0), "",BJ113/BJ4)</f>
        <v/>
      </c>
      <c r="BL113" s="151"/>
      <c r="BM113" s="150" t="str">
        <f t="shared" si="43"/>
        <v/>
      </c>
      <c r="BN113" s="152">
        <f>+BN36-BN38+BN66+BN63+BN64</f>
        <v>-7283.5202767026985</v>
      </c>
      <c r="BO113" s="150">
        <f>IF(AND(BN4=0,BN113&lt;=0), "",BN113/BN4)</f>
        <v>-0.10753628664250972</v>
      </c>
      <c r="BP113" s="151"/>
      <c r="BQ113" s="149">
        <f>+BQ36-BQ38+BQ66+BQ63+BQ64</f>
        <v>0</v>
      </c>
      <c r="BR113" s="150" t="str">
        <f>IF(AND(BQ4=0,BQ113&lt;=0), "",BQ113/BQ4)</f>
        <v/>
      </c>
      <c r="BS113" s="151"/>
      <c r="BT113" s="150" t="str">
        <f t="shared" si="44"/>
        <v/>
      </c>
      <c r="BU113" s="152">
        <f>+BU36-BU38+BU66+BU63+BU64</f>
        <v>-7283.5202767026985</v>
      </c>
      <c r="BV113" s="150">
        <f>IF(AND(BU4=0,BU113&lt;=0), "",BU113/BU4)</f>
        <v>-0.10753628664250972</v>
      </c>
      <c r="BW113" s="151"/>
      <c r="BX113" s="153">
        <f>+BX36-BX38+BX66+BX63+BX64</f>
        <v>0</v>
      </c>
      <c r="BY113" s="150" t="str">
        <f>IF(AND(BX4=0,BX113&lt;=0), "",BX113/BX4)</f>
        <v/>
      </c>
      <c r="BZ113" s="151" t="e">
        <f t="shared" si="45"/>
        <v>#DIV/0!</v>
      </c>
      <c r="CA113" s="149">
        <f>+CA36-CA38+CA66+CA63+CA64</f>
        <v>0</v>
      </c>
      <c r="CB113" s="150" t="str">
        <f>IF(AND(CA4=0,CA113&lt;=0), "",CA113/CA4)</f>
        <v/>
      </c>
      <c r="CC113" s="151"/>
      <c r="CD113" s="150" t="str">
        <f t="shared" si="96"/>
        <v/>
      </c>
      <c r="CE113" s="152">
        <f>+CE36-CE38+CE66+CE63+CE64</f>
        <v>-7283.5202767026985</v>
      </c>
      <c r="CF113" s="150">
        <f>IF(AND(CE4=0,CE113&lt;=0), "",CE113/CE4)</f>
        <v>-0.10753628664250972</v>
      </c>
      <c r="CG113" s="151"/>
      <c r="CH113" s="149">
        <f>+CH36-CH38+CH66+CH63+CH64</f>
        <v>0</v>
      </c>
      <c r="CI113" s="150" t="str">
        <f>IF(AND(CH4=0,CH113&lt;=0), "",CH113/CH4)</f>
        <v/>
      </c>
      <c r="CJ113" s="151"/>
      <c r="CK113" s="150" t="str">
        <f t="shared" si="46"/>
        <v/>
      </c>
      <c r="CL113" s="152">
        <f>+CL36-CL38+CL66+CL63+CL64</f>
        <v>-7283.5202767026985</v>
      </c>
      <c r="CM113" s="150">
        <f>IF(AND(CL4=0,CL113&lt;=0), "",CL113/CL4)</f>
        <v>-0.10753628664250972</v>
      </c>
      <c r="CN113" s="151"/>
      <c r="CO113" s="149">
        <f>+CO36-CO38+CO66+CO63+CO64</f>
        <v>0</v>
      </c>
      <c r="CP113" s="150" t="str">
        <f>IF(AND(CO4=0,CO113&lt;=0), "",CO113/CO4)</f>
        <v/>
      </c>
      <c r="CQ113" s="151"/>
      <c r="CR113" s="150" t="str">
        <f t="shared" si="47"/>
        <v/>
      </c>
      <c r="CS113" s="152">
        <f>+CS36-CS38+CS66+CS63+CS64</f>
        <v>-7283.5202767026985</v>
      </c>
      <c r="CT113" s="150">
        <f>IF(AND(CS4=0,CS113&lt;=0), "",CS113/CS4)</f>
        <v>-0.10753628664250972</v>
      </c>
      <c r="CU113" s="151"/>
      <c r="CV113" s="153">
        <f>+CV36-CV38+CV66+CV63+CV64</f>
        <v>0</v>
      </c>
      <c r="CW113" s="150" t="str">
        <f>IF(AND(CV4=0,CV113&lt;=0), "",CV113/CV4)</f>
        <v/>
      </c>
      <c r="CX113" s="151" t="e">
        <f t="shared" si="48"/>
        <v>#DIV/0!</v>
      </c>
    </row>
    <row r="114" spans="1:102" s="34" customFormat="1" ht="16.2" thickBot="1" x14ac:dyDescent="0.35">
      <c r="A114" s="160" t="s">
        <v>94</v>
      </c>
      <c r="B114" s="161">
        <f>+B36-B38+B66+B63</f>
        <v>0</v>
      </c>
      <c r="C114" s="162" t="str">
        <f>IF(AND(B4=0,B114&lt;=0), "",B114/B4)</f>
        <v/>
      </c>
      <c r="D114" s="163"/>
      <c r="E114" s="161">
        <f>+E36-E38+E66+E63</f>
        <v>-2303.2409927145482</v>
      </c>
      <c r="F114" s="162">
        <f>IF(AND(E4=0,E114&lt;=0), "",E114/E4)</f>
        <v>-0.47240869684100856</v>
      </c>
      <c r="G114" s="163"/>
      <c r="H114" s="161">
        <f>+H36-H38+H66+H63</f>
        <v>-674.17514839370574</v>
      </c>
      <c r="I114" s="162">
        <f>IF(AND(H4=0,H114&lt;=0), "",H114/H4)</f>
        <v>-5.9669584232468924E-2</v>
      </c>
      <c r="J114" s="163"/>
      <c r="K114" s="162">
        <f>IF(AND(E114=0,H114&gt;0),100%,IF(AND(E114&lt;0,H114=0),(E114-H114)/E114,IF(AND(E114&gt;0,H114&gt;0),(H114-E114)/E114,IF(AND(E114=0,H114=0),"",(H114-E114)/E114))))</f>
        <v>-0.70729283191545755</v>
      </c>
      <c r="L114" s="164">
        <f>+L36-L38+L66+L63</f>
        <v>-2977.4161411082546</v>
      </c>
      <c r="M114" s="162">
        <f>IF(AND(L4=0,L114&lt;=0), "",L114/L4)</f>
        <v>-0.18408658340710121</v>
      </c>
      <c r="N114" s="163"/>
      <c r="O114" s="161">
        <f>+O36-O38+O66+O63</f>
        <v>-1939.002085766748</v>
      </c>
      <c r="P114" s="162">
        <f>IF(AND(O4=0,O114&lt;=0), "",O114/O4)</f>
        <v>-0.3103374279900713</v>
      </c>
      <c r="Q114" s="163"/>
      <c r="R114" s="162">
        <f>IF(AND(H114=0,O114&gt;0),100%,IF(AND(H114&lt;0,O114=0),(H114-O114)/H114,IF(AND(H114&gt;0,O114&gt;0),(O114-H114)/H114,IF(AND(H114=0,O114=0),"",(O114-H114)/H114))))</f>
        <v>1.87611029624368</v>
      </c>
      <c r="S114" s="164">
        <f>+S36-S38+S66+S63</f>
        <v>-4916.4182268749983</v>
      </c>
      <c r="T114" s="162">
        <f>IF(AND(S4=0,S114&lt;=0), "",S114/S4)</f>
        <v>-0.2192671822205301</v>
      </c>
      <c r="U114" s="163"/>
      <c r="V114" s="165">
        <f>+V36-V38+V66+V63</f>
        <v>0</v>
      </c>
      <c r="W114" s="162" t="str">
        <f>IF(AND(V4=0,V114&lt;=0), "",V114/V4)</f>
        <v/>
      </c>
      <c r="X114" s="163" t="e">
        <f t="shared" si="91"/>
        <v>#DIV/0!</v>
      </c>
      <c r="Y114" s="161">
        <f>+Y36-Y38+Y66+Y63</f>
        <v>1324.9993635572109</v>
      </c>
      <c r="Z114" s="162">
        <f>IF(AND(Y4=0,Y114&lt;=0), "",Y114/Y4)</f>
        <v>6.5605913207466962E-2</v>
      </c>
      <c r="AA114" s="163"/>
      <c r="AB114" s="162">
        <f t="shared" si="92"/>
        <v>-1.6833408655325197</v>
      </c>
      <c r="AC114" s="164">
        <f>+AC36-AC38+AC66+AC63</f>
        <v>-3591.4188633177905</v>
      </c>
      <c r="AD114" s="162">
        <f>IF(AND(AC4=0,AC114&lt;=0), "",AC114/AC4)</f>
        <v>-8.4269241380448057E-2</v>
      </c>
      <c r="AE114" s="163"/>
      <c r="AF114" s="161">
        <f>+AF36-AF38+AF66+AF63</f>
        <v>-1115.4548579563084</v>
      </c>
      <c r="AG114" s="162">
        <f>IF(AND(AF4=0,AF114&lt;=0), "",AF114/AF4)</f>
        <v>-8.1877118343784777E-2</v>
      </c>
      <c r="AH114" s="163"/>
      <c r="AI114" s="162">
        <f t="shared" si="41"/>
        <v>-1.8418531273567251</v>
      </c>
      <c r="AJ114" s="164">
        <f>+AJ36-AJ38+AJ66+AJ63</f>
        <v>-4706.8737212740971</v>
      </c>
      <c r="AK114" s="162">
        <f>IF(AND(AJ4=0,AJ114&lt;=0), "",AJ114/AJ4)</f>
        <v>-8.368979544245396E-2</v>
      </c>
      <c r="AL114" s="163"/>
      <c r="AM114" s="161">
        <f>+AM36-AM38+AM66+AM63</f>
        <v>-2576.6465554286051</v>
      </c>
      <c r="AN114" s="162">
        <f>IF(AND(AM4=0,AM114&lt;=0), "",AM114/AM4)</f>
        <v>-0.22427255558034698</v>
      </c>
      <c r="AO114" s="163"/>
      <c r="AP114" s="162">
        <f t="shared" si="42"/>
        <v>1.3099514400335603</v>
      </c>
      <c r="AQ114" s="164">
        <f>+AQ36-AQ38+AQ66+AQ63</f>
        <v>-7283.5202767026985</v>
      </c>
      <c r="AR114" s="162">
        <f>IF(AND(AQ4=0,AQ114&lt;=0), "",AQ114/AQ4)</f>
        <v>-0.10753628664250972</v>
      </c>
      <c r="AS114" s="163"/>
      <c r="AT114" s="165">
        <f>+AT36-AT38+AT66+AT63</f>
        <v>0</v>
      </c>
      <c r="AU114" s="162" t="str">
        <f>IF(AND(AT4=0,AT114&lt;=0), "",AT114/AT4)</f>
        <v/>
      </c>
      <c r="AV114" s="163" t="e">
        <f t="shared" si="93"/>
        <v>#DIV/0!</v>
      </c>
      <c r="AW114" s="165">
        <f>+AW36-AW38+AW66+AW63</f>
        <v>-1213.920046117117</v>
      </c>
      <c r="AX114" s="162">
        <f>IF(AND(AW4=0,AW114&lt;=0), "",AW114/AW4)</f>
        <v>-0.10753628664250976</v>
      </c>
      <c r="AY114" s="163"/>
      <c r="AZ114" s="165">
        <f>+AZ36-AZ38+AZ66+AZ63</f>
        <v>0</v>
      </c>
      <c r="BA114" s="162" t="str">
        <f>IF(AND(AZ4=0,AZ114&lt;=0), "",AZ114/AZ4)</f>
        <v/>
      </c>
      <c r="BB114" s="163" t="e">
        <f t="shared" si="94"/>
        <v>#DIV/0!</v>
      </c>
      <c r="BC114" s="161">
        <f>+BC36-BC38+BC66+BC63</f>
        <v>0</v>
      </c>
      <c r="BD114" s="162" t="str">
        <f>IF(AND(BC4=0,BC114&lt;=0), "",BC114/BC4)</f>
        <v/>
      </c>
      <c r="BE114" s="163"/>
      <c r="BF114" s="162">
        <f t="shared" si="95"/>
        <v>1</v>
      </c>
      <c r="BG114" s="164">
        <f>+BG36-BG38+BG66+BG63</f>
        <v>-7283.5202767026985</v>
      </c>
      <c r="BH114" s="162">
        <f>IF(AND(BG4=0,BG114&lt;=0), "",BG114/BG4)</f>
        <v>-0.10753628664250972</v>
      </c>
      <c r="BI114" s="163"/>
      <c r="BJ114" s="161">
        <f>+BJ36-BJ38+BJ66+BJ63</f>
        <v>0</v>
      </c>
      <c r="BK114" s="162" t="str">
        <f>IF(AND(BJ4=0,BJ114&lt;=0), "",BJ114/BJ4)</f>
        <v/>
      </c>
      <c r="BL114" s="163"/>
      <c r="BM114" s="162" t="str">
        <f t="shared" si="43"/>
        <v/>
      </c>
      <c r="BN114" s="164">
        <f>+BN36-BN38+BN66+BN63</f>
        <v>-7283.5202767026985</v>
      </c>
      <c r="BO114" s="162">
        <f>IF(AND(BN4=0,BN114&lt;=0), "",BN114/BN4)</f>
        <v>-0.10753628664250972</v>
      </c>
      <c r="BP114" s="163"/>
      <c r="BQ114" s="161">
        <f>+BQ36-BQ38+BQ66+BQ63</f>
        <v>0</v>
      </c>
      <c r="BR114" s="162" t="str">
        <f>IF(AND(BQ4=0,BQ114&lt;=0), "",BQ114/BQ4)</f>
        <v/>
      </c>
      <c r="BS114" s="163"/>
      <c r="BT114" s="162" t="str">
        <f t="shared" si="44"/>
        <v/>
      </c>
      <c r="BU114" s="164">
        <f>+BU36-BU38+BU66+BU63</f>
        <v>-7283.5202767026985</v>
      </c>
      <c r="BV114" s="162">
        <f>IF(AND(BU4=0,BU114&lt;=0), "",BU114/BU4)</f>
        <v>-0.10753628664250972</v>
      </c>
      <c r="BW114" s="163"/>
      <c r="BX114" s="165">
        <f>+BX36-BX38+BX66+BX63</f>
        <v>0</v>
      </c>
      <c r="BY114" s="162" t="str">
        <f>IF(AND(BX4=0,BX114&lt;=0), "",BX114/BX4)</f>
        <v/>
      </c>
      <c r="BZ114" s="163" t="e">
        <f t="shared" si="45"/>
        <v>#DIV/0!</v>
      </c>
      <c r="CA114" s="161">
        <f>+CA36-CA38+CA66+CA63</f>
        <v>0</v>
      </c>
      <c r="CB114" s="162" t="str">
        <f>IF(AND(CA4=0,CA114&lt;=0), "",CA114/CA4)</f>
        <v/>
      </c>
      <c r="CC114" s="163"/>
      <c r="CD114" s="162" t="str">
        <f t="shared" si="96"/>
        <v/>
      </c>
      <c r="CE114" s="164">
        <f>+CE36-CE38+CE66+CE63</f>
        <v>-7283.5202767026985</v>
      </c>
      <c r="CF114" s="162">
        <f>IF(AND(CE4=0,CE114&lt;=0), "",CE114/CE4)</f>
        <v>-0.10753628664250972</v>
      </c>
      <c r="CG114" s="163"/>
      <c r="CH114" s="161">
        <f>+CH36-CH38+CH66+CH63</f>
        <v>0</v>
      </c>
      <c r="CI114" s="162" t="str">
        <f>IF(AND(CH4=0,CH114&lt;=0), "",CH114/CH4)</f>
        <v/>
      </c>
      <c r="CJ114" s="163"/>
      <c r="CK114" s="162" t="str">
        <f t="shared" si="46"/>
        <v/>
      </c>
      <c r="CL114" s="164">
        <f>+CL36-CL38+CL66+CL63</f>
        <v>-7283.5202767026985</v>
      </c>
      <c r="CM114" s="162">
        <f>IF(AND(CL4=0,CL114&lt;=0), "",CL114/CL4)</f>
        <v>-0.10753628664250972</v>
      </c>
      <c r="CN114" s="163"/>
      <c r="CO114" s="161">
        <f>+CO36-CO38+CO66+CO63</f>
        <v>0</v>
      </c>
      <c r="CP114" s="162" t="str">
        <f>IF(AND(CO4=0,CO114&lt;=0), "",CO114/CO4)</f>
        <v/>
      </c>
      <c r="CQ114" s="163"/>
      <c r="CR114" s="162" t="str">
        <f t="shared" si="47"/>
        <v/>
      </c>
      <c r="CS114" s="164">
        <f>+CS36-CS38+CS66+CS63</f>
        <v>-7283.5202767026985</v>
      </c>
      <c r="CT114" s="162">
        <f>IF(AND(CS4=0,CS114&lt;=0), "",CS114/CS4)</f>
        <v>-0.10753628664250972</v>
      </c>
      <c r="CU114" s="163"/>
      <c r="CV114" s="165">
        <f>+CV36-CV38+CV66+CV63</f>
        <v>0</v>
      </c>
      <c r="CW114" s="162" t="str">
        <f>IF(AND(CV4=0,CV114&lt;=0), "",CV114/CV4)</f>
        <v/>
      </c>
      <c r="CX114" s="163" t="e">
        <f t="shared" si="48"/>
        <v>#DIV/0!</v>
      </c>
    </row>
    <row r="115" spans="1:102" s="3" customFormat="1" ht="16.2" thickTop="1" x14ac:dyDescent="0.3">
      <c r="A115" s="10"/>
      <c r="B115" s="137"/>
      <c r="C115" s="7"/>
      <c r="D115" s="48"/>
      <c r="E115" s="137"/>
      <c r="F115" s="7"/>
      <c r="G115" s="48"/>
      <c r="H115" s="137"/>
      <c r="I115" s="7"/>
      <c r="J115" s="48"/>
      <c r="K115" s="35"/>
      <c r="L115" s="138"/>
      <c r="M115" s="7"/>
      <c r="N115" s="48"/>
      <c r="O115" s="137"/>
      <c r="P115" s="7"/>
      <c r="Q115" s="48"/>
      <c r="R115" s="35"/>
      <c r="S115" s="138"/>
      <c r="T115" s="7"/>
      <c r="U115" s="48"/>
      <c r="V115" s="139"/>
      <c r="W115" s="7"/>
      <c r="X115" s="94"/>
      <c r="Y115" s="137"/>
      <c r="Z115" s="7"/>
      <c r="AA115" s="48"/>
      <c r="AB115" s="35"/>
      <c r="AC115" s="138"/>
      <c r="AD115" s="7"/>
      <c r="AE115" s="48"/>
      <c r="AF115" s="137"/>
      <c r="AG115" s="7"/>
      <c r="AH115" s="48"/>
      <c r="AI115" s="35" t="str">
        <f t="shared" si="41"/>
        <v/>
      </c>
      <c r="AJ115" s="138"/>
      <c r="AK115" s="7"/>
      <c r="AL115" s="48"/>
      <c r="AM115" s="137"/>
      <c r="AN115" s="7"/>
      <c r="AO115" s="48"/>
      <c r="AP115" s="35" t="str">
        <f t="shared" si="42"/>
        <v/>
      </c>
      <c r="AQ115" s="138"/>
      <c r="AR115" s="7"/>
      <c r="AS115" s="48"/>
      <c r="AT115" s="139"/>
      <c r="AU115" s="7"/>
      <c r="AV115" s="94"/>
      <c r="AW115" s="139"/>
      <c r="AX115" s="7"/>
      <c r="AY115" s="48"/>
      <c r="AZ115" s="139"/>
      <c r="BA115" s="7"/>
      <c r="BB115" s="94"/>
      <c r="BC115" s="137"/>
      <c r="BD115" s="7"/>
      <c r="BE115" s="48"/>
      <c r="BF115" s="35"/>
      <c r="BG115" s="138"/>
      <c r="BH115" s="7"/>
      <c r="BI115" s="48"/>
      <c r="BJ115" s="137"/>
      <c r="BK115" s="7"/>
      <c r="BL115" s="48"/>
      <c r="BM115" s="35" t="str">
        <f t="shared" si="43"/>
        <v/>
      </c>
      <c r="BN115" s="138"/>
      <c r="BO115" s="7"/>
      <c r="BP115" s="48"/>
      <c r="BQ115" s="137"/>
      <c r="BR115" s="7"/>
      <c r="BS115" s="48"/>
      <c r="BT115" s="35" t="str">
        <f t="shared" si="44"/>
        <v/>
      </c>
      <c r="BU115" s="138"/>
      <c r="BV115" s="7"/>
      <c r="BW115" s="48"/>
      <c r="BX115" s="139"/>
      <c r="BY115" s="7"/>
      <c r="BZ115" s="94" t="str">
        <f t="shared" si="45"/>
        <v/>
      </c>
      <c r="CA115" s="137"/>
      <c r="CB115" s="7"/>
      <c r="CC115" s="48"/>
      <c r="CD115" s="35"/>
      <c r="CE115" s="138"/>
      <c r="CF115" s="7"/>
      <c r="CG115" s="48"/>
      <c r="CH115" s="137"/>
      <c r="CI115" s="7"/>
      <c r="CJ115" s="48"/>
      <c r="CK115" s="35" t="str">
        <f t="shared" si="46"/>
        <v/>
      </c>
      <c r="CL115" s="138"/>
      <c r="CM115" s="7"/>
      <c r="CN115" s="48"/>
      <c r="CO115" s="137"/>
      <c r="CP115" s="7"/>
      <c r="CQ115" s="48"/>
      <c r="CR115" s="35" t="str">
        <f t="shared" si="47"/>
        <v/>
      </c>
      <c r="CS115" s="138"/>
      <c r="CT115" s="7"/>
      <c r="CU115" s="48"/>
      <c r="CV115" s="139"/>
      <c r="CW115" s="7"/>
      <c r="CX115" s="94" t="str">
        <f t="shared" si="48"/>
        <v/>
      </c>
    </row>
    <row r="116" spans="1:102" s="28" customFormat="1" ht="18" customHeight="1" x14ac:dyDescent="0.3">
      <c r="A116" s="19" t="s">
        <v>102</v>
      </c>
      <c r="B116" s="123">
        <f>SUM(B117:B123)</f>
        <v>0</v>
      </c>
      <c r="C116" s="36" t="str">
        <f>IF(AND(B4=0,B116&gt;=0), "",B116/B4)</f>
        <v/>
      </c>
      <c r="D116" s="42" t="str">
        <f>IF(AND(B124=0,B116&gt;=0),"",B116/B124)</f>
        <v/>
      </c>
      <c r="E116" s="123">
        <f>SUM(E117:E123)</f>
        <v>5.5959006832194645E-2</v>
      </c>
      <c r="F116" s="36">
        <f>IF(AND(E4=0,E116&gt;=0), "",E116/E4)</f>
        <v>1.147753169457003E-5</v>
      </c>
      <c r="G116" s="42">
        <f>IF(AND(E124=0,E116&gt;=0),"",E116/E124)</f>
        <v>1.1503552276381653E-5</v>
      </c>
      <c r="H116" s="123">
        <f>SUM(H117:H123)</f>
        <v>2.5589580812753545</v>
      </c>
      <c r="I116" s="36">
        <f>IF(AND(H4=0,H116&gt;=0), "",H116/H4)</f>
        <v>2.2648708594765282E-4</v>
      </c>
      <c r="J116" s="42">
        <f>IF(AND(H124=0,H116&gt;=0),"",H116/H124)</f>
        <v>5.1823035993875399E-4</v>
      </c>
      <c r="K116" s="36">
        <f t="shared" ref="K116:K139" si="97">IF(AND(E116=0,H116&gt;0),100%,IF(AND(E116&lt;0,H116=0),(E116-H116)/E116,IF(AND(E116&gt;0,H116&gt;0),(H116-E116)/E116,IF(AND(E116=0,H116=0),"",(H116-E116)/E116))))</f>
        <v>44.729154717648079</v>
      </c>
      <c r="L116" s="124">
        <f>SUM(L117:L123)</f>
        <v>2.6149170881075494</v>
      </c>
      <c r="M116" s="36">
        <f>IF(AND(L4=0,L116&gt;=0), "",L116/L4)</f>
        <v>1.616741260975997E-4</v>
      </c>
      <c r="N116" s="42">
        <f>IF(AND(L124=0,L116&gt;=0),"",L116/L124)</f>
        <v>2.6676360936224696E-4</v>
      </c>
      <c r="O116" s="123">
        <f>SUM(O117:O123)</f>
        <v>9.16497487952425E-2</v>
      </c>
      <c r="P116" s="36">
        <f>IF(AND(O4=0,O116&gt;=0), "",O116/O4)</f>
        <v>1.4668549108756948E-5</v>
      </c>
      <c r="Q116" s="42">
        <f>IF(AND(O124=0,O116&gt;=0),"",O116/O124)</f>
        <v>1.7795754443597481E-5</v>
      </c>
      <c r="R116" s="36">
        <f t="shared" ref="R116:R139" si="98">IF(AND(H116=0,O116&gt;0),100%,IF(AND(H116&lt;0,O116=0),(H116-O116)/H116,IF(AND(H116&gt;0,O116&gt;0),(O116-H116)/H116,IF(AND(H116=0,O116=0),"",(O116-H116)/H116))))</f>
        <v>-0.96418474008391519</v>
      </c>
      <c r="S116" s="124">
        <f>SUM(S117:S123)</f>
        <v>2.706566836902792</v>
      </c>
      <c r="T116" s="36">
        <f>IF(AND(S4=0,S116&gt;=0), "",S116/S4)</f>
        <v>1.2071008942549372E-4</v>
      </c>
      <c r="U116" s="42">
        <f>IF(AND(S124=0,S116&gt;=0),"",S116/S124)</f>
        <v>1.8101139934312236E-4</v>
      </c>
      <c r="V116" s="125">
        <f>SUM(V117:V123)</f>
        <v>0</v>
      </c>
      <c r="W116" s="36" t="str">
        <f>IF(AND(V4=0,V116&gt;=0), "",V116/V4)</f>
        <v/>
      </c>
      <c r="X116" s="42">
        <f t="shared" ref="X116:X139" si="99">IF(AND(V116=0,S116&gt;0),100%,IF(AND(V116&lt;0,S116=0),(V116-S116)/V116,IF(AND(V116&gt;0,S116&gt;0),(S116-V116)/V116,IF(AND(V116=0,S116=0),"",(S116-V116)/V116))))</f>
        <v>1</v>
      </c>
      <c r="Y116" s="123">
        <f>SUM(Y117:Y123)</f>
        <v>6.7336395484624362E-2</v>
      </c>
      <c r="Z116" s="36">
        <f>IF(AND(Y4=0,Y116&gt;=0), "",Y116/Y4)</f>
        <v>3.3340889357168281E-6</v>
      </c>
      <c r="AA116" s="42">
        <f>IF(AND(Y124=0,Y116&gt;=0),"",Y116/Y124)</f>
        <v>1.2166163768392732E-5</v>
      </c>
      <c r="AB116" s="36">
        <f t="shared" ref="AB116:AB139" si="100">IF(AND(O116=0,Y116&gt;0),100%,IF(AND(O116&lt;0,Y116=0),(O116-Y116)/O116,IF(AND(O116&gt;0,Y116&gt;0),(Y116-O116)/O116,IF(AND(O116=0,Y116=0),"",(Y116-O116)/O116))))</f>
        <v>-0.26528554229796464</v>
      </c>
      <c r="AC116" s="124">
        <f>SUM(AC117:AC123)</f>
        <v>2.7739032323874162</v>
      </c>
      <c r="AD116" s="36">
        <f>IF(AND(AC4=0,AC116&gt;=0), "",AC116/AC4)</f>
        <v>6.5087011555125382E-5</v>
      </c>
      <c r="AE116" s="42">
        <f>IF(AND(AC124=0,AC116&gt;=0),"",AC116/AC124)</f>
        <v>1.3539693779333333E-4</v>
      </c>
      <c r="AF116" s="123">
        <f>SUM(AF117:AF123)</f>
        <v>5.6482511551734227</v>
      </c>
      <c r="AG116" s="36">
        <f>IF(AND(AF4=0,AF116&gt;=0), "",AF116/AF4)</f>
        <v>4.1459546746235764E-4</v>
      </c>
      <c r="AH116" s="42">
        <f>IF(AND(AF124=0,AF116&gt;=0),"",AF116/AF124)</f>
        <v>9.3902731582093651E-4</v>
      </c>
      <c r="AI116" s="36">
        <f t="shared" si="41"/>
        <v>82.881103443726033</v>
      </c>
      <c r="AJ116" s="124">
        <f>SUM(AJ117:AJ123)</f>
        <v>8.4221543875608393</v>
      </c>
      <c r="AK116" s="36">
        <f>IF(AND(AJ4=0,AJ116&gt;=0), "",AJ116/AJ4)</f>
        <v>1.4974873336711023E-4</v>
      </c>
      <c r="AL116" s="42">
        <f>IF(AND(AJ124=0,AJ116&gt;=0),"",AJ116/AJ124)</f>
        <v>3.1779082117168998E-4</v>
      </c>
      <c r="AM116" s="123">
        <f>SUM(AM117:AM123)</f>
        <v>3.0491511041393387</v>
      </c>
      <c r="AN116" s="36">
        <f>IF(AND(AM4=0,AM116&gt;=0), "",AM116/AM4)</f>
        <v>2.6539957878010727E-4</v>
      </c>
      <c r="AO116" s="42">
        <f>IF(AND(AM124=0,AM116&gt;=0),"",AM116/AM124)</f>
        <v>4.2578706017554403E-4</v>
      </c>
      <c r="AP116" s="36">
        <f t="shared" si="42"/>
        <v>-0.46016014154283508</v>
      </c>
      <c r="AQ116" s="124">
        <f>SUM(AQ117:AQ123)</f>
        <v>11.471305491700177</v>
      </c>
      <c r="AR116" s="36">
        <f>IF(AND(AQ4=0,AQ116&gt;=0), "",AQ116/AQ4)</f>
        <v>1.693661236126492E-4</v>
      </c>
      <c r="AS116" s="42">
        <f>IF(AND(AQ124=0,AQ116&gt;=0),"",AQ116/AQ124)</f>
        <v>3.407648444845485E-4</v>
      </c>
      <c r="AT116" s="125">
        <f>SUM(AT117:AT123)</f>
        <v>0</v>
      </c>
      <c r="AU116" s="36" t="str">
        <f>IF(AND(AT4=0,AT116&gt;=0), "",AT116/AT4)</f>
        <v/>
      </c>
      <c r="AV116" s="42">
        <f t="shared" ref="AV116:AV139" si="101">IF(AND(AT116=0,AQ116&gt;0),100%,IF(AND(AT116&lt;0,AQ116=0),(AT116-AQ116)/AT116,IF(AND(AT116&gt;0,AQ116&gt;0),(AQ116-AT116)/AT116,IF(AND(AT116=0,AQ116=0),"",(AQ116-AT116)/AT116))))</f>
        <v>1</v>
      </c>
      <c r="AW116" s="125">
        <f>SUM(AW117:AW123)</f>
        <v>1.9118842486166963</v>
      </c>
      <c r="AX116" s="36">
        <f>IF(AND(AW4=0,AW116&gt;=0), "",AW116/AW4)</f>
        <v>1.693661236126492E-4</v>
      </c>
      <c r="AY116" s="42">
        <f>IF(AND(AW124=0,AW116&gt;=0),"",AW116/AW124)</f>
        <v>3.4076484448454844E-4</v>
      </c>
      <c r="AZ116" s="125">
        <f>SUM(AZ117:AZ123)</f>
        <v>0</v>
      </c>
      <c r="BA116" s="36" t="str">
        <f>IF(AND(AZ4=0,AZ116&gt;=0), "",AZ116/AZ4)</f>
        <v/>
      </c>
      <c r="BB116" s="42">
        <f t="shared" ref="BB116:BB139" si="102">IF(AND(AZ116=0,AW116&gt;0),100%,IF(AND(AZ116&lt;0,AW116=0),(AZ116-AW116)/AZ116,IF(AND(AZ116&gt;0,AW116&gt;0),(AW116-AZ116)/AZ116,IF(AND(AZ116=0,AW116=0),"",(AW116-AZ116)/AZ116))))</f>
        <v>1</v>
      </c>
      <c r="BC116" s="123">
        <f>SUM(BC117:BC123)</f>
        <v>0</v>
      </c>
      <c r="BD116" s="36" t="str">
        <f>IF(AND(BC4=0,BC116&gt;=0), "",BC116/BC4)</f>
        <v/>
      </c>
      <c r="BE116" s="42" t="str">
        <f>IF(AND(BC124=0,BC116&gt;=0),"",BC116/BC124)</f>
        <v/>
      </c>
      <c r="BF116" s="36">
        <f t="shared" ref="BF116:BF139" si="103">IF(AND(AM116=0,BC116&gt;0),100%,IF(AND(AM116&lt;0,BC116=0),(AM116-BC116)/AM116,IF(AND(AM116&gt;0,BC116&gt;0),(BC116-AM116)/AM116,IF(AND(AM116=0,BC116=0),"",(BC116-AM116)/AM116))))</f>
        <v>-1</v>
      </c>
      <c r="BG116" s="124">
        <f>SUM(BG117:BG123)</f>
        <v>11.471305491700177</v>
      </c>
      <c r="BH116" s="36">
        <f>IF(AND(BG4=0,BG116&gt;=0), "",BG116/BG4)</f>
        <v>1.693661236126492E-4</v>
      </c>
      <c r="BI116" s="42">
        <f>IF(AND(BG124=0,BG116&gt;=0),"",BG116/BG124)</f>
        <v>3.407648444845485E-4</v>
      </c>
      <c r="BJ116" s="123">
        <f>SUM(BJ117:BJ123)</f>
        <v>0</v>
      </c>
      <c r="BK116" s="36" t="str">
        <f>IF(AND(BJ4=0,BJ116&gt;=0), "",BJ116/BJ4)</f>
        <v/>
      </c>
      <c r="BL116" s="42" t="str">
        <f>IF(AND(BJ124=0,BJ116&gt;=0),"",BJ116/BJ124)</f>
        <v/>
      </c>
      <c r="BM116" s="36" t="str">
        <f t="shared" si="43"/>
        <v/>
      </c>
      <c r="BN116" s="124">
        <f>SUM(BN117:BN123)</f>
        <v>11.471305491700177</v>
      </c>
      <c r="BO116" s="36">
        <f>IF(AND(BN4=0,BN116&gt;=0), "",BN116/BN4)</f>
        <v>1.693661236126492E-4</v>
      </c>
      <c r="BP116" s="42">
        <f>IF(AND(BN124=0,BN116&gt;=0),"",BN116/BN124)</f>
        <v>3.407648444845485E-4</v>
      </c>
      <c r="BQ116" s="123">
        <f>SUM(BQ117:BQ123)</f>
        <v>0</v>
      </c>
      <c r="BR116" s="36" t="str">
        <f>IF(AND(BQ4=0,BQ116&gt;=0), "",BQ116/BQ4)</f>
        <v/>
      </c>
      <c r="BS116" s="42" t="str">
        <f>IF(AND(BQ124=0,BQ116&gt;=0),"",BQ116/BQ124)</f>
        <v/>
      </c>
      <c r="BT116" s="36" t="str">
        <f t="shared" si="44"/>
        <v/>
      </c>
      <c r="BU116" s="124">
        <f>SUM(BU117:BU123)</f>
        <v>11.471305491700177</v>
      </c>
      <c r="BV116" s="36">
        <f>IF(AND(BU4=0,BU116&gt;=0), "",BU116/BU4)</f>
        <v>1.693661236126492E-4</v>
      </c>
      <c r="BW116" s="42">
        <f>IF(AND(BU124=0,BU116&gt;=0),"",BU116/BU124)</f>
        <v>3.407648444845485E-4</v>
      </c>
      <c r="BX116" s="125">
        <f>SUM(BX117:BX123)</f>
        <v>0</v>
      </c>
      <c r="BY116" s="36" t="str">
        <f>IF(AND(BX4=0,BX116&gt;=0), "",BX116/BX4)</f>
        <v/>
      </c>
      <c r="BZ116" s="42">
        <f t="shared" si="45"/>
        <v>1</v>
      </c>
      <c r="CA116" s="123">
        <f>SUM(CA117:CA123)</f>
        <v>0</v>
      </c>
      <c r="CB116" s="36" t="str">
        <f>IF(AND(CA4=0,CA116&gt;=0), "",CA116/CA4)</f>
        <v/>
      </c>
      <c r="CC116" s="42" t="str">
        <f>IF(AND(CA124=0,CA116&gt;=0),"",CA116/CA124)</f>
        <v/>
      </c>
      <c r="CD116" s="36" t="str">
        <f t="shared" ref="CD116:CD139" si="104">IF(AND(BQ116=0,CA116&gt;0),100%,IF(AND(BQ116&lt;0,CA116=0),(BQ116-CA116)/BQ116,IF(AND(BQ116&gt;0,CA116&gt;0),(CA116-BQ116)/BQ116,IF(AND(BQ116=0,CA116=0),"",(CA116-BQ116)/BQ116))))</f>
        <v/>
      </c>
      <c r="CE116" s="124">
        <f>SUM(CE117:CE123)</f>
        <v>11.471305491700177</v>
      </c>
      <c r="CF116" s="36">
        <f>IF(AND(CE4=0,CE116&gt;=0), "",CE116/CE4)</f>
        <v>1.693661236126492E-4</v>
      </c>
      <c r="CG116" s="42">
        <f>IF(AND(CE124=0,CE116&gt;=0),"",CE116/CE124)</f>
        <v>3.407648444845485E-4</v>
      </c>
      <c r="CH116" s="123">
        <f>SUM(CH117:CH123)</f>
        <v>0</v>
      </c>
      <c r="CI116" s="36" t="str">
        <f>IF(AND(CH4=0,CH116&gt;=0), "",CH116/CH4)</f>
        <v/>
      </c>
      <c r="CJ116" s="42" t="str">
        <f>IF(AND(CH124=0,CH116&gt;=0),"",CH116/CH124)</f>
        <v/>
      </c>
      <c r="CK116" s="36" t="str">
        <f t="shared" si="46"/>
        <v/>
      </c>
      <c r="CL116" s="124">
        <f>SUM(CL117:CL123)</f>
        <v>11.471305491700177</v>
      </c>
      <c r="CM116" s="36">
        <f>IF(AND(CL4=0,CL116&gt;=0), "",CL116/CL4)</f>
        <v>1.693661236126492E-4</v>
      </c>
      <c r="CN116" s="42">
        <f>IF(AND(CL124=0,CL116&gt;=0),"",CL116/CL124)</f>
        <v>3.407648444845485E-4</v>
      </c>
      <c r="CO116" s="123">
        <f>SUM(CO117:CO123)</f>
        <v>0</v>
      </c>
      <c r="CP116" s="36" t="str">
        <f>IF(AND(CO4=0,CO116&gt;=0), "",CO116/CO4)</f>
        <v/>
      </c>
      <c r="CQ116" s="42" t="str">
        <f>IF(AND(CO124=0,CO116&gt;=0),"",CO116/CO124)</f>
        <v/>
      </c>
      <c r="CR116" s="36" t="str">
        <f t="shared" si="47"/>
        <v/>
      </c>
      <c r="CS116" s="124">
        <f>SUM(CS117:CS123)</f>
        <v>11.471305491700177</v>
      </c>
      <c r="CT116" s="36">
        <f>IF(AND(CS4=0,CS116&gt;=0), "",CS116/CS4)</f>
        <v>1.693661236126492E-4</v>
      </c>
      <c r="CU116" s="42">
        <f>IF(AND(CS124=0,CS116&gt;=0),"",CS116/CS124)</f>
        <v>3.407648444845485E-4</v>
      </c>
      <c r="CV116" s="125">
        <f>SUM(CV117:CV123)</f>
        <v>0</v>
      </c>
      <c r="CW116" s="36" t="str">
        <f>IF(AND(CV4=0,CV116&gt;=0), "",CV116/CV4)</f>
        <v/>
      </c>
      <c r="CX116" s="42">
        <f t="shared" si="48"/>
        <v>1</v>
      </c>
    </row>
    <row r="117" spans="1:102" hidden="1" outlineLevel="1" x14ac:dyDescent="0.3">
      <c r="A117" s="29" t="s">
        <v>95</v>
      </c>
      <c r="B117" s="129">
        <f>+'N EERR LOS NA'!B194</f>
        <v>0</v>
      </c>
      <c r="C117" s="30" t="str">
        <f>IF(AND(B4=0,B117&gt;=0), "",B117/B4)</f>
        <v/>
      </c>
      <c r="D117" s="47" t="str">
        <f>IF(AND(B124=0,B117&gt;=0),"",B117/B124)</f>
        <v/>
      </c>
      <c r="E117" s="129">
        <f>+'N EERR LOS NA'!C194</f>
        <v>5.5959006832194645E-2</v>
      </c>
      <c r="F117" s="30">
        <f>IF(AND(E4=0,E117&gt;=0), "",E117/E4)</f>
        <v>1.147753169457003E-5</v>
      </c>
      <c r="G117" s="47">
        <f>IF(AND(E124=0,E117&gt;=0),"",E117/E124)</f>
        <v>1.1503552276381653E-5</v>
      </c>
      <c r="H117" s="129">
        <f>+'N EERR LOS NA'!D194</f>
        <v>0.46398690484663019</v>
      </c>
      <c r="I117" s="30">
        <f>IF(AND(H4=0,H117&gt;=0), "",H117/H4)</f>
        <v>4.1066339759739246E-5</v>
      </c>
      <c r="J117" s="47">
        <f>IF(AND(H124=0,H117&gt;=0),"",H117/H124)</f>
        <v>9.3964845483400438E-5</v>
      </c>
      <c r="K117" s="30">
        <f t="shared" si="97"/>
        <v>7.2915500312219033</v>
      </c>
      <c r="L117" s="130">
        <f t="shared" ref="L117:L123" si="105">+E117+H117</f>
        <v>0.51994591167882487</v>
      </c>
      <c r="M117" s="30">
        <f>IF(AND(L4=0,L117&gt;=0), "",L117/L4)</f>
        <v>3.2147023426096623E-5</v>
      </c>
      <c r="N117" s="47">
        <f>IF(AND(L124=0,L117&gt;=0),"",L117/L124)</f>
        <v>5.3042847401700356E-5</v>
      </c>
      <c r="O117" s="129">
        <f>+'N EERR LOS NA'!E194</f>
        <v>9.16497487952425E-2</v>
      </c>
      <c r="P117" s="30">
        <f>IF(AND(O4=0,O117&gt;=0), "",O117/O4)</f>
        <v>1.4668549108756948E-5</v>
      </c>
      <c r="Q117" s="47">
        <f>IF(AND(O124=0,O117&gt;=0),"",O117/O124)</f>
        <v>1.7795754443597481E-5</v>
      </c>
      <c r="R117" s="30">
        <f t="shared" si="98"/>
        <v>-0.80247341500825953</v>
      </c>
      <c r="S117" s="130">
        <f t="shared" ref="S117:S123" si="106">+L117+O117</f>
        <v>0.61159566047406733</v>
      </c>
      <c r="T117" s="30">
        <f>IF(AND(S4=0,S117&gt;=0), "",S117/S4)</f>
        <v>2.7276535669279707E-5</v>
      </c>
      <c r="U117" s="47">
        <f>IF(AND(S124=0,S117&gt;=0),"",S117/S124)</f>
        <v>4.0902661196158055E-5</v>
      </c>
      <c r="V117" s="131"/>
      <c r="W117" s="30" t="str">
        <f>IF(AND(V4=0,V117&gt;=0), "",V117/V4)</f>
        <v/>
      </c>
      <c r="X117" s="47">
        <f t="shared" si="99"/>
        <v>1</v>
      </c>
      <c r="Y117" s="129">
        <f>+'N EERR LOS NA'!F194</f>
        <v>6.7336395484624362E-2</v>
      </c>
      <c r="Z117" s="30">
        <f>IF(AND(Y4=0,Y117&gt;=0), "",Y117/Y4)</f>
        <v>3.3340889357168281E-6</v>
      </c>
      <c r="AA117" s="47">
        <f>IF(AND(Y124=0,Y117&gt;=0),"",Y117/Y124)</f>
        <v>1.2166163768392732E-5</v>
      </c>
      <c r="AB117" s="30">
        <f t="shared" si="100"/>
        <v>-0.26528554229796464</v>
      </c>
      <c r="AC117" s="130">
        <f t="shared" ref="AC117:AC123" si="107">+S117+Y117</f>
        <v>0.67893205595869166</v>
      </c>
      <c r="AD117" s="30">
        <f>IF(AND(AC4=0,AC117&gt;=0), "",AC117/AC4)</f>
        <v>1.5930497522545394E-5</v>
      </c>
      <c r="AE117" s="47">
        <f>IF(AND(AC124=0,AC117&gt;=0),"",AC117/AC124)</f>
        <v>3.3139339639985023E-5</v>
      </c>
      <c r="AF117" s="129">
        <f>+'N EERR LOS NA'!G194</f>
        <v>4.8849739720418794</v>
      </c>
      <c r="AG117" s="30">
        <f>IF(AND(AF4=0,AF117&gt;=0), "",AF117/AF4)</f>
        <v>3.5856905294041745E-4</v>
      </c>
      <c r="AH117" s="47">
        <f>IF(AND(AF124=0,AF117&gt;=0),"",AF117/AF124)</f>
        <v>8.1213173260189116E-4</v>
      </c>
      <c r="AI117" s="30">
        <f t="shared" si="41"/>
        <v>71.545819194573866</v>
      </c>
      <c r="AJ117" s="130">
        <f t="shared" si="62"/>
        <v>5.563906028000571</v>
      </c>
      <c r="AK117" s="30">
        <f>IF(AND(AJ4=0,AJ117&gt;=0), "",AJ117/AJ4)</f>
        <v>9.8928117667529067E-5</v>
      </c>
      <c r="AL117" s="47">
        <f>IF(AND(AJ124=0,AJ117&gt;=0),"",AJ117/AJ124)</f>
        <v>2.0994132667193934E-4</v>
      </c>
      <c r="AM117" s="129">
        <f>+'N EERR LOS NA'!H194</f>
        <v>3.3118716953576106</v>
      </c>
      <c r="AN117" s="30">
        <f>IF(AND(AM4=0,AM117&gt;=0), "",AM117/AM4)</f>
        <v>2.8826690541129148E-4</v>
      </c>
      <c r="AO117" s="47">
        <f>IF(AND(AM124=0,AM117&gt;=0),"",AM117/AM124)</f>
        <v>4.6247367371547341E-4</v>
      </c>
      <c r="AP117" s="30">
        <f t="shared" si="42"/>
        <v>-0.32202879394805145</v>
      </c>
      <c r="AQ117" s="130">
        <f t="shared" si="63"/>
        <v>8.8757777233581816</v>
      </c>
      <c r="AR117" s="30">
        <f>IF(AND(AQ4=0,AQ117&gt;=0), "",AQ117/AQ4)</f>
        <v>1.3104489878160158E-4</v>
      </c>
      <c r="AS117" s="47">
        <f>IF(AND(AQ124=0,AQ117&gt;=0),"",AQ117/AQ124)</f>
        <v>2.6366249401760965E-4</v>
      </c>
      <c r="AT117" s="131">
        <f t="shared" ref="AT117:AT123" si="108">+V117*2</f>
        <v>0</v>
      </c>
      <c r="AU117" s="30" t="str">
        <f>IF(AND(AT4=0,AT117&gt;=0), "",AT117/AT4)</f>
        <v/>
      </c>
      <c r="AV117" s="47">
        <f t="shared" si="101"/>
        <v>1</v>
      </c>
      <c r="AW117" s="131">
        <f>+AQ117/6</f>
        <v>1.4792962872263635</v>
      </c>
      <c r="AX117" s="30">
        <f>IF(AND(AW4=0,AW117&gt;=0), "",AW117/AW4)</f>
        <v>1.3104489878160155E-4</v>
      </c>
      <c r="AY117" s="47">
        <f>IF(AND(AW124=0,AW117&gt;=0),"",AW117/AW124)</f>
        <v>2.636624940176096E-4</v>
      </c>
      <c r="AZ117" s="131">
        <f t="shared" ref="AZ117:AZ123" si="109">+AT117/6</f>
        <v>0</v>
      </c>
      <c r="BA117" s="30" t="str">
        <f>IF(AND(AZ4=0,AZ117&gt;=0), "",AZ117/AZ4)</f>
        <v/>
      </c>
      <c r="BB117" s="47">
        <f t="shared" si="102"/>
        <v>1</v>
      </c>
      <c r="BC117" s="129">
        <f>+'N EERR LOS NA'!I194</f>
        <v>0</v>
      </c>
      <c r="BD117" s="30" t="str">
        <f>IF(AND(BC4=0,BC117&gt;=0), "",BC117/BC4)</f>
        <v/>
      </c>
      <c r="BE117" s="47" t="str">
        <f>IF(AND(BC124=0,BC117&gt;=0),"",BC117/BC124)</f>
        <v/>
      </c>
      <c r="BF117" s="30">
        <f t="shared" si="103"/>
        <v>-1</v>
      </c>
      <c r="BG117" s="130">
        <f t="shared" ref="BG117:BG123" si="110">+AQ117+BC117</f>
        <v>8.8757777233581816</v>
      </c>
      <c r="BH117" s="30">
        <f>IF(AND(BG4=0,BG117&gt;=0), "",BG117/BG4)</f>
        <v>1.3104489878160158E-4</v>
      </c>
      <c r="BI117" s="47">
        <f>IF(AND(BG124=0,BG117&gt;=0),"",BG117/BG124)</f>
        <v>2.6366249401760965E-4</v>
      </c>
      <c r="BJ117" s="129">
        <f>+'N EERR LOS NA'!J194</f>
        <v>0</v>
      </c>
      <c r="BK117" s="30" t="str">
        <f>IF(AND(BJ4=0,BJ117&gt;=0), "",BJ117/BJ4)</f>
        <v/>
      </c>
      <c r="BL117" s="47" t="str">
        <f>IF(AND(BJ124=0,BJ117&gt;=0),"",BJ117/BJ124)</f>
        <v/>
      </c>
      <c r="BM117" s="30" t="str">
        <f t="shared" si="43"/>
        <v/>
      </c>
      <c r="BN117" s="130">
        <f t="shared" ref="BN117:BN123" si="111">+BG117+BJ117</f>
        <v>8.8757777233581816</v>
      </c>
      <c r="BO117" s="30">
        <f>IF(AND(BN4=0,BN117&gt;=0), "",BN117/BN4)</f>
        <v>1.3104489878160158E-4</v>
      </c>
      <c r="BP117" s="47">
        <f>IF(AND(BN124=0,BN117&gt;=0),"",BN117/BN124)</f>
        <v>2.6366249401760965E-4</v>
      </c>
      <c r="BQ117" s="129">
        <f>+'N EERR LOS NA'!K194</f>
        <v>0</v>
      </c>
      <c r="BR117" s="30" t="str">
        <f>IF(AND(BQ4=0,BQ117&gt;=0), "",BQ117/BQ4)</f>
        <v/>
      </c>
      <c r="BS117" s="47" t="str">
        <f>IF(AND(BQ124=0,BQ117&gt;=0),"",BQ117/BQ124)</f>
        <v/>
      </c>
      <c r="BT117" s="30" t="str">
        <f t="shared" si="44"/>
        <v/>
      </c>
      <c r="BU117" s="130">
        <f t="shared" ref="BU117:BU123" si="112">+BN117+BQ117</f>
        <v>8.8757777233581816</v>
      </c>
      <c r="BV117" s="30">
        <f>IF(AND(BU4=0,BU117&gt;=0), "",BU117/BU4)</f>
        <v>1.3104489878160158E-4</v>
      </c>
      <c r="BW117" s="47">
        <f>IF(AND(BU124=0,BU117&gt;=0),"",BU117/BU124)</f>
        <v>2.6366249401760965E-4</v>
      </c>
      <c r="BX117" s="131">
        <f t="shared" ref="BX117:BX123" si="113">+AZ117*9</f>
        <v>0</v>
      </c>
      <c r="BY117" s="30" t="str">
        <f>IF(AND(BX4=0,BX117&gt;=0), "",BX117/BX4)</f>
        <v/>
      </c>
      <c r="BZ117" s="47">
        <f t="shared" si="45"/>
        <v>1</v>
      </c>
      <c r="CA117" s="129">
        <f>+'N EERR LOS NA'!L194</f>
        <v>0</v>
      </c>
      <c r="CB117" s="30" t="str">
        <f>IF(AND(CA4=0,CA117&gt;=0), "",CA117/CA4)</f>
        <v/>
      </c>
      <c r="CC117" s="47" t="str">
        <f>IF(AND(CA124=0,CA117&gt;=0),"",CA117/CA124)</f>
        <v/>
      </c>
      <c r="CD117" s="30" t="str">
        <f t="shared" si="104"/>
        <v/>
      </c>
      <c r="CE117" s="130">
        <f t="shared" ref="CE117:CE123" si="114">+BU117+CA117</f>
        <v>8.8757777233581816</v>
      </c>
      <c r="CF117" s="30">
        <f>IF(AND(CE4=0,CE117&gt;=0), "",CE117/CE4)</f>
        <v>1.3104489878160158E-4</v>
      </c>
      <c r="CG117" s="47">
        <f>IF(AND(CE124=0,CE117&gt;=0),"",CE117/CE124)</f>
        <v>2.6366249401760965E-4</v>
      </c>
      <c r="CH117" s="129">
        <f>+'N EERR LOS NA'!M194</f>
        <v>0</v>
      </c>
      <c r="CI117" s="30" t="str">
        <f>IF(AND(CH4=0,CH117&gt;=0), "",CH117/CH4)</f>
        <v/>
      </c>
      <c r="CJ117" s="47" t="str">
        <f>IF(AND(CH124=0,CH117&gt;=0),"",CH117/CH124)</f>
        <v/>
      </c>
      <c r="CK117" s="30" t="str">
        <f t="shared" si="46"/>
        <v/>
      </c>
      <c r="CL117" s="130">
        <f t="shared" ref="CL117:CL123" si="115">+CE117+CH117</f>
        <v>8.8757777233581816</v>
      </c>
      <c r="CM117" s="30">
        <f>IF(AND(CL4=0,CL117&gt;=0), "",CL117/CL4)</f>
        <v>1.3104489878160158E-4</v>
      </c>
      <c r="CN117" s="47">
        <f>IF(AND(CL124=0,CL117&gt;=0),"",CL117/CL124)</f>
        <v>2.6366249401760965E-4</v>
      </c>
      <c r="CO117" s="129">
        <f>+'N EERR LOS NA'!N194</f>
        <v>0</v>
      </c>
      <c r="CP117" s="30" t="str">
        <f>IF(AND(CO4=0,CO117&gt;=0), "",CO117/CO4)</f>
        <v/>
      </c>
      <c r="CQ117" s="47" t="str">
        <f>IF(AND(CO124=0,CO117&gt;=0),"",CO117/CO124)</f>
        <v/>
      </c>
      <c r="CR117" s="30" t="str">
        <f t="shared" si="47"/>
        <v/>
      </c>
      <c r="CS117" s="130">
        <f t="shared" ref="CS117:CS123" si="116">+CL117+CO117</f>
        <v>8.8757777233581816</v>
      </c>
      <c r="CT117" s="30">
        <f>IF(AND(CS4=0,CS117&gt;=0), "",CS117/CS4)</f>
        <v>1.3104489878160158E-4</v>
      </c>
      <c r="CU117" s="47">
        <f>IF(AND(CS124=0,CS117&gt;=0),"",CS117/CS124)</f>
        <v>2.6366249401760965E-4</v>
      </c>
      <c r="CV117" s="131">
        <f t="shared" ref="CV117:CV123" si="117">+AZ117*12</f>
        <v>0</v>
      </c>
      <c r="CW117" s="30" t="str">
        <f>IF(AND(CV4=0,CV117&gt;=0), "",CV117/CV4)</f>
        <v/>
      </c>
      <c r="CX117" s="47">
        <f t="shared" si="48"/>
        <v>1</v>
      </c>
    </row>
    <row r="118" spans="1:102" hidden="1" outlineLevel="1" x14ac:dyDescent="0.3">
      <c r="A118" s="29" t="s">
        <v>96</v>
      </c>
      <c r="B118" s="129">
        <f>+'N EERR LOS NA'!B195</f>
        <v>0</v>
      </c>
      <c r="C118" s="30" t="str">
        <f>IF(AND(B4=0,B118&gt;=0), "",B118/B4)</f>
        <v/>
      </c>
      <c r="D118" s="47" t="str">
        <f>IF(AND(B124=0,B118&gt;=0),"",B118/B124)</f>
        <v/>
      </c>
      <c r="E118" s="129">
        <f>+'N EERR LOS NA'!C195</f>
        <v>0</v>
      </c>
      <c r="F118" s="30">
        <f>IF(AND(E4=0,E118&gt;=0), "",E118/E4)</f>
        <v>0</v>
      </c>
      <c r="G118" s="47">
        <f>IF(AND(E124=0,E118&gt;=0),"",E118/E124)</f>
        <v>0</v>
      </c>
      <c r="H118" s="129">
        <f>+'N EERR LOS NA'!D195</f>
        <v>0</v>
      </c>
      <c r="I118" s="30">
        <f>IF(AND(H4=0,H118&gt;=0), "",H118/H4)</f>
        <v>0</v>
      </c>
      <c r="J118" s="47">
        <f>IF(AND(H124=0,H118&gt;=0),"",H118/H124)</f>
        <v>0</v>
      </c>
      <c r="K118" s="30" t="str">
        <f t="shared" si="97"/>
        <v/>
      </c>
      <c r="L118" s="130">
        <f t="shared" si="105"/>
        <v>0</v>
      </c>
      <c r="M118" s="30">
        <f>IF(AND(L4=0,L118&gt;=0), "",L118/L4)</f>
        <v>0</v>
      </c>
      <c r="N118" s="47">
        <f>IF(AND(L124=0,L118&gt;=0),"",L118/L124)</f>
        <v>0</v>
      </c>
      <c r="O118" s="129">
        <f>+'N EERR LOS NA'!E195</f>
        <v>0</v>
      </c>
      <c r="P118" s="30">
        <f>IF(AND(O4=0,O118&gt;=0), "",O118/O4)</f>
        <v>0</v>
      </c>
      <c r="Q118" s="47">
        <f>IF(AND(O124=0,O118&gt;=0),"",O118/O124)</f>
        <v>0</v>
      </c>
      <c r="R118" s="30" t="str">
        <f t="shared" si="98"/>
        <v/>
      </c>
      <c r="S118" s="130">
        <f t="shared" si="106"/>
        <v>0</v>
      </c>
      <c r="T118" s="30">
        <f>IF(AND(S4=0,S118&gt;=0), "",S118/S4)</f>
        <v>0</v>
      </c>
      <c r="U118" s="47">
        <f>IF(AND(S124=0,S118&gt;=0),"",S118/S124)</f>
        <v>0</v>
      </c>
      <c r="V118" s="131"/>
      <c r="W118" s="30" t="str">
        <f>IF(AND(V4=0,V118&gt;=0), "",V118/V4)</f>
        <v/>
      </c>
      <c r="X118" s="47" t="str">
        <f t="shared" si="99"/>
        <v/>
      </c>
      <c r="Y118" s="129">
        <f>+'N EERR LOS NA'!F195</f>
        <v>0</v>
      </c>
      <c r="Z118" s="30">
        <f>IF(AND(Y4=0,Y118&gt;=0), "",Y118/Y4)</f>
        <v>0</v>
      </c>
      <c r="AA118" s="47">
        <f>IF(AND(Y124=0,Y118&gt;=0),"",Y118/Y124)</f>
        <v>0</v>
      </c>
      <c r="AB118" s="30" t="str">
        <f t="shared" si="100"/>
        <v/>
      </c>
      <c r="AC118" s="130">
        <f t="shared" si="107"/>
        <v>0</v>
      </c>
      <c r="AD118" s="30">
        <f>IF(AND(AC4=0,AC118&gt;=0), "",AC118/AC4)</f>
        <v>0</v>
      </c>
      <c r="AE118" s="47">
        <f>IF(AND(AC124=0,AC118&gt;=0),"",AC118/AC124)</f>
        <v>0</v>
      </c>
      <c r="AF118" s="129">
        <f>+'N EERR LOS NA'!G195</f>
        <v>0</v>
      </c>
      <c r="AG118" s="30">
        <f>IF(AND(AF4=0,AF118&gt;=0), "",AF118/AF4)</f>
        <v>0</v>
      </c>
      <c r="AH118" s="47">
        <f>IF(AND(AF124=0,AF118&gt;=0),"",AF118/AF124)</f>
        <v>0</v>
      </c>
      <c r="AI118" s="30" t="str">
        <f t="shared" si="41"/>
        <v/>
      </c>
      <c r="AJ118" s="130">
        <f t="shared" si="62"/>
        <v>0</v>
      </c>
      <c r="AK118" s="30">
        <f>IF(AND(AJ4=0,AJ118&gt;=0), "",AJ118/AJ4)</f>
        <v>0</v>
      </c>
      <c r="AL118" s="47">
        <f>IF(AND(AJ124=0,AJ118&gt;=0),"",AJ118/AJ124)</f>
        <v>0</v>
      </c>
      <c r="AM118" s="129">
        <f>+'N EERR LOS NA'!H195</f>
        <v>0</v>
      </c>
      <c r="AN118" s="30">
        <f>IF(AND(AM4=0,AM118&gt;=0), "",AM118/AM4)</f>
        <v>0</v>
      </c>
      <c r="AO118" s="47">
        <f>IF(AND(AM124=0,AM118&gt;=0),"",AM118/AM124)</f>
        <v>0</v>
      </c>
      <c r="AP118" s="30" t="str">
        <f t="shared" si="42"/>
        <v/>
      </c>
      <c r="AQ118" s="130">
        <f t="shared" si="63"/>
        <v>0</v>
      </c>
      <c r="AR118" s="30">
        <f>IF(AND(AQ4=0,AQ118&gt;=0), "",AQ118/AQ4)</f>
        <v>0</v>
      </c>
      <c r="AS118" s="47">
        <f>IF(AND(AQ124=0,AQ118&gt;=0),"",AQ118/AQ124)</f>
        <v>0</v>
      </c>
      <c r="AT118" s="131">
        <f t="shared" si="108"/>
        <v>0</v>
      </c>
      <c r="AU118" s="30" t="str">
        <f>IF(AND(AT4=0,AT118&gt;=0), "",AT118/AT4)</f>
        <v/>
      </c>
      <c r="AV118" s="47" t="str">
        <f t="shared" si="101"/>
        <v/>
      </c>
      <c r="AW118" s="131">
        <f t="shared" ref="AW118:AW123" si="118">+AQ118/6</f>
        <v>0</v>
      </c>
      <c r="AX118" s="30">
        <f>IF(AND(AW4=0,AW118&gt;=0), "",AW118/AW4)</f>
        <v>0</v>
      </c>
      <c r="AY118" s="47">
        <f>IF(AND(AW124=0,AW118&gt;=0),"",AW118/AW124)</f>
        <v>0</v>
      </c>
      <c r="AZ118" s="131">
        <f t="shared" si="109"/>
        <v>0</v>
      </c>
      <c r="BA118" s="30" t="str">
        <f>IF(AND(AZ4=0,AZ118&gt;=0), "",AZ118/AZ4)</f>
        <v/>
      </c>
      <c r="BB118" s="47" t="str">
        <f t="shared" si="102"/>
        <v/>
      </c>
      <c r="BC118" s="129">
        <f>+'N EERR LOS NA'!I195</f>
        <v>0</v>
      </c>
      <c r="BD118" s="30" t="str">
        <f>IF(AND(BC4=0,BC118&gt;=0), "",BC118/BC4)</f>
        <v/>
      </c>
      <c r="BE118" s="47" t="str">
        <f>IF(AND(BC124=0,BC118&gt;=0),"",BC118/BC124)</f>
        <v/>
      </c>
      <c r="BF118" s="30" t="str">
        <f t="shared" si="103"/>
        <v/>
      </c>
      <c r="BG118" s="130">
        <f t="shared" si="110"/>
        <v>0</v>
      </c>
      <c r="BH118" s="30">
        <f>IF(AND(BG4=0,BG118&gt;=0), "",BG118/BG4)</f>
        <v>0</v>
      </c>
      <c r="BI118" s="47">
        <f>IF(AND(BG124=0,BG118&gt;=0),"",BG118/BG124)</f>
        <v>0</v>
      </c>
      <c r="BJ118" s="129">
        <f>+'N EERR LOS NA'!J195</f>
        <v>0</v>
      </c>
      <c r="BK118" s="30" t="str">
        <f>IF(AND(BJ4=0,BJ118&gt;=0), "",BJ118/BJ4)</f>
        <v/>
      </c>
      <c r="BL118" s="47" t="str">
        <f>IF(AND(BJ124=0,BJ118&gt;=0),"",BJ118/BJ124)</f>
        <v/>
      </c>
      <c r="BM118" s="30" t="str">
        <f t="shared" si="43"/>
        <v/>
      </c>
      <c r="BN118" s="130">
        <f t="shared" si="111"/>
        <v>0</v>
      </c>
      <c r="BO118" s="30">
        <f>IF(AND(BN4=0,BN118&gt;=0), "",BN118/BN4)</f>
        <v>0</v>
      </c>
      <c r="BP118" s="47">
        <f>IF(AND(BN124=0,BN118&gt;=0),"",BN118/BN124)</f>
        <v>0</v>
      </c>
      <c r="BQ118" s="129">
        <f>+'N EERR LOS NA'!K195</f>
        <v>0</v>
      </c>
      <c r="BR118" s="30" t="str">
        <f>IF(AND(BQ4=0,BQ118&gt;=0), "",BQ118/BQ4)</f>
        <v/>
      </c>
      <c r="BS118" s="47" t="str">
        <f>IF(AND(BQ124=0,BQ118&gt;=0),"",BQ118/BQ124)</f>
        <v/>
      </c>
      <c r="BT118" s="30" t="str">
        <f t="shared" si="44"/>
        <v/>
      </c>
      <c r="BU118" s="130">
        <f t="shared" si="112"/>
        <v>0</v>
      </c>
      <c r="BV118" s="30">
        <f>IF(AND(BU4=0,BU118&gt;=0), "",BU118/BU4)</f>
        <v>0</v>
      </c>
      <c r="BW118" s="47">
        <f>IF(AND(BU124=0,BU118&gt;=0),"",BU118/BU124)</f>
        <v>0</v>
      </c>
      <c r="BX118" s="131">
        <f t="shared" si="113"/>
        <v>0</v>
      </c>
      <c r="BY118" s="30" t="str">
        <f>IF(AND(BX4=0,BX118&gt;=0), "",BX118/BX4)</f>
        <v/>
      </c>
      <c r="BZ118" s="47" t="str">
        <f t="shared" si="45"/>
        <v/>
      </c>
      <c r="CA118" s="129">
        <f>+'N EERR LOS NA'!L195</f>
        <v>0</v>
      </c>
      <c r="CB118" s="30" t="str">
        <f>IF(AND(CA4=0,CA118&gt;=0), "",CA118/CA4)</f>
        <v/>
      </c>
      <c r="CC118" s="47" t="str">
        <f>IF(AND(CA124=0,CA118&gt;=0),"",CA118/CA124)</f>
        <v/>
      </c>
      <c r="CD118" s="30" t="str">
        <f t="shared" si="104"/>
        <v/>
      </c>
      <c r="CE118" s="130">
        <f t="shared" si="114"/>
        <v>0</v>
      </c>
      <c r="CF118" s="30">
        <f>IF(AND(CE4=0,CE118&gt;=0), "",CE118/CE4)</f>
        <v>0</v>
      </c>
      <c r="CG118" s="47">
        <f>IF(AND(CE124=0,CE118&gt;=0),"",CE118/CE124)</f>
        <v>0</v>
      </c>
      <c r="CH118" s="129">
        <f>+'N EERR LOS NA'!M195</f>
        <v>0</v>
      </c>
      <c r="CI118" s="30" t="str">
        <f>IF(AND(CH4=0,CH118&gt;=0), "",CH118/CH4)</f>
        <v/>
      </c>
      <c r="CJ118" s="47" t="str">
        <f>IF(AND(CH124=0,CH118&gt;=0),"",CH118/CH124)</f>
        <v/>
      </c>
      <c r="CK118" s="30" t="str">
        <f t="shared" si="46"/>
        <v/>
      </c>
      <c r="CL118" s="130">
        <f t="shared" si="115"/>
        <v>0</v>
      </c>
      <c r="CM118" s="30">
        <f>IF(AND(CL4=0,CL118&gt;=0), "",CL118/CL4)</f>
        <v>0</v>
      </c>
      <c r="CN118" s="47">
        <f>IF(AND(CL124=0,CL118&gt;=0),"",CL118/CL124)</f>
        <v>0</v>
      </c>
      <c r="CO118" s="129">
        <f>+'N EERR LOS NA'!N195</f>
        <v>0</v>
      </c>
      <c r="CP118" s="30" t="str">
        <f>IF(AND(CO4=0,CO118&gt;=0), "",CO118/CO4)</f>
        <v/>
      </c>
      <c r="CQ118" s="47" t="str">
        <f>IF(AND(CO124=0,CO118&gt;=0),"",CO118/CO124)</f>
        <v/>
      </c>
      <c r="CR118" s="30" t="str">
        <f t="shared" si="47"/>
        <v/>
      </c>
      <c r="CS118" s="130">
        <f t="shared" si="116"/>
        <v>0</v>
      </c>
      <c r="CT118" s="30">
        <f>IF(AND(CS4=0,CS118&gt;=0), "",CS118/CS4)</f>
        <v>0</v>
      </c>
      <c r="CU118" s="47">
        <f>IF(AND(CS124=0,CS118&gt;=0),"",CS118/CS124)</f>
        <v>0</v>
      </c>
      <c r="CV118" s="131">
        <f t="shared" si="117"/>
        <v>0</v>
      </c>
      <c r="CW118" s="30" t="str">
        <f>IF(AND(CV4=0,CV118&gt;=0), "",CV118/CV4)</f>
        <v/>
      </c>
      <c r="CX118" s="47" t="str">
        <f t="shared" si="48"/>
        <v/>
      </c>
    </row>
    <row r="119" spans="1:102" hidden="1" outlineLevel="1" x14ac:dyDescent="0.3">
      <c r="A119" s="29" t="s">
        <v>97</v>
      </c>
      <c r="B119" s="129">
        <f>+'N EERR LOS NA'!B196</f>
        <v>0</v>
      </c>
      <c r="C119" s="30" t="str">
        <f>IF(AND(B4=0,B119&gt;=0), "",B119/B4)</f>
        <v/>
      </c>
      <c r="D119" s="47" t="str">
        <f>IF(AND(B124=0,B119&gt;=0),"",B119/B124)</f>
        <v/>
      </c>
      <c r="E119" s="129">
        <f>+'N EERR LOS NA'!C196</f>
        <v>0</v>
      </c>
      <c r="F119" s="30">
        <f>IF(AND(E4=0,E119&gt;=0), "",E119/E4)</f>
        <v>0</v>
      </c>
      <c r="G119" s="47">
        <f>IF(AND(E124=0,E119&gt;=0),"",E119/E124)</f>
        <v>0</v>
      </c>
      <c r="H119" s="129">
        <f>+'N EERR LOS NA'!D196</f>
        <v>0</v>
      </c>
      <c r="I119" s="30">
        <f>IF(AND(H4=0,H119&gt;=0), "",H119/H4)</f>
        <v>0</v>
      </c>
      <c r="J119" s="47">
        <f>IF(AND(H124=0,H119&gt;=0),"",H119/H124)</f>
        <v>0</v>
      </c>
      <c r="K119" s="30" t="str">
        <f t="shared" si="97"/>
        <v/>
      </c>
      <c r="L119" s="130">
        <f t="shared" si="105"/>
        <v>0</v>
      </c>
      <c r="M119" s="30">
        <f>IF(AND(L4=0,L119&gt;=0), "",L119/L4)</f>
        <v>0</v>
      </c>
      <c r="N119" s="47">
        <f>IF(AND(L124=0,L119&gt;=0),"",L119/L124)</f>
        <v>0</v>
      </c>
      <c r="O119" s="129">
        <f>+'N EERR LOS NA'!E196</f>
        <v>0</v>
      </c>
      <c r="P119" s="30">
        <f>IF(AND(O4=0,O119&gt;=0), "",O119/O4)</f>
        <v>0</v>
      </c>
      <c r="Q119" s="47">
        <f>IF(AND(O124=0,O119&gt;=0),"",O119/O124)</f>
        <v>0</v>
      </c>
      <c r="R119" s="30" t="str">
        <f t="shared" si="98"/>
        <v/>
      </c>
      <c r="S119" s="130">
        <f t="shared" si="106"/>
        <v>0</v>
      </c>
      <c r="T119" s="30">
        <f>IF(AND(S4=0,S119&gt;=0), "",S119/S4)</f>
        <v>0</v>
      </c>
      <c r="U119" s="47">
        <f>IF(AND(S124=0,S119&gt;=0),"",S119/S124)</f>
        <v>0</v>
      </c>
      <c r="V119" s="131"/>
      <c r="W119" s="30" t="str">
        <f>IF(AND(V4=0,V119&gt;=0), "",V119/V4)</f>
        <v/>
      </c>
      <c r="X119" s="47" t="str">
        <f t="shared" si="99"/>
        <v/>
      </c>
      <c r="Y119" s="129">
        <f>+'N EERR LOS NA'!F196</f>
        <v>0</v>
      </c>
      <c r="Z119" s="30">
        <f>IF(AND(Y4=0,Y119&gt;=0), "",Y119/Y4)</f>
        <v>0</v>
      </c>
      <c r="AA119" s="47">
        <f>IF(AND(Y124=0,Y119&gt;=0),"",Y119/Y124)</f>
        <v>0</v>
      </c>
      <c r="AB119" s="30" t="str">
        <f t="shared" si="100"/>
        <v/>
      </c>
      <c r="AC119" s="130">
        <f t="shared" si="107"/>
        <v>0</v>
      </c>
      <c r="AD119" s="30">
        <f>IF(AND(AC4=0,AC119&gt;=0), "",AC119/AC4)</f>
        <v>0</v>
      </c>
      <c r="AE119" s="47">
        <f>IF(AND(AC124=0,AC119&gt;=0),"",AC119/AC124)</f>
        <v>0</v>
      </c>
      <c r="AF119" s="129">
        <f>+'N EERR LOS NA'!G196</f>
        <v>0</v>
      </c>
      <c r="AG119" s="30">
        <f>IF(AND(AF4=0,AF119&gt;=0), "",AF119/AF4)</f>
        <v>0</v>
      </c>
      <c r="AH119" s="47">
        <f>IF(AND(AF124=0,AF119&gt;=0),"",AF119/AF124)</f>
        <v>0</v>
      </c>
      <c r="AI119" s="30" t="str">
        <f t="shared" si="41"/>
        <v/>
      </c>
      <c r="AJ119" s="130">
        <f t="shared" si="62"/>
        <v>0</v>
      </c>
      <c r="AK119" s="30">
        <f>IF(AND(AJ4=0,AJ119&gt;=0), "",AJ119/AJ4)</f>
        <v>0</v>
      </c>
      <c r="AL119" s="47">
        <f>IF(AND(AJ124=0,AJ119&gt;=0),"",AJ119/AJ124)</f>
        <v>0</v>
      </c>
      <c r="AM119" s="129">
        <f>+'N EERR LOS NA'!H196</f>
        <v>0</v>
      </c>
      <c r="AN119" s="30">
        <f>IF(AND(AM4=0,AM119&gt;=0), "",AM119/AM4)</f>
        <v>0</v>
      </c>
      <c r="AO119" s="47">
        <f>IF(AND(AM124=0,AM119&gt;=0),"",AM119/AM124)</f>
        <v>0</v>
      </c>
      <c r="AP119" s="30" t="str">
        <f t="shared" si="42"/>
        <v/>
      </c>
      <c r="AQ119" s="130">
        <f t="shared" si="63"/>
        <v>0</v>
      </c>
      <c r="AR119" s="30">
        <f>IF(AND(AQ4=0,AQ119&gt;=0), "",AQ119/AQ4)</f>
        <v>0</v>
      </c>
      <c r="AS119" s="47">
        <f>IF(AND(AQ124=0,AQ119&gt;=0),"",AQ119/AQ124)</f>
        <v>0</v>
      </c>
      <c r="AT119" s="131">
        <f t="shared" si="108"/>
        <v>0</v>
      </c>
      <c r="AU119" s="30" t="str">
        <f>IF(AND(AT4=0,AT119&gt;=0), "",AT119/AT4)</f>
        <v/>
      </c>
      <c r="AV119" s="47" t="str">
        <f t="shared" si="101"/>
        <v/>
      </c>
      <c r="AW119" s="131">
        <f t="shared" si="118"/>
        <v>0</v>
      </c>
      <c r="AX119" s="30">
        <f>IF(AND(AW4=0,AW119&gt;=0), "",AW119/AW4)</f>
        <v>0</v>
      </c>
      <c r="AY119" s="47">
        <f>IF(AND(AW124=0,AW119&gt;=0),"",AW119/AW124)</f>
        <v>0</v>
      </c>
      <c r="AZ119" s="131">
        <f t="shared" si="109"/>
        <v>0</v>
      </c>
      <c r="BA119" s="30" t="str">
        <f>IF(AND(AZ4=0,AZ119&gt;=0), "",AZ119/AZ4)</f>
        <v/>
      </c>
      <c r="BB119" s="47" t="str">
        <f t="shared" si="102"/>
        <v/>
      </c>
      <c r="BC119" s="129">
        <f>+'N EERR LOS NA'!I196</f>
        <v>0</v>
      </c>
      <c r="BD119" s="30" t="str">
        <f>IF(AND(BC4=0,BC119&gt;=0), "",BC119/BC4)</f>
        <v/>
      </c>
      <c r="BE119" s="47" t="str">
        <f>IF(AND(BC124=0,BC119&gt;=0),"",BC119/BC124)</f>
        <v/>
      </c>
      <c r="BF119" s="30" t="str">
        <f t="shared" si="103"/>
        <v/>
      </c>
      <c r="BG119" s="130">
        <f t="shared" si="110"/>
        <v>0</v>
      </c>
      <c r="BH119" s="30">
        <f>IF(AND(BG4=0,BG119&gt;=0), "",BG119/BG4)</f>
        <v>0</v>
      </c>
      <c r="BI119" s="47">
        <f>IF(AND(BG124=0,BG119&gt;=0),"",BG119/BG124)</f>
        <v>0</v>
      </c>
      <c r="BJ119" s="129">
        <f>+'N EERR LOS NA'!J196</f>
        <v>0</v>
      </c>
      <c r="BK119" s="30" t="str">
        <f>IF(AND(BJ4=0,BJ119&gt;=0), "",BJ119/BJ4)</f>
        <v/>
      </c>
      <c r="BL119" s="47" t="str">
        <f>IF(AND(BJ124=0,BJ119&gt;=0),"",BJ119/BJ124)</f>
        <v/>
      </c>
      <c r="BM119" s="30" t="str">
        <f t="shared" si="43"/>
        <v/>
      </c>
      <c r="BN119" s="130">
        <f t="shared" si="111"/>
        <v>0</v>
      </c>
      <c r="BO119" s="30">
        <f>IF(AND(BN4=0,BN119&gt;=0), "",BN119/BN4)</f>
        <v>0</v>
      </c>
      <c r="BP119" s="47">
        <f>IF(AND(BN124=0,BN119&gt;=0),"",BN119/BN124)</f>
        <v>0</v>
      </c>
      <c r="BQ119" s="129">
        <f>+'N EERR LOS NA'!K196</f>
        <v>0</v>
      </c>
      <c r="BR119" s="30" t="str">
        <f>IF(AND(BQ4=0,BQ119&gt;=0), "",BQ119/BQ4)</f>
        <v/>
      </c>
      <c r="BS119" s="47" t="str">
        <f>IF(AND(BQ124=0,BQ119&gt;=0),"",BQ119/BQ124)</f>
        <v/>
      </c>
      <c r="BT119" s="30" t="str">
        <f t="shared" si="44"/>
        <v/>
      </c>
      <c r="BU119" s="130">
        <f t="shared" si="112"/>
        <v>0</v>
      </c>
      <c r="BV119" s="30">
        <f>IF(AND(BU4=0,BU119&gt;=0), "",BU119/BU4)</f>
        <v>0</v>
      </c>
      <c r="BW119" s="47">
        <f>IF(AND(BU124=0,BU119&gt;=0),"",BU119/BU124)</f>
        <v>0</v>
      </c>
      <c r="BX119" s="131">
        <f t="shared" si="113"/>
        <v>0</v>
      </c>
      <c r="BY119" s="30" t="str">
        <f>IF(AND(BX4=0,BX119&gt;=0), "",BX119/BX4)</f>
        <v/>
      </c>
      <c r="BZ119" s="47" t="str">
        <f t="shared" si="45"/>
        <v/>
      </c>
      <c r="CA119" s="129">
        <f>+'N EERR LOS NA'!L196</f>
        <v>0</v>
      </c>
      <c r="CB119" s="30" t="str">
        <f>IF(AND(CA4=0,CA119&gt;=0), "",CA119/CA4)</f>
        <v/>
      </c>
      <c r="CC119" s="47" t="str">
        <f>IF(AND(CA124=0,CA119&gt;=0),"",CA119/CA124)</f>
        <v/>
      </c>
      <c r="CD119" s="30" t="str">
        <f t="shared" si="104"/>
        <v/>
      </c>
      <c r="CE119" s="130">
        <f t="shared" si="114"/>
        <v>0</v>
      </c>
      <c r="CF119" s="30">
        <f>IF(AND(CE4=0,CE119&gt;=0), "",CE119/CE4)</f>
        <v>0</v>
      </c>
      <c r="CG119" s="47">
        <f>IF(AND(CE124=0,CE119&gt;=0),"",CE119/CE124)</f>
        <v>0</v>
      </c>
      <c r="CH119" s="129">
        <f>+'N EERR LOS NA'!M196</f>
        <v>0</v>
      </c>
      <c r="CI119" s="30" t="str">
        <f>IF(AND(CH4=0,CH119&gt;=0), "",CH119/CH4)</f>
        <v/>
      </c>
      <c r="CJ119" s="47" t="str">
        <f>IF(AND(CH124=0,CH119&gt;=0),"",CH119/CH124)</f>
        <v/>
      </c>
      <c r="CK119" s="30" t="str">
        <f t="shared" si="46"/>
        <v/>
      </c>
      <c r="CL119" s="130">
        <f t="shared" si="115"/>
        <v>0</v>
      </c>
      <c r="CM119" s="30">
        <f>IF(AND(CL4=0,CL119&gt;=0), "",CL119/CL4)</f>
        <v>0</v>
      </c>
      <c r="CN119" s="47">
        <f>IF(AND(CL124=0,CL119&gt;=0),"",CL119/CL124)</f>
        <v>0</v>
      </c>
      <c r="CO119" s="129">
        <f>+'N EERR LOS NA'!N196</f>
        <v>0</v>
      </c>
      <c r="CP119" s="30" t="str">
        <f>IF(AND(CO4=0,CO119&gt;=0), "",CO119/CO4)</f>
        <v/>
      </c>
      <c r="CQ119" s="47" t="str">
        <f>IF(AND(CO124=0,CO119&gt;=0),"",CO119/CO124)</f>
        <v/>
      </c>
      <c r="CR119" s="30" t="str">
        <f t="shared" si="47"/>
        <v/>
      </c>
      <c r="CS119" s="130">
        <f t="shared" si="116"/>
        <v>0</v>
      </c>
      <c r="CT119" s="30">
        <f>IF(AND(CS4=0,CS119&gt;=0), "",CS119/CS4)</f>
        <v>0</v>
      </c>
      <c r="CU119" s="47">
        <f>IF(AND(CS124=0,CS119&gt;=0),"",CS119/CS124)</f>
        <v>0</v>
      </c>
      <c r="CV119" s="131">
        <f t="shared" si="117"/>
        <v>0</v>
      </c>
      <c r="CW119" s="30" t="str">
        <f>IF(AND(CV4=0,CV119&gt;=0), "",CV119/CV4)</f>
        <v/>
      </c>
      <c r="CX119" s="47" t="str">
        <f t="shared" si="48"/>
        <v/>
      </c>
    </row>
    <row r="120" spans="1:102" hidden="1" outlineLevel="1" x14ac:dyDescent="0.3">
      <c r="A120" s="29" t="s">
        <v>31</v>
      </c>
      <c r="B120" s="129">
        <f>+'N EERR LOS NA'!B197</f>
        <v>0</v>
      </c>
      <c r="C120" s="30" t="str">
        <f>IF(AND(B4=0,B120&gt;=0), "",B120/B4)</f>
        <v/>
      </c>
      <c r="D120" s="47" t="str">
        <f>IF(AND(B124=0,B120&gt;=0),"",B120/B124)</f>
        <v/>
      </c>
      <c r="E120" s="129">
        <f>+'N EERR LOS NA'!C197</f>
        <v>0</v>
      </c>
      <c r="F120" s="30">
        <f>IF(AND(E4=0,E120&gt;=0), "",E120/E4)</f>
        <v>0</v>
      </c>
      <c r="G120" s="47">
        <f>IF(AND(E124=0,E120&gt;=0),"",E120/E124)</f>
        <v>0</v>
      </c>
      <c r="H120" s="129">
        <f>+'N EERR LOS NA'!D197</f>
        <v>0</v>
      </c>
      <c r="I120" s="30">
        <f>IF(AND(H4=0,H120&gt;=0), "",H120/H4)</f>
        <v>0</v>
      </c>
      <c r="J120" s="47">
        <f>IF(AND(H124=0,H120&gt;=0),"",H120/H124)</f>
        <v>0</v>
      </c>
      <c r="K120" s="30" t="str">
        <f t="shared" si="97"/>
        <v/>
      </c>
      <c r="L120" s="130">
        <f t="shared" si="105"/>
        <v>0</v>
      </c>
      <c r="M120" s="30">
        <f>IF(AND(L4=0,L120&gt;=0), "",L120/L4)</f>
        <v>0</v>
      </c>
      <c r="N120" s="47">
        <f>IF(AND(L124=0,L120&gt;=0),"",L120/L124)</f>
        <v>0</v>
      </c>
      <c r="O120" s="129">
        <f>+'N EERR LOS NA'!E197</f>
        <v>0</v>
      </c>
      <c r="P120" s="30">
        <f>IF(AND(O4=0,O120&gt;=0), "",O120/O4)</f>
        <v>0</v>
      </c>
      <c r="Q120" s="47">
        <f>IF(AND(O124=0,O120&gt;=0),"",O120/O124)</f>
        <v>0</v>
      </c>
      <c r="R120" s="30" t="str">
        <f t="shared" si="98"/>
        <v/>
      </c>
      <c r="S120" s="130">
        <f t="shared" si="106"/>
        <v>0</v>
      </c>
      <c r="T120" s="30">
        <f>IF(AND(S4=0,S120&gt;=0), "",S120/S4)</f>
        <v>0</v>
      </c>
      <c r="U120" s="47">
        <f>IF(AND(S124=0,S120&gt;=0),"",S120/S124)</f>
        <v>0</v>
      </c>
      <c r="V120" s="131"/>
      <c r="W120" s="30" t="str">
        <f>IF(AND(V4=0,V120&gt;=0), "",V120/V4)</f>
        <v/>
      </c>
      <c r="X120" s="47" t="str">
        <f t="shared" si="99"/>
        <v/>
      </c>
      <c r="Y120" s="129">
        <f>+'N EERR LOS NA'!F197</f>
        <v>0</v>
      </c>
      <c r="Z120" s="30">
        <f>IF(AND(Y4=0,Y120&gt;=0), "",Y120/Y4)</f>
        <v>0</v>
      </c>
      <c r="AA120" s="47">
        <f>IF(AND(Y124=0,Y120&gt;=0),"",Y120/Y124)</f>
        <v>0</v>
      </c>
      <c r="AB120" s="30" t="str">
        <f t="shared" si="100"/>
        <v/>
      </c>
      <c r="AC120" s="130">
        <f t="shared" si="107"/>
        <v>0</v>
      </c>
      <c r="AD120" s="30">
        <f>IF(AND(AC4=0,AC120&gt;=0), "",AC120/AC4)</f>
        <v>0</v>
      </c>
      <c r="AE120" s="47">
        <f>IF(AND(AC124=0,AC120&gt;=0),"",AC120/AC124)</f>
        <v>0</v>
      </c>
      <c r="AF120" s="129">
        <f>+'N EERR LOS NA'!G197</f>
        <v>0</v>
      </c>
      <c r="AG120" s="30">
        <f>IF(AND(AF4=0,AF120&gt;=0), "",AF120/AF4)</f>
        <v>0</v>
      </c>
      <c r="AH120" s="47">
        <f>IF(AND(AF124=0,AF120&gt;=0),"",AF120/AF124)</f>
        <v>0</v>
      </c>
      <c r="AI120" s="30" t="str">
        <f t="shared" si="41"/>
        <v/>
      </c>
      <c r="AJ120" s="130">
        <f t="shared" si="62"/>
        <v>0</v>
      </c>
      <c r="AK120" s="30">
        <f>IF(AND(AJ4=0,AJ120&gt;=0), "",AJ120/AJ4)</f>
        <v>0</v>
      </c>
      <c r="AL120" s="47">
        <f>IF(AND(AJ124=0,AJ120&gt;=0),"",AJ120/AJ124)</f>
        <v>0</v>
      </c>
      <c r="AM120" s="129">
        <f>+'N EERR LOS NA'!H197</f>
        <v>0</v>
      </c>
      <c r="AN120" s="30">
        <f>IF(AND(AM4=0,AM120&gt;=0), "",AM120/AM4)</f>
        <v>0</v>
      </c>
      <c r="AO120" s="47">
        <f>IF(AND(AM124=0,AM120&gt;=0),"",AM120/AM124)</f>
        <v>0</v>
      </c>
      <c r="AP120" s="30" t="str">
        <f t="shared" si="42"/>
        <v/>
      </c>
      <c r="AQ120" s="130">
        <f t="shared" si="63"/>
        <v>0</v>
      </c>
      <c r="AR120" s="30">
        <f>IF(AND(AQ4=0,AQ120&gt;=0), "",AQ120/AQ4)</f>
        <v>0</v>
      </c>
      <c r="AS120" s="47">
        <f>IF(AND(AQ124=0,AQ120&gt;=0),"",AQ120/AQ124)</f>
        <v>0</v>
      </c>
      <c r="AT120" s="131">
        <f t="shared" si="108"/>
        <v>0</v>
      </c>
      <c r="AU120" s="30" t="str">
        <f>IF(AND(AT4=0,AT120&gt;=0), "",AT120/AT4)</f>
        <v/>
      </c>
      <c r="AV120" s="47" t="str">
        <f t="shared" si="101"/>
        <v/>
      </c>
      <c r="AW120" s="131">
        <f t="shared" si="118"/>
        <v>0</v>
      </c>
      <c r="AX120" s="30">
        <f>IF(AND(AW4=0,AW120&gt;=0), "",AW120/AW4)</f>
        <v>0</v>
      </c>
      <c r="AY120" s="47">
        <f>IF(AND(AW124=0,AW120&gt;=0),"",AW120/AW124)</f>
        <v>0</v>
      </c>
      <c r="AZ120" s="131">
        <f t="shared" si="109"/>
        <v>0</v>
      </c>
      <c r="BA120" s="30" t="str">
        <f>IF(AND(AZ4=0,AZ120&gt;=0), "",AZ120/AZ4)</f>
        <v/>
      </c>
      <c r="BB120" s="47" t="str">
        <f t="shared" si="102"/>
        <v/>
      </c>
      <c r="BC120" s="129">
        <f>+'N EERR LOS NA'!I197</f>
        <v>0</v>
      </c>
      <c r="BD120" s="30" t="str">
        <f>IF(AND(BC4=0,BC120&gt;=0), "",BC120/BC4)</f>
        <v/>
      </c>
      <c r="BE120" s="47" t="str">
        <f>IF(AND(BC124=0,BC120&gt;=0),"",BC120/BC124)</f>
        <v/>
      </c>
      <c r="BF120" s="30" t="str">
        <f t="shared" si="103"/>
        <v/>
      </c>
      <c r="BG120" s="130">
        <f t="shared" si="110"/>
        <v>0</v>
      </c>
      <c r="BH120" s="30">
        <f>IF(AND(BG4=0,BG120&gt;=0), "",BG120/BG4)</f>
        <v>0</v>
      </c>
      <c r="BI120" s="47">
        <f>IF(AND(BG124=0,BG120&gt;=0),"",BG120/BG124)</f>
        <v>0</v>
      </c>
      <c r="BJ120" s="129">
        <f>+'N EERR LOS NA'!J197</f>
        <v>0</v>
      </c>
      <c r="BK120" s="30" t="str">
        <f>IF(AND(BJ4=0,BJ120&gt;=0), "",BJ120/BJ4)</f>
        <v/>
      </c>
      <c r="BL120" s="47" t="str">
        <f>IF(AND(BJ124=0,BJ120&gt;=0),"",BJ120/BJ124)</f>
        <v/>
      </c>
      <c r="BM120" s="30" t="str">
        <f t="shared" si="43"/>
        <v/>
      </c>
      <c r="BN120" s="130">
        <f t="shared" si="111"/>
        <v>0</v>
      </c>
      <c r="BO120" s="30">
        <f>IF(AND(BN4=0,BN120&gt;=0), "",BN120/BN4)</f>
        <v>0</v>
      </c>
      <c r="BP120" s="47">
        <f>IF(AND(BN124=0,BN120&gt;=0),"",BN120/BN124)</f>
        <v>0</v>
      </c>
      <c r="BQ120" s="129">
        <f>+'N EERR LOS NA'!K197</f>
        <v>0</v>
      </c>
      <c r="BR120" s="30" t="str">
        <f>IF(AND(BQ4=0,BQ120&gt;=0), "",BQ120/BQ4)</f>
        <v/>
      </c>
      <c r="BS120" s="47" t="str">
        <f>IF(AND(BQ124=0,BQ120&gt;=0),"",BQ120/BQ124)</f>
        <v/>
      </c>
      <c r="BT120" s="30" t="str">
        <f t="shared" si="44"/>
        <v/>
      </c>
      <c r="BU120" s="130">
        <f t="shared" si="112"/>
        <v>0</v>
      </c>
      <c r="BV120" s="30">
        <f>IF(AND(BU4=0,BU120&gt;=0), "",BU120/BU4)</f>
        <v>0</v>
      </c>
      <c r="BW120" s="47">
        <f>IF(AND(BU124=0,BU120&gt;=0),"",BU120/BU124)</f>
        <v>0</v>
      </c>
      <c r="BX120" s="131">
        <f t="shared" si="113"/>
        <v>0</v>
      </c>
      <c r="BY120" s="30" t="str">
        <f>IF(AND(BX4=0,BX120&gt;=0), "",BX120/BX4)</f>
        <v/>
      </c>
      <c r="BZ120" s="47" t="str">
        <f t="shared" si="45"/>
        <v/>
      </c>
      <c r="CA120" s="129">
        <f>+'N EERR LOS NA'!L197</f>
        <v>0</v>
      </c>
      <c r="CB120" s="30" t="str">
        <f>IF(AND(CA4=0,CA120&gt;=0), "",CA120/CA4)</f>
        <v/>
      </c>
      <c r="CC120" s="47" t="str">
        <f>IF(AND(CA124=0,CA120&gt;=0),"",CA120/CA124)</f>
        <v/>
      </c>
      <c r="CD120" s="30" t="str">
        <f t="shared" si="104"/>
        <v/>
      </c>
      <c r="CE120" s="130">
        <f t="shared" si="114"/>
        <v>0</v>
      </c>
      <c r="CF120" s="30">
        <f>IF(AND(CE4=0,CE120&gt;=0), "",CE120/CE4)</f>
        <v>0</v>
      </c>
      <c r="CG120" s="47">
        <f>IF(AND(CE124=0,CE120&gt;=0),"",CE120/CE124)</f>
        <v>0</v>
      </c>
      <c r="CH120" s="129">
        <f>+'N EERR LOS NA'!M197</f>
        <v>0</v>
      </c>
      <c r="CI120" s="30" t="str">
        <f>IF(AND(CH4=0,CH120&gt;=0), "",CH120/CH4)</f>
        <v/>
      </c>
      <c r="CJ120" s="47" t="str">
        <f>IF(AND(CH124=0,CH120&gt;=0),"",CH120/CH124)</f>
        <v/>
      </c>
      <c r="CK120" s="30" t="str">
        <f t="shared" si="46"/>
        <v/>
      </c>
      <c r="CL120" s="130">
        <f t="shared" si="115"/>
        <v>0</v>
      </c>
      <c r="CM120" s="30">
        <f>IF(AND(CL4=0,CL120&gt;=0), "",CL120/CL4)</f>
        <v>0</v>
      </c>
      <c r="CN120" s="47">
        <f>IF(AND(CL124=0,CL120&gt;=0),"",CL120/CL124)</f>
        <v>0</v>
      </c>
      <c r="CO120" s="129">
        <f>+'N EERR LOS NA'!N197</f>
        <v>0</v>
      </c>
      <c r="CP120" s="30" t="str">
        <f>IF(AND(CO4=0,CO120&gt;=0), "",CO120/CO4)</f>
        <v/>
      </c>
      <c r="CQ120" s="47" t="str">
        <f>IF(AND(CO124=0,CO120&gt;=0),"",CO120/CO124)</f>
        <v/>
      </c>
      <c r="CR120" s="30" t="str">
        <f t="shared" si="47"/>
        <v/>
      </c>
      <c r="CS120" s="130">
        <f t="shared" si="116"/>
        <v>0</v>
      </c>
      <c r="CT120" s="30">
        <f>IF(AND(CS4=0,CS120&gt;=0), "",CS120/CS4)</f>
        <v>0</v>
      </c>
      <c r="CU120" s="47">
        <f>IF(AND(CS124=0,CS120&gt;=0),"",CS120/CS124)</f>
        <v>0</v>
      </c>
      <c r="CV120" s="131">
        <f t="shared" si="117"/>
        <v>0</v>
      </c>
      <c r="CW120" s="30" t="str">
        <f>IF(AND(CV4=0,CV120&gt;=0), "",CV120/CV4)</f>
        <v/>
      </c>
      <c r="CX120" s="47" t="str">
        <f t="shared" si="48"/>
        <v/>
      </c>
    </row>
    <row r="121" spans="1:102" hidden="1" outlineLevel="1" x14ac:dyDescent="0.3">
      <c r="A121" s="29" t="s">
        <v>98</v>
      </c>
      <c r="B121" s="129">
        <f>+'N EERR LOS NA'!B198</f>
        <v>0</v>
      </c>
      <c r="C121" s="30" t="str">
        <f>IF(AND(B4=0,B121&gt;=0), "",B121/B4)</f>
        <v/>
      </c>
      <c r="D121" s="47" t="str">
        <f>IF(AND(B124=0,B121&gt;=0),"",B121/B124)</f>
        <v/>
      </c>
      <c r="E121" s="129">
        <f>+'N EERR LOS NA'!C198</f>
        <v>0</v>
      </c>
      <c r="F121" s="30">
        <f>IF(AND(E4=0,E121&gt;=0), "",E121/E4)</f>
        <v>0</v>
      </c>
      <c r="G121" s="47">
        <f>IF(AND(E124=0,E121&gt;=0),"",E121/E124)</f>
        <v>0</v>
      </c>
      <c r="H121" s="129">
        <f>+'N EERR LOS NA'!D198</f>
        <v>2.1090313856665009E-2</v>
      </c>
      <c r="I121" s="30">
        <f>IF(AND(H4=0,H121&gt;=0), "",H121/H4)</f>
        <v>1.866651807260875E-6</v>
      </c>
      <c r="J121" s="47">
        <f>IF(AND(H124=0,H121&gt;=0),"",H121/H124)</f>
        <v>4.2711293401545655E-6</v>
      </c>
      <c r="K121" s="30">
        <f t="shared" si="97"/>
        <v>1</v>
      </c>
      <c r="L121" s="130">
        <f t="shared" si="105"/>
        <v>2.1090313856665009E-2</v>
      </c>
      <c r="M121" s="30">
        <f>IF(AND(L4=0,L121&gt;=0), "",L121/L4)</f>
        <v>1.3039641208540576E-6</v>
      </c>
      <c r="N121" s="47">
        <f>IF(AND(L124=0,L121&gt;=0),"",L121/L124)</f>
        <v>2.1515512949048311E-6</v>
      </c>
      <c r="O121" s="129">
        <f>+'N EERR LOS NA'!E198</f>
        <v>0</v>
      </c>
      <c r="P121" s="30">
        <f>IF(AND(O4=0,O121&gt;=0), "",O121/O4)</f>
        <v>0</v>
      </c>
      <c r="Q121" s="47">
        <f>IF(AND(O124=0,O121&gt;=0),"",O121/O124)</f>
        <v>0</v>
      </c>
      <c r="R121" s="30">
        <f t="shared" si="98"/>
        <v>-1</v>
      </c>
      <c r="S121" s="130">
        <f t="shared" si="106"/>
        <v>2.1090313856665009E-2</v>
      </c>
      <c r="T121" s="30">
        <f>IF(AND(S4=0,S121&gt;=0), "",S121/S4)</f>
        <v>9.4060624586792611E-7</v>
      </c>
      <c r="U121" s="47">
        <f>IF(AND(S124=0,S121&gt;=0),"",S121/S124)</f>
        <v>1.4104906524862177E-6</v>
      </c>
      <c r="V121" s="131"/>
      <c r="W121" s="30" t="str">
        <f>IF(AND(V4=0,V121&gt;=0), "",V121/V4)</f>
        <v/>
      </c>
      <c r="X121" s="47">
        <f t="shared" si="99"/>
        <v>1</v>
      </c>
      <c r="Y121" s="129">
        <f>+'N EERR LOS NA'!F198</f>
        <v>0</v>
      </c>
      <c r="Z121" s="30">
        <f>IF(AND(Y4=0,Y121&gt;=0), "",Y121/Y4)</f>
        <v>0</v>
      </c>
      <c r="AA121" s="47">
        <f>IF(AND(Y124=0,Y121&gt;=0),"",Y121/Y124)</f>
        <v>0</v>
      </c>
      <c r="AB121" s="30" t="str">
        <f t="shared" si="100"/>
        <v/>
      </c>
      <c r="AC121" s="130">
        <f t="shared" si="107"/>
        <v>2.1090313856665009E-2</v>
      </c>
      <c r="AD121" s="30">
        <f>IF(AND(AC4=0,AC121&gt;=0), "",AC121/AC4)</f>
        <v>4.9486423522731525E-7</v>
      </c>
      <c r="AE121" s="47">
        <f>IF(AND(AC124=0,AC121&gt;=0),"",AC121/AC124)</f>
        <v>1.0294389075840434E-6</v>
      </c>
      <c r="AF121" s="129">
        <f>+'N EERR LOS NA'!G198</f>
        <v>0.76327718313154358</v>
      </c>
      <c r="AG121" s="30">
        <f>IF(AND(AF4=0,AF121&gt;=0), "",AF121/AF4)</f>
        <v>5.6026414521940219E-5</v>
      </c>
      <c r="AH121" s="47">
        <f>IF(AND(AF124=0,AF121&gt;=0),"",AF121/AF124)</f>
        <v>1.2689558321904548E-4</v>
      </c>
      <c r="AI121" s="30">
        <f t="shared" si="41"/>
        <v>1</v>
      </c>
      <c r="AJ121" s="130">
        <f t="shared" si="62"/>
        <v>0.78436749698820862</v>
      </c>
      <c r="AK121" s="30">
        <f>IF(AND(AJ4=0,AJ121&gt;=0), "",AJ121/AJ4)</f>
        <v>1.3946317505387384E-5</v>
      </c>
      <c r="AL121" s="47">
        <f>IF(AND(AJ124=0,AJ121&gt;=0),"",AJ121/AJ124)</f>
        <v>2.9596321736445404E-5</v>
      </c>
      <c r="AM121" s="129">
        <f>+'N EERR LOS NA'!H198</f>
        <v>-0.26272059121827201</v>
      </c>
      <c r="AN121" s="30">
        <f>IF(AND(AM4=0,AM121&gt;=0), "",AM121/AM4)</f>
        <v>-2.286732663118418E-5</v>
      </c>
      <c r="AO121" s="47">
        <f>IF(AND(AM124=0,AM121&gt;=0),"",AM121/AM124)</f>
        <v>-3.6686613539929379E-5</v>
      </c>
      <c r="AP121" s="30">
        <f t="shared" si="42"/>
        <v>-1.3442007661494508</v>
      </c>
      <c r="AQ121" s="130">
        <f t="shared" si="63"/>
        <v>0.52164690576993666</v>
      </c>
      <c r="AR121" s="30">
        <f>IF(AND(AQ4=0,AQ121&gt;=0), "",AQ121/AQ4)</f>
        <v>7.7017663236944014E-6</v>
      </c>
      <c r="AS121" s="47">
        <f>IF(AND(AQ124=0,AQ121&gt;=0),"",AQ121/AQ124)</f>
        <v>1.5495963109791832E-5</v>
      </c>
      <c r="AT121" s="131">
        <f t="shared" si="108"/>
        <v>0</v>
      </c>
      <c r="AU121" s="30" t="str">
        <f>IF(AND(AT4=0,AT121&gt;=0), "",AT121/AT4)</f>
        <v/>
      </c>
      <c r="AV121" s="47">
        <f t="shared" si="101"/>
        <v>1</v>
      </c>
      <c r="AW121" s="131">
        <f t="shared" si="118"/>
        <v>8.6941150961656111E-2</v>
      </c>
      <c r="AX121" s="30">
        <f>IF(AND(AW4=0,AW121&gt;=0), "",AW121/AW4)</f>
        <v>7.7017663236944014E-6</v>
      </c>
      <c r="AY121" s="47">
        <f>IF(AND(AW124=0,AW121&gt;=0),"",AW121/AW124)</f>
        <v>1.5495963109791829E-5</v>
      </c>
      <c r="AZ121" s="131">
        <f t="shared" si="109"/>
        <v>0</v>
      </c>
      <c r="BA121" s="30" t="str">
        <f>IF(AND(AZ4=0,AZ121&gt;=0), "",AZ121/AZ4)</f>
        <v/>
      </c>
      <c r="BB121" s="47">
        <f t="shared" si="102"/>
        <v>1</v>
      </c>
      <c r="BC121" s="129">
        <f>+'N EERR LOS NA'!I198</f>
        <v>0</v>
      </c>
      <c r="BD121" s="30" t="str">
        <f>IF(AND(BC4=0,BC121&gt;=0), "",BC121/BC4)</f>
        <v/>
      </c>
      <c r="BE121" s="47" t="str">
        <f>IF(AND(BC124=0,BC121&gt;=0),"",BC121/BC124)</f>
        <v/>
      </c>
      <c r="BF121" s="30">
        <f t="shared" si="103"/>
        <v>1</v>
      </c>
      <c r="BG121" s="130">
        <f t="shared" si="110"/>
        <v>0.52164690576993666</v>
      </c>
      <c r="BH121" s="30">
        <f>IF(AND(BG4=0,BG121&gt;=0), "",BG121/BG4)</f>
        <v>7.7017663236944014E-6</v>
      </c>
      <c r="BI121" s="47">
        <f>IF(AND(BG124=0,BG121&gt;=0),"",BG121/BG124)</f>
        <v>1.5495963109791832E-5</v>
      </c>
      <c r="BJ121" s="129">
        <f>+'N EERR LOS NA'!J198</f>
        <v>0</v>
      </c>
      <c r="BK121" s="30" t="str">
        <f>IF(AND(BJ4=0,BJ121&gt;=0), "",BJ121/BJ4)</f>
        <v/>
      </c>
      <c r="BL121" s="47" t="str">
        <f>IF(AND(BJ124=0,BJ121&gt;=0),"",BJ121/BJ124)</f>
        <v/>
      </c>
      <c r="BM121" s="30" t="str">
        <f t="shared" si="43"/>
        <v/>
      </c>
      <c r="BN121" s="130">
        <f t="shared" si="111"/>
        <v>0.52164690576993666</v>
      </c>
      <c r="BO121" s="30">
        <f>IF(AND(BN4=0,BN121&gt;=0), "",BN121/BN4)</f>
        <v>7.7017663236944014E-6</v>
      </c>
      <c r="BP121" s="47">
        <f>IF(AND(BN124=0,BN121&gt;=0),"",BN121/BN124)</f>
        <v>1.5495963109791832E-5</v>
      </c>
      <c r="BQ121" s="129">
        <f>+'N EERR LOS NA'!K198</f>
        <v>0</v>
      </c>
      <c r="BR121" s="30" t="str">
        <f>IF(AND(BQ4=0,BQ121&gt;=0), "",BQ121/BQ4)</f>
        <v/>
      </c>
      <c r="BS121" s="47" t="str">
        <f>IF(AND(BQ124=0,BQ121&gt;=0),"",BQ121/BQ124)</f>
        <v/>
      </c>
      <c r="BT121" s="30" t="str">
        <f t="shared" si="44"/>
        <v/>
      </c>
      <c r="BU121" s="130">
        <f t="shared" si="112"/>
        <v>0.52164690576993666</v>
      </c>
      <c r="BV121" s="30">
        <f>IF(AND(BU4=0,BU121&gt;=0), "",BU121/BU4)</f>
        <v>7.7017663236944014E-6</v>
      </c>
      <c r="BW121" s="47">
        <f>IF(AND(BU124=0,BU121&gt;=0),"",BU121/BU124)</f>
        <v>1.5495963109791832E-5</v>
      </c>
      <c r="BX121" s="131">
        <f t="shared" si="113"/>
        <v>0</v>
      </c>
      <c r="BY121" s="30" t="str">
        <f>IF(AND(BX4=0,BX121&gt;=0), "",BX121/BX4)</f>
        <v/>
      </c>
      <c r="BZ121" s="47">
        <f t="shared" si="45"/>
        <v>1</v>
      </c>
      <c r="CA121" s="129">
        <f>+'N EERR LOS NA'!L198</f>
        <v>0</v>
      </c>
      <c r="CB121" s="30" t="str">
        <f>IF(AND(CA4=0,CA121&gt;=0), "",CA121/CA4)</f>
        <v/>
      </c>
      <c r="CC121" s="47" t="str">
        <f>IF(AND(CA124=0,CA121&gt;=0),"",CA121/CA124)</f>
        <v/>
      </c>
      <c r="CD121" s="30" t="str">
        <f t="shared" si="104"/>
        <v/>
      </c>
      <c r="CE121" s="130">
        <f t="shared" si="114"/>
        <v>0.52164690576993666</v>
      </c>
      <c r="CF121" s="30">
        <f>IF(AND(CE4=0,CE121&gt;=0), "",CE121/CE4)</f>
        <v>7.7017663236944014E-6</v>
      </c>
      <c r="CG121" s="47">
        <f>IF(AND(CE124=0,CE121&gt;=0),"",CE121/CE124)</f>
        <v>1.5495963109791832E-5</v>
      </c>
      <c r="CH121" s="129">
        <f>+'N EERR LOS NA'!M198</f>
        <v>0</v>
      </c>
      <c r="CI121" s="30" t="str">
        <f>IF(AND(CH4=0,CH121&gt;=0), "",CH121/CH4)</f>
        <v/>
      </c>
      <c r="CJ121" s="47" t="str">
        <f>IF(AND(CH124=0,CH121&gt;=0),"",CH121/CH124)</f>
        <v/>
      </c>
      <c r="CK121" s="30" t="str">
        <f t="shared" si="46"/>
        <v/>
      </c>
      <c r="CL121" s="130">
        <f t="shared" si="115"/>
        <v>0.52164690576993666</v>
      </c>
      <c r="CM121" s="30">
        <f>IF(AND(CL4=0,CL121&gt;=0), "",CL121/CL4)</f>
        <v>7.7017663236944014E-6</v>
      </c>
      <c r="CN121" s="47">
        <f>IF(AND(CL124=0,CL121&gt;=0),"",CL121/CL124)</f>
        <v>1.5495963109791832E-5</v>
      </c>
      <c r="CO121" s="129">
        <f>+'N EERR LOS NA'!N198</f>
        <v>0</v>
      </c>
      <c r="CP121" s="30" t="str">
        <f>IF(AND(CO4=0,CO121&gt;=0), "",CO121/CO4)</f>
        <v/>
      </c>
      <c r="CQ121" s="47" t="str">
        <f>IF(AND(CO124=0,CO121&gt;=0),"",CO121/CO124)</f>
        <v/>
      </c>
      <c r="CR121" s="30" t="str">
        <f t="shared" si="47"/>
        <v/>
      </c>
      <c r="CS121" s="130">
        <f t="shared" si="116"/>
        <v>0.52164690576993666</v>
      </c>
      <c r="CT121" s="30">
        <f>IF(AND(CS4=0,CS121&gt;=0), "",CS121/CS4)</f>
        <v>7.7017663236944014E-6</v>
      </c>
      <c r="CU121" s="47">
        <f>IF(AND(CS124=0,CS121&gt;=0),"",CS121/CS124)</f>
        <v>1.5495963109791832E-5</v>
      </c>
      <c r="CV121" s="131">
        <f t="shared" si="117"/>
        <v>0</v>
      </c>
      <c r="CW121" s="30" t="str">
        <f>IF(AND(CV4=0,CV121&gt;=0), "",CV121/CV4)</f>
        <v/>
      </c>
      <c r="CX121" s="47">
        <f t="shared" si="48"/>
        <v>1</v>
      </c>
    </row>
    <row r="122" spans="1:102" hidden="1" outlineLevel="1" x14ac:dyDescent="0.3">
      <c r="A122" s="29" t="s">
        <v>32</v>
      </c>
      <c r="B122" s="129">
        <f>+'N EERR LOS NA'!B199</f>
        <v>0</v>
      </c>
      <c r="C122" s="30" t="str">
        <f>IF(AND(B4=0,B122&gt;=0), "",B122/B4)</f>
        <v/>
      </c>
      <c r="D122" s="47" t="str">
        <f>IF(AND(B124=0,B122&gt;=0),"",B122/B124)</f>
        <v/>
      </c>
      <c r="E122" s="129">
        <f>+'N EERR LOS NA'!C199</f>
        <v>0</v>
      </c>
      <c r="F122" s="30">
        <f>IF(AND(E4=0,E122&gt;=0), "",E122/E4)</f>
        <v>0</v>
      </c>
      <c r="G122" s="47">
        <f>IF(AND(E124=0,E122&gt;=0),"",E122/E124)</f>
        <v>0</v>
      </c>
      <c r="H122" s="129">
        <f>+'N EERR LOS NA'!D199</f>
        <v>2.0738808625720595</v>
      </c>
      <c r="I122" s="30">
        <f>IF(AND(H4=0,H122&gt;=0), "",H122/H4)</f>
        <v>1.8355409438065273E-4</v>
      </c>
      <c r="J122" s="47">
        <f>IF(AND(H124=0,H122&gt;=0),"",H122/H124)</f>
        <v>4.1999438511519899E-4</v>
      </c>
      <c r="K122" s="30">
        <f t="shared" si="97"/>
        <v>1</v>
      </c>
      <c r="L122" s="130">
        <f t="shared" si="105"/>
        <v>2.0738808625720595</v>
      </c>
      <c r="M122" s="30">
        <f>IF(AND(L4=0,L122&gt;=0), "",L122/L4)</f>
        <v>1.2822313855064902E-4</v>
      </c>
      <c r="N122" s="47">
        <f>IF(AND(L124=0,L122&gt;=0),"",L122/L124)</f>
        <v>2.1156921066564177E-4</v>
      </c>
      <c r="O122" s="129">
        <f>+'N EERR LOS NA'!E199</f>
        <v>0</v>
      </c>
      <c r="P122" s="30">
        <f>IF(AND(O4=0,O122&gt;=0), "",O122/O4)</f>
        <v>0</v>
      </c>
      <c r="Q122" s="47">
        <f>IF(AND(O124=0,O122&gt;=0),"",O122/O124)</f>
        <v>0</v>
      </c>
      <c r="R122" s="30">
        <f t="shared" si="98"/>
        <v>-1</v>
      </c>
      <c r="S122" s="130">
        <f t="shared" si="106"/>
        <v>2.0738808625720595</v>
      </c>
      <c r="T122" s="30">
        <f>IF(AND(S4=0,S122&gt;=0), "",S122/S4)</f>
        <v>9.249294751034607E-5</v>
      </c>
      <c r="U122" s="47">
        <f>IF(AND(S124=0,S122&gt;=0),"",S122/S124)</f>
        <v>1.386982474944781E-4</v>
      </c>
      <c r="V122" s="131"/>
      <c r="W122" s="30" t="str">
        <f>IF(AND(V4=0,V122&gt;=0), "",V122/V4)</f>
        <v/>
      </c>
      <c r="X122" s="47">
        <f t="shared" si="99"/>
        <v>1</v>
      </c>
      <c r="Y122" s="129">
        <f>+'N EERR LOS NA'!F199</f>
        <v>0</v>
      </c>
      <c r="Z122" s="30">
        <f>IF(AND(Y4=0,Y122&gt;=0), "",Y122/Y4)</f>
        <v>0</v>
      </c>
      <c r="AA122" s="47">
        <f>IF(AND(Y124=0,Y122&gt;=0),"",Y122/Y124)</f>
        <v>0</v>
      </c>
      <c r="AB122" s="30" t="str">
        <f t="shared" si="100"/>
        <v/>
      </c>
      <c r="AC122" s="130">
        <f t="shared" si="107"/>
        <v>2.0738808625720595</v>
      </c>
      <c r="AD122" s="30">
        <f>IF(AND(AC4=0,AC122&gt;=0), "",AC122/AC4)</f>
        <v>4.8661649797352672E-5</v>
      </c>
      <c r="AE122" s="47">
        <f>IF(AND(AC124=0,AC122&gt;=0),"",AC122/AC124)</f>
        <v>1.0122815924576428E-4</v>
      </c>
      <c r="AF122" s="129">
        <f>+'N EERR LOS NA'!G199</f>
        <v>0</v>
      </c>
      <c r="AG122" s="30">
        <f>IF(AND(AF4=0,AF122&gt;=0), "",AF122/AF4)</f>
        <v>0</v>
      </c>
      <c r="AH122" s="47">
        <f>IF(AND(AF124=0,AF122&gt;=0),"",AF122/AF124)</f>
        <v>0</v>
      </c>
      <c r="AI122" s="30" t="str">
        <f t="shared" si="41"/>
        <v/>
      </c>
      <c r="AJ122" s="130">
        <f t="shared" si="62"/>
        <v>2.0738808625720595</v>
      </c>
      <c r="AK122" s="30">
        <f>IF(AND(AJ4=0,AJ122&gt;=0), "",AJ122/AJ4)</f>
        <v>3.6874298194193784E-5</v>
      </c>
      <c r="AL122" s="47">
        <f>IF(AND(AJ124=0,AJ122&gt;=0),"",AJ122/AJ124)</f>
        <v>7.8253172763305233E-5</v>
      </c>
      <c r="AM122" s="129">
        <f>+'N EERR LOS NA'!H199</f>
        <v>0</v>
      </c>
      <c r="AN122" s="30">
        <f>IF(AND(AM4=0,AM122&gt;=0), "",AM122/AM4)</f>
        <v>0</v>
      </c>
      <c r="AO122" s="47">
        <f>IF(AND(AM124=0,AM122&gt;=0),"",AM122/AM124)</f>
        <v>0</v>
      </c>
      <c r="AP122" s="30" t="str">
        <f t="shared" si="42"/>
        <v/>
      </c>
      <c r="AQ122" s="130">
        <f t="shared" si="63"/>
        <v>2.0738808625720595</v>
      </c>
      <c r="AR122" s="30">
        <f>IF(AND(AQ4=0,AQ122&gt;=0), "",AQ122/AQ4)</f>
        <v>3.0619458507353246E-5</v>
      </c>
      <c r="AS122" s="47">
        <f>IF(AND(AQ124=0,AQ122&gt;=0),"",AQ122/AQ124)</f>
        <v>6.1606387357147042E-5</v>
      </c>
      <c r="AT122" s="131">
        <f t="shared" si="108"/>
        <v>0</v>
      </c>
      <c r="AU122" s="30" t="str">
        <f>IF(AND(AT4=0,AT122&gt;=0), "",AT122/AT4)</f>
        <v/>
      </c>
      <c r="AV122" s="47">
        <f t="shared" si="101"/>
        <v>1</v>
      </c>
      <c r="AW122" s="131">
        <f t="shared" si="118"/>
        <v>0.34564681042867657</v>
      </c>
      <c r="AX122" s="30">
        <f>IF(AND(AW4=0,AW122&gt;=0), "",AW122/AW4)</f>
        <v>3.0619458507353246E-5</v>
      </c>
      <c r="AY122" s="47">
        <f>IF(AND(AW124=0,AW122&gt;=0),"",AW122/AW124)</f>
        <v>6.1606387357147029E-5</v>
      </c>
      <c r="AZ122" s="131">
        <f t="shared" si="109"/>
        <v>0</v>
      </c>
      <c r="BA122" s="30" t="str">
        <f>IF(AND(AZ4=0,AZ122&gt;=0), "",AZ122/AZ4)</f>
        <v/>
      </c>
      <c r="BB122" s="47">
        <f t="shared" si="102"/>
        <v>1</v>
      </c>
      <c r="BC122" s="129">
        <f>+'N EERR LOS NA'!I199</f>
        <v>0</v>
      </c>
      <c r="BD122" s="30" t="str">
        <f>IF(AND(BC4=0,BC122&gt;=0), "",BC122/BC4)</f>
        <v/>
      </c>
      <c r="BE122" s="47" t="str">
        <f>IF(AND(BC124=0,BC122&gt;=0),"",BC122/BC124)</f>
        <v/>
      </c>
      <c r="BF122" s="30" t="str">
        <f t="shared" si="103"/>
        <v/>
      </c>
      <c r="BG122" s="130">
        <f t="shared" si="110"/>
        <v>2.0738808625720595</v>
      </c>
      <c r="BH122" s="30">
        <f>IF(AND(BG4=0,BG122&gt;=0), "",BG122/BG4)</f>
        <v>3.0619458507353246E-5</v>
      </c>
      <c r="BI122" s="47">
        <f>IF(AND(BG124=0,BG122&gt;=0),"",BG122/BG124)</f>
        <v>6.1606387357147042E-5</v>
      </c>
      <c r="BJ122" s="129">
        <f>+'N EERR LOS NA'!J199</f>
        <v>0</v>
      </c>
      <c r="BK122" s="30" t="str">
        <f>IF(AND(BJ4=0,BJ122&gt;=0), "",BJ122/BJ4)</f>
        <v/>
      </c>
      <c r="BL122" s="47" t="str">
        <f>IF(AND(BJ124=0,BJ122&gt;=0),"",BJ122/BJ124)</f>
        <v/>
      </c>
      <c r="BM122" s="30" t="str">
        <f t="shared" si="43"/>
        <v/>
      </c>
      <c r="BN122" s="130">
        <f t="shared" si="111"/>
        <v>2.0738808625720595</v>
      </c>
      <c r="BO122" s="30">
        <f>IF(AND(BN4=0,BN122&gt;=0), "",BN122/BN4)</f>
        <v>3.0619458507353246E-5</v>
      </c>
      <c r="BP122" s="47">
        <f>IF(AND(BN124=0,BN122&gt;=0),"",BN122/BN124)</f>
        <v>6.1606387357147042E-5</v>
      </c>
      <c r="BQ122" s="129">
        <f>+'N EERR LOS NA'!K199</f>
        <v>0</v>
      </c>
      <c r="BR122" s="30" t="str">
        <f>IF(AND(BQ4=0,BQ122&gt;=0), "",BQ122/BQ4)</f>
        <v/>
      </c>
      <c r="BS122" s="47" t="str">
        <f>IF(AND(BQ124=0,BQ122&gt;=0),"",BQ122/BQ124)</f>
        <v/>
      </c>
      <c r="BT122" s="30" t="str">
        <f t="shared" si="44"/>
        <v/>
      </c>
      <c r="BU122" s="130">
        <f t="shared" si="112"/>
        <v>2.0738808625720595</v>
      </c>
      <c r="BV122" s="30">
        <f>IF(AND(BU4=0,BU122&gt;=0), "",BU122/BU4)</f>
        <v>3.0619458507353246E-5</v>
      </c>
      <c r="BW122" s="47">
        <f>IF(AND(BU124=0,BU122&gt;=0),"",BU122/BU124)</f>
        <v>6.1606387357147042E-5</v>
      </c>
      <c r="BX122" s="131">
        <f t="shared" si="113"/>
        <v>0</v>
      </c>
      <c r="BY122" s="30" t="str">
        <f>IF(AND(BX4=0,BX122&gt;=0), "",BX122/BX4)</f>
        <v/>
      </c>
      <c r="BZ122" s="47">
        <f t="shared" si="45"/>
        <v>1</v>
      </c>
      <c r="CA122" s="129">
        <f>+'N EERR LOS NA'!L199</f>
        <v>0</v>
      </c>
      <c r="CB122" s="30" t="str">
        <f>IF(AND(CA4=0,CA122&gt;=0), "",CA122/CA4)</f>
        <v/>
      </c>
      <c r="CC122" s="47" t="str">
        <f>IF(AND(CA124=0,CA122&gt;=0),"",CA122/CA124)</f>
        <v/>
      </c>
      <c r="CD122" s="30" t="str">
        <f t="shared" si="104"/>
        <v/>
      </c>
      <c r="CE122" s="130">
        <f t="shared" si="114"/>
        <v>2.0738808625720595</v>
      </c>
      <c r="CF122" s="30">
        <f>IF(AND(CE4=0,CE122&gt;=0), "",CE122/CE4)</f>
        <v>3.0619458507353246E-5</v>
      </c>
      <c r="CG122" s="47">
        <f>IF(AND(CE124=0,CE122&gt;=0),"",CE122/CE124)</f>
        <v>6.1606387357147042E-5</v>
      </c>
      <c r="CH122" s="129">
        <f>+'N EERR LOS NA'!M199</f>
        <v>0</v>
      </c>
      <c r="CI122" s="30" t="str">
        <f>IF(AND(CH4=0,CH122&gt;=0), "",CH122/CH4)</f>
        <v/>
      </c>
      <c r="CJ122" s="47" t="str">
        <f>IF(AND(CH124=0,CH122&gt;=0),"",CH122/CH124)</f>
        <v/>
      </c>
      <c r="CK122" s="30" t="str">
        <f t="shared" si="46"/>
        <v/>
      </c>
      <c r="CL122" s="130">
        <f t="shared" si="115"/>
        <v>2.0738808625720595</v>
      </c>
      <c r="CM122" s="30">
        <f>IF(AND(CL4=0,CL122&gt;=0), "",CL122/CL4)</f>
        <v>3.0619458507353246E-5</v>
      </c>
      <c r="CN122" s="47">
        <f>IF(AND(CL124=0,CL122&gt;=0),"",CL122/CL124)</f>
        <v>6.1606387357147042E-5</v>
      </c>
      <c r="CO122" s="129">
        <f>+'N EERR LOS NA'!N199</f>
        <v>0</v>
      </c>
      <c r="CP122" s="30" t="str">
        <f>IF(AND(CO4=0,CO122&gt;=0), "",CO122/CO4)</f>
        <v/>
      </c>
      <c r="CQ122" s="47" t="str">
        <f>IF(AND(CO124=0,CO122&gt;=0),"",CO122/CO124)</f>
        <v/>
      </c>
      <c r="CR122" s="30" t="str">
        <f t="shared" si="47"/>
        <v/>
      </c>
      <c r="CS122" s="130">
        <f t="shared" si="116"/>
        <v>2.0738808625720595</v>
      </c>
      <c r="CT122" s="30">
        <f>IF(AND(CS4=0,CS122&gt;=0), "",CS122/CS4)</f>
        <v>3.0619458507353246E-5</v>
      </c>
      <c r="CU122" s="47">
        <f>IF(AND(CS124=0,CS122&gt;=0),"",CS122/CS124)</f>
        <v>6.1606387357147042E-5</v>
      </c>
      <c r="CV122" s="131">
        <f t="shared" si="117"/>
        <v>0</v>
      </c>
      <c r="CW122" s="30" t="str">
        <f>IF(AND(CV4=0,CV122&gt;=0), "",CV122/CV4)</f>
        <v/>
      </c>
      <c r="CX122" s="47">
        <f t="shared" si="48"/>
        <v>1</v>
      </c>
    </row>
    <row r="123" spans="1:102" hidden="1" outlineLevel="1" x14ac:dyDescent="0.3">
      <c r="A123" s="29" t="s">
        <v>366</v>
      </c>
      <c r="B123" s="129">
        <f>+'N EERR LOS NA'!B200+'N EERR LOS NA'!B201</f>
        <v>0</v>
      </c>
      <c r="C123" s="30" t="str">
        <f>IF(AND(B4=0,B123&gt;=0), "",B123/B4)</f>
        <v/>
      </c>
      <c r="D123" s="47" t="str">
        <f>IF(AND(B124=0,B123&gt;=0),"",B123/B124)</f>
        <v/>
      </c>
      <c r="E123" s="129">
        <f>+'N EERR LOS NA'!C200+'N EERR LOS NA'!C201</f>
        <v>0</v>
      </c>
      <c r="F123" s="30">
        <f>IF(AND(E4=0,E123&gt;=0), "",E123/E4)</f>
        <v>0</v>
      </c>
      <c r="G123" s="47">
        <f>IF(AND(E124=0,E123&gt;=0),"",E123/E124)</f>
        <v>0</v>
      </c>
      <c r="H123" s="129">
        <f>+'N EERR LOS NA'!D200+'N EERR LOS NA'!D201</f>
        <v>0</v>
      </c>
      <c r="I123" s="30">
        <f>IF(AND(H4=0,H123&gt;=0), "",H123/H4)</f>
        <v>0</v>
      </c>
      <c r="J123" s="47">
        <f>IF(AND(H124=0,H123&gt;=0),"",H123/H124)</f>
        <v>0</v>
      </c>
      <c r="K123" s="30" t="str">
        <f t="shared" si="97"/>
        <v/>
      </c>
      <c r="L123" s="130">
        <f t="shared" si="105"/>
        <v>0</v>
      </c>
      <c r="M123" s="30">
        <f>IF(AND(L4=0,L123&gt;=0), "",L123/L4)</f>
        <v>0</v>
      </c>
      <c r="N123" s="47">
        <f>IF(AND(L124=0,L123&gt;=0),"",L123/L124)</f>
        <v>0</v>
      </c>
      <c r="O123" s="129">
        <f>+'N EERR LOS NA'!E200+'N EERR LOS NA'!E201</f>
        <v>0</v>
      </c>
      <c r="P123" s="30">
        <f>IF(AND(O4=0,O123&gt;=0), "",O123/O4)</f>
        <v>0</v>
      </c>
      <c r="Q123" s="47">
        <f>IF(AND(O124=0,O123&gt;=0),"",O123/O124)</f>
        <v>0</v>
      </c>
      <c r="R123" s="30" t="str">
        <f t="shared" si="98"/>
        <v/>
      </c>
      <c r="S123" s="130">
        <f t="shared" si="106"/>
        <v>0</v>
      </c>
      <c r="T123" s="30">
        <f>IF(AND(S4=0,S123&gt;=0), "",S123/S4)</f>
        <v>0</v>
      </c>
      <c r="U123" s="47">
        <f>IF(AND(S124=0,S123&gt;=0),"",S123/S124)</f>
        <v>0</v>
      </c>
      <c r="V123" s="131"/>
      <c r="W123" s="30" t="str">
        <f>IF(AND(V4=0,V123&gt;=0), "",V123/V4)</f>
        <v/>
      </c>
      <c r="X123" s="47" t="str">
        <f t="shared" si="99"/>
        <v/>
      </c>
      <c r="Y123" s="129">
        <f>+'N EERR LOS NA'!F200+'N EERR LOS NA'!F201</f>
        <v>0</v>
      </c>
      <c r="Z123" s="30">
        <f>IF(AND(Y4=0,Y123&gt;=0), "",Y123/Y4)</f>
        <v>0</v>
      </c>
      <c r="AA123" s="47">
        <f>IF(AND(Y124=0,Y123&gt;=0),"",Y123/Y124)</f>
        <v>0</v>
      </c>
      <c r="AB123" s="30" t="str">
        <f t="shared" si="100"/>
        <v/>
      </c>
      <c r="AC123" s="130">
        <f t="shared" si="107"/>
        <v>0</v>
      </c>
      <c r="AD123" s="30">
        <f>IF(AND(AC4=0,AC123&gt;=0), "",AC123/AC4)</f>
        <v>0</v>
      </c>
      <c r="AE123" s="47">
        <f>IF(AND(AC124=0,AC123&gt;=0),"",AC123/AC124)</f>
        <v>0</v>
      </c>
      <c r="AF123" s="129">
        <f>+'N EERR LOS NA'!G200+'N EERR LOS NA'!G201</f>
        <v>0</v>
      </c>
      <c r="AG123" s="30">
        <f>IF(AND(AF4=0,AF123&gt;=0), "",AF123/AF4)</f>
        <v>0</v>
      </c>
      <c r="AH123" s="47">
        <f>IF(AND(AF124=0,AF123&gt;=0),"",AF123/AF124)</f>
        <v>0</v>
      </c>
      <c r="AI123" s="30" t="str">
        <f t="shared" si="41"/>
        <v/>
      </c>
      <c r="AJ123" s="130">
        <f t="shared" si="62"/>
        <v>0</v>
      </c>
      <c r="AK123" s="30">
        <f>IF(AND(AJ4=0,AJ123&gt;=0), "",AJ123/AJ4)</f>
        <v>0</v>
      </c>
      <c r="AL123" s="47">
        <f>IF(AND(AJ124=0,AJ123&gt;=0),"",AJ123/AJ124)</f>
        <v>0</v>
      </c>
      <c r="AM123" s="129">
        <f>+'N EERR LOS NA'!H200+'N EERR LOS NA'!H201</f>
        <v>0</v>
      </c>
      <c r="AN123" s="30">
        <f>IF(AND(AM4=0,AM123&gt;=0), "",AM123/AM4)</f>
        <v>0</v>
      </c>
      <c r="AO123" s="47">
        <f>IF(AND(AM124=0,AM123&gt;=0),"",AM123/AM124)</f>
        <v>0</v>
      </c>
      <c r="AP123" s="30" t="str">
        <f t="shared" si="42"/>
        <v/>
      </c>
      <c r="AQ123" s="130">
        <f t="shared" si="63"/>
        <v>0</v>
      </c>
      <c r="AR123" s="30">
        <f>IF(AND(AQ4=0,AQ123&gt;=0), "",AQ123/AQ4)</f>
        <v>0</v>
      </c>
      <c r="AS123" s="47">
        <f>IF(AND(AQ124=0,AQ123&gt;=0),"",AQ123/AQ124)</f>
        <v>0</v>
      </c>
      <c r="AT123" s="131">
        <f t="shared" si="108"/>
        <v>0</v>
      </c>
      <c r="AU123" s="30" t="str">
        <f>IF(AND(AT4=0,AT123&gt;=0), "",AT123/AT4)</f>
        <v/>
      </c>
      <c r="AV123" s="47" t="str">
        <f t="shared" si="101"/>
        <v/>
      </c>
      <c r="AW123" s="131">
        <f t="shared" si="118"/>
        <v>0</v>
      </c>
      <c r="AX123" s="30">
        <f>IF(AND(AW4=0,AW123&gt;=0), "",AW123/AW4)</f>
        <v>0</v>
      </c>
      <c r="AY123" s="47">
        <f>IF(AND(AW124=0,AW123&gt;=0),"",AW123/AW124)</f>
        <v>0</v>
      </c>
      <c r="AZ123" s="131">
        <f t="shared" si="109"/>
        <v>0</v>
      </c>
      <c r="BA123" s="30" t="str">
        <f>IF(AND(AZ4=0,AZ123&gt;=0), "",AZ123/AZ4)</f>
        <v/>
      </c>
      <c r="BB123" s="47" t="str">
        <f t="shared" si="102"/>
        <v/>
      </c>
      <c r="BC123" s="129">
        <f>+'N EERR LOS NA'!I200+'N EERR LOS NA'!I201</f>
        <v>0</v>
      </c>
      <c r="BD123" s="30" t="str">
        <f>IF(AND(BC4=0,BC123&gt;=0), "",BC123/BC4)</f>
        <v/>
      </c>
      <c r="BE123" s="47" t="str">
        <f>IF(AND(BC124=0,BC123&gt;=0),"",BC123/BC124)</f>
        <v/>
      </c>
      <c r="BF123" s="30" t="str">
        <f t="shared" si="103"/>
        <v/>
      </c>
      <c r="BG123" s="130">
        <f t="shared" si="110"/>
        <v>0</v>
      </c>
      <c r="BH123" s="30">
        <f>IF(AND(BG4=0,BG123&gt;=0), "",BG123/BG4)</f>
        <v>0</v>
      </c>
      <c r="BI123" s="47">
        <f>IF(AND(BG124=0,BG123&gt;=0),"",BG123/BG124)</f>
        <v>0</v>
      </c>
      <c r="BJ123" s="129">
        <f>+'N EERR LOS NA'!J200+'N EERR LOS NA'!J201</f>
        <v>0</v>
      </c>
      <c r="BK123" s="30" t="str">
        <f>IF(AND(BJ4=0,BJ123&gt;=0), "",BJ123/BJ4)</f>
        <v/>
      </c>
      <c r="BL123" s="47" t="str">
        <f>IF(AND(BJ124=0,BJ123&gt;=0),"",BJ123/BJ124)</f>
        <v/>
      </c>
      <c r="BM123" s="30" t="str">
        <f t="shared" si="43"/>
        <v/>
      </c>
      <c r="BN123" s="130">
        <f t="shared" si="111"/>
        <v>0</v>
      </c>
      <c r="BO123" s="30">
        <f>IF(AND(BN4=0,BN123&gt;=0), "",BN123/BN4)</f>
        <v>0</v>
      </c>
      <c r="BP123" s="47">
        <f>IF(AND(BN124=0,BN123&gt;=0),"",BN123/BN124)</f>
        <v>0</v>
      </c>
      <c r="BQ123" s="129">
        <f>+'N EERR LOS NA'!K200+'N EERR LOS NA'!K201</f>
        <v>0</v>
      </c>
      <c r="BR123" s="30" t="str">
        <f>IF(AND(BQ4=0,BQ123&gt;=0), "",BQ123/BQ4)</f>
        <v/>
      </c>
      <c r="BS123" s="47" t="str">
        <f>IF(AND(BQ124=0,BQ123&gt;=0),"",BQ123/BQ124)</f>
        <v/>
      </c>
      <c r="BT123" s="30" t="str">
        <f t="shared" si="44"/>
        <v/>
      </c>
      <c r="BU123" s="130">
        <f t="shared" si="112"/>
        <v>0</v>
      </c>
      <c r="BV123" s="30">
        <f>IF(AND(BU4=0,BU123&gt;=0), "",BU123/BU4)</f>
        <v>0</v>
      </c>
      <c r="BW123" s="47">
        <f>IF(AND(BU124=0,BU123&gt;=0),"",BU123/BU124)</f>
        <v>0</v>
      </c>
      <c r="BX123" s="131">
        <f t="shared" si="113"/>
        <v>0</v>
      </c>
      <c r="BY123" s="30" t="str">
        <f>IF(AND(BX4=0,BX123&gt;=0), "",BX123/BX4)</f>
        <v/>
      </c>
      <c r="BZ123" s="47" t="str">
        <f t="shared" si="45"/>
        <v/>
      </c>
      <c r="CA123" s="129">
        <f>+'N EERR LOS NA'!L200+'N EERR LOS NA'!L201</f>
        <v>0</v>
      </c>
      <c r="CB123" s="30" t="str">
        <f>IF(AND(CA4=0,CA123&gt;=0), "",CA123/CA4)</f>
        <v/>
      </c>
      <c r="CC123" s="47" t="str">
        <f>IF(AND(CA124=0,CA123&gt;=0),"",CA123/CA124)</f>
        <v/>
      </c>
      <c r="CD123" s="30" t="str">
        <f t="shared" si="104"/>
        <v/>
      </c>
      <c r="CE123" s="130">
        <f t="shared" si="114"/>
        <v>0</v>
      </c>
      <c r="CF123" s="30">
        <f>IF(AND(CE4=0,CE123&gt;=0), "",CE123/CE4)</f>
        <v>0</v>
      </c>
      <c r="CG123" s="47">
        <f>IF(AND(CE124=0,CE123&gt;=0),"",CE123/CE124)</f>
        <v>0</v>
      </c>
      <c r="CH123" s="129">
        <f>+'N EERR LOS NA'!M200+'N EERR LOS NA'!M201</f>
        <v>0</v>
      </c>
      <c r="CI123" s="30" t="str">
        <f>IF(AND(CH4=0,CH123&gt;=0), "",CH123/CH4)</f>
        <v/>
      </c>
      <c r="CJ123" s="47" t="str">
        <f>IF(AND(CH124=0,CH123&gt;=0),"",CH123/CH124)</f>
        <v/>
      </c>
      <c r="CK123" s="30" t="str">
        <f t="shared" si="46"/>
        <v/>
      </c>
      <c r="CL123" s="130">
        <f t="shared" si="115"/>
        <v>0</v>
      </c>
      <c r="CM123" s="30">
        <f>IF(AND(CL4=0,CL123&gt;=0), "",CL123/CL4)</f>
        <v>0</v>
      </c>
      <c r="CN123" s="47">
        <f>IF(AND(CL124=0,CL123&gt;=0),"",CL123/CL124)</f>
        <v>0</v>
      </c>
      <c r="CO123" s="129">
        <f>+'N EERR LOS NA'!N200+'N EERR LOS NA'!N201</f>
        <v>0</v>
      </c>
      <c r="CP123" s="30" t="str">
        <f>IF(AND(CO4=0,CO123&gt;=0), "",CO123/CO4)</f>
        <v/>
      </c>
      <c r="CQ123" s="47" t="str">
        <f>IF(AND(CO124=0,CO123&gt;=0),"",CO123/CO124)</f>
        <v/>
      </c>
      <c r="CR123" s="30" t="str">
        <f t="shared" si="47"/>
        <v/>
      </c>
      <c r="CS123" s="130">
        <f t="shared" si="116"/>
        <v>0</v>
      </c>
      <c r="CT123" s="30">
        <f>IF(AND(CS4=0,CS123&gt;=0), "",CS123/CS4)</f>
        <v>0</v>
      </c>
      <c r="CU123" s="47">
        <f>IF(AND(CS124=0,CS123&gt;=0),"",CS123/CS124)</f>
        <v>0</v>
      </c>
      <c r="CV123" s="131">
        <f t="shared" si="117"/>
        <v>0</v>
      </c>
      <c r="CW123" s="30" t="str">
        <f>IF(AND(CV4=0,CV123&gt;=0), "",CV123/CV4)</f>
        <v/>
      </c>
      <c r="CX123" s="47" t="str">
        <f t="shared" si="48"/>
        <v/>
      </c>
    </row>
    <row r="124" spans="1:102" s="28" customFormat="1" ht="18" customHeight="1" collapsed="1" x14ac:dyDescent="0.3">
      <c r="A124" s="166" t="s">
        <v>103</v>
      </c>
      <c r="B124" s="167">
        <f>+B38+B116</f>
        <v>0</v>
      </c>
      <c r="C124" s="168" t="str">
        <f>IF(AND(B4=0,B124&gt;=0), "",B124/B4)</f>
        <v/>
      </c>
      <c r="D124" s="169" t="str">
        <f>IF(AND(B124=0,B124&gt;=0),"",B124/B124)</f>
        <v/>
      </c>
      <c r="E124" s="167">
        <f>+E38+E116</f>
        <v>4864.4979818178463</v>
      </c>
      <c r="F124" s="168">
        <f>IF(AND(E4=0,E124&gt;=0), "",E124/E4)</f>
        <v>0.99773803941717665</v>
      </c>
      <c r="G124" s="169">
        <f>IF(AND(E124=0,E124&gt;=0),"",E124/E124)</f>
        <v>1</v>
      </c>
      <c r="H124" s="167">
        <f>+H38+H116</f>
        <v>4937.8775909187952</v>
      </c>
      <c r="I124" s="168">
        <f>IF(AND(H4=0,H124&gt;=0), "",H124/H4)</f>
        <v>0.43703940072986031</v>
      </c>
      <c r="J124" s="169">
        <f>IF(AND(H124=0,H124&gt;=0),"",H124/H124)</f>
        <v>1</v>
      </c>
      <c r="K124" s="168">
        <f t="shared" si="97"/>
        <v>1.5084723927365528E-2</v>
      </c>
      <c r="L124" s="170">
        <f>+L38+L116</f>
        <v>9802.3755727366424</v>
      </c>
      <c r="M124" s="168">
        <f>IF(AND(L4=0,L124&gt;=0), "",L124/L4)</f>
        <v>0.6060576496326272</v>
      </c>
      <c r="N124" s="169">
        <f>IF(AND(L124=0,L124&gt;=0),"",L124/L124)</f>
        <v>1</v>
      </c>
      <c r="O124" s="167">
        <f>+O38+O116</f>
        <v>5150.0906626757851</v>
      </c>
      <c r="P124" s="168">
        <f>IF(AND(O4=0,O124&gt;=0), "",O124/O4)</f>
        <v>0.82427239346598014</v>
      </c>
      <c r="Q124" s="169">
        <f>IF(AND(O124=0,O124&gt;=0),"",O124/O124)</f>
        <v>1</v>
      </c>
      <c r="R124" s="168">
        <f t="shared" si="98"/>
        <v>4.2976576038917802E-2</v>
      </c>
      <c r="S124" s="170">
        <f>+S38+S116</f>
        <v>14952.466235412425</v>
      </c>
      <c r="T124" s="168">
        <f>IF(AND(S4=0,S124&gt;=0), "",S124/S4)</f>
        <v>0.66686457241666619</v>
      </c>
      <c r="U124" s="169">
        <f>IF(AND(S124=0,S124&gt;=0),"",S124/S124)</f>
        <v>1</v>
      </c>
      <c r="V124" s="171">
        <f>+V38+V116</f>
        <v>0</v>
      </c>
      <c r="W124" s="168" t="str">
        <f>IF(AND(V4=0,V124&gt;=0), "",V124/V4)</f>
        <v/>
      </c>
      <c r="X124" s="169">
        <f t="shared" si="99"/>
        <v>1</v>
      </c>
      <c r="Y124" s="167">
        <f>+Y38+Y116</f>
        <v>5534.7270319968866</v>
      </c>
      <c r="Z124" s="168">
        <f>IF(AND(Y4=0,Y124&gt;=0), "",Y124/Y4)</f>
        <v>0.27404603449270304</v>
      </c>
      <c r="AA124" s="169">
        <f>IF(AND(Y124=0,Y124&gt;=0),"",Y124/Y124)</f>
        <v>1</v>
      </c>
      <c r="AB124" s="168">
        <f t="shared" si="100"/>
        <v>7.4685358863422327E-2</v>
      </c>
      <c r="AC124" s="170">
        <f>+AC38+AC116</f>
        <v>20487.193267409311</v>
      </c>
      <c r="AD124" s="168">
        <f>IF(AND(AC4=0,AC124&gt;=0), "",AC124/AC4)</f>
        <v>0.48071258195272221</v>
      </c>
      <c r="AE124" s="169">
        <f>IF(AND(AC124=0,AC124&gt;=0),"",AC124/AC124)</f>
        <v>1</v>
      </c>
      <c r="AF124" s="167">
        <f>+AF38+AF116</f>
        <v>6015.0019706673684</v>
      </c>
      <c r="AG124" s="168">
        <f>IF(AND(AF4=0,AF124&gt;=0), "",AF124/AF4)</f>
        <v>0.44151587549921395</v>
      </c>
      <c r="AH124" s="169">
        <f>IF(AND(AF124=0,AF124&gt;=0),"",AF124/AF124)</f>
        <v>1</v>
      </c>
      <c r="AI124" s="168">
        <f t="shared" si="41"/>
        <v>8.6774819407345244E-2</v>
      </c>
      <c r="AJ124" s="170">
        <f>+AJ38+AJ116</f>
        <v>26502.195238076678</v>
      </c>
      <c r="AK124" s="168">
        <f>IF(AND(AJ4=0,AJ124&gt;=0), "",AJ124/AJ4)</f>
        <v>0.47121793138955026</v>
      </c>
      <c r="AL124" s="169">
        <f>IF(AND(AJ124=0,AJ124&gt;=0),"",AJ124/AJ124)</f>
        <v>1</v>
      </c>
      <c r="AM124" s="167">
        <f>+AM38+AM116</f>
        <v>7161.2112939323024</v>
      </c>
      <c r="AN124" s="168">
        <f>IF(AND(AM4=0,AM124&gt;=0), "",AM124/AM4)</f>
        <v>0.62331527564667655</v>
      </c>
      <c r="AO124" s="169">
        <f>IF(AND(AM124=0,AM124&gt;=0),"",AM124/AM124)</f>
        <v>1</v>
      </c>
      <c r="AP124" s="168">
        <f t="shared" si="42"/>
        <v>0.19055842855156394</v>
      </c>
      <c r="AQ124" s="170">
        <f>+AQ38+AQ116</f>
        <v>33663.406532008987</v>
      </c>
      <c r="AR124" s="168">
        <f>IF(AND(AQ4=0,AQ124&gt;=0), "",AQ124/AQ4)</f>
        <v>0.49701759542959212</v>
      </c>
      <c r="AS124" s="169">
        <f>IF(AND(AQ124=0,AQ124&gt;=0),"",AQ124/AQ124)</f>
        <v>1</v>
      </c>
      <c r="AT124" s="171">
        <f>+AT38+AT116</f>
        <v>0</v>
      </c>
      <c r="AU124" s="168" t="str">
        <f>IF(AND(AT4=0,AT124&gt;=0), "",AT124/AT4)</f>
        <v/>
      </c>
      <c r="AV124" s="169">
        <f t="shared" si="101"/>
        <v>1</v>
      </c>
      <c r="AW124" s="171">
        <f>+AW38+AW116</f>
        <v>5610.5677553348323</v>
      </c>
      <c r="AX124" s="168">
        <f>IF(AND(AW4=0,AW124&gt;=0), "",AW124/AW4)</f>
        <v>0.49701759542959217</v>
      </c>
      <c r="AY124" s="169">
        <f>IF(AND(AW124=0,AW124&gt;=0),"",AW124/AW124)</f>
        <v>1</v>
      </c>
      <c r="AZ124" s="171">
        <f>+AZ38+AZ116</f>
        <v>0</v>
      </c>
      <c r="BA124" s="168" t="str">
        <f>IF(AND(AZ4=0,AZ124&gt;=0), "",AZ124/AZ4)</f>
        <v/>
      </c>
      <c r="BB124" s="169">
        <f t="shared" si="102"/>
        <v>1</v>
      </c>
      <c r="BC124" s="167">
        <f>+BC38+BC116</f>
        <v>0</v>
      </c>
      <c r="BD124" s="168" t="str">
        <f>IF(AND(BC4=0,BC124&gt;=0), "",BC124/BC4)</f>
        <v/>
      </c>
      <c r="BE124" s="169" t="str">
        <f>IF(AND(BC124=0,BC124&gt;=0),"",BC124/BC124)</f>
        <v/>
      </c>
      <c r="BF124" s="168">
        <f t="shared" si="103"/>
        <v>-1</v>
      </c>
      <c r="BG124" s="170">
        <f>+BG38+BG116</f>
        <v>33663.406532008987</v>
      </c>
      <c r="BH124" s="168">
        <f>IF(AND(BG4=0,BG124&gt;=0), "",BG124/BG4)</f>
        <v>0.49701759542959212</v>
      </c>
      <c r="BI124" s="169">
        <f>IF(AND(BG124=0,BG124&gt;=0),"",BG124/BG124)</f>
        <v>1</v>
      </c>
      <c r="BJ124" s="167">
        <f>+BJ38+BJ116</f>
        <v>0</v>
      </c>
      <c r="BK124" s="168" t="str">
        <f>IF(AND(BJ4=0,BJ124&gt;=0), "",BJ124/BJ4)</f>
        <v/>
      </c>
      <c r="BL124" s="169" t="str">
        <f>IF(AND(BJ124=0,BJ124&gt;=0),"",BJ124/BJ124)</f>
        <v/>
      </c>
      <c r="BM124" s="168" t="str">
        <f t="shared" si="43"/>
        <v/>
      </c>
      <c r="BN124" s="170">
        <f>+BN38+BN116</f>
        <v>33663.406532008987</v>
      </c>
      <c r="BO124" s="168">
        <f>IF(AND(BN4=0,BN124&gt;=0), "",BN124/BN4)</f>
        <v>0.49701759542959212</v>
      </c>
      <c r="BP124" s="169">
        <f>IF(AND(BN124=0,BN124&gt;=0),"",BN124/BN124)</f>
        <v>1</v>
      </c>
      <c r="BQ124" s="167">
        <f>+BQ38+BQ116</f>
        <v>0</v>
      </c>
      <c r="BR124" s="168" t="str">
        <f>IF(AND(BQ4=0,BQ124&gt;=0), "",BQ124/BQ4)</f>
        <v/>
      </c>
      <c r="BS124" s="169" t="str">
        <f>IF(AND(BQ124=0,BQ124&gt;=0),"",BQ124/BQ124)</f>
        <v/>
      </c>
      <c r="BT124" s="168" t="str">
        <f t="shared" si="44"/>
        <v/>
      </c>
      <c r="BU124" s="170">
        <f>+BU38+BU116</f>
        <v>33663.406532008987</v>
      </c>
      <c r="BV124" s="168">
        <f>IF(AND(BU4=0,BU124&gt;=0), "",BU124/BU4)</f>
        <v>0.49701759542959212</v>
      </c>
      <c r="BW124" s="169">
        <f>IF(AND(BU124=0,BU124&gt;=0),"",BU124/BU124)</f>
        <v>1</v>
      </c>
      <c r="BX124" s="171">
        <f>+BX38+BX116</f>
        <v>0</v>
      </c>
      <c r="BY124" s="168" t="str">
        <f>IF(AND(BX4=0,BX124&gt;=0), "",BX124/BX4)</f>
        <v/>
      </c>
      <c r="BZ124" s="169">
        <f t="shared" si="45"/>
        <v>1</v>
      </c>
      <c r="CA124" s="167">
        <f>+CA38+CA116</f>
        <v>0</v>
      </c>
      <c r="CB124" s="168" t="str">
        <f>IF(AND(CA4=0,CA124&gt;=0), "",CA124/CA4)</f>
        <v/>
      </c>
      <c r="CC124" s="169" t="str">
        <f>IF(AND(CA124=0,CA124&gt;=0),"",CA124/CA124)</f>
        <v/>
      </c>
      <c r="CD124" s="168" t="str">
        <f t="shared" si="104"/>
        <v/>
      </c>
      <c r="CE124" s="170">
        <f>+CE38+CE116</f>
        <v>33663.406532008987</v>
      </c>
      <c r="CF124" s="168">
        <f>IF(AND(CE4=0,CE124&gt;=0), "",CE124/CE4)</f>
        <v>0.49701759542959212</v>
      </c>
      <c r="CG124" s="169">
        <f>IF(AND(CE124=0,CE124&gt;=0),"",CE124/CE124)</f>
        <v>1</v>
      </c>
      <c r="CH124" s="167">
        <f>+CH38+CH116</f>
        <v>0</v>
      </c>
      <c r="CI124" s="168" t="str">
        <f>IF(AND(CH4=0,CH124&gt;=0), "",CH124/CH4)</f>
        <v/>
      </c>
      <c r="CJ124" s="169" t="str">
        <f>IF(AND(CH124=0,CH124&gt;=0),"",CH124/CH124)</f>
        <v/>
      </c>
      <c r="CK124" s="168" t="str">
        <f t="shared" si="46"/>
        <v/>
      </c>
      <c r="CL124" s="170">
        <f>+CL38+CL116</f>
        <v>33663.406532008987</v>
      </c>
      <c r="CM124" s="168">
        <f>IF(AND(CL4=0,CL124&gt;=0), "",CL124/CL4)</f>
        <v>0.49701759542959212</v>
      </c>
      <c r="CN124" s="169">
        <f>IF(AND(CL124=0,CL124&gt;=0),"",CL124/CL124)</f>
        <v>1</v>
      </c>
      <c r="CO124" s="167">
        <f>+CO38+CO116</f>
        <v>0</v>
      </c>
      <c r="CP124" s="168" t="str">
        <f>IF(AND(CO4=0,CO124&gt;=0), "",CO124/CO4)</f>
        <v/>
      </c>
      <c r="CQ124" s="169" t="str">
        <f>IF(AND(CO124=0,CO124&gt;=0),"",CO124/CO124)</f>
        <v/>
      </c>
      <c r="CR124" s="168" t="str">
        <f t="shared" si="47"/>
        <v/>
      </c>
      <c r="CS124" s="170">
        <f>+CS38+CS116</f>
        <v>33663.406532008987</v>
      </c>
      <c r="CT124" s="168">
        <f>IF(AND(CS4=0,CS124&gt;=0), "",CS124/CS4)</f>
        <v>0.49701759542959212</v>
      </c>
      <c r="CU124" s="169">
        <f>IF(AND(CS124=0,CS124&gt;=0),"",CS124/CS124)</f>
        <v>1</v>
      </c>
      <c r="CV124" s="171">
        <f>+CV38+CV116</f>
        <v>0</v>
      </c>
      <c r="CW124" s="168" t="str">
        <f>IF(AND(CV4=0,CV124&gt;=0), "",CV124/CV4)</f>
        <v/>
      </c>
      <c r="CX124" s="169">
        <f t="shared" si="48"/>
        <v>1</v>
      </c>
    </row>
    <row r="125" spans="1:102" s="6" customFormat="1" x14ac:dyDescent="0.3">
      <c r="A125" s="37" t="s">
        <v>100</v>
      </c>
      <c r="B125" s="126">
        <f>SUM(B126:B135)</f>
        <v>0</v>
      </c>
      <c r="C125" s="38" t="str">
        <f>IF(AND(B4=0,B125&gt;=0), "",B125/B4)</f>
        <v/>
      </c>
      <c r="D125" s="43"/>
      <c r="E125" s="126">
        <f>SUM(E126:E135)</f>
        <v>2.2134896035845886</v>
      </c>
      <c r="F125" s="38">
        <f>IF(AND(E4=0,E125&gt;=0), "",E125/E4)</f>
        <v>4.5400014258521461E-4</v>
      </c>
      <c r="G125" s="43"/>
      <c r="H125" s="126">
        <f>SUM(H126:H135)</f>
        <v>4.7523507223685151</v>
      </c>
      <c r="I125" s="38">
        <f>IF(AND(H4=0,H125&gt;=0), "",H125/H4)</f>
        <v>4.2061887390278379E-4</v>
      </c>
      <c r="J125" s="43"/>
      <c r="K125" s="38">
        <f t="shared" si="97"/>
        <v>1.1469948242234442</v>
      </c>
      <c r="L125" s="127">
        <f>SUM(L126:L135)</f>
        <v>6.9658403259531037</v>
      </c>
      <c r="M125" s="38">
        <f>IF(AND(L4=0,L125&gt;=0), "",L125/L4)</f>
        <v>4.3068139802816092E-4</v>
      </c>
      <c r="N125" s="43"/>
      <c r="O125" s="126">
        <f>SUM(O126:O135)</f>
        <v>7.2685300775303858</v>
      </c>
      <c r="P125" s="38">
        <f>IF(AND(O4=0,O125&gt;=0), "",O125/O4)</f>
        <v>1.1633287793175703E-3</v>
      </c>
      <c r="Q125" s="43"/>
      <c r="R125" s="38">
        <f t="shared" si="98"/>
        <v>0.52945994564724319</v>
      </c>
      <c r="S125" s="127">
        <f>SUM(S126:S135)</f>
        <v>14.23437040348349</v>
      </c>
      <c r="T125" s="38">
        <f>IF(AND(S4=0,S125&gt;=0), "",S125/S4)</f>
        <v>6.3483823894270393E-4</v>
      </c>
      <c r="U125" s="43"/>
      <c r="V125" s="128">
        <f>SUM(V126:V135)</f>
        <v>0</v>
      </c>
      <c r="W125" s="38" t="str">
        <f>IF(AND(V4=0,V125&gt;=0), "",V125/V4)</f>
        <v/>
      </c>
      <c r="X125" s="91">
        <f t="shared" si="99"/>
        <v>1</v>
      </c>
      <c r="Y125" s="126">
        <f>SUM(Y126:Y135)</f>
        <v>172.35124515375634</v>
      </c>
      <c r="Z125" s="38">
        <f>IF(AND(Y4=0,Y125&gt;=0), "",Y125/Y4)</f>
        <v>8.5337858581303189E-3</v>
      </c>
      <c r="AA125" s="43"/>
      <c r="AB125" s="38">
        <f t="shared" si="100"/>
        <v>22.711980732742017</v>
      </c>
      <c r="AC125" s="127">
        <f>SUM(AC126:AC135)</f>
        <v>186.58561555723983</v>
      </c>
      <c r="AD125" s="38">
        <f>IF(AND(AC4=0,AC125&gt;=0), "",AC125/AC4)</f>
        <v>4.3780547114983578E-3</v>
      </c>
      <c r="AE125" s="43"/>
      <c r="AF125" s="126">
        <f>SUM(AF126:AF135)</f>
        <v>152.73176434462187</v>
      </c>
      <c r="AG125" s="38">
        <f>IF(AND(AF4=0,AF125&gt;=0), "",AF125/AF4)</f>
        <v>1.1210885545840238E-2</v>
      </c>
      <c r="AH125" s="43"/>
      <c r="AI125" s="38">
        <f t="shared" si="41"/>
        <v>-0.1138342852796435</v>
      </c>
      <c r="AJ125" s="127">
        <f>SUM(AJ126:AJ135)</f>
        <v>339.31737990186167</v>
      </c>
      <c r="AK125" s="38">
        <f>IF(AND(AJ4=0,AJ125&gt;=0), "",AJ125/AJ4)</f>
        <v>6.0331769653614985E-3</v>
      </c>
      <c r="AL125" s="43"/>
      <c r="AM125" s="126">
        <f>SUM(AM126:AM135)</f>
        <v>0.34233289158744529</v>
      </c>
      <c r="AN125" s="38">
        <f>IF(AND(AM4=0,AM125&gt;=0), "",AM125/AM4)</f>
        <v>2.9796819549724834E-5</v>
      </c>
      <c r="AO125" s="43"/>
      <c r="AP125" s="38">
        <f t="shared" si="42"/>
        <v>-0.99775860055662691</v>
      </c>
      <c r="AQ125" s="127">
        <f>SUM(AQ126:AQ135)</f>
        <v>339.6597127934491</v>
      </c>
      <c r="AR125" s="38">
        <f>IF(AND(AQ4=0,AQ125&gt;=0), "",AQ125/AQ4)</f>
        <v>5.0148476077840117E-3</v>
      </c>
      <c r="AS125" s="43"/>
      <c r="AT125" s="128">
        <f>SUM(AT126:AT135)</f>
        <v>0</v>
      </c>
      <c r="AU125" s="38" t="str">
        <f>IF(AND(AT4=0,AT125&gt;=0), "",AT125/AT4)</f>
        <v/>
      </c>
      <c r="AV125" s="91">
        <f t="shared" si="101"/>
        <v>1</v>
      </c>
      <c r="AW125" s="128">
        <f>SUM(AW126:AW135)</f>
        <v>56.609952132241524</v>
      </c>
      <c r="AX125" s="38">
        <f>IF(AND(AW4=0,AW125&gt;=0), "",AW125/AW4)</f>
        <v>5.0148476077840117E-3</v>
      </c>
      <c r="AY125" s="43"/>
      <c r="AZ125" s="128">
        <f>SUM(AZ126:AZ135)</f>
        <v>0</v>
      </c>
      <c r="BA125" s="38" t="str">
        <f>IF(AND(AZ4=0,AZ125&gt;=0), "",AZ125/AZ4)</f>
        <v/>
      </c>
      <c r="BB125" s="91">
        <f t="shared" si="102"/>
        <v>1</v>
      </c>
      <c r="BC125" s="126">
        <f>SUM(BC126:BC135)</f>
        <v>0</v>
      </c>
      <c r="BD125" s="38" t="str">
        <f>IF(AND(BC4=0,BC125&gt;=0), "",BC125/BC4)</f>
        <v/>
      </c>
      <c r="BE125" s="43"/>
      <c r="BF125" s="38">
        <f t="shared" si="103"/>
        <v>-1</v>
      </c>
      <c r="BG125" s="127">
        <f>SUM(BG126:BG135)</f>
        <v>339.6597127934491</v>
      </c>
      <c r="BH125" s="38">
        <f>IF(AND(BG4=0,BG125&gt;=0), "",BG125/BG4)</f>
        <v>5.0148476077840117E-3</v>
      </c>
      <c r="BI125" s="43"/>
      <c r="BJ125" s="126">
        <f>SUM(BJ126:BJ135)</f>
        <v>0</v>
      </c>
      <c r="BK125" s="38" t="str">
        <f>IF(AND(BJ4=0,BJ125&gt;=0), "",BJ125/BJ4)</f>
        <v/>
      </c>
      <c r="BL125" s="43"/>
      <c r="BM125" s="38" t="str">
        <f t="shared" si="43"/>
        <v/>
      </c>
      <c r="BN125" s="127">
        <f>SUM(BN126:BN135)</f>
        <v>339.6597127934491</v>
      </c>
      <c r="BO125" s="38">
        <f>IF(AND(BN4=0,BN125&gt;=0), "",BN125/BN4)</f>
        <v>5.0148476077840117E-3</v>
      </c>
      <c r="BP125" s="43"/>
      <c r="BQ125" s="126">
        <f>SUM(BQ126:BQ135)</f>
        <v>0</v>
      </c>
      <c r="BR125" s="38" t="str">
        <f>IF(AND(BQ4=0,BQ125&gt;=0), "",BQ125/BQ4)</f>
        <v/>
      </c>
      <c r="BS125" s="43"/>
      <c r="BT125" s="38" t="str">
        <f t="shared" si="44"/>
        <v/>
      </c>
      <c r="BU125" s="127">
        <f>SUM(BU126:BU135)</f>
        <v>339.6597127934491</v>
      </c>
      <c r="BV125" s="38">
        <f>IF(AND(BU4=0,BU125&gt;=0), "",BU125/BU4)</f>
        <v>5.0148476077840117E-3</v>
      </c>
      <c r="BW125" s="43"/>
      <c r="BX125" s="128">
        <f>SUM(BX126:BX135)</f>
        <v>0</v>
      </c>
      <c r="BY125" s="38" t="str">
        <f>IF(AND(BX4=0,BX125&gt;=0), "",BX125/BX4)</f>
        <v/>
      </c>
      <c r="BZ125" s="91">
        <f t="shared" si="45"/>
        <v>1</v>
      </c>
      <c r="CA125" s="126">
        <f>SUM(CA126:CA135)</f>
        <v>0</v>
      </c>
      <c r="CB125" s="38" t="str">
        <f>IF(AND(CA4=0,CA125&gt;=0), "",CA125/CA4)</f>
        <v/>
      </c>
      <c r="CC125" s="43"/>
      <c r="CD125" s="38" t="str">
        <f t="shared" si="104"/>
        <v/>
      </c>
      <c r="CE125" s="127">
        <f>SUM(CE126:CE135)</f>
        <v>339.6597127934491</v>
      </c>
      <c r="CF125" s="38">
        <f>IF(AND(CE4=0,CE125&gt;=0), "",CE125/CE4)</f>
        <v>5.0148476077840117E-3</v>
      </c>
      <c r="CG125" s="43"/>
      <c r="CH125" s="126">
        <f>SUM(CH126:CH135)</f>
        <v>0</v>
      </c>
      <c r="CI125" s="38" t="str">
        <f>IF(AND(CH4=0,CH125&gt;=0), "",CH125/CH4)</f>
        <v/>
      </c>
      <c r="CJ125" s="43"/>
      <c r="CK125" s="38" t="str">
        <f t="shared" si="46"/>
        <v/>
      </c>
      <c r="CL125" s="127">
        <f>SUM(CL126:CL135)</f>
        <v>339.6597127934491</v>
      </c>
      <c r="CM125" s="38">
        <f>IF(AND(CL4=0,CL125&gt;=0), "",CL125/CL4)</f>
        <v>5.0148476077840117E-3</v>
      </c>
      <c r="CN125" s="43"/>
      <c r="CO125" s="126">
        <f>SUM(CO126:CO135)</f>
        <v>0</v>
      </c>
      <c r="CP125" s="38" t="str">
        <f>IF(AND(CO4=0,CO125&gt;=0), "",CO125/CO4)</f>
        <v/>
      </c>
      <c r="CQ125" s="43"/>
      <c r="CR125" s="38" t="str">
        <f t="shared" si="47"/>
        <v/>
      </c>
      <c r="CS125" s="127">
        <f>SUM(CS126:CS135)</f>
        <v>339.6597127934491</v>
      </c>
      <c r="CT125" s="38">
        <f>IF(AND(CS4=0,CS125&gt;=0), "",CS125/CS4)</f>
        <v>5.0148476077840117E-3</v>
      </c>
      <c r="CU125" s="43"/>
      <c r="CV125" s="128">
        <f>SUM(CV126:CV135)</f>
        <v>0</v>
      </c>
      <c r="CW125" s="38" t="str">
        <f>IF(AND(CV4=0,CV125&gt;=0), "",CV125/CV4)</f>
        <v/>
      </c>
      <c r="CX125" s="91">
        <f t="shared" si="48"/>
        <v>1</v>
      </c>
    </row>
    <row r="126" spans="1:102" s="6" customFormat="1" hidden="1" outlineLevel="1" x14ac:dyDescent="0.3">
      <c r="A126" s="29" t="s">
        <v>104</v>
      </c>
      <c r="B126" s="129">
        <f>+'N EERR LOS NA'!B19</f>
        <v>0</v>
      </c>
      <c r="C126" s="30" t="str">
        <f>IF(AND(B4=0,B126&gt;=0), "",B126/B4)</f>
        <v/>
      </c>
      <c r="D126" s="46"/>
      <c r="E126" s="129">
        <f>+'N EERR LOS NA'!C19</f>
        <v>0</v>
      </c>
      <c r="F126" s="30">
        <f>IF(AND(E4=0,E126&gt;=0), "",E126/E4)</f>
        <v>0</v>
      </c>
      <c r="G126" s="46"/>
      <c r="H126" s="129">
        <f>+'N EERR LOS NA'!D19</f>
        <v>0</v>
      </c>
      <c r="I126" s="30">
        <f>IF(AND(H4=0,H126&gt;=0), "",H126/H4)</f>
        <v>0</v>
      </c>
      <c r="J126" s="46"/>
      <c r="K126" s="30" t="str">
        <f t="shared" si="97"/>
        <v/>
      </c>
      <c r="L126" s="130">
        <f t="shared" ref="L126:L134" si="119">+E126+H126</f>
        <v>0</v>
      </c>
      <c r="M126" s="30">
        <f>IF(AND(L4=0,L126&gt;=0), "",L126/L4)</f>
        <v>0</v>
      </c>
      <c r="N126" s="46"/>
      <c r="O126" s="129">
        <f>+'N EERR LOS NA'!E19</f>
        <v>0</v>
      </c>
      <c r="P126" s="30">
        <f>IF(AND(O4=0,O126&gt;=0), "",O126/O4)</f>
        <v>0</v>
      </c>
      <c r="Q126" s="46"/>
      <c r="R126" s="30" t="str">
        <f t="shared" si="98"/>
        <v/>
      </c>
      <c r="S126" s="130">
        <f t="shared" ref="S126:S134" si="120">+L126+O126</f>
        <v>0</v>
      </c>
      <c r="T126" s="30">
        <f>IF(AND(S4=0,S126&gt;=0), "",S126/S4)</f>
        <v>0</v>
      </c>
      <c r="U126" s="46"/>
      <c r="V126" s="131"/>
      <c r="W126" s="30" t="str">
        <f>IF(AND(V4=0,V126&gt;=0), "",V126/V4)</f>
        <v/>
      </c>
      <c r="X126" s="47" t="str">
        <f t="shared" si="99"/>
        <v/>
      </c>
      <c r="Y126" s="129">
        <f>+'N EERR LOS NA'!F19</f>
        <v>0</v>
      </c>
      <c r="Z126" s="30">
        <f>IF(AND(Y4=0,Y126&gt;=0), "",Y126/Y4)</f>
        <v>0</v>
      </c>
      <c r="AA126" s="46"/>
      <c r="AB126" s="30" t="str">
        <f t="shared" si="100"/>
        <v/>
      </c>
      <c r="AC126" s="130">
        <f t="shared" ref="AC126:AC134" si="121">+S126+Y126</f>
        <v>0</v>
      </c>
      <c r="AD126" s="30">
        <f>IF(AND(AC4=0,AC126&gt;=0), "",AC126/AC4)</f>
        <v>0</v>
      </c>
      <c r="AE126" s="46"/>
      <c r="AF126" s="129">
        <f>+'N EERR LOS NA'!G19</f>
        <v>0</v>
      </c>
      <c r="AG126" s="30">
        <f>IF(AND(AF4=0,AF126&gt;=0), "",AF126/AF4)</f>
        <v>0</v>
      </c>
      <c r="AH126" s="46"/>
      <c r="AI126" s="30" t="str">
        <f t="shared" si="41"/>
        <v/>
      </c>
      <c r="AJ126" s="130">
        <f t="shared" si="62"/>
        <v>0</v>
      </c>
      <c r="AK126" s="30">
        <f>IF(AND(AJ4=0,AJ126&gt;=0), "",AJ126/AJ4)</f>
        <v>0</v>
      </c>
      <c r="AL126" s="46"/>
      <c r="AM126" s="129">
        <f>+'N EERR LOS NA'!H19</f>
        <v>0</v>
      </c>
      <c r="AN126" s="30">
        <f>IF(AND(AM4=0,AM126&gt;=0), "",AM126/AM4)</f>
        <v>0</v>
      </c>
      <c r="AO126" s="46"/>
      <c r="AP126" s="30" t="str">
        <f t="shared" si="42"/>
        <v/>
      </c>
      <c r="AQ126" s="130">
        <f t="shared" si="63"/>
        <v>0</v>
      </c>
      <c r="AR126" s="30">
        <f>IF(AND(AQ4=0,AQ126&gt;=0), "",AQ126/AQ4)</f>
        <v>0</v>
      </c>
      <c r="AS126" s="46"/>
      <c r="AT126" s="131">
        <f t="shared" ref="AT126:AT136" si="122">+V126*2</f>
        <v>0</v>
      </c>
      <c r="AU126" s="30" t="str">
        <f>IF(AND(AT4=0,AT126&gt;=0), "",AT126/AT4)</f>
        <v/>
      </c>
      <c r="AV126" s="47" t="str">
        <f t="shared" si="101"/>
        <v/>
      </c>
      <c r="AW126" s="131">
        <f>+AQ126/6</f>
        <v>0</v>
      </c>
      <c r="AX126" s="30">
        <f>IF(AND(AW4=0,AW126&gt;=0), "",AW126/AW4)</f>
        <v>0</v>
      </c>
      <c r="AY126" s="46"/>
      <c r="AZ126" s="131">
        <f t="shared" ref="AZ126:AZ136" si="123">+AT126/6</f>
        <v>0</v>
      </c>
      <c r="BA126" s="30" t="str">
        <f>IF(AND(AZ4=0,AZ126&gt;=0), "",AZ126/AZ4)</f>
        <v/>
      </c>
      <c r="BB126" s="47" t="str">
        <f t="shared" si="102"/>
        <v/>
      </c>
      <c r="BC126" s="129">
        <f>+'N EERR LOS NA'!I19</f>
        <v>0</v>
      </c>
      <c r="BD126" s="30" t="str">
        <f>IF(AND(BC4=0,BC126&gt;=0), "",BC126/BC4)</f>
        <v/>
      </c>
      <c r="BE126" s="46"/>
      <c r="BF126" s="30" t="str">
        <f t="shared" si="103"/>
        <v/>
      </c>
      <c r="BG126" s="130">
        <f>+AQ126+BC126</f>
        <v>0</v>
      </c>
      <c r="BH126" s="30">
        <f>IF(AND(BG4=0,BG126&gt;=0), "",BG126/BG4)</f>
        <v>0</v>
      </c>
      <c r="BI126" s="46"/>
      <c r="BJ126" s="129">
        <f>+'N EERR LOS NA'!J19</f>
        <v>0</v>
      </c>
      <c r="BK126" s="30" t="str">
        <f>IF(AND(BJ4=0,BJ126&gt;=0), "",BJ126/BJ4)</f>
        <v/>
      </c>
      <c r="BL126" s="46"/>
      <c r="BM126" s="30" t="str">
        <f t="shared" si="43"/>
        <v/>
      </c>
      <c r="BN126" s="130">
        <f>+BG126+BJ126</f>
        <v>0</v>
      </c>
      <c r="BO126" s="30">
        <f>IF(AND(BN4=0,BN126&gt;=0), "",BN126/BN4)</f>
        <v>0</v>
      </c>
      <c r="BP126" s="46"/>
      <c r="BQ126" s="129">
        <f>+'N EERR LOS NA'!K19</f>
        <v>0</v>
      </c>
      <c r="BR126" s="30" t="str">
        <f>IF(AND(BQ4=0,BQ126&gt;=0), "",BQ126/BQ4)</f>
        <v/>
      </c>
      <c r="BS126" s="46"/>
      <c r="BT126" s="30" t="str">
        <f t="shared" si="44"/>
        <v/>
      </c>
      <c r="BU126" s="130">
        <f t="shared" ref="BU126:BU136" si="124">+BN126+BQ126</f>
        <v>0</v>
      </c>
      <c r="BV126" s="30">
        <f>IF(AND(BU4=0,BU126&gt;=0), "",BU126/BU4)</f>
        <v>0</v>
      </c>
      <c r="BW126" s="46"/>
      <c r="BX126" s="131">
        <f t="shared" ref="BX126:BX136" si="125">+AZ126*9</f>
        <v>0</v>
      </c>
      <c r="BY126" s="30" t="str">
        <f>IF(AND(BX4=0,BX126&gt;=0), "",BX126/BX4)</f>
        <v/>
      </c>
      <c r="BZ126" s="47" t="str">
        <f t="shared" si="45"/>
        <v/>
      </c>
      <c r="CA126" s="129">
        <f>+'N EERR LOS NA'!L19</f>
        <v>0</v>
      </c>
      <c r="CB126" s="30" t="str">
        <f>IF(AND(CA4=0,CA126&gt;=0), "",CA126/CA4)</f>
        <v/>
      </c>
      <c r="CC126" s="46"/>
      <c r="CD126" s="30" t="str">
        <f t="shared" si="104"/>
        <v/>
      </c>
      <c r="CE126" s="130">
        <f t="shared" ref="CE126:CE134" si="126">+BU126+CA126</f>
        <v>0</v>
      </c>
      <c r="CF126" s="30">
        <f>IF(AND(CE4=0,CE126&gt;=0), "",CE126/CE4)</f>
        <v>0</v>
      </c>
      <c r="CG126" s="46"/>
      <c r="CH126" s="129">
        <f>+'N EERR LOS NA'!M19</f>
        <v>0</v>
      </c>
      <c r="CI126" s="30" t="str">
        <f>IF(AND(CH4=0,CH126&gt;=0), "",CH126/CH4)</f>
        <v/>
      </c>
      <c r="CJ126" s="46"/>
      <c r="CK126" s="30" t="str">
        <f t="shared" si="46"/>
        <v/>
      </c>
      <c r="CL126" s="130">
        <f t="shared" ref="CL126:CL136" si="127">+CE126+CH126</f>
        <v>0</v>
      </c>
      <c r="CM126" s="30">
        <f>IF(AND(CL4=0,CL126&gt;=0), "",CL126/CL4)</f>
        <v>0</v>
      </c>
      <c r="CN126" s="46"/>
      <c r="CO126" s="129">
        <f>+'N EERR LOS NA'!N19</f>
        <v>0</v>
      </c>
      <c r="CP126" s="30" t="str">
        <f>IF(AND(CO4=0,CO126&gt;=0), "",CO126/CO4)</f>
        <v/>
      </c>
      <c r="CQ126" s="46"/>
      <c r="CR126" s="30" t="str">
        <f t="shared" si="47"/>
        <v/>
      </c>
      <c r="CS126" s="130">
        <f t="shared" ref="CS126:CS136" si="128">+CL126+CO126</f>
        <v>0</v>
      </c>
      <c r="CT126" s="30">
        <f>IF(AND(CS4=0,CS126&gt;=0), "",CS126/CS4)</f>
        <v>0</v>
      </c>
      <c r="CU126" s="46"/>
      <c r="CV126" s="131">
        <f t="shared" ref="CV126:CV136" si="129">+AZ126*12</f>
        <v>0</v>
      </c>
      <c r="CW126" s="30" t="str">
        <f>IF(AND(CV4=0,CV126&gt;=0), "",CV126/CV4)</f>
        <v/>
      </c>
      <c r="CX126" s="47" t="str">
        <f t="shared" si="48"/>
        <v/>
      </c>
    </row>
    <row r="127" spans="1:102" s="6" customFormat="1" hidden="1" outlineLevel="1" x14ac:dyDescent="0.3">
      <c r="A127" s="29" t="s">
        <v>105</v>
      </c>
      <c r="B127" s="129">
        <f>+'N EERR LOS NA'!B20</f>
        <v>0</v>
      </c>
      <c r="C127" s="30" t="str">
        <f>IF(AND(B4=0,B127&gt;=0), "",B127/B4)</f>
        <v/>
      </c>
      <c r="D127" s="46"/>
      <c r="E127" s="129">
        <f>+'N EERR LOS NA'!C20</f>
        <v>0</v>
      </c>
      <c r="F127" s="30">
        <f>IF(AND(E4=0,E127&gt;=0), "",E127/E4)</f>
        <v>0</v>
      </c>
      <c r="G127" s="46"/>
      <c r="H127" s="129">
        <f>+'N EERR LOS NA'!D20</f>
        <v>0</v>
      </c>
      <c r="I127" s="30">
        <f>IF(AND(H4=0,H127&gt;=0), "",H127/H4)</f>
        <v>0</v>
      </c>
      <c r="J127" s="46"/>
      <c r="K127" s="30" t="str">
        <f t="shared" si="97"/>
        <v/>
      </c>
      <c r="L127" s="130">
        <f t="shared" si="119"/>
        <v>0</v>
      </c>
      <c r="M127" s="30">
        <f>IF(AND(L4=0,L127&gt;=0), "",L127/L4)</f>
        <v>0</v>
      </c>
      <c r="N127" s="46"/>
      <c r="O127" s="129">
        <f>+'N EERR LOS NA'!E20</f>
        <v>0</v>
      </c>
      <c r="P127" s="30">
        <f>IF(AND(O4=0,O127&gt;=0), "",O127/O4)</f>
        <v>0</v>
      </c>
      <c r="Q127" s="46"/>
      <c r="R127" s="30" t="str">
        <f t="shared" si="98"/>
        <v/>
      </c>
      <c r="S127" s="130">
        <f t="shared" si="120"/>
        <v>0</v>
      </c>
      <c r="T127" s="30">
        <f>IF(AND(S4=0,S127&gt;=0), "",S127/S4)</f>
        <v>0</v>
      </c>
      <c r="U127" s="46"/>
      <c r="V127" s="131"/>
      <c r="W127" s="30" t="str">
        <f>IF(AND(V4=0,V127&gt;=0), "",V127/V4)</f>
        <v/>
      </c>
      <c r="X127" s="47" t="str">
        <f t="shared" si="99"/>
        <v/>
      </c>
      <c r="Y127" s="129">
        <f>+'N EERR LOS NA'!F20</f>
        <v>0</v>
      </c>
      <c r="Z127" s="30">
        <f>IF(AND(Y4=0,Y127&gt;=0), "",Y127/Y4)</f>
        <v>0</v>
      </c>
      <c r="AA127" s="46"/>
      <c r="AB127" s="30" t="str">
        <f t="shared" si="100"/>
        <v/>
      </c>
      <c r="AC127" s="130">
        <f t="shared" si="121"/>
        <v>0</v>
      </c>
      <c r="AD127" s="30">
        <f>IF(AND(AC4=0,AC127&gt;=0), "",AC127/AC4)</f>
        <v>0</v>
      </c>
      <c r="AE127" s="46"/>
      <c r="AF127" s="129">
        <f>+'N EERR LOS NA'!G20</f>
        <v>0</v>
      </c>
      <c r="AG127" s="30">
        <f>IF(AND(AF4=0,AF127&gt;=0), "",AF127/AF4)</f>
        <v>0</v>
      </c>
      <c r="AH127" s="46"/>
      <c r="AI127" s="30" t="str">
        <f t="shared" si="41"/>
        <v/>
      </c>
      <c r="AJ127" s="130">
        <f t="shared" si="62"/>
        <v>0</v>
      </c>
      <c r="AK127" s="30">
        <f>IF(AND(AJ4=0,AJ127&gt;=0), "",AJ127/AJ4)</f>
        <v>0</v>
      </c>
      <c r="AL127" s="46"/>
      <c r="AM127" s="129">
        <f>+'N EERR LOS NA'!H20</f>
        <v>0</v>
      </c>
      <c r="AN127" s="30">
        <f>IF(AND(AM4=0,AM127&gt;=0), "",AM127/AM4)</f>
        <v>0</v>
      </c>
      <c r="AO127" s="46"/>
      <c r="AP127" s="30" t="str">
        <f t="shared" si="42"/>
        <v/>
      </c>
      <c r="AQ127" s="130">
        <f t="shared" si="63"/>
        <v>0</v>
      </c>
      <c r="AR127" s="30">
        <f>IF(AND(AQ4=0,AQ127&gt;=0), "",AQ127/AQ4)</f>
        <v>0</v>
      </c>
      <c r="AS127" s="46"/>
      <c r="AT127" s="131">
        <f t="shared" si="122"/>
        <v>0</v>
      </c>
      <c r="AU127" s="30" t="str">
        <f>IF(AND(AT4=0,AT127&gt;=0), "",AT127/AT4)</f>
        <v/>
      </c>
      <c r="AV127" s="47" t="str">
        <f t="shared" si="101"/>
        <v/>
      </c>
      <c r="AW127" s="131">
        <f t="shared" ref="AW127:AW134" si="130">+AQ127/6</f>
        <v>0</v>
      </c>
      <c r="AX127" s="30">
        <f>IF(AND(AW4=0,AW127&gt;=0), "",AW127/AW4)</f>
        <v>0</v>
      </c>
      <c r="AY127" s="46"/>
      <c r="AZ127" s="131">
        <f t="shared" si="123"/>
        <v>0</v>
      </c>
      <c r="BA127" s="30" t="str">
        <f>IF(AND(AZ4=0,AZ127&gt;=0), "",AZ127/AZ4)</f>
        <v/>
      </c>
      <c r="BB127" s="47" t="str">
        <f t="shared" si="102"/>
        <v/>
      </c>
      <c r="BC127" s="129">
        <f>+'N EERR LOS NA'!I20</f>
        <v>0</v>
      </c>
      <c r="BD127" s="30" t="str">
        <f>IF(AND(BC4=0,BC127&gt;=0), "",BC127/BC4)</f>
        <v/>
      </c>
      <c r="BE127" s="46"/>
      <c r="BF127" s="30" t="str">
        <f t="shared" si="103"/>
        <v/>
      </c>
      <c r="BG127" s="130">
        <f t="shared" ref="BG127:BG136" si="131">+AQ127+BC127</f>
        <v>0</v>
      </c>
      <c r="BH127" s="30">
        <f>IF(AND(BG4=0,BG127&gt;=0), "",BG127/BG4)</f>
        <v>0</v>
      </c>
      <c r="BI127" s="46"/>
      <c r="BJ127" s="129">
        <f>+'N EERR LOS NA'!J20</f>
        <v>0</v>
      </c>
      <c r="BK127" s="30" t="str">
        <f>IF(AND(BJ4=0,BJ127&gt;=0), "",BJ127/BJ4)</f>
        <v/>
      </c>
      <c r="BL127" s="46"/>
      <c r="BM127" s="30" t="str">
        <f t="shared" si="43"/>
        <v/>
      </c>
      <c r="BN127" s="130">
        <f t="shared" ref="BN127:BN136" si="132">+BG127+BJ127</f>
        <v>0</v>
      </c>
      <c r="BO127" s="30">
        <f>IF(AND(BN4=0,BN127&gt;=0), "",BN127/BN4)</f>
        <v>0</v>
      </c>
      <c r="BP127" s="46"/>
      <c r="BQ127" s="129">
        <f>+'N EERR LOS NA'!K20</f>
        <v>0</v>
      </c>
      <c r="BR127" s="30" t="str">
        <f>IF(AND(BQ4=0,BQ127&gt;=0), "",BQ127/BQ4)</f>
        <v/>
      </c>
      <c r="BS127" s="46"/>
      <c r="BT127" s="30" t="str">
        <f t="shared" si="44"/>
        <v/>
      </c>
      <c r="BU127" s="130">
        <f t="shared" si="124"/>
        <v>0</v>
      </c>
      <c r="BV127" s="30">
        <f>IF(AND(BU4=0,BU127&gt;=0), "",BU127/BU4)</f>
        <v>0</v>
      </c>
      <c r="BW127" s="46"/>
      <c r="BX127" s="131">
        <f t="shared" si="125"/>
        <v>0</v>
      </c>
      <c r="BY127" s="30" t="str">
        <f>IF(AND(BX4=0,BX127&gt;=0), "",BX127/BX4)</f>
        <v/>
      </c>
      <c r="BZ127" s="47" t="str">
        <f t="shared" si="45"/>
        <v/>
      </c>
      <c r="CA127" s="129">
        <f>+'N EERR LOS NA'!L20</f>
        <v>0</v>
      </c>
      <c r="CB127" s="30" t="str">
        <f>IF(AND(CA4=0,CA127&gt;=0), "",CA127/CA4)</f>
        <v/>
      </c>
      <c r="CC127" s="46"/>
      <c r="CD127" s="30" t="str">
        <f t="shared" si="104"/>
        <v/>
      </c>
      <c r="CE127" s="130">
        <f t="shared" si="126"/>
        <v>0</v>
      </c>
      <c r="CF127" s="30">
        <f>IF(AND(CE4=0,CE127&gt;=0), "",CE127/CE4)</f>
        <v>0</v>
      </c>
      <c r="CG127" s="46"/>
      <c r="CH127" s="129">
        <f>+'N EERR LOS NA'!M20</f>
        <v>0</v>
      </c>
      <c r="CI127" s="30" t="str">
        <f>IF(AND(CH4=0,CH127&gt;=0), "",CH127/CH4)</f>
        <v/>
      </c>
      <c r="CJ127" s="46"/>
      <c r="CK127" s="30" t="str">
        <f t="shared" si="46"/>
        <v/>
      </c>
      <c r="CL127" s="130">
        <f t="shared" si="127"/>
        <v>0</v>
      </c>
      <c r="CM127" s="30">
        <f>IF(AND(CL4=0,CL127&gt;=0), "",CL127/CL4)</f>
        <v>0</v>
      </c>
      <c r="CN127" s="46"/>
      <c r="CO127" s="129">
        <f>+'N EERR LOS NA'!N20</f>
        <v>0</v>
      </c>
      <c r="CP127" s="30" t="str">
        <f>IF(AND(CO4=0,CO127&gt;=0), "",CO127/CO4)</f>
        <v/>
      </c>
      <c r="CQ127" s="46"/>
      <c r="CR127" s="30" t="str">
        <f t="shared" si="47"/>
        <v/>
      </c>
      <c r="CS127" s="130">
        <f t="shared" si="128"/>
        <v>0</v>
      </c>
      <c r="CT127" s="30">
        <f>IF(AND(CS4=0,CS127&gt;=0), "",CS127/CS4)</f>
        <v>0</v>
      </c>
      <c r="CU127" s="46"/>
      <c r="CV127" s="131">
        <f t="shared" si="129"/>
        <v>0</v>
      </c>
      <c r="CW127" s="30" t="str">
        <f>IF(AND(CV4=0,CV127&gt;=0), "",CV127/CV4)</f>
        <v/>
      </c>
      <c r="CX127" s="47" t="str">
        <f t="shared" si="48"/>
        <v/>
      </c>
    </row>
    <row r="128" spans="1:102" s="6" customFormat="1" hidden="1" outlineLevel="1" x14ac:dyDescent="0.3">
      <c r="A128" s="29" t="s">
        <v>106</v>
      </c>
      <c r="B128" s="129">
        <f>+'N EERR LOS NA'!B21</f>
        <v>0</v>
      </c>
      <c r="C128" s="30" t="str">
        <f>IF(AND(B4=0,B128&gt;=0), "",B128/B4)</f>
        <v/>
      </c>
      <c r="D128" s="46"/>
      <c r="E128" s="129">
        <f>+'N EERR LOS NA'!C21</f>
        <v>2.2010542687329897</v>
      </c>
      <c r="F128" s="30">
        <f>IF(AND(E4=0,E128&gt;=0), "",E128/E4)</f>
        <v>4.5144957998642128E-4</v>
      </c>
      <c r="G128" s="46"/>
      <c r="H128" s="129">
        <f>+'N EERR LOS NA'!D21</f>
        <v>4.5695680022774186</v>
      </c>
      <c r="I128" s="30">
        <f>IF(AND(H4=0,H128&gt;=0), "",H128/H4)</f>
        <v>4.0444122490652289E-4</v>
      </c>
      <c r="J128" s="46"/>
      <c r="K128" s="30">
        <f t="shared" si="97"/>
        <v>1.0760814793121094</v>
      </c>
      <c r="L128" s="130">
        <f t="shared" si="119"/>
        <v>6.7706222710104083</v>
      </c>
      <c r="M128" s="30">
        <f>IF(AND(L4=0,L128&gt;=0), "",L128/L4)</f>
        <v>4.186115283658019E-4</v>
      </c>
      <c r="N128" s="46"/>
      <c r="O128" s="129">
        <f>+'N EERR LOS NA'!E21</f>
        <v>5.0900860484742374</v>
      </c>
      <c r="P128" s="30">
        <f>IF(AND(O4=0,O128&gt;=0), "",O128/O4)</f>
        <v>8.1466865050173207E-4</v>
      </c>
      <c r="Q128" s="46"/>
      <c r="R128" s="30">
        <f t="shared" si="98"/>
        <v>0.11390968379010857</v>
      </c>
      <c r="S128" s="130">
        <f t="shared" si="120"/>
        <v>11.860708319484646</v>
      </c>
      <c r="T128" s="30">
        <f>IF(AND(S4=0,S128&gt;=0), "",S128/S4)</f>
        <v>5.2897535814524187E-4</v>
      </c>
      <c r="U128" s="46"/>
      <c r="V128" s="131"/>
      <c r="W128" s="30" t="str">
        <f>IF(AND(V4=0,V128&gt;=0), "",V128/V4)</f>
        <v/>
      </c>
      <c r="X128" s="47">
        <f t="shared" si="99"/>
        <v>1</v>
      </c>
      <c r="Y128" s="129">
        <f>+'N EERR LOS NA'!F21</f>
        <v>171.79010852471779</v>
      </c>
      <c r="Z128" s="30">
        <f>IF(AND(Y4=0,Y128&gt;=0), "",Y128/Y4)</f>
        <v>8.5060017836660114E-3</v>
      </c>
      <c r="AA128" s="46"/>
      <c r="AB128" s="30">
        <f t="shared" si="100"/>
        <v>32.749941924107979</v>
      </c>
      <c r="AC128" s="130">
        <f t="shared" si="121"/>
        <v>183.65081684420244</v>
      </c>
      <c r="AD128" s="30">
        <f>IF(AND(AC4=0,AC128&gt;=0), "",AC128/AC4)</f>
        <v>4.3091924399103797E-3</v>
      </c>
      <c r="AE128" s="46"/>
      <c r="AF128" s="129">
        <f>+'N EERR LOS NA'!G21</f>
        <v>152.65543662630873</v>
      </c>
      <c r="AG128" s="30">
        <f>IF(AND(AF4=0,AF128&gt;=0), "",AF128/AF4)</f>
        <v>1.1205282904388046E-2</v>
      </c>
      <c r="AH128" s="46"/>
      <c r="AI128" s="30">
        <f t="shared" si="41"/>
        <v>-0.11138401426445284</v>
      </c>
      <c r="AJ128" s="130">
        <f t="shared" si="62"/>
        <v>336.30625347051114</v>
      </c>
      <c r="AK128" s="30">
        <f>IF(AND(AJ4=0,AJ128&gt;=0), "",AJ128/AJ4)</f>
        <v>5.9796381262054573E-3</v>
      </c>
      <c r="AL128" s="46"/>
      <c r="AM128" s="129">
        <f>+'N EERR LOS NA'!H21</f>
        <v>0</v>
      </c>
      <c r="AN128" s="30">
        <f>IF(AND(AM4=0,AM128&gt;=0), "",AM128/AM4)</f>
        <v>0</v>
      </c>
      <c r="AO128" s="46"/>
      <c r="AP128" s="30">
        <f t="shared" si="42"/>
        <v>-1</v>
      </c>
      <c r="AQ128" s="130">
        <f t="shared" si="63"/>
        <v>336.30625347051114</v>
      </c>
      <c r="AR128" s="30">
        <f>IF(AND(AQ4=0,AQ128&gt;=0), "",AQ128/AQ4)</f>
        <v>4.9653360324337049E-3</v>
      </c>
      <c r="AS128" s="46"/>
      <c r="AT128" s="131">
        <f t="shared" si="122"/>
        <v>0</v>
      </c>
      <c r="AU128" s="30" t="str">
        <f>IF(AND(AT4=0,AT128&gt;=0), "",AT128/AT4)</f>
        <v/>
      </c>
      <c r="AV128" s="47">
        <f t="shared" si="101"/>
        <v>1</v>
      </c>
      <c r="AW128" s="131">
        <f t="shared" si="130"/>
        <v>56.051042245085192</v>
      </c>
      <c r="AX128" s="30">
        <f>IF(AND(AW4=0,AW128&gt;=0), "",AW128/AW4)</f>
        <v>4.9653360324337049E-3</v>
      </c>
      <c r="AY128" s="46"/>
      <c r="AZ128" s="131">
        <f t="shared" si="123"/>
        <v>0</v>
      </c>
      <c r="BA128" s="30" t="str">
        <f>IF(AND(AZ4=0,AZ128&gt;=0), "",AZ128/AZ4)</f>
        <v/>
      </c>
      <c r="BB128" s="47">
        <f t="shared" si="102"/>
        <v>1</v>
      </c>
      <c r="BC128" s="129">
        <f>+'N EERR LOS NA'!I21</f>
        <v>0</v>
      </c>
      <c r="BD128" s="30" t="str">
        <f>IF(AND(BC4=0,BC128&gt;=0), "",BC128/BC4)</f>
        <v/>
      </c>
      <c r="BE128" s="46"/>
      <c r="BF128" s="30" t="str">
        <f t="shared" si="103"/>
        <v/>
      </c>
      <c r="BG128" s="130">
        <f t="shared" si="131"/>
        <v>336.30625347051114</v>
      </c>
      <c r="BH128" s="30">
        <f>IF(AND(BG4=0,BG128&gt;=0), "",BG128/BG4)</f>
        <v>4.9653360324337049E-3</v>
      </c>
      <c r="BI128" s="46"/>
      <c r="BJ128" s="129">
        <f>+'N EERR LOS NA'!J21</f>
        <v>0</v>
      </c>
      <c r="BK128" s="30" t="str">
        <f>IF(AND(BJ4=0,BJ128&gt;=0), "",BJ128/BJ4)</f>
        <v/>
      </c>
      <c r="BL128" s="46"/>
      <c r="BM128" s="30" t="str">
        <f t="shared" si="43"/>
        <v/>
      </c>
      <c r="BN128" s="130">
        <f t="shared" si="132"/>
        <v>336.30625347051114</v>
      </c>
      <c r="BO128" s="30">
        <f>IF(AND(BN4=0,BN128&gt;=0), "",BN128/BN4)</f>
        <v>4.9653360324337049E-3</v>
      </c>
      <c r="BP128" s="46"/>
      <c r="BQ128" s="129">
        <f>+'N EERR LOS NA'!K21</f>
        <v>0</v>
      </c>
      <c r="BR128" s="30" t="str">
        <f>IF(AND(BQ4=0,BQ128&gt;=0), "",BQ128/BQ4)</f>
        <v/>
      </c>
      <c r="BS128" s="46"/>
      <c r="BT128" s="30" t="str">
        <f t="shared" si="44"/>
        <v/>
      </c>
      <c r="BU128" s="130">
        <f t="shared" si="124"/>
        <v>336.30625347051114</v>
      </c>
      <c r="BV128" s="30">
        <f>IF(AND(BU4=0,BU128&gt;=0), "",BU128/BU4)</f>
        <v>4.9653360324337049E-3</v>
      </c>
      <c r="BW128" s="46"/>
      <c r="BX128" s="131">
        <f t="shared" si="125"/>
        <v>0</v>
      </c>
      <c r="BY128" s="30" t="str">
        <f>IF(AND(BX4=0,BX128&gt;=0), "",BX128/BX4)</f>
        <v/>
      </c>
      <c r="BZ128" s="47">
        <f t="shared" si="45"/>
        <v>1</v>
      </c>
      <c r="CA128" s="129">
        <f>+'N EERR LOS NA'!L21</f>
        <v>0</v>
      </c>
      <c r="CB128" s="30" t="str">
        <f>IF(AND(CA4=0,CA128&gt;=0), "",CA128/CA4)</f>
        <v/>
      </c>
      <c r="CC128" s="46"/>
      <c r="CD128" s="30" t="str">
        <f t="shared" si="104"/>
        <v/>
      </c>
      <c r="CE128" s="130">
        <f t="shared" si="126"/>
        <v>336.30625347051114</v>
      </c>
      <c r="CF128" s="30">
        <f>IF(AND(CE4=0,CE128&gt;=0), "",CE128/CE4)</f>
        <v>4.9653360324337049E-3</v>
      </c>
      <c r="CG128" s="46"/>
      <c r="CH128" s="129">
        <f>+'N EERR LOS NA'!M21</f>
        <v>0</v>
      </c>
      <c r="CI128" s="30" t="str">
        <f>IF(AND(CH4=0,CH128&gt;=0), "",CH128/CH4)</f>
        <v/>
      </c>
      <c r="CJ128" s="46"/>
      <c r="CK128" s="30" t="str">
        <f t="shared" si="46"/>
        <v/>
      </c>
      <c r="CL128" s="130">
        <f t="shared" si="127"/>
        <v>336.30625347051114</v>
      </c>
      <c r="CM128" s="30">
        <f>IF(AND(CL4=0,CL128&gt;=0), "",CL128/CL4)</f>
        <v>4.9653360324337049E-3</v>
      </c>
      <c r="CN128" s="46"/>
      <c r="CO128" s="129">
        <f>+'N EERR LOS NA'!N21</f>
        <v>0</v>
      </c>
      <c r="CP128" s="30" t="str">
        <f>IF(AND(CO4=0,CO128&gt;=0), "",CO128/CO4)</f>
        <v/>
      </c>
      <c r="CQ128" s="46"/>
      <c r="CR128" s="30" t="str">
        <f t="shared" si="47"/>
        <v/>
      </c>
      <c r="CS128" s="130">
        <f t="shared" si="128"/>
        <v>336.30625347051114</v>
      </c>
      <c r="CT128" s="30">
        <f>IF(AND(CS4=0,CS128&gt;=0), "",CS128/CS4)</f>
        <v>4.9653360324337049E-3</v>
      </c>
      <c r="CU128" s="46"/>
      <c r="CV128" s="131">
        <f t="shared" si="129"/>
        <v>0</v>
      </c>
      <c r="CW128" s="30" t="str">
        <f>IF(AND(CV4=0,CV128&gt;=0), "",CV128/CV4)</f>
        <v/>
      </c>
      <c r="CX128" s="47">
        <f t="shared" si="48"/>
        <v>1</v>
      </c>
    </row>
    <row r="129" spans="1:219" s="6" customFormat="1" hidden="1" outlineLevel="1" x14ac:dyDescent="0.3">
      <c r="A129" s="29" t="s">
        <v>107</v>
      </c>
      <c r="B129" s="129">
        <f>+'N EERR LOS NA'!B22</f>
        <v>0</v>
      </c>
      <c r="C129" s="30" t="str">
        <f>IF(AND(B4=0,B129&gt;=0), "",B129/B4)</f>
        <v/>
      </c>
      <c r="D129" s="46"/>
      <c r="E129" s="129">
        <f>+'N EERR LOS NA'!C22</f>
        <v>0</v>
      </c>
      <c r="F129" s="30">
        <f>IF(AND(E4=0,E129&gt;=0), "",E129/E4)</f>
        <v>0</v>
      </c>
      <c r="G129" s="46"/>
      <c r="H129" s="129">
        <f>+'N EERR LOS NA'!D22</f>
        <v>0</v>
      </c>
      <c r="I129" s="30">
        <f>IF(AND(H4=0,H129&gt;=0), "",H129/H4)</f>
        <v>0</v>
      </c>
      <c r="J129" s="46"/>
      <c r="K129" s="30" t="str">
        <f t="shared" si="97"/>
        <v/>
      </c>
      <c r="L129" s="130">
        <f t="shared" si="119"/>
        <v>0</v>
      </c>
      <c r="M129" s="30">
        <f>IF(AND(L4=0,L129&gt;=0), "",L129/L4)</f>
        <v>0</v>
      </c>
      <c r="N129" s="46"/>
      <c r="O129" s="129">
        <f>+'N EERR LOS NA'!E22</f>
        <v>0</v>
      </c>
      <c r="P129" s="30">
        <f>IF(AND(O4=0,O129&gt;=0), "",O129/O4)</f>
        <v>0</v>
      </c>
      <c r="Q129" s="46"/>
      <c r="R129" s="30" t="str">
        <f t="shared" si="98"/>
        <v/>
      </c>
      <c r="S129" s="130">
        <f t="shared" si="120"/>
        <v>0</v>
      </c>
      <c r="T129" s="30">
        <f>IF(AND(S4=0,S129&gt;=0), "",S129/S4)</f>
        <v>0</v>
      </c>
      <c r="U129" s="46"/>
      <c r="V129" s="131"/>
      <c r="W129" s="30" t="str">
        <f>IF(AND(V4=0,V129&gt;=0), "",V129/V4)</f>
        <v/>
      </c>
      <c r="X129" s="47" t="str">
        <f t="shared" si="99"/>
        <v/>
      </c>
      <c r="Y129" s="129">
        <f>+'N EERR LOS NA'!F22</f>
        <v>0</v>
      </c>
      <c r="Z129" s="30">
        <f>IF(AND(Y4=0,Y129&gt;=0), "",Y129/Y4)</f>
        <v>0</v>
      </c>
      <c r="AA129" s="46"/>
      <c r="AB129" s="30" t="str">
        <f t="shared" si="100"/>
        <v/>
      </c>
      <c r="AC129" s="130">
        <f t="shared" si="121"/>
        <v>0</v>
      </c>
      <c r="AD129" s="30">
        <f>IF(AND(AC4=0,AC129&gt;=0), "",AC129/AC4)</f>
        <v>0</v>
      </c>
      <c r="AE129" s="46"/>
      <c r="AF129" s="129">
        <f>+'N EERR LOS NA'!G22</f>
        <v>0</v>
      </c>
      <c r="AG129" s="30">
        <f>IF(AND(AF4=0,AF129&gt;=0), "",AF129/AF4)</f>
        <v>0</v>
      </c>
      <c r="AH129" s="46"/>
      <c r="AI129" s="30" t="str">
        <f t="shared" si="41"/>
        <v/>
      </c>
      <c r="AJ129" s="130">
        <f t="shared" si="62"/>
        <v>0</v>
      </c>
      <c r="AK129" s="30">
        <f>IF(AND(AJ4=0,AJ129&gt;=0), "",AJ129/AJ4)</f>
        <v>0</v>
      </c>
      <c r="AL129" s="46"/>
      <c r="AM129" s="129">
        <f>+'N EERR LOS NA'!H22</f>
        <v>0</v>
      </c>
      <c r="AN129" s="30">
        <f>IF(AND(AM4=0,AM129&gt;=0), "",AM129/AM4)</f>
        <v>0</v>
      </c>
      <c r="AO129" s="46"/>
      <c r="AP129" s="30" t="str">
        <f t="shared" si="42"/>
        <v/>
      </c>
      <c r="AQ129" s="130">
        <f t="shared" si="63"/>
        <v>0</v>
      </c>
      <c r="AR129" s="30">
        <f>IF(AND(AQ4=0,AQ129&gt;=0), "",AQ129/AQ4)</f>
        <v>0</v>
      </c>
      <c r="AS129" s="46"/>
      <c r="AT129" s="131">
        <f t="shared" si="122"/>
        <v>0</v>
      </c>
      <c r="AU129" s="30" t="str">
        <f>IF(AND(AT4=0,AT129&gt;=0), "",AT129/AT4)</f>
        <v/>
      </c>
      <c r="AV129" s="47" t="str">
        <f t="shared" si="101"/>
        <v/>
      </c>
      <c r="AW129" s="131">
        <f t="shared" si="130"/>
        <v>0</v>
      </c>
      <c r="AX129" s="30">
        <f>IF(AND(AW4=0,AW129&gt;=0), "",AW129/AW4)</f>
        <v>0</v>
      </c>
      <c r="AY129" s="46"/>
      <c r="AZ129" s="131">
        <f t="shared" si="123"/>
        <v>0</v>
      </c>
      <c r="BA129" s="30" t="str">
        <f>IF(AND(AZ4=0,AZ129&gt;=0), "",AZ129/AZ4)</f>
        <v/>
      </c>
      <c r="BB129" s="47" t="str">
        <f t="shared" si="102"/>
        <v/>
      </c>
      <c r="BC129" s="129">
        <f>+'N EERR LOS NA'!I22</f>
        <v>0</v>
      </c>
      <c r="BD129" s="30" t="str">
        <f>IF(AND(BC4=0,BC129&gt;=0), "",BC129/BC4)</f>
        <v/>
      </c>
      <c r="BE129" s="46"/>
      <c r="BF129" s="30" t="str">
        <f t="shared" si="103"/>
        <v/>
      </c>
      <c r="BG129" s="130">
        <f t="shared" si="131"/>
        <v>0</v>
      </c>
      <c r="BH129" s="30">
        <f>IF(AND(BG4=0,BG129&gt;=0), "",BG129/BG4)</f>
        <v>0</v>
      </c>
      <c r="BI129" s="46"/>
      <c r="BJ129" s="129">
        <f>+'N EERR LOS NA'!J22</f>
        <v>0</v>
      </c>
      <c r="BK129" s="30" t="str">
        <f>IF(AND(BJ4=0,BJ129&gt;=0), "",BJ129/BJ4)</f>
        <v/>
      </c>
      <c r="BL129" s="46"/>
      <c r="BM129" s="30" t="str">
        <f t="shared" si="43"/>
        <v/>
      </c>
      <c r="BN129" s="130">
        <f t="shared" si="132"/>
        <v>0</v>
      </c>
      <c r="BO129" s="30">
        <f>IF(AND(BN4=0,BN129&gt;=0), "",BN129/BN4)</f>
        <v>0</v>
      </c>
      <c r="BP129" s="46"/>
      <c r="BQ129" s="129">
        <f>+'N EERR LOS NA'!K22</f>
        <v>0</v>
      </c>
      <c r="BR129" s="30" t="str">
        <f>IF(AND(BQ4=0,BQ129&gt;=0), "",BQ129/BQ4)</f>
        <v/>
      </c>
      <c r="BS129" s="46"/>
      <c r="BT129" s="30" t="str">
        <f t="shared" si="44"/>
        <v/>
      </c>
      <c r="BU129" s="130">
        <f t="shared" si="124"/>
        <v>0</v>
      </c>
      <c r="BV129" s="30">
        <f>IF(AND(BU4=0,BU129&gt;=0), "",BU129/BU4)</f>
        <v>0</v>
      </c>
      <c r="BW129" s="46"/>
      <c r="BX129" s="131">
        <f t="shared" si="125"/>
        <v>0</v>
      </c>
      <c r="BY129" s="30" t="str">
        <f>IF(AND(BX4=0,BX129&gt;=0), "",BX129/BX4)</f>
        <v/>
      </c>
      <c r="BZ129" s="47" t="str">
        <f t="shared" si="45"/>
        <v/>
      </c>
      <c r="CA129" s="129">
        <f>+'N EERR LOS NA'!L22</f>
        <v>0</v>
      </c>
      <c r="CB129" s="30" t="str">
        <f>IF(AND(CA4=0,CA129&gt;=0), "",CA129/CA4)</f>
        <v/>
      </c>
      <c r="CC129" s="46"/>
      <c r="CD129" s="30" t="str">
        <f t="shared" si="104"/>
        <v/>
      </c>
      <c r="CE129" s="130">
        <f t="shared" si="126"/>
        <v>0</v>
      </c>
      <c r="CF129" s="30">
        <f>IF(AND(CE4=0,CE129&gt;=0), "",CE129/CE4)</f>
        <v>0</v>
      </c>
      <c r="CG129" s="46"/>
      <c r="CH129" s="129">
        <f>+'N EERR LOS NA'!M22</f>
        <v>0</v>
      </c>
      <c r="CI129" s="30" t="str">
        <f>IF(AND(CH4=0,CH129&gt;=0), "",CH129/CH4)</f>
        <v/>
      </c>
      <c r="CJ129" s="46"/>
      <c r="CK129" s="30" t="str">
        <f t="shared" si="46"/>
        <v/>
      </c>
      <c r="CL129" s="130">
        <f t="shared" si="127"/>
        <v>0</v>
      </c>
      <c r="CM129" s="30">
        <f>IF(AND(CL4=0,CL129&gt;=0), "",CL129/CL4)</f>
        <v>0</v>
      </c>
      <c r="CN129" s="46"/>
      <c r="CO129" s="129">
        <f>+'N EERR LOS NA'!N22</f>
        <v>0</v>
      </c>
      <c r="CP129" s="30" t="str">
        <f>IF(AND(CO4=0,CO129&gt;=0), "",CO129/CO4)</f>
        <v/>
      </c>
      <c r="CQ129" s="46"/>
      <c r="CR129" s="30" t="str">
        <f t="shared" si="47"/>
        <v/>
      </c>
      <c r="CS129" s="130">
        <f t="shared" si="128"/>
        <v>0</v>
      </c>
      <c r="CT129" s="30">
        <f>IF(AND(CS4=0,CS129&gt;=0), "",CS129/CS4)</f>
        <v>0</v>
      </c>
      <c r="CU129" s="46"/>
      <c r="CV129" s="131">
        <f t="shared" si="129"/>
        <v>0</v>
      </c>
      <c r="CW129" s="30" t="str">
        <f>IF(AND(CV4=0,CV129&gt;=0), "",CV129/CV4)</f>
        <v/>
      </c>
      <c r="CX129" s="47" t="str">
        <f t="shared" si="48"/>
        <v/>
      </c>
    </row>
    <row r="130" spans="1:219" s="6" customFormat="1" hidden="1" outlineLevel="1" x14ac:dyDescent="0.3">
      <c r="A130" s="29" t="s">
        <v>108</v>
      </c>
      <c r="B130" s="129">
        <f>+'N EERR LOS NA'!B23</f>
        <v>0</v>
      </c>
      <c r="C130" s="30" t="str">
        <f>IF(AND(B4=0,B130&gt;=0), "",B130/B4)</f>
        <v/>
      </c>
      <c r="D130" s="46"/>
      <c r="E130" s="129">
        <f>+'N EERR LOS NA'!C23</f>
        <v>6.2176674257994058E-3</v>
      </c>
      <c r="F130" s="30">
        <f>IF(AND(E4=0,E130&gt;=0), "",E130/E4)</f>
        <v>1.2752812993966703E-6</v>
      </c>
      <c r="G130" s="46"/>
      <c r="H130" s="129">
        <f>+'N EERR LOS NA'!D23</f>
        <v>8.4361255426660037E-2</v>
      </c>
      <c r="I130" s="30">
        <f>IF(AND(H4=0,H130&gt;=0), "",H130/H4)</f>
        <v>7.4666072290434999E-6</v>
      </c>
      <c r="J130" s="46"/>
      <c r="K130" s="30">
        <f t="shared" si="97"/>
        <v>12.567990960181294</v>
      </c>
      <c r="L130" s="130">
        <f t="shared" si="119"/>
        <v>9.0578922852459443E-2</v>
      </c>
      <c r="M130" s="30">
        <f>IF(AND(L4=0,L130&gt;=0), "",L130/L4)</f>
        <v>5.6002801242281584E-6</v>
      </c>
      <c r="N130" s="46"/>
      <c r="O130" s="129">
        <f>+'N EERR LOS NA'!E23</f>
        <v>0.15509957488425655</v>
      </c>
      <c r="P130" s="30">
        <f>IF(AND(O4=0,O130&gt;=0), "",O130/O4)</f>
        <v>2.482369849174253E-5</v>
      </c>
      <c r="Q130" s="46"/>
      <c r="R130" s="30">
        <f t="shared" si="98"/>
        <v>0.83851667569235377</v>
      </c>
      <c r="S130" s="130">
        <f t="shared" si="120"/>
        <v>0.24567849773671599</v>
      </c>
      <c r="T130" s="30">
        <f>IF(AND(S4=0,S130&gt;=0), "",S130/S4)</f>
        <v>1.0957007611035415E-5</v>
      </c>
      <c r="U130" s="46"/>
      <c r="V130" s="131"/>
      <c r="W130" s="30" t="str">
        <f>IF(AND(V4=0,V130&gt;=0), "",V130/V4)</f>
        <v/>
      </c>
      <c r="X130" s="47">
        <f t="shared" si="99"/>
        <v>1</v>
      </c>
      <c r="Y130" s="129">
        <f>+'N EERR LOS NA'!F23</f>
        <v>0.56113662903853634</v>
      </c>
      <c r="Z130" s="30">
        <f>IF(AND(Y4=0,Y130&gt;=0), "",Y130/Y4)</f>
        <v>2.7784074464306903E-5</v>
      </c>
      <c r="AA130" s="46"/>
      <c r="AB130" s="30">
        <f t="shared" si="100"/>
        <v>2.6179121023206284</v>
      </c>
      <c r="AC130" s="130">
        <f t="shared" si="121"/>
        <v>0.80681512677525236</v>
      </c>
      <c r="AD130" s="30">
        <f>IF(AND(AC4=0,AC130&gt;=0), "",AC130/AC4)</f>
        <v>1.8931152632197001E-5</v>
      </c>
      <c r="AE130" s="46"/>
      <c r="AF130" s="129">
        <f>+'N EERR LOS NA'!G23</f>
        <v>6.8694946481838923E-2</v>
      </c>
      <c r="AG130" s="30">
        <f>IF(AND(AF4=0,AF130&gt;=0), "",AF130/AF4)</f>
        <v>5.0423773069746197E-6</v>
      </c>
      <c r="AH130" s="46"/>
      <c r="AI130" s="30">
        <f t="shared" si="41"/>
        <v>-0.87757893010915655</v>
      </c>
      <c r="AJ130" s="130">
        <f t="shared" si="62"/>
        <v>0.87551007325709129</v>
      </c>
      <c r="AK130" s="30">
        <f>IF(AND(AJ4=0,AJ130&gt;=0), "",AJ130/AJ4)</f>
        <v>1.5566863119255334E-5</v>
      </c>
      <c r="AL130" s="46"/>
      <c r="AM130" s="129">
        <f>+'N EERR LOS NA'!H23</f>
        <v>0.18310829084909866</v>
      </c>
      <c r="AN130" s="30">
        <f>IF(AND(AM4=0,AM130&gt;=0), "",AM130/AM4)</f>
        <v>1.5937833712643518E-5</v>
      </c>
      <c r="AO130" s="46"/>
      <c r="AP130" s="30">
        <f t="shared" si="42"/>
        <v>1.6655278186657809</v>
      </c>
      <c r="AQ130" s="130">
        <f t="shared" si="63"/>
        <v>1.0586183641061899</v>
      </c>
      <c r="AR130" s="30">
        <f>IF(AND(AQ4=0,AQ130&gt;=0), "",AQ130/AQ4)</f>
        <v>1.5629789376941792E-5</v>
      </c>
      <c r="AS130" s="46"/>
      <c r="AT130" s="131">
        <f t="shared" si="122"/>
        <v>0</v>
      </c>
      <c r="AU130" s="30" t="str">
        <f>IF(AND(AT4=0,AT130&gt;=0), "",AT130/AT4)</f>
        <v/>
      </c>
      <c r="AV130" s="47">
        <f t="shared" si="101"/>
        <v>1</v>
      </c>
      <c r="AW130" s="131">
        <f t="shared" si="130"/>
        <v>0.17643639401769831</v>
      </c>
      <c r="AX130" s="30">
        <f>IF(AND(AW4=0,AW130&gt;=0), "",AW130/AW4)</f>
        <v>1.5629789376941788E-5</v>
      </c>
      <c r="AY130" s="46"/>
      <c r="AZ130" s="131">
        <f t="shared" si="123"/>
        <v>0</v>
      </c>
      <c r="BA130" s="30" t="str">
        <f>IF(AND(AZ4=0,AZ130&gt;=0), "",AZ130/AZ4)</f>
        <v/>
      </c>
      <c r="BB130" s="47">
        <f t="shared" si="102"/>
        <v>1</v>
      </c>
      <c r="BC130" s="129">
        <f>+'N EERR LOS NA'!I23</f>
        <v>0</v>
      </c>
      <c r="BD130" s="30" t="str">
        <f>IF(AND(BC4=0,BC130&gt;=0), "",BC130/BC4)</f>
        <v/>
      </c>
      <c r="BE130" s="46"/>
      <c r="BF130" s="30">
        <f t="shared" si="103"/>
        <v>-1</v>
      </c>
      <c r="BG130" s="130">
        <f t="shared" si="131"/>
        <v>1.0586183641061899</v>
      </c>
      <c r="BH130" s="30">
        <f>IF(AND(BG4=0,BG130&gt;=0), "",BG130/BG4)</f>
        <v>1.5629789376941792E-5</v>
      </c>
      <c r="BI130" s="46"/>
      <c r="BJ130" s="129">
        <f>+'N EERR LOS NA'!J23</f>
        <v>0</v>
      </c>
      <c r="BK130" s="30" t="str">
        <f>IF(AND(BJ4=0,BJ130&gt;=0), "",BJ130/BJ4)</f>
        <v/>
      </c>
      <c r="BL130" s="46"/>
      <c r="BM130" s="30" t="str">
        <f t="shared" si="43"/>
        <v/>
      </c>
      <c r="BN130" s="130">
        <f t="shared" si="132"/>
        <v>1.0586183641061899</v>
      </c>
      <c r="BO130" s="30">
        <f>IF(AND(BN4=0,BN130&gt;=0), "",BN130/BN4)</f>
        <v>1.5629789376941792E-5</v>
      </c>
      <c r="BP130" s="46"/>
      <c r="BQ130" s="129">
        <f>+'N EERR LOS NA'!K23</f>
        <v>0</v>
      </c>
      <c r="BR130" s="30" t="str">
        <f>IF(AND(BQ4=0,BQ130&gt;=0), "",BQ130/BQ4)</f>
        <v/>
      </c>
      <c r="BS130" s="46"/>
      <c r="BT130" s="30" t="str">
        <f t="shared" si="44"/>
        <v/>
      </c>
      <c r="BU130" s="130">
        <f t="shared" si="124"/>
        <v>1.0586183641061899</v>
      </c>
      <c r="BV130" s="30">
        <f>IF(AND(BU4=0,BU130&gt;=0), "",BU130/BU4)</f>
        <v>1.5629789376941792E-5</v>
      </c>
      <c r="BW130" s="46"/>
      <c r="BX130" s="131">
        <f t="shared" si="125"/>
        <v>0</v>
      </c>
      <c r="BY130" s="30" t="str">
        <f>IF(AND(BX4=0,BX130&gt;=0), "",BX130/BX4)</f>
        <v/>
      </c>
      <c r="BZ130" s="47">
        <f t="shared" si="45"/>
        <v>1</v>
      </c>
      <c r="CA130" s="129">
        <f>+'N EERR LOS NA'!L23</f>
        <v>0</v>
      </c>
      <c r="CB130" s="30" t="str">
        <f>IF(AND(CA4=0,CA130&gt;=0), "",CA130/CA4)</f>
        <v/>
      </c>
      <c r="CC130" s="46"/>
      <c r="CD130" s="30" t="str">
        <f t="shared" si="104"/>
        <v/>
      </c>
      <c r="CE130" s="130">
        <f t="shared" si="126"/>
        <v>1.0586183641061899</v>
      </c>
      <c r="CF130" s="30">
        <f>IF(AND(CE4=0,CE130&gt;=0), "",CE130/CE4)</f>
        <v>1.5629789376941792E-5</v>
      </c>
      <c r="CG130" s="46"/>
      <c r="CH130" s="129">
        <f>+'N EERR LOS NA'!M23</f>
        <v>0</v>
      </c>
      <c r="CI130" s="30" t="str">
        <f>IF(AND(CH4=0,CH130&gt;=0), "",CH130/CH4)</f>
        <v/>
      </c>
      <c r="CJ130" s="46"/>
      <c r="CK130" s="30" t="str">
        <f t="shared" si="46"/>
        <v/>
      </c>
      <c r="CL130" s="130">
        <f t="shared" si="127"/>
        <v>1.0586183641061899</v>
      </c>
      <c r="CM130" s="30">
        <f>IF(AND(CL4=0,CL130&gt;=0), "",CL130/CL4)</f>
        <v>1.5629789376941792E-5</v>
      </c>
      <c r="CN130" s="46"/>
      <c r="CO130" s="129">
        <f>+'N EERR LOS NA'!N23</f>
        <v>0</v>
      </c>
      <c r="CP130" s="30" t="str">
        <f>IF(AND(CO4=0,CO130&gt;=0), "",CO130/CO4)</f>
        <v/>
      </c>
      <c r="CQ130" s="46"/>
      <c r="CR130" s="30" t="str">
        <f t="shared" si="47"/>
        <v/>
      </c>
      <c r="CS130" s="130">
        <f t="shared" si="128"/>
        <v>1.0586183641061899</v>
      </c>
      <c r="CT130" s="30">
        <f>IF(AND(CS4=0,CS130&gt;=0), "",CS130/CS4)</f>
        <v>1.5629789376941792E-5</v>
      </c>
      <c r="CU130" s="46"/>
      <c r="CV130" s="131">
        <f t="shared" si="129"/>
        <v>0</v>
      </c>
      <c r="CW130" s="30" t="str">
        <f>IF(AND(CV4=0,CV130&gt;=0), "",CV130/CV4)</f>
        <v/>
      </c>
      <c r="CX130" s="47">
        <f t="shared" si="48"/>
        <v>1</v>
      </c>
    </row>
    <row r="131" spans="1:219" s="6" customFormat="1" hidden="1" outlineLevel="1" x14ac:dyDescent="0.3">
      <c r="A131" s="29" t="s">
        <v>109</v>
      </c>
      <c r="B131" s="129">
        <f>+'N EERR LOS NA'!B24</f>
        <v>0</v>
      </c>
      <c r="C131" s="30" t="str">
        <f>IF(AND(B4=0,B131&gt;=0), "",B131/B4)</f>
        <v/>
      </c>
      <c r="D131" s="46"/>
      <c r="E131" s="129">
        <f>+'N EERR LOS NA'!C24</f>
        <v>0</v>
      </c>
      <c r="F131" s="30">
        <f>IF(AND(E4=0,E131&gt;=0), "",E131/E4)</f>
        <v>0</v>
      </c>
      <c r="G131" s="46"/>
      <c r="H131" s="129">
        <f>+'N EERR LOS NA'!D24</f>
        <v>0</v>
      </c>
      <c r="I131" s="30">
        <f>IF(AND(H4=0,H131&gt;=0), "",H131/H4)</f>
        <v>0</v>
      </c>
      <c r="J131" s="46"/>
      <c r="K131" s="30" t="str">
        <f t="shared" si="97"/>
        <v/>
      </c>
      <c r="L131" s="130">
        <f t="shared" si="119"/>
        <v>0</v>
      </c>
      <c r="M131" s="30">
        <f>IF(AND(L4=0,L131&gt;=0), "",L131/L4)</f>
        <v>0</v>
      </c>
      <c r="N131" s="46"/>
      <c r="O131" s="129">
        <f>+'N EERR LOS NA'!E24</f>
        <v>0</v>
      </c>
      <c r="P131" s="30">
        <f>IF(AND(O4=0,O131&gt;=0), "",O131/O4)</f>
        <v>0</v>
      </c>
      <c r="Q131" s="46"/>
      <c r="R131" s="30" t="str">
        <f t="shared" si="98"/>
        <v/>
      </c>
      <c r="S131" s="130">
        <f t="shared" si="120"/>
        <v>0</v>
      </c>
      <c r="T131" s="30">
        <f>IF(AND(S4=0,S131&gt;=0), "",S131/S4)</f>
        <v>0</v>
      </c>
      <c r="U131" s="46"/>
      <c r="V131" s="131"/>
      <c r="W131" s="30" t="str">
        <f>IF(AND(V4=0,V131&gt;=0), "",V131/V4)</f>
        <v/>
      </c>
      <c r="X131" s="47" t="str">
        <f t="shared" si="99"/>
        <v/>
      </c>
      <c r="Y131" s="129">
        <f>+'N EERR LOS NA'!F24</f>
        <v>0</v>
      </c>
      <c r="Z131" s="30">
        <f>IF(AND(Y4=0,Y131&gt;=0), "",Y131/Y4)</f>
        <v>0</v>
      </c>
      <c r="AA131" s="46"/>
      <c r="AB131" s="30" t="str">
        <f t="shared" si="100"/>
        <v/>
      </c>
      <c r="AC131" s="130">
        <f t="shared" si="121"/>
        <v>0</v>
      </c>
      <c r="AD131" s="30">
        <f>IF(AND(AC4=0,AC131&gt;=0), "",AC131/AC4)</f>
        <v>0</v>
      </c>
      <c r="AE131" s="46"/>
      <c r="AF131" s="129">
        <f>+'N EERR LOS NA'!G24</f>
        <v>0</v>
      </c>
      <c r="AG131" s="30">
        <f>IF(AND(AF4=0,AF131&gt;=0), "",AF131/AF4)</f>
        <v>0</v>
      </c>
      <c r="AH131" s="46"/>
      <c r="AI131" s="30" t="str">
        <f t="shared" si="41"/>
        <v/>
      </c>
      <c r="AJ131" s="130">
        <f t="shared" si="62"/>
        <v>0</v>
      </c>
      <c r="AK131" s="30">
        <f>IF(AND(AJ4=0,AJ131&gt;=0), "",AJ131/AJ4)</f>
        <v>0</v>
      </c>
      <c r="AL131" s="46"/>
      <c r="AM131" s="129">
        <f>+'N EERR LOS NA'!H24</f>
        <v>0</v>
      </c>
      <c r="AN131" s="30">
        <f>IF(AND(AM4=0,AM131&gt;=0), "",AM131/AM4)</f>
        <v>0</v>
      </c>
      <c r="AO131" s="46"/>
      <c r="AP131" s="30" t="str">
        <f t="shared" si="42"/>
        <v/>
      </c>
      <c r="AQ131" s="130">
        <f t="shared" si="63"/>
        <v>0</v>
      </c>
      <c r="AR131" s="30">
        <f>IF(AND(AQ4=0,AQ131&gt;=0), "",AQ131/AQ4)</f>
        <v>0</v>
      </c>
      <c r="AS131" s="46"/>
      <c r="AT131" s="131">
        <f t="shared" si="122"/>
        <v>0</v>
      </c>
      <c r="AU131" s="30" t="str">
        <f>IF(AND(AT4=0,AT131&gt;=0), "",AT131/AT4)</f>
        <v/>
      </c>
      <c r="AV131" s="47" t="str">
        <f t="shared" si="101"/>
        <v/>
      </c>
      <c r="AW131" s="131">
        <f t="shared" si="130"/>
        <v>0</v>
      </c>
      <c r="AX131" s="30">
        <f>IF(AND(AW4=0,AW131&gt;=0), "",AW131/AW4)</f>
        <v>0</v>
      </c>
      <c r="AY131" s="46"/>
      <c r="AZ131" s="131">
        <f t="shared" si="123"/>
        <v>0</v>
      </c>
      <c r="BA131" s="30" t="str">
        <f>IF(AND(AZ4=0,AZ131&gt;=0), "",AZ131/AZ4)</f>
        <v/>
      </c>
      <c r="BB131" s="47" t="str">
        <f t="shared" si="102"/>
        <v/>
      </c>
      <c r="BC131" s="129">
        <f>+'N EERR LOS NA'!I24</f>
        <v>0</v>
      </c>
      <c r="BD131" s="30" t="str">
        <f>IF(AND(BC4=0,BC131&gt;=0), "",BC131/BC4)</f>
        <v/>
      </c>
      <c r="BE131" s="46"/>
      <c r="BF131" s="30" t="str">
        <f t="shared" si="103"/>
        <v/>
      </c>
      <c r="BG131" s="130">
        <f t="shared" si="131"/>
        <v>0</v>
      </c>
      <c r="BH131" s="30">
        <f>IF(AND(BG4=0,BG131&gt;=0), "",BG131/BG4)</f>
        <v>0</v>
      </c>
      <c r="BI131" s="46"/>
      <c r="BJ131" s="129">
        <f>+'N EERR LOS NA'!J24</f>
        <v>0</v>
      </c>
      <c r="BK131" s="30" t="str">
        <f>IF(AND(BJ4=0,BJ131&gt;=0), "",BJ131/BJ4)</f>
        <v/>
      </c>
      <c r="BL131" s="46"/>
      <c r="BM131" s="30" t="str">
        <f t="shared" si="43"/>
        <v/>
      </c>
      <c r="BN131" s="130">
        <f t="shared" si="132"/>
        <v>0</v>
      </c>
      <c r="BO131" s="30">
        <f>IF(AND(BN4=0,BN131&gt;=0), "",BN131/BN4)</f>
        <v>0</v>
      </c>
      <c r="BP131" s="46"/>
      <c r="BQ131" s="129">
        <f>+'N EERR LOS NA'!K24</f>
        <v>0</v>
      </c>
      <c r="BR131" s="30" t="str">
        <f>IF(AND(BQ4=0,BQ131&gt;=0), "",BQ131/BQ4)</f>
        <v/>
      </c>
      <c r="BS131" s="46"/>
      <c r="BT131" s="30" t="str">
        <f t="shared" si="44"/>
        <v/>
      </c>
      <c r="BU131" s="130">
        <f t="shared" si="124"/>
        <v>0</v>
      </c>
      <c r="BV131" s="30">
        <f>IF(AND(BU4=0,BU131&gt;=0), "",BU131/BU4)</f>
        <v>0</v>
      </c>
      <c r="BW131" s="46"/>
      <c r="BX131" s="131">
        <f t="shared" si="125"/>
        <v>0</v>
      </c>
      <c r="BY131" s="30" t="str">
        <f>IF(AND(BX4=0,BX131&gt;=0), "",BX131/BX4)</f>
        <v/>
      </c>
      <c r="BZ131" s="47" t="str">
        <f t="shared" si="45"/>
        <v/>
      </c>
      <c r="CA131" s="129">
        <f>+'N EERR LOS NA'!L24</f>
        <v>0</v>
      </c>
      <c r="CB131" s="30" t="str">
        <f>IF(AND(CA4=0,CA131&gt;=0), "",CA131/CA4)</f>
        <v/>
      </c>
      <c r="CC131" s="46"/>
      <c r="CD131" s="30" t="str">
        <f t="shared" si="104"/>
        <v/>
      </c>
      <c r="CE131" s="130">
        <f t="shared" si="126"/>
        <v>0</v>
      </c>
      <c r="CF131" s="30">
        <f>IF(AND(CE4=0,CE131&gt;=0), "",CE131/CE4)</f>
        <v>0</v>
      </c>
      <c r="CG131" s="46"/>
      <c r="CH131" s="129">
        <f>+'N EERR LOS NA'!M24</f>
        <v>0</v>
      </c>
      <c r="CI131" s="30" t="str">
        <f>IF(AND(CH4=0,CH131&gt;=0), "",CH131/CH4)</f>
        <v/>
      </c>
      <c r="CJ131" s="46"/>
      <c r="CK131" s="30" t="str">
        <f t="shared" si="46"/>
        <v/>
      </c>
      <c r="CL131" s="130">
        <f t="shared" si="127"/>
        <v>0</v>
      </c>
      <c r="CM131" s="30">
        <f>IF(AND(CL4=0,CL131&gt;=0), "",CL131/CL4)</f>
        <v>0</v>
      </c>
      <c r="CN131" s="46"/>
      <c r="CO131" s="129">
        <f>+'N EERR LOS NA'!N24</f>
        <v>0</v>
      </c>
      <c r="CP131" s="30" t="str">
        <f>IF(AND(CO4=0,CO131&gt;=0), "",CO131/CO4)</f>
        <v/>
      </c>
      <c r="CQ131" s="46"/>
      <c r="CR131" s="30" t="str">
        <f t="shared" si="47"/>
        <v/>
      </c>
      <c r="CS131" s="130">
        <f t="shared" si="128"/>
        <v>0</v>
      </c>
      <c r="CT131" s="30">
        <f>IF(AND(CS4=0,CS131&gt;=0), "",CS131/CS4)</f>
        <v>0</v>
      </c>
      <c r="CU131" s="46"/>
      <c r="CV131" s="131">
        <f t="shared" si="129"/>
        <v>0</v>
      </c>
      <c r="CW131" s="30" t="str">
        <f>IF(AND(CV4=0,CV131&gt;=0), "",CV131/CV4)</f>
        <v/>
      </c>
      <c r="CX131" s="47" t="str">
        <f t="shared" si="48"/>
        <v/>
      </c>
    </row>
    <row r="132" spans="1:219" s="6" customFormat="1" hidden="1" outlineLevel="1" x14ac:dyDescent="0.3">
      <c r="A132" s="29" t="s">
        <v>110</v>
      </c>
      <c r="B132" s="129">
        <f>+'N EERR LOS NA'!B25</f>
        <v>0</v>
      </c>
      <c r="C132" s="30" t="str">
        <f>IF(AND(B4=0,B132&gt;=0), "",B132/B4)</f>
        <v/>
      </c>
      <c r="D132" s="46"/>
      <c r="E132" s="129">
        <f>+'N EERR LOS NA'!C25</f>
        <v>0</v>
      </c>
      <c r="F132" s="30">
        <f>IF(AND(E4=0,E132&gt;=0), "",E132/E4)</f>
        <v>0</v>
      </c>
      <c r="G132" s="46"/>
      <c r="H132" s="129">
        <f>+'N EERR LOS NA'!D25</f>
        <v>0</v>
      </c>
      <c r="I132" s="30">
        <f>IF(AND(H4=0,H132&gt;=0), "",H132/H4)</f>
        <v>0</v>
      </c>
      <c r="J132" s="46"/>
      <c r="K132" s="30" t="str">
        <f t="shared" si="97"/>
        <v/>
      </c>
      <c r="L132" s="130">
        <f t="shared" si="119"/>
        <v>0</v>
      </c>
      <c r="M132" s="30">
        <f>IF(AND(L4=0,L132&gt;=0), "",L132/L4)</f>
        <v>0</v>
      </c>
      <c r="N132" s="46"/>
      <c r="O132" s="129">
        <f>+'N EERR LOS NA'!E25</f>
        <v>0</v>
      </c>
      <c r="P132" s="30">
        <f>IF(AND(O4=0,O132&gt;=0), "",O132/O4)</f>
        <v>0</v>
      </c>
      <c r="Q132" s="46"/>
      <c r="R132" s="30" t="str">
        <f t="shared" si="98"/>
        <v/>
      </c>
      <c r="S132" s="130">
        <f>+L132+O132</f>
        <v>0</v>
      </c>
      <c r="T132" s="30">
        <f>IF(AND(S4=0,S132&gt;=0), "",S132/S4)</f>
        <v>0</v>
      </c>
      <c r="U132" s="46"/>
      <c r="V132" s="131"/>
      <c r="W132" s="30" t="str">
        <f>IF(AND(V4=0,V132&gt;=0), "",V132/V4)</f>
        <v/>
      </c>
      <c r="X132" s="47" t="str">
        <f t="shared" si="99"/>
        <v/>
      </c>
      <c r="Y132" s="129">
        <f>+'N EERR LOS NA'!F25</f>
        <v>0</v>
      </c>
      <c r="Z132" s="30">
        <f>IF(AND(Y4=0,Y132&gt;=0), "",Y132/Y4)</f>
        <v>0</v>
      </c>
      <c r="AA132" s="46"/>
      <c r="AB132" s="30" t="str">
        <f t="shared" si="100"/>
        <v/>
      </c>
      <c r="AC132" s="130">
        <f t="shared" si="121"/>
        <v>0</v>
      </c>
      <c r="AD132" s="30">
        <f>IF(AND(AC4=0,AC132&gt;=0), "",AC132/AC4)</f>
        <v>0</v>
      </c>
      <c r="AE132" s="46"/>
      <c r="AF132" s="129">
        <f>+'N EERR LOS NA'!G25</f>
        <v>0</v>
      </c>
      <c r="AG132" s="30">
        <f>IF(AND(AF4=0,AF132&gt;=0), "",AF132/AF4)</f>
        <v>0</v>
      </c>
      <c r="AH132" s="46"/>
      <c r="AI132" s="30" t="str">
        <f t="shared" ref="AI132:AI139" si="133">IF(AND(Y132=0,AF132&gt;0),100%,IF(AND(Y132&lt;0,AF132=0),(Y132-AF132)/Y132,IF(AND(Y132&gt;0,AF132&gt;0),(AF132-Y132)/Y132,IF(AND(Y132=0,AF132=0),"",(AF132-Y132)/Y132))))</f>
        <v/>
      </c>
      <c r="AJ132" s="130">
        <f t="shared" si="62"/>
        <v>0</v>
      </c>
      <c r="AK132" s="30">
        <f>IF(AND(AJ4=0,AJ132&gt;=0), "",AJ132/AJ4)</f>
        <v>0</v>
      </c>
      <c r="AL132" s="46"/>
      <c r="AM132" s="129">
        <f>+'N EERR LOS NA'!H25</f>
        <v>0</v>
      </c>
      <c r="AN132" s="30">
        <f>IF(AND(AM4=0,AM132&gt;=0), "",AM132/AM4)</f>
        <v>0</v>
      </c>
      <c r="AO132" s="46"/>
      <c r="AP132" s="30" t="str">
        <f t="shared" ref="AP132:AP139" si="134">IF(AND(AF132=0,AM132&gt;0),100%,IF(AND(AF132&lt;0,AM132=0),(AF132-AM132)/AF132,IF(AND(AF132&gt;0,AM132&gt;0),(AM132-AF132)/AF132,IF(AND(AF132=0,AM132=0),"",(AM132-AF132)/AF132))))</f>
        <v/>
      </c>
      <c r="AQ132" s="130">
        <f t="shared" si="63"/>
        <v>0</v>
      </c>
      <c r="AR132" s="30">
        <f>IF(AND(AQ4=0,AQ132&gt;=0), "",AQ132/AQ4)</f>
        <v>0</v>
      </c>
      <c r="AS132" s="46"/>
      <c r="AT132" s="131">
        <f t="shared" si="122"/>
        <v>0</v>
      </c>
      <c r="AU132" s="30" t="str">
        <f>IF(AND(AT4=0,AT132&gt;=0), "",AT132/AT4)</f>
        <v/>
      </c>
      <c r="AV132" s="47" t="str">
        <f t="shared" si="101"/>
        <v/>
      </c>
      <c r="AW132" s="131">
        <f t="shared" si="130"/>
        <v>0</v>
      </c>
      <c r="AX132" s="30">
        <f>IF(AND(AW4=0,AW132&gt;=0), "",AW132/AW4)</f>
        <v>0</v>
      </c>
      <c r="AY132" s="46"/>
      <c r="AZ132" s="131">
        <f t="shared" si="123"/>
        <v>0</v>
      </c>
      <c r="BA132" s="30" t="str">
        <f>IF(AND(AZ4=0,AZ132&gt;=0), "",AZ132/AZ4)</f>
        <v/>
      </c>
      <c r="BB132" s="47" t="str">
        <f t="shared" si="102"/>
        <v/>
      </c>
      <c r="BC132" s="129">
        <f>+'N EERR LOS NA'!I25</f>
        <v>0</v>
      </c>
      <c r="BD132" s="30" t="str">
        <f>IF(AND(BC4=0,BC132&gt;=0), "",BC132/BC4)</f>
        <v/>
      </c>
      <c r="BE132" s="46"/>
      <c r="BF132" s="30" t="str">
        <f t="shared" si="103"/>
        <v/>
      </c>
      <c r="BG132" s="130">
        <f t="shared" si="131"/>
        <v>0</v>
      </c>
      <c r="BH132" s="30">
        <f>IF(AND(BG4=0,BG132&gt;=0), "",BG132/BG4)</f>
        <v>0</v>
      </c>
      <c r="BI132" s="46"/>
      <c r="BJ132" s="129">
        <f>+'N EERR LOS NA'!J25</f>
        <v>0</v>
      </c>
      <c r="BK132" s="30" t="str">
        <f>IF(AND(BJ4=0,BJ132&gt;=0), "",BJ132/BJ4)</f>
        <v/>
      </c>
      <c r="BL132" s="46"/>
      <c r="BM132" s="30" t="str">
        <f t="shared" ref="BM132:BM139" si="135">IF(AND(BC132=0,BJ132&gt;0),100%,IF(AND(BC132&lt;0,BJ132=0),(BC132-BJ132)/BC132,IF(AND(BC132&gt;0,BJ132&gt;0),(BJ132-BC132)/BC132,IF(AND(BC132=0,BJ132=0),"",(BJ132-BC132)/BC132))))</f>
        <v/>
      </c>
      <c r="BN132" s="130">
        <f t="shared" si="132"/>
        <v>0</v>
      </c>
      <c r="BO132" s="30">
        <f>IF(AND(BN4=0,BN132&gt;=0), "",BN132/BN4)</f>
        <v>0</v>
      </c>
      <c r="BP132" s="46"/>
      <c r="BQ132" s="129">
        <f>+'N EERR LOS NA'!K25</f>
        <v>0</v>
      </c>
      <c r="BR132" s="30" t="str">
        <f>IF(AND(BQ4=0,BQ132&gt;=0), "",BQ132/BQ4)</f>
        <v/>
      </c>
      <c r="BS132" s="46"/>
      <c r="BT132" s="30" t="str">
        <f t="shared" ref="BT132:BT139" si="136">IF(AND(BJ132=0,BQ132&gt;0),100%,IF(AND(BJ132&lt;0,BQ132=0),(BJ132-BQ132)/BJ132,IF(AND(BJ132&gt;0,BQ132&gt;0),(BQ132-BJ132)/BJ132,IF(AND(BJ132=0,BQ132=0),"",(BQ132-BJ132)/BJ132))))</f>
        <v/>
      </c>
      <c r="BU132" s="130">
        <f t="shared" si="124"/>
        <v>0</v>
      </c>
      <c r="BV132" s="30">
        <f>IF(AND(BU4=0,BU132&gt;=0), "",BU132/BU4)</f>
        <v>0</v>
      </c>
      <c r="BW132" s="46"/>
      <c r="BX132" s="131">
        <f t="shared" si="125"/>
        <v>0</v>
      </c>
      <c r="BY132" s="30" t="str">
        <f>IF(AND(BX4=0,BX132&gt;=0), "",BX132/BX4)</f>
        <v/>
      </c>
      <c r="BZ132" s="47" t="str">
        <f t="shared" ref="BZ132:BZ139" si="137">IF(AND(BX132=0,BU132&gt;0),100%,IF(AND(BX132&lt;0,BU132=0),(BX132-BU132)/BX132,IF(AND(BX132&gt;0,BU132&gt;0),(BU132-BX132)/BX132,IF(AND(BX132=0,BU132=0),"",(BU132-BX132)/BX132))))</f>
        <v/>
      </c>
      <c r="CA132" s="129">
        <f>+'N EERR LOS NA'!L25</f>
        <v>0</v>
      </c>
      <c r="CB132" s="30" t="str">
        <f>IF(AND(CA4=0,CA132&gt;=0), "",CA132/CA4)</f>
        <v/>
      </c>
      <c r="CC132" s="46"/>
      <c r="CD132" s="30" t="str">
        <f t="shared" si="104"/>
        <v/>
      </c>
      <c r="CE132" s="130">
        <f t="shared" si="126"/>
        <v>0</v>
      </c>
      <c r="CF132" s="30">
        <f>IF(AND(CE4=0,CE132&gt;=0), "",CE132/CE4)</f>
        <v>0</v>
      </c>
      <c r="CG132" s="46"/>
      <c r="CH132" s="129">
        <f>+'N EERR LOS NA'!M25</f>
        <v>0</v>
      </c>
      <c r="CI132" s="30" t="str">
        <f>IF(AND(CH4=0,CH132&gt;=0), "",CH132/CH4)</f>
        <v/>
      </c>
      <c r="CJ132" s="46"/>
      <c r="CK132" s="30" t="str">
        <f t="shared" ref="CK132:CK139" si="138">IF(AND(CA132=0,CH132&gt;0),100%,IF(AND(CA132&lt;0,CH132=0),(CA132-CH132)/CA132,IF(AND(CA132&gt;0,CH132&gt;0),(CH132-CA132)/CA132,IF(AND(CA132=0,CH132=0),"",(CH132-CA132)/CA132))))</f>
        <v/>
      </c>
      <c r="CL132" s="130">
        <f t="shared" si="127"/>
        <v>0</v>
      </c>
      <c r="CM132" s="30">
        <f>IF(AND(CL4=0,CL132&gt;=0), "",CL132/CL4)</f>
        <v>0</v>
      </c>
      <c r="CN132" s="46"/>
      <c r="CO132" s="129">
        <f>+'N EERR LOS NA'!N25</f>
        <v>0</v>
      </c>
      <c r="CP132" s="30" t="str">
        <f>IF(AND(CO4=0,CO132&gt;=0), "",CO132/CO4)</f>
        <v/>
      </c>
      <c r="CQ132" s="46"/>
      <c r="CR132" s="30" t="str">
        <f t="shared" ref="CR132:CR139" si="139">IF(AND(CH132=0,CO132&gt;0),100%,IF(AND(CH132&lt;0,CO132=0),(CH132-CO132)/CH132,IF(AND(CH132&gt;0,CO132&gt;0),(CO132-CH132)/CH132,IF(AND(CH132=0,CO132=0),"",(CO132-CH132)/CH132))))</f>
        <v/>
      </c>
      <c r="CS132" s="130">
        <f t="shared" si="128"/>
        <v>0</v>
      </c>
      <c r="CT132" s="30">
        <f>IF(AND(CS4=0,CS132&gt;=0), "",CS132/CS4)</f>
        <v>0</v>
      </c>
      <c r="CU132" s="46"/>
      <c r="CV132" s="131">
        <f t="shared" si="129"/>
        <v>0</v>
      </c>
      <c r="CW132" s="30" t="str">
        <f>IF(AND(CV4=0,CV132&gt;=0), "",CV132/CV4)</f>
        <v/>
      </c>
      <c r="CX132" s="47" t="str">
        <f t="shared" ref="CX132:CX139" si="140">IF(AND(CV132=0,CS132&gt;0),100%,IF(AND(CV132&lt;0,CS132=0),(CV132-CS132)/CV132,IF(AND(CV132&gt;0,CS132&gt;0),(CS132-CV132)/CV132,IF(AND(CV132=0,CS132=0),"",(CS132-CV132)/CV132))))</f>
        <v/>
      </c>
    </row>
    <row r="133" spans="1:219" s="6" customFormat="1" hidden="1" outlineLevel="1" x14ac:dyDescent="0.3">
      <c r="A133" s="29" t="s">
        <v>111</v>
      </c>
      <c r="B133" s="129">
        <f>+'N EERR LOS NA'!B26</f>
        <v>0</v>
      </c>
      <c r="C133" s="30" t="str">
        <f>IF(AND(B4=0,B133&gt;=0), "",B133/B4)</f>
        <v/>
      </c>
      <c r="D133" s="46"/>
      <c r="E133" s="129">
        <f>+'N EERR LOS NA'!C26</f>
        <v>0</v>
      </c>
      <c r="F133" s="30">
        <f>IF(AND(E4=0,E133&gt;=0), "",E133/E4)</f>
        <v>0</v>
      </c>
      <c r="G133" s="46"/>
      <c r="H133" s="129">
        <f>+'N EERR LOS NA'!D26</f>
        <v>0</v>
      </c>
      <c r="I133" s="30">
        <f>IF(AND(H4=0,H133&gt;=0), "",H133/H4)</f>
        <v>0</v>
      </c>
      <c r="J133" s="46"/>
      <c r="K133" s="30" t="str">
        <f t="shared" si="97"/>
        <v/>
      </c>
      <c r="L133" s="130">
        <f t="shared" si="119"/>
        <v>0</v>
      </c>
      <c r="M133" s="30">
        <f>IF(AND(L4=0,L133&gt;=0), "",L133/L4)</f>
        <v>0</v>
      </c>
      <c r="N133" s="46"/>
      <c r="O133" s="129">
        <f>+'N EERR LOS NA'!E26</f>
        <v>0</v>
      </c>
      <c r="P133" s="30">
        <f>IF(AND(O4=0,O133&gt;=0), "",O133/O4)</f>
        <v>0</v>
      </c>
      <c r="Q133" s="46"/>
      <c r="R133" s="30" t="str">
        <f t="shared" si="98"/>
        <v/>
      </c>
      <c r="S133" s="130">
        <f t="shared" si="120"/>
        <v>0</v>
      </c>
      <c r="T133" s="30">
        <f>IF(AND(S4=0,S133&gt;=0), "",S133/S4)</f>
        <v>0</v>
      </c>
      <c r="U133" s="46"/>
      <c r="V133" s="131"/>
      <c r="W133" s="30" t="str">
        <f>IF(AND(V4=0,V133&gt;=0), "",V133/V4)</f>
        <v/>
      </c>
      <c r="X133" s="47" t="str">
        <f t="shared" si="99"/>
        <v/>
      </c>
      <c r="Y133" s="129">
        <f>+'N EERR LOS NA'!F26</f>
        <v>0</v>
      </c>
      <c r="Z133" s="30">
        <f>IF(AND(Y4=0,Y133&gt;=0), "",Y133/Y4)</f>
        <v>0</v>
      </c>
      <c r="AA133" s="46"/>
      <c r="AB133" s="30" t="str">
        <f t="shared" si="100"/>
        <v/>
      </c>
      <c r="AC133" s="130">
        <f t="shared" si="121"/>
        <v>0</v>
      </c>
      <c r="AD133" s="30">
        <f>IF(AND(AC4=0,AC133&gt;=0), "",AC133/AC4)</f>
        <v>0</v>
      </c>
      <c r="AE133" s="46"/>
      <c r="AF133" s="129">
        <f>+'N EERR LOS NA'!G26</f>
        <v>0</v>
      </c>
      <c r="AG133" s="30">
        <f>IF(AND(AF4=0,AF133&gt;=0), "",AF133/AF4)</f>
        <v>0</v>
      </c>
      <c r="AH133" s="46"/>
      <c r="AI133" s="30" t="str">
        <f t="shared" si="133"/>
        <v/>
      </c>
      <c r="AJ133" s="130">
        <f t="shared" si="62"/>
        <v>0</v>
      </c>
      <c r="AK133" s="30">
        <f>IF(AND(AJ4=0,AJ133&gt;=0), "",AJ133/AJ4)</f>
        <v>0</v>
      </c>
      <c r="AL133" s="46"/>
      <c r="AM133" s="129">
        <f>+'N EERR LOS NA'!H26</f>
        <v>0</v>
      </c>
      <c r="AN133" s="30">
        <f>IF(AND(AM4=0,AM133&gt;=0), "",AM133/AM4)</f>
        <v>0</v>
      </c>
      <c r="AO133" s="46"/>
      <c r="AP133" s="30" t="str">
        <f t="shared" si="134"/>
        <v/>
      </c>
      <c r="AQ133" s="130">
        <f t="shared" si="63"/>
        <v>0</v>
      </c>
      <c r="AR133" s="30">
        <f>IF(AND(AQ4=0,AQ133&gt;=0), "",AQ133/AQ4)</f>
        <v>0</v>
      </c>
      <c r="AS133" s="46"/>
      <c r="AT133" s="131">
        <f t="shared" si="122"/>
        <v>0</v>
      </c>
      <c r="AU133" s="30" t="str">
        <f>IF(AND(AT4=0,AT133&gt;=0), "",AT133/AT4)</f>
        <v/>
      </c>
      <c r="AV133" s="47" t="str">
        <f t="shared" si="101"/>
        <v/>
      </c>
      <c r="AW133" s="131">
        <f t="shared" si="130"/>
        <v>0</v>
      </c>
      <c r="AX133" s="30">
        <f>IF(AND(AW4=0,AW133&gt;=0), "",AW133/AW4)</f>
        <v>0</v>
      </c>
      <c r="AY133" s="46"/>
      <c r="AZ133" s="131">
        <f t="shared" si="123"/>
        <v>0</v>
      </c>
      <c r="BA133" s="30" t="str">
        <f>IF(AND(AZ4=0,AZ133&gt;=0), "",AZ133/AZ4)</f>
        <v/>
      </c>
      <c r="BB133" s="47" t="str">
        <f t="shared" si="102"/>
        <v/>
      </c>
      <c r="BC133" s="129">
        <f>+'N EERR LOS NA'!I26</f>
        <v>0</v>
      </c>
      <c r="BD133" s="30" t="str">
        <f>IF(AND(BC4=0,BC133&gt;=0), "",BC133/BC4)</f>
        <v/>
      </c>
      <c r="BE133" s="46"/>
      <c r="BF133" s="30" t="str">
        <f t="shared" si="103"/>
        <v/>
      </c>
      <c r="BG133" s="130">
        <f t="shared" si="131"/>
        <v>0</v>
      </c>
      <c r="BH133" s="30">
        <f>IF(AND(BG4=0,BG133&gt;=0), "",BG133/BG4)</f>
        <v>0</v>
      </c>
      <c r="BI133" s="46"/>
      <c r="BJ133" s="129">
        <f>+'N EERR LOS NA'!J26</f>
        <v>0</v>
      </c>
      <c r="BK133" s="30" t="str">
        <f>IF(AND(BJ4=0,BJ133&gt;=0), "",BJ133/BJ4)</f>
        <v/>
      </c>
      <c r="BL133" s="46"/>
      <c r="BM133" s="30" t="str">
        <f t="shared" si="135"/>
        <v/>
      </c>
      <c r="BN133" s="130">
        <f t="shared" si="132"/>
        <v>0</v>
      </c>
      <c r="BO133" s="30">
        <f>IF(AND(BN4=0,BN133&gt;=0), "",BN133/BN4)</f>
        <v>0</v>
      </c>
      <c r="BP133" s="46"/>
      <c r="BQ133" s="129">
        <f>+'N EERR LOS NA'!K26</f>
        <v>0</v>
      </c>
      <c r="BR133" s="30" t="str">
        <f>IF(AND(BQ4=0,BQ133&gt;=0), "",BQ133/BQ4)</f>
        <v/>
      </c>
      <c r="BS133" s="46"/>
      <c r="BT133" s="30" t="str">
        <f t="shared" si="136"/>
        <v/>
      </c>
      <c r="BU133" s="130">
        <f t="shared" si="124"/>
        <v>0</v>
      </c>
      <c r="BV133" s="30">
        <f>IF(AND(BU4=0,BU133&gt;=0), "",BU133/BU4)</f>
        <v>0</v>
      </c>
      <c r="BW133" s="46"/>
      <c r="BX133" s="131">
        <f t="shared" si="125"/>
        <v>0</v>
      </c>
      <c r="BY133" s="30" t="str">
        <f>IF(AND(BX4=0,BX133&gt;=0), "",BX133/BX4)</f>
        <v/>
      </c>
      <c r="BZ133" s="47" t="str">
        <f t="shared" si="137"/>
        <v/>
      </c>
      <c r="CA133" s="129">
        <f>+'N EERR LOS NA'!L26</f>
        <v>0</v>
      </c>
      <c r="CB133" s="30" t="str">
        <f>IF(AND(CA4=0,CA133&gt;=0), "",CA133/CA4)</f>
        <v/>
      </c>
      <c r="CC133" s="46"/>
      <c r="CD133" s="30" t="str">
        <f t="shared" si="104"/>
        <v/>
      </c>
      <c r="CE133" s="130">
        <f t="shared" si="126"/>
        <v>0</v>
      </c>
      <c r="CF133" s="30">
        <f>IF(AND(CE4=0,CE133&gt;=0), "",CE133/CE4)</f>
        <v>0</v>
      </c>
      <c r="CG133" s="46"/>
      <c r="CH133" s="129">
        <f>+'N EERR LOS NA'!M26</f>
        <v>0</v>
      </c>
      <c r="CI133" s="30" t="str">
        <f>IF(AND(CH4=0,CH133&gt;=0), "",CH133/CH4)</f>
        <v/>
      </c>
      <c r="CJ133" s="46"/>
      <c r="CK133" s="30" t="str">
        <f t="shared" si="138"/>
        <v/>
      </c>
      <c r="CL133" s="130">
        <f t="shared" si="127"/>
        <v>0</v>
      </c>
      <c r="CM133" s="30">
        <f>IF(AND(CL4=0,CL133&gt;=0), "",CL133/CL4)</f>
        <v>0</v>
      </c>
      <c r="CN133" s="46"/>
      <c r="CO133" s="129">
        <f>+'N EERR LOS NA'!N26</f>
        <v>0</v>
      </c>
      <c r="CP133" s="30" t="str">
        <f>IF(AND(CO4=0,CO133&gt;=0), "",CO133/CO4)</f>
        <v/>
      </c>
      <c r="CQ133" s="46"/>
      <c r="CR133" s="30" t="str">
        <f t="shared" si="139"/>
        <v/>
      </c>
      <c r="CS133" s="130">
        <f t="shared" si="128"/>
        <v>0</v>
      </c>
      <c r="CT133" s="30">
        <f>IF(AND(CS4=0,CS133&gt;=0), "",CS133/CS4)</f>
        <v>0</v>
      </c>
      <c r="CU133" s="46"/>
      <c r="CV133" s="131">
        <f t="shared" si="129"/>
        <v>0</v>
      </c>
      <c r="CW133" s="30" t="str">
        <f>IF(AND(CV4=0,CV133&gt;=0), "",CV133/CV4)</f>
        <v/>
      </c>
      <c r="CX133" s="47" t="str">
        <f t="shared" si="140"/>
        <v/>
      </c>
    </row>
    <row r="134" spans="1:219" s="6" customFormat="1" hidden="1" outlineLevel="1" x14ac:dyDescent="0.3">
      <c r="A134" s="29" t="s">
        <v>112</v>
      </c>
      <c r="B134" s="129">
        <f>+'N EERR LOS NA'!B27</f>
        <v>0</v>
      </c>
      <c r="C134" s="30" t="str">
        <f>IF(AND(B4=0,B134&gt;=0), "",B134/B4)</f>
        <v/>
      </c>
      <c r="D134" s="46"/>
      <c r="E134" s="129">
        <f>+'N EERR LOS NA'!C27</f>
        <v>6.2176674257994058E-3</v>
      </c>
      <c r="F134" s="30">
        <f>IF(AND(E4=0,E134&gt;=0), "",E134/E4)</f>
        <v>1.2752812993966703E-6</v>
      </c>
      <c r="G134" s="46"/>
      <c r="H134" s="129">
        <f>+'N EERR LOS NA'!D27</f>
        <v>9.8421464664436714E-2</v>
      </c>
      <c r="I134" s="30">
        <f>IF(AND(H4=0,H134&gt;=0), "",H134/H4)</f>
        <v>8.7110417672174161E-6</v>
      </c>
      <c r="J134" s="46"/>
      <c r="K134" s="30">
        <f t="shared" si="97"/>
        <v>14.829322786878178</v>
      </c>
      <c r="L134" s="130">
        <f t="shared" si="119"/>
        <v>0.10463913209023612</v>
      </c>
      <c r="M134" s="30">
        <f>IF(AND(L4=0,L134&gt;=0), "",L134/L4)</f>
        <v>6.4695895381308639E-6</v>
      </c>
      <c r="N134" s="46"/>
      <c r="O134" s="129">
        <f>+'N EERR LOS NA'!E27</f>
        <v>2.0233444541718923</v>
      </c>
      <c r="P134" s="30">
        <f>IF(AND(O4=0,O134&gt;=0), "",O134/O4)</f>
        <v>3.2383643032409573E-4</v>
      </c>
      <c r="Q134" s="46"/>
      <c r="R134" s="30">
        <f t="shared" si="98"/>
        <v>19.557959191832683</v>
      </c>
      <c r="S134" s="130">
        <f t="shared" si="120"/>
        <v>2.1279835862621286</v>
      </c>
      <c r="T134" s="30">
        <f>IF(AND(S4=0,S134&gt;=0), "",S134/S4)</f>
        <v>9.4905873186426675E-5</v>
      </c>
      <c r="U134" s="46"/>
      <c r="V134" s="131"/>
      <c r="W134" s="30" t="str">
        <f>IF(AND(V4=0,V134&gt;=0), "",V134/V4)</f>
        <v/>
      </c>
      <c r="X134" s="47">
        <f t="shared" si="99"/>
        <v>1</v>
      </c>
      <c r="Y134" s="129">
        <f>+'N EERR LOS NA'!F27</f>
        <v>0</v>
      </c>
      <c r="Z134" s="30">
        <f>IF(AND(Y4=0,Y134&gt;=0), "",Y134/Y4)</f>
        <v>0</v>
      </c>
      <c r="AA134" s="46"/>
      <c r="AB134" s="30">
        <f t="shared" si="100"/>
        <v>-1</v>
      </c>
      <c r="AC134" s="130">
        <f t="shared" si="121"/>
        <v>2.1279835862621286</v>
      </c>
      <c r="AD134" s="30">
        <f>IF(AND(AC4=0,AC134&gt;=0), "",AC134/AC4)</f>
        <v>4.9931118955780569E-5</v>
      </c>
      <c r="AE134" s="46"/>
      <c r="AF134" s="129">
        <f>+'N EERR LOS NA'!G27</f>
        <v>7.6327718313154358E-3</v>
      </c>
      <c r="AG134" s="30">
        <f>IF(AND(AF4=0,AF134&gt;=0), "",AF134/AF4)</f>
        <v>5.602641452194022E-7</v>
      </c>
      <c r="AH134" s="46"/>
      <c r="AI134" s="30">
        <f t="shared" si="133"/>
        <v>1</v>
      </c>
      <c r="AJ134" s="130">
        <f t="shared" si="62"/>
        <v>2.135616358093444</v>
      </c>
      <c r="AK134" s="30">
        <f>IF(AND(AJ4=0,AJ134&gt;=0), "",AJ134/AJ4)</f>
        <v>3.7971976036786223E-5</v>
      </c>
      <c r="AL134" s="46"/>
      <c r="AM134" s="129">
        <f>+'N EERR LOS NA'!H27</f>
        <v>0.15922460073834666</v>
      </c>
      <c r="AN134" s="30">
        <f>IF(AND(AM4=0,AM134&gt;=0), "",AM134/AM4)</f>
        <v>1.3858985837081319E-5</v>
      </c>
      <c r="AO134" s="46"/>
      <c r="AP134" s="30">
        <f t="shared" si="134"/>
        <v>19.860652493906109</v>
      </c>
      <c r="AQ134" s="130">
        <f t="shared" si="63"/>
        <v>2.2948409588317906</v>
      </c>
      <c r="AR134" s="30">
        <f>IF(AND(AQ4=0,AQ134&gt;=0), "",AQ134/AQ4)</f>
        <v>3.3881785973365306E-5</v>
      </c>
      <c r="AS134" s="46"/>
      <c r="AT134" s="131">
        <f t="shared" si="122"/>
        <v>0</v>
      </c>
      <c r="AU134" s="30" t="str">
        <f>IF(AND(AT4=0,AT134&gt;=0), "",AT134/AT4)</f>
        <v/>
      </c>
      <c r="AV134" s="47">
        <f t="shared" si="101"/>
        <v>1</v>
      </c>
      <c r="AW134" s="131">
        <f t="shared" si="130"/>
        <v>0.38247349313863177</v>
      </c>
      <c r="AX134" s="30">
        <f>IF(AND(AW4=0,AW134&gt;=0), "",AW134/AW4)</f>
        <v>3.3881785973365306E-5</v>
      </c>
      <c r="AY134" s="46"/>
      <c r="AZ134" s="131">
        <f t="shared" si="123"/>
        <v>0</v>
      </c>
      <c r="BA134" s="30" t="str">
        <f>IF(AND(AZ4=0,AZ134&gt;=0), "",AZ134/AZ4)</f>
        <v/>
      </c>
      <c r="BB134" s="47">
        <f t="shared" si="102"/>
        <v>1</v>
      </c>
      <c r="BC134" s="129">
        <f>+'N EERR LOS NA'!I27</f>
        <v>0</v>
      </c>
      <c r="BD134" s="30" t="str">
        <f>IF(AND(BC4=0,BC134&gt;=0), "",BC134/BC4)</f>
        <v/>
      </c>
      <c r="BE134" s="46"/>
      <c r="BF134" s="30">
        <f t="shared" si="103"/>
        <v>-1</v>
      </c>
      <c r="BG134" s="130">
        <f t="shared" si="131"/>
        <v>2.2948409588317906</v>
      </c>
      <c r="BH134" s="30">
        <f>IF(AND(BG4=0,BG134&gt;=0), "",BG134/BG4)</f>
        <v>3.3881785973365306E-5</v>
      </c>
      <c r="BI134" s="46"/>
      <c r="BJ134" s="129">
        <f>+'N EERR LOS NA'!J27</f>
        <v>0</v>
      </c>
      <c r="BK134" s="30" t="str">
        <f>IF(AND(BJ4=0,BJ134&gt;=0), "",BJ134/BJ4)</f>
        <v/>
      </c>
      <c r="BL134" s="46"/>
      <c r="BM134" s="30" t="str">
        <f t="shared" si="135"/>
        <v/>
      </c>
      <c r="BN134" s="130">
        <f t="shared" si="132"/>
        <v>2.2948409588317906</v>
      </c>
      <c r="BO134" s="30">
        <f>IF(AND(BN4=0,BN134&gt;=0), "",BN134/BN4)</f>
        <v>3.3881785973365306E-5</v>
      </c>
      <c r="BP134" s="46"/>
      <c r="BQ134" s="129">
        <f>+'N EERR LOS NA'!K27</f>
        <v>0</v>
      </c>
      <c r="BR134" s="30" t="str">
        <f>IF(AND(BQ4=0,BQ134&gt;=0), "",BQ134/BQ4)</f>
        <v/>
      </c>
      <c r="BS134" s="46"/>
      <c r="BT134" s="30" t="str">
        <f t="shared" si="136"/>
        <v/>
      </c>
      <c r="BU134" s="130">
        <f t="shared" si="124"/>
        <v>2.2948409588317906</v>
      </c>
      <c r="BV134" s="30">
        <f>IF(AND(BU4=0,BU134&gt;=0), "",BU134/BU4)</f>
        <v>3.3881785973365306E-5</v>
      </c>
      <c r="BW134" s="46"/>
      <c r="BX134" s="131">
        <f t="shared" si="125"/>
        <v>0</v>
      </c>
      <c r="BY134" s="30" t="str">
        <f>IF(AND(BX4=0,BX134&gt;=0), "",BX134/BX4)</f>
        <v/>
      </c>
      <c r="BZ134" s="47">
        <f t="shared" si="137"/>
        <v>1</v>
      </c>
      <c r="CA134" s="129">
        <f>+'N EERR LOS NA'!L27</f>
        <v>0</v>
      </c>
      <c r="CB134" s="30" t="str">
        <f>IF(AND(CA4=0,CA134&gt;=0), "",CA134/CA4)</f>
        <v/>
      </c>
      <c r="CC134" s="46"/>
      <c r="CD134" s="30" t="str">
        <f t="shared" si="104"/>
        <v/>
      </c>
      <c r="CE134" s="130">
        <f t="shared" si="126"/>
        <v>2.2948409588317906</v>
      </c>
      <c r="CF134" s="30">
        <f>IF(AND(CE4=0,CE134&gt;=0), "",CE134/CE4)</f>
        <v>3.3881785973365306E-5</v>
      </c>
      <c r="CG134" s="46"/>
      <c r="CH134" s="129">
        <f>+'N EERR LOS NA'!M27</f>
        <v>0</v>
      </c>
      <c r="CI134" s="30" t="str">
        <f>IF(AND(CH4=0,CH134&gt;=0), "",CH134/CH4)</f>
        <v/>
      </c>
      <c r="CJ134" s="46"/>
      <c r="CK134" s="30" t="str">
        <f t="shared" si="138"/>
        <v/>
      </c>
      <c r="CL134" s="130">
        <f t="shared" si="127"/>
        <v>2.2948409588317906</v>
      </c>
      <c r="CM134" s="30">
        <f>IF(AND(CL4=0,CL134&gt;=0), "",CL134/CL4)</f>
        <v>3.3881785973365306E-5</v>
      </c>
      <c r="CN134" s="46"/>
      <c r="CO134" s="129">
        <f>+'N EERR LOS NA'!N27</f>
        <v>0</v>
      </c>
      <c r="CP134" s="30" t="str">
        <f>IF(AND(CO4=0,CO134&gt;=0), "",CO134/CO4)</f>
        <v/>
      </c>
      <c r="CQ134" s="46"/>
      <c r="CR134" s="30" t="str">
        <f t="shared" si="139"/>
        <v/>
      </c>
      <c r="CS134" s="130">
        <f t="shared" si="128"/>
        <v>2.2948409588317906</v>
      </c>
      <c r="CT134" s="30">
        <f>IF(AND(CS4=0,CS134&gt;=0), "",CS134/CS4)</f>
        <v>3.3881785973365306E-5</v>
      </c>
      <c r="CU134" s="46"/>
      <c r="CV134" s="131">
        <f t="shared" si="129"/>
        <v>0</v>
      </c>
      <c r="CW134" s="30" t="str">
        <f>IF(AND(CV4=0,CV134&gt;=0), "",CV134/CV4)</f>
        <v/>
      </c>
      <c r="CX134" s="47">
        <f t="shared" si="140"/>
        <v>1</v>
      </c>
    </row>
    <row r="135" spans="1:219" s="6" customFormat="1" hidden="1" outlineLevel="1" x14ac:dyDescent="0.3">
      <c r="A135" s="29"/>
      <c r="B135" s="129"/>
      <c r="C135" s="15"/>
      <c r="D135" s="46"/>
      <c r="E135" s="129"/>
      <c r="F135" s="15"/>
      <c r="G135" s="46"/>
      <c r="H135" s="129"/>
      <c r="I135" s="15"/>
      <c r="J135" s="46"/>
      <c r="K135" s="32" t="str">
        <f t="shared" si="97"/>
        <v/>
      </c>
      <c r="L135" s="130"/>
      <c r="M135" s="15"/>
      <c r="N135" s="46"/>
      <c r="O135" s="129"/>
      <c r="P135" s="15"/>
      <c r="Q135" s="46"/>
      <c r="R135" s="32" t="str">
        <f t="shared" si="98"/>
        <v/>
      </c>
      <c r="S135" s="130"/>
      <c r="T135" s="15"/>
      <c r="U135" s="46"/>
      <c r="V135" s="131"/>
      <c r="W135" s="15"/>
      <c r="X135" s="92" t="str">
        <f t="shared" si="99"/>
        <v/>
      </c>
      <c r="Y135" s="129"/>
      <c r="Z135" s="15"/>
      <c r="AA135" s="46"/>
      <c r="AB135" s="32" t="str">
        <f t="shared" si="100"/>
        <v/>
      </c>
      <c r="AC135" s="130"/>
      <c r="AD135" s="15"/>
      <c r="AE135" s="46"/>
      <c r="AF135" s="129"/>
      <c r="AG135" s="15"/>
      <c r="AH135" s="46"/>
      <c r="AI135" s="32" t="str">
        <f t="shared" si="133"/>
        <v/>
      </c>
      <c r="AJ135" s="130">
        <f t="shared" si="62"/>
        <v>0</v>
      </c>
      <c r="AK135" s="15"/>
      <c r="AL135" s="46"/>
      <c r="AM135" s="129"/>
      <c r="AN135" s="15"/>
      <c r="AO135" s="46"/>
      <c r="AP135" s="32" t="str">
        <f t="shared" si="134"/>
        <v/>
      </c>
      <c r="AQ135" s="130">
        <f t="shared" si="63"/>
        <v>0</v>
      </c>
      <c r="AR135" s="15"/>
      <c r="AS135" s="46"/>
      <c r="AT135" s="131">
        <f t="shared" si="122"/>
        <v>0</v>
      </c>
      <c r="AU135" s="15"/>
      <c r="AV135" s="92" t="str">
        <f t="shared" si="101"/>
        <v/>
      </c>
      <c r="AW135" s="131"/>
      <c r="AX135" s="15"/>
      <c r="AY135" s="46"/>
      <c r="AZ135" s="131">
        <f t="shared" si="123"/>
        <v>0</v>
      </c>
      <c r="BA135" s="15"/>
      <c r="BB135" s="92" t="str">
        <f t="shared" si="102"/>
        <v/>
      </c>
      <c r="BC135" s="129"/>
      <c r="BD135" s="15"/>
      <c r="BE135" s="46"/>
      <c r="BF135" s="32" t="str">
        <f t="shared" si="103"/>
        <v/>
      </c>
      <c r="BG135" s="130">
        <f t="shared" si="131"/>
        <v>0</v>
      </c>
      <c r="BH135" s="15"/>
      <c r="BI135" s="46"/>
      <c r="BJ135" s="129"/>
      <c r="BK135" s="15"/>
      <c r="BL135" s="46"/>
      <c r="BM135" s="32" t="str">
        <f t="shared" si="135"/>
        <v/>
      </c>
      <c r="BN135" s="130">
        <f t="shared" si="132"/>
        <v>0</v>
      </c>
      <c r="BO135" s="15"/>
      <c r="BP135" s="46"/>
      <c r="BQ135" s="129"/>
      <c r="BR135" s="15"/>
      <c r="BS135" s="46"/>
      <c r="BT135" s="32" t="str">
        <f t="shared" si="136"/>
        <v/>
      </c>
      <c r="BU135" s="130">
        <f t="shared" si="124"/>
        <v>0</v>
      </c>
      <c r="BV135" s="15"/>
      <c r="BW135" s="46"/>
      <c r="BX135" s="131">
        <f t="shared" si="125"/>
        <v>0</v>
      </c>
      <c r="BY135" s="15"/>
      <c r="BZ135" s="92" t="str">
        <f t="shared" si="137"/>
        <v/>
      </c>
      <c r="CA135" s="129"/>
      <c r="CB135" s="15"/>
      <c r="CC135" s="46"/>
      <c r="CD135" s="32" t="str">
        <f t="shared" si="104"/>
        <v/>
      </c>
      <c r="CE135" s="130"/>
      <c r="CF135" s="15"/>
      <c r="CG135" s="46"/>
      <c r="CH135" s="129"/>
      <c r="CI135" s="15"/>
      <c r="CJ135" s="46"/>
      <c r="CK135" s="32" t="str">
        <f t="shared" si="138"/>
        <v/>
      </c>
      <c r="CL135" s="130">
        <f t="shared" si="127"/>
        <v>0</v>
      </c>
      <c r="CM135" s="15"/>
      <c r="CN135" s="46"/>
      <c r="CO135" s="129"/>
      <c r="CP135" s="15"/>
      <c r="CQ135" s="46"/>
      <c r="CR135" s="32" t="str">
        <f t="shared" si="139"/>
        <v/>
      </c>
      <c r="CS135" s="130">
        <f t="shared" si="128"/>
        <v>0</v>
      </c>
      <c r="CT135" s="15"/>
      <c r="CU135" s="46"/>
      <c r="CV135" s="131">
        <f t="shared" si="129"/>
        <v>0</v>
      </c>
      <c r="CW135" s="15"/>
      <c r="CX135" s="92" t="str">
        <f t="shared" si="140"/>
        <v/>
      </c>
    </row>
    <row r="136" spans="1:219" s="3" customFormat="1" hidden="1" outlineLevel="1" x14ac:dyDescent="0.3">
      <c r="B136" s="132"/>
      <c r="C136" s="15"/>
      <c r="D136" s="46"/>
      <c r="E136" s="132"/>
      <c r="F136" s="15"/>
      <c r="G136" s="46"/>
      <c r="H136" s="132"/>
      <c r="I136" s="15"/>
      <c r="J136" s="46"/>
      <c r="K136" s="15" t="str">
        <f t="shared" si="97"/>
        <v/>
      </c>
      <c r="L136" s="118"/>
      <c r="M136" s="15"/>
      <c r="N136" s="46"/>
      <c r="O136" s="132"/>
      <c r="P136" s="15"/>
      <c r="Q136" s="46"/>
      <c r="R136" s="15" t="str">
        <f t="shared" si="98"/>
        <v/>
      </c>
      <c r="S136" s="118"/>
      <c r="T136" s="15"/>
      <c r="U136" s="46"/>
      <c r="V136" s="133"/>
      <c r="W136" s="15"/>
      <c r="X136" s="46" t="str">
        <f t="shared" si="99"/>
        <v/>
      </c>
      <c r="Y136" s="132"/>
      <c r="Z136" s="15"/>
      <c r="AA136" s="46"/>
      <c r="AB136" s="15" t="str">
        <f t="shared" si="100"/>
        <v/>
      </c>
      <c r="AC136" s="118"/>
      <c r="AD136" s="15"/>
      <c r="AE136" s="46"/>
      <c r="AF136" s="132"/>
      <c r="AG136" s="15"/>
      <c r="AH136" s="46"/>
      <c r="AI136" s="15" t="str">
        <f t="shared" si="133"/>
        <v/>
      </c>
      <c r="AJ136" s="118">
        <f>+AC136+AF136</f>
        <v>0</v>
      </c>
      <c r="AK136" s="15"/>
      <c r="AL136" s="46"/>
      <c r="AM136" s="132"/>
      <c r="AN136" s="15"/>
      <c r="AO136" s="46"/>
      <c r="AP136" s="15" t="str">
        <f t="shared" si="134"/>
        <v/>
      </c>
      <c r="AQ136" s="118">
        <f>+AJ136+AM136</f>
        <v>0</v>
      </c>
      <c r="AR136" s="15"/>
      <c r="AS136" s="46"/>
      <c r="AT136" s="131">
        <f t="shared" si="122"/>
        <v>0</v>
      </c>
      <c r="AU136" s="15"/>
      <c r="AV136" s="46" t="str">
        <f t="shared" si="101"/>
        <v/>
      </c>
      <c r="AW136" s="131"/>
      <c r="AX136" s="15"/>
      <c r="AY136" s="46"/>
      <c r="AZ136" s="131">
        <f t="shared" si="123"/>
        <v>0</v>
      </c>
      <c r="BA136" s="15"/>
      <c r="BB136" s="46" t="str">
        <f t="shared" si="102"/>
        <v/>
      </c>
      <c r="BC136" s="132"/>
      <c r="BD136" s="15"/>
      <c r="BE136" s="46"/>
      <c r="BF136" s="15" t="str">
        <f t="shared" si="103"/>
        <v/>
      </c>
      <c r="BG136" s="130">
        <f t="shared" si="131"/>
        <v>0</v>
      </c>
      <c r="BH136" s="15"/>
      <c r="BI136" s="46"/>
      <c r="BJ136" s="132"/>
      <c r="BK136" s="15"/>
      <c r="BL136" s="46"/>
      <c r="BM136" s="15" t="str">
        <f t="shared" si="135"/>
        <v/>
      </c>
      <c r="BN136" s="118">
        <f t="shared" si="132"/>
        <v>0</v>
      </c>
      <c r="BO136" s="15"/>
      <c r="BP136" s="46"/>
      <c r="BQ136" s="132"/>
      <c r="BR136" s="15"/>
      <c r="BS136" s="46"/>
      <c r="BT136" s="15" t="str">
        <f t="shared" si="136"/>
        <v/>
      </c>
      <c r="BU136" s="118">
        <f t="shared" si="124"/>
        <v>0</v>
      </c>
      <c r="BV136" s="15"/>
      <c r="BW136" s="46"/>
      <c r="BX136" s="131">
        <f t="shared" si="125"/>
        <v>0</v>
      </c>
      <c r="BY136" s="15"/>
      <c r="BZ136" s="46" t="str">
        <f t="shared" si="137"/>
        <v/>
      </c>
      <c r="CA136" s="132"/>
      <c r="CB136" s="15"/>
      <c r="CC136" s="46"/>
      <c r="CD136" s="15" t="str">
        <f t="shared" si="104"/>
        <v/>
      </c>
      <c r="CE136" s="118"/>
      <c r="CF136" s="15"/>
      <c r="CG136" s="46"/>
      <c r="CH136" s="132"/>
      <c r="CI136" s="15"/>
      <c r="CJ136" s="46"/>
      <c r="CK136" s="15" t="str">
        <f t="shared" si="138"/>
        <v/>
      </c>
      <c r="CL136" s="118">
        <f t="shared" si="127"/>
        <v>0</v>
      </c>
      <c r="CM136" s="15"/>
      <c r="CN136" s="46"/>
      <c r="CO136" s="132"/>
      <c r="CP136" s="15"/>
      <c r="CQ136" s="46"/>
      <c r="CR136" s="15" t="str">
        <f t="shared" si="139"/>
        <v/>
      </c>
      <c r="CS136" s="118">
        <f t="shared" si="128"/>
        <v>0</v>
      </c>
      <c r="CT136" s="15"/>
      <c r="CU136" s="46"/>
      <c r="CV136" s="131">
        <f t="shared" si="129"/>
        <v>0</v>
      </c>
      <c r="CW136" s="15"/>
      <c r="CX136" s="46" t="str">
        <f t="shared" si="140"/>
        <v/>
      </c>
    </row>
    <row r="137" spans="1:219" s="41" customFormat="1" ht="16.2" collapsed="1" thickBot="1" x14ac:dyDescent="0.35">
      <c r="A137" s="160" t="s">
        <v>113</v>
      </c>
      <c r="B137" s="161">
        <f>+B112-B116+B125</f>
        <v>0</v>
      </c>
      <c r="C137" s="162" t="str">
        <f>IF(AND(B4=0,B137&lt;=0), "",B137/B4)</f>
        <v/>
      </c>
      <c r="D137" s="163"/>
      <c r="E137" s="161">
        <f>+E112-E116+E125</f>
        <v>-3087.1782622437008</v>
      </c>
      <c r="F137" s="162">
        <f>IF(AND(E4=0,E137&lt;=0), "",E137/E4)</f>
        <v>-0.63319898542774156</v>
      </c>
      <c r="G137" s="163"/>
      <c r="H137" s="161">
        <f>+H112-H116+H125</f>
        <v>-1483.1928766692733</v>
      </c>
      <c r="I137" s="162">
        <f>IF(AND(H4=0,H137&lt;=0), "",H137/H4)</f>
        <v>-0.13127375356133994</v>
      </c>
      <c r="J137" s="163"/>
      <c r="K137" s="162">
        <f t="shared" si="97"/>
        <v>-0.51956357855690594</v>
      </c>
      <c r="L137" s="164">
        <f>+L112-L116+L125</f>
        <v>-4570.3711389129749</v>
      </c>
      <c r="M137" s="162">
        <f>IF(AND(L4=0,L137&lt;=0), "",L137/L4)</f>
        <v>-0.28257521555308901</v>
      </c>
      <c r="N137" s="163"/>
      <c r="O137" s="161">
        <f>+O112-O116+O125</f>
        <v>-2738.5775498842977</v>
      </c>
      <c r="P137" s="162">
        <f>IF(AND(O4=0,O137&lt;=0), "",O137/O4)</f>
        <v>-0.43830954046981918</v>
      </c>
      <c r="Q137" s="163"/>
      <c r="R137" s="162">
        <f t="shared" si="98"/>
        <v>0.84640689215968612</v>
      </c>
      <c r="S137" s="164">
        <f>+S112-S116+S125</f>
        <v>-7308.948688797268</v>
      </c>
      <c r="T137" s="162">
        <f>IF(AND(S4=0,S137&lt;=0), "",S137/S4)</f>
        <v>-0.3259715732128991</v>
      </c>
      <c r="U137" s="163"/>
      <c r="V137" s="165">
        <f>+V112-V116+V125</f>
        <v>0</v>
      </c>
      <c r="W137" s="162" t="str">
        <f>IF(AND(V4=0,V137&lt;=0), "",V137/V4)</f>
        <v/>
      </c>
      <c r="X137" s="163" t="e">
        <f t="shared" si="99"/>
        <v>#DIV/0!</v>
      </c>
      <c r="Y137" s="161">
        <f>+Y112-Y116+Y125</f>
        <v>693.17473763272687</v>
      </c>
      <c r="Z137" s="162">
        <f>IF(AND(Y4=0,Y137&lt;=0), "",Y137/Y4)</f>
        <v>3.4321798881964356E-2</v>
      </c>
      <c r="AA137" s="163"/>
      <c r="AB137" s="162">
        <f t="shared" si="100"/>
        <v>-1.2531148835504085</v>
      </c>
      <c r="AC137" s="164">
        <f>+AC112-AC116+AC125</f>
        <v>-6615.7739511645441</v>
      </c>
      <c r="AD137" s="162">
        <f>IF(AND(AC4=0,AC137&lt;=0), "",AC137/AC4)</f>
        <v>-0.15523286846417447</v>
      </c>
      <c r="AE137" s="163"/>
      <c r="AF137" s="161">
        <f>+AF112-AF116+AF125</f>
        <v>-1835.9765586932799</v>
      </c>
      <c r="AG137" s="162">
        <f>IF(AND(AF4=0,AF137&lt;=0), "",AF137/AF4)</f>
        <v>-0.13476517574898805</v>
      </c>
      <c r="AH137" s="163"/>
      <c r="AI137" s="162">
        <f t="shared" si="133"/>
        <v>-3.6486489755286744</v>
      </c>
      <c r="AJ137" s="164">
        <f>+AJ112-AJ116+AJ125</f>
        <v>-8451.7505098578222</v>
      </c>
      <c r="AK137" s="162">
        <f>IF(AND(AJ4=0,AJ137&lt;=0), "",AJ137/AJ4)</f>
        <v>-0.15027496236062016</v>
      </c>
      <c r="AL137" s="163"/>
      <c r="AM137" s="161">
        <f>+AM112-AM116+AM125</f>
        <v>-3411.7818642225034</v>
      </c>
      <c r="AN137" s="162">
        <f>IF(AND(AM4=0,AM137&lt;=0), "",AM137/AM4)</f>
        <v>-0.29696313456720153</v>
      </c>
      <c r="AO137" s="163"/>
      <c r="AP137" s="162">
        <f t="shared" si="134"/>
        <v>0.85829271515904959</v>
      </c>
      <c r="AQ137" s="164">
        <f>+AQ112-AQ116+AQ125</f>
        <v>-11863.532374080323</v>
      </c>
      <c r="AR137" s="162">
        <f>IF(AND(AQ4=0,AQ137&lt;=0), "",AQ137/AQ4)</f>
        <v>-0.17515709018515169</v>
      </c>
      <c r="AS137" s="163"/>
      <c r="AT137" s="165">
        <f>+AT112-AT116+AT125</f>
        <v>0</v>
      </c>
      <c r="AU137" s="162" t="str">
        <f>IF(AND(AT4=0,AT137&lt;=0), "",AT137/AT4)</f>
        <v/>
      </c>
      <c r="AV137" s="163" t="e">
        <f t="shared" si="101"/>
        <v>#DIV/0!</v>
      </c>
      <c r="AW137" s="165">
        <f>+AW112-AW116+AW125</f>
        <v>-1977.2553956800543</v>
      </c>
      <c r="AX137" s="162">
        <f>IF(AND(AW4=0,AW137&lt;=0), "",AW137/AW4)</f>
        <v>-0.17515709018515171</v>
      </c>
      <c r="AY137" s="163"/>
      <c r="AZ137" s="165">
        <f>+AZ112-AZ116+AZ125</f>
        <v>0</v>
      </c>
      <c r="BA137" s="162" t="str">
        <f>IF(AND(AZ4=0,AZ137&lt;=0), "",AZ137/AZ4)</f>
        <v/>
      </c>
      <c r="BB137" s="163" t="e">
        <f t="shared" si="102"/>
        <v>#DIV/0!</v>
      </c>
      <c r="BC137" s="161">
        <f>+BC112-BC116+BC125</f>
        <v>0</v>
      </c>
      <c r="BD137" s="162" t="str">
        <f>IF(AND(BC4=0,BC137&lt;=0), "",BC137/BC4)</f>
        <v/>
      </c>
      <c r="BE137" s="163"/>
      <c r="BF137" s="162">
        <f t="shared" si="103"/>
        <v>1</v>
      </c>
      <c r="BG137" s="164">
        <f>+BG112-BG116+BG125</f>
        <v>-11863.532374080323</v>
      </c>
      <c r="BH137" s="162">
        <f>IF(AND(BG4=0,BG137&lt;=0), "",BG137/BG4)</f>
        <v>-0.17515709018515169</v>
      </c>
      <c r="BI137" s="163"/>
      <c r="BJ137" s="161">
        <f>+BJ112-BJ116+BJ125</f>
        <v>0</v>
      </c>
      <c r="BK137" s="162" t="str">
        <f>IF(AND(BJ4=0,BJ137&lt;=0), "",BJ137/BJ4)</f>
        <v/>
      </c>
      <c r="BL137" s="163"/>
      <c r="BM137" s="162" t="str">
        <f t="shared" si="135"/>
        <v/>
      </c>
      <c r="BN137" s="164">
        <f>+BN112-BN116+BN125</f>
        <v>-11863.532374080323</v>
      </c>
      <c r="BO137" s="162">
        <f>IF(AND(BN4=0,BN137&lt;=0), "",BN137/BN4)</f>
        <v>-0.17515709018515169</v>
      </c>
      <c r="BP137" s="163"/>
      <c r="BQ137" s="161">
        <f>+BQ112-BQ116+BQ125</f>
        <v>0</v>
      </c>
      <c r="BR137" s="162" t="str">
        <f>IF(AND(BQ4=0,BQ137&lt;=0), "",BQ137/BQ4)</f>
        <v/>
      </c>
      <c r="BS137" s="163"/>
      <c r="BT137" s="162" t="str">
        <f t="shared" si="136"/>
        <v/>
      </c>
      <c r="BU137" s="164">
        <f>+BU112-BU116+BU125</f>
        <v>-11863.532374080323</v>
      </c>
      <c r="BV137" s="162">
        <f>IF(AND(BU4=0,BU137&lt;=0), "",BU137/BU4)</f>
        <v>-0.17515709018515169</v>
      </c>
      <c r="BW137" s="163"/>
      <c r="BX137" s="165">
        <f>+BX112-BX116+BX125</f>
        <v>0</v>
      </c>
      <c r="BY137" s="162" t="str">
        <f>IF(AND(BX4=0,BX137&lt;=0), "",BX137/BX4)</f>
        <v/>
      </c>
      <c r="BZ137" s="163" t="e">
        <f t="shared" si="137"/>
        <v>#DIV/0!</v>
      </c>
      <c r="CA137" s="161">
        <f>+CA112-CA116+CA125</f>
        <v>0</v>
      </c>
      <c r="CB137" s="162" t="str">
        <f>IF(AND(CA4=0,CA137&lt;=0), "",CA137/CA4)</f>
        <v/>
      </c>
      <c r="CC137" s="163"/>
      <c r="CD137" s="162" t="str">
        <f t="shared" si="104"/>
        <v/>
      </c>
      <c r="CE137" s="164">
        <f>+CE112-CE116+CE125</f>
        <v>-11863.532374080323</v>
      </c>
      <c r="CF137" s="162">
        <f>IF(AND(CE4=0,CE137&lt;=0), "",CE137/CE4)</f>
        <v>-0.17515709018515169</v>
      </c>
      <c r="CG137" s="163"/>
      <c r="CH137" s="161">
        <f>+CH112-CH116+CH125</f>
        <v>0</v>
      </c>
      <c r="CI137" s="162" t="str">
        <f>IF(AND(CH4=0,CH137&lt;=0), "",CH137/CH4)</f>
        <v/>
      </c>
      <c r="CJ137" s="163"/>
      <c r="CK137" s="162" t="str">
        <f t="shared" si="138"/>
        <v/>
      </c>
      <c r="CL137" s="164">
        <f>+CL112-CL116+CL125</f>
        <v>-11863.532374080323</v>
      </c>
      <c r="CM137" s="162">
        <f>IF(AND(CL4=0,CL137&lt;=0), "",CL137/CL4)</f>
        <v>-0.17515709018515169</v>
      </c>
      <c r="CN137" s="163"/>
      <c r="CO137" s="161">
        <f>+CO112-CO116+CO125</f>
        <v>0</v>
      </c>
      <c r="CP137" s="162" t="str">
        <f>IF(AND(CO4=0,CO137&lt;=0), "",CO137/CO4)</f>
        <v/>
      </c>
      <c r="CQ137" s="163"/>
      <c r="CR137" s="162" t="str">
        <f t="shared" si="139"/>
        <v/>
      </c>
      <c r="CS137" s="164">
        <f>+CS112-CS116+CS125</f>
        <v>-11863.532374080323</v>
      </c>
      <c r="CT137" s="162">
        <f>IF(AND(CS4=0,CS137&lt;=0), "",CS137/CS4)</f>
        <v>-0.17515709018515169</v>
      </c>
      <c r="CU137" s="163"/>
      <c r="CV137" s="165">
        <f>+CV112-CV116+CV125</f>
        <v>0</v>
      </c>
      <c r="CW137" s="162" t="str">
        <f>IF(AND(CV4=0,CV137&lt;=0), "",CV137/CV4)</f>
        <v/>
      </c>
      <c r="CX137" s="163" t="e">
        <f t="shared" si="140"/>
        <v>#DIV/0!</v>
      </c>
      <c r="CY137" s="34"/>
      <c r="CZ137" s="34"/>
      <c r="DA137" s="34"/>
      <c r="DB137" s="34"/>
      <c r="DC137" s="34"/>
      <c r="DD137" s="34"/>
      <c r="DE137" s="34"/>
      <c r="DF137" s="34"/>
      <c r="DG137" s="34"/>
      <c r="DH137" s="34"/>
      <c r="DI137" s="34"/>
      <c r="DJ137" s="34"/>
      <c r="DK137" s="34"/>
      <c r="DL137" s="34"/>
      <c r="DM137" s="34"/>
      <c r="DN137" s="34"/>
      <c r="DO137" s="34"/>
      <c r="DP137" s="34"/>
      <c r="DQ137" s="34"/>
      <c r="DR137" s="34"/>
      <c r="DS137" s="34"/>
      <c r="DT137" s="34"/>
      <c r="DU137" s="34"/>
      <c r="DV137" s="34"/>
      <c r="DW137" s="34"/>
      <c r="DX137" s="34"/>
      <c r="DY137" s="34"/>
      <c r="DZ137" s="34"/>
      <c r="EA137" s="34"/>
      <c r="EB137" s="34"/>
      <c r="EC137" s="34"/>
      <c r="ED137" s="34"/>
      <c r="EE137" s="34"/>
      <c r="EF137" s="34"/>
      <c r="EG137" s="34"/>
      <c r="EH137" s="34"/>
      <c r="EI137" s="34"/>
      <c r="EJ137" s="34"/>
      <c r="EK137" s="34"/>
      <c r="EL137" s="34"/>
      <c r="EM137" s="34"/>
      <c r="EN137" s="34"/>
      <c r="EO137" s="34"/>
      <c r="EP137" s="34"/>
      <c r="EQ137" s="34"/>
      <c r="ER137" s="34"/>
      <c r="ES137" s="34"/>
      <c r="ET137" s="34"/>
      <c r="EU137" s="34"/>
      <c r="EV137" s="34"/>
      <c r="EW137" s="34"/>
      <c r="EX137" s="34"/>
      <c r="EY137" s="34"/>
      <c r="EZ137" s="34"/>
      <c r="FA137" s="34"/>
      <c r="FB137" s="34"/>
      <c r="FC137" s="34"/>
      <c r="FD137" s="34"/>
      <c r="FE137" s="34"/>
      <c r="FF137" s="34"/>
      <c r="FG137" s="34"/>
      <c r="FH137" s="34"/>
      <c r="FI137" s="34"/>
      <c r="FJ137" s="34"/>
      <c r="FK137" s="34"/>
      <c r="FL137" s="34"/>
      <c r="FM137" s="34"/>
      <c r="FN137" s="34"/>
      <c r="FO137" s="34"/>
      <c r="FP137" s="34"/>
      <c r="FQ137" s="34"/>
      <c r="FR137" s="34"/>
      <c r="FS137" s="34"/>
      <c r="FT137" s="34"/>
      <c r="FU137" s="34"/>
      <c r="FV137" s="34"/>
      <c r="FW137" s="34"/>
      <c r="FX137" s="34"/>
      <c r="FY137" s="34"/>
      <c r="FZ137" s="34"/>
      <c r="GA137" s="34"/>
      <c r="GB137" s="34"/>
      <c r="GC137" s="34"/>
      <c r="GD137" s="34"/>
      <c r="GE137" s="34"/>
      <c r="GF137" s="34"/>
      <c r="GG137" s="34"/>
      <c r="GH137" s="34"/>
      <c r="GI137" s="34"/>
      <c r="GJ137" s="34"/>
      <c r="GK137" s="34"/>
      <c r="GL137" s="34"/>
      <c r="GM137" s="34"/>
      <c r="GN137" s="34"/>
      <c r="GO137" s="34"/>
      <c r="GP137" s="34"/>
      <c r="GQ137" s="34"/>
      <c r="GR137" s="34"/>
      <c r="GS137" s="34"/>
      <c r="GT137" s="34"/>
      <c r="GU137" s="34"/>
      <c r="GV137" s="34"/>
      <c r="GW137" s="34"/>
      <c r="GX137" s="34"/>
      <c r="GY137" s="34"/>
      <c r="GZ137" s="34"/>
      <c r="HA137" s="34"/>
      <c r="HB137" s="34"/>
      <c r="HC137" s="34"/>
      <c r="HD137" s="34"/>
      <c r="HE137" s="34"/>
      <c r="HF137" s="34"/>
      <c r="HG137" s="34"/>
      <c r="HH137" s="34"/>
      <c r="HI137" s="34"/>
      <c r="HJ137" s="34"/>
      <c r="HK137" s="34"/>
    </row>
    <row r="138" spans="1:219" s="8" customFormat="1" ht="18" customHeight="1" collapsed="1" thickTop="1" x14ac:dyDescent="0.3">
      <c r="A138" s="172" t="s">
        <v>28</v>
      </c>
      <c r="B138" s="173">
        <f>+'N EERR LOS NA'!B205</f>
        <v>0</v>
      </c>
      <c r="C138" s="11" t="str">
        <f>IF(AND(B4=0,B138&gt;=0), "",B138/B4)</f>
        <v/>
      </c>
      <c r="D138" s="48" t="str">
        <f>IF(AND(B124=0,B138&gt;=0),"",B138/B124)</f>
        <v/>
      </c>
      <c r="E138" s="173">
        <f>+'N EERR LOS NA'!C205</f>
        <v>0</v>
      </c>
      <c r="F138" s="11">
        <f>IF(AND(E4=0,E138&gt;=0), "",E138/E4)</f>
        <v>0</v>
      </c>
      <c r="G138" s="48">
        <f>IF(AND(E124=0,E138&gt;=0),"",E138/E124)</f>
        <v>0</v>
      </c>
      <c r="H138" s="173">
        <f>+'N EERR LOS NA'!D205</f>
        <v>0</v>
      </c>
      <c r="I138" s="11">
        <f>IF(AND(H4=0,H138&gt;=0), "",H138/H4)</f>
        <v>0</v>
      </c>
      <c r="J138" s="48">
        <f>IF(AND(H124=0,H138&gt;=0),"",H138/H124)</f>
        <v>0</v>
      </c>
      <c r="K138" s="11" t="str">
        <f t="shared" si="97"/>
        <v/>
      </c>
      <c r="L138" s="174">
        <f>+E138+H138</f>
        <v>0</v>
      </c>
      <c r="M138" s="11">
        <f>IF(AND(L4=0,L138&gt;=0), "",L138/L4)</f>
        <v>0</v>
      </c>
      <c r="N138" s="48">
        <f>IF(AND(L124=0,L138&gt;=0),"",L138/L124)</f>
        <v>0</v>
      </c>
      <c r="O138" s="173">
        <f>+'N EERR LOS NA'!E205</f>
        <v>0</v>
      </c>
      <c r="P138" s="11">
        <f>IF(AND(O4=0,O138&gt;=0), "",O138/O4)</f>
        <v>0</v>
      </c>
      <c r="Q138" s="48">
        <f>IF(AND(O124=0,O138&gt;=0),"",O138/O124)</f>
        <v>0</v>
      </c>
      <c r="R138" s="11" t="str">
        <f t="shared" si="98"/>
        <v/>
      </c>
      <c r="S138" s="174">
        <f>+L138+O138</f>
        <v>0</v>
      </c>
      <c r="T138" s="11">
        <f>IF(AND(S4=0,S138&gt;=0), "",S138/S4)</f>
        <v>0</v>
      </c>
      <c r="U138" s="48">
        <f>IF(AND(S124=0,S138&gt;=0),"",S138/S124)</f>
        <v>0</v>
      </c>
      <c r="V138" s="175"/>
      <c r="W138" s="11" t="str">
        <f>IF(AND(V4=0,V138&gt;=0), "",V138/V4)</f>
        <v/>
      </c>
      <c r="X138" s="48" t="str">
        <f t="shared" si="99"/>
        <v/>
      </c>
      <c r="Y138" s="173">
        <f>+'N EERR LOS NA'!F205</f>
        <v>0</v>
      </c>
      <c r="Z138" s="11">
        <f>IF(AND(Y4=0,Y138&gt;=0), "",Y138/Y4)</f>
        <v>0</v>
      </c>
      <c r="AA138" s="48">
        <f>IF(AND(Y124=0,Y138&gt;=0),"",Y138/Y124)</f>
        <v>0</v>
      </c>
      <c r="AB138" s="11" t="str">
        <f t="shared" si="100"/>
        <v/>
      </c>
      <c r="AC138" s="174">
        <f>+S138+Y138</f>
        <v>0</v>
      </c>
      <c r="AD138" s="11">
        <f>IF(AND(AC4=0,AC138&gt;=0), "",AC138/AC4)</f>
        <v>0</v>
      </c>
      <c r="AE138" s="48">
        <f>IF(AND(AC124=0,AC138&gt;=0),"",AC138/AC124)</f>
        <v>0</v>
      </c>
      <c r="AF138" s="173">
        <f>+'N EERR LOS NA'!G205</f>
        <v>0</v>
      </c>
      <c r="AG138" s="11">
        <f>IF(AND(AF4=0,AF138&gt;=0), "",AF138/AF4)</f>
        <v>0</v>
      </c>
      <c r="AH138" s="48">
        <f>IF(AND(AF124=0,AF138&gt;=0),"",AF138/AF124)</f>
        <v>0</v>
      </c>
      <c r="AI138" s="11" t="str">
        <f t="shared" si="133"/>
        <v/>
      </c>
      <c r="AJ138" s="174">
        <f>+AC138+AF138</f>
        <v>0</v>
      </c>
      <c r="AK138" s="11">
        <f>IF(AND(AJ4=0,AJ138&gt;=0), "",AJ138/AJ4)</f>
        <v>0</v>
      </c>
      <c r="AL138" s="48">
        <f>IF(AND(AJ124=0,AJ138&gt;=0),"",AJ138/AJ124)</f>
        <v>0</v>
      </c>
      <c r="AM138" s="173">
        <f>+'N EERR LOS NA'!H205</f>
        <v>0</v>
      </c>
      <c r="AN138" s="11">
        <f>IF(AND(AM4=0,AM138&gt;=0), "",AM138/AM4)</f>
        <v>0</v>
      </c>
      <c r="AO138" s="48">
        <f>IF(AND(AM124=0,AM138&gt;=0),"",AM138/AM124)</f>
        <v>0</v>
      </c>
      <c r="AP138" s="11" t="str">
        <f t="shared" si="134"/>
        <v/>
      </c>
      <c r="AQ138" s="174">
        <f>+AJ138+AM138</f>
        <v>0</v>
      </c>
      <c r="AR138" s="11">
        <f>IF(AND(AQ4=0,AQ138&gt;=0), "",AQ138/AQ4)</f>
        <v>0</v>
      </c>
      <c r="AS138" s="48">
        <f>IF(AND(AQ124=0,AQ138&gt;=0),"",AQ138/AQ124)</f>
        <v>0</v>
      </c>
      <c r="AT138" s="175">
        <f>+V138*2</f>
        <v>0</v>
      </c>
      <c r="AU138" s="11" t="str">
        <f>IF(AND(AT4=0,AT138&gt;=0), "",AT138/AT4)</f>
        <v/>
      </c>
      <c r="AV138" s="48" t="str">
        <f t="shared" si="101"/>
        <v/>
      </c>
      <c r="AW138" s="175"/>
      <c r="AX138" s="11">
        <f>IF(AND(AW4=0,AW138&gt;=0), "",AW138/AW4)</f>
        <v>0</v>
      </c>
      <c r="AY138" s="48">
        <f>IF(AND(AW124=0,AW138&gt;=0),"",AW138/AW124)</f>
        <v>0</v>
      </c>
      <c r="AZ138" s="175">
        <f>+AT138/6</f>
        <v>0</v>
      </c>
      <c r="BA138" s="11" t="str">
        <f>IF(AND(AZ4=0,AZ138&gt;=0), "",AZ138/AZ4)</f>
        <v/>
      </c>
      <c r="BB138" s="48" t="str">
        <f t="shared" si="102"/>
        <v/>
      </c>
      <c r="BC138" s="173">
        <f>+'N EERR LOS NA'!I205</f>
        <v>0</v>
      </c>
      <c r="BD138" s="11" t="str">
        <f>IF(AND(BC4=0,BC138&gt;=0), "",BC138/BC4)</f>
        <v/>
      </c>
      <c r="BE138" s="48" t="str">
        <f>IF(AND(BC124=0,BC138&gt;=0),"",BC138/BC124)</f>
        <v/>
      </c>
      <c r="BF138" s="11" t="str">
        <f t="shared" si="103"/>
        <v/>
      </c>
      <c r="BG138" s="174">
        <f>+AQ138+BC138</f>
        <v>0</v>
      </c>
      <c r="BH138" s="11">
        <f>IF(AND(BG4=0,BG138&gt;=0), "",BG138/BG4)</f>
        <v>0</v>
      </c>
      <c r="BI138" s="48">
        <f>IF(AND(BG124=0,BG138&gt;=0),"",BG138/BG124)</f>
        <v>0</v>
      </c>
      <c r="BJ138" s="173">
        <f>+'N EERR LOS NA'!J205</f>
        <v>0</v>
      </c>
      <c r="BK138" s="11" t="str">
        <f>IF(AND(BJ4=0,BJ138&gt;=0), "",BJ138/BJ4)</f>
        <v/>
      </c>
      <c r="BL138" s="48" t="str">
        <f>IF(AND(BJ124=0,BJ138&gt;=0),"",BJ138/BJ124)</f>
        <v/>
      </c>
      <c r="BM138" s="11" t="str">
        <f t="shared" si="135"/>
        <v/>
      </c>
      <c r="BN138" s="174">
        <f>+BG138+BJ138</f>
        <v>0</v>
      </c>
      <c r="BO138" s="11">
        <f>IF(AND(BN4=0,BN138&gt;=0), "",BN138/BN4)</f>
        <v>0</v>
      </c>
      <c r="BP138" s="48">
        <f>IF(AND(BN124=0,BN138&gt;=0),"",BN138/BN124)</f>
        <v>0</v>
      </c>
      <c r="BQ138" s="173">
        <f>+'N EERR LOS NA'!K205</f>
        <v>0</v>
      </c>
      <c r="BR138" s="11" t="str">
        <f>IF(AND(BQ4=0,BQ138&gt;=0), "",BQ138/BQ4)</f>
        <v/>
      </c>
      <c r="BS138" s="48" t="str">
        <f>IF(AND(BQ124=0,BQ138&gt;=0),"",BQ138/BQ124)</f>
        <v/>
      </c>
      <c r="BT138" s="11" t="str">
        <f t="shared" si="136"/>
        <v/>
      </c>
      <c r="BU138" s="174">
        <f>+BN138+BQ138</f>
        <v>0</v>
      </c>
      <c r="BV138" s="11">
        <f>IF(AND(BU4=0,BU138&gt;=0), "",BU138/BU4)</f>
        <v>0</v>
      </c>
      <c r="BW138" s="48">
        <f>IF(AND(BU124=0,BU138&gt;=0),"",BU138/BU124)</f>
        <v>0</v>
      </c>
      <c r="BX138" s="175">
        <f>+AZ138*9</f>
        <v>0</v>
      </c>
      <c r="BY138" s="11" t="str">
        <f>IF(AND(BX4=0,BX138&gt;=0), "",BX138/BX4)</f>
        <v/>
      </c>
      <c r="BZ138" s="48" t="str">
        <f t="shared" si="137"/>
        <v/>
      </c>
      <c r="CA138" s="173">
        <f>+'N EERR LOS NA'!L205</f>
        <v>0</v>
      </c>
      <c r="CB138" s="11" t="str">
        <f>IF(AND(CA4=0,CA138&gt;=0), "",CA138/CA4)</f>
        <v/>
      </c>
      <c r="CC138" s="48" t="str">
        <f>IF(AND(CA124=0,CA138&gt;=0),"",CA138/CA124)</f>
        <v/>
      </c>
      <c r="CD138" s="11" t="str">
        <f t="shared" si="104"/>
        <v/>
      </c>
      <c r="CE138" s="174">
        <f>+BU138+CA138</f>
        <v>0</v>
      </c>
      <c r="CF138" s="11">
        <f>IF(AND(CE4=0,CE138&gt;=0), "",CE138/CE4)</f>
        <v>0</v>
      </c>
      <c r="CG138" s="48">
        <f>IF(AND(CE124=0,CE138&gt;=0),"",CE138/CE124)</f>
        <v>0</v>
      </c>
      <c r="CH138" s="173">
        <f>+'N EERR LOS NA'!M205</f>
        <v>0</v>
      </c>
      <c r="CI138" s="11" t="str">
        <f>IF(AND(CH4=0,CH138&gt;=0), "",CH138/CH4)</f>
        <v/>
      </c>
      <c r="CJ138" s="48" t="str">
        <f>IF(AND(CH124=0,CH138&gt;=0),"",CH138/CH124)</f>
        <v/>
      </c>
      <c r="CK138" s="11" t="str">
        <f t="shared" si="138"/>
        <v/>
      </c>
      <c r="CL138" s="174">
        <f>+CE138+CH138</f>
        <v>0</v>
      </c>
      <c r="CM138" s="11">
        <f>IF(AND(CL4=0,CL138&gt;=0), "",CL138/CL4)</f>
        <v>0</v>
      </c>
      <c r="CN138" s="48">
        <f>IF(AND(CL124=0,CL138&gt;=0),"",CL138/CL124)</f>
        <v>0</v>
      </c>
      <c r="CO138" s="173">
        <f>+'N EERR LOS NA'!N205</f>
        <v>0</v>
      </c>
      <c r="CP138" s="11" t="str">
        <f>IF(AND(CO4=0,CO138&gt;=0), "",CO138/CO4)</f>
        <v/>
      </c>
      <c r="CQ138" s="48" t="str">
        <f>IF(AND(CO124=0,CO138&gt;=0),"",CO138/CO124)</f>
        <v/>
      </c>
      <c r="CR138" s="11" t="str">
        <f t="shared" si="139"/>
        <v/>
      </c>
      <c r="CS138" s="174"/>
      <c r="CT138" s="11">
        <f>IF(AND(CS4=0,CS138&gt;=0), "",CS138/CS4)</f>
        <v>0</v>
      </c>
      <c r="CU138" s="48">
        <f>IF(AND(CS124=0,CS138&gt;=0),"",CS138/CS124)</f>
        <v>0</v>
      </c>
      <c r="CV138" s="175">
        <f>+AZ138*12</f>
        <v>0</v>
      </c>
      <c r="CW138" s="11" t="str">
        <f>IF(AND(CV4=0,CV138&gt;=0), "",CV138/CV4)</f>
        <v/>
      </c>
      <c r="CX138" s="48" t="str">
        <f t="shared" si="140"/>
        <v/>
      </c>
    </row>
    <row r="139" spans="1:219" s="183" customFormat="1" ht="18.600000000000001" thickBot="1" x14ac:dyDescent="0.4">
      <c r="A139" s="176" t="s">
        <v>114</v>
      </c>
      <c r="B139" s="177">
        <f>+B137-B138</f>
        <v>0</v>
      </c>
      <c r="C139" s="178" t="str">
        <f>IF(AND(B4=0,B139&lt;=0), "",B139/B4)</f>
        <v/>
      </c>
      <c r="D139" s="179"/>
      <c r="E139" s="177">
        <f>+E137-E138</f>
        <v>-3087.1782622437008</v>
      </c>
      <c r="F139" s="178">
        <f>IF(AND(E4=0,E139&lt;=0), "",E139/E4)</f>
        <v>-0.63319898542774156</v>
      </c>
      <c r="G139" s="179"/>
      <c r="H139" s="177">
        <f>+H137-H138</f>
        <v>-1483.1928766692733</v>
      </c>
      <c r="I139" s="178">
        <f>IF(AND(H4=0,H139&lt;=0), "",H139/H4)</f>
        <v>-0.13127375356133994</v>
      </c>
      <c r="J139" s="179"/>
      <c r="K139" s="178">
        <f t="shared" si="97"/>
        <v>-0.51956357855690594</v>
      </c>
      <c r="L139" s="180">
        <f>+L137-L138</f>
        <v>-4570.3711389129749</v>
      </c>
      <c r="M139" s="178">
        <f>IF(AND(L4=0,L139&lt;=0), "",L139/L4)</f>
        <v>-0.28257521555308901</v>
      </c>
      <c r="N139" s="179"/>
      <c r="O139" s="177">
        <f>+O137-O138</f>
        <v>-2738.5775498842977</v>
      </c>
      <c r="P139" s="178">
        <f>IF(AND(O4=0,O139&lt;=0), "",O139/O4)</f>
        <v>-0.43830954046981918</v>
      </c>
      <c r="Q139" s="179"/>
      <c r="R139" s="178">
        <f t="shared" si="98"/>
        <v>0.84640689215968612</v>
      </c>
      <c r="S139" s="180">
        <f>+S137-S138</f>
        <v>-7308.948688797268</v>
      </c>
      <c r="T139" s="178">
        <f>IF(AND(S4=0,S139&lt;=0), "",S139/S4)</f>
        <v>-0.3259715732128991</v>
      </c>
      <c r="U139" s="179"/>
      <c r="V139" s="181">
        <f>+V137-V138</f>
        <v>0</v>
      </c>
      <c r="W139" s="178" t="str">
        <f>IF(AND(V4=0,V139&lt;=0), "",V139/V4)</f>
        <v/>
      </c>
      <c r="X139" s="179" t="e">
        <f t="shared" si="99"/>
        <v>#DIV/0!</v>
      </c>
      <c r="Y139" s="177">
        <f>+Y137-Y138</f>
        <v>693.17473763272687</v>
      </c>
      <c r="Z139" s="178">
        <f>IF(AND(Y4=0,Y139&lt;=0), "",Y139/Y4)</f>
        <v>3.4321798881964356E-2</v>
      </c>
      <c r="AA139" s="179"/>
      <c r="AB139" s="178">
        <f t="shared" si="100"/>
        <v>-1.2531148835504085</v>
      </c>
      <c r="AC139" s="180">
        <f>+AC137-AC138</f>
        <v>-6615.7739511645441</v>
      </c>
      <c r="AD139" s="178">
        <f>IF(AND(AC4=0,AC139&lt;=0), "",AC139/AC4)</f>
        <v>-0.15523286846417447</v>
      </c>
      <c r="AE139" s="179"/>
      <c r="AF139" s="181">
        <f>+AF137-AF138</f>
        <v>-1835.9765586932799</v>
      </c>
      <c r="AG139" s="178">
        <f>IF(AND(AF4=0,AF139&lt;=0), "",AF139/AF4)</f>
        <v>-0.13476517574898805</v>
      </c>
      <c r="AH139" s="179"/>
      <c r="AI139" s="178">
        <f t="shared" si="133"/>
        <v>-3.6486489755286744</v>
      </c>
      <c r="AJ139" s="180">
        <f>+AJ137-AJ138</f>
        <v>-8451.7505098578222</v>
      </c>
      <c r="AK139" s="178">
        <f>IF(AND(AJ4=0,AJ139&lt;=0), "",AJ139/AJ4)</f>
        <v>-0.15027496236062016</v>
      </c>
      <c r="AL139" s="179"/>
      <c r="AM139" s="181">
        <f>+AM137-AM138</f>
        <v>-3411.7818642225034</v>
      </c>
      <c r="AN139" s="178">
        <f>IF(AND(AM4=0,AM139&lt;=0), "",AM139/AM4)</f>
        <v>-0.29696313456720153</v>
      </c>
      <c r="AO139" s="179"/>
      <c r="AP139" s="178">
        <f t="shared" si="134"/>
        <v>0.85829271515904959</v>
      </c>
      <c r="AQ139" s="180">
        <f>+AQ137-AQ138</f>
        <v>-11863.532374080323</v>
      </c>
      <c r="AR139" s="178">
        <f>IF(AND(AQ4=0,AQ139&lt;=0), "",AQ139/AQ4)</f>
        <v>-0.17515709018515169</v>
      </c>
      <c r="AS139" s="179"/>
      <c r="AT139" s="181">
        <f>+AT137-AT138</f>
        <v>0</v>
      </c>
      <c r="AU139" s="178" t="str">
        <f>IF(AND(AT4=0,AT139&lt;=0), "",AT139/AT4)</f>
        <v/>
      </c>
      <c r="AV139" s="179" t="e">
        <f t="shared" si="101"/>
        <v>#DIV/0!</v>
      </c>
      <c r="AW139" s="181">
        <f>+AW137-AW138</f>
        <v>-1977.2553956800543</v>
      </c>
      <c r="AX139" s="178">
        <f>IF(AND(AW4=0,AW139&lt;=0), "",AW139/AW4)</f>
        <v>-0.17515709018515171</v>
      </c>
      <c r="AY139" s="179"/>
      <c r="AZ139" s="181">
        <f>+AZ137-AZ138</f>
        <v>0</v>
      </c>
      <c r="BA139" s="178" t="str">
        <f>IF(AND(AZ4=0,AZ139&lt;=0), "",AZ139/AZ4)</f>
        <v/>
      </c>
      <c r="BB139" s="179" t="e">
        <f t="shared" si="102"/>
        <v>#DIV/0!</v>
      </c>
      <c r="BC139" s="181">
        <f>+BC137-BC138</f>
        <v>0</v>
      </c>
      <c r="BD139" s="178" t="str">
        <f>IF(AND(BC4=0,BC139&lt;=0), "",BC139/BC4)</f>
        <v/>
      </c>
      <c r="BE139" s="179"/>
      <c r="BF139" s="178">
        <f t="shared" si="103"/>
        <v>1</v>
      </c>
      <c r="BG139" s="180">
        <f>+BG137-BG138</f>
        <v>-11863.532374080323</v>
      </c>
      <c r="BH139" s="178">
        <f>IF(AND(BG4=0,BG139&lt;=0), "",BG139/BG4)</f>
        <v>-0.17515709018515169</v>
      </c>
      <c r="BI139" s="179"/>
      <c r="BJ139" s="181">
        <f>+BJ137-BJ138</f>
        <v>0</v>
      </c>
      <c r="BK139" s="178" t="str">
        <f>IF(AND(BJ4=0,BJ139&lt;=0), "",BJ139/BJ4)</f>
        <v/>
      </c>
      <c r="BL139" s="179"/>
      <c r="BM139" s="178" t="str">
        <f t="shared" si="135"/>
        <v/>
      </c>
      <c r="BN139" s="180">
        <f>+BN137-BN138</f>
        <v>-11863.532374080323</v>
      </c>
      <c r="BO139" s="178">
        <f>IF(AND(BN4=0,BN139&lt;=0), "",BN139/BN4)</f>
        <v>-0.17515709018515169</v>
      </c>
      <c r="BP139" s="179"/>
      <c r="BQ139" s="181">
        <f>+BQ137-BQ138</f>
        <v>0</v>
      </c>
      <c r="BR139" s="178" t="str">
        <f>IF(AND(BQ4=0,BQ139&lt;=0), "",BQ139/BQ4)</f>
        <v/>
      </c>
      <c r="BS139" s="179"/>
      <c r="BT139" s="178" t="str">
        <f t="shared" si="136"/>
        <v/>
      </c>
      <c r="BU139" s="180">
        <f>+BU137-BU138</f>
        <v>-11863.532374080323</v>
      </c>
      <c r="BV139" s="178">
        <f>IF(AND(BU4=0,BU139&lt;=0), "",BU139/BU4)</f>
        <v>-0.17515709018515169</v>
      </c>
      <c r="BW139" s="179"/>
      <c r="BX139" s="181">
        <f>+BX137-BX138</f>
        <v>0</v>
      </c>
      <c r="BY139" s="178" t="str">
        <f>IF(AND(BX4=0,BX139&lt;=0), "",BX139/BX4)</f>
        <v/>
      </c>
      <c r="BZ139" s="179" t="e">
        <f t="shared" si="137"/>
        <v>#DIV/0!</v>
      </c>
      <c r="CA139" s="181">
        <f>+CA137-CA138</f>
        <v>0</v>
      </c>
      <c r="CB139" s="178" t="str">
        <f>IF(AND(CA4=0,CA139&lt;=0), "",CA139/CA4)</f>
        <v/>
      </c>
      <c r="CC139" s="179"/>
      <c r="CD139" s="178" t="str">
        <f t="shared" si="104"/>
        <v/>
      </c>
      <c r="CE139" s="180">
        <f>+CE137-CE138</f>
        <v>-11863.532374080323</v>
      </c>
      <c r="CF139" s="178">
        <f>IF(AND(CE4=0,CE139&lt;=0), "",CE139/CE4)</f>
        <v>-0.17515709018515169</v>
      </c>
      <c r="CG139" s="179"/>
      <c r="CH139" s="181">
        <f>+CH137-CH138</f>
        <v>0</v>
      </c>
      <c r="CI139" s="178" t="str">
        <f>IF(AND(CH4=0,CH139&lt;=0), "",CH139/CH4)</f>
        <v/>
      </c>
      <c r="CJ139" s="179"/>
      <c r="CK139" s="178" t="str">
        <f t="shared" si="138"/>
        <v/>
      </c>
      <c r="CL139" s="180">
        <f>+CL137-CL138</f>
        <v>-11863.532374080323</v>
      </c>
      <c r="CM139" s="178">
        <f>IF(AND(CL4=0,CL139&lt;=0), "",CL139/CL4)</f>
        <v>-0.17515709018515169</v>
      </c>
      <c r="CN139" s="179"/>
      <c r="CO139" s="181">
        <f>+CO137-CO138</f>
        <v>0</v>
      </c>
      <c r="CP139" s="178" t="str">
        <f>IF(AND(CO4=0,CO139&lt;=0), "",CO139/CO4)</f>
        <v/>
      </c>
      <c r="CQ139" s="179"/>
      <c r="CR139" s="178" t="str">
        <f t="shared" si="139"/>
        <v/>
      </c>
      <c r="CS139" s="180">
        <f>+CS137-CS138</f>
        <v>-11863.532374080323</v>
      </c>
      <c r="CT139" s="178">
        <f>IF(AND(CS4=0,CS139&lt;=0), "",CS139/CS4)</f>
        <v>-0.17515709018515169</v>
      </c>
      <c r="CU139" s="179"/>
      <c r="CV139" s="181">
        <f>+CV137-CV138</f>
        <v>0</v>
      </c>
      <c r="CW139" s="178" t="str">
        <f>IF(AND(CV4=0,CV139&lt;=0), "",CV139/CV4)</f>
        <v/>
      </c>
      <c r="CX139" s="179" t="e">
        <f t="shared" si="140"/>
        <v>#DIV/0!</v>
      </c>
      <c r="CY139" s="182"/>
      <c r="CZ139" s="182"/>
      <c r="DA139" s="182"/>
      <c r="DB139" s="182"/>
      <c r="DC139" s="182"/>
      <c r="DD139" s="182"/>
      <c r="DE139" s="182"/>
      <c r="DF139" s="182"/>
      <c r="DG139" s="182"/>
      <c r="DH139" s="182"/>
      <c r="DI139" s="182"/>
      <c r="DJ139" s="182"/>
      <c r="DK139" s="182"/>
      <c r="DL139" s="182"/>
      <c r="DM139" s="182"/>
      <c r="DN139" s="182"/>
      <c r="DO139" s="182"/>
      <c r="DP139" s="182"/>
      <c r="DQ139" s="182"/>
      <c r="DR139" s="182"/>
      <c r="DS139" s="182"/>
      <c r="DT139" s="182"/>
      <c r="DU139" s="182"/>
      <c r="DV139" s="182"/>
      <c r="DW139" s="182"/>
      <c r="DX139" s="182"/>
      <c r="DY139" s="182"/>
      <c r="DZ139" s="182"/>
      <c r="EA139" s="182"/>
      <c r="EB139" s="182"/>
      <c r="EC139" s="182"/>
      <c r="ED139" s="182"/>
      <c r="EE139" s="182"/>
      <c r="EF139" s="182"/>
      <c r="EG139" s="182"/>
      <c r="EH139" s="182"/>
      <c r="EI139" s="182"/>
      <c r="EJ139" s="182"/>
      <c r="EK139" s="182"/>
      <c r="EL139" s="182"/>
      <c r="EM139" s="182"/>
      <c r="EN139" s="182"/>
      <c r="EO139" s="182"/>
      <c r="EP139" s="182"/>
      <c r="EQ139" s="182"/>
      <c r="ER139" s="182"/>
      <c r="ES139" s="182"/>
      <c r="ET139" s="182"/>
      <c r="EU139" s="182"/>
      <c r="EV139" s="182"/>
      <c r="EW139" s="182"/>
      <c r="EX139" s="182"/>
      <c r="EY139" s="182"/>
      <c r="EZ139" s="182"/>
      <c r="FA139" s="182"/>
      <c r="FB139" s="182"/>
      <c r="FC139" s="182"/>
      <c r="FD139" s="182"/>
      <c r="FE139" s="182"/>
      <c r="FF139" s="182"/>
      <c r="FG139" s="182"/>
      <c r="FH139" s="182"/>
      <c r="FI139" s="182"/>
      <c r="FJ139" s="182"/>
      <c r="FK139" s="182"/>
      <c r="FL139" s="182"/>
      <c r="FM139" s="182"/>
      <c r="FN139" s="182"/>
      <c r="FO139" s="182"/>
      <c r="FP139" s="182"/>
      <c r="FQ139" s="182"/>
      <c r="FR139" s="182"/>
      <c r="FS139" s="182"/>
      <c r="FT139" s="182"/>
      <c r="FU139" s="182"/>
      <c r="FV139" s="182"/>
      <c r="FW139" s="182"/>
      <c r="FX139" s="182"/>
      <c r="FY139" s="182"/>
      <c r="FZ139" s="182"/>
      <c r="GA139" s="182"/>
      <c r="GB139" s="182"/>
      <c r="GC139" s="182"/>
      <c r="GD139" s="182"/>
      <c r="GE139" s="182"/>
      <c r="GF139" s="182"/>
      <c r="GG139" s="182"/>
      <c r="GH139" s="182"/>
      <c r="GI139" s="182"/>
      <c r="GJ139" s="182"/>
      <c r="GK139" s="182"/>
      <c r="GL139" s="182"/>
      <c r="GM139" s="182"/>
      <c r="GN139" s="182"/>
      <c r="GO139" s="182"/>
      <c r="GP139" s="182"/>
      <c r="GQ139" s="182"/>
      <c r="GR139" s="182"/>
      <c r="GS139" s="182"/>
      <c r="GT139" s="182"/>
      <c r="GU139" s="182"/>
      <c r="GV139" s="182"/>
      <c r="GW139" s="182"/>
      <c r="GX139" s="182"/>
      <c r="GY139" s="182"/>
      <c r="GZ139" s="182"/>
      <c r="HA139" s="182"/>
      <c r="HB139" s="182"/>
      <c r="HC139" s="182"/>
      <c r="HD139" s="182"/>
      <c r="HE139" s="182"/>
      <c r="HF139" s="182"/>
      <c r="HG139" s="182"/>
      <c r="HH139" s="182"/>
      <c r="HI139" s="182"/>
      <c r="HJ139" s="182"/>
      <c r="HK139" s="182"/>
    </row>
    <row r="140" spans="1:219" s="3" customFormat="1" ht="15" thickTop="1" x14ac:dyDescent="0.3">
      <c r="B140" s="12"/>
      <c r="C140" s="15"/>
      <c r="D140" s="15"/>
      <c r="E140" s="12"/>
      <c r="F140" s="15"/>
      <c r="G140" s="15"/>
      <c r="H140" s="118"/>
      <c r="I140" s="15"/>
      <c r="J140" s="15"/>
      <c r="K140" s="15"/>
      <c r="L140" s="118"/>
      <c r="M140" s="15"/>
      <c r="N140" s="15"/>
      <c r="O140" s="118"/>
      <c r="P140" s="15"/>
      <c r="Q140" s="15"/>
      <c r="R140" s="15"/>
      <c r="S140" s="118"/>
      <c r="T140" s="15"/>
      <c r="U140" s="15"/>
      <c r="V140" s="118">
        <f>+V124+V138</f>
        <v>0</v>
      </c>
      <c r="W140" s="15"/>
      <c r="X140" s="15"/>
      <c r="Y140" s="118"/>
      <c r="Z140" s="15"/>
      <c r="AA140" s="15"/>
      <c r="AB140" s="15"/>
      <c r="AC140" s="118"/>
      <c r="AD140" s="15"/>
      <c r="AE140" s="15"/>
      <c r="AF140" s="118"/>
      <c r="AG140" s="15"/>
      <c r="AH140" s="15"/>
      <c r="AI140" s="15"/>
      <c r="AJ140" s="118"/>
      <c r="AK140" s="15"/>
      <c r="AL140" s="15"/>
      <c r="AM140" s="118"/>
      <c r="AN140" s="15"/>
      <c r="AO140" s="15"/>
      <c r="AP140" s="15"/>
      <c r="AQ140" s="118">
        <f>+AQ139/6</f>
        <v>-1977.2553956800539</v>
      </c>
      <c r="AR140" s="15"/>
      <c r="AS140" s="15"/>
      <c r="AT140" s="118"/>
      <c r="AU140" s="15"/>
      <c r="AV140" s="15"/>
      <c r="AW140" s="118"/>
      <c r="AX140" s="15"/>
      <c r="AY140" s="15"/>
      <c r="AZ140" s="118"/>
      <c r="BA140" s="15"/>
      <c r="BB140" s="15"/>
      <c r="BC140" s="118"/>
      <c r="BD140" s="15"/>
      <c r="BE140" s="15"/>
      <c r="BF140" s="15"/>
      <c r="BG140" s="118">
        <f>+BG139/6</f>
        <v>-1977.2553956800539</v>
      </c>
      <c r="BH140" s="15"/>
      <c r="BI140" s="15"/>
      <c r="BJ140" s="118"/>
      <c r="BK140" s="15"/>
      <c r="BL140" s="15"/>
      <c r="BM140" s="15"/>
      <c r="BN140" s="118"/>
      <c r="BO140" s="15"/>
      <c r="BP140" s="15"/>
      <c r="BQ140" s="118"/>
      <c r="BR140" s="15"/>
      <c r="BS140" s="15"/>
      <c r="BT140" s="15"/>
      <c r="BU140" s="118"/>
      <c r="BV140" s="15"/>
      <c r="BW140" s="15"/>
      <c r="BX140" s="118"/>
      <c r="BY140" s="15"/>
      <c r="BZ140" s="15"/>
      <c r="CA140" s="118"/>
      <c r="CB140" s="15"/>
      <c r="CC140" s="15"/>
      <c r="CD140" s="15"/>
      <c r="CE140" s="118"/>
      <c r="CF140" s="15"/>
      <c r="CG140" s="15"/>
      <c r="CH140" s="118"/>
      <c r="CI140" s="15"/>
      <c r="CJ140" s="15"/>
      <c r="CK140" s="15"/>
      <c r="CL140" s="118"/>
      <c r="CM140" s="15"/>
      <c r="CN140" s="15"/>
      <c r="CO140" s="118"/>
      <c r="CP140" s="15"/>
      <c r="CQ140" s="15"/>
      <c r="CR140" s="15"/>
      <c r="CS140" s="118"/>
      <c r="CT140" s="15"/>
      <c r="CU140" s="15"/>
      <c r="CV140" s="118"/>
      <c r="CW140" s="15"/>
      <c r="CX140" s="15"/>
    </row>
    <row r="141" spans="1:219" s="3" customFormat="1" x14ac:dyDescent="0.3">
      <c r="B141" s="12"/>
      <c r="C141" s="15" t="e">
        <f>+C4-C22-C38-C116+C125-C138</f>
        <v>#VALUE!</v>
      </c>
      <c r="D141" s="15" t="e">
        <f>+D40+D41+D42+D43+D44+D45+D46+D47+D48+D49+D50+D51+D52+D53+D54+D55+D56+D57+D58+D59+D60+D61+D62+D63+D64+D65+D66+D67+D69+D70+D71+D72+D73+D74+D75+D76+D77+D78+D79+D80+D81+D82+D84+D85+D86+D87+D88+D89+D90+D92+D94+D95+D96+D97+D98+D99+D100+D101+D102+D103+D105+D106+D107+D110+D117+D118+D119+D120+D121+D122+D123</f>
        <v>#VALUE!</v>
      </c>
      <c r="E141" s="12"/>
      <c r="F141" s="15">
        <f>+F4-F22-F38-F116+F125-F138</f>
        <v>-0.63319898542774145</v>
      </c>
      <c r="G141" s="15">
        <f>+G40+G41+G42+G43+G44+G45+G46+G47+G48+G49+G50+G51+G52+G53+G54+G55+G56+G57+G58+G59+G60+G61+G62+G63+G64+G65+G66+G67+G69+G70+G71+G72+G73+G74+G75+G76+G77+G78+G79+G80+G81+G82+G84+G85+G86+G87+G88+G89+G90+G92+G94+G95+G96+G97+G98+G99+G100+G101+G102+G103+G105+G106+G107+G110+G117+G118+G119+G120+G121+G122+G123</f>
        <v>1</v>
      </c>
      <c r="H141" s="118"/>
      <c r="I141" s="15">
        <f>+I4-I22-I38-I116+I125-I138</f>
        <v>-0.13127375356133997</v>
      </c>
      <c r="J141" s="15">
        <f>+J40+J41+J42+J43+J44+J45+J46+J47+J48+J49+J50+J51+J52+J53+J54+J55+J56+J57+J58+J59+J60+J61+J62+J63+J64+J65+J66+J67+J69+J70+J71+J72+J73+J74+J75+J76+J77+J78+J79+J80+J81+J82+J84+J85+J86+J87+J88+J89+J90+J92+J94+J95+J96+J97+J98+J99+J100+J101+J102+J103+J105+J106+J107+J110+J117+J118+J119+J120+J121+J122+J123</f>
        <v>1.0000000000000002</v>
      </c>
      <c r="K141" s="15"/>
      <c r="L141" s="118"/>
      <c r="M141" s="15">
        <f>+M4-M22-M38-M116+M125-M138</f>
        <v>-0.28257521555308895</v>
      </c>
      <c r="N141" s="15">
        <f>+N40+N41+N42+N43+N44+N45+N46+N47+N48+N49+N50+N51+N52+N53+N54+N55+N56+N57+N58+N59+N60+N61+N62+N63+N64+N65+N66+N67+N69+N70+N71+N72+N73+N74+N75+N76+N77+N78+N79+N80+N81+N82+N84+N85+N86+N87+N88+N89+N90+N92+N94+N95+N96+N97+N98+N99+N100+N101+N102+N103+N105+N106+N107+N110+N117+N118+N119+N120+N121+N122+N123</f>
        <v>0.99999999999999989</v>
      </c>
      <c r="O141" s="118"/>
      <c r="P141" s="15">
        <f>+P4-P22-P38-P116+P125-P138</f>
        <v>-0.43830954046981913</v>
      </c>
      <c r="Q141" s="15">
        <f>+Q40+Q41+Q42+Q43+Q44+Q45+Q46+Q47+Q48+Q49+Q50+Q51+Q52+Q53+Q54+Q55+Q56+Q57+Q58+Q59+Q60+Q61+Q62+Q63+Q64+Q65+Q66+Q67+Q69+Q70+Q71+Q72+Q73+Q74+Q75+Q76+Q77+Q78+Q79+Q80+Q81+Q82+Q84+Q85+Q86+Q87+Q88+Q89+Q90+Q92+Q94+Q95+Q96+Q97+Q98+Q99+Q100+Q101+Q102+Q103+Q105+Q106+Q107+Q110+Q117+Q118+Q119+Q120+Q121+Q122+Q123</f>
        <v>0.99999999999999978</v>
      </c>
      <c r="R141" s="15"/>
      <c r="S141" s="118"/>
      <c r="T141" s="15">
        <f>+T4-T22-T38-T116+T125-T138</f>
        <v>-0.32597157321289905</v>
      </c>
      <c r="U141" s="15">
        <f>+U40+U41+U42+U43+U44+U45+U46+U47+U48+U49+U50+U51+U52+U53+U54+U55+U56+U57+U58+U59+U60+U61+U62+U63+U64+U65+U66+U67+U69+U70+U71+U72+U73+U74+U75+U76+U77+U78+U79+U80+U81+U82+U84+U85+U86+U87+U88+U89+U90+U92+U94+U95+U96+U97+U98+U99+U100+U101+U102+U103+U105+U106+U107+U110+U117+U118+U119+U120+U121+U122+U123</f>
        <v>1.0000000000000002</v>
      </c>
      <c r="V141" s="118"/>
      <c r="W141" s="15" t="e">
        <f>+W4-W22-W38-W116+W125-W138</f>
        <v>#VALUE!</v>
      </c>
      <c r="X141" s="15"/>
      <c r="Y141" s="118"/>
      <c r="Z141" s="15">
        <f>+Z4-Z22-Z38-Z116+Z125-Z138</f>
        <v>3.4321798881964419E-2</v>
      </c>
      <c r="AA141" s="15">
        <f>+AA40+AA41+AA42+AA43+AA44+AA45+AA46+AA47+AA48+AA49+AA50+AA51+AA52+AA53+AA54+AA55+AA56+AA57+AA58+AA59+AA60+AA61+AA62+AA63+AA64+AA65+AA66+AA67+AA69+AA70+AA71+AA72+AA73+AA74+AA75+AA76+AA77+AA78+AA79+AA80+AA81+AA82+AA84+AA85+AA86+AA87+AA88+AA89+AA90+AA92+AA94+AA95+AA96+AA97+AA98+AA99+AA100+AA101+AA102+AA103+AA105+AA106+AA107+AA110+AA117+AA118+AA119+AA120+AA121+AA122+AA123</f>
        <v>0.99999999999999989</v>
      </c>
      <c r="AB141" s="15"/>
      <c r="AC141" s="118"/>
      <c r="AD141" s="15">
        <f>+AD4-AD22-AD38-AD116+AD125-AD138</f>
        <v>-0.1552328684641745</v>
      </c>
      <c r="AE141" s="15">
        <f>+AE40+AE41+AE42+AE43+AE44+AE45+AE46+AE47+AE48+AE49+AE50+AE51+AE52+AE53+AE54+AE55+AE56+AE57+AE58+AE59+AE60+AE61+AE62+AE63+AE64+AE65+AE66+AE67+AE69+AE70+AE71+AE72+AE73+AE74+AE75+AE76+AE77+AE78+AE79+AE80+AE81+AE82+AE84+AE85+AE86+AE87+AE88+AE89+AE90+AE92+AE94+AE95+AE96+AE97+AE98+AE99+AE100+AE101+AE102+AE103+AE105+AE106+AE107+AE110+AE117+AE118+AE119+AE120+AE121+AE122+AE123</f>
        <v>0.99999999999999978</v>
      </c>
      <c r="AF141" s="118"/>
      <c r="AG141" s="15">
        <f>+AG4-AG22-AG38-AG116+AG125-AG138</f>
        <v>-0.13476517574898803</v>
      </c>
      <c r="AH141" s="15">
        <f>+AH40+AH41+AH42+AH43+AH44+AH45+AH46+AH47+AH48+AH49+AH50+AH51+AH52+AH53+AH54+AH55+AH56+AH57+AH58+AH59+AH60+AH61+AH62+AH63+AH64+AH65+AH66+AH67+AH69+AH70+AH71+AH72+AH73+AH74+AH75+AH76+AH77+AH78+AH79+AH80+AH81+AH82+AH84+AH85+AH86+AH87+AH88+AH89+AH90+AH92+AH94+AH95+AH96+AH97+AH98+AH99+AH100+AH101+AH102+AH103+AH105+AH106+AH107+AH110+AH117+AH118+AH119+AH120+AH121+AH122+AH123</f>
        <v>1</v>
      </c>
      <c r="AI141" s="15"/>
      <c r="AJ141" s="118"/>
      <c r="AK141" s="15">
        <f>+AK4-AK22-AK38-AK116+AK125-AK138</f>
        <v>-0.15027496236062013</v>
      </c>
      <c r="AL141" s="15">
        <f>+AL40+AL41+AL42+AL43+AL44+AL45+AL46+AL47+AL48+AL49+AL50+AL51+AL52+AL53+AL54+AL55+AL56+AL57+AL58+AL59+AL60+AL61+AL62+AL63+AL64+AL65+AL66+AL67+AL69+AL70+AL71+AL72+AL73+AL74+AL75+AL76+AL77+AL78+AL79+AL80+AL81+AL82+AL84+AL85+AL86+AL87+AL88+AL89+AL90+AL92+AL94+AL95+AL96+AL97+AL98+AL99+AL100+AL101+AL102+AL103+AL105+AL106+AL107+AL110+AL117+AL118+AL119+AL120+AL121+AL122+AL123</f>
        <v>1.0000000000000004</v>
      </c>
      <c r="AM141" s="118"/>
      <c r="AN141" s="15">
        <f>+AN4-AN22-AN38-AN116+AN125-AN138</f>
        <v>-0.29696313456720158</v>
      </c>
      <c r="AO141" s="15">
        <f>+AO40+AO41+AO42+AO43+AO44+AO45+AO46+AO47+AO48+AO49+AO50+AO51+AO52+AO53+AO54+AO55+AO56+AO57+AO58+AO59+AO60+AO61+AO62+AO63+AO64+AO65+AO66+AO67+AO69+AO70+AO71+AO72+AO73+AO74+AO75+AO76+AO77+AO78+AO79+AO80+AO81+AO82+AO84+AO85+AO86+AO87+AO88+AO89+AO90+AO92+AO94+AO95+AO96+AO97+AO98+AO99+AO100+AO101+AO102+AO103+AO105+AO106+AO107+AO110+AO117+AO118+AO119+AO120+AO121+AO122+AO123</f>
        <v>1.0000000000000002</v>
      </c>
      <c r="AP141" s="15"/>
      <c r="AQ141" s="118"/>
      <c r="AR141" s="15">
        <f>+AR4-AR22-AR38-AR116+AR125-AR138</f>
        <v>-0.17515709018515169</v>
      </c>
      <c r="AS141" s="15">
        <f>+AS40+AS41+AS42+AS43+AS44+AS45+AS46+AS47+AS48+AS49+AS50+AS51+AS52+AS53+AS54+AS55+AS56+AS57+AS58+AS59+AS60+AS61+AS62+AS63+AS64+AS65+AS66+AS67+AS69+AS70+AS71+AS72+AS73+AS74+AS75+AS76+AS77+AS78+AS79+AS80+AS81+AS82+AS84+AS85+AS86+AS87+AS88+AS89+AS90+AS92+AS94+AS95+AS96+AS97+AS98+AS99+AS100+AS101+AS102+AS103+AS105+AS106+AS107+AS110+AS117+AS118+AS119+AS120+AS121+AS122+AS123</f>
        <v>1</v>
      </c>
      <c r="AT141" s="118">
        <f>+AT139/6</f>
        <v>0</v>
      </c>
      <c r="AU141" s="15" t="e">
        <f>+AU4-AU22-AU38-AU116+AU125-AU138</f>
        <v>#VALUE!</v>
      </c>
      <c r="AV141" s="15"/>
      <c r="AW141" s="118"/>
      <c r="AX141" s="15">
        <f>+AX4-AX22-AX38-AX116+AX125-AX138</f>
        <v>-0.1751570901851518</v>
      </c>
      <c r="AY141" s="15">
        <f>+AY40+AY41+AY42+AY43+AY44+AY45+AY46+AY47+AY48+AY49+AY50+AY51+AY52+AY53+AY54+AY55+AY56+AY57+AY58+AY59+AY60+AY61+AY62+AY63+AY64+AY65+AY66+AY67+AY69+AY70+AY71+AY72+AY73+AY74+AY75+AY76+AY77+AY78+AY79+AY80+AY81+AY82+AY84+AY85+AY86+AY87+AY88+AY89+AY90+AY92+AY94+AY95+AY96+AY97+AY98+AY99+AY100+AY101+AY102+AY103+AY105+AY106+AY107+AY110+AY117+AY118+AY119+AY120+AY121+AY122+AY123</f>
        <v>0.99999999999999978</v>
      </c>
      <c r="AZ141" s="118">
        <f>+AA139*2</f>
        <v>0</v>
      </c>
      <c r="BA141" s="15" t="e">
        <f>+BA4-BA22-BA38-BA116+BA125-BA138</f>
        <v>#VALUE!</v>
      </c>
      <c r="BB141" s="15"/>
      <c r="BC141" s="118"/>
      <c r="BD141" s="15" t="e">
        <f>+BD4-BD22-BD38-BD116+BD125-BD138</f>
        <v>#VALUE!</v>
      </c>
      <c r="BE141" s="15" t="e">
        <f>+BE40+BE41+BE42+BE43+BE44+BE45+BE46+BE47+BE48+BE49+BE50+BE51+BE52+BE53+BE54+BE55+BE56+BE57+BE58+BE59+BE60+BE61+BE62+BE63+BE64+BE65+BE66+BE67+BE69+BE70+BE71+BE72+BE73+BE74+BE75+BE76+BE77+BE78+BE79+BE80+BE81+BE82+BE84+BE85+BE86+BE87+BE88+BE89+BE90+BE92+BE94+BE95+BE96+BE97+BE98+BE99+BE100+BE101+BE102+BE103+BE105+BE106+BE107+BE110+BE117+BE118+BE119+BE120+BE121+BE122+BE123</f>
        <v>#VALUE!</v>
      </c>
      <c r="BF141" s="15"/>
      <c r="BG141" s="118"/>
      <c r="BH141" s="15">
        <f>+BH4-BH22-BH38-BH116+BH125-BH138</f>
        <v>-0.17515709018515169</v>
      </c>
      <c r="BI141" s="15">
        <f>+BI40+BI41+BI42+BI43+BI44+BI45+BI46+BI47+BI48+BI49+BI50+BI51+BI52+BI53+BI54+BI55+BI56+BI57+BI58+BI59+BI60+BI61+BI62+BI63+BI64+BI65+BI66+BI67+BI69+BI70+BI71+BI72+BI73+BI74+BI75+BI76+BI77+BI78+BI79+BI80+BI81+BI82+BI84+BI85+BI86+BI87+BI88+BI89+BI90+BI92+BI94+BI95+BI96+BI97+BI98+BI99+BI100+BI101+BI102+BI103+BI105+BI106+BI107+BI110+BI117+BI118+BI119+BI120+BI121+BI122+BI123</f>
        <v>1</v>
      </c>
      <c r="BJ141" s="118"/>
      <c r="BK141" s="15" t="e">
        <f>+BK4-BK22-BK38-BK116+BK125-BK138</f>
        <v>#VALUE!</v>
      </c>
      <c r="BL141" s="15" t="e">
        <f>+BL40+BL41+BL42+BL43+BL44+BL45+BL46+BL47+BL48+BL49+BL50+BL51+BL52+BL53+BL54+BL55+BL56+BL57+BL58+BL59+BL60+BL61+BL62+BL63+BL64+BL65+BL66+BL67+BL69+BL70+BL71+BL72+BL73+BL74+BL75+BL76+BL77+BL78+BL79+BL80+BL81+BL82+BL84+BL85+BL86+BL87+BL88+BL89+BL90+BL92+BL94+BL95+BL96+BL97+BL98+BL99+BL100+BL101+BL102+BL103+BL105+BL106+BL107+BL110+BL117+BL118+BL119+BL120+BL121+BL122+BL123</f>
        <v>#VALUE!</v>
      </c>
      <c r="BM141" s="15"/>
      <c r="BN141" s="118"/>
      <c r="BO141" s="15">
        <f>+BO4-BO22-BO38-BO116+BO125-BO138</f>
        <v>-0.17515709018515169</v>
      </c>
      <c r="BP141" s="15">
        <f>+BP40+BP41+BP42+BP43+BP44+BP45+BP46+BP47+BP48+BP49+BP50+BP51+BP52+BP53+BP54+BP55+BP56+BP57+BP58+BP59+BP60+BP61+BP62+BP63+BP64+BP65+BP66+BP67+BP69+BP70+BP71+BP72+BP73+BP74+BP75+BP76+BP77+BP78+BP79+BP80+BP81+BP82+BP84+BP85+BP86+BP87+BP88+BP89+BP90+BP92+BP94+BP95+BP96+BP97+BP98+BP99+BP100+BP101+BP102+BP103+BP105+BP106+BP107+BP110+BP117+BP118+BP119+BP120+BP121+BP122+BP123</f>
        <v>1</v>
      </c>
      <c r="BQ141" s="118"/>
      <c r="BR141" s="15" t="e">
        <f>+BR4-BR22-BR38-BR116+BR125-BR138</f>
        <v>#VALUE!</v>
      </c>
      <c r="BS141" s="15" t="e">
        <f>+BS40+BS41+BS42+BS43+BS44+BS45+BS46+BS47+BS48+BS49+BS50+BS51+BS52+BS53+BS54+BS55+BS56+BS57+BS58+BS59+BS60+BS61+BS62+BS63+BS64+BS65+BS66+BS67+BS69+BS70+BS71+BS72+BS73+BS74+BS75+BS76+BS77+BS78+BS79+BS80+BS81+BS82+BS84+BS85+BS86+BS87+BS88+BS89+BS90+BS92+BS94+BS95+BS96+BS97+BS98+BS99+BS100+BS101+BS102+BS103+BS105+BS106+BS107+BS110+BS117+BS118+BS119+BS120+BS121+BS122+BS123</f>
        <v>#VALUE!</v>
      </c>
      <c r="BT141" s="15"/>
      <c r="BU141" s="118"/>
      <c r="BV141" s="15">
        <f>+BV4-BV22-BV38-BV116+BV125-BV138</f>
        <v>-0.17515709018515169</v>
      </c>
      <c r="BW141" s="15">
        <f>+BW40+BW41+BW42+BW43+BW44+BW45+BW46+BW47+BW48+BW49+BW50+BW51+BW52+BW53+BW54+BW55+BW56+BW57+BW58+BW59+BW60+BW61+BW62+BW63+BW64+BW65+BW66+BW67+BW69+BW70+BW71+BW72+BW73+BW74+BW75+BW76+BW77+BW78+BW79+BW80+BW81+BW82+BW84+BW85+BW86+BW87+BW88+BW89+BW90+BW92+BW94+BW95+BW96+BW97+BW98+BW99+BW100+BW101+BW102+BW103+BW105+BW106+BW107+BW110+BW117+BW118+BW119+BW120+BW121+BW122+BW123</f>
        <v>1</v>
      </c>
      <c r="BX141" s="118">
        <f>+AZ139*2</f>
        <v>0</v>
      </c>
      <c r="BY141" s="15" t="e">
        <f>+BY4-BY22-BY38-BY116+BY125-BY138</f>
        <v>#VALUE!</v>
      </c>
      <c r="BZ141" s="15"/>
      <c r="CA141" s="118"/>
      <c r="CB141" s="15" t="e">
        <f>+CB4-CB22-CB38-CB116+CB125-CB138</f>
        <v>#VALUE!</v>
      </c>
      <c r="CC141" s="15" t="e">
        <f>+CC40+CC41+CC42+CC43+CC44+CC45+CC46+CC47+CC48+CC49+CC50+CC51+CC52+CC53+CC54+CC55+CC56+CC57+CC58+CC59+CC60+CC61+CC62+CC63+CC64+CC65+CC66+CC67+CC69+CC70+CC71+CC72+CC73+CC74+CC75+CC76+CC77+CC78+CC79+CC80+CC81+CC82+CC84+CC85+CC86+CC87+CC88+CC89+CC90+CC92+CC94+CC95+CC96+CC97+CC98+CC99+CC100+CC101+CC102+CC103+CC105+CC106+CC107+CC110+CC117+CC118+CC119+CC120+CC121+CC122+CC123</f>
        <v>#VALUE!</v>
      </c>
      <c r="CD141" s="15"/>
      <c r="CE141" s="118"/>
      <c r="CF141" s="15">
        <f>+CF4-CF22-CF38-CF116+CF125-CF138</f>
        <v>-0.17515709018515169</v>
      </c>
      <c r="CG141" s="15">
        <f>+CG40+CG41+CG42+CG43+CG44+CG45+CG46+CG47+CG48+CG49+CG50+CG51+CG52+CG53+CG54+CG55+CG56+CG57+CG58+CG59+CG60+CG61+CG62+CG63+CG64+CG65+CG66+CG67+CG69+CG70+CG71+CG72+CG73+CG74+CG75+CG76+CG77+CG78+CG79+CG80+CG81+CG82+CG84+CG85+CG86+CG87+CG88+CG89+CG90+CG92+CG94+CG95+CG96+CG97+CG98+CG99+CG100+CG101+CG102+CG103+CG105+CG106+CG107+CG110+CG117+CG118+CG119+CG120+CG121+CG122+CG123</f>
        <v>1</v>
      </c>
      <c r="CH141" s="118"/>
      <c r="CI141" s="15" t="e">
        <f>+CI4-CI22-CI38-CI116+CI125-CI138</f>
        <v>#VALUE!</v>
      </c>
      <c r="CJ141" s="15" t="e">
        <f>+CJ40+CJ41+CJ42+CJ43+CJ44+CJ45+CJ46+CJ47+CJ48+CJ49+CJ50+CJ51+CJ52+CJ53+CJ54+CJ55+CJ56+CJ57+CJ58+CJ59+CJ60+CJ61+CJ62+CJ63+CJ64+CJ65+CJ66+CJ67+CJ69+CJ70+CJ71+CJ72+CJ73+CJ74+CJ75+CJ76+CJ77+CJ78+CJ79+CJ80+CJ81+CJ82+CJ84+CJ85+CJ86+CJ87+CJ88+CJ89+CJ90+CJ92+CJ94+CJ95+CJ96+CJ97+CJ98+CJ99+CJ100+CJ101+CJ102+CJ103+CJ105+CJ106+CJ107+CJ110+CJ117+CJ118+CJ119+CJ120+CJ121+CJ122+CJ123</f>
        <v>#VALUE!</v>
      </c>
      <c r="CK141" s="15"/>
      <c r="CL141" s="118"/>
      <c r="CM141" s="15">
        <f>+CM4-CM22-CM38-CM116+CM125-CM138</f>
        <v>-0.17515709018515169</v>
      </c>
      <c r="CN141" s="15">
        <f>+CN40+CN41+CN42+CN43+CN44+CN45+CN46+CN47+CN48+CN49+CN50+CN51+CN52+CN53+CN54+CN55+CN56+CN57+CN58+CN59+CN60+CN61+CN62+CN63+CN64+CN65+CN66+CN67+CN69+CN70+CN71+CN72+CN73+CN74+CN75+CN76+CN77+CN78+CN79+CN80+CN81+CN82+CN84+CN85+CN86+CN87+CN88+CN89+CN90+CN92+CN94+CN95+CN96+CN97+CN98+CN99+CN100+CN101+CN102+CN103+CN105+CN106+CN107+CN110+CN117+CN118+CN119+CN120+CN121+CN122+CN123</f>
        <v>1</v>
      </c>
      <c r="CO141" s="118"/>
      <c r="CP141" s="15" t="e">
        <f>+CP4-CP22-CP38-CP116+CP125-CP138</f>
        <v>#VALUE!</v>
      </c>
      <c r="CQ141" s="15" t="e">
        <f>+CQ40+CQ41+CQ42+CQ43+CQ44+CQ45+CQ46+CQ47+CQ48+CQ49+CQ50+CQ51+CQ52+CQ53+CQ54+CQ55+CQ56+CQ57+CQ58+CQ59+CQ60+CQ61+CQ62+CQ63+CQ64+CQ65+CQ66+CQ67+CQ69+CQ70+CQ71+CQ72+CQ73+CQ74+CQ75+CQ76+CQ77+CQ78+CQ79+CQ80+CQ81+CQ82+CQ84+CQ85+CQ86+CQ87+CQ88+CQ89+CQ90+CQ92+CQ94+CQ95+CQ96+CQ97+CQ98+CQ99+CQ100+CQ101+CQ102+CQ103+CQ105+CQ106+CQ107+CQ110+CQ117+CQ118+CQ119+CQ120+CQ121+CQ122+CQ123</f>
        <v>#VALUE!</v>
      </c>
      <c r="CR141" s="15"/>
      <c r="CS141" s="118"/>
      <c r="CT141" s="15">
        <f>+CT4-CT22-CT38-CT116+CT125-CT138</f>
        <v>-0.17515709018515169</v>
      </c>
      <c r="CU141" s="15">
        <f>+CU40+CU41+CU42+CU43+CU44+CU45+CU46+CU47+CU48+CU49+CU50+CU51+CU52+CU53+CU54+CU55+CU56+CU57+CU58+CU59+CU60+CU61+CU62+CU63+CU64+CU65+CU66+CU67+CU69+CU70+CU71+CU72+CU73+CU74+CU75+CU76+CU77+CU78+CU79+CU80+CU81+CU82+CU84+CU85+CU86+CU87+CU88+CU89+CU90+CU92+CU94+CU95+CU96+CU97+CU98+CU99+CU100+CU101+CU102+CU103+CU105+CU106+CU107+CU110+CU117+CU118+CU119+CU120+CU121+CU122+CU123</f>
        <v>1</v>
      </c>
      <c r="CV141" s="118">
        <f>+AZ139*12</f>
        <v>0</v>
      </c>
      <c r="CW141" s="15" t="e">
        <f>+CW4-CW22-CW38-CW116+CW125-CW138</f>
        <v>#VALUE!</v>
      </c>
      <c r="CX141" s="15"/>
    </row>
    <row r="142" spans="1:219" s="3" customFormat="1" x14ac:dyDescent="0.3">
      <c r="B142" s="12"/>
      <c r="C142" s="15" t="e">
        <f>+C4-C22-C124+C125-C138</f>
        <v>#VALUE!</v>
      </c>
      <c r="D142" s="15"/>
      <c r="E142" s="12"/>
      <c r="F142" s="15">
        <f>+F4-F22-F124+F125-F138</f>
        <v>-0.63319898542774145</v>
      </c>
      <c r="G142" s="15"/>
      <c r="H142" s="118"/>
      <c r="I142" s="15">
        <f>+I4-I22-I124+I125-I138</f>
        <v>-0.13127375356134</v>
      </c>
      <c r="J142" s="15"/>
      <c r="K142" s="15"/>
      <c r="L142" s="118"/>
      <c r="M142" s="15">
        <f>+M4-M22-M124+M125-M138</f>
        <v>-0.28257521555308895</v>
      </c>
      <c r="N142" s="15"/>
      <c r="O142" s="118"/>
      <c r="P142" s="15">
        <f>+P4-P22-P124+P125-P138</f>
        <v>-0.43830954046981907</v>
      </c>
      <c r="Q142" s="15"/>
      <c r="R142" s="15"/>
      <c r="S142" s="118"/>
      <c r="T142" s="15">
        <f>+T4-T22-T124+T125-T138</f>
        <v>-0.32597157321289905</v>
      </c>
      <c r="U142" s="15"/>
      <c r="V142" s="118"/>
      <c r="W142" s="15" t="e">
        <f>+W4-W22-W124+W125-W138</f>
        <v>#VALUE!</v>
      </c>
      <c r="X142" s="15"/>
      <c r="Y142" s="118"/>
      <c r="Z142" s="15">
        <f>+Z4-Z22-Z124+Z125-Z138</f>
        <v>3.4321798881964363E-2</v>
      </c>
      <c r="AA142" s="15"/>
      <c r="AB142" s="15"/>
      <c r="AC142" s="118"/>
      <c r="AD142" s="15">
        <f>+AD4-AD22-AD124+AD125-AD138</f>
        <v>-0.15523286846417453</v>
      </c>
      <c r="AE142" s="15"/>
      <c r="AF142" s="118"/>
      <c r="AG142" s="15">
        <f>+AG4-AG22-AG124+AG125-AG138</f>
        <v>-0.13476517574898803</v>
      </c>
      <c r="AH142" s="15"/>
      <c r="AI142" s="15"/>
      <c r="AJ142" s="118"/>
      <c r="AK142" s="15">
        <f>+AK4-AK22-AK124+AK125-AK138</f>
        <v>-0.15027496236062016</v>
      </c>
      <c r="AL142" s="15"/>
      <c r="AM142" s="118"/>
      <c r="AN142" s="15">
        <f>+AN4-AN22-AN124+AN125-AN138</f>
        <v>-0.29696313456720147</v>
      </c>
      <c r="AO142" s="15"/>
      <c r="AP142" s="15"/>
      <c r="AQ142" s="118"/>
      <c r="AR142" s="15">
        <f>+AR4-AR22-AR124+AR125-AR138</f>
        <v>-0.17515709018515171</v>
      </c>
      <c r="AS142" s="15"/>
      <c r="AT142" s="118"/>
      <c r="AU142" s="15" t="e">
        <f>+AU4-AU22-AU124+AU125-AU138</f>
        <v>#VALUE!</v>
      </c>
      <c r="AV142" s="15"/>
      <c r="AW142" s="118"/>
      <c r="AX142" s="15">
        <f>+AX4-AX22-AX124+AX125-AX138</f>
        <v>-0.17515709018515177</v>
      </c>
      <c r="AY142" s="15"/>
      <c r="AZ142" s="118"/>
      <c r="BA142" s="15" t="e">
        <f>+BA4-BA22-BA124+BA125-BA138</f>
        <v>#VALUE!</v>
      </c>
      <c r="BB142" s="15"/>
      <c r="BC142" s="118"/>
      <c r="BD142" s="15" t="e">
        <f>+BD4-BD22-BD124+BD125-BD138</f>
        <v>#VALUE!</v>
      </c>
      <c r="BE142" s="15"/>
      <c r="BF142" s="15"/>
      <c r="BG142" s="118"/>
      <c r="BH142" s="15">
        <f>+BH4-BH22-BH124+BH125-BH138</f>
        <v>-0.17515709018515171</v>
      </c>
      <c r="BI142" s="15"/>
      <c r="BJ142" s="118"/>
      <c r="BK142" s="15" t="e">
        <f>+BK4-BK22-BK124+BK125-BK138</f>
        <v>#VALUE!</v>
      </c>
      <c r="BL142" s="15"/>
      <c r="BM142" s="15"/>
      <c r="BN142" s="118"/>
      <c r="BO142" s="15">
        <f>+BO4-BO22-BO124+BO125-BO138</f>
        <v>-0.17515709018515171</v>
      </c>
      <c r="BP142" s="15"/>
      <c r="BQ142" s="118"/>
      <c r="BR142" s="15" t="e">
        <f>+BR4-BR22-BR124+BR125-BR138</f>
        <v>#VALUE!</v>
      </c>
      <c r="BS142" s="15"/>
      <c r="BT142" s="15"/>
      <c r="BU142" s="118"/>
      <c r="BV142" s="15">
        <f>+BV4-BV22-BV124+BV125-BV138</f>
        <v>-0.17515709018515171</v>
      </c>
      <c r="BW142" s="15"/>
      <c r="BX142" s="118"/>
      <c r="BY142" s="15" t="e">
        <f>+BY4-BY22-BY124+BY125-BY138</f>
        <v>#VALUE!</v>
      </c>
      <c r="BZ142" s="15"/>
      <c r="CA142" s="118"/>
      <c r="CB142" s="15" t="e">
        <f>+CB4-CB22-CB124+CB125-CB138</f>
        <v>#VALUE!</v>
      </c>
      <c r="CC142" s="15"/>
      <c r="CD142" s="15"/>
      <c r="CE142" s="118"/>
      <c r="CF142" s="15">
        <f>+CF4-CF22-CF124+CF125-CF138</f>
        <v>-0.17515709018515171</v>
      </c>
      <c r="CG142" s="15"/>
      <c r="CH142" s="118"/>
      <c r="CI142" s="15" t="e">
        <f>+CI4-CI22-CI124+CI125-CI138</f>
        <v>#VALUE!</v>
      </c>
      <c r="CJ142" s="15"/>
      <c r="CK142" s="15"/>
      <c r="CL142" s="118"/>
      <c r="CM142" s="15">
        <f>+CM4-CM22-CM124+CM125-CM138</f>
        <v>-0.17515709018515171</v>
      </c>
      <c r="CN142" s="15"/>
      <c r="CO142" s="118"/>
      <c r="CP142" s="15" t="e">
        <f>+CP4-CP22-CP124+CP125-CP138</f>
        <v>#VALUE!</v>
      </c>
      <c r="CQ142" s="15"/>
      <c r="CR142" s="15"/>
      <c r="CS142" s="118"/>
      <c r="CT142" s="15">
        <f>+CT4-CT22-CT124+CT125-CT138</f>
        <v>-0.17515709018515171</v>
      </c>
      <c r="CU142" s="15"/>
      <c r="CV142" s="118"/>
      <c r="CW142" s="15" t="e">
        <f>+CW4-CW22-CW124+CW125-CW138</f>
        <v>#VALUE!</v>
      </c>
      <c r="CX142" s="15"/>
    </row>
    <row r="143" spans="1:219" s="3" customFormat="1" x14ac:dyDescent="0.3">
      <c r="B143" s="12"/>
      <c r="C143" s="15"/>
      <c r="D143" s="15"/>
      <c r="E143" s="12"/>
      <c r="F143" s="15"/>
      <c r="G143" s="15"/>
      <c r="H143" s="118"/>
      <c r="I143" s="15"/>
      <c r="J143" s="15"/>
      <c r="K143" s="15"/>
      <c r="L143" s="118"/>
      <c r="M143" s="15"/>
      <c r="N143" s="15"/>
      <c r="O143" s="118"/>
      <c r="P143" s="15"/>
      <c r="Q143" s="15"/>
      <c r="R143" s="15"/>
      <c r="S143" s="118"/>
      <c r="T143" s="15"/>
      <c r="U143" s="15"/>
      <c r="V143" s="118"/>
      <c r="W143" s="15"/>
      <c r="X143" s="15"/>
      <c r="Y143" s="118"/>
      <c r="Z143" s="15"/>
      <c r="AA143" s="15"/>
      <c r="AB143" s="15"/>
      <c r="AC143" s="118"/>
      <c r="AD143" s="15"/>
      <c r="AE143" s="15"/>
      <c r="AF143" s="118"/>
      <c r="AG143" s="15"/>
      <c r="AH143" s="15"/>
      <c r="AI143" s="15"/>
      <c r="AJ143" s="118"/>
      <c r="AK143" s="15"/>
      <c r="AL143" s="15"/>
      <c r="AM143" s="118"/>
      <c r="AN143" s="15"/>
      <c r="AO143" s="15"/>
      <c r="AP143" s="15"/>
      <c r="AQ143" s="118"/>
      <c r="AR143" s="15"/>
      <c r="AS143" s="15"/>
      <c r="AT143" s="118"/>
      <c r="AU143" s="15"/>
      <c r="AV143" s="15"/>
      <c r="AW143" s="118"/>
      <c r="AX143" s="15"/>
      <c r="AY143" s="15"/>
      <c r="AZ143" s="118"/>
      <c r="BA143" s="15"/>
      <c r="BB143" s="15"/>
      <c r="BC143" s="118"/>
      <c r="BD143" s="15"/>
      <c r="BE143" s="15"/>
      <c r="BF143" s="15"/>
      <c r="BG143" s="118"/>
      <c r="BH143" s="15"/>
      <c r="BI143" s="15"/>
      <c r="BJ143" s="118"/>
      <c r="BK143" s="15"/>
      <c r="BL143" s="15"/>
      <c r="BM143" s="15"/>
      <c r="BN143" s="118"/>
      <c r="BO143" s="15"/>
      <c r="BP143" s="15"/>
      <c r="BQ143" s="118"/>
      <c r="BR143" s="15"/>
      <c r="BS143" s="15"/>
      <c r="BT143" s="15"/>
      <c r="BU143" s="118"/>
      <c r="BV143" s="15"/>
      <c r="BW143" s="15"/>
      <c r="BX143" s="118"/>
      <c r="BY143" s="15"/>
      <c r="BZ143" s="15"/>
      <c r="CA143" s="118"/>
      <c r="CB143" s="15"/>
      <c r="CC143" s="15"/>
      <c r="CD143" s="15"/>
      <c r="CE143" s="118"/>
      <c r="CF143" s="15"/>
      <c r="CG143" s="15"/>
      <c r="CH143" s="118"/>
      <c r="CI143" s="15"/>
      <c r="CJ143" s="15"/>
      <c r="CK143" s="15"/>
      <c r="CL143" s="118"/>
      <c r="CM143" s="15"/>
      <c r="CN143" s="15"/>
      <c r="CO143" s="118"/>
      <c r="CP143" s="15"/>
      <c r="CQ143" s="15"/>
      <c r="CR143" s="15"/>
      <c r="CS143" s="118"/>
      <c r="CT143" s="15"/>
      <c r="CU143" s="15"/>
      <c r="CV143" s="118"/>
      <c r="CW143" s="15"/>
      <c r="CX143" s="15"/>
    </row>
    <row r="144" spans="1:219" s="3" customFormat="1" x14ac:dyDescent="0.3">
      <c r="B144" s="12"/>
      <c r="C144" s="15"/>
      <c r="D144" s="15"/>
      <c r="E144" s="12"/>
      <c r="F144" s="15"/>
      <c r="G144" s="15"/>
      <c r="H144" s="118"/>
      <c r="I144" s="15"/>
      <c r="J144" s="15"/>
      <c r="K144" s="15"/>
      <c r="L144" s="118"/>
      <c r="M144" s="15"/>
      <c r="N144" s="15"/>
      <c r="O144" s="118"/>
      <c r="P144" s="15"/>
      <c r="Q144" s="15"/>
      <c r="R144" s="15"/>
      <c r="S144" s="118"/>
      <c r="T144" s="15"/>
      <c r="U144" s="15"/>
      <c r="V144" s="118"/>
      <c r="W144" s="15"/>
      <c r="X144" s="15"/>
      <c r="Y144" s="118"/>
      <c r="Z144" s="15"/>
      <c r="AA144" s="15"/>
      <c r="AB144" s="15"/>
      <c r="AC144" s="118"/>
      <c r="AD144" s="15"/>
      <c r="AE144" s="15"/>
      <c r="AF144" s="118"/>
      <c r="AG144" s="15"/>
      <c r="AH144" s="15"/>
      <c r="AI144" s="15"/>
      <c r="AJ144" s="118"/>
      <c r="AK144" s="15"/>
      <c r="AL144" s="15"/>
      <c r="AM144" s="118"/>
      <c r="AN144" s="15"/>
      <c r="AO144" s="15"/>
      <c r="AP144" s="15"/>
      <c r="AQ144" s="118"/>
      <c r="AR144" s="15"/>
      <c r="AS144" s="15"/>
      <c r="AT144" s="118"/>
      <c r="AU144" s="15"/>
      <c r="AV144" s="15"/>
      <c r="AW144" s="118"/>
      <c r="AX144" s="15"/>
      <c r="AY144" s="15"/>
      <c r="AZ144" s="118"/>
      <c r="BA144" s="15"/>
      <c r="BB144" s="15"/>
      <c r="BC144" s="118"/>
      <c r="BD144" s="15"/>
      <c r="BE144" s="15"/>
      <c r="BF144" s="15"/>
      <c r="BG144" s="118"/>
      <c r="BH144" s="15"/>
      <c r="BI144" s="15"/>
      <c r="BJ144" s="118"/>
      <c r="BK144" s="15"/>
      <c r="BL144" s="15"/>
      <c r="BM144" s="15"/>
      <c r="BN144" s="118"/>
      <c r="BO144" s="15"/>
      <c r="BP144" s="15"/>
      <c r="BQ144" s="118"/>
      <c r="BR144" s="15"/>
      <c r="BS144" s="15"/>
      <c r="BT144" s="15"/>
      <c r="BU144" s="118"/>
      <c r="BV144" s="15"/>
      <c r="BW144" s="15"/>
      <c r="BX144" s="118"/>
      <c r="BY144" s="15"/>
      <c r="BZ144" s="15"/>
      <c r="CA144" s="118"/>
      <c r="CB144" s="15"/>
      <c r="CC144" s="15"/>
      <c r="CD144" s="15"/>
      <c r="CE144" s="118"/>
      <c r="CF144" s="15"/>
      <c r="CG144" s="15"/>
      <c r="CH144" s="118"/>
      <c r="CI144" s="15"/>
      <c r="CJ144" s="15"/>
      <c r="CK144" s="15"/>
      <c r="CL144" s="118"/>
      <c r="CM144" s="15"/>
      <c r="CN144" s="15"/>
      <c r="CO144" s="118"/>
      <c r="CP144" s="15"/>
      <c r="CQ144" s="15"/>
      <c r="CR144" s="15"/>
      <c r="CS144" s="118"/>
      <c r="CT144" s="15"/>
      <c r="CU144" s="15"/>
      <c r="CV144" s="118"/>
      <c r="CW144" s="15"/>
      <c r="CX144" s="15"/>
    </row>
    <row r="145" spans="2:102" s="3" customFormat="1" x14ac:dyDescent="0.3">
      <c r="B145" s="12"/>
      <c r="C145" s="15"/>
      <c r="D145" s="15"/>
      <c r="E145" s="12"/>
      <c r="F145" s="90"/>
      <c r="G145" s="90"/>
      <c r="H145" s="118"/>
      <c r="I145" s="15"/>
      <c r="J145" s="15"/>
      <c r="K145" s="15"/>
      <c r="L145" s="118"/>
      <c r="M145" s="15"/>
      <c r="N145" s="15"/>
      <c r="O145" s="118"/>
      <c r="P145" s="15"/>
      <c r="Q145" s="15"/>
      <c r="R145" s="15"/>
      <c r="S145" s="118"/>
      <c r="T145" s="15"/>
      <c r="U145" s="15"/>
      <c r="V145" s="118"/>
      <c r="W145" s="15"/>
      <c r="X145" s="15"/>
      <c r="Y145" s="118"/>
      <c r="Z145" s="15"/>
      <c r="AA145" s="15"/>
      <c r="AB145" s="15"/>
      <c r="AC145" s="118"/>
      <c r="AD145" s="15"/>
      <c r="AE145" s="15"/>
      <c r="AF145" s="118"/>
      <c r="AG145" s="15"/>
      <c r="AH145" s="15"/>
      <c r="AI145" s="15"/>
      <c r="AJ145" s="118"/>
      <c r="AK145" s="15"/>
      <c r="AL145" s="15"/>
      <c r="AM145" s="118"/>
      <c r="AN145" s="15"/>
      <c r="AO145" s="15"/>
      <c r="AP145" s="15"/>
      <c r="AQ145" s="118"/>
      <c r="AR145" s="15"/>
      <c r="AS145" s="15"/>
      <c r="AT145" s="118"/>
      <c r="AU145" s="15"/>
      <c r="AV145" s="15"/>
      <c r="AW145" s="118"/>
      <c r="AX145" s="15"/>
      <c r="AY145" s="15"/>
      <c r="AZ145" s="118"/>
      <c r="BA145" s="15"/>
      <c r="BB145" s="15"/>
      <c r="BC145" s="118"/>
      <c r="BD145" s="15"/>
      <c r="BE145" s="15"/>
      <c r="BF145" s="15"/>
      <c r="BG145" s="118"/>
      <c r="BH145" s="15"/>
      <c r="BI145" s="15"/>
      <c r="BJ145" s="118"/>
      <c r="BK145" s="15"/>
      <c r="BL145" s="15"/>
      <c r="BM145" s="15"/>
      <c r="BN145" s="118"/>
      <c r="BO145" s="15"/>
      <c r="BP145" s="15"/>
      <c r="BQ145" s="118"/>
      <c r="BR145" s="15"/>
      <c r="BS145" s="15"/>
      <c r="BT145" s="15"/>
      <c r="BU145" s="118"/>
      <c r="BV145" s="15"/>
      <c r="BW145" s="15"/>
      <c r="BX145" s="118"/>
      <c r="BY145" s="15"/>
      <c r="BZ145" s="15"/>
      <c r="CA145" s="118"/>
      <c r="CB145" s="15"/>
      <c r="CC145" s="15"/>
      <c r="CD145" s="15"/>
      <c r="CE145" s="118"/>
      <c r="CF145" s="15"/>
      <c r="CG145" s="15"/>
      <c r="CH145" s="118"/>
      <c r="CI145" s="15"/>
      <c r="CJ145" s="15"/>
      <c r="CK145" s="15"/>
      <c r="CL145" s="118"/>
      <c r="CM145" s="15"/>
      <c r="CN145" s="15"/>
      <c r="CO145" s="118"/>
      <c r="CP145" s="15"/>
      <c r="CQ145" s="15"/>
      <c r="CR145" s="15"/>
      <c r="CS145" s="118"/>
      <c r="CT145" s="15"/>
      <c r="CU145" s="15"/>
      <c r="CV145" s="118"/>
      <c r="CW145" s="15"/>
      <c r="CX145" s="15"/>
    </row>
    <row r="146" spans="2:102" s="3" customFormat="1" x14ac:dyDescent="0.3">
      <c r="B146" s="12"/>
      <c r="C146" s="15"/>
      <c r="D146" s="15"/>
      <c r="E146" s="12"/>
      <c r="F146" s="15"/>
      <c r="G146" s="15"/>
      <c r="H146" s="118"/>
      <c r="I146" s="15"/>
      <c r="J146" s="15"/>
      <c r="K146" s="99"/>
      <c r="L146" s="118"/>
      <c r="M146" s="15"/>
      <c r="N146" s="15"/>
      <c r="O146" s="118"/>
      <c r="P146" s="15"/>
      <c r="Q146" s="15"/>
      <c r="R146" s="15"/>
      <c r="S146" s="118"/>
      <c r="T146" s="15"/>
      <c r="U146" s="15"/>
      <c r="V146" s="118"/>
      <c r="W146" s="15"/>
      <c r="X146" s="15"/>
      <c r="Y146" s="118"/>
      <c r="Z146" s="15"/>
      <c r="AA146" s="15"/>
      <c r="AB146" s="15"/>
      <c r="AC146" s="118"/>
      <c r="AD146" s="15"/>
      <c r="AE146" s="15"/>
      <c r="AF146" s="118"/>
      <c r="AG146" s="15"/>
      <c r="AH146" s="15"/>
      <c r="AI146" s="15"/>
      <c r="AJ146" s="118"/>
      <c r="AK146" s="15"/>
      <c r="AL146" s="15"/>
      <c r="AM146" s="118"/>
      <c r="AN146" s="15"/>
      <c r="AO146" s="15"/>
      <c r="AP146" s="15"/>
      <c r="AQ146" s="118"/>
      <c r="AR146" s="15"/>
      <c r="AS146" s="15"/>
      <c r="AT146" s="118"/>
      <c r="AU146" s="15"/>
      <c r="AV146" s="15"/>
      <c r="AW146" s="118"/>
      <c r="AX146" s="15"/>
      <c r="AY146" s="15"/>
      <c r="AZ146" s="118"/>
      <c r="BA146" s="15"/>
      <c r="BB146" s="15"/>
      <c r="BC146" s="118"/>
      <c r="BD146" s="15"/>
      <c r="BE146" s="15"/>
      <c r="BF146" s="15"/>
      <c r="BG146" s="118"/>
      <c r="BH146" s="15"/>
      <c r="BI146" s="15"/>
      <c r="BJ146" s="118"/>
      <c r="BK146" s="15"/>
      <c r="BL146" s="15"/>
      <c r="BM146" s="15"/>
      <c r="BN146" s="118"/>
      <c r="BO146" s="15"/>
      <c r="BP146" s="15"/>
      <c r="BQ146" s="118"/>
      <c r="BR146" s="15"/>
      <c r="BS146" s="15"/>
      <c r="BT146" s="15"/>
      <c r="BU146" s="118"/>
      <c r="BV146" s="15"/>
      <c r="BW146" s="15"/>
      <c r="BX146" s="118"/>
      <c r="BY146" s="15"/>
      <c r="BZ146" s="15"/>
      <c r="CA146" s="118"/>
      <c r="CB146" s="15"/>
      <c r="CC146" s="15"/>
      <c r="CD146" s="15"/>
      <c r="CE146" s="118"/>
      <c r="CF146" s="15"/>
      <c r="CG146" s="15"/>
      <c r="CH146" s="118"/>
      <c r="CI146" s="15"/>
      <c r="CJ146" s="15"/>
      <c r="CK146" s="15"/>
      <c r="CL146" s="118"/>
      <c r="CM146" s="15"/>
      <c r="CN146" s="15"/>
      <c r="CO146" s="118"/>
      <c r="CP146" s="15"/>
      <c r="CQ146" s="15"/>
      <c r="CR146" s="15"/>
      <c r="CS146" s="118"/>
      <c r="CT146" s="15"/>
      <c r="CU146" s="15"/>
      <c r="CV146" s="118"/>
      <c r="CW146" s="15"/>
      <c r="CX146" s="15"/>
    </row>
    <row r="147" spans="2:102" s="3" customFormat="1" x14ac:dyDescent="0.3">
      <c r="B147" s="12"/>
      <c r="C147" s="15"/>
      <c r="D147" s="15"/>
      <c r="E147" s="12"/>
      <c r="F147" s="15"/>
      <c r="G147" s="15"/>
      <c r="H147" s="118"/>
      <c r="I147" s="15"/>
      <c r="J147" s="15"/>
      <c r="K147" s="15"/>
      <c r="L147" s="118"/>
      <c r="M147" s="15"/>
      <c r="N147" s="15"/>
      <c r="O147" s="118"/>
      <c r="P147" s="15"/>
      <c r="Q147" s="15"/>
      <c r="R147" s="15"/>
      <c r="S147" s="118"/>
      <c r="T147" s="15"/>
      <c r="U147" s="15"/>
      <c r="V147" s="118"/>
      <c r="W147" s="15"/>
      <c r="X147" s="15"/>
      <c r="Y147" s="118"/>
      <c r="Z147" s="15"/>
      <c r="AA147" s="15"/>
      <c r="AB147" s="15"/>
      <c r="AC147" s="118"/>
      <c r="AD147" s="15"/>
      <c r="AE147" s="15"/>
      <c r="AF147" s="118"/>
      <c r="AG147" s="15"/>
      <c r="AH147" s="15"/>
      <c r="AI147" s="15"/>
      <c r="AJ147" s="118"/>
      <c r="AK147" s="15"/>
      <c r="AL147" s="15"/>
      <c r="AM147" s="118"/>
      <c r="AN147" s="15"/>
      <c r="AO147" s="15"/>
      <c r="AP147" s="15"/>
      <c r="AQ147" s="118"/>
      <c r="AR147" s="15"/>
      <c r="AS147" s="15"/>
      <c r="AT147" s="118"/>
      <c r="AU147" s="15"/>
      <c r="AV147" s="15"/>
      <c r="AW147" s="118"/>
      <c r="AX147" s="15"/>
      <c r="AY147" s="15"/>
      <c r="AZ147" s="118"/>
      <c r="BA147" s="15"/>
      <c r="BB147" s="15"/>
      <c r="BC147" s="118"/>
      <c r="BD147" s="15"/>
      <c r="BE147" s="15"/>
      <c r="BF147" s="15"/>
      <c r="BG147" s="118"/>
      <c r="BH147" s="15"/>
      <c r="BI147" s="15"/>
      <c r="BJ147" s="118"/>
      <c r="BK147" s="15"/>
      <c r="BL147" s="15"/>
      <c r="BM147" s="15"/>
      <c r="BN147" s="118"/>
      <c r="BO147" s="15"/>
      <c r="BP147" s="15"/>
      <c r="BQ147" s="118"/>
      <c r="BR147" s="15"/>
      <c r="BS147" s="15"/>
      <c r="BT147" s="15"/>
      <c r="BU147" s="118"/>
      <c r="BV147" s="15"/>
      <c r="BW147" s="15"/>
      <c r="BX147" s="118"/>
      <c r="BY147" s="15"/>
      <c r="BZ147" s="15"/>
      <c r="CA147" s="118"/>
      <c r="CB147" s="15"/>
      <c r="CC147" s="15"/>
      <c r="CD147" s="15"/>
      <c r="CE147" s="118"/>
      <c r="CF147" s="15"/>
      <c r="CG147" s="15"/>
      <c r="CH147" s="118"/>
      <c r="CI147" s="15"/>
      <c r="CJ147" s="15"/>
      <c r="CK147" s="15"/>
      <c r="CL147" s="118"/>
      <c r="CM147" s="15"/>
      <c r="CN147" s="15"/>
      <c r="CO147" s="118"/>
      <c r="CP147" s="15"/>
      <c r="CQ147" s="15"/>
      <c r="CR147" s="15"/>
      <c r="CS147" s="118"/>
      <c r="CT147" s="15"/>
      <c r="CU147" s="15"/>
      <c r="CV147" s="118"/>
      <c r="CW147" s="15"/>
      <c r="CX147" s="15"/>
    </row>
    <row r="148" spans="2:102" s="3" customFormat="1" x14ac:dyDescent="0.3">
      <c r="B148" s="12"/>
      <c r="C148" s="15"/>
      <c r="D148" s="15"/>
      <c r="E148" s="12"/>
      <c r="F148" s="15"/>
      <c r="G148" s="15"/>
      <c r="H148" s="118"/>
      <c r="I148" s="15"/>
      <c r="J148" s="15"/>
      <c r="K148" s="15"/>
      <c r="L148" s="118"/>
      <c r="M148" s="15"/>
      <c r="N148" s="15"/>
      <c r="O148" s="118"/>
      <c r="P148" s="15"/>
      <c r="Q148" s="15"/>
      <c r="R148" s="15"/>
      <c r="S148" s="118"/>
      <c r="T148" s="15"/>
      <c r="U148" s="15"/>
      <c r="V148" s="118"/>
      <c r="W148" s="15"/>
      <c r="X148" s="15"/>
      <c r="Y148" s="118"/>
      <c r="Z148" s="15"/>
      <c r="AA148" s="15"/>
      <c r="AB148" s="15"/>
      <c r="AC148" s="118"/>
      <c r="AD148" s="15"/>
      <c r="AE148" s="15"/>
      <c r="AF148" s="118"/>
      <c r="AG148" s="15"/>
      <c r="AH148" s="15"/>
      <c r="AI148" s="15"/>
      <c r="AJ148" s="118"/>
      <c r="AK148" s="15"/>
      <c r="AL148" s="15"/>
      <c r="AM148" s="118"/>
      <c r="AN148" s="15"/>
      <c r="AO148" s="15"/>
      <c r="AP148" s="15"/>
      <c r="AQ148" s="118"/>
      <c r="AR148" s="15"/>
      <c r="AS148" s="15"/>
      <c r="AT148" s="118"/>
      <c r="AU148" s="15"/>
      <c r="AV148" s="15"/>
      <c r="AW148" s="118"/>
      <c r="AX148" s="15"/>
      <c r="AY148" s="15"/>
      <c r="AZ148" s="118"/>
      <c r="BA148" s="15"/>
      <c r="BB148" s="15"/>
      <c r="BC148" s="118"/>
      <c r="BD148" s="15"/>
      <c r="BE148" s="15"/>
      <c r="BF148" s="15"/>
      <c r="BG148" s="118"/>
      <c r="BH148" s="15"/>
      <c r="BI148" s="15"/>
      <c r="BJ148" s="118"/>
      <c r="BK148" s="15"/>
      <c r="BL148" s="15"/>
      <c r="BM148" s="15"/>
      <c r="BN148" s="118"/>
      <c r="BO148" s="15"/>
      <c r="BP148" s="15"/>
      <c r="BQ148" s="118"/>
      <c r="BR148" s="15"/>
      <c r="BS148" s="15"/>
      <c r="BT148" s="15"/>
      <c r="BU148" s="118"/>
      <c r="BV148" s="15"/>
      <c r="BW148" s="15"/>
      <c r="BX148" s="118"/>
      <c r="BY148" s="15"/>
      <c r="BZ148" s="15"/>
      <c r="CA148" s="118"/>
      <c r="CB148" s="15"/>
      <c r="CC148" s="15"/>
      <c r="CD148" s="15"/>
      <c r="CE148" s="118"/>
      <c r="CF148" s="15"/>
      <c r="CG148" s="15"/>
      <c r="CH148" s="118"/>
      <c r="CI148" s="15"/>
      <c r="CJ148" s="15"/>
      <c r="CK148" s="15"/>
      <c r="CL148" s="118"/>
      <c r="CM148" s="15"/>
      <c r="CN148" s="15"/>
      <c r="CO148" s="118"/>
      <c r="CP148" s="15"/>
      <c r="CQ148" s="15"/>
      <c r="CR148" s="15"/>
      <c r="CS148" s="118"/>
      <c r="CT148" s="15"/>
      <c r="CU148" s="15"/>
      <c r="CV148" s="118"/>
      <c r="CW148" s="15"/>
      <c r="CX148" s="15"/>
    </row>
    <row r="149" spans="2:102" s="3" customFormat="1" x14ac:dyDescent="0.3">
      <c r="B149" s="12"/>
      <c r="C149" s="15"/>
      <c r="D149" s="15"/>
      <c r="E149" s="12"/>
      <c r="F149" s="15"/>
      <c r="G149" s="15"/>
      <c r="H149" s="118"/>
      <c r="I149" s="15"/>
      <c r="J149" s="15"/>
      <c r="K149" s="15"/>
      <c r="L149" s="118"/>
      <c r="M149" s="15"/>
      <c r="N149" s="15"/>
      <c r="O149" s="118"/>
      <c r="P149" s="15"/>
      <c r="Q149" s="15"/>
      <c r="R149" s="15"/>
      <c r="S149" s="118"/>
      <c r="T149" s="15"/>
      <c r="U149" s="15"/>
      <c r="V149" s="118"/>
      <c r="W149" s="15"/>
      <c r="X149" s="15"/>
      <c r="Y149" s="118"/>
      <c r="Z149" s="15"/>
      <c r="AA149" s="15"/>
      <c r="AB149" s="15"/>
      <c r="AC149" s="118"/>
      <c r="AD149" s="15"/>
      <c r="AE149" s="15"/>
      <c r="AF149" s="118"/>
      <c r="AG149" s="15"/>
      <c r="AH149" s="15"/>
      <c r="AI149" s="15"/>
      <c r="AJ149" s="118"/>
      <c r="AK149" s="15"/>
      <c r="AL149" s="15"/>
      <c r="AM149" s="118"/>
      <c r="AN149" s="15"/>
      <c r="AO149" s="15"/>
      <c r="AP149" s="15"/>
      <c r="AQ149" s="118"/>
      <c r="AR149" s="15"/>
      <c r="AS149" s="15"/>
      <c r="AT149" s="118"/>
      <c r="AU149" s="15"/>
      <c r="AV149" s="15"/>
      <c r="AW149" s="118"/>
      <c r="AX149" s="15"/>
      <c r="AY149" s="15"/>
      <c r="AZ149" s="118"/>
      <c r="BA149" s="15"/>
      <c r="BB149" s="15"/>
      <c r="BC149" s="118"/>
      <c r="BD149" s="15"/>
      <c r="BE149" s="15"/>
      <c r="BF149" s="15"/>
      <c r="BG149" s="118"/>
      <c r="BH149" s="15"/>
      <c r="BI149" s="15"/>
      <c r="BJ149" s="118"/>
      <c r="BK149" s="15"/>
      <c r="BL149" s="15"/>
      <c r="BM149" s="15"/>
      <c r="BN149" s="118"/>
      <c r="BO149" s="15"/>
      <c r="BP149" s="15"/>
      <c r="BQ149" s="118"/>
      <c r="BR149" s="15"/>
      <c r="BS149" s="15"/>
      <c r="BT149" s="15"/>
      <c r="BU149" s="118"/>
      <c r="BV149" s="15"/>
      <c r="BW149" s="15"/>
      <c r="BX149" s="118"/>
      <c r="BY149" s="15"/>
      <c r="BZ149" s="15"/>
      <c r="CA149" s="118"/>
      <c r="CB149" s="15"/>
      <c r="CC149" s="15"/>
      <c r="CD149" s="15"/>
      <c r="CE149" s="118"/>
      <c r="CF149" s="15"/>
      <c r="CG149" s="15"/>
      <c r="CH149" s="118"/>
      <c r="CI149" s="15"/>
      <c r="CJ149" s="15"/>
      <c r="CK149" s="15"/>
      <c r="CL149" s="118"/>
      <c r="CM149" s="15"/>
      <c r="CN149" s="15"/>
      <c r="CO149" s="118"/>
      <c r="CP149" s="15"/>
      <c r="CQ149" s="15"/>
      <c r="CR149" s="15"/>
      <c r="CS149" s="118"/>
      <c r="CT149" s="15"/>
      <c r="CU149" s="15"/>
      <c r="CV149" s="118"/>
      <c r="CW149" s="15"/>
      <c r="CX149" s="15"/>
    </row>
    <row r="150" spans="2:102" s="3" customFormat="1" x14ac:dyDescent="0.3">
      <c r="B150" s="12"/>
      <c r="C150" s="15"/>
      <c r="D150" s="15"/>
      <c r="E150" s="12"/>
      <c r="F150" s="15"/>
      <c r="G150" s="15"/>
      <c r="H150" s="118"/>
      <c r="I150" s="15"/>
      <c r="J150" s="15"/>
      <c r="K150" s="15"/>
      <c r="L150" s="118"/>
      <c r="M150" s="15"/>
      <c r="N150" s="15"/>
      <c r="O150" s="118"/>
      <c r="P150" s="15"/>
      <c r="Q150" s="15"/>
      <c r="R150" s="15"/>
      <c r="S150" s="118"/>
      <c r="T150" s="15"/>
      <c r="U150" s="15"/>
      <c r="V150" s="118"/>
      <c r="W150" s="15"/>
      <c r="X150" s="15"/>
      <c r="Y150" s="118"/>
      <c r="Z150" s="15"/>
      <c r="AA150" s="15"/>
      <c r="AB150" s="15"/>
      <c r="AC150" s="118"/>
      <c r="AD150" s="15"/>
      <c r="AE150" s="15"/>
      <c r="AF150" s="118"/>
      <c r="AG150" s="15"/>
      <c r="AH150" s="15"/>
      <c r="AI150" s="15"/>
      <c r="AJ150" s="118"/>
      <c r="AK150" s="15"/>
      <c r="AL150" s="15"/>
      <c r="AM150" s="118"/>
      <c r="AN150" s="15"/>
      <c r="AO150" s="15"/>
      <c r="AP150" s="15"/>
      <c r="AQ150" s="118"/>
      <c r="AR150" s="15"/>
      <c r="AS150" s="15"/>
      <c r="AT150" s="118"/>
      <c r="AU150" s="15"/>
      <c r="AV150" s="15"/>
      <c r="AW150" s="118"/>
      <c r="AX150" s="15"/>
      <c r="AY150" s="15"/>
      <c r="AZ150" s="118"/>
      <c r="BA150" s="15"/>
      <c r="BB150" s="15"/>
      <c r="BC150" s="118"/>
      <c r="BD150" s="15"/>
      <c r="BE150" s="15"/>
      <c r="BF150" s="15"/>
      <c r="BG150" s="118"/>
      <c r="BH150" s="15"/>
      <c r="BI150" s="15"/>
      <c r="BJ150" s="118"/>
      <c r="BK150" s="15"/>
      <c r="BL150" s="15"/>
      <c r="BM150" s="15"/>
      <c r="BN150" s="118"/>
      <c r="BO150" s="15"/>
      <c r="BP150" s="15"/>
      <c r="BQ150" s="118"/>
      <c r="BR150" s="15"/>
      <c r="BS150" s="15"/>
      <c r="BT150" s="15"/>
      <c r="BU150" s="118"/>
      <c r="BV150" s="15"/>
      <c r="BW150" s="15"/>
      <c r="BX150" s="118"/>
      <c r="BY150" s="15"/>
      <c r="BZ150" s="15"/>
      <c r="CA150" s="118"/>
      <c r="CB150" s="15"/>
      <c r="CC150" s="15"/>
      <c r="CD150" s="15"/>
      <c r="CE150" s="118"/>
      <c r="CF150" s="15"/>
      <c r="CG150" s="15"/>
      <c r="CH150" s="118"/>
      <c r="CI150" s="15"/>
      <c r="CJ150" s="15"/>
      <c r="CK150" s="15"/>
      <c r="CL150" s="118"/>
      <c r="CM150" s="15"/>
      <c r="CN150" s="15"/>
      <c r="CO150" s="118"/>
      <c r="CP150" s="15"/>
      <c r="CQ150" s="15"/>
      <c r="CR150" s="15"/>
      <c r="CS150" s="118"/>
      <c r="CT150" s="15"/>
      <c r="CU150" s="15"/>
      <c r="CV150" s="118"/>
      <c r="CW150" s="15"/>
      <c r="CX150" s="15"/>
    </row>
    <row r="151" spans="2:102" s="3" customFormat="1" x14ac:dyDescent="0.3">
      <c r="B151" s="12"/>
      <c r="C151" s="15"/>
      <c r="D151" s="15"/>
      <c r="E151" s="12"/>
      <c r="F151" s="15"/>
      <c r="G151" s="15"/>
      <c r="H151" s="118"/>
      <c r="I151" s="15"/>
      <c r="J151" s="15"/>
      <c r="K151" s="15"/>
      <c r="L151" s="118"/>
      <c r="M151" s="15"/>
      <c r="N151" s="15"/>
      <c r="O151" s="118"/>
      <c r="P151" s="15"/>
      <c r="Q151" s="15"/>
      <c r="R151" s="15"/>
      <c r="S151" s="118"/>
      <c r="T151" s="15"/>
      <c r="U151" s="15"/>
      <c r="V151" s="118"/>
      <c r="W151" s="15"/>
      <c r="X151" s="15"/>
      <c r="Y151" s="118"/>
      <c r="Z151" s="15"/>
      <c r="AA151" s="15"/>
      <c r="AB151" s="15"/>
      <c r="AC151" s="118"/>
      <c r="AD151" s="15"/>
      <c r="AE151" s="15"/>
      <c r="AF151" s="118"/>
      <c r="AG151" s="15"/>
      <c r="AH151" s="15"/>
      <c r="AI151" s="15"/>
      <c r="AJ151" s="118"/>
      <c r="AK151" s="15"/>
      <c r="AL151" s="15"/>
      <c r="AM151" s="118"/>
      <c r="AN151" s="15"/>
      <c r="AO151" s="15"/>
      <c r="AP151" s="15"/>
      <c r="AQ151" s="118"/>
      <c r="AR151" s="15"/>
      <c r="AS151" s="15"/>
      <c r="AT151" s="118"/>
      <c r="AU151" s="15"/>
      <c r="AV151" s="15"/>
      <c r="AW151" s="118"/>
      <c r="AX151" s="15"/>
      <c r="AY151" s="15"/>
      <c r="AZ151" s="118"/>
      <c r="BA151" s="15"/>
      <c r="BB151" s="15"/>
      <c r="BC151" s="118"/>
      <c r="BD151" s="15"/>
      <c r="BE151" s="15"/>
      <c r="BF151" s="15"/>
      <c r="BG151" s="118"/>
      <c r="BH151" s="15"/>
      <c r="BI151" s="15"/>
      <c r="BJ151" s="118"/>
      <c r="BK151" s="15"/>
      <c r="BL151" s="15"/>
      <c r="BM151" s="15"/>
      <c r="BN151" s="118"/>
      <c r="BO151" s="15"/>
      <c r="BP151" s="15"/>
      <c r="BQ151" s="118"/>
      <c r="BR151" s="15"/>
      <c r="BS151" s="15"/>
      <c r="BT151" s="15"/>
      <c r="BU151" s="118"/>
      <c r="BV151" s="15"/>
      <c r="BW151" s="15"/>
      <c r="BX151" s="118"/>
      <c r="BY151" s="15"/>
      <c r="BZ151" s="15"/>
      <c r="CA151" s="118"/>
      <c r="CB151" s="15"/>
      <c r="CC151" s="15"/>
      <c r="CD151" s="15"/>
      <c r="CE151" s="118"/>
      <c r="CF151" s="15"/>
      <c r="CG151" s="15"/>
      <c r="CH151" s="118"/>
      <c r="CI151" s="15"/>
      <c r="CJ151" s="15"/>
      <c r="CK151" s="15"/>
      <c r="CL151" s="118"/>
      <c r="CM151" s="15"/>
      <c r="CN151" s="15"/>
      <c r="CO151" s="118"/>
      <c r="CP151" s="15"/>
      <c r="CQ151" s="15"/>
      <c r="CR151" s="15"/>
      <c r="CS151" s="118"/>
      <c r="CT151" s="15"/>
      <c r="CU151" s="15"/>
      <c r="CV151" s="118"/>
      <c r="CW151" s="15"/>
      <c r="CX151" s="15"/>
    </row>
    <row r="152" spans="2:102" s="3" customFormat="1" x14ac:dyDescent="0.3">
      <c r="B152" s="12"/>
      <c r="C152" s="15"/>
      <c r="D152" s="15"/>
      <c r="E152" s="12"/>
      <c r="F152" s="15"/>
      <c r="G152" s="15"/>
      <c r="H152" s="118"/>
      <c r="I152" s="15"/>
      <c r="J152" s="15"/>
      <c r="K152" s="15"/>
      <c r="L152" s="118"/>
      <c r="M152" s="15"/>
      <c r="N152" s="15"/>
      <c r="O152" s="118"/>
      <c r="P152" s="15"/>
      <c r="Q152" s="15"/>
      <c r="R152" s="15"/>
      <c r="S152" s="118"/>
      <c r="T152" s="15"/>
      <c r="U152" s="15"/>
      <c r="V152" s="118"/>
      <c r="W152" s="15"/>
      <c r="X152" s="15"/>
      <c r="Y152" s="118"/>
      <c r="Z152" s="15"/>
      <c r="AA152" s="15"/>
      <c r="AB152" s="15"/>
      <c r="AC152" s="118"/>
      <c r="AD152" s="15"/>
      <c r="AE152" s="15"/>
      <c r="AF152" s="118"/>
      <c r="AG152" s="15"/>
      <c r="AH152" s="15"/>
      <c r="AI152" s="15"/>
      <c r="AJ152" s="118"/>
      <c r="AK152" s="15"/>
      <c r="AL152" s="15"/>
      <c r="AM152" s="118"/>
      <c r="AN152" s="15"/>
      <c r="AO152" s="15"/>
      <c r="AP152" s="15"/>
      <c r="AQ152" s="118"/>
      <c r="AR152" s="15"/>
      <c r="AS152" s="15"/>
      <c r="AT152" s="118"/>
      <c r="AU152" s="15"/>
      <c r="AV152" s="15"/>
      <c r="AW152" s="118"/>
      <c r="AX152" s="15"/>
      <c r="AY152" s="15"/>
      <c r="AZ152" s="118"/>
      <c r="BA152" s="15"/>
      <c r="BB152" s="15"/>
      <c r="BC152" s="118"/>
      <c r="BD152" s="15"/>
      <c r="BE152" s="15"/>
      <c r="BF152" s="15"/>
      <c r="BG152" s="118"/>
      <c r="BH152" s="15"/>
      <c r="BI152" s="15"/>
      <c r="BJ152" s="118"/>
      <c r="BK152" s="15"/>
      <c r="BL152" s="15"/>
      <c r="BM152" s="15"/>
      <c r="BN152" s="118"/>
      <c r="BO152" s="15"/>
      <c r="BP152" s="15"/>
      <c r="BQ152" s="118"/>
      <c r="BR152" s="15"/>
      <c r="BS152" s="15"/>
      <c r="BT152" s="15"/>
      <c r="BU152" s="118"/>
      <c r="BV152" s="15"/>
      <c r="BW152" s="15"/>
      <c r="BX152" s="118"/>
      <c r="BY152" s="15"/>
      <c r="BZ152" s="15"/>
      <c r="CA152" s="118"/>
      <c r="CB152" s="15"/>
      <c r="CC152" s="15"/>
      <c r="CD152" s="15"/>
      <c r="CE152" s="118"/>
      <c r="CF152" s="15"/>
      <c r="CG152" s="15"/>
      <c r="CH152" s="118"/>
      <c r="CI152" s="15"/>
      <c r="CJ152" s="15"/>
      <c r="CK152" s="15"/>
      <c r="CL152" s="118"/>
      <c r="CM152" s="15"/>
      <c r="CN152" s="15"/>
      <c r="CO152" s="118"/>
      <c r="CP152" s="15"/>
      <c r="CQ152" s="15"/>
      <c r="CR152" s="15"/>
      <c r="CS152" s="118"/>
      <c r="CT152" s="15"/>
      <c r="CU152" s="15"/>
      <c r="CV152" s="118"/>
      <c r="CW152" s="15"/>
      <c r="CX152" s="15"/>
    </row>
    <row r="153" spans="2:102" s="3" customFormat="1" x14ac:dyDescent="0.3">
      <c r="B153" s="12"/>
      <c r="C153" s="15"/>
      <c r="D153" s="15"/>
      <c r="E153" s="12"/>
      <c r="F153" s="15"/>
      <c r="G153" s="15"/>
      <c r="H153" s="118"/>
      <c r="I153" s="15"/>
      <c r="J153" s="15"/>
      <c r="K153" s="15"/>
      <c r="L153" s="118"/>
      <c r="M153" s="15"/>
      <c r="N153" s="15"/>
      <c r="O153" s="118"/>
      <c r="P153" s="15"/>
      <c r="Q153" s="15"/>
      <c r="R153" s="15"/>
      <c r="S153" s="118"/>
      <c r="T153" s="15"/>
      <c r="U153" s="15"/>
      <c r="V153" s="118"/>
      <c r="W153" s="15"/>
      <c r="X153" s="15"/>
      <c r="Y153" s="118"/>
      <c r="Z153" s="15"/>
      <c r="AA153" s="15"/>
      <c r="AB153" s="15"/>
      <c r="AC153" s="118"/>
      <c r="AD153" s="15"/>
      <c r="AE153" s="15"/>
      <c r="AF153" s="118"/>
      <c r="AG153" s="15"/>
      <c r="AH153" s="15"/>
      <c r="AI153" s="15"/>
      <c r="AJ153" s="118"/>
      <c r="AK153" s="15"/>
      <c r="AL153" s="15"/>
      <c r="AM153" s="118"/>
      <c r="AN153" s="15"/>
      <c r="AO153" s="15"/>
      <c r="AP153" s="15"/>
      <c r="AQ153" s="118"/>
      <c r="AR153" s="15"/>
      <c r="AS153" s="15"/>
      <c r="AT153" s="118"/>
      <c r="AU153" s="15"/>
      <c r="AV153" s="15"/>
      <c r="AW153" s="118"/>
      <c r="AX153" s="15"/>
      <c r="AY153" s="15"/>
      <c r="AZ153" s="118"/>
      <c r="BA153" s="15"/>
      <c r="BB153" s="15"/>
      <c r="BC153" s="118"/>
      <c r="BD153" s="15"/>
      <c r="BE153" s="15"/>
      <c r="BF153" s="15"/>
      <c r="BG153" s="118"/>
      <c r="BH153" s="15"/>
      <c r="BI153" s="15"/>
      <c r="BJ153" s="118"/>
      <c r="BK153" s="15"/>
      <c r="BL153" s="15"/>
      <c r="BM153" s="15"/>
      <c r="BN153" s="118"/>
      <c r="BO153" s="15"/>
      <c r="BP153" s="15"/>
      <c r="BQ153" s="118"/>
      <c r="BR153" s="15"/>
      <c r="BS153" s="15"/>
      <c r="BT153" s="15"/>
      <c r="BU153" s="118"/>
      <c r="BV153" s="15"/>
      <c r="BW153" s="15"/>
      <c r="BX153" s="118"/>
      <c r="BY153" s="15"/>
      <c r="BZ153" s="15"/>
      <c r="CA153" s="118"/>
      <c r="CB153" s="15"/>
      <c r="CC153" s="15"/>
      <c r="CD153" s="15"/>
      <c r="CE153" s="118"/>
      <c r="CF153" s="15"/>
      <c r="CG153" s="15"/>
      <c r="CH153" s="118"/>
      <c r="CI153" s="15"/>
      <c r="CJ153" s="15"/>
      <c r="CK153" s="15"/>
      <c r="CL153" s="118"/>
      <c r="CM153" s="15"/>
      <c r="CN153" s="15"/>
      <c r="CO153" s="118"/>
      <c r="CP153" s="15"/>
      <c r="CQ153" s="15"/>
      <c r="CR153" s="15"/>
      <c r="CS153" s="118"/>
      <c r="CT153" s="15"/>
      <c r="CU153" s="15"/>
      <c r="CV153" s="118"/>
      <c r="CW153" s="15"/>
      <c r="CX153" s="15"/>
    </row>
    <row r="154" spans="2:102" s="3" customFormat="1" x14ac:dyDescent="0.3">
      <c r="B154" s="12"/>
      <c r="C154" s="15"/>
      <c r="D154" s="15"/>
      <c r="E154" s="12"/>
      <c r="F154" s="15"/>
      <c r="G154" s="15"/>
      <c r="H154" s="118"/>
      <c r="I154" s="15"/>
      <c r="J154" s="15"/>
      <c r="K154" s="15"/>
      <c r="L154" s="118"/>
      <c r="M154" s="15"/>
      <c r="N154" s="15"/>
      <c r="O154" s="118"/>
      <c r="P154" s="15"/>
      <c r="Q154" s="15"/>
      <c r="R154" s="15"/>
      <c r="S154" s="118"/>
      <c r="T154" s="15"/>
      <c r="U154" s="15"/>
      <c r="V154" s="118"/>
      <c r="W154" s="15"/>
      <c r="X154" s="15"/>
      <c r="Y154" s="118"/>
      <c r="Z154" s="15"/>
      <c r="AA154" s="15"/>
      <c r="AB154" s="15"/>
      <c r="AC154" s="118"/>
      <c r="AD154" s="15"/>
      <c r="AE154" s="15"/>
      <c r="AF154" s="118"/>
      <c r="AG154" s="15"/>
      <c r="AH154" s="15"/>
      <c r="AI154" s="15"/>
      <c r="AJ154" s="118"/>
      <c r="AK154" s="15"/>
      <c r="AL154" s="15"/>
      <c r="AM154" s="118"/>
      <c r="AN154" s="15"/>
      <c r="AO154" s="15"/>
      <c r="AP154" s="15"/>
      <c r="AQ154" s="118"/>
      <c r="AR154" s="15"/>
      <c r="AS154" s="15"/>
      <c r="AT154" s="118"/>
      <c r="AU154" s="15"/>
      <c r="AV154" s="15"/>
      <c r="AW154" s="118"/>
      <c r="AX154" s="15"/>
      <c r="AY154" s="15"/>
      <c r="AZ154" s="118"/>
      <c r="BA154" s="15"/>
      <c r="BB154" s="15"/>
      <c r="BC154" s="118"/>
      <c r="BD154" s="15"/>
      <c r="BE154" s="15"/>
      <c r="BF154" s="15"/>
      <c r="BG154" s="118"/>
      <c r="BH154" s="15"/>
      <c r="BI154" s="15"/>
      <c r="BJ154" s="118"/>
      <c r="BK154" s="15"/>
      <c r="BL154" s="15"/>
      <c r="BM154" s="15"/>
      <c r="BN154" s="118"/>
      <c r="BO154" s="15"/>
      <c r="BP154" s="15"/>
      <c r="BQ154" s="118"/>
      <c r="BR154" s="15"/>
      <c r="BS154" s="15"/>
      <c r="BT154" s="15"/>
      <c r="BU154" s="118"/>
      <c r="BV154" s="15"/>
      <c r="BW154" s="15"/>
      <c r="BX154" s="118"/>
      <c r="BY154" s="15"/>
      <c r="BZ154" s="15"/>
      <c r="CA154" s="118"/>
      <c r="CB154" s="15"/>
      <c r="CC154" s="15"/>
      <c r="CD154" s="15"/>
      <c r="CE154" s="118"/>
      <c r="CF154" s="15"/>
      <c r="CG154" s="15"/>
      <c r="CH154" s="118"/>
      <c r="CI154" s="15"/>
      <c r="CJ154" s="15"/>
      <c r="CK154" s="15"/>
      <c r="CL154" s="118"/>
      <c r="CM154" s="15"/>
      <c r="CN154" s="15"/>
      <c r="CO154" s="118"/>
      <c r="CP154" s="15"/>
      <c r="CQ154" s="15"/>
      <c r="CR154" s="15"/>
      <c r="CS154" s="118"/>
      <c r="CT154" s="15"/>
      <c r="CU154" s="15"/>
      <c r="CV154" s="118"/>
      <c r="CW154" s="15"/>
      <c r="CX154" s="15"/>
    </row>
    <row r="155" spans="2:102" s="3" customFormat="1" x14ac:dyDescent="0.3">
      <c r="B155" s="12"/>
      <c r="C155" s="15"/>
      <c r="D155" s="15"/>
      <c r="E155" s="12"/>
      <c r="F155" s="15"/>
      <c r="G155" s="15"/>
      <c r="H155" s="118"/>
      <c r="I155" s="15"/>
      <c r="J155" s="15"/>
      <c r="K155" s="15"/>
      <c r="L155" s="118"/>
      <c r="M155" s="15"/>
      <c r="N155" s="15"/>
      <c r="O155" s="118"/>
      <c r="P155" s="15"/>
      <c r="Q155" s="15"/>
      <c r="R155" s="15"/>
      <c r="S155" s="118"/>
      <c r="T155" s="15"/>
      <c r="U155" s="15"/>
      <c r="V155" s="118"/>
      <c r="W155" s="15"/>
      <c r="X155" s="15"/>
      <c r="Y155" s="118"/>
      <c r="Z155" s="15"/>
      <c r="AA155" s="15"/>
      <c r="AB155" s="15"/>
      <c r="AC155" s="118"/>
      <c r="AD155" s="15"/>
      <c r="AE155" s="15"/>
      <c r="AF155" s="118"/>
      <c r="AG155" s="15"/>
      <c r="AH155" s="15"/>
      <c r="AI155" s="15"/>
      <c r="AJ155" s="118"/>
      <c r="AK155" s="15"/>
      <c r="AL155" s="15"/>
      <c r="AM155" s="118"/>
      <c r="AN155" s="15"/>
      <c r="AO155" s="15"/>
      <c r="AP155" s="15"/>
      <c r="AQ155" s="118"/>
      <c r="AR155" s="15"/>
      <c r="AS155" s="15"/>
      <c r="AT155" s="118"/>
      <c r="AU155" s="15"/>
      <c r="AV155" s="15"/>
      <c r="AW155" s="118"/>
      <c r="AX155" s="15"/>
      <c r="AY155" s="15"/>
      <c r="AZ155" s="118"/>
      <c r="BA155" s="15"/>
      <c r="BB155" s="15"/>
      <c r="BC155" s="118"/>
      <c r="BD155" s="15"/>
      <c r="BE155" s="15"/>
      <c r="BF155" s="15"/>
      <c r="BG155" s="118"/>
      <c r="BH155" s="15"/>
      <c r="BI155" s="15"/>
      <c r="BJ155" s="118"/>
      <c r="BK155" s="15"/>
      <c r="BL155" s="15"/>
      <c r="BM155" s="15"/>
      <c r="BN155" s="118"/>
      <c r="BO155" s="15"/>
      <c r="BP155" s="15"/>
      <c r="BQ155" s="118"/>
      <c r="BR155" s="15"/>
      <c r="BS155" s="15"/>
      <c r="BT155" s="15"/>
      <c r="BU155" s="118"/>
      <c r="BV155" s="15"/>
      <c r="BW155" s="15"/>
      <c r="BX155" s="118"/>
      <c r="BY155" s="15"/>
      <c r="BZ155" s="15"/>
      <c r="CA155" s="118"/>
      <c r="CB155" s="15"/>
      <c r="CC155" s="15"/>
      <c r="CD155" s="15"/>
      <c r="CE155" s="118"/>
      <c r="CF155" s="15"/>
      <c r="CG155" s="15"/>
      <c r="CH155" s="118"/>
      <c r="CI155" s="15"/>
      <c r="CJ155" s="15"/>
      <c r="CK155" s="15"/>
      <c r="CL155" s="118"/>
      <c r="CM155" s="15"/>
      <c r="CN155" s="15"/>
      <c r="CO155" s="118"/>
      <c r="CP155" s="15"/>
      <c r="CQ155" s="15"/>
      <c r="CR155" s="15"/>
      <c r="CS155" s="118"/>
      <c r="CT155" s="15"/>
      <c r="CU155" s="15"/>
      <c r="CV155" s="118"/>
      <c r="CW155" s="15"/>
      <c r="CX155" s="15"/>
    </row>
    <row r="156" spans="2:102" s="3" customFormat="1" x14ac:dyDescent="0.3">
      <c r="B156" s="12"/>
      <c r="C156" s="15"/>
      <c r="D156" s="15"/>
      <c r="E156" s="12"/>
      <c r="F156" s="15"/>
      <c r="G156" s="15"/>
      <c r="H156" s="118"/>
      <c r="I156" s="15"/>
      <c r="J156" s="15"/>
      <c r="K156" s="15"/>
      <c r="L156" s="118"/>
      <c r="M156" s="15"/>
      <c r="N156" s="15"/>
      <c r="O156" s="118"/>
      <c r="P156" s="15"/>
      <c r="Q156" s="15"/>
      <c r="R156" s="15"/>
      <c r="S156" s="118"/>
      <c r="T156" s="15"/>
      <c r="U156" s="15"/>
      <c r="V156" s="118"/>
      <c r="W156" s="15"/>
      <c r="X156" s="15"/>
      <c r="Y156" s="118"/>
      <c r="Z156" s="15"/>
      <c r="AA156" s="15"/>
      <c r="AB156" s="15"/>
      <c r="AC156" s="118"/>
      <c r="AD156" s="15"/>
      <c r="AE156" s="15"/>
      <c r="AF156" s="118"/>
      <c r="AG156" s="15"/>
      <c r="AH156" s="15"/>
      <c r="AI156" s="15"/>
      <c r="AJ156" s="118"/>
      <c r="AK156" s="15"/>
      <c r="AL156" s="15"/>
      <c r="AM156" s="118"/>
      <c r="AN156" s="15"/>
      <c r="AO156" s="15"/>
      <c r="AP156" s="15"/>
      <c r="AQ156" s="118"/>
      <c r="AR156" s="15"/>
      <c r="AS156" s="15"/>
      <c r="AT156" s="118"/>
      <c r="AU156" s="15"/>
      <c r="AV156" s="15"/>
      <c r="AW156" s="118"/>
      <c r="AX156" s="15"/>
      <c r="AY156" s="15"/>
      <c r="AZ156" s="118"/>
      <c r="BA156" s="15"/>
      <c r="BB156" s="15"/>
      <c r="BC156" s="118"/>
      <c r="BD156" s="15"/>
      <c r="BE156" s="15"/>
      <c r="BF156" s="15"/>
      <c r="BG156" s="118"/>
      <c r="BH156" s="15"/>
      <c r="BI156" s="15"/>
      <c r="BJ156" s="118"/>
      <c r="BK156" s="15"/>
      <c r="BL156" s="15"/>
      <c r="BM156" s="15"/>
      <c r="BN156" s="118"/>
      <c r="BO156" s="15"/>
      <c r="BP156" s="15"/>
      <c r="BQ156" s="118"/>
      <c r="BR156" s="15"/>
      <c r="BS156" s="15"/>
      <c r="BT156" s="15"/>
      <c r="BU156" s="118"/>
      <c r="BV156" s="15"/>
      <c r="BW156" s="15"/>
      <c r="BX156" s="118"/>
      <c r="BY156" s="15"/>
      <c r="BZ156" s="15"/>
      <c r="CA156" s="118"/>
      <c r="CB156" s="15"/>
      <c r="CC156" s="15"/>
      <c r="CD156" s="15"/>
      <c r="CE156" s="118"/>
      <c r="CF156" s="15"/>
      <c r="CG156" s="15"/>
      <c r="CH156" s="118"/>
      <c r="CI156" s="15"/>
      <c r="CJ156" s="15"/>
      <c r="CK156" s="15"/>
      <c r="CL156" s="118"/>
      <c r="CM156" s="15"/>
      <c r="CN156" s="15"/>
      <c r="CO156" s="118"/>
      <c r="CP156" s="15"/>
      <c r="CQ156" s="15"/>
      <c r="CR156" s="15"/>
      <c r="CS156" s="118"/>
      <c r="CT156" s="15"/>
      <c r="CU156" s="15"/>
      <c r="CV156" s="118"/>
      <c r="CW156" s="15"/>
      <c r="CX156" s="15"/>
    </row>
    <row r="157" spans="2:102" s="3" customFormat="1" x14ac:dyDescent="0.3">
      <c r="B157" s="12"/>
      <c r="C157" s="15"/>
      <c r="D157" s="15"/>
      <c r="E157" s="12"/>
      <c r="F157" s="15"/>
      <c r="G157" s="15"/>
      <c r="H157" s="118"/>
      <c r="I157" s="15"/>
      <c r="J157" s="15"/>
      <c r="K157" s="15"/>
      <c r="L157" s="118"/>
      <c r="M157" s="15"/>
      <c r="N157" s="15"/>
      <c r="O157" s="118"/>
      <c r="P157" s="15"/>
      <c r="Q157" s="15"/>
      <c r="R157" s="15"/>
      <c r="S157" s="118"/>
      <c r="T157" s="15"/>
      <c r="U157" s="15"/>
      <c r="V157" s="118"/>
      <c r="W157" s="15"/>
      <c r="X157" s="15"/>
      <c r="Y157" s="118"/>
      <c r="Z157" s="15"/>
      <c r="AA157" s="15"/>
      <c r="AB157" s="15"/>
      <c r="AC157" s="118"/>
      <c r="AD157" s="15"/>
      <c r="AE157" s="15"/>
      <c r="AF157" s="118"/>
      <c r="AG157" s="15"/>
      <c r="AH157" s="15"/>
      <c r="AI157" s="15"/>
      <c r="AJ157" s="118"/>
      <c r="AK157" s="15"/>
      <c r="AL157" s="15"/>
      <c r="AM157" s="118"/>
      <c r="AN157" s="15"/>
      <c r="AO157" s="15"/>
      <c r="AP157" s="15"/>
      <c r="AQ157" s="118"/>
      <c r="AR157" s="15"/>
      <c r="AS157" s="15"/>
      <c r="AT157" s="118"/>
      <c r="AU157" s="15"/>
      <c r="AV157" s="15"/>
      <c r="AW157" s="118"/>
      <c r="AX157" s="15"/>
      <c r="AY157" s="15"/>
      <c r="AZ157" s="118"/>
      <c r="BA157" s="15"/>
      <c r="BB157" s="15"/>
      <c r="BC157" s="118"/>
      <c r="BD157" s="15"/>
      <c r="BE157" s="15"/>
      <c r="BF157" s="15"/>
      <c r="BG157" s="118"/>
      <c r="BH157" s="15"/>
      <c r="BI157" s="15"/>
      <c r="BJ157" s="118"/>
      <c r="BK157" s="15"/>
      <c r="BL157" s="15"/>
      <c r="BM157" s="15"/>
      <c r="BN157" s="118"/>
      <c r="BO157" s="15"/>
      <c r="BP157" s="15"/>
      <c r="BQ157" s="118"/>
      <c r="BR157" s="15"/>
      <c r="BS157" s="15"/>
      <c r="BT157" s="15"/>
      <c r="BU157" s="118"/>
      <c r="BV157" s="15"/>
      <c r="BW157" s="15"/>
      <c r="BX157" s="118"/>
      <c r="BY157" s="15"/>
      <c r="BZ157" s="15"/>
      <c r="CA157" s="118"/>
      <c r="CB157" s="15"/>
      <c r="CC157" s="15"/>
      <c r="CD157" s="15"/>
      <c r="CE157" s="118"/>
      <c r="CF157" s="15"/>
      <c r="CG157" s="15"/>
      <c r="CH157" s="118"/>
      <c r="CI157" s="15"/>
      <c r="CJ157" s="15"/>
      <c r="CK157" s="15"/>
      <c r="CL157" s="118"/>
      <c r="CM157" s="15"/>
      <c r="CN157" s="15"/>
      <c r="CO157" s="118"/>
      <c r="CP157" s="15"/>
      <c r="CQ157" s="15"/>
      <c r="CR157" s="15"/>
      <c r="CS157" s="118"/>
      <c r="CT157" s="15"/>
      <c r="CU157" s="15"/>
      <c r="CV157" s="118"/>
      <c r="CW157" s="15"/>
      <c r="CX157" s="15"/>
    </row>
    <row r="158" spans="2:102" s="3" customFormat="1" x14ac:dyDescent="0.3">
      <c r="B158" s="12"/>
      <c r="C158" s="15"/>
      <c r="D158" s="15"/>
      <c r="E158" s="12"/>
      <c r="F158" s="15"/>
      <c r="G158" s="15"/>
      <c r="H158" s="118"/>
      <c r="I158" s="15"/>
      <c r="J158" s="15"/>
      <c r="K158" s="15"/>
      <c r="L158" s="118"/>
      <c r="M158" s="15"/>
      <c r="N158" s="15"/>
      <c r="O158" s="118"/>
      <c r="P158" s="15"/>
      <c r="Q158" s="15"/>
      <c r="R158" s="15"/>
      <c r="S158" s="118"/>
      <c r="T158" s="15"/>
      <c r="U158" s="15"/>
      <c r="V158" s="118"/>
      <c r="W158" s="15"/>
      <c r="X158" s="15"/>
      <c r="Y158" s="118"/>
      <c r="Z158" s="15"/>
      <c r="AA158" s="15"/>
      <c r="AB158" s="15"/>
      <c r="AC158" s="118"/>
      <c r="AD158" s="15"/>
      <c r="AE158" s="15"/>
      <c r="AF158" s="118"/>
      <c r="AG158" s="15"/>
      <c r="AH158" s="15"/>
      <c r="AI158" s="15"/>
      <c r="AJ158" s="118"/>
      <c r="AK158" s="15"/>
      <c r="AL158" s="15"/>
      <c r="AM158" s="118"/>
      <c r="AN158" s="15"/>
      <c r="AO158" s="15"/>
      <c r="AP158" s="15"/>
      <c r="AQ158" s="118"/>
      <c r="AR158" s="15"/>
      <c r="AS158" s="15"/>
      <c r="AT158" s="118"/>
      <c r="AU158" s="15"/>
      <c r="AV158" s="15"/>
      <c r="AW158" s="118"/>
      <c r="AX158" s="15"/>
      <c r="AY158" s="15"/>
      <c r="AZ158" s="118"/>
      <c r="BA158" s="15"/>
      <c r="BB158" s="15"/>
      <c r="BC158" s="118"/>
      <c r="BD158" s="15"/>
      <c r="BE158" s="15"/>
      <c r="BF158" s="15"/>
      <c r="BG158" s="118"/>
      <c r="BH158" s="15"/>
      <c r="BI158" s="15"/>
      <c r="BJ158" s="118"/>
      <c r="BK158" s="15"/>
      <c r="BL158" s="15"/>
      <c r="BM158" s="15"/>
      <c r="BN158" s="118"/>
      <c r="BO158" s="15"/>
      <c r="BP158" s="15"/>
      <c r="BQ158" s="118"/>
      <c r="BR158" s="15"/>
      <c r="BS158" s="15"/>
      <c r="BT158" s="15"/>
      <c r="BU158" s="118"/>
      <c r="BV158" s="15"/>
      <c r="BW158" s="15"/>
      <c r="BX158" s="118"/>
      <c r="BY158" s="15"/>
      <c r="BZ158" s="15"/>
      <c r="CA158" s="118"/>
      <c r="CB158" s="15"/>
      <c r="CC158" s="15"/>
      <c r="CD158" s="15"/>
      <c r="CE158" s="118"/>
      <c r="CF158" s="15"/>
      <c r="CG158" s="15"/>
      <c r="CH158" s="118"/>
      <c r="CI158" s="15"/>
      <c r="CJ158" s="15"/>
      <c r="CK158" s="15"/>
      <c r="CL158" s="118"/>
      <c r="CM158" s="15"/>
      <c r="CN158" s="15"/>
      <c r="CO158" s="118"/>
      <c r="CP158" s="15"/>
      <c r="CQ158" s="15"/>
      <c r="CR158" s="15"/>
      <c r="CS158" s="118"/>
      <c r="CT158" s="15"/>
      <c r="CU158" s="15"/>
      <c r="CV158" s="118"/>
      <c r="CW158" s="15"/>
      <c r="CX158" s="15"/>
    </row>
    <row r="159" spans="2:102" s="3" customFormat="1" x14ac:dyDescent="0.3">
      <c r="B159" s="12"/>
      <c r="C159" s="15"/>
      <c r="D159" s="15"/>
      <c r="E159" s="12"/>
      <c r="F159" s="15"/>
      <c r="G159" s="15"/>
      <c r="H159" s="118"/>
      <c r="I159" s="15"/>
      <c r="J159" s="15"/>
      <c r="K159" s="15"/>
      <c r="L159" s="118"/>
      <c r="M159" s="15"/>
      <c r="N159" s="15"/>
      <c r="O159" s="118"/>
      <c r="P159" s="15"/>
      <c r="Q159" s="15"/>
      <c r="R159" s="15"/>
      <c r="S159" s="118"/>
      <c r="T159" s="15"/>
      <c r="U159" s="15"/>
      <c r="V159" s="118"/>
      <c r="W159" s="15"/>
      <c r="X159" s="15"/>
      <c r="Y159" s="118"/>
      <c r="Z159" s="15"/>
      <c r="AA159" s="15"/>
      <c r="AB159" s="15"/>
      <c r="AC159" s="118"/>
      <c r="AD159" s="15"/>
      <c r="AE159" s="15"/>
      <c r="AF159" s="118"/>
      <c r="AG159" s="15"/>
      <c r="AH159" s="15"/>
      <c r="AI159" s="15"/>
      <c r="AJ159" s="118"/>
      <c r="AK159" s="15"/>
      <c r="AL159" s="15"/>
      <c r="AM159" s="118"/>
      <c r="AN159" s="15"/>
      <c r="AO159" s="15"/>
      <c r="AP159" s="15"/>
      <c r="AQ159" s="118"/>
      <c r="AR159" s="15"/>
      <c r="AS159" s="15"/>
      <c r="AT159" s="118"/>
      <c r="AU159" s="15"/>
      <c r="AV159" s="15"/>
      <c r="AW159" s="118"/>
      <c r="AX159" s="15"/>
      <c r="AY159" s="15"/>
      <c r="AZ159" s="118"/>
      <c r="BA159" s="15"/>
      <c r="BB159" s="15"/>
      <c r="BC159" s="118"/>
      <c r="BD159" s="15"/>
      <c r="BE159" s="15"/>
      <c r="BF159" s="15"/>
      <c r="BG159" s="118"/>
      <c r="BH159" s="15"/>
      <c r="BI159" s="15"/>
      <c r="BJ159" s="118"/>
      <c r="BK159" s="15"/>
      <c r="BL159" s="15"/>
      <c r="BM159" s="15"/>
      <c r="BN159" s="118"/>
      <c r="BO159" s="15"/>
      <c r="BP159" s="15"/>
      <c r="BQ159" s="118"/>
      <c r="BR159" s="15"/>
      <c r="BS159" s="15"/>
      <c r="BT159" s="15"/>
      <c r="BU159" s="118"/>
      <c r="BV159" s="15"/>
      <c r="BW159" s="15"/>
      <c r="BX159" s="118"/>
      <c r="BY159" s="15"/>
      <c r="BZ159" s="15"/>
      <c r="CA159" s="118"/>
      <c r="CB159" s="15"/>
      <c r="CC159" s="15"/>
      <c r="CD159" s="15"/>
      <c r="CE159" s="118"/>
      <c r="CF159" s="15"/>
      <c r="CG159" s="15"/>
      <c r="CH159" s="118"/>
      <c r="CI159" s="15"/>
      <c r="CJ159" s="15"/>
      <c r="CK159" s="15"/>
      <c r="CL159" s="118"/>
      <c r="CM159" s="15"/>
      <c r="CN159" s="15"/>
      <c r="CO159" s="118"/>
      <c r="CP159" s="15"/>
      <c r="CQ159" s="15"/>
      <c r="CR159" s="15"/>
      <c r="CS159" s="118"/>
      <c r="CT159" s="15"/>
      <c r="CU159" s="15"/>
      <c r="CV159" s="118"/>
      <c r="CW159" s="15"/>
      <c r="CX159" s="15"/>
    </row>
    <row r="160" spans="2:102" s="3" customFormat="1" x14ac:dyDescent="0.3">
      <c r="B160" s="12"/>
      <c r="C160" s="15"/>
      <c r="D160" s="15"/>
      <c r="E160" s="12"/>
      <c r="F160" s="15"/>
      <c r="G160" s="15"/>
      <c r="H160" s="118"/>
      <c r="I160" s="15"/>
      <c r="J160" s="15"/>
      <c r="K160" s="15"/>
      <c r="L160" s="118"/>
      <c r="M160" s="15"/>
      <c r="N160" s="15"/>
      <c r="O160" s="118"/>
      <c r="P160" s="15"/>
      <c r="Q160" s="15"/>
      <c r="R160" s="15"/>
      <c r="S160" s="118"/>
      <c r="T160" s="15"/>
      <c r="U160" s="15"/>
      <c r="V160" s="118"/>
      <c r="W160" s="15"/>
      <c r="X160" s="15"/>
      <c r="Y160" s="118"/>
      <c r="Z160" s="15"/>
      <c r="AA160" s="15"/>
      <c r="AB160" s="15"/>
      <c r="AC160" s="118"/>
      <c r="AD160" s="15"/>
      <c r="AE160" s="15"/>
      <c r="AF160" s="118"/>
      <c r="AG160" s="15"/>
      <c r="AH160" s="15"/>
      <c r="AI160" s="15"/>
      <c r="AJ160" s="118"/>
      <c r="AK160" s="15"/>
      <c r="AL160" s="15"/>
      <c r="AM160" s="118"/>
      <c r="AN160" s="15"/>
      <c r="AO160" s="15"/>
      <c r="AP160" s="15"/>
      <c r="AQ160" s="118"/>
      <c r="AR160" s="15"/>
      <c r="AS160" s="15"/>
      <c r="AT160" s="118"/>
      <c r="AU160" s="15"/>
      <c r="AV160" s="15"/>
      <c r="AW160" s="118"/>
      <c r="AX160" s="15"/>
      <c r="AY160" s="15"/>
      <c r="AZ160" s="118"/>
      <c r="BA160" s="15"/>
      <c r="BB160" s="15"/>
      <c r="BC160" s="118"/>
      <c r="BD160" s="15"/>
      <c r="BE160" s="15"/>
      <c r="BF160" s="15"/>
      <c r="BG160" s="118"/>
      <c r="BH160" s="15"/>
      <c r="BI160" s="15"/>
      <c r="BJ160" s="118"/>
      <c r="BK160" s="15"/>
      <c r="BL160" s="15"/>
      <c r="BM160" s="15"/>
      <c r="BN160" s="118"/>
      <c r="BO160" s="15"/>
      <c r="BP160" s="15"/>
      <c r="BQ160" s="118"/>
      <c r="BR160" s="15"/>
      <c r="BS160" s="15"/>
      <c r="BT160" s="15"/>
      <c r="BU160" s="118"/>
      <c r="BV160" s="15"/>
      <c r="BW160" s="15"/>
      <c r="BX160" s="118"/>
      <c r="BY160" s="15"/>
      <c r="BZ160" s="15"/>
      <c r="CA160" s="118"/>
      <c r="CB160" s="15"/>
      <c r="CC160" s="15"/>
      <c r="CD160" s="15"/>
      <c r="CE160" s="118"/>
      <c r="CF160" s="15"/>
      <c r="CG160" s="15"/>
      <c r="CH160" s="118"/>
      <c r="CI160" s="15"/>
      <c r="CJ160" s="15"/>
      <c r="CK160" s="15"/>
      <c r="CL160" s="118"/>
      <c r="CM160" s="15"/>
      <c r="CN160" s="15"/>
      <c r="CO160" s="118"/>
      <c r="CP160" s="15"/>
      <c r="CQ160" s="15"/>
      <c r="CR160" s="15"/>
      <c r="CS160" s="118"/>
      <c r="CT160" s="15"/>
      <c r="CU160" s="15"/>
      <c r="CV160" s="118"/>
      <c r="CW160" s="15"/>
      <c r="CX160" s="15"/>
    </row>
    <row r="161" spans="2:102" s="3" customFormat="1" x14ac:dyDescent="0.3">
      <c r="B161" s="12"/>
      <c r="C161" s="15"/>
      <c r="D161" s="15"/>
      <c r="E161" s="12"/>
      <c r="F161" s="15"/>
      <c r="G161" s="15"/>
      <c r="H161" s="118"/>
      <c r="I161" s="15"/>
      <c r="J161" s="15"/>
      <c r="K161" s="15"/>
      <c r="L161" s="118"/>
      <c r="M161" s="15"/>
      <c r="N161" s="15"/>
      <c r="O161" s="118"/>
      <c r="P161" s="15"/>
      <c r="Q161" s="15"/>
      <c r="R161" s="15"/>
      <c r="S161" s="118"/>
      <c r="T161" s="15"/>
      <c r="U161" s="15"/>
      <c r="V161" s="118"/>
      <c r="W161" s="15"/>
      <c r="X161" s="15"/>
      <c r="Y161" s="118"/>
      <c r="Z161" s="15"/>
      <c r="AA161" s="15"/>
      <c r="AB161" s="15"/>
      <c r="AC161" s="118"/>
      <c r="AD161" s="15"/>
      <c r="AE161" s="15"/>
      <c r="AF161" s="118"/>
      <c r="AG161" s="15"/>
      <c r="AH161" s="15"/>
      <c r="AI161" s="15"/>
      <c r="AJ161" s="118"/>
      <c r="AK161" s="15"/>
      <c r="AL161" s="15"/>
      <c r="AM161" s="118"/>
      <c r="AN161" s="15"/>
      <c r="AO161" s="15"/>
      <c r="AP161" s="15"/>
      <c r="AQ161" s="118"/>
      <c r="AR161" s="15"/>
      <c r="AS161" s="15"/>
      <c r="AT161" s="118"/>
      <c r="AU161" s="15"/>
      <c r="AV161" s="15"/>
      <c r="AW161" s="118"/>
      <c r="AX161" s="15"/>
      <c r="AY161" s="15"/>
      <c r="AZ161" s="118"/>
      <c r="BA161" s="15"/>
      <c r="BB161" s="15"/>
      <c r="BC161" s="118"/>
      <c r="BD161" s="15"/>
      <c r="BE161" s="15"/>
      <c r="BF161" s="15"/>
      <c r="BG161" s="118"/>
      <c r="BH161" s="15"/>
      <c r="BI161" s="15"/>
      <c r="BJ161" s="118"/>
      <c r="BK161" s="15"/>
      <c r="BL161" s="15"/>
      <c r="BM161" s="15"/>
      <c r="BN161" s="118"/>
      <c r="BO161" s="15"/>
      <c r="BP161" s="15"/>
      <c r="BQ161" s="118"/>
      <c r="BR161" s="15"/>
      <c r="BS161" s="15"/>
      <c r="BT161" s="15"/>
      <c r="BU161" s="118"/>
      <c r="BV161" s="15"/>
      <c r="BW161" s="15"/>
      <c r="BX161" s="118"/>
      <c r="BY161" s="15"/>
      <c r="BZ161" s="15"/>
      <c r="CA161" s="118"/>
      <c r="CB161" s="15"/>
      <c r="CC161" s="15"/>
      <c r="CD161" s="15"/>
      <c r="CE161" s="118"/>
      <c r="CF161" s="15"/>
      <c r="CG161" s="15"/>
      <c r="CH161" s="118"/>
      <c r="CI161" s="15"/>
      <c r="CJ161" s="15"/>
      <c r="CK161" s="15"/>
      <c r="CL161" s="118"/>
      <c r="CM161" s="15"/>
      <c r="CN161" s="15"/>
      <c r="CO161" s="118"/>
      <c r="CP161" s="15"/>
      <c r="CQ161" s="15"/>
      <c r="CR161" s="15"/>
      <c r="CS161" s="118"/>
      <c r="CT161" s="15"/>
      <c r="CU161" s="15"/>
      <c r="CV161" s="118"/>
      <c r="CW161" s="15"/>
      <c r="CX161" s="15"/>
    </row>
    <row r="162" spans="2:102" s="3" customFormat="1" x14ac:dyDescent="0.3">
      <c r="B162" s="12"/>
      <c r="C162" s="15"/>
      <c r="D162" s="15"/>
      <c r="E162" s="12"/>
      <c r="F162" s="15"/>
      <c r="G162" s="15"/>
      <c r="H162" s="118"/>
      <c r="I162" s="15"/>
      <c r="J162" s="15"/>
      <c r="K162" s="15"/>
      <c r="L162" s="118"/>
      <c r="M162" s="15"/>
      <c r="N162" s="15"/>
      <c r="O162" s="118"/>
      <c r="P162" s="15"/>
      <c r="Q162" s="15"/>
      <c r="R162" s="15"/>
      <c r="S162" s="118"/>
      <c r="T162" s="15"/>
      <c r="U162" s="15"/>
      <c r="V162" s="118"/>
      <c r="W162" s="15"/>
      <c r="X162" s="15"/>
      <c r="Y162" s="118"/>
      <c r="Z162" s="15"/>
      <c r="AA162" s="15"/>
      <c r="AB162" s="15"/>
      <c r="AC162" s="118"/>
      <c r="AD162" s="15"/>
      <c r="AE162" s="15"/>
      <c r="AF162" s="118"/>
      <c r="AG162" s="15"/>
      <c r="AH162" s="15"/>
      <c r="AI162" s="15"/>
      <c r="AJ162" s="118"/>
      <c r="AK162" s="15"/>
      <c r="AL162" s="15"/>
      <c r="AM162" s="118"/>
      <c r="AN162" s="15"/>
      <c r="AO162" s="15"/>
      <c r="AP162" s="15"/>
      <c r="AQ162" s="118"/>
      <c r="AR162" s="15"/>
      <c r="AS162" s="15"/>
      <c r="AT162" s="118"/>
      <c r="AU162" s="15"/>
      <c r="AV162" s="15"/>
      <c r="AW162" s="118"/>
      <c r="AX162" s="15"/>
      <c r="AY162" s="15"/>
      <c r="AZ162" s="118"/>
      <c r="BA162" s="15"/>
      <c r="BB162" s="15"/>
      <c r="BC162" s="118"/>
      <c r="BD162" s="15"/>
      <c r="BE162" s="15"/>
      <c r="BF162" s="15"/>
      <c r="BG162" s="118"/>
      <c r="BH162" s="15"/>
      <c r="BI162" s="15"/>
      <c r="BJ162" s="118"/>
      <c r="BK162" s="15"/>
      <c r="BL162" s="15"/>
      <c r="BM162" s="15"/>
      <c r="BN162" s="118"/>
      <c r="BO162" s="15"/>
      <c r="BP162" s="15"/>
      <c r="BQ162" s="118"/>
      <c r="BR162" s="15"/>
      <c r="BS162" s="15"/>
      <c r="BT162" s="15"/>
      <c r="BU162" s="118"/>
      <c r="BV162" s="15"/>
      <c r="BW162" s="15"/>
      <c r="BX162" s="118"/>
      <c r="BY162" s="15"/>
      <c r="BZ162" s="15"/>
      <c r="CA162" s="118"/>
      <c r="CB162" s="15"/>
      <c r="CC162" s="15"/>
      <c r="CD162" s="15"/>
      <c r="CE162" s="118"/>
      <c r="CF162" s="15"/>
      <c r="CG162" s="15"/>
      <c r="CH162" s="118"/>
      <c r="CI162" s="15"/>
      <c r="CJ162" s="15"/>
      <c r="CK162" s="15"/>
      <c r="CL162" s="118"/>
      <c r="CM162" s="15"/>
      <c r="CN162" s="15"/>
      <c r="CO162" s="118"/>
      <c r="CP162" s="15"/>
      <c r="CQ162" s="15"/>
      <c r="CR162" s="15"/>
      <c r="CS162" s="118"/>
      <c r="CT162" s="15"/>
      <c r="CU162" s="15"/>
      <c r="CV162" s="118"/>
      <c r="CW162" s="15"/>
      <c r="CX162" s="15"/>
    </row>
    <row r="163" spans="2:102" s="3" customFormat="1" x14ac:dyDescent="0.3">
      <c r="B163" s="12"/>
      <c r="C163" s="15"/>
      <c r="D163" s="15"/>
      <c r="E163" s="12"/>
      <c r="F163" s="15"/>
      <c r="G163" s="15"/>
      <c r="H163" s="118"/>
      <c r="I163" s="15"/>
      <c r="J163" s="15"/>
      <c r="K163" s="15"/>
      <c r="L163" s="118"/>
      <c r="M163" s="15"/>
      <c r="N163" s="15"/>
      <c r="O163" s="118"/>
      <c r="P163" s="15"/>
      <c r="Q163" s="15"/>
      <c r="R163" s="15"/>
      <c r="S163" s="118"/>
      <c r="T163" s="15"/>
      <c r="U163" s="15"/>
      <c r="V163" s="118"/>
      <c r="W163" s="15"/>
      <c r="X163" s="15"/>
      <c r="Y163" s="118"/>
      <c r="Z163" s="15"/>
      <c r="AA163" s="15"/>
      <c r="AB163" s="15"/>
      <c r="AC163" s="118"/>
      <c r="AD163" s="15"/>
      <c r="AE163" s="15"/>
      <c r="AF163" s="118"/>
      <c r="AG163" s="15"/>
      <c r="AH163" s="15"/>
      <c r="AI163" s="15"/>
      <c r="AJ163" s="118"/>
      <c r="AK163" s="15"/>
      <c r="AL163" s="15"/>
      <c r="AM163" s="118"/>
      <c r="AN163" s="15"/>
      <c r="AO163" s="15"/>
      <c r="AP163" s="15"/>
      <c r="AQ163" s="118"/>
      <c r="AR163" s="15"/>
      <c r="AS163" s="15"/>
      <c r="AT163" s="118"/>
      <c r="AU163" s="15"/>
      <c r="AV163" s="15"/>
      <c r="AW163" s="118"/>
      <c r="AX163" s="15"/>
      <c r="AY163" s="15"/>
      <c r="AZ163" s="118"/>
      <c r="BA163" s="15"/>
      <c r="BB163" s="15"/>
      <c r="BC163" s="118"/>
      <c r="BD163" s="15"/>
      <c r="BE163" s="15"/>
      <c r="BF163" s="15"/>
      <c r="BG163" s="118"/>
      <c r="BH163" s="15"/>
      <c r="BI163" s="15"/>
      <c r="BJ163" s="118"/>
      <c r="BK163" s="15"/>
      <c r="BL163" s="15"/>
      <c r="BM163" s="15"/>
      <c r="BN163" s="118"/>
      <c r="BO163" s="15"/>
      <c r="BP163" s="15"/>
      <c r="BQ163" s="118"/>
      <c r="BR163" s="15"/>
      <c r="BS163" s="15"/>
      <c r="BT163" s="15"/>
      <c r="BU163" s="118"/>
      <c r="BV163" s="15"/>
      <c r="BW163" s="15"/>
      <c r="BX163" s="118"/>
      <c r="BY163" s="15"/>
      <c r="BZ163" s="15"/>
      <c r="CA163" s="118"/>
      <c r="CB163" s="15"/>
      <c r="CC163" s="15"/>
      <c r="CD163" s="15"/>
      <c r="CE163" s="118"/>
      <c r="CF163" s="15"/>
      <c r="CG163" s="15"/>
      <c r="CH163" s="118"/>
      <c r="CI163" s="15"/>
      <c r="CJ163" s="15"/>
      <c r="CK163" s="15"/>
      <c r="CL163" s="118"/>
      <c r="CM163" s="15"/>
      <c r="CN163" s="15"/>
      <c r="CO163" s="118"/>
      <c r="CP163" s="15"/>
      <c r="CQ163" s="15"/>
      <c r="CR163" s="15"/>
      <c r="CS163" s="118"/>
      <c r="CT163" s="15"/>
      <c r="CU163" s="15"/>
      <c r="CV163" s="118"/>
      <c r="CW163" s="15"/>
      <c r="CX163" s="15"/>
    </row>
    <row r="164" spans="2:102" s="3" customFormat="1" x14ac:dyDescent="0.3">
      <c r="B164" s="12"/>
      <c r="C164" s="15"/>
      <c r="D164" s="15"/>
      <c r="E164" s="12"/>
      <c r="F164" s="15"/>
      <c r="G164" s="15"/>
      <c r="H164" s="118"/>
      <c r="I164" s="15"/>
      <c r="J164" s="15"/>
      <c r="K164" s="15"/>
      <c r="L164" s="118"/>
      <c r="M164" s="15"/>
      <c r="N164" s="15"/>
      <c r="O164" s="118"/>
      <c r="P164" s="15"/>
      <c r="Q164" s="15"/>
      <c r="R164" s="15"/>
      <c r="S164" s="118"/>
      <c r="T164" s="15"/>
      <c r="U164" s="15"/>
      <c r="V164" s="118"/>
      <c r="W164" s="15"/>
      <c r="X164" s="15"/>
      <c r="Y164" s="118"/>
      <c r="Z164" s="15"/>
      <c r="AA164" s="15"/>
      <c r="AB164" s="15"/>
      <c r="AC164" s="118"/>
      <c r="AD164" s="15"/>
      <c r="AE164" s="15"/>
      <c r="AF164" s="118"/>
      <c r="AG164" s="15"/>
      <c r="AH164" s="15"/>
      <c r="AI164" s="15"/>
      <c r="AJ164" s="118"/>
      <c r="AK164" s="15"/>
      <c r="AL164" s="15"/>
      <c r="AM164" s="118"/>
      <c r="AN164" s="15"/>
      <c r="AO164" s="15"/>
      <c r="AP164" s="15"/>
      <c r="AQ164" s="118"/>
      <c r="AR164" s="15"/>
      <c r="AS164" s="15"/>
      <c r="AT164" s="118"/>
      <c r="AU164" s="15"/>
      <c r="AV164" s="15"/>
      <c r="AW164" s="118"/>
      <c r="AX164" s="15"/>
      <c r="AY164" s="15"/>
      <c r="AZ164" s="118"/>
      <c r="BA164" s="15"/>
      <c r="BB164" s="15"/>
      <c r="BC164" s="118"/>
      <c r="BD164" s="15"/>
      <c r="BE164" s="15"/>
      <c r="BF164" s="15"/>
      <c r="BG164" s="118"/>
      <c r="BH164" s="15"/>
      <c r="BI164" s="15"/>
      <c r="BJ164" s="118"/>
      <c r="BK164" s="15"/>
      <c r="BL164" s="15"/>
      <c r="BM164" s="15"/>
      <c r="BN164" s="118"/>
      <c r="BO164" s="15"/>
      <c r="BP164" s="15"/>
      <c r="BQ164" s="118"/>
      <c r="BR164" s="15"/>
      <c r="BS164" s="15"/>
      <c r="BT164" s="15"/>
      <c r="BU164" s="118"/>
      <c r="BV164" s="15"/>
      <c r="BW164" s="15"/>
      <c r="BX164" s="118"/>
      <c r="BY164" s="15"/>
      <c r="BZ164" s="15"/>
      <c r="CA164" s="118"/>
      <c r="CB164" s="15"/>
      <c r="CC164" s="15"/>
      <c r="CD164" s="15"/>
      <c r="CE164" s="118"/>
      <c r="CF164" s="15"/>
      <c r="CG164" s="15"/>
      <c r="CH164" s="118"/>
      <c r="CI164" s="15"/>
      <c r="CJ164" s="15"/>
      <c r="CK164" s="15"/>
      <c r="CL164" s="118"/>
      <c r="CM164" s="15"/>
      <c r="CN164" s="15"/>
      <c r="CO164" s="118"/>
      <c r="CP164" s="15"/>
      <c r="CQ164" s="15"/>
      <c r="CR164" s="15"/>
      <c r="CS164" s="118"/>
      <c r="CT164" s="15"/>
      <c r="CU164" s="15"/>
      <c r="CV164" s="118"/>
      <c r="CW164" s="15"/>
      <c r="CX164" s="15"/>
    </row>
    <row r="165" spans="2:102" s="3" customFormat="1" x14ac:dyDescent="0.3">
      <c r="B165" s="12"/>
      <c r="C165" s="15"/>
      <c r="D165" s="15"/>
      <c r="E165" s="12"/>
      <c r="F165" s="15"/>
      <c r="G165" s="15"/>
      <c r="H165" s="118"/>
      <c r="I165" s="15"/>
      <c r="J165" s="15"/>
      <c r="K165" s="15"/>
      <c r="L165" s="118"/>
      <c r="M165" s="15"/>
      <c r="N165" s="15"/>
      <c r="O165" s="118"/>
      <c r="P165" s="15"/>
      <c r="Q165" s="15"/>
      <c r="R165" s="15"/>
      <c r="S165" s="118"/>
      <c r="T165" s="15"/>
      <c r="U165" s="15"/>
      <c r="V165" s="118"/>
      <c r="W165" s="15"/>
      <c r="X165" s="15"/>
      <c r="Y165" s="118"/>
      <c r="Z165" s="15"/>
      <c r="AA165" s="15"/>
      <c r="AB165" s="15"/>
      <c r="AC165" s="118"/>
      <c r="AD165" s="15"/>
      <c r="AE165" s="15"/>
      <c r="AF165" s="118"/>
      <c r="AG165" s="15"/>
      <c r="AH165" s="15"/>
      <c r="AI165" s="15"/>
      <c r="AJ165" s="118"/>
      <c r="AK165" s="15"/>
      <c r="AL165" s="15"/>
      <c r="AM165" s="118"/>
      <c r="AN165" s="15"/>
      <c r="AO165" s="15"/>
      <c r="AP165" s="15"/>
      <c r="AQ165" s="118"/>
      <c r="AR165" s="15"/>
      <c r="AS165" s="15"/>
      <c r="AT165" s="118"/>
      <c r="AU165" s="15"/>
      <c r="AV165" s="15"/>
      <c r="AW165" s="118"/>
      <c r="AX165" s="15"/>
      <c r="AY165" s="15"/>
      <c r="AZ165" s="118"/>
      <c r="BA165" s="15"/>
      <c r="BB165" s="15"/>
      <c r="BC165" s="118"/>
      <c r="BD165" s="15"/>
      <c r="BE165" s="15"/>
      <c r="BF165" s="15"/>
      <c r="BG165" s="118"/>
      <c r="BH165" s="15"/>
      <c r="BI165" s="15"/>
      <c r="BJ165" s="118"/>
      <c r="BK165" s="15"/>
      <c r="BL165" s="15"/>
      <c r="BM165" s="15"/>
      <c r="BN165" s="118"/>
      <c r="BO165" s="15"/>
      <c r="BP165" s="15"/>
      <c r="BQ165" s="118"/>
      <c r="BR165" s="15"/>
      <c r="BS165" s="15"/>
      <c r="BT165" s="15"/>
      <c r="BU165" s="118"/>
      <c r="BV165" s="15"/>
      <c r="BW165" s="15"/>
      <c r="BX165" s="118"/>
      <c r="BY165" s="15"/>
      <c r="BZ165" s="15"/>
      <c r="CA165" s="118"/>
      <c r="CB165" s="15"/>
      <c r="CC165" s="15"/>
      <c r="CD165" s="15"/>
      <c r="CE165" s="118"/>
      <c r="CF165" s="15"/>
      <c r="CG165" s="15"/>
      <c r="CH165" s="118"/>
      <c r="CI165" s="15"/>
      <c r="CJ165" s="15"/>
      <c r="CK165" s="15"/>
      <c r="CL165" s="118"/>
      <c r="CM165" s="15"/>
      <c r="CN165" s="15"/>
      <c r="CO165" s="118"/>
      <c r="CP165" s="15"/>
      <c r="CQ165" s="15"/>
      <c r="CR165" s="15"/>
      <c r="CS165" s="118"/>
      <c r="CT165" s="15"/>
      <c r="CU165" s="15"/>
      <c r="CV165" s="118"/>
      <c r="CW165" s="15"/>
      <c r="CX165" s="15"/>
    </row>
    <row r="166" spans="2:102" s="3" customFormat="1" x14ac:dyDescent="0.3">
      <c r="B166" s="12"/>
      <c r="C166" s="15"/>
      <c r="D166" s="15"/>
      <c r="E166" s="12"/>
      <c r="F166" s="15"/>
      <c r="G166" s="15"/>
      <c r="H166" s="118"/>
      <c r="I166" s="15"/>
      <c r="J166" s="15"/>
      <c r="K166" s="15"/>
      <c r="L166" s="118"/>
      <c r="M166" s="15"/>
      <c r="N166" s="15"/>
      <c r="O166" s="118"/>
      <c r="P166" s="15"/>
      <c r="Q166" s="15"/>
      <c r="R166" s="15"/>
      <c r="S166" s="118"/>
      <c r="T166" s="15"/>
      <c r="U166" s="15"/>
      <c r="V166" s="118"/>
      <c r="W166" s="15"/>
      <c r="X166" s="15"/>
      <c r="Y166" s="118"/>
      <c r="Z166" s="15"/>
      <c r="AA166" s="15"/>
      <c r="AB166" s="15"/>
      <c r="AC166" s="118"/>
      <c r="AD166" s="15"/>
      <c r="AE166" s="15"/>
      <c r="AF166" s="118"/>
      <c r="AG166" s="15"/>
      <c r="AH166" s="15"/>
      <c r="AI166" s="15"/>
      <c r="AJ166" s="118"/>
      <c r="AK166" s="15"/>
      <c r="AL166" s="15"/>
      <c r="AM166" s="118"/>
      <c r="AN166" s="15"/>
      <c r="AO166" s="15"/>
      <c r="AP166" s="15"/>
      <c r="AQ166" s="118"/>
      <c r="AR166" s="15"/>
      <c r="AS166" s="15"/>
      <c r="AT166" s="118"/>
      <c r="AU166" s="15"/>
      <c r="AV166" s="15"/>
      <c r="AW166" s="118"/>
      <c r="AX166" s="15"/>
      <c r="AY166" s="15"/>
      <c r="AZ166" s="118"/>
      <c r="BA166" s="15"/>
      <c r="BB166" s="15"/>
      <c r="BC166" s="118"/>
      <c r="BD166" s="15"/>
      <c r="BE166" s="15"/>
      <c r="BF166" s="15"/>
      <c r="BG166" s="118"/>
      <c r="BH166" s="15"/>
      <c r="BI166" s="15"/>
      <c r="BJ166" s="118"/>
      <c r="BK166" s="15"/>
      <c r="BL166" s="15"/>
      <c r="BM166" s="15"/>
      <c r="BN166" s="118"/>
      <c r="BO166" s="15"/>
      <c r="BP166" s="15"/>
      <c r="BQ166" s="118"/>
      <c r="BR166" s="15"/>
      <c r="BS166" s="15"/>
      <c r="BT166" s="15"/>
      <c r="BU166" s="118"/>
      <c r="BV166" s="15"/>
      <c r="BW166" s="15"/>
      <c r="BX166" s="118"/>
      <c r="BY166" s="15"/>
      <c r="BZ166" s="15"/>
      <c r="CA166" s="118"/>
      <c r="CB166" s="15"/>
      <c r="CC166" s="15"/>
      <c r="CD166" s="15"/>
      <c r="CE166" s="118"/>
      <c r="CF166" s="15"/>
      <c r="CG166" s="15"/>
      <c r="CH166" s="118"/>
      <c r="CI166" s="15"/>
      <c r="CJ166" s="15"/>
      <c r="CK166" s="15"/>
      <c r="CL166" s="118"/>
      <c r="CM166" s="15"/>
      <c r="CN166" s="15"/>
      <c r="CO166" s="118"/>
      <c r="CP166" s="15"/>
      <c r="CQ166" s="15"/>
      <c r="CR166" s="15"/>
      <c r="CS166" s="118"/>
      <c r="CT166" s="15"/>
      <c r="CU166" s="15"/>
      <c r="CV166" s="118"/>
      <c r="CW166" s="15"/>
      <c r="CX166" s="15"/>
    </row>
    <row r="167" spans="2:102" s="3" customFormat="1" x14ac:dyDescent="0.3">
      <c r="B167" s="12"/>
      <c r="C167" s="15"/>
      <c r="D167" s="15"/>
      <c r="E167" s="12"/>
      <c r="F167" s="15"/>
      <c r="G167" s="15"/>
      <c r="H167" s="118"/>
      <c r="I167" s="15"/>
      <c r="J167" s="15"/>
      <c r="K167" s="15"/>
      <c r="L167" s="118"/>
      <c r="M167" s="15"/>
      <c r="N167" s="15"/>
      <c r="O167" s="118"/>
      <c r="P167" s="15"/>
      <c r="Q167" s="15"/>
      <c r="R167" s="15"/>
      <c r="S167" s="118"/>
      <c r="T167" s="15"/>
      <c r="U167" s="15"/>
      <c r="V167" s="118"/>
      <c r="W167" s="15"/>
      <c r="X167" s="15"/>
      <c r="Y167" s="118"/>
      <c r="Z167" s="15"/>
      <c r="AA167" s="15"/>
      <c r="AB167" s="15"/>
      <c r="AC167" s="118"/>
      <c r="AD167" s="15"/>
      <c r="AE167" s="15"/>
      <c r="AF167" s="118"/>
      <c r="AG167" s="15"/>
      <c r="AH167" s="15"/>
      <c r="AI167" s="15"/>
      <c r="AJ167" s="118"/>
      <c r="AK167" s="15"/>
      <c r="AL167" s="15"/>
      <c r="AM167" s="118"/>
      <c r="AN167" s="15"/>
      <c r="AO167" s="15"/>
      <c r="AP167" s="15"/>
      <c r="AQ167" s="118"/>
      <c r="AR167" s="15"/>
      <c r="AS167" s="15"/>
      <c r="AT167" s="118"/>
      <c r="AU167" s="15"/>
      <c r="AV167" s="15"/>
      <c r="AW167" s="118"/>
      <c r="AX167" s="15"/>
      <c r="AY167" s="15"/>
      <c r="AZ167" s="118"/>
      <c r="BA167" s="15"/>
      <c r="BB167" s="15"/>
      <c r="BC167" s="118"/>
      <c r="BD167" s="15"/>
      <c r="BE167" s="15"/>
      <c r="BF167" s="15"/>
      <c r="BG167" s="118"/>
      <c r="BH167" s="15"/>
      <c r="BI167" s="15"/>
      <c r="BJ167" s="118"/>
      <c r="BK167" s="15"/>
      <c r="BL167" s="15"/>
      <c r="BM167" s="15"/>
      <c r="BN167" s="118"/>
      <c r="BO167" s="15"/>
      <c r="BP167" s="15"/>
      <c r="BQ167" s="118"/>
      <c r="BR167" s="15"/>
      <c r="BS167" s="15"/>
      <c r="BT167" s="15"/>
      <c r="BU167" s="118"/>
      <c r="BV167" s="15"/>
      <c r="BW167" s="15"/>
      <c r="BX167" s="118"/>
      <c r="BY167" s="15"/>
      <c r="BZ167" s="15"/>
      <c r="CA167" s="118"/>
      <c r="CB167" s="15"/>
      <c r="CC167" s="15"/>
      <c r="CD167" s="15"/>
      <c r="CE167" s="118"/>
      <c r="CF167" s="15"/>
      <c r="CG167" s="15"/>
      <c r="CH167" s="118"/>
      <c r="CI167" s="15"/>
      <c r="CJ167" s="15"/>
      <c r="CK167" s="15"/>
      <c r="CL167" s="118"/>
      <c r="CM167" s="15"/>
      <c r="CN167" s="15"/>
      <c r="CO167" s="118"/>
      <c r="CP167" s="15"/>
      <c r="CQ167" s="15"/>
      <c r="CR167" s="15"/>
      <c r="CS167" s="118"/>
      <c r="CT167" s="15"/>
      <c r="CU167" s="15"/>
      <c r="CV167" s="118"/>
      <c r="CW167" s="15"/>
      <c r="CX167" s="15"/>
    </row>
    <row r="168" spans="2:102" s="3" customFormat="1" x14ac:dyDescent="0.3">
      <c r="B168" s="12"/>
      <c r="C168" s="15"/>
      <c r="D168" s="15"/>
      <c r="E168" s="12"/>
      <c r="F168" s="15"/>
      <c r="G168" s="15"/>
      <c r="H168" s="118"/>
      <c r="I168" s="15"/>
      <c r="J168" s="15"/>
      <c r="K168" s="15"/>
      <c r="L168" s="118"/>
      <c r="M168" s="15"/>
      <c r="N168" s="15"/>
      <c r="O168" s="118"/>
      <c r="P168" s="15"/>
      <c r="Q168" s="15"/>
      <c r="R168" s="15"/>
      <c r="S168" s="118"/>
      <c r="T168" s="15"/>
      <c r="U168" s="15"/>
      <c r="V168" s="118"/>
      <c r="W168" s="15"/>
      <c r="X168" s="15"/>
      <c r="Y168" s="118"/>
      <c r="Z168" s="15"/>
      <c r="AA168" s="15"/>
      <c r="AB168" s="15"/>
      <c r="AC168" s="118"/>
      <c r="AD168" s="15"/>
      <c r="AE168" s="15"/>
      <c r="AF168" s="118"/>
      <c r="AG168" s="15"/>
      <c r="AH168" s="15"/>
      <c r="AI168" s="15"/>
      <c r="AJ168" s="118"/>
      <c r="AK168" s="15"/>
      <c r="AL168" s="15"/>
      <c r="AM168" s="118"/>
      <c r="AN168" s="15"/>
      <c r="AO168" s="15"/>
      <c r="AP168" s="15"/>
      <c r="AQ168" s="118"/>
      <c r="AR168" s="15"/>
      <c r="AS168" s="15"/>
      <c r="AT168" s="118"/>
      <c r="AU168" s="15"/>
      <c r="AV168" s="15"/>
      <c r="AW168" s="118"/>
      <c r="AX168" s="15"/>
      <c r="AY168" s="15"/>
      <c r="AZ168" s="118"/>
      <c r="BA168" s="15"/>
      <c r="BB168" s="15"/>
      <c r="BC168" s="118"/>
      <c r="BD168" s="15"/>
      <c r="BE168" s="15"/>
      <c r="BF168" s="15"/>
      <c r="BG168" s="118"/>
      <c r="BH168" s="15"/>
      <c r="BI168" s="15"/>
      <c r="BJ168" s="118"/>
      <c r="BK168" s="15"/>
      <c r="BL168" s="15"/>
      <c r="BM168" s="15"/>
      <c r="BN168" s="118"/>
      <c r="BO168" s="15"/>
      <c r="BP168" s="15"/>
      <c r="BQ168" s="118"/>
      <c r="BR168" s="15"/>
      <c r="BS168" s="15"/>
      <c r="BT168" s="15"/>
      <c r="BU168" s="118"/>
      <c r="BV168" s="15"/>
      <c r="BW168" s="15"/>
      <c r="BX168" s="118"/>
      <c r="BY168" s="15"/>
      <c r="BZ168" s="15"/>
      <c r="CA168" s="118"/>
      <c r="CB168" s="15"/>
      <c r="CC168" s="15"/>
      <c r="CD168" s="15"/>
      <c r="CE168" s="118"/>
      <c r="CF168" s="15"/>
      <c r="CG168" s="15"/>
      <c r="CH168" s="118"/>
      <c r="CI168" s="15"/>
      <c r="CJ168" s="15"/>
      <c r="CK168" s="15"/>
      <c r="CL168" s="118"/>
      <c r="CM168" s="15"/>
      <c r="CN168" s="15"/>
      <c r="CO168" s="118"/>
      <c r="CP168" s="15"/>
      <c r="CQ168" s="15"/>
      <c r="CR168" s="15"/>
      <c r="CS168" s="118"/>
      <c r="CT168" s="15"/>
      <c r="CU168" s="15"/>
      <c r="CV168" s="118"/>
      <c r="CW168" s="15"/>
      <c r="CX168" s="15"/>
    </row>
    <row r="169" spans="2:102" s="3" customFormat="1" x14ac:dyDescent="0.3">
      <c r="B169" s="12"/>
      <c r="C169" s="15"/>
      <c r="D169" s="15"/>
      <c r="E169" s="12"/>
      <c r="F169" s="15"/>
      <c r="G169" s="15"/>
      <c r="H169" s="118"/>
      <c r="I169" s="15"/>
      <c r="J169" s="15"/>
      <c r="K169" s="15"/>
      <c r="L169" s="118"/>
      <c r="M169" s="15"/>
      <c r="N169" s="15"/>
      <c r="O169" s="118"/>
      <c r="P169" s="15"/>
      <c r="Q169" s="15"/>
      <c r="R169" s="15"/>
      <c r="S169" s="118"/>
      <c r="T169" s="15"/>
      <c r="U169" s="15"/>
      <c r="V169" s="118"/>
      <c r="W169" s="15"/>
      <c r="X169" s="15"/>
      <c r="Y169" s="118"/>
      <c r="Z169" s="15"/>
      <c r="AA169" s="15"/>
      <c r="AB169" s="15"/>
      <c r="AC169" s="118"/>
      <c r="AD169" s="15"/>
      <c r="AE169" s="15"/>
      <c r="AF169" s="118"/>
      <c r="AG169" s="15"/>
      <c r="AH169" s="15"/>
      <c r="AI169" s="15"/>
      <c r="AJ169" s="118"/>
      <c r="AK169" s="15"/>
      <c r="AL169" s="15"/>
      <c r="AM169" s="118"/>
      <c r="AN169" s="15"/>
      <c r="AO169" s="15"/>
      <c r="AP169" s="15"/>
      <c r="AQ169" s="118"/>
      <c r="AR169" s="15"/>
      <c r="AS169" s="15"/>
      <c r="AT169" s="118"/>
      <c r="AU169" s="15"/>
      <c r="AV169" s="15"/>
      <c r="AW169" s="118"/>
      <c r="AX169" s="15"/>
      <c r="AY169" s="15"/>
      <c r="AZ169" s="118"/>
      <c r="BA169" s="15"/>
      <c r="BB169" s="15"/>
      <c r="BC169" s="118"/>
      <c r="BD169" s="15"/>
      <c r="BE169" s="15"/>
      <c r="BF169" s="15"/>
      <c r="BG169" s="118"/>
      <c r="BH169" s="15"/>
      <c r="BI169" s="15"/>
      <c r="BJ169" s="118"/>
      <c r="BK169" s="15"/>
      <c r="BL169" s="15"/>
      <c r="BM169" s="15"/>
      <c r="BN169" s="118"/>
      <c r="BO169" s="15"/>
      <c r="BP169" s="15"/>
      <c r="BQ169" s="118"/>
      <c r="BR169" s="15"/>
      <c r="BS169" s="15"/>
      <c r="BT169" s="15"/>
      <c r="BU169" s="118"/>
      <c r="BV169" s="15"/>
      <c r="BW169" s="15"/>
      <c r="BX169" s="118"/>
      <c r="BY169" s="15"/>
      <c r="BZ169" s="15"/>
      <c r="CA169" s="118"/>
      <c r="CB169" s="15"/>
      <c r="CC169" s="15"/>
      <c r="CD169" s="15"/>
      <c r="CE169" s="118"/>
      <c r="CF169" s="15"/>
      <c r="CG169" s="15"/>
      <c r="CH169" s="118"/>
      <c r="CI169" s="15"/>
      <c r="CJ169" s="15"/>
      <c r="CK169" s="15"/>
      <c r="CL169" s="118"/>
      <c r="CM169" s="15"/>
      <c r="CN169" s="15"/>
      <c r="CO169" s="118"/>
      <c r="CP169" s="15"/>
      <c r="CQ169" s="15"/>
      <c r="CR169" s="15"/>
      <c r="CS169" s="118"/>
      <c r="CT169" s="15"/>
      <c r="CU169" s="15"/>
      <c r="CV169" s="118"/>
      <c r="CW169" s="15"/>
      <c r="CX169" s="15"/>
    </row>
    <row r="170" spans="2:102" s="3" customFormat="1" x14ac:dyDescent="0.3">
      <c r="B170" s="12"/>
      <c r="C170" s="15"/>
      <c r="D170" s="15"/>
      <c r="E170" s="12"/>
      <c r="F170" s="15"/>
      <c r="G170" s="15"/>
      <c r="H170" s="118"/>
      <c r="I170" s="15"/>
      <c r="J170" s="15"/>
      <c r="K170" s="15"/>
      <c r="L170" s="118"/>
      <c r="M170" s="15"/>
      <c r="N170" s="15"/>
      <c r="O170" s="118"/>
      <c r="P170" s="15"/>
      <c r="Q170" s="15"/>
      <c r="R170" s="15"/>
      <c r="S170" s="118"/>
      <c r="T170" s="15"/>
      <c r="U170" s="15"/>
      <c r="V170" s="118"/>
      <c r="W170" s="15"/>
      <c r="X170" s="15"/>
      <c r="Y170" s="118"/>
      <c r="Z170" s="15"/>
      <c r="AA170" s="15"/>
      <c r="AB170" s="15"/>
      <c r="AC170" s="118"/>
      <c r="AD170" s="15"/>
      <c r="AE170" s="15"/>
      <c r="AF170" s="118"/>
      <c r="AG170" s="15"/>
      <c r="AH170" s="15"/>
      <c r="AI170" s="15"/>
      <c r="AJ170" s="118"/>
      <c r="AK170" s="15"/>
      <c r="AL170" s="15"/>
      <c r="AM170" s="118"/>
      <c r="AN170" s="15"/>
      <c r="AO170" s="15"/>
      <c r="AP170" s="15"/>
      <c r="AQ170" s="118"/>
      <c r="AR170" s="15"/>
      <c r="AS170" s="15"/>
      <c r="AT170" s="118"/>
      <c r="AU170" s="15"/>
      <c r="AV170" s="15"/>
      <c r="AW170" s="118"/>
      <c r="AX170" s="15"/>
      <c r="AY170" s="15"/>
      <c r="AZ170" s="118"/>
      <c r="BA170" s="15"/>
      <c r="BB170" s="15"/>
      <c r="BC170" s="118"/>
      <c r="BD170" s="15"/>
      <c r="BE170" s="15"/>
      <c r="BF170" s="15"/>
      <c r="BG170" s="118"/>
      <c r="BH170" s="15"/>
      <c r="BI170" s="15"/>
      <c r="BJ170" s="118"/>
      <c r="BK170" s="15"/>
      <c r="BL170" s="15"/>
      <c r="BM170" s="15"/>
      <c r="BN170" s="118"/>
      <c r="BO170" s="15"/>
      <c r="BP170" s="15"/>
      <c r="BQ170" s="118"/>
      <c r="BR170" s="15"/>
      <c r="BS170" s="15"/>
      <c r="BT170" s="15"/>
      <c r="BU170" s="118"/>
      <c r="BV170" s="15"/>
      <c r="BW170" s="15"/>
      <c r="BX170" s="118"/>
      <c r="BY170" s="15"/>
      <c r="BZ170" s="15"/>
      <c r="CA170" s="118"/>
      <c r="CB170" s="15"/>
      <c r="CC170" s="15"/>
      <c r="CD170" s="15"/>
      <c r="CE170" s="118"/>
      <c r="CF170" s="15"/>
      <c r="CG170" s="15"/>
      <c r="CH170" s="118"/>
      <c r="CI170" s="15"/>
      <c r="CJ170" s="15"/>
      <c r="CK170" s="15"/>
      <c r="CL170" s="118"/>
      <c r="CM170" s="15"/>
      <c r="CN170" s="15"/>
      <c r="CO170" s="118"/>
      <c r="CP170" s="15"/>
      <c r="CQ170" s="15"/>
      <c r="CR170" s="15"/>
      <c r="CS170" s="118"/>
      <c r="CT170" s="15"/>
      <c r="CU170" s="15"/>
      <c r="CV170" s="118"/>
      <c r="CW170" s="15"/>
      <c r="CX170" s="15"/>
    </row>
    <row r="171" spans="2:102" s="3" customFormat="1" x14ac:dyDescent="0.3">
      <c r="B171" s="12"/>
      <c r="C171" s="15"/>
      <c r="D171" s="15"/>
      <c r="E171" s="12"/>
      <c r="F171" s="15"/>
      <c r="G171" s="15"/>
      <c r="H171" s="118"/>
      <c r="I171" s="15"/>
      <c r="J171" s="15"/>
      <c r="K171" s="15"/>
      <c r="L171" s="118"/>
      <c r="M171" s="15"/>
      <c r="N171" s="15"/>
      <c r="O171" s="118"/>
      <c r="P171" s="15"/>
      <c r="Q171" s="15"/>
      <c r="R171" s="15"/>
      <c r="S171" s="118"/>
      <c r="T171" s="15"/>
      <c r="U171" s="15"/>
      <c r="V171" s="118"/>
      <c r="W171" s="15"/>
      <c r="X171" s="15"/>
      <c r="Y171" s="118"/>
      <c r="Z171" s="15"/>
      <c r="AA171" s="15"/>
      <c r="AB171" s="15"/>
      <c r="AC171" s="118"/>
      <c r="AD171" s="15"/>
      <c r="AE171" s="15"/>
      <c r="AF171" s="118"/>
      <c r="AG171" s="15"/>
      <c r="AH171" s="15"/>
      <c r="AI171" s="15"/>
      <c r="AJ171" s="118"/>
      <c r="AK171" s="15"/>
      <c r="AL171" s="15"/>
      <c r="AM171" s="118"/>
      <c r="AN171" s="15"/>
      <c r="AO171" s="15"/>
      <c r="AP171" s="15"/>
      <c r="AQ171" s="118"/>
      <c r="AR171" s="15"/>
      <c r="AS171" s="15"/>
      <c r="AT171" s="118"/>
      <c r="AU171" s="15"/>
      <c r="AV171" s="15"/>
      <c r="AW171" s="118"/>
      <c r="AX171" s="15"/>
      <c r="AY171" s="15"/>
      <c r="AZ171" s="118"/>
      <c r="BA171" s="15"/>
      <c r="BB171" s="15"/>
      <c r="BC171" s="118"/>
      <c r="BD171" s="15"/>
      <c r="BE171" s="15"/>
      <c r="BF171" s="15"/>
      <c r="BG171" s="118"/>
      <c r="BH171" s="15"/>
      <c r="BI171" s="15"/>
      <c r="BJ171" s="118"/>
      <c r="BK171" s="15"/>
      <c r="BL171" s="15"/>
      <c r="BM171" s="15"/>
      <c r="BN171" s="118"/>
      <c r="BO171" s="15"/>
      <c r="BP171" s="15"/>
      <c r="BQ171" s="118"/>
      <c r="BR171" s="15"/>
      <c r="BS171" s="15"/>
      <c r="BT171" s="15"/>
      <c r="BU171" s="118"/>
      <c r="BV171" s="15"/>
      <c r="BW171" s="15"/>
      <c r="BX171" s="118"/>
      <c r="BY171" s="15"/>
      <c r="BZ171" s="15"/>
      <c r="CA171" s="118"/>
      <c r="CB171" s="15"/>
      <c r="CC171" s="15"/>
      <c r="CD171" s="15"/>
      <c r="CE171" s="118"/>
      <c r="CF171" s="15"/>
      <c r="CG171" s="15"/>
      <c r="CH171" s="118"/>
      <c r="CI171" s="15"/>
      <c r="CJ171" s="15"/>
      <c r="CK171" s="15"/>
      <c r="CL171" s="118"/>
      <c r="CM171" s="15"/>
      <c r="CN171" s="15"/>
      <c r="CO171" s="118"/>
      <c r="CP171" s="15"/>
      <c r="CQ171" s="15"/>
      <c r="CR171" s="15"/>
      <c r="CS171" s="118"/>
      <c r="CT171" s="15"/>
      <c r="CU171" s="15"/>
      <c r="CV171" s="118"/>
      <c r="CW171" s="15"/>
      <c r="CX171" s="15"/>
    </row>
    <row r="172" spans="2:102" s="3" customFormat="1" x14ac:dyDescent="0.3">
      <c r="B172" s="12"/>
      <c r="C172" s="15"/>
      <c r="D172" s="15"/>
      <c r="E172" s="12"/>
      <c r="F172" s="15"/>
      <c r="G172" s="15"/>
      <c r="H172" s="118"/>
      <c r="I172" s="15"/>
      <c r="J172" s="15"/>
      <c r="K172" s="15"/>
      <c r="L172" s="118"/>
      <c r="M172" s="15"/>
      <c r="N172" s="15"/>
      <c r="O172" s="118"/>
      <c r="P172" s="15"/>
      <c r="Q172" s="15"/>
      <c r="R172" s="15"/>
      <c r="S172" s="118"/>
      <c r="T172" s="15"/>
      <c r="U172" s="15"/>
      <c r="V172" s="118"/>
      <c r="W172" s="15"/>
      <c r="X172" s="15"/>
      <c r="Y172" s="118"/>
      <c r="Z172" s="15"/>
      <c r="AA172" s="15"/>
      <c r="AB172" s="15"/>
      <c r="AC172" s="118"/>
      <c r="AD172" s="15"/>
      <c r="AE172" s="15"/>
      <c r="AF172" s="118"/>
      <c r="AG172" s="15"/>
      <c r="AH172" s="15"/>
      <c r="AI172" s="15"/>
      <c r="AJ172" s="118"/>
      <c r="AK172" s="15"/>
      <c r="AL172" s="15"/>
      <c r="AM172" s="118"/>
      <c r="AN172" s="15"/>
      <c r="AO172" s="15"/>
      <c r="AP172" s="15"/>
      <c r="AQ172" s="118"/>
      <c r="AR172" s="15"/>
      <c r="AS172" s="15"/>
      <c r="AT172" s="118"/>
      <c r="AU172" s="15"/>
      <c r="AV172" s="15"/>
      <c r="AW172" s="118"/>
      <c r="AX172" s="15"/>
      <c r="AY172" s="15"/>
      <c r="AZ172" s="118"/>
      <c r="BA172" s="15"/>
      <c r="BB172" s="15"/>
      <c r="BC172" s="118"/>
      <c r="BD172" s="15"/>
      <c r="BE172" s="15"/>
      <c r="BF172" s="15"/>
      <c r="BG172" s="118"/>
      <c r="BH172" s="15"/>
      <c r="BI172" s="15"/>
      <c r="BJ172" s="118"/>
      <c r="BK172" s="15"/>
      <c r="BL172" s="15"/>
      <c r="BM172" s="15"/>
      <c r="BN172" s="118"/>
      <c r="BO172" s="15"/>
      <c r="BP172" s="15"/>
      <c r="BQ172" s="118"/>
      <c r="BR172" s="15"/>
      <c r="BS172" s="15"/>
      <c r="BT172" s="15"/>
      <c r="BU172" s="118"/>
      <c r="BV172" s="15"/>
      <c r="BW172" s="15"/>
      <c r="BX172" s="118"/>
      <c r="BY172" s="15"/>
      <c r="BZ172" s="15"/>
      <c r="CA172" s="118"/>
      <c r="CB172" s="15"/>
      <c r="CC172" s="15"/>
      <c r="CD172" s="15"/>
      <c r="CE172" s="118"/>
      <c r="CF172" s="15"/>
      <c r="CG172" s="15"/>
      <c r="CH172" s="118"/>
      <c r="CI172" s="15"/>
      <c r="CJ172" s="15"/>
      <c r="CK172" s="15"/>
      <c r="CL172" s="118"/>
      <c r="CM172" s="15"/>
      <c r="CN172" s="15"/>
      <c r="CO172" s="118"/>
      <c r="CP172" s="15"/>
      <c r="CQ172" s="15"/>
      <c r="CR172" s="15"/>
      <c r="CS172" s="118"/>
      <c r="CT172" s="15"/>
      <c r="CU172" s="15"/>
      <c r="CV172" s="118"/>
      <c r="CW172" s="15"/>
      <c r="CX172" s="15"/>
    </row>
    <row r="173" spans="2:102" s="3" customFormat="1" x14ac:dyDescent="0.3">
      <c r="B173" s="12"/>
      <c r="C173" s="15"/>
      <c r="D173" s="15"/>
      <c r="E173" s="12"/>
      <c r="F173" s="15"/>
      <c r="G173" s="15"/>
      <c r="H173" s="118"/>
      <c r="I173" s="15"/>
      <c r="J173" s="15"/>
      <c r="K173" s="15"/>
      <c r="L173" s="118"/>
      <c r="M173" s="15"/>
      <c r="N173" s="15"/>
      <c r="O173" s="118"/>
      <c r="P173" s="15"/>
      <c r="Q173" s="15"/>
      <c r="R173" s="15"/>
      <c r="S173" s="118"/>
      <c r="T173" s="15"/>
      <c r="U173" s="15"/>
      <c r="V173" s="118"/>
      <c r="W173" s="15"/>
      <c r="X173" s="15"/>
      <c r="Y173" s="118"/>
      <c r="Z173" s="15"/>
      <c r="AA173" s="15"/>
      <c r="AB173" s="15"/>
      <c r="AC173" s="118"/>
      <c r="AD173" s="15"/>
      <c r="AE173" s="15"/>
      <c r="AF173" s="118"/>
      <c r="AG173" s="15"/>
      <c r="AH173" s="15"/>
      <c r="AI173" s="15"/>
      <c r="AJ173" s="118"/>
      <c r="AK173" s="15"/>
      <c r="AL173" s="15"/>
      <c r="AM173" s="118"/>
      <c r="AN173" s="15"/>
      <c r="AO173" s="15"/>
      <c r="AP173" s="15"/>
      <c r="AQ173" s="118"/>
      <c r="AR173" s="15"/>
      <c r="AS173" s="15"/>
      <c r="AT173" s="118"/>
      <c r="AU173" s="15"/>
      <c r="AV173" s="15"/>
      <c r="AW173" s="118"/>
      <c r="AX173" s="15"/>
      <c r="AY173" s="15"/>
      <c r="AZ173" s="118"/>
      <c r="BA173" s="15"/>
      <c r="BB173" s="15"/>
      <c r="BC173" s="118"/>
      <c r="BD173" s="15"/>
      <c r="BE173" s="15"/>
      <c r="BF173" s="15"/>
      <c r="BG173" s="118"/>
      <c r="BH173" s="15"/>
      <c r="BI173" s="15"/>
      <c r="BJ173" s="118"/>
      <c r="BK173" s="15"/>
      <c r="BL173" s="15"/>
      <c r="BM173" s="15"/>
      <c r="BN173" s="118"/>
      <c r="BO173" s="15"/>
      <c r="BP173" s="15"/>
      <c r="BQ173" s="118"/>
      <c r="BR173" s="15"/>
      <c r="BS173" s="15"/>
      <c r="BT173" s="15"/>
      <c r="BU173" s="118"/>
      <c r="BV173" s="15"/>
      <c r="BW173" s="15"/>
      <c r="BX173" s="118"/>
      <c r="BY173" s="15"/>
      <c r="BZ173" s="15"/>
      <c r="CA173" s="118"/>
      <c r="CB173" s="15"/>
      <c r="CC173" s="15"/>
      <c r="CD173" s="15"/>
      <c r="CE173" s="118"/>
      <c r="CF173" s="15"/>
      <c r="CG173" s="15"/>
      <c r="CH173" s="118"/>
      <c r="CI173" s="15"/>
      <c r="CJ173" s="15"/>
      <c r="CK173" s="15"/>
      <c r="CL173" s="118"/>
      <c r="CM173" s="15"/>
      <c r="CN173" s="15"/>
      <c r="CO173" s="118"/>
      <c r="CP173" s="15"/>
      <c r="CQ173" s="15"/>
      <c r="CR173" s="15"/>
      <c r="CS173" s="118"/>
      <c r="CT173" s="15"/>
      <c r="CU173" s="15"/>
      <c r="CV173" s="118"/>
      <c r="CW173" s="15"/>
      <c r="CX173" s="15"/>
    </row>
    <row r="174" spans="2:102" s="3" customFormat="1" x14ac:dyDescent="0.3">
      <c r="B174" s="12"/>
      <c r="C174" s="15"/>
      <c r="D174" s="15"/>
      <c r="E174" s="12"/>
      <c r="F174" s="15"/>
      <c r="G174" s="15"/>
      <c r="H174" s="118"/>
      <c r="I174" s="15"/>
      <c r="J174" s="15"/>
      <c r="K174" s="15"/>
      <c r="L174" s="118"/>
      <c r="M174" s="15"/>
      <c r="N174" s="15"/>
      <c r="O174" s="118"/>
      <c r="P174" s="15"/>
      <c r="Q174" s="15"/>
      <c r="R174" s="15"/>
      <c r="S174" s="118"/>
      <c r="T174" s="15"/>
      <c r="U174" s="15"/>
      <c r="V174" s="118"/>
      <c r="W174" s="15"/>
      <c r="X174" s="15"/>
      <c r="Y174" s="118"/>
      <c r="Z174" s="15"/>
      <c r="AA174" s="15"/>
      <c r="AB174" s="15"/>
      <c r="AC174" s="118"/>
      <c r="AD174" s="15"/>
      <c r="AE174" s="15"/>
      <c r="AF174" s="118"/>
      <c r="AG174" s="15"/>
      <c r="AH174" s="15"/>
      <c r="AI174" s="15"/>
      <c r="AJ174" s="118"/>
      <c r="AK174" s="15"/>
      <c r="AL174" s="15"/>
      <c r="AM174" s="118"/>
      <c r="AN174" s="15"/>
      <c r="AO174" s="15"/>
      <c r="AP174" s="15"/>
      <c r="AQ174" s="118"/>
      <c r="AR174" s="15"/>
      <c r="AS174" s="15"/>
      <c r="AT174" s="118"/>
      <c r="AU174" s="15"/>
      <c r="AV174" s="15"/>
      <c r="AW174" s="118"/>
      <c r="AX174" s="15"/>
      <c r="AY174" s="15"/>
      <c r="AZ174" s="118"/>
      <c r="BA174" s="15"/>
      <c r="BB174" s="15"/>
      <c r="BC174" s="118"/>
      <c r="BD174" s="15"/>
      <c r="BE174" s="15"/>
      <c r="BF174" s="15"/>
      <c r="BG174" s="118"/>
      <c r="BH174" s="15"/>
      <c r="BI174" s="15"/>
      <c r="BJ174" s="118"/>
      <c r="BK174" s="15"/>
      <c r="BL174" s="15"/>
      <c r="BM174" s="15"/>
      <c r="BN174" s="118"/>
      <c r="BO174" s="15"/>
      <c r="BP174" s="15"/>
      <c r="BQ174" s="118"/>
      <c r="BR174" s="15"/>
      <c r="BS174" s="15"/>
      <c r="BT174" s="15"/>
      <c r="BU174" s="118"/>
      <c r="BV174" s="15"/>
      <c r="BW174" s="15"/>
      <c r="BX174" s="118"/>
      <c r="BY174" s="15"/>
      <c r="BZ174" s="15"/>
      <c r="CA174" s="118"/>
      <c r="CB174" s="15"/>
      <c r="CC174" s="15"/>
      <c r="CD174" s="15"/>
      <c r="CE174" s="118"/>
      <c r="CF174" s="15"/>
      <c r="CG174" s="15"/>
      <c r="CH174" s="118"/>
      <c r="CI174" s="15"/>
      <c r="CJ174" s="15"/>
      <c r="CK174" s="15"/>
      <c r="CL174" s="118"/>
      <c r="CM174" s="15"/>
      <c r="CN174" s="15"/>
      <c r="CO174" s="118"/>
      <c r="CP174" s="15"/>
      <c r="CQ174" s="15"/>
      <c r="CR174" s="15"/>
      <c r="CS174" s="118"/>
      <c r="CT174" s="15"/>
      <c r="CU174" s="15"/>
      <c r="CV174" s="118"/>
      <c r="CW174" s="15"/>
      <c r="CX174" s="15"/>
    </row>
    <row r="175" spans="2:102" s="3" customFormat="1" x14ac:dyDescent="0.3">
      <c r="B175" s="12"/>
      <c r="C175" s="15"/>
      <c r="D175" s="15"/>
      <c r="E175" s="12"/>
      <c r="F175" s="15"/>
      <c r="G175" s="15"/>
      <c r="H175" s="118"/>
      <c r="I175" s="15"/>
      <c r="J175" s="15"/>
      <c r="K175" s="15"/>
      <c r="L175" s="118"/>
      <c r="M175" s="15"/>
      <c r="N175" s="15"/>
      <c r="O175" s="118"/>
      <c r="P175" s="15"/>
      <c r="Q175" s="15"/>
      <c r="R175" s="15"/>
      <c r="S175" s="118"/>
      <c r="T175" s="15"/>
      <c r="U175" s="15"/>
      <c r="V175" s="118"/>
      <c r="W175" s="15"/>
      <c r="X175" s="15"/>
      <c r="Y175" s="118"/>
      <c r="Z175" s="15"/>
      <c r="AA175" s="15"/>
      <c r="AB175" s="15"/>
      <c r="AC175" s="118"/>
      <c r="AD175" s="15"/>
      <c r="AE175" s="15"/>
      <c r="AF175" s="118"/>
      <c r="AG175" s="15"/>
      <c r="AH175" s="15"/>
      <c r="AI175" s="15"/>
      <c r="AJ175" s="118"/>
      <c r="AK175" s="15"/>
      <c r="AL175" s="15"/>
      <c r="AM175" s="118"/>
      <c r="AN175" s="15"/>
      <c r="AO175" s="15"/>
      <c r="AP175" s="15"/>
      <c r="AQ175" s="118"/>
      <c r="AR175" s="15"/>
      <c r="AS175" s="15"/>
      <c r="AT175" s="118"/>
      <c r="AU175" s="15"/>
      <c r="AV175" s="15"/>
      <c r="AW175" s="118"/>
      <c r="AX175" s="15"/>
      <c r="AY175" s="15"/>
      <c r="AZ175" s="118"/>
      <c r="BA175" s="15"/>
      <c r="BB175" s="15"/>
      <c r="BC175" s="118"/>
      <c r="BD175" s="15"/>
      <c r="BE175" s="15"/>
      <c r="BF175" s="15"/>
      <c r="BG175" s="118"/>
      <c r="BH175" s="15"/>
      <c r="BI175" s="15"/>
      <c r="BJ175" s="118"/>
      <c r="BK175" s="15"/>
      <c r="BL175" s="15"/>
      <c r="BM175" s="15"/>
      <c r="BN175" s="118"/>
      <c r="BO175" s="15"/>
      <c r="BP175" s="15"/>
      <c r="BQ175" s="118"/>
      <c r="BR175" s="15"/>
      <c r="BS175" s="15"/>
      <c r="BT175" s="15"/>
      <c r="BU175" s="118"/>
      <c r="BV175" s="15"/>
      <c r="BW175" s="15"/>
      <c r="BX175" s="118"/>
      <c r="BY175" s="15"/>
      <c r="BZ175" s="15"/>
      <c r="CA175" s="118"/>
      <c r="CB175" s="15"/>
      <c r="CC175" s="15"/>
      <c r="CD175" s="15"/>
      <c r="CE175" s="118"/>
      <c r="CF175" s="15"/>
      <c r="CG175" s="15"/>
      <c r="CH175" s="118"/>
      <c r="CI175" s="15"/>
      <c r="CJ175" s="15"/>
      <c r="CK175" s="15"/>
      <c r="CL175" s="118"/>
      <c r="CM175" s="15"/>
      <c r="CN175" s="15"/>
      <c r="CO175" s="118"/>
      <c r="CP175" s="15"/>
      <c r="CQ175" s="15"/>
      <c r="CR175" s="15"/>
      <c r="CS175" s="118"/>
      <c r="CT175" s="15"/>
      <c r="CU175" s="15"/>
      <c r="CV175" s="118"/>
      <c r="CW175" s="15"/>
      <c r="CX175" s="15"/>
    </row>
    <row r="176" spans="2:102" s="3" customFormat="1" x14ac:dyDescent="0.3">
      <c r="B176" s="12"/>
      <c r="C176" s="15"/>
      <c r="D176" s="15"/>
      <c r="E176" s="12"/>
      <c r="F176" s="15"/>
      <c r="G176" s="15"/>
      <c r="H176" s="118"/>
      <c r="I176" s="15"/>
      <c r="J176" s="15"/>
      <c r="K176" s="15"/>
      <c r="L176" s="118"/>
      <c r="M176" s="15"/>
      <c r="N176" s="15"/>
      <c r="O176" s="118"/>
      <c r="P176" s="15"/>
      <c r="Q176" s="15"/>
      <c r="R176" s="15"/>
      <c r="S176" s="118"/>
      <c r="T176" s="15"/>
      <c r="U176" s="15"/>
      <c r="V176" s="118"/>
      <c r="W176" s="15"/>
      <c r="X176" s="15"/>
      <c r="Y176" s="118"/>
      <c r="Z176" s="15"/>
      <c r="AA176" s="15"/>
      <c r="AB176" s="15"/>
      <c r="AC176" s="118"/>
      <c r="AD176" s="15"/>
      <c r="AE176" s="15"/>
      <c r="AF176" s="118"/>
      <c r="AG176" s="15"/>
      <c r="AH176" s="15"/>
      <c r="AI176" s="15"/>
      <c r="AJ176" s="118"/>
      <c r="AK176" s="15"/>
      <c r="AL176" s="15"/>
      <c r="AM176" s="118"/>
      <c r="AN176" s="15"/>
      <c r="AO176" s="15"/>
      <c r="AP176" s="15"/>
      <c r="AQ176" s="118"/>
      <c r="AR176" s="15"/>
      <c r="AS176" s="15"/>
      <c r="AT176" s="118"/>
      <c r="AU176" s="15"/>
      <c r="AV176" s="15"/>
      <c r="AW176" s="118"/>
      <c r="AX176" s="15"/>
      <c r="AY176" s="15"/>
      <c r="AZ176" s="118"/>
      <c r="BA176" s="15"/>
      <c r="BB176" s="15"/>
      <c r="BC176" s="118"/>
      <c r="BD176" s="15"/>
      <c r="BE176" s="15"/>
      <c r="BF176" s="15"/>
      <c r="BG176" s="118"/>
      <c r="BH176" s="15"/>
      <c r="BI176" s="15"/>
      <c r="BJ176" s="118"/>
      <c r="BK176" s="15"/>
      <c r="BL176" s="15"/>
      <c r="BM176" s="15"/>
      <c r="BN176" s="118"/>
      <c r="BO176" s="15"/>
      <c r="BP176" s="15"/>
      <c r="BQ176" s="118"/>
      <c r="BR176" s="15"/>
      <c r="BS176" s="15"/>
      <c r="BT176" s="15"/>
      <c r="BU176" s="118"/>
      <c r="BV176" s="15"/>
      <c r="BW176" s="15"/>
      <c r="BX176" s="118"/>
      <c r="BY176" s="15"/>
      <c r="BZ176" s="15"/>
      <c r="CA176" s="118"/>
      <c r="CB176" s="15"/>
      <c r="CC176" s="15"/>
      <c r="CD176" s="15"/>
      <c r="CE176" s="118"/>
      <c r="CF176" s="15"/>
      <c r="CG176" s="15"/>
      <c r="CH176" s="118"/>
      <c r="CI176" s="15"/>
      <c r="CJ176" s="15"/>
      <c r="CK176" s="15"/>
      <c r="CL176" s="118"/>
      <c r="CM176" s="15"/>
      <c r="CN176" s="15"/>
      <c r="CO176" s="118"/>
      <c r="CP176" s="15"/>
      <c r="CQ176" s="15"/>
      <c r="CR176" s="15"/>
      <c r="CS176" s="118"/>
      <c r="CT176" s="15"/>
      <c r="CU176" s="15"/>
      <c r="CV176" s="118"/>
      <c r="CW176" s="15"/>
      <c r="CX176" s="15"/>
    </row>
    <row r="177" spans="2:102" s="3" customFormat="1" x14ac:dyDescent="0.3">
      <c r="B177" s="12"/>
      <c r="C177" s="15"/>
      <c r="D177" s="15"/>
      <c r="E177" s="12"/>
      <c r="F177" s="15"/>
      <c r="G177" s="15"/>
      <c r="H177" s="118"/>
      <c r="I177" s="15"/>
      <c r="J177" s="15"/>
      <c r="K177" s="15"/>
      <c r="L177" s="118"/>
      <c r="M177" s="15"/>
      <c r="N177" s="15"/>
      <c r="O177" s="118"/>
      <c r="P177" s="15"/>
      <c r="Q177" s="15"/>
      <c r="R177" s="15"/>
      <c r="S177" s="118"/>
      <c r="T177" s="15"/>
      <c r="U177" s="15"/>
      <c r="V177" s="118"/>
      <c r="W177" s="15"/>
      <c r="X177" s="15"/>
      <c r="Y177" s="118"/>
      <c r="Z177" s="15"/>
      <c r="AA177" s="15"/>
      <c r="AB177" s="15"/>
      <c r="AC177" s="118"/>
      <c r="AD177" s="15"/>
      <c r="AE177" s="15"/>
      <c r="AF177" s="118"/>
      <c r="AG177" s="15"/>
      <c r="AH177" s="15"/>
      <c r="AI177" s="15"/>
      <c r="AJ177" s="118"/>
      <c r="AK177" s="15"/>
      <c r="AL177" s="15"/>
      <c r="AM177" s="118"/>
      <c r="AN177" s="15"/>
      <c r="AO177" s="15"/>
      <c r="AP177" s="15"/>
      <c r="AQ177" s="118"/>
      <c r="AR177" s="15"/>
      <c r="AS177" s="15"/>
      <c r="AT177" s="118"/>
      <c r="AU177" s="15"/>
      <c r="AV177" s="15"/>
      <c r="AW177" s="118"/>
      <c r="AX177" s="15"/>
      <c r="AY177" s="15"/>
      <c r="AZ177" s="118"/>
      <c r="BA177" s="15"/>
      <c r="BB177" s="15"/>
      <c r="BC177" s="118"/>
      <c r="BD177" s="15"/>
      <c r="BE177" s="15"/>
      <c r="BF177" s="15"/>
      <c r="BG177" s="118"/>
      <c r="BH177" s="15"/>
      <c r="BI177" s="15"/>
      <c r="BJ177" s="118"/>
      <c r="BK177" s="15"/>
      <c r="BL177" s="15"/>
      <c r="BM177" s="15"/>
      <c r="BN177" s="118"/>
      <c r="BO177" s="15"/>
      <c r="BP177" s="15"/>
      <c r="BQ177" s="118"/>
      <c r="BR177" s="15"/>
      <c r="BS177" s="15"/>
      <c r="BT177" s="15"/>
      <c r="BU177" s="118"/>
      <c r="BV177" s="15"/>
      <c r="BW177" s="15"/>
      <c r="BX177" s="118"/>
      <c r="BY177" s="15"/>
      <c r="BZ177" s="15"/>
      <c r="CA177" s="118"/>
      <c r="CB177" s="15"/>
      <c r="CC177" s="15"/>
      <c r="CD177" s="15"/>
      <c r="CE177" s="118"/>
      <c r="CF177" s="15"/>
      <c r="CG177" s="15"/>
      <c r="CH177" s="118"/>
      <c r="CI177" s="15"/>
      <c r="CJ177" s="15"/>
      <c r="CK177" s="15"/>
      <c r="CL177" s="118"/>
      <c r="CM177" s="15"/>
      <c r="CN177" s="15"/>
      <c r="CO177" s="118"/>
      <c r="CP177" s="15"/>
      <c r="CQ177" s="15"/>
      <c r="CR177" s="15"/>
      <c r="CS177" s="118"/>
      <c r="CT177" s="15"/>
      <c r="CU177" s="15"/>
      <c r="CV177" s="118"/>
      <c r="CW177" s="15"/>
      <c r="CX177" s="15"/>
    </row>
    <row r="178" spans="2:102" s="3" customFormat="1" x14ac:dyDescent="0.3">
      <c r="B178" s="12"/>
      <c r="C178" s="15"/>
      <c r="D178" s="15"/>
      <c r="E178" s="12"/>
      <c r="F178" s="15"/>
      <c r="G178" s="15"/>
      <c r="H178" s="118"/>
      <c r="I178" s="15"/>
      <c r="J178" s="15"/>
      <c r="K178" s="15"/>
      <c r="L178" s="118"/>
      <c r="M178" s="15"/>
      <c r="N178" s="15"/>
      <c r="O178" s="118"/>
      <c r="P178" s="15"/>
      <c r="Q178" s="15"/>
      <c r="R178" s="15"/>
      <c r="S178" s="118"/>
      <c r="T178" s="15"/>
      <c r="U178" s="15"/>
      <c r="V178" s="118"/>
      <c r="W178" s="15"/>
      <c r="X178" s="15"/>
      <c r="Y178" s="118"/>
      <c r="Z178" s="15"/>
      <c r="AA178" s="15"/>
      <c r="AB178" s="15"/>
      <c r="AC178" s="118"/>
      <c r="AD178" s="15"/>
      <c r="AE178" s="15"/>
      <c r="AF178" s="118"/>
      <c r="AG178" s="15"/>
      <c r="AH178" s="15"/>
      <c r="AI178" s="15"/>
      <c r="AJ178" s="118"/>
      <c r="AK178" s="15"/>
      <c r="AL178" s="15"/>
      <c r="AM178" s="118"/>
      <c r="AN178" s="15"/>
      <c r="AO178" s="15"/>
      <c r="AP178" s="15"/>
      <c r="AQ178" s="118"/>
      <c r="AR178" s="15"/>
      <c r="AS178" s="15"/>
      <c r="AT178" s="118"/>
      <c r="AU178" s="15"/>
      <c r="AV178" s="15"/>
      <c r="AW178" s="118"/>
      <c r="AX178" s="15"/>
      <c r="AY178" s="15"/>
      <c r="AZ178" s="118"/>
      <c r="BA178" s="15"/>
      <c r="BB178" s="15"/>
      <c r="BC178" s="118"/>
      <c r="BD178" s="15"/>
      <c r="BE178" s="15"/>
      <c r="BF178" s="15"/>
      <c r="BG178" s="118"/>
      <c r="BH178" s="15"/>
      <c r="BI178" s="15"/>
      <c r="BJ178" s="118"/>
      <c r="BK178" s="15"/>
      <c r="BL178" s="15"/>
      <c r="BM178" s="15"/>
      <c r="BN178" s="118"/>
      <c r="BO178" s="15"/>
      <c r="BP178" s="15"/>
      <c r="BQ178" s="118"/>
      <c r="BR178" s="15"/>
      <c r="BS178" s="15"/>
      <c r="BT178" s="15"/>
      <c r="BU178" s="118"/>
      <c r="BV178" s="15"/>
      <c r="BW178" s="15"/>
      <c r="BX178" s="118"/>
      <c r="BY178" s="15"/>
      <c r="BZ178" s="15"/>
      <c r="CA178" s="118"/>
      <c r="CB178" s="15"/>
      <c r="CC178" s="15"/>
      <c r="CD178" s="15"/>
      <c r="CE178" s="118"/>
      <c r="CF178" s="15"/>
      <c r="CG178" s="15"/>
      <c r="CH178" s="118"/>
      <c r="CI178" s="15"/>
      <c r="CJ178" s="15"/>
      <c r="CK178" s="15"/>
      <c r="CL178" s="118"/>
      <c r="CM178" s="15"/>
      <c r="CN178" s="15"/>
      <c r="CO178" s="118"/>
      <c r="CP178" s="15"/>
      <c r="CQ178" s="15"/>
      <c r="CR178" s="15"/>
      <c r="CS178" s="118"/>
      <c r="CT178" s="15"/>
      <c r="CU178" s="15"/>
      <c r="CV178" s="118"/>
      <c r="CW178" s="15"/>
      <c r="CX178" s="15"/>
    </row>
    <row r="179" spans="2:102" s="3" customFormat="1" x14ac:dyDescent="0.3">
      <c r="B179" s="12"/>
      <c r="C179" s="15"/>
      <c r="D179" s="15"/>
      <c r="E179" s="12"/>
      <c r="F179" s="15"/>
      <c r="G179" s="15"/>
      <c r="H179" s="118"/>
      <c r="I179" s="15"/>
      <c r="J179" s="15"/>
      <c r="K179" s="15"/>
      <c r="L179" s="118"/>
      <c r="M179" s="15"/>
      <c r="N179" s="15"/>
      <c r="O179" s="118"/>
      <c r="P179" s="15"/>
      <c r="Q179" s="15"/>
      <c r="R179" s="15"/>
      <c r="S179" s="118"/>
      <c r="T179" s="15"/>
      <c r="U179" s="15"/>
      <c r="V179" s="118"/>
      <c r="W179" s="15"/>
      <c r="X179" s="15"/>
      <c r="Y179" s="118"/>
      <c r="Z179" s="15"/>
      <c r="AA179" s="15"/>
      <c r="AB179" s="15"/>
      <c r="AC179" s="118"/>
      <c r="AD179" s="15"/>
      <c r="AE179" s="15"/>
      <c r="AF179" s="118"/>
      <c r="AG179" s="15"/>
      <c r="AH179" s="15"/>
      <c r="AI179" s="15"/>
      <c r="AJ179" s="118"/>
      <c r="AK179" s="15"/>
      <c r="AL179" s="15"/>
      <c r="AM179" s="118"/>
      <c r="AN179" s="15"/>
      <c r="AO179" s="15"/>
      <c r="AP179" s="15"/>
      <c r="AQ179" s="118"/>
      <c r="AR179" s="15"/>
      <c r="AS179" s="15"/>
      <c r="AT179" s="118"/>
      <c r="AU179" s="15"/>
      <c r="AV179" s="15"/>
      <c r="AW179" s="118"/>
      <c r="AX179" s="15"/>
      <c r="AY179" s="15"/>
      <c r="AZ179" s="118"/>
      <c r="BA179" s="15"/>
      <c r="BB179" s="15"/>
      <c r="BC179" s="118"/>
      <c r="BD179" s="15"/>
      <c r="BE179" s="15"/>
      <c r="BF179" s="15"/>
      <c r="BG179" s="118"/>
      <c r="BH179" s="15"/>
      <c r="BI179" s="15"/>
      <c r="BJ179" s="118"/>
      <c r="BK179" s="15"/>
      <c r="BL179" s="15"/>
      <c r="BM179" s="15"/>
      <c r="BN179" s="118"/>
      <c r="BO179" s="15"/>
      <c r="BP179" s="15"/>
      <c r="BQ179" s="118"/>
      <c r="BR179" s="15"/>
      <c r="BS179" s="15"/>
      <c r="BT179" s="15"/>
      <c r="BU179" s="118"/>
      <c r="BV179" s="15"/>
      <c r="BW179" s="15"/>
      <c r="BX179" s="118"/>
      <c r="BY179" s="15"/>
      <c r="BZ179" s="15"/>
      <c r="CA179" s="118"/>
      <c r="CB179" s="15"/>
      <c r="CC179" s="15"/>
      <c r="CD179" s="15"/>
      <c r="CE179" s="118"/>
      <c r="CF179" s="15"/>
      <c r="CG179" s="15"/>
      <c r="CH179" s="118"/>
      <c r="CI179" s="15"/>
      <c r="CJ179" s="15"/>
      <c r="CK179" s="15"/>
      <c r="CL179" s="118"/>
      <c r="CM179" s="15"/>
      <c r="CN179" s="15"/>
      <c r="CO179" s="118"/>
      <c r="CP179" s="15"/>
      <c r="CQ179" s="15"/>
      <c r="CR179" s="15"/>
      <c r="CS179" s="118"/>
      <c r="CT179" s="15"/>
      <c r="CU179" s="15"/>
      <c r="CV179" s="118"/>
      <c r="CW179" s="15"/>
      <c r="CX179" s="15"/>
    </row>
    <row r="180" spans="2:102" s="3" customFormat="1" x14ac:dyDescent="0.3">
      <c r="B180" s="12"/>
      <c r="C180" s="15"/>
      <c r="D180" s="15"/>
      <c r="E180" s="12"/>
      <c r="F180" s="15"/>
      <c r="G180" s="15"/>
      <c r="H180" s="118"/>
      <c r="I180" s="15"/>
      <c r="J180" s="15"/>
      <c r="K180" s="15"/>
      <c r="L180" s="118"/>
      <c r="M180" s="15"/>
      <c r="N180" s="15"/>
      <c r="O180" s="118"/>
      <c r="P180" s="15"/>
      <c r="Q180" s="15"/>
      <c r="R180" s="15"/>
      <c r="S180" s="118"/>
      <c r="T180" s="15"/>
      <c r="U180" s="15"/>
      <c r="V180" s="118"/>
      <c r="W180" s="15"/>
      <c r="X180" s="15"/>
      <c r="Y180" s="118"/>
      <c r="Z180" s="15"/>
      <c r="AA180" s="15"/>
      <c r="AB180" s="15"/>
      <c r="AC180" s="118"/>
      <c r="AD180" s="15"/>
      <c r="AE180" s="15"/>
      <c r="AF180" s="118"/>
      <c r="AG180" s="15"/>
      <c r="AH180" s="15"/>
      <c r="AI180" s="15"/>
      <c r="AJ180" s="118"/>
      <c r="AK180" s="15"/>
      <c r="AL180" s="15"/>
      <c r="AM180" s="118"/>
      <c r="AN180" s="15"/>
      <c r="AO180" s="15"/>
      <c r="AP180" s="15"/>
      <c r="AQ180" s="118"/>
      <c r="AR180" s="15"/>
      <c r="AS180" s="15"/>
      <c r="AT180" s="118"/>
      <c r="AU180" s="15"/>
      <c r="AV180" s="15"/>
      <c r="AW180" s="118"/>
      <c r="AX180" s="15"/>
      <c r="AY180" s="15"/>
      <c r="AZ180" s="118"/>
      <c r="BA180" s="15"/>
      <c r="BB180" s="15"/>
      <c r="BC180" s="118"/>
      <c r="BD180" s="15"/>
      <c r="BE180" s="15"/>
      <c r="BF180" s="15"/>
      <c r="BG180" s="118"/>
      <c r="BH180" s="15"/>
      <c r="BI180" s="15"/>
      <c r="BJ180" s="118"/>
      <c r="BK180" s="15"/>
      <c r="BL180" s="15"/>
      <c r="BM180" s="15"/>
      <c r="BN180" s="118"/>
      <c r="BO180" s="15"/>
      <c r="BP180" s="15"/>
      <c r="BQ180" s="118"/>
      <c r="BR180" s="15"/>
      <c r="BS180" s="15"/>
      <c r="BT180" s="15"/>
      <c r="BU180" s="118"/>
      <c r="BV180" s="15"/>
      <c r="BW180" s="15"/>
      <c r="BX180" s="118"/>
      <c r="BY180" s="15"/>
      <c r="BZ180" s="15"/>
      <c r="CA180" s="118"/>
      <c r="CB180" s="15"/>
      <c r="CC180" s="15"/>
      <c r="CD180" s="15"/>
      <c r="CE180" s="118"/>
      <c r="CF180" s="15"/>
      <c r="CG180" s="15"/>
      <c r="CH180" s="118"/>
      <c r="CI180" s="15"/>
      <c r="CJ180" s="15"/>
      <c r="CK180" s="15"/>
      <c r="CL180" s="118"/>
      <c r="CM180" s="15"/>
      <c r="CN180" s="15"/>
      <c r="CO180" s="118"/>
      <c r="CP180" s="15"/>
      <c r="CQ180" s="15"/>
      <c r="CR180" s="15"/>
      <c r="CS180" s="118"/>
      <c r="CT180" s="15"/>
      <c r="CU180" s="15"/>
      <c r="CV180" s="118"/>
      <c r="CW180" s="15"/>
      <c r="CX180" s="15"/>
    </row>
    <row r="181" spans="2:102" s="3" customFormat="1" x14ac:dyDescent="0.3">
      <c r="B181" s="12"/>
      <c r="C181" s="15"/>
      <c r="D181" s="15"/>
      <c r="E181" s="12"/>
      <c r="F181" s="15"/>
      <c r="G181" s="15"/>
      <c r="H181" s="118"/>
      <c r="I181" s="15"/>
      <c r="J181" s="15"/>
      <c r="K181" s="15"/>
      <c r="L181" s="118"/>
      <c r="M181" s="15"/>
      <c r="N181" s="15"/>
      <c r="O181" s="118"/>
      <c r="P181" s="15"/>
      <c r="Q181" s="15"/>
      <c r="R181" s="15"/>
      <c r="S181" s="118"/>
      <c r="T181" s="15"/>
      <c r="U181" s="15"/>
      <c r="V181" s="118"/>
      <c r="W181" s="15"/>
      <c r="X181" s="15"/>
      <c r="Y181" s="118"/>
      <c r="Z181" s="15"/>
      <c r="AA181" s="15"/>
      <c r="AB181" s="15"/>
      <c r="AC181" s="118"/>
      <c r="AD181" s="15"/>
      <c r="AE181" s="15"/>
      <c r="AF181" s="118"/>
      <c r="AG181" s="15"/>
      <c r="AH181" s="15"/>
      <c r="AI181" s="15"/>
      <c r="AJ181" s="118"/>
      <c r="AK181" s="15"/>
      <c r="AL181" s="15"/>
      <c r="AM181" s="118"/>
      <c r="AN181" s="15"/>
      <c r="AO181" s="15"/>
      <c r="AP181" s="15"/>
      <c r="AQ181" s="118"/>
      <c r="AR181" s="15"/>
      <c r="AS181" s="15"/>
      <c r="AT181" s="118"/>
      <c r="AU181" s="15"/>
      <c r="AV181" s="15"/>
      <c r="AW181" s="118"/>
      <c r="AX181" s="15"/>
      <c r="AY181" s="15"/>
      <c r="AZ181" s="118"/>
      <c r="BA181" s="15"/>
      <c r="BB181" s="15"/>
      <c r="BC181" s="118"/>
      <c r="BD181" s="15"/>
      <c r="BE181" s="15"/>
      <c r="BF181" s="15"/>
      <c r="BG181" s="118"/>
      <c r="BH181" s="15"/>
      <c r="BI181" s="15"/>
      <c r="BJ181" s="118"/>
      <c r="BK181" s="15"/>
      <c r="BL181" s="15"/>
      <c r="BM181" s="15"/>
      <c r="BN181" s="118"/>
      <c r="BO181" s="15"/>
      <c r="BP181" s="15"/>
      <c r="BQ181" s="118"/>
      <c r="BR181" s="15"/>
      <c r="BS181" s="15"/>
      <c r="BT181" s="15"/>
      <c r="BU181" s="118"/>
      <c r="BV181" s="15"/>
      <c r="BW181" s="15"/>
      <c r="BX181" s="118"/>
      <c r="BY181" s="15"/>
      <c r="BZ181" s="15"/>
      <c r="CA181" s="118"/>
      <c r="CB181" s="15"/>
      <c r="CC181" s="15"/>
      <c r="CD181" s="15"/>
      <c r="CE181" s="118"/>
      <c r="CF181" s="15"/>
      <c r="CG181" s="15"/>
      <c r="CH181" s="118"/>
      <c r="CI181" s="15"/>
      <c r="CJ181" s="15"/>
      <c r="CK181" s="15"/>
      <c r="CL181" s="118"/>
      <c r="CM181" s="15"/>
      <c r="CN181" s="15"/>
      <c r="CO181" s="118"/>
      <c r="CP181" s="15"/>
      <c r="CQ181" s="15"/>
      <c r="CR181" s="15"/>
      <c r="CS181" s="118"/>
      <c r="CT181" s="15"/>
      <c r="CU181" s="15"/>
      <c r="CV181" s="118"/>
      <c r="CW181" s="15"/>
      <c r="CX181" s="15"/>
    </row>
    <row r="182" spans="2:102" s="3" customFormat="1" x14ac:dyDescent="0.3">
      <c r="B182" s="12"/>
      <c r="C182" s="15"/>
      <c r="D182" s="15"/>
      <c r="E182" s="12"/>
      <c r="F182" s="15"/>
      <c r="G182" s="15"/>
      <c r="H182" s="118"/>
      <c r="I182" s="15"/>
      <c r="J182" s="15"/>
      <c r="K182" s="15"/>
      <c r="L182" s="118"/>
      <c r="M182" s="15"/>
      <c r="N182" s="15"/>
      <c r="O182" s="118"/>
      <c r="P182" s="15"/>
      <c r="Q182" s="15"/>
      <c r="R182" s="15"/>
      <c r="S182" s="118"/>
      <c r="T182" s="15"/>
      <c r="U182" s="15"/>
      <c r="V182" s="118"/>
      <c r="W182" s="15"/>
      <c r="X182" s="15"/>
      <c r="Y182" s="118"/>
      <c r="Z182" s="15"/>
      <c r="AA182" s="15"/>
      <c r="AB182" s="15"/>
      <c r="AC182" s="118"/>
      <c r="AD182" s="15"/>
      <c r="AE182" s="15"/>
      <c r="AF182" s="118"/>
      <c r="AG182" s="15"/>
      <c r="AH182" s="15"/>
      <c r="AI182" s="15"/>
      <c r="AJ182" s="118"/>
      <c r="AK182" s="15"/>
      <c r="AL182" s="15"/>
      <c r="AM182" s="118"/>
      <c r="AN182" s="15"/>
      <c r="AO182" s="15"/>
      <c r="AP182" s="15"/>
      <c r="AQ182" s="118"/>
      <c r="AR182" s="15"/>
      <c r="AS182" s="15"/>
      <c r="AT182" s="118"/>
      <c r="AU182" s="15"/>
      <c r="AV182" s="15"/>
      <c r="AW182" s="118"/>
      <c r="AX182" s="15"/>
      <c r="AY182" s="15"/>
      <c r="AZ182" s="118"/>
      <c r="BA182" s="15"/>
      <c r="BB182" s="15"/>
      <c r="BC182" s="118"/>
      <c r="BD182" s="15"/>
      <c r="BE182" s="15"/>
      <c r="BF182" s="15"/>
      <c r="BG182" s="118"/>
      <c r="BH182" s="15"/>
      <c r="BI182" s="15"/>
      <c r="BJ182" s="118"/>
      <c r="BK182" s="15"/>
      <c r="BL182" s="15"/>
      <c r="BM182" s="15"/>
      <c r="BN182" s="118"/>
      <c r="BO182" s="15"/>
      <c r="BP182" s="15"/>
      <c r="BQ182" s="118"/>
      <c r="BR182" s="15"/>
      <c r="BS182" s="15"/>
      <c r="BT182" s="15"/>
      <c r="BU182" s="118"/>
      <c r="BV182" s="15"/>
      <c r="BW182" s="15"/>
      <c r="BX182" s="118"/>
      <c r="BY182" s="15"/>
      <c r="BZ182" s="15"/>
      <c r="CA182" s="118"/>
      <c r="CB182" s="15"/>
      <c r="CC182" s="15"/>
      <c r="CD182" s="15"/>
      <c r="CE182" s="118"/>
      <c r="CF182" s="15"/>
      <c r="CG182" s="15"/>
      <c r="CH182" s="118"/>
      <c r="CI182" s="15"/>
      <c r="CJ182" s="15"/>
      <c r="CK182" s="15"/>
      <c r="CL182" s="118"/>
      <c r="CM182" s="15"/>
      <c r="CN182" s="15"/>
      <c r="CO182" s="118"/>
      <c r="CP182" s="15"/>
      <c r="CQ182" s="15"/>
      <c r="CR182" s="15"/>
      <c r="CS182" s="118"/>
      <c r="CT182" s="15"/>
      <c r="CU182" s="15"/>
      <c r="CV182" s="118"/>
      <c r="CW182" s="15"/>
      <c r="CX182" s="15"/>
    </row>
    <row r="183" spans="2:102" s="3" customFormat="1" x14ac:dyDescent="0.3">
      <c r="B183" s="12"/>
      <c r="C183" s="15"/>
      <c r="D183" s="15"/>
      <c r="E183" s="12"/>
      <c r="F183" s="15"/>
      <c r="G183" s="15"/>
      <c r="H183" s="118"/>
      <c r="I183" s="15"/>
      <c r="J183" s="15"/>
      <c r="K183" s="15"/>
      <c r="L183" s="118"/>
      <c r="M183" s="15"/>
      <c r="N183" s="15"/>
      <c r="O183" s="118"/>
      <c r="P183" s="15"/>
      <c r="Q183" s="15"/>
      <c r="R183" s="15"/>
      <c r="S183" s="118"/>
      <c r="T183" s="15"/>
      <c r="U183" s="15"/>
      <c r="V183" s="118"/>
      <c r="W183" s="15"/>
      <c r="X183" s="15"/>
      <c r="Y183" s="118"/>
      <c r="Z183" s="15"/>
      <c r="AA183" s="15"/>
      <c r="AB183" s="15"/>
      <c r="AC183" s="118"/>
      <c r="AD183" s="15"/>
      <c r="AE183" s="15"/>
      <c r="AF183" s="118"/>
      <c r="AG183" s="15"/>
      <c r="AH183" s="15"/>
      <c r="AI183" s="15"/>
      <c r="AJ183" s="118"/>
      <c r="AK183" s="15"/>
      <c r="AL183" s="15"/>
      <c r="AM183" s="118"/>
      <c r="AN183" s="15"/>
      <c r="AO183" s="15"/>
      <c r="AP183" s="15"/>
      <c r="AQ183" s="118"/>
      <c r="AR183" s="15"/>
      <c r="AS183" s="15"/>
      <c r="AT183" s="118"/>
      <c r="AU183" s="15"/>
      <c r="AV183" s="15"/>
      <c r="AW183" s="118"/>
      <c r="AX183" s="15"/>
      <c r="AY183" s="15"/>
      <c r="AZ183" s="118"/>
      <c r="BA183" s="15"/>
      <c r="BB183" s="15"/>
      <c r="BC183" s="118"/>
      <c r="BD183" s="15"/>
      <c r="BE183" s="15"/>
      <c r="BF183" s="15"/>
      <c r="BG183" s="118"/>
      <c r="BH183" s="15"/>
      <c r="BI183" s="15"/>
      <c r="BJ183" s="118"/>
      <c r="BK183" s="15"/>
      <c r="BL183" s="15"/>
      <c r="BM183" s="15"/>
      <c r="BN183" s="118"/>
      <c r="BO183" s="15"/>
      <c r="BP183" s="15"/>
      <c r="BQ183" s="118"/>
      <c r="BR183" s="15"/>
      <c r="BS183" s="15"/>
      <c r="BT183" s="15"/>
      <c r="BU183" s="118"/>
      <c r="BV183" s="15"/>
      <c r="BW183" s="15"/>
      <c r="BX183" s="118"/>
      <c r="BY183" s="15"/>
      <c r="BZ183" s="15"/>
      <c r="CA183" s="118"/>
      <c r="CB183" s="15"/>
      <c r="CC183" s="15"/>
      <c r="CD183" s="15"/>
      <c r="CE183" s="118"/>
      <c r="CF183" s="15"/>
      <c r="CG183" s="15"/>
      <c r="CH183" s="118"/>
      <c r="CI183" s="15"/>
      <c r="CJ183" s="15"/>
      <c r="CK183" s="15"/>
      <c r="CL183" s="118"/>
      <c r="CM183" s="15"/>
      <c r="CN183" s="15"/>
      <c r="CO183" s="118"/>
      <c r="CP183" s="15"/>
      <c r="CQ183" s="15"/>
      <c r="CR183" s="15"/>
      <c r="CS183" s="118"/>
      <c r="CT183" s="15"/>
      <c r="CU183" s="15"/>
      <c r="CV183" s="118"/>
      <c r="CW183" s="15"/>
      <c r="CX183" s="15"/>
    </row>
    <row r="184" spans="2:102" s="3" customFormat="1" x14ac:dyDescent="0.3">
      <c r="B184" s="12"/>
      <c r="C184" s="15"/>
      <c r="D184" s="15"/>
      <c r="E184" s="12"/>
      <c r="F184" s="15"/>
      <c r="G184" s="15"/>
      <c r="H184" s="118"/>
      <c r="I184" s="15"/>
      <c r="J184" s="15"/>
      <c r="K184" s="15"/>
      <c r="L184" s="118"/>
      <c r="M184" s="15"/>
      <c r="N184" s="15"/>
      <c r="O184" s="118"/>
      <c r="P184" s="15"/>
      <c r="Q184" s="15"/>
      <c r="R184" s="15"/>
      <c r="S184" s="118"/>
      <c r="T184" s="15"/>
      <c r="U184" s="15"/>
      <c r="V184" s="118"/>
      <c r="W184" s="15"/>
      <c r="X184" s="15"/>
      <c r="Y184" s="118"/>
      <c r="Z184" s="15"/>
      <c r="AA184" s="15"/>
      <c r="AB184" s="15"/>
      <c r="AC184" s="118"/>
      <c r="AD184" s="15"/>
      <c r="AE184" s="15"/>
      <c r="AF184" s="118"/>
      <c r="AG184" s="15"/>
      <c r="AH184" s="15"/>
      <c r="AI184" s="15"/>
      <c r="AJ184" s="118"/>
      <c r="AK184" s="15"/>
      <c r="AL184" s="15"/>
      <c r="AM184" s="118"/>
      <c r="AN184" s="15"/>
      <c r="AO184" s="15"/>
      <c r="AP184" s="15"/>
      <c r="AQ184" s="118"/>
      <c r="AR184" s="15"/>
      <c r="AS184" s="15"/>
      <c r="AT184" s="118"/>
      <c r="AU184" s="15"/>
      <c r="AV184" s="15"/>
      <c r="AW184" s="118"/>
      <c r="AX184" s="15"/>
      <c r="AY184" s="15"/>
      <c r="AZ184" s="118"/>
      <c r="BA184" s="15"/>
      <c r="BB184" s="15"/>
      <c r="BC184" s="118"/>
      <c r="BD184" s="15"/>
      <c r="BE184" s="15"/>
      <c r="BF184" s="15"/>
      <c r="BG184" s="118"/>
      <c r="BH184" s="15"/>
      <c r="BI184" s="15"/>
      <c r="BJ184" s="118"/>
      <c r="BK184" s="15"/>
      <c r="BL184" s="15"/>
      <c r="BM184" s="15"/>
      <c r="BN184" s="118"/>
      <c r="BO184" s="15"/>
      <c r="BP184" s="15"/>
      <c r="BQ184" s="118"/>
      <c r="BR184" s="15"/>
      <c r="BS184" s="15"/>
      <c r="BT184" s="15"/>
      <c r="BU184" s="118"/>
      <c r="BV184" s="15"/>
      <c r="BW184" s="15"/>
      <c r="BX184" s="118"/>
      <c r="BY184" s="15"/>
      <c r="BZ184" s="15"/>
      <c r="CA184" s="118"/>
      <c r="CB184" s="15"/>
      <c r="CC184" s="15"/>
      <c r="CD184" s="15"/>
      <c r="CE184" s="118"/>
      <c r="CF184" s="15"/>
      <c r="CG184" s="15"/>
      <c r="CH184" s="118"/>
      <c r="CI184" s="15"/>
      <c r="CJ184" s="15"/>
      <c r="CK184" s="15"/>
      <c r="CL184" s="118"/>
      <c r="CM184" s="15"/>
      <c r="CN184" s="15"/>
      <c r="CO184" s="118"/>
      <c r="CP184" s="15"/>
      <c r="CQ184" s="15"/>
      <c r="CR184" s="15"/>
      <c r="CS184" s="118"/>
      <c r="CT184" s="15"/>
      <c r="CU184" s="15"/>
      <c r="CV184" s="118"/>
      <c r="CW184" s="15"/>
      <c r="CX184" s="15"/>
    </row>
    <row r="185" spans="2:102" s="3" customFormat="1" x14ac:dyDescent="0.3">
      <c r="B185" s="12"/>
      <c r="C185" s="15"/>
      <c r="D185" s="15"/>
      <c r="E185" s="12"/>
      <c r="F185" s="15"/>
      <c r="G185" s="15"/>
      <c r="H185" s="118"/>
      <c r="I185" s="15"/>
      <c r="J185" s="15"/>
      <c r="K185" s="15"/>
      <c r="L185" s="118"/>
      <c r="M185" s="15"/>
      <c r="N185" s="15"/>
      <c r="O185" s="118"/>
      <c r="P185" s="15"/>
      <c r="Q185" s="15"/>
      <c r="R185" s="15"/>
      <c r="S185" s="118"/>
      <c r="T185" s="15"/>
      <c r="U185" s="15"/>
      <c r="V185" s="118"/>
      <c r="W185" s="15"/>
      <c r="X185" s="15"/>
      <c r="Y185" s="118"/>
      <c r="Z185" s="15"/>
      <c r="AA185" s="15"/>
      <c r="AB185" s="15"/>
      <c r="AC185" s="118"/>
      <c r="AD185" s="15"/>
      <c r="AE185" s="15"/>
      <c r="AF185" s="118"/>
      <c r="AG185" s="15"/>
      <c r="AH185" s="15"/>
      <c r="AI185" s="15"/>
      <c r="AJ185" s="118"/>
      <c r="AK185" s="15"/>
      <c r="AL185" s="15"/>
      <c r="AM185" s="118"/>
      <c r="AN185" s="15"/>
      <c r="AO185" s="15"/>
      <c r="AP185" s="15"/>
      <c r="AQ185" s="118"/>
      <c r="AR185" s="15"/>
      <c r="AS185" s="15"/>
      <c r="AT185" s="118"/>
      <c r="AU185" s="15"/>
      <c r="AV185" s="15"/>
      <c r="AW185" s="118"/>
      <c r="AX185" s="15"/>
      <c r="AY185" s="15"/>
      <c r="AZ185" s="118"/>
      <c r="BA185" s="15"/>
      <c r="BB185" s="15"/>
      <c r="BC185" s="118"/>
      <c r="BD185" s="15"/>
      <c r="BE185" s="15"/>
      <c r="BF185" s="15"/>
      <c r="BG185" s="118"/>
      <c r="BH185" s="15"/>
      <c r="BI185" s="15"/>
      <c r="BJ185" s="118"/>
      <c r="BK185" s="15"/>
      <c r="BL185" s="15"/>
      <c r="BM185" s="15"/>
      <c r="BN185" s="118"/>
      <c r="BO185" s="15"/>
      <c r="BP185" s="15"/>
      <c r="BQ185" s="118"/>
      <c r="BR185" s="15"/>
      <c r="BS185" s="15"/>
      <c r="BT185" s="15"/>
      <c r="BU185" s="118"/>
      <c r="BV185" s="15"/>
      <c r="BW185" s="15"/>
      <c r="BX185" s="118"/>
      <c r="BY185" s="15"/>
      <c r="BZ185" s="15"/>
      <c r="CA185" s="118"/>
      <c r="CB185" s="15"/>
      <c r="CC185" s="15"/>
      <c r="CD185" s="15"/>
      <c r="CE185" s="118"/>
      <c r="CF185" s="15"/>
      <c r="CG185" s="15"/>
      <c r="CH185" s="118"/>
      <c r="CI185" s="15"/>
      <c r="CJ185" s="15"/>
      <c r="CK185" s="15"/>
      <c r="CL185" s="118"/>
      <c r="CM185" s="15"/>
      <c r="CN185" s="15"/>
      <c r="CO185" s="118"/>
      <c r="CP185" s="15"/>
      <c r="CQ185" s="15"/>
      <c r="CR185" s="15"/>
      <c r="CS185" s="118"/>
      <c r="CT185" s="15"/>
      <c r="CU185" s="15"/>
      <c r="CV185" s="118"/>
      <c r="CW185" s="15"/>
      <c r="CX185" s="15"/>
    </row>
    <row r="186" spans="2:102" s="3" customFormat="1" x14ac:dyDescent="0.3">
      <c r="B186" s="12"/>
      <c r="C186" s="15"/>
      <c r="D186" s="15"/>
      <c r="E186" s="12"/>
      <c r="F186" s="15"/>
      <c r="G186" s="15"/>
      <c r="H186" s="118"/>
      <c r="I186" s="15"/>
      <c r="J186" s="15"/>
      <c r="K186" s="15"/>
      <c r="L186" s="118"/>
      <c r="M186" s="15"/>
      <c r="N186" s="15"/>
      <c r="O186" s="118"/>
      <c r="P186" s="15"/>
      <c r="Q186" s="15"/>
      <c r="R186" s="15"/>
      <c r="S186" s="118"/>
      <c r="T186" s="15"/>
      <c r="U186" s="15"/>
      <c r="V186" s="118"/>
      <c r="W186" s="15"/>
      <c r="X186" s="15"/>
      <c r="Y186" s="118"/>
      <c r="Z186" s="15"/>
      <c r="AA186" s="15"/>
      <c r="AB186" s="15"/>
      <c r="AC186" s="118"/>
      <c r="AD186" s="15"/>
      <c r="AE186" s="15"/>
      <c r="AF186" s="118"/>
      <c r="AG186" s="15"/>
      <c r="AH186" s="15"/>
      <c r="AI186" s="15"/>
      <c r="AJ186" s="118"/>
      <c r="AK186" s="15"/>
      <c r="AL186" s="15"/>
      <c r="AM186" s="118"/>
      <c r="AN186" s="15"/>
      <c r="AO186" s="15"/>
      <c r="AP186" s="15"/>
      <c r="AQ186" s="118"/>
      <c r="AR186" s="15"/>
      <c r="AS186" s="15"/>
      <c r="AT186" s="118"/>
      <c r="AU186" s="15"/>
      <c r="AV186" s="15"/>
      <c r="AW186" s="118"/>
      <c r="AX186" s="15"/>
      <c r="AY186" s="15"/>
      <c r="AZ186" s="118"/>
      <c r="BA186" s="15"/>
      <c r="BB186" s="15"/>
      <c r="BC186" s="118"/>
      <c r="BD186" s="15"/>
      <c r="BE186" s="15"/>
      <c r="BF186" s="15"/>
      <c r="BG186" s="118"/>
      <c r="BH186" s="15"/>
      <c r="BI186" s="15"/>
      <c r="BJ186" s="118"/>
      <c r="BK186" s="15"/>
      <c r="BL186" s="15"/>
      <c r="BM186" s="15"/>
      <c r="BN186" s="118"/>
      <c r="BO186" s="15"/>
      <c r="BP186" s="15"/>
      <c r="BQ186" s="118"/>
      <c r="BR186" s="15"/>
      <c r="BS186" s="15"/>
      <c r="BT186" s="15"/>
      <c r="BU186" s="118"/>
      <c r="BV186" s="15"/>
      <c r="BW186" s="15"/>
      <c r="BX186" s="118"/>
      <c r="BY186" s="15"/>
      <c r="BZ186" s="15"/>
      <c r="CA186" s="118"/>
      <c r="CB186" s="15"/>
      <c r="CC186" s="15"/>
      <c r="CD186" s="15"/>
      <c r="CE186" s="118"/>
      <c r="CF186" s="15"/>
      <c r="CG186" s="15"/>
      <c r="CH186" s="118"/>
      <c r="CI186" s="15"/>
      <c r="CJ186" s="15"/>
      <c r="CK186" s="15"/>
      <c r="CL186" s="118"/>
      <c r="CM186" s="15"/>
      <c r="CN186" s="15"/>
      <c r="CO186" s="118"/>
      <c r="CP186" s="15"/>
      <c r="CQ186" s="15"/>
      <c r="CR186" s="15"/>
      <c r="CS186" s="118"/>
      <c r="CT186" s="15"/>
      <c r="CU186" s="15"/>
      <c r="CV186" s="118"/>
      <c r="CW186" s="15"/>
      <c r="CX186" s="15"/>
    </row>
    <row r="187" spans="2:102" s="3" customFormat="1" x14ac:dyDescent="0.3">
      <c r="B187" s="12"/>
      <c r="C187" s="15"/>
      <c r="D187" s="15"/>
      <c r="E187" s="12"/>
      <c r="F187" s="15"/>
      <c r="G187" s="15"/>
      <c r="H187" s="118"/>
      <c r="I187" s="15"/>
      <c r="J187" s="15"/>
      <c r="K187" s="15"/>
      <c r="L187" s="118"/>
      <c r="M187" s="15"/>
      <c r="N187" s="15"/>
      <c r="O187" s="118"/>
      <c r="P187" s="15"/>
      <c r="Q187" s="15"/>
      <c r="R187" s="15"/>
      <c r="S187" s="118"/>
      <c r="T187" s="15"/>
      <c r="U187" s="15"/>
      <c r="V187" s="118"/>
      <c r="W187" s="15"/>
      <c r="X187" s="15"/>
      <c r="Y187" s="118"/>
      <c r="Z187" s="15"/>
      <c r="AA187" s="15"/>
      <c r="AB187" s="15"/>
      <c r="AC187" s="118"/>
      <c r="AD187" s="15"/>
      <c r="AE187" s="15"/>
      <c r="AF187" s="118"/>
      <c r="AG187" s="15"/>
      <c r="AH187" s="15"/>
      <c r="AI187" s="15"/>
      <c r="AJ187" s="118"/>
      <c r="AK187" s="15"/>
      <c r="AL187" s="15"/>
      <c r="AM187" s="118"/>
      <c r="AN187" s="15"/>
      <c r="AO187" s="15"/>
      <c r="AP187" s="15"/>
      <c r="AQ187" s="118"/>
      <c r="AR187" s="15"/>
      <c r="AS187" s="15"/>
      <c r="AT187" s="118"/>
      <c r="AU187" s="15"/>
      <c r="AV187" s="15"/>
      <c r="AW187" s="118"/>
      <c r="AX187" s="15"/>
      <c r="AY187" s="15"/>
      <c r="AZ187" s="118"/>
      <c r="BA187" s="15"/>
      <c r="BB187" s="15"/>
      <c r="BC187" s="118"/>
      <c r="BD187" s="15"/>
      <c r="BE187" s="15"/>
      <c r="BF187" s="15"/>
      <c r="BG187" s="118"/>
      <c r="BH187" s="15"/>
      <c r="BI187" s="15"/>
      <c r="BJ187" s="118"/>
      <c r="BK187" s="15"/>
      <c r="BL187" s="15"/>
      <c r="BM187" s="15"/>
      <c r="BN187" s="118"/>
      <c r="BO187" s="15"/>
      <c r="BP187" s="15"/>
      <c r="BQ187" s="118"/>
      <c r="BR187" s="15"/>
      <c r="BS187" s="15"/>
      <c r="BT187" s="15"/>
      <c r="BU187" s="118"/>
      <c r="BV187" s="15"/>
      <c r="BW187" s="15"/>
      <c r="BX187" s="118"/>
      <c r="BY187" s="15"/>
      <c r="BZ187" s="15"/>
      <c r="CA187" s="118"/>
      <c r="CB187" s="15"/>
      <c r="CC187" s="15"/>
      <c r="CD187" s="15"/>
      <c r="CE187" s="118"/>
      <c r="CF187" s="15"/>
      <c r="CG187" s="15"/>
      <c r="CH187" s="118"/>
      <c r="CI187" s="15"/>
      <c r="CJ187" s="15"/>
      <c r="CK187" s="15"/>
      <c r="CL187" s="118"/>
      <c r="CM187" s="15"/>
      <c r="CN187" s="15"/>
      <c r="CO187" s="118"/>
      <c r="CP187" s="15"/>
      <c r="CQ187" s="15"/>
      <c r="CR187" s="15"/>
      <c r="CS187" s="118"/>
      <c r="CT187" s="15"/>
      <c r="CU187" s="15"/>
      <c r="CV187" s="118"/>
      <c r="CW187" s="15"/>
      <c r="CX187" s="15"/>
    </row>
    <row r="188" spans="2:102" s="3" customFormat="1" x14ac:dyDescent="0.3">
      <c r="B188" s="12"/>
      <c r="C188" s="15"/>
      <c r="D188" s="15"/>
      <c r="E188" s="12"/>
      <c r="F188" s="15"/>
      <c r="G188" s="15"/>
      <c r="H188" s="118"/>
      <c r="I188" s="15"/>
      <c r="J188" s="15"/>
      <c r="K188" s="15"/>
      <c r="L188" s="118"/>
      <c r="M188" s="15"/>
      <c r="N188" s="15"/>
      <c r="O188" s="118"/>
      <c r="P188" s="15"/>
      <c r="Q188" s="15"/>
      <c r="R188" s="15"/>
      <c r="S188" s="118"/>
      <c r="T188" s="15"/>
      <c r="U188" s="15"/>
      <c r="V188" s="118"/>
      <c r="W188" s="15"/>
      <c r="X188" s="15"/>
      <c r="Y188" s="118"/>
      <c r="Z188" s="15"/>
      <c r="AA188" s="15"/>
      <c r="AB188" s="15"/>
      <c r="AC188" s="118"/>
      <c r="AD188" s="15"/>
      <c r="AE188" s="15"/>
      <c r="AF188" s="118"/>
      <c r="AG188" s="15"/>
      <c r="AH188" s="15"/>
      <c r="AI188" s="15"/>
      <c r="AJ188" s="118"/>
      <c r="AK188" s="15"/>
      <c r="AL188" s="15"/>
      <c r="AM188" s="118"/>
      <c r="AN188" s="15"/>
      <c r="AO188" s="15"/>
      <c r="AP188" s="15"/>
      <c r="AQ188" s="118"/>
      <c r="AR188" s="15"/>
      <c r="AS188" s="15"/>
      <c r="AT188" s="118"/>
      <c r="AU188" s="15"/>
      <c r="AV188" s="15"/>
      <c r="AW188" s="118"/>
      <c r="AX188" s="15"/>
      <c r="AY188" s="15"/>
      <c r="AZ188" s="118"/>
      <c r="BA188" s="15"/>
      <c r="BB188" s="15"/>
      <c r="BC188" s="118"/>
      <c r="BD188" s="15"/>
      <c r="BE188" s="15"/>
      <c r="BF188" s="15"/>
      <c r="BG188" s="118"/>
      <c r="BH188" s="15"/>
      <c r="BI188" s="15"/>
      <c r="BJ188" s="118"/>
      <c r="BK188" s="15"/>
      <c r="BL188" s="15"/>
      <c r="BM188" s="15"/>
      <c r="BN188" s="118"/>
      <c r="BO188" s="15"/>
      <c r="BP188" s="15"/>
      <c r="BQ188" s="118"/>
      <c r="BR188" s="15"/>
      <c r="BS188" s="15"/>
      <c r="BT188" s="15"/>
      <c r="BU188" s="118"/>
      <c r="BV188" s="15"/>
      <c r="BW188" s="15"/>
      <c r="BX188" s="118"/>
      <c r="BY188" s="15"/>
      <c r="BZ188" s="15"/>
      <c r="CA188" s="118"/>
      <c r="CB188" s="15"/>
      <c r="CC188" s="15"/>
      <c r="CD188" s="15"/>
      <c r="CE188" s="118"/>
      <c r="CF188" s="15"/>
      <c r="CG188" s="15"/>
      <c r="CH188" s="118"/>
      <c r="CI188" s="15"/>
      <c r="CJ188" s="15"/>
      <c r="CK188" s="15"/>
      <c r="CL188" s="118"/>
      <c r="CM188" s="15"/>
      <c r="CN188" s="15"/>
      <c r="CO188" s="118"/>
      <c r="CP188" s="15"/>
      <c r="CQ188" s="15"/>
      <c r="CR188" s="15"/>
      <c r="CS188" s="118"/>
      <c r="CT188" s="15"/>
      <c r="CU188" s="15"/>
      <c r="CV188" s="118"/>
      <c r="CW188" s="15"/>
      <c r="CX188" s="15"/>
    </row>
    <row r="189" spans="2:102" s="3" customFormat="1" x14ac:dyDescent="0.3">
      <c r="B189" s="12"/>
      <c r="C189" s="15"/>
      <c r="D189" s="15"/>
      <c r="E189" s="12"/>
      <c r="F189" s="15"/>
      <c r="G189" s="15"/>
      <c r="H189" s="118"/>
      <c r="I189" s="15"/>
      <c r="J189" s="15"/>
      <c r="K189" s="15"/>
      <c r="L189" s="118"/>
      <c r="M189" s="15"/>
      <c r="N189" s="15"/>
      <c r="O189" s="118"/>
      <c r="P189" s="15"/>
      <c r="Q189" s="15"/>
      <c r="R189" s="15"/>
      <c r="S189" s="118"/>
      <c r="T189" s="15"/>
      <c r="U189" s="15"/>
      <c r="V189" s="118"/>
      <c r="W189" s="15"/>
      <c r="X189" s="15"/>
      <c r="Y189" s="118"/>
      <c r="Z189" s="15"/>
      <c r="AA189" s="15"/>
      <c r="AB189" s="15"/>
      <c r="AC189" s="118"/>
      <c r="AD189" s="15"/>
      <c r="AE189" s="15"/>
      <c r="AF189" s="118"/>
      <c r="AG189" s="15"/>
      <c r="AH189" s="15"/>
      <c r="AI189" s="15"/>
      <c r="AJ189" s="118"/>
      <c r="AK189" s="15"/>
      <c r="AL189" s="15"/>
      <c r="AM189" s="118"/>
      <c r="AN189" s="15"/>
      <c r="AO189" s="15"/>
      <c r="AP189" s="15"/>
      <c r="AQ189" s="118"/>
      <c r="AR189" s="15"/>
      <c r="AS189" s="15"/>
      <c r="AT189" s="118"/>
      <c r="AU189" s="15"/>
      <c r="AV189" s="15"/>
      <c r="AW189" s="118"/>
      <c r="AX189" s="15"/>
      <c r="AY189" s="15"/>
      <c r="AZ189" s="118"/>
      <c r="BA189" s="15"/>
      <c r="BB189" s="15"/>
      <c r="BC189" s="118"/>
      <c r="BD189" s="15"/>
      <c r="BE189" s="15"/>
      <c r="BF189" s="15"/>
      <c r="BG189" s="118"/>
      <c r="BH189" s="15"/>
      <c r="BI189" s="15"/>
      <c r="BJ189" s="118"/>
      <c r="BK189" s="15"/>
      <c r="BL189" s="15"/>
      <c r="BM189" s="15"/>
      <c r="BN189" s="118"/>
      <c r="BO189" s="15"/>
      <c r="BP189" s="15"/>
      <c r="BQ189" s="118"/>
      <c r="BR189" s="15"/>
      <c r="BS189" s="15"/>
      <c r="BT189" s="15"/>
      <c r="BU189" s="118"/>
      <c r="BV189" s="15"/>
      <c r="BW189" s="15"/>
      <c r="BX189" s="118"/>
      <c r="BY189" s="15"/>
      <c r="BZ189" s="15"/>
      <c r="CA189" s="118"/>
      <c r="CB189" s="15"/>
      <c r="CC189" s="15"/>
      <c r="CD189" s="15"/>
      <c r="CE189" s="118"/>
      <c r="CF189" s="15"/>
      <c r="CG189" s="15"/>
      <c r="CH189" s="118"/>
      <c r="CI189" s="15"/>
      <c r="CJ189" s="15"/>
      <c r="CK189" s="15"/>
      <c r="CL189" s="118"/>
      <c r="CM189" s="15"/>
      <c r="CN189" s="15"/>
      <c r="CO189" s="118"/>
      <c r="CP189" s="15"/>
      <c r="CQ189" s="15"/>
      <c r="CR189" s="15"/>
      <c r="CS189" s="118"/>
      <c r="CT189" s="15"/>
      <c r="CU189" s="15"/>
      <c r="CV189" s="118"/>
      <c r="CW189" s="15"/>
      <c r="CX189" s="15"/>
    </row>
    <row r="190" spans="2:102" s="3" customFormat="1" x14ac:dyDescent="0.3">
      <c r="B190" s="12"/>
      <c r="C190" s="15"/>
      <c r="D190" s="15"/>
      <c r="E190" s="12"/>
      <c r="F190" s="15"/>
      <c r="G190" s="15"/>
      <c r="H190" s="118"/>
      <c r="I190" s="15"/>
      <c r="J190" s="15"/>
      <c r="K190" s="15"/>
      <c r="L190" s="118"/>
      <c r="M190" s="15"/>
      <c r="N190" s="15"/>
      <c r="O190" s="118"/>
      <c r="P190" s="15"/>
      <c r="Q190" s="15"/>
      <c r="R190" s="15"/>
      <c r="S190" s="118"/>
      <c r="T190" s="15"/>
      <c r="U190" s="15"/>
      <c r="V190" s="118"/>
      <c r="W190" s="15"/>
      <c r="X190" s="15"/>
      <c r="Y190" s="118"/>
      <c r="Z190" s="15"/>
      <c r="AA190" s="15"/>
      <c r="AB190" s="15"/>
      <c r="AC190" s="118"/>
      <c r="AD190" s="15"/>
      <c r="AE190" s="15"/>
      <c r="AF190" s="118"/>
      <c r="AG190" s="15"/>
      <c r="AH190" s="15"/>
      <c r="AI190" s="15"/>
      <c r="AJ190" s="118"/>
      <c r="AK190" s="15"/>
      <c r="AL190" s="15"/>
      <c r="AM190" s="118"/>
      <c r="AN190" s="15"/>
      <c r="AO190" s="15"/>
      <c r="AP190" s="15"/>
      <c r="AQ190" s="118"/>
      <c r="AR190" s="15"/>
      <c r="AS190" s="15"/>
      <c r="AT190" s="118"/>
      <c r="AU190" s="15"/>
      <c r="AV190" s="15"/>
      <c r="AW190" s="118"/>
      <c r="AX190" s="15"/>
      <c r="AY190" s="15"/>
      <c r="AZ190" s="118"/>
      <c r="BA190" s="15"/>
      <c r="BB190" s="15"/>
      <c r="BC190" s="118"/>
      <c r="BD190" s="15"/>
      <c r="BE190" s="15"/>
      <c r="BF190" s="15"/>
      <c r="BG190" s="118"/>
      <c r="BH190" s="15"/>
      <c r="BI190" s="15"/>
      <c r="BJ190" s="118"/>
      <c r="BK190" s="15"/>
      <c r="BL190" s="15"/>
      <c r="BM190" s="15"/>
      <c r="BN190" s="118"/>
      <c r="BO190" s="15"/>
      <c r="BP190" s="15"/>
      <c r="BQ190" s="118"/>
      <c r="BR190" s="15"/>
      <c r="BS190" s="15"/>
      <c r="BT190" s="15"/>
      <c r="BU190" s="118"/>
      <c r="BV190" s="15"/>
      <c r="BW190" s="15"/>
      <c r="BX190" s="118"/>
      <c r="BY190" s="15"/>
      <c r="BZ190" s="15"/>
      <c r="CA190" s="118"/>
      <c r="CB190" s="15"/>
      <c r="CC190" s="15"/>
      <c r="CD190" s="15"/>
      <c r="CE190" s="118"/>
      <c r="CF190" s="15"/>
      <c r="CG190" s="15"/>
      <c r="CH190" s="118"/>
      <c r="CI190" s="15"/>
      <c r="CJ190" s="15"/>
      <c r="CK190" s="15"/>
      <c r="CL190" s="118"/>
      <c r="CM190" s="15"/>
      <c r="CN190" s="15"/>
      <c r="CO190" s="118"/>
      <c r="CP190" s="15"/>
      <c r="CQ190" s="15"/>
      <c r="CR190" s="15"/>
      <c r="CS190" s="118"/>
      <c r="CT190" s="15"/>
      <c r="CU190" s="15"/>
      <c r="CV190" s="118"/>
      <c r="CW190" s="15"/>
      <c r="CX190" s="15"/>
    </row>
    <row r="191" spans="2:102" s="3" customFormat="1" x14ac:dyDescent="0.3">
      <c r="B191" s="12"/>
      <c r="C191" s="15"/>
      <c r="D191" s="15"/>
      <c r="E191" s="12"/>
      <c r="F191" s="15"/>
      <c r="G191" s="15"/>
      <c r="H191" s="118"/>
      <c r="I191" s="15"/>
      <c r="J191" s="15"/>
      <c r="K191" s="15"/>
      <c r="L191" s="118"/>
      <c r="M191" s="15"/>
      <c r="N191" s="15"/>
      <c r="O191" s="118"/>
      <c r="P191" s="15"/>
      <c r="Q191" s="15"/>
      <c r="R191" s="15"/>
      <c r="S191" s="118"/>
      <c r="T191" s="15"/>
      <c r="U191" s="15"/>
      <c r="V191" s="118"/>
      <c r="W191" s="15"/>
      <c r="X191" s="15"/>
      <c r="Y191" s="118"/>
      <c r="Z191" s="15"/>
      <c r="AA191" s="15"/>
      <c r="AB191" s="15"/>
      <c r="AC191" s="118"/>
      <c r="AD191" s="15"/>
      <c r="AE191" s="15"/>
      <c r="AF191" s="118"/>
      <c r="AG191" s="15"/>
      <c r="AH191" s="15"/>
      <c r="AI191" s="15"/>
      <c r="AJ191" s="118"/>
      <c r="AK191" s="15"/>
      <c r="AL191" s="15"/>
      <c r="AM191" s="118"/>
      <c r="AN191" s="15"/>
      <c r="AO191" s="15"/>
      <c r="AP191" s="15"/>
      <c r="AQ191" s="118"/>
      <c r="AR191" s="15"/>
      <c r="AS191" s="15"/>
      <c r="AT191" s="118"/>
      <c r="AU191" s="15"/>
      <c r="AV191" s="15"/>
      <c r="AW191" s="118"/>
      <c r="AX191" s="15"/>
      <c r="AY191" s="15"/>
      <c r="AZ191" s="118"/>
      <c r="BA191" s="15"/>
      <c r="BB191" s="15"/>
      <c r="BC191" s="118"/>
      <c r="BD191" s="15"/>
      <c r="BE191" s="15"/>
      <c r="BF191" s="15"/>
      <c r="BG191" s="118"/>
      <c r="BH191" s="15"/>
      <c r="BI191" s="15"/>
      <c r="BJ191" s="118"/>
      <c r="BK191" s="15"/>
      <c r="BL191" s="15"/>
      <c r="BM191" s="15"/>
      <c r="BN191" s="118"/>
      <c r="BO191" s="15"/>
      <c r="BP191" s="15"/>
      <c r="BQ191" s="118"/>
      <c r="BR191" s="15"/>
      <c r="BS191" s="15"/>
      <c r="BT191" s="15"/>
      <c r="BU191" s="118"/>
      <c r="BV191" s="15"/>
      <c r="BW191" s="15"/>
      <c r="BX191" s="118"/>
      <c r="BY191" s="15"/>
      <c r="BZ191" s="15"/>
      <c r="CA191" s="118"/>
      <c r="CB191" s="15"/>
      <c r="CC191" s="15"/>
      <c r="CD191" s="15"/>
      <c r="CE191" s="118"/>
      <c r="CF191" s="15"/>
      <c r="CG191" s="15"/>
      <c r="CH191" s="118"/>
      <c r="CI191" s="15"/>
      <c r="CJ191" s="15"/>
      <c r="CK191" s="15"/>
      <c r="CL191" s="118"/>
      <c r="CM191" s="15"/>
      <c r="CN191" s="15"/>
      <c r="CO191" s="118"/>
      <c r="CP191" s="15"/>
      <c r="CQ191" s="15"/>
      <c r="CR191" s="15"/>
      <c r="CS191" s="118"/>
      <c r="CT191" s="15"/>
      <c r="CU191" s="15"/>
      <c r="CV191" s="118"/>
      <c r="CW191" s="15"/>
      <c r="CX191" s="15"/>
    </row>
    <row r="192" spans="2:102" s="3" customFormat="1" x14ac:dyDescent="0.3">
      <c r="B192" s="12"/>
      <c r="C192" s="15"/>
      <c r="D192" s="15"/>
      <c r="E192" s="12"/>
      <c r="F192" s="15"/>
      <c r="G192" s="15"/>
      <c r="H192" s="118"/>
      <c r="I192" s="15"/>
      <c r="J192" s="15"/>
      <c r="K192" s="15"/>
      <c r="L192" s="118"/>
      <c r="M192" s="15"/>
      <c r="N192" s="15"/>
      <c r="O192" s="118"/>
      <c r="P192" s="15"/>
      <c r="Q192" s="15"/>
      <c r="R192" s="15"/>
      <c r="S192" s="118"/>
      <c r="T192" s="15"/>
      <c r="U192" s="15"/>
      <c r="V192" s="118"/>
      <c r="W192" s="15"/>
      <c r="X192" s="15"/>
      <c r="Y192" s="118"/>
      <c r="Z192" s="15"/>
      <c r="AA192" s="15"/>
      <c r="AB192" s="15"/>
      <c r="AC192" s="118"/>
      <c r="AD192" s="15"/>
      <c r="AE192" s="15"/>
      <c r="AF192" s="118"/>
      <c r="AG192" s="15"/>
      <c r="AH192" s="15"/>
      <c r="AI192" s="15"/>
      <c r="AJ192" s="118"/>
      <c r="AK192" s="15"/>
      <c r="AL192" s="15"/>
      <c r="AM192" s="118"/>
      <c r="AN192" s="15"/>
      <c r="AO192" s="15"/>
      <c r="AP192" s="15"/>
      <c r="AQ192" s="118"/>
      <c r="AR192" s="15"/>
      <c r="AS192" s="15"/>
      <c r="AT192" s="118"/>
      <c r="AU192" s="15"/>
      <c r="AV192" s="15"/>
      <c r="AW192" s="118"/>
      <c r="AX192" s="15"/>
      <c r="AY192" s="15"/>
      <c r="AZ192" s="118"/>
      <c r="BA192" s="15"/>
      <c r="BB192" s="15"/>
      <c r="BC192" s="118"/>
      <c r="BD192" s="15"/>
      <c r="BE192" s="15"/>
      <c r="BF192" s="15"/>
      <c r="BG192" s="118"/>
      <c r="BH192" s="15"/>
      <c r="BI192" s="15"/>
      <c r="BJ192" s="118"/>
      <c r="BK192" s="15"/>
      <c r="BL192" s="15"/>
      <c r="BM192" s="15"/>
      <c r="BN192" s="118"/>
      <c r="BO192" s="15"/>
      <c r="BP192" s="15"/>
      <c r="BQ192" s="118"/>
      <c r="BR192" s="15"/>
      <c r="BS192" s="15"/>
      <c r="BT192" s="15"/>
      <c r="BU192" s="118"/>
      <c r="BV192" s="15"/>
      <c r="BW192" s="15"/>
      <c r="BX192" s="118"/>
      <c r="BY192" s="15"/>
      <c r="BZ192" s="15"/>
      <c r="CA192" s="118"/>
      <c r="CB192" s="15"/>
      <c r="CC192" s="15"/>
      <c r="CD192" s="15"/>
      <c r="CE192" s="118"/>
      <c r="CF192" s="15"/>
      <c r="CG192" s="15"/>
      <c r="CH192" s="118"/>
      <c r="CI192" s="15"/>
      <c r="CJ192" s="15"/>
      <c r="CK192" s="15"/>
      <c r="CL192" s="118"/>
      <c r="CM192" s="15"/>
      <c r="CN192" s="15"/>
      <c r="CO192" s="118"/>
      <c r="CP192" s="15"/>
      <c r="CQ192" s="15"/>
      <c r="CR192" s="15"/>
      <c r="CS192" s="118"/>
      <c r="CT192" s="15"/>
      <c r="CU192" s="15"/>
      <c r="CV192" s="118"/>
      <c r="CW192" s="15"/>
      <c r="CX192" s="15"/>
    </row>
    <row r="193" spans="2:102" s="3" customFormat="1" x14ac:dyDescent="0.3">
      <c r="B193" s="12"/>
      <c r="C193" s="15"/>
      <c r="D193" s="15"/>
      <c r="E193" s="12"/>
      <c r="F193" s="15"/>
      <c r="G193" s="15"/>
      <c r="H193" s="118"/>
      <c r="I193" s="15"/>
      <c r="J193" s="15"/>
      <c r="K193" s="15"/>
      <c r="L193" s="118"/>
      <c r="M193" s="15"/>
      <c r="N193" s="15"/>
      <c r="O193" s="118"/>
      <c r="P193" s="15"/>
      <c r="Q193" s="15"/>
      <c r="R193" s="15"/>
      <c r="S193" s="118"/>
      <c r="T193" s="15"/>
      <c r="U193" s="15"/>
      <c r="V193" s="118"/>
      <c r="W193" s="15"/>
      <c r="X193" s="15"/>
      <c r="Y193" s="118"/>
      <c r="Z193" s="15"/>
      <c r="AA193" s="15"/>
      <c r="AB193" s="15"/>
      <c r="AC193" s="118"/>
      <c r="AD193" s="15"/>
      <c r="AE193" s="15"/>
      <c r="AF193" s="118"/>
      <c r="AG193" s="15"/>
      <c r="AH193" s="15"/>
      <c r="AI193" s="15"/>
      <c r="AJ193" s="118"/>
      <c r="AK193" s="15"/>
      <c r="AL193" s="15"/>
      <c r="AM193" s="118"/>
      <c r="AN193" s="15"/>
      <c r="AO193" s="15"/>
      <c r="AP193" s="15"/>
      <c r="AQ193" s="118"/>
      <c r="AR193" s="15"/>
      <c r="AS193" s="15"/>
      <c r="AT193" s="118"/>
      <c r="AU193" s="15"/>
      <c r="AV193" s="15"/>
      <c r="AW193" s="118"/>
      <c r="AX193" s="15"/>
      <c r="AY193" s="15"/>
      <c r="AZ193" s="118"/>
      <c r="BA193" s="15"/>
      <c r="BB193" s="15"/>
      <c r="BC193" s="118"/>
      <c r="BD193" s="15"/>
      <c r="BE193" s="15"/>
      <c r="BF193" s="15"/>
      <c r="BG193" s="118"/>
      <c r="BH193" s="15"/>
      <c r="BI193" s="15"/>
      <c r="BJ193" s="118"/>
      <c r="BK193" s="15"/>
      <c r="BL193" s="15"/>
      <c r="BM193" s="15"/>
      <c r="BN193" s="118"/>
      <c r="BO193" s="15"/>
      <c r="BP193" s="15"/>
      <c r="BQ193" s="118"/>
      <c r="BR193" s="15"/>
      <c r="BS193" s="15"/>
      <c r="BT193" s="15"/>
      <c r="BU193" s="118"/>
      <c r="BV193" s="15"/>
      <c r="BW193" s="15"/>
      <c r="BX193" s="118"/>
      <c r="BY193" s="15"/>
      <c r="BZ193" s="15"/>
      <c r="CA193" s="118"/>
      <c r="CB193" s="15"/>
      <c r="CC193" s="15"/>
      <c r="CD193" s="15"/>
      <c r="CE193" s="118"/>
      <c r="CF193" s="15"/>
      <c r="CG193" s="15"/>
      <c r="CH193" s="118"/>
      <c r="CI193" s="15"/>
      <c r="CJ193" s="15"/>
      <c r="CK193" s="15"/>
      <c r="CL193" s="118"/>
      <c r="CM193" s="15"/>
      <c r="CN193" s="15"/>
      <c r="CO193" s="118"/>
      <c r="CP193" s="15"/>
      <c r="CQ193" s="15"/>
      <c r="CR193" s="15"/>
      <c r="CS193" s="118"/>
      <c r="CT193" s="15"/>
      <c r="CU193" s="15"/>
      <c r="CV193" s="118"/>
      <c r="CW193" s="15"/>
      <c r="CX193" s="15"/>
    </row>
    <row r="194" spans="2:102" s="3" customFormat="1" x14ac:dyDescent="0.3">
      <c r="B194" s="12"/>
      <c r="C194" s="15"/>
      <c r="D194" s="15"/>
      <c r="E194" s="12"/>
      <c r="F194" s="15"/>
      <c r="G194" s="15"/>
      <c r="H194" s="118"/>
      <c r="I194" s="15"/>
      <c r="J194" s="15"/>
      <c r="K194" s="15"/>
      <c r="L194" s="118"/>
      <c r="M194" s="15"/>
      <c r="N194" s="15"/>
      <c r="O194" s="118"/>
      <c r="P194" s="15"/>
      <c r="Q194" s="15"/>
      <c r="R194" s="15"/>
      <c r="S194" s="118"/>
      <c r="T194" s="15"/>
      <c r="U194" s="15"/>
      <c r="V194" s="118"/>
      <c r="W194" s="15"/>
      <c r="X194" s="15"/>
      <c r="Y194" s="118"/>
      <c r="Z194" s="15"/>
      <c r="AA194" s="15"/>
      <c r="AB194" s="15"/>
      <c r="AC194" s="118"/>
      <c r="AD194" s="15"/>
      <c r="AE194" s="15"/>
      <c r="AF194" s="118"/>
      <c r="AG194" s="15"/>
      <c r="AH194" s="15"/>
      <c r="AI194" s="15"/>
      <c r="AJ194" s="118"/>
      <c r="AK194" s="15"/>
      <c r="AL194" s="15"/>
      <c r="AM194" s="118"/>
      <c r="AN194" s="15"/>
      <c r="AO194" s="15"/>
      <c r="AP194" s="15"/>
      <c r="AQ194" s="118"/>
      <c r="AR194" s="15"/>
      <c r="AS194" s="15"/>
      <c r="AT194" s="118"/>
      <c r="AU194" s="15"/>
      <c r="AV194" s="15"/>
      <c r="AW194" s="118"/>
      <c r="AX194" s="15"/>
      <c r="AY194" s="15"/>
      <c r="AZ194" s="118"/>
      <c r="BA194" s="15"/>
      <c r="BB194" s="15"/>
      <c r="BC194" s="118"/>
      <c r="BD194" s="15"/>
      <c r="BE194" s="15"/>
      <c r="BF194" s="15"/>
      <c r="BG194" s="118"/>
      <c r="BH194" s="15"/>
      <c r="BI194" s="15"/>
      <c r="BJ194" s="118"/>
      <c r="BK194" s="15"/>
      <c r="BL194" s="15"/>
      <c r="BM194" s="15"/>
      <c r="BN194" s="118"/>
      <c r="BO194" s="15"/>
      <c r="BP194" s="15"/>
      <c r="BQ194" s="118"/>
      <c r="BR194" s="15"/>
      <c r="BS194" s="15"/>
      <c r="BT194" s="15"/>
      <c r="BU194" s="118"/>
      <c r="BV194" s="15"/>
      <c r="BW194" s="15"/>
      <c r="BX194" s="118"/>
      <c r="BY194" s="15"/>
      <c r="BZ194" s="15"/>
      <c r="CA194" s="118"/>
      <c r="CB194" s="15"/>
      <c r="CC194" s="15"/>
      <c r="CD194" s="15"/>
      <c r="CE194" s="118"/>
      <c r="CF194" s="15"/>
      <c r="CG194" s="15"/>
      <c r="CH194" s="118"/>
      <c r="CI194" s="15"/>
      <c r="CJ194" s="15"/>
      <c r="CK194" s="15"/>
      <c r="CL194" s="118"/>
      <c r="CM194" s="15"/>
      <c r="CN194" s="15"/>
      <c r="CO194" s="118"/>
      <c r="CP194" s="15"/>
      <c r="CQ194" s="15"/>
      <c r="CR194" s="15"/>
      <c r="CS194" s="118"/>
      <c r="CT194" s="15"/>
      <c r="CU194" s="15"/>
      <c r="CV194" s="118"/>
      <c r="CW194" s="15"/>
      <c r="CX194" s="15"/>
    </row>
    <row r="195" spans="2:102" s="3" customFormat="1" x14ac:dyDescent="0.3">
      <c r="B195" s="12"/>
      <c r="C195" s="15"/>
      <c r="D195" s="15"/>
      <c r="E195" s="12"/>
      <c r="F195" s="15"/>
      <c r="G195" s="15"/>
      <c r="H195" s="118"/>
      <c r="I195" s="15"/>
      <c r="J195" s="15"/>
      <c r="K195" s="15"/>
      <c r="L195" s="118"/>
      <c r="M195" s="15"/>
      <c r="N195" s="15"/>
      <c r="O195" s="118"/>
      <c r="P195" s="15"/>
      <c r="Q195" s="15"/>
      <c r="R195" s="15"/>
      <c r="S195" s="118"/>
      <c r="T195" s="15"/>
      <c r="U195" s="15"/>
      <c r="V195" s="118"/>
      <c r="W195" s="15"/>
      <c r="X195" s="15"/>
      <c r="Y195" s="118"/>
      <c r="Z195" s="15"/>
      <c r="AA195" s="15"/>
      <c r="AB195" s="15"/>
      <c r="AC195" s="118"/>
      <c r="AD195" s="15"/>
      <c r="AE195" s="15"/>
      <c r="AF195" s="118"/>
      <c r="AG195" s="15"/>
      <c r="AH195" s="15"/>
      <c r="AI195" s="15"/>
      <c r="AJ195" s="118"/>
      <c r="AK195" s="15"/>
      <c r="AL195" s="15"/>
      <c r="AM195" s="118"/>
      <c r="AN195" s="15"/>
      <c r="AO195" s="15"/>
      <c r="AP195" s="15"/>
      <c r="AQ195" s="118"/>
      <c r="AR195" s="15"/>
      <c r="AS195" s="15"/>
      <c r="AT195" s="118"/>
      <c r="AU195" s="15"/>
      <c r="AV195" s="15"/>
      <c r="AW195" s="118"/>
      <c r="AX195" s="15"/>
      <c r="AY195" s="15"/>
      <c r="AZ195" s="118"/>
      <c r="BA195" s="15"/>
      <c r="BB195" s="15"/>
      <c r="BC195" s="118"/>
      <c r="BD195" s="15"/>
      <c r="BE195" s="15"/>
      <c r="BF195" s="15"/>
      <c r="BG195" s="118"/>
      <c r="BH195" s="15"/>
      <c r="BI195" s="15"/>
      <c r="BJ195" s="118"/>
      <c r="BK195" s="15"/>
      <c r="BL195" s="15"/>
      <c r="BM195" s="15"/>
      <c r="BN195" s="118"/>
      <c r="BO195" s="15"/>
      <c r="BP195" s="15"/>
      <c r="BQ195" s="118"/>
      <c r="BR195" s="15"/>
      <c r="BS195" s="15"/>
      <c r="BT195" s="15"/>
      <c r="BU195" s="118"/>
      <c r="BV195" s="15"/>
      <c r="BW195" s="15"/>
      <c r="BX195" s="118"/>
      <c r="BY195" s="15"/>
      <c r="BZ195" s="15"/>
      <c r="CA195" s="118"/>
      <c r="CB195" s="15"/>
      <c r="CC195" s="15"/>
      <c r="CD195" s="15"/>
      <c r="CE195" s="118"/>
      <c r="CF195" s="15"/>
      <c r="CG195" s="15"/>
      <c r="CH195" s="118"/>
      <c r="CI195" s="15"/>
      <c r="CJ195" s="15"/>
      <c r="CK195" s="15"/>
      <c r="CL195" s="118"/>
      <c r="CM195" s="15"/>
      <c r="CN195" s="15"/>
      <c r="CO195" s="118"/>
      <c r="CP195" s="15"/>
      <c r="CQ195" s="15"/>
      <c r="CR195" s="15"/>
      <c r="CS195" s="118"/>
      <c r="CT195" s="15"/>
      <c r="CU195" s="15"/>
      <c r="CV195" s="118"/>
      <c r="CW195" s="15"/>
      <c r="CX195" s="15"/>
    </row>
    <row r="196" spans="2:102" s="3" customFormat="1" x14ac:dyDescent="0.3">
      <c r="B196" s="12"/>
      <c r="C196" s="15"/>
      <c r="D196" s="15"/>
      <c r="E196" s="12"/>
      <c r="F196" s="15"/>
      <c r="G196" s="15"/>
      <c r="H196" s="118"/>
      <c r="I196" s="15"/>
      <c r="J196" s="15"/>
      <c r="K196" s="15"/>
      <c r="L196" s="118"/>
      <c r="M196" s="15"/>
      <c r="N196" s="15"/>
      <c r="O196" s="118"/>
      <c r="P196" s="15"/>
      <c r="Q196" s="15"/>
      <c r="R196" s="15"/>
      <c r="S196" s="118"/>
      <c r="T196" s="15"/>
      <c r="U196" s="15"/>
      <c r="V196" s="118"/>
      <c r="W196" s="15"/>
      <c r="X196" s="15"/>
      <c r="Y196" s="118"/>
      <c r="Z196" s="15"/>
      <c r="AA196" s="15"/>
      <c r="AB196" s="15"/>
      <c r="AC196" s="118"/>
      <c r="AD196" s="15"/>
      <c r="AE196" s="15"/>
      <c r="AF196" s="118"/>
      <c r="AG196" s="15"/>
      <c r="AH196" s="15"/>
      <c r="AI196" s="15"/>
      <c r="AJ196" s="118"/>
      <c r="AK196" s="15"/>
      <c r="AL196" s="15"/>
      <c r="AM196" s="118"/>
      <c r="AN196" s="15"/>
      <c r="AO196" s="15"/>
      <c r="AP196" s="15"/>
      <c r="AQ196" s="118"/>
      <c r="AR196" s="15"/>
      <c r="AS196" s="15"/>
      <c r="AT196" s="118"/>
      <c r="AU196" s="15"/>
      <c r="AV196" s="15"/>
      <c r="AW196" s="118"/>
      <c r="AX196" s="15"/>
      <c r="AY196" s="15"/>
      <c r="AZ196" s="118"/>
      <c r="BA196" s="15"/>
      <c r="BB196" s="15"/>
      <c r="BC196" s="118"/>
      <c r="BD196" s="15"/>
      <c r="BE196" s="15"/>
      <c r="BF196" s="15"/>
      <c r="BG196" s="118"/>
      <c r="BH196" s="15"/>
      <c r="BI196" s="15"/>
      <c r="BJ196" s="118"/>
      <c r="BK196" s="15"/>
      <c r="BL196" s="15"/>
      <c r="BM196" s="15"/>
      <c r="BN196" s="118"/>
      <c r="BO196" s="15"/>
      <c r="BP196" s="15"/>
      <c r="BQ196" s="118"/>
      <c r="BR196" s="15"/>
      <c r="BS196" s="15"/>
      <c r="BT196" s="15"/>
      <c r="BU196" s="118"/>
      <c r="BV196" s="15"/>
      <c r="BW196" s="15"/>
      <c r="BX196" s="118"/>
      <c r="BY196" s="15"/>
      <c r="BZ196" s="15"/>
      <c r="CA196" s="118"/>
      <c r="CB196" s="15"/>
      <c r="CC196" s="15"/>
      <c r="CD196" s="15"/>
      <c r="CE196" s="118"/>
      <c r="CF196" s="15"/>
      <c r="CG196" s="15"/>
      <c r="CH196" s="118"/>
      <c r="CI196" s="15"/>
      <c r="CJ196" s="15"/>
      <c r="CK196" s="15"/>
      <c r="CL196" s="118"/>
      <c r="CM196" s="15"/>
      <c r="CN196" s="15"/>
      <c r="CO196" s="118"/>
      <c r="CP196" s="15"/>
      <c r="CQ196" s="15"/>
      <c r="CR196" s="15"/>
      <c r="CS196" s="118"/>
      <c r="CT196" s="15"/>
      <c r="CU196" s="15"/>
      <c r="CV196" s="118"/>
      <c r="CW196" s="15"/>
      <c r="CX196" s="15"/>
    </row>
    <row r="197" spans="2:102" s="3" customFormat="1" x14ac:dyDescent="0.3">
      <c r="B197" s="12"/>
      <c r="C197" s="15"/>
      <c r="D197" s="15"/>
      <c r="E197" s="12"/>
      <c r="F197" s="15"/>
      <c r="G197" s="15"/>
      <c r="H197" s="118"/>
      <c r="I197" s="15"/>
      <c r="J197" s="15"/>
      <c r="K197" s="15"/>
      <c r="L197" s="118"/>
      <c r="M197" s="15"/>
      <c r="N197" s="15"/>
      <c r="O197" s="118"/>
      <c r="P197" s="15"/>
      <c r="Q197" s="15"/>
      <c r="R197" s="15"/>
      <c r="S197" s="118"/>
      <c r="T197" s="15"/>
      <c r="U197" s="15"/>
      <c r="V197" s="118"/>
      <c r="W197" s="15"/>
      <c r="X197" s="15"/>
      <c r="Y197" s="118"/>
      <c r="Z197" s="15"/>
      <c r="AA197" s="15"/>
      <c r="AB197" s="15"/>
      <c r="AC197" s="118"/>
      <c r="AD197" s="15"/>
      <c r="AE197" s="15"/>
      <c r="AF197" s="118"/>
      <c r="AG197" s="15"/>
      <c r="AH197" s="15"/>
      <c r="AI197" s="15"/>
      <c r="AJ197" s="118"/>
      <c r="AK197" s="15"/>
      <c r="AL197" s="15"/>
      <c r="AM197" s="118"/>
      <c r="AN197" s="15"/>
      <c r="AO197" s="15"/>
      <c r="AP197" s="15"/>
      <c r="AQ197" s="118"/>
      <c r="AR197" s="15"/>
      <c r="AS197" s="15"/>
      <c r="AT197" s="118"/>
      <c r="AU197" s="15"/>
      <c r="AV197" s="15"/>
      <c r="AW197" s="118"/>
      <c r="AX197" s="15"/>
      <c r="AY197" s="15"/>
      <c r="AZ197" s="118"/>
      <c r="BA197" s="15"/>
      <c r="BB197" s="15"/>
      <c r="BC197" s="118"/>
      <c r="BD197" s="15"/>
      <c r="BE197" s="15"/>
      <c r="BF197" s="15"/>
      <c r="BG197" s="118"/>
      <c r="BH197" s="15"/>
      <c r="BI197" s="15"/>
      <c r="BJ197" s="118"/>
      <c r="BK197" s="15"/>
      <c r="BL197" s="15"/>
      <c r="BM197" s="15"/>
      <c r="BN197" s="118"/>
      <c r="BO197" s="15"/>
      <c r="BP197" s="15"/>
      <c r="BQ197" s="118"/>
      <c r="BR197" s="15"/>
      <c r="BS197" s="15"/>
      <c r="BT197" s="15"/>
      <c r="BU197" s="118"/>
      <c r="BV197" s="15"/>
      <c r="BW197" s="15"/>
      <c r="BX197" s="118"/>
      <c r="BY197" s="15"/>
      <c r="BZ197" s="15"/>
      <c r="CA197" s="118"/>
      <c r="CB197" s="15"/>
      <c r="CC197" s="15"/>
      <c r="CD197" s="15"/>
      <c r="CE197" s="118"/>
      <c r="CF197" s="15"/>
      <c r="CG197" s="15"/>
      <c r="CH197" s="118"/>
      <c r="CI197" s="15"/>
      <c r="CJ197" s="15"/>
      <c r="CK197" s="15"/>
      <c r="CL197" s="118"/>
      <c r="CM197" s="15"/>
      <c r="CN197" s="15"/>
      <c r="CO197" s="118"/>
      <c r="CP197" s="15"/>
      <c r="CQ197" s="15"/>
      <c r="CR197" s="15"/>
      <c r="CS197" s="118"/>
      <c r="CT197" s="15"/>
      <c r="CU197" s="15"/>
      <c r="CV197" s="118"/>
      <c r="CW197" s="15"/>
      <c r="CX197" s="15"/>
    </row>
    <row r="198" spans="2:102" s="3" customFormat="1" x14ac:dyDescent="0.3">
      <c r="B198" s="12"/>
      <c r="C198" s="15"/>
      <c r="D198" s="15"/>
      <c r="E198" s="12"/>
      <c r="F198" s="15"/>
      <c r="G198" s="15"/>
      <c r="H198" s="118"/>
      <c r="I198" s="15"/>
      <c r="J198" s="15"/>
      <c r="K198" s="15"/>
      <c r="L198" s="118"/>
      <c r="M198" s="15"/>
      <c r="N198" s="15"/>
      <c r="O198" s="118"/>
      <c r="P198" s="15"/>
      <c r="Q198" s="15"/>
      <c r="R198" s="15"/>
      <c r="S198" s="118"/>
      <c r="T198" s="15"/>
      <c r="U198" s="15"/>
      <c r="V198" s="118"/>
      <c r="W198" s="15"/>
      <c r="X198" s="15"/>
      <c r="Y198" s="118"/>
      <c r="Z198" s="15"/>
      <c r="AA198" s="15"/>
      <c r="AB198" s="15"/>
      <c r="AC198" s="118"/>
      <c r="AD198" s="15"/>
      <c r="AE198" s="15"/>
      <c r="AF198" s="118"/>
      <c r="AG198" s="15"/>
      <c r="AH198" s="15"/>
      <c r="AI198" s="15"/>
      <c r="AJ198" s="118"/>
      <c r="AK198" s="15"/>
      <c r="AL198" s="15"/>
      <c r="AM198" s="118"/>
      <c r="AN198" s="15"/>
      <c r="AO198" s="15"/>
      <c r="AP198" s="15"/>
      <c r="AQ198" s="118"/>
      <c r="AR198" s="15"/>
      <c r="AS198" s="15"/>
      <c r="AT198" s="118"/>
      <c r="AU198" s="15"/>
      <c r="AV198" s="15"/>
      <c r="AW198" s="118"/>
      <c r="AX198" s="15"/>
      <c r="AY198" s="15"/>
      <c r="AZ198" s="118"/>
      <c r="BA198" s="15"/>
      <c r="BB198" s="15"/>
      <c r="BC198" s="118"/>
      <c r="BD198" s="15"/>
      <c r="BE198" s="15"/>
      <c r="BF198" s="15"/>
      <c r="BG198" s="118"/>
      <c r="BH198" s="15"/>
      <c r="BI198" s="15"/>
      <c r="BJ198" s="118"/>
      <c r="BK198" s="15"/>
      <c r="BL198" s="15"/>
      <c r="BM198" s="15"/>
      <c r="BN198" s="118"/>
      <c r="BO198" s="15"/>
      <c r="BP198" s="15"/>
      <c r="BQ198" s="118"/>
      <c r="BR198" s="15"/>
      <c r="BS198" s="15"/>
      <c r="BT198" s="15"/>
      <c r="BU198" s="118"/>
      <c r="BV198" s="15"/>
      <c r="BW198" s="15"/>
      <c r="BX198" s="118"/>
      <c r="BY198" s="15"/>
      <c r="BZ198" s="15"/>
      <c r="CA198" s="118"/>
      <c r="CB198" s="15"/>
      <c r="CC198" s="15"/>
      <c r="CD198" s="15"/>
      <c r="CE198" s="118"/>
      <c r="CF198" s="15"/>
      <c r="CG198" s="15"/>
      <c r="CH198" s="118"/>
      <c r="CI198" s="15"/>
      <c r="CJ198" s="15"/>
      <c r="CK198" s="15"/>
      <c r="CL198" s="118"/>
      <c r="CM198" s="15"/>
      <c r="CN198" s="15"/>
      <c r="CO198" s="118"/>
      <c r="CP198" s="15"/>
      <c r="CQ198" s="15"/>
      <c r="CR198" s="15"/>
      <c r="CS198" s="118"/>
      <c r="CT198" s="15"/>
      <c r="CU198" s="15"/>
      <c r="CV198" s="118"/>
      <c r="CW198" s="15"/>
      <c r="CX198" s="15"/>
    </row>
    <row r="199" spans="2:102" s="3" customFormat="1" x14ac:dyDescent="0.3">
      <c r="B199" s="12"/>
      <c r="C199" s="15"/>
      <c r="D199" s="15"/>
      <c r="E199" s="12"/>
      <c r="F199" s="15"/>
      <c r="G199" s="15"/>
      <c r="H199" s="118"/>
      <c r="I199" s="15"/>
      <c r="J199" s="15"/>
      <c r="K199" s="15"/>
      <c r="L199" s="118"/>
      <c r="M199" s="15"/>
      <c r="N199" s="15"/>
      <c r="O199" s="118"/>
      <c r="P199" s="15"/>
      <c r="Q199" s="15"/>
      <c r="R199" s="15"/>
      <c r="S199" s="118"/>
      <c r="T199" s="15"/>
      <c r="U199" s="15"/>
      <c r="V199" s="118"/>
      <c r="W199" s="15"/>
      <c r="X199" s="15"/>
      <c r="Y199" s="118"/>
      <c r="Z199" s="15"/>
      <c r="AA199" s="15"/>
      <c r="AB199" s="15"/>
      <c r="AC199" s="118"/>
      <c r="AD199" s="15"/>
      <c r="AE199" s="15"/>
      <c r="AF199" s="118"/>
      <c r="AG199" s="15"/>
      <c r="AH199" s="15"/>
      <c r="AI199" s="15"/>
      <c r="AJ199" s="118"/>
      <c r="AK199" s="15"/>
      <c r="AL199" s="15"/>
      <c r="AM199" s="118"/>
      <c r="AN199" s="15"/>
      <c r="AO199" s="15"/>
      <c r="AP199" s="15"/>
      <c r="AQ199" s="118"/>
      <c r="AR199" s="15"/>
      <c r="AS199" s="15"/>
      <c r="AT199" s="118"/>
      <c r="AU199" s="15"/>
      <c r="AV199" s="15"/>
      <c r="AW199" s="118"/>
      <c r="AX199" s="15"/>
      <c r="AY199" s="15"/>
      <c r="AZ199" s="118"/>
      <c r="BA199" s="15"/>
      <c r="BB199" s="15"/>
      <c r="BC199" s="118"/>
      <c r="BD199" s="15"/>
      <c r="BE199" s="15"/>
      <c r="BF199" s="15"/>
      <c r="BG199" s="118"/>
      <c r="BH199" s="15"/>
      <c r="BI199" s="15"/>
      <c r="BJ199" s="118"/>
      <c r="BK199" s="15"/>
      <c r="BL199" s="15"/>
      <c r="BM199" s="15"/>
      <c r="BN199" s="118"/>
      <c r="BO199" s="15"/>
      <c r="BP199" s="15"/>
      <c r="BQ199" s="118"/>
      <c r="BR199" s="15"/>
      <c r="BS199" s="15"/>
      <c r="BT199" s="15"/>
      <c r="BU199" s="118"/>
      <c r="BV199" s="15"/>
      <c r="BW199" s="15"/>
      <c r="BX199" s="118"/>
      <c r="BY199" s="15"/>
      <c r="BZ199" s="15"/>
      <c r="CA199" s="118"/>
      <c r="CB199" s="15"/>
      <c r="CC199" s="15"/>
      <c r="CD199" s="15"/>
      <c r="CE199" s="118"/>
      <c r="CF199" s="15"/>
      <c r="CG199" s="15"/>
      <c r="CH199" s="118"/>
      <c r="CI199" s="15"/>
      <c r="CJ199" s="15"/>
      <c r="CK199" s="15"/>
      <c r="CL199" s="118"/>
      <c r="CM199" s="15"/>
      <c r="CN199" s="15"/>
      <c r="CO199" s="118"/>
      <c r="CP199" s="15"/>
      <c r="CQ199" s="15"/>
      <c r="CR199" s="15"/>
      <c r="CS199" s="118"/>
      <c r="CT199" s="15"/>
      <c r="CU199" s="15"/>
      <c r="CV199" s="118"/>
      <c r="CW199" s="15"/>
      <c r="CX199" s="15"/>
    </row>
    <row r="200" spans="2:102" s="3" customFormat="1" x14ac:dyDescent="0.3">
      <c r="B200" s="12"/>
      <c r="C200" s="15"/>
      <c r="D200" s="15"/>
      <c r="E200" s="12"/>
      <c r="F200" s="15"/>
      <c r="G200" s="15"/>
      <c r="H200" s="118"/>
      <c r="I200" s="15"/>
      <c r="J200" s="15"/>
      <c r="K200" s="15"/>
      <c r="L200" s="118"/>
      <c r="M200" s="15"/>
      <c r="N200" s="15"/>
      <c r="O200" s="118"/>
      <c r="P200" s="15"/>
      <c r="Q200" s="15"/>
      <c r="R200" s="15"/>
      <c r="S200" s="118"/>
      <c r="T200" s="15"/>
      <c r="U200" s="15"/>
      <c r="V200" s="118"/>
      <c r="W200" s="15"/>
      <c r="X200" s="15"/>
      <c r="Y200" s="118"/>
      <c r="Z200" s="15"/>
      <c r="AA200" s="15"/>
      <c r="AB200" s="15"/>
      <c r="AC200" s="118"/>
      <c r="AD200" s="15"/>
      <c r="AE200" s="15"/>
      <c r="AF200" s="118"/>
      <c r="AG200" s="15"/>
      <c r="AH200" s="15"/>
      <c r="AI200" s="15"/>
      <c r="AJ200" s="118"/>
      <c r="AK200" s="15"/>
      <c r="AL200" s="15"/>
      <c r="AM200" s="118"/>
      <c r="AN200" s="15"/>
      <c r="AO200" s="15"/>
      <c r="AP200" s="15"/>
      <c r="AQ200" s="118"/>
      <c r="AR200" s="15"/>
      <c r="AS200" s="15"/>
      <c r="AT200" s="118"/>
      <c r="AU200" s="15"/>
      <c r="AV200" s="15"/>
      <c r="AW200" s="118"/>
      <c r="AX200" s="15"/>
      <c r="AY200" s="15"/>
      <c r="AZ200" s="118"/>
      <c r="BA200" s="15"/>
      <c r="BB200" s="15"/>
      <c r="BC200" s="118"/>
      <c r="BD200" s="15"/>
      <c r="BE200" s="15"/>
      <c r="BF200" s="15"/>
      <c r="BG200" s="118"/>
      <c r="BH200" s="15"/>
      <c r="BI200" s="15"/>
      <c r="BJ200" s="118"/>
      <c r="BK200" s="15"/>
      <c r="BL200" s="15"/>
      <c r="BM200" s="15"/>
      <c r="BN200" s="118"/>
      <c r="BO200" s="15"/>
      <c r="BP200" s="15"/>
      <c r="BQ200" s="118"/>
      <c r="BR200" s="15"/>
      <c r="BS200" s="15"/>
      <c r="BT200" s="15"/>
      <c r="BU200" s="118"/>
      <c r="BV200" s="15"/>
      <c r="BW200" s="15"/>
      <c r="BX200" s="118"/>
      <c r="BY200" s="15"/>
      <c r="BZ200" s="15"/>
      <c r="CA200" s="118"/>
      <c r="CB200" s="15"/>
      <c r="CC200" s="15"/>
      <c r="CD200" s="15"/>
      <c r="CE200" s="118"/>
      <c r="CF200" s="15"/>
      <c r="CG200" s="15"/>
      <c r="CH200" s="118"/>
      <c r="CI200" s="15"/>
      <c r="CJ200" s="15"/>
      <c r="CK200" s="15"/>
      <c r="CL200" s="118"/>
      <c r="CM200" s="15"/>
      <c r="CN200" s="15"/>
      <c r="CO200" s="118"/>
      <c r="CP200" s="15"/>
      <c r="CQ200" s="15"/>
      <c r="CR200" s="15"/>
      <c r="CS200" s="118"/>
      <c r="CT200" s="15"/>
      <c r="CU200" s="15"/>
      <c r="CV200" s="118"/>
      <c r="CW200" s="15"/>
      <c r="CX200" s="15"/>
    </row>
    <row r="201" spans="2:102" s="3" customFormat="1" x14ac:dyDescent="0.3">
      <c r="B201" s="12"/>
      <c r="C201" s="15"/>
      <c r="D201" s="15"/>
      <c r="E201" s="12"/>
      <c r="F201" s="15"/>
      <c r="G201" s="15"/>
      <c r="H201" s="118"/>
      <c r="I201" s="15"/>
      <c r="J201" s="15"/>
      <c r="K201" s="15"/>
      <c r="L201" s="118"/>
      <c r="M201" s="15"/>
      <c r="N201" s="15"/>
      <c r="O201" s="118"/>
      <c r="P201" s="15"/>
      <c r="Q201" s="15"/>
      <c r="R201" s="15"/>
      <c r="S201" s="118"/>
      <c r="T201" s="15"/>
      <c r="U201" s="15"/>
      <c r="V201" s="118"/>
      <c r="W201" s="15"/>
      <c r="X201" s="15"/>
      <c r="Y201" s="118"/>
      <c r="Z201" s="15"/>
      <c r="AA201" s="15"/>
      <c r="AB201" s="15"/>
      <c r="AC201" s="118"/>
      <c r="AD201" s="15"/>
      <c r="AE201" s="15"/>
      <c r="AF201" s="118"/>
      <c r="AG201" s="15"/>
      <c r="AH201" s="15"/>
      <c r="AI201" s="15"/>
      <c r="AJ201" s="118"/>
      <c r="AK201" s="15"/>
      <c r="AL201" s="15"/>
      <c r="AM201" s="118"/>
      <c r="AN201" s="15"/>
      <c r="AO201" s="15"/>
      <c r="AP201" s="15"/>
      <c r="AQ201" s="118"/>
      <c r="AR201" s="15"/>
      <c r="AS201" s="15"/>
      <c r="AT201" s="118"/>
      <c r="AU201" s="15"/>
      <c r="AV201" s="15"/>
      <c r="AW201" s="118"/>
      <c r="AX201" s="15"/>
      <c r="AY201" s="15"/>
      <c r="AZ201" s="118"/>
      <c r="BA201" s="15"/>
      <c r="BB201" s="15"/>
      <c r="BC201" s="118"/>
      <c r="BD201" s="15"/>
      <c r="BE201" s="15"/>
      <c r="BF201" s="15"/>
      <c r="BG201" s="118"/>
      <c r="BH201" s="15"/>
      <c r="BI201" s="15"/>
      <c r="BJ201" s="118"/>
      <c r="BK201" s="15"/>
      <c r="BL201" s="15"/>
      <c r="BM201" s="15"/>
      <c r="BN201" s="118"/>
      <c r="BO201" s="15"/>
      <c r="BP201" s="15"/>
      <c r="BQ201" s="118"/>
      <c r="BR201" s="15"/>
      <c r="BS201" s="15"/>
      <c r="BT201" s="15"/>
      <c r="BU201" s="118"/>
      <c r="BV201" s="15"/>
      <c r="BW201" s="15"/>
      <c r="BX201" s="118"/>
      <c r="BY201" s="15"/>
      <c r="BZ201" s="15"/>
      <c r="CA201" s="118"/>
      <c r="CB201" s="15"/>
      <c r="CC201" s="15"/>
      <c r="CD201" s="15"/>
      <c r="CE201" s="118"/>
      <c r="CF201" s="15"/>
      <c r="CG201" s="15"/>
      <c r="CH201" s="118"/>
      <c r="CI201" s="15"/>
      <c r="CJ201" s="15"/>
      <c r="CK201" s="15"/>
      <c r="CL201" s="118"/>
      <c r="CM201" s="15"/>
      <c r="CN201" s="15"/>
      <c r="CO201" s="118"/>
      <c r="CP201" s="15"/>
      <c r="CQ201" s="15"/>
      <c r="CR201" s="15"/>
      <c r="CS201" s="118"/>
      <c r="CT201" s="15"/>
      <c r="CU201" s="15"/>
      <c r="CV201" s="118"/>
      <c r="CW201" s="15"/>
      <c r="CX201" s="15"/>
    </row>
    <row r="202" spans="2:102" s="3" customFormat="1" x14ac:dyDescent="0.3">
      <c r="B202" s="12"/>
      <c r="C202" s="15"/>
      <c r="D202" s="15"/>
      <c r="E202" s="12"/>
      <c r="F202" s="15"/>
      <c r="G202" s="15"/>
      <c r="H202" s="118"/>
      <c r="I202" s="15"/>
      <c r="J202" s="15"/>
      <c r="K202" s="15"/>
      <c r="L202" s="118"/>
      <c r="M202" s="15"/>
      <c r="N202" s="15"/>
      <c r="O202" s="118"/>
      <c r="P202" s="15"/>
      <c r="Q202" s="15"/>
      <c r="R202" s="15"/>
      <c r="S202" s="118"/>
      <c r="T202" s="15"/>
      <c r="U202" s="15"/>
      <c r="V202" s="118"/>
      <c r="W202" s="15"/>
      <c r="X202" s="15"/>
      <c r="Y202" s="118"/>
      <c r="Z202" s="15"/>
      <c r="AA202" s="15"/>
      <c r="AB202" s="15"/>
      <c r="AC202" s="118"/>
      <c r="AD202" s="15"/>
      <c r="AE202" s="15"/>
      <c r="AF202" s="118"/>
      <c r="AG202" s="15"/>
      <c r="AH202" s="15"/>
      <c r="AI202" s="15"/>
      <c r="AJ202" s="118"/>
      <c r="AK202" s="15"/>
      <c r="AL202" s="15"/>
      <c r="AM202" s="118"/>
      <c r="AN202" s="15"/>
      <c r="AO202" s="15"/>
      <c r="AP202" s="15"/>
      <c r="AQ202" s="118"/>
      <c r="AR202" s="15"/>
      <c r="AS202" s="15"/>
      <c r="AT202" s="118"/>
      <c r="AU202" s="15"/>
      <c r="AV202" s="15"/>
      <c r="AW202" s="118"/>
      <c r="AX202" s="15"/>
      <c r="AY202" s="15"/>
      <c r="AZ202" s="118"/>
      <c r="BA202" s="15"/>
      <c r="BB202" s="15"/>
      <c r="BC202" s="118"/>
      <c r="BD202" s="15"/>
      <c r="BE202" s="15"/>
      <c r="BF202" s="15"/>
      <c r="BG202" s="118"/>
      <c r="BH202" s="15"/>
      <c r="BI202" s="15"/>
      <c r="BJ202" s="118"/>
      <c r="BK202" s="15"/>
      <c r="BL202" s="15"/>
      <c r="BM202" s="15"/>
      <c r="BN202" s="118"/>
      <c r="BO202" s="15"/>
      <c r="BP202" s="15"/>
      <c r="BQ202" s="118"/>
      <c r="BR202" s="15"/>
      <c r="BS202" s="15"/>
      <c r="BT202" s="15"/>
      <c r="BU202" s="118"/>
      <c r="BV202" s="15"/>
      <c r="BW202" s="15"/>
      <c r="BX202" s="118"/>
      <c r="BY202" s="15"/>
      <c r="BZ202" s="15"/>
      <c r="CA202" s="118"/>
      <c r="CB202" s="15"/>
      <c r="CC202" s="15"/>
      <c r="CD202" s="15"/>
      <c r="CE202" s="118"/>
      <c r="CF202" s="15"/>
      <c r="CG202" s="15"/>
      <c r="CH202" s="118"/>
      <c r="CI202" s="15"/>
      <c r="CJ202" s="15"/>
      <c r="CK202" s="15"/>
      <c r="CL202" s="118"/>
      <c r="CM202" s="15"/>
      <c r="CN202" s="15"/>
      <c r="CO202" s="118"/>
      <c r="CP202" s="15"/>
      <c r="CQ202" s="15"/>
      <c r="CR202" s="15"/>
      <c r="CS202" s="118"/>
      <c r="CT202" s="15"/>
      <c r="CU202" s="15"/>
      <c r="CV202" s="118"/>
      <c r="CW202" s="15"/>
      <c r="CX202" s="15"/>
    </row>
    <row r="203" spans="2:102" s="3" customFormat="1" x14ac:dyDescent="0.3">
      <c r="B203" s="12"/>
      <c r="C203" s="15"/>
      <c r="D203" s="15"/>
      <c r="E203" s="12"/>
      <c r="F203" s="15"/>
      <c r="G203" s="15"/>
      <c r="H203" s="118"/>
      <c r="I203" s="15"/>
      <c r="J203" s="15"/>
      <c r="K203" s="15"/>
      <c r="L203" s="118"/>
      <c r="M203" s="15"/>
      <c r="N203" s="15"/>
      <c r="O203" s="118"/>
      <c r="P203" s="15"/>
      <c r="Q203" s="15"/>
      <c r="R203" s="15"/>
      <c r="S203" s="118"/>
      <c r="T203" s="15"/>
      <c r="U203" s="15"/>
      <c r="V203" s="118"/>
      <c r="W203" s="15"/>
      <c r="X203" s="15"/>
      <c r="Y203" s="118"/>
      <c r="Z203" s="15"/>
      <c r="AA203" s="15"/>
      <c r="AB203" s="15"/>
      <c r="AC203" s="118"/>
      <c r="AD203" s="15"/>
      <c r="AE203" s="15"/>
      <c r="AF203" s="118"/>
      <c r="AG203" s="15"/>
      <c r="AH203" s="15"/>
      <c r="AI203" s="15"/>
      <c r="AJ203" s="118"/>
      <c r="AK203" s="15"/>
      <c r="AL203" s="15"/>
      <c r="AM203" s="118"/>
      <c r="AN203" s="15"/>
      <c r="AO203" s="15"/>
      <c r="AP203" s="15"/>
      <c r="AQ203" s="118"/>
      <c r="AR203" s="15"/>
      <c r="AS203" s="15"/>
      <c r="AT203" s="118"/>
      <c r="AU203" s="15"/>
      <c r="AV203" s="15"/>
      <c r="AW203" s="118"/>
      <c r="AX203" s="15"/>
      <c r="AY203" s="15"/>
      <c r="AZ203" s="118"/>
      <c r="BA203" s="15"/>
      <c r="BB203" s="15"/>
      <c r="BC203" s="118"/>
      <c r="BD203" s="15"/>
      <c r="BE203" s="15"/>
      <c r="BF203" s="15"/>
      <c r="BG203" s="118"/>
      <c r="BH203" s="15"/>
      <c r="BI203" s="15"/>
      <c r="BJ203" s="118"/>
      <c r="BK203" s="15"/>
      <c r="BL203" s="15"/>
      <c r="BM203" s="15"/>
      <c r="BN203" s="118"/>
      <c r="BO203" s="15"/>
      <c r="BP203" s="15"/>
      <c r="BQ203" s="118"/>
      <c r="BR203" s="15"/>
      <c r="BS203" s="15"/>
      <c r="BT203" s="15"/>
      <c r="BU203" s="118"/>
      <c r="BV203" s="15"/>
      <c r="BW203" s="15"/>
      <c r="BX203" s="118"/>
      <c r="BY203" s="15"/>
      <c r="BZ203" s="15"/>
      <c r="CA203" s="118"/>
      <c r="CB203" s="15"/>
      <c r="CC203" s="15"/>
      <c r="CD203" s="15"/>
      <c r="CE203" s="118"/>
      <c r="CF203" s="15"/>
      <c r="CG203" s="15"/>
      <c r="CH203" s="118"/>
      <c r="CI203" s="15"/>
      <c r="CJ203" s="15"/>
      <c r="CK203" s="15"/>
      <c r="CL203" s="118"/>
      <c r="CM203" s="15"/>
      <c r="CN203" s="15"/>
      <c r="CO203" s="118"/>
      <c r="CP203" s="15"/>
      <c r="CQ203" s="15"/>
      <c r="CR203" s="15"/>
      <c r="CS203" s="118"/>
      <c r="CT203" s="15"/>
      <c r="CU203" s="15"/>
      <c r="CV203" s="118"/>
      <c r="CW203" s="15"/>
      <c r="CX203" s="15"/>
    </row>
    <row r="204" spans="2:102" s="3" customFormat="1" x14ac:dyDescent="0.3">
      <c r="B204" s="12"/>
      <c r="C204" s="15"/>
      <c r="D204" s="15"/>
      <c r="E204" s="12"/>
      <c r="F204" s="15"/>
      <c r="G204" s="15"/>
      <c r="H204" s="118"/>
      <c r="I204" s="15"/>
      <c r="J204" s="15"/>
      <c r="K204" s="15"/>
      <c r="L204" s="118"/>
      <c r="M204" s="15"/>
      <c r="N204" s="15"/>
      <c r="O204" s="118"/>
      <c r="P204" s="15"/>
      <c r="Q204" s="15"/>
      <c r="R204" s="15"/>
      <c r="S204" s="118"/>
      <c r="T204" s="15"/>
      <c r="U204" s="15"/>
      <c r="V204" s="118"/>
      <c r="W204" s="15"/>
      <c r="X204" s="15"/>
      <c r="Y204" s="118"/>
      <c r="Z204" s="15"/>
      <c r="AA204" s="15"/>
      <c r="AB204" s="15"/>
      <c r="AC204" s="118"/>
      <c r="AD204" s="15"/>
      <c r="AE204" s="15"/>
      <c r="AF204" s="118"/>
      <c r="AG204" s="15"/>
      <c r="AH204" s="15"/>
      <c r="AI204" s="15"/>
      <c r="AJ204" s="118"/>
      <c r="AK204" s="15"/>
      <c r="AL204" s="15"/>
      <c r="AM204" s="118"/>
      <c r="AN204" s="15"/>
      <c r="AO204" s="15"/>
      <c r="AP204" s="15"/>
      <c r="AQ204" s="118"/>
      <c r="AR204" s="15"/>
      <c r="AS204" s="15"/>
      <c r="AT204" s="118"/>
      <c r="AU204" s="15"/>
      <c r="AV204" s="15"/>
      <c r="AW204" s="118"/>
      <c r="AX204" s="15"/>
      <c r="AY204" s="15"/>
      <c r="AZ204" s="118"/>
      <c r="BA204" s="15"/>
      <c r="BB204" s="15"/>
      <c r="BC204" s="118"/>
      <c r="BD204" s="15"/>
      <c r="BE204" s="15"/>
      <c r="BF204" s="15"/>
      <c r="BG204" s="118"/>
      <c r="BH204" s="15"/>
      <c r="BI204" s="15"/>
      <c r="BJ204" s="118"/>
      <c r="BK204" s="15"/>
      <c r="BL204" s="15"/>
      <c r="BM204" s="15"/>
      <c r="BN204" s="118"/>
      <c r="BO204" s="15"/>
      <c r="BP204" s="15"/>
      <c r="BQ204" s="118"/>
      <c r="BR204" s="15"/>
      <c r="BS204" s="15"/>
      <c r="BT204" s="15"/>
      <c r="BU204" s="118"/>
      <c r="BV204" s="15"/>
      <c r="BW204" s="15"/>
      <c r="BX204" s="118"/>
      <c r="BY204" s="15"/>
      <c r="BZ204" s="15"/>
      <c r="CA204" s="118"/>
      <c r="CB204" s="15"/>
      <c r="CC204" s="15"/>
      <c r="CD204" s="15"/>
      <c r="CE204" s="118"/>
      <c r="CF204" s="15"/>
      <c r="CG204" s="15"/>
      <c r="CH204" s="118"/>
      <c r="CI204" s="15"/>
      <c r="CJ204" s="15"/>
      <c r="CK204" s="15"/>
      <c r="CL204" s="118"/>
      <c r="CM204" s="15"/>
      <c r="CN204" s="15"/>
      <c r="CO204" s="118"/>
      <c r="CP204" s="15"/>
      <c r="CQ204" s="15"/>
      <c r="CR204" s="15"/>
      <c r="CS204" s="118"/>
      <c r="CT204" s="15"/>
      <c r="CU204" s="15"/>
      <c r="CV204" s="118"/>
      <c r="CW204" s="15"/>
      <c r="CX204" s="15"/>
    </row>
    <row r="205" spans="2:102" s="3" customFormat="1" x14ac:dyDescent="0.3">
      <c r="B205" s="12"/>
      <c r="C205" s="15"/>
      <c r="D205" s="15"/>
      <c r="E205" s="12"/>
      <c r="F205" s="15"/>
      <c r="G205" s="15"/>
      <c r="H205" s="118"/>
      <c r="I205" s="15"/>
      <c r="J205" s="15"/>
      <c r="K205" s="15"/>
      <c r="L205" s="118"/>
      <c r="M205" s="15"/>
      <c r="N205" s="15"/>
      <c r="O205" s="118"/>
      <c r="P205" s="15"/>
      <c r="Q205" s="15"/>
      <c r="R205" s="15"/>
      <c r="S205" s="118"/>
      <c r="T205" s="15"/>
      <c r="U205" s="15"/>
      <c r="V205" s="118"/>
      <c r="W205" s="15"/>
      <c r="X205" s="15"/>
      <c r="Y205" s="118"/>
      <c r="Z205" s="15"/>
      <c r="AA205" s="15"/>
      <c r="AB205" s="15"/>
      <c r="AC205" s="118"/>
      <c r="AD205" s="15"/>
      <c r="AE205" s="15"/>
      <c r="AF205" s="118"/>
      <c r="AG205" s="15"/>
      <c r="AH205" s="15"/>
      <c r="AI205" s="15"/>
      <c r="AJ205" s="118"/>
      <c r="AK205" s="15"/>
      <c r="AL205" s="15"/>
      <c r="AM205" s="118"/>
      <c r="AN205" s="15"/>
      <c r="AO205" s="15"/>
      <c r="AP205" s="15"/>
      <c r="AQ205" s="118"/>
      <c r="AR205" s="15"/>
      <c r="AS205" s="15"/>
      <c r="AT205" s="118"/>
      <c r="AU205" s="15"/>
      <c r="AV205" s="15"/>
      <c r="AW205" s="118"/>
      <c r="AX205" s="15"/>
      <c r="AY205" s="15"/>
      <c r="AZ205" s="118"/>
      <c r="BA205" s="15"/>
      <c r="BB205" s="15"/>
      <c r="BC205" s="118"/>
      <c r="BD205" s="15"/>
      <c r="BE205" s="15"/>
      <c r="BF205" s="15"/>
      <c r="BG205" s="118"/>
      <c r="BH205" s="15"/>
      <c r="BI205" s="15"/>
      <c r="BJ205" s="118"/>
      <c r="BK205" s="15"/>
      <c r="BL205" s="15"/>
      <c r="BM205" s="15"/>
      <c r="BN205" s="118"/>
      <c r="BO205" s="15"/>
      <c r="BP205" s="15"/>
      <c r="BQ205" s="118"/>
      <c r="BR205" s="15"/>
      <c r="BS205" s="15"/>
      <c r="BT205" s="15"/>
      <c r="BU205" s="118"/>
      <c r="BV205" s="15"/>
      <c r="BW205" s="15"/>
      <c r="BX205" s="118"/>
      <c r="BY205" s="15"/>
      <c r="BZ205" s="15"/>
      <c r="CA205" s="118"/>
      <c r="CB205" s="15"/>
      <c r="CC205" s="15"/>
      <c r="CD205" s="15"/>
      <c r="CE205" s="118"/>
      <c r="CF205" s="15"/>
      <c r="CG205" s="15"/>
      <c r="CH205" s="118"/>
      <c r="CI205" s="15"/>
      <c r="CJ205" s="15"/>
      <c r="CK205" s="15"/>
      <c r="CL205" s="118"/>
      <c r="CM205" s="15"/>
      <c r="CN205" s="15"/>
      <c r="CO205" s="118"/>
      <c r="CP205" s="15"/>
      <c r="CQ205" s="15"/>
      <c r="CR205" s="15"/>
      <c r="CS205" s="118"/>
      <c r="CT205" s="15"/>
      <c r="CU205" s="15"/>
      <c r="CV205" s="118"/>
      <c r="CW205" s="15"/>
      <c r="CX205" s="15"/>
    </row>
    <row r="206" spans="2:102" s="3" customFormat="1" x14ac:dyDescent="0.3">
      <c r="B206" s="12"/>
      <c r="C206" s="15"/>
      <c r="D206" s="15"/>
      <c r="E206" s="12"/>
      <c r="F206" s="15"/>
      <c r="G206" s="15"/>
      <c r="H206" s="118"/>
      <c r="I206" s="15"/>
      <c r="J206" s="15"/>
      <c r="K206" s="15"/>
      <c r="L206" s="118"/>
      <c r="M206" s="15"/>
      <c r="N206" s="15"/>
      <c r="O206" s="118"/>
      <c r="P206" s="15"/>
      <c r="Q206" s="15"/>
      <c r="R206" s="15"/>
      <c r="S206" s="118"/>
      <c r="T206" s="15"/>
      <c r="U206" s="15"/>
      <c r="V206" s="118"/>
      <c r="W206" s="15"/>
      <c r="X206" s="15"/>
      <c r="Y206" s="118"/>
      <c r="Z206" s="15"/>
      <c r="AA206" s="15"/>
      <c r="AB206" s="15"/>
      <c r="AC206" s="118"/>
      <c r="AD206" s="15"/>
      <c r="AE206" s="15"/>
      <c r="AF206" s="118"/>
      <c r="AG206" s="15"/>
      <c r="AH206" s="15"/>
      <c r="AI206" s="15"/>
      <c r="AJ206" s="118"/>
      <c r="AK206" s="15"/>
      <c r="AL206" s="15"/>
      <c r="AM206" s="118"/>
      <c r="AN206" s="15"/>
      <c r="AO206" s="15"/>
      <c r="AP206" s="15"/>
      <c r="AQ206" s="118"/>
      <c r="AR206" s="15"/>
      <c r="AS206" s="15"/>
      <c r="AT206" s="118"/>
      <c r="AU206" s="15"/>
      <c r="AV206" s="15"/>
      <c r="AW206" s="118"/>
      <c r="AX206" s="15"/>
      <c r="AY206" s="15"/>
      <c r="AZ206" s="118"/>
      <c r="BA206" s="15"/>
      <c r="BB206" s="15"/>
      <c r="BC206" s="118"/>
      <c r="BD206" s="15"/>
      <c r="BE206" s="15"/>
      <c r="BF206" s="15"/>
      <c r="BG206" s="118"/>
      <c r="BH206" s="15"/>
      <c r="BI206" s="15"/>
      <c r="BJ206" s="118"/>
      <c r="BK206" s="15"/>
      <c r="BL206" s="15"/>
      <c r="BM206" s="15"/>
      <c r="BN206" s="118"/>
      <c r="BO206" s="15"/>
      <c r="BP206" s="15"/>
      <c r="BQ206" s="118"/>
      <c r="BR206" s="15"/>
      <c r="BS206" s="15"/>
      <c r="BT206" s="15"/>
      <c r="BU206" s="118"/>
      <c r="BV206" s="15"/>
      <c r="BW206" s="15"/>
      <c r="BX206" s="118"/>
      <c r="BY206" s="15"/>
      <c r="BZ206" s="15"/>
      <c r="CA206" s="118"/>
      <c r="CB206" s="15"/>
      <c r="CC206" s="15"/>
      <c r="CD206" s="15"/>
      <c r="CE206" s="118"/>
      <c r="CF206" s="15"/>
      <c r="CG206" s="15"/>
      <c r="CH206" s="118"/>
      <c r="CI206" s="15"/>
      <c r="CJ206" s="15"/>
      <c r="CK206" s="15"/>
      <c r="CL206" s="118"/>
      <c r="CM206" s="15"/>
      <c r="CN206" s="15"/>
      <c r="CO206" s="118"/>
      <c r="CP206" s="15"/>
      <c r="CQ206" s="15"/>
      <c r="CR206" s="15"/>
      <c r="CS206" s="118"/>
      <c r="CT206" s="15"/>
      <c r="CU206" s="15"/>
      <c r="CV206" s="118"/>
      <c r="CW206" s="15"/>
      <c r="CX206" s="15"/>
    </row>
    <row r="207" spans="2:102" s="3" customFormat="1" x14ac:dyDescent="0.3">
      <c r="B207" s="12"/>
      <c r="C207" s="15"/>
      <c r="D207" s="15"/>
      <c r="E207" s="12"/>
      <c r="F207" s="15"/>
      <c r="G207" s="15"/>
      <c r="H207" s="118"/>
      <c r="I207" s="15"/>
      <c r="J207" s="15"/>
      <c r="K207" s="15"/>
      <c r="L207" s="118"/>
      <c r="M207" s="15"/>
      <c r="N207" s="15"/>
      <c r="O207" s="118"/>
      <c r="P207" s="15"/>
      <c r="Q207" s="15"/>
      <c r="R207" s="15"/>
      <c r="S207" s="118"/>
      <c r="T207" s="15"/>
      <c r="U207" s="15"/>
      <c r="V207" s="118"/>
      <c r="W207" s="15"/>
      <c r="X207" s="15"/>
      <c r="Y207" s="118"/>
      <c r="Z207" s="15"/>
      <c r="AA207" s="15"/>
      <c r="AB207" s="15"/>
      <c r="AC207" s="118"/>
      <c r="AD207" s="15"/>
      <c r="AE207" s="15"/>
      <c r="AF207" s="118"/>
      <c r="AG207" s="15"/>
      <c r="AH207" s="15"/>
      <c r="AI207" s="15"/>
      <c r="AJ207" s="118"/>
      <c r="AK207" s="15"/>
      <c r="AL207" s="15"/>
      <c r="AM207" s="118"/>
      <c r="AN207" s="15"/>
      <c r="AO207" s="15"/>
      <c r="AP207" s="15"/>
      <c r="AQ207" s="118"/>
      <c r="AR207" s="15"/>
      <c r="AS207" s="15"/>
      <c r="AT207" s="118"/>
      <c r="AU207" s="15"/>
      <c r="AV207" s="15"/>
      <c r="AW207" s="118"/>
      <c r="AX207" s="15"/>
      <c r="AY207" s="15"/>
      <c r="AZ207" s="118"/>
      <c r="BA207" s="15"/>
      <c r="BB207" s="15"/>
      <c r="BC207" s="118"/>
      <c r="BD207" s="15"/>
      <c r="BE207" s="15"/>
      <c r="BF207" s="15"/>
      <c r="BG207" s="118"/>
      <c r="BH207" s="15"/>
      <c r="BI207" s="15"/>
      <c r="BJ207" s="118"/>
      <c r="BK207" s="15"/>
      <c r="BL207" s="15"/>
      <c r="BM207" s="15"/>
      <c r="BN207" s="118"/>
      <c r="BO207" s="15"/>
      <c r="BP207" s="15"/>
      <c r="BQ207" s="118"/>
      <c r="BR207" s="15"/>
      <c r="BS207" s="15"/>
      <c r="BT207" s="15"/>
      <c r="BU207" s="118"/>
      <c r="BV207" s="15"/>
      <c r="BW207" s="15"/>
      <c r="BX207" s="118"/>
      <c r="BY207" s="15"/>
      <c r="BZ207" s="15"/>
      <c r="CA207" s="118"/>
      <c r="CB207" s="15"/>
      <c r="CC207" s="15"/>
      <c r="CD207" s="15"/>
      <c r="CE207" s="118"/>
      <c r="CF207" s="15"/>
      <c r="CG207" s="15"/>
      <c r="CH207" s="118"/>
      <c r="CI207" s="15"/>
      <c r="CJ207" s="15"/>
      <c r="CK207" s="15"/>
      <c r="CL207" s="118"/>
      <c r="CM207" s="15"/>
      <c r="CN207" s="15"/>
      <c r="CO207" s="118"/>
      <c r="CP207" s="15"/>
      <c r="CQ207" s="15"/>
      <c r="CR207" s="15"/>
      <c r="CS207" s="118"/>
      <c r="CT207" s="15"/>
      <c r="CU207" s="15"/>
      <c r="CV207" s="118"/>
      <c r="CW207" s="15"/>
      <c r="CX207" s="15"/>
    </row>
    <row r="208" spans="2:102" s="3" customFormat="1" x14ac:dyDescent="0.3">
      <c r="B208" s="12"/>
      <c r="C208" s="15"/>
      <c r="D208" s="15"/>
      <c r="E208" s="12"/>
      <c r="F208" s="15"/>
      <c r="G208" s="15"/>
      <c r="H208" s="118"/>
      <c r="I208" s="15"/>
      <c r="J208" s="15"/>
      <c r="K208" s="15"/>
      <c r="L208" s="118"/>
      <c r="M208" s="15"/>
      <c r="N208" s="15"/>
      <c r="O208" s="118"/>
      <c r="P208" s="15"/>
      <c r="Q208" s="15"/>
      <c r="R208" s="15"/>
      <c r="S208" s="118"/>
      <c r="T208" s="15"/>
      <c r="U208" s="15"/>
      <c r="V208" s="118"/>
      <c r="W208" s="15"/>
      <c r="X208" s="15"/>
      <c r="Y208" s="118"/>
      <c r="Z208" s="15"/>
      <c r="AA208" s="15"/>
      <c r="AB208" s="15"/>
      <c r="AC208" s="118"/>
      <c r="AD208" s="15"/>
      <c r="AE208" s="15"/>
      <c r="AF208" s="118"/>
      <c r="AG208" s="15"/>
      <c r="AH208" s="15"/>
      <c r="AI208" s="15"/>
      <c r="AJ208" s="118"/>
      <c r="AK208" s="15"/>
      <c r="AL208" s="15"/>
      <c r="AM208" s="118"/>
      <c r="AN208" s="15"/>
      <c r="AO208" s="15"/>
      <c r="AP208" s="15"/>
      <c r="AQ208" s="118"/>
      <c r="AR208" s="15"/>
      <c r="AS208" s="15"/>
      <c r="AT208" s="118"/>
      <c r="AU208" s="15"/>
      <c r="AV208" s="15"/>
      <c r="AW208" s="118"/>
      <c r="AX208" s="15"/>
      <c r="AY208" s="15"/>
      <c r="AZ208" s="118"/>
      <c r="BA208" s="15"/>
      <c r="BB208" s="15"/>
      <c r="BC208" s="118"/>
      <c r="BD208" s="15"/>
      <c r="BE208" s="15"/>
      <c r="BF208" s="15"/>
      <c r="BG208" s="118"/>
      <c r="BH208" s="15"/>
      <c r="BI208" s="15"/>
      <c r="BJ208" s="118"/>
      <c r="BK208" s="15"/>
      <c r="BL208" s="15"/>
      <c r="BM208" s="15"/>
      <c r="BN208" s="118"/>
      <c r="BO208" s="15"/>
      <c r="BP208" s="15"/>
      <c r="BQ208" s="118"/>
      <c r="BR208" s="15"/>
      <c r="BS208" s="15"/>
      <c r="BT208" s="15"/>
      <c r="BU208" s="118"/>
      <c r="BV208" s="15"/>
      <c r="BW208" s="15"/>
      <c r="BX208" s="118"/>
      <c r="BY208" s="15"/>
      <c r="BZ208" s="15"/>
      <c r="CA208" s="118"/>
      <c r="CB208" s="15"/>
      <c r="CC208" s="15"/>
      <c r="CD208" s="15"/>
      <c r="CE208" s="118"/>
      <c r="CF208" s="15"/>
      <c r="CG208" s="15"/>
      <c r="CH208" s="118"/>
      <c r="CI208" s="15"/>
      <c r="CJ208" s="15"/>
      <c r="CK208" s="15"/>
      <c r="CL208" s="118"/>
      <c r="CM208" s="15"/>
      <c r="CN208" s="15"/>
      <c r="CO208" s="118"/>
      <c r="CP208" s="15"/>
      <c r="CQ208" s="15"/>
      <c r="CR208" s="15"/>
      <c r="CS208" s="118"/>
      <c r="CT208" s="15"/>
      <c r="CU208" s="15"/>
      <c r="CV208" s="118"/>
      <c r="CW208" s="15"/>
      <c r="CX208" s="15"/>
    </row>
    <row r="209" spans="2:102" s="3" customFormat="1" x14ac:dyDescent="0.3">
      <c r="B209" s="12"/>
      <c r="C209" s="15"/>
      <c r="D209" s="15"/>
      <c r="E209" s="12"/>
      <c r="F209" s="15"/>
      <c r="G209" s="15"/>
      <c r="H209" s="118"/>
      <c r="I209" s="15"/>
      <c r="J209" s="15"/>
      <c r="K209" s="15"/>
      <c r="L209" s="118"/>
      <c r="M209" s="15"/>
      <c r="N209" s="15"/>
      <c r="O209" s="118"/>
      <c r="P209" s="15"/>
      <c r="Q209" s="15"/>
      <c r="R209" s="15"/>
      <c r="S209" s="118"/>
      <c r="T209" s="15"/>
      <c r="U209" s="15"/>
      <c r="V209" s="118"/>
      <c r="W209" s="15"/>
      <c r="X209" s="15"/>
      <c r="Y209" s="118"/>
      <c r="Z209" s="15"/>
      <c r="AA209" s="15"/>
      <c r="AB209" s="15"/>
      <c r="AC209" s="118"/>
      <c r="AD209" s="15"/>
      <c r="AE209" s="15"/>
      <c r="AF209" s="118"/>
      <c r="AG209" s="15"/>
      <c r="AH209" s="15"/>
      <c r="AI209" s="15"/>
      <c r="AJ209" s="118"/>
      <c r="AK209" s="15"/>
      <c r="AL209" s="15"/>
      <c r="AM209" s="118"/>
      <c r="AN209" s="15"/>
      <c r="AO209" s="15"/>
      <c r="AP209" s="15"/>
      <c r="AQ209" s="118"/>
      <c r="AR209" s="15"/>
      <c r="AS209" s="15"/>
      <c r="AT209" s="118"/>
      <c r="AU209" s="15"/>
      <c r="AV209" s="15"/>
      <c r="AW209" s="118"/>
      <c r="AX209" s="15"/>
      <c r="AY209" s="15"/>
      <c r="AZ209" s="118"/>
      <c r="BA209" s="15"/>
      <c r="BB209" s="15"/>
      <c r="BC209" s="118"/>
      <c r="BD209" s="15"/>
      <c r="BE209" s="15"/>
      <c r="BF209" s="15"/>
      <c r="BG209" s="118"/>
      <c r="BH209" s="15"/>
      <c r="BI209" s="15"/>
      <c r="BJ209" s="118"/>
      <c r="BK209" s="15"/>
      <c r="BL209" s="15"/>
      <c r="BM209" s="15"/>
      <c r="BN209" s="118"/>
      <c r="BO209" s="15"/>
      <c r="BP209" s="15"/>
      <c r="BQ209" s="118"/>
      <c r="BR209" s="15"/>
      <c r="BS209" s="15"/>
      <c r="BT209" s="15"/>
      <c r="BU209" s="118"/>
      <c r="BV209" s="15"/>
      <c r="BW209" s="15"/>
      <c r="BX209" s="118"/>
      <c r="BY209" s="15"/>
      <c r="BZ209" s="15"/>
      <c r="CA209" s="118"/>
      <c r="CB209" s="15"/>
      <c r="CC209" s="15"/>
      <c r="CD209" s="15"/>
      <c r="CE209" s="118"/>
      <c r="CF209" s="15"/>
      <c r="CG209" s="15"/>
      <c r="CH209" s="118"/>
      <c r="CI209" s="15"/>
      <c r="CJ209" s="15"/>
      <c r="CK209" s="15"/>
      <c r="CL209" s="118"/>
      <c r="CM209" s="15"/>
      <c r="CN209" s="15"/>
      <c r="CO209" s="118"/>
      <c r="CP209" s="15"/>
      <c r="CQ209" s="15"/>
      <c r="CR209" s="15"/>
      <c r="CS209" s="118"/>
      <c r="CT209" s="15"/>
      <c r="CU209" s="15"/>
      <c r="CV209" s="118"/>
      <c r="CW209" s="15"/>
      <c r="CX209" s="15"/>
    </row>
    <row r="210" spans="2:102" s="3" customFormat="1" x14ac:dyDescent="0.3">
      <c r="B210" s="12"/>
      <c r="C210" s="15"/>
      <c r="D210" s="15"/>
      <c r="E210" s="12"/>
      <c r="F210" s="15"/>
      <c r="G210" s="15"/>
      <c r="H210" s="118"/>
      <c r="I210" s="15"/>
      <c r="J210" s="15"/>
      <c r="K210" s="15"/>
      <c r="L210" s="118"/>
      <c r="M210" s="15"/>
      <c r="N210" s="15"/>
      <c r="O210" s="118"/>
      <c r="P210" s="15"/>
      <c r="Q210" s="15"/>
      <c r="R210" s="15"/>
      <c r="S210" s="118"/>
      <c r="T210" s="15"/>
      <c r="U210" s="15"/>
      <c r="V210" s="118"/>
      <c r="W210" s="15"/>
      <c r="X210" s="15"/>
      <c r="Y210" s="118"/>
      <c r="Z210" s="15"/>
      <c r="AA210" s="15"/>
      <c r="AB210" s="15"/>
      <c r="AC210" s="118"/>
      <c r="AD210" s="15"/>
      <c r="AE210" s="15"/>
      <c r="AF210" s="118"/>
      <c r="AG210" s="15"/>
      <c r="AH210" s="15"/>
      <c r="AI210" s="15"/>
      <c r="AJ210" s="118"/>
      <c r="AK210" s="15"/>
      <c r="AL210" s="15"/>
      <c r="AM210" s="118"/>
      <c r="AN210" s="15"/>
      <c r="AO210" s="15"/>
      <c r="AP210" s="15"/>
      <c r="AQ210" s="118"/>
      <c r="AR210" s="15"/>
      <c r="AS210" s="15"/>
      <c r="AT210" s="118"/>
      <c r="AU210" s="15"/>
      <c r="AV210" s="15"/>
      <c r="AW210" s="118"/>
      <c r="AX210" s="15"/>
      <c r="AY210" s="15"/>
      <c r="AZ210" s="118"/>
      <c r="BA210" s="15"/>
      <c r="BB210" s="15"/>
      <c r="BC210" s="118"/>
      <c r="BD210" s="15"/>
      <c r="BE210" s="15"/>
      <c r="BF210" s="15"/>
      <c r="BG210" s="118"/>
      <c r="BH210" s="15"/>
      <c r="BI210" s="15"/>
      <c r="BJ210" s="118"/>
      <c r="BK210" s="15"/>
      <c r="BL210" s="15"/>
      <c r="BM210" s="15"/>
      <c r="BN210" s="118"/>
      <c r="BO210" s="15"/>
      <c r="BP210" s="15"/>
      <c r="BQ210" s="118"/>
      <c r="BR210" s="15"/>
      <c r="BS210" s="15"/>
      <c r="BT210" s="15"/>
      <c r="BU210" s="118"/>
      <c r="BV210" s="15"/>
      <c r="BW210" s="15"/>
      <c r="BX210" s="118"/>
      <c r="BY210" s="15"/>
      <c r="BZ210" s="15"/>
      <c r="CA210" s="118"/>
      <c r="CB210" s="15"/>
      <c r="CC210" s="15"/>
      <c r="CD210" s="15"/>
      <c r="CE210" s="118"/>
      <c r="CF210" s="15"/>
      <c r="CG210" s="15"/>
      <c r="CH210" s="118"/>
      <c r="CI210" s="15"/>
      <c r="CJ210" s="15"/>
      <c r="CK210" s="15"/>
      <c r="CL210" s="118"/>
      <c r="CM210" s="15"/>
      <c r="CN210" s="15"/>
      <c r="CO210" s="118"/>
      <c r="CP210" s="15"/>
      <c r="CQ210" s="15"/>
      <c r="CR210" s="15"/>
      <c r="CS210" s="118"/>
      <c r="CT210" s="15"/>
      <c r="CU210" s="15"/>
      <c r="CV210" s="118"/>
      <c r="CW210" s="15"/>
      <c r="CX210" s="15"/>
    </row>
    <row r="211" spans="2:102" s="3" customFormat="1" x14ac:dyDescent="0.3">
      <c r="B211" s="12"/>
      <c r="C211" s="15"/>
      <c r="D211" s="15"/>
      <c r="E211" s="12"/>
      <c r="F211" s="15"/>
      <c r="G211" s="15"/>
      <c r="H211" s="118"/>
      <c r="I211" s="15"/>
      <c r="J211" s="15"/>
      <c r="K211" s="15"/>
      <c r="L211" s="118"/>
      <c r="M211" s="15"/>
      <c r="N211" s="15"/>
      <c r="O211" s="118"/>
      <c r="P211" s="15"/>
      <c r="Q211" s="15"/>
      <c r="R211" s="15"/>
      <c r="S211" s="118"/>
      <c r="T211" s="15"/>
      <c r="U211" s="15"/>
      <c r="V211" s="118"/>
      <c r="W211" s="15"/>
      <c r="X211" s="15"/>
      <c r="Y211" s="118"/>
      <c r="Z211" s="15"/>
      <c r="AA211" s="15"/>
      <c r="AB211" s="15"/>
      <c r="AC211" s="118"/>
      <c r="AD211" s="15"/>
      <c r="AE211" s="15"/>
      <c r="AF211" s="118"/>
      <c r="AG211" s="15"/>
      <c r="AH211" s="15"/>
      <c r="AI211" s="15"/>
      <c r="AJ211" s="118"/>
      <c r="AK211" s="15"/>
      <c r="AL211" s="15"/>
      <c r="AM211" s="118"/>
      <c r="AN211" s="15"/>
      <c r="AO211" s="15"/>
      <c r="AP211" s="15"/>
      <c r="AQ211" s="118"/>
      <c r="AR211" s="15"/>
      <c r="AS211" s="15"/>
      <c r="AT211" s="118"/>
      <c r="AU211" s="15"/>
      <c r="AV211" s="15"/>
      <c r="AW211" s="118"/>
      <c r="AX211" s="15"/>
      <c r="AY211" s="15"/>
      <c r="AZ211" s="118"/>
      <c r="BA211" s="15"/>
      <c r="BB211" s="15"/>
      <c r="BC211" s="118"/>
      <c r="BD211" s="15"/>
      <c r="BE211" s="15"/>
      <c r="BF211" s="15"/>
      <c r="BG211" s="118"/>
      <c r="BH211" s="15"/>
      <c r="BI211" s="15"/>
      <c r="BJ211" s="118"/>
      <c r="BK211" s="15"/>
      <c r="BL211" s="15"/>
      <c r="BM211" s="15"/>
      <c r="BN211" s="118"/>
      <c r="BO211" s="15"/>
      <c r="BP211" s="15"/>
      <c r="BQ211" s="118"/>
      <c r="BR211" s="15"/>
      <c r="BS211" s="15"/>
      <c r="BT211" s="15"/>
      <c r="BU211" s="118"/>
      <c r="BV211" s="15"/>
      <c r="BW211" s="15"/>
      <c r="BX211" s="118"/>
      <c r="BY211" s="15"/>
      <c r="BZ211" s="15"/>
      <c r="CA211" s="118"/>
      <c r="CB211" s="15"/>
      <c r="CC211" s="15"/>
      <c r="CD211" s="15"/>
      <c r="CE211" s="118"/>
      <c r="CF211" s="15"/>
      <c r="CG211" s="15"/>
      <c r="CH211" s="118"/>
      <c r="CI211" s="15"/>
      <c r="CJ211" s="15"/>
      <c r="CK211" s="15"/>
      <c r="CL211" s="118"/>
      <c r="CM211" s="15"/>
      <c r="CN211" s="15"/>
      <c r="CO211" s="118"/>
      <c r="CP211" s="15"/>
      <c r="CQ211" s="15"/>
      <c r="CR211" s="15"/>
      <c r="CS211" s="118"/>
      <c r="CT211" s="15"/>
      <c r="CU211" s="15"/>
      <c r="CV211" s="118"/>
      <c r="CW211" s="15"/>
      <c r="CX211" s="15"/>
    </row>
    <row r="212" spans="2:102" s="3" customFormat="1" x14ac:dyDescent="0.3">
      <c r="B212" s="12"/>
      <c r="C212" s="15"/>
      <c r="D212" s="15"/>
      <c r="E212" s="12"/>
      <c r="F212" s="15"/>
      <c r="G212" s="15"/>
      <c r="H212" s="118"/>
      <c r="I212" s="15"/>
      <c r="J212" s="15"/>
      <c r="K212" s="15"/>
      <c r="L212" s="118"/>
      <c r="M212" s="15"/>
      <c r="N212" s="15"/>
      <c r="O212" s="118"/>
      <c r="P212" s="15"/>
      <c r="Q212" s="15"/>
      <c r="R212" s="15"/>
      <c r="S212" s="118"/>
      <c r="T212" s="15"/>
      <c r="U212" s="15"/>
      <c r="V212" s="118"/>
      <c r="W212" s="15"/>
      <c r="X212" s="15"/>
      <c r="Y212" s="118"/>
      <c r="Z212" s="15"/>
      <c r="AA212" s="15"/>
      <c r="AB212" s="15"/>
      <c r="AC212" s="118"/>
      <c r="AD212" s="15"/>
      <c r="AE212" s="15"/>
      <c r="AF212" s="118"/>
      <c r="AG212" s="15"/>
      <c r="AH212" s="15"/>
      <c r="AI212" s="15"/>
      <c r="AJ212" s="118"/>
      <c r="AK212" s="15"/>
      <c r="AL212" s="15"/>
      <c r="AM212" s="118"/>
      <c r="AN212" s="15"/>
      <c r="AO212" s="15"/>
      <c r="AP212" s="15"/>
      <c r="AQ212" s="118"/>
      <c r="AR212" s="15"/>
      <c r="AS212" s="15"/>
      <c r="AT212" s="118"/>
      <c r="AU212" s="15"/>
      <c r="AV212" s="15"/>
      <c r="AW212" s="118"/>
      <c r="AX212" s="15"/>
      <c r="AY212" s="15"/>
      <c r="AZ212" s="118"/>
      <c r="BA212" s="15"/>
      <c r="BB212" s="15"/>
      <c r="BC212" s="118"/>
      <c r="BD212" s="15"/>
      <c r="BE212" s="15"/>
      <c r="BF212" s="15"/>
      <c r="BG212" s="118"/>
      <c r="BH212" s="15"/>
      <c r="BI212" s="15"/>
      <c r="BJ212" s="118"/>
      <c r="BK212" s="15"/>
      <c r="BL212" s="15"/>
      <c r="BM212" s="15"/>
      <c r="BN212" s="118"/>
      <c r="BO212" s="15"/>
      <c r="BP212" s="15"/>
      <c r="BQ212" s="118"/>
      <c r="BR212" s="15"/>
      <c r="BS212" s="15"/>
      <c r="BT212" s="15"/>
      <c r="BU212" s="118"/>
      <c r="BV212" s="15"/>
      <c r="BW212" s="15"/>
      <c r="BX212" s="118"/>
      <c r="BY212" s="15"/>
      <c r="BZ212" s="15"/>
      <c r="CA212" s="118"/>
      <c r="CB212" s="15"/>
      <c r="CC212" s="15"/>
      <c r="CD212" s="15"/>
      <c r="CE212" s="118"/>
      <c r="CF212" s="15"/>
      <c r="CG212" s="15"/>
      <c r="CH212" s="118"/>
      <c r="CI212" s="15"/>
      <c r="CJ212" s="15"/>
      <c r="CK212" s="15"/>
      <c r="CL212" s="118"/>
      <c r="CM212" s="15"/>
      <c r="CN212" s="15"/>
      <c r="CO212" s="118"/>
      <c r="CP212" s="15"/>
      <c r="CQ212" s="15"/>
      <c r="CR212" s="15"/>
      <c r="CS212" s="118"/>
      <c r="CT212" s="15"/>
      <c r="CU212" s="15"/>
      <c r="CV212" s="118"/>
      <c r="CW212" s="15"/>
      <c r="CX212" s="15"/>
    </row>
    <row r="213" spans="2:102" s="3" customFormat="1" x14ac:dyDescent="0.3">
      <c r="B213" s="12"/>
      <c r="C213" s="15"/>
      <c r="D213" s="15"/>
      <c r="E213" s="12"/>
      <c r="F213" s="15"/>
      <c r="G213" s="15"/>
      <c r="H213" s="118"/>
      <c r="I213" s="15"/>
      <c r="J213" s="15"/>
      <c r="K213" s="15"/>
      <c r="L213" s="118"/>
      <c r="M213" s="15"/>
      <c r="N213" s="15"/>
      <c r="O213" s="118"/>
      <c r="P213" s="15"/>
      <c r="Q213" s="15"/>
      <c r="R213" s="15"/>
      <c r="S213" s="118"/>
      <c r="T213" s="15"/>
      <c r="U213" s="15"/>
      <c r="V213" s="118"/>
      <c r="W213" s="15"/>
      <c r="X213" s="15"/>
      <c r="Y213" s="118"/>
      <c r="Z213" s="15"/>
      <c r="AA213" s="15"/>
      <c r="AB213" s="15"/>
      <c r="AC213" s="118"/>
      <c r="AD213" s="15"/>
      <c r="AE213" s="15"/>
      <c r="AF213" s="118"/>
      <c r="AG213" s="15"/>
      <c r="AH213" s="15"/>
      <c r="AI213" s="15"/>
      <c r="AJ213" s="118"/>
      <c r="AK213" s="15"/>
      <c r="AL213" s="15"/>
      <c r="AM213" s="118"/>
      <c r="AN213" s="15"/>
      <c r="AO213" s="15"/>
      <c r="AP213" s="15"/>
      <c r="AQ213" s="118"/>
      <c r="AR213" s="15"/>
      <c r="AS213" s="15"/>
      <c r="AT213" s="118"/>
      <c r="AU213" s="15"/>
      <c r="AV213" s="15"/>
      <c r="AW213" s="118"/>
      <c r="AX213" s="15"/>
      <c r="AY213" s="15"/>
      <c r="AZ213" s="118"/>
      <c r="BA213" s="15"/>
      <c r="BB213" s="15"/>
      <c r="BC213" s="118"/>
      <c r="BD213" s="15"/>
      <c r="BE213" s="15"/>
      <c r="BF213" s="15"/>
      <c r="BG213" s="118"/>
      <c r="BH213" s="15"/>
      <c r="BI213" s="15"/>
      <c r="BJ213" s="118"/>
      <c r="BK213" s="15"/>
      <c r="BL213" s="15"/>
      <c r="BM213" s="15"/>
      <c r="BN213" s="118"/>
      <c r="BO213" s="15"/>
      <c r="BP213" s="15"/>
      <c r="BQ213" s="118"/>
      <c r="BR213" s="15"/>
      <c r="BS213" s="15"/>
      <c r="BT213" s="15"/>
      <c r="BU213" s="118"/>
      <c r="BV213" s="15"/>
      <c r="BW213" s="15"/>
      <c r="BX213" s="118"/>
      <c r="BY213" s="15"/>
      <c r="BZ213" s="15"/>
      <c r="CA213" s="118"/>
      <c r="CB213" s="15"/>
      <c r="CC213" s="15"/>
      <c r="CD213" s="15"/>
      <c r="CE213" s="118"/>
      <c r="CF213" s="15"/>
      <c r="CG213" s="15"/>
      <c r="CH213" s="118"/>
      <c r="CI213" s="15"/>
      <c r="CJ213" s="15"/>
      <c r="CK213" s="15"/>
      <c r="CL213" s="118"/>
      <c r="CM213" s="15"/>
      <c r="CN213" s="15"/>
      <c r="CO213" s="118"/>
      <c r="CP213" s="15"/>
      <c r="CQ213" s="15"/>
      <c r="CR213" s="15"/>
      <c r="CS213" s="118"/>
      <c r="CT213" s="15"/>
      <c r="CU213" s="15"/>
      <c r="CV213" s="118"/>
      <c r="CW213" s="15"/>
      <c r="CX213" s="15"/>
    </row>
    <row r="214" spans="2:102" s="3" customFormat="1" x14ac:dyDescent="0.3">
      <c r="B214" s="12"/>
      <c r="C214" s="15"/>
      <c r="D214" s="15"/>
      <c r="E214" s="12"/>
      <c r="F214" s="15"/>
      <c r="G214" s="15"/>
      <c r="H214" s="118"/>
      <c r="I214" s="15"/>
      <c r="J214" s="15"/>
      <c r="K214" s="15"/>
      <c r="L214" s="118"/>
      <c r="M214" s="15"/>
      <c r="N214" s="15"/>
      <c r="O214" s="118"/>
      <c r="P214" s="15"/>
      <c r="Q214" s="15"/>
      <c r="R214" s="15"/>
      <c r="S214" s="118"/>
      <c r="T214" s="15"/>
      <c r="U214" s="15"/>
      <c r="V214" s="118"/>
      <c r="W214" s="15"/>
      <c r="X214" s="15"/>
      <c r="Y214" s="118"/>
      <c r="Z214" s="15"/>
      <c r="AA214" s="15"/>
      <c r="AB214" s="15"/>
      <c r="AC214" s="118"/>
      <c r="AD214" s="15"/>
      <c r="AE214" s="15"/>
      <c r="AF214" s="118"/>
      <c r="AG214" s="15"/>
      <c r="AH214" s="15"/>
      <c r="AI214" s="15"/>
      <c r="AJ214" s="118"/>
      <c r="AK214" s="15"/>
      <c r="AL214" s="15"/>
      <c r="AM214" s="118"/>
      <c r="AN214" s="15"/>
      <c r="AO214" s="15"/>
      <c r="AP214" s="15"/>
      <c r="AQ214" s="118"/>
      <c r="AR214" s="15"/>
      <c r="AS214" s="15"/>
      <c r="AT214" s="118"/>
      <c r="AU214" s="15"/>
      <c r="AV214" s="15"/>
      <c r="AW214" s="118"/>
      <c r="AX214" s="15"/>
      <c r="AY214" s="15"/>
      <c r="AZ214" s="118"/>
      <c r="BA214" s="15"/>
      <c r="BB214" s="15"/>
      <c r="BC214" s="118"/>
      <c r="BD214" s="15"/>
      <c r="BE214" s="15"/>
      <c r="BF214" s="15"/>
      <c r="BG214" s="118"/>
      <c r="BH214" s="15"/>
      <c r="BI214" s="15"/>
      <c r="BJ214" s="118"/>
      <c r="BK214" s="15"/>
      <c r="BL214" s="15"/>
      <c r="BM214" s="15"/>
      <c r="BN214" s="118"/>
      <c r="BO214" s="15"/>
      <c r="BP214" s="15"/>
      <c r="BQ214" s="118"/>
      <c r="BR214" s="15"/>
      <c r="BS214" s="15"/>
      <c r="BT214" s="15"/>
      <c r="BU214" s="118"/>
      <c r="BV214" s="15"/>
      <c r="BW214" s="15"/>
      <c r="BX214" s="118"/>
      <c r="BY214" s="15"/>
      <c r="BZ214" s="15"/>
      <c r="CA214" s="118"/>
      <c r="CB214" s="15"/>
      <c r="CC214" s="15"/>
      <c r="CD214" s="15"/>
      <c r="CE214" s="118"/>
      <c r="CF214" s="15"/>
      <c r="CG214" s="15"/>
      <c r="CH214" s="118"/>
      <c r="CI214" s="15"/>
      <c r="CJ214" s="15"/>
      <c r="CK214" s="15"/>
      <c r="CL214" s="118"/>
      <c r="CM214" s="15"/>
      <c r="CN214" s="15"/>
      <c r="CO214" s="118"/>
      <c r="CP214" s="15"/>
      <c r="CQ214" s="15"/>
      <c r="CR214" s="15"/>
      <c r="CS214" s="118"/>
      <c r="CT214" s="15"/>
      <c r="CU214" s="15"/>
      <c r="CV214" s="118"/>
      <c r="CW214" s="15"/>
      <c r="CX214" s="15"/>
    </row>
    <row r="215" spans="2:102" s="3" customFormat="1" x14ac:dyDescent="0.3">
      <c r="B215" s="12"/>
      <c r="C215" s="15"/>
      <c r="D215" s="15"/>
      <c r="E215" s="12"/>
      <c r="F215" s="15"/>
      <c r="G215" s="15"/>
      <c r="H215" s="118"/>
      <c r="I215" s="15"/>
      <c r="J215" s="15"/>
      <c r="K215" s="15"/>
      <c r="L215" s="118"/>
      <c r="M215" s="15"/>
      <c r="N215" s="15"/>
      <c r="O215" s="118"/>
      <c r="P215" s="15"/>
      <c r="Q215" s="15"/>
      <c r="R215" s="15"/>
      <c r="S215" s="118"/>
      <c r="T215" s="15"/>
      <c r="U215" s="15"/>
      <c r="V215" s="118"/>
      <c r="W215" s="15"/>
      <c r="X215" s="15"/>
      <c r="Y215" s="118"/>
      <c r="Z215" s="15"/>
      <c r="AA215" s="15"/>
      <c r="AB215" s="15"/>
      <c r="AC215" s="118"/>
      <c r="AD215" s="15"/>
      <c r="AE215" s="15"/>
      <c r="AF215" s="118"/>
      <c r="AG215" s="15"/>
      <c r="AH215" s="15"/>
      <c r="AI215" s="15"/>
      <c r="AJ215" s="118"/>
      <c r="AK215" s="15"/>
      <c r="AL215" s="15"/>
      <c r="AM215" s="118"/>
      <c r="AN215" s="15"/>
      <c r="AO215" s="15"/>
      <c r="AP215" s="15"/>
      <c r="AQ215" s="118"/>
      <c r="AR215" s="15"/>
      <c r="AS215" s="15"/>
      <c r="AT215" s="118"/>
      <c r="AU215" s="15"/>
      <c r="AV215" s="15"/>
      <c r="AW215" s="118"/>
      <c r="AX215" s="15"/>
      <c r="AY215" s="15"/>
      <c r="AZ215" s="118"/>
      <c r="BA215" s="15"/>
      <c r="BB215" s="15"/>
      <c r="BC215" s="118"/>
      <c r="BD215" s="15"/>
      <c r="BE215" s="15"/>
      <c r="BF215" s="15"/>
      <c r="BG215" s="118"/>
      <c r="BH215" s="15"/>
      <c r="BI215" s="15"/>
      <c r="BJ215" s="118"/>
      <c r="BK215" s="15"/>
      <c r="BL215" s="15"/>
      <c r="BM215" s="15"/>
      <c r="BN215" s="118"/>
      <c r="BO215" s="15"/>
      <c r="BP215" s="15"/>
      <c r="BQ215" s="118"/>
      <c r="BR215" s="15"/>
      <c r="BS215" s="15"/>
      <c r="BT215" s="15"/>
      <c r="BU215" s="118"/>
      <c r="BV215" s="15"/>
      <c r="BW215" s="15"/>
      <c r="BX215" s="118"/>
      <c r="BY215" s="15"/>
      <c r="BZ215" s="15"/>
      <c r="CA215" s="118"/>
      <c r="CB215" s="15"/>
      <c r="CC215" s="15"/>
      <c r="CD215" s="15"/>
      <c r="CE215" s="118"/>
      <c r="CF215" s="15"/>
      <c r="CG215" s="15"/>
      <c r="CH215" s="118"/>
      <c r="CI215" s="15"/>
      <c r="CJ215" s="15"/>
      <c r="CK215" s="15"/>
      <c r="CL215" s="118"/>
      <c r="CM215" s="15"/>
      <c r="CN215" s="15"/>
      <c r="CO215" s="118"/>
      <c r="CP215" s="15"/>
      <c r="CQ215" s="15"/>
      <c r="CR215" s="15"/>
      <c r="CS215" s="118"/>
      <c r="CT215" s="15"/>
      <c r="CU215" s="15"/>
      <c r="CV215" s="118"/>
      <c r="CW215" s="15"/>
      <c r="CX215" s="15"/>
    </row>
    <row r="216" spans="2:102" s="3" customFormat="1" x14ac:dyDescent="0.3">
      <c r="B216" s="12"/>
      <c r="C216" s="15"/>
      <c r="D216" s="15"/>
      <c r="E216" s="12"/>
      <c r="F216" s="15"/>
      <c r="G216" s="15"/>
      <c r="H216" s="118"/>
      <c r="I216" s="15"/>
      <c r="J216" s="15"/>
      <c r="K216" s="15"/>
      <c r="L216" s="118"/>
      <c r="M216" s="15"/>
      <c r="N216" s="15"/>
      <c r="O216" s="118"/>
      <c r="P216" s="15"/>
      <c r="Q216" s="15"/>
      <c r="R216" s="15"/>
      <c r="S216" s="118"/>
      <c r="T216" s="15"/>
      <c r="U216" s="15"/>
      <c r="V216" s="118"/>
      <c r="W216" s="15"/>
      <c r="X216" s="15"/>
      <c r="Y216" s="118"/>
      <c r="Z216" s="15"/>
      <c r="AA216" s="15"/>
      <c r="AB216" s="15"/>
      <c r="AC216" s="118"/>
      <c r="AD216" s="15"/>
      <c r="AE216" s="15"/>
      <c r="AF216" s="118"/>
      <c r="AG216" s="15"/>
      <c r="AH216" s="15"/>
      <c r="AI216" s="15"/>
      <c r="AJ216" s="118"/>
      <c r="AK216" s="15"/>
      <c r="AL216" s="15"/>
      <c r="AM216" s="118"/>
      <c r="AN216" s="15"/>
      <c r="AO216" s="15"/>
      <c r="AP216" s="15"/>
      <c r="AQ216" s="118"/>
      <c r="AR216" s="15"/>
      <c r="AS216" s="15"/>
      <c r="AT216" s="118"/>
      <c r="AU216" s="15"/>
      <c r="AV216" s="15"/>
      <c r="AW216" s="118"/>
      <c r="AX216" s="15"/>
      <c r="AY216" s="15"/>
      <c r="AZ216" s="118"/>
      <c r="BA216" s="15"/>
      <c r="BB216" s="15"/>
      <c r="BC216" s="118"/>
      <c r="BD216" s="15"/>
      <c r="BE216" s="15"/>
      <c r="BF216" s="15"/>
      <c r="BG216" s="118"/>
      <c r="BH216" s="15"/>
      <c r="BI216" s="15"/>
      <c r="BJ216" s="118"/>
      <c r="BK216" s="15"/>
      <c r="BL216" s="15"/>
      <c r="BM216" s="15"/>
      <c r="BN216" s="118"/>
      <c r="BO216" s="15"/>
      <c r="BP216" s="15"/>
      <c r="BQ216" s="118"/>
      <c r="BR216" s="15"/>
      <c r="BS216" s="15"/>
      <c r="BT216" s="15"/>
      <c r="BU216" s="118"/>
      <c r="BV216" s="15"/>
      <c r="BW216" s="15"/>
      <c r="BX216" s="118"/>
      <c r="BY216" s="15"/>
      <c r="BZ216" s="15"/>
      <c r="CA216" s="118"/>
      <c r="CB216" s="15"/>
      <c r="CC216" s="15"/>
      <c r="CD216" s="15"/>
      <c r="CE216" s="118"/>
      <c r="CF216" s="15"/>
      <c r="CG216" s="15"/>
      <c r="CH216" s="118"/>
      <c r="CI216" s="15"/>
      <c r="CJ216" s="15"/>
      <c r="CK216" s="15"/>
      <c r="CL216" s="118"/>
      <c r="CM216" s="15"/>
      <c r="CN216" s="15"/>
      <c r="CO216" s="118"/>
      <c r="CP216" s="15"/>
      <c r="CQ216" s="15"/>
      <c r="CR216" s="15"/>
      <c r="CS216" s="118"/>
      <c r="CT216" s="15"/>
      <c r="CU216" s="15"/>
      <c r="CV216" s="118"/>
      <c r="CW216" s="15"/>
      <c r="CX216" s="15"/>
    </row>
    <row r="217" spans="2:102" s="3" customFormat="1" x14ac:dyDescent="0.3">
      <c r="B217" s="12"/>
      <c r="C217" s="15"/>
      <c r="D217" s="15"/>
      <c r="E217" s="12"/>
      <c r="F217" s="15"/>
      <c r="G217" s="15"/>
      <c r="H217" s="118"/>
      <c r="I217" s="15"/>
      <c r="J217" s="15"/>
      <c r="K217" s="15"/>
      <c r="L217" s="118"/>
      <c r="M217" s="15"/>
      <c r="N217" s="15"/>
      <c r="O217" s="118"/>
      <c r="P217" s="15"/>
      <c r="Q217" s="15"/>
      <c r="R217" s="15"/>
      <c r="S217" s="118"/>
      <c r="T217" s="15"/>
      <c r="U217" s="15"/>
      <c r="V217" s="118"/>
      <c r="W217" s="15"/>
      <c r="X217" s="15"/>
      <c r="Y217" s="118"/>
      <c r="Z217" s="15"/>
      <c r="AA217" s="15"/>
      <c r="AB217" s="15"/>
      <c r="AC217" s="118"/>
      <c r="AD217" s="15"/>
      <c r="AE217" s="15"/>
      <c r="AF217" s="118"/>
      <c r="AG217" s="15"/>
      <c r="AH217" s="15"/>
      <c r="AI217" s="15"/>
      <c r="AJ217" s="118"/>
      <c r="AK217" s="15"/>
      <c r="AL217" s="15"/>
      <c r="AM217" s="118"/>
      <c r="AN217" s="15"/>
      <c r="AO217" s="15"/>
      <c r="AP217" s="15"/>
      <c r="AQ217" s="118"/>
      <c r="AR217" s="15"/>
      <c r="AS217" s="15"/>
      <c r="AT217" s="118"/>
      <c r="AU217" s="15"/>
      <c r="AV217" s="15"/>
      <c r="AW217" s="118"/>
      <c r="AX217" s="15"/>
      <c r="AY217" s="15"/>
      <c r="AZ217" s="118"/>
      <c r="BA217" s="15"/>
      <c r="BB217" s="15"/>
      <c r="BC217" s="118"/>
      <c r="BD217" s="15"/>
      <c r="BE217" s="15"/>
      <c r="BF217" s="15"/>
      <c r="BG217" s="118"/>
      <c r="BH217" s="15"/>
      <c r="BI217" s="15"/>
      <c r="BJ217" s="118"/>
      <c r="BK217" s="15"/>
      <c r="BL217" s="15"/>
      <c r="BM217" s="15"/>
      <c r="BN217" s="118"/>
      <c r="BO217" s="15"/>
      <c r="BP217" s="15"/>
      <c r="BQ217" s="118"/>
      <c r="BR217" s="15"/>
      <c r="BS217" s="15"/>
      <c r="BT217" s="15"/>
      <c r="BU217" s="118"/>
      <c r="BV217" s="15"/>
      <c r="BW217" s="15"/>
      <c r="BX217" s="118"/>
      <c r="BY217" s="15"/>
      <c r="BZ217" s="15"/>
      <c r="CA217" s="118"/>
      <c r="CB217" s="15"/>
      <c r="CC217" s="15"/>
      <c r="CD217" s="15"/>
      <c r="CE217" s="118"/>
      <c r="CF217" s="15"/>
      <c r="CG217" s="15"/>
      <c r="CH217" s="118"/>
      <c r="CI217" s="15"/>
      <c r="CJ217" s="15"/>
      <c r="CK217" s="15"/>
      <c r="CL217" s="118"/>
      <c r="CM217" s="15"/>
      <c r="CN217" s="15"/>
      <c r="CO217" s="118"/>
      <c r="CP217" s="15"/>
      <c r="CQ217" s="15"/>
      <c r="CR217" s="15"/>
      <c r="CS217" s="118"/>
      <c r="CT217" s="15"/>
      <c r="CU217" s="15"/>
      <c r="CV217" s="118"/>
      <c r="CW217" s="15"/>
      <c r="CX217" s="15"/>
    </row>
    <row r="218" spans="2:102" s="3" customFormat="1" x14ac:dyDescent="0.3">
      <c r="B218" s="12"/>
      <c r="C218" s="15"/>
      <c r="D218" s="15"/>
      <c r="E218" s="12"/>
      <c r="F218" s="15"/>
      <c r="G218" s="15"/>
      <c r="H218" s="118"/>
      <c r="I218" s="15"/>
      <c r="J218" s="15"/>
      <c r="K218" s="15"/>
      <c r="L218" s="118"/>
      <c r="M218" s="15"/>
      <c r="N218" s="15"/>
      <c r="O218" s="118"/>
      <c r="P218" s="15"/>
      <c r="Q218" s="15"/>
      <c r="R218" s="15"/>
      <c r="S218" s="118"/>
      <c r="T218" s="15"/>
      <c r="U218" s="15"/>
      <c r="V218" s="118"/>
      <c r="W218" s="15"/>
      <c r="X218" s="15"/>
      <c r="Y218" s="118"/>
      <c r="Z218" s="15"/>
      <c r="AA218" s="15"/>
      <c r="AB218" s="15"/>
      <c r="AC218" s="118"/>
      <c r="AD218" s="15"/>
      <c r="AE218" s="15"/>
      <c r="AF218" s="118"/>
      <c r="AG218" s="15"/>
      <c r="AH218" s="15"/>
      <c r="AI218" s="15"/>
      <c r="AJ218" s="118"/>
      <c r="AK218" s="15"/>
      <c r="AL218" s="15"/>
      <c r="AM218" s="118"/>
      <c r="AN218" s="15"/>
      <c r="AO218" s="15"/>
      <c r="AP218" s="15"/>
      <c r="AQ218" s="118"/>
      <c r="AR218" s="15"/>
      <c r="AS218" s="15"/>
      <c r="AT218" s="118"/>
      <c r="AU218" s="15"/>
      <c r="AV218" s="15"/>
      <c r="AW218" s="118"/>
      <c r="AX218" s="15"/>
      <c r="AY218" s="15"/>
      <c r="AZ218" s="118"/>
      <c r="BA218" s="15"/>
      <c r="BB218" s="15"/>
      <c r="BC218" s="118"/>
      <c r="BD218" s="15"/>
      <c r="BE218" s="15"/>
      <c r="BF218" s="15"/>
      <c r="BG218" s="118"/>
      <c r="BH218" s="15"/>
      <c r="BI218" s="15"/>
      <c r="BJ218" s="118"/>
      <c r="BK218" s="15"/>
      <c r="BL218" s="15"/>
      <c r="BM218" s="15"/>
      <c r="BN218" s="118"/>
      <c r="BO218" s="15"/>
      <c r="BP218" s="15"/>
      <c r="BQ218" s="118"/>
      <c r="BR218" s="15"/>
      <c r="BS218" s="15"/>
      <c r="BT218" s="15"/>
      <c r="BU218" s="118"/>
      <c r="BV218" s="15"/>
      <c r="BW218" s="15"/>
      <c r="BX218" s="118"/>
      <c r="BY218" s="15"/>
      <c r="BZ218" s="15"/>
      <c r="CA218" s="118"/>
      <c r="CB218" s="15"/>
      <c r="CC218" s="15"/>
      <c r="CD218" s="15"/>
      <c r="CE218" s="118"/>
      <c r="CF218" s="15"/>
      <c r="CG218" s="15"/>
      <c r="CH218" s="118"/>
      <c r="CI218" s="15"/>
      <c r="CJ218" s="15"/>
      <c r="CK218" s="15"/>
      <c r="CL218" s="118"/>
      <c r="CM218" s="15"/>
      <c r="CN218" s="15"/>
      <c r="CO218" s="118"/>
      <c r="CP218" s="15"/>
      <c r="CQ218" s="15"/>
      <c r="CR218" s="15"/>
      <c r="CS218" s="118"/>
      <c r="CT218" s="15"/>
      <c r="CU218" s="15"/>
      <c r="CV218" s="118"/>
      <c r="CW218" s="15"/>
      <c r="CX218" s="15"/>
    </row>
    <row r="219" spans="2:102" s="3" customFormat="1" x14ac:dyDescent="0.3">
      <c r="B219" s="12"/>
      <c r="C219" s="15"/>
      <c r="D219" s="15"/>
      <c r="E219" s="12"/>
      <c r="F219" s="15"/>
      <c r="G219" s="15"/>
      <c r="H219" s="118"/>
      <c r="I219" s="15"/>
      <c r="J219" s="15"/>
      <c r="K219" s="15"/>
      <c r="L219" s="118"/>
      <c r="M219" s="15"/>
      <c r="N219" s="15"/>
      <c r="O219" s="118"/>
      <c r="P219" s="15"/>
      <c r="Q219" s="15"/>
      <c r="R219" s="15"/>
      <c r="S219" s="118"/>
      <c r="T219" s="15"/>
      <c r="U219" s="15"/>
      <c r="V219" s="118"/>
      <c r="W219" s="15"/>
      <c r="X219" s="15"/>
      <c r="Y219" s="118"/>
      <c r="Z219" s="15"/>
      <c r="AA219" s="15"/>
      <c r="AB219" s="15"/>
      <c r="AC219" s="118"/>
      <c r="AD219" s="15"/>
      <c r="AE219" s="15"/>
      <c r="AF219" s="118"/>
      <c r="AG219" s="15"/>
      <c r="AH219" s="15"/>
      <c r="AI219" s="15"/>
      <c r="AJ219" s="118"/>
      <c r="AK219" s="15"/>
      <c r="AL219" s="15"/>
      <c r="AM219" s="118"/>
      <c r="AN219" s="15"/>
      <c r="AO219" s="15"/>
      <c r="AP219" s="15"/>
      <c r="AQ219" s="118"/>
      <c r="AR219" s="15"/>
      <c r="AS219" s="15"/>
      <c r="AT219" s="118"/>
      <c r="AU219" s="15"/>
      <c r="AV219" s="15"/>
      <c r="AW219" s="118"/>
      <c r="AX219" s="15"/>
      <c r="AY219" s="15"/>
      <c r="AZ219" s="118"/>
      <c r="BA219" s="15"/>
      <c r="BB219" s="15"/>
      <c r="BC219" s="118"/>
      <c r="BD219" s="15"/>
      <c r="BE219" s="15"/>
      <c r="BF219" s="15"/>
      <c r="BG219" s="118"/>
      <c r="BH219" s="15"/>
      <c r="BI219" s="15"/>
      <c r="BJ219" s="118"/>
      <c r="BK219" s="15"/>
      <c r="BL219" s="15"/>
      <c r="BM219" s="15"/>
      <c r="BN219" s="118"/>
      <c r="BO219" s="15"/>
      <c r="BP219" s="15"/>
      <c r="BQ219" s="118"/>
      <c r="BR219" s="15"/>
      <c r="BS219" s="15"/>
      <c r="BT219" s="15"/>
      <c r="BU219" s="118"/>
      <c r="BV219" s="15"/>
      <c r="BW219" s="15"/>
      <c r="BX219" s="118"/>
      <c r="BY219" s="15"/>
      <c r="BZ219" s="15"/>
      <c r="CA219" s="118"/>
      <c r="CB219" s="15"/>
      <c r="CC219" s="15"/>
      <c r="CD219" s="15"/>
      <c r="CE219" s="118"/>
      <c r="CF219" s="15"/>
      <c r="CG219" s="15"/>
      <c r="CH219" s="118"/>
      <c r="CI219" s="15"/>
      <c r="CJ219" s="15"/>
      <c r="CK219" s="15"/>
      <c r="CL219" s="118"/>
      <c r="CM219" s="15"/>
      <c r="CN219" s="15"/>
      <c r="CO219" s="118"/>
      <c r="CP219" s="15"/>
      <c r="CQ219" s="15"/>
      <c r="CR219" s="15"/>
      <c r="CS219" s="118"/>
      <c r="CT219" s="15"/>
      <c r="CU219" s="15"/>
      <c r="CV219" s="118"/>
      <c r="CW219" s="15"/>
      <c r="CX219" s="15"/>
    </row>
    <row r="220" spans="2:102" s="3" customFormat="1" x14ac:dyDescent="0.3">
      <c r="B220" s="12"/>
      <c r="C220" s="15"/>
      <c r="D220" s="15"/>
      <c r="E220" s="12"/>
      <c r="F220" s="15"/>
      <c r="G220" s="15"/>
      <c r="H220" s="118"/>
      <c r="I220" s="15"/>
      <c r="J220" s="15"/>
      <c r="K220" s="15"/>
      <c r="L220" s="118"/>
      <c r="M220" s="15"/>
      <c r="N220" s="15"/>
      <c r="O220" s="118"/>
      <c r="P220" s="15"/>
      <c r="Q220" s="15"/>
      <c r="R220" s="15"/>
      <c r="S220" s="118"/>
      <c r="T220" s="15"/>
      <c r="U220" s="15"/>
      <c r="V220" s="118"/>
      <c r="W220" s="15"/>
      <c r="X220" s="15"/>
      <c r="Y220" s="118"/>
      <c r="Z220" s="15"/>
      <c r="AA220" s="15"/>
      <c r="AB220" s="15"/>
      <c r="AC220" s="118"/>
      <c r="AD220" s="15"/>
      <c r="AE220" s="15"/>
      <c r="AF220" s="118"/>
      <c r="AG220" s="15"/>
      <c r="AH220" s="15"/>
      <c r="AI220" s="15"/>
      <c r="AJ220" s="118"/>
      <c r="AK220" s="15"/>
      <c r="AL220" s="15"/>
      <c r="AM220" s="118"/>
      <c r="AN220" s="15"/>
      <c r="AO220" s="15"/>
      <c r="AP220" s="15"/>
      <c r="AQ220" s="118"/>
      <c r="AR220" s="15"/>
      <c r="AS220" s="15"/>
      <c r="AT220" s="118"/>
      <c r="AU220" s="15"/>
      <c r="AV220" s="15"/>
      <c r="AW220" s="118"/>
      <c r="AX220" s="15"/>
      <c r="AY220" s="15"/>
      <c r="AZ220" s="118"/>
      <c r="BA220" s="15"/>
      <c r="BB220" s="15"/>
      <c r="BC220" s="118"/>
      <c r="BD220" s="15"/>
      <c r="BE220" s="15"/>
      <c r="BF220" s="15"/>
      <c r="BG220" s="118"/>
      <c r="BH220" s="15"/>
      <c r="BI220" s="15"/>
      <c r="BJ220" s="118"/>
      <c r="BK220" s="15"/>
      <c r="BL220" s="15"/>
      <c r="BM220" s="15"/>
      <c r="BN220" s="118"/>
      <c r="BO220" s="15"/>
      <c r="BP220" s="15"/>
      <c r="BQ220" s="118"/>
      <c r="BR220" s="15"/>
      <c r="BS220" s="15"/>
      <c r="BT220" s="15"/>
      <c r="BU220" s="118"/>
      <c r="BV220" s="15"/>
      <c r="BW220" s="15"/>
      <c r="BX220" s="118"/>
      <c r="BY220" s="15"/>
      <c r="BZ220" s="15"/>
      <c r="CA220" s="118"/>
      <c r="CB220" s="15"/>
      <c r="CC220" s="15"/>
      <c r="CD220" s="15"/>
      <c r="CE220" s="118"/>
      <c r="CF220" s="15"/>
      <c r="CG220" s="15"/>
      <c r="CH220" s="118"/>
      <c r="CI220" s="15"/>
      <c r="CJ220" s="15"/>
      <c r="CK220" s="15"/>
      <c r="CL220" s="118"/>
      <c r="CM220" s="15"/>
      <c r="CN220" s="15"/>
      <c r="CO220" s="118"/>
      <c r="CP220" s="15"/>
      <c r="CQ220" s="15"/>
      <c r="CR220" s="15"/>
      <c r="CS220" s="118"/>
      <c r="CT220" s="15"/>
      <c r="CU220" s="15"/>
      <c r="CV220" s="118"/>
      <c r="CW220" s="15"/>
      <c r="CX220" s="15"/>
    </row>
  </sheetData>
  <mergeCells count="1">
    <mergeCell ref="B2:CX2"/>
  </mergeCells>
  <conditionalFormatting sqref="C9">
    <cfRule type="colorScale" priority="5968">
      <colorScale>
        <cfvo type="min"/>
        <cfvo type="max"/>
        <color theme="0"/>
        <color theme="0"/>
      </colorScale>
    </cfRule>
    <cfRule type="expression" dxfId="3876" priority="5969">
      <formula>B9&lt;0</formula>
    </cfRule>
  </conditionalFormatting>
  <conditionalFormatting sqref="C9:C20">
    <cfRule type="expression" dxfId="3875" priority="5939">
      <formula>IF(C9="Validar","Rojo","Verde")</formula>
    </cfRule>
    <cfRule type="expression" priority="5941">
      <formula>#REF!</formula>
    </cfRule>
  </conditionalFormatting>
  <conditionalFormatting sqref="C10">
    <cfRule type="colorScale" priority="5945">
      <colorScale>
        <cfvo type="min"/>
        <cfvo type="max"/>
        <color theme="0"/>
        <color theme="0"/>
      </colorScale>
    </cfRule>
    <cfRule type="expression" dxfId="3874" priority="5946">
      <formula>B10&lt;0</formula>
    </cfRule>
  </conditionalFormatting>
  <conditionalFormatting sqref="C11:C14">
    <cfRule type="colorScale" priority="5966">
      <colorScale>
        <cfvo type="min"/>
        <cfvo type="max"/>
        <color theme="0"/>
        <color theme="0"/>
      </colorScale>
    </cfRule>
    <cfRule type="expression" dxfId="3873" priority="5967">
      <formula>B11&lt;0</formula>
    </cfRule>
  </conditionalFormatting>
  <conditionalFormatting sqref="C15">
    <cfRule type="colorScale" priority="5943">
      <colorScale>
        <cfvo type="min"/>
        <cfvo type="max"/>
        <color theme="0"/>
        <color theme="0"/>
      </colorScale>
    </cfRule>
    <cfRule type="expression" dxfId="3872" priority="5944">
      <formula>B15&lt;0</formula>
    </cfRule>
  </conditionalFormatting>
  <conditionalFormatting sqref="C16:C17">
    <cfRule type="colorScale" priority="5964">
      <colorScale>
        <cfvo type="min"/>
        <cfvo type="max"/>
        <color theme="0"/>
        <color theme="0"/>
      </colorScale>
    </cfRule>
    <cfRule type="expression" dxfId="3871" priority="5965">
      <formula>B16&lt;0</formula>
    </cfRule>
  </conditionalFormatting>
  <conditionalFormatting sqref="C18">
    <cfRule type="colorScale" priority="5940">
      <colorScale>
        <cfvo type="min"/>
        <cfvo type="max"/>
        <color theme="0"/>
        <color theme="0"/>
      </colorScale>
    </cfRule>
    <cfRule type="expression" dxfId="3870" priority="5942">
      <formula>B18&lt;0</formula>
    </cfRule>
  </conditionalFormatting>
  <conditionalFormatting sqref="C19:C20">
    <cfRule type="colorScale" priority="5962">
      <colorScale>
        <cfvo type="min"/>
        <cfvo type="max"/>
        <color theme="0"/>
        <color theme="0"/>
      </colorScale>
    </cfRule>
    <cfRule type="expression" dxfId="3869" priority="5963">
      <formula>B19&lt;0</formula>
    </cfRule>
  </conditionalFormatting>
  <conditionalFormatting sqref="C23">
    <cfRule type="colorScale" priority="5937">
      <colorScale>
        <cfvo type="min"/>
        <cfvo type="max"/>
        <color theme="0"/>
        <color theme="0"/>
      </colorScale>
    </cfRule>
    <cfRule type="expression" dxfId="3868" priority="5938">
      <formula>B23&lt;0</formula>
    </cfRule>
  </conditionalFormatting>
  <conditionalFormatting sqref="C23:C31">
    <cfRule type="expression" dxfId="3867" priority="5931">
      <formula>IF(C23="Validar","Rojo","Verde")</formula>
    </cfRule>
    <cfRule type="expression" priority="5933">
      <formula>#REF!</formula>
    </cfRule>
  </conditionalFormatting>
  <conditionalFormatting sqref="C24">
    <cfRule type="colorScale" priority="5960">
      <colorScale>
        <cfvo type="min"/>
        <cfvo type="max"/>
        <color theme="0"/>
        <color theme="0"/>
      </colorScale>
    </cfRule>
    <cfRule type="expression" dxfId="3866" priority="5961">
      <formula>B24&lt;0</formula>
    </cfRule>
  </conditionalFormatting>
  <conditionalFormatting sqref="C25">
    <cfRule type="colorScale" priority="5958">
      <colorScale>
        <cfvo type="min"/>
        <cfvo type="max"/>
        <color theme="0"/>
        <color theme="0"/>
      </colorScale>
    </cfRule>
    <cfRule type="expression" dxfId="3865" priority="5959">
      <formula>B25&lt;0</formula>
    </cfRule>
  </conditionalFormatting>
  <conditionalFormatting sqref="C26">
    <cfRule type="colorScale" priority="5935">
      <colorScale>
        <cfvo type="min"/>
        <cfvo type="max"/>
        <color theme="0"/>
        <color theme="0"/>
      </colorScale>
    </cfRule>
    <cfRule type="expression" dxfId="3864" priority="5936">
      <formula>B26&lt;0</formula>
    </cfRule>
  </conditionalFormatting>
  <conditionalFormatting sqref="C27">
    <cfRule type="colorScale" priority="5956">
      <colorScale>
        <cfvo type="min"/>
        <cfvo type="max"/>
        <color theme="0"/>
        <color theme="0"/>
      </colorScale>
    </cfRule>
    <cfRule type="expression" dxfId="3863" priority="5957">
      <formula>B27&lt;0</formula>
    </cfRule>
  </conditionalFormatting>
  <conditionalFormatting sqref="C28">
    <cfRule type="colorScale" priority="5954">
      <colorScale>
        <cfvo type="min"/>
        <cfvo type="max"/>
        <color theme="0"/>
        <color theme="0"/>
      </colorScale>
    </cfRule>
    <cfRule type="expression" dxfId="3862" priority="5955">
      <formula>B28&lt;0</formula>
    </cfRule>
  </conditionalFormatting>
  <conditionalFormatting sqref="C29">
    <cfRule type="colorScale" priority="5932">
      <colorScale>
        <cfvo type="min"/>
        <cfvo type="max"/>
        <color theme="0"/>
        <color theme="0"/>
      </colorScale>
    </cfRule>
    <cfRule type="expression" dxfId="3861" priority="5934">
      <formula>B29&lt;0</formula>
    </cfRule>
  </conditionalFormatting>
  <conditionalFormatting sqref="C30">
    <cfRule type="colorScale" priority="5952">
      <colorScale>
        <cfvo type="min"/>
        <cfvo type="max"/>
        <color theme="0"/>
        <color theme="0"/>
      </colorScale>
    </cfRule>
    <cfRule type="expression" dxfId="3860" priority="5953">
      <formula>B30&lt;0</formula>
    </cfRule>
  </conditionalFormatting>
  <conditionalFormatting sqref="C31">
    <cfRule type="colorScale" priority="5950">
      <colorScale>
        <cfvo type="min"/>
        <cfvo type="max"/>
        <color theme="0"/>
        <color theme="0"/>
      </colorScale>
    </cfRule>
    <cfRule type="expression" dxfId="3859" priority="5951">
      <formula>B31&lt;0</formula>
    </cfRule>
  </conditionalFormatting>
  <conditionalFormatting sqref="C39">
    <cfRule type="colorScale" priority="5928">
      <colorScale>
        <cfvo type="min"/>
        <cfvo type="max"/>
        <color theme="0"/>
        <color theme="0"/>
      </colorScale>
    </cfRule>
    <cfRule type="expression" priority="5929">
      <formula>#REF!</formula>
    </cfRule>
    <cfRule type="expression" dxfId="3858" priority="5930">
      <formula>B39&lt;0</formula>
    </cfRule>
  </conditionalFormatting>
  <conditionalFormatting sqref="C39:C107">
    <cfRule type="expression" dxfId="3857" priority="5783">
      <formula>IF(C39="Validar","Rojo","Verde")</formula>
    </cfRule>
  </conditionalFormatting>
  <conditionalFormatting sqref="C40:C67">
    <cfRule type="colorScale" priority="5947">
      <colorScale>
        <cfvo type="min"/>
        <cfvo type="max"/>
        <color theme="0"/>
        <color theme="0"/>
      </colorScale>
    </cfRule>
    <cfRule type="expression" priority="5948">
      <formula>$F$19</formula>
    </cfRule>
    <cfRule type="expression" dxfId="3856" priority="5949">
      <formula>B40&lt;0</formula>
    </cfRule>
  </conditionalFormatting>
  <conditionalFormatting sqref="C68">
    <cfRule type="colorScale" priority="5925">
      <colorScale>
        <cfvo type="min"/>
        <cfvo type="max"/>
        <color theme="0"/>
        <color theme="0"/>
      </colorScale>
    </cfRule>
    <cfRule type="expression" priority="5926">
      <formula>#REF!</formula>
    </cfRule>
    <cfRule type="expression" dxfId="3855" priority="5927">
      <formula>B68&lt;0</formula>
    </cfRule>
  </conditionalFormatting>
  <conditionalFormatting sqref="C69:C81">
    <cfRule type="colorScale" priority="5972">
      <colorScale>
        <cfvo type="min"/>
        <cfvo type="max"/>
        <color theme="0"/>
        <color theme="0"/>
      </colorScale>
    </cfRule>
    <cfRule type="expression" priority="5973">
      <formula>$F$19</formula>
    </cfRule>
    <cfRule type="expression" dxfId="3854" priority="5974">
      <formula>B69&lt;0</formula>
    </cfRule>
  </conditionalFormatting>
  <conditionalFormatting sqref="C82 C92 C103 C107">
    <cfRule type="expression" dxfId="3853" priority="5971">
      <formula>B82&lt;0</formula>
    </cfRule>
  </conditionalFormatting>
  <conditionalFormatting sqref="C83">
    <cfRule type="colorScale" priority="5784">
      <colorScale>
        <cfvo type="min"/>
        <cfvo type="max"/>
        <color theme="0"/>
        <color theme="0"/>
      </colorScale>
    </cfRule>
    <cfRule type="expression" priority="5785">
      <formula>#REF!</formula>
    </cfRule>
    <cfRule type="expression" dxfId="3852" priority="5786">
      <formula>B83&lt;0</formula>
    </cfRule>
  </conditionalFormatting>
  <conditionalFormatting sqref="C84:C91">
    <cfRule type="colorScale" priority="5975">
      <colorScale>
        <cfvo type="min"/>
        <cfvo type="max"/>
        <color theme="0"/>
        <color theme="0"/>
      </colorScale>
    </cfRule>
    <cfRule type="expression" priority="5976">
      <formula>$F$19</formula>
    </cfRule>
    <cfRule type="expression" dxfId="3851" priority="5977">
      <formula>B84&lt;0</formula>
    </cfRule>
  </conditionalFormatting>
  <conditionalFormatting sqref="C82 C92 C103 C107">
    <cfRule type="colorScale" priority="5970">
      <colorScale>
        <cfvo type="min"/>
        <cfvo type="max"/>
        <color theme="0"/>
        <color theme="0"/>
      </colorScale>
    </cfRule>
  </conditionalFormatting>
  <conditionalFormatting sqref="C93">
    <cfRule type="colorScale" priority="5922">
      <colorScale>
        <cfvo type="min"/>
        <cfvo type="max"/>
        <color theme="0"/>
        <color theme="0"/>
      </colorScale>
    </cfRule>
    <cfRule type="expression" priority="5923">
      <formula>#REF!</formula>
    </cfRule>
    <cfRule type="expression" dxfId="3850" priority="5924">
      <formula>B93&lt;0</formula>
    </cfRule>
  </conditionalFormatting>
  <conditionalFormatting sqref="C94:C102">
    <cfRule type="colorScale" priority="5978">
      <colorScale>
        <cfvo type="min"/>
        <cfvo type="max"/>
        <color theme="0"/>
        <color theme="0"/>
      </colorScale>
    </cfRule>
    <cfRule type="expression" priority="5979">
      <formula>$F$19</formula>
    </cfRule>
    <cfRule type="expression" dxfId="3849" priority="5980">
      <formula>B94&lt;0</formula>
    </cfRule>
  </conditionalFormatting>
  <conditionalFormatting sqref="C104">
    <cfRule type="colorScale" priority="5919">
      <colorScale>
        <cfvo type="min"/>
        <cfvo type="max"/>
        <color theme="0"/>
        <color theme="0"/>
      </colorScale>
    </cfRule>
    <cfRule type="expression" priority="5920">
      <formula>#REF!</formula>
    </cfRule>
    <cfRule type="expression" dxfId="3848" priority="5921">
      <formula>B104&lt;0</formula>
    </cfRule>
  </conditionalFormatting>
  <conditionalFormatting sqref="C105:C106">
    <cfRule type="colorScale" priority="5981">
      <colorScale>
        <cfvo type="min"/>
        <cfvo type="max"/>
        <color theme="0"/>
        <color theme="0"/>
      </colorScale>
    </cfRule>
    <cfRule type="expression" priority="5982">
      <formula>$F$19</formula>
    </cfRule>
    <cfRule type="expression" dxfId="3847" priority="5983">
      <formula>B105&lt;0</formula>
    </cfRule>
  </conditionalFormatting>
  <conditionalFormatting sqref="C110">
    <cfRule type="colorScale" priority="5984">
      <colorScale>
        <cfvo type="min"/>
        <cfvo type="max"/>
        <color theme="0"/>
        <color theme="0"/>
      </colorScale>
    </cfRule>
    <cfRule type="expression" dxfId="3846" priority="5985">
      <formula>B110&lt;0</formula>
    </cfRule>
  </conditionalFormatting>
  <conditionalFormatting sqref="C110:C111">
    <cfRule type="expression" priority="5767">
      <formula>$F$19</formula>
    </cfRule>
  </conditionalFormatting>
  <conditionalFormatting sqref="C111">
    <cfRule type="colorScale" priority="5766">
      <colorScale>
        <cfvo type="min"/>
        <cfvo type="max"/>
        <color theme="0"/>
        <color theme="0"/>
      </colorScale>
    </cfRule>
    <cfRule type="expression" dxfId="3845" priority="5768">
      <formula>B111&lt;0</formula>
    </cfRule>
  </conditionalFormatting>
  <conditionalFormatting sqref="C117:C123">
    <cfRule type="colorScale" priority="5989">
      <colorScale>
        <cfvo type="min"/>
        <cfvo type="max"/>
        <color theme="0"/>
        <color theme="0"/>
      </colorScale>
    </cfRule>
    <cfRule type="expression" priority="5990">
      <formula>$F$19</formula>
    </cfRule>
    <cfRule type="expression" dxfId="3844" priority="5991">
      <formula>B117&lt;0</formula>
    </cfRule>
  </conditionalFormatting>
  <conditionalFormatting sqref="C125">
    <cfRule type="colorScale" priority="5916">
      <colorScale>
        <cfvo type="min"/>
        <cfvo type="max"/>
        <color theme="0"/>
        <color theme="0"/>
      </colorScale>
    </cfRule>
    <cfRule type="expression" priority="5917">
      <formula>#REF!</formula>
    </cfRule>
    <cfRule type="expression" dxfId="3843" priority="5918">
      <formula>B125&lt;0</formula>
    </cfRule>
  </conditionalFormatting>
  <conditionalFormatting sqref="C125:C135">
    <cfRule type="expression" dxfId="3842" priority="5915">
      <formula>IF(C125="Validar","Rojo","Verde")</formula>
    </cfRule>
  </conditionalFormatting>
  <conditionalFormatting sqref="C126:C132">
    <cfRule type="colorScale" priority="5992">
      <colorScale>
        <cfvo type="min"/>
        <cfvo type="max"/>
        <color theme="0"/>
        <color theme="0"/>
      </colorScale>
    </cfRule>
    <cfRule type="expression" dxfId="3841" priority="5994">
      <formula>B126&lt;0</formula>
    </cfRule>
  </conditionalFormatting>
  <conditionalFormatting sqref="C126:C134">
    <cfRule type="expression" priority="5993">
      <formula>$F$19</formula>
    </cfRule>
  </conditionalFormatting>
  <conditionalFormatting sqref="C133:C134">
    <cfRule type="colorScale" priority="5995">
      <colorScale>
        <cfvo type="min"/>
        <cfvo type="max"/>
        <color theme="0"/>
        <color theme="0"/>
      </colorScale>
    </cfRule>
    <cfRule type="expression" dxfId="3840" priority="5996">
      <formula>B133&lt;0</formula>
    </cfRule>
  </conditionalFormatting>
  <conditionalFormatting sqref="C135">
    <cfRule type="colorScale" priority="5986">
      <colorScale>
        <cfvo type="min"/>
        <cfvo type="max"/>
        <color theme="0"/>
        <color theme="0"/>
      </colorScale>
    </cfRule>
    <cfRule type="expression" priority="5987">
      <formula>$F$23</formula>
    </cfRule>
    <cfRule type="expression" dxfId="3839" priority="5988">
      <formula>B135&lt;0</formula>
    </cfRule>
  </conditionalFormatting>
  <conditionalFormatting sqref="C110:D111">
    <cfRule type="expression" dxfId="3838" priority="5762">
      <formula>IF(C110="Validar","Rojo","Verde")</formula>
    </cfRule>
  </conditionalFormatting>
  <conditionalFormatting sqref="C117:D123">
    <cfRule type="expression" dxfId="3837" priority="5872">
      <formula>IF(C117="Validar","Rojo","Verde")</formula>
    </cfRule>
  </conditionalFormatting>
  <conditionalFormatting sqref="D40:D66">
    <cfRule type="colorScale" priority="5907">
      <colorScale>
        <cfvo type="min"/>
        <cfvo type="max"/>
        <color theme="0"/>
        <color theme="0"/>
      </colorScale>
    </cfRule>
    <cfRule type="expression" priority="5908">
      <formula>#REF!</formula>
    </cfRule>
    <cfRule type="expression" dxfId="3836" priority="5909">
      <formula>C40&lt;0</formula>
    </cfRule>
  </conditionalFormatting>
  <conditionalFormatting sqref="D40:D67">
    <cfRule type="expression" dxfId="3835" priority="5906">
      <formula>IF(D40="Validar","Rojo","Verde")</formula>
    </cfRule>
  </conditionalFormatting>
  <conditionalFormatting sqref="D67 C82:D82 C92:D92 C103:D103 C107:D107">
    <cfRule type="expression" priority="5911">
      <formula>$F$23</formula>
    </cfRule>
  </conditionalFormatting>
  <conditionalFormatting sqref="D67 D82 D92 D103 D107">
    <cfRule type="expression" dxfId="3834" priority="5912">
      <formula>C67&lt;0</formula>
    </cfRule>
  </conditionalFormatting>
  <conditionalFormatting sqref="D69">
    <cfRule type="colorScale" priority="5904">
      <colorScale>
        <cfvo type="min"/>
        <cfvo type="max"/>
        <color theme="0"/>
        <color theme="0"/>
      </colorScale>
    </cfRule>
    <cfRule type="expression" dxfId="3833" priority="5905">
      <formula>C69&lt;0</formula>
    </cfRule>
  </conditionalFormatting>
  <conditionalFormatting sqref="D69:D81">
    <cfRule type="expression" priority="5902">
      <formula>#REF!</formula>
    </cfRule>
  </conditionalFormatting>
  <conditionalFormatting sqref="D69:D82">
    <cfRule type="expression" dxfId="3832" priority="5900">
      <formula>IF(D69="Validar","Rojo","Verde")</formula>
    </cfRule>
  </conditionalFormatting>
  <conditionalFormatting sqref="D70:D78">
    <cfRule type="colorScale" priority="5901">
      <colorScale>
        <cfvo type="min"/>
        <cfvo type="max"/>
        <color theme="0"/>
        <color theme="0"/>
      </colorScale>
    </cfRule>
    <cfRule type="expression" dxfId="3831" priority="5903">
      <formula>C70&lt;0</formula>
    </cfRule>
  </conditionalFormatting>
  <conditionalFormatting sqref="D79:D81">
    <cfRule type="colorScale" priority="5913">
      <colorScale>
        <cfvo type="min"/>
        <cfvo type="max"/>
        <color theme="0"/>
        <color theme="0"/>
      </colorScale>
    </cfRule>
    <cfRule type="expression" dxfId="3830" priority="5914">
      <formula>C79&lt;0</formula>
    </cfRule>
  </conditionalFormatting>
  <conditionalFormatting sqref="D67 D82 D92 D103 D107">
    <cfRule type="colorScale" priority="5910">
      <colorScale>
        <cfvo type="min"/>
        <cfvo type="max"/>
        <color theme="0"/>
        <color theme="0"/>
      </colorScale>
    </cfRule>
  </conditionalFormatting>
  <conditionalFormatting sqref="D84">
    <cfRule type="colorScale" priority="5898">
      <colorScale>
        <cfvo type="min"/>
        <cfvo type="max"/>
        <color theme="0"/>
        <color theme="0"/>
      </colorScale>
    </cfRule>
    <cfRule type="expression" dxfId="3829" priority="5899">
      <formula>C84&lt;0</formula>
    </cfRule>
  </conditionalFormatting>
  <conditionalFormatting sqref="D84:D91">
    <cfRule type="expression" priority="5896">
      <formula>#REF!</formula>
    </cfRule>
  </conditionalFormatting>
  <conditionalFormatting sqref="D84:D92">
    <cfRule type="expression" dxfId="3828" priority="5894">
      <formula>IF(D84="Validar","Rojo","Verde")</formula>
    </cfRule>
  </conditionalFormatting>
  <conditionalFormatting sqref="D85:D91">
    <cfRule type="colorScale" priority="5895">
      <colorScale>
        <cfvo type="min"/>
        <cfvo type="max"/>
        <color theme="0"/>
        <color theme="0"/>
      </colorScale>
    </cfRule>
    <cfRule type="expression" dxfId="3827" priority="5897">
      <formula>C85&lt;0</formula>
    </cfRule>
  </conditionalFormatting>
  <conditionalFormatting sqref="D94">
    <cfRule type="colorScale" priority="5892">
      <colorScale>
        <cfvo type="min"/>
        <cfvo type="max"/>
        <color theme="0"/>
        <color theme="0"/>
      </colorScale>
    </cfRule>
    <cfRule type="expression" dxfId="3826" priority="5893">
      <formula>C94&lt;0</formula>
    </cfRule>
  </conditionalFormatting>
  <conditionalFormatting sqref="D94:D102">
    <cfRule type="expression" priority="5886">
      <formula>#REF!</formula>
    </cfRule>
  </conditionalFormatting>
  <conditionalFormatting sqref="D94:D103">
    <cfRule type="expression" dxfId="3825" priority="5884">
      <formula>IF(D94="Validar","Rojo","Verde")</formula>
    </cfRule>
  </conditionalFormatting>
  <conditionalFormatting sqref="D95:D100">
    <cfRule type="colorScale" priority="5890">
      <colorScale>
        <cfvo type="min"/>
        <cfvo type="max"/>
        <color theme="0"/>
        <color theme="0"/>
      </colorScale>
    </cfRule>
    <cfRule type="expression" dxfId="3824" priority="5891">
      <formula>C95&lt;0</formula>
    </cfRule>
  </conditionalFormatting>
  <conditionalFormatting sqref="D101">
    <cfRule type="colorScale" priority="5888">
      <colorScale>
        <cfvo type="min"/>
        <cfvo type="max"/>
        <color theme="0"/>
        <color theme="0"/>
      </colorScale>
    </cfRule>
    <cfRule type="expression" dxfId="3823" priority="5889">
      <formula>C101&lt;0</formula>
    </cfRule>
  </conditionalFormatting>
  <conditionalFormatting sqref="D102">
    <cfRule type="colorScale" priority="5885">
      <colorScale>
        <cfvo type="min"/>
        <cfvo type="max"/>
        <color theme="0"/>
        <color theme="0"/>
      </colorScale>
    </cfRule>
    <cfRule type="expression" dxfId="3822" priority="5887">
      <formula>C102&lt;0</formula>
    </cfRule>
  </conditionalFormatting>
  <conditionalFormatting sqref="D105">
    <cfRule type="colorScale" priority="5882">
      <colorScale>
        <cfvo type="min"/>
        <cfvo type="max"/>
        <color theme="0"/>
        <color theme="0"/>
      </colorScale>
    </cfRule>
    <cfRule type="expression" dxfId="3821" priority="5883">
      <formula>C105&lt;0</formula>
    </cfRule>
  </conditionalFormatting>
  <conditionalFormatting sqref="D105:D106">
    <cfRule type="expression" priority="5880">
      <formula>#REF!</formula>
    </cfRule>
  </conditionalFormatting>
  <conditionalFormatting sqref="D105:D107">
    <cfRule type="expression" dxfId="3820" priority="5878">
      <formula>IF(D105="Validar","Rojo","Verde")</formula>
    </cfRule>
  </conditionalFormatting>
  <conditionalFormatting sqref="D106">
    <cfRule type="colorScale" priority="5879">
      <colorScale>
        <cfvo type="min"/>
        <cfvo type="max"/>
        <color theme="0"/>
        <color theme="0"/>
      </colorScale>
    </cfRule>
    <cfRule type="expression" dxfId="3819" priority="5881">
      <formula>C106&lt;0</formula>
    </cfRule>
  </conditionalFormatting>
  <conditionalFormatting sqref="D110">
    <cfRule type="colorScale" priority="5870">
      <colorScale>
        <cfvo type="min"/>
        <cfvo type="max"/>
        <color theme="0"/>
        <color theme="0"/>
      </colorScale>
    </cfRule>
    <cfRule type="expression" dxfId="3818" priority="5871">
      <formula>C110&lt;0</formula>
    </cfRule>
  </conditionalFormatting>
  <conditionalFormatting sqref="D110:D111">
    <cfRule type="expression" priority="5764">
      <formula>#REF!</formula>
    </cfRule>
  </conditionalFormatting>
  <conditionalFormatting sqref="D111">
    <cfRule type="colorScale" priority="5763">
      <colorScale>
        <cfvo type="min"/>
        <cfvo type="max"/>
        <color theme="0"/>
        <color theme="0"/>
      </colorScale>
    </cfRule>
    <cfRule type="expression" dxfId="3817" priority="5765">
      <formula>C111&lt;0</formula>
    </cfRule>
  </conditionalFormatting>
  <conditionalFormatting sqref="D117">
    <cfRule type="colorScale" priority="5876">
      <colorScale>
        <cfvo type="min"/>
        <cfvo type="max"/>
        <color theme="0"/>
        <color theme="0"/>
      </colorScale>
    </cfRule>
    <cfRule type="expression" dxfId="3816" priority="5877">
      <formula>C117&lt;0</formula>
    </cfRule>
  </conditionalFormatting>
  <conditionalFormatting sqref="D117:D123">
    <cfRule type="expression" priority="5874">
      <formula>#REF!</formula>
    </cfRule>
  </conditionalFormatting>
  <conditionalFormatting sqref="D118:D123">
    <cfRule type="colorScale" priority="5873">
      <colorScale>
        <cfvo type="min"/>
        <cfvo type="max"/>
        <color theme="0"/>
        <color theme="0"/>
      </colorScale>
    </cfRule>
    <cfRule type="expression" dxfId="3815" priority="5875">
      <formula>C118&lt;0</formula>
    </cfRule>
  </conditionalFormatting>
  <conditionalFormatting sqref="D126:D135">
    <cfRule type="expression" dxfId="3814" priority="5997">
      <formula>IF(D126="Validar","Rojo","Verde")</formula>
    </cfRule>
    <cfRule type="colorScale" priority="5998">
      <colorScale>
        <cfvo type="min"/>
        <cfvo type="max"/>
        <color theme="0"/>
        <color theme="0"/>
      </colorScale>
    </cfRule>
    <cfRule type="expression" priority="5999">
      <formula>$F$23</formula>
    </cfRule>
    <cfRule type="expression" dxfId="3813" priority="6000">
      <formula>C126&lt;0</formula>
    </cfRule>
  </conditionalFormatting>
  <conditionalFormatting sqref="K83">
    <cfRule type="expression" dxfId="3812" priority="5779">
      <formula>IF(K83="Validar","Rojo","Verde")</formula>
    </cfRule>
    <cfRule type="colorScale" priority="5780">
      <colorScale>
        <cfvo type="min"/>
        <cfvo type="max"/>
        <color theme="0"/>
        <color theme="0"/>
      </colorScale>
    </cfRule>
    <cfRule type="expression" priority="5781">
      <formula>#REF!</formula>
    </cfRule>
    <cfRule type="expression" dxfId="3811" priority="5782">
      <formula>J83&lt;0</formula>
    </cfRule>
  </conditionalFormatting>
  <conditionalFormatting sqref="K111">
    <cfRule type="expression" dxfId="3810" priority="5758">
      <formula>IF(K111="Validar","Rojo","Verde")</formula>
    </cfRule>
    <cfRule type="colorScale" priority="5759">
      <colorScale>
        <cfvo type="min"/>
        <cfvo type="max"/>
        <color theme="0"/>
        <color theme="0"/>
      </colorScale>
    </cfRule>
    <cfRule type="expression" priority="5760">
      <formula>#REF!</formula>
    </cfRule>
    <cfRule type="expression" dxfId="3809" priority="5761">
      <formula>J111&lt;0</formula>
    </cfRule>
  </conditionalFormatting>
  <conditionalFormatting sqref="K146">
    <cfRule type="expression" dxfId="3808" priority="5866">
      <formula>IF(K146="Validar","Rojo","Verde")</formula>
    </cfRule>
    <cfRule type="colorScale" priority="5867">
      <colorScale>
        <cfvo type="min"/>
        <cfvo type="max"/>
        <color theme="0"/>
        <color theme="0"/>
      </colorScale>
    </cfRule>
    <cfRule type="expression" priority="5868">
      <formula>#REF!</formula>
    </cfRule>
    <cfRule type="expression" dxfId="3807" priority="5869">
      <formula>J146&lt;0</formula>
    </cfRule>
  </conditionalFormatting>
  <conditionalFormatting sqref="R110:R111">
    <cfRule type="expression" dxfId="3806" priority="5753">
      <formula>IF(R110="Validar","Rojo","Verde")</formula>
    </cfRule>
  </conditionalFormatting>
  <conditionalFormatting sqref="R117:R123">
    <cfRule type="expression" dxfId="3805" priority="5834">
      <formula>IF(R117="Validar","Rojo","Verde")</formula>
    </cfRule>
  </conditionalFormatting>
  <conditionalFormatting sqref="R117:R123">
    <cfRule type="expression" priority="5836">
      <formula>#REF!</formula>
    </cfRule>
  </conditionalFormatting>
  <conditionalFormatting sqref="R6:R16">
    <cfRule type="expression" dxfId="3804" priority="5826">
      <formula>IF(R6="Validar","Rojo","Verde")</formula>
    </cfRule>
    <cfRule type="expression" priority="5828">
      <formula>#REF!</formula>
    </cfRule>
  </conditionalFormatting>
  <conditionalFormatting sqref="R6:R9">
    <cfRule type="colorScale" priority="5862">
      <colorScale>
        <cfvo type="min"/>
        <cfvo type="max"/>
        <color theme="0"/>
        <color theme="0"/>
      </colorScale>
    </cfRule>
    <cfRule type="expression" dxfId="3803" priority="5863">
      <formula>Q6&lt;0</formula>
    </cfRule>
  </conditionalFormatting>
  <conditionalFormatting sqref="R10">
    <cfRule type="colorScale" priority="5830">
      <colorScale>
        <cfvo type="min"/>
        <cfvo type="max"/>
        <color theme="0"/>
        <color theme="0"/>
      </colorScale>
    </cfRule>
    <cfRule type="expression" dxfId="3802" priority="5831">
      <formula>Q10&lt;0</formula>
    </cfRule>
  </conditionalFormatting>
  <conditionalFormatting sqref="R11:R14">
    <cfRule type="colorScale" priority="5860">
      <colorScale>
        <cfvo type="min"/>
        <cfvo type="max"/>
        <color theme="0"/>
        <color theme="0"/>
      </colorScale>
    </cfRule>
    <cfRule type="expression" dxfId="3801" priority="5861">
      <formula>Q11&lt;0</formula>
    </cfRule>
  </conditionalFormatting>
  <conditionalFormatting sqref="R15">
    <cfRule type="colorScale" priority="5827">
      <colorScale>
        <cfvo type="min"/>
        <cfvo type="max"/>
        <color theme="0"/>
        <color theme="0"/>
      </colorScale>
    </cfRule>
    <cfRule type="expression" dxfId="3800" priority="5829">
      <formula>Q15&lt;0</formula>
    </cfRule>
  </conditionalFormatting>
  <conditionalFormatting sqref="R16">
    <cfRule type="colorScale" priority="5858">
      <colorScale>
        <cfvo type="min"/>
        <cfvo type="max"/>
        <color theme="0"/>
        <color theme="0"/>
      </colorScale>
    </cfRule>
    <cfRule type="expression" dxfId="3799" priority="5859">
      <formula>Q16&lt;0</formula>
    </cfRule>
  </conditionalFormatting>
  <conditionalFormatting sqref="R18">
    <cfRule type="colorScale" priority="5823">
      <colorScale>
        <cfvo type="min"/>
        <cfvo type="max"/>
        <color theme="0"/>
        <color theme="0"/>
      </colorScale>
    </cfRule>
    <cfRule type="expression" dxfId="3798" priority="5825">
      <formula>Q18&lt;0</formula>
    </cfRule>
  </conditionalFormatting>
  <conditionalFormatting sqref="R18:R19">
    <cfRule type="expression" dxfId="3797" priority="5822">
      <formula>IF(R18="Validar","Rojo","Verde")</formula>
    </cfRule>
    <cfRule type="expression" priority="5824">
      <formula>#REF!</formula>
    </cfRule>
  </conditionalFormatting>
  <conditionalFormatting sqref="R19">
    <cfRule type="colorScale" priority="5856">
      <colorScale>
        <cfvo type="min"/>
        <cfvo type="max"/>
        <color theme="0"/>
        <color theme="0"/>
      </colorScale>
    </cfRule>
    <cfRule type="expression" dxfId="3796" priority="5857">
      <formula>Q19&lt;0</formula>
    </cfRule>
  </conditionalFormatting>
  <conditionalFormatting sqref="R23">
    <cfRule type="colorScale" priority="5819">
      <colorScale>
        <cfvo type="min"/>
        <cfvo type="max"/>
        <color theme="0"/>
        <color theme="0"/>
      </colorScale>
    </cfRule>
    <cfRule type="expression" dxfId="3795" priority="5821">
      <formula>Q23&lt;0</formula>
    </cfRule>
  </conditionalFormatting>
  <conditionalFormatting sqref="R23:R24">
    <cfRule type="expression" dxfId="3794" priority="5818">
      <formula>IF(R23="Validar","Rojo","Verde")</formula>
    </cfRule>
    <cfRule type="expression" priority="5820">
      <formula>#REF!</formula>
    </cfRule>
  </conditionalFormatting>
  <conditionalFormatting sqref="R24">
    <cfRule type="colorScale" priority="5852">
      <colorScale>
        <cfvo type="min"/>
        <cfvo type="max"/>
        <color theme="0"/>
        <color theme="0"/>
      </colorScale>
    </cfRule>
    <cfRule type="expression" dxfId="3793" priority="5853">
      <formula>Q24&lt;0</formula>
    </cfRule>
  </conditionalFormatting>
  <conditionalFormatting sqref="R26">
    <cfRule type="colorScale" priority="5815">
      <colorScale>
        <cfvo type="min"/>
        <cfvo type="max"/>
        <color theme="0"/>
        <color theme="0"/>
      </colorScale>
    </cfRule>
    <cfRule type="expression" dxfId="3792" priority="5817">
      <formula>Q26&lt;0</formula>
    </cfRule>
  </conditionalFormatting>
  <conditionalFormatting sqref="R26:R27">
    <cfRule type="expression" dxfId="3791" priority="5814">
      <formula>IF(R26="Validar","Rojo","Verde")</formula>
    </cfRule>
    <cfRule type="expression" priority="5816">
      <formula>#REF!</formula>
    </cfRule>
  </conditionalFormatting>
  <conditionalFormatting sqref="R27">
    <cfRule type="colorScale" priority="5850">
      <colorScale>
        <cfvo type="min"/>
        <cfvo type="max"/>
        <color theme="0"/>
        <color theme="0"/>
      </colorScale>
    </cfRule>
    <cfRule type="expression" dxfId="3790" priority="5851">
      <formula>Q27&lt;0</formula>
    </cfRule>
  </conditionalFormatting>
  <conditionalFormatting sqref="R29">
    <cfRule type="colorScale" priority="5811">
      <colorScale>
        <cfvo type="min"/>
        <cfvo type="max"/>
        <color theme="0"/>
        <color theme="0"/>
      </colorScale>
    </cfRule>
    <cfRule type="expression" dxfId="3789" priority="5813">
      <formula>Q29&lt;0</formula>
    </cfRule>
  </conditionalFormatting>
  <conditionalFormatting sqref="R29:R30">
    <cfRule type="expression" dxfId="3788" priority="5810">
      <formula>IF(R29="Validar","Rojo","Verde")</formula>
    </cfRule>
    <cfRule type="expression" priority="5812">
      <formula>#REF!</formula>
    </cfRule>
  </conditionalFormatting>
  <conditionalFormatting sqref="R30">
    <cfRule type="colorScale" priority="5848">
      <colorScale>
        <cfvo type="min"/>
        <cfvo type="max"/>
        <color theme="0"/>
        <color theme="0"/>
      </colorScale>
    </cfRule>
    <cfRule type="expression" dxfId="3787" priority="5849">
      <formula>Q30&lt;0</formula>
    </cfRule>
  </conditionalFormatting>
  <conditionalFormatting sqref="R39">
    <cfRule type="colorScale" priority="5807">
      <colorScale>
        <cfvo type="min"/>
        <cfvo type="max"/>
        <color theme="0"/>
        <color theme="0"/>
      </colorScale>
    </cfRule>
    <cfRule type="expression" dxfId="3786" priority="5809">
      <formula>Q39&lt;0</formula>
    </cfRule>
  </conditionalFormatting>
  <conditionalFormatting sqref="R39:R66">
    <cfRule type="expression" dxfId="3785" priority="5806">
      <formula>IF(R39="Validar","Rojo","Verde")</formula>
    </cfRule>
    <cfRule type="expression" priority="5808">
      <formula>#REF!</formula>
    </cfRule>
  </conditionalFormatting>
  <conditionalFormatting sqref="R40:R66">
    <cfRule type="colorScale" priority="5846">
      <colorScale>
        <cfvo type="min"/>
        <cfvo type="max"/>
        <color theme="0"/>
        <color theme="0"/>
      </colorScale>
    </cfRule>
    <cfRule type="expression" dxfId="3784" priority="5847">
      <formula>Q40&lt;0</formula>
    </cfRule>
  </conditionalFormatting>
  <conditionalFormatting sqref="R68">
    <cfRule type="colorScale" priority="5803">
      <colorScale>
        <cfvo type="min"/>
        <cfvo type="max"/>
        <color theme="0"/>
        <color theme="0"/>
      </colorScale>
    </cfRule>
    <cfRule type="expression" dxfId="3783" priority="5805">
      <formula>Q68&lt;0</formula>
    </cfRule>
  </conditionalFormatting>
  <conditionalFormatting sqref="R68:R81">
    <cfRule type="expression" dxfId="3782" priority="5802">
      <formula>IF(R68="Validar","Rojo","Verde")</formula>
    </cfRule>
    <cfRule type="expression" priority="5804">
      <formula>#REF!</formula>
    </cfRule>
  </conditionalFormatting>
  <conditionalFormatting sqref="R69:R81">
    <cfRule type="colorScale" priority="5864">
      <colorScale>
        <cfvo type="min"/>
        <cfvo type="max"/>
        <color theme="0"/>
        <color theme="0"/>
      </colorScale>
    </cfRule>
    <cfRule type="expression" dxfId="3781" priority="5865">
      <formula>Q69&lt;0</formula>
    </cfRule>
  </conditionalFormatting>
  <conditionalFormatting sqref="R83">
    <cfRule type="colorScale" priority="5775">
      <colorScale>
        <cfvo type="min"/>
        <cfvo type="max"/>
        <color theme="0"/>
        <color theme="0"/>
      </colorScale>
    </cfRule>
    <cfRule type="expression" dxfId="3780" priority="5777">
      <formula>Q83&lt;0</formula>
    </cfRule>
  </conditionalFormatting>
  <conditionalFormatting sqref="R83:R91">
    <cfRule type="expression" dxfId="3779" priority="5774">
      <formula>IF(R83="Validar","Rojo","Verde")</formula>
    </cfRule>
    <cfRule type="expression" priority="5776">
      <formula>#REF!</formula>
    </cfRule>
  </conditionalFormatting>
  <conditionalFormatting sqref="R84:R91">
    <cfRule type="colorScale" priority="5844">
      <colorScale>
        <cfvo type="min"/>
        <cfvo type="max"/>
        <color theme="0"/>
        <color theme="0"/>
      </colorScale>
    </cfRule>
    <cfRule type="expression" dxfId="3778" priority="5845">
      <formula>Q84&lt;0</formula>
    </cfRule>
  </conditionalFormatting>
  <conditionalFormatting sqref="R93">
    <cfRule type="colorScale" priority="5799">
      <colorScale>
        <cfvo type="min"/>
        <cfvo type="max"/>
        <color theme="0"/>
        <color theme="0"/>
      </colorScale>
    </cfRule>
    <cfRule type="expression" dxfId="3777" priority="5801">
      <formula>Q93&lt;0</formula>
    </cfRule>
  </conditionalFormatting>
  <conditionalFormatting sqref="R93:R102">
    <cfRule type="expression" dxfId="3776" priority="5798">
      <formula>IF(R93="Validar","Rojo","Verde")</formula>
    </cfRule>
    <cfRule type="expression" priority="5800">
      <formula>#REF!</formula>
    </cfRule>
  </conditionalFormatting>
  <conditionalFormatting sqref="R94:R102">
    <cfRule type="colorScale" priority="5842">
      <colorScale>
        <cfvo type="min"/>
        <cfvo type="max"/>
        <color theme="0"/>
        <color theme="0"/>
      </colorScale>
    </cfRule>
    <cfRule type="expression" dxfId="3775" priority="5843">
      <formula>Q94&lt;0</formula>
    </cfRule>
  </conditionalFormatting>
  <conditionalFormatting sqref="R104">
    <cfRule type="colorScale" priority="5795">
      <colorScale>
        <cfvo type="min"/>
        <cfvo type="max"/>
        <color theme="0"/>
        <color theme="0"/>
      </colorScale>
    </cfRule>
    <cfRule type="expression" dxfId="3774" priority="5797">
      <formula>Q104&lt;0</formula>
    </cfRule>
  </conditionalFormatting>
  <conditionalFormatting sqref="R104:R106">
    <cfRule type="expression" dxfId="3773" priority="5794">
      <formula>IF(R104="Validar","Rojo","Verde")</formula>
    </cfRule>
    <cfRule type="expression" priority="5796">
      <formula>#REF!</formula>
    </cfRule>
  </conditionalFormatting>
  <conditionalFormatting sqref="R105:R106">
    <cfRule type="colorScale" priority="5840">
      <colorScale>
        <cfvo type="min"/>
        <cfvo type="max"/>
        <color theme="0"/>
        <color theme="0"/>
      </colorScale>
    </cfRule>
    <cfRule type="expression" dxfId="3772" priority="5841">
      <formula>Q105&lt;0</formula>
    </cfRule>
  </conditionalFormatting>
  <conditionalFormatting sqref="R110">
    <cfRule type="colorScale" priority="5838">
      <colorScale>
        <cfvo type="min"/>
        <cfvo type="max"/>
        <color theme="0"/>
        <color theme="0"/>
      </colorScale>
    </cfRule>
    <cfRule type="expression" dxfId="3771" priority="5839">
      <formula>Q110&lt;0</formula>
    </cfRule>
  </conditionalFormatting>
  <conditionalFormatting sqref="R110:R111">
    <cfRule type="expression" priority="5755">
      <formula>#REF!</formula>
    </cfRule>
  </conditionalFormatting>
  <conditionalFormatting sqref="R111">
    <cfRule type="colorScale" priority="5754">
      <colorScale>
        <cfvo type="min"/>
        <cfvo type="max"/>
        <color theme="0"/>
        <color theme="0"/>
      </colorScale>
    </cfRule>
    <cfRule type="expression" dxfId="3770" priority="5756">
      <formula>Q111&lt;0</formula>
    </cfRule>
  </conditionalFormatting>
  <conditionalFormatting sqref="R117:R123">
    <cfRule type="colorScale" priority="5835">
      <colorScale>
        <cfvo type="min"/>
        <cfvo type="max"/>
        <color theme="0"/>
        <color theme="0"/>
      </colorScale>
    </cfRule>
    <cfRule type="expression" dxfId="3769" priority="5837">
      <formula>Q117&lt;0</formula>
    </cfRule>
  </conditionalFormatting>
  <conditionalFormatting sqref="R125">
    <cfRule type="colorScale" priority="5791">
      <colorScale>
        <cfvo type="min"/>
        <cfvo type="max"/>
        <color theme="0"/>
        <color theme="0"/>
      </colorScale>
    </cfRule>
    <cfRule type="expression" dxfId="3768" priority="5793">
      <formula>Q125&lt;0</formula>
    </cfRule>
  </conditionalFormatting>
  <conditionalFormatting sqref="R125:R134">
    <cfRule type="expression" dxfId="3767" priority="5790">
      <formula>IF(R125="Validar","Rojo","Verde")</formula>
    </cfRule>
    <cfRule type="expression" priority="5792">
      <formula>#REF!</formula>
    </cfRule>
  </conditionalFormatting>
  <conditionalFormatting sqref="R126:R134">
    <cfRule type="colorScale" priority="5832">
      <colorScale>
        <cfvo type="min"/>
        <cfvo type="max"/>
        <color theme="0"/>
        <color theme="0"/>
      </colorScale>
    </cfRule>
    <cfRule type="expression" dxfId="3766" priority="5833">
      <formula>Q126&lt;0</formula>
    </cfRule>
  </conditionalFormatting>
  <conditionalFormatting sqref="X110:X111">
    <cfRule type="expression" dxfId="3765" priority="5575">
      <formula>IF(X110="Validar","Rojo","Verde")</formula>
    </cfRule>
  </conditionalFormatting>
  <conditionalFormatting sqref="X117:X123">
    <cfRule type="expression" dxfId="3764" priority="5631">
      <formula>IF(X117="Validar","Rojo","Verde")</formula>
    </cfRule>
  </conditionalFormatting>
  <conditionalFormatting sqref="X6:X16">
    <cfRule type="expression" dxfId="3763" priority="5623">
      <formula>IF(X6="Validar","Rojo","Verde")</formula>
    </cfRule>
    <cfRule type="expression" priority="5625">
      <formula>#REF!</formula>
    </cfRule>
  </conditionalFormatting>
  <conditionalFormatting sqref="X6:X9">
    <cfRule type="colorScale" priority="5659">
      <colorScale>
        <cfvo type="min"/>
        <cfvo type="max"/>
        <color theme="0"/>
        <color theme="0"/>
      </colorScale>
    </cfRule>
    <cfRule type="expression" dxfId="3762" priority="5660">
      <formula>W6&lt;0</formula>
    </cfRule>
  </conditionalFormatting>
  <conditionalFormatting sqref="X10">
    <cfRule type="colorScale" priority="5627">
      <colorScale>
        <cfvo type="min"/>
        <cfvo type="max"/>
        <color theme="0"/>
        <color theme="0"/>
      </colorScale>
    </cfRule>
    <cfRule type="expression" dxfId="3761" priority="5628">
      <formula>W10&lt;0</formula>
    </cfRule>
  </conditionalFormatting>
  <conditionalFormatting sqref="X11:X14">
    <cfRule type="colorScale" priority="5657">
      <colorScale>
        <cfvo type="min"/>
        <cfvo type="max"/>
        <color theme="0"/>
        <color theme="0"/>
      </colorScale>
    </cfRule>
    <cfRule type="expression" dxfId="3760" priority="5658">
      <formula>W11&lt;0</formula>
    </cfRule>
  </conditionalFormatting>
  <conditionalFormatting sqref="X15">
    <cfRule type="colorScale" priority="5624">
      <colorScale>
        <cfvo type="min"/>
        <cfvo type="max"/>
        <color theme="0"/>
        <color theme="0"/>
      </colorScale>
    </cfRule>
    <cfRule type="expression" dxfId="3759" priority="5626">
      <formula>W15&lt;0</formula>
    </cfRule>
  </conditionalFormatting>
  <conditionalFormatting sqref="X16">
    <cfRule type="colorScale" priority="5655">
      <colorScale>
        <cfvo type="min"/>
        <cfvo type="max"/>
        <color theme="0"/>
        <color theme="0"/>
      </colorScale>
    </cfRule>
    <cfRule type="expression" dxfId="3758" priority="5656">
      <formula>W16&lt;0</formula>
    </cfRule>
  </conditionalFormatting>
  <conditionalFormatting sqref="X18">
    <cfRule type="colorScale" priority="5620">
      <colorScale>
        <cfvo type="min"/>
        <cfvo type="max"/>
        <color theme="0"/>
        <color theme="0"/>
      </colorScale>
    </cfRule>
    <cfRule type="expression" dxfId="3757" priority="5622">
      <formula>W18&lt;0</formula>
    </cfRule>
  </conditionalFormatting>
  <conditionalFormatting sqref="X18:X19">
    <cfRule type="expression" dxfId="3756" priority="5619">
      <formula>IF(X18="Validar","Rojo","Verde")</formula>
    </cfRule>
    <cfRule type="expression" priority="5621">
      <formula>#REF!</formula>
    </cfRule>
  </conditionalFormatting>
  <conditionalFormatting sqref="X19">
    <cfRule type="colorScale" priority="5653">
      <colorScale>
        <cfvo type="min"/>
        <cfvo type="max"/>
        <color theme="0"/>
        <color theme="0"/>
      </colorScale>
    </cfRule>
    <cfRule type="expression" dxfId="3755" priority="5654">
      <formula>W19&lt;0</formula>
    </cfRule>
  </conditionalFormatting>
  <conditionalFormatting sqref="X23">
    <cfRule type="colorScale" priority="5616">
      <colorScale>
        <cfvo type="min"/>
        <cfvo type="max"/>
        <color theme="0"/>
        <color theme="0"/>
      </colorScale>
    </cfRule>
    <cfRule type="expression" dxfId="3754" priority="5618">
      <formula>W23&lt;0</formula>
    </cfRule>
  </conditionalFormatting>
  <conditionalFormatting sqref="X23:X24">
    <cfRule type="expression" dxfId="3753" priority="5615">
      <formula>IF(X23="Validar","Rojo","Verde")</formula>
    </cfRule>
    <cfRule type="expression" priority="5617">
      <formula>#REF!</formula>
    </cfRule>
  </conditionalFormatting>
  <conditionalFormatting sqref="X24">
    <cfRule type="colorScale" priority="5649">
      <colorScale>
        <cfvo type="min"/>
        <cfvo type="max"/>
        <color theme="0"/>
        <color theme="0"/>
      </colorScale>
    </cfRule>
    <cfRule type="expression" dxfId="3752" priority="5650">
      <formula>W24&lt;0</formula>
    </cfRule>
  </conditionalFormatting>
  <conditionalFormatting sqref="X26">
    <cfRule type="colorScale" priority="5612">
      <colorScale>
        <cfvo type="min"/>
        <cfvo type="max"/>
        <color theme="0"/>
        <color theme="0"/>
      </colorScale>
    </cfRule>
    <cfRule type="expression" dxfId="3751" priority="5614">
      <formula>W26&lt;0</formula>
    </cfRule>
  </conditionalFormatting>
  <conditionalFormatting sqref="X26:X27">
    <cfRule type="expression" dxfId="3750" priority="5611">
      <formula>IF(X26="Validar","Rojo","Verde")</formula>
    </cfRule>
    <cfRule type="expression" priority="5613">
      <formula>#REF!</formula>
    </cfRule>
  </conditionalFormatting>
  <conditionalFormatting sqref="X27">
    <cfRule type="colorScale" priority="5647">
      <colorScale>
        <cfvo type="min"/>
        <cfvo type="max"/>
        <color theme="0"/>
        <color theme="0"/>
      </colorScale>
    </cfRule>
    <cfRule type="expression" dxfId="3749" priority="5648">
      <formula>W27&lt;0</formula>
    </cfRule>
  </conditionalFormatting>
  <conditionalFormatting sqref="X29">
    <cfRule type="colorScale" priority="5608">
      <colorScale>
        <cfvo type="min"/>
        <cfvo type="max"/>
        <color theme="0"/>
        <color theme="0"/>
      </colorScale>
    </cfRule>
    <cfRule type="expression" dxfId="3748" priority="5610">
      <formula>W29&lt;0</formula>
    </cfRule>
  </conditionalFormatting>
  <conditionalFormatting sqref="X29:X30">
    <cfRule type="expression" dxfId="3747" priority="5607">
      <formula>IF(X29="Validar","Rojo","Verde")</formula>
    </cfRule>
    <cfRule type="expression" priority="5609">
      <formula>#REF!</formula>
    </cfRule>
  </conditionalFormatting>
  <conditionalFormatting sqref="X30">
    <cfRule type="colorScale" priority="5645">
      <colorScale>
        <cfvo type="min"/>
        <cfvo type="max"/>
        <color theme="0"/>
        <color theme="0"/>
      </colorScale>
    </cfRule>
    <cfRule type="expression" dxfId="3746" priority="5646">
      <formula>W30&lt;0</formula>
    </cfRule>
  </conditionalFormatting>
  <conditionalFormatting sqref="X39">
    <cfRule type="colorScale" priority="5604">
      <colorScale>
        <cfvo type="min"/>
        <cfvo type="max"/>
        <color theme="0"/>
        <color theme="0"/>
      </colorScale>
    </cfRule>
    <cfRule type="expression" dxfId="3745" priority="5606">
      <formula>W39&lt;0</formula>
    </cfRule>
  </conditionalFormatting>
  <conditionalFormatting sqref="X39:X66">
    <cfRule type="expression" dxfId="3744" priority="5603">
      <formula>IF(X39="Validar","Rojo","Verde")</formula>
    </cfRule>
    <cfRule type="expression" priority="5605">
      <formula>#REF!</formula>
    </cfRule>
  </conditionalFormatting>
  <conditionalFormatting sqref="X40:X66">
    <cfRule type="colorScale" priority="5643">
      <colorScale>
        <cfvo type="min"/>
        <cfvo type="max"/>
        <color theme="0"/>
        <color theme="0"/>
      </colorScale>
    </cfRule>
    <cfRule type="expression" dxfId="3743" priority="5644">
      <formula>W40&lt;0</formula>
    </cfRule>
  </conditionalFormatting>
  <conditionalFormatting sqref="X68">
    <cfRule type="colorScale" priority="5600">
      <colorScale>
        <cfvo type="min"/>
        <cfvo type="max"/>
        <color theme="0"/>
        <color theme="0"/>
      </colorScale>
    </cfRule>
    <cfRule type="expression" dxfId="3742" priority="5602">
      <formula>W68&lt;0</formula>
    </cfRule>
  </conditionalFormatting>
  <conditionalFormatting sqref="X68:X81">
    <cfRule type="expression" dxfId="3741" priority="5599">
      <formula>IF(X68="Validar","Rojo","Verde")</formula>
    </cfRule>
    <cfRule type="expression" priority="5601">
      <formula>#REF!</formula>
    </cfRule>
  </conditionalFormatting>
  <conditionalFormatting sqref="X69:X81">
    <cfRule type="colorScale" priority="5661">
      <colorScale>
        <cfvo type="min"/>
        <cfvo type="max"/>
        <color theme="0"/>
        <color theme="0"/>
      </colorScale>
    </cfRule>
    <cfRule type="expression" dxfId="3740" priority="5662">
      <formula>W69&lt;0</formula>
    </cfRule>
  </conditionalFormatting>
  <conditionalFormatting sqref="X83">
    <cfRule type="colorScale" priority="5583">
      <colorScale>
        <cfvo type="min"/>
        <cfvo type="max"/>
        <color theme="0"/>
        <color theme="0"/>
      </colorScale>
    </cfRule>
    <cfRule type="expression" dxfId="3739" priority="5585">
      <formula>W83&lt;0</formula>
    </cfRule>
  </conditionalFormatting>
  <conditionalFormatting sqref="X83:X91">
    <cfRule type="expression" dxfId="3738" priority="5582">
      <formula>IF(X83="Validar","Rojo","Verde")</formula>
    </cfRule>
    <cfRule type="expression" priority="5584">
      <formula>#REF!</formula>
    </cfRule>
  </conditionalFormatting>
  <conditionalFormatting sqref="X84:X91">
    <cfRule type="colorScale" priority="5641">
      <colorScale>
        <cfvo type="min"/>
        <cfvo type="max"/>
        <color theme="0"/>
        <color theme="0"/>
      </colorScale>
    </cfRule>
    <cfRule type="expression" dxfId="3737" priority="5642">
      <formula>W84&lt;0</formula>
    </cfRule>
  </conditionalFormatting>
  <conditionalFormatting sqref="X93">
    <cfRule type="colorScale" priority="5596">
      <colorScale>
        <cfvo type="min"/>
        <cfvo type="max"/>
        <color theme="0"/>
        <color theme="0"/>
      </colorScale>
    </cfRule>
    <cfRule type="expression" dxfId="3736" priority="5598">
      <formula>W93&lt;0</formula>
    </cfRule>
  </conditionalFormatting>
  <conditionalFormatting sqref="X93:X102">
    <cfRule type="expression" dxfId="3735" priority="5595">
      <formula>IF(X93="Validar","Rojo","Verde")</formula>
    </cfRule>
    <cfRule type="expression" priority="5597">
      <formula>#REF!</formula>
    </cfRule>
  </conditionalFormatting>
  <conditionalFormatting sqref="X94:X102">
    <cfRule type="colorScale" priority="5639">
      <colorScale>
        <cfvo type="min"/>
        <cfvo type="max"/>
        <color theme="0"/>
        <color theme="0"/>
      </colorScale>
    </cfRule>
    <cfRule type="expression" dxfId="3734" priority="5640">
      <formula>W94&lt;0</formula>
    </cfRule>
  </conditionalFormatting>
  <conditionalFormatting sqref="X104">
    <cfRule type="colorScale" priority="5592">
      <colorScale>
        <cfvo type="min"/>
        <cfvo type="max"/>
        <color theme="0"/>
        <color theme="0"/>
      </colorScale>
    </cfRule>
    <cfRule type="expression" dxfId="3733" priority="5594">
      <formula>W104&lt;0</formula>
    </cfRule>
  </conditionalFormatting>
  <conditionalFormatting sqref="X104:X106">
    <cfRule type="expression" dxfId="3732" priority="5591">
      <formula>IF(X104="Validar","Rojo","Verde")</formula>
    </cfRule>
    <cfRule type="expression" priority="5593">
      <formula>#REF!</formula>
    </cfRule>
  </conditionalFormatting>
  <conditionalFormatting sqref="X105:X106">
    <cfRule type="colorScale" priority="5637">
      <colorScale>
        <cfvo type="min"/>
        <cfvo type="max"/>
        <color theme="0"/>
        <color theme="0"/>
      </colorScale>
    </cfRule>
    <cfRule type="expression" dxfId="3731" priority="5638">
      <formula>W105&lt;0</formula>
    </cfRule>
  </conditionalFormatting>
  <conditionalFormatting sqref="X110">
    <cfRule type="colorScale" priority="5635">
      <colorScale>
        <cfvo type="min"/>
        <cfvo type="max"/>
        <color theme="0"/>
        <color theme="0"/>
      </colorScale>
    </cfRule>
    <cfRule type="expression" dxfId="3730" priority="5636">
      <formula>W110&lt;0</formula>
    </cfRule>
  </conditionalFormatting>
  <conditionalFormatting sqref="X110:X111">
    <cfRule type="expression" priority="5577">
      <formula>#REF!</formula>
    </cfRule>
  </conditionalFormatting>
  <conditionalFormatting sqref="X111">
    <cfRule type="colorScale" priority="5576">
      <colorScale>
        <cfvo type="min"/>
        <cfvo type="max"/>
        <color theme="0"/>
        <color theme="0"/>
      </colorScale>
    </cfRule>
    <cfRule type="expression" dxfId="3729" priority="5578">
      <formula>W111&lt;0</formula>
    </cfRule>
  </conditionalFormatting>
  <conditionalFormatting sqref="X117:X123">
    <cfRule type="colorScale" priority="5632">
      <colorScale>
        <cfvo type="min"/>
        <cfvo type="max"/>
        <color theme="0"/>
        <color theme="0"/>
      </colorScale>
    </cfRule>
    <cfRule type="expression" priority="5633">
      <formula>#REF!</formula>
    </cfRule>
    <cfRule type="expression" dxfId="3728" priority="5634">
      <formula>W117&lt;0</formula>
    </cfRule>
  </conditionalFormatting>
  <conditionalFormatting sqref="X125">
    <cfRule type="colorScale" priority="5588">
      <colorScale>
        <cfvo type="min"/>
        <cfvo type="max"/>
        <color theme="0"/>
        <color theme="0"/>
      </colorScale>
    </cfRule>
    <cfRule type="expression" dxfId="3727" priority="5590">
      <formula>W125&lt;0</formula>
    </cfRule>
  </conditionalFormatting>
  <conditionalFormatting sqref="X125:X134">
    <cfRule type="expression" dxfId="3726" priority="5587">
      <formula>IF(X125="Validar","Rojo","Verde")</formula>
    </cfRule>
    <cfRule type="expression" priority="5589">
      <formula>#REF!</formula>
    </cfRule>
  </conditionalFormatting>
  <conditionalFormatting sqref="X126:X134">
    <cfRule type="colorScale" priority="5629">
      <colorScale>
        <cfvo type="min"/>
        <cfvo type="max"/>
        <color theme="0"/>
        <color theme="0"/>
      </colorScale>
    </cfRule>
    <cfRule type="expression" dxfId="3725" priority="5630">
      <formula>W126&lt;0</formula>
    </cfRule>
  </conditionalFormatting>
  <conditionalFormatting sqref="AB110:AB111">
    <cfRule type="expression" dxfId="3724" priority="5664">
      <formula>IF(AB110="Validar","Rojo","Verde")</formula>
    </cfRule>
  </conditionalFormatting>
  <conditionalFormatting sqref="AB117:AB123">
    <cfRule type="expression" dxfId="3723" priority="5720">
      <formula>IF(AB117="Validar","Rojo","Verde")</formula>
    </cfRule>
  </conditionalFormatting>
  <conditionalFormatting sqref="AB117:AB123">
    <cfRule type="expression" priority="5722">
      <formula>#REF!</formula>
    </cfRule>
  </conditionalFormatting>
  <conditionalFormatting sqref="AB6:AB16">
    <cfRule type="expression" dxfId="3722" priority="5712">
      <formula>IF(AB6="Validar","Rojo","Verde")</formula>
    </cfRule>
    <cfRule type="expression" priority="5714">
      <formula>#REF!</formula>
    </cfRule>
  </conditionalFormatting>
  <conditionalFormatting sqref="AB6:AB9">
    <cfRule type="colorScale" priority="5748">
      <colorScale>
        <cfvo type="min"/>
        <cfvo type="max"/>
        <color theme="0"/>
        <color theme="0"/>
      </colorScale>
    </cfRule>
    <cfRule type="expression" dxfId="3721" priority="5749">
      <formula>AA6&lt;0</formula>
    </cfRule>
  </conditionalFormatting>
  <conditionalFormatting sqref="AB10">
    <cfRule type="colorScale" priority="5716">
      <colorScale>
        <cfvo type="min"/>
        <cfvo type="max"/>
        <color theme="0"/>
        <color theme="0"/>
      </colorScale>
    </cfRule>
    <cfRule type="expression" dxfId="3720" priority="5717">
      <formula>AA10&lt;0</formula>
    </cfRule>
  </conditionalFormatting>
  <conditionalFormatting sqref="AB11:AB14">
    <cfRule type="colorScale" priority="5746">
      <colorScale>
        <cfvo type="min"/>
        <cfvo type="max"/>
        <color theme="0"/>
        <color theme="0"/>
      </colorScale>
    </cfRule>
    <cfRule type="expression" dxfId="3719" priority="5747">
      <formula>AA11&lt;0</formula>
    </cfRule>
  </conditionalFormatting>
  <conditionalFormatting sqref="AB15">
    <cfRule type="colorScale" priority="5713">
      <colorScale>
        <cfvo type="min"/>
        <cfvo type="max"/>
        <color theme="0"/>
        <color theme="0"/>
      </colorScale>
    </cfRule>
    <cfRule type="expression" dxfId="3718" priority="5715">
      <formula>AA15&lt;0</formula>
    </cfRule>
  </conditionalFormatting>
  <conditionalFormatting sqref="AB16">
    <cfRule type="colorScale" priority="5744">
      <colorScale>
        <cfvo type="min"/>
        <cfvo type="max"/>
        <color theme="0"/>
        <color theme="0"/>
      </colorScale>
    </cfRule>
    <cfRule type="expression" dxfId="3717" priority="5745">
      <formula>AA16&lt;0</formula>
    </cfRule>
  </conditionalFormatting>
  <conditionalFormatting sqref="AB18">
    <cfRule type="colorScale" priority="5709">
      <colorScale>
        <cfvo type="min"/>
        <cfvo type="max"/>
        <color theme="0"/>
        <color theme="0"/>
      </colorScale>
    </cfRule>
    <cfRule type="expression" dxfId="3716" priority="5711">
      <formula>AA18&lt;0</formula>
    </cfRule>
  </conditionalFormatting>
  <conditionalFormatting sqref="AB18:AB19">
    <cfRule type="expression" dxfId="3715" priority="5708">
      <formula>IF(AB18="Validar","Rojo","Verde")</formula>
    </cfRule>
    <cfRule type="expression" priority="5710">
      <formula>#REF!</formula>
    </cfRule>
  </conditionalFormatting>
  <conditionalFormatting sqref="AB19">
    <cfRule type="colorScale" priority="5742">
      <colorScale>
        <cfvo type="min"/>
        <cfvo type="max"/>
        <color theme="0"/>
        <color theme="0"/>
      </colorScale>
    </cfRule>
    <cfRule type="expression" dxfId="3714" priority="5743">
      <formula>AA19&lt;0</formula>
    </cfRule>
  </conditionalFormatting>
  <conditionalFormatting sqref="AB23">
    <cfRule type="colorScale" priority="5705">
      <colorScale>
        <cfvo type="min"/>
        <cfvo type="max"/>
        <color theme="0"/>
        <color theme="0"/>
      </colorScale>
    </cfRule>
    <cfRule type="expression" dxfId="3713" priority="5707">
      <formula>AA23&lt;0</formula>
    </cfRule>
  </conditionalFormatting>
  <conditionalFormatting sqref="AB23:AB24">
    <cfRule type="expression" dxfId="3712" priority="5704">
      <formula>IF(AB23="Validar","Rojo","Verde")</formula>
    </cfRule>
    <cfRule type="expression" priority="5706">
      <formula>#REF!</formula>
    </cfRule>
  </conditionalFormatting>
  <conditionalFormatting sqref="AB24">
    <cfRule type="colorScale" priority="5738">
      <colorScale>
        <cfvo type="min"/>
        <cfvo type="max"/>
        <color theme="0"/>
        <color theme="0"/>
      </colorScale>
    </cfRule>
    <cfRule type="expression" dxfId="3711" priority="5739">
      <formula>AA24&lt;0</formula>
    </cfRule>
  </conditionalFormatting>
  <conditionalFormatting sqref="AB26">
    <cfRule type="colorScale" priority="5701">
      <colorScale>
        <cfvo type="min"/>
        <cfvo type="max"/>
        <color theme="0"/>
        <color theme="0"/>
      </colorScale>
    </cfRule>
    <cfRule type="expression" dxfId="3710" priority="5703">
      <formula>AA26&lt;0</formula>
    </cfRule>
  </conditionalFormatting>
  <conditionalFormatting sqref="AB26:AB27">
    <cfRule type="expression" dxfId="3709" priority="5700">
      <formula>IF(AB26="Validar","Rojo","Verde")</formula>
    </cfRule>
    <cfRule type="expression" priority="5702">
      <formula>#REF!</formula>
    </cfRule>
  </conditionalFormatting>
  <conditionalFormatting sqref="AB27">
    <cfRule type="colorScale" priority="5736">
      <colorScale>
        <cfvo type="min"/>
        <cfvo type="max"/>
        <color theme="0"/>
        <color theme="0"/>
      </colorScale>
    </cfRule>
    <cfRule type="expression" dxfId="3708" priority="5737">
      <formula>AA27&lt;0</formula>
    </cfRule>
  </conditionalFormatting>
  <conditionalFormatting sqref="AB29">
    <cfRule type="colorScale" priority="5697">
      <colorScale>
        <cfvo type="min"/>
        <cfvo type="max"/>
        <color theme="0"/>
        <color theme="0"/>
      </colorScale>
    </cfRule>
    <cfRule type="expression" dxfId="3707" priority="5699">
      <formula>AA29&lt;0</formula>
    </cfRule>
  </conditionalFormatting>
  <conditionalFormatting sqref="AB29:AB30">
    <cfRule type="expression" dxfId="3706" priority="5696">
      <formula>IF(AB29="Validar","Rojo","Verde")</formula>
    </cfRule>
    <cfRule type="expression" priority="5698">
      <formula>#REF!</formula>
    </cfRule>
  </conditionalFormatting>
  <conditionalFormatting sqref="AB30">
    <cfRule type="colorScale" priority="5734">
      <colorScale>
        <cfvo type="min"/>
        <cfvo type="max"/>
        <color theme="0"/>
        <color theme="0"/>
      </colorScale>
    </cfRule>
    <cfRule type="expression" dxfId="3705" priority="5735">
      <formula>AA30&lt;0</formula>
    </cfRule>
  </conditionalFormatting>
  <conditionalFormatting sqref="AB39">
    <cfRule type="colorScale" priority="5693">
      <colorScale>
        <cfvo type="min"/>
        <cfvo type="max"/>
        <color theme="0"/>
        <color theme="0"/>
      </colorScale>
    </cfRule>
    <cfRule type="expression" dxfId="3704" priority="5695">
      <formula>AA39&lt;0</formula>
    </cfRule>
  </conditionalFormatting>
  <conditionalFormatting sqref="AB39:AB66">
    <cfRule type="expression" dxfId="3703" priority="5692">
      <formula>IF(AB39="Validar","Rojo","Verde")</formula>
    </cfRule>
    <cfRule type="expression" priority="5694">
      <formula>#REF!</formula>
    </cfRule>
  </conditionalFormatting>
  <conditionalFormatting sqref="AB40:AB66">
    <cfRule type="colorScale" priority="5732">
      <colorScale>
        <cfvo type="min"/>
        <cfvo type="max"/>
        <color theme="0"/>
        <color theme="0"/>
      </colorScale>
    </cfRule>
    <cfRule type="expression" dxfId="3702" priority="5733">
      <formula>AA40&lt;0</formula>
    </cfRule>
  </conditionalFormatting>
  <conditionalFormatting sqref="AB68">
    <cfRule type="colorScale" priority="5689">
      <colorScale>
        <cfvo type="min"/>
        <cfvo type="max"/>
        <color theme="0"/>
        <color theme="0"/>
      </colorScale>
    </cfRule>
    <cfRule type="expression" dxfId="3701" priority="5691">
      <formula>AA68&lt;0</formula>
    </cfRule>
  </conditionalFormatting>
  <conditionalFormatting sqref="AB68:AB81">
    <cfRule type="expression" dxfId="3700" priority="5688">
      <formula>IF(AB68="Validar","Rojo","Verde")</formula>
    </cfRule>
    <cfRule type="expression" priority="5690">
      <formula>#REF!</formula>
    </cfRule>
  </conditionalFormatting>
  <conditionalFormatting sqref="AB69:AB81">
    <cfRule type="colorScale" priority="5750">
      <colorScale>
        <cfvo type="min"/>
        <cfvo type="max"/>
        <color theme="0"/>
        <color theme="0"/>
      </colorScale>
    </cfRule>
    <cfRule type="expression" dxfId="3699" priority="5751">
      <formula>AA69&lt;0</formula>
    </cfRule>
  </conditionalFormatting>
  <conditionalFormatting sqref="AB83">
    <cfRule type="colorScale" priority="5672">
      <colorScale>
        <cfvo type="min"/>
        <cfvo type="max"/>
        <color theme="0"/>
        <color theme="0"/>
      </colorScale>
    </cfRule>
    <cfRule type="expression" dxfId="3698" priority="5674">
      <formula>AA83&lt;0</formula>
    </cfRule>
  </conditionalFormatting>
  <conditionalFormatting sqref="AB83:AB91">
    <cfRule type="expression" dxfId="3697" priority="5671">
      <formula>IF(AB83="Validar","Rojo","Verde")</formula>
    </cfRule>
    <cfRule type="expression" priority="5673">
      <formula>#REF!</formula>
    </cfRule>
  </conditionalFormatting>
  <conditionalFormatting sqref="AB84:AB91">
    <cfRule type="colorScale" priority="5730">
      <colorScale>
        <cfvo type="min"/>
        <cfvo type="max"/>
        <color theme="0"/>
        <color theme="0"/>
      </colorScale>
    </cfRule>
    <cfRule type="expression" dxfId="3696" priority="5731">
      <formula>AA84&lt;0</formula>
    </cfRule>
  </conditionalFormatting>
  <conditionalFormatting sqref="AB93">
    <cfRule type="colorScale" priority="5685">
      <colorScale>
        <cfvo type="min"/>
        <cfvo type="max"/>
        <color theme="0"/>
        <color theme="0"/>
      </colorScale>
    </cfRule>
    <cfRule type="expression" dxfId="3695" priority="5687">
      <formula>AA93&lt;0</formula>
    </cfRule>
  </conditionalFormatting>
  <conditionalFormatting sqref="AB93:AB102">
    <cfRule type="expression" dxfId="3694" priority="5684">
      <formula>IF(AB93="Validar","Rojo","Verde")</formula>
    </cfRule>
    <cfRule type="expression" priority="5686">
      <formula>#REF!</formula>
    </cfRule>
  </conditionalFormatting>
  <conditionalFormatting sqref="AB94:AB102">
    <cfRule type="colorScale" priority="5728">
      <colorScale>
        <cfvo type="min"/>
        <cfvo type="max"/>
        <color theme="0"/>
        <color theme="0"/>
      </colorScale>
    </cfRule>
    <cfRule type="expression" dxfId="3693" priority="5729">
      <formula>AA94&lt;0</formula>
    </cfRule>
  </conditionalFormatting>
  <conditionalFormatting sqref="AB104">
    <cfRule type="colorScale" priority="5681">
      <colorScale>
        <cfvo type="min"/>
        <cfvo type="max"/>
        <color theme="0"/>
        <color theme="0"/>
      </colorScale>
    </cfRule>
    <cfRule type="expression" dxfId="3692" priority="5683">
      <formula>AA104&lt;0</formula>
    </cfRule>
  </conditionalFormatting>
  <conditionalFormatting sqref="AB104:AB106">
    <cfRule type="expression" dxfId="3691" priority="5680">
      <formula>IF(AB104="Validar","Rojo","Verde")</formula>
    </cfRule>
    <cfRule type="expression" priority="5682">
      <formula>#REF!</formula>
    </cfRule>
  </conditionalFormatting>
  <conditionalFormatting sqref="AB105:AB106">
    <cfRule type="colorScale" priority="5726">
      <colorScale>
        <cfvo type="min"/>
        <cfvo type="max"/>
        <color theme="0"/>
        <color theme="0"/>
      </colorScale>
    </cfRule>
    <cfRule type="expression" dxfId="3690" priority="5727">
      <formula>AA105&lt;0</formula>
    </cfRule>
  </conditionalFormatting>
  <conditionalFormatting sqref="AB110">
    <cfRule type="colorScale" priority="5724">
      <colorScale>
        <cfvo type="min"/>
        <cfvo type="max"/>
        <color theme="0"/>
        <color theme="0"/>
      </colorScale>
    </cfRule>
    <cfRule type="expression" dxfId="3689" priority="5725">
      <formula>AA110&lt;0</formula>
    </cfRule>
  </conditionalFormatting>
  <conditionalFormatting sqref="AB110:AB111">
    <cfRule type="expression" priority="5666">
      <formula>#REF!</formula>
    </cfRule>
  </conditionalFormatting>
  <conditionalFormatting sqref="AB111">
    <cfRule type="colorScale" priority="5665">
      <colorScale>
        <cfvo type="min"/>
        <cfvo type="max"/>
        <color theme="0"/>
        <color theme="0"/>
      </colorScale>
    </cfRule>
    <cfRule type="expression" dxfId="3688" priority="5667">
      <formula>AA111&lt;0</formula>
    </cfRule>
  </conditionalFormatting>
  <conditionalFormatting sqref="AB117:AB123">
    <cfRule type="colorScale" priority="5721">
      <colorScale>
        <cfvo type="min"/>
        <cfvo type="max"/>
        <color theme="0"/>
        <color theme="0"/>
      </colorScale>
    </cfRule>
    <cfRule type="expression" dxfId="3687" priority="5723">
      <formula>AA117&lt;0</formula>
    </cfRule>
  </conditionalFormatting>
  <conditionalFormatting sqref="AB125">
    <cfRule type="colorScale" priority="5677">
      <colorScale>
        <cfvo type="min"/>
        <cfvo type="max"/>
        <color theme="0"/>
        <color theme="0"/>
      </colorScale>
    </cfRule>
    <cfRule type="expression" dxfId="3686" priority="5679">
      <formula>AA125&lt;0</formula>
    </cfRule>
  </conditionalFormatting>
  <conditionalFormatting sqref="AB125:AB134">
    <cfRule type="expression" dxfId="3685" priority="5676">
      <formula>IF(AB125="Validar","Rojo","Verde")</formula>
    </cfRule>
    <cfRule type="expression" priority="5678">
      <formula>#REF!</formula>
    </cfRule>
  </conditionalFormatting>
  <conditionalFormatting sqref="AB126:AB134">
    <cfRule type="colorScale" priority="5718">
      <colorScale>
        <cfvo type="min"/>
        <cfvo type="max"/>
        <color theme="0"/>
        <color theme="0"/>
      </colorScale>
    </cfRule>
    <cfRule type="expression" dxfId="3684" priority="5719">
      <formula>AA126&lt;0</formula>
    </cfRule>
  </conditionalFormatting>
  <conditionalFormatting sqref="AV110:AV111">
    <cfRule type="expression" dxfId="3683" priority="5486">
      <formula>IF(AV110="Validar","Rojo","Verde")</formula>
    </cfRule>
  </conditionalFormatting>
  <conditionalFormatting sqref="AV117:AV123">
    <cfRule type="expression" dxfId="3682" priority="5542">
      <formula>IF(AV117="Validar","Rojo","Verde")</formula>
    </cfRule>
  </conditionalFormatting>
  <conditionalFormatting sqref="AV6:AV16">
    <cfRule type="expression" dxfId="3681" priority="5534">
      <formula>IF(AV6="Validar","Rojo","Verde")</formula>
    </cfRule>
    <cfRule type="expression" priority="5536">
      <formula>#REF!</formula>
    </cfRule>
  </conditionalFormatting>
  <conditionalFormatting sqref="AV6:AV9">
    <cfRule type="colorScale" priority="5570">
      <colorScale>
        <cfvo type="min"/>
        <cfvo type="max"/>
        <color theme="0"/>
        <color theme="0"/>
      </colorScale>
    </cfRule>
    <cfRule type="expression" dxfId="3680" priority="5571">
      <formula>AU6&lt;0</formula>
    </cfRule>
  </conditionalFormatting>
  <conditionalFormatting sqref="AV10">
    <cfRule type="colorScale" priority="5538">
      <colorScale>
        <cfvo type="min"/>
        <cfvo type="max"/>
        <color theme="0"/>
        <color theme="0"/>
      </colorScale>
    </cfRule>
    <cfRule type="expression" dxfId="3679" priority="5539">
      <formula>AU10&lt;0</formula>
    </cfRule>
  </conditionalFormatting>
  <conditionalFormatting sqref="AV11:AV14">
    <cfRule type="colorScale" priority="5568">
      <colorScale>
        <cfvo type="min"/>
        <cfvo type="max"/>
        <color theme="0"/>
        <color theme="0"/>
      </colorScale>
    </cfRule>
    <cfRule type="expression" dxfId="3678" priority="5569">
      <formula>AU11&lt;0</formula>
    </cfRule>
  </conditionalFormatting>
  <conditionalFormatting sqref="AV15">
    <cfRule type="colorScale" priority="5535">
      <colorScale>
        <cfvo type="min"/>
        <cfvo type="max"/>
        <color theme="0"/>
        <color theme="0"/>
      </colorScale>
    </cfRule>
    <cfRule type="expression" dxfId="3677" priority="5537">
      <formula>AU15&lt;0</formula>
    </cfRule>
  </conditionalFormatting>
  <conditionalFormatting sqref="AV16">
    <cfRule type="colorScale" priority="5566">
      <colorScale>
        <cfvo type="min"/>
        <cfvo type="max"/>
        <color theme="0"/>
        <color theme="0"/>
      </colorScale>
    </cfRule>
    <cfRule type="expression" dxfId="3676" priority="5567">
      <formula>AU16&lt;0</formula>
    </cfRule>
  </conditionalFormatting>
  <conditionalFormatting sqref="AV18">
    <cfRule type="colorScale" priority="5531">
      <colorScale>
        <cfvo type="min"/>
        <cfvo type="max"/>
        <color theme="0"/>
        <color theme="0"/>
      </colorScale>
    </cfRule>
    <cfRule type="expression" dxfId="3675" priority="5533">
      <formula>AU18&lt;0</formula>
    </cfRule>
  </conditionalFormatting>
  <conditionalFormatting sqref="AV18:AV19">
    <cfRule type="expression" dxfId="3674" priority="5530">
      <formula>IF(AV18="Validar","Rojo","Verde")</formula>
    </cfRule>
    <cfRule type="expression" priority="5532">
      <formula>#REF!</formula>
    </cfRule>
  </conditionalFormatting>
  <conditionalFormatting sqref="AV19">
    <cfRule type="colorScale" priority="5564">
      <colorScale>
        <cfvo type="min"/>
        <cfvo type="max"/>
        <color theme="0"/>
        <color theme="0"/>
      </colorScale>
    </cfRule>
    <cfRule type="expression" dxfId="3673" priority="5565">
      <formula>AU19&lt;0</formula>
    </cfRule>
  </conditionalFormatting>
  <conditionalFormatting sqref="AV23">
    <cfRule type="colorScale" priority="5527">
      <colorScale>
        <cfvo type="min"/>
        <cfvo type="max"/>
        <color theme="0"/>
        <color theme="0"/>
      </colorScale>
    </cfRule>
    <cfRule type="expression" dxfId="3672" priority="5529">
      <formula>AU23&lt;0</formula>
    </cfRule>
  </conditionalFormatting>
  <conditionalFormatting sqref="AV23:AV24">
    <cfRule type="expression" dxfId="3671" priority="5526">
      <formula>IF(AV23="Validar","Rojo","Verde")</formula>
    </cfRule>
    <cfRule type="expression" priority="5528">
      <formula>#REF!</formula>
    </cfRule>
  </conditionalFormatting>
  <conditionalFormatting sqref="AV24">
    <cfRule type="colorScale" priority="5560">
      <colorScale>
        <cfvo type="min"/>
        <cfvo type="max"/>
        <color theme="0"/>
        <color theme="0"/>
      </colorScale>
    </cfRule>
    <cfRule type="expression" dxfId="3670" priority="5561">
      <formula>AU24&lt;0</formula>
    </cfRule>
  </conditionalFormatting>
  <conditionalFormatting sqref="AV26">
    <cfRule type="colorScale" priority="5523">
      <colorScale>
        <cfvo type="min"/>
        <cfvo type="max"/>
        <color theme="0"/>
        <color theme="0"/>
      </colorScale>
    </cfRule>
    <cfRule type="expression" dxfId="3669" priority="5525">
      <formula>AU26&lt;0</formula>
    </cfRule>
  </conditionalFormatting>
  <conditionalFormatting sqref="AV26:AV27">
    <cfRule type="expression" dxfId="3668" priority="5522">
      <formula>IF(AV26="Validar","Rojo","Verde")</formula>
    </cfRule>
    <cfRule type="expression" priority="5524">
      <formula>#REF!</formula>
    </cfRule>
  </conditionalFormatting>
  <conditionalFormatting sqref="AV27">
    <cfRule type="colorScale" priority="5558">
      <colorScale>
        <cfvo type="min"/>
        <cfvo type="max"/>
        <color theme="0"/>
        <color theme="0"/>
      </colorScale>
    </cfRule>
    <cfRule type="expression" dxfId="3667" priority="5559">
      <formula>AU27&lt;0</formula>
    </cfRule>
  </conditionalFormatting>
  <conditionalFormatting sqref="AV29">
    <cfRule type="colorScale" priority="5519">
      <colorScale>
        <cfvo type="min"/>
        <cfvo type="max"/>
        <color theme="0"/>
        <color theme="0"/>
      </colorScale>
    </cfRule>
    <cfRule type="expression" dxfId="3666" priority="5521">
      <formula>AU29&lt;0</formula>
    </cfRule>
  </conditionalFormatting>
  <conditionalFormatting sqref="AV29:AV30">
    <cfRule type="expression" dxfId="3665" priority="5518">
      <formula>IF(AV29="Validar","Rojo","Verde")</formula>
    </cfRule>
    <cfRule type="expression" priority="5520">
      <formula>#REF!</formula>
    </cfRule>
  </conditionalFormatting>
  <conditionalFormatting sqref="AV30">
    <cfRule type="colorScale" priority="5556">
      <colorScale>
        <cfvo type="min"/>
        <cfvo type="max"/>
        <color theme="0"/>
        <color theme="0"/>
      </colorScale>
    </cfRule>
    <cfRule type="expression" dxfId="3664" priority="5557">
      <formula>AU30&lt;0</formula>
    </cfRule>
  </conditionalFormatting>
  <conditionalFormatting sqref="AV39">
    <cfRule type="colorScale" priority="5515">
      <colorScale>
        <cfvo type="min"/>
        <cfvo type="max"/>
        <color theme="0"/>
        <color theme="0"/>
      </colorScale>
    </cfRule>
    <cfRule type="expression" dxfId="3663" priority="5517">
      <formula>AU39&lt;0</formula>
    </cfRule>
  </conditionalFormatting>
  <conditionalFormatting sqref="AV39:AV66">
    <cfRule type="expression" dxfId="3662" priority="5514">
      <formula>IF(AV39="Validar","Rojo","Verde")</formula>
    </cfRule>
    <cfRule type="expression" priority="5516">
      <formula>#REF!</formula>
    </cfRule>
  </conditionalFormatting>
  <conditionalFormatting sqref="AV40:AV66">
    <cfRule type="colorScale" priority="5554">
      <colorScale>
        <cfvo type="min"/>
        <cfvo type="max"/>
        <color theme="0"/>
        <color theme="0"/>
      </colorScale>
    </cfRule>
    <cfRule type="expression" dxfId="3661" priority="5555">
      <formula>AU40&lt;0</formula>
    </cfRule>
  </conditionalFormatting>
  <conditionalFormatting sqref="AV68">
    <cfRule type="colorScale" priority="5511">
      <colorScale>
        <cfvo type="min"/>
        <cfvo type="max"/>
        <color theme="0"/>
        <color theme="0"/>
      </colorScale>
    </cfRule>
    <cfRule type="expression" dxfId="3660" priority="5513">
      <formula>AU68&lt;0</formula>
    </cfRule>
  </conditionalFormatting>
  <conditionalFormatting sqref="AV68:AV81">
    <cfRule type="expression" dxfId="3659" priority="5510">
      <formula>IF(AV68="Validar","Rojo","Verde")</formula>
    </cfRule>
    <cfRule type="expression" priority="5512">
      <formula>#REF!</formula>
    </cfRule>
  </conditionalFormatting>
  <conditionalFormatting sqref="AV69:AV81">
    <cfRule type="colorScale" priority="5572">
      <colorScale>
        <cfvo type="min"/>
        <cfvo type="max"/>
        <color theme="0"/>
        <color theme="0"/>
      </colorScale>
    </cfRule>
    <cfRule type="expression" dxfId="3658" priority="5573">
      <formula>AU69&lt;0</formula>
    </cfRule>
  </conditionalFormatting>
  <conditionalFormatting sqref="AV83">
    <cfRule type="colorScale" priority="5494">
      <colorScale>
        <cfvo type="min"/>
        <cfvo type="max"/>
        <color theme="0"/>
        <color theme="0"/>
      </colorScale>
    </cfRule>
    <cfRule type="expression" dxfId="3657" priority="5496">
      <formula>AU83&lt;0</formula>
    </cfRule>
  </conditionalFormatting>
  <conditionalFormatting sqref="AV83:AV91">
    <cfRule type="expression" dxfId="3656" priority="5493">
      <formula>IF(AV83="Validar","Rojo","Verde")</formula>
    </cfRule>
    <cfRule type="expression" priority="5495">
      <formula>#REF!</formula>
    </cfRule>
  </conditionalFormatting>
  <conditionalFormatting sqref="AV84:AV91">
    <cfRule type="colorScale" priority="5552">
      <colorScale>
        <cfvo type="min"/>
        <cfvo type="max"/>
        <color theme="0"/>
        <color theme="0"/>
      </colorScale>
    </cfRule>
    <cfRule type="expression" dxfId="3655" priority="5553">
      <formula>AU84&lt;0</formula>
    </cfRule>
  </conditionalFormatting>
  <conditionalFormatting sqref="AV93">
    <cfRule type="colorScale" priority="5507">
      <colorScale>
        <cfvo type="min"/>
        <cfvo type="max"/>
        <color theme="0"/>
        <color theme="0"/>
      </colorScale>
    </cfRule>
    <cfRule type="expression" dxfId="3654" priority="5509">
      <formula>AU93&lt;0</formula>
    </cfRule>
  </conditionalFormatting>
  <conditionalFormatting sqref="AV93:AV102">
    <cfRule type="expression" dxfId="3653" priority="5506">
      <formula>IF(AV93="Validar","Rojo","Verde")</formula>
    </cfRule>
    <cfRule type="expression" priority="5508">
      <formula>#REF!</formula>
    </cfRule>
  </conditionalFormatting>
  <conditionalFormatting sqref="AV94:AV102">
    <cfRule type="colorScale" priority="5550">
      <colorScale>
        <cfvo type="min"/>
        <cfvo type="max"/>
        <color theme="0"/>
        <color theme="0"/>
      </colorScale>
    </cfRule>
    <cfRule type="expression" dxfId="3652" priority="5551">
      <formula>AU94&lt;0</formula>
    </cfRule>
  </conditionalFormatting>
  <conditionalFormatting sqref="AV104">
    <cfRule type="colorScale" priority="5503">
      <colorScale>
        <cfvo type="min"/>
        <cfvo type="max"/>
        <color theme="0"/>
        <color theme="0"/>
      </colorScale>
    </cfRule>
    <cfRule type="expression" dxfId="3651" priority="5505">
      <formula>AU104&lt;0</formula>
    </cfRule>
  </conditionalFormatting>
  <conditionalFormatting sqref="AV104:AV106">
    <cfRule type="expression" dxfId="3650" priority="5502">
      <formula>IF(AV104="Validar","Rojo","Verde")</formula>
    </cfRule>
    <cfRule type="expression" priority="5504">
      <formula>#REF!</formula>
    </cfRule>
  </conditionalFormatting>
  <conditionalFormatting sqref="AV105:AV106">
    <cfRule type="colorScale" priority="5548">
      <colorScale>
        <cfvo type="min"/>
        <cfvo type="max"/>
        <color theme="0"/>
        <color theme="0"/>
      </colorScale>
    </cfRule>
    <cfRule type="expression" dxfId="3649" priority="5549">
      <formula>AU105&lt;0</formula>
    </cfRule>
  </conditionalFormatting>
  <conditionalFormatting sqref="AV110">
    <cfRule type="colorScale" priority="5546">
      <colorScale>
        <cfvo type="min"/>
        <cfvo type="max"/>
        <color theme="0"/>
        <color theme="0"/>
      </colorScale>
    </cfRule>
    <cfRule type="expression" dxfId="3648" priority="5547">
      <formula>AU110&lt;0</formula>
    </cfRule>
  </conditionalFormatting>
  <conditionalFormatting sqref="AV110:AV111">
    <cfRule type="expression" priority="5488">
      <formula>#REF!</formula>
    </cfRule>
  </conditionalFormatting>
  <conditionalFormatting sqref="AV111">
    <cfRule type="colorScale" priority="5487">
      <colorScale>
        <cfvo type="min"/>
        <cfvo type="max"/>
        <color theme="0"/>
        <color theme="0"/>
      </colorScale>
    </cfRule>
    <cfRule type="expression" dxfId="3647" priority="5489">
      <formula>AU111&lt;0</formula>
    </cfRule>
  </conditionalFormatting>
  <conditionalFormatting sqref="AV117:AV123">
    <cfRule type="colorScale" priority="5543">
      <colorScale>
        <cfvo type="min"/>
        <cfvo type="max"/>
        <color theme="0"/>
        <color theme="0"/>
      </colorScale>
    </cfRule>
    <cfRule type="expression" priority="5544">
      <formula>#REF!</formula>
    </cfRule>
    <cfRule type="expression" dxfId="3646" priority="5545">
      <formula>AU117&lt;0</formula>
    </cfRule>
  </conditionalFormatting>
  <conditionalFormatting sqref="AV125">
    <cfRule type="colorScale" priority="5499">
      <colorScale>
        <cfvo type="min"/>
        <cfvo type="max"/>
        <color theme="0"/>
        <color theme="0"/>
      </colorScale>
    </cfRule>
    <cfRule type="expression" dxfId="3645" priority="5501">
      <formula>AU125&lt;0</formula>
    </cfRule>
  </conditionalFormatting>
  <conditionalFormatting sqref="AV125:AV134">
    <cfRule type="expression" dxfId="3644" priority="5498">
      <formula>IF(AV125="Validar","Rojo","Verde")</formula>
    </cfRule>
    <cfRule type="expression" priority="5500">
      <formula>#REF!</formula>
    </cfRule>
  </conditionalFormatting>
  <conditionalFormatting sqref="AV126:AV134">
    <cfRule type="colorScale" priority="5540">
      <colorScale>
        <cfvo type="min"/>
        <cfvo type="max"/>
        <color theme="0"/>
        <color theme="0"/>
      </colorScale>
    </cfRule>
    <cfRule type="expression" dxfId="3643" priority="5541">
      <formula>AU126&lt;0</formula>
    </cfRule>
  </conditionalFormatting>
  <conditionalFormatting sqref="BB110:BB111">
    <cfRule type="expression" dxfId="3642" priority="5397">
      <formula>IF(BB110="Validar","Rojo","Verde")</formula>
    </cfRule>
  </conditionalFormatting>
  <conditionalFormatting sqref="BB117:BB123">
    <cfRule type="expression" dxfId="3641" priority="5453">
      <formula>IF(BB117="Validar","Rojo","Verde")</formula>
    </cfRule>
  </conditionalFormatting>
  <conditionalFormatting sqref="BB6:BB16">
    <cfRule type="expression" dxfId="3640" priority="5445">
      <formula>IF(BB6="Validar","Rojo","Verde")</formula>
    </cfRule>
    <cfRule type="expression" priority="5447">
      <formula>#REF!</formula>
    </cfRule>
  </conditionalFormatting>
  <conditionalFormatting sqref="BB6:BB9">
    <cfRule type="colorScale" priority="5481">
      <colorScale>
        <cfvo type="min"/>
        <cfvo type="max"/>
        <color theme="0"/>
        <color theme="0"/>
      </colorScale>
    </cfRule>
    <cfRule type="expression" dxfId="3639" priority="5482">
      <formula>BA6&lt;0</formula>
    </cfRule>
  </conditionalFormatting>
  <conditionalFormatting sqref="BB10">
    <cfRule type="colorScale" priority="5449">
      <colorScale>
        <cfvo type="min"/>
        <cfvo type="max"/>
        <color theme="0"/>
        <color theme="0"/>
      </colorScale>
    </cfRule>
    <cfRule type="expression" dxfId="3638" priority="5450">
      <formula>BA10&lt;0</formula>
    </cfRule>
  </conditionalFormatting>
  <conditionalFormatting sqref="BB11:BB14">
    <cfRule type="colorScale" priority="5479">
      <colorScale>
        <cfvo type="min"/>
        <cfvo type="max"/>
        <color theme="0"/>
        <color theme="0"/>
      </colorScale>
    </cfRule>
    <cfRule type="expression" dxfId="3637" priority="5480">
      <formula>BA11&lt;0</formula>
    </cfRule>
  </conditionalFormatting>
  <conditionalFormatting sqref="BB15">
    <cfRule type="colorScale" priority="5446">
      <colorScale>
        <cfvo type="min"/>
        <cfvo type="max"/>
        <color theme="0"/>
        <color theme="0"/>
      </colorScale>
    </cfRule>
    <cfRule type="expression" dxfId="3636" priority="5448">
      <formula>BA15&lt;0</formula>
    </cfRule>
  </conditionalFormatting>
  <conditionalFormatting sqref="BB16">
    <cfRule type="colorScale" priority="5477">
      <colorScale>
        <cfvo type="min"/>
        <cfvo type="max"/>
        <color theme="0"/>
        <color theme="0"/>
      </colorScale>
    </cfRule>
    <cfRule type="expression" dxfId="3635" priority="5478">
      <formula>BA16&lt;0</formula>
    </cfRule>
  </conditionalFormatting>
  <conditionalFormatting sqref="BB18">
    <cfRule type="colorScale" priority="5442">
      <colorScale>
        <cfvo type="min"/>
        <cfvo type="max"/>
        <color theme="0"/>
        <color theme="0"/>
      </colorScale>
    </cfRule>
    <cfRule type="expression" dxfId="3634" priority="5444">
      <formula>BA18&lt;0</formula>
    </cfRule>
  </conditionalFormatting>
  <conditionalFormatting sqref="BB18:BB19">
    <cfRule type="expression" dxfId="3633" priority="5441">
      <formula>IF(BB18="Validar","Rojo","Verde")</formula>
    </cfRule>
    <cfRule type="expression" priority="5443">
      <formula>#REF!</formula>
    </cfRule>
  </conditionalFormatting>
  <conditionalFormatting sqref="BB19">
    <cfRule type="colorScale" priority="5475">
      <colorScale>
        <cfvo type="min"/>
        <cfvo type="max"/>
        <color theme="0"/>
        <color theme="0"/>
      </colorScale>
    </cfRule>
    <cfRule type="expression" dxfId="3632" priority="5476">
      <formula>BA19&lt;0</formula>
    </cfRule>
  </conditionalFormatting>
  <conditionalFormatting sqref="BB23">
    <cfRule type="colorScale" priority="5438">
      <colorScale>
        <cfvo type="min"/>
        <cfvo type="max"/>
        <color theme="0"/>
        <color theme="0"/>
      </colorScale>
    </cfRule>
    <cfRule type="expression" dxfId="3631" priority="5440">
      <formula>BA23&lt;0</formula>
    </cfRule>
  </conditionalFormatting>
  <conditionalFormatting sqref="BB23:BB24">
    <cfRule type="expression" dxfId="3630" priority="5437">
      <formula>IF(BB23="Validar","Rojo","Verde")</formula>
    </cfRule>
    <cfRule type="expression" priority="5439">
      <formula>#REF!</formula>
    </cfRule>
  </conditionalFormatting>
  <conditionalFormatting sqref="BB24">
    <cfRule type="colorScale" priority="5471">
      <colorScale>
        <cfvo type="min"/>
        <cfvo type="max"/>
        <color theme="0"/>
        <color theme="0"/>
      </colorScale>
    </cfRule>
    <cfRule type="expression" dxfId="3629" priority="5472">
      <formula>BA24&lt;0</formula>
    </cfRule>
  </conditionalFormatting>
  <conditionalFormatting sqref="BB26">
    <cfRule type="colorScale" priority="5434">
      <colorScale>
        <cfvo type="min"/>
        <cfvo type="max"/>
        <color theme="0"/>
        <color theme="0"/>
      </colorScale>
    </cfRule>
    <cfRule type="expression" dxfId="3628" priority="5436">
      <formula>BA26&lt;0</formula>
    </cfRule>
  </conditionalFormatting>
  <conditionalFormatting sqref="BB26:BB27">
    <cfRule type="expression" dxfId="3627" priority="5433">
      <formula>IF(BB26="Validar","Rojo","Verde")</formula>
    </cfRule>
    <cfRule type="expression" priority="5435">
      <formula>#REF!</formula>
    </cfRule>
  </conditionalFormatting>
  <conditionalFormatting sqref="BB27">
    <cfRule type="colorScale" priority="5469">
      <colorScale>
        <cfvo type="min"/>
        <cfvo type="max"/>
        <color theme="0"/>
        <color theme="0"/>
      </colorScale>
    </cfRule>
    <cfRule type="expression" dxfId="3626" priority="5470">
      <formula>BA27&lt;0</formula>
    </cfRule>
  </conditionalFormatting>
  <conditionalFormatting sqref="BB29">
    <cfRule type="colorScale" priority="5430">
      <colorScale>
        <cfvo type="min"/>
        <cfvo type="max"/>
        <color theme="0"/>
        <color theme="0"/>
      </colorScale>
    </cfRule>
    <cfRule type="expression" dxfId="3625" priority="5432">
      <formula>BA29&lt;0</formula>
    </cfRule>
  </conditionalFormatting>
  <conditionalFormatting sqref="BB29:BB30">
    <cfRule type="expression" dxfId="3624" priority="5429">
      <formula>IF(BB29="Validar","Rojo","Verde")</formula>
    </cfRule>
    <cfRule type="expression" priority="5431">
      <formula>#REF!</formula>
    </cfRule>
  </conditionalFormatting>
  <conditionalFormatting sqref="BB30">
    <cfRule type="colorScale" priority="5467">
      <colorScale>
        <cfvo type="min"/>
        <cfvo type="max"/>
        <color theme="0"/>
        <color theme="0"/>
      </colorScale>
    </cfRule>
    <cfRule type="expression" dxfId="3623" priority="5468">
      <formula>BA30&lt;0</formula>
    </cfRule>
  </conditionalFormatting>
  <conditionalFormatting sqref="BB39">
    <cfRule type="colorScale" priority="5426">
      <colorScale>
        <cfvo type="min"/>
        <cfvo type="max"/>
        <color theme="0"/>
        <color theme="0"/>
      </colorScale>
    </cfRule>
    <cfRule type="expression" dxfId="3622" priority="5428">
      <formula>BA39&lt;0</formula>
    </cfRule>
  </conditionalFormatting>
  <conditionalFormatting sqref="BB39:BB66">
    <cfRule type="expression" dxfId="3621" priority="5425">
      <formula>IF(BB39="Validar","Rojo","Verde")</formula>
    </cfRule>
    <cfRule type="expression" priority="5427">
      <formula>#REF!</formula>
    </cfRule>
  </conditionalFormatting>
  <conditionalFormatting sqref="BB40:BB66">
    <cfRule type="colorScale" priority="5465">
      <colorScale>
        <cfvo type="min"/>
        <cfvo type="max"/>
        <color theme="0"/>
        <color theme="0"/>
      </colorScale>
    </cfRule>
    <cfRule type="expression" dxfId="3620" priority="5466">
      <formula>BA40&lt;0</formula>
    </cfRule>
  </conditionalFormatting>
  <conditionalFormatting sqref="BB68">
    <cfRule type="colorScale" priority="5422">
      <colorScale>
        <cfvo type="min"/>
        <cfvo type="max"/>
        <color theme="0"/>
        <color theme="0"/>
      </colorScale>
    </cfRule>
    <cfRule type="expression" dxfId="3619" priority="5424">
      <formula>BA68&lt;0</formula>
    </cfRule>
  </conditionalFormatting>
  <conditionalFormatting sqref="BB68:BB81">
    <cfRule type="expression" dxfId="3618" priority="5421">
      <formula>IF(BB68="Validar","Rojo","Verde")</formula>
    </cfRule>
    <cfRule type="expression" priority="5423">
      <formula>#REF!</formula>
    </cfRule>
  </conditionalFormatting>
  <conditionalFormatting sqref="BB69:BB81">
    <cfRule type="colorScale" priority="5483">
      <colorScale>
        <cfvo type="min"/>
        <cfvo type="max"/>
        <color theme="0"/>
        <color theme="0"/>
      </colorScale>
    </cfRule>
    <cfRule type="expression" dxfId="3617" priority="5484">
      <formula>BA69&lt;0</formula>
    </cfRule>
  </conditionalFormatting>
  <conditionalFormatting sqref="BB83">
    <cfRule type="colorScale" priority="5405">
      <colorScale>
        <cfvo type="min"/>
        <cfvo type="max"/>
        <color theme="0"/>
        <color theme="0"/>
      </colorScale>
    </cfRule>
    <cfRule type="expression" dxfId="3616" priority="5407">
      <formula>BA83&lt;0</formula>
    </cfRule>
  </conditionalFormatting>
  <conditionalFormatting sqref="BB83:BB91">
    <cfRule type="expression" dxfId="3615" priority="5404">
      <formula>IF(BB83="Validar","Rojo","Verde")</formula>
    </cfRule>
    <cfRule type="expression" priority="5406">
      <formula>#REF!</formula>
    </cfRule>
  </conditionalFormatting>
  <conditionalFormatting sqref="BB84:BB91">
    <cfRule type="colorScale" priority="5463">
      <colorScale>
        <cfvo type="min"/>
        <cfvo type="max"/>
        <color theme="0"/>
        <color theme="0"/>
      </colorScale>
    </cfRule>
    <cfRule type="expression" dxfId="3614" priority="5464">
      <formula>BA84&lt;0</formula>
    </cfRule>
  </conditionalFormatting>
  <conditionalFormatting sqref="BB93">
    <cfRule type="colorScale" priority="5418">
      <colorScale>
        <cfvo type="min"/>
        <cfvo type="max"/>
        <color theme="0"/>
        <color theme="0"/>
      </colorScale>
    </cfRule>
    <cfRule type="expression" dxfId="3613" priority="5420">
      <formula>BA93&lt;0</formula>
    </cfRule>
  </conditionalFormatting>
  <conditionalFormatting sqref="BB93:BB102">
    <cfRule type="expression" dxfId="3612" priority="5417">
      <formula>IF(BB93="Validar","Rojo","Verde")</formula>
    </cfRule>
    <cfRule type="expression" priority="5419">
      <formula>#REF!</formula>
    </cfRule>
  </conditionalFormatting>
  <conditionalFormatting sqref="BB94:BB102">
    <cfRule type="colorScale" priority="5461">
      <colorScale>
        <cfvo type="min"/>
        <cfvo type="max"/>
        <color theme="0"/>
        <color theme="0"/>
      </colorScale>
    </cfRule>
    <cfRule type="expression" dxfId="3611" priority="5462">
      <formula>BA94&lt;0</formula>
    </cfRule>
  </conditionalFormatting>
  <conditionalFormatting sqref="BB104">
    <cfRule type="colorScale" priority="5414">
      <colorScale>
        <cfvo type="min"/>
        <cfvo type="max"/>
        <color theme="0"/>
        <color theme="0"/>
      </colorScale>
    </cfRule>
    <cfRule type="expression" dxfId="3610" priority="5416">
      <formula>BA104&lt;0</formula>
    </cfRule>
  </conditionalFormatting>
  <conditionalFormatting sqref="BB104:BB106">
    <cfRule type="expression" dxfId="3609" priority="5413">
      <formula>IF(BB104="Validar","Rojo","Verde")</formula>
    </cfRule>
    <cfRule type="expression" priority="5415">
      <formula>#REF!</formula>
    </cfRule>
  </conditionalFormatting>
  <conditionalFormatting sqref="BB105:BB106">
    <cfRule type="colorScale" priority="5459">
      <colorScale>
        <cfvo type="min"/>
        <cfvo type="max"/>
        <color theme="0"/>
        <color theme="0"/>
      </colorScale>
    </cfRule>
    <cfRule type="expression" dxfId="3608" priority="5460">
      <formula>BA105&lt;0</formula>
    </cfRule>
  </conditionalFormatting>
  <conditionalFormatting sqref="BB110">
    <cfRule type="colorScale" priority="5457">
      <colorScale>
        <cfvo type="min"/>
        <cfvo type="max"/>
        <color theme="0"/>
        <color theme="0"/>
      </colorScale>
    </cfRule>
    <cfRule type="expression" dxfId="3607" priority="5458">
      <formula>BA110&lt;0</formula>
    </cfRule>
  </conditionalFormatting>
  <conditionalFormatting sqref="BB110:BB111">
    <cfRule type="expression" priority="5399">
      <formula>#REF!</formula>
    </cfRule>
  </conditionalFormatting>
  <conditionalFormatting sqref="BB111">
    <cfRule type="colorScale" priority="5398">
      <colorScale>
        <cfvo type="min"/>
        <cfvo type="max"/>
        <color theme="0"/>
        <color theme="0"/>
      </colorScale>
    </cfRule>
    <cfRule type="expression" dxfId="3606" priority="5400">
      <formula>BA111&lt;0</formula>
    </cfRule>
  </conditionalFormatting>
  <conditionalFormatting sqref="BB117:BB123">
    <cfRule type="colorScale" priority="5454">
      <colorScale>
        <cfvo type="min"/>
        <cfvo type="max"/>
        <color theme="0"/>
        <color theme="0"/>
      </colorScale>
    </cfRule>
    <cfRule type="expression" priority="5455">
      <formula>#REF!</formula>
    </cfRule>
    <cfRule type="expression" dxfId="3605" priority="5456">
      <formula>BA117&lt;0</formula>
    </cfRule>
  </conditionalFormatting>
  <conditionalFormatting sqref="BB125">
    <cfRule type="colorScale" priority="5410">
      <colorScale>
        <cfvo type="min"/>
        <cfvo type="max"/>
        <color theme="0"/>
        <color theme="0"/>
      </colorScale>
    </cfRule>
    <cfRule type="expression" dxfId="3604" priority="5412">
      <formula>BA125&lt;0</formula>
    </cfRule>
  </conditionalFormatting>
  <conditionalFormatting sqref="BB125:BB134">
    <cfRule type="expression" dxfId="3603" priority="5409">
      <formula>IF(BB125="Validar","Rojo","Verde")</formula>
    </cfRule>
    <cfRule type="expression" priority="5411">
      <formula>#REF!</formula>
    </cfRule>
  </conditionalFormatting>
  <conditionalFormatting sqref="BB126:BB134">
    <cfRule type="colorScale" priority="5451">
      <colorScale>
        <cfvo type="min"/>
        <cfvo type="max"/>
        <color theme="0"/>
        <color theme="0"/>
      </colorScale>
    </cfRule>
    <cfRule type="expression" dxfId="3602" priority="5452">
      <formula>BA126&lt;0</formula>
    </cfRule>
  </conditionalFormatting>
  <conditionalFormatting sqref="BF110:BF111">
    <cfRule type="expression" dxfId="3601" priority="5308">
      <formula>IF(BF110="Validar","Rojo","Verde")</formula>
    </cfRule>
  </conditionalFormatting>
  <conditionalFormatting sqref="BF117:BF123">
    <cfRule type="expression" dxfId="3600" priority="5364">
      <formula>IF(BF117="Validar","Rojo","Verde")</formula>
    </cfRule>
  </conditionalFormatting>
  <conditionalFormatting sqref="BF117:BF123">
    <cfRule type="expression" priority="5366">
      <formula>#REF!</formula>
    </cfRule>
  </conditionalFormatting>
  <conditionalFormatting sqref="BF6:BF16">
    <cfRule type="expression" dxfId="3599" priority="5356">
      <formula>IF(BF6="Validar","Rojo","Verde")</formula>
    </cfRule>
    <cfRule type="expression" priority="5358">
      <formula>#REF!</formula>
    </cfRule>
  </conditionalFormatting>
  <conditionalFormatting sqref="BF6:BF9">
    <cfRule type="colorScale" priority="5392">
      <colorScale>
        <cfvo type="min"/>
        <cfvo type="max"/>
        <color theme="0"/>
        <color theme="0"/>
      </colorScale>
    </cfRule>
    <cfRule type="expression" dxfId="3598" priority="5393">
      <formula>BE6&lt;0</formula>
    </cfRule>
  </conditionalFormatting>
  <conditionalFormatting sqref="BF10">
    <cfRule type="colorScale" priority="5360">
      <colorScale>
        <cfvo type="min"/>
        <cfvo type="max"/>
        <color theme="0"/>
        <color theme="0"/>
      </colorScale>
    </cfRule>
    <cfRule type="expression" dxfId="3597" priority="5361">
      <formula>BE10&lt;0</formula>
    </cfRule>
  </conditionalFormatting>
  <conditionalFormatting sqref="BF11:BF14">
    <cfRule type="colorScale" priority="5390">
      <colorScale>
        <cfvo type="min"/>
        <cfvo type="max"/>
        <color theme="0"/>
        <color theme="0"/>
      </colorScale>
    </cfRule>
    <cfRule type="expression" dxfId="3596" priority="5391">
      <formula>BE11&lt;0</formula>
    </cfRule>
  </conditionalFormatting>
  <conditionalFormatting sqref="BF15">
    <cfRule type="colorScale" priority="5357">
      <colorScale>
        <cfvo type="min"/>
        <cfvo type="max"/>
        <color theme="0"/>
        <color theme="0"/>
      </colorScale>
    </cfRule>
    <cfRule type="expression" dxfId="3595" priority="5359">
      <formula>BE15&lt;0</formula>
    </cfRule>
  </conditionalFormatting>
  <conditionalFormatting sqref="BF16">
    <cfRule type="colorScale" priority="5388">
      <colorScale>
        <cfvo type="min"/>
        <cfvo type="max"/>
        <color theme="0"/>
        <color theme="0"/>
      </colorScale>
    </cfRule>
    <cfRule type="expression" dxfId="3594" priority="5389">
      <formula>BE16&lt;0</formula>
    </cfRule>
  </conditionalFormatting>
  <conditionalFormatting sqref="BF18">
    <cfRule type="colorScale" priority="5353">
      <colorScale>
        <cfvo type="min"/>
        <cfvo type="max"/>
        <color theme="0"/>
        <color theme="0"/>
      </colorScale>
    </cfRule>
    <cfRule type="expression" dxfId="3593" priority="5355">
      <formula>BE18&lt;0</formula>
    </cfRule>
  </conditionalFormatting>
  <conditionalFormatting sqref="BF18:BF19">
    <cfRule type="expression" dxfId="3592" priority="5352">
      <formula>IF(BF18="Validar","Rojo","Verde")</formula>
    </cfRule>
    <cfRule type="expression" priority="5354">
      <formula>#REF!</formula>
    </cfRule>
  </conditionalFormatting>
  <conditionalFormatting sqref="BF19">
    <cfRule type="colorScale" priority="5386">
      <colorScale>
        <cfvo type="min"/>
        <cfvo type="max"/>
        <color theme="0"/>
        <color theme="0"/>
      </colorScale>
    </cfRule>
    <cfRule type="expression" dxfId="3591" priority="5387">
      <formula>BE19&lt;0</formula>
    </cfRule>
  </conditionalFormatting>
  <conditionalFormatting sqref="BF23">
    <cfRule type="colorScale" priority="5349">
      <colorScale>
        <cfvo type="min"/>
        <cfvo type="max"/>
        <color theme="0"/>
        <color theme="0"/>
      </colorScale>
    </cfRule>
    <cfRule type="expression" dxfId="3590" priority="5351">
      <formula>BE23&lt;0</formula>
    </cfRule>
  </conditionalFormatting>
  <conditionalFormatting sqref="BF23:BF24">
    <cfRule type="expression" dxfId="3589" priority="5348">
      <formula>IF(BF23="Validar","Rojo","Verde")</formula>
    </cfRule>
    <cfRule type="expression" priority="5350">
      <formula>#REF!</formula>
    </cfRule>
  </conditionalFormatting>
  <conditionalFormatting sqref="BF24">
    <cfRule type="colorScale" priority="5382">
      <colorScale>
        <cfvo type="min"/>
        <cfvo type="max"/>
        <color theme="0"/>
        <color theme="0"/>
      </colorScale>
    </cfRule>
    <cfRule type="expression" dxfId="3588" priority="5383">
      <formula>BE24&lt;0</formula>
    </cfRule>
  </conditionalFormatting>
  <conditionalFormatting sqref="BF26">
    <cfRule type="colorScale" priority="5345">
      <colorScale>
        <cfvo type="min"/>
        <cfvo type="max"/>
        <color theme="0"/>
        <color theme="0"/>
      </colorScale>
    </cfRule>
    <cfRule type="expression" dxfId="3587" priority="5347">
      <formula>BE26&lt;0</formula>
    </cfRule>
  </conditionalFormatting>
  <conditionalFormatting sqref="BF26:BF27">
    <cfRule type="expression" dxfId="3586" priority="5344">
      <formula>IF(BF26="Validar","Rojo","Verde")</formula>
    </cfRule>
    <cfRule type="expression" priority="5346">
      <formula>#REF!</formula>
    </cfRule>
  </conditionalFormatting>
  <conditionalFormatting sqref="BF27">
    <cfRule type="colorScale" priority="5380">
      <colorScale>
        <cfvo type="min"/>
        <cfvo type="max"/>
        <color theme="0"/>
        <color theme="0"/>
      </colorScale>
    </cfRule>
    <cfRule type="expression" dxfId="3585" priority="5381">
      <formula>BE27&lt;0</formula>
    </cfRule>
  </conditionalFormatting>
  <conditionalFormatting sqref="BF29">
    <cfRule type="colorScale" priority="5341">
      <colorScale>
        <cfvo type="min"/>
        <cfvo type="max"/>
        <color theme="0"/>
        <color theme="0"/>
      </colorScale>
    </cfRule>
    <cfRule type="expression" dxfId="3584" priority="5343">
      <formula>BE29&lt;0</formula>
    </cfRule>
  </conditionalFormatting>
  <conditionalFormatting sqref="BF29:BF30">
    <cfRule type="expression" dxfId="3583" priority="5340">
      <formula>IF(BF29="Validar","Rojo","Verde")</formula>
    </cfRule>
    <cfRule type="expression" priority="5342">
      <formula>#REF!</formula>
    </cfRule>
  </conditionalFormatting>
  <conditionalFormatting sqref="BF30">
    <cfRule type="colorScale" priority="5378">
      <colorScale>
        <cfvo type="min"/>
        <cfvo type="max"/>
        <color theme="0"/>
        <color theme="0"/>
      </colorScale>
    </cfRule>
    <cfRule type="expression" dxfId="3582" priority="5379">
      <formula>BE30&lt;0</formula>
    </cfRule>
  </conditionalFormatting>
  <conditionalFormatting sqref="BF39">
    <cfRule type="colorScale" priority="5337">
      <colorScale>
        <cfvo type="min"/>
        <cfvo type="max"/>
        <color theme="0"/>
        <color theme="0"/>
      </colorScale>
    </cfRule>
    <cfRule type="expression" dxfId="3581" priority="5339">
      <formula>BE39&lt;0</formula>
    </cfRule>
  </conditionalFormatting>
  <conditionalFormatting sqref="BF39:BF66">
    <cfRule type="expression" dxfId="3580" priority="5336">
      <formula>IF(BF39="Validar","Rojo","Verde")</formula>
    </cfRule>
    <cfRule type="expression" priority="5338">
      <formula>#REF!</formula>
    </cfRule>
  </conditionalFormatting>
  <conditionalFormatting sqref="BF40:BF66">
    <cfRule type="colorScale" priority="5376">
      <colorScale>
        <cfvo type="min"/>
        <cfvo type="max"/>
        <color theme="0"/>
        <color theme="0"/>
      </colorScale>
    </cfRule>
    <cfRule type="expression" dxfId="3579" priority="5377">
      <formula>BE40&lt;0</formula>
    </cfRule>
  </conditionalFormatting>
  <conditionalFormatting sqref="BF68">
    <cfRule type="colorScale" priority="5333">
      <colorScale>
        <cfvo type="min"/>
        <cfvo type="max"/>
        <color theme="0"/>
        <color theme="0"/>
      </colorScale>
    </cfRule>
    <cfRule type="expression" dxfId="3578" priority="5335">
      <formula>BE68&lt;0</formula>
    </cfRule>
  </conditionalFormatting>
  <conditionalFormatting sqref="BF68:BF81">
    <cfRule type="expression" dxfId="3577" priority="5332">
      <formula>IF(BF68="Validar","Rojo","Verde")</formula>
    </cfRule>
    <cfRule type="expression" priority="5334">
      <formula>#REF!</formula>
    </cfRule>
  </conditionalFormatting>
  <conditionalFormatting sqref="BF69:BF81">
    <cfRule type="colorScale" priority="5394">
      <colorScale>
        <cfvo type="min"/>
        <cfvo type="max"/>
        <color theme="0"/>
        <color theme="0"/>
      </colorScale>
    </cfRule>
    <cfRule type="expression" dxfId="3576" priority="5395">
      <formula>BE69&lt;0</formula>
    </cfRule>
  </conditionalFormatting>
  <conditionalFormatting sqref="BF83">
    <cfRule type="colorScale" priority="5316">
      <colorScale>
        <cfvo type="min"/>
        <cfvo type="max"/>
        <color theme="0"/>
        <color theme="0"/>
      </colorScale>
    </cfRule>
    <cfRule type="expression" dxfId="3575" priority="5318">
      <formula>BE83&lt;0</formula>
    </cfRule>
  </conditionalFormatting>
  <conditionalFormatting sqref="BF83:BF91">
    <cfRule type="expression" dxfId="3574" priority="5315">
      <formula>IF(BF83="Validar","Rojo","Verde")</formula>
    </cfRule>
    <cfRule type="expression" priority="5317">
      <formula>#REF!</formula>
    </cfRule>
  </conditionalFormatting>
  <conditionalFormatting sqref="BF84:BF91">
    <cfRule type="colorScale" priority="5374">
      <colorScale>
        <cfvo type="min"/>
        <cfvo type="max"/>
        <color theme="0"/>
        <color theme="0"/>
      </colorScale>
    </cfRule>
    <cfRule type="expression" dxfId="3573" priority="5375">
      <formula>BE84&lt;0</formula>
    </cfRule>
  </conditionalFormatting>
  <conditionalFormatting sqref="BF93">
    <cfRule type="colorScale" priority="5329">
      <colorScale>
        <cfvo type="min"/>
        <cfvo type="max"/>
        <color theme="0"/>
        <color theme="0"/>
      </colorScale>
    </cfRule>
    <cfRule type="expression" dxfId="3572" priority="5331">
      <formula>BE93&lt;0</formula>
    </cfRule>
  </conditionalFormatting>
  <conditionalFormatting sqref="BF93:BF102">
    <cfRule type="expression" dxfId="3571" priority="5328">
      <formula>IF(BF93="Validar","Rojo","Verde")</formula>
    </cfRule>
    <cfRule type="expression" priority="5330">
      <formula>#REF!</formula>
    </cfRule>
  </conditionalFormatting>
  <conditionalFormatting sqref="BF94:BF102">
    <cfRule type="colorScale" priority="5372">
      <colorScale>
        <cfvo type="min"/>
        <cfvo type="max"/>
        <color theme="0"/>
        <color theme="0"/>
      </colorScale>
    </cfRule>
    <cfRule type="expression" dxfId="3570" priority="5373">
      <formula>BE94&lt;0</formula>
    </cfRule>
  </conditionalFormatting>
  <conditionalFormatting sqref="BF104">
    <cfRule type="colorScale" priority="5325">
      <colorScale>
        <cfvo type="min"/>
        <cfvo type="max"/>
        <color theme="0"/>
        <color theme="0"/>
      </colorScale>
    </cfRule>
    <cfRule type="expression" dxfId="3569" priority="5327">
      <formula>BE104&lt;0</formula>
    </cfRule>
  </conditionalFormatting>
  <conditionalFormatting sqref="BF104:BF106">
    <cfRule type="expression" dxfId="3568" priority="5324">
      <formula>IF(BF104="Validar","Rojo","Verde")</formula>
    </cfRule>
    <cfRule type="expression" priority="5326">
      <formula>#REF!</formula>
    </cfRule>
  </conditionalFormatting>
  <conditionalFormatting sqref="BF105:BF106">
    <cfRule type="colorScale" priority="5370">
      <colorScale>
        <cfvo type="min"/>
        <cfvo type="max"/>
        <color theme="0"/>
        <color theme="0"/>
      </colorScale>
    </cfRule>
    <cfRule type="expression" dxfId="3567" priority="5371">
      <formula>BE105&lt;0</formula>
    </cfRule>
  </conditionalFormatting>
  <conditionalFormatting sqref="BF110">
    <cfRule type="colorScale" priority="5368">
      <colorScale>
        <cfvo type="min"/>
        <cfvo type="max"/>
        <color theme="0"/>
        <color theme="0"/>
      </colorScale>
    </cfRule>
    <cfRule type="expression" dxfId="3566" priority="5369">
      <formula>BE110&lt;0</formula>
    </cfRule>
  </conditionalFormatting>
  <conditionalFormatting sqref="BF110:BF111">
    <cfRule type="expression" priority="5310">
      <formula>#REF!</formula>
    </cfRule>
  </conditionalFormatting>
  <conditionalFormatting sqref="BF111">
    <cfRule type="colorScale" priority="5309">
      <colorScale>
        <cfvo type="min"/>
        <cfvo type="max"/>
        <color theme="0"/>
        <color theme="0"/>
      </colorScale>
    </cfRule>
    <cfRule type="expression" dxfId="3565" priority="5311">
      <formula>BE111&lt;0</formula>
    </cfRule>
  </conditionalFormatting>
  <conditionalFormatting sqref="BF117:BF123">
    <cfRule type="colorScale" priority="5365">
      <colorScale>
        <cfvo type="min"/>
        <cfvo type="max"/>
        <color theme="0"/>
        <color theme="0"/>
      </colorScale>
    </cfRule>
    <cfRule type="expression" dxfId="3564" priority="5367">
      <formula>BE117&lt;0</formula>
    </cfRule>
  </conditionalFormatting>
  <conditionalFormatting sqref="BF125">
    <cfRule type="colorScale" priority="5321">
      <colorScale>
        <cfvo type="min"/>
        <cfvo type="max"/>
        <color theme="0"/>
        <color theme="0"/>
      </colorScale>
    </cfRule>
    <cfRule type="expression" dxfId="3563" priority="5323">
      <formula>BE125&lt;0</formula>
    </cfRule>
  </conditionalFormatting>
  <conditionalFormatting sqref="BF125:BF134">
    <cfRule type="expression" dxfId="3562" priority="5320">
      <formula>IF(BF125="Validar","Rojo","Verde")</formula>
    </cfRule>
    <cfRule type="expression" priority="5322">
      <formula>#REF!</formula>
    </cfRule>
  </conditionalFormatting>
  <conditionalFormatting sqref="BF126:BF134">
    <cfRule type="colorScale" priority="5362">
      <colorScale>
        <cfvo type="min"/>
        <cfvo type="max"/>
        <color theme="0"/>
        <color theme="0"/>
      </colorScale>
    </cfRule>
    <cfRule type="expression" dxfId="3561" priority="5363">
      <formula>BE126&lt;0</formula>
    </cfRule>
  </conditionalFormatting>
  <conditionalFormatting sqref="BM110:BM111">
    <cfRule type="expression" dxfId="3560" priority="4774">
      <formula>IF(BM110="Validar","Rojo","Verde")</formula>
    </cfRule>
  </conditionalFormatting>
  <conditionalFormatting sqref="BZ110:BZ111">
    <cfRule type="expression" dxfId="3559" priority="5219">
      <formula>IF(BZ110="Validar","Rojo","Verde")</formula>
    </cfRule>
  </conditionalFormatting>
  <conditionalFormatting sqref="BZ117:BZ123">
    <cfRule type="expression" dxfId="3558" priority="5275">
      <formula>IF(BZ117="Validar","Rojo","Verde")</formula>
    </cfRule>
  </conditionalFormatting>
  <conditionalFormatting sqref="BZ6:BZ16">
    <cfRule type="expression" dxfId="3557" priority="5267">
      <formula>IF(BZ6="Validar","Rojo","Verde")</formula>
    </cfRule>
    <cfRule type="expression" priority="5269">
      <formula>#REF!</formula>
    </cfRule>
  </conditionalFormatting>
  <conditionalFormatting sqref="BZ6:BZ9">
    <cfRule type="colorScale" priority="5303">
      <colorScale>
        <cfvo type="min"/>
        <cfvo type="max"/>
        <color theme="0"/>
        <color theme="0"/>
      </colorScale>
    </cfRule>
    <cfRule type="expression" dxfId="3556" priority="5304">
      <formula>BY6&lt;0</formula>
    </cfRule>
  </conditionalFormatting>
  <conditionalFormatting sqref="BZ10">
    <cfRule type="colorScale" priority="5271">
      <colorScale>
        <cfvo type="min"/>
        <cfvo type="max"/>
        <color theme="0"/>
        <color theme="0"/>
      </colorScale>
    </cfRule>
    <cfRule type="expression" dxfId="3555" priority="5272">
      <formula>BY10&lt;0</formula>
    </cfRule>
  </conditionalFormatting>
  <conditionalFormatting sqref="BZ11:BZ14">
    <cfRule type="colorScale" priority="5301">
      <colorScale>
        <cfvo type="min"/>
        <cfvo type="max"/>
        <color theme="0"/>
        <color theme="0"/>
      </colorScale>
    </cfRule>
    <cfRule type="expression" dxfId="3554" priority="5302">
      <formula>BY11&lt;0</formula>
    </cfRule>
  </conditionalFormatting>
  <conditionalFormatting sqref="BZ15">
    <cfRule type="colorScale" priority="5268">
      <colorScale>
        <cfvo type="min"/>
        <cfvo type="max"/>
        <color theme="0"/>
        <color theme="0"/>
      </colorScale>
    </cfRule>
    <cfRule type="expression" dxfId="3553" priority="5270">
      <formula>BY15&lt;0</formula>
    </cfRule>
  </conditionalFormatting>
  <conditionalFormatting sqref="BZ16">
    <cfRule type="colorScale" priority="5299">
      <colorScale>
        <cfvo type="min"/>
        <cfvo type="max"/>
        <color theme="0"/>
        <color theme="0"/>
      </colorScale>
    </cfRule>
    <cfRule type="expression" dxfId="3552" priority="5300">
      <formula>BY16&lt;0</formula>
    </cfRule>
  </conditionalFormatting>
  <conditionalFormatting sqref="BZ18">
    <cfRule type="colorScale" priority="5264">
      <colorScale>
        <cfvo type="min"/>
        <cfvo type="max"/>
        <color theme="0"/>
        <color theme="0"/>
      </colorScale>
    </cfRule>
    <cfRule type="expression" dxfId="3551" priority="5266">
      <formula>BY18&lt;0</formula>
    </cfRule>
  </conditionalFormatting>
  <conditionalFormatting sqref="BZ18:BZ19">
    <cfRule type="expression" dxfId="3550" priority="5263">
      <formula>IF(BZ18="Validar","Rojo","Verde")</formula>
    </cfRule>
    <cfRule type="expression" priority="5265">
      <formula>#REF!</formula>
    </cfRule>
  </conditionalFormatting>
  <conditionalFormatting sqref="BZ19">
    <cfRule type="colorScale" priority="5297">
      <colorScale>
        <cfvo type="min"/>
        <cfvo type="max"/>
        <color theme="0"/>
        <color theme="0"/>
      </colorScale>
    </cfRule>
    <cfRule type="expression" dxfId="3549" priority="5298">
      <formula>BY19&lt;0</formula>
    </cfRule>
  </conditionalFormatting>
  <conditionalFormatting sqref="BZ23">
    <cfRule type="colorScale" priority="5260">
      <colorScale>
        <cfvo type="min"/>
        <cfvo type="max"/>
        <color theme="0"/>
        <color theme="0"/>
      </colorScale>
    </cfRule>
    <cfRule type="expression" dxfId="3548" priority="5262">
      <formula>BY23&lt;0</formula>
    </cfRule>
  </conditionalFormatting>
  <conditionalFormatting sqref="BZ23:BZ24">
    <cfRule type="expression" dxfId="3547" priority="5259">
      <formula>IF(BZ23="Validar","Rojo","Verde")</formula>
    </cfRule>
    <cfRule type="expression" priority="5261">
      <formula>#REF!</formula>
    </cfRule>
  </conditionalFormatting>
  <conditionalFormatting sqref="BZ24">
    <cfRule type="colorScale" priority="5293">
      <colorScale>
        <cfvo type="min"/>
        <cfvo type="max"/>
        <color theme="0"/>
        <color theme="0"/>
      </colorScale>
    </cfRule>
    <cfRule type="expression" dxfId="3546" priority="5294">
      <formula>BY24&lt;0</formula>
    </cfRule>
  </conditionalFormatting>
  <conditionalFormatting sqref="BZ26">
    <cfRule type="colorScale" priority="5256">
      <colorScale>
        <cfvo type="min"/>
        <cfvo type="max"/>
        <color theme="0"/>
        <color theme="0"/>
      </colorScale>
    </cfRule>
    <cfRule type="expression" dxfId="3545" priority="5258">
      <formula>BY26&lt;0</formula>
    </cfRule>
  </conditionalFormatting>
  <conditionalFormatting sqref="BZ26:BZ27">
    <cfRule type="expression" dxfId="3544" priority="5255">
      <formula>IF(BZ26="Validar","Rojo","Verde")</formula>
    </cfRule>
    <cfRule type="expression" priority="5257">
      <formula>#REF!</formula>
    </cfRule>
  </conditionalFormatting>
  <conditionalFormatting sqref="BZ27">
    <cfRule type="colorScale" priority="5291">
      <colorScale>
        <cfvo type="min"/>
        <cfvo type="max"/>
        <color theme="0"/>
        <color theme="0"/>
      </colorScale>
    </cfRule>
    <cfRule type="expression" dxfId="3543" priority="5292">
      <formula>BY27&lt;0</formula>
    </cfRule>
  </conditionalFormatting>
  <conditionalFormatting sqref="BZ29">
    <cfRule type="colorScale" priority="5252">
      <colorScale>
        <cfvo type="min"/>
        <cfvo type="max"/>
        <color theme="0"/>
        <color theme="0"/>
      </colorScale>
    </cfRule>
    <cfRule type="expression" dxfId="3542" priority="5254">
      <formula>BY29&lt;0</formula>
    </cfRule>
  </conditionalFormatting>
  <conditionalFormatting sqref="BZ29:BZ30">
    <cfRule type="expression" dxfId="3541" priority="5251">
      <formula>IF(BZ29="Validar","Rojo","Verde")</formula>
    </cfRule>
    <cfRule type="expression" priority="5253">
      <formula>#REF!</formula>
    </cfRule>
  </conditionalFormatting>
  <conditionalFormatting sqref="BZ30">
    <cfRule type="colorScale" priority="5289">
      <colorScale>
        <cfvo type="min"/>
        <cfvo type="max"/>
        <color theme="0"/>
        <color theme="0"/>
      </colorScale>
    </cfRule>
    <cfRule type="expression" dxfId="3540" priority="5290">
      <formula>BY30&lt;0</formula>
    </cfRule>
  </conditionalFormatting>
  <conditionalFormatting sqref="BZ39">
    <cfRule type="colorScale" priority="5248">
      <colorScale>
        <cfvo type="min"/>
        <cfvo type="max"/>
        <color theme="0"/>
        <color theme="0"/>
      </colorScale>
    </cfRule>
    <cfRule type="expression" dxfId="3539" priority="5250">
      <formula>BY39&lt;0</formula>
    </cfRule>
  </conditionalFormatting>
  <conditionalFormatting sqref="BZ39:BZ66">
    <cfRule type="expression" dxfId="3538" priority="5247">
      <formula>IF(BZ39="Validar","Rojo","Verde")</formula>
    </cfRule>
    <cfRule type="expression" priority="5249">
      <formula>#REF!</formula>
    </cfRule>
  </conditionalFormatting>
  <conditionalFormatting sqref="BZ40:BZ66">
    <cfRule type="colorScale" priority="5287">
      <colorScale>
        <cfvo type="min"/>
        <cfvo type="max"/>
        <color theme="0"/>
        <color theme="0"/>
      </colorScale>
    </cfRule>
    <cfRule type="expression" dxfId="3537" priority="5288">
      <formula>BY40&lt;0</formula>
    </cfRule>
  </conditionalFormatting>
  <conditionalFormatting sqref="BZ68">
    <cfRule type="colorScale" priority="5244">
      <colorScale>
        <cfvo type="min"/>
        <cfvo type="max"/>
        <color theme="0"/>
        <color theme="0"/>
      </colorScale>
    </cfRule>
    <cfRule type="expression" dxfId="3536" priority="5246">
      <formula>BY68&lt;0</formula>
    </cfRule>
  </conditionalFormatting>
  <conditionalFormatting sqref="BZ68:BZ81">
    <cfRule type="expression" dxfId="3535" priority="5243">
      <formula>IF(BZ68="Validar","Rojo","Verde")</formula>
    </cfRule>
    <cfRule type="expression" priority="5245">
      <formula>#REF!</formula>
    </cfRule>
  </conditionalFormatting>
  <conditionalFormatting sqref="BZ69:BZ81">
    <cfRule type="colorScale" priority="5305">
      <colorScale>
        <cfvo type="min"/>
        <cfvo type="max"/>
        <color theme="0"/>
        <color theme="0"/>
      </colorScale>
    </cfRule>
    <cfRule type="expression" dxfId="3534" priority="5306">
      <formula>BY69&lt;0</formula>
    </cfRule>
  </conditionalFormatting>
  <conditionalFormatting sqref="BZ83">
    <cfRule type="colorScale" priority="5227">
      <colorScale>
        <cfvo type="min"/>
        <cfvo type="max"/>
        <color theme="0"/>
        <color theme="0"/>
      </colorScale>
    </cfRule>
    <cfRule type="expression" dxfId="3533" priority="5229">
      <formula>BY83&lt;0</formula>
    </cfRule>
  </conditionalFormatting>
  <conditionalFormatting sqref="BZ83:BZ91">
    <cfRule type="expression" dxfId="3532" priority="5226">
      <formula>IF(BZ83="Validar","Rojo","Verde")</formula>
    </cfRule>
    <cfRule type="expression" priority="5228">
      <formula>#REF!</formula>
    </cfRule>
  </conditionalFormatting>
  <conditionalFormatting sqref="BZ84:BZ91">
    <cfRule type="colorScale" priority="5285">
      <colorScale>
        <cfvo type="min"/>
        <cfvo type="max"/>
        <color theme="0"/>
        <color theme="0"/>
      </colorScale>
    </cfRule>
    <cfRule type="expression" dxfId="3531" priority="5286">
      <formula>BY84&lt;0</formula>
    </cfRule>
  </conditionalFormatting>
  <conditionalFormatting sqref="BZ93">
    <cfRule type="colorScale" priority="5240">
      <colorScale>
        <cfvo type="min"/>
        <cfvo type="max"/>
        <color theme="0"/>
        <color theme="0"/>
      </colorScale>
    </cfRule>
    <cfRule type="expression" dxfId="3530" priority="5242">
      <formula>BY93&lt;0</formula>
    </cfRule>
  </conditionalFormatting>
  <conditionalFormatting sqref="BZ93:BZ102">
    <cfRule type="expression" dxfId="3529" priority="5239">
      <formula>IF(BZ93="Validar","Rojo","Verde")</formula>
    </cfRule>
    <cfRule type="expression" priority="5241">
      <formula>#REF!</formula>
    </cfRule>
  </conditionalFormatting>
  <conditionalFormatting sqref="BZ94:BZ102">
    <cfRule type="colorScale" priority="5283">
      <colorScale>
        <cfvo type="min"/>
        <cfvo type="max"/>
        <color theme="0"/>
        <color theme="0"/>
      </colorScale>
    </cfRule>
    <cfRule type="expression" dxfId="3528" priority="5284">
      <formula>BY94&lt;0</formula>
    </cfRule>
  </conditionalFormatting>
  <conditionalFormatting sqref="BZ104">
    <cfRule type="colorScale" priority="5236">
      <colorScale>
        <cfvo type="min"/>
        <cfvo type="max"/>
        <color theme="0"/>
        <color theme="0"/>
      </colorScale>
    </cfRule>
    <cfRule type="expression" dxfId="3527" priority="5238">
      <formula>BY104&lt;0</formula>
    </cfRule>
  </conditionalFormatting>
  <conditionalFormatting sqref="BZ104:BZ106">
    <cfRule type="expression" dxfId="3526" priority="5235">
      <formula>IF(BZ104="Validar","Rojo","Verde")</formula>
    </cfRule>
    <cfRule type="expression" priority="5237">
      <formula>#REF!</formula>
    </cfRule>
  </conditionalFormatting>
  <conditionalFormatting sqref="BZ105:BZ106">
    <cfRule type="colorScale" priority="5281">
      <colorScale>
        <cfvo type="min"/>
        <cfvo type="max"/>
        <color theme="0"/>
        <color theme="0"/>
      </colorScale>
    </cfRule>
    <cfRule type="expression" dxfId="3525" priority="5282">
      <formula>BY105&lt;0</formula>
    </cfRule>
  </conditionalFormatting>
  <conditionalFormatting sqref="BZ110">
    <cfRule type="colorScale" priority="5279">
      <colorScale>
        <cfvo type="min"/>
        <cfvo type="max"/>
        <color theme="0"/>
        <color theme="0"/>
      </colorScale>
    </cfRule>
    <cfRule type="expression" dxfId="3524" priority="5280">
      <formula>BY110&lt;0</formula>
    </cfRule>
  </conditionalFormatting>
  <conditionalFormatting sqref="BZ110:BZ111">
    <cfRule type="expression" priority="5221">
      <formula>#REF!</formula>
    </cfRule>
  </conditionalFormatting>
  <conditionalFormatting sqref="BZ111">
    <cfRule type="colorScale" priority="5220">
      <colorScale>
        <cfvo type="min"/>
        <cfvo type="max"/>
        <color theme="0"/>
        <color theme="0"/>
      </colorScale>
    </cfRule>
    <cfRule type="expression" dxfId="3523" priority="5222">
      <formula>BY111&lt;0</formula>
    </cfRule>
  </conditionalFormatting>
  <conditionalFormatting sqref="BZ117:BZ123">
    <cfRule type="colorScale" priority="5276">
      <colorScale>
        <cfvo type="min"/>
        <cfvo type="max"/>
        <color theme="0"/>
        <color theme="0"/>
      </colorScale>
    </cfRule>
    <cfRule type="expression" priority="5277">
      <formula>#REF!</formula>
    </cfRule>
    <cfRule type="expression" dxfId="3522" priority="5278">
      <formula>BY117&lt;0</formula>
    </cfRule>
  </conditionalFormatting>
  <conditionalFormatting sqref="BZ125">
    <cfRule type="colorScale" priority="5232">
      <colorScale>
        <cfvo type="min"/>
        <cfvo type="max"/>
        <color theme="0"/>
        <color theme="0"/>
      </colorScale>
    </cfRule>
    <cfRule type="expression" dxfId="3521" priority="5234">
      <formula>BY125&lt;0</formula>
    </cfRule>
  </conditionalFormatting>
  <conditionalFormatting sqref="BZ125:BZ134">
    <cfRule type="expression" dxfId="3520" priority="5231">
      <formula>IF(BZ125="Validar","Rojo","Verde")</formula>
    </cfRule>
    <cfRule type="expression" priority="5233">
      <formula>#REF!</formula>
    </cfRule>
  </conditionalFormatting>
  <conditionalFormatting sqref="BZ126:BZ134">
    <cfRule type="colorScale" priority="5273">
      <colorScale>
        <cfvo type="min"/>
        <cfvo type="max"/>
        <color theme="0"/>
        <color theme="0"/>
      </colorScale>
    </cfRule>
    <cfRule type="expression" dxfId="3519" priority="5274">
      <formula>BY126&lt;0</formula>
    </cfRule>
  </conditionalFormatting>
  <conditionalFormatting sqref="BT117:BT123">
    <cfRule type="expression" dxfId="3518" priority="4741">
      <formula>IF(BT117="Validar","Rojo","Verde")</formula>
    </cfRule>
  </conditionalFormatting>
  <conditionalFormatting sqref="AP117:AP123">
    <cfRule type="expression" dxfId="3517" priority="4919">
      <formula>IF(AP117="Validar","Rojo","Verde")</formula>
    </cfRule>
  </conditionalFormatting>
  <conditionalFormatting sqref="AI29:AI30">
    <cfRule type="expression" dxfId="3516" priority="4984">
      <formula>IF(AI29="Validar","Rojo","Verde")</formula>
    </cfRule>
    <cfRule type="expression" priority="4986">
      <formula>#REF!</formula>
    </cfRule>
  </conditionalFormatting>
  <conditionalFormatting sqref="CX110:CX111">
    <cfRule type="expression" dxfId="3515" priority="5130">
      <formula>IF(CX110="Validar","Rojo","Verde")</formula>
    </cfRule>
  </conditionalFormatting>
  <conditionalFormatting sqref="CX117:CX123">
    <cfRule type="expression" dxfId="3514" priority="5186">
      <formula>IF(CX117="Validar","Rojo","Verde")</formula>
    </cfRule>
  </conditionalFormatting>
  <conditionalFormatting sqref="CX6:CX16">
    <cfRule type="expression" dxfId="3513" priority="5178">
      <formula>IF(CX6="Validar","Rojo","Verde")</formula>
    </cfRule>
    <cfRule type="expression" priority="5180">
      <formula>#REF!</formula>
    </cfRule>
  </conditionalFormatting>
  <conditionalFormatting sqref="CX6:CX9">
    <cfRule type="colorScale" priority="5214">
      <colorScale>
        <cfvo type="min"/>
        <cfvo type="max"/>
        <color theme="0"/>
        <color theme="0"/>
      </colorScale>
    </cfRule>
    <cfRule type="expression" dxfId="3512" priority="5215">
      <formula>CW6&lt;0</formula>
    </cfRule>
  </conditionalFormatting>
  <conditionalFormatting sqref="CX10">
    <cfRule type="colorScale" priority="5182">
      <colorScale>
        <cfvo type="min"/>
        <cfvo type="max"/>
        <color theme="0"/>
        <color theme="0"/>
      </colorScale>
    </cfRule>
    <cfRule type="expression" dxfId="3511" priority="5183">
      <formula>CW10&lt;0</formula>
    </cfRule>
  </conditionalFormatting>
  <conditionalFormatting sqref="CX11:CX14">
    <cfRule type="colorScale" priority="5212">
      <colorScale>
        <cfvo type="min"/>
        <cfvo type="max"/>
        <color theme="0"/>
        <color theme="0"/>
      </colorScale>
    </cfRule>
    <cfRule type="expression" dxfId="3510" priority="5213">
      <formula>CW11&lt;0</formula>
    </cfRule>
  </conditionalFormatting>
  <conditionalFormatting sqref="CX15">
    <cfRule type="colorScale" priority="5179">
      <colorScale>
        <cfvo type="min"/>
        <cfvo type="max"/>
        <color theme="0"/>
        <color theme="0"/>
      </colorScale>
    </cfRule>
    <cfRule type="expression" dxfId="3509" priority="5181">
      <formula>CW15&lt;0</formula>
    </cfRule>
  </conditionalFormatting>
  <conditionalFormatting sqref="CX16">
    <cfRule type="colorScale" priority="5210">
      <colorScale>
        <cfvo type="min"/>
        <cfvo type="max"/>
        <color theme="0"/>
        <color theme="0"/>
      </colorScale>
    </cfRule>
    <cfRule type="expression" dxfId="3508" priority="5211">
      <formula>CW16&lt;0</formula>
    </cfRule>
  </conditionalFormatting>
  <conditionalFormatting sqref="CX18">
    <cfRule type="colorScale" priority="5175">
      <colorScale>
        <cfvo type="min"/>
        <cfvo type="max"/>
        <color theme="0"/>
        <color theme="0"/>
      </colorScale>
    </cfRule>
    <cfRule type="expression" dxfId="3507" priority="5177">
      <formula>CW18&lt;0</formula>
    </cfRule>
  </conditionalFormatting>
  <conditionalFormatting sqref="CX18:CX19">
    <cfRule type="expression" dxfId="3506" priority="5174">
      <formula>IF(CX18="Validar","Rojo","Verde")</formula>
    </cfRule>
    <cfRule type="expression" priority="5176">
      <formula>#REF!</formula>
    </cfRule>
  </conditionalFormatting>
  <conditionalFormatting sqref="CX19">
    <cfRule type="colorScale" priority="5208">
      <colorScale>
        <cfvo type="min"/>
        <cfvo type="max"/>
        <color theme="0"/>
        <color theme="0"/>
      </colorScale>
    </cfRule>
    <cfRule type="expression" dxfId="3505" priority="5209">
      <formula>CW19&lt;0</formula>
    </cfRule>
  </conditionalFormatting>
  <conditionalFormatting sqref="CX23">
    <cfRule type="colorScale" priority="5171">
      <colorScale>
        <cfvo type="min"/>
        <cfvo type="max"/>
        <color theme="0"/>
        <color theme="0"/>
      </colorScale>
    </cfRule>
    <cfRule type="expression" dxfId="3504" priority="5173">
      <formula>CW23&lt;0</formula>
    </cfRule>
  </conditionalFormatting>
  <conditionalFormatting sqref="CX23:CX24">
    <cfRule type="expression" dxfId="3503" priority="5170">
      <formula>IF(CX23="Validar","Rojo","Verde")</formula>
    </cfRule>
    <cfRule type="expression" priority="5172">
      <formula>#REF!</formula>
    </cfRule>
  </conditionalFormatting>
  <conditionalFormatting sqref="CX24">
    <cfRule type="colorScale" priority="5204">
      <colorScale>
        <cfvo type="min"/>
        <cfvo type="max"/>
        <color theme="0"/>
        <color theme="0"/>
      </colorScale>
    </cfRule>
    <cfRule type="expression" dxfId="3502" priority="5205">
      <formula>CW24&lt;0</formula>
    </cfRule>
  </conditionalFormatting>
  <conditionalFormatting sqref="CX26">
    <cfRule type="colorScale" priority="5167">
      <colorScale>
        <cfvo type="min"/>
        <cfvo type="max"/>
        <color theme="0"/>
        <color theme="0"/>
      </colorScale>
    </cfRule>
    <cfRule type="expression" dxfId="3501" priority="5169">
      <formula>CW26&lt;0</formula>
    </cfRule>
  </conditionalFormatting>
  <conditionalFormatting sqref="CX26:CX27">
    <cfRule type="expression" dxfId="3500" priority="5166">
      <formula>IF(CX26="Validar","Rojo","Verde")</formula>
    </cfRule>
    <cfRule type="expression" priority="5168">
      <formula>#REF!</formula>
    </cfRule>
  </conditionalFormatting>
  <conditionalFormatting sqref="CX27">
    <cfRule type="colorScale" priority="5202">
      <colorScale>
        <cfvo type="min"/>
        <cfvo type="max"/>
        <color theme="0"/>
        <color theme="0"/>
      </colorScale>
    </cfRule>
    <cfRule type="expression" dxfId="3499" priority="5203">
      <formula>CW27&lt;0</formula>
    </cfRule>
  </conditionalFormatting>
  <conditionalFormatting sqref="CX29">
    <cfRule type="colorScale" priority="5163">
      <colorScale>
        <cfvo type="min"/>
        <cfvo type="max"/>
        <color theme="0"/>
        <color theme="0"/>
      </colorScale>
    </cfRule>
    <cfRule type="expression" dxfId="3498" priority="5165">
      <formula>CW29&lt;0</formula>
    </cfRule>
  </conditionalFormatting>
  <conditionalFormatting sqref="CX29:CX30">
    <cfRule type="expression" dxfId="3497" priority="5162">
      <formula>IF(CX29="Validar","Rojo","Verde")</formula>
    </cfRule>
    <cfRule type="expression" priority="5164">
      <formula>#REF!</formula>
    </cfRule>
  </conditionalFormatting>
  <conditionalFormatting sqref="CX30">
    <cfRule type="colorScale" priority="5200">
      <colorScale>
        <cfvo type="min"/>
        <cfvo type="max"/>
        <color theme="0"/>
        <color theme="0"/>
      </colorScale>
    </cfRule>
    <cfRule type="expression" dxfId="3496" priority="5201">
      <formula>CW30&lt;0</formula>
    </cfRule>
  </conditionalFormatting>
  <conditionalFormatting sqref="CX39">
    <cfRule type="colorScale" priority="5159">
      <colorScale>
        <cfvo type="min"/>
        <cfvo type="max"/>
        <color theme="0"/>
        <color theme="0"/>
      </colorScale>
    </cfRule>
    <cfRule type="expression" dxfId="3495" priority="5161">
      <formula>CW39&lt;0</formula>
    </cfRule>
  </conditionalFormatting>
  <conditionalFormatting sqref="CX39:CX66">
    <cfRule type="expression" dxfId="3494" priority="5158">
      <formula>IF(CX39="Validar","Rojo","Verde")</formula>
    </cfRule>
    <cfRule type="expression" priority="5160">
      <formula>#REF!</formula>
    </cfRule>
  </conditionalFormatting>
  <conditionalFormatting sqref="CX40:CX66">
    <cfRule type="colorScale" priority="5198">
      <colorScale>
        <cfvo type="min"/>
        <cfvo type="max"/>
        <color theme="0"/>
        <color theme="0"/>
      </colorScale>
    </cfRule>
    <cfRule type="expression" dxfId="3493" priority="5199">
      <formula>CW40&lt;0</formula>
    </cfRule>
  </conditionalFormatting>
  <conditionalFormatting sqref="CX68">
    <cfRule type="colorScale" priority="5155">
      <colorScale>
        <cfvo type="min"/>
        <cfvo type="max"/>
        <color theme="0"/>
        <color theme="0"/>
      </colorScale>
    </cfRule>
    <cfRule type="expression" dxfId="3492" priority="5157">
      <formula>CW68&lt;0</formula>
    </cfRule>
  </conditionalFormatting>
  <conditionalFormatting sqref="CX68:CX81">
    <cfRule type="expression" dxfId="3491" priority="5154">
      <formula>IF(CX68="Validar","Rojo","Verde")</formula>
    </cfRule>
    <cfRule type="expression" priority="5156">
      <formula>#REF!</formula>
    </cfRule>
  </conditionalFormatting>
  <conditionalFormatting sqref="CX69:CX81">
    <cfRule type="colorScale" priority="5216">
      <colorScale>
        <cfvo type="min"/>
        <cfvo type="max"/>
        <color theme="0"/>
        <color theme="0"/>
      </colorScale>
    </cfRule>
    <cfRule type="expression" dxfId="3490" priority="5217">
      <formula>CW69&lt;0</formula>
    </cfRule>
  </conditionalFormatting>
  <conditionalFormatting sqref="CX83">
    <cfRule type="colorScale" priority="5138">
      <colorScale>
        <cfvo type="min"/>
        <cfvo type="max"/>
        <color theme="0"/>
        <color theme="0"/>
      </colorScale>
    </cfRule>
    <cfRule type="expression" dxfId="3489" priority="5140">
      <formula>CW83&lt;0</formula>
    </cfRule>
  </conditionalFormatting>
  <conditionalFormatting sqref="CX83:CX91">
    <cfRule type="expression" dxfId="3488" priority="5137">
      <formula>IF(CX83="Validar","Rojo","Verde")</formula>
    </cfRule>
    <cfRule type="expression" priority="5139">
      <formula>#REF!</formula>
    </cfRule>
  </conditionalFormatting>
  <conditionalFormatting sqref="CX84:CX91">
    <cfRule type="colorScale" priority="5196">
      <colorScale>
        <cfvo type="min"/>
        <cfvo type="max"/>
        <color theme="0"/>
        <color theme="0"/>
      </colorScale>
    </cfRule>
    <cfRule type="expression" dxfId="3487" priority="5197">
      <formula>CW84&lt;0</formula>
    </cfRule>
  </conditionalFormatting>
  <conditionalFormatting sqref="CX93">
    <cfRule type="colorScale" priority="5151">
      <colorScale>
        <cfvo type="min"/>
        <cfvo type="max"/>
        <color theme="0"/>
        <color theme="0"/>
      </colorScale>
    </cfRule>
    <cfRule type="expression" dxfId="3486" priority="5153">
      <formula>CW93&lt;0</formula>
    </cfRule>
  </conditionalFormatting>
  <conditionalFormatting sqref="CX93:CX102">
    <cfRule type="expression" dxfId="3485" priority="5150">
      <formula>IF(CX93="Validar","Rojo","Verde")</formula>
    </cfRule>
    <cfRule type="expression" priority="5152">
      <formula>#REF!</formula>
    </cfRule>
  </conditionalFormatting>
  <conditionalFormatting sqref="CX94:CX102">
    <cfRule type="colorScale" priority="5194">
      <colorScale>
        <cfvo type="min"/>
        <cfvo type="max"/>
        <color theme="0"/>
        <color theme="0"/>
      </colorScale>
    </cfRule>
    <cfRule type="expression" dxfId="3484" priority="5195">
      <formula>CW94&lt;0</formula>
    </cfRule>
  </conditionalFormatting>
  <conditionalFormatting sqref="CX104">
    <cfRule type="colorScale" priority="5147">
      <colorScale>
        <cfvo type="min"/>
        <cfvo type="max"/>
        <color theme="0"/>
        <color theme="0"/>
      </colorScale>
    </cfRule>
    <cfRule type="expression" dxfId="3483" priority="5149">
      <formula>CW104&lt;0</formula>
    </cfRule>
  </conditionalFormatting>
  <conditionalFormatting sqref="CX104:CX106">
    <cfRule type="expression" dxfId="3482" priority="5146">
      <formula>IF(CX104="Validar","Rojo","Verde")</formula>
    </cfRule>
    <cfRule type="expression" priority="5148">
      <formula>#REF!</formula>
    </cfRule>
  </conditionalFormatting>
  <conditionalFormatting sqref="CX105:CX106">
    <cfRule type="colorScale" priority="5192">
      <colorScale>
        <cfvo type="min"/>
        <cfvo type="max"/>
        <color theme="0"/>
        <color theme="0"/>
      </colorScale>
    </cfRule>
    <cfRule type="expression" dxfId="3481" priority="5193">
      <formula>CW105&lt;0</formula>
    </cfRule>
  </conditionalFormatting>
  <conditionalFormatting sqref="CX110">
    <cfRule type="colorScale" priority="5190">
      <colorScale>
        <cfvo type="min"/>
        <cfvo type="max"/>
        <color theme="0"/>
        <color theme="0"/>
      </colorScale>
    </cfRule>
    <cfRule type="expression" dxfId="3480" priority="5191">
      <formula>CW110&lt;0</formula>
    </cfRule>
  </conditionalFormatting>
  <conditionalFormatting sqref="CX110:CX111">
    <cfRule type="expression" priority="5132">
      <formula>#REF!</formula>
    </cfRule>
  </conditionalFormatting>
  <conditionalFormatting sqref="CX111">
    <cfRule type="colorScale" priority="5131">
      <colorScale>
        <cfvo type="min"/>
        <cfvo type="max"/>
        <color theme="0"/>
        <color theme="0"/>
      </colorScale>
    </cfRule>
    <cfRule type="expression" dxfId="3479" priority="5133">
      <formula>CW111&lt;0</formula>
    </cfRule>
  </conditionalFormatting>
  <conditionalFormatting sqref="CX117:CX123">
    <cfRule type="colorScale" priority="5187">
      <colorScale>
        <cfvo type="min"/>
        <cfvo type="max"/>
        <color theme="0"/>
        <color theme="0"/>
      </colorScale>
    </cfRule>
    <cfRule type="expression" priority="5188">
      <formula>#REF!</formula>
    </cfRule>
    <cfRule type="expression" dxfId="3478" priority="5189">
      <formula>CW117&lt;0</formula>
    </cfRule>
  </conditionalFormatting>
  <conditionalFormatting sqref="CX125">
    <cfRule type="colorScale" priority="5143">
      <colorScale>
        <cfvo type="min"/>
        <cfvo type="max"/>
        <color theme="0"/>
        <color theme="0"/>
      </colorScale>
    </cfRule>
    <cfRule type="expression" dxfId="3477" priority="5145">
      <formula>CW125&lt;0</formula>
    </cfRule>
  </conditionalFormatting>
  <conditionalFormatting sqref="CX125:CX134">
    <cfRule type="expression" dxfId="3476" priority="5142">
      <formula>IF(CX125="Validar","Rojo","Verde")</formula>
    </cfRule>
    <cfRule type="expression" priority="5144">
      <formula>#REF!</formula>
    </cfRule>
  </conditionalFormatting>
  <conditionalFormatting sqref="CX126:CX134">
    <cfRule type="colorScale" priority="5184">
      <colorScale>
        <cfvo type="min"/>
        <cfvo type="max"/>
        <color theme="0"/>
        <color theme="0"/>
      </colorScale>
    </cfRule>
    <cfRule type="expression" dxfId="3475" priority="5185">
      <formula>CW126&lt;0</formula>
    </cfRule>
  </conditionalFormatting>
  <conditionalFormatting sqref="CD110:CD111">
    <cfRule type="expression" dxfId="3474" priority="5041">
      <formula>IF(CD110="Validar","Rojo","Verde")</formula>
    </cfRule>
  </conditionalFormatting>
  <conditionalFormatting sqref="CD117:CD123">
    <cfRule type="expression" dxfId="3473" priority="5097">
      <formula>IF(CD117="Validar","Rojo","Verde")</formula>
    </cfRule>
  </conditionalFormatting>
  <conditionalFormatting sqref="CD117:CD123">
    <cfRule type="expression" priority="5099">
      <formula>#REF!</formula>
    </cfRule>
  </conditionalFormatting>
  <conditionalFormatting sqref="CD6:CD16">
    <cfRule type="expression" dxfId="3472" priority="5089">
      <formula>IF(CD6="Validar","Rojo","Verde")</formula>
    </cfRule>
    <cfRule type="expression" priority="5091">
      <formula>#REF!</formula>
    </cfRule>
  </conditionalFormatting>
  <conditionalFormatting sqref="CD6:CD9">
    <cfRule type="colorScale" priority="5125">
      <colorScale>
        <cfvo type="min"/>
        <cfvo type="max"/>
        <color theme="0"/>
        <color theme="0"/>
      </colorScale>
    </cfRule>
    <cfRule type="expression" dxfId="3471" priority="5126">
      <formula>CC6&lt;0</formula>
    </cfRule>
  </conditionalFormatting>
  <conditionalFormatting sqref="CD10">
    <cfRule type="colorScale" priority="5093">
      <colorScale>
        <cfvo type="min"/>
        <cfvo type="max"/>
        <color theme="0"/>
        <color theme="0"/>
      </colorScale>
    </cfRule>
    <cfRule type="expression" dxfId="3470" priority="5094">
      <formula>CC10&lt;0</formula>
    </cfRule>
  </conditionalFormatting>
  <conditionalFormatting sqref="CD11:CD14">
    <cfRule type="colorScale" priority="5123">
      <colorScale>
        <cfvo type="min"/>
        <cfvo type="max"/>
        <color theme="0"/>
        <color theme="0"/>
      </colorScale>
    </cfRule>
    <cfRule type="expression" dxfId="3469" priority="5124">
      <formula>CC11&lt;0</formula>
    </cfRule>
  </conditionalFormatting>
  <conditionalFormatting sqref="CD15">
    <cfRule type="colorScale" priority="5090">
      <colorScale>
        <cfvo type="min"/>
        <cfvo type="max"/>
        <color theme="0"/>
        <color theme="0"/>
      </colorScale>
    </cfRule>
    <cfRule type="expression" dxfId="3468" priority="5092">
      <formula>CC15&lt;0</formula>
    </cfRule>
  </conditionalFormatting>
  <conditionalFormatting sqref="CD16">
    <cfRule type="colorScale" priority="5121">
      <colorScale>
        <cfvo type="min"/>
        <cfvo type="max"/>
        <color theme="0"/>
        <color theme="0"/>
      </colorScale>
    </cfRule>
    <cfRule type="expression" dxfId="3467" priority="5122">
      <formula>CC16&lt;0</formula>
    </cfRule>
  </conditionalFormatting>
  <conditionalFormatting sqref="CD18">
    <cfRule type="colorScale" priority="5086">
      <colorScale>
        <cfvo type="min"/>
        <cfvo type="max"/>
        <color theme="0"/>
        <color theme="0"/>
      </colorScale>
    </cfRule>
    <cfRule type="expression" dxfId="3466" priority="5088">
      <formula>CC18&lt;0</formula>
    </cfRule>
  </conditionalFormatting>
  <conditionalFormatting sqref="CD18:CD19">
    <cfRule type="expression" dxfId="3465" priority="5085">
      <formula>IF(CD18="Validar","Rojo","Verde")</formula>
    </cfRule>
    <cfRule type="expression" priority="5087">
      <formula>#REF!</formula>
    </cfRule>
  </conditionalFormatting>
  <conditionalFormatting sqref="CD19">
    <cfRule type="colorScale" priority="5119">
      <colorScale>
        <cfvo type="min"/>
        <cfvo type="max"/>
        <color theme="0"/>
        <color theme="0"/>
      </colorScale>
    </cfRule>
    <cfRule type="expression" dxfId="3464" priority="5120">
      <formula>CC19&lt;0</formula>
    </cfRule>
  </conditionalFormatting>
  <conditionalFormatting sqref="CD23">
    <cfRule type="colorScale" priority="5082">
      <colorScale>
        <cfvo type="min"/>
        <cfvo type="max"/>
        <color theme="0"/>
        <color theme="0"/>
      </colorScale>
    </cfRule>
    <cfRule type="expression" dxfId="3463" priority="5084">
      <formula>CC23&lt;0</formula>
    </cfRule>
  </conditionalFormatting>
  <conditionalFormatting sqref="CD23:CD24">
    <cfRule type="expression" dxfId="3462" priority="5081">
      <formula>IF(CD23="Validar","Rojo","Verde")</formula>
    </cfRule>
    <cfRule type="expression" priority="5083">
      <formula>#REF!</formula>
    </cfRule>
  </conditionalFormatting>
  <conditionalFormatting sqref="CD24">
    <cfRule type="colorScale" priority="5115">
      <colorScale>
        <cfvo type="min"/>
        <cfvo type="max"/>
        <color theme="0"/>
        <color theme="0"/>
      </colorScale>
    </cfRule>
    <cfRule type="expression" dxfId="3461" priority="5116">
      <formula>CC24&lt;0</formula>
    </cfRule>
  </conditionalFormatting>
  <conditionalFormatting sqref="CD26">
    <cfRule type="colorScale" priority="5078">
      <colorScale>
        <cfvo type="min"/>
        <cfvo type="max"/>
        <color theme="0"/>
        <color theme="0"/>
      </colorScale>
    </cfRule>
    <cfRule type="expression" dxfId="3460" priority="5080">
      <formula>CC26&lt;0</formula>
    </cfRule>
  </conditionalFormatting>
  <conditionalFormatting sqref="CD26:CD27">
    <cfRule type="expression" dxfId="3459" priority="5077">
      <formula>IF(CD26="Validar","Rojo","Verde")</formula>
    </cfRule>
    <cfRule type="expression" priority="5079">
      <formula>#REF!</formula>
    </cfRule>
  </conditionalFormatting>
  <conditionalFormatting sqref="CD27">
    <cfRule type="colorScale" priority="5113">
      <colorScale>
        <cfvo type="min"/>
        <cfvo type="max"/>
        <color theme="0"/>
        <color theme="0"/>
      </colorScale>
    </cfRule>
    <cfRule type="expression" dxfId="3458" priority="5114">
      <formula>CC27&lt;0</formula>
    </cfRule>
  </conditionalFormatting>
  <conditionalFormatting sqref="CD29">
    <cfRule type="colorScale" priority="5074">
      <colorScale>
        <cfvo type="min"/>
        <cfvo type="max"/>
        <color theme="0"/>
        <color theme="0"/>
      </colorScale>
    </cfRule>
    <cfRule type="expression" dxfId="3457" priority="5076">
      <formula>CC29&lt;0</formula>
    </cfRule>
  </conditionalFormatting>
  <conditionalFormatting sqref="CD29:CD30">
    <cfRule type="expression" dxfId="3456" priority="5073">
      <formula>IF(CD29="Validar","Rojo","Verde")</formula>
    </cfRule>
    <cfRule type="expression" priority="5075">
      <formula>#REF!</formula>
    </cfRule>
  </conditionalFormatting>
  <conditionalFormatting sqref="CD30">
    <cfRule type="colorScale" priority="5111">
      <colorScale>
        <cfvo type="min"/>
        <cfvo type="max"/>
        <color theme="0"/>
        <color theme="0"/>
      </colorScale>
    </cfRule>
    <cfRule type="expression" dxfId="3455" priority="5112">
      <formula>CC30&lt;0</formula>
    </cfRule>
  </conditionalFormatting>
  <conditionalFormatting sqref="CD39">
    <cfRule type="colorScale" priority="5070">
      <colorScale>
        <cfvo type="min"/>
        <cfvo type="max"/>
        <color theme="0"/>
        <color theme="0"/>
      </colorScale>
    </cfRule>
    <cfRule type="expression" dxfId="3454" priority="5072">
      <formula>CC39&lt;0</formula>
    </cfRule>
  </conditionalFormatting>
  <conditionalFormatting sqref="CD39:CD66">
    <cfRule type="expression" dxfId="3453" priority="5069">
      <formula>IF(CD39="Validar","Rojo","Verde")</formula>
    </cfRule>
    <cfRule type="expression" priority="5071">
      <formula>#REF!</formula>
    </cfRule>
  </conditionalFormatting>
  <conditionalFormatting sqref="CD40:CD66">
    <cfRule type="colorScale" priority="5109">
      <colorScale>
        <cfvo type="min"/>
        <cfvo type="max"/>
        <color theme="0"/>
        <color theme="0"/>
      </colorScale>
    </cfRule>
    <cfRule type="expression" dxfId="3452" priority="5110">
      <formula>CC40&lt;0</formula>
    </cfRule>
  </conditionalFormatting>
  <conditionalFormatting sqref="CD68">
    <cfRule type="colorScale" priority="5066">
      <colorScale>
        <cfvo type="min"/>
        <cfvo type="max"/>
        <color theme="0"/>
        <color theme="0"/>
      </colorScale>
    </cfRule>
    <cfRule type="expression" dxfId="3451" priority="5068">
      <formula>CC68&lt;0</formula>
    </cfRule>
  </conditionalFormatting>
  <conditionalFormatting sqref="CD68:CD81">
    <cfRule type="expression" dxfId="3450" priority="5065">
      <formula>IF(CD68="Validar","Rojo","Verde")</formula>
    </cfRule>
    <cfRule type="expression" priority="5067">
      <formula>#REF!</formula>
    </cfRule>
  </conditionalFormatting>
  <conditionalFormatting sqref="CD69:CD81">
    <cfRule type="colorScale" priority="5127">
      <colorScale>
        <cfvo type="min"/>
        <cfvo type="max"/>
        <color theme="0"/>
        <color theme="0"/>
      </colorScale>
    </cfRule>
    <cfRule type="expression" dxfId="3449" priority="5128">
      <formula>CC69&lt;0</formula>
    </cfRule>
  </conditionalFormatting>
  <conditionalFormatting sqref="CD83">
    <cfRule type="colorScale" priority="5049">
      <colorScale>
        <cfvo type="min"/>
        <cfvo type="max"/>
        <color theme="0"/>
        <color theme="0"/>
      </colorScale>
    </cfRule>
    <cfRule type="expression" dxfId="3448" priority="5051">
      <formula>CC83&lt;0</formula>
    </cfRule>
  </conditionalFormatting>
  <conditionalFormatting sqref="CD83:CD91">
    <cfRule type="expression" dxfId="3447" priority="5048">
      <formula>IF(CD83="Validar","Rojo","Verde")</formula>
    </cfRule>
    <cfRule type="expression" priority="5050">
      <formula>#REF!</formula>
    </cfRule>
  </conditionalFormatting>
  <conditionalFormatting sqref="CD84:CD91">
    <cfRule type="colorScale" priority="5107">
      <colorScale>
        <cfvo type="min"/>
        <cfvo type="max"/>
        <color theme="0"/>
        <color theme="0"/>
      </colorScale>
    </cfRule>
    <cfRule type="expression" dxfId="3446" priority="5108">
      <formula>CC84&lt;0</formula>
    </cfRule>
  </conditionalFormatting>
  <conditionalFormatting sqref="CD93">
    <cfRule type="colorScale" priority="5062">
      <colorScale>
        <cfvo type="min"/>
        <cfvo type="max"/>
        <color theme="0"/>
        <color theme="0"/>
      </colorScale>
    </cfRule>
    <cfRule type="expression" dxfId="3445" priority="5064">
      <formula>CC93&lt;0</formula>
    </cfRule>
  </conditionalFormatting>
  <conditionalFormatting sqref="CD93:CD102">
    <cfRule type="expression" dxfId="3444" priority="5061">
      <formula>IF(CD93="Validar","Rojo","Verde")</formula>
    </cfRule>
    <cfRule type="expression" priority="5063">
      <formula>#REF!</formula>
    </cfRule>
  </conditionalFormatting>
  <conditionalFormatting sqref="CD94:CD102">
    <cfRule type="colorScale" priority="5105">
      <colorScale>
        <cfvo type="min"/>
        <cfvo type="max"/>
        <color theme="0"/>
        <color theme="0"/>
      </colorScale>
    </cfRule>
    <cfRule type="expression" dxfId="3443" priority="5106">
      <formula>CC94&lt;0</formula>
    </cfRule>
  </conditionalFormatting>
  <conditionalFormatting sqref="CD104">
    <cfRule type="colorScale" priority="5058">
      <colorScale>
        <cfvo type="min"/>
        <cfvo type="max"/>
        <color theme="0"/>
        <color theme="0"/>
      </colorScale>
    </cfRule>
    <cfRule type="expression" dxfId="3442" priority="5060">
      <formula>CC104&lt;0</formula>
    </cfRule>
  </conditionalFormatting>
  <conditionalFormatting sqref="CD104:CD106">
    <cfRule type="expression" dxfId="3441" priority="5057">
      <formula>IF(CD104="Validar","Rojo","Verde")</formula>
    </cfRule>
    <cfRule type="expression" priority="5059">
      <formula>#REF!</formula>
    </cfRule>
  </conditionalFormatting>
  <conditionalFormatting sqref="CD105:CD106">
    <cfRule type="colorScale" priority="5103">
      <colorScale>
        <cfvo type="min"/>
        <cfvo type="max"/>
        <color theme="0"/>
        <color theme="0"/>
      </colorScale>
    </cfRule>
    <cfRule type="expression" dxfId="3440" priority="5104">
      <formula>CC105&lt;0</formula>
    </cfRule>
  </conditionalFormatting>
  <conditionalFormatting sqref="CD110">
    <cfRule type="colorScale" priority="5101">
      <colorScale>
        <cfvo type="min"/>
        <cfvo type="max"/>
        <color theme="0"/>
        <color theme="0"/>
      </colorScale>
    </cfRule>
    <cfRule type="expression" dxfId="3439" priority="5102">
      <formula>CC110&lt;0</formula>
    </cfRule>
  </conditionalFormatting>
  <conditionalFormatting sqref="CD110:CD111">
    <cfRule type="expression" priority="5043">
      <formula>#REF!</formula>
    </cfRule>
  </conditionalFormatting>
  <conditionalFormatting sqref="CD111">
    <cfRule type="colorScale" priority="5042">
      <colorScale>
        <cfvo type="min"/>
        <cfvo type="max"/>
        <color theme="0"/>
        <color theme="0"/>
      </colorScale>
    </cfRule>
    <cfRule type="expression" dxfId="3438" priority="5044">
      <formula>CC111&lt;0</formula>
    </cfRule>
  </conditionalFormatting>
  <conditionalFormatting sqref="CD117:CD123">
    <cfRule type="colorScale" priority="5098">
      <colorScale>
        <cfvo type="min"/>
        <cfvo type="max"/>
        <color theme="0"/>
        <color theme="0"/>
      </colorScale>
    </cfRule>
    <cfRule type="expression" dxfId="3437" priority="5100">
      <formula>CC117&lt;0</formula>
    </cfRule>
  </conditionalFormatting>
  <conditionalFormatting sqref="CD125">
    <cfRule type="colorScale" priority="5054">
      <colorScale>
        <cfvo type="min"/>
        <cfvo type="max"/>
        <color theme="0"/>
        <color theme="0"/>
      </colorScale>
    </cfRule>
    <cfRule type="expression" dxfId="3436" priority="5056">
      <formula>CC125&lt;0</formula>
    </cfRule>
  </conditionalFormatting>
  <conditionalFormatting sqref="CD125:CD134">
    <cfRule type="expression" dxfId="3435" priority="5053">
      <formula>IF(CD125="Validar","Rojo","Verde")</formula>
    </cfRule>
    <cfRule type="expression" priority="5055">
      <formula>#REF!</formula>
    </cfRule>
  </conditionalFormatting>
  <conditionalFormatting sqref="CD126:CD134">
    <cfRule type="colorScale" priority="5095">
      <colorScale>
        <cfvo type="min"/>
        <cfvo type="max"/>
        <color theme="0"/>
        <color theme="0"/>
      </colorScale>
    </cfRule>
    <cfRule type="expression" dxfId="3434" priority="5096">
      <formula>CC126&lt;0</formula>
    </cfRule>
  </conditionalFormatting>
  <conditionalFormatting sqref="J94:J103">
    <cfRule type="expression" dxfId="3433" priority="4226">
      <formula>IF(J94="Validar","Rojo","Verde")</formula>
    </cfRule>
  </conditionalFormatting>
  <conditionalFormatting sqref="AI110:AI111">
    <cfRule type="expression" dxfId="3432" priority="4952">
      <formula>IF(AI110="Validar","Rojo","Verde")</formula>
    </cfRule>
  </conditionalFormatting>
  <conditionalFormatting sqref="AI117:AI123">
    <cfRule type="expression" dxfId="3431" priority="5008">
      <formula>IF(AI117="Validar","Rojo","Verde")</formula>
    </cfRule>
  </conditionalFormatting>
  <conditionalFormatting sqref="AI117:AI123">
    <cfRule type="expression" priority="5010">
      <formula>#REF!</formula>
    </cfRule>
  </conditionalFormatting>
  <conditionalFormatting sqref="AI6:AI16">
    <cfRule type="expression" dxfId="3430" priority="5000">
      <formula>IF(AI6="Validar","Rojo","Verde")</formula>
    </cfRule>
    <cfRule type="expression" priority="5002">
      <formula>#REF!</formula>
    </cfRule>
  </conditionalFormatting>
  <conditionalFormatting sqref="AI6:AI9">
    <cfRule type="colorScale" priority="5036">
      <colorScale>
        <cfvo type="min"/>
        <cfvo type="max"/>
        <color theme="0"/>
        <color theme="0"/>
      </colorScale>
    </cfRule>
    <cfRule type="expression" dxfId="3429" priority="5037">
      <formula>AH6&lt;0</formula>
    </cfRule>
  </conditionalFormatting>
  <conditionalFormatting sqref="AI10">
    <cfRule type="colorScale" priority="5004">
      <colorScale>
        <cfvo type="min"/>
        <cfvo type="max"/>
        <color theme="0"/>
        <color theme="0"/>
      </colorScale>
    </cfRule>
    <cfRule type="expression" dxfId="3428" priority="5005">
      <formula>AH10&lt;0</formula>
    </cfRule>
  </conditionalFormatting>
  <conditionalFormatting sqref="AI11:AI14">
    <cfRule type="colorScale" priority="5034">
      <colorScale>
        <cfvo type="min"/>
        <cfvo type="max"/>
        <color theme="0"/>
        <color theme="0"/>
      </colorScale>
    </cfRule>
    <cfRule type="expression" dxfId="3427" priority="5035">
      <formula>AH11&lt;0</formula>
    </cfRule>
  </conditionalFormatting>
  <conditionalFormatting sqref="AI15">
    <cfRule type="colorScale" priority="5001">
      <colorScale>
        <cfvo type="min"/>
        <cfvo type="max"/>
        <color theme="0"/>
        <color theme="0"/>
      </colorScale>
    </cfRule>
    <cfRule type="expression" dxfId="3426" priority="5003">
      <formula>AH15&lt;0</formula>
    </cfRule>
  </conditionalFormatting>
  <conditionalFormatting sqref="AI16">
    <cfRule type="colorScale" priority="5032">
      <colorScale>
        <cfvo type="min"/>
        <cfvo type="max"/>
        <color theme="0"/>
        <color theme="0"/>
      </colorScale>
    </cfRule>
    <cfRule type="expression" dxfId="3425" priority="5033">
      <formula>AH16&lt;0</formula>
    </cfRule>
  </conditionalFormatting>
  <conditionalFormatting sqref="AI18">
    <cfRule type="colorScale" priority="4997">
      <colorScale>
        <cfvo type="min"/>
        <cfvo type="max"/>
        <color theme="0"/>
        <color theme="0"/>
      </colorScale>
    </cfRule>
    <cfRule type="expression" dxfId="3424" priority="4999">
      <formula>AH18&lt;0</formula>
    </cfRule>
  </conditionalFormatting>
  <conditionalFormatting sqref="AI18:AI19">
    <cfRule type="expression" dxfId="3423" priority="4996">
      <formula>IF(AI18="Validar","Rojo","Verde")</formula>
    </cfRule>
    <cfRule type="expression" priority="4998">
      <formula>#REF!</formula>
    </cfRule>
  </conditionalFormatting>
  <conditionalFormatting sqref="AI19">
    <cfRule type="colorScale" priority="5030">
      <colorScale>
        <cfvo type="min"/>
        <cfvo type="max"/>
        <color theme="0"/>
        <color theme="0"/>
      </colorScale>
    </cfRule>
    <cfRule type="expression" dxfId="3422" priority="5031">
      <formula>AH19&lt;0</formula>
    </cfRule>
  </conditionalFormatting>
  <conditionalFormatting sqref="AI23">
    <cfRule type="colorScale" priority="4993">
      <colorScale>
        <cfvo type="min"/>
        <cfvo type="max"/>
        <color theme="0"/>
        <color theme="0"/>
      </colorScale>
    </cfRule>
    <cfRule type="expression" dxfId="3421" priority="4995">
      <formula>AH23&lt;0</formula>
    </cfRule>
  </conditionalFormatting>
  <conditionalFormatting sqref="AI23:AI24">
    <cfRule type="expression" dxfId="3420" priority="4992">
      <formula>IF(AI23="Validar","Rojo","Verde")</formula>
    </cfRule>
    <cfRule type="expression" priority="4994">
      <formula>#REF!</formula>
    </cfRule>
  </conditionalFormatting>
  <conditionalFormatting sqref="AI24">
    <cfRule type="colorScale" priority="5026">
      <colorScale>
        <cfvo type="min"/>
        <cfvo type="max"/>
        <color theme="0"/>
        <color theme="0"/>
      </colorScale>
    </cfRule>
    <cfRule type="expression" dxfId="3419" priority="5027">
      <formula>AH24&lt;0</formula>
    </cfRule>
  </conditionalFormatting>
  <conditionalFormatting sqref="AI26">
    <cfRule type="colorScale" priority="4989">
      <colorScale>
        <cfvo type="min"/>
        <cfvo type="max"/>
        <color theme="0"/>
        <color theme="0"/>
      </colorScale>
    </cfRule>
    <cfRule type="expression" dxfId="3418" priority="4991">
      <formula>AH26&lt;0</formula>
    </cfRule>
  </conditionalFormatting>
  <conditionalFormatting sqref="AI26:AI27">
    <cfRule type="expression" dxfId="3417" priority="4988">
      <formula>IF(AI26="Validar","Rojo","Verde")</formula>
    </cfRule>
    <cfRule type="expression" priority="4990">
      <formula>#REF!</formula>
    </cfRule>
  </conditionalFormatting>
  <conditionalFormatting sqref="AI27">
    <cfRule type="colorScale" priority="5024">
      <colorScale>
        <cfvo type="min"/>
        <cfvo type="max"/>
        <color theme="0"/>
        <color theme="0"/>
      </colorScale>
    </cfRule>
    <cfRule type="expression" dxfId="3416" priority="5025">
      <formula>AH27&lt;0</formula>
    </cfRule>
  </conditionalFormatting>
  <conditionalFormatting sqref="AI29">
    <cfRule type="colorScale" priority="4985">
      <colorScale>
        <cfvo type="min"/>
        <cfvo type="max"/>
        <color theme="0"/>
        <color theme="0"/>
      </colorScale>
    </cfRule>
    <cfRule type="expression" dxfId="3415" priority="4987">
      <formula>AH29&lt;0</formula>
    </cfRule>
  </conditionalFormatting>
  <conditionalFormatting sqref="AI30">
    <cfRule type="colorScale" priority="5022">
      <colorScale>
        <cfvo type="min"/>
        <cfvo type="max"/>
        <color theme="0"/>
        <color theme="0"/>
      </colorScale>
    </cfRule>
    <cfRule type="expression" dxfId="3414" priority="5023">
      <formula>AH30&lt;0</formula>
    </cfRule>
  </conditionalFormatting>
  <conditionalFormatting sqref="AI39">
    <cfRule type="colorScale" priority="4981">
      <colorScale>
        <cfvo type="min"/>
        <cfvo type="max"/>
        <color theme="0"/>
        <color theme="0"/>
      </colorScale>
    </cfRule>
    <cfRule type="expression" dxfId="3413" priority="4983">
      <formula>AH39&lt;0</formula>
    </cfRule>
  </conditionalFormatting>
  <conditionalFormatting sqref="AI39:AI66">
    <cfRule type="expression" dxfId="3412" priority="4980">
      <formula>IF(AI39="Validar","Rojo","Verde")</formula>
    </cfRule>
    <cfRule type="expression" priority="4982">
      <formula>#REF!</formula>
    </cfRule>
  </conditionalFormatting>
  <conditionalFormatting sqref="AI40:AI66">
    <cfRule type="colorScale" priority="5020">
      <colorScale>
        <cfvo type="min"/>
        <cfvo type="max"/>
        <color theme="0"/>
        <color theme="0"/>
      </colorScale>
    </cfRule>
    <cfRule type="expression" dxfId="3411" priority="5021">
      <formula>AH40&lt;0</formula>
    </cfRule>
  </conditionalFormatting>
  <conditionalFormatting sqref="AI68">
    <cfRule type="colorScale" priority="4977">
      <colorScale>
        <cfvo type="min"/>
        <cfvo type="max"/>
        <color theme="0"/>
        <color theme="0"/>
      </colorScale>
    </cfRule>
    <cfRule type="expression" dxfId="3410" priority="4979">
      <formula>AH68&lt;0</formula>
    </cfRule>
  </conditionalFormatting>
  <conditionalFormatting sqref="AI68:AI81">
    <cfRule type="expression" dxfId="3409" priority="4976">
      <formula>IF(AI68="Validar","Rojo","Verde")</formula>
    </cfRule>
    <cfRule type="expression" priority="4978">
      <formula>#REF!</formula>
    </cfRule>
  </conditionalFormatting>
  <conditionalFormatting sqref="AI69:AI81">
    <cfRule type="colorScale" priority="5038">
      <colorScale>
        <cfvo type="min"/>
        <cfvo type="max"/>
        <color theme="0"/>
        <color theme="0"/>
      </colorScale>
    </cfRule>
    <cfRule type="expression" dxfId="3408" priority="5039">
      <formula>AH69&lt;0</formula>
    </cfRule>
  </conditionalFormatting>
  <conditionalFormatting sqref="AI83">
    <cfRule type="colorScale" priority="4960">
      <colorScale>
        <cfvo type="min"/>
        <cfvo type="max"/>
        <color theme="0"/>
        <color theme="0"/>
      </colorScale>
    </cfRule>
    <cfRule type="expression" dxfId="3407" priority="4962">
      <formula>AH83&lt;0</formula>
    </cfRule>
  </conditionalFormatting>
  <conditionalFormatting sqref="AI83:AI91">
    <cfRule type="expression" dxfId="3406" priority="4959">
      <formula>IF(AI83="Validar","Rojo","Verde")</formula>
    </cfRule>
    <cfRule type="expression" priority="4961">
      <formula>#REF!</formula>
    </cfRule>
  </conditionalFormatting>
  <conditionalFormatting sqref="AI84:AI91">
    <cfRule type="colorScale" priority="5018">
      <colorScale>
        <cfvo type="min"/>
        <cfvo type="max"/>
        <color theme="0"/>
        <color theme="0"/>
      </colorScale>
    </cfRule>
    <cfRule type="expression" dxfId="3405" priority="5019">
      <formula>AH84&lt;0</formula>
    </cfRule>
  </conditionalFormatting>
  <conditionalFormatting sqref="AI93">
    <cfRule type="colorScale" priority="4973">
      <colorScale>
        <cfvo type="min"/>
        <cfvo type="max"/>
        <color theme="0"/>
        <color theme="0"/>
      </colorScale>
    </cfRule>
    <cfRule type="expression" dxfId="3404" priority="4975">
      <formula>AH93&lt;0</formula>
    </cfRule>
  </conditionalFormatting>
  <conditionalFormatting sqref="AI93:AI102">
    <cfRule type="expression" dxfId="3403" priority="4972">
      <formula>IF(AI93="Validar","Rojo","Verde")</formula>
    </cfRule>
    <cfRule type="expression" priority="4974">
      <formula>#REF!</formula>
    </cfRule>
  </conditionalFormatting>
  <conditionalFormatting sqref="AI94:AI102">
    <cfRule type="colorScale" priority="5016">
      <colorScale>
        <cfvo type="min"/>
        <cfvo type="max"/>
        <color theme="0"/>
        <color theme="0"/>
      </colorScale>
    </cfRule>
    <cfRule type="expression" dxfId="3402" priority="5017">
      <formula>AH94&lt;0</formula>
    </cfRule>
  </conditionalFormatting>
  <conditionalFormatting sqref="AI104">
    <cfRule type="colorScale" priority="4969">
      <colorScale>
        <cfvo type="min"/>
        <cfvo type="max"/>
        <color theme="0"/>
        <color theme="0"/>
      </colorScale>
    </cfRule>
    <cfRule type="expression" dxfId="3401" priority="4971">
      <formula>AH104&lt;0</formula>
    </cfRule>
  </conditionalFormatting>
  <conditionalFormatting sqref="AI104:AI106">
    <cfRule type="expression" dxfId="3400" priority="4968">
      <formula>IF(AI104="Validar","Rojo","Verde")</formula>
    </cfRule>
    <cfRule type="expression" priority="4970">
      <formula>#REF!</formula>
    </cfRule>
  </conditionalFormatting>
  <conditionalFormatting sqref="AI105:AI106">
    <cfRule type="colorScale" priority="5014">
      <colorScale>
        <cfvo type="min"/>
        <cfvo type="max"/>
        <color theme="0"/>
        <color theme="0"/>
      </colorScale>
    </cfRule>
    <cfRule type="expression" dxfId="3399" priority="5015">
      <formula>AH105&lt;0</formula>
    </cfRule>
  </conditionalFormatting>
  <conditionalFormatting sqref="AI110">
    <cfRule type="colorScale" priority="5012">
      <colorScale>
        <cfvo type="min"/>
        <cfvo type="max"/>
        <color theme="0"/>
        <color theme="0"/>
      </colorScale>
    </cfRule>
    <cfRule type="expression" dxfId="3398" priority="5013">
      <formula>AH110&lt;0</formula>
    </cfRule>
  </conditionalFormatting>
  <conditionalFormatting sqref="AI110:AI111">
    <cfRule type="expression" priority="4954">
      <formula>#REF!</formula>
    </cfRule>
  </conditionalFormatting>
  <conditionalFormatting sqref="AI111">
    <cfRule type="colorScale" priority="4953">
      <colorScale>
        <cfvo type="min"/>
        <cfvo type="max"/>
        <color theme="0"/>
        <color theme="0"/>
      </colorScale>
    </cfRule>
    <cfRule type="expression" dxfId="3397" priority="4955">
      <formula>AH111&lt;0</formula>
    </cfRule>
  </conditionalFormatting>
  <conditionalFormatting sqref="AI117:AI123">
    <cfRule type="colorScale" priority="5009">
      <colorScale>
        <cfvo type="min"/>
        <cfvo type="max"/>
        <color theme="0"/>
        <color theme="0"/>
      </colorScale>
    </cfRule>
    <cfRule type="expression" dxfId="3396" priority="5011">
      <formula>AH117&lt;0</formula>
    </cfRule>
  </conditionalFormatting>
  <conditionalFormatting sqref="AI125">
    <cfRule type="colorScale" priority="4965">
      <colorScale>
        <cfvo type="min"/>
        <cfvo type="max"/>
        <color theme="0"/>
        <color theme="0"/>
      </colorScale>
    </cfRule>
    <cfRule type="expression" dxfId="3395" priority="4967">
      <formula>AH125&lt;0</formula>
    </cfRule>
  </conditionalFormatting>
  <conditionalFormatting sqref="AI125:AI134">
    <cfRule type="expression" dxfId="3394" priority="4964">
      <formula>IF(AI125="Validar","Rojo","Verde")</formula>
    </cfRule>
    <cfRule type="expression" priority="4966">
      <formula>#REF!</formula>
    </cfRule>
  </conditionalFormatting>
  <conditionalFormatting sqref="AI126:AI134">
    <cfRule type="colorScale" priority="5006">
      <colorScale>
        <cfvo type="min"/>
        <cfvo type="max"/>
        <color theme="0"/>
        <color theme="0"/>
      </colorScale>
    </cfRule>
    <cfRule type="expression" dxfId="3393" priority="5007">
      <formula>AH126&lt;0</formula>
    </cfRule>
  </conditionalFormatting>
  <conditionalFormatting sqref="AP110:AP111">
    <cfRule type="expression" dxfId="3392" priority="4863">
      <formula>IF(AP110="Validar","Rojo","Verde")</formula>
    </cfRule>
  </conditionalFormatting>
  <conditionalFormatting sqref="AP117:AP123">
    <cfRule type="expression" priority="4921">
      <formula>#REF!</formula>
    </cfRule>
  </conditionalFormatting>
  <conditionalFormatting sqref="AP6:AP16">
    <cfRule type="expression" dxfId="3391" priority="4911">
      <formula>IF(AP6="Validar","Rojo","Verde")</formula>
    </cfRule>
    <cfRule type="expression" priority="4913">
      <formula>#REF!</formula>
    </cfRule>
  </conditionalFormatting>
  <conditionalFormatting sqref="AP6:AP9">
    <cfRule type="colorScale" priority="4947">
      <colorScale>
        <cfvo type="min"/>
        <cfvo type="max"/>
        <color theme="0"/>
        <color theme="0"/>
      </colorScale>
    </cfRule>
    <cfRule type="expression" dxfId="3390" priority="4948">
      <formula>AO6&lt;0</formula>
    </cfRule>
  </conditionalFormatting>
  <conditionalFormatting sqref="AP10">
    <cfRule type="colorScale" priority="4915">
      <colorScale>
        <cfvo type="min"/>
        <cfvo type="max"/>
        <color theme="0"/>
        <color theme="0"/>
      </colorScale>
    </cfRule>
    <cfRule type="expression" dxfId="3389" priority="4916">
      <formula>AO10&lt;0</formula>
    </cfRule>
  </conditionalFormatting>
  <conditionalFormatting sqref="AP11:AP14">
    <cfRule type="colorScale" priority="4945">
      <colorScale>
        <cfvo type="min"/>
        <cfvo type="max"/>
        <color theme="0"/>
        <color theme="0"/>
      </colorScale>
    </cfRule>
    <cfRule type="expression" dxfId="3388" priority="4946">
      <formula>AO11&lt;0</formula>
    </cfRule>
  </conditionalFormatting>
  <conditionalFormatting sqref="AP15">
    <cfRule type="colorScale" priority="4912">
      <colorScale>
        <cfvo type="min"/>
        <cfvo type="max"/>
        <color theme="0"/>
        <color theme="0"/>
      </colorScale>
    </cfRule>
    <cfRule type="expression" dxfId="3387" priority="4914">
      <formula>AO15&lt;0</formula>
    </cfRule>
  </conditionalFormatting>
  <conditionalFormatting sqref="AP16">
    <cfRule type="colorScale" priority="4943">
      <colorScale>
        <cfvo type="min"/>
        <cfvo type="max"/>
        <color theme="0"/>
        <color theme="0"/>
      </colorScale>
    </cfRule>
    <cfRule type="expression" dxfId="3386" priority="4944">
      <formula>AO16&lt;0</formula>
    </cfRule>
  </conditionalFormatting>
  <conditionalFormatting sqref="AP18">
    <cfRule type="colorScale" priority="4908">
      <colorScale>
        <cfvo type="min"/>
        <cfvo type="max"/>
        <color theme="0"/>
        <color theme="0"/>
      </colorScale>
    </cfRule>
    <cfRule type="expression" dxfId="3385" priority="4910">
      <formula>AO18&lt;0</formula>
    </cfRule>
  </conditionalFormatting>
  <conditionalFormatting sqref="AP18:AP19">
    <cfRule type="expression" dxfId="3384" priority="4907">
      <formula>IF(AP18="Validar","Rojo","Verde")</formula>
    </cfRule>
    <cfRule type="expression" priority="4909">
      <formula>#REF!</formula>
    </cfRule>
  </conditionalFormatting>
  <conditionalFormatting sqref="AP19">
    <cfRule type="colorScale" priority="4941">
      <colorScale>
        <cfvo type="min"/>
        <cfvo type="max"/>
        <color theme="0"/>
        <color theme="0"/>
      </colorScale>
    </cfRule>
    <cfRule type="expression" dxfId="3383" priority="4942">
      <formula>AO19&lt;0</formula>
    </cfRule>
  </conditionalFormatting>
  <conditionalFormatting sqref="AP23">
    <cfRule type="colorScale" priority="4904">
      <colorScale>
        <cfvo type="min"/>
        <cfvo type="max"/>
        <color theme="0"/>
        <color theme="0"/>
      </colorScale>
    </cfRule>
    <cfRule type="expression" dxfId="3382" priority="4906">
      <formula>AO23&lt;0</formula>
    </cfRule>
  </conditionalFormatting>
  <conditionalFormatting sqref="AP23:AP24">
    <cfRule type="expression" dxfId="3381" priority="4903">
      <formula>IF(AP23="Validar","Rojo","Verde")</formula>
    </cfRule>
    <cfRule type="expression" priority="4905">
      <formula>#REF!</formula>
    </cfRule>
  </conditionalFormatting>
  <conditionalFormatting sqref="AP24">
    <cfRule type="colorScale" priority="4937">
      <colorScale>
        <cfvo type="min"/>
        <cfvo type="max"/>
        <color theme="0"/>
        <color theme="0"/>
      </colorScale>
    </cfRule>
    <cfRule type="expression" dxfId="3380" priority="4938">
      <formula>AO24&lt;0</formula>
    </cfRule>
  </conditionalFormatting>
  <conditionalFormatting sqref="AP26">
    <cfRule type="colorScale" priority="4900">
      <colorScale>
        <cfvo type="min"/>
        <cfvo type="max"/>
        <color theme="0"/>
        <color theme="0"/>
      </colorScale>
    </cfRule>
    <cfRule type="expression" dxfId="3379" priority="4902">
      <formula>AO26&lt;0</formula>
    </cfRule>
  </conditionalFormatting>
  <conditionalFormatting sqref="AP26:AP27">
    <cfRule type="expression" dxfId="3378" priority="4899">
      <formula>IF(AP26="Validar","Rojo","Verde")</formula>
    </cfRule>
    <cfRule type="expression" priority="4901">
      <formula>#REF!</formula>
    </cfRule>
  </conditionalFormatting>
  <conditionalFormatting sqref="AP27">
    <cfRule type="colorScale" priority="4935">
      <colorScale>
        <cfvo type="min"/>
        <cfvo type="max"/>
        <color theme="0"/>
        <color theme="0"/>
      </colorScale>
    </cfRule>
    <cfRule type="expression" dxfId="3377" priority="4936">
      <formula>AO27&lt;0</formula>
    </cfRule>
  </conditionalFormatting>
  <conditionalFormatting sqref="AP29">
    <cfRule type="colorScale" priority="4896">
      <colorScale>
        <cfvo type="min"/>
        <cfvo type="max"/>
        <color theme="0"/>
        <color theme="0"/>
      </colorScale>
    </cfRule>
    <cfRule type="expression" dxfId="3376" priority="4898">
      <formula>AO29&lt;0</formula>
    </cfRule>
  </conditionalFormatting>
  <conditionalFormatting sqref="AP29:AP30">
    <cfRule type="expression" dxfId="3375" priority="4895">
      <formula>IF(AP29="Validar","Rojo","Verde")</formula>
    </cfRule>
    <cfRule type="expression" priority="4897">
      <formula>#REF!</formula>
    </cfRule>
  </conditionalFormatting>
  <conditionalFormatting sqref="AP30">
    <cfRule type="colorScale" priority="4933">
      <colorScale>
        <cfvo type="min"/>
        <cfvo type="max"/>
        <color theme="0"/>
        <color theme="0"/>
      </colorScale>
    </cfRule>
    <cfRule type="expression" dxfId="3374" priority="4934">
      <formula>AO30&lt;0</formula>
    </cfRule>
  </conditionalFormatting>
  <conditionalFormatting sqref="AP39">
    <cfRule type="colorScale" priority="4892">
      <colorScale>
        <cfvo type="min"/>
        <cfvo type="max"/>
        <color theme="0"/>
        <color theme="0"/>
      </colorScale>
    </cfRule>
    <cfRule type="expression" dxfId="3373" priority="4894">
      <formula>AO39&lt;0</formula>
    </cfRule>
  </conditionalFormatting>
  <conditionalFormatting sqref="AP39:AP66">
    <cfRule type="expression" dxfId="3372" priority="4891">
      <formula>IF(AP39="Validar","Rojo","Verde")</formula>
    </cfRule>
    <cfRule type="expression" priority="4893">
      <formula>#REF!</formula>
    </cfRule>
  </conditionalFormatting>
  <conditionalFormatting sqref="AP40:AP66">
    <cfRule type="colorScale" priority="4931">
      <colorScale>
        <cfvo type="min"/>
        <cfvo type="max"/>
        <color theme="0"/>
        <color theme="0"/>
      </colorScale>
    </cfRule>
    <cfRule type="expression" dxfId="3371" priority="4932">
      <formula>AO40&lt;0</formula>
    </cfRule>
  </conditionalFormatting>
  <conditionalFormatting sqref="AP68">
    <cfRule type="colorScale" priority="4888">
      <colorScale>
        <cfvo type="min"/>
        <cfvo type="max"/>
        <color theme="0"/>
        <color theme="0"/>
      </colorScale>
    </cfRule>
    <cfRule type="expression" dxfId="3370" priority="4890">
      <formula>AO68&lt;0</formula>
    </cfRule>
  </conditionalFormatting>
  <conditionalFormatting sqref="AP68:AP81">
    <cfRule type="expression" dxfId="3369" priority="4887">
      <formula>IF(AP68="Validar","Rojo","Verde")</formula>
    </cfRule>
    <cfRule type="expression" priority="4889">
      <formula>#REF!</formula>
    </cfRule>
  </conditionalFormatting>
  <conditionalFormatting sqref="AP69:AP81">
    <cfRule type="colorScale" priority="4949">
      <colorScale>
        <cfvo type="min"/>
        <cfvo type="max"/>
        <color theme="0"/>
        <color theme="0"/>
      </colorScale>
    </cfRule>
    <cfRule type="expression" dxfId="3368" priority="4950">
      <formula>AO69&lt;0</formula>
    </cfRule>
  </conditionalFormatting>
  <conditionalFormatting sqref="AP83">
    <cfRule type="colorScale" priority="4871">
      <colorScale>
        <cfvo type="min"/>
        <cfvo type="max"/>
        <color theme="0"/>
        <color theme="0"/>
      </colorScale>
    </cfRule>
    <cfRule type="expression" dxfId="3367" priority="4873">
      <formula>AO83&lt;0</formula>
    </cfRule>
  </conditionalFormatting>
  <conditionalFormatting sqref="AP83:AP91">
    <cfRule type="expression" dxfId="3366" priority="4870">
      <formula>IF(AP83="Validar","Rojo","Verde")</formula>
    </cfRule>
    <cfRule type="expression" priority="4872">
      <formula>#REF!</formula>
    </cfRule>
  </conditionalFormatting>
  <conditionalFormatting sqref="AP84:AP91">
    <cfRule type="colorScale" priority="4929">
      <colorScale>
        <cfvo type="min"/>
        <cfvo type="max"/>
        <color theme="0"/>
        <color theme="0"/>
      </colorScale>
    </cfRule>
    <cfRule type="expression" dxfId="3365" priority="4930">
      <formula>AO84&lt;0</formula>
    </cfRule>
  </conditionalFormatting>
  <conditionalFormatting sqref="AP93">
    <cfRule type="colorScale" priority="4884">
      <colorScale>
        <cfvo type="min"/>
        <cfvo type="max"/>
        <color theme="0"/>
        <color theme="0"/>
      </colorScale>
    </cfRule>
    <cfRule type="expression" dxfId="3364" priority="4886">
      <formula>AO93&lt;0</formula>
    </cfRule>
  </conditionalFormatting>
  <conditionalFormatting sqref="AP93:AP102">
    <cfRule type="expression" dxfId="3363" priority="4883">
      <formula>IF(AP93="Validar","Rojo","Verde")</formula>
    </cfRule>
    <cfRule type="expression" priority="4885">
      <formula>#REF!</formula>
    </cfRule>
  </conditionalFormatting>
  <conditionalFormatting sqref="AP94:AP102">
    <cfRule type="colorScale" priority="4927">
      <colorScale>
        <cfvo type="min"/>
        <cfvo type="max"/>
        <color theme="0"/>
        <color theme="0"/>
      </colorScale>
    </cfRule>
    <cfRule type="expression" dxfId="3362" priority="4928">
      <formula>AO94&lt;0</formula>
    </cfRule>
  </conditionalFormatting>
  <conditionalFormatting sqref="AP104">
    <cfRule type="colorScale" priority="4880">
      <colorScale>
        <cfvo type="min"/>
        <cfvo type="max"/>
        <color theme="0"/>
        <color theme="0"/>
      </colorScale>
    </cfRule>
    <cfRule type="expression" dxfId="3361" priority="4882">
      <formula>AO104&lt;0</formula>
    </cfRule>
  </conditionalFormatting>
  <conditionalFormatting sqref="AP104:AP106">
    <cfRule type="expression" dxfId="3360" priority="4879">
      <formula>IF(AP104="Validar","Rojo","Verde")</formula>
    </cfRule>
    <cfRule type="expression" priority="4881">
      <formula>#REF!</formula>
    </cfRule>
  </conditionalFormatting>
  <conditionalFormatting sqref="AP105:AP106">
    <cfRule type="colorScale" priority="4925">
      <colorScale>
        <cfvo type="min"/>
        <cfvo type="max"/>
        <color theme="0"/>
        <color theme="0"/>
      </colorScale>
    </cfRule>
    <cfRule type="expression" dxfId="3359" priority="4926">
      <formula>AO105&lt;0</formula>
    </cfRule>
  </conditionalFormatting>
  <conditionalFormatting sqref="AP110">
    <cfRule type="colorScale" priority="4923">
      <colorScale>
        <cfvo type="min"/>
        <cfvo type="max"/>
        <color theme="0"/>
        <color theme="0"/>
      </colorScale>
    </cfRule>
    <cfRule type="expression" dxfId="3358" priority="4924">
      <formula>AO110&lt;0</formula>
    </cfRule>
  </conditionalFormatting>
  <conditionalFormatting sqref="AP110:AP111">
    <cfRule type="expression" priority="4865">
      <formula>#REF!</formula>
    </cfRule>
  </conditionalFormatting>
  <conditionalFormatting sqref="AP111">
    <cfRule type="colorScale" priority="4864">
      <colorScale>
        <cfvo type="min"/>
        <cfvo type="max"/>
        <color theme="0"/>
        <color theme="0"/>
      </colorScale>
    </cfRule>
    <cfRule type="expression" dxfId="3357" priority="4866">
      <formula>AO111&lt;0</formula>
    </cfRule>
  </conditionalFormatting>
  <conditionalFormatting sqref="AP117:AP123">
    <cfRule type="colorScale" priority="4920">
      <colorScale>
        <cfvo type="min"/>
        <cfvo type="max"/>
        <color theme="0"/>
        <color theme="0"/>
      </colorScale>
    </cfRule>
    <cfRule type="expression" dxfId="3356" priority="4922">
      <formula>AO117&lt;0</formula>
    </cfRule>
  </conditionalFormatting>
  <conditionalFormatting sqref="AP125">
    <cfRule type="colorScale" priority="4876">
      <colorScale>
        <cfvo type="min"/>
        <cfvo type="max"/>
        <color theme="0"/>
        <color theme="0"/>
      </colorScale>
    </cfRule>
    <cfRule type="expression" dxfId="3355" priority="4878">
      <formula>AO125&lt;0</formula>
    </cfRule>
  </conditionalFormatting>
  <conditionalFormatting sqref="AP125:AP134">
    <cfRule type="expression" dxfId="3354" priority="4875">
      <formula>IF(AP125="Validar","Rojo","Verde")</formula>
    </cfRule>
    <cfRule type="expression" priority="4877">
      <formula>#REF!</formula>
    </cfRule>
  </conditionalFormatting>
  <conditionalFormatting sqref="AP126:AP134">
    <cfRule type="colorScale" priority="4917">
      <colorScale>
        <cfvo type="min"/>
        <cfvo type="max"/>
        <color theme="0"/>
        <color theme="0"/>
      </colorScale>
    </cfRule>
    <cfRule type="expression" dxfId="3353" priority="4918">
      <formula>AO126&lt;0</formula>
    </cfRule>
  </conditionalFormatting>
  <conditionalFormatting sqref="BM117:BM123">
    <cfRule type="expression" dxfId="3352" priority="4830">
      <formula>IF(BM117="Validar","Rojo","Verde")</formula>
    </cfRule>
  </conditionalFormatting>
  <conditionalFormatting sqref="BM117:BM123">
    <cfRule type="expression" priority="4832">
      <formula>#REF!</formula>
    </cfRule>
  </conditionalFormatting>
  <conditionalFormatting sqref="BM6:BM16">
    <cfRule type="expression" dxfId="3351" priority="4822">
      <formula>IF(BM6="Validar","Rojo","Verde")</formula>
    </cfRule>
    <cfRule type="expression" priority="4824">
      <formula>#REF!</formula>
    </cfRule>
  </conditionalFormatting>
  <conditionalFormatting sqref="BM6:BM9">
    <cfRule type="colorScale" priority="4858">
      <colorScale>
        <cfvo type="min"/>
        <cfvo type="max"/>
        <color theme="0"/>
        <color theme="0"/>
      </colorScale>
    </cfRule>
    <cfRule type="expression" dxfId="3350" priority="4859">
      <formula>BL6&lt;0</formula>
    </cfRule>
  </conditionalFormatting>
  <conditionalFormatting sqref="BM10">
    <cfRule type="colorScale" priority="4826">
      <colorScale>
        <cfvo type="min"/>
        <cfvo type="max"/>
        <color theme="0"/>
        <color theme="0"/>
      </colorScale>
    </cfRule>
    <cfRule type="expression" dxfId="3349" priority="4827">
      <formula>BL10&lt;0</formula>
    </cfRule>
  </conditionalFormatting>
  <conditionalFormatting sqref="BM11:BM14">
    <cfRule type="colorScale" priority="4856">
      <colorScale>
        <cfvo type="min"/>
        <cfvo type="max"/>
        <color theme="0"/>
        <color theme="0"/>
      </colorScale>
    </cfRule>
    <cfRule type="expression" dxfId="3348" priority="4857">
      <formula>BL11&lt;0</formula>
    </cfRule>
  </conditionalFormatting>
  <conditionalFormatting sqref="BM15">
    <cfRule type="colorScale" priority="4823">
      <colorScale>
        <cfvo type="min"/>
        <cfvo type="max"/>
        <color theme="0"/>
        <color theme="0"/>
      </colorScale>
    </cfRule>
    <cfRule type="expression" dxfId="3347" priority="4825">
      <formula>BL15&lt;0</formula>
    </cfRule>
  </conditionalFormatting>
  <conditionalFormatting sqref="BM16">
    <cfRule type="colorScale" priority="4854">
      <colorScale>
        <cfvo type="min"/>
        <cfvo type="max"/>
        <color theme="0"/>
        <color theme="0"/>
      </colorScale>
    </cfRule>
    <cfRule type="expression" dxfId="3346" priority="4855">
      <formula>BL16&lt;0</formula>
    </cfRule>
  </conditionalFormatting>
  <conditionalFormatting sqref="BM18">
    <cfRule type="colorScale" priority="4819">
      <colorScale>
        <cfvo type="min"/>
        <cfvo type="max"/>
        <color theme="0"/>
        <color theme="0"/>
      </colorScale>
    </cfRule>
    <cfRule type="expression" dxfId="3345" priority="4821">
      <formula>BL18&lt;0</formula>
    </cfRule>
  </conditionalFormatting>
  <conditionalFormatting sqref="BM18:BM19">
    <cfRule type="expression" dxfId="3344" priority="4818">
      <formula>IF(BM18="Validar","Rojo","Verde")</formula>
    </cfRule>
    <cfRule type="expression" priority="4820">
      <formula>#REF!</formula>
    </cfRule>
  </conditionalFormatting>
  <conditionalFormatting sqref="BM19">
    <cfRule type="colorScale" priority="4852">
      <colorScale>
        <cfvo type="min"/>
        <cfvo type="max"/>
        <color theme="0"/>
        <color theme="0"/>
      </colorScale>
    </cfRule>
    <cfRule type="expression" dxfId="3343" priority="4853">
      <formula>BL19&lt;0</formula>
    </cfRule>
  </conditionalFormatting>
  <conditionalFormatting sqref="BM23">
    <cfRule type="colorScale" priority="4815">
      <colorScale>
        <cfvo type="min"/>
        <cfvo type="max"/>
        <color theme="0"/>
        <color theme="0"/>
      </colorScale>
    </cfRule>
    <cfRule type="expression" dxfId="3342" priority="4817">
      <formula>BL23&lt;0</formula>
    </cfRule>
  </conditionalFormatting>
  <conditionalFormatting sqref="BM23:BM24">
    <cfRule type="expression" dxfId="3341" priority="4814">
      <formula>IF(BM23="Validar","Rojo","Verde")</formula>
    </cfRule>
    <cfRule type="expression" priority="4816">
      <formula>#REF!</formula>
    </cfRule>
  </conditionalFormatting>
  <conditionalFormatting sqref="BM24">
    <cfRule type="colorScale" priority="4848">
      <colorScale>
        <cfvo type="min"/>
        <cfvo type="max"/>
        <color theme="0"/>
        <color theme="0"/>
      </colorScale>
    </cfRule>
    <cfRule type="expression" dxfId="3340" priority="4849">
      <formula>BL24&lt;0</formula>
    </cfRule>
  </conditionalFormatting>
  <conditionalFormatting sqref="BM26">
    <cfRule type="colorScale" priority="4811">
      <colorScale>
        <cfvo type="min"/>
        <cfvo type="max"/>
        <color theme="0"/>
        <color theme="0"/>
      </colorScale>
    </cfRule>
    <cfRule type="expression" dxfId="3339" priority="4813">
      <formula>BL26&lt;0</formula>
    </cfRule>
  </conditionalFormatting>
  <conditionalFormatting sqref="BM26:BM27">
    <cfRule type="expression" dxfId="3338" priority="4810">
      <formula>IF(BM26="Validar","Rojo","Verde")</formula>
    </cfRule>
    <cfRule type="expression" priority="4812">
      <formula>#REF!</formula>
    </cfRule>
  </conditionalFormatting>
  <conditionalFormatting sqref="BM27">
    <cfRule type="colorScale" priority="4846">
      <colorScale>
        <cfvo type="min"/>
        <cfvo type="max"/>
        <color theme="0"/>
        <color theme="0"/>
      </colorScale>
    </cfRule>
    <cfRule type="expression" dxfId="3337" priority="4847">
      <formula>BL27&lt;0</formula>
    </cfRule>
  </conditionalFormatting>
  <conditionalFormatting sqref="BM29">
    <cfRule type="colorScale" priority="4807">
      <colorScale>
        <cfvo type="min"/>
        <cfvo type="max"/>
        <color theme="0"/>
        <color theme="0"/>
      </colorScale>
    </cfRule>
    <cfRule type="expression" dxfId="3336" priority="4809">
      <formula>BL29&lt;0</formula>
    </cfRule>
  </conditionalFormatting>
  <conditionalFormatting sqref="BM29:BM30">
    <cfRule type="expression" dxfId="3335" priority="4806">
      <formula>IF(BM29="Validar","Rojo","Verde")</formula>
    </cfRule>
    <cfRule type="expression" priority="4808">
      <formula>#REF!</formula>
    </cfRule>
  </conditionalFormatting>
  <conditionalFormatting sqref="BM30">
    <cfRule type="colorScale" priority="4844">
      <colorScale>
        <cfvo type="min"/>
        <cfvo type="max"/>
        <color theme="0"/>
        <color theme="0"/>
      </colorScale>
    </cfRule>
    <cfRule type="expression" dxfId="3334" priority="4845">
      <formula>BL30&lt;0</formula>
    </cfRule>
  </conditionalFormatting>
  <conditionalFormatting sqref="BM39">
    <cfRule type="colorScale" priority="4803">
      <colorScale>
        <cfvo type="min"/>
        <cfvo type="max"/>
        <color theme="0"/>
        <color theme="0"/>
      </colorScale>
    </cfRule>
    <cfRule type="expression" dxfId="3333" priority="4805">
      <formula>BL39&lt;0</formula>
    </cfRule>
  </conditionalFormatting>
  <conditionalFormatting sqref="BM39:BM66">
    <cfRule type="expression" dxfId="3332" priority="4802">
      <formula>IF(BM39="Validar","Rojo","Verde")</formula>
    </cfRule>
    <cfRule type="expression" priority="4804">
      <formula>#REF!</formula>
    </cfRule>
  </conditionalFormatting>
  <conditionalFormatting sqref="BM40:BM66">
    <cfRule type="colorScale" priority="4842">
      <colorScale>
        <cfvo type="min"/>
        <cfvo type="max"/>
        <color theme="0"/>
        <color theme="0"/>
      </colorScale>
    </cfRule>
    <cfRule type="expression" dxfId="3331" priority="4843">
      <formula>BL40&lt;0</formula>
    </cfRule>
  </conditionalFormatting>
  <conditionalFormatting sqref="BM68">
    <cfRule type="colorScale" priority="4799">
      <colorScale>
        <cfvo type="min"/>
        <cfvo type="max"/>
        <color theme="0"/>
        <color theme="0"/>
      </colorScale>
    </cfRule>
    <cfRule type="expression" dxfId="3330" priority="4801">
      <formula>BL68&lt;0</formula>
    </cfRule>
  </conditionalFormatting>
  <conditionalFormatting sqref="BM68:BM81">
    <cfRule type="expression" dxfId="3329" priority="4798">
      <formula>IF(BM68="Validar","Rojo","Verde")</formula>
    </cfRule>
    <cfRule type="expression" priority="4800">
      <formula>#REF!</formula>
    </cfRule>
  </conditionalFormatting>
  <conditionalFormatting sqref="BM69:BM81">
    <cfRule type="colorScale" priority="4860">
      <colorScale>
        <cfvo type="min"/>
        <cfvo type="max"/>
        <color theme="0"/>
        <color theme="0"/>
      </colorScale>
    </cfRule>
    <cfRule type="expression" dxfId="3328" priority="4861">
      <formula>BL69&lt;0</formula>
    </cfRule>
  </conditionalFormatting>
  <conditionalFormatting sqref="BM83">
    <cfRule type="colorScale" priority="4782">
      <colorScale>
        <cfvo type="min"/>
        <cfvo type="max"/>
        <color theme="0"/>
        <color theme="0"/>
      </colorScale>
    </cfRule>
    <cfRule type="expression" dxfId="3327" priority="4784">
      <formula>BL83&lt;0</formula>
    </cfRule>
  </conditionalFormatting>
  <conditionalFormatting sqref="BM83:BM91">
    <cfRule type="expression" dxfId="3326" priority="4781">
      <formula>IF(BM83="Validar","Rojo","Verde")</formula>
    </cfRule>
    <cfRule type="expression" priority="4783">
      <formula>#REF!</formula>
    </cfRule>
  </conditionalFormatting>
  <conditionalFormatting sqref="BM84:BM91">
    <cfRule type="colorScale" priority="4840">
      <colorScale>
        <cfvo type="min"/>
        <cfvo type="max"/>
        <color theme="0"/>
        <color theme="0"/>
      </colorScale>
    </cfRule>
    <cfRule type="expression" dxfId="3325" priority="4841">
      <formula>BL84&lt;0</formula>
    </cfRule>
  </conditionalFormatting>
  <conditionalFormatting sqref="BM93">
    <cfRule type="colorScale" priority="4795">
      <colorScale>
        <cfvo type="min"/>
        <cfvo type="max"/>
        <color theme="0"/>
        <color theme="0"/>
      </colorScale>
    </cfRule>
    <cfRule type="expression" dxfId="3324" priority="4797">
      <formula>BL93&lt;0</formula>
    </cfRule>
  </conditionalFormatting>
  <conditionalFormatting sqref="BM93:BM102">
    <cfRule type="expression" dxfId="3323" priority="4794">
      <formula>IF(BM93="Validar","Rojo","Verde")</formula>
    </cfRule>
    <cfRule type="expression" priority="4796">
      <formula>#REF!</formula>
    </cfRule>
  </conditionalFormatting>
  <conditionalFormatting sqref="BM94:BM102">
    <cfRule type="colorScale" priority="4838">
      <colorScale>
        <cfvo type="min"/>
        <cfvo type="max"/>
        <color theme="0"/>
        <color theme="0"/>
      </colorScale>
    </cfRule>
    <cfRule type="expression" dxfId="3322" priority="4839">
      <formula>BL94&lt;0</formula>
    </cfRule>
  </conditionalFormatting>
  <conditionalFormatting sqref="BM104">
    <cfRule type="colorScale" priority="4791">
      <colorScale>
        <cfvo type="min"/>
        <cfvo type="max"/>
        <color theme="0"/>
        <color theme="0"/>
      </colorScale>
    </cfRule>
    <cfRule type="expression" dxfId="3321" priority="4793">
      <formula>BL104&lt;0</formula>
    </cfRule>
  </conditionalFormatting>
  <conditionalFormatting sqref="BM104:BM106">
    <cfRule type="expression" dxfId="3320" priority="4790">
      <formula>IF(BM104="Validar","Rojo","Verde")</formula>
    </cfRule>
    <cfRule type="expression" priority="4792">
      <formula>#REF!</formula>
    </cfRule>
  </conditionalFormatting>
  <conditionalFormatting sqref="BM105:BM106">
    <cfRule type="colorScale" priority="4836">
      <colorScale>
        <cfvo type="min"/>
        <cfvo type="max"/>
        <color theme="0"/>
        <color theme="0"/>
      </colorScale>
    </cfRule>
    <cfRule type="expression" dxfId="3319" priority="4837">
      <formula>BL105&lt;0</formula>
    </cfRule>
  </conditionalFormatting>
  <conditionalFormatting sqref="BM110">
    <cfRule type="colorScale" priority="4834">
      <colorScale>
        <cfvo type="min"/>
        <cfvo type="max"/>
        <color theme="0"/>
        <color theme="0"/>
      </colorScale>
    </cfRule>
    <cfRule type="expression" dxfId="3318" priority="4835">
      <formula>BL110&lt;0</formula>
    </cfRule>
  </conditionalFormatting>
  <conditionalFormatting sqref="BM110:BM111">
    <cfRule type="expression" priority="4776">
      <formula>#REF!</formula>
    </cfRule>
  </conditionalFormatting>
  <conditionalFormatting sqref="BM111">
    <cfRule type="colorScale" priority="4775">
      <colorScale>
        <cfvo type="min"/>
        <cfvo type="max"/>
        <color theme="0"/>
        <color theme="0"/>
      </colorScale>
    </cfRule>
    <cfRule type="expression" dxfId="3317" priority="4777">
      <formula>BL111&lt;0</formula>
    </cfRule>
  </conditionalFormatting>
  <conditionalFormatting sqref="BM117:BM123">
    <cfRule type="colorScale" priority="4831">
      <colorScale>
        <cfvo type="min"/>
        <cfvo type="max"/>
        <color theme="0"/>
        <color theme="0"/>
      </colorScale>
    </cfRule>
    <cfRule type="expression" dxfId="3316" priority="4833">
      <formula>BL117&lt;0</formula>
    </cfRule>
  </conditionalFormatting>
  <conditionalFormatting sqref="BM125">
    <cfRule type="colorScale" priority="4787">
      <colorScale>
        <cfvo type="min"/>
        <cfvo type="max"/>
        <color theme="0"/>
        <color theme="0"/>
      </colorScale>
    </cfRule>
    <cfRule type="expression" dxfId="3315" priority="4789">
      <formula>BL125&lt;0</formula>
    </cfRule>
  </conditionalFormatting>
  <conditionalFormatting sqref="BM125:BM134">
    <cfRule type="expression" dxfId="3314" priority="4786">
      <formula>IF(BM125="Validar","Rojo","Verde")</formula>
    </cfRule>
    <cfRule type="expression" priority="4788">
      <formula>#REF!</formula>
    </cfRule>
  </conditionalFormatting>
  <conditionalFormatting sqref="BM126:BM134">
    <cfRule type="colorScale" priority="4828">
      <colorScale>
        <cfvo type="min"/>
        <cfvo type="max"/>
        <color theme="0"/>
        <color theme="0"/>
      </colorScale>
    </cfRule>
    <cfRule type="expression" dxfId="3313" priority="4829">
      <formula>BL126&lt;0</formula>
    </cfRule>
  </conditionalFormatting>
  <conditionalFormatting sqref="BT110:BT111">
    <cfRule type="expression" dxfId="3312" priority="4685">
      <formula>IF(BT110="Validar","Rojo","Verde")</formula>
    </cfRule>
  </conditionalFormatting>
  <conditionalFormatting sqref="BT117:BT123">
    <cfRule type="expression" priority="4743">
      <formula>#REF!</formula>
    </cfRule>
  </conditionalFormatting>
  <conditionalFormatting sqref="BT6:BT16">
    <cfRule type="expression" dxfId="3311" priority="4733">
      <formula>IF(BT6="Validar","Rojo","Verde")</formula>
    </cfRule>
    <cfRule type="expression" priority="4735">
      <formula>#REF!</formula>
    </cfRule>
  </conditionalFormatting>
  <conditionalFormatting sqref="BT6:BT9">
    <cfRule type="colorScale" priority="4769">
      <colorScale>
        <cfvo type="min"/>
        <cfvo type="max"/>
        <color theme="0"/>
        <color theme="0"/>
      </colorScale>
    </cfRule>
    <cfRule type="expression" dxfId="3310" priority="4770">
      <formula>BS6&lt;0</formula>
    </cfRule>
  </conditionalFormatting>
  <conditionalFormatting sqref="BT10">
    <cfRule type="colorScale" priority="4737">
      <colorScale>
        <cfvo type="min"/>
        <cfvo type="max"/>
        <color theme="0"/>
        <color theme="0"/>
      </colorScale>
    </cfRule>
    <cfRule type="expression" dxfId="3309" priority="4738">
      <formula>BS10&lt;0</formula>
    </cfRule>
  </conditionalFormatting>
  <conditionalFormatting sqref="BT11:BT14">
    <cfRule type="colorScale" priority="4767">
      <colorScale>
        <cfvo type="min"/>
        <cfvo type="max"/>
        <color theme="0"/>
        <color theme="0"/>
      </colorScale>
    </cfRule>
    <cfRule type="expression" dxfId="3308" priority="4768">
      <formula>BS11&lt;0</formula>
    </cfRule>
  </conditionalFormatting>
  <conditionalFormatting sqref="BT15">
    <cfRule type="colorScale" priority="4734">
      <colorScale>
        <cfvo type="min"/>
        <cfvo type="max"/>
        <color theme="0"/>
        <color theme="0"/>
      </colorScale>
    </cfRule>
    <cfRule type="expression" dxfId="3307" priority="4736">
      <formula>BS15&lt;0</formula>
    </cfRule>
  </conditionalFormatting>
  <conditionalFormatting sqref="BT16">
    <cfRule type="colorScale" priority="4765">
      <colorScale>
        <cfvo type="min"/>
        <cfvo type="max"/>
        <color theme="0"/>
        <color theme="0"/>
      </colorScale>
    </cfRule>
    <cfRule type="expression" dxfId="3306" priority="4766">
      <formula>BS16&lt;0</formula>
    </cfRule>
  </conditionalFormatting>
  <conditionalFormatting sqref="BT18">
    <cfRule type="colorScale" priority="4730">
      <colorScale>
        <cfvo type="min"/>
        <cfvo type="max"/>
        <color theme="0"/>
        <color theme="0"/>
      </colorScale>
    </cfRule>
    <cfRule type="expression" dxfId="3305" priority="4732">
      <formula>BS18&lt;0</formula>
    </cfRule>
  </conditionalFormatting>
  <conditionalFormatting sqref="BT18:BT19">
    <cfRule type="expression" dxfId="3304" priority="4729">
      <formula>IF(BT18="Validar","Rojo","Verde")</formula>
    </cfRule>
    <cfRule type="expression" priority="4731">
      <formula>#REF!</formula>
    </cfRule>
  </conditionalFormatting>
  <conditionalFormatting sqref="BT19">
    <cfRule type="colorScale" priority="4763">
      <colorScale>
        <cfvo type="min"/>
        <cfvo type="max"/>
        <color theme="0"/>
        <color theme="0"/>
      </colorScale>
    </cfRule>
    <cfRule type="expression" dxfId="3303" priority="4764">
      <formula>BS19&lt;0</formula>
    </cfRule>
  </conditionalFormatting>
  <conditionalFormatting sqref="BT23">
    <cfRule type="colorScale" priority="4726">
      <colorScale>
        <cfvo type="min"/>
        <cfvo type="max"/>
        <color theme="0"/>
        <color theme="0"/>
      </colorScale>
    </cfRule>
    <cfRule type="expression" dxfId="3302" priority="4728">
      <formula>BS23&lt;0</formula>
    </cfRule>
  </conditionalFormatting>
  <conditionalFormatting sqref="BT23:BT24">
    <cfRule type="expression" dxfId="3301" priority="4725">
      <formula>IF(BT23="Validar","Rojo","Verde")</formula>
    </cfRule>
    <cfRule type="expression" priority="4727">
      <formula>#REF!</formula>
    </cfRule>
  </conditionalFormatting>
  <conditionalFormatting sqref="BT24">
    <cfRule type="colorScale" priority="4759">
      <colorScale>
        <cfvo type="min"/>
        <cfvo type="max"/>
        <color theme="0"/>
        <color theme="0"/>
      </colorScale>
    </cfRule>
    <cfRule type="expression" dxfId="3300" priority="4760">
      <formula>BS24&lt;0</formula>
    </cfRule>
  </conditionalFormatting>
  <conditionalFormatting sqref="BT26">
    <cfRule type="colorScale" priority="4722">
      <colorScale>
        <cfvo type="min"/>
        <cfvo type="max"/>
        <color theme="0"/>
        <color theme="0"/>
      </colorScale>
    </cfRule>
    <cfRule type="expression" dxfId="3299" priority="4724">
      <formula>BS26&lt;0</formula>
    </cfRule>
  </conditionalFormatting>
  <conditionalFormatting sqref="BT26:BT27">
    <cfRule type="expression" dxfId="3298" priority="4721">
      <formula>IF(BT26="Validar","Rojo","Verde")</formula>
    </cfRule>
    <cfRule type="expression" priority="4723">
      <formula>#REF!</formula>
    </cfRule>
  </conditionalFormatting>
  <conditionalFormatting sqref="BT27">
    <cfRule type="colorScale" priority="4757">
      <colorScale>
        <cfvo type="min"/>
        <cfvo type="max"/>
        <color theme="0"/>
        <color theme="0"/>
      </colorScale>
    </cfRule>
    <cfRule type="expression" dxfId="3297" priority="4758">
      <formula>BS27&lt;0</formula>
    </cfRule>
  </conditionalFormatting>
  <conditionalFormatting sqref="BT29">
    <cfRule type="colorScale" priority="4718">
      <colorScale>
        <cfvo type="min"/>
        <cfvo type="max"/>
        <color theme="0"/>
        <color theme="0"/>
      </colorScale>
    </cfRule>
    <cfRule type="expression" dxfId="3296" priority="4720">
      <formula>BS29&lt;0</formula>
    </cfRule>
  </conditionalFormatting>
  <conditionalFormatting sqref="BT29:BT30">
    <cfRule type="expression" dxfId="3295" priority="4717">
      <formula>IF(BT29="Validar","Rojo","Verde")</formula>
    </cfRule>
    <cfRule type="expression" priority="4719">
      <formula>#REF!</formula>
    </cfRule>
  </conditionalFormatting>
  <conditionalFormatting sqref="BT30">
    <cfRule type="colorScale" priority="4755">
      <colorScale>
        <cfvo type="min"/>
        <cfvo type="max"/>
        <color theme="0"/>
        <color theme="0"/>
      </colorScale>
    </cfRule>
    <cfRule type="expression" dxfId="3294" priority="4756">
      <formula>BS30&lt;0</formula>
    </cfRule>
  </conditionalFormatting>
  <conditionalFormatting sqref="BT39">
    <cfRule type="colorScale" priority="4714">
      <colorScale>
        <cfvo type="min"/>
        <cfvo type="max"/>
        <color theme="0"/>
        <color theme="0"/>
      </colorScale>
    </cfRule>
    <cfRule type="expression" dxfId="3293" priority="4716">
      <formula>BS39&lt;0</formula>
    </cfRule>
  </conditionalFormatting>
  <conditionalFormatting sqref="BT39:BT66">
    <cfRule type="expression" dxfId="3292" priority="4713">
      <formula>IF(BT39="Validar","Rojo","Verde")</formula>
    </cfRule>
    <cfRule type="expression" priority="4715">
      <formula>#REF!</formula>
    </cfRule>
  </conditionalFormatting>
  <conditionalFormatting sqref="BT40:BT66">
    <cfRule type="colorScale" priority="4753">
      <colorScale>
        <cfvo type="min"/>
        <cfvo type="max"/>
        <color theme="0"/>
        <color theme="0"/>
      </colorScale>
    </cfRule>
    <cfRule type="expression" dxfId="3291" priority="4754">
      <formula>BS40&lt;0</formula>
    </cfRule>
  </conditionalFormatting>
  <conditionalFormatting sqref="BT68">
    <cfRule type="colorScale" priority="4710">
      <colorScale>
        <cfvo type="min"/>
        <cfvo type="max"/>
        <color theme="0"/>
        <color theme="0"/>
      </colorScale>
    </cfRule>
    <cfRule type="expression" dxfId="3290" priority="4712">
      <formula>BS68&lt;0</formula>
    </cfRule>
  </conditionalFormatting>
  <conditionalFormatting sqref="BT68:BT81">
    <cfRule type="expression" dxfId="3289" priority="4709">
      <formula>IF(BT68="Validar","Rojo","Verde")</formula>
    </cfRule>
    <cfRule type="expression" priority="4711">
      <formula>#REF!</formula>
    </cfRule>
  </conditionalFormatting>
  <conditionalFormatting sqref="BT69:BT81">
    <cfRule type="colorScale" priority="4771">
      <colorScale>
        <cfvo type="min"/>
        <cfvo type="max"/>
        <color theme="0"/>
        <color theme="0"/>
      </colorScale>
    </cfRule>
    <cfRule type="expression" dxfId="3288" priority="4772">
      <formula>BS69&lt;0</formula>
    </cfRule>
  </conditionalFormatting>
  <conditionalFormatting sqref="BT83">
    <cfRule type="colorScale" priority="4693">
      <colorScale>
        <cfvo type="min"/>
        <cfvo type="max"/>
        <color theme="0"/>
        <color theme="0"/>
      </colorScale>
    </cfRule>
    <cfRule type="expression" dxfId="3287" priority="4695">
      <formula>BS83&lt;0</formula>
    </cfRule>
  </conditionalFormatting>
  <conditionalFormatting sqref="BT83:BT91">
    <cfRule type="expression" dxfId="3286" priority="4692">
      <formula>IF(BT83="Validar","Rojo","Verde")</formula>
    </cfRule>
    <cfRule type="expression" priority="4694">
      <formula>#REF!</formula>
    </cfRule>
  </conditionalFormatting>
  <conditionalFormatting sqref="BT84:BT91">
    <cfRule type="colorScale" priority="4751">
      <colorScale>
        <cfvo type="min"/>
        <cfvo type="max"/>
        <color theme="0"/>
        <color theme="0"/>
      </colorScale>
    </cfRule>
    <cfRule type="expression" dxfId="3285" priority="4752">
      <formula>BS84&lt;0</formula>
    </cfRule>
  </conditionalFormatting>
  <conditionalFormatting sqref="BT93">
    <cfRule type="colorScale" priority="4706">
      <colorScale>
        <cfvo type="min"/>
        <cfvo type="max"/>
        <color theme="0"/>
        <color theme="0"/>
      </colorScale>
    </cfRule>
    <cfRule type="expression" dxfId="3284" priority="4708">
      <formula>BS93&lt;0</formula>
    </cfRule>
  </conditionalFormatting>
  <conditionalFormatting sqref="BT93:BT102">
    <cfRule type="expression" dxfId="3283" priority="4705">
      <formula>IF(BT93="Validar","Rojo","Verde")</formula>
    </cfRule>
    <cfRule type="expression" priority="4707">
      <formula>#REF!</formula>
    </cfRule>
  </conditionalFormatting>
  <conditionalFormatting sqref="BT94:BT102">
    <cfRule type="colorScale" priority="4749">
      <colorScale>
        <cfvo type="min"/>
        <cfvo type="max"/>
        <color theme="0"/>
        <color theme="0"/>
      </colorScale>
    </cfRule>
    <cfRule type="expression" dxfId="3282" priority="4750">
      <formula>BS94&lt;0</formula>
    </cfRule>
  </conditionalFormatting>
  <conditionalFormatting sqref="BT104">
    <cfRule type="colorScale" priority="4702">
      <colorScale>
        <cfvo type="min"/>
        <cfvo type="max"/>
        <color theme="0"/>
        <color theme="0"/>
      </colorScale>
    </cfRule>
    <cfRule type="expression" dxfId="3281" priority="4704">
      <formula>BS104&lt;0</formula>
    </cfRule>
  </conditionalFormatting>
  <conditionalFormatting sqref="BT104:BT106">
    <cfRule type="expression" dxfId="3280" priority="4701">
      <formula>IF(BT104="Validar","Rojo","Verde")</formula>
    </cfRule>
    <cfRule type="expression" priority="4703">
      <formula>#REF!</formula>
    </cfRule>
  </conditionalFormatting>
  <conditionalFormatting sqref="BT105:BT106">
    <cfRule type="colorScale" priority="4747">
      <colorScale>
        <cfvo type="min"/>
        <cfvo type="max"/>
        <color theme="0"/>
        <color theme="0"/>
      </colorScale>
    </cfRule>
    <cfRule type="expression" dxfId="3279" priority="4748">
      <formula>BS105&lt;0</formula>
    </cfRule>
  </conditionalFormatting>
  <conditionalFormatting sqref="BT110">
    <cfRule type="colorScale" priority="4745">
      <colorScale>
        <cfvo type="min"/>
        <cfvo type="max"/>
        <color theme="0"/>
        <color theme="0"/>
      </colorScale>
    </cfRule>
    <cfRule type="expression" dxfId="3278" priority="4746">
      <formula>BS110&lt;0</formula>
    </cfRule>
  </conditionalFormatting>
  <conditionalFormatting sqref="BT110:BT111">
    <cfRule type="expression" priority="4687">
      <formula>#REF!</formula>
    </cfRule>
  </conditionalFormatting>
  <conditionalFormatting sqref="BT111">
    <cfRule type="colorScale" priority="4686">
      <colorScale>
        <cfvo type="min"/>
        <cfvo type="max"/>
        <color theme="0"/>
        <color theme="0"/>
      </colorScale>
    </cfRule>
    <cfRule type="expression" dxfId="3277" priority="4688">
      <formula>BS111&lt;0</formula>
    </cfRule>
  </conditionalFormatting>
  <conditionalFormatting sqref="BT117:BT123">
    <cfRule type="colorScale" priority="4742">
      <colorScale>
        <cfvo type="min"/>
        <cfvo type="max"/>
        <color theme="0"/>
        <color theme="0"/>
      </colorScale>
    </cfRule>
    <cfRule type="expression" dxfId="3276" priority="4744">
      <formula>BS117&lt;0</formula>
    </cfRule>
  </conditionalFormatting>
  <conditionalFormatting sqref="BT125">
    <cfRule type="colorScale" priority="4698">
      <colorScale>
        <cfvo type="min"/>
        <cfvo type="max"/>
        <color theme="0"/>
        <color theme="0"/>
      </colorScale>
    </cfRule>
    <cfRule type="expression" dxfId="3275" priority="4700">
      <formula>BS125&lt;0</formula>
    </cfRule>
  </conditionalFormatting>
  <conditionalFormatting sqref="BT125:BT134">
    <cfRule type="expression" dxfId="3274" priority="4697">
      <formula>IF(BT125="Validar","Rojo","Verde")</formula>
    </cfRule>
    <cfRule type="expression" priority="4699">
      <formula>#REF!</formula>
    </cfRule>
  </conditionalFormatting>
  <conditionalFormatting sqref="BT126:BT134">
    <cfRule type="colorScale" priority="4739">
      <colorScale>
        <cfvo type="min"/>
        <cfvo type="max"/>
        <color theme="0"/>
        <color theme="0"/>
      </colorScale>
    </cfRule>
    <cfRule type="expression" dxfId="3273" priority="4740">
      <formula>BS126&lt;0</formula>
    </cfRule>
  </conditionalFormatting>
  <conditionalFormatting sqref="CK110:CK111">
    <cfRule type="expression" dxfId="3272" priority="4596">
      <formula>IF(CK110="Validar","Rojo","Verde")</formula>
    </cfRule>
  </conditionalFormatting>
  <conditionalFormatting sqref="CK117:CK123">
    <cfRule type="expression" dxfId="3271" priority="4652">
      <formula>IF(CK117="Validar","Rojo","Verde")</formula>
    </cfRule>
  </conditionalFormatting>
  <conditionalFormatting sqref="CK117:CK123">
    <cfRule type="expression" priority="4654">
      <formula>#REF!</formula>
    </cfRule>
  </conditionalFormatting>
  <conditionalFormatting sqref="CK6:CK16">
    <cfRule type="expression" dxfId="3270" priority="4644">
      <formula>IF(CK6="Validar","Rojo","Verde")</formula>
    </cfRule>
    <cfRule type="expression" priority="4646">
      <formula>#REF!</formula>
    </cfRule>
  </conditionalFormatting>
  <conditionalFormatting sqref="CK6:CK9">
    <cfRule type="colorScale" priority="4680">
      <colorScale>
        <cfvo type="min"/>
        <cfvo type="max"/>
        <color theme="0"/>
        <color theme="0"/>
      </colorScale>
    </cfRule>
    <cfRule type="expression" dxfId="3269" priority="4681">
      <formula>CJ6&lt;0</formula>
    </cfRule>
  </conditionalFormatting>
  <conditionalFormatting sqref="CK10">
    <cfRule type="colorScale" priority="4648">
      <colorScale>
        <cfvo type="min"/>
        <cfvo type="max"/>
        <color theme="0"/>
        <color theme="0"/>
      </colorScale>
    </cfRule>
    <cfRule type="expression" dxfId="3268" priority="4649">
      <formula>CJ10&lt;0</formula>
    </cfRule>
  </conditionalFormatting>
  <conditionalFormatting sqref="CK11:CK14">
    <cfRule type="colorScale" priority="4678">
      <colorScale>
        <cfvo type="min"/>
        <cfvo type="max"/>
        <color theme="0"/>
        <color theme="0"/>
      </colorScale>
    </cfRule>
    <cfRule type="expression" dxfId="3267" priority="4679">
      <formula>CJ11&lt;0</formula>
    </cfRule>
  </conditionalFormatting>
  <conditionalFormatting sqref="CK15">
    <cfRule type="colorScale" priority="4645">
      <colorScale>
        <cfvo type="min"/>
        <cfvo type="max"/>
        <color theme="0"/>
        <color theme="0"/>
      </colorScale>
    </cfRule>
    <cfRule type="expression" dxfId="3266" priority="4647">
      <formula>CJ15&lt;0</formula>
    </cfRule>
  </conditionalFormatting>
  <conditionalFormatting sqref="CK16">
    <cfRule type="colorScale" priority="4676">
      <colorScale>
        <cfvo type="min"/>
        <cfvo type="max"/>
        <color theme="0"/>
        <color theme="0"/>
      </colorScale>
    </cfRule>
    <cfRule type="expression" dxfId="3265" priority="4677">
      <formula>CJ16&lt;0</formula>
    </cfRule>
  </conditionalFormatting>
  <conditionalFormatting sqref="CK18">
    <cfRule type="colorScale" priority="4641">
      <colorScale>
        <cfvo type="min"/>
        <cfvo type="max"/>
        <color theme="0"/>
        <color theme="0"/>
      </colorScale>
    </cfRule>
    <cfRule type="expression" dxfId="3264" priority="4643">
      <formula>CJ18&lt;0</formula>
    </cfRule>
  </conditionalFormatting>
  <conditionalFormatting sqref="CK18:CK19">
    <cfRule type="expression" dxfId="3263" priority="4640">
      <formula>IF(CK18="Validar","Rojo","Verde")</formula>
    </cfRule>
    <cfRule type="expression" priority="4642">
      <formula>#REF!</formula>
    </cfRule>
  </conditionalFormatting>
  <conditionalFormatting sqref="CK19">
    <cfRule type="colorScale" priority="4674">
      <colorScale>
        <cfvo type="min"/>
        <cfvo type="max"/>
        <color theme="0"/>
        <color theme="0"/>
      </colorScale>
    </cfRule>
    <cfRule type="expression" dxfId="3262" priority="4675">
      <formula>CJ19&lt;0</formula>
    </cfRule>
  </conditionalFormatting>
  <conditionalFormatting sqref="CK23">
    <cfRule type="colorScale" priority="4637">
      <colorScale>
        <cfvo type="min"/>
        <cfvo type="max"/>
        <color theme="0"/>
        <color theme="0"/>
      </colorScale>
    </cfRule>
    <cfRule type="expression" dxfId="3261" priority="4639">
      <formula>CJ23&lt;0</formula>
    </cfRule>
  </conditionalFormatting>
  <conditionalFormatting sqref="CK23:CK24">
    <cfRule type="expression" dxfId="3260" priority="4636">
      <formula>IF(CK23="Validar","Rojo","Verde")</formula>
    </cfRule>
    <cfRule type="expression" priority="4638">
      <formula>#REF!</formula>
    </cfRule>
  </conditionalFormatting>
  <conditionalFormatting sqref="CK24">
    <cfRule type="colorScale" priority="4670">
      <colorScale>
        <cfvo type="min"/>
        <cfvo type="max"/>
        <color theme="0"/>
        <color theme="0"/>
      </colorScale>
    </cfRule>
    <cfRule type="expression" dxfId="3259" priority="4671">
      <formula>CJ24&lt;0</formula>
    </cfRule>
  </conditionalFormatting>
  <conditionalFormatting sqref="CK26">
    <cfRule type="colorScale" priority="4633">
      <colorScale>
        <cfvo type="min"/>
        <cfvo type="max"/>
        <color theme="0"/>
        <color theme="0"/>
      </colorScale>
    </cfRule>
    <cfRule type="expression" dxfId="3258" priority="4635">
      <formula>CJ26&lt;0</formula>
    </cfRule>
  </conditionalFormatting>
  <conditionalFormatting sqref="CK26:CK27">
    <cfRule type="expression" dxfId="3257" priority="4632">
      <formula>IF(CK26="Validar","Rojo","Verde")</formula>
    </cfRule>
    <cfRule type="expression" priority="4634">
      <formula>#REF!</formula>
    </cfRule>
  </conditionalFormatting>
  <conditionalFormatting sqref="CK27">
    <cfRule type="colorScale" priority="4668">
      <colorScale>
        <cfvo type="min"/>
        <cfvo type="max"/>
        <color theme="0"/>
        <color theme="0"/>
      </colorScale>
    </cfRule>
    <cfRule type="expression" dxfId="3256" priority="4669">
      <formula>CJ27&lt;0</formula>
    </cfRule>
  </conditionalFormatting>
  <conditionalFormatting sqref="CK29">
    <cfRule type="colorScale" priority="4629">
      <colorScale>
        <cfvo type="min"/>
        <cfvo type="max"/>
        <color theme="0"/>
        <color theme="0"/>
      </colorScale>
    </cfRule>
    <cfRule type="expression" dxfId="3255" priority="4631">
      <formula>CJ29&lt;0</formula>
    </cfRule>
  </conditionalFormatting>
  <conditionalFormatting sqref="CK29:CK30">
    <cfRule type="expression" dxfId="3254" priority="4628">
      <formula>IF(CK29="Validar","Rojo","Verde")</formula>
    </cfRule>
    <cfRule type="expression" priority="4630">
      <formula>#REF!</formula>
    </cfRule>
  </conditionalFormatting>
  <conditionalFormatting sqref="CK30">
    <cfRule type="colorScale" priority="4666">
      <colorScale>
        <cfvo type="min"/>
        <cfvo type="max"/>
        <color theme="0"/>
        <color theme="0"/>
      </colorScale>
    </cfRule>
    <cfRule type="expression" dxfId="3253" priority="4667">
      <formula>CJ30&lt;0</formula>
    </cfRule>
  </conditionalFormatting>
  <conditionalFormatting sqref="CK39">
    <cfRule type="colorScale" priority="4625">
      <colorScale>
        <cfvo type="min"/>
        <cfvo type="max"/>
        <color theme="0"/>
        <color theme="0"/>
      </colorScale>
    </cfRule>
    <cfRule type="expression" dxfId="3252" priority="4627">
      <formula>CJ39&lt;0</formula>
    </cfRule>
  </conditionalFormatting>
  <conditionalFormatting sqref="CK39:CK66">
    <cfRule type="expression" dxfId="3251" priority="4624">
      <formula>IF(CK39="Validar","Rojo","Verde")</formula>
    </cfRule>
    <cfRule type="expression" priority="4626">
      <formula>#REF!</formula>
    </cfRule>
  </conditionalFormatting>
  <conditionalFormatting sqref="CK40:CK66">
    <cfRule type="colorScale" priority="4664">
      <colorScale>
        <cfvo type="min"/>
        <cfvo type="max"/>
        <color theme="0"/>
        <color theme="0"/>
      </colorScale>
    </cfRule>
    <cfRule type="expression" dxfId="3250" priority="4665">
      <formula>CJ40&lt;0</formula>
    </cfRule>
  </conditionalFormatting>
  <conditionalFormatting sqref="CK68">
    <cfRule type="colorScale" priority="4621">
      <colorScale>
        <cfvo type="min"/>
        <cfvo type="max"/>
        <color theme="0"/>
        <color theme="0"/>
      </colorScale>
    </cfRule>
    <cfRule type="expression" dxfId="3249" priority="4623">
      <formula>CJ68&lt;0</formula>
    </cfRule>
  </conditionalFormatting>
  <conditionalFormatting sqref="CK68:CK81">
    <cfRule type="expression" dxfId="3248" priority="4620">
      <formula>IF(CK68="Validar","Rojo","Verde")</formula>
    </cfRule>
    <cfRule type="expression" priority="4622">
      <formula>#REF!</formula>
    </cfRule>
  </conditionalFormatting>
  <conditionalFormatting sqref="CK69:CK81">
    <cfRule type="colorScale" priority="4682">
      <colorScale>
        <cfvo type="min"/>
        <cfvo type="max"/>
        <color theme="0"/>
        <color theme="0"/>
      </colorScale>
    </cfRule>
    <cfRule type="expression" dxfId="3247" priority="4683">
      <formula>CJ69&lt;0</formula>
    </cfRule>
  </conditionalFormatting>
  <conditionalFormatting sqref="CK83">
    <cfRule type="colorScale" priority="4604">
      <colorScale>
        <cfvo type="min"/>
        <cfvo type="max"/>
        <color theme="0"/>
        <color theme="0"/>
      </colorScale>
    </cfRule>
    <cfRule type="expression" dxfId="3246" priority="4606">
      <formula>CJ83&lt;0</formula>
    </cfRule>
  </conditionalFormatting>
  <conditionalFormatting sqref="CK83:CK91">
    <cfRule type="expression" dxfId="3245" priority="4603">
      <formula>IF(CK83="Validar","Rojo","Verde")</formula>
    </cfRule>
    <cfRule type="expression" priority="4605">
      <formula>#REF!</formula>
    </cfRule>
  </conditionalFormatting>
  <conditionalFormatting sqref="CK84:CK91">
    <cfRule type="colorScale" priority="4662">
      <colorScale>
        <cfvo type="min"/>
        <cfvo type="max"/>
        <color theme="0"/>
        <color theme="0"/>
      </colorScale>
    </cfRule>
    <cfRule type="expression" dxfId="3244" priority="4663">
      <formula>CJ84&lt;0</formula>
    </cfRule>
  </conditionalFormatting>
  <conditionalFormatting sqref="CK93">
    <cfRule type="colorScale" priority="4617">
      <colorScale>
        <cfvo type="min"/>
        <cfvo type="max"/>
        <color theme="0"/>
        <color theme="0"/>
      </colorScale>
    </cfRule>
    <cfRule type="expression" dxfId="3243" priority="4619">
      <formula>CJ93&lt;0</formula>
    </cfRule>
  </conditionalFormatting>
  <conditionalFormatting sqref="CK93:CK102">
    <cfRule type="expression" dxfId="3242" priority="4616">
      <formula>IF(CK93="Validar","Rojo","Verde")</formula>
    </cfRule>
    <cfRule type="expression" priority="4618">
      <formula>#REF!</formula>
    </cfRule>
  </conditionalFormatting>
  <conditionalFormatting sqref="CK94:CK102">
    <cfRule type="colorScale" priority="4660">
      <colorScale>
        <cfvo type="min"/>
        <cfvo type="max"/>
        <color theme="0"/>
        <color theme="0"/>
      </colorScale>
    </cfRule>
    <cfRule type="expression" dxfId="3241" priority="4661">
      <formula>CJ94&lt;0</formula>
    </cfRule>
  </conditionalFormatting>
  <conditionalFormatting sqref="CK104">
    <cfRule type="colorScale" priority="4613">
      <colorScale>
        <cfvo type="min"/>
        <cfvo type="max"/>
        <color theme="0"/>
        <color theme="0"/>
      </colorScale>
    </cfRule>
    <cfRule type="expression" dxfId="3240" priority="4615">
      <formula>CJ104&lt;0</formula>
    </cfRule>
  </conditionalFormatting>
  <conditionalFormatting sqref="CK104:CK106">
    <cfRule type="expression" dxfId="3239" priority="4612">
      <formula>IF(CK104="Validar","Rojo","Verde")</formula>
    </cfRule>
    <cfRule type="expression" priority="4614">
      <formula>#REF!</formula>
    </cfRule>
  </conditionalFormatting>
  <conditionalFormatting sqref="CK105:CK106">
    <cfRule type="colorScale" priority="4658">
      <colorScale>
        <cfvo type="min"/>
        <cfvo type="max"/>
        <color theme="0"/>
        <color theme="0"/>
      </colorScale>
    </cfRule>
    <cfRule type="expression" dxfId="3238" priority="4659">
      <formula>CJ105&lt;0</formula>
    </cfRule>
  </conditionalFormatting>
  <conditionalFormatting sqref="CK110">
    <cfRule type="colorScale" priority="4656">
      <colorScale>
        <cfvo type="min"/>
        <cfvo type="max"/>
        <color theme="0"/>
        <color theme="0"/>
      </colorScale>
    </cfRule>
    <cfRule type="expression" dxfId="3237" priority="4657">
      <formula>CJ110&lt;0</formula>
    </cfRule>
  </conditionalFormatting>
  <conditionalFormatting sqref="CK110:CK111">
    <cfRule type="expression" priority="4598">
      <formula>#REF!</formula>
    </cfRule>
  </conditionalFormatting>
  <conditionalFormatting sqref="CK111">
    <cfRule type="colorScale" priority="4597">
      <colorScale>
        <cfvo type="min"/>
        <cfvo type="max"/>
        <color theme="0"/>
        <color theme="0"/>
      </colorScale>
    </cfRule>
    <cfRule type="expression" dxfId="3236" priority="4599">
      <formula>CJ111&lt;0</formula>
    </cfRule>
  </conditionalFormatting>
  <conditionalFormatting sqref="CK117:CK123">
    <cfRule type="colorScale" priority="4653">
      <colorScale>
        <cfvo type="min"/>
        <cfvo type="max"/>
        <color theme="0"/>
        <color theme="0"/>
      </colorScale>
    </cfRule>
    <cfRule type="expression" dxfId="3235" priority="4655">
      <formula>CJ117&lt;0</formula>
    </cfRule>
  </conditionalFormatting>
  <conditionalFormatting sqref="CK125">
    <cfRule type="colorScale" priority="4609">
      <colorScale>
        <cfvo type="min"/>
        <cfvo type="max"/>
        <color theme="0"/>
        <color theme="0"/>
      </colorScale>
    </cfRule>
    <cfRule type="expression" dxfId="3234" priority="4611">
      <formula>CJ125&lt;0</formula>
    </cfRule>
  </conditionalFormatting>
  <conditionalFormatting sqref="CK125:CK134">
    <cfRule type="expression" dxfId="3233" priority="4608">
      <formula>IF(CK125="Validar","Rojo","Verde")</formula>
    </cfRule>
    <cfRule type="expression" priority="4610">
      <formula>#REF!</formula>
    </cfRule>
  </conditionalFormatting>
  <conditionalFormatting sqref="CK126:CK134">
    <cfRule type="colorScale" priority="4650">
      <colorScale>
        <cfvo type="min"/>
        <cfvo type="max"/>
        <color theme="0"/>
        <color theme="0"/>
      </colorScale>
    </cfRule>
    <cfRule type="expression" dxfId="3232" priority="4651">
      <formula>CJ126&lt;0</formula>
    </cfRule>
  </conditionalFormatting>
  <conditionalFormatting sqref="CR110:CR111">
    <cfRule type="expression" dxfId="3231" priority="4507">
      <formula>IF(CR110="Validar","Rojo","Verde")</formula>
    </cfRule>
  </conditionalFormatting>
  <conditionalFormatting sqref="CR117:CR123">
    <cfRule type="expression" dxfId="3230" priority="4563">
      <formula>IF(CR117="Validar","Rojo","Verde")</formula>
    </cfRule>
  </conditionalFormatting>
  <conditionalFormatting sqref="CR117:CR123">
    <cfRule type="expression" priority="4565">
      <formula>#REF!</formula>
    </cfRule>
  </conditionalFormatting>
  <conditionalFormatting sqref="CR6:CR16">
    <cfRule type="expression" dxfId="3229" priority="4555">
      <formula>IF(CR6="Validar","Rojo","Verde")</formula>
    </cfRule>
    <cfRule type="expression" priority="4557">
      <formula>#REF!</formula>
    </cfRule>
  </conditionalFormatting>
  <conditionalFormatting sqref="CR6:CR9">
    <cfRule type="colorScale" priority="4591">
      <colorScale>
        <cfvo type="min"/>
        <cfvo type="max"/>
        <color theme="0"/>
        <color theme="0"/>
      </colorScale>
    </cfRule>
    <cfRule type="expression" dxfId="3228" priority="4592">
      <formula>CQ6&lt;0</formula>
    </cfRule>
  </conditionalFormatting>
  <conditionalFormatting sqref="CR10">
    <cfRule type="colorScale" priority="4559">
      <colorScale>
        <cfvo type="min"/>
        <cfvo type="max"/>
        <color theme="0"/>
        <color theme="0"/>
      </colorScale>
    </cfRule>
    <cfRule type="expression" dxfId="3227" priority="4560">
      <formula>CQ10&lt;0</formula>
    </cfRule>
  </conditionalFormatting>
  <conditionalFormatting sqref="CR11:CR14">
    <cfRule type="colorScale" priority="4589">
      <colorScale>
        <cfvo type="min"/>
        <cfvo type="max"/>
        <color theme="0"/>
        <color theme="0"/>
      </colorScale>
    </cfRule>
    <cfRule type="expression" dxfId="3226" priority="4590">
      <formula>CQ11&lt;0</formula>
    </cfRule>
  </conditionalFormatting>
  <conditionalFormatting sqref="CR15">
    <cfRule type="colorScale" priority="4556">
      <colorScale>
        <cfvo type="min"/>
        <cfvo type="max"/>
        <color theme="0"/>
        <color theme="0"/>
      </colorScale>
    </cfRule>
    <cfRule type="expression" dxfId="3225" priority="4558">
      <formula>CQ15&lt;0</formula>
    </cfRule>
  </conditionalFormatting>
  <conditionalFormatting sqref="CR16">
    <cfRule type="colorScale" priority="4587">
      <colorScale>
        <cfvo type="min"/>
        <cfvo type="max"/>
        <color theme="0"/>
        <color theme="0"/>
      </colorScale>
    </cfRule>
    <cfRule type="expression" dxfId="3224" priority="4588">
      <formula>CQ16&lt;0</formula>
    </cfRule>
  </conditionalFormatting>
  <conditionalFormatting sqref="CR18">
    <cfRule type="colorScale" priority="4552">
      <colorScale>
        <cfvo type="min"/>
        <cfvo type="max"/>
        <color theme="0"/>
        <color theme="0"/>
      </colorScale>
    </cfRule>
    <cfRule type="expression" dxfId="3223" priority="4554">
      <formula>CQ18&lt;0</formula>
    </cfRule>
  </conditionalFormatting>
  <conditionalFormatting sqref="CR18:CR19">
    <cfRule type="expression" dxfId="3222" priority="4551">
      <formula>IF(CR18="Validar","Rojo","Verde")</formula>
    </cfRule>
    <cfRule type="expression" priority="4553">
      <formula>#REF!</formula>
    </cfRule>
  </conditionalFormatting>
  <conditionalFormatting sqref="CR19">
    <cfRule type="colorScale" priority="4585">
      <colorScale>
        <cfvo type="min"/>
        <cfvo type="max"/>
        <color theme="0"/>
        <color theme="0"/>
      </colorScale>
    </cfRule>
    <cfRule type="expression" dxfId="3221" priority="4586">
      <formula>CQ19&lt;0</formula>
    </cfRule>
  </conditionalFormatting>
  <conditionalFormatting sqref="CR23">
    <cfRule type="colorScale" priority="4548">
      <colorScale>
        <cfvo type="min"/>
        <cfvo type="max"/>
        <color theme="0"/>
        <color theme="0"/>
      </colorScale>
    </cfRule>
    <cfRule type="expression" dxfId="3220" priority="4550">
      <formula>CQ23&lt;0</formula>
    </cfRule>
  </conditionalFormatting>
  <conditionalFormatting sqref="CR23:CR24">
    <cfRule type="expression" dxfId="3219" priority="4547">
      <formula>IF(CR23="Validar","Rojo","Verde")</formula>
    </cfRule>
    <cfRule type="expression" priority="4549">
      <formula>#REF!</formula>
    </cfRule>
  </conditionalFormatting>
  <conditionalFormatting sqref="CR24">
    <cfRule type="colorScale" priority="4581">
      <colorScale>
        <cfvo type="min"/>
        <cfvo type="max"/>
        <color theme="0"/>
        <color theme="0"/>
      </colorScale>
    </cfRule>
    <cfRule type="expression" dxfId="3218" priority="4582">
      <formula>CQ24&lt;0</formula>
    </cfRule>
  </conditionalFormatting>
  <conditionalFormatting sqref="CR26">
    <cfRule type="colorScale" priority="4544">
      <colorScale>
        <cfvo type="min"/>
        <cfvo type="max"/>
        <color theme="0"/>
        <color theme="0"/>
      </colorScale>
    </cfRule>
    <cfRule type="expression" dxfId="3217" priority="4546">
      <formula>CQ26&lt;0</formula>
    </cfRule>
  </conditionalFormatting>
  <conditionalFormatting sqref="CR26:CR27">
    <cfRule type="expression" dxfId="3216" priority="4543">
      <formula>IF(CR26="Validar","Rojo","Verde")</formula>
    </cfRule>
    <cfRule type="expression" priority="4545">
      <formula>#REF!</formula>
    </cfRule>
  </conditionalFormatting>
  <conditionalFormatting sqref="CR27">
    <cfRule type="colorScale" priority="4579">
      <colorScale>
        <cfvo type="min"/>
        <cfvo type="max"/>
        <color theme="0"/>
        <color theme="0"/>
      </colorScale>
    </cfRule>
    <cfRule type="expression" dxfId="3215" priority="4580">
      <formula>CQ27&lt;0</formula>
    </cfRule>
  </conditionalFormatting>
  <conditionalFormatting sqref="CR29">
    <cfRule type="colorScale" priority="4540">
      <colorScale>
        <cfvo type="min"/>
        <cfvo type="max"/>
        <color theme="0"/>
        <color theme="0"/>
      </colorScale>
    </cfRule>
    <cfRule type="expression" dxfId="3214" priority="4542">
      <formula>CQ29&lt;0</formula>
    </cfRule>
  </conditionalFormatting>
  <conditionalFormatting sqref="CR29:CR30">
    <cfRule type="expression" dxfId="3213" priority="4539">
      <formula>IF(CR29="Validar","Rojo","Verde")</formula>
    </cfRule>
    <cfRule type="expression" priority="4541">
      <formula>#REF!</formula>
    </cfRule>
  </conditionalFormatting>
  <conditionalFormatting sqref="CR30">
    <cfRule type="colorScale" priority="4577">
      <colorScale>
        <cfvo type="min"/>
        <cfvo type="max"/>
        <color theme="0"/>
        <color theme="0"/>
      </colorScale>
    </cfRule>
    <cfRule type="expression" dxfId="3212" priority="4578">
      <formula>CQ30&lt;0</formula>
    </cfRule>
  </conditionalFormatting>
  <conditionalFormatting sqref="CR39">
    <cfRule type="colorScale" priority="4536">
      <colorScale>
        <cfvo type="min"/>
        <cfvo type="max"/>
        <color theme="0"/>
        <color theme="0"/>
      </colorScale>
    </cfRule>
    <cfRule type="expression" dxfId="3211" priority="4538">
      <formula>CQ39&lt;0</formula>
    </cfRule>
  </conditionalFormatting>
  <conditionalFormatting sqref="CR39:CR66">
    <cfRule type="expression" dxfId="3210" priority="4535">
      <formula>IF(CR39="Validar","Rojo","Verde")</formula>
    </cfRule>
    <cfRule type="expression" priority="4537">
      <formula>#REF!</formula>
    </cfRule>
  </conditionalFormatting>
  <conditionalFormatting sqref="CR40:CR66">
    <cfRule type="colorScale" priority="4575">
      <colorScale>
        <cfvo type="min"/>
        <cfvo type="max"/>
        <color theme="0"/>
        <color theme="0"/>
      </colorScale>
    </cfRule>
    <cfRule type="expression" dxfId="3209" priority="4576">
      <formula>CQ40&lt;0</formula>
    </cfRule>
  </conditionalFormatting>
  <conditionalFormatting sqref="CR68">
    <cfRule type="colorScale" priority="4532">
      <colorScale>
        <cfvo type="min"/>
        <cfvo type="max"/>
        <color theme="0"/>
        <color theme="0"/>
      </colorScale>
    </cfRule>
    <cfRule type="expression" dxfId="3208" priority="4534">
      <formula>CQ68&lt;0</formula>
    </cfRule>
  </conditionalFormatting>
  <conditionalFormatting sqref="CR68:CR81">
    <cfRule type="expression" dxfId="3207" priority="4531">
      <formula>IF(CR68="Validar","Rojo","Verde")</formula>
    </cfRule>
    <cfRule type="expression" priority="4533">
      <formula>#REF!</formula>
    </cfRule>
  </conditionalFormatting>
  <conditionalFormatting sqref="CR69:CR81">
    <cfRule type="colorScale" priority="4593">
      <colorScale>
        <cfvo type="min"/>
        <cfvo type="max"/>
        <color theme="0"/>
        <color theme="0"/>
      </colorScale>
    </cfRule>
    <cfRule type="expression" dxfId="3206" priority="4594">
      <formula>CQ69&lt;0</formula>
    </cfRule>
  </conditionalFormatting>
  <conditionalFormatting sqref="CR83">
    <cfRule type="colorScale" priority="4515">
      <colorScale>
        <cfvo type="min"/>
        <cfvo type="max"/>
        <color theme="0"/>
        <color theme="0"/>
      </colorScale>
    </cfRule>
    <cfRule type="expression" dxfId="3205" priority="4517">
      <formula>CQ83&lt;0</formula>
    </cfRule>
  </conditionalFormatting>
  <conditionalFormatting sqref="CR83:CR90">
    <cfRule type="expression" dxfId="3204" priority="4514">
      <formula>IF(CR83="Validar","Rojo","Verde")</formula>
    </cfRule>
    <cfRule type="expression" priority="4516">
      <formula>#REF!</formula>
    </cfRule>
  </conditionalFormatting>
  <conditionalFormatting sqref="CR84:CR90">
    <cfRule type="colorScale" priority="4573">
      <colorScale>
        <cfvo type="min"/>
        <cfvo type="max"/>
        <color theme="0"/>
        <color theme="0"/>
      </colorScale>
    </cfRule>
    <cfRule type="expression" dxfId="3203" priority="4574">
      <formula>CQ84&lt;0</formula>
    </cfRule>
  </conditionalFormatting>
  <conditionalFormatting sqref="CR93">
    <cfRule type="colorScale" priority="4528">
      <colorScale>
        <cfvo type="min"/>
        <cfvo type="max"/>
        <color theme="0"/>
        <color theme="0"/>
      </colorScale>
    </cfRule>
    <cfRule type="expression" dxfId="3202" priority="4530">
      <formula>CQ93&lt;0</formula>
    </cfRule>
  </conditionalFormatting>
  <conditionalFormatting sqref="CR93:CR102">
    <cfRule type="expression" dxfId="3201" priority="4527">
      <formula>IF(CR93="Validar","Rojo","Verde")</formula>
    </cfRule>
    <cfRule type="expression" priority="4529">
      <formula>#REF!</formula>
    </cfRule>
  </conditionalFormatting>
  <conditionalFormatting sqref="CR94:CR102">
    <cfRule type="colorScale" priority="4571">
      <colorScale>
        <cfvo type="min"/>
        <cfvo type="max"/>
        <color theme="0"/>
        <color theme="0"/>
      </colorScale>
    </cfRule>
    <cfRule type="expression" dxfId="3200" priority="4572">
      <formula>CQ94&lt;0</formula>
    </cfRule>
  </conditionalFormatting>
  <conditionalFormatting sqref="CR104">
    <cfRule type="colorScale" priority="4524">
      <colorScale>
        <cfvo type="min"/>
        <cfvo type="max"/>
        <color theme="0"/>
        <color theme="0"/>
      </colorScale>
    </cfRule>
    <cfRule type="expression" dxfId="3199" priority="4526">
      <formula>CQ104&lt;0</formula>
    </cfRule>
  </conditionalFormatting>
  <conditionalFormatting sqref="CR104:CR106">
    <cfRule type="expression" dxfId="3198" priority="4523">
      <formula>IF(CR104="Validar","Rojo","Verde")</formula>
    </cfRule>
    <cfRule type="expression" priority="4525">
      <formula>#REF!</formula>
    </cfRule>
  </conditionalFormatting>
  <conditionalFormatting sqref="CR105:CR106">
    <cfRule type="colorScale" priority="4569">
      <colorScale>
        <cfvo type="min"/>
        <cfvo type="max"/>
        <color theme="0"/>
        <color theme="0"/>
      </colorScale>
    </cfRule>
    <cfRule type="expression" dxfId="3197" priority="4570">
      <formula>CQ105&lt;0</formula>
    </cfRule>
  </conditionalFormatting>
  <conditionalFormatting sqref="CR110">
    <cfRule type="colorScale" priority="4567">
      <colorScale>
        <cfvo type="min"/>
        <cfvo type="max"/>
        <color theme="0"/>
        <color theme="0"/>
      </colorScale>
    </cfRule>
    <cfRule type="expression" dxfId="3196" priority="4568">
      <formula>CQ110&lt;0</formula>
    </cfRule>
  </conditionalFormatting>
  <conditionalFormatting sqref="CR110:CR111">
    <cfRule type="expression" priority="4509">
      <formula>#REF!</formula>
    </cfRule>
  </conditionalFormatting>
  <conditionalFormatting sqref="CR111">
    <cfRule type="colorScale" priority="4508">
      <colorScale>
        <cfvo type="min"/>
        <cfvo type="max"/>
        <color theme="0"/>
        <color theme="0"/>
      </colorScale>
    </cfRule>
    <cfRule type="expression" dxfId="3195" priority="4510">
      <formula>CQ111&lt;0</formula>
    </cfRule>
  </conditionalFormatting>
  <conditionalFormatting sqref="CR117:CR123">
    <cfRule type="colorScale" priority="4564">
      <colorScale>
        <cfvo type="min"/>
        <cfvo type="max"/>
        <color theme="0"/>
        <color theme="0"/>
      </colorScale>
    </cfRule>
    <cfRule type="expression" dxfId="3194" priority="4566">
      <formula>CQ117&lt;0</formula>
    </cfRule>
  </conditionalFormatting>
  <conditionalFormatting sqref="CR125">
    <cfRule type="colorScale" priority="4520">
      <colorScale>
        <cfvo type="min"/>
        <cfvo type="max"/>
        <color theme="0"/>
        <color theme="0"/>
      </colorScale>
    </cfRule>
    <cfRule type="expression" dxfId="3193" priority="4522">
      <formula>CQ125&lt;0</formula>
    </cfRule>
  </conditionalFormatting>
  <conditionalFormatting sqref="CR125:CR134">
    <cfRule type="expression" dxfId="3192" priority="4519">
      <formula>IF(CR125="Validar","Rojo","Verde")</formula>
    </cfRule>
    <cfRule type="expression" priority="4521">
      <formula>#REF!</formula>
    </cfRule>
  </conditionalFormatting>
  <conditionalFormatting sqref="CR126:CR134">
    <cfRule type="colorScale" priority="4561">
      <colorScale>
        <cfvo type="min"/>
        <cfvo type="max"/>
        <color theme="0"/>
        <color theme="0"/>
      </colorScale>
    </cfRule>
    <cfRule type="expression" dxfId="3191" priority="4562">
      <formula>CQ126&lt;0</formula>
    </cfRule>
  </conditionalFormatting>
  <conditionalFormatting sqref="BR117:BS123">
    <cfRule type="expression" dxfId="3190" priority="1864">
      <formula>IF(BR117="Validar","Rojo","Verde")</formula>
    </cfRule>
  </conditionalFormatting>
  <conditionalFormatting sqref="BO39:BO107">
    <cfRule type="expression" dxfId="3189" priority="2008">
      <formula>IF(BO39="Validar","Rojo","Verde")</formula>
    </cfRule>
  </conditionalFormatting>
  <conditionalFormatting sqref="AA69:AA82">
    <cfRule type="expression" dxfId="3188" priority="3542">
      <formula>IF(AA69="Validar","Rojo","Verde")</formula>
    </cfRule>
  </conditionalFormatting>
  <conditionalFormatting sqref="CR91">
    <cfRule type="expression" dxfId="3187" priority="4501">
      <formula>IF(CR91="Validar","Rojo","Verde")</formula>
    </cfRule>
    <cfRule type="expression" priority="4502">
      <formula>#REF!</formula>
    </cfRule>
  </conditionalFormatting>
  <conditionalFormatting sqref="CR91">
    <cfRule type="colorScale" priority="4504">
      <colorScale>
        <cfvo type="min"/>
        <cfvo type="max"/>
        <color theme="0"/>
        <color theme="0"/>
      </colorScale>
    </cfRule>
    <cfRule type="expression" dxfId="3186" priority="4505">
      <formula>CQ91&lt;0</formula>
    </cfRule>
  </conditionalFormatting>
  <conditionalFormatting sqref="C6">
    <cfRule type="colorScale" priority="4499">
      <colorScale>
        <cfvo type="min"/>
        <cfvo type="max"/>
        <color theme="0"/>
        <color theme="0"/>
      </colorScale>
    </cfRule>
    <cfRule type="expression" dxfId="3185" priority="4500">
      <formula>B6&lt;0</formula>
    </cfRule>
  </conditionalFormatting>
  <conditionalFormatting sqref="C6">
    <cfRule type="expression" dxfId="3184" priority="4497">
      <formula>IF(C6="Validar","Rojo","Verde")</formula>
    </cfRule>
    <cfRule type="expression" priority="4498">
      <formula>#REF!</formula>
    </cfRule>
  </conditionalFormatting>
  <conditionalFormatting sqref="C7:C8">
    <cfRule type="colorScale" priority="4495">
      <colorScale>
        <cfvo type="min"/>
        <cfvo type="max"/>
        <color theme="0"/>
        <color theme="0"/>
      </colorScale>
    </cfRule>
    <cfRule type="expression" dxfId="3183" priority="4496">
      <formula>B7&lt;0</formula>
    </cfRule>
  </conditionalFormatting>
  <conditionalFormatting sqref="C7:C8">
    <cfRule type="expression" dxfId="3182" priority="4493">
      <formula>IF(C7="Validar","Rojo","Verde")</formula>
    </cfRule>
    <cfRule type="expression" priority="4494">
      <formula>#REF!</formula>
    </cfRule>
  </conditionalFormatting>
  <conditionalFormatting sqref="F9">
    <cfRule type="colorScale" priority="4460">
      <colorScale>
        <cfvo type="min"/>
        <cfvo type="max"/>
        <color theme="0"/>
        <color theme="0"/>
      </colorScale>
    </cfRule>
    <cfRule type="expression" dxfId="3181" priority="4461">
      <formula>E9&lt;0</formula>
    </cfRule>
  </conditionalFormatting>
  <conditionalFormatting sqref="F9:F20">
    <cfRule type="expression" dxfId="3180" priority="4431">
      <formula>IF(F9="Validar","Rojo","Verde")</formula>
    </cfRule>
    <cfRule type="expression" priority="4433">
      <formula>#REF!</formula>
    </cfRule>
  </conditionalFormatting>
  <conditionalFormatting sqref="F10">
    <cfRule type="colorScale" priority="4437">
      <colorScale>
        <cfvo type="min"/>
        <cfvo type="max"/>
        <color theme="0"/>
        <color theme="0"/>
      </colorScale>
    </cfRule>
    <cfRule type="expression" dxfId="3179" priority="4438">
      <formula>E10&lt;0</formula>
    </cfRule>
  </conditionalFormatting>
  <conditionalFormatting sqref="F11:F14">
    <cfRule type="colorScale" priority="4458">
      <colorScale>
        <cfvo type="min"/>
        <cfvo type="max"/>
        <color theme="0"/>
        <color theme="0"/>
      </colorScale>
    </cfRule>
    <cfRule type="expression" dxfId="3178" priority="4459">
      <formula>E11&lt;0</formula>
    </cfRule>
  </conditionalFormatting>
  <conditionalFormatting sqref="F15">
    <cfRule type="colorScale" priority="4435">
      <colorScale>
        <cfvo type="min"/>
        <cfvo type="max"/>
        <color theme="0"/>
        <color theme="0"/>
      </colorScale>
    </cfRule>
    <cfRule type="expression" dxfId="3177" priority="4436">
      <formula>E15&lt;0</formula>
    </cfRule>
  </conditionalFormatting>
  <conditionalFormatting sqref="F16:F17">
    <cfRule type="colorScale" priority="4456">
      <colorScale>
        <cfvo type="min"/>
        <cfvo type="max"/>
        <color theme="0"/>
        <color theme="0"/>
      </colorScale>
    </cfRule>
    <cfRule type="expression" dxfId="3176" priority="4457">
      <formula>E16&lt;0</formula>
    </cfRule>
  </conditionalFormatting>
  <conditionalFormatting sqref="F18">
    <cfRule type="colorScale" priority="4432">
      <colorScale>
        <cfvo type="min"/>
        <cfvo type="max"/>
        <color theme="0"/>
        <color theme="0"/>
      </colorScale>
    </cfRule>
    <cfRule type="expression" dxfId="3175" priority="4434">
      <formula>E18&lt;0</formula>
    </cfRule>
  </conditionalFormatting>
  <conditionalFormatting sqref="F19:F20">
    <cfRule type="colorScale" priority="4454">
      <colorScale>
        <cfvo type="min"/>
        <cfvo type="max"/>
        <color theme="0"/>
        <color theme="0"/>
      </colorScale>
    </cfRule>
    <cfRule type="expression" dxfId="3174" priority="4455">
      <formula>E19&lt;0</formula>
    </cfRule>
  </conditionalFormatting>
  <conditionalFormatting sqref="F23">
    <cfRule type="colorScale" priority="4429">
      <colorScale>
        <cfvo type="min"/>
        <cfvo type="max"/>
        <color theme="0"/>
        <color theme="0"/>
      </colorScale>
    </cfRule>
    <cfRule type="expression" dxfId="3173" priority="4430">
      <formula>E23&lt;0</formula>
    </cfRule>
  </conditionalFormatting>
  <conditionalFormatting sqref="F23:F31">
    <cfRule type="expression" dxfId="3172" priority="4423">
      <formula>IF(F23="Validar","Rojo","Verde")</formula>
    </cfRule>
    <cfRule type="expression" priority="4425">
      <formula>#REF!</formula>
    </cfRule>
  </conditionalFormatting>
  <conditionalFormatting sqref="F24">
    <cfRule type="colorScale" priority="4452">
      <colorScale>
        <cfvo type="min"/>
        <cfvo type="max"/>
        <color theme="0"/>
        <color theme="0"/>
      </colorScale>
    </cfRule>
    <cfRule type="expression" dxfId="3171" priority="4453">
      <formula>E24&lt;0</formula>
    </cfRule>
  </conditionalFormatting>
  <conditionalFormatting sqref="F25">
    <cfRule type="colorScale" priority="4450">
      <colorScale>
        <cfvo type="min"/>
        <cfvo type="max"/>
        <color theme="0"/>
        <color theme="0"/>
      </colorScale>
    </cfRule>
    <cfRule type="expression" dxfId="3170" priority="4451">
      <formula>E25&lt;0</formula>
    </cfRule>
  </conditionalFormatting>
  <conditionalFormatting sqref="F26">
    <cfRule type="colorScale" priority="4427">
      <colorScale>
        <cfvo type="min"/>
        <cfvo type="max"/>
        <color theme="0"/>
        <color theme="0"/>
      </colorScale>
    </cfRule>
    <cfRule type="expression" dxfId="3169" priority="4428">
      <formula>E26&lt;0</formula>
    </cfRule>
  </conditionalFormatting>
  <conditionalFormatting sqref="F27">
    <cfRule type="colorScale" priority="4448">
      <colorScale>
        <cfvo type="min"/>
        <cfvo type="max"/>
        <color theme="0"/>
        <color theme="0"/>
      </colorScale>
    </cfRule>
    <cfRule type="expression" dxfId="3168" priority="4449">
      <formula>E27&lt;0</formula>
    </cfRule>
  </conditionalFormatting>
  <conditionalFormatting sqref="F28">
    <cfRule type="colorScale" priority="4446">
      <colorScale>
        <cfvo type="min"/>
        <cfvo type="max"/>
        <color theme="0"/>
        <color theme="0"/>
      </colorScale>
    </cfRule>
    <cfRule type="expression" dxfId="3167" priority="4447">
      <formula>E28&lt;0</formula>
    </cfRule>
  </conditionalFormatting>
  <conditionalFormatting sqref="F29">
    <cfRule type="colorScale" priority="4424">
      <colorScale>
        <cfvo type="min"/>
        <cfvo type="max"/>
        <color theme="0"/>
        <color theme="0"/>
      </colorScale>
    </cfRule>
    <cfRule type="expression" dxfId="3166" priority="4426">
      <formula>E29&lt;0</formula>
    </cfRule>
  </conditionalFormatting>
  <conditionalFormatting sqref="F30">
    <cfRule type="colorScale" priority="4444">
      <colorScale>
        <cfvo type="min"/>
        <cfvo type="max"/>
        <color theme="0"/>
        <color theme="0"/>
      </colorScale>
    </cfRule>
    <cfRule type="expression" dxfId="3165" priority="4445">
      <formula>E30&lt;0</formula>
    </cfRule>
  </conditionalFormatting>
  <conditionalFormatting sqref="F31">
    <cfRule type="colorScale" priority="4442">
      <colorScale>
        <cfvo type="min"/>
        <cfvo type="max"/>
        <color theme="0"/>
        <color theme="0"/>
      </colorScale>
    </cfRule>
    <cfRule type="expression" dxfId="3164" priority="4443">
      <formula>E31&lt;0</formula>
    </cfRule>
  </conditionalFormatting>
  <conditionalFormatting sqref="F39">
    <cfRule type="colorScale" priority="4420">
      <colorScale>
        <cfvo type="min"/>
        <cfvo type="max"/>
        <color theme="0"/>
        <color theme="0"/>
      </colorScale>
    </cfRule>
    <cfRule type="expression" priority="4421">
      <formula>#REF!</formula>
    </cfRule>
    <cfRule type="expression" dxfId="3163" priority="4422">
      <formula>E39&lt;0</formula>
    </cfRule>
  </conditionalFormatting>
  <conditionalFormatting sqref="F39:F107">
    <cfRule type="expression" dxfId="3162" priority="4358">
      <formula>IF(F39="Validar","Rojo","Verde")</formula>
    </cfRule>
  </conditionalFormatting>
  <conditionalFormatting sqref="F40:F67">
    <cfRule type="colorScale" priority="4439">
      <colorScale>
        <cfvo type="min"/>
        <cfvo type="max"/>
        <color theme="0"/>
        <color theme="0"/>
      </colorScale>
    </cfRule>
    <cfRule type="expression" priority="4440">
      <formula>$F$19</formula>
    </cfRule>
    <cfRule type="expression" dxfId="3161" priority="4441">
      <formula>E40&lt;0</formula>
    </cfRule>
  </conditionalFormatting>
  <conditionalFormatting sqref="F68">
    <cfRule type="colorScale" priority="4417">
      <colorScale>
        <cfvo type="min"/>
        <cfvo type="max"/>
        <color theme="0"/>
        <color theme="0"/>
      </colorScale>
    </cfRule>
    <cfRule type="expression" priority="4418">
      <formula>#REF!</formula>
    </cfRule>
    <cfRule type="expression" dxfId="3160" priority="4419">
      <formula>E68&lt;0</formula>
    </cfRule>
  </conditionalFormatting>
  <conditionalFormatting sqref="F69:F81">
    <cfRule type="colorScale" priority="4464">
      <colorScale>
        <cfvo type="min"/>
        <cfvo type="max"/>
        <color theme="0"/>
        <color theme="0"/>
      </colorScale>
    </cfRule>
    <cfRule type="expression" priority="4465">
      <formula>$F$19</formula>
    </cfRule>
    <cfRule type="expression" dxfId="3159" priority="4466">
      <formula>E69&lt;0</formula>
    </cfRule>
  </conditionalFormatting>
  <conditionalFormatting sqref="F82 F92 F103 F107">
    <cfRule type="expression" dxfId="3158" priority="4463">
      <formula>E82&lt;0</formula>
    </cfRule>
  </conditionalFormatting>
  <conditionalFormatting sqref="F83">
    <cfRule type="colorScale" priority="4359">
      <colorScale>
        <cfvo type="min"/>
        <cfvo type="max"/>
        <color theme="0"/>
        <color theme="0"/>
      </colorScale>
    </cfRule>
    <cfRule type="expression" priority="4360">
      <formula>#REF!</formula>
    </cfRule>
    <cfRule type="expression" dxfId="3157" priority="4361">
      <formula>E83&lt;0</formula>
    </cfRule>
  </conditionalFormatting>
  <conditionalFormatting sqref="F84:F91">
    <cfRule type="colorScale" priority="4467">
      <colorScale>
        <cfvo type="min"/>
        <cfvo type="max"/>
        <color theme="0"/>
        <color theme="0"/>
      </colorScale>
    </cfRule>
    <cfRule type="expression" priority="4468">
      <formula>$F$19</formula>
    </cfRule>
    <cfRule type="expression" dxfId="3156" priority="4469">
      <formula>E84&lt;0</formula>
    </cfRule>
  </conditionalFormatting>
  <conditionalFormatting sqref="F82 F92 F103 F107">
    <cfRule type="colorScale" priority="4462">
      <colorScale>
        <cfvo type="min"/>
        <cfvo type="max"/>
        <color theme="0"/>
        <color theme="0"/>
      </colorScale>
    </cfRule>
  </conditionalFormatting>
  <conditionalFormatting sqref="F93">
    <cfRule type="colorScale" priority="4414">
      <colorScale>
        <cfvo type="min"/>
        <cfvo type="max"/>
        <color theme="0"/>
        <color theme="0"/>
      </colorScale>
    </cfRule>
    <cfRule type="expression" priority="4415">
      <formula>#REF!</formula>
    </cfRule>
    <cfRule type="expression" dxfId="3155" priority="4416">
      <formula>E93&lt;0</formula>
    </cfRule>
  </conditionalFormatting>
  <conditionalFormatting sqref="F94:F102">
    <cfRule type="colorScale" priority="4470">
      <colorScale>
        <cfvo type="min"/>
        <cfvo type="max"/>
        <color theme="0"/>
        <color theme="0"/>
      </colorScale>
    </cfRule>
    <cfRule type="expression" priority="4471">
      <formula>$F$19</formula>
    </cfRule>
    <cfRule type="expression" dxfId="3154" priority="4472">
      <formula>E94&lt;0</formula>
    </cfRule>
  </conditionalFormatting>
  <conditionalFormatting sqref="F104">
    <cfRule type="colorScale" priority="4411">
      <colorScale>
        <cfvo type="min"/>
        <cfvo type="max"/>
        <color theme="0"/>
        <color theme="0"/>
      </colorScale>
    </cfRule>
    <cfRule type="expression" priority="4412">
      <formula>#REF!</formula>
    </cfRule>
    <cfRule type="expression" dxfId="3153" priority="4413">
      <formula>E104&lt;0</formula>
    </cfRule>
  </conditionalFormatting>
  <conditionalFormatting sqref="F105:F106">
    <cfRule type="colorScale" priority="4473">
      <colorScale>
        <cfvo type="min"/>
        <cfvo type="max"/>
        <color theme="0"/>
        <color theme="0"/>
      </colorScale>
    </cfRule>
    <cfRule type="expression" priority="4474">
      <formula>$F$19</formula>
    </cfRule>
    <cfRule type="expression" dxfId="3152" priority="4475">
      <formula>E105&lt;0</formula>
    </cfRule>
  </conditionalFormatting>
  <conditionalFormatting sqref="F110">
    <cfRule type="colorScale" priority="4476">
      <colorScale>
        <cfvo type="min"/>
        <cfvo type="max"/>
        <color theme="0"/>
        <color theme="0"/>
      </colorScale>
    </cfRule>
    <cfRule type="expression" dxfId="3151" priority="4477">
      <formula>E110&lt;0</formula>
    </cfRule>
  </conditionalFormatting>
  <conditionalFormatting sqref="F110:F111">
    <cfRule type="expression" priority="4356">
      <formula>$F$19</formula>
    </cfRule>
  </conditionalFormatting>
  <conditionalFormatting sqref="F111">
    <cfRule type="colorScale" priority="4355">
      <colorScale>
        <cfvo type="min"/>
        <cfvo type="max"/>
        <color theme="0"/>
        <color theme="0"/>
      </colorScale>
    </cfRule>
    <cfRule type="expression" dxfId="3150" priority="4357">
      <formula>E111&lt;0</formula>
    </cfRule>
  </conditionalFormatting>
  <conditionalFormatting sqref="F117:F123">
    <cfRule type="colorScale" priority="4481">
      <colorScale>
        <cfvo type="min"/>
        <cfvo type="max"/>
        <color theme="0"/>
        <color theme="0"/>
      </colorScale>
    </cfRule>
    <cfRule type="expression" priority="4482">
      <formula>$F$19</formula>
    </cfRule>
    <cfRule type="expression" dxfId="3149" priority="4483">
      <formula>E117&lt;0</formula>
    </cfRule>
  </conditionalFormatting>
  <conditionalFormatting sqref="F125">
    <cfRule type="colorScale" priority="4408">
      <colorScale>
        <cfvo type="min"/>
        <cfvo type="max"/>
        <color theme="0"/>
        <color theme="0"/>
      </colorScale>
    </cfRule>
    <cfRule type="expression" priority="4409">
      <formula>#REF!</formula>
    </cfRule>
    <cfRule type="expression" dxfId="3148" priority="4410">
      <formula>E125&lt;0</formula>
    </cfRule>
  </conditionalFormatting>
  <conditionalFormatting sqref="F125:F135">
    <cfRule type="expression" dxfId="3147" priority="4407">
      <formula>IF(F125="Validar","Rojo","Verde")</formula>
    </cfRule>
  </conditionalFormatting>
  <conditionalFormatting sqref="F126:F132">
    <cfRule type="colorScale" priority="4484">
      <colorScale>
        <cfvo type="min"/>
        <cfvo type="max"/>
        <color theme="0"/>
        <color theme="0"/>
      </colorScale>
    </cfRule>
    <cfRule type="expression" dxfId="3146" priority="4486">
      <formula>E126&lt;0</formula>
    </cfRule>
  </conditionalFormatting>
  <conditionalFormatting sqref="F126:F134">
    <cfRule type="expression" priority="4485">
      <formula>$F$19</formula>
    </cfRule>
  </conditionalFormatting>
  <conditionalFormatting sqref="F133:F134">
    <cfRule type="colorScale" priority="4487">
      <colorScale>
        <cfvo type="min"/>
        <cfvo type="max"/>
        <color theme="0"/>
        <color theme="0"/>
      </colorScale>
    </cfRule>
    <cfRule type="expression" dxfId="3145" priority="4488">
      <formula>E133&lt;0</formula>
    </cfRule>
  </conditionalFormatting>
  <conditionalFormatting sqref="F135">
    <cfRule type="colorScale" priority="4478">
      <colorScale>
        <cfvo type="min"/>
        <cfvo type="max"/>
        <color theme="0"/>
        <color theme="0"/>
      </colorScale>
    </cfRule>
    <cfRule type="expression" priority="4479">
      <formula>$F$23</formula>
    </cfRule>
    <cfRule type="expression" dxfId="3144" priority="4480">
      <formula>E135&lt;0</formula>
    </cfRule>
  </conditionalFormatting>
  <conditionalFormatting sqref="F110:G111">
    <cfRule type="expression" dxfId="3143" priority="4351">
      <formula>IF(F110="Validar","Rojo","Verde")</formula>
    </cfRule>
  </conditionalFormatting>
  <conditionalFormatting sqref="F117:G123">
    <cfRule type="expression" dxfId="3142" priority="4364">
      <formula>IF(F117="Validar","Rojo","Verde")</formula>
    </cfRule>
  </conditionalFormatting>
  <conditionalFormatting sqref="G40:G66">
    <cfRule type="colorScale" priority="4399">
      <colorScale>
        <cfvo type="min"/>
        <cfvo type="max"/>
        <color theme="0"/>
        <color theme="0"/>
      </colorScale>
    </cfRule>
    <cfRule type="expression" priority="4400">
      <formula>#REF!</formula>
    </cfRule>
    <cfRule type="expression" dxfId="3141" priority="4401">
      <formula>F40&lt;0</formula>
    </cfRule>
  </conditionalFormatting>
  <conditionalFormatting sqref="G40:G67">
    <cfRule type="expression" dxfId="3140" priority="4398">
      <formula>IF(G40="Validar","Rojo","Verde")</formula>
    </cfRule>
  </conditionalFormatting>
  <conditionalFormatting sqref="G67 F82:G82 F92:G92 F103:G103 F107:G107">
    <cfRule type="expression" priority="4403">
      <formula>$F$23</formula>
    </cfRule>
  </conditionalFormatting>
  <conditionalFormatting sqref="G67 G82 G92 G103 G107">
    <cfRule type="expression" dxfId="3139" priority="4404">
      <formula>F67&lt;0</formula>
    </cfRule>
  </conditionalFormatting>
  <conditionalFormatting sqref="G69">
    <cfRule type="colorScale" priority="4396">
      <colorScale>
        <cfvo type="min"/>
        <cfvo type="max"/>
        <color theme="0"/>
        <color theme="0"/>
      </colorScale>
    </cfRule>
    <cfRule type="expression" dxfId="3138" priority="4397">
      <formula>F69&lt;0</formula>
    </cfRule>
  </conditionalFormatting>
  <conditionalFormatting sqref="G69:G81">
    <cfRule type="expression" priority="4394">
      <formula>#REF!</formula>
    </cfRule>
  </conditionalFormatting>
  <conditionalFormatting sqref="G69:G82">
    <cfRule type="expression" dxfId="3137" priority="4392">
      <formula>IF(G69="Validar","Rojo","Verde")</formula>
    </cfRule>
  </conditionalFormatting>
  <conditionalFormatting sqref="G70:G78">
    <cfRule type="colorScale" priority="4393">
      <colorScale>
        <cfvo type="min"/>
        <cfvo type="max"/>
        <color theme="0"/>
        <color theme="0"/>
      </colorScale>
    </cfRule>
    <cfRule type="expression" dxfId="3136" priority="4395">
      <formula>F70&lt;0</formula>
    </cfRule>
  </conditionalFormatting>
  <conditionalFormatting sqref="G79:G81">
    <cfRule type="colorScale" priority="4405">
      <colorScale>
        <cfvo type="min"/>
        <cfvo type="max"/>
        <color theme="0"/>
        <color theme="0"/>
      </colorScale>
    </cfRule>
    <cfRule type="expression" dxfId="3135" priority="4406">
      <formula>F79&lt;0</formula>
    </cfRule>
  </conditionalFormatting>
  <conditionalFormatting sqref="G67 G82 G92 G103 G107">
    <cfRule type="colorScale" priority="4402">
      <colorScale>
        <cfvo type="min"/>
        <cfvo type="max"/>
        <color theme="0"/>
        <color theme="0"/>
      </colorScale>
    </cfRule>
  </conditionalFormatting>
  <conditionalFormatting sqref="G84">
    <cfRule type="colorScale" priority="4390">
      <colorScale>
        <cfvo type="min"/>
        <cfvo type="max"/>
        <color theme="0"/>
        <color theme="0"/>
      </colorScale>
    </cfRule>
    <cfRule type="expression" dxfId="3134" priority="4391">
      <formula>F84&lt;0</formula>
    </cfRule>
  </conditionalFormatting>
  <conditionalFormatting sqref="G84:G91">
    <cfRule type="expression" priority="4388">
      <formula>#REF!</formula>
    </cfRule>
  </conditionalFormatting>
  <conditionalFormatting sqref="G84:G92">
    <cfRule type="expression" dxfId="3133" priority="4386">
      <formula>IF(G84="Validar","Rojo","Verde")</formula>
    </cfRule>
  </conditionalFormatting>
  <conditionalFormatting sqref="G85:G91">
    <cfRule type="colorScale" priority="4387">
      <colorScale>
        <cfvo type="min"/>
        <cfvo type="max"/>
        <color theme="0"/>
        <color theme="0"/>
      </colorScale>
    </cfRule>
    <cfRule type="expression" dxfId="3132" priority="4389">
      <formula>F85&lt;0</formula>
    </cfRule>
  </conditionalFormatting>
  <conditionalFormatting sqref="G94">
    <cfRule type="colorScale" priority="4384">
      <colorScale>
        <cfvo type="min"/>
        <cfvo type="max"/>
        <color theme="0"/>
        <color theme="0"/>
      </colorScale>
    </cfRule>
    <cfRule type="expression" dxfId="3131" priority="4385">
      <formula>F94&lt;0</formula>
    </cfRule>
  </conditionalFormatting>
  <conditionalFormatting sqref="G94:G102">
    <cfRule type="expression" priority="4378">
      <formula>#REF!</formula>
    </cfRule>
  </conditionalFormatting>
  <conditionalFormatting sqref="G94:G103">
    <cfRule type="expression" dxfId="3130" priority="4376">
      <formula>IF(G94="Validar","Rojo","Verde")</formula>
    </cfRule>
  </conditionalFormatting>
  <conditionalFormatting sqref="G95:G100">
    <cfRule type="colorScale" priority="4382">
      <colorScale>
        <cfvo type="min"/>
        <cfvo type="max"/>
        <color theme="0"/>
        <color theme="0"/>
      </colorScale>
    </cfRule>
    <cfRule type="expression" dxfId="3129" priority="4383">
      <formula>F95&lt;0</formula>
    </cfRule>
  </conditionalFormatting>
  <conditionalFormatting sqref="G101">
    <cfRule type="colorScale" priority="4380">
      <colorScale>
        <cfvo type="min"/>
        <cfvo type="max"/>
        <color theme="0"/>
        <color theme="0"/>
      </colorScale>
    </cfRule>
    <cfRule type="expression" dxfId="3128" priority="4381">
      <formula>F101&lt;0</formula>
    </cfRule>
  </conditionalFormatting>
  <conditionalFormatting sqref="G102">
    <cfRule type="colorScale" priority="4377">
      <colorScale>
        <cfvo type="min"/>
        <cfvo type="max"/>
        <color theme="0"/>
        <color theme="0"/>
      </colorScale>
    </cfRule>
    <cfRule type="expression" dxfId="3127" priority="4379">
      <formula>F102&lt;0</formula>
    </cfRule>
  </conditionalFormatting>
  <conditionalFormatting sqref="G105">
    <cfRule type="colorScale" priority="4374">
      <colorScale>
        <cfvo type="min"/>
        <cfvo type="max"/>
        <color theme="0"/>
        <color theme="0"/>
      </colorScale>
    </cfRule>
    <cfRule type="expression" dxfId="3126" priority="4375">
      <formula>F105&lt;0</formula>
    </cfRule>
  </conditionalFormatting>
  <conditionalFormatting sqref="G105:G106">
    <cfRule type="expression" priority="4372">
      <formula>#REF!</formula>
    </cfRule>
  </conditionalFormatting>
  <conditionalFormatting sqref="G105:G107">
    <cfRule type="expression" dxfId="3125" priority="4370">
      <formula>IF(G105="Validar","Rojo","Verde")</formula>
    </cfRule>
  </conditionalFormatting>
  <conditionalFormatting sqref="G106">
    <cfRule type="colorScale" priority="4371">
      <colorScale>
        <cfvo type="min"/>
        <cfvo type="max"/>
        <color theme="0"/>
        <color theme="0"/>
      </colorScale>
    </cfRule>
    <cfRule type="expression" dxfId="3124" priority="4373">
      <formula>F106&lt;0</formula>
    </cfRule>
  </conditionalFormatting>
  <conditionalFormatting sqref="G110">
    <cfRule type="colorScale" priority="4362">
      <colorScale>
        <cfvo type="min"/>
        <cfvo type="max"/>
        <color theme="0"/>
        <color theme="0"/>
      </colorScale>
    </cfRule>
    <cfRule type="expression" dxfId="3123" priority="4363">
      <formula>F110&lt;0</formula>
    </cfRule>
  </conditionalFormatting>
  <conditionalFormatting sqref="G110:G111">
    <cfRule type="expression" priority="4353">
      <formula>#REF!</formula>
    </cfRule>
  </conditionalFormatting>
  <conditionalFormatting sqref="G111">
    <cfRule type="colorScale" priority="4352">
      <colorScale>
        <cfvo type="min"/>
        <cfvo type="max"/>
        <color theme="0"/>
        <color theme="0"/>
      </colorScale>
    </cfRule>
    <cfRule type="expression" dxfId="3122" priority="4354">
      <formula>F111&lt;0</formula>
    </cfRule>
  </conditionalFormatting>
  <conditionalFormatting sqref="G117">
    <cfRule type="colorScale" priority="4368">
      <colorScale>
        <cfvo type="min"/>
        <cfvo type="max"/>
        <color theme="0"/>
        <color theme="0"/>
      </colorScale>
    </cfRule>
    <cfRule type="expression" dxfId="3121" priority="4369">
      <formula>F117&lt;0</formula>
    </cfRule>
  </conditionalFormatting>
  <conditionalFormatting sqref="G117:G123">
    <cfRule type="expression" priority="4366">
      <formula>#REF!</formula>
    </cfRule>
  </conditionalFormatting>
  <conditionalFormatting sqref="G118:G123">
    <cfRule type="colorScale" priority="4365">
      <colorScale>
        <cfvo type="min"/>
        <cfvo type="max"/>
        <color theme="0"/>
        <color theme="0"/>
      </colorScale>
    </cfRule>
    <cfRule type="expression" dxfId="3120" priority="4367">
      <formula>F118&lt;0</formula>
    </cfRule>
  </conditionalFormatting>
  <conditionalFormatting sqref="G126:G135">
    <cfRule type="expression" dxfId="3119" priority="4489">
      <formula>IF(G126="Validar","Rojo","Verde")</formula>
    </cfRule>
    <cfRule type="colorScale" priority="4490">
      <colorScale>
        <cfvo type="min"/>
        <cfvo type="max"/>
        <color theme="0"/>
        <color theme="0"/>
      </colorScale>
    </cfRule>
    <cfRule type="expression" priority="4491">
      <formula>$F$23</formula>
    </cfRule>
    <cfRule type="expression" dxfId="3118" priority="4492">
      <formula>F126&lt;0</formula>
    </cfRule>
  </conditionalFormatting>
  <conditionalFormatting sqref="F6">
    <cfRule type="colorScale" priority="4349">
      <colorScale>
        <cfvo type="min"/>
        <cfvo type="max"/>
        <color theme="0"/>
        <color theme="0"/>
      </colorScale>
    </cfRule>
    <cfRule type="expression" dxfId="3117" priority="4350">
      <formula>E6&lt;0</formula>
    </cfRule>
  </conditionalFormatting>
  <conditionalFormatting sqref="F6">
    <cfRule type="expression" dxfId="3116" priority="4347">
      <formula>IF(F6="Validar","Rojo","Verde")</formula>
    </cfRule>
    <cfRule type="expression" priority="4348">
      <formula>#REF!</formula>
    </cfRule>
  </conditionalFormatting>
  <conditionalFormatting sqref="F7:F8">
    <cfRule type="colorScale" priority="4345">
      <colorScale>
        <cfvo type="min"/>
        <cfvo type="max"/>
        <color theme="0"/>
        <color theme="0"/>
      </colorScale>
    </cfRule>
    <cfRule type="expression" dxfId="3115" priority="4346">
      <formula>E7&lt;0</formula>
    </cfRule>
  </conditionalFormatting>
  <conditionalFormatting sqref="F7:F8">
    <cfRule type="expression" dxfId="3114" priority="4343">
      <formula>IF(F7="Validar","Rojo","Verde")</formula>
    </cfRule>
    <cfRule type="expression" priority="4344">
      <formula>#REF!</formula>
    </cfRule>
  </conditionalFormatting>
  <conditionalFormatting sqref="I9">
    <cfRule type="colorScale" priority="4310">
      <colorScale>
        <cfvo type="min"/>
        <cfvo type="max"/>
        <color theme="0"/>
        <color theme="0"/>
      </colorScale>
    </cfRule>
    <cfRule type="expression" dxfId="3113" priority="4311">
      <formula>H9&lt;0</formula>
    </cfRule>
  </conditionalFormatting>
  <conditionalFormatting sqref="I9:I20">
    <cfRule type="expression" dxfId="3112" priority="4281">
      <formula>IF(I9="Validar","Rojo","Verde")</formula>
    </cfRule>
    <cfRule type="expression" priority="4283">
      <formula>#REF!</formula>
    </cfRule>
  </conditionalFormatting>
  <conditionalFormatting sqref="I10">
    <cfRule type="colorScale" priority="4287">
      <colorScale>
        <cfvo type="min"/>
        <cfvo type="max"/>
        <color theme="0"/>
        <color theme="0"/>
      </colorScale>
    </cfRule>
    <cfRule type="expression" dxfId="3111" priority="4288">
      <formula>H10&lt;0</formula>
    </cfRule>
  </conditionalFormatting>
  <conditionalFormatting sqref="I11:I14">
    <cfRule type="colorScale" priority="4308">
      <colorScale>
        <cfvo type="min"/>
        <cfvo type="max"/>
        <color theme="0"/>
        <color theme="0"/>
      </colorScale>
    </cfRule>
    <cfRule type="expression" dxfId="3110" priority="4309">
      <formula>H11&lt;0</formula>
    </cfRule>
  </conditionalFormatting>
  <conditionalFormatting sqref="I15">
    <cfRule type="colorScale" priority="4285">
      <colorScale>
        <cfvo type="min"/>
        <cfvo type="max"/>
        <color theme="0"/>
        <color theme="0"/>
      </colorScale>
    </cfRule>
    <cfRule type="expression" dxfId="3109" priority="4286">
      <formula>H15&lt;0</formula>
    </cfRule>
  </conditionalFormatting>
  <conditionalFormatting sqref="I16:I17">
    <cfRule type="colorScale" priority="4306">
      <colorScale>
        <cfvo type="min"/>
        <cfvo type="max"/>
        <color theme="0"/>
        <color theme="0"/>
      </colorScale>
    </cfRule>
    <cfRule type="expression" dxfId="3108" priority="4307">
      <formula>H16&lt;0</formula>
    </cfRule>
  </conditionalFormatting>
  <conditionalFormatting sqref="I18">
    <cfRule type="colorScale" priority="4282">
      <colorScale>
        <cfvo type="min"/>
        <cfvo type="max"/>
        <color theme="0"/>
        <color theme="0"/>
      </colorScale>
    </cfRule>
    <cfRule type="expression" dxfId="3107" priority="4284">
      <formula>H18&lt;0</formula>
    </cfRule>
  </conditionalFormatting>
  <conditionalFormatting sqref="I19:I20">
    <cfRule type="colorScale" priority="4304">
      <colorScale>
        <cfvo type="min"/>
        <cfvo type="max"/>
        <color theme="0"/>
        <color theme="0"/>
      </colorScale>
    </cfRule>
    <cfRule type="expression" dxfId="3106" priority="4305">
      <formula>H19&lt;0</formula>
    </cfRule>
  </conditionalFormatting>
  <conditionalFormatting sqref="I23">
    <cfRule type="colorScale" priority="4279">
      <colorScale>
        <cfvo type="min"/>
        <cfvo type="max"/>
        <color theme="0"/>
        <color theme="0"/>
      </colorScale>
    </cfRule>
    <cfRule type="expression" dxfId="3105" priority="4280">
      <formula>H23&lt;0</formula>
    </cfRule>
  </conditionalFormatting>
  <conditionalFormatting sqref="I23:I31">
    <cfRule type="expression" dxfId="3104" priority="4273">
      <formula>IF(I23="Validar","Rojo","Verde")</formula>
    </cfRule>
    <cfRule type="expression" priority="4275">
      <formula>#REF!</formula>
    </cfRule>
  </conditionalFormatting>
  <conditionalFormatting sqref="I24">
    <cfRule type="colorScale" priority="4302">
      <colorScale>
        <cfvo type="min"/>
        <cfvo type="max"/>
        <color theme="0"/>
        <color theme="0"/>
      </colorScale>
    </cfRule>
    <cfRule type="expression" dxfId="3103" priority="4303">
      <formula>H24&lt;0</formula>
    </cfRule>
  </conditionalFormatting>
  <conditionalFormatting sqref="I25">
    <cfRule type="colorScale" priority="4300">
      <colorScale>
        <cfvo type="min"/>
        <cfvo type="max"/>
        <color theme="0"/>
        <color theme="0"/>
      </colorScale>
    </cfRule>
    <cfRule type="expression" dxfId="3102" priority="4301">
      <formula>H25&lt;0</formula>
    </cfRule>
  </conditionalFormatting>
  <conditionalFormatting sqref="I26">
    <cfRule type="colorScale" priority="4277">
      <colorScale>
        <cfvo type="min"/>
        <cfvo type="max"/>
        <color theme="0"/>
        <color theme="0"/>
      </colorScale>
    </cfRule>
    <cfRule type="expression" dxfId="3101" priority="4278">
      <formula>H26&lt;0</formula>
    </cfRule>
  </conditionalFormatting>
  <conditionalFormatting sqref="I27">
    <cfRule type="colorScale" priority="4298">
      <colorScale>
        <cfvo type="min"/>
        <cfvo type="max"/>
        <color theme="0"/>
        <color theme="0"/>
      </colorScale>
    </cfRule>
    <cfRule type="expression" dxfId="3100" priority="4299">
      <formula>H27&lt;0</formula>
    </cfRule>
  </conditionalFormatting>
  <conditionalFormatting sqref="I28">
    <cfRule type="colorScale" priority="4296">
      <colorScale>
        <cfvo type="min"/>
        <cfvo type="max"/>
        <color theme="0"/>
        <color theme="0"/>
      </colorScale>
    </cfRule>
    <cfRule type="expression" dxfId="3099" priority="4297">
      <formula>H28&lt;0</formula>
    </cfRule>
  </conditionalFormatting>
  <conditionalFormatting sqref="I29">
    <cfRule type="colorScale" priority="4274">
      <colorScale>
        <cfvo type="min"/>
        <cfvo type="max"/>
        <color theme="0"/>
        <color theme="0"/>
      </colorScale>
    </cfRule>
    <cfRule type="expression" dxfId="3098" priority="4276">
      <formula>H29&lt;0</formula>
    </cfRule>
  </conditionalFormatting>
  <conditionalFormatting sqref="I30">
    <cfRule type="colorScale" priority="4294">
      <colorScale>
        <cfvo type="min"/>
        <cfvo type="max"/>
        <color theme="0"/>
        <color theme="0"/>
      </colorScale>
    </cfRule>
    <cfRule type="expression" dxfId="3097" priority="4295">
      <formula>H30&lt;0</formula>
    </cfRule>
  </conditionalFormatting>
  <conditionalFormatting sqref="I31">
    <cfRule type="colorScale" priority="4292">
      <colorScale>
        <cfvo type="min"/>
        <cfvo type="max"/>
        <color theme="0"/>
        <color theme="0"/>
      </colorScale>
    </cfRule>
    <cfRule type="expression" dxfId="3096" priority="4293">
      <formula>H31&lt;0</formula>
    </cfRule>
  </conditionalFormatting>
  <conditionalFormatting sqref="I39">
    <cfRule type="colorScale" priority="4270">
      <colorScale>
        <cfvo type="min"/>
        <cfvo type="max"/>
        <color theme="0"/>
        <color theme="0"/>
      </colorScale>
    </cfRule>
    <cfRule type="expression" priority="4271">
      <formula>#REF!</formula>
    </cfRule>
    <cfRule type="expression" dxfId="3095" priority="4272">
      <formula>H39&lt;0</formula>
    </cfRule>
  </conditionalFormatting>
  <conditionalFormatting sqref="I39:I107">
    <cfRule type="expression" dxfId="3094" priority="4208">
      <formula>IF(I39="Validar","Rojo","Verde")</formula>
    </cfRule>
  </conditionalFormatting>
  <conditionalFormatting sqref="I40:I67">
    <cfRule type="colorScale" priority="4289">
      <colorScale>
        <cfvo type="min"/>
        <cfvo type="max"/>
        <color theme="0"/>
        <color theme="0"/>
      </colorScale>
    </cfRule>
    <cfRule type="expression" priority="4290">
      <formula>$F$19</formula>
    </cfRule>
    <cfRule type="expression" dxfId="3093" priority="4291">
      <formula>H40&lt;0</formula>
    </cfRule>
  </conditionalFormatting>
  <conditionalFormatting sqref="I68">
    <cfRule type="colorScale" priority="4267">
      <colorScale>
        <cfvo type="min"/>
        <cfvo type="max"/>
        <color theme="0"/>
        <color theme="0"/>
      </colorScale>
    </cfRule>
    <cfRule type="expression" priority="4268">
      <formula>#REF!</formula>
    </cfRule>
    <cfRule type="expression" dxfId="3092" priority="4269">
      <formula>H68&lt;0</formula>
    </cfRule>
  </conditionalFormatting>
  <conditionalFormatting sqref="I69:I81">
    <cfRule type="colorScale" priority="4314">
      <colorScale>
        <cfvo type="min"/>
        <cfvo type="max"/>
        <color theme="0"/>
        <color theme="0"/>
      </colorScale>
    </cfRule>
    <cfRule type="expression" priority="4315">
      <formula>$F$19</formula>
    </cfRule>
    <cfRule type="expression" dxfId="3091" priority="4316">
      <formula>H69&lt;0</formula>
    </cfRule>
  </conditionalFormatting>
  <conditionalFormatting sqref="I82 I92 I103 I107">
    <cfRule type="expression" dxfId="3090" priority="4313">
      <formula>H82&lt;0</formula>
    </cfRule>
  </conditionalFormatting>
  <conditionalFormatting sqref="I83">
    <cfRule type="colorScale" priority="4209">
      <colorScale>
        <cfvo type="min"/>
        <cfvo type="max"/>
        <color theme="0"/>
        <color theme="0"/>
      </colorScale>
    </cfRule>
    <cfRule type="expression" priority="4210">
      <formula>#REF!</formula>
    </cfRule>
    <cfRule type="expression" dxfId="3089" priority="4211">
      <formula>H83&lt;0</formula>
    </cfRule>
  </conditionalFormatting>
  <conditionalFormatting sqref="I84:I91">
    <cfRule type="colorScale" priority="4317">
      <colorScale>
        <cfvo type="min"/>
        <cfvo type="max"/>
        <color theme="0"/>
        <color theme="0"/>
      </colorScale>
    </cfRule>
    <cfRule type="expression" priority="4318">
      <formula>$F$19</formula>
    </cfRule>
    <cfRule type="expression" dxfId="3088" priority="4319">
      <formula>H84&lt;0</formula>
    </cfRule>
  </conditionalFormatting>
  <conditionalFormatting sqref="I82 I92 I103 I107">
    <cfRule type="colorScale" priority="4312">
      <colorScale>
        <cfvo type="min"/>
        <cfvo type="max"/>
        <color theme="0"/>
        <color theme="0"/>
      </colorScale>
    </cfRule>
  </conditionalFormatting>
  <conditionalFormatting sqref="I93">
    <cfRule type="colorScale" priority="4264">
      <colorScale>
        <cfvo type="min"/>
        <cfvo type="max"/>
        <color theme="0"/>
        <color theme="0"/>
      </colorScale>
    </cfRule>
    <cfRule type="expression" priority="4265">
      <formula>#REF!</formula>
    </cfRule>
    <cfRule type="expression" dxfId="3087" priority="4266">
      <formula>H93&lt;0</formula>
    </cfRule>
  </conditionalFormatting>
  <conditionalFormatting sqref="I94:I102">
    <cfRule type="colorScale" priority="4320">
      <colorScale>
        <cfvo type="min"/>
        <cfvo type="max"/>
        <color theme="0"/>
        <color theme="0"/>
      </colorScale>
    </cfRule>
    <cfRule type="expression" priority="4321">
      <formula>$F$19</formula>
    </cfRule>
    <cfRule type="expression" dxfId="3086" priority="4322">
      <formula>H94&lt;0</formula>
    </cfRule>
  </conditionalFormatting>
  <conditionalFormatting sqref="I104">
    <cfRule type="colorScale" priority="4261">
      <colorScale>
        <cfvo type="min"/>
        <cfvo type="max"/>
        <color theme="0"/>
        <color theme="0"/>
      </colorScale>
    </cfRule>
    <cfRule type="expression" priority="4262">
      <formula>#REF!</formula>
    </cfRule>
    <cfRule type="expression" dxfId="3085" priority="4263">
      <formula>H104&lt;0</formula>
    </cfRule>
  </conditionalFormatting>
  <conditionalFormatting sqref="I105:I106">
    <cfRule type="colorScale" priority="4323">
      <colorScale>
        <cfvo type="min"/>
        <cfvo type="max"/>
        <color theme="0"/>
        <color theme="0"/>
      </colorScale>
    </cfRule>
    <cfRule type="expression" priority="4324">
      <formula>$F$19</formula>
    </cfRule>
    <cfRule type="expression" dxfId="3084" priority="4325">
      <formula>H105&lt;0</formula>
    </cfRule>
  </conditionalFormatting>
  <conditionalFormatting sqref="I110">
    <cfRule type="colorScale" priority="4326">
      <colorScale>
        <cfvo type="min"/>
        <cfvo type="max"/>
        <color theme="0"/>
        <color theme="0"/>
      </colorScale>
    </cfRule>
    <cfRule type="expression" dxfId="3083" priority="4327">
      <formula>H110&lt;0</formula>
    </cfRule>
  </conditionalFormatting>
  <conditionalFormatting sqref="I110:I111">
    <cfRule type="expression" priority="4206">
      <formula>$F$19</formula>
    </cfRule>
  </conditionalFormatting>
  <conditionalFormatting sqref="I111">
    <cfRule type="colorScale" priority="4205">
      <colorScale>
        <cfvo type="min"/>
        <cfvo type="max"/>
        <color theme="0"/>
        <color theme="0"/>
      </colorScale>
    </cfRule>
    <cfRule type="expression" dxfId="3082" priority="4207">
      <formula>H111&lt;0</formula>
    </cfRule>
  </conditionalFormatting>
  <conditionalFormatting sqref="I117:I123">
    <cfRule type="colorScale" priority="4331">
      <colorScale>
        <cfvo type="min"/>
        <cfvo type="max"/>
        <color theme="0"/>
        <color theme="0"/>
      </colorScale>
    </cfRule>
    <cfRule type="expression" priority="4332">
      <formula>$F$19</formula>
    </cfRule>
    <cfRule type="expression" dxfId="3081" priority="4333">
      <formula>H117&lt;0</formula>
    </cfRule>
  </conditionalFormatting>
  <conditionalFormatting sqref="I125">
    <cfRule type="colorScale" priority="4258">
      <colorScale>
        <cfvo type="min"/>
        <cfvo type="max"/>
        <color theme="0"/>
        <color theme="0"/>
      </colorScale>
    </cfRule>
    <cfRule type="expression" priority="4259">
      <formula>#REF!</formula>
    </cfRule>
    <cfRule type="expression" dxfId="3080" priority="4260">
      <formula>H125&lt;0</formula>
    </cfRule>
  </conditionalFormatting>
  <conditionalFormatting sqref="I125:I135">
    <cfRule type="expression" dxfId="3079" priority="4257">
      <formula>IF(I125="Validar","Rojo","Verde")</formula>
    </cfRule>
  </conditionalFormatting>
  <conditionalFormatting sqref="I126:I132">
    <cfRule type="colorScale" priority="4334">
      <colorScale>
        <cfvo type="min"/>
        <cfvo type="max"/>
        <color theme="0"/>
        <color theme="0"/>
      </colorScale>
    </cfRule>
    <cfRule type="expression" dxfId="3078" priority="4336">
      <formula>H126&lt;0</formula>
    </cfRule>
  </conditionalFormatting>
  <conditionalFormatting sqref="I126:I134">
    <cfRule type="expression" priority="4335">
      <formula>$F$19</formula>
    </cfRule>
  </conditionalFormatting>
  <conditionalFormatting sqref="I133:I134">
    <cfRule type="colorScale" priority="4337">
      <colorScale>
        <cfvo type="min"/>
        <cfvo type="max"/>
        <color theme="0"/>
        <color theme="0"/>
      </colorScale>
    </cfRule>
    <cfRule type="expression" dxfId="3077" priority="4338">
      <formula>H133&lt;0</formula>
    </cfRule>
  </conditionalFormatting>
  <conditionalFormatting sqref="I135">
    <cfRule type="colorScale" priority="4328">
      <colorScale>
        <cfvo type="min"/>
        <cfvo type="max"/>
        <color theme="0"/>
        <color theme="0"/>
      </colorScale>
    </cfRule>
    <cfRule type="expression" priority="4329">
      <formula>$F$23</formula>
    </cfRule>
    <cfRule type="expression" dxfId="3076" priority="4330">
      <formula>H135&lt;0</formula>
    </cfRule>
  </conditionalFormatting>
  <conditionalFormatting sqref="I110:J111">
    <cfRule type="expression" dxfId="3075" priority="4201">
      <formula>IF(I110="Validar","Rojo","Verde")</formula>
    </cfRule>
  </conditionalFormatting>
  <conditionalFormatting sqref="I117:J123">
    <cfRule type="expression" dxfId="3074" priority="4214">
      <formula>IF(I117="Validar","Rojo","Verde")</formula>
    </cfRule>
  </conditionalFormatting>
  <conditionalFormatting sqref="J40:J66">
    <cfRule type="colorScale" priority="4249">
      <colorScale>
        <cfvo type="min"/>
        <cfvo type="max"/>
        <color theme="0"/>
        <color theme="0"/>
      </colorScale>
    </cfRule>
    <cfRule type="expression" priority="4250">
      <formula>#REF!</formula>
    </cfRule>
    <cfRule type="expression" dxfId="3073" priority="4251">
      <formula>I40&lt;0</formula>
    </cfRule>
  </conditionalFormatting>
  <conditionalFormatting sqref="J40:J67">
    <cfRule type="expression" dxfId="3072" priority="4248">
      <formula>IF(J40="Validar","Rojo","Verde")</formula>
    </cfRule>
  </conditionalFormatting>
  <conditionalFormatting sqref="J67 I82:J82 I92:J92 I103:J103 I107:J107">
    <cfRule type="expression" priority="4253">
      <formula>$F$23</formula>
    </cfRule>
  </conditionalFormatting>
  <conditionalFormatting sqref="J67 J82 J92 J103 J107">
    <cfRule type="expression" dxfId="3071" priority="4254">
      <formula>I67&lt;0</formula>
    </cfRule>
  </conditionalFormatting>
  <conditionalFormatting sqref="J69">
    <cfRule type="colorScale" priority="4246">
      <colorScale>
        <cfvo type="min"/>
        <cfvo type="max"/>
        <color theme="0"/>
        <color theme="0"/>
      </colorScale>
    </cfRule>
    <cfRule type="expression" dxfId="3070" priority="4247">
      <formula>I69&lt;0</formula>
    </cfRule>
  </conditionalFormatting>
  <conditionalFormatting sqref="J69:J81">
    <cfRule type="expression" priority="4244">
      <formula>#REF!</formula>
    </cfRule>
  </conditionalFormatting>
  <conditionalFormatting sqref="J69:J82">
    <cfRule type="expression" dxfId="3069" priority="4242">
      <formula>IF(J69="Validar","Rojo","Verde")</formula>
    </cfRule>
  </conditionalFormatting>
  <conditionalFormatting sqref="J70:J78">
    <cfRule type="colorScale" priority="4243">
      <colorScale>
        <cfvo type="min"/>
        <cfvo type="max"/>
        <color theme="0"/>
        <color theme="0"/>
      </colorScale>
    </cfRule>
    <cfRule type="expression" dxfId="3068" priority="4245">
      <formula>I70&lt;0</formula>
    </cfRule>
  </conditionalFormatting>
  <conditionalFormatting sqref="J79:J81">
    <cfRule type="colorScale" priority="4255">
      <colorScale>
        <cfvo type="min"/>
        <cfvo type="max"/>
        <color theme="0"/>
        <color theme="0"/>
      </colorScale>
    </cfRule>
    <cfRule type="expression" dxfId="3067" priority="4256">
      <formula>I79&lt;0</formula>
    </cfRule>
  </conditionalFormatting>
  <conditionalFormatting sqref="J67 J82 J92 J103 J107">
    <cfRule type="colorScale" priority="4252">
      <colorScale>
        <cfvo type="min"/>
        <cfvo type="max"/>
        <color theme="0"/>
        <color theme="0"/>
      </colorScale>
    </cfRule>
  </conditionalFormatting>
  <conditionalFormatting sqref="J84">
    <cfRule type="colorScale" priority="4240">
      <colorScale>
        <cfvo type="min"/>
        <cfvo type="max"/>
        <color theme="0"/>
        <color theme="0"/>
      </colorScale>
    </cfRule>
    <cfRule type="expression" dxfId="3066" priority="4241">
      <formula>I84&lt;0</formula>
    </cfRule>
  </conditionalFormatting>
  <conditionalFormatting sqref="J84:J91">
    <cfRule type="expression" priority="4238">
      <formula>#REF!</formula>
    </cfRule>
  </conditionalFormatting>
  <conditionalFormatting sqref="J84:J92">
    <cfRule type="expression" dxfId="3065" priority="4236">
      <formula>IF(J84="Validar","Rojo","Verde")</formula>
    </cfRule>
  </conditionalFormatting>
  <conditionalFormatting sqref="J85:J91">
    <cfRule type="colorScale" priority="4237">
      <colorScale>
        <cfvo type="min"/>
        <cfvo type="max"/>
        <color theme="0"/>
        <color theme="0"/>
      </colorScale>
    </cfRule>
    <cfRule type="expression" dxfId="3064" priority="4239">
      <formula>I85&lt;0</formula>
    </cfRule>
  </conditionalFormatting>
  <conditionalFormatting sqref="J94">
    <cfRule type="colorScale" priority="4234">
      <colorScale>
        <cfvo type="min"/>
        <cfvo type="max"/>
        <color theme="0"/>
        <color theme="0"/>
      </colorScale>
    </cfRule>
    <cfRule type="expression" dxfId="3063" priority="4235">
      <formula>I94&lt;0</formula>
    </cfRule>
  </conditionalFormatting>
  <conditionalFormatting sqref="J94:J102">
    <cfRule type="expression" priority="4228">
      <formula>#REF!</formula>
    </cfRule>
  </conditionalFormatting>
  <conditionalFormatting sqref="J95:J100">
    <cfRule type="colorScale" priority="4232">
      <colorScale>
        <cfvo type="min"/>
        <cfvo type="max"/>
        <color theme="0"/>
        <color theme="0"/>
      </colorScale>
    </cfRule>
    <cfRule type="expression" dxfId="3062" priority="4233">
      <formula>I95&lt;0</formula>
    </cfRule>
  </conditionalFormatting>
  <conditionalFormatting sqref="J101">
    <cfRule type="colorScale" priority="4230">
      <colorScale>
        <cfvo type="min"/>
        <cfvo type="max"/>
        <color theme="0"/>
        <color theme="0"/>
      </colorScale>
    </cfRule>
    <cfRule type="expression" dxfId="3061" priority="4231">
      <formula>I101&lt;0</formula>
    </cfRule>
  </conditionalFormatting>
  <conditionalFormatting sqref="J102">
    <cfRule type="colorScale" priority="4227">
      <colorScale>
        <cfvo type="min"/>
        <cfvo type="max"/>
        <color theme="0"/>
        <color theme="0"/>
      </colorScale>
    </cfRule>
    <cfRule type="expression" dxfId="3060" priority="4229">
      <formula>I102&lt;0</formula>
    </cfRule>
  </conditionalFormatting>
  <conditionalFormatting sqref="J105">
    <cfRule type="colorScale" priority="4224">
      <colorScale>
        <cfvo type="min"/>
        <cfvo type="max"/>
        <color theme="0"/>
        <color theme="0"/>
      </colorScale>
    </cfRule>
    <cfRule type="expression" dxfId="3059" priority="4225">
      <formula>I105&lt;0</formula>
    </cfRule>
  </conditionalFormatting>
  <conditionalFormatting sqref="J105:J106">
    <cfRule type="expression" priority="4222">
      <formula>#REF!</formula>
    </cfRule>
  </conditionalFormatting>
  <conditionalFormatting sqref="J105:J107">
    <cfRule type="expression" dxfId="3058" priority="4220">
      <formula>IF(J105="Validar","Rojo","Verde")</formula>
    </cfRule>
  </conditionalFormatting>
  <conditionalFormatting sqref="J106">
    <cfRule type="colorScale" priority="4221">
      <colorScale>
        <cfvo type="min"/>
        <cfvo type="max"/>
        <color theme="0"/>
        <color theme="0"/>
      </colorScale>
    </cfRule>
    <cfRule type="expression" dxfId="3057" priority="4223">
      <formula>I106&lt;0</formula>
    </cfRule>
  </conditionalFormatting>
  <conditionalFormatting sqref="J110">
    <cfRule type="colorScale" priority="4212">
      <colorScale>
        <cfvo type="min"/>
        <cfvo type="max"/>
        <color theme="0"/>
        <color theme="0"/>
      </colorScale>
    </cfRule>
    <cfRule type="expression" dxfId="3056" priority="4213">
      <formula>I110&lt;0</formula>
    </cfRule>
  </conditionalFormatting>
  <conditionalFormatting sqref="J110:J111">
    <cfRule type="expression" priority="4203">
      <formula>#REF!</formula>
    </cfRule>
  </conditionalFormatting>
  <conditionalFormatting sqref="J111">
    <cfRule type="colorScale" priority="4202">
      <colorScale>
        <cfvo type="min"/>
        <cfvo type="max"/>
        <color theme="0"/>
        <color theme="0"/>
      </colorScale>
    </cfRule>
    <cfRule type="expression" dxfId="3055" priority="4204">
      <formula>I111&lt;0</formula>
    </cfRule>
  </conditionalFormatting>
  <conditionalFormatting sqref="J117">
    <cfRule type="colorScale" priority="4218">
      <colorScale>
        <cfvo type="min"/>
        <cfvo type="max"/>
        <color theme="0"/>
        <color theme="0"/>
      </colorScale>
    </cfRule>
    <cfRule type="expression" dxfId="3054" priority="4219">
      <formula>I117&lt;0</formula>
    </cfRule>
  </conditionalFormatting>
  <conditionalFormatting sqref="J117:J123">
    <cfRule type="expression" priority="4216">
      <formula>#REF!</formula>
    </cfRule>
  </conditionalFormatting>
  <conditionalFormatting sqref="J118:J123">
    <cfRule type="colorScale" priority="4215">
      <colorScale>
        <cfvo type="min"/>
        <cfvo type="max"/>
        <color theme="0"/>
        <color theme="0"/>
      </colorScale>
    </cfRule>
    <cfRule type="expression" dxfId="3053" priority="4217">
      <formula>I118&lt;0</formula>
    </cfRule>
  </conditionalFormatting>
  <conditionalFormatting sqref="J126:J135">
    <cfRule type="expression" dxfId="3052" priority="4339">
      <formula>IF(J126="Validar","Rojo","Verde")</formula>
    </cfRule>
    <cfRule type="colorScale" priority="4340">
      <colorScale>
        <cfvo type="min"/>
        <cfvo type="max"/>
        <color theme="0"/>
        <color theme="0"/>
      </colorScale>
    </cfRule>
    <cfRule type="expression" priority="4341">
      <formula>$F$23</formula>
    </cfRule>
    <cfRule type="expression" dxfId="3051" priority="4342">
      <formula>I126&lt;0</formula>
    </cfRule>
  </conditionalFormatting>
  <conditionalFormatting sqref="I6">
    <cfRule type="colorScale" priority="4199">
      <colorScale>
        <cfvo type="min"/>
        <cfvo type="max"/>
        <color theme="0"/>
        <color theme="0"/>
      </colorScale>
    </cfRule>
    <cfRule type="expression" dxfId="3050" priority="4200">
      <formula>H6&lt;0</formula>
    </cfRule>
  </conditionalFormatting>
  <conditionalFormatting sqref="I6">
    <cfRule type="expression" dxfId="3049" priority="4197">
      <formula>IF(I6="Validar","Rojo","Verde")</formula>
    </cfRule>
    <cfRule type="expression" priority="4198">
      <formula>#REF!</formula>
    </cfRule>
  </conditionalFormatting>
  <conditionalFormatting sqref="I7:I8">
    <cfRule type="colorScale" priority="4195">
      <colorScale>
        <cfvo type="min"/>
        <cfvo type="max"/>
        <color theme="0"/>
        <color theme="0"/>
      </colorScale>
    </cfRule>
    <cfRule type="expression" dxfId="3048" priority="4196">
      <formula>H7&lt;0</formula>
    </cfRule>
  </conditionalFormatting>
  <conditionalFormatting sqref="I7:I8">
    <cfRule type="expression" dxfId="3047" priority="4193">
      <formula>IF(I7="Validar","Rojo","Verde")</formula>
    </cfRule>
    <cfRule type="expression" priority="4194">
      <formula>#REF!</formula>
    </cfRule>
  </conditionalFormatting>
  <conditionalFormatting sqref="P9">
    <cfRule type="colorScale" priority="4160">
      <colorScale>
        <cfvo type="min"/>
        <cfvo type="max"/>
        <color theme="0"/>
        <color theme="0"/>
      </colorScale>
    </cfRule>
    <cfRule type="expression" dxfId="3046" priority="4161">
      <formula>O9&lt;0</formula>
    </cfRule>
  </conditionalFormatting>
  <conditionalFormatting sqref="P9:P20">
    <cfRule type="expression" dxfId="3045" priority="4131">
      <formula>IF(P9="Validar","Rojo","Verde")</formula>
    </cfRule>
    <cfRule type="expression" priority="4133">
      <formula>#REF!</formula>
    </cfRule>
  </conditionalFormatting>
  <conditionalFormatting sqref="P10">
    <cfRule type="colorScale" priority="4137">
      <colorScale>
        <cfvo type="min"/>
        <cfvo type="max"/>
        <color theme="0"/>
        <color theme="0"/>
      </colorScale>
    </cfRule>
    <cfRule type="expression" dxfId="3044" priority="4138">
      <formula>O10&lt;0</formula>
    </cfRule>
  </conditionalFormatting>
  <conditionalFormatting sqref="P11:P14">
    <cfRule type="colorScale" priority="4158">
      <colorScale>
        <cfvo type="min"/>
        <cfvo type="max"/>
        <color theme="0"/>
        <color theme="0"/>
      </colorScale>
    </cfRule>
    <cfRule type="expression" dxfId="3043" priority="4159">
      <formula>O11&lt;0</formula>
    </cfRule>
  </conditionalFormatting>
  <conditionalFormatting sqref="P15">
    <cfRule type="colorScale" priority="4135">
      <colorScale>
        <cfvo type="min"/>
        <cfvo type="max"/>
        <color theme="0"/>
        <color theme="0"/>
      </colorScale>
    </cfRule>
    <cfRule type="expression" dxfId="3042" priority="4136">
      <formula>O15&lt;0</formula>
    </cfRule>
  </conditionalFormatting>
  <conditionalFormatting sqref="P16:P17">
    <cfRule type="colorScale" priority="4156">
      <colorScale>
        <cfvo type="min"/>
        <cfvo type="max"/>
        <color theme="0"/>
        <color theme="0"/>
      </colorScale>
    </cfRule>
    <cfRule type="expression" dxfId="3041" priority="4157">
      <formula>O16&lt;0</formula>
    </cfRule>
  </conditionalFormatting>
  <conditionalFormatting sqref="P18">
    <cfRule type="colorScale" priority="4132">
      <colorScale>
        <cfvo type="min"/>
        <cfvo type="max"/>
        <color theme="0"/>
        <color theme="0"/>
      </colorScale>
    </cfRule>
    <cfRule type="expression" dxfId="3040" priority="4134">
      <formula>O18&lt;0</formula>
    </cfRule>
  </conditionalFormatting>
  <conditionalFormatting sqref="P19:P20">
    <cfRule type="colorScale" priority="4154">
      <colorScale>
        <cfvo type="min"/>
        <cfvo type="max"/>
        <color theme="0"/>
        <color theme="0"/>
      </colorScale>
    </cfRule>
    <cfRule type="expression" dxfId="3039" priority="4155">
      <formula>O19&lt;0</formula>
    </cfRule>
  </conditionalFormatting>
  <conditionalFormatting sqref="P23">
    <cfRule type="colorScale" priority="4129">
      <colorScale>
        <cfvo type="min"/>
        <cfvo type="max"/>
        <color theme="0"/>
        <color theme="0"/>
      </colorScale>
    </cfRule>
    <cfRule type="expression" dxfId="3038" priority="4130">
      <formula>O23&lt;0</formula>
    </cfRule>
  </conditionalFormatting>
  <conditionalFormatting sqref="P23:P31">
    <cfRule type="expression" dxfId="3037" priority="4123">
      <formula>IF(P23="Validar","Rojo","Verde")</formula>
    </cfRule>
    <cfRule type="expression" priority="4125">
      <formula>#REF!</formula>
    </cfRule>
  </conditionalFormatting>
  <conditionalFormatting sqref="P24">
    <cfRule type="colorScale" priority="4152">
      <colorScale>
        <cfvo type="min"/>
        <cfvo type="max"/>
        <color theme="0"/>
        <color theme="0"/>
      </colorScale>
    </cfRule>
    <cfRule type="expression" dxfId="3036" priority="4153">
      <formula>O24&lt;0</formula>
    </cfRule>
  </conditionalFormatting>
  <conditionalFormatting sqref="P25">
    <cfRule type="colorScale" priority="4150">
      <colorScale>
        <cfvo type="min"/>
        <cfvo type="max"/>
        <color theme="0"/>
        <color theme="0"/>
      </colorScale>
    </cfRule>
    <cfRule type="expression" dxfId="3035" priority="4151">
      <formula>O25&lt;0</formula>
    </cfRule>
  </conditionalFormatting>
  <conditionalFormatting sqref="P26">
    <cfRule type="colorScale" priority="4127">
      <colorScale>
        <cfvo type="min"/>
        <cfvo type="max"/>
        <color theme="0"/>
        <color theme="0"/>
      </colorScale>
    </cfRule>
    <cfRule type="expression" dxfId="3034" priority="4128">
      <formula>O26&lt;0</formula>
    </cfRule>
  </conditionalFormatting>
  <conditionalFormatting sqref="P27">
    <cfRule type="colorScale" priority="4148">
      <colorScale>
        <cfvo type="min"/>
        <cfvo type="max"/>
        <color theme="0"/>
        <color theme="0"/>
      </colorScale>
    </cfRule>
    <cfRule type="expression" dxfId="3033" priority="4149">
      <formula>O27&lt;0</formula>
    </cfRule>
  </conditionalFormatting>
  <conditionalFormatting sqref="P28">
    <cfRule type="colorScale" priority="4146">
      <colorScale>
        <cfvo type="min"/>
        <cfvo type="max"/>
        <color theme="0"/>
        <color theme="0"/>
      </colorScale>
    </cfRule>
    <cfRule type="expression" dxfId="3032" priority="4147">
      <formula>O28&lt;0</formula>
    </cfRule>
  </conditionalFormatting>
  <conditionalFormatting sqref="P29">
    <cfRule type="colorScale" priority="4124">
      <colorScale>
        <cfvo type="min"/>
        <cfvo type="max"/>
        <color theme="0"/>
        <color theme="0"/>
      </colorScale>
    </cfRule>
    <cfRule type="expression" dxfId="3031" priority="4126">
      <formula>O29&lt;0</formula>
    </cfRule>
  </conditionalFormatting>
  <conditionalFormatting sqref="P30">
    <cfRule type="colorScale" priority="4144">
      <colorScale>
        <cfvo type="min"/>
        <cfvo type="max"/>
        <color theme="0"/>
        <color theme="0"/>
      </colorScale>
    </cfRule>
    <cfRule type="expression" dxfId="3030" priority="4145">
      <formula>O30&lt;0</formula>
    </cfRule>
  </conditionalFormatting>
  <conditionalFormatting sqref="P31">
    <cfRule type="colorScale" priority="4142">
      <colorScale>
        <cfvo type="min"/>
        <cfvo type="max"/>
        <color theme="0"/>
        <color theme="0"/>
      </colorScale>
    </cfRule>
    <cfRule type="expression" dxfId="3029" priority="4143">
      <formula>O31&lt;0</formula>
    </cfRule>
  </conditionalFormatting>
  <conditionalFormatting sqref="P39">
    <cfRule type="colorScale" priority="4120">
      <colorScale>
        <cfvo type="min"/>
        <cfvo type="max"/>
        <color theme="0"/>
        <color theme="0"/>
      </colorScale>
    </cfRule>
    <cfRule type="expression" priority="4121">
      <formula>#REF!</formula>
    </cfRule>
    <cfRule type="expression" dxfId="3028" priority="4122">
      <formula>O39&lt;0</formula>
    </cfRule>
  </conditionalFormatting>
  <conditionalFormatting sqref="P39:P107">
    <cfRule type="expression" dxfId="3027" priority="4058">
      <formula>IF(P39="Validar","Rojo","Verde")</formula>
    </cfRule>
  </conditionalFormatting>
  <conditionalFormatting sqref="P40:P67">
    <cfRule type="colorScale" priority="4139">
      <colorScale>
        <cfvo type="min"/>
        <cfvo type="max"/>
        <color theme="0"/>
        <color theme="0"/>
      </colorScale>
    </cfRule>
    <cfRule type="expression" priority="4140">
      <formula>$F$19</formula>
    </cfRule>
    <cfRule type="expression" dxfId="3026" priority="4141">
      <formula>O40&lt;0</formula>
    </cfRule>
  </conditionalFormatting>
  <conditionalFormatting sqref="P68">
    <cfRule type="colorScale" priority="4117">
      <colorScale>
        <cfvo type="min"/>
        <cfvo type="max"/>
        <color theme="0"/>
        <color theme="0"/>
      </colorScale>
    </cfRule>
    <cfRule type="expression" priority="4118">
      <formula>#REF!</formula>
    </cfRule>
    <cfRule type="expression" dxfId="3025" priority="4119">
      <formula>O68&lt;0</formula>
    </cfRule>
  </conditionalFormatting>
  <conditionalFormatting sqref="P69:P81">
    <cfRule type="colorScale" priority="4164">
      <colorScale>
        <cfvo type="min"/>
        <cfvo type="max"/>
        <color theme="0"/>
        <color theme="0"/>
      </colorScale>
    </cfRule>
    <cfRule type="expression" priority="4165">
      <formula>$F$19</formula>
    </cfRule>
    <cfRule type="expression" dxfId="3024" priority="4166">
      <formula>O69&lt;0</formula>
    </cfRule>
  </conditionalFormatting>
  <conditionalFormatting sqref="P82 P92 P103 P107">
    <cfRule type="expression" dxfId="3023" priority="4163">
      <formula>O82&lt;0</formula>
    </cfRule>
  </conditionalFormatting>
  <conditionalFormatting sqref="P83">
    <cfRule type="colorScale" priority="4059">
      <colorScale>
        <cfvo type="min"/>
        <cfvo type="max"/>
        <color theme="0"/>
        <color theme="0"/>
      </colorScale>
    </cfRule>
    <cfRule type="expression" priority="4060">
      <formula>#REF!</formula>
    </cfRule>
    <cfRule type="expression" dxfId="3022" priority="4061">
      <formula>O83&lt;0</formula>
    </cfRule>
  </conditionalFormatting>
  <conditionalFormatting sqref="P84:P91">
    <cfRule type="colorScale" priority="4167">
      <colorScale>
        <cfvo type="min"/>
        <cfvo type="max"/>
        <color theme="0"/>
        <color theme="0"/>
      </colorScale>
    </cfRule>
    <cfRule type="expression" priority="4168">
      <formula>$F$19</formula>
    </cfRule>
    <cfRule type="expression" dxfId="3021" priority="4169">
      <formula>O84&lt;0</formula>
    </cfRule>
  </conditionalFormatting>
  <conditionalFormatting sqref="P82 P92 P103 P107">
    <cfRule type="colorScale" priority="4162">
      <colorScale>
        <cfvo type="min"/>
        <cfvo type="max"/>
        <color theme="0"/>
        <color theme="0"/>
      </colorScale>
    </cfRule>
  </conditionalFormatting>
  <conditionalFormatting sqref="P93">
    <cfRule type="colorScale" priority="4114">
      <colorScale>
        <cfvo type="min"/>
        <cfvo type="max"/>
        <color theme="0"/>
        <color theme="0"/>
      </colorScale>
    </cfRule>
    <cfRule type="expression" priority="4115">
      <formula>#REF!</formula>
    </cfRule>
    <cfRule type="expression" dxfId="3020" priority="4116">
      <formula>O93&lt;0</formula>
    </cfRule>
  </conditionalFormatting>
  <conditionalFormatting sqref="P94:P102">
    <cfRule type="colorScale" priority="4170">
      <colorScale>
        <cfvo type="min"/>
        <cfvo type="max"/>
        <color theme="0"/>
        <color theme="0"/>
      </colorScale>
    </cfRule>
    <cfRule type="expression" priority="4171">
      <formula>$F$19</formula>
    </cfRule>
    <cfRule type="expression" dxfId="3019" priority="4172">
      <formula>O94&lt;0</formula>
    </cfRule>
  </conditionalFormatting>
  <conditionalFormatting sqref="P104">
    <cfRule type="colorScale" priority="4111">
      <colorScale>
        <cfvo type="min"/>
        <cfvo type="max"/>
        <color theme="0"/>
        <color theme="0"/>
      </colorScale>
    </cfRule>
    <cfRule type="expression" priority="4112">
      <formula>#REF!</formula>
    </cfRule>
    <cfRule type="expression" dxfId="3018" priority="4113">
      <formula>O104&lt;0</formula>
    </cfRule>
  </conditionalFormatting>
  <conditionalFormatting sqref="P105:P106">
    <cfRule type="colorScale" priority="4173">
      <colorScale>
        <cfvo type="min"/>
        <cfvo type="max"/>
        <color theme="0"/>
        <color theme="0"/>
      </colorScale>
    </cfRule>
    <cfRule type="expression" priority="4174">
      <formula>$F$19</formula>
    </cfRule>
    <cfRule type="expression" dxfId="3017" priority="4175">
      <formula>O105&lt;0</formula>
    </cfRule>
  </conditionalFormatting>
  <conditionalFormatting sqref="P110">
    <cfRule type="colorScale" priority="4176">
      <colorScale>
        <cfvo type="min"/>
        <cfvo type="max"/>
        <color theme="0"/>
        <color theme="0"/>
      </colorScale>
    </cfRule>
    <cfRule type="expression" dxfId="3016" priority="4177">
      <formula>O110&lt;0</formula>
    </cfRule>
  </conditionalFormatting>
  <conditionalFormatting sqref="P110:P111">
    <cfRule type="expression" priority="4056">
      <formula>$F$19</formula>
    </cfRule>
  </conditionalFormatting>
  <conditionalFormatting sqref="P111">
    <cfRule type="colorScale" priority="4055">
      <colorScale>
        <cfvo type="min"/>
        <cfvo type="max"/>
        <color theme="0"/>
        <color theme="0"/>
      </colorScale>
    </cfRule>
    <cfRule type="expression" dxfId="3015" priority="4057">
      <formula>O111&lt;0</formula>
    </cfRule>
  </conditionalFormatting>
  <conditionalFormatting sqref="P117:P123">
    <cfRule type="colorScale" priority="4181">
      <colorScale>
        <cfvo type="min"/>
        <cfvo type="max"/>
        <color theme="0"/>
        <color theme="0"/>
      </colorScale>
    </cfRule>
    <cfRule type="expression" priority="4182">
      <formula>$F$19</formula>
    </cfRule>
    <cfRule type="expression" dxfId="3014" priority="4183">
      <formula>O117&lt;0</formula>
    </cfRule>
  </conditionalFormatting>
  <conditionalFormatting sqref="P125">
    <cfRule type="colorScale" priority="4108">
      <colorScale>
        <cfvo type="min"/>
        <cfvo type="max"/>
        <color theme="0"/>
        <color theme="0"/>
      </colorScale>
    </cfRule>
    <cfRule type="expression" priority="4109">
      <formula>#REF!</formula>
    </cfRule>
    <cfRule type="expression" dxfId="3013" priority="4110">
      <formula>O125&lt;0</formula>
    </cfRule>
  </conditionalFormatting>
  <conditionalFormatting sqref="P125:P135">
    <cfRule type="expression" dxfId="3012" priority="4107">
      <formula>IF(P125="Validar","Rojo","Verde")</formula>
    </cfRule>
  </conditionalFormatting>
  <conditionalFormatting sqref="P126:P132">
    <cfRule type="colorScale" priority="4184">
      <colorScale>
        <cfvo type="min"/>
        <cfvo type="max"/>
        <color theme="0"/>
        <color theme="0"/>
      </colorScale>
    </cfRule>
    <cfRule type="expression" dxfId="3011" priority="4186">
      <formula>O126&lt;0</formula>
    </cfRule>
  </conditionalFormatting>
  <conditionalFormatting sqref="P126:P134">
    <cfRule type="expression" priority="4185">
      <formula>$F$19</formula>
    </cfRule>
  </conditionalFormatting>
  <conditionalFormatting sqref="P133:P134">
    <cfRule type="colorScale" priority="4187">
      <colorScale>
        <cfvo type="min"/>
        <cfvo type="max"/>
        <color theme="0"/>
        <color theme="0"/>
      </colorScale>
    </cfRule>
    <cfRule type="expression" dxfId="3010" priority="4188">
      <formula>O133&lt;0</formula>
    </cfRule>
  </conditionalFormatting>
  <conditionalFormatting sqref="P135">
    <cfRule type="colorScale" priority="4178">
      <colorScale>
        <cfvo type="min"/>
        <cfvo type="max"/>
        <color theme="0"/>
        <color theme="0"/>
      </colorScale>
    </cfRule>
    <cfRule type="expression" priority="4179">
      <formula>$F$23</formula>
    </cfRule>
    <cfRule type="expression" dxfId="3009" priority="4180">
      <formula>O135&lt;0</formula>
    </cfRule>
  </conditionalFormatting>
  <conditionalFormatting sqref="P110:Q111">
    <cfRule type="expression" dxfId="3008" priority="4051">
      <formula>IF(P110="Validar","Rojo","Verde")</formula>
    </cfRule>
  </conditionalFormatting>
  <conditionalFormatting sqref="P117:Q123">
    <cfRule type="expression" dxfId="3007" priority="4064">
      <formula>IF(P117="Validar","Rojo","Verde")</formula>
    </cfRule>
  </conditionalFormatting>
  <conditionalFormatting sqref="Q40:Q66">
    <cfRule type="colorScale" priority="4099">
      <colorScale>
        <cfvo type="min"/>
        <cfvo type="max"/>
        <color theme="0"/>
        <color theme="0"/>
      </colorScale>
    </cfRule>
    <cfRule type="expression" priority="4100">
      <formula>#REF!</formula>
    </cfRule>
    <cfRule type="expression" dxfId="3006" priority="4101">
      <formula>P40&lt;0</formula>
    </cfRule>
  </conditionalFormatting>
  <conditionalFormatting sqref="Q40:Q67">
    <cfRule type="expression" dxfId="3005" priority="4098">
      <formula>IF(Q40="Validar","Rojo","Verde")</formula>
    </cfRule>
  </conditionalFormatting>
  <conditionalFormatting sqref="Q67 P82:Q82 P92:Q92 P103:Q103 P107:Q107">
    <cfRule type="expression" priority="4103">
      <formula>$F$23</formula>
    </cfRule>
  </conditionalFormatting>
  <conditionalFormatting sqref="Q67 Q82 Q92 Q103 Q107">
    <cfRule type="expression" dxfId="3004" priority="4104">
      <formula>P67&lt;0</formula>
    </cfRule>
  </conditionalFormatting>
  <conditionalFormatting sqref="Q69">
    <cfRule type="colorScale" priority="4096">
      <colorScale>
        <cfvo type="min"/>
        <cfvo type="max"/>
        <color theme="0"/>
        <color theme="0"/>
      </colorScale>
    </cfRule>
    <cfRule type="expression" dxfId="3003" priority="4097">
      <formula>P69&lt;0</formula>
    </cfRule>
  </conditionalFormatting>
  <conditionalFormatting sqref="Q69:Q81">
    <cfRule type="expression" priority="4094">
      <formula>#REF!</formula>
    </cfRule>
  </conditionalFormatting>
  <conditionalFormatting sqref="Q69:Q82">
    <cfRule type="expression" dxfId="3002" priority="4092">
      <formula>IF(Q69="Validar","Rojo","Verde")</formula>
    </cfRule>
  </conditionalFormatting>
  <conditionalFormatting sqref="Q70:Q78">
    <cfRule type="colorScale" priority="4093">
      <colorScale>
        <cfvo type="min"/>
        <cfvo type="max"/>
        <color theme="0"/>
        <color theme="0"/>
      </colorScale>
    </cfRule>
    <cfRule type="expression" dxfId="3001" priority="4095">
      <formula>P70&lt;0</formula>
    </cfRule>
  </conditionalFormatting>
  <conditionalFormatting sqref="Q79:Q81">
    <cfRule type="colorScale" priority="4105">
      <colorScale>
        <cfvo type="min"/>
        <cfvo type="max"/>
        <color theme="0"/>
        <color theme="0"/>
      </colorScale>
    </cfRule>
    <cfRule type="expression" dxfId="3000" priority="4106">
      <formula>P79&lt;0</formula>
    </cfRule>
  </conditionalFormatting>
  <conditionalFormatting sqref="Q67 Q82 Q92 Q103 Q107">
    <cfRule type="colorScale" priority="4102">
      <colorScale>
        <cfvo type="min"/>
        <cfvo type="max"/>
        <color theme="0"/>
        <color theme="0"/>
      </colorScale>
    </cfRule>
  </conditionalFormatting>
  <conditionalFormatting sqref="Q84">
    <cfRule type="colorScale" priority="4090">
      <colorScale>
        <cfvo type="min"/>
        <cfvo type="max"/>
        <color theme="0"/>
        <color theme="0"/>
      </colorScale>
    </cfRule>
    <cfRule type="expression" dxfId="2999" priority="4091">
      <formula>P84&lt;0</formula>
    </cfRule>
  </conditionalFormatting>
  <conditionalFormatting sqref="Q84:Q91">
    <cfRule type="expression" priority="4088">
      <formula>#REF!</formula>
    </cfRule>
  </conditionalFormatting>
  <conditionalFormatting sqref="Q84:Q92">
    <cfRule type="expression" dxfId="2998" priority="4086">
      <formula>IF(Q84="Validar","Rojo","Verde")</formula>
    </cfRule>
  </conditionalFormatting>
  <conditionalFormatting sqref="Q85:Q91">
    <cfRule type="colorScale" priority="4087">
      <colorScale>
        <cfvo type="min"/>
        <cfvo type="max"/>
        <color theme="0"/>
        <color theme="0"/>
      </colorScale>
    </cfRule>
    <cfRule type="expression" dxfId="2997" priority="4089">
      <formula>P85&lt;0</formula>
    </cfRule>
  </conditionalFormatting>
  <conditionalFormatting sqref="Q94">
    <cfRule type="colorScale" priority="4084">
      <colorScale>
        <cfvo type="min"/>
        <cfvo type="max"/>
        <color theme="0"/>
        <color theme="0"/>
      </colorScale>
    </cfRule>
    <cfRule type="expression" dxfId="2996" priority="4085">
      <formula>P94&lt;0</formula>
    </cfRule>
  </conditionalFormatting>
  <conditionalFormatting sqref="Q94:Q102">
    <cfRule type="expression" priority="4078">
      <formula>#REF!</formula>
    </cfRule>
  </conditionalFormatting>
  <conditionalFormatting sqref="Q94:Q103">
    <cfRule type="expression" dxfId="2995" priority="4076">
      <formula>IF(Q94="Validar","Rojo","Verde")</formula>
    </cfRule>
  </conditionalFormatting>
  <conditionalFormatting sqref="Q95:Q100">
    <cfRule type="colorScale" priority="4082">
      <colorScale>
        <cfvo type="min"/>
        <cfvo type="max"/>
        <color theme="0"/>
        <color theme="0"/>
      </colorScale>
    </cfRule>
    <cfRule type="expression" dxfId="2994" priority="4083">
      <formula>P95&lt;0</formula>
    </cfRule>
  </conditionalFormatting>
  <conditionalFormatting sqref="Q101">
    <cfRule type="colorScale" priority="4080">
      <colorScale>
        <cfvo type="min"/>
        <cfvo type="max"/>
        <color theme="0"/>
        <color theme="0"/>
      </colorScale>
    </cfRule>
    <cfRule type="expression" dxfId="2993" priority="4081">
      <formula>P101&lt;0</formula>
    </cfRule>
  </conditionalFormatting>
  <conditionalFormatting sqref="Q102">
    <cfRule type="colorScale" priority="4077">
      <colorScale>
        <cfvo type="min"/>
        <cfvo type="max"/>
        <color theme="0"/>
        <color theme="0"/>
      </colorScale>
    </cfRule>
    <cfRule type="expression" dxfId="2992" priority="4079">
      <formula>P102&lt;0</formula>
    </cfRule>
  </conditionalFormatting>
  <conditionalFormatting sqref="Q105">
    <cfRule type="colorScale" priority="4074">
      <colorScale>
        <cfvo type="min"/>
        <cfvo type="max"/>
        <color theme="0"/>
        <color theme="0"/>
      </colorScale>
    </cfRule>
    <cfRule type="expression" dxfId="2991" priority="4075">
      <formula>P105&lt;0</formula>
    </cfRule>
  </conditionalFormatting>
  <conditionalFormatting sqref="Q105:Q106">
    <cfRule type="expression" priority="4072">
      <formula>#REF!</formula>
    </cfRule>
  </conditionalFormatting>
  <conditionalFormatting sqref="Q105:Q107">
    <cfRule type="expression" dxfId="2990" priority="4070">
      <formula>IF(Q105="Validar","Rojo","Verde")</formula>
    </cfRule>
  </conditionalFormatting>
  <conditionalFormatting sqref="Q106">
    <cfRule type="colorScale" priority="4071">
      <colorScale>
        <cfvo type="min"/>
        <cfvo type="max"/>
        <color theme="0"/>
        <color theme="0"/>
      </colorScale>
    </cfRule>
    <cfRule type="expression" dxfId="2989" priority="4073">
      <formula>P106&lt;0</formula>
    </cfRule>
  </conditionalFormatting>
  <conditionalFormatting sqref="Q110">
    <cfRule type="colorScale" priority="4062">
      <colorScale>
        <cfvo type="min"/>
        <cfvo type="max"/>
        <color theme="0"/>
        <color theme="0"/>
      </colorScale>
    </cfRule>
    <cfRule type="expression" dxfId="2988" priority="4063">
      <formula>P110&lt;0</formula>
    </cfRule>
  </conditionalFormatting>
  <conditionalFormatting sqref="Q110:Q111">
    <cfRule type="expression" priority="4053">
      <formula>#REF!</formula>
    </cfRule>
  </conditionalFormatting>
  <conditionalFormatting sqref="Q111">
    <cfRule type="colorScale" priority="4052">
      <colorScale>
        <cfvo type="min"/>
        <cfvo type="max"/>
        <color theme="0"/>
        <color theme="0"/>
      </colorScale>
    </cfRule>
    <cfRule type="expression" dxfId="2987" priority="4054">
      <formula>P111&lt;0</formula>
    </cfRule>
  </conditionalFormatting>
  <conditionalFormatting sqref="Q117">
    <cfRule type="colorScale" priority="4068">
      <colorScale>
        <cfvo type="min"/>
        <cfvo type="max"/>
        <color theme="0"/>
        <color theme="0"/>
      </colorScale>
    </cfRule>
    <cfRule type="expression" dxfId="2986" priority="4069">
      <formula>P117&lt;0</formula>
    </cfRule>
  </conditionalFormatting>
  <conditionalFormatting sqref="Q117:Q123">
    <cfRule type="expression" priority="4066">
      <formula>#REF!</formula>
    </cfRule>
  </conditionalFormatting>
  <conditionalFormatting sqref="Q118:Q123">
    <cfRule type="colorScale" priority="4065">
      <colorScale>
        <cfvo type="min"/>
        <cfvo type="max"/>
        <color theme="0"/>
        <color theme="0"/>
      </colorScale>
    </cfRule>
    <cfRule type="expression" dxfId="2985" priority="4067">
      <formula>P118&lt;0</formula>
    </cfRule>
  </conditionalFormatting>
  <conditionalFormatting sqref="Q126:Q135">
    <cfRule type="expression" dxfId="2984" priority="4189">
      <formula>IF(Q126="Validar","Rojo","Verde")</formula>
    </cfRule>
    <cfRule type="colorScale" priority="4190">
      <colorScale>
        <cfvo type="min"/>
        <cfvo type="max"/>
        <color theme="0"/>
        <color theme="0"/>
      </colorScale>
    </cfRule>
    <cfRule type="expression" priority="4191">
      <formula>$F$23</formula>
    </cfRule>
    <cfRule type="expression" dxfId="2983" priority="4192">
      <formula>P126&lt;0</formula>
    </cfRule>
  </conditionalFormatting>
  <conditionalFormatting sqref="P6">
    <cfRule type="colorScale" priority="4049">
      <colorScale>
        <cfvo type="min"/>
        <cfvo type="max"/>
        <color theme="0"/>
        <color theme="0"/>
      </colorScale>
    </cfRule>
    <cfRule type="expression" dxfId="2982" priority="4050">
      <formula>O6&lt;0</formula>
    </cfRule>
  </conditionalFormatting>
  <conditionalFormatting sqref="P6">
    <cfRule type="expression" dxfId="2981" priority="4047">
      <formula>IF(P6="Validar","Rojo","Verde")</formula>
    </cfRule>
    <cfRule type="expression" priority="4048">
      <formula>#REF!</formula>
    </cfRule>
  </conditionalFormatting>
  <conditionalFormatting sqref="P7:P8">
    <cfRule type="colorScale" priority="4045">
      <colorScale>
        <cfvo type="min"/>
        <cfvo type="max"/>
        <color theme="0"/>
        <color theme="0"/>
      </colorScale>
    </cfRule>
    <cfRule type="expression" dxfId="2980" priority="4046">
      <formula>O7&lt;0</formula>
    </cfRule>
  </conditionalFormatting>
  <conditionalFormatting sqref="P7:P8">
    <cfRule type="expression" dxfId="2979" priority="4043">
      <formula>IF(P7="Validar","Rojo","Verde")</formula>
    </cfRule>
    <cfRule type="expression" priority="4044">
      <formula>#REF!</formula>
    </cfRule>
  </conditionalFormatting>
  <conditionalFormatting sqref="M9">
    <cfRule type="colorScale" priority="4010">
      <colorScale>
        <cfvo type="min"/>
        <cfvo type="max"/>
        <color theme="0"/>
        <color theme="0"/>
      </colorScale>
    </cfRule>
    <cfRule type="expression" dxfId="2978" priority="4011">
      <formula>L9&lt;0</formula>
    </cfRule>
  </conditionalFormatting>
  <conditionalFormatting sqref="M9:M20">
    <cfRule type="expression" dxfId="2977" priority="3981">
      <formula>IF(M9="Validar","Rojo","Verde")</formula>
    </cfRule>
    <cfRule type="expression" priority="3983">
      <formula>#REF!</formula>
    </cfRule>
  </conditionalFormatting>
  <conditionalFormatting sqref="M10">
    <cfRule type="colorScale" priority="3987">
      <colorScale>
        <cfvo type="min"/>
        <cfvo type="max"/>
        <color theme="0"/>
        <color theme="0"/>
      </colorScale>
    </cfRule>
    <cfRule type="expression" dxfId="2976" priority="3988">
      <formula>L10&lt;0</formula>
    </cfRule>
  </conditionalFormatting>
  <conditionalFormatting sqref="M11:M14">
    <cfRule type="colorScale" priority="4008">
      <colorScale>
        <cfvo type="min"/>
        <cfvo type="max"/>
        <color theme="0"/>
        <color theme="0"/>
      </colorScale>
    </cfRule>
    <cfRule type="expression" dxfId="2975" priority="4009">
      <formula>L11&lt;0</formula>
    </cfRule>
  </conditionalFormatting>
  <conditionalFormatting sqref="M15">
    <cfRule type="colorScale" priority="3985">
      <colorScale>
        <cfvo type="min"/>
        <cfvo type="max"/>
        <color theme="0"/>
        <color theme="0"/>
      </colorScale>
    </cfRule>
    <cfRule type="expression" dxfId="2974" priority="3986">
      <formula>L15&lt;0</formula>
    </cfRule>
  </conditionalFormatting>
  <conditionalFormatting sqref="M16:M17">
    <cfRule type="colorScale" priority="4006">
      <colorScale>
        <cfvo type="min"/>
        <cfvo type="max"/>
        <color theme="0"/>
        <color theme="0"/>
      </colorScale>
    </cfRule>
    <cfRule type="expression" dxfId="2973" priority="4007">
      <formula>L16&lt;0</formula>
    </cfRule>
  </conditionalFormatting>
  <conditionalFormatting sqref="M18">
    <cfRule type="colorScale" priority="3982">
      <colorScale>
        <cfvo type="min"/>
        <cfvo type="max"/>
        <color theme="0"/>
        <color theme="0"/>
      </colorScale>
    </cfRule>
    <cfRule type="expression" dxfId="2972" priority="3984">
      <formula>L18&lt;0</formula>
    </cfRule>
  </conditionalFormatting>
  <conditionalFormatting sqref="M19:M20">
    <cfRule type="colorScale" priority="4004">
      <colorScale>
        <cfvo type="min"/>
        <cfvo type="max"/>
        <color theme="0"/>
        <color theme="0"/>
      </colorScale>
    </cfRule>
    <cfRule type="expression" dxfId="2971" priority="4005">
      <formula>L19&lt;0</formula>
    </cfRule>
  </conditionalFormatting>
  <conditionalFormatting sqref="M23">
    <cfRule type="colorScale" priority="3979">
      <colorScale>
        <cfvo type="min"/>
        <cfvo type="max"/>
        <color theme="0"/>
        <color theme="0"/>
      </colorScale>
    </cfRule>
    <cfRule type="expression" dxfId="2970" priority="3980">
      <formula>L23&lt;0</formula>
    </cfRule>
  </conditionalFormatting>
  <conditionalFormatting sqref="M23:M31">
    <cfRule type="expression" dxfId="2969" priority="3973">
      <formula>IF(M23="Validar","Rojo","Verde")</formula>
    </cfRule>
    <cfRule type="expression" priority="3975">
      <formula>#REF!</formula>
    </cfRule>
  </conditionalFormatting>
  <conditionalFormatting sqref="M24">
    <cfRule type="colorScale" priority="4002">
      <colorScale>
        <cfvo type="min"/>
        <cfvo type="max"/>
        <color theme="0"/>
        <color theme="0"/>
      </colorScale>
    </cfRule>
    <cfRule type="expression" dxfId="2968" priority="4003">
      <formula>L24&lt;0</formula>
    </cfRule>
  </conditionalFormatting>
  <conditionalFormatting sqref="M25">
    <cfRule type="colorScale" priority="4000">
      <colorScale>
        <cfvo type="min"/>
        <cfvo type="max"/>
        <color theme="0"/>
        <color theme="0"/>
      </colorScale>
    </cfRule>
    <cfRule type="expression" dxfId="2967" priority="4001">
      <formula>L25&lt;0</formula>
    </cfRule>
  </conditionalFormatting>
  <conditionalFormatting sqref="M26">
    <cfRule type="colorScale" priority="3977">
      <colorScale>
        <cfvo type="min"/>
        <cfvo type="max"/>
        <color theme="0"/>
        <color theme="0"/>
      </colorScale>
    </cfRule>
    <cfRule type="expression" dxfId="2966" priority="3978">
      <formula>L26&lt;0</formula>
    </cfRule>
  </conditionalFormatting>
  <conditionalFormatting sqref="M27">
    <cfRule type="colorScale" priority="3998">
      <colorScale>
        <cfvo type="min"/>
        <cfvo type="max"/>
        <color theme="0"/>
        <color theme="0"/>
      </colorScale>
    </cfRule>
    <cfRule type="expression" dxfId="2965" priority="3999">
      <formula>L27&lt;0</formula>
    </cfRule>
  </conditionalFormatting>
  <conditionalFormatting sqref="M28">
    <cfRule type="colorScale" priority="3996">
      <colorScale>
        <cfvo type="min"/>
        <cfvo type="max"/>
        <color theme="0"/>
        <color theme="0"/>
      </colorScale>
    </cfRule>
    <cfRule type="expression" dxfId="2964" priority="3997">
      <formula>L28&lt;0</formula>
    </cfRule>
  </conditionalFormatting>
  <conditionalFormatting sqref="M29">
    <cfRule type="colorScale" priority="3974">
      <colorScale>
        <cfvo type="min"/>
        <cfvo type="max"/>
        <color theme="0"/>
        <color theme="0"/>
      </colorScale>
    </cfRule>
    <cfRule type="expression" dxfId="2963" priority="3976">
      <formula>L29&lt;0</formula>
    </cfRule>
  </conditionalFormatting>
  <conditionalFormatting sqref="M30">
    <cfRule type="colorScale" priority="3994">
      <colorScale>
        <cfvo type="min"/>
        <cfvo type="max"/>
        <color theme="0"/>
        <color theme="0"/>
      </colorScale>
    </cfRule>
    <cfRule type="expression" dxfId="2962" priority="3995">
      <formula>L30&lt;0</formula>
    </cfRule>
  </conditionalFormatting>
  <conditionalFormatting sqref="M31">
    <cfRule type="colorScale" priority="3992">
      <colorScale>
        <cfvo type="min"/>
        <cfvo type="max"/>
        <color theme="0"/>
        <color theme="0"/>
      </colorScale>
    </cfRule>
    <cfRule type="expression" dxfId="2961" priority="3993">
      <formula>L31&lt;0</formula>
    </cfRule>
  </conditionalFormatting>
  <conditionalFormatting sqref="M39">
    <cfRule type="colorScale" priority="3970">
      <colorScale>
        <cfvo type="min"/>
        <cfvo type="max"/>
        <color theme="0"/>
        <color theme="0"/>
      </colorScale>
    </cfRule>
    <cfRule type="expression" priority="3971">
      <formula>#REF!</formula>
    </cfRule>
    <cfRule type="expression" dxfId="2960" priority="3972">
      <formula>L39&lt;0</formula>
    </cfRule>
  </conditionalFormatting>
  <conditionalFormatting sqref="M39:M107">
    <cfRule type="expression" dxfId="2959" priority="3908">
      <formula>IF(M39="Validar","Rojo","Verde")</formula>
    </cfRule>
  </conditionalFormatting>
  <conditionalFormatting sqref="M40:M67">
    <cfRule type="colorScale" priority="3989">
      <colorScale>
        <cfvo type="min"/>
        <cfvo type="max"/>
        <color theme="0"/>
        <color theme="0"/>
      </colorScale>
    </cfRule>
    <cfRule type="expression" priority="3990">
      <formula>$F$19</formula>
    </cfRule>
    <cfRule type="expression" dxfId="2958" priority="3991">
      <formula>L40&lt;0</formula>
    </cfRule>
  </conditionalFormatting>
  <conditionalFormatting sqref="M68">
    <cfRule type="colorScale" priority="3967">
      <colorScale>
        <cfvo type="min"/>
        <cfvo type="max"/>
        <color theme="0"/>
        <color theme="0"/>
      </colorScale>
    </cfRule>
    <cfRule type="expression" priority="3968">
      <formula>#REF!</formula>
    </cfRule>
    <cfRule type="expression" dxfId="2957" priority="3969">
      <formula>L68&lt;0</formula>
    </cfRule>
  </conditionalFormatting>
  <conditionalFormatting sqref="M69:M81">
    <cfRule type="colorScale" priority="4014">
      <colorScale>
        <cfvo type="min"/>
        <cfvo type="max"/>
        <color theme="0"/>
        <color theme="0"/>
      </colorScale>
    </cfRule>
    <cfRule type="expression" priority="4015">
      <formula>$F$19</formula>
    </cfRule>
    <cfRule type="expression" dxfId="2956" priority="4016">
      <formula>L69&lt;0</formula>
    </cfRule>
  </conditionalFormatting>
  <conditionalFormatting sqref="M82 M92 M103 M107">
    <cfRule type="expression" dxfId="2955" priority="4013">
      <formula>L82&lt;0</formula>
    </cfRule>
  </conditionalFormatting>
  <conditionalFormatting sqref="M83">
    <cfRule type="colorScale" priority="3909">
      <colorScale>
        <cfvo type="min"/>
        <cfvo type="max"/>
        <color theme="0"/>
        <color theme="0"/>
      </colorScale>
    </cfRule>
    <cfRule type="expression" priority="3910">
      <formula>#REF!</formula>
    </cfRule>
    <cfRule type="expression" dxfId="2954" priority="3911">
      <formula>L83&lt;0</formula>
    </cfRule>
  </conditionalFormatting>
  <conditionalFormatting sqref="M84:M91">
    <cfRule type="colorScale" priority="4017">
      <colorScale>
        <cfvo type="min"/>
        <cfvo type="max"/>
        <color theme="0"/>
        <color theme="0"/>
      </colorScale>
    </cfRule>
    <cfRule type="expression" priority="4018">
      <formula>$F$19</formula>
    </cfRule>
    <cfRule type="expression" dxfId="2953" priority="4019">
      <formula>L84&lt;0</formula>
    </cfRule>
  </conditionalFormatting>
  <conditionalFormatting sqref="M82 M92 M103 M107">
    <cfRule type="colorScale" priority="4012">
      <colorScale>
        <cfvo type="min"/>
        <cfvo type="max"/>
        <color theme="0"/>
        <color theme="0"/>
      </colorScale>
    </cfRule>
  </conditionalFormatting>
  <conditionalFormatting sqref="M93">
    <cfRule type="colorScale" priority="3964">
      <colorScale>
        <cfvo type="min"/>
        <cfvo type="max"/>
        <color theme="0"/>
        <color theme="0"/>
      </colorScale>
    </cfRule>
    <cfRule type="expression" priority="3965">
      <formula>#REF!</formula>
    </cfRule>
    <cfRule type="expression" dxfId="2952" priority="3966">
      <formula>L93&lt;0</formula>
    </cfRule>
  </conditionalFormatting>
  <conditionalFormatting sqref="M94:M102">
    <cfRule type="colorScale" priority="4020">
      <colorScale>
        <cfvo type="min"/>
        <cfvo type="max"/>
        <color theme="0"/>
        <color theme="0"/>
      </colorScale>
    </cfRule>
    <cfRule type="expression" priority="4021">
      <formula>$F$19</formula>
    </cfRule>
    <cfRule type="expression" dxfId="2951" priority="4022">
      <formula>L94&lt;0</formula>
    </cfRule>
  </conditionalFormatting>
  <conditionalFormatting sqref="M104">
    <cfRule type="colorScale" priority="3961">
      <colorScale>
        <cfvo type="min"/>
        <cfvo type="max"/>
        <color theme="0"/>
        <color theme="0"/>
      </colorScale>
    </cfRule>
    <cfRule type="expression" priority="3962">
      <formula>#REF!</formula>
    </cfRule>
    <cfRule type="expression" dxfId="2950" priority="3963">
      <formula>L104&lt;0</formula>
    </cfRule>
  </conditionalFormatting>
  <conditionalFormatting sqref="M105:M106">
    <cfRule type="colorScale" priority="4023">
      <colorScale>
        <cfvo type="min"/>
        <cfvo type="max"/>
        <color theme="0"/>
        <color theme="0"/>
      </colorScale>
    </cfRule>
    <cfRule type="expression" priority="4024">
      <formula>$F$19</formula>
    </cfRule>
    <cfRule type="expression" dxfId="2949" priority="4025">
      <formula>L105&lt;0</formula>
    </cfRule>
  </conditionalFormatting>
  <conditionalFormatting sqref="M110">
    <cfRule type="colorScale" priority="4026">
      <colorScale>
        <cfvo type="min"/>
        <cfvo type="max"/>
        <color theme="0"/>
        <color theme="0"/>
      </colorScale>
    </cfRule>
    <cfRule type="expression" dxfId="2948" priority="4027">
      <formula>L110&lt;0</formula>
    </cfRule>
  </conditionalFormatting>
  <conditionalFormatting sqref="M110:M111">
    <cfRule type="expression" priority="3906">
      <formula>$F$19</formula>
    </cfRule>
  </conditionalFormatting>
  <conditionalFormatting sqref="M111">
    <cfRule type="colorScale" priority="3905">
      <colorScale>
        <cfvo type="min"/>
        <cfvo type="max"/>
        <color theme="0"/>
        <color theme="0"/>
      </colorScale>
    </cfRule>
    <cfRule type="expression" dxfId="2947" priority="3907">
      <formula>L111&lt;0</formula>
    </cfRule>
  </conditionalFormatting>
  <conditionalFormatting sqref="M117:M123">
    <cfRule type="colorScale" priority="4031">
      <colorScale>
        <cfvo type="min"/>
        <cfvo type="max"/>
        <color theme="0"/>
        <color theme="0"/>
      </colorScale>
    </cfRule>
    <cfRule type="expression" priority="4032">
      <formula>$F$19</formula>
    </cfRule>
    <cfRule type="expression" dxfId="2946" priority="4033">
      <formula>L117&lt;0</formula>
    </cfRule>
  </conditionalFormatting>
  <conditionalFormatting sqref="M125">
    <cfRule type="colorScale" priority="3958">
      <colorScale>
        <cfvo type="min"/>
        <cfvo type="max"/>
        <color theme="0"/>
        <color theme="0"/>
      </colorScale>
    </cfRule>
    <cfRule type="expression" priority="3959">
      <formula>#REF!</formula>
    </cfRule>
    <cfRule type="expression" dxfId="2945" priority="3960">
      <formula>L125&lt;0</formula>
    </cfRule>
  </conditionalFormatting>
  <conditionalFormatting sqref="M125:M135">
    <cfRule type="expression" dxfId="2944" priority="3957">
      <formula>IF(M125="Validar","Rojo","Verde")</formula>
    </cfRule>
  </conditionalFormatting>
  <conditionalFormatting sqref="M126:M132">
    <cfRule type="colorScale" priority="4034">
      <colorScale>
        <cfvo type="min"/>
        <cfvo type="max"/>
        <color theme="0"/>
        <color theme="0"/>
      </colorScale>
    </cfRule>
    <cfRule type="expression" dxfId="2943" priority="4036">
      <formula>L126&lt;0</formula>
    </cfRule>
  </conditionalFormatting>
  <conditionalFormatting sqref="M126:M134">
    <cfRule type="expression" priority="4035">
      <formula>$F$19</formula>
    </cfRule>
  </conditionalFormatting>
  <conditionalFormatting sqref="M133:M134">
    <cfRule type="colorScale" priority="4037">
      <colorScale>
        <cfvo type="min"/>
        <cfvo type="max"/>
        <color theme="0"/>
        <color theme="0"/>
      </colorScale>
    </cfRule>
    <cfRule type="expression" dxfId="2942" priority="4038">
      <formula>L133&lt;0</formula>
    </cfRule>
  </conditionalFormatting>
  <conditionalFormatting sqref="M135">
    <cfRule type="colorScale" priority="4028">
      <colorScale>
        <cfvo type="min"/>
        <cfvo type="max"/>
        <color theme="0"/>
        <color theme="0"/>
      </colorScale>
    </cfRule>
    <cfRule type="expression" priority="4029">
      <formula>$F$23</formula>
    </cfRule>
    <cfRule type="expression" dxfId="2941" priority="4030">
      <formula>L135&lt;0</formula>
    </cfRule>
  </conditionalFormatting>
  <conditionalFormatting sqref="M110:N111">
    <cfRule type="expression" dxfId="2940" priority="3901">
      <formula>IF(M110="Validar","Rojo","Verde")</formula>
    </cfRule>
  </conditionalFormatting>
  <conditionalFormatting sqref="M117:N123">
    <cfRule type="expression" dxfId="2939" priority="3914">
      <formula>IF(M117="Validar","Rojo","Verde")</formula>
    </cfRule>
  </conditionalFormatting>
  <conditionalFormatting sqref="N40:N66">
    <cfRule type="colorScale" priority="3949">
      <colorScale>
        <cfvo type="min"/>
        <cfvo type="max"/>
        <color theme="0"/>
        <color theme="0"/>
      </colorScale>
    </cfRule>
    <cfRule type="expression" priority="3950">
      <formula>#REF!</formula>
    </cfRule>
    <cfRule type="expression" dxfId="2938" priority="3951">
      <formula>M40&lt;0</formula>
    </cfRule>
  </conditionalFormatting>
  <conditionalFormatting sqref="N40:N67">
    <cfRule type="expression" dxfId="2937" priority="3948">
      <formula>IF(N40="Validar","Rojo","Verde")</formula>
    </cfRule>
  </conditionalFormatting>
  <conditionalFormatting sqref="N67 M82:N82 M92:N92 M103:N103 M107:N107">
    <cfRule type="expression" priority="3953">
      <formula>$F$23</formula>
    </cfRule>
  </conditionalFormatting>
  <conditionalFormatting sqref="N67 N82 N92 N103 N107">
    <cfRule type="expression" dxfId="2936" priority="3954">
      <formula>M67&lt;0</formula>
    </cfRule>
  </conditionalFormatting>
  <conditionalFormatting sqref="N69">
    <cfRule type="colorScale" priority="3946">
      <colorScale>
        <cfvo type="min"/>
        <cfvo type="max"/>
        <color theme="0"/>
        <color theme="0"/>
      </colorScale>
    </cfRule>
    <cfRule type="expression" dxfId="2935" priority="3947">
      <formula>M69&lt;0</formula>
    </cfRule>
  </conditionalFormatting>
  <conditionalFormatting sqref="N69:N81">
    <cfRule type="expression" priority="3944">
      <formula>#REF!</formula>
    </cfRule>
  </conditionalFormatting>
  <conditionalFormatting sqref="N69:N82">
    <cfRule type="expression" dxfId="2934" priority="3942">
      <formula>IF(N69="Validar","Rojo","Verde")</formula>
    </cfRule>
  </conditionalFormatting>
  <conditionalFormatting sqref="N70:N78">
    <cfRule type="colorScale" priority="3943">
      <colorScale>
        <cfvo type="min"/>
        <cfvo type="max"/>
        <color theme="0"/>
        <color theme="0"/>
      </colorScale>
    </cfRule>
    <cfRule type="expression" dxfId="2933" priority="3945">
      <formula>M70&lt;0</formula>
    </cfRule>
  </conditionalFormatting>
  <conditionalFormatting sqref="N79:N81">
    <cfRule type="colorScale" priority="3955">
      <colorScale>
        <cfvo type="min"/>
        <cfvo type="max"/>
        <color theme="0"/>
        <color theme="0"/>
      </colorScale>
    </cfRule>
    <cfRule type="expression" dxfId="2932" priority="3956">
      <formula>M79&lt;0</formula>
    </cfRule>
  </conditionalFormatting>
  <conditionalFormatting sqref="N67 N82 N92 N103 N107">
    <cfRule type="colorScale" priority="3952">
      <colorScale>
        <cfvo type="min"/>
        <cfvo type="max"/>
        <color theme="0"/>
        <color theme="0"/>
      </colorScale>
    </cfRule>
  </conditionalFormatting>
  <conditionalFormatting sqref="N84">
    <cfRule type="colorScale" priority="3940">
      <colorScale>
        <cfvo type="min"/>
        <cfvo type="max"/>
        <color theme="0"/>
        <color theme="0"/>
      </colorScale>
    </cfRule>
    <cfRule type="expression" dxfId="2931" priority="3941">
      <formula>M84&lt;0</formula>
    </cfRule>
  </conditionalFormatting>
  <conditionalFormatting sqref="N84:N91">
    <cfRule type="expression" priority="3938">
      <formula>#REF!</formula>
    </cfRule>
  </conditionalFormatting>
  <conditionalFormatting sqref="N84:N92">
    <cfRule type="expression" dxfId="2930" priority="3936">
      <formula>IF(N84="Validar","Rojo","Verde")</formula>
    </cfRule>
  </conditionalFormatting>
  <conditionalFormatting sqref="N85:N91">
    <cfRule type="colorScale" priority="3937">
      <colorScale>
        <cfvo type="min"/>
        <cfvo type="max"/>
        <color theme="0"/>
        <color theme="0"/>
      </colorScale>
    </cfRule>
    <cfRule type="expression" dxfId="2929" priority="3939">
      <formula>M85&lt;0</formula>
    </cfRule>
  </conditionalFormatting>
  <conditionalFormatting sqref="N94">
    <cfRule type="colorScale" priority="3934">
      <colorScale>
        <cfvo type="min"/>
        <cfvo type="max"/>
        <color theme="0"/>
        <color theme="0"/>
      </colorScale>
    </cfRule>
    <cfRule type="expression" dxfId="2928" priority="3935">
      <formula>M94&lt;0</formula>
    </cfRule>
  </conditionalFormatting>
  <conditionalFormatting sqref="N94:N102">
    <cfRule type="expression" priority="3928">
      <formula>#REF!</formula>
    </cfRule>
  </conditionalFormatting>
  <conditionalFormatting sqref="N94:N103">
    <cfRule type="expression" dxfId="2927" priority="3926">
      <formula>IF(N94="Validar","Rojo","Verde")</formula>
    </cfRule>
  </conditionalFormatting>
  <conditionalFormatting sqref="N95:N100">
    <cfRule type="colorScale" priority="3932">
      <colorScale>
        <cfvo type="min"/>
        <cfvo type="max"/>
        <color theme="0"/>
        <color theme="0"/>
      </colorScale>
    </cfRule>
    <cfRule type="expression" dxfId="2926" priority="3933">
      <formula>M95&lt;0</formula>
    </cfRule>
  </conditionalFormatting>
  <conditionalFormatting sqref="N101">
    <cfRule type="colorScale" priority="3930">
      <colorScale>
        <cfvo type="min"/>
        <cfvo type="max"/>
        <color theme="0"/>
        <color theme="0"/>
      </colorScale>
    </cfRule>
    <cfRule type="expression" dxfId="2925" priority="3931">
      <formula>M101&lt;0</formula>
    </cfRule>
  </conditionalFormatting>
  <conditionalFormatting sqref="N102">
    <cfRule type="colorScale" priority="3927">
      <colorScale>
        <cfvo type="min"/>
        <cfvo type="max"/>
        <color theme="0"/>
        <color theme="0"/>
      </colorScale>
    </cfRule>
    <cfRule type="expression" dxfId="2924" priority="3929">
      <formula>M102&lt;0</formula>
    </cfRule>
  </conditionalFormatting>
  <conditionalFormatting sqref="N105">
    <cfRule type="colorScale" priority="3924">
      <colorScale>
        <cfvo type="min"/>
        <cfvo type="max"/>
        <color theme="0"/>
        <color theme="0"/>
      </colorScale>
    </cfRule>
    <cfRule type="expression" dxfId="2923" priority="3925">
      <formula>M105&lt;0</formula>
    </cfRule>
  </conditionalFormatting>
  <conditionalFormatting sqref="N105:N106">
    <cfRule type="expression" priority="3922">
      <formula>#REF!</formula>
    </cfRule>
  </conditionalFormatting>
  <conditionalFormatting sqref="N105:N107">
    <cfRule type="expression" dxfId="2922" priority="3920">
      <formula>IF(N105="Validar","Rojo","Verde")</formula>
    </cfRule>
  </conditionalFormatting>
  <conditionalFormatting sqref="N106">
    <cfRule type="colorScale" priority="3921">
      <colorScale>
        <cfvo type="min"/>
        <cfvo type="max"/>
        <color theme="0"/>
        <color theme="0"/>
      </colorScale>
    </cfRule>
    <cfRule type="expression" dxfId="2921" priority="3923">
      <formula>M106&lt;0</formula>
    </cfRule>
  </conditionalFormatting>
  <conditionalFormatting sqref="N110">
    <cfRule type="colorScale" priority="3912">
      <colorScale>
        <cfvo type="min"/>
        <cfvo type="max"/>
        <color theme="0"/>
        <color theme="0"/>
      </colorScale>
    </cfRule>
    <cfRule type="expression" dxfId="2920" priority="3913">
      <formula>M110&lt;0</formula>
    </cfRule>
  </conditionalFormatting>
  <conditionalFormatting sqref="N110:N111">
    <cfRule type="expression" priority="3903">
      <formula>#REF!</formula>
    </cfRule>
  </conditionalFormatting>
  <conditionalFormatting sqref="N111">
    <cfRule type="colorScale" priority="3902">
      <colorScale>
        <cfvo type="min"/>
        <cfvo type="max"/>
        <color theme="0"/>
        <color theme="0"/>
      </colorScale>
    </cfRule>
    <cfRule type="expression" dxfId="2919" priority="3904">
      <formula>M111&lt;0</formula>
    </cfRule>
  </conditionalFormatting>
  <conditionalFormatting sqref="N117">
    <cfRule type="colorScale" priority="3918">
      <colorScale>
        <cfvo type="min"/>
        <cfvo type="max"/>
        <color theme="0"/>
        <color theme="0"/>
      </colorScale>
    </cfRule>
    <cfRule type="expression" dxfId="2918" priority="3919">
      <formula>M117&lt;0</formula>
    </cfRule>
  </conditionalFormatting>
  <conditionalFormatting sqref="N117:N123">
    <cfRule type="expression" priority="3916">
      <formula>#REF!</formula>
    </cfRule>
  </conditionalFormatting>
  <conditionalFormatting sqref="N118:N123">
    <cfRule type="colorScale" priority="3915">
      <colorScale>
        <cfvo type="min"/>
        <cfvo type="max"/>
        <color theme="0"/>
        <color theme="0"/>
      </colorScale>
    </cfRule>
    <cfRule type="expression" dxfId="2917" priority="3917">
      <formula>M118&lt;0</formula>
    </cfRule>
  </conditionalFormatting>
  <conditionalFormatting sqref="N126:N135">
    <cfRule type="expression" dxfId="2916" priority="4039">
      <formula>IF(N126="Validar","Rojo","Verde")</formula>
    </cfRule>
    <cfRule type="colorScale" priority="4040">
      <colorScale>
        <cfvo type="min"/>
        <cfvo type="max"/>
        <color theme="0"/>
        <color theme="0"/>
      </colorScale>
    </cfRule>
    <cfRule type="expression" priority="4041">
      <formula>$F$23</formula>
    </cfRule>
    <cfRule type="expression" dxfId="2915" priority="4042">
      <formula>M126&lt;0</formula>
    </cfRule>
  </conditionalFormatting>
  <conditionalFormatting sqref="M6">
    <cfRule type="colorScale" priority="3899">
      <colorScale>
        <cfvo type="min"/>
        <cfvo type="max"/>
        <color theme="0"/>
        <color theme="0"/>
      </colorScale>
    </cfRule>
    <cfRule type="expression" dxfId="2914" priority="3900">
      <formula>L6&lt;0</formula>
    </cfRule>
  </conditionalFormatting>
  <conditionalFormatting sqref="M6">
    <cfRule type="expression" dxfId="2913" priority="3897">
      <formula>IF(M6="Validar","Rojo","Verde")</formula>
    </cfRule>
    <cfRule type="expression" priority="3898">
      <formula>#REF!</formula>
    </cfRule>
  </conditionalFormatting>
  <conditionalFormatting sqref="M7:M8">
    <cfRule type="colorScale" priority="3895">
      <colorScale>
        <cfvo type="min"/>
        <cfvo type="max"/>
        <color theme="0"/>
        <color theme="0"/>
      </colorScale>
    </cfRule>
    <cfRule type="expression" dxfId="2912" priority="3896">
      <formula>L7&lt;0</formula>
    </cfRule>
  </conditionalFormatting>
  <conditionalFormatting sqref="M7:M8">
    <cfRule type="expression" dxfId="2911" priority="3893">
      <formula>IF(M7="Validar","Rojo","Verde")</formula>
    </cfRule>
    <cfRule type="expression" priority="3894">
      <formula>#REF!</formula>
    </cfRule>
  </conditionalFormatting>
  <conditionalFormatting sqref="T9">
    <cfRule type="colorScale" priority="3860">
      <colorScale>
        <cfvo type="min"/>
        <cfvo type="max"/>
        <color theme="0"/>
        <color theme="0"/>
      </colorScale>
    </cfRule>
    <cfRule type="expression" dxfId="2910" priority="3861">
      <formula>S9&lt;0</formula>
    </cfRule>
  </conditionalFormatting>
  <conditionalFormatting sqref="T9:T20">
    <cfRule type="expression" dxfId="2909" priority="3831">
      <formula>IF(T9="Validar","Rojo","Verde")</formula>
    </cfRule>
    <cfRule type="expression" priority="3833">
      <formula>#REF!</formula>
    </cfRule>
  </conditionalFormatting>
  <conditionalFormatting sqref="T10">
    <cfRule type="colorScale" priority="3837">
      <colorScale>
        <cfvo type="min"/>
        <cfvo type="max"/>
        <color theme="0"/>
        <color theme="0"/>
      </colorScale>
    </cfRule>
    <cfRule type="expression" dxfId="2908" priority="3838">
      <formula>S10&lt;0</formula>
    </cfRule>
  </conditionalFormatting>
  <conditionalFormatting sqref="T11:T14">
    <cfRule type="colorScale" priority="3858">
      <colorScale>
        <cfvo type="min"/>
        <cfvo type="max"/>
        <color theme="0"/>
        <color theme="0"/>
      </colorScale>
    </cfRule>
    <cfRule type="expression" dxfId="2907" priority="3859">
      <formula>S11&lt;0</formula>
    </cfRule>
  </conditionalFormatting>
  <conditionalFormatting sqref="T15">
    <cfRule type="colorScale" priority="3835">
      <colorScale>
        <cfvo type="min"/>
        <cfvo type="max"/>
        <color theme="0"/>
        <color theme="0"/>
      </colorScale>
    </cfRule>
    <cfRule type="expression" dxfId="2906" priority="3836">
      <formula>S15&lt;0</formula>
    </cfRule>
  </conditionalFormatting>
  <conditionalFormatting sqref="T16:T17">
    <cfRule type="colorScale" priority="3856">
      <colorScale>
        <cfvo type="min"/>
        <cfvo type="max"/>
        <color theme="0"/>
        <color theme="0"/>
      </colorScale>
    </cfRule>
    <cfRule type="expression" dxfId="2905" priority="3857">
      <formula>S16&lt;0</formula>
    </cfRule>
  </conditionalFormatting>
  <conditionalFormatting sqref="T18">
    <cfRule type="colorScale" priority="3832">
      <colorScale>
        <cfvo type="min"/>
        <cfvo type="max"/>
        <color theme="0"/>
        <color theme="0"/>
      </colorScale>
    </cfRule>
    <cfRule type="expression" dxfId="2904" priority="3834">
      <formula>S18&lt;0</formula>
    </cfRule>
  </conditionalFormatting>
  <conditionalFormatting sqref="T19:T20">
    <cfRule type="colorScale" priority="3854">
      <colorScale>
        <cfvo type="min"/>
        <cfvo type="max"/>
        <color theme="0"/>
        <color theme="0"/>
      </colorScale>
    </cfRule>
    <cfRule type="expression" dxfId="2903" priority="3855">
      <formula>S19&lt;0</formula>
    </cfRule>
  </conditionalFormatting>
  <conditionalFormatting sqref="T23">
    <cfRule type="colorScale" priority="3829">
      <colorScale>
        <cfvo type="min"/>
        <cfvo type="max"/>
        <color theme="0"/>
        <color theme="0"/>
      </colorScale>
    </cfRule>
    <cfRule type="expression" dxfId="2902" priority="3830">
      <formula>S23&lt;0</formula>
    </cfRule>
  </conditionalFormatting>
  <conditionalFormatting sqref="T23:T31">
    <cfRule type="expression" dxfId="2901" priority="3823">
      <formula>IF(T23="Validar","Rojo","Verde")</formula>
    </cfRule>
    <cfRule type="expression" priority="3825">
      <formula>#REF!</formula>
    </cfRule>
  </conditionalFormatting>
  <conditionalFormatting sqref="T24">
    <cfRule type="colorScale" priority="3852">
      <colorScale>
        <cfvo type="min"/>
        <cfvo type="max"/>
        <color theme="0"/>
        <color theme="0"/>
      </colorScale>
    </cfRule>
    <cfRule type="expression" dxfId="2900" priority="3853">
      <formula>S24&lt;0</formula>
    </cfRule>
  </conditionalFormatting>
  <conditionalFormatting sqref="T25">
    <cfRule type="colorScale" priority="3850">
      <colorScale>
        <cfvo type="min"/>
        <cfvo type="max"/>
        <color theme="0"/>
        <color theme="0"/>
      </colorScale>
    </cfRule>
    <cfRule type="expression" dxfId="2899" priority="3851">
      <formula>S25&lt;0</formula>
    </cfRule>
  </conditionalFormatting>
  <conditionalFormatting sqref="T26">
    <cfRule type="colorScale" priority="3827">
      <colorScale>
        <cfvo type="min"/>
        <cfvo type="max"/>
        <color theme="0"/>
        <color theme="0"/>
      </colorScale>
    </cfRule>
    <cfRule type="expression" dxfId="2898" priority="3828">
      <formula>S26&lt;0</formula>
    </cfRule>
  </conditionalFormatting>
  <conditionalFormatting sqref="T27">
    <cfRule type="colorScale" priority="3848">
      <colorScale>
        <cfvo type="min"/>
        <cfvo type="max"/>
        <color theme="0"/>
        <color theme="0"/>
      </colorScale>
    </cfRule>
    <cfRule type="expression" dxfId="2897" priority="3849">
      <formula>S27&lt;0</formula>
    </cfRule>
  </conditionalFormatting>
  <conditionalFormatting sqref="T28">
    <cfRule type="colorScale" priority="3846">
      <colorScale>
        <cfvo type="min"/>
        <cfvo type="max"/>
        <color theme="0"/>
        <color theme="0"/>
      </colorScale>
    </cfRule>
    <cfRule type="expression" dxfId="2896" priority="3847">
      <formula>S28&lt;0</formula>
    </cfRule>
  </conditionalFormatting>
  <conditionalFormatting sqref="T29">
    <cfRule type="colorScale" priority="3824">
      <colorScale>
        <cfvo type="min"/>
        <cfvo type="max"/>
        <color theme="0"/>
        <color theme="0"/>
      </colorScale>
    </cfRule>
    <cfRule type="expression" dxfId="2895" priority="3826">
      <formula>S29&lt;0</formula>
    </cfRule>
  </conditionalFormatting>
  <conditionalFormatting sqref="T30">
    <cfRule type="colorScale" priority="3844">
      <colorScale>
        <cfvo type="min"/>
        <cfvo type="max"/>
        <color theme="0"/>
        <color theme="0"/>
      </colorScale>
    </cfRule>
    <cfRule type="expression" dxfId="2894" priority="3845">
      <formula>S30&lt;0</formula>
    </cfRule>
  </conditionalFormatting>
  <conditionalFormatting sqref="T31">
    <cfRule type="colorScale" priority="3842">
      <colorScale>
        <cfvo type="min"/>
        <cfvo type="max"/>
        <color theme="0"/>
        <color theme="0"/>
      </colorScale>
    </cfRule>
    <cfRule type="expression" dxfId="2893" priority="3843">
      <formula>S31&lt;0</formula>
    </cfRule>
  </conditionalFormatting>
  <conditionalFormatting sqref="T39">
    <cfRule type="colorScale" priority="3820">
      <colorScale>
        <cfvo type="min"/>
        <cfvo type="max"/>
        <color theme="0"/>
        <color theme="0"/>
      </colorScale>
    </cfRule>
    <cfRule type="expression" priority="3821">
      <formula>#REF!</formula>
    </cfRule>
    <cfRule type="expression" dxfId="2892" priority="3822">
      <formula>S39&lt;0</formula>
    </cfRule>
  </conditionalFormatting>
  <conditionalFormatting sqref="T39:T107">
    <cfRule type="expression" dxfId="2891" priority="3758">
      <formula>IF(T39="Validar","Rojo","Verde")</formula>
    </cfRule>
  </conditionalFormatting>
  <conditionalFormatting sqref="T40:T67">
    <cfRule type="colorScale" priority="3839">
      <colorScale>
        <cfvo type="min"/>
        <cfvo type="max"/>
        <color theme="0"/>
        <color theme="0"/>
      </colorScale>
    </cfRule>
    <cfRule type="expression" priority="3840">
      <formula>$F$19</formula>
    </cfRule>
    <cfRule type="expression" dxfId="2890" priority="3841">
      <formula>S40&lt;0</formula>
    </cfRule>
  </conditionalFormatting>
  <conditionalFormatting sqref="T68">
    <cfRule type="colorScale" priority="3817">
      <colorScale>
        <cfvo type="min"/>
        <cfvo type="max"/>
        <color theme="0"/>
        <color theme="0"/>
      </colorScale>
    </cfRule>
    <cfRule type="expression" priority="3818">
      <formula>#REF!</formula>
    </cfRule>
    <cfRule type="expression" dxfId="2889" priority="3819">
      <formula>S68&lt;0</formula>
    </cfRule>
  </conditionalFormatting>
  <conditionalFormatting sqref="T69:T81">
    <cfRule type="colorScale" priority="3864">
      <colorScale>
        <cfvo type="min"/>
        <cfvo type="max"/>
        <color theme="0"/>
        <color theme="0"/>
      </colorScale>
    </cfRule>
    <cfRule type="expression" priority="3865">
      <formula>$F$19</formula>
    </cfRule>
    <cfRule type="expression" dxfId="2888" priority="3866">
      <formula>S69&lt;0</formula>
    </cfRule>
  </conditionalFormatting>
  <conditionalFormatting sqref="T82 T92 T103 T107">
    <cfRule type="expression" dxfId="2887" priority="3863">
      <formula>S82&lt;0</formula>
    </cfRule>
  </conditionalFormatting>
  <conditionalFormatting sqref="T83">
    <cfRule type="colorScale" priority="3759">
      <colorScale>
        <cfvo type="min"/>
        <cfvo type="max"/>
        <color theme="0"/>
        <color theme="0"/>
      </colorScale>
    </cfRule>
    <cfRule type="expression" priority="3760">
      <formula>#REF!</formula>
    </cfRule>
    <cfRule type="expression" dxfId="2886" priority="3761">
      <formula>S83&lt;0</formula>
    </cfRule>
  </conditionalFormatting>
  <conditionalFormatting sqref="T84:T91">
    <cfRule type="colorScale" priority="3867">
      <colorScale>
        <cfvo type="min"/>
        <cfvo type="max"/>
        <color theme="0"/>
        <color theme="0"/>
      </colorScale>
    </cfRule>
    <cfRule type="expression" priority="3868">
      <formula>$F$19</formula>
    </cfRule>
    <cfRule type="expression" dxfId="2885" priority="3869">
      <formula>S84&lt;0</formula>
    </cfRule>
  </conditionalFormatting>
  <conditionalFormatting sqref="T82 T92 T103 T107">
    <cfRule type="colorScale" priority="3862">
      <colorScale>
        <cfvo type="min"/>
        <cfvo type="max"/>
        <color theme="0"/>
        <color theme="0"/>
      </colorScale>
    </cfRule>
  </conditionalFormatting>
  <conditionalFormatting sqref="T93">
    <cfRule type="colorScale" priority="3814">
      <colorScale>
        <cfvo type="min"/>
        <cfvo type="max"/>
        <color theme="0"/>
        <color theme="0"/>
      </colorScale>
    </cfRule>
    <cfRule type="expression" priority="3815">
      <formula>#REF!</formula>
    </cfRule>
    <cfRule type="expression" dxfId="2884" priority="3816">
      <formula>S93&lt;0</formula>
    </cfRule>
  </conditionalFormatting>
  <conditionalFormatting sqref="T94:T102">
    <cfRule type="colorScale" priority="3870">
      <colorScale>
        <cfvo type="min"/>
        <cfvo type="max"/>
        <color theme="0"/>
        <color theme="0"/>
      </colorScale>
    </cfRule>
    <cfRule type="expression" priority="3871">
      <formula>$F$19</formula>
    </cfRule>
    <cfRule type="expression" dxfId="2883" priority="3872">
      <formula>S94&lt;0</formula>
    </cfRule>
  </conditionalFormatting>
  <conditionalFormatting sqref="T104">
    <cfRule type="colorScale" priority="3811">
      <colorScale>
        <cfvo type="min"/>
        <cfvo type="max"/>
        <color theme="0"/>
        <color theme="0"/>
      </colorScale>
    </cfRule>
    <cfRule type="expression" priority="3812">
      <formula>#REF!</formula>
    </cfRule>
    <cfRule type="expression" dxfId="2882" priority="3813">
      <formula>S104&lt;0</formula>
    </cfRule>
  </conditionalFormatting>
  <conditionalFormatting sqref="T105:T106">
    <cfRule type="colorScale" priority="3873">
      <colorScale>
        <cfvo type="min"/>
        <cfvo type="max"/>
        <color theme="0"/>
        <color theme="0"/>
      </colorScale>
    </cfRule>
    <cfRule type="expression" priority="3874">
      <formula>$F$19</formula>
    </cfRule>
    <cfRule type="expression" dxfId="2881" priority="3875">
      <formula>S105&lt;0</formula>
    </cfRule>
  </conditionalFormatting>
  <conditionalFormatting sqref="T110">
    <cfRule type="colorScale" priority="3876">
      <colorScale>
        <cfvo type="min"/>
        <cfvo type="max"/>
        <color theme="0"/>
        <color theme="0"/>
      </colorScale>
    </cfRule>
    <cfRule type="expression" dxfId="2880" priority="3877">
      <formula>S110&lt;0</formula>
    </cfRule>
  </conditionalFormatting>
  <conditionalFormatting sqref="T110:T111">
    <cfRule type="expression" priority="3756">
      <formula>$F$19</formula>
    </cfRule>
  </conditionalFormatting>
  <conditionalFormatting sqref="T111">
    <cfRule type="colorScale" priority="3755">
      <colorScale>
        <cfvo type="min"/>
        <cfvo type="max"/>
        <color theme="0"/>
        <color theme="0"/>
      </colorScale>
    </cfRule>
    <cfRule type="expression" dxfId="2879" priority="3757">
      <formula>S111&lt;0</formula>
    </cfRule>
  </conditionalFormatting>
  <conditionalFormatting sqref="T117:T123">
    <cfRule type="colorScale" priority="3881">
      <colorScale>
        <cfvo type="min"/>
        <cfvo type="max"/>
        <color theme="0"/>
        <color theme="0"/>
      </colorScale>
    </cfRule>
    <cfRule type="expression" priority="3882">
      <formula>$F$19</formula>
    </cfRule>
    <cfRule type="expression" dxfId="2878" priority="3883">
      <formula>S117&lt;0</formula>
    </cfRule>
  </conditionalFormatting>
  <conditionalFormatting sqref="T125">
    <cfRule type="colorScale" priority="3808">
      <colorScale>
        <cfvo type="min"/>
        <cfvo type="max"/>
        <color theme="0"/>
        <color theme="0"/>
      </colorScale>
    </cfRule>
    <cfRule type="expression" priority="3809">
      <formula>#REF!</formula>
    </cfRule>
    <cfRule type="expression" dxfId="2877" priority="3810">
      <formula>S125&lt;0</formula>
    </cfRule>
  </conditionalFormatting>
  <conditionalFormatting sqref="T125:T135">
    <cfRule type="expression" dxfId="2876" priority="3807">
      <formula>IF(T125="Validar","Rojo","Verde")</formula>
    </cfRule>
  </conditionalFormatting>
  <conditionalFormatting sqref="T126:T132">
    <cfRule type="colorScale" priority="3884">
      <colorScale>
        <cfvo type="min"/>
        <cfvo type="max"/>
        <color theme="0"/>
        <color theme="0"/>
      </colorScale>
    </cfRule>
    <cfRule type="expression" dxfId="2875" priority="3886">
      <formula>S126&lt;0</formula>
    </cfRule>
  </conditionalFormatting>
  <conditionalFormatting sqref="T126:T134">
    <cfRule type="expression" priority="3885">
      <formula>$F$19</formula>
    </cfRule>
  </conditionalFormatting>
  <conditionalFormatting sqref="T133:T134">
    <cfRule type="colorScale" priority="3887">
      <colorScale>
        <cfvo type="min"/>
        <cfvo type="max"/>
        <color theme="0"/>
        <color theme="0"/>
      </colorScale>
    </cfRule>
    <cfRule type="expression" dxfId="2874" priority="3888">
      <formula>S133&lt;0</formula>
    </cfRule>
  </conditionalFormatting>
  <conditionalFormatting sqref="T135">
    <cfRule type="colorScale" priority="3878">
      <colorScale>
        <cfvo type="min"/>
        <cfvo type="max"/>
        <color theme="0"/>
        <color theme="0"/>
      </colorScale>
    </cfRule>
    <cfRule type="expression" priority="3879">
      <formula>$F$23</formula>
    </cfRule>
    <cfRule type="expression" dxfId="2873" priority="3880">
      <formula>S135&lt;0</formula>
    </cfRule>
  </conditionalFormatting>
  <conditionalFormatting sqref="T110:U111">
    <cfRule type="expression" dxfId="2872" priority="3751">
      <formula>IF(T110="Validar","Rojo","Verde")</formula>
    </cfRule>
  </conditionalFormatting>
  <conditionalFormatting sqref="T117:U123">
    <cfRule type="expression" dxfId="2871" priority="3764">
      <formula>IF(T117="Validar","Rojo","Verde")</formula>
    </cfRule>
  </conditionalFormatting>
  <conditionalFormatting sqref="U40:U66">
    <cfRule type="colorScale" priority="3799">
      <colorScale>
        <cfvo type="min"/>
        <cfvo type="max"/>
        <color theme="0"/>
        <color theme="0"/>
      </colorScale>
    </cfRule>
    <cfRule type="expression" priority="3800">
      <formula>#REF!</formula>
    </cfRule>
    <cfRule type="expression" dxfId="2870" priority="3801">
      <formula>T40&lt;0</formula>
    </cfRule>
  </conditionalFormatting>
  <conditionalFormatting sqref="U40:U67">
    <cfRule type="expression" dxfId="2869" priority="3798">
      <formula>IF(U40="Validar","Rojo","Verde")</formula>
    </cfRule>
  </conditionalFormatting>
  <conditionalFormatting sqref="U67 T82:U82 T92:U92 T103:U103 T107:U107">
    <cfRule type="expression" priority="3803">
      <formula>$F$23</formula>
    </cfRule>
  </conditionalFormatting>
  <conditionalFormatting sqref="U67 U82 U92 U103 U107">
    <cfRule type="expression" dxfId="2868" priority="3804">
      <formula>T67&lt;0</formula>
    </cfRule>
  </conditionalFormatting>
  <conditionalFormatting sqref="U69">
    <cfRule type="colorScale" priority="3796">
      <colorScale>
        <cfvo type="min"/>
        <cfvo type="max"/>
        <color theme="0"/>
        <color theme="0"/>
      </colorScale>
    </cfRule>
    <cfRule type="expression" dxfId="2867" priority="3797">
      <formula>T69&lt;0</formula>
    </cfRule>
  </conditionalFormatting>
  <conditionalFormatting sqref="U69:U81">
    <cfRule type="expression" priority="3794">
      <formula>#REF!</formula>
    </cfRule>
  </conditionalFormatting>
  <conditionalFormatting sqref="U69:U82">
    <cfRule type="expression" dxfId="2866" priority="3792">
      <formula>IF(U69="Validar","Rojo","Verde")</formula>
    </cfRule>
  </conditionalFormatting>
  <conditionalFormatting sqref="U70:U78">
    <cfRule type="colorScale" priority="3793">
      <colorScale>
        <cfvo type="min"/>
        <cfvo type="max"/>
        <color theme="0"/>
        <color theme="0"/>
      </colorScale>
    </cfRule>
    <cfRule type="expression" dxfId="2865" priority="3795">
      <formula>T70&lt;0</formula>
    </cfRule>
  </conditionalFormatting>
  <conditionalFormatting sqref="U79:U81">
    <cfRule type="colorScale" priority="3805">
      <colorScale>
        <cfvo type="min"/>
        <cfvo type="max"/>
        <color theme="0"/>
        <color theme="0"/>
      </colorScale>
    </cfRule>
    <cfRule type="expression" dxfId="2864" priority="3806">
      <formula>T79&lt;0</formula>
    </cfRule>
  </conditionalFormatting>
  <conditionalFormatting sqref="U67 U82 U92 U103 U107">
    <cfRule type="colorScale" priority="3802">
      <colorScale>
        <cfvo type="min"/>
        <cfvo type="max"/>
        <color theme="0"/>
        <color theme="0"/>
      </colorScale>
    </cfRule>
  </conditionalFormatting>
  <conditionalFormatting sqref="U84">
    <cfRule type="colorScale" priority="3790">
      <colorScale>
        <cfvo type="min"/>
        <cfvo type="max"/>
        <color theme="0"/>
        <color theme="0"/>
      </colorScale>
    </cfRule>
    <cfRule type="expression" dxfId="2863" priority="3791">
      <formula>T84&lt;0</formula>
    </cfRule>
  </conditionalFormatting>
  <conditionalFormatting sqref="U84:U91">
    <cfRule type="expression" priority="3788">
      <formula>#REF!</formula>
    </cfRule>
  </conditionalFormatting>
  <conditionalFormatting sqref="U84:U92">
    <cfRule type="expression" dxfId="2862" priority="3786">
      <formula>IF(U84="Validar","Rojo","Verde")</formula>
    </cfRule>
  </conditionalFormatting>
  <conditionalFormatting sqref="U85:U91">
    <cfRule type="colorScale" priority="3787">
      <colorScale>
        <cfvo type="min"/>
        <cfvo type="max"/>
        <color theme="0"/>
        <color theme="0"/>
      </colorScale>
    </cfRule>
    <cfRule type="expression" dxfId="2861" priority="3789">
      <formula>T85&lt;0</formula>
    </cfRule>
  </conditionalFormatting>
  <conditionalFormatting sqref="U94">
    <cfRule type="colorScale" priority="3784">
      <colorScale>
        <cfvo type="min"/>
        <cfvo type="max"/>
        <color theme="0"/>
        <color theme="0"/>
      </colorScale>
    </cfRule>
    <cfRule type="expression" dxfId="2860" priority="3785">
      <formula>T94&lt;0</formula>
    </cfRule>
  </conditionalFormatting>
  <conditionalFormatting sqref="U94:U102">
    <cfRule type="expression" priority="3778">
      <formula>#REF!</formula>
    </cfRule>
  </conditionalFormatting>
  <conditionalFormatting sqref="U94:U103">
    <cfRule type="expression" dxfId="2859" priority="3776">
      <formula>IF(U94="Validar","Rojo","Verde")</formula>
    </cfRule>
  </conditionalFormatting>
  <conditionalFormatting sqref="U95:U100">
    <cfRule type="colorScale" priority="3782">
      <colorScale>
        <cfvo type="min"/>
        <cfvo type="max"/>
        <color theme="0"/>
        <color theme="0"/>
      </colorScale>
    </cfRule>
    <cfRule type="expression" dxfId="2858" priority="3783">
      <formula>T95&lt;0</formula>
    </cfRule>
  </conditionalFormatting>
  <conditionalFormatting sqref="U101">
    <cfRule type="colorScale" priority="3780">
      <colorScale>
        <cfvo type="min"/>
        <cfvo type="max"/>
        <color theme="0"/>
        <color theme="0"/>
      </colorScale>
    </cfRule>
    <cfRule type="expression" dxfId="2857" priority="3781">
      <formula>T101&lt;0</formula>
    </cfRule>
  </conditionalFormatting>
  <conditionalFormatting sqref="U102">
    <cfRule type="colorScale" priority="3777">
      <colorScale>
        <cfvo type="min"/>
        <cfvo type="max"/>
        <color theme="0"/>
        <color theme="0"/>
      </colorScale>
    </cfRule>
    <cfRule type="expression" dxfId="2856" priority="3779">
      <formula>T102&lt;0</formula>
    </cfRule>
  </conditionalFormatting>
  <conditionalFormatting sqref="U105">
    <cfRule type="colorScale" priority="3774">
      <colorScale>
        <cfvo type="min"/>
        <cfvo type="max"/>
        <color theme="0"/>
        <color theme="0"/>
      </colorScale>
    </cfRule>
    <cfRule type="expression" dxfId="2855" priority="3775">
      <formula>T105&lt;0</formula>
    </cfRule>
  </conditionalFormatting>
  <conditionalFormatting sqref="U105:U106">
    <cfRule type="expression" priority="3772">
      <formula>#REF!</formula>
    </cfRule>
  </conditionalFormatting>
  <conditionalFormatting sqref="U105:U107">
    <cfRule type="expression" dxfId="2854" priority="3770">
      <formula>IF(U105="Validar","Rojo","Verde")</formula>
    </cfRule>
  </conditionalFormatting>
  <conditionalFormatting sqref="U106">
    <cfRule type="colorScale" priority="3771">
      <colorScale>
        <cfvo type="min"/>
        <cfvo type="max"/>
        <color theme="0"/>
        <color theme="0"/>
      </colorScale>
    </cfRule>
    <cfRule type="expression" dxfId="2853" priority="3773">
      <formula>T106&lt;0</formula>
    </cfRule>
  </conditionalFormatting>
  <conditionalFormatting sqref="U110">
    <cfRule type="colorScale" priority="3762">
      <colorScale>
        <cfvo type="min"/>
        <cfvo type="max"/>
        <color theme="0"/>
        <color theme="0"/>
      </colorScale>
    </cfRule>
    <cfRule type="expression" dxfId="2852" priority="3763">
      <formula>T110&lt;0</formula>
    </cfRule>
  </conditionalFormatting>
  <conditionalFormatting sqref="U110:U111">
    <cfRule type="expression" priority="3753">
      <formula>#REF!</formula>
    </cfRule>
  </conditionalFormatting>
  <conditionalFormatting sqref="U111">
    <cfRule type="colorScale" priority="3752">
      <colorScale>
        <cfvo type="min"/>
        <cfvo type="max"/>
        <color theme="0"/>
        <color theme="0"/>
      </colorScale>
    </cfRule>
    <cfRule type="expression" dxfId="2851" priority="3754">
      <formula>T111&lt;0</formula>
    </cfRule>
  </conditionalFormatting>
  <conditionalFormatting sqref="U117">
    <cfRule type="colorScale" priority="3768">
      <colorScale>
        <cfvo type="min"/>
        <cfvo type="max"/>
        <color theme="0"/>
        <color theme="0"/>
      </colorScale>
    </cfRule>
    <cfRule type="expression" dxfId="2850" priority="3769">
      <formula>T117&lt;0</formula>
    </cfRule>
  </conditionalFormatting>
  <conditionalFormatting sqref="U117:U123">
    <cfRule type="expression" priority="3766">
      <formula>#REF!</formula>
    </cfRule>
  </conditionalFormatting>
  <conditionalFormatting sqref="U118:U123">
    <cfRule type="colorScale" priority="3765">
      <colorScale>
        <cfvo type="min"/>
        <cfvo type="max"/>
        <color theme="0"/>
        <color theme="0"/>
      </colorScale>
    </cfRule>
    <cfRule type="expression" dxfId="2849" priority="3767">
      <formula>T118&lt;0</formula>
    </cfRule>
  </conditionalFormatting>
  <conditionalFormatting sqref="U126:U135">
    <cfRule type="expression" dxfId="2848" priority="3889">
      <formula>IF(U126="Validar","Rojo","Verde")</formula>
    </cfRule>
    <cfRule type="colorScale" priority="3890">
      <colorScale>
        <cfvo type="min"/>
        <cfvo type="max"/>
        <color theme="0"/>
        <color theme="0"/>
      </colorScale>
    </cfRule>
    <cfRule type="expression" priority="3891">
      <formula>$F$23</formula>
    </cfRule>
    <cfRule type="expression" dxfId="2847" priority="3892">
      <formula>T126&lt;0</formula>
    </cfRule>
  </conditionalFormatting>
  <conditionalFormatting sqref="T6">
    <cfRule type="colorScale" priority="3749">
      <colorScale>
        <cfvo type="min"/>
        <cfvo type="max"/>
        <color theme="0"/>
        <color theme="0"/>
      </colorScale>
    </cfRule>
    <cfRule type="expression" dxfId="2846" priority="3750">
      <formula>S6&lt;0</formula>
    </cfRule>
  </conditionalFormatting>
  <conditionalFormatting sqref="T6">
    <cfRule type="expression" dxfId="2845" priority="3747">
      <formula>IF(T6="Validar","Rojo","Verde")</formula>
    </cfRule>
    <cfRule type="expression" priority="3748">
      <formula>#REF!</formula>
    </cfRule>
  </conditionalFormatting>
  <conditionalFormatting sqref="T7:T8">
    <cfRule type="colorScale" priority="3745">
      <colorScale>
        <cfvo type="min"/>
        <cfvo type="max"/>
        <color theme="0"/>
        <color theme="0"/>
      </colorScale>
    </cfRule>
    <cfRule type="expression" dxfId="2844" priority="3746">
      <formula>S7&lt;0</formula>
    </cfRule>
  </conditionalFormatting>
  <conditionalFormatting sqref="T7:T8">
    <cfRule type="expression" dxfId="2843" priority="3743">
      <formula>IF(T7="Validar","Rojo","Verde")</formula>
    </cfRule>
    <cfRule type="expression" priority="3744">
      <formula>#REF!</formula>
    </cfRule>
  </conditionalFormatting>
  <conditionalFormatting sqref="W9">
    <cfRule type="colorScale" priority="3714">
      <colorScale>
        <cfvo type="min"/>
        <cfvo type="max"/>
        <color theme="0"/>
        <color theme="0"/>
      </colorScale>
    </cfRule>
    <cfRule type="expression" dxfId="2842" priority="3715">
      <formula>V9&lt;0</formula>
    </cfRule>
  </conditionalFormatting>
  <conditionalFormatting sqref="W9:W20">
    <cfRule type="expression" dxfId="2841" priority="3685">
      <formula>IF(W9="Validar","Rojo","Verde")</formula>
    </cfRule>
    <cfRule type="expression" priority="3687">
      <formula>#REF!</formula>
    </cfRule>
  </conditionalFormatting>
  <conditionalFormatting sqref="W10">
    <cfRule type="colorScale" priority="3691">
      <colorScale>
        <cfvo type="min"/>
        <cfvo type="max"/>
        <color theme="0"/>
        <color theme="0"/>
      </colorScale>
    </cfRule>
    <cfRule type="expression" dxfId="2840" priority="3692">
      <formula>V10&lt;0</formula>
    </cfRule>
  </conditionalFormatting>
  <conditionalFormatting sqref="W11:W14">
    <cfRule type="colorScale" priority="3712">
      <colorScale>
        <cfvo type="min"/>
        <cfvo type="max"/>
        <color theme="0"/>
        <color theme="0"/>
      </colorScale>
    </cfRule>
    <cfRule type="expression" dxfId="2839" priority="3713">
      <formula>V11&lt;0</formula>
    </cfRule>
  </conditionalFormatting>
  <conditionalFormatting sqref="W15">
    <cfRule type="colorScale" priority="3689">
      <colorScale>
        <cfvo type="min"/>
        <cfvo type="max"/>
        <color theme="0"/>
        <color theme="0"/>
      </colorScale>
    </cfRule>
    <cfRule type="expression" dxfId="2838" priority="3690">
      <formula>V15&lt;0</formula>
    </cfRule>
  </conditionalFormatting>
  <conditionalFormatting sqref="W16:W17">
    <cfRule type="colorScale" priority="3710">
      <colorScale>
        <cfvo type="min"/>
        <cfvo type="max"/>
        <color theme="0"/>
        <color theme="0"/>
      </colorScale>
    </cfRule>
    <cfRule type="expression" dxfId="2837" priority="3711">
      <formula>V16&lt;0</formula>
    </cfRule>
  </conditionalFormatting>
  <conditionalFormatting sqref="W18">
    <cfRule type="colorScale" priority="3686">
      <colorScale>
        <cfvo type="min"/>
        <cfvo type="max"/>
        <color theme="0"/>
        <color theme="0"/>
      </colorScale>
    </cfRule>
    <cfRule type="expression" dxfId="2836" priority="3688">
      <formula>V18&lt;0</formula>
    </cfRule>
  </conditionalFormatting>
  <conditionalFormatting sqref="W19:W20">
    <cfRule type="colorScale" priority="3708">
      <colorScale>
        <cfvo type="min"/>
        <cfvo type="max"/>
        <color theme="0"/>
        <color theme="0"/>
      </colorScale>
    </cfRule>
    <cfRule type="expression" dxfId="2835" priority="3709">
      <formula>V19&lt;0</formula>
    </cfRule>
  </conditionalFormatting>
  <conditionalFormatting sqref="W23">
    <cfRule type="colorScale" priority="3683">
      <colorScale>
        <cfvo type="min"/>
        <cfvo type="max"/>
        <color theme="0"/>
        <color theme="0"/>
      </colorScale>
    </cfRule>
    <cfRule type="expression" dxfId="2834" priority="3684">
      <formula>V23&lt;0</formula>
    </cfRule>
  </conditionalFormatting>
  <conditionalFormatting sqref="W23:W31">
    <cfRule type="expression" dxfId="2833" priority="3677">
      <formula>IF(W23="Validar","Rojo","Verde")</formula>
    </cfRule>
    <cfRule type="expression" priority="3679">
      <formula>#REF!</formula>
    </cfRule>
  </conditionalFormatting>
  <conditionalFormatting sqref="W24">
    <cfRule type="colorScale" priority="3706">
      <colorScale>
        <cfvo type="min"/>
        <cfvo type="max"/>
        <color theme="0"/>
        <color theme="0"/>
      </colorScale>
    </cfRule>
    <cfRule type="expression" dxfId="2832" priority="3707">
      <formula>V24&lt;0</formula>
    </cfRule>
  </conditionalFormatting>
  <conditionalFormatting sqref="W25">
    <cfRule type="colorScale" priority="3704">
      <colorScale>
        <cfvo type="min"/>
        <cfvo type="max"/>
        <color theme="0"/>
        <color theme="0"/>
      </colorScale>
    </cfRule>
    <cfRule type="expression" dxfId="2831" priority="3705">
      <formula>V25&lt;0</formula>
    </cfRule>
  </conditionalFormatting>
  <conditionalFormatting sqref="W26">
    <cfRule type="colorScale" priority="3681">
      <colorScale>
        <cfvo type="min"/>
        <cfvo type="max"/>
        <color theme="0"/>
        <color theme="0"/>
      </colorScale>
    </cfRule>
    <cfRule type="expression" dxfId="2830" priority="3682">
      <formula>V26&lt;0</formula>
    </cfRule>
  </conditionalFormatting>
  <conditionalFormatting sqref="W27">
    <cfRule type="colorScale" priority="3702">
      <colorScale>
        <cfvo type="min"/>
        <cfvo type="max"/>
        <color theme="0"/>
        <color theme="0"/>
      </colorScale>
    </cfRule>
    <cfRule type="expression" dxfId="2829" priority="3703">
      <formula>V27&lt;0</formula>
    </cfRule>
  </conditionalFormatting>
  <conditionalFormatting sqref="W28">
    <cfRule type="colorScale" priority="3700">
      <colorScale>
        <cfvo type="min"/>
        <cfvo type="max"/>
        <color theme="0"/>
        <color theme="0"/>
      </colorScale>
    </cfRule>
    <cfRule type="expression" dxfId="2828" priority="3701">
      <formula>V28&lt;0</formula>
    </cfRule>
  </conditionalFormatting>
  <conditionalFormatting sqref="W29">
    <cfRule type="colorScale" priority="3678">
      <colorScale>
        <cfvo type="min"/>
        <cfvo type="max"/>
        <color theme="0"/>
        <color theme="0"/>
      </colorScale>
    </cfRule>
    <cfRule type="expression" dxfId="2827" priority="3680">
      <formula>V29&lt;0</formula>
    </cfRule>
  </conditionalFormatting>
  <conditionalFormatting sqref="W30">
    <cfRule type="colorScale" priority="3698">
      <colorScale>
        <cfvo type="min"/>
        <cfvo type="max"/>
        <color theme="0"/>
        <color theme="0"/>
      </colorScale>
    </cfRule>
    <cfRule type="expression" dxfId="2826" priority="3699">
      <formula>V30&lt;0</formula>
    </cfRule>
  </conditionalFormatting>
  <conditionalFormatting sqref="W31">
    <cfRule type="colorScale" priority="3696">
      <colorScale>
        <cfvo type="min"/>
        <cfvo type="max"/>
        <color theme="0"/>
        <color theme="0"/>
      </colorScale>
    </cfRule>
    <cfRule type="expression" dxfId="2825" priority="3697">
      <formula>V31&lt;0</formula>
    </cfRule>
  </conditionalFormatting>
  <conditionalFormatting sqref="W39">
    <cfRule type="colorScale" priority="3674">
      <colorScale>
        <cfvo type="min"/>
        <cfvo type="max"/>
        <color theme="0"/>
        <color theme="0"/>
      </colorScale>
    </cfRule>
    <cfRule type="expression" priority="3675">
      <formula>#REF!</formula>
    </cfRule>
    <cfRule type="expression" dxfId="2824" priority="3676">
      <formula>V39&lt;0</formula>
    </cfRule>
  </conditionalFormatting>
  <conditionalFormatting sqref="W39:W107">
    <cfRule type="expression" dxfId="2823" priority="3655">
      <formula>IF(W39="Validar","Rojo","Verde")</formula>
    </cfRule>
  </conditionalFormatting>
  <conditionalFormatting sqref="W40:W67">
    <cfRule type="colorScale" priority="3693">
      <colorScale>
        <cfvo type="min"/>
        <cfvo type="max"/>
        <color theme="0"/>
        <color theme="0"/>
      </colorScale>
    </cfRule>
    <cfRule type="expression" priority="3694">
      <formula>$F$19</formula>
    </cfRule>
    <cfRule type="expression" dxfId="2822" priority="3695">
      <formula>V40&lt;0</formula>
    </cfRule>
  </conditionalFormatting>
  <conditionalFormatting sqref="W68">
    <cfRule type="colorScale" priority="3671">
      <colorScale>
        <cfvo type="min"/>
        <cfvo type="max"/>
        <color theme="0"/>
        <color theme="0"/>
      </colorScale>
    </cfRule>
    <cfRule type="expression" priority="3672">
      <formula>#REF!</formula>
    </cfRule>
    <cfRule type="expression" dxfId="2821" priority="3673">
      <formula>V68&lt;0</formula>
    </cfRule>
  </conditionalFormatting>
  <conditionalFormatting sqref="W69:W81">
    <cfRule type="colorScale" priority="3718">
      <colorScale>
        <cfvo type="min"/>
        <cfvo type="max"/>
        <color theme="0"/>
        <color theme="0"/>
      </colorScale>
    </cfRule>
    <cfRule type="expression" priority="3719">
      <formula>$F$19</formula>
    </cfRule>
    <cfRule type="expression" dxfId="2820" priority="3720">
      <formula>V69&lt;0</formula>
    </cfRule>
  </conditionalFormatting>
  <conditionalFormatting sqref="W82 W92 W103 W107">
    <cfRule type="expression" dxfId="2819" priority="3717">
      <formula>V82&lt;0</formula>
    </cfRule>
  </conditionalFormatting>
  <conditionalFormatting sqref="W83">
    <cfRule type="colorScale" priority="3656">
      <colorScale>
        <cfvo type="min"/>
        <cfvo type="max"/>
        <color theme="0"/>
        <color theme="0"/>
      </colorScale>
    </cfRule>
    <cfRule type="expression" priority="3657">
      <formula>#REF!</formula>
    </cfRule>
    <cfRule type="expression" dxfId="2818" priority="3658">
      <formula>V83&lt;0</formula>
    </cfRule>
  </conditionalFormatting>
  <conditionalFormatting sqref="W84:W91">
    <cfRule type="colorScale" priority="3721">
      <colorScale>
        <cfvo type="min"/>
        <cfvo type="max"/>
        <color theme="0"/>
        <color theme="0"/>
      </colorScale>
    </cfRule>
    <cfRule type="expression" priority="3722">
      <formula>$F$19</formula>
    </cfRule>
    <cfRule type="expression" dxfId="2817" priority="3723">
      <formula>V84&lt;0</formula>
    </cfRule>
  </conditionalFormatting>
  <conditionalFormatting sqref="W92 W82 W103 W107">
    <cfRule type="colorScale" priority="3716">
      <colorScale>
        <cfvo type="min"/>
        <cfvo type="max"/>
        <color theme="0"/>
        <color theme="0"/>
      </colorScale>
    </cfRule>
  </conditionalFormatting>
  <conditionalFormatting sqref="W93">
    <cfRule type="colorScale" priority="3668">
      <colorScale>
        <cfvo type="min"/>
        <cfvo type="max"/>
        <color theme="0"/>
        <color theme="0"/>
      </colorScale>
    </cfRule>
    <cfRule type="expression" priority="3669">
      <formula>#REF!</formula>
    </cfRule>
    <cfRule type="expression" dxfId="2816" priority="3670">
      <formula>V93&lt;0</formula>
    </cfRule>
  </conditionalFormatting>
  <conditionalFormatting sqref="W94:W102">
    <cfRule type="colorScale" priority="3724">
      <colorScale>
        <cfvo type="min"/>
        <cfvo type="max"/>
        <color theme="0"/>
        <color theme="0"/>
      </colorScale>
    </cfRule>
    <cfRule type="expression" priority="3725">
      <formula>$F$19</formula>
    </cfRule>
    <cfRule type="expression" dxfId="2815" priority="3726">
      <formula>V94&lt;0</formula>
    </cfRule>
  </conditionalFormatting>
  <conditionalFormatting sqref="W104">
    <cfRule type="colorScale" priority="3665">
      <colorScale>
        <cfvo type="min"/>
        <cfvo type="max"/>
        <color theme="0"/>
        <color theme="0"/>
      </colorScale>
    </cfRule>
    <cfRule type="expression" priority="3666">
      <formula>#REF!</formula>
    </cfRule>
    <cfRule type="expression" dxfId="2814" priority="3667">
      <formula>V104&lt;0</formula>
    </cfRule>
  </conditionalFormatting>
  <conditionalFormatting sqref="W105:W106">
    <cfRule type="colorScale" priority="3727">
      <colorScale>
        <cfvo type="min"/>
        <cfvo type="max"/>
        <color theme="0"/>
        <color theme="0"/>
      </colorScale>
    </cfRule>
    <cfRule type="expression" priority="3728">
      <formula>$F$19</formula>
    </cfRule>
    <cfRule type="expression" dxfId="2813" priority="3729">
      <formula>V105&lt;0</formula>
    </cfRule>
  </conditionalFormatting>
  <conditionalFormatting sqref="W110">
    <cfRule type="colorScale" priority="3730">
      <colorScale>
        <cfvo type="min"/>
        <cfvo type="max"/>
        <color theme="0"/>
        <color theme="0"/>
      </colorScale>
    </cfRule>
    <cfRule type="expression" dxfId="2812" priority="3731">
      <formula>V110&lt;0</formula>
    </cfRule>
  </conditionalFormatting>
  <conditionalFormatting sqref="W110:W111">
    <cfRule type="expression" priority="3653">
      <formula>$F$19</formula>
    </cfRule>
  </conditionalFormatting>
  <conditionalFormatting sqref="W111">
    <cfRule type="colorScale" priority="3652">
      <colorScale>
        <cfvo type="min"/>
        <cfvo type="max"/>
        <color theme="0"/>
        <color theme="0"/>
      </colorScale>
    </cfRule>
    <cfRule type="expression" dxfId="2811" priority="3654">
      <formula>V111&lt;0</formula>
    </cfRule>
  </conditionalFormatting>
  <conditionalFormatting sqref="W117:W123">
    <cfRule type="colorScale" priority="3735">
      <colorScale>
        <cfvo type="min"/>
        <cfvo type="max"/>
        <color theme="0"/>
        <color theme="0"/>
      </colorScale>
    </cfRule>
    <cfRule type="expression" priority="3736">
      <formula>$F$19</formula>
    </cfRule>
    <cfRule type="expression" dxfId="2810" priority="3737">
      <formula>V117&lt;0</formula>
    </cfRule>
  </conditionalFormatting>
  <conditionalFormatting sqref="W125">
    <cfRule type="colorScale" priority="3662">
      <colorScale>
        <cfvo type="min"/>
        <cfvo type="max"/>
        <color theme="0"/>
        <color theme="0"/>
      </colorScale>
    </cfRule>
    <cfRule type="expression" priority="3663">
      <formula>#REF!</formula>
    </cfRule>
    <cfRule type="expression" dxfId="2809" priority="3664">
      <formula>V125&lt;0</formula>
    </cfRule>
  </conditionalFormatting>
  <conditionalFormatting sqref="W125:W135">
    <cfRule type="expression" dxfId="2808" priority="3661">
      <formula>IF(W125="Validar","Rojo","Verde")</formula>
    </cfRule>
  </conditionalFormatting>
  <conditionalFormatting sqref="W126:W132">
    <cfRule type="colorScale" priority="3738">
      <colorScale>
        <cfvo type="min"/>
        <cfvo type="max"/>
        <color theme="0"/>
        <color theme="0"/>
      </colorScale>
    </cfRule>
    <cfRule type="expression" dxfId="2807" priority="3740">
      <formula>V126&lt;0</formula>
    </cfRule>
  </conditionalFormatting>
  <conditionalFormatting sqref="W126:W134">
    <cfRule type="expression" priority="3739">
      <formula>$F$19</formula>
    </cfRule>
  </conditionalFormatting>
  <conditionalFormatting sqref="W133:W134">
    <cfRule type="colorScale" priority="3741">
      <colorScale>
        <cfvo type="min"/>
        <cfvo type="max"/>
        <color theme="0"/>
        <color theme="0"/>
      </colorScale>
    </cfRule>
    <cfRule type="expression" dxfId="2806" priority="3742">
      <formula>V133&lt;0</formula>
    </cfRule>
  </conditionalFormatting>
  <conditionalFormatting sqref="W135">
    <cfRule type="colorScale" priority="3732">
      <colorScale>
        <cfvo type="min"/>
        <cfvo type="max"/>
        <color theme="0"/>
        <color theme="0"/>
      </colorScale>
    </cfRule>
    <cfRule type="expression" priority="3733">
      <formula>$F$23</formula>
    </cfRule>
    <cfRule type="expression" dxfId="2805" priority="3734">
      <formula>V135&lt;0</formula>
    </cfRule>
  </conditionalFormatting>
  <conditionalFormatting sqref="W110:W111">
    <cfRule type="expression" dxfId="2804" priority="3651">
      <formula>IF(W110="Validar","Rojo","Verde")</formula>
    </cfRule>
  </conditionalFormatting>
  <conditionalFormatting sqref="W117:W123">
    <cfRule type="expression" dxfId="2803" priority="3659">
      <formula>IF(W117="Validar","Rojo","Verde")</formula>
    </cfRule>
  </conditionalFormatting>
  <conditionalFormatting sqref="W82 W92 W103 W107">
    <cfRule type="expression" priority="3660">
      <formula>$F$23</formula>
    </cfRule>
  </conditionalFormatting>
  <conditionalFormatting sqref="W6">
    <cfRule type="colorScale" priority="3649">
      <colorScale>
        <cfvo type="min"/>
        <cfvo type="max"/>
        <color theme="0"/>
        <color theme="0"/>
      </colorScale>
    </cfRule>
    <cfRule type="expression" dxfId="2802" priority="3650">
      <formula>V6&lt;0</formula>
    </cfRule>
  </conditionalFormatting>
  <conditionalFormatting sqref="W6">
    <cfRule type="expression" dxfId="2801" priority="3647">
      <formula>IF(W6="Validar","Rojo","Verde")</formula>
    </cfRule>
    <cfRule type="expression" priority="3648">
      <formula>#REF!</formula>
    </cfRule>
  </conditionalFormatting>
  <conditionalFormatting sqref="W7:W8">
    <cfRule type="colorScale" priority="3645">
      <colorScale>
        <cfvo type="min"/>
        <cfvo type="max"/>
        <color theme="0"/>
        <color theme="0"/>
      </colorScale>
    </cfRule>
    <cfRule type="expression" dxfId="2800" priority="3646">
      <formula>V7&lt;0</formula>
    </cfRule>
  </conditionalFormatting>
  <conditionalFormatting sqref="W7:W8">
    <cfRule type="expression" dxfId="2799" priority="3643">
      <formula>IF(W7="Validar","Rojo","Verde")</formula>
    </cfRule>
    <cfRule type="expression" priority="3644">
      <formula>#REF!</formula>
    </cfRule>
  </conditionalFormatting>
  <conditionalFormatting sqref="Z9">
    <cfRule type="colorScale" priority="3610">
      <colorScale>
        <cfvo type="min"/>
        <cfvo type="max"/>
        <color theme="0"/>
        <color theme="0"/>
      </colorScale>
    </cfRule>
    <cfRule type="expression" dxfId="2798" priority="3611">
      <formula>Y9&lt;0</formula>
    </cfRule>
  </conditionalFormatting>
  <conditionalFormatting sqref="Z9:Z20">
    <cfRule type="expression" dxfId="2797" priority="3581">
      <formula>IF(Z9="Validar","Rojo","Verde")</formula>
    </cfRule>
    <cfRule type="expression" priority="3583">
      <formula>#REF!</formula>
    </cfRule>
  </conditionalFormatting>
  <conditionalFormatting sqref="Z10">
    <cfRule type="colorScale" priority="3587">
      <colorScale>
        <cfvo type="min"/>
        <cfvo type="max"/>
        <color theme="0"/>
        <color theme="0"/>
      </colorScale>
    </cfRule>
    <cfRule type="expression" dxfId="2796" priority="3588">
      <formula>Y10&lt;0</formula>
    </cfRule>
  </conditionalFormatting>
  <conditionalFormatting sqref="Z11:Z14">
    <cfRule type="colorScale" priority="3608">
      <colorScale>
        <cfvo type="min"/>
        <cfvo type="max"/>
        <color theme="0"/>
        <color theme="0"/>
      </colorScale>
    </cfRule>
    <cfRule type="expression" dxfId="2795" priority="3609">
      <formula>Y11&lt;0</formula>
    </cfRule>
  </conditionalFormatting>
  <conditionalFormatting sqref="Z15">
    <cfRule type="colorScale" priority="3585">
      <colorScale>
        <cfvo type="min"/>
        <cfvo type="max"/>
        <color theme="0"/>
        <color theme="0"/>
      </colorScale>
    </cfRule>
    <cfRule type="expression" dxfId="2794" priority="3586">
      <formula>Y15&lt;0</formula>
    </cfRule>
  </conditionalFormatting>
  <conditionalFormatting sqref="Z16:Z17">
    <cfRule type="colorScale" priority="3606">
      <colorScale>
        <cfvo type="min"/>
        <cfvo type="max"/>
        <color theme="0"/>
        <color theme="0"/>
      </colorScale>
    </cfRule>
    <cfRule type="expression" dxfId="2793" priority="3607">
      <formula>Y16&lt;0</formula>
    </cfRule>
  </conditionalFormatting>
  <conditionalFormatting sqref="Z18">
    <cfRule type="colorScale" priority="3582">
      <colorScale>
        <cfvo type="min"/>
        <cfvo type="max"/>
        <color theme="0"/>
        <color theme="0"/>
      </colorScale>
    </cfRule>
    <cfRule type="expression" dxfId="2792" priority="3584">
      <formula>Y18&lt;0</formula>
    </cfRule>
  </conditionalFormatting>
  <conditionalFormatting sqref="Z19:Z20">
    <cfRule type="colorScale" priority="3604">
      <colorScale>
        <cfvo type="min"/>
        <cfvo type="max"/>
        <color theme="0"/>
        <color theme="0"/>
      </colorScale>
    </cfRule>
    <cfRule type="expression" dxfId="2791" priority="3605">
      <formula>Y19&lt;0</formula>
    </cfRule>
  </conditionalFormatting>
  <conditionalFormatting sqref="Z23">
    <cfRule type="colorScale" priority="3579">
      <colorScale>
        <cfvo type="min"/>
        <cfvo type="max"/>
        <color theme="0"/>
        <color theme="0"/>
      </colorScale>
    </cfRule>
    <cfRule type="expression" dxfId="2790" priority="3580">
      <formula>Y23&lt;0</formula>
    </cfRule>
  </conditionalFormatting>
  <conditionalFormatting sqref="Z23:Z31">
    <cfRule type="expression" dxfId="2789" priority="3573">
      <formula>IF(Z23="Validar","Rojo","Verde")</formula>
    </cfRule>
    <cfRule type="expression" priority="3575">
      <formula>#REF!</formula>
    </cfRule>
  </conditionalFormatting>
  <conditionalFormatting sqref="Z24">
    <cfRule type="colorScale" priority="3602">
      <colorScale>
        <cfvo type="min"/>
        <cfvo type="max"/>
        <color theme="0"/>
        <color theme="0"/>
      </colorScale>
    </cfRule>
    <cfRule type="expression" dxfId="2788" priority="3603">
      <formula>Y24&lt;0</formula>
    </cfRule>
  </conditionalFormatting>
  <conditionalFormatting sqref="Z25">
    <cfRule type="colorScale" priority="3600">
      <colorScale>
        <cfvo type="min"/>
        <cfvo type="max"/>
        <color theme="0"/>
        <color theme="0"/>
      </colorScale>
    </cfRule>
    <cfRule type="expression" dxfId="2787" priority="3601">
      <formula>Y25&lt;0</formula>
    </cfRule>
  </conditionalFormatting>
  <conditionalFormatting sqref="Z26">
    <cfRule type="colorScale" priority="3577">
      <colorScale>
        <cfvo type="min"/>
        <cfvo type="max"/>
        <color theme="0"/>
        <color theme="0"/>
      </colorScale>
    </cfRule>
    <cfRule type="expression" dxfId="2786" priority="3578">
      <formula>Y26&lt;0</formula>
    </cfRule>
  </conditionalFormatting>
  <conditionalFormatting sqref="Z27">
    <cfRule type="colorScale" priority="3598">
      <colorScale>
        <cfvo type="min"/>
        <cfvo type="max"/>
        <color theme="0"/>
        <color theme="0"/>
      </colorScale>
    </cfRule>
    <cfRule type="expression" dxfId="2785" priority="3599">
      <formula>Y27&lt;0</formula>
    </cfRule>
  </conditionalFormatting>
  <conditionalFormatting sqref="Z28">
    <cfRule type="colorScale" priority="3596">
      <colorScale>
        <cfvo type="min"/>
        <cfvo type="max"/>
        <color theme="0"/>
        <color theme="0"/>
      </colorScale>
    </cfRule>
    <cfRule type="expression" dxfId="2784" priority="3597">
      <formula>Y28&lt;0</formula>
    </cfRule>
  </conditionalFormatting>
  <conditionalFormatting sqref="Z29">
    <cfRule type="colorScale" priority="3574">
      <colorScale>
        <cfvo type="min"/>
        <cfvo type="max"/>
        <color theme="0"/>
        <color theme="0"/>
      </colorScale>
    </cfRule>
    <cfRule type="expression" dxfId="2783" priority="3576">
      <formula>Y29&lt;0</formula>
    </cfRule>
  </conditionalFormatting>
  <conditionalFormatting sqref="Z30">
    <cfRule type="colorScale" priority="3594">
      <colorScale>
        <cfvo type="min"/>
        <cfvo type="max"/>
        <color theme="0"/>
        <color theme="0"/>
      </colorScale>
    </cfRule>
    <cfRule type="expression" dxfId="2782" priority="3595">
      <formula>Y30&lt;0</formula>
    </cfRule>
  </conditionalFormatting>
  <conditionalFormatting sqref="Z31">
    <cfRule type="colorScale" priority="3592">
      <colorScale>
        <cfvo type="min"/>
        <cfvo type="max"/>
        <color theme="0"/>
        <color theme="0"/>
      </colorScale>
    </cfRule>
    <cfRule type="expression" dxfId="2781" priority="3593">
      <formula>Y31&lt;0</formula>
    </cfRule>
  </conditionalFormatting>
  <conditionalFormatting sqref="Z39">
    <cfRule type="colorScale" priority="3570">
      <colorScale>
        <cfvo type="min"/>
        <cfvo type="max"/>
        <color theme="0"/>
        <color theme="0"/>
      </colorScale>
    </cfRule>
    <cfRule type="expression" priority="3571">
      <formula>#REF!</formula>
    </cfRule>
    <cfRule type="expression" dxfId="2780" priority="3572">
      <formula>Y39&lt;0</formula>
    </cfRule>
  </conditionalFormatting>
  <conditionalFormatting sqref="Z39:Z107">
    <cfRule type="expression" dxfId="2779" priority="3508">
      <formula>IF(Z39="Validar","Rojo","Verde")</formula>
    </cfRule>
  </conditionalFormatting>
  <conditionalFormatting sqref="Z40:Z67">
    <cfRule type="colorScale" priority="3589">
      <colorScale>
        <cfvo type="min"/>
        <cfvo type="max"/>
        <color theme="0"/>
        <color theme="0"/>
      </colorScale>
    </cfRule>
    <cfRule type="expression" priority="3590">
      <formula>$F$19</formula>
    </cfRule>
    <cfRule type="expression" dxfId="2778" priority="3591">
      <formula>Y40&lt;0</formula>
    </cfRule>
  </conditionalFormatting>
  <conditionalFormatting sqref="Z68">
    <cfRule type="colorScale" priority="3567">
      <colorScale>
        <cfvo type="min"/>
        <cfvo type="max"/>
        <color theme="0"/>
        <color theme="0"/>
      </colorScale>
    </cfRule>
    <cfRule type="expression" priority="3568">
      <formula>#REF!</formula>
    </cfRule>
    <cfRule type="expression" dxfId="2777" priority="3569">
      <formula>Y68&lt;0</formula>
    </cfRule>
  </conditionalFormatting>
  <conditionalFormatting sqref="Z69:Z81">
    <cfRule type="colorScale" priority="3614">
      <colorScale>
        <cfvo type="min"/>
        <cfvo type="max"/>
        <color theme="0"/>
        <color theme="0"/>
      </colorScale>
    </cfRule>
    <cfRule type="expression" priority="3615">
      <formula>$F$19</formula>
    </cfRule>
    <cfRule type="expression" dxfId="2776" priority="3616">
      <formula>Y69&lt;0</formula>
    </cfRule>
  </conditionalFormatting>
  <conditionalFormatting sqref="Z82 Z92 Z103 Z107">
    <cfRule type="expression" dxfId="2775" priority="3613">
      <formula>Y82&lt;0</formula>
    </cfRule>
  </conditionalFormatting>
  <conditionalFormatting sqref="Z83">
    <cfRule type="colorScale" priority="3509">
      <colorScale>
        <cfvo type="min"/>
        <cfvo type="max"/>
        <color theme="0"/>
        <color theme="0"/>
      </colorScale>
    </cfRule>
    <cfRule type="expression" priority="3510">
      <formula>#REF!</formula>
    </cfRule>
    <cfRule type="expression" dxfId="2774" priority="3511">
      <formula>Y83&lt;0</formula>
    </cfRule>
  </conditionalFormatting>
  <conditionalFormatting sqref="Z84:Z91">
    <cfRule type="colorScale" priority="3617">
      <colorScale>
        <cfvo type="min"/>
        <cfvo type="max"/>
        <color theme="0"/>
        <color theme="0"/>
      </colorScale>
    </cfRule>
    <cfRule type="expression" priority="3618">
      <formula>$F$19</formula>
    </cfRule>
    <cfRule type="expression" dxfId="2773" priority="3619">
      <formula>Y84&lt;0</formula>
    </cfRule>
  </conditionalFormatting>
  <conditionalFormatting sqref="Z92 Z82 Z103 Z107">
    <cfRule type="colorScale" priority="3612">
      <colorScale>
        <cfvo type="min"/>
        <cfvo type="max"/>
        <color theme="0"/>
        <color theme="0"/>
      </colorScale>
    </cfRule>
  </conditionalFormatting>
  <conditionalFormatting sqref="Z93">
    <cfRule type="colorScale" priority="3564">
      <colorScale>
        <cfvo type="min"/>
        <cfvo type="max"/>
        <color theme="0"/>
        <color theme="0"/>
      </colorScale>
    </cfRule>
    <cfRule type="expression" priority="3565">
      <formula>#REF!</formula>
    </cfRule>
    <cfRule type="expression" dxfId="2772" priority="3566">
      <formula>Y93&lt;0</formula>
    </cfRule>
  </conditionalFormatting>
  <conditionalFormatting sqref="Z94:Z102">
    <cfRule type="colorScale" priority="3620">
      <colorScale>
        <cfvo type="min"/>
        <cfvo type="max"/>
        <color theme="0"/>
        <color theme="0"/>
      </colorScale>
    </cfRule>
    <cfRule type="expression" priority="3621">
      <formula>$F$19</formula>
    </cfRule>
    <cfRule type="expression" dxfId="2771" priority="3622">
      <formula>Y94&lt;0</formula>
    </cfRule>
  </conditionalFormatting>
  <conditionalFormatting sqref="Z104">
    <cfRule type="colorScale" priority="3561">
      <colorScale>
        <cfvo type="min"/>
        <cfvo type="max"/>
        <color theme="0"/>
        <color theme="0"/>
      </colorScale>
    </cfRule>
    <cfRule type="expression" priority="3562">
      <formula>#REF!</formula>
    </cfRule>
    <cfRule type="expression" dxfId="2770" priority="3563">
      <formula>Y104&lt;0</formula>
    </cfRule>
  </conditionalFormatting>
  <conditionalFormatting sqref="Z105:Z106">
    <cfRule type="colorScale" priority="3623">
      <colorScale>
        <cfvo type="min"/>
        <cfvo type="max"/>
        <color theme="0"/>
        <color theme="0"/>
      </colorScale>
    </cfRule>
    <cfRule type="expression" priority="3624">
      <formula>$F$19</formula>
    </cfRule>
    <cfRule type="expression" dxfId="2769" priority="3625">
      <formula>Y105&lt;0</formula>
    </cfRule>
  </conditionalFormatting>
  <conditionalFormatting sqref="Z110">
    <cfRule type="colorScale" priority="3626">
      <colorScale>
        <cfvo type="min"/>
        <cfvo type="max"/>
        <color theme="0"/>
        <color theme="0"/>
      </colorScale>
    </cfRule>
    <cfRule type="expression" dxfId="2768" priority="3627">
      <formula>Y110&lt;0</formula>
    </cfRule>
  </conditionalFormatting>
  <conditionalFormatting sqref="Z110:Z111">
    <cfRule type="expression" priority="3506">
      <formula>$F$19</formula>
    </cfRule>
  </conditionalFormatting>
  <conditionalFormatting sqref="Z111">
    <cfRule type="colorScale" priority="3505">
      <colorScale>
        <cfvo type="min"/>
        <cfvo type="max"/>
        <color theme="0"/>
        <color theme="0"/>
      </colorScale>
    </cfRule>
    <cfRule type="expression" dxfId="2767" priority="3507">
      <formula>Y111&lt;0</formula>
    </cfRule>
  </conditionalFormatting>
  <conditionalFormatting sqref="Z117:Z123">
    <cfRule type="colorScale" priority="3631">
      <colorScale>
        <cfvo type="min"/>
        <cfvo type="max"/>
        <color theme="0"/>
        <color theme="0"/>
      </colorScale>
    </cfRule>
    <cfRule type="expression" priority="3632">
      <formula>$F$19</formula>
    </cfRule>
    <cfRule type="expression" dxfId="2766" priority="3633">
      <formula>Y117&lt;0</formula>
    </cfRule>
  </conditionalFormatting>
  <conditionalFormatting sqref="Z125">
    <cfRule type="colorScale" priority="3558">
      <colorScale>
        <cfvo type="min"/>
        <cfvo type="max"/>
        <color theme="0"/>
        <color theme="0"/>
      </colorScale>
    </cfRule>
    <cfRule type="expression" priority="3559">
      <formula>#REF!</formula>
    </cfRule>
    <cfRule type="expression" dxfId="2765" priority="3560">
      <formula>Y125&lt;0</formula>
    </cfRule>
  </conditionalFormatting>
  <conditionalFormatting sqref="Z125:Z135">
    <cfRule type="expression" dxfId="2764" priority="3557">
      <formula>IF(Z125="Validar","Rojo","Verde")</formula>
    </cfRule>
  </conditionalFormatting>
  <conditionalFormatting sqref="Z126:Z132">
    <cfRule type="colorScale" priority="3634">
      <colorScale>
        <cfvo type="min"/>
        <cfvo type="max"/>
        <color theme="0"/>
        <color theme="0"/>
      </colorScale>
    </cfRule>
    <cfRule type="expression" dxfId="2763" priority="3636">
      <formula>Y126&lt;0</formula>
    </cfRule>
  </conditionalFormatting>
  <conditionalFormatting sqref="Z126:Z134">
    <cfRule type="expression" priority="3635">
      <formula>$F$19</formula>
    </cfRule>
  </conditionalFormatting>
  <conditionalFormatting sqref="Z133:Z134">
    <cfRule type="colorScale" priority="3637">
      <colorScale>
        <cfvo type="min"/>
        <cfvo type="max"/>
        <color theme="0"/>
        <color theme="0"/>
      </colorScale>
    </cfRule>
    <cfRule type="expression" dxfId="2762" priority="3638">
      <formula>Y133&lt;0</formula>
    </cfRule>
  </conditionalFormatting>
  <conditionalFormatting sqref="Z135">
    <cfRule type="colorScale" priority="3628">
      <colorScale>
        <cfvo type="min"/>
        <cfvo type="max"/>
        <color theme="0"/>
        <color theme="0"/>
      </colorScale>
    </cfRule>
    <cfRule type="expression" priority="3629">
      <formula>$F$23</formula>
    </cfRule>
    <cfRule type="expression" dxfId="2761" priority="3630">
      <formula>Y135&lt;0</formula>
    </cfRule>
  </conditionalFormatting>
  <conditionalFormatting sqref="Z110:AA111">
    <cfRule type="expression" dxfId="2760" priority="3501">
      <formula>IF(Z110="Validar","Rojo","Verde")</formula>
    </cfRule>
  </conditionalFormatting>
  <conditionalFormatting sqref="Z117:AA123">
    <cfRule type="expression" dxfId="2759" priority="3514">
      <formula>IF(Z117="Validar","Rojo","Verde")</formula>
    </cfRule>
  </conditionalFormatting>
  <conditionalFormatting sqref="AA40:AA66">
    <cfRule type="colorScale" priority="3549">
      <colorScale>
        <cfvo type="min"/>
        <cfvo type="max"/>
        <color theme="0"/>
        <color theme="0"/>
      </colorScale>
    </cfRule>
    <cfRule type="expression" priority="3550">
      <formula>#REF!</formula>
    </cfRule>
    <cfRule type="expression" dxfId="2758" priority="3551">
      <formula>Z40&lt;0</formula>
    </cfRule>
  </conditionalFormatting>
  <conditionalFormatting sqref="AA40:AA67">
    <cfRule type="expression" dxfId="2757" priority="3548">
      <formula>IF(AA40="Validar","Rojo","Verde")</formula>
    </cfRule>
  </conditionalFormatting>
  <conditionalFormatting sqref="AA67 Z82:AA82 Z92:AA92 Z103:AA103 Z107:AA107">
    <cfRule type="expression" priority="3553">
      <formula>$F$23</formula>
    </cfRule>
  </conditionalFormatting>
  <conditionalFormatting sqref="AA67 AA82 AA92 AA103 AA107">
    <cfRule type="expression" dxfId="2756" priority="3554">
      <formula>Z67&lt;0</formula>
    </cfRule>
  </conditionalFormatting>
  <conditionalFormatting sqref="AA69">
    <cfRule type="colorScale" priority="3546">
      <colorScale>
        <cfvo type="min"/>
        <cfvo type="max"/>
        <color theme="0"/>
        <color theme="0"/>
      </colorScale>
    </cfRule>
    <cfRule type="expression" dxfId="2755" priority="3547">
      <formula>Z69&lt;0</formula>
    </cfRule>
  </conditionalFormatting>
  <conditionalFormatting sqref="AA69:AA81">
    <cfRule type="expression" priority="3544">
      <formula>#REF!</formula>
    </cfRule>
  </conditionalFormatting>
  <conditionalFormatting sqref="AA70:AA78">
    <cfRule type="colorScale" priority="3543">
      <colorScale>
        <cfvo type="min"/>
        <cfvo type="max"/>
        <color theme="0"/>
        <color theme="0"/>
      </colorScale>
    </cfRule>
    <cfRule type="expression" dxfId="2754" priority="3545">
      <formula>Z70&lt;0</formula>
    </cfRule>
  </conditionalFormatting>
  <conditionalFormatting sqref="AA79:AA81">
    <cfRule type="colorScale" priority="3555">
      <colorScale>
        <cfvo type="min"/>
        <cfvo type="max"/>
        <color theme="0"/>
        <color theme="0"/>
      </colorScale>
    </cfRule>
    <cfRule type="expression" dxfId="2753" priority="3556">
      <formula>Z79&lt;0</formula>
    </cfRule>
  </conditionalFormatting>
  <conditionalFormatting sqref="AA82 AA67 AA92 AA103 AA107">
    <cfRule type="colorScale" priority="3552">
      <colorScale>
        <cfvo type="min"/>
        <cfvo type="max"/>
        <color theme="0"/>
        <color theme="0"/>
      </colorScale>
    </cfRule>
  </conditionalFormatting>
  <conditionalFormatting sqref="AA84">
    <cfRule type="colorScale" priority="3540">
      <colorScale>
        <cfvo type="min"/>
        <cfvo type="max"/>
        <color theme="0"/>
        <color theme="0"/>
      </colorScale>
    </cfRule>
    <cfRule type="expression" dxfId="2752" priority="3541">
      <formula>Z84&lt;0</formula>
    </cfRule>
  </conditionalFormatting>
  <conditionalFormatting sqref="AA84:AA91">
    <cfRule type="expression" priority="3538">
      <formula>#REF!</formula>
    </cfRule>
  </conditionalFormatting>
  <conditionalFormatting sqref="AA84:AA92">
    <cfRule type="expression" dxfId="2751" priority="3536">
      <formula>IF(AA84="Validar","Rojo","Verde")</formula>
    </cfRule>
  </conditionalFormatting>
  <conditionalFormatting sqref="AA85:AA91">
    <cfRule type="colorScale" priority="3537">
      <colorScale>
        <cfvo type="min"/>
        <cfvo type="max"/>
        <color theme="0"/>
        <color theme="0"/>
      </colorScale>
    </cfRule>
    <cfRule type="expression" dxfId="2750" priority="3539">
      <formula>Z85&lt;0</formula>
    </cfRule>
  </conditionalFormatting>
  <conditionalFormatting sqref="AA94">
    <cfRule type="colorScale" priority="3534">
      <colorScale>
        <cfvo type="min"/>
        <cfvo type="max"/>
        <color theme="0"/>
        <color theme="0"/>
      </colorScale>
    </cfRule>
    <cfRule type="expression" dxfId="2749" priority="3535">
      <formula>Z94&lt;0</formula>
    </cfRule>
  </conditionalFormatting>
  <conditionalFormatting sqref="AA94:AA102">
    <cfRule type="expression" priority="3528">
      <formula>#REF!</formula>
    </cfRule>
  </conditionalFormatting>
  <conditionalFormatting sqref="AA94:AA103">
    <cfRule type="expression" dxfId="2748" priority="3526">
      <formula>IF(AA94="Validar","Rojo","Verde")</formula>
    </cfRule>
  </conditionalFormatting>
  <conditionalFormatting sqref="AA95:AA100">
    <cfRule type="colorScale" priority="3532">
      <colorScale>
        <cfvo type="min"/>
        <cfvo type="max"/>
        <color theme="0"/>
        <color theme="0"/>
      </colorScale>
    </cfRule>
    <cfRule type="expression" dxfId="2747" priority="3533">
      <formula>Z95&lt;0</formula>
    </cfRule>
  </conditionalFormatting>
  <conditionalFormatting sqref="AA101">
    <cfRule type="colorScale" priority="3530">
      <colorScale>
        <cfvo type="min"/>
        <cfvo type="max"/>
        <color theme="0"/>
        <color theme="0"/>
      </colorScale>
    </cfRule>
    <cfRule type="expression" dxfId="2746" priority="3531">
      <formula>Z101&lt;0</formula>
    </cfRule>
  </conditionalFormatting>
  <conditionalFormatting sqref="AA102">
    <cfRule type="colorScale" priority="3527">
      <colorScale>
        <cfvo type="min"/>
        <cfvo type="max"/>
        <color theme="0"/>
        <color theme="0"/>
      </colorScale>
    </cfRule>
    <cfRule type="expression" dxfId="2745" priority="3529">
      <formula>Z102&lt;0</formula>
    </cfRule>
  </conditionalFormatting>
  <conditionalFormatting sqref="AA105">
    <cfRule type="colorScale" priority="3524">
      <colorScale>
        <cfvo type="min"/>
        <cfvo type="max"/>
        <color theme="0"/>
        <color theme="0"/>
      </colorScale>
    </cfRule>
    <cfRule type="expression" dxfId="2744" priority="3525">
      <formula>Z105&lt;0</formula>
    </cfRule>
  </conditionalFormatting>
  <conditionalFormatting sqref="AA105:AA106">
    <cfRule type="expression" priority="3522">
      <formula>#REF!</formula>
    </cfRule>
  </conditionalFormatting>
  <conditionalFormatting sqref="AA105:AA107">
    <cfRule type="expression" dxfId="2743" priority="3520">
      <formula>IF(AA105="Validar","Rojo","Verde")</formula>
    </cfRule>
  </conditionalFormatting>
  <conditionalFormatting sqref="AA106">
    <cfRule type="colorScale" priority="3521">
      <colorScale>
        <cfvo type="min"/>
        <cfvo type="max"/>
        <color theme="0"/>
        <color theme="0"/>
      </colorScale>
    </cfRule>
    <cfRule type="expression" dxfId="2742" priority="3523">
      <formula>Z106&lt;0</formula>
    </cfRule>
  </conditionalFormatting>
  <conditionalFormatting sqref="AA110">
    <cfRule type="colorScale" priority="3512">
      <colorScale>
        <cfvo type="min"/>
        <cfvo type="max"/>
        <color theme="0"/>
        <color theme="0"/>
      </colorScale>
    </cfRule>
    <cfRule type="expression" dxfId="2741" priority="3513">
      <formula>Z110&lt;0</formula>
    </cfRule>
  </conditionalFormatting>
  <conditionalFormatting sqref="AA110:AA111">
    <cfRule type="expression" priority="3503">
      <formula>#REF!</formula>
    </cfRule>
  </conditionalFormatting>
  <conditionalFormatting sqref="AA111">
    <cfRule type="colorScale" priority="3502">
      <colorScale>
        <cfvo type="min"/>
        <cfvo type="max"/>
        <color theme="0"/>
        <color theme="0"/>
      </colorScale>
    </cfRule>
    <cfRule type="expression" dxfId="2740" priority="3504">
      <formula>Z111&lt;0</formula>
    </cfRule>
  </conditionalFormatting>
  <conditionalFormatting sqref="AA117">
    <cfRule type="colorScale" priority="3518">
      <colorScale>
        <cfvo type="min"/>
        <cfvo type="max"/>
        <color theme="0"/>
        <color theme="0"/>
      </colorScale>
    </cfRule>
    <cfRule type="expression" dxfId="2739" priority="3519">
      <formula>Z117&lt;0</formula>
    </cfRule>
  </conditionalFormatting>
  <conditionalFormatting sqref="AA117:AA123">
    <cfRule type="expression" priority="3516">
      <formula>#REF!</formula>
    </cfRule>
  </conditionalFormatting>
  <conditionalFormatting sqref="AA118:AA123">
    <cfRule type="colorScale" priority="3515">
      <colorScale>
        <cfvo type="min"/>
        <cfvo type="max"/>
        <color theme="0"/>
        <color theme="0"/>
      </colorScale>
    </cfRule>
    <cfRule type="expression" dxfId="2738" priority="3517">
      <formula>Z118&lt;0</formula>
    </cfRule>
  </conditionalFormatting>
  <conditionalFormatting sqref="AA126:AA135">
    <cfRule type="expression" dxfId="2737" priority="3639">
      <formula>IF(AA126="Validar","Rojo","Verde")</formula>
    </cfRule>
    <cfRule type="colorScale" priority="3640">
      <colorScale>
        <cfvo type="min"/>
        <cfvo type="max"/>
        <color theme="0"/>
        <color theme="0"/>
      </colorScale>
    </cfRule>
    <cfRule type="expression" priority="3641">
      <formula>$F$23</formula>
    </cfRule>
    <cfRule type="expression" dxfId="2736" priority="3642">
      <formula>Z126&lt;0</formula>
    </cfRule>
  </conditionalFormatting>
  <conditionalFormatting sqref="Z6">
    <cfRule type="colorScale" priority="3499">
      <colorScale>
        <cfvo type="min"/>
        <cfvo type="max"/>
        <color theme="0"/>
        <color theme="0"/>
      </colorScale>
    </cfRule>
    <cfRule type="expression" dxfId="2735" priority="3500">
      <formula>Y6&lt;0</formula>
    </cfRule>
  </conditionalFormatting>
  <conditionalFormatting sqref="Z6">
    <cfRule type="expression" dxfId="2734" priority="3497">
      <formula>IF(Z6="Validar","Rojo","Verde")</formula>
    </cfRule>
    <cfRule type="expression" priority="3498">
      <formula>#REF!</formula>
    </cfRule>
  </conditionalFormatting>
  <conditionalFormatting sqref="Z7:Z8">
    <cfRule type="colorScale" priority="3495">
      <colorScale>
        <cfvo type="min"/>
        <cfvo type="max"/>
        <color theme="0"/>
        <color theme="0"/>
      </colorScale>
    </cfRule>
    <cfRule type="expression" dxfId="2733" priority="3496">
      <formula>Y7&lt;0</formula>
    </cfRule>
  </conditionalFormatting>
  <conditionalFormatting sqref="Z7:Z8">
    <cfRule type="expression" dxfId="2732" priority="3493">
      <formula>IF(Z7="Validar","Rojo","Verde")</formula>
    </cfRule>
    <cfRule type="expression" priority="3494">
      <formula>#REF!</formula>
    </cfRule>
  </conditionalFormatting>
  <conditionalFormatting sqref="AD9">
    <cfRule type="colorScale" priority="3460">
      <colorScale>
        <cfvo type="min"/>
        <cfvo type="max"/>
        <color theme="0"/>
        <color theme="0"/>
      </colorScale>
    </cfRule>
    <cfRule type="expression" dxfId="2731" priority="3461">
      <formula>AC9&lt;0</formula>
    </cfRule>
  </conditionalFormatting>
  <conditionalFormatting sqref="AD9:AD20">
    <cfRule type="expression" dxfId="2730" priority="3431">
      <formula>IF(AD9="Validar","Rojo","Verde")</formula>
    </cfRule>
    <cfRule type="expression" priority="3433">
      <formula>#REF!</formula>
    </cfRule>
  </conditionalFormatting>
  <conditionalFormatting sqref="AD10">
    <cfRule type="colorScale" priority="3437">
      <colorScale>
        <cfvo type="min"/>
        <cfvo type="max"/>
        <color theme="0"/>
        <color theme="0"/>
      </colorScale>
    </cfRule>
    <cfRule type="expression" dxfId="2729" priority="3438">
      <formula>AC10&lt;0</formula>
    </cfRule>
  </conditionalFormatting>
  <conditionalFormatting sqref="AD11:AD14">
    <cfRule type="colorScale" priority="3458">
      <colorScale>
        <cfvo type="min"/>
        <cfvo type="max"/>
        <color theme="0"/>
        <color theme="0"/>
      </colorScale>
    </cfRule>
    <cfRule type="expression" dxfId="2728" priority="3459">
      <formula>AC11&lt;0</formula>
    </cfRule>
  </conditionalFormatting>
  <conditionalFormatting sqref="AD15">
    <cfRule type="colorScale" priority="3435">
      <colorScale>
        <cfvo type="min"/>
        <cfvo type="max"/>
        <color theme="0"/>
        <color theme="0"/>
      </colorScale>
    </cfRule>
    <cfRule type="expression" dxfId="2727" priority="3436">
      <formula>AC15&lt;0</formula>
    </cfRule>
  </conditionalFormatting>
  <conditionalFormatting sqref="AD16:AD17">
    <cfRule type="colorScale" priority="3456">
      <colorScale>
        <cfvo type="min"/>
        <cfvo type="max"/>
        <color theme="0"/>
        <color theme="0"/>
      </colorScale>
    </cfRule>
    <cfRule type="expression" dxfId="2726" priority="3457">
      <formula>AC16&lt;0</formula>
    </cfRule>
  </conditionalFormatting>
  <conditionalFormatting sqref="AD18">
    <cfRule type="colorScale" priority="3432">
      <colorScale>
        <cfvo type="min"/>
        <cfvo type="max"/>
        <color theme="0"/>
        <color theme="0"/>
      </colorScale>
    </cfRule>
    <cfRule type="expression" dxfId="2725" priority="3434">
      <formula>AC18&lt;0</formula>
    </cfRule>
  </conditionalFormatting>
  <conditionalFormatting sqref="AD19:AD20">
    <cfRule type="colorScale" priority="3454">
      <colorScale>
        <cfvo type="min"/>
        <cfvo type="max"/>
        <color theme="0"/>
        <color theme="0"/>
      </colorScale>
    </cfRule>
    <cfRule type="expression" dxfId="2724" priority="3455">
      <formula>AC19&lt;0</formula>
    </cfRule>
  </conditionalFormatting>
  <conditionalFormatting sqref="AD23">
    <cfRule type="colorScale" priority="3429">
      <colorScale>
        <cfvo type="min"/>
        <cfvo type="max"/>
        <color theme="0"/>
        <color theme="0"/>
      </colorScale>
    </cfRule>
    <cfRule type="expression" dxfId="2723" priority="3430">
      <formula>AC23&lt;0</formula>
    </cfRule>
  </conditionalFormatting>
  <conditionalFormatting sqref="AD23:AD31">
    <cfRule type="expression" dxfId="2722" priority="3423">
      <formula>IF(AD23="Validar","Rojo","Verde")</formula>
    </cfRule>
    <cfRule type="expression" priority="3425">
      <formula>#REF!</formula>
    </cfRule>
  </conditionalFormatting>
  <conditionalFormatting sqref="AD24">
    <cfRule type="colorScale" priority="3452">
      <colorScale>
        <cfvo type="min"/>
        <cfvo type="max"/>
        <color theme="0"/>
        <color theme="0"/>
      </colorScale>
    </cfRule>
    <cfRule type="expression" dxfId="2721" priority="3453">
      <formula>AC24&lt;0</formula>
    </cfRule>
  </conditionalFormatting>
  <conditionalFormatting sqref="AD25">
    <cfRule type="colorScale" priority="3450">
      <colorScale>
        <cfvo type="min"/>
        <cfvo type="max"/>
        <color theme="0"/>
        <color theme="0"/>
      </colorScale>
    </cfRule>
    <cfRule type="expression" dxfId="2720" priority="3451">
      <formula>AC25&lt;0</formula>
    </cfRule>
  </conditionalFormatting>
  <conditionalFormatting sqref="AD26">
    <cfRule type="colorScale" priority="3427">
      <colorScale>
        <cfvo type="min"/>
        <cfvo type="max"/>
        <color theme="0"/>
        <color theme="0"/>
      </colorScale>
    </cfRule>
    <cfRule type="expression" dxfId="2719" priority="3428">
      <formula>AC26&lt;0</formula>
    </cfRule>
  </conditionalFormatting>
  <conditionalFormatting sqref="AD27">
    <cfRule type="colorScale" priority="3448">
      <colorScale>
        <cfvo type="min"/>
        <cfvo type="max"/>
        <color theme="0"/>
        <color theme="0"/>
      </colorScale>
    </cfRule>
    <cfRule type="expression" dxfId="2718" priority="3449">
      <formula>AC27&lt;0</formula>
    </cfRule>
  </conditionalFormatting>
  <conditionalFormatting sqref="AD28">
    <cfRule type="colorScale" priority="3446">
      <colorScale>
        <cfvo type="min"/>
        <cfvo type="max"/>
        <color theme="0"/>
        <color theme="0"/>
      </colorScale>
    </cfRule>
    <cfRule type="expression" dxfId="2717" priority="3447">
      <formula>AC28&lt;0</formula>
    </cfRule>
  </conditionalFormatting>
  <conditionalFormatting sqref="AD29">
    <cfRule type="colorScale" priority="3424">
      <colorScale>
        <cfvo type="min"/>
        <cfvo type="max"/>
        <color theme="0"/>
        <color theme="0"/>
      </colorScale>
    </cfRule>
    <cfRule type="expression" dxfId="2716" priority="3426">
      <formula>AC29&lt;0</formula>
    </cfRule>
  </conditionalFormatting>
  <conditionalFormatting sqref="AD30">
    <cfRule type="colorScale" priority="3444">
      <colorScale>
        <cfvo type="min"/>
        <cfvo type="max"/>
        <color theme="0"/>
        <color theme="0"/>
      </colorScale>
    </cfRule>
    <cfRule type="expression" dxfId="2715" priority="3445">
      <formula>AC30&lt;0</formula>
    </cfRule>
  </conditionalFormatting>
  <conditionalFormatting sqref="AD31">
    <cfRule type="colorScale" priority="3442">
      <colorScale>
        <cfvo type="min"/>
        <cfvo type="max"/>
        <color theme="0"/>
        <color theme="0"/>
      </colorScale>
    </cfRule>
    <cfRule type="expression" dxfId="2714" priority="3443">
      <formula>AC31&lt;0</formula>
    </cfRule>
  </conditionalFormatting>
  <conditionalFormatting sqref="AD39">
    <cfRule type="colorScale" priority="3420">
      <colorScale>
        <cfvo type="min"/>
        <cfvo type="max"/>
        <color theme="0"/>
        <color theme="0"/>
      </colorScale>
    </cfRule>
    <cfRule type="expression" priority="3421">
      <formula>#REF!</formula>
    </cfRule>
    <cfRule type="expression" dxfId="2713" priority="3422">
      <formula>AC39&lt;0</formula>
    </cfRule>
  </conditionalFormatting>
  <conditionalFormatting sqref="AD39:AD107">
    <cfRule type="expression" dxfId="2712" priority="3358">
      <formula>IF(AD39="Validar","Rojo","Verde")</formula>
    </cfRule>
  </conditionalFormatting>
  <conditionalFormatting sqref="AD40:AD67">
    <cfRule type="colorScale" priority="3439">
      <colorScale>
        <cfvo type="min"/>
        <cfvo type="max"/>
        <color theme="0"/>
        <color theme="0"/>
      </colorScale>
    </cfRule>
    <cfRule type="expression" priority="3440">
      <formula>$F$19</formula>
    </cfRule>
    <cfRule type="expression" dxfId="2711" priority="3441">
      <formula>AC40&lt;0</formula>
    </cfRule>
  </conditionalFormatting>
  <conditionalFormatting sqref="AD68">
    <cfRule type="colorScale" priority="3417">
      <colorScale>
        <cfvo type="min"/>
        <cfvo type="max"/>
        <color theme="0"/>
        <color theme="0"/>
      </colorScale>
    </cfRule>
    <cfRule type="expression" priority="3418">
      <formula>#REF!</formula>
    </cfRule>
    <cfRule type="expression" dxfId="2710" priority="3419">
      <formula>AC68&lt;0</formula>
    </cfRule>
  </conditionalFormatting>
  <conditionalFormatting sqref="AD69:AD81">
    <cfRule type="colorScale" priority="3464">
      <colorScale>
        <cfvo type="min"/>
        <cfvo type="max"/>
        <color theme="0"/>
        <color theme="0"/>
      </colorScale>
    </cfRule>
    <cfRule type="expression" priority="3465">
      <formula>$F$19</formula>
    </cfRule>
    <cfRule type="expression" dxfId="2709" priority="3466">
      <formula>AC69&lt;0</formula>
    </cfRule>
  </conditionalFormatting>
  <conditionalFormatting sqref="AD82 AD92 AD103 AD107">
    <cfRule type="expression" dxfId="2708" priority="3463">
      <formula>AC82&lt;0</formula>
    </cfRule>
  </conditionalFormatting>
  <conditionalFormatting sqref="AD83">
    <cfRule type="colorScale" priority="3359">
      <colorScale>
        <cfvo type="min"/>
        <cfvo type="max"/>
        <color theme="0"/>
        <color theme="0"/>
      </colorScale>
    </cfRule>
    <cfRule type="expression" priority="3360">
      <formula>#REF!</formula>
    </cfRule>
    <cfRule type="expression" dxfId="2707" priority="3361">
      <formula>AC83&lt;0</formula>
    </cfRule>
  </conditionalFormatting>
  <conditionalFormatting sqref="AD84:AD91">
    <cfRule type="colorScale" priority="3467">
      <colorScale>
        <cfvo type="min"/>
        <cfvo type="max"/>
        <color theme="0"/>
        <color theme="0"/>
      </colorScale>
    </cfRule>
    <cfRule type="expression" priority="3468">
      <formula>$F$19</formula>
    </cfRule>
    <cfRule type="expression" dxfId="2706" priority="3469">
      <formula>AC84&lt;0</formula>
    </cfRule>
  </conditionalFormatting>
  <conditionalFormatting sqref="AD92 AD82 AD103 AD107">
    <cfRule type="colorScale" priority="3462">
      <colorScale>
        <cfvo type="min"/>
        <cfvo type="max"/>
        <color theme="0"/>
        <color theme="0"/>
      </colorScale>
    </cfRule>
  </conditionalFormatting>
  <conditionalFormatting sqref="AD93">
    <cfRule type="colorScale" priority="3414">
      <colorScale>
        <cfvo type="min"/>
        <cfvo type="max"/>
        <color theme="0"/>
        <color theme="0"/>
      </colorScale>
    </cfRule>
    <cfRule type="expression" priority="3415">
      <formula>#REF!</formula>
    </cfRule>
    <cfRule type="expression" dxfId="2705" priority="3416">
      <formula>AC93&lt;0</formula>
    </cfRule>
  </conditionalFormatting>
  <conditionalFormatting sqref="AD94:AD102">
    <cfRule type="colorScale" priority="3470">
      <colorScale>
        <cfvo type="min"/>
        <cfvo type="max"/>
        <color theme="0"/>
        <color theme="0"/>
      </colorScale>
    </cfRule>
    <cfRule type="expression" priority="3471">
      <formula>$F$19</formula>
    </cfRule>
    <cfRule type="expression" dxfId="2704" priority="3472">
      <formula>AC94&lt;0</formula>
    </cfRule>
  </conditionalFormatting>
  <conditionalFormatting sqref="AD104">
    <cfRule type="colorScale" priority="3411">
      <colorScale>
        <cfvo type="min"/>
        <cfvo type="max"/>
        <color theme="0"/>
        <color theme="0"/>
      </colorScale>
    </cfRule>
    <cfRule type="expression" priority="3412">
      <formula>#REF!</formula>
    </cfRule>
    <cfRule type="expression" dxfId="2703" priority="3413">
      <formula>AC104&lt;0</formula>
    </cfRule>
  </conditionalFormatting>
  <conditionalFormatting sqref="AD105:AD106">
    <cfRule type="colorScale" priority="3473">
      <colorScale>
        <cfvo type="min"/>
        <cfvo type="max"/>
        <color theme="0"/>
        <color theme="0"/>
      </colorScale>
    </cfRule>
    <cfRule type="expression" priority="3474">
      <formula>$F$19</formula>
    </cfRule>
    <cfRule type="expression" dxfId="2702" priority="3475">
      <formula>AC105&lt;0</formula>
    </cfRule>
  </conditionalFormatting>
  <conditionalFormatting sqref="AD110">
    <cfRule type="colorScale" priority="3476">
      <colorScale>
        <cfvo type="min"/>
        <cfvo type="max"/>
        <color theme="0"/>
        <color theme="0"/>
      </colorScale>
    </cfRule>
    <cfRule type="expression" dxfId="2701" priority="3477">
      <formula>AC110&lt;0</formula>
    </cfRule>
  </conditionalFormatting>
  <conditionalFormatting sqref="AD110:AD111">
    <cfRule type="expression" priority="3356">
      <formula>$F$19</formula>
    </cfRule>
  </conditionalFormatting>
  <conditionalFormatting sqref="AD111">
    <cfRule type="colorScale" priority="3355">
      <colorScale>
        <cfvo type="min"/>
        <cfvo type="max"/>
        <color theme="0"/>
        <color theme="0"/>
      </colorScale>
    </cfRule>
    <cfRule type="expression" dxfId="2700" priority="3357">
      <formula>AC111&lt;0</formula>
    </cfRule>
  </conditionalFormatting>
  <conditionalFormatting sqref="AD117:AD123">
    <cfRule type="colorScale" priority="3481">
      <colorScale>
        <cfvo type="min"/>
        <cfvo type="max"/>
        <color theme="0"/>
        <color theme="0"/>
      </colorScale>
    </cfRule>
    <cfRule type="expression" priority="3482">
      <formula>$F$19</formula>
    </cfRule>
    <cfRule type="expression" dxfId="2699" priority="3483">
      <formula>AC117&lt;0</formula>
    </cfRule>
  </conditionalFormatting>
  <conditionalFormatting sqref="AD125">
    <cfRule type="colorScale" priority="3408">
      <colorScale>
        <cfvo type="min"/>
        <cfvo type="max"/>
        <color theme="0"/>
        <color theme="0"/>
      </colorScale>
    </cfRule>
    <cfRule type="expression" priority="3409">
      <formula>#REF!</formula>
    </cfRule>
    <cfRule type="expression" dxfId="2698" priority="3410">
      <formula>AC125&lt;0</formula>
    </cfRule>
  </conditionalFormatting>
  <conditionalFormatting sqref="AD125:AD135">
    <cfRule type="expression" dxfId="2697" priority="3407">
      <formula>IF(AD125="Validar","Rojo","Verde")</formula>
    </cfRule>
  </conditionalFormatting>
  <conditionalFormatting sqref="AD126:AD132">
    <cfRule type="colorScale" priority="3484">
      <colorScale>
        <cfvo type="min"/>
        <cfvo type="max"/>
        <color theme="0"/>
        <color theme="0"/>
      </colorScale>
    </cfRule>
    <cfRule type="expression" dxfId="2696" priority="3486">
      <formula>AC126&lt;0</formula>
    </cfRule>
  </conditionalFormatting>
  <conditionalFormatting sqref="AD126:AD134">
    <cfRule type="expression" priority="3485">
      <formula>$F$19</formula>
    </cfRule>
  </conditionalFormatting>
  <conditionalFormatting sqref="AD133:AD134">
    <cfRule type="colorScale" priority="3487">
      <colorScale>
        <cfvo type="min"/>
        <cfvo type="max"/>
        <color theme="0"/>
        <color theme="0"/>
      </colorScale>
    </cfRule>
    <cfRule type="expression" dxfId="2695" priority="3488">
      <formula>AC133&lt;0</formula>
    </cfRule>
  </conditionalFormatting>
  <conditionalFormatting sqref="AD135">
    <cfRule type="colorScale" priority="3478">
      <colorScale>
        <cfvo type="min"/>
        <cfvo type="max"/>
        <color theme="0"/>
        <color theme="0"/>
      </colorScale>
    </cfRule>
    <cfRule type="expression" priority="3479">
      <formula>$F$23</formula>
    </cfRule>
    <cfRule type="expression" dxfId="2694" priority="3480">
      <formula>AC135&lt;0</formula>
    </cfRule>
  </conditionalFormatting>
  <conditionalFormatting sqref="AD110:AE111">
    <cfRule type="expression" dxfId="2693" priority="3351">
      <formula>IF(AD110="Validar","Rojo","Verde")</formula>
    </cfRule>
  </conditionalFormatting>
  <conditionalFormatting sqref="AD117:AE123">
    <cfRule type="expression" dxfId="2692" priority="3364">
      <formula>IF(AD117="Validar","Rojo","Verde")</formula>
    </cfRule>
  </conditionalFormatting>
  <conditionalFormatting sqref="AE40:AE66">
    <cfRule type="colorScale" priority="3399">
      <colorScale>
        <cfvo type="min"/>
        <cfvo type="max"/>
        <color theme="0"/>
        <color theme="0"/>
      </colorScale>
    </cfRule>
    <cfRule type="expression" priority="3400">
      <formula>#REF!</formula>
    </cfRule>
    <cfRule type="expression" dxfId="2691" priority="3401">
      <formula>AD40&lt;0</formula>
    </cfRule>
  </conditionalFormatting>
  <conditionalFormatting sqref="AE40:AE67">
    <cfRule type="expression" dxfId="2690" priority="3398">
      <formula>IF(AE40="Validar","Rojo","Verde")</formula>
    </cfRule>
  </conditionalFormatting>
  <conditionalFormatting sqref="AE67 AD82:AE82 AD92:AE92 AD103:AE103 AD107:AE107">
    <cfRule type="expression" priority="3403">
      <formula>$F$23</formula>
    </cfRule>
  </conditionalFormatting>
  <conditionalFormatting sqref="AE67 AE82 AE92 AE103 AE107">
    <cfRule type="expression" dxfId="2689" priority="3404">
      <formula>AD67&lt;0</formula>
    </cfRule>
  </conditionalFormatting>
  <conditionalFormatting sqref="AE69">
    <cfRule type="colorScale" priority="3396">
      <colorScale>
        <cfvo type="min"/>
        <cfvo type="max"/>
        <color theme="0"/>
        <color theme="0"/>
      </colorScale>
    </cfRule>
    <cfRule type="expression" dxfId="2688" priority="3397">
      <formula>AD69&lt;0</formula>
    </cfRule>
  </conditionalFormatting>
  <conditionalFormatting sqref="AE69:AE81">
    <cfRule type="expression" priority="3394">
      <formula>#REF!</formula>
    </cfRule>
  </conditionalFormatting>
  <conditionalFormatting sqref="AE69:AE82">
    <cfRule type="expression" dxfId="2687" priority="3392">
      <formula>IF(AE69="Validar","Rojo","Verde")</formula>
    </cfRule>
  </conditionalFormatting>
  <conditionalFormatting sqref="AE70:AE78">
    <cfRule type="colorScale" priority="3393">
      <colorScale>
        <cfvo type="min"/>
        <cfvo type="max"/>
        <color theme="0"/>
        <color theme="0"/>
      </colorScale>
    </cfRule>
    <cfRule type="expression" dxfId="2686" priority="3395">
      <formula>AD70&lt;0</formula>
    </cfRule>
  </conditionalFormatting>
  <conditionalFormatting sqref="AE79:AE81">
    <cfRule type="colorScale" priority="3405">
      <colorScale>
        <cfvo type="min"/>
        <cfvo type="max"/>
        <color theme="0"/>
        <color theme="0"/>
      </colorScale>
    </cfRule>
    <cfRule type="expression" dxfId="2685" priority="3406">
      <formula>AD79&lt;0</formula>
    </cfRule>
  </conditionalFormatting>
  <conditionalFormatting sqref="AE82 AE67 AE92 AE103 AE107">
    <cfRule type="colorScale" priority="3402">
      <colorScale>
        <cfvo type="min"/>
        <cfvo type="max"/>
        <color theme="0"/>
        <color theme="0"/>
      </colorScale>
    </cfRule>
  </conditionalFormatting>
  <conditionalFormatting sqref="AE84">
    <cfRule type="colorScale" priority="3390">
      <colorScale>
        <cfvo type="min"/>
        <cfvo type="max"/>
        <color theme="0"/>
        <color theme="0"/>
      </colorScale>
    </cfRule>
    <cfRule type="expression" dxfId="2684" priority="3391">
      <formula>AD84&lt;0</formula>
    </cfRule>
  </conditionalFormatting>
  <conditionalFormatting sqref="AE84:AE91">
    <cfRule type="expression" priority="3388">
      <formula>#REF!</formula>
    </cfRule>
  </conditionalFormatting>
  <conditionalFormatting sqref="AE84:AE92">
    <cfRule type="expression" dxfId="2683" priority="3386">
      <formula>IF(AE84="Validar","Rojo","Verde")</formula>
    </cfRule>
  </conditionalFormatting>
  <conditionalFormatting sqref="AE85:AE91">
    <cfRule type="colorScale" priority="3387">
      <colorScale>
        <cfvo type="min"/>
        <cfvo type="max"/>
        <color theme="0"/>
        <color theme="0"/>
      </colorScale>
    </cfRule>
    <cfRule type="expression" dxfId="2682" priority="3389">
      <formula>AD85&lt;0</formula>
    </cfRule>
  </conditionalFormatting>
  <conditionalFormatting sqref="AE94">
    <cfRule type="colorScale" priority="3384">
      <colorScale>
        <cfvo type="min"/>
        <cfvo type="max"/>
        <color theme="0"/>
        <color theme="0"/>
      </colorScale>
    </cfRule>
    <cfRule type="expression" dxfId="2681" priority="3385">
      <formula>AD94&lt;0</formula>
    </cfRule>
  </conditionalFormatting>
  <conditionalFormatting sqref="AE94:AE102">
    <cfRule type="expression" priority="3378">
      <formula>#REF!</formula>
    </cfRule>
  </conditionalFormatting>
  <conditionalFormatting sqref="AE94:AE103">
    <cfRule type="expression" dxfId="2680" priority="3376">
      <formula>IF(AE94="Validar","Rojo","Verde")</formula>
    </cfRule>
  </conditionalFormatting>
  <conditionalFormatting sqref="AE95:AE100">
    <cfRule type="colorScale" priority="3382">
      <colorScale>
        <cfvo type="min"/>
        <cfvo type="max"/>
        <color theme="0"/>
        <color theme="0"/>
      </colorScale>
    </cfRule>
    <cfRule type="expression" dxfId="2679" priority="3383">
      <formula>AD95&lt;0</formula>
    </cfRule>
  </conditionalFormatting>
  <conditionalFormatting sqref="AE101">
    <cfRule type="colorScale" priority="3380">
      <colorScale>
        <cfvo type="min"/>
        <cfvo type="max"/>
        <color theme="0"/>
        <color theme="0"/>
      </colorScale>
    </cfRule>
    <cfRule type="expression" dxfId="2678" priority="3381">
      <formula>AD101&lt;0</formula>
    </cfRule>
  </conditionalFormatting>
  <conditionalFormatting sqref="AE102">
    <cfRule type="colorScale" priority="3377">
      <colorScale>
        <cfvo type="min"/>
        <cfvo type="max"/>
        <color theme="0"/>
        <color theme="0"/>
      </colorScale>
    </cfRule>
    <cfRule type="expression" dxfId="2677" priority="3379">
      <formula>AD102&lt;0</formula>
    </cfRule>
  </conditionalFormatting>
  <conditionalFormatting sqref="AE105">
    <cfRule type="colorScale" priority="3374">
      <colorScale>
        <cfvo type="min"/>
        <cfvo type="max"/>
        <color theme="0"/>
        <color theme="0"/>
      </colorScale>
    </cfRule>
    <cfRule type="expression" dxfId="2676" priority="3375">
      <formula>AD105&lt;0</formula>
    </cfRule>
  </conditionalFormatting>
  <conditionalFormatting sqref="AE105:AE106">
    <cfRule type="expression" priority="3372">
      <formula>#REF!</formula>
    </cfRule>
  </conditionalFormatting>
  <conditionalFormatting sqref="AE105:AE107">
    <cfRule type="expression" dxfId="2675" priority="3370">
      <formula>IF(AE105="Validar","Rojo","Verde")</formula>
    </cfRule>
  </conditionalFormatting>
  <conditionalFormatting sqref="AE106">
    <cfRule type="colorScale" priority="3371">
      <colorScale>
        <cfvo type="min"/>
        <cfvo type="max"/>
        <color theme="0"/>
        <color theme="0"/>
      </colorScale>
    </cfRule>
    <cfRule type="expression" dxfId="2674" priority="3373">
      <formula>AD106&lt;0</formula>
    </cfRule>
  </conditionalFormatting>
  <conditionalFormatting sqref="AE110">
    <cfRule type="colorScale" priority="3362">
      <colorScale>
        <cfvo type="min"/>
        <cfvo type="max"/>
        <color theme="0"/>
        <color theme="0"/>
      </colorScale>
    </cfRule>
    <cfRule type="expression" dxfId="2673" priority="3363">
      <formula>AD110&lt;0</formula>
    </cfRule>
  </conditionalFormatting>
  <conditionalFormatting sqref="AE110:AE111">
    <cfRule type="expression" priority="3353">
      <formula>#REF!</formula>
    </cfRule>
  </conditionalFormatting>
  <conditionalFormatting sqref="AE111">
    <cfRule type="colorScale" priority="3352">
      <colorScale>
        <cfvo type="min"/>
        <cfvo type="max"/>
        <color theme="0"/>
        <color theme="0"/>
      </colorScale>
    </cfRule>
    <cfRule type="expression" dxfId="2672" priority="3354">
      <formula>AD111&lt;0</formula>
    </cfRule>
  </conditionalFormatting>
  <conditionalFormatting sqref="AE117">
    <cfRule type="colorScale" priority="3368">
      <colorScale>
        <cfvo type="min"/>
        <cfvo type="max"/>
        <color theme="0"/>
        <color theme="0"/>
      </colorScale>
    </cfRule>
    <cfRule type="expression" dxfId="2671" priority="3369">
      <formula>AD117&lt;0</formula>
    </cfRule>
  </conditionalFormatting>
  <conditionalFormatting sqref="AE117:AE123">
    <cfRule type="expression" priority="3366">
      <formula>#REF!</formula>
    </cfRule>
  </conditionalFormatting>
  <conditionalFormatting sqref="AE118:AE123">
    <cfRule type="colorScale" priority="3365">
      <colorScale>
        <cfvo type="min"/>
        <cfvo type="max"/>
        <color theme="0"/>
        <color theme="0"/>
      </colorScale>
    </cfRule>
    <cfRule type="expression" dxfId="2670" priority="3367">
      <formula>AD118&lt;0</formula>
    </cfRule>
  </conditionalFormatting>
  <conditionalFormatting sqref="AE126:AE135">
    <cfRule type="expression" dxfId="2669" priority="3489">
      <formula>IF(AE126="Validar","Rojo","Verde")</formula>
    </cfRule>
    <cfRule type="colorScale" priority="3490">
      <colorScale>
        <cfvo type="min"/>
        <cfvo type="max"/>
        <color theme="0"/>
        <color theme="0"/>
      </colorScale>
    </cfRule>
    <cfRule type="expression" priority="3491">
      <formula>$F$23</formula>
    </cfRule>
    <cfRule type="expression" dxfId="2668" priority="3492">
      <formula>AD126&lt;0</formula>
    </cfRule>
  </conditionalFormatting>
  <conditionalFormatting sqref="AD6">
    <cfRule type="colorScale" priority="3349">
      <colorScale>
        <cfvo type="min"/>
        <cfvo type="max"/>
        <color theme="0"/>
        <color theme="0"/>
      </colorScale>
    </cfRule>
    <cfRule type="expression" dxfId="2667" priority="3350">
      <formula>AC6&lt;0</formula>
    </cfRule>
  </conditionalFormatting>
  <conditionalFormatting sqref="AD6">
    <cfRule type="expression" dxfId="2666" priority="3347">
      <formula>IF(AD6="Validar","Rojo","Verde")</formula>
    </cfRule>
    <cfRule type="expression" priority="3348">
      <formula>#REF!</formula>
    </cfRule>
  </conditionalFormatting>
  <conditionalFormatting sqref="AD7:AD8">
    <cfRule type="colorScale" priority="3345">
      <colorScale>
        <cfvo type="min"/>
        <cfvo type="max"/>
        <color theme="0"/>
        <color theme="0"/>
      </colorScale>
    </cfRule>
    <cfRule type="expression" dxfId="2665" priority="3346">
      <formula>AC7&lt;0</formula>
    </cfRule>
  </conditionalFormatting>
  <conditionalFormatting sqref="AD7:AD8">
    <cfRule type="expression" dxfId="2664" priority="3343">
      <formula>IF(AD7="Validar","Rojo","Verde")</formula>
    </cfRule>
    <cfRule type="expression" priority="3344">
      <formula>#REF!</formula>
    </cfRule>
  </conditionalFormatting>
  <conditionalFormatting sqref="AG9">
    <cfRule type="colorScale" priority="3310">
      <colorScale>
        <cfvo type="min"/>
        <cfvo type="max"/>
        <color theme="0"/>
        <color theme="0"/>
      </colorScale>
    </cfRule>
    <cfRule type="expression" dxfId="2663" priority="3311">
      <formula>AF9&lt;0</formula>
    </cfRule>
  </conditionalFormatting>
  <conditionalFormatting sqref="AG9:AG20">
    <cfRule type="expression" dxfId="2662" priority="3281">
      <formula>IF(AG9="Validar","Rojo","Verde")</formula>
    </cfRule>
    <cfRule type="expression" priority="3283">
      <formula>#REF!</formula>
    </cfRule>
  </conditionalFormatting>
  <conditionalFormatting sqref="AG10">
    <cfRule type="colorScale" priority="3287">
      <colorScale>
        <cfvo type="min"/>
        <cfvo type="max"/>
        <color theme="0"/>
        <color theme="0"/>
      </colorScale>
    </cfRule>
    <cfRule type="expression" dxfId="2661" priority="3288">
      <formula>AF10&lt;0</formula>
    </cfRule>
  </conditionalFormatting>
  <conditionalFormatting sqref="AG11:AG14">
    <cfRule type="colorScale" priority="3308">
      <colorScale>
        <cfvo type="min"/>
        <cfvo type="max"/>
        <color theme="0"/>
        <color theme="0"/>
      </colorScale>
    </cfRule>
    <cfRule type="expression" dxfId="2660" priority="3309">
      <formula>AF11&lt;0</formula>
    </cfRule>
  </conditionalFormatting>
  <conditionalFormatting sqref="AG15">
    <cfRule type="colorScale" priority="3285">
      <colorScale>
        <cfvo type="min"/>
        <cfvo type="max"/>
        <color theme="0"/>
        <color theme="0"/>
      </colorScale>
    </cfRule>
    <cfRule type="expression" dxfId="2659" priority="3286">
      <formula>AF15&lt;0</formula>
    </cfRule>
  </conditionalFormatting>
  <conditionalFormatting sqref="AG16:AG17">
    <cfRule type="colorScale" priority="3306">
      <colorScale>
        <cfvo type="min"/>
        <cfvo type="max"/>
        <color theme="0"/>
        <color theme="0"/>
      </colorScale>
    </cfRule>
    <cfRule type="expression" dxfId="2658" priority="3307">
      <formula>AF16&lt;0</formula>
    </cfRule>
  </conditionalFormatting>
  <conditionalFormatting sqref="AG18">
    <cfRule type="colorScale" priority="3282">
      <colorScale>
        <cfvo type="min"/>
        <cfvo type="max"/>
        <color theme="0"/>
        <color theme="0"/>
      </colorScale>
    </cfRule>
    <cfRule type="expression" dxfId="2657" priority="3284">
      <formula>AF18&lt;0</formula>
    </cfRule>
  </conditionalFormatting>
  <conditionalFormatting sqref="AG19:AG20">
    <cfRule type="colorScale" priority="3304">
      <colorScale>
        <cfvo type="min"/>
        <cfvo type="max"/>
        <color theme="0"/>
        <color theme="0"/>
      </colorScale>
    </cfRule>
    <cfRule type="expression" dxfId="2656" priority="3305">
      <formula>AF19&lt;0</formula>
    </cfRule>
  </conditionalFormatting>
  <conditionalFormatting sqref="AG23">
    <cfRule type="colorScale" priority="3279">
      <colorScale>
        <cfvo type="min"/>
        <cfvo type="max"/>
        <color theme="0"/>
        <color theme="0"/>
      </colorScale>
    </cfRule>
    <cfRule type="expression" dxfId="2655" priority="3280">
      <formula>AF23&lt;0</formula>
    </cfRule>
  </conditionalFormatting>
  <conditionalFormatting sqref="AG23:AG31">
    <cfRule type="expression" dxfId="2654" priority="3273">
      <formula>IF(AG23="Validar","Rojo","Verde")</formula>
    </cfRule>
    <cfRule type="expression" priority="3275">
      <formula>#REF!</formula>
    </cfRule>
  </conditionalFormatting>
  <conditionalFormatting sqref="AG24">
    <cfRule type="colorScale" priority="3302">
      <colorScale>
        <cfvo type="min"/>
        <cfvo type="max"/>
        <color theme="0"/>
        <color theme="0"/>
      </colorScale>
    </cfRule>
    <cfRule type="expression" dxfId="2653" priority="3303">
      <formula>AF24&lt;0</formula>
    </cfRule>
  </conditionalFormatting>
  <conditionalFormatting sqref="AG25">
    <cfRule type="colorScale" priority="3300">
      <colorScale>
        <cfvo type="min"/>
        <cfvo type="max"/>
        <color theme="0"/>
        <color theme="0"/>
      </colorScale>
    </cfRule>
    <cfRule type="expression" dxfId="2652" priority="3301">
      <formula>AF25&lt;0</formula>
    </cfRule>
  </conditionalFormatting>
  <conditionalFormatting sqref="AG26">
    <cfRule type="colorScale" priority="3277">
      <colorScale>
        <cfvo type="min"/>
        <cfvo type="max"/>
        <color theme="0"/>
        <color theme="0"/>
      </colorScale>
    </cfRule>
    <cfRule type="expression" dxfId="2651" priority="3278">
      <formula>AF26&lt;0</formula>
    </cfRule>
  </conditionalFormatting>
  <conditionalFormatting sqref="AG27">
    <cfRule type="colorScale" priority="3298">
      <colorScale>
        <cfvo type="min"/>
        <cfvo type="max"/>
        <color theme="0"/>
        <color theme="0"/>
      </colorScale>
    </cfRule>
    <cfRule type="expression" dxfId="2650" priority="3299">
      <formula>AF27&lt;0</formula>
    </cfRule>
  </conditionalFormatting>
  <conditionalFormatting sqref="AG28">
    <cfRule type="colorScale" priority="3296">
      <colorScale>
        <cfvo type="min"/>
        <cfvo type="max"/>
        <color theme="0"/>
        <color theme="0"/>
      </colorScale>
    </cfRule>
    <cfRule type="expression" dxfId="2649" priority="3297">
      <formula>AF28&lt;0</formula>
    </cfRule>
  </conditionalFormatting>
  <conditionalFormatting sqref="AG29">
    <cfRule type="colorScale" priority="3274">
      <colorScale>
        <cfvo type="min"/>
        <cfvo type="max"/>
        <color theme="0"/>
        <color theme="0"/>
      </colorScale>
    </cfRule>
    <cfRule type="expression" dxfId="2648" priority="3276">
      <formula>AF29&lt;0</formula>
    </cfRule>
  </conditionalFormatting>
  <conditionalFormatting sqref="AG30">
    <cfRule type="colorScale" priority="3294">
      <colorScale>
        <cfvo type="min"/>
        <cfvo type="max"/>
        <color theme="0"/>
        <color theme="0"/>
      </colorScale>
    </cfRule>
    <cfRule type="expression" dxfId="2647" priority="3295">
      <formula>AF30&lt;0</formula>
    </cfRule>
  </conditionalFormatting>
  <conditionalFormatting sqref="AG31">
    <cfRule type="colorScale" priority="3292">
      <colorScale>
        <cfvo type="min"/>
        <cfvo type="max"/>
        <color theme="0"/>
        <color theme="0"/>
      </colorScale>
    </cfRule>
    <cfRule type="expression" dxfId="2646" priority="3293">
      <formula>AF31&lt;0</formula>
    </cfRule>
  </conditionalFormatting>
  <conditionalFormatting sqref="AG39">
    <cfRule type="colorScale" priority="3270">
      <colorScale>
        <cfvo type="min"/>
        <cfvo type="max"/>
        <color theme="0"/>
        <color theme="0"/>
      </colorScale>
    </cfRule>
    <cfRule type="expression" priority="3271">
      <formula>#REF!</formula>
    </cfRule>
    <cfRule type="expression" dxfId="2645" priority="3272">
      <formula>AF39&lt;0</formula>
    </cfRule>
  </conditionalFormatting>
  <conditionalFormatting sqref="AG39:AG107">
    <cfRule type="expression" dxfId="2644" priority="3208">
      <formula>IF(AG39="Validar","Rojo","Verde")</formula>
    </cfRule>
  </conditionalFormatting>
  <conditionalFormatting sqref="AG40:AG67">
    <cfRule type="colorScale" priority="3289">
      <colorScale>
        <cfvo type="min"/>
        <cfvo type="max"/>
        <color theme="0"/>
        <color theme="0"/>
      </colorScale>
    </cfRule>
    <cfRule type="expression" priority="3290">
      <formula>$F$19</formula>
    </cfRule>
    <cfRule type="expression" dxfId="2643" priority="3291">
      <formula>AF40&lt;0</formula>
    </cfRule>
  </conditionalFormatting>
  <conditionalFormatting sqref="AG68">
    <cfRule type="colorScale" priority="3267">
      <colorScale>
        <cfvo type="min"/>
        <cfvo type="max"/>
        <color theme="0"/>
        <color theme="0"/>
      </colorScale>
    </cfRule>
    <cfRule type="expression" priority="3268">
      <formula>#REF!</formula>
    </cfRule>
    <cfRule type="expression" dxfId="2642" priority="3269">
      <formula>AF68&lt;0</formula>
    </cfRule>
  </conditionalFormatting>
  <conditionalFormatting sqref="AG69:AG81">
    <cfRule type="colorScale" priority="3314">
      <colorScale>
        <cfvo type="min"/>
        <cfvo type="max"/>
        <color theme="0"/>
        <color theme="0"/>
      </colorScale>
    </cfRule>
    <cfRule type="expression" priority="3315">
      <formula>$F$19</formula>
    </cfRule>
    <cfRule type="expression" dxfId="2641" priority="3316">
      <formula>AF69&lt;0</formula>
    </cfRule>
  </conditionalFormatting>
  <conditionalFormatting sqref="AG82 AG92 AG103 AG107">
    <cfRule type="expression" dxfId="2640" priority="3313">
      <formula>AF82&lt;0</formula>
    </cfRule>
  </conditionalFormatting>
  <conditionalFormatting sqref="AG83">
    <cfRule type="colorScale" priority="3209">
      <colorScale>
        <cfvo type="min"/>
        <cfvo type="max"/>
        <color theme="0"/>
        <color theme="0"/>
      </colorScale>
    </cfRule>
    <cfRule type="expression" priority="3210">
      <formula>#REF!</formula>
    </cfRule>
    <cfRule type="expression" dxfId="2639" priority="3211">
      <formula>AF83&lt;0</formula>
    </cfRule>
  </conditionalFormatting>
  <conditionalFormatting sqref="AG84:AG91">
    <cfRule type="colorScale" priority="3317">
      <colorScale>
        <cfvo type="min"/>
        <cfvo type="max"/>
        <color theme="0"/>
        <color theme="0"/>
      </colorScale>
    </cfRule>
    <cfRule type="expression" priority="3318">
      <formula>$F$19</formula>
    </cfRule>
    <cfRule type="expression" dxfId="2638" priority="3319">
      <formula>AF84&lt;0</formula>
    </cfRule>
  </conditionalFormatting>
  <conditionalFormatting sqref="AG92 AG82 AG103 AG107">
    <cfRule type="colorScale" priority="3312">
      <colorScale>
        <cfvo type="min"/>
        <cfvo type="max"/>
        <color theme="0"/>
        <color theme="0"/>
      </colorScale>
    </cfRule>
  </conditionalFormatting>
  <conditionalFormatting sqref="AG93">
    <cfRule type="colorScale" priority="3264">
      <colorScale>
        <cfvo type="min"/>
        <cfvo type="max"/>
        <color theme="0"/>
        <color theme="0"/>
      </colorScale>
    </cfRule>
    <cfRule type="expression" priority="3265">
      <formula>#REF!</formula>
    </cfRule>
    <cfRule type="expression" dxfId="2637" priority="3266">
      <formula>AF93&lt;0</formula>
    </cfRule>
  </conditionalFormatting>
  <conditionalFormatting sqref="AG94:AG102">
    <cfRule type="colorScale" priority="3320">
      <colorScale>
        <cfvo type="min"/>
        <cfvo type="max"/>
        <color theme="0"/>
        <color theme="0"/>
      </colorScale>
    </cfRule>
    <cfRule type="expression" priority="3321">
      <formula>$F$19</formula>
    </cfRule>
    <cfRule type="expression" dxfId="2636" priority="3322">
      <formula>AF94&lt;0</formula>
    </cfRule>
  </conditionalFormatting>
  <conditionalFormatting sqref="AG104">
    <cfRule type="colorScale" priority="3261">
      <colorScale>
        <cfvo type="min"/>
        <cfvo type="max"/>
        <color theme="0"/>
        <color theme="0"/>
      </colorScale>
    </cfRule>
    <cfRule type="expression" priority="3262">
      <formula>#REF!</formula>
    </cfRule>
    <cfRule type="expression" dxfId="2635" priority="3263">
      <formula>AF104&lt;0</formula>
    </cfRule>
  </conditionalFormatting>
  <conditionalFormatting sqref="AG105:AG106">
    <cfRule type="colorScale" priority="3323">
      <colorScale>
        <cfvo type="min"/>
        <cfvo type="max"/>
        <color theme="0"/>
        <color theme="0"/>
      </colorScale>
    </cfRule>
    <cfRule type="expression" priority="3324">
      <formula>$F$19</formula>
    </cfRule>
    <cfRule type="expression" dxfId="2634" priority="3325">
      <formula>AF105&lt;0</formula>
    </cfRule>
  </conditionalFormatting>
  <conditionalFormatting sqref="AG110">
    <cfRule type="colorScale" priority="3326">
      <colorScale>
        <cfvo type="min"/>
        <cfvo type="max"/>
        <color theme="0"/>
        <color theme="0"/>
      </colorScale>
    </cfRule>
    <cfRule type="expression" dxfId="2633" priority="3327">
      <formula>AF110&lt;0</formula>
    </cfRule>
  </conditionalFormatting>
  <conditionalFormatting sqref="AG110:AG111">
    <cfRule type="expression" priority="3206">
      <formula>$F$19</formula>
    </cfRule>
  </conditionalFormatting>
  <conditionalFormatting sqref="AG111">
    <cfRule type="colorScale" priority="3205">
      <colorScale>
        <cfvo type="min"/>
        <cfvo type="max"/>
        <color theme="0"/>
        <color theme="0"/>
      </colorScale>
    </cfRule>
    <cfRule type="expression" dxfId="2632" priority="3207">
      <formula>AF111&lt;0</formula>
    </cfRule>
  </conditionalFormatting>
  <conditionalFormatting sqref="AG117:AG123">
    <cfRule type="colorScale" priority="3331">
      <colorScale>
        <cfvo type="min"/>
        <cfvo type="max"/>
        <color theme="0"/>
        <color theme="0"/>
      </colorScale>
    </cfRule>
    <cfRule type="expression" priority="3332">
      <formula>$F$19</formula>
    </cfRule>
    <cfRule type="expression" dxfId="2631" priority="3333">
      <formula>AF117&lt;0</formula>
    </cfRule>
  </conditionalFormatting>
  <conditionalFormatting sqref="AG125">
    <cfRule type="colorScale" priority="3258">
      <colorScale>
        <cfvo type="min"/>
        <cfvo type="max"/>
        <color theme="0"/>
        <color theme="0"/>
      </colorScale>
    </cfRule>
    <cfRule type="expression" priority="3259">
      <formula>#REF!</formula>
    </cfRule>
    <cfRule type="expression" dxfId="2630" priority="3260">
      <formula>AF125&lt;0</formula>
    </cfRule>
  </conditionalFormatting>
  <conditionalFormatting sqref="AG125:AG135">
    <cfRule type="expression" dxfId="2629" priority="3257">
      <formula>IF(AG125="Validar","Rojo","Verde")</formula>
    </cfRule>
  </conditionalFormatting>
  <conditionalFormatting sqref="AG126:AG132">
    <cfRule type="colorScale" priority="3334">
      <colorScale>
        <cfvo type="min"/>
        <cfvo type="max"/>
        <color theme="0"/>
        <color theme="0"/>
      </colorScale>
    </cfRule>
    <cfRule type="expression" dxfId="2628" priority="3336">
      <formula>AF126&lt;0</formula>
    </cfRule>
  </conditionalFormatting>
  <conditionalFormatting sqref="AG126:AG134">
    <cfRule type="expression" priority="3335">
      <formula>$F$19</formula>
    </cfRule>
  </conditionalFormatting>
  <conditionalFormatting sqref="AG133:AG134">
    <cfRule type="colorScale" priority="3337">
      <colorScale>
        <cfvo type="min"/>
        <cfvo type="max"/>
        <color theme="0"/>
        <color theme="0"/>
      </colorScale>
    </cfRule>
    <cfRule type="expression" dxfId="2627" priority="3338">
      <formula>AF133&lt;0</formula>
    </cfRule>
  </conditionalFormatting>
  <conditionalFormatting sqref="AG135">
    <cfRule type="colorScale" priority="3328">
      <colorScale>
        <cfvo type="min"/>
        <cfvo type="max"/>
        <color theme="0"/>
        <color theme="0"/>
      </colorScale>
    </cfRule>
    <cfRule type="expression" priority="3329">
      <formula>$F$23</formula>
    </cfRule>
    <cfRule type="expression" dxfId="2626" priority="3330">
      <formula>AF135&lt;0</formula>
    </cfRule>
  </conditionalFormatting>
  <conditionalFormatting sqref="AG110:AH111">
    <cfRule type="expression" dxfId="2625" priority="3201">
      <formula>IF(AG110="Validar","Rojo","Verde")</formula>
    </cfRule>
  </conditionalFormatting>
  <conditionalFormatting sqref="AG117:AH123">
    <cfRule type="expression" dxfId="2624" priority="3214">
      <formula>IF(AG117="Validar","Rojo","Verde")</formula>
    </cfRule>
  </conditionalFormatting>
  <conditionalFormatting sqref="AH40:AH66">
    <cfRule type="colorScale" priority="3249">
      <colorScale>
        <cfvo type="min"/>
        <cfvo type="max"/>
        <color theme="0"/>
        <color theme="0"/>
      </colorScale>
    </cfRule>
    <cfRule type="expression" priority="3250">
      <formula>#REF!</formula>
    </cfRule>
    <cfRule type="expression" dxfId="2623" priority="3251">
      <formula>AG40&lt;0</formula>
    </cfRule>
  </conditionalFormatting>
  <conditionalFormatting sqref="AH40:AH67">
    <cfRule type="expression" dxfId="2622" priority="3248">
      <formula>IF(AH40="Validar","Rojo","Verde")</formula>
    </cfRule>
  </conditionalFormatting>
  <conditionalFormatting sqref="AH67 AG82:AH82 AG92:AH92 AG103:AH103 AG107:AH107">
    <cfRule type="expression" priority="3253">
      <formula>$F$23</formula>
    </cfRule>
  </conditionalFormatting>
  <conditionalFormatting sqref="AH67 AH82 AH92 AH103 AH107">
    <cfRule type="expression" dxfId="2621" priority="3254">
      <formula>AG67&lt;0</formula>
    </cfRule>
  </conditionalFormatting>
  <conditionalFormatting sqref="AH69">
    <cfRule type="colorScale" priority="3246">
      <colorScale>
        <cfvo type="min"/>
        <cfvo type="max"/>
        <color theme="0"/>
        <color theme="0"/>
      </colorScale>
    </cfRule>
    <cfRule type="expression" dxfId="2620" priority="3247">
      <formula>AG69&lt;0</formula>
    </cfRule>
  </conditionalFormatting>
  <conditionalFormatting sqref="AH69:AH81">
    <cfRule type="expression" priority="3244">
      <formula>#REF!</formula>
    </cfRule>
  </conditionalFormatting>
  <conditionalFormatting sqref="AH69:AH82">
    <cfRule type="expression" dxfId="2619" priority="3242">
      <formula>IF(AH69="Validar","Rojo","Verde")</formula>
    </cfRule>
  </conditionalFormatting>
  <conditionalFormatting sqref="AH70:AH78">
    <cfRule type="colorScale" priority="3243">
      <colorScale>
        <cfvo type="min"/>
        <cfvo type="max"/>
        <color theme="0"/>
        <color theme="0"/>
      </colorScale>
    </cfRule>
    <cfRule type="expression" dxfId="2618" priority="3245">
      <formula>AG70&lt;0</formula>
    </cfRule>
  </conditionalFormatting>
  <conditionalFormatting sqref="AH79:AH81">
    <cfRule type="colorScale" priority="3255">
      <colorScale>
        <cfvo type="min"/>
        <cfvo type="max"/>
        <color theme="0"/>
        <color theme="0"/>
      </colorScale>
    </cfRule>
    <cfRule type="expression" dxfId="2617" priority="3256">
      <formula>AG79&lt;0</formula>
    </cfRule>
  </conditionalFormatting>
  <conditionalFormatting sqref="AH82 AH67 AH92 AH103 AH107">
    <cfRule type="colorScale" priority="3252">
      <colorScale>
        <cfvo type="min"/>
        <cfvo type="max"/>
        <color theme="0"/>
        <color theme="0"/>
      </colorScale>
    </cfRule>
  </conditionalFormatting>
  <conditionalFormatting sqref="AH84">
    <cfRule type="colorScale" priority="3240">
      <colorScale>
        <cfvo type="min"/>
        <cfvo type="max"/>
        <color theme="0"/>
        <color theme="0"/>
      </colorScale>
    </cfRule>
    <cfRule type="expression" dxfId="2616" priority="3241">
      <formula>AG84&lt;0</formula>
    </cfRule>
  </conditionalFormatting>
  <conditionalFormatting sqref="AH84:AH91">
    <cfRule type="expression" priority="3238">
      <formula>#REF!</formula>
    </cfRule>
  </conditionalFormatting>
  <conditionalFormatting sqref="AH84:AH92">
    <cfRule type="expression" dxfId="2615" priority="3236">
      <formula>IF(AH84="Validar","Rojo","Verde")</formula>
    </cfRule>
  </conditionalFormatting>
  <conditionalFormatting sqref="AH85:AH91">
    <cfRule type="colorScale" priority="3237">
      <colorScale>
        <cfvo type="min"/>
        <cfvo type="max"/>
        <color theme="0"/>
        <color theme="0"/>
      </colorScale>
    </cfRule>
    <cfRule type="expression" dxfId="2614" priority="3239">
      <formula>AG85&lt;0</formula>
    </cfRule>
  </conditionalFormatting>
  <conditionalFormatting sqref="AH94">
    <cfRule type="colorScale" priority="3234">
      <colorScale>
        <cfvo type="min"/>
        <cfvo type="max"/>
        <color theme="0"/>
        <color theme="0"/>
      </colorScale>
    </cfRule>
    <cfRule type="expression" dxfId="2613" priority="3235">
      <formula>AG94&lt;0</formula>
    </cfRule>
  </conditionalFormatting>
  <conditionalFormatting sqref="AH94:AH102">
    <cfRule type="expression" priority="3228">
      <formula>#REF!</formula>
    </cfRule>
  </conditionalFormatting>
  <conditionalFormatting sqref="AH94:AH103">
    <cfRule type="expression" dxfId="2612" priority="3226">
      <formula>IF(AH94="Validar","Rojo","Verde")</formula>
    </cfRule>
  </conditionalFormatting>
  <conditionalFormatting sqref="AH95:AH100">
    <cfRule type="colorScale" priority="3232">
      <colorScale>
        <cfvo type="min"/>
        <cfvo type="max"/>
        <color theme="0"/>
        <color theme="0"/>
      </colorScale>
    </cfRule>
    <cfRule type="expression" dxfId="2611" priority="3233">
      <formula>AG95&lt;0</formula>
    </cfRule>
  </conditionalFormatting>
  <conditionalFormatting sqref="AH101">
    <cfRule type="colorScale" priority="3230">
      <colorScale>
        <cfvo type="min"/>
        <cfvo type="max"/>
        <color theme="0"/>
        <color theme="0"/>
      </colorScale>
    </cfRule>
    <cfRule type="expression" dxfId="2610" priority="3231">
      <formula>AG101&lt;0</formula>
    </cfRule>
  </conditionalFormatting>
  <conditionalFormatting sqref="AH102">
    <cfRule type="colorScale" priority="3227">
      <colorScale>
        <cfvo type="min"/>
        <cfvo type="max"/>
        <color theme="0"/>
        <color theme="0"/>
      </colorScale>
    </cfRule>
    <cfRule type="expression" dxfId="2609" priority="3229">
      <formula>AG102&lt;0</formula>
    </cfRule>
  </conditionalFormatting>
  <conditionalFormatting sqref="AH105">
    <cfRule type="colorScale" priority="3224">
      <colorScale>
        <cfvo type="min"/>
        <cfvo type="max"/>
        <color theme="0"/>
        <color theme="0"/>
      </colorScale>
    </cfRule>
    <cfRule type="expression" dxfId="2608" priority="3225">
      <formula>AG105&lt;0</formula>
    </cfRule>
  </conditionalFormatting>
  <conditionalFormatting sqref="AH105:AH106">
    <cfRule type="expression" priority="3222">
      <formula>#REF!</formula>
    </cfRule>
  </conditionalFormatting>
  <conditionalFormatting sqref="AH105:AH107">
    <cfRule type="expression" dxfId="2607" priority="3220">
      <formula>IF(AH105="Validar","Rojo","Verde")</formula>
    </cfRule>
  </conditionalFormatting>
  <conditionalFormatting sqref="AH106">
    <cfRule type="colorScale" priority="3221">
      <colorScale>
        <cfvo type="min"/>
        <cfvo type="max"/>
        <color theme="0"/>
        <color theme="0"/>
      </colorScale>
    </cfRule>
    <cfRule type="expression" dxfId="2606" priority="3223">
      <formula>AG106&lt;0</formula>
    </cfRule>
  </conditionalFormatting>
  <conditionalFormatting sqref="AH110">
    <cfRule type="colorScale" priority="3212">
      <colorScale>
        <cfvo type="min"/>
        <cfvo type="max"/>
        <color theme="0"/>
        <color theme="0"/>
      </colorScale>
    </cfRule>
    <cfRule type="expression" dxfId="2605" priority="3213">
      <formula>AG110&lt;0</formula>
    </cfRule>
  </conditionalFormatting>
  <conditionalFormatting sqref="AH110:AH111">
    <cfRule type="expression" priority="3203">
      <formula>#REF!</formula>
    </cfRule>
  </conditionalFormatting>
  <conditionalFormatting sqref="AH111">
    <cfRule type="colorScale" priority="3202">
      <colorScale>
        <cfvo type="min"/>
        <cfvo type="max"/>
        <color theme="0"/>
        <color theme="0"/>
      </colorScale>
    </cfRule>
    <cfRule type="expression" dxfId="2604" priority="3204">
      <formula>AG111&lt;0</formula>
    </cfRule>
  </conditionalFormatting>
  <conditionalFormatting sqref="AH117">
    <cfRule type="colorScale" priority="3218">
      <colorScale>
        <cfvo type="min"/>
        <cfvo type="max"/>
        <color theme="0"/>
        <color theme="0"/>
      </colorScale>
    </cfRule>
    <cfRule type="expression" dxfId="2603" priority="3219">
      <formula>AG117&lt;0</formula>
    </cfRule>
  </conditionalFormatting>
  <conditionalFormatting sqref="AH117:AH123">
    <cfRule type="expression" priority="3216">
      <formula>#REF!</formula>
    </cfRule>
  </conditionalFormatting>
  <conditionalFormatting sqref="AH118:AH123">
    <cfRule type="colorScale" priority="3215">
      <colorScale>
        <cfvo type="min"/>
        <cfvo type="max"/>
        <color theme="0"/>
        <color theme="0"/>
      </colorScale>
    </cfRule>
    <cfRule type="expression" dxfId="2602" priority="3217">
      <formula>AG118&lt;0</formula>
    </cfRule>
  </conditionalFormatting>
  <conditionalFormatting sqref="AH126:AH135">
    <cfRule type="expression" dxfId="2601" priority="3339">
      <formula>IF(AH126="Validar","Rojo","Verde")</formula>
    </cfRule>
    <cfRule type="colorScale" priority="3340">
      <colorScale>
        <cfvo type="min"/>
        <cfvo type="max"/>
        <color theme="0"/>
        <color theme="0"/>
      </colorScale>
    </cfRule>
    <cfRule type="expression" priority="3341">
      <formula>$F$23</formula>
    </cfRule>
    <cfRule type="expression" dxfId="2600" priority="3342">
      <formula>AG126&lt;0</formula>
    </cfRule>
  </conditionalFormatting>
  <conditionalFormatting sqref="AG6">
    <cfRule type="colorScale" priority="3199">
      <colorScale>
        <cfvo type="min"/>
        <cfvo type="max"/>
        <color theme="0"/>
        <color theme="0"/>
      </colorScale>
    </cfRule>
    <cfRule type="expression" dxfId="2599" priority="3200">
      <formula>AF6&lt;0</formula>
    </cfRule>
  </conditionalFormatting>
  <conditionalFormatting sqref="AG6">
    <cfRule type="expression" dxfId="2598" priority="3197">
      <formula>IF(AG6="Validar","Rojo","Verde")</formula>
    </cfRule>
    <cfRule type="expression" priority="3198">
      <formula>#REF!</formula>
    </cfRule>
  </conditionalFormatting>
  <conditionalFormatting sqref="AG7:AG8">
    <cfRule type="colorScale" priority="3195">
      <colorScale>
        <cfvo type="min"/>
        <cfvo type="max"/>
        <color theme="0"/>
        <color theme="0"/>
      </colorScale>
    </cfRule>
    <cfRule type="expression" dxfId="2597" priority="3196">
      <formula>AF7&lt;0</formula>
    </cfRule>
  </conditionalFormatting>
  <conditionalFormatting sqref="AG7:AG8">
    <cfRule type="expression" dxfId="2596" priority="3193">
      <formula>IF(AG7="Validar","Rojo","Verde")</formula>
    </cfRule>
    <cfRule type="expression" priority="3194">
      <formula>#REF!</formula>
    </cfRule>
  </conditionalFormatting>
  <conditionalFormatting sqref="AK9">
    <cfRule type="colorScale" priority="3160">
      <colorScale>
        <cfvo type="min"/>
        <cfvo type="max"/>
        <color theme="0"/>
        <color theme="0"/>
      </colorScale>
    </cfRule>
    <cfRule type="expression" dxfId="2595" priority="3161">
      <formula>AJ9&lt;0</formula>
    </cfRule>
  </conditionalFormatting>
  <conditionalFormatting sqref="AK9:AK20">
    <cfRule type="expression" dxfId="2594" priority="3131">
      <formula>IF(AK9="Validar","Rojo","Verde")</formula>
    </cfRule>
    <cfRule type="expression" priority="3133">
      <formula>#REF!</formula>
    </cfRule>
  </conditionalFormatting>
  <conditionalFormatting sqref="AK10">
    <cfRule type="colorScale" priority="3137">
      <colorScale>
        <cfvo type="min"/>
        <cfvo type="max"/>
        <color theme="0"/>
        <color theme="0"/>
      </colorScale>
    </cfRule>
    <cfRule type="expression" dxfId="2593" priority="3138">
      <formula>AJ10&lt;0</formula>
    </cfRule>
  </conditionalFormatting>
  <conditionalFormatting sqref="AK11:AK14">
    <cfRule type="colorScale" priority="3158">
      <colorScale>
        <cfvo type="min"/>
        <cfvo type="max"/>
        <color theme="0"/>
        <color theme="0"/>
      </colorScale>
    </cfRule>
    <cfRule type="expression" dxfId="2592" priority="3159">
      <formula>AJ11&lt;0</formula>
    </cfRule>
  </conditionalFormatting>
  <conditionalFormatting sqref="AK15">
    <cfRule type="colorScale" priority="3135">
      <colorScale>
        <cfvo type="min"/>
        <cfvo type="max"/>
        <color theme="0"/>
        <color theme="0"/>
      </colorScale>
    </cfRule>
    <cfRule type="expression" dxfId="2591" priority="3136">
      <formula>AJ15&lt;0</formula>
    </cfRule>
  </conditionalFormatting>
  <conditionalFormatting sqref="AK16:AK17">
    <cfRule type="colorScale" priority="3156">
      <colorScale>
        <cfvo type="min"/>
        <cfvo type="max"/>
        <color theme="0"/>
        <color theme="0"/>
      </colorScale>
    </cfRule>
    <cfRule type="expression" dxfId="2590" priority="3157">
      <formula>AJ16&lt;0</formula>
    </cfRule>
  </conditionalFormatting>
  <conditionalFormatting sqref="AK18">
    <cfRule type="colorScale" priority="3132">
      <colorScale>
        <cfvo type="min"/>
        <cfvo type="max"/>
        <color theme="0"/>
        <color theme="0"/>
      </colorScale>
    </cfRule>
    <cfRule type="expression" dxfId="2589" priority="3134">
      <formula>AJ18&lt;0</formula>
    </cfRule>
  </conditionalFormatting>
  <conditionalFormatting sqref="AK19:AK20">
    <cfRule type="colorScale" priority="3154">
      <colorScale>
        <cfvo type="min"/>
        <cfvo type="max"/>
        <color theme="0"/>
        <color theme="0"/>
      </colorScale>
    </cfRule>
    <cfRule type="expression" dxfId="2588" priority="3155">
      <formula>AJ19&lt;0</formula>
    </cfRule>
  </conditionalFormatting>
  <conditionalFormatting sqref="AK23">
    <cfRule type="colorScale" priority="3129">
      <colorScale>
        <cfvo type="min"/>
        <cfvo type="max"/>
        <color theme="0"/>
        <color theme="0"/>
      </colorScale>
    </cfRule>
    <cfRule type="expression" dxfId="2587" priority="3130">
      <formula>AJ23&lt;0</formula>
    </cfRule>
  </conditionalFormatting>
  <conditionalFormatting sqref="AK23:AK31">
    <cfRule type="expression" dxfId="2586" priority="3123">
      <formula>IF(AK23="Validar","Rojo","Verde")</formula>
    </cfRule>
    <cfRule type="expression" priority="3125">
      <formula>#REF!</formula>
    </cfRule>
  </conditionalFormatting>
  <conditionalFormatting sqref="AK24">
    <cfRule type="colorScale" priority="3152">
      <colorScale>
        <cfvo type="min"/>
        <cfvo type="max"/>
        <color theme="0"/>
        <color theme="0"/>
      </colorScale>
    </cfRule>
    <cfRule type="expression" dxfId="2585" priority="3153">
      <formula>AJ24&lt;0</formula>
    </cfRule>
  </conditionalFormatting>
  <conditionalFormatting sqref="AK25">
    <cfRule type="colorScale" priority="3150">
      <colorScale>
        <cfvo type="min"/>
        <cfvo type="max"/>
        <color theme="0"/>
        <color theme="0"/>
      </colorScale>
    </cfRule>
    <cfRule type="expression" dxfId="2584" priority="3151">
      <formula>AJ25&lt;0</formula>
    </cfRule>
  </conditionalFormatting>
  <conditionalFormatting sqref="AK26">
    <cfRule type="colorScale" priority="3127">
      <colorScale>
        <cfvo type="min"/>
        <cfvo type="max"/>
        <color theme="0"/>
        <color theme="0"/>
      </colorScale>
    </cfRule>
    <cfRule type="expression" dxfId="2583" priority="3128">
      <formula>AJ26&lt;0</formula>
    </cfRule>
  </conditionalFormatting>
  <conditionalFormatting sqref="AK27">
    <cfRule type="colorScale" priority="3148">
      <colorScale>
        <cfvo type="min"/>
        <cfvo type="max"/>
        <color theme="0"/>
        <color theme="0"/>
      </colorScale>
    </cfRule>
    <cfRule type="expression" dxfId="2582" priority="3149">
      <formula>AJ27&lt;0</formula>
    </cfRule>
  </conditionalFormatting>
  <conditionalFormatting sqref="AK28">
    <cfRule type="colorScale" priority="3146">
      <colorScale>
        <cfvo type="min"/>
        <cfvo type="max"/>
        <color theme="0"/>
        <color theme="0"/>
      </colorScale>
    </cfRule>
    <cfRule type="expression" dxfId="2581" priority="3147">
      <formula>AJ28&lt;0</formula>
    </cfRule>
  </conditionalFormatting>
  <conditionalFormatting sqref="AK29">
    <cfRule type="colorScale" priority="3124">
      <colorScale>
        <cfvo type="min"/>
        <cfvo type="max"/>
        <color theme="0"/>
        <color theme="0"/>
      </colorScale>
    </cfRule>
    <cfRule type="expression" dxfId="2580" priority="3126">
      <formula>AJ29&lt;0</formula>
    </cfRule>
  </conditionalFormatting>
  <conditionalFormatting sqref="AK30">
    <cfRule type="colorScale" priority="3144">
      <colorScale>
        <cfvo type="min"/>
        <cfvo type="max"/>
        <color theme="0"/>
        <color theme="0"/>
      </colorScale>
    </cfRule>
    <cfRule type="expression" dxfId="2579" priority="3145">
      <formula>AJ30&lt;0</formula>
    </cfRule>
  </conditionalFormatting>
  <conditionalFormatting sqref="AK31">
    <cfRule type="colorScale" priority="3142">
      <colorScale>
        <cfvo type="min"/>
        <cfvo type="max"/>
        <color theme="0"/>
        <color theme="0"/>
      </colorScale>
    </cfRule>
    <cfRule type="expression" dxfId="2578" priority="3143">
      <formula>AJ31&lt;0</formula>
    </cfRule>
  </conditionalFormatting>
  <conditionalFormatting sqref="AK39">
    <cfRule type="colorScale" priority="3120">
      <colorScale>
        <cfvo type="min"/>
        <cfvo type="max"/>
        <color theme="0"/>
        <color theme="0"/>
      </colorScale>
    </cfRule>
    <cfRule type="expression" priority="3121">
      <formula>#REF!</formula>
    </cfRule>
    <cfRule type="expression" dxfId="2577" priority="3122">
      <formula>AJ39&lt;0</formula>
    </cfRule>
  </conditionalFormatting>
  <conditionalFormatting sqref="AK39:AK107">
    <cfRule type="expression" dxfId="2576" priority="3058">
      <formula>IF(AK39="Validar","Rojo","Verde")</formula>
    </cfRule>
  </conditionalFormatting>
  <conditionalFormatting sqref="AK40:AK67">
    <cfRule type="colorScale" priority="3139">
      <colorScale>
        <cfvo type="min"/>
        <cfvo type="max"/>
        <color theme="0"/>
        <color theme="0"/>
      </colorScale>
    </cfRule>
    <cfRule type="expression" priority="3140">
      <formula>$F$19</formula>
    </cfRule>
    <cfRule type="expression" dxfId="2575" priority="3141">
      <formula>AJ40&lt;0</formula>
    </cfRule>
  </conditionalFormatting>
  <conditionalFormatting sqref="AK68">
    <cfRule type="colorScale" priority="3117">
      <colorScale>
        <cfvo type="min"/>
        <cfvo type="max"/>
        <color theme="0"/>
        <color theme="0"/>
      </colorScale>
    </cfRule>
    <cfRule type="expression" priority="3118">
      <formula>#REF!</formula>
    </cfRule>
    <cfRule type="expression" dxfId="2574" priority="3119">
      <formula>AJ68&lt;0</formula>
    </cfRule>
  </conditionalFormatting>
  <conditionalFormatting sqref="AK69:AK81">
    <cfRule type="colorScale" priority="3164">
      <colorScale>
        <cfvo type="min"/>
        <cfvo type="max"/>
        <color theme="0"/>
        <color theme="0"/>
      </colorScale>
    </cfRule>
    <cfRule type="expression" priority="3165">
      <formula>$F$19</formula>
    </cfRule>
    <cfRule type="expression" dxfId="2573" priority="3166">
      <formula>AJ69&lt;0</formula>
    </cfRule>
  </conditionalFormatting>
  <conditionalFormatting sqref="AK82 AK92 AK103 AK107">
    <cfRule type="expression" dxfId="2572" priority="3163">
      <formula>AJ82&lt;0</formula>
    </cfRule>
  </conditionalFormatting>
  <conditionalFormatting sqref="AK83">
    <cfRule type="colorScale" priority="3059">
      <colorScale>
        <cfvo type="min"/>
        <cfvo type="max"/>
        <color theme="0"/>
        <color theme="0"/>
      </colorScale>
    </cfRule>
    <cfRule type="expression" priority="3060">
      <formula>#REF!</formula>
    </cfRule>
    <cfRule type="expression" dxfId="2571" priority="3061">
      <formula>AJ83&lt;0</formula>
    </cfRule>
  </conditionalFormatting>
  <conditionalFormatting sqref="AK84:AK91">
    <cfRule type="colorScale" priority="3167">
      <colorScale>
        <cfvo type="min"/>
        <cfvo type="max"/>
        <color theme="0"/>
        <color theme="0"/>
      </colorScale>
    </cfRule>
    <cfRule type="expression" priority="3168">
      <formula>$F$19</formula>
    </cfRule>
    <cfRule type="expression" dxfId="2570" priority="3169">
      <formula>AJ84&lt;0</formula>
    </cfRule>
  </conditionalFormatting>
  <conditionalFormatting sqref="AK92 AK82 AK103 AK107">
    <cfRule type="colorScale" priority="3162">
      <colorScale>
        <cfvo type="min"/>
        <cfvo type="max"/>
        <color theme="0"/>
        <color theme="0"/>
      </colorScale>
    </cfRule>
  </conditionalFormatting>
  <conditionalFormatting sqref="AK93">
    <cfRule type="colorScale" priority="3114">
      <colorScale>
        <cfvo type="min"/>
        <cfvo type="max"/>
        <color theme="0"/>
        <color theme="0"/>
      </colorScale>
    </cfRule>
    <cfRule type="expression" priority="3115">
      <formula>#REF!</formula>
    </cfRule>
    <cfRule type="expression" dxfId="2569" priority="3116">
      <formula>AJ93&lt;0</formula>
    </cfRule>
  </conditionalFormatting>
  <conditionalFormatting sqref="AK94:AK102">
    <cfRule type="colorScale" priority="3170">
      <colorScale>
        <cfvo type="min"/>
        <cfvo type="max"/>
        <color theme="0"/>
        <color theme="0"/>
      </colorScale>
    </cfRule>
    <cfRule type="expression" priority="3171">
      <formula>$F$19</formula>
    </cfRule>
    <cfRule type="expression" dxfId="2568" priority="3172">
      <formula>AJ94&lt;0</formula>
    </cfRule>
  </conditionalFormatting>
  <conditionalFormatting sqref="AK104">
    <cfRule type="colorScale" priority="3111">
      <colorScale>
        <cfvo type="min"/>
        <cfvo type="max"/>
        <color theme="0"/>
        <color theme="0"/>
      </colorScale>
    </cfRule>
    <cfRule type="expression" priority="3112">
      <formula>#REF!</formula>
    </cfRule>
    <cfRule type="expression" dxfId="2567" priority="3113">
      <formula>AJ104&lt;0</formula>
    </cfRule>
  </conditionalFormatting>
  <conditionalFormatting sqref="AK105:AK106">
    <cfRule type="colorScale" priority="3173">
      <colorScale>
        <cfvo type="min"/>
        <cfvo type="max"/>
        <color theme="0"/>
        <color theme="0"/>
      </colorScale>
    </cfRule>
    <cfRule type="expression" priority="3174">
      <formula>$F$19</formula>
    </cfRule>
    <cfRule type="expression" dxfId="2566" priority="3175">
      <formula>AJ105&lt;0</formula>
    </cfRule>
  </conditionalFormatting>
  <conditionalFormatting sqref="AK110">
    <cfRule type="colorScale" priority="3176">
      <colorScale>
        <cfvo type="min"/>
        <cfvo type="max"/>
        <color theme="0"/>
        <color theme="0"/>
      </colorScale>
    </cfRule>
    <cfRule type="expression" dxfId="2565" priority="3177">
      <formula>AJ110&lt;0</formula>
    </cfRule>
  </conditionalFormatting>
  <conditionalFormatting sqref="AK110:AK111">
    <cfRule type="expression" priority="3056">
      <formula>$F$19</formula>
    </cfRule>
  </conditionalFormatting>
  <conditionalFormatting sqref="AK111">
    <cfRule type="colorScale" priority="3055">
      <colorScale>
        <cfvo type="min"/>
        <cfvo type="max"/>
        <color theme="0"/>
        <color theme="0"/>
      </colorScale>
    </cfRule>
    <cfRule type="expression" dxfId="2564" priority="3057">
      <formula>AJ111&lt;0</formula>
    </cfRule>
  </conditionalFormatting>
  <conditionalFormatting sqref="AK117:AK123">
    <cfRule type="colorScale" priority="3181">
      <colorScale>
        <cfvo type="min"/>
        <cfvo type="max"/>
        <color theme="0"/>
        <color theme="0"/>
      </colorScale>
    </cfRule>
    <cfRule type="expression" priority="3182">
      <formula>$F$19</formula>
    </cfRule>
    <cfRule type="expression" dxfId="2563" priority="3183">
      <formula>AJ117&lt;0</formula>
    </cfRule>
  </conditionalFormatting>
  <conditionalFormatting sqref="AK125">
    <cfRule type="colorScale" priority="3108">
      <colorScale>
        <cfvo type="min"/>
        <cfvo type="max"/>
        <color theme="0"/>
        <color theme="0"/>
      </colorScale>
    </cfRule>
    <cfRule type="expression" priority="3109">
      <formula>#REF!</formula>
    </cfRule>
    <cfRule type="expression" dxfId="2562" priority="3110">
      <formula>AJ125&lt;0</formula>
    </cfRule>
  </conditionalFormatting>
  <conditionalFormatting sqref="AK125:AK135">
    <cfRule type="expression" dxfId="2561" priority="3107">
      <formula>IF(AK125="Validar","Rojo","Verde")</formula>
    </cfRule>
  </conditionalFormatting>
  <conditionalFormatting sqref="AK126:AK132">
    <cfRule type="colorScale" priority="3184">
      <colorScale>
        <cfvo type="min"/>
        <cfvo type="max"/>
        <color theme="0"/>
        <color theme="0"/>
      </colorScale>
    </cfRule>
    <cfRule type="expression" dxfId="2560" priority="3186">
      <formula>AJ126&lt;0</formula>
    </cfRule>
  </conditionalFormatting>
  <conditionalFormatting sqref="AK126:AK134">
    <cfRule type="expression" priority="3185">
      <formula>$F$19</formula>
    </cfRule>
  </conditionalFormatting>
  <conditionalFormatting sqref="AK133:AK134">
    <cfRule type="colorScale" priority="3187">
      <colorScale>
        <cfvo type="min"/>
        <cfvo type="max"/>
        <color theme="0"/>
        <color theme="0"/>
      </colorScale>
    </cfRule>
    <cfRule type="expression" dxfId="2559" priority="3188">
      <formula>AJ133&lt;0</formula>
    </cfRule>
  </conditionalFormatting>
  <conditionalFormatting sqref="AK135">
    <cfRule type="colorScale" priority="3178">
      <colorScale>
        <cfvo type="min"/>
        <cfvo type="max"/>
        <color theme="0"/>
        <color theme="0"/>
      </colorScale>
    </cfRule>
    <cfRule type="expression" priority="3179">
      <formula>$F$23</formula>
    </cfRule>
    <cfRule type="expression" dxfId="2558" priority="3180">
      <formula>AJ135&lt;0</formula>
    </cfRule>
  </conditionalFormatting>
  <conditionalFormatting sqref="AK110:AL111">
    <cfRule type="expression" dxfId="2557" priority="3051">
      <formula>IF(AK110="Validar","Rojo","Verde")</formula>
    </cfRule>
  </conditionalFormatting>
  <conditionalFormatting sqref="AK117:AL123">
    <cfRule type="expression" dxfId="2556" priority="3064">
      <formula>IF(AK117="Validar","Rojo","Verde")</formula>
    </cfRule>
  </conditionalFormatting>
  <conditionalFormatting sqref="AL40:AL66">
    <cfRule type="colorScale" priority="3099">
      <colorScale>
        <cfvo type="min"/>
        <cfvo type="max"/>
        <color theme="0"/>
        <color theme="0"/>
      </colorScale>
    </cfRule>
    <cfRule type="expression" priority="3100">
      <formula>#REF!</formula>
    </cfRule>
    <cfRule type="expression" dxfId="2555" priority="3101">
      <formula>AK40&lt;0</formula>
    </cfRule>
  </conditionalFormatting>
  <conditionalFormatting sqref="AL40:AL67">
    <cfRule type="expression" dxfId="2554" priority="3098">
      <formula>IF(AL40="Validar","Rojo","Verde")</formula>
    </cfRule>
  </conditionalFormatting>
  <conditionalFormatting sqref="AL67 AK82:AL82 AK92:AL92 AK103:AL103 AK107:AL107">
    <cfRule type="expression" priority="3103">
      <formula>$F$23</formula>
    </cfRule>
  </conditionalFormatting>
  <conditionalFormatting sqref="AL67 AL82 AL92 AL103 AL107">
    <cfRule type="expression" dxfId="2553" priority="3104">
      <formula>AK67&lt;0</formula>
    </cfRule>
  </conditionalFormatting>
  <conditionalFormatting sqref="AL69">
    <cfRule type="colorScale" priority="3096">
      <colorScale>
        <cfvo type="min"/>
        <cfvo type="max"/>
        <color theme="0"/>
        <color theme="0"/>
      </colorScale>
    </cfRule>
    <cfRule type="expression" dxfId="2552" priority="3097">
      <formula>AK69&lt;0</formula>
    </cfRule>
  </conditionalFormatting>
  <conditionalFormatting sqref="AL69:AL81">
    <cfRule type="expression" priority="3094">
      <formula>#REF!</formula>
    </cfRule>
  </conditionalFormatting>
  <conditionalFormatting sqref="AL69:AL82">
    <cfRule type="expression" dxfId="2551" priority="3092">
      <formula>IF(AL69="Validar","Rojo","Verde")</formula>
    </cfRule>
  </conditionalFormatting>
  <conditionalFormatting sqref="AL70:AL78">
    <cfRule type="colorScale" priority="3093">
      <colorScale>
        <cfvo type="min"/>
        <cfvo type="max"/>
        <color theme="0"/>
        <color theme="0"/>
      </colorScale>
    </cfRule>
    <cfRule type="expression" dxfId="2550" priority="3095">
      <formula>AK70&lt;0</formula>
    </cfRule>
  </conditionalFormatting>
  <conditionalFormatting sqref="AL79:AL81">
    <cfRule type="colorScale" priority="3105">
      <colorScale>
        <cfvo type="min"/>
        <cfvo type="max"/>
        <color theme="0"/>
        <color theme="0"/>
      </colorScale>
    </cfRule>
    <cfRule type="expression" dxfId="2549" priority="3106">
      <formula>AK79&lt;0</formula>
    </cfRule>
  </conditionalFormatting>
  <conditionalFormatting sqref="AL82 AL67 AL92 AL103 AL107">
    <cfRule type="colorScale" priority="3102">
      <colorScale>
        <cfvo type="min"/>
        <cfvo type="max"/>
        <color theme="0"/>
        <color theme="0"/>
      </colorScale>
    </cfRule>
  </conditionalFormatting>
  <conditionalFormatting sqref="AL84">
    <cfRule type="colorScale" priority="3090">
      <colorScale>
        <cfvo type="min"/>
        <cfvo type="max"/>
        <color theme="0"/>
        <color theme="0"/>
      </colorScale>
    </cfRule>
    <cfRule type="expression" dxfId="2548" priority="3091">
      <formula>AK84&lt;0</formula>
    </cfRule>
  </conditionalFormatting>
  <conditionalFormatting sqref="AL84:AL91">
    <cfRule type="expression" priority="3088">
      <formula>#REF!</formula>
    </cfRule>
  </conditionalFormatting>
  <conditionalFormatting sqref="AL84:AL92">
    <cfRule type="expression" dxfId="2547" priority="3086">
      <formula>IF(AL84="Validar","Rojo","Verde")</formula>
    </cfRule>
  </conditionalFormatting>
  <conditionalFormatting sqref="AL85:AL91">
    <cfRule type="colorScale" priority="3087">
      <colorScale>
        <cfvo type="min"/>
        <cfvo type="max"/>
        <color theme="0"/>
        <color theme="0"/>
      </colorScale>
    </cfRule>
    <cfRule type="expression" dxfId="2546" priority="3089">
      <formula>AK85&lt;0</formula>
    </cfRule>
  </conditionalFormatting>
  <conditionalFormatting sqref="AL94">
    <cfRule type="colorScale" priority="3084">
      <colorScale>
        <cfvo type="min"/>
        <cfvo type="max"/>
        <color theme="0"/>
        <color theme="0"/>
      </colorScale>
    </cfRule>
    <cfRule type="expression" dxfId="2545" priority="3085">
      <formula>AK94&lt;0</formula>
    </cfRule>
  </conditionalFormatting>
  <conditionalFormatting sqref="AL94:AL102">
    <cfRule type="expression" priority="3078">
      <formula>#REF!</formula>
    </cfRule>
  </conditionalFormatting>
  <conditionalFormatting sqref="AL94:AL103">
    <cfRule type="expression" dxfId="2544" priority="3076">
      <formula>IF(AL94="Validar","Rojo","Verde")</formula>
    </cfRule>
  </conditionalFormatting>
  <conditionalFormatting sqref="AL95:AL100">
    <cfRule type="colorScale" priority="3082">
      <colorScale>
        <cfvo type="min"/>
        <cfvo type="max"/>
        <color theme="0"/>
        <color theme="0"/>
      </colorScale>
    </cfRule>
    <cfRule type="expression" dxfId="2543" priority="3083">
      <formula>AK95&lt;0</formula>
    </cfRule>
  </conditionalFormatting>
  <conditionalFormatting sqref="AL101">
    <cfRule type="colorScale" priority="3080">
      <colorScale>
        <cfvo type="min"/>
        <cfvo type="max"/>
        <color theme="0"/>
        <color theme="0"/>
      </colorScale>
    </cfRule>
    <cfRule type="expression" dxfId="2542" priority="3081">
      <formula>AK101&lt;0</formula>
    </cfRule>
  </conditionalFormatting>
  <conditionalFormatting sqref="AL102">
    <cfRule type="colorScale" priority="3077">
      <colorScale>
        <cfvo type="min"/>
        <cfvo type="max"/>
        <color theme="0"/>
        <color theme="0"/>
      </colorScale>
    </cfRule>
    <cfRule type="expression" dxfId="2541" priority="3079">
      <formula>AK102&lt;0</formula>
    </cfRule>
  </conditionalFormatting>
  <conditionalFormatting sqref="AL105">
    <cfRule type="colorScale" priority="3074">
      <colorScale>
        <cfvo type="min"/>
        <cfvo type="max"/>
        <color theme="0"/>
        <color theme="0"/>
      </colorScale>
    </cfRule>
    <cfRule type="expression" dxfId="2540" priority="3075">
      <formula>AK105&lt;0</formula>
    </cfRule>
  </conditionalFormatting>
  <conditionalFormatting sqref="AL105:AL106">
    <cfRule type="expression" priority="3072">
      <formula>#REF!</formula>
    </cfRule>
  </conditionalFormatting>
  <conditionalFormatting sqref="AL105:AL107">
    <cfRule type="expression" dxfId="2539" priority="3070">
      <formula>IF(AL105="Validar","Rojo","Verde")</formula>
    </cfRule>
  </conditionalFormatting>
  <conditionalFormatting sqref="AL106">
    <cfRule type="colorScale" priority="3071">
      <colorScale>
        <cfvo type="min"/>
        <cfvo type="max"/>
        <color theme="0"/>
        <color theme="0"/>
      </colorScale>
    </cfRule>
    <cfRule type="expression" dxfId="2538" priority="3073">
      <formula>AK106&lt;0</formula>
    </cfRule>
  </conditionalFormatting>
  <conditionalFormatting sqref="AL110">
    <cfRule type="colorScale" priority="3062">
      <colorScale>
        <cfvo type="min"/>
        <cfvo type="max"/>
        <color theme="0"/>
        <color theme="0"/>
      </colorScale>
    </cfRule>
    <cfRule type="expression" dxfId="2537" priority="3063">
      <formula>AK110&lt;0</formula>
    </cfRule>
  </conditionalFormatting>
  <conditionalFormatting sqref="AL110:AL111">
    <cfRule type="expression" priority="3053">
      <formula>#REF!</formula>
    </cfRule>
  </conditionalFormatting>
  <conditionalFormatting sqref="AL111">
    <cfRule type="colorScale" priority="3052">
      <colorScale>
        <cfvo type="min"/>
        <cfvo type="max"/>
        <color theme="0"/>
        <color theme="0"/>
      </colorScale>
    </cfRule>
    <cfRule type="expression" dxfId="2536" priority="3054">
      <formula>AK111&lt;0</formula>
    </cfRule>
  </conditionalFormatting>
  <conditionalFormatting sqref="AL117">
    <cfRule type="colorScale" priority="3068">
      <colorScale>
        <cfvo type="min"/>
        <cfvo type="max"/>
        <color theme="0"/>
        <color theme="0"/>
      </colorScale>
    </cfRule>
    <cfRule type="expression" dxfId="2535" priority="3069">
      <formula>AK117&lt;0</formula>
    </cfRule>
  </conditionalFormatting>
  <conditionalFormatting sqref="AL117:AL123">
    <cfRule type="expression" priority="3066">
      <formula>#REF!</formula>
    </cfRule>
  </conditionalFormatting>
  <conditionalFormatting sqref="AL118:AL123">
    <cfRule type="colorScale" priority="3065">
      <colorScale>
        <cfvo type="min"/>
        <cfvo type="max"/>
        <color theme="0"/>
        <color theme="0"/>
      </colorScale>
    </cfRule>
    <cfRule type="expression" dxfId="2534" priority="3067">
      <formula>AK118&lt;0</formula>
    </cfRule>
  </conditionalFormatting>
  <conditionalFormatting sqref="AL126:AL135">
    <cfRule type="expression" dxfId="2533" priority="3189">
      <formula>IF(AL126="Validar","Rojo","Verde")</formula>
    </cfRule>
    <cfRule type="colorScale" priority="3190">
      <colorScale>
        <cfvo type="min"/>
        <cfvo type="max"/>
        <color theme="0"/>
        <color theme="0"/>
      </colorScale>
    </cfRule>
    <cfRule type="expression" priority="3191">
      <formula>$F$23</formula>
    </cfRule>
    <cfRule type="expression" dxfId="2532" priority="3192">
      <formula>AK126&lt;0</formula>
    </cfRule>
  </conditionalFormatting>
  <conditionalFormatting sqref="AK6">
    <cfRule type="colorScale" priority="3049">
      <colorScale>
        <cfvo type="min"/>
        <cfvo type="max"/>
        <color theme="0"/>
        <color theme="0"/>
      </colorScale>
    </cfRule>
    <cfRule type="expression" dxfId="2531" priority="3050">
      <formula>AJ6&lt;0</formula>
    </cfRule>
  </conditionalFormatting>
  <conditionalFormatting sqref="AK6">
    <cfRule type="expression" dxfId="2530" priority="3047">
      <formula>IF(AK6="Validar","Rojo","Verde")</formula>
    </cfRule>
    <cfRule type="expression" priority="3048">
      <formula>#REF!</formula>
    </cfRule>
  </conditionalFormatting>
  <conditionalFormatting sqref="AK7:AK8">
    <cfRule type="colorScale" priority="3045">
      <colorScale>
        <cfvo type="min"/>
        <cfvo type="max"/>
        <color theme="0"/>
        <color theme="0"/>
      </colorScale>
    </cfRule>
    <cfRule type="expression" dxfId="2529" priority="3046">
      <formula>AJ7&lt;0</formula>
    </cfRule>
  </conditionalFormatting>
  <conditionalFormatting sqref="AK7:AK8">
    <cfRule type="expression" dxfId="2528" priority="3043">
      <formula>IF(AK7="Validar","Rojo","Verde")</formula>
    </cfRule>
    <cfRule type="expression" priority="3044">
      <formula>#REF!</formula>
    </cfRule>
  </conditionalFormatting>
  <conditionalFormatting sqref="AN9">
    <cfRule type="colorScale" priority="3010">
      <colorScale>
        <cfvo type="min"/>
        <cfvo type="max"/>
        <color theme="0"/>
        <color theme="0"/>
      </colorScale>
    </cfRule>
    <cfRule type="expression" dxfId="2527" priority="3011">
      <formula>AM9&lt;0</formula>
    </cfRule>
  </conditionalFormatting>
  <conditionalFormatting sqref="AN9:AN20">
    <cfRule type="expression" dxfId="2526" priority="2981">
      <formula>IF(AN9="Validar","Rojo","Verde")</formula>
    </cfRule>
    <cfRule type="expression" priority="2983">
      <formula>#REF!</formula>
    </cfRule>
  </conditionalFormatting>
  <conditionalFormatting sqref="AN10">
    <cfRule type="colorScale" priority="2987">
      <colorScale>
        <cfvo type="min"/>
        <cfvo type="max"/>
        <color theme="0"/>
        <color theme="0"/>
      </colorScale>
    </cfRule>
    <cfRule type="expression" dxfId="2525" priority="2988">
      <formula>AM10&lt;0</formula>
    </cfRule>
  </conditionalFormatting>
  <conditionalFormatting sqref="AN11:AN14">
    <cfRule type="colorScale" priority="3008">
      <colorScale>
        <cfvo type="min"/>
        <cfvo type="max"/>
        <color theme="0"/>
        <color theme="0"/>
      </colorScale>
    </cfRule>
    <cfRule type="expression" dxfId="2524" priority="3009">
      <formula>AM11&lt;0</formula>
    </cfRule>
  </conditionalFormatting>
  <conditionalFormatting sqref="AN15">
    <cfRule type="colorScale" priority="2985">
      <colorScale>
        <cfvo type="min"/>
        <cfvo type="max"/>
        <color theme="0"/>
        <color theme="0"/>
      </colorScale>
    </cfRule>
    <cfRule type="expression" dxfId="2523" priority="2986">
      <formula>AM15&lt;0</formula>
    </cfRule>
  </conditionalFormatting>
  <conditionalFormatting sqref="AN16:AN17">
    <cfRule type="colorScale" priority="3006">
      <colorScale>
        <cfvo type="min"/>
        <cfvo type="max"/>
        <color theme="0"/>
        <color theme="0"/>
      </colorScale>
    </cfRule>
    <cfRule type="expression" dxfId="2522" priority="3007">
      <formula>AM16&lt;0</formula>
    </cfRule>
  </conditionalFormatting>
  <conditionalFormatting sqref="AN18">
    <cfRule type="colorScale" priority="2982">
      <colorScale>
        <cfvo type="min"/>
        <cfvo type="max"/>
        <color theme="0"/>
        <color theme="0"/>
      </colorScale>
    </cfRule>
    <cfRule type="expression" dxfId="2521" priority="2984">
      <formula>AM18&lt;0</formula>
    </cfRule>
  </conditionalFormatting>
  <conditionalFormatting sqref="AN19:AN20">
    <cfRule type="colorScale" priority="3004">
      <colorScale>
        <cfvo type="min"/>
        <cfvo type="max"/>
        <color theme="0"/>
        <color theme="0"/>
      </colorScale>
    </cfRule>
    <cfRule type="expression" dxfId="2520" priority="3005">
      <formula>AM19&lt;0</formula>
    </cfRule>
  </conditionalFormatting>
  <conditionalFormatting sqref="AN23">
    <cfRule type="colorScale" priority="2979">
      <colorScale>
        <cfvo type="min"/>
        <cfvo type="max"/>
        <color theme="0"/>
        <color theme="0"/>
      </colorScale>
    </cfRule>
    <cfRule type="expression" dxfId="2519" priority="2980">
      <formula>AM23&lt;0</formula>
    </cfRule>
  </conditionalFormatting>
  <conditionalFormatting sqref="AN23:AN31">
    <cfRule type="expression" dxfId="2518" priority="2973">
      <formula>IF(AN23="Validar","Rojo","Verde")</formula>
    </cfRule>
    <cfRule type="expression" priority="2975">
      <formula>#REF!</formula>
    </cfRule>
  </conditionalFormatting>
  <conditionalFormatting sqref="AN24">
    <cfRule type="colorScale" priority="3002">
      <colorScale>
        <cfvo type="min"/>
        <cfvo type="max"/>
        <color theme="0"/>
        <color theme="0"/>
      </colorScale>
    </cfRule>
    <cfRule type="expression" dxfId="2517" priority="3003">
      <formula>AM24&lt;0</formula>
    </cfRule>
  </conditionalFormatting>
  <conditionalFormatting sqref="AN25">
    <cfRule type="colorScale" priority="3000">
      <colorScale>
        <cfvo type="min"/>
        <cfvo type="max"/>
        <color theme="0"/>
        <color theme="0"/>
      </colorScale>
    </cfRule>
    <cfRule type="expression" dxfId="2516" priority="3001">
      <formula>AM25&lt;0</formula>
    </cfRule>
  </conditionalFormatting>
  <conditionalFormatting sqref="AN26">
    <cfRule type="colorScale" priority="2977">
      <colorScale>
        <cfvo type="min"/>
        <cfvo type="max"/>
        <color theme="0"/>
        <color theme="0"/>
      </colorScale>
    </cfRule>
    <cfRule type="expression" dxfId="2515" priority="2978">
      <formula>AM26&lt;0</formula>
    </cfRule>
  </conditionalFormatting>
  <conditionalFormatting sqref="AN27">
    <cfRule type="colorScale" priority="2998">
      <colorScale>
        <cfvo type="min"/>
        <cfvo type="max"/>
        <color theme="0"/>
        <color theme="0"/>
      </colorScale>
    </cfRule>
    <cfRule type="expression" dxfId="2514" priority="2999">
      <formula>AM27&lt;0</formula>
    </cfRule>
  </conditionalFormatting>
  <conditionalFormatting sqref="AN28">
    <cfRule type="colorScale" priority="2996">
      <colorScale>
        <cfvo type="min"/>
        <cfvo type="max"/>
        <color theme="0"/>
        <color theme="0"/>
      </colorScale>
    </cfRule>
    <cfRule type="expression" dxfId="2513" priority="2997">
      <formula>AM28&lt;0</formula>
    </cfRule>
  </conditionalFormatting>
  <conditionalFormatting sqref="AN29">
    <cfRule type="colorScale" priority="2974">
      <colorScale>
        <cfvo type="min"/>
        <cfvo type="max"/>
        <color theme="0"/>
        <color theme="0"/>
      </colorScale>
    </cfRule>
    <cfRule type="expression" dxfId="2512" priority="2976">
      <formula>AM29&lt;0</formula>
    </cfRule>
  </conditionalFormatting>
  <conditionalFormatting sqref="AN30">
    <cfRule type="colorScale" priority="2994">
      <colorScale>
        <cfvo type="min"/>
        <cfvo type="max"/>
        <color theme="0"/>
        <color theme="0"/>
      </colorScale>
    </cfRule>
    <cfRule type="expression" dxfId="2511" priority="2995">
      <formula>AM30&lt;0</formula>
    </cfRule>
  </conditionalFormatting>
  <conditionalFormatting sqref="AN31">
    <cfRule type="colorScale" priority="2992">
      <colorScale>
        <cfvo type="min"/>
        <cfvo type="max"/>
        <color theme="0"/>
        <color theme="0"/>
      </colorScale>
    </cfRule>
    <cfRule type="expression" dxfId="2510" priority="2993">
      <formula>AM31&lt;0</formula>
    </cfRule>
  </conditionalFormatting>
  <conditionalFormatting sqref="AN39">
    <cfRule type="colorScale" priority="2970">
      <colorScale>
        <cfvo type="min"/>
        <cfvo type="max"/>
        <color theme="0"/>
        <color theme="0"/>
      </colorScale>
    </cfRule>
    <cfRule type="expression" priority="2971">
      <formula>#REF!</formula>
    </cfRule>
    <cfRule type="expression" dxfId="2509" priority="2972">
      <formula>AM39&lt;0</formula>
    </cfRule>
  </conditionalFormatting>
  <conditionalFormatting sqref="AN39:AN107">
    <cfRule type="expression" dxfId="2508" priority="2908">
      <formula>IF(AN39="Validar","Rojo","Verde")</formula>
    </cfRule>
  </conditionalFormatting>
  <conditionalFormatting sqref="AN40:AN67">
    <cfRule type="colorScale" priority="2989">
      <colorScale>
        <cfvo type="min"/>
        <cfvo type="max"/>
        <color theme="0"/>
        <color theme="0"/>
      </colorScale>
    </cfRule>
    <cfRule type="expression" priority="2990">
      <formula>$F$19</formula>
    </cfRule>
    <cfRule type="expression" dxfId="2507" priority="2991">
      <formula>AM40&lt;0</formula>
    </cfRule>
  </conditionalFormatting>
  <conditionalFormatting sqref="AN68">
    <cfRule type="colorScale" priority="2967">
      <colorScale>
        <cfvo type="min"/>
        <cfvo type="max"/>
        <color theme="0"/>
        <color theme="0"/>
      </colorScale>
    </cfRule>
    <cfRule type="expression" priority="2968">
      <formula>#REF!</formula>
    </cfRule>
    <cfRule type="expression" dxfId="2506" priority="2969">
      <formula>AM68&lt;0</formula>
    </cfRule>
  </conditionalFormatting>
  <conditionalFormatting sqref="AN69:AN81">
    <cfRule type="colorScale" priority="3014">
      <colorScale>
        <cfvo type="min"/>
        <cfvo type="max"/>
        <color theme="0"/>
        <color theme="0"/>
      </colorScale>
    </cfRule>
    <cfRule type="expression" priority="3015">
      <formula>$F$19</formula>
    </cfRule>
    <cfRule type="expression" dxfId="2505" priority="3016">
      <formula>AM69&lt;0</formula>
    </cfRule>
  </conditionalFormatting>
  <conditionalFormatting sqref="AN82 AN92 AN103 AN107">
    <cfRule type="expression" dxfId="2504" priority="3013">
      <formula>AM82&lt;0</formula>
    </cfRule>
  </conditionalFormatting>
  <conditionalFormatting sqref="AN83">
    <cfRule type="colorScale" priority="2909">
      <colorScale>
        <cfvo type="min"/>
        <cfvo type="max"/>
        <color theme="0"/>
        <color theme="0"/>
      </colorScale>
    </cfRule>
    <cfRule type="expression" priority="2910">
      <formula>#REF!</formula>
    </cfRule>
    <cfRule type="expression" dxfId="2503" priority="2911">
      <formula>AM83&lt;0</formula>
    </cfRule>
  </conditionalFormatting>
  <conditionalFormatting sqref="AN84:AN91">
    <cfRule type="colorScale" priority="3017">
      <colorScale>
        <cfvo type="min"/>
        <cfvo type="max"/>
        <color theme="0"/>
        <color theme="0"/>
      </colorScale>
    </cfRule>
    <cfRule type="expression" priority="3018">
      <formula>$F$19</formula>
    </cfRule>
    <cfRule type="expression" dxfId="2502" priority="3019">
      <formula>AM84&lt;0</formula>
    </cfRule>
  </conditionalFormatting>
  <conditionalFormatting sqref="AN92 AN82 AN103 AN107">
    <cfRule type="colorScale" priority="3012">
      <colorScale>
        <cfvo type="min"/>
        <cfvo type="max"/>
        <color theme="0"/>
        <color theme="0"/>
      </colorScale>
    </cfRule>
  </conditionalFormatting>
  <conditionalFormatting sqref="AN93">
    <cfRule type="colorScale" priority="2964">
      <colorScale>
        <cfvo type="min"/>
        <cfvo type="max"/>
        <color theme="0"/>
        <color theme="0"/>
      </colorScale>
    </cfRule>
    <cfRule type="expression" priority="2965">
      <formula>#REF!</formula>
    </cfRule>
    <cfRule type="expression" dxfId="2501" priority="2966">
      <formula>AM93&lt;0</formula>
    </cfRule>
  </conditionalFormatting>
  <conditionalFormatting sqref="AN94:AN102">
    <cfRule type="colorScale" priority="3020">
      <colorScale>
        <cfvo type="min"/>
        <cfvo type="max"/>
        <color theme="0"/>
        <color theme="0"/>
      </colorScale>
    </cfRule>
    <cfRule type="expression" priority="3021">
      <formula>$F$19</formula>
    </cfRule>
    <cfRule type="expression" dxfId="2500" priority="3022">
      <formula>AM94&lt;0</formula>
    </cfRule>
  </conditionalFormatting>
  <conditionalFormatting sqref="AN104">
    <cfRule type="colorScale" priority="2961">
      <colorScale>
        <cfvo type="min"/>
        <cfvo type="max"/>
        <color theme="0"/>
        <color theme="0"/>
      </colorScale>
    </cfRule>
    <cfRule type="expression" priority="2962">
      <formula>#REF!</formula>
    </cfRule>
    <cfRule type="expression" dxfId="2499" priority="2963">
      <formula>AM104&lt;0</formula>
    </cfRule>
  </conditionalFormatting>
  <conditionalFormatting sqref="AN105:AN106">
    <cfRule type="colorScale" priority="3023">
      <colorScale>
        <cfvo type="min"/>
        <cfvo type="max"/>
        <color theme="0"/>
        <color theme="0"/>
      </colorScale>
    </cfRule>
    <cfRule type="expression" priority="3024">
      <formula>$F$19</formula>
    </cfRule>
    <cfRule type="expression" dxfId="2498" priority="3025">
      <formula>AM105&lt;0</formula>
    </cfRule>
  </conditionalFormatting>
  <conditionalFormatting sqref="AN110">
    <cfRule type="colorScale" priority="3026">
      <colorScale>
        <cfvo type="min"/>
        <cfvo type="max"/>
        <color theme="0"/>
        <color theme="0"/>
      </colorScale>
    </cfRule>
    <cfRule type="expression" dxfId="2497" priority="3027">
      <formula>AM110&lt;0</formula>
    </cfRule>
  </conditionalFormatting>
  <conditionalFormatting sqref="AN110:AN111">
    <cfRule type="expression" priority="2906">
      <formula>$F$19</formula>
    </cfRule>
  </conditionalFormatting>
  <conditionalFormatting sqref="AN111">
    <cfRule type="colorScale" priority="2905">
      <colorScale>
        <cfvo type="min"/>
        <cfvo type="max"/>
        <color theme="0"/>
        <color theme="0"/>
      </colorScale>
    </cfRule>
    <cfRule type="expression" dxfId="2496" priority="2907">
      <formula>AM111&lt;0</formula>
    </cfRule>
  </conditionalFormatting>
  <conditionalFormatting sqref="AN117:AN123">
    <cfRule type="colorScale" priority="3031">
      <colorScale>
        <cfvo type="min"/>
        <cfvo type="max"/>
        <color theme="0"/>
        <color theme="0"/>
      </colorScale>
    </cfRule>
    <cfRule type="expression" priority="3032">
      <formula>$F$19</formula>
    </cfRule>
    <cfRule type="expression" dxfId="2495" priority="3033">
      <formula>AM117&lt;0</formula>
    </cfRule>
  </conditionalFormatting>
  <conditionalFormatting sqref="AN125">
    <cfRule type="colorScale" priority="2958">
      <colorScale>
        <cfvo type="min"/>
        <cfvo type="max"/>
        <color theme="0"/>
        <color theme="0"/>
      </colorScale>
    </cfRule>
    <cfRule type="expression" priority="2959">
      <formula>#REF!</formula>
    </cfRule>
    <cfRule type="expression" dxfId="2494" priority="2960">
      <formula>AM125&lt;0</formula>
    </cfRule>
  </conditionalFormatting>
  <conditionalFormatting sqref="AN125:AN135">
    <cfRule type="expression" dxfId="2493" priority="2957">
      <formula>IF(AN125="Validar","Rojo","Verde")</formula>
    </cfRule>
  </conditionalFormatting>
  <conditionalFormatting sqref="AN126:AN132">
    <cfRule type="colorScale" priority="3034">
      <colorScale>
        <cfvo type="min"/>
        <cfvo type="max"/>
        <color theme="0"/>
        <color theme="0"/>
      </colorScale>
    </cfRule>
    <cfRule type="expression" dxfId="2492" priority="3036">
      <formula>AM126&lt;0</formula>
    </cfRule>
  </conditionalFormatting>
  <conditionalFormatting sqref="AN126:AN134">
    <cfRule type="expression" priority="3035">
      <formula>$F$19</formula>
    </cfRule>
  </conditionalFormatting>
  <conditionalFormatting sqref="AN133:AN134">
    <cfRule type="colorScale" priority="3037">
      <colorScale>
        <cfvo type="min"/>
        <cfvo type="max"/>
        <color theme="0"/>
        <color theme="0"/>
      </colorScale>
    </cfRule>
    <cfRule type="expression" dxfId="2491" priority="3038">
      <formula>AM133&lt;0</formula>
    </cfRule>
  </conditionalFormatting>
  <conditionalFormatting sqref="AN135">
    <cfRule type="colorScale" priority="3028">
      <colorScale>
        <cfvo type="min"/>
        <cfvo type="max"/>
        <color theme="0"/>
        <color theme="0"/>
      </colorScale>
    </cfRule>
    <cfRule type="expression" priority="3029">
      <formula>$F$23</formula>
    </cfRule>
    <cfRule type="expression" dxfId="2490" priority="3030">
      <formula>AM135&lt;0</formula>
    </cfRule>
  </conditionalFormatting>
  <conditionalFormatting sqref="AN110:AO111">
    <cfRule type="expression" dxfId="2489" priority="2901">
      <formula>IF(AN110="Validar","Rojo","Verde")</formula>
    </cfRule>
  </conditionalFormatting>
  <conditionalFormatting sqref="AN117:AO123">
    <cfRule type="expression" dxfId="2488" priority="2914">
      <formula>IF(AN117="Validar","Rojo","Verde")</formula>
    </cfRule>
  </conditionalFormatting>
  <conditionalFormatting sqref="AO40:AO66">
    <cfRule type="colorScale" priority="2949">
      <colorScale>
        <cfvo type="min"/>
        <cfvo type="max"/>
        <color theme="0"/>
        <color theme="0"/>
      </colorScale>
    </cfRule>
    <cfRule type="expression" priority="2950">
      <formula>#REF!</formula>
    </cfRule>
    <cfRule type="expression" dxfId="2487" priority="2951">
      <formula>AN40&lt;0</formula>
    </cfRule>
  </conditionalFormatting>
  <conditionalFormatting sqref="AO40:AO67">
    <cfRule type="expression" dxfId="2486" priority="2948">
      <formula>IF(AO40="Validar","Rojo","Verde")</formula>
    </cfRule>
  </conditionalFormatting>
  <conditionalFormatting sqref="AO67 AN82:AO82 AN92:AO92 AN103:AO103 AN107:AO107">
    <cfRule type="expression" priority="2953">
      <formula>$F$23</formula>
    </cfRule>
  </conditionalFormatting>
  <conditionalFormatting sqref="AO67 AO82 AO92 AO103 AO107">
    <cfRule type="expression" dxfId="2485" priority="2954">
      <formula>AN67&lt;0</formula>
    </cfRule>
  </conditionalFormatting>
  <conditionalFormatting sqref="AO69">
    <cfRule type="colorScale" priority="2946">
      <colorScale>
        <cfvo type="min"/>
        <cfvo type="max"/>
        <color theme="0"/>
        <color theme="0"/>
      </colorScale>
    </cfRule>
    <cfRule type="expression" dxfId="2484" priority="2947">
      <formula>AN69&lt;0</formula>
    </cfRule>
  </conditionalFormatting>
  <conditionalFormatting sqref="AO69:AO81">
    <cfRule type="expression" priority="2944">
      <formula>#REF!</formula>
    </cfRule>
  </conditionalFormatting>
  <conditionalFormatting sqref="AO69:AO82">
    <cfRule type="expression" dxfId="2483" priority="2942">
      <formula>IF(AO69="Validar","Rojo","Verde")</formula>
    </cfRule>
  </conditionalFormatting>
  <conditionalFormatting sqref="AO70:AO78">
    <cfRule type="colorScale" priority="2943">
      <colorScale>
        <cfvo type="min"/>
        <cfvo type="max"/>
        <color theme="0"/>
        <color theme="0"/>
      </colorScale>
    </cfRule>
    <cfRule type="expression" dxfId="2482" priority="2945">
      <formula>AN70&lt;0</formula>
    </cfRule>
  </conditionalFormatting>
  <conditionalFormatting sqref="AO79:AO81">
    <cfRule type="colorScale" priority="2955">
      <colorScale>
        <cfvo type="min"/>
        <cfvo type="max"/>
        <color theme="0"/>
        <color theme="0"/>
      </colorScale>
    </cfRule>
    <cfRule type="expression" dxfId="2481" priority="2956">
      <formula>AN79&lt;0</formula>
    </cfRule>
  </conditionalFormatting>
  <conditionalFormatting sqref="AO82 AO67 AO92 AO103 AO107">
    <cfRule type="colorScale" priority="2952">
      <colorScale>
        <cfvo type="min"/>
        <cfvo type="max"/>
        <color theme="0"/>
        <color theme="0"/>
      </colorScale>
    </cfRule>
  </conditionalFormatting>
  <conditionalFormatting sqref="AO84">
    <cfRule type="colorScale" priority="2940">
      <colorScale>
        <cfvo type="min"/>
        <cfvo type="max"/>
        <color theme="0"/>
        <color theme="0"/>
      </colorScale>
    </cfRule>
    <cfRule type="expression" dxfId="2480" priority="2941">
      <formula>AN84&lt;0</formula>
    </cfRule>
  </conditionalFormatting>
  <conditionalFormatting sqref="AO84:AO91">
    <cfRule type="expression" priority="2938">
      <formula>#REF!</formula>
    </cfRule>
  </conditionalFormatting>
  <conditionalFormatting sqref="AO84:AO92">
    <cfRule type="expression" dxfId="2479" priority="2936">
      <formula>IF(AO84="Validar","Rojo","Verde")</formula>
    </cfRule>
  </conditionalFormatting>
  <conditionalFormatting sqref="AO85:AO91">
    <cfRule type="colorScale" priority="2937">
      <colorScale>
        <cfvo type="min"/>
        <cfvo type="max"/>
        <color theme="0"/>
        <color theme="0"/>
      </colorScale>
    </cfRule>
    <cfRule type="expression" dxfId="2478" priority="2939">
      <formula>AN85&lt;0</formula>
    </cfRule>
  </conditionalFormatting>
  <conditionalFormatting sqref="AO94">
    <cfRule type="colorScale" priority="2934">
      <colorScale>
        <cfvo type="min"/>
        <cfvo type="max"/>
        <color theme="0"/>
        <color theme="0"/>
      </colorScale>
    </cfRule>
    <cfRule type="expression" dxfId="2477" priority="2935">
      <formula>AN94&lt;0</formula>
    </cfRule>
  </conditionalFormatting>
  <conditionalFormatting sqref="AO94:AO102">
    <cfRule type="expression" priority="2928">
      <formula>#REF!</formula>
    </cfRule>
  </conditionalFormatting>
  <conditionalFormatting sqref="AO94:AO103">
    <cfRule type="expression" dxfId="2476" priority="2926">
      <formula>IF(AO94="Validar","Rojo","Verde")</formula>
    </cfRule>
  </conditionalFormatting>
  <conditionalFormatting sqref="AO95:AO100">
    <cfRule type="colorScale" priority="2932">
      <colorScale>
        <cfvo type="min"/>
        <cfvo type="max"/>
        <color theme="0"/>
        <color theme="0"/>
      </colorScale>
    </cfRule>
    <cfRule type="expression" dxfId="2475" priority="2933">
      <formula>AN95&lt;0</formula>
    </cfRule>
  </conditionalFormatting>
  <conditionalFormatting sqref="AO101">
    <cfRule type="colorScale" priority="2930">
      <colorScale>
        <cfvo type="min"/>
        <cfvo type="max"/>
        <color theme="0"/>
        <color theme="0"/>
      </colorScale>
    </cfRule>
    <cfRule type="expression" dxfId="2474" priority="2931">
      <formula>AN101&lt;0</formula>
    </cfRule>
  </conditionalFormatting>
  <conditionalFormatting sqref="AO102">
    <cfRule type="colorScale" priority="2927">
      <colorScale>
        <cfvo type="min"/>
        <cfvo type="max"/>
        <color theme="0"/>
        <color theme="0"/>
      </colorScale>
    </cfRule>
    <cfRule type="expression" dxfId="2473" priority="2929">
      <formula>AN102&lt;0</formula>
    </cfRule>
  </conditionalFormatting>
  <conditionalFormatting sqref="AO105">
    <cfRule type="colorScale" priority="2924">
      <colorScale>
        <cfvo type="min"/>
        <cfvo type="max"/>
        <color theme="0"/>
        <color theme="0"/>
      </colorScale>
    </cfRule>
    <cfRule type="expression" dxfId="2472" priority="2925">
      <formula>AN105&lt;0</formula>
    </cfRule>
  </conditionalFormatting>
  <conditionalFormatting sqref="AO105:AO106">
    <cfRule type="expression" priority="2922">
      <formula>#REF!</formula>
    </cfRule>
  </conditionalFormatting>
  <conditionalFormatting sqref="AO105:AO107">
    <cfRule type="expression" dxfId="2471" priority="2920">
      <formula>IF(AO105="Validar","Rojo","Verde")</formula>
    </cfRule>
  </conditionalFormatting>
  <conditionalFormatting sqref="AO106">
    <cfRule type="colorScale" priority="2921">
      <colorScale>
        <cfvo type="min"/>
        <cfvo type="max"/>
        <color theme="0"/>
        <color theme="0"/>
      </colorScale>
    </cfRule>
    <cfRule type="expression" dxfId="2470" priority="2923">
      <formula>AN106&lt;0</formula>
    </cfRule>
  </conditionalFormatting>
  <conditionalFormatting sqref="AO110">
    <cfRule type="colorScale" priority="2912">
      <colorScale>
        <cfvo type="min"/>
        <cfvo type="max"/>
        <color theme="0"/>
        <color theme="0"/>
      </colorScale>
    </cfRule>
    <cfRule type="expression" dxfId="2469" priority="2913">
      <formula>AN110&lt;0</formula>
    </cfRule>
  </conditionalFormatting>
  <conditionalFormatting sqref="AO110:AO111">
    <cfRule type="expression" priority="2903">
      <formula>#REF!</formula>
    </cfRule>
  </conditionalFormatting>
  <conditionalFormatting sqref="AO111">
    <cfRule type="colorScale" priority="2902">
      <colorScale>
        <cfvo type="min"/>
        <cfvo type="max"/>
        <color theme="0"/>
        <color theme="0"/>
      </colorScale>
    </cfRule>
    <cfRule type="expression" dxfId="2468" priority="2904">
      <formula>AN111&lt;0</formula>
    </cfRule>
  </conditionalFormatting>
  <conditionalFormatting sqref="AO117">
    <cfRule type="colorScale" priority="2918">
      <colorScale>
        <cfvo type="min"/>
        <cfvo type="max"/>
        <color theme="0"/>
        <color theme="0"/>
      </colorScale>
    </cfRule>
    <cfRule type="expression" dxfId="2467" priority="2919">
      <formula>AN117&lt;0</formula>
    </cfRule>
  </conditionalFormatting>
  <conditionalFormatting sqref="AO117:AO123">
    <cfRule type="expression" priority="2916">
      <formula>#REF!</formula>
    </cfRule>
  </conditionalFormatting>
  <conditionalFormatting sqref="AO118:AO123">
    <cfRule type="colorScale" priority="2915">
      <colorScale>
        <cfvo type="min"/>
        <cfvo type="max"/>
        <color theme="0"/>
        <color theme="0"/>
      </colorScale>
    </cfRule>
    <cfRule type="expression" dxfId="2466" priority="2917">
      <formula>AN118&lt;0</formula>
    </cfRule>
  </conditionalFormatting>
  <conditionalFormatting sqref="AO126:AO135">
    <cfRule type="expression" dxfId="2465" priority="3039">
      <formula>IF(AO126="Validar","Rojo","Verde")</formula>
    </cfRule>
    <cfRule type="colorScale" priority="3040">
      <colorScale>
        <cfvo type="min"/>
        <cfvo type="max"/>
        <color theme="0"/>
        <color theme="0"/>
      </colorScale>
    </cfRule>
    <cfRule type="expression" priority="3041">
      <formula>$F$23</formula>
    </cfRule>
    <cfRule type="expression" dxfId="2464" priority="3042">
      <formula>AN126&lt;0</formula>
    </cfRule>
  </conditionalFormatting>
  <conditionalFormatting sqref="AN6">
    <cfRule type="colorScale" priority="2899">
      <colorScale>
        <cfvo type="min"/>
        <cfvo type="max"/>
        <color theme="0"/>
        <color theme="0"/>
      </colorScale>
    </cfRule>
    <cfRule type="expression" dxfId="2463" priority="2900">
      <formula>AM6&lt;0</formula>
    </cfRule>
  </conditionalFormatting>
  <conditionalFormatting sqref="AN6">
    <cfRule type="expression" dxfId="2462" priority="2897">
      <formula>IF(AN6="Validar","Rojo","Verde")</formula>
    </cfRule>
    <cfRule type="expression" priority="2898">
      <formula>#REF!</formula>
    </cfRule>
  </conditionalFormatting>
  <conditionalFormatting sqref="AN7:AN8">
    <cfRule type="colorScale" priority="2895">
      <colorScale>
        <cfvo type="min"/>
        <cfvo type="max"/>
        <color theme="0"/>
        <color theme="0"/>
      </colorScale>
    </cfRule>
    <cfRule type="expression" dxfId="2461" priority="2896">
      <formula>AM7&lt;0</formula>
    </cfRule>
  </conditionalFormatting>
  <conditionalFormatting sqref="AN7:AN8">
    <cfRule type="expression" dxfId="2460" priority="2893">
      <formula>IF(AN7="Validar","Rojo","Verde")</formula>
    </cfRule>
    <cfRule type="expression" priority="2894">
      <formula>#REF!</formula>
    </cfRule>
  </conditionalFormatting>
  <conditionalFormatting sqref="AR9">
    <cfRule type="colorScale" priority="2860">
      <colorScale>
        <cfvo type="min"/>
        <cfvo type="max"/>
        <color theme="0"/>
        <color theme="0"/>
      </colorScale>
    </cfRule>
    <cfRule type="expression" dxfId="2459" priority="2861">
      <formula>AQ9&lt;0</formula>
    </cfRule>
  </conditionalFormatting>
  <conditionalFormatting sqref="AR9:AR20">
    <cfRule type="expression" dxfId="2458" priority="2831">
      <formula>IF(AR9="Validar","Rojo","Verde")</formula>
    </cfRule>
    <cfRule type="expression" priority="2833">
      <formula>#REF!</formula>
    </cfRule>
  </conditionalFormatting>
  <conditionalFormatting sqref="AR10">
    <cfRule type="colorScale" priority="2837">
      <colorScale>
        <cfvo type="min"/>
        <cfvo type="max"/>
        <color theme="0"/>
        <color theme="0"/>
      </colorScale>
    </cfRule>
    <cfRule type="expression" dxfId="2457" priority="2838">
      <formula>AQ10&lt;0</formula>
    </cfRule>
  </conditionalFormatting>
  <conditionalFormatting sqref="AR11:AR14">
    <cfRule type="colorScale" priority="2858">
      <colorScale>
        <cfvo type="min"/>
        <cfvo type="max"/>
        <color theme="0"/>
        <color theme="0"/>
      </colorScale>
    </cfRule>
    <cfRule type="expression" dxfId="2456" priority="2859">
      <formula>AQ11&lt;0</formula>
    </cfRule>
  </conditionalFormatting>
  <conditionalFormatting sqref="AR15">
    <cfRule type="colorScale" priority="2835">
      <colorScale>
        <cfvo type="min"/>
        <cfvo type="max"/>
        <color theme="0"/>
        <color theme="0"/>
      </colorScale>
    </cfRule>
    <cfRule type="expression" dxfId="2455" priority="2836">
      <formula>AQ15&lt;0</formula>
    </cfRule>
  </conditionalFormatting>
  <conditionalFormatting sqref="AR16:AR17">
    <cfRule type="colorScale" priority="2856">
      <colorScale>
        <cfvo type="min"/>
        <cfvo type="max"/>
        <color theme="0"/>
        <color theme="0"/>
      </colorScale>
    </cfRule>
    <cfRule type="expression" dxfId="2454" priority="2857">
      <formula>AQ16&lt;0</formula>
    </cfRule>
  </conditionalFormatting>
  <conditionalFormatting sqref="AR18">
    <cfRule type="colorScale" priority="2832">
      <colorScale>
        <cfvo type="min"/>
        <cfvo type="max"/>
        <color theme="0"/>
        <color theme="0"/>
      </colorScale>
    </cfRule>
    <cfRule type="expression" dxfId="2453" priority="2834">
      <formula>AQ18&lt;0</formula>
    </cfRule>
  </conditionalFormatting>
  <conditionalFormatting sqref="AR19:AR20">
    <cfRule type="colorScale" priority="2854">
      <colorScale>
        <cfvo type="min"/>
        <cfvo type="max"/>
        <color theme="0"/>
        <color theme="0"/>
      </colorScale>
    </cfRule>
    <cfRule type="expression" dxfId="2452" priority="2855">
      <formula>AQ19&lt;0</formula>
    </cfRule>
  </conditionalFormatting>
  <conditionalFormatting sqref="AR23">
    <cfRule type="colorScale" priority="2829">
      <colorScale>
        <cfvo type="min"/>
        <cfvo type="max"/>
        <color theme="0"/>
        <color theme="0"/>
      </colorScale>
    </cfRule>
    <cfRule type="expression" dxfId="2451" priority="2830">
      <formula>AQ23&lt;0</formula>
    </cfRule>
  </conditionalFormatting>
  <conditionalFormatting sqref="AR23:AR31">
    <cfRule type="expression" dxfId="2450" priority="2823">
      <formula>IF(AR23="Validar","Rojo","Verde")</formula>
    </cfRule>
    <cfRule type="expression" priority="2825">
      <formula>#REF!</formula>
    </cfRule>
  </conditionalFormatting>
  <conditionalFormatting sqref="AR24">
    <cfRule type="colorScale" priority="2852">
      <colorScale>
        <cfvo type="min"/>
        <cfvo type="max"/>
        <color theme="0"/>
        <color theme="0"/>
      </colorScale>
    </cfRule>
    <cfRule type="expression" dxfId="2449" priority="2853">
      <formula>AQ24&lt;0</formula>
    </cfRule>
  </conditionalFormatting>
  <conditionalFormatting sqref="AR25">
    <cfRule type="colorScale" priority="2850">
      <colorScale>
        <cfvo type="min"/>
        <cfvo type="max"/>
        <color theme="0"/>
        <color theme="0"/>
      </colorScale>
    </cfRule>
    <cfRule type="expression" dxfId="2448" priority="2851">
      <formula>AQ25&lt;0</formula>
    </cfRule>
  </conditionalFormatting>
  <conditionalFormatting sqref="AR26">
    <cfRule type="colorScale" priority="2827">
      <colorScale>
        <cfvo type="min"/>
        <cfvo type="max"/>
        <color theme="0"/>
        <color theme="0"/>
      </colorScale>
    </cfRule>
    <cfRule type="expression" dxfId="2447" priority="2828">
      <formula>AQ26&lt;0</formula>
    </cfRule>
  </conditionalFormatting>
  <conditionalFormatting sqref="AR27">
    <cfRule type="colorScale" priority="2848">
      <colorScale>
        <cfvo type="min"/>
        <cfvo type="max"/>
        <color theme="0"/>
        <color theme="0"/>
      </colorScale>
    </cfRule>
    <cfRule type="expression" dxfId="2446" priority="2849">
      <formula>AQ27&lt;0</formula>
    </cfRule>
  </conditionalFormatting>
  <conditionalFormatting sqref="AR28">
    <cfRule type="colorScale" priority="2846">
      <colorScale>
        <cfvo type="min"/>
        <cfvo type="max"/>
        <color theme="0"/>
        <color theme="0"/>
      </colorScale>
    </cfRule>
    <cfRule type="expression" dxfId="2445" priority="2847">
      <formula>AQ28&lt;0</formula>
    </cfRule>
  </conditionalFormatting>
  <conditionalFormatting sqref="AR29">
    <cfRule type="colorScale" priority="2824">
      <colorScale>
        <cfvo type="min"/>
        <cfvo type="max"/>
        <color theme="0"/>
        <color theme="0"/>
      </colorScale>
    </cfRule>
    <cfRule type="expression" dxfId="2444" priority="2826">
      <formula>AQ29&lt;0</formula>
    </cfRule>
  </conditionalFormatting>
  <conditionalFormatting sqref="AR30">
    <cfRule type="colorScale" priority="2844">
      <colorScale>
        <cfvo type="min"/>
        <cfvo type="max"/>
        <color theme="0"/>
        <color theme="0"/>
      </colorScale>
    </cfRule>
    <cfRule type="expression" dxfId="2443" priority="2845">
      <formula>AQ30&lt;0</formula>
    </cfRule>
  </conditionalFormatting>
  <conditionalFormatting sqref="AR31">
    <cfRule type="colorScale" priority="2842">
      <colorScale>
        <cfvo type="min"/>
        <cfvo type="max"/>
        <color theme="0"/>
        <color theme="0"/>
      </colorScale>
    </cfRule>
    <cfRule type="expression" dxfId="2442" priority="2843">
      <formula>AQ31&lt;0</formula>
    </cfRule>
  </conditionalFormatting>
  <conditionalFormatting sqref="AR39">
    <cfRule type="colorScale" priority="2820">
      <colorScale>
        <cfvo type="min"/>
        <cfvo type="max"/>
        <color theme="0"/>
        <color theme="0"/>
      </colorScale>
    </cfRule>
    <cfRule type="expression" priority="2821">
      <formula>#REF!</formula>
    </cfRule>
    <cfRule type="expression" dxfId="2441" priority="2822">
      <formula>AQ39&lt;0</formula>
    </cfRule>
  </conditionalFormatting>
  <conditionalFormatting sqref="AR39:AR107">
    <cfRule type="expression" dxfId="2440" priority="2758">
      <formula>IF(AR39="Validar","Rojo","Verde")</formula>
    </cfRule>
  </conditionalFormatting>
  <conditionalFormatting sqref="AR40:AR67">
    <cfRule type="colorScale" priority="2839">
      <colorScale>
        <cfvo type="min"/>
        <cfvo type="max"/>
        <color theme="0"/>
        <color theme="0"/>
      </colorScale>
    </cfRule>
    <cfRule type="expression" priority="2840">
      <formula>$F$19</formula>
    </cfRule>
    <cfRule type="expression" dxfId="2439" priority="2841">
      <formula>AQ40&lt;0</formula>
    </cfRule>
  </conditionalFormatting>
  <conditionalFormatting sqref="AR68">
    <cfRule type="colorScale" priority="2817">
      <colorScale>
        <cfvo type="min"/>
        <cfvo type="max"/>
        <color theme="0"/>
        <color theme="0"/>
      </colorScale>
    </cfRule>
    <cfRule type="expression" priority="2818">
      <formula>#REF!</formula>
    </cfRule>
    <cfRule type="expression" dxfId="2438" priority="2819">
      <formula>AQ68&lt;0</formula>
    </cfRule>
  </conditionalFormatting>
  <conditionalFormatting sqref="AR69:AR81">
    <cfRule type="colorScale" priority="2864">
      <colorScale>
        <cfvo type="min"/>
        <cfvo type="max"/>
        <color theme="0"/>
        <color theme="0"/>
      </colorScale>
    </cfRule>
    <cfRule type="expression" priority="2865">
      <formula>$F$19</formula>
    </cfRule>
    <cfRule type="expression" dxfId="2437" priority="2866">
      <formula>AQ69&lt;0</formula>
    </cfRule>
  </conditionalFormatting>
  <conditionalFormatting sqref="AR82 AR92 AR103 AR107">
    <cfRule type="expression" dxfId="2436" priority="2863">
      <formula>AQ82&lt;0</formula>
    </cfRule>
  </conditionalFormatting>
  <conditionalFormatting sqref="AR83">
    <cfRule type="colorScale" priority="2759">
      <colorScale>
        <cfvo type="min"/>
        <cfvo type="max"/>
        <color theme="0"/>
        <color theme="0"/>
      </colorScale>
    </cfRule>
    <cfRule type="expression" priority="2760">
      <formula>#REF!</formula>
    </cfRule>
    <cfRule type="expression" dxfId="2435" priority="2761">
      <formula>AQ83&lt;0</formula>
    </cfRule>
  </conditionalFormatting>
  <conditionalFormatting sqref="AR84:AR91">
    <cfRule type="colorScale" priority="2867">
      <colorScale>
        <cfvo type="min"/>
        <cfvo type="max"/>
        <color theme="0"/>
        <color theme="0"/>
      </colorScale>
    </cfRule>
    <cfRule type="expression" priority="2868">
      <formula>$F$19</formula>
    </cfRule>
    <cfRule type="expression" dxfId="2434" priority="2869">
      <formula>AQ84&lt;0</formula>
    </cfRule>
  </conditionalFormatting>
  <conditionalFormatting sqref="AR92 AR82 AR103 AR107">
    <cfRule type="colorScale" priority="2862">
      <colorScale>
        <cfvo type="min"/>
        <cfvo type="max"/>
        <color theme="0"/>
        <color theme="0"/>
      </colorScale>
    </cfRule>
  </conditionalFormatting>
  <conditionalFormatting sqref="AR93">
    <cfRule type="colorScale" priority="2814">
      <colorScale>
        <cfvo type="min"/>
        <cfvo type="max"/>
        <color theme="0"/>
        <color theme="0"/>
      </colorScale>
    </cfRule>
    <cfRule type="expression" priority="2815">
      <formula>#REF!</formula>
    </cfRule>
    <cfRule type="expression" dxfId="2433" priority="2816">
      <formula>AQ93&lt;0</formula>
    </cfRule>
  </conditionalFormatting>
  <conditionalFormatting sqref="AR94:AR102">
    <cfRule type="colorScale" priority="2870">
      <colorScale>
        <cfvo type="min"/>
        <cfvo type="max"/>
        <color theme="0"/>
        <color theme="0"/>
      </colorScale>
    </cfRule>
    <cfRule type="expression" priority="2871">
      <formula>$F$19</formula>
    </cfRule>
    <cfRule type="expression" dxfId="2432" priority="2872">
      <formula>AQ94&lt;0</formula>
    </cfRule>
  </conditionalFormatting>
  <conditionalFormatting sqref="AR104">
    <cfRule type="colorScale" priority="2811">
      <colorScale>
        <cfvo type="min"/>
        <cfvo type="max"/>
        <color theme="0"/>
        <color theme="0"/>
      </colorScale>
    </cfRule>
    <cfRule type="expression" priority="2812">
      <formula>#REF!</formula>
    </cfRule>
    <cfRule type="expression" dxfId="2431" priority="2813">
      <formula>AQ104&lt;0</formula>
    </cfRule>
  </conditionalFormatting>
  <conditionalFormatting sqref="AR105:AR106">
    <cfRule type="colorScale" priority="2873">
      <colorScale>
        <cfvo type="min"/>
        <cfvo type="max"/>
        <color theme="0"/>
        <color theme="0"/>
      </colorScale>
    </cfRule>
    <cfRule type="expression" priority="2874">
      <formula>$F$19</formula>
    </cfRule>
    <cfRule type="expression" dxfId="2430" priority="2875">
      <formula>AQ105&lt;0</formula>
    </cfRule>
  </conditionalFormatting>
  <conditionalFormatting sqref="AR110">
    <cfRule type="colorScale" priority="2876">
      <colorScale>
        <cfvo type="min"/>
        <cfvo type="max"/>
        <color theme="0"/>
        <color theme="0"/>
      </colorScale>
    </cfRule>
    <cfRule type="expression" dxfId="2429" priority="2877">
      <formula>AQ110&lt;0</formula>
    </cfRule>
  </conditionalFormatting>
  <conditionalFormatting sqref="AR110:AR111">
    <cfRule type="expression" priority="2756">
      <formula>$F$19</formula>
    </cfRule>
  </conditionalFormatting>
  <conditionalFormatting sqref="AR111">
    <cfRule type="colorScale" priority="2755">
      <colorScale>
        <cfvo type="min"/>
        <cfvo type="max"/>
        <color theme="0"/>
        <color theme="0"/>
      </colorScale>
    </cfRule>
    <cfRule type="expression" dxfId="2428" priority="2757">
      <formula>AQ111&lt;0</formula>
    </cfRule>
  </conditionalFormatting>
  <conditionalFormatting sqref="AR117:AR123">
    <cfRule type="colorScale" priority="2881">
      <colorScale>
        <cfvo type="min"/>
        <cfvo type="max"/>
        <color theme="0"/>
        <color theme="0"/>
      </colorScale>
    </cfRule>
    <cfRule type="expression" priority="2882">
      <formula>$F$19</formula>
    </cfRule>
    <cfRule type="expression" dxfId="2427" priority="2883">
      <formula>AQ117&lt;0</formula>
    </cfRule>
  </conditionalFormatting>
  <conditionalFormatting sqref="AR125">
    <cfRule type="colorScale" priority="2808">
      <colorScale>
        <cfvo type="min"/>
        <cfvo type="max"/>
        <color theme="0"/>
        <color theme="0"/>
      </colorScale>
    </cfRule>
    <cfRule type="expression" priority="2809">
      <formula>#REF!</formula>
    </cfRule>
    <cfRule type="expression" dxfId="2426" priority="2810">
      <formula>AQ125&lt;0</formula>
    </cfRule>
  </conditionalFormatting>
  <conditionalFormatting sqref="AR125:AR135">
    <cfRule type="expression" dxfId="2425" priority="2807">
      <formula>IF(AR125="Validar","Rojo","Verde")</formula>
    </cfRule>
  </conditionalFormatting>
  <conditionalFormatting sqref="AR126:AR132">
    <cfRule type="colorScale" priority="2884">
      <colorScale>
        <cfvo type="min"/>
        <cfvo type="max"/>
        <color theme="0"/>
        <color theme="0"/>
      </colorScale>
    </cfRule>
    <cfRule type="expression" dxfId="2424" priority="2886">
      <formula>AQ126&lt;0</formula>
    </cfRule>
  </conditionalFormatting>
  <conditionalFormatting sqref="AR126:AR134">
    <cfRule type="expression" priority="2885">
      <formula>$F$19</formula>
    </cfRule>
  </conditionalFormatting>
  <conditionalFormatting sqref="AR133:AR134">
    <cfRule type="colorScale" priority="2887">
      <colorScale>
        <cfvo type="min"/>
        <cfvo type="max"/>
        <color theme="0"/>
        <color theme="0"/>
      </colorScale>
    </cfRule>
    <cfRule type="expression" dxfId="2423" priority="2888">
      <formula>AQ133&lt;0</formula>
    </cfRule>
  </conditionalFormatting>
  <conditionalFormatting sqref="AR135">
    <cfRule type="colorScale" priority="2878">
      <colorScale>
        <cfvo type="min"/>
        <cfvo type="max"/>
        <color theme="0"/>
        <color theme="0"/>
      </colorScale>
    </cfRule>
    <cfRule type="expression" priority="2879">
      <formula>$F$23</formula>
    </cfRule>
    <cfRule type="expression" dxfId="2422" priority="2880">
      <formula>AQ135&lt;0</formula>
    </cfRule>
  </conditionalFormatting>
  <conditionalFormatting sqref="AR110:AS111">
    <cfRule type="expression" dxfId="2421" priority="2751">
      <formula>IF(AR110="Validar","Rojo","Verde")</formula>
    </cfRule>
  </conditionalFormatting>
  <conditionalFormatting sqref="AR117:AS123">
    <cfRule type="expression" dxfId="2420" priority="2764">
      <formula>IF(AR117="Validar","Rojo","Verde")</formula>
    </cfRule>
  </conditionalFormatting>
  <conditionalFormatting sqref="AS40:AS66">
    <cfRule type="colorScale" priority="2799">
      <colorScale>
        <cfvo type="min"/>
        <cfvo type="max"/>
        <color theme="0"/>
        <color theme="0"/>
      </colorScale>
    </cfRule>
    <cfRule type="expression" priority="2800">
      <formula>#REF!</formula>
    </cfRule>
    <cfRule type="expression" dxfId="2419" priority="2801">
      <formula>AR40&lt;0</formula>
    </cfRule>
  </conditionalFormatting>
  <conditionalFormatting sqref="AS40:AS67">
    <cfRule type="expression" dxfId="2418" priority="2798">
      <formula>IF(AS40="Validar","Rojo","Verde")</formula>
    </cfRule>
  </conditionalFormatting>
  <conditionalFormatting sqref="AS67 AR82:AS82 AR92:AS92 AR103:AS103 AR107:AS107">
    <cfRule type="expression" priority="2803">
      <formula>$F$23</formula>
    </cfRule>
  </conditionalFormatting>
  <conditionalFormatting sqref="AS67 AS82 AS92 AS103 AS107">
    <cfRule type="expression" dxfId="2417" priority="2804">
      <formula>AR67&lt;0</formula>
    </cfRule>
  </conditionalFormatting>
  <conditionalFormatting sqref="AS69">
    <cfRule type="colorScale" priority="2796">
      <colorScale>
        <cfvo type="min"/>
        <cfvo type="max"/>
        <color theme="0"/>
        <color theme="0"/>
      </colorScale>
    </cfRule>
    <cfRule type="expression" dxfId="2416" priority="2797">
      <formula>AR69&lt;0</formula>
    </cfRule>
  </conditionalFormatting>
  <conditionalFormatting sqref="AS69:AS81">
    <cfRule type="expression" priority="2794">
      <formula>#REF!</formula>
    </cfRule>
  </conditionalFormatting>
  <conditionalFormatting sqref="AS69:AS82">
    <cfRule type="expression" dxfId="2415" priority="2792">
      <formula>IF(AS69="Validar","Rojo","Verde")</formula>
    </cfRule>
  </conditionalFormatting>
  <conditionalFormatting sqref="AS70:AS78">
    <cfRule type="colorScale" priority="2793">
      <colorScale>
        <cfvo type="min"/>
        <cfvo type="max"/>
        <color theme="0"/>
        <color theme="0"/>
      </colorScale>
    </cfRule>
    <cfRule type="expression" dxfId="2414" priority="2795">
      <formula>AR70&lt;0</formula>
    </cfRule>
  </conditionalFormatting>
  <conditionalFormatting sqref="AS79:AS81">
    <cfRule type="colorScale" priority="2805">
      <colorScale>
        <cfvo type="min"/>
        <cfvo type="max"/>
        <color theme="0"/>
        <color theme="0"/>
      </colorScale>
    </cfRule>
    <cfRule type="expression" dxfId="2413" priority="2806">
      <formula>AR79&lt;0</formula>
    </cfRule>
  </conditionalFormatting>
  <conditionalFormatting sqref="AS82 AS67 AS92 AS103 AS107">
    <cfRule type="colorScale" priority="2802">
      <colorScale>
        <cfvo type="min"/>
        <cfvo type="max"/>
        <color theme="0"/>
        <color theme="0"/>
      </colorScale>
    </cfRule>
  </conditionalFormatting>
  <conditionalFormatting sqref="AS84">
    <cfRule type="colorScale" priority="2790">
      <colorScale>
        <cfvo type="min"/>
        <cfvo type="max"/>
        <color theme="0"/>
        <color theme="0"/>
      </colorScale>
    </cfRule>
    <cfRule type="expression" dxfId="2412" priority="2791">
      <formula>AR84&lt;0</formula>
    </cfRule>
  </conditionalFormatting>
  <conditionalFormatting sqref="AS84:AS91">
    <cfRule type="expression" priority="2788">
      <formula>#REF!</formula>
    </cfRule>
  </conditionalFormatting>
  <conditionalFormatting sqref="AS84:AS92">
    <cfRule type="expression" dxfId="2411" priority="2786">
      <formula>IF(AS84="Validar","Rojo","Verde")</formula>
    </cfRule>
  </conditionalFormatting>
  <conditionalFormatting sqref="AS85:AS91">
    <cfRule type="colorScale" priority="2787">
      <colorScale>
        <cfvo type="min"/>
        <cfvo type="max"/>
        <color theme="0"/>
        <color theme="0"/>
      </colorScale>
    </cfRule>
    <cfRule type="expression" dxfId="2410" priority="2789">
      <formula>AR85&lt;0</formula>
    </cfRule>
  </conditionalFormatting>
  <conditionalFormatting sqref="AS94">
    <cfRule type="colorScale" priority="2784">
      <colorScale>
        <cfvo type="min"/>
        <cfvo type="max"/>
        <color theme="0"/>
        <color theme="0"/>
      </colorScale>
    </cfRule>
    <cfRule type="expression" dxfId="2409" priority="2785">
      <formula>AR94&lt;0</formula>
    </cfRule>
  </conditionalFormatting>
  <conditionalFormatting sqref="AS94:AS102">
    <cfRule type="expression" priority="2778">
      <formula>#REF!</formula>
    </cfRule>
  </conditionalFormatting>
  <conditionalFormatting sqref="AS94:AS103">
    <cfRule type="expression" dxfId="2408" priority="2776">
      <formula>IF(AS94="Validar","Rojo","Verde")</formula>
    </cfRule>
  </conditionalFormatting>
  <conditionalFormatting sqref="AS95:AS100">
    <cfRule type="colorScale" priority="2782">
      <colorScale>
        <cfvo type="min"/>
        <cfvo type="max"/>
        <color theme="0"/>
        <color theme="0"/>
      </colorScale>
    </cfRule>
    <cfRule type="expression" dxfId="2407" priority="2783">
      <formula>AR95&lt;0</formula>
    </cfRule>
  </conditionalFormatting>
  <conditionalFormatting sqref="AS101">
    <cfRule type="colorScale" priority="2780">
      <colorScale>
        <cfvo type="min"/>
        <cfvo type="max"/>
        <color theme="0"/>
        <color theme="0"/>
      </colorScale>
    </cfRule>
    <cfRule type="expression" dxfId="2406" priority="2781">
      <formula>AR101&lt;0</formula>
    </cfRule>
  </conditionalFormatting>
  <conditionalFormatting sqref="AS102">
    <cfRule type="colorScale" priority="2777">
      <colorScale>
        <cfvo type="min"/>
        <cfvo type="max"/>
        <color theme="0"/>
        <color theme="0"/>
      </colorScale>
    </cfRule>
    <cfRule type="expression" dxfId="2405" priority="2779">
      <formula>AR102&lt;0</formula>
    </cfRule>
  </conditionalFormatting>
  <conditionalFormatting sqref="AS105">
    <cfRule type="colorScale" priority="2774">
      <colorScale>
        <cfvo type="min"/>
        <cfvo type="max"/>
        <color theme="0"/>
        <color theme="0"/>
      </colorScale>
    </cfRule>
    <cfRule type="expression" dxfId="2404" priority="2775">
      <formula>AR105&lt;0</formula>
    </cfRule>
  </conditionalFormatting>
  <conditionalFormatting sqref="AS105:AS106">
    <cfRule type="expression" priority="2772">
      <formula>#REF!</formula>
    </cfRule>
  </conditionalFormatting>
  <conditionalFormatting sqref="AS105:AS107">
    <cfRule type="expression" dxfId="2403" priority="2770">
      <formula>IF(AS105="Validar","Rojo","Verde")</formula>
    </cfRule>
  </conditionalFormatting>
  <conditionalFormatting sqref="AS106">
    <cfRule type="colorScale" priority="2771">
      <colorScale>
        <cfvo type="min"/>
        <cfvo type="max"/>
        <color theme="0"/>
        <color theme="0"/>
      </colorScale>
    </cfRule>
    <cfRule type="expression" dxfId="2402" priority="2773">
      <formula>AR106&lt;0</formula>
    </cfRule>
  </conditionalFormatting>
  <conditionalFormatting sqref="AS110">
    <cfRule type="colorScale" priority="2762">
      <colorScale>
        <cfvo type="min"/>
        <cfvo type="max"/>
        <color theme="0"/>
        <color theme="0"/>
      </colorScale>
    </cfRule>
    <cfRule type="expression" dxfId="2401" priority="2763">
      <formula>AR110&lt;0</formula>
    </cfRule>
  </conditionalFormatting>
  <conditionalFormatting sqref="AS110:AS111">
    <cfRule type="expression" priority="2753">
      <formula>#REF!</formula>
    </cfRule>
  </conditionalFormatting>
  <conditionalFormatting sqref="AS111">
    <cfRule type="colorScale" priority="2752">
      <colorScale>
        <cfvo type="min"/>
        <cfvo type="max"/>
        <color theme="0"/>
        <color theme="0"/>
      </colorScale>
    </cfRule>
    <cfRule type="expression" dxfId="2400" priority="2754">
      <formula>AR111&lt;0</formula>
    </cfRule>
  </conditionalFormatting>
  <conditionalFormatting sqref="AS117">
    <cfRule type="colorScale" priority="2768">
      <colorScale>
        <cfvo type="min"/>
        <cfvo type="max"/>
        <color theme="0"/>
        <color theme="0"/>
      </colorScale>
    </cfRule>
    <cfRule type="expression" dxfId="2399" priority="2769">
      <formula>AR117&lt;0</formula>
    </cfRule>
  </conditionalFormatting>
  <conditionalFormatting sqref="AS117:AS123">
    <cfRule type="expression" priority="2766">
      <formula>#REF!</formula>
    </cfRule>
  </conditionalFormatting>
  <conditionalFormatting sqref="AS118:AS123">
    <cfRule type="colorScale" priority="2765">
      <colorScale>
        <cfvo type="min"/>
        <cfvo type="max"/>
        <color theme="0"/>
        <color theme="0"/>
      </colorScale>
    </cfRule>
    <cfRule type="expression" dxfId="2398" priority="2767">
      <formula>AR118&lt;0</formula>
    </cfRule>
  </conditionalFormatting>
  <conditionalFormatting sqref="AS126:AS135">
    <cfRule type="expression" dxfId="2397" priority="2889">
      <formula>IF(AS126="Validar","Rojo","Verde")</formula>
    </cfRule>
    <cfRule type="colorScale" priority="2890">
      <colorScale>
        <cfvo type="min"/>
        <cfvo type="max"/>
        <color theme="0"/>
        <color theme="0"/>
      </colorScale>
    </cfRule>
    <cfRule type="expression" priority="2891">
      <formula>$F$23</formula>
    </cfRule>
    <cfRule type="expression" dxfId="2396" priority="2892">
      <formula>AR126&lt;0</formula>
    </cfRule>
  </conditionalFormatting>
  <conditionalFormatting sqref="AR6">
    <cfRule type="colorScale" priority="2749">
      <colorScale>
        <cfvo type="min"/>
        <cfvo type="max"/>
        <color theme="0"/>
        <color theme="0"/>
      </colorScale>
    </cfRule>
    <cfRule type="expression" dxfId="2395" priority="2750">
      <formula>AQ6&lt;0</formula>
    </cfRule>
  </conditionalFormatting>
  <conditionalFormatting sqref="AR6">
    <cfRule type="expression" dxfId="2394" priority="2747">
      <formula>IF(AR6="Validar","Rojo","Verde")</formula>
    </cfRule>
    <cfRule type="expression" priority="2748">
      <formula>#REF!</formula>
    </cfRule>
  </conditionalFormatting>
  <conditionalFormatting sqref="AR7:AR8">
    <cfRule type="colorScale" priority="2745">
      <colorScale>
        <cfvo type="min"/>
        <cfvo type="max"/>
        <color theme="0"/>
        <color theme="0"/>
      </colorScale>
    </cfRule>
    <cfRule type="expression" dxfId="2393" priority="2746">
      <formula>AQ7&lt;0</formula>
    </cfRule>
  </conditionalFormatting>
  <conditionalFormatting sqref="AR7:AR8">
    <cfRule type="expression" dxfId="2392" priority="2743">
      <formula>IF(AR7="Validar","Rojo","Verde")</formula>
    </cfRule>
    <cfRule type="expression" priority="2744">
      <formula>#REF!</formula>
    </cfRule>
  </conditionalFormatting>
  <conditionalFormatting sqref="AX9">
    <cfRule type="colorScale" priority="2710">
      <colorScale>
        <cfvo type="min"/>
        <cfvo type="max"/>
        <color theme="0"/>
        <color theme="0"/>
      </colorScale>
    </cfRule>
    <cfRule type="expression" dxfId="2391" priority="2711">
      <formula>AW9&lt;0</formula>
    </cfRule>
  </conditionalFormatting>
  <conditionalFormatting sqref="AX9:AX20">
    <cfRule type="expression" dxfId="2390" priority="2681">
      <formula>IF(AX9="Validar","Rojo","Verde")</formula>
    </cfRule>
    <cfRule type="expression" priority="2683">
      <formula>#REF!</formula>
    </cfRule>
  </conditionalFormatting>
  <conditionalFormatting sqref="AX10">
    <cfRule type="colorScale" priority="2687">
      <colorScale>
        <cfvo type="min"/>
        <cfvo type="max"/>
        <color theme="0"/>
        <color theme="0"/>
      </colorScale>
    </cfRule>
    <cfRule type="expression" dxfId="2389" priority="2688">
      <formula>AW10&lt;0</formula>
    </cfRule>
  </conditionalFormatting>
  <conditionalFormatting sqref="AX11:AX14">
    <cfRule type="colorScale" priority="2708">
      <colorScale>
        <cfvo type="min"/>
        <cfvo type="max"/>
        <color theme="0"/>
        <color theme="0"/>
      </colorScale>
    </cfRule>
    <cfRule type="expression" dxfId="2388" priority="2709">
      <formula>AW11&lt;0</formula>
    </cfRule>
  </conditionalFormatting>
  <conditionalFormatting sqref="AX15">
    <cfRule type="colorScale" priority="2685">
      <colorScale>
        <cfvo type="min"/>
        <cfvo type="max"/>
        <color theme="0"/>
        <color theme="0"/>
      </colorScale>
    </cfRule>
    <cfRule type="expression" dxfId="2387" priority="2686">
      <formula>AW15&lt;0</formula>
    </cfRule>
  </conditionalFormatting>
  <conditionalFormatting sqref="AX16:AX17">
    <cfRule type="colorScale" priority="2706">
      <colorScale>
        <cfvo type="min"/>
        <cfvo type="max"/>
        <color theme="0"/>
        <color theme="0"/>
      </colorScale>
    </cfRule>
    <cfRule type="expression" dxfId="2386" priority="2707">
      <formula>AW16&lt;0</formula>
    </cfRule>
  </conditionalFormatting>
  <conditionalFormatting sqref="AX18">
    <cfRule type="colorScale" priority="2682">
      <colorScale>
        <cfvo type="min"/>
        <cfvo type="max"/>
        <color theme="0"/>
        <color theme="0"/>
      </colorScale>
    </cfRule>
    <cfRule type="expression" dxfId="2385" priority="2684">
      <formula>AW18&lt;0</formula>
    </cfRule>
  </conditionalFormatting>
  <conditionalFormatting sqref="AX19:AX20">
    <cfRule type="colorScale" priority="2704">
      <colorScale>
        <cfvo type="min"/>
        <cfvo type="max"/>
        <color theme="0"/>
        <color theme="0"/>
      </colorScale>
    </cfRule>
    <cfRule type="expression" dxfId="2384" priority="2705">
      <formula>AW19&lt;0</formula>
    </cfRule>
  </conditionalFormatting>
  <conditionalFormatting sqref="AX23">
    <cfRule type="colorScale" priority="2679">
      <colorScale>
        <cfvo type="min"/>
        <cfvo type="max"/>
        <color theme="0"/>
        <color theme="0"/>
      </colorScale>
    </cfRule>
    <cfRule type="expression" dxfId="2383" priority="2680">
      <formula>AW23&lt;0</formula>
    </cfRule>
  </conditionalFormatting>
  <conditionalFormatting sqref="AX23:AX31">
    <cfRule type="expression" dxfId="2382" priority="2673">
      <formula>IF(AX23="Validar","Rojo","Verde")</formula>
    </cfRule>
    <cfRule type="expression" priority="2675">
      <formula>#REF!</formula>
    </cfRule>
  </conditionalFormatting>
  <conditionalFormatting sqref="AX24">
    <cfRule type="colorScale" priority="2702">
      <colorScale>
        <cfvo type="min"/>
        <cfvo type="max"/>
        <color theme="0"/>
        <color theme="0"/>
      </colorScale>
    </cfRule>
    <cfRule type="expression" dxfId="2381" priority="2703">
      <formula>AW24&lt;0</formula>
    </cfRule>
  </conditionalFormatting>
  <conditionalFormatting sqref="AX25">
    <cfRule type="colorScale" priority="2700">
      <colorScale>
        <cfvo type="min"/>
        <cfvo type="max"/>
        <color theme="0"/>
        <color theme="0"/>
      </colorScale>
    </cfRule>
    <cfRule type="expression" dxfId="2380" priority="2701">
      <formula>AW25&lt;0</formula>
    </cfRule>
  </conditionalFormatting>
  <conditionalFormatting sqref="AX26">
    <cfRule type="colorScale" priority="2677">
      <colorScale>
        <cfvo type="min"/>
        <cfvo type="max"/>
        <color theme="0"/>
        <color theme="0"/>
      </colorScale>
    </cfRule>
    <cfRule type="expression" dxfId="2379" priority="2678">
      <formula>AW26&lt;0</formula>
    </cfRule>
  </conditionalFormatting>
  <conditionalFormatting sqref="AX27">
    <cfRule type="colorScale" priority="2698">
      <colorScale>
        <cfvo type="min"/>
        <cfvo type="max"/>
        <color theme="0"/>
        <color theme="0"/>
      </colorScale>
    </cfRule>
    <cfRule type="expression" dxfId="2378" priority="2699">
      <formula>AW27&lt;0</formula>
    </cfRule>
  </conditionalFormatting>
  <conditionalFormatting sqref="AX28">
    <cfRule type="colorScale" priority="2696">
      <colorScale>
        <cfvo type="min"/>
        <cfvo type="max"/>
        <color theme="0"/>
        <color theme="0"/>
      </colorScale>
    </cfRule>
    <cfRule type="expression" dxfId="2377" priority="2697">
      <formula>AW28&lt;0</formula>
    </cfRule>
  </conditionalFormatting>
  <conditionalFormatting sqref="AX29">
    <cfRule type="colorScale" priority="2674">
      <colorScale>
        <cfvo type="min"/>
        <cfvo type="max"/>
        <color theme="0"/>
        <color theme="0"/>
      </colorScale>
    </cfRule>
    <cfRule type="expression" dxfId="2376" priority="2676">
      <formula>AW29&lt;0</formula>
    </cfRule>
  </conditionalFormatting>
  <conditionalFormatting sqref="AX30">
    <cfRule type="colorScale" priority="2694">
      <colorScale>
        <cfvo type="min"/>
        <cfvo type="max"/>
        <color theme="0"/>
        <color theme="0"/>
      </colorScale>
    </cfRule>
    <cfRule type="expression" dxfId="2375" priority="2695">
      <formula>AW30&lt;0</formula>
    </cfRule>
  </conditionalFormatting>
  <conditionalFormatting sqref="AX31">
    <cfRule type="colorScale" priority="2692">
      <colorScale>
        <cfvo type="min"/>
        <cfvo type="max"/>
        <color theme="0"/>
        <color theme="0"/>
      </colorScale>
    </cfRule>
    <cfRule type="expression" dxfId="2374" priority="2693">
      <formula>AW31&lt;0</formula>
    </cfRule>
  </conditionalFormatting>
  <conditionalFormatting sqref="AX39">
    <cfRule type="colorScale" priority="2670">
      <colorScale>
        <cfvo type="min"/>
        <cfvo type="max"/>
        <color theme="0"/>
        <color theme="0"/>
      </colorScale>
    </cfRule>
    <cfRule type="expression" priority="2671">
      <formula>#REF!</formula>
    </cfRule>
    <cfRule type="expression" dxfId="2373" priority="2672">
      <formula>AW39&lt;0</formula>
    </cfRule>
  </conditionalFormatting>
  <conditionalFormatting sqref="AX39:AX107">
    <cfRule type="expression" dxfId="2372" priority="2608">
      <formula>IF(AX39="Validar","Rojo","Verde")</formula>
    </cfRule>
  </conditionalFormatting>
  <conditionalFormatting sqref="AX40:AX67">
    <cfRule type="colorScale" priority="2689">
      <colorScale>
        <cfvo type="min"/>
        <cfvo type="max"/>
        <color theme="0"/>
        <color theme="0"/>
      </colorScale>
    </cfRule>
    <cfRule type="expression" priority="2690">
      <formula>$F$19</formula>
    </cfRule>
    <cfRule type="expression" dxfId="2371" priority="2691">
      <formula>AW40&lt;0</formula>
    </cfRule>
  </conditionalFormatting>
  <conditionalFormatting sqref="AX68">
    <cfRule type="colorScale" priority="2667">
      <colorScale>
        <cfvo type="min"/>
        <cfvo type="max"/>
        <color theme="0"/>
        <color theme="0"/>
      </colorScale>
    </cfRule>
    <cfRule type="expression" priority="2668">
      <formula>#REF!</formula>
    </cfRule>
    <cfRule type="expression" dxfId="2370" priority="2669">
      <formula>AW68&lt;0</formula>
    </cfRule>
  </conditionalFormatting>
  <conditionalFormatting sqref="AX69:AX81">
    <cfRule type="colorScale" priority="2714">
      <colorScale>
        <cfvo type="min"/>
        <cfvo type="max"/>
        <color theme="0"/>
        <color theme="0"/>
      </colorScale>
    </cfRule>
    <cfRule type="expression" priority="2715">
      <formula>$F$19</formula>
    </cfRule>
    <cfRule type="expression" dxfId="2369" priority="2716">
      <formula>AW69&lt;0</formula>
    </cfRule>
  </conditionalFormatting>
  <conditionalFormatting sqref="AX82 AX92 AX103 AX107">
    <cfRule type="expression" dxfId="2368" priority="2713">
      <formula>AW82&lt;0</formula>
    </cfRule>
  </conditionalFormatting>
  <conditionalFormatting sqref="AX83">
    <cfRule type="colorScale" priority="2609">
      <colorScale>
        <cfvo type="min"/>
        <cfvo type="max"/>
        <color theme="0"/>
        <color theme="0"/>
      </colorScale>
    </cfRule>
    <cfRule type="expression" priority="2610">
      <formula>#REF!</formula>
    </cfRule>
    <cfRule type="expression" dxfId="2367" priority="2611">
      <formula>AW83&lt;0</formula>
    </cfRule>
  </conditionalFormatting>
  <conditionalFormatting sqref="AX84:AX91">
    <cfRule type="colorScale" priority="2717">
      <colorScale>
        <cfvo type="min"/>
        <cfvo type="max"/>
        <color theme="0"/>
        <color theme="0"/>
      </colorScale>
    </cfRule>
    <cfRule type="expression" priority="2718">
      <formula>$F$19</formula>
    </cfRule>
    <cfRule type="expression" dxfId="2366" priority="2719">
      <formula>AW84&lt;0</formula>
    </cfRule>
  </conditionalFormatting>
  <conditionalFormatting sqref="AX92 AX82 AX103 AX107">
    <cfRule type="colorScale" priority="2712">
      <colorScale>
        <cfvo type="min"/>
        <cfvo type="max"/>
        <color theme="0"/>
        <color theme="0"/>
      </colorScale>
    </cfRule>
  </conditionalFormatting>
  <conditionalFormatting sqref="AX93">
    <cfRule type="colorScale" priority="2664">
      <colorScale>
        <cfvo type="min"/>
        <cfvo type="max"/>
        <color theme="0"/>
        <color theme="0"/>
      </colorScale>
    </cfRule>
    <cfRule type="expression" priority="2665">
      <formula>#REF!</formula>
    </cfRule>
    <cfRule type="expression" dxfId="2365" priority="2666">
      <formula>AW93&lt;0</formula>
    </cfRule>
  </conditionalFormatting>
  <conditionalFormatting sqref="AX94:AX102">
    <cfRule type="colorScale" priority="2720">
      <colorScale>
        <cfvo type="min"/>
        <cfvo type="max"/>
        <color theme="0"/>
        <color theme="0"/>
      </colorScale>
    </cfRule>
    <cfRule type="expression" priority="2721">
      <formula>$F$19</formula>
    </cfRule>
    <cfRule type="expression" dxfId="2364" priority="2722">
      <formula>AW94&lt;0</formula>
    </cfRule>
  </conditionalFormatting>
  <conditionalFormatting sqref="AX104">
    <cfRule type="colorScale" priority="2661">
      <colorScale>
        <cfvo type="min"/>
        <cfvo type="max"/>
        <color theme="0"/>
        <color theme="0"/>
      </colorScale>
    </cfRule>
    <cfRule type="expression" priority="2662">
      <formula>#REF!</formula>
    </cfRule>
    <cfRule type="expression" dxfId="2363" priority="2663">
      <formula>AW104&lt;0</formula>
    </cfRule>
  </conditionalFormatting>
  <conditionalFormatting sqref="AX105:AX106">
    <cfRule type="colorScale" priority="2723">
      <colorScale>
        <cfvo type="min"/>
        <cfvo type="max"/>
        <color theme="0"/>
        <color theme="0"/>
      </colorScale>
    </cfRule>
    <cfRule type="expression" priority="2724">
      <formula>$F$19</formula>
    </cfRule>
    <cfRule type="expression" dxfId="2362" priority="2725">
      <formula>AW105&lt;0</formula>
    </cfRule>
  </conditionalFormatting>
  <conditionalFormatting sqref="AX110">
    <cfRule type="colorScale" priority="2726">
      <colorScale>
        <cfvo type="min"/>
        <cfvo type="max"/>
        <color theme="0"/>
        <color theme="0"/>
      </colorScale>
    </cfRule>
    <cfRule type="expression" dxfId="2361" priority="2727">
      <formula>AW110&lt;0</formula>
    </cfRule>
  </conditionalFormatting>
  <conditionalFormatting sqref="AX110:AX111">
    <cfRule type="expression" priority="2606">
      <formula>$F$19</formula>
    </cfRule>
  </conditionalFormatting>
  <conditionalFormatting sqref="AX111">
    <cfRule type="colorScale" priority="2605">
      <colorScale>
        <cfvo type="min"/>
        <cfvo type="max"/>
        <color theme="0"/>
        <color theme="0"/>
      </colorScale>
    </cfRule>
    <cfRule type="expression" dxfId="2360" priority="2607">
      <formula>AW111&lt;0</formula>
    </cfRule>
  </conditionalFormatting>
  <conditionalFormatting sqref="AX117:AX123">
    <cfRule type="colorScale" priority="2731">
      <colorScale>
        <cfvo type="min"/>
        <cfvo type="max"/>
        <color theme="0"/>
        <color theme="0"/>
      </colorScale>
    </cfRule>
    <cfRule type="expression" priority="2732">
      <formula>$F$19</formula>
    </cfRule>
    <cfRule type="expression" dxfId="2359" priority="2733">
      <formula>AW117&lt;0</formula>
    </cfRule>
  </conditionalFormatting>
  <conditionalFormatting sqref="AX125">
    <cfRule type="colorScale" priority="2658">
      <colorScale>
        <cfvo type="min"/>
        <cfvo type="max"/>
        <color theme="0"/>
        <color theme="0"/>
      </colorScale>
    </cfRule>
    <cfRule type="expression" priority="2659">
      <formula>#REF!</formula>
    </cfRule>
    <cfRule type="expression" dxfId="2358" priority="2660">
      <formula>AW125&lt;0</formula>
    </cfRule>
  </conditionalFormatting>
  <conditionalFormatting sqref="AX125:AX135">
    <cfRule type="expression" dxfId="2357" priority="2657">
      <formula>IF(AX125="Validar","Rojo","Verde")</formula>
    </cfRule>
  </conditionalFormatting>
  <conditionalFormatting sqref="AX126:AX132">
    <cfRule type="colorScale" priority="2734">
      <colorScale>
        <cfvo type="min"/>
        <cfvo type="max"/>
        <color theme="0"/>
        <color theme="0"/>
      </colorScale>
    </cfRule>
    <cfRule type="expression" dxfId="2356" priority="2736">
      <formula>AW126&lt;0</formula>
    </cfRule>
  </conditionalFormatting>
  <conditionalFormatting sqref="AX126:AX134">
    <cfRule type="expression" priority="2735">
      <formula>$F$19</formula>
    </cfRule>
  </conditionalFormatting>
  <conditionalFormatting sqref="AX133:AX134">
    <cfRule type="colorScale" priority="2737">
      <colorScale>
        <cfvo type="min"/>
        <cfvo type="max"/>
        <color theme="0"/>
        <color theme="0"/>
      </colorScale>
    </cfRule>
    <cfRule type="expression" dxfId="2355" priority="2738">
      <formula>AW133&lt;0</formula>
    </cfRule>
  </conditionalFormatting>
  <conditionalFormatting sqref="AX135">
    <cfRule type="colorScale" priority="2728">
      <colorScale>
        <cfvo type="min"/>
        <cfvo type="max"/>
        <color theme="0"/>
        <color theme="0"/>
      </colorScale>
    </cfRule>
    <cfRule type="expression" priority="2729">
      <formula>$F$23</formula>
    </cfRule>
    <cfRule type="expression" dxfId="2354" priority="2730">
      <formula>AW135&lt;0</formula>
    </cfRule>
  </conditionalFormatting>
  <conditionalFormatting sqref="AX110:AY111">
    <cfRule type="expression" dxfId="2353" priority="2601">
      <formula>IF(AX110="Validar","Rojo","Verde")</formula>
    </cfRule>
  </conditionalFormatting>
  <conditionalFormatting sqref="AX117:AY123">
    <cfRule type="expression" dxfId="2352" priority="2614">
      <formula>IF(AX117="Validar","Rojo","Verde")</formula>
    </cfRule>
  </conditionalFormatting>
  <conditionalFormatting sqref="AY40:AY66">
    <cfRule type="colorScale" priority="2649">
      <colorScale>
        <cfvo type="min"/>
        <cfvo type="max"/>
        <color theme="0"/>
        <color theme="0"/>
      </colorScale>
    </cfRule>
    <cfRule type="expression" priority="2650">
      <formula>#REF!</formula>
    </cfRule>
    <cfRule type="expression" dxfId="2351" priority="2651">
      <formula>AX40&lt;0</formula>
    </cfRule>
  </conditionalFormatting>
  <conditionalFormatting sqref="AY40:AY67">
    <cfRule type="expression" dxfId="2350" priority="2648">
      <formula>IF(AY40="Validar","Rojo","Verde")</formula>
    </cfRule>
  </conditionalFormatting>
  <conditionalFormatting sqref="AY67 AX82:AY82 AX92:AY92 AX103:AY103 AX107:AY107">
    <cfRule type="expression" priority="2653">
      <formula>$F$23</formula>
    </cfRule>
  </conditionalFormatting>
  <conditionalFormatting sqref="AY67 AY82 AY92 AY103 AY107">
    <cfRule type="expression" dxfId="2349" priority="2654">
      <formula>AX67&lt;0</formula>
    </cfRule>
  </conditionalFormatting>
  <conditionalFormatting sqref="AY69">
    <cfRule type="colorScale" priority="2646">
      <colorScale>
        <cfvo type="min"/>
        <cfvo type="max"/>
        <color theme="0"/>
        <color theme="0"/>
      </colorScale>
    </cfRule>
    <cfRule type="expression" dxfId="2348" priority="2647">
      <formula>AX69&lt;0</formula>
    </cfRule>
  </conditionalFormatting>
  <conditionalFormatting sqref="AY69:AY81">
    <cfRule type="expression" priority="2644">
      <formula>#REF!</formula>
    </cfRule>
  </conditionalFormatting>
  <conditionalFormatting sqref="AY69:AY82">
    <cfRule type="expression" dxfId="2347" priority="2642">
      <formula>IF(AY69="Validar","Rojo","Verde")</formula>
    </cfRule>
  </conditionalFormatting>
  <conditionalFormatting sqref="AY70:AY78">
    <cfRule type="colorScale" priority="2643">
      <colorScale>
        <cfvo type="min"/>
        <cfvo type="max"/>
        <color theme="0"/>
        <color theme="0"/>
      </colorScale>
    </cfRule>
    <cfRule type="expression" dxfId="2346" priority="2645">
      <formula>AX70&lt;0</formula>
    </cfRule>
  </conditionalFormatting>
  <conditionalFormatting sqref="AY79:AY81">
    <cfRule type="colorScale" priority="2655">
      <colorScale>
        <cfvo type="min"/>
        <cfvo type="max"/>
        <color theme="0"/>
        <color theme="0"/>
      </colorScale>
    </cfRule>
    <cfRule type="expression" dxfId="2345" priority="2656">
      <formula>AX79&lt;0</formula>
    </cfRule>
  </conditionalFormatting>
  <conditionalFormatting sqref="AY67 AY82 AY92 AY103 AY107">
    <cfRule type="colorScale" priority="2652">
      <colorScale>
        <cfvo type="min"/>
        <cfvo type="max"/>
        <color theme="0"/>
        <color theme="0"/>
      </colorScale>
    </cfRule>
  </conditionalFormatting>
  <conditionalFormatting sqref="AY84">
    <cfRule type="colorScale" priority="2640">
      <colorScale>
        <cfvo type="min"/>
        <cfvo type="max"/>
        <color theme="0"/>
        <color theme="0"/>
      </colorScale>
    </cfRule>
    <cfRule type="expression" dxfId="2344" priority="2641">
      <formula>AX84&lt;0</formula>
    </cfRule>
  </conditionalFormatting>
  <conditionalFormatting sqref="AY84:AY91">
    <cfRule type="expression" priority="2638">
      <formula>#REF!</formula>
    </cfRule>
  </conditionalFormatting>
  <conditionalFormatting sqref="AY84:AY92">
    <cfRule type="expression" dxfId="2343" priority="2636">
      <formula>IF(AY84="Validar","Rojo","Verde")</formula>
    </cfRule>
  </conditionalFormatting>
  <conditionalFormatting sqref="AY85:AY91">
    <cfRule type="colorScale" priority="2637">
      <colorScale>
        <cfvo type="min"/>
        <cfvo type="max"/>
        <color theme="0"/>
        <color theme="0"/>
      </colorScale>
    </cfRule>
    <cfRule type="expression" dxfId="2342" priority="2639">
      <formula>AX85&lt;0</formula>
    </cfRule>
  </conditionalFormatting>
  <conditionalFormatting sqref="AY94">
    <cfRule type="colorScale" priority="2634">
      <colorScale>
        <cfvo type="min"/>
        <cfvo type="max"/>
        <color theme="0"/>
        <color theme="0"/>
      </colorScale>
    </cfRule>
    <cfRule type="expression" dxfId="2341" priority="2635">
      <formula>AX94&lt;0</formula>
    </cfRule>
  </conditionalFormatting>
  <conditionalFormatting sqref="AY94:AY102">
    <cfRule type="expression" priority="2628">
      <formula>#REF!</formula>
    </cfRule>
  </conditionalFormatting>
  <conditionalFormatting sqref="AY94:AY103">
    <cfRule type="expression" dxfId="2340" priority="2626">
      <formula>IF(AY94="Validar","Rojo","Verde")</formula>
    </cfRule>
  </conditionalFormatting>
  <conditionalFormatting sqref="AY95:AY100">
    <cfRule type="colorScale" priority="2632">
      <colorScale>
        <cfvo type="min"/>
        <cfvo type="max"/>
        <color theme="0"/>
        <color theme="0"/>
      </colorScale>
    </cfRule>
    <cfRule type="expression" dxfId="2339" priority="2633">
      <formula>AX95&lt;0</formula>
    </cfRule>
  </conditionalFormatting>
  <conditionalFormatting sqref="AY101">
    <cfRule type="colorScale" priority="2630">
      <colorScale>
        <cfvo type="min"/>
        <cfvo type="max"/>
        <color theme="0"/>
        <color theme="0"/>
      </colorScale>
    </cfRule>
    <cfRule type="expression" dxfId="2338" priority="2631">
      <formula>AX101&lt;0</formula>
    </cfRule>
  </conditionalFormatting>
  <conditionalFormatting sqref="AY102">
    <cfRule type="colorScale" priority="2627">
      <colorScale>
        <cfvo type="min"/>
        <cfvo type="max"/>
        <color theme="0"/>
        <color theme="0"/>
      </colorScale>
    </cfRule>
    <cfRule type="expression" dxfId="2337" priority="2629">
      <formula>AX102&lt;0</formula>
    </cfRule>
  </conditionalFormatting>
  <conditionalFormatting sqref="AY105">
    <cfRule type="colorScale" priority="2624">
      <colorScale>
        <cfvo type="min"/>
        <cfvo type="max"/>
        <color theme="0"/>
        <color theme="0"/>
      </colorScale>
    </cfRule>
    <cfRule type="expression" dxfId="2336" priority="2625">
      <formula>AX105&lt;0</formula>
    </cfRule>
  </conditionalFormatting>
  <conditionalFormatting sqref="AY105:AY106">
    <cfRule type="expression" priority="2622">
      <formula>#REF!</formula>
    </cfRule>
  </conditionalFormatting>
  <conditionalFormatting sqref="AY105:AY107">
    <cfRule type="expression" dxfId="2335" priority="2620">
      <formula>IF(AY105="Validar","Rojo","Verde")</formula>
    </cfRule>
  </conditionalFormatting>
  <conditionalFormatting sqref="AY106">
    <cfRule type="colorScale" priority="2621">
      <colorScale>
        <cfvo type="min"/>
        <cfvo type="max"/>
        <color theme="0"/>
        <color theme="0"/>
      </colorScale>
    </cfRule>
    <cfRule type="expression" dxfId="2334" priority="2623">
      <formula>AX106&lt;0</formula>
    </cfRule>
  </conditionalFormatting>
  <conditionalFormatting sqref="AY110">
    <cfRule type="colorScale" priority="2612">
      <colorScale>
        <cfvo type="min"/>
        <cfvo type="max"/>
        <color theme="0"/>
        <color theme="0"/>
      </colorScale>
    </cfRule>
    <cfRule type="expression" dxfId="2333" priority="2613">
      <formula>AX110&lt;0</formula>
    </cfRule>
  </conditionalFormatting>
  <conditionalFormatting sqref="AY110:AY111">
    <cfRule type="expression" priority="2603">
      <formula>#REF!</formula>
    </cfRule>
  </conditionalFormatting>
  <conditionalFormatting sqref="AY111">
    <cfRule type="colorScale" priority="2602">
      <colorScale>
        <cfvo type="min"/>
        <cfvo type="max"/>
        <color theme="0"/>
        <color theme="0"/>
      </colorScale>
    </cfRule>
    <cfRule type="expression" dxfId="2332" priority="2604">
      <formula>AX111&lt;0</formula>
    </cfRule>
  </conditionalFormatting>
  <conditionalFormatting sqref="AY117">
    <cfRule type="colorScale" priority="2618">
      <colorScale>
        <cfvo type="min"/>
        <cfvo type="max"/>
        <color theme="0"/>
        <color theme="0"/>
      </colorScale>
    </cfRule>
    <cfRule type="expression" dxfId="2331" priority="2619">
      <formula>AX117&lt;0</formula>
    </cfRule>
  </conditionalFormatting>
  <conditionalFormatting sqref="AY117:AY123">
    <cfRule type="expression" priority="2616">
      <formula>#REF!</formula>
    </cfRule>
  </conditionalFormatting>
  <conditionalFormatting sqref="AY118:AY123">
    <cfRule type="colorScale" priority="2615">
      <colorScale>
        <cfvo type="min"/>
        <cfvo type="max"/>
        <color theme="0"/>
        <color theme="0"/>
      </colorScale>
    </cfRule>
    <cfRule type="expression" dxfId="2330" priority="2617">
      <formula>AX118&lt;0</formula>
    </cfRule>
  </conditionalFormatting>
  <conditionalFormatting sqref="AY126:AY135">
    <cfRule type="expression" dxfId="2329" priority="2739">
      <formula>IF(AY126="Validar","Rojo","Verde")</formula>
    </cfRule>
    <cfRule type="colorScale" priority="2740">
      <colorScale>
        <cfvo type="min"/>
        <cfvo type="max"/>
        <color theme="0"/>
        <color theme="0"/>
      </colorScale>
    </cfRule>
    <cfRule type="expression" priority="2741">
      <formula>$F$23</formula>
    </cfRule>
    <cfRule type="expression" dxfId="2328" priority="2742">
      <formula>AX126&lt;0</formula>
    </cfRule>
  </conditionalFormatting>
  <conditionalFormatting sqref="AX6">
    <cfRule type="colorScale" priority="2599">
      <colorScale>
        <cfvo type="min"/>
        <cfvo type="max"/>
        <color theme="0"/>
        <color theme="0"/>
      </colorScale>
    </cfRule>
    <cfRule type="expression" dxfId="2327" priority="2600">
      <formula>AW6&lt;0</formula>
    </cfRule>
  </conditionalFormatting>
  <conditionalFormatting sqref="AX6">
    <cfRule type="expression" dxfId="2326" priority="2597">
      <formula>IF(AX6="Validar","Rojo","Verde")</formula>
    </cfRule>
    <cfRule type="expression" priority="2598">
      <formula>#REF!</formula>
    </cfRule>
  </conditionalFormatting>
  <conditionalFormatting sqref="AX7:AX8">
    <cfRule type="colorScale" priority="2595">
      <colorScale>
        <cfvo type="min"/>
        <cfvo type="max"/>
        <color theme="0"/>
        <color theme="0"/>
      </colorScale>
    </cfRule>
    <cfRule type="expression" dxfId="2325" priority="2596">
      <formula>AW7&lt;0</formula>
    </cfRule>
  </conditionalFormatting>
  <conditionalFormatting sqref="AX7:AX8">
    <cfRule type="expression" dxfId="2324" priority="2593">
      <formula>IF(AX7="Validar","Rojo","Verde")</formula>
    </cfRule>
    <cfRule type="expression" priority="2594">
      <formula>#REF!</formula>
    </cfRule>
  </conditionalFormatting>
  <conditionalFormatting sqref="BD9">
    <cfRule type="colorScale" priority="2560">
      <colorScale>
        <cfvo type="min"/>
        <cfvo type="max"/>
        <color theme="0"/>
        <color theme="0"/>
      </colorScale>
    </cfRule>
    <cfRule type="expression" dxfId="2323" priority="2561">
      <formula>BC9&lt;0</formula>
    </cfRule>
  </conditionalFormatting>
  <conditionalFormatting sqref="BD9:BD20">
    <cfRule type="expression" dxfId="2322" priority="2531">
      <formula>IF(BD9="Validar","Rojo","Verde")</formula>
    </cfRule>
    <cfRule type="expression" priority="2533">
      <formula>#REF!</formula>
    </cfRule>
  </conditionalFormatting>
  <conditionalFormatting sqref="BD10">
    <cfRule type="colorScale" priority="2537">
      <colorScale>
        <cfvo type="min"/>
        <cfvo type="max"/>
        <color theme="0"/>
        <color theme="0"/>
      </colorScale>
    </cfRule>
    <cfRule type="expression" dxfId="2321" priority="2538">
      <formula>BC10&lt;0</formula>
    </cfRule>
  </conditionalFormatting>
  <conditionalFormatting sqref="BD11:BD14">
    <cfRule type="colorScale" priority="2558">
      <colorScale>
        <cfvo type="min"/>
        <cfvo type="max"/>
        <color theme="0"/>
        <color theme="0"/>
      </colorScale>
    </cfRule>
    <cfRule type="expression" dxfId="2320" priority="2559">
      <formula>BC11&lt;0</formula>
    </cfRule>
  </conditionalFormatting>
  <conditionalFormatting sqref="BD15">
    <cfRule type="colorScale" priority="2535">
      <colorScale>
        <cfvo type="min"/>
        <cfvo type="max"/>
        <color theme="0"/>
        <color theme="0"/>
      </colorScale>
    </cfRule>
    <cfRule type="expression" dxfId="2319" priority="2536">
      <formula>BC15&lt;0</formula>
    </cfRule>
  </conditionalFormatting>
  <conditionalFormatting sqref="BD16:BD17">
    <cfRule type="colorScale" priority="2556">
      <colorScale>
        <cfvo type="min"/>
        <cfvo type="max"/>
        <color theme="0"/>
        <color theme="0"/>
      </colorScale>
    </cfRule>
    <cfRule type="expression" dxfId="2318" priority="2557">
      <formula>BC16&lt;0</formula>
    </cfRule>
  </conditionalFormatting>
  <conditionalFormatting sqref="BD18">
    <cfRule type="colorScale" priority="2532">
      <colorScale>
        <cfvo type="min"/>
        <cfvo type="max"/>
        <color theme="0"/>
        <color theme="0"/>
      </colorScale>
    </cfRule>
    <cfRule type="expression" dxfId="2317" priority="2534">
      <formula>BC18&lt;0</formula>
    </cfRule>
  </conditionalFormatting>
  <conditionalFormatting sqref="BD19:BD20">
    <cfRule type="colorScale" priority="2554">
      <colorScale>
        <cfvo type="min"/>
        <cfvo type="max"/>
        <color theme="0"/>
        <color theme="0"/>
      </colorScale>
    </cfRule>
    <cfRule type="expression" dxfId="2316" priority="2555">
      <formula>BC19&lt;0</formula>
    </cfRule>
  </conditionalFormatting>
  <conditionalFormatting sqref="BD23">
    <cfRule type="colorScale" priority="2529">
      <colorScale>
        <cfvo type="min"/>
        <cfvo type="max"/>
        <color theme="0"/>
        <color theme="0"/>
      </colorScale>
    </cfRule>
    <cfRule type="expression" dxfId="2315" priority="2530">
      <formula>BC23&lt;0</formula>
    </cfRule>
  </conditionalFormatting>
  <conditionalFormatting sqref="BD23:BD31">
    <cfRule type="expression" dxfId="2314" priority="2523">
      <formula>IF(BD23="Validar","Rojo","Verde")</formula>
    </cfRule>
    <cfRule type="expression" priority="2525">
      <formula>#REF!</formula>
    </cfRule>
  </conditionalFormatting>
  <conditionalFormatting sqref="BD24">
    <cfRule type="colorScale" priority="2552">
      <colorScale>
        <cfvo type="min"/>
        <cfvo type="max"/>
        <color theme="0"/>
        <color theme="0"/>
      </colorScale>
    </cfRule>
    <cfRule type="expression" dxfId="2313" priority="2553">
      <formula>BC24&lt;0</formula>
    </cfRule>
  </conditionalFormatting>
  <conditionalFormatting sqref="BD25">
    <cfRule type="colorScale" priority="2550">
      <colorScale>
        <cfvo type="min"/>
        <cfvo type="max"/>
        <color theme="0"/>
        <color theme="0"/>
      </colorScale>
    </cfRule>
    <cfRule type="expression" dxfId="2312" priority="2551">
      <formula>BC25&lt;0</formula>
    </cfRule>
  </conditionalFormatting>
  <conditionalFormatting sqref="BD26">
    <cfRule type="colorScale" priority="2527">
      <colorScale>
        <cfvo type="min"/>
        <cfvo type="max"/>
        <color theme="0"/>
        <color theme="0"/>
      </colorScale>
    </cfRule>
    <cfRule type="expression" dxfId="2311" priority="2528">
      <formula>BC26&lt;0</formula>
    </cfRule>
  </conditionalFormatting>
  <conditionalFormatting sqref="BD27">
    <cfRule type="colorScale" priority="2548">
      <colorScale>
        <cfvo type="min"/>
        <cfvo type="max"/>
        <color theme="0"/>
        <color theme="0"/>
      </colorScale>
    </cfRule>
    <cfRule type="expression" dxfId="2310" priority="2549">
      <formula>BC27&lt;0</formula>
    </cfRule>
  </conditionalFormatting>
  <conditionalFormatting sqref="BD28">
    <cfRule type="colorScale" priority="2546">
      <colorScale>
        <cfvo type="min"/>
        <cfvo type="max"/>
        <color theme="0"/>
        <color theme="0"/>
      </colorScale>
    </cfRule>
    <cfRule type="expression" dxfId="2309" priority="2547">
      <formula>BC28&lt;0</formula>
    </cfRule>
  </conditionalFormatting>
  <conditionalFormatting sqref="BD29">
    <cfRule type="colorScale" priority="2524">
      <colorScale>
        <cfvo type="min"/>
        <cfvo type="max"/>
        <color theme="0"/>
        <color theme="0"/>
      </colorScale>
    </cfRule>
    <cfRule type="expression" dxfId="2308" priority="2526">
      <formula>BC29&lt;0</formula>
    </cfRule>
  </conditionalFormatting>
  <conditionalFormatting sqref="BD30">
    <cfRule type="colorScale" priority="2544">
      <colorScale>
        <cfvo type="min"/>
        <cfvo type="max"/>
        <color theme="0"/>
        <color theme="0"/>
      </colorScale>
    </cfRule>
    <cfRule type="expression" dxfId="2307" priority="2545">
      <formula>BC30&lt;0</formula>
    </cfRule>
  </conditionalFormatting>
  <conditionalFormatting sqref="BD31">
    <cfRule type="colorScale" priority="2542">
      <colorScale>
        <cfvo type="min"/>
        <cfvo type="max"/>
        <color theme="0"/>
        <color theme="0"/>
      </colorScale>
    </cfRule>
    <cfRule type="expression" dxfId="2306" priority="2543">
      <formula>BC31&lt;0</formula>
    </cfRule>
  </conditionalFormatting>
  <conditionalFormatting sqref="BD39">
    <cfRule type="colorScale" priority="2520">
      <colorScale>
        <cfvo type="min"/>
        <cfvo type="max"/>
        <color theme="0"/>
        <color theme="0"/>
      </colorScale>
    </cfRule>
    <cfRule type="expression" priority="2521">
      <formula>#REF!</formula>
    </cfRule>
    <cfRule type="expression" dxfId="2305" priority="2522">
      <formula>BC39&lt;0</formula>
    </cfRule>
  </conditionalFormatting>
  <conditionalFormatting sqref="BD39:BD107">
    <cfRule type="expression" dxfId="2304" priority="2458">
      <formula>IF(BD39="Validar","Rojo","Verde")</formula>
    </cfRule>
  </conditionalFormatting>
  <conditionalFormatting sqref="BD40:BD67">
    <cfRule type="colorScale" priority="2539">
      <colorScale>
        <cfvo type="min"/>
        <cfvo type="max"/>
        <color theme="0"/>
        <color theme="0"/>
      </colorScale>
    </cfRule>
    <cfRule type="expression" priority="2540">
      <formula>$F$19</formula>
    </cfRule>
    <cfRule type="expression" dxfId="2303" priority="2541">
      <formula>BC40&lt;0</formula>
    </cfRule>
  </conditionalFormatting>
  <conditionalFormatting sqref="BD68">
    <cfRule type="colorScale" priority="2517">
      <colorScale>
        <cfvo type="min"/>
        <cfvo type="max"/>
        <color theme="0"/>
        <color theme="0"/>
      </colorScale>
    </cfRule>
    <cfRule type="expression" priority="2518">
      <formula>#REF!</formula>
    </cfRule>
    <cfRule type="expression" dxfId="2302" priority="2519">
      <formula>BC68&lt;0</formula>
    </cfRule>
  </conditionalFormatting>
  <conditionalFormatting sqref="BD69:BD81">
    <cfRule type="colorScale" priority="2564">
      <colorScale>
        <cfvo type="min"/>
        <cfvo type="max"/>
        <color theme="0"/>
        <color theme="0"/>
      </colorScale>
    </cfRule>
    <cfRule type="expression" priority="2565">
      <formula>$F$19</formula>
    </cfRule>
    <cfRule type="expression" dxfId="2301" priority="2566">
      <formula>BC69&lt;0</formula>
    </cfRule>
  </conditionalFormatting>
  <conditionalFormatting sqref="BD82 BD92 BD103 BD107">
    <cfRule type="expression" dxfId="2300" priority="2563">
      <formula>BC82&lt;0</formula>
    </cfRule>
  </conditionalFormatting>
  <conditionalFormatting sqref="BD83">
    <cfRule type="colorScale" priority="2459">
      <colorScale>
        <cfvo type="min"/>
        <cfvo type="max"/>
        <color theme="0"/>
        <color theme="0"/>
      </colorScale>
    </cfRule>
    <cfRule type="expression" priority="2460">
      <formula>#REF!</formula>
    </cfRule>
    <cfRule type="expression" dxfId="2299" priority="2461">
      <formula>BC83&lt;0</formula>
    </cfRule>
  </conditionalFormatting>
  <conditionalFormatting sqref="BD84:BD91">
    <cfRule type="colorScale" priority="2567">
      <colorScale>
        <cfvo type="min"/>
        <cfvo type="max"/>
        <color theme="0"/>
        <color theme="0"/>
      </colorScale>
    </cfRule>
    <cfRule type="expression" priority="2568">
      <formula>$F$19</formula>
    </cfRule>
    <cfRule type="expression" dxfId="2298" priority="2569">
      <formula>BC84&lt;0</formula>
    </cfRule>
  </conditionalFormatting>
  <conditionalFormatting sqref="BD82 BD92 BD103 BD107">
    <cfRule type="colorScale" priority="2562">
      <colorScale>
        <cfvo type="min"/>
        <cfvo type="max"/>
        <color theme="0"/>
        <color theme="0"/>
      </colorScale>
    </cfRule>
  </conditionalFormatting>
  <conditionalFormatting sqref="BD93">
    <cfRule type="colorScale" priority="2514">
      <colorScale>
        <cfvo type="min"/>
        <cfvo type="max"/>
        <color theme="0"/>
        <color theme="0"/>
      </colorScale>
    </cfRule>
    <cfRule type="expression" priority="2515">
      <formula>#REF!</formula>
    </cfRule>
    <cfRule type="expression" dxfId="2297" priority="2516">
      <formula>BC93&lt;0</formula>
    </cfRule>
  </conditionalFormatting>
  <conditionalFormatting sqref="BD94:BD102">
    <cfRule type="colorScale" priority="2570">
      <colorScale>
        <cfvo type="min"/>
        <cfvo type="max"/>
        <color theme="0"/>
        <color theme="0"/>
      </colorScale>
    </cfRule>
    <cfRule type="expression" priority="2571">
      <formula>$F$19</formula>
    </cfRule>
    <cfRule type="expression" dxfId="2296" priority="2572">
      <formula>BC94&lt;0</formula>
    </cfRule>
  </conditionalFormatting>
  <conditionalFormatting sqref="BD104">
    <cfRule type="colorScale" priority="2511">
      <colorScale>
        <cfvo type="min"/>
        <cfvo type="max"/>
        <color theme="0"/>
        <color theme="0"/>
      </colorScale>
    </cfRule>
    <cfRule type="expression" priority="2512">
      <formula>#REF!</formula>
    </cfRule>
    <cfRule type="expression" dxfId="2295" priority="2513">
      <formula>BC104&lt;0</formula>
    </cfRule>
  </conditionalFormatting>
  <conditionalFormatting sqref="BD105:BD106">
    <cfRule type="colorScale" priority="2573">
      <colorScale>
        <cfvo type="min"/>
        <cfvo type="max"/>
        <color theme="0"/>
        <color theme="0"/>
      </colorScale>
    </cfRule>
    <cfRule type="expression" priority="2574">
      <formula>$F$19</formula>
    </cfRule>
    <cfRule type="expression" dxfId="2294" priority="2575">
      <formula>BC105&lt;0</formula>
    </cfRule>
  </conditionalFormatting>
  <conditionalFormatting sqref="BD110">
    <cfRule type="colorScale" priority="2576">
      <colorScale>
        <cfvo type="min"/>
        <cfvo type="max"/>
        <color theme="0"/>
        <color theme="0"/>
      </colorScale>
    </cfRule>
    <cfRule type="expression" dxfId="2293" priority="2577">
      <formula>BC110&lt;0</formula>
    </cfRule>
  </conditionalFormatting>
  <conditionalFormatting sqref="BD110:BD111">
    <cfRule type="expression" priority="2456">
      <formula>$F$19</formula>
    </cfRule>
  </conditionalFormatting>
  <conditionalFormatting sqref="BD111">
    <cfRule type="colorScale" priority="2455">
      <colorScale>
        <cfvo type="min"/>
        <cfvo type="max"/>
        <color theme="0"/>
        <color theme="0"/>
      </colorScale>
    </cfRule>
    <cfRule type="expression" dxfId="2292" priority="2457">
      <formula>BC111&lt;0</formula>
    </cfRule>
  </conditionalFormatting>
  <conditionalFormatting sqref="BD117:BD123">
    <cfRule type="colorScale" priority="2581">
      <colorScale>
        <cfvo type="min"/>
        <cfvo type="max"/>
        <color theme="0"/>
        <color theme="0"/>
      </colorScale>
    </cfRule>
    <cfRule type="expression" priority="2582">
      <formula>$F$19</formula>
    </cfRule>
    <cfRule type="expression" dxfId="2291" priority="2583">
      <formula>BC117&lt;0</formula>
    </cfRule>
  </conditionalFormatting>
  <conditionalFormatting sqref="BD125">
    <cfRule type="colorScale" priority="2508">
      <colorScale>
        <cfvo type="min"/>
        <cfvo type="max"/>
        <color theme="0"/>
        <color theme="0"/>
      </colorScale>
    </cfRule>
    <cfRule type="expression" priority="2509">
      <formula>#REF!</formula>
    </cfRule>
    <cfRule type="expression" dxfId="2290" priority="2510">
      <formula>BC125&lt;0</formula>
    </cfRule>
  </conditionalFormatting>
  <conditionalFormatting sqref="BD125:BD135">
    <cfRule type="expression" dxfId="2289" priority="2507">
      <formula>IF(BD125="Validar","Rojo","Verde")</formula>
    </cfRule>
  </conditionalFormatting>
  <conditionalFormatting sqref="BD126:BD132">
    <cfRule type="colorScale" priority="2584">
      <colorScale>
        <cfvo type="min"/>
        <cfvo type="max"/>
        <color theme="0"/>
        <color theme="0"/>
      </colorScale>
    </cfRule>
    <cfRule type="expression" dxfId="2288" priority="2586">
      <formula>BC126&lt;0</formula>
    </cfRule>
  </conditionalFormatting>
  <conditionalFormatting sqref="BD126:BD134">
    <cfRule type="expression" priority="2585">
      <formula>$F$19</formula>
    </cfRule>
  </conditionalFormatting>
  <conditionalFormatting sqref="BD133:BD134">
    <cfRule type="colorScale" priority="2587">
      <colorScale>
        <cfvo type="min"/>
        <cfvo type="max"/>
        <color theme="0"/>
        <color theme="0"/>
      </colorScale>
    </cfRule>
    <cfRule type="expression" dxfId="2287" priority="2588">
      <formula>BC133&lt;0</formula>
    </cfRule>
  </conditionalFormatting>
  <conditionalFormatting sqref="BD135">
    <cfRule type="colorScale" priority="2578">
      <colorScale>
        <cfvo type="min"/>
        <cfvo type="max"/>
        <color theme="0"/>
        <color theme="0"/>
      </colorScale>
    </cfRule>
    <cfRule type="expression" priority="2579">
      <formula>$F$23</formula>
    </cfRule>
    <cfRule type="expression" dxfId="2286" priority="2580">
      <formula>BC135&lt;0</formula>
    </cfRule>
  </conditionalFormatting>
  <conditionalFormatting sqref="BD110:BE111">
    <cfRule type="expression" dxfId="2285" priority="2451">
      <formula>IF(BD110="Validar","Rojo","Verde")</formula>
    </cfRule>
  </conditionalFormatting>
  <conditionalFormatting sqref="BD117:BE123">
    <cfRule type="expression" dxfId="2284" priority="2464">
      <formula>IF(BD117="Validar","Rojo","Verde")</formula>
    </cfRule>
  </conditionalFormatting>
  <conditionalFormatting sqref="BE40:BE66">
    <cfRule type="colorScale" priority="2499">
      <colorScale>
        <cfvo type="min"/>
        <cfvo type="max"/>
        <color theme="0"/>
        <color theme="0"/>
      </colorScale>
    </cfRule>
    <cfRule type="expression" priority="2500">
      <formula>#REF!</formula>
    </cfRule>
    <cfRule type="expression" dxfId="2283" priority="2501">
      <formula>BD40&lt;0</formula>
    </cfRule>
  </conditionalFormatting>
  <conditionalFormatting sqref="BE40:BE67">
    <cfRule type="expression" dxfId="2282" priority="2498">
      <formula>IF(BE40="Validar","Rojo","Verde")</formula>
    </cfRule>
  </conditionalFormatting>
  <conditionalFormatting sqref="BE67 BD82:BE82 BD92:BE92 BD103:BE103 BD107:BE107">
    <cfRule type="expression" priority="2503">
      <formula>$F$23</formula>
    </cfRule>
  </conditionalFormatting>
  <conditionalFormatting sqref="BE67 BE82 BE92 BE103 BE107">
    <cfRule type="expression" dxfId="2281" priority="2504">
      <formula>BD67&lt;0</formula>
    </cfRule>
  </conditionalFormatting>
  <conditionalFormatting sqref="BE69">
    <cfRule type="colorScale" priority="2496">
      <colorScale>
        <cfvo type="min"/>
        <cfvo type="max"/>
        <color theme="0"/>
        <color theme="0"/>
      </colorScale>
    </cfRule>
    <cfRule type="expression" dxfId="2280" priority="2497">
      <formula>BD69&lt;0</formula>
    </cfRule>
  </conditionalFormatting>
  <conditionalFormatting sqref="BE69:BE81">
    <cfRule type="expression" priority="2494">
      <formula>#REF!</formula>
    </cfRule>
  </conditionalFormatting>
  <conditionalFormatting sqref="BE69:BE82">
    <cfRule type="expression" dxfId="2279" priority="2492">
      <formula>IF(BE69="Validar","Rojo","Verde")</formula>
    </cfRule>
  </conditionalFormatting>
  <conditionalFormatting sqref="BE70:BE78">
    <cfRule type="colorScale" priority="2493">
      <colorScale>
        <cfvo type="min"/>
        <cfvo type="max"/>
        <color theme="0"/>
        <color theme="0"/>
      </colorScale>
    </cfRule>
    <cfRule type="expression" dxfId="2278" priority="2495">
      <formula>BD70&lt;0</formula>
    </cfRule>
  </conditionalFormatting>
  <conditionalFormatting sqref="BE79:BE81">
    <cfRule type="colorScale" priority="2505">
      <colorScale>
        <cfvo type="min"/>
        <cfvo type="max"/>
        <color theme="0"/>
        <color theme="0"/>
      </colorScale>
    </cfRule>
    <cfRule type="expression" dxfId="2277" priority="2506">
      <formula>BD79&lt;0</formula>
    </cfRule>
  </conditionalFormatting>
  <conditionalFormatting sqref="BE67 BE82 BE92 BE103 BE107">
    <cfRule type="colorScale" priority="2502">
      <colorScale>
        <cfvo type="min"/>
        <cfvo type="max"/>
        <color theme="0"/>
        <color theme="0"/>
      </colorScale>
    </cfRule>
  </conditionalFormatting>
  <conditionalFormatting sqref="BE84">
    <cfRule type="colorScale" priority="2490">
      <colorScale>
        <cfvo type="min"/>
        <cfvo type="max"/>
        <color theme="0"/>
        <color theme="0"/>
      </colorScale>
    </cfRule>
    <cfRule type="expression" dxfId="2276" priority="2491">
      <formula>BD84&lt;0</formula>
    </cfRule>
  </conditionalFormatting>
  <conditionalFormatting sqref="BE84:BE91">
    <cfRule type="expression" priority="2488">
      <formula>#REF!</formula>
    </cfRule>
  </conditionalFormatting>
  <conditionalFormatting sqref="BE84:BE92">
    <cfRule type="expression" dxfId="2275" priority="2486">
      <formula>IF(BE84="Validar","Rojo","Verde")</formula>
    </cfRule>
  </conditionalFormatting>
  <conditionalFormatting sqref="BE85:BE91">
    <cfRule type="colorScale" priority="2487">
      <colorScale>
        <cfvo type="min"/>
        <cfvo type="max"/>
        <color theme="0"/>
        <color theme="0"/>
      </colorScale>
    </cfRule>
    <cfRule type="expression" dxfId="2274" priority="2489">
      <formula>BD85&lt;0</formula>
    </cfRule>
  </conditionalFormatting>
  <conditionalFormatting sqref="BE94">
    <cfRule type="colorScale" priority="2484">
      <colorScale>
        <cfvo type="min"/>
        <cfvo type="max"/>
        <color theme="0"/>
        <color theme="0"/>
      </colorScale>
    </cfRule>
    <cfRule type="expression" dxfId="2273" priority="2485">
      <formula>BD94&lt;0</formula>
    </cfRule>
  </conditionalFormatting>
  <conditionalFormatting sqref="BE94:BE102">
    <cfRule type="expression" priority="2478">
      <formula>#REF!</formula>
    </cfRule>
  </conditionalFormatting>
  <conditionalFormatting sqref="BE94:BE103">
    <cfRule type="expression" dxfId="2272" priority="2476">
      <formula>IF(BE94="Validar","Rojo","Verde")</formula>
    </cfRule>
  </conditionalFormatting>
  <conditionalFormatting sqref="BE95:BE100">
    <cfRule type="colorScale" priority="2482">
      <colorScale>
        <cfvo type="min"/>
        <cfvo type="max"/>
        <color theme="0"/>
        <color theme="0"/>
      </colorScale>
    </cfRule>
    <cfRule type="expression" dxfId="2271" priority="2483">
      <formula>BD95&lt;0</formula>
    </cfRule>
  </conditionalFormatting>
  <conditionalFormatting sqref="BE101">
    <cfRule type="colorScale" priority="2480">
      <colorScale>
        <cfvo type="min"/>
        <cfvo type="max"/>
        <color theme="0"/>
        <color theme="0"/>
      </colorScale>
    </cfRule>
    <cfRule type="expression" dxfId="2270" priority="2481">
      <formula>BD101&lt;0</formula>
    </cfRule>
  </conditionalFormatting>
  <conditionalFormatting sqref="BE102">
    <cfRule type="colorScale" priority="2477">
      <colorScale>
        <cfvo type="min"/>
        <cfvo type="max"/>
        <color theme="0"/>
        <color theme="0"/>
      </colorScale>
    </cfRule>
    <cfRule type="expression" dxfId="2269" priority="2479">
      <formula>BD102&lt;0</formula>
    </cfRule>
  </conditionalFormatting>
  <conditionalFormatting sqref="BE105">
    <cfRule type="colorScale" priority="2474">
      <colorScale>
        <cfvo type="min"/>
        <cfvo type="max"/>
        <color theme="0"/>
        <color theme="0"/>
      </colorScale>
    </cfRule>
    <cfRule type="expression" dxfId="2268" priority="2475">
      <formula>BD105&lt;0</formula>
    </cfRule>
  </conditionalFormatting>
  <conditionalFormatting sqref="BE105:BE106">
    <cfRule type="expression" priority="2472">
      <formula>#REF!</formula>
    </cfRule>
  </conditionalFormatting>
  <conditionalFormatting sqref="BE105:BE107">
    <cfRule type="expression" dxfId="2267" priority="2470">
      <formula>IF(BE105="Validar","Rojo","Verde")</formula>
    </cfRule>
  </conditionalFormatting>
  <conditionalFormatting sqref="BE106">
    <cfRule type="colorScale" priority="2471">
      <colorScale>
        <cfvo type="min"/>
        <cfvo type="max"/>
        <color theme="0"/>
        <color theme="0"/>
      </colorScale>
    </cfRule>
    <cfRule type="expression" dxfId="2266" priority="2473">
      <formula>BD106&lt;0</formula>
    </cfRule>
  </conditionalFormatting>
  <conditionalFormatting sqref="BE110">
    <cfRule type="colorScale" priority="2462">
      <colorScale>
        <cfvo type="min"/>
        <cfvo type="max"/>
        <color theme="0"/>
        <color theme="0"/>
      </colorScale>
    </cfRule>
    <cfRule type="expression" dxfId="2265" priority="2463">
      <formula>BD110&lt;0</formula>
    </cfRule>
  </conditionalFormatting>
  <conditionalFormatting sqref="BE110:BE111">
    <cfRule type="expression" priority="2453">
      <formula>#REF!</formula>
    </cfRule>
  </conditionalFormatting>
  <conditionalFormatting sqref="BE111">
    <cfRule type="colorScale" priority="2452">
      <colorScale>
        <cfvo type="min"/>
        <cfvo type="max"/>
        <color theme="0"/>
        <color theme="0"/>
      </colorScale>
    </cfRule>
    <cfRule type="expression" dxfId="2264" priority="2454">
      <formula>BD111&lt;0</formula>
    </cfRule>
  </conditionalFormatting>
  <conditionalFormatting sqref="BE117">
    <cfRule type="colorScale" priority="2468">
      <colorScale>
        <cfvo type="min"/>
        <cfvo type="max"/>
        <color theme="0"/>
        <color theme="0"/>
      </colorScale>
    </cfRule>
    <cfRule type="expression" dxfId="2263" priority="2469">
      <formula>BD117&lt;0</formula>
    </cfRule>
  </conditionalFormatting>
  <conditionalFormatting sqref="BE117:BE123">
    <cfRule type="expression" priority="2466">
      <formula>#REF!</formula>
    </cfRule>
  </conditionalFormatting>
  <conditionalFormatting sqref="BE118:BE123">
    <cfRule type="colorScale" priority="2465">
      <colorScale>
        <cfvo type="min"/>
        <cfvo type="max"/>
        <color theme="0"/>
        <color theme="0"/>
      </colorScale>
    </cfRule>
    <cfRule type="expression" dxfId="2262" priority="2467">
      <formula>BD118&lt;0</formula>
    </cfRule>
  </conditionalFormatting>
  <conditionalFormatting sqref="BE126:BE135">
    <cfRule type="expression" dxfId="2261" priority="2589">
      <formula>IF(BE126="Validar","Rojo","Verde")</formula>
    </cfRule>
    <cfRule type="colorScale" priority="2590">
      <colorScale>
        <cfvo type="min"/>
        <cfvo type="max"/>
        <color theme="0"/>
        <color theme="0"/>
      </colorScale>
    </cfRule>
    <cfRule type="expression" priority="2591">
      <formula>$F$23</formula>
    </cfRule>
    <cfRule type="expression" dxfId="2260" priority="2592">
      <formula>BD126&lt;0</formula>
    </cfRule>
  </conditionalFormatting>
  <conditionalFormatting sqref="BD6">
    <cfRule type="colorScale" priority="2449">
      <colorScale>
        <cfvo type="min"/>
        <cfvo type="max"/>
        <color theme="0"/>
        <color theme="0"/>
      </colorScale>
    </cfRule>
    <cfRule type="expression" dxfId="2259" priority="2450">
      <formula>BC6&lt;0</formula>
    </cfRule>
  </conditionalFormatting>
  <conditionalFormatting sqref="BD6">
    <cfRule type="expression" dxfId="2258" priority="2447">
      <formula>IF(BD6="Validar","Rojo","Verde")</formula>
    </cfRule>
    <cfRule type="expression" priority="2448">
      <formula>#REF!</formula>
    </cfRule>
  </conditionalFormatting>
  <conditionalFormatting sqref="BD7:BD8">
    <cfRule type="colorScale" priority="2445">
      <colorScale>
        <cfvo type="min"/>
        <cfvo type="max"/>
        <color theme="0"/>
        <color theme="0"/>
      </colorScale>
    </cfRule>
    <cfRule type="expression" dxfId="2257" priority="2446">
      <formula>BC7&lt;0</formula>
    </cfRule>
  </conditionalFormatting>
  <conditionalFormatting sqref="BD7:BD8">
    <cfRule type="expression" dxfId="2256" priority="2443">
      <formula>IF(BD7="Validar","Rojo","Verde")</formula>
    </cfRule>
    <cfRule type="expression" priority="2444">
      <formula>#REF!</formula>
    </cfRule>
  </conditionalFormatting>
  <conditionalFormatting sqref="BH9">
    <cfRule type="colorScale" priority="2410">
      <colorScale>
        <cfvo type="min"/>
        <cfvo type="max"/>
        <color theme="0"/>
        <color theme="0"/>
      </colorScale>
    </cfRule>
    <cfRule type="expression" dxfId="2255" priority="2411">
      <formula>BG9&lt;0</formula>
    </cfRule>
  </conditionalFormatting>
  <conditionalFormatting sqref="BH9:BH20">
    <cfRule type="expression" dxfId="2254" priority="2381">
      <formula>IF(BH9="Validar","Rojo","Verde")</formula>
    </cfRule>
    <cfRule type="expression" priority="2383">
      <formula>#REF!</formula>
    </cfRule>
  </conditionalFormatting>
  <conditionalFormatting sqref="BH10">
    <cfRule type="colorScale" priority="2387">
      <colorScale>
        <cfvo type="min"/>
        <cfvo type="max"/>
        <color theme="0"/>
        <color theme="0"/>
      </colorScale>
    </cfRule>
    <cfRule type="expression" dxfId="2253" priority="2388">
      <formula>BG10&lt;0</formula>
    </cfRule>
  </conditionalFormatting>
  <conditionalFormatting sqref="BH11:BH14">
    <cfRule type="colorScale" priority="2408">
      <colorScale>
        <cfvo type="min"/>
        <cfvo type="max"/>
        <color theme="0"/>
        <color theme="0"/>
      </colorScale>
    </cfRule>
    <cfRule type="expression" dxfId="2252" priority="2409">
      <formula>BG11&lt;0</formula>
    </cfRule>
  </conditionalFormatting>
  <conditionalFormatting sqref="BH15">
    <cfRule type="colorScale" priority="2385">
      <colorScale>
        <cfvo type="min"/>
        <cfvo type="max"/>
        <color theme="0"/>
        <color theme="0"/>
      </colorScale>
    </cfRule>
    <cfRule type="expression" dxfId="2251" priority="2386">
      <formula>BG15&lt;0</formula>
    </cfRule>
  </conditionalFormatting>
  <conditionalFormatting sqref="BH16:BH17">
    <cfRule type="colorScale" priority="2406">
      <colorScale>
        <cfvo type="min"/>
        <cfvo type="max"/>
        <color theme="0"/>
        <color theme="0"/>
      </colorScale>
    </cfRule>
    <cfRule type="expression" dxfId="2250" priority="2407">
      <formula>BG16&lt;0</formula>
    </cfRule>
  </conditionalFormatting>
  <conditionalFormatting sqref="BH18">
    <cfRule type="colorScale" priority="2382">
      <colorScale>
        <cfvo type="min"/>
        <cfvo type="max"/>
        <color theme="0"/>
        <color theme="0"/>
      </colorScale>
    </cfRule>
    <cfRule type="expression" dxfId="2249" priority="2384">
      <formula>BG18&lt;0</formula>
    </cfRule>
  </conditionalFormatting>
  <conditionalFormatting sqref="BH19:BH20">
    <cfRule type="colorScale" priority="2404">
      <colorScale>
        <cfvo type="min"/>
        <cfvo type="max"/>
        <color theme="0"/>
        <color theme="0"/>
      </colorScale>
    </cfRule>
    <cfRule type="expression" dxfId="2248" priority="2405">
      <formula>BG19&lt;0</formula>
    </cfRule>
  </conditionalFormatting>
  <conditionalFormatting sqref="BH23">
    <cfRule type="colorScale" priority="2379">
      <colorScale>
        <cfvo type="min"/>
        <cfvo type="max"/>
        <color theme="0"/>
        <color theme="0"/>
      </colorScale>
    </cfRule>
    <cfRule type="expression" dxfId="2247" priority="2380">
      <formula>BG23&lt;0</formula>
    </cfRule>
  </conditionalFormatting>
  <conditionalFormatting sqref="BH23:BH31">
    <cfRule type="expression" dxfId="2246" priority="2373">
      <formula>IF(BH23="Validar","Rojo","Verde")</formula>
    </cfRule>
    <cfRule type="expression" priority="2375">
      <formula>#REF!</formula>
    </cfRule>
  </conditionalFormatting>
  <conditionalFormatting sqref="BH24">
    <cfRule type="colorScale" priority="2402">
      <colorScale>
        <cfvo type="min"/>
        <cfvo type="max"/>
        <color theme="0"/>
        <color theme="0"/>
      </colorScale>
    </cfRule>
    <cfRule type="expression" dxfId="2245" priority="2403">
      <formula>BG24&lt;0</formula>
    </cfRule>
  </conditionalFormatting>
  <conditionalFormatting sqref="BH25">
    <cfRule type="colorScale" priority="2400">
      <colorScale>
        <cfvo type="min"/>
        <cfvo type="max"/>
        <color theme="0"/>
        <color theme="0"/>
      </colorScale>
    </cfRule>
    <cfRule type="expression" dxfId="2244" priority="2401">
      <formula>BG25&lt;0</formula>
    </cfRule>
  </conditionalFormatting>
  <conditionalFormatting sqref="BH26">
    <cfRule type="colorScale" priority="2377">
      <colorScale>
        <cfvo type="min"/>
        <cfvo type="max"/>
        <color theme="0"/>
        <color theme="0"/>
      </colorScale>
    </cfRule>
    <cfRule type="expression" dxfId="2243" priority="2378">
      <formula>BG26&lt;0</formula>
    </cfRule>
  </conditionalFormatting>
  <conditionalFormatting sqref="BH27">
    <cfRule type="colorScale" priority="2398">
      <colorScale>
        <cfvo type="min"/>
        <cfvo type="max"/>
        <color theme="0"/>
        <color theme="0"/>
      </colorScale>
    </cfRule>
    <cfRule type="expression" dxfId="2242" priority="2399">
      <formula>BG27&lt;0</formula>
    </cfRule>
  </conditionalFormatting>
  <conditionalFormatting sqref="BH28">
    <cfRule type="colorScale" priority="2396">
      <colorScale>
        <cfvo type="min"/>
        <cfvo type="max"/>
        <color theme="0"/>
        <color theme="0"/>
      </colorScale>
    </cfRule>
    <cfRule type="expression" dxfId="2241" priority="2397">
      <formula>BG28&lt;0</formula>
    </cfRule>
  </conditionalFormatting>
  <conditionalFormatting sqref="BH29">
    <cfRule type="colorScale" priority="2374">
      <colorScale>
        <cfvo type="min"/>
        <cfvo type="max"/>
        <color theme="0"/>
        <color theme="0"/>
      </colorScale>
    </cfRule>
    <cfRule type="expression" dxfId="2240" priority="2376">
      <formula>BG29&lt;0</formula>
    </cfRule>
  </conditionalFormatting>
  <conditionalFormatting sqref="BH30">
    <cfRule type="colorScale" priority="2394">
      <colorScale>
        <cfvo type="min"/>
        <cfvo type="max"/>
        <color theme="0"/>
        <color theme="0"/>
      </colorScale>
    </cfRule>
    <cfRule type="expression" dxfId="2239" priority="2395">
      <formula>BG30&lt;0</formula>
    </cfRule>
  </conditionalFormatting>
  <conditionalFormatting sqref="BH31">
    <cfRule type="colorScale" priority="2392">
      <colorScale>
        <cfvo type="min"/>
        <cfvo type="max"/>
        <color theme="0"/>
        <color theme="0"/>
      </colorScale>
    </cfRule>
    <cfRule type="expression" dxfId="2238" priority="2393">
      <formula>BG31&lt;0</formula>
    </cfRule>
  </conditionalFormatting>
  <conditionalFormatting sqref="BH39">
    <cfRule type="colorScale" priority="2370">
      <colorScale>
        <cfvo type="min"/>
        <cfvo type="max"/>
        <color theme="0"/>
        <color theme="0"/>
      </colorScale>
    </cfRule>
    <cfRule type="expression" priority="2371">
      <formula>#REF!</formula>
    </cfRule>
    <cfRule type="expression" dxfId="2237" priority="2372">
      <formula>BG39&lt;0</formula>
    </cfRule>
  </conditionalFormatting>
  <conditionalFormatting sqref="BH39:BH107">
    <cfRule type="expression" dxfId="2236" priority="2308">
      <formula>IF(BH39="Validar","Rojo","Verde")</formula>
    </cfRule>
  </conditionalFormatting>
  <conditionalFormatting sqref="BH40:BH67">
    <cfRule type="colorScale" priority="2389">
      <colorScale>
        <cfvo type="min"/>
        <cfvo type="max"/>
        <color theme="0"/>
        <color theme="0"/>
      </colorScale>
    </cfRule>
    <cfRule type="expression" priority="2390">
      <formula>$F$19</formula>
    </cfRule>
    <cfRule type="expression" dxfId="2235" priority="2391">
      <formula>BG40&lt;0</formula>
    </cfRule>
  </conditionalFormatting>
  <conditionalFormatting sqref="BH68">
    <cfRule type="colorScale" priority="2367">
      <colorScale>
        <cfvo type="min"/>
        <cfvo type="max"/>
        <color theme="0"/>
        <color theme="0"/>
      </colorScale>
    </cfRule>
    <cfRule type="expression" priority="2368">
      <formula>#REF!</formula>
    </cfRule>
    <cfRule type="expression" dxfId="2234" priority="2369">
      <formula>BG68&lt;0</formula>
    </cfRule>
  </conditionalFormatting>
  <conditionalFormatting sqref="BH69:BH81">
    <cfRule type="colorScale" priority="2414">
      <colorScale>
        <cfvo type="min"/>
        <cfvo type="max"/>
        <color theme="0"/>
        <color theme="0"/>
      </colorScale>
    </cfRule>
    <cfRule type="expression" priority="2415">
      <formula>$F$19</formula>
    </cfRule>
    <cfRule type="expression" dxfId="2233" priority="2416">
      <formula>BG69&lt;0</formula>
    </cfRule>
  </conditionalFormatting>
  <conditionalFormatting sqref="BH82 BH92 BH103 BH107">
    <cfRule type="expression" dxfId="2232" priority="2413">
      <formula>BG82&lt;0</formula>
    </cfRule>
  </conditionalFormatting>
  <conditionalFormatting sqref="BH83">
    <cfRule type="colorScale" priority="2309">
      <colorScale>
        <cfvo type="min"/>
        <cfvo type="max"/>
        <color theme="0"/>
        <color theme="0"/>
      </colorScale>
    </cfRule>
    <cfRule type="expression" priority="2310">
      <formula>#REF!</formula>
    </cfRule>
    <cfRule type="expression" dxfId="2231" priority="2311">
      <formula>BG83&lt;0</formula>
    </cfRule>
  </conditionalFormatting>
  <conditionalFormatting sqref="BH84:BH91">
    <cfRule type="colorScale" priority="2417">
      <colorScale>
        <cfvo type="min"/>
        <cfvo type="max"/>
        <color theme="0"/>
        <color theme="0"/>
      </colorScale>
    </cfRule>
    <cfRule type="expression" priority="2418">
      <formula>$F$19</formula>
    </cfRule>
    <cfRule type="expression" dxfId="2230" priority="2419">
      <formula>BG84&lt;0</formula>
    </cfRule>
  </conditionalFormatting>
  <conditionalFormatting sqref="BH92 BH82 BH103 BH107">
    <cfRule type="colorScale" priority="2412">
      <colorScale>
        <cfvo type="min"/>
        <cfvo type="max"/>
        <color theme="0"/>
        <color theme="0"/>
      </colorScale>
    </cfRule>
  </conditionalFormatting>
  <conditionalFormatting sqref="BH93">
    <cfRule type="colorScale" priority="2364">
      <colorScale>
        <cfvo type="min"/>
        <cfvo type="max"/>
        <color theme="0"/>
        <color theme="0"/>
      </colorScale>
    </cfRule>
    <cfRule type="expression" priority="2365">
      <formula>#REF!</formula>
    </cfRule>
    <cfRule type="expression" dxfId="2229" priority="2366">
      <formula>BG93&lt;0</formula>
    </cfRule>
  </conditionalFormatting>
  <conditionalFormatting sqref="BH94:BH102">
    <cfRule type="colorScale" priority="2420">
      <colorScale>
        <cfvo type="min"/>
        <cfvo type="max"/>
        <color theme="0"/>
        <color theme="0"/>
      </colorScale>
    </cfRule>
    <cfRule type="expression" priority="2421">
      <formula>$F$19</formula>
    </cfRule>
    <cfRule type="expression" dxfId="2228" priority="2422">
      <formula>BG94&lt;0</formula>
    </cfRule>
  </conditionalFormatting>
  <conditionalFormatting sqref="BH104">
    <cfRule type="colorScale" priority="2361">
      <colorScale>
        <cfvo type="min"/>
        <cfvo type="max"/>
        <color theme="0"/>
        <color theme="0"/>
      </colorScale>
    </cfRule>
    <cfRule type="expression" priority="2362">
      <formula>#REF!</formula>
    </cfRule>
    <cfRule type="expression" dxfId="2227" priority="2363">
      <formula>BG104&lt;0</formula>
    </cfRule>
  </conditionalFormatting>
  <conditionalFormatting sqref="BH105:BH106">
    <cfRule type="colorScale" priority="2423">
      <colorScale>
        <cfvo type="min"/>
        <cfvo type="max"/>
        <color theme="0"/>
        <color theme="0"/>
      </colorScale>
    </cfRule>
    <cfRule type="expression" priority="2424">
      <formula>$F$19</formula>
    </cfRule>
    <cfRule type="expression" dxfId="2226" priority="2425">
      <formula>BG105&lt;0</formula>
    </cfRule>
  </conditionalFormatting>
  <conditionalFormatting sqref="BH110">
    <cfRule type="colorScale" priority="2426">
      <colorScale>
        <cfvo type="min"/>
        <cfvo type="max"/>
        <color theme="0"/>
        <color theme="0"/>
      </colorScale>
    </cfRule>
    <cfRule type="expression" dxfId="2225" priority="2427">
      <formula>BG110&lt;0</formula>
    </cfRule>
  </conditionalFormatting>
  <conditionalFormatting sqref="BH110:BH111">
    <cfRule type="expression" priority="2306">
      <formula>$F$19</formula>
    </cfRule>
  </conditionalFormatting>
  <conditionalFormatting sqref="BH111">
    <cfRule type="colorScale" priority="2305">
      <colorScale>
        <cfvo type="min"/>
        <cfvo type="max"/>
        <color theme="0"/>
        <color theme="0"/>
      </colorScale>
    </cfRule>
    <cfRule type="expression" dxfId="2224" priority="2307">
      <formula>BG111&lt;0</formula>
    </cfRule>
  </conditionalFormatting>
  <conditionalFormatting sqref="BH117:BH123">
    <cfRule type="colorScale" priority="2431">
      <colorScale>
        <cfvo type="min"/>
        <cfvo type="max"/>
        <color theme="0"/>
        <color theme="0"/>
      </colorScale>
    </cfRule>
    <cfRule type="expression" priority="2432">
      <formula>$F$19</formula>
    </cfRule>
    <cfRule type="expression" dxfId="2223" priority="2433">
      <formula>BG117&lt;0</formula>
    </cfRule>
  </conditionalFormatting>
  <conditionalFormatting sqref="BH125">
    <cfRule type="colorScale" priority="2358">
      <colorScale>
        <cfvo type="min"/>
        <cfvo type="max"/>
        <color theme="0"/>
        <color theme="0"/>
      </colorScale>
    </cfRule>
    <cfRule type="expression" priority="2359">
      <formula>#REF!</formula>
    </cfRule>
    <cfRule type="expression" dxfId="2222" priority="2360">
      <formula>BG125&lt;0</formula>
    </cfRule>
  </conditionalFormatting>
  <conditionalFormatting sqref="BH125:BH135">
    <cfRule type="expression" dxfId="2221" priority="2357">
      <formula>IF(BH125="Validar","Rojo","Verde")</formula>
    </cfRule>
  </conditionalFormatting>
  <conditionalFormatting sqref="BH126:BH132">
    <cfRule type="colorScale" priority="2434">
      <colorScale>
        <cfvo type="min"/>
        <cfvo type="max"/>
        <color theme="0"/>
        <color theme="0"/>
      </colorScale>
    </cfRule>
    <cfRule type="expression" dxfId="2220" priority="2436">
      <formula>BG126&lt;0</formula>
    </cfRule>
  </conditionalFormatting>
  <conditionalFormatting sqref="BH126:BH134">
    <cfRule type="expression" priority="2435">
      <formula>$F$19</formula>
    </cfRule>
  </conditionalFormatting>
  <conditionalFormatting sqref="BH133:BH134">
    <cfRule type="colorScale" priority="2437">
      <colorScale>
        <cfvo type="min"/>
        <cfvo type="max"/>
        <color theme="0"/>
        <color theme="0"/>
      </colorScale>
    </cfRule>
    <cfRule type="expression" dxfId="2219" priority="2438">
      <formula>BG133&lt;0</formula>
    </cfRule>
  </conditionalFormatting>
  <conditionalFormatting sqref="BH135">
    <cfRule type="colorScale" priority="2428">
      <colorScale>
        <cfvo type="min"/>
        <cfvo type="max"/>
        <color theme="0"/>
        <color theme="0"/>
      </colorScale>
    </cfRule>
    <cfRule type="expression" priority="2429">
      <formula>$F$23</formula>
    </cfRule>
    <cfRule type="expression" dxfId="2218" priority="2430">
      <formula>BG135&lt;0</formula>
    </cfRule>
  </conditionalFormatting>
  <conditionalFormatting sqref="BH110:BI111">
    <cfRule type="expression" dxfId="2217" priority="2301">
      <formula>IF(BH110="Validar","Rojo","Verde")</formula>
    </cfRule>
  </conditionalFormatting>
  <conditionalFormatting sqref="BH117:BI123">
    <cfRule type="expression" dxfId="2216" priority="2314">
      <formula>IF(BH117="Validar","Rojo","Verde")</formula>
    </cfRule>
  </conditionalFormatting>
  <conditionalFormatting sqref="BI40:BI66">
    <cfRule type="colorScale" priority="2349">
      <colorScale>
        <cfvo type="min"/>
        <cfvo type="max"/>
        <color theme="0"/>
        <color theme="0"/>
      </colorScale>
    </cfRule>
    <cfRule type="expression" priority="2350">
      <formula>#REF!</formula>
    </cfRule>
    <cfRule type="expression" dxfId="2215" priority="2351">
      <formula>BH40&lt;0</formula>
    </cfRule>
  </conditionalFormatting>
  <conditionalFormatting sqref="BI40:BI67">
    <cfRule type="expression" dxfId="2214" priority="2348">
      <formula>IF(BI40="Validar","Rojo","Verde")</formula>
    </cfRule>
  </conditionalFormatting>
  <conditionalFormatting sqref="BI67 BH82:BI82 BH92:BI92 BH103:BI103 BH107:BI107">
    <cfRule type="expression" priority="2353">
      <formula>$F$23</formula>
    </cfRule>
  </conditionalFormatting>
  <conditionalFormatting sqref="BI67 BI82 BI92 BI103 BI107">
    <cfRule type="expression" dxfId="2213" priority="2354">
      <formula>BH67&lt;0</formula>
    </cfRule>
  </conditionalFormatting>
  <conditionalFormatting sqref="BI69">
    <cfRule type="colorScale" priority="2346">
      <colorScale>
        <cfvo type="min"/>
        <cfvo type="max"/>
        <color theme="0"/>
        <color theme="0"/>
      </colorScale>
    </cfRule>
    <cfRule type="expression" dxfId="2212" priority="2347">
      <formula>BH69&lt;0</formula>
    </cfRule>
  </conditionalFormatting>
  <conditionalFormatting sqref="BI69:BI81">
    <cfRule type="expression" priority="2344">
      <formula>#REF!</formula>
    </cfRule>
  </conditionalFormatting>
  <conditionalFormatting sqref="BI69:BI82">
    <cfRule type="expression" dxfId="2211" priority="2342">
      <formula>IF(BI69="Validar","Rojo","Verde")</formula>
    </cfRule>
  </conditionalFormatting>
  <conditionalFormatting sqref="BI70:BI78">
    <cfRule type="colorScale" priority="2343">
      <colorScale>
        <cfvo type="min"/>
        <cfvo type="max"/>
        <color theme="0"/>
        <color theme="0"/>
      </colorScale>
    </cfRule>
    <cfRule type="expression" dxfId="2210" priority="2345">
      <formula>BH70&lt;0</formula>
    </cfRule>
  </conditionalFormatting>
  <conditionalFormatting sqref="BI79:BI81">
    <cfRule type="colorScale" priority="2355">
      <colorScale>
        <cfvo type="min"/>
        <cfvo type="max"/>
        <color theme="0"/>
        <color theme="0"/>
      </colorScale>
    </cfRule>
    <cfRule type="expression" dxfId="2209" priority="2356">
      <formula>BH79&lt;0</formula>
    </cfRule>
  </conditionalFormatting>
  <conditionalFormatting sqref="BI82 BI67 BI92 BI103 BI107">
    <cfRule type="colorScale" priority="2352">
      <colorScale>
        <cfvo type="min"/>
        <cfvo type="max"/>
        <color theme="0"/>
        <color theme="0"/>
      </colorScale>
    </cfRule>
  </conditionalFormatting>
  <conditionalFormatting sqref="BI84">
    <cfRule type="colorScale" priority="2340">
      <colorScale>
        <cfvo type="min"/>
        <cfvo type="max"/>
        <color theme="0"/>
        <color theme="0"/>
      </colorScale>
    </cfRule>
    <cfRule type="expression" dxfId="2208" priority="2341">
      <formula>BH84&lt;0</formula>
    </cfRule>
  </conditionalFormatting>
  <conditionalFormatting sqref="BI84:BI91">
    <cfRule type="expression" priority="2338">
      <formula>#REF!</formula>
    </cfRule>
  </conditionalFormatting>
  <conditionalFormatting sqref="BI84:BI92">
    <cfRule type="expression" dxfId="2207" priority="2336">
      <formula>IF(BI84="Validar","Rojo","Verde")</formula>
    </cfRule>
  </conditionalFormatting>
  <conditionalFormatting sqref="BI85:BI91">
    <cfRule type="colorScale" priority="2337">
      <colorScale>
        <cfvo type="min"/>
        <cfvo type="max"/>
        <color theme="0"/>
        <color theme="0"/>
      </colorScale>
    </cfRule>
    <cfRule type="expression" dxfId="2206" priority="2339">
      <formula>BH85&lt;0</formula>
    </cfRule>
  </conditionalFormatting>
  <conditionalFormatting sqref="BI94">
    <cfRule type="colorScale" priority="2334">
      <colorScale>
        <cfvo type="min"/>
        <cfvo type="max"/>
        <color theme="0"/>
        <color theme="0"/>
      </colorScale>
    </cfRule>
    <cfRule type="expression" dxfId="2205" priority="2335">
      <formula>BH94&lt;0</formula>
    </cfRule>
  </conditionalFormatting>
  <conditionalFormatting sqref="BI94:BI102">
    <cfRule type="expression" priority="2328">
      <formula>#REF!</formula>
    </cfRule>
  </conditionalFormatting>
  <conditionalFormatting sqref="BI94:BI103">
    <cfRule type="expression" dxfId="2204" priority="2326">
      <formula>IF(BI94="Validar","Rojo","Verde")</formula>
    </cfRule>
  </conditionalFormatting>
  <conditionalFormatting sqref="BI95:BI100">
    <cfRule type="colorScale" priority="2332">
      <colorScale>
        <cfvo type="min"/>
        <cfvo type="max"/>
        <color theme="0"/>
        <color theme="0"/>
      </colorScale>
    </cfRule>
    <cfRule type="expression" dxfId="2203" priority="2333">
      <formula>BH95&lt;0</formula>
    </cfRule>
  </conditionalFormatting>
  <conditionalFormatting sqref="BI101">
    <cfRule type="colorScale" priority="2330">
      <colorScale>
        <cfvo type="min"/>
        <cfvo type="max"/>
        <color theme="0"/>
        <color theme="0"/>
      </colorScale>
    </cfRule>
    <cfRule type="expression" dxfId="2202" priority="2331">
      <formula>BH101&lt;0</formula>
    </cfRule>
  </conditionalFormatting>
  <conditionalFormatting sqref="BI102">
    <cfRule type="colorScale" priority="2327">
      <colorScale>
        <cfvo type="min"/>
        <cfvo type="max"/>
        <color theme="0"/>
        <color theme="0"/>
      </colorScale>
    </cfRule>
    <cfRule type="expression" dxfId="2201" priority="2329">
      <formula>BH102&lt;0</formula>
    </cfRule>
  </conditionalFormatting>
  <conditionalFormatting sqref="BI105">
    <cfRule type="colorScale" priority="2324">
      <colorScale>
        <cfvo type="min"/>
        <cfvo type="max"/>
        <color theme="0"/>
        <color theme="0"/>
      </colorScale>
    </cfRule>
    <cfRule type="expression" dxfId="2200" priority="2325">
      <formula>BH105&lt;0</formula>
    </cfRule>
  </conditionalFormatting>
  <conditionalFormatting sqref="BI105:BI106">
    <cfRule type="expression" priority="2322">
      <formula>#REF!</formula>
    </cfRule>
  </conditionalFormatting>
  <conditionalFormatting sqref="BI105:BI107">
    <cfRule type="expression" dxfId="2199" priority="2320">
      <formula>IF(BI105="Validar","Rojo","Verde")</formula>
    </cfRule>
  </conditionalFormatting>
  <conditionalFormatting sqref="BI106">
    <cfRule type="colorScale" priority="2321">
      <colorScale>
        <cfvo type="min"/>
        <cfvo type="max"/>
        <color theme="0"/>
        <color theme="0"/>
      </colorScale>
    </cfRule>
    <cfRule type="expression" dxfId="2198" priority="2323">
      <formula>BH106&lt;0</formula>
    </cfRule>
  </conditionalFormatting>
  <conditionalFormatting sqref="BI110">
    <cfRule type="colorScale" priority="2312">
      <colorScale>
        <cfvo type="min"/>
        <cfvo type="max"/>
        <color theme="0"/>
        <color theme="0"/>
      </colorScale>
    </cfRule>
    <cfRule type="expression" dxfId="2197" priority="2313">
      <formula>BH110&lt;0</formula>
    </cfRule>
  </conditionalFormatting>
  <conditionalFormatting sqref="BI110:BI111">
    <cfRule type="expression" priority="2303">
      <formula>#REF!</formula>
    </cfRule>
  </conditionalFormatting>
  <conditionalFormatting sqref="BI111">
    <cfRule type="colorScale" priority="2302">
      <colorScale>
        <cfvo type="min"/>
        <cfvo type="max"/>
        <color theme="0"/>
        <color theme="0"/>
      </colorScale>
    </cfRule>
    <cfRule type="expression" dxfId="2196" priority="2304">
      <formula>BH111&lt;0</formula>
    </cfRule>
  </conditionalFormatting>
  <conditionalFormatting sqref="BI117">
    <cfRule type="colorScale" priority="2318">
      <colorScale>
        <cfvo type="min"/>
        <cfvo type="max"/>
        <color theme="0"/>
        <color theme="0"/>
      </colorScale>
    </cfRule>
    <cfRule type="expression" dxfId="2195" priority="2319">
      <formula>BH117&lt;0</formula>
    </cfRule>
  </conditionalFormatting>
  <conditionalFormatting sqref="BI117:BI123">
    <cfRule type="expression" priority="2316">
      <formula>#REF!</formula>
    </cfRule>
  </conditionalFormatting>
  <conditionalFormatting sqref="BI118:BI123">
    <cfRule type="colorScale" priority="2315">
      <colorScale>
        <cfvo type="min"/>
        <cfvo type="max"/>
        <color theme="0"/>
        <color theme="0"/>
      </colorScale>
    </cfRule>
    <cfRule type="expression" dxfId="2194" priority="2317">
      <formula>BH118&lt;0</formula>
    </cfRule>
  </conditionalFormatting>
  <conditionalFormatting sqref="BI126:BI135">
    <cfRule type="expression" dxfId="2193" priority="2439">
      <formula>IF(BI126="Validar","Rojo","Verde")</formula>
    </cfRule>
    <cfRule type="colorScale" priority="2440">
      <colorScale>
        <cfvo type="min"/>
        <cfvo type="max"/>
        <color theme="0"/>
        <color theme="0"/>
      </colorScale>
    </cfRule>
    <cfRule type="expression" priority="2441">
      <formula>$F$23</formula>
    </cfRule>
    <cfRule type="expression" dxfId="2192" priority="2442">
      <formula>BH126&lt;0</formula>
    </cfRule>
  </conditionalFormatting>
  <conditionalFormatting sqref="BH6">
    <cfRule type="colorScale" priority="2299">
      <colorScale>
        <cfvo type="min"/>
        <cfvo type="max"/>
        <color theme="0"/>
        <color theme="0"/>
      </colorScale>
    </cfRule>
    <cfRule type="expression" dxfId="2191" priority="2300">
      <formula>BG6&lt;0</formula>
    </cfRule>
  </conditionalFormatting>
  <conditionalFormatting sqref="BH6">
    <cfRule type="expression" dxfId="2190" priority="2297">
      <formula>IF(BH6="Validar","Rojo","Verde")</formula>
    </cfRule>
    <cfRule type="expression" priority="2298">
      <formula>#REF!</formula>
    </cfRule>
  </conditionalFormatting>
  <conditionalFormatting sqref="BH7:BH8">
    <cfRule type="colorScale" priority="2295">
      <colorScale>
        <cfvo type="min"/>
        <cfvo type="max"/>
        <color theme="0"/>
        <color theme="0"/>
      </colorScale>
    </cfRule>
    <cfRule type="expression" dxfId="2189" priority="2296">
      <formula>BG7&lt;0</formula>
    </cfRule>
  </conditionalFormatting>
  <conditionalFormatting sqref="BH7:BH8">
    <cfRule type="expression" dxfId="2188" priority="2293">
      <formula>IF(BH7="Validar","Rojo","Verde")</formula>
    </cfRule>
    <cfRule type="expression" priority="2294">
      <formula>#REF!</formula>
    </cfRule>
  </conditionalFormatting>
  <conditionalFormatting sqref="BK9">
    <cfRule type="colorScale" priority="2260">
      <colorScale>
        <cfvo type="min"/>
        <cfvo type="max"/>
        <color theme="0"/>
        <color theme="0"/>
      </colorScale>
    </cfRule>
    <cfRule type="expression" dxfId="2187" priority="2261">
      <formula>BJ9&lt;0</formula>
    </cfRule>
  </conditionalFormatting>
  <conditionalFormatting sqref="BK9:BK20">
    <cfRule type="expression" dxfId="2186" priority="2231">
      <formula>IF(BK9="Validar","Rojo","Verde")</formula>
    </cfRule>
    <cfRule type="expression" priority="2233">
      <formula>#REF!</formula>
    </cfRule>
  </conditionalFormatting>
  <conditionalFormatting sqref="BK10">
    <cfRule type="colorScale" priority="2237">
      <colorScale>
        <cfvo type="min"/>
        <cfvo type="max"/>
        <color theme="0"/>
        <color theme="0"/>
      </colorScale>
    </cfRule>
    <cfRule type="expression" dxfId="2185" priority="2238">
      <formula>BJ10&lt;0</formula>
    </cfRule>
  </conditionalFormatting>
  <conditionalFormatting sqref="BK11:BK14">
    <cfRule type="colorScale" priority="2258">
      <colorScale>
        <cfvo type="min"/>
        <cfvo type="max"/>
        <color theme="0"/>
        <color theme="0"/>
      </colorScale>
    </cfRule>
    <cfRule type="expression" dxfId="2184" priority="2259">
      <formula>BJ11&lt;0</formula>
    </cfRule>
  </conditionalFormatting>
  <conditionalFormatting sqref="BK15">
    <cfRule type="colorScale" priority="2235">
      <colorScale>
        <cfvo type="min"/>
        <cfvo type="max"/>
        <color theme="0"/>
        <color theme="0"/>
      </colorScale>
    </cfRule>
    <cfRule type="expression" dxfId="2183" priority="2236">
      <formula>BJ15&lt;0</formula>
    </cfRule>
  </conditionalFormatting>
  <conditionalFormatting sqref="BK16:BK17">
    <cfRule type="colorScale" priority="2256">
      <colorScale>
        <cfvo type="min"/>
        <cfvo type="max"/>
        <color theme="0"/>
        <color theme="0"/>
      </colorScale>
    </cfRule>
    <cfRule type="expression" dxfId="2182" priority="2257">
      <formula>BJ16&lt;0</formula>
    </cfRule>
  </conditionalFormatting>
  <conditionalFormatting sqref="BK18">
    <cfRule type="colorScale" priority="2232">
      <colorScale>
        <cfvo type="min"/>
        <cfvo type="max"/>
        <color theme="0"/>
        <color theme="0"/>
      </colorScale>
    </cfRule>
    <cfRule type="expression" dxfId="2181" priority="2234">
      <formula>BJ18&lt;0</formula>
    </cfRule>
  </conditionalFormatting>
  <conditionalFormatting sqref="BK19:BK20">
    <cfRule type="colorScale" priority="2254">
      <colorScale>
        <cfvo type="min"/>
        <cfvo type="max"/>
        <color theme="0"/>
        <color theme="0"/>
      </colorScale>
    </cfRule>
    <cfRule type="expression" dxfId="2180" priority="2255">
      <formula>BJ19&lt;0</formula>
    </cfRule>
  </conditionalFormatting>
  <conditionalFormatting sqref="BK23">
    <cfRule type="colorScale" priority="2229">
      <colorScale>
        <cfvo type="min"/>
        <cfvo type="max"/>
        <color theme="0"/>
        <color theme="0"/>
      </colorScale>
    </cfRule>
    <cfRule type="expression" dxfId="2179" priority="2230">
      <formula>BJ23&lt;0</formula>
    </cfRule>
  </conditionalFormatting>
  <conditionalFormatting sqref="BK23:BK31">
    <cfRule type="expression" dxfId="2178" priority="2223">
      <formula>IF(BK23="Validar","Rojo","Verde")</formula>
    </cfRule>
    <cfRule type="expression" priority="2225">
      <formula>#REF!</formula>
    </cfRule>
  </conditionalFormatting>
  <conditionalFormatting sqref="BK24">
    <cfRule type="colorScale" priority="2252">
      <colorScale>
        <cfvo type="min"/>
        <cfvo type="max"/>
        <color theme="0"/>
        <color theme="0"/>
      </colorScale>
    </cfRule>
    <cfRule type="expression" dxfId="2177" priority="2253">
      <formula>BJ24&lt;0</formula>
    </cfRule>
  </conditionalFormatting>
  <conditionalFormatting sqref="BK25">
    <cfRule type="colorScale" priority="2250">
      <colorScale>
        <cfvo type="min"/>
        <cfvo type="max"/>
        <color theme="0"/>
        <color theme="0"/>
      </colorScale>
    </cfRule>
    <cfRule type="expression" dxfId="2176" priority="2251">
      <formula>BJ25&lt;0</formula>
    </cfRule>
  </conditionalFormatting>
  <conditionalFormatting sqref="BK26">
    <cfRule type="colorScale" priority="2227">
      <colorScale>
        <cfvo type="min"/>
        <cfvo type="max"/>
        <color theme="0"/>
        <color theme="0"/>
      </colorScale>
    </cfRule>
    <cfRule type="expression" dxfId="2175" priority="2228">
      <formula>BJ26&lt;0</formula>
    </cfRule>
  </conditionalFormatting>
  <conditionalFormatting sqref="BK27">
    <cfRule type="colorScale" priority="2248">
      <colorScale>
        <cfvo type="min"/>
        <cfvo type="max"/>
        <color theme="0"/>
        <color theme="0"/>
      </colorScale>
    </cfRule>
    <cfRule type="expression" dxfId="2174" priority="2249">
      <formula>BJ27&lt;0</formula>
    </cfRule>
  </conditionalFormatting>
  <conditionalFormatting sqref="BK28">
    <cfRule type="colorScale" priority="2246">
      <colorScale>
        <cfvo type="min"/>
        <cfvo type="max"/>
        <color theme="0"/>
        <color theme="0"/>
      </colorScale>
    </cfRule>
    <cfRule type="expression" dxfId="2173" priority="2247">
      <formula>BJ28&lt;0</formula>
    </cfRule>
  </conditionalFormatting>
  <conditionalFormatting sqref="BK29">
    <cfRule type="colorScale" priority="2224">
      <colorScale>
        <cfvo type="min"/>
        <cfvo type="max"/>
        <color theme="0"/>
        <color theme="0"/>
      </colorScale>
    </cfRule>
    <cfRule type="expression" dxfId="2172" priority="2226">
      <formula>BJ29&lt;0</formula>
    </cfRule>
  </conditionalFormatting>
  <conditionalFormatting sqref="BK30">
    <cfRule type="colorScale" priority="2244">
      <colorScale>
        <cfvo type="min"/>
        <cfvo type="max"/>
        <color theme="0"/>
        <color theme="0"/>
      </colorScale>
    </cfRule>
    <cfRule type="expression" dxfId="2171" priority="2245">
      <formula>BJ30&lt;0</formula>
    </cfRule>
  </conditionalFormatting>
  <conditionalFormatting sqref="BK31">
    <cfRule type="colorScale" priority="2242">
      <colorScale>
        <cfvo type="min"/>
        <cfvo type="max"/>
        <color theme="0"/>
        <color theme="0"/>
      </colorScale>
    </cfRule>
    <cfRule type="expression" dxfId="2170" priority="2243">
      <formula>BJ31&lt;0</formula>
    </cfRule>
  </conditionalFormatting>
  <conditionalFormatting sqref="BK39">
    <cfRule type="colorScale" priority="2220">
      <colorScale>
        <cfvo type="min"/>
        <cfvo type="max"/>
        <color theme="0"/>
        <color theme="0"/>
      </colorScale>
    </cfRule>
    <cfRule type="expression" priority="2221">
      <formula>#REF!</formula>
    </cfRule>
    <cfRule type="expression" dxfId="2169" priority="2222">
      <formula>BJ39&lt;0</formula>
    </cfRule>
  </conditionalFormatting>
  <conditionalFormatting sqref="BK39:BK107">
    <cfRule type="expression" dxfId="2168" priority="2158">
      <formula>IF(BK39="Validar","Rojo","Verde")</formula>
    </cfRule>
  </conditionalFormatting>
  <conditionalFormatting sqref="BK40:BK67">
    <cfRule type="colorScale" priority="2239">
      <colorScale>
        <cfvo type="min"/>
        <cfvo type="max"/>
        <color theme="0"/>
        <color theme="0"/>
      </colorScale>
    </cfRule>
    <cfRule type="expression" priority="2240">
      <formula>$F$19</formula>
    </cfRule>
    <cfRule type="expression" dxfId="2167" priority="2241">
      <formula>BJ40&lt;0</formula>
    </cfRule>
  </conditionalFormatting>
  <conditionalFormatting sqref="BK68">
    <cfRule type="colorScale" priority="2217">
      <colorScale>
        <cfvo type="min"/>
        <cfvo type="max"/>
        <color theme="0"/>
        <color theme="0"/>
      </colorScale>
    </cfRule>
    <cfRule type="expression" priority="2218">
      <formula>#REF!</formula>
    </cfRule>
    <cfRule type="expression" dxfId="2166" priority="2219">
      <formula>BJ68&lt;0</formula>
    </cfRule>
  </conditionalFormatting>
  <conditionalFormatting sqref="BK69:BK81">
    <cfRule type="colorScale" priority="2264">
      <colorScale>
        <cfvo type="min"/>
        <cfvo type="max"/>
        <color theme="0"/>
        <color theme="0"/>
      </colorScale>
    </cfRule>
    <cfRule type="expression" priority="2265">
      <formula>$F$19</formula>
    </cfRule>
    <cfRule type="expression" dxfId="2165" priority="2266">
      <formula>BJ69&lt;0</formula>
    </cfRule>
  </conditionalFormatting>
  <conditionalFormatting sqref="BK82 BK92 BK103 BK107">
    <cfRule type="expression" dxfId="2164" priority="2263">
      <formula>BJ82&lt;0</formula>
    </cfRule>
  </conditionalFormatting>
  <conditionalFormatting sqref="BK83">
    <cfRule type="colorScale" priority="2159">
      <colorScale>
        <cfvo type="min"/>
        <cfvo type="max"/>
        <color theme="0"/>
        <color theme="0"/>
      </colorScale>
    </cfRule>
    <cfRule type="expression" priority="2160">
      <formula>#REF!</formula>
    </cfRule>
    <cfRule type="expression" dxfId="2163" priority="2161">
      <formula>BJ83&lt;0</formula>
    </cfRule>
  </conditionalFormatting>
  <conditionalFormatting sqref="BK84:BK91">
    <cfRule type="colorScale" priority="2267">
      <colorScale>
        <cfvo type="min"/>
        <cfvo type="max"/>
        <color theme="0"/>
        <color theme="0"/>
      </colorScale>
    </cfRule>
    <cfRule type="expression" priority="2268">
      <formula>$F$19</formula>
    </cfRule>
    <cfRule type="expression" dxfId="2162" priority="2269">
      <formula>BJ84&lt;0</formula>
    </cfRule>
  </conditionalFormatting>
  <conditionalFormatting sqref="BK92 BK82 BK103 BK107">
    <cfRule type="colorScale" priority="2262">
      <colorScale>
        <cfvo type="min"/>
        <cfvo type="max"/>
        <color theme="0"/>
        <color theme="0"/>
      </colorScale>
    </cfRule>
  </conditionalFormatting>
  <conditionalFormatting sqref="BK93">
    <cfRule type="colorScale" priority="2214">
      <colorScale>
        <cfvo type="min"/>
        <cfvo type="max"/>
        <color theme="0"/>
        <color theme="0"/>
      </colorScale>
    </cfRule>
    <cfRule type="expression" priority="2215">
      <formula>#REF!</formula>
    </cfRule>
    <cfRule type="expression" dxfId="2161" priority="2216">
      <formula>BJ93&lt;0</formula>
    </cfRule>
  </conditionalFormatting>
  <conditionalFormatting sqref="BK94:BK102">
    <cfRule type="colorScale" priority="2270">
      <colorScale>
        <cfvo type="min"/>
        <cfvo type="max"/>
        <color theme="0"/>
        <color theme="0"/>
      </colorScale>
    </cfRule>
    <cfRule type="expression" priority="2271">
      <formula>$F$19</formula>
    </cfRule>
    <cfRule type="expression" dxfId="2160" priority="2272">
      <formula>BJ94&lt;0</formula>
    </cfRule>
  </conditionalFormatting>
  <conditionalFormatting sqref="BK104">
    <cfRule type="colorScale" priority="2211">
      <colorScale>
        <cfvo type="min"/>
        <cfvo type="max"/>
        <color theme="0"/>
        <color theme="0"/>
      </colorScale>
    </cfRule>
    <cfRule type="expression" priority="2212">
      <formula>#REF!</formula>
    </cfRule>
    <cfRule type="expression" dxfId="2159" priority="2213">
      <formula>BJ104&lt;0</formula>
    </cfRule>
  </conditionalFormatting>
  <conditionalFormatting sqref="BK105:BK106">
    <cfRule type="colorScale" priority="2273">
      <colorScale>
        <cfvo type="min"/>
        <cfvo type="max"/>
        <color theme="0"/>
        <color theme="0"/>
      </colorScale>
    </cfRule>
    <cfRule type="expression" priority="2274">
      <formula>$F$19</formula>
    </cfRule>
    <cfRule type="expression" dxfId="2158" priority="2275">
      <formula>BJ105&lt;0</formula>
    </cfRule>
  </conditionalFormatting>
  <conditionalFormatting sqref="BK110">
    <cfRule type="colorScale" priority="2276">
      <colorScale>
        <cfvo type="min"/>
        <cfvo type="max"/>
        <color theme="0"/>
        <color theme="0"/>
      </colorScale>
    </cfRule>
    <cfRule type="expression" dxfId="2157" priority="2277">
      <formula>BJ110&lt;0</formula>
    </cfRule>
  </conditionalFormatting>
  <conditionalFormatting sqref="BK110:BK111">
    <cfRule type="expression" priority="2156">
      <formula>$F$19</formula>
    </cfRule>
  </conditionalFormatting>
  <conditionalFormatting sqref="BK111">
    <cfRule type="colorScale" priority="2155">
      <colorScale>
        <cfvo type="min"/>
        <cfvo type="max"/>
        <color theme="0"/>
        <color theme="0"/>
      </colorScale>
    </cfRule>
    <cfRule type="expression" dxfId="2156" priority="2157">
      <formula>BJ111&lt;0</formula>
    </cfRule>
  </conditionalFormatting>
  <conditionalFormatting sqref="BK117:BK123">
    <cfRule type="colorScale" priority="2281">
      <colorScale>
        <cfvo type="min"/>
        <cfvo type="max"/>
        <color theme="0"/>
        <color theme="0"/>
      </colorScale>
    </cfRule>
    <cfRule type="expression" priority="2282">
      <formula>$F$19</formula>
    </cfRule>
    <cfRule type="expression" dxfId="2155" priority="2283">
      <formula>BJ117&lt;0</formula>
    </cfRule>
  </conditionalFormatting>
  <conditionalFormatting sqref="BK125">
    <cfRule type="colorScale" priority="2208">
      <colorScale>
        <cfvo type="min"/>
        <cfvo type="max"/>
        <color theme="0"/>
        <color theme="0"/>
      </colorScale>
    </cfRule>
    <cfRule type="expression" priority="2209">
      <formula>#REF!</formula>
    </cfRule>
    <cfRule type="expression" dxfId="2154" priority="2210">
      <formula>BJ125&lt;0</formula>
    </cfRule>
  </conditionalFormatting>
  <conditionalFormatting sqref="BK125:BK135">
    <cfRule type="expression" dxfId="2153" priority="2207">
      <formula>IF(BK125="Validar","Rojo","Verde")</formula>
    </cfRule>
  </conditionalFormatting>
  <conditionalFormatting sqref="BK126:BK132">
    <cfRule type="colorScale" priority="2284">
      <colorScale>
        <cfvo type="min"/>
        <cfvo type="max"/>
        <color theme="0"/>
        <color theme="0"/>
      </colorScale>
    </cfRule>
    <cfRule type="expression" dxfId="2152" priority="2286">
      <formula>BJ126&lt;0</formula>
    </cfRule>
  </conditionalFormatting>
  <conditionalFormatting sqref="BK126:BK134">
    <cfRule type="expression" priority="2285">
      <formula>$F$19</formula>
    </cfRule>
  </conditionalFormatting>
  <conditionalFormatting sqref="BK133:BK134">
    <cfRule type="colorScale" priority="2287">
      <colorScale>
        <cfvo type="min"/>
        <cfvo type="max"/>
        <color theme="0"/>
        <color theme="0"/>
      </colorScale>
    </cfRule>
    <cfRule type="expression" dxfId="2151" priority="2288">
      <formula>BJ133&lt;0</formula>
    </cfRule>
  </conditionalFormatting>
  <conditionalFormatting sqref="BK135">
    <cfRule type="colorScale" priority="2278">
      <colorScale>
        <cfvo type="min"/>
        <cfvo type="max"/>
        <color theme="0"/>
        <color theme="0"/>
      </colorScale>
    </cfRule>
    <cfRule type="expression" priority="2279">
      <formula>$F$23</formula>
    </cfRule>
    <cfRule type="expression" dxfId="2150" priority="2280">
      <formula>BJ135&lt;0</formula>
    </cfRule>
  </conditionalFormatting>
  <conditionalFormatting sqref="BK110:BL111">
    <cfRule type="expression" dxfId="2149" priority="2151">
      <formula>IF(BK110="Validar","Rojo","Verde")</formula>
    </cfRule>
  </conditionalFormatting>
  <conditionalFormatting sqref="BK117:BL123">
    <cfRule type="expression" dxfId="2148" priority="2164">
      <formula>IF(BK117="Validar","Rojo","Verde")</formula>
    </cfRule>
  </conditionalFormatting>
  <conditionalFormatting sqref="BL40:BL66">
    <cfRule type="colorScale" priority="2199">
      <colorScale>
        <cfvo type="min"/>
        <cfvo type="max"/>
        <color theme="0"/>
        <color theme="0"/>
      </colorScale>
    </cfRule>
    <cfRule type="expression" priority="2200">
      <formula>#REF!</formula>
    </cfRule>
    <cfRule type="expression" dxfId="2147" priority="2201">
      <formula>BK40&lt;0</formula>
    </cfRule>
  </conditionalFormatting>
  <conditionalFormatting sqref="BL40:BL67">
    <cfRule type="expression" dxfId="2146" priority="2198">
      <formula>IF(BL40="Validar","Rojo","Verde")</formula>
    </cfRule>
  </conditionalFormatting>
  <conditionalFormatting sqref="BL67 BK82:BL82 BK92:BL92 BK103:BL103 BK107:BL107">
    <cfRule type="expression" priority="2203">
      <formula>$F$23</formula>
    </cfRule>
  </conditionalFormatting>
  <conditionalFormatting sqref="BL67 BL82 BL92 BL103 BL107">
    <cfRule type="expression" dxfId="2145" priority="2204">
      <formula>BK67&lt;0</formula>
    </cfRule>
  </conditionalFormatting>
  <conditionalFormatting sqref="BL69">
    <cfRule type="colorScale" priority="2196">
      <colorScale>
        <cfvo type="min"/>
        <cfvo type="max"/>
        <color theme="0"/>
        <color theme="0"/>
      </colorScale>
    </cfRule>
    <cfRule type="expression" dxfId="2144" priority="2197">
      <formula>BK69&lt;0</formula>
    </cfRule>
  </conditionalFormatting>
  <conditionalFormatting sqref="BL69:BL81">
    <cfRule type="expression" priority="2194">
      <formula>#REF!</formula>
    </cfRule>
  </conditionalFormatting>
  <conditionalFormatting sqref="BL69:BL82">
    <cfRule type="expression" dxfId="2143" priority="2192">
      <formula>IF(BL69="Validar","Rojo","Verde")</formula>
    </cfRule>
  </conditionalFormatting>
  <conditionalFormatting sqref="BL70:BL78">
    <cfRule type="colorScale" priority="2193">
      <colorScale>
        <cfvo type="min"/>
        <cfvo type="max"/>
        <color theme="0"/>
        <color theme="0"/>
      </colorScale>
    </cfRule>
    <cfRule type="expression" dxfId="2142" priority="2195">
      <formula>BK70&lt;0</formula>
    </cfRule>
  </conditionalFormatting>
  <conditionalFormatting sqref="BL79:BL81">
    <cfRule type="colorScale" priority="2205">
      <colorScale>
        <cfvo type="min"/>
        <cfvo type="max"/>
        <color theme="0"/>
        <color theme="0"/>
      </colorScale>
    </cfRule>
    <cfRule type="expression" dxfId="2141" priority="2206">
      <formula>BK79&lt;0</formula>
    </cfRule>
  </conditionalFormatting>
  <conditionalFormatting sqref="BL82 BL67 BL92 BL103 BL107">
    <cfRule type="colorScale" priority="2202">
      <colorScale>
        <cfvo type="min"/>
        <cfvo type="max"/>
        <color theme="0"/>
        <color theme="0"/>
      </colorScale>
    </cfRule>
  </conditionalFormatting>
  <conditionalFormatting sqref="BL84">
    <cfRule type="colorScale" priority="2190">
      <colorScale>
        <cfvo type="min"/>
        <cfvo type="max"/>
        <color theme="0"/>
        <color theme="0"/>
      </colorScale>
    </cfRule>
    <cfRule type="expression" dxfId="2140" priority="2191">
      <formula>BK84&lt;0</formula>
    </cfRule>
  </conditionalFormatting>
  <conditionalFormatting sqref="BL84:BL91">
    <cfRule type="expression" priority="2188">
      <formula>#REF!</formula>
    </cfRule>
  </conditionalFormatting>
  <conditionalFormatting sqref="BL84:BL92">
    <cfRule type="expression" dxfId="2139" priority="2186">
      <formula>IF(BL84="Validar","Rojo","Verde")</formula>
    </cfRule>
  </conditionalFormatting>
  <conditionalFormatting sqref="BL85:BL91">
    <cfRule type="colorScale" priority="2187">
      <colorScale>
        <cfvo type="min"/>
        <cfvo type="max"/>
        <color theme="0"/>
        <color theme="0"/>
      </colorScale>
    </cfRule>
    <cfRule type="expression" dxfId="2138" priority="2189">
      <formula>BK85&lt;0</formula>
    </cfRule>
  </conditionalFormatting>
  <conditionalFormatting sqref="BL94">
    <cfRule type="colorScale" priority="2184">
      <colorScale>
        <cfvo type="min"/>
        <cfvo type="max"/>
        <color theme="0"/>
        <color theme="0"/>
      </colorScale>
    </cfRule>
    <cfRule type="expression" dxfId="2137" priority="2185">
      <formula>BK94&lt;0</formula>
    </cfRule>
  </conditionalFormatting>
  <conditionalFormatting sqref="BL94:BL102">
    <cfRule type="expression" priority="2178">
      <formula>#REF!</formula>
    </cfRule>
  </conditionalFormatting>
  <conditionalFormatting sqref="BL94:BL103">
    <cfRule type="expression" dxfId="2136" priority="2176">
      <formula>IF(BL94="Validar","Rojo","Verde")</formula>
    </cfRule>
  </conditionalFormatting>
  <conditionalFormatting sqref="BL95:BL100">
    <cfRule type="colorScale" priority="2182">
      <colorScale>
        <cfvo type="min"/>
        <cfvo type="max"/>
        <color theme="0"/>
        <color theme="0"/>
      </colorScale>
    </cfRule>
    <cfRule type="expression" dxfId="2135" priority="2183">
      <formula>BK95&lt;0</formula>
    </cfRule>
  </conditionalFormatting>
  <conditionalFormatting sqref="BL101">
    <cfRule type="colorScale" priority="2180">
      <colorScale>
        <cfvo type="min"/>
        <cfvo type="max"/>
        <color theme="0"/>
        <color theme="0"/>
      </colorScale>
    </cfRule>
    <cfRule type="expression" dxfId="2134" priority="2181">
      <formula>BK101&lt;0</formula>
    </cfRule>
  </conditionalFormatting>
  <conditionalFormatting sqref="BL102">
    <cfRule type="colorScale" priority="2177">
      <colorScale>
        <cfvo type="min"/>
        <cfvo type="max"/>
        <color theme="0"/>
        <color theme="0"/>
      </colorScale>
    </cfRule>
    <cfRule type="expression" dxfId="2133" priority="2179">
      <formula>BK102&lt;0</formula>
    </cfRule>
  </conditionalFormatting>
  <conditionalFormatting sqref="BL105">
    <cfRule type="colorScale" priority="2174">
      <colorScale>
        <cfvo type="min"/>
        <cfvo type="max"/>
        <color theme="0"/>
        <color theme="0"/>
      </colorScale>
    </cfRule>
    <cfRule type="expression" dxfId="2132" priority="2175">
      <formula>BK105&lt;0</formula>
    </cfRule>
  </conditionalFormatting>
  <conditionalFormatting sqref="BL105:BL106">
    <cfRule type="expression" priority="2172">
      <formula>#REF!</formula>
    </cfRule>
  </conditionalFormatting>
  <conditionalFormatting sqref="BL105:BL107">
    <cfRule type="expression" dxfId="2131" priority="2170">
      <formula>IF(BL105="Validar","Rojo","Verde")</formula>
    </cfRule>
  </conditionalFormatting>
  <conditionalFormatting sqref="BL106">
    <cfRule type="colorScale" priority="2171">
      <colorScale>
        <cfvo type="min"/>
        <cfvo type="max"/>
        <color theme="0"/>
        <color theme="0"/>
      </colorScale>
    </cfRule>
    <cfRule type="expression" dxfId="2130" priority="2173">
      <formula>BK106&lt;0</formula>
    </cfRule>
  </conditionalFormatting>
  <conditionalFormatting sqref="BL110">
    <cfRule type="colorScale" priority="2162">
      <colorScale>
        <cfvo type="min"/>
        <cfvo type="max"/>
        <color theme="0"/>
        <color theme="0"/>
      </colorScale>
    </cfRule>
    <cfRule type="expression" dxfId="2129" priority="2163">
      <formula>BK110&lt;0</formula>
    </cfRule>
  </conditionalFormatting>
  <conditionalFormatting sqref="BL110:BL111">
    <cfRule type="expression" priority="2153">
      <formula>#REF!</formula>
    </cfRule>
  </conditionalFormatting>
  <conditionalFormatting sqref="BL111">
    <cfRule type="colorScale" priority="2152">
      <colorScale>
        <cfvo type="min"/>
        <cfvo type="max"/>
        <color theme="0"/>
        <color theme="0"/>
      </colorScale>
    </cfRule>
    <cfRule type="expression" dxfId="2128" priority="2154">
      <formula>BK111&lt;0</formula>
    </cfRule>
  </conditionalFormatting>
  <conditionalFormatting sqref="BL117">
    <cfRule type="colorScale" priority="2168">
      <colorScale>
        <cfvo type="min"/>
        <cfvo type="max"/>
        <color theme="0"/>
        <color theme="0"/>
      </colorScale>
    </cfRule>
    <cfRule type="expression" dxfId="2127" priority="2169">
      <formula>BK117&lt;0</formula>
    </cfRule>
  </conditionalFormatting>
  <conditionalFormatting sqref="BL117:BL123">
    <cfRule type="expression" priority="2166">
      <formula>#REF!</formula>
    </cfRule>
  </conditionalFormatting>
  <conditionalFormatting sqref="BL118:BL123">
    <cfRule type="colorScale" priority="2165">
      <colorScale>
        <cfvo type="min"/>
        <cfvo type="max"/>
        <color theme="0"/>
        <color theme="0"/>
      </colorScale>
    </cfRule>
    <cfRule type="expression" dxfId="2126" priority="2167">
      <formula>BK118&lt;0</formula>
    </cfRule>
  </conditionalFormatting>
  <conditionalFormatting sqref="BL126:BL135">
    <cfRule type="expression" dxfId="2125" priority="2289">
      <formula>IF(BL126="Validar","Rojo","Verde")</formula>
    </cfRule>
    <cfRule type="colorScale" priority="2290">
      <colorScale>
        <cfvo type="min"/>
        <cfvo type="max"/>
        <color theme="0"/>
        <color theme="0"/>
      </colorScale>
    </cfRule>
    <cfRule type="expression" priority="2291">
      <formula>$F$23</formula>
    </cfRule>
    <cfRule type="expression" dxfId="2124" priority="2292">
      <formula>BK126&lt;0</formula>
    </cfRule>
  </conditionalFormatting>
  <conditionalFormatting sqref="BK6">
    <cfRule type="colorScale" priority="2149">
      <colorScale>
        <cfvo type="min"/>
        <cfvo type="max"/>
        <color theme="0"/>
        <color theme="0"/>
      </colorScale>
    </cfRule>
    <cfRule type="expression" dxfId="2123" priority="2150">
      <formula>BJ6&lt;0</formula>
    </cfRule>
  </conditionalFormatting>
  <conditionalFormatting sqref="BK6">
    <cfRule type="expression" dxfId="2122" priority="2147">
      <formula>IF(BK6="Validar","Rojo","Verde")</formula>
    </cfRule>
    <cfRule type="expression" priority="2148">
      <formula>#REF!</formula>
    </cfRule>
  </conditionalFormatting>
  <conditionalFormatting sqref="BK7:BK8">
    <cfRule type="colorScale" priority="2145">
      <colorScale>
        <cfvo type="min"/>
        <cfvo type="max"/>
        <color theme="0"/>
        <color theme="0"/>
      </colorScale>
    </cfRule>
    <cfRule type="expression" dxfId="2121" priority="2146">
      <formula>BJ7&lt;0</formula>
    </cfRule>
  </conditionalFormatting>
  <conditionalFormatting sqref="BK7:BK8">
    <cfRule type="expression" dxfId="2120" priority="2143">
      <formula>IF(BK7="Validar","Rojo","Verde")</formula>
    </cfRule>
    <cfRule type="expression" priority="2144">
      <formula>#REF!</formula>
    </cfRule>
  </conditionalFormatting>
  <conditionalFormatting sqref="BO9">
    <cfRule type="colorScale" priority="2110">
      <colorScale>
        <cfvo type="min"/>
        <cfvo type="max"/>
        <color theme="0"/>
        <color theme="0"/>
      </colorScale>
    </cfRule>
    <cfRule type="expression" dxfId="2119" priority="2111">
      <formula>BN9&lt;0</formula>
    </cfRule>
  </conditionalFormatting>
  <conditionalFormatting sqref="BO9:BO20">
    <cfRule type="expression" dxfId="2118" priority="2081">
      <formula>IF(BO9="Validar","Rojo","Verde")</formula>
    </cfRule>
    <cfRule type="expression" priority="2083">
      <formula>#REF!</formula>
    </cfRule>
  </conditionalFormatting>
  <conditionalFormatting sqref="BO10">
    <cfRule type="colorScale" priority="2087">
      <colorScale>
        <cfvo type="min"/>
        <cfvo type="max"/>
        <color theme="0"/>
        <color theme="0"/>
      </colorScale>
    </cfRule>
    <cfRule type="expression" dxfId="2117" priority="2088">
      <formula>BN10&lt;0</formula>
    </cfRule>
  </conditionalFormatting>
  <conditionalFormatting sqref="BO11:BO14">
    <cfRule type="colorScale" priority="2108">
      <colorScale>
        <cfvo type="min"/>
        <cfvo type="max"/>
        <color theme="0"/>
        <color theme="0"/>
      </colorScale>
    </cfRule>
    <cfRule type="expression" dxfId="2116" priority="2109">
      <formula>BN11&lt;0</formula>
    </cfRule>
  </conditionalFormatting>
  <conditionalFormatting sqref="BO15">
    <cfRule type="colorScale" priority="2085">
      <colorScale>
        <cfvo type="min"/>
        <cfvo type="max"/>
        <color theme="0"/>
        <color theme="0"/>
      </colorScale>
    </cfRule>
    <cfRule type="expression" dxfId="2115" priority="2086">
      <formula>BN15&lt;0</formula>
    </cfRule>
  </conditionalFormatting>
  <conditionalFormatting sqref="BO16:BO17">
    <cfRule type="colorScale" priority="2106">
      <colorScale>
        <cfvo type="min"/>
        <cfvo type="max"/>
        <color theme="0"/>
        <color theme="0"/>
      </colorScale>
    </cfRule>
    <cfRule type="expression" dxfId="2114" priority="2107">
      <formula>BN16&lt;0</formula>
    </cfRule>
  </conditionalFormatting>
  <conditionalFormatting sqref="BO18">
    <cfRule type="colorScale" priority="2082">
      <colorScale>
        <cfvo type="min"/>
        <cfvo type="max"/>
        <color theme="0"/>
        <color theme="0"/>
      </colorScale>
    </cfRule>
    <cfRule type="expression" dxfId="2113" priority="2084">
      <formula>BN18&lt;0</formula>
    </cfRule>
  </conditionalFormatting>
  <conditionalFormatting sqref="BO19:BO20">
    <cfRule type="colorScale" priority="2104">
      <colorScale>
        <cfvo type="min"/>
        <cfvo type="max"/>
        <color theme="0"/>
        <color theme="0"/>
      </colorScale>
    </cfRule>
    <cfRule type="expression" dxfId="2112" priority="2105">
      <formula>BN19&lt;0</formula>
    </cfRule>
  </conditionalFormatting>
  <conditionalFormatting sqref="BO23">
    <cfRule type="colorScale" priority="2079">
      <colorScale>
        <cfvo type="min"/>
        <cfvo type="max"/>
        <color theme="0"/>
        <color theme="0"/>
      </colorScale>
    </cfRule>
    <cfRule type="expression" dxfId="2111" priority="2080">
      <formula>BN23&lt;0</formula>
    </cfRule>
  </conditionalFormatting>
  <conditionalFormatting sqref="BO23:BO31">
    <cfRule type="expression" dxfId="2110" priority="2073">
      <formula>IF(BO23="Validar","Rojo","Verde")</formula>
    </cfRule>
    <cfRule type="expression" priority="2075">
      <formula>#REF!</formula>
    </cfRule>
  </conditionalFormatting>
  <conditionalFormatting sqref="BO24">
    <cfRule type="colorScale" priority="2102">
      <colorScale>
        <cfvo type="min"/>
        <cfvo type="max"/>
        <color theme="0"/>
        <color theme="0"/>
      </colorScale>
    </cfRule>
    <cfRule type="expression" dxfId="2109" priority="2103">
      <formula>BN24&lt;0</formula>
    </cfRule>
  </conditionalFormatting>
  <conditionalFormatting sqref="BO25">
    <cfRule type="colorScale" priority="2100">
      <colorScale>
        <cfvo type="min"/>
        <cfvo type="max"/>
        <color theme="0"/>
        <color theme="0"/>
      </colorScale>
    </cfRule>
    <cfRule type="expression" dxfId="2108" priority="2101">
      <formula>BN25&lt;0</formula>
    </cfRule>
  </conditionalFormatting>
  <conditionalFormatting sqref="BO26">
    <cfRule type="colorScale" priority="2077">
      <colorScale>
        <cfvo type="min"/>
        <cfvo type="max"/>
        <color theme="0"/>
        <color theme="0"/>
      </colorScale>
    </cfRule>
    <cfRule type="expression" dxfId="2107" priority="2078">
      <formula>BN26&lt;0</formula>
    </cfRule>
  </conditionalFormatting>
  <conditionalFormatting sqref="BO27">
    <cfRule type="colorScale" priority="2098">
      <colorScale>
        <cfvo type="min"/>
        <cfvo type="max"/>
        <color theme="0"/>
        <color theme="0"/>
      </colorScale>
    </cfRule>
    <cfRule type="expression" dxfId="2106" priority="2099">
      <formula>BN27&lt;0</formula>
    </cfRule>
  </conditionalFormatting>
  <conditionalFormatting sqref="BO28">
    <cfRule type="colorScale" priority="2096">
      <colorScale>
        <cfvo type="min"/>
        <cfvo type="max"/>
        <color theme="0"/>
        <color theme="0"/>
      </colorScale>
    </cfRule>
    <cfRule type="expression" dxfId="2105" priority="2097">
      <formula>BN28&lt;0</formula>
    </cfRule>
  </conditionalFormatting>
  <conditionalFormatting sqref="BO29">
    <cfRule type="colorScale" priority="2074">
      <colorScale>
        <cfvo type="min"/>
        <cfvo type="max"/>
        <color theme="0"/>
        <color theme="0"/>
      </colorScale>
    </cfRule>
    <cfRule type="expression" dxfId="2104" priority="2076">
      <formula>BN29&lt;0</formula>
    </cfRule>
  </conditionalFormatting>
  <conditionalFormatting sqref="BO30">
    <cfRule type="colorScale" priority="2094">
      <colorScale>
        <cfvo type="min"/>
        <cfvo type="max"/>
        <color theme="0"/>
        <color theme="0"/>
      </colorScale>
    </cfRule>
    <cfRule type="expression" dxfId="2103" priority="2095">
      <formula>BN30&lt;0</formula>
    </cfRule>
  </conditionalFormatting>
  <conditionalFormatting sqref="BO31">
    <cfRule type="colorScale" priority="2092">
      <colorScale>
        <cfvo type="min"/>
        <cfvo type="max"/>
        <color theme="0"/>
        <color theme="0"/>
      </colorScale>
    </cfRule>
    <cfRule type="expression" dxfId="2102" priority="2093">
      <formula>BN31&lt;0</formula>
    </cfRule>
  </conditionalFormatting>
  <conditionalFormatting sqref="BO39">
    <cfRule type="colorScale" priority="2070">
      <colorScale>
        <cfvo type="min"/>
        <cfvo type="max"/>
        <color theme="0"/>
        <color theme="0"/>
      </colorScale>
    </cfRule>
    <cfRule type="expression" priority="2071">
      <formula>#REF!</formula>
    </cfRule>
    <cfRule type="expression" dxfId="2101" priority="2072">
      <formula>BN39&lt;0</formula>
    </cfRule>
  </conditionalFormatting>
  <conditionalFormatting sqref="BO40:BO67">
    <cfRule type="colorScale" priority="2089">
      <colorScale>
        <cfvo type="min"/>
        <cfvo type="max"/>
        <color theme="0"/>
        <color theme="0"/>
      </colorScale>
    </cfRule>
    <cfRule type="expression" priority="2090">
      <formula>$F$19</formula>
    </cfRule>
    <cfRule type="expression" dxfId="2100" priority="2091">
      <formula>BN40&lt;0</formula>
    </cfRule>
  </conditionalFormatting>
  <conditionalFormatting sqref="BO68">
    <cfRule type="colorScale" priority="2067">
      <colorScale>
        <cfvo type="min"/>
        <cfvo type="max"/>
        <color theme="0"/>
        <color theme="0"/>
      </colorScale>
    </cfRule>
    <cfRule type="expression" priority="2068">
      <formula>#REF!</formula>
    </cfRule>
    <cfRule type="expression" dxfId="2099" priority="2069">
      <formula>BN68&lt;0</formula>
    </cfRule>
  </conditionalFormatting>
  <conditionalFormatting sqref="BO69:BO81">
    <cfRule type="colorScale" priority="2114">
      <colorScale>
        <cfvo type="min"/>
        <cfvo type="max"/>
        <color theme="0"/>
        <color theme="0"/>
      </colorScale>
    </cfRule>
    <cfRule type="expression" priority="2115">
      <formula>$F$19</formula>
    </cfRule>
    <cfRule type="expression" dxfId="2098" priority="2116">
      <formula>BN69&lt;0</formula>
    </cfRule>
  </conditionalFormatting>
  <conditionalFormatting sqref="BO82 BO92 BO103 BO107">
    <cfRule type="expression" dxfId="2097" priority="2113">
      <formula>BN82&lt;0</formula>
    </cfRule>
  </conditionalFormatting>
  <conditionalFormatting sqref="BO83">
    <cfRule type="colorScale" priority="2009">
      <colorScale>
        <cfvo type="min"/>
        <cfvo type="max"/>
        <color theme="0"/>
        <color theme="0"/>
      </colorScale>
    </cfRule>
    <cfRule type="expression" priority="2010">
      <formula>#REF!</formula>
    </cfRule>
    <cfRule type="expression" dxfId="2096" priority="2011">
      <formula>BN83&lt;0</formula>
    </cfRule>
  </conditionalFormatting>
  <conditionalFormatting sqref="BO84:BO91">
    <cfRule type="colorScale" priority="2117">
      <colorScale>
        <cfvo type="min"/>
        <cfvo type="max"/>
        <color theme="0"/>
        <color theme="0"/>
      </colorScale>
    </cfRule>
    <cfRule type="expression" priority="2118">
      <formula>$F$19</formula>
    </cfRule>
    <cfRule type="expression" dxfId="2095" priority="2119">
      <formula>BN84&lt;0</formula>
    </cfRule>
  </conditionalFormatting>
  <conditionalFormatting sqref="BO92 BO82 BO103 BO107">
    <cfRule type="colorScale" priority="2112">
      <colorScale>
        <cfvo type="min"/>
        <cfvo type="max"/>
        <color theme="0"/>
        <color theme="0"/>
      </colorScale>
    </cfRule>
  </conditionalFormatting>
  <conditionalFormatting sqref="BO93">
    <cfRule type="colorScale" priority="2064">
      <colorScale>
        <cfvo type="min"/>
        <cfvo type="max"/>
        <color theme="0"/>
        <color theme="0"/>
      </colorScale>
    </cfRule>
    <cfRule type="expression" priority="2065">
      <formula>#REF!</formula>
    </cfRule>
    <cfRule type="expression" dxfId="2094" priority="2066">
      <formula>BN93&lt;0</formula>
    </cfRule>
  </conditionalFormatting>
  <conditionalFormatting sqref="BO94:BO102">
    <cfRule type="colorScale" priority="2120">
      <colorScale>
        <cfvo type="min"/>
        <cfvo type="max"/>
        <color theme="0"/>
        <color theme="0"/>
      </colorScale>
    </cfRule>
    <cfRule type="expression" priority="2121">
      <formula>$F$19</formula>
    </cfRule>
    <cfRule type="expression" dxfId="2093" priority="2122">
      <formula>BN94&lt;0</formula>
    </cfRule>
  </conditionalFormatting>
  <conditionalFormatting sqref="BO104">
    <cfRule type="colorScale" priority="2061">
      <colorScale>
        <cfvo type="min"/>
        <cfvo type="max"/>
        <color theme="0"/>
        <color theme="0"/>
      </colorScale>
    </cfRule>
    <cfRule type="expression" priority="2062">
      <formula>#REF!</formula>
    </cfRule>
    <cfRule type="expression" dxfId="2092" priority="2063">
      <formula>BN104&lt;0</formula>
    </cfRule>
  </conditionalFormatting>
  <conditionalFormatting sqref="BO105:BO106">
    <cfRule type="colorScale" priority="2123">
      <colorScale>
        <cfvo type="min"/>
        <cfvo type="max"/>
        <color theme="0"/>
        <color theme="0"/>
      </colorScale>
    </cfRule>
    <cfRule type="expression" priority="2124">
      <formula>$F$19</formula>
    </cfRule>
    <cfRule type="expression" dxfId="2091" priority="2125">
      <formula>BN105&lt;0</formula>
    </cfRule>
  </conditionalFormatting>
  <conditionalFormatting sqref="BO110">
    <cfRule type="colorScale" priority="2126">
      <colorScale>
        <cfvo type="min"/>
        <cfvo type="max"/>
        <color theme="0"/>
        <color theme="0"/>
      </colorScale>
    </cfRule>
    <cfRule type="expression" dxfId="2090" priority="2127">
      <formula>BN110&lt;0</formula>
    </cfRule>
  </conditionalFormatting>
  <conditionalFormatting sqref="BO110:BO111">
    <cfRule type="expression" priority="2006">
      <formula>$F$19</formula>
    </cfRule>
  </conditionalFormatting>
  <conditionalFormatting sqref="BO111">
    <cfRule type="colorScale" priority="2005">
      <colorScale>
        <cfvo type="min"/>
        <cfvo type="max"/>
        <color theme="0"/>
        <color theme="0"/>
      </colorScale>
    </cfRule>
    <cfRule type="expression" dxfId="2089" priority="2007">
      <formula>BN111&lt;0</formula>
    </cfRule>
  </conditionalFormatting>
  <conditionalFormatting sqref="BO117:BO123">
    <cfRule type="colorScale" priority="2131">
      <colorScale>
        <cfvo type="min"/>
        <cfvo type="max"/>
        <color theme="0"/>
        <color theme="0"/>
      </colorScale>
    </cfRule>
    <cfRule type="expression" priority="2132">
      <formula>$F$19</formula>
    </cfRule>
    <cfRule type="expression" dxfId="2088" priority="2133">
      <formula>BN117&lt;0</formula>
    </cfRule>
  </conditionalFormatting>
  <conditionalFormatting sqref="BO125">
    <cfRule type="colorScale" priority="2058">
      <colorScale>
        <cfvo type="min"/>
        <cfvo type="max"/>
        <color theme="0"/>
        <color theme="0"/>
      </colorScale>
    </cfRule>
    <cfRule type="expression" priority="2059">
      <formula>#REF!</formula>
    </cfRule>
    <cfRule type="expression" dxfId="2087" priority="2060">
      <formula>BN125&lt;0</formula>
    </cfRule>
  </conditionalFormatting>
  <conditionalFormatting sqref="BO125:BO135">
    <cfRule type="expression" dxfId="2086" priority="2057">
      <formula>IF(BO125="Validar","Rojo","Verde")</formula>
    </cfRule>
  </conditionalFormatting>
  <conditionalFormatting sqref="BO126:BO132">
    <cfRule type="colorScale" priority="2134">
      <colorScale>
        <cfvo type="min"/>
        <cfvo type="max"/>
        <color theme="0"/>
        <color theme="0"/>
      </colorScale>
    </cfRule>
    <cfRule type="expression" dxfId="2085" priority="2136">
      <formula>BN126&lt;0</formula>
    </cfRule>
  </conditionalFormatting>
  <conditionalFormatting sqref="BO126:BO134">
    <cfRule type="expression" priority="2135">
      <formula>$F$19</formula>
    </cfRule>
  </conditionalFormatting>
  <conditionalFormatting sqref="BO133:BO134">
    <cfRule type="colorScale" priority="2137">
      <colorScale>
        <cfvo type="min"/>
        <cfvo type="max"/>
        <color theme="0"/>
        <color theme="0"/>
      </colorScale>
    </cfRule>
    <cfRule type="expression" dxfId="2084" priority="2138">
      <formula>BN133&lt;0</formula>
    </cfRule>
  </conditionalFormatting>
  <conditionalFormatting sqref="BO135">
    <cfRule type="colorScale" priority="2128">
      <colorScale>
        <cfvo type="min"/>
        <cfvo type="max"/>
        <color theme="0"/>
        <color theme="0"/>
      </colorScale>
    </cfRule>
    <cfRule type="expression" priority="2129">
      <formula>$F$23</formula>
    </cfRule>
    <cfRule type="expression" dxfId="2083" priority="2130">
      <formula>BN135&lt;0</formula>
    </cfRule>
  </conditionalFormatting>
  <conditionalFormatting sqref="BO110:BP111">
    <cfRule type="expression" dxfId="2082" priority="2001">
      <formula>IF(BO110="Validar","Rojo","Verde")</formula>
    </cfRule>
  </conditionalFormatting>
  <conditionalFormatting sqref="BO117:BP123">
    <cfRule type="expression" dxfId="2081" priority="2014">
      <formula>IF(BO117="Validar","Rojo","Verde")</formula>
    </cfRule>
  </conditionalFormatting>
  <conditionalFormatting sqref="BP40:BP66">
    <cfRule type="colorScale" priority="2049">
      <colorScale>
        <cfvo type="min"/>
        <cfvo type="max"/>
        <color theme="0"/>
        <color theme="0"/>
      </colorScale>
    </cfRule>
    <cfRule type="expression" priority="2050">
      <formula>#REF!</formula>
    </cfRule>
    <cfRule type="expression" dxfId="2080" priority="2051">
      <formula>BO40&lt;0</formula>
    </cfRule>
  </conditionalFormatting>
  <conditionalFormatting sqref="BP40:BP67">
    <cfRule type="expression" dxfId="2079" priority="2048">
      <formula>IF(BP40="Validar","Rojo","Verde")</formula>
    </cfRule>
  </conditionalFormatting>
  <conditionalFormatting sqref="BP67 BO82:BP82 BO92:BP92 BO103:BP103 BO107:BP107">
    <cfRule type="expression" priority="2053">
      <formula>$F$23</formula>
    </cfRule>
  </conditionalFormatting>
  <conditionalFormatting sqref="BP67 BP82 BP92 BP103 BP107">
    <cfRule type="expression" dxfId="2078" priority="2054">
      <formula>BO67&lt;0</formula>
    </cfRule>
  </conditionalFormatting>
  <conditionalFormatting sqref="BP69">
    <cfRule type="colorScale" priority="2046">
      <colorScale>
        <cfvo type="min"/>
        <cfvo type="max"/>
        <color theme="0"/>
        <color theme="0"/>
      </colorScale>
    </cfRule>
    <cfRule type="expression" dxfId="2077" priority="2047">
      <formula>BO69&lt;0</formula>
    </cfRule>
  </conditionalFormatting>
  <conditionalFormatting sqref="BP69:BP81">
    <cfRule type="expression" priority="2044">
      <formula>#REF!</formula>
    </cfRule>
  </conditionalFormatting>
  <conditionalFormatting sqref="BP69:BP82">
    <cfRule type="expression" dxfId="2076" priority="2042">
      <formula>IF(BP69="Validar","Rojo","Verde")</formula>
    </cfRule>
  </conditionalFormatting>
  <conditionalFormatting sqref="BP70:BP78">
    <cfRule type="colorScale" priority="2043">
      <colorScale>
        <cfvo type="min"/>
        <cfvo type="max"/>
        <color theme="0"/>
        <color theme="0"/>
      </colorScale>
    </cfRule>
    <cfRule type="expression" dxfId="2075" priority="2045">
      <formula>BO70&lt;0</formula>
    </cfRule>
  </conditionalFormatting>
  <conditionalFormatting sqref="BP79:BP81">
    <cfRule type="colorScale" priority="2055">
      <colorScale>
        <cfvo type="min"/>
        <cfvo type="max"/>
        <color theme="0"/>
        <color theme="0"/>
      </colorScale>
    </cfRule>
    <cfRule type="expression" dxfId="2074" priority="2056">
      <formula>BO79&lt;0</formula>
    </cfRule>
  </conditionalFormatting>
  <conditionalFormatting sqref="BP82 BP67 BP92 BP103 BP107">
    <cfRule type="colorScale" priority="2052">
      <colorScale>
        <cfvo type="min"/>
        <cfvo type="max"/>
        <color theme="0"/>
        <color theme="0"/>
      </colorScale>
    </cfRule>
  </conditionalFormatting>
  <conditionalFormatting sqref="BP84">
    <cfRule type="colorScale" priority="2040">
      <colorScale>
        <cfvo type="min"/>
        <cfvo type="max"/>
        <color theme="0"/>
        <color theme="0"/>
      </colorScale>
    </cfRule>
    <cfRule type="expression" dxfId="2073" priority="2041">
      <formula>BO84&lt;0</formula>
    </cfRule>
  </conditionalFormatting>
  <conditionalFormatting sqref="BP84:BP91">
    <cfRule type="expression" priority="2038">
      <formula>#REF!</formula>
    </cfRule>
  </conditionalFormatting>
  <conditionalFormatting sqref="BP84:BP92">
    <cfRule type="expression" dxfId="2072" priority="2036">
      <formula>IF(BP84="Validar","Rojo","Verde")</formula>
    </cfRule>
  </conditionalFormatting>
  <conditionalFormatting sqref="BP85:BP91">
    <cfRule type="colorScale" priority="2037">
      <colorScale>
        <cfvo type="min"/>
        <cfvo type="max"/>
        <color theme="0"/>
        <color theme="0"/>
      </colorScale>
    </cfRule>
    <cfRule type="expression" dxfId="2071" priority="2039">
      <formula>BO85&lt;0</formula>
    </cfRule>
  </conditionalFormatting>
  <conditionalFormatting sqref="BP94">
    <cfRule type="colorScale" priority="2034">
      <colorScale>
        <cfvo type="min"/>
        <cfvo type="max"/>
        <color theme="0"/>
        <color theme="0"/>
      </colorScale>
    </cfRule>
    <cfRule type="expression" dxfId="2070" priority="2035">
      <formula>BO94&lt;0</formula>
    </cfRule>
  </conditionalFormatting>
  <conditionalFormatting sqref="BP94:BP102">
    <cfRule type="expression" priority="2028">
      <formula>#REF!</formula>
    </cfRule>
  </conditionalFormatting>
  <conditionalFormatting sqref="BP94:BP103">
    <cfRule type="expression" dxfId="2069" priority="2026">
      <formula>IF(BP94="Validar","Rojo","Verde")</formula>
    </cfRule>
  </conditionalFormatting>
  <conditionalFormatting sqref="BP95:BP100">
    <cfRule type="colorScale" priority="2032">
      <colorScale>
        <cfvo type="min"/>
        <cfvo type="max"/>
        <color theme="0"/>
        <color theme="0"/>
      </colorScale>
    </cfRule>
    <cfRule type="expression" dxfId="2068" priority="2033">
      <formula>BO95&lt;0</formula>
    </cfRule>
  </conditionalFormatting>
  <conditionalFormatting sqref="BP101">
    <cfRule type="colorScale" priority="2030">
      <colorScale>
        <cfvo type="min"/>
        <cfvo type="max"/>
        <color theme="0"/>
        <color theme="0"/>
      </colorScale>
    </cfRule>
    <cfRule type="expression" dxfId="2067" priority="2031">
      <formula>BO101&lt;0</formula>
    </cfRule>
  </conditionalFormatting>
  <conditionalFormatting sqref="BP102">
    <cfRule type="colorScale" priority="2027">
      <colorScale>
        <cfvo type="min"/>
        <cfvo type="max"/>
        <color theme="0"/>
        <color theme="0"/>
      </colorScale>
    </cfRule>
    <cfRule type="expression" dxfId="2066" priority="2029">
      <formula>BO102&lt;0</formula>
    </cfRule>
  </conditionalFormatting>
  <conditionalFormatting sqref="BP105">
    <cfRule type="colorScale" priority="2024">
      <colorScale>
        <cfvo type="min"/>
        <cfvo type="max"/>
        <color theme="0"/>
        <color theme="0"/>
      </colorScale>
    </cfRule>
    <cfRule type="expression" dxfId="2065" priority="2025">
      <formula>BO105&lt;0</formula>
    </cfRule>
  </conditionalFormatting>
  <conditionalFormatting sqref="BP105:BP106">
    <cfRule type="expression" priority="2022">
      <formula>#REF!</formula>
    </cfRule>
  </conditionalFormatting>
  <conditionalFormatting sqref="BP105:BP107">
    <cfRule type="expression" dxfId="2064" priority="2020">
      <formula>IF(BP105="Validar","Rojo","Verde")</formula>
    </cfRule>
  </conditionalFormatting>
  <conditionalFormatting sqref="BP106">
    <cfRule type="colorScale" priority="2021">
      <colorScale>
        <cfvo type="min"/>
        <cfvo type="max"/>
        <color theme="0"/>
        <color theme="0"/>
      </colorScale>
    </cfRule>
    <cfRule type="expression" dxfId="2063" priority="2023">
      <formula>BO106&lt;0</formula>
    </cfRule>
  </conditionalFormatting>
  <conditionalFormatting sqref="BP110">
    <cfRule type="colorScale" priority="2012">
      <colorScale>
        <cfvo type="min"/>
        <cfvo type="max"/>
        <color theme="0"/>
        <color theme="0"/>
      </colorScale>
    </cfRule>
    <cfRule type="expression" dxfId="2062" priority="2013">
      <formula>BO110&lt;0</formula>
    </cfRule>
  </conditionalFormatting>
  <conditionalFormatting sqref="BP110:BP111">
    <cfRule type="expression" priority="2003">
      <formula>#REF!</formula>
    </cfRule>
  </conditionalFormatting>
  <conditionalFormatting sqref="BP111">
    <cfRule type="colorScale" priority="2002">
      <colorScale>
        <cfvo type="min"/>
        <cfvo type="max"/>
        <color theme="0"/>
        <color theme="0"/>
      </colorScale>
    </cfRule>
    <cfRule type="expression" dxfId="2061" priority="2004">
      <formula>BO111&lt;0</formula>
    </cfRule>
  </conditionalFormatting>
  <conditionalFormatting sqref="BP117">
    <cfRule type="colorScale" priority="2018">
      <colorScale>
        <cfvo type="min"/>
        <cfvo type="max"/>
        <color theme="0"/>
        <color theme="0"/>
      </colorScale>
    </cfRule>
    <cfRule type="expression" dxfId="2060" priority="2019">
      <formula>BO117&lt;0</formula>
    </cfRule>
  </conditionalFormatting>
  <conditionalFormatting sqref="BP117:BP123">
    <cfRule type="expression" priority="2016">
      <formula>#REF!</formula>
    </cfRule>
  </conditionalFormatting>
  <conditionalFormatting sqref="BP118:BP123">
    <cfRule type="colorScale" priority="2015">
      <colorScale>
        <cfvo type="min"/>
        <cfvo type="max"/>
        <color theme="0"/>
        <color theme="0"/>
      </colorScale>
    </cfRule>
    <cfRule type="expression" dxfId="2059" priority="2017">
      <formula>BO118&lt;0</formula>
    </cfRule>
  </conditionalFormatting>
  <conditionalFormatting sqref="BP126:BP135">
    <cfRule type="expression" dxfId="2058" priority="2139">
      <formula>IF(BP126="Validar","Rojo","Verde")</formula>
    </cfRule>
    <cfRule type="colorScale" priority="2140">
      <colorScale>
        <cfvo type="min"/>
        <cfvo type="max"/>
        <color theme="0"/>
        <color theme="0"/>
      </colorScale>
    </cfRule>
    <cfRule type="expression" priority="2141">
      <formula>$F$23</formula>
    </cfRule>
    <cfRule type="expression" dxfId="2057" priority="2142">
      <formula>BO126&lt;0</formula>
    </cfRule>
  </conditionalFormatting>
  <conditionalFormatting sqref="BO6">
    <cfRule type="colorScale" priority="1999">
      <colorScale>
        <cfvo type="min"/>
        <cfvo type="max"/>
        <color theme="0"/>
        <color theme="0"/>
      </colorScale>
    </cfRule>
    <cfRule type="expression" dxfId="2056" priority="2000">
      <formula>BN6&lt;0</formula>
    </cfRule>
  </conditionalFormatting>
  <conditionalFormatting sqref="BO6">
    <cfRule type="expression" dxfId="2055" priority="1997">
      <formula>IF(BO6="Validar","Rojo","Verde")</formula>
    </cfRule>
    <cfRule type="expression" priority="1998">
      <formula>#REF!</formula>
    </cfRule>
  </conditionalFormatting>
  <conditionalFormatting sqref="BO7:BO8">
    <cfRule type="colorScale" priority="1995">
      <colorScale>
        <cfvo type="min"/>
        <cfvo type="max"/>
        <color theme="0"/>
        <color theme="0"/>
      </colorScale>
    </cfRule>
    <cfRule type="expression" dxfId="2054" priority="1996">
      <formula>BN7&lt;0</formula>
    </cfRule>
  </conditionalFormatting>
  <conditionalFormatting sqref="BO7:BO8">
    <cfRule type="expression" dxfId="2053" priority="1993">
      <formula>IF(BO7="Validar","Rojo","Verde")</formula>
    </cfRule>
    <cfRule type="expression" priority="1994">
      <formula>#REF!</formula>
    </cfRule>
  </conditionalFormatting>
  <conditionalFormatting sqref="BR9">
    <cfRule type="colorScale" priority="1960">
      <colorScale>
        <cfvo type="min"/>
        <cfvo type="max"/>
        <color theme="0"/>
        <color theme="0"/>
      </colorScale>
    </cfRule>
    <cfRule type="expression" dxfId="2052" priority="1961">
      <formula>BQ9&lt;0</formula>
    </cfRule>
  </conditionalFormatting>
  <conditionalFormatting sqref="BR9:BR20">
    <cfRule type="expression" dxfId="2051" priority="1931">
      <formula>IF(BR9="Validar","Rojo","Verde")</formula>
    </cfRule>
    <cfRule type="expression" priority="1933">
      <formula>#REF!</formula>
    </cfRule>
  </conditionalFormatting>
  <conditionalFormatting sqref="BR10">
    <cfRule type="colorScale" priority="1937">
      <colorScale>
        <cfvo type="min"/>
        <cfvo type="max"/>
        <color theme="0"/>
        <color theme="0"/>
      </colorScale>
    </cfRule>
    <cfRule type="expression" dxfId="2050" priority="1938">
      <formula>BQ10&lt;0</formula>
    </cfRule>
  </conditionalFormatting>
  <conditionalFormatting sqref="BR11:BR14">
    <cfRule type="colorScale" priority="1958">
      <colorScale>
        <cfvo type="min"/>
        <cfvo type="max"/>
        <color theme="0"/>
        <color theme="0"/>
      </colorScale>
    </cfRule>
    <cfRule type="expression" dxfId="2049" priority="1959">
      <formula>BQ11&lt;0</formula>
    </cfRule>
  </conditionalFormatting>
  <conditionalFormatting sqref="BR15">
    <cfRule type="colorScale" priority="1935">
      <colorScale>
        <cfvo type="min"/>
        <cfvo type="max"/>
        <color theme="0"/>
        <color theme="0"/>
      </colorScale>
    </cfRule>
    <cfRule type="expression" dxfId="2048" priority="1936">
      <formula>BQ15&lt;0</formula>
    </cfRule>
  </conditionalFormatting>
  <conditionalFormatting sqref="BR16:BR17">
    <cfRule type="colorScale" priority="1956">
      <colorScale>
        <cfvo type="min"/>
        <cfvo type="max"/>
        <color theme="0"/>
        <color theme="0"/>
      </colorScale>
    </cfRule>
    <cfRule type="expression" dxfId="2047" priority="1957">
      <formula>BQ16&lt;0</formula>
    </cfRule>
  </conditionalFormatting>
  <conditionalFormatting sqref="BR18">
    <cfRule type="colorScale" priority="1932">
      <colorScale>
        <cfvo type="min"/>
        <cfvo type="max"/>
        <color theme="0"/>
        <color theme="0"/>
      </colorScale>
    </cfRule>
    <cfRule type="expression" dxfId="2046" priority="1934">
      <formula>BQ18&lt;0</formula>
    </cfRule>
  </conditionalFormatting>
  <conditionalFormatting sqref="BR19:BR20">
    <cfRule type="colorScale" priority="1954">
      <colorScale>
        <cfvo type="min"/>
        <cfvo type="max"/>
        <color theme="0"/>
        <color theme="0"/>
      </colorScale>
    </cfRule>
    <cfRule type="expression" dxfId="2045" priority="1955">
      <formula>BQ19&lt;0</formula>
    </cfRule>
  </conditionalFormatting>
  <conditionalFormatting sqref="BR23">
    <cfRule type="colorScale" priority="1929">
      <colorScale>
        <cfvo type="min"/>
        <cfvo type="max"/>
        <color theme="0"/>
        <color theme="0"/>
      </colorScale>
    </cfRule>
    <cfRule type="expression" dxfId="2044" priority="1930">
      <formula>BQ23&lt;0</formula>
    </cfRule>
  </conditionalFormatting>
  <conditionalFormatting sqref="BR23:BR31">
    <cfRule type="expression" dxfId="2043" priority="1923">
      <formula>IF(BR23="Validar","Rojo","Verde")</formula>
    </cfRule>
    <cfRule type="expression" priority="1925">
      <formula>#REF!</formula>
    </cfRule>
  </conditionalFormatting>
  <conditionalFormatting sqref="BR24">
    <cfRule type="colorScale" priority="1952">
      <colorScale>
        <cfvo type="min"/>
        <cfvo type="max"/>
        <color theme="0"/>
        <color theme="0"/>
      </colorScale>
    </cfRule>
    <cfRule type="expression" dxfId="2042" priority="1953">
      <formula>BQ24&lt;0</formula>
    </cfRule>
  </conditionalFormatting>
  <conditionalFormatting sqref="BR25">
    <cfRule type="colorScale" priority="1950">
      <colorScale>
        <cfvo type="min"/>
        <cfvo type="max"/>
        <color theme="0"/>
        <color theme="0"/>
      </colorScale>
    </cfRule>
    <cfRule type="expression" dxfId="2041" priority="1951">
      <formula>BQ25&lt;0</formula>
    </cfRule>
  </conditionalFormatting>
  <conditionalFormatting sqref="BR26">
    <cfRule type="colorScale" priority="1927">
      <colorScale>
        <cfvo type="min"/>
        <cfvo type="max"/>
        <color theme="0"/>
        <color theme="0"/>
      </colorScale>
    </cfRule>
    <cfRule type="expression" dxfId="2040" priority="1928">
      <formula>BQ26&lt;0</formula>
    </cfRule>
  </conditionalFormatting>
  <conditionalFormatting sqref="BR27">
    <cfRule type="colorScale" priority="1948">
      <colorScale>
        <cfvo type="min"/>
        <cfvo type="max"/>
        <color theme="0"/>
        <color theme="0"/>
      </colorScale>
    </cfRule>
    <cfRule type="expression" dxfId="2039" priority="1949">
      <formula>BQ27&lt;0</formula>
    </cfRule>
  </conditionalFormatting>
  <conditionalFormatting sqref="BR28">
    <cfRule type="colorScale" priority="1946">
      <colorScale>
        <cfvo type="min"/>
        <cfvo type="max"/>
        <color theme="0"/>
        <color theme="0"/>
      </colorScale>
    </cfRule>
    <cfRule type="expression" dxfId="2038" priority="1947">
      <formula>BQ28&lt;0</formula>
    </cfRule>
  </conditionalFormatting>
  <conditionalFormatting sqref="BR29">
    <cfRule type="colorScale" priority="1924">
      <colorScale>
        <cfvo type="min"/>
        <cfvo type="max"/>
        <color theme="0"/>
        <color theme="0"/>
      </colorScale>
    </cfRule>
    <cfRule type="expression" dxfId="2037" priority="1926">
      <formula>BQ29&lt;0</formula>
    </cfRule>
  </conditionalFormatting>
  <conditionalFormatting sqref="BR30">
    <cfRule type="colorScale" priority="1944">
      <colorScale>
        <cfvo type="min"/>
        <cfvo type="max"/>
        <color theme="0"/>
        <color theme="0"/>
      </colorScale>
    </cfRule>
    <cfRule type="expression" dxfId="2036" priority="1945">
      <formula>BQ30&lt;0</formula>
    </cfRule>
  </conditionalFormatting>
  <conditionalFormatting sqref="BR31">
    <cfRule type="colorScale" priority="1942">
      <colorScale>
        <cfvo type="min"/>
        <cfvo type="max"/>
        <color theme="0"/>
        <color theme="0"/>
      </colorScale>
    </cfRule>
    <cfRule type="expression" dxfId="2035" priority="1943">
      <formula>BQ31&lt;0</formula>
    </cfRule>
  </conditionalFormatting>
  <conditionalFormatting sqref="BR39">
    <cfRule type="colorScale" priority="1920">
      <colorScale>
        <cfvo type="min"/>
        <cfvo type="max"/>
        <color theme="0"/>
        <color theme="0"/>
      </colorScale>
    </cfRule>
    <cfRule type="expression" priority="1921">
      <formula>#REF!</formula>
    </cfRule>
    <cfRule type="expression" dxfId="2034" priority="1922">
      <formula>BQ39&lt;0</formula>
    </cfRule>
  </conditionalFormatting>
  <conditionalFormatting sqref="BR39:BR107">
    <cfRule type="expression" dxfId="2033" priority="1858">
      <formula>IF(BR39="Validar","Rojo","Verde")</formula>
    </cfRule>
  </conditionalFormatting>
  <conditionalFormatting sqref="BR40:BR67">
    <cfRule type="colorScale" priority="1939">
      <colorScale>
        <cfvo type="min"/>
        <cfvo type="max"/>
        <color theme="0"/>
        <color theme="0"/>
      </colorScale>
    </cfRule>
    <cfRule type="expression" priority="1940">
      <formula>$F$19</formula>
    </cfRule>
    <cfRule type="expression" dxfId="2032" priority="1941">
      <formula>BQ40&lt;0</formula>
    </cfRule>
  </conditionalFormatting>
  <conditionalFormatting sqref="BR68">
    <cfRule type="colorScale" priority="1917">
      <colorScale>
        <cfvo type="min"/>
        <cfvo type="max"/>
        <color theme="0"/>
        <color theme="0"/>
      </colorScale>
    </cfRule>
    <cfRule type="expression" priority="1918">
      <formula>#REF!</formula>
    </cfRule>
    <cfRule type="expression" dxfId="2031" priority="1919">
      <formula>BQ68&lt;0</formula>
    </cfRule>
  </conditionalFormatting>
  <conditionalFormatting sqref="BR69:BR81">
    <cfRule type="colorScale" priority="1964">
      <colorScale>
        <cfvo type="min"/>
        <cfvo type="max"/>
        <color theme="0"/>
        <color theme="0"/>
      </colorScale>
    </cfRule>
    <cfRule type="expression" priority="1965">
      <formula>$F$19</formula>
    </cfRule>
    <cfRule type="expression" dxfId="2030" priority="1966">
      <formula>BQ69&lt;0</formula>
    </cfRule>
  </conditionalFormatting>
  <conditionalFormatting sqref="BR82 BR92 BR103 BR107">
    <cfRule type="expression" dxfId="2029" priority="1963">
      <formula>BQ82&lt;0</formula>
    </cfRule>
  </conditionalFormatting>
  <conditionalFormatting sqref="BR83">
    <cfRule type="colorScale" priority="1859">
      <colorScale>
        <cfvo type="min"/>
        <cfvo type="max"/>
        <color theme="0"/>
        <color theme="0"/>
      </colorScale>
    </cfRule>
    <cfRule type="expression" priority="1860">
      <formula>#REF!</formula>
    </cfRule>
    <cfRule type="expression" dxfId="2028" priority="1861">
      <formula>BQ83&lt;0</formula>
    </cfRule>
  </conditionalFormatting>
  <conditionalFormatting sqref="BR84:BR91">
    <cfRule type="colorScale" priority="1967">
      <colorScale>
        <cfvo type="min"/>
        <cfvo type="max"/>
        <color theme="0"/>
        <color theme="0"/>
      </colorScale>
    </cfRule>
    <cfRule type="expression" priority="1968">
      <formula>$F$19</formula>
    </cfRule>
    <cfRule type="expression" dxfId="2027" priority="1969">
      <formula>BQ84&lt;0</formula>
    </cfRule>
  </conditionalFormatting>
  <conditionalFormatting sqref="BR92 BR82 BR103 BR107">
    <cfRule type="colorScale" priority="1962">
      <colorScale>
        <cfvo type="min"/>
        <cfvo type="max"/>
        <color theme="0"/>
        <color theme="0"/>
      </colorScale>
    </cfRule>
  </conditionalFormatting>
  <conditionalFormatting sqref="BR93">
    <cfRule type="colorScale" priority="1914">
      <colorScale>
        <cfvo type="min"/>
        <cfvo type="max"/>
        <color theme="0"/>
        <color theme="0"/>
      </colorScale>
    </cfRule>
    <cfRule type="expression" priority="1915">
      <formula>#REF!</formula>
    </cfRule>
    <cfRule type="expression" dxfId="2026" priority="1916">
      <formula>BQ93&lt;0</formula>
    </cfRule>
  </conditionalFormatting>
  <conditionalFormatting sqref="BR94:BR102">
    <cfRule type="colorScale" priority="1970">
      <colorScale>
        <cfvo type="min"/>
        <cfvo type="max"/>
        <color theme="0"/>
        <color theme="0"/>
      </colorScale>
    </cfRule>
    <cfRule type="expression" priority="1971">
      <formula>$F$19</formula>
    </cfRule>
    <cfRule type="expression" dxfId="2025" priority="1972">
      <formula>BQ94&lt;0</formula>
    </cfRule>
  </conditionalFormatting>
  <conditionalFormatting sqref="BR104">
    <cfRule type="colorScale" priority="1911">
      <colorScale>
        <cfvo type="min"/>
        <cfvo type="max"/>
        <color theme="0"/>
        <color theme="0"/>
      </colorScale>
    </cfRule>
    <cfRule type="expression" priority="1912">
      <formula>#REF!</formula>
    </cfRule>
    <cfRule type="expression" dxfId="2024" priority="1913">
      <formula>BQ104&lt;0</formula>
    </cfRule>
  </conditionalFormatting>
  <conditionalFormatting sqref="BR105:BR106">
    <cfRule type="colorScale" priority="1973">
      <colorScale>
        <cfvo type="min"/>
        <cfvo type="max"/>
        <color theme="0"/>
        <color theme="0"/>
      </colorScale>
    </cfRule>
    <cfRule type="expression" priority="1974">
      <formula>$F$19</formula>
    </cfRule>
    <cfRule type="expression" dxfId="2023" priority="1975">
      <formula>BQ105&lt;0</formula>
    </cfRule>
  </conditionalFormatting>
  <conditionalFormatting sqref="BR110">
    <cfRule type="colorScale" priority="1976">
      <colorScale>
        <cfvo type="min"/>
        <cfvo type="max"/>
        <color theme="0"/>
        <color theme="0"/>
      </colorScale>
    </cfRule>
    <cfRule type="expression" dxfId="2022" priority="1977">
      <formula>BQ110&lt;0</formula>
    </cfRule>
  </conditionalFormatting>
  <conditionalFormatting sqref="BR110:BR111">
    <cfRule type="expression" priority="1856">
      <formula>$F$19</formula>
    </cfRule>
  </conditionalFormatting>
  <conditionalFormatting sqref="BR111">
    <cfRule type="colorScale" priority="1855">
      <colorScale>
        <cfvo type="min"/>
        <cfvo type="max"/>
        <color theme="0"/>
        <color theme="0"/>
      </colorScale>
    </cfRule>
    <cfRule type="expression" dxfId="2021" priority="1857">
      <formula>BQ111&lt;0</formula>
    </cfRule>
  </conditionalFormatting>
  <conditionalFormatting sqref="BR117:BR123">
    <cfRule type="colorScale" priority="1981">
      <colorScale>
        <cfvo type="min"/>
        <cfvo type="max"/>
        <color theme="0"/>
        <color theme="0"/>
      </colorScale>
    </cfRule>
    <cfRule type="expression" priority="1982">
      <formula>$F$19</formula>
    </cfRule>
    <cfRule type="expression" dxfId="2020" priority="1983">
      <formula>BQ117&lt;0</formula>
    </cfRule>
  </conditionalFormatting>
  <conditionalFormatting sqref="BR125">
    <cfRule type="colorScale" priority="1908">
      <colorScale>
        <cfvo type="min"/>
        <cfvo type="max"/>
        <color theme="0"/>
        <color theme="0"/>
      </colorScale>
    </cfRule>
    <cfRule type="expression" priority="1909">
      <formula>#REF!</formula>
    </cfRule>
    <cfRule type="expression" dxfId="2019" priority="1910">
      <formula>BQ125&lt;0</formula>
    </cfRule>
  </conditionalFormatting>
  <conditionalFormatting sqref="BR125:BR135">
    <cfRule type="expression" dxfId="2018" priority="1907">
      <formula>IF(BR125="Validar","Rojo","Verde")</formula>
    </cfRule>
  </conditionalFormatting>
  <conditionalFormatting sqref="BR126:BR132">
    <cfRule type="colorScale" priority="1984">
      <colorScale>
        <cfvo type="min"/>
        <cfvo type="max"/>
        <color theme="0"/>
        <color theme="0"/>
      </colorScale>
    </cfRule>
    <cfRule type="expression" dxfId="2017" priority="1986">
      <formula>BQ126&lt;0</formula>
    </cfRule>
  </conditionalFormatting>
  <conditionalFormatting sqref="BR126:BR134">
    <cfRule type="expression" priority="1985">
      <formula>$F$19</formula>
    </cfRule>
  </conditionalFormatting>
  <conditionalFormatting sqref="BR133:BR134">
    <cfRule type="colorScale" priority="1987">
      <colorScale>
        <cfvo type="min"/>
        <cfvo type="max"/>
        <color theme="0"/>
        <color theme="0"/>
      </colorScale>
    </cfRule>
    <cfRule type="expression" dxfId="2016" priority="1988">
      <formula>BQ133&lt;0</formula>
    </cfRule>
  </conditionalFormatting>
  <conditionalFormatting sqref="BR135">
    <cfRule type="colorScale" priority="1978">
      <colorScale>
        <cfvo type="min"/>
        <cfvo type="max"/>
        <color theme="0"/>
        <color theme="0"/>
      </colorScale>
    </cfRule>
    <cfRule type="expression" priority="1979">
      <formula>$F$23</formula>
    </cfRule>
    <cfRule type="expression" dxfId="2015" priority="1980">
      <formula>BQ135&lt;0</formula>
    </cfRule>
  </conditionalFormatting>
  <conditionalFormatting sqref="BR110:BS111">
    <cfRule type="expression" dxfId="2014" priority="1851">
      <formula>IF(BR110="Validar","Rojo","Verde")</formula>
    </cfRule>
  </conditionalFormatting>
  <conditionalFormatting sqref="BS40:BS66">
    <cfRule type="colorScale" priority="1899">
      <colorScale>
        <cfvo type="min"/>
        <cfvo type="max"/>
        <color theme="0"/>
        <color theme="0"/>
      </colorScale>
    </cfRule>
    <cfRule type="expression" priority="1900">
      <formula>#REF!</formula>
    </cfRule>
    <cfRule type="expression" dxfId="2013" priority="1901">
      <formula>BR40&lt;0</formula>
    </cfRule>
  </conditionalFormatting>
  <conditionalFormatting sqref="BS40:BS67">
    <cfRule type="expression" dxfId="2012" priority="1898">
      <formula>IF(BS40="Validar","Rojo","Verde")</formula>
    </cfRule>
  </conditionalFormatting>
  <conditionalFormatting sqref="BS67 BR82:BS82 BR92:BS92 BR103:BS103 BR107:BS107">
    <cfRule type="expression" priority="1903">
      <formula>$F$23</formula>
    </cfRule>
  </conditionalFormatting>
  <conditionalFormatting sqref="BS67 BS82 BS92 BS103 BS107">
    <cfRule type="expression" dxfId="2011" priority="1904">
      <formula>BR67&lt;0</formula>
    </cfRule>
  </conditionalFormatting>
  <conditionalFormatting sqref="BS69">
    <cfRule type="colorScale" priority="1896">
      <colorScale>
        <cfvo type="min"/>
        <cfvo type="max"/>
        <color theme="0"/>
        <color theme="0"/>
      </colorScale>
    </cfRule>
    <cfRule type="expression" dxfId="2010" priority="1897">
      <formula>BR69&lt;0</formula>
    </cfRule>
  </conditionalFormatting>
  <conditionalFormatting sqref="BS69:BS81">
    <cfRule type="expression" priority="1894">
      <formula>#REF!</formula>
    </cfRule>
  </conditionalFormatting>
  <conditionalFormatting sqref="BS69:BS82">
    <cfRule type="expression" dxfId="2009" priority="1892">
      <formula>IF(BS69="Validar","Rojo","Verde")</formula>
    </cfRule>
  </conditionalFormatting>
  <conditionalFormatting sqref="BS70:BS78">
    <cfRule type="colorScale" priority="1893">
      <colorScale>
        <cfvo type="min"/>
        <cfvo type="max"/>
        <color theme="0"/>
        <color theme="0"/>
      </colorScale>
    </cfRule>
    <cfRule type="expression" dxfId="2008" priority="1895">
      <formula>BR70&lt;0</formula>
    </cfRule>
  </conditionalFormatting>
  <conditionalFormatting sqref="BS79:BS81">
    <cfRule type="colorScale" priority="1905">
      <colorScale>
        <cfvo type="min"/>
        <cfvo type="max"/>
        <color theme="0"/>
        <color theme="0"/>
      </colorScale>
    </cfRule>
    <cfRule type="expression" dxfId="2007" priority="1906">
      <formula>BR79&lt;0</formula>
    </cfRule>
  </conditionalFormatting>
  <conditionalFormatting sqref="BS82 BS67 BS92 BS103 BS107">
    <cfRule type="colorScale" priority="1902">
      <colorScale>
        <cfvo type="min"/>
        <cfvo type="max"/>
        <color theme="0"/>
        <color theme="0"/>
      </colorScale>
    </cfRule>
  </conditionalFormatting>
  <conditionalFormatting sqref="BS84">
    <cfRule type="colorScale" priority="1890">
      <colorScale>
        <cfvo type="min"/>
        <cfvo type="max"/>
        <color theme="0"/>
        <color theme="0"/>
      </colorScale>
    </cfRule>
    <cfRule type="expression" dxfId="2006" priority="1891">
      <formula>BR84&lt;0</formula>
    </cfRule>
  </conditionalFormatting>
  <conditionalFormatting sqref="BS84:BS91">
    <cfRule type="expression" priority="1888">
      <formula>#REF!</formula>
    </cfRule>
  </conditionalFormatting>
  <conditionalFormatting sqref="BS84:BS92">
    <cfRule type="expression" dxfId="2005" priority="1886">
      <formula>IF(BS84="Validar","Rojo","Verde")</formula>
    </cfRule>
  </conditionalFormatting>
  <conditionalFormatting sqref="BS85:BS91">
    <cfRule type="colorScale" priority="1887">
      <colorScale>
        <cfvo type="min"/>
        <cfvo type="max"/>
        <color theme="0"/>
        <color theme="0"/>
      </colorScale>
    </cfRule>
    <cfRule type="expression" dxfId="2004" priority="1889">
      <formula>BR85&lt;0</formula>
    </cfRule>
  </conditionalFormatting>
  <conditionalFormatting sqref="BS94">
    <cfRule type="colorScale" priority="1884">
      <colorScale>
        <cfvo type="min"/>
        <cfvo type="max"/>
        <color theme="0"/>
        <color theme="0"/>
      </colorScale>
    </cfRule>
    <cfRule type="expression" dxfId="2003" priority="1885">
      <formula>BR94&lt;0</formula>
    </cfRule>
  </conditionalFormatting>
  <conditionalFormatting sqref="BS94:BS102">
    <cfRule type="expression" priority="1878">
      <formula>#REF!</formula>
    </cfRule>
  </conditionalFormatting>
  <conditionalFormatting sqref="BS94:BS103">
    <cfRule type="expression" dxfId="2002" priority="1876">
      <formula>IF(BS94="Validar","Rojo","Verde")</formula>
    </cfRule>
  </conditionalFormatting>
  <conditionalFormatting sqref="BS95:BS100">
    <cfRule type="colorScale" priority="1882">
      <colorScale>
        <cfvo type="min"/>
        <cfvo type="max"/>
        <color theme="0"/>
        <color theme="0"/>
      </colorScale>
    </cfRule>
    <cfRule type="expression" dxfId="2001" priority="1883">
      <formula>BR95&lt;0</formula>
    </cfRule>
  </conditionalFormatting>
  <conditionalFormatting sqref="BS101">
    <cfRule type="colorScale" priority="1880">
      <colorScale>
        <cfvo type="min"/>
        <cfvo type="max"/>
        <color theme="0"/>
        <color theme="0"/>
      </colorScale>
    </cfRule>
    <cfRule type="expression" dxfId="2000" priority="1881">
      <formula>BR101&lt;0</formula>
    </cfRule>
  </conditionalFormatting>
  <conditionalFormatting sqref="BS102">
    <cfRule type="colorScale" priority="1877">
      <colorScale>
        <cfvo type="min"/>
        <cfvo type="max"/>
        <color theme="0"/>
        <color theme="0"/>
      </colorScale>
    </cfRule>
    <cfRule type="expression" dxfId="1999" priority="1879">
      <formula>BR102&lt;0</formula>
    </cfRule>
  </conditionalFormatting>
  <conditionalFormatting sqref="BS105">
    <cfRule type="colorScale" priority="1874">
      <colorScale>
        <cfvo type="min"/>
        <cfvo type="max"/>
        <color theme="0"/>
        <color theme="0"/>
      </colorScale>
    </cfRule>
    <cfRule type="expression" dxfId="1998" priority="1875">
      <formula>BR105&lt;0</formula>
    </cfRule>
  </conditionalFormatting>
  <conditionalFormatting sqref="BS105:BS106">
    <cfRule type="expression" priority="1872">
      <formula>#REF!</formula>
    </cfRule>
  </conditionalFormatting>
  <conditionalFormatting sqref="BS105:BS107">
    <cfRule type="expression" dxfId="1997" priority="1870">
      <formula>IF(BS105="Validar","Rojo","Verde")</formula>
    </cfRule>
  </conditionalFormatting>
  <conditionalFormatting sqref="BS106">
    <cfRule type="colorScale" priority="1871">
      <colorScale>
        <cfvo type="min"/>
        <cfvo type="max"/>
        <color theme="0"/>
        <color theme="0"/>
      </colorScale>
    </cfRule>
    <cfRule type="expression" dxfId="1996" priority="1873">
      <formula>BR106&lt;0</formula>
    </cfRule>
  </conditionalFormatting>
  <conditionalFormatting sqref="BS110">
    <cfRule type="colorScale" priority="1862">
      <colorScale>
        <cfvo type="min"/>
        <cfvo type="max"/>
        <color theme="0"/>
        <color theme="0"/>
      </colorScale>
    </cfRule>
    <cfRule type="expression" dxfId="1995" priority="1863">
      <formula>BR110&lt;0</formula>
    </cfRule>
  </conditionalFormatting>
  <conditionalFormatting sqref="BS110:BS111">
    <cfRule type="expression" priority="1853">
      <formula>#REF!</formula>
    </cfRule>
  </conditionalFormatting>
  <conditionalFormatting sqref="BS111">
    <cfRule type="colorScale" priority="1852">
      <colorScale>
        <cfvo type="min"/>
        <cfvo type="max"/>
        <color theme="0"/>
        <color theme="0"/>
      </colorScale>
    </cfRule>
    <cfRule type="expression" dxfId="1994" priority="1854">
      <formula>BR111&lt;0</formula>
    </cfRule>
  </conditionalFormatting>
  <conditionalFormatting sqref="BS117">
    <cfRule type="colorScale" priority="1868">
      <colorScale>
        <cfvo type="min"/>
        <cfvo type="max"/>
        <color theme="0"/>
        <color theme="0"/>
      </colorScale>
    </cfRule>
    <cfRule type="expression" dxfId="1993" priority="1869">
      <formula>BR117&lt;0</formula>
    </cfRule>
  </conditionalFormatting>
  <conditionalFormatting sqref="BS117:BS123">
    <cfRule type="expression" priority="1866">
      <formula>#REF!</formula>
    </cfRule>
  </conditionalFormatting>
  <conditionalFormatting sqref="BS118:BS123">
    <cfRule type="colorScale" priority="1865">
      <colorScale>
        <cfvo type="min"/>
        <cfvo type="max"/>
        <color theme="0"/>
        <color theme="0"/>
      </colorScale>
    </cfRule>
    <cfRule type="expression" dxfId="1992" priority="1867">
      <formula>BR118&lt;0</formula>
    </cfRule>
  </conditionalFormatting>
  <conditionalFormatting sqref="BS126:BS135">
    <cfRule type="expression" dxfId="1991" priority="1989">
      <formula>IF(BS126="Validar","Rojo","Verde")</formula>
    </cfRule>
    <cfRule type="colorScale" priority="1990">
      <colorScale>
        <cfvo type="min"/>
        <cfvo type="max"/>
        <color theme="0"/>
        <color theme="0"/>
      </colorScale>
    </cfRule>
    <cfRule type="expression" priority="1991">
      <formula>$F$23</formula>
    </cfRule>
    <cfRule type="expression" dxfId="1990" priority="1992">
      <formula>BR126&lt;0</formula>
    </cfRule>
  </conditionalFormatting>
  <conditionalFormatting sqref="BR6">
    <cfRule type="colorScale" priority="1849">
      <colorScale>
        <cfvo type="min"/>
        <cfvo type="max"/>
        <color theme="0"/>
        <color theme="0"/>
      </colorScale>
    </cfRule>
    <cfRule type="expression" dxfId="1989" priority="1850">
      <formula>BQ6&lt;0</formula>
    </cfRule>
  </conditionalFormatting>
  <conditionalFormatting sqref="BR6">
    <cfRule type="expression" dxfId="1988" priority="1847">
      <formula>IF(BR6="Validar","Rojo","Verde")</formula>
    </cfRule>
    <cfRule type="expression" priority="1848">
      <formula>#REF!</formula>
    </cfRule>
  </conditionalFormatting>
  <conditionalFormatting sqref="BR7:BR8">
    <cfRule type="colorScale" priority="1845">
      <colorScale>
        <cfvo type="min"/>
        <cfvo type="max"/>
        <color theme="0"/>
        <color theme="0"/>
      </colorScale>
    </cfRule>
    <cfRule type="expression" dxfId="1987" priority="1846">
      <formula>BQ7&lt;0</formula>
    </cfRule>
  </conditionalFormatting>
  <conditionalFormatting sqref="BR7:BR8">
    <cfRule type="expression" dxfId="1986" priority="1843">
      <formula>IF(BR7="Validar","Rojo","Verde")</formula>
    </cfRule>
    <cfRule type="expression" priority="1844">
      <formula>#REF!</formula>
    </cfRule>
  </conditionalFormatting>
  <conditionalFormatting sqref="BV9">
    <cfRule type="colorScale" priority="1810">
      <colorScale>
        <cfvo type="min"/>
        <cfvo type="max"/>
        <color theme="0"/>
        <color theme="0"/>
      </colorScale>
    </cfRule>
    <cfRule type="expression" dxfId="1985" priority="1811">
      <formula>BU9&lt;0</formula>
    </cfRule>
  </conditionalFormatting>
  <conditionalFormatting sqref="BV9:BV20">
    <cfRule type="expression" dxfId="1984" priority="1781">
      <formula>IF(BV9="Validar","Rojo","Verde")</formula>
    </cfRule>
    <cfRule type="expression" priority="1783">
      <formula>#REF!</formula>
    </cfRule>
  </conditionalFormatting>
  <conditionalFormatting sqref="BV10">
    <cfRule type="colorScale" priority="1787">
      <colorScale>
        <cfvo type="min"/>
        <cfvo type="max"/>
        <color theme="0"/>
        <color theme="0"/>
      </colorScale>
    </cfRule>
    <cfRule type="expression" dxfId="1983" priority="1788">
      <formula>BU10&lt;0</formula>
    </cfRule>
  </conditionalFormatting>
  <conditionalFormatting sqref="BV11:BV14">
    <cfRule type="colorScale" priority="1808">
      <colorScale>
        <cfvo type="min"/>
        <cfvo type="max"/>
        <color theme="0"/>
        <color theme="0"/>
      </colorScale>
    </cfRule>
    <cfRule type="expression" dxfId="1982" priority="1809">
      <formula>BU11&lt;0</formula>
    </cfRule>
  </conditionalFormatting>
  <conditionalFormatting sqref="BV15">
    <cfRule type="colorScale" priority="1785">
      <colorScale>
        <cfvo type="min"/>
        <cfvo type="max"/>
        <color theme="0"/>
        <color theme="0"/>
      </colorScale>
    </cfRule>
    <cfRule type="expression" dxfId="1981" priority="1786">
      <formula>BU15&lt;0</formula>
    </cfRule>
  </conditionalFormatting>
  <conditionalFormatting sqref="BV16:BV17">
    <cfRule type="colorScale" priority="1806">
      <colorScale>
        <cfvo type="min"/>
        <cfvo type="max"/>
        <color theme="0"/>
        <color theme="0"/>
      </colorScale>
    </cfRule>
    <cfRule type="expression" dxfId="1980" priority="1807">
      <formula>BU16&lt;0</formula>
    </cfRule>
  </conditionalFormatting>
  <conditionalFormatting sqref="BV18">
    <cfRule type="colorScale" priority="1782">
      <colorScale>
        <cfvo type="min"/>
        <cfvo type="max"/>
        <color theme="0"/>
        <color theme="0"/>
      </colorScale>
    </cfRule>
    <cfRule type="expression" dxfId="1979" priority="1784">
      <formula>BU18&lt;0</formula>
    </cfRule>
  </conditionalFormatting>
  <conditionalFormatting sqref="BV19:BV20">
    <cfRule type="colorScale" priority="1804">
      <colorScale>
        <cfvo type="min"/>
        <cfvo type="max"/>
        <color theme="0"/>
        <color theme="0"/>
      </colorScale>
    </cfRule>
    <cfRule type="expression" dxfId="1978" priority="1805">
      <formula>BU19&lt;0</formula>
    </cfRule>
  </conditionalFormatting>
  <conditionalFormatting sqref="BV23">
    <cfRule type="colorScale" priority="1779">
      <colorScale>
        <cfvo type="min"/>
        <cfvo type="max"/>
        <color theme="0"/>
        <color theme="0"/>
      </colorScale>
    </cfRule>
    <cfRule type="expression" dxfId="1977" priority="1780">
      <formula>BU23&lt;0</formula>
    </cfRule>
  </conditionalFormatting>
  <conditionalFormatting sqref="BV23:BV31">
    <cfRule type="expression" dxfId="1976" priority="1773">
      <formula>IF(BV23="Validar","Rojo","Verde")</formula>
    </cfRule>
    <cfRule type="expression" priority="1775">
      <formula>#REF!</formula>
    </cfRule>
  </conditionalFormatting>
  <conditionalFormatting sqref="BV24">
    <cfRule type="colorScale" priority="1802">
      <colorScale>
        <cfvo type="min"/>
        <cfvo type="max"/>
        <color theme="0"/>
        <color theme="0"/>
      </colorScale>
    </cfRule>
    <cfRule type="expression" dxfId="1975" priority="1803">
      <formula>BU24&lt;0</formula>
    </cfRule>
  </conditionalFormatting>
  <conditionalFormatting sqref="BV25">
    <cfRule type="colorScale" priority="1800">
      <colorScale>
        <cfvo type="min"/>
        <cfvo type="max"/>
        <color theme="0"/>
        <color theme="0"/>
      </colorScale>
    </cfRule>
    <cfRule type="expression" dxfId="1974" priority="1801">
      <formula>BU25&lt;0</formula>
    </cfRule>
  </conditionalFormatting>
  <conditionalFormatting sqref="BV26">
    <cfRule type="colorScale" priority="1777">
      <colorScale>
        <cfvo type="min"/>
        <cfvo type="max"/>
        <color theme="0"/>
        <color theme="0"/>
      </colorScale>
    </cfRule>
    <cfRule type="expression" dxfId="1973" priority="1778">
      <formula>BU26&lt;0</formula>
    </cfRule>
  </conditionalFormatting>
  <conditionalFormatting sqref="BV27">
    <cfRule type="colorScale" priority="1798">
      <colorScale>
        <cfvo type="min"/>
        <cfvo type="max"/>
        <color theme="0"/>
        <color theme="0"/>
      </colorScale>
    </cfRule>
    <cfRule type="expression" dxfId="1972" priority="1799">
      <formula>BU27&lt;0</formula>
    </cfRule>
  </conditionalFormatting>
  <conditionalFormatting sqref="BV28">
    <cfRule type="colorScale" priority="1796">
      <colorScale>
        <cfvo type="min"/>
        <cfvo type="max"/>
        <color theme="0"/>
        <color theme="0"/>
      </colorScale>
    </cfRule>
    <cfRule type="expression" dxfId="1971" priority="1797">
      <formula>BU28&lt;0</formula>
    </cfRule>
  </conditionalFormatting>
  <conditionalFormatting sqref="BV29">
    <cfRule type="colorScale" priority="1774">
      <colorScale>
        <cfvo type="min"/>
        <cfvo type="max"/>
        <color theme="0"/>
        <color theme="0"/>
      </colorScale>
    </cfRule>
    <cfRule type="expression" dxfId="1970" priority="1776">
      <formula>BU29&lt;0</formula>
    </cfRule>
  </conditionalFormatting>
  <conditionalFormatting sqref="BV30">
    <cfRule type="colorScale" priority="1794">
      <colorScale>
        <cfvo type="min"/>
        <cfvo type="max"/>
        <color theme="0"/>
        <color theme="0"/>
      </colorScale>
    </cfRule>
    <cfRule type="expression" dxfId="1969" priority="1795">
      <formula>BU30&lt;0</formula>
    </cfRule>
  </conditionalFormatting>
  <conditionalFormatting sqref="BV31">
    <cfRule type="colorScale" priority="1792">
      <colorScale>
        <cfvo type="min"/>
        <cfvo type="max"/>
        <color theme="0"/>
        <color theme="0"/>
      </colorScale>
    </cfRule>
    <cfRule type="expression" dxfId="1968" priority="1793">
      <formula>BU31&lt;0</formula>
    </cfRule>
  </conditionalFormatting>
  <conditionalFormatting sqref="BV39">
    <cfRule type="colorScale" priority="1770">
      <colorScale>
        <cfvo type="min"/>
        <cfvo type="max"/>
        <color theme="0"/>
        <color theme="0"/>
      </colorScale>
    </cfRule>
    <cfRule type="expression" priority="1771">
      <formula>#REF!</formula>
    </cfRule>
    <cfRule type="expression" dxfId="1967" priority="1772">
      <formula>BU39&lt;0</formula>
    </cfRule>
  </conditionalFormatting>
  <conditionalFormatting sqref="BV39:BV107">
    <cfRule type="expression" dxfId="1966" priority="1708">
      <formula>IF(BV39="Validar","Rojo","Verde")</formula>
    </cfRule>
  </conditionalFormatting>
  <conditionalFormatting sqref="BV40:BV67">
    <cfRule type="colorScale" priority="1789">
      <colorScale>
        <cfvo type="min"/>
        <cfvo type="max"/>
        <color theme="0"/>
        <color theme="0"/>
      </colorScale>
    </cfRule>
    <cfRule type="expression" priority="1790">
      <formula>$F$19</formula>
    </cfRule>
    <cfRule type="expression" dxfId="1965" priority="1791">
      <formula>BU40&lt;0</formula>
    </cfRule>
  </conditionalFormatting>
  <conditionalFormatting sqref="BV68">
    <cfRule type="colorScale" priority="1767">
      <colorScale>
        <cfvo type="min"/>
        <cfvo type="max"/>
        <color theme="0"/>
        <color theme="0"/>
      </colorScale>
    </cfRule>
    <cfRule type="expression" priority="1768">
      <formula>#REF!</formula>
    </cfRule>
    <cfRule type="expression" dxfId="1964" priority="1769">
      <formula>BU68&lt;0</formula>
    </cfRule>
  </conditionalFormatting>
  <conditionalFormatting sqref="BV69:BV81">
    <cfRule type="colorScale" priority="1814">
      <colorScale>
        <cfvo type="min"/>
        <cfvo type="max"/>
        <color theme="0"/>
        <color theme="0"/>
      </colorScale>
    </cfRule>
    <cfRule type="expression" priority="1815">
      <formula>$F$19</formula>
    </cfRule>
    <cfRule type="expression" dxfId="1963" priority="1816">
      <formula>BU69&lt;0</formula>
    </cfRule>
  </conditionalFormatting>
  <conditionalFormatting sqref="BV82 BV92 BV103 BV107">
    <cfRule type="expression" dxfId="1962" priority="1813">
      <formula>BU82&lt;0</formula>
    </cfRule>
  </conditionalFormatting>
  <conditionalFormatting sqref="BV83">
    <cfRule type="colorScale" priority="1709">
      <colorScale>
        <cfvo type="min"/>
        <cfvo type="max"/>
        <color theme="0"/>
        <color theme="0"/>
      </colorScale>
    </cfRule>
    <cfRule type="expression" priority="1710">
      <formula>#REF!</formula>
    </cfRule>
    <cfRule type="expression" dxfId="1961" priority="1711">
      <formula>BU83&lt;0</formula>
    </cfRule>
  </conditionalFormatting>
  <conditionalFormatting sqref="BV84:BV91">
    <cfRule type="colorScale" priority="1817">
      <colorScale>
        <cfvo type="min"/>
        <cfvo type="max"/>
        <color theme="0"/>
        <color theme="0"/>
      </colorScale>
    </cfRule>
    <cfRule type="expression" priority="1818">
      <formula>$F$19</formula>
    </cfRule>
    <cfRule type="expression" dxfId="1960" priority="1819">
      <formula>BU84&lt;0</formula>
    </cfRule>
  </conditionalFormatting>
  <conditionalFormatting sqref="BV92 BV82 BV103 BV107">
    <cfRule type="colorScale" priority="1812">
      <colorScale>
        <cfvo type="min"/>
        <cfvo type="max"/>
        <color theme="0"/>
        <color theme="0"/>
      </colorScale>
    </cfRule>
  </conditionalFormatting>
  <conditionalFormatting sqref="BV93">
    <cfRule type="colorScale" priority="1764">
      <colorScale>
        <cfvo type="min"/>
        <cfvo type="max"/>
        <color theme="0"/>
        <color theme="0"/>
      </colorScale>
    </cfRule>
    <cfRule type="expression" priority="1765">
      <formula>#REF!</formula>
    </cfRule>
    <cfRule type="expression" dxfId="1959" priority="1766">
      <formula>BU93&lt;0</formula>
    </cfRule>
  </conditionalFormatting>
  <conditionalFormatting sqref="BV94:BV102">
    <cfRule type="colorScale" priority="1820">
      <colorScale>
        <cfvo type="min"/>
        <cfvo type="max"/>
        <color theme="0"/>
        <color theme="0"/>
      </colorScale>
    </cfRule>
    <cfRule type="expression" priority="1821">
      <formula>$F$19</formula>
    </cfRule>
    <cfRule type="expression" dxfId="1958" priority="1822">
      <formula>BU94&lt;0</formula>
    </cfRule>
  </conditionalFormatting>
  <conditionalFormatting sqref="BV104">
    <cfRule type="colorScale" priority="1761">
      <colorScale>
        <cfvo type="min"/>
        <cfvo type="max"/>
        <color theme="0"/>
        <color theme="0"/>
      </colorScale>
    </cfRule>
    <cfRule type="expression" priority="1762">
      <formula>#REF!</formula>
    </cfRule>
    <cfRule type="expression" dxfId="1957" priority="1763">
      <formula>BU104&lt;0</formula>
    </cfRule>
  </conditionalFormatting>
  <conditionalFormatting sqref="BV105:BV106">
    <cfRule type="colorScale" priority="1823">
      <colorScale>
        <cfvo type="min"/>
        <cfvo type="max"/>
        <color theme="0"/>
        <color theme="0"/>
      </colorScale>
    </cfRule>
    <cfRule type="expression" priority="1824">
      <formula>$F$19</formula>
    </cfRule>
    <cfRule type="expression" dxfId="1956" priority="1825">
      <formula>BU105&lt;0</formula>
    </cfRule>
  </conditionalFormatting>
  <conditionalFormatting sqref="BV110">
    <cfRule type="colorScale" priority="1826">
      <colorScale>
        <cfvo type="min"/>
        <cfvo type="max"/>
        <color theme="0"/>
        <color theme="0"/>
      </colorScale>
    </cfRule>
    <cfRule type="expression" dxfId="1955" priority="1827">
      <formula>BU110&lt;0</formula>
    </cfRule>
  </conditionalFormatting>
  <conditionalFormatting sqref="BV110:BV111">
    <cfRule type="expression" priority="1706">
      <formula>$F$19</formula>
    </cfRule>
  </conditionalFormatting>
  <conditionalFormatting sqref="BV111">
    <cfRule type="colorScale" priority="1705">
      <colorScale>
        <cfvo type="min"/>
        <cfvo type="max"/>
        <color theme="0"/>
        <color theme="0"/>
      </colorScale>
    </cfRule>
    <cfRule type="expression" dxfId="1954" priority="1707">
      <formula>BU111&lt;0</formula>
    </cfRule>
  </conditionalFormatting>
  <conditionalFormatting sqref="BV117:BV123">
    <cfRule type="colorScale" priority="1831">
      <colorScale>
        <cfvo type="min"/>
        <cfvo type="max"/>
        <color theme="0"/>
        <color theme="0"/>
      </colorScale>
    </cfRule>
    <cfRule type="expression" priority="1832">
      <formula>$F$19</formula>
    </cfRule>
    <cfRule type="expression" dxfId="1953" priority="1833">
      <formula>BU117&lt;0</formula>
    </cfRule>
  </conditionalFormatting>
  <conditionalFormatting sqref="BV125">
    <cfRule type="colorScale" priority="1758">
      <colorScale>
        <cfvo type="min"/>
        <cfvo type="max"/>
        <color theme="0"/>
        <color theme="0"/>
      </colorScale>
    </cfRule>
    <cfRule type="expression" priority="1759">
      <formula>#REF!</formula>
    </cfRule>
    <cfRule type="expression" dxfId="1952" priority="1760">
      <formula>BU125&lt;0</formula>
    </cfRule>
  </conditionalFormatting>
  <conditionalFormatting sqref="BV125:BV135">
    <cfRule type="expression" dxfId="1951" priority="1757">
      <formula>IF(BV125="Validar","Rojo","Verde")</formula>
    </cfRule>
  </conditionalFormatting>
  <conditionalFormatting sqref="BV126:BV132">
    <cfRule type="colorScale" priority="1834">
      <colorScale>
        <cfvo type="min"/>
        <cfvo type="max"/>
        <color theme="0"/>
        <color theme="0"/>
      </colorScale>
    </cfRule>
    <cfRule type="expression" dxfId="1950" priority="1836">
      <formula>BU126&lt;0</formula>
    </cfRule>
  </conditionalFormatting>
  <conditionalFormatting sqref="BV126:BV134">
    <cfRule type="expression" priority="1835">
      <formula>$F$19</formula>
    </cfRule>
  </conditionalFormatting>
  <conditionalFormatting sqref="BV133:BV134">
    <cfRule type="colorScale" priority="1837">
      <colorScale>
        <cfvo type="min"/>
        <cfvo type="max"/>
        <color theme="0"/>
        <color theme="0"/>
      </colorScale>
    </cfRule>
    <cfRule type="expression" dxfId="1949" priority="1838">
      <formula>BU133&lt;0</formula>
    </cfRule>
  </conditionalFormatting>
  <conditionalFormatting sqref="BV135">
    <cfRule type="colorScale" priority="1828">
      <colorScale>
        <cfvo type="min"/>
        <cfvo type="max"/>
        <color theme="0"/>
        <color theme="0"/>
      </colorScale>
    </cfRule>
    <cfRule type="expression" priority="1829">
      <formula>$F$23</formula>
    </cfRule>
    <cfRule type="expression" dxfId="1948" priority="1830">
      <formula>BU135&lt;0</formula>
    </cfRule>
  </conditionalFormatting>
  <conditionalFormatting sqref="BV110:BW111">
    <cfRule type="expression" dxfId="1947" priority="1701">
      <formula>IF(BV110="Validar","Rojo","Verde")</formula>
    </cfRule>
  </conditionalFormatting>
  <conditionalFormatting sqref="BV117:BW123">
    <cfRule type="expression" dxfId="1946" priority="1714">
      <formula>IF(BV117="Validar","Rojo","Verde")</formula>
    </cfRule>
  </conditionalFormatting>
  <conditionalFormatting sqref="BW40:BW66">
    <cfRule type="colorScale" priority="1749">
      <colorScale>
        <cfvo type="min"/>
        <cfvo type="max"/>
        <color theme="0"/>
        <color theme="0"/>
      </colorScale>
    </cfRule>
    <cfRule type="expression" priority="1750">
      <formula>#REF!</formula>
    </cfRule>
    <cfRule type="expression" dxfId="1945" priority="1751">
      <formula>BV40&lt;0</formula>
    </cfRule>
  </conditionalFormatting>
  <conditionalFormatting sqref="BW40:BW67">
    <cfRule type="expression" dxfId="1944" priority="1748">
      <formula>IF(BW40="Validar","Rojo","Verde")</formula>
    </cfRule>
  </conditionalFormatting>
  <conditionalFormatting sqref="BW67 BV82:BW82 BV92:BW92 BV103:BW103 BV107:BW107">
    <cfRule type="expression" priority="1753">
      <formula>$F$23</formula>
    </cfRule>
  </conditionalFormatting>
  <conditionalFormatting sqref="BW67 BW82 BW92 BW103 BW107">
    <cfRule type="expression" dxfId="1943" priority="1754">
      <formula>BV67&lt;0</formula>
    </cfRule>
  </conditionalFormatting>
  <conditionalFormatting sqref="BW69">
    <cfRule type="colorScale" priority="1746">
      <colorScale>
        <cfvo type="min"/>
        <cfvo type="max"/>
        <color theme="0"/>
        <color theme="0"/>
      </colorScale>
    </cfRule>
    <cfRule type="expression" dxfId="1942" priority="1747">
      <formula>BV69&lt;0</formula>
    </cfRule>
  </conditionalFormatting>
  <conditionalFormatting sqref="BW69:BW81">
    <cfRule type="expression" priority="1744">
      <formula>#REF!</formula>
    </cfRule>
  </conditionalFormatting>
  <conditionalFormatting sqref="BW69:BW82">
    <cfRule type="expression" dxfId="1941" priority="1742">
      <formula>IF(BW69="Validar","Rojo","Verde")</formula>
    </cfRule>
  </conditionalFormatting>
  <conditionalFormatting sqref="BW70:BW78">
    <cfRule type="colorScale" priority="1743">
      <colorScale>
        <cfvo type="min"/>
        <cfvo type="max"/>
        <color theme="0"/>
        <color theme="0"/>
      </colorScale>
    </cfRule>
    <cfRule type="expression" dxfId="1940" priority="1745">
      <formula>BV70&lt;0</formula>
    </cfRule>
  </conditionalFormatting>
  <conditionalFormatting sqref="BW79:BW81">
    <cfRule type="colorScale" priority="1755">
      <colorScale>
        <cfvo type="min"/>
        <cfvo type="max"/>
        <color theme="0"/>
        <color theme="0"/>
      </colorScale>
    </cfRule>
    <cfRule type="expression" dxfId="1939" priority="1756">
      <formula>BV79&lt;0</formula>
    </cfRule>
  </conditionalFormatting>
  <conditionalFormatting sqref="BW82 BW67 BW92 BW103 BW107">
    <cfRule type="colorScale" priority="1752">
      <colorScale>
        <cfvo type="min"/>
        <cfvo type="max"/>
        <color theme="0"/>
        <color theme="0"/>
      </colorScale>
    </cfRule>
  </conditionalFormatting>
  <conditionalFormatting sqref="BW84">
    <cfRule type="colorScale" priority="1740">
      <colorScale>
        <cfvo type="min"/>
        <cfvo type="max"/>
        <color theme="0"/>
        <color theme="0"/>
      </colorScale>
    </cfRule>
    <cfRule type="expression" dxfId="1938" priority="1741">
      <formula>BV84&lt;0</formula>
    </cfRule>
  </conditionalFormatting>
  <conditionalFormatting sqref="BW84:BW91">
    <cfRule type="expression" priority="1738">
      <formula>#REF!</formula>
    </cfRule>
  </conditionalFormatting>
  <conditionalFormatting sqref="BW84:BW92">
    <cfRule type="expression" dxfId="1937" priority="1736">
      <formula>IF(BW84="Validar","Rojo","Verde")</formula>
    </cfRule>
  </conditionalFormatting>
  <conditionalFormatting sqref="BW85:BW91">
    <cfRule type="colorScale" priority="1737">
      <colorScale>
        <cfvo type="min"/>
        <cfvo type="max"/>
        <color theme="0"/>
        <color theme="0"/>
      </colorScale>
    </cfRule>
    <cfRule type="expression" dxfId="1936" priority="1739">
      <formula>BV85&lt;0</formula>
    </cfRule>
  </conditionalFormatting>
  <conditionalFormatting sqref="BW94">
    <cfRule type="colorScale" priority="1734">
      <colorScale>
        <cfvo type="min"/>
        <cfvo type="max"/>
        <color theme="0"/>
        <color theme="0"/>
      </colorScale>
    </cfRule>
    <cfRule type="expression" dxfId="1935" priority="1735">
      <formula>BV94&lt;0</formula>
    </cfRule>
  </conditionalFormatting>
  <conditionalFormatting sqref="BW94:BW102">
    <cfRule type="expression" priority="1728">
      <formula>#REF!</formula>
    </cfRule>
  </conditionalFormatting>
  <conditionalFormatting sqref="BW94:BW103">
    <cfRule type="expression" dxfId="1934" priority="1726">
      <formula>IF(BW94="Validar","Rojo","Verde")</formula>
    </cfRule>
  </conditionalFormatting>
  <conditionalFormatting sqref="BW95:BW100">
    <cfRule type="colorScale" priority="1732">
      <colorScale>
        <cfvo type="min"/>
        <cfvo type="max"/>
        <color theme="0"/>
        <color theme="0"/>
      </colorScale>
    </cfRule>
    <cfRule type="expression" dxfId="1933" priority="1733">
      <formula>BV95&lt;0</formula>
    </cfRule>
  </conditionalFormatting>
  <conditionalFormatting sqref="BW101">
    <cfRule type="colorScale" priority="1730">
      <colorScale>
        <cfvo type="min"/>
        <cfvo type="max"/>
        <color theme="0"/>
        <color theme="0"/>
      </colorScale>
    </cfRule>
    <cfRule type="expression" dxfId="1932" priority="1731">
      <formula>BV101&lt;0</formula>
    </cfRule>
  </conditionalFormatting>
  <conditionalFormatting sqref="BW102">
    <cfRule type="colorScale" priority="1727">
      <colorScale>
        <cfvo type="min"/>
        <cfvo type="max"/>
        <color theme="0"/>
        <color theme="0"/>
      </colorScale>
    </cfRule>
    <cfRule type="expression" dxfId="1931" priority="1729">
      <formula>BV102&lt;0</formula>
    </cfRule>
  </conditionalFormatting>
  <conditionalFormatting sqref="BW105">
    <cfRule type="colorScale" priority="1724">
      <colorScale>
        <cfvo type="min"/>
        <cfvo type="max"/>
        <color theme="0"/>
        <color theme="0"/>
      </colorScale>
    </cfRule>
    <cfRule type="expression" dxfId="1930" priority="1725">
      <formula>BV105&lt;0</formula>
    </cfRule>
  </conditionalFormatting>
  <conditionalFormatting sqref="BW105:BW106">
    <cfRule type="expression" priority="1722">
      <formula>#REF!</formula>
    </cfRule>
  </conditionalFormatting>
  <conditionalFormatting sqref="BW105:BW107">
    <cfRule type="expression" dxfId="1929" priority="1720">
      <formula>IF(BW105="Validar","Rojo","Verde")</formula>
    </cfRule>
  </conditionalFormatting>
  <conditionalFormatting sqref="BW106">
    <cfRule type="colorScale" priority="1721">
      <colorScale>
        <cfvo type="min"/>
        <cfvo type="max"/>
        <color theme="0"/>
        <color theme="0"/>
      </colorScale>
    </cfRule>
    <cfRule type="expression" dxfId="1928" priority="1723">
      <formula>BV106&lt;0</formula>
    </cfRule>
  </conditionalFormatting>
  <conditionalFormatting sqref="BW110">
    <cfRule type="colorScale" priority="1712">
      <colorScale>
        <cfvo type="min"/>
        <cfvo type="max"/>
        <color theme="0"/>
        <color theme="0"/>
      </colorScale>
    </cfRule>
    <cfRule type="expression" dxfId="1927" priority="1713">
      <formula>BV110&lt;0</formula>
    </cfRule>
  </conditionalFormatting>
  <conditionalFormatting sqref="BW110:BW111">
    <cfRule type="expression" priority="1703">
      <formula>#REF!</formula>
    </cfRule>
  </conditionalFormatting>
  <conditionalFormatting sqref="BW111">
    <cfRule type="colorScale" priority="1702">
      <colorScale>
        <cfvo type="min"/>
        <cfvo type="max"/>
        <color theme="0"/>
        <color theme="0"/>
      </colorScale>
    </cfRule>
    <cfRule type="expression" dxfId="1926" priority="1704">
      <formula>BV111&lt;0</formula>
    </cfRule>
  </conditionalFormatting>
  <conditionalFormatting sqref="BW117">
    <cfRule type="colorScale" priority="1718">
      <colorScale>
        <cfvo type="min"/>
        <cfvo type="max"/>
        <color theme="0"/>
        <color theme="0"/>
      </colorScale>
    </cfRule>
    <cfRule type="expression" dxfId="1925" priority="1719">
      <formula>BV117&lt;0</formula>
    </cfRule>
  </conditionalFormatting>
  <conditionalFormatting sqref="BW117:BW123">
    <cfRule type="expression" priority="1716">
      <formula>#REF!</formula>
    </cfRule>
  </conditionalFormatting>
  <conditionalFormatting sqref="BW118:BW123">
    <cfRule type="colorScale" priority="1715">
      <colorScale>
        <cfvo type="min"/>
        <cfvo type="max"/>
        <color theme="0"/>
        <color theme="0"/>
      </colorScale>
    </cfRule>
    <cfRule type="expression" dxfId="1924" priority="1717">
      <formula>BV118&lt;0</formula>
    </cfRule>
  </conditionalFormatting>
  <conditionalFormatting sqref="BW126:BW135">
    <cfRule type="expression" dxfId="1923" priority="1839">
      <formula>IF(BW126="Validar","Rojo","Verde")</formula>
    </cfRule>
    <cfRule type="colorScale" priority="1840">
      <colorScale>
        <cfvo type="min"/>
        <cfvo type="max"/>
        <color theme="0"/>
        <color theme="0"/>
      </colorScale>
    </cfRule>
    <cfRule type="expression" priority="1841">
      <formula>$F$23</formula>
    </cfRule>
    <cfRule type="expression" dxfId="1922" priority="1842">
      <formula>BV126&lt;0</formula>
    </cfRule>
  </conditionalFormatting>
  <conditionalFormatting sqref="BV6">
    <cfRule type="colorScale" priority="1699">
      <colorScale>
        <cfvo type="min"/>
        <cfvo type="max"/>
        <color theme="0"/>
        <color theme="0"/>
      </colorScale>
    </cfRule>
    <cfRule type="expression" dxfId="1921" priority="1700">
      <formula>BU6&lt;0</formula>
    </cfRule>
  </conditionalFormatting>
  <conditionalFormatting sqref="BV6">
    <cfRule type="expression" dxfId="1920" priority="1697">
      <formula>IF(BV6="Validar","Rojo","Verde")</formula>
    </cfRule>
    <cfRule type="expression" priority="1698">
      <formula>#REF!</formula>
    </cfRule>
  </conditionalFormatting>
  <conditionalFormatting sqref="BV7:BV8">
    <cfRule type="colorScale" priority="1695">
      <colorScale>
        <cfvo type="min"/>
        <cfvo type="max"/>
        <color theme="0"/>
        <color theme="0"/>
      </colorScale>
    </cfRule>
    <cfRule type="expression" dxfId="1919" priority="1696">
      <formula>BU7&lt;0</formula>
    </cfRule>
  </conditionalFormatting>
  <conditionalFormatting sqref="BV7:BV8">
    <cfRule type="expression" dxfId="1918" priority="1693">
      <formula>IF(BV7="Validar","Rojo","Verde")</formula>
    </cfRule>
    <cfRule type="expression" priority="1694">
      <formula>#REF!</formula>
    </cfRule>
  </conditionalFormatting>
  <conditionalFormatting sqref="CB9">
    <cfRule type="colorScale" priority="1660">
      <colorScale>
        <cfvo type="min"/>
        <cfvo type="max"/>
        <color theme="0"/>
        <color theme="0"/>
      </colorScale>
    </cfRule>
    <cfRule type="expression" dxfId="1917" priority="1661">
      <formula>CA9&lt;0</formula>
    </cfRule>
  </conditionalFormatting>
  <conditionalFormatting sqref="CB9:CB20">
    <cfRule type="expression" dxfId="1916" priority="1631">
      <formula>IF(CB9="Validar","Rojo","Verde")</formula>
    </cfRule>
    <cfRule type="expression" priority="1633">
      <formula>#REF!</formula>
    </cfRule>
  </conditionalFormatting>
  <conditionalFormatting sqref="CB10">
    <cfRule type="colorScale" priority="1637">
      <colorScale>
        <cfvo type="min"/>
        <cfvo type="max"/>
        <color theme="0"/>
        <color theme="0"/>
      </colorScale>
    </cfRule>
    <cfRule type="expression" dxfId="1915" priority="1638">
      <formula>CA10&lt;0</formula>
    </cfRule>
  </conditionalFormatting>
  <conditionalFormatting sqref="CB11:CB14">
    <cfRule type="colorScale" priority="1658">
      <colorScale>
        <cfvo type="min"/>
        <cfvo type="max"/>
        <color theme="0"/>
        <color theme="0"/>
      </colorScale>
    </cfRule>
    <cfRule type="expression" dxfId="1914" priority="1659">
      <formula>CA11&lt;0</formula>
    </cfRule>
  </conditionalFormatting>
  <conditionalFormatting sqref="CB15">
    <cfRule type="colorScale" priority="1635">
      <colorScale>
        <cfvo type="min"/>
        <cfvo type="max"/>
        <color theme="0"/>
        <color theme="0"/>
      </colorScale>
    </cfRule>
    <cfRule type="expression" dxfId="1913" priority="1636">
      <formula>CA15&lt;0</formula>
    </cfRule>
  </conditionalFormatting>
  <conditionalFormatting sqref="CB16:CB17">
    <cfRule type="colorScale" priority="1656">
      <colorScale>
        <cfvo type="min"/>
        <cfvo type="max"/>
        <color theme="0"/>
        <color theme="0"/>
      </colorScale>
    </cfRule>
    <cfRule type="expression" dxfId="1912" priority="1657">
      <formula>CA16&lt;0</formula>
    </cfRule>
  </conditionalFormatting>
  <conditionalFormatting sqref="CB18">
    <cfRule type="colorScale" priority="1632">
      <colorScale>
        <cfvo type="min"/>
        <cfvo type="max"/>
        <color theme="0"/>
        <color theme="0"/>
      </colorScale>
    </cfRule>
    <cfRule type="expression" dxfId="1911" priority="1634">
      <formula>CA18&lt;0</formula>
    </cfRule>
  </conditionalFormatting>
  <conditionalFormatting sqref="CB19:CB20">
    <cfRule type="colorScale" priority="1654">
      <colorScale>
        <cfvo type="min"/>
        <cfvo type="max"/>
        <color theme="0"/>
        <color theme="0"/>
      </colorScale>
    </cfRule>
    <cfRule type="expression" dxfId="1910" priority="1655">
      <formula>CA19&lt;0</formula>
    </cfRule>
  </conditionalFormatting>
  <conditionalFormatting sqref="CB23">
    <cfRule type="colorScale" priority="1629">
      <colorScale>
        <cfvo type="min"/>
        <cfvo type="max"/>
        <color theme="0"/>
        <color theme="0"/>
      </colorScale>
    </cfRule>
    <cfRule type="expression" dxfId="1909" priority="1630">
      <formula>CA23&lt;0</formula>
    </cfRule>
  </conditionalFormatting>
  <conditionalFormatting sqref="CB23:CB31">
    <cfRule type="expression" dxfId="1908" priority="1623">
      <formula>IF(CB23="Validar","Rojo","Verde")</formula>
    </cfRule>
    <cfRule type="expression" priority="1625">
      <formula>#REF!</formula>
    </cfRule>
  </conditionalFormatting>
  <conditionalFormatting sqref="CB24">
    <cfRule type="colorScale" priority="1652">
      <colorScale>
        <cfvo type="min"/>
        <cfvo type="max"/>
        <color theme="0"/>
        <color theme="0"/>
      </colorScale>
    </cfRule>
    <cfRule type="expression" dxfId="1907" priority="1653">
      <formula>CA24&lt;0</formula>
    </cfRule>
  </conditionalFormatting>
  <conditionalFormatting sqref="CB25">
    <cfRule type="colorScale" priority="1650">
      <colorScale>
        <cfvo type="min"/>
        <cfvo type="max"/>
        <color theme="0"/>
        <color theme="0"/>
      </colorScale>
    </cfRule>
    <cfRule type="expression" dxfId="1906" priority="1651">
      <formula>CA25&lt;0</formula>
    </cfRule>
  </conditionalFormatting>
  <conditionalFormatting sqref="CB26">
    <cfRule type="colorScale" priority="1627">
      <colorScale>
        <cfvo type="min"/>
        <cfvo type="max"/>
        <color theme="0"/>
        <color theme="0"/>
      </colorScale>
    </cfRule>
    <cfRule type="expression" dxfId="1905" priority="1628">
      <formula>CA26&lt;0</formula>
    </cfRule>
  </conditionalFormatting>
  <conditionalFormatting sqref="CB27">
    <cfRule type="colorScale" priority="1648">
      <colorScale>
        <cfvo type="min"/>
        <cfvo type="max"/>
        <color theme="0"/>
        <color theme="0"/>
      </colorScale>
    </cfRule>
    <cfRule type="expression" dxfId="1904" priority="1649">
      <formula>CA27&lt;0</formula>
    </cfRule>
  </conditionalFormatting>
  <conditionalFormatting sqref="CB28">
    <cfRule type="colorScale" priority="1646">
      <colorScale>
        <cfvo type="min"/>
        <cfvo type="max"/>
        <color theme="0"/>
        <color theme="0"/>
      </colorScale>
    </cfRule>
    <cfRule type="expression" dxfId="1903" priority="1647">
      <formula>CA28&lt;0</formula>
    </cfRule>
  </conditionalFormatting>
  <conditionalFormatting sqref="CB29">
    <cfRule type="colorScale" priority="1624">
      <colorScale>
        <cfvo type="min"/>
        <cfvo type="max"/>
        <color theme="0"/>
        <color theme="0"/>
      </colorScale>
    </cfRule>
    <cfRule type="expression" dxfId="1902" priority="1626">
      <formula>CA29&lt;0</formula>
    </cfRule>
  </conditionalFormatting>
  <conditionalFormatting sqref="CB30">
    <cfRule type="colorScale" priority="1644">
      <colorScale>
        <cfvo type="min"/>
        <cfvo type="max"/>
        <color theme="0"/>
        <color theme="0"/>
      </colorScale>
    </cfRule>
    <cfRule type="expression" dxfId="1901" priority="1645">
      <formula>CA30&lt;0</formula>
    </cfRule>
  </conditionalFormatting>
  <conditionalFormatting sqref="CB31">
    <cfRule type="colorScale" priority="1642">
      <colorScale>
        <cfvo type="min"/>
        <cfvo type="max"/>
        <color theme="0"/>
        <color theme="0"/>
      </colorScale>
    </cfRule>
    <cfRule type="expression" dxfId="1900" priority="1643">
      <formula>CA31&lt;0</formula>
    </cfRule>
  </conditionalFormatting>
  <conditionalFormatting sqref="CB39">
    <cfRule type="colorScale" priority="1620">
      <colorScale>
        <cfvo type="min"/>
        <cfvo type="max"/>
        <color theme="0"/>
        <color theme="0"/>
      </colorScale>
    </cfRule>
    <cfRule type="expression" priority="1621">
      <formula>#REF!</formula>
    </cfRule>
    <cfRule type="expression" dxfId="1899" priority="1622">
      <formula>CA39&lt;0</formula>
    </cfRule>
  </conditionalFormatting>
  <conditionalFormatting sqref="CB39:CB107">
    <cfRule type="expression" dxfId="1898" priority="1558">
      <formula>IF(CB39="Validar","Rojo","Verde")</formula>
    </cfRule>
  </conditionalFormatting>
  <conditionalFormatting sqref="CB40:CB67">
    <cfRule type="colorScale" priority="1639">
      <colorScale>
        <cfvo type="min"/>
        <cfvo type="max"/>
        <color theme="0"/>
        <color theme="0"/>
      </colorScale>
    </cfRule>
    <cfRule type="expression" priority="1640">
      <formula>$F$19</formula>
    </cfRule>
    <cfRule type="expression" dxfId="1897" priority="1641">
      <formula>CA40&lt;0</formula>
    </cfRule>
  </conditionalFormatting>
  <conditionalFormatting sqref="CB68">
    <cfRule type="colorScale" priority="1617">
      <colorScale>
        <cfvo type="min"/>
        <cfvo type="max"/>
        <color theme="0"/>
        <color theme="0"/>
      </colorScale>
    </cfRule>
    <cfRule type="expression" priority="1618">
      <formula>#REF!</formula>
    </cfRule>
    <cfRule type="expression" dxfId="1896" priority="1619">
      <formula>CA68&lt;0</formula>
    </cfRule>
  </conditionalFormatting>
  <conditionalFormatting sqref="CB69:CB81">
    <cfRule type="colorScale" priority="1664">
      <colorScale>
        <cfvo type="min"/>
        <cfvo type="max"/>
        <color theme="0"/>
        <color theme="0"/>
      </colorScale>
    </cfRule>
    <cfRule type="expression" priority="1665">
      <formula>$F$19</formula>
    </cfRule>
    <cfRule type="expression" dxfId="1895" priority="1666">
      <formula>CA69&lt;0</formula>
    </cfRule>
  </conditionalFormatting>
  <conditionalFormatting sqref="CB82 CB92 CB103 CB107">
    <cfRule type="expression" dxfId="1894" priority="1663">
      <formula>CA82&lt;0</formula>
    </cfRule>
  </conditionalFormatting>
  <conditionalFormatting sqref="CB83">
    <cfRule type="colorScale" priority="1559">
      <colorScale>
        <cfvo type="min"/>
        <cfvo type="max"/>
        <color theme="0"/>
        <color theme="0"/>
      </colorScale>
    </cfRule>
    <cfRule type="expression" priority="1560">
      <formula>#REF!</formula>
    </cfRule>
    <cfRule type="expression" dxfId="1893" priority="1561">
      <formula>CA83&lt;0</formula>
    </cfRule>
  </conditionalFormatting>
  <conditionalFormatting sqref="CB84:CB91">
    <cfRule type="colorScale" priority="1667">
      <colorScale>
        <cfvo type="min"/>
        <cfvo type="max"/>
        <color theme="0"/>
        <color theme="0"/>
      </colorScale>
    </cfRule>
    <cfRule type="expression" priority="1668">
      <formula>$F$19</formula>
    </cfRule>
    <cfRule type="expression" dxfId="1892" priority="1669">
      <formula>CA84&lt;0</formula>
    </cfRule>
  </conditionalFormatting>
  <conditionalFormatting sqref="CB82 CB92 CB103 CB107">
    <cfRule type="colorScale" priority="1662">
      <colorScale>
        <cfvo type="min"/>
        <cfvo type="max"/>
        <color theme="0"/>
        <color theme="0"/>
      </colorScale>
    </cfRule>
  </conditionalFormatting>
  <conditionalFormatting sqref="CB93">
    <cfRule type="colorScale" priority="1614">
      <colorScale>
        <cfvo type="min"/>
        <cfvo type="max"/>
        <color theme="0"/>
        <color theme="0"/>
      </colorScale>
    </cfRule>
    <cfRule type="expression" priority="1615">
      <formula>#REF!</formula>
    </cfRule>
    <cfRule type="expression" dxfId="1891" priority="1616">
      <formula>CA93&lt;0</formula>
    </cfRule>
  </conditionalFormatting>
  <conditionalFormatting sqref="CB94:CB102">
    <cfRule type="colorScale" priority="1670">
      <colorScale>
        <cfvo type="min"/>
        <cfvo type="max"/>
        <color theme="0"/>
        <color theme="0"/>
      </colorScale>
    </cfRule>
    <cfRule type="expression" priority="1671">
      <formula>$F$19</formula>
    </cfRule>
    <cfRule type="expression" dxfId="1890" priority="1672">
      <formula>CA94&lt;0</formula>
    </cfRule>
  </conditionalFormatting>
  <conditionalFormatting sqref="CB104">
    <cfRule type="colorScale" priority="1611">
      <colorScale>
        <cfvo type="min"/>
        <cfvo type="max"/>
        <color theme="0"/>
        <color theme="0"/>
      </colorScale>
    </cfRule>
    <cfRule type="expression" priority="1612">
      <formula>#REF!</formula>
    </cfRule>
    <cfRule type="expression" dxfId="1889" priority="1613">
      <formula>CA104&lt;0</formula>
    </cfRule>
  </conditionalFormatting>
  <conditionalFormatting sqref="CB105:CB106">
    <cfRule type="colorScale" priority="1673">
      <colorScale>
        <cfvo type="min"/>
        <cfvo type="max"/>
        <color theme="0"/>
        <color theme="0"/>
      </colorScale>
    </cfRule>
    <cfRule type="expression" priority="1674">
      <formula>$F$19</formula>
    </cfRule>
    <cfRule type="expression" dxfId="1888" priority="1675">
      <formula>CA105&lt;0</formula>
    </cfRule>
  </conditionalFormatting>
  <conditionalFormatting sqref="CB110">
    <cfRule type="colorScale" priority="1676">
      <colorScale>
        <cfvo type="min"/>
        <cfvo type="max"/>
        <color theme="0"/>
        <color theme="0"/>
      </colorScale>
    </cfRule>
    <cfRule type="expression" dxfId="1887" priority="1677">
      <formula>CA110&lt;0</formula>
    </cfRule>
  </conditionalFormatting>
  <conditionalFormatting sqref="CB110:CB111">
    <cfRule type="expression" priority="1556">
      <formula>$F$19</formula>
    </cfRule>
  </conditionalFormatting>
  <conditionalFormatting sqref="CB111">
    <cfRule type="colorScale" priority="1555">
      <colorScale>
        <cfvo type="min"/>
        <cfvo type="max"/>
        <color theme="0"/>
        <color theme="0"/>
      </colorScale>
    </cfRule>
    <cfRule type="expression" dxfId="1886" priority="1557">
      <formula>CA111&lt;0</formula>
    </cfRule>
  </conditionalFormatting>
  <conditionalFormatting sqref="CB117:CB123">
    <cfRule type="colorScale" priority="1681">
      <colorScale>
        <cfvo type="min"/>
        <cfvo type="max"/>
        <color theme="0"/>
        <color theme="0"/>
      </colorScale>
    </cfRule>
    <cfRule type="expression" priority="1682">
      <formula>$F$19</formula>
    </cfRule>
    <cfRule type="expression" dxfId="1885" priority="1683">
      <formula>CA117&lt;0</formula>
    </cfRule>
  </conditionalFormatting>
  <conditionalFormatting sqref="CB125">
    <cfRule type="colorScale" priority="1608">
      <colorScale>
        <cfvo type="min"/>
        <cfvo type="max"/>
        <color theme="0"/>
        <color theme="0"/>
      </colorScale>
    </cfRule>
    <cfRule type="expression" priority="1609">
      <formula>#REF!</formula>
    </cfRule>
    <cfRule type="expression" dxfId="1884" priority="1610">
      <formula>CA125&lt;0</formula>
    </cfRule>
  </conditionalFormatting>
  <conditionalFormatting sqref="CB125:CB135">
    <cfRule type="expression" dxfId="1883" priority="1607">
      <formula>IF(CB125="Validar","Rojo","Verde")</formula>
    </cfRule>
  </conditionalFormatting>
  <conditionalFormatting sqref="CB126:CB132">
    <cfRule type="colorScale" priority="1684">
      <colorScale>
        <cfvo type="min"/>
        <cfvo type="max"/>
        <color theme="0"/>
        <color theme="0"/>
      </colorScale>
    </cfRule>
    <cfRule type="expression" dxfId="1882" priority="1686">
      <formula>CA126&lt;0</formula>
    </cfRule>
  </conditionalFormatting>
  <conditionalFormatting sqref="CB126:CB134">
    <cfRule type="expression" priority="1685">
      <formula>$F$19</formula>
    </cfRule>
  </conditionalFormatting>
  <conditionalFormatting sqref="CB133:CB134">
    <cfRule type="colorScale" priority="1687">
      <colorScale>
        <cfvo type="min"/>
        <cfvo type="max"/>
        <color theme="0"/>
        <color theme="0"/>
      </colorScale>
    </cfRule>
    <cfRule type="expression" dxfId="1881" priority="1688">
      <formula>CA133&lt;0</formula>
    </cfRule>
  </conditionalFormatting>
  <conditionalFormatting sqref="CB135">
    <cfRule type="colorScale" priority="1678">
      <colorScale>
        <cfvo type="min"/>
        <cfvo type="max"/>
        <color theme="0"/>
        <color theme="0"/>
      </colorScale>
    </cfRule>
    <cfRule type="expression" priority="1679">
      <formula>$F$23</formula>
    </cfRule>
    <cfRule type="expression" dxfId="1880" priority="1680">
      <formula>CA135&lt;0</formula>
    </cfRule>
  </conditionalFormatting>
  <conditionalFormatting sqref="CB110:CC111">
    <cfRule type="expression" dxfId="1879" priority="1551">
      <formula>IF(CB110="Validar","Rojo","Verde")</formula>
    </cfRule>
  </conditionalFormatting>
  <conditionalFormatting sqref="CB117:CC123">
    <cfRule type="expression" dxfId="1878" priority="1564">
      <formula>IF(CB117="Validar","Rojo","Verde")</formula>
    </cfRule>
  </conditionalFormatting>
  <conditionalFormatting sqref="CC40:CC66">
    <cfRule type="colorScale" priority="1599">
      <colorScale>
        <cfvo type="min"/>
        <cfvo type="max"/>
        <color theme="0"/>
        <color theme="0"/>
      </colorScale>
    </cfRule>
    <cfRule type="expression" priority="1600">
      <formula>#REF!</formula>
    </cfRule>
    <cfRule type="expression" dxfId="1877" priority="1601">
      <formula>CB40&lt;0</formula>
    </cfRule>
  </conditionalFormatting>
  <conditionalFormatting sqref="CC40:CC67">
    <cfRule type="expression" dxfId="1876" priority="1598">
      <formula>IF(CC40="Validar","Rojo","Verde")</formula>
    </cfRule>
  </conditionalFormatting>
  <conditionalFormatting sqref="CC67 CB82:CC82 CB92:CC92 CB103:CC103 CB107:CC107">
    <cfRule type="expression" priority="1603">
      <formula>$F$23</formula>
    </cfRule>
  </conditionalFormatting>
  <conditionalFormatting sqref="CC67 CC82 CC92 CC103 CC107">
    <cfRule type="expression" dxfId="1875" priority="1604">
      <formula>CB67&lt;0</formula>
    </cfRule>
  </conditionalFormatting>
  <conditionalFormatting sqref="CC69">
    <cfRule type="colorScale" priority="1596">
      <colorScale>
        <cfvo type="min"/>
        <cfvo type="max"/>
        <color theme="0"/>
        <color theme="0"/>
      </colorScale>
    </cfRule>
    <cfRule type="expression" dxfId="1874" priority="1597">
      <formula>CB69&lt;0</formula>
    </cfRule>
  </conditionalFormatting>
  <conditionalFormatting sqref="CC69:CC81">
    <cfRule type="expression" priority="1594">
      <formula>#REF!</formula>
    </cfRule>
  </conditionalFormatting>
  <conditionalFormatting sqref="CC69:CC82">
    <cfRule type="expression" dxfId="1873" priority="1592">
      <formula>IF(CC69="Validar","Rojo","Verde")</formula>
    </cfRule>
  </conditionalFormatting>
  <conditionalFormatting sqref="CC70:CC78">
    <cfRule type="colorScale" priority="1593">
      <colorScale>
        <cfvo type="min"/>
        <cfvo type="max"/>
        <color theme="0"/>
        <color theme="0"/>
      </colorScale>
    </cfRule>
    <cfRule type="expression" dxfId="1872" priority="1595">
      <formula>CB70&lt;0</formula>
    </cfRule>
  </conditionalFormatting>
  <conditionalFormatting sqref="CC79:CC81">
    <cfRule type="colorScale" priority="1605">
      <colorScale>
        <cfvo type="min"/>
        <cfvo type="max"/>
        <color theme="0"/>
        <color theme="0"/>
      </colorScale>
    </cfRule>
    <cfRule type="expression" dxfId="1871" priority="1606">
      <formula>CB79&lt;0</formula>
    </cfRule>
  </conditionalFormatting>
  <conditionalFormatting sqref="CC67 CC82 CC92 CC103 CC107">
    <cfRule type="colorScale" priority="1602">
      <colorScale>
        <cfvo type="min"/>
        <cfvo type="max"/>
        <color theme="0"/>
        <color theme="0"/>
      </colorScale>
    </cfRule>
  </conditionalFormatting>
  <conditionalFormatting sqref="CC84">
    <cfRule type="colorScale" priority="1590">
      <colorScale>
        <cfvo type="min"/>
        <cfvo type="max"/>
        <color theme="0"/>
        <color theme="0"/>
      </colorScale>
    </cfRule>
    <cfRule type="expression" dxfId="1870" priority="1591">
      <formula>CB84&lt;0</formula>
    </cfRule>
  </conditionalFormatting>
  <conditionalFormatting sqref="CC84:CC91">
    <cfRule type="expression" priority="1588">
      <formula>#REF!</formula>
    </cfRule>
  </conditionalFormatting>
  <conditionalFormatting sqref="CC84:CC92">
    <cfRule type="expression" dxfId="1869" priority="1586">
      <formula>IF(CC84="Validar","Rojo","Verde")</formula>
    </cfRule>
  </conditionalFormatting>
  <conditionalFormatting sqref="CC85:CC91">
    <cfRule type="colorScale" priority="1587">
      <colorScale>
        <cfvo type="min"/>
        <cfvo type="max"/>
        <color theme="0"/>
        <color theme="0"/>
      </colorScale>
    </cfRule>
    <cfRule type="expression" dxfId="1868" priority="1589">
      <formula>CB85&lt;0</formula>
    </cfRule>
  </conditionalFormatting>
  <conditionalFormatting sqref="CC94">
    <cfRule type="colorScale" priority="1584">
      <colorScale>
        <cfvo type="min"/>
        <cfvo type="max"/>
        <color theme="0"/>
        <color theme="0"/>
      </colorScale>
    </cfRule>
    <cfRule type="expression" dxfId="1867" priority="1585">
      <formula>CB94&lt;0</formula>
    </cfRule>
  </conditionalFormatting>
  <conditionalFormatting sqref="CC94:CC102">
    <cfRule type="expression" priority="1578">
      <formula>#REF!</formula>
    </cfRule>
  </conditionalFormatting>
  <conditionalFormatting sqref="CC94:CC103">
    <cfRule type="expression" dxfId="1866" priority="1576">
      <formula>IF(CC94="Validar","Rojo","Verde")</formula>
    </cfRule>
  </conditionalFormatting>
  <conditionalFormatting sqref="CC95:CC100">
    <cfRule type="colorScale" priority="1582">
      <colorScale>
        <cfvo type="min"/>
        <cfvo type="max"/>
        <color theme="0"/>
        <color theme="0"/>
      </colorScale>
    </cfRule>
    <cfRule type="expression" dxfId="1865" priority="1583">
      <formula>CB95&lt;0</formula>
    </cfRule>
  </conditionalFormatting>
  <conditionalFormatting sqref="CC101">
    <cfRule type="colorScale" priority="1580">
      <colorScale>
        <cfvo type="min"/>
        <cfvo type="max"/>
        <color theme="0"/>
        <color theme="0"/>
      </colorScale>
    </cfRule>
    <cfRule type="expression" dxfId="1864" priority="1581">
      <formula>CB101&lt;0</formula>
    </cfRule>
  </conditionalFormatting>
  <conditionalFormatting sqref="CC102">
    <cfRule type="colorScale" priority="1577">
      <colorScale>
        <cfvo type="min"/>
        <cfvo type="max"/>
        <color theme="0"/>
        <color theme="0"/>
      </colorScale>
    </cfRule>
    <cfRule type="expression" dxfId="1863" priority="1579">
      <formula>CB102&lt;0</formula>
    </cfRule>
  </conditionalFormatting>
  <conditionalFormatting sqref="CC105">
    <cfRule type="colorScale" priority="1574">
      <colorScale>
        <cfvo type="min"/>
        <cfvo type="max"/>
        <color theme="0"/>
        <color theme="0"/>
      </colorScale>
    </cfRule>
    <cfRule type="expression" dxfId="1862" priority="1575">
      <formula>CB105&lt;0</formula>
    </cfRule>
  </conditionalFormatting>
  <conditionalFormatting sqref="CC105:CC106">
    <cfRule type="expression" priority="1572">
      <formula>#REF!</formula>
    </cfRule>
  </conditionalFormatting>
  <conditionalFormatting sqref="CC105:CC107">
    <cfRule type="expression" dxfId="1861" priority="1570">
      <formula>IF(CC105="Validar","Rojo","Verde")</formula>
    </cfRule>
  </conditionalFormatting>
  <conditionalFormatting sqref="CC106">
    <cfRule type="colorScale" priority="1571">
      <colorScale>
        <cfvo type="min"/>
        <cfvo type="max"/>
        <color theme="0"/>
        <color theme="0"/>
      </colorScale>
    </cfRule>
    <cfRule type="expression" dxfId="1860" priority="1573">
      <formula>CB106&lt;0</formula>
    </cfRule>
  </conditionalFormatting>
  <conditionalFormatting sqref="CC110">
    <cfRule type="colorScale" priority="1562">
      <colorScale>
        <cfvo type="min"/>
        <cfvo type="max"/>
        <color theme="0"/>
        <color theme="0"/>
      </colorScale>
    </cfRule>
    <cfRule type="expression" dxfId="1859" priority="1563">
      <formula>CB110&lt;0</formula>
    </cfRule>
  </conditionalFormatting>
  <conditionalFormatting sqref="CC110:CC111">
    <cfRule type="expression" priority="1553">
      <formula>#REF!</formula>
    </cfRule>
  </conditionalFormatting>
  <conditionalFormatting sqref="CC111">
    <cfRule type="colorScale" priority="1552">
      <colorScale>
        <cfvo type="min"/>
        <cfvo type="max"/>
        <color theme="0"/>
        <color theme="0"/>
      </colorScale>
    </cfRule>
    <cfRule type="expression" dxfId="1858" priority="1554">
      <formula>CB111&lt;0</formula>
    </cfRule>
  </conditionalFormatting>
  <conditionalFormatting sqref="CC117">
    <cfRule type="colorScale" priority="1568">
      <colorScale>
        <cfvo type="min"/>
        <cfvo type="max"/>
        <color theme="0"/>
        <color theme="0"/>
      </colorScale>
    </cfRule>
    <cfRule type="expression" dxfId="1857" priority="1569">
      <formula>CB117&lt;0</formula>
    </cfRule>
  </conditionalFormatting>
  <conditionalFormatting sqref="CC117:CC123">
    <cfRule type="expression" priority="1566">
      <formula>#REF!</formula>
    </cfRule>
  </conditionalFormatting>
  <conditionalFormatting sqref="CC118:CC123">
    <cfRule type="colorScale" priority="1565">
      <colorScale>
        <cfvo type="min"/>
        <cfvo type="max"/>
        <color theme="0"/>
        <color theme="0"/>
      </colorScale>
    </cfRule>
    <cfRule type="expression" dxfId="1856" priority="1567">
      <formula>CB118&lt;0</formula>
    </cfRule>
  </conditionalFormatting>
  <conditionalFormatting sqref="CC126:CC135">
    <cfRule type="expression" dxfId="1855" priority="1689">
      <formula>IF(CC126="Validar","Rojo","Verde")</formula>
    </cfRule>
    <cfRule type="colorScale" priority="1690">
      <colorScale>
        <cfvo type="min"/>
        <cfvo type="max"/>
        <color theme="0"/>
        <color theme="0"/>
      </colorScale>
    </cfRule>
    <cfRule type="expression" priority="1691">
      <formula>$F$23</formula>
    </cfRule>
    <cfRule type="expression" dxfId="1854" priority="1692">
      <formula>CB126&lt;0</formula>
    </cfRule>
  </conditionalFormatting>
  <conditionalFormatting sqref="CB6">
    <cfRule type="colorScale" priority="1549">
      <colorScale>
        <cfvo type="min"/>
        <cfvo type="max"/>
        <color theme="0"/>
        <color theme="0"/>
      </colorScale>
    </cfRule>
    <cfRule type="expression" dxfId="1853" priority="1550">
      <formula>CA6&lt;0</formula>
    </cfRule>
  </conditionalFormatting>
  <conditionalFormatting sqref="CB6">
    <cfRule type="expression" dxfId="1852" priority="1547">
      <formula>IF(CB6="Validar","Rojo","Verde")</formula>
    </cfRule>
    <cfRule type="expression" priority="1548">
      <formula>#REF!</formula>
    </cfRule>
  </conditionalFormatting>
  <conditionalFormatting sqref="CB7:CB8">
    <cfRule type="colorScale" priority="1545">
      <colorScale>
        <cfvo type="min"/>
        <cfvo type="max"/>
        <color theme="0"/>
        <color theme="0"/>
      </colorScale>
    </cfRule>
    <cfRule type="expression" dxfId="1851" priority="1546">
      <formula>CA7&lt;0</formula>
    </cfRule>
  </conditionalFormatting>
  <conditionalFormatting sqref="CB7:CB8">
    <cfRule type="expression" dxfId="1850" priority="1543">
      <formula>IF(CB7="Validar","Rojo","Verde")</formula>
    </cfRule>
    <cfRule type="expression" priority="1544">
      <formula>#REF!</formula>
    </cfRule>
  </conditionalFormatting>
  <conditionalFormatting sqref="CF9">
    <cfRule type="colorScale" priority="1510">
      <colorScale>
        <cfvo type="min"/>
        <cfvo type="max"/>
        <color theme="0"/>
        <color theme="0"/>
      </colorScale>
    </cfRule>
    <cfRule type="expression" dxfId="1849" priority="1511">
      <formula>CE9&lt;0</formula>
    </cfRule>
  </conditionalFormatting>
  <conditionalFormatting sqref="CF9:CF20">
    <cfRule type="expression" dxfId="1848" priority="1481">
      <formula>IF(CF9="Validar","Rojo","Verde")</formula>
    </cfRule>
    <cfRule type="expression" priority="1483">
      <formula>#REF!</formula>
    </cfRule>
  </conditionalFormatting>
  <conditionalFormatting sqref="CF10">
    <cfRule type="colorScale" priority="1487">
      <colorScale>
        <cfvo type="min"/>
        <cfvo type="max"/>
        <color theme="0"/>
        <color theme="0"/>
      </colorScale>
    </cfRule>
    <cfRule type="expression" dxfId="1847" priority="1488">
      <formula>CE10&lt;0</formula>
    </cfRule>
  </conditionalFormatting>
  <conditionalFormatting sqref="CF11:CF14">
    <cfRule type="colorScale" priority="1508">
      <colorScale>
        <cfvo type="min"/>
        <cfvo type="max"/>
        <color theme="0"/>
        <color theme="0"/>
      </colorScale>
    </cfRule>
    <cfRule type="expression" dxfId="1846" priority="1509">
      <formula>CE11&lt;0</formula>
    </cfRule>
  </conditionalFormatting>
  <conditionalFormatting sqref="CF15">
    <cfRule type="colorScale" priority="1485">
      <colorScale>
        <cfvo type="min"/>
        <cfvo type="max"/>
        <color theme="0"/>
        <color theme="0"/>
      </colorScale>
    </cfRule>
    <cfRule type="expression" dxfId="1845" priority="1486">
      <formula>CE15&lt;0</formula>
    </cfRule>
  </conditionalFormatting>
  <conditionalFormatting sqref="CF16:CF17">
    <cfRule type="colorScale" priority="1506">
      <colorScale>
        <cfvo type="min"/>
        <cfvo type="max"/>
        <color theme="0"/>
        <color theme="0"/>
      </colorScale>
    </cfRule>
    <cfRule type="expression" dxfId="1844" priority="1507">
      <formula>CE16&lt;0</formula>
    </cfRule>
  </conditionalFormatting>
  <conditionalFormatting sqref="CF18">
    <cfRule type="colorScale" priority="1482">
      <colorScale>
        <cfvo type="min"/>
        <cfvo type="max"/>
        <color theme="0"/>
        <color theme="0"/>
      </colorScale>
    </cfRule>
    <cfRule type="expression" dxfId="1843" priority="1484">
      <formula>CE18&lt;0</formula>
    </cfRule>
  </conditionalFormatting>
  <conditionalFormatting sqref="CF19:CF20">
    <cfRule type="colorScale" priority="1504">
      <colorScale>
        <cfvo type="min"/>
        <cfvo type="max"/>
        <color theme="0"/>
        <color theme="0"/>
      </colorScale>
    </cfRule>
    <cfRule type="expression" dxfId="1842" priority="1505">
      <formula>CE19&lt;0</formula>
    </cfRule>
  </conditionalFormatting>
  <conditionalFormatting sqref="CF23">
    <cfRule type="colorScale" priority="1479">
      <colorScale>
        <cfvo type="min"/>
        <cfvo type="max"/>
        <color theme="0"/>
        <color theme="0"/>
      </colorScale>
    </cfRule>
    <cfRule type="expression" dxfId="1841" priority="1480">
      <formula>CE23&lt;0</formula>
    </cfRule>
  </conditionalFormatting>
  <conditionalFormatting sqref="CF23:CF31">
    <cfRule type="expression" dxfId="1840" priority="1473">
      <formula>IF(CF23="Validar","Rojo","Verde")</formula>
    </cfRule>
    <cfRule type="expression" priority="1475">
      <formula>#REF!</formula>
    </cfRule>
  </conditionalFormatting>
  <conditionalFormatting sqref="CF24">
    <cfRule type="colorScale" priority="1502">
      <colorScale>
        <cfvo type="min"/>
        <cfvo type="max"/>
        <color theme="0"/>
        <color theme="0"/>
      </colorScale>
    </cfRule>
    <cfRule type="expression" dxfId="1839" priority="1503">
      <formula>CE24&lt;0</formula>
    </cfRule>
  </conditionalFormatting>
  <conditionalFormatting sqref="CF25">
    <cfRule type="colorScale" priority="1500">
      <colorScale>
        <cfvo type="min"/>
        <cfvo type="max"/>
        <color theme="0"/>
        <color theme="0"/>
      </colorScale>
    </cfRule>
    <cfRule type="expression" dxfId="1838" priority="1501">
      <formula>CE25&lt;0</formula>
    </cfRule>
  </conditionalFormatting>
  <conditionalFormatting sqref="CF26">
    <cfRule type="colorScale" priority="1477">
      <colorScale>
        <cfvo type="min"/>
        <cfvo type="max"/>
        <color theme="0"/>
        <color theme="0"/>
      </colorScale>
    </cfRule>
    <cfRule type="expression" dxfId="1837" priority="1478">
      <formula>CE26&lt;0</formula>
    </cfRule>
  </conditionalFormatting>
  <conditionalFormatting sqref="CF27">
    <cfRule type="colorScale" priority="1498">
      <colorScale>
        <cfvo type="min"/>
        <cfvo type="max"/>
        <color theme="0"/>
        <color theme="0"/>
      </colorScale>
    </cfRule>
    <cfRule type="expression" dxfId="1836" priority="1499">
      <formula>CE27&lt;0</formula>
    </cfRule>
  </conditionalFormatting>
  <conditionalFormatting sqref="CF28">
    <cfRule type="colorScale" priority="1496">
      <colorScale>
        <cfvo type="min"/>
        <cfvo type="max"/>
        <color theme="0"/>
        <color theme="0"/>
      </colorScale>
    </cfRule>
    <cfRule type="expression" dxfId="1835" priority="1497">
      <formula>CE28&lt;0</formula>
    </cfRule>
  </conditionalFormatting>
  <conditionalFormatting sqref="CF29">
    <cfRule type="colorScale" priority="1474">
      <colorScale>
        <cfvo type="min"/>
        <cfvo type="max"/>
        <color theme="0"/>
        <color theme="0"/>
      </colorScale>
    </cfRule>
    <cfRule type="expression" dxfId="1834" priority="1476">
      <formula>CE29&lt;0</formula>
    </cfRule>
  </conditionalFormatting>
  <conditionalFormatting sqref="CF30">
    <cfRule type="colorScale" priority="1494">
      <colorScale>
        <cfvo type="min"/>
        <cfvo type="max"/>
        <color theme="0"/>
        <color theme="0"/>
      </colorScale>
    </cfRule>
    <cfRule type="expression" dxfId="1833" priority="1495">
      <formula>CE30&lt;0</formula>
    </cfRule>
  </conditionalFormatting>
  <conditionalFormatting sqref="CF31">
    <cfRule type="colorScale" priority="1492">
      <colorScale>
        <cfvo type="min"/>
        <cfvo type="max"/>
        <color theme="0"/>
        <color theme="0"/>
      </colorScale>
    </cfRule>
    <cfRule type="expression" dxfId="1832" priority="1493">
      <formula>CE31&lt;0</formula>
    </cfRule>
  </conditionalFormatting>
  <conditionalFormatting sqref="CF39">
    <cfRule type="colorScale" priority="1470">
      <colorScale>
        <cfvo type="min"/>
        <cfvo type="max"/>
        <color theme="0"/>
        <color theme="0"/>
      </colorScale>
    </cfRule>
    <cfRule type="expression" priority="1471">
      <formula>#REF!</formula>
    </cfRule>
    <cfRule type="expression" dxfId="1831" priority="1472">
      <formula>CE39&lt;0</formula>
    </cfRule>
  </conditionalFormatting>
  <conditionalFormatting sqref="CF39:CF107">
    <cfRule type="expression" dxfId="1830" priority="1408">
      <formula>IF(CF39="Validar","Rojo","Verde")</formula>
    </cfRule>
  </conditionalFormatting>
  <conditionalFormatting sqref="CF40:CF67">
    <cfRule type="colorScale" priority="1489">
      <colorScale>
        <cfvo type="min"/>
        <cfvo type="max"/>
        <color theme="0"/>
        <color theme="0"/>
      </colorScale>
    </cfRule>
    <cfRule type="expression" priority="1490">
      <formula>$F$19</formula>
    </cfRule>
    <cfRule type="expression" dxfId="1829" priority="1491">
      <formula>CE40&lt;0</formula>
    </cfRule>
  </conditionalFormatting>
  <conditionalFormatting sqref="CF68">
    <cfRule type="colorScale" priority="1467">
      <colorScale>
        <cfvo type="min"/>
        <cfvo type="max"/>
        <color theme="0"/>
        <color theme="0"/>
      </colorScale>
    </cfRule>
    <cfRule type="expression" priority="1468">
      <formula>#REF!</formula>
    </cfRule>
    <cfRule type="expression" dxfId="1828" priority="1469">
      <formula>CE68&lt;0</formula>
    </cfRule>
  </conditionalFormatting>
  <conditionalFormatting sqref="CF69:CF81">
    <cfRule type="colorScale" priority="1514">
      <colorScale>
        <cfvo type="min"/>
        <cfvo type="max"/>
        <color theme="0"/>
        <color theme="0"/>
      </colorScale>
    </cfRule>
    <cfRule type="expression" priority="1515">
      <formula>$F$19</formula>
    </cfRule>
    <cfRule type="expression" dxfId="1827" priority="1516">
      <formula>CE69&lt;0</formula>
    </cfRule>
  </conditionalFormatting>
  <conditionalFormatting sqref="CF82 CF92 CF103 CF107">
    <cfRule type="expression" dxfId="1826" priority="1513">
      <formula>CE82&lt;0</formula>
    </cfRule>
  </conditionalFormatting>
  <conditionalFormatting sqref="CF83">
    <cfRule type="colorScale" priority="1409">
      <colorScale>
        <cfvo type="min"/>
        <cfvo type="max"/>
        <color theme="0"/>
        <color theme="0"/>
      </colorScale>
    </cfRule>
    <cfRule type="expression" priority="1410">
      <formula>#REF!</formula>
    </cfRule>
    <cfRule type="expression" dxfId="1825" priority="1411">
      <formula>CE83&lt;0</formula>
    </cfRule>
  </conditionalFormatting>
  <conditionalFormatting sqref="CF84:CF91">
    <cfRule type="colorScale" priority="1517">
      <colorScale>
        <cfvo type="min"/>
        <cfvo type="max"/>
        <color theme="0"/>
        <color theme="0"/>
      </colorScale>
    </cfRule>
    <cfRule type="expression" priority="1518">
      <formula>$F$19</formula>
    </cfRule>
    <cfRule type="expression" dxfId="1824" priority="1519">
      <formula>CE84&lt;0</formula>
    </cfRule>
  </conditionalFormatting>
  <conditionalFormatting sqref="CF92 CF82 CF103 CF107">
    <cfRule type="colorScale" priority="1512">
      <colorScale>
        <cfvo type="min"/>
        <cfvo type="max"/>
        <color theme="0"/>
        <color theme="0"/>
      </colorScale>
    </cfRule>
  </conditionalFormatting>
  <conditionalFormatting sqref="CF93">
    <cfRule type="colorScale" priority="1464">
      <colorScale>
        <cfvo type="min"/>
        <cfvo type="max"/>
        <color theme="0"/>
        <color theme="0"/>
      </colorScale>
    </cfRule>
    <cfRule type="expression" priority="1465">
      <formula>#REF!</formula>
    </cfRule>
    <cfRule type="expression" dxfId="1823" priority="1466">
      <formula>CE93&lt;0</formula>
    </cfRule>
  </conditionalFormatting>
  <conditionalFormatting sqref="CF94:CF102">
    <cfRule type="colorScale" priority="1520">
      <colorScale>
        <cfvo type="min"/>
        <cfvo type="max"/>
        <color theme="0"/>
        <color theme="0"/>
      </colorScale>
    </cfRule>
    <cfRule type="expression" priority="1521">
      <formula>$F$19</formula>
    </cfRule>
    <cfRule type="expression" dxfId="1822" priority="1522">
      <formula>CE94&lt;0</formula>
    </cfRule>
  </conditionalFormatting>
  <conditionalFormatting sqref="CF104">
    <cfRule type="colorScale" priority="1461">
      <colorScale>
        <cfvo type="min"/>
        <cfvo type="max"/>
        <color theme="0"/>
        <color theme="0"/>
      </colorScale>
    </cfRule>
    <cfRule type="expression" priority="1462">
      <formula>#REF!</formula>
    </cfRule>
    <cfRule type="expression" dxfId="1821" priority="1463">
      <formula>CE104&lt;0</formula>
    </cfRule>
  </conditionalFormatting>
  <conditionalFormatting sqref="CF105:CF106">
    <cfRule type="colorScale" priority="1523">
      <colorScale>
        <cfvo type="min"/>
        <cfvo type="max"/>
        <color theme="0"/>
        <color theme="0"/>
      </colorScale>
    </cfRule>
    <cfRule type="expression" priority="1524">
      <formula>$F$19</formula>
    </cfRule>
    <cfRule type="expression" dxfId="1820" priority="1525">
      <formula>CE105&lt;0</formula>
    </cfRule>
  </conditionalFormatting>
  <conditionalFormatting sqref="CF110">
    <cfRule type="colorScale" priority="1526">
      <colorScale>
        <cfvo type="min"/>
        <cfvo type="max"/>
        <color theme="0"/>
        <color theme="0"/>
      </colorScale>
    </cfRule>
    <cfRule type="expression" dxfId="1819" priority="1527">
      <formula>CE110&lt;0</formula>
    </cfRule>
  </conditionalFormatting>
  <conditionalFormatting sqref="CF110:CF111">
    <cfRule type="expression" priority="1406">
      <formula>$F$19</formula>
    </cfRule>
  </conditionalFormatting>
  <conditionalFormatting sqref="CF111">
    <cfRule type="colorScale" priority="1405">
      <colorScale>
        <cfvo type="min"/>
        <cfvo type="max"/>
        <color theme="0"/>
        <color theme="0"/>
      </colorScale>
    </cfRule>
    <cfRule type="expression" dxfId="1818" priority="1407">
      <formula>CE111&lt;0</formula>
    </cfRule>
  </conditionalFormatting>
  <conditionalFormatting sqref="CF117:CF123">
    <cfRule type="colorScale" priority="1531">
      <colorScale>
        <cfvo type="min"/>
        <cfvo type="max"/>
        <color theme="0"/>
        <color theme="0"/>
      </colorScale>
    </cfRule>
    <cfRule type="expression" priority="1532">
      <formula>$F$19</formula>
    </cfRule>
    <cfRule type="expression" dxfId="1817" priority="1533">
      <formula>CE117&lt;0</formula>
    </cfRule>
  </conditionalFormatting>
  <conditionalFormatting sqref="CF125">
    <cfRule type="colorScale" priority="1458">
      <colorScale>
        <cfvo type="min"/>
        <cfvo type="max"/>
        <color theme="0"/>
        <color theme="0"/>
      </colorScale>
    </cfRule>
    <cfRule type="expression" priority="1459">
      <formula>#REF!</formula>
    </cfRule>
    <cfRule type="expression" dxfId="1816" priority="1460">
      <formula>CE125&lt;0</formula>
    </cfRule>
  </conditionalFormatting>
  <conditionalFormatting sqref="CF125:CF135">
    <cfRule type="expression" dxfId="1815" priority="1457">
      <formula>IF(CF125="Validar","Rojo","Verde")</formula>
    </cfRule>
  </conditionalFormatting>
  <conditionalFormatting sqref="CF126:CF132">
    <cfRule type="colorScale" priority="1534">
      <colorScale>
        <cfvo type="min"/>
        <cfvo type="max"/>
        <color theme="0"/>
        <color theme="0"/>
      </colorScale>
    </cfRule>
    <cfRule type="expression" dxfId="1814" priority="1536">
      <formula>CE126&lt;0</formula>
    </cfRule>
  </conditionalFormatting>
  <conditionalFormatting sqref="CF126:CF134">
    <cfRule type="expression" priority="1535">
      <formula>$F$19</formula>
    </cfRule>
  </conditionalFormatting>
  <conditionalFormatting sqref="CF133:CF134">
    <cfRule type="colorScale" priority="1537">
      <colorScale>
        <cfvo type="min"/>
        <cfvo type="max"/>
        <color theme="0"/>
        <color theme="0"/>
      </colorScale>
    </cfRule>
    <cfRule type="expression" dxfId="1813" priority="1538">
      <formula>CE133&lt;0</formula>
    </cfRule>
  </conditionalFormatting>
  <conditionalFormatting sqref="CF135">
    <cfRule type="colorScale" priority="1528">
      <colorScale>
        <cfvo type="min"/>
        <cfvo type="max"/>
        <color theme="0"/>
        <color theme="0"/>
      </colorScale>
    </cfRule>
    <cfRule type="expression" priority="1529">
      <formula>$F$23</formula>
    </cfRule>
    <cfRule type="expression" dxfId="1812" priority="1530">
      <formula>CE135&lt;0</formula>
    </cfRule>
  </conditionalFormatting>
  <conditionalFormatting sqref="CF110:CG111">
    <cfRule type="expression" dxfId="1811" priority="1401">
      <formula>IF(CF110="Validar","Rojo","Verde")</formula>
    </cfRule>
  </conditionalFormatting>
  <conditionalFormatting sqref="CF117:CG123">
    <cfRule type="expression" dxfId="1810" priority="1414">
      <formula>IF(CF117="Validar","Rojo","Verde")</formula>
    </cfRule>
  </conditionalFormatting>
  <conditionalFormatting sqref="CG40:CG66">
    <cfRule type="colorScale" priority="1449">
      <colorScale>
        <cfvo type="min"/>
        <cfvo type="max"/>
        <color theme="0"/>
        <color theme="0"/>
      </colorScale>
    </cfRule>
    <cfRule type="expression" priority="1450">
      <formula>#REF!</formula>
    </cfRule>
    <cfRule type="expression" dxfId="1809" priority="1451">
      <formula>CF40&lt;0</formula>
    </cfRule>
  </conditionalFormatting>
  <conditionalFormatting sqref="CG40:CG67">
    <cfRule type="expression" dxfId="1808" priority="1448">
      <formula>IF(CG40="Validar","Rojo","Verde")</formula>
    </cfRule>
  </conditionalFormatting>
  <conditionalFormatting sqref="CG67 CF82:CG82 CF92:CG92 CF103:CG103 CF107:CG107">
    <cfRule type="expression" priority="1453">
      <formula>$F$23</formula>
    </cfRule>
  </conditionalFormatting>
  <conditionalFormatting sqref="CG67 CG82 CG92 CG103 CG107">
    <cfRule type="expression" dxfId="1807" priority="1454">
      <formula>CF67&lt;0</formula>
    </cfRule>
  </conditionalFormatting>
  <conditionalFormatting sqref="CG69">
    <cfRule type="colorScale" priority="1446">
      <colorScale>
        <cfvo type="min"/>
        <cfvo type="max"/>
        <color theme="0"/>
        <color theme="0"/>
      </colorScale>
    </cfRule>
    <cfRule type="expression" dxfId="1806" priority="1447">
      <formula>CF69&lt;0</formula>
    </cfRule>
  </conditionalFormatting>
  <conditionalFormatting sqref="CG69:CG81">
    <cfRule type="expression" priority="1444">
      <formula>#REF!</formula>
    </cfRule>
  </conditionalFormatting>
  <conditionalFormatting sqref="CG69:CG82">
    <cfRule type="expression" dxfId="1805" priority="1442">
      <formula>IF(CG69="Validar","Rojo","Verde")</formula>
    </cfRule>
  </conditionalFormatting>
  <conditionalFormatting sqref="CG70:CG78">
    <cfRule type="colorScale" priority="1443">
      <colorScale>
        <cfvo type="min"/>
        <cfvo type="max"/>
        <color theme="0"/>
        <color theme="0"/>
      </colorScale>
    </cfRule>
    <cfRule type="expression" dxfId="1804" priority="1445">
      <formula>CF70&lt;0</formula>
    </cfRule>
  </conditionalFormatting>
  <conditionalFormatting sqref="CG79:CG81">
    <cfRule type="colorScale" priority="1455">
      <colorScale>
        <cfvo type="min"/>
        <cfvo type="max"/>
        <color theme="0"/>
        <color theme="0"/>
      </colorScale>
    </cfRule>
    <cfRule type="expression" dxfId="1803" priority="1456">
      <formula>CF79&lt;0</formula>
    </cfRule>
  </conditionalFormatting>
  <conditionalFormatting sqref="CG82 CG67 CG92 CG103 CG107">
    <cfRule type="colorScale" priority="1452">
      <colorScale>
        <cfvo type="min"/>
        <cfvo type="max"/>
        <color theme="0"/>
        <color theme="0"/>
      </colorScale>
    </cfRule>
  </conditionalFormatting>
  <conditionalFormatting sqref="CG84">
    <cfRule type="colorScale" priority="1440">
      <colorScale>
        <cfvo type="min"/>
        <cfvo type="max"/>
        <color theme="0"/>
        <color theme="0"/>
      </colorScale>
    </cfRule>
    <cfRule type="expression" dxfId="1802" priority="1441">
      <formula>CF84&lt;0</formula>
    </cfRule>
  </conditionalFormatting>
  <conditionalFormatting sqref="CG84:CG91">
    <cfRule type="expression" priority="1438">
      <formula>#REF!</formula>
    </cfRule>
  </conditionalFormatting>
  <conditionalFormatting sqref="CG84:CG92">
    <cfRule type="expression" dxfId="1801" priority="1436">
      <formula>IF(CG84="Validar","Rojo","Verde")</formula>
    </cfRule>
  </conditionalFormatting>
  <conditionalFormatting sqref="CG85:CG91">
    <cfRule type="colorScale" priority="1437">
      <colorScale>
        <cfvo type="min"/>
        <cfvo type="max"/>
        <color theme="0"/>
        <color theme="0"/>
      </colorScale>
    </cfRule>
    <cfRule type="expression" dxfId="1800" priority="1439">
      <formula>CF85&lt;0</formula>
    </cfRule>
  </conditionalFormatting>
  <conditionalFormatting sqref="CG94">
    <cfRule type="colorScale" priority="1434">
      <colorScale>
        <cfvo type="min"/>
        <cfvo type="max"/>
        <color theme="0"/>
        <color theme="0"/>
      </colorScale>
    </cfRule>
    <cfRule type="expression" dxfId="1799" priority="1435">
      <formula>CF94&lt;0</formula>
    </cfRule>
  </conditionalFormatting>
  <conditionalFormatting sqref="CG94:CG102">
    <cfRule type="expression" priority="1428">
      <formula>#REF!</formula>
    </cfRule>
  </conditionalFormatting>
  <conditionalFormatting sqref="CG94:CG103">
    <cfRule type="expression" dxfId="1798" priority="1426">
      <formula>IF(CG94="Validar","Rojo","Verde")</formula>
    </cfRule>
  </conditionalFormatting>
  <conditionalFormatting sqref="CG95:CG100">
    <cfRule type="colorScale" priority="1432">
      <colorScale>
        <cfvo type="min"/>
        <cfvo type="max"/>
        <color theme="0"/>
        <color theme="0"/>
      </colorScale>
    </cfRule>
    <cfRule type="expression" dxfId="1797" priority="1433">
      <formula>CF95&lt;0</formula>
    </cfRule>
  </conditionalFormatting>
  <conditionalFormatting sqref="CG101">
    <cfRule type="colorScale" priority="1430">
      <colorScale>
        <cfvo type="min"/>
        <cfvo type="max"/>
        <color theme="0"/>
        <color theme="0"/>
      </colorScale>
    </cfRule>
    <cfRule type="expression" dxfId="1796" priority="1431">
      <formula>CF101&lt;0</formula>
    </cfRule>
  </conditionalFormatting>
  <conditionalFormatting sqref="CG102">
    <cfRule type="colorScale" priority="1427">
      <colorScale>
        <cfvo type="min"/>
        <cfvo type="max"/>
        <color theme="0"/>
        <color theme="0"/>
      </colorScale>
    </cfRule>
    <cfRule type="expression" dxfId="1795" priority="1429">
      <formula>CF102&lt;0</formula>
    </cfRule>
  </conditionalFormatting>
  <conditionalFormatting sqref="CG105">
    <cfRule type="colorScale" priority="1424">
      <colorScale>
        <cfvo type="min"/>
        <cfvo type="max"/>
        <color theme="0"/>
        <color theme="0"/>
      </colorScale>
    </cfRule>
    <cfRule type="expression" dxfId="1794" priority="1425">
      <formula>CF105&lt;0</formula>
    </cfRule>
  </conditionalFormatting>
  <conditionalFormatting sqref="CG105:CG106">
    <cfRule type="expression" priority="1422">
      <formula>#REF!</formula>
    </cfRule>
  </conditionalFormatting>
  <conditionalFormatting sqref="CG105:CG107">
    <cfRule type="expression" dxfId="1793" priority="1420">
      <formula>IF(CG105="Validar","Rojo","Verde")</formula>
    </cfRule>
  </conditionalFormatting>
  <conditionalFormatting sqref="CG106">
    <cfRule type="colorScale" priority="1421">
      <colorScale>
        <cfvo type="min"/>
        <cfvo type="max"/>
        <color theme="0"/>
        <color theme="0"/>
      </colorScale>
    </cfRule>
    <cfRule type="expression" dxfId="1792" priority="1423">
      <formula>CF106&lt;0</formula>
    </cfRule>
  </conditionalFormatting>
  <conditionalFormatting sqref="CG110">
    <cfRule type="colorScale" priority="1412">
      <colorScale>
        <cfvo type="min"/>
        <cfvo type="max"/>
        <color theme="0"/>
        <color theme="0"/>
      </colorScale>
    </cfRule>
    <cfRule type="expression" dxfId="1791" priority="1413">
      <formula>CF110&lt;0</formula>
    </cfRule>
  </conditionalFormatting>
  <conditionalFormatting sqref="CG110:CG111">
    <cfRule type="expression" priority="1403">
      <formula>#REF!</formula>
    </cfRule>
  </conditionalFormatting>
  <conditionalFormatting sqref="CG111">
    <cfRule type="colorScale" priority="1402">
      <colorScale>
        <cfvo type="min"/>
        <cfvo type="max"/>
        <color theme="0"/>
        <color theme="0"/>
      </colorScale>
    </cfRule>
    <cfRule type="expression" dxfId="1790" priority="1404">
      <formula>CF111&lt;0</formula>
    </cfRule>
  </conditionalFormatting>
  <conditionalFormatting sqref="CG117">
    <cfRule type="colorScale" priority="1418">
      <colorScale>
        <cfvo type="min"/>
        <cfvo type="max"/>
        <color theme="0"/>
        <color theme="0"/>
      </colorScale>
    </cfRule>
    <cfRule type="expression" dxfId="1789" priority="1419">
      <formula>CF117&lt;0</formula>
    </cfRule>
  </conditionalFormatting>
  <conditionalFormatting sqref="CG117:CG123">
    <cfRule type="expression" priority="1416">
      <formula>#REF!</formula>
    </cfRule>
  </conditionalFormatting>
  <conditionalFormatting sqref="CG118:CG123">
    <cfRule type="colorScale" priority="1415">
      <colorScale>
        <cfvo type="min"/>
        <cfvo type="max"/>
        <color theme="0"/>
        <color theme="0"/>
      </colorScale>
    </cfRule>
    <cfRule type="expression" dxfId="1788" priority="1417">
      <formula>CF118&lt;0</formula>
    </cfRule>
  </conditionalFormatting>
  <conditionalFormatting sqref="CG126:CG135">
    <cfRule type="expression" dxfId="1787" priority="1539">
      <formula>IF(CG126="Validar","Rojo","Verde")</formula>
    </cfRule>
    <cfRule type="colorScale" priority="1540">
      <colorScale>
        <cfvo type="min"/>
        <cfvo type="max"/>
        <color theme="0"/>
        <color theme="0"/>
      </colorScale>
    </cfRule>
    <cfRule type="expression" priority="1541">
      <formula>$F$23</formula>
    </cfRule>
    <cfRule type="expression" dxfId="1786" priority="1542">
      <formula>CF126&lt;0</formula>
    </cfRule>
  </conditionalFormatting>
  <conditionalFormatting sqref="CF6">
    <cfRule type="colorScale" priority="1399">
      <colorScale>
        <cfvo type="min"/>
        <cfvo type="max"/>
        <color theme="0"/>
        <color theme="0"/>
      </colorScale>
    </cfRule>
    <cfRule type="expression" dxfId="1785" priority="1400">
      <formula>CE6&lt;0</formula>
    </cfRule>
  </conditionalFormatting>
  <conditionalFormatting sqref="CF6">
    <cfRule type="expression" dxfId="1784" priority="1397">
      <formula>IF(CF6="Validar","Rojo","Verde")</formula>
    </cfRule>
    <cfRule type="expression" priority="1398">
      <formula>#REF!</formula>
    </cfRule>
  </conditionalFormatting>
  <conditionalFormatting sqref="CF7:CF8">
    <cfRule type="colorScale" priority="1395">
      <colorScale>
        <cfvo type="min"/>
        <cfvo type="max"/>
        <color theme="0"/>
        <color theme="0"/>
      </colorScale>
    </cfRule>
    <cfRule type="expression" dxfId="1783" priority="1396">
      <formula>CE7&lt;0</formula>
    </cfRule>
  </conditionalFormatting>
  <conditionalFormatting sqref="CF7:CF8">
    <cfRule type="expression" dxfId="1782" priority="1393">
      <formula>IF(CF7="Validar","Rojo","Verde")</formula>
    </cfRule>
    <cfRule type="expression" priority="1394">
      <formula>#REF!</formula>
    </cfRule>
  </conditionalFormatting>
  <conditionalFormatting sqref="CI9">
    <cfRule type="colorScale" priority="1360">
      <colorScale>
        <cfvo type="min"/>
        <cfvo type="max"/>
        <color theme="0"/>
        <color theme="0"/>
      </colorScale>
    </cfRule>
    <cfRule type="expression" dxfId="1781" priority="1361">
      <formula>CH9&lt;0</formula>
    </cfRule>
  </conditionalFormatting>
  <conditionalFormatting sqref="CI9:CI20">
    <cfRule type="expression" dxfId="1780" priority="1331">
      <formula>IF(CI9="Validar","Rojo","Verde")</formula>
    </cfRule>
    <cfRule type="expression" priority="1333">
      <formula>#REF!</formula>
    </cfRule>
  </conditionalFormatting>
  <conditionalFormatting sqref="CI10">
    <cfRule type="colorScale" priority="1337">
      <colorScale>
        <cfvo type="min"/>
        <cfvo type="max"/>
        <color theme="0"/>
        <color theme="0"/>
      </colorScale>
    </cfRule>
    <cfRule type="expression" dxfId="1779" priority="1338">
      <formula>CH10&lt;0</formula>
    </cfRule>
  </conditionalFormatting>
  <conditionalFormatting sqref="CI11:CI14">
    <cfRule type="colorScale" priority="1358">
      <colorScale>
        <cfvo type="min"/>
        <cfvo type="max"/>
        <color theme="0"/>
        <color theme="0"/>
      </colorScale>
    </cfRule>
    <cfRule type="expression" dxfId="1778" priority="1359">
      <formula>CH11&lt;0</formula>
    </cfRule>
  </conditionalFormatting>
  <conditionalFormatting sqref="CI15">
    <cfRule type="colorScale" priority="1335">
      <colorScale>
        <cfvo type="min"/>
        <cfvo type="max"/>
        <color theme="0"/>
        <color theme="0"/>
      </colorScale>
    </cfRule>
    <cfRule type="expression" dxfId="1777" priority="1336">
      <formula>CH15&lt;0</formula>
    </cfRule>
  </conditionalFormatting>
  <conditionalFormatting sqref="CI16:CI17">
    <cfRule type="colorScale" priority="1356">
      <colorScale>
        <cfvo type="min"/>
        <cfvo type="max"/>
        <color theme="0"/>
        <color theme="0"/>
      </colorScale>
    </cfRule>
    <cfRule type="expression" dxfId="1776" priority="1357">
      <formula>CH16&lt;0</formula>
    </cfRule>
  </conditionalFormatting>
  <conditionalFormatting sqref="CI18">
    <cfRule type="colorScale" priority="1332">
      <colorScale>
        <cfvo type="min"/>
        <cfvo type="max"/>
        <color theme="0"/>
        <color theme="0"/>
      </colorScale>
    </cfRule>
    <cfRule type="expression" dxfId="1775" priority="1334">
      <formula>CH18&lt;0</formula>
    </cfRule>
  </conditionalFormatting>
  <conditionalFormatting sqref="CI19:CI20">
    <cfRule type="colorScale" priority="1354">
      <colorScale>
        <cfvo type="min"/>
        <cfvo type="max"/>
        <color theme="0"/>
        <color theme="0"/>
      </colorScale>
    </cfRule>
    <cfRule type="expression" dxfId="1774" priority="1355">
      <formula>CH19&lt;0</formula>
    </cfRule>
  </conditionalFormatting>
  <conditionalFormatting sqref="CI23">
    <cfRule type="colorScale" priority="1329">
      <colorScale>
        <cfvo type="min"/>
        <cfvo type="max"/>
        <color theme="0"/>
        <color theme="0"/>
      </colorScale>
    </cfRule>
    <cfRule type="expression" dxfId="1773" priority="1330">
      <formula>CH23&lt;0</formula>
    </cfRule>
  </conditionalFormatting>
  <conditionalFormatting sqref="CI23:CI31">
    <cfRule type="expression" dxfId="1772" priority="1323">
      <formula>IF(CI23="Validar","Rojo","Verde")</formula>
    </cfRule>
    <cfRule type="expression" priority="1325">
      <formula>#REF!</formula>
    </cfRule>
  </conditionalFormatting>
  <conditionalFormatting sqref="CI24">
    <cfRule type="colorScale" priority="1352">
      <colorScale>
        <cfvo type="min"/>
        <cfvo type="max"/>
        <color theme="0"/>
        <color theme="0"/>
      </colorScale>
    </cfRule>
    <cfRule type="expression" dxfId="1771" priority="1353">
      <formula>CH24&lt;0</formula>
    </cfRule>
  </conditionalFormatting>
  <conditionalFormatting sqref="CI25">
    <cfRule type="colorScale" priority="1350">
      <colorScale>
        <cfvo type="min"/>
        <cfvo type="max"/>
        <color theme="0"/>
        <color theme="0"/>
      </colorScale>
    </cfRule>
    <cfRule type="expression" dxfId="1770" priority="1351">
      <formula>CH25&lt;0</formula>
    </cfRule>
  </conditionalFormatting>
  <conditionalFormatting sqref="CI26">
    <cfRule type="colorScale" priority="1327">
      <colorScale>
        <cfvo type="min"/>
        <cfvo type="max"/>
        <color theme="0"/>
        <color theme="0"/>
      </colorScale>
    </cfRule>
    <cfRule type="expression" dxfId="1769" priority="1328">
      <formula>CH26&lt;0</formula>
    </cfRule>
  </conditionalFormatting>
  <conditionalFormatting sqref="CI27">
    <cfRule type="colorScale" priority="1348">
      <colorScale>
        <cfvo type="min"/>
        <cfvo type="max"/>
        <color theme="0"/>
        <color theme="0"/>
      </colorScale>
    </cfRule>
    <cfRule type="expression" dxfId="1768" priority="1349">
      <formula>CH27&lt;0</formula>
    </cfRule>
  </conditionalFormatting>
  <conditionalFormatting sqref="CI28">
    <cfRule type="colorScale" priority="1346">
      <colorScale>
        <cfvo type="min"/>
        <cfvo type="max"/>
        <color theme="0"/>
        <color theme="0"/>
      </colorScale>
    </cfRule>
    <cfRule type="expression" dxfId="1767" priority="1347">
      <formula>CH28&lt;0</formula>
    </cfRule>
  </conditionalFormatting>
  <conditionalFormatting sqref="CI29">
    <cfRule type="colorScale" priority="1324">
      <colorScale>
        <cfvo type="min"/>
        <cfvo type="max"/>
        <color theme="0"/>
        <color theme="0"/>
      </colorScale>
    </cfRule>
    <cfRule type="expression" dxfId="1766" priority="1326">
      <formula>CH29&lt;0</formula>
    </cfRule>
  </conditionalFormatting>
  <conditionalFormatting sqref="CI30">
    <cfRule type="colorScale" priority="1344">
      <colorScale>
        <cfvo type="min"/>
        <cfvo type="max"/>
        <color theme="0"/>
        <color theme="0"/>
      </colorScale>
    </cfRule>
    <cfRule type="expression" dxfId="1765" priority="1345">
      <formula>CH30&lt;0</formula>
    </cfRule>
  </conditionalFormatting>
  <conditionalFormatting sqref="CI31">
    <cfRule type="colorScale" priority="1342">
      <colorScale>
        <cfvo type="min"/>
        <cfvo type="max"/>
        <color theme="0"/>
        <color theme="0"/>
      </colorScale>
    </cfRule>
    <cfRule type="expression" dxfId="1764" priority="1343">
      <formula>CH31&lt;0</formula>
    </cfRule>
  </conditionalFormatting>
  <conditionalFormatting sqref="CI39">
    <cfRule type="colorScale" priority="1320">
      <colorScale>
        <cfvo type="min"/>
        <cfvo type="max"/>
        <color theme="0"/>
        <color theme="0"/>
      </colorScale>
    </cfRule>
    <cfRule type="expression" priority="1321">
      <formula>#REF!</formula>
    </cfRule>
    <cfRule type="expression" dxfId="1763" priority="1322">
      <formula>CH39&lt;0</formula>
    </cfRule>
  </conditionalFormatting>
  <conditionalFormatting sqref="CI39:CI107">
    <cfRule type="expression" dxfId="1762" priority="1258">
      <formula>IF(CI39="Validar","Rojo","Verde")</formula>
    </cfRule>
  </conditionalFormatting>
  <conditionalFormatting sqref="CI40:CI67">
    <cfRule type="colorScale" priority="1339">
      <colorScale>
        <cfvo type="min"/>
        <cfvo type="max"/>
        <color theme="0"/>
        <color theme="0"/>
      </colorScale>
    </cfRule>
    <cfRule type="expression" priority="1340">
      <formula>$F$19</formula>
    </cfRule>
    <cfRule type="expression" dxfId="1761" priority="1341">
      <formula>CH40&lt;0</formula>
    </cfRule>
  </conditionalFormatting>
  <conditionalFormatting sqref="CI68">
    <cfRule type="colorScale" priority="1317">
      <colorScale>
        <cfvo type="min"/>
        <cfvo type="max"/>
        <color theme="0"/>
        <color theme="0"/>
      </colorScale>
    </cfRule>
    <cfRule type="expression" priority="1318">
      <formula>#REF!</formula>
    </cfRule>
    <cfRule type="expression" dxfId="1760" priority="1319">
      <formula>CH68&lt;0</formula>
    </cfRule>
  </conditionalFormatting>
  <conditionalFormatting sqref="CI69:CI81">
    <cfRule type="colorScale" priority="1364">
      <colorScale>
        <cfvo type="min"/>
        <cfvo type="max"/>
        <color theme="0"/>
        <color theme="0"/>
      </colorScale>
    </cfRule>
    <cfRule type="expression" priority="1365">
      <formula>$F$19</formula>
    </cfRule>
    <cfRule type="expression" dxfId="1759" priority="1366">
      <formula>CH69&lt;0</formula>
    </cfRule>
  </conditionalFormatting>
  <conditionalFormatting sqref="CI82 CI92 CI103 CI107">
    <cfRule type="expression" dxfId="1758" priority="1363">
      <formula>CH82&lt;0</formula>
    </cfRule>
  </conditionalFormatting>
  <conditionalFormatting sqref="CI83">
    <cfRule type="colorScale" priority="1259">
      <colorScale>
        <cfvo type="min"/>
        <cfvo type="max"/>
        <color theme="0"/>
        <color theme="0"/>
      </colorScale>
    </cfRule>
    <cfRule type="expression" priority="1260">
      <formula>#REF!</formula>
    </cfRule>
    <cfRule type="expression" dxfId="1757" priority="1261">
      <formula>CH83&lt;0</formula>
    </cfRule>
  </conditionalFormatting>
  <conditionalFormatting sqref="CI84:CI91">
    <cfRule type="colorScale" priority="1367">
      <colorScale>
        <cfvo type="min"/>
        <cfvo type="max"/>
        <color theme="0"/>
        <color theme="0"/>
      </colorScale>
    </cfRule>
    <cfRule type="expression" priority="1368">
      <formula>$F$19</formula>
    </cfRule>
    <cfRule type="expression" dxfId="1756" priority="1369">
      <formula>CH84&lt;0</formula>
    </cfRule>
  </conditionalFormatting>
  <conditionalFormatting sqref="CI82 CI92 CI103 CI107">
    <cfRule type="colorScale" priority="1362">
      <colorScale>
        <cfvo type="min"/>
        <cfvo type="max"/>
        <color theme="0"/>
        <color theme="0"/>
      </colorScale>
    </cfRule>
  </conditionalFormatting>
  <conditionalFormatting sqref="CI93">
    <cfRule type="colorScale" priority="1314">
      <colorScale>
        <cfvo type="min"/>
        <cfvo type="max"/>
        <color theme="0"/>
        <color theme="0"/>
      </colorScale>
    </cfRule>
    <cfRule type="expression" priority="1315">
      <formula>#REF!</formula>
    </cfRule>
    <cfRule type="expression" dxfId="1755" priority="1316">
      <formula>CH93&lt;0</formula>
    </cfRule>
  </conditionalFormatting>
  <conditionalFormatting sqref="CI94:CI102">
    <cfRule type="colorScale" priority="1370">
      <colorScale>
        <cfvo type="min"/>
        <cfvo type="max"/>
        <color theme="0"/>
        <color theme="0"/>
      </colorScale>
    </cfRule>
    <cfRule type="expression" priority="1371">
      <formula>$F$19</formula>
    </cfRule>
    <cfRule type="expression" dxfId="1754" priority="1372">
      <formula>CH94&lt;0</formula>
    </cfRule>
  </conditionalFormatting>
  <conditionalFormatting sqref="CI104">
    <cfRule type="colorScale" priority="1311">
      <colorScale>
        <cfvo type="min"/>
        <cfvo type="max"/>
        <color theme="0"/>
        <color theme="0"/>
      </colorScale>
    </cfRule>
    <cfRule type="expression" priority="1312">
      <formula>#REF!</formula>
    </cfRule>
    <cfRule type="expression" dxfId="1753" priority="1313">
      <formula>CH104&lt;0</formula>
    </cfRule>
  </conditionalFormatting>
  <conditionalFormatting sqref="CI105:CI106">
    <cfRule type="colorScale" priority="1373">
      <colorScale>
        <cfvo type="min"/>
        <cfvo type="max"/>
        <color theme="0"/>
        <color theme="0"/>
      </colorScale>
    </cfRule>
    <cfRule type="expression" priority="1374">
      <formula>$F$19</formula>
    </cfRule>
    <cfRule type="expression" dxfId="1752" priority="1375">
      <formula>CH105&lt;0</formula>
    </cfRule>
  </conditionalFormatting>
  <conditionalFormatting sqref="CI110">
    <cfRule type="colorScale" priority="1376">
      <colorScale>
        <cfvo type="min"/>
        <cfvo type="max"/>
        <color theme="0"/>
        <color theme="0"/>
      </colorScale>
    </cfRule>
    <cfRule type="expression" dxfId="1751" priority="1377">
      <formula>CH110&lt;0</formula>
    </cfRule>
  </conditionalFormatting>
  <conditionalFormatting sqref="CI110:CI111">
    <cfRule type="expression" priority="1256">
      <formula>$F$19</formula>
    </cfRule>
  </conditionalFormatting>
  <conditionalFormatting sqref="CI111">
    <cfRule type="colorScale" priority="1255">
      <colorScale>
        <cfvo type="min"/>
        <cfvo type="max"/>
        <color theme="0"/>
        <color theme="0"/>
      </colorScale>
    </cfRule>
    <cfRule type="expression" dxfId="1750" priority="1257">
      <formula>CH111&lt;0</formula>
    </cfRule>
  </conditionalFormatting>
  <conditionalFormatting sqref="CI117:CI123">
    <cfRule type="colorScale" priority="1381">
      <colorScale>
        <cfvo type="min"/>
        <cfvo type="max"/>
        <color theme="0"/>
        <color theme="0"/>
      </colorScale>
    </cfRule>
    <cfRule type="expression" priority="1382">
      <formula>$F$19</formula>
    </cfRule>
    <cfRule type="expression" dxfId="1749" priority="1383">
      <formula>CH117&lt;0</formula>
    </cfRule>
  </conditionalFormatting>
  <conditionalFormatting sqref="CI125">
    <cfRule type="colorScale" priority="1308">
      <colorScale>
        <cfvo type="min"/>
        <cfvo type="max"/>
        <color theme="0"/>
        <color theme="0"/>
      </colorScale>
    </cfRule>
    <cfRule type="expression" priority="1309">
      <formula>#REF!</formula>
    </cfRule>
    <cfRule type="expression" dxfId="1748" priority="1310">
      <formula>CH125&lt;0</formula>
    </cfRule>
  </conditionalFormatting>
  <conditionalFormatting sqref="CI125:CI135">
    <cfRule type="expression" dxfId="1747" priority="1307">
      <formula>IF(CI125="Validar","Rojo","Verde")</formula>
    </cfRule>
  </conditionalFormatting>
  <conditionalFormatting sqref="CI126:CI132">
    <cfRule type="colorScale" priority="1384">
      <colorScale>
        <cfvo type="min"/>
        <cfvo type="max"/>
        <color theme="0"/>
        <color theme="0"/>
      </colorScale>
    </cfRule>
    <cfRule type="expression" dxfId="1746" priority="1386">
      <formula>CH126&lt;0</formula>
    </cfRule>
  </conditionalFormatting>
  <conditionalFormatting sqref="CI126:CI134">
    <cfRule type="expression" priority="1385">
      <formula>$F$19</formula>
    </cfRule>
  </conditionalFormatting>
  <conditionalFormatting sqref="CI133:CI134">
    <cfRule type="colorScale" priority="1387">
      <colorScale>
        <cfvo type="min"/>
        <cfvo type="max"/>
        <color theme="0"/>
        <color theme="0"/>
      </colorScale>
    </cfRule>
    <cfRule type="expression" dxfId="1745" priority="1388">
      <formula>CH133&lt;0</formula>
    </cfRule>
  </conditionalFormatting>
  <conditionalFormatting sqref="CI135">
    <cfRule type="colorScale" priority="1378">
      <colorScale>
        <cfvo type="min"/>
        <cfvo type="max"/>
        <color theme="0"/>
        <color theme="0"/>
      </colorScale>
    </cfRule>
    <cfRule type="expression" priority="1379">
      <formula>$F$23</formula>
    </cfRule>
    <cfRule type="expression" dxfId="1744" priority="1380">
      <formula>CH135&lt;0</formula>
    </cfRule>
  </conditionalFormatting>
  <conditionalFormatting sqref="CI110:CJ111">
    <cfRule type="expression" dxfId="1743" priority="1251">
      <formula>IF(CI110="Validar","Rojo","Verde")</formula>
    </cfRule>
  </conditionalFormatting>
  <conditionalFormatting sqref="CI117:CJ123">
    <cfRule type="expression" dxfId="1742" priority="1264">
      <formula>IF(CI117="Validar","Rojo","Verde")</formula>
    </cfRule>
  </conditionalFormatting>
  <conditionalFormatting sqref="CJ40:CJ66">
    <cfRule type="colorScale" priority="1299">
      <colorScale>
        <cfvo type="min"/>
        <cfvo type="max"/>
        <color theme="0"/>
        <color theme="0"/>
      </colorScale>
    </cfRule>
    <cfRule type="expression" priority="1300">
      <formula>#REF!</formula>
    </cfRule>
    <cfRule type="expression" dxfId="1741" priority="1301">
      <formula>CI40&lt;0</formula>
    </cfRule>
  </conditionalFormatting>
  <conditionalFormatting sqref="CJ40:CJ67">
    <cfRule type="expression" dxfId="1740" priority="1298">
      <formula>IF(CJ40="Validar","Rojo","Verde")</formula>
    </cfRule>
  </conditionalFormatting>
  <conditionalFormatting sqref="CJ67 CI82:CJ82 CI92:CJ92 CI103:CJ103 CI107:CJ107">
    <cfRule type="expression" priority="1303">
      <formula>$F$23</formula>
    </cfRule>
  </conditionalFormatting>
  <conditionalFormatting sqref="CJ67 CJ82 CJ92 CJ103 CJ107">
    <cfRule type="expression" dxfId="1739" priority="1304">
      <formula>CI67&lt;0</formula>
    </cfRule>
  </conditionalFormatting>
  <conditionalFormatting sqref="CJ69">
    <cfRule type="colorScale" priority="1296">
      <colorScale>
        <cfvo type="min"/>
        <cfvo type="max"/>
        <color theme="0"/>
        <color theme="0"/>
      </colorScale>
    </cfRule>
    <cfRule type="expression" dxfId="1738" priority="1297">
      <formula>CI69&lt;0</formula>
    </cfRule>
  </conditionalFormatting>
  <conditionalFormatting sqref="CJ69:CJ81">
    <cfRule type="expression" priority="1294">
      <formula>#REF!</formula>
    </cfRule>
  </conditionalFormatting>
  <conditionalFormatting sqref="CJ69:CJ82">
    <cfRule type="expression" dxfId="1737" priority="1292">
      <formula>IF(CJ69="Validar","Rojo","Verde")</formula>
    </cfRule>
  </conditionalFormatting>
  <conditionalFormatting sqref="CJ70:CJ78">
    <cfRule type="colorScale" priority="1293">
      <colorScale>
        <cfvo type="min"/>
        <cfvo type="max"/>
        <color theme="0"/>
        <color theme="0"/>
      </colorScale>
    </cfRule>
    <cfRule type="expression" dxfId="1736" priority="1295">
      <formula>CI70&lt;0</formula>
    </cfRule>
  </conditionalFormatting>
  <conditionalFormatting sqref="CJ79:CJ81">
    <cfRule type="colorScale" priority="1305">
      <colorScale>
        <cfvo type="min"/>
        <cfvo type="max"/>
        <color theme="0"/>
        <color theme="0"/>
      </colorScale>
    </cfRule>
    <cfRule type="expression" dxfId="1735" priority="1306">
      <formula>CI79&lt;0</formula>
    </cfRule>
  </conditionalFormatting>
  <conditionalFormatting sqref="CJ67 CJ82 CJ92 CJ103 CJ107">
    <cfRule type="colorScale" priority="1302">
      <colorScale>
        <cfvo type="min"/>
        <cfvo type="max"/>
        <color theme="0"/>
        <color theme="0"/>
      </colorScale>
    </cfRule>
  </conditionalFormatting>
  <conditionalFormatting sqref="CJ84">
    <cfRule type="colorScale" priority="1290">
      <colorScale>
        <cfvo type="min"/>
        <cfvo type="max"/>
        <color theme="0"/>
        <color theme="0"/>
      </colorScale>
    </cfRule>
    <cfRule type="expression" dxfId="1734" priority="1291">
      <formula>CI84&lt;0</formula>
    </cfRule>
  </conditionalFormatting>
  <conditionalFormatting sqref="CJ84:CJ91">
    <cfRule type="expression" priority="1288">
      <formula>#REF!</formula>
    </cfRule>
  </conditionalFormatting>
  <conditionalFormatting sqref="CJ84:CJ92">
    <cfRule type="expression" dxfId="1733" priority="1286">
      <formula>IF(CJ84="Validar","Rojo","Verde")</formula>
    </cfRule>
  </conditionalFormatting>
  <conditionalFormatting sqref="CJ85:CJ91">
    <cfRule type="colorScale" priority="1287">
      <colorScale>
        <cfvo type="min"/>
        <cfvo type="max"/>
        <color theme="0"/>
        <color theme="0"/>
      </colorScale>
    </cfRule>
    <cfRule type="expression" dxfId="1732" priority="1289">
      <formula>CI85&lt;0</formula>
    </cfRule>
  </conditionalFormatting>
  <conditionalFormatting sqref="CJ94">
    <cfRule type="colorScale" priority="1284">
      <colorScale>
        <cfvo type="min"/>
        <cfvo type="max"/>
        <color theme="0"/>
        <color theme="0"/>
      </colorScale>
    </cfRule>
    <cfRule type="expression" dxfId="1731" priority="1285">
      <formula>CI94&lt;0</formula>
    </cfRule>
  </conditionalFormatting>
  <conditionalFormatting sqref="CJ94:CJ102">
    <cfRule type="expression" priority="1278">
      <formula>#REF!</formula>
    </cfRule>
  </conditionalFormatting>
  <conditionalFormatting sqref="CJ94:CJ103">
    <cfRule type="expression" dxfId="1730" priority="1276">
      <formula>IF(CJ94="Validar","Rojo","Verde")</formula>
    </cfRule>
  </conditionalFormatting>
  <conditionalFormatting sqref="CJ95:CJ100">
    <cfRule type="colorScale" priority="1282">
      <colorScale>
        <cfvo type="min"/>
        <cfvo type="max"/>
        <color theme="0"/>
        <color theme="0"/>
      </colorScale>
    </cfRule>
    <cfRule type="expression" dxfId="1729" priority="1283">
      <formula>CI95&lt;0</formula>
    </cfRule>
  </conditionalFormatting>
  <conditionalFormatting sqref="CJ101">
    <cfRule type="colorScale" priority="1280">
      <colorScale>
        <cfvo type="min"/>
        <cfvo type="max"/>
        <color theme="0"/>
        <color theme="0"/>
      </colorScale>
    </cfRule>
    <cfRule type="expression" dxfId="1728" priority="1281">
      <formula>CI101&lt;0</formula>
    </cfRule>
  </conditionalFormatting>
  <conditionalFormatting sqref="CJ102">
    <cfRule type="colorScale" priority="1277">
      <colorScale>
        <cfvo type="min"/>
        <cfvo type="max"/>
        <color theme="0"/>
        <color theme="0"/>
      </colorScale>
    </cfRule>
    <cfRule type="expression" dxfId="1727" priority="1279">
      <formula>CI102&lt;0</formula>
    </cfRule>
  </conditionalFormatting>
  <conditionalFormatting sqref="CJ105">
    <cfRule type="colorScale" priority="1274">
      <colorScale>
        <cfvo type="min"/>
        <cfvo type="max"/>
        <color theme="0"/>
        <color theme="0"/>
      </colorScale>
    </cfRule>
    <cfRule type="expression" dxfId="1726" priority="1275">
      <formula>CI105&lt;0</formula>
    </cfRule>
  </conditionalFormatting>
  <conditionalFormatting sqref="CJ105:CJ106">
    <cfRule type="expression" priority="1272">
      <formula>#REF!</formula>
    </cfRule>
  </conditionalFormatting>
  <conditionalFormatting sqref="CJ105:CJ107">
    <cfRule type="expression" dxfId="1725" priority="1270">
      <formula>IF(CJ105="Validar","Rojo","Verde")</formula>
    </cfRule>
  </conditionalFormatting>
  <conditionalFormatting sqref="CJ106">
    <cfRule type="colorScale" priority="1271">
      <colorScale>
        <cfvo type="min"/>
        <cfvo type="max"/>
        <color theme="0"/>
        <color theme="0"/>
      </colorScale>
    </cfRule>
    <cfRule type="expression" dxfId="1724" priority="1273">
      <formula>CI106&lt;0</formula>
    </cfRule>
  </conditionalFormatting>
  <conditionalFormatting sqref="CJ110">
    <cfRule type="colorScale" priority="1262">
      <colorScale>
        <cfvo type="min"/>
        <cfvo type="max"/>
        <color theme="0"/>
        <color theme="0"/>
      </colorScale>
    </cfRule>
    <cfRule type="expression" dxfId="1723" priority="1263">
      <formula>CI110&lt;0</formula>
    </cfRule>
  </conditionalFormatting>
  <conditionalFormatting sqref="CJ110:CJ111">
    <cfRule type="expression" priority="1253">
      <formula>#REF!</formula>
    </cfRule>
  </conditionalFormatting>
  <conditionalFormatting sqref="CJ111">
    <cfRule type="colorScale" priority="1252">
      <colorScale>
        <cfvo type="min"/>
        <cfvo type="max"/>
        <color theme="0"/>
        <color theme="0"/>
      </colorScale>
    </cfRule>
    <cfRule type="expression" dxfId="1722" priority="1254">
      <formula>CI111&lt;0</formula>
    </cfRule>
  </conditionalFormatting>
  <conditionalFormatting sqref="CJ117">
    <cfRule type="colorScale" priority="1268">
      <colorScale>
        <cfvo type="min"/>
        <cfvo type="max"/>
        <color theme="0"/>
        <color theme="0"/>
      </colorScale>
    </cfRule>
    <cfRule type="expression" dxfId="1721" priority="1269">
      <formula>CI117&lt;0</formula>
    </cfRule>
  </conditionalFormatting>
  <conditionalFormatting sqref="CJ117:CJ123">
    <cfRule type="expression" priority="1266">
      <formula>#REF!</formula>
    </cfRule>
  </conditionalFormatting>
  <conditionalFormatting sqref="CJ118:CJ123">
    <cfRule type="colorScale" priority="1265">
      <colorScale>
        <cfvo type="min"/>
        <cfvo type="max"/>
        <color theme="0"/>
        <color theme="0"/>
      </colorScale>
    </cfRule>
    <cfRule type="expression" dxfId="1720" priority="1267">
      <formula>CI118&lt;0</formula>
    </cfRule>
  </conditionalFormatting>
  <conditionalFormatting sqref="CJ126:CJ135">
    <cfRule type="expression" dxfId="1719" priority="1389">
      <formula>IF(CJ126="Validar","Rojo","Verde")</formula>
    </cfRule>
    <cfRule type="colorScale" priority="1390">
      <colorScale>
        <cfvo type="min"/>
        <cfvo type="max"/>
        <color theme="0"/>
        <color theme="0"/>
      </colorScale>
    </cfRule>
    <cfRule type="expression" priority="1391">
      <formula>$F$23</formula>
    </cfRule>
    <cfRule type="expression" dxfId="1718" priority="1392">
      <formula>CI126&lt;0</formula>
    </cfRule>
  </conditionalFormatting>
  <conditionalFormatting sqref="CI6">
    <cfRule type="colorScale" priority="1249">
      <colorScale>
        <cfvo type="min"/>
        <cfvo type="max"/>
        <color theme="0"/>
        <color theme="0"/>
      </colorScale>
    </cfRule>
    <cfRule type="expression" dxfId="1717" priority="1250">
      <formula>CH6&lt;0</formula>
    </cfRule>
  </conditionalFormatting>
  <conditionalFormatting sqref="CI6">
    <cfRule type="expression" dxfId="1716" priority="1247">
      <formula>IF(CI6="Validar","Rojo","Verde")</formula>
    </cfRule>
    <cfRule type="expression" priority="1248">
      <formula>#REF!</formula>
    </cfRule>
  </conditionalFormatting>
  <conditionalFormatting sqref="CI7:CI8">
    <cfRule type="colorScale" priority="1245">
      <colorScale>
        <cfvo type="min"/>
        <cfvo type="max"/>
        <color theme="0"/>
        <color theme="0"/>
      </colorScale>
    </cfRule>
    <cfRule type="expression" dxfId="1715" priority="1246">
      <formula>CH7&lt;0</formula>
    </cfRule>
  </conditionalFormatting>
  <conditionalFormatting sqref="CI7:CI8">
    <cfRule type="expression" dxfId="1714" priority="1243">
      <formula>IF(CI7="Validar","Rojo","Verde")</formula>
    </cfRule>
    <cfRule type="expression" priority="1244">
      <formula>#REF!</formula>
    </cfRule>
  </conditionalFormatting>
  <conditionalFormatting sqref="CM9">
    <cfRule type="colorScale" priority="1210">
      <colorScale>
        <cfvo type="min"/>
        <cfvo type="max"/>
        <color theme="0"/>
        <color theme="0"/>
      </colorScale>
    </cfRule>
    <cfRule type="expression" dxfId="1713" priority="1211">
      <formula>CL9&lt;0</formula>
    </cfRule>
  </conditionalFormatting>
  <conditionalFormatting sqref="CM9:CM20">
    <cfRule type="expression" dxfId="1712" priority="1181">
      <formula>IF(CM9="Validar","Rojo","Verde")</formula>
    </cfRule>
    <cfRule type="expression" priority="1183">
      <formula>#REF!</formula>
    </cfRule>
  </conditionalFormatting>
  <conditionalFormatting sqref="CM10">
    <cfRule type="colorScale" priority="1187">
      <colorScale>
        <cfvo type="min"/>
        <cfvo type="max"/>
        <color theme="0"/>
        <color theme="0"/>
      </colorScale>
    </cfRule>
    <cfRule type="expression" dxfId="1711" priority="1188">
      <formula>CL10&lt;0</formula>
    </cfRule>
  </conditionalFormatting>
  <conditionalFormatting sqref="CM11:CM14">
    <cfRule type="colorScale" priority="1208">
      <colorScale>
        <cfvo type="min"/>
        <cfvo type="max"/>
        <color theme="0"/>
        <color theme="0"/>
      </colorScale>
    </cfRule>
    <cfRule type="expression" dxfId="1710" priority="1209">
      <formula>CL11&lt;0</formula>
    </cfRule>
  </conditionalFormatting>
  <conditionalFormatting sqref="CM15">
    <cfRule type="colorScale" priority="1185">
      <colorScale>
        <cfvo type="min"/>
        <cfvo type="max"/>
        <color theme="0"/>
        <color theme="0"/>
      </colorScale>
    </cfRule>
    <cfRule type="expression" dxfId="1709" priority="1186">
      <formula>CL15&lt;0</formula>
    </cfRule>
  </conditionalFormatting>
  <conditionalFormatting sqref="CM16:CM17">
    <cfRule type="colorScale" priority="1206">
      <colorScale>
        <cfvo type="min"/>
        <cfvo type="max"/>
        <color theme="0"/>
        <color theme="0"/>
      </colorScale>
    </cfRule>
    <cfRule type="expression" dxfId="1708" priority="1207">
      <formula>CL16&lt;0</formula>
    </cfRule>
  </conditionalFormatting>
  <conditionalFormatting sqref="CM18">
    <cfRule type="colorScale" priority="1182">
      <colorScale>
        <cfvo type="min"/>
        <cfvo type="max"/>
        <color theme="0"/>
        <color theme="0"/>
      </colorScale>
    </cfRule>
    <cfRule type="expression" dxfId="1707" priority="1184">
      <formula>CL18&lt;0</formula>
    </cfRule>
  </conditionalFormatting>
  <conditionalFormatting sqref="CM19:CM20">
    <cfRule type="colorScale" priority="1204">
      <colorScale>
        <cfvo type="min"/>
        <cfvo type="max"/>
        <color theme="0"/>
        <color theme="0"/>
      </colorScale>
    </cfRule>
    <cfRule type="expression" dxfId="1706" priority="1205">
      <formula>CL19&lt;0</formula>
    </cfRule>
  </conditionalFormatting>
  <conditionalFormatting sqref="CM23">
    <cfRule type="colorScale" priority="1179">
      <colorScale>
        <cfvo type="min"/>
        <cfvo type="max"/>
        <color theme="0"/>
        <color theme="0"/>
      </colorScale>
    </cfRule>
    <cfRule type="expression" dxfId="1705" priority="1180">
      <formula>CL23&lt;0</formula>
    </cfRule>
  </conditionalFormatting>
  <conditionalFormatting sqref="CM23:CM31">
    <cfRule type="expression" dxfId="1704" priority="1173">
      <formula>IF(CM23="Validar","Rojo","Verde")</formula>
    </cfRule>
    <cfRule type="expression" priority="1175">
      <formula>#REF!</formula>
    </cfRule>
  </conditionalFormatting>
  <conditionalFormatting sqref="CM24">
    <cfRule type="colorScale" priority="1202">
      <colorScale>
        <cfvo type="min"/>
        <cfvo type="max"/>
        <color theme="0"/>
        <color theme="0"/>
      </colorScale>
    </cfRule>
    <cfRule type="expression" dxfId="1703" priority="1203">
      <formula>CL24&lt;0</formula>
    </cfRule>
  </conditionalFormatting>
  <conditionalFormatting sqref="CM25">
    <cfRule type="colorScale" priority="1200">
      <colorScale>
        <cfvo type="min"/>
        <cfvo type="max"/>
        <color theme="0"/>
        <color theme="0"/>
      </colorScale>
    </cfRule>
    <cfRule type="expression" dxfId="1702" priority="1201">
      <formula>CL25&lt;0</formula>
    </cfRule>
  </conditionalFormatting>
  <conditionalFormatting sqref="CM26">
    <cfRule type="colorScale" priority="1177">
      <colorScale>
        <cfvo type="min"/>
        <cfvo type="max"/>
        <color theme="0"/>
        <color theme="0"/>
      </colorScale>
    </cfRule>
    <cfRule type="expression" dxfId="1701" priority="1178">
      <formula>CL26&lt;0</formula>
    </cfRule>
  </conditionalFormatting>
  <conditionalFormatting sqref="CM27">
    <cfRule type="colorScale" priority="1198">
      <colorScale>
        <cfvo type="min"/>
        <cfvo type="max"/>
        <color theme="0"/>
        <color theme="0"/>
      </colorScale>
    </cfRule>
    <cfRule type="expression" dxfId="1700" priority="1199">
      <formula>CL27&lt;0</formula>
    </cfRule>
  </conditionalFormatting>
  <conditionalFormatting sqref="CM28">
    <cfRule type="colorScale" priority="1196">
      <colorScale>
        <cfvo type="min"/>
        <cfvo type="max"/>
        <color theme="0"/>
        <color theme="0"/>
      </colorScale>
    </cfRule>
    <cfRule type="expression" dxfId="1699" priority="1197">
      <formula>CL28&lt;0</formula>
    </cfRule>
  </conditionalFormatting>
  <conditionalFormatting sqref="CM29">
    <cfRule type="colorScale" priority="1174">
      <colorScale>
        <cfvo type="min"/>
        <cfvo type="max"/>
        <color theme="0"/>
        <color theme="0"/>
      </colorScale>
    </cfRule>
    <cfRule type="expression" dxfId="1698" priority="1176">
      <formula>CL29&lt;0</formula>
    </cfRule>
  </conditionalFormatting>
  <conditionalFormatting sqref="CM30">
    <cfRule type="colorScale" priority="1194">
      <colorScale>
        <cfvo type="min"/>
        <cfvo type="max"/>
        <color theme="0"/>
        <color theme="0"/>
      </colorScale>
    </cfRule>
    <cfRule type="expression" dxfId="1697" priority="1195">
      <formula>CL30&lt;0</formula>
    </cfRule>
  </conditionalFormatting>
  <conditionalFormatting sqref="CM31">
    <cfRule type="colorScale" priority="1192">
      <colorScale>
        <cfvo type="min"/>
        <cfvo type="max"/>
        <color theme="0"/>
        <color theme="0"/>
      </colorScale>
    </cfRule>
    <cfRule type="expression" dxfId="1696" priority="1193">
      <formula>CL31&lt;0</formula>
    </cfRule>
  </conditionalFormatting>
  <conditionalFormatting sqref="CM39">
    <cfRule type="colorScale" priority="1170">
      <colorScale>
        <cfvo type="min"/>
        <cfvo type="max"/>
        <color theme="0"/>
        <color theme="0"/>
      </colorScale>
    </cfRule>
    <cfRule type="expression" priority="1171">
      <formula>#REF!</formula>
    </cfRule>
    <cfRule type="expression" dxfId="1695" priority="1172">
      <formula>CL39&lt;0</formula>
    </cfRule>
  </conditionalFormatting>
  <conditionalFormatting sqref="CM39:CM107">
    <cfRule type="expression" dxfId="1694" priority="1108">
      <formula>IF(CM39="Validar","Rojo","Verde")</formula>
    </cfRule>
  </conditionalFormatting>
  <conditionalFormatting sqref="CM40:CM67">
    <cfRule type="colorScale" priority="1189">
      <colorScale>
        <cfvo type="min"/>
        <cfvo type="max"/>
        <color theme="0"/>
        <color theme="0"/>
      </colorScale>
    </cfRule>
    <cfRule type="expression" priority="1190">
      <formula>$F$19</formula>
    </cfRule>
    <cfRule type="expression" dxfId="1693" priority="1191">
      <formula>CL40&lt;0</formula>
    </cfRule>
  </conditionalFormatting>
  <conditionalFormatting sqref="CM68">
    <cfRule type="colorScale" priority="1167">
      <colorScale>
        <cfvo type="min"/>
        <cfvo type="max"/>
        <color theme="0"/>
        <color theme="0"/>
      </colorScale>
    </cfRule>
    <cfRule type="expression" priority="1168">
      <formula>#REF!</formula>
    </cfRule>
    <cfRule type="expression" dxfId="1692" priority="1169">
      <formula>CL68&lt;0</formula>
    </cfRule>
  </conditionalFormatting>
  <conditionalFormatting sqref="CM69:CM81">
    <cfRule type="colorScale" priority="1214">
      <colorScale>
        <cfvo type="min"/>
        <cfvo type="max"/>
        <color theme="0"/>
        <color theme="0"/>
      </colorScale>
    </cfRule>
    <cfRule type="expression" priority="1215">
      <formula>$F$19</formula>
    </cfRule>
    <cfRule type="expression" dxfId="1691" priority="1216">
      <formula>CL69&lt;0</formula>
    </cfRule>
  </conditionalFormatting>
  <conditionalFormatting sqref="CM82 CM92 CM103 CM107">
    <cfRule type="expression" dxfId="1690" priority="1213">
      <formula>CL82&lt;0</formula>
    </cfRule>
  </conditionalFormatting>
  <conditionalFormatting sqref="CM83">
    <cfRule type="colorScale" priority="1109">
      <colorScale>
        <cfvo type="min"/>
        <cfvo type="max"/>
        <color theme="0"/>
        <color theme="0"/>
      </colorScale>
    </cfRule>
    <cfRule type="expression" priority="1110">
      <formula>#REF!</formula>
    </cfRule>
    <cfRule type="expression" dxfId="1689" priority="1111">
      <formula>CL83&lt;0</formula>
    </cfRule>
  </conditionalFormatting>
  <conditionalFormatting sqref="CM84:CM91">
    <cfRule type="colorScale" priority="1217">
      <colorScale>
        <cfvo type="min"/>
        <cfvo type="max"/>
        <color theme="0"/>
        <color theme="0"/>
      </colorScale>
    </cfRule>
    <cfRule type="expression" priority="1218">
      <formula>$F$19</formula>
    </cfRule>
    <cfRule type="expression" dxfId="1688" priority="1219">
      <formula>CL84&lt;0</formula>
    </cfRule>
  </conditionalFormatting>
  <conditionalFormatting sqref="CM92 CM82 CM103 CM107">
    <cfRule type="colorScale" priority="1212">
      <colorScale>
        <cfvo type="min"/>
        <cfvo type="max"/>
        <color theme="0"/>
        <color theme="0"/>
      </colorScale>
    </cfRule>
  </conditionalFormatting>
  <conditionalFormatting sqref="CM93">
    <cfRule type="colorScale" priority="1164">
      <colorScale>
        <cfvo type="min"/>
        <cfvo type="max"/>
        <color theme="0"/>
        <color theme="0"/>
      </colorScale>
    </cfRule>
    <cfRule type="expression" priority="1165">
      <formula>#REF!</formula>
    </cfRule>
    <cfRule type="expression" dxfId="1687" priority="1166">
      <formula>CL93&lt;0</formula>
    </cfRule>
  </conditionalFormatting>
  <conditionalFormatting sqref="CM94:CM102">
    <cfRule type="colorScale" priority="1220">
      <colorScale>
        <cfvo type="min"/>
        <cfvo type="max"/>
        <color theme="0"/>
        <color theme="0"/>
      </colorScale>
    </cfRule>
    <cfRule type="expression" priority="1221">
      <formula>$F$19</formula>
    </cfRule>
    <cfRule type="expression" dxfId="1686" priority="1222">
      <formula>CL94&lt;0</formula>
    </cfRule>
  </conditionalFormatting>
  <conditionalFormatting sqref="CM104">
    <cfRule type="colorScale" priority="1161">
      <colorScale>
        <cfvo type="min"/>
        <cfvo type="max"/>
        <color theme="0"/>
        <color theme="0"/>
      </colorScale>
    </cfRule>
    <cfRule type="expression" priority="1162">
      <formula>#REF!</formula>
    </cfRule>
    <cfRule type="expression" dxfId="1685" priority="1163">
      <formula>CL104&lt;0</formula>
    </cfRule>
  </conditionalFormatting>
  <conditionalFormatting sqref="CM105:CM106">
    <cfRule type="colorScale" priority="1223">
      <colorScale>
        <cfvo type="min"/>
        <cfvo type="max"/>
        <color theme="0"/>
        <color theme="0"/>
      </colorScale>
    </cfRule>
    <cfRule type="expression" priority="1224">
      <formula>$F$19</formula>
    </cfRule>
    <cfRule type="expression" dxfId="1684" priority="1225">
      <formula>CL105&lt;0</formula>
    </cfRule>
  </conditionalFormatting>
  <conditionalFormatting sqref="CM110">
    <cfRule type="colorScale" priority="1226">
      <colorScale>
        <cfvo type="min"/>
        <cfvo type="max"/>
        <color theme="0"/>
        <color theme="0"/>
      </colorScale>
    </cfRule>
    <cfRule type="expression" dxfId="1683" priority="1227">
      <formula>CL110&lt;0</formula>
    </cfRule>
  </conditionalFormatting>
  <conditionalFormatting sqref="CM110:CM111">
    <cfRule type="expression" priority="1106">
      <formula>$F$19</formula>
    </cfRule>
  </conditionalFormatting>
  <conditionalFormatting sqref="CM111">
    <cfRule type="colorScale" priority="1105">
      <colorScale>
        <cfvo type="min"/>
        <cfvo type="max"/>
        <color theme="0"/>
        <color theme="0"/>
      </colorScale>
    </cfRule>
    <cfRule type="expression" dxfId="1682" priority="1107">
      <formula>CL111&lt;0</formula>
    </cfRule>
  </conditionalFormatting>
  <conditionalFormatting sqref="CM117:CM123">
    <cfRule type="colorScale" priority="1231">
      <colorScale>
        <cfvo type="min"/>
        <cfvo type="max"/>
        <color theme="0"/>
        <color theme="0"/>
      </colorScale>
    </cfRule>
    <cfRule type="expression" priority="1232">
      <formula>$F$19</formula>
    </cfRule>
    <cfRule type="expression" dxfId="1681" priority="1233">
      <formula>CL117&lt;0</formula>
    </cfRule>
  </conditionalFormatting>
  <conditionalFormatting sqref="CM125">
    <cfRule type="colorScale" priority="1158">
      <colorScale>
        <cfvo type="min"/>
        <cfvo type="max"/>
        <color theme="0"/>
        <color theme="0"/>
      </colorScale>
    </cfRule>
    <cfRule type="expression" priority="1159">
      <formula>#REF!</formula>
    </cfRule>
    <cfRule type="expression" dxfId="1680" priority="1160">
      <formula>CL125&lt;0</formula>
    </cfRule>
  </conditionalFormatting>
  <conditionalFormatting sqref="CM125:CM135">
    <cfRule type="expression" dxfId="1679" priority="1157">
      <formula>IF(CM125="Validar","Rojo","Verde")</formula>
    </cfRule>
  </conditionalFormatting>
  <conditionalFormatting sqref="CM126:CM132">
    <cfRule type="colorScale" priority="1234">
      <colorScale>
        <cfvo type="min"/>
        <cfvo type="max"/>
        <color theme="0"/>
        <color theme="0"/>
      </colorScale>
    </cfRule>
    <cfRule type="expression" dxfId="1678" priority="1236">
      <formula>CL126&lt;0</formula>
    </cfRule>
  </conditionalFormatting>
  <conditionalFormatting sqref="CM126:CM134">
    <cfRule type="expression" priority="1235">
      <formula>$F$19</formula>
    </cfRule>
  </conditionalFormatting>
  <conditionalFormatting sqref="CM133:CM134">
    <cfRule type="colorScale" priority="1237">
      <colorScale>
        <cfvo type="min"/>
        <cfvo type="max"/>
        <color theme="0"/>
        <color theme="0"/>
      </colorScale>
    </cfRule>
    <cfRule type="expression" dxfId="1677" priority="1238">
      <formula>CL133&lt;0</formula>
    </cfRule>
  </conditionalFormatting>
  <conditionalFormatting sqref="CM135">
    <cfRule type="colorScale" priority="1228">
      <colorScale>
        <cfvo type="min"/>
        <cfvo type="max"/>
        <color theme="0"/>
        <color theme="0"/>
      </colorScale>
    </cfRule>
    <cfRule type="expression" priority="1229">
      <formula>$F$23</formula>
    </cfRule>
    <cfRule type="expression" dxfId="1676" priority="1230">
      <formula>CL135&lt;0</formula>
    </cfRule>
  </conditionalFormatting>
  <conditionalFormatting sqref="CM110:CN111">
    <cfRule type="expression" dxfId="1675" priority="1101">
      <formula>IF(CM110="Validar","Rojo","Verde")</formula>
    </cfRule>
  </conditionalFormatting>
  <conditionalFormatting sqref="CM117:CN123">
    <cfRule type="expression" dxfId="1674" priority="1114">
      <formula>IF(CM117="Validar","Rojo","Verde")</formula>
    </cfRule>
  </conditionalFormatting>
  <conditionalFormatting sqref="CN40:CN66">
    <cfRule type="colorScale" priority="1149">
      <colorScale>
        <cfvo type="min"/>
        <cfvo type="max"/>
        <color theme="0"/>
        <color theme="0"/>
      </colorScale>
    </cfRule>
    <cfRule type="expression" priority="1150">
      <formula>#REF!</formula>
    </cfRule>
    <cfRule type="expression" dxfId="1673" priority="1151">
      <formula>CM40&lt;0</formula>
    </cfRule>
  </conditionalFormatting>
  <conditionalFormatting sqref="CN40:CN67">
    <cfRule type="expression" dxfId="1672" priority="1148">
      <formula>IF(CN40="Validar","Rojo","Verde")</formula>
    </cfRule>
  </conditionalFormatting>
  <conditionalFormatting sqref="CN67 CM82:CN82 CM92:CN92 CM103:CN103 CM107:CN107">
    <cfRule type="expression" priority="1153">
      <formula>$F$23</formula>
    </cfRule>
  </conditionalFormatting>
  <conditionalFormatting sqref="CN67 CN82 CN92 CN103 CN107">
    <cfRule type="expression" dxfId="1671" priority="1154">
      <formula>CM67&lt;0</formula>
    </cfRule>
  </conditionalFormatting>
  <conditionalFormatting sqref="CN69">
    <cfRule type="colorScale" priority="1146">
      <colorScale>
        <cfvo type="min"/>
        <cfvo type="max"/>
        <color theme="0"/>
        <color theme="0"/>
      </colorScale>
    </cfRule>
    <cfRule type="expression" dxfId="1670" priority="1147">
      <formula>CM69&lt;0</formula>
    </cfRule>
  </conditionalFormatting>
  <conditionalFormatting sqref="CN69:CN81">
    <cfRule type="expression" priority="1144">
      <formula>#REF!</formula>
    </cfRule>
  </conditionalFormatting>
  <conditionalFormatting sqref="CN69:CN82">
    <cfRule type="expression" dxfId="1669" priority="1142">
      <formula>IF(CN69="Validar","Rojo","Verde")</formula>
    </cfRule>
  </conditionalFormatting>
  <conditionalFormatting sqref="CN70:CN78">
    <cfRule type="colorScale" priority="1143">
      <colorScale>
        <cfvo type="min"/>
        <cfvo type="max"/>
        <color theme="0"/>
        <color theme="0"/>
      </colorScale>
    </cfRule>
    <cfRule type="expression" dxfId="1668" priority="1145">
      <formula>CM70&lt;0</formula>
    </cfRule>
  </conditionalFormatting>
  <conditionalFormatting sqref="CN79:CN81">
    <cfRule type="colorScale" priority="1155">
      <colorScale>
        <cfvo type="min"/>
        <cfvo type="max"/>
        <color theme="0"/>
        <color theme="0"/>
      </colorScale>
    </cfRule>
    <cfRule type="expression" dxfId="1667" priority="1156">
      <formula>CM79&lt;0</formula>
    </cfRule>
  </conditionalFormatting>
  <conditionalFormatting sqref="CN67 CN82 CN92 CN103 CN107">
    <cfRule type="colorScale" priority="1152">
      <colorScale>
        <cfvo type="min"/>
        <cfvo type="max"/>
        <color theme="0"/>
        <color theme="0"/>
      </colorScale>
    </cfRule>
  </conditionalFormatting>
  <conditionalFormatting sqref="CN84">
    <cfRule type="colorScale" priority="1140">
      <colorScale>
        <cfvo type="min"/>
        <cfvo type="max"/>
        <color theme="0"/>
        <color theme="0"/>
      </colorScale>
    </cfRule>
    <cfRule type="expression" dxfId="1666" priority="1141">
      <formula>CM84&lt;0</formula>
    </cfRule>
  </conditionalFormatting>
  <conditionalFormatting sqref="CN84:CN91">
    <cfRule type="expression" priority="1138">
      <formula>#REF!</formula>
    </cfRule>
  </conditionalFormatting>
  <conditionalFormatting sqref="CN84:CN92">
    <cfRule type="expression" dxfId="1665" priority="1136">
      <formula>IF(CN84="Validar","Rojo","Verde")</formula>
    </cfRule>
  </conditionalFormatting>
  <conditionalFormatting sqref="CN85:CN91">
    <cfRule type="colorScale" priority="1137">
      <colorScale>
        <cfvo type="min"/>
        <cfvo type="max"/>
        <color theme="0"/>
        <color theme="0"/>
      </colorScale>
    </cfRule>
    <cfRule type="expression" dxfId="1664" priority="1139">
      <formula>CM85&lt;0</formula>
    </cfRule>
  </conditionalFormatting>
  <conditionalFormatting sqref="CN94">
    <cfRule type="colorScale" priority="1134">
      <colorScale>
        <cfvo type="min"/>
        <cfvo type="max"/>
        <color theme="0"/>
        <color theme="0"/>
      </colorScale>
    </cfRule>
    <cfRule type="expression" dxfId="1663" priority="1135">
      <formula>CM94&lt;0</formula>
    </cfRule>
  </conditionalFormatting>
  <conditionalFormatting sqref="CN94:CN102">
    <cfRule type="expression" priority="1128">
      <formula>#REF!</formula>
    </cfRule>
  </conditionalFormatting>
  <conditionalFormatting sqref="CN94:CN103">
    <cfRule type="expression" dxfId="1662" priority="1126">
      <formula>IF(CN94="Validar","Rojo","Verde")</formula>
    </cfRule>
  </conditionalFormatting>
  <conditionalFormatting sqref="CN95:CN100">
    <cfRule type="colorScale" priority="1132">
      <colorScale>
        <cfvo type="min"/>
        <cfvo type="max"/>
        <color theme="0"/>
        <color theme="0"/>
      </colorScale>
    </cfRule>
    <cfRule type="expression" dxfId="1661" priority="1133">
      <formula>CM95&lt;0</formula>
    </cfRule>
  </conditionalFormatting>
  <conditionalFormatting sqref="CN101">
    <cfRule type="colorScale" priority="1130">
      <colorScale>
        <cfvo type="min"/>
        <cfvo type="max"/>
        <color theme="0"/>
        <color theme="0"/>
      </colorScale>
    </cfRule>
    <cfRule type="expression" dxfId="1660" priority="1131">
      <formula>CM101&lt;0</formula>
    </cfRule>
  </conditionalFormatting>
  <conditionalFormatting sqref="CN102">
    <cfRule type="colorScale" priority="1127">
      <colorScale>
        <cfvo type="min"/>
        <cfvo type="max"/>
        <color theme="0"/>
        <color theme="0"/>
      </colorScale>
    </cfRule>
    <cfRule type="expression" dxfId="1659" priority="1129">
      <formula>CM102&lt;0</formula>
    </cfRule>
  </conditionalFormatting>
  <conditionalFormatting sqref="CN105">
    <cfRule type="colorScale" priority="1124">
      <colorScale>
        <cfvo type="min"/>
        <cfvo type="max"/>
        <color theme="0"/>
        <color theme="0"/>
      </colorScale>
    </cfRule>
    <cfRule type="expression" dxfId="1658" priority="1125">
      <formula>CM105&lt;0</formula>
    </cfRule>
  </conditionalFormatting>
  <conditionalFormatting sqref="CN105:CN106">
    <cfRule type="expression" priority="1122">
      <formula>#REF!</formula>
    </cfRule>
  </conditionalFormatting>
  <conditionalFormatting sqref="CN105:CN107">
    <cfRule type="expression" dxfId="1657" priority="1120">
      <formula>IF(CN105="Validar","Rojo","Verde")</formula>
    </cfRule>
  </conditionalFormatting>
  <conditionalFormatting sqref="CN106">
    <cfRule type="colorScale" priority="1121">
      <colorScale>
        <cfvo type="min"/>
        <cfvo type="max"/>
        <color theme="0"/>
        <color theme="0"/>
      </colorScale>
    </cfRule>
    <cfRule type="expression" dxfId="1656" priority="1123">
      <formula>CM106&lt;0</formula>
    </cfRule>
  </conditionalFormatting>
  <conditionalFormatting sqref="CN110">
    <cfRule type="colorScale" priority="1112">
      <colorScale>
        <cfvo type="min"/>
        <cfvo type="max"/>
        <color theme="0"/>
        <color theme="0"/>
      </colorScale>
    </cfRule>
    <cfRule type="expression" dxfId="1655" priority="1113">
      <formula>CM110&lt;0</formula>
    </cfRule>
  </conditionalFormatting>
  <conditionalFormatting sqref="CN110:CN111">
    <cfRule type="expression" priority="1103">
      <formula>#REF!</formula>
    </cfRule>
  </conditionalFormatting>
  <conditionalFormatting sqref="CN111">
    <cfRule type="colorScale" priority="1102">
      <colorScale>
        <cfvo type="min"/>
        <cfvo type="max"/>
        <color theme="0"/>
        <color theme="0"/>
      </colorScale>
    </cfRule>
    <cfRule type="expression" dxfId="1654" priority="1104">
      <formula>CM111&lt;0</formula>
    </cfRule>
  </conditionalFormatting>
  <conditionalFormatting sqref="CN117">
    <cfRule type="colorScale" priority="1118">
      <colorScale>
        <cfvo type="min"/>
        <cfvo type="max"/>
        <color theme="0"/>
        <color theme="0"/>
      </colorScale>
    </cfRule>
    <cfRule type="expression" dxfId="1653" priority="1119">
      <formula>CM117&lt;0</formula>
    </cfRule>
  </conditionalFormatting>
  <conditionalFormatting sqref="CN117:CN123">
    <cfRule type="expression" priority="1116">
      <formula>#REF!</formula>
    </cfRule>
  </conditionalFormatting>
  <conditionalFormatting sqref="CN118:CN123">
    <cfRule type="colorScale" priority="1115">
      <colorScale>
        <cfvo type="min"/>
        <cfvo type="max"/>
        <color theme="0"/>
        <color theme="0"/>
      </colorScale>
    </cfRule>
    <cfRule type="expression" dxfId="1652" priority="1117">
      <formula>CM118&lt;0</formula>
    </cfRule>
  </conditionalFormatting>
  <conditionalFormatting sqref="CN126:CN135">
    <cfRule type="expression" dxfId="1651" priority="1239">
      <formula>IF(CN126="Validar","Rojo","Verde")</formula>
    </cfRule>
    <cfRule type="colorScale" priority="1240">
      <colorScale>
        <cfvo type="min"/>
        <cfvo type="max"/>
        <color theme="0"/>
        <color theme="0"/>
      </colorScale>
    </cfRule>
    <cfRule type="expression" priority="1241">
      <formula>$F$23</formula>
    </cfRule>
    <cfRule type="expression" dxfId="1650" priority="1242">
      <formula>CM126&lt;0</formula>
    </cfRule>
  </conditionalFormatting>
  <conditionalFormatting sqref="CM6">
    <cfRule type="colorScale" priority="1099">
      <colorScale>
        <cfvo type="min"/>
        <cfvo type="max"/>
        <color theme="0"/>
        <color theme="0"/>
      </colorScale>
    </cfRule>
    <cfRule type="expression" dxfId="1649" priority="1100">
      <formula>CL6&lt;0</formula>
    </cfRule>
  </conditionalFormatting>
  <conditionalFormatting sqref="CM6">
    <cfRule type="expression" dxfId="1648" priority="1097">
      <formula>IF(CM6="Validar","Rojo","Verde")</formula>
    </cfRule>
    <cfRule type="expression" priority="1098">
      <formula>#REF!</formula>
    </cfRule>
  </conditionalFormatting>
  <conditionalFormatting sqref="CM7:CM8">
    <cfRule type="colorScale" priority="1095">
      <colorScale>
        <cfvo type="min"/>
        <cfvo type="max"/>
        <color theme="0"/>
        <color theme="0"/>
      </colorScale>
    </cfRule>
    <cfRule type="expression" dxfId="1647" priority="1096">
      <formula>CL7&lt;0</formula>
    </cfRule>
  </conditionalFormatting>
  <conditionalFormatting sqref="CM7:CM8">
    <cfRule type="expression" dxfId="1646" priority="1093">
      <formula>IF(CM7="Validar","Rojo","Verde")</formula>
    </cfRule>
    <cfRule type="expression" priority="1094">
      <formula>#REF!</formula>
    </cfRule>
  </conditionalFormatting>
  <conditionalFormatting sqref="CP9">
    <cfRule type="colorScale" priority="1060">
      <colorScale>
        <cfvo type="min"/>
        <cfvo type="max"/>
        <color theme="0"/>
        <color theme="0"/>
      </colorScale>
    </cfRule>
    <cfRule type="expression" dxfId="1645" priority="1061">
      <formula>CO9&lt;0</formula>
    </cfRule>
  </conditionalFormatting>
  <conditionalFormatting sqref="CP9:CP20">
    <cfRule type="expression" dxfId="1644" priority="1031">
      <formula>IF(CP9="Validar","Rojo","Verde")</formula>
    </cfRule>
    <cfRule type="expression" priority="1033">
      <formula>#REF!</formula>
    </cfRule>
  </conditionalFormatting>
  <conditionalFormatting sqref="CP10">
    <cfRule type="colorScale" priority="1037">
      <colorScale>
        <cfvo type="min"/>
        <cfvo type="max"/>
        <color theme="0"/>
        <color theme="0"/>
      </colorScale>
    </cfRule>
    <cfRule type="expression" dxfId="1643" priority="1038">
      <formula>CO10&lt;0</formula>
    </cfRule>
  </conditionalFormatting>
  <conditionalFormatting sqref="CP11:CP14">
    <cfRule type="colorScale" priority="1058">
      <colorScale>
        <cfvo type="min"/>
        <cfvo type="max"/>
        <color theme="0"/>
        <color theme="0"/>
      </colorScale>
    </cfRule>
    <cfRule type="expression" dxfId="1642" priority="1059">
      <formula>CO11&lt;0</formula>
    </cfRule>
  </conditionalFormatting>
  <conditionalFormatting sqref="CP15">
    <cfRule type="colorScale" priority="1035">
      <colorScale>
        <cfvo type="min"/>
        <cfvo type="max"/>
        <color theme="0"/>
        <color theme="0"/>
      </colorScale>
    </cfRule>
    <cfRule type="expression" dxfId="1641" priority="1036">
      <formula>CO15&lt;0</formula>
    </cfRule>
  </conditionalFormatting>
  <conditionalFormatting sqref="CP16:CP17">
    <cfRule type="colorScale" priority="1056">
      <colorScale>
        <cfvo type="min"/>
        <cfvo type="max"/>
        <color theme="0"/>
        <color theme="0"/>
      </colorScale>
    </cfRule>
    <cfRule type="expression" dxfId="1640" priority="1057">
      <formula>CO16&lt;0</formula>
    </cfRule>
  </conditionalFormatting>
  <conditionalFormatting sqref="CP18">
    <cfRule type="colorScale" priority="1032">
      <colorScale>
        <cfvo type="min"/>
        <cfvo type="max"/>
        <color theme="0"/>
        <color theme="0"/>
      </colorScale>
    </cfRule>
    <cfRule type="expression" dxfId="1639" priority="1034">
      <formula>CO18&lt;0</formula>
    </cfRule>
  </conditionalFormatting>
  <conditionalFormatting sqref="CP19:CP20">
    <cfRule type="colorScale" priority="1054">
      <colorScale>
        <cfvo type="min"/>
        <cfvo type="max"/>
        <color theme="0"/>
        <color theme="0"/>
      </colorScale>
    </cfRule>
    <cfRule type="expression" dxfId="1638" priority="1055">
      <formula>CO19&lt;0</formula>
    </cfRule>
  </conditionalFormatting>
  <conditionalFormatting sqref="CP23">
    <cfRule type="colorScale" priority="1029">
      <colorScale>
        <cfvo type="min"/>
        <cfvo type="max"/>
        <color theme="0"/>
        <color theme="0"/>
      </colorScale>
    </cfRule>
    <cfRule type="expression" dxfId="1637" priority="1030">
      <formula>CO23&lt;0</formula>
    </cfRule>
  </conditionalFormatting>
  <conditionalFormatting sqref="CP23:CP31">
    <cfRule type="expression" dxfId="1636" priority="1023">
      <formula>IF(CP23="Validar","Rojo","Verde")</formula>
    </cfRule>
    <cfRule type="expression" priority="1025">
      <formula>#REF!</formula>
    </cfRule>
  </conditionalFormatting>
  <conditionalFormatting sqref="CP24">
    <cfRule type="colorScale" priority="1052">
      <colorScale>
        <cfvo type="min"/>
        <cfvo type="max"/>
        <color theme="0"/>
        <color theme="0"/>
      </colorScale>
    </cfRule>
    <cfRule type="expression" dxfId="1635" priority="1053">
      <formula>CO24&lt;0</formula>
    </cfRule>
  </conditionalFormatting>
  <conditionalFormatting sqref="CP25">
    <cfRule type="colorScale" priority="1050">
      <colorScale>
        <cfvo type="min"/>
        <cfvo type="max"/>
        <color theme="0"/>
        <color theme="0"/>
      </colorScale>
    </cfRule>
    <cfRule type="expression" dxfId="1634" priority="1051">
      <formula>CO25&lt;0</formula>
    </cfRule>
  </conditionalFormatting>
  <conditionalFormatting sqref="CP26">
    <cfRule type="colorScale" priority="1027">
      <colorScale>
        <cfvo type="min"/>
        <cfvo type="max"/>
        <color theme="0"/>
        <color theme="0"/>
      </colorScale>
    </cfRule>
    <cfRule type="expression" dxfId="1633" priority="1028">
      <formula>CO26&lt;0</formula>
    </cfRule>
  </conditionalFormatting>
  <conditionalFormatting sqref="CP27">
    <cfRule type="colorScale" priority="1048">
      <colorScale>
        <cfvo type="min"/>
        <cfvo type="max"/>
        <color theme="0"/>
        <color theme="0"/>
      </colorScale>
    </cfRule>
    <cfRule type="expression" dxfId="1632" priority="1049">
      <formula>CO27&lt;0</formula>
    </cfRule>
  </conditionalFormatting>
  <conditionalFormatting sqref="CP28">
    <cfRule type="colorScale" priority="1046">
      <colorScale>
        <cfvo type="min"/>
        <cfvo type="max"/>
        <color theme="0"/>
        <color theme="0"/>
      </colorScale>
    </cfRule>
    <cfRule type="expression" dxfId="1631" priority="1047">
      <formula>CO28&lt;0</formula>
    </cfRule>
  </conditionalFormatting>
  <conditionalFormatting sqref="CP29">
    <cfRule type="colorScale" priority="1024">
      <colorScale>
        <cfvo type="min"/>
        <cfvo type="max"/>
        <color theme="0"/>
        <color theme="0"/>
      </colorScale>
    </cfRule>
    <cfRule type="expression" dxfId="1630" priority="1026">
      <formula>CO29&lt;0</formula>
    </cfRule>
  </conditionalFormatting>
  <conditionalFormatting sqref="CP30">
    <cfRule type="colorScale" priority="1044">
      <colorScale>
        <cfvo type="min"/>
        <cfvo type="max"/>
        <color theme="0"/>
        <color theme="0"/>
      </colorScale>
    </cfRule>
    <cfRule type="expression" dxfId="1629" priority="1045">
      <formula>CO30&lt;0</formula>
    </cfRule>
  </conditionalFormatting>
  <conditionalFormatting sqref="CP31">
    <cfRule type="colorScale" priority="1042">
      <colorScale>
        <cfvo type="min"/>
        <cfvo type="max"/>
        <color theme="0"/>
        <color theme="0"/>
      </colorScale>
    </cfRule>
    <cfRule type="expression" dxfId="1628" priority="1043">
      <formula>CO31&lt;0</formula>
    </cfRule>
  </conditionalFormatting>
  <conditionalFormatting sqref="CP39">
    <cfRule type="colorScale" priority="1020">
      <colorScale>
        <cfvo type="min"/>
        <cfvo type="max"/>
        <color theme="0"/>
        <color theme="0"/>
      </colorScale>
    </cfRule>
    <cfRule type="expression" priority="1021">
      <formula>#REF!</formula>
    </cfRule>
    <cfRule type="expression" dxfId="1627" priority="1022">
      <formula>CO39&lt;0</formula>
    </cfRule>
  </conditionalFormatting>
  <conditionalFormatting sqref="CP39:CP107">
    <cfRule type="expression" dxfId="1626" priority="958">
      <formula>IF(CP39="Validar","Rojo","Verde")</formula>
    </cfRule>
  </conditionalFormatting>
  <conditionalFormatting sqref="CP40:CP67">
    <cfRule type="colorScale" priority="1039">
      <colorScale>
        <cfvo type="min"/>
        <cfvo type="max"/>
        <color theme="0"/>
        <color theme="0"/>
      </colorScale>
    </cfRule>
    <cfRule type="expression" priority="1040">
      <formula>$F$19</formula>
    </cfRule>
    <cfRule type="expression" dxfId="1625" priority="1041">
      <formula>CO40&lt;0</formula>
    </cfRule>
  </conditionalFormatting>
  <conditionalFormatting sqref="CP68">
    <cfRule type="colorScale" priority="1017">
      <colorScale>
        <cfvo type="min"/>
        <cfvo type="max"/>
        <color theme="0"/>
        <color theme="0"/>
      </colorScale>
    </cfRule>
    <cfRule type="expression" priority="1018">
      <formula>#REF!</formula>
    </cfRule>
    <cfRule type="expression" dxfId="1624" priority="1019">
      <formula>CO68&lt;0</formula>
    </cfRule>
  </conditionalFormatting>
  <conditionalFormatting sqref="CP69:CP81">
    <cfRule type="colorScale" priority="1064">
      <colorScale>
        <cfvo type="min"/>
        <cfvo type="max"/>
        <color theme="0"/>
        <color theme="0"/>
      </colorScale>
    </cfRule>
    <cfRule type="expression" priority="1065">
      <formula>$F$19</formula>
    </cfRule>
    <cfRule type="expression" dxfId="1623" priority="1066">
      <formula>CO69&lt;0</formula>
    </cfRule>
  </conditionalFormatting>
  <conditionalFormatting sqref="CP82 CP92 CP103 CP107">
    <cfRule type="expression" dxfId="1622" priority="1063">
      <formula>CO82&lt;0</formula>
    </cfRule>
  </conditionalFormatting>
  <conditionalFormatting sqref="CP83">
    <cfRule type="colorScale" priority="959">
      <colorScale>
        <cfvo type="min"/>
        <cfvo type="max"/>
        <color theme="0"/>
        <color theme="0"/>
      </colorScale>
    </cfRule>
    <cfRule type="expression" priority="960">
      <formula>#REF!</formula>
    </cfRule>
    <cfRule type="expression" dxfId="1621" priority="961">
      <formula>CO83&lt;0</formula>
    </cfRule>
  </conditionalFormatting>
  <conditionalFormatting sqref="CP84:CP91">
    <cfRule type="colorScale" priority="1067">
      <colorScale>
        <cfvo type="min"/>
        <cfvo type="max"/>
        <color theme="0"/>
        <color theme="0"/>
      </colorScale>
    </cfRule>
    <cfRule type="expression" priority="1068">
      <formula>$F$19</formula>
    </cfRule>
    <cfRule type="expression" dxfId="1620" priority="1069">
      <formula>CO84&lt;0</formula>
    </cfRule>
  </conditionalFormatting>
  <conditionalFormatting sqref="CP92 CP82 CP103 CP107">
    <cfRule type="colorScale" priority="1062">
      <colorScale>
        <cfvo type="min"/>
        <cfvo type="max"/>
        <color theme="0"/>
        <color theme="0"/>
      </colorScale>
    </cfRule>
  </conditionalFormatting>
  <conditionalFormatting sqref="CP93">
    <cfRule type="colorScale" priority="1014">
      <colorScale>
        <cfvo type="min"/>
        <cfvo type="max"/>
        <color theme="0"/>
        <color theme="0"/>
      </colorScale>
    </cfRule>
    <cfRule type="expression" priority="1015">
      <formula>#REF!</formula>
    </cfRule>
    <cfRule type="expression" dxfId="1619" priority="1016">
      <formula>CO93&lt;0</formula>
    </cfRule>
  </conditionalFormatting>
  <conditionalFormatting sqref="CP94:CP102">
    <cfRule type="colorScale" priority="1070">
      <colorScale>
        <cfvo type="min"/>
        <cfvo type="max"/>
        <color theme="0"/>
        <color theme="0"/>
      </colorScale>
    </cfRule>
    <cfRule type="expression" priority="1071">
      <formula>$F$19</formula>
    </cfRule>
    <cfRule type="expression" dxfId="1618" priority="1072">
      <formula>CO94&lt;0</formula>
    </cfRule>
  </conditionalFormatting>
  <conditionalFormatting sqref="CP104">
    <cfRule type="colorScale" priority="1011">
      <colorScale>
        <cfvo type="min"/>
        <cfvo type="max"/>
        <color theme="0"/>
        <color theme="0"/>
      </colorScale>
    </cfRule>
    <cfRule type="expression" priority="1012">
      <formula>#REF!</formula>
    </cfRule>
    <cfRule type="expression" dxfId="1617" priority="1013">
      <formula>CO104&lt;0</formula>
    </cfRule>
  </conditionalFormatting>
  <conditionalFormatting sqref="CP105:CP106">
    <cfRule type="colorScale" priority="1073">
      <colorScale>
        <cfvo type="min"/>
        <cfvo type="max"/>
        <color theme="0"/>
        <color theme="0"/>
      </colorScale>
    </cfRule>
    <cfRule type="expression" priority="1074">
      <formula>$F$19</formula>
    </cfRule>
    <cfRule type="expression" dxfId="1616" priority="1075">
      <formula>CO105&lt;0</formula>
    </cfRule>
  </conditionalFormatting>
  <conditionalFormatting sqref="CP110">
    <cfRule type="colorScale" priority="1076">
      <colorScale>
        <cfvo type="min"/>
        <cfvo type="max"/>
        <color theme="0"/>
        <color theme="0"/>
      </colorScale>
    </cfRule>
    <cfRule type="expression" dxfId="1615" priority="1077">
      <formula>CO110&lt;0</formula>
    </cfRule>
  </conditionalFormatting>
  <conditionalFormatting sqref="CP110:CP111">
    <cfRule type="expression" priority="956">
      <formula>$F$19</formula>
    </cfRule>
  </conditionalFormatting>
  <conditionalFormatting sqref="CP111">
    <cfRule type="colorScale" priority="955">
      <colorScale>
        <cfvo type="min"/>
        <cfvo type="max"/>
        <color theme="0"/>
        <color theme="0"/>
      </colorScale>
    </cfRule>
    <cfRule type="expression" dxfId="1614" priority="957">
      <formula>CO111&lt;0</formula>
    </cfRule>
  </conditionalFormatting>
  <conditionalFormatting sqref="CP117:CP123">
    <cfRule type="colorScale" priority="1081">
      <colorScale>
        <cfvo type="min"/>
        <cfvo type="max"/>
        <color theme="0"/>
        <color theme="0"/>
      </colorScale>
    </cfRule>
    <cfRule type="expression" priority="1082">
      <formula>$F$19</formula>
    </cfRule>
    <cfRule type="expression" dxfId="1613" priority="1083">
      <formula>CO117&lt;0</formula>
    </cfRule>
  </conditionalFormatting>
  <conditionalFormatting sqref="CP125">
    <cfRule type="colorScale" priority="1008">
      <colorScale>
        <cfvo type="min"/>
        <cfvo type="max"/>
        <color theme="0"/>
        <color theme="0"/>
      </colorScale>
    </cfRule>
    <cfRule type="expression" priority="1009">
      <formula>#REF!</formula>
    </cfRule>
    <cfRule type="expression" dxfId="1612" priority="1010">
      <formula>CO125&lt;0</formula>
    </cfRule>
  </conditionalFormatting>
  <conditionalFormatting sqref="CP125:CP135">
    <cfRule type="expression" dxfId="1611" priority="1007">
      <formula>IF(CP125="Validar","Rojo","Verde")</formula>
    </cfRule>
  </conditionalFormatting>
  <conditionalFormatting sqref="CP126:CP132">
    <cfRule type="colorScale" priority="1084">
      <colorScale>
        <cfvo type="min"/>
        <cfvo type="max"/>
        <color theme="0"/>
        <color theme="0"/>
      </colorScale>
    </cfRule>
    <cfRule type="expression" dxfId="1610" priority="1086">
      <formula>CO126&lt;0</formula>
    </cfRule>
  </conditionalFormatting>
  <conditionalFormatting sqref="CP126:CP134">
    <cfRule type="expression" priority="1085">
      <formula>$F$19</formula>
    </cfRule>
  </conditionalFormatting>
  <conditionalFormatting sqref="CP133:CP134">
    <cfRule type="colorScale" priority="1087">
      <colorScale>
        <cfvo type="min"/>
        <cfvo type="max"/>
        <color theme="0"/>
        <color theme="0"/>
      </colorScale>
    </cfRule>
    <cfRule type="expression" dxfId="1609" priority="1088">
      <formula>CO133&lt;0</formula>
    </cfRule>
  </conditionalFormatting>
  <conditionalFormatting sqref="CP135">
    <cfRule type="colorScale" priority="1078">
      <colorScale>
        <cfvo type="min"/>
        <cfvo type="max"/>
        <color theme="0"/>
        <color theme="0"/>
      </colorScale>
    </cfRule>
    <cfRule type="expression" priority="1079">
      <formula>$F$23</formula>
    </cfRule>
    <cfRule type="expression" dxfId="1608" priority="1080">
      <formula>CO135&lt;0</formula>
    </cfRule>
  </conditionalFormatting>
  <conditionalFormatting sqref="CP110:CQ111">
    <cfRule type="expression" dxfId="1607" priority="951">
      <formula>IF(CP110="Validar","Rojo","Verde")</formula>
    </cfRule>
  </conditionalFormatting>
  <conditionalFormatting sqref="CP117:CQ123">
    <cfRule type="expression" dxfId="1606" priority="964">
      <formula>IF(CP117="Validar","Rojo","Verde")</formula>
    </cfRule>
  </conditionalFormatting>
  <conditionalFormatting sqref="CQ40:CQ66">
    <cfRule type="colorScale" priority="999">
      <colorScale>
        <cfvo type="min"/>
        <cfvo type="max"/>
        <color theme="0"/>
        <color theme="0"/>
      </colorScale>
    </cfRule>
    <cfRule type="expression" priority="1000">
      <formula>#REF!</formula>
    </cfRule>
    <cfRule type="expression" dxfId="1605" priority="1001">
      <formula>CP40&lt;0</formula>
    </cfRule>
  </conditionalFormatting>
  <conditionalFormatting sqref="CQ40:CQ67">
    <cfRule type="expression" dxfId="1604" priority="998">
      <formula>IF(CQ40="Validar","Rojo","Verde")</formula>
    </cfRule>
  </conditionalFormatting>
  <conditionalFormatting sqref="CQ67 CP82:CQ82 CP92:CQ92 CP103:CQ103 CP107:CQ107">
    <cfRule type="expression" priority="1003">
      <formula>$F$23</formula>
    </cfRule>
  </conditionalFormatting>
  <conditionalFormatting sqref="CQ67 CQ82 CQ92 CQ103 CQ107">
    <cfRule type="expression" dxfId="1603" priority="1004">
      <formula>CP67&lt;0</formula>
    </cfRule>
  </conditionalFormatting>
  <conditionalFormatting sqref="CQ69">
    <cfRule type="colorScale" priority="996">
      <colorScale>
        <cfvo type="min"/>
        <cfvo type="max"/>
        <color theme="0"/>
        <color theme="0"/>
      </colorScale>
    </cfRule>
    <cfRule type="expression" dxfId="1602" priority="997">
      <formula>CP69&lt;0</formula>
    </cfRule>
  </conditionalFormatting>
  <conditionalFormatting sqref="CQ69:CQ81">
    <cfRule type="expression" priority="994">
      <formula>#REF!</formula>
    </cfRule>
  </conditionalFormatting>
  <conditionalFormatting sqref="CQ69:CQ82">
    <cfRule type="expression" dxfId="1601" priority="992">
      <formula>IF(CQ69="Validar","Rojo","Verde")</formula>
    </cfRule>
  </conditionalFormatting>
  <conditionalFormatting sqref="CQ70:CQ78">
    <cfRule type="colorScale" priority="993">
      <colorScale>
        <cfvo type="min"/>
        <cfvo type="max"/>
        <color theme="0"/>
        <color theme="0"/>
      </colorScale>
    </cfRule>
    <cfRule type="expression" dxfId="1600" priority="995">
      <formula>CP70&lt;0</formula>
    </cfRule>
  </conditionalFormatting>
  <conditionalFormatting sqref="CQ79:CQ81">
    <cfRule type="colorScale" priority="1005">
      <colorScale>
        <cfvo type="min"/>
        <cfvo type="max"/>
        <color theme="0"/>
        <color theme="0"/>
      </colorScale>
    </cfRule>
    <cfRule type="expression" dxfId="1599" priority="1006">
      <formula>CP79&lt;0</formula>
    </cfRule>
  </conditionalFormatting>
  <conditionalFormatting sqref="CQ67 CQ82 CQ92 CQ103 CQ107">
    <cfRule type="colorScale" priority="1002">
      <colorScale>
        <cfvo type="min"/>
        <cfvo type="max"/>
        <color theme="0"/>
        <color theme="0"/>
      </colorScale>
    </cfRule>
  </conditionalFormatting>
  <conditionalFormatting sqref="CQ84">
    <cfRule type="colorScale" priority="990">
      <colorScale>
        <cfvo type="min"/>
        <cfvo type="max"/>
        <color theme="0"/>
        <color theme="0"/>
      </colorScale>
    </cfRule>
    <cfRule type="expression" dxfId="1598" priority="991">
      <formula>CP84&lt;0</formula>
    </cfRule>
  </conditionalFormatting>
  <conditionalFormatting sqref="CQ84:CQ91">
    <cfRule type="expression" priority="988">
      <formula>#REF!</formula>
    </cfRule>
  </conditionalFormatting>
  <conditionalFormatting sqref="CQ84:CQ92">
    <cfRule type="expression" dxfId="1597" priority="986">
      <formula>IF(CQ84="Validar","Rojo","Verde")</formula>
    </cfRule>
  </conditionalFormatting>
  <conditionalFormatting sqref="CQ85:CQ91">
    <cfRule type="colorScale" priority="987">
      <colorScale>
        <cfvo type="min"/>
        <cfvo type="max"/>
        <color theme="0"/>
        <color theme="0"/>
      </colorScale>
    </cfRule>
    <cfRule type="expression" dxfId="1596" priority="989">
      <formula>CP85&lt;0</formula>
    </cfRule>
  </conditionalFormatting>
  <conditionalFormatting sqref="CQ94">
    <cfRule type="colorScale" priority="984">
      <colorScale>
        <cfvo type="min"/>
        <cfvo type="max"/>
        <color theme="0"/>
        <color theme="0"/>
      </colorScale>
    </cfRule>
    <cfRule type="expression" dxfId="1595" priority="985">
      <formula>CP94&lt;0</formula>
    </cfRule>
  </conditionalFormatting>
  <conditionalFormatting sqref="CQ94:CQ102">
    <cfRule type="expression" priority="978">
      <formula>#REF!</formula>
    </cfRule>
  </conditionalFormatting>
  <conditionalFormatting sqref="CQ94:CQ103">
    <cfRule type="expression" dxfId="1594" priority="976">
      <formula>IF(CQ94="Validar","Rojo","Verde")</formula>
    </cfRule>
  </conditionalFormatting>
  <conditionalFormatting sqref="CQ95:CQ100">
    <cfRule type="colorScale" priority="982">
      <colorScale>
        <cfvo type="min"/>
        <cfvo type="max"/>
        <color theme="0"/>
        <color theme="0"/>
      </colorScale>
    </cfRule>
    <cfRule type="expression" dxfId="1593" priority="983">
      <formula>CP95&lt;0</formula>
    </cfRule>
  </conditionalFormatting>
  <conditionalFormatting sqref="CQ101">
    <cfRule type="colorScale" priority="980">
      <colorScale>
        <cfvo type="min"/>
        <cfvo type="max"/>
        <color theme="0"/>
        <color theme="0"/>
      </colorScale>
    </cfRule>
    <cfRule type="expression" dxfId="1592" priority="981">
      <formula>CP101&lt;0</formula>
    </cfRule>
  </conditionalFormatting>
  <conditionalFormatting sqref="CQ102">
    <cfRule type="colorScale" priority="977">
      <colorScale>
        <cfvo type="min"/>
        <cfvo type="max"/>
        <color theme="0"/>
        <color theme="0"/>
      </colorScale>
    </cfRule>
    <cfRule type="expression" dxfId="1591" priority="979">
      <formula>CP102&lt;0</formula>
    </cfRule>
  </conditionalFormatting>
  <conditionalFormatting sqref="CQ105">
    <cfRule type="colorScale" priority="974">
      <colorScale>
        <cfvo type="min"/>
        <cfvo type="max"/>
        <color theme="0"/>
        <color theme="0"/>
      </colorScale>
    </cfRule>
    <cfRule type="expression" dxfId="1590" priority="975">
      <formula>CP105&lt;0</formula>
    </cfRule>
  </conditionalFormatting>
  <conditionalFormatting sqref="CQ105:CQ106">
    <cfRule type="expression" priority="972">
      <formula>#REF!</formula>
    </cfRule>
  </conditionalFormatting>
  <conditionalFormatting sqref="CQ105:CQ107">
    <cfRule type="expression" dxfId="1589" priority="970">
      <formula>IF(CQ105="Validar","Rojo","Verde")</formula>
    </cfRule>
  </conditionalFormatting>
  <conditionalFormatting sqref="CQ106">
    <cfRule type="colorScale" priority="971">
      <colorScale>
        <cfvo type="min"/>
        <cfvo type="max"/>
        <color theme="0"/>
        <color theme="0"/>
      </colorScale>
    </cfRule>
    <cfRule type="expression" dxfId="1588" priority="973">
      <formula>CP106&lt;0</formula>
    </cfRule>
  </conditionalFormatting>
  <conditionalFormatting sqref="CQ110">
    <cfRule type="colorScale" priority="962">
      <colorScale>
        <cfvo type="min"/>
        <cfvo type="max"/>
        <color theme="0"/>
        <color theme="0"/>
      </colorScale>
    </cfRule>
    <cfRule type="expression" dxfId="1587" priority="963">
      <formula>CP110&lt;0</formula>
    </cfRule>
  </conditionalFormatting>
  <conditionalFormatting sqref="CQ110:CQ111">
    <cfRule type="expression" priority="953">
      <formula>#REF!</formula>
    </cfRule>
  </conditionalFormatting>
  <conditionalFormatting sqref="CQ111">
    <cfRule type="colorScale" priority="952">
      <colorScale>
        <cfvo type="min"/>
        <cfvo type="max"/>
        <color theme="0"/>
        <color theme="0"/>
      </colorScale>
    </cfRule>
    <cfRule type="expression" dxfId="1586" priority="954">
      <formula>CP111&lt;0</formula>
    </cfRule>
  </conditionalFormatting>
  <conditionalFormatting sqref="CQ117">
    <cfRule type="colorScale" priority="968">
      <colorScale>
        <cfvo type="min"/>
        <cfvo type="max"/>
        <color theme="0"/>
        <color theme="0"/>
      </colorScale>
    </cfRule>
    <cfRule type="expression" dxfId="1585" priority="969">
      <formula>CP117&lt;0</formula>
    </cfRule>
  </conditionalFormatting>
  <conditionalFormatting sqref="CQ117:CQ123">
    <cfRule type="expression" priority="966">
      <formula>#REF!</formula>
    </cfRule>
  </conditionalFormatting>
  <conditionalFormatting sqref="CQ118:CQ123">
    <cfRule type="colorScale" priority="965">
      <colorScale>
        <cfvo type="min"/>
        <cfvo type="max"/>
        <color theme="0"/>
        <color theme="0"/>
      </colorScale>
    </cfRule>
    <cfRule type="expression" dxfId="1584" priority="967">
      <formula>CP118&lt;0</formula>
    </cfRule>
  </conditionalFormatting>
  <conditionalFormatting sqref="CQ126:CQ135">
    <cfRule type="expression" dxfId="1583" priority="1089">
      <formula>IF(CQ126="Validar","Rojo","Verde")</formula>
    </cfRule>
    <cfRule type="colorScale" priority="1090">
      <colorScale>
        <cfvo type="min"/>
        <cfvo type="max"/>
        <color theme="0"/>
        <color theme="0"/>
      </colorScale>
    </cfRule>
    <cfRule type="expression" priority="1091">
      <formula>$F$23</formula>
    </cfRule>
    <cfRule type="expression" dxfId="1582" priority="1092">
      <formula>CP126&lt;0</formula>
    </cfRule>
  </conditionalFormatting>
  <conditionalFormatting sqref="CP6">
    <cfRule type="colorScale" priority="949">
      <colorScale>
        <cfvo type="min"/>
        <cfvo type="max"/>
        <color theme="0"/>
        <color theme="0"/>
      </colorScale>
    </cfRule>
    <cfRule type="expression" dxfId="1581" priority="950">
      <formula>CO6&lt;0</formula>
    </cfRule>
  </conditionalFormatting>
  <conditionalFormatting sqref="CP6">
    <cfRule type="expression" dxfId="1580" priority="947">
      <formula>IF(CP6="Validar","Rojo","Verde")</formula>
    </cfRule>
    <cfRule type="expression" priority="948">
      <formula>#REF!</formula>
    </cfRule>
  </conditionalFormatting>
  <conditionalFormatting sqref="CP7:CP8">
    <cfRule type="colorScale" priority="945">
      <colorScale>
        <cfvo type="min"/>
        <cfvo type="max"/>
        <color theme="0"/>
        <color theme="0"/>
      </colorScale>
    </cfRule>
    <cfRule type="expression" dxfId="1579" priority="946">
      <formula>CO7&lt;0</formula>
    </cfRule>
  </conditionalFormatting>
  <conditionalFormatting sqref="CP7:CP8">
    <cfRule type="expression" dxfId="1578" priority="943">
      <formula>IF(CP7="Validar","Rojo","Verde")</formula>
    </cfRule>
    <cfRule type="expression" priority="944">
      <formula>#REF!</formula>
    </cfRule>
  </conditionalFormatting>
  <conditionalFormatting sqref="CT9">
    <cfRule type="colorScale" priority="910">
      <colorScale>
        <cfvo type="min"/>
        <cfvo type="max"/>
        <color theme="0"/>
        <color theme="0"/>
      </colorScale>
    </cfRule>
    <cfRule type="expression" dxfId="1577" priority="911">
      <formula>CS9&lt;0</formula>
    </cfRule>
  </conditionalFormatting>
  <conditionalFormatting sqref="CT9:CT20">
    <cfRule type="expression" dxfId="1576" priority="881">
      <formula>IF(CT9="Validar","Rojo","Verde")</formula>
    </cfRule>
    <cfRule type="expression" priority="883">
      <formula>#REF!</formula>
    </cfRule>
  </conditionalFormatting>
  <conditionalFormatting sqref="CT10">
    <cfRule type="colorScale" priority="887">
      <colorScale>
        <cfvo type="min"/>
        <cfvo type="max"/>
        <color theme="0"/>
        <color theme="0"/>
      </colorScale>
    </cfRule>
    <cfRule type="expression" dxfId="1575" priority="888">
      <formula>CS10&lt;0</formula>
    </cfRule>
  </conditionalFormatting>
  <conditionalFormatting sqref="CT11:CT14">
    <cfRule type="colorScale" priority="908">
      <colorScale>
        <cfvo type="min"/>
        <cfvo type="max"/>
        <color theme="0"/>
        <color theme="0"/>
      </colorScale>
    </cfRule>
    <cfRule type="expression" dxfId="1574" priority="909">
      <formula>CS11&lt;0</formula>
    </cfRule>
  </conditionalFormatting>
  <conditionalFormatting sqref="CT15">
    <cfRule type="colorScale" priority="885">
      <colorScale>
        <cfvo type="min"/>
        <cfvo type="max"/>
        <color theme="0"/>
        <color theme="0"/>
      </colorScale>
    </cfRule>
    <cfRule type="expression" dxfId="1573" priority="886">
      <formula>CS15&lt;0</formula>
    </cfRule>
  </conditionalFormatting>
  <conditionalFormatting sqref="CT16:CT17">
    <cfRule type="colorScale" priority="906">
      <colorScale>
        <cfvo type="min"/>
        <cfvo type="max"/>
        <color theme="0"/>
        <color theme="0"/>
      </colorScale>
    </cfRule>
    <cfRule type="expression" dxfId="1572" priority="907">
      <formula>CS16&lt;0</formula>
    </cfRule>
  </conditionalFormatting>
  <conditionalFormatting sqref="CT18">
    <cfRule type="colorScale" priority="882">
      <colorScale>
        <cfvo type="min"/>
        <cfvo type="max"/>
        <color theme="0"/>
        <color theme="0"/>
      </colorScale>
    </cfRule>
    <cfRule type="expression" dxfId="1571" priority="884">
      <formula>CS18&lt;0</formula>
    </cfRule>
  </conditionalFormatting>
  <conditionalFormatting sqref="CT19:CT20">
    <cfRule type="colorScale" priority="904">
      <colorScale>
        <cfvo type="min"/>
        <cfvo type="max"/>
        <color theme="0"/>
        <color theme="0"/>
      </colorScale>
    </cfRule>
    <cfRule type="expression" dxfId="1570" priority="905">
      <formula>CS19&lt;0</formula>
    </cfRule>
  </conditionalFormatting>
  <conditionalFormatting sqref="CT23">
    <cfRule type="colorScale" priority="879">
      <colorScale>
        <cfvo type="min"/>
        <cfvo type="max"/>
        <color theme="0"/>
        <color theme="0"/>
      </colorScale>
    </cfRule>
    <cfRule type="expression" dxfId="1569" priority="880">
      <formula>CS23&lt;0</formula>
    </cfRule>
  </conditionalFormatting>
  <conditionalFormatting sqref="CT23:CT31">
    <cfRule type="expression" dxfId="1568" priority="873">
      <formula>IF(CT23="Validar","Rojo","Verde")</formula>
    </cfRule>
    <cfRule type="expression" priority="875">
      <formula>#REF!</formula>
    </cfRule>
  </conditionalFormatting>
  <conditionalFormatting sqref="CT24">
    <cfRule type="colorScale" priority="902">
      <colorScale>
        <cfvo type="min"/>
        <cfvo type="max"/>
        <color theme="0"/>
        <color theme="0"/>
      </colorScale>
    </cfRule>
    <cfRule type="expression" dxfId="1567" priority="903">
      <formula>CS24&lt;0</formula>
    </cfRule>
  </conditionalFormatting>
  <conditionalFormatting sqref="CT25">
    <cfRule type="colorScale" priority="900">
      <colorScale>
        <cfvo type="min"/>
        <cfvo type="max"/>
        <color theme="0"/>
        <color theme="0"/>
      </colorScale>
    </cfRule>
    <cfRule type="expression" dxfId="1566" priority="901">
      <formula>CS25&lt;0</formula>
    </cfRule>
  </conditionalFormatting>
  <conditionalFormatting sqref="CT26">
    <cfRule type="colorScale" priority="877">
      <colorScale>
        <cfvo type="min"/>
        <cfvo type="max"/>
        <color theme="0"/>
        <color theme="0"/>
      </colorScale>
    </cfRule>
    <cfRule type="expression" dxfId="1565" priority="878">
      <formula>CS26&lt;0</formula>
    </cfRule>
  </conditionalFormatting>
  <conditionalFormatting sqref="CT27">
    <cfRule type="colorScale" priority="898">
      <colorScale>
        <cfvo type="min"/>
        <cfvo type="max"/>
        <color theme="0"/>
        <color theme="0"/>
      </colorScale>
    </cfRule>
    <cfRule type="expression" dxfId="1564" priority="899">
      <formula>CS27&lt;0</formula>
    </cfRule>
  </conditionalFormatting>
  <conditionalFormatting sqref="CT28">
    <cfRule type="colorScale" priority="896">
      <colorScale>
        <cfvo type="min"/>
        <cfvo type="max"/>
        <color theme="0"/>
        <color theme="0"/>
      </colorScale>
    </cfRule>
    <cfRule type="expression" dxfId="1563" priority="897">
      <formula>CS28&lt;0</formula>
    </cfRule>
  </conditionalFormatting>
  <conditionalFormatting sqref="CT29">
    <cfRule type="colorScale" priority="874">
      <colorScale>
        <cfvo type="min"/>
        <cfvo type="max"/>
        <color theme="0"/>
        <color theme="0"/>
      </colorScale>
    </cfRule>
    <cfRule type="expression" dxfId="1562" priority="876">
      <formula>CS29&lt;0</formula>
    </cfRule>
  </conditionalFormatting>
  <conditionalFormatting sqref="CT30">
    <cfRule type="colorScale" priority="894">
      <colorScale>
        <cfvo type="min"/>
        <cfvo type="max"/>
        <color theme="0"/>
        <color theme="0"/>
      </colorScale>
    </cfRule>
    <cfRule type="expression" dxfId="1561" priority="895">
      <formula>CS30&lt;0</formula>
    </cfRule>
  </conditionalFormatting>
  <conditionalFormatting sqref="CT31">
    <cfRule type="colorScale" priority="892">
      <colorScale>
        <cfvo type="min"/>
        <cfvo type="max"/>
        <color theme="0"/>
        <color theme="0"/>
      </colorScale>
    </cfRule>
    <cfRule type="expression" dxfId="1560" priority="893">
      <formula>CS31&lt;0</formula>
    </cfRule>
  </conditionalFormatting>
  <conditionalFormatting sqref="CT39">
    <cfRule type="colorScale" priority="870">
      <colorScale>
        <cfvo type="min"/>
        <cfvo type="max"/>
        <color theme="0"/>
        <color theme="0"/>
      </colorScale>
    </cfRule>
    <cfRule type="expression" priority="871">
      <formula>#REF!</formula>
    </cfRule>
    <cfRule type="expression" dxfId="1559" priority="872">
      <formula>CS39&lt;0</formula>
    </cfRule>
  </conditionalFormatting>
  <conditionalFormatting sqref="CT39:CT107">
    <cfRule type="expression" dxfId="1558" priority="808">
      <formula>IF(CT39="Validar","Rojo","Verde")</formula>
    </cfRule>
  </conditionalFormatting>
  <conditionalFormatting sqref="CT40:CT67">
    <cfRule type="colorScale" priority="889">
      <colorScale>
        <cfvo type="min"/>
        <cfvo type="max"/>
        <color theme="0"/>
        <color theme="0"/>
      </colorScale>
    </cfRule>
    <cfRule type="expression" priority="890">
      <formula>$F$19</formula>
    </cfRule>
    <cfRule type="expression" dxfId="1557" priority="891">
      <formula>CS40&lt;0</formula>
    </cfRule>
  </conditionalFormatting>
  <conditionalFormatting sqref="CT68">
    <cfRule type="colorScale" priority="867">
      <colorScale>
        <cfvo type="min"/>
        <cfvo type="max"/>
        <color theme="0"/>
        <color theme="0"/>
      </colorScale>
    </cfRule>
    <cfRule type="expression" priority="868">
      <formula>#REF!</formula>
    </cfRule>
    <cfRule type="expression" dxfId="1556" priority="869">
      <formula>CS68&lt;0</formula>
    </cfRule>
  </conditionalFormatting>
  <conditionalFormatting sqref="CT69:CT81">
    <cfRule type="colorScale" priority="914">
      <colorScale>
        <cfvo type="min"/>
        <cfvo type="max"/>
        <color theme="0"/>
        <color theme="0"/>
      </colorScale>
    </cfRule>
    <cfRule type="expression" priority="915">
      <formula>$F$19</formula>
    </cfRule>
    <cfRule type="expression" dxfId="1555" priority="916">
      <formula>CS69&lt;0</formula>
    </cfRule>
  </conditionalFormatting>
  <conditionalFormatting sqref="CT82 CT92 CT103 CT107">
    <cfRule type="expression" dxfId="1554" priority="913">
      <formula>CS82&lt;0</formula>
    </cfRule>
  </conditionalFormatting>
  <conditionalFormatting sqref="CT83">
    <cfRule type="colorScale" priority="809">
      <colorScale>
        <cfvo type="min"/>
        <cfvo type="max"/>
        <color theme="0"/>
        <color theme="0"/>
      </colorScale>
    </cfRule>
    <cfRule type="expression" priority="810">
      <formula>#REF!</formula>
    </cfRule>
    <cfRule type="expression" dxfId="1553" priority="811">
      <formula>CS83&lt;0</formula>
    </cfRule>
  </conditionalFormatting>
  <conditionalFormatting sqref="CT84:CT91">
    <cfRule type="colorScale" priority="917">
      <colorScale>
        <cfvo type="min"/>
        <cfvo type="max"/>
        <color theme="0"/>
        <color theme="0"/>
      </colorScale>
    </cfRule>
    <cfRule type="expression" priority="918">
      <formula>$F$19</formula>
    </cfRule>
    <cfRule type="expression" dxfId="1552" priority="919">
      <formula>CS84&lt;0</formula>
    </cfRule>
  </conditionalFormatting>
  <conditionalFormatting sqref="CT92 CT82 CT103 CT107">
    <cfRule type="colorScale" priority="912">
      <colorScale>
        <cfvo type="min"/>
        <cfvo type="max"/>
        <color theme="0"/>
        <color theme="0"/>
      </colorScale>
    </cfRule>
  </conditionalFormatting>
  <conditionalFormatting sqref="CT93">
    <cfRule type="colorScale" priority="864">
      <colorScale>
        <cfvo type="min"/>
        <cfvo type="max"/>
        <color theme="0"/>
        <color theme="0"/>
      </colorScale>
    </cfRule>
    <cfRule type="expression" priority="865">
      <formula>#REF!</formula>
    </cfRule>
    <cfRule type="expression" dxfId="1551" priority="866">
      <formula>CS93&lt;0</formula>
    </cfRule>
  </conditionalFormatting>
  <conditionalFormatting sqref="CT94:CT102">
    <cfRule type="colorScale" priority="920">
      <colorScale>
        <cfvo type="min"/>
        <cfvo type="max"/>
        <color theme="0"/>
        <color theme="0"/>
      </colorScale>
    </cfRule>
    <cfRule type="expression" priority="921">
      <formula>$F$19</formula>
    </cfRule>
    <cfRule type="expression" dxfId="1550" priority="922">
      <formula>CS94&lt;0</formula>
    </cfRule>
  </conditionalFormatting>
  <conditionalFormatting sqref="CT104">
    <cfRule type="colorScale" priority="861">
      <colorScale>
        <cfvo type="min"/>
        <cfvo type="max"/>
        <color theme="0"/>
        <color theme="0"/>
      </colorScale>
    </cfRule>
    <cfRule type="expression" priority="862">
      <formula>#REF!</formula>
    </cfRule>
    <cfRule type="expression" dxfId="1549" priority="863">
      <formula>CS104&lt;0</formula>
    </cfRule>
  </conditionalFormatting>
  <conditionalFormatting sqref="CT105:CT106">
    <cfRule type="colorScale" priority="923">
      <colorScale>
        <cfvo type="min"/>
        <cfvo type="max"/>
        <color theme="0"/>
        <color theme="0"/>
      </colorScale>
    </cfRule>
    <cfRule type="expression" priority="924">
      <formula>$F$19</formula>
    </cfRule>
    <cfRule type="expression" dxfId="1548" priority="925">
      <formula>CS105&lt;0</formula>
    </cfRule>
  </conditionalFormatting>
  <conditionalFormatting sqref="CT110">
    <cfRule type="colorScale" priority="926">
      <colorScale>
        <cfvo type="min"/>
        <cfvo type="max"/>
        <color theme="0"/>
        <color theme="0"/>
      </colorScale>
    </cfRule>
    <cfRule type="expression" dxfId="1547" priority="927">
      <formula>CS110&lt;0</formula>
    </cfRule>
  </conditionalFormatting>
  <conditionalFormatting sqref="CT110:CT111">
    <cfRule type="expression" priority="806">
      <formula>$F$19</formula>
    </cfRule>
  </conditionalFormatting>
  <conditionalFormatting sqref="CT111">
    <cfRule type="colorScale" priority="805">
      <colorScale>
        <cfvo type="min"/>
        <cfvo type="max"/>
        <color theme="0"/>
        <color theme="0"/>
      </colorScale>
    </cfRule>
    <cfRule type="expression" dxfId="1546" priority="807">
      <formula>CS111&lt;0</formula>
    </cfRule>
  </conditionalFormatting>
  <conditionalFormatting sqref="CT117:CT123">
    <cfRule type="colorScale" priority="931">
      <colorScale>
        <cfvo type="min"/>
        <cfvo type="max"/>
        <color theme="0"/>
        <color theme="0"/>
      </colorScale>
    </cfRule>
    <cfRule type="expression" priority="932">
      <formula>$F$19</formula>
    </cfRule>
    <cfRule type="expression" dxfId="1545" priority="933">
      <formula>CS117&lt;0</formula>
    </cfRule>
  </conditionalFormatting>
  <conditionalFormatting sqref="CT125">
    <cfRule type="colorScale" priority="858">
      <colorScale>
        <cfvo type="min"/>
        <cfvo type="max"/>
        <color theme="0"/>
        <color theme="0"/>
      </colorScale>
    </cfRule>
    <cfRule type="expression" priority="859">
      <formula>#REF!</formula>
    </cfRule>
    <cfRule type="expression" dxfId="1544" priority="860">
      <formula>CS125&lt;0</formula>
    </cfRule>
  </conditionalFormatting>
  <conditionalFormatting sqref="CT125:CT135">
    <cfRule type="expression" dxfId="1543" priority="857">
      <formula>IF(CT125="Validar","Rojo","Verde")</formula>
    </cfRule>
  </conditionalFormatting>
  <conditionalFormatting sqref="CT126:CT132">
    <cfRule type="colorScale" priority="934">
      <colorScale>
        <cfvo type="min"/>
        <cfvo type="max"/>
        <color theme="0"/>
        <color theme="0"/>
      </colorScale>
    </cfRule>
    <cfRule type="expression" dxfId="1542" priority="936">
      <formula>CS126&lt;0</formula>
    </cfRule>
  </conditionalFormatting>
  <conditionalFormatting sqref="CT126:CT134">
    <cfRule type="expression" priority="935">
      <formula>$F$19</formula>
    </cfRule>
  </conditionalFormatting>
  <conditionalFormatting sqref="CT133:CT134">
    <cfRule type="colorScale" priority="937">
      <colorScale>
        <cfvo type="min"/>
        <cfvo type="max"/>
        <color theme="0"/>
        <color theme="0"/>
      </colorScale>
    </cfRule>
    <cfRule type="expression" dxfId="1541" priority="938">
      <formula>CS133&lt;0</formula>
    </cfRule>
  </conditionalFormatting>
  <conditionalFormatting sqref="CT135">
    <cfRule type="colorScale" priority="928">
      <colorScale>
        <cfvo type="min"/>
        <cfvo type="max"/>
        <color theme="0"/>
        <color theme="0"/>
      </colorScale>
    </cfRule>
    <cfRule type="expression" priority="929">
      <formula>$F$23</formula>
    </cfRule>
    <cfRule type="expression" dxfId="1540" priority="930">
      <formula>CS135&lt;0</formula>
    </cfRule>
  </conditionalFormatting>
  <conditionalFormatting sqref="CT110:CU111">
    <cfRule type="expression" dxfId="1539" priority="801">
      <formula>IF(CT110="Validar","Rojo","Verde")</formula>
    </cfRule>
  </conditionalFormatting>
  <conditionalFormatting sqref="CT117:CU123">
    <cfRule type="expression" dxfId="1538" priority="814">
      <formula>IF(CT117="Validar","Rojo","Verde")</formula>
    </cfRule>
  </conditionalFormatting>
  <conditionalFormatting sqref="CU40:CU66">
    <cfRule type="colorScale" priority="849">
      <colorScale>
        <cfvo type="min"/>
        <cfvo type="max"/>
        <color theme="0"/>
        <color theme="0"/>
      </colorScale>
    </cfRule>
    <cfRule type="expression" priority="850">
      <formula>#REF!</formula>
    </cfRule>
    <cfRule type="expression" dxfId="1537" priority="851">
      <formula>CT40&lt;0</formula>
    </cfRule>
  </conditionalFormatting>
  <conditionalFormatting sqref="CU40:CU67">
    <cfRule type="expression" dxfId="1536" priority="848">
      <formula>IF(CU40="Validar","Rojo","Verde")</formula>
    </cfRule>
  </conditionalFormatting>
  <conditionalFormatting sqref="CU67 CT82:CU82 CT92:CU92 CT103:CU103 CT107:CU107">
    <cfRule type="expression" priority="853">
      <formula>$F$23</formula>
    </cfRule>
  </conditionalFormatting>
  <conditionalFormatting sqref="CU67 CU82 CU92 CU103 CU107">
    <cfRule type="expression" dxfId="1535" priority="854">
      <formula>CT67&lt;0</formula>
    </cfRule>
  </conditionalFormatting>
  <conditionalFormatting sqref="CU69">
    <cfRule type="colorScale" priority="846">
      <colorScale>
        <cfvo type="min"/>
        <cfvo type="max"/>
        <color theme="0"/>
        <color theme="0"/>
      </colorScale>
    </cfRule>
    <cfRule type="expression" dxfId="1534" priority="847">
      <formula>CT69&lt;0</formula>
    </cfRule>
  </conditionalFormatting>
  <conditionalFormatting sqref="CU69:CU81">
    <cfRule type="expression" priority="844">
      <formula>#REF!</formula>
    </cfRule>
  </conditionalFormatting>
  <conditionalFormatting sqref="CU69:CU82">
    <cfRule type="expression" dxfId="1533" priority="842">
      <formula>IF(CU69="Validar","Rojo","Verde")</formula>
    </cfRule>
  </conditionalFormatting>
  <conditionalFormatting sqref="CU70:CU78">
    <cfRule type="colorScale" priority="843">
      <colorScale>
        <cfvo type="min"/>
        <cfvo type="max"/>
        <color theme="0"/>
        <color theme="0"/>
      </colorScale>
    </cfRule>
    <cfRule type="expression" dxfId="1532" priority="845">
      <formula>CT70&lt;0</formula>
    </cfRule>
  </conditionalFormatting>
  <conditionalFormatting sqref="CU79:CU81">
    <cfRule type="colorScale" priority="855">
      <colorScale>
        <cfvo type="min"/>
        <cfvo type="max"/>
        <color theme="0"/>
        <color theme="0"/>
      </colorScale>
    </cfRule>
    <cfRule type="expression" dxfId="1531" priority="856">
      <formula>CT79&lt;0</formula>
    </cfRule>
  </conditionalFormatting>
  <conditionalFormatting sqref="CU82 CU67 CU92 CU103 CU107">
    <cfRule type="colorScale" priority="852">
      <colorScale>
        <cfvo type="min"/>
        <cfvo type="max"/>
        <color theme="0"/>
        <color theme="0"/>
      </colorScale>
    </cfRule>
  </conditionalFormatting>
  <conditionalFormatting sqref="CU84">
    <cfRule type="colorScale" priority="840">
      <colorScale>
        <cfvo type="min"/>
        <cfvo type="max"/>
        <color theme="0"/>
        <color theme="0"/>
      </colorScale>
    </cfRule>
    <cfRule type="expression" dxfId="1530" priority="841">
      <formula>CT84&lt;0</formula>
    </cfRule>
  </conditionalFormatting>
  <conditionalFormatting sqref="CU84:CU91">
    <cfRule type="expression" priority="838">
      <formula>#REF!</formula>
    </cfRule>
  </conditionalFormatting>
  <conditionalFormatting sqref="CU84:CU92">
    <cfRule type="expression" dxfId="1529" priority="836">
      <formula>IF(CU84="Validar","Rojo","Verde")</formula>
    </cfRule>
  </conditionalFormatting>
  <conditionalFormatting sqref="CU85:CU91">
    <cfRule type="colorScale" priority="837">
      <colorScale>
        <cfvo type="min"/>
        <cfvo type="max"/>
        <color theme="0"/>
        <color theme="0"/>
      </colorScale>
    </cfRule>
    <cfRule type="expression" dxfId="1528" priority="839">
      <formula>CT85&lt;0</formula>
    </cfRule>
  </conditionalFormatting>
  <conditionalFormatting sqref="CU94">
    <cfRule type="colorScale" priority="834">
      <colorScale>
        <cfvo type="min"/>
        <cfvo type="max"/>
        <color theme="0"/>
        <color theme="0"/>
      </colorScale>
    </cfRule>
    <cfRule type="expression" dxfId="1527" priority="835">
      <formula>CT94&lt;0</formula>
    </cfRule>
  </conditionalFormatting>
  <conditionalFormatting sqref="CU94:CU102">
    <cfRule type="expression" priority="828">
      <formula>#REF!</formula>
    </cfRule>
  </conditionalFormatting>
  <conditionalFormatting sqref="CU94:CU103">
    <cfRule type="expression" dxfId="1526" priority="826">
      <formula>IF(CU94="Validar","Rojo","Verde")</formula>
    </cfRule>
  </conditionalFormatting>
  <conditionalFormatting sqref="CU95:CU100">
    <cfRule type="colorScale" priority="832">
      <colorScale>
        <cfvo type="min"/>
        <cfvo type="max"/>
        <color theme="0"/>
        <color theme="0"/>
      </colorScale>
    </cfRule>
    <cfRule type="expression" dxfId="1525" priority="833">
      <formula>CT95&lt;0</formula>
    </cfRule>
  </conditionalFormatting>
  <conditionalFormatting sqref="CU101">
    <cfRule type="colorScale" priority="830">
      <colorScale>
        <cfvo type="min"/>
        <cfvo type="max"/>
        <color theme="0"/>
        <color theme="0"/>
      </colorScale>
    </cfRule>
    <cfRule type="expression" dxfId="1524" priority="831">
      <formula>CT101&lt;0</formula>
    </cfRule>
  </conditionalFormatting>
  <conditionalFormatting sqref="CU102">
    <cfRule type="colorScale" priority="827">
      <colorScale>
        <cfvo type="min"/>
        <cfvo type="max"/>
        <color theme="0"/>
        <color theme="0"/>
      </colorScale>
    </cfRule>
    <cfRule type="expression" dxfId="1523" priority="829">
      <formula>CT102&lt;0</formula>
    </cfRule>
  </conditionalFormatting>
  <conditionalFormatting sqref="CU105">
    <cfRule type="colorScale" priority="824">
      <colorScale>
        <cfvo type="min"/>
        <cfvo type="max"/>
        <color theme="0"/>
        <color theme="0"/>
      </colorScale>
    </cfRule>
    <cfRule type="expression" dxfId="1522" priority="825">
      <formula>CT105&lt;0</formula>
    </cfRule>
  </conditionalFormatting>
  <conditionalFormatting sqref="CU105:CU106">
    <cfRule type="expression" priority="822">
      <formula>#REF!</formula>
    </cfRule>
  </conditionalFormatting>
  <conditionalFormatting sqref="CU105:CU107">
    <cfRule type="expression" dxfId="1521" priority="820">
      <formula>IF(CU105="Validar","Rojo","Verde")</formula>
    </cfRule>
  </conditionalFormatting>
  <conditionalFormatting sqref="CU106">
    <cfRule type="colorScale" priority="821">
      <colorScale>
        <cfvo type="min"/>
        <cfvo type="max"/>
        <color theme="0"/>
        <color theme="0"/>
      </colorScale>
    </cfRule>
    <cfRule type="expression" dxfId="1520" priority="823">
      <formula>CT106&lt;0</formula>
    </cfRule>
  </conditionalFormatting>
  <conditionalFormatting sqref="CU110">
    <cfRule type="colorScale" priority="812">
      <colorScale>
        <cfvo type="min"/>
        <cfvo type="max"/>
        <color theme="0"/>
        <color theme="0"/>
      </colorScale>
    </cfRule>
    <cfRule type="expression" dxfId="1519" priority="813">
      <formula>CT110&lt;0</formula>
    </cfRule>
  </conditionalFormatting>
  <conditionalFormatting sqref="CU110:CU111">
    <cfRule type="expression" priority="803">
      <formula>#REF!</formula>
    </cfRule>
  </conditionalFormatting>
  <conditionalFormatting sqref="CU111">
    <cfRule type="colorScale" priority="802">
      <colorScale>
        <cfvo type="min"/>
        <cfvo type="max"/>
        <color theme="0"/>
        <color theme="0"/>
      </colorScale>
    </cfRule>
    <cfRule type="expression" dxfId="1518" priority="804">
      <formula>CT111&lt;0</formula>
    </cfRule>
  </conditionalFormatting>
  <conditionalFormatting sqref="CU117">
    <cfRule type="colorScale" priority="818">
      <colorScale>
        <cfvo type="min"/>
        <cfvo type="max"/>
        <color theme="0"/>
        <color theme="0"/>
      </colorScale>
    </cfRule>
    <cfRule type="expression" dxfId="1517" priority="819">
      <formula>CT117&lt;0</formula>
    </cfRule>
  </conditionalFormatting>
  <conditionalFormatting sqref="CU117:CU123">
    <cfRule type="expression" priority="816">
      <formula>#REF!</formula>
    </cfRule>
  </conditionalFormatting>
  <conditionalFormatting sqref="CU118:CU123">
    <cfRule type="colorScale" priority="815">
      <colorScale>
        <cfvo type="min"/>
        <cfvo type="max"/>
        <color theme="0"/>
        <color theme="0"/>
      </colorScale>
    </cfRule>
    <cfRule type="expression" dxfId="1516" priority="817">
      <formula>CT118&lt;0</formula>
    </cfRule>
  </conditionalFormatting>
  <conditionalFormatting sqref="CU126:CU135">
    <cfRule type="expression" dxfId="1515" priority="939">
      <formula>IF(CU126="Validar","Rojo","Verde")</formula>
    </cfRule>
    <cfRule type="colorScale" priority="940">
      <colorScale>
        <cfvo type="min"/>
        <cfvo type="max"/>
        <color theme="0"/>
        <color theme="0"/>
      </colorScale>
    </cfRule>
    <cfRule type="expression" priority="941">
      <formula>$F$23</formula>
    </cfRule>
    <cfRule type="expression" dxfId="1514" priority="942">
      <formula>CT126&lt;0</formula>
    </cfRule>
  </conditionalFormatting>
  <conditionalFormatting sqref="CT6">
    <cfRule type="colorScale" priority="799">
      <colorScale>
        <cfvo type="min"/>
        <cfvo type="max"/>
        <color theme="0"/>
        <color theme="0"/>
      </colorScale>
    </cfRule>
    <cfRule type="expression" dxfId="1513" priority="800">
      <formula>CS6&lt;0</formula>
    </cfRule>
  </conditionalFormatting>
  <conditionalFormatting sqref="CT6">
    <cfRule type="expression" dxfId="1512" priority="797">
      <formula>IF(CT6="Validar","Rojo","Verde")</formula>
    </cfRule>
    <cfRule type="expression" priority="798">
      <formula>#REF!</formula>
    </cfRule>
  </conditionalFormatting>
  <conditionalFormatting sqref="CT7:CT8">
    <cfRule type="colorScale" priority="795">
      <colorScale>
        <cfvo type="min"/>
        <cfvo type="max"/>
        <color theme="0"/>
        <color theme="0"/>
      </colorScale>
    </cfRule>
    <cfRule type="expression" dxfId="1511" priority="796">
      <formula>CS7&lt;0</formula>
    </cfRule>
  </conditionalFormatting>
  <conditionalFormatting sqref="CT7:CT8">
    <cfRule type="expression" dxfId="1510" priority="793">
      <formula>IF(CT7="Validar","Rojo","Verde")</formula>
    </cfRule>
    <cfRule type="expression" priority="794">
      <formula>#REF!</formula>
    </cfRule>
  </conditionalFormatting>
  <conditionalFormatting sqref="CW9">
    <cfRule type="colorScale" priority="764">
      <colorScale>
        <cfvo type="min"/>
        <cfvo type="max"/>
        <color theme="0"/>
        <color theme="0"/>
      </colorScale>
    </cfRule>
    <cfRule type="expression" dxfId="1509" priority="765">
      <formula>CV9&lt;0</formula>
    </cfRule>
  </conditionalFormatting>
  <conditionalFormatting sqref="CW9:CW20">
    <cfRule type="expression" dxfId="1508" priority="735">
      <formula>IF(CW9="Validar","Rojo","Verde")</formula>
    </cfRule>
    <cfRule type="expression" priority="737">
      <formula>#REF!</formula>
    </cfRule>
  </conditionalFormatting>
  <conditionalFormatting sqref="CW10">
    <cfRule type="colorScale" priority="741">
      <colorScale>
        <cfvo type="min"/>
        <cfvo type="max"/>
        <color theme="0"/>
        <color theme="0"/>
      </colorScale>
    </cfRule>
    <cfRule type="expression" dxfId="1507" priority="742">
      <formula>CV10&lt;0</formula>
    </cfRule>
  </conditionalFormatting>
  <conditionalFormatting sqref="CW11:CW14">
    <cfRule type="colorScale" priority="762">
      <colorScale>
        <cfvo type="min"/>
        <cfvo type="max"/>
        <color theme="0"/>
        <color theme="0"/>
      </colorScale>
    </cfRule>
    <cfRule type="expression" dxfId="1506" priority="763">
      <formula>CV11&lt;0</formula>
    </cfRule>
  </conditionalFormatting>
  <conditionalFormatting sqref="CW15">
    <cfRule type="colorScale" priority="739">
      <colorScale>
        <cfvo type="min"/>
        <cfvo type="max"/>
        <color theme="0"/>
        <color theme="0"/>
      </colorScale>
    </cfRule>
    <cfRule type="expression" dxfId="1505" priority="740">
      <formula>CV15&lt;0</formula>
    </cfRule>
  </conditionalFormatting>
  <conditionalFormatting sqref="CW16:CW17">
    <cfRule type="colorScale" priority="760">
      <colorScale>
        <cfvo type="min"/>
        <cfvo type="max"/>
        <color theme="0"/>
        <color theme="0"/>
      </colorScale>
    </cfRule>
    <cfRule type="expression" dxfId="1504" priority="761">
      <formula>CV16&lt;0</formula>
    </cfRule>
  </conditionalFormatting>
  <conditionalFormatting sqref="CW18">
    <cfRule type="colorScale" priority="736">
      <colorScale>
        <cfvo type="min"/>
        <cfvo type="max"/>
        <color theme="0"/>
        <color theme="0"/>
      </colorScale>
    </cfRule>
    <cfRule type="expression" dxfId="1503" priority="738">
      <formula>CV18&lt;0</formula>
    </cfRule>
  </conditionalFormatting>
  <conditionalFormatting sqref="CW19:CW20">
    <cfRule type="colorScale" priority="758">
      <colorScale>
        <cfvo type="min"/>
        <cfvo type="max"/>
        <color theme="0"/>
        <color theme="0"/>
      </colorScale>
    </cfRule>
    <cfRule type="expression" dxfId="1502" priority="759">
      <formula>CV19&lt;0</formula>
    </cfRule>
  </conditionalFormatting>
  <conditionalFormatting sqref="CW23">
    <cfRule type="colorScale" priority="733">
      <colorScale>
        <cfvo type="min"/>
        <cfvo type="max"/>
        <color theme="0"/>
        <color theme="0"/>
      </colorScale>
    </cfRule>
    <cfRule type="expression" dxfId="1501" priority="734">
      <formula>CV23&lt;0</formula>
    </cfRule>
  </conditionalFormatting>
  <conditionalFormatting sqref="CW23:CW31">
    <cfRule type="expression" dxfId="1500" priority="727">
      <formula>IF(CW23="Validar","Rojo","Verde")</formula>
    </cfRule>
    <cfRule type="expression" priority="729">
      <formula>#REF!</formula>
    </cfRule>
  </conditionalFormatting>
  <conditionalFormatting sqref="CW24">
    <cfRule type="colorScale" priority="756">
      <colorScale>
        <cfvo type="min"/>
        <cfvo type="max"/>
        <color theme="0"/>
        <color theme="0"/>
      </colorScale>
    </cfRule>
    <cfRule type="expression" dxfId="1499" priority="757">
      <formula>CV24&lt;0</formula>
    </cfRule>
  </conditionalFormatting>
  <conditionalFormatting sqref="CW25">
    <cfRule type="colorScale" priority="754">
      <colorScale>
        <cfvo type="min"/>
        <cfvo type="max"/>
        <color theme="0"/>
        <color theme="0"/>
      </colorScale>
    </cfRule>
    <cfRule type="expression" dxfId="1498" priority="755">
      <formula>CV25&lt;0</formula>
    </cfRule>
  </conditionalFormatting>
  <conditionalFormatting sqref="CW26">
    <cfRule type="colorScale" priority="731">
      <colorScale>
        <cfvo type="min"/>
        <cfvo type="max"/>
        <color theme="0"/>
        <color theme="0"/>
      </colorScale>
    </cfRule>
    <cfRule type="expression" dxfId="1497" priority="732">
      <formula>CV26&lt;0</formula>
    </cfRule>
  </conditionalFormatting>
  <conditionalFormatting sqref="CW27">
    <cfRule type="colorScale" priority="752">
      <colorScale>
        <cfvo type="min"/>
        <cfvo type="max"/>
        <color theme="0"/>
        <color theme="0"/>
      </colorScale>
    </cfRule>
    <cfRule type="expression" dxfId="1496" priority="753">
      <formula>CV27&lt;0</formula>
    </cfRule>
  </conditionalFormatting>
  <conditionalFormatting sqref="CW28">
    <cfRule type="colorScale" priority="750">
      <colorScale>
        <cfvo type="min"/>
        <cfvo type="max"/>
        <color theme="0"/>
        <color theme="0"/>
      </colorScale>
    </cfRule>
    <cfRule type="expression" dxfId="1495" priority="751">
      <formula>CV28&lt;0</formula>
    </cfRule>
  </conditionalFormatting>
  <conditionalFormatting sqref="CW29">
    <cfRule type="colorScale" priority="728">
      <colorScale>
        <cfvo type="min"/>
        <cfvo type="max"/>
        <color theme="0"/>
        <color theme="0"/>
      </colorScale>
    </cfRule>
    <cfRule type="expression" dxfId="1494" priority="730">
      <formula>CV29&lt;0</formula>
    </cfRule>
  </conditionalFormatting>
  <conditionalFormatting sqref="CW30">
    <cfRule type="colorScale" priority="748">
      <colorScale>
        <cfvo type="min"/>
        <cfvo type="max"/>
        <color theme="0"/>
        <color theme="0"/>
      </colorScale>
    </cfRule>
    <cfRule type="expression" dxfId="1493" priority="749">
      <formula>CV30&lt;0</formula>
    </cfRule>
  </conditionalFormatting>
  <conditionalFormatting sqref="CW31">
    <cfRule type="colorScale" priority="746">
      <colorScale>
        <cfvo type="min"/>
        <cfvo type="max"/>
        <color theme="0"/>
        <color theme="0"/>
      </colorScale>
    </cfRule>
    <cfRule type="expression" dxfId="1492" priority="747">
      <formula>CV31&lt;0</formula>
    </cfRule>
  </conditionalFormatting>
  <conditionalFormatting sqref="CW39">
    <cfRule type="colorScale" priority="724">
      <colorScale>
        <cfvo type="min"/>
        <cfvo type="max"/>
        <color theme="0"/>
        <color theme="0"/>
      </colorScale>
    </cfRule>
    <cfRule type="expression" priority="725">
      <formula>#REF!</formula>
    </cfRule>
    <cfRule type="expression" dxfId="1491" priority="726">
      <formula>CV39&lt;0</formula>
    </cfRule>
  </conditionalFormatting>
  <conditionalFormatting sqref="CW39:CW107">
    <cfRule type="expression" dxfId="1490" priority="705">
      <formula>IF(CW39="Validar","Rojo","Verde")</formula>
    </cfRule>
  </conditionalFormatting>
  <conditionalFormatting sqref="CW40:CW67">
    <cfRule type="colorScale" priority="743">
      <colorScale>
        <cfvo type="min"/>
        <cfvo type="max"/>
        <color theme="0"/>
        <color theme="0"/>
      </colorScale>
    </cfRule>
    <cfRule type="expression" priority="744">
      <formula>$F$19</formula>
    </cfRule>
    <cfRule type="expression" dxfId="1489" priority="745">
      <formula>CV40&lt;0</formula>
    </cfRule>
  </conditionalFormatting>
  <conditionalFormatting sqref="CW68">
    <cfRule type="colorScale" priority="721">
      <colorScale>
        <cfvo type="min"/>
        <cfvo type="max"/>
        <color theme="0"/>
        <color theme="0"/>
      </colorScale>
    </cfRule>
    <cfRule type="expression" priority="722">
      <formula>#REF!</formula>
    </cfRule>
    <cfRule type="expression" dxfId="1488" priority="723">
      <formula>CV68&lt;0</formula>
    </cfRule>
  </conditionalFormatting>
  <conditionalFormatting sqref="CW69:CW81">
    <cfRule type="colorScale" priority="768">
      <colorScale>
        <cfvo type="min"/>
        <cfvo type="max"/>
        <color theme="0"/>
        <color theme="0"/>
      </colorScale>
    </cfRule>
    <cfRule type="expression" priority="769">
      <formula>$F$19</formula>
    </cfRule>
    <cfRule type="expression" dxfId="1487" priority="770">
      <formula>CV69&lt;0</formula>
    </cfRule>
  </conditionalFormatting>
  <conditionalFormatting sqref="CW82 CW92 CW103 CW107">
    <cfRule type="expression" dxfId="1486" priority="767">
      <formula>CV82&lt;0</formula>
    </cfRule>
  </conditionalFormatting>
  <conditionalFormatting sqref="CW83">
    <cfRule type="colorScale" priority="706">
      <colorScale>
        <cfvo type="min"/>
        <cfvo type="max"/>
        <color theme="0"/>
        <color theme="0"/>
      </colorScale>
    </cfRule>
    <cfRule type="expression" priority="707">
      <formula>#REF!</formula>
    </cfRule>
    <cfRule type="expression" dxfId="1485" priority="708">
      <formula>CV83&lt;0</formula>
    </cfRule>
  </conditionalFormatting>
  <conditionalFormatting sqref="CW84:CW91">
    <cfRule type="colorScale" priority="771">
      <colorScale>
        <cfvo type="min"/>
        <cfvo type="max"/>
        <color theme="0"/>
        <color theme="0"/>
      </colorScale>
    </cfRule>
    <cfRule type="expression" priority="772">
      <formula>$F$19</formula>
    </cfRule>
    <cfRule type="expression" dxfId="1484" priority="773">
      <formula>CV84&lt;0</formula>
    </cfRule>
  </conditionalFormatting>
  <conditionalFormatting sqref="CW92 CW82 CW103 CW107">
    <cfRule type="colorScale" priority="766">
      <colorScale>
        <cfvo type="min"/>
        <cfvo type="max"/>
        <color theme="0"/>
        <color theme="0"/>
      </colorScale>
    </cfRule>
  </conditionalFormatting>
  <conditionalFormatting sqref="CW93">
    <cfRule type="colorScale" priority="718">
      <colorScale>
        <cfvo type="min"/>
        <cfvo type="max"/>
        <color theme="0"/>
        <color theme="0"/>
      </colorScale>
    </cfRule>
    <cfRule type="expression" priority="719">
      <formula>#REF!</formula>
    </cfRule>
    <cfRule type="expression" dxfId="1483" priority="720">
      <formula>CV93&lt;0</formula>
    </cfRule>
  </conditionalFormatting>
  <conditionalFormatting sqref="CW94:CW102">
    <cfRule type="colorScale" priority="774">
      <colorScale>
        <cfvo type="min"/>
        <cfvo type="max"/>
        <color theme="0"/>
        <color theme="0"/>
      </colorScale>
    </cfRule>
    <cfRule type="expression" priority="775">
      <formula>$F$19</formula>
    </cfRule>
    <cfRule type="expression" dxfId="1482" priority="776">
      <formula>CV94&lt;0</formula>
    </cfRule>
  </conditionalFormatting>
  <conditionalFormatting sqref="CW104">
    <cfRule type="colorScale" priority="715">
      <colorScale>
        <cfvo type="min"/>
        <cfvo type="max"/>
        <color theme="0"/>
        <color theme="0"/>
      </colorScale>
    </cfRule>
    <cfRule type="expression" priority="716">
      <formula>#REF!</formula>
    </cfRule>
    <cfRule type="expression" dxfId="1481" priority="717">
      <formula>CV104&lt;0</formula>
    </cfRule>
  </conditionalFormatting>
  <conditionalFormatting sqref="CW105:CW106">
    <cfRule type="colorScale" priority="777">
      <colorScale>
        <cfvo type="min"/>
        <cfvo type="max"/>
        <color theme="0"/>
        <color theme="0"/>
      </colorScale>
    </cfRule>
    <cfRule type="expression" priority="778">
      <formula>$F$19</formula>
    </cfRule>
    <cfRule type="expression" dxfId="1480" priority="779">
      <formula>CV105&lt;0</formula>
    </cfRule>
  </conditionalFormatting>
  <conditionalFormatting sqref="CW110">
    <cfRule type="colorScale" priority="780">
      <colorScale>
        <cfvo type="min"/>
        <cfvo type="max"/>
        <color theme="0"/>
        <color theme="0"/>
      </colorScale>
    </cfRule>
    <cfRule type="expression" dxfId="1479" priority="781">
      <formula>CV110&lt;0</formula>
    </cfRule>
  </conditionalFormatting>
  <conditionalFormatting sqref="CW110:CW111">
    <cfRule type="expression" priority="703">
      <formula>$F$19</formula>
    </cfRule>
  </conditionalFormatting>
  <conditionalFormatting sqref="CW111">
    <cfRule type="colorScale" priority="702">
      <colorScale>
        <cfvo type="min"/>
        <cfvo type="max"/>
        <color theme="0"/>
        <color theme="0"/>
      </colorScale>
    </cfRule>
    <cfRule type="expression" dxfId="1478" priority="704">
      <formula>CV111&lt;0</formula>
    </cfRule>
  </conditionalFormatting>
  <conditionalFormatting sqref="CW117:CW123">
    <cfRule type="colorScale" priority="785">
      <colorScale>
        <cfvo type="min"/>
        <cfvo type="max"/>
        <color theme="0"/>
        <color theme="0"/>
      </colorScale>
    </cfRule>
    <cfRule type="expression" priority="786">
      <formula>$F$19</formula>
    </cfRule>
    <cfRule type="expression" dxfId="1477" priority="787">
      <formula>CV117&lt;0</formula>
    </cfRule>
  </conditionalFormatting>
  <conditionalFormatting sqref="CW125">
    <cfRule type="colorScale" priority="712">
      <colorScale>
        <cfvo type="min"/>
        <cfvo type="max"/>
        <color theme="0"/>
        <color theme="0"/>
      </colorScale>
    </cfRule>
    <cfRule type="expression" priority="713">
      <formula>#REF!</formula>
    </cfRule>
    <cfRule type="expression" dxfId="1476" priority="714">
      <formula>CV125&lt;0</formula>
    </cfRule>
  </conditionalFormatting>
  <conditionalFormatting sqref="CW125:CW135">
    <cfRule type="expression" dxfId="1475" priority="711">
      <formula>IF(CW125="Validar","Rojo","Verde")</formula>
    </cfRule>
  </conditionalFormatting>
  <conditionalFormatting sqref="CW126:CW132">
    <cfRule type="colorScale" priority="788">
      <colorScale>
        <cfvo type="min"/>
        <cfvo type="max"/>
        <color theme="0"/>
        <color theme="0"/>
      </colorScale>
    </cfRule>
    <cfRule type="expression" dxfId="1474" priority="790">
      <formula>CV126&lt;0</formula>
    </cfRule>
  </conditionalFormatting>
  <conditionalFormatting sqref="CW126:CW134">
    <cfRule type="expression" priority="789">
      <formula>$F$19</formula>
    </cfRule>
  </conditionalFormatting>
  <conditionalFormatting sqref="CW133:CW134">
    <cfRule type="colorScale" priority="791">
      <colorScale>
        <cfvo type="min"/>
        <cfvo type="max"/>
        <color theme="0"/>
        <color theme="0"/>
      </colorScale>
    </cfRule>
    <cfRule type="expression" dxfId="1473" priority="792">
      <formula>CV133&lt;0</formula>
    </cfRule>
  </conditionalFormatting>
  <conditionalFormatting sqref="CW135">
    <cfRule type="colorScale" priority="782">
      <colorScale>
        <cfvo type="min"/>
        <cfvo type="max"/>
        <color theme="0"/>
        <color theme="0"/>
      </colorScale>
    </cfRule>
    <cfRule type="expression" priority="783">
      <formula>$F$23</formula>
    </cfRule>
    <cfRule type="expression" dxfId="1472" priority="784">
      <formula>CV135&lt;0</formula>
    </cfRule>
  </conditionalFormatting>
  <conditionalFormatting sqref="CW110:CW111">
    <cfRule type="expression" dxfId="1471" priority="701">
      <formula>IF(CW110="Validar","Rojo","Verde")</formula>
    </cfRule>
  </conditionalFormatting>
  <conditionalFormatting sqref="CW117:CW123">
    <cfRule type="expression" dxfId="1470" priority="709">
      <formula>IF(CW117="Validar","Rojo","Verde")</formula>
    </cfRule>
  </conditionalFormatting>
  <conditionalFormatting sqref="CW82 CW92 CW103 CW107">
    <cfRule type="expression" priority="710">
      <formula>$F$23</formula>
    </cfRule>
  </conditionalFormatting>
  <conditionalFormatting sqref="CW6">
    <cfRule type="colorScale" priority="699">
      <colorScale>
        <cfvo type="min"/>
        <cfvo type="max"/>
        <color theme="0"/>
        <color theme="0"/>
      </colorScale>
    </cfRule>
    <cfRule type="expression" dxfId="1469" priority="700">
      <formula>CV6&lt;0</formula>
    </cfRule>
  </conditionalFormatting>
  <conditionalFormatting sqref="CW6">
    <cfRule type="expression" dxfId="1468" priority="697">
      <formula>IF(CW6="Validar","Rojo","Verde")</formula>
    </cfRule>
    <cfRule type="expression" priority="698">
      <formula>#REF!</formula>
    </cfRule>
  </conditionalFormatting>
  <conditionalFormatting sqref="CW7:CW8">
    <cfRule type="colorScale" priority="695">
      <colorScale>
        <cfvo type="min"/>
        <cfvo type="max"/>
        <color theme="0"/>
        <color theme="0"/>
      </colorScale>
    </cfRule>
    <cfRule type="expression" dxfId="1467" priority="696">
      <formula>CV7&lt;0</formula>
    </cfRule>
  </conditionalFormatting>
  <conditionalFormatting sqref="CW7:CW8">
    <cfRule type="expression" dxfId="1466" priority="693">
      <formula>IF(CW7="Validar","Rojo","Verde")</formula>
    </cfRule>
    <cfRule type="expression" priority="694">
      <formula>#REF!</formula>
    </cfRule>
  </conditionalFormatting>
  <conditionalFormatting sqref="AU9">
    <cfRule type="colorScale" priority="664">
      <colorScale>
        <cfvo type="min"/>
        <cfvo type="max"/>
        <color theme="0"/>
        <color theme="0"/>
      </colorScale>
    </cfRule>
    <cfRule type="expression" dxfId="1465" priority="665">
      <formula>AT9&lt;0</formula>
    </cfRule>
  </conditionalFormatting>
  <conditionalFormatting sqref="AU9:AU20">
    <cfRule type="expression" dxfId="1464" priority="635">
      <formula>IF(AU9="Validar","Rojo","Verde")</formula>
    </cfRule>
    <cfRule type="expression" priority="637">
      <formula>#REF!</formula>
    </cfRule>
  </conditionalFormatting>
  <conditionalFormatting sqref="AU10">
    <cfRule type="colorScale" priority="641">
      <colorScale>
        <cfvo type="min"/>
        <cfvo type="max"/>
        <color theme="0"/>
        <color theme="0"/>
      </colorScale>
    </cfRule>
    <cfRule type="expression" dxfId="1463" priority="642">
      <formula>AT10&lt;0</formula>
    </cfRule>
  </conditionalFormatting>
  <conditionalFormatting sqref="AU11:AU14">
    <cfRule type="colorScale" priority="662">
      <colorScale>
        <cfvo type="min"/>
        <cfvo type="max"/>
        <color theme="0"/>
        <color theme="0"/>
      </colorScale>
    </cfRule>
    <cfRule type="expression" dxfId="1462" priority="663">
      <formula>AT11&lt;0</formula>
    </cfRule>
  </conditionalFormatting>
  <conditionalFormatting sqref="AU15">
    <cfRule type="colorScale" priority="639">
      <colorScale>
        <cfvo type="min"/>
        <cfvo type="max"/>
        <color theme="0"/>
        <color theme="0"/>
      </colorScale>
    </cfRule>
    <cfRule type="expression" dxfId="1461" priority="640">
      <formula>AT15&lt;0</formula>
    </cfRule>
  </conditionalFormatting>
  <conditionalFormatting sqref="AU16:AU17">
    <cfRule type="colorScale" priority="660">
      <colorScale>
        <cfvo type="min"/>
        <cfvo type="max"/>
        <color theme="0"/>
        <color theme="0"/>
      </colorScale>
    </cfRule>
    <cfRule type="expression" dxfId="1460" priority="661">
      <formula>AT16&lt;0</formula>
    </cfRule>
  </conditionalFormatting>
  <conditionalFormatting sqref="AU18">
    <cfRule type="colorScale" priority="636">
      <colorScale>
        <cfvo type="min"/>
        <cfvo type="max"/>
        <color theme="0"/>
        <color theme="0"/>
      </colorScale>
    </cfRule>
    <cfRule type="expression" dxfId="1459" priority="638">
      <formula>AT18&lt;0</formula>
    </cfRule>
  </conditionalFormatting>
  <conditionalFormatting sqref="AU19:AU20">
    <cfRule type="colorScale" priority="658">
      <colorScale>
        <cfvo type="min"/>
        <cfvo type="max"/>
        <color theme="0"/>
        <color theme="0"/>
      </colorScale>
    </cfRule>
    <cfRule type="expression" dxfId="1458" priority="659">
      <formula>AT19&lt;0</formula>
    </cfRule>
  </conditionalFormatting>
  <conditionalFormatting sqref="AU23">
    <cfRule type="colorScale" priority="633">
      <colorScale>
        <cfvo type="min"/>
        <cfvo type="max"/>
        <color theme="0"/>
        <color theme="0"/>
      </colorScale>
    </cfRule>
    <cfRule type="expression" dxfId="1457" priority="634">
      <formula>AT23&lt;0</formula>
    </cfRule>
  </conditionalFormatting>
  <conditionalFormatting sqref="AU23:AU31">
    <cfRule type="expression" dxfId="1456" priority="627">
      <formula>IF(AU23="Validar","Rojo","Verde")</formula>
    </cfRule>
    <cfRule type="expression" priority="629">
      <formula>#REF!</formula>
    </cfRule>
  </conditionalFormatting>
  <conditionalFormatting sqref="AU24">
    <cfRule type="colorScale" priority="656">
      <colorScale>
        <cfvo type="min"/>
        <cfvo type="max"/>
        <color theme="0"/>
        <color theme="0"/>
      </colorScale>
    </cfRule>
    <cfRule type="expression" dxfId="1455" priority="657">
      <formula>AT24&lt;0</formula>
    </cfRule>
  </conditionalFormatting>
  <conditionalFormatting sqref="AU25">
    <cfRule type="colorScale" priority="654">
      <colorScale>
        <cfvo type="min"/>
        <cfvo type="max"/>
        <color theme="0"/>
        <color theme="0"/>
      </colorScale>
    </cfRule>
    <cfRule type="expression" dxfId="1454" priority="655">
      <formula>AT25&lt;0</formula>
    </cfRule>
  </conditionalFormatting>
  <conditionalFormatting sqref="AU26">
    <cfRule type="colorScale" priority="631">
      <colorScale>
        <cfvo type="min"/>
        <cfvo type="max"/>
        <color theme="0"/>
        <color theme="0"/>
      </colorScale>
    </cfRule>
    <cfRule type="expression" dxfId="1453" priority="632">
      <formula>AT26&lt;0</formula>
    </cfRule>
  </conditionalFormatting>
  <conditionalFormatting sqref="AU27">
    <cfRule type="colorScale" priority="652">
      <colorScale>
        <cfvo type="min"/>
        <cfvo type="max"/>
        <color theme="0"/>
        <color theme="0"/>
      </colorScale>
    </cfRule>
    <cfRule type="expression" dxfId="1452" priority="653">
      <formula>AT27&lt;0</formula>
    </cfRule>
  </conditionalFormatting>
  <conditionalFormatting sqref="AU28">
    <cfRule type="colorScale" priority="650">
      <colorScale>
        <cfvo type="min"/>
        <cfvo type="max"/>
        <color theme="0"/>
        <color theme="0"/>
      </colorScale>
    </cfRule>
    <cfRule type="expression" dxfId="1451" priority="651">
      <formula>AT28&lt;0</formula>
    </cfRule>
  </conditionalFormatting>
  <conditionalFormatting sqref="AU29">
    <cfRule type="colorScale" priority="628">
      <colorScale>
        <cfvo type="min"/>
        <cfvo type="max"/>
        <color theme="0"/>
        <color theme="0"/>
      </colorScale>
    </cfRule>
    <cfRule type="expression" dxfId="1450" priority="630">
      <formula>AT29&lt;0</formula>
    </cfRule>
  </conditionalFormatting>
  <conditionalFormatting sqref="AU30">
    <cfRule type="colorScale" priority="648">
      <colorScale>
        <cfvo type="min"/>
        <cfvo type="max"/>
        <color theme="0"/>
        <color theme="0"/>
      </colorScale>
    </cfRule>
    <cfRule type="expression" dxfId="1449" priority="649">
      <formula>AT30&lt;0</formula>
    </cfRule>
  </conditionalFormatting>
  <conditionalFormatting sqref="AU31">
    <cfRule type="colorScale" priority="646">
      <colorScale>
        <cfvo type="min"/>
        <cfvo type="max"/>
        <color theme="0"/>
        <color theme="0"/>
      </colorScale>
    </cfRule>
    <cfRule type="expression" dxfId="1448" priority="647">
      <formula>AT31&lt;0</formula>
    </cfRule>
  </conditionalFormatting>
  <conditionalFormatting sqref="AU39">
    <cfRule type="colorScale" priority="624">
      <colorScale>
        <cfvo type="min"/>
        <cfvo type="max"/>
        <color theme="0"/>
        <color theme="0"/>
      </colorScale>
    </cfRule>
    <cfRule type="expression" priority="625">
      <formula>#REF!</formula>
    </cfRule>
    <cfRule type="expression" dxfId="1447" priority="626">
      <formula>AT39&lt;0</formula>
    </cfRule>
  </conditionalFormatting>
  <conditionalFormatting sqref="AU39:AU107">
    <cfRule type="expression" dxfId="1446" priority="605">
      <formula>IF(AU39="Validar","Rojo","Verde")</formula>
    </cfRule>
  </conditionalFormatting>
  <conditionalFormatting sqref="AU40:AU67">
    <cfRule type="colorScale" priority="643">
      <colorScale>
        <cfvo type="min"/>
        <cfvo type="max"/>
        <color theme="0"/>
        <color theme="0"/>
      </colorScale>
    </cfRule>
    <cfRule type="expression" priority="644">
      <formula>$F$19</formula>
    </cfRule>
    <cfRule type="expression" dxfId="1445" priority="645">
      <formula>AT40&lt;0</formula>
    </cfRule>
  </conditionalFormatting>
  <conditionalFormatting sqref="AU68">
    <cfRule type="colorScale" priority="621">
      <colorScale>
        <cfvo type="min"/>
        <cfvo type="max"/>
        <color theme="0"/>
        <color theme="0"/>
      </colorScale>
    </cfRule>
    <cfRule type="expression" priority="622">
      <formula>#REF!</formula>
    </cfRule>
    <cfRule type="expression" dxfId="1444" priority="623">
      <formula>AT68&lt;0</formula>
    </cfRule>
  </conditionalFormatting>
  <conditionalFormatting sqref="AU69:AU81">
    <cfRule type="colorScale" priority="668">
      <colorScale>
        <cfvo type="min"/>
        <cfvo type="max"/>
        <color theme="0"/>
        <color theme="0"/>
      </colorScale>
    </cfRule>
    <cfRule type="expression" priority="669">
      <formula>$F$19</formula>
    </cfRule>
    <cfRule type="expression" dxfId="1443" priority="670">
      <formula>AT69&lt;0</formula>
    </cfRule>
  </conditionalFormatting>
  <conditionalFormatting sqref="AU82 AU92 AU103 AU107">
    <cfRule type="expression" dxfId="1442" priority="667">
      <formula>AT82&lt;0</formula>
    </cfRule>
  </conditionalFormatting>
  <conditionalFormatting sqref="AU83">
    <cfRule type="colorScale" priority="606">
      <colorScale>
        <cfvo type="min"/>
        <cfvo type="max"/>
        <color theme="0"/>
        <color theme="0"/>
      </colorScale>
    </cfRule>
    <cfRule type="expression" priority="607">
      <formula>#REF!</formula>
    </cfRule>
    <cfRule type="expression" dxfId="1441" priority="608">
      <formula>AT83&lt;0</formula>
    </cfRule>
  </conditionalFormatting>
  <conditionalFormatting sqref="AU84:AU91">
    <cfRule type="colorScale" priority="671">
      <colorScale>
        <cfvo type="min"/>
        <cfvo type="max"/>
        <color theme="0"/>
        <color theme="0"/>
      </colorScale>
    </cfRule>
    <cfRule type="expression" priority="672">
      <formula>$F$19</formula>
    </cfRule>
    <cfRule type="expression" dxfId="1440" priority="673">
      <formula>AT84&lt;0</formula>
    </cfRule>
  </conditionalFormatting>
  <conditionalFormatting sqref="AU92 AU82 AU103 AU107">
    <cfRule type="colorScale" priority="666">
      <colorScale>
        <cfvo type="min"/>
        <cfvo type="max"/>
        <color theme="0"/>
        <color theme="0"/>
      </colorScale>
    </cfRule>
  </conditionalFormatting>
  <conditionalFormatting sqref="AU93">
    <cfRule type="colorScale" priority="618">
      <colorScale>
        <cfvo type="min"/>
        <cfvo type="max"/>
        <color theme="0"/>
        <color theme="0"/>
      </colorScale>
    </cfRule>
    <cfRule type="expression" priority="619">
      <formula>#REF!</formula>
    </cfRule>
    <cfRule type="expression" dxfId="1439" priority="620">
      <formula>AT93&lt;0</formula>
    </cfRule>
  </conditionalFormatting>
  <conditionalFormatting sqref="AU94:AU102">
    <cfRule type="colorScale" priority="674">
      <colorScale>
        <cfvo type="min"/>
        <cfvo type="max"/>
        <color theme="0"/>
        <color theme="0"/>
      </colorScale>
    </cfRule>
    <cfRule type="expression" priority="675">
      <formula>$F$19</formula>
    </cfRule>
    <cfRule type="expression" dxfId="1438" priority="676">
      <formula>AT94&lt;0</formula>
    </cfRule>
  </conditionalFormatting>
  <conditionalFormatting sqref="AU104">
    <cfRule type="colorScale" priority="615">
      <colorScale>
        <cfvo type="min"/>
        <cfvo type="max"/>
        <color theme="0"/>
        <color theme="0"/>
      </colorScale>
    </cfRule>
    <cfRule type="expression" priority="616">
      <formula>#REF!</formula>
    </cfRule>
    <cfRule type="expression" dxfId="1437" priority="617">
      <formula>AT104&lt;0</formula>
    </cfRule>
  </conditionalFormatting>
  <conditionalFormatting sqref="AU105:AU106">
    <cfRule type="colorScale" priority="677">
      <colorScale>
        <cfvo type="min"/>
        <cfvo type="max"/>
        <color theme="0"/>
        <color theme="0"/>
      </colorScale>
    </cfRule>
    <cfRule type="expression" priority="678">
      <formula>$F$19</formula>
    </cfRule>
    <cfRule type="expression" dxfId="1436" priority="679">
      <formula>AT105&lt;0</formula>
    </cfRule>
  </conditionalFormatting>
  <conditionalFormatting sqref="AU110">
    <cfRule type="colorScale" priority="680">
      <colorScale>
        <cfvo type="min"/>
        <cfvo type="max"/>
        <color theme="0"/>
        <color theme="0"/>
      </colorScale>
    </cfRule>
    <cfRule type="expression" dxfId="1435" priority="681">
      <formula>AT110&lt;0</formula>
    </cfRule>
  </conditionalFormatting>
  <conditionalFormatting sqref="AU110:AU111">
    <cfRule type="expression" priority="603">
      <formula>$F$19</formula>
    </cfRule>
  </conditionalFormatting>
  <conditionalFormatting sqref="AU111">
    <cfRule type="colorScale" priority="602">
      <colorScale>
        <cfvo type="min"/>
        <cfvo type="max"/>
        <color theme="0"/>
        <color theme="0"/>
      </colorScale>
    </cfRule>
    <cfRule type="expression" dxfId="1434" priority="604">
      <formula>AT111&lt;0</formula>
    </cfRule>
  </conditionalFormatting>
  <conditionalFormatting sqref="AU117:AU123">
    <cfRule type="colorScale" priority="685">
      <colorScale>
        <cfvo type="min"/>
        <cfvo type="max"/>
        <color theme="0"/>
        <color theme="0"/>
      </colorScale>
    </cfRule>
    <cfRule type="expression" priority="686">
      <formula>$F$19</formula>
    </cfRule>
    <cfRule type="expression" dxfId="1433" priority="687">
      <formula>AT117&lt;0</formula>
    </cfRule>
  </conditionalFormatting>
  <conditionalFormatting sqref="AU125">
    <cfRule type="colorScale" priority="612">
      <colorScale>
        <cfvo type="min"/>
        <cfvo type="max"/>
        <color theme="0"/>
        <color theme="0"/>
      </colorScale>
    </cfRule>
    <cfRule type="expression" priority="613">
      <formula>#REF!</formula>
    </cfRule>
    <cfRule type="expression" dxfId="1432" priority="614">
      <formula>AT125&lt;0</formula>
    </cfRule>
  </conditionalFormatting>
  <conditionalFormatting sqref="AU125:AU135">
    <cfRule type="expression" dxfId="1431" priority="611">
      <formula>IF(AU125="Validar","Rojo","Verde")</formula>
    </cfRule>
  </conditionalFormatting>
  <conditionalFormatting sqref="AU126:AU132">
    <cfRule type="colorScale" priority="688">
      <colorScale>
        <cfvo type="min"/>
        <cfvo type="max"/>
        <color theme="0"/>
        <color theme="0"/>
      </colorScale>
    </cfRule>
    <cfRule type="expression" dxfId="1430" priority="690">
      <formula>AT126&lt;0</formula>
    </cfRule>
  </conditionalFormatting>
  <conditionalFormatting sqref="AU126:AU134">
    <cfRule type="expression" priority="689">
      <formula>$F$19</formula>
    </cfRule>
  </conditionalFormatting>
  <conditionalFormatting sqref="AU133:AU134">
    <cfRule type="colorScale" priority="691">
      <colorScale>
        <cfvo type="min"/>
        <cfvo type="max"/>
        <color theme="0"/>
        <color theme="0"/>
      </colorScale>
    </cfRule>
    <cfRule type="expression" dxfId="1429" priority="692">
      <formula>AT133&lt;0</formula>
    </cfRule>
  </conditionalFormatting>
  <conditionalFormatting sqref="AU135">
    <cfRule type="colorScale" priority="682">
      <colorScale>
        <cfvo type="min"/>
        <cfvo type="max"/>
        <color theme="0"/>
        <color theme="0"/>
      </colorScale>
    </cfRule>
    <cfRule type="expression" priority="683">
      <formula>$F$23</formula>
    </cfRule>
    <cfRule type="expression" dxfId="1428" priority="684">
      <formula>AT135&lt;0</formula>
    </cfRule>
  </conditionalFormatting>
  <conditionalFormatting sqref="AU110:AU111">
    <cfRule type="expression" dxfId="1427" priority="601">
      <formula>IF(AU110="Validar","Rojo","Verde")</formula>
    </cfRule>
  </conditionalFormatting>
  <conditionalFormatting sqref="AU117:AU123">
    <cfRule type="expression" dxfId="1426" priority="609">
      <formula>IF(AU117="Validar","Rojo","Verde")</formula>
    </cfRule>
  </conditionalFormatting>
  <conditionalFormatting sqref="AU82 AU92 AU103 AU107">
    <cfRule type="expression" priority="610">
      <formula>$F$23</formula>
    </cfRule>
  </conditionalFormatting>
  <conditionalFormatting sqref="AU6">
    <cfRule type="colorScale" priority="599">
      <colorScale>
        <cfvo type="min"/>
        <cfvo type="max"/>
        <color theme="0"/>
        <color theme="0"/>
      </colorScale>
    </cfRule>
    <cfRule type="expression" dxfId="1425" priority="600">
      <formula>AT6&lt;0</formula>
    </cfRule>
  </conditionalFormatting>
  <conditionalFormatting sqref="AU6">
    <cfRule type="expression" dxfId="1424" priority="597">
      <formula>IF(AU6="Validar","Rojo","Verde")</formula>
    </cfRule>
    <cfRule type="expression" priority="598">
      <formula>#REF!</formula>
    </cfRule>
  </conditionalFormatting>
  <conditionalFormatting sqref="AU7:AU8">
    <cfRule type="colorScale" priority="595">
      <colorScale>
        <cfvo type="min"/>
        <cfvo type="max"/>
        <color theme="0"/>
        <color theme="0"/>
      </colorScale>
    </cfRule>
    <cfRule type="expression" dxfId="1423" priority="596">
      <formula>AT7&lt;0</formula>
    </cfRule>
  </conditionalFormatting>
  <conditionalFormatting sqref="AU7:AU8">
    <cfRule type="expression" dxfId="1422" priority="593">
      <formula>IF(AU7="Validar","Rojo","Verde")</formula>
    </cfRule>
    <cfRule type="expression" priority="594">
      <formula>#REF!</formula>
    </cfRule>
  </conditionalFormatting>
  <conditionalFormatting sqref="BA9">
    <cfRule type="colorScale" priority="564">
      <colorScale>
        <cfvo type="min"/>
        <cfvo type="max"/>
        <color theme="0"/>
        <color theme="0"/>
      </colorScale>
    </cfRule>
    <cfRule type="expression" dxfId="1421" priority="565">
      <formula>AZ9&lt;0</formula>
    </cfRule>
  </conditionalFormatting>
  <conditionalFormatting sqref="BA9:BA20">
    <cfRule type="expression" dxfId="1420" priority="535">
      <formula>IF(BA9="Validar","Rojo","Verde")</formula>
    </cfRule>
    <cfRule type="expression" priority="537">
      <formula>#REF!</formula>
    </cfRule>
  </conditionalFormatting>
  <conditionalFormatting sqref="BA10">
    <cfRule type="colorScale" priority="541">
      <colorScale>
        <cfvo type="min"/>
        <cfvo type="max"/>
        <color theme="0"/>
        <color theme="0"/>
      </colorScale>
    </cfRule>
    <cfRule type="expression" dxfId="1419" priority="542">
      <formula>AZ10&lt;0</formula>
    </cfRule>
  </conditionalFormatting>
  <conditionalFormatting sqref="BA11:BA14">
    <cfRule type="colorScale" priority="562">
      <colorScale>
        <cfvo type="min"/>
        <cfvo type="max"/>
        <color theme="0"/>
        <color theme="0"/>
      </colorScale>
    </cfRule>
    <cfRule type="expression" dxfId="1418" priority="563">
      <formula>AZ11&lt;0</formula>
    </cfRule>
  </conditionalFormatting>
  <conditionalFormatting sqref="BA15">
    <cfRule type="colorScale" priority="539">
      <colorScale>
        <cfvo type="min"/>
        <cfvo type="max"/>
        <color theme="0"/>
        <color theme="0"/>
      </colorScale>
    </cfRule>
    <cfRule type="expression" dxfId="1417" priority="540">
      <formula>AZ15&lt;0</formula>
    </cfRule>
  </conditionalFormatting>
  <conditionalFormatting sqref="BA16:BA17">
    <cfRule type="colorScale" priority="560">
      <colorScale>
        <cfvo type="min"/>
        <cfvo type="max"/>
        <color theme="0"/>
        <color theme="0"/>
      </colorScale>
    </cfRule>
    <cfRule type="expression" dxfId="1416" priority="561">
      <formula>AZ16&lt;0</formula>
    </cfRule>
  </conditionalFormatting>
  <conditionalFormatting sqref="BA18">
    <cfRule type="colorScale" priority="536">
      <colorScale>
        <cfvo type="min"/>
        <cfvo type="max"/>
        <color theme="0"/>
        <color theme="0"/>
      </colorScale>
    </cfRule>
    <cfRule type="expression" dxfId="1415" priority="538">
      <formula>AZ18&lt;0</formula>
    </cfRule>
  </conditionalFormatting>
  <conditionalFormatting sqref="BA19:BA20">
    <cfRule type="colorScale" priority="558">
      <colorScale>
        <cfvo type="min"/>
        <cfvo type="max"/>
        <color theme="0"/>
        <color theme="0"/>
      </colorScale>
    </cfRule>
    <cfRule type="expression" dxfId="1414" priority="559">
      <formula>AZ19&lt;0</formula>
    </cfRule>
  </conditionalFormatting>
  <conditionalFormatting sqref="BA23">
    <cfRule type="colorScale" priority="533">
      <colorScale>
        <cfvo type="min"/>
        <cfvo type="max"/>
        <color theme="0"/>
        <color theme="0"/>
      </colorScale>
    </cfRule>
    <cfRule type="expression" dxfId="1413" priority="534">
      <formula>AZ23&lt;0</formula>
    </cfRule>
  </conditionalFormatting>
  <conditionalFormatting sqref="BA23:BA31">
    <cfRule type="expression" dxfId="1412" priority="527">
      <formula>IF(BA23="Validar","Rojo","Verde")</formula>
    </cfRule>
    <cfRule type="expression" priority="529">
      <formula>#REF!</formula>
    </cfRule>
  </conditionalFormatting>
  <conditionalFormatting sqref="BA24">
    <cfRule type="colorScale" priority="556">
      <colorScale>
        <cfvo type="min"/>
        <cfvo type="max"/>
        <color theme="0"/>
        <color theme="0"/>
      </colorScale>
    </cfRule>
    <cfRule type="expression" dxfId="1411" priority="557">
      <formula>AZ24&lt;0</formula>
    </cfRule>
  </conditionalFormatting>
  <conditionalFormatting sqref="BA25">
    <cfRule type="colorScale" priority="554">
      <colorScale>
        <cfvo type="min"/>
        <cfvo type="max"/>
        <color theme="0"/>
        <color theme="0"/>
      </colorScale>
    </cfRule>
    <cfRule type="expression" dxfId="1410" priority="555">
      <formula>AZ25&lt;0</formula>
    </cfRule>
  </conditionalFormatting>
  <conditionalFormatting sqref="BA26">
    <cfRule type="colorScale" priority="531">
      <colorScale>
        <cfvo type="min"/>
        <cfvo type="max"/>
        <color theme="0"/>
        <color theme="0"/>
      </colorScale>
    </cfRule>
    <cfRule type="expression" dxfId="1409" priority="532">
      <formula>AZ26&lt;0</formula>
    </cfRule>
  </conditionalFormatting>
  <conditionalFormatting sqref="BA27">
    <cfRule type="colorScale" priority="552">
      <colorScale>
        <cfvo type="min"/>
        <cfvo type="max"/>
        <color theme="0"/>
        <color theme="0"/>
      </colorScale>
    </cfRule>
    <cfRule type="expression" dxfId="1408" priority="553">
      <formula>AZ27&lt;0</formula>
    </cfRule>
  </conditionalFormatting>
  <conditionalFormatting sqref="BA28">
    <cfRule type="colorScale" priority="550">
      <colorScale>
        <cfvo type="min"/>
        <cfvo type="max"/>
        <color theme="0"/>
        <color theme="0"/>
      </colorScale>
    </cfRule>
    <cfRule type="expression" dxfId="1407" priority="551">
      <formula>AZ28&lt;0</formula>
    </cfRule>
  </conditionalFormatting>
  <conditionalFormatting sqref="BA29">
    <cfRule type="colorScale" priority="528">
      <colorScale>
        <cfvo type="min"/>
        <cfvo type="max"/>
        <color theme="0"/>
        <color theme="0"/>
      </colorScale>
    </cfRule>
    <cfRule type="expression" dxfId="1406" priority="530">
      <formula>AZ29&lt;0</formula>
    </cfRule>
  </conditionalFormatting>
  <conditionalFormatting sqref="BA30">
    <cfRule type="colorScale" priority="548">
      <colorScale>
        <cfvo type="min"/>
        <cfvo type="max"/>
        <color theme="0"/>
        <color theme="0"/>
      </colorScale>
    </cfRule>
    <cfRule type="expression" dxfId="1405" priority="549">
      <formula>AZ30&lt;0</formula>
    </cfRule>
  </conditionalFormatting>
  <conditionalFormatting sqref="BA31">
    <cfRule type="colorScale" priority="546">
      <colorScale>
        <cfvo type="min"/>
        <cfvo type="max"/>
        <color theme="0"/>
        <color theme="0"/>
      </colorScale>
    </cfRule>
    <cfRule type="expression" dxfId="1404" priority="547">
      <formula>AZ31&lt;0</formula>
    </cfRule>
  </conditionalFormatting>
  <conditionalFormatting sqref="BA39">
    <cfRule type="colorScale" priority="524">
      <colorScale>
        <cfvo type="min"/>
        <cfvo type="max"/>
        <color theme="0"/>
        <color theme="0"/>
      </colorScale>
    </cfRule>
    <cfRule type="expression" priority="525">
      <formula>#REF!</formula>
    </cfRule>
    <cfRule type="expression" dxfId="1403" priority="526">
      <formula>AZ39&lt;0</formula>
    </cfRule>
  </conditionalFormatting>
  <conditionalFormatting sqref="BA39:BA107">
    <cfRule type="expression" dxfId="1402" priority="505">
      <formula>IF(BA39="Validar","Rojo","Verde")</formula>
    </cfRule>
  </conditionalFormatting>
  <conditionalFormatting sqref="BA40:BA67">
    <cfRule type="colorScale" priority="543">
      <colorScale>
        <cfvo type="min"/>
        <cfvo type="max"/>
        <color theme="0"/>
        <color theme="0"/>
      </colorScale>
    </cfRule>
    <cfRule type="expression" priority="544">
      <formula>$F$19</formula>
    </cfRule>
    <cfRule type="expression" dxfId="1401" priority="545">
      <formula>AZ40&lt;0</formula>
    </cfRule>
  </conditionalFormatting>
  <conditionalFormatting sqref="BA68">
    <cfRule type="colorScale" priority="521">
      <colorScale>
        <cfvo type="min"/>
        <cfvo type="max"/>
        <color theme="0"/>
        <color theme="0"/>
      </colorScale>
    </cfRule>
    <cfRule type="expression" priority="522">
      <formula>#REF!</formula>
    </cfRule>
    <cfRule type="expression" dxfId="1400" priority="523">
      <formula>AZ68&lt;0</formula>
    </cfRule>
  </conditionalFormatting>
  <conditionalFormatting sqref="BA69:BA81">
    <cfRule type="colorScale" priority="568">
      <colorScale>
        <cfvo type="min"/>
        <cfvo type="max"/>
        <color theme="0"/>
        <color theme="0"/>
      </colorScale>
    </cfRule>
    <cfRule type="expression" priority="569">
      <formula>$F$19</formula>
    </cfRule>
    <cfRule type="expression" dxfId="1399" priority="570">
      <formula>AZ69&lt;0</formula>
    </cfRule>
  </conditionalFormatting>
  <conditionalFormatting sqref="BA82 BA92 BA103 BA107">
    <cfRule type="expression" dxfId="1398" priority="567">
      <formula>AZ82&lt;0</formula>
    </cfRule>
  </conditionalFormatting>
  <conditionalFormatting sqref="BA83">
    <cfRule type="colorScale" priority="506">
      <colorScale>
        <cfvo type="min"/>
        <cfvo type="max"/>
        <color theme="0"/>
        <color theme="0"/>
      </colorScale>
    </cfRule>
    <cfRule type="expression" priority="507">
      <formula>#REF!</formula>
    </cfRule>
    <cfRule type="expression" dxfId="1397" priority="508">
      <formula>AZ83&lt;0</formula>
    </cfRule>
  </conditionalFormatting>
  <conditionalFormatting sqref="BA84:BA91">
    <cfRule type="colorScale" priority="571">
      <colorScale>
        <cfvo type="min"/>
        <cfvo type="max"/>
        <color theme="0"/>
        <color theme="0"/>
      </colorScale>
    </cfRule>
    <cfRule type="expression" priority="572">
      <formula>$F$19</formula>
    </cfRule>
    <cfRule type="expression" dxfId="1396" priority="573">
      <formula>AZ84&lt;0</formula>
    </cfRule>
  </conditionalFormatting>
  <conditionalFormatting sqref="BA92 BA82 BA103 BA107">
    <cfRule type="colorScale" priority="566">
      <colorScale>
        <cfvo type="min"/>
        <cfvo type="max"/>
        <color theme="0"/>
        <color theme="0"/>
      </colorScale>
    </cfRule>
  </conditionalFormatting>
  <conditionalFormatting sqref="BA93">
    <cfRule type="colorScale" priority="518">
      <colorScale>
        <cfvo type="min"/>
        <cfvo type="max"/>
        <color theme="0"/>
        <color theme="0"/>
      </colorScale>
    </cfRule>
    <cfRule type="expression" priority="519">
      <formula>#REF!</formula>
    </cfRule>
    <cfRule type="expression" dxfId="1395" priority="520">
      <formula>AZ93&lt;0</formula>
    </cfRule>
  </conditionalFormatting>
  <conditionalFormatting sqref="BA94:BA102">
    <cfRule type="colorScale" priority="574">
      <colorScale>
        <cfvo type="min"/>
        <cfvo type="max"/>
        <color theme="0"/>
        <color theme="0"/>
      </colorScale>
    </cfRule>
    <cfRule type="expression" priority="575">
      <formula>$F$19</formula>
    </cfRule>
    <cfRule type="expression" dxfId="1394" priority="576">
      <formula>AZ94&lt;0</formula>
    </cfRule>
  </conditionalFormatting>
  <conditionalFormatting sqref="BA104">
    <cfRule type="colorScale" priority="515">
      <colorScale>
        <cfvo type="min"/>
        <cfvo type="max"/>
        <color theme="0"/>
        <color theme="0"/>
      </colorScale>
    </cfRule>
    <cfRule type="expression" priority="516">
      <formula>#REF!</formula>
    </cfRule>
    <cfRule type="expression" dxfId="1393" priority="517">
      <formula>AZ104&lt;0</formula>
    </cfRule>
  </conditionalFormatting>
  <conditionalFormatting sqref="BA105:BA106">
    <cfRule type="colorScale" priority="577">
      <colorScale>
        <cfvo type="min"/>
        <cfvo type="max"/>
        <color theme="0"/>
        <color theme="0"/>
      </colorScale>
    </cfRule>
    <cfRule type="expression" priority="578">
      <formula>$F$19</formula>
    </cfRule>
    <cfRule type="expression" dxfId="1392" priority="579">
      <formula>AZ105&lt;0</formula>
    </cfRule>
  </conditionalFormatting>
  <conditionalFormatting sqref="BA110">
    <cfRule type="colorScale" priority="580">
      <colorScale>
        <cfvo type="min"/>
        <cfvo type="max"/>
        <color theme="0"/>
        <color theme="0"/>
      </colorScale>
    </cfRule>
    <cfRule type="expression" dxfId="1391" priority="581">
      <formula>AZ110&lt;0</formula>
    </cfRule>
  </conditionalFormatting>
  <conditionalFormatting sqref="BA110:BA111">
    <cfRule type="expression" priority="503">
      <formula>$F$19</formula>
    </cfRule>
  </conditionalFormatting>
  <conditionalFormatting sqref="BA111">
    <cfRule type="colorScale" priority="502">
      <colorScale>
        <cfvo type="min"/>
        <cfvo type="max"/>
        <color theme="0"/>
        <color theme="0"/>
      </colorScale>
    </cfRule>
    <cfRule type="expression" dxfId="1390" priority="504">
      <formula>AZ111&lt;0</formula>
    </cfRule>
  </conditionalFormatting>
  <conditionalFormatting sqref="BA117:BA123">
    <cfRule type="colorScale" priority="585">
      <colorScale>
        <cfvo type="min"/>
        <cfvo type="max"/>
        <color theme="0"/>
        <color theme="0"/>
      </colorScale>
    </cfRule>
    <cfRule type="expression" priority="586">
      <formula>$F$19</formula>
    </cfRule>
    <cfRule type="expression" dxfId="1389" priority="587">
      <formula>AZ117&lt;0</formula>
    </cfRule>
  </conditionalFormatting>
  <conditionalFormatting sqref="BA125">
    <cfRule type="colorScale" priority="512">
      <colorScale>
        <cfvo type="min"/>
        <cfvo type="max"/>
        <color theme="0"/>
        <color theme="0"/>
      </colorScale>
    </cfRule>
    <cfRule type="expression" priority="513">
      <formula>#REF!</formula>
    </cfRule>
    <cfRule type="expression" dxfId="1388" priority="514">
      <formula>AZ125&lt;0</formula>
    </cfRule>
  </conditionalFormatting>
  <conditionalFormatting sqref="BA125:BA135">
    <cfRule type="expression" dxfId="1387" priority="511">
      <formula>IF(BA125="Validar","Rojo","Verde")</formula>
    </cfRule>
  </conditionalFormatting>
  <conditionalFormatting sqref="BA126:BA132">
    <cfRule type="colorScale" priority="588">
      <colorScale>
        <cfvo type="min"/>
        <cfvo type="max"/>
        <color theme="0"/>
        <color theme="0"/>
      </colorScale>
    </cfRule>
    <cfRule type="expression" dxfId="1386" priority="590">
      <formula>AZ126&lt;0</formula>
    </cfRule>
  </conditionalFormatting>
  <conditionalFormatting sqref="BA126:BA134">
    <cfRule type="expression" priority="589">
      <formula>$F$19</formula>
    </cfRule>
  </conditionalFormatting>
  <conditionalFormatting sqref="BA133:BA134">
    <cfRule type="colorScale" priority="591">
      <colorScale>
        <cfvo type="min"/>
        <cfvo type="max"/>
        <color theme="0"/>
        <color theme="0"/>
      </colorScale>
    </cfRule>
    <cfRule type="expression" dxfId="1385" priority="592">
      <formula>AZ133&lt;0</formula>
    </cfRule>
  </conditionalFormatting>
  <conditionalFormatting sqref="BA135">
    <cfRule type="colorScale" priority="582">
      <colorScale>
        <cfvo type="min"/>
        <cfvo type="max"/>
        <color theme="0"/>
        <color theme="0"/>
      </colorScale>
    </cfRule>
    <cfRule type="expression" priority="583">
      <formula>$F$23</formula>
    </cfRule>
    <cfRule type="expression" dxfId="1384" priority="584">
      <formula>AZ135&lt;0</formula>
    </cfRule>
  </conditionalFormatting>
  <conditionalFormatting sqref="BA110:BA111">
    <cfRule type="expression" dxfId="1383" priority="501">
      <formula>IF(BA110="Validar","Rojo","Verde")</formula>
    </cfRule>
  </conditionalFormatting>
  <conditionalFormatting sqref="BA117:BA123">
    <cfRule type="expression" dxfId="1382" priority="509">
      <formula>IF(BA117="Validar","Rojo","Verde")</formula>
    </cfRule>
  </conditionalFormatting>
  <conditionalFormatting sqref="BA82 BA92 BA103 BA107">
    <cfRule type="expression" priority="510">
      <formula>$F$23</formula>
    </cfRule>
  </conditionalFormatting>
  <conditionalFormatting sqref="BA6">
    <cfRule type="colorScale" priority="499">
      <colorScale>
        <cfvo type="min"/>
        <cfvo type="max"/>
        <color theme="0"/>
        <color theme="0"/>
      </colorScale>
    </cfRule>
    <cfRule type="expression" dxfId="1381" priority="500">
      <formula>AZ6&lt;0</formula>
    </cfRule>
  </conditionalFormatting>
  <conditionalFormatting sqref="BA6">
    <cfRule type="expression" dxfId="1380" priority="497">
      <formula>IF(BA6="Validar","Rojo","Verde")</formula>
    </cfRule>
    <cfRule type="expression" priority="498">
      <formula>#REF!</formula>
    </cfRule>
  </conditionalFormatting>
  <conditionalFormatting sqref="BA7:BA8">
    <cfRule type="colorScale" priority="495">
      <colorScale>
        <cfvo type="min"/>
        <cfvo type="max"/>
        <color theme="0"/>
        <color theme="0"/>
      </colorScale>
    </cfRule>
    <cfRule type="expression" dxfId="1379" priority="496">
      <formula>AZ7&lt;0</formula>
    </cfRule>
  </conditionalFormatting>
  <conditionalFormatting sqref="BA7:BA8">
    <cfRule type="expression" dxfId="1378" priority="493">
      <formula>IF(BA7="Validar","Rojo","Verde")</formula>
    </cfRule>
    <cfRule type="expression" priority="494">
      <formula>#REF!</formula>
    </cfRule>
  </conditionalFormatting>
  <conditionalFormatting sqref="BY9">
    <cfRule type="colorScale" priority="464">
      <colorScale>
        <cfvo type="min"/>
        <cfvo type="max"/>
        <color theme="0"/>
        <color theme="0"/>
      </colorScale>
    </cfRule>
    <cfRule type="expression" dxfId="1377" priority="465">
      <formula>BX9&lt;0</formula>
    </cfRule>
  </conditionalFormatting>
  <conditionalFormatting sqref="BY9:BY20">
    <cfRule type="expression" dxfId="1376" priority="435">
      <formula>IF(BY9="Validar","Rojo","Verde")</formula>
    </cfRule>
    <cfRule type="expression" priority="437">
      <formula>#REF!</formula>
    </cfRule>
  </conditionalFormatting>
  <conditionalFormatting sqref="BY10">
    <cfRule type="colorScale" priority="441">
      <colorScale>
        <cfvo type="min"/>
        <cfvo type="max"/>
        <color theme="0"/>
        <color theme="0"/>
      </colorScale>
    </cfRule>
    <cfRule type="expression" dxfId="1375" priority="442">
      <formula>BX10&lt;0</formula>
    </cfRule>
  </conditionalFormatting>
  <conditionalFormatting sqref="BY11:BY14">
    <cfRule type="colorScale" priority="462">
      <colorScale>
        <cfvo type="min"/>
        <cfvo type="max"/>
        <color theme="0"/>
        <color theme="0"/>
      </colorScale>
    </cfRule>
    <cfRule type="expression" dxfId="1374" priority="463">
      <formula>BX11&lt;0</formula>
    </cfRule>
  </conditionalFormatting>
  <conditionalFormatting sqref="BY15">
    <cfRule type="colorScale" priority="439">
      <colorScale>
        <cfvo type="min"/>
        <cfvo type="max"/>
        <color theme="0"/>
        <color theme="0"/>
      </colorScale>
    </cfRule>
    <cfRule type="expression" dxfId="1373" priority="440">
      <formula>BX15&lt;0</formula>
    </cfRule>
  </conditionalFormatting>
  <conditionalFormatting sqref="BY16:BY17">
    <cfRule type="colorScale" priority="460">
      <colorScale>
        <cfvo type="min"/>
        <cfvo type="max"/>
        <color theme="0"/>
        <color theme="0"/>
      </colorScale>
    </cfRule>
    <cfRule type="expression" dxfId="1372" priority="461">
      <formula>BX16&lt;0</formula>
    </cfRule>
  </conditionalFormatting>
  <conditionalFormatting sqref="BY18">
    <cfRule type="colorScale" priority="436">
      <colorScale>
        <cfvo type="min"/>
        <cfvo type="max"/>
        <color theme="0"/>
        <color theme="0"/>
      </colorScale>
    </cfRule>
    <cfRule type="expression" dxfId="1371" priority="438">
      <formula>BX18&lt;0</formula>
    </cfRule>
  </conditionalFormatting>
  <conditionalFormatting sqref="BY19:BY20">
    <cfRule type="colorScale" priority="458">
      <colorScale>
        <cfvo type="min"/>
        <cfvo type="max"/>
        <color theme="0"/>
        <color theme="0"/>
      </colorScale>
    </cfRule>
    <cfRule type="expression" dxfId="1370" priority="459">
      <formula>BX19&lt;0</formula>
    </cfRule>
  </conditionalFormatting>
  <conditionalFormatting sqref="BY23">
    <cfRule type="colorScale" priority="433">
      <colorScale>
        <cfvo type="min"/>
        <cfvo type="max"/>
        <color theme="0"/>
        <color theme="0"/>
      </colorScale>
    </cfRule>
    <cfRule type="expression" dxfId="1369" priority="434">
      <formula>BX23&lt;0</formula>
    </cfRule>
  </conditionalFormatting>
  <conditionalFormatting sqref="BY23:BY31">
    <cfRule type="expression" dxfId="1368" priority="427">
      <formula>IF(BY23="Validar","Rojo","Verde")</formula>
    </cfRule>
    <cfRule type="expression" priority="429">
      <formula>#REF!</formula>
    </cfRule>
  </conditionalFormatting>
  <conditionalFormatting sqref="BY24">
    <cfRule type="colorScale" priority="456">
      <colorScale>
        <cfvo type="min"/>
        <cfvo type="max"/>
        <color theme="0"/>
        <color theme="0"/>
      </colorScale>
    </cfRule>
    <cfRule type="expression" dxfId="1367" priority="457">
      <formula>BX24&lt;0</formula>
    </cfRule>
  </conditionalFormatting>
  <conditionalFormatting sqref="BY25">
    <cfRule type="colorScale" priority="454">
      <colorScale>
        <cfvo type="min"/>
        <cfvo type="max"/>
        <color theme="0"/>
        <color theme="0"/>
      </colorScale>
    </cfRule>
    <cfRule type="expression" dxfId="1366" priority="455">
      <formula>BX25&lt;0</formula>
    </cfRule>
  </conditionalFormatting>
  <conditionalFormatting sqref="BY26">
    <cfRule type="colorScale" priority="431">
      <colorScale>
        <cfvo type="min"/>
        <cfvo type="max"/>
        <color theme="0"/>
        <color theme="0"/>
      </colorScale>
    </cfRule>
    <cfRule type="expression" dxfId="1365" priority="432">
      <formula>BX26&lt;0</formula>
    </cfRule>
  </conditionalFormatting>
  <conditionalFormatting sqref="BY27">
    <cfRule type="colorScale" priority="452">
      <colorScale>
        <cfvo type="min"/>
        <cfvo type="max"/>
        <color theme="0"/>
        <color theme="0"/>
      </colorScale>
    </cfRule>
    <cfRule type="expression" dxfId="1364" priority="453">
      <formula>BX27&lt;0</formula>
    </cfRule>
  </conditionalFormatting>
  <conditionalFormatting sqref="BY28">
    <cfRule type="colorScale" priority="450">
      <colorScale>
        <cfvo type="min"/>
        <cfvo type="max"/>
        <color theme="0"/>
        <color theme="0"/>
      </colorScale>
    </cfRule>
    <cfRule type="expression" dxfId="1363" priority="451">
      <formula>BX28&lt;0</formula>
    </cfRule>
  </conditionalFormatting>
  <conditionalFormatting sqref="BY29">
    <cfRule type="colorScale" priority="428">
      <colorScale>
        <cfvo type="min"/>
        <cfvo type="max"/>
        <color theme="0"/>
        <color theme="0"/>
      </colorScale>
    </cfRule>
    <cfRule type="expression" dxfId="1362" priority="430">
      <formula>BX29&lt;0</formula>
    </cfRule>
  </conditionalFormatting>
  <conditionalFormatting sqref="BY30">
    <cfRule type="colorScale" priority="448">
      <colorScale>
        <cfvo type="min"/>
        <cfvo type="max"/>
        <color theme="0"/>
        <color theme="0"/>
      </colorScale>
    </cfRule>
    <cfRule type="expression" dxfId="1361" priority="449">
      <formula>BX30&lt;0</formula>
    </cfRule>
  </conditionalFormatting>
  <conditionalFormatting sqref="BY31">
    <cfRule type="colorScale" priority="446">
      <colorScale>
        <cfvo type="min"/>
        <cfvo type="max"/>
        <color theme="0"/>
        <color theme="0"/>
      </colorScale>
    </cfRule>
    <cfRule type="expression" dxfId="1360" priority="447">
      <formula>BX31&lt;0</formula>
    </cfRule>
  </conditionalFormatting>
  <conditionalFormatting sqref="BY39">
    <cfRule type="colorScale" priority="424">
      <colorScale>
        <cfvo type="min"/>
        <cfvo type="max"/>
        <color theme="0"/>
        <color theme="0"/>
      </colorScale>
    </cfRule>
    <cfRule type="expression" priority="425">
      <formula>#REF!</formula>
    </cfRule>
    <cfRule type="expression" dxfId="1359" priority="426">
      <formula>BX39&lt;0</formula>
    </cfRule>
  </conditionalFormatting>
  <conditionalFormatting sqref="BY39:BY107">
    <cfRule type="expression" dxfId="1358" priority="405">
      <formula>IF(BY39="Validar","Rojo","Verde")</formula>
    </cfRule>
  </conditionalFormatting>
  <conditionalFormatting sqref="BY40:BY67">
    <cfRule type="colorScale" priority="443">
      <colorScale>
        <cfvo type="min"/>
        <cfvo type="max"/>
        <color theme="0"/>
        <color theme="0"/>
      </colorScale>
    </cfRule>
    <cfRule type="expression" priority="444">
      <formula>$F$19</formula>
    </cfRule>
    <cfRule type="expression" dxfId="1357" priority="445">
      <formula>BX40&lt;0</formula>
    </cfRule>
  </conditionalFormatting>
  <conditionalFormatting sqref="BY68">
    <cfRule type="colorScale" priority="421">
      <colorScale>
        <cfvo type="min"/>
        <cfvo type="max"/>
        <color theme="0"/>
        <color theme="0"/>
      </colorScale>
    </cfRule>
    <cfRule type="expression" priority="422">
      <formula>#REF!</formula>
    </cfRule>
    <cfRule type="expression" dxfId="1356" priority="423">
      <formula>BX68&lt;0</formula>
    </cfRule>
  </conditionalFormatting>
  <conditionalFormatting sqref="BY69:BY81">
    <cfRule type="colorScale" priority="468">
      <colorScale>
        <cfvo type="min"/>
        <cfvo type="max"/>
        <color theme="0"/>
        <color theme="0"/>
      </colorScale>
    </cfRule>
    <cfRule type="expression" priority="469">
      <formula>$F$19</formula>
    </cfRule>
    <cfRule type="expression" dxfId="1355" priority="470">
      <formula>BX69&lt;0</formula>
    </cfRule>
  </conditionalFormatting>
  <conditionalFormatting sqref="BY82 BY92 BY103 BY107">
    <cfRule type="expression" dxfId="1354" priority="467">
      <formula>BX82&lt;0</formula>
    </cfRule>
  </conditionalFormatting>
  <conditionalFormatting sqref="BY83">
    <cfRule type="colorScale" priority="406">
      <colorScale>
        <cfvo type="min"/>
        <cfvo type="max"/>
        <color theme="0"/>
        <color theme="0"/>
      </colorScale>
    </cfRule>
    <cfRule type="expression" priority="407">
      <formula>#REF!</formula>
    </cfRule>
    <cfRule type="expression" dxfId="1353" priority="408">
      <formula>BX83&lt;0</formula>
    </cfRule>
  </conditionalFormatting>
  <conditionalFormatting sqref="BY84:BY91">
    <cfRule type="colorScale" priority="471">
      <colorScale>
        <cfvo type="min"/>
        <cfvo type="max"/>
        <color theme="0"/>
        <color theme="0"/>
      </colorScale>
    </cfRule>
    <cfRule type="expression" priority="472">
      <formula>$F$19</formula>
    </cfRule>
    <cfRule type="expression" dxfId="1352" priority="473">
      <formula>BX84&lt;0</formula>
    </cfRule>
  </conditionalFormatting>
  <conditionalFormatting sqref="BY82 BY92 BY103 BY107">
    <cfRule type="colorScale" priority="466">
      <colorScale>
        <cfvo type="min"/>
        <cfvo type="max"/>
        <color theme="0"/>
        <color theme="0"/>
      </colorScale>
    </cfRule>
  </conditionalFormatting>
  <conditionalFormatting sqref="BY93">
    <cfRule type="colorScale" priority="418">
      <colorScale>
        <cfvo type="min"/>
        <cfvo type="max"/>
        <color theme="0"/>
        <color theme="0"/>
      </colorScale>
    </cfRule>
    <cfRule type="expression" priority="419">
      <formula>#REF!</formula>
    </cfRule>
    <cfRule type="expression" dxfId="1351" priority="420">
      <formula>BX93&lt;0</formula>
    </cfRule>
  </conditionalFormatting>
  <conditionalFormatting sqref="BY94:BY102">
    <cfRule type="colorScale" priority="474">
      <colorScale>
        <cfvo type="min"/>
        <cfvo type="max"/>
        <color theme="0"/>
        <color theme="0"/>
      </colorScale>
    </cfRule>
    <cfRule type="expression" priority="475">
      <formula>$F$19</formula>
    </cfRule>
    <cfRule type="expression" dxfId="1350" priority="476">
      <formula>BX94&lt;0</formula>
    </cfRule>
  </conditionalFormatting>
  <conditionalFormatting sqref="BY104">
    <cfRule type="colorScale" priority="415">
      <colorScale>
        <cfvo type="min"/>
        <cfvo type="max"/>
        <color theme="0"/>
        <color theme="0"/>
      </colorScale>
    </cfRule>
    <cfRule type="expression" priority="416">
      <formula>#REF!</formula>
    </cfRule>
    <cfRule type="expression" dxfId="1349" priority="417">
      <formula>BX104&lt;0</formula>
    </cfRule>
  </conditionalFormatting>
  <conditionalFormatting sqref="BY105:BY106">
    <cfRule type="colorScale" priority="477">
      <colorScale>
        <cfvo type="min"/>
        <cfvo type="max"/>
        <color theme="0"/>
        <color theme="0"/>
      </colorScale>
    </cfRule>
    <cfRule type="expression" priority="478">
      <formula>$F$19</formula>
    </cfRule>
    <cfRule type="expression" dxfId="1348" priority="479">
      <formula>BX105&lt;0</formula>
    </cfRule>
  </conditionalFormatting>
  <conditionalFormatting sqref="BY110">
    <cfRule type="colorScale" priority="480">
      <colorScale>
        <cfvo type="min"/>
        <cfvo type="max"/>
        <color theme="0"/>
        <color theme="0"/>
      </colorScale>
    </cfRule>
    <cfRule type="expression" dxfId="1347" priority="481">
      <formula>BX110&lt;0</formula>
    </cfRule>
  </conditionalFormatting>
  <conditionalFormatting sqref="BY110:BY111">
    <cfRule type="expression" priority="403">
      <formula>$F$19</formula>
    </cfRule>
  </conditionalFormatting>
  <conditionalFormatting sqref="BY111">
    <cfRule type="colorScale" priority="402">
      <colorScale>
        <cfvo type="min"/>
        <cfvo type="max"/>
        <color theme="0"/>
        <color theme="0"/>
      </colorScale>
    </cfRule>
    <cfRule type="expression" dxfId="1346" priority="404">
      <formula>BX111&lt;0</formula>
    </cfRule>
  </conditionalFormatting>
  <conditionalFormatting sqref="BY117:BY123">
    <cfRule type="colorScale" priority="485">
      <colorScale>
        <cfvo type="min"/>
        <cfvo type="max"/>
        <color theme="0"/>
        <color theme="0"/>
      </colorScale>
    </cfRule>
    <cfRule type="expression" priority="486">
      <formula>$F$19</formula>
    </cfRule>
    <cfRule type="expression" dxfId="1345" priority="487">
      <formula>BX117&lt;0</formula>
    </cfRule>
  </conditionalFormatting>
  <conditionalFormatting sqref="BY125">
    <cfRule type="colorScale" priority="412">
      <colorScale>
        <cfvo type="min"/>
        <cfvo type="max"/>
        <color theme="0"/>
        <color theme="0"/>
      </colorScale>
    </cfRule>
    <cfRule type="expression" priority="413">
      <formula>#REF!</formula>
    </cfRule>
    <cfRule type="expression" dxfId="1344" priority="414">
      <formula>BX125&lt;0</formula>
    </cfRule>
  </conditionalFormatting>
  <conditionalFormatting sqref="BY125:BY135">
    <cfRule type="expression" dxfId="1343" priority="411">
      <formula>IF(BY125="Validar","Rojo","Verde")</formula>
    </cfRule>
  </conditionalFormatting>
  <conditionalFormatting sqref="BY126:BY132">
    <cfRule type="colorScale" priority="488">
      <colorScale>
        <cfvo type="min"/>
        <cfvo type="max"/>
        <color theme="0"/>
        <color theme="0"/>
      </colorScale>
    </cfRule>
    <cfRule type="expression" dxfId="1342" priority="490">
      <formula>BX126&lt;0</formula>
    </cfRule>
  </conditionalFormatting>
  <conditionalFormatting sqref="BY126:BY134">
    <cfRule type="expression" priority="489">
      <formula>$F$19</formula>
    </cfRule>
  </conditionalFormatting>
  <conditionalFormatting sqref="BY133:BY134">
    <cfRule type="colorScale" priority="491">
      <colorScale>
        <cfvo type="min"/>
        <cfvo type="max"/>
        <color theme="0"/>
        <color theme="0"/>
      </colorScale>
    </cfRule>
    <cfRule type="expression" dxfId="1341" priority="492">
      <formula>BX133&lt;0</formula>
    </cfRule>
  </conditionalFormatting>
  <conditionalFormatting sqref="BY135">
    <cfRule type="colorScale" priority="482">
      <colorScale>
        <cfvo type="min"/>
        <cfvo type="max"/>
        <color theme="0"/>
        <color theme="0"/>
      </colorScale>
    </cfRule>
    <cfRule type="expression" priority="483">
      <formula>$F$23</formula>
    </cfRule>
    <cfRule type="expression" dxfId="1340" priority="484">
      <formula>BX135&lt;0</formula>
    </cfRule>
  </conditionalFormatting>
  <conditionalFormatting sqref="BY110:BY111">
    <cfRule type="expression" dxfId="1339" priority="401">
      <formula>IF(BY110="Validar","Rojo","Verde")</formula>
    </cfRule>
  </conditionalFormatting>
  <conditionalFormatting sqref="BY117:BY123">
    <cfRule type="expression" dxfId="1338" priority="409">
      <formula>IF(BY117="Validar","Rojo","Verde")</formula>
    </cfRule>
  </conditionalFormatting>
  <conditionalFormatting sqref="BY82 BY92 BY103 BY107">
    <cfRule type="expression" priority="410">
      <formula>$F$23</formula>
    </cfRule>
  </conditionalFormatting>
  <conditionalFormatting sqref="BY6">
    <cfRule type="colorScale" priority="399">
      <colorScale>
        <cfvo type="min"/>
        <cfvo type="max"/>
        <color theme="0"/>
        <color theme="0"/>
      </colorScale>
    </cfRule>
    <cfRule type="expression" dxfId="1337" priority="400">
      <formula>BX6&lt;0</formula>
    </cfRule>
  </conditionalFormatting>
  <conditionalFormatting sqref="BY6">
    <cfRule type="expression" dxfId="1336" priority="397">
      <formula>IF(BY6="Validar","Rojo","Verde")</formula>
    </cfRule>
    <cfRule type="expression" priority="398">
      <formula>#REF!</formula>
    </cfRule>
  </conditionalFormatting>
  <conditionalFormatting sqref="BY7:BY8">
    <cfRule type="colorScale" priority="395">
      <colorScale>
        <cfvo type="min"/>
        <cfvo type="max"/>
        <color theme="0"/>
        <color theme="0"/>
      </colorScale>
    </cfRule>
    <cfRule type="expression" dxfId="1335" priority="396">
      <formula>BX7&lt;0</formula>
    </cfRule>
  </conditionalFormatting>
  <conditionalFormatting sqref="BY7:BY8">
    <cfRule type="expression" dxfId="1334" priority="393">
      <formula>IF(BY7="Validar","Rojo","Verde")</formula>
    </cfRule>
    <cfRule type="expression" priority="394">
      <formula>#REF!</formula>
    </cfRule>
  </conditionalFormatting>
  <conditionalFormatting sqref="C5">
    <cfRule type="colorScale" priority="195">
      <colorScale>
        <cfvo type="min"/>
        <cfvo type="max"/>
        <color theme="0"/>
        <color theme="0"/>
      </colorScale>
    </cfRule>
    <cfRule type="expression" dxfId="1333" priority="196">
      <formula>B5&lt;0</formula>
    </cfRule>
  </conditionalFormatting>
  <conditionalFormatting sqref="C5">
    <cfRule type="expression" dxfId="1332" priority="193">
      <formula>IF(C5="Validar","Rojo","Verde")</formula>
    </cfRule>
    <cfRule type="expression" priority="194">
      <formula>#REF!</formula>
    </cfRule>
  </conditionalFormatting>
  <conditionalFormatting sqref="R5">
    <cfRule type="colorScale" priority="191">
      <colorScale>
        <cfvo type="min"/>
        <cfvo type="max"/>
        <color theme="0"/>
        <color theme="0"/>
      </colorScale>
    </cfRule>
    <cfRule type="expression" dxfId="1331" priority="192">
      <formula>Q5&lt;0</formula>
    </cfRule>
  </conditionalFormatting>
  <conditionalFormatting sqref="R5">
    <cfRule type="expression" dxfId="1330" priority="189">
      <formula>IF(R5="Validar","Rojo","Verde")</formula>
    </cfRule>
    <cfRule type="expression" priority="190">
      <formula>#REF!</formula>
    </cfRule>
  </conditionalFormatting>
  <conditionalFormatting sqref="X5">
    <cfRule type="colorScale" priority="180">
      <colorScale>
        <cfvo type="min"/>
        <cfvo type="max"/>
        <color theme="0"/>
        <color theme="0"/>
      </colorScale>
    </cfRule>
    <cfRule type="expression" dxfId="1329" priority="181">
      <formula>W5&lt;0</formula>
    </cfRule>
  </conditionalFormatting>
  <conditionalFormatting sqref="X5">
    <cfRule type="expression" dxfId="1328" priority="178">
      <formula>IF(X5="Validar","Rojo","Verde")</formula>
    </cfRule>
    <cfRule type="expression" priority="179">
      <formula>#REF!</formula>
    </cfRule>
  </conditionalFormatting>
  <conditionalFormatting sqref="AB5">
    <cfRule type="colorScale" priority="185">
      <colorScale>
        <cfvo type="min"/>
        <cfvo type="max"/>
        <color theme="0"/>
        <color theme="0"/>
      </colorScale>
    </cfRule>
    <cfRule type="expression" dxfId="1327" priority="186">
      <formula>AA5&lt;0</formula>
    </cfRule>
  </conditionalFormatting>
  <conditionalFormatting sqref="AB5">
    <cfRule type="expression" dxfId="1326" priority="183">
      <formula>IF(AB5="Validar","Rojo","Verde")</formula>
    </cfRule>
    <cfRule type="expression" priority="184">
      <formula>#REF!</formula>
    </cfRule>
  </conditionalFormatting>
  <conditionalFormatting sqref="AV5">
    <cfRule type="colorScale" priority="175">
      <colorScale>
        <cfvo type="min"/>
        <cfvo type="max"/>
        <color theme="0"/>
        <color theme="0"/>
      </colorScale>
    </cfRule>
    <cfRule type="expression" dxfId="1325" priority="176">
      <formula>AU5&lt;0</formula>
    </cfRule>
  </conditionalFormatting>
  <conditionalFormatting sqref="AV5">
    <cfRule type="expression" dxfId="1324" priority="173">
      <formula>IF(AV5="Validar","Rojo","Verde")</formula>
    </cfRule>
    <cfRule type="expression" priority="174">
      <formula>#REF!</formula>
    </cfRule>
  </conditionalFormatting>
  <conditionalFormatting sqref="BB5">
    <cfRule type="colorScale" priority="170">
      <colorScale>
        <cfvo type="min"/>
        <cfvo type="max"/>
        <color theme="0"/>
        <color theme="0"/>
      </colorScale>
    </cfRule>
    <cfRule type="expression" dxfId="1323" priority="171">
      <formula>BA5&lt;0</formula>
    </cfRule>
  </conditionalFormatting>
  <conditionalFormatting sqref="BB5">
    <cfRule type="expression" dxfId="1322" priority="168">
      <formula>IF(BB5="Validar","Rojo","Verde")</formula>
    </cfRule>
    <cfRule type="expression" priority="169">
      <formula>#REF!</formula>
    </cfRule>
  </conditionalFormatting>
  <conditionalFormatting sqref="BF5">
    <cfRule type="colorScale" priority="165">
      <colorScale>
        <cfvo type="min"/>
        <cfvo type="max"/>
        <color theme="0"/>
        <color theme="0"/>
      </colorScale>
    </cfRule>
    <cfRule type="expression" dxfId="1321" priority="166">
      <formula>BE5&lt;0</formula>
    </cfRule>
  </conditionalFormatting>
  <conditionalFormatting sqref="BF5">
    <cfRule type="expression" dxfId="1320" priority="163">
      <formula>IF(BF5="Validar","Rojo","Verde")</formula>
    </cfRule>
    <cfRule type="expression" priority="164">
      <formula>#REF!</formula>
    </cfRule>
  </conditionalFormatting>
  <conditionalFormatting sqref="BZ5">
    <cfRule type="colorScale" priority="160">
      <colorScale>
        <cfvo type="min"/>
        <cfvo type="max"/>
        <color theme="0"/>
        <color theme="0"/>
      </colorScale>
    </cfRule>
    <cfRule type="expression" dxfId="1319" priority="161">
      <formula>BY5&lt;0</formula>
    </cfRule>
  </conditionalFormatting>
  <conditionalFormatting sqref="BZ5">
    <cfRule type="expression" dxfId="1318" priority="158">
      <formula>IF(BZ5="Validar","Rojo","Verde")</formula>
    </cfRule>
    <cfRule type="expression" priority="159">
      <formula>#REF!</formula>
    </cfRule>
  </conditionalFormatting>
  <conditionalFormatting sqref="CX5">
    <cfRule type="colorScale" priority="155">
      <colorScale>
        <cfvo type="min"/>
        <cfvo type="max"/>
        <color theme="0"/>
        <color theme="0"/>
      </colorScale>
    </cfRule>
    <cfRule type="expression" dxfId="1317" priority="156">
      <formula>CW5&lt;0</formula>
    </cfRule>
  </conditionalFormatting>
  <conditionalFormatting sqref="CX5">
    <cfRule type="expression" dxfId="1316" priority="153">
      <formula>IF(CX5="Validar","Rojo","Verde")</formula>
    </cfRule>
    <cfRule type="expression" priority="154">
      <formula>#REF!</formula>
    </cfRule>
  </conditionalFormatting>
  <conditionalFormatting sqref="CD5">
    <cfRule type="colorScale" priority="150">
      <colorScale>
        <cfvo type="min"/>
        <cfvo type="max"/>
        <color theme="0"/>
        <color theme="0"/>
      </colorScale>
    </cfRule>
    <cfRule type="expression" dxfId="1315" priority="151">
      <formula>CC5&lt;0</formula>
    </cfRule>
  </conditionalFormatting>
  <conditionalFormatting sqref="CD5">
    <cfRule type="expression" dxfId="1314" priority="148">
      <formula>IF(CD5="Validar","Rojo","Verde")</formula>
    </cfRule>
    <cfRule type="expression" priority="149">
      <formula>#REF!</formula>
    </cfRule>
  </conditionalFormatting>
  <conditionalFormatting sqref="AI5">
    <cfRule type="colorScale" priority="145">
      <colorScale>
        <cfvo type="min"/>
        <cfvo type="max"/>
        <color theme="0"/>
        <color theme="0"/>
      </colorScale>
    </cfRule>
    <cfRule type="expression" dxfId="1313" priority="146">
      <formula>AH5&lt;0</formula>
    </cfRule>
  </conditionalFormatting>
  <conditionalFormatting sqref="AI5">
    <cfRule type="expression" dxfId="1312" priority="143">
      <formula>IF(AI5="Validar","Rojo","Verde")</formula>
    </cfRule>
    <cfRule type="expression" priority="144">
      <formula>#REF!</formula>
    </cfRule>
  </conditionalFormatting>
  <conditionalFormatting sqref="AP5">
    <cfRule type="colorScale" priority="140">
      <colorScale>
        <cfvo type="min"/>
        <cfvo type="max"/>
        <color theme="0"/>
        <color theme="0"/>
      </colorScale>
    </cfRule>
    <cfRule type="expression" dxfId="1311" priority="141">
      <formula>AO5&lt;0</formula>
    </cfRule>
  </conditionalFormatting>
  <conditionalFormatting sqref="AP5">
    <cfRule type="expression" dxfId="1310" priority="138">
      <formula>IF(AP5="Validar","Rojo","Verde")</formula>
    </cfRule>
    <cfRule type="expression" priority="139">
      <formula>#REF!</formula>
    </cfRule>
  </conditionalFormatting>
  <conditionalFormatting sqref="BM5">
    <cfRule type="colorScale" priority="135">
      <colorScale>
        <cfvo type="min"/>
        <cfvo type="max"/>
        <color theme="0"/>
        <color theme="0"/>
      </colorScale>
    </cfRule>
    <cfRule type="expression" dxfId="1309" priority="136">
      <formula>BL5&lt;0</formula>
    </cfRule>
  </conditionalFormatting>
  <conditionalFormatting sqref="BM5">
    <cfRule type="expression" dxfId="1308" priority="133">
      <formula>IF(BM5="Validar","Rojo","Verde")</formula>
    </cfRule>
    <cfRule type="expression" priority="134">
      <formula>#REF!</formula>
    </cfRule>
  </conditionalFormatting>
  <conditionalFormatting sqref="BT5">
    <cfRule type="colorScale" priority="130">
      <colorScale>
        <cfvo type="min"/>
        <cfvo type="max"/>
        <color theme="0"/>
        <color theme="0"/>
      </colorScale>
    </cfRule>
    <cfRule type="expression" dxfId="1307" priority="131">
      <formula>BS5&lt;0</formula>
    </cfRule>
  </conditionalFormatting>
  <conditionalFormatting sqref="BT5">
    <cfRule type="expression" dxfId="1306" priority="128">
      <formula>IF(BT5="Validar","Rojo","Verde")</formula>
    </cfRule>
    <cfRule type="expression" priority="129">
      <formula>#REF!</formula>
    </cfRule>
  </conditionalFormatting>
  <conditionalFormatting sqref="CK5">
    <cfRule type="colorScale" priority="125">
      <colorScale>
        <cfvo type="min"/>
        <cfvo type="max"/>
        <color theme="0"/>
        <color theme="0"/>
      </colorScale>
    </cfRule>
    <cfRule type="expression" dxfId="1305" priority="126">
      <formula>CJ5&lt;0</formula>
    </cfRule>
  </conditionalFormatting>
  <conditionalFormatting sqref="CK5">
    <cfRule type="expression" dxfId="1304" priority="123">
      <formula>IF(CK5="Validar","Rojo","Verde")</formula>
    </cfRule>
    <cfRule type="expression" priority="124">
      <formula>#REF!</formula>
    </cfRule>
  </conditionalFormatting>
  <conditionalFormatting sqref="CR5">
    <cfRule type="colorScale" priority="120">
      <colorScale>
        <cfvo type="min"/>
        <cfvo type="max"/>
        <color theme="0"/>
        <color theme="0"/>
      </colorScale>
    </cfRule>
    <cfRule type="expression" dxfId="1303" priority="121">
      <formula>CQ5&lt;0</formula>
    </cfRule>
  </conditionalFormatting>
  <conditionalFormatting sqref="CR5">
    <cfRule type="expression" dxfId="1302" priority="118">
      <formula>IF(CR5="Validar","Rojo","Verde")</formula>
    </cfRule>
    <cfRule type="expression" priority="119">
      <formula>#REF!</formula>
    </cfRule>
  </conditionalFormatting>
  <conditionalFormatting sqref="F5">
    <cfRule type="colorScale" priority="115">
      <colorScale>
        <cfvo type="min"/>
        <cfvo type="max"/>
        <color theme="0"/>
        <color theme="0"/>
      </colorScale>
    </cfRule>
    <cfRule type="expression" dxfId="1301" priority="116">
      <formula>E5&lt;0</formula>
    </cfRule>
  </conditionalFormatting>
  <conditionalFormatting sqref="F5">
    <cfRule type="expression" dxfId="1300" priority="113">
      <formula>IF(F5="Validar","Rojo","Verde")</formula>
    </cfRule>
    <cfRule type="expression" priority="114">
      <formula>#REF!</formula>
    </cfRule>
  </conditionalFormatting>
  <conditionalFormatting sqref="I5">
    <cfRule type="colorScale" priority="111">
      <colorScale>
        <cfvo type="min"/>
        <cfvo type="max"/>
        <color theme="0"/>
        <color theme="0"/>
      </colorScale>
    </cfRule>
    <cfRule type="expression" dxfId="1299" priority="112">
      <formula>H5&lt;0</formula>
    </cfRule>
  </conditionalFormatting>
  <conditionalFormatting sqref="I5">
    <cfRule type="expression" dxfId="1298" priority="109">
      <formula>IF(I5="Validar","Rojo","Verde")</formula>
    </cfRule>
    <cfRule type="expression" priority="110">
      <formula>#REF!</formula>
    </cfRule>
  </conditionalFormatting>
  <conditionalFormatting sqref="P5">
    <cfRule type="colorScale" priority="107">
      <colorScale>
        <cfvo type="min"/>
        <cfvo type="max"/>
        <color theme="0"/>
        <color theme="0"/>
      </colorScale>
    </cfRule>
    <cfRule type="expression" dxfId="1297" priority="108">
      <formula>O5&lt;0</formula>
    </cfRule>
  </conditionalFormatting>
  <conditionalFormatting sqref="P5">
    <cfRule type="expression" dxfId="1296" priority="105">
      <formula>IF(P5="Validar","Rojo","Verde")</formula>
    </cfRule>
    <cfRule type="expression" priority="106">
      <formula>#REF!</formula>
    </cfRule>
  </conditionalFormatting>
  <conditionalFormatting sqref="M5">
    <cfRule type="colorScale" priority="103">
      <colorScale>
        <cfvo type="min"/>
        <cfvo type="max"/>
        <color theme="0"/>
        <color theme="0"/>
      </colorScale>
    </cfRule>
    <cfRule type="expression" dxfId="1295" priority="104">
      <formula>L5&lt;0</formula>
    </cfRule>
  </conditionalFormatting>
  <conditionalFormatting sqref="M5">
    <cfRule type="expression" dxfId="1294" priority="101">
      <formula>IF(M5="Validar","Rojo","Verde")</formula>
    </cfRule>
    <cfRule type="expression" priority="102">
      <formula>#REF!</formula>
    </cfRule>
  </conditionalFormatting>
  <conditionalFormatting sqref="T5">
    <cfRule type="colorScale" priority="99">
      <colorScale>
        <cfvo type="min"/>
        <cfvo type="max"/>
        <color theme="0"/>
        <color theme="0"/>
      </colorScale>
    </cfRule>
    <cfRule type="expression" dxfId="1293" priority="100">
      <formula>S5&lt;0</formula>
    </cfRule>
  </conditionalFormatting>
  <conditionalFormatting sqref="T5">
    <cfRule type="expression" dxfId="1292" priority="97">
      <formula>IF(T5="Validar","Rojo","Verde")</formula>
    </cfRule>
    <cfRule type="expression" priority="98">
      <formula>#REF!</formula>
    </cfRule>
  </conditionalFormatting>
  <conditionalFormatting sqref="W5">
    <cfRule type="colorScale" priority="95">
      <colorScale>
        <cfvo type="min"/>
        <cfvo type="max"/>
        <color theme="0"/>
        <color theme="0"/>
      </colorScale>
    </cfRule>
    <cfRule type="expression" dxfId="1291" priority="96">
      <formula>V5&lt;0</formula>
    </cfRule>
  </conditionalFormatting>
  <conditionalFormatting sqref="W5">
    <cfRule type="expression" dxfId="1290" priority="93">
      <formula>IF(W5="Validar","Rojo","Verde")</formula>
    </cfRule>
    <cfRule type="expression" priority="94">
      <formula>#REF!</formula>
    </cfRule>
  </conditionalFormatting>
  <conditionalFormatting sqref="Z5">
    <cfRule type="colorScale" priority="91">
      <colorScale>
        <cfvo type="min"/>
        <cfvo type="max"/>
        <color theme="0"/>
        <color theme="0"/>
      </colorScale>
    </cfRule>
    <cfRule type="expression" dxfId="1289" priority="92">
      <formula>Y5&lt;0</formula>
    </cfRule>
  </conditionalFormatting>
  <conditionalFormatting sqref="Z5">
    <cfRule type="expression" dxfId="1288" priority="89">
      <formula>IF(Z5="Validar","Rojo","Verde")</formula>
    </cfRule>
    <cfRule type="expression" priority="90">
      <formula>#REF!</formula>
    </cfRule>
  </conditionalFormatting>
  <conditionalFormatting sqref="AD5">
    <cfRule type="colorScale" priority="87">
      <colorScale>
        <cfvo type="min"/>
        <cfvo type="max"/>
        <color theme="0"/>
        <color theme="0"/>
      </colorScale>
    </cfRule>
    <cfRule type="expression" dxfId="1287" priority="88">
      <formula>AC5&lt;0</formula>
    </cfRule>
  </conditionalFormatting>
  <conditionalFormatting sqref="AD5">
    <cfRule type="expression" dxfId="1286" priority="85">
      <formula>IF(AD5="Validar","Rojo","Verde")</formula>
    </cfRule>
    <cfRule type="expression" priority="86">
      <formula>#REF!</formula>
    </cfRule>
  </conditionalFormatting>
  <conditionalFormatting sqref="AG5">
    <cfRule type="colorScale" priority="83">
      <colorScale>
        <cfvo type="min"/>
        <cfvo type="max"/>
        <color theme="0"/>
        <color theme="0"/>
      </colorScale>
    </cfRule>
    <cfRule type="expression" dxfId="1285" priority="84">
      <formula>AF5&lt;0</formula>
    </cfRule>
  </conditionalFormatting>
  <conditionalFormatting sqref="AG5">
    <cfRule type="expression" dxfId="1284" priority="81">
      <formula>IF(AG5="Validar","Rojo","Verde")</formula>
    </cfRule>
    <cfRule type="expression" priority="82">
      <formula>#REF!</formula>
    </cfRule>
  </conditionalFormatting>
  <conditionalFormatting sqref="AK5">
    <cfRule type="colorScale" priority="79">
      <colorScale>
        <cfvo type="min"/>
        <cfvo type="max"/>
        <color theme="0"/>
        <color theme="0"/>
      </colorScale>
    </cfRule>
    <cfRule type="expression" dxfId="1283" priority="80">
      <formula>AJ5&lt;0</formula>
    </cfRule>
  </conditionalFormatting>
  <conditionalFormatting sqref="AK5">
    <cfRule type="expression" dxfId="1282" priority="77">
      <formula>IF(AK5="Validar","Rojo","Verde")</formula>
    </cfRule>
    <cfRule type="expression" priority="78">
      <formula>#REF!</formula>
    </cfRule>
  </conditionalFormatting>
  <conditionalFormatting sqref="AN5">
    <cfRule type="colorScale" priority="75">
      <colorScale>
        <cfvo type="min"/>
        <cfvo type="max"/>
        <color theme="0"/>
        <color theme="0"/>
      </colorScale>
    </cfRule>
    <cfRule type="expression" dxfId="1281" priority="76">
      <formula>AM5&lt;0</formula>
    </cfRule>
  </conditionalFormatting>
  <conditionalFormatting sqref="AN5">
    <cfRule type="expression" dxfId="1280" priority="73">
      <formula>IF(AN5="Validar","Rojo","Verde")</formula>
    </cfRule>
    <cfRule type="expression" priority="74">
      <formula>#REF!</formula>
    </cfRule>
  </conditionalFormatting>
  <conditionalFormatting sqref="AR5">
    <cfRule type="colorScale" priority="71">
      <colorScale>
        <cfvo type="min"/>
        <cfvo type="max"/>
        <color theme="0"/>
        <color theme="0"/>
      </colorScale>
    </cfRule>
    <cfRule type="expression" dxfId="1279" priority="72">
      <formula>AQ5&lt;0</formula>
    </cfRule>
  </conditionalFormatting>
  <conditionalFormatting sqref="AR5">
    <cfRule type="expression" dxfId="1278" priority="69">
      <formula>IF(AR5="Validar","Rojo","Verde")</formula>
    </cfRule>
    <cfRule type="expression" priority="70">
      <formula>#REF!</formula>
    </cfRule>
  </conditionalFormatting>
  <conditionalFormatting sqref="AX5">
    <cfRule type="colorScale" priority="67">
      <colorScale>
        <cfvo type="min"/>
        <cfvo type="max"/>
        <color theme="0"/>
        <color theme="0"/>
      </colorScale>
    </cfRule>
    <cfRule type="expression" dxfId="1277" priority="68">
      <formula>AW5&lt;0</formula>
    </cfRule>
  </conditionalFormatting>
  <conditionalFormatting sqref="AX5">
    <cfRule type="expression" dxfId="1276" priority="65">
      <formula>IF(AX5="Validar","Rojo","Verde")</formula>
    </cfRule>
    <cfRule type="expression" priority="66">
      <formula>#REF!</formula>
    </cfRule>
  </conditionalFormatting>
  <conditionalFormatting sqref="BD5">
    <cfRule type="colorScale" priority="63">
      <colorScale>
        <cfvo type="min"/>
        <cfvo type="max"/>
        <color theme="0"/>
        <color theme="0"/>
      </colorScale>
    </cfRule>
    <cfRule type="expression" dxfId="1275" priority="64">
      <formula>BC5&lt;0</formula>
    </cfRule>
  </conditionalFormatting>
  <conditionalFormatting sqref="BD5">
    <cfRule type="expression" dxfId="1274" priority="61">
      <formula>IF(BD5="Validar","Rojo","Verde")</formula>
    </cfRule>
    <cfRule type="expression" priority="62">
      <formula>#REF!</formula>
    </cfRule>
  </conditionalFormatting>
  <conditionalFormatting sqref="BH5">
    <cfRule type="colorScale" priority="59">
      <colorScale>
        <cfvo type="min"/>
        <cfvo type="max"/>
        <color theme="0"/>
        <color theme="0"/>
      </colorScale>
    </cfRule>
    <cfRule type="expression" dxfId="1273" priority="60">
      <formula>BG5&lt;0</formula>
    </cfRule>
  </conditionalFormatting>
  <conditionalFormatting sqref="BH5">
    <cfRule type="expression" dxfId="1272" priority="57">
      <formula>IF(BH5="Validar","Rojo","Verde")</formula>
    </cfRule>
    <cfRule type="expression" priority="58">
      <formula>#REF!</formula>
    </cfRule>
  </conditionalFormatting>
  <conditionalFormatting sqref="BK5">
    <cfRule type="colorScale" priority="55">
      <colorScale>
        <cfvo type="min"/>
        <cfvo type="max"/>
        <color theme="0"/>
        <color theme="0"/>
      </colorScale>
    </cfRule>
    <cfRule type="expression" dxfId="1271" priority="56">
      <formula>BJ5&lt;0</formula>
    </cfRule>
  </conditionalFormatting>
  <conditionalFormatting sqref="BK5">
    <cfRule type="expression" dxfId="1270" priority="53">
      <formula>IF(BK5="Validar","Rojo","Verde")</formula>
    </cfRule>
    <cfRule type="expression" priority="54">
      <formula>#REF!</formula>
    </cfRule>
  </conditionalFormatting>
  <conditionalFormatting sqref="BO5">
    <cfRule type="colorScale" priority="51">
      <colorScale>
        <cfvo type="min"/>
        <cfvo type="max"/>
        <color theme="0"/>
        <color theme="0"/>
      </colorScale>
    </cfRule>
    <cfRule type="expression" dxfId="1269" priority="52">
      <formula>BN5&lt;0</formula>
    </cfRule>
  </conditionalFormatting>
  <conditionalFormatting sqref="BO5">
    <cfRule type="expression" dxfId="1268" priority="49">
      <formula>IF(BO5="Validar","Rojo","Verde")</formula>
    </cfRule>
    <cfRule type="expression" priority="50">
      <formula>#REF!</formula>
    </cfRule>
  </conditionalFormatting>
  <conditionalFormatting sqref="BR5">
    <cfRule type="colorScale" priority="47">
      <colorScale>
        <cfvo type="min"/>
        <cfvo type="max"/>
        <color theme="0"/>
        <color theme="0"/>
      </colorScale>
    </cfRule>
    <cfRule type="expression" dxfId="1267" priority="48">
      <formula>BQ5&lt;0</formula>
    </cfRule>
  </conditionalFormatting>
  <conditionalFormatting sqref="BR5">
    <cfRule type="expression" dxfId="1266" priority="45">
      <formula>IF(BR5="Validar","Rojo","Verde")</formula>
    </cfRule>
    <cfRule type="expression" priority="46">
      <formula>#REF!</formula>
    </cfRule>
  </conditionalFormatting>
  <conditionalFormatting sqref="BV5">
    <cfRule type="colorScale" priority="43">
      <colorScale>
        <cfvo type="min"/>
        <cfvo type="max"/>
        <color theme="0"/>
        <color theme="0"/>
      </colorScale>
    </cfRule>
    <cfRule type="expression" dxfId="1265" priority="44">
      <formula>BU5&lt;0</formula>
    </cfRule>
  </conditionalFormatting>
  <conditionalFormatting sqref="BV5">
    <cfRule type="expression" dxfId="1264" priority="41">
      <formula>IF(BV5="Validar","Rojo","Verde")</formula>
    </cfRule>
    <cfRule type="expression" priority="42">
      <formula>#REF!</formula>
    </cfRule>
  </conditionalFormatting>
  <conditionalFormatting sqref="CB5">
    <cfRule type="colorScale" priority="39">
      <colorScale>
        <cfvo type="min"/>
        <cfvo type="max"/>
        <color theme="0"/>
        <color theme="0"/>
      </colorScale>
    </cfRule>
    <cfRule type="expression" dxfId="1263" priority="40">
      <formula>CA5&lt;0</formula>
    </cfRule>
  </conditionalFormatting>
  <conditionalFormatting sqref="CB5">
    <cfRule type="expression" dxfId="1262" priority="37">
      <formula>IF(CB5="Validar","Rojo","Verde")</formula>
    </cfRule>
    <cfRule type="expression" priority="38">
      <formula>#REF!</formula>
    </cfRule>
  </conditionalFormatting>
  <conditionalFormatting sqref="CF5">
    <cfRule type="colorScale" priority="35">
      <colorScale>
        <cfvo type="min"/>
        <cfvo type="max"/>
        <color theme="0"/>
        <color theme="0"/>
      </colorScale>
    </cfRule>
    <cfRule type="expression" dxfId="1261" priority="36">
      <formula>CE5&lt;0</formula>
    </cfRule>
  </conditionalFormatting>
  <conditionalFormatting sqref="CF5">
    <cfRule type="expression" dxfId="1260" priority="33">
      <formula>IF(CF5="Validar","Rojo","Verde")</formula>
    </cfRule>
    <cfRule type="expression" priority="34">
      <formula>#REF!</formula>
    </cfRule>
  </conditionalFormatting>
  <conditionalFormatting sqref="CI5">
    <cfRule type="colorScale" priority="31">
      <colorScale>
        <cfvo type="min"/>
        <cfvo type="max"/>
        <color theme="0"/>
        <color theme="0"/>
      </colorScale>
    </cfRule>
    <cfRule type="expression" dxfId="1259" priority="32">
      <formula>CH5&lt;0</formula>
    </cfRule>
  </conditionalFormatting>
  <conditionalFormatting sqref="CI5">
    <cfRule type="expression" dxfId="1258" priority="29">
      <formula>IF(CI5="Validar","Rojo","Verde")</formula>
    </cfRule>
    <cfRule type="expression" priority="30">
      <formula>#REF!</formula>
    </cfRule>
  </conditionalFormatting>
  <conditionalFormatting sqref="CM5">
    <cfRule type="colorScale" priority="27">
      <colorScale>
        <cfvo type="min"/>
        <cfvo type="max"/>
        <color theme="0"/>
        <color theme="0"/>
      </colorScale>
    </cfRule>
    <cfRule type="expression" dxfId="1257" priority="28">
      <formula>CL5&lt;0</formula>
    </cfRule>
  </conditionalFormatting>
  <conditionalFormatting sqref="CM5">
    <cfRule type="expression" dxfId="1256" priority="25">
      <formula>IF(CM5="Validar","Rojo","Verde")</formula>
    </cfRule>
    <cfRule type="expression" priority="26">
      <formula>#REF!</formula>
    </cfRule>
  </conditionalFormatting>
  <conditionalFormatting sqref="CP5">
    <cfRule type="colorScale" priority="23">
      <colorScale>
        <cfvo type="min"/>
        <cfvo type="max"/>
        <color theme="0"/>
        <color theme="0"/>
      </colorScale>
    </cfRule>
    <cfRule type="expression" dxfId="1255" priority="24">
      <formula>CO5&lt;0</formula>
    </cfRule>
  </conditionalFormatting>
  <conditionalFormatting sqref="CP5">
    <cfRule type="expression" dxfId="1254" priority="21">
      <formula>IF(CP5="Validar","Rojo","Verde")</formula>
    </cfRule>
    <cfRule type="expression" priority="22">
      <formula>#REF!</formula>
    </cfRule>
  </conditionalFormatting>
  <conditionalFormatting sqref="CT5">
    <cfRule type="colorScale" priority="19">
      <colorScale>
        <cfvo type="min"/>
        <cfvo type="max"/>
        <color theme="0"/>
        <color theme="0"/>
      </colorScale>
    </cfRule>
    <cfRule type="expression" dxfId="1253" priority="20">
      <formula>CS5&lt;0</formula>
    </cfRule>
  </conditionalFormatting>
  <conditionalFormatting sqref="CT5">
    <cfRule type="expression" dxfId="1252" priority="17">
      <formula>IF(CT5="Validar","Rojo","Verde")</formula>
    </cfRule>
    <cfRule type="expression" priority="18">
      <formula>#REF!</formula>
    </cfRule>
  </conditionalFormatting>
  <conditionalFormatting sqref="CW5">
    <cfRule type="colorScale" priority="15">
      <colorScale>
        <cfvo type="min"/>
        <cfvo type="max"/>
        <color theme="0"/>
        <color theme="0"/>
      </colorScale>
    </cfRule>
    <cfRule type="expression" dxfId="1251" priority="16">
      <formula>CV5&lt;0</formula>
    </cfRule>
  </conditionalFormatting>
  <conditionalFormatting sqref="CW5">
    <cfRule type="expression" dxfId="1250" priority="13">
      <formula>IF(CW5="Validar","Rojo","Verde")</formula>
    </cfRule>
    <cfRule type="expression" priority="14">
      <formula>#REF!</formula>
    </cfRule>
  </conditionalFormatting>
  <conditionalFormatting sqref="AU5">
    <cfRule type="colorScale" priority="11">
      <colorScale>
        <cfvo type="min"/>
        <cfvo type="max"/>
        <color theme="0"/>
        <color theme="0"/>
      </colorScale>
    </cfRule>
    <cfRule type="expression" dxfId="1249" priority="12">
      <formula>AT5&lt;0</formula>
    </cfRule>
  </conditionalFormatting>
  <conditionalFormatting sqref="AU5">
    <cfRule type="expression" dxfId="1248" priority="9">
      <formula>IF(AU5="Validar","Rojo","Verde")</formula>
    </cfRule>
    <cfRule type="expression" priority="10">
      <formula>#REF!</formula>
    </cfRule>
  </conditionalFormatting>
  <conditionalFormatting sqref="BA5">
    <cfRule type="colorScale" priority="7">
      <colorScale>
        <cfvo type="min"/>
        <cfvo type="max"/>
        <color theme="0"/>
        <color theme="0"/>
      </colorScale>
    </cfRule>
    <cfRule type="expression" dxfId="1247" priority="8">
      <formula>AZ5&lt;0</formula>
    </cfRule>
  </conditionalFormatting>
  <conditionalFormatting sqref="BA5">
    <cfRule type="expression" dxfId="1246" priority="5">
      <formula>IF(BA5="Validar","Rojo","Verde")</formula>
    </cfRule>
    <cfRule type="expression" priority="6">
      <formula>#REF!</formula>
    </cfRule>
  </conditionalFormatting>
  <conditionalFormatting sqref="BY5">
    <cfRule type="colorScale" priority="3">
      <colorScale>
        <cfvo type="min"/>
        <cfvo type="max"/>
        <color theme="0"/>
        <color theme="0"/>
      </colorScale>
    </cfRule>
    <cfRule type="expression" dxfId="1245" priority="4">
      <formula>BX5&lt;0</formula>
    </cfRule>
  </conditionalFormatting>
  <conditionalFormatting sqref="BY5">
    <cfRule type="expression" dxfId="1244" priority="1">
      <formula>IF(BY5="Validar","Rojo","Verde")</formula>
    </cfRule>
    <cfRule type="expression" priority="2">
      <formula>#REF!</formula>
    </cfRule>
  </conditionalFormatting>
  <pageMargins left="0.7" right="0.7" top="0.75" bottom="0.75" header="0.3" footer="0.3"/>
  <pageSetup paperSize="9" orientation="portrait" r:id="rId1"/>
  <headerFooter>
    <oddHeader>&amp;LElaborado por:&amp;CCarmen Eugenia Quintero Q.</oddHeader>
  </headerFooter>
  <legacyDrawing r:id="rId2"/>
  <extLst>
    <ext xmlns:x14="http://schemas.microsoft.com/office/spreadsheetml/2009/9/main" uri="{78C0D931-6437-407d-A8EE-F0AAD7539E65}">
      <x14:conditionalFormattings>
        <x14:conditionalFormatting xmlns:xm="http://schemas.microsoft.com/office/excel/2006/main">
          <x14:cfRule type="iconSet" priority="5789" id="{A66033FB-E5D8-48CE-9B9B-F03053C87403}">
            <x14:iconSet iconSet="3Triangles">
              <x14:cfvo type="percent">
                <xm:f>0</xm:f>
              </x14:cfvo>
              <x14:cfvo type="percent">
                <xm:f>0</xm:f>
              </x14:cfvo>
              <x14:cfvo type="percent">
                <xm:f>1</xm:f>
              </x14:cfvo>
            </x14:iconSet>
          </x14:cfRule>
          <xm:sqref>K3</xm:sqref>
        </x14:conditionalFormatting>
        <x14:conditionalFormatting xmlns:xm="http://schemas.microsoft.com/office/excel/2006/main">
          <x14:cfRule type="iconSet" priority="5788" id="{6AFA182A-BD80-4966-BE1B-53C073BB72FC}">
            <x14:iconSet iconSet="3Triangles">
              <x14:cfvo type="percent">
                <xm:f>0</xm:f>
              </x14:cfvo>
              <x14:cfvo type="num">
                <xm:f>0</xm:f>
              </x14:cfvo>
              <x14:cfvo type="num" gte="0">
                <xm:f>0</xm:f>
              </x14:cfvo>
            </x14:iconSet>
          </x14:cfRule>
          <xm:sqref>K4 K110 K113:K139 K84:K108 K6:K82</xm:sqref>
        </x14:conditionalFormatting>
        <x14:conditionalFormatting xmlns:xm="http://schemas.microsoft.com/office/excel/2006/main">
          <x14:cfRule type="iconSet" priority="5778" id="{FD58DB1B-E411-41CC-998B-FB8648AF0D8B}">
            <x14:iconSet iconSet="3Triangles">
              <x14:cfvo type="percent">
                <xm:f>0</xm:f>
              </x14:cfvo>
              <x14:cfvo type="num">
                <xm:f>0</xm:f>
              </x14:cfvo>
              <x14:cfvo type="num" gte="0">
                <xm:f>0</xm:f>
              </x14:cfvo>
            </x14:iconSet>
          </x14:cfRule>
          <xm:sqref>K83</xm:sqref>
        </x14:conditionalFormatting>
        <x14:conditionalFormatting xmlns:xm="http://schemas.microsoft.com/office/excel/2006/main">
          <x14:cfRule type="iconSet" priority="5772" id="{30A1B10C-231C-4151-B882-0F2CDA74F037}">
            <x14:iconSet iconSet="3Triangles">
              <x14:cfvo type="percent">
                <xm:f>0</xm:f>
              </x14:cfvo>
              <x14:cfvo type="num">
                <xm:f>0</xm:f>
              </x14:cfvo>
              <x14:cfvo type="num" gte="0">
                <xm:f>0</xm:f>
              </x14:cfvo>
            </x14:iconSet>
          </x14:cfRule>
          <xm:sqref>K109</xm:sqref>
        </x14:conditionalFormatting>
        <x14:conditionalFormatting xmlns:xm="http://schemas.microsoft.com/office/excel/2006/main">
          <x14:cfRule type="iconSet" priority="5757" id="{C8A95C17-2542-4CD6-BCBD-90D9B0D9799B}">
            <x14:iconSet iconSet="3Triangles">
              <x14:cfvo type="percent">
                <xm:f>0</xm:f>
              </x14:cfvo>
              <x14:cfvo type="num">
                <xm:f>0</xm:f>
              </x14:cfvo>
              <x14:cfvo type="num" gte="0">
                <xm:f>0</xm:f>
              </x14:cfvo>
            </x14:iconSet>
          </x14:cfRule>
          <xm:sqref>K111</xm:sqref>
        </x14:conditionalFormatting>
        <x14:conditionalFormatting xmlns:xm="http://schemas.microsoft.com/office/excel/2006/main">
          <x14:cfRule type="iconSet" priority="5770" id="{4998BABA-8541-493D-87D0-9052C4E5F958}">
            <x14:iconSet iconSet="3Triangles">
              <x14:cfvo type="percent">
                <xm:f>0</xm:f>
              </x14:cfvo>
              <x14:cfvo type="num">
                <xm:f>0</xm:f>
              </x14:cfvo>
              <x14:cfvo type="num" gte="0">
                <xm:f>0</xm:f>
              </x14:cfvo>
            </x14:iconSet>
          </x14:cfRule>
          <xm:sqref>K112</xm:sqref>
        </x14:conditionalFormatting>
        <x14:conditionalFormatting xmlns:xm="http://schemas.microsoft.com/office/excel/2006/main">
          <x14:cfRule type="iconSet" priority="5787" id="{808F3AD1-185B-47CA-897E-D2F7CFF40421}">
            <x14:iconSet iconSet="3Triangles">
              <x14:cfvo type="percent">
                <xm:f>0</xm:f>
              </x14:cfvo>
              <x14:cfvo type="num">
                <xm:f>0</xm:f>
              </x14:cfvo>
              <x14:cfvo type="num" gte="0">
                <xm:f>0</xm:f>
              </x14:cfvo>
            </x14:iconSet>
          </x14:cfRule>
          <xm:sqref>R4 R110 R113:R139 R84:R108 R6:R82</xm:sqref>
        </x14:conditionalFormatting>
        <x14:conditionalFormatting xmlns:xm="http://schemas.microsoft.com/office/excel/2006/main">
          <x14:cfRule type="iconSet" priority="5773" id="{978026B7-BA94-459F-B658-24BE7AFBB060}">
            <x14:iconSet iconSet="3Triangles">
              <x14:cfvo type="percent">
                <xm:f>0</xm:f>
              </x14:cfvo>
              <x14:cfvo type="num">
                <xm:f>0</xm:f>
              </x14:cfvo>
              <x14:cfvo type="num" gte="0">
                <xm:f>0</xm:f>
              </x14:cfvo>
            </x14:iconSet>
          </x14:cfRule>
          <xm:sqref>R83</xm:sqref>
        </x14:conditionalFormatting>
        <x14:conditionalFormatting xmlns:xm="http://schemas.microsoft.com/office/excel/2006/main">
          <x14:cfRule type="iconSet" priority="5771" id="{6D959A5F-C5E8-4A20-A73F-9A65FDDF3EC2}">
            <x14:iconSet iconSet="3Triangles">
              <x14:cfvo type="percent">
                <xm:f>0</xm:f>
              </x14:cfvo>
              <x14:cfvo type="num">
                <xm:f>0</xm:f>
              </x14:cfvo>
              <x14:cfvo type="num" gte="0">
                <xm:f>0</xm:f>
              </x14:cfvo>
            </x14:iconSet>
          </x14:cfRule>
          <xm:sqref>R109</xm:sqref>
        </x14:conditionalFormatting>
        <x14:conditionalFormatting xmlns:xm="http://schemas.microsoft.com/office/excel/2006/main">
          <x14:cfRule type="iconSet" priority="5752" id="{F1C3F9CE-2A6A-43A3-AAC6-19FE184E48CD}">
            <x14:iconSet iconSet="3Triangles">
              <x14:cfvo type="percent">
                <xm:f>0</xm:f>
              </x14:cfvo>
              <x14:cfvo type="num">
                <xm:f>0</xm:f>
              </x14:cfvo>
              <x14:cfvo type="num" gte="0">
                <xm:f>0</xm:f>
              </x14:cfvo>
            </x14:iconSet>
          </x14:cfRule>
          <xm:sqref>R111</xm:sqref>
        </x14:conditionalFormatting>
        <x14:conditionalFormatting xmlns:xm="http://schemas.microsoft.com/office/excel/2006/main">
          <x14:cfRule type="iconSet" priority="5769" id="{F0BF4536-FCFC-4396-9C88-121534B874F8}">
            <x14:iconSet iconSet="3Triangles">
              <x14:cfvo type="percent">
                <xm:f>0</xm:f>
              </x14:cfvo>
              <x14:cfvo type="num">
                <xm:f>0</xm:f>
              </x14:cfvo>
              <x14:cfvo type="num" gte="0">
                <xm:f>0</xm:f>
              </x14:cfvo>
            </x14:iconSet>
          </x14:cfRule>
          <xm:sqref>R112</xm:sqref>
        </x14:conditionalFormatting>
        <x14:conditionalFormatting xmlns:xm="http://schemas.microsoft.com/office/excel/2006/main">
          <x14:cfRule type="iconSet" priority="5586" id="{457A3359-36ED-425F-9DB8-61CDE6A0615A}">
            <x14:iconSet iconSet="3Triangles">
              <x14:cfvo type="percent">
                <xm:f>0</xm:f>
              </x14:cfvo>
              <x14:cfvo type="num">
                <xm:f>0</xm:f>
              </x14:cfvo>
              <x14:cfvo type="num" gte="0">
                <xm:f>0</xm:f>
              </x14:cfvo>
            </x14:iconSet>
          </x14:cfRule>
          <xm:sqref>X4 X110 X113:X139 X84:X108 X6:X82</xm:sqref>
        </x14:conditionalFormatting>
        <x14:conditionalFormatting xmlns:xm="http://schemas.microsoft.com/office/excel/2006/main">
          <x14:cfRule type="iconSet" priority="5581" id="{C3D260CE-DC64-465E-B180-DBC7D545DE4F}">
            <x14:iconSet iconSet="3Triangles">
              <x14:cfvo type="percent">
                <xm:f>0</xm:f>
              </x14:cfvo>
              <x14:cfvo type="num">
                <xm:f>0</xm:f>
              </x14:cfvo>
              <x14:cfvo type="num" gte="0">
                <xm:f>0</xm:f>
              </x14:cfvo>
            </x14:iconSet>
          </x14:cfRule>
          <xm:sqref>X83</xm:sqref>
        </x14:conditionalFormatting>
        <x14:conditionalFormatting xmlns:xm="http://schemas.microsoft.com/office/excel/2006/main">
          <x14:cfRule type="iconSet" priority="5580" id="{DA2F4D81-8577-4C2B-A26E-64B3F2F4EBB4}">
            <x14:iconSet iconSet="3Triangles">
              <x14:cfvo type="percent">
                <xm:f>0</xm:f>
              </x14:cfvo>
              <x14:cfvo type="num">
                <xm:f>0</xm:f>
              </x14:cfvo>
              <x14:cfvo type="num" gte="0">
                <xm:f>0</xm:f>
              </x14:cfvo>
            </x14:iconSet>
          </x14:cfRule>
          <xm:sqref>X109</xm:sqref>
        </x14:conditionalFormatting>
        <x14:conditionalFormatting xmlns:xm="http://schemas.microsoft.com/office/excel/2006/main">
          <x14:cfRule type="iconSet" priority="5574" id="{D053E7E6-AC14-42EE-ACD4-2D741E6AF7F8}">
            <x14:iconSet iconSet="3Triangles">
              <x14:cfvo type="percent">
                <xm:f>0</xm:f>
              </x14:cfvo>
              <x14:cfvo type="num">
                <xm:f>0</xm:f>
              </x14:cfvo>
              <x14:cfvo type="num" gte="0">
                <xm:f>0</xm:f>
              </x14:cfvo>
            </x14:iconSet>
          </x14:cfRule>
          <xm:sqref>X111</xm:sqref>
        </x14:conditionalFormatting>
        <x14:conditionalFormatting xmlns:xm="http://schemas.microsoft.com/office/excel/2006/main">
          <x14:cfRule type="iconSet" priority="5579" id="{34555BB5-9809-4B4C-9D17-26B1ADC6774F}">
            <x14:iconSet iconSet="3Triangles">
              <x14:cfvo type="percent">
                <xm:f>0</xm:f>
              </x14:cfvo>
              <x14:cfvo type="num">
                <xm:f>0</xm:f>
              </x14:cfvo>
              <x14:cfvo type="num" gte="0">
                <xm:f>0</xm:f>
              </x14:cfvo>
            </x14:iconSet>
          </x14:cfRule>
          <xm:sqref>X112</xm:sqref>
        </x14:conditionalFormatting>
        <x14:conditionalFormatting xmlns:xm="http://schemas.microsoft.com/office/excel/2006/main">
          <x14:cfRule type="iconSet" priority="5675" id="{62D3BF44-4C40-41CF-9B9D-214E13CD45A0}">
            <x14:iconSet iconSet="3Triangles">
              <x14:cfvo type="percent">
                <xm:f>0</xm:f>
              </x14:cfvo>
              <x14:cfvo type="num">
                <xm:f>0</xm:f>
              </x14:cfvo>
              <x14:cfvo type="num" gte="0">
                <xm:f>0</xm:f>
              </x14:cfvo>
            </x14:iconSet>
          </x14:cfRule>
          <xm:sqref>AB4 AB110 AB113:AB139 AB84:AB108 AB6:AB82</xm:sqref>
        </x14:conditionalFormatting>
        <x14:conditionalFormatting xmlns:xm="http://schemas.microsoft.com/office/excel/2006/main">
          <x14:cfRule type="iconSet" priority="5670" id="{59989FC5-70A5-4529-9D93-0BD7B8D115FE}">
            <x14:iconSet iconSet="3Triangles">
              <x14:cfvo type="percent">
                <xm:f>0</xm:f>
              </x14:cfvo>
              <x14:cfvo type="num">
                <xm:f>0</xm:f>
              </x14:cfvo>
              <x14:cfvo type="num" gte="0">
                <xm:f>0</xm:f>
              </x14:cfvo>
            </x14:iconSet>
          </x14:cfRule>
          <xm:sqref>AB83</xm:sqref>
        </x14:conditionalFormatting>
        <x14:conditionalFormatting xmlns:xm="http://schemas.microsoft.com/office/excel/2006/main">
          <x14:cfRule type="iconSet" priority="5669" id="{42D61BA4-2925-4494-A33F-5EDD31C215B8}">
            <x14:iconSet iconSet="3Triangles">
              <x14:cfvo type="percent">
                <xm:f>0</xm:f>
              </x14:cfvo>
              <x14:cfvo type="num">
                <xm:f>0</xm:f>
              </x14:cfvo>
              <x14:cfvo type="num" gte="0">
                <xm:f>0</xm:f>
              </x14:cfvo>
            </x14:iconSet>
          </x14:cfRule>
          <xm:sqref>AB109</xm:sqref>
        </x14:conditionalFormatting>
        <x14:conditionalFormatting xmlns:xm="http://schemas.microsoft.com/office/excel/2006/main">
          <x14:cfRule type="iconSet" priority="5663" id="{E68C7D42-CCE7-40FD-803C-B2289504E52B}">
            <x14:iconSet iconSet="3Triangles">
              <x14:cfvo type="percent">
                <xm:f>0</xm:f>
              </x14:cfvo>
              <x14:cfvo type="num">
                <xm:f>0</xm:f>
              </x14:cfvo>
              <x14:cfvo type="num" gte="0">
                <xm:f>0</xm:f>
              </x14:cfvo>
            </x14:iconSet>
          </x14:cfRule>
          <xm:sqref>AB111</xm:sqref>
        </x14:conditionalFormatting>
        <x14:conditionalFormatting xmlns:xm="http://schemas.microsoft.com/office/excel/2006/main">
          <x14:cfRule type="iconSet" priority="5668" id="{B5D720CB-0FAC-4FA0-A585-B93628564261}">
            <x14:iconSet iconSet="3Triangles">
              <x14:cfvo type="percent">
                <xm:f>0</xm:f>
              </x14:cfvo>
              <x14:cfvo type="num">
                <xm:f>0</xm:f>
              </x14:cfvo>
              <x14:cfvo type="num" gte="0">
                <xm:f>0</xm:f>
              </x14:cfvo>
            </x14:iconSet>
          </x14:cfRule>
          <xm:sqref>AB112</xm:sqref>
        </x14:conditionalFormatting>
        <x14:conditionalFormatting xmlns:xm="http://schemas.microsoft.com/office/excel/2006/main">
          <x14:cfRule type="iconSet" priority="5497" id="{A5C266D8-0581-405D-9545-3B3551F1F326}">
            <x14:iconSet iconSet="3Triangles">
              <x14:cfvo type="percent">
                <xm:f>0</xm:f>
              </x14:cfvo>
              <x14:cfvo type="num">
                <xm:f>0</xm:f>
              </x14:cfvo>
              <x14:cfvo type="num" gte="0">
                <xm:f>0</xm:f>
              </x14:cfvo>
            </x14:iconSet>
          </x14:cfRule>
          <xm:sqref>AV4 AV110 AV113:AV139 AV84:AV108 AV6:AV82</xm:sqref>
        </x14:conditionalFormatting>
        <x14:conditionalFormatting xmlns:xm="http://schemas.microsoft.com/office/excel/2006/main">
          <x14:cfRule type="iconSet" priority="5492" id="{BAA768F7-8182-4619-8101-BADDB8CB6190}">
            <x14:iconSet iconSet="3Triangles">
              <x14:cfvo type="percent">
                <xm:f>0</xm:f>
              </x14:cfvo>
              <x14:cfvo type="num">
                <xm:f>0</xm:f>
              </x14:cfvo>
              <x14:cfvo type="num" gte="0">
                <xm:f>0</xm:f>
              </x14:cfvo>
            </x14:iconSet>
          </x14:cfRule>
          <xm:sqref>AV83</xm:sqref>
        </x14:conditionalFormatting>
        <x14:conditionalFormatting xmlns:xm="http://schemas.microsoft.com/office/excel/2006/main">
          <x14:cfRule type="iconSet" priority="5491" id="{831F28F4-5952-4114-BC0E-C23495111949}">
            <x14:iconSet iconSet="3Triangles">
              <x14:cfvo type="percent">
                <xm:f>0</xm:f>
              </x14:cfvo>
              <x14:cfvo type="num">
                <xm:f>0</xm:f>
              </x14:cfvo>
              <x14:cfvo type="num" gte="0">
                <xm:f>0</xm:f>
              </x14:cfvo>
            </x14:iconSet>
          </x14:cfRule>
          <xm:sqref>AV109</xm:sqref>
        </x14:conditionalFormatting>
        <x14:conditionalFormatting xmlns:xm="http://schemas.microsoft.com/office/excel/2006/main">
          <x14:cfRule type="iconSet" priority="5485" id="{172619D3-DE46-448B-B2EB-5D64A9C8DF80}">
            <x14:iconSet iconSet="3Triangles">
              <x14:cfvo type="percent">
                <xm:f>0</xm:f>
              </x14:cfvo>
              <x14:cfvo type="num">
                <xm:f>0</xm:f>
              </x14:cfvo>
              <x14:cfvo type="num" gte="0">
                <xm:f>0</xm:f>
              </x14:cfvo>
            </x14:iconSet>
          </x14:cfRule>
          <xm:sqref>AV111</xm:sqref>
        </x14:conditionalFormatting>
        <x14:conditionalFormatting xmlns:xm="http://schemas.microsoft.com/office/excel/2006/main">
          <x14:cfRule type="iconSet" priority="5490" id="{FC974BC4-7043-4E76-A689-69150DD71BE6}">
            <x14:iconSet iconSet="3Triangles">
              <x14:cfvo type="percent">
                <xm:f>0</xm:f>
              </x14:cfvo>
              <x14:cfvo type="num">
                <xm:f>0</xm:f>
              </x14:cfvo>
              <x14:cfvo type="num" gte="0">
                <xm:f>0</xm:f>
              </x14:cfvo>
            </x14:iconSet>
          </x14:cfRule>
          <xm:sqref>AV112</xm:sqref>
        </x14:conditionalFormatting>
        <x14:conditionalFormatting xmlns:xm="http://schemas.microsoft.com/office/excel/2006/main">
          <x14:cfRule type="iconSet" priority="5408" id="{4135AEBB-2811-41EC-8A2C-D82B9A3F3097}">
            <x14:iconSet iconSet="3Triangles">
              <x14:cfvo type="percent">
                <xm:f>0</xm:f>
              </x14:cfvo>
              <x14:cfvo type="num">
                <xm:f>0</xm:f>
              </x14:cfvo>
              <x14:cfvo type="num" gte="0">
                <xm:f>0</xm:f>
              </x14:cfvo>
            </x14:iconSet>
          </x14:cfRule>
          <xm:sqref>BB4 BB110 BB113:BB139 BB84:BB108 BB6:BB82</xm:sqref>
        </x14:conditionalFormatting>
        <x14:conditionalFormatting xmlns:xm="http://schemas.microsoft.com/office/excel/2006/main">
          <x14:cfRule type="iconSet" priority="5403" id="{42BBDD96-4CB1-402B-9BDC-BD6250CB9D67}">
            <x14:iconSet iconSet="3Triangles">
              <x14:cfvo type="percent">
                <xm:f>0</xm:f>
              </x14:cfvo>
              <x14:cfvo type="num">
                <xm:f>0</xm:f>
              </x14:cfvo>
              <x14:cfvo type="num" gte="0">
                <xm:f>0</xm:f>
              </x14:cfvo>
            </x14:iconSet>
          </x14:cfRule>
          <xm:sqref>BB83</xm:sqref>
        </x14:conditionalFormatting>
        <x14:conditionalFormatting xmlns:xm="http://schemas.microsoft.com/office/excel/2006/main">
          <x14:cfRule type="iconSet" priority="5402" id="{557EA133-7102-4012-B420-CE984734FEB8}">
            <x14:iconSet iconSet="3Triangles">
              <x14:cfvo type="percent">
                <xm:f>0</xm:f>
              </x14:cfvo>
              <x14:cfvo type="num">
                <xm:f>0</xm:f>
              </x14:cfvo>
              <x14:cfvo type="num" gte="0">
                <xm:f>0</xm:f>
              </x14:cfvo>
            </x14:iconSet>
          </x14:cfRule>
          <xm:sqref>BB109</xm:sqref>
        </x14:conditionalFormatting>
        <x14:conditionalFormatting xmlns:xm="http://schemas.microsoft.com/office/excel/2006/main">
          <x14:cfRule type="iconSet" priority="5396" id="{0D09E328-BB93-4D0B-B32F-5D53DA9A20F0}">
            <x14:iconSet iconSet="3Triangles">
              <x14:cfvo type="percent">
                <xm:f>0</xm:f>
              </x14:cfvo>
              <x14:cfvo type="num">
                <xm:f>0</xm:f>
              </x14:cfvo>
              <x14:cfvo type="num" gte="0">
                <xm:f>0</xm:f>
              </x14:cfvo>
            </x14:iconSet>
          </x14:cfRule>
          <xm:sqref>BB111</xm:sqref>
        </x14:conditionalFormatting>
        <x14:conditionalFormatting xmlns:xm="http://schemas.microsoft.com/office/excel/2006/main">
          <x14:cfRule type="iconSet" priority="5401" id="{74DC026A-58B4-4BD9-B0A2-A21349832763}">
            <x14:iconSet iconSet="3Triangles">
              <x14:cfvo type="percent">
                <xm:f>0</xm:f>
              </x14:cfvo>
              <x14:cfvo type="num">
                <xm:f>0</xm:f>
              </x14:cfvo>
              <x14:cfvo type="num" gte="0">
                <xm:f>0</xm:f>
              </x14:cfvo>
            </x14:iconSet>
          </x14:cfRule>
          <xm:sqref>BB112</xm:sqref>
        </x14:conditionalFormatting>
        <x14:conditionalFormatting xmlns:xm="http://schemas.microsoft.com/office/excel/2006/main">
          <x14:cfRule type="iconSet" priority="5319" id="{42A53982-4B8E-4AA6-8091-A3C359D1AEB7}">
            <x14:iconSet iconSet="3Triangles">
              <x14:cfvo type="percent">
                <xm:f>0</xm:f>
              </x14:cfvo>
              <x14:cfvo type="num">
                <xm:f>0</xm:f>
              </x14:cfvo>
              <x14:cfvo type="num" gte="0">
                <xm:f>0</xm:f>
              </x14:cfvo>
            </x14:iconSet>
          </x14:cfRule>
          <xm:sqref>BF4 BF110 BF113:BF139 BF84:BF108 BF6:BF82</xm:sqref>
        </x14:conditionalFormatting>
        <x14:conditionalFormatting xmlns:xm="http://schemas.microsoft.com/office/excel/2006/main">
          <x14:cfRule type="iconSet" priority="5314" id="{3227B26A-C19B-493D-85A5-084D695A1BA5}">
            <x14:iconSet iconSet="3Triangles">
              <x14:cfvo type="percent">
                <xm:f>0</xm:f>
              </x14:cfvo>
              <x14:cfvo type="num">
                <xm:f>0</xm:f>
              </x14:cfvo>
              <x14:cfvo type="num" gte="0">
                <xm:f>0</xm:f>
              </x14:cfvo>
            </x14:iconSet>
          </x14:cfRule>
          <xm:sqref>BF83</xm:sqref>
        </x14:conditionalFormatting>
        <x14:conditionalFormatting xmlns:xm="http://schemas.microsoft.com/office/excel/2006/main">
          <x14:cfRule type="iconSet" priority="5313" id="{7AD68DF9-8978-42B4-B68C-47AE70C0F38D}">
            <x14:iconSet iconSet="3Triangles">
              <x14:cfvo type="percent">
                <xm:f>0</xm:f>
              </x14:cfvo>
              <x14:cfvo type="num">
                <xm:f>0</xm:f>
              </x14:cfvo>
              <x14:cfvo type="num" gte="0">
                <xm:f>0</xm:f>
              </x14:cfvo>
            </x14:iconSet>
          </x14:cfRule>
          <xm:sqref>BF109</xm:sqref>
        </x14:conditionalFormatting>
        <x14:conditionalFormatting xmlns:xm="http://schemas.microsoft.com/office/excel/2006/main">
          <x14:cfRule type="iconSet" priority="5307" id="{7893E64C-1994-419A-A9CE-702D2E853C2C}">
            <x14:iconSet iconSet="3Triangles">
              <x14:cfvo type="percent">
                <xm:f>0</xm:f>
              </x14:cfvo>
              <x14:cfvo type="num">
                <xm:f>0</xm:f>
              </x14:cfvo>
              <x14:cfvo type="num" gte="0">
                <xm:f>0</xm:f>
              </x14:cfvo>
            </x14:iconSet>
          </x14:cfRule>
          <xm:sqref>BF111</xm:sqref>
        </x14:conditionalFormatting>
        <x14:conditionalFormatting xmlns:xm="http://schemas.microsoft.com/office/excel/2006/main">
          <x14:cfRule type="iconSet" priority="5312" id="{E65EF7BF-53BC-4EB3-B234-AF62A5C37D8A}">
            <x14:iconSet iconSet="3Triangles">
              <x14:cfvo type="percent">
                <xm:f>0</xm:f>
              </x14:cfvo>
              <x14:cfvo type="num">
                <xm:f>0</xm:f>
              </x14:cfvo>
              <x14:cfvo type="num" gte="0">
                <xm:f>0</xm:f>
              </x14:cfvo>
            </x14:iconSet>
          </x14:cfRule>
          <xm:sqref>BF112</xm:sqref>
        </x14:conditionalFormatting>
        <x14:conditionalFormatting xmlns:xm="http://schemas.microsoft.com/office/excel/2006/main">
          <x14:cfRule type="iconSet" priority="5230" id="{D0B17BFE-A862-4308-8636-400D49600C7D}">
            <x14:iconSet iconSet="3Triangles">
              <x14:cfvo type="percent">
                <xm:f>0</xm:f>
              </x14:cfvo>
              <x14:cfvo type="num">
                <xm:f>0</xm:f>
              </x14:cfvo>
              <x14:cfvo type="num" gte="0">
                <xm:f>0</xm:f>
              </x14:cfvo>
            </x14:iconSet>
          </x14:cfRule>
          <xm:sqref>BZ4 BZ110 BZ113:BZ139 BZ84:BZ108 BZ6:BZ82</xm:sqref>
        </x14:conditionalFormatting>
        <x14:conditionalFormatting xmlns:xm="http://schemas.microsoft.com/office/excel/2006/main">
          <x14:cfRule type="iconSet" priority="5225" id="{585C69E8-0040-48A7-932E-2D1284799F71}">
            <x14:iconSet iconSet="3Triangles">
              <x14:cfvo type="percent">
                <xm:f>0</xm:f>
              </x14:cfvo>
              <x14:cfvo type="num">
                <xm:f>0</xm:f>
              </x14:cfvo>
              <x14:cfvo type="num" gte="0">
                <xm:f>0</xm:f>
              </x14:cfvo>
            </x14:iconSet>
          </x14:cfRule>
          <xm:sqref>BZ83</xm:sqref>
        </x14:conditionalFormatting>
        <x14:conditionalFormatting xmlns:xm="http://schemas.microsoft.com/office/excel/2006/main">
          <x14:cfRule type="iconSet" priority="5224" id="{CC50DDC6-0FCC-4552-B436-F3676CA86C9A}">
            <x14:iconSet iconSet="3Triangles">
              <x14:cfvo type="percent">
                <xm:f>0</xm:f>
              </x14:cfvo>
              <x14:cfvo type="num">
                <xm:f>0</xm:f>
              </x14:cfvo>
              <x14:cfvo type="num" gte="0">
                <xm:f>0</xm:f>
              </x14:cfvo>
            </x14:iconSet>
          </x14:cfRule>
          <xm:sqref>BZ109</xm:sqref>
        </x14:conditionalFormatting>
        <x14:conditionalFormatting xmlns:xm="http://schemas.microsoft.com/office/excel/2006/main">
          <x14:cfRule type="iconSet" priority="5218" id="{9E3B9434-2970-4626-9FA0-937697D12839}">
            <x14:iconSet iconSet="3Triangles">
              <x14:cfvo type="percent">
                <xm:f>0</xm:f>
              </x14:cfvo>
              <x14:cfvo type="num">
                <xm:f>0</xm:f>
              </x14:cfvo>
              <x14:cfvo type="num" gte="0">
                <xm:f>0</xm:f>
              </x14:cfvo>
            </x14:iconSet>
          </x14:cfRule>
          <xm:sqref>BZ111</xm:sqref>
        </x14:conditionalFormatting>
        <x14:conditionalFormatting xmlns:xm="http://schemas.microsoft.com/office/excel/2006/main">
          <x14:cfRule type="iconSet" priority="5223" id="{451DD8B8-A365-40BE-8506-162971F53E20}">
            <x14:iconSet iconSet="3Triangles">
              <x14:cfvo type="percent">
                <xm:f>0</xm:f>
              </x14:cfvo>
              <x14:cfvo type="num">
                <xm:f>0</xm:f>
              </x14:cfvo>
              <x14:cfvo type="num" gte="0">
                <xm:f>0</xm:f>
              </x14:cfvo>
            </x14:iconSet>
          </x14:cfRule>
          <xm:sqref>BZ112</xm:sqref>
        </x14:conditionalFormatting>
        <x14:conditionalFormatting xmlns:xm="http://schemas.microsoft.com/office/excel/2006/main">
          <x14:cfRule type="iconSet" priority="5141" id="{91A9875C-A914-436E-B35C-8E5C5E3B34FA}">
            <x14:iconSet iconSet="3Triangles">
              <x14:cfvo type="percent">
                <xm:f>0</xm:f>
              </x14:cfvo>
              <x14:cfvo type="num">
                <xm:f>0</xm:f>
              </x14:cfvo>
              <x14:cfvo type="num" gte="0">
                <xm:f>0</xm:f>
              </x14:cfvo>
            </x14:iconSet>
          </x14:cfRule>
          <xm:sqref>CX4 CX110 CX113:CX139 CX84:CX108 CX6:CX82</xm:sqref>
        </x14:conditionalFormatting>
        <x14:conditionalFormatting xmlns:xm="http://schemas.microsoft.com/office/excel/2006/main">
          <x14:cfRule type="iconSet" priority="5136" id="{4D639360-35F2-47B9-99B4-814EACE1BA68}">
            <x14:iconSet iconSet="3Triangles">
              <x14:cfvo type="percent">
                <xm:f>0</xm:f>
              </x14:cfvo>
              <x14:cfvo type="num">
                <xm:f>0</xm:f>
              </x14:cfvo>
              <x14:cfvo type="num" gte="0">
                <xm:f>0</xm:f>
              </x14:cfvo>
            </x14:iconSet>
          </x14:cfRule>
          <xm:sqref>CX83</xm:sqref>
        </x14:conditionalFormatting>
        <x14:conditionalFormatting xmlns:xm="http://schemas.microsoft.com/office/excel/2006/main">
          <x14:cfRule type="iconSet" priority="5135" id="{E66AC2D0-AD4D-46C1-9EAA-4487255D2981}">
            <x14:iconSet iconSet="3Triangles">
              <x14:cfvo type="percent">
                <xm:f>0</xm:f>
              </x14:cfvo>
              <x14:cfvo type="num">
                <xm:f>0</xm:f>
              </x14:cfvo>
              <x14:cfvo type="num" gte="0">
                <xm:f>0</xm:f>
              </x14:cfvo>
            </x14:iconSet>
          </x14:cfRule>
          <xm:sqref>CX109</xm:sqref>
        </x14:conditionalFormatting>
        <x14:conditionalFormatting xmlns:xm="http://schemas.microsoft.com/office/excel/2006/main">
          <x14:cfRule type="iconSet" priority="5129" id="{0DBAF714-5982-46AA-8924-0A30F9AAF258}">
            <x14:iconSet iconSet="3Triangles">
              <x14:cfvo type="percent">
                <xm:f>0</xm:f>
              </x14:cfvo>
              <x14:cfvo type="num">
                <xm:f>0</xm:f>
              </x14:cfvo>
              <x14:cfvo type="num" gte="0">
                <xm:f>0</xm:f>
              </x14:cfvo>
            </x14:iconSet>
          </x14:cfRule>
          <xm:sqref>CX111</xm:sqref>
        </x14:conditionalFormatting>
        <x14:conditionalFormatting xmlns:xm="http://schemas.microsoft.com/office/excel/2006/main">
          <x14:cfRule type="iconSet" priority="5134" id="{1509FAE6-A71B-49C4-A832-3791EB1A8A7C}">
            <x14:iconSet iconSet="3Triangles">
              <x14:cfvo type="percent">
                <xm:f>0</xm:f>
              </x14:cfvo>
              <x14:cfvo type="num">
                <xm:f>0</xm:f>
              </x14:cfvo>
              <x14:cfvo type="num" gte="0">
                <xm:f>0</xm:f>
              </x14:cfvo>
            </x14:iconSet>
          </x14:cfRule>
          <xm:sqref>CX112</xm:sqref>
        </x14:conditionalFormatting>
        <x14:conditionalFormatting xmlns:xm="http://schemas.microsoft.com/office/excel/2006/main">
          <x14:cfRule type="iconSet" priority="5052" id="{730E21A0-9503-4243-808B-08E3E6156EF5}">
            <x14:iconSet iconSet="3Triangles">
              <x14:cfvo type="percent">
                <xm:f>0</xm:f>
              </x14:cfvo>
              <x14:cfvo type="num">
                <xm:f>0</xm:f>
              </x14:cfvo>
              <x14:cfvo type="num" gte="0">
                <xm:f>0</xm:f>
              </x14:cfvo>
            </x14:iconSet>
          </x14:cfRule>
          <xm:sqref>CD4 CD110 CD113:CD139 CD84:CD108 CD6:CD82</xm:sqref>
        </x14:conditionalFormatting>
        <x14:conditionalFormatting xmlns:xm="http://schemas.microsoft.com/office/excel/2006/main">
          <x14:cfRule type="iconSet" priority="5047" id="{54E90B0E-684F-44BB-84AD-A6AC77CD78ED}">
            <x14:iconSet iconSet="3Triangles">
              <x14:cfvo type="percent">
                <xm:f>0</xm:f>
              </x14:cfvo>
              <x14:cfvo type="num">
                <xm:f>0</xm:f>
              </x14:cfvo>
              <x14:cfvo type="num" gte="0">
                <xm:f>0</xm:f>
              </x14:cfvo>
            </x14:iconSet>
          </x14:cfRule>
          <xm:sqref>CD83</xm:sqref>
        </x14:conditionalFormatting>
        <x14:conditionalFormatting xmlns:xm="http://schemas.microsoft.com/office/excel/2006/main">
          <x14:cfRule type="iconSet" priority="5046" id="{E6C94275-21A0-48F5-A021-54CFED4381AD}">
            <x14:iconSet iconSet="3Triangles">
              <x14:cfvo type="percent">
                <xm:f>0</xm:f>
              </x14:cfvo>
              <x14:cfvo type="num">
                <xm:f>0</xm:f>
              </x14:cfvo>
              <x14:cfvo type="num" gte="0">
                <xm:f>0</xm:f>
              </x14:cfvo>
            </x14:iconSet>
          </x14:cfRule>
          <xm:sqref>CD109</xm:sqref>
        </x14:conditionalFormatting>
        <x14:conditionalFormatting xmlns:xm="http://schemas.microsoft.com/office/excel/2006/main">
          <x14:cfRule type="iconSet" priority="5040" id="{79FC0897-FCC1-49A5-ADEC-3DB7A5EC0E64}">
            <x14:iconSet iconSet="3Triangles">
              <x14:cfvo type="percent">
                <xm:f>0</xm:f>
              </x14:cfvo>
              <x14:cfvo type="num">
                <xm:f>0</xm:f>
              </x14:cfvo>
              <x14:cfvo type="num" gte="0">
                <xm:f>0</xm:f>
              </x14:cfvo>
            </x14:iconSet>
          </x14:cfRule>
          <xm:sqref>CD111</xm:sqref>
        </x14:conditionalFormatting>
        <x14:conditionalFormatting xmlns:xm="http://schemas.microsoft.com/office/excel/2006/main">
          <x14:cfRule type="iconSet" priority="5045" id="{2FD80D99-DBE3-417F-BDA0-F3B2229FCA33}">
            <x14:iconSet iconSet="3Triangles">
              <x14:cfvo type="percent">
                <xm:f>0</xm:f>
              </x14:cfvo>
              <x14:cfvo type="num">
                <xm:f>0</xm:f>
              </x14:cfvo>
              <x14:cfvo type="num" gte="0">
                <xm:f>0</xm:f>
              </x14:cfvo>
            </x14:iconSet>
          </x14:cfRule>
          <xm:sqref>CD112</xm:sqref>
        </x14:conditionalFormatting>
        <x14:conditionalFormatting xmlns:xm="http://schemas.microsoft.com/office/excel/2006/main">
          <x14:cfRule type="iconSet" priority="4963" id="{238AFF77-A46D-4AA0-8334-982C3ADECEA2}">
            <x14:iconSet iconSet="3Triangles">
              <x14:cfvo type="percent">
                <xm:f>0</xm:f>
              </x14:cfvo>
              <x14:cfvo type="num">
                <xm:f>0</xm:f>
              </x14:cfvo>
              <x14:cfvo type="num" gte="0">
                <xm:f>0</xm:f>
              </x14:cfvo>
            </x14:iconSet>
          </x14:cfRule>
          <xm:sqref>AI4 AI110 AI113:AI139 AI84:AI108 AI6:AI82</xm:sqref>
        </x14:conditionalFormatting>
        <x14:conditionalFormatting xmlns:xm="http://schemas.microsoft.com/office/excel/2006/main">
          <x14:cfRule type="iconSet" priority="4958" id="{39246376-F2DA-4832-8AD3-38D6979F0A9E}">
            <x14:iconSet iconSet="3Triangles">
              <x14:cfvo type="percent">
                <xm:f>0</xm:f>
              </x14:cfvo>
              <x14:cfvo type="num">
                <xm:f>0</xm:f>
              </x14:cfvo>
              <x14:cfvo type="num" gte="0">
                <xm:f>0</xm:f>
              </x14:cfvo>
            </x14:iconSet>
          </x14:cfRule>
          <xm:sqref>AI83</xm:sqref>
        </x14:conditionalFormatting>
        <x14:conditionalFormatting xmlns:xm="http://schemas.microsoft.com/office/excel/2006/main">
          <x14:cfRule type="iconSet" priority="4957" id="{880B56E1-D833-46CB-B0B5-C06CC33ED6EE}">
            <x14:iconSet iconSet="3Triangles">
              <x14:cfvo type="percent">
                <xm:f>0</xm:f>
              </x14:cfvo>
              <x14:cfvo type="num">
                <xm:f>0</xm:f>
              </x14:cfvo>
              <x14:cfvo type="num" gte="0">
                <xm:f>0</xm:f>
              </x14:cfvo>
            </x14:iconSet>
          </x14:cfRule>
          <xm:sqref>AI109</xm:sqref>
        </x14:conditionalFormatting>
        <x14:conditionalFormatting xmlns:xm="http://schemas.microsoft.com/office/excel/2006/main">
          <x14:cfRule type="iconSet" priority="4951" id="{1250B85A-0B70-40DC-A7CC-CE748F1CABE7}">
            <x14:iconSet iconSet="3Triangles">
              <x14:cfvo type="percent">
                <xm:f>0</xm:f>
              </x14:cfvo>
              <x14:cfvo type="num">
                <xm:f>0</xm:f>
              </x14:cfvo>
              <x14:cfvo type="num" gte="0">
                <xm:f>0</xm:f>
              </x14:cfvo>
            </x14:iconSet>
          </x14:cfRule>
          <xm:sqref>AI111</xm:sqref>
        </x14:conditionalFormatting>
        <x14:conditionalFormatting xmlns:xm="http://schemas.microsoft.com/office/excel/2006/main">
          <x14:cfRule type="iconSet" priority="4956" id="{1BD16FBE-3266-41E3-A80E-59FA3ACA4399}">
            <x14:iconSet iconSet="3Triangles">
              <x14:cfvo type="percent">
                <xm:f>0</xm:f>
              </x14:cfvo>
              <x14:cfvo type="num">
                <xm:f>0</xm:f>
              </x14:cfvo>
              <x14:cfvo type="num" gte="0">
                <xm:f>0</xm:f>
              </x14:cfvo>
            </x14:iconSet>
          </x14:cfRule>
          <xm:sqref>AI112</xm:sqref>
        </x14:conditionalFormatting>
        <x14:conditionalFormatting xmlns:xm="http://schemas.microsoft.com/office/excel/2006/main">
          <x14:cfRule type="iconSet" priority="4874" id="{3EEF378C-39DA-408B-8A81-193538538540}">
            <x14:iconSet iconSet="3Triangles">
              <x14:cfvo type="percent">
                <xm:f>0</xm:f>
              </x14:cfvo>
              <x14:cfvo type="num">
                <xm:f>0</xm:f>
              </x14:cfvo>
              <x14:cfvo type="num" gte="0">
                <xm:f>0</xm:f>
              </x14:cfvo>
            </x14:iconSet>
          </x14:cfRule>
          <xm:sqref>AP4 AP110 AP113:AP139 AP84:AP108 AP6:AP82</xm:sqref>
        </x14:conditionalFormatting>
        <x14:conditionalFormatting xmlns:xm="http://schemas.microsoft.com/office/excel/2006/main">
          <x14:cfRule type="iconSet" priority="4869" id="{BB769256-1360-4F80-9D36-F5224FBDB9E6}">
            <x14:iconSet iconSet="3Triangles">
              <x14:cfvo type="percent">
                <xm:f>0</xm:f>
              </x14:cfvo>
              <x14:cfvo type="num">
                <xm:f>0</xm:f>
              </x14:cfvo>
              <x14:cfvo type="num" gte="0">
                <xm:f>0</xm:f>
              </x14:cfvo>
            </x14:iconSet>
          </x14:cfRule>
          <xm:sqref>AP83</xm:sqref>
        </x14:conditionalFormatting>
        <x14:conditionalFormatting xmlns:xm="http://schemas.microsoft.com/office/excel/2006/main">
          <x14:cfRule type="iconSet" priority="4868" id="{D48E901B-4979-425D-84AA-896D39E049EB}">
            <x14:iconSet iconSet="3Triangles">
              <x14:cfvo type="percent">
                <xm:f>0</xm:f>
              </x14:cfvo>
              <x14:cfvo type="num">
                <xm:f>0</xm:f>
              </x14:cfvo>
              <x14:cfvo type="num" gte="0">
                <xm:f>0</xm:f>
              </x14:cfvo>
            </x14:iconSet>
          </x14:cfRule>
          <xm:sqref>AP109</xm:sqref>
        </x14:conditionalFormatting>
        <x14:conditionalFormatting xmlns:xm="http://schemas.microsoft.com/office/excel/2006/main">
          <x14:cfRule type="iconSet" priority="4862" id="{F2CB375A-C572-4E91-860B-D689775A8156}">
            <x14:iconSet iconSet="3Triangles">
              <x14:cfvo type="percent">
                <xm:f>0</xm:f>
              </x14:cfvo>
              <x14:cfvo type="num">
                <xm:f>0</xm:f>
              </x14:cfvo>
              <x14:cfvo type="num" gte="0">
                <xm:f>0</xm:f>
              </x14:cfvo>
            </x14:iconSet>
          </x14:cfRule>
          <xm:sqref>AP111</xm:sqref>
        </x14:conditionalFormatting>
        <x14:conditionalFormatting xmlns:xm="http://schemas.microsoft.com/office/excel/2006/main">
          <x14:cfRule type="iconSet" priority="4867" id="{688987FF-BEC1-49E2-B53B-F5655C0A8102}">
            <x14:iconSet iconSet="3Triangles">
              <x14:cfvo type="percent">
                <xm:f>0</xm:f>
              </x14:cfvo>
              <x14:cfvo type="num">
                <xm:f>0</xm:f>
              </x14:cfvo>
              <x14:cfvo type="num" gte="0">
                <xm:f>0</xm:f>
              </x14:cfvo>
            </x14:iconSet>
          </x14:cfRule>
          <xm:sqref>AP112</xm:sqref>
        </x14:conditionalFormatting>
        <x14:conditionalFormatting xmlns:xm="http://schemas.microsoft.com/office/excel/2006/main">
          <x14:cfRule type="iconSet" priority="4785" id="{17780A6E-EE8C-4F28-8586-AD1425ECD706}">
            <x14:iconSet iconSet="3Triangles">
              <x14:cfvo type="percent">
                <xm:f>0</xm:f>
              </x14:cfvo>
              <x14:cfvo type="num">
                <xm:f>0</xm:f>
              </x14:cfvo>
              <x14:cfvo type="num" gte="0">
                <xm:f>0</xm:f>
              </x14:cfvo>
            </x14:iconSet>
          </x14:cfRule>
          <xm:sqref>BM4 BM110 BM113:BM139 BM84:BM108 BM6:BM82</xm:sqref>
        </x14:conditionalFormatting>
        <x14:conditionalFormatting xmlns:xm="http://schemas.microsoft.com/office/excel/2006/main">
          <x14:cfRule type="iconSet" priority="4780" id="{AC85E39E-4631-4E0A-9429-617092256AE5}">
            <x14:iconSet iconSet="3Triangles">
              <x14:cfvo type="percent">
                <xm:f>0</xm:f>
              </x14:cfvo>
              <x14:cfvo type="num">
                <xm:f>0</xm:f>
              </x14:cfvo>
              <x14:cfvo type="num" gte="0">
                <xm:f>0</xm:f>
              </x14:cfvo>
            </x14:iconSet>
          </x14:cfRule>
          <xm:sqref>BM83</xm:sqref>
        </x14:conditionalFormatting>
        <x14:conditionalFormatting xmlns:xm="http://schemas.microsoft.com/office/excel/2006/main">
          <x14:cfRule type="iconSet" priority="4779" id="{B02600E3-E044-49C8-818C-EE9C5B515D3C}">
            <x14:iconSet iconSet="3Triangles">
              <x14:cfvo type="percent">
                <xm:f>0</xm:f>
              </x14:cfvo>
              <x14:cfvo type="num">
                <xm:f>0</xm:f>
              </x14:cfvo>
              <x14:cfvo type="num" gte="0">
                <xm:f>0</xm:f>
              </x14:cfvo>
            </x14:iconSet>
          </x14:cfRule>
          <xm:sqref>BM109</xm:sqref>
        </x14:conditionalFormatting>
        <x14:conditionalFormatting xmlns:xm="http://schemas.microsoft.com/office/excel/2006/main">
          <x14:cfRule type="iconSet" priority="4773" id="{AEE52292-BA4F-4689-8B27-B5937CD99EAA}">
            <x14:iconSet iconSet="3Triangles">
              <x14:cfvo type="percent">
                <xm:f>0</xm:f>
              </x14:cfvo>
              <x14:cfvo type="num">
                <xm:f>0</xm:f>
              </x14:cfvo>
              <x14:cfvo type="num" gte="0">
                <xm:f>0</xm:f>
              </x14:cfvo>
            </x14:iconSet>
          </x14:cfRule>
          <xm:sqref>BM111</xm:sqref>
        </x14:conditionalFormatting>
        <x14:conditionalFormatting xmlns:xm="http://schemas.microsoft.com/office/excel/2006/main">
          <x14:cfRule type="iconSet" priority="4778" id="{1521E78A-5A33-4C32-B22B-EF64A01E0EC0}">
            <x14:iconSet iconSet="3Triangles">
              <x14:cfvo type="percent">
                <xm:f>0</xm:f>
              </x14:cfvo>
              <x14:cfvo type="num">
                <xm:f>0</xm:f>
              </x14:cfvo>
              <x14:cfvo type="num" gte="0">
                <xm:f>0</xm:f>
              </x14:cfvo>
            </x14:iconSet>
          </x14:cfRule>
          <xm:sqref>BM112</xm:sqref>
        </x14:conditionalFormatting>
        <x14:conditionalFormatting xmlns:xm="http://schemas.microsoft.com/office/excel/2006/main">
          <x14:cfRule type="iconSet" priority="4696" id="{191CA91E-10D9-4BD9-AD40-55C0FBFC64C0}">
            <x14:iconSet iconSet="3Triangles">
              <x14:cfvo type="percent">
                <xm:f>0</xm:f>
              </x14:cfvo>
              <x14:cfvo type="num">
                <xm:f>0</xm:f>
              </x14:cfvo>
              <x14:cfvo type="num" gte="0">
                <xm:f>0</xm:f>
              </x14:cfvo>
            </x14:iconSet>
          </x14:cfRule>
          <xm:sqref>BT4 BT110 BT113:BT139 BT84:BT108 BT6:BT82</xm:sqref>
        </x14:conditionalFormatting>
        <x14:conditionalFormatting xmlns:xm="http://schemas.microsoft.com/office/excel/2006/main">
          <x14:cfRule type="iconSet" priority="4691" id="{D021181C-760A-45C2-A313-E25E8183C5AD}">
            <x14:iconSet iconSet="3Triangles">
              <x14:cfvo type="percent">
                <xm:f>0</xm:f>
              </x14:cfvo>
              <x14:cfvo type="num">
                <xm:f>0</xm:f>
              </x14:cfvo>
              <x14:cfvo type="num" gte="0">
                <xm:f>0</xm:f>
              </x14:cfvo>
            </x14:iconSet>
          </x14:cfRule>
          <xm:sqref>BT83</xm:sqref>
        </x14:conditionalFormatting>
        <x14:conditionalFormatting xmlns:xm="http://schemas.microsoft.com/office/excel/2006/main">
          <x14:cfRule type="iconSet" priority="4690" id="{9C03DC24-9291-46B8-9D53-8C122407FF46}">
            <x14:iconSet iconSet="3Triangles">
              <x14:cfvo type="percent">
                <xm:f>0</xm:f>
              </x14:cfvo>
              <x14:cfvo type="num">
                <xm:f>0</xm:f>
              </x14:cfvo>
              <x14:cfvo type="num" gte="0">
                <xm:f>0</xm:f>
              </x14:cfvo>
            </x14:iconSet>
          </x14:cfRule>
          <xm:sqref>BT109</xm:sqref>
        </x14:conditionalFormatting>
        <x14:conditionalFormatting xmlns:xm="http://schemas.microsoft.com/office/excel/2006/main">
          <x14:cfRule type="iconSet" priority="4684" id="{407F61EF-E0C7-4423-8C7E-E788D1ECEEFA}">
            <x14:iconSet iconSet="3Triangles">
              <x14:cfvo type="percent">
                <xm:f>0</xm:f>
              </x14:cfvo>
              <x14:cfvo type="num">
                <xm:f>0</xm:f>
              </x14:cfvo>
              <x14:cfvo type="num" gte="0">
                <xm:f>0</xm:f>
              </x14:cfvo>
            </x14:iconSet>
          </x14:cfRule>
          <xm:sqref>BT111</xm:sqref>
        </x14:conditionalFormatting>
        <x14:conditionalFormatting xmlns:xm="http://schemas.microsoft.com/office/excel/2006/main">
          <x14:cfRule type="iconSet" priority="4689" id="{833261D9-FAB4-4537-9B25-6D9559019EDF}">
            <x14:iconSet iconSet="3Triangles">
              <x14:cfvo type="percent">
                <xm:f>0</xm:f>
              </x14:cfvo>
              <x14:cfvo type="num">
                <xm:f>0</xm:f>
              </x14:cfvo>
              <x14:cfvo type="num" gte="0">
                <xm:f>0</xm:f>
              </x14:cfvo>
            </x14:iconSet>
          </x14:cfRule>
          <xm:sqref>BT112</xm:sqref>
        </x14:conditionalFormatting>
        <x14:conditionalFormatting xmlns:xm="http://schemas.microsoft.com/office/excel/2006/main">
          <x14:cfRule type="iconSet" priority="4607" id="{DD0D99CE-D441-498E-AB1C-786B036B84E0}">
            <x14:iconSet iconSet="3Triangles">
              <x14:cfvo type="percent">
                <xm:f>0</xm:f>
              </x14:cfvo>
              <x14:cfvo type="num">
                <xm:f>0</xm:f>
              </x14:cfvo>
              <x14:cfvo type="num" gte="0">
                <xm:f>0</xm:f>
              </x14:cfvo>
            </x14:iconSet>
          </x14:cfRule>
          <xm:sqref>CK4 CK110 CK113:CK139 CK84:CK108 CK6:CK82</xm:sqref>
        </x14:conditionalFormatting>
        <x14:conditionalFormatting xmlns:xm="http://schemas.microsoft.com/office/excel/2006/main">
          <x14:cfRule type="iconSet" priority="4602" id="{6DAF02D7-EC7C-438C-B5EC-B1726DD56B7C}">
            <x14:iconSet iconSet="3Triangles">
              <x14:cfvo type="percent">
                <xm:f>0</xm:f>
              </x14:cfvo>
              <x14:cfvo type="num">
                <xm:f>0</xm:f>
              </x14:cfvo>
              <x14:cfvo type="num" gte="0">
                <xm:f>0</xm:f>
              </x14:cfvo>
            </x14:iconSet>
          </x14:cfRule>
          <xm:sqref>CK83</xm:sqref>
        </x14:conditionalFormatting>
        <x14:conditionalFormatting xmlns:xm="http://schemas.microsoft.com/office/excel/2006/main">
          <x14:cfRule type="iconSet" priority="4601" id="{DB79C405-200B-4E0F-9BB9-C029FBD2238D}">
            <x14:iconSet iconSet="3Triangles">
              <x14:cfvo type="percent">
                <xm:f>0</xm:f>
              </x14:cfvo>
              <x14:cfvo type="num">
                <xm:f>0</xm:f>
              </x14:cfvo>
              <x14:cfvo type="num" gte="0">
                <xm:f>0</xm:f>
              </x14:cfvo>
            </x14:iconSet>
          </x14:cfRule>
          <xm:sqref>CK109</xm:sqref>
        </x14:conditionalFormatting>
        <x14:conditionalFormatting xmlns:xm="http://schemas.microsoft.com/office/excel/2006/main">
          <x14:cfRule type="iconSet" priority="4595" id="{60D1ABA0-A9DE-4444-B3E1-A2463DB61B71}">
            <x14:iconSet iconSet="3Triangles">
              <x14:cfvo type="percent">
                <xm:f>0</xm:f>
              </x14:cfvo>
              <x14:cfvo type="num">
                <xm:f>0</xm:f>
              </x14:cfvo>
              <x14:cfvo type="num" gte="0">
                <xm:f>0</xm:f>
              </x14:cfvo>
            </x14:iconSet>
          </x14:cfRule>
          <xm:sqref>CK111</xm:sqref>
        </x14:conditionalFormatting>
        <x14:conditionalFormatting xmlns:xm="http://schemas.microsoft.com/office/excel/2006/main">
          <x14:cfRule type="iconSet" priority="4600" id="{B75E4B01-E37E-48F3-A846-673626A84138}">
            <x14:iconSet iconSet="3Triangles">
              <x14:cfvo type="percent">
                <xm:f>0</xm:f>
              </x14:cfvo>
              <x14:cfvo type="num">
                <xm:f>0</xm:f>
              </x14:cfvo>
              <x14:cfvo type="num" gte="0">
                <xm:f>0</xm:f>
              </x14:cfvo>
            </x14:iconSet>
          </x14:cfRule>
          <xm:sqref>CK112</xm:sqref>
        </x14:conditionalFormatting>
        <x14:conditionalFormatting xmlns:xm="http://schemas.microsoft.com/office/excel/2006/main">
          <x14:cfRule type="iconSet" priority="4518" id="{907F7291-D906-4AF5-9C22-B67EA62186F1}">
            <x14:iconSet iconSet="3Triangles">
              <x14:cfvo type="percent">
                <xm:f>0</xm:f>
              </x14:cfvo>
              <x14:cfvo type="num">
                <xm:f>0</xm:f>
              </x14:cfvo>
              <x14:cfvo type="num" gte="0">
                <xm:f>0</xm:f>
              </x14:cfvo>
            </x14:iconSet>
          </x14:cfRule>
          <xm:sqref>CR4 CR84:CR90 CR110 CR113:CR139 CR92:CR108 CR6:CR82</xm:sqref>
        </x14:conditionalFormatting>
        <x14:conditionalFormatting xmlns:xm="http://schemas.microsoft.com/office/excel/2006/main">
          <x14:cfRule type="iconSet" priority="4513" id="{D137A357-13C7-42FA-A939-09887D8DA8E1}">
            <x14:iconSet iconSet="3Triangles">
              <x14:cfvo type="percent">
                <xm:f>0</xm:f>
              </x14:cfvo>
              <x14:cfvo type="num">
                <xm:f>0</xm:f>
              </x14:cfvo>
              <x14:cfvo type="num" gte="0">
                <xm:f>0</xm:f>
              </x14:cfvo>
            </x14:iconSet>
          </x14:cfRule>
          <xm:sqref>CR83</xm:sqref>
        </x14:conditionalFormatting>
        <x14:conditionalFormatting xmlns:xm="http://schemas.microsoft.com/office/excel/2006/main">
          <x14:cfRule type="iconSet" priority="4512" id="{E78CD49B-85E6-4C71-818D-565EA86CDF87}">
            <x14:iconSet iconSet="3Triangles">
              <x14:cfvo type="percent">
                <xm:f>0</xm:f>
              </x14:cfvo>
              <x14:cfvo type="num">
                <xm:f>0</xm:f>
              </x14:cfvo>
              <x14:cfvo type="num" gte="0">
                <xm:f>0</xm:f>
              </x14:cfvo>
            </x14:iconSet>
          </x14:cfRule>
          <xm:sqref>CR109</xm:sqref>
        </x14:conditionalFormatting>
        <x14:conditionalFormatting xmlns:xm="http://schemas.microsoft.com/office/excel/2006/main">
          <x14:cfRule type="iconSet" priority="4506" id="{7ADECC95-1B47-4D53-AD41-FE8D35FED822}">
            <x14:iconSet iconSet="3Triangles">
              <x14:cfvo type="percent">
                <xm:f>0</xm:f>
              </x14:cfvo>
              <x14:cfvo type="num">
                <xm:f>0</xm:f>
              </x14:cfvo>
              <x14:cfvo type="num" gte="0">
                <xm:f>0</xm:f>
              </x14:cfvo>
            </x14:iconSet>
          </x14:cfRule>
          <xm:sqref>CR111</xm:sqref>
        </x14:conditionalFormatting>
        <x14:conditionalFormatting xmlns:xm="http://schemas.microsoft.com/office/excel/2006/main">
          <x14:cfRule type="iconSet" priority="4511" id="{2D293485-C9D3-46EC-BFE1-1EB87DE6656D}">
            <x14:iconSet iconSet="3Triangles">
              <x14:cfvo type="percent">
                <xm:f>0</xm:f>
              </x14:cfvo>
              <x14:cfvo type="num">
                <xm:f>0</xm:f>
              </x14:cfvo>
              <x14:cfvo type="num" gte="0">
                <xm:f>0</xm:f>
              </x14:cfvo>
            </x14:iconSet>
          </x14:cfRule>
          <xm:sqref>CR112</xm:sqref>
        </x14:conditionalFormatting>
        <x14:conditionalFormatting xmlns:xm="http://schemas.microsoft.com/office/excel/2006/main">
          <x14:cfRule type="iconSet" priority="4503" id="{D925C43E-C974-4706-BFB5-A4EF07DAFCF1}">
            <x14:iconSet iconSet="3Triangles">
              <x14:cfvo type="percent">
                <xm:f>0</xm:f>
              </x14:cfvo>
              <x14:cfvo type="num">
                <xm:f>0</xm:f>
              </x14:cfvo>
              <x14:cfvo type="num" gte="0">
                <xm:f>0</xm:f>
              </x14:cfvo>
            </x14:iconSet>
          </x14:cfRule>
          <xm:sqref>CR91</xm:sqref>
        </x14:conditionalFormatting>
        <x14:conditionalFormatting xmlns:xm="http://schemas.microsoft.com/office/excel/2006/main">
          <x14:cfRule type="iconSet" priority="188" id="{5739DD6A-7559-4AEF-8DBE-890CDF9D34CB}">
            <x14:iconSet iconSet="3Triangles">
              <x14:cfvo type="percent">
                <xm:f>0</xm:f>
              </x14:cfvo>
              <x14:cfvo type="num">
                <xm:f>0</xm:f>
              </x14:cfvo>
              <x14:cfvo type="num" gte="0">
                <xm:f>0</xm:f>
              </x14:cfvo>
            </x14:iconSet>
          </x14:cfRule>
          <xm:sqref>K5</xm:sqref>
        </x14:conditionalFormatting>
        <x14:conditionalFormatting xmlns:xm="http://schemas.microsoft.com/office/excel/2006/main">
          <x14:cfRule type="iconSet" priority="187" id="{CA1778A6-73EB-4000-8D5B-E3C67B284A40}">
            <x14:iconSet iconSet="3Triangles">
              <x14:cfvo type="percent">
                <xm:f>0</xm:f>
              </x14:cfvo>
              <x14:cfvo type="num">
                <xm:f>0</xm:f>
              </x14:cfvo>
              <x14:cfvo type="num" gte="0">
                <xm:f>0</xm:f>
              </x14:cfvo>
            </x14:iconSet>
          </x14:cfRule>
          <xm:sqref>R5</xm:sqref>
        </x14:conditionalFormatting>
        <x14:conditionalFormatting xmlns:xm="http://schemas.microsoft.com/office/excel/2006/main">
          <x14:cfRule type="iconSet" priority="177" id="{F60BB54A-9C9C-4873-B338-8E99A9816F81}">
            <x14:iconSet iconSet="3Triangles">
              <x14:cfvo type="percent">
                <xm:f>0</xm:f>
              </x14:cfvo>
              <x14:cfvo type="num">
                <xm:f>0</xm:f>
              </x14:cfvo>
              <x14:cfvo type="num" gte="0">
                <xm:f>0</xm:f>
              </x14:cfvo>
            </x14:iconSet>
          </x14:cfRule>
          <xm:sqref>X5</xm:sqref>
        </x14:conditionalFormatting>
        <x14:conditionalFormatting xmlns:xm="http://schemas.microsoft.com/office/excel/2006/main">
          <x14:cfRule type="iconSet" priority="182" id="{34C63F7C-7312-4C6D-AE80-2B30081C90CB}">
            <x14:iconSet iconSet="3Triangles">
              <x14:cfvo type="percent">
                <xm:f>0</xm:f>
              </x14:cfvo>
              <x14:cfvo type="num">
                <xm:f>0</xm:f>
              </x14:cfvo>
              <x14:cfvo type="num" gte="0">
                <xm:f>0</xm:f>
              </x14:cfvo>
            </x14:iconSet>
          </x14:cfRule>
          <xm:sqref>AB5</xm:sqref>
        </x14:conditionalFormatting>
        <x14:conditionalFormatting xmlns:xm="http://schemas.microsoft.com/office/excel/2006/main">
          <x14:cfRule type="iconSet" priority="172" id="{E508B863-F319-46DC-9FBB-7EBD1BAA0CB7}">
            <x14:iconSet iconSet="3Triangles">
              <x14:cfvo type="percent">
                <xm:f>0</xm:f>
              </x14:cfvo>
              <x14:cfvo type="num">
                <xm:f>0</xm:f>
              </x14:cfvo>
              <x14:cfvo type="num" gte="0">
                <xm:f>0</xm:f>
              </x14:cfvo>
            </x14:iconSet>
          </x14:cfRule>
          <xm:sqref>AV5</xm:sqref>
        </x14:conditionalFormatting>
        <x14:conditionalFormatting xmlns:xm="http://schemas.microsoft.com/office/excel/2006/main">
          <x14:cfRule type="iconSet" priority="167" id="{39E24FA1-F7AF-44DA-B1EF-22870DAF68E0}">
            <x14:iconSet iconSet="3Triangles">
              <x14:cfvo type="percent">
                <xm:f>0</xm:f>
              </x14:cfvo>
              <x14:cfvo type="num">
                <xm:f>0</xm:f>
              </x14:cfvo>
              <x14:cfvo type="num" gte="0">
                <xm:f>0</xm:f>
              </x14:cfvo>
            </x14:iconSet>
          </x14:cfRule>
          <xm:sqref>BB5</xm:sqref>
        </x14:conditionalFormatting>
        <x14:conditionalFormatting xmlns:xm="http://schemas.microsoft.com/office/excel/2006/main">
          <x14:cfRule type="iconSet" priority="162" id="{4F95CC68-40F1-4408-BE20-7AD15171951D}">
            <x14:iconSet iconSet="3Triangles">
              <x14:cfvo type="percent">
                <xm:f>0</xm:f>
              </x14:cfvo>
              <x14:cfvo type="num">
                <xm:f>0</xm:f>
              </x14:cfvo>
              <x14:cfvo type="num" gte="0">
                <xm:f>0</xm:f>
              </x14:cfvo>
            </x14:iconSet>
          </x14:cfRule>
          <xm:sqref>BF5</xm:sqref>
        </x14:conditionalFormatting>
        <x14:conditionalFormatting xmlns:xm="http://schemas.microsoft.com/office/excel/2006/main">
          <x14:cfRule type="iconSet" priority="157" id="{A4636337-E573-4FCD-BB40-8DEB8F17109F}">
            <x14:iconSet iconSet="3Triangles">
              <x14:cfvo type="percent">
                <xm:f>0</xm:f>
              </x14:cfvo>
              <x14:cfvo type="num">
                <xm:f>0</xm:f>
              </x14:cfvo>
              <x14:cfvo type="num" gte="0">
                <xm:f>0</xm:f>
              </x14:cfvo>
            </x14:iconSet>
          </x14:cfRule>
          <xm:sqref>BZ5</xm:sqref>
        </x14:conditionalFormatting>
        <x14:conditionalFormatting xmlns:xm="http://schemas.microsoft.com/office/excel/2006/main">
          <x14:cfRule type="iconSet" priority="152" id="{E13BB76F-02C1-47F0-8BEE-89259F35F6D8}">
            <x14:iconSet iconSet="3Triangles">
              <x14:cfvo type="percent">
                <xm:f>0</xm:f>
              </x14:cfvo>
              <x14:cfvo type="num">
                <xm:f>0</xm:f>
              </x14:cfvo>
              <x14:cfvo type="num" gte="0">
                <xm:f>0</xm:f>
              </x14:cfvo>
            </x14:iconSet>
          </x14:cfRule>
          <xm:sqref>CX5</xm:sqref>
        </x14:conditionalFormatting>
        <x14:conditionalFormatting xmlns:xm="http://schemas.microsoft.com/office/excel/2006/main">
          <x14:cfRule type="iconSet" priority="147" id="{96E69CAD-8E61-44A3-8C1B-26503FABC99A}">
            <x14:iconSet iconSet="3Triangles">
              <x14:cfvo type="percent">
                <xm:f>0</xm:f>
              </x14:cfvo>
              <x14:cfvo type="num">
                <xm:f>0</xm:f>
              </x14:cfvo>
              <x14:cfvo type="num" gte="0">
                <xm:f>0</xm:f>
              </x14:cfvo>
            </x14:iconSet>
          </x14:cfRule>
          <xm:sqref>CD5</xm:sqref>
        </x14:conditionalFormatting>
        <x14:conditionalFormatting xmlns:xm="http://schemas.microsoft.com/office/excel/2006/main">
          <x14:cfRule type="iconSet" priority="142" id="{7079198A-D8EC-4268-8B55-2CD41118A365}">
            <x14:iconSet iconSet="3Triangles">
              <x14:cfvo type="percent">
                <xm:f>0</xm:f>
              </x14:cfvo>
              <x14:cfvo type="num">
                <xm:f>0</xm:f>
              </x14:cfvo>
              <x14:cfvo type="num" gte="0">
                <xm:f>0</xm:f>
              </x14:cfvo>
            </x14:iconSet>
          </x14:cfRule>
          <xm:sqref>AI5</xm:sqref>
        </x14:conditionalFormatting>
        <x14:conditionalFormatting xmlns:xm="http://schemas.microsoft.com/office/excel/2006/main">
          <x14:cfRule type="iconSet" priority="137" id="{FEB2E529-81D0-4228-A368-9195AB3AA595}">
            <x14:iconSet iconSet="3Triangles">
              <x14:cfvo type="percent">
                <xm:f>0</xm:f>
              </x14:cfvo>
              <x14:cfvo type="num">
                <xm:f>0</xm:f>
              </x14:cfvo>
              <x14:cfvo type="num" gte="0">
                <xm:f>0</xm:f>
              </x14:cfvo>
            </x14:iconSet>
          </x14:cfRule>
          <xm:sqref>AP5</xm:sqref>
        </x14:conditionalFormatting>
        <x14:conditionalFormatting xmlns:xm="http://schemas.microsoft.com/office/excel/2006/main">
          <x14:cfRule type="iconSet" priority="132" id="{014DBB2B-AA0A-4C8B-AA62-06331F7B2207}">
            <x14:iconSet iconSet="3Triangles">
              <x14:cfvo type="percent">
                <xm:f>0</xm:f>
              </x14:cfvo>
              <x14:cfvo type="num">
                <xm:f>0</xm:f>
              </x14:cfvo>
              <x14:cfvo type="num" gte="0">
                <xm:f>0</xm:f>
              </x14:cfvo>
            </x14:iconSet>
          </x14:cfRule>
          <xm:sqref>BM5</xm:sqref>
        </x14:conditionalFormatting>
        <x14:conditionalFormatting xmlns:xm="http://schemas.microsoft.com/office/excel/2006/main">
          <x14:cfRule type="iconSet" priority="127" id="{C0C44176-28E8-4F52-92D3-954455CCCFF0}">
            <x14:iconSet iconSet="3Triangles">
              <x14:cfvo type="percent">
                <xm:f>0</xm:f>
              </x14:cfvo>
              <x14:cfvo type="num">
                <xm:f>0</xm:f>
              </x14:cfvo>
              <x14:cfvo type="num" gte="0">
                <xm:f>0</xm:f>
              </x14:cfvo>
            </x14:iconSet>
          </x14:cfRule>
          <xm:sqref>BT5</xm:sqref>
        </x14:conditionalFormatting>
        <x14:conditionalFormatting xmlns:xm="http://schemas.microsoft.com/office/excel/2006/main">
          <x14:cfRule type="iconSet" priority="122" id="{E8ACB514-67C3-4528-AAE2-F077D3F60FE2}">
            <x14:iconSet iconSet="3Triangles">
              <x14:cfvo type="percent">
                <xm:f>0</xm:f>
              </x14:cfvo>
              <x14:cfvo type="num">
                <xm:f>0</xm:f>
              </x14:cfvo>
              <x14:cfvo type="num" gte="0">
                <xm:f>0</xm:f>
              </x14:cfvo>
            </x14:iconSet>
          </x14:cfRule>
          <xm:sqref>CK5</xm:sqref>
        </x14:conditionalFormatting>
        <x14:conditionalFormatting xmlns:xm="http://schemas.microsoft.com/office/excel/2006/main">
          <x14:cfRule type="iconSet" priority="117" id="{AC438FD1-6393-4D3E-A42D-49AB8365FB32}">
            <x14:iconSet iconSet="3Triangles">
              <x14:cfvo type="percent">
                <xm:f>0</xm:f>
              </x14:cfvo>
              <x14:cfvo type="num">
                <xm:f>0</xm:f>
              </x14:cfvo>
              <x14:cfvo type="num" gte="0">
                <xm:f>0</xm:f>
              </x14:cfvo>
            </x14:iconSet>
          </x14:cfRule>
          <xm:sqref>CR5</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FF00"/>
  </sheetPr>
  <dimension ref="A1:EB314"/>
  <sheetViews>
    <sheetView showGridLines="0" zoomScale="70" zoomScaleNormal="70" workbookViewId="0">
      <pane xSplit="1" ySplit="3" topLeftCell="B149" activePane="bottomRight" state="frozen"/>
      <selection activeCell="E217" sqref="E217"/>
      <selection pane="topRight" activeCell="E217" sqref="E217"/>
      <selection pane="bottomLeft" activeCell="E217" sqref="E217"/>
      <selection pane="bottomRight" activeCell="U169" sqref="U169"/>
    </sheetView>
  </sheetViews>
  <sheetFormatPr baseColWidth="10" defaultRowHeight="14.4" outlineLevelRow="2" x14ac:dyDescent="0.3"/>
  <cols>
    <col min="1" max="1" width="74.5546875" style="4" bestFit="1" customWidth="1"/>
    <col min="2" max="2" width="14.21875" style="130" customWidth="1"/>
    <col min="3" max="3" width="12.44140625" style="130" bestFit="1" customWidth="1"/>
    <col min="4" max="4" width="12.88671875" style="130" customWidth="1"/>
    <col min="5" max="5" width="12.44140625" style="130" customWidth="1"/>
    <col min="6" max="6" width="12.21875" style="130" customWidth="1"/>
    <col min="7" max="7" width="13.44140625" style="130" customWidth="1"/>
    <col min="8" max="8" width="12.77734375" style="130" bestFit="1" customWidth="1"/>
    <col min="9" max="9" width="11.21875" style="130" bestFit="1" customWidth="1"/>
    <col min="10" max="10" width="11.44140625" style="130" bestFit="1" customWidth="1"/>
    <col min="11" max="11" width="12.5546875" style="130" customWidth="1"/>
    <col min="12" max="12" width="13.5546875" style="130" bestFit="1" customWidth="1"/>
    <col min="13" max="14" width="12.21875" style="130" bestFit="1" customWidth="1"/>
    <col min="15" max="15" width="13.5546875" style="130" bestFit="1" customWidth="1"/>
    <col min="16" max="17" width="11.5546875" style="4"/>
    <col min="18" max="18" width="12.33203125" style="4" customWidth="1"/>
    <col min="19" max="19" width="11.5546875" style="4"/>
    <col min="20" max="20" width="12.33203125" style="4" customWidth="1"/>
    <col min="21" max="25" width="11.5546875" style="4"/>
    <col min="26" max="26" width="11.6640625" style="4" customWidth="1"/>
    <col min="27" max="141" width="11.5546875" style="4"/>
    <col min="142" max="142" width="39.33203125" style="4" customWidth="1"/>
    <col min="143" max="397" width="11.5546875" style="4"/>
    <col min="398" max="398" width="39.33203125" style="4" customWidth="1"/>
    <col min="399" max="653" width="11.5546875" style="4"/>
    <col min="654" max="654" width="39.33203125" style="4" customWidth="1"/>
    <col min="655" max="909" width="11.5546875" style="4"/>
    <col min="910" max="910" width="39.33203125" style="4" customWidth="1"/>
    <col min="911" max="1165" width="11.5546875" style="4"/>
    <col min="1166" max="1166" width="39.33203125" style="4" customWidth="1"/>
    <col min="1167" max="1421" width="11.5546875" style="4"/>
    <col min="1422" max="1422" width="39.33203125" style="4" customWidth="1"/>
    <col min="1423" max="1677" width="11.5546875" style="4"/>
    <col min="1678" max="1678" width="39.33203125" style="4" customWidth="1"/>
    <col min="1679" max="1933" width="11.5546875" style="4"/>
    <col min="1934" max="1934" width="39.33203125" style="4" customWidth="1"/>
    <col min="1935" max="2189" width="11.5546875" style="4"/>
    <col min="2190" max="2190" width="39.33203125" style="4" customWidth="1"/>
    <col min="2191" max="2445" width="11.5546875" style="4"/>
    <col min="2446" max="2446" width="39.33203125" style="4" customWidth="1"/>
    <col min="2447" max="2701" width="11.5546875" style="4"/>
    <col min="2702" max="2702" width="39.33203125" style="4" customWidth="1"/>
    <col min="2703" max="2957" width="11.5546875" style="4"/>
    <col min="2958" max="2958" width="39.33203125" style="4" customWidth="1"/>
    <col min="2959" max="3213" width="11.5546875" style="4"/>
    <col min="3214" max="3214" width="39.33203125" style="4" customWidth="1"/>
    <col min="3215" max="3469" width="11.5546875" style="4"/>
    <col min="3470" max="3470" width="39.33203125" style="4" customWidth="1"/>
    <col min="3471" max="3725" width="11.5546875" style="4"/>
    <col min="3726" max="3726" width="39.33203125" style="4" customWidth="1"/>
    <col min="3727" max="3981" width="11.5546875" style="4"/>
    <col min="3982" max="3982" width="39.33203125" style="4" customWidth="1"/>
    <col min="3983" max="4237" width="11.5546875" style="4"/>
    <col min="4238" max="4238" width="39.33203125" style="4" customWidth="1"/>
    <col min="4239" max="4493" width="11.5546875" style="4"/>
    <col min="4494" max="4494" width="39.33203125" style="4" customWidth="1"/>
    <col min="4495" max="4749" width="11.5546875" style="4"/>
    <col min="4750" max="4750" width="39.33203125" style="4" customWidth="1"/>
    <col min="4751" max="5005" width="11.5546875" style="4"/>
    <col min="5006" max="5006" width="39.33203125" style="4" customWidth="1"/>
    <col min="5007" max="5261" width="11.5546875" style="4"/>
    <col min="5262" max="5262" width="39.33203125" style="4" customWidth="1"/>
    <col min="5263" max="5517" width="11.5546875" style="4"/>
    <col min="5518" max="5518" width="39.33203125" style="4" customWidth="1"/>
    <col min="5519" max="5773" width="11.5546875" style="4"/>
    <col min="5774" max="5774" width="39.33203125" style="4" customWidth="1"/>
    <col min="5775" max="6029" width="11.5546875" style="4"/>
    <col min="6030" max="6030" width="39.33203125" style="4" customWidth="1"/>
    <col min="6031" max="6285" width="11.5546875" style="4"/>
    <col min="6286" max="6286" width="39.33203125" style="4" customWidth="1"/>
    <col min="6287" max="6541" width="11.5546875" style="4"/>
    <col min="6542" max="6542" width="39.33203125" style="4" customWidth="1"/>
    <col min="6543" max="6797" width="11.5546875" style="4"/>
    <col min="6798" max="6798" width="39.33203125" style="4" customWidth="1"/>
    <col min="6799" max="7053" width="11.5546875" style="4"/>
    <col min="7054" max="7054" width="39.33203125" style="4" customWidth="1"/>
    <col min="7055" max="7309" width="11.5546875" style="4"/>
    <col min="7310" max="7310" width="39.33203125" style="4" customWidth="1"/>
    <col min="7311" max="7565" width="11.5546875" style="4"/>
    <col min="7566" max="7566" width="39.33203125" style="4" customWidth="1"/>
    <col min="7567" max="7821" width="11.5546875" style="4"/>
    <col min="7822" max="7822" width="39.33203125" style="4" customWidth="1"/>
    <col min="7823" max="8077" width="11.5546875" style="4"/>
    <col min="8078" max="8078" width="39.33203125" style="4" customWidth="1"/>
    <col min="8079" max="8333" width="11.5546875" style="4"/>
    <col min="8334" max="8334" width="39.33203125" style="4" customWidth="1"/>
    <col min="8335" max="8589" width="11.5546875" style="4"/>
    <col min="8590" max="8590" width="39.33203125" style="4" customWidth="1"/>
    <col min="8591" max="8845" width="11.5546875" style="4"/>
    <col min="8846" max="8846" width="39.33203125" style="4" customWidth="1"/>
    <col min="8847" max="9101" width="11.5546875" style="4"/>
    <col min="9102" max="9102" width="39.33203125" style="4" customWidth="1"/>
    <col min="9103" max="9357" width="11.5546875" style="4"/>
    <col min="9358" max="9358" width="39.33203125" style="4" customWidth="1"/>
    <col min="9359" max="9613" width="11.5546875" style="4"/>
    <col min="9614" max="9614" width="39.33203125" style="4" customWidth="1"/>
    <col min="9615" max="9869" width="11.5546875" style="4"/>
    <col min="9870" max="9870" width="39.33203125" style="4" customWidth="1"/>
    <col min="9871" max="10125" width="11.5546875" style="4"/>
    <col min="10126" max="10126" width="39.33203125" style="4" customWidth="1"/>
    <col min="10127" max="10381" width="11.5546875" style="4"/>
    <col min="10382" max="10382" width="39.33203125" style="4" customWidth="1"/>
    <col min="10383" max="10637" width="11.5546875" style="4"/>
    <col min="10638" max="10638" width="39.33203125" style="4" customWidth="1"/>
    <col min="10639" max="10893" width="11.5546875" style="4"/>
    <col min="10894" max="10894" width="39.33203125" style="4" customWidth="1"/>
    <col min="10895" max="11149" width="11.5546875" style="4"/>
    <col min="11150" max="11150" width="39.33203125" style="4" customWidth="1"/>
    <col min="11151" max="11405" width="11.5546875" style="4"/>
    <col min="11406" max="11406" width="39.33203125" style="4" customWidth="1"/>
    <col min="11407" max="11661" width="11.5546875" style="4"/>
    <col min="11662" max="11662" width="39.33203125" style="4" customWidth="1"/>
    <col min="11663" max="11917" width="11.5546875" style="4"/>
    <col min="11918" max="11918" width="39.33203125" style="4" customWidth="1"/>
    <col min="11919" max="12173" width="11.5546875" style="4"/>
    <col min="12174" max="12174" width="39.33203125" style="4" customWidth="1"/>
    <col min="12175" max="12429" width="11.5546875" style="4"/>
    <col min="12430" max="12430" width="39.33203125" style="4" customWidth="1"/>
    <col min="12431" max="12685" width="11.5546875" style="4"/>
    <col min="12686" max="12686" width="39.33203125" style="4" customWidth="1"/>
    <col min="12687" max="12941" width="11.5546875" style="4"/>
    <col min="12942" max="12942" width="39.33203125" style="4" customWidth="1"/>
    <col min="12943" max="13197" width="11.5546875" style="4"/>
    <col min="13198" max="13198" width="39.33203125" style="4" customWidth="1"/>
    <col min="13199" max="13453" width="11.5546875" style="4"/>
    <col min="13454" max="13454" width="39.33203125" style="4" customWidth="1"/>
    <col min="13455" max="13709" width="11.5546875" style="4"/>
    <col min="13710" max="13710" width="39.33203125" style="4" customWidth="1"/>
    <col min="13711" max="13965" width="11.5546875" style="4"/>
    <col min="13966" max="13966" width="39.33203125" style="4" customWidth="1"/>
    <col min="13967" max="14221" width="11.5546875" style="4"/>
    <col min="14222" max="14222" width="39.33203125" style="4" customWidth="1"/>
    <col min="14223" max="14477" width="11.5546875" style="4"/>
    <col min="14478" max="14478" width="39.33203125" style="4" customWidth="1"/>
    <col min="14479" max="14733" width="11.5546875" style="4"/>
    <col min="14734" max="14734" width="39.33203125" style="4" customWidth="1"/>
    <col min="14735" max="14989" width="11.5546875" style="4"/>
    <col min="14990" max="14990" width="39.33203125" style="4" customWidth="1"/>
    <col min="14991" max="15245" width="11.5546875" style="4"/>
    <col min="15246" max="15246" width="39.33203125" style="4" customWidth="1"/>
    <col min="15247" max="15471" width="11.5546875" style="4"/>
    <col min="15472" max="16384" width="11.44140625" style="4" customWidth="1"/>
  </cols>
  <sheetData>
    <row r="1" spans="1:27" s="3" customFormat="1" x14ac:dyDescent="0.3">
      <c r="B1" s="118"/>
      <c r="C1" s="118"/>
      <c r="D1" s="118"/>
      <c r="E1" s="118"/>
      <c r="F1" s="118"/>
      <c r="G1" s="118"/>
      <c r="H1" s="118"/>
      <c r="I1" s="118"/>
      <c r="J1" s="118"/>
      <c r="K1" s="118"/>
      <c r="L1" s="118"/>
      <c r="M1" s="118"/>
      <c r="N1" s="118"/>
      <c r="O1" s="118"/>
    </row>
    <row r="2" spans="1:27" s="3" customFormat="1" ht="28.2" customHeight="1" x14ac:dyDescent="0.3">
      <c r="A2" s="197" t="s">
        <v>38</v>
      </c>
      <c r="B2" s="220"/>
      <c r="C2" s="316"/>
      <c r="D2" s="316"/>
      <c r="E2" s="316"/>
      <c r="F2" s="316"/>
      <c r="G2" s="316"/>
      <c r="H2" s="316"/>
      <c r="I2" s="316"/>
      <c r="J2" s="316"/>
      <c r="K2" s="316"/>
      <c r="L2" s="316"/>
      <c r="M2" s="316"/>
      <c r="N2" s="316"/>
      <c r="O2" s="317"/>
    </row>
    <row r="3" spans="1:27" s="8" customFormat="1" ht="24" customHeight="1" x14ac:dyDescent="0.3">
      <c r="A3" s="198" t="s">
        <v>33</v>
      </c>
      <c r="B3" s="221">
        <f ca="1">IF(ISBLANK(A2),"",YEAR(TODAY())-1)</f>
        <v>2025</v>
      </c>
      <c r="C3" s="121" t="s">
        <v>119</v>
      </c>
      <c r="D3" s="121" t="s">
        <v>120</v>
      </c>
      <c r="E3" s="121" t="s">
        <v>122</v>
      </c>
      <c r="F3" s="121" t="s">
        <v>210</v>
      </c>
      <c r="G3" s="121" t="s">
        <v>218</v>
      </c>
      <c r="H3" s="121" t="s">
        <v>219</v>
      </c>
      <c r="I3" s="121" t="s">
        <v>229</v>
      </c>
      <c r="J3" s="121" t="s">
        <v>230</v>
      </c>
      <c r="K3" s="121" t="s">
        <v>231</v>
      </c>
      <c r="L3" s="121" t="s">
        <v>232</v>
      </c>
      <c r="M3" s="121" t="s">
        <v>233</v>
      </c>
      <c r="N3" s="121" t="s">
        <v>234</v>
      </c>
      <c r="O3" s="273" t="s">
        <v>235</v>
      </c>
      <c r="P3" s="121" t="s">
        <v>819</v>
      </c>
      <c r="Q3" s="121" t="s">
        <v>820</v>
      </c>
      <c r="R3" s="121" t="s">
        <v>821</v>
      </c>
      <c r="S3" s="121" t="s">
        <v>822</v>
      </c>
      <c r="T3" s="121" t="s">
        <v>823</v>
      </c>
      <c r="U3" s="121" t="s">
        <v>824</v>
      </c>
      <c r="V3" s="121" t="s">
        <v>825</v>
      </c>
      <c r="W3" s="121" t="s">
        <v>826</v>
      </c>
      <c r="X3" s="121" t="s">
        <v>827</v>
      </c>
      <c r="Y3" s="121" t="s">
        <v>828</v>
      </c>
      <c r="Z3" s="121" t="s">
        <v>829</v>
      </c>
      <c r="AA3" s="121" t="s">
        <v>830</v>
      </c>
    </row>
    <row r="4" spans="1:27" s="185" customFormat="1" ht="18" customHeight="1" x14ac:dyDescent="0.35">
      <c r="A4" s="200" t="s">
        <v>37</v>
      </c>
      <c r="B4" s="184">
        <f t="shared" ref="B4:K4" si="0">+B5+B18</f>
        <v>0</v>
      </c>
      <c r="C4" s="184">
        <f t="shared" si="0"/>
        <v>4877.739719574146</v>
      </c>
      <c r="D4" s="184">
        <f t="shared" si="0"/>
        <v>11303.224714249522</v>
      </c>
      <c r="E4" s="184">
        <f t="shared" si="0"/>
        <v>6255.3131127914876</v>
      </c>
      <c r="F4" s="184">
        <f t="shared" si="0"/>
        <v>20368.691769629615</v>
      </c>
      <c r="G4" s="184">
        <f t="shared" si="0"/>
        <v>13776.255411974089</v>
      </c>
      <c r="H4" s="184">
        <f t="shared" si="0"/>
        <v>11489.249429709798</v>
      </c>
      <c r="I4" s="184">
        <f t="shared" si="0"/>
        <v>0</v>
      </c>
      <c r="J4" s="184">
        <f t="shared" si="0"/>
        <v>0</v>
      </c>
      <c r="K4" s="184">
        <f t="shared" si="0"/>
        <v>0</v>
      </c>
      <c r="L4" s="184">
        <f t="shared" ref="L4:O4" si="1">+L5+L18</f>
        <v>0</v>
      </c>
      <c r="M4" s="184">
        <f t="shared" si="1"/>
        <v>0</v>
      </c>
      <c r="N4" s="184">
        <f t="shared" si="1"/>
        <v>0</v>
      </c>
      <c r="O4" s="201">
        <f t="shared" si="1"/>
        <v>68070.474157928649</v>
      </c>
    </row>
    <row r="5" spans="1:27" s="187" customFormat="1" ht="15.6" outlineLevel="1" x14ac:dyDescent="0.3">
      <c r="A5" s="224" t="s">
        <v>236</v>
      </c>
      <c r="B5" s="186">
        <f>+B6+B10+B11+B12+B13+B14+B15+B7+B8+B9</f>
        <v>0</v>
      </c>
      <c r="C5" s="186">
        <f t="shared" ref="C5:N5" si="2">+C6+C10+C11+C12+C13+C14+C15+C7+C8+C9</f>
        <v>4875.526229970561</v>
      </c>
      <c r="D5" s="186">
        <f t="shared" si="2"/>
        <v>11298.472363527153</v>
      </c>
      <c r="E5" s="186">
        <f t="shared" si="2"/>
        <v>6248.0445827139574</v>
      </c>
      <c r="F5" s="186">
        <f t="shared" si="2"/>
        <v>20196.340524475858</v>
      </c>
      <c r="G5" s="186">
        <f t="shared" si="2"/>
        <v>13623.523647629467</v>
      </c>
      <c r="H5" s="186">
        <f t="shared" si="2"/>
        <v>11488.907096818211</v>
      </c>
      <c r="I5" s="186">
        <f t="shared" si="2"/>
        <v>0</v>
      </c>
      <c r="J5" s="186">
        <f t="shared" si="2"/>
        <v>0</v>
      </c>
      <c r="K5" s="186">
        <f t="shared" si="2"/>
        <v>0</v>
      </c>
      <c r="L5" s="186">
        <f t="shared" si="2"/>
        <v>0</v>
      </c>
      <c r="M5" s="186">
        <f t="shared" si="2"/>
        <v>0</v>
      </c>
      <c r="N5" s="186">
        <f t="shared" si="2"/>
        <v>0</v>
      </c>
      <c r="O5" s="210">
        <f>+SUM(C5:N5)</f>
        <v>67730.814445135198</v>
      </c>
    </row>
    <row r="6" spans="1:27" outlineLevel="1" x14ac:dyDescent="0.3">
      <c r="A6" s="202" t="s">
        <v>237</v>
      </c>
      <c r="B6" s="131"/>
      <c r="C6" s="131">
        <f>+('[1]N EERR LOS NA'!C6*P6)+((('[1]N EERR LOS NA'!C6*(100%-P6))/(1+TASAS!$B$9)))</f>
        <v>4875.526229970561</v>
      </c>
      <c r="D6" s="131">
        <f>+('[1]N EERR LOS NA'!D6*Q6)+((('[1]N EERR LOS NA'!D6*(100%-Q6))/(1+TASAS!$C$9)))</f>
        <v>11298.472363527153</v>
      </c>
      <c r="E6" s="131">
        <f>+('[1]N EERR LOS NA'!E6*R6)+((('[1]N EERR LOS NA'!E6*(100%-R6))/(1+TASAS!$D$9)))</f>
        <v>6248.0445827139574</v>
      </c>
      <c r="F6" s="131">
        <f>+('[1]N EERR LOS NA'!F6*S6)+((('[1]N EERR LOS NA'!F6*(100%-S6))/(1+TASAS!$E$9)))</f>
        <v>20196.340524475858</v>
      </c>
      <c r="G6" s="131">
        <f>+('[1]N EERR LOS NA'!G6*T6)+((('[1]N EERR LOS NA'!G6*(100%-T6))/(1+TASAS!$F$9)))</f>
        <v>14182.998834397978</v>
      </c>
      <c r="H6" s="131">
        <f>+('[1]N EERR LOS NA'!H6*U6)+((('[1]N EERR LOS NA'!H6*(100%-U6))/(1+TASAS!$G$9)))</f>
        <v>12061.26483992254</v>
      </c>
      <c r="I6" s="131">
        <f>+('[1]N EERR LOS NA'!I6*V6)+((('[1]N EERR LOS NA'!I6*(100%-V6))/(1+TASAS!$H$9)))</f>
        <v>0</v>
      </c>
      <c r="J6" s="131">
        <f>+('[1]N EERR LOS NA'!J6*W6)+((('[1]N EERR LOS NA'!J6*(100%-W6))/(1+TASAS!$I$9)))</f>
        <v>0</v>
      </c>
      <c r="K6" s="131">
        <f>+('[1]N EERR LOS NA'!K6*X6)+((('[1]N EERR LOS NA'!K6*(100%-X6))/(1+TASAS!$J$9)))</f>
        <v>0</v>
      </c>
      <c r="L6" s="131">
        <f>+('[1]N EERR LOS NA'!L6*Y6)+((('[1]N EERR LOS NA'!L6*(100%-Y6))/(1+TASAS!$K$9)))</f>
        <v>0</v>
      </c>
      <c r="M6" s="131">
        <f>+('[1]N EERR LOS NA'!M6*Z6)+((('[1]N EERR LOS NA'!M6*(100%-Z6))/(1+TASAS!$L$9)))</f>
        <v>0</v>
      </c>
      <c r="N6" s="131">
        <f>+('[1]N EERR LOS NA'!N6*AA6)+((('[1]N EERR LOS NA'!N6*(100%-AA6))/(1+TASAS!$M$9)))</f>
        <v>0</v>
      </c>
      <c r="O6" s="194">
        <f t="shared" ref="O6:O94" si="3">+SUM(C6:N6)</f>
        <v>68862.647375008048</v>
      </c>
      <c r="P6" s="311">
        <v>0.66549999999999998</v>
      </c>
      <c r="Q6" s="311">
        <v>0.74439999999999995</v>
      </c>
      <c r="R6" s="311">
        <v>0.52600000000000002</v>
      </c>
      <c r="S6" s="311">
        <v>0.83130000000000004</v>
      </c>
      <c r="T6" s="311">
        <v>0.62329999999999997</v>
      </c>
      <c r="U6" s="311">
        <v>0.58120000000000005</v>
      </c>
      <c r="V6" s="303"/>
      <c r="W6" s="303"/>
      <c r="X6" s="303"/>
      <c r="Y6" s="303"/>
      <c r="Z6" s="303"/>
      <c r="AA6" s="303"/>
    </row>
    <row r="7" spans="1:27" outlineLevel="1" x14ac:dyDescent="0.3">
      <c r="A7" s="202" t="s">
        <v>238</v>
      </c>
      <c r="B7" s="131"/>
      <c r="C7" s="131">
        <f>+('[1]N EERR LOS NA'!C7*P7)+((('[1]N EERR LOS NA'!C7*(100%-P7))/(1+TASAS!$B$9)))</f>
        <v>0</v>
      </c>
      <c r="D7" s="131">
        <f>+('[1]N EERR LOS NA'!D7*Q7)+((('[1]N EERR LOS NA'!D7*(100%-Q7))/(1+TASAS!$C$9)))</f>
        <v>0</v>
      </c>
      <c r="E7" s="131">
        <f>+('[1]N EERR LOS NA'!E7*R7)+((('[1]N EERR LOS NA'!E7*(100%-R7))/(1+TASAS!$D$9)))</f>
        <v>0</v>
      </c>
      <c r="F7" s="131">
        <f>+('[1]N EERR LOS NA'!F7*S7)+((('[1]N EERR LOS NA'!F7*(100%-S7))/(1+TASAS!$E$9)))</f>
        <v>0</v>
      </c>
      <c r="G7" s="131">
        <f>+('[1]N EERR LOS NA'!G7*T7)+((('[1]N EERR LOS NA'!G7*(100%-T7))/(1+TASAS!$F$9)))</f>
        <v>0</v>
      </c>
      <c r="H7" s="131">
        <f>+('[1]N EERR LOS NA'!H7*U7)+((('[1]N EERR LOS NA'!H7*(100%-U7))/(1+TASAS!$G$9)))</f>
        <v>0</v>
      </c>
      <c r="I7" s="131">
        <f>+('[1]N EERR LOS NA'!I7*V7)+((('[1]N EERR LOS NA'!I7*(100%-V7))/(1+TASAS!$H$9)))</f>
        <v>0</v>
      </c>
      <c r="J7" s="131">
        <f>+('[1]N EERR LOS NA'!J7*W7)+((('[1]N EERR LOS NA'!J7*(100%-W7))/(1+TASAS!$I$9)))</f>
        <v>0</v>
      </c>
      <c r="K7" s="131">
        <f>+('[1]N EERR LOS NA'!K7*X7)+((('[1]N EERR LOS NA'!K7*(100%-X7))/(1+TASAS!$J$9)))</f>
        <v>0</v>
      </c>
      <c r="L7" s="131">
        <f>+('[1]N EERR LOS NA'!L7*Y7)+((('[1]N EERR LOS NA'!L7*(100%-Y7))/(1+TASAS!$K$9)))</f>
        <v>0</v>
      </c>
      <c r="M7" s="131">
        <f>+('[1]N EERR LOS NA'!M7*Z7)+((('[1]N EERR LOS NA'!M7*(100%-Z7))/(1+TASAS!$L$9)))</f>
        <v>0</v>
      </c>
      <c r="N7" s="131">
        <f>+('[1]N EERR LOS NA'!N7*AA7)+((('[1]N EERR LOS NA'!N7*(100%-AA7))/(1+TASAS!$M$9)))</f>
        <v>0</v>
      </c>
      <c r="O7" s="194">
        <f t="shared" si="3"/>
        <v>0</v>
      </c>
      <c r="P7" s="311">
        <v>0.66549999999999998</v>
      </c>
      <c r="Q7" s="311">
        <v>0.74439999999999995</v>
      </c>
      <c r="R7" s="311">
        <v>0.52600000000000002</v>
      </c>
      <c r="S7" s="311">
        <v>0.83130000000000004</v>
      </c>
      <c r="T7" s="311">
        <v>0.62329999999999997</v>
      </c>
      <c r="U7" s="311">
        <v>0.58120000000000005</v>
      </c>
      <c r="V7" s="303"/>
      <c r="W7" s="303"/>
      <c r="X7" s="303"/>
      <c r="Y7" s="303"/>
      <c r="Z7" s="303"/>
      <c r="AA7" s="303"/>
    </row>
    <row r="8" spans="1:27" outlineLevel="1" x14ac:dyDescent="0.3">
      <c r="A8" s="202" t="s">
        <v>53</v>
      </c>
      <c r="B8" s="131"/>
      <c r="C8" s="131">
        <f>+('[1]N EERR LOS NA'!C8*P8)+((('[1]N EERR LOS NA'!C8*(100%-P8))/(1+TASAS!$B$9)))</f>
        <v>0</v>
      </c>
      <c r="D8" s="131">
        <f>+('[1]N EERR LOS NA'!D8*Q8)+((('[1]N EERR LOS NA'!D8*(100%-Q8))/(1+TASAS!$C$9)))</f>
        <v>0</v>
      </c>
      <c r="E8" s="131">
        <f>+('[1]N EERR LOS NA'!E8*R8)+((('[1]N EERR LOS NA'!E8*(100%-R8))/(1+TASAS!$D$9)))</f>
        <v>0</v>
      </c>
      <c r="F8" s="131">
        <f>+('[1]N EERR LOS NA'!F8*S8)+((('[1]N EERR LOS NA'!F8*(100%-S8))/(1+TASAS!$E$9)))</f>
        <v>0</v>
      </c>
      <c r="G8" s="131">
        <f>+('[1]N EERR LOS NA'!G8*T8)+((('[1]N EERR LOS NA'!G8*(100%-T8))/(1+TASAS!$F$9)))</f>
        <v>0</v>
      </c>
      <c r="H8" s="131">
        <f>+('[1]N EERR LOS NA'!H8*U8)+((('[1]N EERR LOS NA'!H8*(100%-U8))/(1+TASAS!$G$9)))</f>
        <v>0</v>
      </c>
      <c r="I8" s="131">
        <f>+('[1]N EERR LOS NA'!I8*V8)+((('[1]N EERR LOS NA'!I8*(100%-V8))/(1+TASAS!$H$9)))</f>
        <v>0</v>
      </c>
      <c r="J8" s="131">
        <f>+('[1]N EERR LOS NA'!J8*W8)+((('[1]N EERR LOS NA'!J8*(100%-W8))/(1+TASAS!$I$9)))</f>
        <v>0</v>
      </c>
      <c r="K8" s="131">
        <f>+('[1]N EERR LOS NA'!K8*X8)+((('[1]N EERR LOS NA'!K8*(100%-X8))/(1+TASAS!$J$9)))</f>
        <v>0</v>
      </c>
      <c r="L8" s="131">
        <f>+('[1]N EERR LOS NA'!L8*Y8)+((('[1]N EERR LOS NA'!L8*(100%-Y8))/(1+TASAS!$K$9)))</f>
        <v>0</v>
      </c>
      <c r="M8" s="131">
        <f>+('[1]N EERR LOS NA'!M8*Z8)+((('[1]N EERR LOS NA'!M8*(100%-Z8))/(1+TASAS!$L$9)))</f>
        <v>0</v>
      </c>
      <c r="N8" s="131">
        <f>+('[1]N EERR LOS NA'!N8*AA8)+((('[1]N EERR LOS NA'!N8*(100%-AA8))/(1+TASAS!$M$9)))</f>
        <v>0</v>
      </c>
      <c r="O8" s="194">
        <f t="shared" si="3"/>
        <v>0</v>
      </c>
      <c r="P8" s="311">
        <v>0.66549999999999998</v>
      </c>
      <c r="Q8" s="311">
        <v>0.74439999999999995</v>
      </c>
      <c r="R8" s="311">
        <v>0.52600000000000002</v>
      </c>
      <c r="S8" s="311">
        <v>0.83130000000000004</v>
      </c>
      <c r="T8" s="311">
        <v>0.62329999999999997</v>
      </c>
      <c r="U8" s="311">
        <v>0.58120000000000005</v>
      </c>
      <c r="V8" s="303"/>
      <c r="W8" s="303"/>
      <c r="X8" s="303"/>
      <c r="Y8" s="303"/>
      <c r="Z8" s="303"/>
      <c r="AA8" s="303"/>
    </row>
    <row r="9" spans="1:27" outlineLevel="1" x14ac:dyDescent="0.3">
      <c r="A9" s="202" t="s">
        <v>239</v>
      </c>
      <c r="B9" s="131"/>
      <c r="C9" s="131">
        <f>+('[1]N EERR LOS NA'!C9*P9)+((('[1]N EERR LOS NA'!C9*(100%-P9))/(1+TASAS!$B$9)))</f>
        <v>0</v>
      </c>
      <c r="D9" s="131">
        <f>+('[1]N EERR LOS NA'!D9*Q9)+((('[1]N EERR LOS NA'!D9*(100%-Q9))/(1+TASAS!$C$9)))</f>
        <v>0</v>
      </c>
      <c r="E9" s="131">
        <f>+('[1]N EERR LOS NA'!E9*R9)+((('[1]N EERR LOS NA'!E9*(100%-R9))/(1+TASAS!$D$9)))</f>
        <v>0</v>
      </c>
      <c r="F9" s="131">
        <f>+('[1]N EERR LOS NA'!F9*S9)+((('[1]N EERR LOS NA'!F9*(100%-S9))/(1+TASAS!$E$9)))</f>
        <v>0</v>
      </c>
      <c r="G9" s="131">
        <f>+('[1]N EERR LOS NA'!G9*T9)+((('[1]N EERR LOS NA'!G9*(100%-T9))/(1+TASAS!$F$9)))</f>
        <v>-559.475186768512</v>
      </c>
      <c r="H9" s="131">
        <f>+('[1]N EERR LOS NA'!H9*U9)+((('[1]N EERR LOS NA'!H9*(100%-U9))/(1+TASAS!$G$9)))</f>
        <v>-591.75675512312534</v>
      </c>
      <c r="I9" s="131">
        <f>+('[1]N EERR LOS NA'!I9*V9)+((('[1]N EERR LOS NA'!I9*(100%-V9))/(1+TASAS!$H$9)))</f>
        <v>0</v>
      </c>
      <c r="J9" s="131">
        <f>+('[1]N EERR LOS NA'!J9*W9)+((('[1]N EERR LOS NA'!J9*(100%-W9))/(1+TASAS!$I$9)))</f>
        <v>0</v>
      </c>
      <c r="K9" s="131">
        <f>+('[1]N EERR LOS NA'!K9*X9)+((('[1]N EERR LOS NA'!K9*(100%-X9))/(1+TASAS!$J$9)))</f>
        <v>0</v>
      </c>
      <c r="L9" s="131">
        <f>+('[1]N EERR LOS NA'!L9*Y9)+((('[1]N EERR LOS NA'!L9*(100%-Y9))/(1+TASAS!$K$9)))</f>
        <v>0</v>
      </c>
      <c r="M9" s="131">
        <f>+('[1]N EERR LOS NA'!M9*Z9)+((('[1]N EERR LOS NA'!M9*(100%-Z9))/(1+TASAS!$L$9)))</f>
        <v>0</v>
      </c>
      <c r="N9" s="131">
        <f>+('[1]N EERR LOS NA'!N9*AA9)+((('[1]N EERR LOS NA'!N9*(100%-AA9))/(1+TASAS!$M$9)))</f>
        <v>0</v>
      </c>
      <c r="O9" s="194">
        <f t="shared" si="3"/>
        <v>-1151.2319418916372</v>
      </c>
      <c r="P9" s="311">
        <v>0.66549999999999998</v>
      </c>
      <c r="Q9" s="311">
        <v>0.74439999999999995</v>
      </c>
      <c r="R9" s="311">
        <v>0.52600000000000002</v>
      </c>
      <c r="S9" s="311">
        <v>0.83130000000000004</v>
      </c>
      <c r="T9" s="311">
        <v>0.62329999999999997</v>
      </c>
      <c r="U9" s="311">
        <v>0.58120000000000005</v>
      </c>
      <c r="V9" s="303"/>
      <c r="W9" s="303"/>
      <c r="X9" s="303"/>
      <c r="Y9" s="303"/>
      <c r="Z9" s="303"/>
      <c r="AA9" s="303"/>
    </row>
    <row r="10" spans="1:27" outlineLevel="1" x14ac:dyDescent="0.3">
      <c r="A10" s="202" t="s">
        <v>40</v>
      </c>
      <c r="B10" s="131"/>
      <c r="C10" s="131">
        <f>+('[1]N EERR LOS NA'!C10*P10)+((('[1]N EERR LOS NA'!C10*(100%-P10))/(1+TASAS!$B$9)))</f>
        <v>0</v>
      </c>
      <c r="D10" s="131">
        <f>+('[1]N EERR LOS NA'!D10*Q10)+((('[1]N EERR LOS NA'!D10*(100%-Q10))/(1+TASAS!$C$9)))</f>
        <v>0</v>
      </c>
      <c r="E10" s="131">
        <f>+('[1]N EERR LOS NA'!E10*R10)+((('[1]N EERR LOS NA'!E10*(100%-R10))/(1+TASAS!$D$9)))</f>
        <v>0</v>
      </c>
      <c r="F10" s="131">
        <f>+('[1]N EERR LOS NA'!F10*S10)+((('[1]N EERR LOS NA'!F10*(100%-S10))/(1+TASAS!$E$9)))</f>
        <v>0</v>
      </c>
      <c r="G10" s="131">
        <f>+('[1]N EERR LOS NA'!G10*T10)+((('[1]N EERR LOS NA'!G10*(100%-T10))/(1+TASAS!$F$9)))</f>
        <v>0</v>
      </c>
      <c r="H10" s="131">
        <f>+('[1]N EERR LOS NA'!H10*U10)+((('[1]N EERR LOS NA'!H10*(100%-U10))/(1+TASAS!$G$9)))</f>
        <v>0</v>
      </c>
      <c r="I10" s="131">
        <f>+('[1]N EERR LOS NA'!I10*V10)+((('[1]N EERR LOS NA'!I10*(100%-V10))/(1+TASAS!$H$9)))</f>
        <v>0</v>
      </c>
      <c r="J10" s="131">
        <f>+('[1]N EERR LOS NA'!J10*W10)+((('[1]N EERR LOS NA'!J10*(100%-W10))/(1+TASAS!$I$9)))</f>
        <v>0</v>
      </c>
      <c r="K10" s="131">
        <f>+('[1]N EERR LOS NA'!K10*X10)+((('[1]N EERR LOS NA'!K10*(100%-X10))/(1+TASAS!$J$9)))</f>
        <v>0</v>
      </c>
      <c r="L10" s="131">
        <f>+('[1]N EERR LOS NA'!L10*Y10)+((('[1]N EERR LOS NA'!L10*(100%-Y10))/(1+TASAS!$K$9)))</f>
        <v>0</v>
      </c>
      <c r="M10" s="131">
        <f>+('[1]N EERR LOS NA'!M10*Z10)+((('[1]N EERR LOS NA'!M10*(100%-Z10))/(1+TASAS!$L$9)))</f>
        <v>0</v>
      </c>
      <c r="N10" s="131">
        <f>+('[1]N EERR LOS NA'!N10*AA10)+((('[1]N EERR LOS NA'!N10*(100%-AA10))/(1+TASAS!$M$9)))</f>
        <v>0</v>
      </c>
      <c r="O10" s="194">
        <f t="shared" si="3"/>
        <v>0</v>
      </c>
      <c r="P10" s="311">
        <v>0</v>
      </c>
      <c r="Q10" s="311">
        <v>0</v>
      </c>
      <c r="R10" s="311">
        <v>0</v>
      </c>
      <c r="S10" s="311">
        <v>0</v>
      </c>
      <c r="T10" s="311">
        <v>0</v>
      </c>
      <c r="U10" s="311">
        <v>0</v>
      </c>
      <c r="V10" s="303"/>
      <c r="W10" s="303"/>
      <c r="X10" s="303"/>
      <c r="Y10" s="303"/>
      <c r="Z10" s="303"/>
      <c r="AA10" s="303"/>
    </row>
    <row r="11" spans="1:27" outlineLevel="1" x14ac:dyDescent="0.3">
      <c r="A11" s="202" t="s">
        <v>240</v>
      </c>
      <c r="B11" s="131"/>
      <c r="C11" s="131">
        <f>+('[1]N EERR LOS NA'!C11*P11)+((('[1]N EERR LOS NA'!C11*(100%-P11))/(1+TASAS!$B$9)))</f>
        <v>0</v>
      </c>
      <c r="D11" s="131">
        <f>+('[1]N EERR LOS NA'!D11*Q11)+((('[1]N EERR LOS NA'!D11*(100%-Q11))/(1+TASAS!$C$9)))</f>
        <v>0</v>
      </c>
      <c r="E11" s="131">
        <f>+('[1]N EERR LOS NA'!E11*R11)+((('[1]N EERR LOS NA'!E11*(100%-R11))/(1+TASAS!$D$9)))</f>
        <v>0</v>
      </c>
      <c r="F11" s="131">
        <f>+('[1]N EERR LOS NA'!F11*S11)+((('[1]N EERR LOS NA'!F11*(100%-S11))/(1+TASAS!$E$9)))</f>
        <v>0</v>
      </c>
      <c r="G11" s="131">
        <f>+('[1]N EERR LOS NA'!G11*T11)+((('[1]N EERR LOS NA'!G11*(100%-T11))/(1+TASAS!$F$9)))</f>
        <v>0</v>
      </c>
      <c r="H11" s="131">
        <f>+('[1]N EERR LOS NA'!H11*U11)+((('[1]N EERR LOS NA'!H11*(100%-U11))/(1+TASAS!$G$9)))</f>
        <v>0</v>
      </c>
      <c r="I11" s="131">
        <f>+('[1]N EERR LOS NA'!I11*V11)+((('[1]N EERR LOS NA'!I11*(100%-V11))/(1+TASAS!$H$9)))</f>
        <v>0</v>
      </c>
      <c r="J11" s="131">
        <f>+('[1]N EERR LOS NA'!J11*W11)+((('[1]N EERR LOS NA'!J11*(100%-W11))/(1+TASAS!$I$9)))</f>
        <v>0</v>
      </c>
      <c r="K11" s="131">
        <f>+('[1]N EERR LOS NA'!K11*X11)+((('[1]N EERR LOS NA'!K11*(100%-X11))/(1+TASAS!$J$9)))</f>
        <v>0</v>
      </c>
      <c r="L11" s="131">
        <f>+('[1]N EERR LOS NA'!L11*Y11)+((('[1]N EERR LOS NA'!L11*(100%-Y11))/(1+TASAS!$K$9)))</f>
        <v>0</v>
      </c>
      <c r="M11" s="131">
        <f>+('[1]N EERR LOS NA'!M11*Z11)+((('[1]N EERR LOS NA'!M11*(100%-Z11))/(1+TASAS!$L$9)))</f>
        <v>0</v>
      </c>
      <c r="N11" s="131">
        <f>+('[1]N EERR LOS NA'!N11*AA11)+((('[1]N EERR LOS NA'!N11*(100%-AA11))/(1+TASAS!$M$9)))</f>
        <v>0</v>
      </c>
      <c r="O11" s="194">
        <f t="shared" si="3"/>
        <v>0</v>
      </c>
      <c r="P11" s="311">
        <v>0.66549999999999998</v>
      </c>
      <c r="Q11" s="311">
        <v>0.74439999999999995</v>
      </c>
      <c r="R11" s="311">
        <v>0.52600000000000002</v>
      </c>
      <c r="S11" s="311">
        <v>0.83130000000000004</v>
      </c>
      <c r="T11" s="311">
        <v>0.62329999999999997</v>
      </c>
      <c r="U11" s="311">
        <v>0.58120000000000005</v>
      </c>
      <c r="V11" s="303"/>
      <c r="W11" s="303"/>
      <c r="X11" s="303"/>
      <c r="Y11" s="303"/>
      <c r="Z11" s="303"/>
      <c r="AA11" s="303"/>
    </row>
    <row r="12" spans="1:27" outlineLevel="1" x14ac:dyDescent="0.3">
      <c r="A12" s="202" t="s">
        <v>241</v>
      </c>
      <c r="B12" s="131"/>
      <c r="C12" s="131">
        <f>+('[1]N EERR LOS NA'!C12*P12)+((('[1]N EERR LOS NA'!C12*(100%-P12))/(1+TASAS!$B$9)))</f>
        <v>0</v>
      </c>
      <c r="D12" s="131">
        <f>+('[1]N EERR LOS NA'!D12*Q12)+((('[1]N EERR LOS NA'!D12*(100%-Q12))/(1+TASAS!$C$9)))</f>
        <v>0</v>
      </c>
      <c r="E12" s="131">
        <f>+('[1]N EERR LOS NA'!E12*R12)+((('[1]N EERR LOS NA'!E12*(100%-R12))/(1+TASAS!$D$9)))</f>
        <v>0</v>
      </c>
      <c r="F12" s="131">
        <f>+('[1]N EERR LOS NA'!F12*S12)+((('[1]N EERR LOS NA'!F12*(100%-S12))/(1+TASAS!$E$9)))</f>
        <v>0</v>
      </c>
      <c r="G12" s="131">
        <f>+('[1]N EERR LOS NA'!G12*T12)+((('[1]N EERR LOS NA'!G12*(100%-T12))/(1+TASAS!$F$9)))</f>
        <v>0</v>
      </c>
      <c r="H12" s="131">
        <f>+('[1]N EERR LOS NA'!H12*U12)+((('[1]N EERR LOS NA'!H12*(100%-U12))/(1+TASAS!$G$9)))</f>
        <v>0</v>
      </c>
      <c r="I12" s="131">
        <f>+('[1]N EERR LOS NA'!I12*V12)+((('[1]N EERR LOS NA'!I12*(100%-V12))/(1+TASAS!$H$9)))</f>
        <v>0</v>
      </c>
      <c r="J12" s="131">
        <f>+('[1]N EERR LOS NA'!J12*W12)+((('[1]N EERR LOS NA'!J12*(100%-W12))/(1+TASAS!$I$9)))</f>
        <v>0</v>
      </c>
      <c r="K12" s="131">
        <f>+('[1]N EERR LOS NA'!K12*X12)+((('[1]N EERR LOS NA'!K12*(100%-X12))/(1+TASAS!$J$9)))</f>
        <v>0</v>
      </c>
      <c r="L12" s="131">
        <f>+('[1]N EERR LOS NA'!L12*Y12)+((('[1]N EERR LOS NA'!L12*(100%-Y12))/(1+TASAS!$K$9)))</f>
        <v>0</v>
      </c>
      <c r="M12" s="131">
        <f>+('[1]N EERR LOS NA'!M12*Z12)+((('[1]N EERR LOS NA'!M12*(100%-Z12))/(1+TASAS!$L$9)))</f>
        <v>0</v>
      </c>
      <c r="N12" s="131">
        <f>+('[1]N EERR LOS NA'!N12*AA12)+((('[1]N EERR LOS NA'!N12*(100%-AA12))/(1+TASAS!$M$9)))</f>
        <v>0</v>
      </c>
      <c r="O12" s="194">
        <f t="shared" si="3"/>
        <v>0</v>
      </c>
      <c r="P12" s="311">
        <v>0.66549999999999998</v>
      </c>
      <c r="Q12" s="311">
        <v>0.74439999999999995</v>
      </c>
      <c r="R12" s="311">
        <v>0.52600000000000002</v>
      </c>
      <c r="S12" s="311">
        <v>0.83130000000000004</v>
      </c>
      <c r="T12" s="311">
        <v>0.62329999999999997</v>
      </c>
      <c r="U12" s="311">
        <v>0.58120000000000005</v>
      </c>
      <c r="V12" s="303"/>
      <c r="W12" s="303"/>
      <c r="X12" s="303"/>
      <c r="Y12" s="303"/>
      <c r="Z12" s="303"/>
      <c r="AA12" s="303"/>
    </row>
    <row r="13" spans="1:27" outlineLevel="1" x14ac:dyDescent="0.3">
      <c r="A13" s="202" t="s">
        <v>242</v>
      </c>
      <c r="B13" s="131"/>
      <c r="C13" s="131">
        <f>+('[1]N EERR LOS NA'!C13*P13)+((('[1]N EERR LOS NA'!C13*(100%-P13))/(1+TASAS!$B$9)))</f>
        <v>0</v>
      </c>
      <c r="D13" s="131">
        <f>+('[1]N EERR LOS NA'!D13*Q13)+((('[1]N EERR LOS NA'!D13*(100%-Q13))/(1+TASAS!$C$9)))</f>
        <v>0</v>
      </c>
      <c r="E13" s="131">
        <f>+('[1]N EERR LOS NA'!E13*R13)+((('[1]N EERR LOS NA'!E13*(100%-R13))/(1+TASAS!$D$9)))</f>
        <v>0</v>
      </c>
      <c r="F13" s="131">
        <f>+('[1]N EERR LOS NA'!F13*S13)+((('[1]N EERR LOS NA'!F13*(100%-S13))/(1+TASAS!$E$9)))</f>
        <v>0</v>
      </c>
      <c r="G13" s="131">
        <f>+('[1]N EERR LOS NA'!G13*T13)+((('[1]N EERR LOS NA'!G13*(100%-T13))/(1+TASAS!$F$9)))</f>
        <v>0</v>
      </c>
      <c r="H13" s="131">
        <f>+('[1]N EERR LOS NA'!H13*U13)+((('[1]N EERR LOS NA'!H13*(100%-U13))/(1+TASAS!$G$9)))</f>
        <v>0</v>
      </c>
      <c r="I13" s="131">
        <f>+('[1]N EERR LOS NA'!I13*V13)+((('[1]N EERR LOS NA'!I13*(100%-V13))/(1+TASAS!$H$9)))</f>
        <v>0</v>
      </c>
      <c r="J13" s="131">
        <f>+('[1]N EERR LOS NA'!J13*W13)+((('[1]N EERR LOS NA'!J13*(100%-W13))/(1+TASAS!$I$9)))</f>
        <v>0</v>
      </c>
      <c r="K13" s="131">
        <f>+('[1]N EERR LOS NA'!K13*X13)+((('[1]N EERR LOS NA'!K13*(100%-X13))/(1+TASAS!$J$9)))</f>
        <v>0</v>
      </c>
      <c r="L13" s="131">
        <f>+('[1]N EERR LOS NA'!L13*Y13)+((('[1]N EERR LOS NA'!L13*(100%-Y13))/(1+TASAS!$K$9)))</f>
        <v>0</v>
      </c>
      <c r="M13" s="131">
        <f>+('[1]N EERR LOS NA'!M13*Z13)+((('[1]N EERR LOS NA'!M13*(100%-Z13))/(1+TASAS!$L$9)))</f>
        <v>0</v>
      </c>
      <c r="N13" s="131">
        <f>+('[1]N EERR LOS NA'!N13*AA13)+((('[1]N EERR LOS NA'!N13*(100%-AA13))/(1+TASAS!$M$9)))</f>
        <v>0</v>
      </c>
      <c r="O13" s="194">
        <f t="shared" si="3"/>
        <v>0</v>
      </c>
      <c r="P13" s="311">
        <v>0.66549999999999998</v>
      </c>
      <c r="Q13" s="311">
        <v>0.74439999999999995</v>
      </c>
      <c r="R13" s="311">
        <v>0.52600000000000002</v>
      </c>
      <c r="S13" s="311">
        <v>0.83130000000000004</v>
      </c>
      <c r="T13" s="311">
        <v>0.62329999999999997</v>
      </c>
      <c r="U13" s="311">
        <v>0.58120000000000005</v>
      </c>
      <c r="V13" s="303"/>
      <c r="W13" s="303"/>
      <c r="X13" s="303"/>
      <c r="Y13" s="303"/>
      <c r="Z13" s="303"/>
      <c r="AA13" s="303"/>
    </row>
    <row r="14" spans="1:27" outlineLevel="1" x14ac:dyDescent="0.3">
      <c r="A14" s="202" t="s">
        <v>45</v>
      </c>
      <c r="B14" s="131"/>
      <c r="C14" s="131">
        <f>+('[1]N EERR LOS NA'!C14*P14)+((('[1]N EERR LOS NA'!C14*(100%-P14))/(1+TASAS!$B$9)))</f>
        <v>0</v>
      </c>
      <c r="D14" s="131">
        <f>+('[1]N EERR LOS NA'!D14*Q14)+((('[1]N EERR LOS NA'!D14*(100%-Q14))/(1+TASAS!$C$9)))</f>
        <v>0</v>
      </c>
      <c r="E14" s="131">
        <f>+('[1]N EERR LOS NA'!E14*R14)+((('[1]N EERR LOS NA'!E14*(100%-R14))/(1+TASAS!$D$9)))</f>
        <v>0</v>
      </c>
      <c r="F14" s="131">
        <f>+('[1]N EERR LOS NA'!F14*S14)+((('[1]N EERR LOS NA'!F14*(100%-S14))/(1+TASAS!$E$9)))</f>
        <v>0</v>
      </c>
      <c r="G14" s="131">
        <f>+('[1]N EERR LOS NA'!G14*T14)+((('[1]N EERR LOS NA'!G14*(100%-T14))/(1+TASAS!$F$9)))</f>
        <v>0</v>
      </c>
      <c r="H14" s="131">
        <f>+('[1]N EERR LOS NA'!H14*U14)+((('[1]N EERR LOS NA'!H14*(100%-U14))/(1+TASAS!$G$9)))</f>
        <v>0</v>
      </c>
      <c r="I14" s="131">
        <f>+('[1]N EERR LOS NA'!I14*V14)+((('[1]N EERR LOS NA'!I14*(100%-V14))/(1+TASAS!$H$9)))</f>
        <v>0</v>
      </c>
      <c r="J14" s="131">
        <f>+('[1]N EERR LOS NA'!J14*W14)+((('[1]N EERR LOS NA'!J14*(100%-W14))/(1+TASAS!$I$9)))</f>
        <v>0</v>
      </c>
      <c r="K14" s="131">
        <f>+('[1]N EERR LOS NA'!K14*X14)+((('[1]N EERR LOS NA'!K14*(100%-X14))/(1+TASAS!$J$9)))</f>
        <v>0</v>
      </c>
      <c r="L14" s="131">
        <f>+('[1]N EERR LOS NA'!L14*Y14)+((('[1]N EERR LOS NA'!L14*(100%-Y14))/(1+TASAS!$K$9)))</f>
        <v>0</v>
      </c>
      <c r="M14" s="131">
        <f>+('[1]N EERR LOS NA'!M14*Z14)+((('[1]N EERR LOS NA'!M14*(100%-Z14))/(1+TASAS!$L$9)))</f>
        <v>0</v>
      </c>
      <c r="N14" s="131">
        <f>+('[1]N EERR LOS NA'!N14*AA14)+((('[1]N EERR LOS NA'!N14*(100%-AA14))/(1+TASAS!$M$9)))</f>
        <v>0</v>
      </c>
      <c r="O14" s="194">
        <f t="shared" si="3"/>
        <v>0</v>
      </c>
      <c r="P14" s="311">
        <v>0.66549999999999998</v>
      </c>
      <c r="Q14" s="311">
        <v>0.74439999999999995</v>
      </c>
      <c r="R14" s="311">
        <v>0.52600000000000002</v>
      </c>
      <c r="S14" s="311">
        <v>0.83130000000000004</v>
      </c>
      <c r="T14" s="311">
        <v>0.62329999999999997</v>
      </c>
      <c r="U14" s="311">
        <v>0.58120000000000005</v>
      </c>
      <c r="V14" s="303"/>
      <c r="W14" s="303"/>
      <c r="X14" s="303"/>
      <c r="Y14" s="303"/>
      <c r="Z14" s="303"/>
      <c r="AA14" s="303"/>
    </row>
    <row r="15" spans="1:27" s="3" customFormat="1" outlineLevel="1" x14ac:dyDescent="0.3">
      <c r="A15" s="202" t="s">
        <v>243</v>
      </c>
      <c r="B15" s="133"/>
      <c r="C15" s="131">
        <f>+('[1]N EERR LOS NA'!C15*P15)+((('[1]N EERR LOS NA'!C15*(100%-P15))/(1+TASAS!$B$9)))</f>
        <v>0</v>
      </c>
      <c r="D15" s="131">
        <f>+('[1]N EERR LOS NA'!D15*Q15)+((('[1]N EERR LOS NA'!D15*(100%-Q15))/(1+TASAS!$C$9)))</f>
        <v>0</v>
      </c>
      <c r="E15" s="131">
        <f>+('[1]N EERR LOS NA'!E15*R15)+((('[1]N EERR LOS NA'!E15*(100%-R15))/(1+TASAS!$D$9)))</f>
        <v>0</v>
      </c>
      <c r="F15" s="131">
        <f>+('[1]N EERR LOS NA'!F15*S15)+((('[1]N EERR LOS NA'!F15*(100%-S15))/(1+TASAS!$E$9)))</f>
        <v>0</v>
      </c>
      <c r="G15" s="131">
        <f>+('[1]N EERR LOS NA'!G15*T15)+((('[1]N EERR LOS NA'!G15*(100%-T15))/(1+TASAS!$F$9)))</f>
        <v>0</v>
      </c>
      <c r="H15" s="131">
        <f>+('[1]N EERR LOS NA'!H15*U15)+((('[1]N EERR LOS NA'!H15*(100%-U15))/(1+TASAS!$G$9)))</f>
        <v>19.399012018796739</v>
      </c>
      <c r="I15" s="131">
        <f>+('[1]N EERR LOS NA'!I15*V15)+((('[1]N EERR LOS NA'!I15*(100%-V15))/(1+TASAS!$H$9)))</f>
        <v>0</v>
      </c>
      <c r="J15" s="131">
        <f>+('[1]N EERR LOS NA'!J15*W15)+((('[1]N EERR LOS NA'!J15*(100%-W15))/(1+TASAS!$I$9)))</f>
        <v>0</v>
      </c>
      <c r="K15" s="131">
        <f>+('[1]N EERR LOS NA'!K15*X15)+((('[1]N EERR LOS NA'!K15*(100%-X15))/(1+TASAS!$J$9)))</f>
        <v>0</v>
      </c>
      <c r="L15" s="131">
        <f>+('[1]N EERR LOS NA'!L15*Y15)+((('[1]N EERR LOS NA'!L15*(100%-Y15))/(1+TASAS!$K$9)))</f>
        <v>0</v>
      </c>
      <c r="M15" s="131">
        <f>+('[1]N EERR LOS NA'!M15*Z15)+((('[1]N EERR LOS NA'!M15*(100%-Z15))/(1+TASAS!$L$9)))</f>
        <v>0</v>
      </c>
      <c r="N15" s="131">
        <f>+('[1]N EERR LOS NA'!N15*AA15)+((('[1]N EERR LOS NA'!N15*(100%-AA15))/(1+TASAS!$M$9)))</f>
        <v>0</v>
      </c>
      <c r="O15" s="194">
        <f t="shared" si="3"/>
        <v>19.399012018796739</v>
      </c>
      <c r="P15" s="311">
        <v>0.66549999999999998</v>
      </c>
      <c r="Q15" s="311">
        <v>0.74439999999999995</v>
      </c>
      <c r="R15" s="311">
        <v>0.52600000000000002</v>
      </c>
      <c r="S15" s="311">
        <v>0.83130000000000004</v>
      </c>
      <c r="T15" s="311">
        <v>0.62329999999999997</v>
      </c>
      <c r="U15" s="311">
        <v>0.58120000000000005</v>
      </c>
      <c r="V15" s="304"/>
      <c r="W15" s="304"/>
      <c r="X15" s="304"/>
      <c r="Y15" s="304"/>
      <c r="Z15" s="304"/>
      <c r="AA15" s="304"/>
    </row>
    <row r="16" spans="1:27" s="3" customFormat="1" outlineLevel="1" x14ac:dyDescent="0.3">
      <c r="A16" s="202"/>
      <c r="B16" s="133"/>
      <c r="C16" s="133"/>
      <c r="D16" s="133"/>
      <c r="E16" s="133"/>
      <c r="F16" s="133"/>
      <c r="G16" s="133"/>
      <c r="H16" s="133"/>
      <c r="I16" s="133"/>
      <c r="J16" s="133"/>
      <c r="K16" s="133"/>
      <c r="L16" s="133"/>
      <c r="M16" s="133"/>
      <c r="N16" s="133"/>
      <c r="O16" s="194">
        <f t="shared" si="3"/>
        <v>0</v>
      </c>
      <c r="P16" s="311">
        <v>0.66549999999999998</v>
      </c>
      <c r="Q16" s="311">
        <v>0.74439999999999995</v>
      </c>
      <c r="R16" s="311">
        <v>0.52600000000000002</v>
      </c>
      <c r="S16" s="311">
        <v>0.83130000000000004</v>
      </c>
      <c r="T16" s="311">
        <v>0.62329999999999997</v>
      </c>
      <c r="U16" s="311">
        <v>0.58120000000000005</v>
      </c>
      <c r="V16" s="304"/>
      <c r="W16" s="304"/>
      <c r="X16" s="304"/>
      <c r="Y16" s="304"/>
      <c r="Z16" s="304"/>
      <c r="AA16" s="304"/>
    </row>
    <row r="17" spans="1:27" s="3" customFormat="1" outlineLevel="1" x14ac:dyDescent="0.3">
      <c r="A17" s="202"/>
      <c r="B17" s="133"/>
      <c r="C17" s="133"/>
      <c r="D17" s="133"/>
      <c r="E17" s="133"/>
      <c r="F17" s="133"/>
      <c r="G17" s="133"/>
      <c r="H17" s="133"/>
      <c r="I17" s="133"/>
      <c r="J17" s="133"/>
      <c r="K17" s="133"/>
      <c r="L17" s="133"/>
      <c r="M17" s="133"/>
      <c r="N17" s="133"/>
      <c r="O17" s="194">
        <f t="shared" si="3"/>
        <v>0</v>
      </c>
      <c r="P17" s="304"/>
      <c r="Q17" s="303"/>
      <c r="R17" s="304"/>
      <c r="S17" s="304"/>
      <c r="T17" s="304"/>
      <c r="U17" s="304"/>
      <c r="V17" s="304"/>
      <c r="W17" s="304"/>
      <c r="X17" s="304"/>
      <c r="Y17" s="304"/>
      <c r="Z17" s="304"/>
      <c r="AA17" s="304"/>
    </row>
    <row r="18" spans="1:27" s="187" customFormat="1" ht="15.6" outlineLevel="1" x14ac:dyDescent="0.3">
      <c r="A18" s="224" t="s">
        <v>244</v>
      </c>
      <c r="B18" s="186">
        <f>SUM(B19:B28)</f>
        <v>0</v>
      </c>
      <c r="C18" s="186">
        <f t="shared" ref="C18:N18" si="4">SUM(C19:C28)</f>
        <v>2.2134896035845886</v>
      </c>
      <c r="D18" s="186">
        <f t="shared" si="4"/>
        <v>4.7523507223685151</v>
      </c>
      <c r="E18" s="186">
        <f t="shared" si="4"/>
        <v>7.2685300775303858</v>
      </c>
      <c r="F18" s="186">
        <f t="shared" si="4"/>
        <v>172.35124515375634</v>
      </c>
      <c r="G18" s="186">
        <f t="shared" si="4"/>
        <v>152.73176434462187</v>
      </c>
      <c r="H18" s="186">
        <f t="shared" si="4"/>
        <v>0.34233289158744529</v>
      </c>
      <c r="I18" s="186">
        <f t="shared" si="4"/>
        <v>0</v>
      </c>
      <c r="J18" s="186">
        <f t="shared" si="4"/>
        <v>0</v>
      </c>
      <c r="K18" s="186">
        <f t="shared" si="4"/>
        <v>0</v>
      </c>
      <c r="L18" s="186">
        <f t="shared" si="4"/>
        <v>0</v>
      </c>
      <c r="M18" s="186">
        <f t="shared" si="4"/>
        <v>0</v>
      </c>
      <c r="N18" s="186">
        <f t="shared" si="4"/>
        <v>0</v>
      </c>
      <c r="O18" s="210">
        <f t="shared" ref="O18" si="5">SUM(O19:O28)</f>
        <v>339.6597127934491</v>
      </c>
      <c r="P18" s="305"/>
      <c r="Q18" s="305"/>
      <c r="R18" s="305"/>
      <c r="S18" s="305"/>
      <c r="T18" s="305"/>
      <c r="U18" s="305"/>
      <c r="V18" s="305"/>
      <c r="W18" s="305"/>
      <c r="X18" s="305"/>
      <c r="Y18" s="305"/>
      <c r="Z18" s="305"/>
      <c r="AA18" s="305"/>
    </row>
    <row r="19" spans="1:27" s="3" customFormat="1" outlineLevel="1" x14ac:dyDescent="0.3">
      <c r="A19" s="202" t="s">
        <v>104</v>
      </c>
      <c r="B19" s="131"/>
      <c r="C19" s="131">
        <f>+('[1]N EERR LOS NA'!C19*P19)+((('[1]N EERR LOS NA'!C19*(100%-P19))/(1+TASAS!$B$9)))</f>
        <v>0</v>
      </c>
      <c r="D19" s="131">
        <f>+('[1]N EERR LOS NA'!D19*Q19)+((('[1]N EERR LOS NA'!D19*(100%-Q19))/(1+TASAS!$C$9)))</f>
        <v>0</v>
      </c>
      <c r="E19" s="131">
        <f>+('[1]N EERR LOS NA'!E19*R19)+((('[1]N EERR LOS NA'!E19*(100%-R19))/(1+TASAS!$D$9)))</f>
        <v>0</v>
      </c>
      <c r="F19" s="131">
        <f>+('[1]N EERR LOS NA'!F19*S19)+((('[1]N EERR LOS NA'!F19*(100%-S19))/(1+TASAS!$E$9)))</f>
        <v>0</v>
      </c>
      <c r="G19" s="131">
        <f>+('[1]N EERR LOS NA'!G19*T19)+((('[1]N EERR LOS NA'!G19*(100%-T19))/(1+TASAS!$F$9)))</f>
        <v>0</v>
      </c>
      <c r="H19" s="131">
        <f>+('[1]N EERR LOS NA'!H19*U19)+((('[1]N EERR LOS NA'!H19*(100%-U19))/(1+TASAS!$G$9)))</f>
        <v>0</v>
      </c>
      <c r="I19" s="131">
        <f>+('[1]N EERR LOS NA'!I19*V19)+((('[1]N EERR LOS NA'!I19*(100%-V19))/(1+TASAS!$H$9)))</f>
        <v>0</v>
      </c>
      <c r="J19" s="131">
        <f>+('[1]N EERR LOS NA'!J19*W19)+((('[1]N EERR LOS NA'!J19*(100%-W19))/(1+TASAS!$I$9)))</f>
        <v>0</v>
      </c>
      <c r="K19" s="131">
        <f>+('[1]N EERR LOS NA'!K19*X19)+((('[1]N EERR LOS NA'!K19*(100%-X19))/(1+TASAS!$J$9)))</f>
        <v>0</v>
      </c>
      <c r="L19" s="131">
        <f>+('[1]N EERR LOS NA'!L19*Y19)+((('[1]N EERR LOS NA'!L19*(100%-Y19))/(1+TASAS!$K$9)))</f>
        <v>0</v>
      </c>
      <c r="M19" s="131">
        <f>+('[1]N EERR LOS NA'!M19*Z19)+((('[1]N EERR LOS NA'!M19*(100%-Z19))/(1+TASAS!$L$9)))</f>
        <v>0</v>
      </c>
      <c r="N19" s="131">
        <f>+('[1]N EERR LOS NA'!N19*AA19)+((('[1]N EERR LOS NA'!N19*(100%-AA19))/(1+TASAS!$M$9)))</f>
        <v>0</v>
      </c>
      <c r="O19" s="194">
        <f>+SUM(C19:N19)</f>
        <v>0</v>
      </c>
      <c r="P19" s="303">
        <v>1</v>
      </c>
      <c r="Q19" s="303">
        <v>1</v>
      </c>
      <c r="R19" s="303">
        <v>1</v>
      </c>
      <c r="S19" s="303">
        <v>1</v>
      </c>
      <c r="T19" s="303">
        <v>1</v>
      </c>
      <c r="U19" s="303">
        <v>1</v>
      </c>
      <c r="V19" s="303">
        <v>1</v>
      </c>
      <c r="W19" s="303">
        <v>1</v>
      </c>
      <c r="X19" s="303">
        <v>1</v>
      </c>
      <c r="Y19" s="303">
        <v>1</v>
      </c>
      <c r="Z19" s="303">
        <v>1</v>
      </c>
      <c r="AA19" s="303">
        <v>1</v>
      </c>
    </row>
    <row r="20" spans="1:27" s="3" customFormat="1" outlineLevel="1" x14ac:dyDescent="0.3">
      <c r="A20" s="202" t="s">
        <v>105</v>
      </c>
      <c r="B20" s="131"/>
      <c r="C20" s="131">
        <f>+('[1]N EERR LOS NA'!C20*P20)+((('[1]N EERR LOS NA'!C20*(100%-P20))/(1+TASAS!$B$9)))</f>
        <v>0</v>
      </c>
      <c r="D20" s="131">
        <f>+('[1]N EERR LOS NA'!D20*Q20)+((('[1]N EERR LOS NA'!D20*(100%-Q20))/(1+TASAS!$C$9)))</f>
        <v>0</v>
      </c>
      <c r="E20" s="131">
        <f>+('[1]N EERR LOS NA'!E20*R20)+((('[1]N EERR LOS NA'!E20*(100%-R20))/(1+TASAS!$D$9)))</f>
        <v>0</v>
      </c>
      <c r="F20" s="131">
        <f>+('[1]N EERR LOS NA'!F20*S20)+((('[1]N EERR LOS NA'!F20*(100%-S20))/(1+TASAS!$E$9)))</f>
        <v>0</v>
      </c>
      <c r="G20" s="131">
        <f>+('[1]N EERR LOS NA'!G20*T20)+((('[1]N EERR LOS NA'!G20*(100%-T20))/(1+TASAS!$F$9)))</f>
        <v>0</v>
      </c>
      <c r="H20" s="131">
        <f>+('[1]N EERR LOS NA'!H20*U20)+((('[1]N EERR LOS NA'!H20*(100%-U20))/(1+TASAS!$G$9)))</f>
        <v>0</v>
      </c>
      <c r="I20" s="131">
        <f>+('[1]N EERR LOS NA'!I20*V20)+((('[1]N EERR LOS NA'!I20*(100%-V20))/(1+TASAS!$H$9)))</f>
        <v>0</v>
      </c>
      <c r="J20" s="131">
        <f>+('[1]N EERR LOS NA'!J20*W20)+((('[1]N EERR LOS NA'!J20*(100%-W20))/(1+TASAS!$I$9)))</f>
        <v>0</v>
      </c>
      <c r="K20" s="131">
        <f>+('[1]N EERR LOS NA'!K20*X20)+((('[1]N EERR LOS NA'!K20*(100%-X20))/(1+TASAS!$J$9)))</f>
        <v>0</v>
      </c>
      <c r="L20" s="131">
        <f>+('[1]N EERR LOS NA'!L20*Y20)+((('[1]N EERR LOS NA'!L20*(100%-Y20))/(1+TASAS!$K$9)))</f>
        <v>0</v>
      </c>
      <c r="M20" s="131">
        <f>+('[1]N EERR LOS NA'!M20*Z20)+((('[1]N EERR LOS NA'!M20*(100%-Z20))/(1+TASAS!$L$9)))</f>
        <v>0</v>
      </c>
      <c r="N20" s="131">
        <f>+('[1]N EERR LOS NA'!N20*AA20)+((('[1]N EERR LOS NA'!N20*(100%-AA20))/(1+TASAS!$M$9)))</f>
        <v>0</v>
      </c>
      <c r="O20" s="194">
        <f t="shared" ref="O20:O28" si="6">+SUM(C20:N20)</f>
        <v>0</v>
      </c>
      <c r="P20" s="303">
        <v>0</v>
      </c>
      <c r="Q20" s="303">
        <v>0</v>
      </c>
      <c r="R20" s="303">
        <v>0</v>
      </c>
      <c r="S20" s="303">
        <v>0</v>
      </c>
      <c r="T20" s="303">
        <v>0</v>
      </c>
      <c r="U20" s="303">
        <v>0</v>
      </c>
      <c r="V20" s="303">
        <v>0</v>
      </c>
      <c r="W20" s="303">
        <v>0</v>
      </c>
      <c r="X20" s="303">
        <v>0</v>
      </c>
      <c r="Y20" s="303">
        <v>0</v>
      </c>
      <c r="Z20" s="303">
        <v>0</v>
      </c>
      <c r="AA20" s="303">
        <v>0</v>
      </c>
    </row>
    <row r="21" spans="1:27" s="3" customFormat="1" outlineLevel="1" x14ac:dyDescent="0.3">
      <c r="A21" s="202" t="s">
        <v>106</v>
      </c>
      <c r="B21" s="131"/>
      <c r="C21" s="131">
        <f>+('[1]N EERR LOS NA'!C21*P21)+((('[1]N EERR LOS NA'!C21*(100%-P21))/(1+TASAS!$B$9)))</f>
        <v>2.2010542687329897</v>
      </c>
      <c r="D21" s="131">
        <f>+('[1]N EERR LOS NA'!D21*Q21)+((('[1]N EERR LOS NA'!D21*(100%-Q21))/(1+TASAS!$C$9)))</f>
        <v>4.5695680022774186</v>
      </c>
      <c r="E21" s="131">
        <f>+('[1]N EERR LOS NA'!E21*R21)+((('[1]N EERR LOS NA'!E21*(100%-R21))/(1+TASAS!$D$9)))</f>
        <v>5.0900860484742374</v>
      </c>
      <c r="F21" s="131">
        <f>+('[1]N EERR LOS NA'!F21*S21)+((('[1]N EERR LOS NA'!F21*(100%-S21))/(1+TASAS!$E$9)))</f>
        <v>171.79010852471779</v>
      </c>
      <c r="G21" s="131">
        <f>+('[1]N EERR LOS NA'!G21*T21)+((('[1]N EERR LOS NA'!G21*(100%-T21))/(1+TASAS!$F$9)))</f>
        <v>152.65543662630873</v>
      </c>
      <c r="H21" s="131">
        <f>+('[1]N EERR LOS NA'!H21*U21)+((('[1]N EERR LOS NA'!H21*(100%-U21))/(1+TASAS!$G$9)))</f>
        <v>0</v>
      </c>
      <c r="I21" s="131">
        <f>+('[1]N EERR LOS NA'!I21*V21)+((('[1]N EERR LOS NA'!I21*(100%-V21))/(1+TASAS!$H$9)))</f>
        <v>0</v>
      </c>
      <c r="J21" s="131">
        <f>+('[1]N EERR LOS NA'!J21*W21)+((('[1]N EERR LOS NA'!J21*(100%-W21))/(1+TASAS!$I$9)))</f>
        <v>0</v>
      </c>
      <c r="K21" s="131">
        <f>+('[1]N EERR LOS NA'!K21*X21)+((('[1]N EERR LOS NA'!K21*(100%-X21))/(1+TASAS!$J$9)))</f>
        <v>0</v>
      </c>
      <c r="L21" s="131">
        <f>+('[1]N EERR LOS NA'!L21*Y21)+((('[1]N EERR LOS NA'!L21*(100%-Y21))/(1+TASAS!$K$9)))</f>
        <v>0</v>
      </c>
      <c r="M21" s="131">
        <f>+('[1]N EERR LOS NA'!M21*Z21)+((('[1]N EERR LOS NA'!M21*(100%-Z21))/(1+TASAS!$L$9)))</f>
        <v>0</v>
      </c>
      <c r="N21" s="131">
        <f>+('[1]N EERR LOS NA'!N21*AA21)+((('[1]N EERR LOS NA'!N21*(100%-AA21))/(1+TASAS!$M$9)))</f>
        <v>0</v>
      </c>
      <c r="O21" s="194">
        <f t="shared" si="6"/>
        <v>336.30625347051114</v>
      </c>
      <c r="P21" s="303">
        <v>0</v>
      </c>
      <c r="Q21" s="303">
        <v>0</v>
      </c>
      <c r="R21" s="303">
        <v>0</v>
      </c>
      <c r="S21" s="303">
        <v>0</v>
      </c>
      <c r="T21" s="303">
        <v>0</v>
      </c>
      <c r="U21" s="303">
        <v>0</v>
      </c>
      <c r="V21" s="303">
        <v>0</v>
      </c>
      <c r="W21" s="303">
        <v>0</v>
      </c>
      <c r="X21" s="303">
        <v>0</v>
      </c>
      <c r="Y21" s="303">
        <v>0</v>
      </c>
      <c r="Z21" s="303">
        <v>0</v>
      </c>
      <c r="AA21" s="303">
        <v>0</v>
      </c>
    </row>
    <row r="22" spans="1:27" s="3" customFormat="1" outlineLevel="1" x14ac:dyDescent="0.3">
      <c r="A22" s="202" t="s">
        <v>107</v>
      </c>
      <c r="B22" s="131"/>
      <c r="C22" s="131">
        <f>+('[1]N EERR LOS NA'!C22*P22)+((('[1]N EERR LOS NA'!C22*(100%-P22))/(1+TASAS!$B$9)))</f>
        <v>0</v>
      </c>
      <c r="D22" s="131">
        <f>+('[1]N EERR LOS NA'!D22*Q22)+((('[1]N EERR LOS NA'!D22*(100%-Q22))/(1+TASAS!$C$9)))</f>
        <v>0</v>
      </c>
      <c r="E22" s="131">
        <f>+('[1]N EERR LOS NA'!E22*R22)+((('[1]N EERR LOS NA'!E22*(100%-R22))/(1+TASAS!$D$9)))</f>
        <v>0</v>
      </c>
      <c r="F22" s="131">
        <f>+('[1]N EERR LOS NA'!F22*S22)+((('[1]N EERR LOS NA'!F22*(100%-S22))/(1+TASAS!$E$9)))</f>
        <v>0</v>
      </c>
      <c r="G22" s="131">
        <f>+('[1]N EERR LOS NA'!G22*T22)+((('[1]N EERR LOS NA'!G22*(100%-T22))/(1+TASAS!$F$9)))</f>
        <v>0</v>
      </c>
      <c r="H22" s="131">
        <f>+('[1]N EERR LOS NA'!H22*U22)+((('[1]N EERR LOS NA'!H22*(100%-U22))/(1+TASAS!$G$9)))</f>
        <v>0</v>
      </c>
      <c r="I22" s="131">
        <f>+('[1]N EERR LOS NA'!I22*V22)+((('[1]N EERR LOS NA'!I22*(100%-V22))/(1+TASAS!$H$9)))</f>
        <v>0</v>
      </c>
      <c r="J22" s="131">
        <f>+('[1]N EERR LOS NA'!J22*W22)+((('[1]N EERR LOS NA'!J22*(100%-W22))/(1+TASAS!$I$9)))</f>
        <v>0</v>
      </c>
      <c r="K22" s="131">
        <f>+('[1]N EERR LOS NA'!K22*X22)+((('[1]N EERR LOS NA'!K22*(100%-X22))/(1+TASAS!$J$9)))</f>
        <v>0</v>
      </c>
      <c r="L22" s="131">
        <f>+('[1]N EERR LOS NA'!L22*Y22)+((('[1]N EERR LOS NA'!L22*(100%-Y22))/(1+TASAS!$K$9)))</f>
        <v>0</v>
      </c>
      <c r="M22" s="131">
        <f>+('[1]N EERR LOS NA'!M22*Z22)+((('[1]N EERR LOS NA'!M22*(100%-Z22))/(1+TASAS!$L$9)))</f>
        <v>0</v>
      </c>
      <c r="N22" s="131">
        <f>+('[1]N EERR LOS NA'!N22*AA22)+((('[1]N EERR LOS NA'!N22*(100%-AA22))/(1+TASAS!$M$9)))</f>
        <v>0</v>
      </c>
      <c r="O22" s="194">
        <f t="shared" si="6"/>
        <v>0</v>
      </c>
      <c r="P22" s="303">
        <v>1</v>
      </c>
      <c r="Q22" s="303">
        <v>1</v>
      </c>
      <c r="R22" s="303">
        <v>1</v>
      </c>
      <c r="S22" s="303">
        <v>1</v>
      </c>
      <c r="T22" s="303">
        <v>1</v>
      </c>
      <c r="U22" s="303">
        <v>1</v>
      </c>
      <c r="V22" s="303">
        <v>1</v>
      </c>
      <c r="W22" s="303">
        <v>1</v>
      </c>
      <c r="X22" s="303">
        <v>1</v>
      </c>
      <c r="Y22" s="303">
        <v>1</v>
      </c>
      <c r="Z22" s="303">
        <v>1</v>
      </c>
      <c r="AA22" s="303">
        <v>1</v>
      </c>
    </row>
    <row r="23" spans="1:27" s="3" customFormat="1" outlineLevel="1" x14ac:dyDescent="0.3">
      <c r="A23" s="202" t="s">
        <v>108</v>
      </c>
      <c r="B23" s="131"/>
      <c r="C23" s="131">
        <f>+('[1]N EERR LOS NA'!C23*P23)+((('[1]N EERR LOS NA'!C23*(100%-P23))/(1+TASAS!$B$9)))</f>
        <v>6.2176674257994058E-3</v>
      </c>
      <c r="D23" s="131">
        <f>+('[1]N EERR LOS NA'!D23*Q23)+((('[1]N EERR LOS NA'!D23*(100%-Q23))/(1+TASAS!$C$9)))</f>
        <v>8.4361255426660037E-2</v>
      </c>
      <c r="E23" s="131">
        <f>+('[1]N EERR LOS NA'!E23*R23)+((('[1]N EERR LOS NA'!E23*(100%-R23))/(1+TASAS!$D$9)))</f>
        <v>0.15509957488425655</v>
      </c>
      <c r="F23" s="131">
        <f>+('[1]N EERR LOS NA'!F23*S23)+((('[1]N EERR LOS NA'!F23*(100%-S23))/(1+TASAS!$E$9)))</f>
        <v>0.56113662903853634</v>
      </c>
      <c r="G23" s="131">
        <f>+('[1]N EERR LOS NA'!G23*T23)+((('[1]N EERR LOS NA'!G23*(100%-T23))/(1+TASAS!$F$9)))</f>
        <v>6.8694946481838923E-2</v>
      </c>
      <c r="H23" s="131">
        <f>+('[1]N EERR LOS NA'!H23*U23)+((('[1]N EERR LOS NA'!H23*(100%-U23))/(1+TASAS!$G$9)))</f>
        <v>0.18310829084909866</v>
      </c>
      <c r="I23" s="131">
        <f>+('[1]N EERR LOS NA'!I23*V23)+((('[1]N EERR LOS NA'!I23*(100%-V23))/(1+TASAS!$H$9)))</f>
        <v>0</v>
      </c>
      <c r="J23" s="131">
        <f>+('[1]N EERR LOS NA'!J23*W23)+((('[1]N EERR LOS NA'!J23*(100%-W23))/(1+TASAS!$I$9)))</f>
        <v>0</v>
      </c>
      <c r="K23" s="131">
        <f>+('[1]N EERR LOS NA'!K23*X23)+((('[1]N EERR LOS NA'!K23*(100%-X23))/(1+TASAS!$J$9)))</f>
        <v>0</v>
      </c>
      <c r="L23" s="131">
        <f>+('[1]N EERR LOS NA'!L23*Y23)+((('[1]N EERR LOS NA'!L23*(100%-Y23))/(1+TASAS!$K$9)))</f>
        <v>0</v>
      </c>
      <c r="M23" s="131">
        <f>+('[1]N EERR LOS NA'!M23*Z23)+((('[1]N EERR LOS NA'!M23*(100%-Z23))/(1+TASAS!$L$9)))</f>
        <v>0</v>
      </c>
      <c r="N23" s="131">
        <f>+('[1]N EERR LOS NA'!N23*AA23)+((('[1]N EERR LOS NA'!N23*(100%-AA23))/(1+TASAS!$M$9)))</f>
        <v>0</v>
      </c>
      <c r="O23" s="194">
        <f t="shared" si="6"/>
        <v>1.0586183641061899</v>
      </c>
      <c r="P23" s="303">
        <v>0</v>
      </c>
      <c r="Q23" s="303">
        <v>0</v>
      </c>
      <c r="R23" s="303">
        <v>0</v>
      </c>
      <c r="S23" s="303">
        <v>0</v>
      </c>
      <c r="T23" s="303">
        <v>0</v>
      </c>
      <c r="U23" s="303">
        <v>0</v>
      </c>
      <c r="V23" s="303">
        <v>0</v>
      </c>
      <c r="W23" s="303">
        <v>0</v>
      </c>
      <c r="X23" s="303">
        <v>0</v>
      </c>
      <c r="Y23" s="303">
        <v>0</v>
      </c>
      <c r="Z23" s="303">
        <v>0</v>
      </c>
      <c r="AA23" s="303">
        <v>0</v>
      </c>
    </row>
    <row r="24" spans="1:27" s="3" customFormat="1" outlineLevel="1" x14ac:dyDescent="0.3">
      <c r="A24" s="202" t="s">
        <v>109</v>
      </c>
      <c r="B24" s="131"/>
      <c r="C24" s="131">
        <f>+('[1]N EERR LOS NA'!C24*P24)+((('[1]N EERR LOS NA'!C24*(100%-P24))/(1+TASAS!$B$9)))</f>
        <v>0</v>
      </c>
      <c r="D24" s="131">
        <f>+('[1]N EERR LOS NA'!D24*Q24)+((('[1]N EERR LOS NA'!D24*(100%-Q24))/(1+TASAS!$C$9)))</f>
        <v>0</v>
      </c>
      <c r="E24" s="131">
        <f>+('[1]N EERR LOS NA'!E24*R24)+((('[1]N EERR LOS NA'!E24*(100%-R24))/(1+TASAS!$D$9)))</f>
        <v>0</v>
      </c>
      <c r="F24" s="131">
        <f>+('[1]N EERR LOS NA'!F24*S24)+((('[1]N EERR LOS NA'!F24*(100%-S24))/(1+TASAS!$E$9)))</f>
        <v>0</v>
      </c>
      <c r="G24" s="131">
        <f>+('[1]N EERR LOS NA'!G24*T24)+((('[1]N EERR LOS NA'!G24*(100%-T24))/(1+TASAS!$F$9)))</f>
        <v>0</v>
      </c>
      <c r="H24" s="131">
        <f>+('[1]N EERR LOS NA'!H24*U24)+((('[1]N EERR LOS NA'!H24*(100%-U24))/(1+TASAS!$G$9)))</f>
        <v>0</v>
      </c>
      <c r="I24" s="131">
        <f>+('[1]N EERR LOS NA'!I24*V24)+((('[1]N EERR LOS NA'!I24*(100%-V24))/(1+TASAS!$H$9)))</f>
        <v>0</v>
      </c>
      <c r="J24" s="131">
        <f>+('[1]N EERR LOS NA'!J24*W24)+((('[1]N EERR LOS NA'!J24*(100%-W24))/(1+TASAS!$I$9)))</f>
        <v>0</v>
      </c>
      <c r="K24" s="131">
        <f>+('[1]N EERR LOS NA'!K24*X24)+((('[1]N EERR LOS NA'!K24*(100%-X24))/(1+TASAS!$J$9)))</f>
        <v>0</v>
      </c>
      <c r="L24" s="131">
        <f>+('[1]N EERR LOS NA'!L24*Y24)+((('[1]N EERR LOS NA'!L24*(100%-Y24))/(1+TASAS!$K$9)))</f>
        <v>0</v>
      </c>
      <c r="M24" s="131">
        <f>+('[1]N EERR LOS NA'!M24*Z24)+((('[1]N EERR LOS NA'!M24*(100%-Z24))/(1+TASAS!$L$9)))</f>
        <v>0</v>
      </c>
      <c r="N24" s="131">
        <f>+('[1]N EERR LOS NA'!N24*AA24)+((('[1]N EERR LOS NA'!N24*(100%-AA24))/(1+TASAS!$M$9)))</f>
        <v>0</v>
      </c>
      <c r="O24" s="194">
        <f t="shared" si="6"/>
        <v>0</v>
      </c>
      <c r="P24" s="303">
        <v>1</v>
      </c>
      <c r="Q24" s="303">
        <v>1</v>
      </c>
      <c r="R24" s="303">
        <v>1</v>
      </c>
      <c r="S24" s="303">
        <v>1</v>
      </c>
      <c r="T24" s="303">
        <v>1</v>
      </c>
      <c r="U24" s="303">
        <v>1</v>
      </c>
      <c r="V24" s="303">
        <v>1</v>
      </c>
      <c r="W24" s="303">
        <v>1</v>
      </c>
      <c r="X24" s="303">
        <v>1</v>
      </c>
      <c r="Y24" s="303">
        <v>1</v>
      </c>
      <c r="Z24" s="303">
        <v>1</v>
      </c>
      <c r="AA24" s="303">
        <v>1</v>
      </c>
    </row>
    <row r="25" spans="1:27" s="3" customFormat="1" outlineLevel="1" x14ac:dyDescent="0.3">
      <c r="A25" s="202" t="s">
        <v>110</v>
      </c>
      <c r="B25" s="131"/>
      <c r="C25" s="131">
        <f>+('[1]N EERR LOS NA'!C25*P25)+((('[1]N EERR LOS NA'!C25*(100%-P25))/(1+TASAS!$B$9)))</f>
        <v>0</v>
      </c>
      <c r="D25" s="131">
        <f>+('[1]N EERR LOS NA'!D25*Q25)+((('[1]N EERR LOS NA'!D25*(100%-Q25))/(1+TASAS!$C$9)))</f>
        <v>0</v>
      </c>
      <c r="E25" s="131">
        <f>+('[1]N EERR LOS NA'!E25*R25)+((('[1]N EERR LOS NA'!E25*(100%-R25))/(1+TASAS!$D$9)))</f>
        <v>0</v>
      </c>
      <c r="F25" s="131">
        <f>+('[1]N EERR LOS NA'!F25*S25)+((('[1]N EERR LOS NA'!F25*(100%-S25))/(1+TASAS!$E$9)))</f>
        <v>0</v>
      </c>
      <c r="G25" s="131">
        <f>+('[1]N EERR LOS NA'!G25*T25)+((('[1]N EERR LOS NA'!G25*(100%-T25))/(1+TASAS!$F$9)))</f>
        <v>0</v>
      </c>
      <c r="H25" s="131">
        <f>+('[1]N EERR LOS NA'!H25*U25)+((('[1]N EERR LOS NA'!H25*(100%-U25))/(1+TASAS!$G$9)))</f>
        <v>0</v>
      </c>
      <c r="I25" s="131">
        <f>+('[1]N EERR LOS NA'!I25*V25)+((('[1]N EERR LOS NA'!I25*(100%-V25))/(1+TASAS!$H$9)))</f>
        <v>0</v>
      </c>
      <c r="J25" s="131">
        <f>+('[1]N EERR LOS NA'!J25*W25)+((('[1]N EERR LOS NA'!J25*(100%-W25))/(1+TASAS!$I$9)))</f>
        <v>0</v>
      </c>
      <c r="K25" s="131">
        <f>+('[1]N EERR LOS NA'!K25*X25)+((('[1]N EERR LOS NA'!K25*(100%-X25))/(1+TASAS!$J$9)))</f>
        <v>0</v>
      </c>
      <c r="L25" s="131">
        <f>+('[1]N EERR LOS NA'!L25*Y25)+((('[1]N EERR LOS NA'!L25*(100%-Y25))/(1+TASAS!$K$9)))</f>
        <v>0</v>
      </c>
      <c r="M25" s="131">
        <f>+('[1]N EERR LOS NA'!M25*Z25)+((('[1]N EERR LOS NA'!M25*(100%-Z25))/(1+TASAS!$L$9)))</f>
        <v>0</v>
      </c>
      <c r="N25" s="131">
        <f>+('[1]N EERR LOS NA'!N25*AA25)+((('[1]N EERR LOS NA'!N25*(100%-AA25))/(1+TASAS!$M$9)))</f>
        <v>0</v>
      </c>
      <c r="O25" s="194">
        <f t="shared" si="6"/>
        <v>0</v>
      </c>
      <c r="P25" s="303">
        <v>1</v>
      </c>
      <c r="Q25" s="303">
        <v>1</v>
      </c>
      <c r="R25" s="303">
        <v>1</v>
      </c>
      <c r="S25" s="303">
        <v>1</v>
      </c>
      <c r="T25" s="303">
        <v>1</v>
      </c>
      <c r="U25" s="303">
        <v>1</v>
      </c>
      <c r="V25" s="303">
        <v>1</v>
      </c>
      <c r="W25" s="303">
        <v>1</v>
      </c>
      <c r="X25" s="303">
        <v>1</v>
      </c>
      <c r="Y25" s="303">
        <v>1</v>
      </c>
      <c r="Z25" s="303">
        <v>1</v>
      </c>
      <c r="AA25" s="303">
        <v>1</v>
      </c>
    </row>
    <row r="26" spans="1:27" s="3" customFormat="1" outlineLevel="1" x14ac:dyDescent="0.3">
      <c r="A26" s="202" t="s">
        <v>111</v>
      </c>
      <c r="B26" s="131"/>
      <c r="C26" s="131"/>
      <c r="D26" s="131"/>
      <c r="E26" s="131"/>
      <c r="F26" s="131"/>
      <c r="G26" s="131"/>
      <c r="H26" s="131"/>
      <c r="I26" s="131">
        <f>+('[1]N EERR LOS NA'!I26*V26)+((('[1]N EERR LOS NA'!I26*(100%-V26))/(1+TASAS!$H$9)))</f>
        <v>0</v>
      </c>
      <c r="J26" s="131">
        <f>+('[1]N EERR LOS NA'!J26*W26)+((('[1]N EERR LOS NA'!J26*(100%-W26))/(1+TASAS!$I$9)))</f>
        <v>0</v>
      </c>
      <c r="K26" s="131">
        <f>+('[1]N EERR LOS NA'!K26*X26)+((('[1]N EERR LOS NA'!K26*(100%-X26))/(1+TASAS!$J$9)))</f>
        <v>0</v>
      </c>
      <c r="L26" s="131">
        <f>+('[1]N EERR LOS NA'!L26*Y26)+((('[1]N EERR LOS NA'!L26*(100%-Y26))/(1+TASAS!$K$9)))</f>
        <v>0</v>
      </c>
      <c r="M26" s="131">
        <f>+('[1]N EERR LOS NA'!M26*Z26)+((('[1]N EERR LOS NA'!M26*(100%-Z26))/(1+TASAS!$L$9)))</f>
        <v>0</v>
      </c>
      <c r="N26" s="131">
        <f>+('[1]N EERR LOS NA'!N26*AA26)+((('[1]N EERR LOS NA'!N26*(100%-AA26))/(1+TASAS!$M$9)))</f>
        <v>0</v>
      </c>
      <c r="O26" s="194">
        <f t="shared" si="6"/>
        <v>0</v>
      </c>
      <c r="P26" s="303">
        <v>0</v>
      </c>
      <c r="Q26" s="303">
        <v>0</v>
      </c>
      <c r="R26" s="303">
        <v>0</v>
      </c>
      <c r="S26" s="303">
        <v>0</v>
      </c>
      <c r="T26" s="303">
        <v>0</v>
      </c>
      <c r="U26" s="303">
        <v>0</v>
      </c>
      <c r="V26" s="303">
        <v>0</v>
      </c>
      <c r="W26" s="303">
        <v>0</v>
      </c>
      <c r="X26" s="303">
        <v>0</v>
      </c>
      <c r="Y26" s="303">
        <v>0</v>
      </c>
      <c r="Z26" s="303">
        <v>0</v>
      </c>
      <c r="AA26" s="303">
        <v>0</v>
      </c>
    </row>
    <row r="27" spans="1:27" s="3" customFormat="1" outlineLevel="1" x14ac:dyDescent="0.3">
      <c r="A27" s="202" t="s">
        <v>112</v>
      </c>
      <c r="B27" s="133"/>
      <c r="C27" s="131">
        <f>+('[1]N EERR LOS NA'!C27*P27)+((('[1]N EERR LOS NA'!C27*(100%-P27))/(1+TASAS!$B$9)))</f>
        <v>6.2176674257994058E-3</v>
      </c>
      <c r="D27" s="131">
        <f>+('[1]N EERR LOS NA'!D27*Q27)+((('[1]N EERR LOS NA'!D27*(100%-Q27))/(1+TASAS!$C$9)))</f>
        <v>9.8421464664436714E-2</v>
      </c>
      <c r="E27" s="131">
        <f>+('[1]N EERR LOS NA'!E27*R27)+((('[1]N EERR LOS NA'!E27*(100%-R27))/(1+TASAS!$D$9)))</f>
        <v>2.0233444541718923</v>
      </c>
      <c r="F27" s="131">
        <f>+('[1]N EERR LOS NA'!F27*S27)+((('[1]N EERR LOS NA'!F27*(100%-S27))/(1+TASAS!$E$9)))</f>
        <v>0</v>
      </c>
      <c r="G27" s="131">
        <f>+('[1]N EERR LOS NA'!G27*T27)+((('[1]N EERR LOS NA'!G27*(100%-T27))/(1+TASAS!$F$9)))</f>
        <v>7.6327718313154358E-3</v>
      </c>
      <c r="H27" s="131">
        <f>+('[1]N EERR LOS NA'!H27*U27)+((('[1]N EERR LOS NA'!H27*(100%-U27))/(1+TASAS!$G$9)))</f>
        <v>0.15922460073834666</v>
      </c>
      <c r="I27" s="131">
        <f>+('[1]N EERR LOS NA'!I27*V27)+((('[1]N EERR LOS NA'!I27*(100%-V27))/(1+TASAS!$H$9)))</f>
        <v>0</v>
      </c>
      <c r="J27" s="131">
        <f>+('[1]N EERR LOS NA'!J27*W27)+((('[1]N EERR LOS NA'!J27*(100%-W27))/(1+TASAS!$I$9)))</f>
        <v>0</v>
      </c>
      <c r="K27" s="131">
        <f>+('[1]N EERR LOS NA'!K27*X27)+((('[1]N EERR LOS NA'!K27*(100%-X27))/(1+TASAS!$J$9)))</f>
        <v>0</v>
      </c>
      <c r="L27" s="131">
        <f>+('[1]N EERR LOS NA'!L27*Y27)+((('[1]N EERR LOS NA'!L27*(100%-Y27))/(1+TASAS!$K$9)))</f>
        <v>0</v>
      </c>
      <c r="M27" s="131">
        <f>+('[1]N EERR LOS NA'!M27*Z27)+((('[1]N EERR LOS NA'!M27*(100%-Z27))/(1+TASAS!$L$9)))</f>
        <v>0</v>
      </c>
      <c r="N27" s="131">
        <f>+('[1]N EERR LOS NA'!N27*AA27)+((('[1]N EERR LOS NA'!N27*(100%-AA27))/(1+TASAS!$M$9)))</f>
        <v>0</v>
      </c>
      <c r="O27" s="194">
        <f t="shared" si="6"/>
        <v>2.2948409588317906</v>
      </c>
      <c r="P27" s="303">
        <v>0</v>
      </c>
      <c r="Q27" s="303">
        <v>0</v>
      </c>
      <c r="R27" s="303">
        <v>0</v>
      </c>
      <c r="S27" s="303">
        <v>0</v>
      </c>
      <c r="T27" s="303">
        <v>0</v>
      </c>
      <c r="U27" s="303">
        <v>0</v>
      </c>
      <c r="V27" s="303">
        <v>0</v>
      </c>
      <c r="W27" s="303">
        <v>0</v>
      </c>
      <c r="X27" s="303">
        <v>0</v>
      </c>
      <c r="Y27" s="303">
        <v>0</v>
      </c>
      <c r="Z27" s="303">
        <v>0</v>
      </c>
      <c r="AA27" s="303">
        <v>0</v>
      </c>
    </row>
    <row r="28" spans="1:27" ht="15.6" customHeight="1" x14ac:dyDescent="0.3">
      <c r="A28" s="203"/>
      <c r="B28" s="131"/>
      <c r="C28" s="131"/>
      <c r="D28" s="131"/>
      <c r="E28" s="131"/>
      <c r="F28" s="131"/>
      <c r="G28" s="131"/>
      <c r="H28" s="131"/>
      <c r="I28" s="131"/>
      <c r="J28" s="131"/>
      <c r="K28" s="131"/>
      <c r="L28" s="131"/>
      <c r="M28" s="131"/>
      <c r="N28" s="131"/>
      <c r="O28" s="194">
        <f t="shared" si="6"/>
        <v>0</v>
      </c>
      <c r="P28" s="303"/>
      <c r="Q28" s="303"/>
      <c r="R28" s="303"/>
      <c r="S28" s="303"/>
      <c r="T28" s="303"/>
      <c r="U28" s="303"/>
      <c r="V28" s="303"/>
      <c r="W28" s="303"/>
      <c r="X28" s="303"/>
      <c r="Y28" s="303"/>
      <c r="Z28" s="303"/>
      <c r="AA28" s="303"/>
    </row>
    <row r="29" spans="1:27" s="28" customFormat="1" ht="18" customHeight="1" x14ac:dyDescent="0.3">
      <c r="A29" s="200" t="s">
        <v>47</v>
      </c>
      <c r="B29" s="184">
        <f>+SUM(B30:B33)</f>
        <v>0</v>
      </c>
      <c r="C29" s="184">
        <f t="shared" ref="C29:N29" si="7">+SUM(C30:C33)</f>
        <v>3100.42</v>
      </c>
      <c r="D29" s="184">
        <f t="shared" si="7"/>
        <v>7848.54</v>
      </c>
      <c r="E29" s="184">
        <f t="shared" si="7"/>
        <v>3843.8</v>
      </c>
      <c r="F29" s="184">
        <f t="shared" si="7"/>
        <v>14140.79</v>
      </c>
      <c r="G29" s="184">
        <f t="shared" si="7"/>
        <v>9597.23</v>
      </c>
      <c r="H29" s="184">
        <f t="shared" si="7"/>
        <v>7739.82</v>
      </c>
      <c r="I29" s="184">
        <f t="shared" si="7"/>
        <v>0</v>
      </c>
      <c r="J29" s="184">
        <f t="shared" si="7"/>
        <v>0</v>
      </c>
      <c r="K29" s="184">
        <f t="shared" si="7"/>
        <v>0</v>
      </c>
      <c r="L29" s="184">
        <f t="shared" si="7"/>
        <v>0</v>
      </c>
      <c r="M29" s="184">
        <f t="shared" si="7"/>
        <v>0</v>
      </c>
      <c r="N29" s="184">
        <f t="shared" si="7"/>
        <v>0</v>
      </c>
      <c r="O29" s="201">
        <f t="shared" ref="O29" si="8">+SUM(O30:O33)</f>
        <v>46270.6</v>
      </c>
      <c r="P29" s="306"/>
      <c r="Q29" s="306"/>
      <c r="R29" s="306"/>
      <c r="S29" s="306"/>
      <c r="T29" s="306"/>
      <c r="U29" s="306"/>
      <c r="V29" s="306"/>
      <c r="W29" s="306"/>
      <c r="X29" s="306"/>
      <c r="Y29" s="306"/>
      <c r="Z29" s="306"/>
      <c r="AA29" s="306"/>
    </row>
    <row r="30" spans="1:27" outlineLevel="1" x14ac:dyDescent="0.3">
      <c r="A30" s="202" t="s">
        <v>245</v>
      </c>
      <c r="B30" s="131"/>
      <c r="C30" s="131">
        <f>+('[1]N EERR LOS NA'!C30*P30)+((('[1]N EERR LOS NA'!C30*(100%-P30))/(1+TASAS!$B$9)))</f>
        <v>3100.42</v>
      </c>
      <c r="D30" s="131">
        <f>+('[1]N EERR LOS NA'!D30*Q30)+((('[1]N EERR LOS NA'!D30*(100%-Q30))/(1+TASAS!$C$9)))</f>
        <v>7848.54</v>
      </c>
      <c r="E30" s="131">
        <f>+('[1]N EERR LOS NA'!E30*R30)+((('[1]N EERR LOS NA'!E30*(100%-R30))/(1+TASAS!$D$9)))</f>
        <v>3843.8</v>
      </c>
      <c r="F30" s="131">
        <f>+('[1]N EERR LOS NA'!F30*S30)+((('[1]N EERR LOS NA'!F30*(100%-S30))/(1+TASAS!$E$9)))</f>
        <v>14140.79</v>
      </c>
      <c r="G30" s="131">
        <f>+('[1]N EERR LOS NA'!G30*T30)+((('[1]N EERR LOS NA'!G30*(100%-T30))/(1+TASAS!$F$9)))</f>
        <v>9597.23</v>
      </c>
      <c r="H30" s="131">
        <f>+('[1]N EERR LOS NA'!H30*U30)+((('[1]N EERR LOS NA'!H30*(100%-U30))/(1+TASAS!$G$9)))</f>
        <v>7739.82</v>
      </c>
      <c r="I30" s="131">
        <f>+('[1]N EERR LOS NA'!I30*V30)+((('[1]N EERR LOS NA'!I30*(100%-V30))/(1+TASAS!$H$9)))</f>
        <v>0</v>
      </c>
      <c r="J30" s="131">
        <f>+('[1]N EERR LOS NA'!J30*W30)+((('[1]N EERR LOS NA'!J30*(100%-W30))/(1+TASAS!$I$9)))</f>
        <v>0</v>
      </c>
      <c r="K30" s="131">
        <f>+('[1]N EERR LOS NA'!K30*X30)+((('[1]N EERR LOS NA'!K30*(100%-X30))/(1+TASAS!$J$9)))</f>
        <v>0</v>
      </c>
      <c r="L30" s="131">
        <f>+('[1]N EERR LOS NA'!L30*Y30)+((('[1]N EERR LOS NA'!L30*(100%-Y30))/(1+TASAS!$K$9)))</f>
        <v>0</v>
      </c>
      <c r="M30" s="131">
        <f>+('[1]N EERR LOS NA'!M30*Z30)+((('[1]N EERR LOS NA'!M30*(100%-Z30))/(1+TASAS!$L$9)))</f>
        <v>0</v>
      </c>
      <c r="N30" s="131">
        <f>+('[1]N EERR LOS NA'!N30*AA30)+((('[1]N EERR LOS NA'!N30*(100%-AA30))/(1+TASAS!$M$9)))</f>
        <v>0</v>
      </c>
      <c r="O30" s="194">
        <f t="shared" si="3"/>
        <v>46270.6</v>
      </c>
      <c r="P30" s="303">
        <v>1</v>
      </c>
      <c r="Q30" s="303">
        <v>1</v>
      </c>
      <c r="R30" s="303">
        <v>1</v>
      </c>
      <c r="S30" s="303">
        <v>1</v>
      </c>
      <c r="T30" s="303">
        <v>1</v>
      </c>
      <c r="U30" s="303">
        <v>1</v>
      </c>
      <c r="V30" s="303">
        <v>1</v>
      </c>
      <c r="W30" s="303">
        <v>1</v>
      </c>
      <c r="X30" s="303">
        <v>1</v>
      </c>
      <c r="Y30" s="303">
        <v>1</v>
      </c>
      <c r="Z30" s="303">
        <v>1</v>
      </c>
      <c r="AA30" s="303">
        <v>1</v>
      </c>
    </row>
    <row r="31" spans="1:27" outlineLevel="1" x14ac:dyDescent="0.3">
      <c r="A31" s="202" t="s">
        <v>246</v>
      </c>
      <c r="B31" s="131"/>
      <c r="C31" s="131">
        <f>+('[1]N EERR LOS NA'!C31*P31)+((('[1]N EERR LOS NA'!C31*(100%-P31))/(1+TASAS!$B$9)))</f>
        <v>0</v>
      </c>
      <c r="D31" s="131">
        <f>+('[1]N EERR LOS NA'!D31*Q31)+((('[1]N EERR LOS NA'!D31*(100%-Q31))/(1+TASAS!$C$9)))</f>
        <v>0</v>
      </c>
      <c r="E31" s="131">
        <f>+('[1]N EERR LOS NA'!E31*R31)+((('[1]N EERR LOS NA'!E31*(100%-R31))/(1+TASAS!$D$9)))</f>
        <v>0</v>
      </c>
      <c r="F31" s="131">
        <f>+('[1]N EERR LOS NA'!F31*S31)+((('[1]N EERR LOS NA'!F31*(100%-S31))/(1+TASAS!$E$9)))</f>
        <v>0</v>
      </c>
      <c r="G31" s="131">
        <f>+('[1]N EERR LOS NA'!G31*T31)+((('[1]N EERR LOS NA'!G31*(100%-T31))/(1+TASAS!$F$9)))</f>
        <v>0</v>
      </c>
      <c r="H31" s="131">
        <f>+('[1]N EERR LOS NA'!H31*U31)+((('[1]N EERR LOS NA'!H31*(100%-U31))/(1+TASAS!$G$9)))</f>
        <v>0</v>
      </c>
      <c r="I31" s="131">
        <f>+('[1]N EERR LOS NA'!I31*V31)+((('[1]N EERR LOS NA'!I31*(100%-V31))/(1+TASAS!$H$9)))</f>
        <v>0</v>
      </c>
      <c r="J31" s="131">
        <f>+('[1]N EERR LOS NA'!J31*W31)+((('[1]N EERR LOS NA'!J31*(100%-W31))/(1+TASAS!$I$9)))</f>
        <v>0</v>
      </c>
      <c r="K31" s="131">
        <f>+('[1]N EERR LOS NA'!K31*X31)+((('[1]N EERR LOS NA'!K31*(100%-X31))/(1+TASAS!$J$9)))</f>
        <v>0</v>
      </c>
      <c r="L31" s="131">
        <f>+('[1]N EERR LOS NA'!L31*Y31)+((('[1]N EERR LOS NA'!L31*(100%-Y31))/(1+TASAS!$K$9)))</f>
        <v>0</v>
      </c>
      <c r="M31" s="131">
        <f>+('[1]N EERR LOS NA'!M31*Z31)+((('[1]N EERR LOS NA'!M31*(100%-Z31))/(1+TASAS!$L$9)))</f>
        <v>0</v>
      </c>
      <c r="N31" s="131">
        <f>+('[1]N EERR LOS NA'!N31*AA31)+((('[1]N EERR LOS NA'!N31*(100%-AA31))/(1+TASAS!$M$9)))</f>
        <v>0</v>
      </c>
      <c r="O31" s="194">
        <f t="shared" si="3"/>
        <v>0</v>
      </c>
      <c r="P31" s="303">
        <v>0</v>
      </c>
      <c r="Q31" s="303">
        <v>0</v>
      </c>
      <c r="R31" s="303">
        <v>0</v>
      </c>
      <c r="S31" s="303">
        <v>0</v>
      </c>
      <c r="T31" s="303">
        <v>0</v>
      </c>
      <c r="U31" s="303">
        <v>0</v>
      </c>
      <c r="V31" s="303">
        <v>0</v>
      </c>
      <c r="W31" s="303">
        <v>0</v>
      </c>
      <c r="X31" s="303">
        <v>0</v>
      </c>
      <c r="Y31" s="303">
        <v>0</v>
      </c>
      <c r="Z31" s="303">
        <v>0</v>
      </c>
      <c r="AA31" s="303">
        <v>0</v>
      </c>
    </row>
    <row r="32" spans="1:27" s="3" customFormat="1" outlineLevel="1" x14ac:dyDescent="0.3">
      <c r="A32" s="202" t="s">
        <v>247</v>
      </c>
      <c r="B32" s="133"/>
      <c r="C32" s="131">
        <f>+('[1]N EERR LOS NA'!C32*P32)+((('[1]N EERR LOS NA'!C32*(100%-P32))/(1+TASAS!$B$9)))</f>
        <v>0</v>
      </c>
      <c r="D32" s="131">
        <f>+('[1]N EERR LOS NA'!D32*Q32)+((('[1]N EERR LOS NA'!D32*(100%-Q32))/(1+TASAS!$C$9)))</f>
        <v>0</v>
      </c>
      <c r="E32" s="131">
        <f>+('[1]N EERR LOS NA'!E32*R32)+((('[1]N EERR LOS NA'!E32*(100%-R32))/(1+TASAS!$D$9)))</f>
        <v>0</v>
      </c>
      <c r="F32" s="131">
        <f>+('[1]N EERR LOS NA'!F32*S32)+((('[1]N EERR LOS NA'!F32*(100%-S32))/(1+TASAS!$E$9)))</f>
        <v>0</v>
      </c>
      <c r="G32" s="131">
        <f>+('[1]N EERR LOS NA'!G32*T32)+((('[1]N EERR LOS NA'!G32*(100%-T32))/(1+TASAS!$F$9)))</f>
        <v>0</v>
      </c>
      <c r="H32" s="131">
        <f>+('[1]N EERR LOS NA'!H32*U32)+((('[1]N EERR LOS NA'!H32*(100%-U32))/(1+TASAS!$G$9)))</f>
        <v>0</v>
      </c>
      <c r="I32" s="131">
        <f>+('[1]N EERR LOS NA'!I32*V32)+((('[1]N EERR LOS NA'!I32*(100%-V32))/(1+TASAS!$H$9)))</f>
        <v>0</v>
      </c>
      <c r="J32" s="131">
        <f>+('[1]N EERR LOS NA'!J32*W32)+((('[1]N EERR LOS NA'!J32*(100%-W32))/(1+TASAS!$I$9)))</f>
        <v>0</v>
      </c>
      <c r="K32" s="131">
        <f>+('[1]N EERR LOS NA'!K32*X32)+((('[1]N EERR LOS NA'!K32*(100%-X32))/(1+TASAS!$J$9)))</f>
        <v>0</v>
      </c>
      <c r="L32" s="131">
        <f>+('[1]N EERR LOS NA'!L32*Y32)+((('[1]N EERR LOS NA'!L32*(100%-Y32))/(1+TASAS!$K$9)))</f>
        <v>0</v>
      </c>
      <c r="M32" s="131">
        <f>+('[1]N EERR LOS NA'!M32*Z32)+((('[1]N EERR LOS NA'!M32*(100%-Z32))/(1+TASAS!$L$9)))</f>
        <v>0</v>
      </c>
      <c r="N32" s="131">
        <f>+('[1]N EERR LOS NA'!N32*AA32)+((('[1]N EERR LOS NA'!N32*(100%-AA32))/(1+TASAS!$M$9)))</f>
        <v>0</v>
      </c>
      <c r="O32" s="194">
        <f t="shared" si="3"/>
        <v>0</v>
      </c>
      <c r="P32" s="303">
        <v>1</v>
      </c>
      <c r="Q32" s="303">
        <v>1</v>
      </c>
      <c r="R32" s="303">
        <v>1</v>
      </c>
      <c r="S32" s="303">
        <v>1</v>
      </c>
      <c r="T32" s="303">
        <v>1</v>
      </c>
      <c r="U32" s="303">
        <v>1</v>
      </c>
      <c r="V32" s="303">
        <v>1</v>
      </c>
      <c r="W32" s="303">
        <v>1</v>
      </c>
      <c r="X32" s="303">
        <v>1</v>
      </c>
      <c r="Y32" s="303">
        <v>1</v>
      </c>
      <c r="Z32" s="303">
        <v>1</v>
      </c>
      <c r="AA32" s="303">
        <v>1</v>
      </c>
    </row>
    <row r="33" spans="1:27" s="6" customFormat="1" ht="14.4" customHeight="1" x14ac:dyDescent="0.3">
      <c r="A33" s="204"/>
      <c r="B33" s="136"/>
      <c r="C33" s="136"/>
      <c r="D33" s="136"/>
      <c r="E33" s="136"/>
      <c r="F33" s="136"/>
      <c r="G33" s="136"/>
      <c r="H33" s="136"/>
      <c r="I33" s="136"/>
      <c r="J33" s="136"/>
      <c r="K33" s="136"/>
      <c r="L33" s="136"/>
      <c r="M33" s="136"/>
      <c r="N33" s="136"/>
      <c r="O33" s="194">
        <f t="shared" si="3"/>
        <v>0</v>
      </c>
      <c r="P33" s="307"/>
      <c r="Q33" s="307"/>
      <c r="R33" s="307"/>
      <c r="S33" s="307"/>
      <c r="T33" s="307"/>
      <c r="U33" s="307"/>
      <c r="V33" s="307"/>
      <c r="W33" s="307"/>
      <c r="X33" s="307"/>
      <c r="Y33" s="307"/>
      <c r="Z33" s="307"/>
      <c r="AA33" s="307"/>
    </row>
    <row r="34" spans="1:27" s="182" customFormat="1" ht="18.600000000000001" thickBot="1" x14ac:dyDescent="0.4">
      <c r="A34" s="218" t="s">
        <v>59</v>
      </c>
      <c r="B34" s="181">
        <f>+B4-B29</f>
        <v>0</v>
      </c>
      <c r="C34" s="181">
        <f t="shared" ref="C34:N34" si="9">+C4-C29</f>
        <v>1777.3197195741459</v>
      </c>
      <c r="D34" s="181">
        <f t="shared" si="9"/>
        <v>3454.6847142495217</v>
      </c>
      <c r="E34" s="181">
        <f t="shared" si="9"/>
        <v>2411.5131127914874</v>
      </c>
      <c r="F34" s="181">
        <f t="shared" si="9"/>
        <v>6227.9017696296141</v>
      </c>
      <c r="G34" s="181">
        <f t="shared" si="9"/>
        <v>4179.0254119740894</v>
      </c>
      <c r="H34" s="181">
        <f t="shared" si="9"/>
        <v>3749.4294297097986</v>
      </c>
      <c r="I34" s="181">
        <f t="shared" si="9"/>
        <v>0</v>
      </c>
      <c r="J34" s="181">
        <f t="shared" si="9"/>
        <v>0</v>
      </c>
      <c r="K34" s="181">
        <f t="shared" si="9"/>
        <v>0</v>
      </c>
      <c r="L34" s="181">
        <f t="shared" si="9"/>
        <v>0</v>
      </c>
      <c r="M34" s="181">
        <f t="shared" si="9"/>
        <v>0</v>
      </c>
      <c r="N34" s="181">
        <f t="shared" si="9"/>
        <v>0</v>
      </c>
      <c r="O34" s="219">
        <f t="shared" ref="O34" si="10">+O4-O29</f>
        <v>21799.874157928651</v>
      </c>
      <c r="P34" s="308"/>
      <c r="Q34" s="308"/>
      <c r="R34" s="308"/>
      <c r="S34" s="308"/>
      <c r="T34" s="308"/>
      <c r="U34" s="308"/>
      <c r="V34" s="308"/>
      <c r="W34" s="308"/>
      <c r="X34" s="308"/>
      <c r="Y34" s="308"/>
      <c r="Z34" s="308"/>
      <c r="AA34" s="308"/>
    </row>
    <row r="35" spans="1:27" s="3" customFormat="1" ht="15" thickTop="1" x14ac:dyDescent="0.3">
      <c r="A35" s="205"/>
      <c r="B35" s="133"/>
      <c r="C35" s="133"/>
      <c r="D35" s="133"/>
      <c r="E35" s="133"/>
      <c r="F35" s="133"/>
      <c r="G35" s="133"/>
      <c r="H35" s="133"/>
      <c r="I35" s="133"/>
      <c r="J35" s="133"/>
      <c r="K35" s="133"/>
      <c r="L35" s="133"/>
      <c r="M35" s="133"/>
      <c r="N35" s="133"/>
      <c r="O35" s="206">
        <f t="shared" si="3"/>
        <v>0</v>
      </c>
      <c r="P35" s="304"/>
      <c r="Q35" s="304"/>
      <c r="R35" s="304"/>
      <c r="S35" s="304"/>
      <c r="T35" s="304"/>
      <c r="U35" s="304"/>
      <c r="V35" s="304"/>
      <c r="W35" s="304"/>
      <c r="X35" s="304"/>
      <c r="Y35" s="304"/>
      <c r="Z35" s="304"/>
      <c r="AA35" s="304"/>
    </row>
    <row r="36" spans="1:27" s="190" customFormat="1" ht="18" x14ac:dyDescent="0.35">
      <c r="A36" s="200" t="s">
        <v>248</v>
      </c>
      <c r="B36" s="184">
        <f>+B37+B193</f>
        <v>0</v>
      </c>
      <c r="C36" s="184">
        <f t="shared" ref="C36:N36" si="11">+C37+C193</f>
        <v>4864.4979818178463</v>
      </c>
      <c r="D36" s="184">
        <f t="shared" si="11"/>
        <v>4937.8775909187952</v>
      </c>
      <c r="E36" s="184">
        <f t="shared" si="11"/>
        <v>5150.0906626757842</v>
      </c>
      <c r="F36" s="184">
        <f t="shared" si="11"/>
        <v>5534.7270319968875</v>
      </c>
      <c r="G36" s="184">
        <f t="shared" si="11"/>
        <v>6015.0019706673684</v>
      </c>
      <c r="H36" s="184">
        <f t="shared" si="11"/>
        <v>7161.2112939323024</v>
      </c>
      <c r="I36" s="184">
        <f t="shared" si="11"/>
        <v>0</v>
      </c>
      <c r="J36" s="184">
        <f t="shared" si="11"/>
        <v>0</v>
      </c>
      <c r="K36" s="184">
        <f t="shared" si="11"/>
        <v>0</v>
      </c>
      <c r="L36" s="184">
        <f t="shared" si="11"/>
        <v>0</v>
      </c>
      <c r="M36" s="184">
        <f t="shared" si="11"/>
        <v>0</v>
      </c>
      <c r="N36" s="184">
        <f t="shared" si="11"/>
        <v>0</v>
      </c>
      <c r="O36" s="201">
        <f t="shared" ref="O36" si="12">+O37+O193</f>
        <v>33663.406532008979</v>
      </c>
      <c r="P36" s="309"/>
      <c r="Q36" s="309"/>
      <c r="R36" s="309"/>
      <c r="S36" s="309"/>
      <c r="T36" s="309"/>
      <c r="U36" s="309"/>
      <c r="V36" s="309"/>
      <c r="W36" s="309"/>
      <c r="X36" s="309"/>
      <c r="Y36" s="309"/>
      <c r="Z36" s="309"/>
      <c r="AA36" s="309"/>
    </row>
    <row r="37" spans="1:27" s="188" customFormat="1" ht="17.399999999999999" x14ac:dyDescent="0.35">
      <c r="A37" s="207" t="s">
        <v>101</v>
      </c>
      <c r="B37" s="189">
        <f>+B38+B95+B139+B172+B188</f>
        <v>0</v>
      </c>
      <c r="C37" s="189">
        <f t="shared" ref="C37:N37" si="13">+C38+C95+C139+C172+C188</f>
        <v>4864.4420228110139</v>
      </c>
      <c r="D37" s="189">
        <f t="shared" si="13"/>
        <v>4935.3186328375195</v>
      </c>
      <c r="E37" s="189">
        <f t="shared" si="13"/>
        <v>5149.9990129269891</v>
      </c>
      <c r="F37" s="189">
        <f t="shared" si="13"/>
        <v>5534.6596956014027</v>
      </c>
      <c r="G37" s="189">
        <f t="shared" si="13"/>
        <v>6009.3537195121953</v>
      </c>
      <c r="H37" s="189">
        <f t="shared" si="13"/>
        <v>7158.1621428281633</v>
      </c>
      <c r="I37" s="189">
        <f t="shared" si="13"/>
        <v>0</v>
      </c>
      <c r="J37" s="189">
        <f t="shared" si="13"/>
        <v>0</v>
      </c>
      <c r="K37" s="189">
        <f t="shared" si="13"/>
        <v>0</v>
      </c>
      <c r="L37" s="189">
        <f t="shared" si="13"/>
        <v>0</v>
      </c>
      <c r="M37" s="189">
        <f t="shared" si="13"/>
        <v>0</v>
      </c>
      <c r="N37" s="189">
        <f t="shared" si="13"/>
        <v>0</v>
      </c>
      <c r="O37" s="208">
        <f t="shared" ref="O37" si="14">+O38+O95+O139+O172+O188</f>
        <v>33651.935226517278</v>
      </c>
      <c r="P37" s="310"/>
      <c r="Q37" s="310"/>
      <c r="R37" s="310"/>
      <c r="S37" s="310"/>
      <c r="T37" s="310"/>
      <c r="U37" s="310"/>
      <c r="V37" s="310"/>
      <c r="W37" s="310"/>
      <c r="X37" s="310"/>
      <c r="Y37" s="310"/>
      <c r="Z37" s="310"/>
      <c r="AA37" s="310"/>
    </row>
    <row r="38" spans="1:27" s="187" customFormat="1" ht="15.6" x14ac:dyDescent="0.3">
      <c r="A38" s="209" t="s">
        <v>60</v>
      </c>
      <c r="B38" s="186">
        <f>+SUM(B39:B94)</f>
        <v>0</v>
      </c>
      <c r="C38" s="186">
        <f t="shared" ref="C38:N38" si="15">+SUM(C39:C94)</f>
        <v>3608.5946379307156</v>
      </c>
      <c r="D38" s="186">
        <f t="shared" si="15"/>
        <v>3931.6803537114793</v>
      </c>
      <c r="E38" s="186">
        <f t="shared" si="15"/>
        <v>3923.7582803713253</v>
      </c>
      <c r="F38" s="186">
        <f t="shared" si="15"/>
        <v>3956.5814309069683</v>
      </c>
      <c r="G38" s="186">
        <f t="shared" si="15"/>
        <v>4390.4618884892088</v>
      </c>
      <c r="H38" s="186">
        <f t="shared" si="15"/>
        <v>5196.7128273539856</v>
      </c>
      <c r="I38" s="186">
        <f t="shared" si="15"/>
        <v>0</v>
      </c>
      <c r="J38" s="186">
        <f t="shared" si="15"/>
        <v>0</v>
      </c>
      <c r="K38" s="186">
        <f t="shared" si="15"/>
        <v>0</v>
      </c>
      <c r="L38" s="186">
        <f t="shared" si="15"/>
        <v>0</v>
      </c>
      <c r="M38" s="186">
        <f t="shared" si="15"/>
        <v>0</v>
      </c>
      <c r="N38" s="186">
        <f t="shared" si="15"/>
        <v>0</v>
      </c>
      <c r="O38" s="210">
        <f t="shared" ref="O38" si="16">+SUM(O39:O94)</f>
        <v>25007.789418763681</v>
      </c>
      <c r="P38" s="305"/>
      <c r="Q38" s="305"/>
      <c r="R38" s="305"/>
      <c r="S38" s="305"/>
      <c r="T38" s="305"/>
      <c r="U38" s="305"/>
      <c r="V38" s="305"/>
      <c r="W38" s="305"/>
      <c r="X38" s="305"/>
      <c r="Y38" s="305"/>
      <c r="Z38" s="305"/>
      <c r="AA38" s="305"/>
    </row>
    <row r="39" spans="1:27" outlineLevel="1" x14ac:dyDescent="0.3">
      <c r="A39" s="203" t="s">
        <v>61</v>
      </c>
      <c r="B39" s="131"/>
      <c r="C39" s="131">
        <f>+('[1]N EERR LOS NA'!C39*P39)+((('[1]N EERR LOS NA'!C39*(100%-P39))/(1+TASAS!$B$9)))</f>
        <v>52.81286711474015</v>
      </c>
      <c r="D39" s="131">
        <f>+('[1]N EERR LOS NA'!D39*Q39)+((('[1]N EERR LOS NA'!D39*(100%-Q39))/(1+TASAS!$C$9)))</f>
        <v>125.97947477047897</v>
      </c>
      <c r="E39" s="131">
        <f>+('[1]N EERR LOS NA'!E39*R39)+((('[1]N EERR LOS NA'!E39*(100%-R39))/(1+TASAS!$D$9)))</f>
        <v>81.131177625819276</v>
      </c>
      <c r="F39" s="131">
        <f>+('[1]N EERR LOS NA'!F39*S39)+((('[1]N EERR LOS NA'!F39*(100%-S39))/(1+TASAS!$E$9)))</f>
        <v>100.30130198520824</v>
      </c>
      <c r="G39" s="131">
        <f>+('[1]N EERR LOS NA'!G39*T39)+((('[1]N EERR LOS NA'!G39*(100%-T39))/(1+TASAS!$F$9)))</f>
        <v>83.884162426156649</v>
      </c>
      <c r="H39" s="131">
        <f>+('[1]N EERR LOS NA'!H39*U39)+((('[1]N EERR LOS NA'!H39*(100%-U39))/(1+TASAS!$G$9)))</f>
        <v>84.946324493907952</v>
      </c>
      <c r="I39" s="131">
        <f>+('[1]N EERR LOS NA'!I39*V39)+((('[1]N EERR LOS NA'!I39*(100%-V39))/(1+TASAS!$H$9)))</f>
        <v>0</v>
      </c>
      <c r="J39" s="131">
        <f>+('[1]N EERR LOS NA'!J39*W39)+((('[1]N EERR LOS NA'!J39*(100%-W39))/(1+TASAS!$I$9)))</f>
        <v>0</v>
      </c>
      <c r="K39" s="131">
        <f>+('[1]N EERR LOS NA'!K39*X39)+((('[1]N EERR LOS NA'!K39*(100%-X39))/(1+TASAS!$J$9)))</f>
        <v>0</v>
      </c>
      <c r="L39" s="131">
        <f>+('[1]N EERR LOS NA'!L39*Y39)+((('[1]N EERR LOS NA'!L39*(100%-Y39))/(1+TASAS!$K$9)))</f>
        <v>0</v>
      </c>
      <c r="M39" s="131">
        <f>+('[1]N EERR LOS NA'!M39*Z39)+((('[1]N EERR LOS NA'!M39*(100%-Z39))/(1+TASAS!$L$9)))</f>
        <v>0</v>
      </c>
      <c r="N39" s="131">
        <f>+('[1]N EERR LOS NA'!N39*AA39)+((('[1]N EERR LOS NA'!N39*(100%-AA39))/(1+TASAS!$M$9)))</f>
        <v>0</v>
      </c>
      <c r="O39" s="194">
        <f t="shared" si="3"/>
        <v>529.05530841631128</v>
      </c>
      <c r="P39" s="303">
        <v>0</v>
      </c>
      <c r="Q39" s="303">
        <v>0</v>
      </c>
      <c r="R39" s="303">
        <v>0</v>
      </c>
      <c r="S39" s="303">
        <v>0</v>
      </c>
      <c r="T39" s="303">
        <v>0</v>
      </c>
      <c r="U39" s="303">
        <v>0</v>
      </c>
      <c r="V39" s="303">
        <v>0</v>
      </c>
      <c r="W39" s="303">
        <v>0</v>
      </c>
      <c r="X39" s="303">
        <v>0</v>
      </c>
      <c r="Y39" s="303">
        <v>0</v>
      </c>
      <c r="Z39" s="303">
        <v>0</v>
      </c>
      <c r="AA39" s="303">
        <v>0</v>
      </c>
    </row>
    <row r="40" spans="1:27" outlineLevel="1" x14ac:dyDescent="0.3">
      <c r="A40" s="203" t="s">
        <v>3</v>
      </c>
      <c r="B40" s="131"/>
      <c r="C40" s="131">
        <f>+('[1]N EERR LOS NA'!C40*P40)+((('[1]N EERR LOS NA'!C40*(100%-P40))/(1+TASAS!$B$9)))</f>
        <v>21.637482641781929</v>
      </c>
      <c r="D40" s="131">
        <f>+('[1]N EERR LOS NA'!D40*Q40)+((('[1]N EERR LOS NA'!D40*(100%-Q40))/(1+TASAS!$C$9)))</f>
        <v>24.464764073731409</v>
      </c>
      <c r="E40" s="131">
        <f>+('[1]N EERR LOS NA'!E40*R40)+((('[1]N EERR LOS NA'!E40*(100%-R40))/(1+TASAS!$D$9)))</f>
        <v>24.53393275441876</v>
      </c>
      <c r="F40" s="131">
        <f>+('[1]N EERR LOS NA'!F40*S40)+((('[1]N EERR LOS NA'!F40*(100%-S40))/(1+TASAS!$E$9)))</f>
        <v>26.036739587388084</v>
      </c>
      <c r="G40" s="131">
        <f>+('[1]N EERR LOS NA'!G40*T40)+((('[1]N EERR LOS NA'!G40*(100%-T40))/(1+TASAS!$F$9)))</f>
        <v>26.562045972977714</v>
      </c>
      <c r="H40" s="131">
        <f>+('[1]N EERR LOS NA'!H40*U40)+((('[1]N EERR LOS NA'!H40*(100%-U40))/(1+TASAS!$G$9)))</f>
        <v>27.705080528472315</v>
      </c>
      <c r="I40" s="131">
        <f>+('[1]N EERR LOS NA'!I40*V40)+((('[1]N EERR LOS NA'!I40*(100%-V40))/(1+TASAS!$H$9)))</f>
        <v>0</v>
      </c>
      <c r="J40" s="131">
        <f>+('[1]N EERR LOS NA'!J40*W40)+((('[1]N EERR LOS NA'!J40*(100%-W40))/(1+TASAS!$I$9)))</f>
        <v>0</v>
      </c>
      <c r="K40" s="131">
        <f>+('[1]N EERR LOS NA'!K40*X40)+((('[1]N EERR LOS NA'!K40*(100%-X40))/(1+TASAS!$J$9)))</f>
        <v>0</v>
      </c>
      <c r="L40" s="131">
        <f>+('[1]N EERR LOS NA'!L40*Y40)+((('[1]N EERR LOS NA'!L40*(100%-Y40))/(1+TASAS!$K$9)))</f>
        <v>0</v>
      </c>
      <c r="M40" s="131">
        <f>+('[1]N EERR LOS NA'!M40*Z40)+((('[1]N EERR LOS NA'!M40*(100%-Z40))/(1+TASAS!$L$9)))</f>
        <v>0</v>
      </c>
      <c r="N40" s="131">
        <f>+('[1]N EERR LOS NA'!N40*AA40)+((('[1]N EERR LOS NA'!N40*(100%-AA40))/(1+TASAS!$M$9)))</f>
        <v>0</v>
      </c>
      <c r="O40" s="194">
        <f t="shared" si="3"/>
        <v>150.94004555877021</v>
      </c>
      <c r="P40" s="303">
        <v>0</v>
      </c>
      <c r="Q40" s="303">
        <v>0</v>
      </c>
      <c r="R40" s="303">
        <v>0</v>
      </c>
      <c r="S40" s="303">
        <v>0</v>
      </c>
      <c r="T40" s="303">
        <v>0</v>
      </c>
      <c r="U40" s="303">
        <v>0</v>
      </c>
      <c r="V40" s="303">
        <v>0</v>
      </c>
      <c r="W40" s="303">
        <v>0</v>
      </c>
      <c r="X40" s="303">
        <v>0</v>
      </c>
      <c r="Y40" s="303">
        <v>0</v>
      </c>
      <c r="Z40" s="303">
        <v>0</v>
      </c>
      <c r="AA40" s="303">
        <v>0</v>
      </c>
    </row>
    <row r="41" spans="1:27" outlineLevel="1" x14ac:dyDescent="0.3">
      <c r="A41" s="203" t="s">
        <v>4</v>
      </c>
      <c r="B41" s="131"/>
      <c r="C41" s="131">
        <f>+('[1]N EERR LOS NA'!C41*P41)+((('[1]N EERR LOS NA'!C41*(100%-P41))/(1+TASAS!$B$9)))</f>
        <v>2030</v>
      </c>
      <c r="D41" s="131">
        <f>+('[1]N EERR LOS NA'!D41*Q41)+((('[1]N EERR LOS NA'!D41*(100%-Q41))/(1+TASAS!$C$9)))</f>
        <v>2030.01</v>
      </c>
      <c r="E41" s="131">
        <f>+('[1]N EERR LOS NA'!E41*R41)+((('[1]N EERR LOS NA'!E41*(100%-R41))/(1+TASAS!$D$9)))</f>
        <v>2029.97</v>
      </c>
      <c r="F41" s="131">
        <f>+('[1]N EERR LOS NA'!F41*S41)+((('[1]N EERR LOS NA'!F41*(100%-S41))/(1+TASAS!$E$9)))</f>
        <v>2029.97</v>
      </c>
      <c r="G41" s="131">
        <f>+('[1]N EERR LOS NA'!G41*T41)+((('[1]N EERR LOS NA'!G41*(100%-T41))/(1+TASAS!$F$9)))</f>
        <v>2030</v>
      </c>
      <c r="H41" s="131">
        <f>+('[1]N EERR LOS NA'!H41*U41)+((('[1]N EERR LOS NA'!H41*(100%-U41))/(1+TASAS!$G$9)))</f>
        <v>2030</v>
      </c>
      <c r="I41" s="131">
        <f>+('[1]N EERR LOS NA'!I41*V41)+((('[1]N EERR LOS NA'!I41*(100%-V41))/(1+TASAS!$H$9)))</f>
        <v>0</v>
      </c>
      <c r="J41" s="131">
        <f>+('[1]N EERR LOS NA'!J41*W41)+((('[1]N EERR LOS NA'!J41*(100%-W41))/(1+TASAS!$I$9)))</f>
        <v>0</v>
      </c>
      <c r="K41" s="131">
        <f>+('[1]N EERR LOS NA'!K41*X41)+((('[1]N EERR LOS NA'!K41*(100%-X41))/(1+TASAS!$J$9)))</f>
        <v>0</v>
      </c>
      <c r="L41" s="131">
        <f>+('[1]N EERR LOS NA'!L41*Y41)+((('[1]N EERR LOS NA'!L41*(100%-Y41))/(1+TASAS!$K$9)))</f>
        <v>0</v>
      </c>
      <c r="M41" s="131">
        <f>+('[1]N EERR LOS NA'!M41*Z41)+((('[1]N EERR LOS NA'!M41*(100%-Z41))/(1+TASAS!$L$9)))</f>
        <v>0</v>
      </c>
      <c r="N41" s="131">
        <f>+('[1]N EERR LOS NA'!N41*AA41)+((('[1]N EERR LOS NA'!N41*(100%-AA41))/(1+TASAS!$M$9)))</f>
        <v>0</v>
      </c>
      <c r="O41" s="194">
        <f t="shared" si="3"/>
        <v>12179.95</v>
      </c>
      <c r="P41" s="303">
        <v>1</v>
      </c>
      <c r="Q41" s="303">
        <v>1</v>
      </c>
      <c r="R41" s="303">
        <v>1</v>
      </c>
      <c r="S41" s="303">
        <v>1</v>
      </c>
      <c r="T41" s="303">
        <v>1</v>
      </c>
      <c r="U41" s="303">
        <v>1</v>
      </c>
      <c r="V41" s="303">
        <v>1</v>
      </c>
      <c r="W41" s="303">
        <v>1</v>
      </c>
      <c r="X41" s="303">
        <v>1</v>
      </c>
      <c r="Y41" s="303">
        <v>1</v>
      </c>
      <c r="Z41" s="303">
        <v>1</v>
      </c>
      <c r="AA41" s="303">
        <v>1</v>
      </c>
    </row>
    <row r="42" spans="1:27" outlineLevel="1" x14ac:dyDescent="0.3">
      <c r="A42" s="203" t="s">
        <v>5</v>
      </c>
      <c r="B42" s="131"/>
      <c r="C42" s="131">
        <f>+('[1]N EERR LOS NA'!C42*P42)+((('[1]N EERR LOS NA'!C42*(100%-P42))/(1+TASAS!$B$9)))</f>
        <v>0</v>
      </c>
      <c r="D42" s="131">
        <f>+('[1]N EERR LOS NA'!D42*Q42)+((('[1]N EERR LOS NA'!D42*(100%-Q42))/(1+TASAS!$C$9)))</f>
        <v>0</v>
      </c>
      <c r="E42" s="131">
        <f>+('[1]N EERR LOS NA'!E42*R42)+((('[1]N EERR LOS NA'!E42*(100%-R42))/(1+TASAS!$D$9)))</f>
        <v>0</v>
      </c>
      <c r="F42" s="131">
        <f>+('[1]N EERR LOS NA'!F42*S42)+((('[1]N EERR LOS NA'!F42*(100%-S42))/(1+TASAS!$E$9)))</f>
        <v>0</v>
      </c>
      <c r="G42" s="131">
        <f>+('[1]N EERR LOS NA'!G42*T42)+((('[1]N EERR LOS NA'!G42*(100%-T42))/(1+TASAS!$F$9)))</f>
        <v>0</v>
      </c>
      <c r="H42" s="131">
        <f>+('[1]N EERR LOS NA'!H42*U42)+((('[1]N EERR LOS NA'!H42*(100%-U42))/(1+TASAS!$G$9)))</f>
        <v>0</v>
      </c>
      <c r="I42" s="131">
        <f>+('[1]N EERR LOS NA'!I42*V42)+((('[1]N EERR LOS NA'!I42*(100%-V42))/(1+TASAS!$H$9)))</f>
        <v>0</v>
      </c>
      <c r="J42" s="131">
        <f>+('[1]N EERR LOS NA'!J42*W42)+((('[1]N EERR LOS NA'!J42*(100%-W42))/(1+TASAS!$I$9)))</f>
        <v>0</v>
      </c>
      <c r="K42" s="131">
        <f>+('[1]N EERR LOS NA'!K42*X42)+((('[1]N EERR LOS NA'!K42*(100%-X42))/(1+TASAS!$J$9)))</f>
        <v>0</v>
      </c>
      <c r="L42" s="131">
        <f>+('[1]N EERR LOS NA'!L42*Y42)+((('[1]N EERR LOS NA'!L42*(100%-Y42))/(1+TASAS!$K$9)))</f>
        <v>0</v>
      </c>
      <c r="M42" s="131">
        <f>+('[1]N EERR LOS NA'!M42*Z42)+((('[1]N EERR LOS NA'!M42*(100%-Z42))/(1+TASAS!$L$9)))</f>
        <v>0</v>
      </c>
      <c r="N42" s="131">
        <f>+('[1]N EERR LOS NA'!N42*AA42)+((('[1]N EERR LOS NA'!N42*(100%-AA42))/(1+TASAS!$M$9)))</f>
        <v>0</v>
      </c>
      <c r="O42" s="194">
        <f t="shared" si="3"/>
        <v>0</v>
      </c>
      <c r="P42" s="303">
        <v>0</v>
      </c>
      <c r="Q42" s="303">
        <v>0</v>
      </c>
      <c r="R42" s="303">
        <v>0</v>
      </c>
      <c r="S42" s="303">
        <v>0</v>
      </c>
      <c r="T42" s="303">
        <v>0</v>
      </c>
      <c r="U42" s="303">
        <v>0</v>
      </c>
      <c r="V42" s="303">
        <v>0</v>
      </c>
      <c r="W42" s="303">
        <v>0</v>
      </c>
      <c r="X42" s="303">
        <v>0</v>
      </c>
      <c r="Y42" s="303">
        <v>0</v>
      </c>
      <c r="Z42" s="303">
        <v>0</v>
      </c>
      <c r="AA42" s="303">
        <v>0</v>
      </c>
    </row>
    <row r="43" spans="1:27" outlineLevel="1" x14ac:dyDescent="0.3">
      <c r="A43" s="203" t="s">
        <v>249</v>
      </c>
      <c r="B43" s="131"/>
      <c r="C43" s="131">
        <f>+('[1]N EERR LOS NA'!C43*P43)+((('[1]N EERR LOS NA'!C43*(100%-P43))/(1+TASAS!$B$9)))</f>
        <v>482.86</v>
      </c>
      <c r="D43" s="131">
        <f>+('[1]N EERR LOS NA'!D43*Q43)+((('[1]N EERR LOS NA'!D43*(100%-Q43))/(1+TASAS!$C$9)))</f>
        <v>681.04</v>
      </c>
      <c r="E43" s="131">
        <f>+('[1]N EERR LOS NA'!E43*R43)+((('[1]N EERR LOS NA'!E43*(100%-R43))/(1+TASAS!$D$9)))</f>
        <v>717.06</v>
      </c>
      <c r="F43" s="131">
        <f>+('[1]N EERR LOS NA'!F43*S43)+((('[1]N EERR LOS NA'!F43*(100%-S43))/(1+TASAS!$E$9)))</f>
        <v>746.07</v>
      </c>
      <c r="G43" s="131">
        <f>+('[1]N EERR LOS NA'!G43*T43)+((('[1]N EERR LOS NA'!G43*(100%-T43))/(1+TASAS!$F$9)))</f>
        <v>854.07</v>
      </c>
      <c r="H43" s="131">
        <f>+('[1]N EERR LOS NA'!H43*U43)+((('[1]N EERR LOS NA'!H43*(100%-U43))/(1+TASAS!$G$9)))</f>
        <v>881.24</v>
      </c>
      <c r="I43" s="131">
        <f>+('[1]N EERR LOS NA'!I43*V43)+((('[1]N EERR LOS NA'!I43*(100%-V43))/(1+TASAS!$H$9)))</f>
        <v>0</v>
      </c>
      <c r="J43" s="131">
        <f>+('[1]N EERR LOS NA'!J43*W43)+((('[1]N EERR LOS NA'!J43*(100%-W43))/(1+TASAS!$I$9)))</f>
        <v>0</v>
      </c>
      <c r="K43" s="131">
        <f>+('[1]N EERR LOS NA'!K43*X43)+((('[1]N EERR LOS NA'!K43*(100%-X43))/(1+TASAS!$J$9)))</f>
        <v>0</v>
      </c>
      <c r="L43" s="131">
        <f>+('[1]N EERR LOS NA'!L43*Y43)+((('[1]N EERR LOS NA'!L43*(100%-Y43))/(1+TASAS!$K$9)))</f>
        <v>0</v>
      </c>
      <c r="M43" s="131">
        <f>+('[1]N EERR LOS NA'!M43*Z43)+((('[1]N EERR LOS NA'!M43*(100%-Z43))/(1+TASAS!$L$9)))</f>
        <v>0</v>
      </c>
      <c r="N43" s="131">
        <f>+('[1]N EERR LOS NA'!N43*AA43)+((('[1]N EERR LOS NA'!N43*(100%-AA43))/(1+TASAS!$M$9)))</f>
        <v>0</v>
      </c>
      <c r="O43" s="194">
        <f t="shared" si="3"/>
        <v>4362.34</v>
      </c>
      <c r="P43" s="303">
        <v>1</v>
      </c>
      <c r="Q43" s="303">
        <v>1</v>
      </c>
      <c r="R43" s="303">
        <v>1</v>
      </c>
      <c r="S43" s="303">
        <v>1</v>
      </c>
      <c r="T43" s="303">
        <v>1</v>
      </c>
      <c r="U43" s="303">
        <v>1</v>
      </c>
      <c r="V43" s="303">
        <v>1</v>
      </c>
      <c r="W43" s="303">
        <v>1</v>
      </c>
      <c r="X43" s="303">
        <v>1</v>
      </c>
      <c r="Y43" s="303">
        <v>1</v>
      </c>
      <c r="Z43" s="303">
        <v>1</v>
      </c>
      <c r="AA43" s="303">
        <v>1</v>
      </c>
    </row>
    <row r="44" spans="1:27" outlineLevel="1" x14ac:dyDescent="0.3">
      <c r="A44" s="203" t="s">
        <v>7</v>
      </c>
      <c r="B44" s="131"/>
      <c r="C44" s="131">
        <f>+('[1]N EERR LOS NA'!C44*P44)+((('[1]N EERR LOS NA'!C44*(100%-P44))/(1+TASAS!$B$9)))</f>
        <v>0</v>
      </c>
      <c r="D44" s="131">
        <f>+('[1]N EERR LOS NA'!D44*Q44)+((('[1]N EERR LOS NA'!D44*(100%-Q44))/(1+TASAS!$C$9)))</f>
        <v>0</v>
      </c>
      <c r="E44" s="131">
        <f>+('[1]N EERR LOS NA'!E44*R44)+((('[1]N EERR LOS NA'!E44*(100%-R44))/(1+TASAS!$D$9)))</f>
        <v>0</v>
      </c>
      <c r="F44" s="131">
        <f>+('[1]N EERR LOS NA'!F44*S44)+((('[1]N EERR LOS NA'!F44*(100%-S44))/(1+TASAS!$E$9)))</f>
        <v>0</v>
      </c>
      <c r="G44" s="131">
        <f>+('[1]N EERR LOS NA'!G44*T44)+((('[1]N EERR LOS NA'!G44*(100%-T44))/(1+TASAS!$F$9)))</f>
        <v>0</v>
      </c>
      <c r="H44" s="131">
        <f>+('[1]N EERR LOS NA'!H44*U44)+((('[1]N EERR LOS NA'!H44*(100%-U44))/(1+TASAS!$G$9)))</f>
        <v>0</v>
      </c>
      <c r="I44" s="131">
        <f>+('[1]N EERR LOS NA'!I44*V44)+((('[1]N EERR LOS NA'!I44*(100%-V44))/(1+TASAS!$H$9)))</f>
        <v>0</v>
      </c>
      <c r="J44" s="131">
        <f>+('[1]N EERR LOS NA'!J44*W44)+((('[1]N EERR LOS NA'!J44*(100%-W44))/(1+TASAS!$I$9)))</f>
        <v>0</v>
      </c>
      <c r="K44" s="131">
        <f>+('[1]N EERR LOS NA'!K44*X44)+((('[1]N EERR LOS NA'!K44*(100%-X44))/(1+TASAS!$J$9)))</f>
        <v>0</v>
      </c>
      <c r="L44" s="131">
        <f>+('[1]N EERR LOS NA'!L44*Y44)+((('[1]N EERR LOS NA'!L44*(100%-Y44))/(1+TASAS!$K$9)))</f>
        <v>0</v>
      </c>
      <c r="M44" s="131">
        <f>+('[1]N EERR LOS NA'!M44*Z44)+((('[1]N EERR LOS NA'!M44*(100%-Z44))/(1+TASAS!$L$9)))</f>
        <v>0</v>
      </c>
      <c r="N44" s="131">
        <f>+('[1]N EERR LOS NA'!N44*AA44)+((('[1]N EERR LOS NA'!N44*(100%-AA44))/(1+TASAS!$M$9)))</f>
        <v>0</v>
      </c>
      <c r="O44" s="194">
        <f t="shared" si="3"/>
        <v>0</v>
      </c>
      <c r="P44" s="303">
        <v>0</v>
      </c>
      <c r="Q44" s="303">
        <v>0</v>
      </c>
      <c r="R44" s="303">
        <v>0</v>
      </c>
      <c r="S44" s="303">
        <v>0</v>
      </c>
      <c r="T44" s="303">
        <v>0</v>
      </c>
      <c r="U44" s="303">
        <v>0</v>
      </c>
      <c r="V44" s="303">
        <v>0</v>
      </c>
      <c r="W44" s="303">
        <v>0</v>
      </c>
      <c r="X44" s="303">
        <v>0</v>
      </c>
      <c r="Y44" s="303">
        <v>0</v>
      </c>
      <c r="Z44" s="303">
        <v>0</v>
      </c>
      <c r="AA44" s="303">
        <v>0</v>
      </c>
    </row>
    <row r="45" spans="1:27" outlineLevel="1" x14ac:dyDescent="0.3">
      <c r="A45" s="203" t="s">
        <v>8</v>
      </c>
      <c r="B45" s="131"/>
      <c r="C45" s="131">
        <f>+('[1]N EERR LOS NA'!C45*P45)+((('[1]N EERR LOS NA'!C45*(100%-P45))/(1+TASAS!$B$9)))</f>
        <v>0</v>
      </c>
      <c r="D45" s="131">
        <f>+('[1]N EERR LOS NA'!D45*Q45)+((('[1]N EERR LOS NA'!D45*(100%-Q45))/(1+TASAS!$C$9)))</f>
        <v>0</v>
      </c>
      <c r="E45" s="131">
        <f>+('[1]N EERR LOS NA'!E45*R45)+((('[1]N EERR LOS NA'!E45*(100%-R45))/(1+TASAS!$D$9)))</f>
        <v>0</v>
      </c>
      <c r="F45" s="131">
        <f>+('[1]N EERR LOS NA'!F45*S45)+((('[1]N EERR LOS NA'!F45*(100%-S45))/(1+TASAS!$E$9)))</f>
        <v>7.4818217205138184</v>
      </c>
      <c r="G45" s="131">
        <f>+('[1]N EERR LOS NA'!G45*T45)+((('[1]N EERR LOS NA'!G45*(100%-T45))/(1+TASAS!$F$9)))</f>
        <v>0</v>
      </c>
      <c r="H45" s="131">
        <f>+('[1]N EERR LOS NA'!H45*U45)+((('[1]N EERR LOS NA'!H45*(100%-U45))/(1+TASAS!$G$9)))</f>
        <v>0.23883690110751998</v>
      </c>
      <c r="I45" s="131">
        <f>+('[1]N EERR LOS NA'!I45*V45)+((('[1]N EERR LOS NA'!I45*(100%-V45))/(1+TASAS!$H$9)))</f>
        <v>0</v>
      </c>
      <c r="J45" s="131">
        <f>+('[1]N EERR LOS NA'!J45*W45)+((('[1]N EERR LOS NA'!J45*(100%-W45))/(1+TASAS!$I$9)))</f>
        <v>0</v>
      </c>
      <c r="K45" s="131">
        <f>+('[1]N EERR LOS NA'!K45*X45)+((('[1]N EERR LOS NA'!K45*(100%-X45))/(1+TASAS!$J$9)))</f>
        <v>0</v>
      </c>
      <c r="L45" s="131">
        <f>+('[1]N EERR LOS NA'!L45*Y45)+((('[1]N EERR LOS NA'!L45*(100%-Y45))/(1+TASAS!$K$9)))</f>
        <v>0</v>
      </c>
      <c r="M45" s="131">
        <f>+('[1]N EERR LOS NA'!M45*Z45)+((('[1]N EERR LOS NA'!M45*(100%-Z45))/(1+TASAS!$L$9)))</f>
        <v>0</v>
      </c>
      <c r="N45" s="131">
        <f>+('[1]N EERR LOS NA'!N45*AA45)+((('[1]N EERR LOS NA'!N45*(100%-AA45))/(1+TASAS!$M$9)))</f>
        <v>0</v>
      </c>
      <c r="O45" s="194">
        <f t="shared" si="3"/>
        <v>7.7206586216213386</v>
      </c>
      <c r="P45" s="303">
        <v>0</v>
      </c>
      <c r="Q45" s="303">
        <v>0</v>
      </c>
      <c r="R45" s="303">
        <v>0</v>
      </c>
      <c r="S45" s="303">
        <v>0</v>
      </c>
      <c r="T45" s="303">
        <v>0</v>
      </c>
      <c r="U45" s="303">
        <v>0</v>
      </c>
      <c r="V45" s="303">
        <v>0</v>
      </c>
      <c r="W45" s="303">
        <v>0</v>
      </c>
      <c r="X45" s="303">
        <v>0</v>
      </c>
      <c r="Y45" s="303">
        <v>0</v>
      </c>
      <c r="Z45" s="303">
        <v>0</v>
      </c>
      <c r="AA45" s="303">
        <v>0</v>
      </c>
    </row>
    <row r="46" spans="1:27" outlineLevel="1" x14ac:dyDescent="0.3">
      <c r="A46" s="203" t="s">
        <v>9</v>
      </c>
      <c r="B46" s="131"/>
      <c r="C46" s="131">
        <f>+('[1]N EERR LOS NA'!C46*P46)+((('[1]N EERR LOS NA'!C46*(100%-P46))/(1+TASAS!$B$9)))</f>
        <v>35.104950286063442</v>
      </c>
      <c r="D46" s="131">
        <f>+('[1]N EERR LOS NA'!D46*Q46)+((('[1]N EERR LOS NA'!D46*(100%-Q46))/(1+TASAS!$C$9)))</f>
        <v>8.1127407301971388</v>
      </c>
      <c r="E46" s="131">
        <f>+('[1]N EERR LOS NA'!E46*R46)+((('[1]N EERR LOS NA'!E46*(100%-R46))/(1+TASAS!$D$9)))</f>
        <v>0</v>
      </c>
      <c r="F46" s="131">
        <f>+('[1]N EERR LOS NA'!F46*S46)+((('[1]N EERR LOS NA'!F46*(100%-S46))/(1+TASAS!$E$9)))</f>
        <v>11.8586874270144</v>
      </c>
      <c r="G46" s="131">
        <f>+('[1]N EERR LOS NA'!G46*T46)+((('[1]N EERR LOS NA'!G46*(100%-T46))/(1+TASAS!$F$9)))</f>
        <v>0</v>
      </c>
      <c r="H46" s="131">
        <f>+('[1]N EERR LOS NA'!H46*U46)+((('[1]N EERR LOS NA'!H46*(100%-U46))/(1+TASAS!$G$9)))</f>
        <v>0</v>
      </c>
      <c r="I46" s="131">
        <f>+('[1]N EERR LOS NA'!I46*V46)+((('[1]N EERR LOS NA'!I46*(100%-V46))/(1+TASAS!$H$9)))</f>
        <v>0</v>
      </c>
      <c r="J46" s="131">
        <f>+('[1]N EERR LOS NA'!J46*W46)+((('[1]N EERR LOS NA'!J46*(100%-W46))/(1+TASAS!$I$9)))</f>
        <v>0</v>
      </c>
      <c r="K46" s="131">
        <f>+('[1]N EERR LOS NA'!K46*X46)+((('[1]N EERR LOS NA'!K46*(100%-X46))/(1+TASAS!$J$9)))</f>
        <v>0</v>
      </c>
      <c r="L46" s="131">
        <f>+('[1]N EERR LOS NA'!L46*Y46)+((('[1]N EERR LOS NA'!L46*(100%-Y46))/(1+TASAS!$K$9)))</f>
        <v>0</v>
      </c>
      <c r="M46" s="131">
        <f>+('[1]N EERR LOS NA'!M46*Z46)+((('[1]N EERR LOS NA'!M46*(100%-Z46))/(1+TASAS!$L$9)))</f>
        <v>0</v>
      </c>
      <c r="N46" s="131">
        <f>+('[1]N EERR LOS NA'!N46*AA46)+((('[1]N EERR LOS NA'!N46*(100%-AA46))/(1+TASAS!$M$9)))</f>
        <v>0</v>
      </c>
      <c r="O46" s="194">
        <f t="shared" si="3"/>
        <v>55.076378443274983</v>
      </c>
      <c r="P46" s="303">
        <v>0</v>
      </c>
      <c r="Q46" s="303">
        <v>0</v>
      </c>
      <c r="R46" s="303">
        <v>0</v>
      </c>
      <c r="S46" s="303">
        <v>0</v>
      </c>
      <c r="T46" s="303">
        <v>0</v>
      </c>
      <c r="U46" s="303">
        <v>0</v>
      </c>
      <c r="V46" s="303">
        <v>0</v>
      </c>
      <c r="W46" s="303">
        <v>0</v>
      </c>
      <c r="X46" s="303">
        <v>0</v>
      </c>
      <c r="Y46" s="303">
        <v>0</v>
      </c>
      <c r="Z46" s="303">
        <v>0</v>
      </c>
      <c r="AA46" s="303">
        <v>0</v>
      </c>
    </row>
    <row r="47" spans="1:27" outlineLevel="1" x14ac:dyDescent="0.3">
      <c r="A47" s="203" t="s">
        <v>10</v>
      </c>
      <c r="B47" s="131"/>
      <c r="C47" s="131">
        <f>+('[1]N EERR LOS NA'!C47*P47)+((('[1]N EERR LOS NA'!C47*(100%-P47))/(1+TASAS!$B$9)))</f>
        <v>14.934837156770172</v>
      </c>
      <c r="D47" s="131">
        <f>+('[1]N EERR LOS NA'!D47*Q47)+((('[1]N EERR LOS NA'!D47*(100%-Q47))/(1+TASAS!$C$9)))</f>
        <v>16.569956586719808</v>
      </c>
      <c r="E47" s="131">
        <f>+('[1]N EERR LOS NA'!E47*R47)+((('[1]N EERR LOS NA'!E47*(100%-R47))/(1+TASAS!$D$9)))</f>
        <v>0</v>
      </c>
      <c r="F47" s="131">
        <f>+('[1]N EERR LOS NA'!F47*S47)+((('[1]N EERR LOS NA'!F47*(100%-S47))/(1+TASAS!$E$9)))</f>
        <v>14.814007006617361</v>
      </c>
      <c r="G47" s="131">
        <f>+('[1]N EERR LOS NA'!G47*T47)+((('[1]N EERR LOS NA'!G47*(100%-T47))/(1+TASAS!$F$9)))</f>
        <v>17.944646575422592</v>
      </c>
      <c r="H47" s="131">
        <f>+('[1]N EERR LOS NA'!H47*U47)+((('[1]N EERR LOS NA'!H47*(100%-U47))/(1+TASAS!$G$9)))</f>
        <v>0</v>
      </c>
      <c r="I47" s="131">
        <f>+('[1]N EERR LOS NA'!I47*V47)+((('[1]N EERR LOS NA'!I47*(100%-V47))/(1+TASAS!$H$9)))</f>
        <v>0</v>
      </c>
      <c r="J47" s="131">
        <f>+('[1]N EERR LOS NA'!J47*W47)+((('[1]N EERR LOS NA'!J47*(100%-W47))/(1+TASAS!$I$9)))</f>
        <v>0</v>
      </c>
      <c r="K47" s="131">
        <f>+('[1]N EERR LOS NA'!K47*X47)+((('[1]N EERR LOS NA'!K47*(100%-X47))/(1+TASAS!$J$9)))</f>
        <v>0</v>
      </c>
      <c r="L47" s="131">
        <f>+('[1]N EERR LOS NA'!L47*Y47)+((('[1]N EERR LOS NA'!L47*(100%-Y47))/(1+TASAS!$K$9)))</f>
        <v>0</v>
      </c>
      <c r="M47" s="131">
        <f>+('[1]N EERR LOS NA'!M47*Z47)+((('[1]N EERR LOS NA'!M47*(100%-Z47))/(1+TASAS!$L$9)))</f>
        <v>0</v>
      </c>
      <c r="N47" s="131">
        <f>+('[1]N EERR LOS NA'!N47*AA47)+((('[1]N EERR LOS NA'!N47*(100%-AA47))/(1+TASAS!$M$9)))</f>
        <v>0</v>
      </c>
      <c r="O47" s="194">
        <f t="shared" si="3"/>
        <v>64.263447325529938</v>
      </c>
      <c r="P47" s="303">
        <v>0</v>
      </c>
      <c r="Q47" s="303">
        <v>0</v>
      </c>
      <c r="R47" s="303">
        <v>0</v>
      </c>
      <c r="S47" s="303">
        <v>0</v>
      </c>
      <c r="T47" s="303">
        <v>0</v>
      </c>
      <c r="U47" s="303">
        <v>0</v>
      </c>
      <c r="V47" s="303">
        <v>0</v>
      </c>
      <c r="W47" s="303">
        <v>0</v>
      </c>
      <c r="X47" s="303">
        <v>0</v>
      </c>
      <c r="Y47" s="303">
        <v>0</v>
      </c>
      <c r="Z47" s="303">
        <v>0</v>
      </c>
      <c r="AA47" s="303">
        <v>0</v>
      </c>
    </row>
    <row r="48" spans="1:27" outlineLevel="1" x14ac:dyDescent="0.3">
      <c r="A48" s="203" t="s">
        <v>11</v>
      </c>
      <c r="B48" s="131"/>
      <c r="C48" s="131">
        <f>+('[1]N EERR LOS NA'!C48*P48)+((('[1]N EERR LOS NA'!C48*(100%-P48))/(1+TASAS!$B$9)))</f>
        <v>0</v>
      </c>
      <c r="D48" s="131">
        <f>+('[1]N EERR LOS NA'!D48*Q48)+((('[1]N EERR LOS NA'!D48*(100%-Q48))/(1+TASAS!$C$9)))</f>
        <v>0</v>
      </c>
      <c r="E48" s="131">
        <f>+('[1]N EERR LOS NA'!E48*R48)+((('[1]N EERR LOS NA'!E48*(100%-R48))/(1+TASAS!$D$9)))</f>
        <v>0</v>
      </c>
      <c r="F48" s="131">
        <f>+('[1]N EERR LOS NA'!F48*S48)+((('[1]N EERR LOS NA'!F48*(100%-S48))/(1+TASAS!$E$9)))</f>
        <v>0</v>
      </c>
      <c r="G48" s="131">
        <f>+('[1]N EERR LOS NA'!G48*T48)+((('[1]N EERR LOS NA'!G48*(100%-T48))/(1+TASAS!$F$9)))</f>
        <v>0</v>
      </c>
      <c r="H48" s="131">
        <f>+('[1]N EERR LOS NA'!H48*U48)+((('[1]N EERR LOS NA'!H48*(100%-U48))/(1+TASAS!$G$9)))</f>
        <v>0</v>
      </c>
      <c r="I48" s="131">
        <f>+('[1]N EERR LOS NA'!I48*V48)+((('[1]N EERR LOS NA'!I48*(100%-V48))/(1+TASAS!$H$9)))</f>
        <v>0</v>
      </c>
      <c r="J48" s="131">
        <f>+('[1]N EERR LOS NA'!J48*W48)+((('[1]N EERR LOS NA'!J48*(100%-W48))/(1+TASAS!$I$9)))</f>
        <v>0</v>
      </c>
      <c r="K48" s="131">
        <f>+('[1]N EERR LOS NA'!K48*X48)+((('[1]N EERR LOS NA'!K48*(100%-X48))/(1+TASAS!$J$9)))</f>
        <v>0</v>
      </c>
      <c r="L48" s="131">
        <f>+('[1]N EERR LOS NA'!L48*Y48)+((('[1]N EERR LOS NA'!L48*(100%-Y48))/(1+TASAS!$K$9)))</f>
        <v>0</v>
      </c>
      <c r="M48" s="131">
        <f>+('[1]N EERR LOS NA'!M48*Z48)+((('[1]N EERR LOS NA'!M48*(100%-Z48))/(1+TASAS!$L$9)))</f>
        <v>0</v>
      </c>
      <c r="N48" s="131">
        <f>+('[1]N EERR LOS NA'!N48*AA48)+((('[1]N EERR LOS NA'!N48*(100%-AA48))/(1+TASAS!$M$9)))</f>
        <v>0</v>
      </c>
      <c r="O48" s="194">
        <f t="shared" si="3"/>
        <v>0</v>
      </c>
      <c r="P48" s="303">
        <v>0</v>
      </c>
      <c r="Q48" s="303">
        <v>0</v>
      </c>
      <c r="R48" s="303">
        <v>0</v>
      </c>
      <c r="S48" s="303">
        <v>0</v>
      </c>
      <c r="T48" s="303">
        <v>0</v>
      </c>
      <c r="U48" s="303">
        <v>0</v>
      </c>
      <c r="V48" s="303">
        <v>0</v>
      </c>
      <c r="W48" s="303">
        <v>0</v>
      </c>
      <c r="X48" s="303">
        <v>0</v>
      </c>
      <c r="Y48" s="303">
        <v>0</v>
      </c>
      <c r="Z48" s="303">
        <v>0</v>
      </c>
      <c r="AA48" s="303">
        <v>0</v>
      </c>
    </row>
    <row r="49" spans="1:27" outlineLevel="1" x14ac:dyDescent="0.3">
      <c r="A49" s="203" t="s">
        <v>12</v>
      </c>
      <c r="B49" s="131"/>
      <c r="C49" s="131">
        <f>+('[1]N EERR LOS NA'!C49*P49)+((('[1]N EERR LOS NA'!C49*(100%-P49))/(1+TASAS!$B$9)))</f>
        <v>91.859818548760416</v>
      </c>
      <c r="D49" s="131">
        <f>+('[1]N EERR LOS NA'!D49*Q49)+((('[1]N EERR LOS NA'!D49*(100%-Q49))/(1+TASAS!$C$9)))</f>
        <v>105.45156928332504</v>
      </c>
      <c r="E49" s="131">
        <f>+('[1]N EERR LOS NA'!E49*R49)+((('[1]N EERR LOS NA'!E49*(100%-R49))/(1+TASAS!$D$9)))</f>
        <v>105.74971014835673</v>
      </c>
      <c r="F49" s="131">
        <f>+('[1]N EERR LOS NA'!F49*S49)+((('[1]N EERR LOS NA'!F49*(100%-S49))/(1+TASAS!$E$9)))</f>
        <v>112.22732580770727</v>
      </c>
      <c r="G49" s="131">
        <f>+('[1]N EERR LOS NA'!G49*T49)+((('[1]N EERR LOS NA'!G49*(100%-T49))/(1+TASAS!$F$9)))</f>
        <v>152.65543662630873</v>
      </c>
      <c r="H49" s="131">
        <f>+('[1]N EERR LOS NA'!H49*U49)+((('[1]N EERR LOS NA'!H49*(100%-U49))/(1+TASAS!$G$9)))</f>
        <v>159.22460073834665</v>
      </c>
      <c r="I49" s="131">
        <f>+('[1]N EERR LOS NA'!I49*V49)+((('[1]N EERR LOS NA'!I49*(100%-V49))/(1+TASAS!$H$9)))</f>
        <v>0</v>
      </c>
      <c r="J49" s="131">
        <f>+('[1]N EERR LOS NA'!J49*W49)+((('[1]N EERR LOS NA'!J49*(100%-W49))/(1+TASAS!$I$9)))</f>
        <v>0</v>
      </c>
      <c r="K49" s="131">
        <f>+('[1]N EERR LOS NA'!K49*X49)+((('[1]N EERR LOS NA'!K49*(100%-X49))/(1+TASAS!$J$9)))</f>
        <v>0</v>
      </c>
      <c r="L49" s="131">
        <f>+('[1]N EERR LOS NA'!L49*Y49)+((('[1]N EERR LOS NA'!L49*(100%-Y49))/(1+TASAS!$K$9)))</f>
        <v>0</v>
      </c>
      <c r="M49" s="131">
        <f>+('[1]N EERR LOS NA'!M49*Z49)+((('[1]N EERR LOS NA'!M49*(100%-Z49))/(1+TASAS!$L$9)))</f>
        <v>0</v>
      </c>
      <c r="N49" s="131">
        <f>+('[1]N EERR LOS NA'!N49*AA49)+((('[1]N EERR LOS NA'!N49*(100%-AA49))/(1+TASAS!$M$9)))</f>
        <v>0</v>
      </c>
      <c r="O49" s="194">
        <f t="shared" si="3"/>
        <v>727.16846115280487</v>
      </c>
      <c r="P49" s="303">
        <v>0</v>
      </c>
      <c r="Q49" s="303">
        <v>0</v>
      </c>
      <c r="R49" s="303">
        <v>0</v>
      </c>
      <c r="S49" s="303">
        <v>0</v>
      </c>
      <c r="T49" s="303">
        <v>0</v>
      </c>
      <c r="U49" s="303">
        <v>0</v>
      </c>
      <c r="V49" s="303">
        <v>0</v>
      </c>
      <c r="W49" s="303">
        <v>0</v>
      </c>
      <c r="X49" s="303">
        <v>0</v>
      </c>
      <c r="Y49" s="303">
        <v>0</v>
      </c>
      <c r="Z49" s="303">
        <v>0</v>
      </c>
      <c r="AA49" s="303">
        <v>0</v>
      </c>
    </row>
    <row r="50" spans="1:27" outlineLevel="1" x14ac:dyDescent="0.3">
      <c r="A50" s="203" t="s">
        <v>13</v>
      </c>
      <c r="B50" s="131"/>
      <c r="C50" s="131">
        <f>+('[1]N EERR LOS NA'!C50*P50)+((('[1]N EERR LOS NA'!C50*(100%-P50))/(1+TASAS!$B$9)))</f>
        <v>46.632505693495538</v>
      </c>
      <c r="D50" s="131">
        <f>+('[1]N EERR LOS NA'!D50*Q50)+((('[1]N EERR LOS NA'!D50*(100%-Q50))/(1+TASAS!$C$9)))</f>
        <v>52.725784641662521</v>
      </c>
      <c r="E50" s="131">
        <f>+('[1]N EERR LOS NA'!E50*R50)+((('[1]N EERR LOS NA'!E50*(100%-R50))/(1+TASAS!$D$9)))</f>
        <v>52.874855074178363</v>
      </c>
      <c r="F50" s="131">
        <f>+('[1]N EERR LOS NA'!F50*S50)+((('[1]N EERR LOS NA'!F50*(100%-S50))/(1+TASAS!$E$9)))</f>
        <v>56.113662903853637</v>
      </c>
      <c r="G50" s="131">
        <f>+('[1]N EERR LOS NA'!G50*T50)+((('[1]N EERR LOS NA'!G50*(100%-T50))/(1+TASAS!$F$9)))</f>
        <v>57.245788734865769</v>
      </c>
      <c r="H50" s="131">
        <f>+('[1]N EERR LOS NA'!H50*U50)+((('[1]N EERR LOS NA'!H50*(100%-U50))/(1+TASAS!$G$9)))</f>
        <v>59.709225276879998</v>
      </c>
      <c r="I50" s="131">
        <f>+('[1]N EERR LOS NA'!I50*V50)+((('[1]N EERR LOS NA'!I50*(100%-V50))/(1+TASAS!$H$9)))</f>
        <v>0</v>
      </c>
      <c r="J50" s="131">
        <f>+('[1]N EERR LOS NA'!J50*W50)+((('[1]N EERR LOS NA'!J50*(100%-W50))/(1+TASAS!$I$9)))</f>
        <v>0</v>
      </c>
      <c r="K50" s="131">
        <f>+('[1]N EERR LOS NA'!K50*X50)+((('[1]N EERR LOS NA'!K50*(100%-X50))/(1+TASAS!$J$9)))</f>
        <v>0</v>
      </c>
      <c r="L50" s="131">
        <f>+('[1]N EERR LOS NA'!L50*Y50)+((('[1]N EERR LOS NA'!L50*(100%-Y50))/(1+TASAS!$K$9)))</f>
        <v>0</v>
      </c>
      <c r="M50" s="131">
        <f>+('[1]N EERR LOS NA'!M50*Z50)+((('[1]N EERR LOS NA'!M50*(100%-Z50))/(1+TASAS!$L$9)))</f>
        <v>0</v>
      </c>
      <c r="N50" s="131">
        <f>+('[1]N EERR LOS NA'!N50*AA50)+((('[1]N EERR LOS NA'!N50*(100%-AA50))/(1+TASAS!$M$9)))</f>
        <v>0</v>
      </c>
      <c r="O50" s="194">
        <f t="shared" si="3"/>
        <v>325.30182232493581</v>
      </c>
      <c r="P50" s="303">
        <v>0</v>
      </c>
      <c r="Q50" s="303">
        <v>0</v>
      </c>
      <c r="R50" s="303">
        <v>0</v>
      </c>
      <c r="S50" s="303">
        <v>0</v>
      </c>
      <c r="T50" s="303">
        <v>0</v>
      </c>
      <c r="U50" s="303">
        <v>0</v>
      </c>
      <c r="V50" s="303">
        <v>0</v>
      </c>
      <c r="W50" s="303">
        <v>0</v>
      </c>
      <c r="X50" s="303">
        <v>0</v>
      </c>
      <c r="Y50" s="303">
        <v>0</v>
      </c>
      <c r="Z50" s="303">
        <v>0</v>
      </c>
      <c r="AA50" s="303">
        <v>0</v>
      </c>
    </row>
    <row r="51" spans="1:27" outlineLevel="1" x14ac:dyDescent="0.3">
      <c r="A51" s="203" t="s">
        <v>14</v>
      </c>
      <c r="B51" s="131"/>
      <c r="C51" s="131">
        <f>+('[1]N EERR LOS NA'!C51*P51)+((('[1]N EERR LOS NA'!C51*(100%-P51))/(1+TASAS!$B$9)))</f>
        <v>0</v>
      </c>
      <c r="D51" s="131">
        <f>+('[1]N EERR LOS NA'!D51*Q51)+((('[1]N EERR LOS NA'!D51*(100%-Q51))/(1+TASAS!$C$9)))</f>
        <v>0</v>
      </c>
      <c r="E51" s="131">
        <f>+('[1]N EERR LOS NA'!E51*R51)+((('[1]N EERR LOS NA'!E51*(100%-R51))/(1+TASAS!$D$9)))</f>
        <v>0</v>
      </c>
      <c r="F51" s="131">
        <f>+('[1]N EERR LOS NA'!F51*S51)+((('[1]N EERR LOS NA'!F51*(100%-S51))/(1+TASAS!$E$9)))</f>
        <v>0</v>
      </c>
      <c r="G51" s="131">
        <f>+('[1]N EERR LOS NA'!G51*T51)+((('[1]N EERR LOS NA'!G51*(100%-T51))/(1+TASAS!$F$9)))</f>
        <v>0</v>
      </c>
      <c r="H51" s="131">
        <f>+('[1]N EERR LOS NA'!H51*U51)+((('[1]N EERR LOS NA'!H51*(100%-U51))/(1+TASAS!$G$9)))</f>
        <v>0</v>
      </c>
      <c r="I51" s="131">
        <f>+('[1]N EERR LOS NA'!I51*V51)+((('[1]N EERR LOS NA'!I51*(100%-V51))/(1+TASAS!$H$9)))</f>
        <v>0</v>
      </c>
      <c r="J51" s="131">
        <f>+('[1]N EERR LOS NA'!J51*W51)+((('[1]N EERR LOS NA'!J51*(100%-W51))/(1+TASAS!$I$9)))</f>
        <v>0</v>
      </c>
      <c r="K51" s="131">
        <f>+('[1]N EERR LOS NA'!K51*X51)+((('[1]N EERR LOS NA'!K51*(100%-X51))/(1+TASAS!$J$9)))</f>
        <v>0</v>
      </c>
      <c r="L51" s="131">
        <f>+('[1]N EERR LOS NA'!L51*Y51)+((('[1]N EERR LOS NA'!L51*(100%-Y51))/(1+TASAS!$K$9)))</f>
        <v>0</v>
      </c>
      <c r="M51" s="131">
        <f>+('[1]N EERR LOS NA'!M51*Z51)+((('[1]N EERR LOS NA'!M51*(100%-Z51))/(1+TASAS!$L$9)))</f>
        <v>0</v>
      </c>
      <c r="N51" s="131">
        <f>+('[1]N EERR LOS NA'!N51*AA51)+((('[1]N EERR LOS NA'!N51*(100%-AA51))/(1+TASAS!$M$9)))</f>
        <v>0</v>
      </c>
      <c r="O51" s="194">
        <f t="shared" si="3"/>
        <v>0</v>
      </c>
      <c r="P51" s="303">
        <v>0</v>
      </c>
      <c r="Q51" s="303">
        <v>0</v>
      </c>
      <c r="R51" s="303">
        <v>0</v>
      </c>
      <c r="S51" s="303">
        <v>0</v>
      </c>
      <c r="T51" s="303">
        <v>0</v>
      </c>
      <c r="U51" s="303">
        <v>0</v>
      </c>
      <c r="V51" s="303">
        <v>0</v>
      </c>
      <c r="W51" s="303">
        <v>0</v>
      </c>
      <c r="X51" s="303">
        <v>0</v>
      </c>
      <c r="Y51" s="303">
        <v>0</v>
      </c>
      <c r="Z51" s="303">
        <v>0</v>
      </c>
      <c r="AA51" s="303">
        <v>0</v>
      </c>
    </row>
    <row r="52" spans="1:27" outlineLevel="1" x14ac:dyDescent="0.3">
      <c r="A52" s="203" t="s">
        <v>15</v>
      </c>
      <c r="B52" s="131"/>
      <c r="C52" s="131">
        <f>+('[1]N EERR LOS NA'!C52*P52)+((('[1]N EERR LOS NA'!C52*(100%-P52))/(1+TASAS!$B$9)))</f>
        <v>0</v>
      </c>
      <c r="D52" s="131">
        <f>+('[1]N EERR LOS NA'!D52*Q52)+((('[1]N EERR LOS NA'!D52*(100%-Q52))/(1+TASAS!$C$9)))</f>
        <v>0</v>
      </c>
      <c r="E52" s="131">
        <f>+('[1]N EERR LOS NA'!E52*R52)+((('[1]N EERR LOS NA'!E52*(100%-R52))/(1+TASAS!$D$9)))</f>
        <v>0</v>
      </c>
      <c r="F52" s="131">
        <f>+('[1]N EERR LOS NA'!F52*S52)+((('[1]N EERR LOS NA'!F52*(100%-S52))/(1+TASAS!$E$9)))</f>
        <v>0</v>
      </c>
      <c r="G52" s="131">
        <f>+('[1]N EERR LOS NA'!G52*T52)+((('[1]N EERR LOS NA'!G52*(100%-T52))/(1+TASAS!$F$9)))</f>
        <v>0</v>
      </c>
      <c r="H52" s="131">
        <f>+('[1]N EERR LOS NA'!H52*U52)+((('[1]N EERR LOS NA'!H52*(100%-U52))/(1+TASAS!$G$9)))</f>
        <v>0</v>
      </c>
      <c r="I52" s="131">
        <f>+('[1]N EERR LOS NA'!I52*V52)+((('[1]N EERR LOS NA'!I52*(100%-V52))/(1+TASAS!$H$9)))</f>
        <v>0</v>
      </c>
      <c r="J52" s="131">
        <f>+('[1]N EERR LOS NA'!J52*W52)+((('[1]N EERR LOS NA'!J52*(100%-W52))/(1+TASAS!$I$9)))</f>
        <v>0</v>
      </c>
      <c r="K52" s="131">
        <f>+('[1]N EERR LOS NA'!K52*X52)+((('[1]N EERR LOS NA'!K52*(100%-X52))/(1+TASAS!$J$9)))</f>
        <v>0</v>
      </c>
      <c r="L52" s="131">
        <f>+('[1]N EERR LOS NA'!L52*Y52)+((('[1]N EERR LOS NA'!L52*(100%-Y52))/(1+TASAS!$K$9)))</f>
        <v>0</v>
      </c>
      <c r="M52" s="131">
        <f>+('[1]N EERR LOS NA'!M52*Z52)+((('[1]N EERR LOS NA'!M52*(100%-Z52))/(1+TASAS!$L$9)))</f>
        <v>0</v>
      </c>
      <c r="N52" s="131">
        <f>+('[1]N EERR LOS NA'!N52*AA52)+((('[1]N EERR LOS NA'!N52*(100%-AA52))/(1+TASAS!$M$9)))</f>
        <v>0</v>
      </c>
      <c r="O52" s="194">
        <f t="shared" si="3"/>
        <v>0</v>
      </c>
      <c r="P52" s="303">
        <v>0</v>
      </c>
      <c r="Q52" s="303">
        <v>0</v>
      </c>
      <c r="R52" s="303">
        <v>0</v>
      </c>
      <c r="S52" s="303">
        <v>0</v>
      </c>
      <c r="T52" s="303">
        <v>0</v>
      </c>
      <c r="U52" s="303">
        <v>0</v>
      </c>
      <c r="V52" s="303">
        <v>0</v>
      </c>
      <c r="W52" s="303">
        <v>0</v>
      </c>
      <c r="X52" s="303">
        <v>0</v>
      </c>
      <c r="Y52" s="303">
        <v>0</v>
      </c>
      <c r="Z52" s="303">
        <v>0</v>
      </c>
      <c r="AA52" s="303">
        <v>0</v>
      </c>
    </row>
    <row r="53" spans="1:27" outlineLevel="1" x14ac:dyDescent="0.3">
      <c r="A53" s="203" t="s">
        <v>16</v>
      </c>
      <c r="B53" s="131"/>
      <c r="C53" s="131">
        <f>+('[1]N EERR LOS NA'!C53*P53)+((('[1]N EERR LOS NA'!C53*(100%-P53))/(1+TASAS!$B$9)))</f>
        <v>9.6498198448406765</v>
      </c>
      <c r="D53" s="131">
        <f>+('[1]N EERR LOS NA'!D53*Q53)+((('[1]N EERR LOS NA'!D53*(100%-Q53))/(1+TASAS!$C$9)))</f>
        <v>0</v>
      </c>
      <c r="E53" s="131">
        <f>+('[1]N EERR LOS NA'!E53*R53)+((('[1]N EERR LOS NA'!E53*(100%-R53))/(1+TASAS!$D$9)))</f>
        <v>0</v>
      </c>
      <c r="F53" s="131">
        <f>+('[1]N EERR LOS NA'!F53*S53)+((('[1]N EERR LOS NA'!F53*(100%-S53))/(1+TASAS!$E$9)))</f>
        <v>0</v>
      </c>
      <c r="G53" s="131">
        <f>+('[1]N EERR LOS NA'!G53*T53)+((('[1]N EERR LOS NA'!G53*(100%-T53))/(1+TASAS!$F$9)))</f>
        <v>7.632771831315436</v>
      </c>
      <c r="H53" s="131">
        <f>+('[1]N EERR LOS NA'!H53*U53)+((('[1]N EERR LOS NA'!H53*(100%-U53))/(1+TASAS!$G$9)))</f>
        <v>18.780541657087987</v>
      </c>
      <c r="I53" s="131">
        <f>+('[1]N EERR LOS NA'!I53*V53)+((('[1]N EERR LOS NA'!I53*(100%-V53))/(1+TASAS!$H$9)))</f>
        <v>0</v>
      </c>
      <c r="J53" s="131">
        <f>+('[1]N EERR LOS NA'!J53*W53)+((('[1]N EERR LOS NA'!J53*(100%-W53))/(1+TASAS!$I$9)))</f>
        <v>0</v>
      </c>
      <c r="K53" s="131">
        <f>+('[1]N EERR LOS NA'!K53*X53)+((('[1]N EERR LOS NA'!K53*(100%-X53))/(1+TASAS!$J$9)))</f>
        <v>0</v>
      </c>
      <c r="L53" s="131">
        <f>+('[1]N EERR LOS NA'!L53*Y53)+((('[1]N EERR LOS NA'!L53*(100%-Y53))/(1+TASAS!$K$9)))</f>
        <v>0</v>
      </c>
      <c r="M53" s="131">
        <f>+('[1]N EERR LOS NA'!M53*Z53)+((('[1]N EERR LOS NA'!M53*(100%-Z53))/(1+TASAS!$L$9)))</f>
        <v>0</v>
      </c>
      <c r="N53" s="131">
        <f>+('[1]N EERR LOS NA'!N53*AA53)+((('[1]N EERR LOS NA'!N53*(100%-AA53))/(1+TASAS!$M$9)))</f>
        <v>0</v>
      </c>
      <c r="O53" s="194">
        <f t="shared" si="3"/>
        <v>36.063133333244096</v>
      </c>
      <c r="P53" s="303">
        <v>0</v>
      </c>
      <c r="Q53" s="303">
        <v>0</v>
      </c>
      <c r="R53" s="303">
        <v>0</v>
      </c>
      <c r="S53" s="303">
        <v>0</v>
      </c>
      <c r="T53" s="303">
        <v>0</v>
      </c>
      <c r="U53" s="303">
        <v>0</v>
      </c>
      <c r="V53" s="303">
        <v>0</v>
      </c>
      <c r="W53" s="303">
        <v>0</v>
      </c>
      <c r="X53" s="303">
        <v>0</v>
      </c>
      <c r="Y53" s="303">
        <v>0</v>
      </c>
      <c r="Z53" s="303">
        <v>0</v>
      </c>
      <c r="AA53" s="303">
        <v>0</v>
      </c>
    </row>
    <row r="54" spans="1:27" outlineLevel="1" x14ac:dyDescent="0.3">
      <c r="A54" s="203" t="s">
        <v>17</v>
      </c>
      <c r="B54" s="131"/>
      <c r="C54" s="131">
        <f>+('[1]N EERR LOS NA'!C54*P54)+((('[1]N EERR LOS NA'!C54*(100%-P54))/(1+TASAS!$B$9)))</f>
        <v>0</v>
      </c>
      <c r="D54" s="131">
        <f>+('[1]N EERR LOS NA'!D54*Q54)+((('[1]N EERR LOS NA'!D54*(100%-Q54))/(1+TASAS!$C$9)))</f>
        <v>0</v>
      </c>
      <c r="E54" s="131">
        <f>+('[1]N EERR LOS NA'!E54*R54)+((('[1]N EERR LOS NA'!E54*(100%-R54))/(1+TASAS!$D$9)))</f>
        <v>0</v>
      </c>
      <c r="F54" s="131">
        <f>+('[1]N EERR LOS NA'!F54*S54)+((('[1]N EERR LOS NA'!F54*(100%-S54))/(1+TASAS!$E$9)))</f>
        <v>0</v>
      </c>
      <c r="G54" s="131">
        <f>+('[1]N EERR LOS NA'!G54*T54)+((('[1]N EERR LOS NA'!G54*(100%-T54))/(1+TASAS!$F$9)))</f>
        <v>0</v>
      </c>
      <c r="H54" s="131">
        <f>+('[1]N EERR LOS NA'!H54*U54)+((('[1]N EERR LOS NA'!H54*(100%-U54))/(1+TASAS!$G$9)))</f>
        <v>993.14</v>
      </c>
      <c r="I54" s="131">
        <f>+('[1]N EERR LOS NA'!I54*V54)+((('[1]N EERR LOS NA'!I54*(100%-V54))/(1+TASAS!$H$9)))</f>
        <v>0</v>
      </c>
      <c r="J54" s="131">
        <f>+('[1]N EERR LOS NA'!J54*W54)+((('[1]N EERR LOS NA'!J54*(100%-W54))/(1+TASAS!$I$9)))</f>
        <v>0</v>
      </c>
      <c r="K54" s="131">
        <f>+('[1]N EERR LOS NA'!K54*X54)+((('[1]N EERR LOS NA'!K54*(100%-X54))/(1+TASAS!$J$9)))</f>
        <v>0</v>
      </c>
      <c r="L54" s="131">
        <f>+('[1]N EERR LOS NA'!L54*Y54)+((('[1]N EERR LOS NA'!L54*(100%-Y54))/(1+TASAS!$K$9)))</f>
        <v>0</v>
      </c>
      <c r="M54" s="131">
        <f>+('[1]N EERR LOS NA'!M54*Z54)+((('[1]N EERR LOS NA'!M54*(100%-Z54))/(1+TASAS!$L$9)))</f>
        <v>0</v>
      </c>
      <c r="N54" s="131">
        <f>+('[1]N EERR LOS NA'!N54*AA54)+((('[1]N EERR LOS NA'!N54*(100%-AA54))/(1+TASAS!$M$9)))</f>
        <v>0</v>
      </c>
      <c r="O54" s="194">
        <f t="shared" si="3"/>
        <v>993.14</v>
      </c>
      <c r="P54" s="303">
        <v>1</v>
      </c>
      <c r="Q54" s="303">
        <v>1</v>
      </c>
      <c r="R54" s="303">
        <v>1</v>
      </c>
      <c r="S54" s="303">
        <v>1</v>
      </c>
      <c r="T54" s="303">
        <v>1</v>
      </c>
      <c r="U54" s="303">
        <v>1</v>
      </c>
      <c r="V54" s="303">
        <v>1</v>
      </c>
      <c r="W54" s="303">
        <v>1</v>
      </c>
      <c r="X54" s="303">
        <v>1</v>
      </c>
      <c r="Y54" s="303">
        <v>1</v>
      </c>
      <c r="Z54" s="303">
        <v>1</v>
      </c>
      <c r="AA54" s="303">
        <v>1</v>
      </c>
    </row>
    <row r="55" spans="1:27" outlineLevel="1" x14ac:dyDescent="0.3">
      <c r="A55" s="203" t="s">
        <v>18</v>
      </c>
      <c r="B55" s="131"/>
      <c r="C55" s="131">
        <f>+('[1]N EERR LOS NA'!C55*P55)+((('[1]N EERR LOS NA'!C55*(100%-P55))/(1+TASAS!$B$9)))</f>
        <v>0</v>
      </c>
      <c r="D55" s="131">
        <f>+('[1]N EERR LOS NA'!D55*Q55)+((('[1]N EERR LOS NA'!D55*(100%-Q55))/(1+TASAS!$C$9)))</f>
        <v>0</v>
      </c>
      <c r="E55" s="131">
        <f>+('[1]N EERR LOS NA'!E55*R55)+((('[1]N EERR LOS NA'!E55*(100%-R55))/(1+TASAS!$D$9)))</f>
        <v>0</v>
      </c>
      <c r="F55" s="131">
        <f>+('[1]N EERR LOS NA'!F55*S55)+((('[1]N EERR LOS NA'!F55*(100%-S55))/(1+TASAS!$E$9)))</f>
        <v>0</v>
      </c>
      <c r="G55" s="131">
        <f>+('[1]N EERR LOS NA'!G55*T55)+((('[1]N EERR LOS NA'!G55*(100%-T55))/(1+TASAS!$F$9)))</f>
        <v>0</v>
      </c>
      <c r="H55" s="131">
        <f>+('[1]N EERR LOS NA'!H55*U55)+((('[1]N EERR LOS NA'!H55*(100%-U55))/(1+TASAS!$G$9)))</f>
        <v>0</v>
      </c>
      <c r="I55" s="131">
        <f>+('[1]N EERR LOS NA'!I55*V55)+((('[1]N EERR LOS NA'!I55*(100%-V55))/(1+TASAS!$H$9)))</f>
        <v>0</v>
      </c>
      <c r="J55" s="131">
        <f>+('[1]N EERR LOS NA'!J55*W55)+((('[1]N EERR LOS NA'!J55*(100%-W55))/(1+TASAS!$I$9)))</f>
        <v>0</v>
      </c>
      <c r="K55" s="131">
        <f>+('[1]N EERR LOS NA'!K55*X55)+((('[1]N EERR LOS NA'!K55*(100%-X55))/(1+TASAS!$J$9)))</f>
        <v>0</v>
      </c>
      <c r="L55" s="131">
        <f>+('[1]N EERR LOS NA'!L55*Y55)+((('[1]N EERR LOS NA'!L55*(100%-Y55))/(1+TASAS!$K$9)))</f>
        <v>0</v>
      </c>
      <c r="M55" s="131">
        <f>+('[1]N EERR LOS NA'!M55*Z55)+((('[1]N EERR LOS NA'!M55*(100%-Z55))/(1+TASAS!$L$9)))</f>
        <v>0</v>
      </c>
      <c r="N55" s="131">
        <f>+('[1]N EERR LOS NA'!N55*AA55)+((('[1]N EERR LOS NA'!N55*(100%-AA55))/(1+TASAS!$M$9)))</f>
        <v>0</v>
      </c>
      <c r="O55" s="194">
        <f t="shared" si="3"/>
        <v>0</v>
      </c>
      <c r="P55" s="303">
        <v>0</v>
      </c>
      <c r="Q55" s="303">
        <v>0</v>
      </c>
      <c r="R55" s="303">
        <v>0</v>
      </c>
      <c r="S55" s="303">
        <v>0</v>
      </c>
      <c r="T55" s="303">
        <v>0</v>
      </c>
      <c r="U55" s="303">
        <v>0</v>
      </c>
      <c r="V55" s="303">
        <v>0</v>
      </c>
      <c r="W55" s="303">
        <v>0</v>
      </c>
      <c r="X55" s="303">
        <v>0</v>
      </c>
      <c r="Y55" s="303">
        <v>0</v>
      </c>
      <c r="Z55" s="303">
        <v>0</v>
      </c>
      <c r="AA55" s="303">
        <v>0</v>
      </c>
    </row>
    <row r="56" spans="1:27" outlineLevel="1" x14ac:dyDescent="0.3">
      <c r="A56" s="203" t="s">
        <v>19</v>
      </c>
      <c r="B56" s="131"/>
      <c r="C56" s="131">
        <f>+('[1]N EERR LOS NA'!C56*P56)+((('[1]N EERR LOS NA'!C56*(100%-P56))/(1+TASAS!$B$9)))</f>
        <v>0</v>
      </c>
      <c r="D56" s="131">
        <f>+('[1]N EERR LOS NA'!D56*Q56)+((('[1]N EERR LOS NA'!D56*(100%-Q56))/(1+TASAS!$C$9)))</f>
        <v>0</v>
      </c>
      <c r="E56" s="131">
        <f>+('[1]N EERR LOS NA'!E56*R56)+((('[1]N EERR LOS NA'!E56*(100%-R56))/(1+TASAS!$D$9)))</f>
        <v>0</v>
      </c>
      <c r="F56" s="131">
        <f>+('[1]N EERR LOS NA'!F56*S56)+((('[1]N EERR LOS NA'!F56*(100%-S56))/(1+TASAS!$E$9)))</f>
        <v>0</v>
      </c>
      <c r="G56" s="131">
        <f>+('[1]N EERR LOS NA'!G56*T56)+((('[1]N EERR LOS NA'!G56*(100%-T56))/(1+TASAS!$F$9)))</f>
        <v>0</v>
      </c>
      <c r="H56" s="131">
        <f>+('[1]N EERR LOS NA'!H56*U56)+((('[1]N EERR LOS NA'!H56*(100%-U56))/(1+TASAS!$G$9)))</f>
        <v>0</v>
      </c>
      <c r="I56" s="131">
        <f>+('[1]N EERR LOS NA'!I56*V56)+((('[1]N EERR LOS NA'!I56*(100%-V56))/(1+TASAS!$H$9)))</f>
        <v>0</v>
      </c>
      <c r="J56" s="131">
        <f>+('[1]N EERR LOS NA'!J56*W56)+((('[1]N EERR LOS NA'!J56*(100%-W56))/(1+TASAS!$I$9)))</f>
        <v>0</v>
      </c>
      <c r="K56" s="131">
        <f>+('[1]N EERR LOS NA'!K56*X56)+((('[1]N EERR LOS NA'!K56*(100%-X56))/(1+TASAS!$J$9)))</f>
        <v>0</v>
      </c>
      <c r="L56" s="131">
        <f>+('[1]N EERR LOS NA'!L56*Y56)+((('[1]N EERR LOS NA'!L56*(100%-Y56))/(1+TASAS!$K$9)))</f>
        <v>0</v>
      </c>
      <c r="M56" s="131">
        <f>+('[1]N EERR LOS NA'!M56*Z56)+((('[1]N EERR LOS NA'!M56*(100%-Z56))/(1+TASAS!$L$9)))</f>
        <v>0</v>
      </c>
      <c r="N56" s="131">
        <f>+('[1]N EERR LOS NA'!N56*AA56)+((('[1]N EERR LOS NA'!N56*(100%-AA56))/(1+TASAS!$M$9)))</f>
        <v>0</v>
      </c>
      <c r="O56" s="194">
        <f t="shared" si="3"/>
        <v>0</v>
      </c>
      <c r="P56" s="303">
        <v>0</v>
      </c>
      <c r="Q56" s="303">
        <v>0</v>
      </c>
      <c r="R56" s="303">
        <v>0</v>
      </c>
      <c r="S56" s="303">
        <v>0</v>
      </c>
      <c r="T56" s="303">
        <v>0</v>
      </c>
      <c r="U56" s="303">
        <v>0</v>
      </c>
      <c r="V56" s="303">
        <v>0</v>
      </c>
      <c r="W56" s="303">
        <v>0</v>
      </c>
      <c r="X56" s="303">
        <v>0</v>
      </c>
      <c r="Y56" s="303">
        <v>0</v>
      </c>
      <c r="Z56" s="303">
        <v>0</v>
      </c>
      <c r="AA56" s="303">
        <v>0</v>
      </c>
    </row>
    <row r="57" spans="1:27" outlineLevel="1" x14ac:dyDescent="0.3">
      <c r="A57" s="203" t="s">
        <v>20</v>
      </c>
      <c r="B57" s="131"/>
      <c r="C57" s="131">
        <f>+('[1]N EERR LOS NA'!C57*P57)+((('[1]N EERR LOS NA'!C57*(100%-P57))/(1+TASAS!$B$9)))</f>
        <v>0</v>
      </c>
      <c r="D57" s="131">
        <f>+('[1]N EERR LOS NA'!D57*Q57)+((('[1]N EERR LOS NA'!D57*(100%-Q57))/(1+TASAS!$C$9)))</f>
        <v>0</v>
      </c>
      <c r="E57" s="131">
        <f>+('[1]N EERR LOS NA'!E57*R57)+((('[1]N EERR LOS NA'!E57*(100%-R57))/(1+TASAS!$D$9)))</f>
        <v>0</v>
      </c>
      <c r="F57" s="131">
        <f>+('[1]N EERR LOS NA'!F57*S57)+((('[1]N EERR LOS NA'!F57*(100%-S57))/(1+TASAS!$E$9)))</f>
        <v>0</v>
      </c>
      <c r="G57" s="131">
        <f>+('[1]N EERR LOS NA'!G57*T57)+((('[1]N EERR LOS NA'!G57*(100%-T57))/(1+TASAS!$F$9)))</f>
        <v>0</v>
      </c>
      <c r="H57" s="131">
        <f>+('[1]N EERR LOS NA'!H57*U57)+((('[1]N EERR LOS NA'!H57*(100%-U57))/(1+TASAS!$G$9)))</f>
        <v>0</v>
      </c>
      <c r="I57" s="131">
        <f>+('[1]N EERR LOS NA'!I57*V57)+((('[1]N EERR LOS NA'!I57*(100%-V57))/(1+TASAS!$H$9)))</f>
        <v>0</v>
      </c>
      <c r="J57" s="131">
        <f>+('[1]N EERR LOS NA'!J57*W57)+((('[1]N EERR LOS NA'!J57*(100%-W57))/(1+TASAS!$I$9)))</f>
        <v>0</v>
      </c>
      <c r="K57" s="131">
        <f>+('[1]N EERR LOS NA'!K57*X57)+((('[1]N EERR LOS NA'!K57*(100%-X57))/(1+TASAS!$J$9)))</f>
        <v>0</v>
      </c>
      <c r="L57" s="131">
        <f>+('[1]N EERR LOS NA'!L57*Y57)+((('[1]N EERR LOS NA'!L57*(100%-Y57))/(1+TASAS!$K$9)))</f>
        <v>0</v>
      </c>
      <c r="M57" s="131">
        <f>+('[1]N EERR LOS NA'!M57*Z57)+((('[1]N EERR LOS NA'!M57*(100%-Z57))/(1+TASAS!$L$9)))</f>
        <v>0</v>
      </c>
      <c r="N57" s="131">
        <f>+('[1]N EERR LOS NA'!N57*AA57)+((('[1]N EERR LOS NA'!N57*(100%-AA57))/(1+TASAS!$M$9)))</f>
        <v>0</v>
      </c>
      <c r="O57" s="194">
        <f t="shared" si="3"/>
        <v>0</v>
      </c>
      <c r="P57" s="303">
        <v>0</v>
      </c>
      <c r="Q57" s="303">
        <v>0</v>
      </c>
      <c r="R57" s="303">
        <v>0</v>
      </c>
      <c r="S57" s="303">
        <v>0</v>
      </c>
      <c r="T57" s="303">
        <v>0</v>
      </c>
      <c r="U57" s="303">
        <v>0</v>
      </c>
      <c r="V57" s="303">
        <v>0</v>
      </c>
      <c r="W57" s="303">
        <v>0</v>
      </c>
      <c r="X57" s="303">
        <v>0</v>
      </c>
      <c r="Y57" s="303">
        <v>0</v>
      </c>
      <c r="Z57" s="303">
        <v>0</v>
      </c>
      <c r="AA57" s="303">
        <v>0</v>
      </c>
    </row>
    <row r="58" spans="1:27" outlineLevel="1" x14ac:dyDescent="0.3">
      <c r="A58" s="203" t="s">
        <v>21</v>
      </c>
      <c r="B58" s="131"/>
      <c r="C58" s="131">
        <f>+('[1]N EERR LOS NA'!C58*P58)+((('[1]N EERR LOS NA'!C58*(100%-P58))/(1+TASAS!$B$9)))</f>
        <v>2.5616789794293551</v>
      </c>
      <c r="D58" s="131">
        <f>+('[1]N EERR LOS NA'!D58*Q58)+((('[1]N EERR LOS NA'!D58*(100%-Q58))/(1+TASAS!$C$9)))</f>
        <v>8.5415771119493282</v>
      </c>
      <c r="E58" s="131">
        <f>+('[1]N EERR LOS NA'!E58*R58)+((('[1]N EERR LOS NA'!E58*(100%-R58))/(1+TASAS!$D$9)))</f>
        <v>0</v>
      </c>
      <c r="F58" s="131">
        <f>+('[1]N EERR LOS NA'!F58*S58)+((('[1]N EERR LOS NA'!F58*(100%-S58))/(1+TASAS!$E$9)))</f>
        <v>2.3193647333592837</v>
      </c>
      <c r="G58" s="131">
        <f>+('[1]N EERR LOS NA'!G58*T58)+((('[1]N EERR LOS NA'!G58*(100%-T58))/(1+TASAS!$F$9)))</f>
        <v>0</v>
      </c>
      <c r="H58" s="131">
        <f>+('[1]N EERR LOS NA'!H58*U58)+((('[1]N EERR LOS NA'!H58*(100%-U58))/(1+TASAS!$G$9)))</f>
        <v>0.41398396191970133</v>
      </c>
      <c r="I58" s="131">
        <f>+('[1]N EERR LOS NA'!I58*V58)+((('[1]N EERR LOS NA'!I58*(100%-V58))/(1+TASAS!$H$9)))</f>
        <v>0</v>
      </c>
      <c r="J58" s="131">
        <f>+('[1]N EERR LOS NA'!J58*W58)+((('[1]N EERR LOS NA'!J58*(100%-W58))/(1+TASAS!$I$9)))</f>
        <v>0</v>
      </c>
      <c r="K58" s="131">
        <f>+('[1]N EERR LOS NA'!K58*X58)+((('[1]N EERR LOS NA'!K58*(100%-X58))/(1+TASAS!$J$9)))</f>
        <v>0</v>
      </c>
      <c r="L58" s="131">
        <f>+('[1]N EERR LOS NA'!L58*Y58)+((('[1]N EERR LOS NA'!L58*(100%-Y58))/(1+TASAS!$K$9)))</f>
        <v>0</v>
      </c>
      <c r="M58" s="131">
        <f>+('[1]N EERR LOS NA'!M58*Z58)+((('[1]N EERR LOS NA'!M58*(100%-Z58))/(1+TASAS!$L$9)))</f>
        <v>0</v>
      </c>
      <c r="N58" s="131">
        <f>+('[1]N EERR LOS NA'!N58*AA58)+((('[1]N EERR LOS NA'!N58*(100%-AA58))/(1+TASAS!$M$9)))</f>
        <v>0</v>
      </c>
      <c r="O58" s="194">
        <f t="shared" si="3"/>
        <v>13.836604786657666</v>
      </c>
      <c r="P58" s="303">
        <v>0</v>
      </c>
      <c r="Q58" s="303">
        <v>0</v>
      </c>
      <c r="R58" s="303">
        <v>0</v>
      </c>
      <c r="S58" s="303">
        <v>0</v>
      </c>
      <c r="T58" s="303">
        <v>0</v>
      </c>
      <c r="U58" s="303">
        <v>0</v>
      </c>
      <c r="V58" s="303">
        <v>0</v>
      </c>
      <c r="W58" s="303">
        <v>0</v>
      </c>
      <c r="X58" s="303">
        <v>0</v>
      </c>
      <c r="Y58" s="303">
        <v>0</v>
      </c>
      <c r="Z58" s="303">
        <v>0</v>
      </c>
      <c r="AA58" s="303">
        <v>0</v>
      </c>
    </row>
    <row r="59" spans="1:27" outlineLevel="1" x14ac:dyDescent="0.3">
      <c r="A59" s="203" t="s">
        <v>250</v>
      </c>
      <c r="B59" s="131"/>
      <c r="C59" s="131">
        <f>+('[1]N EERR LOS NA'!C59*P59)+((('[1]N EERR LOS NA'!C59*(100%-P59))/(1+TASAS!$B$9)))</f>
        <v>0</v>
      </c>
      <c r="D59" s="131">
        <f>+('[1]N EERR LOS NA'!D59*Q59)+((('[1]N EERR LOS NA'!D59*(100%-Q59))/(1+TASAS!$C$9)))</f>
        <v>35.150523094441681</v>
      </c>
      <c r="E59" s="131">
        <f>+('[1]N EERR LOS NA'!E59*R59)+((('[1]N EERR LOS NA'!E59*(100%-R59))/(1+TASAS!$D$9)))</f>
        <v>53.227354108006217</v>
      </c>
      <c r="F59" s="131">
        <f>+('[1]N EERR LOS NA'!F59*S59)+((('[1]N EERR LOS NA'!F59*(100%-S59))/(1+TASAS!$E$9)))</f>
        <v>0</v>
      </c>
      <c r="G59" s="131">
        <f>+('[1]N EERR LOS NA'!G59*T59)+((('[1]N EERR LOS NA'!G59*(100%-T59))/(1+TASAS!$F$9)))</f>
        <v>28.241255775867113</v>
      </c>
      <c r="H59" s="131">
        <f>+('[1]N EERR LOS NA'!H59*U59)+((('[1]N EERR LOS NA'!H59*(100%-U59))/(1+TASAS!$G$9)))</f>
        <v>0</v>
      </c>
      <c r="I59" s="131">
        <f>+('[1]N EERR LOS NA'!I59*V59)+((('[1]N EERR LOS NA'!I59*(100%-V59))/(1+TASAS!$H$9)))</f>
        <v>0</v>
      </c>
      <c r="J59" s="131">
        <f>+('[1]N EERR LOS NA'!J59*W59)+((('[1]N EERR LOS NA'!J59*(100%-W59))/(1+TASAS!$I$9)))</f>
        <v>0</v>
      </c>
      <c r="K59" s="131">
        <f>+('[1]N EERR LOS NA'!K59*X59)+((('[1]N EERR LOS NA'!K59*(100%-X59))/(1+TASAS!$J$9)))</f>
        <v>0</v>
      </c>
      <c r="L59" s="131">
        <f>+('[1]N EERR LOS NA'!L59*Y59)+((('[1]N EERR LOS NA'!L59*(100%-Y59))/(1+TASAS!$K$9)))</f>
        <v>0</v>
      </c>
      <c r="M59" s="131">
        <f>+('[1]N EERR LOS NA'!M59*Z59)+((('[1]N EERR LOS NA'!M59*(100%-Z59))/(1+TASAS!$L$9)))</f>
        <v>0</v>
      </c>
      <c r="N59" s="131">
        <f>+('[1]N EERR LOS NA'!N59*AA59)+((('[1]N EERR LOS NA'!N59*(100%-AA59))/(1+TASAS!$M$9)))</f>
        <v>0</v>
      </c>
      <c r="O59" s="194">
        <f t="shared" si="3"/>
        <v>116.61913297831502</v>
      </c>
      <c r="P59" s="303">
        <v>0</v>
      </c>
      <c r="Q59" s="303">
        <v>0</v>
      </c>
      <c r="R59" s="303">
        <v>0</v>
      </c>
      <c r="S59" s="303">
        <v>0</v>
      </c>
      <c r="T59" s="303">
        <v>0</v>
      </c>
      <c r="U59" s="303">
        <v>0</v>
      </c>
      <c r="V59" s="303">
        <v>0</v>
      </c>
      <c r="W59" s="303">
        <v>0</v>
      </c>
      <c r="X59" s="303">
        <v>0</v>
      </c>
      <c r="Y59" s="303">
        <v>0</v>
      </c>
      <c r="Z59" s="303">
        <v>0</v>
      </c>
      <c r="AA59" s="303">
        <v>0</v>
      </c>
    </row>
    <row r="60" spans="1:27" outlineLevel="1" x14ac:dyDescent="0.3">
      <c r="A60" s="203" t="s">
        <v>251</v>
      </c>
      <c r="B60" s="131"/>
      <c r="C60" s="131">
        <f>+('[1]N EERR LOS NA'!C60*P60)+((('[1]N EERR LOS NA'!C60*(100%-P60))/(1+TASAS!$B$9)))</f>
        <v>0</v>
      </c>
      <c r="D60" s="131">
        <f>+('[1]N EERR LOS NA'!D60*Q60)+((('[1]N EERR LOS NA'!D60*(100%-Q60))/(1+TASAS!$C$9)))</f>
        <v>0</v>
      </c>
      <c r="E60" s="131">
        <f>+('[1]N EERR LOS NA'!E60*R60)+((('[1]N EERR LOS NA'!E60*(100%-R60))/(1+TASAS!$D$9)))</f>
        <v>0</v>
      </c>
      <c r="F60" s="131">
        <f>+('[1]N EERR LOS NA'!F60*S60)+((('[1]N EERR LOS NA'!F60*(100%-S60))/(1+TASAS!$E$9)))</f>
        <v>0</v>
      </c>
      <c r="G60" s="131">
        <f>+('[1]N EERR LOS NA'!G60*T60)+((('[1]N EERR LOS NA'!G60*(100%-T60))/(1+TASAS!$F$9)))</f>
        <v>0</v>
      </c>
      <c r="H60" s="131">
        <f>+('[1]N EERR LOS NA'!H60*U60)+((('[1]N EERR LOS NA'!H60*(100%-U60))/(1+TASAS!$G$9)))</f>
        <v>0</v>
      </c>
      <c r="I60" s="131">
        <f>+('[1]N EERR LOS NA'!I60*V60)+((('[1]N EERR LOS NA'!I60*(100%-V60))/(1+TASAS!$H$9)))</f>
        <v>0</v>
      </c>
      <c r="J60" s="131">
        <f>+('[1]N EERR LOS NA'!J60*W60)+((('[1]N EERR LOS NA'!J60*(100%-W60))/(1+TASAS!$I$9)))</f>
        <v>0</v>
      </c>
      <c r="K60" s="131">
        <f>+('[1]N EERR LOS NA'!K60*X60)+((('[1]N EERR LOS NA'!K60*(100%-X60))/(1+TASAS!$J$9)))</f>
        <v>0</v>
      </c>
      <c r="L60" s="131">
        <f>+('[1]N EERR LOS NA'!L60*Y60)+((('[1]N EERR LOS NA'!L60*(100%-Y60))/(1+TASAS!$K$9)))</f>
        <v>0</v>
      </c>
      <c r="M60" s="131">
        <f>+('[1]N EERR LOS NA'!M60*Z60)+((('[1]N EERR LOS NA'!M60*(100%-Z60))/(1+TASAS!$L$9)))</f>
        <v>0</v>
      </c>
      <c r="N60" s="131">
        <f>+('[1]N EERR LOS NA'!N60*AA60)+((('[1]N EERR LOS NA'!N60*(100%-AA60))/(1+TASAS!$M$9)))</f>
        <v>0</v>
      </c>
      <c r="O60" s="194">
        <f t="shared" si="3"/>
        <v>0</v>
      </c>
      <c r="P60" s="303">
        <v>0</v>
      </c>
      <c r="Q60" s="303">
        <v>0</v>
      </c>
      <c r="R60" s="303">
        <v>0</v>
      </c>
      <c r="S60" s="303">
        <v>0</v>
      </c>
      <c r="T60" s="303">
        <v>0</v>
      </c>
      <c r="U60" s="303">
        <v>0</v>
      </c>
      <c r="V60" s="303">
        <v>0</v>
      </c>
      <c r="W60" s="303">
        <v>0</v>
      </c>
      <c r="X60" s="303">
        <v>0</v>
      </c>
      <c r="Y60" s="303">
        <v>0</v>
      </c>
      <c r="Z60" s="303">
        <v>0</v>
      </c>
      <c r="AA60" s="303">
        <v>0</v>
      </c>
    </row>
    <row r="61" spans="1:27" outlineLevel="1" x14ac:dyDescent="0.3">
      <c r="A61" s="203" t="s">
        <v>252</v>
      </c>
      <c r="B61" s="131"/>
      <c r="C61" s="131">
        <f>+('[1]N EERR LOS NA'!C61*P61)+((('[1]N EERR LOS NA'!C61*(100%-P61))/(1+TASAS!$B$9)))</f>
        <v>0</v>
      </c>
      <c r="D61" s="131">
        <f>+('[1]N EERR LOS NA'!D61*Q61)+((('[1]N EERR LOS NA'!D61*(100%-Q61))/(1+TASAS!$C$9)))</f>
        <v>0</v>
      </c>
      <c r="E61" s="131">
        <f>+('[1]N EERR LOS NA'!E61*R61)+((('[1]N EERR LOS NA'!E61*(100%-R61))/(1+TASAS!$D$9)))</f>
        <v>0</v>
      </c>
      <c r="F61" s="131">
        <f>+('[1]N EERR LOS NA'!F61*S61)+((('[1]N EERR LOS NA'!F61*(100%-S61))/(1+TASAS!$E$9)))</f>
        <v>0</v>
      </c>
      <c r="G61" s="131">
        <f>+('[1]N EERR LOS NA'!G61*T61)+((('[1]N EERR LOS NA'!G61*(100%-T61))/(1+TASAS!$F$9)))</f>
        <v>0</v>
      </c>
      <c r="H61" s="131">
        <f>+('[1]N EERR LOS NA'!H61*U61)+((('[1]N EERR LOS NA'!H61*(100%-U61))/(1+TASAS!$G$9)))</f>
        <v>0</v>
      </c>
      <c r="I61" s="131">
        <f>+('[1]N EERR LOS NA'!I61*V61)+((('[1]N EERR LOS NA'!I61*(100%-V61))/(1+TASAS!$H$9)))</f>
        <v>0</v>
      </c>
      <c r="J61" s="131">
        <f>+('[1]N EERR LOS NA'!J61*W61)+((('[1]N EERR LOS NA'!J61*(100%-W61))/(1+TASAS!$I$9)))</f>
        <v>0</v>
      </c>
      <c r="K61" s="131">
        <f>+('[1]N EERR LOS NA'!K61*X61)+((('[1]N EERR LOS NA'!K61*(100%-X61))/(1+TASAS!$J$9)))</f>
        <v>0</v>
      </c>
      <c r="L61" s="131">
        <f>+('[1]N EERR LOS NA'!L61*Y61)+((('[1]N EERR LOS NA'!L61*(100%-Y61))/(1+TASAS!$K$9)))</f>
        <v>0</v>
      </c>
      <c r="M61" s="131">
        <f>+('[1]N EERR LOS NA'!M61*Z61)+((('[1]N EERR LOS NA'!M61*(100%-Z61))/(1+TASAS!$L$9)))</f>
        <v>0</v>
      </c>
      <c r="N61" s="131">
        <f>+('[1]N EERR LOS NA'!N61*AA61)+((('[1]N EERR LOS NA'!N61*(100%-AA61))/(1+TASAS!$M$9)))</f>
        <v>0</v>
      </c>
      <c r="O61" s="194">
        <f t="shared" si="3"/>
        <v>0</v>
      </c>
      <c r="P61" s="303">
        <v>0</v>
      </c>
      <c r="Q61" s="303">
        <v>0</v>
      </c>
      <c r="R61" s="303">
        <v>0</v>
      </c>
      <c r="S61" s="303">
        <v>0</v>
      </c>
      <c r="T61" s="303">
        <v>0</v>
      </c>
      <c r="U61" s="303">
        <v>0</v>
      </c>
      <c r="V61" s="303">
        <v>0</v>
      </c>
      <c r="W61" s="303">
        <v>0</v>
      </c>
      <c r="X61" s="303">
        <v>0</v>
      </c>
      <c r="Y61" s="303">
        <v>0</v>
      </c>
      <c r="Z61" s="303">
        <v>0</v>
      </c>
      <c r="AA61" s="303">
        <v>0</v>
      </c>
    </row>
    <row r="62" spans="1:27" outlineLevel="1" x14ac:dyDescent="0.3">
      <c r="A62" s="203" t="s">
        <v>253</v>
      </c>
      <c r="B62" s="131"/>
      <c r="C62" s="131">
        <f>+('[1]N EERR LOS NA'!C62*P62)+((('[1]N EERR LOS NA'!C62*(100%-P62))/(1+TASAS!$B$9)))</f>
        <v>0</v>
      </c>
      <c r="D62" s="131">
        <f>+('[1]N EERR LOS NA'!D62*Q62)+((('[1]N EERR LOS NA'!D62*(100%-Q62))/(1+TASAS!$C$9)))</f>
        <v>0</v>
      </c>
      <c r="E62" s="131">
        <f>+('[1]N EERR LOS NA'!E62*R62)+((('[1]N EERR LOS NA'!E62*(100%-R62))/(1+TASAS!$D$9)))</f>
        <v>0</v>
      </c>
      <c r="F62" s="131">
        <f>+('[1]N EERR LOS NA'!F62*S62)+((('[1]N EERR LOS NA'!F62*(100%-S62))/(1+TASAS!$E$9)))</f>
        <v>0</v>
      </c>
      <c r="G62" s="131">
        <f>+('[1]N EERR LOS NA'!G62*T62)+((('[1]N EERR LOS NA'!G62*(100%-T62))/(1+TASAS!$F$9)))</f>
        <v>0</v>
      </c>
      <c r="H62" s="131">
        <f>+('[1]N EERR LOS NA'!H62*U62)+((('[1]N EERR LOS NA'!H62*(100%-U62))/(1+TASAS!$G$9)))</f>
        <v>0</v>
      </c>
      <c r="I62" s="131">
        <f>+('[1]N EERR LOS NA'!I62*V62)+((('[1]N EERR LOS NA'!I62*(100%-V62))/(1+TASAS!$H$9)))</f>
        <v>0</v>
      </c>
      <c r="J62" s="131">
        <f>+('[1]N EERR LOS NA'!J62*W62)+((('[1]N EERR LOS NA'!J62*(100%-W62))/(1+TASAS!$I$9)))</f>
        <v>0</v>
      </c>
      <c r="K62" s="131">
        <f>+('[1]N EERR LOS NA'!K62*X62)+((('[1]N EERR LOS NA'!K62*(100%-X62))/(1+TASAS!$J$9)))</f>
        <v>0</v>
      </c>
      <c r="L62" s="131">
        <f>+('[1]N EERR LOS NA'!L62*Y62)+((('[1]N EERR LOS NA'!L62*(100%-Y62))/(1+TASAS!$K$9)))</f>
        <v>0</v>
      </c>
      <c r="M62" s="131">
        <f>+('[1]N EERR LOS NA'!M62*Z62)+((('[1]N EERR LOS NA'!M62*(100%-Z62))/(1+TASAS!$L$9)))</f>
        <v>0</v>
      </c>
      <c r="N62" s="131">
        <f>+('[1]N EERR LOS NA'!N62*AA62)+((('[1]N EERR LOS NA'!N62*(100%-AA62))/(1+TASAS!$M$9)))</f>
        <v>0</v>
      </c>
      <c r="O62" s="194">
        <f t="shared" si="3"/>
        <v>0</v>
      </c>
      <c r="P62" s="303">
        <v>0</v>
      </c>
      <c r="Q62" s="303">
        <v>0</v>
      </c>
      <c r="R62" s="303">
        <v>0</v>
      </c>
      <c r="S62" s="303">
        <v>0</v>
      </c>
      <c r="T62" s="303">
        <v>0</v>
      </c>
      <c r="U62" s="303">
        <v>0</v>
      </c>
      <c r="V62" s="303">
        <v>0</v>
      </c>
      <c r="W62" s="303">
        <v>0</v>
      </c>
      <c r="X62" s="303">
        <v>0</v>
      </c>
      <c r="Y62" s="303">
        <v>0</v>
      </c>
      <c r="Z62" s="303">
        <v>0</v>
      </c>
      <c r="AA62" s="303">
        <v>0</v>
      </c>
    </row>
    <row r="63" spans="1:27" outlineLevel="1" x14ac:dyDescent="0.3">
      <c r="A63" s="203" t="s">
        <v>254</v>
      </c>
      <c r="B63" s="131"/>
      <c r="C63" s="131">
        <f>+('[1]N EERR LOS NA'!C63*P63)+((('[1]N EERR LOS NA'!C63*(100%-P63))/(1+TASAS!$B$9)))</f>
        <v>0</v>
      </c>
      <c r="D63" s="131">
        <f>+('[1]N EERR LOS NA'!D63*Q63)+((('[1]N EERR LOS NA'!D63*(100%-Q63))/(1+TASAS!$C$9)))</f>
        <v>0</v>
      </c>
      <c r="E63" s="131">
        <f>+('[1]N EERR LOS NA'!E63*R63)+((('[1]N EERR LOS NA'!E63*(100%-R63))/(1+TASAS!$D$9)))</f>
        <v>0</v>
      </c>
      <c r="F63" s="131">
        <f>+('[1]N EERR LOS NA'!F63*S63)+((('[1]N EERR LOS NA'!F63*(100%-S63))/(1+TASAS!$E$9)))</f>
        <v>0</v>
      </c>
      <c r="G63" s="131">
        <f>+('[1]N EERR LOS NA'!G63*T63)+((('[1]N EERR LOS NA'!G63*(100%-T63))/(1+TASAS!$F$9)))</f>
        <v>188.51419868982862</v>
      </c>
      <c r="H63" s="131">
        <f>+('[1]N EERR LOS NA'!H63*U63)+((('[1]N EERR LOS NA'!H63*(100%-U63))/(1+TASAS!$G$9)))</f>
        <v>0</v>
      </c>
      <c r="I63" s="131">
        <f>+('[1]N EERR LOS NA'!I63*V63)+((('[1]N EERR LOS NA'!I63*(100%-V63))/(1+TASAS!$H$9)))</f>
        <v>0</v>
      </c>
      <c r="J63" s="131">
        <f>+('[1]N EERR LOS NA'!J63*W63)+((('[1]N EERR LOS NA'!J63*(100%-W63))/(1+TASAS!$I$9)))</f>
        <v>0</v>
      </c>
      <c r="K63" s="131">
        <f>+('[1]N EERR LOS NA'!K63*X63)+((('[1]N EERR LOS NA'!K63*(100%-X63))/(1+TASAS!$J$9)))</f>
        <v>0</v>
      </c>
      <c r="L63" s="131">
        <f>+('[1]N EERR LOS NA'!L63*Y63)+((('[1]N EERR LOS NA'!L63*(100%-Y63))/(1+TASAS!$K$9)))</f>
        <v>0</v>
      </c>
      <c r="M63" s="131">
        <f>+('[1]N EERR LOS NA'!M63*Z63)+((('[1]N EERR LOS NA'!M63*(100%-Z63))/(1+TASAS!$L$9)))</f>
        <v>0</v>
      </c>
      <c r="N63" s="131">
        <f>+('[1]N EERR LOS NA'!N63*AA63)+((('[1]N EERR LOS NA'!N63*(100%-AA63))/(1+TASAS!$M$9)))</f>
        <v>0</v>
      </c>
      <c r="O63" s="194">
        <f t="shared" si="3"/>
        <v>188.51419868982862</v>
      </c>
      <c r="P63" s="303">
        <v>0</v>
      </c>
      <c r="Q63" s="303">
        <v>0</v>
      </c>
      <c r="R63" s="303">
        <v>0</v>
      </c>
      <c r="S63" s="303">
        <v>0</v>
      </c>
      <c r="T63" s="303">
        <v>0</v>
      </c>
      <c r="U63" s="303">
        <v>0</v>
      </c>
      <c r="V63" s="303">
        <v>0</v>
      </c>
      <c r="W63" s="303">
        <v>0</v>
      </c>
      <c r="X63" s="303">
        <v>0</v>
      </c>
      <c r="Y63" s="303">
        <v>0</v>
      </c>
      <c r="Z63" s="303">
        <v>0</v>
      </c>
      <c r="AA63" s="303">
        <v>0</v>
      </c>
    </row>
    <row r="64" spans="1:27" outlineLevel="1" x14ac:dyDescent="0.3">
      <c r="A64" s="203" t="s">
        <v>255</v>
      </c>
      <c r="B64" s="131"/>
      <c r="C64" s="131">
        <f>+('[1]N EERR LOS NA'!C64*P64)+((('[1]N EERR LOS NA'!C64*(100%-P64))/(1+TASAS!$B$9)))</f>
        <v>0</v>
      </c>
      <c r="D64" s="131">
        <f>+('[1]N EERR LOS NA'!D64*Q64)+((('[1]N EERR LOS NA'!D64*(100%-Q64))/(1+TASAS!$C$9)))</f>
        <v>0</v>
      </c>
      <c r="E64" s="131">
        <f>+('[1]N EERR LOS NA'!E64*R64)+((('[1]N EERR LOS NA'!E64*(100%-R64))/(1+TASAS!$D$9)))</f>
        <v>0</v>
      </c>
      <c r="F64" s="131">
        <f>+('[1]N EERR LOS NA'!F64*S64)+((('[1]N EERR LOS NA'!F64*(100%-S64))/(1+TASAS!$E$9)))</f>
        <v>0</v>
      </c>
      <c r="G64" s="131">
        <f>+('[1]N EERR LOS NA'!G64*T64)+((('[1]N EERR LOS NA'!G64*(100%-T64))/(1+TASAS!$F$9)))</f>
        <v>0</v>
      </c>
      <c r="H64" s="131">
        <f>+('[1]N EERR LOS NA'!H64*U64)+((('[1]N EERR LOS NA'!H64*(100%-U64))/(1+TASAS!$G$9)))</f>
        <v>0</v>
      </c>
      <c r="I64" s="131">
        <f>+('[1]N EERR LOS NA'!I64*V64)+((('[1]N EERR LOS NA'!I64*(100%-V64))/(1+TASAS!$H$9)))</f>
        <v>0</v>
      </c>
      <c r="J64" s="131">
        <f>+('[1]N EERR LOS NA'!J64*W64)+((('[1]N EERR LOS NA'!J64*(100%-W64))/(1+TASAS!$I$9)))</f>
        <v>0</v>
      </c>
      <c r="K64" s="131">
        <f>+('[1]N EERR LOS NA'!K64*X64)+((('[1]N EERR LOS NA'!K64*(100%-X64))/(1+TASAS!$J$9)))</f>
        <v>0</v>
      </c>
      <c r="L64" s="131">
        <f>+('[1]N EERR LOS NA'!L64*Y64)+((('[1]N EERR LOS NA'!L64*(100%-Y64))/(1+TASAS!$K$9)))</f>
        <v>0</v>
      </c>
      <c r="M64" s="131">
        <f>+('[1]N EERR LOS NA'!M64*Z64)+((('[1]N EERR LOS NA'!M64*(100%-Z64))/(1+TASAS!$L$9)))</f>
        <v>0</v>
      </c>
      <c r="N64" s="131">
        <f>+('[1]N EERR LOS NA'!N64*AA64)+((('[1]N EERR LOS NA'!N64*(100%-AA64))/(1+TASAS!$M$9)))</f>
        <v>0</v>
      </c>
      <c r="O64" s="194">
        <f t="shared" si="3"/>
        <v>0</v>
      </c>
      <c r="P64" s="303">
        <v>0</v>
      </c>
      <c r="Q64" s="303">
        <v>0</v>
      </c>
      <c r="R64" s="303">
        <v>0</v>
      </c>
      <c r="S64" s="303">
        <v>0</v>
      </c>
      <c r="T64" s="303">
        <v>0</v>
      </c>
      <c r="U64" s="303">
        <v>0</v>
      </c>
      <c r="V64" s="303">
        <v>0</v>
      </c>
      <c r="W64" s="303">
        <v>0</v>
      </c>
      <c r="X64" s="303">
        <v>0</v>
      </c>
      <c r="Y64" s="303">
        <v>0</v>
      </c>
      <c r="Z64" s="303">
        <v>0</v>
      </c>
      <c r="AA64" s="303">
        <v>0</v>
      </c>
    </row>
    <row r="65" spans="1:27" outlineLevel="1" x14ac:dyDescent="0.3">
      <c r="A65" s="203" t="s">
        <v>256</v>
      </c>
      <c r="B65" s="131"/>
      <c r="C65" s="131">
        <f>+('[1]N EERR LOS NA'!C65*P65)+((('[1]N EERR LOS NA'!C65*(100%-P65))/(1+TASAS!$B$9)))</f>
        <v>0</v>
      </c>
      <c r="D65" s="131">
        <f>+('[1]N EERR LOS NA'!D65*Q65)+((('[1]N EERR LOS NA'!D65*(100%-Q65))/(1+TASAS!$C$9)))</f>
        <v>0</v>
      </c>
      <c r="E65" s="131">
        <f>+('[1]N EERR LOS NA'!E65*R65)+((('[1]N EERR LOS NA'!E65*(100%-R65))/(1+TASAS!$D$9)))</f>
        <v>0</v>
      </c>
      <c r="F65" s="131">
        <f>+('[1]N EERR LOS NA'!F65*S65)+((('[1]N EERR LOS NA'!F65*(100%-S65))/(1+TASAS!$E$9)))</f>
        <v>0</v>
      </c>
      <c r="G65" s="131">
        <f>+('[1]N EERR LOS NA'!G65*T65)+((('[1]N EERR LOS NA'!G65*(100%-T65))/(1+TASAS!$F$9)))</f>
        <v>0</v>
      </c>
      <c r="H65" s="131">
        <f>+('[1]N EERR LOS NA'!H65*U65)+((('[1]N EERR LOS NA'!H65*(100%-U65))/(1+TASAS!$G$9)))</f>
        <v>0</v>
      </c>
      <c r="I65" s="131">
        <f>+('[1]N EERR LOS NA'!I65*V65)+((('[1]N EERR LOS NA'!I65*(100%-V65))/(1+TASAS!$H$9)))</f>
        <v>0</v>
      </c>
      <c r="J65" s="131">
        <f>+('[1]N EERR LOS NA'!J65*W65)+((('[1]N EERR LOS NA'!J65*(100%-W65))/(1+TASAS!$I$9)))</f>
        <v>0</v>
      </c>
      <c r="K65" s="131">
        <f>+('[1]N EERR LOS NA'!K65*X65)+((('[1]N EERR LOS NA'!K65*(100%-X65))/(1+TASAS!$J$9)))</f>
        <v>0</v>
      </c>
      <c r="L65" s="131">
        <f>+('[1]N EERR LOS NA'!L65*Y65)+((('[1]N EERR LOS NA'!L65*(100%-Y65))/(1+TASAS!$K$9)))</f>
        <v>0</v>
      </c>
      <c r="M65" s="131">
        <f>+('[1]N EERR LOS NA'!M65*Z65)+((('[1]N EERR LOS NA'!M65*(100%-Z65))/(1+TASAS!$L$9)))</f>
        <v>0</v>
      </c>
      <c r="N65" s="131">
        <f>+('[1]N EERR LOS NA'!N65*AA65)+((('[1]N EERR LOS NA'!N65*(100%-AA65))/(1+TASAS!$M$9)))</f>
        <v>0</v>
      </c>
      <c r="O65" s="194">
        <f t="shared" si="3"/>
        <v>0</v>
      </c>
      <c r="P65" s="303">
        <v>0</v>
      </c>
      <c r="Q65" s="303">
        <v>0</v>
      </c>
      <c r="R65" s="303">
        <v>0</v>
      </c>
      <c r="S65" s="303">
        <v>0</v>
      </c>
      <c r="T65" s="303">
        <v>0</v>
      </c>
      <c r="U65" s="303">
        <v>0</v>
      </c>
      <c r="V65" s="303">
        <v>0</v>
      </c>
      <c r="W65" s="303">
        <v>0</v>
      </c>
      <c r="X65" s="303">
        <v>0</v>
      </c>
      <c r="Y65" s="303">
        <v>0</v>
      </c>
      <c r="Z65" s="303">
        <v>0</v>
      </c>
      <c r="AA65" s="303">
        <v>0</v>
      </c>
    </row>
    <row r="66" spans="1:27" outlineLevel="1" x14ac:dyDescent="0.3">
      <c r="A66" s="203" t="s">
        <v>257</v>
      </c>
      <c r="B66" s="131"/>
      <c r="C66" s="131">
        <f>+('[1]N EERR LOS NA'!C66*P66)+((('[1]N EERR LOS NA'!C66*(100%-P66))/(1+TASAS!$B$9)))</f>
        <v>0</v>
      </c>
      <c r="D66" s="131">
        <f>+('[1]N EERR LOS NA'!D66*Q66)+((('[1]N EERR LOS NA'!D66*(100%-Q66))/(1+TASAS!$C$9)))</f>
        <v>0</v>
      </c>
      <c r="E66" s="131">
        <f>+('[1]N EERR LOS NA'!E66*R66)+((('[1]N EERR LOS NA'!E66*(100%-R66))/(1+TASAS!$D$9)))</f>
        <v>0</v>
      </c>
      <c r="F66" s="131">
        <f>+('[1]N EERR LOS NA'!F66*S66)+((('[1]N EERR LOS NA'!F66*(100%-S66))/(1+TASAS!$E$9)))</f>
        <v>0</v>
      </c>
      <c r="G66" s="131">
        <f>+('[1]N EERR LOS NA'!G66*T66)+((('[1]N EERR LOS NA'!G66*(100%-T66))/(1+TASAS!$F$9)))</f>
        <v>0</v>
      </c>
      <c r="H66" s="131">
        <f>+('[1]N EERR LOS NA'!H66*U66)+((('[1]N EERR LOS NA'!H66*(100%-U66))/(1+TASAS!$G$9)))</f>
        <v>0</v>
      </c>
      <c r="I66" s="131">
        <f>+('[1]N EERR LOS NA'!I66*V66)+((('[1]N EERR LOS NA'!I66*(100%-V66))/(1+TASAS!$H$9)))</f>
        <v>0</v>
      </c>
      <c r="J66" s="131">
        <f>+('[1]N EERR LOS NA'!J66*W66)+((('[1]N EERR LOS NA'!J66*(100%-W66))/(1+TASAS!$I$9)))</f>
        <v>0</v>
      </c>
      <c r="K66" s="131">
        <f>+('[1]N EERR LOS NA'!K66*X66)+((('[1]N EERR LOS NA'!K66*(100%-X66))/(1+TASAS!$J$9)))</f>
        <v>0</v>
      </c>
      <c r="L66" s="131">
        <f>+('[1]N EERR LOS NA'!L66*Y66)+((('[1]N EERR LOS NA'!L66*(100%-Y66))/(1+TASAS!$K$9)))</f>
        <v>0</v>
      </c>
      <c r="M66" s="131">
        <f>+('[1]N EERR LOS NA'!M66*Z66)+((('[1]N EERR LOS NA'!M66*(100%-Z66))/(1+TASAS!$L$9)))</f>
        <v>0</v>
      </c>
      <c r="N66" s="131">
        <f>+('[1]N EERR LOS NA'!N66*AA66)+((('[1]N EERR LOS NA'!N66*(100%-AA66))/(1+TASAS!$M$9)))</f>
        <v>0</v>
      </c>
      <c r="O66" s="194">
        <f t="shared" si="3"/>
        <v>0</v>
      </c>
      <c r="P66" s="303">
        <v>1</v>
      </c>
      <c r="Q66" s="303">
        <v>1</v>
      </c>
      <c r="R66" s="303">
        <v>1</v>
      </c>
      <c r="S66" s="303">
        <v>1</v>
      </c>
      <c r="T66" s="303">
        <v>1</v>
      </c>
      <c r="U66" s="303">
        <v>1</v>
      </c>
      <c r="V66" s="303">
        <v>1</v>
      </c>
      <c r="W66" s="303">
        <v>1</v>
      </c>
      <c r="X66" s="303">
        <v>1</v>
      </c>
      <c r="Y66" s="303">
        <v>1</v>
      </c>
      <c r="Z66" s="303">
        <v>1</v>
      </c>
      <c r="AA66" s="303">
        <v>1</v>
      </c>
    </row>
    <row r="67" spans="1:27" outlineLevel="1" x14ac:dyDescent="0.3">
      <c r="A67" s="203" t="s">
        <v>258</v>
      </c>
      <c r="B67" s="131"/>
      <c r="C67" s="131">
        <f>+('[1]N EERR LOS NA'!C67*P67)+((('[1]N EERR LOS NA'!C67*(100%-P67))/(1+TASAS!$B$9)))</f>
        <v>0</v>
      </c>
      <c r="D67" s="131">
        <f>+('[1]N EERR LOS NA'!D67*Q67)+((('[1]N EERR LOS NA'!D67*(100%-Q67))/(1+TASAS!$C$9)))</f>
        <v>0</v>
      </c>
      <c r="E67" s="131">
        <f>+('[1]N EERR LOS NA'!E67*R67)+((('[1]N EERR LOS NA'!E67*(100%-R67))/(1+TASAS!$D$9)))</f>
        <v>0</v>
      </c>
      <c r="F67" s="131">
        <f>+('[1]N EERR LOS NA'!F67*S67)+((('[1]N EERR LOS NA'!F67*(100%-S67))/(1+TASAS!$E$9)))</f>
        <v>0</v>
      </c>
      <c r="G67" s="131">
        <f>+('[1]N EERR LOS NA'!G67*T67)+((('[1]N EERR LOS NA'!G67*(100%-T67))/(1+TASAS!$F$9)))</f>
        <v>0</v>
      </c>
      <c r="H67" s="131">
        <f>+('[1]N EERR LOS NA'!H67*U67)+((('[1]N EERR LOS NA'!H67*(100%-U67))/(1+TASAS!$G$9)))</f>
        <v>0</v>
      </c>
      <c r="I67" s="131">
        <f>+('[1]N EERR LOS NA'!I67*V67)+((('[1]N EERR LOS NA'!I67*(100%-V67))/(1+TASAS!$H$9)))</f>
        <v>0</v>
      </c>
      <c r="J67" s="131">
        <f>+('[1]N EERR LOS NA'!J67*W67)+((('[1]N EERR LOS NA'!J67*(100%-W67))/(1+TASAS!$I$9)))</f>
        <v>0</v>
      </c>
      <c r="K67" s="131">
        <f>+('[1]N EERR LOS NA'!K67*X67)+((('[1]N EERR LOS NA'!K67*(100%-X67))/(1+TASAS!$J$9)))</f>
        <v>0</v>
      </c>
      <c r="L67" s="131">
        <f>+('[1]N EERR LOS NA'!L67*Y67)+((('[1]N EERR LOS NA'!L67*(100%-Y67))/(1+TASAS!$K$9)))</f>
        <v>0</v>
      </c>
      <c r="M67" s="131">
        <f>+('[1]N EERR LOS NA'!M67*Z67)+((('[1]N EERR LOS NA'!M67*(100%-Z67))/(1+TASAS!$L$9)))</f>
        <v>0</v>
      </c>
      <c r="N67" s="131">
        <f>+('[1]N EERR LOS NA'!N67*AA67)+((('[1]N EERR LOS NA'!N67*(100%-AA67))/(1+TASAS!$M$9)))</f>
        <v>0</v>
      </c>
      <c r="O67" s="194">
        <f t="shared" si="3"/>
        <v>0</v>
      </c>
      <c r="P67" s="303">
        <v>0</v>
      </c>
      <c r="Q67" s="303">
        <v>0</v>
      </c>
      <c r="R67" s="303">
        <v>0</v>
      </c>
      <c r="S67" s="303">
        <v>0</v>
      </c>
      <c r="T67" s="303">
        <v>0</v>
      </c>
      <c r="U67" s="303">
        <v>0</v>
      </c>
      <c r="V67" s="303">
        <v>0</v>
      </c>
      <c r="W67" s="303">
        <v>0</v>
      </c>
      <c r="X67" s="303">
        <v>0</v>
      </c>
      <c r="Y67" s="303">
        <v>0</v>
      </c>
      <c r="Z67" s="303">
        <v>0</v>
      </c>
      <c r="AA67" s="303">
        <v>0</v>
      </c>
    </row>
    <row r="68" spans="1:27" outlineLevel="1" x14ac:dyDescent="0.3">
      <c r="A68" s="203" t="s">
        <v>259</v>
      </c>
      <c r="B68" s="131"/>
      <c r="C68" s="131">
        <f>+('[1]N EERR LOS NA'!C68*P68)+((('[1]N EERR LOS NA'!C68*(100%-P68))/(1+TASAS!$B$9)))</f>
        <v>0</v>
      </c>
      <c r="D68" s="131">
        <f>+('[1]N EERR LOS NA'!D68*Q68)+((('[1]N EERR LOS NA'!D68*(100%-Q68))/(1+TASAS!$C$9)))</f>
        <v>0</v>
      </c>
      <c r="E68" s="131">
        <f>+('[1]N EERR LOS NA'!E68*R68)+((('[1]N EERR LOS NA'!E68*(100%-R68))/(1+TASAS!$D$9)))</f>
        <v>0</v>
      </c>
      <c r="F68" s="131">
        <f>+('[1]N EERR LOS NA'!F68*S68)+((('[1]N EERR LOS NA'!F68*(100%-S68))/(1+TASAS!$E$9)))</f>
        <v>0</v>
      </c>
      <c r="G68" s="131">
        <f>+('[1]N EERR LOS NA'!G68*T68)+((('[1]N EERR LOS NA'!G68*(100%-T68))/(1+TASAS!$F$9)))</f>
        <v>0</v>
      </c>
      <c r="H68" s="131">
        <f>+('[1]N EERR LOS NA'!H68*U68)+((('[1]N EERR LOS NA'!H68*(100%-U68))/(1+TASAS!$G$9)))</f>
        <v>0</v>
      </c>
      <c r="I68" s="131">
        <f>+('[1]N EERR LOS NA'!I68*V68)+((('[1]N EERR LOS NA'!I68*(100%-V68))/(1+TASAS!$H$9)))</f>
        <v>0</v>
      </c>
      <c r="J68" s="131">
        <f>+('[1]N EERR LOS NA'!J68*W68)+((('[1]N EERR LOS NA'!J68*(100%-W68))/(1+TASAS!$I$9)))</f>
        <v>0</v>
      </c>
      <c r="K68" s="131">
        <f>+('[1]N EERR LOS NA'!K68*X68)+((('[1]N EERR LOS NA'!K68*(100%-X68))/(1+TASAS!$J$9)))</f>
        <v>0</v>
      </c>
      <c r="L68" s="131">
        <f>+('[1]N EERR LOS NA'!L68*Y68)+((('[1]N EERR LOS NA'!L68*(100%-Y68))/(1+TASAS!$K$9)))</f>
        <v>0</v>
      </c>
      <c r="M68" s="131">
        <f>+('[1]N EERR LOS NA'!M68*Z68)+((('[1]N EERR LOS NA'!M68*(100%-Z68))/(1+TASAS!$L$9)))</f>
        <v>0</v>
      </c>
      <c r="N68" s="131">
        <f>+('[1]N EERR LOS NA'!N68*AA68)+((('[1]N EERR LOS NA'!N68*(100%-AA68))/(1+TASAS!$M$9)))</f>
        <v>0</v>
      </c>
      <c r="O68" s="194">
        <f t="shared" si="3"/>
        <v>0</v>
      </c>
      <c r="P68" s="303">
        <v>0</v>
      </c>
      <c r="Q68" s="303">
        <v>0</v>
      </c>
      <c r="R68" s="303">
        <v>0</v>
      </c>
      <c r="S68" s="303">
        <v>0</v>
      </c>
      <c r="T68" s="303">
        <v>0</v>
      </c>
      <c r="U68" s="303">
        <v>0</v>
      </c>
      <c r="V68" s="303">
        <v>0</v>
      </c>
      <c r="W68" s="303">
        <v>0</v>
      </c>
      <c r="X68" s="303">
        <v>0</v>
      </c>
      <c r="Y68" s="303">
        <v>0</v>
      </c>
      <c r="Z68" s="303">
        <v>0</v>
      </c>
      <c r="AA68" s="303">
        <v>0</v>
      </c>
    </row>
    <row r="69" spans="1:27" outlineLevel="1" x14ac:dyDescent="0.3">
      <c r="A69" s="203" t="s">
        <v>260</v>
      </c>
      <c r="B69" s="131"/>
      <c r="C69" s="131">
        <f>+('[1]N EERR LOS NA'!C69*P69)+((('[1]N EERR LOS NA'!C69*(100%-P69))/(1+TASAS!$B$9)))</f>
        <v>0</v>
      </c>
      <c r="D69" s="131">
        <f>+('[1]N EERR LOS NA'!D69*Q69)+((('[1]N EERR LOS NA'!D69*(100%-Q69))/(1+TASAS!$C$9)))</f>
        <v>0</v>
      </c>
      <c r="E69" s="131">
        <f>+('[1]N EERR LOS NA'!E69*R69)+((('[1]N EERR LOS NA'!E69*(100%-R69))/(1+TASAS!$D$9)))</f>
        <v>0</v>
      </c>
      <c r="F69" s="131">
        <f>+('[1]N EERR LOS NA'!F69*S69)+((('[1]N EERR LOS NA'!F69*(100%-S69))/(1+TASAS!$E$9)))</f>
        <v>0</v>
      </c>
      <c r="G69" s="131">
        <f>+('[1]N EERR LOS NA'!G69*T69)+((('[1]N EERR LOS NA'!G69*(100%-T69))/(1+TASAS!$F$9)))</f>
        <v>0</v>
      </c>
      <c r="H69" s="131">
        <f>+('[1]N EERR LOS NA'!H69*U69)+((('[1]N EERR LOS NA'!H69*(100%-U69))/(1+TASAS!$G$9)))</f>
        <v>0</v>
      </c>
      <c r="I69" s="131">
        <f>+('[1]N EERR LOS NA'!I69*V69)+((('[1]N EERR LOS NA'!I69*(100%-V69))/(1+TASAS!$H$9)))</f>
        <v>0</v>
      </c>
      <c r="J69" s="131">
        <f>+('[1]N EERR LOS NA'!J69*W69)+((('[1]N EERR LOS NA'!J69*(100%-W69))/(1+TASAS!$I$9)))</f>
        <v>0</v>
      </c>
      <c r="K69" s="131">
        <f>+('[1]N EERR LOS NA'!K69*X69)+((('[1]N EERR LOS NA'!K69*(100%-X69))/(1+TASAS!$J$9)))</f>
        <v>0</v>
      </c>
      <c r="L69" s="131">
        <f>+('[1]N EERR LOS NA'!L69*Y69)+((('[1]N EERR LOS NA'!L69*(100%-Y69))/(1+TASAS!$K$9)))</f>
        <v>0</v>
      </c>
      <c r="M69" s="131">
        <f>+('[1]N EERR LOS NA'!M69*Z69)+((('[1]N EERR LOS NA'!M69*(100%-Z69))/(1+TASAS!$L$9)))</f>
        <v>0</v>
      </c>
      <c r="N69" s="131">
        <f>+('[1]N EERR LOS NA'!N69*AA69)+((('[1]N EERR LOS NA'!N69*(100%-AA69))/(1+TASAS!$M$9)))</f>
        <v>0</v>
      </c>
      <c r="O69" s="194">
        <f t="shared" si="3"/>
        <v>0</v>
      </c>
      <c r="P69" s="303">
        <v>0</v>
      </c>
      <c r="Q69" s="303">
        <v>0</v>
      </c>
      <c r="R69" s="303">
        <v>0</v>
      </c>
      <c r="S69" s="303">
        <v>0</v>
      </c>
      <c r="T69" s="303">
        <v>0</v>
      </c>
      <c r="U69" s="303">
        <v>0</v>
      </c>
      <c r="V69" s="303">
        <v>0</v>
      </c>
      <c r="W69" s="303">
        <v>0</v>
      </c>
      <c r="X69" s="303">
        <v>0</v>
      </c>
      <c r="Y69" s="303">
        <v>0</v>
      </c>
      <c r="Z69" s="303">
        <v>0</v>
      </c>
      <c r="AA69" s="303">
        <v>0</v>
      </c>
    </row>
    <row r="70" spans="1:27" outlineLevel="1" x14ac:dyDescent="0.3">
      <c r="A70" s="203" t="s">
        <v>261</v>
      </c>
      <c r="B70" s="131"/>
      <c r="C70" s="131">
        <f>+('[1]N EERR LOS NA'!C70*P70)+((('[1]N EERR LOS NA'!C70*(100%-P70))/(1+TASAS!$B$9)))</f>
        <v>0</v>
      </c>
      <c r="D70" s="131">
        <f>+('[1]N EERR LOS NA'!D70*Q70)+((('[1]N EERR LOS NA'!D70*(100%-Q70))/(1+TASAS!$C$9)))</f>
        <v>0</v>
      </c>
      <c r="E70" s="131">
        <f>+('[1]N EERR LOS NA'!E70*R70)+((('[1]N EERR LOS NA'!E70*(100%-R70))/(1+TASAS!$D$9)))</f>
        <v>0</v>
      </c>
      <c r="F70" s="131">
        <f>+('[1]N EERR LOS NA'!F70*S70)+((('[1]N EERR LOS NA'!F70*(100%-S70))/(1+TASAS!$E$9)))</f>
        <v>0</v>
      </c>
      <c r="G70" s="131">
        <f>+('[1]N EERR LOS NA'!G70*T70)+((('[1]N EERR LOS NA'!G70*(100%-T70))/(1+TASAS!$F$9)))</f>
        <v>0</v>
      </c>
      <c r="H70" s="131">
        <f>+('[1]N EERR LOS NA'!H70*U70)+((('[1]N EERR LOS NA'!H70*(100%-U70))/(1+TASAS!$G$9)))</f>
        <v>0</v>
      </c>
      <c r="I70" s="131">
        <f>+('[1]N EERR LOS NA'!I70*V70)+((('[1]N EERR LOS NA'!I70*(100%-V70))/(1+TASAS!$H$9)))</f>
        <v>0</v>
      </c>
      <c r="J70" s="131">
        <f>+('[1]N EERR LOS NA'!J70*W70)+((('[1]N EERR LOS NA'!J70*(100%-W70))/(1+TASAS!$I$9)))</f>
        <v>0</v>
      </c>
      <c r="K70" s="131">
        <f>+('[1]N EERR LOS NA'!K70*X70)+((('[1]N EERR LOS NA'!K70*(100%-X70))/(1+TASAS!$J$9)))</f>
        <v>0</v>
      </c>
      <c r="L70" s="131">
        <f>+('[1]N EERR LOS NA'!L70*Y70)+((('[1]N EERR LOS NA'!L70*(100%-Y70))/(1+TASAS!$K$9)))</f>
        <v>0</v>
      </c>
      <c r="M70" s="131">
        <f>+('[1]N EERR LOS NA'!M70*Z70)+((('[1]N EERR LOS NA'!M70*(100%-Z70))/(1+TASAS!$L$9)))</f>
        <v>0</v>
      </c>
      <c r="N70" s="131">
        <f>+('[1]N EERR LOS NA'!N70*AA70)+((('[1]N EERR LOS NA'!N70*(100%-AA70))/(1+TASAS!$M$9)))</f>
        <v>0</v>
      </c>
      <c r="O70" s="194">
        <f t="shared" si="3"/>
        <v>0</v>
      </c>
      <c r="P70" s="303">
        <v>0</v>
      </c>
      <c r="Q70" s="303">
        <v>0</v>
      </c>
      <c r="R70" s="303">
        <v>0</v>
      </c>
      <c r="S70" s="303">
        <v>0</v>
      </c>
      <c r="T70" s="303">
        <v>0</v>
      </c>
      <c r="U70" s="303">
        <v>0</v>
      </c>
      <c r="V70" s="303">
        <v>0</v>
      </c>
      <c r="W70" s="303">
        <v>0</v>
      </c>
      <c r="X70" s="303">
        <v>0</v>
      </c>
      <c r="Y70" s="303">
        <v>0</v>
      </c>
      <c r="Z70" s="303">
        <v>0</v>
      </c>
      <c r="AA70" s="303">
        <v>0</v>
      </c>
    </row>
    <row r="71" spans="1:27" outlineLevel="1" x14ac:dyDescent="0.3">
      <c r="A71" s="203" t="s">
        <v>262</v>
      </c>
      <c r="B71" s="131"/>
      <c r="C71" s="131">
        <f>+('[1]N EERR LOS NA'!C71*P71)+((('[1]N EERR LOS NA'!C71*(100%-P71))/(1+TASAS!$B$9)))</f>
        <v>0</v>
      </c>
      <c r="D71" s="131">
        <f>+('[1]N EERR LOS NA'!D71*Q71)+((('[1]N EERR LOS NA'!D71*(100%-Q71))/(1+TASAS!$C$9)))</f>
        <v>0</v>
      </c>
      <c r="E71" s="131">
        <f>+('[1]N EERR LOS NA'!E71*R71)+((('[1]N EERR LOS NA'!E71*(100%-R71))/(1+TASAS!$D$9)))</f>
        <v>0</v>
      </c>
      <c r="F71" s="131">
        <f>+('[1]N EERR LOS NA'!F71*S71)+((('[1]N EERR LOS NA'!F71*(100%-S71))/(1+TASAS!$E$9)))</f>
        <v>0</v>
      </c>
      <c r="G71" s="131">
        <f>+('[1]N EERR LOS NA'!G71*T71)+((('[1]N EERR LOS NA'!G71*(100%-T71))/(1+TASAS!$F$9)))</f>
        <v>0</v>
      </c>
      <c r="H71" s="131">
        <f>+('[1]N EERR LOS NA'!H71*U71)+((('[1]N EERR LOS NA'!H71*(100%-U71))/(1+TASAS!$G$9)))</f>
        <v>0</v>
      </c>
      <c r="I71" s="131">
        <f>+('[1]N EERR LOS NA'!I71*V71)+((('[1]N EERR LOS NA'!I71*(100%-V71))/(1+TASAS!$H$9)))</f>
        <v>0</v>
      </c>
      <c r="J71" s="131">
        <f>+('[1]N EERR LOS NA'!J71*W71)+((('[1]N EERR LOS NA'!J71*(100%-W71))/(1+TASAS!$I$9)))</f>
        <v>0</v>
      </c>
      <c r="K71" s="131">
        <f>+('[1]N EERR LOS NA'!K71*X71)+((('[1]N EERR LOS NA'!K71*(100%-X71))/(1+TASAS!$J$9)))</f>
        <v>0</v>
      </c>
      <c r="L71" s="131">
        <f>+('[1]N EERR LOS NA'!L71*Y71)+((('[1]N EERR LOS NA'!L71*(100%-Y71))/(1+TASAS!$K$9)))</f>
        <v>0</v>
      </c>
      <c r="M71" s="131">
        <f>+('[1]N EERR LOS NA'!M71*Z71)+((('[1]N EERR LOS NA'!M71*(100%-Z71))/(1+TASAS!$L$9)))</f>
        <v>0</v>
      </c>
      <c r="N71" s="131">
        <f>+('[1]N EERR LOS NA'!N71*AA71)+((('[1]N EERR LOS NA'!N71*(100%-AA71))/(1+TASAS!$M$9)))</f>
        <v>0</v>
      </c>
      <c r="O71" s="194">
        <f t="shared" si="3"/>
        <v>0</v>
      </c>
      <c r="P71" s="303">
        <v>0</v>
      </c>
      <c r="Q71" s="303">
        <v>0</v>
      </c>
      <c r="R71" s="303">
        <v>0</v>
      </c>
      <c r="S71" s="303">
        <v>0</v>
      </c>
      <c r="T71" s="303">
        <v>0</v>
      </c>
      <c r="U71" s="303">
        <v>0</v>
      </c>
      <c r="V71" s="303">
        <v>0</v>
      </c>
      <c r="W71" s="303">
        <v>0</v>
      </c>
      <c r="X71" s="303">
        <v>0</v>
      </c>
      <c r="Y71" s="303">
        <v>0</v>
      </c>
      <c r="Z71" s="303">
        <v>0</v>
      </c>
      <c r="AA71" s="303">
        <v>0</v>
      </c>
    </row>
    <row r="72" spans="1:27" outlineLevel="1" x14ac:dyDescent="0.3">
      <c r="A72" s="203" t="s">
        <v>263</v>
      </c>
      <c r="B72" s="131"/>
      <c r="C72" s="131">
        <f>+('[1]N EERR LOS NA'!C72*P72)+((('[1]N EERR LOS NA'!C72*(100%-P72))/(1+TASAS!$B$9)))</f>
        <v>0</v>
      </c>
      <c r="D72" s="131">
        <f>+('[1]N EERR LOS NA'!D72*Q72)+((('[1]N EERR LOS NA'!D72*(100%-Q72))/(1+TASAS!$C$9)))</f>
        <v>0</v>
      </c>
      <c r="E72" s="131">
        <f>+('[1]N EERR LOS NA'!E72*R72)+((('[1]N EERR LOS NA'!E72*(100%-R72))/(1+TASAS!$D$9)))</f>
        <v>0</v>
      </c>
      <c r="F72" s="131">
        <f>+('[1]N EERR LOS NA'!F72*S72)+((('[1]N EERR LOS NA'!F72*(100%-S72))/(1+TASAS!$E$9)))</f>
        <v>0</v>
      </c>
      <c r="G72" s="131">
        <f>+('[1]N EERR LOS NA'!G72*T72)+((('[1]N EERR LOS NA'!G72*(100%-T72))/(1+TASAS!$F$9)))</f>
        <v>0</v>
      </c>
      <c r="H72" s="131">
        <f>+('[1]N EERR LOS NA'!H72*U72)+((('[1]N EERR LOS NA'!H72*(100%-U72))/(1+TASAS!$G$9)))</f>
        <v>0</v>
      </c>
      <c r="I72" s="131">
        <f>+('[1]N EERR LOS NA'!I72*V72)+((('[1]N EERR LOS NA'!I72*(100%-V72))/(1+TASAS!$H$9)))</f>
        <v>0</v>
      </c>
      <c r="J72" s="131">
        <f>+('[1]N EERR LOS NA'!J72*W72)+((('[1]N EERR LOS NA'!J72*(100%-W72))/(1+TASAS!$I$9)))</f>
        <v>0</v>
      </c>
      <c r="K72" s="131">
        <f>+('[1]N EERR LOS NA'!K72*X72)+((('[1]N EERR LOS NA'!K72*(100%-X72))/(1+TASAS!$J$9)))</f>
        <v>0</v>
      </c>
      <c r="L72" s="131">
        <f>+('[1]N EERR LOS NA'!L72*Y72)+((('[1]N EERR LOS NA'!L72*(100%-Y72))/(1+TASAS!$K$9)))</f>
        <v>0</v>
      </c>
      <c r="M72" s="131">
        <f>+('[1]N EERR LOS NA'!M72*Z72)+((('[1]N EERR LOS NA'!M72*(100%-Z72))/(1+TASAS!$L$9)))</f>
        <v>0</v>
      </c>
      <c r="N72" s="131">
        <f>+('[1]N EERR LOS NA'!N72*AA72)+((('[1]N EERR LOS NA'!N72*(100%-AA72))/(1+TASAS!$M$9)))</f>
        <v>0</v>
      </c>
      <c r="O72" s="194">
        <f t="shared" si="3"/>
        <v>0</v>
      </c>
      <c r="P72" s="303">
        <v>0</v>
      </c>
      <c r="Q72" s="303">
        <v>0</v>
      </c>
      <c r="R72" s="303">
        <v>0</v>
      </c>
      <c r="S72" s="303">
        <v>0</v>
      </c>
      <c r="T72" s="303">
        <v>0</v>
      </c>
      <c r="U72" s="303">
        <v>0</v>
      </c>
      <c r="V72" s="303">
        <v>0</v>
      </c>
      <c r="W72" s="303">
        <v>0</v>
      </c>
      <c r="X72" s="303">
        <v>0</v>
      </c>
      <c r="Y72" s="303">
        <v>0</v>
      </c>
      <c r="Z72" s="303">
        <v>0</v>
      </c>
      <c r="AA72" s="303">
        <v>0</v>
      </c>
    </row>
    <row r="73" spans="1:27" outlineLevel="1" x14ac:dyDescent="0.3">
      <c r="A73" s="203" t="s">
        <v>264</v>
      </c>
      <c r="B73" s="131"/>
      <c r="C73" s="131">
        <f>+('[1]N EERR LOS NA'!C73*P73)+((('[1]N EERR LOS NA'!C73*(100%-P73))/(1+TASAS!$B$9)))</f>
        <v>45.22731285526487</v>
      </c>
      <c r="D73" s="131">
        <f>+('[1]N EERR LOS NA'!D73*Q73)+((('[1]N EERR LOS NA'!D73*(100%-Q73))/(1+TASAS!$C$9)))</f>
        <v>42.447771688847773</v>
      </c>
      <c r="E73" s="131">
        <f>+('[1]N EERR LOS NA'!E73*R73)+((('[1]N EERR LOS NA'!E73*(100%-R73))/(1+TASAS!$D$9)))</f>
        <v>37.787896426346137</v>
      </c>
      <c r="F73" s="131">
        <f>+('[1]N EERR LOS NA'!F73*S73)+((('[1]N EERR LOS NA'!F73*(100%-S73))/(1+TASAS!$E$9)))</f>
        <v>28.909759128065392</v>
      </c>
      <c r="G73" s="131">
        <f>+('[1]N EERR LOS NA'!G73*T73)+((('[1]N EERR LOS NA'!G73*(100%-T73))/(1+TASAS!$F$9)))</f>
        <v>91.593261975785225</v>
      </c>
      <c r="H73" s="131">
        <f>+('[1]N EERR LOS NA'!H73*U73)+((('[1]N EERR LOS NA'!H73*(100%-U73))/(1+TASAS!$G$9)))</f>
        <v>78.266852492934305</v>
      </c>
      <c r="I73" s="131">
        <f>+('[1]N EERR LOS NA'!I73*V73)+((('[1]N EERR LOS NA'!I73*(100%-V73))/(1+TASAS!$H$9)))</f>
        <v>0</v>
      </c>
      <c r="J73" s="131">
        <f>+('[1]N EERR LOS NA'!J73*W73)+((('[1]N EERR LOS NA'!J73*(100%-W73))/(1+TASAS!$I$9)))</f>
        <v>0</v>
      </c>
      <c r="K73" s="131">
        <f>+('[1]N EERR LOS NA'!K73*X73)+((('[1]N EERR LOS NA'!K73*(100%-X73))/(1+TASAS!$J$9)))</f>
        <v>0</v>
      </c>
      <c r="L73" s="131">
        <f>+('[1]N EERR LOS NA'!L73*Y73)+((('[1]N EERR LOS NA'!L73*(100%-Y73))/(1+TASAS!$K$9)))</f>
        <v>0</v>
      </c>
      <c r="M73" s="131">
        <f>+('[1]N EERR LOS NA'!M73*Z73)+((('[1]N EERR LOS NA'!M73*(100%-Z73))/(1+TASAS!$L$9)))</f>
        <v>0</v>
      </c>
      <c r="N73" s="131">
        <f>+('[1]N EERR LOS NA'!N73*AA73)+((('[1]N EERR LOS NA'!N73*(100%-AA73))/(1+TASAS!$M$9)))</f>
        <v>0</v>
      </c>
      <c r="O73" s="194">
        <f t="shared" si="3"/>
        <v>324.23285456724375</v>
      </c>
      <c r="P73" s="303">
        <v>0</v>
      </c>
      <c r="Q73" s="303">
        <v>0</v>
      </c>
      <c r="R73" s="303">
        <v>0</v>
      </c>
      <c r="S73" s="303">
        <v>0</v>
      </c>
      <c r="T73" s="303">
        <v>0</v>
      </c>
      <c r="U73" s="303">
        <v>0</v>
      </c>
      <c r="V73" s="303">
        <v>0</v>
      </c>
      <c r="W73" s="303">
        <v>0</v>
      </c>
      <c r="X73" s="303">
        <v>0</v>
      </c>
      <c r="Y73" s="303">
        <v>0</v>
      </c>
      <c r="Z73" s="303">
        <v>0</v>
      </c>
      <c r="AA73" s="303">
        <v>0</v>
      </c>
    </row>
    <row r="74" spans="1:27" outlineLevel="1" x14ac:dyDescent="0.3">
      <c r="A74" s="203" t="s">
        <v>265</v>
      </c>
      <c r="B74" s="131"/>
      <c r="C74" s="131">
        <f>+('[1]N EERR LOS NA'!C74*P74)+((('[1]N EERR LOS NA'!C74*(100%-P74))/(1+TASAS!$B$9)))</f>
        <v>0</v>
      </c>
      <c r="D74" s="131">
        <f>+('[1]N EERR LOS NA'!D74*Q74)+((('[1]N EERR LOS NA'!D74*(100%-Q74))/(1+TASAS!$C$9)))</f>
        <v>0</v>
      </c>
      <c r="E74" s="131">
        <f>+('[1]N EERR LOS NA'!E74*R74)+((('[1]N EERR LOS NA'!E74*(100%-R74))/(1+TASAS!$D$9)))</f>
        <v>0</v>
      </c>
      <c r="F74" s="131">
        <f>+('[1]N EERR LOS NA'!F74*S74)+((('[1]N EERR LOS NA'!F74*(100%-S74))/(1+TASAS!$E$9)))</f>
        <v>0</v>
      </c>
      <c r="G74" s="131">
        <f>+('[1]N EERR LOS NA'!G74*T74)+((('[1]N EERR LOS NA'!G74*(100%-T74))/(1+TASAS!$F$9)))</f>
        <v>0</v>
      </c>
      <c r="H74" s="131">
        <f>+('[1]N EERR LOS NA'!H74*U74)+((('[1]N EERR LOS NA'!H74*(100%-U74))/(1+TASAS!$G$9)))</f>
        <v>0</v>
      </c>
      <c r="I74" s="131">
        <f>+('[1]N EERR LOS NA'!I74*V74)+((('[1]N EERR LOS NA'!I74*(100%-V74))/(1+TASAS!$H$9)))</f>
        <v>0</v>
      </c>
      <c r="J74" s="131">
        <f>+('[1]N EERR LOS NA'!J74*W74)+((('[1]N EERR LOS NA'!J74*(100%-W74))/(1+TASAS!$I$9)))</f>
        <v>0</v>
      </c>
      <c r="K74" s="131">
        <f>+('[1]N EERR LOS NA'!K74*X74)+((('[1]N EERR LOS NA'!K74*(100%-X74))/(1+TASAS!$J$9)))</f>
        <v>0</v>
      </c>
      <c r="L74" s="131">
        <f>+('[1]N EERR LOS NA'!L74*Y74)+((('[1]N EERR LOS NA'!L74*(100%-Y74))/(1+TASAS!$K$9)))</f>
        <v>0</v>
      </c>
      <c r="M74" s="131">
        <f>+('[1]N EERR LOS NA'!M74*Z74)+((('[1]N EERR LOS NA'!M74*(100%-Z74))/(1+TASAS!$L$9)))</f>
        <v>0</v>
      </c>
      <c r="N74" s="131">
        <f>+('[1]N EERR LOS NA'!N74*AA74)+((('[1]N EERR LOS NA'!N74*(100%-AA74))/(1+TASAS!$M$9)))</f>
        <v>0</v>
      </c>
      <c r="O74" s="194">
        <f t="shared" si="3"/>
        <v>0</v>
      </c>
      <c r="P74" s="303">
        <v>0</v>
      </c>
      <c r="Q74" s="303">
        <v>0</v>
      </c>
      <c r="R74" s="303">
        <v>0</v>
      </c>
      <c r="S74" s="303">
        <v>0</v>
      </c>
      <c r="T74" s="303">
        <v>0</v>
      </c>
      <c r="U74" s="303">
        <v>0</v>
      </c>
      <c r="V74" s="303">
        <v>0</v>
      </c>
      <c r="W74" s="303">
        <v>0</v>
      </c>
      <c r="X74" s="303">
        <v>0</v>
      </c>
      <c r="Y74" s="303">
        <v>0</v>
      </c>
      <c r="Z74" s="303">
        <v>0</v>
      </c>
      <c r="AA74" s="303">
        <v>0</v>
      </c>
    </row>
    <row r="75" spans="1:27" outlineLevel="1" x14ac:dyDescent="0.3">
      <c r="A75" s="203" t="s">
        <v>266</v>
      </c>
      <c r="B75" s="131"/>
      <c r="C75" s="131">
        <f>+('[1]N EERR LOS NA'!C75*P75)+((('[1]N EERR LOS NA'!C75*(100%-P75))/(1+TASAS!$B$9)))</f>
        <v>0</v>
      </c>
      <c r="D75" s="131">
        <f>+('[1]N EERR LOS NA'!D75*Q75)+((('[1]N EERR LOS NA'!D75*(100%-Q75))/(1+TASAS!$C$9)))</f>
        <v>0</v>
      </c>
      <c r="E75" s="131">
        <f>+('[1]N EERR LOS NA'!E75*R75)+((('[1]N EERR LOS NA'!E75*(100%-R75))/(1+TASAS!$D$9)))</f>
        <v>0</v>
      </c>
      <c r="F75" s="131">
        <f>+('[1]N EERR LOS NA'!F75*S75)+((('[1]N EERR LOS NA'!F75*(100%-S75))/(1+TASAS!$E$9)))</f>
        <v>0</v>
      </c>
      <c r="G75" s="131">
        <f>+('[1]N EERR LOS NA'!G75*T75)+((('[1]N EERR LOS NA'!G75*(100%-T75))/(1+TASAS!$F$9)))</f>
        <v>0</v>
      </c>
      <c r="H75" s="131">
        <f>+('[1]N EERR LOS NA'!H75*U75)+((('[1]N EERR LOS NA'!H75*(100%-U75))/(1+TASAS!$G$9)))</f>
        <v>0</v>
      </c>
      <c r="I75" s="131">
        <f>+('[1]N EERR LOS NA'!I75*V75)+((('[1]N EERR LOS NA'!I75*(100%-V75))/(1+TASAS!$H$9)))</f>
        <v>0</v>
      </c>
      <c r="J75" s="131">
        <f>+('[1]N EERR LOS NA'!J75*W75)+((('[1]N EERR LOS NA'!J75*(100%-W75))/(1+TASAS!$I$9)))</f>
        <v>0</v>
      </c>
      <c r="K75" s="131">
        <f>+('[1]N EERR LOS NA'!K75*X75)+((('[1]N EERR LOS NA'!K75*(100%-X75))/(1+TASAS!$J$9)))</f>
        <v>0</v>
      </c>
      <c r="L75" s="131">
        <f>+('[1]N EERR LOS NA'!L75*Y75)+((('[1]N EERR LOS NA'!L75*(100%-Y75))/(1+TASAS!$K$9)))</f>
        <v>0</v>
      </c>
      <c r="M75" s="131">
        <f>+('[1]N EERR LOS NA'!M75*Z75)+((('[1]N EERR LOS NA'!M75*(100%-Z75))/(1+TASAS!$L$9)))</f>
        <v>0</v>
      </c>
      <c r="N75" s="131">
        <f>+('[1]N EERR LOS NA'!N75*AA75)+((('[1]N EERR LOS NA'!N75*(100%-AA75))/(1+TASAS!$M$9)))</f>
        <v>0</v>
      </c>
      <c r="O75" s="194">
        <f t="shared" si="3"/>
        <v>0</v>
      </c>
      <c r="P75" s="303">
        <v>0</v>
      </c>
      <c r="Q75" s="303">
        <v>0</v>
      </c>
      <c r="R75" s="303">
        <v>0</v>
      </c>
      <c r="S75" s="303">
        <v>0</v>
      </c>
      <c r="T75" s="303">
        <v>0</v>
      </c>
      <c r="U75" s="303">
        <v>0</v>
      </c>
      <c r="V75" s="303">
        <v>0</v>
      </c>
      <c r="W75" s="303">
        <v>0</v>
      </c>
      <c r="X75" s="303">
        <v>0</v>
      </c>
      <c r="Y75" s="303">
        <v>0</v>
      </c>
      <c r="Z75" s="303">
        <v>0</v>
      </c>
      <c r="AA75" s="303">
        <v>0</v>
      </c>
    </row>
    <row r="76" spans="1:27" outlineLevel="1" x14ac:dyDescent="0.3">
      <c r="A76" s="203" t="s">
        <v>267</v>
      </c>
      <c r="B76" s="131"/>
      <c r="C76" s="131">
        <f>+('[1]N EERR LOS NA'!C76*P76)+((('[1]N EERR LOS NA'!C76*(100%-P76))/(1+TASAS!$B$9)))</f>
        <v>15.867487270640082</v>
      </c>
      <c r="D76" s="131">
        <f>+('[1]N EERR LOS NA'!D76*Q76)+((('[1]N EERR LOS NA'!D76*(100%-Q76))/(1+TASAS!$C$9)))</f>
        <v>18.76334922781297</v>
      </c>
      <c r="E76" s="131">
        <f>+('[1]N EERR LOS NA'!E76*R76)+((('[1]N EERR LOS NA'!E76*(100%-R76))/(1+TASAS!$D$9)))</f>
        <v>18.96444801993864</v>
      </c>
      <c r="F76" s="131">
        <f>+('[1]N EERR LOS NA'!F76*S76)+((('[1]N EERR LOS NA'!F76*(100%-S76))/(1+TASAS!$E$9)))</f>
        <v>25.198775554690538</v>
      </c>
      <c r="G76" s="131">
        <f>+('[1]N EERR LOS NA'!G76*T76)+((('[1]N EERR LOS NA'!G76*(100%-T76))/(1+TASAS!$F$9)))</f>
        <v>31.011951950634618</v>
      </c>
      <c r="H76" s="131">
        <f>+('[1]N EERR LOS NA'!H76*U76)+((('[1]N EERR LOS NA'!H76*(100%-U76))/(1+TASAS!$G$9)))</f>
        <v>34.161638088412275</v>
      </c>
      <c r="I76" s="131">
        <f>+('[1]N EERR LOS NA'!I76*V76)+((('[1]N EERR LOS NA'!I76*(100%-V76))/(1+TASAS!$H$9)))</f>
        <v>0</v>
      </c>
      <c r="J76" s="131">
        <f>+('[1]N EERR LOS NA'!J76*W76)+((('[1]N EERR LOS NA'!J76*(100%-W76))/(1+TASAS!$I$9)))</f>
        <v>0</v>
      </c>
      <c r="K76" s="131">
        <f>+('[1]N EERR LOS NA'!K76*X76)+((('[1]N EERR LOS NA'!K76*(100%-X76))/(1+TASAS!$J$9)))</f>
        <v>0</v>
      </c>
      <c r="L76" s="131">
        <f>+('[1]N EERR LOS NA'!L76*Y76)+((('[1]N EERR LOS NA'!L76*(100%-Y76))/(1+TASAS!$K$9)))</f>
        <v>0</v>
      </c>
      <c r="M76" s="131">
        <f>+('[1]N EERR LOS NA'!M76*Z76)+((('[1]N EERR LOS NA'!M76*(100%-Z76))/(1+TASAS!$L$9)))</f>
        <v>0</v>
      </c>
      <c r="N76" s="131">
        <f>+('[1]N EERR LOS NA'!N76*AA76)+((('[1]N EERR LOS NA'!N76*(100%-AA76))/(1+TASAS!$M$9)))</f>
        <v>0</v>
      </c>
      <c r="O76" s="194">
        <f t="shared" si="3"/>
        <v>143.96765011212912</v>
      </c>
      <c r="P76" s="303">
        <v>0</v>
      </c>
      <c r="Q76" s="303">
        <v>0</v>
      </c>
      <c r="R76" s="303">
        <v>0</v>
      </c>
      <c r="S76" s="303">
        <v>0</v>
      </c>
      <c r="T76" s="303">
        <v>0</v>
      </c>
      <c r="U76" s="303">
        <v>0</v>
      </c>
      <c r="V76" s="303">
        <v>0</v>
      </c>
      <c r="W76" s="303">
        <v>0</v>
      </c>
      <c r="X76" s="303">
        <v>0</v>
      </c>
      <c r="Y76" s="303">
        <v>0</v>
      </c>
      <c r="Z76" s="303">
        <v>0</v>
      </c>
      <c r="AA76" s="303">
        <v>0</v>
      </c>
    </row>
    <row r="77" spans="1:27" outlineLevel="1" x14ac:dyDescent="0.3">
      <c r="A77" s="203" t="s">
        <v>268</v>
      </c>
      <c r="B77" s="131"/>
      <c r="C77" s="131">
        <f>+('[1]N EERR LOS NA'!C77*P77)+((('[1]N EERR LOS NA'!C77*(100%-P77))/(1+TASAS!$B$9)))</f>
        <v>0</v>
      </c>
      <c r="D77" s="131">
        <f>+('[1]N EERR LOS NA'!D77*Q77)+((('[1]N EERR LOS NA'!D77*(100%-Q77))/(1+TASAS!$C$9)))</f>
        <v>0</v>
      </c>
      <c r="E77" s="131">
        <f>+('[1]N EERR LOS NA'!E77*R77)+((('[1]N EERR LOS NA'!E77*(100%-R77))/(1+TASAS!$D$9)))</f>
        <v>0</v>
      </c>
      <c r="F77" s="131">
        <f>+('[1]N EERR LOS NA'!F77*S77)+((('[1]N EERR LOS NA'!F77*(100%-S77))/(1+TASAS!$E$9)))</f>
        <v>0</v>
      </c>
      <c r="G77" s="131">
        <f>+('[1]N EERR LOS NA'!G77*T77)+((('[1]N EERR LOS NA'!G77*(100%-T77))/(1+TASAS!$F$9)))</f>
        <v>0</v>
      </c>
      <c r="H77" s="131">
        <f>+('[1]N EERR LOS NA'!H77*U77)+((('[1]N EERR LOS NA'!H77*(100%-U77))/(1+TASAS!$G$9)))</f>
        <v>0</v>
      </c>
      <c r="I77" s="131">
        <f>+('[1]N EERR LOS NA'!I77*V77)+((('[1]N EERR LOS NA'!I77*(100%-V77))/(1+TASAS!$H$9)))</f>
        <v>0</v>
      </c>
      <c r="J77" s="131">
        <f>+('[1]N EERR LOS NA'!J77*W77)+((('[1]N EERR LOS NA'!J77*(100%-W77))/(1+TASAS!$I$9)))</f>
        <v>0</v>
      </c>
      <c r="K77" s="131">
        <f>+('[1]N EERR LOS NA'!K77*X77)+((('[1]N EERR LOS NA'!K77*(100%-X77))/(1+TASAS!$J$9)))</f>
        <v>0</v>
      </c>
      <c r="L77" s="131">
        <f>+('[1]N EERR LOS NA'!L77*Y77)+((('[1]N EERR LOS NA'!L77*(100%-Y77))/(1+TASAS!$K$9)))</f>
        <v>0</v>
      </c>
      <c r="M77" s="131">
        <f>+('[1]N EERR LOS NA'!M77*Z77)+((('[1]N EERR LOS NA'!M77*(100%-Z77))/(1+TASAS!$L$9)))</f>
        <v>0</v>
      </c>
      <c r="N77" s="131">
        <f>+('[1]N EERR LOS NA'!N77*AA77)+((('[1]N EERR LOS NA'!N77*(100%-AA77))/(1+TASAS!$M$9)))</f>
        <v>0</v>
      </c>
      <c r="O77" s="194">
        <f t="shared" si="3"/>
        <v>0</v>
      </c>
      <c r="P77" s="303">
        <v>0</v>
      </c>
      <c r="Q77" s="303">
        <v>0</v>
      </c>
      <c r="R77" s="303">
        <v>0</v>
      </c>
      <c r="S77" s="303">
        <v>0</v>
      </c>
      <c r="T77" s="303">
        <v>0</v>
      </c>
      <c r="U77" s="303">
        <v>0</v>
      </c>
      <c r="V77" s="303">
        <v>0</v>
      </c>
      <c r="W77" s="303">
        <v>0</v>
      </c>
      <c r="X77" s="303">
        <v>0</v>
      </c>
      <c r="Y77" s="303">
        <v>0</v>
      </c>
      <c r="Z77" s="303">
        <v>0</v>
      </c>
      <c r="AA77" s="303">
        <v>0</v>
      </c>
    </row>
    <row r="78" spans="1:27" outlineLevel="1" x14ac:dyDescent="0.3">
      <c r="A78" s="203" t="s">
        <v>269</v>
      </c>
      <c r="B78" s="131"/>
      <c r="C78" s="131">
        <f>+('[1]N EERR LOS NA'!C78*P78)+((('[1]N EERR LOS NA'!C78*(100%-P78))/(1+TASAS!$B$9)))</f>
        <v>0</v>
      </c>
      <c r="D78" s="131">
        <f>+('[1]N EERR LOS NA'!D78*Q78)+((('[1]N EERR LOS NA'!D78*(100%-Q78))/(1+TASAS!$C$9)))</f>
        <v>0</v>
      </c>
      <c r="E78" s="131">
        <f>+('[1]N EERR LOS NA'!E78*R78)+((('[1]N EERR LOS NA'!E78*(100%-R78))/(1+TASAS!$D$9)))</f>
        <v>0</v>
      </c>
      <c r="F78" s="131">
        <f>+('[1]N EERR LOS NA'!F78*S78)+((('[1]N EERR LOS NA'!F78*(100%-S78))/(1+TASAS!$E$9)))</f>
        <v>0</v>
      </c>
      <c r="G78" s="131">
        <f>+('[1]N EERR LOS NA'!G78*T78)+((('[1]N EERR LOS NA'!G78*(100%-T78))/(1+TASAS!$F$9)))</f>
        <v>0</v>
      </c>
      <c r="H78" s="131">
        <f>+('[1]N EERR LOS NA'!H78*U78)+((('[1]N EERR LOS NA'!H78*(100%-U78))/(1+TASAS!$G$9)))</f>
        <v>0</v>
      </c>
      <c r="I78" s="131">
        <f>+('[1]N EERR LOS NA'!I78*V78)+((('[1]N EERR LOS NA'!I78*(100%-V78))/(1+TASAS!$H$9)))</f>
        <v>0</v>
      </c>
      <c r="J78" s="131">
        <f>+('[1]N EERR LOS NA'!J78*W78)+((('[1]N EERR LOS NA'!J78*(100%-W78))/(1+TASAS!$I$9)))</f>
        <v>0</v>
      </c>
      <c r="K78" s="131">
        <f>+('[1]N EERR LOS NA'!K78*X78)+((('[1]N EERR LOS NA'!K78*(100%-X78))/(1+TASAS!$J$9)))</f>
        <v>0</v>
      </c>
      <c r="L78" s="131">
        <f>+('[1]N EERR LOS NA'!L78*Y78)+((('[1]N EERR LOS NA'!L78*(100%-Y78))/(1+TASAS!$K$9)))</f>
        <v>0</v>
      </c>
      <c r="M78" s="131">
        <f>+('[1]N EERR LOS NA'!M78*Z78)+((('[1]N EERR LOS NA'!M78*(100%-Z78))/(1+TASAS!$L$9)))</f>
        <v>0</v>
      </c>
      <c r="N78" s="131">
        <f>+('[1]N EERR LOS NA'!N78*AA78)+((('[1]N EERR LOS NA'!N78*(100%-AA78))/(1+TASAS!$M$9)))</f>
        <v>0</v>
      </c>
      <c r="O78" s="194">
        <f t="shared" si="3"/>
        <v>0</v>
      </c>
      <c r="P78" s="303">
        <v>1</v>
      </c>
      <c r="Q78" s="303">
        <v>1</v>
      </c>
      <c r="R78" s="303">
        <v>1</v>
      </c>
      <c r="S78" s="303">
        <v>1</v>
      </c>
      <c r="T78" s="303">
        <v>1</v>
      </c>
      <c r="U78" s="303">
        <v>1</v>
      </c>
      <c r="V78" s="303">
        <v>1</v>
      </c>
      <c r="W78" s="303">
        <v>1</v>
      </c>
      <c r="X78" s="303">
        <v>1</v>
      </c>
      <c r="Y78" s="303">
        <v>1</v>
      </c>
      <c r="Z78" s="303">
        <v>1</v>
      </c>
      <c r="AA78" s="303">
        <v>1</v>
      </c>
    </row>
    <row r="79" spans="1:27" outlineLevel="1" x14ac:dyDescent="0.3">
      <c r="A79" s="203" t="s">
        <v>270</v>
      </c>
      <c r="B79" s="131"/>
      <c r="C79" s="131">
        <f>+('[1]N EERR LOS NA'!C79*P79)+((('[1]N EERR LOS NA'!C79*(100%-P79))/(1+TASAS!$B$9)))</f>
        <v>0</v>
      </c>
      <c r="D79" s="131">
        <f>+('[1]N EERR LOS NA'!D79*Q79)+((('[1]N EERR LOS NA'!D79*(100%-Q79))/(1+TASAS!$C$9)))</f>
        <v>0</v>
      </c>
      <c r="E79" s="131">
        <f>+('[1]N EERR LOS NA'!E79*R79)+((('[1]N EERR LOS NA'!E79*(100%-R79))/(1+TASAS!$D$9)))</f>
        <v>0</v>
      </c>
      <c r="F79" s="131">
        <f>+('[1]N EERR LOS NA'!F79*S79)+((('[1]N EERR LOS NA'!F79*(100%-S79))/(1+TASAS!$E$9)))</f>
        <v>0</v>
      </c>
      <c r="G79" s="131">
        <f>+('[1]N EERR LOS NA'!G79*T79)+((('[1]N EERR LOS NA'!G79*(100%-T79))/(1+TASAS!$F$9)))</f>
        <v>0</v>
      </c>
      <c r="H79" s="131">
        <f>+('[1]N EERR LOS NA'!H79*U79)+((('[1]N EERR LOS NA'!H79*(100%-U79))/(1+TASAS!$G$9)))</f>
        <v>0</v>
      </c>
      <c r="I79" s="131">
        <f>+('[1]N EERR LOS NA'!I79*V79)+((('[1]N EERR LOS NA'!I79*(100%-V79))/(1+TASAS!$H$9)))</f>
        <v>0</v>
      </c>
      <c r="J79" s="131">
        <f>+('[1]N EERR LOS NA'!J79*W79)+((('[1]N EERR LOS NA'!J79*(100%-W79))/(1+TASAS!$I$9)))</f>
        <v>0</v>
      </c>
      <c r="K79" s="131">
        <f>+('[1]N EERR LOS NA'!K79*X79)+((('[1]N EERR LOS NA'!K79*(100%-X79))/(1+TASAS!$J$9)))</f>
        <v>0</v>
      </c>
      <c r="L79" s="131">
        <f>+('[1]N EERR LOS NA'!L79*Y79)+((('[1]N EERR LOS NA'!L79*(100%-Y79))/(1+TASAS!$K$9)))</f>
        <v>0</v>
      </c>
      <c r="M79" s="131">
        <f>+('[1]N EERR LOS NA'!M79*Z79)+((('[1]N EERR LOS NA'!M79*(100%-Z79))/(1+TASAS!$L$9)))</f>
        <v>0</v>
      </c>
      <c r="N79" s="131">
        <f>+('[1]N EERR LOS NA'!N79*AA79)+((('[1]N EERR LOS NA'!N79*(100%-AA79))/(1+TASAS!$M$9)))</f>
        <v>0</v>
      </c>
      <c r="O79" s="194">
        <f t="shared" si="3"/>
        <v>0</v>
      </c>
      <c r="P79" s="303">
        <v>1</v>
      </c>
      <c r="Q79" s="303">
        <v>1</v>
      </c>
      <c r="R79" s="303">
        <v>1</v>
      </c>
      <c r="S79" s="303">
        <v>1</v>
      </c>
      <c r="T79" s="303">
        <v>1</v>
      </c>
      <c r="U79" s="303">
        <v>1</v>
      </c>
      <c r="V79" s="303">
        <v>1</v>
      </c>
      <c r="W79" s="303">
        <v>1</v>
      </c>
      <c r="X79" s="303">
        <v>1</v>
      </c>
      <c r="Y79" s="303">
        <v>1</v>
      </c>
      <c r="Z79" s="303">
        <v>1</v>
      </c>
      <c r="AA79" s="303">
        <v>1</v>
      </c>
    </row>
    <row r="80" spans="1:27" outlineLevel="1" x14ac:dyDescent="0.3">
      <c r="A80" s="203" t="s">
        <v>271</v>
      </c>
      <c r="B80" s="131"/>
      <c r="C80" s="131">
        <f>+('[1]N EERR LOS NA'!C80*P80)+((('[1]N EERR LOS NA'!C80*(100%-P80))/(1+TASAS!$B$9)))</f>
        <v>0</v>
      </c>
      <c r="D80" s="131">
        <f>+('[1]N EERR LOS NA'!D80*Q80)+((('[1]N EERR LOS NA'!D80*(100%-Q80))/(1+TASAS!$C$9)))</f>
        <v>0</v>
      </c>
      <c r="E80" s="131">
        <f>+('[1]N EERR LOS NA'!E80*R80)+((('[1]N EERR LOS NA'!E80*(100%-R80))/(1+TASAS!$D$9)))</f>
        <v>0</v>
      </c>
      <c r="F80" s="131">
        <f>+('[1]N EERR LOS NA'!F80*S80)+((('[1]N EERR LOS NA'!F80*(100%-S80))/(1+TASAS!$E$9)))</f>
        <v>0</v>
      </c>
      <c r="G80" s="131">
        <f>+('[1]N EERR LOS NA'!G80*T80)+((('[1]N EERR LOS NA'!G80*(100%-T80))/(1+TASAS!$F$9)))</f>
        <v>0</v>
      </c>
      <c r="H80" s="131">
        <f>+('[1]N EERR LOS NA'!H80*U80)+((('[1]N EERR LOS NA'!H80*(100%-U80))/(1+TASAS!$G$9)))</f>
        <v>0</v>
      </c>
      <c r="I80" s="131">
        <f>+('[1]N EERR LOS NA'!I80*V80)+((('[1]N EERR LOS NA'!I80*(100%-V80))/(1+TASAS!$H$9)))</f>
        <v>0</v>
      </c>
      <c r="J80" s="131">
        <f>+('[1]N EERR LOS NA'!J80*W80)+((('[1]N EERR LOS NA'!J80*(100%-W80))/(1+TASAS!$I$9)))</f>
        <v>0</v>
      </c>
      <c r="K80" s="131">
        <f>+('[1]N EERR LOS NA'!K80*X80)+((('[1]N EERR LOS NA'!K80*(100%-X80))/(1+TASAS!$J$9)))</f>
        <v>0</v>
      </c>
      <c r="L80" s="131">
        <f>+('[1]N EERR LOS NA'!L80*Y80)+((('[1]N EERR LOS NA'!L80*(100%-Y80))/(1+TASAS!$K$9)))</f>
        <v>0</v>
      </c>
      <c r="M80" s="131">
        <f>+('[1]N EERR LOS NA'!M80*Z80)+((('[1]N EERR LOS NA'!M80*(100%-Z80))/(1+TASAS!$L$9)))</f>
        <v>0</v>
      </c>
      <c r="N80" s="131">
        <f>+('[1]N EERR LOS NA'!N80*AA80)+((('[1]N EERR LOS NA'!N80*(100%-AA80))/(1+TASAS!$M$9)))</f>
        <v>0</v>
      </c>
      <c r="O80" s="194">
        <f t="shared" si="3"/>
        <v>0</v>
      </c>
      <c r="P80" s="303">
        <v>1</v>
      </c>
      <c r="Q80" s="303">
        <v>1</v>
      </c>
      <c r="R80" s="303">
        <v>1</v>
      </c>
      <c r="S80" s="303">
        <v>1</v>
      </c>
      <c r="T80" s="303">
        <v>1</v>
      </c>
      <c r="U80" s="303">
        <v>1</v>
      </c>
      <c r="V80" s="303">
        <v>1</v>
      </c>
      <c r="W80" s="303">
        <v>1</v>
      </c>
      <c r="X80" s="303">
        <v>1</v>
      </c>
      <c r="Y80" s="303">
        <v>1</v>
      </c>
      <c r="Z80" s="303">
        <v>1</v>
      </c>
      <c r="AA80" s="303">
        <v>1</v>
      </c>
    </row>
    <row r="81" spans="1:27" outlineLevel="1" x14ac:dyDescent="0.3">
      <c r="A81" s="203" t="s">
        <v>272</v>
      </c>
      <c r="B81" s="131"/>
      <c r="C81" s="131">
        <f>+('[1]N EERR LOS NA'!C81*P81)+((('[1]N EERR LOS NA'!C81*(100%-P81))/(1+TASAS!$B$9)))</f>
        <v>0</v>
      </c>
      <c r="D81" s="131">
        <f>+('[1]N EERR LOS NA'!D81*Q81)+((('[1]N EERR LOS NA'!D81*(100%-Q81))/(1+TASAS!$C$9)))</f>
        <v>0</v>
      </c>
      <c r="E81" s="131">
        <f>+('[1]N EERR LOS NA'!E81*R81)+((('[1]N EERR LOS NA'!E81*(100%-R81))/(1+TASAS!$D$9)))</f>
        <v>0</v>
      </c>
      <c r="F81" s="131">
        <f>+('[1]N EERR LOS NA'!F81*S81)+((('[1]N EERR LOS NA'!F81*(100%-S81))/(1+TASAS!$E$9)))</f>
        <v>0</v>
      </c>
      <c r="G81" s="131">
        <f>+('[1]N EERR LOS NA'!G81*T81)+((('[1]N EERR LOS NA'!G81*(100%-T81))/(1+TASAS!$F$9)))</f>
        <v>0</v>
      </c>
      <c r="H81" s="131">
        <f>+('[1]N EERR LOS NA'!H81*U81)+((('[1]N EERR LOS NA'!H81*(100%-U81))/(1+TASAS!$G$9)))</f>
        <v>0</v>
      </c>
      <c r="I81" s="131">
        <f>+('[1]N EERR LOS NA'!I81*V81)+((('[1]N EERR LOS NA'!I81*(100%-V81))/(1+TASAS!$H$9)))</f>
        <v>0</v>
      </c>
      <c r="J81" s="131">
        <f>+('[1]N EERR LOS NA'!J81*W81)+((('[1]N EERR LOS NA'!J81*(100%-W81))/(1+TASAS!$I$9)))</f>
        <v>0</v>
      </c>
      <c r="K81" s="131">
        <f>+('[1]N EERR LOS NA'!K81*X81)+((('[1]N EERR LOS NA'!K81*(100%-X81))/(1+TASAS!$J$9)))</f>
        <v>0</v>
      </c>
      <c r="L81" s="131">
        <f>+('[1]N EERR LOS NA'!L81*Y81)+((('[1]N EERR LOS NA'!L81*(100%-Y81))/(1+TASAS!$K$9)))</f>
        <v>0</v>
      </c>
      <c r="M81" s="131">
        <f>+('[1]N EERR LOS NA'!M81*Z81)+((('[1]N EERR LOS NA'!M81*(100%-Z81))/(1+TASAS!$L$9)))</f>
        <v>0</v>
      </c>
      <c r="N81" s="131">
        <f>+('[1]N EERR LOS NA'!N81*AA81)+((('[1]N EERR LOS NA'!N81*(100%-AA81))/(1+TASAS!$M$9)))</f>
        <v>0</v>
      </c>
      <c r="O81" s="194">
        <f t="shared" si="3"/>
        <v>0</v>
      </c>
      <c r="P81" s="303">
        <v>1</v>
      </c>
      <c r="Q81" s="303">
        <v>1</v>
      </c>
      <c r="R81" s="303">
        <v>1</v>
      </c>
      <c r="S81" s="303">
        <v>1</v>
      </c>
      <c r="T81" s="303">
        <v>1</v>
      </c>
      <c r="U81" s="303">
        <v>1</v>
      </c>
      <c r="V81" s="303">
        <v>1</v>
      </c>
      <c r="W81" s="303">
        <v>1</v>
      </c>
      <c r="X81" s="303">
        <v>1</v>
      </c>
      <c r="Y81" s="303">
        <v>1</v>
      </c>
      <c r="Z81" s="303">
        <v>1</v>
      </c>
      <c r="AA81" s="303">
        <v>1</v>
      </c>
    </row>
    <row r="82" spans="1:27" outlineLevel="1" x14ac:dyDescent="0.3">
      <c r="A82" s="203" t="s">
        <v>273</v>
      </c>
      <c r="B82" s="131"/>
      <c r="C82" s="131">
        <f>+('[1]N EERR LOS NA'!C82*P82)+((('[1]N EERR LOS NA'!C82*(100%-P82))/(1+TASAS!$B$9)))</f>
        <v>0</v>
      </c>
      <c r="D82" s="131">
        <f>+('[1]N EERR LOS NA'!D82*Q82)+((('[1]N EERR LOS NA'!D82*(100%-Q82))/(1+TASAS!$C$9)))</f>
        <v>0</v>
      </c>
      <c r="E82" s="131">
        <f>+('[1]N EERR LOS NA'!E82*R82)+((('[1]N EERR LOS NA'!E82*(100%-R82))/(1+TASAS!$D$9)))</f>
        <v>0</v>
      </c>
      <c r="F82" s="131">
        <f>+('[1]N EERR LOS NA'!F82*S82)+((('[1]N EERR LOS NA'!F82*(100%-S82))/(1+TASAS!$E$9)))</f>
        <v>0</v>
      </c>
      <c r="G82" s="131">
        <f>+('[1]N EERR LOS NA'!G82*T82)+((('[1]N EERR LOS NA'!G82*(100%-T82))/(1+TASAS!$F$9)))</f>
        <v>0</v>
      </c>
      <c r="H82" s="131">
        <f>+('[1]N EERR LOS NA'!H82*U82)+((('[1]N EERR LOS NA'!H82*(100%-U82))/(1+TASAS!$G$9)))</f>
        <v>0</v>
      </c>
      <c r="I82" s="131">
        <f>+('[1]N EERR LOS NA'!I82*V82)+((('[1]N EERR LOS NA'!I82*(100%-V82))/(1+TASAS!$H$9)))</f>
        <v>0</v>
      </c>
      <c r="J82" s="131">
        <f>+('[1]N EERR LOS NA'!J82*W82)+((('[1]N EERR LOS NA'!J82*(100%-W82))/(1+TASAS!$I$9)))</f>
        <v>0</v>
      </c>
      <c r="K82" s="131">
        <f>+('[1]N EERR LOS NA'!K82*X82)+((('[1]N EERR LOS NA'!K82*(100%-X82))/(1+TASAS!$J$9)))</f>
        <v>0</v>
      </c>
      <c r="L82" s="131">
        <f>+('[1]N EERR LOS NA'!L82*Y82)+((('[1]N EERR LOS NA'!L82*(100%-Y82))/(1+TASAS!$K$9)))</f>
        <v>0</v>
      </c>
      <c r="M82" s="131">
        <f>+('[1]N EERR LOS NA'!M82*Z82)+((('[1]N EERR LOS NA'!M82*(100%-Z82))/(1+TASAS!$L$9)))</f>
        <v>0</v>
      </c>
      <c r="N82" s="131">
        <f>+('[1]N EERR LOS NA'!N82*AA82)+((('[1]N EERR LOS NA'!N82*(100%-AA82))/(1+TASAS!$M$9)))</f>
        <v>0</v>
      </c>
      <c r="O82" s="194">
        <f t="shared" si="3"/>
        <v>0</v>
      </c>
      <c r="P82" s="303">
        <v>1</v>
      </c>
      <c r="Q82" s="303">
        <v>1</v>
      </c>
      <c r="R82" s="303">
        <v>1</v>
      </c>
      <c r="S82" s="303">
        <v>1</v>
      </c>
      <c r="T82" s="303">
        <v>1</v>
      </c>
      <c r="U82" s="303">
        <v>1</v>
      </c>
      <c r="V82" s="303">
        <v>1</v>
      </c>
      <c r="W82" s="303">
        <v>1</v>
      </c>
      <c r="X82" s="303">
        <v>1</v>
      </c>
      <c r="Y82" s="303">
        <v>1</v>
      </c>
      <c r="Z82" s="303">
        <v>1</v>
      </c>
      <c r="AA82" s="303">
        <v>1</v>
      </c>
    </row>
    <row r="83" spans="1:27" outlineLevel="1" x14ac:dyDescent="0.3">
      <c r="A83" s="203" t="s">
        <v>274</v>
      </c>
      <c r="B83" s="131"/>
      <c r="C83" s="131">
        <f>+('[1]N EERR LOS NA'!C83*P83)+((('[1]N EERR LOS NA'!C83*(100%-P83))/(1+TASAS!$B$9)))</f>
        <v>0</v>
      </c>
      <c r="D83" s="131">
        <f>+('[1]N EERR LOS NA'!D83*Q83)+((('[1]N EERR LOS NA'!D83*(100%-Q83))/(1+TASAS!$C$9)))</f>
        <v>0</v>
      </c>
      <c r="E83" s="131">
        <f>+('[1]N EERR LOS NA'!E83*R83)+((('[1]N EERR LOS NA'!E83*(100%-R83))/(1+TASAS!$D$9)))</f>
        <v>0</v>
      </c>
      <c r="F83" s="131">
        <f>+('[1]N EERR LOS NA'!F83*S83)+((('[1]N EERR LOS NA'!F83*(100%-S83))/(1+TASAS!$E$9)))</f>
        <v>0</v>
      </c>
      <c r="G83" s="131">
        <f>+('[1]N EERR LOS NA'!G83*T83)+((('[1]N EERR LOS NA'!G83*(100%-T83))/(1+TASAS!$F$9)))</f>
        <v>0</v>
      </c>
      <c r="H83" s="131">
        <f>+('[1]N EERR LOS NA'!H83*U83)+((('[1]N EERR LOS NA'!H83*(100%-U83))/(1+TASAS!$G$9)))</f>
        <v>0</v>
      </c>
      <c r="I83" s="131">
        <f>+('[1]N EERR LOS NA'!I83*V83)+((('[1]N EERR LOS NA'!I83*(100%-V83))/(1+TASAS!$H$9)))</f>
        <v>0</v>
      </c>
      <c r="J83" s="131">
        <f>+('[1]N EERR LOS NA'!J83*W83)+((('[1]N EERR LOS NA'!J83*(100%-W83))/(1+TASAS!$I$9)))</f>
        <v>0</v>
      </c>
      <c r="K83" s="131">
        <f>+('[1]N EERR LOS NA'!K83*X83)+((('[1]N EERR LOS NA'!K83*(100%-X83))/(1+TASAS!$J$9)))</f>
        <v>0</v>
      </c>
      <c r="L83" s="131">
        <f>+('[1]N EERR LOS NA'!L83*Y83)+((('[1]N EERR LOS NA'!L83*(100%-Y83))/(1+TASAS!$K$9)))</f>
        <v>0</v>
      </c>
      <c r="M83" s="131">
        <f>+('[1]N EERR LOS NA'!M83*Z83)+((('[1]N EERR LOS NA'!M83*(100%-Z83))/(1+TASAS!$L$9)))</f>
        <v>0</v>
      </c>
      <c r="N83" s="131">
        <f>+('[1]N EERR LOS NA'!N83*AA83)+((('[1]N EERR LOS NA'!N83*(100%-AA83))/(1+TASAS!$M$9)))</f>
        <v>0</v>
      </c>
      <c r="O83" s="194">
        <f t="shared" si="3"/>
        <v>0</v>
      </c>
      <c r="P83" s="303">
        <v>1</v>
      </c>
      <c r="Q83" s="303">
        <v>1</v>
      </c>
      <c r="R83" s="303">
        <v>1</v>
      </c>
      <c r="S83" s="303">
        <v>1</v>
      </c>
      <c r="T83" s="303">
        <v>1</v>
      </c>
      <c r="U83" s="303">
        <v>1</v>
      </c>
      <c r="V83" s="303">
        <v>1</v>
      </c>
      <c r="W83" s="303">
        <v>1</v>
      </c>
      <c r="X83" s="303">
        <v>1</v>
      </c>
      <c r="Y83" s="303">
        <v>1</v>
      </c>
      <c r="Z83" s="303">
        <v>1</v>
      </c>
      <c r="AA83" s="303">
        <v>1</v>
      </c>
    </row>
    <row r="84" spans="1:27" outlineLevel="1" x14ac:dyDescent="0.3">
      <c r="A84" s="203" t="s">
        <v>275</v>
      </c>
      <c r="B84" s="131"/>
      <c r="C84" s="131">
        <f>+('[1]N EERR LOS NA'!C84*P84)+((('[1]N EERR LOS NA'!C84*(100%-P84))/(1+TASAS!$B$9)))</f>
        <v>0</v>
      </c>
      <c r="D84" s="131">
        <f>+('[1]N EERR LOS NA'!D84*Q84)+((('[1]N EERR LOS NA'!D84*(100%-Q84))/(1+TASAS!$C$9)))</f>
        <v>0</v>
      </c>
      <c r="E84" s="131">
        <f>+('[1]N EERR LOS NA'!E84*R84)+((('[1]N EERR LOS NA'!E84*(100%-R84))/(1+TASAS!$D$9)))</f>
        <v>0</v>
      </c>
      <c r="F84" s="131">
        <f>+('[1]N EERR LOS NA'!F84*S84)+((('[1]N EERR LOS NA'!F84*(100%-S84))/(1+TASAS!$E$9)))</f>
        <v>0</v>
      </c>
      <c r="G84" s="131">
        <f>+('[1]N EERR LOS NA'!G84*T84)+((('[1]N EERR LOS NA'!G84*(100%-T84))/(1+TASAS!$F$9)))</f>
        <v>0</v>
      </c>
      <c r="H84" s="131">
        <f>+('[1]N EERR LOS NA'!H84*U84)+((('[1]N EERR LOS NA'!H84*(100%-U84))/(1+TASAS!$G$9)))</f>
        <v>0</v>
      </c>
      <c r="I84" s="131">
        <f>+('[1]N EERR LOS NA'!I84*V84)+((('[1]N EERR LOS NA'!I84*(100%-V84))/(1+TASAS!$H$9)))</f>
        <v>0</v>
      </c>
      <c r="J84" s="131">
        <f>+('[1]N EERR LOS NA'!J84*W84)+((('[1]N EERR LOS NA'!J84*(100%-W84))/(1+TASAS!$I$9)))</f>
        <v>0</v>
      </c>
      <c r="K84" s="131">
        <f>+('[1]N EERR LOS NA'!K84*X84)+((('[1]N EERR LOS NA'!K84*(100%-X84))/(1+TASAS!$J$9)))</f>
        <v>0</v>
      </c>
      <c r="L84" s="131">
        <f>+('[1]N EERR LOS NA'!L84*Y84)+((('[1]N EERR LOS NA'!L84*(100%-Y84))/(1+TASAS!$K$9)))</f>
        <v>0</v>
      </c>
      <c r="M84" s="131">
        <f>+('[1]N EERR LOS NA'!M84*Z84)+((('[1]N EERR LOS NA'!M84*(100%-Z84))/(1+TASAS!$L$9)))</f>
        <v>0</v>
      </c>
      <c r="N84" s="131">
        <f>+('[1]N EERR LOS NA'!N84*AA84)+((('[1]N EERR LOS NA'!N84*(100%-AA84))/(1+TASAS!$M$9)))</f>
        <v>0</v>
      </c>
      <c r="O84" s="194">
        <f t="shared" si="3"/>
        <v>0</v>
      </c>
      <c r="P84" s="303">
        <v>1</v>
      </c>
      <c r="Q84" s="303">
        <v>1</v>
      </c>
      <c r="R84" s="303">
        <v>1</v>
      </c>
      <c r="S84" s="303">
        <v>1</v>
      </c>
      <c r="T84" s="303">
        <v>1</v>
      </c>
      <c r="U84" s="303">
        <v>1</v>
      </c>
      <c r="V84" s="303">
        <v>1</v>
      </c>
      <c r="W84" s="303">
        <v>1</v>
      </c>
      <c r="X84" s="303">
        <v>1</v>
      </c>
      <c r="Y84" s="303">
        <v>1</v>
      </c>
      <c r="Z84" s="303">
        <v>1</v>
      </c>
      <c r="AA84" s="303">
        <v>1</v>
      </c>
    </row>
    <row r="85" spans="1:27" outlineLevel="1" x14ac:dyDescent="0.3">
      <c r="A85" s="203" t="s">
        <v>276</v>
      </c>
      <c r="B85" s="131"/>
      <c r="C85" s="131">
        <f>+('[1]N EERR LOS NA'!C85*P85)+((('[1]N EERR LOS NA'!C85*(100%-P85))/(1+TASAS!$B$9)))</f>
        <v>0</v>
      </c>
      <c r="D85" s="131">
        <f>+('[1]N EERR LOS NA'!D85*Q85)+((('[1]N EERR LOS NA'!D85*(100%-Q85))/(1+TASAS!$C$9)))</f>
        <v>0</v>
      </c>
      <c r="E85" s="131">
        <f>+('[1]N EERR LOS NA'!E85*R85)+((('[1]N EERR LOS NA'!E85*(100%-R85))/(1+TASAS!$D$9)))</f>
        <v>0</v>
      </c>
      <c r="F85" s="131">
        <f>+('[1]N EERR LOS NA'!F85*S85)+((('[1]N EERR LOS NA'!F85*(100%-S85))/(1+TASAS!$E$9)))</f>
        <v>0</v>
      </c>
      <c r="G85" s="131">
        <f>+('[1]N EERR LOS NA'!G85*T85)+((('[1]N EERR LOS NA'!G85*(100%-T85))/(1+TASAS!$F$9)))</f>
        <v>0</v>
      </c>
      <c r="H85" s="131">
        <f>+('[1]N EERR LOS NA'!H85*U85)+((('[1]N EERR LOS NA'!H85*(100%-U85))/(1+TASAS!$G$9)))</f>
        <v>0</v>
      </c>
      <c r="I85" s="131">
        <f>+('[1]N EERR LOS NA'!I85*V85)+((('[1]N EERR LOS NA'!I85*(100%-V85))/(1+TASAS!$H$9)))</f>
        <v>0</v>
      </c>
      <c r="J85" s="131">
        <f>+('[1]N EERR LOS NA'!J85*W85)+((('[1]N EERR LOS NA'!J85*(100%-W85))/(1+TASAS!$I$9)))</f>
        <v>0</v>
      </c>
      <c r="K85" s="131">
        <f>+('[1]N EERR LOS NA'!K85*X85)+((('[1]N EERR LOS NA'!K85*(100%-X85))/(1+TASAS!$J$9)))</f>
        <v>0</v>
      </c>
      <c r="L85" s="131">
        <f>+('[1]N EERR LOS NA'!L85*Y85)+((('[1]N EERR LOS NA'!L85*(100%-Y85))/(1+TASAS!$K$9)))</f>
        <v>0</v>
      </c>
      <c r="M85" s="131">
        <f>+('[1]N EERR LOS NA'!M85*Z85)+((('[1]N EERR LOS NA'!M85*(100%-Z85))/(1+TASAS!$L$9)))</f>
        <v>0</v>
      </c>
      <c r="N85" s="131">
        <f>+('[1]N EERR LOS NA'!N85*AA85)+((('[1]N EERR LOS NA'!N85*(100%-AA85))/(1+TASAS!$M$9)))</f>
        <v>0</v>
      </c>
      <c r="O85" s="194">
        <f t="shared" si="3"/>
        <v>0</v>
      </c>
      <c r="P85" s="303">
        <v>1</v>
      </c>
      <c r="Q85" s="303">
        <v>1</v>
      </c>
      <c r="R85" s="303">
        <v>1</v>
      </c>
      <c r="S85" s="303">
        <v>1</v>
      </c>
      <c r="T85" s="303">
        <v>1</v>
      </c>
      <c r="U85" s="303">
        <v>1</v>
      </c>
      <c r="V85" s="303">
        <v>1</v>
      </c>
      <c r="W85" s="303">
        <v>1</v>
      </c>
      <c r="X85" s="303">
        <v>1</v>
      </c>
      <c r="Y85" s="303">
        <v>1</v>
      </c>
      <c r="Z85" s="303">
        <v>1</v>
      </c>
      <c r="AA85" s="303">
        <v>1</v>
      </c>
    </row>
    <row r="86" spans="1:27" outlineLevel="1" x14ac:dyDescent="0.3">
      <c r="A86" s="203" t="s">
        <v>277</v>
      </c>
      <c r="B86" s="131"/>
      <c r="C86" s="131">
        <f>+('[1]N EERR LOS NA'!C86*P86)+((('[1]N EERR LOS NA'!C86*(100%-P86))/(1+TASAS!$B$9)))</f>
        <v>0</v>
      </c>
      <c r="D86" s="131">
        <f>+('[1]N EERR LOS NA'!D86*Q86)+((('[1]N EERR LOS NA'!D86*(100%-Q86))/(1+TASAS!$C$9)))</f>
        <v>0</v>
      </c>
      <c r="E86" s="131">
        <f>+('[1]N EERR LOS NA'!E86*R86)+((('[1]N EERR LOS NA'!E86*(100%-R86))/(1+TASAS!$D$9)))</f>
        <v>0</v>
      </c>
      <c r="F86" s="131">
        <f>+('[1]N EERR LOS NA'!F86*S86)+((('[1]N EERR LOS NA'!F86*(100%-S86))/(1+TASAS!$E$9)))</f>
        <v>0</v>
      </c>
      <c r="G86" s="131">
        <f>+('[1]N EERR LOS NA'!G86*T86)+((('[1]N EERR LOS NA'!G86*(100%-T86))/(1+TASAS!$F$9)))</f>
        <v>0</v>
      </c>
      <c r="H86" s="131">
        <f>+('[1]N EERR LOS NA'!H86*U86)+((('[1]N EERR LOS NA'!H86*(100%-U86))/(1+TASAS!$G$9)))</f>
        <v>0</v>
      </c>
      <c r="I86" s="131">
        <f>+('[1]N EERR LOS NA'!I86*V86)+((('[1]N EERR LOS NA'!I86*(100%-V86))/(1+TASAS!$H$9)))</f>
        <v>0</v>
      </c>
      <c r="J86" s="131">
        <f>+('[1]N EERR LOS NA'!J86*W86)+((('[1]N EERR LOS NA'!J86*(100%-W86))/(1+TASAS!$I$9)))</f>
        <v>0</v>
      </c>
      <c r="K86" s="131">
        <f>+('[1]N EERR LOS NA'!K86*X86)+((('[1]N EERR LOS NA'!K86*(100%-X86))/(1+TASAS!$J$9)))</f>
        <v>0</v>
      </c>
      <c r="L86" s="131">
        <f>+('[1]N EERR LOS NA'!L86*Y86)+((('[1]N EERR LOS NA'!L86*(100%-Y86))/(1+TASAS!$K$9)))</f>
        <v>0</v>
      </c>
      <c r="M86" s="131">
        <f>+('[1]N EERR LOS NA'!M86*Z86)+((('[1]N EERR LOS NA'!M86*(100%-Z86))/(1+TASAS!$L$9)))</f>
        <v>0</v>
      </c>
      <c r="N86" s="131">
        <f>+('[1]N EERR LOS NA'!N86*AA86)+((('[1]N EERR LOS NA'!N86*(100%-AA86))/(1+TASAS!$M$9)))</f>
        <v>0</v>
      </c>
      <c r="O86" s="194">
        <f t="shared" si="3"/>
        <v>0</v>
      </c>
      <c r="P86" s="303">
        <v>1</v>
      </c>
      <c r="Q86" s="303">
        <v>1</v>
      </c>
      <c r="R86" s="303">
        <v>1</v>
      </c>
      <c r="S86" s="303">
        <v>1</v>
      </c>
      <c r="T86" s="303">
        <v>1</v>
      </c>
      <c r="U86" s="303">
        <v>1</v>
      </c>
      <c r="V86" s="303">
        <v>1</v>
      </c>
      <c r="W86" s="303">
        <v>1</v>
      </c>
      <c r="X86" s="303">
        <v>1</v>
      </c>
      <c r="Y86" s="303">
        <v>1</v>
      </c>
      <c r="Z86" s="303">
        <v>1</v>
      </c>
      <c r="AA86" s="303">
        <v>1</v>
      </c>
    </row>
    <row r="87" spans="1:27" outlineLevel="1" x14ac:dyDescent="0.3">
      <c r="A87" s="203" t="s">
        <v>278</v>
      </c>
      <c r="B87" s="131"/>
      <c r="C87" s="131">
        <f>+('[1]N EERR LOS NA'!C87*P87)+((('[1]N EERR LOS NA'!C87*(100%-P87))/(1+TASAS!$B$9)))</f>
        <v>0</v>
      </c>
      <c r="D87" s="131">
        <f>+('[1]N EERR LOS NA'!D87*Q87)+((('[1]N EERR LOS NA'!D87*(100%-Q87))/(1+TASAS!$C$9)))</f>
        <v>0</v>
      </c>
      <c r="E87" s="131">
        <f>+('[1]N EERR LOS NA'!E87*R87)+((('[1]N EERR LOS NA'!E87*(100%-R87))/(1+TASAS!$D$9)))</f>
        <v>0</v>
      </c>
      <c r="F87" s="131">
        <f>+('[1]N EERR LOS NA'!F87*S87)+((('[1]N EERR LOS NA'!F87*(100%-S87))/(1+TASAS!$E$9)))</f>
        <v>0</v>
      </c>
      <c r="G87" s="131">
        <f>+('[1]N EERR LOS NA'!G87*T87)+((('[1]N EERR LOS NA'!G87*(100%-T87))/(1+TASAS!$F$9)))</f>
        <v>0</v>
      </c>
      <c r="H87" s="131">
        <f>+('[1]N EERR LOS NA'!H87*U87)+((('[1]N EERR LOS NA'!H87*(100%-U87))/(1+TASAS!$G$9)))</f>
        <v>0</v>
      </c>
      <c r="I87" s="131">
        <f>+('[1]N EERR LOS NA'!I87*V87)+((('[1]N EERR LOS NA'!I87*(100%-V87))/(1+TASAS!$H$9)))</f>
        <v>0</v>
      </c>
      <c r="J87" s="131">
        <f>+('[1]N EERR LOS NA'!J87*W87)+((('[1]N EERR LOS NA'!J87*(100%-W87))/(1+TASAS!$I$9)))</f>
        <v>0</v>
      </c>
      <c r="K87" s="131">
        <f>+('[1]N EERR LOS NA'!K87*X87)+((('[1]N EERR LOS NA'!K87*(100%-X87))/(1+TASAS!$J$9)))</f>
        <v>0</v>
      </c>
      <c r="L87" s="131">
        <f>+('[1]N EERR LOS NA'!L87*Y87)+((('[1]N EERR LOS NA'!L87*(100%-Y87))/(1+TASAS!$K$9)))</f>
        <v>0</v>
      </c>
      <c r="M87" s="131">
        <f>+('[1]N EERR LOS NA'!M87*Z87)+((('[1]N EERR LOS NA'!M87*(100%-Z87))/(1+TASAS!$L$9)))</f>
        <v>0</v>
      </c>
      <c r="N87" s="131">
        <f>+('[1]N EERR LOS NA'!N87*AA87)+((('[1]N EERR LOS NA'!N87*(100%-AA87))/(1+TASAS!$M$9)))</f>
        <v>0</v>
      </c>
      <c r="O87" s="194">
        <f t="shared" si="3"/>
        <v>0</v>
      </c>
      <c r="P87" s="303">
        <v>1</v>
      </c>
      <c r="Q87" s="303">
        <v>1</v>
      </c>
      <c r="R87" s="303">
        <v>1</v>
      </c>
      <c r="S87" s="303">
        <v>1</v>
      </c>
      <c r="T87" s="303">
        <v>1</v>
      </c>
      <c r="U87" s="303">
        <v>1</v>
      </c>
      <c r="V87" s="303">
        <v>1</v>
      </c>
      <c r="W87" s="303">
        <v>1</v>
      </c>
      <c r="X87" s="303">
        <v>1</v>
      </c>
      <c r="Y87" s="303">
        <v>1</v>
      </c>
      <c r="Z87" s="303">
        <v>1</v>
      </c>
      <c r="AA87" s="303">
        <v>1</v>
      </c>
    </row>
    <row r="88" spans="1:27" outlineLevel="1" x14ac:dyDescent="0.3">
      <c r="A88" s="203" t="s">
        <v>279</v>
      </c>
      <c r="B88" s="131"/>
      <c r="C88" s="131">
        <f>+('[1]N EERR LOS NA'!C88*P88)+((('[1]N EERR LOS NA'!C88*(100%-P88))/(1+TASAS!$B$9)))</f>
        <v>34.445877538928706</v>
      </c>
      <c r="D88" s="131">
        <f>+('[1]N EERR LOS NA'!D88*Q88)+((('[1]N EERR LOS NA'!D88*(100%-Q88))/(1+TASAS!$C$9)))</f>
        <v>32.422842502313003</v>
      </c>
      <c r="E88" s="131">
        <f>+('[1]N EERR LOS NA'!E88*R88)+((('[1]N EERR LOS NA'!E88*(100%-R88))/(1+TASAS!$D$9)))</f>
        <v>52.458906214261489</v>
      </c>
      <c r="F88" s="131">
        <f>+('[1]N EERR LOS NA'!F88*S88)+((('[1]N EERR LOS NA'!F88*(100%-S88))/(1+TASAS!$E$9)))</f>
        <v>45.279985052549627</v>
      </c>
      <c r="G88" s="131">
        <f>+('[1]N EERR LOS NA'!G88*T88)+((('[1]N EERR LOS NA'!G88*(100%-T88))/(1+TASAS!$F$9)))</f>
        <v>76.106367930046204</v>
      </c>
      <c r="H88" s="131">
        <f>+('[1]N EERR LOS NA'!H88*U88)+((('[1]N EERR LOS NA'!H88*(100%-U88))/(1+TASAS!$G$9)))</f>
        <v>108.88574321491838</v>
      </c>
      <c r="I88" s="131">
        <f>+('[1]N EERR LOS NA'!I88*V88)+((('[1]N EERR LOS NA'!I88*(100%-V88))/(1+TASAS!$H$9)))</f>
        <v>0</v>
      </c>
      <c r="J88" s="131">
        <f>+('[1]N EERR LOS NA'!J88*W88)+((('[1]N EERR LOS NA'!J88*(100%-W88))/(1+TASAS!$I$9)))</f>
        <v>0</v>
      </c>
      <c r="K88" s="131">
        <f>+('[1]N EERR LOS NA'!K88*X88)+((('[1]N EERR LOS NA'!K88*(100%-X88))/(1+TASAS!$J$9)))</f>
        <v>0</v>
      </c>
      <c r="L88" s="131">
        <f>+('[1]N EERR LOS NA'!L88*Y88)+((('[1]N EERR LOS NA'!L88*(100%-Y88))/(1+TASAS!$K$9)))</f>
        <v>0</v>
      </c>
      <c r="M88" s="131">
        <f>+('[1]N EERR LOS NA'!M88*Z88)+((('[1]N EERR LOS NA'!M88*(100%-Z88))/(1+TASAS!$L$9)))</f>
        <v>0</v>
      </c>
      <c r="N88" s="131">
        <f>+('[1]N EERR LOS NA'!N88*AA88)+((('[1]N EERR LOS NA'!N88*(100%-AA88))/(1+TASAS!$M$9)))</f>
        <v>0</v>
      </c>
      <c r="O88" s="194">
        <f t="shared" si="3"/>
        <v>349.59972245301742</v>
      </c>
      <c r="P88" s="303">
        <v>0</v>
      </c>
      <c r="Q88" s="303">
        <v>0</v>
      </c>
      <c r="R88" s="303">
        <v>0</v>
      </c>
      <c r="S88" s="303">
        <v>0</v>
      </c>
      <c r="T88" s="303">
        <v>0</v>
      </c>
      <c r="U88" s="303">
        <v>0</v>
      </c>
      <c r="V88" s="303">
        <v>0</v>
      </c>
      <c r="W88" s="303">
        <v>0</v>
      </c>
      <c r="X88" s="303">
        <v>0</v>
      </c>
      <c r="Y88" s="303">
        <v>0</v>
      </c>
      <c r="Z88" s="303">
        <v>0</v>
      </c>
      <c r="AA88" s="303">
        <v>0</v>
      </c>
    </row>
    <row r="89" spans="1:27" outlineLevel="1" x14ac:dyDescent="0.3">
      <c r="A89" s="203" t="s">
        <v>280</v>
      </c>
      <c r="B89" s="131"/>
      <c r="C89" s="131">
        <f>+('[1]N EERR LOS NA'!C89*P89)+((('[1]N EERR LOS NA'!C89*(100%-P89))/(1+TASAS!$B$9)))</f>
        <v>0</v>
      </c>
      <c r="D89" s="131">
        <f>+('[1]N EERR LOS NA'!D89*Q89)+((('[1]N EERR LOS NA'!D89*(100%-Q89))/(1+TASAS!$C$9)))</f>
        <v>0</v>
      </c>
      <c r="E89" s="131">
        <f>+('[1]N EERR LOS NA'!E89*R89)+((('[1]N EERR LOS NA'!E89*(100%-R89))/(1+TASAS!$D$9)))</f>
        <v>0</v>
      </c>
      <c r="F89" s="131">
        <f>+('[1]N EERR LOS NA'!F89*S89)+((('[1]N EERR LOS NA'!F89*(100%-S89))/(1+TASAS!$E$9)))</f>
        <v>0</v>
      </c>
      <c r="G89" s="131">
        <f>+('[1]N EERR LOS NA'!G89*T89)+((('[1]N EERR LOS NA'!G89*(100%-T89))/(1+TASAS!$F$9)))</f>
        <v>0</v>
      </c>
      <c r="H89" s="131">
        <f>+('[1]N EERR LOS NA'!H89*U89)+((('[1]N EERR LOS NA'!H89*(100%-U89))/(1+TASAS!$G$9)))</f>
        <v>0</v>
      </c>
      <c r="I89" s="131">
        <f>+('[1]N EERR LOS NA'!I89*V89)+((('[1]N EERR LOS NA'!I89*(100%-V89))/(1+TASAS!$H$9)))</f>
        <v>0</v>
      </c>
      <c r="J89" s="131">
        <f>+('[1]N EERR LOS NA'!J89*W89)+((('[1]N EERR LOS NA'!J89*(100%-W89))/(1+TASAS!$I$9)))</f>
        <v>0</v>
      </c>
      <c r="K89" s="131">
        <f>+('[1]N EERR LOS NA'!K89*X89)+((('[1]N EERR LOS NA'!K89*(100%-X89))/(1+TASAS!$J$9)))</f>
        <v>0</v>
      </c>
      <c r="L89" s="131">
        <f>+('[1]N EERR LOS NA'!L89*Y89)+((('[1]N EERR LOS NA'!L89*(100%-Y89))/(1+TASAS!$K$9)))</f>
        <v>0</v>
      </c>
      <c r="M89" s="131">
        <f>+('[1]N EERR LOS NA'!M89*Z89)+((('[1]N EERR LOS NA'!M89*(100%-Z89))/(1+TASAS!$L$9)))</f>
        <v>0</v>
      </c>
      <c r="N89" s="131">
        <f>+('[1]N EERR LOS NA'!N89*AA89)+((('[1]N EERR LOS NA'!N89*(100%-AA89))/(1+TASAS!$M$9)))</f>
        <v>0</v>
      </c>
      <c r="O89" s="194">
        <f t="shared" si="3"/>
        <v>0</v>
      </c>
      <c r="P89" s="303">
        <v>0</v>
      </c>
      <c r="Q89" s="303">
        <v>0</v>
      </c>
      <c r="R89" s="303">
        <v>0</v>
      </c>
      <c r="S89" s="303">
        <v>0</v>
      </c>
      <c r="T89" s="303">
        <v>0</v>
      </c>
      <c r="U89" s="303">
        <v>0</v>
      </c>
      <c r="V89" s="303">
        <v>0</v>
      </c>
      <c r="W89" s="303">
        <v>0</v>
      </c>
      <c r="X89" s="303">
        <v>0</v>
      </c>
      <c r="Y89" s="303">
        <v>0</v>
      </c>
      <c r="Z89" s="303">
        <v>0</v>
      </c>
      <c r="AA89" s="303">
        <v>0</v>
      </c>
    </row>
    <row r="90" spans="1:27" outlineLevel="1" x14ac:dyDescent="0.3">
      <c r="A90" s="203" t="s">
        <v>281</v>
      </c>
      <c r="B90" s="131"/>
      <c r="C90" s="131">
        <f>+('[1]N EERR LOS NA'!C90*P90)+((('[1]N EERR LOS NA'!C90*(100%-P90))/(1+TASAS!$B$9)))</f>
        <v>0</v>
      </c>
      <c r="D90" s="131">
        <f>+('[1]N EERR LOS NA'!D90*Q90)+((('[1]N EERR LOS NA'!D90*(100%-Q90))/(1+TASAS!$C$9)))</f>
        <v>0</v>
      </c>
      <c r="E90" s="131">
        <f>+('[1]N EERR LOS NA'!E90*R90)+((('[1]N EERR LOS NA'!E90*(100%-R90))/(1+TASAS!$D$9)))</f>
        <v>0</v>
      </c>
      <c r="F90" s="131">
        <f>+('[1]N EERR LOS NA'!F90*S90)+((('[1]N EERR LOS NA'!F90*(100%-S90))/(1+TASAS!$E$9)))</f>
        <v>0</v>
      </c>
      <c r="G90" s="131">
        <f>+('[1]N EERR LOS NA'!G90*T90)+((('[1]N EERR LOS NA'!G90*(100%-T90))/(1+TASAS!$F$9)))</f>
        <v>0</v>
      </c>
      <c r="H90" s="131">
        <f>+('[1]N EERR LOS NA'!H90*U90)+((('[1]N EERR LOS NA'!H90*(100%-U90))/(1+TASAS!$G$9)))</f>
        <v>0</v>
      </c>
      <c r="I90" s="131">
        <f>+('[1]N EERR LOS NA'!I90*V90)+((('[1]N EERR LOS NA'!I90*(100%-V90))/(1+TASAS!$H$9)))</f>
        <v>0</v>
      </c>
      <c r="J90" s="131">
        <f>+('[1]N EERR LOS NA'!J90*W90)+((('[1]N EERR LOS NA'!J90*(100%-W90))/(1+TASAS!$I$9)))</f>
        <v>0</v>
      </c>
      <c r="K90" s="131">
        <f>+('[1]N EERR LOS NA'!K90*X90)+((('[1]N EERR LOS NA'!K90*(100%-X90))/(1+TASAS!$J$9)))</f>
        <v>0</v>
      </c>
      <c r="L90" s="131">
        <f>+('[1]N EERR LOS NA'!L90*Y90)+((('[1]N EERR LOS NA'!L90*(100%-Y90))/(1+TASAS!$K$9)))</f>
        <v>0</v>
      </c>
      <c r="M90" s="131">
        <f>+('[1]N EERR LOS NA'!M90*Z90)+((('[1]N EERR LOS NA'!M90*(100%-Z90))/(1+TASAS!$L$9)))</f>
        <v>0</v>
      </c>
      <c r="N90" s="131">
        <f>+('[1]N EERR LOS NA'!N90*AA90)+((('[1]N EERR LOS NA'!N90*(100%-AA90))/(1+TASAS!$M$9)))</f>
        <v>0</v>
      </c>
      <c r="O90" s="194">
        <f t="shared" si="3"/>
        <v>0</v>
      </c>
      <c r="P90" s="303">
        <v>0</v>
      </c>
      <c r="Q90" s="303">
        <v>0</v>
      </c>
      <c r="R90" s="303">
        <v>0</v>
      </c>
      <c r="S90" s="303">
        <v>0</v>
      </c>
      <c r="T90" s="303">
        <v>0</v>
      </c>
      <c r="U90" s="303">
        <v>0</v>
      </c>
      <c r="V90" s="303">
        <v>0</v>
      </c>
      <c r="W90" s="303">
        <v>0</v>
      </c>
      <c r="X90" s="303">
        <v>0</v>
      </c>
      <c r="Y90" s="303">
        <v>0</v>
      </c>
      <c r="Z90" s="303">
        <v>0</v>
      </c>
      <c r="AA90" s="303">
        <v>0</v>
      </c>
    </row>
    <row r="91" spans="1:27" outlineLevel="1" x14ac:dyDescent="0.3">
      <c r="A91" s="203" t="s">
        <v>282</v>
      </c>
      <c r="B91" s="131"/>
      <c r="C91" s="131">
        <f>+('[1]N EERR LOS NA'!C91*P91)+((('[1]N EERR LOS NA'!C91*(100%-P91))/(1+TASAS!$B$9)))</f>
        <v>725</v>
      </c>
      <c r="D91" s="131">
        <f>+('[1]N EERR LOS NA'!D91*Q91)+((('[1]N EERR LOS NA'!D91*(100%-Q91))/(1+TASAS!$C$9)))</f>
        <v>750</v>
      </c>
      <c r="E91" s="131">
        <f>+('[1]N EERR LOS NA'!E91*R91)+((('[1]N EERR LOS NA'!E91*(100%-R91))/(1+TASAS!$D$9)))</f>
        <v>750</v>
      </c>
      <c r="F91" s="131">
        <f>+('[1]N EERR LOS NA'!F91*S91)+((('[1]N EERR LOS NA'!F91*(100%-S91))/(1+TASAS!$E$9)))</f>
        <v>750</v>
      </c>
      <c r="G91" s="131">
        <f>+('[1]N EERR LOS NA'!G91*T91)+((('[1]N EERR LOS NA'!G91*(100%-T91))/(1+TASAS!$F$9)))</f>
        <v>745</v>
      </c>
      <c r="H91" s="131">
        <f>+('[1]N EERR LOS NA'!H91*U91)+((('[1]N EERR LOS NA'!H91*(100%-U91))/(1+TASAS!$G$9)))</f>
        <v>720</v>
      </c>
      <c r="I91" s="131">
        <f>+('[1]N EERR LOS NA'!I91*V91)+((('[1]N EERR LOS NA'!I91*(100%-V91))/(1+TASAS!$H$9)))</f>
        <v>0</v>
      </c>
      <c r="J91" s="131">
        <f>+('[1]N EERR LOS NA'!J91*W91)+((('[1]N EERR LOS NA'!J91*(100%-W91))/(1+TASAS!$I$9)))</f>
        <v>0</v>
      </c>
      <c r="K91" s="131">
        <f>+('[1]N EERR LOS NA'!K91*X91)+((('[1]N EERR LOS NA'!K91*(100%-X91))/(1+TASAS!$J$9)))</f>
        <v>0</v>
      </c>
      <c r="L91" s="131">
        <f>+('[1]N EERR LOS NA'!L91*Y91)+((('[1]N EERR LOS NA'!L91*(100%-Y91))/(1+TASAS!$K$9)))</f>
        <v>0</v>
      </c>
      <c r="M91" s="131">
        <f>+('[1]N EERR LOS NA'!M91*Z91)+((('[1]N EERR LOS NA'!M91*(100%-Z91))/(1+TASAS!$L$9)))</f>
        <v>0</v>
      </c>
      <c r="N91" s="131">
        <f>+('[1]N EERR LOS NA'!N91*AA91)+((('[1]N EERR LOS NA'!N91*(100%-AA91))/(1+TASAS!$M$9)))</f>
        <v>0</v>
      </c>
      <c r="O91" s="194">
        <f t="shared" si="3"/>
        <v>4440</v>
      </c>
      <c r="P91" s="303">
        <v>1</v>
      </c>
      <c r="Q91" s="303">
        <v>1</v>
      </c>
      <c r="R91" s="303">
        <v>1</v>
      </c>
      <c r="S91" s="303">
        <v>1</v>
      </c>
      <c r="T91" s="303">
        <v>1</v>
      </c>
      <c r="U91" s="303">
        <v>1</v>
      </c>
      <c r="V91" s="303">
        <v>1</v>
      </c>
      <c r="W91" s="303">
        <v>1</v>
      </c>
      <c r="X91" s="303">
        <v>1</v>
      </c>
      <c r="Y91" s="303">
        <v>1</v>
      </c>
      <c r="Z91" s="303">
        <v>1</v>
      </c>
      <c r="AA91" s="303">
        <v>1</v>
      </c>
    </row>
    <row r="92" spans="1:27" outlineLevel="1" x14ac:dyDescent="0.3">
      <c r="A92" s="203" t="s">
        <v>283</v>
      </c>
      <c r="B92" s="131"/>
      <c r="C92" s="131">
        <f>+('[1]N EERR LOS NA'!C92*P92)+((('[1]N EERR LOS NA'!C92*(100%-P92))/(1+TASAS!$B$9)))</f>
        <v>0</v>
      </c>
      <c r="D92" s="131">
        <f>+('[1]N EERR LOS NA'!D92*Q92)+((('[1]N EERR LOS NA'!D92*(100%-Q92))/(1+TASAS!$C$9)))</f>
        <v>0</v>
      </c>
      <c r="E92" s="131">
        <f>+('[1]N EERR LOS NA'!E92*R92)+((('[1]N EERR LOS NA'!E92*(100%-R92))/(1+TASAS!$D$9)))</f>
        <v>0</v>
      </c>
      <c r="F92" s="131">
        <f>+('[1]N EERR LOS NA'!F92*S92)+((('[1]N EERR LOS NA'!F92*(100%-S92))/(1+TASAS!$E$9)))</f>
        <v>0</v>
      </c>
      <c r="G92" s="131">
        <f>+('[1]N EERR LOS NA'!G92*T92)+((('[1]N EERR LOS NA'!G92*(100%-T92))/(1+TASAS!$F$9)))</f>
        <v>0</v>
      </c>
      <c r="H92" s="131">
        <f>+('[1]N EERR LOS NA'!H92*U92)+((('[1]N EERR LOS NA'!H92*(100%-U92))/(1+TASAS!$G$9)))</f>
        <v>0</v>
      </c>
      <c r="I92" s="131">
        <f>+('[1]N EERR LOS NA'!I92*V92)+((('[1]N EERR LOS NA'!I92*(100%-V92))/(1+TASAS!$H$9)))</f>
        <v>0</v>
      </c>
      <c r="J92" s="131">
        <f>+('[1]N EERR LOS NA'!J92*W92)+((('[1]N EERR LOS NA'!J92*(100%-W92))/(1+TASAS!$I$9)))</f>
        <v>0</v>
      </c>
      <c r="K92" s="131">
        <f>+('[1]N EERR LOS NA'!K92*X92)+((('[1]N EERR LOS NA'!K92*(100%-X92))/(1+TASAS!$J$9)))</f>
        <v>0</v>
      </c>
      <c r="L92" s="131">
        <f>+('[1]N EERR LOS NA'!L92*Y92)+((('[1]N EERR LOS NA'!L92*(100%-Y92))/(1+TASAS!$K$9)))</f>
        <v>0</v>
      </c>
      <c r="M92" s="131">
        <f>+('[1]N EERR LOS NA'!M92*Z92)+((('[1]N EERR LOS NA'!M92*(100%-Z92))/(1+TASAS!$L$9)))</f>
        <v>0</v>
      </c>
      <c r="N92" s="131">
        <f>+('[1]N EERR LOS NA'!N92*AA92)+((('[1]N EERR LOS NA'!N92*(100%-AA92))/(1+TASAS!$M$9)))</f>
        <v>0</v>
      </c>
      <c r="O92" s="194">
        <f t="shared" si="3"/>
        <v>0</v>
      </c>
      <c r="P92" s="303">
        <v>1</v>
      </c>
      <c r="Q92" s="303">
        <v>1</v>
      </c>
      <c r="R92" s="303">
        <v>1</v>
      </c>
      <c r="S92" s="303">
        <v>1</v>
      </c>
      <c r="T92" s="303">
        <v>1</v>
      </c>
      <c r="U92" s="303">
        <v>1</v>
      </c>
      <c r="V92" s="303">
        <v>1</v>
      </c>
      <c r="W92" s="303">
        <v>1</v>
      </c>
      <c r="X92" s="303">
        <v>1</v>
      </c>
      <c r="Y92" s="303">
        <v>1</v>
      </c>
      <c r="Z92" s="303">
        <v>1</v>
      </c>
      <c r="AA92" s="303">
        <v>1</v>
      </c>
    </row>
    <row r="93" spans="1:27" outlineLevel="1" x14ac:dyDescent="0.3">
      <c r="A93" s="203"/>
      <c r="B93" s="131"/>
      <c r="C93" s="131">
        <f>+('[1]N EERR LOS NA'!C93*P93)+((('[1]N EERR LOS NA'!C93*(100%-P93))/(1+TASAS!$B$9)))</f>
        <v>0</v>
      </c>
      <c r="D93" s="131">
        <f>+('[1]N EERR LOS NA'!D93*Q93)+((('[1]N EERR LOS NA'!D93*(100%-Q93))/(1+TASAS!$C$9)))</f>
        <v>0</v>
      </c>
      <c r="E93" s="131">
        <f>+('[1]N EERR LOS NA'!E93*R93)+((('[1]N EERR LOS NA'!E93*(100%-R93))/(1+TASAS!$D$9)))</f>
        <v>0</v>
      </c>
      <c r="F93" s="131">
        <f>+('[1]N EERR LOS NA'!F93*S93)+((('[1]N EERR LOS NA'!F93*(100%-S93))/(1+TASAS!$E$9)))</f>
        <v>0</v>
      </c>
      <c r="G93" s="131">
        <f>+('[1]N EERR LOS NA'!G93*T93)+((('[1]N EERR LOS NA'!G93*(100%-T93))/(1+TASAS!$F$9)))</f>
        <v>0</v>
      </c>
      <c r="H93" s="131">
        <f>+('[1]N EERR LOS NA'!H93*U93)+((('[1]N EERR LOS NA'!H93*(100%-U93))/(1+TASAS!$G$9)))</f>
        <v>0</v>
      </c>
      <c r="I93" s="131">
        <f>+('[1]N EERR LOS NA'!I93*V93)+((('[1]N EERR LOS NA'!I93*(100%-V93))/(1+TASAS!$H$9)))</f>
        <v>0</v>
      </c>
      <c r="J93" s="131">
        <f>+('[1]N EERR LOS NA'!J93*W93)+((('[1]N EERR LOS NA'!J93*(100%-W93))/(1+TASAS!$I$9)))</f>
        <v>0</v>
      </c>
      <c r="K93" s="131">
        <f>+('[1]N EERR LOS NA'!K93*X93)+((('[1]N EERR LOS NA'!K93*(100%-X93))/(1+TASAS!$J$9)))</f>
        <v>0</v>
      </c>
      <c r="L93" s="131">
        <f>+('[1]N EERR LOS NA'!L93*Y93)+((('[1]N EERR LOS NA'!L93*(100%-Y93))/(1+TASAS!$K$9)))</f>
        <v>0</v>
      </c>
      <c r="M93" s="131">
        <f>+('[1]N EERR LOS NA'!M93*Z93)+((('[1]N EERR LOS NA'!M93*(100%-Z93))/(1+TASAS!$L$9)))</f>
        <v>0</v>
      </c>
      <c r="N93" s="131">
        <f>+('[1]N EERR LOS NA'!N93*AA93)+((('[1]N EERR LOS NA'!N93*(100%-AA93))/(1+TASAS!$M$9)))</f>
        <v>0</v>
      </c>
      <c r="O93" s="194">
        <f t="shared" si="3"/>
        <v>0</v>
      </c>
      <c r="P93" s="303"/>
      <c r="Q93" s="303"/>
      <c r="R93" s="303"/>
      <c r="S93" s="303"/>
      <c r="T93" s="303"/>
      <c r="U93" s="303"/>
      <c r="V93" s="303"/>
      <c r="W93" s="303"/>
      <c r="X93" s="303"/>
      <c r="Y93" s="303"/>
      <c r="Z93" s="303"/>
      <c r="AA93" s="303"/>
    </row>
    <row r="94" spans="1:27" outlineLevel="1" x14ac:dyDescent="0.3">
      <c r="A94" s="203"/>
      <c r="B94" s="131"/>
      <c r="C94" s="131"/>
      <c r="D94" s="131"/>
      <c r="E94" s="131"/>
      <c r="F94" s="131"/>
      <c r="G94" s="131"/>
      <c r="H94" s="131"/>
      <c r="I94" s="131"/>
      <c r="J94" s="131"/>
      <c r="K94" s="131"/>
      <c r="L94" s="131"/>
      <c r="M94" s="131"/>
      <c r="N94" s="131"/>
      <c r="O94" s="194">
        <f t="shared" si="3"/>
        <v>0</v>
      </c>
      <c r="P94" s="303"/>
      <c r="Q94" s="303"/>
      <c r="R94" s="303"/>
      <c r="S94" s="303"/>
      <c r="T94" s="303"/>
      <c r="U94" s="303"/>
      <c r="V94" s="303"/>
      <c r="W94" s="303"/>
      <c r="X94" s="303"/>
      <c r="Y94" s="303"/>
      <c r="Z94" s="303"/>
      <c r="AA94" s="303"/>
    </row>
    <row r="95" spans="1:27" s="187" customFormat="1" ht="15.6" x14ac:dyDescent="0.3">
      <c r="A95" s="209" t="s">
        <v>62</v>
      </c>
      <c r="B95" s="186">
        <f>SUM(B96:B138)</f>
        <v>0</v>
      </c>
      <c r="C95" s="186">
        <f t="shared" ref="C95:N95" si="17">SUM(C96:C138)</f>
        <v>1075.3448514136537</v>
      </c>
      <c r="D95" s="186">
        <f t="shared" si="17"/>
        <v>922.9397082058216</v>
      </c>
      <c r="E95" s="186">
        <f t="shared" si="17"/>
        <v>1038.8201867669907</v>
      </c>
      <c r="F95" s="186">
        <f t="shared" si="17"/>
        <v>1058.6334492798755</v>
      </c>
      <c r="G95" s="186">
        <f t="shared" si="17"/>
        <v>1101.7406280341581</v>
      </c>
      <c r="H95" s="186">
        <f t="shared" si="17"/>
        <v>1437.0734901756616</v>
      </c>
      <c r="I95" s="186">
        <f t="shared" si="17"/>
        <v>0</v>
      </c>
      <c r="J95" s="186">
        <f t="shared" si="17"/>
        <v>0</v>
      </c>
      <c r="K95" s="186">
        <f t="shared" si="17"/>
        <v>0</v>
      </c>
      <c r="L95" s="186">
        <f t="shared" si="17"/>
        <v>0</v>
      </c>
      <c r="M95" s="186">
        <f t="shared" si="17"/>
        <v>0</v>
      </c>
      <c r="N95" s="186">
        <f t="shared" si="17"/>
        <v>0</v>
      </c>
      <c r="O95" s="210">
        <f t="shared" ref="O95" si="18">SUM(O96:O138)</f>
        <v>6634.55231387616</v>
      </c>
      <c r="P95" s="305"/>
      <c r="Q95" s="305"/>
      <c r="R95" s="305"/>
      <c r="S95" s="305"/>
      <c r="T95" s="305"/>
      <c r="U95" s="305"/>
      <c r="V95" s="305"/>
      <c r="W95" s="305"/>
      <c r="X95" s="305"/>
      <c r="Y95" s="305"/>
      <c r="Z95" s="305"/>
      <c r="AA95" s="305"/>
    </row>
    <row r="96" spans="1:27" outlineLevel="1" x14ac:dyDescent="0.3">
      <c r="A96" s="203" t="s">
        <v>284</v>
      </c>
      <c r="B96" s="131"/>
      <c r="C96" s="131">
        <f>+('[1]N EERR LOS NA'!C96*P96)+((('[1]N EERR LOS NA'!C96*(100%-P96))/(1+TASAS!$B$9)))</f>
        <v>38.990992427188068</v>
      </c>
      <c r="D96" s="131">
        <f>+('[1]N EERR LOS NA'!D96*Q96)+((('[1]N EERR LOS NA'!D96*(100%-Q96))/(1+TASAS!$C$9)))</f>
        <v>34.447512632552844</v>
      </c>
      <c r="E96" s="131">
        <f>+('[1]N EERR LOS NA'!E96*R96)+((('[1]N EERR LOS NA'!E96*(100%-R96))/(1+TASAS!$D$9)))</f>
        <v>36.984198629218625</v>
      </c>
      <c r="F96" s="131">
        <f>+('[1]N EERR LOS NA'!F96*S96)+((('[1]N EERR LOS NA'!F96*(100%-S96))/(1+TASAS!$E$9)))</f>
        <v>36.660926430517705</v>
      </c>
      <c r="G96" s="131">
        <f>+('[1]N EERR LOS NA'!G96*T96)+((('[1]N EERR LOS NA'!G96*(100%-T96))/(1+TASAS!$F$9)))</f>
        <v>328.01836945078082</v>
      </c>
      <c r="H96" s="131">
        <f>+('[1]N EERR LOS NA'!H96*U96)+((('[1]N EERR LOS NA'!H96*(100%-U96))/(1+TASAS!$G$9)))</f>
        <v>532.86104883095095</v>
      </c>
      <c r="I96" s="131">
        <f>+('[1]N EERR LOS NA'!I96*V96)+((('[1]N EERR LOS NA'!I96*(100%-V96))/(1+TASAS!$H$9)))</f>
        <v>0</v>
      </c>
      <c r="J96" s="131">
        <f>+('[1]N EERR LOS NA'!J96*W96)+((('[1]N EERR LOS NA'!J96*(100%-W96))/(1+TASAS!$I$9)))</f>
        <v>0</v>
      </c>
      <c r="K96" s="131">
        <f>+('[1]N EERR LOS NA'!K96*X96)+((('[1]N EERR LOS NA'!K96*(100%-X96))/(1+TASAS!$J$9)))</f>
        <v>0</v>
      </c>
      <c r="L96" s="131">
        <f>+('[1]N EERR LOS NA'!L96*Y96)+((('[1]N EERR LOS NA'!L96*(100%-Y96))/(1+TASAS!$K$9)))</f>
        <v>0</v>
      </c>
      <c r="M96" s="131">
        <f>+('[1]N EERR LOS NA'!M96*Z96)+((('[1]N EERR LOS NA'!M96*(100%-Z96))/(1+TASAS!$L$9)))</f>
        <v>0</v>
      </c>
      <c r="N96" s="131">
        <f>+('[1]N EERR LOS NA'!N96*AA96)+((('[1]N EERR LOS NA'!N96*(100%-AA96))/(1+TASAS!$M$9)))</f>
        <v>0</v>
      </c>
      <c r="O96" s="194">
        <f t="shared" ref="O96:O203" si="19">+SUM(C96:N96)</f>
        <v>1007.963048401209</v>
      </c>
      <c r="P96" s="303">
        <v>0</v>
      </c>
      <c r="Q96" s="303">
        <v>0</v>
      </c>
      <c r="R96" s="303">
        <v>0</v>
      </c>
      <c r="S96" s="303">
        <v>0</v>
      </c>
      <c r="T96" s="303">
        <v>0</v>
      </c>
      <c r="U96" s="303">
        <v>0</v>
      </c>
      <c r="V96" s="303">
        <v>0</v>
      </c>
      <c r="W96" s="303">
        <v>0</v>
      </c>
      <c r="X96" s="303">
        <v>0</v>
      </c>
      <c r="Y96" s="303">
        <v>0</v>
      </c>
      <c r="Z96" s="303">
        <v>0</v>
      </c>
      <c r="AA96" s="303">
        <v>0</v>
      </c>
    </row>
    <row r="97" spans="1:27" outlineLevel="1" x14ac:dyDescent="0.3">
      <c r="A97" s="203" t="s">
        <v>285</v>
      </c>
      <c r="B97" s="131"/>
      <c r="C97" s="131">
        <f>+('[1]N EERR LOS NA'!C97*P97)+((('[1]N EERR LOS NA'!C97*(100%-P97))/(1+TASAS!$B$9)))</f>
        <v>0</v>
      </c>
      <c r="D97" s="131">
        <f>+('[1]N EERR LOS NA'!D97*Q97)+((('[1]N EERR LOS NA'!D97*(100%-Q97))/(1+TASAS!$C$9)))</f>
        <v>0</v>
      </c>
      <c r="E97" s="131">
        <f>+('[1]N EERR LOS NA'!E97*R97)+((('[1]N EERR LOS NA'!E97*(100%-R97))/(1+TASAS!$D$9)))</f>
        <v>0</v>
      </c>
      <c r="F97" s="131">
        <f>+('[1]N EERR LOS NA'!F97*S97)+((('[1]N EERR LOS NA'!F97*(100%-S97))/(1+TASAS!$E$9)))</f>
        <v>0</v>
      </c>
      <c r="G97" s="131">
        <f>+('[1]N EERR LOS NA'!G97*T97)+((('[1]N EERR LOS NA'!G97*(100%-T97))/(1+TASAS!$F$9)))</f>
        <v>0</v>
      </c>
      <c r="H97" s="131">
        <f>+('[1]N EERR LOS NA'!H97*U97)+((('[1]N EERR LOS NA'!H97*(100%-U97))/(1+TASAS!$G$9)))</f>
        <v>0</v>
      </c>
      <c r="I97" s="131">
        <f>+('[1]N EERR LOS NA'!I97*V97)+((('[1]N EERR LOS NA'!I97*(100%-V97))/(1+TASAS!$H$9)))</f>
        <v>0</v>
      </c>
      <c r="J97" s="131">
        <f>+('[1]N EERR LOS NA'!J97*W97)+((('[1]N EERR LOS NA'!J97*(100%-W97))/(1+TASAS!$I$9)))</f>
        <v>0</v>
      </c>
      <c r="K97" s="131">
        <f>+('[1]N EERR LOS NA'!K97*X97)+((('[1]N EERR LOS NA'!K97*(100%-X97))/(1+TASAS!$J$9)))</f>
        <v>0</v>
      </c>
      <c r="L97" s="131">
        <f>+('[1]N EERR LOS NA'!L97*Y97)+((('[1]N EERR LOS NA'!L97*(100%-Y97))/(1+TASAS!$K$9)))</f>
        <v>0</v>
      </c>
      <c r="M97" s="131">
        <f>+('[1]N EERR LOS NA'!M97*Z97)+((('[1]N EERR LOS NA'!M97*(100%-Z97))/(1+TASAS!$L$9)))</f>
        <v>0</v>
      </c>
      <c r="N97" s="131">
        <f>+('[1]N EERR LOS NA'!N97*AA97)+((('[1]N EERR LOS NA'!N97*(100%-AA97))/(1+TASAS!$M$9)))</f>
        <v>0</v>
      </c>
      <c r="O97" s="194">
        <f t="shared" si="19"/>
        <v>0</v>
      </c>
      <c r="P97" s="303">
        <v>0</v>
      </c>
      <c r="Q97" s="303">
        <v>0</v>
      </c>
      <c r="R97" s="303">
        <v>0</v>
      </c>
      <c r="S97" s="303">
        <v>0</v>
      </c>
      <c r="T97" s="303">
        <v>0</v>
      </c>
      <c r="U97" s="303">
        <v>0</v>
      </c>
      <c r="V97" s="303">
        <v>0</v>
      </c>
      <c r="W97" s="303">
        <v>0</v>
      </c>
      <c r="X97" s="303">
        <v>0</v>
      </c>
      <c r="Y97" s="303">
        <v>0</v>
      </c>
      <c r="Z97" s="303">
        <v>0</v>
      </c>
      <c r="AA97" s="303">
        <v>0</v>
      </c>
    </row>
    <row r="98" spans="1:27" outlineLevel="1" x14ac:dyDescent="0.3">
      <c r="A98" s="203" t="s">
        <v>286</v>
      </c>
      <c r="B98" s="131"/>
      <c r="C98" s="131">
        <f>+('[1]N EERR LOS NA'!C98*P98)+((('[1]N EERR LOS NA'!C98*(100%-P98))/(1+TASAS!$B$9)))</f>
        <v>0</v>
      </c>
      <c r="D98" s="131">
        <f>+('[1]N EERR LOS NA'!D98*Q98)+((('[1]N EERR LOS NA'!D98*(100%-Q98))/(1+TASAS!$C$9)))</f>
        <v>0</v>
      </c>
      <c r="E98" s="131">
        <f>+('[1]N EERR LOS NA'!E98*R98)+((('[1]N EERR LOS NA'!E98*(100%-R98))/(1+TASAS!$D$9)))</f>
        <v>0</v>
      </c>
      <c r="F98" s="131">
        <f>+('[1]N EERR LOS NA'!F98*S98)+((('[1]N EERR LOS NA'!F98*(100%-S98))/(1+TASAS!$E$9)))</f>
        <v>0</v>
      </c>
      <c r="G98" s="131">
        <f>+('[1]N EERR LOS NA'!G98*T98)+((('[1]N EERR LOS NA'!G98*(100%-T98))/(1+TASAS!$F$9)))</f>
        <v>0</v>
      </c>
      <c r="H98" s="131">
        <f>+('[1]N EERR LOS NA'!H98*U98)+((('[1]N EERR LOS NA'!H98*(100%-U98))/(1+TASAS!$G$9)))</f>
        <v>0</v>
      </c>
      <c r="I98" s="131">
        <f>+('[1]N EERR LOS NA'!I98*V98)+((('[1]N EERR LOS NA'!I98*(100%-V98))/(1+TASAS!$H$9)))</f>
        <v>0</v>
      </c>
      <c r="J98" s="131">
        <f>+('[1]N EERR LOS NA'!J98*W98)+((('[1]N EERR LOS NA'!J98*(100%-W98))/(1+TASAS!$I$9)))</f>
        <v>0</v>
      </c>
      <c r="K98" s="131">
        <f>+('[1]N EERR LOS NA'!K98*X98)+((('[1]N EERR LOS NA'!K98*(100%-X98))/(1+TASAS!$J$9)))</f>
        <v>0</v>
      </c>
      <c r="L98" s="131">
        <f>+('[1]N EERR LOS NA'!L98*Y98)+((('[1]N EERR LOS NA'!L98*(100%-Y98))/(1+TASAS!$K$9)))</f>
        <v>0</v>
      </c>
      <c r="M98" s="131">
        <f>+('[1]N EERR LOS NA'!M98*Z98)+((('[1]N EERR LOS NA'!M98*(100%-Z98))/(1+TASAS!$L$9)))</f>
        <v>0</v>
      </c>
      <c r="N98" s="131">
        <f>+('[1]N EERR LOS NA'!N98*AA98)+((('[1]N EERR LOS NA'!N98*(100%-AA98))/(1+TASAS!$M$9)))</f>
        <v>0</v>
      </c>
      <c r="O98" s="194">
        <f t="shared" si="19"/>
        <v>0</v>
      </c>
      <c r="P98" s="303">
        <v>0</v>
      </c>
      <c r="Q98" s="303">
        <v>0</v>
      </c>
      <c r="R98" s="303">
        <v>0</v>
      </c>
      <c r="S98" s="303">
        <v>0</v>
      </c>
      <c r="T98" s="303">
        <v>0</v>
      </c>
      <c r="U98" s="303">
        <v>0</v>
      </c>
      <c r="V98" s="303">
        <v>0</v>
      </c>
      <c r="W98" s="303">
        <v>0</v>
      </c>
      <c r="X98" s="303">
        <v>0</v>
      </c>
      <c r="Y98" s="303">
        <v>0</v>
      </c>
      <c r="Z98" s="303">
        <v>0</v>
      </c>
      <c r="AA98" s="303">
        <v>0</v>
      </c>
    </row>
    <row r="99" spans="1:27" outlineLevel="1" x14ac:dyDescent="0.3">
      <c r="A99" s="203" t="s">
        <v>287</v>
      </c>
      <c r="B99" s="131"/>
      <c r="C99" s="131">
        <f>+('[1]N EERR LOS NA'!C99*P99)+((('[1]N EERR LOS NA'!C99*(100%-P99))/(1+TASAS!$B$9)))</f>
        <v>757.29</v>
      </c>
      <c r="D99" s="131">
        <f>+('[1]N EERR LOS NA'!D99*Q99)+((('[1]N EERR LOS NA'!D99*(100%-Q99))/(1+TASAS!$C$9)))</f>
        <v>751</v>
      </c>
      <c r="E99" s="131">
        <f>+('[1]N EERR LOS NA'!E99*R99)+((('[1]N EERR LOS NA'!E99*(100%-R99))/(1+TASAS!$D$9)))</f>
        <v>814.54</v>
      </c>
      <c r="F99" s="131">
        <f>+('[1]N EERR LOS NA'!F99*S99)+((('[1]N EERR LOS NA'!F99*(100%-S99))/(1+TASAS!$E$9)))</f>
        <v>851</v>
      </c>
      <c r="G99" s="131">
        <f>+('[1]N EERR LOS NA'!G99*T99)+((('[1]N EERR LOS NA'!G99*(100%-T99))/(1+TASAS!$F$9)))</f>
        <v>602.02</v>
      </c>
      <c r="H99" s="131">
        <f>+('[1]N EERR LOS NA'!H99*U99)+((('[1]N EERR LOS NA'!H99*(100%-U99))/(1+TASAS!$G$9)))</f>
        <v>531.65</v>
      </c>
      <c r="I99" s="131">
        <f>+('[1]N EERR LOS NA'!I99*V99)+((('[1]N EERR LOS NA'!I99*(100%-V99))/(1+TASAS!$H$9)))</f>
        <v>0</v>
      </c>
      <c r="J99" s="131">
        <f>+('[1]N EERR LOS NA'!J99*W99)+((('[1]N EERR LOS NA'!J99*(100%-W99))/(1+TASAS!$I$9)))</f>
        <v>0</v>
      </c>
      <c r="K99" s="131">
        <f>+('[1]N EERR LOS NA'!K99*X99)+((('[1]N EERR LOS NA'!K99*(100%-X99))/(1+TASAS!$J$9)))</f>
        <v>0</v>
      </c>
      <c r="L99" s="131">
        <f>+('[1]N EERR LOS NA'!L99*Y99)+((('[1]N EERR LOS NA'!L99*(100%-Y99))/(1+TASAS!$K$9)))</f>
        <v>0</v>
      </c>
      <c r="M99" s="131">
        <f>+('[1]N EERR LOS NA'!M99*Z99)+((('[1]N EERR LOS NA'!M99*(100%-Z99))/(1+TASAS!$L$9)))</f>
        <v>0</v>
      </c>
      <c r="N99" s="131">
        <f>+('[1]N EERR LOS NA'!N99*AA99)+((('[1]N EERR LOS NA'!N99*(100%-AA99))/(1+TASAS!$M$9)))</f>
        <v>0</v>
      </c>
      <c r="O99" s="194">
        <f t="shared" si="19"/>
        <v>4307.5</v>
      </c>
      <c r="P99" s="303">
        <v>1</v>
      </c>
      <c r="Q99" s="303">
        <v>1</v>
      </c>
      <c r="R99" s="303">
        <v>1</v>
      </c>
      <c r="S99" s="303">
        <v>1</v>
      </c>
      <c r="T99" s="303">
        <v>1</v>
      </c>
      <c r="U99" s="303">
        <v>1</v>
      </c>
      <c r="V99" s="303">
        <v>1</v>
      </c>
      <c r="W99" s="303">
        <v>1</v>
      </c>
      <c r="X99" s="303">
        <v>1</v>
      </c>
      <c r="Y99" s="303">
        <v>1</v>
      </c>
      <c r="Z99" s="303">
        <v>1</v>
      </c>
      <c r="AA99" s="303">
        <v>1</v>
      </c>
    </row>
    <row r="100" spans="1:27" outlineLevel="1" x14ac:dyDescent="0.3">
      <c r="A100" s="203" t="s">
        <v>288</v>
      </c>
      <c r="B100" s="131"/>
      <c r="C100" s="131">
        <f>+('[1]N EERR LOS NA'!C100*P100)+((('[1]N EERR LOS NA'!C100*(100%-P100))/(1+TASAS!$B$9)))</f>
        <v>0</v>
      </c>
      <c r="D100" s="131">
        <f>+('[1]N EERR LOS NA'!D100*Q100)+((('[1]N EERR LOS NA'!D100*(100%-Q100))/(1+TASAS!$C$9)))</f>
        <v>0</v>
      </c>
      <c r="E100" s="131">
        <f>+('[1]N EERR LOS NA'!E100*R100)+((('[1]N EERR LOS NA'!E100*(100%-R100))/(1+TASAS!$D$9)))</f>
        <v>0</v>
      </c>
      <c r="F100" s="131">
        <f>+('[1]N EERR LOS NA'!F100*S100)+((('[1]N EERR LOS NA'!F100*(100%-S100))/(1+TASAS!$E$9)))</f>
        <v>0</v>
      </c>
      <c r="G100" s="131">
        <f>+('[1]N EERR LOS NA'!G100*T100)+((('[1]N EERR LOS NA'!G100*(100%-T100))/(1+TASAS!$F$9)))</f>
        <v>0</v>
      </c>
      <c r="H100" s="131">
        <f>+('[1]N EERR LOS NA'!H100*U100)+((('[1]N EERR LOS NA'!H100*(100%-U100))/(1+TASAS!$G$9)))</f>
        <v>0</v>
      </c>
      <c r="I100" s="131">
        <f>+('[1]N EERR LOS NA'!I100*V100)+((('[1]N EERR LOS NA'!I100*(100%-V100))/(1+TASAS!$H$9)))</f>
        <v>0</v>
      </c>
      <c r="J100" s="131">
        <f>+('[1]N EERR LOS NA'!J100*W100)+((('[1]N EERR LOS NA'!J100*(100%-W100))/(1+TASAS!$I$9)))</f>
        <v>0</v>
      </c>
      <c r="K100" s="131">
        <f>+('[1]N EERR LOS NA'!K100*X100)+((('[1]N EERR LOS NA'!K100*(100%-X100))/(1+TASAS!$J$9)))</f>
        <v>0</v>
      </c>
      <c r="L100" s="131">
        <f>+('[1]N EERR LOS NA'!L100*Y100)+((('[1]N EERR LOS NA'!L100*(100%-Y100))/(1+TASAS!$K$9)))</f>
        <v>0</v>
      </c>
      <c r="M100" s="131">
        <f>+('[1]N EERR LOS NA'!M100*Z100)+((('[1]N EERR LOS NA'!M100*(100%-Z100))/(1+TASAS!$L$9)))</f>
        <v>0</v>
      </c>
      <c r="N100" s="131">
        <f>+('[1]N EERR LOS NA'!N100*AA100)+((('[1]N EERR LOS NA'!N100*(100%-AA100))/(1+TASAS!$M$9)))</f>
        <v>0</v>
      </c>
      <c r="O100" s="194">
        <f t="shared" si="19"/>
        <v>0</v>
      </c>
      <c r="P100" s="303">
        <v>1</v>
      </c>
      <c r="Q100" s="303">
        <v>1</v>
      </c>
      <c r="R100" s="303">
        <v>1</v>
      </c>
      <c r="S100" s="303">
        <v>1</v>
      </c>
      <c r="T100" s="303">
        <v>1</v>
      </c>
      <c r="U100" s="303">
        <v>1</v>
      </c>
      <c r="V100" s="303">
        <v>1</v>
      </c>
      <c r="W100" s="303">
        <v>1</v>
      </c>
      <c r="X100" s="303">
        <v>1</v>
      </c>
      <c r="Y100" s="303">
        <v>1</v>
      </c>
      <c r="Z100" s="303">
        <v>1</v>
      </c>
      <c r="AA100" s="303">
        <v>1</v>
      </c>
    </row>
    <row r="101" spans="1:27" outlineLevel="1" x14ac:dyDescent="0.3">
      <c r="A101" s="203" t="s">
        <v>289</v>
      </c>
      <c r="B101" s="131"/>
      <c r="C101" s="131">
        <f>+('[1]N EERR LOS NA'!C101*P101)+((('[1]N EERR LOS NA'!C101*(100%-P101))/(1+TASAS!$B$9)))</f>
        <v>49.741339406395241</v>
      </c>
      <c r="D101" s="131">
        <f>+('[1]N EERR LOS NA'!D101*Q101)+((('[1]N EERR LOS NA'!D101*(100%-Q101))/(1+TASAS!$C$9)))</f>
        <v>56.240836951106687</v>
      </c>
      <c r="E101" s="131">
        <f>+('[1]N EERR LOS NA'!E101*R101)+((('[1]N EERR LOS NA'!E101*(100%-R101))/(1+TASAS!$D$9)))</f>
        <v>56.399845412456919</v>
      </c>
      <c r="F101" s="131">
        <f>+('[1]N EERR LOS NA'!F101*S101)+((('[1]N EERR LOS NA'!F101*(100%-S101))/(1+TASAS!$E$9)))</f>
        <v>59.854573764110548</v>
      </c>
      <c r="G101" s="131">
        <f>+('[1]N EERR LOS NA'!G101*T101)+((('[1]N EERR LOS NA'!G101*(100%-T101))/(1+TASAS!$F$9)))</f>
        <v>61.062174650523488</v>
      </c>
      <c r="H101" s="131">
        <f>+('[1]N EERR LOS NA'!H101*U101)+((('[1]N EERR LOS NA'!H101*(100%-U101))/(1+TASAS!$G$9)))</f>
        <v>95.534760443007997</v>
      </c>
      <c r="I101" s="131">
        <f>+('[1]N EERR LOS NA'!I101*V101)+((('[1]N EERR LOS NA'!I101*(100%-V101))/(1+TASAS!$H$9)))</f>
        <v>0</v>
      </c>
      <c r="J101" s="131">
        <f>+('[1]N EERR LOS NA'!J101*W101)+((('[1]N EERR LOS NA'!J101*(100%-W101))/(1+TASAS!$I$9)))</f>
        <v>0</v>
      </c>
      <c r="K101" s="131">
        <f>+('[1]N EERR LOS NA'!K101*X101)+((('[1]N EERR LOS NA'!K101*(100%-X101))/(1+TASAS!$J$9)))</f>
        <v>0</v>
      </c>
      <c r="L101" s="131">
        <f>+('[1]N EERR LOS NA'!L101*Y101)+((('[1]N EERR LOS NA'!L101*(100%-Y101))/(1+TASAS!$K$9)))</f>
        <v>0</v>
      </c>
      <c r="M101" s="131">
        <f>+('[1]N EERR LOS NA'!M101*Z101)+((('[1]N EERR LOS NA'!M101*(100%-Z101))/(1+TASAS!$L$9)))</f>
        <v>0</v>
      </c>
      <c r="N101" s="131">
        <f>+('[1]N EERR LOS NA'!N101*AA101)+((('[1]N EERR LOS NA'!N101*(100%-AA101))/(1+TASAS!$M$9)))</f>
        <v>0</v>
      </c>
      <c r="O101" s="194">
        <f t="shared" si="19"/>
        <v>378.83353062760085</v>
      </c>
      <c r="P101" s="303">
        <v>0</v>
      </c>
      <c r="Q101" s="303">
        <v>0</v>
      </c>
      <c r="R101" s="303">
        <v>0</v>
      </c>
      <c r="S101" s="303">
        <v>0</v>
      </c>
      <c r="T101" s="303">
        <v>0</v>
      </c>
      <c r="U101" s="303">
        <v>0</v>
      </c>
      <c r="V101" s="303">
        <v>0</v>
      </c>
      <c r="W101" s="303">
        <v>0</v>
      </c>
      <c r="X101" s="303">
        <v>0</v>
      </c>
      <c r="Y101" s="303">
        <v>0</v>
      </c>
      <c r="Z101" s="303">
        <v>0</v>
      </c>
      <c r="AA101" s="303">
        <v>0</v>
      </c>
    </row>
    <row r="102" spans="1:27" outlineLevel="1" x14ac:dyDescent="0.3">
      <c r="A102" s="203" t="s">
        <v>290</v>
      </c>
      <c r="B102" s="131"/>
      <c r="C102" s="131">
        <f>+('[1]N EERR LOS NA'!C102*P102)+((('[1]N EERR LOS NA'!C102*(100%-P102))/(1+TASAS!$B$9)))</f>
        <v>0</v>
      </c>
      <c r="D102" s="131">
        <f>+('[1]N EERR LOS NA'!D102*Q102)+((('[1]N EERR LOS NA'!D102*(100%-Q102))/(1+TASAS!$C$9)))</f>
        <v>0</v>
      </c>
      <c r="E102" s="131">
        <f>+('[1]N EERR LOS NA'!E102*R102)+((('[1]N EERR LOS NA'!E102*(100%-R102))/(1+TASAS!$D$9)))</f>
        <v>0</v>
      </c>
      <c r="F102" s="131">
        <f>+('[1]N EERR LOS NA'!F102*S102)+((('[1]N EERR LOS NA'!F102*(100%-S102))/(1+TASAS!$E$9)))</f>
        <v>0</v>
      </c>
      <c r="G102" s="131">
        <f>+('[1]N EERR LOS NA'!G102*T102)+((('[1]N EERR LOS NA'!G102*(100%-T102))/(1+TASAS!$F$9)))</f>
        <v>0</v>
      </c>
      <c r="H102" s="131">
        <f>+('[1]N EERR LOS NA'!H102*U102)+((('[1]N EERR LOS NA'!H102*(100%-U102))/(1+TASAS!$G$9)))</f>
        <v>0</v>
      </c>
      <c r="I102" s="131">
        <f>+('[1]N EERR LOS NA'!I102*V102)+((('[1]N EERR LOS NA'!I102*(100%-V102))/(1+TASAS!$H$9)))</f>
        <v>0</v>
      </c>
      <c r="J102" s="131">
        <f>+('[1]N EERR LOS NA'!J102*W102)+((('[1]N EERR LOS NA'!J102*(100%-W102))/(1+TASAS!$I$9)))</f>
        <v>0</v>
      </c>
      <c r="K102" s="131">
        <f>+('[1]N EERR LOS NA'!K102*X102)+((('[1]N EERR LOS NA'!K102*(100%-X102))/(1+TASAS!$J$9)))</f>
        <v>0</v>
      </c>
      <c r="L102" s="131">
        <f>+('[1]N EERR LOS NA'!L102*Y102)+((('[1]N EERR LOS NA'!L102*(100%-Y102))/(1+TASAS!$K$9)))</f>
        <v>0</v>
      </c>
      <c r="M102" s="131">
        <f>+('[1]N EERR LOS NA'!M102*Z102)+((('[1]N EERR LOS NA'!M102*(100%-Z102))/(1+TASAS!$L$9)))</f>
        <v>0</v>
      </c>
      <c r="N102" s="131">
        <f>+('[1]N EERR LOS NA'!N102*AA102)+((('[1]N EERR LOS NA'!N102*(100%-AA102))/(1+TASAS!$M$9)))</f>
        <v>0</v>
      </c>
      <c r="O102" s="194">
        <f t="shared" si="19"/>
        <v>0</v>
      </c>
      <c r="P102" s="303">
        <v>0</v>
      </c>
      <c r="Q102" s="303">
        <v>0</v>
      </c>
      <c r="R102" s="303">
        <v>0</v>
      </c>
      <c r="S102" s="303">
        <v>0</v>
      </c>
      <c r="T102" s="303">
        <v>0</v>
      </c>
      <c r="U102" s="303">
        <v>0</v>
      </c>
      <c r="V102" s="303">
        <v>0</v>
      </c>
      <c r="W102" s="303">
        <v>0</v>
      </c>
      <c r="X102" s="303">
        <v>0</v>
      </c>
      <c r="Y102" s="303">
        <v>0</v>
      </c>
      <c r="Z102" s="303">
        <v>0</v>
      </c>
      <c r="AA102" s="303">
        <v>0</v>
      </c>
    </row>
    <row r="103" spans="1:27" outlineLevel="1" x14ac:dyDescent="0.3">
      <c r="A103" s="203" t="s">
        <v>291</v>
      </c>
      <c r="B103" s="131"/>
      <c r="C103" s="131">
        <f>+('[1]N EERR LOS NA'!C103*P103)+((('[1]N EERR LOS NA'!C103*(100%-P103))/(1+TASAS!$B$9)))</f>
        <v>0</v>
      </c>
      <c r="D103" s="131">
        <f>+('[1]N EERR LOS NA'!D103*Q103)+((('[1]N EERR LOS NA'!D103*(100%-Q103))/(1+TASAS!$C$9)))</f>
        <v>0</v>
      </c>
      <c r="E103" s="131">
        <f>+('[1]N EERR LOS NA'!E103*R103)+((('[1]N EERR LOS NA'!E103*(100%-R103))/(1+TASAS!$D$9)))</f>
        <v>0</v>
      </c>
      <c r="F103" s="131">
        <f>+('[1]N EERR LOS NA'!F103*S103)+((('[1]N EERR LOS NA'!F103*(100%-S103))/(1+TASAS!$E$9)))</f>
        <v>0</v>
      </c>
      <c r="G103" s="131">
        <f>+('[1]N EERR LOS NA'!G103*T103)+((('[1]N EERR LOS NA'!G103*(100%-T103))/(1+TASAS!$F$9)))</f>
        <v>0</v>
      </c>
      <c r="H103" s="131">
        <f>+('[1]N EERR LOS NA'!H103*U103)+((('[1]N EERR LOS NA'!H103*(100%-U103))/(1+TASAS!$G$9)))</f>
        <v>0</v>
      </c>
      <c r="I103" s="131">
        <f>+('[1]N EERR LOS NA'!I103*V103)+((('[1]N EERR LOS NA'!I103*(100%-V103))/(1+TASAS!$H$9)))</f>
        <v>0</v>
      </c>
      <c r="J103" s="131">
        <f>+('[1]N EERR LOS NA'!J103*W103)+((('[1]N EERR LOS NA'!J103*(100%-W103))/(1+TASAS!$I$9)))</f>
        <v>0</v>
      </c>
      <c r="K103" s="131">
        <f>+('[1]N EERR LOS NA'!K103*X103)+((('[1]N EERR LOS NA'!K103*(100%-X103))/(1+TASAS!$J$9)))</f>
        <v>0</v>
      </c>
      <c r="L103" s="131">
        <f>+('[1]N EERR LOS NA'!L103*Y103)+((('[1]N EERR LOS NA'!L103*(100%-Y103))/(1+TASAS!$K$9)))</f>
        <v>0</v>
      </c>
      <c r="M103" s="131">
        <f>+('[1]N EERR LOS NA'!M103*Z103)+((('[1]N EERR LOS NA'!M103*(100%-Z103))/(1+TASAS!$L$9)))</f>
        <v>0</v>
      </c>
      <c r="N103" s="131">
        <f>+('[1]N EERR LOS NA'!N103*AA103)+((('[1]N EERR LOS NA'!N103*(100%-AA103))/(1+TASAS!$M$9)))</f>
        <v>0</v>
      </c>
      <c r="O103" s="194">
        <f t="shared" si="19"/>
        <v>0</v>
      </c>
      <c r="P103" s="303">
        <v>0</v>
      </c>
      <c r="Q103" s="303">
        <v>0</v>
      </c>
      <c r="R103" s="303">
        <v>0</v>
      </c>
      <c r="S103" s="303">
        <v>0</v>
      </c>
      <c r="T103" s="303">
        <v>0</v>
      </c>
      <c r="U103" s="303">
        <v>0</v>
      </c>
      <c r="V103" s="303">
        <v>0</v>
      </c>
      <c r="W103" s="303">
        <v>0</v>
      </c>
      <c r="X103" s="303">
        <v>0</v>
      </c>
      <c r="Y103" s="303">
        <v>0</v>
      </c>
      <c r="Z103" s="303">
        <v>0</v>
      </c>
      <c r="AA103" s="303">
        <v>0</v>
      </c>
    </row>
    <row r="104" spans="1:27" outlineLevel="1" x14ac:dyDescent="0.3">
      <c r="A104" s="203" t="s">
        <v>292</v>
      </c>
      <c r="B104" s="131"/>
      <c r="C104" s="131">
        <f>+('[1]N EERR LOS NA'!C104*P104)+((('[1]N EERR LOS NA'!C104*(100%-P104))/(1+TASAS!$B$9)))</f>
        <v>0</v>
      </c>
      <c r="D104" s="131">
        <f>+('[1]N EERR LOS NA'!D104*Q104)+((('[1]N EERR LOS NA'!D104*(100%-Q104))/(1+TASAS!$C$9)))</f>
        <v>0</v>
      </c>
      <c r="E104" s="131">
        <f>+('[1]N EERR LOS NA'!E104*R104)+((('[1]N EERR LOS NA'!E104*(100%-R104))/(1+TASAS!$D$9)))</f>
        <v>0</v>
      </c>
      <c r="F104" s="131">
        <f>+('[1]N EERR LOS NA'!F104*S104)+((('[1]N EERR LOS NA'!F104*(100%-S104))/(1+TASAS!$E$9)))</f>
        <v>0</v>
      </c>
      <c r="G104" s="131">
        <f>+('[1]N EERR LOS NA'!G104*T104)+((('[1]N EERR LOS NA'!G104*(100%-T104))/(1+TASAS!$F$9)))</f>
        <v>0</v>
      </c>
      <c r="H104" s="131">
        <f>+('[1]N EERR LOS NA'!H104*U104)+((('[1]N EERR LOS NA'!H104*(100%-U104))/(1+TASAS!$G$9)))</f>
        <v>0</v>
      </c>
      <c r="I104" s="131">
        <f>+('[1]N EERR LOS NA'!I104*V104)+((('[1]N EERR LOS NA'!I104*(100%-V104))/(1+TASAS!$H$9)))</f>
        <v>0</v>
      </c>
      <c r="J104" s="131">
        <f>+('[1]N EERR LOS NA'!J104*W104)+((('[1]N EERR LOS NA'!J104*(100%-W104))/(1+TASAS!$I$9)))</f>
        <v>0</v>
      </c>
      <c r="K104" s="131">
        <f>+('[1]N EERR LOS NA'!K104*X104)+((('[1]N EERR LOS NA'!K104*(100%-X104))/(1+TASAS!$J$9)))</f>
        <v>0</v>
      </c>
      <c r="L104" s="131">
        <f>+('[1]N EERR LOS NA'!L104*Y104)+((('[1]N EERR LOS NA'!L104*(100%-Y104))/(1+TASAS!$K$9)))</f>
        <v>0</v>
      </c>
      <c r="M104" s="131">
        <f>+('[1]N EERR LOS NA'!M104*Z104)+((('[1]N EERR LOS NA'!M104*(100%-Z104))/(1+TASAS!$L$9)))</f>
        <v>0</v>
      </c>
      <c r="N104" s="131">
        <f>+('[1]N EERR LOS NA'!N104*AA104)+((('[1]N EERR LOS NA'!N104*(100%-AA104))/(1+TASAS!$M$9)))</f>
        <v>0</v>
      </c>
      <c r="O104" s="194">
        <f t="shared" si="19"/>
        <v>0</v>
      </c>
      <c r="P104" s="303">
        <v>0</v>
      </c>
      <c r="Q104" s="303">
        <v>0</v>
      </c>
      <c r="R104" s="303">
        <v>0</v>
      </c>
      <c r="S104" s="303">
        <v>0</v>
      </c>
      <c r="T104" s="303">
        <v>0</v>
      </c>
      <c r="U104" s="303">
        <v>0</v>
      </c>
      <c r="V104" s="303">
        <v>0</v>
      </c>
      <c r="W104" s="303">
        <v>0</v>
      </c>
      <c r="X104" s="303">
        <v>0</v>
      </c>
      <c r="Y104" s="303">
        <v>0</v>
      </c>
      <c r="Z104" s="303">
        <v>0</v>
      </c>
      <c r="AA104" s="303">
        <v>0</v>
      </c>
    </row>
    <row r="105" spans="1:27" outlineLevel="1" x14ac:dyDescent="0.3">
      <c r="A105" s="203" t="s">
        <v>293</v>
      </c>
      <c r="B105" s="131"/>
      <c r="C105" s="131">
        <f>+('[1]N EERR LOS NA'!C105*P105)+((('[1]N EERR LOS NA'!C105*(100%-P105))/(1+TASAS!$B$9)))</f>
        <v>0</v>
      </c>
      <c r="D105" s="131">
        <f>+('[1]N EERR LOS NA'!D105*Q105)+((('[1]N EERR LOS NA'!D105*(100%-Q105))/(1+TASAS!$C$9)))</f>
        <v>0</v>
      </c>
      <c r="E105" s="131">
        <f>+('[1]N EERR LOS NA'!E105*R105)+((('[1]N EERR LOS NA'!E105*(100%-R105))/(1+TASAS!$D$9)))</f>
        <v>0</v>
      </c>
      <c r="F105" s="131">
        <f>+('[1]N EERR LOS NA'!F105*S105)+((('[1]N EERR LOS NA'!F105*(100%-S105))/(1+TASAS!$E$9)))</f>
        <v>0</v>
      </c>
      <c r="G105" s="131">
        <f>+('[1]N EERR LOS NA'!G105*T105)+((('[1]N EERR LOS NA'!G105*(100%-T105))/(1+TASAS!$F$9)))</f>
        <v>0</v>
      </c>
      <c r="H105" s="131">
        <f>+('[1]N EERR LOS NA'!H105*U105)+((('[1]N EERR LOS NA'!H105*(100%-U105))/(1+TASAS!$G$9)))</f>
        <v>0</v>
      </c>
      <c r="I105" s="131">
        <f>+('[1]N EERR LOS NA'!I105*V105)+((('[1]N EERR LOS NA'!I105*(100%-V105))/(1+TASAS!$H$9)))</f>
        <v>0</v>
      </c>
      <c r="J105" s="131">
        <f>+('[1]N EERR LOS NA'!J105*W105)+((('[1]N EERR LOS NA'!J105*(100%-W105))/(1+TASAS!$I$9)))</f>
        <v>0</v>
      </c>
      <c r="K105" s="131">
        <f>+('[1]N EERR LOS NA'!K105*X105)+((('[1]N EERR LOS NA'!K105*(100%-X105))/(1+TASAS!$J$9)))</f>
        <v>0</v>
      </c>
      <c r="L105" s="131">
        <f>+('[1]N EERR LOS NA'!L105*Y105)+((('[1]N EERR LOS NA'!L105*(100%-Y105))/(1+TASAS!$K$9)))</f>
        <v>0</v>
      </c>
      <c r="M105" s="131">
        <f>+('[1]N EERR LOS NA'!M105*Z105)+((('[1]N EERR LOS NA'!M105*(100%-Z105))/(1+TASAS!$L$9)))</f>
        <v>0</v>
      </c>
      <c r="N105" s="131">
        <f>+('[1]N EERR LOS NA'!N105*AA105)+((('[1]N EERR LOS NA'!N105*(100%-AA105))/(1+TASAS!$M$9)))</f>
        <v>0</v>
      </c>
      <c r="O105" s="194">
        <f t="shared" si="19"/>
        <v>0</v>
      </c>
      <c r="P105" s="303">
        <v>1</v>
      </c>
      <c r="Q105" s="303">
        <v>1</v>
      </c>
      <c r="R105" s="303">
        <v>1</v>
      </c>
      <c r="S105" s="303">
        <v>1</v>
      </c>
      <c r="T105" s="303">
        <v>1</v>
      </c>
      <c r="U105" s="303">
        <v>1</v>
      </c>
      <c r="V105" s="303">
        <v>1</v>
      </c>
      <c r="W105" s="303">
        <v>1</v>
      </c>
      <c r="X105" s="303">
        <v>1</v>
      </c>
      <c r="Y105" s="303">
        <v>1</v>
      </c>
      <c r="Z105" s="303">
        <v>1</v>
      </c>
      <c r="AA105" s="303">
        <v>1</v>
      </c>
    </row>
    <row r="106" spans="1:27" outlineLevel="1" x14ac:dyDescent="0.3">
      <c r="A106" s="203" t="s">
        <v>294</v>
      </c>
      <c r="B106" s="131"/>
      <c r="C106" s="131">
        <f>+('[1]N EERR LOS NA'!C106*P106)+((('[1]N EERR LOS NA'!C106*(100%-P106))/(1+TASAS!$B$9)))</f>
        <v>0</v>
      </c>
      <c r="D106" s="131">
        <f>+('[1]N EERR LOS NA'!D106*Q106)+((('[1]N EERR LOS NA'!D106*(100%-Q106))/(1+TASAS!$C$9)))</f>
        <v>0</v>
      </c>
      <c r="E106" s="131">
        <f>+('[1]N EERR LOS NA'!E106*R106)+((('[1]N EERR LOS NA'!E106*(100%-R106))/(1+TASAS!$D$9)))</f>
        <v>0</v>
      </c>
      <c r="F106" s="131">
        <f>+('[1]N EERR LOS NA'!F106*S106)+((('[1]N EERR LOS NA'!F106*(100%-S106))/(1+TASAS!$E$9)))</f>
        <v>0</v>
      </c>
      <c r="G106" s="131">
        <f>+('[1]N EERR LOS NA'!G106*T106)+((('[1]N EERR LOS NA'!G106*(100%-T106))/(1+TASAS!$F$9)))</f>
        <v>0</v>
      </c>
      <c r="H106" s="131">
        <f>+('[1]N EERR LOS NA'!H106*U106)+((('[1]N EERR LOS NA'!H106*(100%-U106))/(1+TASAS!$G$9)))</f>
        <v>0</v>
      </c>
      <c r="I106" s="131">
        <f>+('[1]N EERR LOS NA'!I106*V106)+((('[1]N EERR LOS NA'!I106*(100%-V106))/(1+TASAS!$H$9)))</f>
        <v>0</v>
      </c>
      <c r="J106" s="131">
        <f>+('[1]N EERR LOS NA'!J106*W106)+((('[1]N EERR LOS NA'!J106*(100%-W106))/(1+TASAS!$I$9)))</f>
        <v>0</v>
      </c>
      <c r="K106" s="131">
        <f>+('[1]N EERR LOS NA'!K106*X106)+((('[1]N EERR LOS NA'!K106*(100%-X106))/(1+TASAS!$J$9)))</f>
        <v>0</v>
      </c>
      <c r="L106" s="131">
        <f>+('[1]N EERR LOS NA'!L106*Y106)+((('[1]N EERR LOS NA'!L106*(100%-Y106))/(1+TASAS!$K$9)))</f>
        <v>0</v>
      </c>
      <c r="M106" s="131">
        <f>+('[1]N EERR LOS NA'!M106*Z106)+((('[1]N EERR LOS NA'!M106*(100%-Z106))/(1+TASAS!$L$9)))</f>
        <v>0</v>
      </c>
      <c r="N106" s="131">
        <f>+('[1]N EERR LOS NA'!N106*AA106)+((('[1]N EERR LOS NA'!N106*(100%-AA106))/(1+TASAS!$M$9)))</f>
        <v>0</v>
      </c>
      <c r="O106" s="194">
        <f t="shared" si="19"/>
        <v>0</v>
      </c>
      <c r="P106" s="303">
        <v>1</v>
      </c>
      <c r="Q106" s="303">
        <v>1</v>
      </c>
      <c r="R106" s="303">
        <v>1</v>
      </c>
      <c r="S106" s="303">
        <v>1</v>
      </c>
      <c r="T106" s="303">
        <v>1</v>
      </c>
      <c r="U106" s="303">
        <v>1</v>
      </c>
      <c r="V106" s="303">
        <v>1</v>
      </c>
      <c r="W106" s="303">
        <v>1</v>
      </c>
      <c r="X106" s="303">
        <v>1</v>
      </c>
      <c r="Y106" s="303">
        <v>1</v>
      </c>
      <c r="Z106" s="303">
        <v>1</v>
      </c>
      <c r="AA106" s="303">
        <v>1</v>
      </c>
    </row>
    <row r="107" spans="1:27" outlineLevel="1" x14ac:dyDescent="0.3">
      <c r="A107" s="203" t="s">
        <v>295</v>
      </c>
      <c r="B107" s="131"/>
      <c r="C107" s="131">
        <f>+('[1]N EERR LOS NA'!C107*P107)+((('[1]N EERR LOS NA'!C107*(100%-P107))/(1+TASAS!$B$9)))</f>
        <v>0</v>
      </c>
      <c r="D107" s="131">
        <f>+('[1]N EERR LOS NA'!D107*Q107)+((('[1]N EERR LOS NA'!D107*(100%-Q107))/(1+TASAS!$C$9)))</f>
        <v>0</v>
      </c>
      <c r="E107" s="131">
        <f>+('[1]N EERR LOS NA'!E107*R107)+((('[1]N EERR LOS NA'!E107*(100%-R107))/(1+TASAS!$D$9)))</f>
        <v>0</v>
      </c>
      <c r="F107" s="131">
        <f>+('[1]N EERR LOS NA'!F107*S107)+((('[1]N EERR LOS NA'!F107*(100%-S107))/(1+TASAS!$E$9)))</f>
        <v>0</v>
      </c>
      <c r="G107" s="131">
        <f>+('[1]N EERR LOS NA'!G107*T107)+((('[1]N EERR LOS NA'!G107*(100%-T107))/(1+TASAS!$F$9)))</f>
        <v>0</v>
      </c>
      <c r="H107" s="131">
        <f>+('[1]N EERR LOS NA'!H107*U107)+((('[1]N EERR LOS NA'!H107*(100%-U107))/(1+TASAS!$G$9)))</f>
        <v>0</v>
      </c>
      <c r="I107" s="131">
        <f>+('[1]N EERR LOS NA'!I107*V107)+((('[1]N EERR LOS NA'!I107*(100%-V107))/(1+TASAS!$H$9)))</f>
        <v>0</v>
      </c>
      <c r="J107" s="131">
        <f>+('[1]N EERR LOS NA'!J107*W107)+((('[1]N EERR LOS NA'!J107*(100%-W107))/(1+TASAS!$I$9)))</f>
        <v>0</v>
      </c>
      <c r="K107" s="131">
        <f>+('[1]N EERR LOS NA'!K107*X107)+((('[1]N EERR LOS NA'!K107*(100%-X107))/(1+TASAS!$J$9)))</f>
        <v>0</v>
      </c>
      <c r="L107" s="131">
        <f>+('[1]N EERR LOS NA'!L107*Y107)+((('[1]N EERR LOS NA'!L107*(100%-Y107))/(1+TASAS!$K$9)))</f>
        <v>0</v>
      </c>
      <c r="M107" s="131">
        <f>+('[1]N EERR LOS NA'!M107*Z107)+((('[1]N EERR LOS NA'!M107*(100%-Z107))/(1+TASAS!$L$9)))</f>
        <v>0</v>
      </c>
      <c r="N107" s="131">
        <f>+('[1]N EERR LOS NA'!N107*AA107)+((('[1]N EERR LOS NA'!N107*(100%-AA107))/(1+TASAS!$M$9)))</f>
        <v>0</v>
      </c>
      <c r="O107" s="194">
        <f t="shared" si="19"/>
        <v>0</v>
      </c>
      <c r="P107" s="303">
        <v>0</v>
      </c>
      <c r="Q107" s="303">
        <v>0</v>
      </c>
      <c r="R107" s="303">
        <v>0</v>
      </c>
      <c r="S107" s="303">
        <v>0</v>
      </c>
      <c r="T107" s="303">
        <v>0</v>
      </c>
      <c r="U107" s="303">
        <v>0</v>
      </c>
      <c r="V107" s="303">
        <v>0</v>
      </c>
      <c r="W107" s="303">
        <v>0</v>
      </c>
      <c r="X107" s="303">
        <v>0</v>
      </c>
      <c r="Y107" s="303">
        <v>0</v>
      </c>
      <c r="Z107" s="303">
        <v>0</v>
      </c>
      <c r="AA107" s="303">
        <v>0</v>
      </c>
    </row>
    <row r="108" spans="1:27" outlineLevel="1" x14ac:dyDescent="0.3">
      <c r="A108" s="203" t="s">
        <v>296</v>
      </c>
      <c r="B108" s="131"/>
      <c r="C108" s="131">
        <f>+('[1]N EERR LOS NA'!C108*P108)+((('[1]N EERR LOS NA'!C108*(100%-P108))/(1+TASAS!$B$9)))</f>
        <v>200</v>
      </c>
      <c r="D108" s="131">
        <f>+('[1]N EERR LOS NA'!D108*Q108)+((('[1]N EERR LOS NA'!D108*(100%-Q108))/(1+TASAS!$C$9)))</f>
        <v>80</v>
      </c>
      <c r="E108" s="131">
        <f>+('[1]N EERR LOS NA'!E108*R108)+((('[1]N EERR LOS NA'!E108*(100%-R108))/(1+TASAS!$D$9)))</f>
        <v>80</v>
      </c>
      <c r="F108" s="131">
        <f>+('[1]N EERR LOS NA'!F108*S108)+((('[1]N EERR LOS NA'!F108*(100%-S108))/(1+TASAS!$E$9)))</f>
        <v>65</v>
      </c>
      <c r="G108" s="131">
        <f>+('[1]N EERR LOS NA'!G108*T108)+((('[1]N EERR LOS NA'!G108*(100%-T108))/(1+TASAS!$F$9)))</f>
        <v>100</v>
      </c>
      <c r="H108" s="131">
        <f>+('[1]N EERR LOS NA'!H108*U108)+((('[1]N EERR LOS NA'!H108*(100%-U108))/(1+TASAS!$G$9)))</f>
        <v>240</v>
      </c>
      <c r="I108" s="131">
        <f>+('[1]N EERR LOS NA'!I108*V108)+((('[1]N EERR LOS NA'!I108*(100%-V108))/(1+TASAS!$H$9)))</f>
        <v>0</v>
      </c>
      <c r="J108" s="131">
        <f>+('[1]N EERR LOS NA'!J108*W108)+((('[1]N EERR LOS NA'!J108*(100%-W108))/(1+TASAS!$I$9)))</f>
        <v>0</v>
      </c>
      <c r="K108" s="131">
        <f>+('[1]N EERR LOS NA'!K108*X108)+((('[1]N EERR LOS NA'!K108*(100%-X108))/(1+TASAS!$J$9)))</f>
        <v>0</v>
      </c>
      <c r="L108" s="131">
        <f>+('[1]N EERR LOS NA'!L108*Y108)+((('[1]N EERR LOS NA'!L108*(100%-Y108))/(1+TASAS!$K$9)))</f>
        <v>0</v>
      </c>
      <c r="M108" s="131">
        <f>+('[1]N EERR LOS NA'!M108*Z108)+((('[1]N EERR LOS NA'!M108*(100%-Z108))/(1+TASAS!$L$9)))</f>
        <v>0</v>
      </c>
      <c r="N108" s="131">
        <f>+('[1]N EERR LOS NA'!N108*AA108)+((('[1]N EERR LOS NA'!N108*(100%-AA108))/(1+TASAS!$M$9)))</f>
        <v>0</v>
      </c>
      <c r="O108" s="194">
        <f t="shared" si="19"/>
        <v>765</v>
      </c>
      <c r="P108" s="303">
        <v>1</v>
      </c>
      <c r="Q108" s="303">
        <v>1</v>
      </c>
      <c r="R108" s="303">
        <v>1</v>
      </c>
      <c r="S108" s="303">
        <v>1</v>
      </c>
      <c r="T108" s="303">
        <v>1</v>
      </c>
      <c r="U108" s="303">
        <v>1</v>
      </c>
      <c r="V108" s="303">
        <v>1</v>
      </c>
      <c r="W108" s="303">
        <v>1</v>
      </c>
      <c r="X108" s="303">
        <v>1</v>
      </c>
      <c r="Y108" s="303">
        <v>1</v>
      </c>
      <c r="Z108" s="303">
        <v>1</v>
      </c>
      <c r="AA108" s="303">
        <v>1</v>
      </c>
    </row>
    <row r="109" spans="1:27" outlineLevel="1" x14ac:dyDescent="0.3">
      <c r="A109" s="203" t="s">
        <v>297</v>
      </c>
      <c r="B109" s="131"/>
      <c r="C109" s="131">
        <f>+('[1]N EERR LOS NA'!C109*P109)+((('[1]N EERR LOS NA'!C109*(100%-P109))/(1+TASAS!$B$9)))</f>
        <v>0</v>
      </c>
      <c r="D109" s="131">
        <f>+('[1]N EERR LOS NA'!D109*Q109)+((('[1]N EERR LOS NA'!D109*(100%-Q109))/(1+TASAS!$C$9)))</f>
        <v>0</v>
      </c>
      <c r="E109" s="131">
        <f>+('[1]N EERR LOS NA'!E109*R109)+((('[1]N EERR LOS NA'!E109*(100%-R109))/(1+TASAS!$D$9)))</f>
        <v>0</v>
      </c>
      <c r="F109" s="131">
        <f>+('[1]N EERR LOS NA'!F109*S109)+((('[1]N EERR LOS NA'!F109*(100%-S109))/(1+TASAS!$E$9)))</f>
        <v>0</v>
      </c>
      <c r="G109" s="131">
        <f>+('[1]N EERR LOS NA'!G109*T109)+((('[1]N EERR LOS NA'!G109*(100%-T109))/(1+TASAS!$F$9)))</f>
        <v>0</v>
      </c>
      <c r="H109" s="131">
        <f>+('[1]N EERR LOS NA'!H109*U109)+((('[1]N EERR LOS NA'!H109*(100%-U109))/(1+TASAS!$G$9)))</f>
        <v>0</v>
      </c>
      <c r="I109" s="131">
        <f>+('[1]N EERR LOS NA'!I109*V109)+((('[1]N EERR LOS NA'!I109*(100%-V109))/(1+TASAS!$H$9)))</f>
        <v>0</v>
      </c>
      <c r="J109" s="131">
        <f>+('[1]N EERR LOS NA'!J109*W109)+((('[1]N EERR LOS NA'!J109*(100%-W109))/(1+TASAS!$I$9)))</f>
        <v>0</v>
      </c>
      <c r="K109" s="131">
        <f>+('[1]N EERR LOS NA'!K109*X109)+((('[1]N EERR LOS NA'!K109*(100%-X109))/(1+TASAS!$J$9)))</f>
        <v>0</v>
      </c>
      <c r="L109" s="131">
        <f>+('[1]N EERR LOS NA'!L109*Y109)+((('[1]N EERR LOS NA'!L109*(100%-Y109))/(1+TASAS!$K$9)))</f>
        <v>0</v>
      </c>
      <c r="M109" s="131">
        <f>+('[1]N EERR LOS NA'!M109*Z109)+((('[1]N EERR LOS NA'!M109*(100%-Z109))/(1+TASAS!$L$9)))</f>
        <v>0</v>
      </c>
      <c r="N109" s="131">
        <f>+('[1]N EERR LOS NA'!N109*AA109)+((('[1]N EERR LOS NA'!N109*(100%-AA109))/(1+TASAS!$M$9)))</f>
        <v>0</v>
      </c>
      <c r="O109" s="194">
        <f t="shared" si="19"/>
        <v>0</v>
      </c>
      <c r="P109" s="303">
        <v>0</v>
      </c>
      <c r="Q109" s="303">
        <v>0</v>
      </c>
      <c r="R109" s="303">
        <v>0</v>
      </c>
      <c r="S109" s="303">
        <v>0</v>
      </c>
      <c r="T109" s="303">
        <v>0</v>
      </c>
      <c r="U109" s="303">
        <v>0</v>
      </c>
      <c r="V109" s="303">
        <v>0</v>
      </c>
      <c r="W109" s="303">
        <v>0</v>
      </c>
      <c r="X109" s="303">
        <v>0</v>
      </c>
      <c r="Y109" s="303">
        <v>0</v>
      </c>
      <c r="Z109" s="303">
        <v>0</v>
      </c>
      <c r="AA109" s="303">
        <v>0</v>
      </c>
    </row>
    <row r="110" spans="1:27" outlineLevel="1" x14ac:dyDescent="0.3">
      <c r="A110" s="203" t="s">
        <v>298</v>
      </c>
      <c r="B110" s="131"/>
      <c r="C110" s="131">
        <f>+('[1]N EERR LOS NA'!C110*P110)+((('[1]N EERR LOS NA'!C110*(100%-P110))/(1+TASAS!$B$9)))</f>
        <v>0</v>
      </c>
      <c r="D110" s="131">
        <f>+('[1]N EERR LOS NA'!D110*Q110)+((('[1]N EERR LOS NA'!D110*(100%-Q110))/(1+TASAS!$C$9)))</f>
        <v>0</v>
      </c>
      <c r="E110" s="131">
        <f>+('[1]N EERR LOS NA'!E110*R110)+((('[1]N EERR LOS NA'!E110*(100%-R110))/(1+TASAS!$D$9)))</f>
        <v>0</v>
      </c>
      <c r="F110" s="131">
        <f>+('[1]N EERR LOS NA'!F110*S110)+((('[1]N EERR LOS NA'!F110*(100%-S110))/(1+TASAS!$E$9)))</f>
        <v>0</v>
      </c>
      <c r="G110" s="131">
        <f>+('[1]N EERR LOS NA'!G110*T110)+((('[1]N EERR LOS NA'!G110*(100%-T110))/(1+TASAS!$F$9)))</f>
        <v>0</v>
      </c>
      <c r="H110" s="131">
        <f>+('[1]N EERR LOS NA'!H110*U110)+((('[1]N EERR LOS NA'!H110*(100%-U110))/(1+TASAS!$G$9)))</f>
        <v>0</v>
      </c>
      <c r="I110" s="131">
        <f>+('[1]N EERR LOS NA'!I110*V110)+((('[1]N EERR LOS NA'!I110*(100%-V110))/(1+TASAS!$H$9)))</f>
        <v>0</v>
      </c>
      <c r="J110" s="131">
        <f>+('[1]N EERR LOS NA'!J110*W110)+((('[1]N EERR LOS NA'!J110*(100%-W110))/(1+TASAS!$I$9)))</f>
        <v>0</v>
      </c>
      <c r="K110" s="131">
        <f>+('[1]N EERR LOS NA'!K110*X110)+((('[1]N EERR LOS NA'!K110*(100%-X110))/(1+TASAS!$J$9)))</f>
        <v>0</v>
      </c>
      <c r="L110" s="131">
        <f>+('[1]N EERR LOS NA'!L110*Y110)+((('[1]N EERR LOS NA'!L110*(100%-Y110))/(1+TASAS!$K$9)))</f>
        <v>0</v>
      </c>
      <c r="M110" s="131">
        <f>+('[1]N EERR LOS NA'!M110*Z110)+((('[1]N EERR LOS NA'!M110*(100%-Z110))/(1+TASAS!$L$9)))</f>
        <v>0</v>
      </c>
      <c r="N110" s="131">
        <f>+('[1]N EERR LOS NA'!N110*AA110)+((('[1]N EERR LOS NA'!N110*(100%-AA110))/(1+TASAS!$M$9)))</f>
        <v>0</v>
      </c>
      <c r="O110" s="194">
        <f t="shared" si="19"/>
        <v>0</v>
      </c>
      <c r="P110" s="303">
        <v>0</v>
      </c>
      <c r="Q110" s="303">
        <v>0</v>
      </c>
      <c r="R110" s="303">
        <v>0</v>
      </c>
      <c r="S110" s="303">
        <v>0</v>
      </c>
      <c r="T110" s="303">
        <v>0</v>
      </c>
      <c r="U110" s="303">
        <v>0</v>
      </c>
      <c r="V110" s="303">
        <v>0</v>
      </c>
      <c r="W110" s="303">
        <v>0</v>
      </c>
      <c r="X110" s="303">
        <v>0</v>
      </c>
      <c r="Y110" s="303">
        <v>0</v>
      </c>
      <c r="Z110" s="303">
        <v>0</v>
      </c>
      <c r="AA110" s="303">
        <v>0</v>
      </c>
    </row>
    <row r="111" spans="1:27" outlineLevel="1" x14ac:dyDescent="0.3">
      <c r="A111" s="203" t="s">
        <v>299</v>
      </c>
      <c r="B111" s="131"/>
      <c r="C111" s="131">
        <f>+('[1]N EERR LOS NA'!C111*P111)+((('[1]N EERR LOS NA'!C111*(100%-P111))/(1+TASAS!$B$9)))</f>
        <v>0</v>
      </c>
      <c r="D111" s="131">
        <f>+('[1]N EERR LOS NA'!D111*Q111)+((('[1]N EERR LOS NA'!D111*(100%-Q111))/(1+TASAS!$C$9)))</f>
        <v>0</v>
      </c>
      <c r="E111" s="131">
        <f>+('[1]N EERR LOS NA'!E111*R111)+((('[1]N EERR LOS NA'!E111*(100%-R111))/(1+TASAS!$D$9)))</f>
        <v>0</v>
      </c>
      <c r="F111" s="131">
        <f>+('[1]N EERR LOS NA'!F111*S111)+((('[1]N EERR LOS NA'!F111*(100%-S111))/(1+TASAS!$E$9)))</f>
        <v>0</v>
      </c>
      <c r="G111" s="131">
        <f>+('[1]N EERR LOS NA'!G111*T111)+((('[1]N EERR LOS NA'!G111*(100%-T111))/(1+TASAS!$F$9)))</f>
        <v>0</v>
      </c>
      <c r="H111" s="131">
        <f>+('[1]N EERR LOS NA'!H111*U111)+((('[1]N EERR LOS NA'!H111*(100%-U111))/(1+TASAS!$G$9)))</f>
        <v>0</v>
      </c>
      <c r="I111" s="131">
        <f>+('[1]N EERR LOS NA'!I111*V111)+((('[1]N EERR LOS NA'!I111*(100%-V111))/(1+TASAS!$H$9)))</f>
        <v>0</v>
      </c>
      <c r="J111" s="131">
        <f>+('[1]N EERR LOS NA'!J111*W111)+((('[1]N EERR LOS NA'!J111*(100%-W111))/(1+TASAS!$I$9)))</f>
        <v>0</v>
      </c>
      <c r="K111" s="131">
        <f>+('[1]N EERR LOS NA'!K111*X111)+((('[1]N EERR LOS NA'!K111*(100%-X111))/(1+TASAS!$J$9)))</f>
        <v>0</v>
      </c>
      <c r="L111" s="131">
        <f>+('[1]N EERR LOS NA'!L111*Y111)+((('[1]N EERR LOS NA'!L111*(100%-Y111))/(1+TASAS!$K$9)))</f>
        <v>0</v>
      </c>
      <c r="M111" s="131">
        <f>+('[1]N EERR LOS NA'!M111*Z111)+((('[1]N EERR LOS NA'!M111*(100%-Z111))/(1+TASAS!$L$9)))</f>
        <v>0</v>
      </c>
      <c r="N111" s="131">
        <f>+('[1]N EERR LOS NA'!N111*AA111)+((('[1]N EERR LOS NA'!N111*(100%-AA111))/(1+TASAS!$M$9)))</f>
        <v>0</v>
      </c>
      <c r="O111" s="194">
        <f t="shared" si="19"/>
        <v>0</v>
      </c>
      <c r="P111" s="303">
        <v>1</v>
      </c>
      <c r="Q111" s="303">
        <v>1</v>
      </c>
      <c r="R111" s="303">
        <v>1</v>
      </c>
      <c r="S111" s="303">
        <v>1</v>
      </c>
      <c r="T111" s="303">
        <v>1</v>
      </c>
      <c r="U111" s="303">
        <v>1</v>
      </c>
      <c r="V111" s="303">
        <v>1</v>
      </c>
      <c r="W111" s="303">
        <v>1</v>
      </c>
      <c r="X111" s="303">
        <v>1</v>
      </c>
      <c r="Y111" s="303">
        <v>1</v>
      </c>
      <c r="Z111" s="303">
        <v>1</v>
      </c>
      <c r="AA111" s="303">
        <v>1</v>
      </c>
    </row>
    <row r="112" spans="1:27" outlineLevel="1" x14ac:dyDescent="0.3">
      <c r="A112" s="203" t="s">
        <v>300</v>
      </c>
      <c r="B112" s="131"/>
      <c r="C112" s="131">
        <f>+('[1]N EERR LOS NA'!C112*P112)+((('[1]N EERR LOS NA'!C112*(100%-P112))/(1+TASAS!$B$9)))</f>
        <v>0</v>
      </c>
      <c r="D112" s="131">
        <f>+('[1]N EERR LOS NA'!D112*Q112)+((('[1]N EERR LOS NA'!D112*(100%-Q112))/(1+TASAS!$C$9)))</f>
        <v>0</v>
      </c>
      <c r="E112" s="131">
        <f>+('[1]N EERR LOS NA'!E112*R112)+((('[1]N EERR LOS NA'!E112*(100%-R112))/(1+TASAS!$D$9)))</f>
        <v>0</v>
      </c>
      <c r="F112" s="131">
        <f>+('[1]N EERR LOS NA'!F112*S112)+((('[1]N EERR LOS NA'!F112*(100%-S112))/(1+TASAS!$E$9)))</f>
        <v>0</v>
      </c>
      <c r="G112" s="131">
        <f>+('[1]N EERR LOS NA'!G112*T112)+((('[1]N EERR LOS NA'!G112*(100%-T112))/(1+TASAS!$F$9)))</f>
        <v>0</v>
      </c>
      <c r="H112" s="131">
        <f>+('[1]N EERR LOS NA'!H112*U112)+((('[1]N EERR LOS NA'!H112*(100%-U112))/(1+TASAS!$G$9)))</f>
        <v>0</v>
      </c>
      <c r="I112" s="131">
        <f>+('[1]N EERR LOS NA'!I112*V112)+((('[1]N EERR LOS NA'!I112*(100%-V112))/(1+TASAS!$H$9)))</f>
        <v>0</v>
      </c>
      <c r="J112" s="131">
        <f>+('[1]N EERR LOS NA'!J112*W112)+((('[1]N EERR LOS NA'!J112*(100%-W112))/(1+TASAS!$I$9)))</f>
        <v>0</v>
      </c>
      <c r="K112" s="131">
        <f>+('[1]N EERR LOS NA'!K112*X112)+((('[1]N EERR LOS NA'!K112*(100%-X112))/(1+TASAS!$J$9)))</f>
        <v>0</v>
      </c>
      <c r="L112" s="131">
        <f>+('[1]N EERR LOS NA'!L112*Y112)+((('[1]N EERR LOS NA'!L112*(100%-Y112))/(1+TASAS!$K$9)))</f>
        <v>0</v>
      </c>
      <c r="M112" s="131">
        <f>+('[1]N EERR LOS NA'!M112*Z112)+((('[1]N EERR LOS NA'!M112*(100%-Z112))/(1+TASAS!$L$9)))</f>
        <v>0</v>
      </c>
      <c r="N112" s="131">
        <f>+('[1]N EERR LOS NA'!N112*AA112)+((('[1]N EERR LOS NA'!N112*(100%-AA112))/(1+TASAS!$M$9)))</f>
        <v>0</v>
      </c>
      <c r="O112" s="194">
        <f t="shared" si="19"/>
        <v>0</v>
      </c>
      <c r="P112" s="303">
        <v>1</v>
      </c>
      <c r="Q112" s="303">
        <v>1</v>
      </c>
      <c r="R112" s="303">
        <v>1</v>
      </c>
      <c r="S112" s="303">
        <v>1</v>
      </c>
      <c r="T112" s="303">
        <v>1</v>
      </c>
      <c r="U112" s="303">
        <v>1</v>
      </c>
      <c r="V112" s="303">
        <v>1</v>
      </c>
      <c r="W112" s="303">
        <v>1</v>
      </c>
      <c r="X112" s="303">
        <v>1</v>
      </c>
      <c r="Y112" s="303">
        <v>1</v>
      </c>
      <c r="Z112" s="303">
        <v>1</v>
      </c>
      <c r="AA112" s="303">
        <v>1</v>
      </c>
    </row>
    <row r="113" spans="1:27" outlineLevel="1" x14ac:dyDescent="0.3">
      <c r="A113" s="203" t="s">
        <v>301</v>
      </c>
      <c r="B113" s="131"/>
      <c r="C113" s="131">
        <f>+('[1]N EERR LOS NA'!C113*P113)+((('[1]N EERR LOS NA'!C113*(100%-P113))/(1+TASAS!$B$9)))</f>
        <v>0</v>
      </c>
      <c r="D113" s="131">
        <f>+('[1]N EERR LOS NA'!D113*Q113)+((('[1]N EERR LOS NA'!D113*(100%-Q113))/(1+TASAS!$C$9)))</f>
        <v>0</v>
      </c>
      <c r="E113" s="131">
        <f>+('[1]N EERR LOS NA'!E113*R113)+((('[1]N EERR LOS NA'!E113*(100%-R113))/(1+TASAS!$D$9)))</f>
        <v>0</v>
      </c>
      <c r="F113" s="131">
        <f>+('[1]N EERR LOS NA'!F113*S113)+((('[1]N EERR LOS NA'!F113*(100%-S113))/(1+TASAS!$E$9)))</f>
        <v>0</v>
      </c>
      <c r="G113" s="131">
        <f>+('[1]N EERR LOS NA'!G113*T113)+((('[1]N EERR LOS NA'!G113*(100%-T113))/(1+TASAS!$F$9)))</f>
        <v>0</v>
      </c>
      <c r="H113" s="131">
        <f>+('[1]N EERR LOS NA'!H113*U113)+((('[1]N EERR LOS NA'!H113*(100%-U113))/(1+TASAS!$G$9)))</f>
        <v>0</v>
      </c>
      <c r="I113" s="131">
        <f>+('[1]N EERR LOS NA'!I113*V113)+((('[1]N EERR LOS NA'!I113*(100%-V113))/(1+TASAS!$H$9)))</f>
        <v>0</v>
      </c>
      <c r="J113" s="131">
        <f>+('[1]N EERR LOS NA'!J113*W113)+((('[1]N EERR LOS NA'!J113*(100%-W113))/(1+TASAS!$I$9)))</f>
        <v>0</v>
      </c>
      <c r="K113" s="131">
        <f>+('[1]N EERR LOS NA'!K113*X113)+((('[1]N EERR LOS NA'!K113*(100%-X113))/(1+TASAS!$J$9)))</f>
        <v>0</v>
      </c>
      <c r="L113" s="131">
        <f>+('[1]N EERR LOS NA'!L113*Y113)+((('[1]N EERR LOS NA'!L113*(100%-Y113))/(1+TASAS!$K$9)))</f>
        <v>0</v>
      </c>
      <c r="M113" s="131">
        <f>+('[1]N EERR LOS NA'!M113*Z113)+((('[1]N EERR LOS NA'!M113*(100%-Z113))/(1+TASAS!$L$9)))</f>
        <v>0</v>
      </c>
      <c r="N113" s="131">
        <f>+('[1]N EERR LOS NA'!N113*AA113)+((('[1]N EERR LOS NA'!N113*(100%-AA113))/(1+TASAS!$M$9)))</f>
        <v>0</v>
      </c>
      <c r="O113" s="194">
        <f t="shared" si="19"/>
        <v>0</v>
      </c>
      <c r="P113" s="303">
        <v>0</v>
      </c>
      <c r="Q113" s="303">
        <v>0</v>
      </c>
      <c r="R113" s="303">
        <v>0</v>
      </c>
      <c r="S113" s="303">
        <v>0</v>
      </c>
      <c r="T113" s="303">
        <v>0</v>
      </c>
      <c r="U113" s="303">
        <v>0</v>
      </c>
      <c r="V113" s="303">
        <v>0</v>
      </c>
      <c r="W113" s="303">
        <v>0</v>
      </c>
      <c r="X113" s="303">
        <v>0</v>
      </c>
      <c r="Y113" s="303">
        <v>0</v>
      </c>
      <c r="Z113" s="303">
        <v>0</v>
      </c>
      <c r="AA113" s="303">
        <v>0</v>
      </c>
    </row>
    <row r="114" spans="1:27" outlineLevel="1" x14ac:dyDescent="0.3">
      <c r="A114" s="203" t="s">
        <v>302</v>
      </c>
      <c r="B114" s="131"/>
      <c r="C114" s="131">
        <f>+('[1]N EERR LOS NA'!C114*P114)+((('[1]N EERR LOS NA'!C114*(100%-P114))/(1+TASAS!$B$9)))</f>
        <v>0</v>
      </c>
      <c r="D114" s="131">
        <f>+('[1]N EERR LOS NA'!D114*Q114)+((('[1]N EERR LOS NA'!D114*(100%-Q114))/(1+TASAS!$C$9)))</f>
        <v>0</v>
      </c>
      <c r="E114" s="131">
        <f>+('[1]N EERR LOS NA'!E114*R114)+((('[1]N EERR LOS NA'!E114*(100%-R114))/(1+TASAS!$D$9)))</f>
        <v>0</v>
      </c>
      <c r="F114" s="131">
        <f>+('[1]N EERR LOS NA'!F114*S114)+((('[1]N EERR LOS NA'!F114*(100%-S114))/(1+TASAS!$E$9)))</f>
        <v>0</v>
      </c>
      <c r="G114" s="131">
        <f>+('[1]N EERR LOS NA'!G114*T114)+((('[1]N EERR LOS NA'!G114*(100%-T114))/(1+TASAS!$F$9)))</f>
        <v>0</v>
      </c>
      <c r="H114" s="131">
        <f>+('[1]N EERR LOS NA'!H114*U114)+((('[1]N EERR LOS NA'!H114*(100%-U114))/(1+TASAS!$G$9)))</f>
        <v>0</v>
      </c>
      <c r="I114" s="131">
        <f>+('[1]N EERR LOS NA'!I114*V114)+((('[1]N EERR LOS NA'!I114*(100%-V114))/(1+TASAS!$H$9)))</f>
        <v>0</v>
      </c>
      <c r="J114" s="131">
        <f>+('[1]N EERR LOS NA'!J114*W114)+((('[1]N EERR LOS NA'!J114*(100%-W114))/(1+TASAS!$I$9)))</f>
        <v>0</v>
      </c>
      <c r="K114" s="131">
        <f>+('[1]N EERR LOS NA'!K114*X114)+((('[1]N EERR LOS NA'!K114*(100%-X114))/(1+TASAS!$J$9)))</f>
        <v>0</v>
      </c>
      <c r="L114" s="131">
        <f>+('[1]N EERR LOS NA'!L114*Y114)+((('[1]N EERR LOS NA'!L114*(100%-Y114))/(1+TASAS!$K$9)))</f>
        <v>0</v>
      </c>
      <c r="M114" s="131">
        <f>+('[1]N EERR LOS NA'!M114*Z114)+((('[1]N EERR LOS NA'!M114*(100%-Z114))/(1+TASAS!$L$9)))</f>
        <v>0</v>
      </c>
      <c r="N114" s="131">
        <f>+('[1]N EERR LOS NA'!N114*AA114)+((('[1]N EERR LOS NA'!N114*(100%-AA114))/(1+TASAS!$M$9)))</f>
        <v>0</v>
      </c>
      <c r="O114" s="194">
        <f t="shared" si="19"/>
        <v>0</v>
      </c>
      <c r="P114" s="303">
        <v>0</v>
      </c>
      <c r="Q114" s="303">
        <v>0</v>
      </c>
      <c r="R114" s="303">
        <v>0</v>
      </c>
      <c r="S114" s="303">
        <v>0</v>
      </c>
      <c r="T114" s="303">
        <v>0</v>
      </c>
      <c r="U114" s="303">
        <v>0</v>
      </c>
      <c r="V114" s="303">
        <v>0</v>
      </c>
      <c r="W114" s="303">
        <v>0</v>
      </c>
      <c r="X114" s="303">
        <v>0</v>
      </c>
      <c r="Y114" s="303">
        <v>0</v>
      </c>
      <c r="Z114" s="303">
        <v>0</v>
      </c>
      <c r="AA114" s="303">
        <v>0</v>
      </c>
    </row>
    <row r="115" spans="1:27" outlineLevel="1" x14ac:dyDescent="0.3">
      <c r="A115" s="203" t="s">
        <v>303</v>
      </c>
      <c r="B115" s="131"/>
      <c r="C115" s="131">
        <f>+('[1]N EERR LOS NA'!C115*P115)+((('[1]N EERR LOS NA'!C115*(100%-P115))/(1+TASAS!$B$9)))</f>
        <v>0</v>
      </c>
      <c r="D115" s="131">
        <f>+('[1]N EERR LOS NA'!D115*Q115)+((('[1]N EERR LOS NA'!D115*(100%-Q115))/(1+TASAS!$C$9)))</f>
        <v>0</v>
      </c>
      <c r="E115" s="131">
        <f>+('[1]N EERR LOS NA'!E115*R115)+((('[1]N EERR LOS NA'!E115*(100%-R115))/(1+TASAS!$D$9)))</f>
        <v>0</v>
      </c>
      <c r="F115" s="131">
        <f>+('[1]N EERR LOS NA'!F115*S115)+((('[1]N EERR LOS NA'!F115*(100%-S115))/(1+TASAS!$E$9)))</f>
        <v>0</v>
      </c>
      <c r="G115" s="131">
        <f>+('[1]N EERR LOS NA'!G115*T115)+((('[1]N EERR LOS NA'!G115*(100%-T115))/(1+TASAS!$F$9)))</f>
        <v>0</v>
      </c>
      <c r="H115" s="131">
        <f>+('[1]N EERR LOS NA'!H115*U115)+((('[1]N EERR LOS NA'!H115*(100%-U115))/(1+TASAS!$G$9)))</f>
        <v>0</v>
      </c>
      <c r="I115" s="131">
        <f>+('[1]N EERR LOS NA'!I115*V115)+((('[1]N EERR LOS NA'!I115*(100%-V115))/(1+TASAS!$H$9)))</f>
        <v>0</v>
      </c>
      <c r="J115" s="131">
        <f>+('[1]N EERR LOS NA'!J115*W115)+((('[1]N EERR LOS NA'!J115*(100%-W115))/(1+TASAS!$I$9)))</f>
        <v>0</v>
      </c>
      <c r="K115" s="131">
        <f>+('[1]N EERR LOS NA'!K115*X115)+((('[1]N EERR LOS NA'!K115*(100%-X115))/(1+TASAS!$J$9)))</f>
        <v>0</v>
      </c>
      <c r="L115" s="131">
        <f>+('[1]N EERR LOS NA'!L115*Y115)+((('[1]N EERR LOS NA'!L115*(100%-Y115))/(1+TASAS!$K$9)))</f>
        <v>0</v>
      </c>
      <c r="M115" s="131">
        <f>+('[1]N EERR LOS NA'!M115*Z115)+((('[1]N EERR LOS NA'!M115*(100%-Z115))/(1+TASAS!$L$9)))</f>
        <v>0</v>
      </c>
      <c r="N115" s="131">
        <f>+('[1]N EERR LOS NA'!N115*AA115)+((('[1]N EERR LOS NA'!N115*(100%-AA115))/(1+TASAS!$M$9)))</f>
        <v>0</v>
      </c>
      <c r="O115" s="194">
        <f t="shared" si="19"/>
        <v>0</v>
      </c>
      <c r="P115" s="303">
        <v>1</v>
      </c>
      <c r="Q115" s="303">
        <v>1</v>
      </c>
      <c r="R115" s="303">
        <v>1</v>
      </c>
      <c r="S115" s="303">
        <v>1</v>
      </c>
      <c r="T115" s="303">
        <v>1</v>
      </c>
      <c r="U115" s="303">
        <v>1</v>
      </c>
      <c r="V115" s="303">
        <v>1</v>
      </c>
      <c r="W115" s="303">
        <v>1</v>
      </c>
      <c r="X115" s="303">
        <v>1</v>
      </c>
      <c r="Y115" s="303">
        <v>1</v>
      </c>
      <c r="Z115" s="303">
        <v>1</v>
      </c>
      <c r="AA115" s="303">
        <v>1</v>
      </c>
    </row>
    <row r="116" spans="1:27" outlineLevel="1" x14ac:dyDescent="0.3">
      <c r="A116" s="203" t="s">
        <v>304</v>
      </c>
      <c r="B116" s="131"/>
      <c r="C116" s="131">
        <f>+('[1]N EERR LOS NA'!C116*P116)+((('[1]N EERR LOS NA'!C116*(100%-P116))/(1+TASAS!$B$9)))</f>
        <v>0</v>
      </c>
      <c r="D116" s="131">
        <f>+('[1]N EERR LOS NA'!D116*Q116)+((('[1]N EERR LOS NA'!D116*(100%-Q116))/(1+TASAS!$C$9)))</f>
        <v>0</v>
      </c>
      <c r="E116" s="131">
        <f>+('[1]N EERR LOS NA'!E116*R116)+((('[1]N EERR LOS NA'!E116*(100%-R116))/(1+TASAS!$D$9)))</f>
        <v>0</v>
      </c>
      <c r="F116" s="131">
        <f>+('[1]N EERR LOS NA'!F116*S116)+((('[1]N EERR LOS NA'!F116*(100%-S116))/(1+TASAS!$E$9)))</f>
        <v>0</v>
      </c>
      <c r="G116" s="131">
        <f>+('[1]N EERR LOS NA'!G116*T116)+((('[1]N EERR LOS NA'!G116*(100%-T116))/(1+TASAS!$F$9)))</f>
        <v>0</v>
      </c>
      <c r="H116" s="131">
        <f>+('[1]N EERR LOS NA'!H116*U116)+((('[1]N EERR LOS NA'!H116*(100%-U116))/(1+TASAS!$G$9)))</f>
        <v>0</v>
      </c>
      <c r="I116" s="131">
        <f>+('[1]N EERR LOS NA'!I116*V116)+((('[1]N EERR LOS NA'!I116*(100%-V116))/(1+TASAS!$H$9)))</f>
        <v>0</v>
      </c>
      <c r="J116" s="131">
        <f>+('[1]N EERR LOS NA'!J116*W116)+((('[1]N EERR LOS NA'!J116*(100%-W116))/(1+TASAS!$I$9)))</f>
        <v>0</v>
      </c>
      <c r="K116" s="131">
        <f>+('[1]N EERR LOS NA'!K116*X116)+((('[1]N EERR LOS NA'!K116*(100%-X116))/(1+TASAS!$J$9)))</f>
        <v>0</v>
      </c>
      <c r="L116" s="131">
        <f>+('[1]N EERR LOS NA'!L116*Y116)+((('[1]N EERR LOS NA'!L116*(100%-Y116))/(1+TASAS!$K$9)))</f>
        <v>0</v>
      </c>
      <c r="M116" s="131">
        <f>+('[1]N EERR LOS NA'!M116*Z116)+((('[1]N EERR LOS NA'!M116*(100%-Z116))/(1+TASAS!$L$9)))</f>
        <v>0</v>
      </c>
      <c r="N116" s="131">
        <f>+('[1]N EERR LOS NA'!N116*AA116)+((('[1]N EERR LOS NA'!N116*(100%-AA116))/(1+TASAS!$M$9)))</f>
        <v>0</v>
      </c>
      <c r="O116" s="194">
        <f t="shared" si="19"/>
        <v>0</v>
      </c>
      <c r="P116" s="303">
        <v>1</v>
      </c>
      <c r="Q116" s="303">
        <v>1</v>
      </c>
      <c r="R116" s="303">
        <v>1</v>
      </c>
      <c r="S116" s="303">
        <v>1</v>
      </c>
      <c r="T116" s="303">
        <v>1</v>
      </c>
      <c r="U116" s="303">
        <v>1</v>
      </c>
      <c r="V116" s="303">
        <v>1</v>
      </c>
      <c r="W116" s="303">
        <v>1</v>
      </c>
      <c r="X116" s="303">
        <v>1</v>
      </c>
      <c r="Y116" s="303">
        <v>1</v>
      </c>
      <c r="Z116" s="303">
        <v>1</v>
      </c>
      <c r="AA116" s="303">
        <v>1</v>
      </c>
    </row>
    <row r="117" spans="1:27" outlineLevel="1" x14ac:dyDescent="0.3">
      <c r="A117" s="203" t="s">
        <v>305</v>
      </c>
      <c r="B117" s="131"/>
      <c r="C117" s="131">
        <f>+('[1]N EERR LOS NA'!C117*P117)+((('[1]N EERR LOS NA'!C117*(100%-P117))/(1+TASAS!$B$9)))</f>
        <v>0</v>
      </c>
      <c r="D117" s="131">
        <f>+('[1]N EERR LOS NA'!D117*Q117)+((('[1]N EERR LOS NA'!D117*(100%-Q117))/(1+TASAS!$C$9)))</f>
        <v>0</v>
      </c>
      <c r="E117" s="131">
        <f>+('[1]N EERR LOS NA'!E117*R117)+((('[1]N EERR LOS NA'!E117*(100%-R117))/(1+TASAS!$D$9)))</f>
        <v>0</v>
      </c>
      <c r="F117" s="131">
        <f>+('[1]N EERR LOS NA'!F117*S117)+((('[1]N EERR LOS NA'!F117*(100%-S117))/(1+TASAS!$E$9)))</f>
        <v>0</v>
      </c>
      <c r="G117" s="131">
        <f>+('[1]N EERR LOS NA'!G117*T117)+((('[1]N EERR LOS NA'!G117*(100%-T117))/(1+TASAS!$F$9)))</f>
        <v>0</v>
      </c>
      <c r="H117" s="131">
        <f>+('[1]N EERR LOS NA'!H117*U117)+((('[1]N EERR LOS NA'!H117*(100%-U117))/(1+TASAS!$G$9)))</f>
        <v>0</v>
      </c>
      <c r="I117" s="131">
        <f>+('[1]N EERR LOS NA'!I117*V117)+((('[1]N EERR LOS NA'!I117*(100%-V117))/(1+TASAS!$H$9)))</f>
        <v>0</v>
      </c>
      <c r="J117" s="131">
        <f>+('[1]N EERR LOS NA'!J117*W117)+((('[1]N EERR LOS NA'!J117*(100%-W117))/(1+TASAS!$I$9)))</f>
        <v>0</v>
      </c>
      <c r="K117" s="131">
        <f>+('[1]N EERR LOS NA'!K117*X117)+((('[1]N EERR LOS NA'!K117*(100%-X117))/(1+TASAS!$J$9)))</f>
        <v>0</v>
      </c>
      <c r="L117" s="131">
        <f>+('[1]N EERR LOS NA'!L117*Y117)+((('[1]N EERR LOS NA'!L117*(100%-Y117))/(1+TASAS!$K$9)))</f>
        <v>0</v>
      </c>
      <c r="M117" s="131">
        <f>+('[1]N EERR LOS NA'!M117*Z117)+((('[1]N EERR LOS NA'!M117*(100%-Z117))/(1+TASAS!$L$9)))</f>
        <v>0</v>
      </c>
      <c r="N117" s="131">
        <f>+('[1]N EERR LOS NA'!N117*AA117)+((('[1]N EERR LOS NA'!N117*(100%-AA117))/(1+TASAS!$M$9)))</f>
        <v>0</v>
      </c>
      <c r="O117" s="194">
        <f t="shared" si="19"/>
        <v>0</v>
      </c>
      <c r="P117" s="303">
        <v>0</v>
      </c>
      <c r="Q117" s="303">
        <v>0</v>
      </c>
      <c r="R117" s="303">
        <v>0</v>
      </c>
      <c r="S117" s="303">
        <v>0</v>
      </c>
      <c r="T117" s="303">
        <v>0</v>
      </c>
      <c r="U117" s="303">
        <v>0</v>
      </c>
      <c r="V117" s="303">
        <v>0</v>
      </c>
      <c r="W117" s="303">
        <v>0</v>
      </c>
      <c r="X117" s="303">
        <v>0</v>
      </c>
      <c r="Y117" s="303">
        <v>0</v>
      </c>
      <c r="Z117" s="303">
        <v>0</v>
      </c>
      <c r="AA117" s="303">
        <v>0</v>
      </c>
    </row>
    <row r="118" spans="1:27" outlineLevel="1" x14ac:dyDescent="0.3">
      <c r="A118" s="203" t="s">
        <v>306</v>
      </c>
      <c r="B118" s="131"/>
      <c r="C118" s="131">
        <f>+('[1]N EERR LOS NA'!C118*P118)+((('[1]N EERR LOS NA'!C118*(100%-P118))/(1+TASAS!$B$9)))</f>
        <v>0</v>
      </c>
      <c r="D118" s="131">
        <f>+('[1]N EERR LOS NA'!D118*Q118)+((('[1]N EERR LOS NA'!D118*(100%-Q118))/(1+TASAS!$C$9)))</f>
        <v>0</v>
      </c>
      <c r="E118" s="131">
        <f>+('[1]N EERR LOS NA'!E118*R118)+((('[1]N EERR LOS NA'!E118*(100%-R118))/(1+TASAS!$D$9)))</f>
        <v>0</v>
      </c>
      <c r="F118" s="131">
        <f>+('[1]N EERR LOS NA'!F118*S118)+((('[1]N EERR LOS NA'!F118*(100%-S118))/(1+TASAS!$E$9)))</f>
        <v>0</v>
      </c>
      <c r="G118" s="131">
        <f>+('[1]N EERR LOS NA'!G118*T118)+((('[1]N EERR LOS NA'!G118*(100%-T118))/(1+TASAS!$F$9)))</f>
        <v>0</v>
      </c>
      <c r="H118" s="131">
        <f>+('[1]N EERR LOS NA'!H118*U118)+((('[1]N EERR LOS NA'!H118*(100%-U118))/(1+TASAS!$G$9)))</f>
        <v>0</v>
      </c>
      <c r="I118" s="131">
        <f>+('[1]N EERR LOS NA'!I118*V118)+((('[1]N EERR LOS NA'!I118*(100%-V118))/(1+TASAS!$H$9)))</f>
        <v>0</v>
      </c>
      <c r="J118" s="131">
        <f>+('[1]N EERR LOS NA'!J118*W118)+((('[1]N EERR LOS NA'!J118*(100%-W118))/(1+TASAS!$I$9)))</f>
        <v>0</v>
      </c>
      <c r="K118" s="131">
        <f>+('[1]N EERR LOS NA'!K118*X118)+((('[1]N EERR LOS NA'!K118*(100%-X118))/(1+TASAS!$J$9)))</f>
        <v>0</v>
      </c>
      <c r="L118" s="131">
        <f>+('[1]N EERR LOS NA'!L118*Y118)+((('[1]N EERR LOS NA'!L118*(100%-Y118))/(1+TASAS!$K$9)))</f>
        <v>0</v>
      </c>
      <c r="M118" s="131">
        <f>+('[1]N EERR LOS NA'!M118*Z118)+((('[1]N EERR LOS NA'!M118*(100%-Z118))/(1+TASAS!$L$9)))</f>
        <v>0</v>
      </c>
      <c r="N118" s="131">
        <f>+('[1]N EERR LOS NA'!N118*AA118)+((('[1]N EERR LOS NA'!N118*(100%-AA118))/(1+TASAS!$M$9)))</f>
        <v>0</v>
      </c>
      <c r="O118" s="194">
        <f t="shared" si="19"/>
        <v>0</v>
      </c>
      <c r="P118" s="303">
        <v>0</v>
      </c>
      <c r="Q118" s="303">
        <v>0</v>
      </c>
      <c r="R118" s="303">
        <v>0</v>
      </c>
      <c r="S118" s="303">
        <v>0</v>
      </c>
      <c r="T118" s="303">
        <v>0</v>
      </c>
      <c r="U118" s="303">
        <v>0</v>
      </c>
      <c r="V118" s="303">
        <v>0</v>
      </c>
      <c r="W118" s="303">
        <v>0</v>
      </c>
      <c r="X118" s="303">
        <v>0</v>
      </c>
      <c r="Y118" s="303">
        <v>0</v>
      </c>
      <c r="Z118" s="303">
        <v>0</v>
      </c>
      <c r="AA118" s="303">
        <v>0</v>
      </c>
    </row>
    <row r="119" spans="1:27" outlineLevel="1" x14ac:dyDescent="0.3">
      <c r="A119" s="203" t="s">
        <v>307</v>
      </c>
      <c r="B119" s="131"/>
      <c r="C119" s="131">
        <f>+('[1]N EERR LOS NA'!C119*P119)+((('[1]N EERR LOS NA'!C119*(100%-P119))/(1+TASAS!$B$9)))</f>
        <v>0</v>
      </c>
      <c r="D119" s="131">
        <f>+('[1]N EERR LOS NA'!D119*Q119)+((('[1]N EERR LOS NA'!D119*(100%-Q119))/(1+TASAS!$C$9)))</f>
        <v>0</v>
      </c>
      <c r="E119" s="131">
        <f>+('[1]N EERR LOS NA'!E119*R119)+((('[1]N EERR LOS NA'!E119*(100%-R119))/(1+TASAS!$D$9)))</f>
        <v>0</v>
      </c>
      <c r="F119" s="131">
        <f>+('[1]N EERR LOS NA'!F119*S119)+((('[1]N EERR LOS NA'!F119*(100%-S119))/(1+TASAS!$E$9)))</f>
        <v>0</v>
      </c>
      <c r="G119" s="131">
        <f>+('[1]N EERR LOS NA'!G119*T119)+((('[1]N EERR LOS NA'!G119*(100%-T119))/(1+TASAS!$F$9)))</f>
        <v>0</v>
      </c>
      <c r="H119" s="131">
        <f>+('[1]N EERR LOS NA'!H119*U119)+((('[1]N EERR LOS NA'!H119*(100%-U119))/(1+TASAS!$G$9)))</f>
        <v>0</v>
      </c>
      <c r="I119" s="131">
        <f>+('[1]N EERR LOS NA'!I119*V119)+((('[1]N EERR LOS NA'!I119*(100%-V119))/(1+TASAS!$H$9)))</f>
        <v>0</v>
      </c>
      <c r="J119" s="131">
        <f>+('[1]N EERR LOS NA'!J119*W119)+((('[1]N EERR LOS NA'!J119*(100%-W119))/(1+TASAS!$I$9)))</f>
        <v>0</v>
      </c>
      <c r="K119" s="131">
        <f>+('[1]N EERR LOS NA'!K119*X119)+((('[1]N EERR LOS NA'!K119*(100%-X119))/(1+TASAS!$J$9)))</f>
        <v>0</v>
      </c>
      <c r="L119" s="131">
        <f>+('[1]N EERR LOS NA'!L119*Y119)+((('[1]N EERR LOS NA'!L119*(100%-Y119))/(1+TASAS!$K$9)))</f>
        <v>0</v>
      </c>
      <c r="M119" s="131">
        <f>+('[1]N EERR LOS NA'!M119*Z119)+((('[1]N EERR LOS NA'!M119*(100%-Z119))/(1+TASAS!$L$9)))</f>
        <v>0</v>
      </c>
      <c r="N119" s="131">
        <f>+('[1]N EERR LOS NA'!N119*AA119)+((('[1]N EERR LOS NA'!N119*(100%-AA119))/(1+TASAS!$M$9)))</f>
        <v>0</v>
      </c>
      <c r="O119" s="194">
        <f t="shared" si="19"/>
        <v>0</v>
      </c>
      <c r="P119" s="303">
        <v>1</v>
      </c>
      <c r="Q119" s="303">
        <v>1</v>
      </c>
      <c r="R119" s="303">
        <v>1</v>
      </c>
      <c r="S119" s="303">
        <v>1</v>
      </c>
      <c r="T119" s="303">
        <v>1</v>
      </c>
      <c r="U119" s="303">
        <v>1</v>
      </c>
      <c r="V119" s="303">
        <v>1</v>
      </c>
      <c r="W119" s="303">
        <v>1</v>
      </c>
      <c r="X119" s="303">
        <v>1</v>
      </c>
      <c r="Y119" s="303">
        <v>1</v>
      </c>
      <c r="Z119" s="303">
        <v>1</v>
      </c>
      <c r="AA119" s="303">
        <v>1</v>
      </c>
    </row>
    <row r="120" spans="1:27" outlineLevel="1" x14ac:dyDescent="0.3">
      <c r="A120" s="203" t="s">
        <v>308</v>
      </c>
      <c r="B120" s="131"/>
      <c r="C120" s="131">
        <f>+('[1]N EERR LOS NA'!C120*P120)+((('[1]N EERR LOS NA'!C120*(100%-P120))/(1+TASAS!$B$9)))</f>
        <v>0</v>
      </c>
      <c r="D120" s="131">
        <f>+('[1]N EERR LOS NA'!D120*Q120)+((('[1]N EERR LOS NA'!D120*(100%-Q120))/(1+TASAS!$C$9)))</f>
        <v>0</v>
      </c>
      <c r="E120" s="131">
        <f>+('[1]N EERR LOS NA'!E120*R120)+((('[1]N EERR LOS NA'!E120*(100%-R120))/(1+TASAS!$D$9)))</f>
        <v>0</v>
      </c>
      <c r="F120" s="131">
        <f>+('[1]N EERR LOS NA'!F120*S120)+((('[1]N EERR LOS NA'!F120*(100%-S120))/(1+TASAS!$E$9)))</f>
        <v>0</v>
      </c>
      <c r="G120" s="131">
        <f>+('[1]N EERR LOS NA'!G120*T120)+((('[1]N EERR LOS NA'!G120*(100%-T120))/(1+TASAS!$F$9)))</f>
        <v>0</v>
      </c>
      <c r="H120" s="131">
        <f>+('[1]N EERR LOS NA'!H120*U120)+((('[1]N EERR LOS NA'!H120*(100%-U120))/(1+TASAS!$G$9)))</f>
        <v>0</v>
      </c>
      <c r="I120" s="131">
        <f>+('[1]N EERR LOS NA'!I120*V120)+((('[1]N EERR LOS NA'!I120*(100%-V120))/(1+TASAS!$H$9)))</f>
        <v>0</v>
      </c>
      <c r="J120" s="131">
        <f>+('[1]N EERR LOS NA'!J120*W120)+((('[1]N EERR LOS NA'!J120*(100%-W120))/(1+TASAS!$I$9)))</f>
        <v>0</v>
      </c>
      <c r="K120" s="131">
        <f>+('[1]N EERR LOS NA'!K120*X120)+((('[1]N EERR LOS NA'!K120*(100%-X120))/(1+TASAS!$J$9)))</f>
        <v>0</v>
      </c>
      <c r="L120" s="131">
        <f>+('[1]N EERR LOS NA'!L120*Y120)+((('[1]N EERR LOS NA'!L120*(100%-Y120))/(1+TASAS!$K$9)))</f>
        <v>0</v>
      </c>
      <c r="M120" s="131">
        <f>+('[1]N EERR LOS NA'!M120*Z120)+((('[1]N EERR LOS NA'!M120*(100%-Z120))/(1+TASAS!$L$9)))</f>
        <v>0</v>
      </c>
      <c r="N120" s="131">
        <f>+('[1]N EERR LOS NA'!N120*AA120)+((('[1]N EERR LOS NA'!N120*(100%-AA120))/(1+TASAS!$M$9)))</f>
        <v>0</v>
      </c>
      <c r="O120" s="194">
        <f t="shared" si="19"/>
        <v>0</v>
      </c>
      <c r="P120" s="303">
        <v>1</v>
      </c>
      <c r="Q120" s="303">
        <v>1</v>
      </c>
      <c r="R120" s="303">
        <v>1</v>
      </c>
      <c r="S120" s="303">
        <v>1</v>
      </c>
      <c r="T120" s="303">
        <v>1</v>
      </c>
      <c r="U120" s="303">
        <v>1</v>
      </c>
      <c r="V120" s="303">
        <v>1</v>
      </c>
      <c r="W120" s="303">
        <v>1</v>
      </c>
      <c r="X120" s="303">
        <v>1</v>
      </c>
      <c r="Y120" s="303">
        <v>1</v>
      </c>
      <c r="Z120" s="303">
        <v>1</v>
      </c>
      <c r="AA120" s="303">
        <v>1</v>
      </c>
    </row>
    <row r="121" spans="1:27" outlineLevel="1" x14ac:dyDescent="0.3">
      <c r="A121" s="203" t="s">
        <v>309</v>
      </c>
      <c r="B121" s="131"/>
      <c r="C121" s="131">
        <f>+('[1]N EERR LOS NA'!C121*P121)+((('[1]N EERR LOS NA'!C121*(100%-P121))/(1+TASAS!$B$9)))</f>
        <v>0</v>
      </c>
      <c r="D121" s="131">
        <f>+('[1]N EERR LOS NA'!D121*Q121)+((('[1]N EERR LOS NA'!D121*(100%-Q121))/(1+TASAS!$C$9)))</f>
        <v>0</v>
      </c>
      <c r="E121" s="131">
        <f>+('[1]N EERR LOS NA'!E121*R121)+((('[1]N EERR LOS NA'!E121*(100%-R121))/(1+TASAS!$D$9)))</f>
        <v>0</v>
      </c>
      <c r="F121" s="131">
        <f>+('[1]N EERR LOS NA'!F121*S121)+((('[1]N EERR LOS NA'!F121*(100%-S121))/(1+TASAS!$E$9)))</f>
        <v>0</v>
      </c>
      <c r="G121" s="131">
        <f>+('[1]N EERR LOS NA'!G121*T121)+((('[1]N EERR LOS NA'!G121*(100%-T121))/(1+TASAS!$F$9)))</f>
        <v>0</v>
      </c>
      <c r="H121" s="131">
        <f>+('[1]N EERR LOS NA'!H121*U121)+((('[1]N EERR LOS NA'!H121*(100%-U121))/(1+TASAS!$G$9)))</f>
        <v>0</v>
      </c>
      <c r="I121" s="131">
        <f>+('[1]N EERR LOS NA'!I121*V121)+((('[1]N EERR LOS NA'!I121*(100%-V121))/(1+TASAS!$H$9)))</f>
        <v>0</v>
      </c>
      <c r="J121" s="131">
        <f>+('[1]N EERR LOS NA'!J121*W121)+((('[1]N EERR LOS NA'!J121*(100%-W121))/(1+TASAS!$I$9)))</f>
        <v>0</v>
      </c>
      <c r="K121" s="131">
        <f>+('[1]N EERR LOS NA'!K121*X121)+((('[1]N EERR LOS NA'!K121*(100%-X121))/(1+TASAS!$J$9)))</f>
        <v>0</v>
      </c>
      <c r="L121" s="131">
        <f>+('[1]N EERR LOS NA'!L121*Y121)+((('[1]N EERR LOS NA'!L121*(100%-Y121))/(1+TASAS!$K$9)))</f>
        <v>0</v>
      </c>
      <c r="M121" s="131">
        <f>+('[1]N EERR LOS NA'!M121*Z121)+((('[1]N EERR LOS NA'!M121*(100%-Z121))/(1+TASAS!$L$9)))</f>
        <v>0</v>
      </c>
      <c r="N121" s="131">
        <f>+('[1]N EERR LOS NA'!N121*AA121)+((('[1]N EERR LOS NA'!N121*(100%-AA121))/(1+TASAS!$M$9)))</f>
        <v>0</v>
      </c>
      <c r="O121" s="194">
        <f t="shared" si="19"/>
        <v>0</v>
      </c>
      <c r="P121" s="303">
        <v>0</v>
      </c>
      <c r="Q121" s="303">
        <v>0</v>
      </c>
      <c r="R121" s="303">
        <v>0</v>
      </c>
      <c r="S121" s="303">
        <v>0</v>
      </c>
      <c r="T121" s="303">
        <v>0</v>
      </c>
      <c r="U121" s="303">
        <v>0</v>
      </c>
      <c r="V121" s="303">
        <v>0</v>
      </c>
      <c r="W121" s="303">
        <v>0</v>
      </c>
      <c r="X121" s="303">
        <v>0</v>
      </c>
      <c r="Y121" s="303">
        <v>0</v>
      </c>
      <c r="Z121" s="303">
        <v>0</v>
      </c>
      <c r="AA121" s="303">
        <v>0</v>
      </c>
    </row>
    <row r="122" spans="1:27" outlineLevel="1" x14ac:dyDescent="0.3">
      <c r="A122" s="203" t="s">
        <v>310</v>
      </c>
      <c r="B122" s="131"/>
      <c r="C122" s="131">
        <f>+('[1]N EERR LOS NA'!C122*P122)+((('[1]N EERR LOS NA'!C122*(100%-P122))/(1+TASAS!$B$9)))</f>
        <v>0</v>
      </c>
      <c r="D122" s="131">
        <f>+('[1]N EERR LOS NA'!D122*Q122)+((('[1]N EERR LOS NA'!D122*(100%-Q122))/(1+TASAS!$C$9)))</f>
        <v>0</v>
      </c>
      <c r="E122" s="131">
        <f>+('[1]N EERR LOS NA'!E122*R122)+((('[1]N EERR LOS NA'!E122*(100%-R122))/(1+TASAS!$D$9)))</f>
        <v>0</v>
      </c>
      <c r="F122" s="131">
        <f>+('[1]N EERR LOS NA'!F122*S122)+((('[1]N EERR LOS NA'!F122*(100%-S122))/(1+TASAS!$E$9)))</f>
        <v>0</v>
      </c>
      <c r="G122" s="131">
        <f>+('[1]N EERR LOS NA'!G122*T122)+((('[1]N EERR LOS NA'!G122*(100%-T122))/(1+TASAS!$F$9)))</f>
        <v>0</v>
      </c>
      <c r="H122" s="131">
        <f>+('[1]N EERR LOS NA'!H122*U122)+((('[1]N EERR LOS NA'!H122*(100%-U122))/(1+TASAS!$G$9)))</f>
        <v>0</v>
      </c>
      <c r="I122" s="131">
        <f>+('[1]N EERR LOS NA'!I122*V122)+((('[1]N EERR LOS NA'!I122*(100%-V122))/(1+TASAS!$H$9)))</f>
        <v>0</v>
      </c>
      <c r="J122" s="131">
        <f>+('[1]N EERR LOS NA'!J122*W122)+((('[1]N EERR LOS NA'!J122*(100%-W122))/(1+TASAS!$I$9)))</f>
        <v>0</v>
      </c>
      <c r="K122" s="131">
        <f>+('[1]N EERR LOS NA'!K122*X122)+((('[1]N EERR LOS NA'!K122*(100%-X122))/(1+TASAS!$J$9)))</f>
        <v>0</v>
      </c>
      <c r="L122" s="131">
        <f>+('[1]N EERR LOS NA'!L122*Y122)+((('[1]N EERR LOS NA'!L122*(100%-Y122))/(1+TASAS!$K$9)))</f>
        <v>0</v>
      </c>
      <c r="M122" s="131">
        <f>+('[1]N EERR LOS NA'!M122*Z122)+((('[1]N EERR LOS NA'!M122*(100%-Z122))/(1+TASAS!$L$9)))</f>
        <v>0</v>
      </c>
      <c r="N122" s="131">
        <f>+('[1]N EERR LOS NA'!N122*AA122)+((('[1]N EERR LOS NA'!N122*(100%-AA122))/(1+TASAS!$M$9)))</f>
        <v>0</v>
      </c>
      <c r="O122" s="194">
        <f t="shared" si="19"/>
        <v>0</v>
      </c>
      <c r="P122" s="303">
        <v>0</v>
      </c>
      <c r="Q122" s="303">
        <v>0</v>
      </c>
      <c r="R122" s="303">
        <v>0</v>
      </c>
      <c r="S122" s="303">
        <v>0</v>
      </c>
      <c r="T122" s="303">
        <v>0</v>
      </c>
      <c r="U122" s="303">
        <v>0</v>
      </c>
      <c r="V122" s="303">
        <v>0</v>
      </c>
      <c r="W122" s="303">
        <v>0</v>
      </c>
      <c r="X122" s="303">
        <v>0</v>
      </c>
      <c r="Y122" s="303">
        <v>0</v>
      </c>
      <c r="Z122" s="303">
        <v>0</v>
      </c>
      <c r="AA122" s="303">
        <v>0</v>
      </c>
    </row>
    <row r="123" spans="1:27" outlineLevel="1" x14ac:dyDescent="0.3">
      <c r="A123" s="203" t="s">
        <v>311</v>
      </c>
      <c r="B123" s="131"/>
      <c r="C123" s="131">
        <f>+('[1]N EERR LOS NA'!C123*P123)+((('[1]N EERR LOS NA'!C123*(100%-P123))/(1+TASAS!$B$9)))</f>
        <v>0</v>
      </c>
      <c r="D123" s="131">
        <f>+('[1]N EERR LOS NA'!D123*Q123)+((('[1]N EERR LOS NA'!D123*(100%-Q123))/(1+TASAS!$C$9)))</f>
        <v>0</v>
      </c>
      <c r="E123" s="131">
        <f>+('[1]N EERR LOS NA'!E123*R123)+((('[1]N EERR LOS NA'!E123*(100%-R123))/(1+TASAS!$D$9)))</f>
        <v>0</v>
      </c>
      <c r="F123" s="131">
        <f>+('[1]N EERR LOS NA'!F123*S123)+((('[1]N EERR LOS NA'!F123*(100%-S123))/(1+TASAS!$E$9)))</f>
        <v>0</v>
      </c>
      <c r="G123" s="131">
        <f>+('[1]N EERR LOS NA'!G123*T123)+((('[1]N EERR LOS NA'!G123*(100%-T123))/(1+TASAS!$F$9)))</f>
        <v>0</v>
      </c>
      <c r="H123" s="131">
        <f>+('[1]N EERR LOS NA'!H123*U123)+((('[1]N EERR LOS NA'!H123*(100%-U123))/(1+TASAS!$G$9)))</f>
        <v>0</v>
      </c>
      <c r="I123" s="131">
        <f>+('[1]N EERR LOS NA'!I123*V123)+((('[1]N EERR LOS NA'!I123*(100%-V123))/(1+TASAS!$H$9)))</f>
        <v>0</v>
      </c>
      <c r="J123" s="131">
        <f>+('[1]N EERR LOS NA'!J123*W123)+((('[1]N EERR LOS NA'!J123*(100%-W123))/(1+TASAS!$I$9)))</f>
        <v>0</v>
      </c>
      <c r="K123" s="131">
        <f>+('[1]N EERR LOS NA'!K123*X123)+((('[1]N EERR LOS NA'!K123*(100%-X123))/(1+TASAS!$J$9)))</f>
        <v>0</v>
      </c>
      <c r="L123" s="131">
        <f>+('[1]N EERR LOS NA'!L123*Y123)+((('[1]N EERR LOS NA'!L123*(100%-Y123))/(1+TASAS!$K$9)))</f>
        <v>0</v>
      </c>
      <c r="M123" s="131">
        <f>+('[1]N EERR LOS NA'!M123*Z123)+((('[1]N EERR LOS NA'!M123*(100%-Z123))/(1+TASAS!$L$9)))</f>
        <v>0</v>
      </c>
      <c r="N123" s="131">
        <f>+('[1]N EERR LOS NA'!N123*AA123)+((('[1]N EERR LOS NA'!N123*(100%-AA123))/(1+TASAS!$M$9)))</f>
        <v>0</v>
      </c>
      <c r="O123" s="194">
        <f t="shared" si="19"/>
        <v>0</v>
      </c>
      <c r="P123" s="303">
        <v>1</v>
      </c>
      <c r="Q123" s="303">
        <v>1</v>
      </c>
      <c r="R123" s="303">
        <v>1</v>
      </c>
      <c r="S123" s="303">
        <v>1</v>
      </c>
      <c r="T123" s="303">
        <v>1</v>
      </c>
      <c r="U123" s="303">
        <v>1</v>
      </c>
      <c r="V123" s="303">
        <v>1</v>
      </c>
      <c r="W123" s="303">
        <v>1</v>
      </c>
      <c r="X123" s="303">
        <v>1</v>
      </c>
      <c r="Y123" s="303">
        <v>1</v>
      </c>
      <c r="Z123" s="303">
        <v>1</v>
      </c>
      <c r="AA123" s="303">
        <v>1</v>
      </c>
    </row>
    <row r="124" spans="1:27" outlineLevel="1" x14ac:dyDescent="0.3">
      <c r="A124" s="203" t="s">
        <v>312</v>
      </c>
      <c r="B124" s="131"/>
      <c r="C124" s="131">
        <f>+('[1]N EERR LOS NA'!C124*P124)+((('[1]N EERR LOS NA'!C124*(100%-P124))/(1+TASAS!$B$9)))</f>
        <v>0</v>
      </c>
      <c r="D124" s="131">
        <f>+('[1]N EERR LOS NA'!D124*Q124)+((('[1]N EERR LOS NA'!D124*(100%-Q124))/(1+TASAS!$C$9)))</f>
        <v>0</v>
      </c>
      <c r="E124" s="131">
        <f>+('[1]N EERR LOS NA'!E124*R124)+((('[1]N EERR LOS NA'!E124*(100%-R124))/(1+TASAS!$D$9)))</f>
        <v>0</v>
      </c>
      <c r="F124" s="131">
        <f>+('[1]N EERR LOS NA'!F124*S124)+((('[1]N EERR LOS NA'!F124*(100%-S124))/(1+TASAS!$E$9)))</f>
        <v>0</v>
      </c>
      <c r="G124" s="131">
        <f>+('[1]N EERR LOS NA'!G124*T124)+((('[1]N EERR LOS NA'!G124*(100%-T124))/(1+TASAS!$F$9)))</f>
        <v>0</v>
      </c>
      <c r="H124" s="131">
        <f>+('[1]N EERR LOS NA'!H124*U124)+((('[1]N EERR LOS NA'!H124*(100%-U124))/(1+TASAS!$G$9)))</f>
        <v>0</v>
      </c>
      <c r="I124" s="131">
        <f>+('[1]N EERR LOS NA'!I124*V124)+((('[1]N EERR LOS NA'!I124*(100%-V124))/(1+TASAS!$H$9)))</f>
        <v>0</v>
      </c>
      <c r="J124" s="131">
        <f>+('[1]N EERR LOS NA'!J124*W124)+((('[1]N EERR LOS NA'!J124*(100%-W124))/(1+TASAS!$I$9)))</f>
        <v>0</v>
      </c>
      <c r="K124" s="131">
        <f>+('[1]N EERR LOS NA'!K124*X124)+((('[1]N EERR LOS NA'!K124*(100%-X124))/(1+TASAS!$J$9)))</f>
        <v>0</v>
      </c>
      <c r="L124" s="131">
        <f>+('[1]N EERR LOS NA'!L124*Y124)+((('[1]N EERR LOS NA'!L124*(100%-Y124))/(1+TASAS!$K$9)))</f>
        <v>0</v>
      </c>
      <c r="M124" s="131">
        <f>+('[1]N EERR LOS NA'!M124*Z124)+((('[1]N EERR LOS NA'!M124*(100%-Z124))/(1+TASAS!$L$9)))</f>
        <v>0</v>
      </c>
      <c r="N124" s="131">
        <f>+('[1]N EERR LOS NA'!N124*AA124)+((('[1]N EERR LOS NA'!N124*(100%-AA124))/(1+TASAS!$M$9)))</f>
        <v>0</v>
      </c>
      <c r="O124" s="194">
        <f t="shared" si="19"/>
        <v>0</v>
      </c>
      <c r="P124" s="303">
        <v>1</v>
      </c>
      <c r="Q124" s="303">
        <v>1</v>
      </c>
      <c r="R124" s="303">
        <v>1</v>
      </c>
      <c r="S124" s="303">
        <v>1</v>
      </c>
      <c r="T124" s="303">
        <v>1</v>
      </c>
      <c r="U124" s="303">
        <v>1</v>
      </c>
      <c r="V124" s="303">
        <v>1</v>
      </c>
      <c r="W124" s="303">
        <v>1</v>
      </c>
      <c r="X124" s="303">
        <v>1</v>
      </c>
      <c r="Y124" s="303">
        <v>1</v>
      </c>
      <c r="Z124" s="303">
        <v>1</v>
      </c>
      <c r="AA124" s="303">
        <v>1</v>
      </c>
    </row>
    <row r="125" spans="1:27" outlineLevel="1" x14ac:dyDescent="0.3">
      <c r="A125" s="203" t="s">
        <v>313</v>
      </c>
      <c r="B125" s="131"/>
      <c r="C125" s="131">
        <f>+('[1]N EERR LOS NA'!C125*P125)+((('[1]N EERR LOS NA'!C125*(100%-P125))/(1+TASAS!$B$9)))</f>
        <v>0.30466570386417086</v>
      </c>
      <c r="D125" s="131">
        <f>+('[1]N EERR LOS NA'!D125*Q125)+((('[1]N EERR LOS NA'!D125*(100%-Q125))/(1+TASAS!$C$9)))</f>
        <v>0.22496334780442676</v>
      </c>
      <c r="E125" s="131">
        <f>+('[1]N EERR LOS NA'!E125*R125)+((('[1]N EERR LOS NA'!E125*(100%-R125))/(1+TASAS!$D$9)))</f>
        <v>0.19739945894359925</v>
      </c>
      <c r="F125" s="131">
        <f>+('[1]N EERR LOS NA'!F125*S125)+((('[1]N EERR LOS NA'!F125*(100%-S125))/(1+TASAS!$E$9)))</f>
        <v>0.23941829505644219</v>
      </c>
      <c r="G125" s="131">
        <f>+('[1]N EERR LOS NA'!G125*T125)+((('[1]N EERR LOS NA'!G125*(100%-T125))/(1+TASAS!$F$9)))</f>
        <v>0.19081929578288589</v>
      </c>
      <c r="H125" s="131">
        <f>+('[1]N EERR LOS NA'!H125*U125)+((('[1]N EERR LOS NA'!H125*(100%-U125))/(1+TASAS!$G$9)))</f>
        <v>0.167185830775264</v>
      </c>
      <c r="I125" s="131">
        <f>+('[1]N EERR LOS NA'!I125*V125)+((('[1]N EERR LOS NA'!I125*(100%-V125))/(1+TASAS!$H$9)))</f>
        <v>0</v>
      </c>
      <c r="J125" s="131">
        <f>+('[1]N EERR LOS NA'!J125*W125)+((('[1]N EERR LOS NA'!J125*(100%-W125))/(1+TASAS!$I$9)))</f>
        <v>0</v>
      </c>
      <c r="K125" s="131">
        <f>+('[1]N EERR LOS NA'!K125*X125)+((('[1]N EERR LOS NA'!K125*(100%-X125))/(1+TASAS!$J$9)))</f>
        <v>0</v>
      </c>
      <c r="L125" s="131">
        <f>+('[1]N EERR LOS NA'!L125*Y125)+((('[1]N EERR LOS NA'!L125*(100%-Y125))/(1+TASAS!$K$9)))</f>
        <v>0</v>
      </c>
      <c r="M125" s="131">
        <f>+('[1]N EERR LOS NA'!M125*Z125)+((('[1]N EERR LOS NA'!M125*(100%-Z125))/(1+TASAS!$L$9)))</f>
        <v>0</v>
      </c>
      <c r="N125" s="131">
        <f>+('[1]N EERR LOS NA'!N125*AA125)+((('[1]N EERR LOS NA'!N125*(100%-AA125))/(1+TASAS!$M$9)))</f>
        <v>0</v>
      </c>
      <c r="O125" s="194">
        <f t="shared" si="19"/>
        <v>1.3244519322267889</v>
      </c>
      <c r="P125" s="303">
        <v>0</v>
      </c>
      <c r="Q125" s="303">
        <v>0</v>
      </c>
      <c r="R125" s="303">
        <v>0</v>
      </c>
      <c r="S125" s="303">
        <v>0</v>
      </c>
      <c r="T125" s="303">
        <v>0</v>
      </c>
      <c r="U125" s="303">
        <v>0</v>
      </c>
      <c r="V125" s="303">
        <v>0</v>
      </c>
      <c r="W125" s="303">
        <v>0</v>
      </c>
      <c r="X125" s="303">
        <v>0</v>
      </c>
      <c r="Y125" s="303">
        <v>0</v>
      </c>
      <c r="Z125" s="303">
        <v>0</v>
      </c>
      <c r="AA125" s="303">
        <v>0</v>
      </c>
    </row>
    <row r="126" spans="1:27" outlineLevel="1" x14ac:dyDescent="0.3">
      <c r="A126" s="203" t="s">
        <v>314</v>
      </c>
      <c r="B126" s="131"/>
      <c r="C126" s="131">
        <f>+('[1]N EERR LOS NA'!C126*P126)+((('[1]N EERR LOS NA'!C126*(100%-P126))/(1+TASAS!$B$9)))</f>
        <v>0.12435334851598812</v>
      </c>
      <c r="D126" s="131">
        <f>+('[1]N EERR LOS NA'!D126*Q126)+((('[1]N EERR LOS NA'!D126*(100%-Q126))/(1+TASAS!$C$9)))</f>
        <v>9.1391360045548375E-2</v>
      </c>
      <c r="E126" s="131">
        <f>+('[1]N EERR LOS NA'!E126*R126)+((('[1]N EERR LOS NA'!E126*(100%-R126))/(1+TASAS!$D$9)))</f>
        <v>7.7549787442128273E-2</v>
      </c>
      <c r="F126" s="131">
        <f>+('[1]N EERR LOS NA'!F126*S126)+((('[1]N EERR LOS NA'!F126*(100%-S126))/(1+TASAS!$E$9)))</f>
        <v>9.7263682366679635E-2</v>
      </c>
      <c r="G126" s="131">
        <f>+('[1]N EERR LOS NA'!G126*T126)+((('[1]N EERR LOS NA'!G126*(100%-T126))/(1+TASAS!$F$9)))</f>
        <v>7.6327718313154366E-2</v>
      </c>
      <c r="H126" s="131">
        <f>+('[1]N EERR LOS NA'!H126*U126)+((('[1]N EERR LOS NA'!H126*(100%-U126))/(1+TASAS!$G$9)))</f>
        <v>7.1651070332255998E-2</v>
      </c>
      <c r="I126" s="131">
        <f>+('[1]N EERR LOS NA'!I126*V126)+((('[1]N EERR LOS NA'!I126*(100%-V126))/(1+TASAS!$H$9)))</f>
        <v>0</v>
      </c>
      <c r="J126" s="131">
        <f>+('[1]N EERR LOS NA'!J126*W126)+((('[1]N EERR LOS NA'!J126*(100%-W126))/(1+TASAS!$I$9)))</f>
        <v>0</v>
      </c>
      <c r="K126" s="131">
        <f>+('[1]N EERR LOS NA'!K126*X126)+((('[1]N EERR LOS NA'!K126*(100%-X126))/(1+TASAS!$J$9)))</f>
        <v>0</v>
      </c>
      <c r="L126" s="131">
        <f>+('[1]N EERR LOS NA'!L126*Y126)+((('[1]N EERR LOS NA'!L126*(100%-Y126))/(1+TASAS!$K$9)))</f>
        <v>0</v>
      </c>
      <c r="M126" s="131">
        <f>+('[1]N EERR LOS NA'!M126*Z126)+((('[1]N EERR LOS NA'!M126*(100%-Z126))/(1+TASAS!$L$9)))</f>
        <v>0</v>
      </c>
      <c r="N126" s="131">
        <f>+('[1]N EERR LOS NA'!N126*AA126)+((('[1]N EERR LOS NA'!N126*(100%-AA126))/(1+TASAS!$M$9)))</f>
        <v>0</v>
      </c>
      <c r="O126" s="194">
        <f t="shared" si="19"/>
        <v>0.53853696701575482</v>
      </c>
      <c r="P126" s="303">
        <v>0</v>
      </c>
      <c r="Q126" s="303">
        <v>0</v>
      </c>
      <c r="R126" s="303">
        <v>0</v>
      </c>
      <c r="S126" s="303">
        <v>0</v>
      </c>
      <c r="T126" s="303">
        <v>0</v>
      </c>
      <c r="U126" s="303">
        <v>0</v>
      </c>
      <c r="V126" s="303">
        <v>0</v>
      </c>
      <c r="W126" s="303">
        <v>0</v>
      </c>
      <c r="X126" s="303">
        <v>0</v>
      </c>
      <c r="Y126" s="303">
        <v>0</v>
      </c>
      <c r="Z126" s="303">
        <v>0</v>
      </c>
      <c r="AA126" s="303">
        <v>0</v>
      </c>
    </row>
    <row r="127" spans="1:27" outlineLevel="1" x14ac:dyDescent="0.3">
      <c r="A127" s="203" t="s">
        <v>315</v>
      </c>
      <c r="B127" s="131"/>
      <c r="C127" s="131">
        <f>+('[1]N EERR LOS NA'!C127*P127)+((('[1]N EERR LOS NA'!C127*(100%-P127))/(1+TASAS!$B$9)))</f>
        <v>0.88912644188931489</v>
      </c>
      <c r="D127" s="131">
        <f>+('[1]N EERR LOS NA'!D127*Q127)+((('[1]N EERR LOS NA'!D127*(100%-Q127))/(1+TASAS!$C$9)))</f>
        <v>0.9350039143121488</v>
      </c>
      <c r="E127" s="131">
        <f>+('[1]N EERR LOS NA'!E127*R127)+((('[1]N EERR LOS NA'!E127*(100%-R127))/(1+TASAS!$D$9)))</f>
        <v>0.74024797103849715</v>
      </c>
      <c r="F127" s="131">
        <f>+('[1]N EERR LOS NA'!F127*S127)+((('[1]N EERR LOS NA'!F127*(100%-S127))/(1+TASAS!$E$9)))</f>
        <v>0.85292767613857523</v>
      </c>
      <c r="G127" s="131">
        <f>+('[1]N EERR LOS NA'!G127*T127)+((('[1]N EERR LOS NA'!G127*(100%-T127))/(1+TASAS!$F$9)))</f>
        <v>0.83197212961338252</v>
      </c>
      <c r="H127" s="131">
        <f>+('[1]N EERR LOS NA'!H127*U127)+((('[1]N EERR LOS NA'!H127*(100%-U127))/(1+TASAS!$G$9)))</f>
        <v>0.81204546376556797</v>
      </c>
      <c r="I127" s="131">
        <f>+('[1]N EERR LOS NA'!I127*V127)+((('[1]N EERR LOS NA'!I127*(100%-V127))/(1+TASAS!$H$9)))</f>
        <v>0</v>
      </c>
      <c r="J127" s="131">
        <f>+('[1]N EERR LOS NA'!J127*W127)+((('[1]N EERR LOS NA'!J127*(100%-W127))/(1+TASAS!$I$9)))</f>
        <v>0</v>
      </c>
      <c r="K127" s="131">
        <f>+('[1]N EERR LOS NA'!K127*X127)+((('[1]N EERR LOS NA'!K127*(100%-X127))/(1+TASAS!$J$9)))</f>
        <v>0</v>
      </c>
      <c r="L127" s="131">
        <f>+('[1]N EERR LOS NA'!L127*Y127)+((('[1]N EERR LOS NA'!L127*(100%-Y127))/(1+TASAS!$K$9)))</f>
        <v>0</v>
      </c>
      <c r="M127" s="131">
        <f>+('[1]N EERR LOS NA'!M127*Z127)+((('[1]N EERR LOS NA'!M127*(100%-Z127))/(1+TASAS!$L$9)))</f>
        <v>0</v>
      </c>
      <c r="N127" s="131">
        <f>+('[1]N EERR LOS NA'!N127*AA127)+((('[1]N EERR LOS NA'!N127*(100%-AA127))/(1+TASAS!$M$9)))</f>
        <v>0</v>
      </c>
      <c r="O127" s="194">
        <f t="shared" si="19"/>
        <v>5.0613235967574859</v>
      </c>
      <c r="P127" s="303">
        <v>0</v>
      </c>
      <c r="Q127" s="303">
        <v>0</v>
      </c>
      <c r="R127" s="303">
        <v>0</v>
      </c>
      <c r="S127" s="303">
        <v>0</v>
      </c>
      <c r="T127" s="303">
        <v>0</v>
      </c>
      <c r="U127" s="303">
        <v>0</v>
      </c>
      <c r="V127" s="303">
        <v>0</v>
      </c>
      <c r="W127" s="303">
        <v>0</v>
      </c>
      <c r="X127" s="303">
        <v>0</v>
      </c>
      <c r="Y127" s="303">
        <v>0</v>
      </c>
      <c r="Z127" s="303">
        <v>0</v>
      </c>
      <c r="AA127" s="303">
        <v>0</v>
      </c>
    </row>
    <row r="128" spans="1:27" outlineLevel="1" x14ac:dyDescent="0.3">
      <c r="A128" s="203" t="s">
        <v>316</v>
      </c>
      <c r="B128" s="131"/>
      <c r="C128" s="131">
        <f>+('[1]N EERR LOS NA'!C128*P128)+((('[1]N EERR LOS NA'!C128*(100%-P128))/(1+TASAS!$B$9)))</f>
        <v>1.4611518450628602</v>
      </c>
      <c r="D128" s="131">
        <f>+('[1]N EERR LOS NA'!D128*Q128)+((('[1]N EERR LOS NA'!D128*(100%-Q128))/(1+TASAS!$C$9)))</f>
        <v>0</v>
      </c>
      <c r="E128" s="131">
        <f>+('[1]N EERR LOS NA'!E128*R128)+((('[1]N EERR LOS NA'!E128*(100%-R128))/(1+TASAS!$D$9)))</f>
        <v>0</v>
      </c>
      <c r="F128" s="131">
        <f>+('[1]N EERR LOS NA'!F128*S128)+((('[1]N EERR LOS NA'!F128*(100%-S128))/(1+TASAS!$E$9)))</f>
        <v>2.0799464383028412</v>
      </c>
      <c r="G128" s="131">
        <f>+('[1]N EERR LOS NA'!G128*T128)+((('[1]N EERR LOS NA'!G128*(100%-T128))/(1+TASAS!$F$9)))</f>
        <v>0</v>
      </c>
      <c r="H128" s="131">
        <f>+('[1]N EERR LOS NA'!H128*U128)+((('[1]N EERR LOS NA'!H128*(100%-U128))/(1+TASAS!$G$9)))</f>
        <v>0</v>
      </c>
      <c r="I128" s="131">
        <f>+('[1]N EERR LOS NA'!I128*V128)+((('[1]N EERR LOS NA'!I128*(100%-V128))/(1+TASAS!$H$9)))</f>
        <v>0</v>
      </c>
      <c r="J128" s="131">
        <f>+('[1]N EERR LOS NA'!J128*W128)+((('[1]N EERR LOS NA'!J128*(100%-W128))/(1+TASAS!$I$9)))</f>
        <v>0</v>
      </c>
      <c r="K128" s="131">
        <f>+('[1]N EERR LOS NA'!K128*X128)+((('[1]N EERR LOS NA'!K128*(100%-X128))/(1+TASAS!$J$9)))</f>
        <v>0</v>
      </c>
      <c r="L128" s="131">
        <f>+('[1]N EERR LOS NA'!L128*Y128)+((('[1]N EERR LOS NA'!L128*(100%-Y128))/(1+TASAS!$K$9)))</f>
        <v>0</v>
      </c>
      <c r="M128" s="131">
        <f>+('[1]N EERR LOS NA'!M128*Z128)+((('[1]N EERR LOS NA'!M128*(100%-Z128))/(1+TASAS!$L$9)))</f>
        <v>0</v>
      </c>
      <c r="N128" s="131">
        <f>+('[1]N EERR LOS NA'!N128*AA128)+((('[1]N EERR LOS NA'!N128*(100%-AA128))/(1+TASAS!$M$9)))</f>
        <v>0</v>
      </c>
      <c r="O128" s="194">
        <f t="shared" si="19"/>
        <v>3.5410982833657014</v>
      </c>
      <c r="P128" s="303">
        <v>0</v>
      </c>
      <c r="Q128" s="303">
        <v>0</v>
      </c>
      <c r="R128" s="303">
        <v>0</v>
      </c>
      <c r="S128" s="303">
        <v>0</v>
      </c>
      <c r="T128" s="303">
        <v>0</v>
      </c>
      <c r="U128" s="303">
        <v>0</v>
      </c>
      <c r="V128" s="303">
        <v>0</v>
      </c>
      <c r="W128" s="303">
        <v>0</v>
      </c>
      <c r="X128" s="303">
        <v>0</v>
      </c>
      <c r="Y128" s="303">
        <v>0</v>
      </c>
      <c r="Z128" s="303">
        <v>0</v>
      </c>
      <c r="AA128" s="303">
        <v>0</v>
      </c>
    </row>
    <row r="129" spans="1:27" outlineLevel="1" x14ac:dyDescent="0.3">
      <c r="A129" s="203" t="s">
        <v>317</v>
      </c>
      <c r="B129" s="131"/>
      <c r="C129" s="131">
        <f>+('[1]N EERR LOS NA'!C129*P129)+((('[1]N EERR LOS NA'!C129*(100%-P129))/(1+TASAS!$B$9)))</f>
        <v>0</v>
      </c>
      <c r="D129" s="131">
        <f>+('[1]N EERR LOS NA'!D129*Q129)+((('[1]N EERR LOS NA'!D129*(100%-Q129))/(1+TASAS!$C$9)))</f>
        <v>0</v>
      </c>
      <c r="E129" s="131">
        <f>+('[1]N EERR LOS NA'!E129*R129)+((('[1]N EERR LOS NA'!E129*(100%-R129))/(1+TASAS!$D$9)))</f>
        <v>0</v>
      </c>
      <c r="F129" s="131">
        <f>+('[1]N EERR LOS NA'!F129*S129)+((('[1]N EERR LOS NA'!F129*(100%-S129))/(1+TASAS!$E$9)))</f>
        <v>0</v>
      </c>
      <c r="G129" s="131">
        <f>+('[1]N EERR LOS NA'!G129*T129)+((('[1]N EERR LOS NA'!G129*(100%-T129))/(1+TASAS!$F$9)))</f>
        <v>0</v>
      </c>
      <c r="H129" s="131">
        <f>+('[1]N EERR LOS NA'!H129*U129)+((('[1]N EERR LOS NA'!H129*(100%-U129))/(1+TASAS!$G$9)))</f>
        <v>0</v>
      </c>
      <c r="I129" s="131">
        <f>+('[1]N EERR LOS NA'!I129*V129)+((('[1]N EERR LOS NA'!I129*(100%-V129))/(1+TASAS!$H$9)))</f>
        <v>0</v>
      </c>
      <c r="J129" s="131">
        <f>+('[1]N EERR LOS NA'!J129*W129)+((('[1]N EERR LOS NA'!J129*(100%-W129))/(1+TASAS!$I$9)))</f>
        <v>0</v>
      </c>
      <c r="K129" s="131">
        <f>+('[1]N EERR LOS NA'!K129*X129)+((('[1]N EERR LOS NA'!K129*(100%-X129))/(1+TASAS!$J$9)))</f>
        <v>0</v>
      </c>
      <c r="L129" s="131">
        <f>+('[1]N EERR LOS NA'!L129*Y129)+((('[1]N EERR LOS NA'!L129*(100%-Y129))/(1+TASAS!$K$9)))</f>
        <v>0</v>
      </c>
      <c r="M129" s="131">
        <f>+('[1]N EERR LOS NA'!M129*Z129)+((('[1]N EERR LOS NA'!M129*(100%-Z129))/(1+TASAS!$L$9)))</f>
        <v>0</v>
      </c>
      <c r="N129" s="131">
        <f>+('[1]N EERR LOS NA'!N129*AA129)+((('[1]N EERR LOS NA'!N129*(100%-AA129))/(1+TASAS!$M$9)))</f>
        <v>0</v>
      </c>
      <c r="O129" s="194">
        <f t="shared" si="19"/>
        <v>0</v>
      </c>
      <c r="P129" s="303">
        <v>0</v>
      </c>
      <c r="Q129" s="303">
        <v>0</v>
      </c>
      <c r="R129" s="303">
        <v>0</v>
      </c>
      <c r="S129" s="303">
        <v>0</v>
      </c>
      <c r="T129" s="303">
        <v>0</v>
      </c>
      <c r="U129" s="303">
        <v>0</v>
      </c>
      <c r="V129" s="303">
        <v>0</v>
      </c>
      <c r="W129" s="303">
        <v>0</v>
      </c>
      <c r="X129" s="303">
        <v>0</v>
      </c>
      <c r="Y129" s="303">
        <v>0</v>
      </c>
      <c r="Z129" s="303">
        <v>0</v>
      </c>
      <c r="AA129" s="303">
        <v>0</v>
      </c>
    </row>
    <row r="130" spans="1:27" outlineLevel="1" x14ac:dyDescent="0.3">
      <c r="A130" s="203" t="s">
        <v>318</v>
      </c>
      <c r="B130" s="131"/>
      <c r="C130" s="131">
        <f>+('[1]N EERR LOS NA'!C130*P130)+((('[1]N EERR LOS NA'!C130*(100%-P130))/(1+TASAS!$B$9)))</f>
        <v>17.533822140754321</v>
      </c>
      <c r="D130" s="131">
        <f>+('[1]N EERR LOS NA'!D130*Q130)+((('[1]N EERR LOS NA'!D130*(100%-Q130))/(1+TASAS!$C$9)))</f>
        <v>0</v>
      </c>
      <c r="E130" s="131">
        <f>+('[1]N EERR LOS NA'!E130*R130)+((('[1]N EERR LOS NA'!E130*(100%-R130))/(1+TASAS!$D$9)))</f>
        <v>19.880945507891063</v>
      </c>
      <c r="F130" s="131">
        <f>+('[1]N EERR LOS NA'!F130*S130)+((('[1]N EERR LOS NA'!F130*(100%-S130))/(1+TASAS!$E$9)))</f>
        <v>0</v>
      </c>
      <c r="G130" s="131">
        <f>+('[1]N EERR LOS NA'!G130*T130)+((('[1]N EERR LOS NA'!G130*(100%-T130))/(1+TASAS!$F$9)))</f>
        <v>0</v>
      </c>
      <c r="H130" s="131">
        <f>+('[1]N EERR LOS NA'!H130*U130)+((('[1]N EERR LOS NA'!H130*(100%-U130))/(1+TASAS!$G$9)))</f>
        <v>22.442707474069962</v>
      </c>
      <c r="I130" s="131">
        <f>+('[1]N EERR LOS NA'!I130*V130)+((('[1]N EERR LOS NA'!I130*(100%-V130))/(1+TASAS!$H$9)))</f>
        <v>0</v>
      </c>
      <c r="J130" s="131">
        <f>+('[1]N EERR LOS NA'!J130*W130)+((('[1]N EERR LOS NA'!J130*(100%-W130))/(1+TASAS!$I$9)))</f>
        <v>0</v>
      </c>
      <c r="K130" s="131">
        <f>+('[1]N EERR LOS NA'!K130*X130)+((('[1]N EERR LOS NA'!K130*(100%-X130))/(1+TASAS!$J$9)))</f>
        <v>0</v>
      </c>
      <c r="L130" s="131">
        <f>+('[1]N EERR LOS NA'!L130*Y130)+((('[1]N EERR LOS NA'!L130*(100%-Y130))/(1+TASAS!$K$9)))</f>
        <v>0</v>
      </c>
      <c r="M130" s="131">
        <f>+('[1]N EERR LOS NA'!M130*Z130)+((('[1]N EERR LOS NA'!M130*(100%-Z130))/(1+TASAS!$L$9)))</f>
        <v>0</v>
      </c>
      <c r="N130" s="131">
        <f>+('[1]N EERR LOS NA'!N130*AA130)+((('[1]N EERR LOS NA'!N130*(100%-AA130))/(1+TASAS!$M$9)))</f>
        <v>0</v>
      </c>
      <c r="O130" s="194">
        <f t="shared" si="19"/>
        <v>59.857475122715343</v>
      </c>
      <c r="P130" s="303">
        <v>0</v>
      </c>
      <c r="Q130" s="303">
        <v>0</v>
      </c>
      <c r="R130" s="303">
        <v>0</v>
      </c>
      <c r="S130" s="303">
        <v>0</v>
      </c>
      <c r="T130" s="303">
        <v>0</v>
      </c>
      <c r="U130" s="303">
        <v>0</v>
      </c>
      <c r="V130" s="303">
        <v>0</v>
      </c>
      <c r="W130" s="303">
        <v>0</v>
      </c>
      <c r="X130" s="303">
        <v>0</v>
      </c>
      <c r="Y130" s="303">
        <v>0</v>
      </c>
      <c r="Z130" s="303">
        <v>0</v>
      </c>
      <c r="AA130" s="303">
        <v>0</v>
      </c>
    </row>
    <row r="131" spans="1:27" outlineLevel="1" x14ac:dyDescent="0.3">
      <c r="A131" s="203" t="s">
        <v>319</v>
      </c>
      <c r="B131" s="131"/>
      <c r="C131" s="131">
        <f>+('[1]N EERR LOS NA'!C131*P131)+((('[1]N EERR LOS NA'!C131*(100%-P131))/(1+TASAS!$B$9)))</f>
        <v>9.0094000999833384</v>
      </c>
      <c r="D131" s="131">
        <f>+('[1]N EERR LOS NA'!D131*Q131)+((('[1]N EERR LOS NA'!D131*(100%-Q131))/(1+TASAS!$C$9)))</f>
        <v>0</v>
      </c>
      <c r="E131" s="131">
        <f>+('[1]N EERR LOS NA'!E131*R131)+((('[1]N EERR LOS NA'!E131*(100%-R131))/(1+TASAS!$D$9)))</f>
        <v>0</v>
      </c>
      <c r="F131" s="131">
        <f>+('[1]N EERR LOS NA'!F131*S131)+((('[1]N EERR LOS NA'!F131*(100%-S131))/(1+TASAS!$E$9)))</f>
        <v>0</v>
      </c>
      <c r="G131" s="131">
        <f>+('[1]N EERR LOS NA'!G131*T131)+((('[1]N EERR LOS NA'!G131*(100%-T131))/(1+TASAS!$F$9)))</f>
        <v>9.5409647891442955</v>
      </c>
      <c r="H131" s="131">
        <f>+('[1]N EERR LOS NA'!H131*U131)+((('[1]N EERR LOS NA'!H131*(100%-U131))/(1+TASAS!$G$9)))</f>
        <v>0</v>
      </c>
      <c r="I131" s="131">
        <f>+('[1]N EERR LOS NA'!I131*V131)+((('[1]N EERR LOS NA'!I131*(100%-V131))/(1+TASAS!$H$9)))</f>
        <v>0</v>
      </c>
      <c r="J131" s="131">
        <f>+('[1]N EERR LOS NA'!J131*W131)+((('[1]N EERR LOS NA'!J131*(100%-W131))/(1+TASAS!$I$9)))</f>
        <v>0</v>
      </c>
      <c r="K131" s="131">
        <f>+('[1]N EERR LOS NA'!K131*X131)+((('[1]N EERR LOS NA'!K131*(100%-X131))/(1+TASAS!$J$9)))</f>
        <v>0</v>
      </c>
      <c r="L131" s="131">
        <f>+('[1]N EERR LOS NA'!L131*Y131)+((('[1]N EERR LOS NA'!L131*(100%-Y131))/(1+TASAS!$K$9)))</f>
        <v>0</v>
      </c>
      <c r="M131" s="131">
        <f>+('[1]N EERR LOS NA'!M131*Z131)+((('[1]N EERR LOS NA'!M131*(100%-Z131))/(1+TASAS!$L$9)))</f>
        <v>0</v>
      </c>
      <c r="N131" s="131">
        <f>+('[1]N EERR LOS NA'!N131*AA131)+((('[1]N EERR LOS NA'!N131*(100%-AA131))/(1+TASAS!$M$9)))</f>
        <v>0</v>
      </c>
      <c r="O131" s="194">
        <f t="shared" si="19"/>
        <v>18.550364889127636</v>
      </c>
      <c r="P131" s="303">
        <v>0</v>
      </c>
      <c r="Q131" s="303">
        <v>0</v>
      </c>
      <c r="R131" s="303">
        <v>0</v>
      </c>
      <c r="S131" s="303">
        <v>0</v>
      </c>
      <c r="T131" s="303">
        <v>0</v>
      </c>
      <c r="U131" s="303">
        <v>0</v>
      </c>
      <c r="V131" s="303">
        <v>0</v>
      </c>
      <c r="W131" s="303">
        <v>0</v>
      </c>
      <c r="X131" s="303">
        <v>0</v>
      </c>
      <c r="Y131" s="303">
        <v>0</v>
      </c>
      <c r="Z131" s="303">
        <v>0</v>
      </c>
      <c r="AA131" s="303">
        <v>0</v>
      </c>
    </row>
    <row r="132" spans="1:27" outlineLevel="1" x14ac:dyDescent="0.3">
      <c r="A132" s="203" t="s">
        <v>320</v>
      </c>
      <c r="B132" s="131"/>
      <c r="C132" s="131">
        <f>+('[1]N EERR LOS NA'!C132*P132)+((('[1]N EERR LOS NA'!C132*(100%-P132))/(1+TASAS!$B$9)))</f>
        <v>0</v>
      </c>
      <c r="D132" s="131">
        <f>+('[1]N EERR LOS NA'!D132*Q132)+((('[1]N EERR LOS NA'!D132*(100%-Q132))/(1+TASAS!$C$9)))</f>
        <v>0</v>
      </c>
      <c r="E132" s="131">
        <f>+('[1]N EERR LOS NA'!E132*R132)+((('[1]N EERR LOS NA'!E132*(100%-R132))/(1+TASAS!$D$9)))</f>
        <v>0</v>
      </c>
      <c r="F132" s="131">
        <f>+('[1]N EERR LOS NA'!F132*S132)+((('[1]N EERR LOS NA'!F132*(100%-S132))/(1+TASAS!$E$9)))</f>
        <v>0</v>
      </c>
      <c r="G132" s="131">
        <f>+('[1]N EERR LOS NA'!G132*T132)+((('[1]N EERR LOS NA'!G132*(100%-T132))/(1+TASAS!$F$9)))</f>
        <v>0</v>
      </c>
      <c r="H132" s="131">
        <f>+('[1]N EERR LOS NA'!H132*U132)+((('[1]N EERR LOS NA'!H132*(100%-U132))/(1+TASAS!$G$9)))</f>
        <v>0</v>
      </c>
      <c r="I132" s="131">
        <f>+('[1]N EERR LOS NA'!I132*V132)+((('[1]N EERR LOS NA'!I132*(100%-V132))/(1+TASAS!$H$9)))</f>
        <v>0</v>
      </c>
      <c r="J132" s="131">
        <f>+('[1]N EERR LOS NA'!J132*W132)+((('[1]N EERR LOS NA'!J132*(100%-W132))/(1+TASAS!$I$9)))</f>
        <v>0</v>
      </c>
      <c r="K132" s="131">
        <f>+('[1]N EERR LOS NA'!K132*X132)+((('[1]N EERR LOS NA'!K132*(100%-X132))/(1+TASAS!$J$9)))</f>
        <v>0</v>
      </c>
      <c r="L132" s="131">
        <f>+('[1]N EERR LOS NA'!L132*Y132)+((('[1]N EERR LOS NA'!L132*(100%-Y132))/(1+TASAS!$K$9)))</f>
        <v>0</v>
      </c>
      <c r="M132" s="131">
        <f>+('[1]N EERR LOS NA'!M132*Z132)+((('[1]N EERR LOS NA'!M132*(100%-Z132))/(1+TASAS!$L$9)))</f>
        <v>0</v>
      </c>
      <c r="N132" s="131">
        <f>+('[1]N EERR LOS NA'!N132*AA132)+((('[1]N EERR LOS NA'!N132*(100%-AA132))/(1+TASAS!$M$9)))</f>
        <v>0</v>
      </c>
      <c r="O132" s="194">
        <f t="shared" si="19"/>
        <v>0</v>
      </c>
      <c r="P132" s="303">
        <v>0</v>
      </c>
      <c r="Q132" s="303">
        <v>0</v>
      </c>
      <c r="R132" s="303">
        <v>0</v>
      </c>
      <c r="S132" s="303">
        <v>0</v>
      </c>
      <c r="T132" s="303">
        <v>0</v>
      </c>
      <c r="U132" s="303">
        <v>0</v>
      </c>
      <c r="V132" s="303">
        <v>0</v>
      </c>
      <c r="W132" s="303">
        <v>0</v>
      </c>
      <c r="X132" s="303">
        <v>0</v>
      </c>
      <c r="Y132" s="303">
        <v>0</v>
      </c>
      <c r="Z132" s="303">
        <v>0</v>
      </c>
      <c r="AA132" s="303">
        <v>0</v>
      </c>
    </row>
    <row r="133" spans="1:27" outlineLevel="1" x14ac:dyDescent="0.3">
      <c r="A133" s="203" t="s">
        <v>321</v>
      </c>
      <c r="B133" s="131"/>
      <c r="C133" s="131">
        <f>+('[1]N EERR LOS NA'!C133*P133)+((('[1]N EERR LOS NA'!C133*(100%-P133))/(1+TASAS!$B$9)))</f>
        <v>0</v>
      </c>
      <c r="D133" s="131">
        <f>+('[1]N EERR LOS NA'!D133*Q133)+((('[1]N EERR LOS NA'!D133*(100%-Q133))/(1+TASAS!$C$9)))</f>
        <v>0</v>
      </c>
      <c r="E133" s="131">
        <f>+('[1]N EERR LOS NA'!E133*R133)+((('[1]N EERR LOS NA'!E133*(100%-R133))/(1+TASAS!$D$9)))</f>
        <v>0</v>
      </c>
      <c r="F133" s="131">
        <f>+('[1]N EERR LOS NA'!F133*S133)+((('[1]N EERR LOS NA'!F133*(100%-S133))/(1+TASAS!$E$9)))</f>
        <v>42.848392993382639</v>
      </c>
      <c r="G133" s="131">
        <f>+('[1]N EERR LOS NA'!G133*T133)+((('[1]N EERR LOS NA'!G133*(100%-T133))/(1+TASAS!$F$9)))</f>
        <v>0</v>
      </c>
      <c r="H133" s="131">
        <f>+('[1]N EERR LOS NA'!H133*U133)+((('[1]N EERR LOS NA'!H133*(100%-U133))/(1+TASAS!$G$9)))</f>
        <v>13.534091062759465</v>
      </c>
      <c r="I133" s="131">
        <f>+('[1]N EERR LOS NA'!I133*V133)+((('[1]N EERR LOS NA'!I133*(100%-V133))/(1+TASAS!$H$9)))</f>
        <v>0</v>
      </c>
      <c r="J133" s="131">
        <f>+('[1]N EERR LOS NA'!J133*W133)+((('[1]N EERR LOS NA'!J133*(100%-W133))/(1+TASAS!$I$9)))</f>
        <v>0</v>
      </c>
      <c r="K133" s="131">
        <f>+('[1]N EERR LOS NA'!K133*X133)+((('[1]N EERR LOS NA'!K133*(100%-X133))/(1+TASAS!$J$9)))</f>
        <v>0</v>
      </c>
      <c r="L133" s="131">
        <f>+('[1]N EERR LOS NA'!L133*Y133)+((('[1]N EERR LOS NA'!L133*(100%-Y133))/(1+TASAS!$K$9)))</f>
        <v>0</v>
      </c>
      <c r="M133" s="131">
        <f>+('[1]N EERR LOS NA'!M133*Z133)+((('[1]N EERR LOS NA'!M133*(100%-Z133))/(1+TASAS!$L$9)))</f>
        <v>0</v>
      </c>
      <c r="N133" s="131">
        <f>+('[1]N EERR LOS NA'!N133*AA133)+((('[1]N EERR LOS NA'!N133*(100%-AA133))/(1+TASAS!$M$9)))</f>
        <v>0</v>
      </c>
      <c r="O133" s="194">
        <f t="shared" si="19"/>
        <v>56.382484056142104</v>
      </c>
      <c r="P133" s="303">
        <v>0</v>
      </c>
      <c r="Q133" s="303">
        <v>0</v>
      </c>
      <c r="R133" s="303">
        <v>0</v>
      </c>
      <c r="S133" s="303">
        <v>0</v>
      </c>
      <c r="T133" s="303">
        <v>0</v>
      </c>
      <c r="U133" s="303">
        <v>0</v>
      </c>
      <c r="V133" s="303">
        <v>0</v>
      </c>
      <c r="W133" s="303">
        <v>0</v>
      </c>
      <c r="X133" s="303">
        <v>0</v>
      </c>
      <c r="Y133" s="303">
        <v>0</v>
      </c>
      <c r="Z133" s="303">
        <v>0</v>
      </c>
      <c r="AA133" s="303">
        <v>0</v>
      </c>
    </row>
    <row r="134" spans="1:27" outlineLevel="1" x14ac:dyDescent="0.3">
      <c r="A134" s="203" t="s">
        <v>322</v>
      </c>
      <c r="B134" s="131"/>
      <c r="C134" s="131">
        <f>+('[1]N EERR LOS NA'!C134*P134)+((('[1]N EERR LOS NA'!C134*(100%-P134))/(1+TASAS!$B$9)))</f>
        <v>0</v>
      </c>
      <c r="D134" s="131">
        <f>+('[1]N EERR LOS NA'!D134*Q134)+((('[1]N EERR LOS NA'!D134*(100%-Q134))/(1+TASAS!$C$9)))</f>
        <v>0</v>
      </c>
      <c r="E134" s="131">
        <f>+('[1]N EERR LOS NA'!E134*R134)+((('[1]N EERR LOS NA'!E134*(100%-R134))/(1+TASAS!$D$9)))</f>
        <v>30</v>
      </c>
      <c r="F134" s="131">
        <f>+('[1]N EERR LOS NA'!F134*S134)+((('[1]N EERR LOS NA'!F134*(100%-S134))/(1+TASAS!$E$9)))</f>
        <v>0</v>
      </c>
      <c r="G134" s="131">
        <f>+('[1]N EERR LOS NA'!G134*T134)+((('[1]N EERR LOS NA'!G134*(100%-T134))/(1+TASAS!$F$9)))</f>
        <v>0</v>
      </c>
      <c r="H134" s="131">
        <f>+('[1]N EERR LOS NA'!H134*U134)+((('[1]N EERR LOS NA'!H134*(100%-U134))/(1+TASAS!$G$9)))</f>
        <v>0</v>
      </c>
      <c r="I134" s="131">
        <f>+('[1]N EERR LOS NA'!I134*V134)+((('[1]N EERR LOS NA'!I134*(100%-V134))/(1+TASAS!$H$9)))</f>
        <v>0</v>
      </c>
      <c r="J134" s="131">
        <f>+('[1]N EERR LOS NA'!J134*W134)+((('[1]N EERR LOS NA'!J134*(100%-W134))/(1+TASAS!$I$9)))</f>
        <v>0</v>
      </c>
      <c r="K134" s="131">
        <f>+('[1]N EERR LOS NA'!K134*X134)+((('[1]N EERR LOS NA'!K134*(100%-X134))/(1+TASAS!$J$9)))</f>
        <v>0</v>
      </c>
      <c r="L134" s="131">
        <f>+('[1]N EERR LOS NA'!L134*Y134)+((('[1]N EERR LOS NA'!L134*(100%-Y134))/(1+TASAS!$K$9)))</f>
        <v>0</v>
      </c>
      <c r="M134" s="131">
        <f>+('[1]N EERR LOS NA'!M134*Z134)+((('[1]N EERR LOS NA'!M134*(100%-Z134))/(1+TASAS!$L$9)))</f>
        <v>0</v>
      </c>
      <c r="N134" s="131">
        <f>+('[1]N EERR LOS NA'!N134*AA134)+((('[1]N EERR LOS NA'!N134*(100%-AA134))/(1+TASAS!$M$9)))</f>
        <v>0</v>
      </c>
      <c r="O134" s="194">
        <f t="shared" si="19"/>
        <v>30</v>
      </c>
      <c r="P134" s="303">
        <v>1</v>
      </c>
      <c r="Q134" s="303">
        <v>1</v>
      </c>
      <c r="R134" s="303">
        <v>1</v>
      </c>
      <c r="S134" s="303">
        <v>1</v>
      </c>
      <c r="T134" s="303">
        <v>1</v>
      </c>
      <c r="U134" s="303">
        <v>1</v>
      </c>
      <c r="V134" s="303">
        <v>1</v>
      </c>
      <c r="W134" s="303">
        <v>1</v>
      </c>
      <c r="X134" s="303">
        <v>1</v>
      </c>
      <c r="Y134" s="303">
        <v>1</v>
      </c>
      <c r="Z134" s="303">
        <v>1</v>
      </c>
      <c r="AA134" s="303">
        <v>1</v>
      </c>
    </row>
    <row r="135" spans="1:27" outlineLevel="1" x14ac:dyDescent="0.3">
      <c r="A135" s="203" t="s">
        <v>323</v>
      </c>
      <c r="B135" s="131"/>
      <c r="C135" s="131">
        <f>+('[1]N EERR LOS NA'!C135*P135)+((('[1]N EERR LOS NA'!C135*(100%-P135))/(1+TASAS!$B$9)))</f>
        <v>0</v>
      </c>
      <c r="D135" s="131">
        <f>+('[1]N EERR LOS NA'!D135*Q135)+((('[1]N EERR LOS NA'!D135*(100%-Q135))/(1+TASAS!$C$9)))</f>
        <v>0</v>
      </c>
      <c r="E135" s="131">
        <f>+('[1]N EERR LOS NA'!E135*R135)+((('[1]N EERR LOS NA'!E135*(100%-R135))/(1+TASAS!$D$9)))</f>
        <v>0</v>
      </c>
      <c r="F135" s="131">
        <f>+('[1]N EERR LOS NA'!F135*S135)+((('[1]N EERR LOS NA'!F135*(100%-S135))/(1+TASAS!$E$9)))</f>
        <v>0</v>
      </c>
      <c r="G135" s="131">
        <f>+('[1]N EERR LOS NA'!G135*T135)+((('[1]N EERR LOS NA'!G135*(100%-T135))/(1+TASAS!$F$9)))</f>
        <v>0</v>
      </c>
      <c r="H135" s="131">
        <f>+('[1]N EERR LOS NA'!H135*U135)+((('[1]N EERR LOS NA'!H135*(100%-U135))/(1+TASAS!$G$9)))</f>
        <v>0</v>
      </c>
      <c r="I135" s="131">
        <f>+('[1]N EERR LOS NA'!I135*V135)+((('[1]N EERR LOS NA'!I135*(100%-V135))/(1+TASAS!$H$9)))</f>
        <v>0</v>
      </c>
      <c r="J135" s="131">
        <f>+('[1]N EERR LOS NA'!J135*W135)+((('[1]N EERR LOS NA'!J135*(100%-W135))/(1+TASAS!$I$9)))</f>
        <v>0</v>
      </c>
      <c r="K135" s="131">
        <f>+('[1]N EERR LOS NA'!K135*X135)+((('[1]N EERR LOS NA'!K135*(100%-X135))/(1+TASAS!$J$9)))</f>
        <v>0</v>
      </c>
      <c r="L135" s="131">
        <f>+('[1]N EERR LOS NA'!L135*Y135)+((('[1]N EERR LOS NA'!L135*(100%-Y135))/(1+TASAS!$K$9)))</f>
        <v>0</v>
      </c>
      <c r="M135" s="131">
        <f>+('[1]N EERR LOS NA'!M135*Z135)+((('[1]N EERR LOS NA'!M135*(100%-Z135))/(1+TASAS!$L$9)))</f>
        <v>0</v>
      </c>
      <c r="N135" s="131">
        <f>+('[1]N EERR LOS NA'!N135*AA135)+((('[1]N EERR LOS NA'!N135*(100%-AA135))/(1+TASAS!$M$9)))</f>
        <v>0</v>
      </c>
      <c r="O135" s="194">
        <f t="shared" si="19"/>
        <v>0</v>
      </c>
      <c r="P135" s="303">
        <v>0</v>
      </c>
      <c r="Q135" s="303">
        <v>0</v>
      </c>
      <c r="R135" s="303">
        <v>0</v>
      </c>
      <c r="S135" s="303">
        <v>0</v>
      </c>
      <c r="T135" s="303">
        <v>0</v>
      </c>
      <c r="U135" s="303">
        <v>0</v>
      </c>
      <c r="V135" s="303">
        <v>0</v>
      </c>
      <c r="W135" s="303">
        <v>0</v>
      </c>
      <c r="X135" s="303">
        <v>0</v>
      </c>
      <c r="Y135" s="303">
        <v>0</v>
      </c>
      <c r="Z135" s="303">
        <v>0</v>
      </c>
      <c r="AA135" s="303">
        <v>0</v>
      </c>
    </row>
    <row r="136" spans="1:27" outlineLevel="1" x14ac:dyDescent="0.3">
      <c r="A136" s="203" t="s">
        <v>324</v>
      </c>
      <c r="B136" s="131"/>
      <c r="C136" s="131">
        <f>+('[1]N EERR LOS NA'!C136*P136)+((('[1]N EERR LOS NA'!C136*(100%-P136))/(1+TASAS!$B$9)))</f>
        <v>0</v>
      </c>
      <c r="D136" s="131">
        <f>+('[1]N EERR LOS NA'!D136*Q136)+((('[1]N EERR LOS NA'!D136*(100%-Q136))/(1+TASAS!$C$9)))</f>
        <v>0</v>
      </c>
      <c r="E136" s="131">
        <f>+('[1]N EERR LOS NA'!E136*R136)+((('[1]N EERR LOS NA'!E136*(100%-R136))/(1+TASAS!$D$9)))</f>
        <v>0</v>
      </c>
      <c r="F136" s="131">
        <f>+('[1]N EERR LOS NA'!F136*S136)+((('[1]N EERR LOS NA'!F136*(100%-S136))/(1+TASAS!$E$9)))</f>
        <v>0</v>
      </c>
      <c r="G136" s="131">
        <f>+('[1]N EERR LOS NA'!G136*T136)+((('[1]N EERR LOS NA'!G136*(100%-T136))/(1+TASAS!$F$9)))</f>
        <v>0</v>
      </c>
      <c r="H136" s="131">
        <f>+('[1]N EERR LOS NA'!H136*U136)+((('[1]N EERR LOS NA'!H136*(100%-U136))/(1+TASAS!$G$9)))</f>
        <v>0</v>
      </c>
      <c r="I136" s="131">
        <f>+('[1]N EERR LOS NA'!I136*V136)+((('[1]N EERR LOS NA'!I136*(100%-V136))/(1+TASAS!$H$9)))</f>
        <v>0</v>
      </c>
      <c r="J136" s="131">
        <f>+('[1]N EERR LOS NA'!J136*W136)+((('[1]N EERR LOS NA'!J136*(100%-W136))/(1+TASAS!$I$9)))</f>
        <v>0</v>
      </c>
      <c r="K136" s="131">
        <f>+('[1]N EERR LOS NA'!K136*X136)+((('[1]N EERR LOS NA'!K136*(100%-X136))/(1+TASAS!$J$9)))</f>
        <v>0</v>
      </c>
      <c r="L136" s="131">
        <f>+('[1]N EERR LOS NA'!L136*Y136)+((('[1]N EERR LOS NA'!L136*(100%-Y136))/(1+TASAS!$K$9)))</f>
        <v>0</v>
      </c>
      <c r="M136" s="131">
        <f>+('[1]N EERR LOS NA'!M136*Z136)+((('[1]N EERR LOS NA'!M136*(100%-Z136))/(1+TASAS!$L$9)))</f>
        <v>0</v>
      </c>
      <c r="N136" s="131">
        <f>+('[1]N EERR LOS NA'!N136*AA136)+((('[1]N EERR LOS NA'!N136*(100%-AA136))/(1+TASAS!$M$9)))</f>
        <v>0</v>
      </c>
      <c r="O136" s="194">
        <f t="shared" si="19"/>
        <v>0</v>
      </c>
      <c r="P136" s="303">
        <v>0</v>
      </c>
      <c r="Q136" s="303">
        <v>0</v>
      </c>
      <c r="R136" s="303">
        <v>0</v>
      </c>
      <c r="S136" s="303">
        <v>0</v>
      </c>
      <c r="T136" s="303">
        <v>0</v>
      </c>
      <c r="U136" s="303">
        <v>0</v>
      </c>
      <c r="V136" s="303">
        <v>0</v>
      </c>
      <c r="W136" s="303">
        <v>0</v>
      </c>
      <c r="X136" s="303">
        <v>0</v>
      </c>
      <c r="Y136" s="303">
        <v>0</v>
      </c>
      <c r="Z136" s="303">
        <v>0</v>
      </c>
      <c r="AA136" s="303">
        <v>0</v>
      </c>
    </row>
    <row r="137" spans="1:27" outlineLevel="1" x14ac:dyDescent="0.3">
      <c r="A137" s="203"/>
      <c r="B137" s="131"/>
      <c r="C137" s="131">
        <f>+('[1]N EERR LOS NA'!C137*P137)+((('[1]N EERR LOS NA'!C137*(100%-P137))/(1+TASAS!$B$9)))</f>
        <v>0</v>
      </c>
      <c r="D137" s="131">
        <f>+('[1]N EERR LOS NA'!D137*Q137)+((('[1]N EERR LOS NA'!D137*(100%-Q137))/(1+TASAS!$C$9)))</f>
        <v>0</v>
      </c>
      <c r="E137" s="131">
        <f>+('[1]N EERR LOS NA'!E137*R137)+((('[1]N EERR LOS NA'!E137*(100%-R137))/(1+TASAS!$D$9)))</f>
        <v>0</v>
      </c>
      <c r="F137" s="131">
        <f>+('[1]N EERR LOS NA'!F137*S137)+((('[1]N EERR LOS NA'!F137*(100%-S137))/(1+TASAS!$E$9)))</f>
        <v>0</v>
      </c>
      <c r="G137" s="131">
        <f>+('[1]N EERR LOS NA'!G137*T137)+((('[1]N EERR LOS NA'!G137*(100%-T137))/(1+TASAS!$F$9)))</f>
        <v>0</v>
      </c>
      <c r="H137" s="131">
        <f>+('[1]N EERR LOS NA'!H137*U137)+((('[1]N EERR LOS NA'!H137*(100%-U137))/(1+TASAS!$G$9)))</f>
        <v>0</v>
      </c>
      <c r="I137" s="131">
        <f>+('[1]N EERR LOS NA'!I137*V137)+((('[1]N EERR LOS NA'!I137*(100%-V137))/(1+TASAS!$H$9)))</f>
        <v>0</v>
      </c>
      <c r="J137" s="131">
        <f>+('[1]N EERR LOS NA'!J137*W137)+((('[1]N EERR LOS NA'!J137*(100%-W137))/(1+TASAS!$I$9)))</f>
        <v>0</v>
      </c>
      <c r="K137" s="131">
        <f>+('[1]N EERR LOS NA'!K137*X137)+((('[1]N EERR LOS NA'!K137*(100%-X137))/(1+TASAS!$J$9)))</f>
        <v>0</v>
      </c>
      <c r="L137" s="131">
        <f>+('[1]N EERR LOS NA'!L137*Y137)+((('[1]N EERR LOS NA'!L137*(100%-Y137))/(1+TASAS!$K$9)))</f>
        <v>0</v>
      </c>
      <c r="M137" s="131">
        <f>+('[1]N EERR LOS NA'!M137*Z137)+((('[1]N EERR LOS NA'!M137*(100%-Z137))/(1+TASAS!$L$9)))</f>
        <v>0</v>
      </c>
      <c r="N137" s="131">
        <f>+('[1]N EERR LOS NA'!N137*AA137)+((('[1]N EERR LOS NA'!N137*(100%-AA137))/(1+TASAS!$M$9)))</f>
        <v>0</v>
      </c>
      <c r="O137" s="194">
        <f t="shared" si="19"/>
        <v>0</v>
      </c>
      <c r="P137" s="303"/>
      <c r="Q137" s="303"/>
      <c r="R137" s="303"/>
      <c r="S137" s="303"/>
      <c r="T137" s="303"/>
      <c r="U137" s="303"/>
      <c r="V137" s="303"/>
      <c r="W137" s="303"/>
      <c r="X137" s="303"/>
      <c r="Y137" s="303"/>
      <c r="Z137" s="303"/>
      <c r="AA137" s="303"/>
    </row>
    <row r="138" spans="1:27" outlineLevel="1" x14ac:dyDescent="0.3">
      <c r="A138" s="203"/>
      <c r="B138" s="131"/>
      <c r="C138" s="131">
        <v>0</v>
      </c>
      <c r="D138" s="131">
        <v>0</v>
      </c>
      <c r="E138" s="131">
        <v>0</v>
      </c>
      <c r="F138" s="131"/>
      <c r="G138" s="131"/>
      <c r="H138" s="131"/>
      <c r="I138" s="131"/>
      <c r="J138" s="131"/>
      <c r="K138" s="131"/>
      <c r="L138" s="131"/>
      <c r="M138" s="131"/>
      <c r="N138" s="131"/>
      <c r="O138" s="194">
        <f t="shared" si="19"/>
        <v>0</v>
      </c>
      <c r="P138" s="303"/>
      <c r="Q138" s="303"/>
      <c r="R138" s="303"/>
      <c r="S138" s="303"/>
      <c r="T138" s="303"/>
      <c r="U138" s="303"/>
      <c r="V138" s="303"/>
      <c r="W138" s="303"/>
      <c r="X138" s="303"/>
      <c r="Y138" s="303"/>
      <c r="Z138" s="303"/>
      <c r="AA138" s="303"/>
    </row>
    <row r="139" spans="1:27" s="187" customFormat="1" ht="15.6" x14ac:dyDescent="0.3">
      <c r="A139" s="209" t="s">
        <v>75</v>
      </c>
      <c r="B139" s="186">
        <f>SUM(B140:B171)</f>
        <v>0</v>
      </c>
      <c r="C139" s="186">
        <f t="shared" ref="C139:N139" si="20">SUM(C140:C171)</f>
        <v>168.49</v>
      </c>
      <c r="D139" s="186">
        <f t="shared" si="20"/>
        <v>47.488356700590707</v>
      </c>
      <c r="E139" s="186">
        <f t="shared" si="20"/>
        <v>187.42054578867251</v>
      </c>
      <c r="F139" s="186">
        <f t="shared" si="20"/>
        <v>519.44481541455809</v>
      </c>
      <c r="G139" s="186">
        <f t="shared" si="20"/>
        <v>369.26507296601744</v>
      </c>
      <c r="H139" s="186">
        <f t="shared" si="20"/>
        <v>428.84106485550842</v>
      </c>
      <c r="I139" s="186">
        <f t="shared" si="20"/>
        <v>0</v>
      </c>
      <c r="J139" s="186">
        <f t="shared" si="20"/>
        <v>0</v>
      </c>
      <c r="K139" s="186">
        <f t="shared" si="20"/>
        <v>0</v>
      </c>
      <c r="L139" s="186">
        <f t="shared" si="20"/>
        <v>0</v>
      </c>
      <c r="M139" s="186">
        <f t="shared" si="20"/>
        <v>0</v>
      </c>
      <c r="N139" s="186">
        <f t="shared" si="20"/>
        <v>0</v>
      </c>
      <c r="O139" s="210">
        <f t="shared" ref="O139" si="21">SUM(O140:O171)</f>
        <v>1720.9498557253473</v>
      </c>
      <c r="P139" s="305"/>
      <c r="Q139" s="305"/>
      <c r="R139" s="305"/>
      <c r="S139" s="305"/>
      <c r="T139" s="305"/>
      <c r="U139" s="305"/>
      <c r="V139" s="305"/>
      <c r="W139" s="305"/>
      <c r="X139" s="305"/>
      <c r="Y139" s="305"/>
      <c r="Z139" s="305"/>
      <c r="AA139" s="305"/>
    </row>
    <row r="140" spans="1:27" outlineLevel="2" x14ac:dyDescent="0.3">
      <c r="A140" s="203" t="s">
        <v>325</v>
      </c>
      <c r="B140" s="131"/>
      <c r="C140" s="131">
        <f>+('[1]N EERR LOS NA'!C140*P140)+((('[1]N EERR LOS NA'!C140*(100%-P140))/(1+TASAS!$B$9)))</f>
        <v>0</v>
      </c>
      <c r="D140" s="131">
        <f>+('[1]N EERR LOS NA'!D140*Q140)+((('[1]N EERR LOS NA'!D140*(100%-Q140))/(1+TASAS!$C$9)))</f>
        <v>0</v>
      </c>
      <c r="E140" s="131">
        <f>+('[1]N EERR LOS NA'!E140*R140)+((('[1]N EERR LOS NA'!E140*(100%-R140))/(1+TASAS!$D$9)))</f>
        <v>0</v>
      </c>
      <c r="F140" s="131">
        <f>+('[1]N EERR LOS NA'!F140*S140)+((('[1]N EERR LOS NA'!F140*(100%-S140))/(1+TASAS!$E$9)))</f>
        <v>0</v>
      </c>
      <c r="G140" s="131">
        <f>+('[1]N EERR LOS NA'!G140*T140)+((('[1]N EERR LOS NA'!G140*(100%-T140))/(1+TASAS!$F$9)))</f>
        <v>0</v>
      </c>
      <c r="H140" s="131">
        <f>+('[1]N EERR LOS NA'!H140*U140)+((('[1]N EERR LOS NA'!H140*(100%-U140))/(1+TASAS!$G$9)))</f>
        <v>0</v>
      </c>
      <c r="I140" s="131">
        <f>+('[1]N EERR LOS NA'!I140*V140)+((('[1]N EERR LOS NA'!I140*(100%-V140))/(1+TASAS!$H$9)))</f>
        <v>0</v>
      </c>
      <c r="J140" s="131">
        <f>+('[1]N EERR LOS NA'!J140*W140)+((('[1]N EERR LOS NA'!J140*(100%-W140))/(1+TASAS!$I$9)))</f>
        <v>0</v>
      </c>
      <c r="K140" s="131">
        <f>+('[1]N EERR LOS NA'!K140*X140)+((('[1]N EERR LOS NA'!K140*(100%-X140))/(1+TASAS!$J$9)))</f>
        <v>0</v>
      </c>
      <c r="L140" s="131">
        <f>+('[1]N EERR LOS NA'!L140*Y140)+((('[1]N EERR LOS NA'!L140*(100%-Y140))/(1+TASAS!$K$9)))</f>
        <v>0</v>
      </c>
      <c r="M140" s="131">
        <f>+('[1]N EERR LOS NA'!M140*Z140)+((('[1]N EERR LOS NA'!M140*(100%-Z140))/(1+TASAS!$L$9)))</f>
        <v>0</v>
      </c>
      <c r="N140" s="131">
        <f>+('[1]N EERR LOS NA'!N140*AA140)+((('[1]N EERR LOS NA'!N140*(100%-AA140))/(1+TASAS!$M$9)))</f>
        <v>0</v>
      </c>
      <c r="O140" s="194">
        <f t="shared" si="19"/>
        <v>0</v>
      </c>
      <c r="P140" s="303">
        <v>0</v>
      </c>
      <c r="Q140" s="303">
        <v>0</v>
      </c>
      <c r="R140" s="303">
        <v>0</v>
      </c>
      <c r="S140" s="303">
        <v>0</v>
      </c>
      <c r="T140" s="303">
        <v>0</v>
      </c>
      <c r="U140" s="303">
        <v>0</v>
      </c>
      <c r="V140" s="303">
        <v>0</v>
      </c>
      <c r="W140" s="303">
        <v>0</v>
      </c>
      <c r="X140" s="303">
        <v>0</v>
      </c>
      <c r="Y140" s="303">
        <v>0</v>
      </c>
      <c r="Z140" s="303">
        <v>0</v>
      </c>
      <c r="AA140" s="303">
        <v>0</v>
      </c>
    </row>
    <row r="141" spans="1:27" outlineLevel="2" x14ac:dyDescent="0.3">
      <c r="A141" s="203" t="s">
        <v>326</v>
      </c>
      <c r="B141" s="131"/>
      <c r="C141" s="131">
        <f>+('[1]N EERR LOS NA'!C141*P141)+((('[1]N EERR LOS NA'!C141*(100%-P141))/(1+TASAS!$B$9)))</f>
        <v>0</v>
      </c>
      <c r="D141" s="131">
        <f>+('[1]N EERR LOS NA'!D141*Q141)+((('[1]N EERR LOS NA'!D141*(100%-Q141))/(1+TASAS!$C$9)))</f>
        <v>0</v>
      </c>
      <c r="E141" s="131">
        <f>+('[1]N EERR LOS NA'!E141*R141)+((('[1]N EERR LOS NA'!E141*(100%-R141))/(1+TASAS!$D$9)))</f>
        <v>0</v>
      </c>
      <c r="F141" s="131">
        <f>+('[1]N EERR LOS NA'!F141*S141)+((('[1]N EERR LOS NA'!F141*(100%-S141))/(1+TASAS!$E$9)))</f>
        <v>0</v>
      </c>
      <c r="G141" s="131">
        <f>+('[1]N EERR LOS NA'!G141*T141)+((('[1]N EERR LOS NA'!G141*(100%-T141))/(1+TASAS!$F$9)))</f>
        <v>0</v>
      </c>
      <c r="H141" s="131">
        <f>+('[1]N EERR LOS NA'!H141*U141)+((('[1]N EERR LOS NA'!H141*(100%-U141))/(1+TASAS!$G$9)))</f>
        <v>0</v>
      </c>
      <c r="I141" s="131">
        <f>+('[1]N EERR LOS NA'!I141*V141)+((('[1]N EERR LOS NA'!I141*(100%-V141))/(1+TASAS!$H$9)))</f>
        <v>0</v>
      </c>
      <c r="J141" s="131">
        <f>+('[1]N EERR LOS NA'!J141*W141)+((('[1]N EERR LOS NA'!J141*(100%-W141))/(1+TASAS!$I$9)))</f>
        <v>0</v>
      </c>
      <c r="K141" s="131">
        <f>+('[1]N EERR LOS NA'!K141*X141)+((('[1]N EERR LOS NA'!K141*(100%-X141))/(1+TASAS!$J$9)))</f>
        <v>0</v>
      </c>
      <c r="L141" s="131">
        <f>+('[1]N EERR LOS NA'!L141*Y141)+((('[1]N EERR LOS NA'!L141*(100%-Y141))/(1+TASAS!$K$9)))</f>
        <v>0</v>
      </c>
      <c r="M141" s="131">
        <f>+('[1]N EERR LOS NA'!M141*Z141)+((('[1]N EERR LOS NA'!M141*(100%-Z141))/(1+TASAS!$L$9)))</f>
        <v>0</v>
      </c>
      <c r="N141" s="131">
        <f>+('[1]N EERR LOS NA'!N141*AA141)+((('[1]N EERR LOS NA'!N141*(100%-AA141))/(1+TASAS!$M$9)))</f>
        <v>0</v>
      </c>
      <c r="O141" s="194">
        <f t="shared" si="19"/>
        <v>0</v>
      </c>
      <c r="P141" s="303">
        <v>0</v>
      </c>
      <c r="Q141" s="303">
        <v>0</v>
      </c>
      <c r="R141" s="303">
        <v>0</v>
      </c>
      <c r="S141" s="303">
        <v>0</v>
      </c>
      <c r="T141" s="303">
        <v>0</v>
      </c>
      <c r="U141" s="303">
        <v>0</v>
      </c>
      <c r="V141" s="303">
        <v>0</v>
      </c>
      <c r="W141" s="303">
        <v>0</v>
      </c>
      <c r="X141" s="303">
        <v>0</v>
      </c>
      <c r="Y141" s="303">
        <v>0</v>
      </c>
      <c r="Z141" s="303">
        <v>0</v>
      </c>
      <c r="AA141" s="303">
        <v>0</v>
      </c>
    </row>
    <row r="142" spans="1:27" outlineLevel="2" x14ac:dyDescent="0.3">
      <c r="A142" s="203" t="s">
        <v>327</v>
      </c>
      <c r="B142" s="131"/>
      <c r="C142" s="131">
        <f>+('[1]N EERR LOS NA'!C142*P142)+((('[1]N EERR LOS NA'!C142*(100%-P142))/(1+TASAS!$B$9)))</f>
        <v>0</v>
      </c>
      <c r="D142" s="131">
        <f>+('[1]N EERR LOS NA'!D142*Q142)+((('[1]N EERR LOS NA'!D142*(100%-Q142))/(1+TASAS!$C$9)))</f>
        <v>0</v>
      </c>
      <c r="E142" s="131">
        <f>+('[1]N EERR LOS NA'!E142*R142)+((('[1]N EERR LOS NA'!E142*(100%-R142))/(1+TASAS!$D$9)))</f>
        <v>0</v>
      </c>
      <c r="F142" s="131">
        <f>+('[1]N EERR LOS NA'!F142*S142)+((('[1]N EERR LOS NA'!F142*(100%-S142))/(1+TASAS!$E$9)))</f>
        <v>0</v>
      </c>
      <c r="G142" s="131">
        <f>+('[1]N EERR LOS NA'!G142*T142)+((('[1]N EERR LOS NA'!G142*(100%-T142))/(1+TASAS!$F$9)))</f>
        <v>0</v>
      </c>
      <c r="H142" s="131">
        <f>+('[1]N EERR LOS NA'!H142*U142)+((('[1]N EERR LOS NA'!H142*(100%-U142))/(1+TASAS!$G$9)))</f>
        <v>0</v>
      </c>
      <c r="I142" s="131">
        <f>+('[1]N EERR LOS NA'!I142*V142)+((('[1]N EERR LOS NA'!I142*(100%-V142))/(1+TASAS!$H$9)))</f>
        <v>0</v>
      </c>
      <c r="J142" s="131">
        <f>+('[1]N EERR LOS NA'!J142*W142)+((('[1]N EERR LOS NA'!J142*(100%-W142))/(1+TASAS!$I$9)))</f>
        <v>0</v>
      </c>
      <c r="K142" s="131">
        <f>+('[1]N EERR LOS NA'!K142*X142)+((('[1]N EERR LOS NA'!K142*(100%-X142))/(1+TASAS!$J$9)))</f>
        <v>0</v>
      </c>
      <c r="L142" s="131">
        <f>+('[1]N EERR LOS NA'!L142*Y142)+((('[1]N EERR LOS NA'!L142*(100%-Y142))/(1+TASAS!$K$9)))</f>
        <v>0</v>
      </c>
      <c r="M142" s="131">
        <f>+('[1]N EERR LOS NA'!M142*Z142)+((('[1]N EERR LOS NA'!M142*(100%-Z142))/(1+TASAS!$L$9)))</f>
        <v>0</v>
      </c>
      <c r="N142" s="131">
        <f>+('[1]N EERR LOS NA'!N142*AA142)+((('[1]N EERR LOS NA'!N142*(100%-AA142))/(1+TASAS!$M$9)))</f>
        <v>0</v>
      </c>
      <c r="O142" s="194">
        <f t="shared" si="19"/>
        <v>0</v>
      </c>
      <c r="P142" s="303">
        <v>1</v>
      </c>
      <c r="Q142" s="303">
        <v>1</v>
      </c>
      <c r="R142" s="303">
        <v>1</v>
      </c>
      <c r="S142" s="303">
        <v>1</v>
      </c>
      <c r="T142" s="303">
        <v>1</v>
      </c>
      <c r="U142" s="303">
        <v>1</v>
      </c>
      <c r="V142" s="303">
        <v>1</v>
      </c>
      <c r="W142" s="303">
        <v>1</v>
      </c>
      <c r="X142" s="303">
        <v>1</v>
      </c>
      <c r="Y142" s="303">
        <v>1</v>
      </c>
      <c r="Z142" s="303">
        <v>1</v>
      </c>
      <c r="AA142" s="303">
        <v>1</v>
      </c>
    </row>
    <row r="143" spans="1:27" outlineLevel="2" x14ac:dyDescent="0.3">
      <c r="A143" s="203" t="s">
        <v>328</v>
      </c>
      <c r="B143" s="131"/>
      <c r="C143" s="131">
        <f>+('[1]N EERR LOS NA'!C143*P143)+((('[1]N EERR LOS NA'!C143*(100%-P143))/(1+TASAS!$B$9)))</f>
        <v>0</v>
      </c>
      <c r="D143" s="131">
        <f>+('[1]N EERR LOS NA'!D143*Q143)+((('[1]N EERR LOS NA'!D143*(100%-Q143))/(1+TASAS!$C$9)))</f>
        <v>0</v>
      </c>
      <c r="E143" s="131">
        <f>+('[1]N EERR LOS NA'!E143*R143)+((('[1]N EERR LOS NA'!E143*(100%-R143))/(1+TASAS!$D$9)))</f>
        <v>0</v>
      </c>
      <c r="F143" s="131">
        <f>+('[1]N EERR LOS NA'!F143*S143)+((('[1]N EERR LOS NA'!F143*(100%-S143))/(1+TASAS!$E$9)))</f>
        <v>0</v>
      </c>
      <c r="G143" s="131">
        <f>+('[1]N EERR LOS NA'!G143*T143)+((('[1]N EERR LOS NA'!G143*(100%-T143))/(1+TASAS!$F$9)))</f>
        <v>0</v>
      </c>
      <c r="H143" s="131">
        <f>+('[1]N EERR LOS NA'!H143*U143)+((('[1]N EERR LOS NA'!H143*(100%-U143))/(1+TASAS!$G$9)))</f>
        <v>0</v>
      </c>
      <c r="I143" s="131">
        <f>+('[1]N EERR LOS NA'!I143*V143)+((('[1]N EERR LOS NA'!I143*(100%-V143))/(1+TASAS!$H$9)))</f>
        <v>0</v>
      </c>
      <c r="J143" s="131">
        <f>+('[1]N EERR LOS NA'!J143*W143)+((('[1]N EERR LOS NA'!J143*(100%-W143))/(1+TASAS!$I$9)))</f>
        <v>0</v>
      </c>
      <c r="K143" s="131">
        <f>+('[1]N EERR LOS NA'!K143*X143)+((('[1]N EERR LOS NA'!K143*(100%-X143))/(1+TASAS!$J$9)))</f>
        <v>0</v>
      </c>
      <c r="L143" s="131">
        <f>+('[1]N EERR LOS NA'!L143*Y143)+((('[1]N EERR LOS NA'!L143*(100%-Y143))/(1+TASAS!$K$9)))</f>
        <v>0</v>
      </c>
      <c r="M143" s="131">
        <f>+('[1]N EERR LOS NA'!M143*Z143)+((('[1]N EERR LOS NA'!M143*(100%-Z143))/(1+TASAS!$L$9)))</f>
        <v>0</v>
      </c>
      <c r="N143" s="131">
        <f>+('[1]N EERR LOS NA'!N143*AA143)+((('[1]N EERR LOS NA'!N143*(100%-AA143))/(1+TASAS!$M$9)))</f>
        <v>0</v>
      </c>
      <c r="O143" s="194">
        <f t="shared" si="19"/>
        <v>0</v>
      </c>
      <c r="P143" s="303">
        <v>0</v>
      </c>
      <c r="Q143" s="303">
        <v>0</v>
      </c>
      <c r="R143" s="303">
        <v>0</v>
      </c>
      <c r="S143" s="303">
        <v>0</v>
      </c>
      <c r="T143" s="303">
        <v>0</v>
      </c>
      <c r="U143" s="303">
        <v>0</v>
      </c>
      <c r="V143" s="303">
        <v>0</v>
      </c>
      <c r="W143" s="303">
        <v>0</v>
      </c>
      <c r="X143" s="303">
        <v>0</v>
      </c>
      <c r="Y143" s="303">
        <v>0</v>
      </c>
      <c r="Z143" s="303">
        <v>0</v>
      </c>
      <c r="AA143" s="303">
        <v>0</v>
      </c>
    </row>
    <row r="144" spans="1:27" outlineLevel="2" x14ac:dyDescent="0.3">
      <c r="A144" s="203" t="s">
        <v>329</v>
      </c>
      <c r="B144" s="131"/>
      <c r="C144" s="131">
        <f>+('[1]N EERR LOS NA'!C144*P144)+((('[1]N EERR LOS NA'!C144*(100%-P144))/(1+TASAS!$B$9)))</f>
        <v>0</v>
      </c>
      <c r="D144" s="131">
        <f>+('[1]N EERR LOS NA'!D144*Q144)+((('[1]N EERR LOS NA'!D144*(100%-Q144))/(1+TASAS!$C$9)))</f>
        <v>0</v>
      </c>
      <c r="E144" s="131">
        <f>+('[1]N EERR LOS NA'!E144*R144)+((('[1]N EERR LOS NA'!E144*(100%-R144))/(1+TASAS!$D$9)))</f>
        <v>0</v>
      </c>
      <c r="F144" s="131">
        <f>+('[1]N EERR LOS NA'!F144*S144)+((('[1]N EERR LOS NA'!F144*(100%-S144))/(1+TASAS!$E$9)))</f>
        <v>0</v>
      </c>
      <c r="G144" s="131">
        <f>+('[1]N EERR LOS NA'!G144*T144)+((('[1]N EERR LOS NA'!G144*(100%-T144))/(1+TASAS!$F$9)))</f>
        <v>0</v>
      </c>
      <c r="H144" s="131">
        <f>+('[1]N EERR LOS NA'!H144*U144)+((('[1]N EERR LOS NA'!H144*(100%-U144))/(1+TASAS!$G$9)))</f>
        <v>0</v>
      </c>
      <c r="I144" s="131">
        <f>+('[1]N EERR LOS NA'!I144*V144)+((('[1]N EERR LOS NA'!I144*(100%-V144))/(1+TASAS!$H$9)))</f>
        <v>0</v>
      </c>
      <c r="J144" s="131">
        <f>+('[1]N EERR LOS NA'!J144*W144)+((('[1]N EERR LOS NA'!J144*(100%-W144))/(1+TASAS!$I$9)))</f>
        <v>0</v>
      </c>
      <c r="K144" s="131">
        <f>+('[1]N EERR LOS NA'!K144*X144)+((('[1]N EERR LOS NA'!K144*(100%-X144))/(1+TASAS!$J$9)))</f>
        <v>0</v>
      </c>
      <c r="L144" s="131">
        <f>+('[1]N EERR LOS NA'!L144*Y144)+((('[1]N EERR LOS NA'!L144*(100%-Y144))/(1+TASAS!$K$9)))</f>
        <v>0</v>
      </c>
      <c r="M144" s="131">
        <f>+('[1]N EERR LOS NA'!M144*Z144)+((('[1]N EERR LOS NA'!M144*(100%-Z144))/(1+TASAS!$L$9)))</f>
        <v>0</v>
      </c>
      <c r="N144" s="131">
        <f>+('[1]N EERR LOS NA'!N144*AA144)+((('[1]N EERR LOS NA'!N144*(100%-AA144))/(1+TASAS!$M$9)))</f>
        <v>0</v>
      </c>
      <c r="O144" s="194">
        <f t="shared" si="19"/>
        <v>0</v>
      </c>
      <c r="P144" s="303">
        <v>0</v>
      </c>
      <c r="Q144" s="303">
        <v>0</v>
      </c>
      <c r="R144" s="303">
        <v>0</v>
      </c>
      <c r="S144" s="303">
        <v>0</v>
      </c>
      <c r="T144" s="303">
        <v>0</v>
      </c>
      <c r="U144" s="303">
        <v>0</v>
      </c>
      <c r="V144" s="303">
        <v>0</v>
      </c>
      <c r="W144" s="303">
        <v>0</v>
      </c>
      <c r="X144" s="303">
        <v>0</v>
      </c>
      <c r="Y144" s="303">
        <v>0</v>
      </c>
      <c r="Z144" s="303">
        <v>0</v>
      </c>
      <c r="AA144" s="303">
        <v>0</v>
      </c>
    </row>
    <row r="145" spans="1:27" outlineLevel="2" x14ac:dyDescent="0.3">
      <c r="A145" s="203" t="s">
        <v>330</v>
      </c>
      <c r="B145" s="131"/>
      <c r="C145" s="131">
        <f>+('[1]N EERR LOS NA'!C145*P145)+((('[1]N EERR LOS NA'!C145*(100%-P145))/(1+TASAS!$B$9)))</f>
        <v>0</v>
      </c>
      <c r="D145" s="131">
        <f>+('[1]N EERR LOS NA'!D145*Q145)+((('[1]N EERR LOS NA'!D145*(100%-Q145))/(1+TASAS!$C$9)))</f>
        <v>47.488356700590707</v>
      </c>
      <c r="E145" s="131">
        <f>+('[1]N EERR LOS NA'!E145*R145)+((('[1]N EERR LOS NA'!E145*(100%-R145))/(1+TASAS!$D$9)))</f>
        <v>38.020545788672521</v>
      </c>
      <c r="F145" s="131">
        <f>+('[1]N EERR LOS NA'!F145*S145)+((('[1]N EERR LOS NA'!F145*(100%-S145))/(1+TASAS!$E$9)))</f>
        <v>128.69481541455818</v>
      </c>
      <c r="G145" s="131">
        <f>+('[1]N EERR LOS NA'!G145*T145)+((('[1]N EERR LOS NA'!G145*(100%-T145))/(1+TASAS!$F$9)))</f>
        <v>61.085072966017435</v>
      </c>
      <c r="H145" s="131">
        <f>+('[1]N EERR LOS NA'!H145*U145)+((('[1]N EERR LOS NA'!H145*(100%-U145))/(1+TASAS!$G$9)))</f>
        <v>178.02106485550848</v>
      </c>
      <c r="I145" s="131">
        <f>+('[1]N EERR LOS NA'!I145*V145)+((('[1]N EERR LOS NA'!I145*(100%-V145))/(1+TASAS!$H$9)))</f>
        <v>0</v>
      </c>
      <c r="J145" s="131">
        <f>+('[1]N EERR LOS NA'!J145*W145)+((('[1]N EERR LOS NA'!J145*(100%-W145))/(1+TASAS!$I$9)))</f>
        <v>0</v>
      </c>
      <c r="K145" s="131">
        <f>+('[1]N EERR LOS NA'!K145*X145)+((('[1]N EERR LOS NA'!K145*(100%-X145))/(1+TASAS!$J$9)))</f>
        <v>0</v>
      </c>
      <c r="L145" s="131">
        <f>+('[1]N EERR LOS NA'!L145*Y145)+((('[1]N EERR LOS NA'!L145*(100%-Y145))/(1+TASAS!$K$9)))</f>
        <v>0</v>
      </c>
      <c r="M145" s="131">
        <f>+('[1]N EERR LOS NA'!M145*Z145)+((('[1]N EERR LOS NA'!M145*(100%-Z145))/(1+TASAS!$L$9)))</f>
        <v>0</v>
      </c>
      <c r="N145" s="131">
        <f>+('[1]N EERR LOS NA'!N145*AA145)+((('[1]N EERR LOS NA'!N145*(100%-AA145))/(1+TASAS!$M$9)))</f>
        <v>0</v>
      </c>
      <c r="O145" s="194">
        <f t="shared" si="19"/>
        <v>453.30985572534735</v>
      </c>
      <c r="P145" s="303">
        <v>0</v>
      </c>
      <c r="Q145" s="303">
        <v>0</v>
      </c>
      <c r="R145" s="303">
        <v>0</v>
      </c>
      <c r="S145" s="303">
        <v>0</v>
      </c>
      <c r="T145" s="303">
        <v>0</v>
      </c>
      <c r="U145" s="303">
        <v>0</v>
      </c>
      <c r="V145" s="303">
        <v>0</v>
      </c>
      <c r="W145" s="303">
        <v>0</v>
      </c>
      <c r="X145" s="303">
        <v>0</v>
      </c>
      <c r="Y145" s="303">
        <v>0</v>
      </c>
      <c r="Z145" s="303">
        <v>0</v>
      </c>
      <c r="AA145" s="303">
        <v>0</v>
      </c>
    </row>
    <row r="146" spans="1:27" outlineLevel="2" x14ac:dyDescent="0.3">
      <c r="A146" s="203" t="s">
        <v>331</v>
      </c>
      <c r="B146" s="131"/>
      <c r="C146" s="131">
        <f>+('[1]N EERR LOS NA'!C146*P146)+((('[1]N EERR LOS NA'!C146*(100%-P146))/(1+TASAS!$B$9)))</f>
        <v>0</v>
      </c>
      <c r="D146" s="131">
        <f>+('[1]N EERR LOS NA'!D146*Q146)+((('[1]N EERR LOS NA'!D146*(100%-Q146))/(1+TASAS!$C$9)))</f>
        <v>0</v>
      </c>
      <c r="E146" s="131">
        <f>+('[1]N EERR LOS NA'!E146*R146)+((('[1]N EERR LOS NA'!E146*(100%-R146))/(1+TASAS!$D$9)))</f>
        <v>0</v>
      </c>
      <c r="F146" s="131">
        <f>+('[1]N EERR LOS NA'!F146*S146)+((('[1]N EERR LOS NA'!F146*(100%-S146))/(1+TASAS!$E$9)))</f>
        <v>0</v>
      </c>
      <c r="G146" s="131">
        <f>+('[1]N EERR LOS NA'!G146*T146)+((('[1]N EERR LOS NA'!G146*(100%-T146))/(1+TASAS!$F$9)))</f>
        <v>0</v>
      </c>
      <c r="H146" s="131">
        <f>+('[1]N EERR LOS NA'!H146*U146)+((('[1]N EERR LOS NA'!H146*(100%-U146))/(1+TASAS!$G$9)))</f>
        <v>0</v>
      </c>
      <c r="I146" s="131">
        <f>+('[1]N EERR LOS NA'!I146*V146)+((('[1]N EERR LOS NA'!I146*(100%-V146))/(1+TASAS!$H$9)))</f>
        <v>0</v>
      </c>
      <c r="J146" s="131">
        <f>+('[1]N EERR LOS NA'!J146*W146)+((('[1]N EERR LOS NA'!J146*(100%-W146))/(1+TASAS!$I$9)))</f>
        <v>0</v>
      </c>
      <c r="K146" s="131">
        <f>+('[1]N EERR LOS NA'!K146*X146)+((('[1]N EERR LOS NA'!K146*(100%-X146))/(1+TASAS!$J$9)))</f>
        <v>0</v>
      </c>
      <c r="L146" s="131">
        <f>+('[1]N EERR LOS NA'!L146*Y146)+((('[1]N EERR LOS NA'!L146*(100%-Y146))/(1+TASAS!$K$9)))</f>
        <v>0</v>
      </c>
      <c r="M146" s="131">
        <f>+('[1]N EERR LOS NA'!M146*Z146)+((('[1]N EERR LOS NA'!M146*(100%-Z146))/(1+TASAS!$L$9)))</f>
        <v>0</v>
      </c>
      <c r="N146" s="131">
        <f>+('[1]N EERR LOS NA'!N146*AA146)+((('[1]N EERR LOS NA'!N146*(100%-AA146))/(1+TASAS!$M$9)))</f>
        <v>0</v>
      </c>
      <c r="O146" s="194">
        <f t="shared" si="19"/>
        <v>0</v>
      </c>
      <c r="P146" s="303">
        <v>1</v>
      </c>
      <c r="Q146" s="303">
        <v>1</v>
      </c>
      <c r="R146" s="303">
        <v>1</v>
      </c>
      <c r="S146" s="303">
        <v>1</v>
      </c>
      <c r="T146" s="303">
        <v>1</v>
      </c>
      <c r="U146" s="303">
        <v>1</v>
      </c>
      <c r="V146" s="303">
        <v>1</v>
      </c>
      <c r="W146" s="303">
        <v>1</v>
      </c>
      <c r="X146" s="303">
        <v>1</v>
      </c>
      <c r="Y146" s="303">
        <v>1</v>
      </c>
      <c r="Z146" s="303">
        <v>1</v>
      </c>
      <c r="AA146" s="303">
        <v>1</v>
      </c>
    </row>
    <row r="147" spans="1:27" outlineLevel="2" x14ac:dyDescent="0.3">
      <c r="A147" s="203" t="s">
        <v>332</v>
      </c>
      <c r="B147" s="131"/>
      <c r="C147" s="131">
        <f>+('[1]N EERR LOS NA'!C147*P147)+((('[1]N EERR LOS NA'!C147*(100%-P147))/(1+TASAS!$B$9)))</f>
        <v>0</v>
      </c>
      <c r="D147" s="131">
        <f>+('[1]N EERR LOS NA'!D147*Q147)+((('[1]N EERR LOS NA'!D147*(100%-Q147))/(1+TASAS!$C$9)))</f>
        <v>0</v>
      </c>
      <c r="E147" s="131">
        <f>+('[1]N EERR LOS NA'!E147*R147)+((('[1]N EERR LOS NA'!E147*(100%-R147))/(1+TASAS!$D$9)))</f>
        <v>0</v>
      </c>
      <c r="F147" s="131">
        <f>+('[1]N EERR LOS NA'!F147*S147)+((('[1]N EERR LOS NA'!F147*(100%-S147))/(1+TASAS!$E$9)))</f>
        <v>0</v>
      </c>
      <c r="G147" s="131">
        <f>+('[1]N EERR LOS NA'!G147*T147)+((('[1]N EERR LOS NA'!G147*(100%-T147))/(1+TASAS!$F$9)))</f>
        <v>0</v>
      </c>
      <c r="H147" s="131">
        <f>+('[1]N EERR LOS NA'!H147*U147)+((('[1]N EERR LOS NA'!H147*(100%-U147))/(1+TASAS!$G$9)))</f>
        <v>0</v>
      </c>
      <c r="I147" s="131">
        <f>+('[1]N EERR LOS NA'!I147*V147)+((('[1]N EERR LOS NA'!I147*(100%-V147))/(1+TASAS!$H$9)))</f>
        <v>0</v>
      </c>
      <c r="J147" s="131">
        <f>+('[1]N EERR LOS NA'!J147*W147)+((('[1]N EERR LOS NA'!J147*(100%-W147))/(1+TASAS!$I$9)))</f>
        <v>0</v>
      </c>
      <c r="K147" s="131">
        <f>+('[1]N EERR LOS NA'!K147*X147)+((('[1]N EERR LOS NA'!K147*(100%-X147))/(1+TASAS!$J$9)))</f>
        <v>0</v>
      </c>
      <c r="L147" s="131">
        <f>+('[1]N EERR LOS NA'!L147*Y147)+((('[1]N EERR LOS NA'!L147*(100%-Y147))/(1+TASAS!$K$9)))</f>
        <v>0</v>
      </c>
      <c r="M147" s="131">
        <f>+('[1]N EERR LOS NA'!M147*Z147)+((('[1]N EERR LOS NA'!M147*(100%-Z147))/(1+TASAS!$L$9)))</f>
        <v>0</v>
      </c>
      <c r="N147" s="131">
        <f>+('[1]N EERR LOS NA'!N147*AA147)+((('[1]N EERR LOS NA'!N147*(100%-AA147))/(1+TASAS!$M$9)))</f>
        <v>0</v>
      </c>
      <c r="O147" s="194">
        <f t="shared" si="19"/>
        <v>0</v>
      </c>
      <c r="P147" s="303">
        <v>1</v>
      </c>
      <c r="Q147" s="303">
        <v>1</v>
      </c>
      <c r="R147" s="303">
        <v>1</v>
      </c>
      <c r="S147" s="303">
        <v>1</v>
      </c>
      <c r="T147" s="303">
        <v>1</v>
      </c>
      <c r="U147" s="303">
        <v>1</v>
      </c>
      <c r="V147" s="303">
        <v>1</v>
      </c>
      <c r="W147" s="303">
        <v>1</v>
      </c>
      <c r="X147" s="303">
        <v>1</v>
      </c>
      <c r="Y147" s="303">
        <v>1</v>
      </c>
      <c r="Z147" s="303">
        <v>1</v>
      </c>
      <c r="AA147" s="303">
        <v>1</v>
      </c>
    </row>
    <row r="148" spans="1:27" outlineLevel="2" x14ac:dyDescent="0.3">
      <c r="A148" s="203" t="s">
        <v>333</v>
      </c>
      <c r="B148" s="131"/>
      <c r="C148" s="131">
        <f>+('[1]N EERR LOS NA'!C148*P148)+((('[1]N EERR LOS NA'!C148*(100%-P148))/(1+TASAS!$B$9)))</f>
        <v>0</v>
      </c>
      <c r="D148" s="131">
        <f>+('[1]N EERR LOS NA'!D148*Q148)+((('[1]N EERR LOS NA'!D148*(100%-Q148))/(1+TASAS!$C$9)))</f>
        <v>0</v>
      </c>
      <c r="E148" s="131">
        <f>+('[1]N EERR LOS NA'!E148*R148)+((('[1]N EERR LOS NA'!E148*(100%-R148))/(1+TASAS!$D$9)))</f>
        <v>0</v>
      </c>
      <c r="F148" s="131">
        <f>+('[1]N EERR LOS NA'!F148*S148)+((('[1]N EERR LOS NA'!F148*(100%-S148))/(1+TASAS!$E$9)))</f>
        <v>0</v>
      </c>
      <c r="G148" s="131">
        <f>+('[1]N EERR LOS NA'!G148*T148)+((('[1]N EERR LOS NA'!G148*(100%-T148))/(1+TASAS!$F$9)))</f>
        <v>0</v>
      </c>
      <c r="H148" s="131">
        <f>+('[1]N EERR LOS NA'!H148*U148)+((('[1]N EERR LOS NA'!H148*(100%-U148))/(1+TASAS!$G$9)))</f>
        <v>0</v>
      </c>
      <c r="I148" s="131">
        <f>+('[1]N EERR LOS NA'!I148*V148)+((('[1]N EERR LOS NA'!I148*(100%-V148))/(1+TASAS!$H$9)))</f>
        <v>0</v>
      </c>
      <c r="J148" s="131">
        <f>+('[1]N EERR LOS NA'!J148*W148)+((('[1]N EERR LOS NA'!J148*(100%-W148))/(1+TASAS!$I$9)))</f>
        <v>0</v>
      </c>
      <c r="K148" s="131">
        <f>+('[1]N EERR LOS NA'!K148*X148)+((('[1]N EERR LOS NA'!K148*(100%-X148))/(1+TASAS!$J$9)))</f>
        <v>0</v>
      </c>
      <c r="L148" s="131">
        <f>+('[1]N EERR LOS NA'!L148*Y148)+((('[1]N EERR LOS NA'!L148*(100%-Y148))/(1+TASAS!$K$9)))</f>
        <v>0</v>
      </c>
      <c r="M148" s="131">
        <f>+('[1]N EERR LOS NA'!M148*Z148)+((('[1]N EERR LOS NA'!M148*(100%-Z148))/(1+TASAS!$L$9)))</f>
        <v>0</v>
      </c>
      <c r="N148" s="131">
        <f>+('[1]N EERR LOS NA'!N148*AA148)+((('[1]N EERR LOS NA'!N148*(100%-AA148))/(1+TASAS!$M$9)))</f>
        <v>0</v>
      </c>
      <c r="O148" s="194">
        <f t="shared" si="19"/>
        <v>0</v>
      </c>
      <c r="P148" s="303">
        <v>1</v>
      </c>
      <c r="Q148" s="303">
        <v>1</v>
      </c>
      <c r="R148" s="303">
        <v>1</v>
      </c>
      <c r="S148" s="303">
        <v>1</v>
      </c>
      <c r="T148" s="303">
        <v>1</v>
      </c>
      <c r="U148" s="303">
        <v>1</v>
      </c>
      <c r="V148" s="303">
        <v>1</v>
      </c>
      <c r="W148" s="303">
        <v>1</v>
      </c>
      <c r="X148" s="303">
        <v>1</v>
      </c>
      <c r="Y148" s="303">
        <v>1</v>
      </c>
      <c r="Z148" s="303">
        <v>1</v>
      </c>
      <c r="AA148" s="303">
        <v>1</v>
      </c>
    </row>
    <row r="149" spans="1:27" outlineLevel="2" x14ac:dyDescent="0.3">
      <c r="A149" s="203" t="s">
        <v>334</v>
      </c>
      <c r="B149" s="131"/>
      <c r="C149" s="131">
        <f>+('[1]N EERR LOS NA'!C149*P149)+((('[1]N EERR LOS NA'!C149*(100%-P149))/(1+TASAS!$B$9)))</f>
        <v>0</v>
      </c>
      <c r="D149" s="131">
        <f>+('[1]N EERR LOS NA'!D149*Q149)+((('[1]N EERR LOS NA'!D149*(100%-Q149))/(1+TASAS!$C$9)))</f>
        <v>0</v>
      </c>
      <c r="E149" s="131">
        <f>+('[1]N EERR LOS NA'!E149*R149)+((('[1]N EERR LOS NA'!E149*(100%-R149))/(1+TASAS!$D$9)))</f>
        <v>0</v>
      </c>
      <c r="F149" s="131">
        <f>+('[1]N EERR LOS NA'!F149*S149)+((('[1]N EERR LOS NA'!F149*(100%-S149))/(1+TASAS!$E$9)))</f>
        <v>0</v>
      </c>
      <c r="G149" s="131">
        <f>+('[1]N EERR LOS NA'!G149*T149)+((('[1]N EERR LOS NA'!G149*(100%-T149))/(1+TASAS!$F$9)))</f>
        <v>0</v>
      </c>
      <c r="H149" s="131">
        <f>+('[1]N EERR LOS NA'!H149*U149)+((('[1]N EERR LOS NA'!H149*(100%-U149))/(1+TASAS!$G$9)))</f>
        <v>0</v>
      </c>
      <c r="I149" s="131">
        <f>+('[1]N EERR LOS NA'!I149*V149)+((('[1]N EERR LOS NA'!I149*(100%-V149))/(1+TASAS!$H$9)))</f>
        <v>0</v>
      </c>
      <c r="J149" s="131">
        <f>+('[1]N EERR LOS NA'!J149*W149)+((('[1]N EERR LOS NA'!J149*(100%-W149))/(1+TASAS!$I$9)))</f>
        <v>0</v>
      </c>
      <c r="K149" s="131">
        <f>+('[1]N EERR LOS NA'!K149*X149)+((('[1]N EERR LOS NA'!K149*(100%-X149))/(1+TASAS!$J$9)))</f>
        <v>0</v>
      </c>
      <c r="L149" s="131">
        <f>+('[1]N EERR LOS NA'!L149*Y149)+((('[1]N EERR LOS NA'!L149*(100%-Y149))/(1+TASAS!$K$9)))</f>
        <v>0</v>
      </c>
      <c r="M149" s="131">
        <f>+('[1]N EERR LOS NA'!M149*Z149)+((('[1]N EERR LOS NA'!M149*(100%-Z149))/(1+TASAS!$L$9)))</f>
        <v>0</v>
      </c>
      <c r="N149" s="131">
        <f>+('[1]N EERR LOS NA'!N149*AA149)+((('[1]N EERR LOS NA'!N149*(100%-AA149))/(1+TASAS!$M$9)))</f>
        <v>0</v>
      </c>
      <c r="O149" s="194">
        <f t="shared" si="19"/>
        <v>0</v>
      </c>
      <c r="P149" s="303">
        <v>0</v>
      </c>
      <c r="Q149" s="303">
        <v>0</v>
      </c>
      <c r="R149" s="303">
        <v>0</v>
      </c>
      <c r="S149" s="303">
        <v>0</v>
      </c>
      <c r="T149" s="303">
        <v>0</v>
      </c>
      <c r="U149" s="303">
        <v>0</v>
      </c>
      <c r="V149" s="303">
        <v>0</v>
      </c>
      <c r="W149" s="303">
        <v>0</v>
      </c>
      <c r="X149" s="303">
        <v>0</v>
      </c>
      <c r="Y149" s="303">
        <v>0</v>
      </c>
      <c r="Z149" s="303">
        <v>0</v>
      </c>
      <c r="AA149" s="303">
        <v>0</v>
      </c>
    </row>
    <row r="150" spans="1:27" outlineLevel="2" x14ac:dyDescent="0.3">
      <c r="A150" s="203" t="s">
        <v>335</v>
      </c>
      <c r="B150" s="131"/>
      <c r="C150" s="131">
        <f>+('[1]N EERR LOS NA'!C150*P150)+((('[1]N EERR LOS NA'!C150*(100%-P150))/(1+TASAS!$B$9)))</f>
        <v>0</v>
      </c>
      <c r="D150" s="131">
        <f>+('[1]N EERR LOS NA'!D150*Q150)+((('[1]N EERR LOS NA'!D150*(100%-Q150))/(1+TASAS!$C$9)))</f>
        <v>0</v>
      </c>
      <c r="E150" s="131">
        <f>+('[1]N EERR LOS NA'!E150*R150)+((('[1]N EERR LOS NA'!E150*(100%-R150))/(1+TASAS!$D$9)))</f>
        <v>0</v>
      </c>
      <c r="F150" s="131">
        <f>+('[1]N EERR LOS NA'!F150*S150)+((('[1]N EERR LOS NA'!F150*(100%-S150))/(1+TASAS!$E$9)))</f>
        <v>0</v>
      </c>
      <c r="G150" s="131">
        <f>+('[1]N EERR LOS NA'!G150*T150)+((('[1]N EERR LOS NA'!G150*(100%-T150))/(1+TASAS!$F$9)))</f>
        <v>0</v>
      </c>
      <c r="H150" s="131">
        <f>+('[1]N EERR LOS NA'!H150*U150)+((('[1]N EERR LOS NA'!H150*(100%-U150))/(1+TASAS!$G$9)))</f>
        <v>0</v>
      </c>
      <c r="I150" s="131">
        <f>+('[1]N EERR LOS NA'!I150*V150)+((('[1]N EERR LOS NA'!I150*(100%-V150))/(1+TASAS!$H$9)))</f>
        <v>0</v>
      </c>
      <c r="J150" s="131">
        <f>+('[1]N EERR LOS NA'!J150*W150)+((('[1]N EERR LOS NA'!J150*(100%-W150))/(1+TASAS!$I$9)))</f>
        <v>0</v>
      </c>
      <c r="K150" s="131">
        <f>+('[1]N EERR LOS NA'!K150*X150)+((('[1]N EERR LOS NA'!K150*(100%-X150))/(1+TASAS!$J$9)))</f>
        <v>0</v>
      </c>
      <c r="L150" s="131">
        <f>+('[1]N EERR LOS NA'!L150*Y150)+((('[1]N EERR LOS NA'!L150*(100%-Y150))/(1+TASAS!$K$9)))</f>
        <v>0</v>
      </c>
      <c r="M150" s="131">
        <f>+('[1]N EERR LOS NA'!M150*Z150)+((('[1]N EERR LOS NA'!M150*(100%-Z150))/(1+TASAS!$L$9)))</f>
        <v>0</v>
      </c>
      <c r="N150" s="131">
        <f>+('[1]N EERR LOS NA'!N150*AA150)+((('[1]N EERR LOS NA'!N150*(100%-AA150))/(1+TASAS!$M$9)))</f>
        <v>0</v>
      </c>
      <c r="O150" s="194">
        <f t="shared" si="19"/>
        <v>0</v>
      </c>
      <c r="P150" s="303">
        <v>1</v>
      </c>
      <c r="Q150" s="303">
        <v>1</v>
      </c>
      <c r="R150" s="303">
        <v>1</v>
      </c>
      <c r="S150" s="303">
        <v>1</v>
      </c>
      <c r="T150" s="303">
        <v>1</v>
      </c>
      <c r="U150" s="303">
        <v>1</v>
      </c>
      <c r="V150" s="303">
        <v>1</v>
      </c>
      <c r="W150" s="303">
        <v>1</v>
      </c>
      <c r="X150" s="303">
        <v>1</v>
      </c>
      <c r="Y150" s="303">
        <v>1</v>
      </c>
      <c r="Z150" s="303">
        <v>1</v>
      </c>
      <c r="AA150" s="303">
        <v>1</v>
      </c>
    </row>
    <row r="151" spans="1:27" outlineLevel="2" x14ac:dyDescent="0.3">
      <c r="A151" s="203" t="s">
        <v>336</v>
      </c>
      <c r="B151" s="131"/>
      <c r="C151" s="131">
        <f>+('[1]N EERR LOS NA'!C151*P151)+((('[1]N EERR LOS NA'!C151*(100%-P151))/(1+TASAS!$B$9)))</f>
        <v>0</v>
      </c>
      <c r="D151" s="131">
        <f>+('[1]N EERR LOS NA'!D151*Q151)+((('[1]N EERR LOS NA'!D151*(100%-Q151))/(1+TASAS!$C$9)))</f>
        <v>0</v>
      </c>
      <c r="E151" s="131">
        <f>+('[1]N EERR LOS NA'!E151*R151)+((('[1]N EERR LOS NA'!E151*(100%-R151))/(1+TASAS!$D$9)))</f>
        <v>0</v>
      </c>
      <c r="F151" s="131">
        <f>+('[1]N EERR LOS NA'!F151*S151)+((('[1]N EERR LOS NA'!F151*(100%-S151))/(1+TASAS!$E$9)))</f>
        <v>0</v>
      </c>
      <c r="G151" s="131">
        <f>+('[1]N EERR LOS NA'!G151*T151)+((('[1]N EERR LOS NA'!G151*(100%-T151))/(1+TASAS!$F$9)))</f>
        <v>0</v>
      </c>
      <c r="H151" s="131">
        <f>+('[1]N EERR LOS NA'!H151*U151)+((('[1]N EERR LOS NA'!H151*(100%-U151))/(1+TASAS!$G$9)))</f>
        <v>0</v>
      </c>
      <c r="I151" s="131">
        <f>+('[1]N EERR LOS NA'!I151*V151)+((('[1]N EERR LOS NA'!I151*(100%-V151))/(1+TASAS!$H$9)))</f>
        <v>0</v>
      </c>
      <c r="J151" s="131">
        <f>+('[1]N EERR LOS NA'!J151*W151)+((('[1]N EERR LOS NA'!J151*(100%-W151))/(1+TASAS!$I$9)))</f>
        <v>0</v>
      </c>
      <c r="K151" s="131">
        <f>+('[1]N EERR LOS NA'!K151*X151)+((('[1]N EERR LOS NA'!K151*(100%-X151))/(1+TASAS!$J$9)))</f>
        <v>0</v>
      </c>
      <c r="L151" s="131">
        <f>+('[1]N EERR LOS NA'!L151*Y151)+((('[1]N EERR LOS NA'!L151*(100%-Y151))/(1+TASAS!$K$9)))</f>
        <v>0</v>
      </c>
      <c r="M151" s="131">
        <f>+('[1]N EERR LOS NA'!M151*Z151)+((('[1]N EERR LOS NA'!M151*(100%-Z151))/(1+TASAS!$L$9)))</f>
        <v>0</v>
      </c>
      <c r="N151" s="131">
        <f>+('[1]N EERR LOS NA'!N151*AA151)+((('[1]N EERR LOS NA'!N151*(100%-AA151))/(1+TASAS!$M$9)))</f>
        <v>0</v>
      </c>
      <c r="O151" s="194">
        <f t="shared" si="19"/>
        <v>0</v>
      </c>
      <c r="P151" s="303">
        <v>0</v>
      </c>
      <c r="Q151" s="303">
        <v>0</v>
      </c>
      <c r="R151" s="303">
        <v>0</v>
      </c>
      <c r="S151" s="303">
        <v>0</v>
      </c>
      <c r="T151" s="303">
        <v>0</v>
      </c>
      <c r="U151" s="303">
        <v>0</v>
      </c>
      <c r="V151" s="303">
        <v>0</v>
      </c>
      <c r="W151" s="303">
        <v>0</v>
      </c>
      <c r="X151" s="303">
        <v>0</v>
      </c>
      <c r="Y151" s="303">
        <v>0</v>
      </c>
      <c r="Z151" s="303">
        <v>0</v>
      </c>
      <c r="AA151" s="303">
        <v>0</v>
      </c>
    </row>
    <row r="152" spans="1:27" outlineLevel="2" x14ac:dyDescent="0.3">
      <c r="A152" s="203" t="s">
        <v>337</v>
      </c>
      <c r="B152" s="131"/>
      <c r="C152" s="131">
        <f>+('[1]N EERR LOS NA'!C152*P152)+((('[1]N EERR LOS NA'!C152*(100%-P152))/(1+TASAS!$B$9)))</f>
        <v>0</v>
      </c>
      <c r="D152" s="131">
        <f>+('[1]N EERR LOS NA'!D152*Q152)+((('[1]N EERR LOS NA'!D152*(100%-Q152))/(1+TASAS!$C$9)))</f>
        <v>0</v>
      </c>
      <c r="E152" s="131">
        <f>+('[1]N EERR LOS NA'!E152*R152)+((('[1]N EERR LOS NA'!E152*(100%-R152))/(1+TASAS!$D$9)))</f>
        <v>0</v>
      </c>
      <c r="F152" s="131">
        <f>+('[1]N EERR LOS NA'!F152*S152)+((('[1]N EERR LOS NA'!F152*(100%-S152))/(1+TASAS!$E$9)))</f>
        <v>0</v>
      </c>
      <c r="G152" s="131">
        <f>+('[1]N EERR LOS NA'!G152*T152)+((('[1]N EERR LOS NA'!G152*(100%-T152))/(1+TASAS!$F$9)))</f>
        <v>0</v>
      </c>
      <c r="H152" s="131">
        <f>+('[1]N EERR LOS NA'!H152*U152)+((('[1]N EERR LOS NA'!H152*(100%-U152))/(1+TASAS!$G$9)))</f>
        <v>0</v>
      </c>
      <c r="I152" s="131">
        <f>+('[1]N EERR LOS NA'!I152*V152)+((('[1]N EERR LOS NA'!I152*(100%-V152))/(1+TASAS!$H$9)))</f>
        <v>0</v>
      </c>
      <c r="J152" s="131">
        <f>+('[1]N EERR LOS NA'!J152*W152)+((('[1]N EERR LOS NA'!J152*(100%-W152))/(1+TASAS!$I$9)))</f>
        <v>0</v>
      </c>
      <c r="K152" s="131">
        <f>+('[1]N EERR LOS NA'!K152*X152)+((('[1]N EERR LOS NA'!K152*(100%-X152))/(1+TASAS!$J$9)))</f>
        <v>0</v>
      </c>
      <c r="L152" s="131">
        <f>+('[1]N EERR LOS NA'!L152*Y152)+((('[1]N EERR LOS NA'!L152*(100%-Y152))/(1+TASAS!$K$9)))</f>
        <v>0</v>
      </c>
      <c r="M152" s="131">
        <f>+('[1]N EERR LOS NA'!M152*Z152)+((('[1]N EERR LOS NA'!M152*(100%-Z152))/(1+TASAS!$L$9)))</f>
        <v>0</v>
      </c>
      <c r="N152" s="131">
        <f>+('[1]N EERR LOS NA'!N152*AA152)+((('[1]N EERR LOS NA'!N152*(100%-AA152))/(1+TASAS!$M$9)))</f>
        <v>0</v>
      </c>
      <c r="O152" s="194">
        <f t="shared" si="19"/>
        <v>0</v>
      </c>
      <c r="P152" s="303">
        <v>1</v>
      </c>
      <c r="Q152" s="303">
        <v>1</v>
      </c>
      <c r="R152" s="303">
        <v>1</v>
      </c>
      <c r="S152" s="303">
        <v>1</v>
      </c>
      <c r="T152" s="303">
        <v>1</v>
      </c>
      <c r="U152" s="303">
        <v>1</v>
      </c>
      <c r="V152" s="303">
        <v>1</v>
      </c>
      <c r="W152" s="303">
        <v>1</v>
      </c>
      <c r="X152" s="303">
        <v>1</v>
      </c>
      <c r="Y152" s="303">
        <v>1</v>
      </c>
      <c r="Z152" s="303">
        <v>1</v>
      </c>
      <c r="AA152" s="303">
        <v>1</v>
      </c>
    </row>
    <row r="153" spans="1:27" outlineLevel="2" x14ac:dyDescent="0.3">
      <c r="A153" s="203" t="s">
        <v>338</v>
      </c>
      <c r="B153" s="131"/>
      <c r="C153" s="131">
        <f>+('[1]N EERR LOS NA'!C153*P153)+((('[1]N EERR LOS NA'!C153*(100%-P153))/(1+TASAS!$B$9)))</f>
        <v>0</v>
      </c>
      <c r="D153" s="131">
        <f>+('[1]N EERR LOS NA'!D153*Q153)+((('[1]N EERR LOS NA'!D153*(100%-Q153))/(1+TASAS!$C$9)))</f>
        <v>0</v>
      </c>
      <c r="E153" s="131">
        <f>+('[1]N EERR LOS NA'!E153*R153)+((('[1]N EERR LOS NA'!E153*(100%-R153))/(1+TASAS!$D$9)))</f>
        <v>0</v>
      </c>
      <c r="F153" s="131">
        <f>+('[1]N EERR LOS NA'!F153*S153)+((('[1]N EERR LOS NA'!F153*(100%-S153))/(1+TASAS!$E$9)))</f>
        <v>0</v>
      </c>
      <c r="G153" s="131">
        <f>+('[1]N EERR LOS NA'!G153*T153)+((('[1]N EERR LOS NA'!G153*(100%-T153))/(1+TASAS!$F$9)))</f>
        <v>0</v>
      </c>
      <c r="H153" s="131">
        <f>+('[1]N EERR LOS NA'!H153*U153)+((('[1]N EERR LOS NA'!H153*(100%-U153))/(1+TASAS!$G$9)))</f>
        <v>0</v>
      </c>
      <c r="I153" s="131">
        <f>+('[1]N EERR LOS NA'!I153*V153)+((('[1]N EERR LOS NA'!I153*(100%-V153))/(1+TASAS!$H$9)))</f>
        <v>0</v>
      </c>
      <c r="J153" s="131">
        <f>+('[1]N EERR LOS NA'!J153*W153)+((('[1]N EERR LOS NA'!J153*(100%-W153))/(1+TASAS!$I$9)))</f>
        <v>0</v>
      </c>
      <c r="K153" s="131">
        <f>+('[1]N EERR LOS NA'!K153*X153)+((('[1]N EERR LOS NA'!K153*(100%-X153))/(1+TASAS!$J$9)))</f>
        <v>0</v>
      </c>
      <c r="L153" s="131">
        <f>+('[1]N EERR LOS NA'!L153*Y153)+((('[1]N EERR LOS NA'!L153*(100%-Y153))/(1+TASAS!$K$9)))</f>
        <v>0</v>
      </c>
      <c r="M153" s="131">
        <f>+('[1]N EERR LOS NA'!M153*Z153)+((('[1]N EERR LOS NA'!M153*(100%-Z153))/(1+TASAS!$L$9)))</f>
        <v>0</v>
      </c>
      <c r="N153" s="131">
        <f>+('[1]N EERR LOS NA'!N153*AA153)+((('[1]N EERR LOS NA'!N153*(100%-AA153))/(1+TASAS!$M$9)))</f>
        <v>0</v>
      </c>
      <c r="O153" s="194">
        <f t="shared" si="19"/>
        <v>0</v>
      </c>
      <c r="P153" s="303">
        <v>0</v>
      </c>
      <c r="Q153" s="303">
        <v>0</v>
      </c>
      <c r="R153" s="303">
        <v>0</v>
      </c>
      <c r="S153" s="303">
        <v>0</v>
      </c>
      <c r="T153" s="303">
        <v>0</v>
      </c>
      <c r="U153" s="303">
        <v>0</v>
      </c>
      <c r="V153" s="303">
        <v>0</v>
      </c>
      <c r="W153" s="303">
        <v>0</v>
      </c>
      <c r="X153" s="303">
        <v>0</v>
      </c>
      <c r="Y153" s="303">
        <v>0</v>
      </c>
      <c r="Z153" s="303">
        <v>0</v>
      </c>
      <c r="AA153" s="303">
        <v>0</v>
      </c>
    </row>
    <row r="154" spans="1:27" outlineLevel="2" x14ac:dyDescent="0.3">
      <c r="A154" s="203" t="s">
        <v>339</v>
      </c>
      <c r="B154" s="131"/>
      <c r="C154" s="131">
        <f>+('[1]N EERR LOS NA'!C154*P154)+((('[1]N EERR LOS NA'!C154*(100%-P154))/(1+TASAS!$B$9)))</f>
        <v>99.6</v>
      </c>
      <c r="D154" s="131">
        <f>+('[1]N EERR LOS NA'!D154*Q154)+((('[1]N EERR LOS NA'!D154*(100%-Q154))/(1+TASAS!$C$9)))</f>
        <v>0</v>
      </c>
      <c r="E154" s="131">
        <f>+('[1]N EERR LOS NA'!E154*R154)+((('[1]N EERR LOS NA'!E154*(100%-R154))/(1+TASAS!$D$9)))</f>
        <v>128.12</v>
      </c>
      <c r="F154" s="131">
        <f>+('[1]N EERR LOS NA'!F154*S154)+((('[1]N EERR LOS NA'!F154*(100%-S154))/(1+TASAS!$E$9)))</f>
        <v>369.2</v>
      </c>
      <c r="G154" s="131">
        <f>+('[1]N EERR LOS NA'!G154*T154)+((('[1]N EERR LOS NA'!G154*(100%-T154))/(1+TASAS!$F$9)))</f>
        <v>232.39</v>
      </c>
      <c r="H154" s="131">
        <f>+('[1]N EERR LOS NA'!H154*U154)+((('[1]N EERR LOS NA'!H154*(100%-U154))/(1+TASAS!$G$9)))</f>
        <v>204.16</v>
      </c>
      <c r="I154" s="131">
        <f>+('[1]N EERR LOS NA'!I154*V154)+((('[1]N EERR LOS NA'!I154*(100%-V154))/(1+TASAS!$H$9)))</f>
        <v>0</v>
      </c>
      <c r="J154" s="131">
        <f>+('[1]N EERR LOS NA'!J154*W154)+((('[1]N EERR LOS NA'!J154*(100%-W154))/(1+TASAS!$I$9)))</f>
        <v>0</v>
      </c>
      <c r="K154" s="131">
        <f>+('[1]N EERR LOS NA'!K154*X154)+((('[1]N EERR LOS NA'!K154*(100%-X154))/(1+TASAS!$J$9)))</f>
        <v>0</v>
      </c>
      <c r="L154" s="131">
        <f>+('[1]N EERR LOS NA'!L154*Y154)+((('[1]N EERR LOS NA'!L154*(100%-Y154))/(1+TASAS!$K$9)))</f>
        <v>0</v>
      </c>
      <c r="M154" s="131">
        <f>+('[1]N EERR LOS NA'!M154*Z154)+((('[1]N EERR LOS NA'!M154*(100%-Z154))/(1+TASAS!$L$9)))</f>
        <v>0</v>
      </c>
      <c r="N154" s="131">
        <f>+('[1]N EERR LOS NA'!N154*AA154)+((('[1]N EERR LOS NA'!N154*(100%-AA154))/(1+TASAS!$M$9)))</f>
        <v>0</v>
      </c>
      <c r="O154" s="194">
        <f t="shared" si="19"/>
        <v>1033.47</v>
      </c>
      <c r="P154" s="303">
        <v>1</v>
      </c>
      <c r="Q154" s="303">
        <v>1</v>
      </c>
      <c r="R154" s="303">
        <v>1</v>
      </c>
      <c r="S154" s="303">
        <v>1</v>
      </c>
      <c r="T154" s="303">
        <v>1</v>
      </c>
      <c r="U154" s="303">
        <v>1</v>
      </c>
      <c r="V154" s="303">
        <v>1</v>
      </c>
      <c r="W154" s="303">
        <v>1</v>
      </c>
      <c r="X154" s="303">
        <v>1</v>
      </c>
      <c r="Y154" s="303">
        <v>1</v>
      </c>
      <c r="Z154" s="303">
        <v>1</v>
      </c>
      <c r="AA154" s="303">
        <v>1</v>
      </c>
    </row>
    <row r="155" spans="1:27" outlineLevel="2" x14ac:dyDescent="0.3">
      <c r="A155" s="203" t="s">
        <v>340</v>
      </c>
      <c r="B155" s="131"/>
      <c r="C155" s="131">
        <f>+('[1]N EERR LOS NA'!C155*P155)+((('[1]N EERR LOS NA'!C155*(100%-P155))/(1+TASAS!$B$9)))</f>
        <v>0</v>
      </c>
      <c r="D155" s="131">
        <f>+('[1]N EERR LOS NA'!D155*Q155)+((('[1]N EERR LOS NA'!D155*(100%-Q155))/(1+TASAS!$C$9)))</f>
        <v>0</v>
      </c>
      <c r="E155" s="131">
        <f>+('[1]N EERR LOS NA'!E155*R155)+((('[1]N EERR LOS NA'!E155*(100%-R155))/(1+TASAS!$D$9)))</f>
        <v>0</v>
      </c>
      <c r="F155" s="131">
        <f>+('[1]N EERR LOS NA'!F155*S155)+((('[1]N EERR LOS NA'!F155*(100%-S155))/(1+TASAS!$E$9)))</f>
        <v>0</v>
      </c>
      <c r="G155" s="131">
        <f>+('[1]N EERR LOS NA'!G155*T155)+((('[1]N EERR LOS NA'!G155*(100%-T155))/(1+TASAS!$F$9)))</f>
        <v>0</v>
      </c>
      <c r="H155" s="131">
        <f>+('[1]N EERR LOS NA'!H155*U155)+((('[1]N EERR LOS NA'!H155*(100%-U155))/(1+TASAS!$G$9)))</f>
        <v>0</v>
      </c>
      <c r="I155" s="131">
        <f>+('[1]N EERR LOS NA'!I155*V155)+((('[1]N EERR LOS NA'!I155*(100%-V155))/(1+TASAS!$H$9)))</f>
        <v>0</v>
      </c>
      <c r="J155" s="131">
        <f>+('[1]N EERR LOS NA'!J155*W155)+((('[1]N EERR LOS NA'!J155*(100%-W155))/(1+TASAS!$I$9)))</f>
        <v>0</v>
      </c>
      <c r="K155" s="131">
        <f>+('[1]N EERR LOS NA'!K155*X155)+((('[1]N EERR LOS NA'!K155*(100%-X155))/(1+TASAS!$J$9)))</f>
        <v>0</v>
      </c>
      <c r="L155" s="131">
        <f>+('[1]N EERR LOS NA'!L155*Y155)+((('[1]N EERR LOS NA'!L155*(100%-Y155))/(1+TASAS!$K$9)))</f>
        <v>0</v>
      </c>
      <c r="M155" s="131">
        <f>+('[1]N EERR LOS NA'!M155*Z155)+((('[1]N EERR LOS NA'!M155*(100%-Z155))/(1+TASAS!$L$9)))</f>
        <v>0</v>
      </c>
      <c r="N155" s="131">
        <f>+('[1]N EERR LOS NA'!N155*AA155)+((('[1]N EERR LOS NA'!N155*(100%-AA155))/(1+TASAS!$M$9)))</f>
        <v>0</v>
      </c>
      <c r="O155" s="194">
        <f t="shared" si="19"/>
        <v>0</v>
      </c>
      <c r="P155" s="303">
        <v>1</v>
      </c>
      <c r="Q155" s="303">
        <v>1</v>
      </c>
      <c r="R155" s="303">
        <v>1</v>
      </c>
      <c r="S155" s="303">
        <v>1</v>
      </c>
      <c r="T155" s="303">
        <v>1</v>
      </c>
      <c r="U155" s="303">
        <v>1</v>
      </c>
      <c r="V155" s="303">
        <v>1</v>
      </c>
      <c r="W155" s="303">
        <v>1</v>
      </c>
      <c r="X155" s="303">
        <v>1</v>
      </c>
      <c r="Y155" s="303">
        <v>1</v>
      </c>
      <c r="Z155" s="303">
        <v>1</v>
      </c>
      <c r="AA155" s="303">
        <v>1</v>
      </c>
    </row>
    <row r="156" spans="1:27" outlineLevel="2" x14ac:dyDescent="0.3">
      <c r="A156" s="203" t="s">
        <v>341</v>
      </c>
      <c r="B156" s="131"/>
      <c r="C156" s="131">
        <f>+('[1]N EERR LOS NA'!C156*P156)+((('[1]N EERR LOS NA'!C156*(100%-P156))/(1+TASAS!$B$9)))</f>
        <v>68.89</v>
      </c>
      <c r="D156" s="131">
        <f>+('[1]N EERR LOS NA'!D156*Q156)+((('[1]N EERR LOS NA'!D156*(100%-Q156))/(1+TASAS!$C$9)))</f>
        <v>0</v>
      </c>
      <c r="E156" s="131">
        <f>+('[1]N EERR LOS NA'!E156*R156)+((('[1]N EERR LOS NA'!E156*(100%-R156))/(1+TASAS!$D$9)))</f>
        <v>21.28</v>
      </c>
      <c r="F156" s="131">
        <f>+('[1]N EERR LOS NA'!F156*S156)+((('[1]N EERR LOS NA'!F156*(100%-S156))/(1+TASAS!$E$9)))</f>
        <v>21.55</v>
      </c>
      <c r="G156" s="131">
        <f>+('[1]N EERR LOS NA'!G156*T156)+((('[1]N EERR LOS NA'!G156*(100%-T156))/(1+TASAS!$F$9)))</f>
        <v>75.790000000000006</v>
      </c>
      <c r="H156" s="131">
        <f>+('[1]N EERR LOS NA'!H156*U156)+((('[1]N EERR LOS NA'!H156*(100%-U156))/(1+TASAS!$G$9)))</f>
        <v>46.66</v>
      </c>
      <c r="I156" s="131">
        <f>+('[1]N EERR LOS NA'!I156*V156)+((('[1]N EERR LOS NA'!I156*(100%-V156))/(1+TASAS!$H$9)))</f>
        <v>0</v>
      </c>
      <c r="J156" s="131">
        <f>+('[1]N EERR LOS NA'!J156*W156)+((('[1]N EERR LOS NA'!J156*(100%-W156))/(1+TASAS!$I$9)))</f>
        <v>0</v>
      </c>
      <c r="K156" s="131">
        <f>+('[1]N EERR LOS NA'!K156*X156)+((('[1]N EERR LOS NA'!K156*(100%-X156))/(1+TASAS!$J$9)))</f>
        <v>0</v>
      </c>
      <c r="L156" s="131">
        <f>+('[1]N EERR LOS NA'!L156*Y156)+((('[1]N EERR LOS NA'!L156*(100%-Y156))/(1+TASAS!$K$9)))</f>
        <v>0</v>
      </c>
      <c r="M156" s="131">
        <f>+('[1]N EERR LOS NA'!M156*Z156)+((('[1]N EERR LOS NA'!M156*(100%-Z156))/(1+TASAS!$L$9)))</f>
        <v>0</v>
      </c>
      <c r="N156" s="131">
        <f>+('[1]N EERR LOS NA'!N156*AA156)+((('[1]N EERR LOS NA'!N156*(100%-AA156))/(1+TASAS!$M$9)))</f>
        <v>0</v>
      </c>
      <c r="O156" s="194">
        <f t="shared" si="19"/>
        <v>234.17</v>
      </c>
      <c r="P156" s="303">
        <v>1</v>
      </c>
      <c r="Q156" s="303">
        <v>1</v>
      </c>
      <c r="R156" s="303">
        <v>1</v>
      </c>
      <c r="S156" s="303">
        <v>1</v>
      </c>
      <c r="T156" s="303">
        <v>1</v>
      </c>
      <c r="U156" s="303">
        <v>1</v>
      </c>
      <c r="V156" s="303">
        <v>1</v>
      </c>
      <c r="W156" s="303">
        <v>1</v>
      </c>
      <c r="X156" s="303">
        <v>1</v>
      </c>
      <c r="Y156" s="303">
        <v>1</v>
      </c>
      <c r="Z156" s="303">
        <v>1</v>
      </c>
      <c r="AA156" s="303">
        <v>1</v>
      </c>
    </row>
    <row r="157" spans="1:27" outlineLevel="2" x14ac:dyDescent="0.3">
      <c r="A157" s="203" t="s">
        <v>342</v>
      </c>
      <c r="B157" s="131"/>
      <c r="C157" s="131">
        <f>+('[1]N EERR LOS NA'!C157*P157)+((('[1]N EERR LOS NA'!C157*(100%-P157))/(1+TASAS!$B$9)))</f>
        <v>0</v>
      </c>
      <c r="D157" s="131">
        <f>+('[1]N EERR LOS NA'!D157*Q157)+((('[1]N EERR LOS NA'!D157*(100%-Q157))/(1+TASAS!$C$9)))</f>
        <v>0</v>
      </c>
      <c r="E157" s="131">
        <f>+('[1]N EERR LOS NA'!E157*R157)+((('[1]N EERR LOS NA'!E157*(100%-R157))/(1+TASAS!$D$9)))</f>
        <v>0</v>
      </c>
      <c r="F157" s="131">
        <f>+('[1]N EERR LOS NA'!F157*S157)+((('[1]N EERR LOS NA'!F157*(100%-S157))/(1+TASAS!$E$9)))</f>
        <v>0</v>
      </c>
      <c r="G157" s="131">
        <f>+('[1]N EERR LOS NA'!G157*T157)+((('[1]N EERR LOS NA'!G157*(100%-T157))/(1+TASAS!$F$9)))</f>
        <v>0</v>
      </c>
      <c r="H157" s="131">
        <f>+('[1]N EERR LOS NA'!H157*U157)+((('[1]N EERR LOS NA'!H157*(100%-U157))/(1+TASAS!$G$9)))</f>
        <v>0</v>
      </c>
      <c r="I157" s="131">
        <f>+('[1]N EERR LOS NA'!I157*V157)+((('[1]N EERR LOS NA'!I157*(100%-V157))/(1+TASAS!$H$9)))</f>
        <v>0</v>
      </c>
      <c r="J157" s="131">
        <f>+('[1]N EERR LOS NA'!J157*W157)+((('[1]N EERR LOS NA'!J157*(100%-W157))/(1+TASAS!$I$9)))</f>
        <v>0</v>
      </c>
      <c r="K157" s="131">
        <f>+('[1]N EERR LOS NA'!K157*X157)+((('[1]N EERR LOS NA'!K157*(100%-X157))/(1+TASAS!$J$9)))</f>
        <v>0</v>
      </c>
      <c r="L157" s="131">
        <f>+('[1]N EERR LOS NA'!L157*Y157)+((('[1]N EERR LOS NA'!L157*(100%-Y157))/(1+TASAS!$K$9)))</f>
        <v>0</v>
      </c>
      <c r="M157" s="131">
        <f>+('[1]N EERR LOS NA'!M157*Z157)+((('[1]N EERR LOS NA'!M157*(100%-Z157))/(1+TASAS!$L$9)))</f>
        <v>0</v>
      </c>
      <c r="N157" s="131">
        <f>+('[1]N EERR LOS NA'!N157*AA157)+((('[1]N EERR LOS NA'!N157*(100%-AA157))/(1+TASAS!$M$9)))</f>
        <v>0</v>
      </c>
      <c r="O157" s="194">
        <f t="shared" si="19"/>
        <v>0</v>
      </c>
      <c r="P157" s="303">
        <v>0</v>
      </c>
      <c r="Q157" s="303">
        <v>0</v>
      </c>
      <c r="R157" s="303">
        <v>0</v>
      </c>
      <c r="S157" s="303">
        <v>0</v>
      </c>
      <c r="T157" s="303">
        <v>0</v>
      </c>
      <c r="U157" s="303">
        <v>0</v>
      </c>
      <c r="V157" s="303">
        <v>0</v>
      </c>
      <c r="W157" s="303">
        <v>0</v>
      </c>
      <c r="X157" s="303">
        <v>0</v>
      </c>
      <c r="Y157" s="303">
        <v>0</v>
      </c>
      <c r="Z157" s="303">
        <v>0</v>
      </c>
      <c r="AA157" s="303">
        <v>0</v>
      </c>
    </row>
    <row r="158" spans="1:27" outlineLevel="2" x14ac:dyDescent="0.3">
      <c r="A158" s="203" t="s">
        <v>343</v>
      </c>
      <c r="B158" s="131"/>
      <c r="C158" s="131">
        <f>+('[1]N EERR LOS NA'!C158*P158)+((('[1]N EERR LOS NA'!C158*(100%-P158))/(1+TASAS!$B$9)))</f>
        <v>0</v>
      </c>
      <c r="D158" s="131">
        <f>+('[1]N EERR LOS NA'!D158*Q158)+((('[1]N EERR LOS NA'!D158*(100%-Q158))/(1+TASAS!$C$9)))</f>
        <v>0</v>
      </c>
      <c r="E158" s="131">
        <f>+('[1]N EERR LOS NA'!E158*R158)+((('[1]N EERR LOS NA'!E158*(100%-R158))/(1+TASAS!$D$9)))</f>
        <v>0</v>
      </c>
      <c r="F158" s="131">
        <f>+('[1]N EERR LOS NA'!F158*S158)+((('[1]N EERR LOS NA'!F158*(100%-S158))/(1+TASAS!$E$9)))</f>
        <v>0</v>
      </c>
      <c r="G158" s="131">
        <f>+('[1]N EERR LOS NA'!G158*T158)+((('[1]N EERR LOS NA'!G158*(100%-T158))/(1+TASAS!$F$9)))</f>
        <v>0</v>
      </c>
      <c r="H158" s="131">
        <f>+('[1]N EERR LOS NA'!H158*U158)+((('[1]N EERR LOS NA'!H158*(100%-U158))/(1+TASAS!$G$9)))</f>
        <v>0</v>
      </c>
      <c r="I158" s="131">
        <f>+('[1]N EERR LOS NA'!I158*V158)+((('[1]N EERR LOS NA'!I158*(100%-V158))/(1+TASAS!$H$9)))</f>
        <v>0</v>
      </c>
      <c r="J158" s="131">
        <f>+('[1]N EERR LOS NA'!J158*W158)+((('[1]N EERR LOS NA'!J158*(100%-W158))/(1+TASAS!$I$9)))</f>
        <v>0</v>
      </c>
      <c r="K158" s="131">
        <f>+('[1]N EERR LOS NA'!K158*X158)+((('[1]N EERR LOS NA'!K158*(100%-X158))/(1+TASAS!$J$9)))</f>
        <v>0</v>
      </c>
      <c r="L158" s="131">
        <f>+('[1]N EERR LOS NA'!L158*Y158)+((('[1]N EERR LOS NA'!L158*(100%-Y158))/(1+TASAS!$K$9)))</f>
        <v>0</v>
      </c>
      <c r="M158" s="131">
        <f>+('[1]N EERR LOS NA'!M158*Z158)+((('[1]N EERR LOS NA'!M158*(100%-Z158))/(1+TASAS!$L$9)))</f>
        <v>0</v>
      </c>
      <c r="N158" s="131">
        <f>+('[1]N EERR LOS NA'!N158*AA158)+((('[1]N EERR LOS NA'!N158*(100%-AA158))/(1+TASAS!$M$9)))</f>
        <v>0</v>
      </c>
      <c r="O158" s="194">
        <f t="shared" si="19"/>
        <v>0</v>
      </c>
      <c r="P158" s="303">
        <v>0</v>
      </c>
      <c r="Q158" s="303">
        <v>0</v>
      </c>
      <c r="R158" s="303">
        <v>0</v>
      </c>
      <c r="S158" s="303">
        <v>0</v>
      </c>
      <c r="T158" s="303">
        <v>0</v>
      </c>
      <c r="U158" s="303">
        <v>0</v>
      </c>
      <c r="V158" s="303">
        <v>0</v>
      </c>
      <c r="W158" s="303">
        <v>0</v>
      </c>
      <c r="X158" s="303">
        <v>0</v>
      </c>
      <c r="Y158" s="303">
        <v>0</v>
      </c>
      <c r="Z158" s="303">
        <v>0</v>
      </c>
      <c r="AA158" s="303">
        <v>0</v>
      </c>
    </row>
    <row r="159" spans="1:27" outlineLevel="2" x14ac:dyDescent="0.3">
      <c r="A159" s="203" t="s">
        <v>80</v>
      </c>
      <c r="B159" s="131"/>
      <c r="C159" s="131">
        <f>+('[1]N EERR LOS NA'!C159*P159)+((('[1]N EERR LOS NA'!C159*(100%-P159))/(1+TASAS!$B$9)))</f>
        <v>0</v>
      </c>
      <c r="D159" s="131">
        <f>+('[1]N EERR LOS NA'!D159*Q159)+((('[1]N EERR LOS NA'!D159*(100%-Q159))/(1+TASAS!$C$9)))</f>
        <v>0</v>
      </c>
      <c r="E159" s="131">
        <f>+('[1]N EERR LOS NA'!E159*R159)+((('[1]N EERR LOS NA'!E159*(100%-R159))/(1+TASAS!$D$9)))</f>
        <v>0</v>
      </c>
      <c r="F159" s="131">
        <f>+('[1]N EERR LOS NA'!F159*S159)+((('[1]N EERR LOS NA'!F159*(100%-S159))/(1+TASAS!$E$9)))</f>
        <v>0</v>
      </c>
      <c r="G159" s="131">
        <f>+('[1]N EERR LOS NA'!G159*T159)+((('[1]N EERR LOS NA'!G159*(100%-T159))/(1+TASAS!$F$9)))</f>
        <v>0</v>
      </c>
      <c r="H159" s="131">
        <f>+('[1]N EERR LOS NA'!H159*U159)+((('[1]N EERR LOS NA'!H159*(100%-U159))/(1+TASAS!$G$9)))</f>
        <v>0</v>
      </c>
      <c r="I159" s="131">
        <f>+('[1]N EERR LOS NA'!I159*V159)+((('[1]N EERR LOS NA'!I159*(100%-V159))/(1+TASAS!$H$9)))</f>
        <v>0</v>
      </c>
      <c r="J159" s="131">
        <f>+('[1]N EERR LOS NA'!J159*W159)+((('[1]N EERR LOS NA'!J159*(100%-W159))/(1+TASAS!$I$9)))</f>
        <v>0</v>
      </c>
      <c r="K159" s="131">
        <f>+('[1]N EERR LOS NA'!K159*X159)+((('[1]N EERR LOS NA'!K159*(100%-X159))/(1+TASAS!$J$9)))</f>
        <v>0</v>
      </c>
      <c r="L159" s="131">
        <f>+('[1]N EERR LOS NA'!L159*Y159)+((('[1]N EERR LOS NA'!L159*(100%-Y159))/(1+TASAS!$K$9)))</f>
        <v>0</v>
      </c>
      <c r="M159" s="131">
        <f>+('[1]N EERR LOS NA'!M159*Z159)+((('[1]N EERR LOS NA'!M159*(100%-Z159))/(1+TASAS!$L$9)))</f>
        <v>0</v>
      </c>
      <c r="N159" s="131">
        <f>+('[1]N EERR LOS NA'!N159*AA159)+((('[1]N EERR LOS NA'!N159*(100%-AA159))/(1+TASAS!$M$9)))</f>
        <v>0</v>
      </c>
      <c r="O159" s="194">
        <f t="shared" si="19"/>
        <v>0</v>
      </c>
      <c r="P159" s="303">
        <v>0</v>
      </c>
      <c r="Q159" s="303">
        <v>0</v>
      </c>
      <c r="R159" s="303">
        <v>0</v>
      </c>
      <c r="S159" s="303">
        <v>0</v>
      </c>
      <c r="T159" s="303">
        <v>0</v>
      </c>
      <c r="U159" s="303">
        <v>0</v>
      </c>
      <c r="V159" s="303">
        <v>0</v>
      </c>
      <c r="W159" s="303">
        <v>0</v>
      </c>
      <c r="X159" s="303">
        <v>0</v>
      </c>
      <c r="Y159" s="303">
        <v>0</v>
      </c>
      <c r="Z159" s="303">
        <v>0</v>
      </c>
      <c r="AA159" s="303">
        <v>0</v>
      </c>
    </row>
    <row r="160" spans="1:27" outlineLevel="2" x14ac:dyDescent="0.3">
      <c r="A160" s="203" t="s">
        <v>344</v>
      </c>
      <c r="B160" s="131"/>
      <c r="C160" s="131">
        <f>+('[1]N EERR LOS NA'!C160*P160)+((('[1]N EERR LOS NA'!C160*(100%-P160))/(1+TASAS!$B$9)))</f>
        <v>0</v>
      </c>
      <c r="D160" s="131">
        <f>+('[1]N EERR LOS NA'!D160*Q160)+((('[1]N EERR LOS NA'!D160*(100%-Q160))/(1+TASAS!$C$9)))</f>
        <v>0</v>
      </c>
      <c r="E160" s="131">
        <f>+('[1]N EERR LOS NA'!E160*R160)+((('[1]N EERR LOS NA'!E160*(100%-R160))/(1+TASAS!$D$9)))</f>
        <v>0</v>
      </c>
      <c r="F160" s="131">
        <f>+('[1]N EERR LOS NA'!F160*S160)+((('[1]N EERR LOS NA'!F160*(100%-S160))/(1+TASAS!$E$9)))</f>
        <v>0</v>
      </c>
      <c r="G160" s="131">
        <f>+('[1]N EERR LOS NA'!G160*T160)+((('[1]N EERR LOS NA'!G160*(100%-T160))/(1+TASAS!$F$9)))</f>
        <v>0</v>
      </c>
      <c r="H160" s="131">
        <f>+('[1]N EERR LOS NA'!H160*U160)+((('[1]N EERR LOS NA'!H160*(100%-U160))/(1+TASAS!$G$9)))</f>
        <v>0</v>
      </c>
      <c r="I160" s="131">
        <f>+('[1]N EERR LOS NA'!I160*V160)+((('[1]N EERR LOS NA'!I160*(100%-V160))/(1+TASAS!$H$9)))</f>
        <v>0</v>
      </c>
      <c r="J160" s="131">
        <f>+('[1]N EERR LOS NA'!J160*W160)+((('[1]N EERR LOS NA'!J160*(100%-W160))/(1+TASAS!$I$9)))</f>
        <v>0</v>
      </c>
      <c r="K160" s="131">
        <f>+('[1]N EERR LOS NA'!K160*X160)+((('[1]N EERR LOS NA'!K160*(100%-X160))/(1+TASAS!$J$9)))</f>
        <v>0</v>
      </c>
      <c r="L160" s="131">
        <f>+('[1]N EERR LOS NA'!L160*Y160)+((('[1]N EERR LOS NA'!L160*(100%-Y160))/(1+TASAS!$K$9)))</f>
        <v>0</v>
      </c>
      <c r="M160" s="131">
        <f>+('[1]N EERR LOS NA'!M160*Z160)+((('[1]N EERR LOS NA'!M160*(100%-Z160))/(1+TASAS!$L$9)))</f>
        <v>0</v>
      </c>
      <c r="N160" s="131">
        <f>+('[1]N EERR LOS NA'!N160*AA160)+((('[1]N EERR LOS NA'!N160*(100%-AA160))/(1+TASAS!$M$9)))</f>
        <v>0</v>
      </c>
      <c r="O160" s="194">
        <f t="shared" si="19"/>
        <v>0</v>
      </c>
      <c r="P160" s="303">
        <v>1</v>
      </c>
      <c r="Q160" s="303">
        <v>1</v>
      </c>
      <c r="R160" s="303">
        <v>1</v>
      </c>
      <c r="S160" s="303">
        <v>1</v>
      </c>
      <c r="T160" s="303">
        <v>1</v>
      </c>
      <c r="U160" s="303">
        <v>1</v>
      </c>
      <c r="V160" s="303">
        <v>1</v>
      </c>
      <c r="W160" s="303">
        <v>1</v>
      </c>
      <c r="X160" s="303">
        <v>1</v>
      </c>
      <c r="Y160" s="303">
        <v>1</v>
      </c>
      <c r="Z160" s="303">
        <v>1</v>
      </c>
      <c r="AA160" s="303">
        <v>1</v>
      </c>
    </row>
    <row r="161" spans="1:27" outlineLevel="2" x14ac:dyDescent="0.3">
      <c r="A161" s="203" t="s">
        <v>345</v>
      </c>
      <c r="B161" s="131"/>
      <c r="C161" s="131">
        <f>+('[1]N EERR LOS NA'!C161*P161)+((('[1]N EERR LOS NA'!C161*(100%-P161))/(1+TASAS!$B$9)))</f>
        <v>0</v>
      </c>
      <c r="D161" s="131">
        <f>+('[1]N EERR LOS NA'!D161*Q161)+((('[1]N EERR LOS NA'!D161*(100%-Q161))/(1+TASAS!$C$9)))</f>
        <v>0</v>
      </c>
      <c r="E161" s="131">
        <f>+('[1]N EERR LOS NA'!E161*R161)+((('[1]N EERR LOS NA'!E161*(100%-R161))/(1+TASAS!$D$9)))</f>
        <v>0</v>
      </c>
      <c r="F161" s="131">
        <f>+('[1]N EERR LOS NA'!F161*S161)+((('[1]N EERR LOS NA'!F161*(100%-S161))/(1+TASAS!$E$9)))</f>
        <v>0</v>
      </c>
      <c r="G161" s="131">
        <f>+('[1]N EERR LOS NA'!G161*T161)+((('[1]N EERR LOS NA'!G161*(100%-T161))/(1+TASAS!$F$9)))</f>
        <v>0</v>
      </c>
      <c r="H161" s="131">
        <f>+('[1]N EERR LOS NA'!H161*U161)+((('[1]N EERR LOS NA'!H161*(100%-U161))/(1+TASAS!$G$9)))</f>
        <v>0</v>
      </c>
      <c r="I161" s="131">
        <f>+('[1]N EERR LOS NA'!I161*V161)+((('[1]N EERR LOS NA'!I161*(100%-V161))/(1+TASAS!$H$9)))</f>
        <v>0</v>
      </c>
      <c r="J161" s="131">
        <f>+('[1]N EERR LOS NA'!J161*W161)+((('[1]N EERR LOS NA'!J161*(100%-W161))/(1+TASAS!$I$9)))</f>
        <v>0</v>
      </c>
      <c r="K161" s="131">
        <f>+('[1]N EERR LOS NA'!K161*X161)+((('[1]N EERR LOS NA'!K161*(100%-X161))/(1+TASAS!$J$9)))</f>
        <v>0</v>
      </c>
      <c r="L161" s="131">
        <f>+('[1]N EERR LOS NA'!L161*Y161)+((('[1]N EERR LOS NA'!L161*(100%-Y161))/(1+TASAS!$K$9)))</f>
        <v>0</v>
      </c>
      <c r="M161" s="131">
        <f>+('[1]N EERR LOS NA'!M161*Z161)+((('[1]N EERR LOS NA'!M161*(100%-Z161))/(1+TASAS!$L$9)))</f>
        <v>0</v>
      </c>
      <c r="N161" s="131">
        <f>+('[1]N EERR LOS NA'!N161*AA161)+((('[1]N EERR LOS NA'!N161*(100%-AA161))/(1+TASAS!$M$9)))</f>
        <v>0</v>
      </c>
      <c r="O161" s="194">
        <f t="shared" si="19"/>
        <v>0</v>
      </c>
      <c r="P161" s="303">
        <v>1</v>
      </c>
      <c r="Q161" s="303">
        <v>1</v>
      </c>
      <c r="R161" s="303">
        <v>1</v>
      </c>
      <c r="S161" s="303">
        <v>1</v>
      </c>
      <c r="T161" s="303">
        <v>1</v>
      </c>
      <c r="U161" s="303">
        <v>1</v>
      </c>
      <c r="V161" s="303">
        <v>1</v>
      </c>
      <c r="W161" s="303">
        <v>1</v>
      </c>
      <c r="X161" s="303">
        <v>1</v>
      </c>
      <c r="Y161" s="303">
        <v>1</v>
      </c>
      <c r="Z161" s="303">
        <v>1</v>
      </c>
      <c r="AA161" s="303">
        <v>1</v>
      </c>
    </row>
    <row r="162" spans="1:27" outlineLevel="2" x14ac:dyDescent="0.3">
      <c r="A162" s="203" t="s">
        <v>346</v>
      </c>
      <c r="B162" s="131"/>
      <c r="C162" s="131">
        <f>+('[1]N EERR LOS NA'!C162*P162)+((('[1]N EERR LOS NA'!C162*(100%-P162))/(1+TASAS!$B$9)))</f>
        <v>0</v>
      </c>
      <c r="D162" s="131">
        <f>+('[1]N EERR LOS NA'!D162*Q162)+((('[1]N EERR LOS NA'!D162*(100%-Q162))/(1+TASAS!$C$9)))</f>
        <v>0</v>
      </c>
      <c r="E162" s="131">
        <f>+('[1]N EERR LOS NA'!E162*R162)+((('[1]N EERR LOS NA'!E162*(100%-R162))/(1+TASAS!$D$9)))</f>
        <v>0</v>
      </c>
      <c r="F162" s="131">
        <f>+('[1]N EERR LOS NA'!F162*S162)+((('[1]N EERR LOS NA'!F162*(100%-S162))/(1+TASAS!$E$9)))</f>
        <v>0</v>
      </c>
      <c r="G162" s="131">
        <f>+('[1]N EERR LOS NA'!G162*T162)+((('[1]N EERR LOS NA'!G162*(100%-T162))/(1+TASAS!$F$9)))</f>
        <v>0</v>
      </c>
      <c r="H162" s="131">
        <f>+('[1]N EERR LOS NA'!H162*U162)+((('[1]N EERR LOS NA'!H162*(100%-U162))/(1+TASAS!$G$9)))</f>
        <v>0</v>
      </c>
      <c r="I162" s="131">
        <f>+('[1]N EERR LOS NA'!I162*V162)+((('[1]N EERR LOS NA'!I162*(100%-V162))/(1+TASAS!$H$9)))</f>
        <v>0</v>
      </c>
      <c r="J162" s="131">
        <f>+('[1]N EERR LOS NA'!J162*W162)+((('[1]N EERR LOS NA'!J162*(100%-W162))/(1+TASAS!$I$9)))</f>
        <v>0</v>
      </c>
      <c r="K162" s="131">
        <f>+('[1]N EERR LOS NA'!K162*X162)+((('[1]N EERR LOS NA'!K162*(100%-X162))/(1+TASAS!$J$9)))</f>
        <v>0</v>
      </c>
      <c r="L162" s="131">
        <f>+('[1]N EERR LOS NA'!L162*Y162)+((('[1]N EERR LOS NA'!L162*(100%-Y162))/(1+TASAS!$K$9)))</f>
        <v>0</v>
      </c>
      <c r="M162" s="131">
        <f>+('[1]N EERR LOS NA'!M162*Z162)+((('[1]N EERR LOS NA'!M162*(100%-Z162))/(1+TASAS!$L$9)))</f>
        <v>0</v>
      </c>
      <c r="N162" s="131">
        <f>+('[1]N EERR LOS NA'!N162*AA162)+((('[1]N EERR LOS NA'!N162*(100%-AA162))/(1+TASAS!$M$9)))</f>
        <v>0</v>
      </c>
      <c r="O162" s="194">
        <f t="shared" si="19"/>
        <v>0</v>
      </c>
      <c r="P162" s="303">
        <v>0</v>
      </c>
      <c r="Q162" s="303">
        <v>0</v>
      </c>
      <c r="R162" s="303">
        <v>0</v>
      </c>
      <c r="S162" s="303">
        <v>0</v>
      </c>
      <c r="T162" s="303">
        <v>0</v>
      </c>
      <c r="U162" s="303">
        <v>0</v>
      </c>
      <c r="V162" s="303">
        <v>0</v>
      </c>
      <c r="W162" s="303">
        <v>0</v>
      </c>
      <c r="X162" s="303">
        <v>0</v>
      </c>
      <c r="Y162" s="303">
        <v>0</v>
      </c>
      <c r="Z162" s="303">
        <v>0</v>
      </c>
      <c r="AA162" s="303">
        <v>0</v>
      </c>
    </row>
    <row r="163" spans="1:27" outlineLevel="2" x14ac:dyDescent="0.3">
      <c r="A163" s="203" t="s">
        <v>347</v>
      </c>
      <c r="B163" s="131"/>
      <c r="C163" s="131">
        <f>+('[1]N EERR LOS NA'!C163*P163)+((('[1]N EERR LOS NA'!C163*(100%-P163))/(1+TASAS!$B$9)))</f>
        <v>0</v>
      </c>
      <c r="D163" s="131">
        <f>+('[1]N EERR LOS NA'!D163*Q163)+((('[1]N EERR LOS NA'!D163*(100%-Q163))/(1+TASAS!$C$9)))</f>
        <v>0</v>
      </c>
      <c r="E163" s="131">
        <f>+('[1]N EERR LOS NA'!E163*R163)+((('[1]N EERR LOS NA'!E163*(100%-R163))/(1+TASAS!$D$9)))</f>
        <v>0</v>
      </c>
      <c r="F163" s="131">
        <f>+('[1]N EERR LOS NA'!F163*S163)+((('[1]N EERR LOS NA'!F163*(100%-S163))/(1+TASAS!$E$9)))</f>
        <v>0</v>
      </c>
      <c r="G163" s="131">
        <f>+('[1]N EERR LOS NA'!G163*T163)+((('[1]N EERR LOS NA'!G163*(100%-T163))/(1+TASAS!$F$9)))</f>
        <v>0</v>
      </c>
      <c r="H163" s="131">
        <f>+('[1]N EERR LOS NA'!H163*U163)+((('[1]N EERR LOS NA'!H163*(100%-U163))/(1+TASAS!$G$9)))</f>
        <v>0</v>
      </c>
      <c r="I163" s="131">
        <f>+('[1]N EERR LOS NA'!I163*V163)+((('[1]N EERR LOS NA'!I163*(100%-V163))/(1+TASAS!$H$9)))</f>
        <v>0</v>
      </c>
      <c r="J163" s="131">
        <f>+('[1]N EERR LOS NA'!J163*W163)+((('[1]N EERR LOS NA'!J163*(100%-W163))/(1+TASAS!$I$9)))</f>
        <v>0</v>
      </c>
      <c r="K163" s="131">
        <f>+('[1]N EERR LOS NA'!K163*X163)+((('[1]N EERR LOS NA'!K163*(100%-X163))/(1+TASAS!$J$9)))</f>
        <v>0</v>
      </c>
      <c r="L163" s="131">
        <f>+('[1]N EERR LOS NA'!L163*Y163)+((('[1]N EERR LOS NA'!L163*(100%-Y163))/(1+TASAS!$K$9)))</f>
        <v>0</v>
      </c>
      <c r="M163" s="131">
        <f>+('[1]N EERR LOS NA'!M163*Z163)+((('[1]N EERR LOS NA'!M163*(100%-Z163))/(1+TASAS!$L$9)))</f>
        <v>0</v>
      </c>
      <c r="N163" s="131">
        <f>+('[1]N EERR LOS NA'!N163*AA163)+((('[1]N EERR LOS NA'!N163*(100%-AA163))/(1+TASAS!$M$9)))</f>
        <v>0</v>
      </c>
      <c r="O163" s="194">
        <f t="shared" si="19"/>
        <v>0</v>
      </c>
      <c r="P163" s="303">
        <v>0</v>
      </c>
      <c r="Q163" s="303">
        <v>0</v>
      </c>
      <c r="R163" s="303">
        <v>0</v>
      </c>
      <c r="S163" s="303">
        <v>0</v>
      </c>
      <c r="T163" s="303">
        <v>0</v>
      </c>
      <c r="U163" s="303">
        <v>0</v>
      </c>
      <c r="V163" s="303">
        <v>0</v>
      </c>
      <c r="W163" s="303">
        <v>0</v>
      </c>
      <c r="X163" s="303">
        <v>0</v>
      </c>
      <c r="Y163" s="303">
        <v>0</v>
      </c>
      <c r="Z163" s="303">
        <v>0</v>
      </c>
      <c r="AA163" s="303">
        <v>0</v>
      </c>
    </row>
    <row r="164" spans="1:27" outlineLevel="2" x14ac:dyDescent="0.3">
      <c r="A164" s="203" t="s">
        <v>348</v>
      </c>
      <c r="B164" s="131"/>
      <c r="C164" s="131">
        <f>+('[1]N EERR LOS NA'!C164*P164)+((('[1]N EERR LOS NA'!C164*(100%-P164))/(1+TASAS!$B$9)))</f>
        <v>0</v>
      </c>
      <c r="D164" s="131">
        <f>+('[1]N EERR LOS NA'!D164*Q164)+((('[1]N EERR LOS NA'!D164*(100%-Q164))/(1+TASAS!$C$9)))</f>
        <v>0</v>
      </c>
      <c r="E164" s="131">
        <f>+('[1]N EERR LOS NA'!E164*R164)+((('[1]N EERR LOS NA'!E164*(100%-R164))/(1+TASAS!$D$9)))</f>
        <v>0</v>
      </c>
      <c r="F164" s="131">
        <f>+('[1]N EERR LOS NA'!F164*S164)+((('[1]N EERR LOS NA'!F164*(100%-S164))/(1+TASAS!$E$9)))</f>
        <v>0</v>
      </c>
      <c r="G164" s="131">
        <f>+('[1]N EERR LOS NA'!G164*T164)+((('[1]N EERR LOS NA'!G164*(100%-T164))/(1+TASAS!$F$9)))</f>
        <v>0</v>
      </c>
      <c r="H164" s="131">
        <f>+('[1]N EERR LOS NA'!H164*U164)+((('[1]N EERR LOS NA'!H164*(100%-U164))/(1+TASAS!$G$9)))</f>
        <v>0</v>
      </c>
      <c r="I164" s="131">
        <f>+('[1]N EERR LOS NA'!I164*V164)+((('[1]N EERR LOS NA'!I164*(100%-V164))/(1+TASAS!$H$9)))</f>
        <v>0</v>
      </c>
      <c r="J164" s="131">
        <f>+('[1]N EERR LOS NA'!J164*W164)+((('[1]N EERR LOS NA'!J164*(100%-W164))/(1+TASAS!$I$9)))</f>
        <v>0</v>
      </c>
      <c r="K164" s="131">
        <f>+('[1]N EERR LOS NA'!K164*X164)+((('[1]N EERR LOS NA'!K164*(100%-X164))/(1+TASAS!$J$9)))</f>
        <v>0</v>
      </c>
      <c r="L164" s="131">
        <f>+('[1]N EERR LOS NA'!L164*Y164)+((('[1]N EERR LOS NA'!L164*(100%-Y164))/(1+TASAS!$K$9)))</f>
        <v>0</v>
      </c>
      <c r="M164" s="131">
        <f>+('[1]N EERR LOS NA'!M164*Z164)+((('[1]N EERR LOS NA'!M164*(100%-Z164))/(1+TASAS!$L$9)))</f>
        <v>0</v>
      </c>
      <c r="N164" s="131">
        <f>+('[1]N EERR LOS NA'!N164*AA164)+((('[1]N EERR LOS NA'!N164*(100%-AA164))/(1+TASAS!$M$9)))</f>
        <v>0</v>
      </c>
      <c r="O164" s="194">
        <f t="shared" si="19"/>
        <v>0</v>
      </c>
      <c r="P164" s="303">
        <v>0</v>
      </c>
      <c r="Q164" s="303">
        <v>0</v>
      </c>
      <c r="R164" s="303">
        <v>0</v>
      </c>
      <c r="S164" s="303">
        <v>0</v>
      </c>
      <c r="T164" s="303">
        <v>0</v>
      </c>
      <c r="U164" s="303">
        <v>0</v>
      </c>
      <c r="V164" s="303">
        <v>0</v>
      </c>
      <c r="W164" s="303">
        <v>0</v>
      </c>
      <c r="X164" s="303">
        <v>0</v>
      </c>
      <c r="Y164" s="303">
        <v>0</v>
      </c>
      <c r="Z164" s="303">
        <v>0</v>
      </c>
      <c r="AA164" s="303">
        <v>0</v>
      </c>
    </row>
    <row r="165" spans="1:27" outlineLevel="2" x14ac:dyDescent="0.3">
      <c r="A165" s="203" t="s">
        <v>349</v>
      </c>
      <c r="B165" s="131"/>
      <c r="C165" s="131">
        <f>+('[1]N EERR LOS NA'!C165*P165)+((('[1]N EERR LOS NA'!C165*(100%-P165))/(1+TASAS!$B$9)))</f>
        <v>0</v>
      </c>
      <c r="D165" s="131">
        <f>+('[1]N EERR LOS NA'!D165*Q165)+((('[1]N EERR LOS NA'!D165*(100%-Q165))/(1+TASAS!$C$9)))</f>
        <v>0</v>
      </c>
      <c r="E165" s="131">
        <f>+('[1]N EERR LOS NA'!E165*R165)+((('[1]N EERR LOS NA'!E165*(100%-R165))/(1+TASAS!$D$9)))</f>
        <v>0</v>
      </c>
      <c r="F165" s="131">
        <f>+('[1]N EERR LOS NA'!F165*S165)+((('[1]N EERR LOS NA'!F165*(100%-S165))/(1+TASAS!$E$9)))</f>
        <v>0</v>
      </c>
      <c r="G165" s="131">
        <f>+('[1]N EERR LOS NA'!G165*T165)+((('[1]N EERR LOS NA'!G165*(100%-T165))/(1+TASAS!$F$9)))</f>
        <v>0</v>
      </c>
      <c r="H165" s="131">
        <f>+('[1]N EERR LOS NA'!H165*U165)+((('[1]N EERR LOS NA'!H165*(100%-U165))/(1+TASAS!$G$9)))</f>
        <v>0</v>
      </c>
      <c r="I165" s="131">
        <f>+('[1]N EERR LOS NA'!I165*V165)+((('[1]N EERR LOS NA'!I165*(100%-V165))/(1+TASAS!$H$9)))</f>
        <v>0</v>
      </c>
      <c r="J165" s="131">
        <f>+('[1]N EERR LOS NA'!J165*W165)+((('[1]N EERR LOS NA'!J165*(100%-W165))/(1+TASAS!$I$9)))</f>
        <v>0</v>
      </c>
      <c r="K165" s="131">
        <f>+('[1]N EERR LOS NA'!K165*X165)+((('[1]N EERR LOS NA'!K165*(100%-X165))/(1+TASAS!$J$9)))</f>
        <v>0</v>
      </c>
      <c r="L165" s="131">
        <f>+('[1]N EERR LOS NA'!L165*Y165)+((('[1]N EERR LOS NA'!L165*(100%-Y165))/(1+TASAS!$K$9)))</f>
        <v>0</v>
      </c>
      <c r="M165" s="131">
        <f>+('[1]N EERR LOS NA'!M165*Z165)+((('[1]N EERR LOS NA'!M165*(100%-Z165))/(1+TASAS!$L$9)))</f>
        <v>0</v>
      </c>
      <c r="N165" s="131">
        <f>+('[1]N EERR LOS NA'!N165*AA165)+((('[1]N EERR LOS NA'!N165*(100%-AA165))/(1+TASAS!$M$9)))</f>
        <v>0</v>
      </c>
      <c r="O165" s="194">
        <f t="shared" si="19"/>
        <v>0</v>
      </c>
      <c r="P165" s="303">
        <v>1</v>
      </c>
      <c r="Q165" s="303">
        <v>1</v>
      </c>
      <c r="R165" s="303">
        <v>1</v>
      </c>
      <c r="S165" s="303">
        <v>1</v>
      </c>
      <c r="T165" s="303">
        <v>1</v>
      </c>
      <c r="U165" s="303">
        <v>1</v>
      </c>
      <c r="V165" s="303">
        <v>1</v>
      </c>
      <c r="W165" s="303">
        <v>1</v>
      </c>
      <c r="X165" s="303">
        <v>1</v>
      </c>
      <c r="Y165" s="303">
        <v>1</v>
      </c>
      <c r="Z165" s="303">
        <v>1</v>
      </c>
      <c r="AA165" s="303">
        <v>1</v>
      </c>
    </row>
    <row r="166" spans="1:27" outlineLevel="2" x14ac:dyDescent="0.3">
      <c r="A166" s="203" t="s">
        <v>350</v>
      </c>
      <c r="B166" s="131"/>
      <c r="C166" s="131">
        <f>+('[1]N EERR LOS NA'!C166*P166)+((('[1]N EERR LOS NA'!C166*(100%-P166))/(1+TASAS!$B$9)))</f>
        <v>0</v>
      </c>
      <c r="D166" s="131">
        <f>+('[1]N EERR LOS NA'!D166*Q166)+((('[1]N EERR LOS NA'!D166*(100%-Q166))/(1+TASAS!$C$9)))</f>
        <v>0</v>
      </c>
      <c r="E166" s="131">
        <f>+('[1]N EERR LOS NA'!E166*R166)+((('[1]N EERR LOS NA'!E166*(100%-R166))/(1+TASAS!$D$9)))</f>
        <v>0</v>
      </c>
      <c r="F166" s="131">
        <f>+('[1]N EERR LOS NA'!F166*S166)+((('[1]N EERR LOS NA'!F166*(100%-S166))/(1+TASAS!$E$9)))</f>
        <v>0</v>
      </c>
      <c r="G166" s="131">
        <f>+('[1]N EERR LOS NA'!G166*T166)+((('[1]N EERR LOS NA'!G166*(100%-T166))/(1+TASAS!$F$9)))</f>
        <v>0</v>
      </c>
      <c r="H166" s="131">
        <f>+('[1]N EERR LOS NA'!H166*U166)+((('[1]N EERR LOS NA'!H166*(100%-U166))/(1+TASAS!$G$9)))</f>
        <v>0</v>
      </c>
      <c r="I166" s="131">
        <f>+('[1]N EERR LOS NA'!I166*V166)+((('[1]N EERR LOS NA'!I166*(100%-V166))/(1+TASAS!$H$9)))</f>
        <v>0</v>
      </c>
      <c r="J166" s="131">
        <f>+('[1]N EERR LOS NA'!J166*W166)+((('[1]N EERR LOS NA'!J166*(100%-W166))/(1+TASAS!$I$9)))</f>
        <v>0</v>
      </c>
      <c r="K166" s="131">
        <f>+('[1]N EERR LOS NA'!K166*X166)+((('[1]N EERR LOS NA'!K166*(100%-X166))/(1+TASAS!$J$9)))</f>
        <v>0</v>
      </c>
      <c r="L166" s="131">
        <f>+('[1]N EERR LOS NA'!L166*Y166)+((('[1]N EERR LOS NA'!L166*(100%-Y166))/(1+TASAS!$K$9)))</f>
        <v>0</v>
      </c>
      <c r="M166" s="131">
        <f>+('[1]N EERR LOS NA'!M166*Z166)+((('[1]N EERR LOS NA'!M166*(100%-Z166))/(1+TASAS!$L$9)))</f>
        <v>0</v>
      </c>
      <c r="N166" s="131">
        <f>+('[1]N EERR LOS NA'!N166*AA166)+((('[1]N EERR LOS NA'!N166*(100%-AA166))/(1+TASAS!$M$9)))</f>
        <v>0</v>
      </c>
      <c r="O166" s="194">
        <f t="shared" si="19"/>
        <v>0</v>
      </c>
      <c r="P166" s="303">
        <v>0</v>
      </c>
      <c r="Q166" s="303">
        <v>0</v>
      </c>
      <c r="R166" s="303">
        <v>0</v>
      </c>
      <c r="S166" s="303">
        <v>0</v>
      </c>
      <c r="T166" s="303">
        <v>0</v>
      </c>
      <c r="U166" s="303">
        <v>0</v>
      </c>
      <c r="V166" s="303">
        <v>0</v>
      </c>
      <c r="W166" s="303">
        <v>0</v>
      </c>
      <c r="X166" s="303">
        <v>0</v>
      </c>
      <c r="Y166" s="303">
        <v>0</v>
      </c>
      <c r="Z166" s="303">
        <v>0</v>
      </c>
      <c r="AA166" s="303">
        <v>0</v>
      </c>
    </row>
    <row r="167" spans="1:27" outlineLevel="2" x14ac:dyDescent="0.3">
      <c r="A167" s="203" t="s">
        <v>351</v>
      </c>
      <c r="B167" s="131"/>
      <c r="C167" s="131">
        <f>+('[1]N EERR LOS NA'!C167*P167)+((('[1]N EERR LOS NA'!C167*(100%-P167))/(1+TASAS!$B$9)))</f>
        <v>0</v>
      </c>
      <c r="D167" s="131">
        <f>+('[1]N EERR LOS NA'!D167*Q167)+((('[1]N EERR LOS NA'!D167*(100%-Q167))/(1+TASAS!$C$9)))</f>
        <v>0</v>
      </c>
      <c r="E167" s="131">
        <f>+('[1]N EERR LOS NA'!E167*R167)+((('[1]N EERR LOS NA'!E167*(100%-R167))/(1+TASAS!$D$9)))</f>
        <v>0</v>
      </c>
      <c r="F167" s="131">
        <f>+('[1]N EERR LOS NA'!F167*S167)+((('[1]N EERR LOS NA'!F167*(100%-S167))/(1+TASAS!$E$9)))</f>
        <v>0</v>
      </c>
      <c r="G167" s="131">
        <f>+('[1]N EERR LOS NA'!G167*T167)+((('[1]N EERR LOS NA'!G167*(100%-T167))/(1+TASAS!$F$9)))</f>
        <v>0</v>
      </c>
      <c r="H167" s="131">
        <f>+('[1]N EERR LOS NA'!H167*U167)+((('[1]N EERR LOS NA'!H167*(100%-U167))/(1+TASAS!$G$9)))</f>
        <v>0</v>
      </c>
      <c r="I167" s="131">
        <f>+('[1]N EERR LOS NA'!I167*V167)+((('[1]N EERR LOS NA'!I167*(100%-V167))/(1+TASAS!$H$9)))</f>
        <v>0</v>
      </c>
      <c r="J167" s="131">
        <f>+('[1]N EERR LOS NA'!J167*W167)+((('[1]N EERR LOS NA'!J167*(100%-W167))/(1+TASAS!$I$9)))</f>
        <v>0</v>
      </c>
      <c r="K167" s="131">
        <f>+('[1]N EERR LOS NA'!K167*X167)+((('[1]N EERR LOS NA'!K167*(100%-X167))/(1+TASAS!$J$9)))</f>
        <v>0</v>
      </c>
      <c r="L167" s="131">
        <f>+('[1]N EERR LOS NA'!L167*Y167)+((('[1]N EERR LOS NA'!L167*(100%-Y167))/(1+TASAS!$K$9)))</f>
        <v>0</v>
      </c>
      <c r="M167" s="131">
        <f>+('[1]N EERR LOS NA'!M167*Z167)+((('[1]N EERR LOS NA'!M167*(100%-Z167))/(1+TASAS!$L$9)))</f>
        <v>0</v>
      </c>
      <c r="N167" s="131">
        <f>+('[1]N EERR LOS NA'!N167*AA167)+((('[1]N EERR LOS NA'!N167*(100%-AA167))/(1+TASAS!$M$9)))</f>
        <v>0</v>
      </c>
      <c r="O167" s="194">
        <f t="shared" si="19"/>
        <v>0</v>
      </c>
      <c r="P167" s="303">
        <v>0</v>
      </c>
      <c r="Q167" s="303">
        <v>0</v>
      </c>
      <c r="R167" s="303">
        <v>0</v>
      </c>
      <c r="S167" s="303">
        <v>0</v>
      </c>
      <c r="T167" s="303">
        <v>0</v>
      </c>
      <c r="U167" s="303">
        <v>0</v>
      </c>
      <c r="V167" s="303">
        <v>0</v>
      </c>
      <c r="W167" s="303">
        <v>0</v>
      </c>
      <c r="X167" s="303">
        <v>0</v>
      </c>
      <c r="Y167" s="303">
        <v>0</v>
      </c>
      <c r="Z167" s="303">
        <v>0</v>
      </c>
      <c r="AA167" s="303">
        <v>0</v>
      </c>
    </row>
    <row r="168" spans="1:27" outlineLevel="2" x14ac:dyDescent="0.3">
      <c r="A168" s="203" t="s">
        <v>352</v>
      </c>
      <c r="B168" s="131"/>
      <c r="C168" s="131">
        <f>+('[1]N EERR LOS NA'!C168*P168)+((('[1]N EERR LOS NA'!C168*(100%-P168))/(1+TASAS!$B$9)))</f>
        <v>0</v>
      </c>
      <c r="D168" s="131">
        <f>+('[1]N EERR LOS NA'!D168*Q168)+((('[1]N EERR LOS NA'!D168*(100%-Q168))/(1+TASAS!$C$9)))</f>
        <v>0</v>
      </c>
      <c r="E168" s="131">
        <f>+('[1]N EERR LOS NA'!E168*R168)+((('[1]N EERR LOS NA'!E168*(100%-R168))/(1+TASAS!$D$9)))</f>
        <v>0</v>
      </c>
      <c r="F168" s="131">
        <f>+('[1]N EERR LOS NA'!F168*S168)+((('[1]N EERR LOS NA'!F168*(100%-S168))/(1+TASAS!$E$9)))</f>
        <v>0</v>
      </c>
      <c r="G168" s="131">
        <f>+('[1]N EERR LOS NA'!G168*T168)+((('[1]N EERR LOS NA'!G168*(100%-T168))/(1+TASAS!$F$9)))</f>
        <v>0</v>
      </c>
      <c r="H168" s="131">
        <f>+('[1]N EERR LOS NA'!H168*U168)+((('[1]N EERR LOS NA'!H168*(100%-U168))/(1+TASAS!$G$9)))</f>
        <v>0</v>
      </c>
      <c r="I168" s="131">
        <f>+('[1]N EERR LOS NA'!I168*V168)+((('[1]N EERR LOS NA'!I168*(100%-V168))/(1+TASAS!$H$9)))</f>
        <v>0</v>
      </c>
      <c r="J168" s="131">
        <f>+('[1]N EERR LOS NA'!J168*W168)+((('[1]N EERR LOS NA'!J168*(100%-W168))/(1+TASAS!$I$9)))</f>
        <v>0</v>
      </c>
      <c r="K168" s="131">
        <f>+('[1]N EERR LOS NA'!K168*X168)+((('[1]N EERR LOS NA'!K168*(100%-X168))/(1+TASAS!$J$9)))</f>
        <v>0</v>
      </c>
      <c r="L168" s="131">
        <f>+('[1]N EERR LOS NA'!L168*Y168)+((('[1]N EERR LOS NA'!L168*(100%-Y168))/(1+TASAS!$K$9)))</f>
        <v>0</v>
      </c>
      <c r="M168" s="131">
        <f>+('[1]N EERR LOS NA'!M168*Z168)+((('[1]N EERR LOS NA'!M168*(100%-Z168))/(1+TASAS!$L$9)))</f>
        <v>0</v>
      </c>
      <c r="N168" s="131">
        <f>+('[1]N EERR LOS NA'!N168*AA168)+((('[1]N EERR LOS NA'!N168*(100%-AA168))/(1+TASAS!$M$9)))</f>
        <v>0</v>
      </c>
      <c r="O168" s="194">
        <f t="shared" si="19"/>
        <v>0</v>
      </c>
      <c r="P168" s="303">
        <v>0</v>
      </c>
      <c r="Q168" s="303">
        <v>0</v>
      </c>
      <c r="R168" s="303">
        <v>0</v>
      </c>
      <c r="S168" s="303">
        <v>0</v>
      </c>
      <c r="T168" s="303">
        <v>0</v>
      </c>
      <c r="U168" s="303">
        <v>0</v>
      </c>
      <c r="V168" s="303">
        <v>0</v>
      </c>
      <c r="W168" s="303">
        <v>0</v>
      </c>
      <c r="X168" s="303">
        <v>0</v>
      </c>
      <c r="Y168" s="303">
        <v>0</v>
      </c>
      <c r="Z168" s="303">
        <v>0</v>
      </c>
      <c r="AA168" s="303">
        <v>0</v>
      </c>
    </row>
    <row r="169" spans="1:27" outlineLevel="2" x14ac:dyDescent="0.3">
      <c r="A169" s="203" t="s">
        <v>353</v>
      </c>
      <c r="B169" s="131"/>
      <c r="C169" s="131">
        <f>+('[1]N EERR LOS NA'!C169*P169)+((('[1]N EERR LOS NA'!C169*(100%-P169))/(1+TASAS!$B$9)))</f>
        <v>0</v>
      </c>
      <c r="D169" s="131">
        <f>+('[1]N EERR LOS NA'!D169*Q169)+((('[1]N EERR LOS NA'!D169*(100%-Q169))/(1+TASAS!$C$9)))</f>
        <v>0</v>
      </c>
      <c r="E169" s="131">
        <f>+('[1]N EERR LOS NA'!E169*R169)+((('[1]N EERR LOS NA'!E169*(100%-R169))/(1+TASAS!$D$9)))</f>
        <v>0</v>
      </c>
      <c r="F169" s="131">
        <f>+('[1]N EERR LOS NA'!F169*S169)+((('[1]N EERR LOS NA'!F169*(100%-S169))/(1+TASAS!$E$9)))</f>
        <v>0</v>
      </c>
      <c r="G169" s="131">
        <f>+('[1]N EERR LOS NA'!G169*T169)+((('[1]N EERR LOS NA'!G169*(100%-T169))/(1+TASAS!$F$9)))</f>
        <v>0</v>
      </c>
      <c r="H169" s="131">
        <f>+('[1]N EERR LOS NA'!H169*U169)+((('[1]N EERR LOS NA'!H169*(100%-U169))/(1+TASAS!$G$9)))</f>
        <v>0</v>
      </c>
      <c r="I169" s="131">
        <f>+('[1]N EERR LOS NA'!I169*V169)+((('[1]N EERR LOS NA'!I169*(100%-V169))/(1+TASAS!$H$9)))</f>
        <v>0</v>
      </c>
      <c r="J169" s="131">
        <f>+('[1]N EERR LOS NA'!J169*W169)+((('[1]N EERR LOS NA'!J169*(100%-W169))/(1+TASAS!$I$9)))</f>
        <v>0</v>
      </c>
      <c r="K169" s="131">
        <f>+('[1]N EERR LOS NA'!K169*X169)+((('[1]N EERR LOS NA'!K169*(100%-X169))/(1+TASAS!$J$9)))</f>
        <v>0</v>
      </c>
      <c r="L169" s="131">
        <f>+('[1]N EERR LOS NA'!L169*Y169)+((('[1]N EERR LOS NA'!L169*(100%-Y169))/(1+TASAS!$K$9)))</f>
        <v>0</v>
      </c>
      <c r="M169" s="131">
        <f>+('[1]N EERR LOS NA'!M169*Z169)+((('[1]N EERR LOS NA'!M169*(100%-Z169))/(1+TASAS!$L$9)))</f>
        <v>0</v>
      </c>
      <c r="N169" s="131">
        <f>+('[1]N EERR LOS NA'!N169*AA169)+((('[1]N EERR LOS NA'!N169*(100%-AA169))/(1+TASAS!$M$9)))</f>
        <v>0</v>
      </c>
      <c r="O169" s="194">
        <f t="shared" si="19"/>
        <v>0</v>
      </c>
      <c r="P169" s="303">
        <v>1</v>
      </c>
      <c r="Q169" s="303">
        <v>1</v>
      </c>
      <c r="R169" s="303">
        <v>1</v>
      </c>
      <c r="S169" s="303">
        <v>1</v>
      </c>
      <c r="T169" s="303">
        <v>1</v>
      </c>
      <c r="U169" s="303">
        <v>1</v>
      </c>
      <c r="V169" s="303">
        <v>1</v>
      </c>
      <c r="W169" s="303">
        <v>1</v>
      </c>
      <c r="X169" s="303">
        <v>1</v>
      </c>
      <c r="Y169" s="303">
        <v>1</v>
      </c>
      <c r="Z169" s="303">
        <v>1</v>
      </c>
      <c r="AA169" s="303">
        <v>1</v>
      </c>
    </row>
    <row r="170" spans="1:27" outlineLevel="2" x14ac:dyDescent="0.3">
      <c r="A170" s="203"/>
      <c r="B170" s="131"/>
      <c r="C170" s="131"/>
      <c r="D170" s="131"/>
      <c r="E170" s="131"/>
      <c r="F170" s="131"/>
      <c r="G170" s="131"/>
      <c r="H170" s="131"/>
      <c r="I170" s="131"/>
      <c r="J170" s="131"/>
      <c r="K170" s="131"/>
      <c r="L170" s="131"/>
      <c r="M170" s="131"/>
      <c r="N170" s="131"/>
      <c r="O170" s="194">
        <f t="shared" si="19"/>
        <v>0</v>
      </c>
      <c r="P170" s="303"/>
      <c r="Q170" s="303"/>
      <c r="R170" s="303"/>
      <c r="S170" s="303"/>
      <c r="T170" s="303"/>
      <c r="U170" s="303"/>
      <c r="V170" s="303"/>
      <c r="W170" s="303"/>
      <c r="X170" s="303"/>
      <c r="Y170" s="303"/>
      <c r="Z170" s="303"/>
      <c r="AA170" s="303"/>
    </row>
    <row r="171" spans="1:27" outlineLevel="2" x14ac:dyDescent="0.3">
      <c r="A171" s="203"/>
      <c r="B171" s="131"/>
      <c r="C171" s="131"/>
      <c r="D171" s="131"/>
      <c r="E171" s="131"/>
      <c r="F171" s="131"/>
      <c r="G171" s="131"/>
      <c r="H171" s="131"/>
      <c r="I171" s="131"/>
      <c r="J171" s="131"/>
      <c r="K171" s="131"/>
      <c r="L171" s="131"/>
      <c r="M171" s="131"/>
      <c r="N171" s="131"/>
      <c r="O171" s="194">
        <f t="shared" si="19"/>
        <v>0</v>
      </c>
      <c r="P171" s="303"/>
      <c r="Q171" s="303"/>
      <c r="R171" s="303"/>
      <c r="S171" s="303"/>
      <c r="T171" s="303"/>
      <c r="U171" s="303"/>
      <c r="V171" s="303"/>
      <c r="W171" s="303"/>
      <c r="X171" s="303"/>
      <c r="Y171" s="303"/>
      <c r="Z171" s="303"/>
      <c r="AA171" s="303"/>
    </row>
    <row r="172" spans="1:27" s="187" customFormat="1" ht="15.6" x14ac:dyDescent="0.3">
      <c r="A172" s="209" t="s">
        <v>82</v>
      </c>
      <c r="B172" s="186">
        <f>SUM(B173:B187)</f>
        <v>0</v>
      </c>
      <c r="C172" s="186">
        <f t="shared" ref="C172:N172" si="22">SUM(C173:C187)</f>
        <v>12.012533466644451</v>
      </c>
      <c r="D172" s="186">
        <f t="shared" si="22"/>
        <v>33.210214219628497</v>
      </c>
      <c r="E172" s="186">
        <f t="shared" si="22"/>
        <v>0</v>
      </c>
      <c r="F172" s="186">
        <f t="shared" si="22"/>
        <v>0</v>
      </c>
      <c r="G172" s="186">
        <f t="shared" si="22"/>
        <v>147.88613002281102</v>
      </c>
      <c r="H172" s="186">
        <f t="shared" si="22"/>
        <v>95.534760443007997</v>
      </c>
      <c r="I172" s="186">
        <f t="shared" si="22"/>
        <v>0</v>
      </c>
      <c r="J172" s="186">
        <f t="shared" si="22"/>
        <v>0</v>
      </c>
      <c r="K172" s="186">
        <f t="shared" si="22"/>
        <v>0</v>
      </c>
      <c r="L172" s="186">
        <f t="shared" si="22"/>
        <v>0</v>
      </c>
      <c r="M172" s="186">
        <f t="shared" si="22"/>
        <v>0</v>
      </c>
      <c r="N172" s="186">
        <f t="shared" si="22"/>
        <v>0</v>
      </c>
      <c r="O172" s="210">
        <f t="shared" ref="O172" si="23">SUM(O173:O187)</f>
        <v>288.64363815209197</v>
      </c>
      <c r="P172" s="305"/>
      <c r="Q172" s="305"/>
      <c r="R172" s="305"/>
      <c r="S172" s="305"/>
      <c r="T172" s="305"/>
      <c r="U172" s="305"/>
      <c r="V172" s="305"/>
      <c r="W172" s="305"/>
      <c r="X172" s="305"/>
      <c r="Y172" s="305"/>
      <c r="Z172" s="305"/>
      <c r="AA172" s="305"/>
    </row>
    <row r="173" spans="1:27" outlineLevel="1" x14ac:dyDescent="0.3">
      <c r="A173" s="203" t="s">
        <v>83</v>
      </c>
      <c r="B173" s="131"/>
      <c r="C173" s="131">
        <f>+('[1]N EERR LOS NA'!C173*P173)+((('[1]N EERR LOS NA'!C173*(100%-P173))/(1+TASAS!$B$9)))</f>
        <v>0</v>
      </c>
      <c r="D173" s="131">
        <f>+('[1]N EERR LOS NA'!D173*Q173)+((('[1]N EERR LOS NA'!D173*(100%-Q173))/(1+TASAS!$C$9)))</f>
        <v>0</v>
      </c>
      <c r="E173" s="131">
        <f>+('[1]N EERR LOS NA'!E173*R173)+((('[1]N EERR LOS NA'!E173*(100%-R173))/(1+TASAS!$D$9)))</f>
        <v>0</v>
      </c>
      <c r="F173" s="131">
        <f>+('[1]N EERR LOS NA'!F173*S173)+((('[1]N EERR LOS NA'!F173*(100%-S173))/(1+TASAS!$E$9)))</f>
        <v>0</v>
      </c>
      <c r="G173" s="131">
        <f>+('[1]N EERR LOS NA'!G173*T173)+((('[1]N EERR LOS NA'!G173*(100%-T173))/(1+TASAS!$F$9)))</f>
        <v>0</v>
      </c>
      <c r="H173" s="131">
        <f>+('[1]N EERR LOS NA'!H173*U173)+((('[1]N EERR LOS NA'!H173*(100%-U173))/(1+TASAS!$G$9)))</f>
        <v>0</v>
      </c>
      <c r="I173" s="131">
        <f>+('[1]N EERR LOS NA'!I173*V173)+((('[1]N EERR LOS NA'!I173*(100%-V173))/(1+TASAS!$H$9)))</f>
        <v>0</v>
      </c>
      <c r="J173" s="131">
        <f>+('[1]N EERR LOS NA'!J173*W173)+((('[1]N EERR LOS NA'!J173*(100%-W173))/(1+TASAS!$I$9)))</f>
        <v>0</v>
      </c>
      <c r="K173" s="131">
        <f>+('[1]N EERR LOS NA'!K173*X173)+((('[1]N EERR LOS NA'!K173*(100%-X173))/(1+TASAS!$J$9)))</f>
        <v>0</v>
      </c>
      <c r="L173" s="131">
        <f>+('[1]N EERR LOS NA'!L173*Y173)+((('[1]N EERR LOS NA'!L173*(100%-Y173))/(1+TASAS!$K$9)))</f>
        <v>0</v>
      </c>
      <c r="M173" s="131">
        <f>+('[1]N EERR LOS NA'!M173*Z173)+((('[1]N EERR LOS NA'!M173*(100%-Z173))/(1+TASAS!$L$9)))</f>
        <v>0</v>
      </c>
      <c r="N173" s="131">
        <f>+('[1]N EERR LOS NA'!N173*AA173)+((('[1]N EERR LOS NA'!N173*(100%-AA173))/(1+TASAS!$M$9)))</f>
        <v>0</v>
      </c>
      <c r="O173" s="194">
        <f t="shared" si="19"/>
        <v>0</v>
      </c>
      <c r="P173" s="303">
        <v>0</v>
      </c>
      <c r="Q173" s="303">
        <v>0</v>
      </c>
      <c r="R173" s="303">
        <v>0</v>
      </c>
      <c r="S173" s="303">
        <v>0</v>
      </c>
      <c r="T173" s="303">
        <v>0</v>
      </c>
      <c r="U173" s="303">
        <v>0</v>
      </c>
      <c r="V173" s="303">
        <v>0</v>
      </c>
      <c r="W173" s="303">
        <v>0</v>
      </c>
      <c r="X173" s="303">
        <v>0</v>
      </c>
      <c r="Y173" s="303">
        <v>0</v>
      </c>
      <c r="Z173" s="303">
        <v>0</v>
      </c>
      <c r="AA173" s="303">
        <v>0</v>
      </c>
    </row>
    <row r="174" spans="1:27" outlineLevel="1" x14ac:dyDescent="0.3">
      <c r="A174" s="203" t="s">
        <v>84</v>
      </c>
      <c r="B174" s="131"/>
      <c r="C174" s="131">
        <f>+('[1]N EERR LOS NA'!C174*P174)+((('[1]N EERR LOS NA'!C174*(100%-P174))/(1+TASAS!$B$9)))</f>
        <v>0</v>
      </c>
      <c r="D174" s="131">
        <f>+('[1]N EERR LOS NA'!D174*Q174)+((('[1]N EERR LOS NA'!D174*(100%-Q174))/(1+TASAS!$C$9)))</f>
        <v>0</v>
      </c>
      <c r="E174" s="131">
        <f>+('[1]N EERR LOS NA'!E174*R174)+((('[1]N EERR LOS NA'!E174*(100%-R174))/(1+TASAS!$D$9)))</f>
        <v>0</v>
      </c>
      <c r="F174" s="131">
        <f>+('[1]N EERR LOS NA'!F174*S174)+((('[1]N EERR LOS NA'!F174*(100%-S174))/(1+TASAS!$E$9)))</f>
        <v>0</v>
      </c>
      <c r="G174" s="131">
        <f>+('[1]N EERR LOS NA'!G174*T174)+((('[1]N EERR LOS NA'!G174*(100%-T174))/(1+TASAS!$F$9)))</f>
        <v>0</v>
      </c>
      <c r="H174" s="131">
        <f>+('[1]N EERR LOS NA'!H174*U174)+((('[1]N EERR LOS NA'!H174*(100%-U174))/(1+TASAS!$G$9)))</f>
        <v>0</v>
      </c>
      <c r="I174" s="131">
        <f>+('[1]N EERR LOS NA'!I174*V174)+((('[1]N EERR LOS NA'!I174*(100%-V174))/(1+TASAS!$H$9)))</f>
        <v>0</v>
      </c>
      <c r="J174" s="131">
        <f>+('[1]N EERR LOS NA'!J174*W174)+((('[1]N EERR LOS NA'!J174*(100%-W174))/(1+TASAS!$I$9)))</f>
        <v>0</v>
      </c>
      <c r="K174" s="131">
        <f>+('[1]N EERR LOS NA'!K174*X174)+((('[1]N EERR LOS NA'!K174*(100%-X174))/(1+TASAS!$J$9)))</f>
        <v>0</v>
      </c>
      <c r="L174" s="131">
        <f>+('[1]N EERR LOS NA'!L174*Y174)+((('[1]N EERR LOS NA'!L174*(100%-Y174))/(1+TASAS!$K$9)))</f>
        <v>0</v>
      </c>
      <c r="M174" s="131">
        <f>+('[1]N EERR LOS NA'!M174*Z174)+((('[1]N EERR LOS NA'!M174*(100%-Z174))/(1+TASAS!$L$9)))</f>
        <v>0</v>
      </c>
      <c r="N174" s="131">
        <f>+('[1]N EERR LOS NA'!N174*AA174)+((('[1]N EERR LOS NA'!N174*(100%-AA174))/(1+TASAS!$M$9)))</f>
        <v>0</v>
      </c>
      <c r="O174" s="194">
        <f t="shared" si="19"/>
        <v>0</v>
      </c>
      <c r="P174" s="303">
        <v>0</v>
      </c>
      <c r="Q174" s="303">
        <v>0</v>
      </c>
      <c r="R174" s="303">
        <v>0</v>
      </c>
      <c r="S174" s="303">
        <v>0</v>
      </c>
      <c r="T174" s="303">
        <v>0</v>
      </c>
      <c r="U174" s="303">
        <v>0</v>
      </c>
      <c r="V174" s="303">
        <v>0</v>
      </c>
      <c r="W174" s="303">
        <v>0</v>
      </c>
      <c r="X174" s="303">
        <v>0</v>
      </c>
      <c r="Y174" s="303">
        <v>0</v>
      </c>
      <c r="Z174" s="303">
        <v>0</v>
      </c>
      <c r="AA174" s="303">
        <v>0</v>
      </c>
    </row>
    <row r="175" spans="1:27" outlineLevel="1" x14ac:dyDescent="0.3">
      <c r="A175" s="203" t="s">
        <v>355</v>
      </c>
      <c r="B175" s="131"/>
      <c r="C175" s="131">
        <f>+('[1]N EERR LOS NA'!C175*P175)+((('[1]N EERR LOS NA'!C175*(100%-P175))/(1+TASAS!$B$9)))</f>
        <v>0</v>
      </c>
      <c r="D175" s="131">
        <f>+('[1]N EERR LOS NA'!D175*Q175)+((('[1]N EERR LOS NA'!D175*(100%-Q175))/(1+TASAS!$C$9)))</f>
        <v>0</v>
      </c>
      <c r="E175" s="131">
        <f>+('[1]N EERR LOS NA'!E175*R175)+((('[1]N EERR LOS NA'!E175*(100%-R175))/(1+TASAS!$D$9)))</f>
        <v>0</v>
      </c>
      <c r="F175" s="131">
        <f>+('[1]N EERR LOS NA'!F175*S175)+((('[1]N EERR LOS NA'!F175*(100%-S175))/(1+TASAS!$E$9)))</f>
        <v>0</v>
      </c>
      <c r="G175" s="131">
        <f>+('[1]N EERR LOS NA'!G175*T175)+((('[1]N EERR LOS NA'!G175*(100%-T175))/(1+TASAS!$F$9)))</f>
        <v>16.410459437328186</v>
      </c>
      <c r="H175" s="131">
        <f>+('[1]N EERR LOS NA'!H175*U175)+((('[1]N EERR LOS NA'!H175*(100%-U175))/(1+TASAS!$G$9)))</f>
        <v>0</v>
      </c>
      <c r="I175" s="131">
        <f>+('[1]N EERR LOS NA'!I175*V175)+((('[1]N EERR LOS NA'!I175*(100%-V175))/(1+TASAS!$H$9)))</f>
        <v>0</v>
      </c>
      <c r="J175" s="131">
        <f>+('[1]N EERR LOS NA'!J175*W175)+((('[1]N EERR LOS NA'!J175*(100%-W175))/(1+TASAS!$I$9)))</f>
        <v>0</v>
      </c>
      <c r="K175" s="131">
        <f>+('[1]N EERR LOS NA'!K175*X175)+((('[1]N EERR LOS NA'!K175*(100%-X175))/(1+TASAS!$J$9)))</f>
        <v>0</v>
      </c>
      <c r="L175" s="131">
        <f>+('[1]N EERR LOS NA'!L175*Y175)+((('[1]N EERR LOS NA'!L175*(100%-Y175))/(1+TASAS!$K$9)))</f>
        <v>0</v>
      </c>
      <c r="M175" s="131">
        <f>+('[1]N EERR LOS NA'!M175*Z175)+((('[1]N EERR LOS NA'!M175*(100%-Z175))/(1+TASAS!$L$9)))</f>
        <v>0</v>
      </c>
      <c r="N175" s="131">
        <f>+('[1]N EERR LOS NA'!N175*AA175)+((('[1]N EERR LOS NA'!N175*(100%-AA175))/(1+TASAS!$M$9)))</f>
        <v>0</v>
      </c>
      <c r="O175" s="194">
        <f t="shared" si="19"/>
        <v>16.410459437328186</v>
      </c>
      <c r="P175" s="303">
        <v>0</v>
      </c>
      <c r="Q175" s="303">
        <v>0</v>
      </c>
      <c r="R175" s="303">
        <v>0</v>
      </c>
      <c r="S175" s="303">
        <v>0</v>
      </c>
      <c r="T175" s="303">
        <v>0</v>
      </c>
      <c r="U175" s="303">
        <v>0</v>
      </c>
      <c r="V175" s="303">
        <v>0</v>
      </c>
      <c r="W175" s="303">
        <v>0</v>
      </c>
      <c r="X175" s="303">
        <v>0</v>
      </c>
      <c r="Y175" s="303">
        <v>0</v>
      </c>
      <c r="Z175" s="303">
        <v>0</v>
      </c>
      <c r="AA175" s="303">
        <v>0</v>
      </c>
    </row>
    <row r="176" spans="1:27" outlineLevel="1" x14ac:dyDescent="0.3">
      <c r="A176" s="203" t="s">
        <v>356</v>
      </c>
      <c r="B176" s="131"/>
      <c r="C176" s="131">
        <f>+('[1]N EERR LOS NA'!C176*P176)+((('[1]N EERR LOS NA'!C176*(100%-P176))/(1+TASAS!$B$9)))</f>
        <v>0</v>
      </c>
      <c r="D176" s="131">
        <f>+('[1]N EERR LOS NA'!D176*Q176)+((('[1]N EERR LOS NA'!D176*(100%-Q176))/(1+TASAS!$C$9)))</f>
        <v>0</v>
      </c>
      <c r="E176" s="131">
        <f>+('[1]N EERR LOS NA'!E176*R176)+((('[1]N EERR LOS NA'!E176*(100%-R176))/(1+TASAS!$D$9)))</f>
        <v>0</v>
      </c>
      <c r="F176" s="131">
        <f>+('[1]N EERR LOS NA'!F176*S176)+((('[1]N EERR LOS NA'!F176*(100%-S176))/(1+TASAS!$E$9)))</f>
        <v>0</v>
      </c>
      <c r="G176" s="131">
        <f>+('[1]N EERR LOS NA'!G176*T176)+((('[1]N EERR LOS NA'!G176*(100%-T176))/(1+TASAS!$F$9)))</f>
        <v>0</v>
      </c>
      <c r="H176" s="131">
        <f>+('[1]N EERR LOS NA'!H176*U176)+((('[1]N EERR LOS NA'!H176*(100%-U176))/(1+TASAS!$G$9)))</f>
        <v>0</v>
      </c>
      <c r="I176" s="131">
        <f>+('[1]N EERR LOS NA'!I176*V176)+((('[1]N EERR LOS NA'!I176*(100%-V176))/(1+TASAS!$H$9)))</f>
        <v>0</v>
      </c>
      <c r="J176" s="131">
        <f>+('[1]N EERR LOS NA'!J176*W176)+((('[1]N EERR LOS NA'!J176*(100%-W176))/(1+TASAS!$I$9)))</f>
        <v>0</v>
      </c>
      <c r="K176" s="131">
        <f>+('[1]N EERR LOS NA'!K176*X176)+((('[1]N EERR LOS NA'!K176*(100%-X176))/(1+TASAS!$J$9)))</f>
        <v>0</v>
      </c>
      <c r="L176" s="131">
        <f>+('[1]N EERR LOS NA'!L176*Y176)+((('[1]N EERR LOS NA'!L176*(100%-Y176))/(1+TASAS!$K$9)))</f>
        <v>0</v>
      </c>
      <c r="M176" s="131">
        <f>+('[1]N EERR LOS NA'!M176*Z176)+((('[1]N EERR LOS NA'!M176*(100%-Z176))/(1+TASAS!$L$9)))</f>
        <v>0</v>
      </c>
      <c r="N176" s="131">
        <f>+('[1]N EERR LOS NA'!N176*AA176)+((('[1]N EERR LOS NA'!N176*(100%-AA176))/(1+TASAS!$M$9)))</f>
        <v>0</v>
      </c>
      <c r="O176" s="194">
        <f t="shared" si="19"/>
        <v>0</v>
      </c>
      <c r="P176" s="303">
        <v>0</v>
      </c>
      <c r="Q176" s="303">
        <v>0</v>
      </c>
      <c r="R176" s="303">
        <v>0</v>
      </c>
      <c r="S176" s="303">
        <v>0</v>
      </c>
      <c r="T176" s="303">
        <v>0</v>
      </c>
      <c r="U176" s="303">
        <v>0</v>
      </c>
      <c r="V176" s="303">
        <v>0</v>
      </c>
      <c r="W176" s="303">
        <v>0</v>
      </c>
      <c r="X176" s="303">
        <v>0</v>
      </c>
      <c r="Y176" s="303">
        <v>0</v>
      </c>
      <c r="Z176" s="303">
        <v>0</v>
      </c>
      <c r="AA176" s="303">
        <v>0</v>
      </c>
    </row>
    <row r="177" spans="1:27" outlineLevel="1" x14ac:dyDescent="0.3">
      <c r="A177" s="203" t="s">
        <v>357</v>
      </c>
      <c r="B177" s="131"/>
      <c r="C177" s="131">
        <f>+('[1]N EERR LOS NA'!C177*P177)+((('[1]N EERR LOS NA'!C177*(100%-P177))/(1+TASAS!$B$9)))</f>
        <v>0</v>
      </c>
      <c r="D177" s="131">
        <f>+('[1]N EERR LOS NA'!D177*Q177)+((('[1]N EERR LOS NA'!D177*(100%-Q177))/(1+TASAS!$C$9)))</f>
        <v>0</v>
      </c>
      <c r="E177" s="131">
        <f>+('[1]N EERR LOS NA'!E177*R177)+((('[1]N EERR LOS NA'!E177*(100%-R177))/(1+TASAS!$D$9)))</f>
        <v>0</v>
      </c>
      <c r="F177" s="131">
        <f>+('[1]N EERR LOS NA'!F177*S177)+((('[1]N EERR LOS NA'!F177*(100%-S177))/(1+TASAS!$E$9)))</f>
        <v>0</v>
      </c>
      <c r="G177" s="131">
        <f>+('[1]N EERR LOS NA'!G177*T177)+((('[1]N EERR LOS NA'!G177*(100%-T177))/(1+TASAS!$F$9)))</f>
        <v>0</v>
      </c>
      <c r="H177" s="131">
        <f>+('[1]N EERR LOS NA'!H177*U177)+((('[1]N EERR LOS NA'!H177*(100%-U177))/(1+TASAS!$G$9)))</f>
        <v>0</v>
      </c>
      <c r="I177" s="131">
        <f>+('[1]N EERR LOS NA'!I177*V177)+((('[1]N EERR LOS NA'!I177*(100%-V177))/(1+TASAS!$H$9)))</f>
        <v>0</v>
      </c>
      <c r="J177" s="131">
        <f>+('[1]N EERR LOS NA'!J177*W177)+((('[1]N EERR LOS NA'!J177*(100%-W177))/(1+TASAS!$I$9)))</f>
        <v>0</v>
      </c>
      <c r="K177" s="131">
        <f>+('[1]N EERR LOS NA'!K177*X177)+((('[1]N EERR LOS NA'!K177*(100%-X177))/(1+TASAS!$J$9)))</f>
        <v>0</v>
      </c>
      <c r="L177" s="131">
        <f>+('[1]N EERR LOS NA'!L177*Y177)+((('[1]N EERR LOS NA'!L177*(100%-Y177))/(1+TASAS!$K$9)))</f>
        <v>0</v>
      </c>
      <c r="M177" s="131">
        <f>+('[1]N EERR LOS NA'!M177*Z177)+((('[1]N EERR LOS NA'!M177*(100%-Z177))/(1+TASAS!$L$9)))</f>
        <v>0</v>
      </c>
      <c r="N177" s="131">
        <f>+('[1]N EERR LOS NA'!N177*AA177)+((('[1]N EERR LOS NA'!N177*(100%-AA177))/(1+TASAS!$M$9)))</f>
        <v>0</v>
      </c>
      <c r="O177" s="194">
        <f t="shared" si="19"/>
        <v>0</v>
      </c>
      <c r="P177" s="303">
        <v>0</v>
      </c>
      <c r="Q177" s="303">
        <v>0</v>
      </c>
      <c r="R177" s="303">
        <v>0</v>
      </c>
      <c r="S177" s="303">
        <v>0</v>
      </c>
      <c r="T177" s="303">
        <v>0</v>
      </c>
      <c r="U177" s="303">
        <v>0</v>
      </c>
      <c r="V177" s="303">
        <v>0</v>
      </c>
      <c r="W177" s="303">
        <v>0</v>
      </c>
      <c r="X177" s="303">
        <v>0</v>
      </c>
      <c r="Y177" s="303">
        <v>0</v>
      </c>
      <c r="Z177" s="303">
        <v>0</v>
      </c>
      <c r="AA177" s="303">
        <v>0</v>
      </c>
    </row>
    <row r="178" spans="1:27" outlineLevel="1" x14ac:dyDescent="0.3">
      <c r="A178" s="203" t="s">
        <v>358</v>
      </c>
      <c r="B178" s="131"/>
      <c r="C178" s="131">
        <f>+('[1]N EERR LOS NA'!C178*P178)+((('[1]N EERR LOS NA'!C178*(100%-P178))/(1+TASAS!$B$9)))</f>
        <v>0</v>
      </c>
      <c r="D178" s="131">
        <f>+('[1]N EERR LOS NA'!D178*Q178)+((('[1]N EERR LOS NA'!D178*(100%-Q178))/(1+TASAS!$C$9)))</f>
        <v>0</v>
      </c>
      <c r="E178" s="131">
        <f>+('[1]N EERR LOS NA'!E178*R178)+((('[1]N EERR LOS NA'!E178*(100%-R178))/(1+TASAS!$D$9)))</f>
        <v>0</v>
      </c>
      <c r="F178" s="131">
        <f>+('[1]N EERR LOS NA'!F178*S178)+((('[1]N EERR LOS NA'!F178*(100%-S178))/(1+TASAS!$E$9)))</f>
        <v>0</v>
      </c>
      <c r="G178" s="131">
        <f>+('[1]N EERR LOS NA'!G178*T178)+((('[1]N EERR LOS NA'!G178*(100%-T178))/(1+TASAS!$F$9)))</f>
        <v>0</v>
      </c>
      <c r="H178" s="131">
        <f>+('[1]N EERR LOS NA'!H178*U178)+((('[1]N EERR LOS NA'!H178*(100%-U178))/(1+TASAS!$G$9)))</f>
        <v>0</v>
      </c>
      <c r="I178" s="131">
        <f>+('[1]N EERR LOS NA'!I178*V178)+((('[1]N EERR LOS NA'!I178*(100%-V178))/(1+TASAS!$H$9)))</f>
        <v>0</v>
      </c>
      <c r="J178" s="131">
        <f>+('[1]N EERR LOS NA'!J178*W178)+((('[1]N EERR LOS NA'!J178*(100%-W178))/(1+TASAS!$I$9)))</f>
        <v>0</v>
      </c>
      <c r="K178" s="131">
        <f>+('[1]N EERR LOS NA'!K178*X178)+((('[1]N EERR LOS NA'!K178*(100%-X178))/(1+TASAS!$J$9)))</f>
        <v>0</v>
      </c>
      <c r="L178" s="131">
        <f>+('[1]N EERR LOS NA'!L178*Y178)+((('[1]N EERR LOS NA'!L178*(100%-Y178))/(1+TASAS!$K$9)))</f>
        <v>0</v>
      </c>
      <c r="M178" s="131">
        <f>+('[1]N EERR LOS NA'!M178*Z178)+((('[1]N EERR LOS NA'!M178*(100%-Z178))/(1+TASAS!$L$9)))</f>
        <v>0</v>
      </c>
      <c r="N178" s="131">
        <f>+('[1]N EERR LOS NA'!N178*AA178)+((('[1]N EERR LOS NA'!N178*(100%-AA178))/(1+TASAS!$M$9)))</f>
        <v>0</v>
      </c>
      <c r="O178" s="194">
        <f t="shared" si="19"/>
        <v>0</v>
      </c>
      <c r="P178" s="303">
        <v>0</v>
      </c>
      <c r="Q178" s="303">
        <v>0</v>
      </c>
      <c r="R178" s="303">
        <v>0</v>
      </c>
      <c r="S178" s="303">
        <v>0</v>
      </c>
      <c r="T178" s="303">
        <v>0</v>
      </c>
      <c r="U178" s="303">
        <v>0</v>
      </c>
      <c r="V178" s="303">
        <v>0</v>
      </c>
      <c r="W178" s="303">
        <v>0</v>
      </c>
      <c r="X178" s="303">
        <v>0</v>
      </c>
      <c r="Y178" s="303">
        <v>0</v>
      </c>
      <c r="Z178" s="303">
        <v>0</v>
      </c>
      <c r="AA178" s="303">
        <v>0</v>
      </c>
    </row>
    <row r="179" spans="1:27" outlineLevel="1" x14ac:dyDescent="0.3">
      <c r="A179" s="203" t="s">
        <v>359</v>
      </c>
      <c r="B179" s="131"/>
      <c r="C179" s="131">
        <f>+('[1]N EERR LOS NA'!C179*P179)+((('[1]N EERR LOS NA'!C179*(100%-P179))/(1+TASAS!$B$9)))</f>
        <v>0</v>
      </c>
      <c r="D179" s="131">
        <f>+('[1]N EERR LOS NA'!D179*Q179)+((('[1]N EERR LOS NA'!D179*(100%-Q179))/(1+TASAS!$C$9)))</f>
        <v>0</v>
      </c>
      <c r="E179" s="131">
        <f>+('[1]N EERR LOS NA'!E179*R179)+((('[1]N EERR LOS NA'!E179*(100%-R179))/(1+TASAS!$D$9)))</f>
        <v>0</v>
      </c>
      <c r="F179" s="131">
        <f>+('[1]N EERR LOS NA'!F179*S179)+((('[1]N EERR LOS NA'!F179*(100%-S179))/(1+TASAS!$E$9)))</f>
        <v>0</v>
      </c>
      <c r="G179" s="131">
        <f>+('[1]N EERR LOS NA'!G179*T179)+((('[1]N EERR LOS NA'!G179*(100%-T179))/(1+TASAS!$F$9)))</f>
        <v>0</v>
      </c>
      <c r="H179" s="131">
        <f>+('[1]N EERR LOS NA'!H179*U179)+((('[1]N EERR LOS NA'!H179*(100%-U179))/(1+TASAS!$G$9)))</f>
        <v>0</v>
      </c>
      <c r="I179" s="131">
        <f>+('[1]N EERR LOS NA'!I179*V179)+((('[1]N EERR LOS NA'!I179*(100%-V179))/(1+TASAS!$H$9)))</f>
        <v>0</v>
      </c>
      <c r="J179" s="131">
        <f>+('[1]N EERR LOS NA'!J179*W179)+((('[1]N EERR LOS NA'!J179*(100%-W179))/(1+TASAS!$I$9)))</f>
        <v>0</v>
      </c>
      <c r="K179" s="131">
        <f>+('[1]N EERR LOS NA'!K179*X179)+((('[1]N EERR LOS NA'!K179*(100%-X179))/(1+TASAS!$J$9)))</f>
        <v>0</v>
      </c>
      <c r="L179" s="131">
        <f>+('[1]N EERR LOS NA'!L179*Y179)+((('[1]N EERR LOS NA'!L179*(100%-Y179))/(1+TASAS!$K$9)))</f>
        <v>0</v>
      </c>
      <c r="M179" s="131">
        <f>+('[1]N EERR LOS NA'!M179*Z179)+((('[1]N EERR LOS NA'!M179*(100%-Z179))/(1+TASAS!$L$9)))</f>
        <v>0</v>
      </c>
      <c r="N179" s="131">
        <f>+('[1]N EERR LOS NA'!N179*AA179)+((('[1]N EERR LOS NA'!N179*(100%-AA179))/(1+TASAS!$M$9)))</f>
        <v>0</v>
      </c>
      <c r="O179" s="194">
        <f t="shared" si="19"/>
        <v>0</v>
      </c>
      <c r="P179" s="303">
        <v>0</v>
      </c>
      <c r="Q179" s="303">
        <v>0</v>
      </c>
      <c r="R179" s="303">
        <v>0</v>
      </c>
      <c r="S179" s="303">
        <v>0</v>
      </c>
      <c r="T179" s="303">
        <v>0</v>
      </c>
      <c r="U179" s="303">
        <v>0</v>
      </c>
      <c r="V179" s="303">
        <v>0</v>
      </c>
      <c r="W179" s="303">
        <v>0</v>
      </c>
      <c r="X179" s="303">
        <v>0</v>
      </c>
      <c r="Y179" s="303">
        <v>0</v>
      </c>
      <c r="Z179" s="303">
        <v>0</v>
      </c>
      <c r="AA179" s="303">
        <v>0</v>
      </c>
    </row>
    <row r="180" spans="1:27" outlineLevel="1" x14ac:dyDescent="0.3">
      <c r="A180" s="203" t="s">
        <v>360</v>
      </c>
      <c r="B180" s="131"/>
      <c r="C180" s="131">
        <f>+('[1]N EERR LOS NA'!C180*P180)+((('[1]N EERR LOS NA'!C180*(100%-P180))/(1+TASAS!$B$9)))</f>
        <v>0</v>
      </c>
      <c r="D180" s="131">
        <f>+('[1]N EERR LOS NA'!D180*Q180)+((('[1]N EERR LOS NA'!D180*(100%-Q180))/(1+TASAS!$C$9)))</f>
        <v>0</v>
      </c>
      <c r="E180" s="131">
        <f>+('[1]N EERR LOS NA'!E180*R180)+((('[1]N EERR LOS NA'!E180*(100%-R180))/(1+TASAS!$D$9)))</f>
        <v>0</v>
      </c>
      <c r="F180" s="131">
        <f>+('[1]N EERR LOS NA'!F180*S180)+((('[1]N EERR LOS NA'!F180*(100%-S180))/(1+TASAS!$E$9)))</f>
        <v>0</v>
      </c>
      <c r="G180" s="131">
        <f>+('[1]N EERR LOS NA'!G180*T180)+((('[1]N EERR LOS NA'!G180*(100%-T180))/(1+TASAS!$F$9)))</f>
        <v>11</v>
      </c>
      <c r="H180" s="131">
        <f>+('[1]N EERR LOS NA'!H180*U180)+((('[1]N EERR LOS NA'!H180*(100%-U180))/(1+TASAS!$G$9)))</f>
        <v>0</v>
      </c>
      <c r="I180" s="131">
        <f>+('[1]N EERR LOS NA'!I180*V180)+((('[1]N EERR LOS NA'!I180*(100%-V180))/(1+TASAS!$H$9)))</f>
        <v>0</v>
      </c>
      <c r="J180" s="131">
        <f>+('[1]N EERR LOS NA'!J180*W180)+((('[1]N EERR LOS NA'!J180*(100%-W180))/(1+TASAS!$I$9)))</f>
        <v>0</v>
      </c>
      <c r="K180" s="131">
        <f>+('[1]N EERR LOS NA'!K180*X180)+((('[1]N EERR LOS NA'!K180*(100%-X180))/(1+TASAS!$J$9)))</f>
        <v>0</v>
      </c>
      <c r="L180" s="131">
        <f>+('[1]N EERR LOS NA'!L180*Y180)+((('[1]N EERR LOS NA'!L180*(100%-Y180))/(1+TASAS!$K$9)))</f>
        <v>0</v>
      </c>
      <c r="M180" s="131">
        <f>+('[1]N EERR LOS NA'!M180*Z180)+((('[1]N EERR LOS NA'!M180*(100%-Z180))/(1+TASAS!$L$9)))</f>
        <v>0</v>
      </c>
      <c r="N180" s="131">
        <f>+('[1]N EERR LOS NA'!N180*AA180)+((('[1]N EERR LOS NA'!N180*(100%-AA180))/(1+TASAS!$M$9)))</f>
        <v>0</v>
      </c>
      <c r="O180" s="194">
        <f t="shared" si="19"/>
        <v>11</v>
      </c>
      <c r="P180" s="303">
        <v>1</v>
      </c>
      <c r="Q180" s="303">
        <v>1</v>
      </c>
      <c r="R180" s="303">
        <v>1</v>
      </c>
      <c r="S180" s="303">
        <v>1</v>
      </c>
      <c r="T180" s="303">
        <v>1</v>
      </c>
      <c r="U180" s="303">
        <v>1</v>
      </c>
      <c r="V180" s="303">
        <v>1</v>
      </c>
      <c r="W180" s="303">
        <v>1</v>
      </c>
      <c r="X180" s="303">
        <v>1</v>
      </c>
      <c r="Y180" s="303">
        <v>1</v>
      </c>
      <c r="Z180" s="303">
        <v>1</v>
      </c>
      <c r="AA180" s="303">
        <v>1</v>
      </c>
    </row>
    <row r="181" spans="1:27" outlineLevel="1" x14ac:dyDescent="0.3">
      <c r="A181" s="203" t="s">
        <v>361</v>
      </c>
      <c r="B181" s="131"/>
      <c r="C181" s="131">
        <f>+('[1]N EERR LOS NA'!C181*P181)+((('[1]N EERR LOS NA'!C181*(100%-P181))/(1+TASAS!$B$9)))</f>
        <v>0</v>
      </c>
      <c r="D181" s="131">
        <f>+('[1]N EERR LOS NA'!D181*Q181)+((('[1]N EERR LOS NA'!D181*(100%-Q181))/(1+TASAS!$C$9)))</f>
        <v>0</v>
      </c>
      <c r="E181" s="131">
        <f>+('[1]N EERR LOS NA'!E181*R181)+((('[1]N EERR LOS NA'!E181*(100%-R181))/(1+TASAS!$D$9)))</f>
        <v>0</v>
      </c>
      <c r="F181" s="131">
        <f>+('[1]N EERR LOS NA'!F181*S181)+((('[1]N EERR LOS NA'!F181*(100%-S181))/(1+TASAS!$E$9)))</f>
        <v>0</v>
      </c>
      <c r="G181" s="131">
        <f>+('[1]N EERR LOS NA'!G181*T181)+((('[1]N EERR LOS NA'!G181*(100%-T181))/(1+TASAS!$F$9)))</f>
        <v>0</v>
      </c>
      <c r="H181" s="131">
        <f>+('[1]N EERR LOS NA'!H181*U181)+((('[1]N EERR LOS NA'!H181*(100%-U181))/(1+TASAS!$G$9)))</f>
        <v>0</v>
      </c>
      <c r="I181" s="131">
        <f>+('[1]N EERR LOS NA'!I181*V181)+((('[1]N EERR LOS NA'!I181*(100%-V181))/(1+TASAS!$H$9)))</f>
        <v>0</v>
      </c>
      <c r="J181" s="131">
        <f>+('[1]N EERR LOS NA'!J181*W181)+((('[1]N EERR LOS NA'!J181*(100%-W181))/(1+TASAS!$I$9)))</f>
        <v>0</v>
      </c>
      <c r="K181" s="131">
        <f>+('[1]N EERR LOS NA'!K181*X181)+((('[1]N EERR LOS NA'!K181*(100%-X181))/(1+TASAS!$J$9)))</f>
        <v>0</v>
      </c>
      <c r="L181" s="131">
        <f>+('[1]N EERR LOS NA'!L181*Y181)+((('[1]N EERR LOS NA'!L181*(100%-Y181))/(1+TASAS!$K$9)))</f>
        <v>0</v>
      </c>
      <c r="M181" s="131">
        <f>+('[1]N EERR LOS NA'!M181*Z181)+((('[1]N EERR LOS NA'!M181*(100%-Z181))/(1+TASAS!$L$9)))</f>
        <v>0</v>
      </c>
      <c r="N181" s="131">
        <f>+('[1]N EERR LOS NA'!N181*AA181)+((('[1]N EERR LOS NA'!N181*(100%-AA181))/(1+TASAS!$M$9)))</f>
        <v>0</v>
      </c>
      <c r="O181" s="194">
        <f t="shared" si="19"/>
        <v>0</v>
      </c>
      <c r="P181" s="303">
        <v>0</v>
      </c>
      <c r="Q181" s="303">
        <v>0</v>
      </c>
      <c r="R181" s="303">
        <v>0</v>
      </c>
      <c r="S181" s="303">
        <v>0</v>
      </c>
      <c r="T181" s="303">
        <v>0</v>
      </c>
      <c r="U181" s="303">
        <v>0</v>
      </c>
      <c r="V181" s="303">
        <v>0</v>
      </c>
      <c r="W181" s="303">
        <v>0</v>
      </c>
      <c r="X181" s="303">
        <v>0</v>
      </c>
      <c r="Y181" s="303">
        <v>0</v>
      </c>
      <c r="Z181" s="303">
        <v>0</v>
      </c>
      <c r="AA181" s="303">
        <v>0</v>
      </c>
    </row>
    <row r="182" spans="1:27" outlineLevel="1" x14ac:dyDescent="0.3">
      <c r="A182" s="203" t="s">
        <v>87</v>
      </c>
      <c r="B182" s="131"/>
      <c r="C182" s="131">
        <f>+('[1]N EERR LOS NA'!C182*P182)+((('[1]N EERR LOS NA'!C182*(100%-P182))/(1+TASAS!$B$9)))</f>
        <v>0</v>
      </c>
      <c r="D182" s="131">
        <f>+('[1]N EERR LOS NA'!D182*Q182)+((('[1]N EERR LOS NA'!D182*(100%-Q182))/(1+TASAS!$C$9)))</f>
        <v>0</v>
      </c>
      <c r="E182" s="131">
        <f>+('[1]N EERR LOS NA'!E182*R182)+((('[1]N EERR LOS NA'!E182*(100%-R182))/(1+TASAS!$D$9)))</f>
        <v>0</v>
      </c>
      <c r="F182" s="131">
        <f>+('[1]N EERR LOS NA'!F182*S182)+((('[1]N EERR LOS NA'!F182*(100%-S182))/(1+TASAS!$E$9)))</f>
        <v>0</v>
      </c>
      <c r="G182" s="131">
        <f>+('[1]N EERR LOS NA'!G182*T182)+((('[1]N EERR LOS NA'!G182*(100%-T182))/(1+TASAS!$F$9)))</f>
        <v>22.898315493946306</v>
      </c>
      <c r="H182" s="131">
        <f>+('[1]N EERR LOS NA'!H182*U182)+((('[1]N EERR LOS NA'!H182*(100%-U182))/(1+TASAS!$G$9)))</f>
        <v>0</v>
      </c>
      <c r="I182" s="131">
        <f>+('[1]N EERR LOS NA'!I182*V182)+((('[1]N EERR LOS NA'!I182*(100%-V182))/(1+TASAS!$H$9)))</f>
        <v>0</v>
      </c>
      <c r="J182" s="131">
        <f>+('[1]N EERR LOS NA'!J182*W182)+((('[1]N EERR LOS NA'!J182*(100%-W182))/(1+TASAS!$I$9)))</f>
        <v>0</v>
      </c>
      <c r="K182" s="131">
        <f>+('[1]N EERR LOS NA'!K182*X182)+((('[1]N EERR LOS NA'!K182*(100%-X182))/(1+TASAS!$J$9)))</f>
        <v>0</v>
      </c>
      <c r="L182" s="131">
        <f>+('[1]N EERR LOS NA'!L182*Y182)+((('[1]N EERR LOS NA'!L182*(100%-Y182))/(1+TASAS!$K$9)))</f>
        <v>0</v>
      </c>
      <c r="M182" s="131">
        <f>+('[1]N EERR LOS NA'!M182*Z182)+((('[1]N EERR LOS NA'!M182*(100%-Z182))/(1+TASAS!$L$9)))</f>
        <v>0</v>
      </c>
      <c r="N182" s="131">
        <f>+('[1]N EERR LOS NA'!N182*AA182)+((('[1]N EERR LOS NA'!N182*(100%-AA182))/(1+TASAS!$M$9)))</f>
        <v>0</v>
      </c>
      <c r="O182" s="194">
        <f t="shared" si="19"/>
        <v>22.898315493946306</v>
      </c>
      <c r="P182" s="303">
        <v>0</v>
      </c>
      <c r="Q182" s="303">
        <v>0</v>
      </c>
      <c r="R182" s="303">
        <v>0</v>
      </c>
      <c r="S182" s="303">
        <v>0</v>
      </c>
      <c r="T182" s="303">
        <v>0</v>
      </c>
      <c r="U182" s="303">
        <v>0</v>
      </c>
      <c r="V182" s="303">
        <v>0</v>
      </c>
      <c r="W182" s="303">
        <v>0</v>
      </c>
      <c r="X182" s="303">
        <v>0</v>
      </c>
      <c r="Y182" s="303">
        <v>0</v>
      </c>
      <c r="Z182" s="303">
        <v>0</v>
      </c>
      <c r="AA182" s="303">
        <v>0</v>
      </c>
    </row>
    <row r="183" spans="1:27" outlineLevel="1" x14ac:dyDescent="0.3">
      <c r="A183" s="203" t="s">
        <v>88</v>
      </c>
      <c r="B183" s="131"/>
      <c r="C183" s="131">
        <f>+('[1]N EERR LOS NA'!C183*P183)+((('[1]N EERR LOS NA'!C183*(100%-P183))/(1+TASAS!$B$9)))</f>
        <v>12.012533466644451</v>
      </c>
      <c r="D183" s="131">
        <f>+('[1]N EERR LOS NA'!D183*Q183)+((('[1]N EERR LOS NA'!D183*(100%-Q183))/(1+TASAS!$C$9)))</f>
        <v>13.525921286741157</v>
      </c>
      <c r="E183" s="131">
        <f>+('[1]N EERR LOS NA'!E183*R183)+((('[1]N EERR LOS NA'!E183*(100%-R183))/(1+TASAS!$D$9)))</f>
        <v>0</v>
      </c>
      <c r="F183" s="131">
        <f>+('[1]N EERR LOS NA'!F183*S183)+((('[1]N EERR LOS NA'!F183*(100%-S183))/(1+TASAS!$E$9)))</f>
        <v>0</v>
      </c>
      <c r="G183" s="131">
        <f>+('[1]N EERR LOS NA'!G183*T183)+((('[1]N EERR LOS NA'!G183*(100%-T183))/(1+TASAS!$F$9)))</f>
        <v>8.8387497806632744</v>
      </c>
      <c r="H183" s="131">
        <f>+('[1]N EERR LOS NA'!H183*U183)+((('[1]N EERR LOS NA'!H183*(100%-U183))/(1+TASAS!$G$9)))</f>
        <v>15.922460073834666</v>
      </c>
      <c r="I183" s="131">
        <f>+('[1]N EERR LOS NA'!I183*V183)+((('[1]N EERR LOS NA'!I183*(100%-V183))/(1+TASAS!$H$9)))</f>
        <v>0</v>
      </c>
      <c r="J183" s="131">
        <f>+('[1]N EERR LOS NA'!J183*W183)+((('[1]N EERR LOS NA'!J183*(100%-W183))/(1+TASAS!$I$9)))</f>
        <v>0</v>
      </c>
      <c r="K183" s="131">
        <f>+('[1]N EERR LOS NA'!K183*X183)+((('[1]N EERR LOS NA'!K183*(100%-X183))/(1+TASAS!$J$9)))</f>
        <v>0</v>
      </c>
      <c r="L183" s="131">
        <f>+('[1]N EERR LOS NA'!L183*Y183)+((('[1]N EERR LOS NA'!L183*(100%-Y183))/(1+TASAS!$K$9)))</f>
        <v>0</v>
      </c>
      <c r="M183" s="131">
        <f>+('[1]N EERR LOS NA'!M183*Z183)+((('[1]N EERR LOS NA'!M183*(100%-Z183))/(1+TASAS!$L$9)))</f>
        <v>0</v>
      </c>
      <c r="N183" s="131">
        <f>+('[1]N EERR LOS NA'!N183*AA183)+((('[1]N EERR LOS NA'!N183*(100%-AA183))/(1+TASAS!$M$9)))</f>
        <v>0</v>
      </c>
      <c r="O183" s="194">
        <f t="shared" si="19"/>
        <v>50.29966460788355</v>
      </c>
      <c r="P183" s="303">
        <v>0</v>
      </c>
      <c r="Q183" s="303">
        <v>0</v>
      </c>
      <c r="R183" s="303">
        <v>0</v>
      </c>
      <c r="S183" s="303">
        <v>0</v>
      </c>
      <c r="T183" s="303">
        <v>0</v>
      </c>
      <c r="U183" s="303">
        <v>0</v>
      </c>
      <c r="V183" s="303">
        <v>0</v>
      </c>
      <c r="W183" s="303">
        <v>0</v>
      </c>
      <c r="X183" s="303">
        <v>0</v>
      </c>
      <c r="Y183" s="303">
        <v>0</v>
      </c>
      <c r="Z183" s="303">
        <v>0</v>
      </c>
      <c r="AA183" s="303">
        <v>0</v>
      </c>
    </row>
    <row r="184" spans="1:27" outlineLevel="1" x14ac:dyDescent="0.3">
      <c r="A184" s="203" t="s">
        <v>89</v>
      </c>
      <c r="B184" s="131"/>
      <c r="C184" s="131">
        <f>+('[1]N EERR LOS NA'!C184*P184)+((('[1]N EERR LOS NA'!C184*(100%-P184))/(1+TASAS!$B$9)))</f>
        <v>0</v>
      </c>
      <c r="D184" s="131">
        <f>+('[1]N EERR LOS NA'!D184*Q184)+((('[1]N EERR LOS NA'!D184*(100%-Q184))/(1+TASAS!$C$9)))</f>
        <v>19.684292932887342</v>
      </c>
      <c r="E184" s="131">
        <f>+('[1]N EERR LOS NA'!E184*R184)+((('[1]N EERR LOS NA'!E184*(100%-R184))/(1+TASAS!$D$9)))</f>
        <v>0</v>
      </c>
      <c r="F184" s="131">
        <f>+('[1]N EERR LOS NA'!F184*S184)+((('[1]N EERR LOS NA'!F184*(100%-S184))/(1+TASAS!$E$9)))</f>
        <v>0</v>
      </c>
      <c r="G184" s="131">
        <f>+('[1]N EERR LOS NA'!G184*T184)+((('[1]N EERR LOS NA'!G184*(100%-T184))/(1+TASAS!$F$9)))</f>
        <v>88.738605310873254</v>
      </c>
      <c r="H184" s="131">
        <f>+('[1]N EERR LOS NA'!H184*U184)+((('[1]N EERR LOS NA'!H184*(100%-U184))/(1+TASAS!$G$9)))</f>
        <v>79.612300369173326</v>
      </c>
      <c r="I184" s="131">
        <f>+('[1]N EERR LOS NA'!I184*V184)+((('[1]N EERR LOS NA'!I184*(100%-V184))/(1+TASAS!$H$9)))</f>
        <v>0</v>
      </c>
      <c r="J184" s="131">
        <f>+('[1]N EERR LOS NA'!J184*W184)+((('[1]N EERR LOS NA'!J184*(100%-W184))/(1+TASAS!$I$9)))</f>
        <v>0</v>
      </c>
      <c r="K184" s="131">
        <f>+('[1]N EERR LOS NA'!K184*X184)+((('[1]N EERR LOS NA'!K184*(100%-X184))/(1+TASAS!$J$9)))</f>
        <v>0</v>
      </c>
      <c r="L184" s="131">
        <f>+('[1]N EERR LOS NA'!L184*Y184)+((('[1]N EERR LOS NA'!L184*(100%-Y184))/(1+TASAS!$K$9)))</f>
        <v>0</v>
      </c>
      <c r="M184" s="131">
        <f>+('[1]N EERR LOS NA'!M184*Z184)+((('[1]N EERR LOS NA'!M184*(100%-Z184))/(1+TASAS!$L$9)))</f>
        <v>0</v>
      </c>
      <c r="N184" s="131">
        <f>+('[1]N EERR LOS NA'!N184*AA184)+((('[1]N EERR LOS NA'!N184*(100%-AA184))/(1+TASAS!$M$9)))</f>
        <v>0</v>
      </c>
      <c r="O184" s="194">
        <f t="shared" si="19"/>
        <v>188.03519861293393</v>
      </c>
      <c r="P184" s="303">
        <v>0</v>
      </c>
      <c r="Q184" s="303">
        <v>0</v>
      </c>
      <c r="R184" s="303">
        <v>0</v>
      </c>
      <c r="S184" s="303">
        <v>0</v>
      </c>
      <c r="T184" s="303">
        <v>0</v>
      </c>
      <c r="U184" s="303">
        <v>0</v>
      </c>
      <c r="V184" s="303">
        <v>0</v>
      </c>
      <c r="W184" s="303">
        <v>0</v>
      </c>
      <c r="X184" s="303">
        <v>0</v>
      </c>
      <c r="Y184" s="303">
        <v>0</v>
      </c>
      <c r="Z184" s="303">
        <v>0</v>
      </c>
      <c r="AA184" s="303">
        <v>0</v>
      </c>
    </row>
    <row r="185" spans="1:27" outlineLevel="1" x14ac:dyDescent="0.3">
      <c r="A185" s="203" t="s">
        <v>362</v>
      </c>
      <c r="B185" s="131"/>
      <c r="C185" s="131">
        <f>+('[1]N EERR LOS NA'!C185*P185)+((('[1]N EERR LOS NA'!C185*(100%-P185))/(1+TASAS!$B$9)))</f>
        <v>0</v>
      </c>
      <c r="D185" s="131">
        <f>+('[1]N EERR LOS NA'!D185*Q185)+((('[1]N EERR LOS NA'!D185*(100%-Q185))/(1+TASAS!$C$9)))</f>
        <v>0</v>
      </c>
      <c r="E185" s="131">
        <f>+('[1]N EERR LOS NA'!E185*R185)+((('[1]N EERR LOS NA'!E185*(100%-R185))/(1+TASAS!$D$9)))</f>
        <v>0</v>
      </c>
      <c r="F185" s="131">
        <f>+('[1]N EERR LOS NA'!F185*S185)+((('[1]N EERR LOS NA'!F185*(100%-S185))/(1+TASAS!$E$9)))</f>
        <v>0</v>
      </c>
      <c r="G185" s="131">
        <f>+('[1]N EERR LOS NA'!G185*T185)+((('[1]N EERR LOS NA'!G185*(100%-T185))/(1+TASAS!$F$9)))</f>
        <v>0</v>
      </c>
      <c r="H185" s="131">
        <f>+('[1]N EERR LOS NA'!H185*U185)+((('[1]N EERR LOS NA'!H185*(100%-U185))/(1+TASAS!$G$9)))</f>
        <v>0</v>
      </c>
      <c r="I185" s="131">
        <f>+('[1]N EERR LOS NA'!I185*V185)+((('[1]N EERR LOS NA'!I185*(100%-V185))/(1+TASAS!$H$9)))</f>
        <v>0</v>
      </c>
      <c r="J185" s="131">
        <f>+('[1]N EERR LOS NA'!J185*W185)+((('[1]N EERR LOS NA'!J185*(100%-W185))/(1+TASAS!$I$9)))</f>
        <v>0</v>
      </c>
      <c r="K185" s="131">
        <f>+('[1]N EERR LOS NA'!K185*X185)+((('[1]N EERR LOS NA'!K185*(100%-X185))/(1+TASAS!$J$9)))</f>
        <v>0</v>
      </c>
      <c r="L185" s="131">
        <f>+('[1]N EERR LOS NA'!L185*Y185)+((('[1]N EERR LOS NA'!L185*(100%-Y185))/(1+TASAS!$K$9)))</f>
        <v>0</v>
      </c>
      <c r="M185" s="131">
        <f>+('[1]N EERR LOS NA'!M185*Z185)+((('[1]N EERR LOS NA'!M185*(100%-Z185))/(1+TASAS!$L$9)))</f>
        <v>0</v>
      </c>
      <c r="N185" s="131">
        <f>+('[1]N EERR LOS NA'!N185*AA185)+((('[1]N EERR LOS NA'!N185*(100%-AA185))/(1+TASAS!$M$9)))</f>
        <v>0</v>
      </c>
      <c r="O185" s="194">
        <f t="shared" si="19"/>
        <v>0</v>
      </c>
      <c r="P185" s="303">
        <v>1</v>
      </c>
      <c r="Q185" s="303">
        <v>1</v>
      </c>
      <c r="R185" s="303">
        <v>1</v>
      </c>
      <c r="S185" s="303">
        <v>1</v>
      </c>
      <c r="T185" s="303">
        <v>1</v>
      </c>
      <c r="U185" s="303">
        <v>1</v>
      </c>
      <c r="V185" s="303">
        <v>1</v>
      </c>
      <c r="W185" s="303">
        <v>1</v>
      </c>
      <c r="X185" s="303">
        <v>1</v>
      </c>
      <c r="Y185" s="303">
        <v>1</v>
      </c>
      <c r="Z185" s="303">
        <v>1</v>
      </c>
      <c r="AA185" s="303">
        <v>1</v>
      </c>
    </row>
    <row r="186" spans="1:27" outlineLevel="1" x14ac:dyDescent="0.3">
      <c r="A186" s="203"/>
      <c r="B186" s="131"/>
      <c r="C186" s="131">
        <f>+('[1]N EERR LOS NA'!C186*P186)+((('[1]N EERR LOS NA'!C186*(100%-P186))/(1+TASAS!$B$9)))</f>
        <v>0</v>
      </c>
      <c r="D186" s="131">
        <f>+('[1]N EERR LOS NA'!D186*Q186)+((('[1]N EERR LOS NA'!D186*(100%-Q186))/(1+TASAS!$C$9)))</f>
        <v>0</v>
      </c>
      <c r="E186" s="131">
        <f>+('[1]N EERR LOS NA'!E186*R186)+((('[1]N EERR LOS NA'!E186*(100%-R186))/(1+TASAS!$D$9)))</f>
        <v>0</v>
      </c>
      <c r="F186" s="131">
        <f>+('[1]N EERR LOS NA'!F186*S186)+((('[1]N EERR LOS NA'!F186*(100%-S186))/(1+TASAS!$E$9)))</f>
        <v>0</v>
      </c>
      <c r="G186" s="131">
        <f>+('[1]N EERR LOS NA'!G186*T186)+((('[1]N EERR LOS NA'!G186*(100%-T186))/(1+TASAS!$F$9)))</f>
        <v>0</v>
      </c>
      <c r="H186" s="131">
        <f>+('[1]N EERR LOS NA'!H186*U186)+((('[1]N EERR LOS NA'!H186*(100%-U186))/(1+TASAS!$G$9)))</f>
        <v>0</v>
      </c>
      <c r="I186" s="131">
        <f>+('[1]N EERR LOS NA'!I186*V186)+((('[1]N EERR LOS NA'!I186*(100%-V186))/(1+TASAS!$H$9)))</f>
        <v>0</v>
      </c>
      <c r="J186" s="131">
        <f>+('[1]N EERR LOS NA'!J186*W186)+((('[1]N EERR LOS NA'!J186*(100%-W186))/(1+TASAS!$I$9)))</f>
        <v>0</v>
      </c>
      <c r="K186" s="131">
        <f>+('[1]N EERR LOS NA'!K186*X186)+((('[1]N EERR LOS NA'!K186*(100%-X186))/(1+TASAS!$J$9)))</f>
        <v>0</v>
      </c>
      <c r="L186" s="131">
        <f>+('[1]N EERR LOS NA'!L186*Y186)+((('[1]N EERR LOS NA'!L186*(100%-Y186))/(1+TASAS!$K$9)))</f>
        <v>0</v>
      </c>
      <c r="M186" s="131">
        <f>+('[1]N EERR LOS NA'!M186*Z186)+((('[1]N EERR LOS NA'!M186*(100%-Z186))/(1+TASAS!$L$9)))</f>
        <v>0</v>
      </c>
      <c r="N186" s="131">
        <f>+('[1]N EERR LOS NA'!N186*AA186)+((('[1]N EERR LOS NA'!N186*(100%-AA186))/(1+TASAS!$M$9)))</f>
        <v>0</v>
      </c>
      <c r="O186" s="194">
        <f t="shared" si="19"/>
        <v>0</v>
      </c>
      <c r="P186" s="303"/>
      <c r="Q186" s="303"/>
      <c r="R186" s="303"/>
      <c r="S186" s="303"/>
      <c r="T186" s="303"/>
      <c r="U186" s="303"/>
      <c r="V186" s="303"/>
      <c r="W186" s="303"/>
      <c r="X186" s="303"/>
      <c r="Y186" s="303"/>
      <c r="Z186" s="303"/>
      <c r="AA186" s="303"/>
    </row>
    <row r="187" spans="1:27" outlineLevel="1" x14ac:dyDescent="0.3">
      <c r="A187" s="203"/>
      <c r="B187" s="131"/>
      <c r="C187" s="131"/>
      <c r="D187" s="131"/>
      <c r="E187" s="131"/>
      <c r="F187" s="131"/>
      <c r="G187" s="131"/>
      <c r="H187" s="131"/>
      <c r="I187" s="131"/>
      <c r="J187" s="131"/>
      <c r="K187" s="131"/>
      <c r="L187" s="131"/>
      <c r="M187" s="131"/>
      <c r="N187" s="131"/>
      <c r="O187" s="194">
        <f t="shared" si="19"/>
        <v>0</v>
      </c>
      <c r="P187" s="303"/>
      <c r="Q187" s="303"/>
      <c r="R187" s="303"/>
      <c r="S187" s="303"/>
      <c r="T187" s="303"/>
      <c r="U187" s="303"/>
      <c r="V187" s="303"/>
      <c r="W187" s="303"/>
      <c r="X187" s="303"/>
      <c r="Y187" s="303"/>
      <c r="Z187" s="303"/>
      <c r="AA187" s="303"/>
    </row>
    <row r="188" spans="1:27" s="187" customFormat="1" ht="15.6" x14ac:dyDescent="0.3">
      <c r="A188" s="209" t="s">
        <v>35</v>
      </c>
      <c r="B188" s="186">
        <f>SUM(B189:B192)</f>
        <v>0</v>
      </c>
      <c r="C188" s="186">
        <f t="shared" ref="C188:N188" si="24">SUM(C189:C192)</f>
        <v>0</v>
      </c>
      <c r="D188" s="186">
        <f t="shared" si="24"/>
        <v>0</v>
      </c>
      <c r="E188" s="186">
        <f t="shared" si="24"/>
        <v>0</v>
      </c>
      <c r="F188" s="186">
        <f t="shared" si="24"/>
        <v>0</v>
      </c>
      <c r="G188" s="186">
        <f t="shared" si="24"/>
        <v>0</v>
      </c>
      <c r="H188" s="186">
        <f t="shared" si="24"/>
        <v>0</v>
      </c>
      <c r="I188" s="186">
        <f t="shared" si="24"/>
        <v>0</v>
      </c>
      <c r="J188" s="186">
        <f t="shared" si="24"/>
        <v>0</v>
      </c>
      <c r="K188" s="186">
        <f t="shared" si="24"/>
        <v>0</v>
      </c>
      <c r="L188" s="186">
        <f t="shared" si="24"/>
        <v>0</v>
      </c>
      <c r="M188" s="186">
        <f t="shared" si="24"/>
        <v>0</v>
      </c>
      <c r="N188" s="186">
        <f t="shared" si="24"/>
        <v>0</v>
      </c>
      <c r="O188" s="210">
        <f t="shared" ref="O188" si="25">SUM(O189:O192)</f>
        <v>0</v>
      </c>
      <c r="P188" s="305"/>
      <c r="Q188" s="305"/>
      <c r="R188" s="305"/>
      <c r="S188" s="305"/>
      <c r="T188" s="305"/>
      <c r="U188" s="305"/>
      <c r="V188" s="305"/>
      <c r="W188" s="305"/>
      <c r="X188" s="305"/>
      <c r="Y188" s="305"/>
      <c r="Z188" s="305"/>
      <c r="AA188" s="305"/>
    </row>
    <row r="189" spans="1:27" outlineLevel="1" x14ac:dyDescent="0.3">
      <c r="A189" s="203" t="s">
        <v>363</v>
      </c>
      <c r="B189" s="131"/>
      <c r="C189" s="131">
        <v>0</v>
      </c>
      <c r="D189" s="131">
        <v>0</v>
      </c>
      <c r="E189" s="131">
        <v>0</v>
      </c>
      <c r="F189" s="131"/>
      <c r="G189" s="131"/>
      <c r="H189" s="131"/>
      <c r="I189" s="131"/>
      <c r="J189" s="131"/>
      <c r="K189" s="131"/>
      <c r="L189" s="131"/>
      <c r="M189" s="131"/>
      <c r="N189" s="131"/>
      <c r="O189" s="194">
        <f t="shared" si="19"/>
        <v>0</v>
      </c>
      <c r="P189" s="303">
        <v>1</v>
      </c>
      <c r="Q189" s="303">
        <v>1</v>
      </c>
      <c r="R189" s="303">
        <v>1</v>
      </c>
      <c r="S189" s="303">
        <v>1</v>
      </c>
      <c r="T189" s="303">
        <v>1</v>
      </c>
      <c r="U189" s="303">
        <v>1</v>
      </c>
      <c r="V189" s="303">
        <v>1</v>
      </c>
      <c r="W189" s="303">
        <v>1</v>
      </c>
      <c r="X189" s="303">
        <v>1</v>
      </c>
      <c r="Y189" s="303">
        <v>1</v>
      </c>
      <c r="Z189" s="303">
        <v>1</v>
      </c>
      <c r="AA189" s="303">
        <v>1</v>
      </c>
    </row>
    <row r="190" spans="1:27" outlineLevel="1" x14ac:dyDescent="0.3">
      <c r="A190" s="203" t="s">
        <v>364</v>
      </c>
      <c r="B190" s="131"/>
      <c r="C190" s="131">
        <v>0</v>
      </c>
      <c r="D190" s="131">
        <v>0</v>
      </c>
      <c r="E190" s="131">
        <v>0</v>
      </c>
      <c r="F190" s="131"/>
      <c r="G190" s="131"/>
      <c r="H190" s="131"/>
      <c r="I190" s="131"/>
      <c r="J190" s="131"/>
      <c r="K190" s="131"/>
      <c r="L190" s="131"/>
      <c r="M190" s="131"/>
      <c r="N190" s="131"/>
      <c r="O190" s="194">
        <f t="shared" si="19"/>
        <v>0</v>
      </c>
      <c r="P190" s="303">
        <v>1</v>
      </c>
      <c r="Q190" s="303">
        <v>1</v>
      </c>
      <c r="R190" s="303">
        <v>1</v>
      </c>
      <c r="S190" s="303">
        <v>1</v>
      </c>
      <c r="T190" s="303">
        <v>1</v>
      </c>
      <c r="U190" s="303">
        <v>1</v>
      </c>
      <c r="V190" s="303">
        <v>1</v>
      </c>
      <c r="W190" s="303">
        <v>1</v>
      </c>
      <c r="X190" s="303">
        <v>1</v>
      </c>
      <c r="Y190" s="303">
        <v>1</v>
      </c>
      <c r="Z190" s="303">
        <v>1</v>
      </c>
      <c r="AA190" s="303">
        <v>1</v>
      </c>
    </row>
    <row r="191" spans="1:27" outlineLevel="1" x14ac:dyDescent="0.3">
      <c r="A191" s="203" t="s">
        <v>365</v>
      </c>
      <c r="B191" s="131"/>
      <c r="C191" s="131">
        <v>0</v>
      </c>
      <c r="D191" s="131">
        <v>0</v>
      </c>
      <c r="E191" s="131">
        <v>0</v>
      </c>
      <c r="F191" s="131"/>
      <c r="G191" s="131"/>
      <c r="H191" s="131"/>
      <c r="I191" s="131"/>
      <c r="J191" s="131"/>
      <c r="K191" s="131"/>
      <c r="L191" s="131"/>
      <c r="M191" s="131"/>
      <c r="N191" s="131"/>
      <c r="O191" s="194">
        <f t="shared" si="19"/>
        <v>0</v>
      </c>
      <c r="P191" s="303">
        <v>1</v>
      </c>
      <c r="Q191" s="303">
        <v>1</v>
      </c>
      <c r="R191" s="303">
        <v>1</v>
      </c>
      <c r="S191" s="303">
        <v>1</v>
      </c>
      <c r="T191" s="303">
        <v>1</v>
      </c>
      <c r="U191" s="303">
        <v>1</v>
      </c>
      <c r="V191" s="303">
        <v>1</v>
      </c>
      <c r="W191" s="303">
        <v>1</v>
      </c>
      <c r="X191" s="303">
        <v>1</v>
      </c>
      <c r="Y191" s="303">
        <v>1</v>
      </c>
      <c r="Z191" s="303">
        <v>1</v>
      </c>
      <c r="AA191" s="303">
        <v>1</v>
      </c>
    </row>
    <row r="192" spans="1:27" s="3" customFormat="1" outlineLevel="1" x14ac:dyDescent="0.3">
      <c r="A192" s="211"/>
      <c r="B192" s="133"/>
      <c r="C192" s="133"/>
      <c r="D192" s="133"/>
      <c r="E192" s="133"/>
      <c r="F192" s="133"/>
      <c r="G192" s="133"/>
      <c r="H192" s="133"/>
      <c r="I192" s="133"/>
      <c r="J192" s="133"/>
      <c r="K192" s="133"/>
      <c r="L192" s="133"/>
      <c r="M192" s="133"/>
      <c r="N192" s="133"/>
      <c r="O192" s="206">
        <f t="shared" si="19"/>
        <v>0</v>
      </c>
      <c r="P192" s="304"/>
      <c r="Q192" s="304"/>
      <c r="R192" s="304"/>
      <c r="S192" s="304"/>
      <c r="T192" s="304"/>
      <c r="U192" s="304"/>
      <c r="V192" s="304"/>
      <c r="W192" s="304"/>
      <c r="X192" s="304"/>
      <c r="Y192" s="304"/>
      <c r="Z192" s="304"/>
      <c r="AA192" s="304"/>
    </row>
    <row r="193" spans="1:132" s="188" customFormat="1" ht="17.399999999999999" x14ac:dyDescent="0.35">
      <c r="A193" s="207" t="s">
        <v>102</v>
      </c>
      <c r="B193" s="189">
        <f>SUM(B194:B203)</f>
        <v>0</v>
      </c>
      <c r="C193" s="189">
        <f t="shared" ref="C193:N193" si="26">SUM(C194:C203)</f>
        <v>5.5959006832194645E-2</v>
      </c>
      <c r="D193" s="189">
        <f t="shared" si="26"/>
        <v>2.5589580812753545</v>
      </c>
      <c r="E193" s="189">
        <f t="shared" si="26"/>
        <v>9.16497487952425E-2</v>
      </c>
      <c r="F193" s="189">
        <f t="shared" si="26"/>
        <v>6.7336395484624362E-2</v>
      </c>
      <c r="G193" s="189">
        <f t="shared" si="26"/>
        <v>5.6482511551734227</v>
      </c>
      <c r="H193" s="189">
        <f t="shared" si="26"/>
        <v>3.0491511041393387</v>
      </c>
      <c r="I193" s="189">
        <f t="shared" si="26"/>
        <v>0</v>
      </c>
      <c r="J193" s="189">
        <f t="shared" si="26"/>
        <v>0</v>
      </c>
      <c r="K193" s="189">
        <f t="shared" si="26"/>
        <v>0</v>
      </c>
      <c r="L193" s="189">
        <f t="shared" si="26"/>
        <v>0</v>
      </c>
      <c r="M193" s="189">
        <f t="shared" si="26"/>
        <v>0</v>
      </c>
      <c r="N193" s="189">
        <f t="shared" si="26"/>
        <v>0</v>
      </c>
      <c r="O193" s="208">
        <f t="shared" ref="O193" si="27">SUM(O194:O203)</f>
        <v>11.471305491700177</v>
      </c>
      <c r="P193" s="310"/>
      <c r="Q193" s="310"/>
      <c r="R193" s="310"/>
      <c r="S193" s="310"/>
      <c r="T193" s="310"/>
      <c r="U193" s="310"/>
      <c r="V193" s="310"/>
      <c r="W193" s="310"/>
      <c r="X193" s="310"/>
      <c r="Y193" s="310"/>
      <c r="Z193" s="310"/>
      <c r="AA193" s="310"/>
    </row>
    <row r="194" spans="1:132" outlineLevel="1" x14ac:dyDescent="0.3">
      <c r="A194" s="202" t="s">
        <v>95</v>
      </c>
      <c r="B194" s="192"/>
      <c r="C194" s="131">
        <f>+('[1]N EERR LOS NA'!C194*P194)+((('[1]N EERR LOS NA'!C194*(100%-P194))/(1+TASAS!$B$9)))</f>
        <v>5.5959006832194645E-2</v>
      </c>
      <c r="D194" s="131">
        <f>+('[1]N EERR LOS NA'!D194*Q194)+((('[1]N EERR LOS NA'!D194*(100%-Q194))/(1+TASAS!$C$9)))</f>
        <v>0.46398690484663019</v>
      </c>
      <c r="E194" s="131">
        <f>+('[1]N EERR LOS NA'!E194*R194)+((('[1]N EERR LOS NA'!E194*(100%-R194))/(1+TASAS!$D$9)))</f>
        <v>9.16497487952425E-2</v>
      </c>
      <c r="F194" s="131">
        <f>+('[1]N EERR LOS NA'!F194*S194)+((('[1]N EERR LOS NA'!F194*(100%-S194))/(1+TASAS!$E$9)))</f>
        <v>6.7336395484624362E-2</v>
      </c>
      <c r="G194" s="131">
        <f>+('[1]N EERR LOS NA'!G194*T194)+((('[1]N EERR LOS NA'!G194*(100%-T194))/(1+TASAS!$F$9)))</f>
        <v>4.8849739720418794</v>
      </c>
      <c r="H194" s="131">
        <f>+('[1]N EERR LOS NA'!H194*U194)+((('[1]N EERR LOS NA'!H194*(100%-U194))/(1+TASAS!$G$9)))</f>
        <v>3.3118716953576106</v>
      </c>
      <c r="I194" s="131">
        <f>+('[1]N EERR LOS NA'!I194*V194)+((('[1]N EERR LOS NA'!I194*(100%-V194))/(1+TASAS!$H$9)))</f>
        <v>0</v>
      </c>
      <c r="J194" s="131">
        <f>+('[1]N EERR LOS NA'!J194*W194)+((('[1]N EERR LOS NA'!J194*(100%-W194))/(1+TASAS!$I$9)))</f>
        <v>0</v>
      </c>
      <c r="K194" s="131">
        <f>+('[1]N EERR LOS NA'!K194*X194)+((('[1]N EERR LOS NA'!K194*(100%-X194))/(1+TASAS!$J$9)))</f>
        <v>0</v>
      </c>
      <c r="L194" s="131">
        <f>+('[1]N EERR LOS NA'!L194*Y194)+((('[1]N EERR LOS NA'!L194*(100%-Y194))/(1+TASAS!$K$9)))</f>
        <v>0</v>
      </c>
      <c r="M194" s="131">
        <f>+('[1]N EERR LOS NA'!M194*Z194)+((('[1]N EERR LOS NA'!M194*(100%-Z194))/(1+TASAS!$L$9)))</f>
        <v>0</v>
      </c>
      <c r="N194" s="131">
        <f>+('[1]N EERR LOS NA'!N194*AA194)+((('[1]N EERR LOS NA'!N194*(100%-AA194))/(1+TASAS!$M$9)))</f>
        <v>0</v>
      </c>
      <c r="O194" s="194">
        <f t="shared" si="19"/>
        <v>8.8757777233581816</v>
      </c>
      <c r="P194" s="303">
        <v>0</v>
      </c>
      <c r="Q194" s="303">
        <v>0</v>
      </c>
      <c r="R194" s="303">
        <v>0</v>
      </c>
      <c r="S194" s="303">
        <v>0</v>
      </c>
      <c r="T194" s="303">
        <v>0</v>
      </c>
      <c r="U194" s="303">
        <v>0</v>
      </c>
      <c r="V194" s="303">
        <v>0</v>
      </c>
      <c r="W194" s="303">
        <v>0</v>
      </c>
      <c r="X194" s="303">
        <v>0</v>
      </c>
      <c r="Y194" s="303">
        <v>0</v>
      </c>
      <c r="Z194" s="303">
        <v>0</v>
      </c>
      <c r="AA194" s="303">
        <v>0</v>
      </c>
    </row>
    <row r="195" spans="1:132" outlineLevel="1" x14ac:dyDescent="0.3">
      <c r="A195" s="202" t="s">
        <v>96</v>
      </c>
      <c r="B195" s="131"/>
      <c r="C195" s="131">
        <f>+('[1]N EERR LOS NA'!C195*P195)+((('[1]N EERR LOS NA'!C195*(100%-P195))/(1+TASAS!$B$9)))</f>
        <v>0</v>
      </c>
      <c r="D195" s="131">
        <f>+('[1]N EERR LOS NA'!D195*Q195)+((('[1]N EERR LOS NA'!D195*(100%-Q195))/(1+TASAS!$C$9)))</f>
        <v>0</v>
      </c>
      <c r="E195" s="131">
        <f>+('[1]N EERR LOS NA'!E195*R195)+((('[1]N EERR LOS NA'!E195*(100%-R195))/(1+TASAS!$D$9)))</f>
        <v>0</v>
      </c>
      <c r="F195" s="131">
        <f>+('[1]N EERR LOS NA'!F195*S195)+((('[1]N EERR LOS NA'!F195*(100%-S195))/(1+TASAS!$E$9)))</f>
        <v>0</v>
      </c>
      <c r="G195" s="131">
        <f>+('[1]N EERR LOS NA'!G195*T195)+((('[1]N EERR LOS NA'!G195*(100%-T195))/(1+TASAS!$F$9)))</f>
        <v>0</v>
      </c>
      <c r="H195" s="131">
        <f>+('[1]N EERR LOS NA'!H195*U195)+((('[1]N EERR LOS NA'!H195*(100%-U195))/(1+TASAS!$G$9)))</f>
        <v>0</v>
      </c>
      <c r="I195" s="131">
        <f>+('[1]N EERR LOS NA'!I195*V195)+((('[1]N EERR LOS NA'!I195*(100%-V195))/(1+TASAS!$H$9)))</f>
        <v>0</v>
      </c>
      <c r="J195" s="131">
        <f>+('[1]N EERR LOS NA'!J195*W195)+((('[1]N EERR LOS NA'!J195*(100%-W195))/(1+TASAS!$I$9)))</f>
        <v>0</v>
      </c>
      <c r="K195" s="131">
        <f>+('[1]N EERR LOS NA'!K195*X195)+((('[1]N EERR LOS NA'!K195*(100%-X195))/(1+TASAS!$J$9)))</f>
        <v>0</v>
      </c>
      <c r="L195" s="131">
        <f>+('[1]N EERR LOS NA'!L195*Y195)+((('[1]N EERR LOS NA'!L195*(100%-Y195))/(1+TASAS!$K$9)))</f>
        <v>0</v>
      </c>
      <c r="M195" s="131">
        <f>+('[1]N EERR LOS NA'!M195*Z195)+((('[1]N EERR LOS NA'!M195*(100%-Z195))/(1+TASAS!$L$9)))</f>
        <v>0</v>
      </c>
      <c r="N195" s="131">
        <f>+('[1]N EERR LOS NA'!N195*AA195)+((('[1]N EERR LOS NA'!N195*(100%-AA195))/(1+TASAS!$M$9)))</f>
        <v>0</v>
      </c>
      <c r="O195" s="194">
        <f t="shared" si="19"/>
        <v>0</v>
      </c>
      <c r="P195" s="303">
        <v>1</v>
      </c>
      <c r="Q195" s="303">
        <v>1</v>
      </c>
      <c r="R195" s="303">
        <v>1</v>
      </c>
      <c r="S195" s="303">
        <v>1</v>
      </c>
      <c r="T195" s="303">
        <v>1</v>
      </c>
      <c r="U195" s="303">
        <v>1</v>
      </c>
      <c r="V195" s="303">
        <v>1</v>
      </c>
      <c r="W195" s="303">
        <v>1</v>
      </c>
      <c r="X195" s="303">
        <v>1</v>
      </c>
      <c r="Y195" s="303">
        <v>1</v>
      </c>
      <c r="Z195" s="303">
        <v>1</v>
      </c>
      <c r="AA195" s="303">
        <v>1</v>
      </c>
    </row>
    <row r="196" spans="1:132" outlineLevel="1" x14ac:dyDescent="0.3">
      <c r="A196" s="202" t="s">
        <v>97</v>
      </c>
      <c r="B196" s="131"/>
      <c r="C196" s="131">
        <f>+('[1]N EERR LOS NA'!C196*P196)+((('[1]N EERR LOS NA'!C196*(100%-P196))/(1+TASAS!$B$9)))</f>
        <v>0</v>
      </c>
      <c r="D196" s="131">
        <f>+('[1]N EERR LOS NA'!D196*Q196)+((('[1]N EERR LOS NA'!D196*(100%-Q196))/(1+TASAS!$C$9)))</f>
        <v>0</v>
      </c>
      <c r="E196" s="131">
        <f>+('[1]N EERR LOS NA'!E196*R196)+((('[1]N EERR LOS NA'!E196*(100%-R196))/(1+TASAS!$D$9)))</f>
        <v>0</v>
      </c>
      <c r="F196" s="131">
        <f>+('[1]N EERR LOS NA'!F196*S196)+((('[1]N EERR LOS NA'!F196*(100%-S196))/(1+TASAS!$E$9)))</f>
        <v>0</v>
      </c>
      <c r="G196" s="131">
        <f>+('[1]N EERR LOS NA'!G196*T196)+((('[1]N EERR LOS NA'!G196*(100%-T196))/(1+TASAS!$F$9)))</f>
        <v>0</v>
      </c>
      <c r="H196" s="131">
        <f>+('[1]N EERR LOS NA'!H196*U196)+((('[1]N EERR LOS NA'!H196*(100%-U196))/(1+TASAS!$G$9)))</f>
        <v>0</v>
      </c>
      <c r="I196" s="131">
        <f>+('[1]N EERR LOS NA'!I196*V196)+((('[1]N EERR LOS NA'!I196*(100%-V196))/(1+TASAS!$H$9)))</f>
        <v>0</v>
      </c>
      <c r="J196" s="131">
        <f>+('[1]N EERR LOS NA'!J196*W196)+((('[1]N EERR LOS NA'!J196*(100%-W196))/(1+TASAS!$I$9)))</f>
        <v>0</v>
      </c>
      <c r="K196" s="131">
        <f>+('[1]N EERR LOS NA'!K196*X196)+((('[1]N EERR LOS NA'!K196*(100%-X196))/(1+TASAS!$J$9)))</f>
        <v>0</v>
      </c>
      <c r="L196" s="131">
        <f>+('[1]N EERR LOS NA'!L196*Y196)+((('[1]N EERR LOS NA'!L196*(100%-Y196))/(1+TASAS!$K$9)))</f>
        <v>0</v>
      </c>
      <c r="M196" s="131">
        <f>+('[1]N EERR LOS NA'!M196*Z196)+((('[1]N EERR LOS NA'!M196*(100%-Z196))/(1+TASAS!$L$9)))</f>
        <v>0</v>
      </c>
      <c r="N196" s="131">
        <f>+('[1]N EERR LOS NA'!N196*AA196)+((('[1]N EERR LOS NA'!N196*(100%-AA196))/(1+TASAS!$M$9)))</f>
        <v>0</v>
      </c>
      <c r="O196" s="194">
        <f t="shared" si="19"/>
        <v>0</v>
      </c>
      <c r="P196" s="303">
        <v>1</v>
      </c>
      <c r="Q196" s="303">
        <v>1</v>
      </c>
      <c r="R196" s="303">
        <v>1</v>
      </c>
      <c r="S196" s="303">
        <v>1</v>
      </c>
      <c r="T196" s="303">
        <v>1</v>
      </c>
      <c r="U196" s="303">
        <v>1</v>
      </c>
      <c r="V196" s="303">
        <v>1</v>
      </c>
      <c r="W196" s="303">
        <v>1</v>
      </c>
      <c r="X196" s="303">
        <v>1</v>
      </c>
      <c r="Y196" s="303">
        <v>1</v>
      </c>
      <c r="Z196" s="303">
        <v>1</v>
      </c>
      <c r="AA196" s="303">
        <v>1</v>
      </c>
    </row>
    <row r="197" spans="1:132" outlineLevel="1" x14ac:dyDescent="0.3">
      <c r="A197" s="202" t="s">
        <v>31</v>
      </c>
      <c r="B197" s="131"/>
      <c r="C197" s="131"/>
      <c r="D197" s="131"/>
      <c r="E197" s="131"/>
      <c r="F197" s="131"/>
      <c r="G197" s="131"/>
      <c r="H197" s="131"/>
      <c r="I197" s="131">
        <f>+('[1]N EERR LOS NA'!I197*V197)+((('[1]N EERR LOS NA'!I197*(100%-V197))/(1+TASAS!$H$9)))</f>
        <v>0</v>
      </c>
      <c r="J197" s="131">
        <f>+('[1]N EERR LOS NA'!J197*W197)+((('[1]N EERR LOS NA'!J197*(100%-W197))/(1+TASAS!$I$9)))</f>
        <v>0</v>
      </c>
      <c r="K197" s="131">
        <f>+('[1]N EERR LOS NA'!K197*X197)+((('[1]N EERR LOS NA'!K197*(100%-X197))/(1+TASAS!$J$9)))</f>
        <v>0</v>
      </c>
      <c r="L197" s="131">
        <f>+('[1]N EERR LOS NA'!L197*Y197)+((('[1]N EERR LOS NA'!L197*(100%-Y197))/(1+TASAS!$K$9)))</f>
        <v>0</v>
      </c>
      <c r="M197" s="131">
        <f>+('[1]N EERR LOS NA'!M197*Z197)+((('[1]N EERR LOS NA'!M197*(100%-Z197))/(1+TASAS!$L$9)))</f>
        <v>0</v>
      </c>
      <c r="N197" s="131">
        <f>+('[1]N EERR LOS NA'!N197*AA197)+((('[1]N EERR LOS NA'!N197*(100%-AA197))/(1+TASAS!$M$9)))</f>
        <v>0</v>
      </c>
      <c r="O197" s="194">
        <f t="shared" si="19"/>
        <v>0</v>
      </c>
      <c r="P197" s="303">
        <v>0</v>
      </c>
      <c r="Q197" s="303">
        <v>0</v>
      </c>
      <c r="R197" s="303">
        <v>0</v>
      </c>
      <c r="S197" s="303">
        <v>0</v>
      </c>
      <c r="T197" s="303">
        <v>0</v>
      </c>
      <c r="U197" s="303">
        <v>0</v>
      </c>
      <c r="V197" s="303">
        <v>0</v>
      </c>
      <c r="W197" s="303">
        <v>0</v>
      </c>
      <c r="X197" s="303">
        <v>0</v>
      </c>
      <c r="Y197" s="303">
        <v>0</v>
      </c>
      <c r="Z197" s="303">
        <v>0</v>
      </c>
      <c r="AA197" s="303">
        <v>0</v>
      </c>
    </row>
    <row r="198" spans="1:132" outlineLevel="1" x14ac:dyDescent="0.3">
      <c r="A198" s="202" t="s">
        <v>98</v>
      </c>
      <c r="B198" s="131"/>
      <c r="C198" s="131">
        <f>+('[1]N EERR LOS NA'!C198*P198)+((('[1]N EERR LOS NA'!C198*(100%-P198))/(1+TASAS!$B$9)))</f>
        <v>0</v>
      </c>
      <c r="D198" s="131">
        <f>+('[1]N EERR LOS NA'!D198*Q198)+((('[1]N EERR LOS NA'!D198*(100%-Q198))/(1+TASAS!$C$9)))</f>
        <v>2.1090313856665009E-2</v>
      </c>
      <c r="E198" s="131">
        <f>+('[1]N EERR LOS NA'!E198*R198)+((('[1]N EERR LOS NA'!E198*(100%-R198))/(1+TASAS!$D$9)))</f>
        <v>0</v>
      </c>
      <c r="F198" s="131">
        <f>+('[1]N EERR LOS NA'!F198*S198)+((('[1]N EERR LOS NA'!F198*(100%-S198))/(1+TASAS!$E$9)))</f>
        <v>0</v>
      </c>
      <c r="G198" s="131">
        <f>+('[1]N EERR LOS NA'!G198*T198)+((('[1]N EERR LOS NA'!G198*(100%-T198))/(1+TASAS!$F$9)))</f>
        <v>0.76327718313154358</v>
      </c>
      <c r="H198" s="131">
        <f>+('[1]N EERR LOS NA'!H198*U198)+((('[1]N EERR LOS NA'!H198*(100%-U198))/(1+TASAS!$G$9)))</f>
        <v>-0.26272059121827201</v>
      </c>
      <c r="I198" s="131">
        <f>+('[1]N EERR LOS NA'!I198*V198)+((('[1]N EERR LOS NA'!I198*(100%-V198))/(1+TASAS!$H$9)))</f>
        <v>0</v>
      </c>
      <c r="J198" s="131">
        <f>+('[1]N EERR LOS NA'!J198*W198)+((('[1]N EERR LOS NA'!J198*(100%-W198))/(1+TASAS!$I$9)))</f>
        <v>0</v>
      </c>
      <c r="K198" s="131">
        <f>+('[1]N EERR LOS NA'!K198*X198)+((('[1]N EERR LOS NA'!K198*(100%-X198))/(1+TASAS!$J$9)))</f>
        <v>0</v>
      </c>
      <c r="L198" s="131">
        <f>+('[1]N EERR LOS NA'!L198*Y198)+((('[1]N EERR LOS NA'!L198*(100%-Y198))/(1+TASAS!$K$9)))</f>
        <v>0</v>
      </c>
      <c r="M198" s="131">
        <f>+('[1]N EERR LOS NA'!M198*Z198)+((('[1]N EERR LOS NA'!M198*(100%-Z198))/(1+TASAS!$L$9)))</f>
        <v>0</v>
      </c>
      <c r="N198" s="131">
        <f>+('[1]N EERR LOS NA'!N198*AA198)+((('[1]N EERR LOS NA'!N198*(100%-AA198))/(1+TASAS!$M$9)))</f>
        <v>0</v>
      </c>
      <c r="O198" s="194">
        <f t="shared" si="19"/>
        <v>0.52164690576993666</v>
      </c>
      <c r="P198" s="303">
        <v>0</v>
      </c>
      <c r="Q198" s="303">
        <v>0</v>
      </c>
      <c r="R198" s="303">
        <v>0</v>
      </c>
      <c r="S198" s="303">
        <v>0</v>
      </c>
      <c r="T198" s="303">
        <v>0</v>
      </c>
      <c r="U198" s="303">
        <v>0</v>
      </c>
      <c r="V198" s="303">
        <v>0</v>
      </c>
      <c r="W198" s="303">
        <v>0</v>
      </c>
      <c r="X198" s="303">
        <v>0</v>
      </c>
      <c r="Y198" s="303">
        <v>0</v>
      </c>
      <c r="Z198" s="303">
        <v>0</v>
      </c>
      <c r="AA198" s="303">
        <v>0</v>
      </c>
    </row>
    <row r="199" spans="1:132" outlineLevel="1" x14ac:dyDescent="0.3">
      <c r="A199" s="202" t="s">
        <v>32</v>
      </c>
      <c r="B199" s="131"/>
      <c r="C199" s="131">
        <f>+('[1]N EERR LOS NA'!C199*P199)+((('[1]N EERR LOS NA'!C199*(100%-P199))/(1+TASAS!$B$9)))</f>
        <v>0</v>
      </c>
      <c r="D199" s="131">
        <f>+('[1]N EERR LOS NA'!D199*Q199)+((('[1]N EERR LOS NA'!D199*(100%-Q199))/(1+TASAS!$C$9)))</f>
        <v>2.0738808625720595</v>
      </c>
      <c r="E199" s="131">
        <f>+('[1]N EERR LOS NA'!E199*R199)+((('[1]N EERR LOS NA'!E199*(100%-R199))/(1+TASAS!$D$9)))</f>
        <v>0</v>
      </c>
      <c r="F199" s="131">
        <f>+('[1]N EERR LOS NA'!F199*S199)+((('[1]N EERR LOS NA'!F199*(100%-S199))/(1+TASAS!$E$9)))</f>
        <v>0</v>
      </c>
      <c r="G199" s="131">
        <f>+('[1]N EERR LOS NA'!G199*T199)+((('[1]N EERR LOS NA'!G199*(100%-T199))/(1+TASAS!$F$9)))</f>
        <v>0</v>
      </c>
      <c r="H199" s="131">
        <f>+('[1]N EERR LOS NA'!H199*U199)+((('[1]N EERR LOS NA'!H199*(100%-U199))/(1+TASAS!$G$9)))</f>
        <v>0</v>
      </c>
      <c r="I199" s="131">
        <f>+('[1]N EERR LOS NA'!I199*V199)+((('[1]N EERR LOS NA'!I199*(100%-V199))/(1+TASAS!$H$9)))</f>
        <v>0</v>
      </c>
      <c r="J199" s="131">
        <f>+('[1]N EERR LOS NA'!J199*W199)+((('[1]N EERR LOS NA'!J199*(100%-W199))/(1+TASAS!$I$9)))</f>
        <v>0</v>
      </c>
      <c r="K199" s="131">
        <f>+('[1]N EERR LOS NA'!K199*X199)+((('[1]N EERR LOS NA'!K199*(100%-X199))/(1+TASAS!$J$9)))</f>
        <v>0</v>
      </c>
      <c r="L199" s="131">
        <f>+('[1]N EERR LOS NA'!L199*Y199)+((('[1]N EERR LOS NA'!L199*(100%-Y199))/(1+TASAS!$K$9)))</f>
        <v>0</v>
      </c>
      <c r="M199" s="131">
        <f>+('[1]N EERR LOS NA'!M199*Z199)+((('[1]N EERR LOS NA'!M199*(100%-Z199))/(1+TASAS!$L$9)))</f>
        <v>0</v>
      </c>
      <c r="N199" s="131">
        <f>+('[1]N EERR LOS NA'!N199*AA199)+((('[1]N EERR LOS NA'!N199*(100%-AA199))/(1+TASAS!$M$9)))</f>
        <v>0</v>
      </c>
      <c r="O199" s="194">
        <f t="shared" si="19"/>
        <v>2.0738808625720595</v>
      </c>
      <c r="P199" s="303">
        <v>0</v>
      </c>
      <c r="Q199" s="303">
        <v>0</v>
      </c>
      <c r="R199" s="303">
        <v>0</v>
      </c>
      <c r="S199" s="303">
        <v>0</v>
      </c>
      <c r="T199" s="303">
        <v>0</v>
      </c>
      <c r="U199" s="303">
        <v>0</v>
      </c>
      <c r="V199" s="303">
        <v>0</v>
      </c>
      <c r="W199" s="303">
        <v>0</v>
      </c>
      <c r="X199" s="303">
        <v>0</v>
      </c>
      <c r="Y199" s="303">
        <v>0</v>
      </c>
      <c r="Z199" s="303">
        <v>0</v>
      </c>
      <c r="AA199" s="303">
        <v>0</v>
      </c>
    </row>
    <row r="200" spans="1:132" outlineLevel="1" x14ac:dyDescent="0.3">
      <c r="A200" s="202" t="s">
        <v>99</v>
      </c>
      <c r="B200" s="131"/>
      <c r="C200" s="131">
        <f>+('[1]N EERR LOS NA'!C200*P200)+((('[1]N EERR LOS NA'!C200*(100%-P200))/(1+TASAS!$B$9)))</f>
        <v>0</v>
      </c>
      <c r="D200" s="131">
        <f>+('[1]N EERR LOS NA'!D200*Q200)+((('[1]N EERR LOS NA'!D200*(100%-Q200))/(1+TASAS!$C$9)))</f>
        <v>0</v>
      </c>
      <c r="E200" s="131">
        <f>+('[1]N EERR LOS NA'!E200*R200)+((('[1]N EERR LOS NA'!E200*(100%-R200))/(1+TASAS!$D$9)))</f>
        <v>0</v>
      </c>
      <c r="F200" s="131">
        <f>+('[1]N EERR LOS NA'!F200*S200)+((('[1]N EERR LOS NA'!F200*(100%-S200))/(1+TASAS!$E$9)))</f>
        <v>0</v>
      </c>
      <c r="G200" s="131">
        <f>+('[1]N EERR LOS NA'!G200*T200)+((('[1]N EERR LOS NA'!G200*(100%-T200))/(1+TASAS!$F$9)))</f>
        <v>0</v>
      </c>
      <c r="H200" s="131">
        <f>+('[1]N EERR LOS NA'!H200*U200)+((('[1]N EERR LOS NA'!H200*(100%-U200))/(1+TASAS!$G$9)))</f>
        <v>0</v>
      </c>
      <c r="I200" s="131">
        <f>+('[1]N EERR LOS NA'!I200*V200)+((('[1]N EERR LOS NA'!I200*(100%-V200))/(1+TASAS!$H$9)))</f>
        <v>0</v>
      </c>
      <c r="J200" s="131">
        <f>+('[1]N EERR LOS NA'!J200*W200)+((('[1]N EERR LOS NA'!J200*(100%-W200))/(1+TASAS!$I$9)))</f>
        <v>0</v>
      </c>
      <c r="K200" s="131">
        <f>+('[1]N EERR LOS NA'!K200*X200)+((('[1]N EERR LOS NA'!K200*(100%-X200))/(1+TASAS!$J$9)))</f>
        <v>0</v>
      </c>
      <c r="L200" s="131">
        <f>+('[1]N EERR LOS NA'!L200*Y200)+((('[1]N EERR LOS NA'!L200*(100%-Y200))/(1+TASAS!$K$9)))</f>
        <v>0</v>
      </c>
      <c r="M200" s="131">
        <f>+('[1]N EERR LOS NA'!M200*Z200)+((('[1]N EERR LOS NA'!M200*(100%-Z200))/(1+TASAS!$L$9)))</f>
        <v>0</v>
      </c>
      <c r="N200" s="131">
        <f>+('[1]N EERR LOS NA'!N200*AA200)+((('[1]N EERR LOS NA'!N200*(100%-AA200))/(1+TASAS!$M$9)))</f>
        <v>0</v>
      </c>
      <c r="O200" s="194">
        <f t="shared" si="19"/>
        <v>0</v>
      </c>
      <c r="P200" s="303">
        <v>1</v>
      </c>
      <c r="Q200" s="303">
        <v>1</v>
      </c>
      <c r="R200" s="303">
        <v>1</v>
      </c>
      <c r="S200" s="303">
        <v>1</v>
      </c>
      <c r="T200" s="303">
        <v>1</v>
      </c>
      <c r="U200" s="303">
        <v>1</v>
      </c>
      <c r="V200" s="303">
        <v>1</v>
      </c>
      <c r="W200" s="303">
        <v>1</v>
      </c>
      <c r="X200" s="303">
        <v>1</v>
      </c>
      <c r="Y200" s="303">
        <v>1</v>
      </c>
      <c r="Z200" s="303">
        <v>1</v>
      </c>
      <c r="AA200" s="303">
        <v>1</v>
      </c>
    </row>
    <row r="201" spans="1:132" outlineLevel="1" x14ac:dyDescent="0.3">
      <c r="A201" s="202" t="s">
        <v>367</v>
      </c>
      <c r="B201" s="131"/>
      <c r="C201" s="131">
        <f>+('[1]N EERR LOS NA'!C201*P201)+((('[1]N EERR LOS NA'!C201*(100%-P201))/(1+TASAS!$B$9)))</f>
        <v>0</v>
      </c>
      <c r="D201" s="131">
        <f>+('[1]N EERR LOS NA'!D201*Q201)+((('[1]N EERR LOS NA'!D201*(100%-Q201))/(1+TASAS!$C$9)))</f>
        <v>0</v>
      </c>
      <c r="E201" s="131">
        <f>+('[1]N EERR LOS NA'!E201*R201)+((('[1]N EERR LOS NA'!E201*(100%-R201))/(1+TASAS!$D$9)))</f>
        <v>0</v>
      </c>
      <c r="F201" s="131">
        <f>+('[1]N EERR LOS NA'!F201*S201)+((('[1]N EERR LOS NA'!F201*(100%-S201))/(1+TASAS!$E$9)))</f>
        <v>0</v>
      </c>
      <c r="G201" s="131">
        <f>+('[1]N EERR LOS NA'!G201*T201)+((('[1]N EERR LOS NA'!G201*(100%-T201))/(1+TASAS!$F$9)))</f>
        <v>0</v>
      </c>
      <c r="H201" s="131">
        <f>+('[1]N EERR LOS NA'!H201*U201)+((('[1]N EERR LOS NA'!H201*(100%-U201))/(1+TASAS!$G$9)))</f>
        <v>0</v>
      </c>
      <c r="I201" s="131">
        <f>+('[1]N EERR LOS NA'!I201*V201)+((('[1]N EERR LOS NA'!I201*(100%-V201))/(1+TASAS!$H$9)))</f>
        <v>0</v>
      </c>
      <c r="J201" s="131">
        <f>+('[1]N EERR LOS NA'!J201*W201)+((('[1]N EERR LOS NA'!J201*(100%-W201))/(1+TASAS!$I$9)))</f>
        <v>0</v>
      </c>
      <c r="K201" s="131">
        <f>+('[1]N EERR LOS NA'!K201*X201)+((('[1]N EERR LOS NA'!K201*(100%-X201))/(1+TASAS!$J$9)))</f>
        <v>0</v>
      </c>
      <c r="L201" s="131">
        <f>+('[1]N EERR LOS NA'!L201*Y201)+((('[1]N EERR LOS NA'!L201*(100%-Y201))/(1+TASAS!$K$9)))</f>
        <v>0</v>
      </c>
      <c r="M201" s="131">
        <f>+('[1]N EERR LOS NA'!M201*Z201)+((('[1]N EERR LOS NA'!M201*(100%-Z201))/(1+TASAS!$L$9)))</f>
        <v>0</v>
      </c>
      <c r="N201" s="131">
        <f>+('[1]N EERR LOS NA'!N201*AA201)+((('[1]N EERR LOS NA'!N201*(100%-AA201))/(1+TASAS!$M$9)))</f>
        <v>0</v>
      </c>
      <c r="O201" s="194">
        <f t="shared" si="19"/>
        <v>0</v>
      </c>
      <c r="P201" s="303">
        <v>1</v>
      </c>
      <c r="Q201" s="303">
        <v>1</v>
      </c>
      <c r="R201" s="303">
        <v>1</v>
      </c>
      <c r="S201" s="303">
        <v>1</v>
      </c>
      <c r="T201" s="303">
        <v>1</v>
      </c>
      <c r="U201" s="303">
        <v>1</v>
      </c>
      <c r="V201" s="303">
        <v>1</v>
      </c>
      <c r="W201" s="303">
        <v>1</v>
      </c>
      <c r="X201" s="303">
        <v>1</v>
      </c>
      <c r="Y201" s="303">
        <v>1</v>
      </c>
      <c r="Z201" s="303">
        <v>1</v>
      </c>
      <c r="AA201" s="303">
        <v>1</v>
      </c>
    </row>
    <row r="202" spans="1:132" outlineLevel="1" x14ac:dyDescent="0.3">
      <c r="A202" s="202"/>
      <c r="B202" s="131"/>
      <c r="C202" s="131">
        <f>+('[1]N EERR LOS NA'!C202*P202)+((('[1]N EERR LOS NA'!C202*(100%-P202))/(1+TASAS!$B$9)))</f>
        <v>0</v>
      </c>
      <c r="D202" s="131">
        <f>+('[1]N EERR LOS NA'!D202*Q202)+((('[1]N EERR LOS NA'!D202*(100%-Q202))/(1+TASAS!$C$9)))</f>
        <v>0</v>
      </c>
      <c r="E202" s="131">
        <f>+('[1]N EERR LOS NA'!E202*R202)+((('[1]N EERR LOS NA'!E202*(100%-R202))/(1+TASAS!$D$9)))</f>
        <v>0</v>
      </c>
      <c r="F202" s="131">
        <f>+('[1]N EERR LOS NA'!F202*S202)+((('[1]N EERR LOS NA'!F202*(100%-S202))/(1+TASAS!$E$9)))</f>
        <v>0</v>
      </c>
      <c r="G202" s="131">
        <f>+('[1]N EERR LOS NA'!G202*T202)+((('[1]N EERR LOS NA'!G202*(100%-T202))/(1+TASAS!$F$9)))</f>
        <v>0</v>
      </c>
      <c r="H202" s="131">
        <f>+('[1]N EERR LOS NA'!H202*U202)+((('[1]N EERR LOS NA'!H202*(100%-U202))/(1+TASAS!$G$9)))</f>
        <v>0</v>
      </c>
      <c r="I202" s="131">
        <f>+('[1]N EERR LOS NA'!I202*V202)+((('[1]N EERR LOS NA'!I202*(100%-V202))/(1+TASAS!$H$9)))</f>
        <v>0</v>
      </c>
      <c r="J202" s="131">
        <f>+('[1]N EERR LOS NA'!J202*W202)+((('[1]N EERR LOS NA'!J202*(100%-W202))/(1+TASAS!$I$9)))</f>
        <v>0</v>
      </c>
      <c r="K202" s="131">
        <f>+('[1]N EERR LOS NA'!K202*X202)+((('[1]N EERR LOS NA'!K202*(100%-X202))/(1+TASAS!$J$9)))</f>
        <v>0</v>
      </c>
      <c r="L202" s="131">
        <f>+('[1]N EERR LOS NA'!L202*Y202)+((('[1]N EERR LOS NA'!L202*(100%-Y202))/(1+TASAS!$K$9)))</f>
        <v>0</v>
      </c>
      <c r="M202" s="131">
        <f>+('[1]N EERR LOS NA'!M202*Z202)+((('[1]N EERR LOS NA'!M202*(100%-Z202))/(1+TASAS!$L$9)))</f>
        <v>0</v>
      </c>
      <c r="N202" s="131">
        <f>+('[1]N EERR LOS NA'!N202*AA202)+((('[1]N EERR LOS NA'!N202*(100%-AA202))/(1+TASAS!$M$9)))</f>
        <v>0</v>
      </c>
      <c r="O202" s="194">
        <f t="shared" si="19"/>
        <v>0</v>
      </c>
    </row>
    <row r="203" spans="1:132" s="191" customFormat="1" ht="18" customHeight="1" x14ac:dyDescent="0.3">
      <c r="A203" s="213"/>
      <c r="B203" s="195"/>
      <c r="C203" s="196"/>
      <c r="D203" s="196"/>
      <c r="E203" s="196"/>
      <c r="F203" s="196"/>
      <c r="G203" s="196"/>
      <c r="H203" s="196"/>
      <c r="I203" s="196"/>
      <c r="J203" s="196"/>
      <c r="K203" s="196"/>
      <c r="L203" s="196"/>
      <c r="M203" s="196"/>
      <c r="N203" s="195"/>
      <c r="O203" s="194">
        <f t="shared" si="19"/>
        <v>0</v>
      </c>
    </row>
    <row r="204" spans="1:132" s="183" customFormat="1" ht="18.600000000000001" thickBot="1" x14ac:dyDescent="0.4">
      <c r="A204" s="218" t="s">
        <v>113</v>
      </c>
      <c r="B204" s="181">
        <f>+B34-B36</f>
        <v>0</v>
      </c>
      <c r="C204" s="181">
        <f>+C34-C36</f>
        <v>-3087.1782622437004</v>
      </c>
      <c r="D204" s="181">
        <f t="shared" ref="D204:O204" si="28">+D34-D36</f>
        <v>-1483.1928766692736</v>
      </c>
      <c r="E204" s="181">
        <f t="shared" si="28"/>
        <v>-2738.5775498842968</v>
      </c>
      <c r="F204" s="181">
        <f t="shared" si="28"/>
        <v>693.17473763272665</v>
      </c>
      <c r="G204" s="181">
        <f t="shared" si="28"/>
        <v>-1835.976558693279</v>
      </c>
      <c r="H204" s="181">
        <f t="shared" si="28"/>
        <v>-3411.7818642225038</v>
      </c>
      <c r="I204" s="181">
        <f t="shared" si="28"/>
        <v>0</v>
      </c>
      <c r="J204" s="181">
        <f t="shared" si="28"/>
        <v>0</v>
      </c>
      <c r="K204" s="181">
        <f t="shared" si="28"/>
        <v>0</v>
      </c>
      <c r="L204" s="181">
        <f t="shared" si="28"/>
        <v>0</v>
      </c>
      <c r="M204" s="181">
        <f t="shared" si="28"/>
        <v>0</v>
      </c>
      <c r="N204" s="181">
        <f t="shared" si="28"/>
        <v>0</v>
      </c>
      <c r="O204" s="219">
        <f t="shared" si="28"/>
        <v>-11863.532374080329</v>
      </c>
      <c r="P204" s="182"/>
      <c r="Q204" s="182"/>
      <c r="R204" s="182"/>
      <c r="S204" s="182"/>
      <c r="T204" s="182"/>
      <c r="U204" s="182"/>
      <c r="V204" s="182"/>
      <c r="W204" s="182"/>
      <c r="X204" s="182"/>
      <c r="Y204" s="182"/>
      <c r="Z204" s="182"/>
      <c r="AA204" s="182"/>
      <c r="AB204" s="182"/>
      <c r="AC204" s="182"/>
      <c r="AD204" s="182"/>
      <c r="AE204" s="182"/>
      <c r="AF204" s="182"/>
      <c r="AG204" s="182"/>
      <c r="AH204" s="182"/>
      <c r="AI204" s="182"/>
      <c r="AJ204" s="182"/>
      <c r="AK204" s="182"/>
      <c r="AL204" s="182"/>
      <c r="AM204" s="182"/>
      <c r="AN204" s="182"/>
      <c r="AO204" s="182"/>
      <c r="AP204" s="182"/>
      <c r="AQ204" s="182"/>
      <c r="AR204" s="182"/>
      <c r="AS204" s="182"/>
      <c r="AT204" s="182"/>
      <c r="AU204" s="182"/>
      <c r="AV204" s="182"/>
      <c r="AW204" s="182"/>
      <c r="AX204" s="182"/>
      <c r="AY204" s="182"/>
      <c r="AZ204" s="182"/>
      <c r="BA204" s="182"/>
      <c r="BB204" s="182"/>
      <c r="BC204" s="182"/>
      <c r="BD204" s="182"/>
      <c r="BE204" s="182"/>
      <c r="BF204" s="182"/>
      <c r="BG204" s="182"/>
      <c r="BH204" s="182"/>
      <c r="BI204" s="182"/>
      <c r="BJ204" s="182"/>
      <c r="BK204" s="182"/>
      <c r="BL204" s="182"/>
      <c r="BM204" s="182"/>
      <c r="BN204" s="182"/>
      <c r="BO204" s="182"/>
      <c r="BP204" s="182"/>
      <c r="BQ204" s="182"/>
      <c r="BR204" s="182"/>
      <c r="BS204" s="182"/>
      <c r="BT204" s="182"/>
      <c r="BU204" s="182"/>
      <c r="BV204" s="182"/>
      <c r="BW204" s="182"/>
      <c r="BX204" s="182"/>
      <c r="BY204" s="182"/>
      <c r="BZ204" s="182"/>
      <c r="CA204" s="182"/>
      <c r="CB204" s="182"/>
      <c r="CC204" s="182"/>
      <c r="CD204" s="182"/>
      <c r="CE204" s="182"/>
      <c r="CF204" s="182"/>
      <c r="CG204" s="182"/>
      <c r="CH204" s="182"/>
      <c r="CI204" s="182"/>
      <c r="CJ204" s="182"/>
      <c r="CK204" s="182"/>
      <c r="CL204" s="182"/>
      <c r="CM204" s="182"/>
      <c r="CN204" s="182"/>
      <c r="CO204" s="182"/>
      <c r="CP204" s="182"/>
      <c r="CQ204" s="182"/>
      <c r="CR204" s="182"/>
      <c r="CS204" s="182"/>
      <c r="CT204" s="182"/>
      <c r="CU204" s="182"/>
      <c r="CV204" s="182"/>
      <c r="CW204" s="182"/>
      <c r="CX204" s="182"/>
      <c r="CY204" s="182"/>
      <c r="CZ204" s="182"/>
      <c r="DA204" s="182"/>
      <c r="DB204" s="182"/>
      <c r="DC204" s="182"/>
      <c r="DD204" s="182"/>
      <c r="DE204" s="182"/>
      <c r="DF204" s="182"/>
      <c r="DG204" s="182"/>
      <c r="DH204" s="182"/>
      <c r="DI204" s="182"/>
      <c r="DJ204" s="182"/>
      <c r="DK204" s="182"/>
      <c r="DL204" s="182"/>
      <c r="DM204" s="182"/>
      <c r="DN204" s="182"/>
      <c r="DO204" s="182"/>
      <c r="DP204" s="182"/>
      <c r="DQ204" s="182"/>
      <c r="DR204" s="182"/>
      <c r="DS204" s="182"/>
      <c r="DT204" s="182"/>
      <c r="DU204" s="182"/>
      <c r="DV204" s="182"/>
      <c r="DW204" s="182"/>
      <c r="DX204" s="182"/>
      <c r="DY204" s="182"/>
      <c r="DZ204" s="182"/>
      <c r="EA204" s="182"/>
      <c r="EB204" s="182"/>
    </row>
    <row r="205" spans="1:132" s="8" customFormat="1" ht="18" customHeight="1" collapsed="1" thickTop="1" x14ac:dyDescent="0.3">
      <c r="A205" s="213" t="s">
        <v>28</v>
      </c>
      <c r="B205" s="175"/>
      <c r="C205" s="175"/>
      <c r="D205" s="175"/>
      <c r="E205" s="175"/>
      <c r="F205" s="175"/>
      <c r="G205" s="175"/>
      <c r="H205" s="175"/>
      <c r="I205" s="175"/>
      <c r="J205" s="175"/>
      <c r="K205" s="175"/>
      <c r="L205" s="175"/>
      <c r="M205" s="175"/>
      <c r="N205" s="175"/>
      <c r="O205" s="214">
        <f>+SUM(C205:N205)</f>
        <v>0</v>
      </c>
    </row>
    <row r="206" spans="1:132" s="183" customFormat="1" ht="18.600000000000001" thickBot="1" x14ac:dyDescent="0.4">
      <c r="A206" s="215" t="s">
        <v>114</v>
      </c>
      <c r="B206" s="216">
        <f>+B204-B205</f>
        <v>0</v>
      </c>
      <c r="C206" s="216">
        <f t="shared" ref="C206:O206" si="29">+C204-C205</f>
        <v>-3087.1782622437004</v>
      </c>
      <c r="D206" s="216">
        <f t="shared" si="29"/>
        <v>-1483.1928766692736</v>
      </c>
      <c r="E206" s="216">
        <f t="shared" si="29"/>
        <v>-2738.5775498842968</v>
      </c>
      <c r="F206" s="216">
        <f t="shared" si="29"/>
        <v>693.17473763272665</v>
      </c>
      <c r="G206" s="216">
        <f t="shared" si="29"/>
        <v>-1835.976558693279</v>
      </c>
      <c r="H206" s="216">
        <f t="shared" si="29"/>
        <v>-3411.7818642225038</v>
      </c>
      <c r="I206" s="216">
        <f t="shared" si="29"/>
        <v>0</v>
      </c>
      <c r="J206" s="216">
        <f t="shared" si="29"/>
        <v>0</v>
      </c>
      <c r="K206" s="216">
        <f t="shared" si="29"/>
        <v>0</v>
      </c>
      <c r="L206" s="216">
        <f t="shared" si="29"/>
        <v>0</v>
      </c>
      <c r="M206" s="216">
        <f t="shared" si="29"/>
        <v>0</v>
      </c>
      <c r="N206" s="216">
        <f t="shared" si="29"/>
        <v>0</v>
      </c>
      <c r="O206" s="217">
        <f t="shared" si="29"/>
        <v>-11863.532374080329</v>
      </c>
      <c r="P206" s="182"/>
      <c r="Q206" s="182"/>
      <c r="R206" s="182"/>
      <c r="S206" s="182"/>
      <c r="T206" s="182"/>
      <c r="U206" s="182"/>
      <c r="V206" s="182"/>
      <c r="W206" s="182"/>
      <c r="X206" s="182"/>
      <c r="Y206" s="182"/>
      <c r="Z206" s="182"/>
      <c r="AA206" s="182"/>
      <c r="AB206" s="182"/>
      <c r="AC206" s="182"/>
      <c r="AD206" s="182"/>
      <c r="AE206" s="182"/>
      <c r="AF206" s="182"/>
      <c r="AG206" s="182"/>
      <c r="AH206" s="182"/>
      <c r="AI206" s="182"/>
      <c r="AJ206" s="182"/>
      <c r="AK206" s="182"/>
      <c r="AL206" s="182"/>
      <c r="AM206" s="182"/>
      <c r="AN206" s="182"/>
      <c r="AO206" s="182"/>
      <c r="AP206" s="182"/>
      <c r="AQ206" s="182"/>
      <c r="AR206" s="182"/>
      <c r="AS206" s="182"/>
      <c r="AT206" s="182"/>
      <c r="AU206" s="182"/>
      <c r="AV206" s="182"/>
      <c r="AW206" s="182"/>
      <c r="AX206" s="182"/>
      <c r="AY206" s="182"/>
      <c r="AZ206" s="182"/>
      <c r="BA206" s="182"/>
      <c r="BB206" s="182"/>
      <c r="BC206" s="182"/>
      <c r="BD206" s="182"/>
      <c r="BE206" s="182"/>
      <c r="BF206" s="182"/>
      <c r="BG206" s="182"/>
      <c r="BH206" s="182"/>
      <c r="BI206" s="182"/>
      <c r="BJ206" s="182"/>
      <c r="BK206" s="182"/>
      <c r="BL206" s="182"/>
      <c r="BM206" s="182"/>
      <c r="BN206" s="182"/>
      <c r="BO206" s="182"/>
      <c r="BP206" s="182"/>
      <c r="BQ206" s="182"/>
      <c r="BR206" s="182"/>
      <c r="BS206" s="182"/>
      <c r="BT206" s="182"/>
      <c r="BU206" s="182"/>
      <c r="BV206" s="182"/>
      <c r="BW206" s="182"/>
      <c r="BX206" s="182"/>
      <c r="BY206" s="182"/>
      <c r="BZ206" s="182"/>
      <c r="CA206" s="182"/>
      <c r="CB206" s="182"/>
      <c r="CC206" s="182"/>
      <c r="CD206" s="182"/>
      <c r="CE206" s="182"/>
      <c r="CF206" s="182"/>
      <c r="CG206" s="182"/>
      <c r="CH206" s="182"/>
      <c r="CI206" s="182"/>
      <c r="CJ206" s="182"/>
      <c r="CK206" s="182"/>
      <c r="CL206" s="182"/>
      <c r="CM206" s="182"/>
      <c r="CN206" s="182"/>
      <c r="CO206" s="182"/>
      <c r="CP206" s="182"/>
      <c r="CQ206" s="182"/>
      <c r="CR206" s="182"/>
      <c r="CS206" s="182"/>
      <c r="CT206" s="182"/>
      <c r="CU206" s="182"/>
      <c r="CV206" s="182"/>
      <c r="CW206" s="182"/>
      <c r="CX206" s="182"/>
      <c r="CY206" s="182"/>
      <c r="CZ206" s="182"/>
      <c r="DA206" s="182"/>
      <c r="DB206" s="182"/>
      <c r="DC206" s="182"/>
      <c r="DD206" s="182"/>
      <c r="DE206" s="182"/>
      <c r="DF206" s="182"/>
      <c r="DG206" s="182"/>
      <c r="DH206" s="182"/>
      <c r="DI206" s="182"/>
      <c r="DJ206" s="182"/>
      <c r="DK206" s="182"/>
      <c r="DL206" s="182"/>
      <c r="DM206" s="182"/>
      <c r="DN206" s="182"/>
      <c r="DO206" s="182"/>
      <c r="DP206" s="182"/>
      <c r="DQ206" s="182"/>
      <c r="DR206" s="182"/>
      <c r="DS206" s="182"/>
      <c r="DT206" s="182"/>
      <c r="DU206" s="182"/>
      <c r="DV206" s="182"/>
      <c r="DW206" s="182"/>
      <c r="DX206" s="182"/>
      <c r="DY206" s="182"/>
      <c r="DZ206" s="182"/>
      <c r="EA206" s="182"/>
      <c r="EB206" s="182"/>
    </row>
    <row r="207" spans="1:132" s="3" customFormat="1" ht="15" thickTop="1" x14ac:dyDescent="0.3">
      <c r="B207" s="118"/>
      <c r="C207" s="118"/>
      <c r="D207" s="118"/>
      <c r="E207" s="118"/>
      <c r="F207" s="118"/>
      <c r="G207" s="118"/>
      <c r="H207" s="118"/>
      <c r="I207" s="118"/>
      <c r="J207" s="118"/>
      <c r="K207" s="118"/>
      <c r="L207" s="118"/>
      <c r="M207" s="118"/>
      <c r="N207" s="118"/>
      <c r="O207" s="118"/>
    </row>
    <row r="208" spans="1:132" s="3" customFormat="1" x14ac:dyDescent="0.3">
      <c r="B208" s="118"/>
      <c r="C208" s="118"/>
      <c r="D208" s="118"/>
      <c r="E208" s="118"/>
      <c r="F208" s="118"/>
      <c r="G208" s="118"/>
      <c r="H208" s="118"/>
      <c r="I208" s="118"/>
      <c r="J208" s="118"/>
      <c r="K208" s="118"/>
      <c r="L208" s="118"/>
      <c r="M208" s="118"/>
      <c r="N208" s="118"/>
      <c r="O208" s="118"/>
    </row>
    <row r="209" spans="2:15" s="3" customFormat="1" x14ac:dyDescent="0.3">
      <c r="B209" s="118"/>
      <c r="C209" s="118"/>
      <c r="D209" s="118"/>
      <c r="E209" s="118"/>
      <c r="F209" s="118"/>
      <c r="G209" s="118"/>
      <c r="H209" s="118"/>
      <c r="I209" s="118"/>
      <c r="J209" s="118"/>
      <c r="K209" s="118"/>
      <c r="L209" s="118"/>
      <c r="M209" s="118"/>
      <c r="N209" s="118"/>
      <c r="O209" s="118"/>
    </row>
    <row r="210" spans="2:15" x14ac:dyDescent="0.3">
      <c r="O210" s="118"/>
    </row>
    <row r="211" spans="2:15" x14ac:dyDescent="0.3">
      <c r="O211" s="118"/>
    </row>
    <row r="212" spans="2:15" x14ac:dyDescent="0.3">
      <c r="O212" s="118"/>
    </row>
    <row r="213" spans="2:15" x14ac:dyDescent="0.3">
      <c r="O213" s="118"/>
    </row>
    <row r="214" spans="2:15" x14ac:dyDescent="0.3">
      <c r="O214" s="118"/>
    </row>
    <row r="215" spans="2:15" x14ac:dyDescent="0.3">
      <c r="O215" s="118"/>
    </row>
    <row r="216" spans="2:15" x14ac:dyDescent="0.3">
      <c r="O216" s="118"/>
    </row>
    <row r="217" spans="2:15" x14ac:dyDescent="0.3">
      <c r="O217" s="118"/>
    </row>
    <row r="218" spans="2:15" x14ac:dyDescent="0.3">
      <c r="O218" s="118"/>
    </row>
    <row r="219" spans="2:15" x14ac:dyDescent="0.3">
      <c r="O219" s="118"/>
    </row>
    <row r="220" spans="2:15" x14ac:dyDescent="0.3">
      <c r="O220" s="118"/>
    </row>
    <row r="221" spans="2:15" x14ac:dyDescent="0.3">
      <c r="O221" s="118"/>
    </row>
    <row r="222" spans="2:15" x14ac:dyDescent="0.3">
      <c r="O222" s="118"/>
    </row>
    <row r="223" spans="2:15" x14ac:dyDescent="0.3">
      <c r="O223" s="118"/>
    </row>
    <row r="224" spans="2:15" x14ac:dyDescent="0.3">
      <c r="O224" s="118"/>
    </row>
    <row r="225" spans="15:15" x14ac:dyDescent="0.3">
      <c r="O225" s="118"/>
    </row>
    <row r="226" spans="15:15" x14ac:dyDescent="0.3">
      <c r="O226" s="118"/>
    </row>
    <row r="227" spans="15:15" x14ac:dyDescent="0.3">
      <c r="O227" s="118"/>
    </row>
    <row r="228" spans="15:15" x14ac:dyDescent="0.3">
      <c r="O228" s="118"/>
    </row>
    <row r="229" spans="15:15" x14ac:dyDescent="0.3">
      <c r="O229" s="118"/>
    </row>
    <row r="230" spans="15:15" x14ac:dyDescent="0.3">
      <c r="O230" s="118"/>
    </row>
    <row r="231" spans="15:15" x14ac:dyDescent="0.3">
      <c r="O231" s="118"/>
    </row>
    <row r="232" spans="15:15" x14ac:dyDescent="0.3">
      <c r="O232" s="118"/>
    </row>
    <row r="233" spans="15:15" x14ac:dyDescent="0.3">
      <c r="O233" s="118"/>
    </row>
    <row r="234" spans="15:15" x14ac:dyDescent="0.3">
      <c r="O234" s="118"/>
    </row>
    <row r="235" spans="15:15" x14ac:dyDescent="0.3">
      <c r="O235" s="118"/>
    </row>
    <row r="236" spans="15:15" x14ac:dyDescent="0.3">
      <c r="O236" s="118"/>
    </row>
    <row r="237" spans="15:15" x14ac:dyDescent="0.3">
      <c r="O237" s="118"/>
    </row>
    <row r="238" spans="15:15" x14ac:dyDescent="0.3">
      <c r="O238" s="118"/>
    </row>
    <row r="239" spans="15:15" x14ac:dyDescent="0.3">
      <c r="O239" s="118"/>
    </row>
    <row r="240" spans="15:15" x14ac:dyDescent="0.3">
      <c r="O240" s="118"/>
    </row>
    <row r="241" spans="15:15" x14ac:dyDescent="0.3">
      <c r="O241" s="118"/>
    </row>
    <row r="242" spans="15:15" x14ac:dyDescent="0.3">
      <c r="O242" s="118"/>
    </row>
    <row r="243" spans="15:15" x14ac:dyDescent="0.3">
      <c r="O243" s="118"/>
    </row>
    <row r="244" spans="15:15" x14ac:dyDescent="0.3">
      <c r="O244" s="118"/>
    </row>
    <row r="245" spans="15:15" x14ac:dyDescent="0.3">
      <c r="O245" s="118"/>
    </row>
    <row r="246" spans="15:15" x14ac:dyDescent="0.3">
      <c r="O246" s="118"/>
    </row>
    <row r="247" spans="15:15" x14ac:dyDescent="0.3">
      <c r="O247" s="118"/>
    </row>
    <row r="248" spans="15:15" x14ac:dyDescent="0.3">
      <c r="O248" s="118"/>
    </row>
    <row r="249" spans="15:15" x14ac:dyDescent="0.3">
      <c r="O249" s="118"/>
    </row>
    <row r="250" spans="15:15" x14ac:dyDescent="0.3">
      <c r="O250" s="118"/>
    </row>
    <row r="251" spans="15:15" x14ac:dyDescent="0.3">
      <c r="O251" s="118"/>
    </row>
    <row r="252" spans="15:15" x14ac:dyDescent="0.3">
      <c r="O252" s="118"/>
    </row>
    <row r="253" spans="15:15" x14ac:dyDescent="0.3">
      <c r="O253" s="118"/>
    </row>
    <row r="254" spans="15:15" x14ac:dyDescent="0.3">
      <c r="O254" s="118"/>
    </row>
    <row r="255" spans="15:15" x14ac:dyDescent="0.3">
      <c r="O255" s="118"/>
    </row>
    <row r="256" spans="15:15" x14ac:dyDescent="0.3">
      <c r="O256" s="118"/>
    </row>
    <row r="257" spans="15:15" x14ac:dyDescent="0.3">
      <c r="O257" s="118"/>
    </row>
    <row r="258" spans="15:15" x14ac:dyDescent="0.3">
      <c r="O258" s="118"/>
    </row>
    <row r="259" spans="15:15" x14ac:dyDescent="0.3">
      <c r="O259" s="118"/>
    </row>
    <row r="260" spans="15:15" x14ac:dyDescent="0.3">
      <c r="O260" s="118"/>
    </row>
    <row r="261" spans="15:15" x14ac:dyDescent="0.3">
      <c r="O261" s="118"/>
    </row>
    <row r="262" spans="15:15" x14ac:dyDescent="0.3">
      <c r="O262" s="118"/>
    </row>
    <row r="263" spans="15:15" x14ac:dyDescent="0.3">
      <c r="O263" s="118"/>
    </row>
    <row r="264" spans="15:15" x14ac:dyDescent="0.3">
      <c r="O264" s="118"/>
    </row>
    <row r="265" spans="15:15" x14ac:dyDescent="0.3">
      <c r="O265" s="118"/>
    </row>
    <row r="266" spans="15:15" x14ac:dyDescent="0.3">
      <c r="O266" s="118"/>
    </row>
    <row r="267" spans="15:15" x14ac:dyDescent="0.3">
      <c r="O267" s="118"/>
    </row>
    <row r="268" spans="15:15" x14ac:dyDescent="0.3">
      <c r="O268" s="118"/>
    </row>
    <row r="269" spans="15:15" x14ac:dyDescent="0.3">
      <c r="O269" s="118"/>
    </row>
    <row r="270" spans="15:15" x14ac:dyDescent="0.3">
      <c r="O270" s="118"/>
    </row>
    <row r="271" spans="15:15" x14ac:dyDescent="0.3">
      <c r="O271" s="118"/>
    </row>
    <row r="272" spans="15:15" x14ac:dyDescent="0.3">
      <c r="O272" s="118"/>
    </row>
    <row r="273" spans="15:15" x14ac:dyDescent="0.3">
      <c r="O273" s="118"/>
    </row>
    <row r="274" spans="15:15" x14ac:dyDescent="0.3">
      <c r="O274" s="118"/>
    </row>
    <row r="275" spans="15:15" x14ac:dyDescent="0.3">
      <c r="O275" s="118"/>
    </row>
    <row r="276" spans="15:15" x14ac:dyDescent="0.3">
      <c r="O276" s="118"/>
    </row>
    <row r="277" spans="15:15" x14ac:dyDescent="0.3">
      <c r="O277" s="118"/>
    </row>
    <row r="278" spans="15:15" x14ac:dyDescent="0.3">
      <c r="O278" s="118"/>
    </row>
    <row r="279" spans="15:15" x14ac:dyDescent="0.3">
      <c r="O279" s="118"/>
    </row>
    <row r="280" spans="15:15" x14ac:dyDescent="0.3">
      <c r="O280" s="118"/>
    </row>
    <row r="281" spans="15:15" x14ac:dyDescent="0.3">
      <c r="O281" s="118"/>
    </row>
    <row r="282" spans="15:15" x14ac:dyDescent="0.3">
      <c r="O282" s="118"/>
    </row>
    <row r="283" spans="15:15" x14ac:dyDescent="0.3">
      <c r="O283" s="118"/>
    </row>
    <row r="284" spans="15:15" x14ac:dyDescent="0.3">
      <c r="O284" s="118"/>
    </row>
    <row r="285" spans="15:15" x14ac:dyDescent="0.3">
      <c r="O285" s="118"/>
    </row>
    <row r="286" spans="15:15" x14ac:dyDescent="0.3">
      <c r="O286" s="118"/>
    </row>
    <row r="287" spans="15:15" x14ac:dyDescent="0.3">
      <c r="O287" s="118"/>
    </row>
    <row r="288" spans="15:15" x14ac:dyDescent="0.3">
      <c r="O288" s="118"/>
    </row>
    <row r="289" spans="15:15" x14ac:dyDescent="0.3">
      <c r="O289" s="118"/>
    </row>
    <row r="290" spans="15:15" x14ac:dyDescent="0.3">
      <c r="O290" s="118"/>
    </row>
    <row r="291" spans="15:15" x14ac:dyDescent="0.3">
      <c r="O291" s="118"/>
    </row>
    <row r="292" spans="15:15" x14ac:dyDescent="0.3">
      <c r="O292" s="118"/>
    </row>
    <row r="293" spans="15:15" x14ac:dyDescent="0.3">
      <c r="O293" s="118"/>
    </row>
    <row r="294" spans="15:15" x14ac:dyDescent="0.3">
      <c r="O294" s="118"/>
    </row>
    <row r="295" spans="15:15" x14ac:dyDescent="0.3">
      <c r="O295" s="118"/>
    </row>
    <row r="296" spans="15:15" x14ac:dyDescent="0.3">
      <c r="O296" s="118"/>
    </row>
    <row r="297" spans="15:15" x14ac:dyDescent="0.3">
      <c r="O297" s="118"/>
    </row>
    <row r="298" spans="15:15" x14ac:dyDescent="0.3">
      <c r="O298" s="118"/>
    </row>
    <row r="299" spans="15:15" x14ac:dyDescent="0.3">
      <c r="O299" s="118"/>
    </row>
    <row r="300" spans="15:15" x14ac:dyDescent="0.3">
      <c r="O300" s="118"/>
    </row>
    <row r="301" spans="15:15" x14ac:dyDescent="0.3">
      <c r="O301" s="118"/>
    </row>
    <row r="302" spans="15:15" x14ac:dyDescent="0.3">
      <c r="O302" s="118"/>
    </row>
    <row r="303" spans="15:15" x14ac:dyDescent="0.3">
      <c r="O303" s="118"/>
    </row>
    <row r="304" spans="15:15" x14ac:dyDescent="0.3">
      <c r="O304" s="118"/>
    </row>
    <row r="305" spans="15:15" x14ac:dyDescent="0.3">
      <c r="O305" s="118"/>
    </row>
    <row r="306" spans="15:15" x14ac:dyDescent="0.3">
      <c r="O306" s="118"/>
    </row>
    <row r="307" spans="15:15" x14ac:dyDescent="0.3">
      <c r="O307" s="118"/>
    </row>
    <row r="308" spans="15:15" x14ac:dyDescent="0.3">
      <c r="O308" s="118"/>
    </row>
    <row r="309" spans="15:15" x14ac:dyDescent="0.3">
      <c r="O309" s="118"/>
    </row>
    <row r="310" spans="15:15" x14ac:dyDescent="0.3">
      <c r="O310" s="118"/>
    </row>
    <row r="311" spans="15:15" x14ac:dyDescent="0.3">
      <c r="O311" s="118"/>
    </row>
    <row r="312" spans="15:15" x14ac:dyDescent="0.3">
      <c r="O312" s="118"/>
    </row>
    <row r="313" spans="15:15" x14ac:dyDescent="0.3">
      <c r="O313" s="118"/>
    </row>
    <row r="314" spans="15:15" x14ac:dyDescent="0.3">
      <c r="O314" s="118"/>
    </row>
  </sheetData>
  <mergeCells count="1">
    <mergeCell ref="C2:O2"/>
  </mergeCells>
  <pageMargins left="0.7" right="0.7" top="0.75" bottom="0.75" header="0.3" footer="0.3"/>
  <pageSetup paperSize="9" orientation="portrait" r:id="rId1"/>
  <headerFooter>
    <oddHeader>&amp;LElaborado por:&amp;CCarmen Eugenia Quintero Q.</oddHeader>
  </headerFooter>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8"/>
  <sheetViews>
    <sheetView workbookViewId="0">
      <selection activeCell="D8" sqref="D8"/>
    </sheetView>
  </sheetViews>
  <sheetFormatPr baseColWidth="10" defaultRowHeight="14.4" x14ac:dyDescent="0.3"/>
  <cols>
    <col min="1" max="1" width="12.88671875" customWidth="1"/>
  </cols>
  <sheetData>
    <row r="1" spans="1:13" x14ac:dyDescent="0.3">
      <c r="A1" t="s">
        <v>831</v>
      </c>
      <c r="B1" s="121" t="s">
        <v>119</v>
      </c>
      <c r="C1" s="121" t="s">
        <v>120</v>
      </c>
      <c r="D1" s="121" t="s">
        <v>122</v>
      </c>
      <c r="E1" s="121" t="s">
        <v>210</v>
      </c>
      <c r="F1" s="121" t="s">
        <v>218</v>
      </c>
      <c r="G1" s="121" t="s">
        <v>219</v>
      </c>
      <c r="H1" s="121" t="s">
        <v>229</v>
      </c>
      <c r="I1" s="121" t="s">
        <v>230</v>
      </c>
      <c r="J1" s="121" t="s">
        <v>231</v>
      </c>
      <c r="K1" s="121" t="s">
        <v>232</v>
      </c>
      <c r="L1" s="121" t="s">
        <v>233</v>
      </c>
      <c r="M1" s="121" t="s">
        <v>234</v>
      </c>
    </row>
    <row r="2" spans="1:13" x14ac:dyDescent="0.3">
      <c r="A2" t="s">
        <v>832</v>
      </c>
      <c r="B2" s="300">
        <v>301.37</v>
      </c>
      <c r="C2" s="300">
        <v>370.25</v>
      </c>
      <c r="D2" s="300">
        <f>+C3</f>
        <v>419.99</v>
      </c>
      <c r="E2" s="300">
        <v>473.92</v>
      </c>
      <c r="F2" s="300">
        <v>489.55</v>
      </c>
      <c r="G2" s="300">
        <v>554.42999999999995</v>
      </c>
      <c r="H2" s="300">
        <v>633.36</v>
      </c>
      <c r="I2" s="300"/>
      <c r="J2" s="300"/>
      <c r="K2" s="300"/>
      <c r="L2" s="300"/>
      <c r="M2" s="300"/>
    </row>
    <row r="3" spans="1:13" x14ac:dyDescent="0.3">
      <c r="A3" t="s">
        <v>833</v>
      </c>
      <c r="B3" s="300">
        <v>370.25</v>
      </c>
      <c r="C3" s="300">
        <v>419.99</v>
      </c>
      <c r="D3" s="300">
        <v>473.87</v>
      </c>
      <c r="E3" s="300">
        <v>487.12</v>
      </c>
      <c r="F3" s="300">
        <v>554.42999999999995</v>
      </c>
      <c r="G3" s="300">
        <v>623.02</v>
      </c>
      <c r="H3" s="300"/>
      <c r="I3" s="300"/>
      <c r="J3" s="300"/>
      <c r="K3" s="300"/>
      <c r="L3" s="300"/>
      <c r="M3" s="300"/>
    </row>
    <row r="4" spans="1:13" x14ac:dyDescent="0.3">
      <c r="A4" t="s">
        <v>834</v>
      </c>
      <c r="B4" s="300">
        <v>566</v>
      </c>
      <c r="C4" s="300">
        <v>514.17999999999995</v>
      </c>
      <c r="D4" s="300">
        <v>609.9</v>
      </c>
      <c r="E4" s="300">
        <v>652</v>
      </c>
      <c r="F4" s="300">
        <v>632.5</v>
      </c>
      <c r="G4" s="300">
        <v>733.67</v>
      </c>
      <c r="H4" s="300">
        <v>740.5</v>
      </c>
      <c r="I4" s="300"/>
      <c r="J4" s="300"/>
      <c r="K4" s="300"/>
      <c r="L4" s="300"/>
      <c r="M4" s="300"/>
    </row>
    <row r="5" spans="1:13" x14ac:dyDescent="0.3">
      <c r="A5" t="s">
        <v>835</v>
      </c>
      <c r="B5" s="300">
        <v>514.17999999999995</v>
      </c>
      <c r="C5" s="300">
        <v>609.9</v>
      </c>
      <c r="D5" s="300">
        <v>657.99</v>
      </c>
      <c r="E5" s="300">
        <v>632.5</v>
      </c>
      <c r="F5" s="300">
        <v>735.26</v>
      </c>
      <c r="G5" s="300">
        <v>745.31</v>
      </c>
      <c r="H5" s="300"/>
      <c r="I5" s="300"/>
      <c r="J5" s="300"/>
      <c r="K5" s="300"/>
      <c r="L5" s="300"/>
      <c r="M5" s="300"/>
    </row>
    <row r="6" spans="1:13" x14ac:dyDescent="0.3">
      <c r="A6" t="s">
        <v>836</v>
      </c>
      <c r="B6" s="300">
        <f>+(B2+B3)/2</f>
        <v>335.81</v>
      </c>
      <c r="C6" s="300">
        <f t="shared" ref="C6:H6" si="0">+(C2+C3)/2</f>
        <v>395.12</v>
      </c>
      <c r="D6" s="300">
        <f t="shared" si="0"/>
        <v>446.93</v>
      </c>
      <c r="E6" s="300">
        <f t="shared" si="0"/>
        <v>480.52</v>
      </c>
      <c r="F6" s="300">
        <f t="shared" si="0"/>
        <v>521.99</v>
      </c>
      <c r="G6" s="300">
        <f>+(G2+G3)/2</f>
        <v>588.72499999999991</v>
      </c>
      <c r="H6" s="300">
        <f t="shared" si="0"/>
        <v>316.68</v>
      </c>
      <c r="I6" s="300"/>
      <c r="J6" s="300"/>
      <c r="K6" s="300"/>
      <c r="L6" s="300"/>
      <c r="M6" s="300"/>
    </row>
    <row r="7" spans="1:13" x14ac:dyDescent="0.3">
      <c r="A7" t="s">
        <v>837</v>
      </c>
      <c r="B7" s="300">
        <f>+(B4+B5)/2</f>
        <v>540.08999999999992</v>
      </c>
      <c r="C7" s="300">
        <f t="shared" ref="C7:H7" si="1">+(C4+C5)/2</f>
        <v>562.04</v>
      </c>
      <c r="D7" s="300">
        <f t="shared" si="1"/>
        <v>633.94499999999994</v>
      </c>
      <c r="E7" s="300">
        <f t="shared" si="1"/>
        <v>642.25</v>
      </c>
      <c r="F7" s="300">
        <f t="shared" si="1"/>
        <v>683.88</v>
      </c>
      <c r="G7" s="300">
        <f>+(G4+G5)/2</f>
        <v>739.49</v>
      </c>
      <c r="H7" s="300">
        <f t="shared" si="1"/>
        <v>370.25</v>
      </c>
      <c r="I7" s="300"/>
      <c r="J7" s="300"/>
      <c r="K7" s="300"/>
      <c r="L7" s="300"/>
      <c r="M7" s="300"/>
    </row>
    <row r="8" spans="1:13" x14ac:dyDescent="0.3">
      <c r="A8" t="s">
        <v>838</v>
      </c>
      <c r="B8" s="300">
        <f>+(B6+B7)/2</f>
        <v>437.94999999999993</v>
      </c>
      <c r="C8" s="300">
        <f t="shared" ref="C8:H8" si="2">+(C6+C7)/2</f>
        <v>478.58</v>
      </c>
      <c r="D8" s="300">
        <f t="shared" si="2"/>
        <v>540.4375</v>
      </c>
      <c r="E8" s="300">
        <f t="shared" si="2"/>
        <v>561.38499999999999</v>
      </c>
      <c r="F8" s="300">
        <f t="shared" si="2"/>
        <v>602.93499999999995</v>
      </c>
      <c r="G8" s="300">
        <f t="shared" si="2"/>
        <v>664.10749999999996</v>
      </c>
      <c r="H8" s="300">
        <f t="shared" si="2"/>
        <v>343.46500000000003</v>
      </c>
      <c r="I8" s="300"/>
      <c r="J8" s="300"/>
      <c r="K8" s="300"/>
      <c r="L8" s="300"/>
      <c r="M8" s="300"/>
    </row>
    <row r="9" spans="1:13" x14ac:dyDescent="0.3">
      <c r="A9" t="s">
        <v>839</v>
      </c>
      <c r="B9" s="302">
        <f>+(B7-B6)/B6</f>
        <v>0.60832018105476282</v>
      </c>
      <c r="C9" s="302">
        <f t="shared" ref="C9:H9" si="3">+(C7-C6)/C6</f>
        <v>0.42245393804413839</v>
      </c>
      <c r="D9" s="302">
        <f t="shared" si="3"/>
        <v>0.41844360414382548</v>
      </c>
      <c r="E9" s="302">
        <f t="shared" si="3"/>
        <v>0.33657287938067099</v>
      </c>
      <c r="F9" s="302">
        <f t="shared" si="3"/>
        <v>0.31014004099695391</v>
      </c>
      <c r="G9" s="302">
        <f t="shared" si="3"/>
        <v>0.25608730731665907</v>
      </c>
      <c r="H9" s="302">
        <f t="shared" si="3"/>
        <v>0.16916129847164327</v>
      </c>
    </row>
    <row r="11" spans="1:13" x14ac:dyDescent="0.3">
      <c r="B11" s="312">
        <f>B9/100</f>
        <v>6.083201810547628E-3</v>
      </c>
    </row>
    <row r="16" spans="1:13" x14ac:dyDescent="0.3">
      <c r="C16" s="301"/>
    </row>
    <row r="17" spans="3:3" x14ac:dyDescent="0.3">
      <c r="C17" s="301"/>
    </row>
    <row r="18" spans="3:3" x14ac:dyDescent="0.3">
      <c r="C18" s="301"/>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0B050"/>
  </sheetPr>
  <dimension ref="A1:HL220"/>
  <sheetViews>
    <sheetView showGridLines="0" zoomScale="70" zoomScaleNormal="70" workbookViewId="0">
      <pane xSplit="1" ySplit="4" topLeftCell="B5" activePane="bottomRight" state="frozen"/>
      <selection activeCell="L138" sqref="L138"/>
      <selection pane="topRight" activeCell="L138" sqref="L138"/>
      <selection pane="bottomLeft" activeCell="L138" sqref="L138"/>
      <selection pane="bottomRight" activeCell="AW54" sqref="AW54"/>
    </sheetView>
  </sheetViews>
  <sheetFormatPr baseColWidth="10" defaultRowHeight="14.4" outlineLevelRow="2" x14ac:dyDescent="0.3"/>
  <cols>
    <col min="1" max="1" width="50.44140625" style="4" customWidth="1"/>
    <col min="2" max="2" width="13.6640625" style="63" hidden="1" customWidth="1"/>
    <col min="3" max="3" width="10.109375" style="32" hidden="1" customWidth="1"/>
    <col min="4" max="4" width="9.109375" style="32" hidden="1" customWidth="1"/>
    <col min="5" max="5" width="11.109375" style="63" hidden="1" customWidth="1"/>
    <col min="6" max="6" width="10.109375" style="32" hidden="1" customWidth="1"/>
    <col min="7" max="7" width="9.109375" style="32" hidden="1" customWidth="1"/>
    <col min="8" max="8" width="12.88671875" style="63" hidden="1" customWidth="1"/>
    <col min="9" max="9" width="10" style="32" hidden="1" customWidth="1"/>
    <col min="10" max="10" width="9.21875" style="32" hidden="1" customWidth="1"/>
    <col min="11" max="11" width="12.77734375" style="32" hidden="1" customWidth="1"/>
    <col min="12" max="12" width="12" style="63" hidden="1" customWidth="1"/>
    <col min="13" max="13" width="10.109375" style="32" hidden="1" customWidth="1"/>
    <col min="14" max="14" width="9.21875" style="32" hidden="1" customWidth="1"/>
    <col min="15" max="15" width="11.109375" style="63" hidden="1" customWidth="1"/>
    <col min="16" max="16" width="10" style="32" hidden="1" customWidth="1"/>
    <col min="17" max="17" width="9.21875" style="32" hidden="1" customWidth="1"/>
    <col min="18" max="18" width="11.88671875" style="32" hidden="1" customWidth="1"/>
    <col min="19" max="19" width="12.109375" style="63" hidden="1" customWidth="1"/>
    <col min="20" max="20" width="11.21875" style="32" hidden="1" customWidth="1"/>
    <col min="21" max="21" width="9.21875" style="32" hidden="1" customWidth="1"/>
    <col min="22" max="22" width="11.88671875" style="63" hidden="1" customWidth="1"/>
    <col min="23" max="23" width="11.21875" style="32" hidden="1" customWidth="1"/>
    <col min="24" max="24" width="13.109375" style="32" hidden="1" customWidth="1"/>
    <col min="25" max="25" width="11.109375" style="63" hidden="1" customWidth="1"/>
    <col min="26" max="26" width="10" style="32" hidden="1" customWidth="1"/>
    <col min="27" max="27" width="9.21875" style="32" hidden="1" customWidth="1"/>
    <col min="28" max="28" width="13.6640625" style="32" hidden="1" customWidth="1"/>
    <col min="29" max="29" width="12.109375" style="63" hidden="1" customWidth="1"/>
    <col min="30" max="30" width="11.21875" style="32" hidden="1" customWidth="1"/>
    <col min="31" max="31" width="9.21875" style="32" hidden="1" customWidth="1"/>
    <col min="32" max="32" width="11.109375" style="63" hidden="1" customWidth="1"/>
    <col min="33" max="33" width="10" style="32" hidden="1" customWidth="1"/>
    <col min="34" max="34" width="9.21875" style="32" hidden="1" customWidth="1"/>
    <col min="35" max="35" width="13.6640625" style="32" hidden="1" customWidth="1"/>
    <col min="36" max="36" width="12.109375" style="63" hidden="1" customWidth="1"/>
    <col min="37" max="37" width="11.21875" style="32" hidden="1" customWidth="1"/>
    <col min="38" max="38" width="9.21875" style="32" hidden="1" customWidth="1"/>
    <col min="39" max="39" width="11.109375" style="63" hidden="1" customWidth="1"/>
    <col min="40" max="40" width="10" style="32" hidden="1" customWidth="1"/>
    <col min="41" max="41" width="9.21875" style="32" hidden="1" customWidth="1"/>
    <col min="42" max="42" width="13.6640625" style="32" hidden="1" customWidth="1"/>
    <col min="43" max="43" width="12.109375" style="63" hidden="1" customWidth="1"/>
    <col min="44" max="44" width="11.21875" style="32" hidden="1" customWidth="1"/>
    <col min="45" max="45" width="9.21875" style="32" hidden="1" customWidth="1"/>
    <col min="46" max="46" width="11.88671875" style="63" hidden="1" customWidth="1"/>
    <col min="47" max="47" width="11.21875" style="32" hidden="1" customWidth="1"/>
    <col min="48" max="48" width="13" style="32" hidden="1" customWidth="1"/>
    <col min="49" max="49" width="11.109375" style="63" bestFit="1" customWidth="1"/>
    <col min="50" max="50" width="11.21875" style="32" customWidth="1"/>
    <col min="51" max="51" width="9.21875" style="32" customWidth="1"/>
    <col min="52" max="52" width="11.88671875" style="63" customWidth="1"/>
    <col min="53" max="53" width="11.21875" style="32" customWidth="1"/>
    <col min="54" max="54" width="13" style="32" customWidth="1"/>
    <col min="55" max="57" width="11.5546875" style="4"/>
    <col min="58" max="58" width="12.109375" style="4" customWidth="1"/>
    <col min="59" max="59" width="11.6640625" style="4" customWidth="1"/>
    <col min="60" max="61" width="14.6640625" style="4" bestFit="1" customWidth="1"/>
    <col min="62" max="229" width="11.5546875" style="4"/>
    <col min="230" max="230" width="39.33203125" style="4" customWidth="1"/>
    <col min="231" max="485" width="11.5546875" style="4"/>
    <col min="486" max="486" width="39.33203125" style="4" customWidth="1"/>
    <col min="487" max="741" width="11.5546875" style="4"/>
    <col min="742" max="742" width="39.33203125" style="4" customWidth="1"/>
    <col min="743" max="997" width="11.5546875" style="4"/>
    <col min="998" max="998" width="39.33203125" style="4" customWidth="1"/>
    <col min="999" max="1253" width="11.5546875" style="4"/>
    <col min="1254" max="1254" width="39.33203125" style="4" customWidth="1"/>
    <col min="1255" max="1509" width="11.5546875" style="4"/>
    <col min="1510" max="1510" width="39.33203125" style="4" customWidth="1"/>
    <col min="1511" max="1765" width="11.5546875" style="4"/>
    <col min="1766" max="1766" width="39.33203125" style="4" customWidth="1"/>
    <col min="1767" max="2021" width="11.5546875" style="4"/>
    <col min="2022" max="2022" width="39.33203125" style="4" customWidth="1"/>
    <col min="2023" max="2277" width="11.5546875" style="4"/>
    <col min="2278" max="2278" width="39.33203125" style="4" customWidth="1"/>
    <col min="2279" max="2533" width="11.5546875" style="4"/>
    <col min="2534" max="2534" width="39.33203125" style="4" customWidth="1"/>
    <col min="2535" max="2789" width="11.5546875" style="4"/>
    <col min="2790" max="2790" width="39.33203125" style="4" customWidth="1"/>
    <col min="2791" max="3045" width="11.5546875" style="4"/>
    <col min="3046" max="3046" width="39.33203125" style="4" customWidth="1"/>
    <col min="3047" max="3301" width="11.5546875" style="4"/>
    <col min="3302" max="3302" width="39.33203125" style="4" customWidth="1"/>
    <col min="3303" max="3557" width="11.5546875" style="4"/>
    <col min="3558" max="3558" width="39.33203125" style="4" customWidth="1"/>
    <col min="3559" max="3813" width="11.5546875" style="4"/>
    <col min="3814" max="3814" width="39.33203125" style="4" customWidth="1"/>
    <col min="3815" max="4069" width="11.5546875" style="4"/>
    <col min="4070" max="4070" width="39.33203125" style="4" customWidth="1"/>
    <col min="4071" max="4325" width="11.5546875" style="4"/>
    <col min="4326" max="4326" width="39.33203125" style="4" customWidth="1"/>
    <col min="4327" max="4581" width="11.5546875" style="4"/>
    <col min="4582" max="4582" width="39.33203125" style="4" customWidth="1"/>
    <col min="4583" max="4837" width="11.5546875" style="4"/>
    <col min="4838" max="4838" width="39.33203125" style="4" customWidth="1"/>
    <col min="4839" max="5093" width="11.5546875" style="4"/>
    <col min="5094" max="5094" width="39.33203125" style="4" customWidth="1"/>
    <col min="5095" max="5349" width="11.5546875" style="4"/>
    <col min="5350" max="5350" width="39.33203125" style="4" customWidth="1"/>
    <col min="5351" max="5605" width="11.5546875" style="4"/>
    <col min="5606" max="5606" width="39.33203125" style="4" customWidth="1"/>
    <col min="5607" max="5861" width="11.5546875" style="4"/>
    <col min="5862" max="5862" width="39.33203125" style="4" customWidth="1"/>
    <col min="5863" max="6117" width="11.5546875" style="4"/>
    <col min="6118" max="6118" width="39.33203125" style="4" customWidth="1"/>
    <col min="6119" max="6373" width="11.5546875" style="4"/>
    <col min="6374" max="6374" width="39.33203125" style="4" customWidth="1"/>
    <col min="6375" max="6629" width="11.5546875" style="4"/>
    <col min="6630" max="6630" width="39.33203125" style="4" customWidth="1"/>
    <col min="6631" max="6885" width="11.5546875" style="4"/>
    <col min="6886" max="6886" width="39.33203125" style="4" customWidth="1"/>
    <col min="6887" max="7141" width="11.5546875" style="4"/>
    <col min="7142" max="7142" width="39.33203125" style="4" customWidth="1"/>
    <col min="7143" max="7397" width="11.5546875" style="4"/>
    <col min="7398" max="7398" width="39.33203125" style="4" customWidth="1"/>
    <col min="7399" max="7653" width="11.5546875" style="4"/>
    <col min="7654" max="7654" width="39.33203125" style="4" customWidth="1"/>
    <col min="7655" max="7909" width="11.5546875" style="4"/>
    <col min="7910" max="7910" width="39.33203125" style="4" customWidth="1"/>
    <col min="7911" max="8165" width="11.5546875" style="4"/>
    <col min="8166" max="8166" width="39.33203125" style="4" customWidth="1"/>
    <col min="8167" max="8421" width="11.5546875" style="4"/>
    <col min="8422" max="8422" width="39.33203125" style="4" customWidth="1"/>
    <col min="8423" max="8677" width="11.5546875" style="4"/>
    <col min="8678" max="8678" width="39.33203125" style="4" customWidth="1"/>
    <col min="8679" max="8933" width="11.5546875" style="4"/>
    <col min="8934" max="8934" width="39.33203125" style="4" customWidth="1"/>
    <col min="8935" max="9189" width="11.5546875" style="4"/>
    <col min="9190" max="9190" width="39.33203125" style="4" customWidth="1"/>
    <col min="9191" max="9445" width="11.5546875" style="4"/>
    <col min="9446" max="9446" width="39.33203125" style="4" customWidth="1"/>
    <col min="9447" max="9701" width="11.5546875" style="4"/>
    <col min="9702" max="9702" width="39.33203125" style="4" customWidth="1"/>
    <col min="9703" max="9957" width="11.5546875" style="4"/>
    <col min="9958" max="9958" width="39.33203125" style="4" customWidth="1"/>
    <col min="9959" max="10213" width="11.5546875" style="4"/>
    <col min="10214" max="10214" width="39.33203125" style="4" customWidth="1"/>
    <col min="10215" max="10469" width="11.5546875" style="4"/>
    <col min="10470" max="10470" width="39.33203125" style="4" customWidth="1"/>
    <col min="10471" max="10725" width="11.5546875" style="4"/>
    <col min="10726" max="10726" width="39.33203125" style="4" customWidth="1"/>
    <col min="10727" max="10981" width="11.5546875" style="4"/>
    <col min="10982" max="10982" width="39.33203125" style="4" customWidth="1"/>
    <col min="10983" max="11237" width="11.5546875" style="4"/>
    <col min="11238" max="11238" width="39.33203125" style="4" customWidth="1"/>
    <col min="11239" max="11493" width="11.5546875" style="4"/>
    <col min="11494" max="11494" width="39.33203125" style="4" customWidth="1"/>
    <col min="11495" max="11749" width="11.5546875" style="4"/>
    <col min="11750" max="11750" width="39.33203125" style="4" customWidth="1"/>
    <col min="11751" max="12005" width="11.5546875" style="4"/>
    <col min="12006" max="12006" width="39.33203125" style="4" customWidth="1"/>
    <col min="12007" max="12261" width="11.5546875" style="4"/>
    <col min="12262" max="12262" width="39.33203125" style="4" customWidth="1"/>
    <col min="12263" max="12517" width="11.5546875" style="4"/>
    <col min="12518" max="12518" width="39.33203125" style="4" customWidth="1"/>
    <col min="12519" max="12773" width="11.5546875" style="4"/>
    <col min="12774" max="12774" width="39.33203125" style="4" customWidth="1"/>
    <col min="12775" max="13029" width="11.5546875" style="4"/>
    <col min="13030" max="13030" width="39.33203125" style="4" customWidth="1"/>
    <col min="13031" max="13285" width="11.5546875" style="4"/>
    <col min="13286" max="13286" width="39.33203125" style="4" customWidth="1"/>
    <col min="13287" max="13541" width="11.5546875" style="4"/>
    <col min="13542" max="13542" width="39.33203125" style="4" customWidth="1"/>
    <col min="13543" max="13797" width="11.5546875" style="4"/>
    <col min="13798" max="13798" width="39.33203125" style="4" customWidth="1"/>
    <col min="13799" max="14053" width="11.5546875" style="4"/>
    <col min="14054" max="14054" width="39.33203125" style="4" customWidth="1"/>
    <col min="14055" max="14309" width="11.5546875" style="4"/>
    <col min="14310" max="14310" width="39.33203125" style="4" customWidth="1"/>
    <col min="14311" max="14565" width="11.5546875" style="4"/>
    <col min="14566" max="14566" width="39.33203125" style="4" customWidth="1"/>
    <col min="14567" max="14821" width="11.5546875" style="4"/>
    <col min="14822" max="14822" width="39.33203125" style="4" customWidth="1"/>
    <col min="14823" max="15077" width="11.5546875" style="4"/>
    <col min="15078" max="15078" width="39.33203125" style="4" customWidth="1"/>
    <col min="15079" max="15333" width="11.5546875" style="4"/>
    <col min="15334" max="15334" width="39.33203125" style="4" customWidth="1"/>
    <col min="15335" max="15559" width="11.5546875" style="4"/>
    <col min="15560" max="16384" width="11.44140625" style="4" customWidth="1"/>
  </cols>
  <sheetData>
    <row r="1" spans="1:54" s="3" customFormat="1" x14ac:dyDescent="0.3">
      <c r="B1" s="59"/>
      <c r="C1" s="15"/>
      <c r="D1" s="15"/>
      <c r="E1" s="59"/>
      <c r="F1" s="15"/>
      <c r="G1" s="15"/>
      <c r="H1" s="59"/>
      <c r="I1" s="15"/>
      <c r="J1" s="15"/>
      <c r="K1" s="15"/>
      <c r="L1" s="59"/>
      <c r="M1" s="15"/>
      <c r="N1" s="15"/>
      <c r="O1" s="59"/>
      <c r="P1" s="15"/>
      <c r="Q1" s="15"/>
      <c r="R1" s="15"/>
      <c r="S1" s="59"/>
      <c r="T1" s="15"/>
      <c r="U1" s="15"/>
      <c r="V1" s="59"/>
      <c r="W1" s="15"/>
      <c r="X1" s="15"/>
      <c r="Y1" s="59"/>
      <c r="Z1" s="15"/>
      <c r="AA1" s="15"/>
      <c r="AB1" s="15"/>
      <c r="AC1" s="59"/>
      <c r="AD1" s="15"/>
      <c r="AE1" s="15"/>
      <c r="AF1" s="59"/>
      <c r="AG1" s="15"/>
      <c r="AH1" s="15"/>
      <c r="AI1" s="15"/>
      <c r="AJ1" s="59"/>
      <c r="AK1" s="15"/>
      <c r="AL1" s="15"/>
      <c r="AM1" s="59"/>
      <c r="AN1" s="15"/>
      <c r="AO1" s="15"/>
      <c r="AP1" s="15"/>
      <c r="AQ1" s="59"/>
      <c r="AR1" s="15"/>
      <c r="AS1" s="15"/>
      <c r="AT1" s="59"/>
      <c r="AU1" s="15"/>
      <c r="AV1" s="15"/>
      <c r="AW1" s="59"/>
      <c r="AX1" s="15"/>
      <c r="AY1" s="15"/>
      <c r="AZ1" s="59"/>
      <c r="BA1" s="15"/>
      <c r="BB1" s="15"/>
    </row>
    <row r="2" spans="1:54" s="3" customFormat="1" ht="14.4" customHeight="1" x14ac:dyDescent="0.3">
      <c r="A2" s="318" t="s">
        <v>38</v>
      </c>
      <c r="B2" s="60"/>
      <c r="C2" s="60"/>
      <c r="D2" s="60"/>
      <c r="E2" s="319"/>
      <c r="F2" s="319"/>
      <c r="G2" s="319"/>
      <c r="H2" s="319"/>
      <c r="I2" s="319"/>
      <c r="J2" s="319"/>
      <c r="K2" s="319"/>
      <c r="L2" s="319"/>
      <c r="M2" s="319"/>
      <c r="N2" s="319"/>
      <c r="O2" s="319"/>
      <c r="P2" s="319"/>
      <c r="Q2" s="319"/>
      <c r="R2" s="319"/>
      <c r="S2" s="319"/>
      <c r="T2" s="319"/>
      <c r="U2" s="319"/>
      <c r="V2" s="319"/>
      <c r="W2" s="319"/>
      <c r="X2" s="319"/>
      <c r="Y2" s="319"/>
      <c r="Z2" s="319"/>
      <c r="AA2" s="319"/>
      <c r="AB2" s="319"/>
      <c r="AC2" s="319"/>
      <c r="AD2" s="319"/>
      <c r="AE2" s="319"/>
      <c r="AF2" s="319"/>
      <c r="AG2" s="319"/>
      <c r="AH2" s="319"/>
      <c r="AI2" s="319"/>
      <c r="AJ2" s="319"/>
      <c r="AK2" s="319"/>
      <c r="AL2" s="319"/>
      <c r="AM2" s="319"/>
      <c r="AN2" s="319"/>
      <c r="AO2" s="319"/>
      <c r="AP2" s="319"/>
      <c r="AQ2" s="319"/>
      <c r="AR2" s="319"/>
      <c r="AS2" s="319"/>
      <c r="AT2" s="319"/>
      <c r="AU2" s="319"/>
      <c r="AV2" s="319"/>
      <c r="AW2" s="319"/>
      <c r="AX2" s="319"/>
      <c r="AY2" s="319"/>
      <c r="AZ2" s="319"/>
      <c r="BA2" s="319"/>
      <c r="BB2" s="319"/>
    </row>
    <row r="3" spans="1:54" s="3" customFormat="1" ht="15" customHeight="1" x14ac:dyDescent="0.3">
      <c r="A3" s="318"/>
      <c r="B3" s="60"/>
      <c r="C3" s="60"/>
      <c r="D3" s="60"/>
      <c r="E3" s="319"/>
      <c r="F3" s="319"/>
      <c r="G3" s="319"/>
      <c r="H3" s="319"/>
      <c r="I3" s="319"/>
      <c r="J3" s="319"/>
      <c r="K3" s="319"/>
      <c r="L3" s="319"/>
      <c r="M3" s="319"/>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T3" s="319"/>
      <c r="AU3" s="319"/>
      <c r="AV3" s="319"/>
      <c r="AW3" s="319"/>
      <c r="AX3" s="319"/>
      <c r="AY3" s="319"/>
      <c r="AZ3" s="319"/>
      <c r="BA3" s="319"/>
      <c r="BB3" s="319"/>
    </row>
    <row r="4" spans="1:54" s="8" customFormat="1" ht="28.8" customHeight="1" x14ac:dyDescent="0.3">
      <c r="A4" s="81" t="s">
        <v>33</v>
      </c>
      <c r="B4" s="80">
        <v>2023</v>
      </c>
      <c r="C4" s="82" t="s">
        <v>29</v>
      </c>
      <c r="D4" s="84" t="s">
        <v>30</v>
      </c>
      <c r="E4" s="80" t="s">
        <v>119</v>
      </c>
      <c r="F4" s="82" t="s">
        <v>29</v>
      </c>
      <c r="G4" s="82" t="s">
        <v>30</v>
      </c>
      <c r="H4" s="40" t="s">
        <v>120</v>
      </c>
      <c r="I4" s="82" t="s">
        <v>29</v>
      </c>
      <c r="J4" s="82" t="s">
        <v>30</v>
      </c>
      <c r="K4" s="82" t="s">
        <v>121</v>
      </c>
      <c r="L4" s="83" t="s">
        <v>125</v>
      </c>
      <c r="M4" s="82" t="s">
        <v>29</v>
      </c>
      <c r="N4" s="84" t="s">
        <v>30</v>
      </c>
      <c r="O4" s="80" t="s">
        <v>122</v>
      </c>
      <c r="P4" s="82" t="s">
        <v>29</v>
      </c>
      <c r="Q4" s="82" t="s">
        <v>30</v>
      </c>
      <c r="R4" s="82" t="s">
        <v>121</v>
      </c>
      <c r="S4" s="83" t="s">
        <v>125</v>
      </c>
      <c r="T4" s="82" t="s">
        <v>29</v>
      </c>
      <c r="U4" s="84" t="s">
        <v>30</v>
      </c>
      <c r="V4" s="85" t="s">
        <v>123</v>
      </c>
      <c r="W4" s="82" t="s">
        <v>29</v>
      </c>
      <c r="X4" s="82" t="s">
        <v>124</v>
      </c>
      <c r="Y4" s="80" t="s">
        <v>210</v>
      </c>
      <c r="Z4" s="82" t="s">
        <v>29</v>
      </c>
      <c r="AA4" s="82" t="s">
        <v>30</v>
      </c>
      <c r="AB4" s="82" t="s">
        <v>121</v>
      </c>
      <c r="AC4" s="83" t="s">
        <v>125</v>
      </c>
      <c r="AD4" s="82" t="s">
        <v>29</v>
      </c>
      <c r="AE4" s="84" t="s">
        <v>30</v>
      </c>
      <c r="AF4" s="80" t="s">
        <v>218</v>
      </c>
      <c r="AG4" s="82" t="s">
        <v>29</v>
      </c>
      <c r="AH4" s="82" t="s">
        <v>30</v>
      </c>
      <c r="AI4" s="82" t="s">
        <v>121</v>
      </c>
      <c r="AJ4" s="83" t="s">
        <v>125</v>
      </c>
      <c r="AK4" s="82" t="s">
        <v>29</v>
      </c>
      <c r="AL4" s="84" t="s">
        <v>30</v>
      </c>
      <c r="AM4" s="80" t="s">
        <v>219</v>
      </c>
      <c r="AN4" s="82" t="s">
        <v>29</v>
      </c>
      <c r="AO4" s="82" t="s">
        <v>30</v>
      </c>
      <c r="AP4" s="82" t="s">
        <v>121</v>
      </c>
      <c r="AQ4" s="83" t="s">
        <v>125</v>
      </c>
      <c r="AR4" s="82" t="s">
        <v>29</v>
      </c>
      <c r="AS4" s="84" t="s">
        <v>30</v>
      </c>
      <c r="AT4" s="85" t="s">
        <v>123</v>
      </c>
      <c r="AU4" s="82" t="s">
        <v>29</v>
      </c>
      <c r="AV4" s="82" t="s">
        <v>124</v>
      </c>
      <c r="AW4" s="83" t="s">
        <v>220</v>
      </c>
      <c r="AX4" s="82" t="s">
        <v>29</v>
      </c>
      <c r="AY4" s="84" t="s">
        <v>30</v>
      </c>
      <c r="AZ4" s="85" t="s">
        <v>221</v>
      </c>
      <c r="BA4" s="82" t="s">
        <v>29</v>
      </c>
      <c r="BB4" s="82" t="s">
        <v>124</v>
      </c>
    </row>
    <row r="5" spans="1:54" s="28" customFormat="1" ht="18" customHeight="1" x14ac:dyDescent="0.3">
      <c r="A5" s="19" t="s">
        <v>37</v>
      </c>
      <c r="B5" s="70">
        <f>+B6+B11+B16+B19</f>
        <v>265501.55</v>
      </c>
      <c r="C5" s="36">
        <f>+C6+C11+C16+C19</f>
        <v>1</v>
      </c>
      <c r="D5" s="42"/>
      <c r="E5" s="70">
        <f>+E6+E11+E16+E19</f>
        <v>22820.54</v>
      </c>
      <c r="F5" s="36">
        <f>+F6+F11+F16+F19</f>
        <v>1</v>
      </c>
      <c r="G5" s="36"/>
      <c r="H5" s="61">
        <f>+H6+H11+H16+H19</f>
        <v>24029.919999999998</v>
      </c>
      <c r="I5" s="36">
        <f>+I6+I11+I16+I19</f>
        <v>1</v>
      </c>
      <c r="J5" s="36"/>
      <c r="K5" s="36">
        <f>IF(AND(E5=0,H5&gt;0),100%,IF(AND(E5&lt;0,H5=0),(E5-H5)/E5,IF(AND(E5&gt;0,H5&gt;0),(H5-E5)/E5,IF(AND(E5=0,H5=0),0,(H5-E5)/E5))))</f>
        <v>5.2995240252859808E-2</v>
      </c>
      <c r="L5" s="61">
        <f>+L6+L11+L16+L19</f>
        <v>46850.46</v>
      </c>
      <c r="M5" s="36">
        <f>+M6+M11+M16+M19</f>
        <v>1</v>
      </c>
      <c r="N5" s="42"/>
      <c r="O5" s="70">
        <f>+O6+O11+O16+O19</f>
        <v>24512.29</v>
      </c>
      <c r="P5" s="36">
        <f>+P6+P11+P16+P19</f>
        <v>1</v>
      </c>
      <c r="Q5" s="36"/>
      <c r="R5" s="36">
        <f>IF(AND(H5=0,O5&gt;0),100%,IF(AND(H5&lt;0,O5=0),(H5-O5)/H5,IF(AND(H5&gt;0,O5&gt;0),(O5-H5)/H5,IF(AND(H5=0,O5=0),0,(O5-H5)/H5))))</f>
        <v>2.0073724756470377E-2</v>
      </c>
      <c r="S5" s="61">
        <f>+S6+S11+S16+S19</f>
        <v>71362.75</v>
      </c>
      <c r="T5" s="36">
        <f>+T6+T11+T16+T19</f>
        <v>1</v>
      </c>
      <c r="U5" s="42"/>
      <c r="V5" s="70">
        <f>+V6+V11+V16+V19</f>
        <v>57000</v>
      </c>
      <c r="W5" s="36">
        <f>+W6+W11+W16+W19</f>
        <v>1</v>
      </c>
      <c r="X5" s="42">
        <f>IF(AND(V5=0,S5&gt;0),100%,IF(AND(V5&lt;0,S5=0),(V5-S5)/V5,IF(AND(V5&gt;0,S5&gt;0),(S5-V5)/V5,IF(AND(V5=0,S5=0),0,(S5-V5)/V5))))</f>
        <v>0.25197807017543861</v>
      </c>
      <c r="Y5" s="70">
        <f>+Y6+Y11+Y16+Y19</f>
        <v>23363.1</v>
      </c>
      <c r="Z5" s="36">
        <f>+Z6+Z11+Z16+Z19</f>
        <v>1</v>
      </c>
      <c r="AA5" s="36"/>
      <c r="AB5" s="36">
        <f t="shared" ref="AB5:AB68" si="0">IF(AND(O5=0,Y5&gt;0),100%,IF(AND(O5&lt;0,Y5=0),(O5-Y5)/O5,IF(AND(O5&gt;0,Y5&gt;0),(Y5-O5)/O5,IF(AND(O5=0,Y5=0),0,(Y5-O5)/O5))))</f>
        <v>-4.6882196645029996E-2</v>
      </c>
      <c r="AC5" s="61">
        <f>+AC6+AC11+AC16+AC19</f>
        <v>94725.85</v>
      </c>
      <c r="AD5" s="36">
        <f>+AD6+AD11+AD16+AD19</f>
        <v>1</v>
      </c>
      <c r="AE5" s="42"/>
      <c r="AF5" s="70">
        <f>+AF6+AF11+AF16+AF19</f>
        <v>32031.11</v>
      </c>
      <c r="AG5" s="36">
        <f>+AG6+AG11+AG16+AG19</f>
        <v>1</v>
      </c>
      <c r="AH5" s="36"/>
      <c r="AI5" s="36">
        <f>IF(AND(V5=0,AF5&gt;0),100%,IF(AND(V5&lt;0,AF5=0),(V5-AF5)/V5,IF(AND(V5&gt;0,AF5&gt;0),(AF5-V5)/V5,IF(AND(V5=0,AF5=0),0,(AF5-V5)/V5))))</f>
        <v>-0.43805070175438593</v>
      </c>
      <c r="AJ5" s="61">
        <f>+AJ6+AJ11+AJ16+AJ19</f>
        <v>126756.96</v>
      </c>
      <c r="AK5" s="36">
        <f>+AK6+AK11+AK16+AK19</f>
        <v>1</v>
      </c>
      <c r="AL5" s="42"/>
      <c r="AM5" s="70">
        <f>+AM6+AM11+AM16+AM19</f>
        <v>36857.660000000003</v>
      </c>
      <c r="AN5" s="36">
        <f>+AN6+AN11+AN16+AN19</f>
        <v>1</v>
      </c>
      <c r="AO5" s="36"/>
      <c r="AP5" s="36">
        <f>IF(AND(AC5=0,AM5&gt;0),100%,IF(AND(AC5&lt;0,AM5=0),(AC5-AM5)/AC5,IF(AND(AC5&gt;0,AM5&gt;0),(AM5-AC5)/AC5,IF(AND(AC5=0,AM5=0),0,(AM5-AC5)/AC5))))</f>
        <v>-0.61090177601995654</v>
      </c>
      <c r="AQ5" s="61">
        <f>+AQ6+AQ11+AQ16+AQ19</f>
        <v>163614.62</v>
      </c>
      <c r="AR5" s="36">
        <f>+AR6+AR11+AR16+AR19</f>
        <v>1</v>
      </c>
      <c r="AS5" s="42"/>
      <c r="AT5" s="70">
        <f>+AT6+AT11+AT16+AT19</f>
        <v>114000</v>
      </c>
      <c r="AU5" s="36">
        <f>+AU6+AU11+AU16+AU19</f>
        <v>1</v>
      </c>
      <c r="AV5" s="42">
        <f>IF(AND(AT5=0,AQ5&gt;0),100%,IF(AND(AT5&lt;0,AQ5=0),(AT5-AQ5)/AT5,IF(AND(AT5&gt;0,AQ5&gt;0),(AQ5-AT5)/AT5,IF(AND(AT5=0,AQ5=0),0,(AQ5-AT5)/AT5))))</f>
        <v>0.43521596491228065</v>
      </c>
      <c r="AW5" s="70">
        <f>+AW6+AW11+AW16+AW19</f>
        <v>29000</v>
      </c>
      <c r="AX5" s="36">
        <f>+AX6+AX11+AX16+AX19</f>
        <v>1</v>
      </c>
      <c r="AY5" s="42"/>
      <c r="AZ5" s="70">
        <f>+AZ6+AZ11+AZ16+AZ19</f>
        <v>19000</v>
      </c>
      <c r="BA5" s="36">
        <f>+BA6+BA11+BA16+BA19</f>
        <v>1</v>
      </c>
      <c r="BB5" s="42">
        <f>IF(AND(AZ5=0,AW5&gt;0),100%,IF(AND(AZ5&lt;0,AW5=0),(AZ5-AW5)/AZ5,IF(AND(AZ5&gt;0,AW5&gt;0),(AW5-AZ5)/AZ5,IF(AND(AZ5=0,AW5=0),0,(AW5-AZ5)/AZ5))))</f>
        <v>0.52631578947368418</v>
      </c>
    </row>
    <row r="6" spans="1:54" s="6" customFormat="1" hidden="1" outlineLevel="1" x14ac:dyDescent="0.3">
      <c r="A6" s="37" t="s">
        <v>39</v>
      </c>
      <c r="B6" s="71">
        <f>+B7-B8-B9</f>
        <v>265501.55</v>
      </c>
      <c r="C6" s="38">
        <f>IF(AND(B5=0,B6&gt;=0),,B6/B5)</f>
        <v>1</v>
      </c>
      <c r="D6" s="43"/>
      <c r="E6" s="71">
        <f>+E7-E8-E9</f>
        <v>22820.54</v>
      </c>
      <c r="F6" s="38">
        <f>IF(AND(E5=0,E6&gt;=0),,E6/E5)</f>
        <v>1</v>
      </c>
      <c r="G6" s="39"/>
      <c r="H6" s="62">
        <f>+H7-H8-H9</f>
        <v>24029.919999999998</v>
      </c>
      <c r="I6" s="38">
        <f>IF(AND(H5=0,H6&gt;=0),,H6/H5)</f>
        <v>1</v>
      </c>
      <c r="J6" s="39"/>
      <c r="K6" s="38">
        <f t="shared" ref="K6:K69" si="1">IF(AND(E6=0,H6&gt;0),100%,IF(AND(E6&lt;0,H6=0),(E6-H6)/E6,IF(AND(E6&gt;0,H6&gt;0),(H6-E6)/E6,IF(AND(E6=0,H6=0),0,(H6-E6)/E6))))</f>
        <v>5.2995240252859808E-2</v>
      </c>
      <c r="L6" s="62">
        <f>+L7-L8-L9</f>
        <v>46850.46</v>
      </c>
      <c r="M6" s="38">
        <f>IF(AND(L5=0,L6&gt;=0),,L6/L5)</f>
        <v>1</v>
      </c>
      <c r="N6" s="43"/>
      <c r="O6" s="71">
        <f>+O7-O8-O9</f>
        <v>24512.29</v>
      </c>
      <c r="P6" s="38">
        <f>IF(AND(O5=0,O6&gt;=0),,O6/O5)</f>
        <v>1</v>
      </c>
      <c r="Q6" s="39"/>
      <c r="R6" s="38">
        <f t="shared" ref="R6:R69" si="2">IF(AND(H6=0,O6&gt;0),100%,IF(AND(H6&lt;0,O6=0),(H6-O6)/H6,IF(AND(H6&gt;0,O6&gt;0),(O6-H6)/H6,IF(AND(H6=0,O6=0),0,(O6-H6)/H6))))</f>
        <v>2.0073724756470377E-2</v>
      </c>
      <c r="S6" s="62">
        <f>+S7-S8-S9</f>
        <v>71362.75</v>
      </c>
      <c r="T6" s="38">
        <f>IF(AND(S5=0,S6&gt;=0),,S6/S5)</f>
        <v>1</v>
      </c>
      <c r="U6" s="43"/>
      <c r="V6" s="71">
        <f>+V7-V8-V9</f>
        <v>57000</v>
      </c>
      <c r="W6" s="38">
        <f>IF(AND(V5=0,V6&gt;=0),,V6/V5)</f>
        <v>1</v>
      </c>
      <c r="X6" s="91">
        <f t="shared" ref="X6:X69" si="3">IF(AND(V6=0,S6&gt;0),100%,IF(AND(V6&lt;0,S6=0),(V6-S6)/V6,IF(AND(V6&gt;0,S6&gt;0),(S6-V6)/V6,IF(AND(V6=0,S6=0),0,(S6-V6)/V6))))</f>
        <v>0.25197807017543861</v>
      </c>
      <c r="Y6" s="71">
        <f>+Y7-Y8-Y9</f>
        <v>23363.1</v>
      </c>
      <c r="Z6" s="38">
        <f>IF(AND(Y5=0,Y6&gt;=0),,Y6/Y5)</f>
        <v>1</v>
      </c>
      <c r="AA6" s="39"/>
      <c r="AB6" s="38">
        <f t="shared" si="0"/>
        <v>-4.6882196645029996E-2</v>
      </c>
      <c r="AC6" s="62">
        <f>+AC7-AC8-AC9</f>
        <v>94725.85</v>
      </c>
      <c r="AD6" s="38">
        <f>IF(AND(AC5=0,AC6&gt;=0),,AC6/AC5)</f>
        <v>1</v>
      </c>
      <c r="AE6" s="43"/>
      <c r="AF6" s="71">
        <f>+AF7-AF8-AF9</f>
        <v>32031.11</v>
      </c>
      <c r="AG6" s="38">
        <f>IF(AND(AF5=0,AF6&gt;=0),,AF6/AF5)</f>
        <v>1</v>
      </c>
      <c r="AH6" s="39"/>
      <c r="AI6" s="38">
        <f>IF(AND(V6=0,AF6&gt;0),100%,IF(AND(V6&lt;0,AF6=0),(V6-AF6)/V6,IF(AND(V6&gt;0,AF6&gt;0),(AF6-V6)/V6,IF(AND(V6=0,AF6=0),0,(AF6-V6)/V6))))</f>
        <v>-0.43805070175438593</v>
      </c>
      <c r="AJ6" s="62">
        <f>+AJ7-AJ8-AJ9</f>
        <v>126756.96</v>
      </c>
      <c r="AK6" s="38">
        <f>IF(AND(AJ5=0,AJ6&gt;=0),,AJ6/AJ5)</f>
        <v>1</v>
      </c>
      <c r="AL6" s="43"/>
      <c r="AM6" s="71">
        <f>+AM7-AM8-AM9</f>
        <v>36857.660000000003</v>
      </c>
      <c r="AN6" s="38">
        <f>IF(AND(AM5=0,AM6&gt;=0),,AM6/AM5)</f>
        <v>1</v>
      </c>
      <c r="AO6" s="39"/>
      <c r="AP6" s="38">
        <f>IF(AND(AC6=0,AM6&gt;0),100%,IF(AND(AC6&lt;0,AM6=0),(AC6-AM6)/AC6,IF(AND(AC6&gt;0,AM6&gt;0),(AM6-AC6)/AC6,IF(AND(AC6=0,AM6=0),0,(AM6-AC6)/AC6))))</f>
        <v>-0.61090177601995654</v>
      </c>
      <c r="AQ6" s="62">
        <f>+AQ7-AQ8-AQ9</f>
        <v>163614.62</v>
      </c>
      <c r="AR6" s="38">
        <f>IF(AND(AQ5=0,AQ6&gt;=0),,AQ6/AQ5)</f>
        <v>1</v>
      </c>
      <c r="AS6" s="43"/>
      <c r="AT6" s="71">
        <f>+AT7-AT8-AT9</f>
        <v>114000</v>
      </c>
      <c r="AU6" s="38">
        <f>IF(AND(AT5=0,AT6&gt;=0),,AT6/AT5)</f>
        <v>1</v>
      </c>
      <c r="AV6" s="91">
        <f t="shared" ref="AV6:AV69" si="4">IF(AND(AT6=0,AQ6&gt;0),100%,IF(AND(AT6&lt;0,AQ6=0),(AT6-AQ6)/AT6,IF(AND(AT6&gt;0,AQ6&gt;0),(AQ6-AT6)/AT6,IF(AND(AT6=0,AQ6=0),0,(AQ6-AT6)/AT6))))</f>
        <v>0.43521596491228065</v>
      </c>
      <c r="AW6" s="71">
        <f>+AW7-AW8-AW9</f>
        <v>29000</v>
      </c>
      <c r="AX6" s="38">
        <f>IF(AND(AW5=0,AW6&gt;=0),,AW6/AW5)</f>
        <v>1</v>
      </c>
      <c r="AY6" s="43"/>
      <c r="AZ6" s="71">
        <f>+AZ7-AZ8-AZ9</f>
        <v>19000</v>
      </c>
      <c r="BA6" s="38">
        <f>IF(AND(AZ5=0,AZ6&gt;=0),,AZ6/AZ5)</f>
        <v>1</v>
      </c>
      <c r="BB6" s="91">
        <f t="shared" ref="BB6:BB69" si="5">IF(AND(AZ6=0,AW6&gt;0),100%,IF(AND(AZ6&lt;0,AW6=0),(AZ6-AW6)/AZ6,IF(AND(AZ6&gt;0,AW6&gt;0),(AW6-AZ6)/AZ6,IF(AND(AZ6=0,AW6=0),0,(AW6-AZ6)/AZ6))))</f>
        <v>0.52631578947368418</v>
      </c>
    </row>
    <row r="7" spans="1:54" hidden="1" outlineLevel="1" x14ac:dyDescent="0.3">
      <c r="A7" s="29" t="s">
        <v>34</v>
      </c>
      <c r="B7" s="72">
        <v>265501.55</v>
      </c>
      <c r="C7" s="30">
        <f>IF(AND(B5=0,B7&gt;=0),,B7/B5)</f>
        <v>1</v>
      </c>
      <c r="D7" s="44"/>
      <c r="E7" s="72">
        <v>22820.54</v>
      </c>
      <c r="F7" s="30">
        <f>IF(AND(E5=0,E7&gt;=0),,E7/E5)</f>
        <v>1</v>
      </c>
      <c r="G7" s="14"/>
      <c r="H7" s="63">
        <v>24029.919999999998</v>
      </c>
      <c r="I7" s="30">
        <f>IF(AND(H5=0,H7&gt;=0),,H7/H5)</f>
        <v>1</v>
      </c>
      <c r="J7" s="14"/>
      <c r="K7" s="30">
        <f t="shared" si="1"/>
        <v>5.2995240252859808E-2</v>
      </c>
      <c r="L7" s="63">
        <f>+E7+H7</f>
        <v>46850.46</v>
      </c>
      <c r="M7" s="30">
        <f>IF(AND(L5=0,L7&gt;=0),,L7/L5)</f>
        <v>1</v>
      </c>
      <c r="N7" s="44"/>
      <c r="O7" s="72">
        <v>24512.29</v>
      </c>
      <c r="P7" s="30">
        <f>IF(AND(O5=0,O7&gt;=0),,O7/O5)</f>
        <v>1</v>
      </c>
      <c r="Q7" s="14"/>
      <c r="R7" s="30">
        <f t="shared" si="2"/>
        <v>2.0073724756470377E-2</v>
      </c>
      <c r="S7" s="63">
        <f>+L7+O7</f>
        <v>71362.75</v>
      </c>
      <c r="T7" s="30">
        <f>IF(AND(S5=0,S7&gt;=0),,S7/S5)</f>
        <v>1</v>
      </c>
      <c r="U7" s="44"/>
      <c r="V7" s="72">
        <f>19000*3</f>
        <v>57000</v>
      </c>
      <c r="W7" s="30">
        <f>IF(AND(V5=0,V7&gt;=0),,V7/V5)</f>
        <v>1</v>
      </c>
      <c r="X7" s="47">
        <f t="shared" si="3"/>
        <v>0.25197807017543861</v>
      </c>
      <c r="Y7" s="72">
        <v>23363.1</v>
      </c>
      <c r="Z7" s="30">
        <f>IF(AND(Y5=0,Y7&gt;=0),,Y7/Y5)</f>
        <v>1</v>
      </c>
      <c r="AA7" s="14"/>
      <c r="AB7" s="30">
        <f>IF(AND(O7=0,Y7&gt;0),100%,IF(AND(O7&lt;0,Y7=0),(O7-Y7)/O7,IF(AND(O7&gt;0,Y7&gt;0),(Y7-O7)/O7,IF(AND(O7=0,Y7=0),0,(Y7-O7)/O7))))</f>
        <v>-4.6882196645029996E-2</v>
      </c>
      <c r="AC7" s="63">
        <f>+S7+Y7</f>
        <v>94725.85</v>
      </c>
      <c r="AD7" s="30">
        <f>IF(AND(AC5=0,AC7&gt;=0),,AC7/AC5)</f>
        <v>1</v>
      </c>
      <c r="AE7" s="44"/>
      <c r="AF7" s="72">
        <v>32031.11</v>
      </c>
      <c r="AG7" s="30">
        <f>IF(AND(AF5=0,AF7&gt;=0),,AF7/AF5)</f>
        <v>1</v>
      </c>
      <c r="AH7" s="14"/>
      <c r="AI7" s="30">
        <f>IF(AND(V7=0,AF7&gt;0),100%,IF(AND(V7&lt;0,AF7=0),(V7-AF7)/V7,IF(AND(V7&gt;0,AF7&gt;0),(AF7-V7)/V7,IF(AND(V7=0,AF7=0),0,(AF7-V7)/V7))))</f>
        <v>-0.43805070175438593</v>
      </c>
      <c r="AJ7" s="63">
        <f>+AC7+AF7</f>
        <v>126756.96</v>
      </c>
      <c r="AK7" s="30">
        <f>IF(AND(AJ5=0,AJ7&gt;=0),,AJ7/AJ5)</f>
        <v>1</v>
      </c>
      <c r="AL7" s="44"/>
      <c r="AM7" s="72">
        <v>36857.660000000003</v>
      </c>
      <c r="AN7" s="30">
        <f>IF(AND(AM5=0,AM7&gt;=0),,AM7/AM5)</f>
        <v>1</v>
      </c>
      <c r="AO7" s="14"/>
      <c r="AP7" s="30">
        <f>IF(AND(AC7=0,AM7&gt;0),100%,IF(AND(AC7&lt;0,AM7=0),(AC7-AM7)/AC7,IF(AND(AC7&gt;0,AM7&gt;0),(AM7-AC7)/AC7,IF(AND(AC7=0,AM7=0),0,(AM7-AC7)/AC7))))</f>
        <v>-0.61090177601995654</v>
      </c>
      <c r="AQ7" s="63">
        <f>+AJ7+AM7</f>
        <v>163614.62</v>
      </c>
      <c r="AR7" s="30">
        <f>IF(AND(AQ5=0,AQ7&gt;=0),,AQ7/AQ5)</f>
        <v>1</v>
      </c>
      <c r="AS7" s="44"/>
      <c r="AT7" s="72">
        <f>+V7*2</f>
        <v>114000</v>
      </c>
      <c r="AU7" s="30">
        <f>IF(AND(AT5=0,AT7&gt;=0),,AT7/AT5)</f>
        <v>1</v>
      </c>
      <c r="AV7" s="47">
        <f t="shared" si="4"/>
        <v>0.43521596491228065</v>
      </c>
      <c r="AW7" s="72">
        <f>+BD141</f>
        <v>29000</v>
      </c>
      <c r="AX7" s="30">
        <f>IF(AND(AW5=0,AW7&gt;=0),,AW7/AW5)</f>
        <v>1</v>
      </c>
      <c r="AY7" s="44"/>
      <c r="AZ7" s="72">
        <f>+AT7/6</f>
        <v>19000</v>
      </c>
      <c r="BA7" s="30">
        <f>IF(AND(AZ5=0,AZ7&gt;=0),,AZ7/AZ5)</f>
        <v>1</v>
      </c>
      <c r="BB7" s="47">
        <f t="shared" si="5"/>
        <v>0.52631578947368418</v>
      </c>
    </row>
    <row r="8" spans="1:54" hidden="1" outlineLevel="1" x14ac:dyDescent="0.3">
      <c r="A8" s="29" t="s">
        <v>36</v>
      </c>
      <c r="B8" s="72"/>
      <c r="C8" s="30">
        <f>IF(AND(B5=0,B8&gt;=0),,B8/B5)</f>
        <v>0</v>
      </c>
      <c r="D8" s="44"/>
      <c r="E8" s="72"/>
      <c r="F8" s="30">
        <f>IF(AND(E5=0,E8&gt;=0),,E8/E5)</f>
        <v>0</v>
      </c>
      <c r="G8" s="14"/>
      <c r="I8" s="30">
        <f>IF(AND(H5=0,H8&gt;=0),,H8/H5)</f>
        <v>0</v>
      </c>
      <c r="J8" s="14"/>
      <c r="K8" s="30">
        <f t="shared" si="1"/>
        <v>0</v>
      </c>
      <c r="L8" s="63">
        <f>+E8+H8</f>
        <v>0</v>
      </c>
      <c r="M8" s="30">
        <f>IF(AND(L5=0,L8&gt;=0),,L8/L5)</f>
        <v>0</v>
      </c>
      <c r="N8" s="44"/>
      <c r="O8" s="72"/>
      <c r="P8" s="30">
        <f>IF(AND(O5=0,O8&gt;=0),,O8/O5)</f>
        <v>0</v>
      </c>
      <c r="Q8" s="14"/>
      <c r="R8" s="30">
        <f t="shared" si="2"/>
        <v>0</v>
      </c>
      <c r="S8" s="63">
        <f>+L8+O8</f>
        <v>0</v>
      </c>
      <c r="T8" s="30">
        <f>IF(AND(S5=0,S8&gt;=0),,S8/S5)</f>
        <v>0</v>
      </c>
      <c r="U8" s="44"/>
      <c r="V8" s="72"/>
      <c r="W8" s="30">
        <f>IF(AND(V5=0,V8&gt;=0),,V8/V5)</f>
        <v>0</v>
      </c>
      <c r="X8" s="47">
        <f t="shared" si="3"/>
        <v>0</v>
      </c>
      <c r="Y8" s="72"/>
      <c r="Z8" s="30">
        <f>IF(AND(Y5=0,Y8&gt;=0),,Y8/Y5)</f>
        <v>0</v>
      </c>
      <c r="AA8" s="14"/>
      <c r="AB8" s="30">
        <f t="shared" si="0"/>
        <v>0</v>
      </c>
      <c r="AC8" s="63">
        <f>+S8+Y8</f>
        <v>0</v>
      </c>
      <c r="AD8" s="30">
        <f>IF(AND(AC5=0,AC8&gt;=0),,AC8/AC5)</f>
        <v>0</v>
      </c>
      <c r="AE8" s="44"/>
      <c r="AF8" s="72"/>
      <c r="AG8" s="30">
        <f>IF(AND(AF5=0,AF8&gt;=0),,AF8/AF5)</f>
        <v>0</v>
      </c>
      <c r="AH8" s="14"/>
      <c r="AI8" s="30">
        <f t="shared" ref="AI8:AI71" si="6">IF(AND(V8=0,AF8&gt;0),100%,IF(AND(V8&lt;0,AF8=0),(V8-AF8)/V8,IF(AND(V8&gt;0,AF8&gt;0),(AF8-V8)/V8,IF(AND(V8=0,AF8=0),0,(AF8-V8)/V8))))</f>
        <v>0</v>
      </c>
      <c r="AJ8" s="63">
        <f t="shared" ref="AJ8:AJ71" si="7">+AC8+AF8</f>
        <v>0</v>
      </c>
      <c r="AK8" s="30">
        <f>IF(AND(AJ5=0,AJ8&gt;=0),,AJ8/AJ5)</f>
        <v>0</v>
      </c>
      <c r="AL8" s="44"/>
      <c r="AM8" s="72"/>
      <c r="AN8" s="30">
        <f>IF(AND(AM5=0,AM8&gt;=0),,AM8/AM5)</f>
        <v>0</v>
      </c>
      <c r="AO8" s="14"/>
      <c r="AP8" s="30">
        <f t="shared" ref="AP8:AP71" si="8">IF(AND(AC8=0,AM8&gt;0),100%,IF(AND(AC8&lt;0,AM8=0),(AC8-AM8)/AC8,IF(AND(AC8&gt;0,AM8&gt;0),(AM8-AC8)/AC8,IF(AND(AC8=0,AM8=0),0,(AM8-AC8)/AC8))))</f>
        <v>0</v>
      </c>
      <c r="AQ8" s="63">
        <f t="shared" ref="AQ8:AQ71" si="9">+AJ8+AM8</f>
        <v>0</v>
      </c>
      <c r="AR8" s="30">
        <f>IF(AND(AQ5=0,AQ8&gt;=0),,AQ8/AQ5)</f>
        <v>0</v>
      </c>
      <c r="AS8" s="44"/>
      <c r="AT8" s="72">
        <f>+V8*2</f>
        <v>0</v>
      </c>
      <c r="AU8" s="30">
        <f>IF(AND(AT5=0,AT8&gt;=0),,AT8/AT5)</f>
        <v>0</v>
      </c>
      <c r="AV8" s="47">
        <f t="shared" si="4"/>
        <v>0</v>
      </c>
      <c r="AW8" s="72">
        <f>+AQ8/6</f>
        <v>0</v>
      </c>
      <c r="AX8" s="30">
        <f>IF(AND(AW5=0,AW8&gt;=0),,AW8/AW5)</f>
        <v>0</v>
      </c>
      <c r="AY8" s="44"/>
      <c r="AZ8" s="72">
        <f>+AT8/6</f>
        <v>0</v>
      </c>
      <c r="BA8" s="30">
        <f>IF(AND(AZ5=0,AZ8&gt;=0),,AZ8/AZ5)</f>
        <v>0</v>
      </c>
      <c r="BB8" s="47">
        <f t="shared" si="5"/>
        <v>0</v>
      </c>
    </row>
    <row r="9" spans="1:54" hidden="1" outlineLevel="1" x14ac:dyDescent="0.3">
      <c r="A9" s="29" t="s">
        <v>53</v>
      </c>
      <c r="B9" s="72"/>
      <c r="C9" s="30">
        <f>IF(AND(B5=0,B9&gt;=0),,B9/B5)</f>
        <v>0</v>
      </c>
      <c r="D9" s="44"/>
      <c r="E9" s="72"/>
      <c r="F9" s="30">
        <f>IF(AND(E5=0,E9&gt;=0),,E9/E5)</f>
        <v>0</v>
      </c>
      <c r="G9" s="14"/>
      <c r="I9" s="30">
        <f>IF(AND(H5=0,H9&gt;=0),,H9/H5)</f>
        <v>0</v>
      </c>
      <c r="J9" s="14"/>
      <c r="K9" s="30">
        <f t="shared" si="1"/>
        <v>0</v>
      </c>
      <c r="L9" s="63">
        <f>+E9+H9</f>
        <v>0</v>
      </c>
      <c r="M9" s="30">
        <f>IF(AND(L5=0,L9&gt;=0),,L9/L5)</f>
        <v>0</v>
      </c>
      <c r="N9" s="44"/>
      <c r="O9" s="72"/>
      <c r="P9" s="30">
        <f>IF(AND(O5=0,O9&gt;=0),,O9/O5)</f>
        <v>0</v>
      </c>
      <c r="Q9" s="14"/>
      <c r="R9" s="30">
        <f t="shared" si="2"/>
        <v>0</v>
      </c>
      <c r="S9" s="63">
        <f>+L9+O9</f>
        <v>0</v>
      </c>
      <c r="T9" s="30">
        <f>IF(AND(S5=0,S9&gt;=0),,S9/S5)</f>
        <v>0</v>
      </c>
      <c r="U9" s="44"/>
      <c r="V9" s="72"/>
      <c r="W9" s="30">
        <f>IF(AND(V5=0,V9&gt;=0),,V9/V5)</f>
        <v>0</v>
      </c>
      <c r="X9" s="47">
        <f t="shared" si="3"/>
        <v>0</v>
      </c>
      <c r="Y9" s="72"/>
      <c r="Z9" s="30">
        <f>IF(AND(Y5=0,Y9&gt;=0),,Y9/Y5)</f>
        <v>0</v>
      </c>
      <c r="AA9" s="14"/>
      <c r="AB9" s="30">
        <f t="shared" si="0"/>
        <v>0</v>
      </c>
      <c r="AC9" s="63">
        <f>+S9+Y9</f>
        <v>0</v>
      </c>
      <c r="AD9" s="30">
        <f>IF(AND(AC5=0,AC9&gt;=0),,AC9/AC5)</f>
        <v>0</v>
      </c>
      <c r="AE9" s="44"/>
      <c r="AF9" s="72"/>
      <c r="AG9" s="30">
        <f>IF(AND(AF5=0,AF9&gt;=0),,AF9/AF5)</f>
        <v>0</v>
      </c>
      <c r="AH9" s="14"/>
      <c r="AI9" s="30">
        <f t="shared" si="6"/>
        <v>0</v>
      </c>
      <c r="AJ9" s="63">
        <f t="shared" si="7"/>
        <v>0</v>
      </c>
      <c r="AK9" s="30">
        <f>IF(AND(AJ5=0,AJ9&gt;=0),,AJ9/AJ5)</f>
        <v>0</v>
      </c>
      <c r="AL9" s="44"/>
      <c r="AM9" s="72"/>
      <c r="AN9" s="30">
        <f>IF(AND(AM5=0,AM9&gt;=0),,AM9/AM5)</f>
        <v>0</v>
      </c>
      <c r="AO9" s="14"/>
      <c r="AP9" s="30">
        <f t="shared" si="8"/>
        <v>0</v>
      </c>
      <c r="AQ9" s="63">
        <f t="shared" si="9"/>
        <v>0</v>
      </c>
      <c r="AR9" s="30">
        <f>IF(AND(AQ5=0,AQ9&gt;=0),,AQ9/AQ5)</f>
        <v>0</v>
      </c>
      <c r="AS9" s="44"/>
      <c r="AT9" s="72">
        <f>+V9*2</f>
        <v>0</v>
      </c>
      <c r="AU9" s="30">
        <f>IF(AND(AT5=0,AT9&gt;=0),,AT9/AT5)</f>
        <v>0</v>
      </c>
      <c r="AV9" s="47">
        <f t="shared" si="4"/>
        <v>0</v>
      </c>
      <c r="AW9" s="72">
        <f>+AQ9/6</f>
        <v>0</v>
      </c>
      <c r="AX9" s="30">
        <f>IF(AND(AW5=0,AW9&gt;=0),,AW9/AW5)</f>
        <v>0</v>
      </c>
      <c r="AY9" s="44"/>
      <c r="AZ9" s="72">
        <f>+AT9/6</f>
        <v>0</v>
      </c>
      <c r="BA9" s="30">
        <f>IF(AND(AZ5=0,AZ9&gt;=0),,AZ9/AZ5)</f>
        <v>0</v>
      </c>
      <c r="BB9" s="47">
        <f t="shared" si="5"/>
        <v>0</v>
      </c>
    </row>
    <row r="10" spans="1:54" hidden="1" outlineLevel="1" x14ac:dyDescent="0.3">
      <c r="A10" s="29"/>
      <c r="B10" s="72"/>
      <c r="C10" s="30"/>
      <c r="D10" s="44"/>
      <c r="E10" s="72"/>
      <c r="F10" s="30"/>
      <c r="G10" s="14"/>
      <c r="I10" s="30"/>
      <c r="J10" s="14"/>
      <c r="K10" s="30">
        <f t="shared" si="1"/>
        <v>0</v>
      </c>
      <c r="M10" s="30"/>
      <c r="N10" s="44"/>
      <c r="O10" s="72"/>
      <c r="P10" s="30"/>
      <c r="Q10" s="14"/>
      <c r="R10" s="30">
        <f t="shared" si="2"/>
        <v>0</v>
      </c>
      <c r="T10" s="30"/>
      <c r="U10" s="44"/>
      <c r="V10" s="72"/>
      <c r="W10" s="30"/>
      <c r="X10" s="47">
        <f t="shared" si="3"/>
        <v>0</v>
      </c>
      <c r="Y10" s="72"/>
      <c r="Z10" s="30"/>
      <c r="AA10" s="14"/>
      <c r="AB10" s="30">
        <f t="shared" si="0"/>
        <v>0</v>
      </c>
      <c r="AD10" s="30"/>
      <c r="AE10" s="44"/>
      <c r="AF10" s="72"/>
      <c r="AG10" s="30"/>
      <c r="AH10" s="14"/>
      <c r="AI10" s="30">
        <f t="shared" si="6"/>
        <v>0</v>
      </c>
      <c r="AJ10" s="63">
        <f t="shared" si="7"/>
        <v>0</v>
      </c>
      <c r="AK10" s="30"/>
      <c r="AL10" s="44"/>
      <c r="AM10" s="72"/>
      <c r="AN10" s="30"/>
      <c r="AO10" s="14"/>
      <c r="AP10" s="30">
        <f t="shared" si="8"/>
        <v>0</v>
      </c>
      <c r="AQ10" s="63">
        <f t="shared" si="9"/>
        <v>0</v>
      </c>
      <c r="AR10" s="30"/>
      <c r="AS10" s="44"/>
      <c r="AT10" s="72">
        <f>+V10*2</f>
        <v>0</v>
      </c>
      <c r="AU10" s="30"/>
      <c r="AV10" s="47">
        <f t="shared" si="4"/>
        <v>0</v>
      </c>
      <c r="AW10" s="72"/>
      <c r="AX10" s="30"/>
      <c r="AY10" s="44"/>
      <c r="AZ10" s="72">
        <f>+AT10/6</f>
        <v>0</v>
      </c>
      <c r="BA10" s="30"/>
      <c r="BB10" s="47">
        <f t="shared" si="5"/>
        <v>0</v>
      </c>
    </row>
    <row r="11" spans="1:54" s="6" customFormat="1" hidden="1" outlineLevel="1" x14ac:dyDescent="0.3">
      <c r="A11" s="37" t="s">
        <v>43</v>
      </c>
      <c r="B11" s="71">
        <f>SUM(B12:B15)</f>
        <v>0</v>
      </c>
      <c r="C11" s="38">
        <f>IF(AND(B5=0,B11&gt;=0),,B11/B5)</f>
        <v>0</v>
      </c>
      <c r="D11" s="43"/>
      <c r="E11" s="71">
        <f>SUM(E12:E15)</f>
        <v>0</v>
      </c>
      <c r="F11" s="38">
        <f>IF(AND(E5=0,E11&gt;=0),,E11/E5)</f>
        <v>0</v>
      </c>
      <c r="G11" s="39"/>
      <c r="H11" s="62">
        <f>SUM(H12:H15)</f>
        <v>0</v>
      </c>
      <c r="I11" s="38">
        <f>IF(AND(H5=0,H11&gt;=0),,H11/H5)</f>
        <v>0</v>
      </c>
      <c r="J11" s="39"/>
      <c r="K11" s="38">
        <f t="shared" si="1"/>
        <v>0</v>
      </c>
      <c r="L11" s="62">
        <f>SUM(L12:L15)</f>
        <v>0</v>
      </c>
      <c r="M11" s="38">
        <f>IF(AND(L5=0,L11&gt;=0),,L11/L5)</f>
        <v>0</v>
      </c>
      <c r="N11" s="43"/>
      <c r="O11" s="71">
        <f>SUM(O12:O15)</f>
        <v>0</v>
      </c>
      <c r="P11" s="38">
        <f>IF(AND(O5=0,O11&gt;=0),,O11/O5)</f>
        <v>0</v>
      </c>
      <c r="Q11" s="39"/>
      <c r="R11" s="38">
        <f t="shared" si="2"/>
        <v>0</v>
      </c>
      <c r="S11" s="62">
        <f>SUM(S12:S15)</f>
        <v>0</v>
      </c>
      <c r="T11" s="38">
        <f>IF(AND(S5=0,S11&gt;=0),,S11/S5)</f>
        <v>0</v>
      </c>
      <c r="U11" s="43"/>
      <c r="V11" s="71">
        <f>SUM(V12:V15)</f>
        <v>0</v>
      </c>
      <c r="W11" s="38">
        <f>IF(AND(V5=0,V11&gt;=0),,V11/V5)</f>
        <v>0</v>
      </c>
      <c r="X11" s="91">
        <f t="shared" si="3"/>
        <v>0</v>
      </c>
      <c r="Y11" s="71">
        <f>SUM(Y12:Y15)</f>
        <v>0</v>
      </c>
      <c r="Z11" s="38">
        <f>IF(AND(Y5=0,Y11&gt;=0),,Y11/Y5)</f>
        <v>0</v>
      </c>
      <c r="AA11" s="39"/>
      <c r="AB11" s="38">
        <f t="shared" si="0"/>
        <v>0</v>
      </c>
      <c r="AC11" s="62">
        <f>SUM(AC12:AC15)</f>
        <v>0</v>
      </c>
      <c r="AD11" s="38">
        <f>IF(AND(AC5=0,AC11&gt;=0),,AC11/AC5)</f>
        <v>0</v>
      </c>
      <c r="AE11" s="43"/>
      <c r="AF11" s="71">
        <f>SUM(AF12:AF15)</f>
        <v>0</v>
      </c>
      <c r="AG11" s="38">
        <f>IF(AND(AF5=0,AF11&gt;=0),,AF11/AF5)</f>
        <v>0</v>
      </c>
      <c r="AH11" s="39"/>
      <c r="AI11" s="38">
        <f t="shared" si="6"/>
        <v>0</v>
      </c>
      <c r="AJ11" s="62">
        <f t="shared" si="7"/>
        <v>0</v>
      </c>
      <c r="AK11" s="38">
        <f>IF(AND(AJ5=0,AJ11&gt;=0),,AJ11/AJ5)</f>
        <v>0</v>
      </c>
      <c r="AL11" s="43"/>
      <c r="AM11" s="71">
        <f>SUM(AM12:AM15)</f>
        <v>0</v>
      </c>
      <c r="AN11" s="38">
        <f>IF(AND(AM5=0,AM11&gt;=0),,AM11/AM5)</f>
        <v>0</v>
      </c>
      <c r="AO11" s="39"/>
      <c r="AP11" s="38">
        <f t="shared" si="8"/>
        <v>0</v>
      </c>
      <c r="AQ11" s="62">
        <f t="shared" si="9"/>
        <v>0</v>
      </c>
      <c r="AR11" s="38">
        <f>IF(AND(AQ5=0,AQ11&gt;=0),,AQ11/AQ5)</f>
        <v>0</v>
      </c>
      <c r="AS11" s="43"/>
      <c r="AT11" s="71">
        <f>SUM(AT12:AT15)</f>
        <v>0</v>
      </c>
      <c r="AU11" s="38">
        <f>IF(AND(AT5=0,AT11&gt;=0),,AT11/AT5)</f>
        <v>0</v>
      </c>
      <c r="AV11" s="91">
        <f t="shared" si="4"/>
        <v>0</v>
      </c>
      <c r="AW11" s="71">
        <f>SUM(AW12:AW15)</f>
        <v>0</v>
      </c>
      <c r="AX11" s="38">
        <f>IF(AND(AW5=0,AW11&gt;=0),,AW11/AW5)</f>
        <v>0</v>
      </c>
      <c r="AY11" s="43"/>
      <c r="AZ11" s="71">
        <f>SUM(AZ12:AZ15)</f>
        <v>0</v>
      </c>
      <c r="BA11" s="38">
        <f>IF(AND(AZ5=0,AZ11&gt;=0),,AZ11/AZ5)</f>
        <v>0</v>
      </c>
      <c r="BB11" s="91">
        <f t="shared" si="5"/>
        <v>0</v>
      </c>
    </row>
    <row r="12" spans="1:54" hidden="1" outlineLevel="1" x14ac:dyDescent="0.3">
      <c r="A12" s="29" t="s">
        <v>40</v>
      </c>
      <c r="B12" s="72"/>
      <c r="C12" s="30">
        <f>IF(AND(B5=0,B12&gt;=0),,B12/B5)</f>
        <v>0</v>
      </c>
      <c r="D12" s="44"/>
      <c r="E12" s="72"/>
      <c r="F12" s="30">
        <f>IF(AND(E5=0,E12&gt;=0),,E12/E5)</f>
        <v>0</v>
      </c>
      <c r="G12" s="14"/>
      <c r="I12" s="30">
        <f>IF(AND(H5=0,H12&gt;=0),,H12/H5)</f>
        <v>0</v>
      </c>
      <c r="J12" s="14"/>
      <c r="K12" s="30">
        <f t="shared" si="1"/>
        <v>0</v>
      </c>
      <c r="L12" s="63">
        <f>+E12+H12</f>
        <v>0</v>
      </c>
      <c r="M12" s="30">
        <f>IF(AND(L5=0,L12&gt;=0),,L12/L5)</f>
        <v>0</v>
      </c>
      <c r="N12" s="44"/>
      <c r="O12" s="72"/>
      <c r="P12" s="30">
        <f>IF(AND(O5=0,O12&gt;=0),,O12/O5)</f>
        <v>0</v>
      </c>
      <c r="Q12" s="14"/>
      <c r="R12" s="30">
        <f t="shared" si="2"/>
        <v>0</v>
      </c>
      <c r="S12" s="63">
        <f>+L12+O12</f>
        <v>0</v>
      </c>
      <c r="T12" s="30">
        <f>IF(AND(S5=0,S12&gt;=0),,S12/S5)</f>
        <v>0</v>
      </c>
      <c r="U12" s="44"/>
      <c r="V12" s="72"/>
      <c r="W12" s="30">
        <f>IF(AND(V5=0,V12&gt;=0),,V12/V5)</f>
        <v>0</v>
      </c>
      <c r="X12" s="47">
        <f t="shared" si="3"/>
        <v>0</v>
      </c>
      <c r="Y12" s="72"/>
      <c r="Z12" s="30">
        <f>IF(AND(Y5=0,Y12&gt;=0),,Y12/Y5)</f>
        <v>0</v>
      </c>
      <c r="AA12" s="14"/>
      <c r="AB12" s="30">
        <f t="shared" si="0"/>
        <v>0</v>
      </c>
      <c r="AC12" s="63">
        <f>+S12+Y12</f>
        <v>0</v>
      </c>
      <c r="AD12" s="30">
        <f>IF(AND(AC5=0,AC12&gt;=0),,AC12/AC5)</f>
        <v>0</v>
      </c>
      <c r="AE12" s="44"/>
      <c r="AF12" s="72"/>
      <c r="AG12" s="30">
        <f>IF(AND(AF5=0,AF12&gt;=0),,AF12/AF5)</f>
        <v>0</v>
      </c>
      <c r="AH12" s="14"/>
      <c r="AI12" s="30">
        <f t="shared" si="6"/>
        <v>0</v>
      </c>
      <c r="AJ12" s="63">
        <f t="shared" si="7"/>
        <v>0</v>
      </c>
      <c r="AK12" s="30">
        <f>IF(AND(AJ5=0,AJ12&gt;=0),,AJ12/AJ5)</f>
        <v>0</v>
      </c>
      <c r="AL12" s="44"/>
      <c r="AM12" s="72"/>
      <c r="AN12" s="30">
        <f>IF(AND(AM5=0,AM12&gt;=0),,AM12/AM5)</f>
        <v>0</v>
      </c>
      <c r="AO12" s="14"/>
      <c r="AP12" s="30">
        <f t="shared" si="8"/>
        <v>0</v>
      </c>
      <c r="AQ12" s="63">
        <f t="shared" si="9"/>
        <v>0</v>
      </c>
      <c r="AR12" s="30">
        <f>IF(AND(AQ5=0,AQ12&gt;=0),,AQ12/AQ5)</f>
        <v>0</v>
      </c>
      <c r="AS12" s="44"/>
      <c r="AT12" s="72">
        <f>+V12*2</f>
        <v>0</v>
      </c>
      <c r="AU12" s="30">
        <f>IF(AND(AT5=0,AT12&gt;=0),,AT12/AT5)</f>
        <v>0</v>
      </c>
      <c r="AV12" s="47">
        <f t="shared" si="4"/>
        <v>0</v>
      </c>
      <c r="AW12" s="72">
        <f>+AQ12/6</f>
        <v>0</v>
      </c>
      <c r="AX12" s="30">
        <f>IF(AND(AW5=0,AW12&gt;=0),,AW12/AW5)</f>
        <v>0</v>
      </c>
      <c r="AY12" s="44"/>
      <c r="AZ12" s="72">
        <f>+AT12/6</f>
        <v>0</v>
      </c>
      <c r="BA12" s="30">
        <f>IF(AND(AZ5=0,AZ12&gt;=0),,AZ12/AZ5)</f>
        <v>0</v>
      </c>
      <c r="BB12" s="47">
        <f t="shared" si="5"/>
        <v>0</v>
      </c>
    </row>
    <row r="13" spans="1:54" hidden="1" outlineLevel="1" x14ac:dyDescent="0.3">
      <c r="A13" s="29" t="s">
        <v>41</v>
      </c>
      <c r="B13" s="72"/>
      <c r="C13" s="30">
        <f>IF(AND(B5=0,B13&gt;=0),,B13/B5)</f>
        <v>0</v>
      </c>
      <c r="D13" s="44"/>
      <c r="E13" s="72"/>
      <c r="F13" s="30">
        <f>IF(AND(E5=0,E13&gt;=0),,E13/E5)</f>
        <v>0</v>
      </c>
      <c r="G13" s="14"/>
      <c r="I13" s="30">
        <f>IF(AND(H5=0,H13&gt;=0),,H13/H5)</f>
        <v>0</v>
      </c>
      <c r="J13" s="14"/>
      <c r="K13" s="30">
        <f t="shared" si="1"/>
        <v>0</v>
      </c>
      <c r="L13" s="63">
        <f>+E13+H13</f>
        <v>0</v>
      </c>
      <c r="M13" s="30">
        <f>IF(AND(L5=0,L13&gt;=0),,L13/L5)</f>
        <v>0</v>
      </c>
      <c r="N13" s="44"/>
      <c r="O13" s="72"/>
      <c r="P13" s="30">
        <f>IF(AND(O5=0,O13&gt;=0),,O13/O5)</f>
        <v>0</v>
      </c>
      <c r="Q13" s="14"/>
      <c r="R13" s="30">
        <f t="shared" si="2"/>
        <v>0</v>
      </c>
      <c r="S13" s="63">
        <f>+L13+O13</f>
        <v>0</v>
      </c>
      <c r="T13" s="30">
        <f>IF(AND(S5=0,S13&gt;=0),,S13/S5)</f>
        <v>0</v>
      </c>
      <c r="U13" s="44"/>
      <c r="V13" s="72"/>
      <c r="W13" s="30">
        <f>IF(AND(V5=0,V13&gt;=0),,V13/V5)</f>
        <v>0</v>
      </c>
      <c r="X13" s="47">
        <f t="shared" si="3"/>
        <v>0</v>
      </c>
      <c r="Y13" s="72"/>
      <c r="Z13" s="30">
        <f>IF(AND(Y5=0,Y13&gt;=0),,Y13/Y5)</f>
        <v>0</v>
      </c>
      <c r="AA13" s="14"/>
      <c r="AB13" s="30">
        <f t="shared" si="0"/>
        <v>0</v>
      </c>
      <c r="AC13" s="63">
        <f>+S13+Y13</f>
        <v>0</v>
      </c>
      <c r="AD13" s="30">
        <f>IF(AND(AC5=0,AC13&gt;=0),,AC13/AC5)</f>
        <v>0</v>
      </c>
      <c r="AE13" s="44"/>
      <c r="AF13" s="72"/>
      <c r="AG13" s="30">
        <f>IF(AND(AF5=0,AF13&gt;=0),,AF13/AF5)</f>
        <v>0</v>
      </c>
      <c r="AH13" s="14"/>
      <c r="AI13" s="30">
        <f t="shared" si="6"/>
        <v>0</v>
      </c>
      <c r="AJ13" s="63">
        <f t="shared" si="7"/>
        <v>0</v>
      </c>
      <c r="AK13" s="30">
        <f>IF(AND(AJ5=0,AJ13&gt;=0),,AJ13/AJ5)</f>
        <v>0</v>
      </c>
      <c r="AL13" s="44"/>
      <c r="AM13" s="72"/>
      <c r="AN13" s="30">
        <f>IF(AND(AM5=0,AM13&gt;=0),,AM13/AM5)</f>
        <v>0</v>
      </c>
      <c r="AO13" s="14"/>
      <c r="AP13" s="30">
        <f t="shared" si="8"/>
        <v>0</v>
      </c>
      <c r="AQ13" s="63">
        <f t="shared" si="9"/>
        <v>0</v>
      </c>
      <c r="AR13" s="30">
        <f>IF(AND(AQ5=0,AQ13&gt;=0),,AQ13/AQ5)</f>
        <v>0</v>
      </c>
      <c r="AS13" s="44"/>
      <c r="AT13" s="72">
        <f>+V13*2</f>
        <v>0</v>
      </c>
      <c r="AU13" s="30">
        <f>IF(AND(AT5=0,AT13&gt;=0),,AT13/AT5)</f>
        <v>0</v>
      </c>
      <c r="AV13" s="47">
        <f t="shared" si="4"/>
        <v>0</v>
      </c>
      <c r="AW13" s="72">
        <f>+AQ13/6</f>
        <v>0</v>
      </c>
      <c r="AX13" s="30">
        <f>IF(AND(AW5=0,AW13&gt;=0),,AW13/AW5)</f>
        <v>0</v>
      </c>
      <c r="AY13" s="44"/>
      <c r="AZ13" s="72">
        <f>+AT13/6</f>
        <v>0</v>
      </c>
      <c r="BA13" s="30">
        <f>IF(AND(AZ5=0,AZ13&gt;=0),,AZ13/AZ5)</f>
        <v>0</v>
      </c>
      <c r="BB13" s="47">
        <f t="shared" si="5"/>
        <v>0</v>
      </c>
    </row>
    <row r="14" spans="1:54" hidden="1" outlineLevel="1" x14ac:dyDescent="0.3">
      <c r="A14" s="29" t="s">
        <v>42</v>
      </c>
      <c r="B14" s="72"/>
      <c r="C14" s="30">
        <f>IF(AND(B5=0,B14&gt;=0),,B14/B5)</f>
        <v>0</v>
      </c>
      <c r="D14" s="44"/>
      <c r="E14" s="72"/>
      <c r="F14" s="30">
        <f>IF(AND(E5=0,E14&gt;=0),,E14/E5)</f>
        <v>0</v>
      </c>
      <c r="G14" s="14"/>
      <c r="I14" s="30">
        <f>IF(AND(H5=0,H14&gt;=0),,H14/H5)</f>
        <v>0</v>
      </c>
      <c r="J14" s="14"/>
      <c r="K14" s="30">
        <f t="shared" si="1"/>
        <v>0</v>
      </c>
      <c r="L14" s="63">
        <f>+E14+H14</f>
        <v>0</v>
      </c>
      <c r="M14" s="30">
        <f>IF(AND(L5=0,L14&gt;=0),,L14/L5)</f>
        <v>0</v>
      </c>
      <c r="N14" s="44"/>
      <c r="O14" s="72"/>
      <c r="P14" s="30">
        <f>IF(AND(O5=0,O14&gt;=0),,O14/O5)</f>
        <v>0</v>
      </c>
      <c r="Q14" s="14"/>
      <c r="R14" s="30">
        <f t="shared" si="2"/>
        <v>0</v>
      </c>
      <c r="S14" s="63">
        <f>+L14+O14</f>
        <v>0</v>
      </c>
      <c r="T14" s="30">
        <f>IF(AND(S5=0,S14&gt;=0),,S14/S5)</f>
        <v>0</v>
      </c>
      <c r="U14" s="44"/>
      <c r="V14" s="72"/>
      <c r="W14" s="30">
        <f>IF(AND(V5=0,V14&gt;=0),,V14/V5)</f>
        <v>0</v>
      </c>
      <c r="X14" s="47">
        <f t="shared" si="3"/>
        <v>0</v>
      </c>
      <c r="Y14" s="72"/>
      <c r="Z14" s="30">
        <f>IF(AND(Y5=0,Y14&gt;=0),,Y14/Y5)</f>
        <v>0</v>
      </c>
      <c r="AA14" s="14"/>
      <c r="AB14" s="30">
        <f t="shared" si="0"/>
        <v>0</v>
      </c>
      <c r="AC14" s="63">
        <f>+S14+Y14</f>
        <v>0</v>
      </c>
      <c r="AD14" s="30">
        <f>IF(AND(AC5=0,AC14&gt;=0),,AC14/AC5)</f>
        <v>0</v>
      </c>
      <c r="AE14" s="44"/>
      <c r="AF14" s="72"/>
      <c r="AG14" s="30">
        <f>IF(AND(AF5=0,AF14&gt;=0),,AF14/AF5)</f>
        <v>0</v>
      </c>
      <c r="AH14" s="14"/>
      <c r="AI14" s="30">
        <f t="shared" si="6"/>
        <v>0</v>
      </c>
      <c r="AJ14" s="63">
        <f t="shared" si="7"/>
        <v>0</v>
      </c>
      <c r="AK14" s="30">
        <f>IF(AND(AJ5=0,AJ14&gt;=0),,AJ14/AJ5)</f>
        <v>0</v>
      </c>
      <c r="AL14" s="44"/>
      <c r="AM14" s="72"/>
      <c r="AN14" s="30">
        <f>IF(AND(AM5=0,AM14&gt;=0),,AM14/AM5)</f>
        <v>0</v>
      </c>
      <c r="AO14" s="14"/>
      <c r="AP14" s="30">
        <f t="shared" si="8"/>
        <v>0</v>
      </c>
      <c r="AQ14" s="63">
        <f t="shared" si="9"/>
        <v>0</v>
      </c>
      <c r="AR14" s="30">
        <f>IF(AND(AQ5=0,AQ14&gt;=0),,AQ14/AQ5)</f>
        <v>0</v>
      </c>
      <c r="AS14" s="44"/>
      <c r="AT14" s="72">
        <f>+V14*2</f>
        <v>0</v>
      </c>
      <c r="AU14" s="30">
        <f>IF(AND(AT5=0,AT14&gt;=0),,AT14/AT5)</f>
        <v>0</v>
      </c>
      <c r="AV14" s="47">
        <f t="shared" si="4"/>
        <v>0</v>
      </c>
      <c r="AW14" s="72">
        <f>+AQ14/6</f>
        <v>0</v>
      </c>
      <c r="AX14" s="30">
        <f>IF(AND(AW5=0,AW14&gt;=0),,AW14/AW5)</f>
        <v>0</v>
      </c>
      <c r="AY14" s="44"/>
      <c r="AZ14" s="72">
        <f>+AT14/6</f>
        <v>0</v>
      </c>
      <c r="BA14" s="30">
        <f>IF(AND(AZ5=0,AZ14&gt;=0),,AZ14/AZ5)</f>
        <v>0</v>
      </c>
      <c r="BB14" s="47">
        <f t="shared" si="5"/>
        <v>0</v>
      </c>
    </row>
    <row r="15" spans="1:54" hidden="1" outlineLevel="1" x14ac:dyDescent="0.3">
      <c r="A15" s="31"/>
      <c r="B15" s="72"/>
      <c r="C15" s="30"/>
      <c r="D15" s="44"/>
      <c r="E15" s="72"/>
      <c r="F15" s="30"/>
      <c r="G15" s="14"/>
      <c r="I15" s="30"/>
      <c r="J15" s="14"/>
      <c r="K15" s="30">
        <f t="shared" si="1"/>
        <v>0</v>
      </c>
      <c r="M15" s="30"/>
      <c r="N15" s="44"/>
      <c r="O15" s="72"/>
      <c r="P15" s="30"/>
      <c r="Q15" s="14"/>
      <c r="R15" s="30">
        <f t="shared" si="2"/>
        <v>0</v>
      </c>
      <c r="T15" s="30"/>
      <c r="U15" s="44"/>
      <c r="V15" s="72"/>
      <c r="W15" s="30"/>
      <c r="X15" s="47">
        <f t="shared" si="3"/>
        <v>0</v>
      </c>
      <c r="Y15" s="72"/>
      <c r="Z15" s="30"/>
      <c r="AA15" s="14"/>
      <c r="AB15" s="30">
        <f t="shared" si="0"/>
        <v>0</v>
      </c>
      <c r="AD15" s="30"/>
      <c r="AE15" s="44"/>
      <c r="AF15" s="72"/>
      <c r="AG15" s="30"/>
      <c r="AH15" s="14"/>
      <c r="AI15" s="30">
        <f t="shared" si="6"/>
        <v>0</v>
      </c>
      <c r="AJ15" s="63">
        <f t="shared" si="7"/>
        <v>0</v>
      </c>
      <c r="AK15" s="30"/>
      <c r="AL15" s="44"/>
      <c r="AM15" s="72"/>
      <c r="AN15" s="30"/>
      <c r="AO15" s="14"/>
      <c r="AP15" s="30">
        <f t="shared" si="8"/>
        <v>0</v>
      </c>
      <c r="AQ15" s="63">
        <f t="shared" si="9"/>
        <v>0</v>
      </c>
      <c r="AR15" s="30"/>
      <c r="AS15" s="44"/>
      <c r="AT15" s="72">
        <f>+V15*2</f>
        <v>0</v>
      </c>
      <c r="AU15" s="30"/>
      <c r="AV15" s="47">
        <f t="shared" si="4"/>
        <v>0</v>
      </c>
      <c r="AW15" s="72">
        <f>+AQ15/6</f>
        <v>0</v>
      </c>
      <c r="AX15" s="30"/>
      <c r="AY15" s="44"/>
      <c r="AZ15" s="72">
        <f>+AT15/6</f>
        <v>0</v>
      </c>
      <c r="BA15" s="30"/>
      <c r="BB15" s="47">
        <f t="shared" si="5"/>
        <v>0</v>
      </c>
    </row>
    <row r="16" spans="1:54" s="6" customFormat="1" hidden="1" outlineLevel="1" x14ac:dyDescent="0.3">
      <c r="A16" s="37" t="s">
        <v>44</v>
      </c>
      <c r="B16" s="71">
        <f>SUM(B17:B18)</f>
        <v>0</v>
      </c>
      <c r="C16" s="38">
        <f>IF(AND(B5=0,B16&gt;=0),,B16/B5)</f>
        <v>0</v>
      </c>
      <c r="D16" s="43"/>
      <c r="E16" s="71">
        <f>SUM(E17:E18)</f>
        <v>0</v>
      </c>
      <c r="F16" s="38">
        <f>IF(AND(E5=0,E16&gt;=0),,E16/E5)</f>
        <v>0</v>
      </c>
      <c r="G16" s="39"/>
      <c r="H16" s="62">
        <f>SUM(H17:H18)</f>
        <v>0</v>
      </c>
      <c r="I16" s="38">
        <f>IF(AND(H5=0,H16&gt;=0),,H16/H5)</f>
        <v>0</v>
      </c>
      <c r="J16" s="39"/>
      <c r="K16" s="38">
        <f t="shared" si="1"/>
        <v>0</v>
      </c>
      <c r="L16" s="62">
        <f>SUM(L17:L18)</f>
        <v>0</v>
      </c>
      <c r="M16" s="38">
        <f>IF(AND(L5=0,L16&gt;=0),,L16/L5)</f>
        <v>0</v>
      </c>
      <c r="N16" s="43"/>
      <c r="O16" s="71">
        <f>SUM(O17:O18)</f>
        <v>0</v>
      </c>
      <c r="P16" s="38">
        <f>IF(AND(O5=0,O16&gt;=0),,O16/O5)</f>
        <v>0</v>
      </c>
      <c r="Q16" s="39"/>
      <c r="R16" s="38">
        <f t="shared" si="2"/>
        <v>0</v>
      </c>
      <c r="S16" s="62">
        <f>SUM(S17:S18)</f>
        <v>0</v>
      </c>
      <c r="T16" s="38">
        <f>IF(AND(S5=0,S16&gt;=0),,S16/S5)</f>
        <v>0</v>
      </c>
      <c r="U16" s="43"/>
      <c r="V16" s="71">
        <f>SUM(V17:V18)</f>
        <v>0</v>
      </c>
      <c r="W16" s="38">
        <f>IF(AND(V5=0,V16&gt;=0),,V16/V5)</f>
        <v>0</v>
      </c>
      <c r="X16" s="91">
        <f t="shared" si="3"/>
        <v>0</v>
      </c>
      <c r="Y16" s="71">
        <f>SUM(Y17:Y18)</f>
        <v>0</v>
      </c>
      <c r="Z16" s="38">
        <f>IF(AND(Y5=0,Y16&gt;=0),,Y16/Y5)</f>
        <v>0</v>
      </c>
      <c r="AA16" s="39"/>
      <c r="AB16" s="38">
        <f t="shared" si="0"/>
        <v>0</v>
      </c>
      <c r="AC16" s="62">
        <f>SUM(AC17:AC18)</f>
        <v>0</v>
      </c>
      <c r="AD16" s="38">
        <f>IF(AND(AC5=0,AC16&gt;=0),,AC16/AC5)</f>
        <v>0</v>
      </c>
      <c r="AE16" s="43"/>
      <c r="AF16" s="71">
        <f>SUM(AF17:AF18)</f>
        <v>0</v>
      </c>
      <c r="AG16" s="38">
        <f>IF(AND(AF5=0,AF16&gt;=0),,AF16/AF5)</f>
        <v>0</v>
      </c>
      <c r="AH16" s="39"/>
      <c r="AI16" s="38">
        <f t="shared" si="6"/>
        <v>0</v>
      </c>
      <c r="AJ16" s="62">
        <f t="shared" si="7"/>
        <v>0</v>
      </c>
      <c r="AK16" s="38">
        <f>IF(AND(AJ5=0,AJ16&gt;=0),,AJ16/AJ5)</f>
        <v>0</v>
      </c>
      <c r="AL16" s="43"/>
      <c r="AM16" s="71">
        <f>SUM(AM17:AM18)</f>
        <v>0</v>
      </c>
      <c r="AN16" s="38">
        <f>IF(AND(AM5=0,AM16&gt;=0),,AM16/AM5)</f>
        <v>0</v>
      </c>
      <c r="AO16" s="39"/>
      <c r="AP16" s="38">
        <f t="shared" si="8"/>
        <v>0</v>
      </c>
      <c r="AQ16" s="62">
        <f t="shared" si="9"/>
        <v>0</v>
      </c>
      <c r="AR16" s="38">
        <f>IF(AND(AQ5=0,AQ16&gt;=0),,AQ16/AQ5)</f>
        <v>0</v>
      </c>
      <c r="AS16" s="43"/>
      <c r="AT16" s="71">
        <f>SUM(AT17:AT18)</f>
        <v>0</v>
      </c>
      <c r="AU16" s="38">
        <f>IF(AND(AT5=0,AT16&gt;=0),,AT16/AT5)</f>
        <v>0</v>
      </c>
      <c r="AV16" s="91">
        <f t="shared" si="4"/>
        <v>0</v>
      </c>
      <c r="AW16" s="71">
        <f>SUM(AW17:AW18)</f>
        <v>0</v>
      </c>
      <c r="AX16" s="38">
        <f>IF(AND(AW5=0,AW16&gt;=0),,AW16/AW5)</f>
        <v>0</v>
      </c>
      <c r="AY16" s="43"/>
      <c r="AZ16" s="71">
        <f>SUM(AZ17:AZ18)</f>
        <v>0</v>
      </c>
      <c r="BA16" s="38">
        <f>IF(AND(AZ5=0,AZ16&gt;=0),,AZ16/AZ5)</f>
        <v>0</v>
      </c>
      <c r="BB16" s="91">
        <f t="shared" si="5"/>
        <v>0</v>
      </c>
    </row>
    <row r="17" spans="1:54" hidden="1" outlineLevel="1" x14ac:dyDescent="0.3">
      <c r="A17" s="29" t="s">
        <v>45</v>
      </c>
      <c r="B17" s="72"/>
      <c r="C17" s="30">
        <f>IF(AND(B5=0,B17&gt;=0),,B17/B5)</f>
        <v>0</v>
      </c>
      <c r="D17" s="44"/>
      <c r="E17" s="72"/>
      <c r="F17" s="30">
        <f>IF(AND(E5=0,E17&gt;=0),,E17/E5)</f>
        <v>0</v>
      </c>
      <c r="G17" s="14"/>
      <c r="I17" s="30">
        <f>IF(AND(H5=0,H17&gt;=0),,H17/H5)</f>
        <v>0</v>
      </c>
      <c r="J17" s="14"/>
      <c r="K17" s="30">
        <f t="shared" si="1"/>
        <v>0</v>
      </c>
      <c r="L17" s="63">
        <f>+E17+H17</f>
        <v>0</v>
      </c>
      <c r="M17" s="30">
        <f>IF(AND(L5=0,L17&gt;=0),,L17/L5)</f>
        <v>0</v>
      </c>
      <c r="N17" s="44"/>
      <c r="O17" s="72"/>
      <c r="P17" s="30">
        <f>IF(AND(O5=0,O17&gt;=0),,O17/O5)</f>
        <v>0</v>
      </c>
      <c r="Q17" s="14"/>
      <c r="R17" s="30">
        <f t="shared" si="2"/>
        <v>0</v>
      </c>
      <c r="S17" s="63">
        <f>+L17+O17</f>
        <v>0</v>
      </c>
      <c r="T17" s="30">
        <f>IF(AND(S5=0,S17&gt;=0),,S17/S5)</f>
        <v>0</v>
      </c>
      <c r="U17" s="44"/>
      <c r="V17" s="72"/>
      <c r="W17" s="30">
        <f>IF(AND(V5=0,V17&gt;=0),,V17/V5)</f>
        <v>0</v>
      </c>
      <c r="X17" s="47">
        <f t="shared" si="3"/>
        <v>0</v>
      </c>
      <c r="Y17" s="72"/>
      <c r="Z17" s="30">
        <f>IF(AND(Y5=0,Y17&gt;=0),,Y17/Y5)</f>
        <v>0</v>
      </c>
      <c r="AA17" s="14"/>
      <c r="AB17" s="30">
        <f t="shared" si="0"/>
        <v>0</v>
      </c>
      <c r="AC17" s="63">
        <f>+S17+Y17</f>
        <v>0</v>
      </c>
      <c r="AD17" s="30">
        <f>IF(AND(AC5=0,AC17&gt;=0),,AC17/AC5)</f>
        <v>0</v>
      </c>
      <c r="AE17" s="44"/>
      <c r="AF17" s="72"/>
      <c r="AG17" s="30">
        <f>IF(AND(AF5=0,AF17&gt;=0),,AF17/AF5)</f>
        <v>0</v>
      </c>
      <c r="AH17" s="14"/>
      <c r="AI17" s="30">
        <f t="shared" si="6"/>
        <v>0</v>
      </c>
      <c r="AJ17" s="63">
        <f t="shared" si="7"/>
        <v>0</v>
      </c>
      <c r="AK17" s="30">
        <f>IF(AND(AJ5=0,AJ17&gt;=0),,AJ17/AJ5)</f>
        <v>0</v>
      </c>
      <c r="AL17" s="44"/>
      <c r="AM17" s="72"/>
      <c r="AN17" s="30">
        <f>IF(AND(AM5=0,AM17&gt;=0),,AM17/AM5)</f>
        <v>0</v>
      </c>
      <c r="AO17" s="14"/>
      <c r="AP17" s="30">
        <f t="shared" si="8"/>
        <v>0</v>
      </c>
      <c r="AQ17" s="63">
        <f t="shared" si="9"/>
        <v>0</v>
      </c>
      <c r="AR17" s="30">
        <f>IF(AND(AQ5=0,AQ17&gt;=0),,AQ17/AQ5)</f>
        <v>0</v>
      </c>
      <c r="AS17" s="44"/>
      <c r="AT17" s="72">
        <f>+V17*2</f>
        <v>0</v>
      </c>
      <c r="AU17" s="30">
        <f>IF(AND(AT5=0,AT17&gt;=0),,AT17/AT5)</f>
        <v>0</v>
      </c>
      <c r="AV17" s="47">
        <f t="shared" si="4"/>
        <v>0</v>
      </c>
      <c r="AW17" s="72">
        <f>+AQ17/6</f>
        <v>0</v>
      </c>
      <c r="AX17" s="30">
        <f>IF(AND(AW5=0,AW17&gt;=0),,AW17/AW5)</f>
        <v>0</v>
      </c>
      <c r="AY17" s="44"/>
      <c r="AZ17" s="72">
        <f>+AT17/6</f>
        <v>0</v>
      </c>
      <c r="BA17" s="30">
        <f>IF(AND(AZ5=0,AZ17&gt;=0),,AZ17/AZ5)</f>
        <v>0</v>
      </c>
      <c r="BB17" s="47">
        <f t="shared" si="5"/>
        <v>0</v>
      </c>
    </row>
    <row r="18" spans="1:54" s="3" customFormat="1" hidden="1" outlineLevel="1" x14ac:dyDescent="0.3">
      <c r="A18" s="29"/>
      <c r="B18" s="73"/>
      <c r="C18" s="30"/>
      <c r="D18" s="44"/>
      <c r="E18" s="73"/>
      <c r="F18" s="30"/>
      <c r="G18" s="14"/>
      <c r="H18" s="59"/>
      <c r="I18" s="30"/>
      <c r="J18" s="14"/>
      <c r="K18" s="15">
        <f t="shared" si="1"/>
        <v>0</v>
      </c>
      <c r="L18" s="59"/>
      <c r="M18" s="30"/>
      <c r="N18" s="44"/>
      <c r="O18" s="73"/>
      <c r="P18" s="30"/>
      <c r="Q18" s="14"/>
      <c r="R18" s="15">
        <f t="shared" si="2"/>
        <v>0</v>
      </c>
      <c r="S18" s="59"/>
      <c r="T18" s="30"/>
      <c r="U18" s="44"/>
      <c r="V18" s="73"/>
      <c r="W18" s="30"/>
      <c r="X18" s="46">
        <f t="shared" si="3"/>
        <v>0</v>
      </c>
      <c r="Y18" s="73"/>
      <c r="Z18" s="30"/>
      <c r="AA18" s="14"/>
      <c r="AB18" s="15">
        <f t="shared" si="0"/>
        <v>0</v>
      </c>
      <c r="AC18" s="59"/>
      <c r="AD18" s="30"/>
      <c r="AE18" s="44"/>
      <c r="AF18" s="73"/>
      <c r="AG18" s="30"/>
      <c r="AH18" s="14"/>
      <c r="AI18" s="15">
        <f t="shared" si="6"/>
        <v>0</v>
      </c>
      <c r="AJ18" s="59">
        <f t="shared" si="7"/>
        <v>0</v>
      </c>
      <c r="AK18" s="30"/>
      <c r="AL18" s="44"/>
      <c r="AM18" s="73"/>
      <c r="AN18" s="30"/>
      <c r="AO18" s="14"/>
      <c r="AP18" s="15">
        <f t="shared" si="8"/>
        <v>0</v>
      </c>
      <c r="AQ18" s="59">
        <f t="shared" si="9"/>
        <v>0</v>
      </c>
      <c r="AR18" s="30"/>
      <c r="AS18" s="44"/>
      <c r="AT18" s="72">
        <f>+V18*2</f>
        <v>0</v>
      </c>
      <c r="AU18" s="30"/>
      <c r="AV18" s="46">
        <f t="shared" si="4"/>
        <v>0</v>
      </c>
      <c r="AW18" s="72">
        <f>+AQ18/6</f>
        <v>0</v>
      </c>
      <c r="AX18" s="30"/>
      <c r="AY18" s="44"/>
      <c r="AZ18" s="72">
        <f>+AT18/6</f>
        <v>0</v>
      </c>
      <c r="BA18" s="30"/>
      <c r="BB18" s="46">
        <f t="shared" si="5"/>
        <v>0</v>
      </c>
    </row>
    <row r="19" spans="1:54" s="6" customFormat="1" hidden="1" outlineLevel="1" x14ac:dyDescent="0.3">
      <c r="A19" s="37" t="s">
        <v>46</v>
      </c>
      <c r="B19" s="71">
        <f>SUM(B20:B21)</f>
        <v>0</v>
      </c>
      <c r="C19" s="38">
        <f>IF(AND(B5=0,B19&gt;=0),,B19/B5)</f>
        <v>0</v>
      </c>
      <c r="D19" s="43"/>
      <c r="E19" s="71">
        <f>SUM(E20:E21)</f>
        <v>0</v>
      </c>
      <c r="F19" s="38">
        <f>IF(AND(E5=0,E19&gt;=0),,E19/E5)</f>
        <v>0</v>
      </c>
      <c r="G19" s="39"/>
      <c r="H19" s="62">
        <f>SUM(H20:H21)</f>
        <v>0</v>
      </c>
      <c r="I19" s="38">
        <f>IF(AND(H5=0,H19&gt;=0),,H19/H5)</f>
        <v>0</v>
      </c>
      <c r="J19" s="39"/>
      <c r="K19" s="38">
        <f t="shared" si="1"/>
        <v>0</v>
      </c>
      <c r="L19" s="62">
        <f>SUM(L20:L21)</f>
        <v>0</v>
      </c>
      <c r="M19" s="38">
        <f>IF(AND(L5=0,L19&gt;=0),,L19/L5)</f>
        <v>0</v>
      </c>
      <c r="N19" s="43"/>
      <c r="O19" s="71">
        <f>SUM(O20:O21)</f>
        <v>0</v>
      </c>
      <c r="P19" s="38">
        <f>IF(AND(O5=0,O19&gt;=0),,O19/O5)</f>
        <v>0</v>
      </c>
      <c r="Q19" s="39"/>
      <c r="R19" s="38">
        <f t="shared" si="2"/>
        <v>0</v>
      </c>
      <c r="S19" s="62">
        <f>SUM(S20:S21)</f>
        <v>0</v>
      </c>
      <c r="T19" s="38">
        <f>IF(AND(S5=0,S19&gt;=0),,S19/S5)</f>
        <v>0</v>
      </c>
      <c r="U19" s="43"/>
      <c r="V19" s="71">
        <f>SUM(V20:V21)</f>
        <v>0</v>
      </c>
      <c r="W19" s="38">
        <f>IF(AND(V5=0,V19&gt;=0),,V19/V5)</f>
        <v>0</v>
      </c>
      <c r="X19" s="91">
        <f t="shared" si="3"/>
        <v>0</v>
      </c>
      <c r="Y19" s="71">
        <f>SUM(Y20:Y21)</f>
        <v>0</v>
      </c>
      <c r="Z19" s="38">
        <f>IF(AND(Y5=0,Y19&gt;=0),,Y19/Y5)</f>
        <v>0</v>
      </c>
      <c r="AA19" s="39"/>
      <c r="AB19" s="38">
        <f t="shared" si="0"/>
        <v>0</v>
      </c>
      <c r="AC19" s="62">
        <f>SUM(AC20:AC21)</f>
        <v>0</v>
      </c>
      <c r="AD19" s="38">
        <f>IF(AND(AC5=0,AC19&gt;=0),,AC19/AC5)</f>
        <v>0</v>
      </c>
      <c r="AE19" s="43"/>
      <c r="AF19" s="71">
        <f>SUM(AF20:AF21)</f>
        <v>0</v>
      </c>
      <c r="AG19" s="38">
        <f>IF(AND(AF5=0,AF19&gt;=0),,AF19/AF5)</f>
        <v>0</v>
      </c>
      <c r="AH19" s="39"/>
      <c r="AI19" s="38">
        <f t="shared" si="6"/>
        <v>0</v>
      </c>
      <c r="AJ19" s="62">
        <f t="shared" si="7"/>
        <v>0</v>
      </c>
      <c r="AK19" s="38">
        <f>IF(AND(AJ5=0,AJ19&gt;=0),,AJ19/AJ5)</f>
        <v>0</v>
      </c>
      <c r="AL19" s="43"/>
      <c r="AM19" s="71">
        <f>SUM(AM20:AM21)</f>
        <v>0</v>
      </c>
      <c r="AN19" s="38">
        <f>IF(AND(AM5=0,AM19&gt;=0),,AM19/AM5)</f>
        <v>0</v>
      </c>
      <c r="AO19" s="39"/>
      <c r="AP19" s="38">
        <f t="shared" si="8"/>
        <v>0</v>
      </c>
      <c r="AQ19" s="62">
        <f t="shared" si="9"/>
        <v>0</v>
      </c>
      <c r="AR19" s="38">
        <f>IF(AND(AQ5=0,AQ19&gt;=0),,AQ19/AQ5)</f>
        <v>0</v>
      </c>
      <c r="AS19" s="43"/>
      <c r="AT19" s="71">
        <f>SUM(AT20:AT21)</f>
        <v>0</v>
      </c>
      <c r="AU19" s="38">
        <f>IF(AND(AT5=0,AT19&gt;=0),,AT19/AT5)</f>
        <v>0</v>
      </c>
      <c r="AV19" s="91">
        <f t="shared" si="4"/>
        <v>0</v>
      </c>
      <c r="AW19" s="71">
        <f>SUM(AW20:AW21)</f>
        <v>0</v>
      </c>
      <c r="AX19" s="38">
        <f>IF(AND(AW5=0,AW19&gt;=0),,AW19/AW5)</f>
        <v>0</v>
      </c>
      <c r="AY19" s="43"/>
      <c r="AZ19" s="71">
        <f>SUM(AZ20:AZ21)</f>
        <v>0</v>
      </c>
      <c r="BA19" s="38">
        <f>IF(AND(AZ5=0,AZ19&gt;=0),,AZ19/AZ5)</f>
        <v>0</v>
      </c>
      <c r="BB19" s="91">
        <f t="shared" si="5"/>
        <v>0</v>
      </c>
    </row>
    <row r="20" spans="1:54" s="3" customFormat="1" hidden="1" outlineLevel="1" x14ac:dyDescent="0.3">
      <c r="A20" s="29" t="s">
        <v>52</v>
      </c>
      <c r="B20" s="72"/>
      <c r="C20" s="30">
        <f>IF(AND(B5=0,B20&gt;=0),,B20/B5)</f>
        <v>0</v>
      </c>
      <c r="D20" s="44"/>
      <c r="E20" s="72"/>
      <c r="F20" s="30">
        <f>IF(AND(E5=0,E20&gt;=0),,E20/E5)</f>
        <v>0</v>
      </c>
      <c r="G20" s="14"/>
      <c r="H20" s="63"/>
      <c r="I20" s="30">
        <f>IF(AND(H5=0,H20&gt;=0),,H20/H5)</f>
        <v>0</v>
      </c>
      <c r="J20" s="14"/>
      <c r="K20" s="30">
        <f t="shared" si="1"/>
        <v>0</v>
      </c>
      <c r="L20" s="63">
        <f>+E20+H20</f>
        <v>0</v>
      </c>
      <c r="M20" s="30">
        <f>IF(AND(L5=0,L20&gt;=0),,L20/L5)</f>
        <v>0</v>
      </c>
      <c r="N20" s="44"/>
      <c r="O20" s="72"/>
      <c r="P20" s="30">
        <f>IF(AND(O5=0,O20&gt;=0),,O20/O5)</f>
        <v>0</v>
      </c>
      <c r="Q20" s="14"/>
      <c r="R20" s="30">
        <f t="shared" si="2"/>
        <v>0</v>
      </c>
      <c r="S20" s="63">
        <f>+L20+O20</f>
        <v>0</v>
      </c>
      <c r="T20" s="30">
        <f>IF(AND(S5=0,S20&gt;=0),,S20/S5)</f>
        <v>0</v>
      </c>
      <c r="U20" s="44"/>
      <c r="V20" s="72"/>
      <c r="W20" s="30">
        <f>IF(AND(V5=0,V20&gt;=0),,V20/V5)</f>
        <v>0</v>
      </c>
      <c r="X20" s="47">
        <f t="shared" si="3"/>
        <v>0</v>
      </c>
      <c r="Y20" s="72"/>
      <c r="Z20" s="30">
        <f>IF(AND(Y5=0,Y20&gt;=0),,Y20/Y5)</f>
        <v>0</v>
      </c>
      <c r="AA20" s="14"/>
      <c r="AB20" s="30">
        <f t="shared" si="0"/>
        <v>0</v>
      </c>
      <c r="AC20" s="63">
        <f>+S20+Y20</f>
        <v>0</v>
      </c>
      <c r="AD20" s="30">
        <f>IF(AND(AC5=0,AC20&gt;=0),,AC20/AC5)</f>
        <v>0</v>
      </c>
      <c r="AE20" s="44"/>
      <c r="AF20" s="72"/>
      <c r="AG20" s="30">
        <f>IF(AND(AF5=0,AF20&gt;=0),,AF20/AF5)</f>
        <v>0</v>
      </c>
      <c r="AH20" s="14"/>
      <c r="AI20" s="30">
        <f t="shared" si="6"/>
        <v>0</v>
      </c>
      <c r="AJ20" s="63">
        <f t="shared" si="7"/>
        <v>0</v>
      </c>
      <c r="AK20" s="30">
        <f>IF(AND(AJ5=0,AJ20&gt;=0),,AJ20/AJ5)</f>
        <v>0</v>
      </c>
      <c r="AL20" s="44"/>
      <c r="AM20" s="72"/>
      <c r="AN20" s="30">
        <f>IF(AND(AM5=0,AM20&gt;=0),,AM20/AM5)</f>
        <v>0</v>
      </c>
      <c r="AO20" s="14"/>
      <c r="AP20" s="30">
        <f t="shared" si="8"/>
        <v>0</v>
      </c>
      <c r="AQ20" s="63">
        <f t="shared" si="9"/>
        <v>0</v>
      </c>
      <c r="AR20" s="30">
        <f>IF(AND(AQ5=0,AQ20&gt;=0),,AQ20/AQ5)</f>
        <v>0</v>
      </c>
      <c r="AS20" s="44"/>
      <c r="AT20" s="72">
        <f>+V20*2</f>
        <v>0</v>
      </c>
      <c r="AU20" s="30">
        <f>IF(AND(AT5=0,AT20&gt;=0),,AT20/AT5)</f>
        <v>0</v>
      </c>
      <c r="AV20" s="47">
        <f t="shared" si="4"/>
        <v>0</v>
      </c>
      <c r="AW20" s="72">
        <f>+AQ20/6</f>
        <v>0</v>
      </c>
      <c r="AX20" s="30">
        <f>IF(AND(AW5=0,AW20&gt;=0),,AW20/AW5)</f>
        <v>0</v>
      </c>
      <c r="AY20" s="44"/>
      <c r="AZ20" s="72">
        <f>+AT20/6</f>
        <v>0</v>
      </c>
      <c r="BA20" s="30">
        <f>IF(AND(AZ5=0,AZ20&gt;=0),,AZ20/AZ5)</f>
        <v>0</v>
      </c>
      <c r="BB20" s="47">
        <f t="shared" si="5"/>
        <v>0</v>
      </c>
    </row>
    <row r="21" spans="1:54" s="3" customFormat="1" hidden="1" outlineLevel="1" x14ac:dyDescent="0.3">
      <c r="A21" s="29"/>
      <c r="B21" s="73"/>
      <c r="C21" s="30"/>
      <c r="D21" s="44"/>
      <c r="E21" s="73"/>
      <c r="F21" s="30"/>
      <c r="G21" s="14"/>
      <c r="H21" s="59"/>
      <c r="I21" s="30"/>
      <c r="J21" s="14"/>
      <c r="K21" s="15">
        <f t="shared" si="1"/>
        <v>0</v>
      </c>
      <c r="L21" s="59"/>
      <c r="M21" s="30"/>
      <c r="N21" s="44"/>
      <c r="O21" s="73"/>
      <c r="P21" s="30"/>
      <c r="Q21" s="14"/>
      <c r="R21" s="15">
        <f t="shared" si="2"/>
        <v>0</v>
      </c>
      <c r="S21" s="59"/>
      <c r="T21" s="30"/>
      <c r="U21" s="44"/>
      <c r="V21" s="73"/>
      <c r="W21" s="30"/>
      <c r="X21" s="46">
        <f t="shared" si="3"/>
        <v>0</v>
      </c>
      <c r="Y21" s="73"/>
      <c r="Z21" s="30"/>
      <c r="AA21" s="14"/>
      <c r="AB21" s="15">
        <f t="shared" si="0"/>
        <v>0</v>
      </c>
      <c r="AC21" s="59"/>
      <c r="AD21" s="30"/>
      <c r="AE21" s="44"/>
      <c r="AF21" s="73"/>
      <c r="AG21" s="30"/>
      <c r="AH21" s="14"/>
      <c r="AI21" s="15">
        <f t="shared" si="6"/>
        <v>0</v>
      </c>
      <c r="AJ21" s="59">
        <f t="shared" si="7"/>
        <v>0</v>
      </c>
      <c r="AK21" s="30"/>
      <c r="AL21" s="44"/>
      <c r="AM21" s="73"/>
      <c r="AN21" s="30"/>
      <c r="AO21" s="14"/>
      <c r="AP21" s="15">
        <f t="shared" si="8"/>
        <v>0</v>
      </c>
      <c r="AQ21" s="59">
        <f t="shared" si="9"/>
        <v>0</v>
      </c>
      <c r="AR21" s="30"/>
      <c r="AS21" s="44"/>
      <c r="AT21" s="72">
        <f>+V21*2</f>
        <v>0</v>
      </c>
      <c r="AU21" s="30"/>
      <c r="AV21" s="46">
        <f t="shared" si="4"/>
        <v>0</v>
      </c>
      <c r="AW21" s="72">
        <f>+AQ21/6</f>
        <v>0</v>
      </c>
      <c r="AX21" s="30"/>
      <c r="AY21" s="44"/>
      <c r="AZ21" s="72">
        <f>+AT21/6</f>
        <v>0</v>
      </c>
      <c r="BA21" s="30"/>
      <c r="BB21" s="46">
        <f t="shared" si="5"/>
        <v>0</v>
      </c>
    </row>
    <row r="22" spans="1:54" ht="15.6" customHeight="1" collapsed="1" x14ac:dyDescent="0.3">
      <c r="A22" s="9"/>
      <c r="B22" s="72"/>
      <c r="C22" s="14"/>
      <c r="D22" s="44"/>
      <c r="E22" s="72"/>
      <c r="F22" s="14"/>
      <c r="G22" s="14"/>
      <c r="I22" s="14"/>
      <c r="J22" s="14"/>
      <c r="K22" s="32">
        <f>IF(AND(E22=0,H22&gt;0),100%,IF(AND(E22&lt;0,H22=0),(E22-H22)/E22,IF(AND(E22&gt;0,H22&gt;0),(H22-E22)/E22,IF(AND(E22=0,H22=0),0,(H22-E22)/E22))))</f>
        <v>0</v>
      </c>
      <c r="M22" s="14"/>
      <c r="N22" s="44"/>
      <c r="O22" s="72"/>
      <c r="P22" s="14"/>
      <c r="Q22" s="14"/>
      <c r="R22" s="32">
        <f t="shared" si="2"/>
        <v>0</v>
      </c>
      <c r="T22" s="14"/>
      <c r="U22" s="44"/>
      <c r="V22" s="72"/>
      <c r="W22" s="14"/>
      <c r="X22" s="92">
        <f t="shared" si="3"/>
        <v>0</v>
      </c>
      <c r="Y22" s="72"/>
      <c r="Z22" s="14"/>
      <c r="AA22" s="14"/>
      <c r="AB22" s="32">
        <f t="shared" si="0"/>
        <v>0</v>
      </c>
      <c r="AD22" s="14"/>
      <c r="AE22" s="44"/>
      <c r="AF22" s="72"/>
      <c r="AG22" s="14"/>
      <c r="AH22" s="14"/>
      <c r="AI22" s="32">
        <f t="shared" si="6"/>
        <v>0</v>
      </c>
      <c r="AJ22" s="63">
        <f t="shared" si="7"/>
        <v>0</v>
      </c>
      <c r="AK22" s="14"/>
      <c r="AL22" s="44"/>
      <c r="AM22" s="72"/>
      <c r="AN22" s="14"/>
      <c r="AO22" s="14"/>
      <c r="AP22" s="32">
        <f t="shared" si="8"/>
        <v>0</v>
      </c>
      <c r="AQ22" s="63">
        <f t="shared" si="9"/>
        <v>0</v>
      </c>
      <c r="AR22" s="14"/>
      <c r="AS22" s="44"/>
      <c r="AT22" s="72">
        <f>+V22*2</f>
        <v>0</v>
      </c>
      <c r="AU22" s="14"/>
      <c r="AV22" s="92">
        <f t="shared" si="4"/>
        <v>0</v>
      </c>
      <c r="AW22" s="72">
        <f>+AQ22/6</f>
        <v>0</v>
      </c>
      <c r="AX22" s="14"/>
      <c r="AY22" s="44"/>
      <c r="AZ22" s="72">
        <f>+AT22/6</f>
        <v>0</v>
      </c>
      <c r="BA22" s="14"/>
      <c r="BB22" s="92">
        <f t="shared" si="5"/>
        <v>0</v>
      </c>
    </row>
    <row r="23" spans="1:54" s="28" customFormat="1" ht="18" customHeight="1" x14ac:dyDescent="0.3">
      <c r="A23" s="19" t="s">
        <v>47</v>
      </c>
      <c r="B23" s="70">
        <f>+B24+B27+B30</f>
        <v>177120.37</v>
      </c>
      <c r="C23" s="36">
        <f>IF(AND(B5=0,B23&gt;=0),,B23/B5)</f>
        <v>0.66711614301310107</v>
      </c>
      <c r="D23" s="42"/>
      <c r="E23" s="70">
        <f>+E24+E27+E30</f>
        <v>14656.37</v>
      </c>
      <c r="F23" s="36">
        <f>IF(AND(E5=0,E23&gt;=0),,E23/E5)</f>
        <v>0.64224466204568342</v>
      </c>
      <c r="G23" s="36"/>
      <c r="H23" s="61">
        <f>+H24+H27+H30</f>
        <v>16438.330000000002</v>
      </c>
      <c r="I23" s="36">
        <f>IF(AND(H5=0,H23&gt;=0),,H23/H5)</f>
        <v>0.68407759992542638</v>
      </c>
      <c r="J23" s="36"/>
      <c r="K23" s="36">
        <f t="shared" si="1"/>
        <v>0.1215826292594961</v>
      </c>
      <c r="L23" s="61">
        <f>+L24+L27+L30</f>
        <v>31094.700000000004</v>
      </c>
      <c r="M23" s="36">
        <f>IF(AND(L5=0,L23&gt;=0),,L23/L5)</f>
        <v>0.66370106077933932</v>
      </c>
      <c r="N23" s="42"/>
      <c r="O23" s="70">
        <f>+O24+O27+O30</f>
        <v>15759.97</v>
      </c>
      <c r="P23" s="36">
        <f>IF(AND(O5=0,O23&gt;=0),,O23/O5)</f>
        <v>0.6429415611515692</v>
      </c>
      <c r="Q23" s="36"/>
      <c r="R23" s="36">
        <f t="shared" si="2"/>
        <v>-4.1266965683253852E-2</v>
      </c>
      <c r="S23" s="61">
        <f>+S24+S27+S30</f>
        <v>46854.670000000006</v>
      </c>
      <c r="T23" s="36">
        <f>IF(AND(S5=0,S23&gt;=0),,S23/S5)</f>
        <v>0.65657040963247637</v>
      </c>
      <c r="U23" s="42"/>
      <c r="V23" s="70">
        <f>+V24+V27+V30</f>
        <v>38024.699999999997</v>
      </c>
      <c r="W23" s="36">
        <f>IF(AND(V5=0,V23&gt;=0),,V23/V5)</f>
        <v>0.66709999999999992</v>
      </c>
      <c r="X23" s="42">
        <f>IF(AND(V23=0,S23&gt;0),100%,IF(AND(V23&lt;0,S23=0),(V23-S23)/V23,IF(AND(V23&gt;0,S23&gt;0),(S23-V23)/V23,IF(AND(V23=0,S23=0),0,(S23-V23)/V23))))</f>
        <v>0.23221669072997311</v>
      </c>
      <c r="Y23" s="70">
        <f>+Y24+Y27+Y30</f>
        <v>14789.42</v>
      </c>
      <c r="Z23" s="36">
        <f>IF(AND(Y5=0,Y23&gt;=0),,Y23/Y5)</f>
        <v>0.63302472702680723</v>
      </c>
      <c r="AA23" s="36"/>
      <c r="AB23" s="36">
        <f t="shared" si="0"/>
        <v>-6.1583239054389019E-2</v>
      </c>
      <c r="AC23" s="61">
        <f>+AC24+AC27+AC30</f>
        <v>61644.090000000004</v>
      </c>
      <c r="AD23" s="36">
        <f>IF(AND(AC5=0,AC23&gt;=0),,AC23/AC5)</f>
        <v>0.65076312326571895</v>
      </c>
      <c r="AE23" s="42"/>
      <c r="AF23" s="70">
        <f>+AF24+AF27+AF30</f>
        <v>20249.38</v>
      </c>
      <c r="AG23" s="36">
        <f>IF(AND(AF5=0,AF23&gt;=0),,AF23/AF5)</f>
        <v>0.6321785289363997</v>
      </c>
      <c r="AH23" s="36"/>
      <c r="AI23" s="36">
        <f t="shared" si="6"/>
        <v>-0.46746772492616634</v>
      </c>
      <c r="AJ23" s="61">
        <f t="shared" si="7"/>
        <v>81893.47</v>
      </c>
      <c r="AK23" s="36">
        <f>IF(AND(AJ5=0,AJ23&gt;=0),,AJ23/AJ5)</f>
        <v>0.64606685108257567</v>
      </c>
      <c r="AL23" s="42"/>
      <c r="AM23" s="70">
        <f>+AM24+AM27+AM30</f>
        <v>24039.79</v>
      </c>
      <c r="AN23" s="36">
        <f>IF(AND(AM5=0,AM23&gt;=0),,AM23/AM5)</f>
        <v>0.65223321285181968</v>
      </c>
      <c r="AO23" s="36"/>
      <c r="AP23" s="36">
        <f t="shared" si="8"/>
        <v>-0.61002279375038226</v>
      </c>
      <c r="AQ23" s="61">
        <f t="shared" si="9"/>
        <v>105933.26000000001</v>
      </c>
      <c r="AR23" s="36">
        <f>IF(AND(AQ5=0,AQ23&gt;=0),,AQ23/AQ5)</f>
        <v>0.64745595473069595</v>
      </c>
      <c r="AS23" s="42"/>
      <c r="AT23" s="70">
        <f>+AT24+AT27+AT30</f>
        <v>76049.399999999994</v>
      </c>
      <c r="AU23" s="36">
        <f>IF(AND(AT5=0,AT23&gt;=0),,AT23/AT5)</f>
        <v>0.66709999999999992</v>
      </c>
      <c r="AV23" s="42">
        <f>IF(AND(AT23=0,AQ23&gt;0),100%,IF(AND(AT23&lt;0,AQ23=0),(AT23-AQ23)/AT23,IF(AND(AT23&gt;0,AQ23&gt;0),(AQ23-AT23)/AT23,IF(AND(AT23=0,AQ23=0),0,(AQ23-AT23)/AT23))))</f>
        <v>0.39295326458854402</v>
      </c>
      <c r="AW23" s="70">
        <f>+AW24+AW27+AW30</f>
        <v>19139.999999999996</v>
      </c>
      <c r="AX23" s="36">
        <f>IF(AND(AW5=0,AW23&gt;=0),,AW23/AW5)</f>
        <v>0.65999999999999992</v>
      </c>
      <c r="AY23" s="42"/>
      <c r="AZ23" s="70">
        <f>+AZ24+AZ27+AZ30</f>
        <v>12674.9</v>
      </c>
      <c r="BA23" s="36">
        <f>IF(AND(AZ5=0,AZ23&gt;=0),,AZ23/AZ5)</f>
        <v>0.66710000000000003</v>
      </c>
      <c r="BB23" s="42">
        <f>IF(AND(AZ23=0,AW23&gt;0),100%,IF(AND(AZ23&lt;0,AW23=0),(AZ23-AW23)/AZ23,IF(AND(AZ23&gt;0,AW23&gt;0),(AW23-AZ23)/AZ23,IF(AND(AZ23=0,AW23=0),0,(AW23-AZ23)/AZ23))))</f>
        <v>0.51007108537345436</v>
      </c>
    </row>
    <row r="24" spans="1:54" s="6" customFormat="1" hidden="1" outlineLevel="1" x14ac:dyDescent="0.3">
      <c r="A24" s="37" t="s">
        <v>48</v>
      </c>
      <c r="B24" s="71">
        <f>SUM(B25:B26)</f>
        <v>177120.37</v>
      </c>
      <c r="C24" s="38">
        <f>IF(AND(B6=0,B24&gt;=0),,B24/B6)</f>
        <v>0.66711614301310107</v>
      </c>
      <c r="D24" s="43"/>
      <c r="E24" s="71">
        <f>SUM(E25:E26)</f>
        <v>14656.37</v>
      </c>
      <c r="F24" s="38">
        <f>IF(AND(E6=0,E24&gt;=0),,E24/E6)</f>
        <v>0.64224466204568342</v>
      </c>
      <c r="G24" s="39"/>
      <c r="H24" s="62">
        <f>SUM(H25:H26)</f>
        <v>16438.330000000002</v>
      </c>
      <c r="I24" s="38">
        <f>IF(AND(H6=0,H24&gt;=0),,H24/H6)</f>
        <v>0.68407759992542638</v>
      </c>
      <c r="J24" s="39"/>
      <c r="K24" s="38">
        <f t="shared" si="1"/>
        <v>0.1215826292594961</v>
      </c>
      <c r="L24" s="62">
        <f>SUM(L25:L26)</f>
        <v>31094.700000000004</v>
      </c>
      <c r="M24" s="38">
        <f>IF(AND(L6=0,L24&gt;=0),,L24/L6)</f>
        <v>0.66370106077933932</v>
      </c>
      <c r="N24" s="43"/>
      <c r="O24" s="71">
        <f>SUM(O25:O26)</f>
        <v>15759.97</v>
      </c>
      <c r="P24" s="38">
        <f>IF(AND(O6=0,O24&gt;=0),,O24/O6)</f>
        <v>0.6429415611515692</v>
      </c>
      <c r="Q24" s="39"/>
      <c r="R24" s="38">
        <f t="shared" si="2"/>
        <v>-4.1266965683253852E-2</v>
      </c>
      <c r="S24" s="62">
        <f>SUM(S25:S26)</f>
        <v>46854.670000000006</v>
      </c>
      <c r="T24" s="38">
        <f>IF(AND(S6=0,S24&gt;=0),,S24/S6)</f>
        <v>0.65657040963247637</v>
      </c>
      <c r="U24" s="43"/>
      <c r="V24" s="71">
        <f>SUM(V25:V26)</f>
        <v>38024.699999999997</v>
      </c>
      <c r="W24" s="38">
        <f>IF(AND(V6=0,V24&gt;=0),,V24/V6)</f>
        <v>0.66709999999999992</v>
      </c>
      <c r="X24" s="91">
        <f t="shared" si="3"/>
        <v>0.23221669072997311</v>
      </c>
      <c r="Y24" s="71">
        <f>SUM(Y25:Y26)</f>
        <v>14789.42</v>
      </c>
      <c r="Z24" s="38">
        <f>IF(AND(Y6=0,Y24&gt;=0),,Y24/Y6)</f>
        <v>0.63302472702680723</v>
      </c>
      <c r="AA24" s="39"/>
      <c r="AB24" s="38">
        <f t="shared" si="0"/>
        <v>-6.1583239054389019E-2</v>
      </c>
      <c r="AC24" s="62">
        <f>SUM(AC25:AC26)</f>
        <v>61644.090000000004</v>
      </c>
      <c r="AD24" s="38">
        <f>IF(AND(AC6=0,AC24&gt;=0),,AC24/AC6)</f>
        <v>0.65076312326571895</v>
      </c>
      <c r="AE24" s="43"/>
      <c r="AF24" s="71">
        <f>SUM(AF25:AF26)</f>
        <v>20249.38</v>
      </c>
      <c r="AG24" s="38">
        <f>IF(AND(AF6=0,AF24&gt;=0),,AF24/AF6)</f>
        <v>0.6321785289363997</v>
      </c>
      <c r="AH24" s="39"/>
      <c r="AI24" s="38">
        <f t="shared" si="6"/>
        <v>-0.46746772492616634</v>
      </c>
      <c r="AJ24" s="62">
        <f t="shared" si="7"/>
        <v>81893.47</v>
      </c>
      <c r="AK24" s="38">
        <f>IF(AND(AJ6=0,AJ24&gt;=0),,AJ24/AJ6)</f>
        <v>0.64606685108257567</v>
      </c>
      <c r="AL24" s="43"/>
      <c r="AM24" s="71">
        <f>SUM(AM25:AM26)</f>
        <v>24039.79</v>
      </c>
      <c r="AN24" s="38">
        <f>IF(AND(AM6=0,AM24&gt;=0),,AM24/AM6)</f>
        <v>0.65223321285181968</v>
      </c>
      <c r="AO24" s="39"/>
      <c r="AP24" s="38">
        <f t="shared" si="8"/>
        <v>-0.61002279375038226</v>
      </c>
      <c r="AQ24" s="62">
        <f t="shared" si="9"/>
        <v>105933.26000000001</v>
      </c>
      <c r="AR24" s="38">
        <f>IF(AND(AQ6=0,AQ24&gt;=0),,AQ24/AQ6)</f>
        <v>0.64745595473069595</v>
      </c>
      <c r="AS24" s="43"/>
      <c r="AT24" s="71">
        <f>SUM(AT25:AT26)</f>
        <v>76049.399999999994</v>
      </c>
      <c r="AU24" s="38">
        <f>IF(AND(AT6=0,AT24&gt;=0),,AT24/AT6)</f>
        <v>0.66709999999999992</v>
      </c>
      <c r="AV24" s="91">
        <f t="shared" si="4"/>
        <v>0.39295326458854402</v>
      </c>
      <c r="AW24" s="71">
        <f>SUM(AW25:AW26)</f>
        <v>19139.999999999996</v>
      </c>
      <c r="AX24" s="38">
        <f>IF(AND(AW6=0,AW24&gt;=0),,AW24/AW6)</f>
        <v>0.65999999999999992</v>
      </c>
      <c r="AY24" s="43"/>
      <c r="AZ24" s="71">
        <f>SUM(AZ25:AZ26)</f>
        <v>12674.9</v>
      </c>
      <c r="BA24" s="38">
        <f>IF(AND(AZ6=0,AZ24&gt;=0),,AZ24/AZ6)</f>
        <v>0.66710000000000003</v>
      </c>
      <c r="BB24" s="91">
        <f t="shared" si="5"/>
        <v>0.51007108537345436</v>
      </c>
    </row>
    <row r="25" spans="1:54" hidden="1" outlineLevel="1" x14ac:dyDescent="0.3">
      <c r="A25" s="29" t="s">
        <v>49</v>
      </c>
      <c r="B25" s="72">
        <v>177120.37</v>
      </c>
      <c r="C25" s="30">
        <f>IF(AND(B6=0,B25&gt;=0),,B25/B6)</f>
        <v>0.66711614301310107</v>
      </c>
      <c r="D25" s="44"/>
      <c r="E25" s="72">
        <v>14656.37</v>
      </c>
      <c r="F25" s="30">
        <f>IF(AND(E6=0,E25&gt;=0),,E25/E6)</f>
        <v>0.64224466204568342</v>
      </c>
      <c r="G25" s="14"/>
      <c r="H25" s="63">
        <v>16438.330000000002</v>
      </c>
      <c r="I25" s="30">
        <f>IF(AND(H6=0,H25&gt;=0),,H25/H6)</f>
        <v>0.68407759992542638</v>
      </c>
      <c r="J25" s="14"/>
      <c r="K25" s="30">
        <f t="shared" si="1"/>
        <v>0.1215826292594961</v>
      </c>
      <c r="L25" s="63">
        <f>+E25+H25</f>
        <v>31094.700000000004</v>
      </c>
      <c r="M25" s="30">
        <f>IF(AND(L6=0,L25&gt;=0),,L25/L6)</f>
        <v>0.66370106077933932</v>
      </c>
      <c r="N25" s="44"/>
      <c r="O25" s="72">
        <v>15759.97</v>
      </c>
      <c r="P25" s="30">
        <f>IF(AND(O6=0,O25&gt;=0),,O25/O6)</f>
        <v>0.6429415611515692</v>
      </c>
      <c r="Q25" s="14"/>
      <c r="R25" s="30">
        <f t="shared" si="2"/>
        <v>-4.1266965683253852E-2</v>
      </c>
      <c r="S25" s="63">
        <f>+L25+O25</f>
        <v>46854.670000000006</v>
      </c>
      <c r="T25" s="30">
        <f>IF(AND(S6=0,S25&gt;=0),,S25/S6)</f>
        <v>0.65657040963247637</v>
      </c>
      <c r="U25" s="44"/>
      <c r="V25" s="72">
        <f>+V7*66.71%</f>
        <v>38024.699999999997</v>
      </c>
      <c r="W25" s="30">
        <f>IF(AND(V6=0,V25&gt;=0),,V25/V6)</f>
        <v>0.66709999999999992</v>
      </c>
      <c r="X25" s="47">
        <f t="shared" si="3"/>
        <v>0.23221669072997311</v>
      </c>
      <c r="Y25" s="72">
        <v>14789.42</v>
      </c>
      <c r="Z25" s="30">
        <f>IF(AND(Y6=0,Y25&gt;=0),,Y25/Y6)</f>
        <v>0.63302472702680723</v>
      </c>
      <c r="AA25" s="14"/>
      <c r="AB25" s="30">
        <f t="shared" si="0"/>
        <v>-6.1583239054389019E-2</v>
      </c>
      <c r="AC25" s="63">
        <f>+S25+Y25</f>
        <v>61644.090000000004</v>
      </c>
      <c r="AD25" s="30">
        <f>IF(AND(AC6=0,AC25&gt;=0),,AC25/AC6)</f>
        <v>0.65076312326571895</v>
      </c>
      <c r="AE25" s="44"/>
      <c r="AF25" s="72">
        <v>20249.38</v>
      </c>
      <c r="AG25" s="30">
        <f>IF(AND(AF6=0,AF25&gt;=0),,AF25/AF6)</f>
        <v>0.6321785289363997</v>
      </c>
      <c r="AH25" s="14"/>
      <c r="AI25" s="30">
        <f t="shared" si="6"/>
        <v>-0.46746772492616634</v>
      </c>
      <c r="AJ25" s="63">
        <f t="shared" si="7"/>
        <v>81893.47</v>
      </c>
      <c r="AK25" s="30">
        <f>IF(AND(AJ6=0,AJ25&gt;=0),,AJ25/AJ6)</f>
        <v>0.64606685108257567</v>
      </c>
      <c r="AL25" s="44"/>
      <c r="AM25" s="72">
        <v>24039.79</v>
      </c>
      <c r="AN25" s="30">
        <f>IF(AND(AM6=0,AM25&gt;=0),,AM25/AM6)</f>
        <v>0.65223321285181968</v>
      </c>
      <c r="AO25" s="14"/>
      <c r="AP25" s="30">
        <f t="shared" si="8"/>
        <v>-0.61002279375038226</v>
      </c>
      <c r="AQ25" s="63">
        <f t="shared" si="9"/>
        <v>105933.26000000001</v>
      </c>
      <c r="AR25" s="30">
        <f>IF(AND(AQ6=0,AQ25&gt;=0),,AQ25/AQ6)</f>
        <v>0.64745595473069595</v>
      </c>
      <c r="AS25" s="44"/>
      <c r="AT25" s="72">
        <f>+V25*2</f>
        <v>76049.399999999994</v>
      </c>
      <c r="AU25" s="30">
        <f>IF(AND(AT6=0,AT25&gt;=0),,AT25/AT6)</f>
        <v>0.66709999999999992</v>
      </c>
      <c r="AV25" s="47">
        <f t="shared" si="4"/>
        <v>0.39295326458854402</v>
      </c>
      <c r="AW25" s="72">
        <f>+AW7*(100%-BG141)</f>
        <v>19139.999999999996</v>
      </c>
      <c r="AX25" s="30">
        <f>IF(AND(AW6=0,AW25&gt;=0),,AW25/AW6)</f>
        <v>0.65999999999999992</v>
      </c>
      <c r="AY25" s="44"/>
      <c r="AZ25" s="72">
        <f>+AT25/6</f>
        <v>12674.9</v>
      </c>
      <c r="BA25" s="30">
        <f>IF(AND(AZ6=0,AZ25&gt;=0),,AZ25/AZ6)</f>
        <v>0.66710000000000003</v>
      </c>
      <c r="BB25" s="47">
        <f t="shared" si="5"/>
        <v>0.51007108537345436</v>
      </c>
    </row>
    <row r="26" spans="1:54" hidden="1" outlineLevel="1" x14ac:dyDescent="0.3">
      <c r="A26" s="29"/>
      <c r="B26" s="72"/>
      <c r="C26" s="30"/>
      <c r="D26" s="44"/>
      <c r="E26" s="72"/>
      <c r="F26" s="30"/>
      <c r="G26" s="14"/>
      <c r="I26" s="30"/>
      <c r="J26" s="14"/>
      <c r="K26" s="32">
        <f t="shared" si="1"/>
        <v>0</v>
      </c>
      <c r="M26" s="30"/>
      <c r="N26" s="44"/>
      <c r="O26" s="72"/>
      <c r="P26" s="30"/>
      <c r="Q26" s="14"/>
      <c r="R26" s="32">
        <f t="shared" si="2"/>
        <v>0</v>
      </c>
      <c r="T26" s="30"/>
      <c r="U26" s="44"/>
      <c r="V26" s="72"/>
      <c r="W26" s="30"/>
      <c r="X26" s="92">
        <f t="shared" si="3"/>
        <v>0</v>
      </c>
      <c r="Y26" s="72"/>
      <c r="Z26" s="30"/>
      <c r="AA26" s="14"/>
      <c r="AB26" s="32">
        <f t="shared" si="0"/>
        <v>0</v>
      </c>
      <c r="AD26" s="30"/>
      <c r="AE26" s="44"/>
      <c r="AF26" s="72"/>
      <c r="AG26" s="30"/>
      <c r="AH26" s="14"/>
      <c r="AI26" s="32">
        <f t="shared" si="6"/>
        <v>0</v>
      </c>
      <c r="AJ26" s="63">
        <f t="shared" si="7"/>
        <v>0</v>
      </c>
      <c r="AK26" s="30"/>
      <c r="AL26" s="44"/>
      <c r="AM26" s="72"/>
      <c r="AN26" s="30"/>
      <c r="AO26" s="14"/>
      <c r="AP26" s="32">
        <f t="shared" si="8"/>
        <v>0</v>
      </c>
      <c r="AQ26" s="63">
        <f t="shared" si="9"/>
        <v>0</v>
      </c>
      <c r="AR26" s="30"/>
      <c r="AS26" s="44"/>
      <c r="AT26" s="72">
        <f>+V26*2</f>
        <v>0</v>
      </c>
      <c r="AU26" s="30"/>
      <c r="AV26" s="92">
        <f t="shared" si="4"/>
        <v>0</v>
      </c>
      <c r="AW26" s="72">
        <f>+AQ26/6</f>
        <v>0</v>
      </c>
      <c r="AX26" s="30"/>
      <c r="AY26" s="44"/>
      <c r="AZ26" s="72">
        <f>+AT26/6</f>
        <v>0</v>
      </c>
      <c r="BA26" s="30"/>
      <c r="BB26" s="92">
        <f t="shared" si="5"/>
        <v>0</v>
      </c>
    </row>
    <row r="27" spans="1:54" s="6" customFormat="1" hidden="1" outlineLevel="1" x14ac:dyDescent="0.3">
      <c r="A27" s="37" t="s">
        <v>50</v>
      </c>
      <c r="B27" s="71">
        <f>SUM(B28:B29)</f>
        <v>0</v>
      </c>
      <c r="C27" s="38">
        <f>IF(AND(B11=0,B27&gt;=0),,B27/B11)</f>
        <v>0</v>
      </c>
      <c r="D27" s="43"/>
      <c r="E27" s="71">
        <f>SUM(E28:E29)</f>
        <v>0</v>
      </c>
      <c r="F27" s="38">
        <f>IF(AND(E11=0,E27&gt;=0),,E27/E11)</f>
        <v>0</v>
      </c>
      <c r="G27" s="39"/>
      <c r="H27" s="62">
        <f>SUM(H28:H29)</f>
        <v>0</v>
      </c>
      <c r="I27" s="38">
        <f>IF(AND(H11=0,H27&gt;=0),,H27/H11)</f>
        <v>0</v>
      </c>
      <c r="J27" s="39"/>
      <c r="K27" s="38">
        <f t="shared" si="1"/>
        <v>0</v>
      </c>
      <c r="L27" s="62">
        <f>SUM(L28:L29)</f>
        <v>0</v>
      </c>
      <c r="M27" s="38">
        <f>IF(AND(L11=0,L27&gt;=0),,L27/L11)</f>
        <v>0</v>
      </c>
      <c r="N27" s="43"/>
      <c r="O27" s="71">
        <f>SUM(O28:O29)</f>
        <v>0</v>
      </c>
      <c r="P27" s="38">
        <f>IF(AND(O11=0,O27&gt;=0),,O27/O11)</f>
        <v>0</v>
      </c>
      <c r="Q27" s="39"/>
      <c r="R27" s="38">
        <f t="shared" si="2"/>
        <v>0</v>
      </c>
      <c r="S27" s="62">
        <f>SUM(S28:S29)</f>
        <v>0</v>
      </c>
      <c r="T27" s="38">
        <f>IF(AND(S11=0,S27&gt;=0),,S27/S11)</f>
        <v>0</v>
      </c>
      <c r="U27" s="43"/>
      <c r="V27" s="71">
        <f>SUM(V28:V29)</f>
        <v>0</v>
      </c>
      <c r="W27" s="38">
        <f>IF(AND(V11=0,V27&gt;=0),,V27/V11)</f>
        <v>0</v>
      </c>
      <c r="X27" s="91">
        <f t="shared" si="3"/>
        <v>0</v>
      </c>
      <c r="Y27" s="71">
        <f>SUM(Y28:Y29)</f>
        <v>0</v>
      </c>
      <c r="Z27" s="38">
        <f>IF(AND(Y11=0,Y27&gt;=0),,Y27/Y11)</f>
        <v>0</v>
      </c>
      <c r="AA27" s="39"/>
      <c r="AB27" s="38">
        <f t="shared" si="0"/>
        <v>0</v>
      </c>
      <c r="AC27" s="62">
        <f>SUM(AC28:AC29)</f>
        <v>0</v>
      </c>
      <c r="AD27" s="38">
        <f>IF(AND(AC11=0,AC27&gt;=0),,AC27/AC11)</f>
        <v>0</v>
      </c>
      <c r="AE27" s="43"/>
      <c r="AF27" s="71">
        <f>SUM(AF28:AF29)</f>
        <v>0</v>
      </c>
      <c r="AG27" s="38">
        <f>IF(AND(AF11=0,AF27&gt;=0),,AF27/AF11)</f>
        <v>0</v>
      </c>
      <c r="AH27" s="39"/>
      <c r="AI27" s="38">
        <f t="shared" si="6"/>
        <v>0</v>
      </c>
      <c r="AJ27" s="62">
        <f t="shared" si="7"/>
        <v>0</v>
      </c>
      <c r="AK27" s="38">
        <f>IF(AND(AJ11=0,AJ27&gt;=0),,AJ27/AJ11)</f>
        <v>0</v>
      </c>
      <c r="AL27" s="43"/>
      <c r="AM27" s="71">
        <f>SUM(AM28:AM29)</f>
        <v>0</v>
      </c>
      <c r="AN27" s="38">
        <f>IF(AND(AM11=0,AM27&gt;=0),,AM27/AM11)</f>
        <v>0</v>
      </c>
      <c r="AO27" s="39"/>
      <c r="AP27" s="38">
        <f t="shared" si="8"/>
        <v>0</v>
      </c>
      <c r="AQ27" s="62">
        <f t="shared" si="9"/>
        <v>0</v>
      </c>
      <c r="AR27" s="38">
        <f>IF(AND(AQ11=0,AQ27&gt;=0),,AQ27/AQ11)</f>
        <v>0</v>
      </c>
      <c r="AS27" s="43"/>
      <c r="AT27" s="71">
        <f>SUM(AT28:AT29)</f>
        <v>0</v>
      </c>
      <c r="AU27" s="38">
        <f>IF(AND(AT11=0,AT27&gt;=0),,AT27/AT11)</f>
        <v>0</v>
      </c>
      <c r="AV27" s="91">
        <f t="shared" si="4"/>
        <v>0</v>
      </c>
      <c r="AW27" s="71">
        <f>SUM(AW28:AW29)</f>
        <v>0</v>
      </c>
      <c r="AX27" s="38">
        <f>IF(AND(AW11=0,AW27&gt;=0),,AW27/AW11)</f>
        <v>0</v>
      </c>
      <c r="AY27" s="43"/>
      <c r="AZ27" s="71">
        <f>SUM(AZ28:AZ29)</f>
        <v>0</v>
      </c>
      <c r="BA27" s="38">
        <f>IF(AND(AZ11=0,AZ27&gt;=0),,AZ27/AZ11)</f>
        <v>0</v>
      </c>
      <c r="BB27" s="91">
        <f t="shared" si="5"/>
        <v>0</v>
      </c>
    </row>
    <row r="28" spans="1:54" hidden="1" outlineLevel="1" x14ac:dyDescent="0.3">
      <c r="A28" s="29" t="s">
        <v>51</v>
      </c>
      <c r="B28" s="72"/>
      <c r="C28" s="30">
        <f>IF(AND(B11=0,B28&gt;=0),,B28/B11)</f>
        <v>0</v>
      </c>
      <c r="D28" s="44"/>
      <c r="E28" s="72"/>
      <c r="F28" s="30">
        <f>IF(AND(E11=0,E28&gt;=0),,E28/E11)</f>
        <v>0</v>
      </c>
      <c r="G28" s="14"/>
      <c r="I28" s="30">
        <f>IF(AND(H11=0,H28&gt;=0),,H28/H11)</f>
        <v>0</v>
      </c>
      <c r="J28" s="14"/>
      <c r="K28" s="30">
        <f t="shared" si="1"/>
        <v>0</v>
      </c>
      <c r="L28" s="63">
        <f>+E28+H28</f>
        <v>0</v>
      </c>
      <c r="M28" s="30">
        <f>IF(AND(L11=0,L28&gt;=0),,L28/L11)</f>
        <v>0</v>
      </c>
      <c r="N28" s="44"/>
      <c r="O28" s="72"/>
      <c r="P28" s="30">
        <f>IF(AND(O11=0,O28&gt;=0),,O28/O11)</f>
        <v>0</v>
      </c>
      <c r="Q28" s="14"/>
      <c r="R28" s="30">
        <f t="shared" si="2"/>
        <v>0</v>
      </c>
      <c r="S28" s="63">
        <f>+L28+O28</f>
        <v>0</v>
      </c>
      <c r="T28" s="30">
        <f>IF(AND(S11=0,S28&gt;=0),,S28/S11)</f>
        <v>0</v>
      </c>
      <c r="U28" s="44"/>
      <c r="V28" s="72"/>
      <c r="W28" s="30">
        <f>IF(AND(V11=0,V28&gt;=0),,V28/V11)</f>
        <v>0</v>
      </c>
      <c r="X28" s="47">
        <f t="shared" si="3"/>
        <v>0</v>
      </c>
      <c r="Y28" s="72"/>
      <c r="Z28" s="30">
        <f>IF(AND(Y11=0,Y28&gt;=0),,Y28/Y11)</f>
        <v>0</v>
      </c>
      <c r="AA28" s="14"/>
      <c r="AB28" s="30">
        <f t="shared" si="0"/>
        <v>0</v>
      </c>
      <c r="AC28" s="63">
        <f>+S28+Y28</f>
        <v>0</v>
      </c>
      <c r="AD28" s="30">
        <f>IF(AND(AC11=0,AC28&gt;=0),,AC28/AC11)</f>
        <v>0</v>
      </c>
      <c r="AE28" s="44"/>
      <c r="AF28" s="72"/>
      <c r="AG28" s="30">
        <f>IF(AND(AF11=0,AF28&gt;=0),,AF28/AF11)</f>
        <v>0</v>
      </c>
      <c r="AH28" s="14"/>
      <c r="AI28" s="30">
        <f t="shared" si="6"/>
        <v>0</v>
      </c>
      <c r="AJ28" s="63">
        <f t="shared" si="7"/>
        <v>0</v>
      </c>
      <c r="AK28" s="30">
        <f>IF(AND(AJ11=0,AJ28&gt;=0),,AJ28/AJ11)</f>
        <v>0</v>
      </c>
      <c r="AL28" s="44"/>
      <c r="AM28" s="72"/>
      <c r="AN28" s="30">
        <f>IF(AND(AM11=0,AM28&gt;=0),,AM28/AM11)</f>
        <v>0</v>
      </c>
      <c r="AO28" s="14"/>
      <c r="AP28" s="30">
        <f t="shared" si="8"/>
        <v>0</v>
      </c>
      <c r="AQ28" s="63">
        <f t="shared" si="9"/>
        <v>0</v>
      </c>
      <c r="AR28" s="30">
        <f>IF(AND(AQ11=0,AQ28&gt;=0),,AQ28/AQ11)</f>
        <v>0</v>
      </c>
      <c r="AS28" s="44"/>
      <c r="AT28" s="72">
        <f>+V28*2</f>
        <v>0</v>
      </c>
      <c r="AU28" s="30">
        <f>IF(AND(AT11=0,AT28&gt;=0),,AT28/AT11)</f>
        <v>0</v>
      </c>
      <c r="AV28" s="47">
        <f t="shared" si="4"/>
        <v>0</v>
      </c>
      <c r="AW28" s="72">
        <f>+AQ28/6</f>
        <v>0</v>
      </c>
      <c r="AX28" s="30">
        <f>IF(AND(AW11=0,AW28&gt;=0),,AW28/AW11)</f>
        <v>0</v>
      </c>
      <c r="AY28" s="44"/>
      <c r="AZ28" s="72">
        <f>+AT28/6</f>
        <v>0</v>
      </c>
      <c r="BA28" s="30">
        <f>IF(AND(AZ11=0,AZ28&gt;=0),,AZ28/AZ11)</f>
        <v>0</v>
      </c>
      <c r="BB28" s="47">
        <f t="shared" si="5"/>
        <v>0</v>
      </c>
    </row>
    <row r="29" spans="1:54" hidden="1" outlineLevel="1" x14ac:dyDescent="0.3">
      <c r="A29" s="29"/>
      <c r="B29" s="72"/>
      <c r="C29" s="30"/>
      <c r="D29" s="44"/>
      <c r="E29" s="72"/>
      <c r="F29" s="30"/>
      <c r="G29" s="14"/>
      <c r="I29" s="30"/>
      <c r="J29" s="14"/>
      <c r="K29" s="32">
        <f t="shared" si="1"/>
        <v>0</v>
      </c>
      <c r="M29" s="30"/>
      <c r="N29" s="44"/>
      <c r="O29" s="72"/>
      <c r="P29" s="30"/>
      <c r="Q29" s="14"/>
      <c r="R29" s="32">
        <f t="shared" si="2"/>
        <v>0</v>
      </c>
      <c r="T29" s="30"/>
      <c r="U29" s="44"/>
      <c r="V29" s="72"/>
      <c r="W29" s="30"/>
      <c r="X29" s="92">
        <f t="shared" si="3"/>
        <v>0</v>
      </c>
      <c r="Y29" s="72"/>
      <c r="Z29" s="30"/>
      <c r="AA29" s="14"/>
      <c r="AB29" s="32">
        <f t="shared" si="0"/>
        <v>0</v>
      </c>
      <c r="AD29" s="30"/>
      <c r="AE29" s="44"/>
      <c r="AF29" s="72"/>
      <c r="AG29" s="30"/>
      <c r="AH29" s="14"/>
      <c r="AI29" s="32">
        <f t="shared" si="6"/>
        <v>0</v>
      </c>
      <c r="AJ29" s="63">
        <f t="shared" si="7"/>
        <v>0</v>
      </c>
      <c r="AK29" s="30"/>
      <c r="AL29" s="44"/>
      <c r="AM29" s="72"/>
      <c r="AN29" s="30"/>
      <c r="AO29" s="14"/>
      <c r="AP29" s="32">
        <f t="shared" si="8"/>
        <v>0</v>
      </c>
      <c r="AQ29" s="63">
        <f t="shared" si="9"/>
        <v>0</v>
      </c>
      <c r="AR29" s="30"/>
      <c r="AS29" s="44"/>
      <c r="AT29" s="72">
        <f>+V29*2</f>
        <v>0</v>
      </c>
      <c r="AU29" s="30"/>
      <c r="AV29" s="92">
        <f t="shared" si="4"/>
        <v>0</v>
      </c>
      <c r="AW29" s="72">
        <f>+AQ29/6</f>
        <v>0</v>
      </c>
      <c r="AX29" s="30"/>
      <c r="AY29" s="44"/>
      <c r="AZ29" s="72">
        <f>+AT29/6</f>
        <v>0</v>
      </c>
      <c r="BA29" s="30"/>
      <c r="BB29" s="92">
        <f t="shared" si="5"/>
        <v>0</v>
      </c>
    </row>
    <row r="30" spans="1:54" s="6" customFormat="1" hidden="1" outlineLevel="1" x14ac:dyDescent="0.3">
      <c r="A30" s="37" t="s">
        <v>54</v>
      </c>
      <c r="B30" s="71">
        <f>SUM(B31:B32)</f>
        <v>0</v>
      </c>
      <c r="C30" s="38">
        <f>IF(AND(B16=0,B30&gt;=0),,B30/B16)</f>
        <v>0</v>
      </c>
      <c r="D30" s="43"/>
      <c r="E30" s="71">
        <f>SUM(E31:E32)</f>
        <v>0</v>
      </c>
      <c r="F30" s="38">
        <f>IF(AND(E16=0,E30&gt;=0),,E30/E16)</f>
        <v>0</v>
      </c>
      <c r="G30" s="39"/>
      <c r="H30" s="62">
        <f>SUM(H31:H32)</f>
        <v>0</v>
      </c>
      <c r="I30" s="38">
        <f>IF(AND(H16=0,H30&gt;=0),,H30/H16)</f>
        <v>0</v>
      </c>
      <c r="J30" s="39"/>
      <c r="K30" s="38">
        <f t="shared" si="1"/>
        <v>0</v>
      </c>
      <c r="L30" s="62">
        <f>SUM(L31:L32)</f>
        <v>0</v>
      </c>
      <c r="M30" s="38">
        <f>IF(AND(L16=0,L30&gt;=0),,L30/L16)</f>
        <v>0</v>
      </c>
      <c r="N30" s="43"/>
      <c r="O30" s="71">
        <f>SUM(O31:O32)</f>
        <v>0</v>
      </c>
      <c r="P30" s="38">
        <f>IF(AND(O16=0,O30&gt;=0),,O30/O16)</f>
        <v>0</v>
      </c>
      <c r="Q30" s="39"/>
      <c r="R30" s="38">
        <f t="shared" si="2"/>
        <v>0</v>
      </c>
      <c r="S30" s="62">
        <f>SUM(S31:S32)</f>
        <v>0</v>
      </c>
      <c r="T30" s="38">
        <f>IF(AND(S16=0,S30&gt;=0),,S30/S16)</f>
        <v>0</v>
      </c>
      <c r="U30" s="43"/>
      <c r="V30" s="71">
        <f>SUM(V31:V32)</f>
        <v>0</v>
      </c>
      <c r="W30" s="38">
        <f>IF(AND(V16=0,V30&gt;=0),,V30/V16)</f>
        <v>0</v>
      </c>
      <c r="X30" s="91">
        <f t="shared" si="3"/>
        <v>0</v>
      </c>
      <c r="Y30" s="71">
        <f>SUM(Y31:Y32)</f>
        <v>0</v>
      </c>
      <c r="Z30" s="38">
        <f>IF(AND(Y16=0,Y30&gt;=0),,Y30/Y16)</f>
        <v>0</v>
      </c>
      <c r="AA30" s="39"/>
      <c r="AB30" s="38">
        <f t="shared" si="0"/>
        <v>0</v>
      </c>
      <c r="AC30" s="62">
        <f>SUM(AC31:AC32)</f>
        <v>0</v>
      </c>
      <c r="AD30" s="38">
        <f>IF(AND(AC16=0,AC30&gt;=0),,AC30/AC16)</f>
        <v>0</v>
      </c>
      <c r="AE30" s="43"/>
      <c r="AF30" s="71">
        <f>SUM(AF31:AF32)</f>
        <v>0</v>
      </c>
      <c r="AG30" s="38">
        <f>IF(AND(AF16=0,AF30&gt;=0),,AF30/AF16)</f>
        <v>0</v>
      </c>
      <c r="AH30" s="39"/>
      <c r="AI30" s="38">
        <f t="shared" si="6"/>
        <v>0</v>
      </c>
      <c r="AJ30" s="62">
        <f t="shared" si="7"/>
        <v>0</v>
      </c>
      <c r="AK30" s="38">
        <f>IF(AND(AJ16=0,AJ30&gt;=0),,AJ30/AJ16)</f>
        <v>0</v>
      </c>
      <c r="AL30" s="43"/>
      <c r="AM30" s="71">
        <f>SUM(AM31:AM32)</f>
        <v>0</v>
      </c>
      <c r="AN30" s="38">
        <f>IF(AND(AM16=0,AM30&gt;=0),,AM30/AM16)</f>
        <v>0</v>
      </c>
      <c r="AO30" s="39"/>
      <c r="AP30" s="38">
        <f t="shared" si="8"/>
        <v>0</v>
      </c>
      <c r="AQ30" s="62">
        <f t="shared" si="9"/>
        <v>0</v>
      </c>
      <c r="AR30" s="38">
        <f>IF(AND(AQ16=0,AQ30&gt;=0),,AQ30/AQ16)</f>
        <v>0</v>
      </c>
      <c r="AS30" s="43"/>
      <c r="AT30" s="71">
        <f>SUM(AT31:AT32)</f>
        <v>0</v>
      </c>
      <c r="AU30" s="38">
        <f>IF(AND(AT16=0,AT30&gt;=0),,AT30/AT16)</f>
        <v>0</v>
      </c>
      <c r="AV30" s="91">
        <f t="shared" si="4"/>
        <v>0</v>
      </c>
      <c r="AW30" s="71">
        <f>SUM(AW31:AW32)</f>
        <v>0</v>
      </c>
      <c r="AX30" s="38">
        <f>IF(AND(AW16=0,AW30&gt;=0),,AW30/AW16)</f>
        <v>0</v>
      </c>
      <c r="AY30" s="43"/>
      <c r="AZ30" s="71">
        <f>SUM(AZ31:AZ32)</f>
        <v>0</v>
      </c>
      <c r="BA30" s="38">
        <f>IF(AND(AZ16=0,AZ30&gt;=0),,AZ30/AZ16)</f>
        <v>0</v>
      </c>
      <c r="BB30" s="91">
        <f t="shared" si="5"/>
        <v>0</v>
      </c>
    </row>
    <row r="31" spans="1:54" hidden="1" outlineLevel="1" x14ac:dyDescent="0.3">
      <c r="A31" s="29" t="s">
        <v>55</v>
      </c>
      <c r="B31" s="72"/>
      <c r="C31" s="30">
        <f>IF(AND(B16=0,B31&gt;=0),,B31/B16)</f>
        <v>0</v>
      </c>
      <c r="D31" s="44"/>
      <c r="E31" s="72"/>
      <c r="F31" s="30">
        <f>IF(AND(E16=0,E31&gt;=0),,E31/E16)</f>
        <v>0</v>
      </c>
      <c r="G31" s="14"/>
      <c r="I31" s="30">
        <f>IF(AND(H16=0,H31&gt;=0),,H31/H16)</f>
        <v>0</v>
      </c>
      <c r="J31" s="14"/>
      <c r="K31" s="30">
        <f t="shared" si="1"/>
        <v>0</v>
      </c>
      <c r="L31" s="63">
        <f>+E31+H31</f>
        <v>0</v>
      </c>
      <c r="M31" s="30">
        <f>IF(AND(L16=0,L31&gt;=0),,L31/L16)</f>
        <v>0</v>
      </c>
      <c r="N31" s="44"/>
      <c r="O31" s="72"/>
      <c r="P31" s="30">
        <f>IF(AND(O16=0,O31&gt;=0),,O31/O16)</f>
        <v>0</v>
      </c>
      <c r="Q31" s="14"/>
      <c r="R31" s="30">
        <f t="shared" si="2"/>
        <v>0</v>
      </c>
      <c r="S31" s="63">
        <f>+L31+O31</f>
        <v>0</v>
      </c>
      <c r="T31" s="30">
        <f>IF(AND(S16=0,S31&gt;=0),,S31/S16)</f>
        <v>0</v>
      </c>
      <c r="U31" s="44"/>
      <c r="V31" s="72"/>
      <c r="W31" s="30">
        <f>IF(AND(V16=0,V31&gt;=0),,V31/V16)</f>
        <v>0</v>
      </c>
      <c r="X31" s="47">
        <f t="shared" si="3"/>
        <v>0</v>
      </c>
      <c r="Y31" s="72"/>
      <c r="Z31" s="30">
        <f>IF(AND(Y16=0,Y31&gt;=0),,Y31/Y16)</f>
        <v>0</v>
      </c>
      <c r="AA31" s="14"/>
      <c r="AB31" s="30">
        <f t="shared" si="0"/>
        <v>0</v>
      </c>
      <c r="AC31" s="63">
        <f>+S31+Y31</f>
        <v>0</v>
      </c>
      <c r="AD31" s="30">
        <f>IF(AND(AC16=0,AC31&gt;=0),,AC31/AC16)</f>
        <v>0</v>
      </c>
      <c r="AE31" s="44"/>
      <c r="AF31" s="72"/>
      <c r="AG31" s="30">
        <f>IF(AND(AF16=0,AF31&gt;=0),,AF31/AF16)</f>
        <v>0</v>
      </c>
      <c r="AH31" s="14"/>
      <c r="AI31" s="30">
        <f t="shared" si="6"/>
        <v>0</v>
      </c>
      <c r="AJ31" s="63">
        <f t="shared" si="7"/>
        <v>0</v>
      </c>
      <c r="AK31" s="30">
        <f>IF(AND(AJ16=0,AJ31&gt;=0),,AJ31/AJ16)</f>
        <v>0</v>
      </c>
      <c r="AL31" s="44"/>
      <c r="AM31" s="72"/>
      <c r="AN31" s="30">
        <f>IF(AND(AM16=0,AM31&gt;=0),,AM31/AM16)</f>
        <v>0</v>
      </c>
      <c r="AO31" s="14"/>
      <c r="AP31" s="30">
        <f t="shared" si="8"/>
        <v>0</v>
      </c>
      <c r="AQ31" s="63">
        <f t="shared" si="9"/>
        <v>0</v>
      </c>
      <c r="AR31" s="30">
        <f>IF(AND(AQ16=0,AQ31&gt;=0),,AQ31/AQ16)</f>
        <v>0</v>
      </c>
      <c r="AS31" s="44"/>
      <c r="AT31" s="72">
        <f>+V31*2</f>
        <v>0</v>
      </c>
      <c r="AU31" s="30">
        <f>IF(AND(AT16=0,AT31&gt;=0),,AT31/AT16)</f>
        <v>0</v>
      </c>
      <c r="AV31" s="47">
        <f t="shared" si="4"/>
        <v>0</v>
      </c>
      <c r="AW31" s="72">
        <f>+AQ31/6</f>
        <v>0</v>
      </c>
      <c r="AX31" s="30">
        <f>IF(AND(AW16=0,AW31&gt;=0),,AW31/AW16)</f>
        <v>0</v>
      </c>
      <c r="AY31" s="44"/>
      <c r="AZ31" s="72">
        <f>+AT31/6</f>
        <v>0</v>
      </c>
      <c r="BA31" s="30">
        <f>IF(AND(AZ16=0,AZ31&gt;=0),,AZ31/AZ16)</f>
        <v>0</v>
      </c>
      <c r="BB31" s="47">
        <f t="shared" si="5"/>
        <v>0</v>
      </c>
    </row>
    <row r="32" spans="1:54" s="3" customFormat="1" hidden="1" outlineLevel="1" x14ac:dyDescent="0.3">
      <c r="A32" s="29"/>
      <c r="B32" s="73"/>
      <c r="C32" s="30"/>
      <c r="D32" s="44"/>
      <c r="E32" s="73"/>
      <c r="F32" s="30"/>
      <c r="G32" s="14"/>
      <c r="H32" s="59"/>
      <c r="I32" s="30"/>
      <c r="J32" s="14"/>
      <c r="K32" s="15">
        <f t="shared" si="1"/>
        <v>0</v>
      </c>
      <c r="L32" s="59"/>
      <c r="M32" s="30"/>
      <c r="N32" s="44"/>
      <c r="O32" s="73"/>
      <c r="P32" s="30"/>
      <c r="Q32" s="14"/>
      <c r="R32" s="15">
        <f t="shared" si="2"/>
        <v>0</v>
      </c>
      <c r="S32" s="59"/>
      <c r="T32" s="30"/>
      <c r="U32" s="44"/>
      <c r="V32" s="73"/>
      <c r="W32" s="30"/>
      <c r="X32" s="46">
        <f t="shared" si="3"/>
        <v>0</v>
      </c>
      <c r="Y32" s="73"/>
      <c r="Z32" s="30"/>
      <c r="AA32" s="14"/>
      <c r="AB32" s="15">
        <f t="shared" si="0"/>
        <v>0</v>
      </c>
      <c r="AC32" s="59"/>
      <c r="AD32" s="30"/>
      <c r="AE32" s="44"/>
      <c r="AF32" s="73"/>
      <c r="AG32" s="30"/>
      <c r="AH32" s="14"/>
      <c r="AI32" s="15">
        <f t="shared" si="6"/>
        <v>0</v>
      </c>
      <c r="AJ32" s="59">
        <f t="shared" si="7"/>
        <v>0</v>
      </c>
      <c r="AK32" s="30"/>
      <c r="AL32" s="44"/>
      <c r="AM32" s="73"/>
      <c r="AN32" s="30"/>
      <c r="AO32" s="14"/>
      <c r="AP32" s="15">
        <f t="shared" si="8"/>
        <v>0</v>
      </c>
      <c r="AQ32" s="59">
        <f t="shared" si="9"/>
        <v>0</v>
      </c>
      <c r="AR32" s="30"/>
      <c r="AS32" s="44"/>
      <c r="AT32" s="72">
        <f>+V32*2</f>
        <v>0</v>
      </c>
      <c r="AU32" s="30"/>
      <c r="AV32" s="46">
        <f t="shared" si="4"/>
        <v>0</v>
      </c>
      <c r="AW32" s="72">
        <f>+AQ32/6</f>
        <v>0</v>
      </c>
      <c r="AX32" s="30"/>
      <c r="AY32" s="44"/>
      <c r="AZ32" s="72">
        <f>+AT32/6</f>
        <v>0</v>
      </c>
      <c r="BA32" s="30"/>
      <c r="BB32" s="46">
        <f t="shared" si="5"/>
        <v>0</v>
      </c>
    </row>
    <row r="33" spans="1:54" s="6" customFormat="1" ht="14.4" customHeight="1" collapsed="1" x14ac:dyDescent="0.3">
      <c r="A33" s="2"/>
      <c r="B33" s="74"/>
      <c r="C33" s="5"/>
      <c r="D33" s="45"/>
      <c r="E33" s="74"/>
      <c r="F33" s="5"/>
      <c r="G33" s="5"/>
      <c r="H33" s="64"/>
      <c r="I33" s="5"/>
      <c r="J33" s="5"/>
      <c r="K33" s="33">
        <f t="shared" si="1"/>
        <v>0</v>
      </c>
      <c r="L33" s="64"/>
      <c r="M33" s="5"/>
      <c r="N33" s="45"/>
      <c r="O33" s="74"/>
      <c r="P33" s="5"/>
      <c r="Q33" s="5"/>
      <c r="R33" s="33"/>
      <c r="S33" s="64"/>
      <c r="T33" s="5"/>
      <c r="U33" s="45"/>
      <c r="V33" s="74"/>
      <c r="W33" s="5"/>
      <c r="X33" s="93">
        <f t="shared" si="3"/>
        <v>0</v>
      </c>
      <c r="Y33" s="74"/>
      <c r="Z33" s="5"/>
      <c r="AA33" s="5"/>
      <c r="AB33" s="33">
        <f t="shared" si="0"/>
        <v>0</v>
      </c>
      <c r="AC33" s="64"/>
      <c r="AD33" s="5"/>
      <c r="AE33" s="45"/>
      <c r="AF33" s="74"/>
      <c r="AG33" s="5"/>
      <c r="AH33" s="5"/>
      <c r="AI33" s="33">
        <f t="shared" si="6"/>
        <v>0</v>
      </c>
      <c r="AJ33" s="64">
        <f t="shared" si="7"/>
        <v>0</v>
      </c>
      <c r="AK33" s="5"/>
      <c r="AL33" s="45"/>
      <c r="AM33" s="74"/>
      <c r="AN33" s="5"/>
      <c r="AO33" s="5"/>
      <c r="AP33" s="33">
        <f t="shared" si="8"/>
        <v>0</v>
      </c>
      <c r="AQ33" s="64">
        <f t="shared" si="9"/>
        <v>0</v>
      </c>
      <c r="AR33" s="5"/>
      <c r="AS33" s="45"/>
      <c r="AT33" s="74"/>
      <c r="AU33" s="5"/>
      <c r="AV33" s="93">
        <f t="shared" si="4"/>
        <v>0</v>
      </c>
      <c r="AW33" s="74"/>
      <c r="AX33" s="5"/>
      <c r="AY33" s="45"/>
      <c r="AZ33" s="74"/>
      <c r="BA33" s="5"/>
      <c r="BB33" s="93">
        <f t="shared" si="5"/>
        <v>0</v>
      </c>
    </row>
    <row r="34" spans="1:54" s="34" customFormat="1" ht="15.6" x14ac:dyDescent="0.3">
      <c r="A34" s="50" t="s">
        <v>58</v>
      </c>
      <c r="B34" s="75">
        <f>+B6+B19-B24</f>
        <v>88381.18</v>
      </c>
      <c r="C34" s="51">
        <f>IF(AND((B6+B19)=0,B34&lt;=0),,B34/(B6+B19))</f>
        <v>0.33288385698689893</v>
      </c>
      <c r="D34" s="52"/>
      <c r="E34" s="75">
        <f>+E6+E19-E24</f>
        <v>8164.17</v>
      </c>
      <c r="F34" s="51">
        <f>IF(AND((E6+E19)=0,E34&lt;=0),,E34/(E6+E19))</f>
        <v>0.35775533795431658</v>
      </c>
      <c r="G34" s="51"/>
      <c r="H34" s="65">
        <f>+H6+H19-H24</f>
        <v>7591.5899999999965</v>
      </c>
      <c r="I34" s="51">
        <f>IF(AND((H6+H19)=0,H34&lt;=0),,H34/(H6+H19))</f>
        <v>0.31592240007457356</v>
      </c>
      <c r="J34" s="51"/>
      <c r="K34" s="51">
        <f t="shared" si="1"/>
        <v>-7.0133277479523762E-2</v>
      </c>
      <c r="L34" s="65">
        <f>+L6+L19-L24</f>
        <v>15755.759999999995</v>
      </c>
      <c r="M34" s="51">
        <f>IF(AND((L6+L19)=0,L34&lt;=0),,L34/(L6+L19))</f>
        <v>0.33629893922066068</v>
      </c>
      <c r="N34" s="52"/>
      <c r="O34" s="75">
        <f>+O6+O19-O24</f>
        <v>8752.3200000000015</v>
      </c>
      <c r="P34" s="51">
        <f>IF(AND((O6+O19)=0,O34&lt;=0),,O34/(O6+O19))</f>
        <v>0.35705843884843075</v>
      </c>
      <c r="Q34" s="51"/>
      <c r="R34" s="51">
        <f t="shared" si="2"/>
        <v>0.15289682398548993</v>
      </c>
      <c r="S34" s="65">
        <f>+S6+S19-S24</f>
        <v>24508.079999999994</v>
      </c>
      <c r="T34" s="51">
        <f>IF(AND((S6+S19)=0,S34&lt;=0),,S34/(S6+S19))</f>
        <v>0.34342959036752357</v>
      </c>
      <c r="U34" s="52"/>
      <c r="V34" s="75">
        <f>+V6+V19-V24</f>
        <v>18975.300000000003</v>
      </c>
      <c r="W34" s="51">
        <f>IF(AND((V6+V19)=0,V34&lt;=0),,V34/(V6+V19))</f>
        <v>0.33290000000000003</v>
      </c>
      <c r="X34" s="52">
        <f t="shared" si="3"/>
        <v>0.29157799876681745</v>
      </c>
      <c r="Y34" s="75">
        <f>+Y6+Y19-Y24</f>
        <v>8573.6799999999985</v>
      </c>
      <c r="Z34" s="51">
        <f>IF(AND((Y6+Y19)=0,Y34&lt;=0),,Y34/(Y6+Y19))</f>
        <v>0.36697527297319271</v>
      </c>
      <c r="AA34" s="51"/>
      <c r="AB34" s="51">
        <f t="shared" si="0"/>
        <v>-2.0410588278308269E-2</v>
      </c>
      <c r="AC34" s="65">
        <f>+AC6+AC19-AC24</f>
        <v>33081.760000000002</v>
      </c>
      <c r="AD34" s="51">
        <f>IF(AND((AC6+AC19)=0,AC34&lt;=0),,AC34/(AC6+AC19))</f>
        <v>0.34923687673428111</v>
      </c>
      <c r="AE34" s="52"/>
      <c r="AF34" s="75">
        <f>+AF6+AF19-AF24</f>
        <v>11781.73</v>
      </c>
      <c r="AG34" s="51">
        <f>IF(AND((AF6+AF19)=0,AF34&lt;=0),,AF34/(AF6+AF19))</f>
        <v>0.36782147106360036</v>
      </c>
      <c r="AH34" s="51"/>
      <c r="AI34" s="51">
        <f t="shared" si="6"/>
        <v>-0.37910177968200776</v>
      </c>
      <c r="AJ34" s="65">
        <f t="shared" si="7"/>
        <v>44863.490000000005</v>
      </c>
      <c r="AK34" s="51">
        <f>IF(AND((AJ6+AJ19)=0,AJ34&lt;=0),,AJ34/(AJ6+AJ19))</f>
        <v>0.35393314891742433</v>
      </c>
      <c r="AL34" s="52"/>
      <c r="AM34" s="75">
        <f>+AM6+AM19-AM24</f>
        <v>12817.870000000003</v>
      </c>
      <c r="AN34" s="51">
        <f>IF(AND((AM6+AM19)=0,AM34&lt;=0),,AM34/(AM6+AM19))</f>
        <v>0.34776678714818038</v>
      </c>
      <c r="AO34" s="51"/>
      <c r="AP34" s="51">
        <f t="shared" si="8"/>
        <v>-0.61253965931679566</v>
      </c>
      <c r="AQ34" s="65">
        <f t="shared" si="9"/>
        <v>57681.360000000008</v>
      </c>
      <c r="AR34" s="51">
        <f>IF(AND((AQ6+AQ19)=0,AQ34&lt;=0),,AQ34/(AQ6+AQ19))</f>
        <v>0.35254404526930422</v>
      </c>
      <c r="AS34" s="52"/>
      <c r="AT34" s="75">
        <f>+AT6+AT19-AT24</f>
        <v>37950.600000000006</v>
      </c>
      <c r="AU34" s="51">
        <f>IF(AND((AT6+AT19)=0,AT34&lt;=0),,AT34/(AT6+AT19))</f>
        <v>0.33290000000000003</v>
      </c>
      <c r="AV34" s="52">
        <f t="shared" si="4"/>
        <v>0.5199064046418238</v>
      </c>
      <c r="AW34" s="75">
        <f>+AW6+AW19-AW24</f>
        <v>9860.0000000000036</v>
      </c>
      <c r="AX34" s="51">
        <f>IF(AND((AW6+AW19)=0,AW34&lt;=0),,AW34/(AW6+AW19))</f>
        <v>0.34000000000000014</v>
      </c>
      <c r="AY34" s="52"/>
      <c r="AZ34" s="75">
        <f>+AZ6+AZ19-AZ24</f>
        <v>6325.1</v>
      </c>
      <c r="BA34" s="51">
        <f>IF(AND((AZ6+AZ19)=0,AZ34&lt;=0),,AZ34/(AZ6+AZ19))</f>
        <v>0.33290000000000003</v>
      </c>
      <c r="BB34" s="52">
        <f t="shared" si="5"/>
        <v>0.55886863448799273</v>
      </c>
    </row>
    <row r="35" spans="1:54" s="34" customFormat="1" ht="15.6" x14ac:dyDescent="0.3">
      <c r="A35" s="50" t="s">
        <v>56</v>
      </c>
      <c r="B35" s="75">
        <f>+B11-B27</f>
        <v>0</v>
      </c>
      <c r="C35" s="51">
        <f>IF(AND(B11=0,B35&lt;=0),,B35/B11)</f>
        <v>0</v>
      </c>
      <c r="D35" s="52"/>
      <c r="E35" s="75">
        <f>+E11-E27</f>
        <v>0</v>
      </c>
      <c r="F35" s="51">
        <f>IF(AND(E11=0,E35&lt;=0),,E35/E11)</f>
        <v>0</v>
      </c>
      <c r="G35" s="51"/>
      <c r="H35" s="65">
        <f>+H11-H27</f>
        <v>0</v>
      </c>
      <c r="I35" s="51">
        <f>IF(AND(H11=0,H35&lt;=0),,H35/H11)</f>
        <v>0</v>
      </c>
      <c r="J35" s="51"/>
      <c r="K35" s="51">
        <f t="shared" si="1"/>
        <v>0</v>
      </c>
      <c r="L35" s="65">
        <f>+L11-L27</f>
        <v>0</v>
      </c>
      <c r="M35" s="51">
        <f>IF(AND(L11=0,L35&lt;=0),,L35/L11)</f>
        <v>0</v>
      </c>
      <c r="N35" s="52"/>
      <c r="O35" s="75">
        <f>+O11-O27</f>
        <v>0</v>
      </c>
      <c r="P35" s="51">
        <f>IF(AND(O11=0,O35&lt;=0),,O35/O11)</f>
        <v>0</v>
      </c>
      <c r="Q35" s="51"/>
      <c r="R35" s="51">
        <f t="shared" si="2"/>
        <v>0</v>
      </c>
      <c r="S35" s="65">
        <f>+S11-S27</f>
        <v>0</v>
      </c>
      <c r="T35" s="51">
        <f>IF(AND(S11=0,S35&lt;=0),,S35/S11)</f>
        <v>0</v>
      </c>
      <c r="U35" s="52"/>
      <c r="V35" s="75">
        <f>+V11-V27</f>
        <v>0</v>
      </c>
      <c r="W35" s="51">
        <f>IF(AND(V11=0,V35&lt;=0),,V35/V11)</f>
        <v>0</v>
      </c>
      <c r="X35" s="52">
        <f t="shared" si="3"/>
        <v>0</v>
      </c>
      <c r="Y35" s="75">
        <f>+Y11-Y27</f>
        <v>0</v>
      </c>
      <c r="Z35" s="51">
        <f>IF(AND(Y11=0,Y35&lt;=0),,Y35/Y11)</f>
        <v>0</v>
      </c>
      <c r="AA35" s="51"/>
      <c r="AB35" s="51">
        <f t="shared" si="0"/>
        <v>0</v>
      </c>
      <c r="AC35" s="65">
        <f>+AC11-AC27</f>
        <v>0</v>
      </c>
      <c r="AD35" s="51">
        <f>IF(AND(AC11=0,AC35&lt;=0),,AC35/AC11)</f>
        <v>0</v>
      </c>
      <c r="AE35" s="52"/>
      <c r="AF35" s="75">
        <f>+AF11-AF27</f>
        <v>0</v>
      </c>
      <c r="AG35" s="51">
        <f>IF(AND(AF11=0,AF35&lt;=0),,AF35/AF11)</f>
        <v>0</v>
      </c>
      <c r="AH35" s="51"/>
      <c r="AI35" s="51">
        <f t="shared" si="6"/>
        <v>0</v>
      </c>
      <c r="AJ35" s="65">
        <f t="shared" si="7"/>
        <v>0</v>
      </c>
      <c r="AK35" s="51">
        <f>IF(AND(AJ11=0,AJ35&lt;=0),,AJ35/AJ11)</f>
        <v>0</v>
      </c>
      <c r="AL35" s="52"/>
      <c r="AM35" s="75">
        <f>+AM11-AM27</f>
        <v>0</v>
      </c>
      <c r="AN35" s="51">
        <f>IF(AND(AM11=0,AM35&lt;=0),,AM35/AM11)</f>
        <v>0</v>
      </c>
      <c r="AO35" s="51"/>
      <c r="AP35" s="51">
        <f t="shared" si="8"/>
        <v>0</v>
      </c>
      <c r="AQ35" s="65">
        <f t="shared" si="9"/>
        <v>0</v>
      </c>
      <c r="AR35" s="51">
        <f>IF(AND(AQ11=0,AQ35&lt;=0),,AQ35/AQ11)</f>
        <v>0</v>
      </c>
      <c r="AS35" s="52"/>
      <c r="AT35" s="75">
        <f>+AT11-AT27</f>
        <v>0</v>
      </c>
      <c r="AU35" s="51">
        <f>IF(AND(AT11=0,AT35&lt;=0),,AT35/AT11)</f>
        <v>0</v>
      </c>
      <c r="AV35" s="52">
        <f t="shared" si="4"/>
        <v>0</v>
      </c>
      <c r="AW35" s="75">
        <f>+AW11-AW27</f>
        <v>0</v>
      </c>
      <c r="AX35" s="51">
        <f>IF(AND(AW11=0,AW35&lt;=0),,AW35/AW11)</f>
        <v>0</v>
      </c>
      <c r="AY35" s="52"/>
      <c r="AZ35" s="75">
        <f>+AZ11-AZ27</f>
        <v>0</v>
      </c>
      <c r="BA35" s="51">
        <f>IF(AND(AZ11=0,AZ35&lt;=0),,AZ35/AZ11)</f>
        <v>0</v>
      </c>
      <c r="BB35" s="52">
        <f t="shared" si="5"/>
        <v>0</v>
      </c>
    </row>
    <row r="36" spans="1:54" s="34" customFormat="1" ht="15.6" x14ac:dyDescent="0.3">
      <c r="A36" s="50" t="s">
        <v>57</v>
      </c>
      <c r="B36" s="75">
        <f>+B16-B30</f>
        <v>0</v>
      </c>
      <c r="C36" s="51">
        <f>IF(AND(B16=0,B36&lt;=0),,B36/B16)</f>
        <v>0</v>
      </c>
      <c r="D36" s="52"/>
      <c r="E36" s="75">
        <f>+E16-E30</f>
        <v>0</v>
      </c>
      <c r="F36" s="51">
        <f>IF(AND(E16=0,E36&lt;=0),,E36/E16)</f>
        <v>0</v>
      </c>
      <c r="G36" s="51"/>
      <c r="H36" s="65">
        <f>+H16-H30</f>
        <v>0</v>
      </c>
      <c r="I36" s="51">
        <f>IF(AND(H16=0,H36&lt;=0),,H36/H16)</f>
        <v>0</v>
      </c>
      <c r="J36" s="51"/>
      <c r="K36" s="51">
        <f t="shared" si="1"/>
        <v>0</v>
      </c>
      <c r="L36" s="65">
        <f>+L16-L30</f>
        <v>0</v>
      </c>
      <c r="M36" s="51">
        <f>IF(AND(L16=0,L36&lt;=0),,L36/L16)</f>
        <v>0</v>
      </c>
      <c r="N36" s="52"/>
      <c r="O36" s="75">
        <f>+O16-O30</f>
        <v>0</v>
      </c>
      <c r="P36" s="51">
        <f>IF(AND(O16=0,O36&lt;=0),,O36/O16)</f>
        <v>0</v>
      </c>
      <c r="Q36" s="51"/>
      <c r="R36" s="51">
        <f t="shared" si="2"/>
        <v>0</v>
      </c>
      <c r="S36" s="65">
        <f>+S16-S30</f>
        <v>0</v>
      </c>
      <c r="T36" s="51">
        <f>IF(AND(S16=0,S36&lt;=0),,S36/S16)</f>
        <v>0</v>
      </c>
      <c r="U36" s="52"/>
      <c r="V36" s="75">
        <f>+V16-V30</f>
        <v>0</v>
      </c>
      <c r="W36" s="51">
        <f>IF(AND(V16=0,V36&lt;=0),,V36/V16)</f>
        <v>0</v>
      </c>
      <c r="X36" s="52">
        <f t="shared" si="3"/>
        <v>0</v>
      </c>
      <c r="Y36" s="75">
        <f>+Y16-Y30</f>
        <v>0</v>
      </c>
      <c r="Z36" s="51">
        <f>IF(AND(Y16=0,Y36&lt;=0),,Y36/Y16)</f>
        <v>0</v>
      </c>
      <c r="AA36" s="51"/>
      <c r="AB36" s="51">
        <f t="shared" si="0"/>
        <v>0</v>
      </c>
      <c r="AC36" s="65">
        <f>+AC16-AC30</f>
        <v>0</v>
      </c>
      <c r="AD36" s="51">
        <f>IF(AND(AC16=0,AC36&lt;=0),,AC36/AC16)</f>
        <v>0</v>
      </c>
      <c r="AE36" s="52"/>
      <c r="AF36" s="75">
        <f>+AF16-AF30</f>
        <v>0</v>
      </c>
      <c r="AG36" s="51">
        <f>IF(AND(AF16=0,AF36&lt;=0),,AF36/AF16)</f>
        <v>0</v>
      </c>
      <c r="AH36" s="51"/>
      <c r="AI36" s="51">
        <f t="shared" si="6"/>
        <v>0</v>
      </c>
      <c r="AJ36" s="65">
        <f t="shared" si="7"/>
        <v>0</v>
      </c>
      <c r="AK36" s="51">
        <f>IF(AND(AJ16=0,AJ36&lt;=0),,AJ36/AJ16)</f>
        <v>0</v>
      </c>
      <c r="AL36" s="52"/>
      <c r="AM36" s="75">
        <f>+AM16-AM30</f>
        <v>0</v>
      </c>
      <c r="AN36" s="51">
        <f>IF(AND(AM16=0,AM36&lt;=0),,AM36/AM16)</f>
        <v>0</v>
      </c>
      <c r="AO36" s="51"/>
      <c r="AP36" s="51">
        <f t="shared" si="8"/>
        <v>0</v>
      </c>
      <c r="AQ36" s="65">
        <f t="shared" si="9"/>
        <v>0</v>
      </c>
      <c r="AR36" s="51">
        <f>IF(AND(AQ16=0,AQ36&lt;=0),,AQ36/AQ16)</f>
        <v>0</v>
      </c>
      <c r="AS36" s="52"/>
      <c r="AT36" s="75">
        <f>+AT16-AT30</f>
        <v>0</v>
      </c>
      <c r="AU36" s="51">
        <f>IF(AND(AT16=0,AT36&lt;=0),,AT36/AT16)</f>
        <v>0</v>
      </c>
      <c r="AV36" s="52">
        <f t="shared" si="4"/>
        <v>0</v>
      </c>
      <c r="AW36" s="75">
        <f>+AW16-AW30</f>
        <v>0</v>
      </c>
      <c r="AX36" s="51">
        <f>IF(AND(AW16=0,AW36&lt;=0),,AW36/AW16)</f>
        <v>0</v>
      </c>
      <c r="AY36" s="52"/>
      <c r="AZ36" s="75">
        <f>+AZ16-AZ30</f>
        <v>0</v>
      </c>
      <c r="BA36" s="51">
        <f>IF(AND(AZ16=0,AZ36&lt;=0),,AZ36/AZ16)</f>
        <v>0</v>
      </c>
      <c r="BB36" s="52">
        <f t="shared" si="5"/>
        <v>0</v>
      </c>
    </row>
    <row r="37" spans="1:54" s="34" customFormat="1" ht="16.2" thickBot="1" x14ac:dyDescent="0.35">
      <c r="A37" s="53" t="s">
        <v>59</v>
      </c>
      <c r="B37" s="76">
        <f>+B5-B23</f>
        <v>88381.18</v>
      </c>
      <c r="C37" s="54">
        <f>IF(AND(B5=0,B37&lt;=0),,B37/B5)</f>
        <v>0.33288385698689893</v>
      </c>
      <c r="D37" s="55"/>
      <c r="E37" s="76">
        <f>+E5-E23</f>
        <v>8164.17</v>
      </c>
      <c r="F37" s="54">
        <f>IF(AND(E5=0,E37&lt;=0),,E37/E5)</f>
        <v>0.35775533795431658</v>
      </c>
      <c r="G37" s="54"/>
      <c r="H37" s="66">
        <f>+H5-H23</f>
        <v>7591.5899999999965</v>
      </c>
      <c r="I37" s="54">
        <f>IF(AND(H5=0,H37&lt;=0),,H37/H5)</f>
        <v>0.31592240007457356</v>
      </c>
      <c r="J37" s="54"/>
      <c r="K37" s="54">
        <f t="shared" si="1"/>
        <v>-7.0133277479523762E-2</v>
      </c>
      <c r="L37" s="66">
        <f>+L5-L23</f>
        <v>15755.759999999995</v>
      </c>
      <c r="M37" s="54">
        <f>IF(AND(L5=0,L37&lt;=0),,L37/L5)</f>
        <v>0.33629893922066068</v>
      </c>
      <c r="N37" s="55"/>
      <c r="O37" s="76">
        <f>+O5-O23</f>
        <v>8752.3200000000015</v>
      </c>
      <c r="P37" s="54">
        <f>IF(AND(O5=0,O37&lt;=0),,O37/O5)</f>
        <v>0.35705843884843075</v>
      </c>
      <c r="Q37" s="54"/>
      <c r="R37" s="54">
        <f t="shared" si="2"/>
        <v>0.15289682398548993</v>
      </c>
      <c r="S37" s="66">
        <f>+S5-S23</f>
        <v>24508.079999999994</v>
      </c>
      <c r="T37" s="54">
        <f>IF(AND(S5=0,S37&lt;=0),,S37/S5)</f>
        <v>0.34342959036752357</v>
      </c>
      <c r="U37" s="55"/>
      <c r="V37" s="76">
        <f>+V5-V23</f>
        <v>18975.300000000003</v>
      </c>
      <c r="W37" s="54">
        <f>IF(AND(V5=0,V37&lt;=0),,V37/V5)</f>
        <v>0.33290000000000003</v>
      </c>
      <c r="X37" s="55">
        <f t="shared" si="3"/>
        <v>0.29157799876681745</v>
      </c>
      <c r="Y37" s="76">
        <f>+Y5-Y23</f>
        <v>8573.6799999999985</v>
      </c>
      <c r="Z37" s="54">
        <f>IF(AND(Y5=0,Y37&lt;=0),,Y37/Y5)</f>
        <v>0.36697527297319271</v>
      </c>
      <c r="AA37" s="54"/>
      <c r="AB37" s="54">
        <f t="shared" si="0"/>
        <v>-2.0410588278308269E-2</v>
      </c>
      <c r="AC37" s="66">
        <f>+AC5-AC23</f>
        <v>33081.760000000002</v>
      </c>
      <c r="AD37" s="54">
        <f>IF(AND(AC5=0,AC37&lt;=0),,AC37/AC5)</f>
        <v>0.34923687673428111</v>
      </c>
      <c r="AE37" s="55"/>
      <c r="AF37" s="76">
        <f>+AF5-AF23</f>
        <v>11781.73</v>
      </c>
      <c r="AG37" s="54">
        <f>IF(AND(AF5=0,AF37&lt;=0),,AF37/AF5)</f>
        <v>0.36782147106360036</v>
      </c>
      <c r="AH37" s="54"/>
      <c r="AI37" s="54">
        <f t="shared" si="6"/>
        <v>-0.37910177968200776</v>
      </c>
      <c r="AJ37" s="66">
        <f t="shared" si="7"/>
        <v>44863.490000000005</v>
      </c>
      <c r="AK37" s="54">
        <f>IF(AND(AJ5=0,AJ37&lt;=0),,AJ37/AJ5)</f>
        <v>0.35393314891742433</v>
      </c>
      <c r="AL37" s="55"/>
      <c r="AM37" s="76">
        <f>+AM5-AM23</f>
        <v>12817.870000000003</v>
      </c>
      <c r="AN37" s="54">
        <f>IF(AND(AM5=0,AM37&lt;=0),,AM37/AM5)</f>
        <v>0.34776678714818038</v>
      </c>
      <c r="AO37" s="54"/>
      <c r="AP37" s="54">
        <f t="shared" si="8"/>
        <v>-0.61253965931679566</v>
      </c>
      <c r="AQ37" s="66">
        <f t="shared" si="9"/>
        <v>57681.360000000008</v>
      </c>
      <c r="AR37" s="54">
        <f>IF(AND(AQ5=0,AQ37&lt;=0),,AQ37/AQ5)</f>
        <v>0.35254404526930422</v>
      </c>
      <c r="AS37" s="55"/>
      <c r="AT37" s="76">
        <f>+AT5-AT23</f>
        <v>37950.600000000006</v>
      </c>
      <c r="AU37" s="54">
        <f>IF(AND(AT5=0,AT37&lt;=0),,AT37/AT5)</f>
        <v>0.33290000000000003</v>
      </c>
      <c r="AV37" s="55">
        <f t="shared" si="4"/>
        <v>0.5199064046418238</v>
      </c>
      <c r="AW37" s="76">
        <f>+AW5-AW23</f>
        <v>9860.0000000000036</v>
      </c>
      <c r="AX37" s="54">
        <f>IF(AND(AW5=0,AW37&lt;=0),,AW37/AW5)</f>
        <v>0.34000000000000014</v>
      </c>
      <c r="AY37" s="55"/>
      <c r="AZ37" s="76">
        <f>+AZ5-AZ23</f>
        <v>6325.1</v>
      </c>
      <c r="BA37" s="54">
        <f>IF(AND(AZ5=0,AZ37&lt;=0),,AZ37/AZ5)</f>
        <v>0.33290000000000003</v>
      </c>
      <c r="BB37" s="55">
        <f t="shared" si="5"/>
        <v>0.55886863448799273</v>
      </c>
    </row>
    <row r="38" spans="1:54" s="3" customFormat="1" ht="15" thickTop="1" x14ac:dyDescent="0.3">
      <c r="B38" s="73"/>
      <c r="C38" s="15"/>
      <c r="D38" s="46"/>
      <c r="E38" s="73"/>
      <c r="F38" s="15"/>
      <c r="G38" s="15"/>
      <c r="H38" s="59"/>
      <c r="I38" s="15"/>
      <c r="J38" s="15"/>
      <c r="K38" s="15"/>
      <c r="L38" s="59"/>
      <c r="M38" s="15"/>
      <c r="N38" s="46"/>
      <c r="O38" s="73"/>
      <c r="P38" s="15"/>
      <c r="Q38" s="15"/>
      <c r="R38" s="15"/>
      <c r="S38" s="59"/>
      <c r="T38" s="15"/>
      <c r="U38" s="46"/>
      <c r="V38" s="73"/>
      <c r="W38" s="15"/>
      <c r="X38" s="46">
        <f t="shared" si="3"/>
        <v>0</v>
      </c>
      <c r="Y38" s="73"/>
      <c r="Z38" s="15"/>
      <c r="AA38" s="15"/>
      <c r="AB38" s="15">
        <f t="shared" si="0"/>
        <v>0</v>
      </c>
      <c r="AC38" s="59"/>
      <c r="AD38" s="15"/>
      <c r="AE38" s="46"/>
      <c r="AF38" s="73"/>
      <c r="AG38" s="15"/>
      <c r="AH38" s="15"/>
      <c r="AI38" s="15">
        <f t="shared" si="6"/>
        <v>0</v>
      </c>
      <c r="AJ38" s="59">
        <f t="shared" si="7"/>
        <v>0</v>
      </c>
      <c r="AK38" s="15"/>
      <c r="AL38" s="46"/>
      <c r="AM38" s="73"/>
      <c r="AN38" s="15"/>
      <c r="AO38" s="15"/>
      <c r="AP38" s="15">
        <f t="shared" si="8"/>
        <v>0</v>
      </c>
      <c r="AQ38" s="59">
        <f t="shared" si="9"/>
        <v>0</v>
      </c>
      <c r="AR38" s="15"/>
      <c r="AS38" s="46"/>
      <c r="AT38" s="73"/>
      <c r="AU38" s="15"/>
      <c r="AV38" s="46">
        <f t="shared" si="4"/>
        <v>0</v>
      </c>
      <c r="AW38" s="73"/>
      <c r="AX38" s="15"/>
      <c r="AY38" s="46"/>
      <c r="AZ38" s="73"/>
      <c r="BA38" s="15"/>
      <c r="BB38" s="46">
        <f t="shared" si="5"/>
        <v>0</v>
      </c>
    </row>
    <row r="39" spans="1:54" s="28" customFormat="1" ht="18" customHeight="1" x14ac:dyDescent="0.3">
      <c r="A39" s="19" t="s">
        <v>101</v>
      </c>
      <c r="B39" s="70">
        <f>+B40+B69+B84+B93+B104</f>
        <v>71873.60000000002</v>
      </c>
      <c r="C39" s="36">
        <f>IF(AND(B5=0,B39&gt;=0),,B39/B5)</f>
        <v>0.27070877740638433</v>
      </c>
      <c r="D39" s="42">
        <f>IF(AND(B124=0,B39&gt;=0),"Validar",B39/B124)</f>
        <v>0.9911748895447664</v>
      </c>
      <c r="E39" s="70">
        <f>+E40+E69+E84+E93+E104</f>
        <v>8708.92</v>
      </c>
      <c r="F39" s="36">
        <f>IF(AND(E5=0,E39&gt;=0),,E39/E5)</f>
        <v>0.38162637693937129</v>
      </c>
      <c r="G39" s="36">
        <f>IF(AND(E124=0,E39&gt;=0),"Validar",E39/E124)</f>
        <v>0.99845913262007069</v>
      </c>
      <c r="H39" s="61">
        <f>+H40+H69+H84+H93+H104</f>
        <v>6305.76</v>
      </c>
      <c r="I39" s="36">
        <f>IF(AND(H5=0,H39&gt;=0),,H39/H5)</f>
        <v>0.26241285863623354</v>
      </c>
      <c r="J39" s="36">
        <f>IF(AND(H124=0,H39&gt;=0),,H39/H124)</f>
        <v>0.9873020545307083</v>
      </c>
      <c r="K39" s="36">
        <f t="shared" si="1"/>
        <v>-0.27594236713622355</v>
      </c>
      <c r="L39" s="61">
        <f>+L40+L69+L84+L93+L104</f>
        <v>15014.68</v>
      </c>
      <c r="M39" s="36">
        <f>IF(AND(L5=0,L39&gt;=0),,L39/L5)</f>
        <v>0.32048095152107364</v>
      </c>
      <c r="N39" s="42">
        <f>IF(AND(L124=0,L39&gt;=0),,L39/L124)</f>
        <v>0.99374289341210198</v>
      </c>
      <c r="O39" s="70">
        <f>+O40+O69+O84+O93+O104</f>
        <v>5398.1299999999992</v>
      </c>
      <c r="P39" s="36">
        <f>IF(AND(O5=0,O39&gt;=0),,O39/O5)</f>
        <v>0.22022136650635249</v>
      </c>
      <c r="Q39" s="36">
        <f>IF(AND(O124=0,O39&gt;=0),,O39/O124)</f>
        <v>0.9975662040544786</v>
      </c>
      <c r="R39" s="36">
        <f t="shared" si="2"/>
        <v>-0.14393665474106229</v>
      </c>
      <c r="S39" s="61">
        <f>+S40+S69+S84+S93+S104</f>
        <v>20412.809999999998</v>
      </c>
      <c r="T39" s="36">
        <f>IF(AND(S5=0,S39&gt;=0),,S39/S5)</f>
        <v>0.28604292855866675</v>
      </c>
      <c r="U39" s="42">
        <f>IF(AND(S124=0,S39&gt;=0),,S39/S124)</f>
        <v>0.99475110767173547</v>
      </c>
      <c r="V39" s="70">
        <f>+V40+V69+V84+V93+V104</f>
        <v>18045.39</v>
      </c>
      <c r="W39" s="36">
        <f>IF(AND(V5=0,V39&gt;=0),,V39/V5)</f>
        <v>0.31658578947368421</v>
      </c>
      <c r="X39" s="42">
        <f t="shared" si="3"/>
        <v>0.13119250955507186</v>
      </c>
      <c r="Y39" s="70">
        <f>+Y40+Y69+Y84+Y93+Y104</f>
        <v>6756.3200000000006</v>
      </c>
      <c r="Z39" s="36">
        <f>IF(AND(Y5=0,Y39&gt;=0),,Y39/Y5)</f>
        <v>0.28918765061143431</v>
      </c>
      <c r="AA39" s="36">
        <f>IF(AND(Y124=0,Y39&gt;=0),,Y39/Y124)</f>
        <v>0.99716038231526249</v>
      </c>
      <c r="AB39" s="36">
        <f t="shared" si="0"/>
        <v>0.25160379612940065</v>
      </c>
      <c r="AC39" s="61">
        <f>+AC40+AC69+AC84+AC93+AC104</f>
        <v>27169.13</v>
      </c>
      <c r="AD39" s="36">
        <f>IF(AND(AC5=0,AC39&gt;=0),,AC39/AC5)</f>
        <v>0.28681854002893614</v>
      </c>
      <c r="AE39" s="42">
        <f>IF(AND(AC124=0,AC39&gt;=0),,AC39/AC124)</f>
        <v>0.99534914903531935</v>
      </c>
      <c r="AF39" s="70">
        <f>+AF40+AF69+AF84+AF93+AF104</f>
        <v>6934.6699999999992</v>
      </c>
      <c r="AG39" s="36">
        <f>IF(AND(AF5=0,AF39&gt;=0),,AF39/AF5)</f>
        <v>0.21649796088864853</v>
      </c>
      <c r="AH39" s="36">
        <f>IF(AND(AF124=0,AF39&gt;=0),,AF39/AF124)</f>
        <v>0.99646371463714645</v>
      </c>
      <c r="AI39" s="36">
        <f t="shared" si="6"/>
        <v>-0.61570960782781647</v>
      </c>
      <c r="AJ39" s="61">
        <f t="shared" si="7"/>
        <v>34103.800000000003</v>
      </c>
      <c r="AK39" s="36">
        <f>IF(AND(AJ5=0,AJ39&gt;=0),,AJ39/AJ5)</f>
        <v>0.26904873704765403</v>
      </c>
      <c r="AL39" s="42">
        <f>IF(AND(AJ124=0,AJ39&gt;=0),,AJ39/AJ124)</f>
        <v>0.99557558291607506</v>
      </c>
      <c r="AM39" s="70">
        <f>+AM40+AM69+AM84+AM93+AM104</f>
        <v>8843.35</v>
      </c>
      <c r="AN39" s="36">
        <f>IF(AND(AM5=0,AM39&gt;=0),,AM39/AM5)</f>
        <v>0.23993248621860422</v>
      </c>
      <c r="AO39" s="36">
        <f>IF(AND(AM124=0,AM39&gt;=0),,AM39/AM124)</f>
        <v>0.99035331245121505</v>
      </c>
      <c r="AP39" s="36">
        <f t="shared" si="8"/>
        <v>-0.67450742809946429</v>
      </c>
      <c r="AQ39" s="61">
        <f t="shared" si="9"/>
        <v>42947.15</v>
      </c>
      <c r="AR39" s="36">
        <f>IF(AND(AQ5=0,AQ39&gt;=0),,AQ39/AQ5)</f>
        <v>0.26248968460153499</v>
      </c>
      <c r="AS39" s="42">
        <f>IF(AND(AQ124=0,AQ39&gt;=0),,AQ39/AQ124)</f>
        <v>0.9944957548769997</v>
      </c>
      <c r="AT39" s="70">
        <f>+AT40+AT69+AT84+AT93+AT104</f>
        <v>36090.78</v>
      </c>
      <c r="AU39" s="36">
        <f>IF(AND(AT5=0,AT39&gt;=0),,AT39/AT5)</f>
        <v>0.31658578947368421</v>
      </c>
      <c r="AV39" s="42">
        <f t="shared" si="4"/>
        <v>0.18997566691548376</v>
      </c>
      <c r="AW39" s="70">
        <f>+AW40+AW69+AW84+AW93+AW104</f>
        <v>7470.3906666666653</v>
      </c>
      <c r="AX39" s="36">
        <f>IF(AND(AW5=0,AW39&gt;=0),,AW39/AW5)</f>
        <v>0.2575996781609195</v>
      </c>
      <c r="AY39" s="42">
        <f>IF(AND(AW124=0,AW39&gt;=0),,AW39/AW124)</f>
        <v>0.99113202143386703</v>
      </c>
      <c r="AZ39" s="70">
        <f>+AZ40+AZ69+AZ84+AZ93+AZ104</f>
        <v>6015.13</v>
      </c>
      <c r="BA39" s="36">
        <f>IF(AND(AZ5=0,AZ39&gt;=0),,AZ39/AZ5)</f>
        <v>0.31658578947368421</v>
      </c>
      <c r="BB39" s="42">
        <f t="shared" si="5"/>
        <v>0.24193336913194979</v>
      </c>
    </row>
    <row r="40" spans="1:54" s="6" customFormat="1" x14ac:dyDescent="0.3">
      <c r="A40" s="37" t="s">
        <v>60</v>
      </c>
      <c r="B40" s="71">
        <f>SUM(B41:B68)</f>
        <v>45973.710000000006</v>
      </c>
      <c r="C40" s="38">
        <f>IF(AND(B5=0,B40&gt;=0),,B40/B5)</f>
        <v>0.17315797214743195</v>
      </c>
      <c r="D40" s="43">
        <f>IF(AND(B124=0,B40&gt;=0),"Validar",B40/B124)</f>
        <v>0.63400173264193127</v>
      </c>
      <c r="E40" s="71">
        <f>SUM(E41:E68)</f>
        <v>4419.43</v>
      </c>
      <c r="F40" s="38">
        <f>IF(AND(E5=0,E40&gt;=0),,E40/E5)</f>
        <v>0.19366018507888069</v>
      </c>
      <c r="G40" s="39">
        <f>IF(AND(E124=0,E40&gt;=0),"Validar",E40/E124)</f>
        <v>0.50667823845839888</v>
      </c>
      <c r="H40" s="62">
        <f>SUM(H41:H68)</f>
        <v>3681.18</v>
      </c>
      <c r="I40" s="38">
        <f>IF(AND(H5=0,H40&gt;=0),,H40/H5)</f>
        <v>0.15319152123685806</v>
      </c>
      <c r="J40" s="39">
        <f>IF(AND(H124=0,H40&gt;=0),,H40/H124)</f>
        <v>0.57636772999564723</v>
      </c>
      <c r="K40" s="38">
        <f t="shared" si="1"/>
        <v>-0.16704642906438169</v>
      </c>
      <c r="L40" s="62">
        <f>SUM(L41:L68)</f>
        <v>8100.6100000000015</v>
      </c>
      <c r="M40" s="38">
        <f>IF(AND(L5=0,L40&gt;=0),,L40/L5)</f>
        <v>0.17290353179029622</v>
      </c>
      <c r="N40" s="43">
        <f>IF(AND(L124=0,L40&gt;=0),,L40/L124)</f>
        <v>0.53613687536484356</v>
      </c>
      <c r="O40" s="71">
        <f>SUM(O41:O68)</f>
        <v>3028.1099999999997</v>
      </c>
      <c r="P40" s="38">
        <f>IF(AND(O5=0,O40&gt;=0),,O40/O5)</f>
        <v>0.1235343576630335</v>
      </c>
      <c r="Q40" s="39">
        <f>IF(AND(O124=0,O40&gt;=0),,O40/O124)</f>
        <v>0.5595901169774361</v>
      </c>
      <c r="R40" s="38">
        <f t="shared" si="2"/>
        <v>-0.17740778772024193</v>
      </c>
      <c r="S40" s="62">
        <f>SUM(S41:S68)</f>
        <v>11128.719999999998</v>
      </c>
      <c r="T40" s="38">
        <f>IF(AND(S5=0,S40&gt;=0),,S40/S5)</f>
        <v>0.15594578403999282</v>
      </c>
      <c r="U40" s="43">
        <f>IF(AND(S124=0,S40&gt;=0),,S40/S124)</f>
        <v>0.54232153961010732</v>
      </c>
      <c r="V40" s="71">
        <f>SUM(V41:V68)</f>
        <v>12019.74</v>
      </c>
      <c r="W40" s="38">
        <f>IF(AND(V5=0,V40&gt;=0),,V40/V5)</f>
        <v>0.21087263157894737</v>
      </c>
      <c r="X40" s="91">
        <f t="shared" si="3"/>
        <v>-7.4129723271884607E-2</v>
      </c>
      <c r="Y40" s="71">
        <f>SUM(Y41:Y68)</f>
        <v>4705.93</v>
      </c>
      <c r="Z40" s="38">
        <f>IF(AND(Y5=0,Y40&gt;=0),,Y40/Y5)</f>
        <v>0.20142575257564282</v>
      </c>
      <c r="AA40" s="39">
        <f>IF(AND(Y124=0,Y40&gt;=0),,Y40/Y124)</f>
        <v>0.69454480515263683</v>
      </c>
      <c r="AB40" s="38">
        <f t="shared" si="0"/>
        <v>0.55408158884584802</v>
      </c>
      <c r="AC40" s="62">
        <f>SUM(AC41:AC68)</f>
        <v>15834.65</v>
      </c>
      <c r="AD40" s="38">
        <f>IF(AND(AC5=0,AC40&gt;=0),,AC40/AC5)</f>
        <v>0.16716292332029745</v>
      </c>
      <c r="AE40" s="43">
        <f>IF(AND(AC124=0,AC40&gt;=0),,AC40/AC124)</f>
        <v>0.5801071069545517</v>
      </c>
      <c r="AF40" s="71">
        <f>SUM(AF41:AF68)</f>
        <v>5062.2</v>
      </c>
      <c r="AG40" s="38">
        <f>IF(AND(AF5=0,AF40&gt;=0),,AF40/AF5)</f>
        <v>0.15804010538504595</v>
      </c>
      <c r="AH40" s="39">
        <f>IF(AND(AF124=0,AF40&gt;=0),,AF40/AF124)</f>
        <v>0.72740283477601142</v>
      </c>
      <c r="AI40" s="38">
        <f t="shared" si="6"/>
        <v>-0.57884280358809759</v>
      </c>
      <c r="AJ40" s="62">
        <f t="shared" si="7"/>
        <v>20896.849999999999</v>
      </c>
      <c r="AK40" s="38">
        <f>IF(AND(AJ5=0,AJ40&gt;=0),,AJ40/AJ5)</f>
        <v>0.1648576141302221</v>
      </c>
      <c r="AL40" s="43">
        <f>IF(AND(AJ124=0,AJ40&gt;=0),,AJ40/AJ124)</f>
        <v>0.61003153958971668</v>
      </c>
      <c r="AM40" s="71">
        <f>SUM(AM41:AM68)</f>
        <v>6187.69</v>
      </c>
      <c r="AN40" s="38">
        <f>IF(AND(AM5=0,AM40&gt;=0),,AM40/AM5)</f>
        <v>0.16788070648000983</v>
      </c>
      <c r="AO40" s="39">
        <f>IF(AND(AM124=0,AM40&gt;=0),,AM40/AM124)</f>
        <v>0.69294998930510021</v>
      </c>
      <c r="AP40" s="38">
        <f t="shared" si="8"/>
        <v>-0.60923102184134159</v>
      </c>
      <c r="AQ40" s="62">
        <f t="shared" si="9"/>
        <v>27084.539999999997</v>
      </c>
      <c r="AR40" s="38">
        <f>IF(AND(AQ5=0,AQ40&gt;=0),,AQ40/AQ5)</f>
        <v>0.16553862973858938</v>
      </c>
      <c r="AS40" s="43">
        <f>IF(AND(AQ124=0,AQ40&gt;=0),,AQ40/AQ124)</f>
        <v>0.62717689189611625</v>
      </c>
      <c r="AT40" s="71">
        <f>SUM(AT41:AT68)</f>
        <v>24039.48</v>
      </c>
      <c r="AU40" s="38">
        <f>IF(AND(AT5=0,AT40&gt;=0),,AT40/AT5)</f>
        <v>0.21087263157894737</v>
      </c>
      <c r="AV40" s="91">
        <f t="shared" si="4"/>
        <v>0.12666912928233048</v>
      </c>
      <c r="AW40" s="71">
        <f>SUM(AW41:AW68)</f>
        <v>4615.9499999999989</v>
      </c>
      <c r="AX40" s="38">
        <f>IF(AND(AW5=0,AW40&gt;=0),,AW40/AW5)</f>
        <v>0.15917068965517236</v>
      </c>
      <c r="AY40" s="43">
        <f>IF(AND(AW124=0,AW40&gt;=0),,AW40/AW124)</f>
        <v>0.61241989321276791</v>
      </c>
      <c r="AZ40" s="71">
        <f>SUM(AZ41:AZ68)</f>
        <v>4006.58</v>
      </c>
      <c r="BA40" s="38">
        <f>IF(AND(AZ5=0,AZ40&gt;=0),,AZ40/AZ5)</f>
        <v>0.21087263157894737</v>
      </c>
      <c r="BB40" s="91">
        <f t="shared" si="5"/>
        <v>0.15209230815308791</v>
      </c>
    </row>
    <row r="41" spans="1:54" hidden="1" outlineLevel="1" x14ac:dyDescent="0.3">
      <c r="A41" s="29" t="s">
        <v>61</v>
      </c>
      <c r="B41" s="72">
        <v>878.68</v>
      </c>
      <c r="C41" s="30">
        <f>IF(AND(B5=0,B41&gt;=0),,B41/B5)</f>
        <v>3.3095098691514231E-3</v>
      </c>
      <c r="D41" s="47">
        <f>IF(AND(B124=0,B41&gt;=0),"Validar",B41/B124)</f>
        <v>1.211746109761018E-2</v>
      </c>
      <c r="E41" s="72"/>
      <c r="F41" s="30">
        <f>IF(AND(E5=0,E41&gt;=0),,E41/E5)</f>
        <v>0</v>
      </c>
      <c r="G41" s="30">
        <f>IF(AND(E124=0,E41&gt;=0),"Validar",E41/E124)</f>
        <v>0</v>
      </c>
      <c r="I41" s="30">
        <f>IF(AND(H5=0,H41&gt;=0),,H41/H5)</f>
        <v>0</v>
      </c>
      <c r="J41" s="30">
        <f>IF(AND(H124=0,H41&gt;=0),,H41/H124)</f>
        <v>0</v>
      </c>
      <c r="K41" s="30">
        <f t="shared" si="1"/>
        <v>0</v>
      </c>
      <c r="L41" s="63">
        <f>+E41+H41</f>
        <v>0</v>
      </c>
      <c r="M41" s="30">
        <f>IF(AND(L5=0,L41&gt;=0),,L41/L5)</f>
        <v>0</v>
      </c>
      <c r="N41" s="47">
        <f>IF(AND(L124=0,L41&gt;=0),,L41/L124)</f>
        <v>0</v>
      </c>
      <c r="O41" s="72">
        <v>345.83</v>
      </c>
      <c r="P41" s="30">
        <f>IF(AND(O5=0,O41&gt;=0),,O41/O5)</f>
        <v>1.4108432953428666E-2</v>
      </c>
      <c r="Q41" s="30">
        <f>IF(AND(O124=0,O41&gt;=0),,O41/O124)</f>
        <v>6.3908857391015109E-2</v>
      </c>
      <c r="R41" s="30">
        <f t="shared" si="2"/>
        <v>1</v>
      </c>
      <c r="S41" s="63">
        <f>+L41+O41</f>
        <v>345.83</v>
      </c>
      <c r="T41" s="30">
        <f>IF(AND(S5=0,S41&gt;=0),,S41/S5)</f>
        <v>4.846085667943009E-3</v>
      </c>
      <c r="U41" s="47">
        <f>IF(AND(S124=0,S41&gt;=0),,S41/S124)</f>
        <v>1.6852886768951275E-2</v>
      </c>
      <c r="V41" s="72">
        <f>85*3</f>
        <v>255</v>
      </c>
      <c r="W41" s="30">
        <f>IF(AND(V5=0,V41&gt;=0),,V41/V5)</f>
        <v>4.4736842105263155E-3</v>
      </c>
      <c r="X41" s="47">
        <f t="shared" si="3"/>
        <v>0.35619607843137246</v>
      </c>
      <c r="Y41" s="72"/>
      <c r="Z41" s="30">
        <f>IF(AND(Y5=0,Y41&gt;=0),,Y41/Y5)</f>
        <v>0</v>
      </c>
      <c r="AA41" s="30">
        <f>IF(AND(Y124=0,Y41&gt;=0),,Y41/Y124)</f>
        <v>0</v>
      </c>
      <c r="AB41" s="30">
        <f t="shared" si="0"/>
        <v>-1</v>
      </c>
      <c r="AC41" s="63">
        <f t="shared" ref="AC41:AC67" si="10">+S41+Y41</f>
        <v>345.83</v>
      </c>
      <c r="AD41" s="30">
        <f>IF(AND(AC5=0,AC41&gt;=0),,AC41/AC5)</f>
        <v>3.6508513779501578E-3</v>
      </c>
      <c r="AE41" s="47">
        <f>IF(AND(AC124=0,AC41&gt;=0),,AC41/AC124)</f>
        <v>1.266958479019698E-2</v>
      </c>
      <c r="AF41" s="72">
        <v>172.55</v>
      </c>
      <c r="AG41" s="30">
        <f>IF(AND(AF5=0,AF41&gt;=0),,AF41/AF5)</f>
        <v>5.3869503741830992E-3</v>
      </c>
      <c r="AH41" s="30">
        <f>IF(AND(AF124=0,AF41&gt;=0),,AF41/AF124)</f>
        <v>2.479423158717569E-2</v>
      </c>
      <c r="AI41" s="30">
        <f t="shared" si="6"/>
        <v>-0.32333333333333331</v>
      </c>
      <c r="AJ41" s="63">
        <f t="shared" si="7"/>
        <v>518.38</v>
      </c>
      <c r="AK41" s="30">
        <f>IF(AND(AJ5=0,AJ41&gt;=0),,AJ41/AJ5)</f>
        <v>4.0895584747377969E-3</v>
      </c>
      <c r="AL41" s="47">
        <f>IF(AND(AJ124=0,AJ41&gt;=0),,AJ41/AJ124)</f>
        <v>1.5132814251550705E-2</v>
      </c>
      <c r="AM41" s="72"/>
      <c r="AN41" s="30">
        <f>IF(AND(AM5=0,AM41&gt;=0),,AM41/AM5)</f>
        <v>0</v>
      </c>
      <c r="AO41" s="30">
        <f>IF(AND(AM124=0,AM41&gt;=0),,AM41/AM124)</f>
        <v>0</v>
      </c>
      <c r="AP41" s="30">
        <f t="shared" si="8"/>
        <v>-1</v>
      </c>
      <c r="AQ41" s="63">
        <f t="shared" si="9"/>
        <v>518.38</v>
      </c>
      <c r="AR41" s="30">
        <f>IF(AND(AQ5=0,AQ41&gt;=0),,AQ41/AQ5)</f>
        <v>3.16829877427824E-3</v>
      </c>
      <c r="AS41" s="47">
        <f>IF(AND(AQ124=0,AQ41&gt;=0),,AQ41/AQ124)</f>
        <v>1.2003746684311744E-2</v>
      </c>
      <c r="AT41" s="72">
        <f t="shared" ref="AT41:AT68" si="11">+V41*2</f>
        <v>510</v>
      </c>
      <c r="AU41" s="30">
        <f>IF(AND(AT5=0,AT41&gt;=0),,AT41/AT5)</f>
        <v>4.4736842105263155E-3</v>
      </c>
      <c r="AV41" s="47">
        <f t="shared" si="4"/>
        <v>1.64313725490196E-2</v>
      </c>
      <c r="AW41" s="72">
        <f>+AQ41/6</f>
        <v>86.396666666666661</v>
      </c>
      <c r="AX41" s="30">
        <f>IF(AND(AW5=0,AW41&gt;=0),,AW41/AW5)</f>
        <v>2.9791954022988505E-3</v>
      </c>
      <c r="AY41" s="47">
        <f>IF(AND(AW124=0,AW41&gt;=0),,AW41/AW124)</f>
        <v>1.1462653922581292E-2</v>
      </c>
      <c r="AZ41" s="72">
        <f t="shared" ref="AZ41:AZ68" si="12">+AT41/6</f>
        <v>85</v>
      </c>
      <c r="BA41" s="30">
        <f>IF(AND(AZ5=0,AZ41&gt;=0),,AZ41/AZ5)</f>
        <v>4.4736842105263155E-3</v>
      </c>
      <c r="BB41" s="47">
        <f t="shared" si="5"/>
        <v>1.6431372549019545E-2</v>
      </c>
    </row>
    <row r="42" spans="1:54" hidden="1" outlineLevel="1" x14ac:dyDescent="0.3">
      <c r="A42" s="29" t="s">
        <v>3</v>
      </c>
      <c r="B42" s="72">
        <v>198.41</v>
      </c>
      <c r="C42" s="30">
        <f>IF(AND(B5=0,B42&gt;=0),,B42/B5)</f>
        <v>7.4730260520136324E-4</v>
      </c>
      <c r="D42" s="47">
        <f>IF(AND(B124=0,B42&gt;=0),"Validar",B42/B124)</f>
        <v>2.7361786502217368E-3</v>
      </c>
      <c r="E42" s="72">
        <v>16.5</v>
      </c>
      <c r="F42" s="30">
        <f>IF(AND(E5=0,E42&gt;=0),,E42/E5)</f>
        <v>7.2303284672492409E-4</v>
      </c>
      <c r="G42" s="30">
        <f>IF(AND(E124=0,E42&gt;=0),"Validar",E42/E124)</f>
        <v>1.8916898637524706E-3</v>
      </c>
      <c r="H42" s="63">
        <v>16.5</v>
      </c>
      <c r="I42" s="30">
        <f>IF(AND(H5=0,H42&gt;=0),,H42/H5)</f>
        <v>6.8664398383348768E-4</v>
      </c>
      <c r="J42" s="30">
        <f>IF(AND(H124=0,H42&gt;=0),,H42/H124)</f>
        <v>2.5834291028768437E-3</v>
      </c>
      <c r="K42" s="30">
        <f t="shared" si="1"/>
        <v>0</v>
      </c>
      <c r="L42" s="63">
        <f t="shared" ref="L42:L67" si="13">+E42+H42</f>
        <v>33</v>
      </c>
      <c r="M42" s="30">
        <f>IF(AND(L5=0,L42&gt;=0),,L42/L5)</f>
        <v>7.0436875112859089E-4</v>
      </c>
      <c r="N42" s="47">
        <f>IF(AND(L124=0,L42&gt;=0),,L42/L124)</f>
        <v>2.1840968627103185E-3</v>
      </c>
      <c r="O42" s="72">
        <v>16.5</v>
      </c>
      <c r="P42" s="30">
        <f>IF(AND(O5=0,O42&gt;=0),,O42/O5)</f>
        <v>6.7313172290308244E-4</v>
      </c>
      <c r="Q42" s="30">
        <f>IF(AND(O124=0,O42&gt;=0),,O42/O124)</f>
        <v>3.0491748747990322E-3</v>
      </c>
      <c r="R42" s="30">
        <f t="shared" si="2"/>
        <v>0</v>
      </c>
      <c r="S42" s="63">
        <f t="shared" ref="S42:S67" si="14">+L42+O42</f>
        <v>49.5</v>
      </c>
      <c r="T42" s="30">
        <f>IF(AND(S5=0,S42&gt;=0),,S42/S5)</f>
        <v>6.9363918851221399E-4</v>
      </c>
      <c r="U42" s="47">
        <f>IF(AND(S124=0,S42&gt;=0),,S42/S124)</f>
        <v>2.4122195733831311E-3</v>
      </c>
      <c r="V42" s="72">
        <f>17*3</f>
        <v>51</v>
      </c>
      <c r="W42" s="30">
        <f>IF(AND(V5=0,V42&gt;=0),,V42/V5)</f>
        <v>8.9473684210526316E-4</v>
      </c>
      <c r="X42" s="47">
        <f t="shared" si="3"/>
        <v>-2.9411764705882353E-2</v>
      </c>
      <c r="Y42" s="72">
        <v>16.5</v>
      </c>
      <c r="Z42" s="30">
        <f>IF(AND(Y5=0,Y42&gt;=0),,Y42/Y5)</f>
        <v>7.0624189426916808E-4</v>
      </c>
      <c r="AA42" s="30">
        <f>IF(AND(Y124=0,Y42&gt;=0),,Y42/Y124)</f>
        <v>2.435223066432885E-3</v>
      </c>
      <c r="AB42" s="30">
        <f t="shared" si="0"/>
        <v>0</v>
      </c>
      <c r="AC42" s="63">
        <f t="shared" si="10"/>
        <v>66</v>
      </c>
      <c r="AD42" s="30">
        <f>IF(AND(AC5=0,AC42&gt;=0),,AC42/AC5)</f>
        <v>6.9674750873177692E-4</v>
      </c>
      <c r="AE42" s="47">
        <f>IF(AND(AC124=0,AC42&gt;=0),,AC42/AC124)</f>
        <v>2.4179296074747728E-3</v>
      </c>
      <c r="AF42" s="72">
        <v>16.5</v>
      </c>
      <c r="AG42" s="30">
        <f>IF(AND(AF5=0,AF42&gt;=0),,AF42/AF5)</f>
        <v>5.1512420268919805E-4</v>
      </c>
      <c r="AH42" s="30">
        <f>IF(AND(AF124=0,AF42&gt;=0),,AF42/AF124)</f>
        <v>2.3709349243025146E-3</v>
      </c>
      <c r="AI42" s="30">
        <f t="shared" si="6"/>
        <v>-0.67647058823529416</v>
      </c>
      <c r="AJ42" s="63">
        <f t="shared" si="7"/>
        <v>82.5</v>
      </c>
      <c r="AK42" s="30">
        <f>IF(AND(AJ5=0,AJ42&gt;=0),,AJ42/AJ5)</f>
        <v>6.5085183488149286E-4</v>
      </c>
      <c r="AL42" s="47">
        <f>IF(AND(AJ124=0,AJ42&gt;=0),,AJ42/AJ124)</f>
        <v>2.4083822210597115E-3</v>
      </c>
      <c r="AM42" s="72">
        <v>16.5</v>
      </c>
      <c r="AN42" s="30">
        <f>IF(AND(AM5=0,AM42&gt;=0),,AM42/AM5)</f>
        <v>4.476681373695454E-4</v>
      </c>
      <c r="AO42" s="30">
        <f>IF(AND(AM124=0,AM42&gt;=0),,AM42/AM124)</f>
        <v>1.8478098973177641E-3</v>
      </c>
      <c r="AP42" s="30">
        <f t="shared" si="8"/>
        <v>-0.75</v>
      </c>
      <c r="AQ42" s="63">
        <f t="shared" si="9"/>
        <v>99</v>
      </c>
      <c r="AR42" s="30">
        <f>IF(AND(AQ5=0,AQ42&gt;=0),,AQ42/AQ5)</f>
        <v>6.0508040173915998E-4</v>
      </c>
      <c r="AS42" s="47">
        <f>IF(AND(AQ124=0,AQ42&gt;=0),,AQ42/AQ124)</f>
        <v>2.2924706233783377E-3</v>
      </c>
      <c r="AT42" s="72">
        <f t="shared" si="11"/>
        <v>102</v>
      </c>
      <c r="AU42" s="30">
        <f>IF(AND(AT5=0,AT42&gt;=0),,AT42/AT5)</f>
        <v>8.9473684210526316E-4</v>
      </c>
      <c r="AV42" s="47">
        <f t="shared" si="4"/>
        <v>-2.9411764705882353E-2</v>
      </c>
      <c r="AW42" s="72">
        <f t="shared" ref="AW42:AW102" si="15">+AQ42/6</f>
        <v>16.5</v>
      </c>
      <c r="AX42" s="30">
        <f>IF(AND(AW5=0,AW42&gt;=0),,AW42/AW5)</f>
        <v>5.6896551724137934E-4</v>
      </c>
      <c r="AY42" s="47">
        <f>IF(AND(AW124=0,AW42&gt;=0),,AW42/AW124)</f>
        <v>2.1891329494493385E-3</v>
      </c>
      <c r="AZ42" s="72">
        <f t="shared" si="12"/>
        <v>17</v>
      </c>
      <c r="BA42" s="30">
        <f>IF(AND(AZ5=0,AZ42&gt;=0),,AZ42/AZ5)</f>
        <v>8.9473684210526316E-4</v>
      </c>
      <c r="BB42" s="47">
        <f t="shared" si="5"/>
        <v>-2.9411764705882353E-2</v>
      </c>
    </row>
    <row r="43" spans="1:54" hidden="1" outlineLevel="1" x14ac:dyDescent="0.3">
      <c r="A43" s="29" t="s">
        <v>4</v>
      </c>
      <c r="B43" s="72">
        <v>14289.31</v>
      </c>
      <c r="C43" s="30">
        <f>IF(AND(B5=0,B43&gt;=0),,B43/B5)</f>
        <v>5.3820062444079893E-2</v>
      </c>
      <c r="D43" s="47">
        <f>IF(AND(B124=0,B43&gt;=0),"Validar",B43/B124)</f>
        <v>0.19705712891688912</v>
      </c>
      <c r="E43" s="72">
        <v>1801.42</v>
      </c>
      <c r="F43" s="30">
        <f>IF(AND(E5=0,E43&gt;=0),,E43/E5)</f>
        <v>7.8938535196800774E-2</v>
      </c>
      <c r="G43" s="30">
        <f>IF(AND(E124=0,E43&gt;=0),"Validar",E43/E124)</f>
        <v>0.20652896693096823</v>
      </c>
      <c r="H43" s="63">
        <v>1303.8800000000001</v>
      </c>
      <c r="I43" s="30">
        <f>IF(AND(H5=0,H43&gt;=0),,H43/H5)</f>
        <v>5.4260688341867147E-2</v>
      </c>
      <c r="J43" s="30">
        <f>IF(AND(H124=0,H43&gt;=0),,H43/H124)</f>
        <v>0.20415039628236722</v>
      </c>
      <c r="K43" s="30">
        <f t="shared" si="1"/>
        <v>-0.27619322534445045</v>
      </c>
      <c r="L43" s="63">
        <f t="shared" si="13"/>
        <v>3105.3</v>
      </c>
      <c r="M43" s="30">
        <f>IF(AND(L5=0,L43&gt;=0),,L43/L5)</f>
        <v>6.6281099481200409E-2</v>
      </c>
      <c r="N43" s="47">
        <f>IF(AND(L124=0,L43&gt;=0),,L43/L124)</f>
        <v>0.20552351478104097</v>
      </c>
      <c r="O43" s="72">
        <v>1276.6099999999999</v>
      </c>
      <c r="P43" s="30">
        <f>IF(AND(O5=0,O43&gt;=0),,O43/O5)</f>
        <v>5.2080405380321458E-2</v>
      </c>
      <c r="Q43" s="30">
        <f>IF(AND(O124=0,O43&gt;=0),,O43/O124)</f>
        <v>0.23591558405558741</v>
      </c>
      <c r="R43" s="30">
        <f t="shared" si="2"/>
        <v>-2.091450133447879E-2</v>
      </c>
      <c r="S43" s="63">
        <f t="shared" si="14"/>
        <v>4381.91</v>
      </c>
      <c r="T43" s="30">
        <f>IF(AND(S5=0,S43&gt;=0),,S43/S5)</f>
        <v>6.1403323162294049E-2</v>
      </c>
      <c r="U43" s="47">
        <f>IF(AND(S124=0,S43&gt;=0),,S43/S124)</f>
        <v>0.2135379610263288</v>
      </c>
      <c r="V43" s="72">
        <f>1250*3</f>
        <v>3750</v>
      </c>
      <c r="W43" s="30">
        <f>IF(AND(V5=0,V43&gt;=0),,V43/V5)</f>
        <v>6.5789473684210523E-2</v>
      </c>
      <c r="X43" s="47">
        <f t="shared" si="3"/>
        <v>0.16850933333333329</v>
      </c>
      <c r="Y43" s="72">
        <v>900.25</v>
      </c>
      <c r="Z43" s="30">
        <f>IF(AND(Y5=0,Y43&gt;=0),,Y43/Y5)</f>
        <v>3.853298577671628E-2</v>
      </c>
      <c r="AA43" s="30">
        <f>IF(AND(Y124=0,Y43&gt;=0),,Y43/Y124)</f>
        <v>0.13286724639734573</v>
      </c>
      <c r="AB43" s="30">
        <f t="shared" si="0"/>
        <v>-0.29481204126553917</v>
      </c>
      <c r="AC43" s="63">
        <f t="shared" si="10"/>
        <v>5282.16</v>
      </c>
      <c r="AD43" s="30">
        <f>IF(AND(AC5=0,AC43&gt;=0),,AC43/AC5)</f>
        <v>5.5762603344282471E-2</v>
      </c>
      <c r="AE43" s="47">
        <f>IF(AND(AC124=0,AC43&gt;=0),,AC43/AC124)</f>
        <v>0.193513500839681</v>
      </c>
      <c r="AF43" s="72">
        <v>1831.73</v>
      </c>
      <c r="AG43" s="30">
        <f>IF(AND(AF5=0,AF43&gt;=0),,AF43/AF5)</f>
        <v>5.7185967017689986E-2</v>
      </c>
      <c r="AH43" s="30">
        <f>IF(AND(AF124=0,AF43&gt;=0),,AF43/AF124)</f>
        <v>0.26320682599349365</v>
      </c>
      <c r="AI43" s="30">
        <f t="shared" si="6"/>
        <v>-0.5115386666666667</v>
      </c>
      <c r="AJ43" s="63">
        <f t="shared" si="7"/>
        <v>7113.8899999999994</v>
      </c>
      <c r="AK43" s="30">
        <f>IF(AND(AJ5=0,AJ43&gt;=0),,AJ43/AJ5)</f>
        <v>5.6122283147213368E-2</v>
      </c>
      <c r="AL43" s="47">
        <f>IF(AND(AJ124=0,AJ43&gt;=0),,AJ43/AJ124)</f>
        <v>0.20767231755847843</v>
      </c>
      <c r="AM43" s="72">
        <v>1384.81</v>
      </c>
      <c r="AN43" s="30">
        <f>IF(AND(AM5=0,AM43&gt;=0),,AM43/AM5)</f>
        <v>3.7571837170346678E-2</v>
      </c>
      <c r="AO43" s="30">
        <f>IF(AND(AM124=0,AM43&gt;=0),,AM43/AM124)</f>
        <v>0.15508276508512803</v>
      </c>
      <c r="AP43" s="30">
        <f t="shared" si="8"/>
        <v>-0.73783262907598413</v>
      </c>
      <c r="AQ43" s="63">
        <f t="shared" si="9"/>
        <v>8498.6999999999989</v>
      </c>
      <c r="AR43" s="30">
        <f>IF(AND(AQ5=0,AQ43&gt;=0),,AQ43/AQ5)</f>
        <v>5.1943402123844427E-2</v>
      </c>
      <c r="AS43" s="47">
        <f>IF(AND(AQ124=0,AQ43&gt;=0),,AQ43/AQ124)</f>
        <v>0.1967981826960149</v>
      </c>
      <c r="AT43" s="72">
        <f t="shared" si="11"/>
        <v>7500</v>
      </c>
      <c r="AU43" s="30">
        <f>IF(AND(AT5=0,AT43&gt;=0),,AT43/AT5)</f>
        <v>6.5789473684210523E-2</v>
      </c>
      <c r="AV43" s="47">
        <f t="shared" si="4"/>
        <v>0.13315999999999986</v>
      </c>
      <c r="AW43" s="72">
        <f t="shared" si="15"/>
        <v>1416.4499999999998</v>
      </c>
      <c r="AX43" s="30">
        <f>IF(AND(AW5=0,AW43&gt;=0),,AW43/AW5)</f>
        <v>4.8843103448275853E-2</v>
      </c>
      <c r="AY43" s="47">
        <f>IF(AND(AW124=0,AW43&gt;=0),,AW43/AW124)</f>
        <v>0.18792711310590998</v>
      </c>
      <c r="AZ43" s="72">
        <f t="shared" si="12"/>
        <v>1250</v>
      </c>
      <c r="BA43" s="30">
        <f>IF(AND(AZ5=0,AZ43&gt;=0),,AZ43/AZ5)</f>
        <v>6.5789473684210523E-2</v>
      </c>
      <c r="BB43" s="47">
        <f t="shared" si="5"/>
        <v>0.13315999999999986</v>
      </c>
    </row>
    <row r="44" spans="1:54" hidden="1" outlineLevel="1" x14ac:dyDescent="0.3">
      <c r="A44" s="29" t="s">
        <v>5</v>
      </c>
      <c r="B44" s="72">
        <v>17427.54</v>
      </c>
      <c r="C44" s="30">
        <f>IF(AND(B5=0,B44&gt;=0),,B44/B5)</f>
        <v>6.5640068767960122E-2</v>
      </c>
      <c r="D44" s="47">
        <f>IF(AND(B124=0,B44&gt;=0),"Validar",B44/B124)</f>
        <v>0.24033497744007526</v>
      </c>
      <c r="E44" s="72">
        <v>1548</v>
      </c>
      <c r="F44" s="30">
        <f>IF(AND(E5=0,E44&gt;=0),,E44/E5)</f>
        <v>6.7833627074556521E-2</v>
      </c>
      <c r="G44" s="30">
        <f>IF(AND(E124=0,E44&gt;=0),"Validar",E44/E124)</f>
        <v>0.17747490358114087</v>
      </c>
      <c r="H44" s="63">
        <v>1546.67</v>
      </c>
      <c r="I44" s="30">
        <f>IF(AND(H5=0,H44&gt;=0),,H44/H5)</f>
        <v>6.436434245307518E-2</v>
      </c>
      <c r="J44" s="30">
        <f>IF(AND(H124=0,H44&gt;=0),,H44/H124)</f>
        <v>0.24216438124524414</v>
      </c>
      <c r="K44" s="30">
        <f t="shared" si="1"/>
        <v>-8.5917312661494007E-4</v>
      </c>
      <c r="L44" s="63">
        <f t="shared" si="13"/>
        <v>3094.67</v>
      </c>
      <c r="M44" s="30">
        <f>IF(AND(L5=0,L44&gt;=0),,L44/L5)</f>
        <v>6.6054207365306553E-2</v>
      </c>
      <c r="N44" s="47">
        <f>IF(AND(L124=0,L44&gt;=0),,L44/L124)</f>
        <v>0.20481997085223458</v>
      </c>
      <c r="O44" s="72">
        <v>691.65</v>
      </c>
      <c r="P44" s="30">
        <f>IF(AND(O5=0,O44&gt;=0),,O44/O5)</f>
        <v>2.8216457948237392E-2</v>
      </c>
      <c r="Q44" s="30">
        <f>IF(AND(O124=0,O44&gt;=0),,O44/O124)</f>
        <v>0.12781586679725759</v>
      </c>
      <c r="R44" s="30">
        <f t="shared" si="2"/>
        <v>-0.5528134637640868</v>
      </c>
      <c r="S44" s="63">
        <f t="shared" si="14"/>
        <v>3786.32</v>
      </c>
      <c r="T44" s="30">
        <f>IF(AND(S5=0,S44&gt;=0),,S44/S5)</f>
        <v>5.3057372368637702E-2</v>
      </c>
      <c r="U44" s="47">
        <f>IF(AND(S124=0,S44&gt;=0),,S44/S124)</f>
        <v>0.18451384272913166</v>
      </c>
      <c r="V44" s="72">
        <f>1500*3</f>
        <v>4500</v>
      </c>
      <c r="W44" s="30">
        <f>IF(AND(V5=0,V44&gt;=0),,V44/V5)</f>
        <v>7.8947368421052627E-2</v>
      </c>
      <c r="X44" s="47">
        <f t="shared" si="3"/>
        <v>-0.15859555555555552</v>
      </c>
      <c r="Y44" s="72">
        <v>2587.33</v>
      </c>
      <c r="Z44" s="30">
        <f>IF(AND(Y5=0,Y44&gt;=0),,Y44/Y5)</f>
        <v>0.11074429335148162</v>
      </c>
      <c r="AA44" s="30">
        <f>IF(AND(Y124=0,Y44&gt;=0),,Y44/Y124)</f>
        <v>0.38186216342265433</v>
      </c>
      <c r="AB44" s="30">
        <f t="shared" si="0"/>
        <v>2.740808212246078</v>
      </c>
      <c r="AC44" s="63">
        <f t="shared" si="10"/>
        <v>6373.65</v>
      </c>
      <c r="AD44" s="30">
        <f>IF(AND(AC5=0,AC44&gt;=0),,AC44/AC5)</f>
        <v>6.7285223621640758E-2</v>
      </c>
      <c r="AE44" s="47">
        <f>IF(AND(AC124=0,AC44&gt;=0),,AC44/AC124)</f>
        <v>0.23350056125275129</v>
      </c>
      <c r="AF44" s="72">
        <v>1775.62</v>
      </c>
      <c r="AG44" s="30">
        <f>IF(AND(AF5=0,AF44&gt;=0),,AF44/AF5)</f>
        <v>5.5434232532060236E-2</v>
      </c>
      <c r="AH44" s="30">
        <f>IF(AND(AF124=0,AF44&gt;=0),,AF44/AF124)</f>
        <v>0.25514421032060791</v>
      </c>
      <c r="AI44" s="30">
        <f t="shared" si="6"/>
        <v>-0.60541777777777783</v>
      </c>
      <c r="AJ44" s="63">
        <f t="shared" si="7"/>
        <v>8149.2699999999995</v>
      </c>
      <c r="AK44" s="30">
        <f>IF(AND(AJ5=0,AJ44&gt;=0),,AJ44/AJ5)</f>
        <v>6.4290513120541862E-2</v>
      </c>
      <c r="AL44" s="47">
        <f>IF(AND(AJ124=0,AJ44&gt;=0),,AJ44/AJ124)</f>
        <v>0.23789766039533666</v>
      </c>
      <c r="AM44" s="72">
        <v>2386.85</v>
      </c>
      <c r="AN44" s="30">
        <f>IF(AND(AM5=0,AM44&gt;=0),,AM44/AM5)</f>
        <v>6.4758587495787848E-2</v>
      </c>
      <c r="AO44" s="30">
        <f>IF(AND(AM124=0,AM44&gt;=0),,AM44/AM124)</f>
        <v>0.26729970020684274</v>
      </c>
      <c r="AP44" s="30">
        <f t="shared" si="8"/>
        <v>-0.62551285370235266</v>
      </c>
      <c r="AQ44" s="63">
        <f t="shared" si="9"/>
        <v>10536.119999999999</v>
      </c>
      <c r="AR44" s="30">
        <f>IF(AND(AQ5=0,AQ44&gt;=0),,AQ44/AQ5)</f>
        <v>6.4395956791636344E-2</v>
      </c>
      <c r="AS44" s="47">
        <f>IF(AND(AQ124=0,AQ44&gt;=0),,AQ44/AQ124)</f>
        <v>0.24397722812514108</v>
      </c>
      <c r="AT44" s="72">
        <f t="shared" si="11"/>
        <v>9000</v>
      </c>
      <c r="AU44" s="30">
        <f>IF(AND(AT5=0,AT44&gt;=0),,AT44/AT5)</f>
        <v>7.8947368421052627E-2</v>
      </c>
      <c r="AV44" s="47">
        <f t="shared" si="4"/>
        <v>0.17067999999999989</v>
      </c>
      <c r="AW44" s="72">
        <f t="shared" si="15"/>
        <v>1756.0199999999998</v>
      </c>
      <c r="AX44" s="30">
        <f>IF(AND(AW5=0,AW44&gt;=0),,AW44/AW5)</f>
        <v>6.0552413793103436E-2</v>
      </c>
      <c r="AY44" s="47">
        <f>IF(AND(AW124=0,AW44&gt;=0),,AW44/AW124)</f>
        <v>0.23297946920557736</v>
      </c>
      <c r="AZ44" s="72">
        <f t="shared" si="12"/>
        <v>1500</v>
      </c>
      <c r="BA44" s="30">
        <f>IF(AND(AZ5=0,AZ44&gt;=0),,AZ44/AZ5)</f>
        <v>7.8947368421052627E-2</v>
      </c>
      <c r="BB44" s="47">
        <f t="shared" si="5"/>
        <v>0.17067999999999983</v>
      </c>
    </row>
    <row r="45" spans="1:54" hidden="1" outlineLevel="1" x14ac:dyDescent="0.3">
      <c r="A45" s="29" t="s">
        <v>6</v>
      </c>
      <c r="B45" s="72">
        <v>4347.6099999999997</v>
      </c>
      <c r="C45" s="30">
        <f>IF(AND(B5=0,B45&gt;=0),,B45/B5)</f>
        <v>1.6375083309306478E-2</v>
      </c>
      <c r="D45" s="47">
        <f>IF(AND(B124=0,B45&gt;=0),"Validar",B45/B124)</f>
        <v>5.9955837213298349E-2</v>
      </c>
      <c r="E45" s="72">
        <v>286.91000000000003</v>
      </c>
      <c r="F45" s="30">
        <f>IF(AND(E5=0,E45&gt;=0),,E45/E5)</f>
        <v>1.2572445700233211E-2</v>
      </c>
      <c r="G45" s="30">
        <f>IF(AND(E124=0,E45&gt;=0),"Validar",E45/E124)</f>
        <v>3.2893620533892207E-2</v>
      </c>
      <c r="H45" s="63">
        <v>329.77</v>
      </c>
      <c r="I45" s="30">
        <f>IF(AND(H5=0,H45&gt;=0),,H45/H5)</f>
        <v>1.3723308275682982E-2</v>
      </c>
      <c r="J45" s="30">
        <f>IF(AND(H124=0,H45&gt;=0),,H45/H124)</f>
        <v>5.1632570621557378E-2</v>
      </c>
      <c r="K45" s="30">
        <f t="shared" si="1"/>
        <v>0.14938482450942789</v>
      </c>
      <c r="L45" s="63">
        <f t="shared" si="13"/>
        <v>616.68000000000006</v>
      </c>
      <c r="M45" s="30">
        <f>IF(AND(L5=0,L45&gt;=0),,L45/L5)</f>
        <v>1.3162730952908468E-2</v>
      </c>
      <c r="N45" s="47">
        <f>IF(AND(L124=0,L45&gt;=0),,L45/L124)</f>
        <v>4.0814813736248463E-2</v>
      </c>
      <c r="O45" s="72">
        <v>324.14</v>
      </c>
      <c r="P45" s="30">
        <f>IF(AND(O5=0,O45&gt;=0),,O45/O5)</f>
        <v>1.3223570706776069E-2</v>
      </c>
      <c r="Q45" s="30">
        <f>IF(AND(O124=0,O45&gt;=0),,O45/O124)</f>
        <v>5.9900578419233831E-2</v>
      </c>
      <c r="R45" s="30">
        <f t="shared" si="2"/>
        <v>-1.7072505079297678E-2</v>
      </c>
      <c r="S45" s="63">
        <f t="shared" si="14"/>
        <v>940.82</v>
      </c>
      <c r="T45" s="30">
        <f>IF(AND(S5=0,S45&gt;=0),,S45/S5)</f>
        <v>1.3183628713859823E-2</v>
      </c>
      <c r="U45" s="47">
        <f>IF(AND(S124=0,S45&gt;=0),,S45/S124)</f>
        <v>4.5847766041016515E-2</v>
      </c>
      <c r="V45" s="72">
        <f>357.58*3</f>
        <v>1072.74</v>
      </c>
      <c r="W45" s="30">
        <f>IF(AND(V5=0,V45&gt;=0),,V45/V5)</f>
        <v>1.882E-2</v>
      </c>
      <c r="X45" s="47">
        <f t="shared" si="3"/>
        <v>-0.12297481216324548</v>
      </c>
      <c r="Y45" s="72">
        <v>304.24</v>
      </c>
      <c r="Z45" s="30">
        <f>IF(AND(Y5=0,Y45&gt;=0),,Y45/Y5)</f>
        <v>1.3022244479542528E-2</v>
      </c>
      <c r="AA45" s="30">
        <f>IF(AND(Y124=0,Y45&gt;=0),,Y45/Y124)</f>
        <v>4.4902561559487332E-2</v>
      </c>
      <c r="AB45" s="30">
        <f t="shared" si="0"/>
        <v>-6.139322514962664E-2</v>
      </c>
      <c r="AC45" s="63">
        <f t="shared" si="10"/>
        <v>1245.06</v>
      </c>
      <c r="AD45" s="30">
        <f>IF(AND(AC5=0,AC45&gt;=0),,AC45/AC5)</f>
        <v>1.3143825048811912E-2</v>
      </c>
      <c r="AE45" s="47">
        <f>IF(AND(AC124=0,AC45&gt;=0),,AC45/AC124)</f>
        <v>4.5613142986099101E-2</v>
      </c>
      <c r="AF45" s="72">
        <v>297.7</v>
      </c>
      <c r="AG45" s="30">
        <f>IF(AND(AF5=0,AF45&gt;=0),,AF45/AF5)</f>
        <v>9.2940894024590472E-3</v>
      </c>
      <c r="AH45" s="30">
        <f>IF(AND(AF124=0,AF45&gt;=0),,AF45/AF124)</f>
        <v>4.277741375544597E-2</v>
      </c>
      <c r="AI45" s="30">
        <f t="shared" si="6"/>
        <v>-0.72248634338236661</v>
      </c>
      <c r="AJ45" s="63">
        <f t="shared" si="7"/>
        <v>1542.76</v>
      </c>
      <c r="AK45" s="30">
        <f>IF(AND(AJ5=0,AJ45&gt;=0),,AJ45/AJ5)</f>
        <v>1.2171008203415417E-2</v>
      </c>
      <c r="AL45" s="47">
        <f>IF(AND(AJ124=0,AJ45&gt;=0),,AJ45/AJ124)</f>
        <v>4.5037039458934308E-2</v>
      </c>
      <c r="AM45" s="72">
        <v>339.95</v>
      </c>
      <c r="AN45" s="30">
        <f>IF(AND(AM5=0,AM45&gt;=0),,AM45/AM5)</f>
        <v>9.2233201999258763E-3</v>
      </c>
      <c r="AO45" s="30">
        <f>IF(AND(AM124=0,AM45&gt;=0),,AM45/AM124)</f>
        <v>3.8070483308677204E-2</v>
      </c>
      <c r="AP45" s="30">
        <f t="shared" si="8"/>
        <v>-0.72696094967310809</v>
      </c>
      <c r="AQ45" s="63">
        <f t="shared" si="9"/>
        <v>1882.71</v>
      </c>
      <c r="AR45" s="30">
        <f>IF(AND(AQ5=0,AQ45&gt;=0),,AQ45/AQ5)</f>
        <v>1.1506979021801353E-2</v>
      </c>
      <c r="AS45" s="47">
        <f>IF(AND(AQ124=0,AQ45&gt;=0),,AQ45/AQ124)</f>
        <v>4.3596539064046771E-2</v>
      </c>
      <c r="AT45" s="72">
        <f t="shared" si="11"/>
        <v>2145.48</v>
      </c>
      <c r="AU45" s="30">
        <f>IF(AND(AT5=0,AT45&gt;=0),,AT45/AT5)</f>
        <v>1.882E-2</v>
      </c>
      <c r="AV45" s="47">
        <f t="shared" si="4"/>
        <v>-0.1224760892667375</v>
      </c>
      <c r="AW45" s="72">
        <f>+AZ45</f>
        <v>357.58</v>
      </c>
      <c r="AX45" s="30">
        <f>IF(AND(AW5=0,AW45&gt;=0),,AW45/AW5)</f>
        <v>1.2330344827586206E-2</v>
      </c>
      <c r="AY45" s="47">
        <f>IF(AND(AW124=0,AW45&gt;=0),,AW45/AW124)</f>
        <v>4.7441827882672385E-2</v>
      </c>
      <c r="AZ45" s="72">
        <f t="shared" si="12"/>
        <v>357.58</v>
      </c>
      <c r="BA45" s="30">
        <f>IF(AND(AZ5=0,AZ45&gt;=0),,AZ45/AZ5)</f>
        <v>1.882E-2</v>
      </c>
      <c r="BB45" s="47">
        <f t="shared" si="5"/>
        <v>0</v>
      </c>
    </row>
    <row r="46" spans="1:54" hidden="1" outlineLevel="1" x14ac:dyDescent="0.3">
      <c r="A46" s="29" t="s">
        <v>7</v>
      </c>
      <c r="B46" s="72">
        <v>1190.97</v>
      </c>
      <c r="C46" s="30">
        <f>IF(AND(B5=0,B46&gt;=0),,B46/B5)</f>
        <v>4.4857365239487305E-3</v>
      </c>
      <c r="D46" s="47">
        <f>IF(AND(B124=0,B46&gt;=0),"Validar",B46/B124)</f>
        <v>1.6424105070584054E-2</v>
      </c>
      <c r="E46" s="72">
        <v>102</v>
      </c>
      <c r="F46" s="30">
        <f>IF(AND(E5=0,E46&gt;=0),,E46/E5)</f>
        <v>4.4696575979358945E-3</v>
      </c>
      <c r="G46" s="30">
        <f>IF(AND(E124=0,E46&gt;=0),"Validar",E46/E124)</f>
        <v>1.1694082794106182E-2</v>
      </c>
      <c r="H46" s="63">
        <v>101.66</v>
      </c>
      <c r="I46" s="30">
        <f>IF(AND(H5=0,H46&gt;=0),,H46/H5)</f>
        <v>4.2305592361522636E-3</v>
      </c>
      <c r="J46" s="30">
        <f>IF(AND(H124=0,H46&gt;=0),,H46/H124)</f>
        <v>1.5917054702936966E-2</v>
      </c>
      <c r="K46" s="30">
        <f t="shared" si="1"/>
        <v>-3.3333333333333669E-3</v>
      </c>
      <c r="L46" s="63">
        <f t="shared" si="13"/>
        <v>203.66</v>
      </c>
      <c r="M46" s="30">
        <f>IF(AND(L5=0,L46&gt;=0),,L46/L5)</f>
        <v>4.3470224198439034E-3</v>
      </c>
      <c r="N46" s="47">
        <f>IF(AND(L124=0,L46&gt;=0),,L46/L124)</f>
        <v>1.3479186880593437E-2</v>
      </c>
      <c r="O46" s="72">
        <v>101.77</v>
      </c>
      <c r="P46" s="30">
        <f>IF(AND(O5=0,O46&gt;=0),,O46/O5)</f>
        <v>4.1517948751422246E-3</v>
      </c>
      <c r="Q46" s="30">
        <f>IF(AND(O124=0,O46&gt;=0),,O46/O124)</f>
        <v>1.8806941030805907E-2</v>
      </c>
      <c r="R46" s="30">
        <f t="shared" si="2"/>
        <v>1.082038166437138E-3</v>
      </c>
      <c r="S46" s="63">
        <f t="shared" si="14"/>
        <v>305.43</v>
      </c>
      <c r="T46" s="30">
        <f>IF(AND(S5=0,S46&gt;=0),,S46/S5)</f>
        <v>4.2799639868138489E-3</v>
      </c>
      <c r="U46" s="47">
        <f>IF(AND(S124=0,S46&gt;=0),,S46/S124)</f>
        <v>1.4884125743402216E-2</v>
      </c>
      <c r="V46" s="72">
        <f>105*3</f>
        <v>315</v>
      </c>
      <c r="W46" s="30">
        <f>IF(AND(V5=0,V46&gt;=0),,V46/V5)</f>
        <v>5.5263157894736839E-3</v>
      </c>
      <c r="X46" s="47">
        <f t="shared" si="3"/>
        <v>-3.0380952380952359E-2</v>
      </c>
      <c r="Y46" s="72">
        <v>102.17</v>
      </c>
      <c r="Z46" s="30">
        <f>IF(AND(Y5=0,Y46&gt;=0),,Y46/Y5)</f>
        <v>4.3731354143927825E-3</v>
      </c>
      <c r="AA46" s="30">
        <f>IF(AND(Y124=0,Y46&gt;=0),,Y46/Y124)</f>
        <v>1.5079196405905932E-2</v>
      </c>
      <c r="AB46" s="30">
        <f t="shared" si="0"/>
        <v>3.9304313648423472E-3</v>
      </c>
      <c r="AC46" s="63">
        <f t="shared" si="10"/>
        <v>407.6</v>
      </c>
      <c r="AD46" s="30">
        <f>IF(AND(AC5=0,AC46&gt;=0),,AC46/AC5)</f>
        <v>4.3029437054404899E-3</v>
      </c>
      <c r="AE46" s="47">
        <f>IF(AND(AC124=0,AC46&gt;=0),,AC46/AC124)</f>
        <v>1.493254709101087E-2</v>
      </c>
      <c r="AF46" s="72">
        <v>101.89</v>
      </c>
      <c r="AG46" s="30">
        <f>IF(AND(AF5=0,AF46&gt;=0),,AF46/AF5)</f>
        <v>3.1809700007274177E-3</v>
      </c>
      <c r="AH46" s="30">
        <f>IF(AND(AF124=0,AF46&gt;=0),,AF46/AF124)</f>
        <v>1.4640882390132315E-2</v>
      </c>
      <c r="AI46" s="30">
        <f t="shared" si="6"/>
        <v>-0.67653968253968255</v>
      </c>
      <c r="AJ46" s="63">
        <f t="shared" si="7"/>
        <v>509.49</v>
      </c>
      <c r="AK46" s="30">
        <f>IF(AND(AJ5=0,AJ46&gt;=0),,AJ46/AJ5)</f>
        <v>4.0194242588335975E-3</v>
      </c>
      <c r="AL46" s="47">
        <f>IF(AND(AJ124=0,AJ46&gt;=0),,AJ46/AJ124)</f>
        <v>1.4873292821911665E-2</v>
      </c>
      <c r="AM46" s="72">
        <v>101.92</v>
      </c>
      <c r="AN46" s="30">
        <f>IF(AND(AM5=0,AM46&gt;=0),,AM46/AM5)</f>
        <v>2.7652325188305495E-3</v>
      </c>
      <c r="AO46" s="30">
        <f>IF(AND(AM124=0,AM46&gt;=0),,AM46/AM124)</f>
        <v>1.1413865741492515E-2</v>
      </c>
      <c r="AP46" s="30">
        <f t="shared" si="8"/>
        <v>-0.74995093228655541</v>
      </c>
      <c r="AQ46" s="63">
        <f t="shared" si="9"/>
        <v>611.41</v>
      </c>
      <c r="AR46" s="30">
        <f>IF(AND(AQ5=0,AQ46&gt;=0),,AQ46/AQ5)</f>
        <v>3.7368909942155537E-3</v>
      </c>
      <c r="AS46" s="47">
        <f>IF(AND(AQ124=0,AQ46&gt;=0),,AQ46/AQ124)</f>
        <v>1.415797438221969E-2</v>
      </c>
      <c r="AT46" s="72">
        <f t="shared" si="11"/>
        <v>630</v>
      </c>
      <c r="AU46" s="30">
        <f>IF(AND(AT5=0,AT46&gt;=0),,AT46/AT5)</f>
        <v>5.5263157894736839E-3</v>
      </c>
      <c r="AV46" s="47">
        <f t="shared" si="4"/>
        <v>-2.9507936507936559E-2</v>
      </c>
      <c r="AW46" s="72">
        <f t="shared" si="15"/>
        <v>101.90166666666666</v>
      </c>
      <c r="AX46" s="30">
        <f>IF(AND(AW5=0,AW46&gt;=0),,AW46/AW5)</f>
        <v>3.5138505747126431E-3</v>
      </c>
      <c r="AY46" s="47">
        <f>IF(AND(AW124=0,AW46&gt;=0),,AW46/AW124)</f>
        <v>1.3519775521442625E-2</v>
      </c>
      <c r="AZ46" s="72">
        <f t="shared" si="12"/>
        <v>105</v>
      </c>
      <c r="BA46" s="30">
        <f>IF(AND(AZ5=0,AZ46&gt;=0),,AZ46/AZ5)</f>
        <v>5.5263157894736839E-3</v>
      </c>
      <c r="BB46" s="47">
        <f t="shared" si="5"/>
        <v>-2.9507936507936604E-2</v>
      </c>
    </row>
    <row r="47" spans="1:54" hidden="1" outlineLevel="1" x14ac:dyDescent="0.3">
      <c r="A47" s="29" t="s">
        <v>8</v>
      </c>
      <c r="B47" s="72">
        <v>97.69</v>
      </c>
      <c r="C47" s="30">
        <f>IF(AND(B5=0,B47&gt;=0),,B47/B5)</f>
        <v>3.6794512122433938E-4</v>
      </c>
      <c r="D47" s="47">
        <f>IF(AND(B124=0,B47&gt;=0),"Validar",B47/B124)</f>
        <v>1.3471966752691975E-3</v>
      </c>
      <c r="E47" s="72">
        <v>41.02</v>
      </c>
      <c r="F47" s="30">
        <f>IF(AND(E5=0,E47&gt;=0),,E47/E5)</f>
        <v>1.7975034771306902E-3</v>
      </c>
      <c r="G47" s="30">
        <f>IF(AND(E124=0,E47&gt;=0),"Validar",E47/E124)</f>
        <v>4.7028556491591723E-3</v>
      </c>
      <c r="I47" s="30">
        <f>IF(AND(H5=0,H47&gt;=0),,H47/H5)</f>
        <v>0</v>
      </c>
      <c r="J47" s="30">
        <f>IF(AND(H124=0,H47&gt;=0),,H47/H124)</f>
        <v>0</v>
      </c>
      <c r="K47" s="30">
        <f t="shared" si="1"/>
        <v>-1</v>
      </c>
      <c r="L47" s="63">
        <f t="shared" si="13"/>
        <v>41.02</v>
      </c>
      <c r="M47" s="30">
        <f>IF(AND(L5=0,L47&gt;=0),,L47/L5)</f>
        <v>8.755517021604484E-4</v>
      </c>
      <c r="N47" s="47">
        <f>IF(AND(L124=0,L47&gt;=0),,L47/L124)</f>
        <v>2.7148985851023415E-3</v>
      </c>
      <c r="O47" s="72">
        <v>0.55000000000000004</v>
      </c>
      <c r="P47" s="30">
        <f>IF(AND(O5=0,O47&gt;=0),,O47/O5)</f>
        <v>2.2437724096769417E-5</v>
      </c>
      <c r="Q47" s="30">
        <f>IF(AND(O124=0,O47&gt;=0),,O47/O124)</f>
        <v>1.0163916249330108E-4</v>
      </c>
      <c r="R47" s="30">
        <f t="shared" si="2"/>
        <v>1</v>
      </c>
      <c r="S47" s="63">
        <f t="shared" si="14"/>
        <v>41.57</v>
      </c>
      <c r="T47" s="30">
        <f>IF(AND(S5=0,S47&gt;=0),,S47/S5)</f>
        <v>5.8251678922126738E-4</v>
      </c>
      <c r="U47" s="47">
        <f>IF(AND(S124=0,S47&gt;=0),,S47/S124)</f>
        <v>2.0257771245562983E-3</v>
      </c>
      <c r="V47" s="72">
        <f>15*3</f>
        <v>45</v>
      </c>
      <c r="W47" s="30">
        <f>IF(AND(V5=0,V47&gt;=0),,V47/V5)</f>
        <v>7.894736842105263E-4</v>
      </c>
      <c r="X47" s="47">
        <f t="shared" si="3"/>
        <v>-7.6222222222222219E-2</v>
      </c>
      <c r="Y47" s="72">
        <v>40.75</v>
      </c>
      <c r="Z47" s="30">
        <f>IF(AND(Y5=0,Y47&gt;=0),,Y47/Y5)</f>
        <v>1.7442034661496121E-3</v>
      </c>
      <c r="AA47" s="30">
        <f>IF(AND(Y124=0,Y47&gt;=0),,Y47/Y124)</f>
        <v>6.0142630277054583E-3</v>
      </c>
      <c r="AB47" s="30">
        <f t="shared" si="0"/>
        <v>73.090909090909093</v>
      </c>
      <c r="AC47" s="63">
        <f t="shared" si="10"/>
        <v>82.32</v>
      </c>
      <c r="AD47" s="30">
        <f>IF(AND(AC5=0,AC47&gt;=0),,AC47/AC5)</f>
        <v>8.6903416543636174E-4</v>
      </c>
      <c r="AE47" s="47">
        <f>IF(AND(AC124=0,AC47&gt;=0),,AC47/AC124)</f>
        <v>3.0158176558685345E-3</v>
      </c>
      <c r="AF47" s="72"/>
      <c r="AG47" s="30">
        <f>IF(AND(AF5=0,AF47&gt;=0),,AF47/AF5)</f>
        <v>0</v>
      </c>
      <c r="AH47" s="30">
        <f>IF(AND(AF124=0,AF47&gt;=0),,AF47/AF124)</f>
        <v>0</v>
      </c>
      <c r="AI47" s="30">
        <f t="shared" si="6"/>
        <v>-1</v>
      </c>
      <c r="AJ47" s="63">
        <f t="shared" si="7"/>
        <v>82.32</v>
      </c>
      <c r="AK47" s="30">
        <f>IF(AND(AJ5=0,AJ47&gt;=0),,AJ47/AJ5)</f>
        <v>6.4943179451447863E-4</v>
      </c>
      <c r="AL47" s="47">
        <f>IF(AND(AJ124=0,AJ47&gt;=0),,AJ47/AJ124)</f>
        <v>2.4031275689410355E-3</v>
      </c>
      <c r="AM47" s="72">
        <v>8.76</v>
      </c>
      <c r="AN47" s="30">
        <f>IF(AND(AM5=0,AM47&gt;=0),,AM47/AM5)</f>
        <v>2.3767108383983135E-4</v>
      </c>
      <c r="AO47" s="30">
        <f>IF(AND(AM124=0,AM47&gt;=0),,AM47/AM124)</f>
        <v>9.8101907275779466E-4</v>
      </c>
      <c r="AP47" s="30">
        <f t="shared" si="8"/>
        <v>-0.89358600583090375</v>
      </c>
      <c r="AQ47" s="63">
        <f t="shared" si="9"/>
        <v>91.08</v>
      </c>
      <c r="AR47" s="30">
        <f>IF(AND(AQ5=0,AQ47&gt;=0),,AQ47/AQ5)</f>
        <v>5.5667396960002715E-4</v>
      </c>
      <c r="AS47" s="47">
        <f>IF(AND(AQ124=0,AQ47&gt;=0),,AQ47/AQ124)</f>
        <v>2.1090729735080706E-3</v>
      </c>
      <c r="AT47" s="72">
        <f t="shared" si="11"/>
        <v>90</v>
      </c>
      <c r="AU47" s="30">
        <f>IF(AND(AT5=0,AT47&gt;=0),,AT47/AT5)</f>
        <v>7.894736842105263E-4</v>
      </c>
      <c r="AV47" s="47">
        <f t="shared" si="4"/>
        <v>1.1999999999999981E-2</v>
      </c>
      <c r="AW47" s="72">
        <f t="shared" si="15"/>
        <v>15.18</v>
      </c>
      <c r="AX47" s="30">
        <f>IF(AND(AW5=0,AW47&gt;=0),,AW47/AW5)</f>
        <v>5.2344827586206901E-4</v>
      </c>
      <c r="AY47" s="47">
        <f>IF(AND(AW124=0,AW47&gt;=0),,AW47/AW124)</f>
        <v>2.0140023134933914E-3</v>
      </c>
      <c r="AZ47" s="72">
        <f t="shared" si="12"/>
        <v>15</v>
      </c>
      <c r="BA47" s="30">
        <f>IF(AND(AZ5=0,AZ47&gt;=0),,AZ47/AZ5)</f>
        <v>7.894736842105263E-4</v>
      </c>
      <c r="BB47" s="47">
        <f t="shared" si="5"/>
        <v>1.1999999999999981E-2</v>
      </c>
    </row>
    <row r="48" spans="1:54" hidden="1" outlineLevel="1" x14ac:dyDescent="0.3">
      <c r="A48" s="29" t="s">
        <v>9</v>
      </c>
      <c r="B48" s="72">
        <v>99.11</v>
      </c>
      <c r="C48" s="30">
        <f>IF(AND(B5=0,B48&gt;=0),,B48/B5)</f>
        <v>3.7329348924704963E-4</v>
      </c>
      <c r="D48" s="47">
        <f>IF(AND(B124=0,B48&gt;=0),"Validar",B48/B124)</f>
        <v>1.3667792249557802E-3</v>
      </c>
      <c r="E48" s="72">
        <v>21.77</v>
      </c>
      <c r="F48" s="30">
        <f>IF(AND(E5=0,E48&gt;=0),,E48/E5)</f>
        <v>9.5396515595161195E-4</v>
      </c>
      <c r="G48" s="30">
        <f>IF(AND(E124=0,E48&gt;=0),"Validar",E48/E124)</f>
        <v>2.4958841414479565E-3</v>
      </c>
      <c r="I48" s="30">
        <f>IF(AND(H5=0,H48&gt;=0),,H48/H5)</f>
        <v>0</v>
      </c>
      <c r="J48" s="30">
        <f>IF(AND(H124=0,H48&gt;=0),,H48/H124)</f>
        <v>0</v>
      </c>
      <c r="K48" s="30">
        <f t="shared" si="1"/>
        <v>-1</v>
      </c>
      <c r="L48" s="63">
        <f t="shared" si="13"/>
        <v>21.77</v>
      </c>
      <c r="M48" s="30">
        <f>IF(AND(L5=0,L48&gt;=0),,L48/L5)</f>
        <v>4.6466993066877037E-4</v>
      </c>
      <c r="N48" s="47">
        <f>IF(AND(L124=0,L48&gt;=0),,L48/L124)</f>
        <v>1.4408420818546556E-3</v>
      </c>
      <c r="O48" s="72"/>
      <c r="P48" s="30">
        <f>IF(AND(O5=0,O48&gt;=0),,O48/O5)</f>
        <v>0</v>
      </c>
      <c r="Q48" s="30">
        <f>IF(AND(O124=0,O48&gt;=0),,O48/O124)</f>
        <v>0</v>
      </c>
      <c r="R48" s="30">
        <f t="shared" si="2"/>
        <v>0</v>
      </c>
      <c r="S48" s="63">
        <f t="shared" si="14"/>
        <v>21.77</v>
      </c>
      <c r="T48" s="30">
        <f>IF(AND(S5=0,S48&gt;=0),,S48/S5)</f>
        <v>3.050611138163818E-4</v>
      </c>
      <c r="U48" s="47">
        <f>IF(AND(S124=0,S48&gt;=0),,S48/S124)</f>
        <v>1.0608892952030456E-3</v>
      </c>
      <c r="V48" s="72">
        <f>10*3</f>
        <v>30</v>
      </c>
      <c r="W48" s="30">
        <f>IF(AND(V5=0,V48&gt;=0),,V48/V5)</f>
        <v>5.263157894736842E-4</v>
      </c>
      <c r="X48" s="47">
        <f t="shared" si="3"/>
        <v>-0.27433333333333337</v>
      </c>
      <c r="Y48" s="72">
        <v>19.84</v>
      </c>
      <c r="Z48" s="30">
        <f>IF(AND(Y5=0,Y48&gt;=0),,Y48/Y5)</f>
        <v>8.4920237468486632E-4</v>
      </c>
      <c r="AA48" s="30">
        <f>IF(AND(Y124=0,Y48&gt;=0),,Y48/Y124)</f>
        <v>2.9281712507896024E-3</v>
      </c>
      <c r="AB48" s="30">
        <f t="shared" si="0"/>
        <v>1</v>
      </c>
      <c r="AC48" s="63">
        <f t="shared" si="10"/>
        <v>41.61</v>
      </c>
      <c r="AD48" s="30">
        <f>IF(AND(AC5=0,AC48&gt;=0),,AC48/AC5)</f>
        <v>4.392676339140794E-4</v>
      </c>
      <c r="AE48" s="47">
        <f>IF(AND(AC124=0,AC48&gt;=0),,AC48/AC124)</f>
        <v>1.5243947116215953E-3</v>
      </c>
      <c r="AF48" s="72"/>
      <c r="AG48" s="30">
        <f>IF(AND(AF5=0,AF48&gt;=0),,AF48/AF5)</f>
        <v>0</v>
      </c>
      <c r="AH48" s="30">
        <f>IF(AND(AF124=0,AF48&gt;=0),,AF48/AF124)</f>
        <v>0</v>
      </c>
      <c r="AI48" s="30">
        <f t="shared" si="6"/>
        <v>-1</v>
      </c>
      <c r="AJ48" s="63">
        <f t="shared" si="7"/>
        <v>41.61</v>
      </c>
      <c r="AK48" s="30">
        <f>IF(AND(AJ5=0,AJ48&gt;=0),,AJ48/AJ5)</f>
        <v>3.2826599817477477E-4</v>
      </c>
      <c r="AL48" s="47">
        <f>IF(AND(AJ124=0,AJ48&gt;=0),,AJ48/AJ124)</f>
        <v>1.2147004147672071E-3</v>
      </c>
      <c r="AM48" s="72"/>
      <c r="AN48" s="30">
        <f>IF(AND(AM5=0,AM48&gt;=0),,AM48/AM5)</f>
        <v>0</v>
      </c>
      <c r="AO48" s="30">
        <f>IF(AND(AM124=0,AM48&gt;=0),,AM48/AM124)</f>
        <v>0</v>
      </c>
      <c r="AP48" s="30">
        <f t="shared" si="8"/>
        <v>-1</v>
      </c>
      <c r="AQ48" s="63">
        <f t="shared" si="9"/>
        <v>41.61</v>
      </c>
      <c r="AR48" s="30">
        <f>IF(AND(AQ5=0,AQ48&gt;=0),,AQ48/AQ5)</f>
        <v>2.543171264279439E-4</v>
      </c>
      <c r="AS48" s="47">
        <f>IF(AND(AQ124=0,AQ48&gt;=0),,AQ48/AQ124)</f>
        <v>9.6353234988659216E-4</v>
      </c>
      <c r="AT48" s="72">
        <f t="shared" si="11"/>
        <v>60</v>
      </c>
      <c r="AU48" s="30">
        <f>IF(AND(AT5=0,AT48&gt;=0),,AT48/AT5)</f>
        <v>5.263157894736842E-4</v>
      </c>
      <c r="AV48" s="47">
        <f t="shared" si="4"/>
        <v>-0.30649999999999999</v>
      </c>
      <c r="AW48" s="72">
        <f>+AZ48</f>
        <v>10</v>
      </c>
      <c r="AX48" s="30">
        <f>IF(AND(AW5=0,AW48&gt;=0),,AW48/AW5)</f>
        <v>3.4482758620689653E-4</v>
      </c>
      <c r="AY48" s="47">
        <f>IF(AND(AW124=0,AW48&gt;=0),,AW48/AW124)</f>
        <v>1.3267472420905081E-3</v>
      </c>
      <c r="AZ48" s="72">
        <f t="shared" si="12"/>
        <v>10</v>
      </c>
      <c r="BA48" s="30">
        <f>IF(AND(AZ5=0,AZ48&gt;=0),,AZ48/AZ5)</f>
        <v>5.263157894736842E-4</v>
      </c>
      <c r="BB48" s="47">
        <f t="shared" si="5"/>
        <v>0</v>
      </c>
    </row>
    <row r="49" spans="1:54" hidden="1" outlineLevel="1" x14ac:dyDescent="0.3">
      <c r="A49" s="29" t="s">
        <v>10</v>
      </c>
      <c r="B49" s="72">
        <v>454.68</v>
      </c>
      <c r="C49" s="30">
        <f>IF(AND(B5=0,B49&gt;=0),,B49/B5)</f>
        <v>1.7125323750463981E-3</v>
      </c>
      <c r="D49" s="47">
        <f>IF(AND(B124=0,B49&gt;=0),"Validar",B49/B124)</f>
        <v>6.2702772475319761E-3</v>
      </c>
      <c r="E49" s="72">
        <v>39.909999999999997</v>
      </c>
      <c r="F49" s="30">
        <f>IF(AND(E5=0,E49&gt;=0),,E49/E5)</f>
        <v>1.7488630856237405E-3</v>
      </c>
      <c r="G49" s="30">
        <f>IF(AND(E124=0,E49&gt;=0),"Validar",E49/E124)</f>
        <v>4.5755965128703689E-3</v>
      </c>
      <c r="H49" s="63">
        <v>7</v>
      </c>
      <c r="I49" s="30">
        <f>IF(AND(H5=0,H49&gt;=0),,H49/H5)</f>
        <v>2.9130350829299474E-4</v>
      </c>
      <c r="J49" s="30">
        <f>IF(AND(H124=0,H49&gt;=0),,H49/H124)</f>
        <v>1.0960002254629035E-3</v>
      </c>
      <c r="K49" s="30">
        <f t="shared" si="1"/>
        <v>-0.82460536206464541</v>
      </c>
      <c r="L49" s="63">
        <f t="shared" si="13"/>
        <v>46.91</v>
      </c>
      <c r="M49" s="30">
        <f>IF(AND(L5=0,L49&gt;=0),,L49/L5)</f>
        <v>1.0012708519830968E-3</v>
      </c>
      <c r="N49" s="47">
        <f>IF(AND(L124=0,L49&gt;=0),,L49/L124)</f>
        <v>3.1047267827194252E-3</v>
      </c>
      <c r="O49" s="72">
        <v>24.48</v>
      </c>
      <c r="P49" s="30">
        <f>IF(AND(O5=0,O49&gt;=0),,O49/O5)</f>
        <v>9.9868270161620966E-4</v>
      </c>
      <c r="Q49" s="30">
        <f>IF(AND(O124=0,O49&gt;=0),,O49/O124)</f>
        <v>4.5238667233382006E-3</v>
      </c>
      <c r="R49" s="30">
        <f t="shared" si="2"/>
        <v>2.4971428571428573</v>
      </c>
      <c r="S49" s="63">
        <f t="shared" si="14"/>
        <v>71.39</v>
      </c>
      <c r="T49" s="30">
        <f>IF(AND(S5=0,S49&gt;=0),,S49/S5)</f>
        <v>1.0003818518765043E-3</v>
      </c>
      <c r="U49" s="47">
        <f>IF(AND(S124=0,S49&gt;=0),,S49/S124)</f>
        <v>3.4789566736125599E-3</v>
      </c>
      <c r="V49" s="72">
        <f>20*3</f>
        <v>60</v>
      </c>
      <c r="W49" s="30">
        <f>IF(AND(V5=0,V49&gt;=0),,V49/V5)</f>
        <v>1.0526315789473684E-3</v>
      </c>
      <c r="X49" s="47">
        <f t="shared" si="3"/>
        <v>0.18983333333333335</v>
      </c>
      <c r="Y49" s="72">
        <v>44.4</v>
      </c>
      <c r="Z49" s="30">
        <f>IF(AND(Y5=0,Y49&gt;=0),,Y49/Y5)</f>
        <v>1.9004327336697613E-3</v>
      </c>
      <c r="AA49" s="30">
        <f>IF(AND(Y124=0,Y49&gt;=0),,Y49/Y124)</f>
        <v>6.5529638878557631E-3</v>
      </c>
      <c r="AB49" s="30">
        <f t="shared" si="0"/>
        <v>0.81372549019607832</v>
      </c>
      <c r="AC49" s="63">
        <f t="shared" si="10"/>
        <v>115.78999999999999</v>
      </c>
      <c r="AD49" s="30">
        <f>IF(AND(AC5=0,AC49&gt;=0),,AC49/AC5)</f>
        <v>1.2223696066068553E-3</v>
      </c>
      <c r="AE49" s="47">
        <f>IF(AND(AC124=0,AC49&gt;=0),,AC49/AC124)</f>
        <v>4.2420010492349083E-3</v>
      </c>
      <c r="AF49" s="72">
        <v>15.28</v>
      </c>
      <c r="AG49" s="30">
        <f>IF(AND(AF5=0,AF49&gt;=0),,AF49/AF5)</f>
        <v>4.7703623133884523E-4</v>
      </c>
      <c r="AH49" s="30">
        <f>IF(AND(AF124=0,AF49&gt;=0),,AF49/AF124)</f>
        <v>2.1956294329298436E-3</v>
      </c>
      <c r="AI49" s="30">
        <f t="shared" si="6"/>
        <v>-0.74533333333333329</v>
      </c>
      <c r="AJ49" s="63">
        <f t="shared" si="7"/>
        <v>131.07</v>
      </c>
      <c r="AK49" s="30">
        <f>IF(AND(AJ5=0,AJ49&gt;=0),,AJ49/AJ5)</f>
        <v>1.0340260605808153E-3</v>
      </c>
      <c r="AL49" s="47">
        <f>IF(AND(AJ124=0,AJ49&gt;=0),,AJ49/AJ124)</f>
        <v>3.8262625177490467E-3</v>
      </c>
      <c r="AM49" s="72">
        <v>49.37</v>
      </c>
      <c r="AN49" s="30">
        <f>IF(AND(AM5=0,AM49&gt;=0),,AM49/AM5)</f>
        <v>1.3394773298142093E-3</v>
      </c>
      <c r="AO49" s="30">
        <f>IF(AND(AM124=0,AM49&gt;=0),,AM49/AM124)</f>
        <v>5.5288711897320004E-3</v>
      </c>
      <c r="AP49" s="30">
        <f t="shared" si="8"/>
        <v>-0.57362466534243017</v>
      </c>
      <c r="AQ49" s="63">
        <f t="shared" si="9"/>
        <v>180.44</v>
      </c>
      <c r="AR49" s="30">
        <f>IF(AND(AQ5=0,AQ49&gt;=0),,AQ49/AQ5)</f>
        <v>1.1028354312102428E-3</v>
      </c>
      <c r="AS49" s="47">
        <f>IF(AND(AQ124=0,AQ49&gt;=0),,AQ49/AQ124)</f>
        <v>4.1783171644685577E-3</v>
      </c>
      <c r="AT49" s="72">
        <f t="shared" si="11"/>
        <v>120</v>
      </c>
      <c r="AU49" s="30">
        <f>IF(AND(AT5=0,AT49&gt;=0),,AT49/AT5)</f>
        <v>1.0526315789473684E-3</v>
      </c>
      <c r="AV49" s="47">
        <f t="shared" si="4"/>
        <v>0.5036666666666666</v>
      </c>
      <c r="AW49" s="72">
        <f t="shared" si="15"/>
        <v>30.073333333333334</v>
      </c>
      <c r="AX49" s="30">
        <f>IF(AND(AW5=0,AW49&gt;=0),,AW49/AW5)</f>
        <v>1.0370114942528737E-3</v>
      </c>
      <c r="AY49" s="47">
        <f>IF(AND(AW124=0,AW49&gt;=0),,AW49/AW124)</f>
        <v>3.9899712060468551E-3</v>
      </c>
      <c r="AZ49" s="72">
        <f t="shared" si="12"/>
        <v>20</v>
      </c>
      <c r="BA49" s="30">
        <f>IF(AND(AZ5=0,AZ49&gt;=0),,AZ49/AZ5)</f>
        <v>1.0526315789473684E-3</v>
      </c>
      <c r="BB49" s="47">
        <f t="shared" si="5"/>
        <v>0.50366666666666671</v>
      </c>
    </row>
    <row r="50" spans="1:54" hidden="1" outlineLevel="1" x14ac:dyDescent="0.3">
      <c r="A50" s="29" t="s">
        <v>11</v>
      </c>
      <c r="B50" s="72"/>
      <c r="C50" s="30">
        <f>IF(AND(B5=0,B50&gt;=0),,B50/B5)</f>
        <v>0</v>
      </c>
      <c r="D50" s="47">
        <f>IF(AND(B124=0,B50&gt;=0),"Validar",B50/B124)</f>
        <v>0</v>
      </c>
      <c r="E50" s="72"/>
      <c r="F50" s="30">
        <f>IF(AND(E5=0,E50&gt;=0),,E50/E5)</f>
        <v>0</v>
      </c>
      <c r="G50" s="30">
        <f>IF(AND(E124=0,E50&gt;=0),"Validar",E50/E124)</f>
        <v>0</v>
      </c>
      <c r="I50" s="30">
        <f>IF(AND(H5=0,H50&gt;=0),,H50/H5)</f>
        <v>0</v>
      </c>
      <c r="J50" s="30">
        <f>IF(AND(H124=0,H50&gt;=0),,H50/H124)</f>
        <v>0</v>
      </c>
      <c r="K50" s="30">
        <f t="shared" si="1"/>
        <v>0</v>
      </c>
      <c r="L50" s="63">
        <f t="shared" si="13"/>
        <v>0</v>
      </c>
      <c r="M50" s="30">
        <f>IF(AND(L5=0,L50&gt;=0),,L50/L5)</f>
        <v>0</v>
      </c>
      <c r="N50" s="47">
        <f>IF(AND(L124=0,L50&gt;=0),,L50/L124)</f>
        <v>0</v>
      </c>
      <c r="O50" s="72"/>
      <c r="P50" s="30">
        <f>IF(AND(O5=0,O50&gt;=0),,O50/O5)</f>
        <v>0</v>
      </c>
      <c r="Q50" s="30">
        <f>IF(AND(O124=0,O50&gt;=0),,O50/O124)</f>
        <v>0</v>
      </c>
      <c r="R50" s="30">
        <f t="shared" si="2"/>
        <v>0</v>
      </c>
      <c r="S50" s="63">
        <f t="shared" si="14"/>
        <v>0</v>
      </c>
      <c r="T50" s="30">
        <f>IF(AND(S5=0,S50&gt;=0),,S50/S5)</f>
        <v>0</v>
      </c>
      <c r="U50" s="47">
        <f>IF(AND(S124=0,S50&gt;=0),,S50/S124)</f>
        <v>0</v>
      </c>
      <c r="V50" s="72"/>
      <c r="W50" s="30">
        <f>IF(AND(V5=0,V50&gt;=0),,V50/V5)</f>
        <v>0</v>
      </c>
      <c r="X50" s="47">
        <f t="shared" si="3"/>
        <v>0</v>
      </c>
      <c r="Y50" s="72"/>
      <c r="Z50" s="30">
        <f>IF(AND(Y5=0,Y50&gt;=0),,Y50/Y5)</f>
        <v>0</v>
      </c>
      <c r="AA50" s="30">
        <f>IF(AND(Y124=0,Y50&gt;=0),,Y50/Y124)</f>
        <v>0</v>
      </c>
      <c r="AB50" s="30">
        <f t="shared" si="0"/>
        <v>0</v>
      </c>
      <c r="AC50" s="63">
        <f t="shared" si="10"/>
        <v>0</v>
      </c>
      <c r="AD50" s="30">
        <f>IF(AND(AC5=0,AC50&gt;=0),,AC50/AC5)</f>
        <v>0</v>
      </c>
      <c r="AE50" s="47">
        <f>IF(AND(AC124=0,AC50&gt;=0),,AC50/AC124)</f>
        <v>0</v>
      </c>
      <c r="AF50" s="72"/>
      <c r="AG50" s="30">
        <f>IF(AND(AF5=0,AF50&gt;=0),,AF50/AF5)</f>
        <v>0</v>
      </c>
      <c r="AH50" s="30">
        <f>IF(AND(AF124=0,AF50&gt;=0),,AF50/AF124)</f>
        <v>0</v>
      </c>
      <c r="AI50" s="30">
        <f t="shared" si="6"/>
        <v>0</v>
      </c>
      <c r="AJ50" s="63">
        <f t="shared" si="7"/>
        <v>0</v>
      </c>
      <c r="AK50" s="30">
        <f>IF(AND(AJ5=0,AJ50&gt;=0),,AJ50/AJ5)</f>
        <v>0</v>
      </c>
      <c r="AL50" s="47">
        <f>IF(AND(AJ124=0,AJ50&gt;=0),,AJ50/AJ124)</f>
        <v>0</v>
      </c>
      <c r="AM50" s="72"/>
      <c r="AN50" s="30">
        <f>IF(AND(AM5=0,AM50&gt;=0),,AM50/AM5)</f>
        <v>0</v>
      </c>
      <c r="AO50" s="30">
        <f>IF(AND(AM124=0,AM50&gt;=0),,AM50/AM124)</f>
        <v>0</v>
      </c>
      <c r="AP50" s="30">
        <f t="shared" si="8"/>
        <v>0</v>
      </c>
      <c r="AQ50" s="63">
        <f t="shared" si="9"/>
        <v>0</v>
      </c>
      <c r="AR50" s="30">
        <f>IF(AND(AQ5=0,AQ50&gt;=0),,AQ50/AQ5)</f>
        <v>0</v>
      </c>
      <c r="AS50" s="47">
        <f>IF(AND(AQ124=0,AQ50&gt;=0),,AQ50/AQ124)</f>
        <v>0</v>
      </c>
      <c r="AT50" s="72">
        <f t="shared" si="11"/>
        <v>0</v>
      </c>
      <c r="AU50" s="30">
        <f>IF(AND(AT5=0,AT50&gt;=0),,AT50/AT5)</f>
        <v>0</v>
      </c>
      <c r="AV50" s="47">
        <f t="shared" si="4"/>
        <v>0</v>
      </c>
      <c r="AW50" s="72">
        <f>+AZ50</f>
        <v>0</v>
      </c>
      <c r="AX50" s="30">
        <f>IF(AND(AW5=0,AW50&gt;=0),,AW50/AW5)</f>
        <v>0</v>
      </c>
      <c r="AY50" s="47">
        <f>IF(AND(AW124=0,AW50&gt;=0),,AW50/AW124)</f>
        <v>0</v>
      </c>
      <c r="AZ50" s="72">
        <f t="shared" si="12"/>
        <v>0</v>
      </c>
      <c r="BA50" s="30">
        <f>IF(AND(AZ5=0,AZ50&gt;=0),,AZ50/AZ5)</f>
        <v>0</v>
      </c>
      <c r="BB50" s="47">
        <f t="shared" si="5"/>
        <v>0</v>
      </c>
    </row>
    <row r="51" spans="1:54" hidden="1" outlineLevel="1" x14ac:dyDescent="0.3">
      <c r="A51" s="29" t="s">
        <v>12</v>
      </c>
      <c r="B51" s="72"/>
      <c r="C51" s="30">
        <f>IF(AND(B5=0,B51&gt;=0),,B51/B5)</f>
        <v>0</v>
      </c>
      <c r="D51" s="47">
        <f>IF(AND(B124=0,B51&gt;=0),"Validar",B51/B124)</f>
        <v>0</v>
      </c>
      <c r="E51" s="72"/>
      <c r="F51" s="30">
        <f>IF(AND(E5=0,E51&gt;=0),,E51/E5)</f>
        <v>0</v>
      </c>
      <c r="G51" s="30">
        <f>IF(AND(E124=0,E51&gt;=0),"Validar",E51/E124)</f>
        <v>0</v>
      </c>
      <c r="I51" s="30">
        <f>IF(AND(H5=0,H51&gt;=0),,H51/H5)</f>
        <v>0</v>
      </c>
      <c r="J51" s="30">
        <f>IF(AND(H124=0,H51&gt;=0),,H51/H124)</f>
        <v>0</v>
      </c>
      <c r="K51" s="30">
        <f t="shared" si="1"/>
        <v>0</v>
      </c>
      <c r="L51" s="63">
        <f t="shared" si="13"/>
        <v>0</v>
      </c>
      <c r="M51" s="30">
        <f>IF(AND(L5=0,L51&gt;=0),,L51/L5)</f>
        <v>0</v>
      </c>
      <c r="N51" s="47">
        <f>IF(AND(L124=0,L51&gt;=0),,L51/L124)</f>
        <v>0</v>
      </c>
      <c r="O51" s="72"/>
      <c r="P51" s="30">
        <f>IF(AND(O5=0,O51&gt;=0),,O51/O5)</f>
        <v>0</v>
      </c>
      <c r="Q51" s="30">
        <f>IF(AND(O124=0,O51&gt;=0),,O51/O124)</f>
        <v>0</v>
      </c>
      <c r="R51" s="30">
        <f t="shared" si="2"/>
        <v>0</v>
      </c>
      <c r="S51" s="63">
        <f t="shared" si="14"/>
        <v>0</v>
      </c>
      <c r="T51" s="30">
        <f>IF(AND(S5=0,S51&gt;=0),,S51/S5)</f>
        <v>0</v>
      </c>
      <c r="U51" s="47">
        <f>IF(AND(S124=0,S51&gt;=0),,S51/S124)</f>
        <v>0</v>
      </c>
      <c r="V51" s="72"/>
      <c r="W51" s="30">
        <f>IF(AND(V5=0,V51&gt;=0),,V51/V5)</f>
        <v>0</v>
      </c>
      <c r="X51" s="47">
        <f t="shared" si="3"/>
        <v>0</v>
      </c>
      <c r="Y51" s="72"/>
      <c r="Z51" s="30">
        <f>IF(AND(Y5=0,Y51&gt;=0),,Y51/Y5)</f>
        <v>0</v>
      </c>
      <c r="AA51" s="30">
        <f>IF(AND(Y124=0,Y51&gt;=0),,Y51/Y124)</f>
        <v>0</v>
      </c>
      <c r="AB51" s="30">
        <f t="shared" si="0"/>
        <v>0</v>
      </c>
      <c r="AC51" s="63">
        <f t="shared" si="10"/>
        <v>0</v>
      </c>
      <c r="AD51" s="30">
        <f>IF(AND(AC5=0,AC51&gt;=0),,AC51/AC5)</f>
        <v>0</v>
      </c>
      <c r="AE51" s="47">
        <f>IF(AND(AC124=0,AC51&gt;=0),,AC51/AC124)</f>
        <v>0</v>
      </c>
      <c r="AF51" s="72"/>
      <c r="AG51" s="30">
        <f>IF(AND(AF5=0,AF51&gt;=0),,AF51/AF5)</f>
        <v>0</v>
      </c>
      <c r="AH51" s="30">
        <f>IF(AND(AF124=0,AF51&gt;=0),,AF51/AF124)</f>
        <v>0</v>
      </c>
      <c r="AI51" s="30">
        <f t="shared" si="6"/>
        <v>0</v>
      </c>
      <c r="AJ51" s="63">
        <f t="shared" si="7"/>
        <v>0</v>
      </c>
      <c r="AK51" s="30">
        <f>IF(AND(AJ5=0,AJ51&gt;=0),,AJ51/AJ5)</f>
        <v>0</v>
      </c>
      <c r="AL51" s="47">
        <f>IF(AND(AJ124=0,AJ51&gt;=0),,AJ51/AJ124)</f>
        <v>0</v>
      </c>
      <c r="AM51" s="72"/>
      <c r="AN51" s="30">
        <f>IF(AND(AM5=0,AM51&gt;=0),,AM51/AM5)</f>
        <v>0</v>
      </c>
      <c r="AO51" s="30">
        <f>IF(AND(AM124=0,AM51&gt;=0),,AM51/AM124)</f>
        <v>0</v>
      </c>
      <c r="AP51" s="30">
        <f t="shared" si="8"/>
        <v>0</v>
      </c>
      <c r="AQ51" s="63">
        <f t="shared" si="9"/>
        <v>0</v>
      </c>
      <c r="AR51" s="30">
        <f>IF(AND(AQ5=0,AQ51&gt;=0),,AQ51/AQ5)</f>
        <v>0</v>
      </c>
      <c r="AS51" s="47">
        <f>IF(AND(AQ124=0,AQ51&gt;=0),,AQ51/AQ124)</f>
        <v>0</v>
      </c>
      <c r="AT51" s="72">
        <f t="shared" si="11"/>
        <v>0</v>
      </c>
      <c r="AU51" s="30">
        <f>IF(AND(AT5=0,AT51&gt;=0),,AT51/AT5)</f>
        <v>0</v>
      </c>
      <c r="AV51" s="47">
        <f t="shared" si="4"/>
        <v>0</v>
      </c>
      <c r="AW51" s="72">
        <f t="shared" ref="AW51:AW59" si="16">+AZ51</f>
        <v>0</v>
      </c>
      <c r="AX51" s="30">
        <f>IF(AND(AW5=0,AW51&gt;=0),,AW51/AW5)</f>
        <v>0</v>
      </c>
      <c r="AY51" s="47">
        <f>IF(AND(AW124=0,AW51&gt;=0),,AW51/AW124)</f>
        <v>0</v>
      </c>
      <c r="AZ51" s="72">
        <f t="shared" si="12"/>
        <v>0</v>
      </c>
      <c r="BA51" s="30">
        <f>IF(AND(AZ5=0,AZ51&gt;=0),,AZ51/AZ5)</f>
        <v>0</v>
      </c>
      <c r="BB51" s="47">
        <f t="shared" si="5"/>
        <v>0</v>
      </c>
    </row>
    <row r="52" spans="1:54" hidden="1" outlineLevel="1" x14ac:dyDescent="0.3">
      <c r="A52" s="29" t="s">
        <v>13</v>
      </c>
      <c r="B52" s="72">
        <v>69.83</v>
      </c>
      <c r="C52" s="30">
        <f>IF(AND(B5=0,B52&gt;=0),,B52/B5)</f>
        <v>2.6301164720130639E-4</v>
      </c>
      <c r="D52" s="47">
        <f>IF(AND(B124=0,B52&gt;=0),"Validar",B52/B124)</f>
        <v>9.6299256662962503E-4</v>
      </c>
      <c r="E52" s="72"/>
      <c r="F52" s="30">
        <f>IF(AND(E5=0,E52&gt;=0),,E52/E5)</f>
        <v>0</v>
      </c>
      <c r="G52" s="30">
        <f>IF(AND(E124=0,E52&gt;=0),"Validar",E52/E124)</f>
        <v>0</v>
      </c>
      <c r="I52" s="30">
        <f>IF(AND(H5=0,H52&gt;=0),,H52/H5)</f>
        <v>0</v>
      </c>
      <c r="J52" s="30">
        <f>IF(AND(H124=0,H52&gt;=0),,H52/H124)</f>
        <v>0</v>
      </c>
      <c r="K52" s="30">
        <f t="shared" si="1"/>
        <v>0</v>
      </c>
      <c r="L52" s="63">
        <f t="shared" si="13"/>
        <v>0</v>
      </c>
      <c r="M52" s="30">
        <f>IF(AND(L5=0,L52&gt;=0),,L52/L5)</f>
        <v>0</v>
      </c>
      <c r="N52" s="47">
        <f>IF(AND(L124=0,L52&gt;=0),,L52/L124)</f>
        <v>0</v>
      </c>
      <c r="O52" s="72"/>
      <c r="P52" s="30">
        <f>IF(AND(O5=0,O52&gt;=0),,O52/O5)</f>
        <v>0</v>
      </c>
      <c r="Q52" s="30">
        <f>IF(AND(O124=0,O52&gt;=0),,O52/O124)</f>
        <v>0</v>
      </c>
      <c r="R52" s="30">
        <f t="shared" si="2"/>
        <v>0</v>
      </c>
      <c r="S52" s="63">
        <f t="shared" si="14"/>
        <v>0</v>
      </c>
      <c r="T52" s="30">
        <f>IF(AND(S5=0,S52&gt;=0),,S52/S5)</f>
        <v>0</v>
      </c>
      <c r="U52" s="47">
        <f>IF(AND(S124=0,S52&gt;=0),,S52/S124)</f>
        <v>0</v>
      </c>
      <c r="V52" s="72">
        <f>5*3</f>
        <v>15</v>
      </c>
      <c r="W52" s="30">
        <f>IF(AND(V5=0,V52&gt;=0),,V52/V5)</f>
        <v>2.631578947368421E-4</v>
      </c>
      <c r="X52" s="47">
        <f t="shared" si="3"/>
        <v>-1</v>
      </c>
      <c r="Y52" s="72"/>
      <c r="Z52" s="30">
        <f>IF(AND(Y5=0,Y52&gt;=0),,Y52/Y5)</f>
        <v>0</v>
      </c>
      <c r="AA52" s="30">
        <f>IF(AND(Y124=0,Y52&gt;=0),,Y52/Y124)</f>
        <v>0</v>
      </c>
      <c r="AB52" s="30">
        <f t="shared" si="0"/>
        <v>0</v>
      </c>
      <c r="AC52" s="63">
        <f t="shared" si="10"/>
        <v>0</v>
      </c>
      <c r="AD52" s="30">
        <f>IF(AND(AC5=0,AC52&gt;=0),,AC52/AC5)</f>
        <v>0</v>
      </c>
      <c r="AE52" s="47">
        <f>IF(AND(AC124=0,AC52&gt;=0),,AC52/AC124)</f>
        <v>0</v>
      </c>
      <c r="AF52" s="72"/>
      <c r="AG52" s="30">
        <f>IF(AND(AF5=0,AF52&gt;=0),,AF52/AF5)</f>
        <v>0</v>
      </c>
      <c r="AH52" s="30">
        <f>IF(AND(AF124=0,AF52&gt;=0),,AF52/AF124)</f>
        <v>0</v>
      </c>
      <c r="AI52" s="30">
        <f t="shared" si="6"/>
        <v>-1</v>
      </c>
      <c r="AJ52" s="63">
        <f t="shared" si="7"/>
        <v>0</v>
      </c>
      <c r="AK52" s="30">
        <f>IF(AND(AJ5=0,AJ52&gt;=0),,AJ52/AJ5)</f>
        <v>0</v>
      </c>
      <c r="AL52" s="47">
        <f>IF(AND(AJ124=0,AJ52&gt;=0),,AJ52/AJ124)</f>
        <v>0</v>
      </c>
      <c r="AM52" s="72"/>
      <c r="AN52" s="30">
        <f>IF(AND(AM5=0,AM52&gt;=0),,AM52/AM5)</f>
        <v>0</v>
      </c>
      <c r="AO52" s="30">
        <f>IF(AND(AM124=0,AM52&gt;=0),,AM52/AM124)</f>
        <v>0</v>
      </c>
      <c r="AP52" s="30">
        <f t="shared" si="8"/>
        <v>0</v>
      </c>
      <c r="AQ52" s="63">
        <f t="shared" si="9"/>
        <v>0</v>
      </c>
      <c r="AR52" s="30">
        <f>IF(AND(AQ5=0,AQ52&gt;=0),,AQ52/AQ5)</f>
        <v>0</v>
      </c>
      <c r="AS52" s="47">
        <f>IF(AND(AQ124=0,AQ52&gt;=0),,AQ52/AQ124)</f>
        <v>0</v>
      </c>
      <c r="AT52" s="72">
        <f t="shared" si="11"/>
        <v>30</v>
      </c>
      <c r="AU52" s="30">
        <f>IF(AND(AT5=0,AT52&gt;=0),,AT52/AT5)</f>
        <v>2.631578947368421E-4</v>
      </c>
      <c r="AV52" s="47">
        <f t="shared" si="4"/>
        <v>-1</v>
      </c>
      <c r="AW52" s="72">
        <f t="shared" si="16"/>
        <v>5</v>
      </c>
      <c r="AX52" s="30">
        <f>IF(AND(AW5=0,AW52&gt;=0),,AW52/AW5)</f>
        <v>1.7241379310344826E-4</v>
      </c>
      <c r="AY52" s="47">
        <f>IF(AND(AW124=0,AW52&gt;=0),,AW52/AW124)</f>
        <v>6.6337362104525405E-4</v>
      </c>
      <c r="AZ52" s="72">
        <f t="shared" si="12"/>
        <v>5</v>
      </c>
      <c r="BA52" s="30">
        <f>IF(AND(AZ5=0,AZ52&gt;=0),,AZ52/AZ5)</f>
        <v>2.631578947368421E-4</v>
      </c>
      <c r="BB52" s="47">
        <f t="shared" si="5"/>
        <v>0</v>
      </c>
    </row>
    <row r="53" spans="1:54" hidden="1" outlineLevel="1" x14ac:dyDescent="0.3">
      <c r="A53" s="29" t="s">
        <v>14</v>
      </c>
      <c r="B53" s="72"/>
      <c r="C53" s="30">
        <f>IF(AND(B5=0,B53&gt;=0),,B53/B5)</f>
        <v>0</v>
      </c>
      <c r="D53" s="47">
        <f>IF(AND(B124=0,B53&gt;=0),"Validar",B53/B124)</f>
        <v>0</v>
      </c>
      <c r="E53" s="72"/>
      <c r="F53" s="30">
        <f>IF(AND(E5=0,E53&gt;=0),,E53/E5)</f>
        <v>0</v>
      </c>
      <c r="G53" s="30">
        <f>IF(AND(E124=0,E53&gt;=0),"Validar",E53/E124)</f>
        <v>0</v>
      </c>
      <c r="I53" s="30">
        <f>IF(AND(H5=0,H53&gt;=0),,H53/H5)</f>
        <v>0</v>
      </c>
      <c r="J53" s="30">
        <f>IF(AND(H124=0,H53&gt;=0),,H53/H124)</f>
        <v>0</v>
      </c>
      <c r="K53" s="30">
        <f t="shared" si="1"/>
        <v>0</v>
      </c>
      <c r="L53" s="63">
        <f t="shared" si="13"/>
        <v>0</v>
      </c>
      <c r="M53" s="30">
        <f>IF(AND(L5=0,L53&gt;=0),,L53/L5)</f>
        <v>0</v>
      </c>
      <c r="N53" s="47">
        <f>IF(AND(L124=0,L53&gt;=0),,L53/L124)</f>
        <v>0</v>
      </c>
      <c r="O53" s="72"/>
      <c r="P53" s="30">
        <f>IF(AND(O5=0,O53&gt;=0),,O53/O5)</f>
        <v>0</v>
      </c>
      <c r="Q53" s="30">
        <f>IF(AND(O124=0,O53&gt;=0),,O53/O124)</f>
        <v>0</v>
      </c>
      <c r="R53" s="30">
        <f t="shared" si="2"/>
        <v>0</v>
      </c>
      <c r="S53" s="63">
        <f t="shared" si="14"/>
        <v>0</v>
      </c>
      <c r="T53" s="30">
        <f>IF(AND(S5=0,S53&gt;=0),,S53/S5)</f>
        <v>0</v>
      </c>
      <c r="U53" s="47">
        <f>IF(AND(S124=0,S53&gt;=0),,S53/S124)</f>
        <v>0</v>
      </c>
      <c r="V53" s="72"/>
      <c r="W53" s="30">
        <f>IF(AND(V5=0,V53&gt;=0),,V53/V5)</f>
        <v>0</v>
      </c>
      <c r="X53" s="47">
        <f t="shared" si="3"/>
        <v>0</v>
      </c>
      <c r="Y53" s="72"/>
      <c r="Z53" s="30">
        <f>IF(AND(Y5=0,Y53&gt;=0),,Y53/Y5)</f>
        <v>0</v>
      </c>
      <c r="AA53" s="30">
        <f>IF(AND(Y124=0,Y53&gt;=0),,Y53/Y124)</f>
        <v>0</v>
      </c>
      <c r="AB53" s="30">
        <f t="shared" si="0"/>
        <v>0</v>
      </c>
      <c r="AC53" s="63">
        <f t="shared" si="10"/>
        <v>0</v>
      </c>
      <c r="AD53" s="30">
        <f>IF(AND(AC5=0,AC53&gt;=0),,AC53/AC5)</f>
        <v>0</v>
      </c>
      <c r="AE53" s="47">
        <f>IF(AND(AC124=0,AC53&gt;=0),,AC53/AC124)</f>
        <v>0</v>
      </c>
      <c r="AF53" s="72"/>
      <c r="AG53" s="30">
        <f>IF(AND(AF5=0,AF53&gt;=0),,AF53/AF5)</f>
        <v>0</v>
      </c>
      <c r="AH53" s="30">
        <f>IF(AND(AF124=0,AF53&gt;=0),,AF53/AF124)</f>
        <v>0</v>
      </c>
      <c r="AI53" s="30">
        <f t="shared" si="6"/>
        <v>0</v>
      </c>
      <c r="AJ53" s="63">
        <f t="shared" si="7"/>
        <v>0</v>
      </c>
      <c r="AK53" s="30">
        <f>IF(AND(AJ5=0,AJ53&gt;=0),,AJ53/AJ5)</f>
        <v>0</v>
      </c>
      <c r="AL53" s="47">
        <f>IF(AND(AJ124=0,AJ53&gt;=0),,AJ53/AJ124)</f>
        <v>0</v>
      </c>
      <c r="AM53" s="72"/>
      <c r="AN53" s="30">
        <f>IF(AND(AM5=0,AM53&gt;=0),,AM53/AM5)</f>
        <v>0</v>
      </c>
      <c r="AO53" s="30">
        <f>IF(AND(AM124=0,AM53&gt;=0),,AM53/AM124)</f>
        <v>0</v>
      </c>
      <c r="AP53" s="30">
        <f t="shared" si="8"/>
        <v>0</v>
      </c>
      <c r="AQ53" s="63">
        <f t="shared" si="9"/>
        <v>0</v>
      </c>
      <c r="AR53" s="30">
        <f>IF(AND(AQ5=0,AQ53&gt;=0),,AQ53/AQ5)</f>
        <v>0</v>
      </c>
      <c r="AS53" s="47">
        <f>IF(AND(AQ124=0,AQ53&gt;=0),,AQ53/AQ124)</f>
        <v>0</v>
      </c>
      <c r="AT53" s="72">
        <f t="shared" si="11"/>
        <v>0</v>
      </c>
      <c r="AU53" s="30">
        <f>IF(AND(AT5=0,AT53&gt;=0),,AT53/AT5)</f>
        <v>0</v>
      </c>
      <c r="AV53" s="47">
        <f t="shared" si="4"/>
        <v>0</v>
      </c>
      <c r="AW53" s="72">
        <f t="shared" si="16"/>
        <v>0</v>
      </c>
      <c r="AX53" s="30">
        <f>IF(AND(AW5=0,AW53&gt;=0),,AW53/AW5)</f>
        <v>0</v>
      </c>
      <c r="AY53" s="47">
        <f>IF(AND(AW124=0,AW53&gt;=0),,AW53/AW124)</f>
        <v>0</v>
      </c>
      <c r="AZ53" s="72">
        <f t="shared" si="12"/>
        <v>0</v>
      </c>
      <c r="BA53" s="30">
        <f>IF(AND(AZ5=0,AZ53&gt;=0),,AZ53/AZ5)</f>
        <v>0</v>
      </c>
      <c r="BB53" s="47">
        <f t="shared" si="5"/>
        <v>0</v>
      </c>
    </row>
    <row r="54" spans="1:54" hidden="1" outlineLevel="1" x14ac:dyDescent="0.3">
      <c r="A54" s="29" t="s">
        <v>15</v>
      </c>
      <c r="B54" s="72">
        <v>977.2</v>
      </c>
      <c r="C54" s="30">
        <f>IF(AND(B5=0,B54&gt;=0),,B54/B5)</f>
        <v>3.6805811491496003E-3</v>
      </c>
      <c r="D54" s="47">
        <f>IF(AND(B124=0,B54&gt;=0),"Validar",B54/B124)</f>
        <v>1.3476103911076466E-2</v>
      </c>
      <c r="E54" s="72"/>
      <c r="F54" s="30">
        <f>IF(AND(E5=0,E54&gt;=0),,E54/E5)</f>
        <v>0</v>
      </c>
      <c r="G54" s="30">
        <f>IF(AND(E124=0,E54&gt;=0),"Validar",E54/E124)</f>
        <v>0</v>
      </c>
      <c r="I54" s="30">
        <f>IF(AND(H5=0,H54&gt;=0),,H54/H5)</f>
        <v>0</v>
      </c>
      <c r="J54" s="30">
        <f>IF(AND(H124=0,H54&gt;=0),,H54/H124)</f>
        <v>0</v>
      </c>
      <c r="K54" s="30">
        <f t="shared" si="1"/>
        <v>0</v>
      </c>
      <c r="L54" s="63">
        <f t="shared" si="13"/>
        <v>0</v>
      </c>
      <c r="M54" s="30">
        <f>IF(AND(L5=0,L54&gt;=0),,L54/L5)</f>
        <v>0</v>
      </c>
      <c r="N54" s="47">
        <f>IF(AND(L124=0,L54&gt;=0),,L54/L124)</f>
        <v>0</v>
      </c>
      <c r="O54" s="72"/>
      <c r="P54" s="30">
        <f>IF(AND(O5=0,O54&gt;=0),,O54/O5)</f>
        <v>0</v>
      </c>
      <c r="Q54" s="30">
        <f>IF(AND(O124=0,O54&gt;=0),,O54/O124)</f>
        <v>0</v>
      </c>
      <c r="R54" s="30">
        <f t="shared" si="2"/>
        <v>0</v>
      </c>
      <c r="S54" s="63">
        <f t="shared" si="14"/>
        <v>0</v>
      </c>
      <c r="T54" s="30">
        <f>IF(AND(S5=0,S54&gt;=0),,S54/S5)</f>
        <v>0</v>
      </c>
      <c r="U54" s="47">
        <f>IF(AND(S124=0,S54&gt;=0),,S54/S124)</f>
        <v>0</v>
      </c>
      <c r="V54" s="72">
        <f>50*3</f>
        <v>150</v>
      </c>
      <c r="W54" s="30">
        <f>IF(AND(V5=0,V54&gt;=0),,V54/V5)</f>
        <v>2.631578947368421E-3</v>
      </c>
      <c r="X54" s="47">
        <f t="shared" si="3"/>
        <v>-1</v>
      </c>
      <c r="Y54" s="72"/>
      <c r="Z54" s="30">
        <f>IF(AND(Y5=0,Y54&gt;=0),,Y54/Y5)</f>
        <v>0</v>
      </c>
      <c r="AA54" s="30">
        <f>IF(AND(Y124=0,Y54&gt;=0),,Y54/Y124)</f>
        <v>0</v>
      </c>
      <c r="AB54" s="30">
        <f t="shared" si="0"/>
        <v>0</v>
      </c>
      <c r="AC54" s="63">
        <f t="shared" si="10"/>
        <v>0</v>
      </c>
      <c r="AD54" s="30">
        <f>IF(AND(AC5=0,AC54&gt;=0),,AC54/AC5)</f>
        <v>0</v>
      </c>
      <c r="AE54" s="47">
        <f>IF(AND(AC124=0,AC54&gt;=0),,AC54/AC124)</f>
        <v>0</v>
      </c>
      <c r="AF54" s="72"/>
      <c r="AG54" s="30">
        <f>IF(AND(AF5=0,AF54&gt;=0),,AF54/AF5)</f>
        <v>0</v>
      </c>
      <c r="AH54" s="30">
        <f>IF(AND(AF124=0,AF54&gt;=0),,AF54/AF124)</f>
        <v>0</v>
      </c>
      <c r="AI54" s="30">
        <f t="shared" si="6"/>
        <v>-1</v>
      </c>
      <c r="AJ54" s="63">
        <f t="shared" si="7"/>
        <v>0</v>
      </c>
      <c r="AK54" s="30">
        <f>IF(AND(AJ5=0,AJ54&gt;=0),,AJ54/AJ5)</f>
        <v>0</v>
      </c>
      <c r="AL54" s="47">
        <f>IF(AND(AJ124=0,AJ54&gt;=0),,AJ54/AJ124)</f>
        <v>0</v>
      </c>
      <c r="AM54" s="72"/>
      <c r="AN54" s="30">
        <f>IF(AND(AM5=0,AM54&gt;=0),,AM54/AM5)</f>
        <v>0</v>
      </c>
      <c r="AO54" s="30">
        <f>IF(AND(AM124=0,AM54&gt;=0),,AM54/AM124)</f>
        <v>0</v>
      </c>
      <c r="AP54" s="30">
        <f t="shared" si="8"/>
        <v>0</v>
      </c>
      <c r="AQ54" s="63">
        <f t="shared" si="9"/>
        <v>0</v>
      </c>
      <c r="AR54" s="30">
        <f>IF(AND(AQ5=0,AQ54&gt;=0),,AQ54/AQ5)</f>
        <v>0</v>
      </c>
      <c r="AS54" s="47">
        <f>IF(AND(AQ124=0,AQ54&gt;=0),,AQ54/AQ124)</f>
        <v>0</v>
      </c>
      <c r="AT54" s="72">
        <f t="shared" si="11"/>
        <v>300</v>
      </c>
      <c r="AU54" s="30">
        <f>IF(AND(AT5=0,AT54&gt;=0),,AT54/AT5)</f>
        <v>2.631578947368421E-3</v>
      </c>
      <c r="AV54" s="47">
        <f t="shared" si="4"/>
        <v>-1</v>
      </c>
      <c r="AW54" s="72">
        <f t="shared" si="16"/>
        <v>50</v>
      </c>
      <c r="AX54" s="30">
        <f>IF(AND(AW5=0,AW54&gt;=0),,AW54/AW5)</f>
        <v>1.7241379310344827E-3</v>
      </c>
      <c r="AY54" s="47">
        <f>IF(AND(AW124=0,AW54&gt;=0),,AW54/AW124)</f>
        <v>6.6337362104525403E-3</v>
      </c>
      <c r="AZ54" s="72">
        <f t="shared" si="12"/>
        <v>50</v>
      </c>
      <c r="BA54" s="30">
        <f>IF(AND(AZ5=0,AZ54&gt;=0),,AZ54/AZ5)</f>
        <v>2.631578947368421E-3</v>
      </c>
      <c r="BB54" s="47">
        <f t="shared" si="5"/>
        <v>0</v>
      </c>
    </row>
    <row r="55" spans="1:54" hidden="1" outlineLevel="1" x14ac:dyDescent="0.3">
      <c r="A55" s="29" t="s">
        <v>16</v>
      </c>
      <c r="B55" s="72">
        <v>0.41</v>
      </c>
      <c r="C55" s="30">
        <f>IF(AND(B5=0,B55&gt;=0),,B55/B5)</f>
        <v>1.544247105148727E-6</v>
      </c>
      <c r="D55" s="47">
        <f>IF(AND(B124=0,B55&gt;=0),"Validar",B55/B124)</f>
        <v>5.6541164588020368E-6</v>
      </c>
      <c r="E55" s="72"/>
      <c r="F55" s="30">
        <f>IF(AND(E5=0,E55&gt;=0),,E55/E5)</f>
        <v>0</v>
      </c>
      <c r="G55" s="30">
        <f>IF(AND(E124=0,E55&gt;=0),"Validar",E55/E124)</f>
        <v>0</v>
      </c>
      <c r="I55" s="30">
        <f>IF(AND(H5=0,H55&gt;=0),,H55/H5)</f>
        <v>0</v>
      </c>
      <c r="J55" s="30">
        <f>IF(AND(H124=0,H55&gt;=0),,H55/H124)</f>
        <v>0</v>
      </c>
      <c r="K55" s="30">
        <f t="shared" si="1"/>
        <v>0</v>
      </c>
      <c r="L55" s="63">
        <f t="shared" si="13"/>
        <v>0</v>
      </c>
      <c r="M55" s="30">
        <f>IF(AND(L5=0,L55&gt;=0),,L55/L5)</f>
        <v>0</v>
      </c>
      <c r="N55" s="47">
        <f>IF(AND(L124=0,L55&gt;=0),,L55/L124)</f>
        <v>0</v>
      </c>
      <c r="O55" s="72"/>
      <c r="P55" s="30">
        <f>IF(AND(O5=0,O55&gt;=0),,O55/O5)</f>
        <v>0</v>
      </c>
      <c r="Q55" s="30">
        <f>IF(AND(O124=0,O55&gt;=0),,O55/O124)</f>
        <v>0</v>
      </c>
      <c r="R55" s="30">
        <f t="shared" si="2"/>
        <v>0</v>
      </c>
      <c r="S55" s="63">
        <f t="shared" si="14"/>
        <v>0</v>
      </c>
      <c r="T55" s="30">
        <f>IF(AND(S5=0,S55&gt;=0),,S55/S5)</f>
        <v>0</v>
      </c>
      <c r="U55" s="47">
        <f>IF(AND(S124=0,S55&gt;=0),,S55/S124)</f>
        <v>0</v>
      </c>
      <c r="V55" s="72"/>
      <c r="W55" s="30">
        <f>IF(AND(V5=0,V55&gt;=0),,V55/V5)</f>
        <v>0</v>
      </c>
      <c r="X55" s="47">
        <f t="shared" si="3"/>
        <v>0</v>
      </c>
      <c r="Y55" s="72"/>
      <c r="Z55" s="30">
        <f>IF(AND(Y5=0,Y55&gt;=0),,Y55/Y5)</f>
        <v>0</v>
      </c>
      <c r="AA55" s="30">
        <f>IF(AND(Y124=0,Y55&gt;=0),,Y55/Y124)</f>
        <v>0</v>
      </c>
      <c r="AB55" s="30">
        <f t="shared" si="0"/>
        <v>0</v>
      </c>
      <c r="AC55" s="63">
        <f t="shared" si="10"/>
        <v>0</v>
      </c>
      <c r="AD55" s="30">
        <f>IF(AND(AC5=0,AC55&gt;=0),,AC55/AC5)</f>
        <v>0</v>
      </c>
      <c r="AE55" s="47">
        <f>IF(AND(AC124=0,AC55&gt;=0),,AC55/AC124)</f>
        <v>0</v>
      </c>
      <c r="AF55" s="72"/>
      <c r="AG55" s="30">
        <f>IF(AND(AF5=0,AF55&gt;=0),,AF55/AF5)</f>
        <v>0</v>
      </c>
      <c r="AH55" s="30">
        <f>IF(AND(AF124=0,AF55&gt;=0),,AF55/AF124)</f>
        <v>0</v>
      </c>
      <c r="AI55" s="30">
        <f t="shared" si="6"/>
        <v>0</v>
      </c>
      <c r="AJ55" s="63">
        <f t="shared" si="7"/>
        <v>0</v>
      </c>
      <c r="AK55" s="30">
        <f>IF(AND(AJ5=0,AJ55&gt;=0),,AJ55/AJ5)</f>
        <v>0</v>
      </c>
      <c r="AL55" s="47">
        <f>IF(AND(AJ124=0,AJ55&gt;=0),,AJ55/AJ124)</f>
        <v>0</v>
      </c>
      <c r="AM55" s="72"/>
      <c r="AN55" s="30">
        <f>IF(AND(AM5=0,AM55&gt;=0),,AM55/AM5)</f>
        <v>0</v>
      </c>
      <c r="AO55" s="30">
        <f>IF(AND(AM124=0,AM55&gt;=0),,AM55/AM124)</f>
        <v>0</v>
      </c>
      <c r="AP55" s="30">
        <f t="shared" si="8"/>
        <v>0</v>
      </c>
      <c r="AQ55" s="63">
        <f t="shared" si="9"/>
        <v>0</v>
      </c>
      <c r="AR55" s="30">
        <f>IF(AND(AQ5=0,AQ55&gt;=0),,AQ55/AQ5)</f>
        <v>0</v>
      </c>
      <c r="AS55" s="47">
        <f>IF(AND(AQ124=0,AQ55&gt;=0),,AQ55/AQ124)</f>
        <v>0</v>
      </c>
      <c r="AT55" s="72">
        <f t="shared" si="11"/>
        <v>0</v>
      </c>
      <c r="AU55" s="30">
        <f>IF(AND(AT5=0,AT55&gt;=0),,AT55/AT5)</f>
        <v>0</v>
      </c>
      <c r="AV55" s="47">
        <f t="shared" si="4"/>
        <v>0</v>
      </c>
      <c r="AW55" s="72">
        <f t="shared" si="16"/>
        <v>0</v>
      </c>
      <c r="AX55" s="30">
        <f>IF(AND(AW5=0,AW55&gt;=0),,AW55/AW5)</f>
        <v>0</v>
      </c>
      <c r="AY55" s="47">
        <f>IF(AND(AW124=0,AW55&gt;=0),,AW55/AW124)</f>
        <v>0</v>
      </c>
      <c r="AZ55" s="72">
        <f t="shared" si="12"/>
        <v>0</v>
      </c>
      <c r="BA55" s="30">
        <f>IF(AND(AZ5=0,AZ55&gt;=0),,AZ55/AZ5)</f>
        <v>0</v>
      </c>
      <c r="BB55" s="47">
        <f t="shared" si="5"/>
        <v>0</v>
      </c>
    </row>
    <row r="56" spans="1:54" hidden="1" outlineLevel="1" x14ac:dyDescent="0.3">
      <c r="A56" s="29" t="s">
        <v>17</v>
      </c>
      <c r="B56" s="72"/>
      <c r="C56" s="30">
        <f>IF(AND(B5=0,B56&gt;=0),,B56/B5)</f>
        <v>0</v>
      </c>
      <c r="D56" s="47">
        <f>IF(AND(B124=0,B56&gt;=0),"Validar",B56/B124)</f>
        <v>0</v>
      </c>
      <c r="E56" s="72"/>
      <c r="F56" s="30">
        <f>IF(AND(E5=0,E56&gt;=0),,E56/E5)</f>
        <v>0</v>
      </c>
      <c r="G56" s="30">
        <f>IF(AND(E124=0,E56&gt;=0),"Validar",E56/E124)</f>
        <v>0</v>
      </c>
      <c r="I56" s="30">
        <f>IF(AND(H5=0,H56&gt;=0),,H56/H5)</f>
        <v>0</v>
      </c>
      <c r="J56" s="30">
        <f>IF(AND(H124=0,H56&gt;=0),,H56/H124)</f>
        <v>0</v>
      </c>
      <c r="K56" s="30">
        <f t="shared" si="1"/>
        <v>0</v>
      </c>
      <c r="L56" s="63">
        <f t="shared" si="13"/>
        <v>0</v>
      </c>
      <c r="M56" s="30">
        <f>IF(AND(L5=0,L56&gt;=0),,L56/L5)</f>
        <v>0</v>
      </c>
      <c r="N56" s="47">
        <f>IF(AND(L124=0,L56&gt;=0),,L56/L124)</f>
        <v>0</v>
      </c>
      <c r="O56" s="72"/>
      <c r="P56" s="30">
        <f>IF(AND(O5=0,O56&gt;=0),,O56/O5)</f>
        <v>0</v>
      </c>
      <c r="Q56" s="30">
        <f>IF(AND(O124=0,O56&gt;=0),,O56/O124)</f>
        <v>0</v>
      </c>
      <c r="R56" s="30">
        <f t="shared" si="2"/>
        <v>0</v>
      </c>
      <c r="S56" s="63">
        <f t="shared" si="14"/>
        <v>0</v>
      </c>
      <c r="T56" s="30">
        <f>IF(AND(S5=0,S56&gt;=0),,S56/S5)</f>
        <v>0</v>
      </c>
      <c r="U56" s="47">
        <f>IF(AND(S124=0,S56&gt;=0),,S56/S124)</f>
        <v>0</v>
      </c>
      <c r="V56" s="72"/>
      <c r="W56" s="30">
        <f>IF(AND(V5=0,V56&gt;=0),,V56/V5)</f>
        <v>0</v>
      </c>
      <c r="X56" s="47">
        <f t="shared" si="3"/>
        <v>0</v>
      </c>
      <c r="Y56" s="72"/>
      <c r="Z56" s="30">
        <f>IF(AND(Y5=0,Y56&gt;=0),,Y56/Y5)</f>
        <v>0</v>
      </c>
      <c r="AA56" s="30">
        <f>IF(AND(Y124=0,Y56&gt;=0),,Y56/Y124)</f>
        <v>0</v>
      </c>
      <c r="AB56" s="30">
        <f t="shared" si="0"/>
        <v>0</v>
      </c>
      <c r="AC56" s="63">
        <f t="shared" si="10"/>
        <v>0</v>
      </c>
      <c r="AD56" s="30">
        <f>IF(AND(AC5=0,AC56&gt;=0),,AC56/AC5)</f>
        <v>0</v>
      </c>
      <c r="AE56" s="47">
        <f>IF(AND(AC124=0,AC56&gt;=0),,AC56/AC124)</f>
        <v>0</v>
      </c>
      <c r="AF56" s="72"/>
      <c r="AG56" s="30">
        <f>IF(AND(AF5=0,AF56&gt;=0),,AF56/AF5)</f>
        <v>0</v>
      </c>
      <c r="AH56" s="30">
        <f>IF(AND(AF124=0,AF56&gt;=0),,AF56/AF124)</f>
        <v>0</v>
      </c>
      <c r="AI56" s="30">
        <f t="shared" si="6"/>
        <v>0</v>
      </c>
      <c r="AJ56" s="63">
        <f t="shared" si="7"/>
        <v>0</v>
      </c>
      <c r="AK56" s="30">
        <f>IF(AND(AJ5=0,AJ56&gt;=0),,AJ56/AJ5)</f>
        <v>0</v>
      </c>
      <c r="AL56" s="47">
        <f>IF(AND(AJ124=0,AJ56&gt;=0),,AJ56/AJ124)</f>
        <v>0</v>
      </c>
      <c r="AM56" s="72"/>
      <c r="AN56" s="30">
        <f>IF(AND(AM5=0,AM56&gt;=0),,AM56/AM5)</f>
        <v>0</v>
      </c>
      <c r="AO56" s="30">
        <f>IF(AND(AM124=0,AM56&gt;=0),,AM56/AM124)</f>
        <v>0</v>
      </c>
      <c r="AP56" s="30">
        <f t="shared" si="8"/>
        <v>0</v>
      </c>
      <c r="AQ56" s="63">
        <f t="shared" si="9"/>
        <v>0</v>
      </c>
      <c r="AR56" s="30">
        <f>IF(AND(AQ5=0,AQ56&gt;=0),,AQ56/AQ5)</f>
        <v>0</v>
      </c>
      <c r="AS56" s="47">
        <f>IF(AND(AQ124=0,AQ56&gt;=0),,AQ56/AQ124)</f>
        <v>0</v>
      </c>
      <c r="AT56" s="72">
        <f t="shared" si="11"/>
        <v>0</v>
      </c>
      <c r="AU56" s="30">
        <f>IF(AND(AT5=0,AT56&gt;=0),,AT56/AT5)</f>
        <v>0</v>
      </c>
      <c r="AV56" s="47">
        <f t="shared" si="4"/>
        <v>0</v>
      </c>
      <c r="AW56" s="72">
        <f t="shared" si="16"/>
        <v>0</v>
      </c>
      <c r="AX56" s="30">
        <f>IF(AND(AW5=0,AW56&gt;=0),,AW56/AW5)</f>
        <v>0</v>
      </c>
      <c r="AY56" s="47">
        <f>IF(AND(AW124=0,AW56&gt;=0),,AW56/AW124)</f>
        <v>0</v>
      </c>
      <c r="AZ56" s="72">
        <f t="shared" si="12"/>
        <v>0</v>
      </c>
      <c r="BA56" s="30">
        <f>IF(AND(AZ5=0,AZ56&gt;=0),,AZ56/AZ5)</f>
        <v>0</v>
      </c>
      <c r="BB56" s="47">
        <f t="shared" si="5"/>
        <v>0</v>
      </c>
    </row>
    <row r="57" spans="1:54" hidden="1" outlineLevel="1" x14ac:dyDescent="0.3">
      <c r="A57" s="29" t="s">
        <v>18</v>
      </c>
      <c r="B57" s="72"/>
      <c r="C57" s="30">
        <f>IF(AND(B5=0,B57&gt;=0),,B57/B5)</f>
        <v>0</v>
      </c>
      <c r="D57" s="47">
        <f>IF(AND(B124=0,B57&gt;=0),"Validar",B57/B124)</f>
        <v>0</v>
      </c>
      <c r="E57" s="72"/>
      <c r="F57" s="30">
        <f>IF(AND(E5=0,E57&gt;=0),,E57/E5)</f>
        <v>0</v>
      </c>
      <c r="G57" s="30">
        <f>IF(AND(E124=0,E57&gt;=0),"Validar",E57/E124)</f>
        <v>0</v>
      </c>
      <c r="I57" s="30">
        <f>IF(AND(H5=0,H57&gt;=0),,H57/H5)</f>
        <v>0</v>
      </c>
      <c r="J57" s="30">
        <f>IF(AND(H124=0,H57&gt;=0),,H57/H124)</f>
        <v>0</v>
      </c>
      <c r="K57" s="30">
        <f t="shared" si="1"/>
        <v>0</v>
      </c>
      <c r="L57" s="63">
        <f t="shared" si="13"/>
        <v>0</v>
      </c>
      <c r="M57" s="30">
        <f>IF(AND(L5=0,L57&gt;=0),,L57/L5)</f>
        <v>0</v>
      </c>
      <c r="N57" s="47">
        <f>IF(AND(L124=0,L57&gt;=0),,L57/L124)</f>
        <v>0</v>
      </c>
      <c r="O57" s="72"/>
      <c r="P57" s="30">
        <f>IF(AND(O5=0,O57&gt;=0),,O57/O5)</f>
        <v>0</v>
      </c>
      <c r="Q57" s="30">
        <f>IF(AND(O124=0,O57&gt;=0),,O57/O124)</f>
        <v>0</v>
      </c>
      <c r="R57" s="30">
        <f t="shared" si="2"/>
        <v>0</v>
      </c>
      <c r="S57" s="63">
        <f t="shared" si="14"/>
        <v>0</v>
      </c>
      <c r="T57" s="30">
        <f>IF(AND(S5=0,S57&gt;=0),,S57/S5)</f>
        <v>0</v>
      </c>
      <c r="U57" s="47">
        <f>IF(AND(S124=0,S57&gt;=0),,S57/S124)</f>
        <v>0</v>
      </c>
      <c r="V57" s="72"/>
      <c r="W57" s="30">
        <f>IF(AND(V5=0,V57&gt;=0),,V57/V5)</f>
        <v>0</v>
      </c>
      <c r="X57" s="47">
        <f t="shared" si="3"/>
        <v>0</v>
      </c>
      <c r="Y57" s="72"/>
      <c r="Z57" s="30">
        <f>IF(AND(Y5=0,Y57&gt;=0),,Y57/Y5)</f>
        <v>0</v>
      </c>
      <c r="AA57" s="30">
        <f>IF(AND(Y124=0,Y57&gt;=0),,Y57/Y124)</f>
        <v>0</v>
      </c>
      <c r="AB57" s="30">
        <f t="shared" si="0"/>
        <v>0</v>
      </c>
      <c r="AC57" s="63">
        <f t="shared" si="10"/>
        <v>0</v>
      </c>
      <c r="AD57" s="30">
        <f>IF(AND(AC5=0,AC57&gt;=0),,AC57/AC5)</f>
        <v>0</v>
      </c>
      <c r="AE57" s="47">
        <f>IF(AND(AC124=0,AC57&gt;=0),,AC57/AC124)</f>
        <v>0</v>
      </c>
      <c r="AF57" s="72"/>
      <c r="AG57" s="30">
        <f>IF(AND(AF5=0,AF57&gt;=0),,AF57/AF5)</f>
        <v>0</v>
      </c>
      <c r="AH57" s="30">
        <f>IF(AND(AF124=0,AF57&gt;=0),,AF57/AF124)</f>
        <v>0</v>
      </c>
      <c r="AI57" s="30">
        <f t="shared" si="6"/>
        <v>0</v>
      </c>
      <c r="AJ57" s="63">
        <f t="shared" si="7"/>
        <v>0</v>
      </c>
      <c r="AK57" s="30">
        <f>IF(AND(AJ5=0,AJ57&gt;=0),,AJ57/AJ5)</f>
        <v>0</v>
      </c>
      <c r="AL57" s="47">
        <f>IF(AND(AJ124=0,AJ57&gt;=0),,AJ57/AJ124)</f>
        <v>0</v>
      </c>
      <c r="AM57" s="72"/>
      <c r="AN57" s="30">
        <f>IF(AND(AM5=0,AM57&gt;=0),,AM57/AM5)</f>
        <v>0</v>
      </c>
      <c r="AO57" s="30">
        <f>IF(AND(AM124=0,AM57&gt;=0),,AM57/AM124)</f>
        <v>0</v>
      </c>
      <c r="AP57" s="30">
        <f t="shared" si="8"/>
        <v>0</v>
      </c>
      <c r="AQ57" s="63">
        <f t="shared" si="9"/>
        <v>0</v>
      </c>
      <c r="AR57" s="30">
        <f>IF(AND(AQ5=0,AQ57&gt;=0),,AQ57/AQ5)</f>
        <v>0</v>
      </c>
      <c r="AS57" s="47">
        <f>IF(AND(AQ124=0,AQ57&gt;=0),,AQ57/AQ124)</f>
        <v>0</v>
      </c>
      <c r="AT57" s="72">
        <f t="shared" si="11"/>
        <v>0</v>
      </c>
      <c r="AU57" s="30">
        <f>IF(AND(AT5=0,AT57&gt;=0),,AT57/AT5)</f>
        <v>0</v>
      </c>
      <c r="AV57" s="47">
        <f t="shared" si="4"/>
        <v>0</v>
      </c>
      <c r="AW57" s="72">
        <f t="shared" si="16"/>
        <v>0</v>
      </c>
      <c r="AX57" s="30">
        <f>IF(AND(AW5=0,AW57&gt;=0),,AW57/AW5)</f>
        <v>0</v>
      </c>
      <c r="AY57" s="47">
        <f>IF(AND(AW124=0,AW57&gt;=0),,AW57/AW124)</f>
        <v>0</v>
      </c>
      <c r="AZ57" s="72">
        <f t="shared" si="12"/>
        <v>0</v>
      </c>
      <c r="BA57" s="30">
        <f>IF(AND(AZ5=0,AZ57&gt;=0),,AZ57/AZ5)</f>
        <v>0</v>
      </c>
      <c r="BB57" s="47">
        <f t="shared" si="5"/>
        <v>0</v>
      </c>
    </row>
    <row r="58" spans="1:54" hidden="1" outlineLevel="1" x14ac:dyDescent="0.3">
      <c r="A58" s="29" t="s">
        <v>19</v>
      </c>
      <c r="B58" s="72"/>
      <c r="C58" s="30">
        <f>IF(AND(B5=0,B58&gt;=0),,B58/B5)</f>
        <v>0</v>
      </c>
      <c r="D58" s="47">
        <f>IF(AND(B124=0,B58&gt;=0),"Validar",B58/B124)</f>
        <v>0</v>
      </c>
      <c r="E58" s="72"/>
      <c r="F58" s="30">
        <f>IF(AND(E5=0,E58&gt;=0),,E58/E5)</f>
        <v>0</v>
      </c>
      <c r="G58" s="30">
        <f>IF(AND(E124=0,E58&gt;=0),"Validar",E58/E124)</f>
        <v>0</v>
      </c>
      <c r="I58" s="30">
        <f>IF(AND(H5=0,H58&gt;=0),,H58/H5)</f>
        <v>0</v>
      </c>
      <c r="J58" s="30">
        <f>IF(AND(H124=0,H58&gt;=0),,H58/H124)</f>
        <v>0</v>
      </c>
      <c r="K58" s="30">
        <f t="shared" si="1"/>
        <v>0</v>
      </c>
      <c r="L58" s="63">
        <f t="shared" si="13"/>
        <v>0</v>
      </c>
      <c r="M58" s="30">
        <f>IF(AND(L5=0,L58&gt;=0),,L58/L5)</f>
        <v>0</v>
      </c>
      <c r="N58" s="47">
        <f>IF(AND(L124=0,L58&gt;=0),,L58/L124)</f>
        <v>0</v>
      </c>
      <c r="O58" s="72"/>
      <c r="P58" s="30">
        <f>IF(AND(O5=0,O58&gt;=0),,O58/O5)</f>
        <v>0</v>
      </c>
      <c r="Q58" s="30">
        <f>IF(AND(O124=0,O58&gt;=0),,O58/O124)</f>
        <v>0</v>
      </c>
      <c r="R58" s="30">
        <f t="shared" si="2"/>
        <v>0</v>
      </c>
      <c r="S58" s="63">
        <f t="shared" si="14"/>
        <v>0</v>
      </c>
      <c r="T58" s="30">
        <f>IF(AND(S5=0,S58&gt;=0),,S58/S5)</f>
        <v>0</v>
      </c>
      <c r="U58" s="47">
        <f>IF(AND(S124=0,S58&gt;=0),,S58/S124)</f>
        <v>0</v>
      </c>
      <c r="V58" s="72"/>
      <c r="W58" s="30">
        <f>IF(AND(V5=0,V58&gt;=0),,V58/V5)</f>
        <v>0</v>
      </c>
      <c r="X58" s="47">
        <f t="shared" si="3"/>
        <v>0</v>
      </c>
      <c r="Y58" s="72"/>
      <c r="Z58" s="30">
        <f>IF(AND(Y5=0,Y58&gt;=0),,Y58/Y5)</f>
        <v>0</v>
      </c>
      <c r="AA58" s="30">
        <f>IF(AND(Y124=0,Y58&gt;=0),,Y58/Y124)</f>
        <v>0</v>
      </c>
      <c r="AB58" s="30">
        <f t="shared" si="0"/>
        <v>0</v>
      </c>
      <c r="AC58" s="63">
        <f t="shared" si="10"/>
        <v>0</v>
      </c>
      <c r="AD58" s="30">
        <f>IF(AND(AC5=0,AC58&gt;=0),,AC58/AC5)</f>
        <v>0</v>
      </c>
      <c r="AE58" s="47">
        <f>IF(AND(AC124=0,AC58&gt;=0),,AC58/AC124)</f>
        <v>0</v>
      </c>
      <c r="AF58" s="72"/>
      <c r="AG58" s="30">
        <f>IF(AND(AF5=0,AF58&gt;=0),,AF58/AF5)</f>
        <v>0</v>
      </c>
      <c r="AH58" s="30">
        <f>IF(AND(AF124=0,AF58&gt;=0),,AF58/AF124)</f>
        <v>0</v>
      </c>
      <c r="AI58" s="30">
        <f t="shared" si="6"/>
        <v>0</v>
      </c>
      <c r="AJ58" s="63">
        <f t="shared" si="7"/>
        <v>0</v>
      </c>
      <c r="AK58" s="30">
        <f>IF(AND(AJ5=0,AJ58&gt;=0),,AJ58/AJ5)</f>
        <v>0</v>
      </c>
      <c r="AL58" s="47">
        <f>IF(AND(AJ124=0,AJ58&gt;=0),,AJ58/AJ124)</f>
        <v>0</v>
      </c>
      <c r="AM58" s="72"/>
      <c r="AN58" s="30">
        <f>IF(AND(AM5=0,AM58&gt;=0),,AM58/AM5)</f>
        <v>0</v>
      </c>
      <c r="AO58" s="30">
        <f>IF(AND(AM124=0,AM58&gt;=0),,AM58/AM124)</f>
        <v>0</v>
      </c>
      <c r="AP58" s="30">
        <f t="shared" si="8"/>
        <v>0</v>
      </c>
      <c r="AQ58" s="63">
        <f t="shared" si="9"/>
        <v>0</v>
      </c>
      <c r="AR58" s="30">
        <f>IF(AND(AQ5=0,AQ58&gt;=0),,AQ58/AQ5)</f>
        <v>0</v>
      </c>
      <c r="AS58" s="47">
        <f>IF(AND(AQ124=0,AQ58&gt;=0),,AQ58/AQ124)</f>
        <v>0</v>
      </c>
      <c r="AT58" s="72">
        <f t="shared" si="11"/>
        <v>0</v>
      </c>
      <c r="AU58" s="30">
        <f>IF(AND(AT5=0,AT58&gt;=0),,AT58/AT5)</f>
        <v>0</v>
      </c>
      <c r="AV58" s="47">
        <f t="shared" si="4"/>
        <v>0</v>
      </c>
      <c r="AW58" s="72">
        <f t="shared" si="16"/>
        <v>0</v>
      </c>
      <c r="AX58" s="30">
        <f>IF(AND(AW5=0,AW58&gt;=0),,AW58/AW5)</f>
        <v>0</v>
      </c>
      <c r="AY58" s="47">
        <f>IF(AND(AW124=0,AW58&gt;=0),,AW58/AW124)</f>
        <v>0</v>
      </c>
      <c r="AZ58" s="72">
        <f t="shared" si="12"/>
        <v>0</v>
      </c>
      <c r="BA58" s="30">
        <f>IF(AND(AZ5=0,AZ58&gt;=0),,AZ58/AZ5)</f>
        <v>0</v>
      </c>
      <c r="BB58" s="47">
        <f t="shared" si="5"/>
        <v>0</v>
      </c>
    </row>
    <row r="59" spans="1:54" hidden="1" outlineLevel="1" x14ac:dyDescent="0.3">
      <c r="A59" s="29" t="s">
        <v>20</v>
      </c>
      <c r="B59" s="72"/>
      <c r="C59" s="30">
        <f>IF(AND(B5=0,B59&gt;=0),,B59/B5)</f>
        <v>0</v>
      </c>
      <c r="D59" s="47">
        <f>IF(AND(B124=0,B59&gt;=0),"Validar",B59/B124)</f>
        <v>0</v>
      </c>
      <c r="E59" s="72"/>
      <c r="F59" s="30">
        <f>IF(AND(E5=0,E59&gt;=0),,E59/E5)</f>
        <v>0</v>
      </c>
      <c r="G59" s="30">
        <f>IF(AND(E124=0,E59&gt;=0),"Validar",E59/E124)</f>
        <v>0</v>
      </c>
      <c r="I59" s="30">
        <f>IF(AND(H5=0,H59&gt;=0),,H59/H5)</f>
        <v>0</v>
      </c>
      <c r="J59" s="30">
        <f>IF(AND(H124=0,H59&gt;=0),,H59/H124)</f>
        <v>0</v>
      </c>
      <c r="K59" s="30">
        <f t="shared" si="1"/>
        <v>0</v>
      </c>
      <c r="L59" s="63">
        <f t="shared" si="13"/>
        <v>0</v>
      </c>
      <c r="M59" s="30">
        <f>IF(AND(L5=0,L59&gt;=0),,L59/L5)</f>
        <v>0</v>
      </c>
      <c r="N59" s="47">
        <f>IF(AND(L124=0,L59&gt;=0),,L59/L124)</f>
        <v>0</v>
      </c>
      <c r="O59" s="72"/>
      <c r="P59" s="30">
        <f>IF(AND(O5=0,O59&gt;=0),,O59/O5)</f>
        <v>0</v>
      </c>
      <c r="Q59" s="30">
        <f>IF(AND(O124=0,O59&gt;=0),,O59/O124)</f>
        <v>0</v>
      </c>
      <c r="R59" s="30">
        <f t="shared" si="2"/>
        <v>0</v>
      </c>
      <c r="S59" s="63">
        <f t="shared" si="14"/>
        <v>0</v>
      </c>
      <c r="T59" s="30">
        <f>IF(AND(S5=0,S59&gt;=0),,S59/S5)</f>
        <v>0</v>
      </c>
      <c r="U59" s="47">
        <f>IF(AND(S124=0,S59&gt;=0),,S59/S124)</f>
        <v>0</v>
      </c>
      <c r="V59" s="72"/>
      <c r="W59" s="30">
        <f>IF(AND(V5=0,V59&gt;=0),,V59/V5)</f>
        <v>0</v>
      </c>
      <c r="X59" s="47">
        <f t="shared" si="3"/>
        <v>0</v>
      </c>
      <c r="Y59" s="72"/>
      <c r="Z59" s="30">
        <f>IF(AND(Y5=0,Y59&gt;=0),,Y59/Y5)</f>
        <v>0</v>
      </c>
      <c r="AA59" s="30">
        <f>IF(AND(Y124=0,Y59&gt;=0),,Y59/Y124)</f>
        <v>0</v>
      </c>
      <c r="AB59" s="30">
        <f t="shared" si="0"/>
        <v>0</v>
      </c>
      <c r="AC59" s="63">
        <f t="shared" si="10"/>
        <v>0</v>
      </c>
      <c r="AD59" s="30">
        <f>IF(AND(AC5=0,AC59&gt;=0),,AC59/AC5)</f>
        <v>0</v>
      </c>
      <c r="AE59" s="47">
        <f>IF(AND(AC124=0,AC59&gt;=0),,AC59/AC124)</f>
        <v>0</v>
      </c>
      <c r="AF59" s="72"/>
      <c r="AG59" s="30">
        <f>IF(AND(AF5=0,AF59&gt;=0),,AF59/AF5)</f>
        <v>0</v>
      </c>
      <c r="AH59" s="30">
        <f>IF(AND(AF124=0,AF59&gt;=0),,AF59/AF124)</f>
        <v>0</v>
      </c>
      <c r="AI59" s="30">
        <f t="shared" si="6"/>
        <v>0</v>
      </c>
      <c r="AJ59" s="63">
        <f t="shared" si="7"/>
        <v>0</v>
      </c>
      <c r="AK59" s="30">
        <f>IF(AND(AJ5=0,AJ59&gt;=0),,AJ59/AJ5)</f>
        <v>0</v>
      </c>
      <c r="AL59" s="47">
        <f>IF(AND(AJ124=0,AJ59&gt;=0),,AJ59/AJ124)</f>
        <v>0</v>
      </c>
      <c r="AM59" s="72"/>
      <c r="AN59" s="30">
        <f>IF(AND(AM5=0,AM59&gt;=0),,AM59/AM5)</f>
        <v>0</v>
      </c>
      <c r="AO59" s="30">
        <f>IF(AND(AM124=0,AM59&gt;=0),,AM59/AM124)</f>
        <v>0</v>
      </c>
      <c r="AP59" s="30">
        <f t="shared" si="8"/>
        <v>0</v>
      </c>
      <c r="AQ59" s="63">
        <f t="shared" si="9"/>
        <v>0</v>
      </c>
      <c r="AR59" s="30">
        <f>IF(AND(AQ5=0,AQ59&gt;=0),,AQ59/AQ5)</f>
        <v>0</v>
      </c>
      <c r="AS59" s="47">
        <f>IF(AND(AQ124=0,AQ59&gt;=0),,AQ59/AQ124)</f>
        <v>0</v>
      </c>
      <c r="AT59" s="72">
        <f t="shared" si="11"/>
        <v>0</v>
      </c>
      <c r="AU59" s="30">
        <f>IF(AND(AT5=0,AT59&gt;=0),,AT59/AT5)</f>
        <v>0</v>
      </c>
      <c r="AV59" s="47">
        <f t="shared" si="4"/>
        <v>0</v>
      </c>
      <c r="AW59" s="72">
        <f t="shared" si="16"/>
        <v>0</v>
      </c>
      <c r="AX59" s="30">
        <f>IF(AND(AW5=0,AW59&gt;=0),,AW59/AW5)</f>
        <v>0</v>
      </c>
      <c r="AY59" s="47">
        <f>IF(AND(AW124=0,AW59&gt;=0),,AW59/AW124)</f>
        <v>0</v>
      </c>
      <c r="AZ59" s="72">
        <f t="shared" si="12"/>
        <v>0</v>
      </c>
      <c r="BA59" s="30">
        <f>IF(AND(AZ5=0,AZ59&gt;=0),,AZ59/AZ5)</f>
        <v>0</v>
      </c>
      <c r="BB59" s="47">
        <f t="shared" si="5"/>
        <v>0</v>
      </c>
    </row>
    <row r="60" spans="1:54" hidden="1" outlineLevel="1" x14ac:dyDescent="0.3">
      <c r="A60" s="29" t="s">
        <v>21</v>
      </c>
      <c r="B60" s="72">
        <v>13.11</v>
      </c>
      <c r="C60" s="30">
        <f>IF(AND(B5=0,B60&gt;=0),,B60/B5)</f>
        <v>4.9378242801219052E-5</v>
      </c>
      <c r="D60" s="47">
        <f>IF(AND(B124=0,B60&gt;=0),"Validar",B60/B124)</f>
        <v>1.8079382140218219E-4</v>
      </c>
      <c r="E60" s="72">
        <v>4.88</v>
      </c>
      <c r="F60" s="30">
        <f>IF(AND(E5=0,E60&gt;=0),,E60/E5)</f>
        <v>2.1384244194046239E-4</v>
      </c>
      <c r="G60" s="30">
        <f>IF(AND(E124=0,E60&gt;=0),"Validar",E60/E124)</f>
        <v>5.5948160818860941E-4</v>
      </c>
      <c r="I60" s="30">
        <f>IF(AND(H5=0,H60&gt;=0),,H60/H5)</f>
        <v>0</v>
      </c>
      <c r="J60" s="30">
        <f>IF(AND(H124=0,H60&gt;=0),,H60/H124)</f>
        <v>0</v>
      </c>
      <c r="K60" s="30">
        <f t="shared" si="1"/>
        <v>-1</v>
      </c>
      <c r="L60" s="63">
        <f t="shared" si="13"/>
        <v>4.88</v>
      </c>
      <c r="M60" s="30">
        <f>IF(AND(L5=0,L60&gt;=0),,L60/L5)</f>
        <v>1.0416119713659162E-4</v>
      </c>
      <c r="N60" s="47">
        <f>IF(AND(L124=0,L60&gt;=0),,L60/L124)</f>
        <v>3.2298159666746529E-4</v>
      </c>
      <c r="O60" s="72"/>
      <c r="P60" s="30">
        <f>IF(AND(O5=0,O60&gt;=0),,O60/O5)</f>
        <v>0</v>
      </c>
      <c r="Q60" s="30">
        <f>IF(AND(O124=0,O60&gt;=0),,O60/O124)</f>
        <v>0</v>
      </c>
      <c r="R60" s="30">
        <f t="shared" si="2"/>
        <v>0</v>
      </c>
      <c r="S60" s="63">
        <f t="shared" si="14"/>
        <v>4.88</v>
      </c>
      <c r="T60" s="30">
        <f>IF(AND(S5=0,S60&gt;=0),,S60/S5)</f>
        <v>6.8383014948274835E-5</v>
      </c>
      <c r="U60" s="47">
        <f>IF(AND(S124=0,S60&gt;=0),,S60/S124)</f>
        <v>2.3781073773958947E-4</v>
      </c>
      <c r="V60" s="72">
        <f>2*3</f>
        <v>6</v>
      </c>
      <c r="W60" s="30">
        <f>IF(AND(V5=0,V60&gt;=0),,V60/V5)</f>
        <v>1.0526315789473685E-4</v>
      </c>
      <c r="X60" s="47">
        <f t="shared" si="3"/>
        <v>-0.18666666666666668</v>
      </c>
      <c r="Y60" s="72">
        <v>4.33</v>
      </c>
      <c r="Z60" s="30">
        <f>IF(AND(Y5=0,Y60&gt;=0),,Y60/Y5)</f>
        <v>1.8533499407184835E-4</v>
      </c>
      <c r="AA60" s="30">
        <f>IF(AND(Y124=0,Y60&gt;=0),,Y60/Y124)</f>
        <v>6.3906156834269041E-4</v>
      </c>
      <c r="AB60" s="30">
        <f t="shared" si="0"/>
        <v>1</v>
      </c>
      <c r="AC60" s="63">
        <f t="shared" si="10"/>
        <v>9.2100000000000009</v>
      </c>
      <c r="AD60" s="30">
        <f>IF(AND(AC5=0,AC60&gt;=0),,AC60/AC5)</f>
        <v>9.7227947809388885E-5</v>
      </c>
      <c r="AE60" s="47">
        <f>IF(AND(AC124=0,AC60&gt;=0),,AC60/AC124)</f>
        <v>3.3741108613397969E-4</v>
      </c>
      <c r="AF60" s="72"/>
      <c r="AG60" s="30">
        <f>IF(AND(AF5=0,AF60&gt;=0),,AF60/AF5)</f>
        <v>0</v>
      </c>
      <c r="AH60" s="30">
        <f>IF(AND(AF124=0,AF60&gt;=0),,AF60/AF124)</f>
        <v>0</v>
      </c>
      <c r="AI60" s="30">
        <f t="shared" si="6"/>
        <v>-1</v>
      </c>
      <c r="AJ60" s="63">
        <f t="shared" si="7"/>
        <v>9.2100000000000009</v>
      </c>
      <c r="AK60" s="30">
        <f>IF(AND(AJ5=0,AJ60&gt;=0),,AJ60/AJ5)</f>
        <v>7.2658732112224842E-5</v>
      </c>
      <c r="AL60" s="47">
        <f>IF(AND(AJ124=0,AJ60&gt;=0),,AJ60/AJ124)</f>
        <v>2.6886303340557506E-4</v>
      </c>
      <c r="AM60" s="72">
        <v>4.29</v>
      </c>
      <c r="AN60" s="30">
        <f>IF(AND(AM5=0,AM60&gt;=0),,AM60/AM5)</f>
        <v>1.163937157160818E-4</v>
      </c>
      <c r="AO60" s="30">
        <f>IF(AND(AM124=0,AM60&gt;=0),,AM60/AM124)</f>
        <v>4.8043057330261866E-4</v>
      </c>
      <c r="AP60" s="30">
        <f t="shared" si="8"/>
        <v>-0.53420195439739415</v>
      </c>
      <c r="AQ60" s="63">
        <f t="shared" si="9"/>
        <v>13.5</v>
      </c>
      <c r="AR60" s="30">
        <f>IF(AND(AQ5=0,AQ60&gt;=0),,AQ60/AQ5)</f>
        <v>8.2510963873521818E-5</v>
      </c>
      <c r="AS60" s="47">
        <f>IF(AND(AQ124=0,AQ60&gt;=0),,AQ60/AQ124)</f>
        <v>3.126096304606824E-4</v>
      </c>
      <c r="AT60" s="72">
        <f t="shared" si="11"/>
        <v>12</v>
      </c>
      <c r="AU60" s="30">
        <f>IF(AND(AT5=0,AT60&gt;=0),,AT60/AT5)</f>
        <v>1.0526315789473685E-4</v>
      </c>
      <c r="AV60" s="47">
        <f t="shared" si="4"/>
        <v>0.125</v>
      </c>
      <c r="AW60" s="72">
        <f t="shared" si="15"/>
        <v>2.25</v>
      </c>
      <c r="AX60" s="30">
        <f>IF(AND(AW5=0,AW60&gt;=0),,AW60/AW5)</f>
        <v>7.7586206896551729E-5</v>
      </c>
      <c r="AY60" s="47">
        <f>IF(AND(AW124=0,AW60&gt;=0),,AW60/AW124)</f>
        <v>2.9851812947036434E-4</v>
      </c>
      <c r="AZ60" s="72">
        <f t="shared" si="12"/>
        <v>2</v>
      </c>
      <c r="BA60" s="30">
        <f>IF(AND(AZ5=0,AZ60&gt;=0),,AZ60/AZ5)</f>
        <v>1.0526315789473685E-4</v>
      </c>
      <c r="BB60" s="47">
        <f t="shared" si="5"/>
        <v>0.125</v>
      </c>
    </row>
    <row r="61" spans="1:54" hidden="1" outlineLevel="1" x14ac:dyDescent="0.3">
      <c r="A61" s="29" t="s">
        <v>0</v>
      </c>
      <c r="B61" s="72">
        <v>756.43</v>
      </c>
      <c r="C61" s="30">
        <f>IF(AND(B5=0,B61&gt;=0),,B61/B5)</f>
        <v>2.8490605798723208E-3</v>
      </c>
      <c r="D61" s="47">
        <f>IF(AND(B124=0,B61&gt;=0),"Validar",B61/B124)</f>
        <v>1.0431569055930791E-2</v>
      </c>
      <c r="E61" s="72">
        <v>22.34</v>
      </c>
      <c r="F61" s="30">
        <f>IF(AND(E5=0,E61&gt;=0),,E61/E5)</f>
        <v>9.7894265429301843E-4</v>
      </c>
      <c r="G61" s="30">
        <f>IF(AND(E124=0,E61&gt;=0),"Validar",E61/E124)</f>
        <v>2.5612334276503145E-3</v>
      </c>
      <c r="I61" s="30">
        <f>IF(AND(H5=0,H61&gt;=0),,H61/H5)</f>
        <v>0</v>
      </c>
      <c r="J61" s="30">
        <f>IF(AND(H124=0,H61&gt;=0),,H61/H124)</f>
        <v>0</v>
      </c>
      <c r="K61" s="30">
        <f t="shared" si="1"/>
        <v>-1</v>
      </c>
      <c r="L61" s="63">
        <f t="shared" si="13"/>
        <v>22.34</v>
      </c>
      <c r="M61" s="30">
        <f>IF(AND(L5=0,L61&gt;=0),,L61/L5)</f>
        <v>4.7683630000644602E-4</v>
      </c>
      <c r="N61" s="47">
        <f>IF(AND(L124=0,L61&gt;=0),,L61/L124)</f>
        <v>1.47856739130147E-3</v>
      </c>
      <c r="O61" s="72"/>
      <c r="P61" s="30">
        <f>IF(AND(O5=0,O61&gt;=0),,O61/O5)</f>
        <v>0</v>
      </c>
      <c r="Q61" s="30">
        <f>IF(AND(O124=0,O61&gt;=0),,O61/O124)</f>
        <v>0</v>
      </c>
      <c r="R61" s="30">
        <f t="shared" si="2"/>
        <v>0</v>
      </c>
      <c r="S61" s="63">
        <f t="shared" si="14"/>
        <v>22.34</v>
      </c>
      <c r="T61" s="30">
        <f>IF(AND(S5=0,S61&gt;=0),,S61/S5)</f>
        <v>3.1304847416894669E-4</v>
      </c>
      <c r="U61" s="47">
        <f>IF(AND(S124=0,S61&gt;=0),,S61/S124)</f>
        <v>1.0886663690783667E-3</v>
      </c>
      <c r="V61" s="72">
        <f>60*3</f>
        <v>180</v>
      </c>
      <c r="W61" s="30">
        <f>IF(AND(V5=0,V61&gt;=0),,V61/V5)</f>
        <v>3.1578947368421052E-3</v>
      </c>
      <c r="X61" s="47">
        <f t="shared" si="3"/>
        <v>-0.87588888888888883</v>
      </c>
      <c r="Y61" s="72">
        <v>19.100000000000001</v>
      </c>
      <c r="Z61" s="30">
        <f>IF(AND(Y5=0,Y61&gt;=0),,Y61/Y5)</f>
        <v>8.1752849579037044E-4</v>
      </c>
      <c r="AA61" s="30">
        <f>IF(AND(Y124=0,Y61&gt;=0),,Y61/Y124)</f>
        <v>2.8189551859920067E-3</v>
      </c>
      <c r="AB61" s="30">
        <f t="shared" si="0"/>
        <v>1</v>
      </c>
      <c r="AC61" s="63">
        <f t="shared" si="10"/>
        <v>41.44</v>
      </c>
      <c r="AD61" s="30">
        <f>IF(AND(AC5=0,AC61&gt;=0),,AC61/AC5)</f>
        <v>4.374729812400733E-4</v>
      </c>
      <c r="AE61" s="47">
        <f>IF(AND(AC124=0,AC61&gt;=0),,AC61/AC124)</f>
        <v>1.5181667111174937E-3</v>
      </c>
      <c r="AF61" s="72">
        <v>262.98</v>
      </c>
      <c r="AG61" s="30">
        <f>IF(AND(AF5=0,AF61&gt;=0),,AF61/AF5)</f>
        <v>8.2101432014063825E-3</v>
      </c>
      <c r="AH61" s="30">
        <f>IF(AND(AF124=0,AF61&gt;=0),,AF61/AF124)</f>
        <v>3.7788391902610623E-2</v>
      </c>
      <c r="AI61" s="30">
        <f t="shared" si="6"/>
        <v>0.46100000000000008</v>
      </c>
      <c r="AJ61" s="63">
        <f t="shared" si="7"/>
        <v>304.42</v>
      </c>
      <c r="AK61" s="30">
        <f>IF(AND(AJ5=0,AJ61&gt;=0),,AJ61/AJ5)</f>
        <v>2.4016038251469586E-3</v>
      </c>
      <c r="AL61" s="47">
        <f>IF(AND(AJ124=0,AJ61&gt;=0),,AJ61/AJ124)</f>
        <v>8.8867844331514834E-3</v>
      </c>
      <c r="AM61" s="72">
        <v>153.04</v>
      </c>
      <c r="AN61" s="30">
        <f>IF(AND(AM5=0,AM61&gt;=0),,AM61/AM5)</f>
        <v>4.1521898026081958E-3</v>
      </c>
      <c r="AO61" s="30">
        <f>IF(AND(AM124=0,AM61&gt;=0),,AM61/AM124)</f>
        <v>1.7138716768818823E-2</v>
      </c>
      <c r="AP61" s="30">
        <f t="shared" si="8"/>
        <v>2.6930501930501931</v>
      </c>
      <c r="AQ61" s="63">
        <f t="shared" si="9"/>
        <v>457.46000000000004</v>
      </c>
      <c r="AR61" s="30">
        <f>IF(AND(AQ5=0,AQ61&gt;=0),,AQ61/AQ5)</f>
        <v>2.7959604098949107E-3</v>
      </c>
      <c r="AS61" s="47">
        <f>IF(AND(AQ124=0,AQ61&gt;=0),,AQ61/AQ124)</f>
        <v>1.0593066781521762E-2</v>
      </c>
      <c r="AT61" s="72">
        <f t="shared" si="11"/>
        <v>360</v>
      </c>
      <c r="AU61" s="30">
        <f>IF(AND(AT5=0,AT61&gt;=0),,AT61/AT5)</f>
        <v>3.1578947368421052E-3</v>
      </c>
      <c r="AV61" s="47">
        <f t="shared" si="4"/>
        <v>0.27072222222222231</v>
      </c>
      <c r="AW61" s="72">
        <f t="shared" si="15"/>
        <v>76.243333333333339</v>
      </c>
      <c r="AX61" s="30">
        <f>IF(AND(AW5=0,AW61&gt;=0),,AW61/AW5)</f>
        <v>2.629080459770115E-3</v>
      </c>
      <c r="AY61" s="47">
        <f>IF(AND(AW124=0,AW61&gt;=0),,AW61/AW124)</f>
        <v>1.0115563222778731E-2</v>
      </c>
      <c r="AZ61" s="72">
        <f t="shared" si="12"/>
        <v>60</v>
      </c>
      <c r="BA61" s="30">
        <f>IF(AND(AZ5=0,AZ61&gt;=0),,AZ61/AZ5)</f>
        <v>3.1578947368421052E-3</v>
      </c>
      <c r="BB61" s="47">
        <f t="shared" si="5"/>
        <v>0.27072222222222231</v>
      </c>
    </row>
    <row r="62" spans="1:54" hidden="1" outlineLevel="1" x14ac:dyDescent="0.3">
      <c r="A62" s="29" t="s">
        <v>22</v>
      </c>
      <c r="B62" s="72"/>
      <c r="C62" s="30">
        <f>IF(AND(B5=0,B62&gt;=0),,B62/B5)</f>
        <v>0</v>
      </c>
      <c r="D62" s="47">
        <f>IF(AND(B124=0,B62&gt;=0),"Validar",B62/B124)</f>
        <v>0</v>
      </c>
      <c r="E62" s="72"/>
      <c r="F62" s="30">
        <f>IF(AND(E5=0,E62&gt;=0),,E62/E5)</f>
        <v>0</v>
      </c>
      <c r="G62" s="30">
        <f>IF(AND(E124=0,E62&gt;=0),"Validar",E62/E124)</f>
        <v>0</v>
      </c>
      <c r="I62" s="30">
        <f>IF(AND(H5=0,H62&gt;=0),,H62/H5)</f>
        <v>0</v>
      </c>
      <c r="J62" s="30">
        <f>IF(AND(H124=0,H62&gt;=0),,H62/H124)</f>
        <v>0</v>
      </c>
      <c r="K62" s="30">
        <f t="shared" si="1"/>
        <v>0</v>
      </c>
      <c r="L62" s="63">
        <f t="shared" si="13"/>
        <v>0</v>
      </c>
      <c r="M62" s="30">
        <f>IF(AND(L5=0,L62&gt;=0),,L62/L5)</f>
        <v>0</v>
      </c>
      <c r="N62" s="47">
        <f>IF(AND(L124=0,L62&gt;=0),,L62/L124)</f>
        <v>0</v>
      </c>
      <c r="O62" s="72"/>
      <c r="P62" s="30">
        <f>IF(AND(O5=0,O62&gt;=0),,O62/O5)</f>
        <v>0</v>
      </c>
      <c r="Q62" s="30">
        <f>IF(AND(O124=0,O62&gt;=0),,O62/O124)</f>
        <v>0</v>
      </c>
      <c r="R62" s="30">
        <f t="shared" si="2"/>
        <v>0</v>
      </c>
      <c r="S62" s="63">
        <f t="shared" si="14"/>
        <v>0</v>
      </c>
      <c r="T62" s="30">
        <f>IF(AND(S5=0,S62&gt;=0),,S62/S5)</f>
        <v>0</v>
      </c>
      <c r="U62" s="47">
        <f>IF(AND(S124=0,S62&gt;=0),,S62/S124)</f>
        <v>0</v>
      </c>
      <c r="V62" s="72"/>
      <c r="W62" s="30">
        <f>IF(AND(V5=0,V62&gt;=0),,V62/V5)</f>
        <v>0</v>
      </c>
      <c r="X62" s="47">
        <f t="shared" si="3"/>
        <v>0</v>
      </c>
      <c r="Y62" s="72"/>
      <c r="Z62" s="30">
        <f>IF(AND(Y5=0,Y62&gt;=0),,Y62/Y5)</f>
        <v>0</v>
      </c>
      <c r="AA62" s="30">
        <f>IF(AND(Y124=0,Y62&gt;=0),,Y62/Y124)</f>
        <v>0</v>
      </c>
      <c r="AB62" s="30">
        <f t="shared" si="0"/>
        <v>0</v>
      </c>
      <c r="AC62" s="63">
        <f t="shared" si="10"/>
        <v>0</v>
      </c>
      <c r="AD62" s="30">
        <f>IF(AND(AC5=0,AC62&gt;=0),,AC62/AC5)</f>
        <v>0</v>
      </c>
      <c r="AE62" s="47">
        <f>IF(AND(AC124=0,AC62&gt;=0),,AC62/AC124)</f>
        <v>0</v>
      </c>
      <c r="AF62" s="72"/>
      <c r="AG62" s="30">
        <f>IF(AND(AF5=0,AF62&gt;=0),,AF62/AF5)</f>
        <v>0</v>
      </c>
      <c r="AH62" s="30">
        <f>IF(AND(AF124=0,AF62&gt;=0),,AF62/AF124)</f>
        <v>0</v>
      </c>
      <c r="AI62" s="30">
        <f t="shared" si="6"/>
        <v>0</v>
      </c>
      <c r="AJ62" s="63">
        <f t="shared" si="7"/>
        <v>0</v>
      </c>
      <c r="AK62" s="30">
        <f>IF(AND(AJ5=0,AJ62&gt;=0),,AJ62/AJ5)</f>
        <v>0</v>
      </c>
      <c r="AL62" s="47">
        <f>IF(AND(AJ124=0,AJ62&gt;=0),,AJ62/AJ124)</f>
        <v>0</v>
      </c>
      <c r="AM62" s="72"/>
      <c r="AN62" s="30">
        <f>IF(AND(AM5=0,AM62&gt;=0),,AM62/AM5)</f>
        <v>0</v>
      </c>
      <c r="AO62" s="30">
        <f>IF(AND(AM124=0,AM62&gt;=0),,AM62/AM124)</f>
        <v>0</v>
      </c>
      <c r="AP62" s="30">
        <f t="shared" si="8"/>
        <v>0</v>
      </c>
      <c r="AQ62" s="63">
        <f t="shared" si="9"/>
        <v>0</v>
      </c>
      <c r="AR62" s="30">
        <f>IF(AND(AQ5=0,AQ62&gt;=0),,AQ62/AQ5)</f>
        <v>0</v>
      </c>
      <c r="AS62" s="47">
        <f>IF(AND(AQ124=0,AQ62&gt;=0),,AQ62/AQ124)</f>
        <v>0</v>
      </c>
      <c r="AT62" s="72">
        <f t="shared" si="11"/>
        <v>0</v>
      </c>
      <c r="AU62" s="30">
        <f>IF(AND(AT5=0,AT62&gt;=0),,AT62/AT5)</f>
        <v>0</v>
      </c>
      <c r="AV62" s="47">
        <f t="shared" si="4"/>
        <v>0</v>
      </c>
      <c r="AW62" s="72">
        <f t="shared" si="15"/>
        <v>0</v>
      </c>
      <c r="AX62" s="30">
        <f>IF(AND(AW5=0,AW62&gt;=0),,AW62/AW5)</f>
        <v>0</v>
      </c>
      <c r="AY62" s="47">
        <f>IF(AND(AW124=0,AW62&gt;=0),,AW62/AW124)</f>
        <v>0</v>
      </c>
      <c r="AZ62" s="72">
        <f t="shared" si="12"/>
        <v>0</v>
      </c>
      <c r="BA62" s="30">
        <f>IF(AND(AZ5=0,AZ62&gt;=0),,AZ62/AZ5)</f>
        <v>0</v>
      </c>
      <c r="BB62" s="47">
        <f t="shared" si="5"/>
        <v>0</v>
      </c>
    </row>
    <row r="63" spans="1:54" hidden="1" outlineLevel="1" x14ac:dyDescent="0.3">
      <c r="A63" s="29" t="s">
        <v>23</v>
      </c>
      <c r="B63" s="72"/>
      <c r="C63" s="30">
        <f>IF(AND(B5=0,B63&gt;=0),,B63/B5)</f>
        <v>0</v>
      </c>
      <c r="D63" s="47">
        <f>IF(AND(B124=0,B63&gt;=0),"Validar",B63/B124)</f>
        <v>0</v>
      </c>
      <c r="E63" s="72"/>
      <c r="F63" s="30">
        <f>IF(AND(E5=0,E63&gt;=0),,E63/E5)</f>
        <v>0</v>
      </c>
      <c r="G63" s="30">
        <f>IF(AND(E124=0,E63&gt;=0),"Validar",E63/E124)</f>
        <v>0</v>
      </c>
      <c r="I63" s="30">
        <f>IF(AND(H5=0,H63&gt;=0),,H63/H5)</f>
        <v>0</v>
      </c>
      <c r="J63" s="30">
        <f>IF(AND(H124=0,H63&gt;=0),,H63/H124)</f>
        <v>0</v>
      </c>
      <c r="K63" s="30">
        <f t="shared" si="1"/>
        <v>0</v>
      </c>
      <c r="L63" s="63">
        <f t="shared" si="13"/>
        <v>0</v>
      </c>
      <c r="M63" s="30">
        <f>IF(AND(L5=0,L63&gt;=0),,L63/L5)</f>
        <v>0</v>
      </c>
      <c r="N63" s="47">
        <f>IF(AND(L124=0,L63&gt;=0),,L63/L124)</f>
        <v>0</v>
      </c>
      <c r="O63" s="72"/>
      <c r="P63" s="30">
        <f>IF(AND(O5=0,O63&gt;=0),,O63/O5)</f>
        <v>0</v>
      </c>
      <c r="Q63" s="30">
        <f>IF(AND(O124=0,O63&gt;=0),,O63/O124)</f>
        <v>0</v>
      </c>
      <c r="R63" s="30">
        <f t="shared" si="2"/>
        <v>0</v>
      </c>
      <c r="S63" s="63">
        <f t="shared" si="14"/>
        <v>0</v>
      </c>
      <c r="T63" s="30">
        <f>IF(AND(S5=0,S63&gt;=0),,S63/S5)</f>
        <v>0</v>
      </c>
      <c r="U63" s="47">
        <f>IF(AND(S124=0,S63&gt;=0),,S63/S124)</f>
        <v>0</v>
      </c>
      <c r="V63" s="72"/>
      <c r="W63" s="30">
        <f>IF(AND(V5=0,V63&gt;=0),,V63/V5)</f>
        <v>0</v>
      </c>
      <c r="X63" s="47">
        <f t="shared" si="3"/>
        <v>0</v>
      </c>
      <c r="Y63" s="72"/>
      <c r="Z63" s="30">
        <f>IF(AND(Y5=0,Y63&gt;=0),,Y63/Y5)</f>
        <v>0</v>
      </c>
      <c r="AA63" s="30">
        <f>IF(AND(Y124=0,Y63&gt;=0),,Y63/Y124)</f>
        <v>0</v>
      </c>
      <c r="AB63" s="30">
        <f t="shared" si="0"/>
        <v>0</v>
      </c>
      <c r="AC63" s="63">
        <f t="shared" si="10"/>
        <v>0</v>
      </c>
      <c r="AD63" s="30">
        <f>IF(AND(AC5=0,AC63&gt;=0),,AC63/AC5)</f>
        <v>0</v>
      </c>
      <c r="AE63" s="47">
        <f>IF(AND(AC124=0,AC63&gt;=0),,AC63/AC124)</f>
        <v>0</v>
      </c>
      <c r="AF63" s="72"/>
      <c r="AG63" s="30">
        <f>IF(AND(AF5=0,AF63&gt;=0),,AF63/AF5)</f>
        <v>0</v>
      </c>
      <c r="AH63" s="30">
        <f>IF(AND(AF124=0,AF63&gt;=0),,AF63/AF124)</f>
        <v>0</v>
      </c>
      <c r="AI63" s="30">
        <f t="shared" si="6"/>
        <v>0</v>
      </c>
      <c r="AJ63" s="63">
        <f t="shared" si="7"/>
        <v>0</v>
      </c>
      <c r="AK63" s="30">
        <f>IF(AND(AJ5=0,AJ63&gt;=0),,AJ63/AJ5)</f>
        <v>0</v>
      </c>
      <c r="AL63" s="47">
        <f>IF(AND(AJ124=0,AJ63&gt;=0),,AJ63/AJ124)</f>
        <v>0</v>
      </c>
      <c r="AM63" s="72"/>
      <c r="AN63" s="30">
        <f>IF(AND(AM5=0,AM63&gt;=0),,AM63/AM5)</f>
        <v>0</v>
      </c>
      <c r="AO63" s="30">
        <f>IF(AND(AM124=0,AM63&gt;=0),,AM63/AM124)</f>
        <v>0</v>
      </c>
      <c r="AP63" s="30">
        <f t="shared" si="8"/>
        <v>0</v>
      </c>
      <c r="AQ63" s="63">
        <f t="shared" si="9"/>
        <v>0</v>
      </c>
      <c r="AR63" s="30">
        <f>IF(AND(AQ5=0,AQ63&gt;=0),,AQ63/AQ5)</f>
        <v>0</v>
      </c>
      <c r="AS63" s="47">
        <f>IF(AND(AQ124=0,AQ63&gt;=0),,AQ63/AQ124)</f>
        <v>0</v>
      </c>
      <c r="AT63" s="72">
        <f t="shared" si="11"/>
        <v>0</v>
      </c>
      <c r="AU63" s="30">
        <f>IF(AND(AT5=0,AT63&gt;=0),,AT63/AT5)</f>
        <v>0</v>
      </c>
      <c r="AV63" s="47">
        <f t="shared" si="4"/>
        <v>0</v>
      </c>
      <c r="AW63" s="72">
        <f t="shared" si="15"/>
        <v>0</v>
      </c>
      <c r="AX63" s="30">
        <f>IF(AND(AW5=0,AW63&gt;=0),,AW63/AW5)</f>
        <v>0</v>
      </c>
      <c r="AY63" s="47">
        <f>IF(AND(AW124=0,AW63&gt;=0),,AW63/AW124)</f>
        <v>0</v>
      </c>
      <c r="AZ63" s="72">
        <f t="shared" si="12"/>
        <v>0</v>
      </c>
      <c r="BA63" s="30">
        <f>IF(AND(AZ5=0,AZ63&gt;=0),,AZ63/AZ5)</f>
        <v>0</v>
      </c>
      <c r="BB63" s="47">
        <f t="shared" si="5"/>
        <v>0</v>
      </c>
    </row>
    <row r="64" spans="1:54" hidden="1" outlineLevel="1" x14ac:dyDescent="0.3">
      <c r="A64" s="29" t="s">
        <v>24</v>
      </c>
      <c r="B64" s="72">
        <v>1382.99</v>
      </c>
      <c r="C64" s="30">
        <f>IF(AND(B5=0,B64&gt;=0),,B64/B5)</f>
        <v>5.2089714730478975E-3</v>
      </c>
      <c r="D64" s="47">
        <f>IF(AND(B124=0,B64&gt;=0),"Validar",B64/B124)</f>
        <v>1.9072162247216168E-2</v>
      </c>
      <c r="E64" s="72"/>
      <c r="F64" s="30">
        <f>IF(AND(E5=0,E64&gt;=0),,E64/E5)</f>
        <v>0</v>
      </c>
      <c r="G64" s="30">
        <f>IF(AND(E124=0,E64&gt;=0),"Validar",E64/E124)</f>
        <v>0</v>
      </c>
      <c r="I64" s="30">
        <f>IF(AND(H5=0,H64&gt;=0),,H64/H5)</f>
        <v>0</v>
      </c>
      <c r="J64" s="30">
        <f>IF(AND(H124=0,H64&gt;=0),,H64/H124)</f>
        <v>0</v>
      </c>
      <c r="K64" s="30">
        <f t="shared" si="1"/>
        <v>0</v>
      </c>
      <c r="L64" s="63">
        <f t="shared" si="13"/>
        <v>0</v>
      </c>
      <c r="M64" s="30">
        <f>IF(AND(L5=0,L64&gt;=0),,L64/L5)</f>
        <v>0</v>
      </c>
      <c r="N64" s="47">
        <f>IF(AND(L124=0,L64&gt;=0),,L64/L124)</f>
        <v>0</v>
      </c>
      <c r="O64" s="72"/>
      <c r="P64" s="30">
        <f>IF(AND(O5=0,O64&gt;=0),,O64/O5)</f>
        <v>0</v>
      </c>
      <c r="Q64" s="30">
        <f>IF(AND(O124=0,O64&gt;=0),,O64/O124)</f>
        <v>0</v>
      </c>
      <c r="R64" s="30">
        <f t="shared" si="2"/>
        <v>0</v>
      </c>
      <c r="S64" s="63">
        <f t="shared" si="14"/>
        <v>0</v>
      </c>
      <c r="T64" s="30">
        <f>IF(AND(S5=0,S64&gt;=0),,S64/S5)</f>
        <v>0</v>
      </c>
      <c r="U64" s="47">
        <f>IF(AND(S124=0,S64&gt;=0),,S64/S124)</f>
        <v>0</v>
      </c>
      <c r="V64" s="72">
        <f>130*3</f>
        <v>390</v>
      </c>
      <c r="W64" s="30">
        <f>IF(AND(V5=0,V64&gt;=0),,V64/V5)</f>
        <v>6.842105263157895E-3</v>
      </c>
      <c r="X64" s="47">
        <f t="shared" si="3"/>
        <v>-1</v>
      </c>
      <c r="Y64" s="72"/>
      <c r="Z64" s="30">
        <f>IF(AND(Y5=0,Y64&gt;=0),,Y64/Y5)</f>
        <v>0</v>
      </c>
      <c r="AA64" s="30">
        <f>IF(AND(Y124=0,Y64&gt;=0),,Y64/Y124)</f>
        <v>0</v>
      </c>
      <c r="AB64" s="30">
        <f t="shared" si="0"/>
        <v>0</v>
      </c>
      <c r="AC64" s="63">
        <f t="shared" si="10"/>
        <v>0</v>
      </c>
      <c r="AD64" s="30">
        <f>IF(AND(AC5=0,AC64&gt;=0),,AC64/AC5)</f>
        <v>0</v>
      </c>
      <c r="AE64" s="47">
        <f>IF(AND(AC124=0,AC64&gt;=0),,AC64/AC124)</f>
        <v>0</v>
      </c>
      <c r="AF64" s="72"/>
      <c r="AG64" s="30">
        <f>IF(AND(AF5=0,AF64&gt;=0),,AF64/AF5)</f>
        <v>0</v>
      </c>
      <c r="AH64" s="30">
        <f>IF(AND(AF124=0,AF64&gt;=0),,AF64/AF124)</f>
        <v>0</v>
      </c>
      <c r="AI64" s="30">
        <f t="shared" si="6"/>
        <v>-1</v>
      </c>
      <c r="AJ64" s="63">
        <f t="shared" si="7"/>
        <v>0</v>
      </c>
      <c r="AK64" s="30">
        <f>IF(AND(AJ5=0,AJ64&gt;=0),,AJ64/AJ5)</f>
        <v>0</v>
      </c>
      <c r="AL64" s="47">
        <f>IF(AND(AJ124=0,AJ64&gt;=0),,AJ64/AJ124)</f>
        <v>0</v>
      </c>
      <c r="AM64" s="72">
        <v>1155.55</v>
      </c>
      <c r="AN64" s="30">
        <f>IF(AND(AM5=0,AM64&gt;=0),,AM64/AM5)</f>
        <v>3.1351691887113828E-2</v>
      </c>
      <c r="AO64" s="30">
        <f>IF(AND(AM124=0,AM64&gt;=0),,AM64/AM124)</f>
        <v>0.12940828647548741</v>
      </c>
      <c r="AP64" s="30">
        <f t="shared" si="8"/>
        <v>1</v>
      </c>
      <c r="AQ64" s="63">
        <f t="shared" si="9"/>
        <v>1155.55</v>
      </c>
      <c r="AR64" s="30">
        <f>IF(AND(AQ5=0,AQ64&gt;=0),,AQ64/AQ5)</f>
        <v>7.0626329114109728E-3</v>
      </c>
      <c r="AS64" s="47">
        <f>IF(AND(AQ124=0,AQ64&gt;=0),,AQ64/AQ124)</f>
        <v>2.6758226553988261E-2</v>
      </c>
      <c r="AT64" s="72">
        <f t="shared" si="11"/>
        <v>780</v>
      </c>
      <c r="AU64" s="30">
        <f>IF(AND(AT5=0,AT64&gt;=0),,AT64/AT5)</f>
        <v>6.842105263157895E-3</v>
      </c>
      <c r="AV64" s="47">
        <f t="shared" si="4"/>
        <v>0.48147435897435892</v>
      </c>
      <c r="AW64" s="72">
        <f t="shared" si="15"/>
        <v>192.59166666666667</v>
      </c>
      <c r="AX64" s="30">
        <f>IF(AND(AW5=0,AW64&gt;=0),,AW64/AW5)</f>
        <v>6.6410919540229882E-3</v>
      </c>
      <c r="AY64" s="47">
        <f>IF(AND(AW124=0,AW64&gt;=0),,AW64/AW124)</f>
        <v>2.5552046259961443E-2</v>
      </c>
      <c r="AZ64" s="72">
        <f t="shared" si="12"/>
        <v>130</v>
      </c>
      <c r="BA64" s="30">
        <f>IF(AND(AZ5=0,AZ64&gt;=0),,AZ64/AZ5)</f>
        <v>6.842105263157895E-3</v>
      </c>
      <c r="BB64" s="47">
        <f t="shared" si="5"/>
        <v>0.48147435897435897</v>
      </c>
    </row>
    <row r="65" spans="1:54" hidden="1" outlineLevel="1" x14ac:dyDescent="0.3">
      <c r="A65" s="29" t="s">
        <v>25</v>
      </c>
      <c r="B65" s="72"/>
      <c r="C65" s="30">
        <f>IF(AND(B5=0,B65&gt;=0),,B65/B5)</f>
        <v>0</v>
      </c>
      <c r="D65" s="47">
        <f>IF(AND(B124=0,B65&gt;=0),"Validar",B65/B124)</f>
        <v>0</v>
      </c>
      <c r="E65" s="72"/>
      <c r="F65" s="30">
        <f>IF(AND(E5=0,E65&gt;=0),,E65/E5)</f>
        <v>0</v>
      </c>
      <c r="G65" s="30">
        <f>IF(AND(E124=0,E65&gt;=0),"Validar",E65/E124)</f>
        <v>0</v>
      </c>
      <c r="I65" s="30">
        <f>IF(AND(H5=0,H65&gt;=0),,H65/H5)</f>
        <v>0</v>
      </c>
      <c r="J65" s="30">
        <f>IF(AND(H124=0,H65&gt;=0),,H65/H124)</f>
        <v>0</v>
      </c>
      <c r="K65" s="30">
        <f t="shared" si="1"/>
        <v>0</v>
      </c>
      <c r="L65" s="63">
        <f t="shared" si="13"/>
        <v>0</v>
      </c>
      <c r="M65" s="30">
        <f>IF(AND(L5=0,L65&gt;=0),,L65/L5)</f>
        <v>0</v>
      </c>
      <c r="N65" s="47">
        <f>IF(AND(L124=0,L65&gt;=0),,L65/L124)</f>
        <v>0</v>
      </c>
      <c r="O65" s="72"/>
      <c r="P65" s="30">
        <f>IF(AND(O5=0,O65&gt;=0),,O65/O5)</f>
        <v>0</v>
      </c>
      <c r="Q65" s="30">
        <f>IF(AND(O124=0,O65&gt;=0),,O65/O124)</f>
        <v>0</v>
      </c>
      <c r="R65" s="30">
        <f t="shared" si="2"/>
        <v>0</v>
      </c>
      <c r="S65" s="63">
        <f t="shared" si="14"/>
        <v>0</v>
      </c>
      <c r="T65" s="30">
        <f>IF(AND(S5=0,S65&gt;=0),,S65/S5)</f>
        <v>0</v>
      </c>
      <c r="U65" s="47">
        <f>IF(AND(S124=0,S65&gt;=0),,S65/S124)</f>
        <v>0</v>
      </c>
      <c r="V65" s="72"/>
      <c r="W65" s="30">
        <f>IF(AND(V5=0,V65&gt;=0),,V65/V5)</f>
        <v>0</v>
      </c>
      <c r="X65" s="47">
        <f t="shared" si="3"/>
        <v>0</v>
      </c>
      <c r="Y65" s="72"/>
      <c r="Z65" s="30">
        <f>IF(AND(Y5=0,Y65&gt;=0),,Y65/Y5)</f>
        <v>0</v>
      </c>
      <c r="AA65" s="30">
        <f>IF(AND(Y124=0,Y65&gt;=0),,Y65/Y124)</f>
        <v>0</v>
      </c>
      <c r="AB65" s="30">
        <f t="shared" si="0"/>
        <v>0</v>
      </c>
      <c r="AC65" s="63">
        <f t="shared" si="10"/>
        <v>0</v>
      </c>
      <c r="AD65" s="30">
        <f>IF(AND(AC5=0,AC65&gt;=0),,AC65/AC5)</f>
        <v>0</v>
      </c>
      <c r="AE65" s="47">
        <f>IF(AND(AC124=0,AC65&gt;=0),,AC65/AC124)</f>
        <v>0</v>
      </c>
      <c r="AF65" s="72"/>
      <c r="AG65" s="30">
        <f>IF(AND(AF5=0,AF65&gt;=0),,AF65/AF5)</f>
        <v>0</v>
      </c>
      <c r="AH65" s="30">
        <f>IF(AND(AF124=0,AF65&gt;=0),,AF65/AF124)</f>
        <v>0</v>
      </c>
      <c r="AI65" s="30">
        <f t="shared" si="6"/>
        <v>0</v>
      </c>
      <c r="AJ65" s="63">
        <f t="shared" si="7"/>
        <v>0</v>
      </c>
      <c r="AK65" s="30">
        <f>IF(AND(AJ5=0,AJ65&gt;=0),,AJ65/AJ5)</f>
        <v>0</v>
      </c>
      <c r="AL65" s="47">
        <f>IF(AND(AJ124=0,AJ65&gt;=0),,AJ65/AJ124)</f>
        <v>0</v>
      </c>
      <c r="AM65" s="72"/>
      <c r="AN65" s="30">
        <f>IF(AND(AM5=0,AM65&gt;=0),,AM65/AM5)</f>
        <v>0</v>
      </c>
      <c r="AO65" s="30">
        <f>IF(AND(AM124=0,AM65&gt;=0),,AM65/AM124)</f>
        <v>0</v>
      </c>
      <c r="AP65" s="30">
        <f t="shared" si="8"/>
        <v>0</v>
      </c>
      <c r="AQ65" s="63">
        <f t="shared" si="9"/>
        <v>0</v>
      </c>
      <c r="AR65" s="30">
        <f>IF(AND(AQ5=0,AQ65&gt;=0),,AQ65/AQ5)</f>
        <v>0</v>
      </c>
      <c r="AS65" s="47">
        <f>IF(AND(AQ124=0,AQ65&gt;=0),,AQ65/AQ124)</f>
        <v>0</v>
      </c>
      <c r="AT65" s="72">
        <f t="shared" si="11"/>
        <v>0</v>
      </c>
      <c r="AU65" s="30">
        <f>IF(AND(AT5=0,AT65&gt;=0),,AT65/AT5)</f>
        <v>0</v>
      </c>
      <c r="AV65" s="47">
        <f t="shared" si="4"/>
        <v>0</v>
      </c>
      <c r="AW65" s="72">
        <f t="shared" si="15"/>
        <v>0</v>
      </c>
      <c r="AX65" s="30">
        <f>IF(AND(AW5=0,AW65&gt;=0),,AW65/AW5)</f>
        <v>0</v>
      </c>
      <c r="AY65" s="47">
        <f>IF(AND(AW124=0,AW65&gt;=0),,AW65/AW124)</f>
        <v>0</v>
      </c>
      <c r="AZ65" s="72">
        <f t="shared" si="12"/>
        <v>0</v>
      </c>
      <c r="BA65" s="30">
        <f>IF(AND(AZ5=0,AZ65&gt;=0),,AZ65/AZ5)</f>
        <v>0</v>
      </c>
      <c r="BB65" s="47">
        <f t="shared" si="5"/>
        <v>0</v>
      </c>
    </row>
    <row r="66" spans="1:54" hidden="1" outlineLevel="1" x14ac:dyDescent="0.3">
      <c r="A66" s="29" t="s">
        <v>26</v>
      </c>
      <c r="B66" s="72">
        <v>3789.74</v>
      </c>
      <c r="C66" s="30">
        <f>IF(AND(B5=0,B66&gt;=0),,B66/B5)</f>
        <v>1.4273890303088626E-2</v>
      </c>
      <c r="D66" s="47">
        <f>IF(AND(B124=0,B66&gt;=0),"Validar",B66/B124)</f>
        <v>5.226251538678154E-2</v>
      </c>
      <c r="E66" s="72">
        <v>534.67999999999995</v>
      </c>
      <c r="F66" s="30">
        <f>IF(AND(E5=0,E66&gt;=0),,E66/E5)</f>
        <v>2.3429769847689842E-2</v>
      </c>
      <c r="G66" s="30">
        <f>IF(AND(E124=0,E66&gt;=0),"Validar",E66/E124)</f>
        <v>6.1299923415222474E-2</v>
      </c>
      <c r="H66" s="63">
        <v>375.7</v>
      </c>
      <c r="I66" s="30">
        <f>IF(AND(H5=0,H66&gt;=0),,H66/H5)</f>
        <v>1.5634675437954017E-2</v>
      </c>
      <c r="J66" s="30">
        <f>IF(AND(H124=0,H66&gt;=0),,H66/H124)</f>
        <v>5.882389781520183E-2</v>
      </c>
      <c r="K66" s="30">
        <f t="shared" si="1"/>
        <v>-0.29733672476995582</v>
      </c>
      <c r="L66" s="63">
        <f t="shared" si="13"/>
        <v>910.37999999999988</v>
      </c>
      <c r="M66" s="30">
        <f>IF(AND(L5=0,L66&gt;=0),,L66/L5)</f>
        <v>1.9431612837952923E-2</v>
      </c>
      <c r="N66" s="47">
        <f>IF(AND(L124=0,L66&gt;=0),,L66/L124)</f>
        <v>6.0253275814370288E-2</v>
      </c>
      <c r="O66" s="72">
        <v>246.58</v>
      </c>
      <c r="P66" s="30">
        <f>IF(AND(O5=0,O66&gt;=0),,O66/O5)</f>
        <v>1.0059443650511641E-2</v>
      </c>
      <c r="Q66" s="30">
        <f>IF(AND(O124=0,O66&gt;=0),,O66/O124)</f>
        <v>4.5567608522905777E-2</v>
      </c>
      <c r="R66" s="30">
        <f t="shared" si="2"/>
        <v>-0.34367846686185782</v>
      </c>
      <c r="S66" s="63">
        <f t="shared" si="14"/>
        <v>1156.9599999999998</v>
      </c>
      <c r="T66" s="30">
        <f>IF(AND(S5=0,S66&gt;=0),,S66/S5)</f>
        <v>1.6212379707900827E-2</v>
      </c>
      <c r="U66" s="47">
        <f>IF(AND(S124=0,S66&gt;=0),,S66/S124)</f>
        <v>5.6380637527703975E-2</v>
      </c>
      <c r="V66" s="72">
        <f>400*3</f>
        <v>1200</v>
      </c>
      <c r="W66" s="30">
        <f>IF(AND(V5=0,V66&gt;=0),,V66/V5)</f>
        <v>2.1052631578947368E-2</v>
      </c>
      <c r="X66" s="47">
        <f t="shared" si="3"/>
        <v>-3.5866666666666824E-2</v>
      </c>
      <c r="Y66" s="72">
        <v>667.02</v>
      </c>
      <c r="Z66" s="30">
        <f>IF(AND(Y5=0,Y66&gt;=0),,Y66/Y5)</f>
        <v>2.855014959487397E-2</v>
      </c>
      <c r="AA66" s="30">
        <f>IF(AND(Y124=0,Y66&gt;=0),,Y66/Y124)</f>
        <v>9.8444999380125034E-2</v>
      </c>
      <c r="AB66" s="30">
        <f t="shared" si="0"/>
        <v>1.7050855706058883</v>
      </c>
      <c r="AC66" s="63">
        <f t="shared" si="10"/>
        <v>1823.9799999999998</v>
      </c>
      <c r="AD66" s="30">
        <f>IF(AND(AC5=0,AC66&gt;=0),,AC66/AC5)</f>
        <v>1.9255356378433126E-2</v>
      </c>
      <c r="AE66" s="47">
        <f>IF(AND(AC124=0,AC66&gt;=0),,AC66/AC124)</f>
        <v>6.6822049173361139E-2</v>
      </c>
      <c r="AF66" s="72">
        <v>587.95000000000005</v>
      </c>
      <c r="AG66" s="30">
        <f>IF(AND(AF5=0,AF66&gt;=0),,AF66/AF5)</f>
        <v>1.8355592422491761E-2</v>
      </c>
      <c r="AH66" s="30">
        <f>IF(AND(AF124=0,AF66&gt;=0),,AF66/AF124)</f>
        <v>8.4484314469312941E-2</v>
      </c>
      <c r="AI66" s="30">
        <f t="shared" si="6"/>
        <v>-0.51004166666666662</v>
      </c>
      <c r="AJ66" s="63">
        <f t="shared" si="7"/>
        <v>2411.9299999999998</v>
      </c>
      <c r="AK66" s="30">
        <f>IF(AND(AJ5=0,AJ66&gt;=0),,AJ66/AJ5)</f>
        <v>1.9027988680069319E-2</v>
      </c>
      <c r="AL66" s="47">
        <f>IF(AND(AJ124=0,AJ66&gt;=0),,AJ66/AJ124)</f>
        <v>7.0410294914430904E-2</v>
      </c>
      <c r="AM66" s="72">
        <v>586.65</v>
      </c>
      <c r="AN66" s="30">
        <f>IF(AND(AM5=0,AM66&gt;=0),,AM66/AM5)</f>
        <v>1.5916637138657201E-2</v>
      </c>
      <c r="AO66" s="30">
        <f>IF(AND(AM124=0,AM66&gt;=0),,AM66/AM124)</f>
        <v>6.569804098554341E-2</v>
      </c>
      <c r="AP66" s="30">
        <f t="shared" si="8"/>
        <v>-0.6783681838616652</v>
      </c>
      <c r="AQ66" s="63">
        <f t="shared" si="9"/>
        <v>2998.58</v>
      </c>
      <c r="AR66" s="30">
        <f>IF(AND(AQ5=0,AQ66&gt;=0),,AQ66/AQ5)</f>
        <v>1.8327090818656671E-2</v>
      </c>
      <c r="AS66" s="47">
        <f>IF(AND(AQ124=0,AQ66&gt;=0),,AQ66/AQ124)</f>
        <v>6.943592486716986E-2</v>
      </c>
      <c r="AT66" s="72">
        <f t="shared" si="11"/>
        <v>2400</v>
      </c>
      <c r="AU66" s="30">
        <f>IF(AND(AT5=0,AT66&gt;=0),,AT66/AT5)</f>
        <v>2.1052631578947368E-2</v>
      </c>
      <c r="AV66" s="47">
        <f t="shared" si="4"/>
        <v>0.24940833333333332</v>
      </c>
      <c r="AW66" s="72">
        <f t="shared" si="15"/>
        <v>499.76333333333332</v>
      </c>
      <c r="AX66" s="30">
        <f>IF(AND(AW5=0,AW66&gt;=0),,AW66/AW5)</f>
        <v>1.7233218390804599E-2</v>
      </c>
      <c r="AY66" s="47">
        <f>IF(AND(AW124=0,AW66&gt;=0),,AW66/AW124)</f>
        <v>6.630596241979593E-2</v>
      </c>
      <c r="AZ66" s="72">
        <f t="shared" si="12"/>
        <v>400</v>
      </c>
      <c r="BA66" s="30">
        <f>IF(AND(AZ5=0,AZ66&gt;=0),,AZ66/AZ5)</f>
        <v>2.1052631578947368E-2</v>
      </c>
      <c r="BB66" s="47">
        <f t="shared" si="5"/>
        <v>0.24940833333333332</v>
      </c>
    </row>
    <row r="67" spans="1:54" hidden="1" outlineLevel="1" x14ac:dyDescent="0.3">
      <c r="A67" s="29" t="s">
        <v>116</v>
      </c>
      <c r="B67" s="72"/>
      <c r="C67" s="30">
        <f>IF(AND(B5=0,B67&gt;=0),,B67/B5)</f>
        <v>0</v>
      </c>
      <c r="D67" s="47">
        <f>IF(AND(B124=0,B67&gt;=0),"Validar",B67/B124)</f>
        <v>0</v>
      </c>
      <c r="E67" s="72"/>
      <c r="F67" s="30">
        <f>IF(AND(E5=0,E67&gt;=0),,E67/E5)</f>
        <v>0</v>
      </c>
      <c r="G67" s="30">
        <f>IF(AND(E124=0,E67&gt;=0),"Validar",E67/E124)</f>
        <v>0</v>
      </c>
      <c r="I67" s="30">
        <f>IF(AND(H5=0,H67&gt;=0),,H67/H5)</f>
        <v>0</v>
      </c>
      <c r="J67" s="30">
        <f>IF(AND(H124=0,H67&gt;=0),,H67/H124)</f>
        <v>0</v>
      </c>
      <c r="K67" s="30">
        <f t="shared" si="1"/>
        <v>0</v>
      </c>
      <c r="L67" s="63">
        <f t="shared" si="13"/>
        <v>0</v>
      </c>
      <c r="M67" s="30">
        <f>IF(AND(L5=0,L67&gt;=0),,L67/L5)</f>
        <v>0</v>
      </c>
      <c r="N67" s="47">
        <f>IF(AND(L124=0,L67&gt;=0),,L67/L124)</f>
        <v>0</v>
      </c>
      <c r="O67" s="72"/>
      <c r="P67" s="30">
        <f>IF(AND(O5=0,O67&gt;=0),,O67/O5)</f>
        <v>0</v>
      </c>
      <c r="Q67" s="30">
        <f>IF(AND(O124=0,O67&gt;=0),,O67/O124)</f>
        <v>0</v>
      </c>
      <c r="R67" s="30">
        <f t="shared" si="2"/>
        <v>0</v>
      </c>
      <c r="S67" s="63">
        <f t="shared" si="14"/>
        <v>0</v>
      </c>
      <c r="T67" s="30">
        <f>IF(AND(S5=0,S67&gt;=0),,S67/S5)</f>
        <v>0</v>
      </c>
      <c r="U67" s="47">
        <f>IF(AND(S124=0,S67&gt;=0),,S67/S124)</f>
        <v>0</v>
      </c>
      <c r="V67" s="72"/>
      <c r="W67" s="30">
        <f>IF(AND(V5=0,V67&gt;=0),,V67/V5)</f>
        <v>0</v>
      </c>
      <c r="X67" s="47">
        <f t="shared" si="3"/>
        <v>0</v>
      </c>
      <c r="Y67" s="72"/>
      <c r="Z67" s="30">
        <f>IF(AND(Y5=0,Y67&gt;=0),,Y67/Y5)</f>
        <v>0</v>
      </c>
      <c r="AA67" s="30">
        <f>IF(AND(Y124=0,Y67&gt;=0),,Y67/Y124)</f>
        <v>0</v>
      </c>
      <c r="AB67" s="30">
        <f t="shared" si="0"/>
        <v>0</v>
      </c>
      <c r="AC67" s="63">
        <f t="shared" si="10"/>
        <v>0</v>
      </c>
      <c r="AD67" s="30">
        <f>IF(AND(AC5=0,AC67&gt;=0),,AC67/AC5)</f>
        <v>0</v>
      </c>
      <c r="AE67" s="47">
        <f>IF(AND(AC124=0,AC67&gt;=0),,AC67/AC124)</f>
        <v>0</v>
      </c>
      <c r="AF67" s="72"/>
      <c r="AG67" s="30">
        <f>IF(AND(AF5=0,AF67&gt;=0),,AF67/AF5)</f>
        <v>0</v>
      </c>
      <c r="AH67" s="30">
        <f>IF(AND(AF124=0,AF67&gt;=0),,AF67/AF124)</f>
        <v>0</v>
      </c>
      <c r="AI67" s="30">
        <f t="shared" si="6"/>
        <v>0</v>
      </c>
      <c r="AJ67" s="63">
        <f t="shared" si="7"/>
        <v>0</v>
      </c>
      <c r="AK67" s="30">
        <f>IF(AND(AJ5=0,AJ67&gt;=0),,AJ67/AJ5)</f>
        <v>0</v>
      </c>
      <c r="AL67" s="47">
        <f>IF(AND(AJ124=0,AJ67&gt;=0),,AJ67/AJ124)</f>
        <v>0</v>
      </c>
      <c r="AM67" s="72"/>
      <c r="AN67" s="30">
        <f>IF(AND(AM5=0,AM67&gt;=0),,AM67/AM5)</f>
        <v>0</v>
      </c>
      <c r="AO67" s="30">
        <f>IF(AND(AM124=0,AM67&gt;=0),,AM67/AM124)</f>
        <v>0</v>
      </c>
      <c r="AP67" s="30">
        <f t="shared" si="8"/>
        <v>0</v>
      </c>
      <c r="AQ67" s="63">
        <f t="shared" si="9"/>
        <v>0</v>
      </c>
      <c r="AR67" s="30">
        <f>IF(AND(AQ5=0,AQ67&gt;=0),,AQ67/AQ5)</f>
        <v>0</v>
      </c>
      <c r="AS67" s="47">
        <f>IF(AND(AQ124=0,AQ67&gt;=0),,AQ67/AQ124)</f>
        <v>0</v>
      </c>
      <c r="AT67" s="72">
        <f t="shared" si="11"/>
        <v>0</v>
      </c>
      <c r="AU67" s="30">
        <f>IF(AND(AT5=0,AT67&gt;=0),,AT67/AT5)</f>
        <v>0</v>
      </c>
      <c r="AV67" s="47">
        <f t="shared" si="4"/>
        <v>0</v>
      </c>
      <c r="AW67" s="72">
        <f t="shared" si="15"/>
        <v>0</v>
      </c>
      <c r="AX67" s="30">
        <f>IF(AND(AW5=0,AW67&gt;=0),,AW67/AW5)</f>
        <v>0</v>
      </c>
      <c r="AY67" s="47">
        <f>IF(AND(AW124=0,AW67&gt;=0),,AW67/AW124)</f>
        <v>0</v>
      </c>
      <c r="AZ67" s="72">
        <f t="shared" si="12"/>
        <v>0</v>
      </c>
      <c r="BA67" s="30">
        <f>IF(AND(AZ5=0,AZ67&gt;=0),,AZ67/AZ5)</f>
        <v>0</v>
      </c>
      <c r="BB67" s="47">
        <f t="shared" si="5"/>
        <v>0</v>
      </c>
    </row>
    <row r="68" spans="1:54" hidden="1" outlineLevel="1" x14ac:dyDescent="0.3">
      <c r="A68" s="29"/>
      <c r="B68" s="72"/>
      <c r="C68" s="30"/>
      <c r="D68" s="46"/>
      <c r="E68" s="72"/>
      <c r="F68" s="30"/>
      <c r="G68" s="15"/>
      <c r="I68" s="30"/>
      <c r="J68" s="15"/>
      <c r="K68" s="32">
        <f t="shared" si="1"/>
        <v>0</v>
      </c>
      <c r="M68" s="30"/>
      <c r="N68" s="46"/>
      <c r="O68" s="72"/>
      <c r="P68" s="30"/>
      <c r="Q68" s="15"/>
      <c r="R68" s="32">
        <f t="shared" si="2"/>
        <v>0</v>
      </c>
      <c r="T68" s="30"/>
      <c r="U68" s="46"/>
      <c r="V68" s="72"/>
      <c r="W68" s="30"/>
      <c r="X68" s="92">
        <f t="shared" si="3"/>
        <v>0</v>
      </c>
      <c r="Y68" s="72"/>
      <c r="Z68" s="30"/>
      <c r="AA68" s="15"/>
      <c r="AB68" s="32">
        <f t="shared" si="0"/>
        <v>0</v>
      </c>
      <c r="AD68" s="30"/>
      <c r="AE68" s="46"/>
      <c r="AF68" s="72"/>
      <c r="AG68" s="30"/>
      <c r="AH68" s="15"/>
      <c r="AI68" s="32">
        <f t="shared" si="6"/>
        <v>0</v>
      </c>
      <c r="AJ68" s="63">
        <f t="shared" si="7"/>
        <v>0</v>
      </c>
      <c r="AK68" s="30"/>
      <c r="AL68" s="46"/>
      <c r="AM68" s="72"/>
      <c r="AN68" s="30"/>
      <c r="AO68" s="15"/>
      <c r="AP68" s="32">
        <f t="shared" si="8"/>
        <v>0</v>
      </c>
      <c r="AQ68" s="63">
        <f t="shared" si="9"/>
        <v>0</v>
      </c>
      <c r="AR68" s="30"/>
      <c r="AS68" s="46"/>
      <c r="AT68" s="72">
        <f t="shared" si="11"/>
        <v>0</v>
      </c>
      <c r="AU68" s="30"/>
      <c r="AV68" s="92">
        <f t="shared" si="4"/>
        <v>0</v>
      </c>
      <c r="AW68" s="72">
        <f t="shared" si="15"/>
        <v>0</v>
      </c>
      <c r="AX68" s="30"/>
      <c r="AY68" s="46"/>
      <c r="AZ68" s="72">
        <f t="shared" si="12"/>
        <v>0</v>
      </c>
      <c r="BA68" s="30"/>
      <c r="BB68" s="92">
        <f t="shared" si="5"/>
        <v>0</v>
      </c>
    </row>
    <row r="69" spans="1:54" s="6" customFormat="1" collapsed="1" x14ac:dyDescent="0.3">
      <c r="A69" s="37" t="s">
        <v>62</v>
      </c>
      <c r="B69" s="71">
        <f>SUM(B70:B83)</f>
        <v>17587.600000000002</v>
      </c>
      <c r="C69" s="38">
        <f>IF(AND(B5=0,B69&gt;=0),,B69/B5)</f>
        <v>6.6242927771984775E-2</v>
      </c>
      <c r="D69" s="43">
        <f>IF(AND(B124=0,B69&gt;=0),"Validar",B69/B124)</f>
        <v>0.24254228934347979</v>
      </c>
      <c r="E69" s="71">
        <f>SUM(E70:E83)</f>
        <v>1605.4499999999998</v>
      </c>
      <c r="F69" s="38">
        <f>IF(AND(E5=0,E69&gt;=0),,E69/E5)</f>
        <v>7.0351095986335113E-2</v>
      </c>
      <c r="G69" s="39">
        <f>IF(AND(E124=0,E69&gt;=0),"Validar",E69/E124)</f>
        <v>0.18406142374311535</v>
      </c>
      <c r="H69" s="62">
        <f>SUM(H70:H83)</f>
        <v>1845.4800000000002</v>
      </c>
      <c r="I69" s="38">
        <f>IF(AND(H5=0,H69&gt;=0),,H69/H5)</f>
        <v>7.6799256926365148E-2</v>
      </c>
      <c r="J69" s="39">
        <f>IF(AND(H124=0,H69&gt;=0),,H69/H124)</f>
        <v>0.28894949944103987</v>
      </c>
      <c r="K69" s="38">
        <f t="shared" si="1"/>
        <v>0.14950948332243325</v>
      </c>
      <c r="L69" s="62">
        <f>SUM(L70:L83)</f>
        <v>3450.93</v>
      </c>
      <c r="M69" s="38">
        <f>IF(AND(L5=0,L69&gt;=0),,L69/L5)</f>
        <v>7.3658401646429936E-2</v>
      </c>
      <c r="N69" s="43">
        <f>IF(AND(L124=0,L69&gt;=0),,L69/L124)</f>
        <v>0.22839895110402783</v>
      </c>
      <c r="O69" s="71">
        <f>SUM(O70:O83)</f>
        <v>959.25</v>
      </c>
      <c r="P69" s="38">
        <f>IF(AND(O5=0,O69&gt;=0),,O69/O5)</f>
        <v>3.9133430617865568E-2</v>
      </c>
      <c r="Q69" s="39">
        <f>IF(AND(O124=0,O69&gt;=0),,O69/O124)</f>
        <v>0.1772679393121801</v>
      </c>
      <c r="R69" s="38">
        <f t="shared" si="2"/>
        <v>-0.48021652903309714</v>
      </c>
      <c r="S69" s="62">
        <f>SUM(S70:S83)</f>
        <v>4410.1799999999994</v>
      </c>
      <c r="T69" s="38">
        <f>IF(AND(S5=0,S69&gt;=0),,S69/S5)</f>
        <v>6.1799468209955466E-2</v>
      </c>
      <c r="U69" s="43">
        <f>IF(AND(S124=0,S69&gt;=0),,S69/S124)</f>
        <v>0.21491560642712759</v>
      </c>
      <c r="V69" s="71">
        <f>SUM(V70:V83)</f>
        <v>4162.6500000000005</v>
      </c>
      <c r="W69" s="38">
        <f>IF(AND(V5=0,V69&gt;=0),,V69/V5)</f>
        <v>7.3028947368421068E-2</v>
      </c>
      <c r="X69" s="91">
        <f t="shared" si="3"/>
        <v>5.9464523800943823E-2</v>
      </c>
      <c r="Y69" s="71">
        <f>SUM(Y70:Y83)</f>
        <v>1225.96</v>
      </c>
      <c r="Z69" s="38">
        <f>IF(AND(Y5=0,Y69&gt;=0),,Y69/Y5)</f>
        <v>5.2474200769589655E-2</v>
      </c>
      <c r="AA69" s="39">
        <f>IF(AND(Y124=0,Y69&gt;=0),,Y69/Y124)</f>
        <v>0.18093854972873091</v>
      </c>
      <c r="AB69" s="38">
        <f t="shared" ref="AB69:AB132" si="17">IF(AND(O69=0,Y69&gt;0),100%,IF(AND(O69&lt;0,Y69=0),(O69-Y69)/O69,IF(AND(O69&gt;0,Y69&gt;0),(Y69-O69)/O69,IF(AND(O69=0,Y69=0),0,(Y69-O69)/O69))))</f>
        <v>0.2780401355225437</v>
      </c>
      <c r="AC69" s="62">
        <f>SUM(AC70:AC83)</f>
        <v>5636.14</v>
      </c>
      <c r="AD69" s="38">
        <f>IF(AND(AC5=0,AC69&gt;=0),,AC69/AC5)</f>
        <v>5.9499492482780574E-2</v>
      </c>
      <c r="AE69" s="43">
        <f>IF(AND(AC124=0,AC69&gt;=0),,AC69/AC124)</f>
        <v>0.20648166330110404</v>
      </c>
      <c r="AF69" s="71">
        <f>SUM(AF70:AF83)</f>
        <v>1018.24</v>
      </c>
      <c r="AG69" s="38">
        <f>IF(AND(AF5=0,AF69&gt;=0),,AF69/AF5)</f>
        <v>3.1789095039166611E-2</v>
      </c>
      <c r="AH69" s="39">
        <f>IF(AND(AF124=0,AF69&gt;=0),,AF69/AF124)</f>
        <v>0.14631398650435104</v>
      </c>
      <c r="AI69" s="38">
        <f t="shared" si="6"/>
        <v>-0.75538659267533914</v>
      </c>
      <c r="AJ69" s="62">
        <f t="shared" si="7"/>
        <v>6654.38</v>
      </c>
      <c r="AK69" s="38">
        <f>IF(AND(AJ5=0,AJ69&gt;=0),,AJ69/AJ5)</f>
        <v>5.2497156763620711E-2</v>
      </c>
      <c r="AL69" s="43">
        <f>IF(AND(AJ124=0,AJ69&gt;=0),,AJ69/AJ124)</f>
        <v>0.19425806647485241</v>
      </c>
      <c r="AM69" s="71">
        <f>SUM(AM70:AM83)</f>
        <v>1015.47</v>
      </c>
      <c r="AN69" s="38">
        <f>IF(AND(AM5=0,AM69&gt;=0),,AM69/AM5)</f>
        <v>2.7551125057857714E-2</v>
      </c>
      <c r="AO69" s="39">
        <f>IF(AND(AM124=0,AM69&gt;=0),,AM69/AM124)</f>
        <v>0.11372094038965272</v>
      </c>
      <c r="AP69" s="38">
        <f t="shared" si="8"/>
        <v>-0.81982881901443183</v>
      </c>
      <c r="AQ69" s="62">
        <f t="shared" si="9"/>
        <v>7669.85</v>
      </c>
      <c r="AR69" s="38">
        <f>IF(AND(AQ5=0,AQ69&gt;=0),,AQ69/AQ5)</f>
        <v>4.6877534538172692E-2</v>
      </c>
      <c r="AS69" s="43">
        <f>IF(AND(AQ124=0,AQ69&gt;=0),,AQ69/AQ124)</f>
        <v>0.17760510919917519</v>
      </c>
      <c r="AT69" s="71">
        <f>SUM(AT70:AT83)</f>
        <v>8325.3000000000011</v>
      </c>
      <c r="AU69" s="38">
        <f>IF(AND(AT5=0,AT69&gt;=0),,AT69/AT5)</f>
        <v>7.3028947368421068E-2</v>
      </c>
      <c r="AV69" s="91">
        <f t="shared" si="4"/>
        <v>-7.8729895619377155E-2</v>
      </c>
      <c r="AW69" s="71">
        <f>SUM(AW70:AW83)</f>
        <v>1488.9806666666666</v>
      </c>
      <c r="AX69" s="38">
        <f>IF(AND(AW5=0,AW69&gt;=0),,AW69/AW5)</f>
        <v>5.1344160919540228E-2</v>
      </c>
      <c r="AY69" s="43">
        <f>IF(AND(AW124=0,AW69&gt;=0),,AW69/AW124)</f>
        <v>0.19755009930260861</v>
      </c>
      <c r="AZ69" s="71">
        <f>SUM(AZ70:AZ83)</f>
        <v>1387.55</v>
      </c>
      <c r="BA69" s="38">
        <f>IF(AND(AZ5=0,AZ69&gt;=0),,AZ69/AZ5)</f>
        <v>7.3028947368421054E-2</v>
      </c>
      <c r="BB69" s="91">
        <f t="shared" si="5"/>
        <v>7.3100548929167702E-2</v>
      </c>
    </row>
    <row r="70" spans="1:54" hidden="1" outlineLevel="1" x14ac:dyDescent="0.3">
      <c r="A70" s="29" t="s">
        <v>63</v>
      </c>
      <c r="B70" s="72">
        <v>2659.33</v>
      </c>
      <c r="C70" s="30">
        <f>IF(AND(B5=0,B70&gt;=0),,B70/B5)</f>
        <v>1.0016250375939425E-2</v>
      </c>
      <c r="D70" s="47">
        <f>IF(AND(B124=0,B70&gt;=0),"Validar",B70/B124)</f>
        <v>3.6673564688746392E-2</v>
      </c>
      <c r="E70" s="72">
        <v>281.62</v>
      </c>
      <c r="F70" s="30">
        <f>IF(AND(E5=0,E70&gt;=0),,E70/E5)</f>
        <v>1.2340636987555947E-2</v>
      </c>
      <c r="G70" s="30">
        <f>IF(AND(E124=0,E70&gt;=0),"Validar",E70/E124)</f>
        <v>3.228713329878611E-2</v>
      </c>
      <c r="H70" s="63">
        <v>249.42</v>
      </c>
      <c r="I70" s="30">
        <f>IF(AND(H5=0,H70&gt;=0),,H70/H5)</f>
        <v>1.0379560148348392E-2</v>
      </c>
      <c r="J70" s="30">
        <f>IF(AND(H124=0,H70&gt;=0),,H70/H124)</f>
        <v>3.9052053747851048E-2</v>
      </c>
      <c r="K70" s="30">
        <f t="shared" ref="K70:K134" si="18">IF(AND(E70=0,H70&gt;0),100%,IF(AND(E70&lt;0,H70=0),(E70-H70)/E70,IF(AND(E70&gt;0,H70&gt;0),(H70-E70)/E70,IF(AND(E70=0,H70=0),0,(H70-E70)/E70))))</f>
        <v>-0.11433847027909956</v>
      </c>
      <c r="L70" s="63">
        <f t="shared" ref="L70:L82" si="19">+E70+H70</f>
        <v>531.04</v>
      </c>
      <c r="M70" s="30">
        <f>IF(AND(L5=0,L70&gt;=0),,L70/L5)</f>
        <v>1.1334787321191723E-2</v>
      </c>
      <c r="N70" s="47">
        <f>IF(AND(L124=0,L70&gt;=0),,L70/L124)</f>
        <v>3.5146751453748105E-2</v>
      </c>
      <c r="O70" s="72">
        <v>248.45</v>
      </c>
      <c r="P70" s="30">
        <f>IF(AND(O5=0,O70&gt;=0),,O70/O5)</f>
        <v>1.0135731912440656E-2</v>
      </c>
      <c r="Q70" s="30">
        <f>IF(AND(O124=0,O70&gt;=0),,O70/O124)</f>
        <v>4.5913181675382997E-2</v>
      </c>
      <c r="R70" s="30">
        <f t="shared" ref="R70:R134" si="20">IF(AND(H70=0,O70&gt;0),100%,IF(AND(H70&lt;0,O70=0),(H70-O70)/H70,IF(AND(H70&gt;0,O70&gt;0),(O70-H70)/H70,IF(AND(H70=0,O70=0),0,(O70-H70)/H70))))</f>
        <v>-3.8890225322748733E-3</v>
      </c>
      <c r="S70" s="63">
        <f t="shared" ref="S70:S82" si="21">+L70+O70</f>
        <v>779.49</v>
      </c>
      <c r="T70" s="30">
        <f>IF(AND(S5=0,S70&gt;=0),,S70/S5)</f>
        <v>1.0922925475825974E-2</v>
      </c>
      <c r="U70" s="47">
        <f>IF(AND(S124=0,S70&gt;=0),,S70/S124)</f>
        <v>3.7985879500129632E-2</v>
      </c>
      <c r="V70" s="72">
        <f>880*3*29.02%</f>
        <v>766.12800000000004</v>
      </c>
      <c r="W70" s="30">
        <f>IF(AND(V5=0,V70&gt;=0),,V70/V5)</f>
        <v>1.3440842105263159E-2</v>
      </c>
      <c r="X70" s="47">
        <f t="shared" ref="X70:X133" si="22">IF(AND(V70=0,S70&gt;0),100%,IF(AND(V70&lt;0,S70=0),(V70-S70)/V70,IF(AND(V70&gt;0,S70&gt;0),(S70-V70)/V70,IF(AND(V70=0,S70=0),0,(S70-V70)/V70))))</f>
        <v>1.7440949815174443E-2</v>
      </c>
      <c r="Y70" s="72">
        <v>235.09</v>
      </c>
      <c r="Z70" s="30">
        <f>IF(AND(Y5=0,Y70&gt;=0),,Y70/Y5)</f>
        <v>1.0062448904469013E-2</v>
      </c>
      <c r="AA70" s="30">
        <f>IF(AND(Y124=0,Y70&gt;=0),,Y70/Y124)</f>
        <v>3.4696763071982238E-2</v>
      </c>
      <c r="AB70" s="30">
        <f t="shared" si="17"/>
        <v>-5.3773395049305638E-2</v>
      </c>
      <c r="AC70" s="63">
        <f t="shared" ref="AC70:AC82" si="23">+S70+Y70</f>
        <v>1014.58</v>
      </c>
      <c r="AD70" s="30">
        <f>IF(AND(AC5=0,AC70&gt;=0),,AC70/AC5)</f>
        <v>1.0710698294077066E-2</v>
      </c>
      <c r="AE70" s="47">
        <f>IF(AND(AC124=0,AC70&gt;=0),,AC70/AC124)</f>
        <v>3.7169439714420528E-2</v>
      </c>
      <c r="AF70" s="72">
        <v>313.81</v>
      </c>
      <c r="AG70" s="30">
        <f>IF(AND(AF5=0,AF70&gt;=0),,AF70/AF5)</f>
        <v>9.7970379421755908E-3</v>
      </c>
      <c r="AH70" s="30">
        <f>IF(AND(AF124=0,AF70&gt;=0),,AF70/AF124)</f>
        <v>4.5092308399719519E-2</v>
      </c>
      <c r="AI70" s="30">
        <f t="shared" si="6"/>
        <v>-0.59039481653196335</v>
      </c>
      <c r="AJ70" s="63">
        <f t="shared" si="7"/>
        <v>1328.39</v>
      </c>
      <c r="AK70" s="30">
        <f>IF(AND(AJ5=0,AJ70&gt;=0),,AJ70/AJ5)</f>
        <v>1.0479819017433048E-2</v>
      </c>
      <c r="AL70" s="47">
        <f>IF(AND(AJ124=0,AJ70&gt;=0),,AJ70/AJ124)</f>
        <v>3.8779040710709214E-2</v>
      </c>
      <c r="AM70" s="72">
        <v>302.17</v>
      </c>
      <c r="AN70" s="30">
        <f>IF(AND(AM5=0,AM70&gt;=0),,AM70/AM5)</f>
        <v>8.198295822360941E-3</v>
      </c>
      <c r="AO70" s="30">
        <f>IF(AND(AM124=0,AM70&gt;=0),,AM70/AM124)</f>
        <v>3.3839558586212654E-2</v>
      </c>
      <c r="AP70" s="30">
        <f t="shared" si="8"/>
        <v>-0.70217232746555225</v>
      </c>
      <c r="AQ70" s="63">
        <f t="shared" si="9"/>
        <v>1630.5600000000002</v>
      </c>
      <c r="AR70" s="30">
        <f>IF(AND(AQ5=0,AQ70&gt;=0),,AQ70/AQ5)</f>
        <v>9.9658575743414631E-3</v>
      </c>
      <c r="AS70" s="47">
        <f>IF(AND(AQ124=0,AQ70&gt;=0),,AQ70/AQ124)</f>
        <v>3.7757685855108913E-2</v>
      </c>
      <c r="AT70" s="72">
        <f t="shared" ref="AT70:AT83" si="24">+V70*2</f>
        <v>1532.2560000000001</v>
      </c>
      <c r="AU70" s="30">
        <f>IF(AND(AT5=0,AT70&gt;=0),,AT70/AT5)</f>
        <v>1.3440842105263159E-2</v>
      </c>
      <c r="AV70" s="47">
        <f t="shared" ref="AV70:AV133" si="25">IF(AND(AT70=0,AQ70&gt;0),100%,IF(AND(AT70&lt;0,AQ70=0),(AT70-AQ70)/AT70,IF(AND(AT70&gt;0,AQ70&gt;0),(AQ70-AT70)/AT70,IF(AND(AT70=0,AQ70=0),0,(AQ70-AT70)/AT70))))</f>
        <v>6.4156381179124172E-2</v>
      </c>
      <c r="AW70" s="72">
        <f t="shared" si="15"/>
        <v>271.76000000000005</v>
      </c>
      <c r="AX70" s="30">
        <f>IF(AND(AW5=0,AW70&gt;=0),,AW70/AW5)</f>
        <v>9.3710344827586216E-3</v>
      </c>
      <c r="AY70" s="47">
        <f>IF(AND(AW124=0,AW70&gt;=0),,AW70/AW124)</f>
        <v>3.6055683051051654E-2</v>
      </c>
      <c r="AZ70" s="72">
        <f t="shared" ref="AZ70:AZ83" si="26">+AT70/6</f>
        <v>255.376</v>
      </c>
      <c r="BA70" s="30">
        <f>IF(AND(AZ5=0,AZ70&gt;=0),,AZ70/AZ5)</f>
        <v>1.3440842105263157E-2</v>
      </c>
      <c r="BB70" s="47">
        <f t="shared" ref="BB70:BB133" si="27">IF(AND(AZ70=0,AW70&gt;0),100%,IF(AND(AZ70&lt;0,AW70=0),(AZ70-AW70)/AZ70,IF(AND(AZ70&gt;0,AW70&gt;0),(AW70-AZ70)/AZ70,IF(AND(AZ70=0,AW70=0),0,(AW70-AZ70)/AZ70))))</f>
        <v>6.4156381179124283E-2</v>
      </c>
    </row>
    <row r="71" spans="1:54" hidden="1" outlineLevel="1" x14ac:dyDescent="0.3">
      <c r="A71" s="29" t="s">
        <v>69</v>
      </c>
      <c r="B71" s="72">
        <v>8412.83</v>
      </c>
      <c r="C71" s="30">
        <f>IF(AND(B5=0,B71&gt;=0),,B71/B5)</f>
        <v>3.1686557008800895E-2</v>
      </c>
      <c r="D71" s="47">
        <f>IF(AND(B124=0,B71&gt;=0),"Validar",B71/B124)</f>
        <v>0.11601736723927693</v>
      </c>
      <c r="E71" s="72">
        <v>598.38</v>
      </c>
      <c r="F71" s="30">
        <f>IF(AND(E5=0,E71&gt;=0),,E71/E5)</f>
        <v>2.6221114837773337E-2</v>
      </c>
      <c r="G71" s="30">
        <f>IF(AND(E124=0,E71&gt;=0),"Validar",E71/E124)</f>
        <v>6.8602992768012322E-2</v>
      </c>
      <c r="H71" s="63">
        <v>835.83</v>
      </c>
      <c r="I71" s="30">
        <f>IF(AND(H5=0,H71&gt;=0),,H71/H5)</f>
        <v>3.4782887333790542E-2</v>
      </c>
      <c r="J71" s="30">
        <f>IF(AND(H124=0,H71&gt;=0),,H71/H124)</f>
        <v>0.13086712406409409</v>
      </c>
      <c r="K71" s="30">
        <f t="shared" si="18"/>
        <v>0.39682141782813607</v>
      </c>
      <c r="L71" s="63">
        <f t="shared" si="19"/>
        <v>1434.21</v>
      </c>
      <c r="M71" s="30">
        <f>IF(AND(L5=0,L71&gt;=0),,L71/L5)</f>
        <v>3.0612506259276858E-2</v>
      </c>
      <c r="N71" s="47">
        <f>IF(AND(L124=0,L71&gt;=0),,L71/L124)</f>
        <v>9.49228351959929E-2</v>
      </c>
      <c r="O71" s="72">
        <v>607.54999999999995</v>
      </c>
      <c r="P71" s="30">
        <f>IF(AND(O5=0,O71&gt;=0),,O71/O5)</f>
        <v>2.4785525954531377E-2</v>
      </c>
      <c r="Q71" s="30">
        <f>IF(AND(O124=0,O71&gt;=0),,O71/O124)</f>
        <v>0.11227431485964556</v>
      </c>
      <c r="R71" s="30">
        <f t="shared" si="20"/>
        <v>-0.27311773925319749</v>
      </c>
      <c r="S71" s="63">
        <f t="shared" si="21"/>
        <v>2041.76</v>
      </c>
      <c r="T71" s="30">
        <f>IF(AND(S5=0,S71&gt;=0),,S71/S5)</f>
        <v>2.8611005041145415E-2</v>
      </c>
      <c r="U71" s="47">
        <f>IF(AND(S124=0,S71&gt;=0),,S71/S124)</f>
        <v>9.9498453255570538E-2</v>
      </c>
      <c r="V71" s="72">
        <f>+(880*3)-V70</f>
        <v>1873.8719999999998</v>
      </c>
      <c r="W71" s="30">
        <f>IF(AND(V5=0,V71&gt;=0),,V71/V5)</f>
        <v>3.2874947368421052E-2</v>
      </c>
      <c r="X71" s="47">
        <f t="shared" si="22"/>
        <v>8.9594166517243529E-2</v>
      </c>
      <c r="Y71" s="72">
        <v>522.89</v>
      </c>
      <c r="Z71" s="30">
        <f>IF(AND(Y5=0,Y71&gt;=0),,Y71/Y5)</f>
        <v>2.2381019642085168E-2</v>
      </c>
      <c r="AA71" s="30">
        <f>IF(AND(Y124=0,Y71&gt;=0),,Y71/Y124)</f>
        <v>7.7172956921641889E-2</v>
      </c>
      <c r="AB71" s="30">
        <f t="shared" si="17"/>
        <v>-0.13934655583902555</v>
      </c>
      <c r="AC71" s="63">
        <f t="shared" si="23"/>
        <v>2564.65</v>
      </c>
      <c r="AD71" s="30">
        <f>IF(AND(AC5=0,AC71&gt;=0),,AC71/AC5)</f>
        <v>2.7074446943468968E-2</v>
      </c>
      <c r="AE71" s="47">
        <f>IF(AND(AC124=0,AC71&gt;=0),,AC71/AC124)</f>
        <v>9.3956714663790547E-2</v>
      </c>
      <c r="AF71" s="72">
        <v>492.19</v>
      </c>
      <c r="AG71" s="30">
        <f>IF(AND(AF5=0,AF71&gt;=0),,AF71/AF5)</f>
        <v>1.5365998867975539E-2</v>
      </c>
      <c r="AH71" s="30">
        <f>IF(AND(AF124=0,AF71&gt;=0),,AF71/AF124)</f>
        <v>7.0724270326815428E-2</v>
      </c>
      <c r="AI71" s="30">
        <f t="shared" si="6"/>
        <v>-0.73734065080218925</v>
      </c>
      <c r="AJ71" s="63">
        <f t="shared" si="7"/>
        <v>3056.84</v>
      </c>
      <c r="AK71" s="30">
        <f>IF(AND(AJ5=0,AJ71&gt;=0),,AJ71/AJ5)</f>
        <v>2.4115756641686577E-2</v>
      </c>
      <c r="AL71" s="47">
        <f>IF(AND(AJ124=0,AJ71&gt;=0),,AJ71/AJ124)</f>
        <v>8.923683768029296E-2</v>
      </c>
      <c r="AM71" s="72">
        <v>493.94</v>
      </c>
      <c r="AN71" s="30">
        <f>IF(AND(AM5=0,AM71&gt;=0),,AM71/AM5)</f>
        <v>1.3401284834685652E-2</v>
      </c>
      <c r="AO71" s="30">
        <f>IF(AND(AM124=0,AM71&gt;=0),,AM71/AM124)</f>
        <v>5.5315589132190084E-2</v>
      </c>
      <c r="AP71" s="30">
        <f t="shared" si="8"/>
        <v>-0.80740451913516464</v>
      </c>
      <c r="AQ71" s="63">
        <f t="shared" si="9"/>
        <v>3550.78</v>
      </c>
      <c r="AR71" s="30">
        <f>IF(AND(AQ5=0,AQ71&gt;=0),,AQ71/AQ5)</f>
        <v>2.1702094837246208E-2</v>
      </c>
      <c r="AS71" s="47">
        <f>IF(AND(AQ124=0,AQ71&gt;=0),,AQ71/AQ124)</f>
        <v>8.2222816566457926E-2</v>
      </c>
      <c r="AT71" s="72">
        <f t="shared" si="24"/>
        <v>3747.7439999999997</v>
      </c>
      <c r="AU71" s="30">
        <f>IF(AND(AT5=0,AT71&gt;=0),,AT71/AT5)</f>
        <v>3.2874947368421052E-2</v>
      </c>
      <c r="AV71" s="47">
        <f t="shared" si="25"/>
        <v>-5.2555350632273574E-2</v>
      </c>
      <c r="AW71" s="72">
        <f>+AZ71</f>
        <v>624.62399999999991</v>
      </c>
      <c r="AX71" s="30">
        <f>IF(AND(AW5=0,AW71&gt;=0),,AW71/AW5)</f>
        <v>2.1538758620689651E-2</v>
      </c>
      <c r="AY71" s="47">
        <f>IF(AND(AW124=0,AW71&gt;=0),,AW71/AW124)</f>
        <v>8.2871816934354137E-2</v>
      </c>
      <c r="AZ71" s="72">
        <f t="shared" si="26"/>
        <v>624.62399999999991</v>
      </c>
      <c r="BA71" s="30">
        <f>IF(AND(AZ5=0,AZ71&gt;=0),,AZ71/AZ5)</f>
        <v>3.2874947368421045E-2</v>
      </c>
      <c r="BB71" s="47">
        <f t="shared" si="27"/>
        <v>0</v>
      </c>
    </row>
    <row r="72" spans="1:54" hidden="1" outlineLevel="1" x14ac:dyDescent="0.3">
      <c r="A72" s="29" t="s">
        <v>64</v>
      </c>
      <c r="B72" s="72">
        <v>725.78</v>
      </c>
      <c r="C72" s="30">
        <f>IF(AND(B5=0,B72&gt;=0),,B72/B5)</f>
        <v>2.7336186926215683E-3</v>
      </c>
      <c r="D72" s="47">
        <f>IF(AND(B124=0,B72&gt;=0),"Validar",B72/B124)</f>
        <v>1.0008889374315469E-2</v>
      </c>
      <c r="E72" s="72"/>
      <c r="F72" s="30">
        <f>IF(AND(E5=0,E72&gt;=0),,E72/E5)</f>
        <v>0</v>
      </c>
      <c r="G72" s="30">
        <f>IF(AND(E124=0,E72&gt;=0),"Validar",E72/E124)</f>
        <v>0</v>
      </c>
      <c r="H72" s="63">
        <v>5</v>
      </c>
      <c r="I72" s="30">
        <f>IF(AND(H5=0,H72&gt;=0),,H72/H5)</f>
        <v>2.0807393449499625E-4</v>
      </c>
      <c r="J72" s="30">
        <f>IF(AND(H124=0,H72&gt;=0),,H72/H124)</f>
        <v>7.8285730390207384E-4</v>
      </c>
      <c r="K72" s="30">
        <f t="shared" si="18"/>
        <v>1</v>
      </c>
      <c r="L72" s="63">
        <f t="shared" si="19"/>
        <v>5</v>
      </c>
      <c r="M72" s="30">
        <f>IF(AND(L5=0,L72&gt;=0),,L72/L5)</f>
        <v>1.0672253804978649E-4</v>
      </c>
      <c r="N72" s="47">
        <f>IF(AND(L124=0,L72&gt;=0),,L72/L124)</f>
        <v>3.3092376707732099E-4</v>
      </c>
      <c r="O72" s="72">
        <v>10</v>
      </c>
      <c r="P72" s="30">
        <f>IF(AND(O5=0,O72&gt;=0),,O72/O5)</f>
        <v>4.079586199412621E-4</v>
      </c>
      <c r="Q72" s="30">
        <f>IF(AND(O124=0,O72&gt;=0),,O72/O124)</f>
        <v>1.847984772605474E-3</v>
      </c>
      <c r="R72" s="30">
        <f t="shared" si="20"/>
        <v>1</v>
      </c>
      <c r="S72" s="63">
        <f t="shared" si="21"/>
        <v>15</v>
      </c>
      <c r="T72" s="30">
        <f>IF(AND(S5=0,S72&gt;=0),,S72/S5)</f>
        <v>2.1019369348854969E-4</v>
      </c>
      <c r="U72" s="47">
        <f>IF(AND(S124=0,S72&gt;=0),,S72/S124)</f>
        <v>7.3097562829791849E-4</v>
      </c>
      <c r="V72" s="72">
        <f>5*3</f>
        <v>15</v>
      </c>
      <c r="W72" s="30">
        <f>IF(AND(V5=0,V72&gt;=0),,V72/V5)</f>
        <v>2.631578947368421E-4</v>
      </c>
      <c r="X72" s="47">
        <f t="shared" si="22"/>
        <v>0</v>
      </c>
      <c r="Y72" s="72"/>
      <c r="Z72" s="30">
        <f>IF(AND(Y5=0,Y72&gt;=0),,Y72/Y5)</f>
        <v>0</v>
      </c>
      <c r="AA72" s="30">
        <f>IF(AND(Y124=0,Y72&gt;=0),,Y72/Y124)</f>
        <v>0</v>
      </c>
      <c r="AB72" s="30">
        <f t="shared" si="17"/>
        <v>-1</v>
      </c>
      <c r="AC72" s="63">
        <f t="shared" si="23"/>
        <v>15</v>
      </c>
      <c r="AD72" s="30">
        <f>IF(AND(AC5=0,AC72&gt;=0),,AC72/AC5)</f>
        <v>1.5835170652994931E-4</v>
      </c>
      <c r="AE72" s="47">
        <f>IF(AND(AC124=0,AC72&gt;=0),,AC72/AC124)</f>
        <v>5.4952945624426653E-4</v>
      </c>
      <c r="AF72" s="72"/>
      <c r="AG72" s="30">
        <f>IF(AND(AF5=0,AF72&gt;=0),,AF72/AF5)</f>
        <v>0</v>
      </c>
      <c r="AH72" s="30">
        <f>IF(AND(AF124=0,AF72&gt;=0),,AF72/AF124)</f>
        <v>0</v>
      </c>
      <c r="AI72" s="30">
        <f t="shared" ref="AI72:AI115" si="28">IF(AND(V72=0,AF72&gt;0),100%,IF(AND(V72&lt;0,AF72=0),(V72-AF72)/V72,IF(AND(V72&gt;0,AF72&gt;0),(AF72-V72)/V72,IF(AND(V72=0,AF72=0),0,(AF72-V72)/V72))))</f>
        <v>-1</v>
      </c>
      <c r="AJ72" s="63">
        <f t="shared" ref="AJ72:AJ135" si="29">+AC72+AF72</f>
        <v>15</v>
      </c>
      <c r="AK72" s="30">
        <f>IF(AND(AJ5=0,AJ72&gt;=0),,AJ72/AJ5)</f>
        <v>1.1833669725118053E-4</v>
      </c>
      <c r="AL72" s="47">
        <f>IF(AND(AJ124=0,AJ72&gt;=0),,AJ72/AJ124)</f>
        <v>4.3788767655631117E-4</v>
      </c>
      <c r="AM72" s="72"/>
      <c r="AN72" s="30">
        <f>IF(AND(AM5=0,AM72&gt;=0),,AM72/AM5)</f>
        <v>0</v>
      </c>
      <c r="AO72" s="30">
        <f>IF(AND(AM124=0,AM72&gt;=0),,AM72/AM124)</f>
        <v>0</v>
      </c>
      <c r="AP72" s="30">
        <f t="shared" ref="AP72:AP115" si="30">IF(AND(AC72=0,AM72&gt;0),100%,IF(AND(AC72&lt;0,AM72=0),(AC72-AM72)/AC72,IF(AND(AC72&gt;0,AM72&gt;0),(AM72-AC72)/AC72,IF(AND(AC72=0,AM72=0),0,(AM72-AC72)/AC72))))</f>
        <v>-1</v>
      </c>
      <c r="AQ72" s="63">
        <f t="shared" ref="AQ72:AQ135" si="31">+AJ72+AM72</f>
        <v>15</v>
      </c>
      <c r="AR72" s="30">
        <f>IF(AND(AQ5=0,AQ72&gt;=0),,AQ72/AQ5)</f>
        <v>9.1678848748357578E-5</v>
      </c>
      <c r="AS72" s="47">
        <f>IF(AND(AQ124=0,AQ72&gt;=0),,AQ72/AQ124)</f>
        <v>3.4734403384520266E-4</v>
      </c>
      <c r="AT72" s="72">
        <f t="shared" si="24"/>
        <v>30</v>
      </c>
      <c r="AU72" s="30">
        <f>IF(AND(AT5=0,AT72&gt;=0),,AT72/AT5)</f>
        <v>2.631578947368421E-4</v>
      </c>
      <c r="AV72" s="47">
        <f t="shared" si="25"/>
        <v>-0.5</v>
      </c>
      <c r="AW72" s="72">
        <f>+AZ72</f>
        <v>5</v>
      </c>
      <c r="AX72" s="30">
        <f>IF(AND(AW5=0,AW72&gt;=0),,AW72/AW5)</f>
        <v>1.7241379310344826E-4</v>
      </c>
      <c r="AY72" s="47">
        <f>IF(AND(AW124=0,AW72&gt;=0),,AW72/AW124)</f>
        <v>6.6337362104525405E-4</v>
      </c>
      <c r="AZ72" s="72">
        <f t="shared" si="26"/>
        <v>5</v>
      </c>
      <c r="BA72" s="30">
        <f>IF(AND(AZ5=0,AZ72&gt;=0),,AZ72/AZ5)</f>
        <v>2.631578947368421E-4</v>
      </c>
      <c r="BB72" s="47">
        <f t="shared" si="27"/>
        <v>0</v>
      </c>
    </row>
    <row r="73" spans="1:54" hidden="1" outlineLevel="1" x14ac:dyDescent="0.3">
      <c r="A73" s="29" t="s">
        <v>65</v>
      </c>
      <c r="B73" s="72">
        <v>228.83</v>
      </c>
      <c r="C73" s="30">
        <f>IF(AND(B5=0,B73&gt;=0),,B73/B5)</f>
        <v>8.6187820749069081E-4</v>
      </c>
      <c r="D73" s="47">
        <f>IF(AND(B124=0,B73&gt;=0),"Validar",B73/B124)</f>
        <v>3.1556865104089516E-3</v>
      </c>
      <c r="E73" s="72"/>
      <c r="F73" s="30">
        <f>IF(AND(E5=0,E73&gt;=0),,E73/E5)</f>
        <v>0</v>
      </c>
      <c r="G73" s="30">
        <f>IF(AND(E124=0,E73&gt;=0),"Validar",E73/E124)</f>
        <v>0</v>
      </c>
      <c r="H73" s="63">
        <v>49.59</v>
      </c>
      <c r="I73" s="30">
        <f>IF(AND(H5=0,H73&gt;=0),,H73/H5)</f>
        <v>2.0636772823213732E-3</v>
      </c>
      <c r="J73" s="30">
        <f>IF(AND(H124=0,H73&gt;=0),,H73/H124)</f>
        <v>7.7643787401007695E-3</v>
      </c>
      <c r="K73" s="30">
        <f t="shared" si="18"/>
        <v>1</v>
      </c>
      <c r="L73" s="63">
        <f t="shared" si="19"/>
        <v>49.59</v>
      </c>
      <c r="M73" s="30">
        <f>IF(AND(L5=0,L73&gt;=0),,L73/L5)</f>
        <v>1.0584741323777826E-3</v>
      </c>
      <c r="N73" s="47">
        <f>IF(AND(L124=0,L73&gt;=0),,L73/L124)</f>
        <v>3.2821019218728697E-3</v>
      </c>
      <c r="O73" s="72"/>
      <c r="P73" s="30">
        <f>IF(AND(O5=0,O73&gt;=0),,O73/O5)</f>
        <v>0</v>
      </c>
      <c r="Q73" s="30">
        <f>IF(AND(O124=0,O73&gt;=0),,O73/O124)</f>
        <v>0</v>
      </c>
      <c r="R73" s="30">
        <f t="shared" si="20"/>
        <v>-1</v>
      </c>
      <c r="S73" s="63">
        <f t="shared" si="21"/>
        <v>49.59</v>
      </c>
      <c r="T73" s="30">
        <f>IF(AND(S5=0,S73&gt;=0),,S73/S5)</f>
        <v>6.9490035067314539E-4</v>
      </c>
      <c r="U73" s="47">
        <f>IF(AND(S124=0,S73&gt;=0),,S73/S124)</f>
        <v>2.4166054271529186E-3</v>
      </c>
      <c r="V73" s="72">
        <f>21.92*3</f>
        <v>65.760000000000005</v>
      </c>
      <c r="W73" s="30">
        <f>IF(AND(V5=0,V73&gt;=0),,V73/V5)</f>
        <v>1.1536842105263159E-3</v>
      </c>
      <c r="X73" s="47">
        <f t="shared" si="22"/>
        <v>-0.24589416058394162</v>
      </c>
      <c r="Y73" s="72"/>
      <c r="Z73" s="30">
        <f>IF(AND(Y5=0,Y73&gt;=0),,Y73/Y5)</f>
        <v>0</v>
      </c>
      <c r="AA73" s="30">
        <f>IF(AND(Y124=0,Y73&gt;=0),,Y73/Y124)</f>
        <v>0</v>
      </c>
      <c r="AB73" s="30">
        <f t="shared" si="17"/>
        <v>0</v>
      </c>
      <c r="AC73" s="63">
        <f t="shared" si="23"/>
        <v>49.59</v>
      </c>
      <c r="AD73" s="30">
        <f>IF(AND(AC5=0,AC73&gt;=0),,AC73/AC5)</f>
        <v>5.2351074178801245E-4</v>
      </c>
      <c r="AE73" s="47">
        <f>IF(AND(AC124=0,AC73&gt;=0),,AC73/AC124)</f>
        <v>1.8167443823435454E-3</v>
      </c>
      <c r="AF73" s="72"/>
      <c r="AG73" s="30">
        <f>IF(AND(AF5=0,AF73&gt;=0),,AF73/AF5)</f>
        <v>0</v>
      </c>
      <c r="AH73" s="30">
        <f>IF(AND(AF124=0,AF73&gt;=0),,AF73/AF124)</f>
        <v>0</v>
      </c>
      <c r="AI73" s="30">
        <f t="shared" si="28"/>
        <v>-1</v>
      </c>
      <c r="AJ73" s="63">
        <f t="shared" si="29"/>
        <v>49.59</v>
      </c>
      <c r="AK73" s="30">
        <f>IF(AND(AJ5=0,AJ73&gt;=0),,AJ73/AJ5)</f>
        <v>3.9122112111240285E-4</v>
      </c>
      <c r="AL73" s="47">
        <f>IF(AND(AJ124=0,AJ73&gt;=0),,AJ73/AJ124)</f>
        <v>1.4476566586951649E-3</v>
      </c>
      <c r="AM73" s="72"/>
      <c r="AN73" s="30">
        <f>IF(AND(AM5=0,AM73&gt;=0),,AM73/AM5)</f>
        <v>0</v>
      </c>
      <c r="AO73" s="30">
        <f>IF(AND(AM124=0,AM73&gt;=0),,AM73/AM124)</f>
        <v>0</v>
      </c>
      <c r="AP73" s="30">
        <f t="shared" si="30"/>
        <v>-1</v>
      </c>
      <c r="AQ73" s="63">
        <f t="shared" si="31"/>
        <v>49.59</v>
      </c>
      <c r="AR73" s="30">
        <f>IF(AND(AQ5=0,AQ73&gt;=0),,AQ73/AQ5)</f>
        <v>3.0309027396207015E-4</v>
      </c>
      <c r="AS73" s="47">
        <f>IF(AND(AQ124=0,AQ73&gt;=0),,AQ73/AQ124)</f>
        <v>1.1483193758922402E-3</v>
      </c>
      <c r="AT73" s="72">
        <f t="shared" si="24"/>
        <v>131.52000000000001</v>
      </c>
      <c r="AU73" s="30">
        <f>IF(AND(AT5=0,AT73&gt;=0),,AT73/AT5)</f>
        <v>1.1536842105263159E-3</v>
      </c>
      <c r="AV73" s="47">
        <f t="shared" si="25"/>
        <v>-0.62294708029197077</v>
      </c>
      <c r="AW73" s="72">
        <f>+AZ73</f>
        <v>21.92</v>
      </c>
      <c r="AX73" s="30">
        <f>IF(AND(AW5=0,AW73&gt;=0),,AW73/AW5)</f>
        <v>7.5586206896551726E-4</v>
      </c>
      <c r="AY73" s="47">
        <f>IF(AND(AW124=0,AW73&gt;=0),,AW73/AW124)</f>
        <v>2.9082299546623939E-3</v>
      </c>
      <c r="AZ73" s="72">
        <f t="shared" si="26"/>
        <v>21.92</v>
      </c>
      <c r="BA73" s="30">
        <f>IF(AND(AZ5=0,AZ73&gt;=0),,AZ73/AZ5)</f>
        <v>1.1536842105263159E-3</v>
      </c>
      <c r="BB73" s="47">
        <f t="shared" si="27"/>
        <v>0</v>
      </c>
    </row>
    <row r="74" spans="1:54" hidden="1" outlineLevel="1" x14ac:dyDescent="0.3">
      <c r="A74" s="29" t="s">
        <v>66</v>
      </c>
      <c r="B74" s="72">
        <v>928.33</v>
      </c>
      <c r="C74" s="30">
        <f>IF(AND(B5=0,B74&gt;=0),,B74/B5)</f>
        <v>3.4965144271285799E-3</v>
      </c>
      <c r="D74" s="47">
        <f>IF(AND(B124=0,B74&gt;=0),"Validar",B74/B124)</f>
        <v>1.2802160810243159E-2</v>
      </c>
      <c r="E74" s="72"/>
      <c r="F74" s="30">
        <f>IF(AND(E5=0,E74&gt;=0),,E74/E5)</f>
        <v>0</v>
      </c>
      <c r="G74" s="30">
        <f>IF(AND(E124=0,E74&gt;=0),"Validar",E74/E124)</f>
        <v>0</v>
      </c>
      <c r="H74" s="63">
        <v>11.67</v>
      </c>
      <c r="I74" s="30">
        <f>IF(AND(H5=0,H74&gt;=0),,H74/H5)</f>
        <v>4.8564456311132127E-4</v>
      </c>
      <c r="J74" s="30">
        <f>IF(AND(H124=0,H74&gt;=0),,H74/H124)</f>
        <v>1.8271889473074404E-3</v>
      </c>
      <c r="K74" s="30">
        <f t="shared" si="18"/>
        <v>1</v>
      </c>
      <c r="L74" s="63">
        <f t="shared" si="19"/>
        <v>11.67</v>
      </c>
      <c r="M74" s="30">
        <f>IF(AND(L5=0,L74&gt;=0),,L74/L5)</f>
        <v>2.4909040380820165E-4</v>
      </c>
      <c r="N74" s="47">
        <f>IF(AND(L124=0,L74&gt;=0),,L74/L124)</f>
        <v>7.7237607235846717E-4</v>
      </c>
      <c r="O74" s="72"/>
      <c r="P74" s="30">
        <f>IF(AND(O5=0,O74&gt;=0),,O74/O5)</f>
        <v>0</v>
      </c>
      <c r="Q74" s="30">
        <f>IF(AND(O124=0,O74&gt;=0),,O74/O124)</f>
        <v>0</v>
      </c>
      <c r="R74" s="30">
        <f t="shared" si="20"/>
        <v>-1</v>
      </c>
      <c r="S74" s="63">
        <f t="shared" si="21"/>
        <v>11.67</v>
      </c>
      <c r="T74" s="30">
        <f>IF(AND(S5=0,S74&gt;=0),,S74/S5)</f>
        <v>1.6353069353409168E-4</v>
      </c>
      <c r="U74" s="47">
        <f>IF(AND(S124=0,S74&gt;=0),,S74/S124)</f>
        <v>5.6869903881578054E-4</v>
      </c>
      <c r="V74" s="72">
        <f>76*3</f>
        <v>228</v>
      </c>
      <c r="W74" s="30">
        <f>IF(AND(V5=0,V74&gt;=0),,V74/V5)</f>
        <v>4.0000000000000001E-3</v>
      </c>
      <c r="X74" s="47">
        <f t="shared" si="22"/>
        <v>-0.94881578947368428</v>
      </c>
      <c r="Y74" s="72"/>
      <c r="Z74" s="30">
        <f>IF(AND(Y5=0,Y74&gt;=0),,Y74/Y5)</f>
        <v>0</v>
      </c>
      <c r="AA74" s="30">
        <f>IF(AND(Y124=0,Y74&gt;=0),,Y74/Y124)</f>
        <v>0</v>
      </c>
      <c r="AB74" s="30">
        <f t="shared" si="17"/>
        <v>0</v>
      </c>
      <c r="AC74" s="63">
        <f t="shared" si="23"/>
        <v>11.67</v>
      </c>
      <c r="AD74" s="30">
        <f>IF(AND(AC5=0,AC74&gt;=0),,AC74/AC5)</f>
        <v>1.2319762768030055E-4</v>
      </c>
      <c r="AE74" s="47">
        <f>IF(AND(AC124=0,AC74&gt;=0),,AC74/AC124)</f>
        <v>4.2753391695803935E-4</v>
      </c>
      <c r="AF74" s="72"/>
      <c r="AG74" s="30">
        <f>IF(AND(AF5=0,AF74&gt;=0),,AF74/AF5)</f>
        <v>0</v>
      </c>
      <c r="AH74" s="30">
        <f>IF(AND(AF124=0,AF74&gt;=0),,AF74/AF124)</f>
        <v>0</v>
      </c>
      <c r="AI74" s="30">
        <f t="shared" si="28"/>
        <v>-1</v>
      </c>
      <c r="AJ74" s="63">
        <f t="shared" si="29"/>
        <v>11.67</v>
      </c>
      <c r="AK74" s="30">
        <f>IF(AND(AJ5=0,AJ74&gt;=0),,AJ74/AJ5)</f>
        <v>9.2065950461418439E-5</v>
      </c>
      <c r="AL74" s="47">
        <f>IF(AND(AJ124=0,AJ74&gt;=0),,AJ74/AJ124)</f>
        <v>3.4067661236081011E-4</v>
      </c>
      <c r="AM74" s="72"/>
      <c r="AN74" s="30">
        <f>IF(AND(AM5=0,AM74&gt;=0),,AM74/AM5)</f>
        <v>0</v>
      </c>
      <c r="AO74" s="30">
        <f>IF(AND(AM124=0,AM74&gt;=0),,AM74/AM124)</f>
        <v>0</v>
      </c>
      <c r="AP74" s="30">
        <f t="shared" si="30"/>
        <v>-1</v>
      </c>
      <c r="AQ74" s="63">
        <f t="shared" si="31"/>
        <v>11.67</v>
      </c>
      <c r="AR74" s="30">
        <f>IF(AND(AQ5=0,AQ74&gt;=0),,AQ74/AQ5)</f>
        <v>7.1326144326222199E-5</v>
      </c>
      <c r="AS74" s="47">
        <f>IF(AND(AQ124=0,AQ74&gt;=0),,AQ74/AQ124)</f>
        <v>2.7023365833156769E-4</v>
      </c>
      <c r="AT74" s="72">
        <f t="shared" si="24"/>
        <v>456</v>
      </c>
      <c r="AU74" s="30">
        <f>IF(AND(AT5=0,AT74&gt;=0),,AT74/AT5)</f>
        <v>4.0000000000000001E-3</v>
      </c>
      <c r="AV74" s="47">
        <f t="shared" si="25"/>
        <v>-0.97440789473684208</v>
      </c>
      <c r="AW74" s="72">
        <f>+AZ74</f>
        <v>76</v>
      </c>
      <c r="AX74" s="30">
        <f>IF(AND(AW5=0,AW74&gt;=0),,AW74/AW5)</f>
        <v>2.620689655172414E-3</v>
      </c>
      <c r="AY74" s="47">
        <f>IF(AND(AW124=0,AW74&gt;=0),,AW74/AW124)</f>
        <v>1.0083279039887861E-2</v>
      </c>
      <c r="AZ74" s="72">
        <f t="shared" si="26"/>
        <v>76</v>
      </c>
      <c r="BA74" s="30">
        <f>IF(AND(AZ5=0,AZ74&gt;=0),,AZ74/AZ5)</f>
        <v>4.0000000000000001E-3</v>
      </c>
      <c r="BB74" s="47">
        <f t="shared" si="27"/>
        <v>0</v>
      </c>
    </row>
    <row r="75" spans="1:54" hidden="1" outlineLevel="1" x14ac:dyDescent="0.3">
      <c r="A75" s="29" t="s">
        <v>67</v>
      </c>
      <c r="B75" s="72">
        <v>511.76</v>
      </c>
      <c r="C75" s="30">
        <f>IF(AND(B5=0,B75&gt;=0),,B75/B5)</f>
        <v>1.9275217037339331E-3</v>
      </c>
      <c r="D75" s="47">
        <f>IF(AND(B124=0,B75&gt;=0),"Validar",B75/B124)</f>
        <v>7.0574405828208063E-3</v>
      </c>
      <c r="E75" s="72">
        <v>169.14</v>
      </c>
      <c r="F75" s="30">
        <f>IF(AND(E5=0,E75&gt;=0),,E75/E5)</f>
        <v>7.4117439815184032E-3</v>
      </c>
      <c r="G75" s="30">
        <f>IF(AND(E124=0,E75&gt;=0),"Validar",E75/E124)</f>
        <v>1.9391540821520777E-2</v>
      </c>
      <c r="H75" s="63">
        <v>368.35</v>
      </c>
      <c r="I75" s="30">
        <f>IF(AND(H5=0,H75&gt;=0),,H75/H5)</f>
        <v>1.5328806754246374E-2</v>
      </c>
      <c r="J75" s="30">
        <f>IF(AND(H124=0,H75&gt;=0),,H75/H124)</f>
        <v>5.7673097578465789E-2</v>
      </c>
      <c r="K75" s="30">
        <f t="shared" si="18"/>
        <v>1.1777817192857991</v>
      </c>
      <c r="L75" s="63">
        <f t="shared" si="19"/>
        <v>537.49</v>
      </c>
      <c r="M75" s="30">
        <f>IF(AND(L5=0,L75&gt;=0),,L75/L5)</f>
        <v>1.1472459395275948E-2</v>
      </c>
      <c r="N75" s="47">
        <f>IF(AND(L124=0,L75&gt;=0),,L75/L124)</f>
        <v>3.5573643113277847E-2</v>
      </c>
      <c r="O75" s="72"/>
      <c r="P75" s="30">
        <f>IF(AND(O5=0,O75&gt;=0),,O75/O5)</f>
        <v>0</v>
      </c>
      <c r="Q75" s="30">
        <f>IF(AND(O124=0,O75&gt;=0),,O75/O124)</f>
        <v>0</v>
      </c>
      <c r="R75" s="30">
        <f t="shared" si="20"/>
        <v>-1</v>
      </c>
      <c r="S75" s="63">
        <f t="shared" si="21"/>
        <v>537.49</v>
      </c>
      <c r="T75" s="30">
        <f>IF(AND(S5=0,S75&gt;=0),,S75/S5)</f>
        <v>7.5318005542107051E-3</v>
      </c>
      <c r="U75" s="47">
        <f>IF(AND(S124=0,S75&gt;=0),,S75/S124)</f>
        <v>2.6192806030256546E-2</v>
      </c>
      <c r="V75" s="72">
        <f>36.2*3</f>
        <v>108.60000000000001</v>
      </c>
      <c r="W75" s="30">
        <f>IF(AND(V5=0,V75&gt;=0),,V75/V5)</f>
        <v>1.9052631578947369E-3</v>
      </c>
      <c r="X75" s="47">
        <f t="shared" si="22"/>
        <v>3.949263351749539</v>
      </c>
      <c r="Y75" s="72"/>
      <c r="Z75" s="30">
        <f>IF(AND(Y5=0,Y75&gt;=0),,Y75/Y5)</f>
        <v>0</v>
      </c>
      <c r="AA75" s="30">
        <f>IF(AND(Y124=0,Y75&gt;=0),,Y75/Y124)</f>
        <v>0</v>
      </c>
      <c r="AB75" s="30">
        <f t="shared" si="17"/>
        <v>0</v>
      </c>
      <c r="AC75" s="63">
        <f t="shared" si="23"/>
        <v>537.49</v>
      </c>
      <c r="AD75" s="30">
        <f>IF(AND(AC5=0,AC75&gt;=0),,AC75/AC5)</f>
        <v>5.6741639161854976E-3</v>
      </c>
      <c r="AE75" s="47">
        <f>IF(AND(AC124=0,AC75&gt;=0),,AC75/AC124)</f>
        <v>1.9691105829115388E-2</v>
      </c>
      <c r="AF75" s="72"/>
      <c r="AG75" s="30">
        <f>IF(AND(AF5=0,AF75&gt;=0),,AF75/AF5)</f>
        <v>0</v>
      </c>
      <c r="AH75" s="30">
        <f>IF(AND(AF124=0,AF75&gt;=0),,AF75/AF124)</f>
        <v>0</v>
      </c>
      <c r="AI75" s="30">
        <f t="shared" si="28"/>
        <v>-1</v>
      </c>
      <c r="AJ75" s="63">
        <f t="shared" si="29"/>
        <v>537.49</v>
      </c>
      <c r="AK75" s="30">
        <f>IF(AND(AJ5=0,AJ75&gt;=0),,AJ75/AJ5)</f>
        <v>4.240319427035801E-3</v>
      </c>
      <c r="AL75" s="47">
        <f>IF(AND(AJ124=0,AJ75&gt;=0),,AJ75/AJ124)</f>
        <v>1.5690683151483448E-2</v>
      </c>
      <c r="AM75" s="72"/>
      <c r="AN75" s="30">
        <f>IF(AND(AM5=0,AM75&gt;=0),,AM75/AM5)</f>
        <v>0</v>
      </c>
      <c r="AO75" s="30">
        <f>IF(AND(AM124=0,AM75&gt;=0),,AM75/AM124)</f>
        <v>0</v>
      </c>
      <c r="AP75" s="30">
        <f t="shared" si="30"/>
        <v>-1</v>
      </c>
      <c r="AQ75" s="63">
        <f t="shared" si="31"/>
        <v>537.49</v>
      </c>
      <c r="AR75" s="30">
        <f>IF(AND(AQ5=0,AQ75&gt;=0),,AQ75/AQ5)</f>
        <v>3.2850976275836477E-3</v>
      </c>
      <c r="AS75" s="47">
        <f>IF(AND(AQ124=0,AQ75&gt;=0),,AQ75/AQ124)</f>
        <v>1.2446262983430533E-2</v>
      </c>
      <c r="AT75" s="72">
        <f t="shared" si="24"/>
        <v>217.20000000000002</v>
      </c>
      <c r="AU75" s="30">
        <f>IF(AND(AT5=0,AT75&gt;=0),,AT75/AT5)</f>
        <v>1.9052631578947369E-3</v>
      </c>
      <c r="AV75" s="47">
        <f t="shared" si="25"/>
        <v>1.4746316758747695</v>
      </c>
      <c r="AW75" s="72">
        <f t="shared" si="15"/>
        <v>89.581666666666663</v>
      </c>
      <c r="AX75" s="30">
        <f>IF(AND(AW5=0,AW75&gt;=0),,AW75/AW5)</f>
        <v>3.0890229885057472E-3</v>
      </c>
      <c r="AY75" s="47">
        <f>IF(AND(AW124=0,AW75&gt;=0),,AW75/AW124)</f>
        <v>1.188522291918712E-2</v>
      </c>
      <c r="AZ75" s="72">
        <f t="shared" si="26"/>
        <v>36.200000000000003</v>
      </c>
      <c r="BA75" s="30">
        <f>IF(AND(AZ5=0,AZ75&gt;=0),,AZ75/AZ5)</f>
        <v>1.9052631578947369E-3</v>
      </c>
      <c r="BB75" s="47">
        <f t="shared" si="27"/>
        <v>1.4746316758747695</v>
      </c>
    </row>
    <row r="76" spans="1:54" hidden="1" outlineLevel="1" x14ac:dyDescent="0.3">
      <c r="A76" s="29" t="s">
        <v>68</v>
      </c>
      <c r="B76" s="72">
        <v>94.25</v>
      </c>
      <c r="C76" s="30">
        <f>IF(AND(B5=0,B76&gt;=0),,B76/B5)</f>
        <v>3.5498851136650614E-4</v>
      </c>
      <c r="D76" s="47">
        <f>IF(AND(B124=0,B76&gt;=0),"Validar",B76/B124)</f>
        <v>1.2997572591270537E-3</v>
      </c>
      <c r="E76" s="72">
        <v>11.38</v>
      </c>
      <c r="F76" s="30">
        <f>IF(AND(E5=0,E76&gt;=0),,E76/E5)</f>
        <v>4.9867356337755374E-4</v>
      </c>
      <c r="G76" s="30">
        <f>IF(AND(E124=0,E76&gt;=0),"Validar",E76/E124)</f>
        <v>1.3046927666365525E-3</v>
      </c>
      <c r="H76" s="63">
        <v>5.0199999999999996</v>
      </c>
      <c r="I76" s="30">
        <f>IF(AND(H5=0,H76&gt;=0),,H76/H5)</f>
        <v>2.0890623023297623E-4</v>
      </c>
      <c r="J76" s="30">
        <f>IF(AND(H124=0,H76&gt;=0),,H76/H124)</f>
        <v>7.8598873311768206E-4</v>
      </c>
      <c r="K76" s="30">
        <f t="shared" si="18"/>
        <v>-0.55887521968365561</v>
      </c>
      <c r="L76" s="63">
        <f t="shared" si="19"/>
        <v>16.399999999999999</v>
      </c>
      <c r="M76" s="30">
        <f>IF(AND(L5=0,L76&gt;=0),,L76/L5)</f>
        <v>3.5004992480329965E-4</v>
      </c>
      <c r="N76" s="47">
        <f>IF(AND(L124=0,L76&gt;=0),,L76/L124)</f>
        <v>1.0854299560136126E-3</v>
      </c>
      <c r="O76" s="72">
        <v>4.34</v>
      </c>
      <c r="P76" s="30">
        <f>IF(AND(O5=0,O76&gt;=0),,O76/O5)</f>
        <v>1.7705404105450775E-4</v>
      </c>
      <c r="Q76" s="30">
        <f>IF(AND(O124=0,O76&gt;=0),,O76/O124)</f>
        <v>8.0202539131077571E-4</v>
      </c>
      <c r="R76" s="30">
        <f t="shared" si="20"/>
        <v>-0.13545816733067725</v>
      </c>
      <c r="S76" s="63">
        <f t="shared" si="21"/>
        <v>20.74</v>
      </c>
      <c r="T76" s="30">
        <f>IF(AND(S5=0,S76&gt;=0),,S76/S5)</f>
        <v>2.9062781353016804E-4</v>
      </c>
      <c r="U76" s="47">
        <f>IF(AND(S124=0,S76&gt;=0),,S76/S124)</f>
        <v>1.0106956353932552E-3</v>
      </c>
      <c r="V76" s="72">
        <f>9.37*3</f>
        <v>28.11</v>
      </c>
      <c r="W76" s="30">
        <f>IF(AND(V5=0,V76&gt;=0),,V76/V5)</f>
        <v>4.9315789473684205E-4</v>
      </c>
      <c r="X76" s="47">
        <f t="shared" si="22"/>
        <v>-0.26218427605834227</v>
      </c>
      <c r="Y76" s="72">
        <v>3.31</v>
      </c>
      <c r="Z76" s="30">
        <f>IF(AND(Y5=0,Y76&gt;=0),,Y76/Y5)</f>
        <v>1.4167640424429979E-4</v>
      </c>
      <c r="AA76" s="30">
        <f>IF(AND(Y124=0,Y76&gt;=0),,Y76/Y124)</f>
        <v>4.8852050605411213E-4</v>
      </c>
      <c r="AB76" s="30">
        <f t="shared" si="17"/>
        <v>-0.23732718894009214</v>
      </c>
      <c r="AC76" s="63">
        <f t="shared" si="23"/>
        <v>24.049999999999997</v>
      </c>
      <c r="AD76" s="30">
        <f>IF(AND(AC5=0,AC76&gt;=0),,AC76/AC5)</f>
        <v>2.5389056946968538E-4</v>
      </c>
      <c r="AE76" s="47">
        <f>IF(AND(AC124=0,AC76&gt;=0),,AC76/AC124)</f>
        <v>8.8107889484497393E-4</v>
      </c>
      <c r="AF76" s="72">
        <v>9.07</v>
      </c>
      <c r="AG76" s="30">
        <f>IF(AND(AF5=0,AF76&gt;=0),,AF76/AF5)</f>
        <v>2.8316221323581979E-4</v>
      </c>
      <c r="AH76" s="30">
        <f>IF(AND(AF124=0,AF76&gt;=0),,AF76/AF124)</f>
        <v>1.3032957432378065E-3</v>
      </c>
      <c r="AI76" s="30">
        <f t="shared" si="28"/>
        <v>-0.67733902525791534</v>
      </c>
      <c r="AJ76" s="63">
        <f t="shared" si="29"/>
        <v>33.119999999999997</v>
      </c>
      <c r="AK76" s="30">
        <f>IF(AND(AJ5=0,AJ76&gt;=0),,AJ76/AJ5)</f>
        <v>2.6128742753060659E-4</v>
      </c>
      <c r="AL76" s="47">
        <f>IF(AND(AJ124=0,AJ76&gt;=0),,AJ76/AJ124)</f>
        <v>9.6685598983633505E-4</v>
      </c>
      <c r="AM76" s="72">
        <v>3.55</v>
      </c>
      <c r="AN76" s="30">
        <f>IF(AND(AM5=0,AM76&gt;=0),,AM76/AM5)</f>
        <v>9.6316478040114306E-5</v>
      </c>
      <c r="AO76" s="30">
        <f>IF(AND(AM124=0,AM76&gt;=0),,AM76/AM124)</f>
        <v>3.9755909911988251E-4</v>
      </c>
      <c r="AP76" s="30">
        <f t="shared" si="30"/>
        <v>-0.85239085239085233</v>
      </c>
      <c r="AQ76" s="63">
        <f t="shared" si="31"/>
        <v>36.669999999999995</v>
      </c>
      <c r="AR76" s="30">
        <f>IF(AND(AQ5=0,AQ76&gt;=0),,AQ76/AQ5)</f>
        <v>2.2412422557348477E-4</v>
      </c>
      <c r="AS76" s="47">
        <f>IF(AND(AQ124=0,AQ76&gt;=0),,AQ76/AQ124)</f>
        <v>8.4914038140690537E-4</v>
      </c>
      <c r="AT76" s="72">
        <f t="shared" si="24"/>
        <v>56.22</v>
      </c>
      <c r="AU76" s="30">
        <f>IF(AND(AT5=0,AT76&gt;=0),,AT76/AT5)</f>
        <v>4.9315789473684205E-4</v>
      </c>
      <c r="AV76" s="47">
        <f t="shared" si="25"/>
        <v>-0.34774101743151914</v>
      </c>
      <c r="AW76" s="72">
        <f t="shared" ref="AW76:AW81" si="32">+AZ76</f>
        <v>9.3699999999999992</v>
      </c>
      <c r="AX76" s="30">
        <f>IF(AND(AW5=0,AW76&gt;=0),,AW76/AW5)</f>
        <v>3.2310344827586205E-4</v>
      </c>
      <c r="AY76" s="47">
        <f>IF(AND(AW124=0,AW76&gt;=0),,AW76/AW124)</f>
        <v>1.2431621658388059E-3</v>
      </c>
      <c r="AZ76" s="72">
        <f t="shared" si="26"/>
        <v>9.3699999999999992</v>
      </c>
      <c r="BA76" s="30">
        <f>IF(AND(AZ5=0,AZ76&gt;=0),,AZ76/AZ5)</f>
        <v>4.9315789473684205E-4</v>
      </c>
      <c r="BB76" s="47">
        <f t="shared" si="27"/>
        <v>0</v>
      </c>
    </row>
    <row r="77" spans="1:54" hidden="1" outlineLevel="1" x14ac:dyDescent="0.3">
      <c r="A77" s="29" t="s">
        <v>70</v>
      </c>
      <c r="B77" s="72"/>
      <c r="C77" s="30">
        <f>IF(AND(B5=0,B77&gt;=0),,B77/B5)</f>
        <v>0</v>
      </c>
      <c r="D77" s="47">
        <f>IF(AND(B124=0,B77&gt;=0),"Validar",B77/B124)</f>
        <v>0</v>
      </c>
      <c r="E77" s="72"/>
      <c r="F77" s="30">
        <f>IF(AND(E5=0,E77&gt;=0),,E77/E5)</f>
        <v>0</v>
      </c>
      <c r="G77" s="30">
        <f>IF(AND(E124=0,E77&gt;=0),"Validar",E77/E124)</f>
        <v>0</v>
      </c>
      <c r="I77" s="30">
        <f>IF(AND(H5=0,H77&gt;=0),,H77/H5)</f>
        <v>0</v>
      </c>
      <c r="J77" s="30">
        <f>IF(AND(H124=0,H77&gt;=0),,H77/H124)</f>
        <v>0</v>
      </c>
      <c r="K77" s="30">
        <f t="shared" si="18"/>
        <v>0</v>
      </c>
      <c r="L77" s="63">
        <f t="shared" si="19"/>
        <v>0</v>
      </c>
      <c r="M77" s="30">
        <f>IF(AND(L5=0,L77&gt;=0),,L77/L5)</f>
        <v>0</v>
      </c>
      <c r="N77" s="47">
        <f>IF(AND(L124=0,L77&gt;=0),,L77/L124)</f>
        <v>0</v>
      </c>
      <c r="O77" s="72"/>
      <c r="P77" s="30">
        <f>IF(AND(O5=0,O77&gt;=0),,O77/O5)</f>
        <v>0</v>
      </c>
      <c r="Q77" s="30">
        <f>IF(AND(O124=0,O77&gt;=0),,O77/O124)</f>
        <v>0</v>
      </c>
      <c r="R77" s="30">
        <f t="shared" si="20"/>
        <v>0</v>
      </c>
      <c r="S77" s="63">
        <f t="shared" si="21"/>
        <v>0</v>
      </c>
      <c r="T77" s="30">
        <f>IF(AND(S5=0,S77&gt;=0),,S77/S5)</f>
        <v>0</v>
      </c>
      <c r="U77" s="47">
        <f>IF(AND(S124=0,S77&gt;=0),,S77/S124)</f>
        <v>0</v>
      </c>
      <c r="V77" s="72"/>
      <c r="W77" s="30">
        <f>IF(AND(V5=0,V77&gt;=0),,V77/V5)</f>
        <v>0</v>
      </c>
      <c r="X77" s="47">
        <f t="shared" si="22"/>
        <v>0</v>
      </c>
      <c r="Y77" s="72"/>
      <c r="Z77" s="30">
        <f>IF(AND(Y5=0,Y77&gt;=0),,Y77/Y5)</f>
        <v>0</v>
      </c>
      <c r="AA77" s="30">
        <f>IF(AND(Y124=0,Y77&gt;=0),,Y77/Y124)</f>
        <v>0</v>
      </c>
      <c r="AB77" s="30">
        <f t="shared" si="17"/>
        <v>0</v>
      </c>
      <c r="AC77" s="63">
        <f t="shared" si="23"/>
        <v>0</v>
      </c>
      <c r="AD77" s="30">
        <f>IF(AND(AC5=0,AC77&gt;=0),,AC77/AC5)</f>
        <v>0</v>
      </c>
      <c r="AE77" s="47">
        <f>IF(AND(AC124=0,AC77&gt;=0),,AC77/AC124)</f>
        <v>0</v>
      </c>
      <c r="AF77" s="72"/>
      <c r="AG77" s="30">
        <f>IF(AND(AF5=0,AF77&gt;=0),,AF77/AF5)</f>
        <v>0</v>
      </c>
      <c r="AH77" s="30">
        <f>IF(AND(AF124=0,AF77&gt;=0),,AF77/AF124)</f>
        <v>0</v>
      </c>
      <c r="AI77" s="30">
        <f t="shared" si="28"/>
        <v>0</v>
      </c>
      <c r="AJ77" s="63">
        <f t="shared" si="29"/>
        <v>0</v>
      </c>
      <c r="AK77" s="30">
        <f>IF(AND(AJ5=0,AJ77&gt;=0),,AJ77/AJ5)</f>
        <v>0</v>
      </c>
      <c r="AL77" s="47">
        <f>IF(AND(AJ124=0,AJ77&gt;=0),,AJ77/AJ124)</f>
        <v>0</v>
      </c>
      <c r="AM77" s="72"/>
      <c r="AN77" s="30">
        <f>IF(AND(AM5=0,AM77&gt;=0),,AM77/AM5)</f>
        <v>0</v>
      </c>
      <c r="AO77" s="30">
        <f>IF(AND(AM124=0,AM77&gt;=0),,AM77/AM124)</f>
        <v>0</v>
      </c>
      <c r="AP77" s="30">
        <f t="shared" si="30"/>
        <v>0</v>
      </c>
      <c r="AQ77" s="63">
        <f t="shared" si="31"/>
        <v>0</v>
      </c>
      <c r="AR77" s="30">
        <f>IF(AND(AQ5=0,AQ77&gt;=0),,AQ77/AQ5)</f>
        <v>0</v>
      </c>
      <c r="AS77" s="47">
        <f>IF(AND(AQ124=0,AQ77&gt;=0),,AQ77/AQ124)</f>
        <v>0</v>
      </c>
      <c r="AT77" s="72">
        <f t="shared" si="24"/>
        <v>0</v>
      </c>
      <c r="AU77" s="30">
        <f>IF(AND(AT5=0,AT77&gt;=0),,AT77/AT5)</f>
        <v>0</v>
      </c>
      <c r="AV77" s="47">
        <f t="shared" si="25"/>
        <v>0</v>
      </c>
      <c r="AW77" s="72">
        <f t="shared" si="32"/>
        <v>0</v>
      </c>
      <c r="AX77" s="30">
        <f>IF(AND(AW5=0,AW77&gt;=0),,AW77/AW5)</f>
        <v>0</v>
      </c>
      <c r="AY77" s="47">
        <f>IF(AND(AW124=0,AW77&gt;=0),,AW77/AW124)</f>
        <v>0</v>
      </c>
      <c r="AZ77" s="72">
        <f t="shared" si="26"/>
        <v>0</v>
      </c>
      <c r="BA77" s="30">
        <f>IF(AND(AZ5=0,AZ77&gt;=0),,AZ77/AZ5)</f>
        <v>0</v>
      </c>
      <c r="BB77" s="47">
        <f t="shared" si="27"/>
        <v>0</v>
      </c>
    </row>
    <row r="78" spans="1:54" hidden="1" outlineLevel="1" x14ac:dyDescent="0.3">
      <c r="A78" s="29" t="s">
        <v>71</v>
      </c>
      <c r="B78" s="72">
        <v>580.91999999999996</v>
      </c>
      <c r="C78" s="30">
        <f>IF(AND(B5=0,B78&gt;=0),,B78/B5)</f>
        <v>2.1880098251780451E-3</v>
      </c>
      <c r="D78" s="47">
        <f>IF(AND(B124=0,B78&gt;=0),"Validar",B78/B124)</f>
        <v>8.0111934957250719E-3</v>
      </c>
      <c r="E78" s="72"/>
      <c r="F78" s="30">
        <f>IF(AND(E5=0,E78&gt;=0),,E78/E5)</f>
        <v>0</v>
      </c>
      <c r="G78" s="30">
        <f>IF(AND(E124=0,E78&gt;=0),"Validar",E78/E124)</f>
        <v>0</v>
      </c>
      <c r="I78" s="30">
        <f>IF(AND(H5=0,H78&gt;=0),,H78/H5)</f>
        <v>0</v>
      </c>
      <c r="J78" s="30">
        <f>IF(AND(H124=0,H78&gt;=0),,H78/H124)</f>
        <v>0</v>
      </c>
      <c r="K78" s="30">
        <f t="shared" si="18"/>
        <v>0</v>
      </c>
      <c r="L78" s="63">
        <f t="shared" si="19"/>
        <v>0</v>
      </c>
      <c r="M78" s="30">
        <f>IF(AND(L5=0,L78&gt;=0),,L78/L5)</f>
        <v>0</v>
      </c>
      <c r="N78" s="47">
        <f>IF(AND(L124=0,L78&gt;=0),,L78/L124)</f>
        <v>0</v>
      </c>
      <c r="O78" s="72"/>
      <c r="P78" s="30">
        <f>IF(AND(O5=0,O78&gt;=0),,O78/O5)</f>
        <v>0</v>
      </c>
      <c r="Q78" s="30">
        <f>IF(AND(O124=0,O78&gt;=0),,O78/O124)</f>
        <v>0</v>
      </c>
      <c r="R78" s="30">
        <f t="shared" si="20"/>
        <v>0</v>
      </c>
      <c r="S78" s="63">
        <f t="shared" si="21"/>
        <v>0</v>
      </c>
      <c r="T78" s="30">
        <f>IF(AND(S5=0,S78&gt;=0),,S78/S5)</f>
        <v>0</v>
      </c>
      <c r="U78" s="47">
        <f>IF(AND(S124=0,S78&gt;=0),,S78/S124)</f>
        <v>0</v>
      </c>
      <c r="V78" s="72">
        <f>48.49*3</f>
        <v>145.47</v>
      </c>
      <c r="W78" s="30">
        <f>IF(AND(V5=0,V78&gt;=0),,V78/V5)</f>
        <v>2.5521052631578946E-3</v>
      </c>
      <c r="X78" s="47">
        <f t="shared" si="22"/>
        <v>-1</v>
      </c>
      <c r="Y78" s="72"/>
      <c r="Z78" s="30">
        <f>IF(AND(Y5=0,Y78&gt;=0),,Y78/Y5)</f>
        <v>0</v>
      </c>
      <c r="AA78" s="30">
        <f>IF(AND(Y124=0,Y78&gt;=0),,Y78/Y124)</f>
        <v>0</v>
      </c>
      <c r="AB78" s="30">
        <f t="shared" si="17"/>
        <v>0</v>
      </c>
      <c r="AC78" s="63">
        <f t="shared" si="23"/>
        <v>0</v>
      </c>
      <c r="AD78" s="30">
        <f>IF(AND(AC5=0,AC78&gt;=0),,AC78/AC5)</f>
        <v>0</v>
      </c>
      <c r="AE78" s="47">
        <f>IF(AND(AC124=0,AC78&gt;=0),,AC78/AC124)</f>
        <v>0</v>
      </c>
      <c r="AF78" s="72"/>
      <c r="AG78" s="30">
        <f>IF(AND(AF5=0,AF78&gt;=0),,AF78/AF5)</f>
        <v>0</v>
      </c>
      <c r="AH78" s="30">
        <f>IF(AND(AF124=0,AF78&gt;=0),,AF78/AF124)</f>
        <v>0</v>
      </c>
      <c r="AI78" s="30">
        <f t="shared" si="28"/>
        <v>-1</v>
      </c>
      <c r="AJ78" s="63">
        <f t="shared" si="29"/>
        <v>0</v>
      </c>
      <c r="AK78" s="30">
        <f>IF(AND(AJ5=0,AJ78&gt;=0),,AJ78/AJ5)</f>
        <v>0</v>
      </c>
      <c r="AL78" s="47">
        <f>IF(AND(AJ124=0,AJ78&gt;=0),,AJ78/AJ124)</f>
        <v>0</v>
      </c>
      <c r="AM78" s="72"/>
      <c r="AN78" s="30">
        <f>IF(AND(AM5=0,AM78&gt;=0),,AM78/AM5)</f>
        <v>0</v>
      </c>
      <c r="AO78" s="30">
        <f>IF(AND(AM124=0,AM78&gt;=0),,AM78/AM124)</f>
        <v>0</v>
      </c>
      <c r="AP78" s="30">
        <f t="shared" si="30"/>
        <v>0</v>
      </c>
      <c r="AQ78" s="63">
        <f t="shared" si="31"/>
        <v>0</v>
      </c>
      <c r="AR78" s="30">
        <f>IF(AND(AQ5=0,AQ78&gt;=0),,AQ78/AQ5)</f>
        <v>0</v>
      </c>
      <c r="AS78" s="47">
        <f>IF(AND(AQ124=0,AQ78&gt;=0),,AQ78/AQ124)</f>
        <v>0</v>
      </c>
      <c r="AT78" s="72">
        <f t="shared" si="24"/>
        <v>290.94</v>
      </c>
      <c r="AU78" s="30">
        <f>IF(AND(AT5=0,AT78&gt;=0),,AT78/AT5)</f>
        <v>2.5521052631578946E-3</v>
      </c>
      <c r="AV78" s="47">
        <f t="shared" si="25"/>
        <v>-1</v>
      </c>
      <c r="AW78" s="72">
        <f t="shared" si="32"/>
        <v>48.49</v>
      </c>
      <c r="AX78" s="30">
        <f>IF(AND(AW5=0,AW78&gt;=0),,AW78/AW5)</f>
        <v>1.6720689655172415E-3</v>
      </c>
      <c r="AY78" s="47">
        <f>IF(AND(AW124=0,AW78&gt;=0),,AW78/AW124)</f>
        <v>6.4333973768968744E-3</v>
      </c>
      <c r="AZ78" s="72">
        <f t="shared" si="26"/>
        <v>48.49</v>
      </c>
      <c r="BA78" s="30">
        <f>IF(AND(AZ5=0,AZ78&gt;=0),,AZ78/AZ5)</f>
        <v>2.552105263157895E-3</v>
      </c>
      <c r="BB78" s="47">
        <f t="shared" si="27"/>
        <v>0</v>
      </c>
    </row>
    <row r="79" spans="1:54" hidden="1" outlineLevel="1" x14ac:dyDescent="0.3">
      <c r="A79" s="29" t="s">
        <v>72</v>
      </c>
      <c r="B79" s="72">
        <v>772.2</v>
      </c>
      <c r="C79" s="30">
        <f>IF(AND(B5=0,B79&gt;=0),,B79/B5)</f>
        <v>2.9084575965752368E-3</v>
      </c>
      <c r="D79" s="47">
        <f>IF(AND(B124=0,B79&gt;=0),"Validar",B79/B124)</f>
        <v>1.0649045681675446E-2</v>
      </c>
      <c r="E79" s="72">
        <v>32.53</v>
      </c>
      <c r="F79" s="30">
        <f>IF(AND(E5=0,E79&gt;=0),,E79/E5)</f>
        <v>1.42547021236132E-3</v>
      </c>
      <c r="G79" s="30">
        <f>IF(AND(E124=0,E79&gt;=0),"Validar",E79/E124)</f>
        <v>3.7294952283556284E-3</v>
      </c>
      <c r="H79" s="63">
        <v>76.38</v>
      </c>
      <c r="I79" s="30">
        <f>IF(AND(H5=0,H79&gt;=0),,H79/H5)</f>
        <v>3.1785374233455625E-3</v>
      </c>
      <c r="J79" s="30">
        <f>IF(AND(H124=0,H79&gt;=0),,H79/H124)</f>
        <v>1.1958928174408081E-2</v>
      </c>
      <c r="K79" s="30">
        <f t="shared" si="18"/>
        <v>1.3479864740239778</v>
      </c>
      <c r="L79" s="63">
        <f t="shared" si="19"/>
        <v>108.91</v>
      </c>
      <c r="M79" s="30">
        <f>IF(AND(L5=0,L79&gt;=0),,L79/L5)</f>
        <v>2.3246303238004494E-3</v>
      </c>
      <c r="N79" s="47">
        <f>IF(AND(L124=0,L79&gt;=0),,L79/L124)</f>
        <v>7.208181494478205E-3</v>
      </c>
      <c r="O79" s="72">
        <v>25.13</v>
      </c>
      <c r="P79" s="30">
        <f>IF(AND(O5=0,O79&gt;=0),,O79/O5)</f>
        <v>1.0252000119123916E-3</v>
      </c>
      <c r="Q79" s="30">
        <f>IF(AND(O124=0,O79&gt;=0),,O79/O124)</f>
        <v>4.6439857335575556E-3</v>
      </c>
      <c r="R79" s="30">
        <f t="shared" si="20"/>
        <v>-0.6709871694160775</v>
      </c>
      <c r="S79" s="63">
        <f t="shared" si="21"/>
        <v>134.04</v>
      </c>
      <c r="T79" s="30">
        <f>IF(AND(S5=0,S79&gt;=0),,S79/S5)</f>
        <v>1.87829084501368E-3</v>
      </c>
      <c r="U79" s="47">
        <f>IF(AND(S124=0,S79&gt;=0),,S79/S124)</f>
        <v>6.5319982144701992E-3</v>
      </c>
      <c r="V79" s="72">
        <f>60*3</f>
        <v>180</v>
      </c>
      <c r="W79" s="30">
        <f>IF(AND(V5=0,V79&gt;=0),,V79/V5)</f>
        <v>3.1578947368421052E-3</v>
      </c>
      <c r="X79" s="47">
        <f t="shared" si="22"/>
        <v>-0.25533333333333336</v>
      </c>
      <c r="Y79" s="72">
        <v>99.9</v>
      </c>
      <c r="Z79" s="30">
        <f>IF(AND(Y5=0,Y79&gt;=0),,Y79/Y5)</f>
        <v>4.2759736507569637E-3</v>
      </c>
      <c r="AA79" s="30">
        <f>IF(AND(Y124=0,Y79&gt;=0),,Y79/Y124)</f>
        <v>1.4744168747675469E-2</v>
      </c>
      <c r="AB79" s="30">
        <f t="shared" si="17"/>
        <v>2.9753282928770397</v>
      </c>
      <c r="AC79" s="63">
        <f t="shared" si="23"/>
        <v>233.94</v>
      </c>
      <c r="AD79" s="30">
        <f>IF(AND(AC5=0,AC79&gt;=0),,AC79/AC5)</f>
        <v>2.4696532150410896E-3</v>
      </c>
      <c r="AE79" s="47">
        <f>IF(AND(AC124=0,AC79&gt;=0),,AC79/AC124)</f>
        <v>8.5704613995855813E-3</v>
      </c>
      <c r="AF79" s="72">
        <v>50.43</v>
      </c>
      <c r="AG79" s="30">
        <f>IF(AND(AF5=0,AF79&gt;=0),,AF79/AF5)</f>
        <v>1.5744068813100763E-3</v>
      </c>
      <c r="AH79" s="30">
        <f>IF(AND(AF124=0,AF79&gt;=0),,AF79/AF124)</f>
        <v>7.246439286822776E-3</v>
      </c>
      <c r="AI79" s="30">
        <f t="shared" si="28"/>
        <v>-0.71983333333333333</v>
      </c>
      <c r="AJ79" s="63">
        <f t="shared" si="29"/>
        <v>284.37</v>
      </c>
      <c r="AK79" s="30">
        <f>IF(AND(AJ5=0,AJ79&gt;=0),,AJ79/AJ5)</f>
        <v>2.2434271064878802E-3</v>
      </c>
      <c r="AL79" s="47">
        <f>IF(AND(AJ124=0,AJ79&gt;=0),,AJ79/AJ124)</f>
        <v>8.3014745721545474E-3</v>
      </c>
      <c r="AM79" s="72">
        <v>50.33</v>
      </c>
      <c r="AN79" s="30">
        <f>IF(AND(AM5=0,AM79&gt;=0),,AM79/AM5)</f>
        <v>1.3655234759884375E-3</v>
      </c>
      <c r="AO79" s="30">
        <f>IF(AND(AM124=0,AM79&gt;=0),,AM79/AM124)</f>
        <v>5.6363801292123065E-3</v>
      </c>
      <c r="AP79" s="30">
        <f t="shared" si="30"/>
        <v>-0.7848593656493118</v>
      </c>
      <c r="AQ79" s="63">
        <f t="shared" si="31"/>
        <v>334.7</v>
      </c>
      <c r="AR79" s="30">
        <f>IF(AND(AQ5=0,AQ79&gt;=0),,AQ79/AQ5)</f>
        <v>2.0456607117383518E-3</v>
      </c>
      <c r="AS79" s="47">
        <f>IF(AND(AQ124=0,AQ79&gt;=0),,AQ79/AQ124)</f>
        <v>7.7504032085326221E-3</v>
      </c>
      <c r="AT79" s="72">
        <f t="shared" si="24"/>
        <v>360</v>
      </c>
      <c r="AU79" s="30">
        <f>IF(AND(AT5=0,AT79&gt;=0),,AT79/AT5)</f>
        <v>3.1578947368421052E-3</v>
      </c>
      <c r="AV79" s="47">
        <f t="shared" si="25"/>
        <v>-7.0277777777777814E-2</v>
      </c>
      <c r="AW79" s="72">
        <f t="shared" si="32"/>
        <v>60</v>
      </c>
      <c r="AX79" s="30">
        <f>IF(AND(AW5=0,AW79&gt;=0),,AW79/AW5)</f>
        <v>2.0689655172413794E-3</v>
      </c>
      <c r="AY79" s="47">
        <f>IF(AND(AW124=0,AW79&gt;=0),,AW79/AW124)</f>
        <v>7.960483452543049E-3</v>
      </c>
      <c r="AZ79" s="72">
        <f t="shared" si="26"/>
        <v>60</v>
      </c>
      <c r="BA79" s="30">
        <f>IF(AND(AZ5=0,AZ79&gt;=0),,AZ79/AZ5)</f>
        <v>3.1578947368421052E-3</v>
      </c>
      <c r="BB79" s="47">
        <f t="shared" si="27"/>
        <v>0</v>
      </c>
    </row>
    <row r="80" spans="1:54" hidden="1" outlineLevel="1" x14ac:dyDescent="0.3">
      <c r="A80" s="29" t="s">
        <v>73</v>
      </c>
      <c r="B80" s="72">
        <v>92.5</v>
      </c>
      <c r="C80" s="30">
        <f>IF(AND(B5=0,B80&gt;=0),,B80/B5)</f>
        <v>3.4839721274696893E-4</v>
      </c>
      <c r="D80" s="47">
        <f>IF(AND(B124=0,B80&gt;=0),"Validar",B80/B124)</f>
        <v>1.2756238352175328E-3</v>
      </c>
      <c r="E80" s="72"/>
      <c r="F80" s="30">
        <f>IF(AND(E5=0,E80&gt;=0),,E80/E5)</f>
        <v>0</v>
      </c>
      <c r="G80" s="30">
        <f>IF(AND(E124=0,E80&gt;=0),"Validar",E80/E124)</f>
        <v>0</v>
      </c>
      <c r="I80" s="30">
        <f>IF(AND(H5=0,H80&gt;=0),,H80/H5)</f>
        <v>0</v>
      </c>
      <c r="J80" s="30">
        <f>IF(AND(H124=0,H80&gt;=0),,H80/H124)</f>
        <v>0</v>
      </c>
      <c r="K80" s="30">
        <f t="shared" si="18"/>
        <v>0</v>
      </c>
      <c r="L80" s="63">
        <f t="shared" si="19"/>
        <v>0</v>
      </c>
      <c r="M80" s="30">
        <f>IF(AND(L5=0,L80&gt;=0),,L80/L5)</f>
        <v>0</v>
      </c>
      <c r="N80" s="47">
        <f>IF(AND(L124=0,L80&gt;=0),,L80/L124)</f>
        <v>0</v>
      </c>
      <c r="O80" s="72"/>
      <c r="P80" s="30">
        <f>IF(AND(O5=0,O80&gt;=0),,O80/O5)</f>
        <v>0</v>
      </c>
      <c r="Q80" s="30">
        <f>IF(AND(O124=0,O80&gt;=0),,O80/O124)</f>
        <v>0</v>
      </c>
      <c r="R80" s="30">
        <f t="shared" si="20"/>
        <v>0</v>
      </c>
      <c r="S80" s="63">
        <f t="shared" si="21"/>
        <v>0</v>
      </c>
      <c r="T80" s="30">
        <f>IF(AND(S5=0,S80&gt;=0),,S80/S5)</f>
        <v>0</v>
      </c>
      <c r="U80" s="47">
        <f>IF(AND(S124=0,S80&gt;=0),,S80/S124)</f>
        <v>0</v>
      </c>
      <c r="V80" s="72">
        <f>15*3</f>
        <v>45</v>
      </c>
      <c r="W80" s="30">
        <f>IF(AND(V5=0,V80&gt;=0),,V80/V5)</f>
        <v>7.894736842105263E-4</v>
      </c>
      <c r="X80" s="47">
        <f t="shared" si="22"/>
        <v>-1</v>
      </c>
      <c r="Y80" s="72"/>
      <c r="Z80" s="30">
        <f>IF(AND(Y5=0,Y80&gt;=0),,Y80/Y5)</f>
        <v>0</v>
      </c>
      <c r="AA80" s="30">
        <f>IF(AND(Y124=0,Y80&gt;=0),,Y80/Y124)</f>
        <v>0</v>
      </c>
      <c r="AB80" s="30">
        <f t="shared" si="17"/>
        <v>0</v>
      </c>
      <c r="AC80" s="63">
        <f t="shared" si="23"/>
        <v>0</v>
      </c>
      <c r="AD80" s="30">
        <f>IF(AND(AC5=0,AC80&gt;=0),,AC80/AC5)</f>
        <v>0</v>
      </c>
      <c r="AE80" s="47">
        <f>IF(AND(AC124=0,AC80&gt;=0),,AC80/AC124)</f>
        <v>0</v>
      </c>
      <c r="AF80" s="72"/>
      <c r="AG80" s="30">
        <f>IF(AND(AF5=0,AF80&gt;=0),,AF80/AF5)</f>
        <v>0</v>
      </c>
      <c r="AH80" s="30">
        <f>IF(AND(AF124=0,AF80&gt;=0),,AF80/AF124)</f>
        <v>0</v>
      </c>
      <c r="AI80" s="30">
        <f t="shared" si="28"/>
        <v>-1</v>
      </c>
      <c r="AJ80" s="63">
        <f t="shared" si="29"/>
        <v>0</v>
      </c>
      <c r="AK80" s="30">
        <f>IF(AND(AJ5=0,AJ80&gt;=0),,AJ80/AJ5)</f>
        <v>0</v>
      </c>
      <c r="AL80" s="47">
        <f>IF(AND(AJ124=0,AJ80&gt;=0),,AJ80/AJ124)</f>
        <v>0</v>
      </c>
      <c r="AM80" s="72"/>
      <c r="AN80" s="30">
        <f>IF(AND(AM5=0,AM80&gt;=0),,AM80/AM5)</f>
        <v>0</v>
      </c>
      <c r="AO80" s="30">
        <f>IF(AND(AM124=0,AM80&gt;=0),,AM80/AM124)</f>
        <v>0</v>
      </c>
      <c r="AP80" s="30">
        <f t="shared" si="30"/>
        <v>0</v>
      </c>
      <c r="AQ80" s="63">
        <f t="shared" si="31"/>
        <v>0</v>
      </c>
      <c r="AR80" s="30">
        <f>IF(AND(AQ5=0,AQ80&gt;=0),,AQ80/AQ5)</f>
        <v>0</v>
      </c>
      <c r="AS80" s="47">
        <f>IF(AND(AQ124=0,AQ80&gt;=0),,AQ80/AQ124)</f>
        <v>0</v>
      </c>
      <c r="AT80" s="72">
        <f t="shared" si="24"/>
        <v>90</v>
      </c>
      <c r="AU80" s="30">
        <f>IF(AND(AT5=0,AT80&gt;=0),,AT80/AT5)</f>
        <v>7.894736842105263E-4</v>
      </c>
      <c r="AV80" s="47">
        <f t="shared" si="25"/>
        <v>-1</v>
      </c>
      <c r="AW80" s="72">
        <f t="shared" si="32"/>
        <v>15</v>
      </c>
      <c r="AX80" s="30">
        <f>IF(AND(AW5=0,AW80&gt;=0),,AW80/AW5)</f>
        <v>5.1724137931034484E-4</v>
      </c>
      <c r="AY80" s="47">
        <f>IF(AND(AW124=0,AW80&gt;=0),,AW80/AW124)</f>
        <v>1.9901208631357623E-3</v>
      </c>
      <c r="AZ80" s="72">
        <f t="shared" si="26"/>
        <v>15</v>
      </c>
      <c r="BA80" s="30">
        <f>IF(AND(AZ5=0,AZ80&gt;=0),,AZ80/AZ5)</f>
        <v>7.894736842105263E-4</v>
      </c>
      <c r="BB80" s="47">
        <f t="shared" si="27"/>
        <v>0</v>
      </c>
    </row>
    <row r="81" spans="1:54" hidden="1" outlineLevel="1" x14ac:dyDescent="0.3">
      <c r="A81" s="29" t="s">
        <v>74</v>
      </c>
      <c r="B81" s="72">
        <v>116.44</v>
      </c>
      <c r="C81" s="30">
        <f>IF(AND(B5=0,B81&gt;=0),,B81/B5)</f>
        <v>4.3856617786223849E-4</v>
      </c>
      <c r="D81" s="47">
        <f>IF(AND(B124=0,B81&gt;=0),"Validar",B81/B124)</f>
        <v>1.6057690742997785E-3</v>
      </c>
      <c r="E81" s="72">
        <v>15</v>
      </c>
      <c r="F81" s="30">
        <f>IF(AND(E5=0,E81&gt;=0),,E81/E5)</f>
        <v>6.573025879317492E-4</v>
      </c>
      <c r="G81" s="30">
        <f>IF(AND(E124=0,E81&gt;=0),"Validar",E81/E124)</f>
        <v>1.7197180579567913E-3</v>
      </c>
      <c r="H81" s="63">
        <v>15</v>
      </c>
      <c r="I81" s="30">
        <f>IF(AND(H5=0,H81&gt;=0),,H81/H5)</f>
        <v>6.2422180348498872E-4</v>
      </c>
      <c r="J81" s="30">
        <f>IF(AND(H124=0,H81&gt;=0),,H81/H124)</f>
        <v>2.3485719117062216E-3</v>
      </c>
      <c r="K81" s="30">
        <f t="shared" si="18"/>
        <v>0</v>
      </c>
      <c r="L81" s="63">
        <f t="shared" si="19"/>
        <v>30</v>
      </c>
      <c r="M81" s="30">
        <f>IF(AND(L5=0,L81&gt;=0),,L81/L5)</f>
        <v>6.4033522829871892E-4</v>
      </c>
      <c r="N81" s="47">
        <f>IF(AND(L124=0,L81&gt;=0),,L81/L124)</f>
        <v>1.9855426024639258E-3</v>
      </c>
      <c r="O81" s="72"/>
      <c r="P81" s="30">
        <f>IF(AND(O5=0,O81&gt;=0),,O81/O5)</f>
        <v>0</v>
      </c>
      <c r="Q81" s="30">
        <f>IF(AND(O124=0,O81&gt;=0),,O81/O124)</f>
        <v>0</v>
      </c>
      <c r="R81" s="30">
        <f t="shared" si="20"/>
        <v>-1</v>
      </c>
      <c r="S81" s="63">
        <f t="shared" si="21"/>
        <v>30</v>
      </c>
      <c r="T81" s="30">
        <f>IF(AND(S5=0,S81&gt;=0),,S81/S5)</f>
        <v>4.2038738697709938E-4</v>
      </c>
      <c r="U81" s="47">
        <f>IF(AND(S124=0,S81&gt;=0),,S81/S124)</f>
        <v>1.461951256595837E-3</v>
      </c>
      <c r="V81" s="72">
        <f>24.17*3</f>
        <v>72.510000000000005</v>
      </c>
      <c r="W81" s="30">
        <f>IF(AND(V5=0,V81&gt;=0),,V81/V5)</f>
        <v>1.2721052631578947E-3</v>
      </c>
      <c r="X81" s="47">
        <f t="shared" si="22"/>
        <v>-0.58626396359122879</v>
      </c>
      <c r="Y81" s="72"/>
      <c r="Z81" s="30">
        <f>IF(AND(Y5=0,Y81&gt;=0),,Y81/Y5)</f>
        <v>0</v>
      </c>
      <c r="AA81" s="30">
        <f>IF(AND(Y124=0,Y81&gt;=0),,Y81/Y124)</f>
        <v>0</v>
      </c>
      <c r="AB81" s="30">
        <f t="shared" si="17"/>
        <v>0</v>
      </c>
      <c r="AC81" s="63">
        <f t="shared" si="23"/>
        <v>30</v>
      </c>
      <c r="AD81" s="30">
        <f>IF(AND(AC5=0,AC81&gt;=0),,AC81/AC5)</f>
        <v>3.1670341305989862E-4</v>
      </c>
      <c r="AE81" s="47">
        <f>IF(AND(AC124=0,AC81&gt;=0),,AC81/AC124)</f>
        <v>1.0990589124885331E-3</v>
      </c>
      <c r="AF81" s="72">
        <v>15</v>
      </c>
      <c r="AG81" s="30">
        <f>IF(AND(AF5=0,AF81&gt;=0),,AF81/AF5)</f>
        <v>4.6829472971745282E-4</v>
      </c>
      <c r="AH81" s="30">
        <f>IF(AND(AF124=0,AF81&gt;=0),,AF81/AF124)</f>
        <v>2.1553953857295586E-3</v>
      </c>
      <c r="AI81" s="30">
        <f t="shared" si="28"/>
        <v>-0.79313198179561439</v>
      </c>
      <c r="AJ81" s="63">
        <f t="shared" si="29"/>
        <v>45</v>
      </c>
      <c r="AK81" s="30">
        <f>IF(AND(AJ5=0,AJ81&gt;=0),,AJ81/AJ5)</f>
        <v>3.5501009175354156E-4</v>
      </c>
      <c r="AL81" s="47">
        <f>IF(AND(AJ124=0,AJ81&gt;=0),,AJ81/AJ124)</f>
        <v>1.3136630296689336E-3</v>
      </c>
      <c r="AM81" s="72"/>
      <c r="AN81" s="30">
        <f>IF(AND(AM5=0,AM81&gt;=0),,AM81/AM5)</f>
        <v>0</v>
      </c>
      <c r="AO81" s="30">
        <f>IF(AND(AM124=0,AM81&gt;=0),,AM81/AM124)</f>
        <v>0</v>
      </c>
      <c r="AP81" s="30">
        <f t="shared" si="30"/>
        <v>-1</v>
      </c>
      <c r="AQ81" s="63">
        <f t="shared" si="31"/>
        <v>45</v>
      </c>
      <c r="AR81" s="30">
        <f>IF(AND(AQ5=0,AQ81&gt;=0),,AQ81/AQ5)</f>
        <v>2.7503654624507271E-4</v>
      </c>
      <c r="AS81" s="47">
        <f>IF(AND(AQ124=0,AQ81&gt;=0),,AQ81/AQ124)</f>
        <v>1.0420321015356081E-3</v>
      </c>
      <c r="AT81" s="72">
        <f t="shared" si="24"/>
        <v>145.02000000000001</v>
      </c>
      <c r="AU81" s="30">
        <f>IF(AND(AT5=0,AT81&gt;=0),,AT81/AT5)</f>
        <v>1.2721052631578947E-3</v>
      </c>
      <c r="AV81" s="47">
        <f t="shared" si="25"/>
        <v>-0.68969797269342159</v>
      </c>
      <c r="AW81" s="72">
        <f t="shared" si="32"/>
        <v>24.17</v>
      </c>
      <c r="AX81" s="30">
        <f>IF(AND(AW5=0,AW81&gt;=0),,AW81/AW5)</f>
        <v>8.3344827586206906E-4</v>
      </c>
      <c r="AY81" s="47">
        <f>IF(AND(AW124=0,AW81&gt;=0),,AW81/AW124)</f>
        <v>3.2067480841327582E-3</v>
      </c>
      <c r="AZ81" s="72">
        <f t="shared" si="26"/>
        <v>24.17</v>
      </c>
      <c r="BA81" s="30">
        <f>IF(AND(AZ5=0,AZ81&gt;=0),,AZ81/AZ5)</f>
        <v>1.2721052631578947E-3</v>
      </c>
      <c r="BB81" s="47">
        <f t="shared" si="27"/>
        <v>0</v>
      </c>
    </row>
    <row r="82" spans="1:54" hidden="1" outlineLevel="1" x14ac:dyDescent="0.3">
      <c r="A82" s="29" t="s">
        <v>27</v>
      </c>
      <c r="B82" s="72">
        <f>2364.43+100</f>
        <v>2464.4299999999998</v>
      </c>
      <c r="C82" s="30">
        <f>IF(AND(B5=0,B82&gt;=0),,B82/B5)</f>
        <v>9.2821680325406754E-3</v>
      </c>
      <c r="D82" s="47">
        <f>IF(AND(B124=0,B82&gt;=0),"Validar",B82/B124)</f>
        <v>3.3985790791623179E-2</v>
      </c>
      <c r="E82" s="72">
        <f>447.4+50</f>
        <v>497.4</v>
      </c>
      <c r="F82" s="30">
        <f>IF(AND(E5=0,E82&gt;=0),,E82/E5)</f>
        <v>2.1796153815816802E-2</v>
      </c>
      <c r="G82" s="30">
        <f>IF(AND(E124=0,E82&gt;=0),"Validar",E82/E124)</f>
        <v>5.7025850801847203E-2</v>
      </c>
      <c r="H82" s="63">
        <v>229.22</v>
      </c>
      <c r="I82" s="30">
        <f>IF(AND(H5=0,H82&gt;=0),,H82/H5)</f>
        <v>9.5389414529886089E-3</v>
      </c>
      <c r="J82" s="30">
        <f>IF(AND(H124=0,H82&gt;=0),,H82/H124)</f>
        <v>3.5889310240086673E-2</v>
      </c>
      <c r="K82" s="30">
        <f t="shared" si="18"/>
        <v>-0.53916365098512253</v>
      </c>
      <c r="L82" s="63">
        <f t="shared" si="19"/>
        <v>726.62</v>
      </c>
      <c r="M82" s="30">
        <f>IF(AND(L5=0,L82&gt;=0),,L82/L5)</f>
        <v>1.5509346119547173E-2</v>
      </c>
      <c r="N82" s="47">
        <f>IF(AND(L124=0,L82&gt;=0),,L82/L124)</f>
        <v>4.8091165526744591E-2</v>
      </c>
      <c r="O82" s="72">
        <v>63.78</v>
      </c>
      <c r="P82" s="30">
        <f>IF(AND(O5=0,O82&gt;=0),,O82/O5)</f>
        <v>2.6019600779853698E-3</v>
      </c>
      <c r="Q82" s="30">
        <f>IF(AND(O124=0,O82&gt;=0),,O82/O124)</f>
        <v>1.1786446879677713E-2</v>
      </c>
      <c r="R82" s="30">
        <f t="shared" si="20"/>
        <v>-0.72175202861879417</v>
      </c>
      <c r="S82" s="63">
        <f t="shared" si="21"/>
        <v>790.4</v>
      </c>
      <c r="T82" s="30">
        <f>IF(AND(S5=0,S82&gt;=0),,S82/S5)</f>
        <v>1.1075806355556645E-2</v>
      </c>
      <c r="U82" s="47">
        <f>IF(AND(S124=0,S82&gt;=0),,S82/S124)</f>
        <v>3.8517542440444981E-2</v>
      </c>
      <c r="V82" s="72">
        <f>211.4*3</f>
        <v>634.20000000000005</v>
      </c>
      <c r="W82" s="30">
        <f>IF(AND(V5=0,V82&gt;=0),,V82/V5)</f>
        <v>1.1126315789473686E-2</v>
      </c>
      <c r="X82" s="47">
        <f t="shared" si="22"/>
        <v>0.24629454430778921</v>
      </c>
      <c r="Y82" s="72">
        <v>364.77</v>
      </c>
      <c r="Z82" s="30">
        <f>IF(AND(Y5=0,Y82&gt;=0),,Y82/Y5)</f>
        <v>1.5613082168034208E-2</v>
      </c>
      <c r="AA82" s="30">
        <f>IF(AND(Y124=0,Y82&gt;=0),,Y82/Y124)</f>
        <v>5.3836140481377179E-2</v>
      </c>
      <c r="AB82" s="30">
        <f t="shared" si="17"/>
        <v>4.7191909689557852</v>
      </c>
      <c r="AC82" s="63">
        <f t="shared" si="23"/>
        <v>1155.17</v>
      </c>
      <c r="AD82" s="30">
        <f>IF(AND(AC5=0,AC82&gt;=0),,AC82/AC5)</f>
        <v>1.2194876055480103E-2</v>
      </c>
      <c r="AE82" s="47">
        <f>IF(AND(AC124=0,AC82&gt;=0),,AC82/AC124)</f>
        <v>4.2319996131312626E-2</v>
      </c>
      <c r="AF82" s="72">
        <v>137.74</v>
      </c>
      <c r="AG82" s="30">
        <f>IF(AND(AF5=0,AF82&gt;=0),,AF82/AF5)</f>
        <v>4.3001944047521305E-3</v>
      </c>
      <c r="AH82" s="30">
        <f>IF(AND(AF124=0,AF82&gt;=0),,AF82/AF124)</f>
        <v>1.9792277362025962E-2</v>
      </c>
      <c r="AI82" s="30">
        <f t="shared" si="28"/>
        <v>-0.78281299274676763</v>
      </c>
      <c r="AJ82" s="63">
        <f t="shared" si="29"/>
        <v>1292.9100000000001</v>
      </c>
      <c r="AK82" s="30">
        <f>IF(AND(AJ5=0,AJ82&gt;=0),,AJ82/AJ5)</f>
        <v>1.0199913282868255E-2</v>
      </c>
      <c r="AL82" s="47">
        <f>IF(AND(AJ124=0,AJ82&gt;=0),,AJ82/AJ124)</f>
        <v>3.7743290393094688E-2</v>
      </c>
      <c r="AM82" s="72">
        <v>165.48</v>
      </c>
      <c r="AN82" s="30">
        <f>IF(AND(AM5=0,AM82&gt;=0),,AM82/AM5)</f>
        <v>4.4897044467825673E-3</v>
      </c>
      <c r="AO82" s="30">
        <f>IF(AND(AM124=0,AM82&gt;=0),,AM82/AM124)</f>
        <v>1.8531853442917794E-2</v>
      </c>
      <c r="AP82" s="30">
        <f t="shared" si="30"/>
        <v>-0.8567483573846274</v>
      </c>
      <c r="AQ82" s="63">
        <f t="shared" si="31"/>
        <v>1458.39</v>
      </c>
      <c r="AR82" s="30">
        <f>IF(AND(AQ5=0,AQ82&gt;=0),,AQ82/AQ5)</f>
        <v>8.9135677484078139E-3</v>
      </c>
      <c r="AS82" s="47">
        <f>IF(AND(AQ124=0,AQ82&gt;=0),,AQ82/AQ124)</f>
        <v>3.3770871034633679E-2</v>
      </c>
      <c r="AT82" s="72">
        <f t="shared" si="24"/>
        <v>1268.4000000000001</v>
      </c>
      <c r="AU82" s="30">
        <f>IF(AND(AT5=0,AT82&gt;=0),,AT82/AT5)</f>
        <v>1.1126315789473686E-2</v>
      </c>
      <c r="AV82" s="47">
        <f t="shared" si="25"/>
        <v>0.14978713339640493</v>
      </c>
      <c r="AW82" s="72">
        <f t="shared" si="15"/>
        <v>243.06500000000003</v>
      </c>
      <c r="AX82" s="30">
        <f>IF(AND(AW5=0,AW82&gt;=0),,AW82/AW5)</f>
        <v>8.3815517241379311E-3</v>
      </c>
      <c r="AY82" s="47">
        <f>IF(AND(AW124=0,AW82&gt;=0),,AW82/AW124)</f>
        <v>3.224858183987294E-2</v>
      </c>
      <c r="AZ82" s="72">
        <f t="shared" si="26"/>
        <v>211.4</v>
      </c>
      <c r="BA82" s="30">
        <f>IF(AND(AZ5=0,AZ82&gt;=0),,AZ82/AZ5)</f>
        <v>1.1126315789473684E-2</v>
      </c>
      <c r="BB82" s="47">
        <f t="shared" si="27"/>
        <v>0.14978713339640501</v>
      </c>
    </row>
    <row r="83" spans="1:54" hidden="1" outlineLevel="1" x14ac:dyDescent="0.3">
      <c r="A83" s="29"/>
      <c r="B83" s="72"/>
      <c r="C83" s="15"/>
      <c r="D83" s="46"/>
      <c r="E83" s="72"/>
      <c r="F83" s="15"/>
      <c r="G83" s="15"/>
      <c r="I83" s="15"/>
      <c r="J83" s="15"/>
      <c r="K83" s="32">
        <f t="shared" si="18"/>
        <v>0</v>
      </c>
      <c r="M83" s="15"/>
      <c r="N83" s="46"/>
      <c r="O83" s="72"/>
      <c r="P83" s="15"/>
      <c r="Q83" s="15"/>
      <c r="R83" s="32">
        <f t="shared" si="20"/>
        <v>0</v>
      </c>
      <c r="T83" s="15"/>
      <c r="U83" s="46"/>
      <c r="V83" s="72"/>
      <c r="W83" s="15"/>
      <c r="X83" s="92">
        <f t="shared" si="22"/>
        <v>0</v>
      </c>
      <c r="Y83" s="72"/>
      <c r="Z83" s="15"/>
      <c r="AA83" s="15"/>
      <c r="AB83" s="32">
        <f t="shared" si="17"/>
        <v>0</v>
      </c>
      <c r="AD83" s="15"/>
      <c r="AE83" s="46"/>
      <c r="AF83" s="72"/>
      <c r="AG83" s="15"/>
      <c r="AH83" s="15"/>
      <c r="AI83" s="32">
        <f t="shared" si="28"/>
        <v>0</v>
      </c>
      <c r="AJ83" s="63">
        <f t="shared" si="29"/>
        <v>0</v>
      </c>
      <c r="AK83" s="15"/>
      <c r="AL83" s="46"/>
      <c r="AM83" s="72"/>
      <c r="AN83" s="15"/>
      <c r="AO83" s="15"/>
      <c r="AP83" s="32">
        <f t="shared" si="30"/>
        <v>0</v>
      </c>
      <c r="AQ83" s="63">
        <f t="shared" si="31"/>
        <v>0</v>
      </c>
      <c r="AR83" s="15"/>
      <c r="AS83" s="46"/>
      <c r="AT83" s="72">
        <f t="shared" si="24"/>
        <v>0</v>
      </c>
      <c r="AU83" s="15"/>
      <c r="AV83" s="92">
        <f t="shared" si="25"/>
        <v>0</v>
      </c>
      <c r="AW83" s="72">
        <f t="shared" si="15"/>
        <v>0</v>
      </c>
      <c r="AX83" s="15"/>
      <c r="AY83" s="46"/>
      <c r="AZ83" s="72">
        <f t="shared" si="26"/>
        <v>0</v>
      </c>
      <c r="BA83" s="15"/>
      <c r="BB83" s="92">
        <f t="shared" si="27"/>
        <v>0</v>
      </c>
    </row>
    <row r="84" spans="1:54" s="6" customFormat="1" collapsed="1" x14ac:dyDescent="0.3">
      <c r="A84" s="37" t="s">
        <v>75</v>
      </c>
      <c r="B84" s="71">
        <f>SUM(B85:B92)+B110+B111</f>
        <v>8140.19</v>
      </c>
      <c r="C84" s="38">
        <f>IF(AND(B5=0,B84&gt;=0),,B84/B5)</f>
        <v>3.0659670348440526E-2</v>
      </c>
      <c r="D84" s="43">
        <f>IF(AND(B124=0,B84&gt;=0),"Validar",B84/B124)</f>
        <v>0.11225751769945305</v>
      </c>
      <c r="E84" s="71">
        <f>SUM(E85:E92)+E110+E111</f>
        <v>2684.04</v>
      </c>
      <c r="F84" s="38">
        <f>IF(AND(E5=0,E84&gt;=0),,E84/E5)</f>
        <v>0.11761509587415547</v>
      </c>
      <c r="G84" s="39">
        <f>IF(AND(E124=0,E84&gt;=0),"Validar",E84/E124)</f>
        <v>0.30771947041855641</v>
      </c>
      <c r="H84" s="62">
        <f>SUM(H85:H92)+H110+H111</f>
        <v>704.1</v>
      </c>
      <c r="I84" s="38">
        <f>IF(AND(H5=0,H84&gt;=0),,H84/H5)</f>
        <v>2.9300971455585374E-2</v>
      </c>
      <c r="J84" s="39">
        <f>IF(AND(H124=0,H84&gt;=0),,H84/H124)</f>
        <v>0.11024196553549005</v>
      </c>
      <c r="K84" s="38">
        <f>IF(AND(E84=0,H84&gt;0),100%,IF(AND(E84&lt;0,H84&gt;=0),(E84-H84)/E84,IF(AND(E84&gt;0,H84&gt;0),(H84-E84)/E84,IF(AND(E84=0,H84&lt;=0),0,(H84-E84)/E84))))</f>
        <v>-0.73767156972325298</v>
      </c>
      <c r="L84" s="62">
        <f>SUM(L85:L92)+L110+L111</f>
        <v>3388.14</v>
      </c>
      <c r="M84" s="38">
        <f>IF(AND(L5=0,L84&gt;=0),,L84/L5)</f>
        <v>7.2318180013600714E-2</v>
      </c>
      <c r="N84" s="43">
        <f>IF(AND(L124=0,L84&gt;=0),,L84/L124)</f>
        <v>0.22424321043707085</v>
      </c>
      <c r="O84" s="71">
        <f>SUM(O85:O92)+O110+O111</f>
        <v>1335.77</v>
      </c>
      <c r="P84" s="38">
        <f>IF(AND(O5=0,O84&gt;=0),,O84/O5)</f>
        <v>5.4493888575893969E-2</v>
      </c>
      <c r="Q84" s="39">
        <f>IF(AND(O124=0,O84&gt;=0),,O84/O124)</f>
        <v>0.24684826197032139</v>
      </c>
      <c r="R84" s="38">
        <f>IF(AND(H84=0,O84&gt;0),100%,IF(AND(H84&lt;0,O84&gt;=0),(H84-O84)/H84,IF(AND(H84&gt;0,O84&gt;0),(O84-H84)/H84,IF(AND(H84=0,O84&lt;=0),0,(O84-H84)/H84))))</f>
        <v>0.8971310893339014</v>
      </c>
      <c r="S84" s="62">
        <f>SUM(S85:S92)+S110+S111</f>
        <v>4723.91</v>
      </c>
      <c r="T84" s="38">
        <f>IF(AND(S5=0,S84&gt;=0),,S84/S5)</f>
        <v>6.6195739373832982E-2</v>
      </c>
      <c r="U84" s="43">
        <f>IF(AND(S124=0,S84&gt;=0),,S84/S124)</f>
        <v>0.23020420535152133</v>
      </c>
      <c r="V84" s="71">
        <f>SUM(V85:V92)+V110+V111</f>
        <v>1803</v>
      </c>
      <c r="W84" s="38">
        <f>IF(AND(V5=0,V84&gt;=0),,V84/V5)</f>
        <v>3.163157894736842E-2</v>
      </c>
      <c r="X84" s="91">
        <f t="shared" si="22"/>
        <v>1.6200277315585134</v>
      </c>
      <c r="Y84" s="71">
        <f>SUM(Y85:Y92)+Y110+Y111</f>
        <v>749.43</v>
      </c>
      <c r="Z84" s="38">
        <f>IF(AND(Y5=0,Y84&gt;=0),,Y84/Y5)</f>
        <v>3.2077506837705612E-2</v>
      </c>
      <c r="AA84" s="39">
        <f>IF(AND(Y124=0,Y84&gt;=0),,Y84/Y124)</f>
        <v>0.11060783167738164</v>
      </c>
      <c r="AB84" s="38">
        <f t="shared" si="17"/>
        <v>-0.43895281373290312</v>
      </c>
      <c r="AC84" s="62">
        <f>SUM(AC85:AC92)+AC110+AC111</f>
        <v>5473.34</v>
      </c>
      <c r="AD84" s="38">
        <f>IF(AND(AC5=0,AC84&gt;=0),,AC84/AC5)</f>
        <v>5.7780848627908853E-2</v>
      </c>
      <c r="AE84" s="43">
        <f>IF(AND(AC124=0,AC84&gt;=0),,AC84/AC124)</f>
        <v>0.2005174369359996</v>
      </c>
      <c r="AF84" s="71">
        <f>SUM(AF85:AF92)+AF110+AF111</f>
        <v>734.93999999999994</v>
      </c>
      <c r="AG84" s="38">
        <f>IF(AND(AF5=0,AF84&gt;=0),,AF84/AF5)</f>
        <v>2.2944568577236316E-2</v>
      </c>
      <c r="AH84" s="39">
        <f>IF(AND(AF124=0,AF84&gt;=0),,AF84/AF124)</f>
        <v>0.10560575231920545</v>
      </c>
      <c r="AI84" s="38">
        <f t="shared" si="28"/>
        <v>-0.59237936772046584</v>
      </c>
      <c r="AJ84" s="62">
        <f t="shared" si="29"/>
        <v>6208.28</v>
      </c>
      <c r="AK84" s="38">
        <f>IF(AND(AJ5=0,AJ84&gt;=0),,AJ84/AJ5)</f>
        <v>4.8977823387370598E-2</v>
      </c>
      <c r="AL84" s="43">
        <f>IF(AND(AJ124=0,AJ84&gt;=0),,AJ84/AJ124)</f>
        <v>0.18123528697406771</v>
      </c>
      <c r="AM84" s="71">
        <f>SUM(AM85:AM92)+AM110+AM111</f>
        <v>1490.17</v>
      </c>
      <c r="AN84" s="38">
        <f>IF(AND(AM5=0,AM84&gt;=0),,AM84/AM5)</f>
        <v>4.043040171296821E-2</v>
      </c>
      <c r="AO84" s="39">
        <f>IF(AND(AM124=0,AM84&gt;=0),,AM84/AM124)</f>
        <v>0.16688187119309167</v>
      </c>
      <c r="AP84" s="38">
        <f t="shared" si="30"/>
        <v>-0.72774028289855919</v>
      </c>
      <c r="AQ84" s="62">
        <f t="shared" si="31"/>
        <v>7698.45</v>
      </c>
      <c r="AR84" s="38">
        <f>IF(AND(AQ5=0,AQ84&gt;=0),,AQ84/AQ5)</f>
        <v>4.7052335543119557E-2</v>
      </c>
      <c r="AS84" s="43">
        <f>IF(AND(AQ124=0,AQ84&gt;=0),,AQ84/AQ124)</f>
        <v>0.17826737849037336</v>
      </c>
      <c r="AT84" s="71">
        <f>SUM(AT85:AT92)+AT110+AT111</f>
        <v>3606</v>
      </c>
      <c r="AU84" s="38">
        <f>IF(AND(AT5=0,AT84&gt;=0),,AT84/AT5)</f>
        <v>3.163157894736842E-2</v>
      </c>
      <c r="AV84" s="91">
        <f t="shared" si="25"/>
        <v>1.134900166389351</v>
      </c>
      <c r="AW84" s="71">
        <f>SUM(AW85:AW92)+AW110+AW111</f>
        <v>1283.075</v>
      </c>
      <c r="AX84" s="38">
        <f>IF(AND(AW5=0,AW84&gt;=0),,AW84/AW5)</f>
        <v>4.4243965517241378E-2</v>
      </c>
      <c r="AY84" s="43">
        <f>IF(AND(AW124=0,AW84&gt;=0),,AW84/AW124)</f>
        <v>0.17023162176452789</v>
      </c>
      <c r="AZ84" s="71">
        <f>SUM(AZ85:AZ92)+AZ110+AZ111</f>
        <v>601</v>
      </c>
      <c r="BA84" s="38">
        <f>IF(AND(AZ5=0,AZ84&gt;=0),,AZ84/AZ5)</f>
        <v>3.163157894736842E-2</v>
      </c>
      <c r="BB84" s="91">
        <f t="shared" si="27"/>
        <v>1.1349001663893512</v>
      </c>
    </row>
    <row r="85" spans="1:54" hidden="1" outlineLevel="2" x14ac:dyDescent="0.3">
      <c r="A85" s="29" t="s">
        <v>76</v>
      </c>
      <c r="B85" s="72"/>
      <c r="C85" s="30">
        <f>IF(AND(B5=0,B85&gt;=0),,B85/B5)</f>
        <v>0</v>
      </c>
      <c r="D85" s="47">
        <f>IF(AND(B124=0,B85&gt;=0),"Validar",B85/B124)</f>
        <v>0</v>
      </c>
      <c r="E85" s="72"/>
      <c r="F85" s="30">
        <f>IF(AND(E5=0,E85&gt;=0),,E85/E5)</f>
        <v>0</v>
      </c>
      <c r="G85" s="30">
        <f>IF(AND(E124=0,E85&gt;=0),"Validar",E85/E124)</f>
        <v>0</v>
      </c>
      <c r="I85" s="30">
        <f>IF(AND(H5=0,H85&gt;=0),,H85/H5)</f>
        <v>0</v>
      </c>
      <c r="J85" s="30">
        <f>IF(AND(H124=0,H85&gt;=0),,H85/H124)</f>
        <v>0</v>
      </c>
      <c r="K85" s="30">
        <f t="shared" si="18"/>
        <v>0</v>
      </c>
      <c r="L85" s="63">
        <f t="shared" ref="L85:L91" si="33">+E85+H85</f>
        <v>0</v>
      </c>
      <c r="M85" s="30">
        <f>IF(AND(L5=0,L85&gt;=0),,L85/L5)</f>
        <v>0</v>
      </c>
      <c r="N85" s="47">
        <f>IF(AND(L124=0,L85&gt;=0),,L85/L124)</f>
        <v>0</v>
      </c>
      <c r="O85" s="72"/>
      <c r="P85" s="30">
        <f>IF(AND(O5=0,O85&gt;=0),,O85/O5)</f>
        <v>0</v>
      </c>
      <c r="Q85" s="30">
        <f>IF(AND(O124=0,O85&gt;=0),,O85/O124)</f>
        <v>0</v>
      </c>
      <c r="R85" s="30">
        <f t="shared" si="20"/>
        <v>0</v>
      </c>
      <c r="S85" s="63">
        <f t="shared" ref="S85:S91" si="34">+L85+O85</f>
        <v>0</v>
      </c>
      <c r="T85" s="30">
        <f>IF(AND(S5=0,S85&gt;=0),,S85/S5)</f>
        <v>0</v>
      </c>
      <c r="U85" s="47">
        <f>IF(AND(S124=0,S85&gt;=0),,S85/S124)</f>
        <v>0</v>
      </c>
      <c r="V85" s="72"/>
      <c r="W85" s="30">
        <f>IF(AND(V5=0,V85&gt;=0),,V85/V5)</f>
        <v>0</v>
      </c>
      <c r="X85" s="47">
        <f t="shared" si="22"/>
        <v>0</v>
      </c>
      <c r="Y85" s="72"/>
      <c r="Z85" s="30">
        <f>IF(AND(Y5=0,Y85&gt;=0),,Y85/Y5)</f>
        <v>0</v>
      </c>
      <c r="AA85" s="30">
        <f>IF(AND(Y124=0,Y85&gt;=0),,Y85/Y124)</f>
        <v>0</v>
      </c>
      <c r="AB85" s="30">
        <f t="shared" si="17"/>
        <v>0</v>
      </c>
      <c r="AC85" s="63">
        <f t="shared" ref="AC85:AC91" si="35">+S85+Y85</f>
        <v>0</v>
      </c>
      <c r="AD85" s="30">
        <f>IF(AND(AC5=0,AC85&gt;=0),,AC85/AC5)</f>
        <v>0</v>
      </c>
      <c r="AE85" s="47">
        <f>IF(AND(AC124=0,AC85&gt;=0),,AC85/AC124)</f>
        <v>0</v>
      </c>
      <c r="AF85" s="72"/>
      <c r="AG85" s="30">
        <f>IF(AND(AF5=0,AF85&gt;=0),,AF85/AF5)</f>
        <v>0</v>
      </c>
      <c r="AH85" s="30">
        <f>IF(AND(AF124=0,AF85&gt;=0),,AF85/AF124)</f>
        <v>0</v>
      </c>
      <c r="AI85" s="30">
        <f t="shared" si="28"/>
        <v>0</v>
      </c>
      <c r="AJ85" s="63">
        <f t="shared" si="29"/>
        <v>0</v>
      </c>
      <c r="AK85" s="30">
        <f>IF(AND(AJ5=0,AJ85&gt;=0),,AJ85/AJ5)</f>
        <v>0</v>
      </c>
      <c r="AL85" s="47">
        <f>IF(AND(AJ124=0,AJ85&gt;=0),,AJ85/AJ124)</f>
        <v>0</v>
      </c>
      <c r="AM85" s="72"/>
      <c r="AN85" s="30">
        <f>IF(AND(AM5=0,AM85&gt;=0),,AM85/AM5)</f>
        <v>0</v>
      </c>
      <c r="AO85" s="30">
        <f>IF(AND(AM124=0,AM85&gt;=0),,AM85/AM124)</f>
        <v>0</v>
      </c>
      <c r="AP85" s="30">
        <f t="shared" si="30"/>
        <v>0</v>
      </c>
      <c r="AQ85" s="63">
        <f t="shared" si="31"/>
        <v>0</v>
      </c>
      <c r="AR85" s="30">
        <f>IF(AND(AQ5=0,AQ85&gt;=0),,AQ85/AQ5)</f>
        <v>0</v>
      </c>
      <c r="AS85" s="47">
        <f>IF(AND(AQ124=0,AQ85&gt;=0),,AQ85/AQ124)</f>
        <v>0</v>
      </c>
      <c r="AT85" s="72">
        <f t="shared" ref="AT85:AT92" si="36">+V85*2</f>
        <v>0</v>
      </c>
      <c r="AU85" s="30">
        <f>IF(AND(AT5=0,AT85&gt;=0),,AT85/AT5)</f>
        <v>0</v>
      </c>
      <c r="AV85" s="47">
        <f t="shared" si="25"/>
        <v>0</v>
      </c>
      <c r="AW85" s="72">
        <f t="shared" si="15"/>
        <v>0</v>
      </c>
      <c r="AX85" s="30">
        <f>IF(AND(AW5=0,AW85&gt;=0),,AW85/AW5)</f>
        <v>0</v>
      </c>
      <c r="AY85" s="47">
        <f>IF(AND(AW124=0,AW85&gt;=0),,AW85/AW124)</f>
        <v>0</v>
      </c>
      <c r="AZ85" s="72">
        <f t="shared" ref="AZ85:AZ102" si="37">+AT85/6</f>
        <v>0</v>
      </c>
      <c r="BA85" s="30">
        <f>IF(AND(AZ5=0,AZ85&gt;=0),,AZ85/AZ5)</f>
        <v>0</v>
      </c>
      <c r="BB85" s="47">
        <f t="shared" si="27"/>
        <v>0</v>
      </c>
    </row>
    <row r="86" spans="1:54" hidden="1" outlineLevel="2" x14ac:dyDescent="0.3">
      <c r="A86" s="29" t="s">
        <v>77</v>
      </c>
      <c r="B86" s="72">
        <v>364.62</v>
      </c>
      <c r="C86" s="30">
        <f>IF(AND(B5=0,B86&gt;=0),,B86/B5)</f>
        <v>1.3733253158032411E-3</v>
      </c>
      <c r="D86" s="47">
        <f>IF(AND(B124=0,B86&gt;=0),"Validar",B86/B124)</f>
        <v>5.0283023005082894E-3</v>
      </c>
      <c r="E86" s="72"/>
      <c r="F86" s="30">
        <f>IF(AND(E5=0,E86&gt;=0),,E86/E5)</f>
        <v>0</v>
      </c>
      <c r="G86" s="30">
        <f>IF(AND(E124=0,E86&gt;=0),"Validar",E86/E124)</f>
        <v>0</v>
      </c>
      <c r="I86" s="30">
        <f>IF(AND(H5=0,H86&gt;=0),,H86/H5)</f>
        <v>0</v>
      </c>
      <c r="J86" s="30">
        <f>IF(AND(H124=0,H86&gt;=0),,H86/H124)</f>
        <v>0</v>
      </c>
      <c r="K86" s="30">
        <f t="shared" si="18"/>
        <v>0</v>
      </c>
      <c r="L86" s="63">
        <f t="shared" si="33"/>
        <v>0</v>
      </c>
      <c r="M86" s="30">
        <f>IF(AND(L5=0,L86&gt;=0),,L86/L5)</f>
        <v>0</v>
      </c>
      <c r="N86" s="47">
        <f>IF(AND(L124=0,L86&gt;=0),,L86/L124)</f>
        <v>0</v>
      </c>
      <c r="O86" s="72"/>
      <c r="P86" s="30">
        <f>IF(AND(O5=0,O86&gt;=0),,O86/O5)</f>
        <v>0</v>
      </c>
      <c r="Q86" s="30">
        <f>IF(AND(O124=0,O86&gt;=0),,O86/O124)</f>
        <v>0</v>
      </c>
      <c r="R86" s="30">
        <f t="shared" si="20"/>
        <v>0</v>
      </c>
      <c r="S86" s="63">
        <f t="shared" si="34"/>
        <v>0</v>
      </c>
      <c r="T86" s="30">
        <f>IF(AND(S5=0,S86&gt;=0),,S86/S5)</f>
        <v>0</v>
      </c>
      <c r="U86" s="47">
        <f>IF(AND(S124=0,S86&gt;=0),,S86/S124)</f>
        <v>0</v>
      </c>
      <c r="V86" s="72"/>
      <c r="W86" s="30">
        <f>IF(AND(V5=0,V86&gt;=0),,V86/V5)</f>
        <v>0</v>
      </c>
      <c r="X86" s="47">
        <f t="shared" si="22"/>
        <v>0</v>
      </c>
      <c r="Y86" s="72"/>
      <c r="Z86" s="30">
        <f>IF(AND(Y5=0,Y86&gt;=0),,Y86/Y5)</f>
        <v>0</v>
      </c>
      <c r="AA86" s="30">
        <f>IF(AND(Y124=0,Y86&gt;=0),,Y86/Y124)</f>
        <v>0</v>
      </c>
      <c r="AB86" s="30">
        <f t="shared" si="17"/>
        <v>0</v>
      </c>
      <c r="AC86" s="63">
        <f t="shared" si="35"/>
        <v>0</v>
      </c>
      <c r="AD86" s="30">
        <f>IF(AND(AC5=0,AC86&gt;=0),,AC86/AC5)</f>
        <v>0</v>
      </c>
      <c r="AE86" s="47">
        <f>IF(AND(AC124=0,AC86&gt;=0),,AC86/AC124)</f>
        <v>0</v>
      </c>
      <c r="AF86" s="72">
        <v>48.76</v>
      </c>
      <c r="AG86" s="30">
        <f>IF(AND(AF5=0,AF86&gt;=0),,AF86/AF5)</f>
        <v>1.5222700680681998E-3</v>
      </c>
      <c r="AH86" s="30">
        <f>IF(AND(AF124=0,AF86&gt;=0),,AF86/AF124)</f>
        <v>7.006471933878218E-3</v>
      </c>
      <c r="AI86" s="30">
        <f t="shared" si="28"/>
        <v>1</v>
      </c>
      <c r="AJ86" s="63">
        <f t="shared" si="29"/>
        <v>48.76</v>
      </c>
      <c r="AK86" s="30">
        <f>IF(AND(AJ5=0,AJ86&gt;=0),,AJ86/AJ5)</f>
        <v>3.8467315719783746E-4</v>
      </c>
      <c r="AL86" s="47">
        <f>IF(AND(AJ124=0,AJ86&gt;=0),,AJ86/AJ124)</f>
        <v>1.4234268739257154E-3</v>
      </c>
      <c r="AM86" s="72"/>
      <c r="AN86" s="30">
        <f>IF(AND(AM5=0,AM86&gt;=0),,AM86/AM5)</f>
        <v>0</v>
      </c>
      <c r="AO86" s="30">
        <f>IF(AND(AM124=0,AM86&gt;=0),,AM86/AM124)</f>
        <v>0</v>
      </c>
      <c r="AP86" s="30">
        <f t="shared" si="30"/>
        <v>0</v>
      </c>
      <c r="AQ86" s="63">
        <f t="shared" si="31"/>
        <v>48.76</v>
      </c>
      <c r="AR86" s="30">
        <f>IF(AND(AQ5=0,AQ86&gt;=0),,AQ86/AQ5)</f>
        <v>2.9801737766466102E-4</v>
      </c>
      <c r="AS86" s="47">
        <f>IF(AND(AQ124=0,AQ86&gt;=0),,AQ86/AQ124)</f>
        <v>1.1290996726861387E-3</v>
      </c>
      <c r="AT86" s="72">
        <f t="shared" si="36"/>
        <v>0</v>
      </c>
      <c r="AU86" s="30">
        <f>IF(AND(AT5=0,AT86&gt;=0),,AT86/AT5)</f>
        <v>0</v>
      </c>
      <c r="AV86" s="47">
        <f t="shared" si="25"/>
        <v>1</v>
      </c>
      <c r="AW86" s="72">
        <f t="shared" si="15"/>
        <v>8.1266666666666669</v>
      </c>
      <c r="AX86" s="30">
        <f>IF(AND(AW5=0,AW86&gt;=0),,AW86/AW5)</f>
        <v>2.8022988505747127E-4</v>
      </c>
      <c r="AY86" s="47">
        <f>IF(AND(AW124=0,AW86&gt;=0),,AW86/AW124)</f>
        <v>1.0782032587388862E-3</v>
      </c>
      <c r="AZ86" s="72">
        <f t="shared" si="37"/>
        <v>0</v>
      </c>
      <c r="BA86" s="30">
        <f>IF(AND(AZ5=0,AZ86&gt;=0),,AZ86/AZ5)</f>
        <v>0</v>
      </c>
      <c r="BB86" s="47">
        <f t="shared" si="27"/>
        <v>1</v>
      </c>
    </row>
    <row r="87" spans="1:54" hidden="1" outlineLevel="2" x14ac:dyDescent="0.3">
      <c r="A87" s="29" t="s">
        <v>1</v>
      </c>
      <c r="B87" s="72">
        <v>90</v>
      </c>
      <c r="C87" s="30">
        <f>IF(AND(B5=0,B87&gt;=0),,B87/B5)</f>
        <v>3.389810718619157E-4</v>
      </c>
      <c r="D87" s="47">
        <f>IF(AND(B124=0,B87&gt;=0),"Validar",B87/B124)</f>
        <v>1.2411475153467886E-3</v>
      </c>
      <c r="E87" s="72"/>
      <c r="F87" s="30">
        <f>IF(AND(E5=0,E87&gt;=0),,E87/E5)</f>
        <v>0</v>
      </c>
      <c r="G87" s="30">
        <f>IF(AND(E124=0,E87&gt;=0),"Validar",E87/E124)</f>
        <v>0</v>
      </c>
      <c r="I87" s="30">
        <f>IF(AND(H5=0,H87&gt;=0),,H87/H5)</f>
        <v>0</v>
      </c>
      <c r="J87" s="30">
        <f>IF(AND(H124=0,H87&gt;=0),,H87/H124)</f>
        <v>0</v>
      </c>
      <c r="K87" s="30">
        <f t="shared" si="18"/>
        <v>0</v>
      </c>
      <c r="L87" s="63">
        <f t="shared" si="33"/>
        <v>0</v>
      </c>
      <c r="M87" s="30">
        <f>IF(AND(L5=0,L87&gt;=0),,L87/L5)</f>
        <v>0</v>
      </c>
      <c r="N87" s="47">
        <f>IF(AND(L124=0,L87&gt;=0),,L87/L124)</f>
        <v>0</v>
      </c>
      <c r="O87" s="72">
        <v>650.14</v>
      </c>
      <c r="P87" s="30">
        <f>IF(AND(O5=0,O87&gt;=0),,O87/O5)</f>
        <v>2.6523021716861214E-2</v>
      </c>
      <c r="Q87" s="30">
        <f>IF(AND(O124=0,O87&gt;=0),,O87/O124)</f>
        <v>0.12014488200617228</v>
      </c>
      <c r="R87" s="30">
        <f t="shared" si="20"/>
        <v>1</v>
      </c>
      <c r="S87" s="63">
        <f t="shared" si="34"/>
        <v>650.14</v>
      </c>
      <c r="T87" s="30">
        <f>IF(AND(S5=0,S87&gt;=0),,S87/S5)</f>
        <v>9.1103551923097138E-3</v>
      </c>
      <c r="U87" s="47">
        <f>IF(AND(S124=0,S87&gt;=0),,S87/S124)</f>
        <v>3.1682432998773914E-2</v>
      </c>
      <c r="V87" s="72">
        <f>10*3</f>
        <v>30</v>
      </c>
      <c r="W87" s="30">
        <f>IF(AND(V5=0,V87&gt;=0),,V87/V5)</f>
        <v>5.263157894736842E-4</v>
      </c>
      <c r="X87" s="47">
        <f t="shared" si="22"/>
        <v>20.671333333333333</v>
      </c>
      <c r="Y87" s="72"/>
      <c r="Z87" s="30">
        <f>IF(AND(Y5=0,Y87&gt;=0),,Y87/Y5)</f>
        <v>0</v>
      </c>
      <c r="AA87" s="30">
        <f>IF(AND(Y124=0,Y87&gt;=0),,Y87/Y124)</f>
        <v>0</v>
      </c>
      <c r="AB87" s="30">
        <f t="shared" si="17"/>
        <v>-1</v>
      </c>
      <c r="AC87" s="63">
        <f t="shared" si="35"/>
        <v>650.14</v>
      </c>
      <c r="AD87" s="30">
        <f>IF(AND(AC5=0,AC87&gt;=0),,AC87/AC5)</f>
        <v>6.8633852322254165E-3</v>
      </c>
      <c r="AE87" s="47">
        <f>IF(AND(AC124=0,AC87&gt;=0),,AC87/AC124)</f>
        <v>2.3818072045509828E-2</v>
      </c>
      <c r="AF87" s="72"/>
      <c r="AG87" s="30">
        <f>IF(AND(AF5=0,AF87&gt;=0),,AF87/AF5)</f>
        <v>0</v>
      </c>
      <c r="AH87" s="30">
        <f>IF(AND(AF124=0,AF87&gt;=0),,AF87/AF124)</f>
        <v>0</v>
      </c>
      <c r="AI87" s="30">
        <f t="shared" si="28"/>
        <v>-1</v>
      </c>
      <c r="AJ87" s="63">
        <f t="shared" si="29"/>
        <v>650.14</v>
      </c>
      <c r="AK87" s="30">
        <f>IF(AND(AJ5=0,AJ87&gt;=0),,AJ87/AJ5)</f>
        <v>5.1290280233921666E-3</v>
      </c>
      <c r="AL87" s="47">
        <f>IF(AND(AJ124=0,AJ87&gt;=0),,AJ87/AJ124)</f>
        <v>1.8979219602421344E-2</v>
      </c>
      <c r="AM87" s="72"/>
      <c r="AN87" s="30">
        <f>IF(AND(AM5=0,AM87&gt;=0),,AM87/AM5)</f>
        <v>0</v>
      </c>
      <c r="AO87" s="30">
        <f>IF(AND(AM124=0,AM87&gt;=0),,AM87/AM124)</f>
        <v>0</v>
      </c>
      <c r="AP87" s="30">
        <f t="shared" si="30"/>
        <v>-1</v>
      </c>
      <c r="AQ87" s="63">
        <f t="shared" si="31"/>
        <v>650.14</v>
      </c>
      <c r="AR87" s="30">
        <f>IF(AND(AQ5=0,AQ87&gt;=0),,AQ87/AQ5)</f>
        <v>3.973605781683813E-3</v>
      </c>
      <c r="AS87" s="47">
        <f>IF(AND(AQ124=0,AQ87&gt;=0),,AQ87/AQ124)</f>
        <v>1.5054816677608003E-2</v>
      </c>
      <c r="AT87" s="72">
        <f t="shared" si="36"/>
        <v>60</v>
      </c>
      <c r="AU87" s="30">
        <f>IF(AND(AT5=0,AT87&gt;=0),,AT87/AT5)</f>
        <v>5.263157894736842E-4</v>
      </c>
      <c r="AV87" s="47">
        <f t="shared" si="25"/>
        <v>9.8356666666666666</v>
      </c>
      <c r="AW87" s="72">
        <f t="shared" si="15"/>
        <v>108.35666666666667</v>
      </c>
      <c r="AX87" s="30">
        <f>IF(AND(AW5=0,AW87&gt;=0),,AW87/AW5)</f>
        <v>3.7364367816091954E-3</v>
      </c>
      <c r="AY87" s="47">
        <f>IF(AND(AW124=0,AW87&gt;=0),,AW87/AW124)</f>
        <v>1.4376190866212049E-2</v>
      </c>
      <c r="AZ87" s="72">
        <f t="shared" si="37"/>
        <v>10</v>
      </c>
      <c r="BA87" s="30">
        <f>IF(AND(AZ5=0,AZ87&gt;=0),,AZ87/AZ5)</f>
        <v>5.263157894736842E-4</v>
      </c>
      <c r="BB87" s="47">
        <f t="shared" si="27"/>
        <v>9.8356666666666666</v>
      </c>
    </row>
    <row r="88" spans="1:54" hidden="1" outlineLevel="2" x14ac:dyDescent="0.3">
      <c r="A88" s="29" t="s">
        <v>78</v>
      </c>
      <c r="B88" s="72"/>
      <c r="C88" s="30">
        <f>IF(AND(B5=0,B88&gt;=0),,B88/B5)</f>
        <v>0</v>
      </c>
      <c r="D88" s="47">
        <f>IF(AND(B124=0,B88&gt;=0),"Validar",B88/B124)</f>
        <v>0</v>
      </c>
      <c r="E88" s="72"/>
      <c r="F88" s="30">
        <f>IF(AND(E5=0,E88&gt;=0),,E88/E5)</f>
        <v>0</v>
      </c>
      <c r="G88" s="30">
        <f>IF(AND(E124=0,E88&gt;=0),"Validar",E88/E124)</f>
        <v>0</v>
      </c>
      <c r="I88" s="30">
        <f>IF(AND(H5=0,H88&gt;=0),,H88/H5)</f>
        <v>0</v>
      </c>
      <c r="J88" s="30">
        <f>IF(AND(H124=0,H88&gt;=0),,H88/H124)</f>
        <v>0</v>
      </c>
      <c r="K88" s="30">
        <f t="shared" si="18"/>
        <v>0</v>
      </c>
      <c r="L88" s="63">
        <f t="shared" si="33"/>
        <v>0</v>
      </c>
      <c r="M88" s="30">
        <f>IF(AND(L5=0,L88&gt;=0),,L88/L5)</f>
        <v>0</v>
      </c>
      <c r="N88" s="47">
        <f>IF(AND(L124=0,L88&gt;=0),,L88/L124)</f>
        <v>0</v>
      </c>
      <c r="O88" s="72"/>
      <c r="P88" s="30">
        <f>IF(AND(O5=0,O88&gt;=0),,O88/O5)</f>
        <v>0</v>
      </c>
      <c r="Q88" s="30">
        <f>IF(AND(O124=0,O88&gt;=0),,O88/O124)</f>
        <v>0</v>
      </c>
      <c r="R88" s="30">
        <f t="shared" si="20"/>
        <v>0</v>
      </c>
      <c r="S88" s="63">
        <f t="shared" si="34"/>
        <v>0</v>
      </c>
      <c r="T88" s="30">
        <f>IF(AND(S5=0,S88&gt;=0),,S88/S5)</f>
        <v>0</v>
      </c>
      <c r="U88" s="47">
        <f>IF(AND(S124=0,S88&gt;=0),,S88/S124)</f>
        <v>0</v>
      </c>
      <c r="V88" s="72"/>
      <c r="W88" s="30">
        <f>IF(AND(V5=0,V88&gt;=0),,V88/V5)</f>
        <v>0</v>
      </c>
      <c r="X88" s="47">
        <f t="shared" si="22"/>
        <v>0</v>
      </c>
      <c r="Y88" s="72"/>
      <c r="Z88" s="30">
        <f>IF(AND(Y5=0,Y88&gt;=0),,Y88/Y5)</f>
        <v>0</v>
      </c>
      <c r="AA88" s="30">
        <f>IF(AND(Y124=0,Y88&gt;=0),,Y88/Y124)</f>
        <v>0</v>
      </c>
      <c r="AB88" s="30">
        <f t="shared" si="17"/>
        <v>0</v>
      </c>
      <c r="AC88" s="63">
        <f t="shared" si="35"/>
        <v>0</v>
      </c>
      <c r="AD88" s="30">
        <f>IF(AND(AC5=0,AC88&gt;=0),,AC88/AC5)</f>
        <v>0</v>
      </c>
      <c r="AE88" s="47">
        <f>IF(AND(AC124=0,AC88&gt;=0),,AC88/AC124)</f>
        <v>0</v>
      </c>
      <c r="AF88" s="72"/>
      <c r="AG88" s="30">
        <f>IF(AND(AF5=0,AF88&gt;=0),,AF88/AF5)</f>
        <v>0</v>
      </c>
      <c r="AH88" s="30">
        <f>IF(AND(AF124=0,AF88&gt;=0),,AF88/AF124)</f>
        <v>0</v>
      </c>
      <c r="AI88" s="30">
        <f t="shared" si="28"/>
        <v>0</v>
      </c>
      <c r="AJ88" s="63">
        <f t="shared" si="29"/>
        <v>0</v>
      </c>
      <c r="AK88" s="30">
        <f>IF(AND(AJ5=0,AJ88&gt;=0),,AJ88/AJ5)</f>
        <v>0</v>
      </c>
      <c r="AL88" s="47">
        <f>IF(AND(AJ124=0,AJ88&gt;=0),,AJ88/AJ124)</f>
        <v>0</v>
      </c>
      <c r="AM88" s="72"/>
      <c r="AN88" s="30">
        <f>IF(AND(AM5=0,AM88&gt;=0),,AM88/AM5)</f>
        <v>0</v>
      </c>
      <c r="AO88" s="30">
        <f>IF(AND(AM124=0,AM88&gt;=0),,AM88/AM124)</f>
        <v>0</v>
      </c>
      <c r="AP88" s="30">
        <f t="shared" si="30"/>
        <v>0</v>
      </c>
      <c r="AQ88" s="63">
        <f t="shared" si="31"/>
        <v>0</v>
      </c>
      <c r="AR88" s="30">
        <f>IF(AND(AQ5=0,AQ88&gt;=0),,AQ88/AQ5)</f>
        <v>0</v>
      </c>
      <c r="AS88" s="47">
        <f>IF(AND(AQ124=0,AQ88&gt;=0),,AQ88/AQ124)</f>
        <v>0</v>
      </c>
      <c r="AT88" s="72">
        <f t="shared" si="36"/>
        <v>0</v>
      </c>
      <c r="AU88" s="30">
        <f>IF(AND(AT5=0,AT88&gt;=0),,AT88/AT5)</f>
        <v>0</v>
      </c>
      <c r="AV88" s="47">
        <f t="shared" si="25"/>
        <v>0</v>
      </c>
      <c r="AW88" s="72">
        <f t="shared" si="15"/>
        <v>0</v>
      </c>
      <c r="AX88" s="30">
        <f>IF(AND(AW5=0,AW88&gt;=0),,AW88/AW5)</f>
        <v>0</v>
      </c>
      <c r="AY88" s="47">
        <f>IF(AND(AW124=0,AW88&gt;=0),,AW88/AW124)</f>
        <v>0</v>
      </c>
      <c r="AZ88" s="72">
        <f t="shared" si="37"/>
        <v>0</v>
      </c>
      <c r="BA88" s="30">
        <f>IF(AND(AZ5=0,AZ88&gt;=0),,AZ88/AZ5)</f>
        <v>0</v>
      </c>
      <c r="BB88" s="47">
        <f t="shared" si="27"/>
        <v>0</v>
      </c>
    </row>
    <row r="89" spans="1:54" hidden="1" outlineLevel="2" x14ac:dyDescent="0.3">
      <c r="A89" s="29" t="s">
        <v>80</v>
      </c>
      <c r="B89" s="72"/>
      <c r="C89" s="30">
        <f>IF(AND(B5=0,B89&gt;=0),,B89/B5)</f>
        <v>0</v>
      </c>
      <c r="D89" s="47">
        <f>IF(AND(B124=0,B89&gt;=0),"Validar",B89/B124)</f>
        <v>0</v>
      </c>
      <c r="E89" s="72"/>
      <c r="F89" s="30">
        <f>IF(AND(E5=0,E89&gt;=0),,E89/E5)</f>
        <v>0</v>
      </c>
      <c r="G89" s="30">
        <f>IF(AND(E124=0,E89&gt;=0),"Validar",E89/E124)</f>
        <v>0</v>
      </c>
      <c r="I89" s="30">
        <f>IF(AND(H5=0,H89&gt;=0),,H89/H5)</f>
        <v>0</v>
      </c>
      <c r="J89" s="30">
        <f>IF(AND(H124=0,H89&gt;=0),,H89/H124)</f>
        <v>0</v>
      </c>
      <c r="K89" s="30">
        <f t="shared" si="18"/>
        <v>0</v>
      </c>
      <c r="L89" s="63">
        <f t="shared" si="33"/>
        <v>0</v>
      </c>
      <c r="M89" s="30">
        <f>IF(AND(L5=0,L89&gt;=0),,L89/L5)</f>
        <v>0</v>
      </c>
      <c r="N89" s="47">
        <f>IF(AND(L124=0,L89&gt;=0),,L89/L124)</f>
        <v>0</v>
      </c>
      <c r="O89" s="72"/>
      <c r="P89" s="30">
        <f>IF(AND(O5=0,O89&gt;=0),,O89/O5)</f>
        <v>0</v>
      </c>
      <c r="Q89" s="30">
        <f>IF(AND(O124=0,O89&gt;=0),,O89/O124)</f>
        <v>0</v>
      </c>
      <c r="R89" s="30">
        <f t="shared" si="20"/>
        <v>0</v>
      </c>
      <c r="S89" s="63">
        <f t="shared" si="34"/>
        <v>0</v>
      </c>
      <c r="T89" s="30">
        <f>IF(AND(S5=0,S89&gt;=0),,S89/S5)</f>
        <v>0</v>
      </c>
      <c r="U89" s="47">
        <f>IF(AND(S124=0,S89&gt;=0),,S89/S124)</f>
        <v>0</v>
      </c>
      <c r="V89" s="72"/>
      <c r="W89" s="30">
        <f>IF(AND(V5=0,V89&gt;=0),,V89/V5)</f>
        <v>0</v>
      </c>
      <c r="X89" s="47">
        <f t="shared" si="22"/>
        <v>0</v>
      </c>
      <c r="Y89" s="72"/>
      <c r="Z89" s="30">
        <f>IF(AND(Y5=0,Y89&gt;=0),,Y89/Y5)</f>
        <v>0</v>
      </c>
      <c r="AA89" s="30">
        <f>IF(AND(Y124=0,Y89&gt;=0),,Y89/Y124)</f>
        <v>0</v>
      </c>
      <c r="AB89" s="30">
        <f t="shared" si="17"/>
        <v>0</v>
      </c>
      <c r="AC89" s="63">
        <f t="shared" si="35"/>
        <v>0</v>
      </c>
      <c r="AD89" s="30">
        <f>IF(AND(AC5=0,AC89&gt;=0),,AC89/AC5)</f>
        <v>0</v>
      </c>
      <c r="AE89" s="47">
        <f>IF(AND(AC124=0,AC89&gt;=0),,AC89/AC124)</f>
        <v>0</v>
      </c>
      <c r="AF89" s="72"/>
      <c r="AG89" s="30">
        <f>IF(AND(AF5=0,AF89&gt;=0),,AF89/AF5)</f>
        <v>0</v>
      </c>
      <c r="AH89" s="30">
        <f>IF(AND(AF124=0,AF89&gt;=0),,AF89/AF124)</f>
        <v>0</v>
      </c>
      <c r="AI89" s="30">
        <f t="shared" si="28"/>
        <v>0</v>
      </c>
      <c r="AJ89" s="63">
        <f t="shared" si="29"/>
        <v>0</v>
      </c>
      <c r="AK89" s="30">
        <f>IF(AND(AJ5=0,AJ89&gt;=0),,AJ89/AJ5)</f>
        <v>0</v>
      </c>
      <c r="AL89" s="47">
        <f>IF(AND(AJ124=0,AJ89&gt;=0),,AJ89/AJ124)</f>
        <v>0</v>
      </c>
      <c r="AM89" s="72"/>
      <c r="AN89" s="30">
        <f>IF(AND(AM5=0,AM89&gt;=0),,AM89/AM5)</f>
        <v>0</v>
      </c>
      <c r="AO89" s="30">
        <f>IF(AND(AM124=0,AM89&gt;=0),,AM89/AM124)</f>
        <v>0</v>
      </c>
      <c r="AP89" s="30">
        <f t="shared" si="30"/>
        <v>0</v>
      </c>
      <c r="AQ89" s="63">
        <f t="shared" si="31"/>
        <v>0</v>
      </c>
      <c r="AR89" s="30">
        <f>IF(AND(AQ5=0,AQ89&gt;=0),,AQ89/AQ5)</f>
        <v>0</v>
      </c>
      <c r="AS89" s="47">
        <f>IF(AND(AQ124=0,AQ89&gt;=0),,AQ89/AQ124)</f>
        <v>0</v>
      </c>
      <c r="AT89" s="72">
        <f t="shared" si="36"/>
        <v>0</v>
      </c>
      <c r="AU89" s="30">
        <f>IF(AND(AT5=0,AT89&gt;=0),,AT89/AT5)</f>
        <v>0</v>
      </c>
      <c r="AV89" s="47">
        <f t="shared" si="25"/>
        <v>0</v>
      </c>
      <c r="AW89" s="72">
        <f t="shared" si="15"/>
        <v>0</v>
      </c>
      <c r="AX89" s="30">
        <f>IF(AND(AW5=0,AW89&gt;=0),,AW89/AW5)</f>
        <v>0</v>
      </c>
      <c r="AY89" s="47">
        <f>IF(AND(AW124=0,AW89&gt;=0),,AW89/AW124)</f>
        <v>0</v>
      </c>
      <c r="AZ89" s="72">
        <f t="shared" si="37"/>
        <v>0</v>
      </c>
      <c r="BA89" s="30">
        <f>IF(AND(AZ5=0,AZ89&gt;=0),,AZ89/AZ5)</f>
        <v>0</v>
      </c>
      <c r="BB89" s="47">
        <f t="shared" si="27"/>
        <v>0</v>
      </c>
    </row>
    <row r="90" spans="1:54" hidden="1" outlineLevel="2" x14ac:dyDescent="0.3">
      <c r="A90" s="29" t="s">
        <v>79</v>
      </c>
      <c r="B90" s="72"/>
      <c r="C90" s="30">
        <f>IF(AND(B5=0,B90&gt;=0),,B90/B5)</f>
        <v>0</v>
      </c>
      <c r="D90" s="47">
        <f>IF(AND(B124=0,B90&gt;=0),"Validar",B90/B124)</f>
        <v>0</v>
      </c>
      <c r="E90" s="72"/>
      <c r="F90" s="30">
        <f>IF(AND(E5=0,E90&gt;=0),,E90/E5)</f>
        <v>0</v>
      </c>
      <c r="G90" s="30">
        <f>IF(AND(E124=0,E90&gt;=0),"Validar",E90/E124)</f>
        <v>0</v>
      </c>
      <c r="I90" s="30">
        <f>IF(AND(H5=0,H90&gt;=0),,H90/H5)</f>
        <v>0</v>
      </c>
      <c r="J90" s="30">
        <f>IF(AND(H124=0,H90&gt;=0),,H90/H124)</f>
        <v>0</v>
      </c>
      <c r="K90" s="30">
        <f t="shared" si="18"/>
        <v>0</v>
      </c>
      <c r="L90" s="63">
        <f t="shared" si="33"/>
        <v>0</v>
      </c>
      <c r="M90" s="30">
        <f>IF(AND(L5=0,L90&gt;=0),,L90/L5)</f>
        <v>0</v>
      </c>
      <c r="N90" s="47">
        <f>IF(AND(L124=0,L90&gt;=0),,L90/L124)</f>
        <v>0</v>
      </c>
      <c r="O90" s="72"/>
      <c r="P90" s="30">
        <f>IF(AND(O5=0,O90&gt;=0),,O90/O5)</f>
        <v>0</v>
      </c>
      <c r="Q90" s="30">
        <f>IF(AND(O124=0,O90&gt;=0),,O90/O124)</f>
        <v>0</v>
      </c>
      <c r="R90" s="30">
        <f t="shared" si="20"/>
        <v>0</v>
      </c>
      <c r="S90" s="63">
        <f t="shared" si="34"/>
        <v>0</v>
      </c>
      <c r="T90" s="30">
        <f>IF(AND(S5=0,S90&gt;=0),,S90/S5)</f>
        <v>0</v>
      </c>
      <c r="U90" s="47">
        <f>IF(AND(S124=0,S90&gt;=0),,S90/S124)</f>
        <v>0</v>
      </c>
      <c r="V90" s="72"/>
      <c r="W90" s="30">
        <f>IF(AND(V5=0,V90&gt;=0),,V90/V5)</f>
        <v>0</v>
      </c>
      <c r="X90" s="47">
        <f t="shared" si="22"/>
        <v>0</v>
      </c>
      <c r="Y90" s="72"/>
      <c r="Z90" s="30">
        <f>IF(AND(Y5=0,Y90&gt;=0),,Y90/Y5)</f>
        <v>0</v>
      </c>
      <c r="AA90" s="30">
        <f>IF(AND(Y124=0,Y90&gt;=0),,Y90/Y124)</f>
        <v>0</v>
      </c>
      <c r="AB90" s="30">
        <f t="shared" si="17"/>
        <v>0</v>
      </c>
      <c r="AC90" s="63">
        <f t="shared" si="35"/>
        <v>0</v>
      </c>
      <c r="AD90" s="30">
        <f>IF(AND(AC5=0,AC90&gt;=0),,AC90/AC5)</f>
        <v>0</v>
      </c>
      <c r="AE90" s="47">
        <f>IF(AND(AC124=0,AC90&gt;=0),,AC90/AC124)</f>
        <v>0</v>
      </c>
      <c r="AF90" s="72"/>
      <c r="AG90" s="30">
        <f>IF(AND(AF5=0,AF90&gt;=0),,AF90/AF5)</f>
        <v>0</v>
      </c>
      <c r="AH90" s="30">
        <f>IF(AND(AF124=0,AF90&gt;=0),,AF90/AF124)</f>
        <v>0</v>
      </c>
      <c r="AI90" s="30">
        <f t="shared" si="28"/>
        <v>0</v>
      </c>
      <c r="AJ90" s="63">
        <f t="shared" si="29"/>
        <v>0</v>
      </c>
      <c r="AK90" s="30">
        <f>IF(AND(AJ5=0,AJ90&gt;=0),,AJ90/AJ5)</f>
        <v>0</v>
      </c>
      <c r="AL90" s="47">
        <f>IF(AND(AJ124=0,AJ90&gt;=0),,AJ90/AJ124)</f>
        <v>0</v>
      </c>
      <c r="AM90" s="72"/>
      <c r="AN90" s="30">
        <f>IF(AND(AM5=0,AM90&gt;=0),,AM90/AM5)</f>
        <v>0</v>
      </c>
      <c r="AO90" s="30">
        <f>IF(AND(AM124=0,AM90&gt;=0),,AM90/AM124)</f>
        <v>0</v>
      </c>
      <c r="AP90" s="30">
        <f t="shared" si="30"/>
        <v>0</v>
      </c>
      <c r="AQ90" s="63">
        <f t="shared" si="31"/>
        <v>0</v>
      </c>
      <c r="AR90" s="30">
        <f>IF(AND(AQ5=0,AQ90&gt;=0),,AQ90/AQ5)</f>
        <v>0</v>
      </c>
      <c r="AS90" s="47">
        <f>IF(AND(AQ124=0,AQ90&gt;=0),,AQ90/AQ124)</f>
        <v>0</v>
      </c>
      <c r="AT90" s="72">
        <f t="shared" si="36"/>
        <v>0</v>
      </c>
      <c r="AU90" s="30">
        <f>IF(AND(AT5=0,AT90&gt;=0),,AT90/AT5)</f>
        <v>0</v>
      </c>
      <c r="AV90" s="47">
        <f t="shared" si="25"/>
        <v>0</v>
      </c>
      <c r="AW90" s="72">
        <f t="shared" si="15"/>
        <v>0</v>
      </c>
      <c r="AX90" s="30">
        <f>IF(AND(AW5=0,AW90&gt;=0),,AW90/AW5)</f>
        <v>0</v>
      </c>
      <c r="AY90" s="47">
        <f>IF(AND(AW124=0,AW90&gt;=0),,AW90/AW124)</f>
        <v>0</v>
      </c>
      <c r="AZ90" s="72">
        <f t="shared" si="37"/>
        <v>0</v>
      </c>
      <c r="BA90" s="30">
        <f>IF(AND(AZ5=0,AZ90&gt;=0),,AZ90/AZ5)</f>
        <v>0</v>
      </c>
      <c r="BB90" s="47">
        <f t="shared" si="27"/>
        <v>0</v>
      </c>
    </row>
    <row r="91" spans="1:54" hidden="1" outlineLevel="2" x14ac:dyDescent="0.3">
      <c r="A91" s="29" t="s">
        <v>81</v>
      </c>
      <c r="B91" s="72"/>
      <c r="C91" s="30">
        <f>IF(AND(B5=0,B91&gt;=0),,B91/B5)</f>
        <v>0</v>
      </c>
      <c r="D91" s="47">
        <f>IF(AND(B124=0,B91&gt;=0),"Validar",B91/B124)</f>
        <v>0</v>
      </c>
      <c r="E91" s="72"/>
      <c r="F91" s="30">
        <f>IF(AND(E5=0,E91&gt;=0),,E91/E5)</f>
        <v>0</v>
      </c>
      <c r="G91" s="30">
        <f>IF(AND(E124=0,E91&gt;=0),"Validar",E91/E124)</f>
        <v>0</v>
      </c>
      <c r="I91" s="30">
        <f>IF(AND(H5=0,H91&gt;=0),,H91/H5)</f>
        <v>0</v>
      </c>
      <c r="J91" s="30">
        <f>IF(AND(H124=0,H91&gt;=0),,H91/H124)</f>
        <v>0</v>
      </c>
      <c r="K91" s="30">
        <f t="shared" si="18"/>
        <v>0</v>
      </c>
      <c r="L91" s="63">
        <f t="shared" si="33"/>
        <v>0</v>
      </c>
      <c r="M91" s="30">
        <f>IF(AND(L5=0,L91&gt;=0),,L91/L5)</f>
        <v>0</v>
      </c>
      <c r="N91" s="47">
        <f>IF(AND(L124=0,L91&gt;=0),,L91/L124)</f>
        <v>0</v>
      </c>
      <c r="O91" s="72"/>
      <c r="P91" s="30">
        <f>IF(AND(O5=0,O91&gt;=0),,O91/O5)</f>
        <v>0</v>
      </c>
      <c r="Q91" s="30">
        <f>IF(AND(O124=0,O91&gt;=0),,O91/O124)</f>
        <v>0</v>
      </c>
      <c r="R91" s="30">
        <f t="shared" si="20"/>
        <v>0</v>
      </c>
      <c r="S91" s="63">
        <f t="shared" si="34"/>
        <v>0</v>
      </c>
      <c r="T91" s="30">
        <f>IF(AND(S5=0,S91&gt;=0),,S91/S5)</f>
        <v>0</v>
      </c>
      <c r="U91" s="47">
        <f>IF(AND(S124=0,S91&gt;=0),,S91/S124)</f>
        <v>0</v>
      </c>
      <c r="V91" s="72"/>
      <c r="W91" s="30">
        <f>IF(AND(V5=0,V91&gt;=0),,V91/V5)</f>
        <v>0</v>
      </c>
      <c r="X91" s="47">
        <f t="shared" si="22"/>
        <v>0</v>
      </c>
      <c r="Y91" s="72"/>
      <c r="Z91" s="30">
        <f>IF(AND(Y5=0,Y91&gt;=0),,Y91/Y5)</f>
        <v>0</v>
      </c>
      <c r="AA91" s="30">
        <f>IF(AND(Y124=0,Y91&gt;=0),,Y91/Y124)</f>
        <v>0</v>
      </c>
      <c r="AB91" s="30">
        <f t="shared" si="17"/>
        <v>0</v>
      </c>
      <c r="AC91" s="63">
        <f t="shared" si="35"/>
        <v>0</v>
      </c>
      <c r="AD91" s="30">
        <f>IF(AND(AC5=0,AC91&gt;=0),,AC91/AC5)</f>
        <v>0</v>
      </c>
      <c r="AE91" s="47">
        <f>IF(AND(AC124=0,AC91&gt;=0),,AC91/AC124)</f>
        <v>0</v>
      </c>
      <c r="AF91" s="72"/>
      <c r="AG91" s="30">
        <f>IF(AND(AF5=0,AF91&gt;=0),,AF91/AF5)</f>
        <v>0</v>
      </c>
      <c r="AH91" s="30">
        <f>IF(AND(AF124=0,AF91&gt;=0),,AF91/AF124)</f>
        <v>0</v>
      </c>
      <c r="AI91" s="30">
        <f t="shared" si="28"/>
        <v>0</v>
      </c>
      <c r="AJ91" s="63">
        <f t="shared" si="29"/>
        <v>0</v>
      </c>
      <c r="AK91" s="30">
        <f>IF(AND(AJ5=0,AJ91&gt;=0),,AJ91/AJ5)</f>
        <v>0</v>
      </c>
      <c r="AL91" s="47">
        <f>IF(AND(AJ124=0,AJ91&gt;=0),,AJ91/AJ124)</f>
        <v>0</v>
      </c>
      <c r="AM91" s="72"/>
      <c r="AN91" s="30">
        <f>IF(AND(AM5=0,AM91&gt;=0),,AM91/AM5)</f>
        <v>0</v>
      </c>
      <c r="AO91" s="30">
        <f>IF(AND(AM124=0,AM91&gt;=0),,AM91/AM124)</f>
        <v>0</v>
      </c>
      <c r="AP91" s="30">
        <f t="shared" si="30"/>
        <v>0</v>
      </c>
      <c r="AQ91" s="63">
        <f t="shared" si="31"/>
        <v>0</v>
      </c>
      <c r="AR91" s="30">
        <f>IF(AND(AQ5=0,AQ91&gt;=0),,AQ91/AQ5)</f>
        <v>0</v>
      </c>
      <c r="AS91" s="47">
        <f>IF(AND(AQ124=0,AQ91&gt;=0),,AQ91/AQ124)</f>
        <v>0</v>
      </c>
      <c r="AT91" s="72">
        <f t="shared" si="36"/>
        <v>0</v>
      </c>
      <c r="AU91" s="30">
        <f>IF(AND(AT5=0,AT91&gt;=0),,AT91/AT5)</f>
        <v>0</v>
      </c>
      <c r="AV91" s="47">
        <f t="shared" si="25"/>
        <v>0</v>
      </c>
      <c r="AW91" s="72">
        <f t="shared" si="15"/>
        <v>0</v>
      </c>
      <c r="AX91" s="30">
        <f>IF(AND(AW5=0,AW91&gt;=0),,AW91/AW5)</f>
        <v>0</v>
      </c>
      <c r="AY91" s="47">
        <f>IF(AND(AW124=0,AW91&gt;=0),,AW91/AW124)</f>
        <v>0</v>
      </c>
      <c r="AZ91" s="72">
        <f t="shared" si="37"/>
        <v>0</v>
      </c>
      <c r="BA91" s="30">
        <f>IF(AND(AZ5=0,AZ91&gt;=0),,AZ91/AZ5)</f>
        <v>0</v>
      </c>
      <c r="BB91" s="47">
        <f t="shared" si="27"/>
        <v>0</v>
      </c>
    </row>
    <row r="92" spans="1:54" hidden="1" outlineLevel="2" x14ac:dyDescent="0.3">
      <c r="A92" s="29"/>
      <c r="B92" s="72"/>
      <c r="C92" s="15"/>
      <c r="D92" s="46"/>
      <c r="E92" s="72"/>
      <c r="F92" s="15"/>
      <c r="G92" s="15"/>
      <c r="I92" s="15"/>
      <c r="J92" s="15"/>
      <c r="K92" s="32">
        <f t="shared" si="18"/>
        <v>0</v>
      </c>
      <c r="M92" s="15"/>
      <c r="N92" s="46"/>
      <c r="O92" s="72"/>
      <c r="P92" s="15"/>
      <c r="Q92" s="15"/>
      <c r="R92" s="32">
        <f t="shared" si="20"/>
        <v>0</v>
      </c>
      <c r="T92" s="15"/>
      <c r="U92" s="46"/>
      <c r="V92" s="72"/>
      <c r="W92" s="15"/>
      <c r="X92" s="92">
        <f t="shared" si="22"/>
        <v>0</v>
      </c>
      <c r="Y92" s="72"/>
      <c r="Z92" s="15"/>
      <c r="AA92" s="15"/>
      <c r="AB92" s="32">
        <f t="shared" si="17"/>
        <v>0</v>
      </c>
      <c r="AD92" s="15"/>
      <c r="AE92" s="46"/>
      <c r="AF92" s="72"/>
      <c r="AG92" s="15"/>
      <c r="AH92" s="15"/>
      <c r="AI92" s="32">
        <f t="shared" si="28"/>
        <v>0</v>
      </c>
      <c r="AJ92" s="63">
        <f t="shared" si="29"/>
        <v>0</v>
      </c>
      <c r="AK92" s="15"/>
      <c r="AL92" s="46"/>
      <c r="AM92" s="72"/>
      <c r="AN92" s="15"/>
      <c r="AO92" s="15"/>
      <c r="AP92" s="32">
        <f t="shared" si="30"/>
        <v>0</v>
      </c>
      <c r="AQ92" s="63">
        <f t="shared" si="31"/>
        <v>0</v>
      </c>
      <c r="AR92" s="15"/>
      <c r="AS92" s="46"/>
      <c r="AT92" s="72">
        <f t="shared" si="36"/>
        <v>0</v>
      </c>
      <c r="AU92" s="15"/>
      <c r="AV92" s="92">
        <f t="shared" si="25"/>
        <v>0</v>
      </c>
      <c r="AW92" s="72">
        <f t="shared" si="15"/>
        <v>0</v>
      </c>
      <c r="AX92" s="15"/>
      <c r="AY92" s="46"/>
      <c r="AZ92" s="72">
        <f t="shared" si="37"/>
        <v>0</v>
      </c>
      <c r="BA92" s="15"/>
      <c r="BB92" s="92">
        <f t="shared" si="27"/>
        <v>0</v>
      </c>
    </row>
    <row r="93" spans="1:54" s="6" customFormat="1" collapsed="1" x14ac:dyDescent="0.3">
      <c r="A93" s="37" t="s">
        <v>82</v>
      </c>
      <c r="B93" s="71">
        <f>SUM(B94:B103)</f>
        <v>172.10000000000002</v>
      </c>
      <c r="C93" s="38">
        <f>IF(AND(B5=0,B93&gt;=0),,B93/B5)</f>
        <v>6.4820713852706334E-4</v>
      </c>
      <c r="D93" s="43">
        <f>IF(AND(B124=0,B93&gt;=0),"Validar",B93/B124)</f>
        <v>2.3733498599020262E-3</v>
      </c>
      <c r="E93" s="71">
        <f>SUM(E94:E103)</f>
        <v>0</v>
      </c>
      <c r="F93" s="38">
        <f>IF(AND(E5=0,E93&gt;=0),,E93/E5)</f>
        <v>0</v>
      </c>
      <c r="G93" s="39">
        <f>IF(AND(E124=0,E93&gt;=0),"Validar",E93/E124)</f>
        <v>0</v>
      </c>
      <c r="H93" s="62">
        <f>SUM(H94:H103)</f>
        <v>75</v>
      </c>
      <c r="I93" s="38">
        <f>IF(AND(H5=0,H93&gt;=0),,H93/H5)</f>
        <v>3.1211090174249438E-3</v>
      </c>
      <c r="J93" s="39">
        <f>IF(AND(H124=0,H93&gt;=0),,H93/H124)</f>
        <v>1.1742859558531108E-2</v>
      </c>
      <c r="K93" s="38">
        <f t="shared" si="18"/>
        <v>1</v>
      </c>
      <c r="L93" s="62">
        <f>SUM(L94:L103)</f>
        <v>75</v>
      </c>
      <c r="M93" s="38">
        <f>IF(AND(L5=0,L93&gt;=0),,L93/L5)</f>
        <v>1.6008380707467974E-3</v>
      </c>
      <c r="N93" s="43">
        <f>IF(AND(L124=0,L93&gt;=0),,L93/L124)</f>
        <v>4.9638565061598146E-3</v>
      </c>
      <c r="O93" s="71">
        <f>SUM(O94:O103)</f>
        <v>75</v>
      </c>
      <c r="P93" s="38">
        <f>IF(AND(O5=0,O93&gt;=0),,O93/O5)</f>
        <v>3.0596896495594657E-3</v>
      </c>
      <c r="Q93" s="39">
        <f>IF(AND(O124=0,O93&gt;=0),,O93/O124)</f>
        <v>1.3859885794541055E-2</v>
      </c>
      <c r="R93" s="38">
        <f t="shared" si="20"/>
        <v>0</v>
      </c>
      <c r="S93" s="62">
        <f>SUM(S94:S103)</f>
        <v>150</v>
      </c>
      <c r="T93" s="38">
        <f>IF(AND(S5=0,S93&gt;=0),,S93/S5)</f>
        <v>2.1019369348854971E-3</v>
      </c>
      <c r="U93" s="43">
        <f>IF(AND(S124=0,S93&gt;=0),,S93/S124)</f>
        <v>7.3097562829791849E-3</v>
      </c>
      <c r="V93" s="71">
        <f>SUM(V94:V103)</f>
        <v>60</v>
      </c>
      <c r="W93" s="38">
        <f>IF(AND(V5=0,V93&gt;=0),,V93/V5)</f>
        <v>1.0526315789473684E-3</v>
      </c>
      <c r="X93" s="91">
        <f t="shared" si="22"/>
        <v>1.5</v>
      </c>
      <c r="Y93" s="71">
        <f>SUM(Y94:Y103)</f>
        <v>75</v>
      </c>
      <c r="Z93" s="38">
        <f>IF(AND(Y5=0,Y93&gt;=0),,Y93/Y5)</f>
        <v>3.2101904284962185E-3</v>
      </c>
      <c r="AA93" s="39">
        <f>IF(AND(Y124=0,Y93&gt;=0),,Y93/Y124)</f>
        <v>1.1069195756513115E-2</v>
      </c>
      <c r="AB93" s="38">
        <f t="shared" si="17"/>
        <v>0</v>
      </c>
      <c r="AC93" s="62">
        <f>SUM(AC94:AC103)</f>
        <v>225</v>
      </c>
      <c r="AD93" s="38">
        <f>IF(AND(AC5=0,AC93&gt;=0),,AC93/AC5)</f>
        <v>2.3752755979492396E-3</v>
      </c>
      <c r="AE93" s="43">
        <f>IF(AND(AC124=0,AC93&gt;=0),,AC93/AC124)</f>
        <v>8.2429418436639982E-3</v>
      </c>
      <c r="AF93" s="71">
        <f>SUM(AF94:AF103)</f>
        <v>119.29</v>
      </c>
      <c r="AG93" s="38">
        <f>IF(AND(AF5=0,AF93&gt;=0),,AF93/AF5)</f>
        <v>3.7241918871996631E-3</v>
      </c>
      <c r="AH93" s="39">
        <f>IF(AND(AF124=0,AF93&gt;=0),,AF93/AF124)</f>
        <v>1.7141141037578606E-2</v>
      </c>
      <c r="AI93" s="38">
        <f t="shared" si="28"/>
        <v>0.98816666666666675</v>
      </c>
      <c r="AJ93" s="62">
        <f t="shared" si="29"/>
        <v>344.29</v>
      </c>
      <c r="AK93" s="38">
        <f>IF(AND(AJ5=0,AJ93&gt;=0),,AJ93/AJ5)</f>
        <v>2.7161427664405963E-3</v>
      </c>
      <c r="AL93" s="43">
        <f>IF(AND(AJ124=0,AJ93&gt;=0),,AJ93/AJ124)</f>
        <v>1.0050689877438158E-2</v>
      </c>
      <c r="AM93" s="71">
        <f>SUM(AM94:AM103)</f>
        <v>150.02000000000001</v>
      </c>
      <c r="AN93" s="38">
        <f>IF(AND(AM5=0,AM93&gt;=0),,AM93/AM5)</f>
        <v>4.0702529677684365E-3</v>
      </c>
      <c r="AO93" s="39">
        <f>IF(AND(AM124=0,AM93&gt;=0),,AM93/AM124)</f>
        <v>1.6800511563370361E-2</v>
      </c>
      <c r="AP93" s="38">
        <f t="shared" si="30"/>
        <v>-0.3332444444444444</v>
      </c>
      <c r="AQ93" s="62">
        <f t="shared" si="31"/>
        <v>494.31000000000006</v>
      </c>
      <c r="AR93" s="38">
        <f>IF(AND(AQ5=0,AQ93&gt;=0),,AQ93/AQ5)</f>
        <v>3.0211847816533758E-3</v>
      </c>
      <c r="AS93" s="43">
        <f>IF(AND(AQ124=0,AQ93&gt;=0),,AQ93/AQ124)</f>
        <v>1.144637529133481E-2</v>
      </c>
      <c r="AT93" s="71">
        <f>SUM(AT94:AT103)</f>
        <v>120</v>
      </c>
      <c r="AU93" s="38">
        <f>IF(AND(AT5=0,AT93&gt;=0),,AT93/AT5)</f>
        <v>1.0526315789473684E-3</v>
      </c>
      <c r="AV93" s="91">
        <f t="shared" si="25"/>
        <v>3.1192500000000005</v>
      </c>
      <c r="AW93" s="71">
        <f>SUM(AW94:AW103)</f>
        <v>82.385000000000005</v>
      </c>
      <c r="AX93" s="38">
        <f>IF(AND(AW5=0,AW93&gt;=0),,AW93/AW5)</f>
        <v>2.8408620689655173E-3</v>
      </c>
      <c r="AY93" s="43">
        <f>IF(AND(AW124=0,AW93&gt;=0),,AW93/AW124)</f>
        <v>1.0930407153962651E-2</v>
      </c>
      <c r="AZ93" s="71">
        <f>SUM(AZ94:AZ103)</f>
        <v>20</v>
      </c>
      <c r="BA93" s="38">
        <f>IF(AND(AZ5=0,AZ93&gt;=0),,AZ93/AZ5)</f>
        <v>1.0526315789473684E-3</v>
      </c>
      <c r="BB93" s="91">
        <f t="shared" si="27"/>
        <v>3.1192500000000001</v>
      </c>
    </row>
    <row r="94" spans="1:54" hidden="1" outlineLevel="1" x14ac:dyDescent="0.3">
      <c r="A94" s="29" t="s">
        <v>83</v>
      </c>
      <c r="B94" s="72"/>
      <c r="C94" s="30">
        <f>IF(AND(B5=0,B94&gt;=0),,B94/B5)</f>
        <v>0</v>
      </c>
      <c r="D94" s="47">
        <f>IF(AND(B124=0,B94&gt;=0),"Validar",B94/B124)</f>
        <v>0</v>
      </c>
      <c r="E94" s="72"/>
      <c r="F94" s="30">
        <f>IF(AND(E5=0,E94&gt;=0),,E94/E5)</f>
        <v>0</v>
      </c>
      <c r="G94" s="30">
        <f>IF(AND(E124=0,E94&gt;=0),"Validar",E94/E124)</f>
        <v>0</v>
      </c>
      <c r="I94" s="30">
        <f>IF(AND(H5=0,H94&gt;=0),,H94/H5)</f>
        <v>0</v>
      </c>
      <c r="J94" s="30">
        <f>IF(AND(H124=0,H94&gt;=0),,H94/H124)</f>
        <v>0</v>
      </c>
      <c r="K94" s="30">
        <f t="shared" si="18"/>
        <v>0</v>
      </c>
      <c r="L94" s="63">
        <f t="shared" ref="L94:L102" si="38">+E94+H94</f>
        <v>0</v>
      </c>
      <c r="M94" s="30">
        <f>IF(AND(L5=0,L94&gt;=0),,L94/L5)</f>
        <v>0</v>
      </c>
      <c r="N94" s="47">
        <f>IF(AND(L124=0,L94&gt;=0),,L94/L124)</f>
        <v>0</v>
      </c>
      <c r="O94" s="72"/>
      <c r="P94" s="30">
        <f>IF(AND(O5=0,O94&gt;=0),,O94/O5)</f>
        <v>0</v>
      </c>
      <c r="Q94" s="30">
        <f>IF(AND(O124=0,O94&gt;=0),,O94/O124)</f>
        <v>0</v>
      </c>
      <c r="R94" s="30">
        <f t="shared" si="20"/>
        <v>0</v>
      </c>
      <c r="S94" s="63">
        <f t="shared" ref="S94:S102" si="39">+L94+O94</f>
        <v>0</v>
      </c>
      <c r="T94" s="30">
        <f>IF(AND(S5=0,S94&gt;=0),,S94/S5)</f>
        <v>0</v>
      </c>
      <c r="U94" s="47">
        <f>IF(AND(S124=0,S94&gt;=0),,S94/S124)</f>
        <v>0</v>
      </c>
      <c r="V94" s="72"/>
      <c r="W94" s="30">
        <f>IF(AND(V5=0,V94&gt;=0),,V94/V5)</f>
        <v>0</v>
      </c>
      <c r="X94" s="47">
        <f t="shared" si="22"/>
        <v>0</v>
      </c>
      <c r="Y94" s="72"/>
      <c r="Z94" s="30">
        <f>IF(AND(Y5=0,Y94&gt;=0),,Y94/Y5)</f>
        <v>0</v>
      </c>
      <c r="AA94" s="30">
        <f>IF(AND(Y124=0,Y94&gt;=0),,Y94/Y124)</f>
        <v>0</v>
      </c>
      <c r="AB94" s="30">
        <f t="shared" si="17"/>
        <v>0</v>
      </c>
      <c r="AC94" s="63">
        <f t="shared" ref="AC94:AC103" si="40">+S94+Y94</f>
        <v>0</v>
      </c>
      <c r="AD94" s="30">
        <f>IF(AND(AC5=0,AC94&gt;=0),,AC94/AC5)</f>
        <v>0</v>
      </c>
      <c r="AE94" s="47">
        <f>IF(AND(AC124=0,AC94&gt;=0),,AC94/AC124)</f>
        <v>0</v>
      </c>
      <c r="AF94" s="72"/>
      <c r="AG94" s="30">
        <f>IF(AND(AF5=0,AF94&gt;=0),,AF94/AF5)</f>
        <v>0</v>
      </c>
      <c r="AH94" s="30">
        <f>IF(AND(AF124=0,AF94&gt;=0),,AF94/AF124)</f>
        <v>0</v>
      </c>
      <c r="AI94" s="30">
        <f t="shared" si="28"/>
        <v>0</v>
      </c>
      <c r="AJ94" s="63">
        <f t="shared" si="29"/>
        <v>0</v>
      </c>
      <c r="AK94" s="30">
        <f>IF(AND(AJ5=0,AJ94&gt;=0),,AJ94/AJ5)</f>
        <v>0</v>
      </c>
      <c r="AL94" s="47">
        <f>IF(AND(AJ124=0,AJ94&gt;=0),,AJ94/AJ124)</f>
        <v>0</v>
      </c>
      <c r="AM94" s="72"/>
      <c r="AN94" s="30">
        <f>IF(AND(AM5=0,AM94&gt;=0),,AM94/AM5)</f>
        <v>0</v>
      </c>
      <c r="AO94" s="30">
        <f>IF(AND(AM124=0,AM94&gt;=0),,AM94/AM124)</f>
        <v>0</v>
      </c>
      <c r="AP94" s="30">
        <f t="shared" si="30"/>
        <v>0</v>
      </c>
      <c r="AQ94" s="63">
        <f t="shared" si="31"/>
        <v>0</v>
      </c>
      <c r="AR94" s="30">
        <f>IF(AND(AQ5=0,AQ94&gt;=0),,AQ94/AQ5)</f>
        <v>0</v>
      </c>
      <c r="AS94" s="47">
        <f>IF(AND(AQ124=0,AQ94&gt;=0),,AQ94/AQ124)</f>
        <v>0</v>
      </c>
      <c r="AT94" s="72">
        <f t="shared" ref="AT94:AT102" si="41">+V94*2</f>
        <v>0</v>
      </c>
      <c r="AU94" s="30">
        <f>IF(AND(AT5=0,AT94&gt;=0),,AT94/AT5)</f>
        <v>0</v>
      </c>
      <c r="AV94" s="47">
        <f t="shared" si="25"/>
        <v>0</v>
      </c>
      <c r="AW94" s="72">
        <f t="shared" si="15"/>
        <v>0</v>
      </c>
      <c r="AX94" s="30">
        <f>IF(AND(AW5=0,AW94&gt;=0),,AW94/AW5)</f>
        <v>0</v>
      </c>
      <c r="AY94" s="47">
        <f>IF(AND(AW124=0,AW94&gt;=0),,AW94/AW124)</f>
        <v>0</v>
      </c>
      <c r="AZ94" s="72">
        <f t="shared" si="37"/>
        <v>0</v>
      </c>
      <c r="BA94" s="30">
        <f>IF(AND(AZ5=0,AZ94&gt;=0),,AZ94/AZ5)</f>
        <v>0</v>
      </c>
      <c r="BB94" s="47">
        <f t="shared" si="27"/>
        <v>0</v>
      </c>
    </row>
    <row r="95" spans="1:54" hidden="1" outlineLevel="1" x14ac:dyDescent="0.3">
      <c r="A95" s="29" t="s">
        <v>84</v>
      </c>
      <c r="B95" s="72">
        <v>77.48</v>
      </c>
      <c r="C95" s="30">
        <f>IF(AND(B5=0,B95&gt;=0),,B95/B5)</f>
        <v>2.9182503830956923E-4</v>
      </c>
      <c r="D95" s="47">
        <f>IF(AND(B124=0,B95&gt;=0),"Validar",B95/B124)</f>
        <v>1.0684901054341021E-3</v>
      </c>
      <c r="E95" s="72"/>
      <c r="F95" s="30">
        <f>IF(AND(E5=0,E95&gt;=0),,E95/E5)</f>
        <v>0</v>
      </c>
      <c r="G95" s="30">
        <f>IF(AND(E124=0,E95&gt;=0),"Validar",E95/E124)</f>
        <v>0</v>
      </c>
      <c r="H95" s="63">
        <v>75</v>
      </c>
      <c r="I95" s="30">
        <f>IF(AND(H5=0,H95&gt;=0),,H95/H5)</f>
        <v>3.1211090174249438E-3</v>
      </c>
      <c r="J95" s="30">
        <f>IF(AND(H124=0,H95&gt;=0),,H95/H124)</f>
        <v>1.1742859558531108E-2</v>
      </c>
      <c r="K95" s="30">
        <f t="shared" si="18"/>
        <v>1</v>
      </c>
      <c r="L95" s="63">
        <f t="shared" si="38"/>
        <v>75</v>
      </c>
      <c r="M95" s="30">
        <f>IF(AND(L5=0,L95&gt;=0),,L95/L5)</f>
        <v>1.6008380707467974E-3</v>
      </c>
      <c r="N95" s="47">
        <f>IF(AND(L124=0,L95&gt;=0),,L95/L124)</f>
        <v>4.9638565061598146E-3</v>
      </c>
      <c r="O95" s="72">
        <v>75</v>
      </c>
      <c r="P95" s="30">
        <f>IF(AND(O5=0,O95&gt;=0),,O95/O5)</f>
        <v>3.0596896495594657E-3</v>
      </c>
      <c r="Q95" s="30">
        <f>IF(AND(O124=0,O95&gt;=0),,O95/O124)</f>
        <v>1.3859885794541055E-2</v>
      </c>
      <c r="R95" s="30">
        <f t="shared" si="20"/>
        <v>0</v>
      </c>
      <c r="S95" s="63">
        <f t="shared" si="39"/>
        <v>150</v>
      </c>
      <c r="T95" s="30">
        <f>IF(AND(S5=0,S95&gt;=0),,S95/S5)</f>
        <v>2.1019369348854971E-3</v>
      </c>
      <c r="U95" s="47">
        <f>IF(AND(S124=0,S95&gt;=0),,S95/S124)</f>
        <v>7.3097562829791849E-3</v>
      </c>
      <c r="V95" s="72">
        <f>20*3</f>
        <v>60</v>
      </c>
      <c r="W95" s="30">
        <f>IF(AND(V5=0,V95&gt;=0),,V95/V5)</f>
        <v>1.0526315789473684E-3</v>
      </c>
      <c r="X95" s="47">
        <f t="shared" si="22"/>
        <v>1.5</v>
      </c>
      <c r="Y95" s="72">
        <v>75</v>
      </c>
      <c r="Z95" s="30">
        <f>IF(AND(Y5=0,Y95&gt;=0),,Y95/Y5)</f>
        <v>3.2101904284962185E-3</v>
      </c>
      <c r="AA95" s="30">
        <f>IF(AND(Y124=0,Y95&gt;=0),,Y95/Y124)</f>
        <v>1.1069195756513115E-2</v>
      </c>
      <c r="AB95" s="30">
        <f t="shared" si="17"/>
        <v>0</v>
      </c>
      <c r="AC95" s="63">
        <f t="shared" si="40"/>
        <v>225</v>
      </c>
      <c r="AD95" s="30">
        <f>IF(AND(AC5=0,AC95&gt;=0),,AC95/AC5)</f>
        <v>2.3752755979492396E-3</v>
      </c>
      <c r="AE95" s="47">
        <f>IF(AND(AC124=0,AC95&gt;=0),,AC95/AC124)</f>
        <v>8.2429418436639982E-3</v>
      </c>
      <c r="AF95" s="72"/>
      <c r="AG95" s="30">
        <f>IF(AND(AF5=0,AF95&gt;=0),,AF95/AF5)</f>
        <v>0</v>
      </c>
      <c r="AH95" s="30">
        <f>IF(AND(AF124=0,AF95&gt;=0),,AF95/AF124)</f>
        <v>0</v>
      </c>
      <c r="AI95" s="30">
        <f t="shared" si="28"/>
        <v>-1</v>
      </c>
      <c r="AJ95" s="63">
        <f t="shared" si="29"/>
        <v>225</v>
      </c>
      <c r="AK95" s="30">
        <f>IF(AND(AJ5=0,AJ95&gt;=0),,AJ95/AJ5)</f>
        <v>1.7750504587677079E-3</v>
      </c>
      <c r="AL95" s="47">
        <f>IF(AND(AJ124=0,AJ95&gt;=0),,AJ95/AJ124)</f>
        <v>6.5683151483446681E-3</v>
      </c>
      <c r="AM95" s="72">
        <v>150.02000000000001</v>
      </c>
      <c r="AN95" s="30">
        <f>IF(AND(AM5=0,AM95&gt;=0),,AM95/AM5)</f>
        <v>4.0702529677684365E-3</v>
      </c>
      <c r="AO95" s="30">
        <f>IF(AND(AM124=0,AM95&gt;=0),,AM95/AM124)</f>
        <v>1.6800511563370361E-2</v>
      </c>
      <c r="AP95" s="30">
        <f t="shared" si="30"/>
        <v>-0.3332444444444444</v>
      </c>
      <c r="AQ95" s="63">
        <f t="shared" si="31"/>
        <v>375.02</v>
      </c>
      <c r="AR95" s="30">
        <f>IF(AND(AQ5=0,AQ95&gt;=0),,AQ95/AQ5)</f>
        <v>2.292093457173937E-3</v>
      </c>
      <c r="AS95" s="47">
        <f>IF(AND(AQ124=0,AQ95&gt;=0),,AQ95/AQ124)</f>
        <v>8.6840639715085269E-3</v>
      </c>
      <c r="AT95" s="72">
        <f t="shared" si="41"/>
        <v>120</v>
      </c>
      <c r="AU95" s="30">
        <f>IF(AND(AT5=0,AT95&gt;=0),,AT95/AT5)</f>
        <v>1.0526315789473684E-3</v>
      </c>
      <c r="AV95" s="47">
        <f t="shared" si="25"/>
        <v>2.1251666666666664</v>
      </c>
      <c r="AW95" s="72">
        <f t="shared" si="15"/>
        <v>62.50333333333333</v>
      </c>
      <c r="AX95" s="30">
        <f>IF(AND(AW5=0,AW95&gt;=0),,AW95/AW5)</f>
        <v>2.1552873563218389E-3</v>
      </c>
      <c r="AY95" s="47">
        <f>IF(AND(AW124=0,AW95&gt;=0),,AW95/AW124)</f>
        <v>8.2926125121463717E-3</v>
      </c>
      <c r="AZ95" s="72">
        <f t="shared" si="37"/>
        <v>20</v>
      </c>
      <c r="BA95" s="30">
        <f>IF(AND(AZ5=0,AZ95&gt;=0),,AZ95/AZ5)</f>
        <v>1.0526315789473684E-3</v>
      </c>
      <c r="BB95" s="47">
        <f t="shared" si="27"/>
        <v>2.1251666666666664</v>
      </c>
    </row>
    <row r="96" spans="1:54" hidden="1" outlineLevel="1" x14ac:dyDescent="0.3">
      <c r="A96" s="29" t="s">
        <v>2</v>
      </c>
      <c r="B96" s="72">
        <f>90+4.62</f>
        <v>94.62</v>
      </c>
      <c r="C96" s="30">
        <f>IF(AND(B5=0,B96&gt;=0),,B96/B5)</f>
        <v>3.5638210021749406E-4</v>
      </c>
      <c r="D96" s="47">
        <f>IF(AND(B124=0,B96&gt;=0),"Validar",B96/B124)</f>
        <v>1.3048597544679239E-3</v>
      </c>
      <c r="E96" s="72"/>
      <c r="F96" s="30">
        <f>IF(AND(E5=0,E96&gt;=0),,E96/E5)</f>
        <v>0</v>
      </c>
      <c r="G96" s="30">
        <f>IF(AND(E124=0,E96&gt;=0),"Validar",E96/E124)</f>
        <v>0</v>
      </c>
      <c r="I96" s="30">
        <f>IF(AND(H5=0,H96&gt;=0),,H96/H5)</f>
        <v>0</v>
      </c>
      <c r="J96" s="30">
        <f>IF(AND(H124=0,H96&gt;=0),,H96/H124)</f>
        <v>0</v>
      </c>
      <c r="K96" s="30">
        <f t="shared" si="18"/>
        <v>0</v>
      </c>
      <c r="L96" s="63">
        <f t="shared" si="38"/>
        <v>0</v>
      </c>
      <c r="M96" s="30">
        <f>IF(AND(L5=0,L96&gt;=0),,L96/L5)</f>
        <v>0</v>
      </c>
      <c r="N96" s="47">
        <f>IF(AND(L124=0,L96&gt;=0),,L96/L124)</f>
        <v>0</v>
      </c>
      <c r="O96" s="72"/>
      <c r="P96" s="30">
        <f>IF(AND(O5=0,O96&gt;=0),,O96/O5)</f>
        <v>0</v>
      </c>
      <c r="Q96" s="30">
        <f>IF(AND(O124=0,O96&gt;=0),,O96/O124)</f>
        <v>0</v>
      </c>
      <c r="R96" s="30">
        <f t="shared" si="20"/>
        <v>0</v>
      </c>
      <c r="S96" s="63">
        <f t="shared" si="39"/>
        <v>0</v>
      </c>
      <c r="T96" s="30">
        <f>IF(AND(S5=0,S96&gt;=0),,S96/S5)</f>
        <v>0</v>
      </c>
      <c r="U96" s="47">
        <f>IF(AND(S124=0,S96&gt;=0),,S96/S124)</f>
        <v>0</v>
      </c>
      <c r="V96" s="72"/>
      <c r="W96" s="30">
        <f>IF(AND(V5=0,V96&gt;=0),,V96/V5)</f>
        <v>0</v>
      </c>
      <c r="X96" s="47">
        <f t="shared" si="22"/>
        <v>0</v>
      </c>
      <c r="Y96" s="72"/>
      <c r="Z96" s="30">
        <f>IF(AND(Y5=0,Y96&gt;=0),,Y96/Y5)</f>
        <v>0</v>
      </c>
      <c r="AA96" s="30">
        <f>IF(AND(Y124=0,Y96&gt;=0),,Y96/Y124)</f>
        <v>0</v>
      </c>
      <c r="AB96" s="30">
        <f t="shared" si="17"/>
        <v>0</v>
      </c>
      <c r="AC96" s="63">
        <f t="shared" si="40"/>
        <v>0</v>
      </c>
      <c r="AD96" s="30">
        <f>IF(AND(AC5=0,AC96&gt;=0),,AC96/AC5)</f>
        <v>0</v>
      </c>
      <c r="AE96" s="47">
        <f>IF(AND(AC124=0,AC96&gt;=0),,AC96/AC124)</f>
        <v>0</v>
      </c>
      <c r="AF96" s="72">
        <v>19.95</v>
      </c>
      <c r="AG96" s="30">
        <f>IF(AND(AF5=0,AF96&gt;=0),,AF96/AF5)</f>
        <v>6.2283199052421225E-4</v>
      </c>
      <c r="AH96" s="30">
        <f>IF(AND(AF124=0,AF96&gt;=0),,AF96/AF124)</f>
        <v>2.8666758630203127E-3</v>
      </c>
      <c r="AI96" s="30">
        <f t="shared" si="28"/>
        <v>1</v>
      </c>
      <c r="AJ96" s="63">
        <f t="shared" si="29"/>
        <v>19.95</v>
      </c>
      <c r="AK96" s="30">
        <f>IF(AND(AJ5=0,AJ96&gt;=0),,AJ96/AJ5)</f>
        <v>1.5738780734407009E-4</v>
      </c>
      <c r="AL96" s="47">
        <f>IF(AND(AJ124=0,AJ96&gt;=0),,AJ96/AJ124)</f>
        <v>5.8239060981989381E-4</v>
      </c>
      <c r="AM96" s="72"/>
      <c r="AN96" s="30">
        <f>IF(AND(AM5=0,AM96&gt;=0),,AM96/AM5)</f>
        <v>0</v>
      </c>
      <c r="AO96" s="30">
        <f>IF(AND(AM124=0,AM96&gt;=0),,AM96/AM124)</f>
        <v>0</v>
      </c>
      <c r="AP96" s="30">
        <f t="shared" si="30"/>
        <v>0</v>
      </c>
      <c r="AQ96" s="63">
        <f t="shared" si="31"/>
        <v>19.95</v>
      </c>
      <c r="AR96" s="30">
        <f>IF(AND(AQ5=0,AQ96&gt;=0),,AQ96/AQ5)</f>
        <v>1.2193286883531557E-4</v>
      </c>
      <c r="AS96" s="47">
        <f>IF(AND(AQ124=0,AQ96&gt;=0),,AQ96/AQ124)</f>
        <v>4.6196756501411956E-4</v>
      </c>
      <c r="AT96" s="72">
        <f t="shared" si="41"/>
        <v>0</v>
      </c>
      <c r="AU96" s="30">
        <f>IF(AND(AT5=0,AT96&gt;=0),,AT96/AT5)</f>
        <v>0</v>
      </c>
      <c r="AV96" s="47">
        <f t="shared" si="25"/>
        <v>1</v>
      </c>
      <c r="AW96" s="72">
        <f t="shared" si="15"/>
        <v>3.3249999999999997</v>
      </c>
      <c r="AX96" s="30">
        <f>IF(AND(AW5=0,AW96&gt;=0),,AW96/AW5)</f>
        <v>1.146551724137931E-4</v>
      </c>
      <c r="AY96" s="47">
        <f>IF(AND(AW124=0,AW96&gt;=0),,AW96/AW124)</f>
        <v>4.411434579950939E-4</v>
      </c>
      <c r="AZ96" s="72">
        <f t="shared" si="37"/>
        <v>0</v>
      </c>
      <c r="BA96" s="30">
        <f>IF(AND(AZ5=0,AZ96&gt;=0),,AZ96/AZ5)</f>
        <v>0</v>
      </c>
      <c r="BB96" s="47">
        <f t="shared" si="27"/>
        <v>1</v>
      </c>
    </row>
    <row r="97" spans="1:220" hidden="1" outlineLevel="1" x14ac:dyDescent="0.3">
      <c r="A97" s="29" t="s">
        <v>85</v>
      </c>
      <c r="B97" s="72"/>
      <c r="C97" s="30">
        <f>IF(AND(B5=0,B97&gt;=0),,B97/B5)</f>
        <v>0</v>
      </c>
      <c r="D97" s="47">
        <f>IF(AND(B124=0,B97&gt;=0),"Validar",B97/B124)</f>
        <v>0</v>
      </c>
      <c r="E97" s="72"/>
      <c r="F97" s="30">
        <f>IF(AND(E5=0,E97&gt;=0),,E97/E5)</f>
        <v>0</v>
      </c>
      <c r="G97" s="30">
        <f>IF(AND(E124=0,E97&gt;=0),"Validar",E97/E124)</f>
        <v>0</v>
      </c>
      <c r="I97" s="30">
        <f>IF(AND(H5=0,H97&gt;=0),,H97/H5)</f>
        <v>0</v>
      </c>
      <c r="J97" s="30">
        <f>IF(AND(H124=0,H97&gt;=0),,H97/H124)</f>
        <v>0</v>
      </c>
      <c r="K97" s="30">
        <f t="shared" si="18"/>
        <v>0</v>
      </c>
      <c r="L97" s="63">
        <f t="shared" si="38"/>
        <v>0</v>
      </c>
      <c r="M97" s="30">
        <f>IF(AND(L5=0,L97&gt;=0),,L97/L5)</f>
        <v>0</v>
      </c>
      <c r="N97" s="47">
        <f>IF(AND(L124=0,L97&gt;=0),,L97/L124)</f>
        <v>0</v>
      </c>
      <c r="O97" s="72"/>
      <c r="P97" s="30">
        <f>IF(AND(O5=0,O97&gt;=0),,O97/O5)</f>
        <v>0</v>
      </c>
      <c r="Q97" s="30">
        <f>IF(AND(O124=0,O97&gt;=0),,O97/O124)</f>
        <v>0</v>
      </c>
      <c r="R97" s="30">
        <f t="shared" si="20"/>
        <v>0</v>
      </c>
      <c r="S97" s="63">
        <f t="shared" si="39"/>
        <v>0</v>
      </c>
      <c r="T97" s="30">
        <f>IF(AND(S5=0,S97&gt;=0),,S97/S5)</f>
        <v>0</v>
      </c>
      <c r="U97" s="47">
        <f>IF(AND(S124=0,S97&gt;=0),,S97/S124)</f>
        <v>0</v>
      </c>
      <c r="V97" s="72"/>
      <c r="W97" s="30">
        <f>IF(AND(V5=0,V97&gt;=0),,V97/V5)</f>
        <v>0</v>
      </c>
      <c r="X97" s="47">
        <f t="shared" si="22"/>
        <v>0</v>
      </c>
      <c r="Y97" s="72"/>
      <c r="Z97" s="30">
        <f>IF(AND(Y5=0,Y97&gt;=0),,Y97/Y5)</f>
        <v>0</v>
      </c>
      <c r="AA97" s="30">
        <f>IF(AND(Y124=0,Y97&gt;=0),,Y97/Y124)</f>
        <v>0</v>
      </c>
      <c r="AB97" s="30">
        <f t="shared" si="17"/>
        <v>0</v>
      </c>
      <c r="AC97" s="63">
        <f t="shared" si="40"/>
        <v>0</v>
      </c>
      <c r="AD97" s="30">
        <f>IF(AND(AC5=0,AC97&gt;=0),,AC97/AC5)</f>
        <v>0</v>
      </c>
      <c r="AE97" s="47">
        <f>IF(AND(AC124=0,AC97&gt;=0),,AC97/AC124)</f>
        <v>0</v>
      </c>
      <c r="AF97" s="72">
        <v>50</v>
      </c>
      <c r="AG97" s="30">
        <f>IF(AND(AF5=0,AF97&gt;=0),,AF97/AF5)</f>
        <v>1.5609824323915094E-3</v>
      </c>
      <c r="AH97" s="30">
        <f>IF(AND(AF124=0,AF97&gt;=0),,AF97/AF124)</f>
        <v>7.1846512857651956E-3</v>
      </c>
      <c r="AI97" s="30">
        <f t="shared" si="28"/>
        <v>1</v>
      </c>
      <c r="AJ97" s="63">
        <f t="shared" si="29"/>
        <v>50</v>
      </c>
      <c r="AK97" s="30">
        <f>IF(AND(AJ5=0,AJ97&gt;=0),,AJ97/AJ5)</f>
        <v>3.9445565750393508E-4</v>
      </c>
      <c r="AL97" s="47">
        <f>IF(AND(AJ124=0,AJ97&gt;=0),,AJ97/AJ124)</f>
        <v>1.4596255885210372E-3</v>
      </c>
      <c r="AM97" s="72"/>
      <c r="AN97" s="30">
        <f>IF(AND(AM5=0,AM97&gt;=0),,AM97/AM5)</f>
        <v>0</v>
      </c>
      <c r="AO97" s="30">
        <f>IF(AND(AM124=0,AM97&gt;=0),,AM97/AM124)</f>
        <v>0</v>
      </c>
      <c r="AP97" s="30">
        <f t="shared" si="30"/>
        <v>0</v>
      </c>
      <c r="AQ97" s="63">
        <f t="shared" si="31"/>
        <v>50</v>
      </c>
      <c r="AR97" s="30">
        <f>IF(AND(AQ5=0,AQ97&gt;=0),,AQ97/AQ5)</f>
        <v>3.0559616249452526E-4</v>
      </c>
      <c r="AS97" s="47">
        <f>IF(AND(AQ124=0,AQ97&gt;=0),,AQ97/AQ124)</f>
        <v>1.1578134461506756E-3</v>
      </c>
      <c r="AT97" s="72">
        <f t="shared" si="41"/>
        <v>0</v>
      </c>
      <c r="AU97" s="30">
        <f>IF(AND(AT5=0,AT97&gt;=0),,AT97/AT5)</f>
        <v>0</v>
      </c>
      <c r="AV97" s="47">
        <f t="shared" si="25"/>
        <v>1</v>
      </c>
      <c r="AW97" s="72">
        <f t="shared" si="15"/>
        <v>8.3333333333333339</v>
      </c>
      <c r="AX97" s="30">
        <f>IF(AND(AW5=0,AW97&gt;=0),,AW97/AW5)</f>
        <v>2.8735632183908046E-4</v>
      </c>
      <c r="AY97" s="47">
        <f>IF(AND(AW124=0,AW97&gt;=0),,AW97/AW124)</f>
        <v>1.1056227017420901E-3</v>
      </c>
      <c r="AZ97" s="72">
        <f t="shared" si="37"/>
        <v>0</v>
      </c>
      <c r="BA97" s="30">
        <f>IF(AND(AZ5=0,AZ97&gt;=0),,AZ97/AZ5)</f>
        <v>0</v>
      </c>
      <c r="BB97" s="47">
        <f t="shared" si="27"/>
        <v>1</v>
      </c>
    </row>
    <row r="98" spans="1:220" hidden="1" outlineLevel="1" x14ac:dyDescent="0.3">
      <c r="A98" s="29" t="s">
        <v>86</v>
      </c>
      <c r="B98" s="72"/>
      <c r="C98" s="30">
        <f>IF(AND(B5=0,B98&gt;=0),,B98/B5)</f>
        <v>0</v>
      </c>
      <c r="D98" s="47">
        <f>IF(AND(B124=0,B98&gt;=0),"Validar",B98/B124)</f>
        <v>0</v>
      </c>
      <c r="E98" s="72"/>
      <c r="F98" s="30">
        <f>IF(AND(E5=0,E98&gt;=0),,E98/E5)</f>
        <v>0</v>
      </c>
      <c r="G98" s="30">
        <f>IF(AND(E124=0,E98&gt;=0),"Validar",E98/E124)</f>
        <v>0</v>
      </c>
      <c r="I98" s="30">
        <f>IF(AND(H5=0,H98&gt;=0),,H98/H5)</f>
        <v>0</v>
      </c>
      <c r="J98" s="30">
        <f>IF(AND(H124=0,H98&gt;=0),,H98/H124)</f>
        <v>0</v>
      </c>
      <c r="K98" s="30">
        <f t="shared" si="18"/>
        <v>0</v>
      </c>
      <c r="L98" s="63">
        <f t="shared" si="38"/>
        <v>0</v>
      </c>
      <c r="M98" s="30">
        <f>IF(AND(L5=0,L98&gt;=0),,L98/L5)</f>
        <v>0</v>
      </c>
      <c r="N98" s="47">
        <f>IF(AND(L124=0,L98&gt;=0),,L98/L124)</f>
        <v>0</v>
      </c>
      <c r="O98" s="72"/>
      <c r="P98" s="30">
        <f>IF(AND(O5=0,O98&gt;=0),,O98/O5)</f>
        <v>0</v>
      </c>
      <c r="Q98" s="30">
        <f>IF(AND(O124=0,O98&gt;=0),,O98/O124)</f>
        <v>0</v>
      </c>
      <c r="R98" s="30">
        <f t="shared" si="20"/>
        <v>0</v>
      </c>
      <c r="S98" s="63">
        <f t="shared" si="39"/>
        <v>0</v>
      </c>
      <c r="T98" s="30">
        <f>IF(AND(S5=0,S98&gt;=0),,S98/S5)</f>
        <v>0</v>
      </c>
      <c r="U98" s="47">
        <f>IF(AND(S124=0,S98&gt;=0),,S98/S124)</f>
        <v>0</v>
      </c>
      <c r="V98" s="72"/>
      <c r="W98" s="30">
        <f>IF(AND(V5=0,V98&gt;=0),,V98/V5)</f>
        <v>0</v>
      </c>
      <c r="X98" s="47">
        <f t="shared" si="22"/>
        <v>0</v>
      </c>
      <c r="Y98" s="72"/>
      <c r="Z98" s="30">
        <f>IF(AND(Y5=0,Y98&gt;=0),,Y98/Y5)</f>
        <v>0</v>
      </c>
      <c r="AA98" s="30">
        <f>IF(AND(Y124=0,Y98&gt;=0),,Y98/Y124)</f>
        <v>0</v>
      </c>
      <c r="AB98" s="30">
        <f t="shared" si="17"/>
        <v>0</v>
      </c>
      <c r="AC98" s="63">
        <f t="shared" si="40"/>
        <v>0</v>
      </c>
      <c r="AD98" s="30">
        <f>IF(AND(AC5=0,AC98&gt;=0),,AC98/AC5)</f>
        <v>0</v>
      </c>
      <c r="AE98" s="47">
        <f>IF(AND(AC124=0,AC98&gt;=0),,AC98/AC124)</f>
        <v>0</v>
      </c>
      <c r="AF98" s="72"/>
      <c r="AG98" s="30">
        <f>IF(AND(AF5=0,AF98&gt;=0),,AF98/AF5)</f>
        <v>0</v>
      </c>
      <c r="AH98" s="30">
        <f>IF(AND(AF124=0,AF98&gt;=0),,AF98/AF124)</f>
        <v>0</v>
      </c>
      <c r="AI98" s="30">
        <f t="shared" si="28"/>
        <v>0</v>
      </c>
      <c r="AJ98" s="63">
        <f t="shared" si="29"/>
        <v>0</v>
      </c>
      <c r="AK98" s="30">
        <f>IF(AND(AJ5=0,AJ98&gt;=0),,AJ98/AJ5)</f>
        <v>0</v>
      </c>
      <c r="AL98" s="47">
        <f>IF(AND(AJ124=0,AJ98&gt;=0),,AJ98/AJ124)</f>
        <v>0</v>
      </c>
      <c r="AM98" s="72"/>
      <c r="AN98" s="30">
        <f>IF(AND(AM5=0,AM98&gt;=0),,AM98/AM5)</f>
        <v>0</v>
      </c>
      <c r="AO98" s="30">
        <f>IF(AND(AM124=0,AM98&gt;=0),,AM98/AM124)</f>
        <v>0</v>
      </c>
      <c r="AP98" s="30">
        <f t="shared" si="30"/>
        <v>0</v>
      </c>
      <c r="AQ98" s="63">
        <f t="shared" si="31"/>
        <v>0</v>
      </c>
      <c r="AR98" s="30">
        <f>IF(AND(AQ5=0,AQ98&gt;=0),,AQ98/AQ5)</f>
        <v>0</v>
      </c>
      <c r="AS98" s="47">
        <f>IF(AND(AQ124=0,AQ98&gt;=0),,AQ98/AQ124)</f>
        <v>0</v>
      </c>
      <c r="AT98" s="72">
        <f t="shared" si="41"/>
        <v>0</v>
      </c>
      <c r="AU98" s="30">
        <f>IF(AND(AT5=0,AT98&gt;=0),,AT98/AT5)</f>
        <v>0</v>
      </c>
      <c r="AV98" s="47">
        <f t="shared" si="25"/>
        <v>0</v>
      </c>
      <c r="AW98" s="72">
        <f t="shared" si="15"/>
        <v>0</v>
      </c>
      <c r="AX98" s="30">
        <f>IF(AND(AW5=0,AW98&gt;=0),,AW98/AW5)</f>
        <v>0</v>
      </c>
      <c r="AY98" s="47">
        <f>IF(AND(AW124=0,AW98&gt;=0),,AW98/AW124)</f>
        <v>0</v>
      </c>
      <c r="AZ98" s="72">
        <f t="shared" si="37"/>
        <v>0</v>
      </c>
      <c r="BA98" s="30">
        <f>IF(AND(AZ5=0,AZ98&gt;=0),,AZ98/AZ5)</f>
        <v>0</v>
      </c>
      <c r="BB98" s="47">
        <f t="shared" si="27"/>
        <v>0</v>
      </c>
    </row>
    <row r="99" spans="1:220" hidden="1" outlineLevel="1" x14ac:dyDescent="0.3">
      <c r="A99" s="29" t="s">
        <v>87</v>
      </c>
      <c r="B99" s="72"/>
      <c r="C99" s="30">
        <f>IF(AND(B5=0,B99&gt;=0),,B99/B5)</f>
        <v>0</v>
      </c>
      <c r="D99" s="47">
        <f>IF(AND(B124=0,B99&gt;=0),"Validar",B99/B124)</f>
        <v>0</v>
      </c>
      <c r="E99" s="72"/>
      <c r="F99" s="30">
        <f>IF(AND(E5=0,E99&gt;=0),,E99/E5)</f>
        <v>0</v>
      </c>
      <c r="G99" s="30">
        <f>IF(AND(E124=0,E99&gt;=0),"Validar",E99/E124)</f>
        <v>0</v>
      </c>
      <c r="I99" s="30">
        <f>IF(AND(H5=0,H99&gt;=0),,H99/H5)</f>
        <v>0</v>
      </c>
      <c r="J99" s="30">
        <f>IF(AND(H124=0,H99&gt;=0),,H99/H124)</f>
        <v>0</v>
      </c>
      <c r="K99" s="30">
        <f t="shared" si="18"/>
        <v>0</v>
      </c>
      <c r="L99" s="63">
        <f t="shared" si="38"/>
        <v>0</v>
      </c>
      <c r="M99" s="30">
        <f>IF(AND(L5=0,L99&gt;=0),,L99/L5)</f>
        <v>0</v>
      </c>
      <c r="N99" s="47">
        <f>IF(AND(L124=0,L99&gt;=0),,L99/L124)</f>
        <v>0</v>
      </c>
      <c r="O99" s="72"/>
      <c r="P99" s="30">
        <f>IF(AND(O5=0,O99&gt;=0),,O99/O5)</f>
        <v>0</v>
      </c>
      <c r="Q99" s="30">
        <f>IF(AND(O124=0,O99&gt;=0),,O99/O124)</f>
        <v>0</v>
      </c>
      <c r="R99" s="30">
        <f t="shared" si="20"/>
        <v>0</v>
      </c>
      <c r="S99" s="63">
        <f t="shared" si="39"/>
        <v>0</v>
      </c>
      <c r="T99" s="30">
        <f>IF(AND(S5=0,S99&gt;=0),,S99/S5)</f>
        <v>0</v>
      </c>
      <c r="U99" s="47">
        <f>IF(AND(S124=0,S99&gt;=0),,S99/S124)</f>
        <v>0</v>
      </c>
      <c r="V99" s="72"/>
      <c r="W99" s="30">
        <f>IF(AND(V5=0,V99&gt;=0),,V99/V5)</f>
        <v>0</v>
      </c>
      <c r="X99" s="47">
        <f t="shared" si="22"/>
        <v>0</v>
      </c>
      <c r="Y99" s="72"/>
      <c r="Z99" s="30">
        <f>IF(AND(Y5=0,Y99&gt;=0),,Y99/Y5)</f>
        <v>0</v>
      </c>
      <c r="AA99" s="30">
        <f>IF(AND(Y124=0,Y99&gt;=0),,Y99/Y124)</f>
        <v>0</v>
      </c>
      <c r="AB99" s="30">
        <f t="shared" si="17"/>
        <v>0</v>
      </c>
      <c r="AC99" s="63">
        <f t="shared" si="40"/>
        <v>0</v>
      </c>
      <c r="AD99" s="30">
        <f>IF(AND(AC5=0,AC99&gt;=0),,AC99/AC5)</f>
        <v>0</v>
      </c>
      <c r="AE99" s="47">
        <f>IF(AND(AC124=0,AC99&gt;=0),,AC99/AC124)</f>
        <v>0</v>
      </c>
      <c r="AF99" s="72">
        <v>24.34</v>
      </c>
      <c r="AG99" s="30">
        <f>IF(AND(AF5=0,AF99&gt;=0),,AF99/AF5)</f>
        <v>7.5988624808818669E-4</v>
      </c>
      <c r="AH99" s="30">
        <f>IF(AND(AF124=0,AF99&gt;=0),,AF99/AF124)</f>
        <v>3.4974882459104972E-3</v>
      </c>
      <c r="AI99" s="30">
        <f t="shared" si="28"/>
        <v>1</v>
      </c>
      <c r="AJ99" s="63">
        <f t="shared" si="29"/>
        <v>24.34</v>
      </c>
      <c r="AK99" s="30">
        <f>IF(AND(AJ5=0,AJ99&gt;=0),,AJ99/AJ5)</f>
        <v>1.9202101407291559E-4</v>
      </c>
      <c r="AL99" s="47">
        <f>IF(AND(AJ124=0,AJ99&gt;=0),,AJ99/AJ124)</f>
        <v>7.1054573649204089E-4</v>
      </c>
      <c r="AM99" s="72"/>
      <c r="AN99" s="30">
        <f>IF(AND(AM5=0,AM99&gt;=0),,AM99/AM5)</f>
        <v>0</v>
      </c>
      <c r="AO99" s="30">
        <f>IF(AND(AM124=0,AM99&gt;=0),,AM99/AM124)</f>
        <v>0</v>
      </c>
      <c r="AP99" s="30">
        <f t="shared" si="30"/>
        <v>0</v>
      </c>
      <c r="AQ99" s="63">
        <f t="shared" si="31"/>
        <v>24.34</v>
      </c>
      <c r="AR99" s="30">
        <f>IF(AND(AQ5=0,AQ99&gt;=0),,AQ99/AQ5)</f>
        <v>1.4876421190233489E-4</v>
      </c>
      <c r="AS99" s="47">
        <f>IF(AND(AQ124=0,AQ99&gt;=0),,AQ99/AQ124)</f>
        <v>5.6362358558614887E-4</v>
      </c>
      <c r="AT99" s="72">
        <f t="shared" si="41"/>
        <v>0</v>
      </c>
      <c r="AU99" s="30">
        <f>IF(AND(AT5=0,AT99&gt;=0),,AT99/AT5)</f>
        <v>0</v>
      </c>
      <c r="AV99" s="47">
        <f t="shared" si="25"/>
        <v>1</v>
      </c>
      <c r="AW99" s="72">
        <f t="shared" si="15"/>
        <v>4.0566666666666666</v>
      </c>
      <c r="AX99" s="30">
        <f>IF(AND(AW5=0,AW99&gt;=0),,AW99/AW5)</f>
        <v>1.3988505747126437E-4</v>
      </c>
      <c r="AY99" s="47">
        <f>IF(AND(AW124=0,AW99&gt;=0),,AW99/AW124)</f>
        <v>5.3821713120804943E-4</v>
      </c>
      <c r="AZ99" s="72">
        <f t="shared" si="37"/>
        <v>0</v>
      </c>
      <c r="BA99" s="30">
        <f>IF(AND(AZ5=0,AZ99&gt;=0),,AZ99/AZ5)</f>
        <v>0</v>
      </c>
      <c r="BB99" s="47">
        <f t="shared" si="27"/>
        <v>1</v>
      </c>
    </row>
    <row r="100" spans="1:220" hidden="1" outlineLevel="1" x14ac:dyDescent="0.3">
      <c r="A100" s="29" t="s">
        <v>88</v>
      </c>
      <c r="B100" s="72"/>
      <c r="C100" s="30">
        <f>IF(AND(B5=0,B100&gt;=0),,B100/B5)</f>
        <v>0</v>
      </c>
      <c r="D100" s="47">
        <f>IF(AND(B124=0,B100&gt;=0),"Validar",B100/B124)</f>
        <v>0</v>
      </c>
      <c r="E100" s="72"/>
      <c r="F100" s="30">
        <f>IF(AND(E5=0,E100&gt;=0),,E100/E5)</f>
        <v>0</v>
      </c>
      <c r="G100" s="30">
        <f>IF(AND(E124=0,E100&gt;=0),"Validar",E100/E124)</f>
        <v>0</v>
      </c>
      <c r="I100" s="30">
        <f>IF(AND(H5=0,H100&gt;=0),,H100/H5)</f>
        <v>0</v>
      </c>
      <c r="J100" s="30">
        <f>IF(AND(H124=0,H100&gt;=0),,H100/H124)</f>
        <v>0</v>
      </c>
      <c r="K100" s="30">
        <f t="shared" si="18"/>
        <v>0</v>
      </c>
      <c r="L100" s="63">
        <f t="shared" si="38"/>
        <v>0</v>
      </c>
      <c r="M100" s="30">
        <f>IF(AND(L5=0,L100&gt;=0),,L100/L5)</f>
        <v>0</v>
      </c>
      <c r="N100" s="47">
        <f>IF(AND(L124=0,L100&gt;=0),,L100/L124)</f>
        <v>0</v>
      </c>
      <c r="O100" s="72"/>
      <c r="P100" s="30">
        <f>IF(AND(O5=0,O100&gt;=0),,O100/O5)</f>
        <v>0</v>
      </c>
      <c r="Q100" s="30">
        <f>IF(AND(O124=0,O100&gt;=0),,O100/O124)</f>
        <v>0</v>
      </c>
      <c r="R100" s="30">
        <f t="shared" si="20"/>
        <v>0</v>
      </c>
      <c r="S100" s="63">
        <f t="shared" si="39"/>
        <v>0</v>
      </c>
      <c r="T100" s="30">
        <f>IF(AND(S5=0,S100&gt;=0),,S100/S5)</f>
        <v>0</v>
      </c>
      <c r="U100" s="47">
        <f>IF(AND(S124=0,S100&gt;=0),,S100/S124)</f>
        <v>0</v>
      </c>
      <c r="V100" s="72"/>
      <c r="W100" s="30">
        <f>IF(AND(V5=0,V100&gt;=0),,V100/V5)</f>
        <v>0</v>
      </c>
      <c r="X100" s="47">
        <f t="shared" si="22"/>
        <v>0</v>
      </c>
      <c r="Y100" s="72"/>
      <c r="Z100" s="30">
        <f>IF(AND(Y5=0,Y100&gt;=0),,Y100/Y5)</f>
        <v>0</v>
      </c>
      <c r="AA100" s="30">
        <f>IF(AND(Y124=0,Y100&gt;=0),,Y100/Y124)</f>
        <v>0</v>
      </c>
      <c r="AB100" s="30">
        <f t="shared" si="17"/>
        <v>0</v>
      </c>
      <c r="AC100" s="63">
        <f t="shared" si="40"/>
        <v>0</v>
      </c>
      <c r="AD100" s="30">
        <f>IF(AND(AC5=0,AC100&gt;=0),,AC100/AC5)</f>
        <v>0</v>
      </c>
      <c r="AE100" s="47">
        <f>IF(AND(AC124=0,AC100&gt;=0),,AC100/AC124)</f>
        <v>0</v>
      </c>
      <c r="AF100" s="72"/>
      <c r="AG100" s="30">
        <f>IF(AND(AF5=0,AF100&gt;=0),,AF100/AF5)</f>
        <v>0</v>
      </c>
      <c r="AH100" s="30">
        <f>IF(AND(AF124=0,AF100&gt;=0),,AF100/AF124)</f>
        <v>0</v>
      </c>
      <c r="AI100" s="30">
        <f t="shared" si="28"/>
        <v>0</v>
      </c>
      <c r="AJ100" s="63">
        <f t="shared" si="29"/>
        <v>0</v>
      </c>
      <c r="AK100" s="30">
        <f>IF(AND(AJ5=0,AJ100&gt;=0),,AJ100/AJ5)</f>
        <v>0</v>
      </c>
      <c r="AL100" s="47">
        <f>IF(AND(AJ124=0,AJ100&gt;=0),,AJ100/AJ124)</f>
        <v>0</v>
      </c>
      <c r="AM100" s="72"/>
      <c r="AN100" s="30">
        <f>IF(AND(AM5=0,AM100&gt;=0),,AM100/AM5)</f>
        <v>0</v>
      </c>
      <c r="AO100" s="30">
        <f>IF(AND(AM124=0,AM100&gt;=0),,AM100/AM124)</f>
        <v>0</v>
      </c>
      <c r="AP100" s="30">
        <f t="shared" si="30"/>
        <v>0</v>
      </c>
      <c r="AQ100" s="63">
        <f t="shared" si="31"/>
        <v>0</v>
      </c>
      <c r="AR100" s="30">
        <f>IF(AND(AQ5=0,AQ100&gt;=0),,AQ100/AQ5)</f>
        <v>0</v>
      </c>
      <c r="AS100" s="47">
        <f>IF(AND(AQ124=0,AQ100&gt;=0),,AQ100/AQ124)</f>
        <v>0</v>
      </c>
      <c r="AT100" s="72">
        <f t="shared" si="41"/>
        <v>0</v>
      </c>
      <c r="AU100" s="30">
        <f>IF(AND(AT5=0,AT100&gt;=0),,AT100/AT5)</f>
        <v>0</v>
      </c>
      <c r="AV100" s="47">
        <f t="shared" si="25"/>
        <v>0</v>
      </c>
      <c r="AW100" s="72">
        <f t="shared" si="15"/>
        <v>0</v>
      </c>
      <c r="AX100" s="30">
        <f>IF(AND(AW5=0,AW100&gt;=0),,AW100/AW5)</f>
        <v>0</v>
      </c>
      <c r="AY100" s="47">
        <f>IF(AND(AW124=0,AW100&gt;=0),,AW100/AW124)</f>
        <v>0</v>
      </c>
      <c r="AZ100" s="72">
        <f t="shared" si="37"/>
        <v>0</v>
      </c>
      <c r="BA100" s="30">
        <f>IF(AND(AZ5=0,AZ100&gt;=0),,AZ100/AZ5)</f>
        <v>0</v>
      </c>
      <c r="BB100" s="47">
        <f t="shared" si="27"/>
        <v>0</v>
      </c>
    </row>
    <row r="101" spans="1:220" hidden="1" outlineLevel="1" x14ac:dyDescent="0.3">
      <c r="A101" s="29" t="s">
        <v>89</v>
      </c>
      <c r="B101" s="72"/>
      <c r="C101" s="30">
        <f>IF(AND(B5=0,B101&gt;=0),,B101/B5)</f>
        <v>0</v>
      </c>
      <c r="D101" s="47">
        <f>IF(AND(B124=0,B101&gt;=0),"Validar",B101/B124)</f>
        <v>0</v>
      </c>
      <c r="E101" s="72"/>
      <c r="F101" s="30">
        <f>IF(AND(E5=0,E101&gt;=0),,E101/E5)</f>
        <v>0</v>
      </c>
      <c r="G101" s="30">
        <f>IF(AND(E124=0,E101&gt;=0),"Validar",E101/E124)</f>
        <v>0</v>
      </c>
      <c r="I101" s="30">
        <f>IF(AND(H5=0,H101&gt;=0),,H101/H5)</f>
        <v>0</v>
      </c>
      <c r="J101" s="30">
        <f>IF(AND(H124=0,H101&gt;=0),,H101/H124)</f>
        <v>0</v>
      </c>
      <c r="K101" s="30">
        <f t="shared" si="18"/>
        <v>0</v>
      </c>
      <c r="L101" s="63">
        <f t="shared" si="38"/>
        <v>0</v>
      </c>
      <c r="M101" s="30">
        <f>IF(AND(L5=0,L101&gt;=0),,L101/L5)</f>
        <v>0</v>
      </c>
      <c r="N101" s="47">
        <f>IF(AND(L124=0,L101&gt;=0),,L101/L124)</f>
        <v>0</v>
      </c>
      <c r="O101" s="72"/>
      <c r="P101" s="30">
        <f>IF(AND(O5=0,O101&gt;=0),,O101/O5)</f>
        <v>0</v>
      </c>
      <c r="Q101" s="30">
        <f>IF(AND(O124=0,O101&gt;=0),,O101/O124)</f>
        <v>0</v>
      </c>
      <c r="R101" s="30">
        <f t="shared" si="20"/>
        <v>0</v>
      </c>
      <c r="S101" s="63">
        <f t="shared" si="39"/>
        <v>0</v>
      </c>
      <c r="T101" s="30">
        <f>IF(AND(S5=0,S101&gt;=0),,S101/S5)</f>
        <v>0</v>
      </c>
      <c r="U101" s="47">
        <f>IF(AND(S124=0,S101&gt;=0),,S101/S124)</f>
        <v>0</v>
      </c>
      <c r="V101" s="72"/>
      <c r="W101" s="30">
        <f>IF(AND(V5=0,V101&gt;=0),,V101/V5)</f>
        <v>0</v>
      </c>
      <c r="X101" s="47">
        <f t="shared" si="22"/>
        <v>0</v>
      </c>
      <c r="Y101" s="72"/>
      <c r="Z101" s="30">
        <f>IF(AND(Y5=0,Y101&gt;=0),,Y101/Y5)</f>
        <v>0</v>
      </c>
      <c r="AA101" s="30">
        <f>IF(AND(Y124=0,Y101&gt;=0),,Y101/Y124)</f>
        <v>0</v>
      </c>
      <c r="AB101" s="30">
        <f t="shared" si="17"/>
        <v>0</v>
      </c>
      <c r="AC101" s="63">
        <f t="shared" si="40"/>
        <v>0</v>
      </c>
      <c r="AD101" s="30">
        <f>IF(AND(AC5=0,AC101&gt;=0),,AC101/AC5)</f>
        <v>0</v>
      </c>
      <c r="AE101" s="47">
        <f>IF(AND(AC124=0,AC101&gt;=0),,AC101/AC124)</f>
        <v>0</v>
      </c>
      <c r="AF101" s="72">
        <v>25</v>
      </c>
      <c r="AG101" s="30">
        <f>IF(AND(AF5=0,AF101&gt;=0),,AF101/AF5)</f>
        <v>7.8049121619575468E-4</v>
      </c>
      <c r="AH101" s="30">
        <f>IF(AND(AF124=0,AF101&gt;=0),,AF101/AF124)</f>
        <v>3.5923256428825978E-3</v>
      </c>
      <c r="AI101" s="30">
        <f t="shared" si="28"/>
        <v>1</v>
      </c>
      <c r="AJ101" s="63">
        <f t="shared" si="29"/>
        <v>25</v>
      </c>
      <c r="AK101" s="30">
        <f>IF(AND(AJ5=0,AJ101&gt;=0),,AJ101/AJ5)</f>
        <v>1.9722782875196754E-4</v>
      </c>
      <c r="AL101" s="47">
        <f>IF(AND(AJ124=0,AJ101&gt;=0),,AJ101/AJ124)</f>
        <v>7.2981279426051861E-4</v>
      </c>
      <c r="AM101" s="72"/>
      <c r="AN101" s="30">
        <f>IF(AND(AM5=0,AM101&gt;=0),,AM101/AM5)</f>
        <v>0</v>
      </c>
      <c r="AO101" s="30">
        <f>IF(AND(AM124=0,AM101&gt;=0),,AM101/AM124)</f>
        <v>0</v>
      </c>
      <c r="AP101" s="30">
        <f t="shared" si="30"/>
        <v>0</v>
      </c>
      <c r="AQ101" s="63">
        <f t="shared" si="31"/>
        <v>25</v>
      </c>
      <c r="AR101" s="30">
        <f>IF(AND(AQ5=0,AQ101&gt;=0),,AQ101/AQ5)</f>
        <v>1.5279808124726263E-4</v>
      </c>
      <c r="AS101" s="47">
        <f>IF(AND(AQ124=0,AQ101&gt;=0),,AQ101/AQ124)</f>
        <v>5.7890672307533779E-4</v>
      </c>
      <c r="AT101" s="72">
        <f t="shared" si="41"/>
        <v>0</v>
      </c>
      <c r="AU101" s="30">
        <f>IF(AND(AT5=0,AT101&gt;=0),,AT101/AT5)</f>
        <v>0</v>
      </c>
      <c r="AV101" s="47">
        <f t="shared" si="25"/>
        <v>1</v>
      </c>
      <c r="AW101" s="72">
        <f t="shared" si="15"/>
        <v>4.166666666666667</v>
      </c>
      <c r="AX101" s="30">
        <f>IF(AND(AW5=0,AW101&gt;=0),,AW101/AW5)</f>
        <v>1.4367816091954023E-4</v>
      </c>
      <c r="AY101" s="47">
        <f>IF(AND(AW124=0,AW101&gt;=0),,AW101/AW124)</f>
        <v>5.5281135087104506E-4</v>
      </c>
      <c r="AZ101" s="72">
        <f t="shared" si="37"/>
        <v>0</v>
      </c>
      <c r="BA101" s="30">
        <f>IF(AND(AZ5=0,AZ101&gt;=0),,AZ101/AZ5)</f>
        <v>0</v>
      </c>
      <c r="BB101" s="47">
        <f t="shared" si="27"/>
        <v>1</v>
      </c>
    </row>
    <row r="102" spans="1:220" hidden="1" outlineLevel="1" x14ac:dyDescent="0.3">
      <c r="A102" s="29" t="s">
        <v>90</v>
      </c>
      <c r="B102" s="72"/>
      <c r="C102" s="30">
        <f>IF(AND(B5=0,B102&gt;=0),,B102/B5)</f>
        <v>0</v>
      </c>
      <c r="D102" s="47">
        <f>IF(AND(B124=0,B102&gt;=0),"Validar",B102/B124)</f>
        <v>0</v>
      </c>
      <c r="E102" s="72"/>
      <c r="F102" s="30">
        <f>IF(AND(E5=0,E102&gt;=0),,E102/E5)</f>
        <v>0</v>
      </c>
      <c r="G102" s="30">
        <f>IF(AND(E124=0,E102&gt;=0),"Validar",E102/E124)</f>
        <v>0</v>
      </c>
      <c r="I102" s="30">
        <f>IF(AND(H5=0,H102&gt;=0),,H102/H5)</f>
        <v>0</v>
      </c>
      <c r="J102" s="30">
        <f>IF(AND(H124=0,H102&gt;=0),,H102/H124)</f>
        <v>0</v>
      </c>
      <c r="K102" s="30">
        <f t="shared" si="18"/>
        <v>0</v>
      </c>
      <c r="L102" s="63">
        <f t="shared" si="38"/>
        <v>0</v>
      </c>
      <c r="M102" s="30">
        <f>IF(AND(L5=0,L102&gt;=0),,L102/L5)</f>
        <v>0</v>
      </c>
      <c r="N102" s="47">
        <f>IF(AND(L124=0,L102&gt;=0),,L102/L124)</f>
        <v>0</v>
      </c>
      <c r="O102" s="72"/>
      <c r="P102" s="30">
        <f>IF(AND(O5=0,O102&gt;=0),,O102/O5)</f>
        <v>0</v>
      </c>
      <c r="Q102" s="30">
        <f>IF(AND(O124=0,O102&gt;=0),,O102/O124)</f>
        <v>0</v>
      </c>
      <c r="R102" s="30">
        <f t="shared" si="20"/>
        <v>0</v>
      </c>
      <c r="S102" s="63">
        <f t="shared" si="39"/>
        <v>0</v>
      </c>
      <c r="T102" s="30">
        <f>IF(AND(S5=0,S102&gt;=0),,S102/S5)</f>
        <v>0</v>
      </c>
      <c r="U102" s="47">
        <f>IF(AND(S124=0,S102&gt;=0),,S102/S124)</f>
        <v>0</v>
      </c>
      <c r="V102" s="72"/>
      <c r="W102" s="30">
        <f>IF(AND(V5=0,V102&gt;=0),,V102/V5)</f>
        <v>0</v>
      </c>
      <c r="X102" s="47">
        <f t="shared" si="22"/>
        <v>0</v>
      </c>
      <c r="Y102" s="72"/>
      <c r="Z102" s="30">
        <f>IF(AND(Y5=0,Y102&gt;=0),,Y102/Y5)</f>
        <v>0</v>
      </c>
      <c r="AA102" s="30">
        <f>IF(AND(Y124=0,Y102&gt;=0),,Y102/Y124)</f>
        <v>0</v>
      </c>
      <c r="AB102" s="30">
        <f t="shared" si="17"/>
        <v>0</v>
      </c>
      <c r="AC102" s="63">
        <f t="shared" si="40"/>
        <v>0</v>
      </c>
      <c r="AD102" s="30">
        <f>IF(AND(AC5=0,AC102&gt;=0),,AC102/AC5)</f>
        <v>0</v>
      </c>
      <c r="AE102" s="47">
        <f>IF(AND(AC124=0,AC102&gt;=0),,AC102/AC124)</f>
        <v>0</v>
      </c>
      <c r="AF102" s="72"/>
      <c r="AG102" s="30">
        <f>IF(AND(AF5=0,AF102&gt;=0),,AF102/AF5)</f>
        <v>0</v>
      </c>
      <c r="AH102" s="30">
        <f>IF(AND(AF124=0,AF102&gt;=0),,AF102/AF124)</f>
        <v>0</v>
      </c>
      <c r="AI102" s="30">
        <f t="shared" si="28"/>
        <v>0</v>
      </c>
      <c r="AJ102" s="63">
        <f t="shared" si="29"/>
        <v>0</v>
      </c>
      <c r="AK102" s="30">
        <f>IF(AND(AJ5=0,AJ102&gt;=0),,AJ102/AJ5)</f>
        <v>0</v>
      </c>
      <c r="AL102" s="47">
        <f>IF(AND(AJ124=0,AJ102&gt;=0),,AJ102/AJ124)</f>
        <v>0</v>
      </c>
      <c r="AM102" s="72"/>
      <c r="AN102" s="30">
        <f>IF(AND(AM5=0,AM102&gt;=0),,AM102/AM5)</f>
        <v>0</v>
      </c>
      <c r="AO102" s="30">
        <f>IF(AND(AM124=0,AM102&gt;=0),,AM102/AM124)</f>
        <v>0</v>
      </c>
      <c r="AP102" s="30">
        <f t="shared" si="30"/>
        <v>0</v>
      </c>
      <c r="AQ102" s="63">
        <f t="shared" si="31"/>
        <v>0</v>
      </c>
      <c r="AR102" s="30">
        <f>IF(AND(AQ5=0,AQ102&gt;=0),,AQ102/AQ5)</f>
        <v>0</v>
      </c>
      <c r="AS102" s="47">
        <f>IF(AND(AQ124=0,AQ102&gt;=0),,AQ102/AQ124)</f>
        <v>0</v>
      </c>
      <c r="AT102" s="72">
        <f t="shared" si="41"/>
        <v>0</v>
      </c>
      <c r="AU102" s="30">
        <f>IF(AND(AT5=0,AT102&gt;=0),,AT102/AT5)</f>
        <v>0</v>
      </c>
      <c r="AV102" s="47">
        <f t="shared" si="25"/>
        <v>0</v>
      </c>
      <c r="AW102" s="72">
        <f t="shared" si="15"/>
        <v>0</v>
      </c>
      <c r="AX102" s="30">
        <f>IF(AND(AW5=0,AW102&gt;=0),,AW102/AW5)</f>
        <v>0</v>
      </c>
      <c r="AY102" s="47">
        <f>IF(AND(AW124=0,AW102&gt;=0),,AW102/AW124)</f>
        <v>0</v>
      </c>
      <c r="AZ102" s="72">
        <f t="shared" si="37"/>
        <v>0</v>
      </c>
      <c r="BA102" s="30">
        <f>IF(AND(AZ5=0,AZ102&gt;=0),,AZ102/AZ5)</f>
        <v>0</v>
      </c>
      <c r="BB102" s="47">
        <f t="shared" si="27"/>
        <v>0</v>
      </c>
    </row>
    <row r="103" spans="1:220" hidden="1" outlineLevel="1" x14ac:dyDescent="0.3">
      <c r="A103" s="29"/>
      <c r="B103" s="72"/>
      <c r="C103" s="15"/>
      <c r="D103" s="46"/>
      <c r="E103" s="72"/>
      <c r="F103" s="15"/>
      <c r="G103" s="15"/>
      <c r="I103" s="15"/>
      <c r="J103" s="15"/>
      <c r="K103" s="32">
        <f t="shared" si="18"/>
        <v>0</v>
      </c>
      <c r="M103" s="15"/>
      <c r="N103" s="46"/>
      <c r="O103" s="72"/>
      <c r="P103" s="15"/>
      <c r="Q103" s="15"/>
      <c r="R103" s="32">
        <f t="shared" si="20"/>
        <v>0</v>
      </c>
      <c r="T103" s="15"/>
      <c r="U103" s="46"/>
      <c r="V103" s="72"/>
      <c r="W103" s="15"/>
      <c r="X103" s="92">
        <f t="shared" si="22"/>
        <v>0</v>
      </c>
      <c r="Y103" s="72"/>
      <c r="Z103" s="15"/>
      <c r="AA103" s="15"/>
      <c r="AB103" s="32">
        <f t="shared" si="17"/>
        <v>0</v>
      </c>
      <c r="AC103" s="63">
        <f t="shared" si="40"/>
        <v>0</v>
      </c>
      <c r="AD103" s="15"/>
      <c r="AE103" s="46"/>
      <c r="AF103" s="72"/>
      <c r="AG103" s="15"/>
      <c r="AH103" s="15"/>
      <c r="AI103" s="32">
        <f t="shared" si="28"/>
        <v>0</v>
      </c>
      <c r="AJ103" s="63">
        <f t="shared" si="29"/>
        <v>0</v>
      </c>
      <c r="AK103" s="15"/>
      <c r="AL103" s="46"/>
      <c r="AM103" s="72"/>
      <c r="AN103" s="15"/>
      <c r="AO103" s="15"/>
      <c r="AP103" s="32">
        <f t="shared" si="30"/>
        <v>0</v>
      </c>
      <c r="AQ103" s="63">
        <f t="shared" si="31"/>
        <v>0</v>
      </c>
      <c r="AR103" s="15"/>
      <c r="AS103" s="46"/>
      <c r="AT103" s="72"/>
      <c r="AU103" s="15"/>
      <c r="AV103" s="92">
        <f t="shared" si="25"/>
        <v>0</v>
      </c>
      <c r="AW103" s="72"/>
      <c r="AX103" s="15"/>
      <c r="AY103" s="46"/>
      <c r="AZ103" s="72"/>
      <c r="BA103" s="15"/>
      <c r="BB103" s="92">
        <f t="shared" si="27"/>
        <v>0</v>
      </c>
    </row>
    <row r="104" spans="1:220" s="6" customFormat="1" collapsed="1" x14ac:dyDescent="0.3">
      <c r="A104" s="37" t="s">
        <v>35</v>
      </c>
      <c r="B104" s="71">
        <f>SUM(B105:B107)</f>
        <v>0</v>
      </c>
      <c r="C104" s="38">
        <f>IF(AND(B5=0,B104&gt;=0),,B104/B5)</f>
        <v>0</v>
      </c>
      <c r="D104" s="43">
        <f>IF(AND(B124=0,B104&gt;=0),"Validar",B104/B124)</f>
        <v>0</v>
      </c>
      <c r="E104" s="71">
        <f>SUM(E105:E107)</f>
        <v>0</v>
      </c>
      <c r="F104" s="38">
        <f>IF(AND(E5=0,E104&gt;=0),,E104/E5)</f>
        <v>0</v>
      </c>
      <c r="G104" s="39">
        <f>IF(AND(E124=0,E104&gt;=0),"Validar",E104/E124)</f>
        <v>0</v>
      </c>
      <c r="H104" s="62">
        <f>SUM(H105:H107)</f>
        <v>0</v>
      </c>
      <c r="I104" s="38">
        <f>IF(AND(H5=0,H104&gt;=0),,H104/H5)</f>
        <v>0</v>
      </c>
      <c r="J104" s="39">
        <f>IF(AND(H124=0,H104&gt;=0),,H104/H124)</f>
        <v>0</v>
      </c>
      <c r="K104" s="38">
        <f t="shared" si="18"/>
        <v>0</v>
      </c>
      <c r="L104" s="62">
        <f>SUM(L105:L107)</f>
        <v>0</v>
      </c>
      <c r="M104" s="38">
        <f>IF(AND(L5=0,L104&gt;=0),,L104/L5)</f>
        <v>0</v>
      </c>
      <c r="N104" s="43">
        <f>IF(AND(L124=0,L104&gt;=0),,L104/L124)</f>
        <v>0</v>
      </c>
      <c r="O104" s="71">
        <f>SUM(O105:O107)</f>
        <v>0</v>
      </c>
      <c r="P104" s="38">
        <f>IF(AND(O5=0,O104&gt;=0),,O104/O5)</f>
        <v>0</v>
      </c>
      <c r="Q104" s="39">
        <f>IF(AND(O124=0,O104&gt;=0),,O104/O124)</f>
        <v>0</v>
      </c>
      <c r="R104" s="38">
        <f t="shared" si="20"/>
        <v>0</v>
      </c>
      <c r="S104" s="62">
        <f>SUM(S105:S107)</f>
        <v>0</v>
      </c>
      <c r="T104" s="38">
        <f>IF(AND(S5=0,S104&gt;=0),,S104/S5)</f>
        <v>0</v>
      </c>
      <c r="U104" s="43">
        <f>IF(AND(S124=0,S104&gt;=0),,S104/S124)</f>
        <v>0</v>
      </c>
      <c r="V104" s="71">
        <f>SUM(V105:V107)</f>
        <v>0</v>
      </c>
      <c r="W104" s="38">
        <f>IF(AND(V5=0,V104&gt;=0),,V104/V5)</f>
        <v>0</v>
      </c>
      <c r="X104" s="91">
        <f t="shared" si="22"/>
        <v>0</v>
      </c>
      <c r="Y104" s="71">
        <f>SUM(Y105:Y107)</f>
        <v>0</v>
      </c>
      <c r="Z104" s="38">
        <f>IF(AND(Y5=0,Y104&gt;=0),,Y104/Y5)</f>
        <v>0</v>
      </c>
      <c r="AA104" s="39">
        <f>IF(AND(Y124=0,Y104&gt;=0),,Y104/Y124)</f>
        <v>0</v>
      </c>
      <c r="AB104" s="38">
        <f t="shared" si="17"/>
        <v>0</v>
      </c>
      <c r="AC104" s="62">
        <f>SUM(AC105:AC107)</f>
        <v>0</v>
      </c>
      <c r="AD104" s="38">
        <f>IF(AND(AC5=0,AC104&gt;=0),,AC104/AC5)</f>
        <v>0</v>
      </c>
      <c r="AE104" s="43">
        <f>IF(AND(AC124=0,AC104&gt;=0),,AC104/AC124)</f>
        <v>0</v>
      </c>
      <c r="AF104" s="71">
        <f>SUM(AF105:AF107)</f>
        <v>0</v>
      </c>
      <c r="AG104" s="38">
        <f>IF(AND(AF5=0,AF104&gt;=0),,AF104/AF5)</f>
        <v>0</v>
      </c>
      <c r="AH104" s="39">
        <f>IF(AND(AF124=0,AF104&gt;=0),,AF104/AF124)</f>
        <v>0</v>
      </c>
      <c r="AI104" s="38">
        <f t="shared" si="28"/>
        <v>0</v>
      </c>
      <c r="AJ104" s="62">
        <f t="shared" si="29"/>
        <v>0</v>
      </c>
      <c r="AK104" s="38">
        <f>IF(AND(AJ5=0,AJ104&gt;=0),,AJ104/AJ5)</f>
        <v>0</v>
      </c>
      <c r="AL104" s="43">
        <f>IF(AND(AJ124=0,AJ104&gt;=0),,AJ104/AJ124)</f>
        <v>0</v>
      </c>
      <c r="AM104" s="71">
        <f>SUM(AM105:AM107)</f>
        <v>0</v>
      </c>
      <c r="AN104" s="38">
        <f>IF(AND(AM5=0,AM104&gt;=0),,AM104/AM5)</f>
        <v>0</v>
      </c>
      <c r="AO104" s="39">
        <f>IF(AND(AM124=0,AM104&gt;=0),,AM104/AM124)</f>
        <v>0</v>
      </c>
      <c r="AP104" s="38">
        <f t="shared" si="30"/>
        <v>0</v>
      </c>
      <c r="AQ104" s="62">
        <f t="shared" si="31"/>
        <v>0</v>
      </c>
      <c r="AR104" s="38">
        <f>IF(AND(AQ5=0,AQ104&gt;=0),,AQ104/AQ5)</f>
        <v>0</v>
      </c>
      <c r="AS104" s="43">
        <f>IF(AND(AQ124=0,AQ104&gt;=0),,AQ104/AQ124)</f>
        <v>0</v>
      </c>
      <c r="AT104" s="71">
        <f>SUM(AT105:AT107)</f>
        <v>0</v>
      </c>
      <c r="AU104" s="38">
        <f>IF(AND(AT5=0,AT104&gt;=0),,AT104/AT5)</f>
        <v>0</v>
      </c>
      <c r="AV104" s="91">
        <f t="shared" si="25"/>
        <v>0</v>
      </c>
      <c r="AW104" s="71">
        <f>SUM(AW105:AW107)</f>
        <v>0</v>
      </c>
      <c r="AX104" s="38">
        <f>IF(AND(AW5=0,AW104&gt;=0),,AW104/AW5)</f>
        <v>0</v>
      </c>
      <c r="AY104" s="43">
        <f>IF(AND(AW124=0,AW104&gt;=0),,AW104/AW124)</f>
        <v>0</v>
      </c>
      <c r="AZ104" s="71">
        <f>SUM(AZ105:AZ107)</f>
        <v>0</v>
      </c>
      <c r="BA104" s="38">
        <f>IF(AND(AZ5=0,AZ104&gt;=0),,AZ104/AZ5)</f>
        <v>0</v>
      </c>
      <c r="BB104" s="91">
        <f t="shared" si="27"/>
        <v>0</v>
      </c>
    </row>
    <row r="105" spans="1:220" hidden="1" outlineLevel="1" x14ac:dyDescent="0.3">
      <c r="A105" s="29" t="s">
        <v>91</v>
      </c>
      <c r="B105" s="72"/>
      <c r="C105" s="30">
        <f>IF(AND(B5=0,B105&gt;=0),,B105/B5)</f>
        <v>0</v>
      </c>
      <c r="D105" s="47">
        <f>IF(AND(B124=0,B105&gt;=0),"Validar",B105/B124)</f>
        <v>0</v>
      </c>
      <c r="E105" s="72"/>
      <c r="F105" s="30">
        <f>IF(AND(E5=0,E105&gt;=0),,E105/E5)</f>
        <v>0</v>
      </c>
      <c r="G105" s="30">
        <f>IF(AND(E124=0,E105&gt;=0),"Validar",E105/E124)</f>
        <v>0</v>
      </c>
      <c r="I105" s="30">
        <f>IF(AND(H5=0,H105&gt;=0),,H105/H5)</f>
        <v>0</v>
      </c>
      <c r="J105" s="30">
        <f>IF(AND(H124=0,H105&gt;=0),,H105/H124)</f>
        <v>0</v>
      </c>
      <c r="K105" s="30">
        <f t="shared" si="18"/>
        <v>0</v>
      </c>
      <c r="L105" s="63">
        <f>+E105+H105</f>
        <v>0</v>
      </c>
      <c r="M105" s="30">
        <f>IF(AND(L5=0,L105&gt;=0),,L105/L5)</f>
        <v>0</v>
      </c>
      <c r="N105" s="47">
        <f>IF(AND(L124=0,L105&gt;=0),,L105/L124)</f>
        <v>0</v>
      </c>
      <c r="O105" s="72"/>
      <c r="P105" s="30">
        <f>IF(AND(O5=0,O105&gt;=0),,O105/O5)</f>
        <v>0</v>
      </c>
      <c r="Q105" s="30">
        <f>IF(AND(O124=0,O105&gt;=0),,O105/O124)</f>
        <v>0</v>
      </c>
      <c r="R105" s="30">
        <f t="shared" si="20"/>
        <v>0</v>
      </c>
      <c r="S105" s="63">
        <f>+L105+O105</f>
        <v>0</v>
      </c>
      <c r="T105" s="30">
        <f>IF(AND(S5=0,S105&gt;=0),,S105/S5)</f>
        <v>0</v>
      </c>
      <c r="U105" s="47">
        <f>IF(AND(S124=0,S105&gt;=0),,S105/S124)</f>
        <v>0</v>
      </c>
      <c r="V105" s="72"/>
      <c r="W105" s="30">
        <f>IF(AND(V5=0,V105&gt;=0),,V105/V5)</f>
        <v>0</v>
      </c>
      <c r="X105" s="47">
        <f t="shared" si="22"/>
        <v>0</v>
      </c>
      <c r="Y105" s="72"/>
      <c r="Z105" s="30">
        <f>IF(AND(Y5=0,Y105&gt;=0),,Y105/Y5)</f>
        <v>0</v>
      </c>
      <c r="AA105" s="30">
        <f>IF(AND(Y124=0,Y105&gt;=0),,Y105/Y124)</f>
        <v>0</v>
      </c>
      <c r="AB105" s="30">
        <f t="shared" si="17"/>
        <v>0</v>
      </c>
      <c r="AC105" s="63">
        <f>+S105+Y105</f>
        <v>0</v>
      </c>
      <c r="AD105" s="30">
        <f>IF(AND(AC5=0,AC105&gt;=0),,AC105/AC5)</f>
        <v>0</v>
      </c>
      <c r="AE105" s="47">
        <f>IF(AND(AC124=0,AC105&gt;=0),,AC105/AC124)</f>
        <v>0</v>
      </c>
      <c r="AF105" s="72"/>
      <c r="AG105" s="30">
        <f>IF(AND(AF5=0,AF105&gt;=0),,AF105/AF5)</f>
        <v>0</v>
      </c>
      <c r="AH105" s="30">
        <f>IF(AND(AF124=0,AF105&gt;=0),,AF105/AF124)</f>
        <v>0</v>
      </c>
      <c r="AI105" s="30">
        <f t="shared" si="28"/>
        <v>0</v>
      </c>
      <c r="AJ105" s="63">
        <f t="shared" si="29"/>
        <v>0</v>
      </c>
      <c r="AK105" s="30">
        <f>IF(AND(AJ5=0,AJ105&gt;=0),,AJ105/AJ5)</f>
        <v>0</v>
      </c>
      <c r="AL105" s="47">
        <f>IF(AND(AJ124=0,AJ105&gt;=0),,AJ105/AJ124)</f>
        <v>0</v>
      </c>
      <c r="AM105" s="72"/>
      <c r="AN105" s="30">
        <f>IF(AND(AM5=0,AM105&gt;=0),,AM105/AM5)</f>
        <v>0</v>
      </c>
      <c r="AO105" s="30">
        <f>IF(AND(AM124=0,AM105&gt;=0),,AM105/AM124)</f>
        <v>0</v>
      </c>
      <c r="AP105" s="30">
        <f t="shared" si="30"/>
        <v>0</v>
      </c>
      <c r="AQ105" s="63">
        <f t="shared" si="31"/>
        <v>0</v>
      </c>
      <c r="AR105" s="30">
        <f>IF(AND(AQ5=0,AQ105&gt;=0),,AQ105/AQ5)</f>
        <v>0</v>
      </c>
      <c r="AS105" s="47">
        <f>IF(AND(AQ124=0,AQ105&gt;=0),,AQ105/AQ124)</f>
        <v>0</v>
      </c>
      <c r="AT105" s="72">
        <f>+V105*2</f>
        <v>0</v>
      </c>
      <c r="AU105" s="30">
        <f>IF(AND(AT5=0,AT105&gt;=0),,AT105/AT5)</f>
        <v>0</v>
      </c>
      <c r="AV105" s="47">
        <f t="shared" si="25"/>
        <v>0</v>
      </c>
      <c r="AW105" s="72">
        <f>+AQ105/6</f>
        <v>0</v>
      </c>
      <c r="AX105" s="30">
        <f>IF(AND(AW5=0,AW105&gt;=0),,AW105/AW5)</f>
        <v>0</v>
      </c>
      <c r="AY105" s="47">
        <f>IF(AND(AW124=0,AW105&gt;=0),,AW105/AW124)</f>
        <v>0</v>
      </c>
      <c r="AZ105" s="72">
        <f>+AT105/6</f>
        <v>0</v>
      </c>
      <c r="BA105" s="30">
        <f>IF(AND(AZ5=0,AZ105&gt;=0),,AZ105/AZ5)</f>
        <v>0</v>
      </c>
      <c r="BB105" s="47">
        <f t="shared" si="27"/>
        <v>0</v>
      </c>
    </row>
    <row r="106" spans="1:220" hidden="1" outlineLevel="1" x14ac:dyDescent="0.3">
      <c r="A106" s="29" t="s">
        <v>92</v>
      </c>
      <c r="B106" s="72"/>
      <c r="C106" s="30">
        <f>IF(AND(B5=0,B106&gt;=0),,B106/B5)</f>
        <v>0</v>
      </c>
      <c r="D106" s="47">
        <f>IF(AND(B124=0,B106&gt;=0),"Validar",B106/B124)</f>
        <v>0</v>
      </c>
      <c r="E106" s="72"/>
      <c r="F106" s="30">
        <f>IF(AND(E5=0,E106&gt;=0),,E106/E5)</f>
        <v>0</v>
      </c>
      <c r="G106" s="30">
        <f>IF(AND(E124=0,E106&gt;=0),"Validar",E106/E124)</f>
        <v>0</v>
      </c>
      <c r="I106" s="30">
        <f>IF(AND(H5=0,H106&gt;=0),,H106/H5)</f>
        <v>0</v>
      </c>
      <c r="J106" s="30">
        <f>IF(AND(H124=0,H106&gt;=0),,H106/H124)</f>
        <v>0</v>
      </c>
      <c r="K106" s="30">
        <f t="shared" si="18"/>
        <v>0</v>
      </c>
      <c r="L106" s="63">
        <f>+E106+H106</f>
        <v>0</v>
      </c>
      <c r="M106" s="30">
        <f>IF(AND(L5=0,L106&gt;=0),,L106/L5)</f>
        <v>0</v>
      </c>
      <c r="N106" s="47">
        <f>IF(AND(L124=0,L106&gt;=0),,L106/L124)</f>
        <v>0</v>
      </c>
      <c r="O106" s="72"/>
      <c r="P106" s="30">
        <f>IF(AND(O5=0,O106&gt;=0),,O106/O5)</f>
        <v>0</v>
      </c>
      <c r="Q106" s="30">
        <f>IF(AND(O124=0,O106&gt;=0),,O106/O124)</f>
        <v>0</v>
      </c>
      <c r="R106" s="30">
        <f t="shared" si="20"/>
        <v>0</v>
      </c>
      <c r="S106" s="63">
        <f>+L106+O106</f>
        <v>0</v>
      </c>
      <c r="T106" s="30">
        <f>IF(AND(S5=0,S106&gt;=0),,S106/S5)</f>
        <v>0</v>
      </c>
      <c r="U106" s="47">
        <f>IF(AND(S124=0,S106&gt;=0),,S106/S124)</f>
        <v>0</v>
      </c>
      <c r="V106" s="72"/>
      <c r="W106" s="30">
        <f>IF(AND(V5=0,V106&gt;=0),,V106/V5)</f>
        <v>0</v>
      </c>
      <c r="X106" s="47">
        <f t="shared" si="22"/>
        <v>0</v>
      </c>
      <c r="Y106" s="72"/>
      <c r="Z106" s="30">
        <f>IF(AND(Y5=0,Y106&gt;=0),,Y106/Y5)</f>
        <v>0</v>
      </c>
      <c r="AA106" s="30">
        <f>IF(AND(Y124=0,Y106&gt;=0),,Y106/Y124)</f>
        <v>0</v>
      </c>
      <c r="AB106" s="30">
        <f t="shared" si="17"/>
        <v>0</v>
      </c>
      <c r="AC106" s="63">
        <f>+S106+Y106</f>
        <v>0</v>
      </c>
      <c r="AD106" s="30">
        <f>IF(AND(AC5=0,AC106&gt;=0),,AC106/AC5)</f>
        <v>0</v>
      </c>
      <c r="AE106" s="47">
        <f>IF(AND(AC124=0,AC106&gt;=0),,AC106/AC124)</f>
        <v>0</v>
      </c>
      <c r="AF106" s="72"/>
      <c r="AG106" s="30">
        <f>IF(AND(AF5=0,AF106&gt;=0),,AF106/AF5)</f>
        <v>0</v>
      </c>
      <c r="AH106" s="30">
        <f>IF(AND(AF124=0,AF106&gt;=0),,AF106/AF124)</f>
        <v>0</v>
      </c>
      <c r="AI106" s="30">
        <f t="shared" si="28"/>
        <v>0</v>
      </c>
      <c r="AJ106" s="63">
        <f t="shared" si="29"/>
        <v>0</v>
      </c>
      <c r="AK106" s="30">
        <f>IF(AND(AJ5=0,AJ106&gt;=0),,AJ106/AJ5)</f>
        <v>0</v>
      </c>
      <c r="AL106" s="47">
        <f>IF(AND(AJ124=0,AJ106&gt;=0),,AJ106/AJ124)</f>
        <v>0</v>
      </c>
      <c r="AM106" s="72"/>
      <c r="AN106" s="30">
        <f>IF(AND(AM5=0,AM106&gt;=0),,AM106/AM5)</f>
        <v>0</v>
      </c>
      <c r="AO106" s="30">
        <f>IF(AND(AM124=0,AM106&gt;=0),,AM106/AM124)</f>
        <v>0</v>
      </c>
      <c r="AP106" s="30">
        <f t="shared" si="30"/>
        <v>0</v>
      </c>
      <c r="AQ106" s="63">
        <f t="shared" si="31"/>
        <v>0</v>
      </c>
      <c r="AR106" s="30">
        <f>IF(AND(AQ5=0,AQ106&gt;=0),,AQ106/AQ5)</f>
        <v>0</v>
      </c>
      <c r="AS106" s="47">
        <f>IF(AND(AQ124=0,AQ106&gt;=0),,AQ106/AQ124)</f>
        <v>0</v>
      </c>
      <c r="AT106" s="72">
        <f>+V106*2</f>
        <v>0</v>
      </c>
      <c r="AU106" s="30">
        <f>IF(AND(AT5=0,AT106&gt;=0),,AT106/AT5)</f>
        <v>0</v>
      </c>
      <c r="AV106" s="47">
        <f t="shared" si="25"/>
        <v>0</v>
      </c>
      <c r="AW106" s="72">
        <f>+AQ106/6</f>
        <v>0</v>
      </c>
      <c r="AX106" s="30">
        <f>IF(AND(AW5=0,AW106&gt;=0),,AW106/AW5)</f>
        <v>0</v>
      </c>
      <c r="AY106" s="47">
        <f>IF(AND(AW124=0,AW106&gt;=0),,AW106/AW124)</f>
        <v>0</v>
      </c>
      <c r="AZ106" s="72">
        <f>+AT106/6</f>
        <v>0</v>
      </c>
      <c r="BA106" s="30">
        <f>IF(AND(AZ5=0,AZ106&gt;=0),,AZ106/AZ5)</f>
        <v>0</v>
      </c>
      <c r="BB106" s="47">
        <f t="shared" si="27"/>
        <v>0</v>
      </c>
    </row>
    <row r="107" spans="1:220" hidden="1" outlineLevel="1" x14ac:dyDescent="0.3">
      <c r="A107" s="29"/>
      <c r="B107" s="72"/>
      <c r="C107" s="15"/>
      <c r="D107" s="46"/>
      <c r="E107" s="72"/>
      <c r="F107" s="15"/>
      <c r="G107" s="15"/>
      <c r="I107" s="15"/>
      <c r="J107" s="15"/>
      <c r="K107" s="32">
        <f t="shared" si="18"/>
        <v>0</v>
      </c>
      <c r="M107" s="15"/>
      <c r="N107" s="46"/>
      <c r="O107" s="72"/>
      <c r="P107" s="15"/>
      <c r="Q107" s="15"/>
      <c r="R107" s="32">
        <f t="shared" si="20"/>
        <v>0</v>
      </c>
      <c r="T107" s="15"/>
      <c r="U107" s="46"/>
      <c r="V107" s="72"/>
      <c r="W107" s="15"/>
      <c r="X107" s="92">
        <f t="shared" si="22"/>
        <v>0</v>
      </c>
      <c r="Y107" s="72"/>
      <c r="Z107" s="15"/>
      <c r="AA107" s="15"/>
      <c r="AB107" s="32">
        <f t="shared" si="17"/>
        <v>0</v>
      </c>
      <c r="AD107" s="15"/>
      <c r="AE107" s="46"/>
      <c r="AF107" s="72"/>
      <c r="AG107" s="15"/>
      <c r="AH107" s="15"/>
      <c r="AI107" s="32">
        <f t="shared" si="28"/>
        <v>0</v>
      </c>
      <c r="AJ107" s="63">
        <f t="shared" si="29"/>
        <v>0</v>
      </c>
      <c r="AK107" s="15"/>
      <c r="AL107" s="46"/>
      <c r="AM107" s="72"/>
      <c r="AN107" s="15"/>
      <c r="AO107" s="15"/>
      <c r="AP107" s="32">
        <f t="shared" si="30"/>
        <v>0</v>
      </c>
      <c r="AQ107" s="63">
        <f t="shared" si="31"/>
        <v>0</v>
      </c>
      <c r="AR107" s="15"/>
      <c r="AS107" s="46"/>
      <c r="AT107" s="72">
        <f>+V107*2</f>
        <v>0</v>
      </c>
      <c r="AU107" s="15"/>
      <c r="AV107" s="92">
        <f t="shared" si="25"/>
        <v>0</v>
      </c>
      <c r="AW107" s="72">
        <f>+AQ107/6</f>
        <v>0</v>
      </c>
      <c r="AX107" s="15"/>
      <c r="AY107" s="46"/>
      <c r="AZ107" s="72">
        <f>+AT107/6</f>
        <v>0</v>
      </c>
      <c r="BA107" s="15"/>
      <c r="BB107" s="92">
        <f t="shared" si="27"/>
        <v>0</v>
      </c>
    </row>
    <row r="108" spans="1:220" s="3" customFormat="1" hidden="1" outlineLevel="1" x14ac:dyDescent="0.3">
      <c r="B108" s="73"/>
      <c r="C108" s="15"/>
      <c r="D108" s="46"/>
      <c r="E108" s="73"/>
      <c r="F108" s="15"/>
      <c r="G108" s="15"/>
      <c r="H108" s="59"/>
      <c r="I108" s="15"/>
      <c r="J108" s="15"/>
      <c r="K108" s="15">
        <f t="shared" si="18"/>
        <v>0</v>
      </c>
      <c r="L108" s="59"/>
      <c r="M108" s="15"/>
      <c r="N108" s="46"/>
      <c r="O108" s="73"/>
      <c r="P108" s="15"/>
      <c r="Q108" s="15"/>
      <c r="R108" s="15">
        <f t="shared" si="20"/>
        <v>0</v>
      </c>
      <c r="S108" s="59"/>
      <c r="T108" s="15"/>
      <c r="U108" s="46"/>
      <c r="V108" s="73"/>
      <c r="W108" s="15"/>
      <c r="X108" s="46">
        <f t="shared" si="22"/>
        <v>0</v>
      </c>
      <c r="Y108" s="73"/>
      <c r="Z108" s="15"/>
      <c r="AA108" s="15"/>
      <c r="AB108" s="15">
        <f t="shared" si="17"/>
        <v>0</v>
      </c>
      <c r="AC108" s="59"/>
      <c r="AD108" s="15"/>
      <c r="AE108" s="46"/>
      <c r="AF108" s="73"/>
      <c r="AG108" s="15"/>
      <c r="AH108" s="15"/>
      <c r="AI108" s="15">
        <f t="shared" si="28"/>
        <v>0</v>
      </c>
      <c r="AJ108" s="59">
        <f t="shared" si="29"/>
        <v>0</v>
      </c>
      <c r="AK108" s="15"/>
      <c r="AL108" s="46"/>
      <c r="AM108" s="73"/>
      <c r="AN108" s="15"/>
      <c r="AO108" s="15"/>
      <c r="AP108" s="15">
        <f t="shared" si="30"/>
        <v>0</v>
      </c>
      <c r="AQ108" s="59">
        <f t="shared" si="31"/>
        <v>0</v>
      </c>
      <c r="AR108" s="15"/>
      <c r="AS108" s="46"/>
      <c r="AT108" s="72">
        <f>+V108*2</f>
        <v>0</v>
      </c>
      <c r="AU108" s="15"/>
      <c r="AV108" s="46">
        <f t="shared" si="25"/>
        <v>0</v>
      </c>
      <c r="AW108" s="73"/>
      <c r="AX108" s="15"/>
      <c r="AY108" s="46"/>
      <c r="AZ108" s="72">
        <f>+AT108/6</f>
        <v>0</v>
      </c>
      <c r="BA108" s="15"/>
      <c r="BB108" s="46">
        <f t="shared" si="27"/>
        <v>0</v>
      </c>
    </row>
    <row r="109" spans="1:220" s="41" customFormat="1" ht="16.2" collapsed="1" thickBot="1" x14ac:dyDescent="0.35">
      <c r="A109" s="56" t="s">
        <v>117</v>
      </c>
      <c r="B109" s="77">
        <f>+B37-B39+B110+B111</f>
        <v>24193.149999999972</v>
      </c>
      <c r="C109" s="57">
        <f>IF(AND(B5=0,B109&lt;=0),,B109/B5)</f>
        <v>9.1122443541289955E-2</v>
      </c>
      <c r="D109" s="58"/>
      <c r="E109" s="77">
        <f>+E37-E39+E110+E111</f>
        <v>2139.29</v>
      </c>
      <c r="F109" s="57">
        <f>IF(AND(E5=0,E109&lt;=0),,E109/E5)</f>
        <v>9.3744056889100785E-2</v>
      </c>
      <c r="G109" s="57"/>
      <c r="H109" s="67">
        <f>+H37-H39+H110+H111</f>
        <v>1989.9299999999962</v>
      </c>
      <c r="I109" s="57">
        <f>IF(AND(H5=0,H109&lt;=0),,H109/H5)</f>
        <v>8.2810512893925423E-2</v>
      </c>
      <c r="J109" s="57"/>
      <c r="K109" s="57">
        <f>IF(AND(E109=0,H109&gt;0),100%,IF(AND(E109&lt;0,H109&gt;=0),(E109-H109)/E109,IF(AND(E109&gt;0,H109&gt;0),(H109-E109)/E109,IF(AND(E109=0,H109&lt;=0),0,(H109-E109)/E109))))</f>
        <v>-6.9817556292042574E-2</v>
      </c>
      <c r="L109" s="67">
        <f>+L37-L39+L110+L111</f>
        <v>4129.2199999999939</v>
      </c>
      <c r="M109" s="57">
        <f>IF(AND(L5=0,L109&lt;=0),,L109/L5)</f>
        <v>8.8136167713187746E-2</v>
      </c>
      <c r="N109" s="58"/>
      <c r="O109" s="77">
        <f>+O37-O39+O110+O111</f>
        <v>4039.8200000000024</v>
      </c>
      <c r="P109" s="57">
        <f>IF(AND(O5=0,O109&lt;=0),,O109/O5)</f>
        <v>0.16480793920111106</v>
      </c>
      <c r="Q109" s="57"/>
      <c r="R109" s="57">
        <f>IF(AND(H109=0,O109&gt;0),100%,IF(AND(H109&lt;0,O109&gt;=0),(H109-O109)/H109,IF(AND(H109&gt;0,O109&gt;0),(O109-H109)/H109,IF(AND(H109=0,O109&lt;=0),0,(O109-H109)/H109))))</f>
        <v>1.0301317131758454</v>
      </c>
      <c r="S109" s="67">
        <f>+S37-S39+S110+S111</f>
        <v>8169.0399999999972</v>
      </c>
      <c r="T109" s="57">
        <f>IF(AND(S5=0,S109&lt;=0),,S109/S5)</f>
        <v>0.11447204599038009</v>
      </c>
      <c r="U109" s="58"/>
      <c r="V109" s="77">
        <f>+V37-V39+V110+V111</f>
        <v>2702.9100000000035</v>
      </c>
      <c r="W109" s="57">
        <f>IF(AND(V5=0,V109&lt;=0),,V109/V5)</f>
        <v>4.7419473684210588E-2</v>
      </c>
      <c r="X109" s="58">
        <f t="shared" si="22"/>
        <v>2.0223129885937698</v>
      </c>
      <c r="Y109" s="77">
        <f>+Y37-Y39+Y110+Y111</f>
        <v>2566.7899999999977</v>
      </c>
      <c r="Z109" s="57">
        <f>IF(AND(Y5=0,Y109&lt;=0),,Y109/Y5)</f>
        <v>0.10986512919946402</v>
      </c>
      <c r="AA109" s="57"/>
      <c r="AB109" s="57">
        <f t="shared" si="17"/>
        <v>-0.36462763192419562</v>
      </c>
      <c r="AC109" s="67">
        <f>+AC37-AC39+AC110+AC111</f>
        <v>10735.830000000002</v>
      </c>
      <c r="AD109" s="57">
        <f>IF(AND(AC5=0,AC109&lt;=0),,AC109/AC5)</f>
        <v>0.11333580010102839</v>
      </c>
      <c r="AE109" s="58"/>
      <c r="AF109" s="77">
        <f>+AF37-AF39+AF110+AF111</f>
        <v>5533.2400000000007</v>
      </c>
      <c r="AG109" s="57">
        <f>IF(AND(AF5=0,AF109&lt;=0),,AF109/AF5)</f>
        <v>0.17274580868411993</v>
      </c>
      <c r="AH109" s="57"/>
      <c r="AI109" s="57">
        <f t="shared" si="28"/>
        <v>1.0471417842251476</v>
      </c>
      <c r="AJ109" s="67">
        <f t="shared" si="29"/>
        <v>16269.070000000003</v>
      </c>
      <c r="AK109" s="57">
        <f>IF(AND(AJ5=0,AJ109&lt;=0),,AJ109/AJ5)</f>
        <v>0.12834853407655092</v>
      </c>
      <c r="AL109" s="58"/>
      <c r="AM109" s="77">
        <f>+AM37-AM39+AM110+AM111</f>
        <v>5464.6900000000023</v>
      </c>
      <c r="AN109" s="57">
        <f>IF(AND(AM5=0,AM109&lt;=0),,AM109/AM5)</f>
        <v>0.14826470264254438</v>
      </c>
      <c r="AO109" s="57"/>
      <c r="AP109" s="57">
        <f t="shared" si="30"/>
        <v>-0.49098579243523777</v>
      </c>
      <c r="AQ109" s="67">
        <f t="shared" si="31"/>
        <v>21733.760000000006</v>
      </c>
      <c r="AR109" s="57">
        <f>IF(AND(AQ5=0,AQ109&lt;=0),,AQ109/AQ5)</f>
        <v>0.1328350730515403</v>
      </c>
      <c r="AS109" s="58"/>
      <c r="AT109" s="77">
        <f>+AT37-AT39+AT110+AT111</f>
        <v>5405.820000000007</v>
      </c>
      <c r="AU109" s="57">
        <f>IF(AND(AT5=0,AT109&lt;=0),,AT109/AT5)</f>
        <v>4.7419473684210588E-2</v>
      </c>
      <c r="AV109" s="58">
        <f t="shared" si="25"/>
        <v>3.0204372324642659</v>
      </c>
      <c r="AW109" s="77">
        <f>+AW37-AW39+AW110+AW111</f>
        <v>3556.201000000005</v>
      </c>
      <c r="AX109" s="57">
        <f>IF(AND(AW5=0,AW109&lt;=0),,AW109/AW5)</f>
        <v>0.12262762068965534</v>
      </c>
      <c r="AY109" s="58"/>
      <c r="AZ109" s="77">
        <f>+AZ37-AZ39+AZ110+AZ111</f>
        <v>900.97000000000025</v>
      </c>
      <c r="BA109" s="57">
        <f>IF(AND(AZ5=0,AZ109&lt;=0),,AZ109/AZ5)</f>
        <v>4.7419473684210539E-2</v>
      </c>
      <c r="BB109" s="58">
        <f t="shared" si="27"/>
        <v>2.947080368935707</v>
      </c>
      <c r="BC109" s="34"/>
      <c r="BD109" s="34"/>
      <c r="BE109" s="34"/>
      <c r="BF109" s="34"/>
      <c r="BG109" s="34"/>
      <c r="BH109" s="34"/>
      <c r="BI109" s="34"/>
      <c r="BJ109" s="34"/>
      <c r="BK109" s="34"/>
      <c r="BL109" s="34"/>
      <c r="BM109" s="34"/>
      <c r="BN109" s="34"/>
      <c r="BO109" s="34"/>
      <c r="BP109" s="34"/>
      <c r="BQ109" s="34"/>
      <c r="BR109" s="34"/>
      <c r="BS109" s="34"/>
      <c r="BT109" s="34"/>
      <c r="BU109" s="34"/>
      <c r="BV109" s="34"/>
      <c r="BW109" s="34"/>
      <c r="BX109" s="34"/>
      <c r="BY109" s="34"/>
      <c r="BZ109" s="34"/>
      <c r="CA109" s="34"/>
      <c r="CB109" s="34"/>
      <c r="CC109" s="34"/>
      <c r="CD109" s="34"/>
      <c r="CE109" s="34"/>
      <c r="CF109" s="34"/>
      <c r="CG109" s="34"/>
      <c r="CH109" s="34"/>
      <c r="CI109" s="34"/>
      <c r="CJ109" s="34"/>
      <c r="CK109" s="34"/>
      <c r="CL109" s="34"/>
      <c r="CM109" s="34"/>
      <c r="CN109" s="34"/>
      <c r="CO109" s="34"/>
      <c r="CP109" s="34"/>
      <c r="CQ109" s="34"/>
      <c r="CR109" s="34"/>
      <c r="CS109" s="34"/>
      <c r="CT109" s="34"/>
      <c r="CU109" s="34"/>
      <c r="CV109" s="34"/>
      <c r="CW109" s="34"/>
      <c r="CX109" s="34"/>
      <c r="CY109" s="34"/>
      <c r="CZ109" s="34"/>
      <c r="DA109" s="34"/>
      <c r="DB109" s="34"/>
      <c r="DC109" s="34"/>
      <c r="DD109" s="34"/>
      <c r="DE109" s="34"/>
      <c r="DF109" s="34"/>
      <c r="DG109" s="34"/>
      <c r="DH109" s="34"/>
      <c r="DI109" s="34"/>
      <c r="DJ109" s="34"/>
      <c r="DK109" s="34"/>
      <c r="DL109" s="34"/>
      <c r="DM109" s="34"/>
      <c r="DN109" s="34"/>
      <c r="DO109" s="34"/>
      <c r="DP109" s="34"/>
      <c r="DQ109" s="34"/>
      <c r="DR109" s="34"/>
      <c r="DS109" s="34"/>
      <c r="DT109" s="34"/>
      <c r="DU109" s="34"/>
      <c r="DV109" s="34"/>
      <c r="DW109" s="34"/>
      <c r="DX109" s="34"/>
      <c r="DY109" s="34"/>
      <c r="DZ109" s="34"/>
      <c r="EA109" s="34"/>
      <c r="EB109" s="34"/>
      <c r="EC109" s="34"/>
      <c r="ED109" s="34"/>
      <c r="EE109" s="34"/>
      <c r="EF109" s="34"/>
      <c r="EG109" s="34"/>
      <c r="EH109" s="34"/>
      <c r="EI109" s="34"/>
      <c r="EJ109" s="34"/>
      <c r="EK109" s="34"/>
      <c r="EL109" s="34"/>
      <c r="EM109" s="34"/>
      <c r="EN109" s="34"/>
      <c r="EO109" s="34"/>
      <c r="EP109" s="34"/>
      <c r="EQ109" s="34"/>
      <c r="ER109" s="34"/>
      <c r="ES109" s="34"/>
      <c r="ET109" s="34"/>
      <c r="EU109" s="34"/>
      <c r="EV109" s="34"/>
      <c r="EW109" s="34"/>
      <c r="EX109" s="34"/>
      <c r="EY109" s="34"/>
      <c r="EZ109" s="34"/>
      <c r="FA109" s="34"/>
      <c r="FB109" s="34"/>
      <c r="FC109" s="34"/>
      <c r="FD109" s="34"/>
      <c r="FE109" s="34"/>
      <c r="FF109" s="34"/>
      <c r="FG109" s="34"/>
      <c r="FH109" s="34"/>
      <c r="FI109" s="34"/>
      <c r="FJ109" s="34"/>
      <c r="FK109" s="34"/>
      <c r="FL109" s="34"/>
      <c r="FM109" s="34"/>
      <c r="FN109" s="34"/>
      <c r="FO109" s="34"/>
      <c r="FP109" s="34"/>
      <c r="FQ109" s="34"/>
      <c r="FR109" s="34"/>
      <c r="FS109" s="34"/>
      <c r="FT109" s="34"/>
      <c r="FU109" s="34"/>
      <c r="FV109" s="34"/>
      <c r="FW109" s="34"/>
      <c r="FX109" s="34"/>
      <c r="FY109" s="34"/>
      <c r="FZ109" s="34"/>
      <c r="GA109" s="34"/>
      <c r="GB109" s="34"/>
      <c r="GC109" s="34"/>
      <c r="GD109" s="34"/>
      <c r="GE109" s="34"/>
      <c r="GF109" s="34"/>
      <c r="GG109" s="34"/>
      <c r="GH109" s="34"/>
      <c r="GI109" s="34"/>
      <c r="GJ109" s="34"/>
      <c r="GK109" s="34"/>
      <c r="GL109" s="34"/>
      <c r="GM109" s="34"/>
      <c r="GN109" s="34"/>
      <c r="GO109" s="34"/>
      <c r="GP109" s="34"/>
      <c r="GQ109" s="34"/>
      <c r="GR109" s="34"/>
      <c r="GS109" s="34"/>
      <c r="GT109" s="34"/>
      <c r="GU109" s="34"/>
      <c r="GV109" s="34"/>
      <c r="GW109" s="34"/>
      <c r="GX109" s="34"/>
      <c r="GY109" s="34"/>
      <c r="GZ109" s="34"/>
      <c r="HA109" s="34"/>
      <c r="HB109" s="34"/>
      <c r="HC109" s="34"/>
      <c r="HD109" s="34"/>
      <c r="HE109" s="34"/>
      <c r="HF109" s="34"/>
      <c r="HG109" s="34"/>
      <c r="HH109" s="34"/>
      <c r="HI109" s="34"/>
      <c r="HJ109" s="34"/>
      <c r="HK109" s="34"/>
      <c r="HL109" s="34"/>
    </row>
    <row r="110" spans="1:220" s="3" customFormat="1" ht="15" thickTop="1" x14ac:dyDescent="0.3">
      <c r="A110" s="29" t="s">
        <v>115</v>
      </c>
      <c r="B110" s="72">
        <v>7685.57</v>
      </c>
      <c r="C110" s="30">
        <f>IF(AND(B5=0,B110&gt;=0),,B110/B5)</f>
        <v>2.8947363960775369E-2</v>
      </c>
      <c r="D110" s="47">
        <f>IF(AND(B124=0,B110&gt;=0),"Validar",B110/B124)</f>
        <v>0.10598806788359798</v>
      </c>
      <c r="E110" s="72">
        <v>2684.04</v>
      </c>
      <c r="F110" s="30">
        <f>IF(AND(E5=0,E110&gt;=0),,E110/E5)</f>
        <v>0.11761509587415547</v>
      </c>
      <c r="G110" s="30">
        <f>IF(AND(E124=0,E110&gt;=0),"Validar",E110/E124)</f>
        <v>0.30771947041855641</v>
      </c>
      <c r="H110" s="63">
        <v>704.1</v>
      </c>
      <c r="I110" s="30">
        <f>IF(AND(H5=0,H110&gt;=0),,H110/H5)</f>
        <v>2.9300971455585374E-2</v>
      </c>
      <c r="J110" s="30">
        <f>IF(AND(H124=0,H110&gt;=0),,H110/H124)</f>
        <v>0.11024196553549005</v>
      </c>
      <c r="K110" s="30">
        <f t="shared" si="18"/>
        <v>-0.73767156972325298</v>
      </c>
      <c r="L110" s="63">
        <f>+E110+H110</f>
        <v>3388.14</v>
      </c>
      <c r="M110" s="30">
        <f>IF(AND(L5=0,L110&gt;=0),,L110/L5)</f>
        <v>7.2318180013600714E-2</v>
      </c>
      <c r="N110" s="47">
        <f>IF(AND(L124=0,L110&gt;=0),,L110/L124)</f>
        <v>0.22424321043707085</v>
      </c>
      <c r="O110" s="72">
        <v>685.63</v>
      </c>
      <c r="P110" s="30">
        <f>IF(AND(O5=0,O110&gt;=0),,O110/O5)</f>
        <v>2.7970866859032755E-2</v>
      </c>
      <c r="Q110" s="30">
        <f>IF(AND(O124=0,O110&gt;=0),,O110/O124)</f>
        <v>0.1267033799641491</v>
      </c>
      <c r="R110" s="30">
        <f t="shared" si="20"/>
        <v>-2.6232069308336922E-2</v>
      </c>
      <c r="S110" s="63">
        <f>+L110+O110</f>
        <v>4073.77</v>
      </c>
      <c r="T110" s="30">
        <f>IF(AND(S5=0,S110&gt;=0),,S110/S5)</f>
        <v>5.7085384181523272E-2</v>
      </c>
      <c r="U110" s="47">
        <f>IF(AND(S124=0,S110&gt;=0),,S110/S124)</f>
        <v>0.19852177235274743</v>
      </c>
      <c r="V110" s="72">
        <f>591*3</f>
        <v>1773</v>
      </c>
      <c r="W110" s="30">
        <f>IF(AND(V5=0,V110&gt;=0),,V110/V5)</f>
        <v>3.1105263157894737E-2</v>
      </c>
      <c r="X110" s="47">
        <f t="shared" si="22"/>
        <v>1.2976706147772137</v>
      </c>
      <c r="Y110" s="72">
        <v>749.43</v>
      </c>
      <c r="Z110" s="30">
        <f>IF(AND(Y5=0,Y110&gt;=0),,Y110/Y5)</f>
        <v>3.2077506837705612E-2</v>
      </c>
      <c r="AA110" s="30">
        <f>IF(AND(Y124=0,Y110&gt;=0),,Y110/Y124)</f>
        <v>0.11060783167738164</v>
      </c>
      <c r="AB110" s="30">
        <f t="shared" si="17"/>
        <v>9.3053104444087847E-2</v>
      </c>
      <c r="AC110" s="63">
        <f>+S110+Y110</f>
        <v>4823.2</v>
      </c>
      <c r="AD110" s="30">
        <f>IF(AND(AC5=0,AC110&gt;=0),,AC110/AC5)</f>
        <v>5.0917463395683434E-2</v>
      </c>
      <c r="AE110" s="47">
        <f>IF(AND(AC124=0,AC110&gt;=0),,AC110/AC124)</f>
        <v>0.17669936489048976</v>
      </c>
      <c r="AF110" s="72">
        <v>686.18</v>
      </c>
      <c r="AG110" s="30">
        <f>IF(AND(AF5=0,AF110&gt;=0),,AF110/AF5)</f>
        <v>2.1422298509168117E-2</v>
      </c>
      <c r="AH110" s="30">
        <f>IF(AND(AF124=0,AF110&gt;=0),,AF110/AF124)</f>
        <v>9.8599280385327226E-2</v>
      </c>
      <c r="AI110" s="30">
        <f t="shared" si="28"/>
        <v>-0.61298364354201929</v>
      </c>
      <c r="AJ110" s="63">
        <f t="shared" si="29"/>
        <v>5509.38</v>
      </c>
      <c r="AK110" s="30">
        <f>IF(AND(AJ5=0,AJ110&gt;=0),,AJ110/AJ5)</f>
        <v>4.3464122206780594E-2</v>
      </c>
      <c r="AL110" s="47">
        <f>IF(AND(AJ124=0,AJ110&gt;=0),,AJ110/AJ124)</f>
        <v>0.16083264049772064</v>
      </c>
      <c r="AM110" s="72">
        <v>1490.17</v>
      </c>
      <c r="AN110" s="30">
        <f>IF(AND(AM5=0,AM110&gt;=0),,AM110/AM5)</f>
        <v>4.043040171296821E-2</v>
      </c>
      <c r="AO110" s="30">
        <f>IF(AND(AM124=0,AM110&gt;=0),,AM110/AM124)</f>
        <v>0.16688187119309167</v>
      </c>
      <c r="AP110" s="30">
        <f t="shared" si="30"/>
        <v>-0.69104121744899649</v>
      </c>
      <c r="AQ110" s="63">
        <f t="shared" si="31"/>
        <v>6999.55</v>
      </c>
      <c r="AR110" s="30">
        <f>IF(AND(AQ5=0,AQ110&gt;=0),,AQ110/AQ5)</f>
        <v>4.2780712383771083E-2</v>
      </c>
      <c r="AS110" s="47">
        <f>IF(AND(AQ124=0,AQ110&gt;=0),,AQ110/AQ124)</f>
        <v>0.16208346214007924</v>
      </c>
      <c r="AT110" s="72">
        <f>+V110*2</f>
        <v>3546</v>
      </c>
      <c r="AU110" s="30">
        <f>IF(AND(AT5=0,AT110&gt;=0),,AT110/AT5)</f>
        <v>3.1105263157894737E-2</v>
      </c>
      <c r="AV110" s="47">
        <f t="shared" si="25"/>
        <v>0.97392836999435994</v>
      </c>
      <c r="AW110" s="72">
        <f>+AQ110/6</f>
        <v>1166.5916666666667</v>
      </c>
      <c r="AX110" s="30">
        <f>IF(AND(AW5=0,AW110&gt;=0),,AW110/AW5)</f>
        <v>4.0227298850574716E-2</v>
      </c>
      <c r="AY110" s="47">
        <f>IF(AND(AW124=0,AW110&gt;=0),,AW110/AW124)</f>
        <v>0.15477722763957694</v>
      </c>
      <c r="AZ110" s="72">
        <f>+AT110/6</f>
        <v>591</v>
      </c>
      <c r="BA110" s="30">
        <f>IF(AND(AZ5=0,AZ110&gt;=0),,AZ110/AZ5)</f>
        <v>3.1105263157894737E-2</v>
      </c>
      <c r="BB110" s="47">
        <f t="shared" si="27"/>
        <v>0.97392836999435994</v>
      </c>
    </row>
    <row r="111" spans="1:220" s="3" customFormat="1" x14ac:dyDescent="0.3">
      <c r="A111" s="29" t="s">
        <v>200</v>
      </c>
      <c r="B111" s="72"/>
      <c r="C111" s="30">
        <f>IF(AND(B5=0,B111&gt;=0),,B111/B5)</f>
        <v>0</v>
      </c>
      <c r="D111" s="47">
        <f>IF(AND(B124=0,B111&gt;=0),"Validar",B111/B124)</f>
        <v>0</v>
      </c>
      <c r="E111" s="72"/>
      <c r="F111" s="30">
        <f>IF(AND(E5=0,E111&gt;=0),,E111/E5)</f>
        <v>0</v>
      </c>
      <c r="G111" s="30">
        <f>IF(AND(E124=0,E111&gt;=0),"Validar",E111/E124)</f>
        <v>0</v>
      </c>
      <c r="H111" s="63"/>
      <c r="I111" s="30">
        <f>IF(AND(H5=0,H111&gt;=0),,H111/H5)</f>
        <v>0</v>
      </c>
      <c r="J111" s="30">
        <f>IF(AND(H124=0,H111&gt;=0),"Validar",H111/H124)</f>
        <v>0</v>
      </c>
      <c r="K111" s="30">
        <f>IF(AND(E111=0,H111&gt;0),100%,IF(AND(E111&lt;0,H111&gt;=0),(E111-H111)/E111,IF(AND(E111&gt;0,H111&gt;0),(H111-E111)/E111,IF(AND(E111=0,H111&lt;=0),0,(H111-E111)/E111))))</f>
        <v>0</v>
      </c>
      <c r="L111" s="63">
        <f>+E111+H111</f>
        <v>0</v>
      </c>
      <c r="M111" s="30">
        <f>IF(AND(L5=0,L111&gt;=0),,L111/L5)</f>
        <v>0</v>
      </c>
      <c r="N111" s="47">
        <f>IF(AND(L124=0,L111&gt;=0),"Validar",L111/L124)</f>
        <v>0</v>
      </c>
      <c r="O111" s="72"/>
      <c r="P111" s="30">
        <f>IF(AND(O5=0,O111&gt;=0),,O111/O5)</f>
        <v>0</v>
      </c>
      <c r="Q111" s="30">
        <f>IF(AND(O124=0,O111&gt;=0),"Validar",O111/O124)</f>
        <v>0</v>
      </c>
      <c r="R111" s="30">
        <f>IF(AND(H111=0,O111&gt;0),100%,IF(AND(H111&lt;0,O111&gt;=0),(H111-O111)/H111,IF(AND(H111&gt;0,O111&gt;0),(O111-H111)/H111,IF(AND(H111=0,O111&lt;=0),0,(O111-H111)/H111))))</f>
        <v>0</v>
      </c>
      <c r="S111" s="63">
        <f>+L111+O111</f>
        <v>0</v>
      </c>
      <c r="T111" s="30">
        <f>IF(AND(S5=0,S111&gt;=0),,S111/S5)</f>
        <v>0</v>
      </c>
      <c r="U111" s="47">
        <f>IF(AND(S124=0,S111&gt;=0),"Validar",S111/S124)</f>
        <v>0</v>
      </c>
      <c r="V111" s="72"/>
      <c r="W111" s="30">
        <f>IF(AND(V5=0,V111&gt;=0),,V111/V5)</f>
        <v>0</v>
      </c>
      <c r="X111" s="47">
        <f t="shared" si="22"/>
        <v>0</v>
      </c>
      <c r="Y111" s="72"/>
      <c r="Z111" s="30">
        <f>IF(AND(Y5=0,Y111&gt;=0),,Y111/Y5)</f>
        <v>0</v>
      </c>
      <c r="AA111" s="30">
        <f>IF(AND(Y124=0,Y111&gt;=0),"Validar",Y111/Y124)</f>
        <v>0</v>
      </c>
      <c r="AB111" s="30">
        <f t="shared" si="17"/>
        <v>0</v>
      </c>
      <c r="AC111" s="63">
        <f>+S111+Y111</f>
        <v>0</v>
      </c>
      <c r="AD111" s="30">
        <f>IF(AND(AC5=0,AC111&gt;=0),,AC111/AC5)</f>
        <v>0</v>
      </c>
      <c r="AE111" s="47">
        <f>IF(AND(AC124=0,AC111&gt;=0),"Validar",AC111/AC124)</f>
        <v>0</v>
      </c>
      <c r="AF111" s="72"/>
      <c r="AG111" s="30">
        <f>IF(AND(AF5=0,AF111&gt;=0),,AF111/AF5)</f>
        <v>0</v>
      </c>
      <c r="AH111" s="30">
        <f>IF(AND(AF124=0,AF111&gt;=0),"Validar",AF111/AF124)</f>
        <v>0</v>
      </c>
      <c r="AI111" s="30">
        <f t="shared" si="28"/>
        <v>0</v>
      </c>
      <c r="AJ111" s="63">
        <f t="shared" si="29"/>
        <v>0</v>
      </c>
      <c r="AK111" s="30">
        <f>IF(AND(AJ5=0,AJ111&gt;=0),,AJ111/AJ5)</f>
        <v>0</v>
      </c>
      <c r="AL111" s="47">
        <f>IF(AND(AJ124=0,AJ111&gt;=0),"Validar",AJ111/AJ124)</f>
        <v>0</v>
      </c>
      <c r="AM111" s="72"/>
      <c r="AN111" s="30">
        <f>IF(AND(AM5=0,AM111&gt;=0),,AM111/AM5)</f>
        <v>0</v>
      </c>
      <c r="AO111" s="30">
        <f>IF(AND(AM124=0,AM111&gt;=0),"Validar",AM111/AM124)</f>
        <v>0</v>
      </c>
      <c r="AP111" s="30">
        <f t="shared" si="30"/>
        <v>0</v>
      </c>
      <c r="AQ111" s="63">
        <f t="shared" si="31"/>
        <v>0</v>
      </c>
      <c r="AR111" s="30">
        <f>IF(AND(AQ5=0,AQ111&gt;=0),,AQ111/AQ5)</f>
        <v>0</v>
      </c>
      <c r="AS111" s="47">
        <f>IF(AND(AQ124=0,AQ111&gt;=0),"Validar",AQ111/AQ124)</f>
        <v>0</v>
      </c>
      <c r="AT111" s="72">
        <f>+V111*2</f>
        <v>0</v>
      </c>
      <c r="AU111" s="30">
        <f>IF(AND(AT5=0,AT111&gt;=0),,AT111/AT5)</f>
        <v>0</v>
      </c>
      <c r="AV111" s="47">
        <f t="shared" si="25"/>
        <v>0</v>
      </c>
      <c r="AW111" s="72">
        <f>+AQ111/6</f>
        <v>0</v>
      </c>
      <c r="AX111" s="30">
        <f>IF(AND(AW5=0,AW111&gt;=0),,AW111/AW5)</f>
        <v>0</v>
      </c>
      <c r="AY111" s="47">
        <f>IF(AND(AW124=0,AW111&gt;=0),"Validar",AW111/AW124)</f>
        <v>0</v>
      </c>
      <c r="AZ111" s="72">
        <f>+AT111/6</f>
        <v>0</v>
      </c>
      <c r="BA111" s="30">
        <f>IF(AND(AZ5=0,AZ111&gt;=0),,AZ111/AZ5)</f>
        <v>0</v>
      </c>
      <c r="BB111" s="47">
        <f t="shared" si="27"/>
        <v>0</v>
      </c>
    </row>
    <row r="112" spans="1:220" s="34" customFormat="1" ht="15.6" x14ac:dyDescent="0.3">
      <c r="A112" s="50" t="s">
        <v>118</v>
      </c>
      <c r="B112" s="75">
        <f>+B109-B110-B111</f>
        <v>16507.579999999973</v>
      </c>
      <c r="C112" s="51">
        <f>IF(AND(B5=0,B112&lt;=0),,B112/B5)</f>
        <v>6.2175079580514589E-2</v>
      </c>
      <c r="D112" s="52"/>
      <c r="E112" s="75">
        <f>+E109-E110-E111</f>
        <v>-544.75</v>
      </c>
      <c r="F112" s="51">
        <f>IF(AND(E5=0,E112&lt;=0),,E112/E5)</f>
        <v>-2.3871038985054691E-2</v>
      </c>
      <c r="G112" s="51"/>
      <c r="H112" s="65">
        <f>+H109-H110-H111</f>
        <v>1285.8299999999963</v>
      </c>
      <c r="I112" s="51">
        <f>IF(AND(H5=0,H112&lt;=0),,H112/H5)</f>
        <v>5.3509541438340052E-2</v>
      </c>
      <c r="J112" s="51"/>
      <c r="K112" s="51">
        <f>IF(AND(E112=0,H112&gt;0),100%,IF(AND(E112&lt;0,H112&gt;=0),(E112-H112)/E112,IF(AND(E112&gt;0,H112&gt;0),(H112-E112)/E112,IF(AND(E112=0,H112&lt;=0),0,(H112-E112)/E112))))</f>
        <v>3.3604038549793414</v>
      </c>
      <c r="L112" s="65">
        <f>+L109-L110-L111</f>
        <v>741.07999999999402</v>
      </c>
      <c r="M112" s="51">
        <f>IF(AND(L5=0,L112&lt;=0),,L112/L5)</f>
        <v>1.5817987699587026E-2</v>
      </c>
      <c r="N112" s="52"/>
      <c r="O112" s="75">
        <f>+O109-O110-O111</f>
        <v>3354.1900000000023</v>
      </c>
      <c r="P112" s="51">
        <f>IF(AND(O5=0,O112&lt;=0),,O112/O5)</f>
        <v>0.13683707234207829</v>
      </c>
      <c r="Q112" s="51"/>
      <c r="R112" s="51">
        <f>IF(AND(H112=0,O112&gt;0),100%,IF(AND(H112&lt;0,O112&gt;=0),(H112-O112)/H112,IF(AND(H112&gt;0,O112&gt;0),(O112-H112)/H112,IF(AND(H112=0,O112&lt;=0),0,(O112-H112)/H112))))</f>
        <v>1.6085796722739492</v>
      </c>
      <c r="S112" s="65">
        <f>+S109-S110-S111</f>
        <v>4095.2699999999973</v>
      </c>
      <c r="T112" s="51">
        <f>IF(AND(S5=0,S112&lt;=0),,S112/S5)</f>
        <v>5.738666180885682E-2</v>
      </c>
      <c r="U112" s="52"/>
      <c r="V112" s="75">
        <f>+V109-V110-V111</f>
        <v>929.91000000000349</v>
      </c>
      <c r="W112" s="51">
        <f>IF(AND(V5=0,V112&lt;=0),,V112/V5)</f>
        <v>1.6314210526315851E-2</v>
      </c>
      <c r="X112" s="52">
        <f t="shared" si="22"/>
        <v>3.4039423169983998</v>
      </c>
      <c r="Y112" s="75">
        <f>+Y109-Y110-Y111</f>
        <v>1817.3599999999979</v>
      </c>
      <c r="Z112" s="51">
        <f>IF(AND(Y5=0,Y112&lt;=0),,Y112/Y5)</f>
        <v>7.7787622361758416E-2</v>
      </c>
      <c r="AA112" s="51"/>
      <c r="AB112" s="51">
        <f t="shared" si="17"/>
        <v>-0.45818215426079123</v>
      </c>
      <c r="AC112" s="65">
        <f>+AC109-AC110-AC111</f>
        <v>5912.6300000000019</v>
      </c>
      <c r="AD112" s="51">
        <f>IF(AND(AC5=0,AC112&lt;=0),,AC112/AC5)</f>
        <v>6.2418336705344968E-2</v>
      </c>
      <c r="AE112" s="52"/>
      <c r="AF112" s="75">
        <f>+AF109-AF110-AF111</f>
        <v>4847.0600000000004</v>
      </c>
      <c r="AG112" s="51">
        <f>IF(AND(AF5=0,AF112&lt;=0),,AF112/AF5)</f>
        <v>0.1513235101749518</v>
      </c>
      <c r="AH112" s="51"/>
      <c r="AI112" s="51">
        <f t="shared" si="28"/>
        <v>4.2123968986245792</v>
      </c>
      <c r="AJ112" s="65">
        <f t="shared" si="29"/>
        <v>10759.690000000002</v>
      </c>
      <c r="AK112" s="51">
        <f>IF(AND(AJ5=0,AJ112&lt;=0),,AJ112/AJ5)</f>
        <v>8.4884411869770318E-2</v>
      </c>
      <c r="AL112" s="52"/>
      <c r="AM112" s="75">
        <f>+AM109-AM110-AM111</f>
        <v>3974.5200000000023</v>
      </c>
      <c r="AN112" s="51">
        <f>IF(AND(AM5=0,AM112&lt;=0),,AM112/AM5)</f>
        <v>0.10783430092957616</v>
      </c>
      <c r="AO112" s="51"/>
      <c r="AP112" s="51">
        <f t="shared" si="30"/>
        <v>-0.32779152424555552</v>
      </c>
      <c r="AQ112" s="65">
        <f t="shared" si="31"/>
        <v>14734.210000000005</v>
      </c>
      <c r="AR112" s="51">
        <f>IF(AND(AQ5=0,AQ112&lt;=0),,AQ112/AQ5)</f>
        <v>9.0054360667769201E-2</v>
      </c>
      <c r="AS112" s="52"/>
      <c r="AT112" s="75">
        <f>+AT109-AT110-AT111</f>
        <v>1859.820000000007</v>
      </c>
      <c r="AU112" s="51">
        <f>IF(AND(AT5=0,AT112&lt;=0),,AT112/AT5)</f>
        <v>1.6314210526315851E-2</v>
      </c>
      <c r="AV112" s="52">
        <f t="shared" si="25"/>
        <v>6.9223849619855411</v>
      </c>
      <c r="AW112" s="75">
        <f>+AW109-AW110-AW111</f>
        <v>2389.6093333333383</v>
      </c>
      <c r="AX112" s="51">
        <f>IF(AND(AW5=0,AW112&lt;=0),,AW112/AW5)</f>
        <v>8.2400321839080637E-2</v>
      </c>
      <c r="AY112" s="52"/>
      <c r="AZ112" s="75">
        <f>+AZ109-AZ110-AZ111</f>
        <v>309.97000000000025</v>
      </c>
      <c r="BA112" s="51">
        <f>IF(AND(AZ5=0,AZ112&lt;=0),,AZ112/AZ5)</f>
        <v>1.6314210526315803E-2</v>
      </c>
      <c r="BB112" s="52">
        <f t="shared" si="27"/>
        <v>6.7091632523577651</v>
      </c>
    </row>
    <row r="113" spans="1:54" s="34" customFormat="1" ht="31.2" x14ac:dyDescent="0.3">
      <c r="A113" s="50" t="s">
        <v>93</v>
      </c>
      <c r="B113" s="75">
        <f>+B37-B39+B67+B64+B65</f>
        <v>17890.569999999974</v>
      </c>
      <c r="C113" s="51">
        <f>IF(AND(B5=0,B113&lt;=0),,B113/B5)</f>
        <v>6.7384051053562488E-2</v>
      </c>
      <c r="D113" s="52"/>
      <c r="E113" s="75">
        <f>+E37-E39+E67+E64+E65</f>
        <v>-544.75</v>
      </c>
      <c r="F113" s="51">
        <f>IF(AND(E5=0,E113&lt;=0),,E113/E5)</f>
        <v>-2.3871038985054691E-2</v>
      </c>
      <c r="G113" s="51"/>
      <c r="H113" s="65">
        <f>+H37-H39+H67+H64+H65</f>
        <v>1285.8299999999963</v>
      </c>
      <c r="I113" s="51">
        <f>IF(AND(H5=0,H113&lt;=0),,H113/H5)</f>
        <v>5.3509541438340052E-2</v>
      </c>
      <c r="J113" s="51"/>
      <c r="K113" s="51">
        <f t="shared" si="18"/>
        <v>-3.3604038549793414</v>
      </c>
      <c r="L113" s="65">
        <f>+L37-L39+L67+L64+L65</f>
        <v>741.07999999999447</v>
      </c>
      <c r="M113" s="51">
        <f>IF(AND(L5=0,L113&lt;=0),,L113/L5)</f>
        <v>1.5817987699587036E-2</v>
      </c>
      <c r="N113" s="52"/>
      <c r="O113" s="75">
        <f>+O37-O39+O67+O64+O65</f>
        <v>3354.1900000000023</v>
      </c>
      <c r="P113" s="51">
        <f>IF(AND(O5=0,O113&lt;=0),,O113/O5)</f>
        <v>0.13683707234207829</v>
      </c>
      <c r="Q113" s="51"/>
      <c r="R113" s="51">
        <f t="shared" si="20"/>
        <v>1.6085796722739492</v>
      </c>
      <c r="S113" s="65">
        <f>+S37-S39+S67+S64+S65</f>
        <v>4095.2699999999968</v>
      </c>
      <c r="T113" s="51">
        <f>IF(AND(S5=0,S113&lt;=0),,S113/S5)</f>
        <v>5.7386661808856813E-2</v>
      </c>
      <c r="U113" s="52"/>
      <c r="V113" s="75">
        <f>+V37-V39+V67+V64+V65</f>
        <v>1319.9100000000035</v>
      </c>
      <c r="W113" s="51">
        <f>IF(AND(V5=0,V113&lt;=0),,V113/V5)</f>
        <v>2.3156315789473747E-2</v>
      </c>
      <c r="X113" s="52">
        <f t="shared" si="22"/>
        <v>2.1026888196922413</v>
      </c>
      <c r="Y113" s="75">
        <f>+Y37-Y39+Y67+Y64+Y65</f>
        <v>1817.3599999999979</v>
      </c>
      <c r="Z113" s="51">
        <f>IF(AND(Y5=0,Y113&lt;=0),,Y113/Y5)</f>
        <v>7.7787622361758416E-2</v>
      </c>
      <c r="AA113" s="51"/>
      <c r="AB113" s="51">
        <f t="shared" si="17"/>
        <v>-0.45818215426079123</v>
      </c>
      <c r="AC113" s="65">
        <f>+AC37-AC39+AC67+AC64+AC65</f>
        <v>5912.630000000001</v>
      </c>
      <c r="AD113" s="51">
        <f>IF(AND(AC5=0,AC113&lt;=0),,AC113/AC5)</f>
        <v>6.2418336705344961E-2</v>
      </c>
      <c r="AE113" s="52"/>
      <c r="AF113" s="75">
        <f>+AF37-AF39+AF67+AF64+AF65</f>
        <v>4847.0600000000004</v>
      </c>
      <c r="AG113" s="51">
        <f>IF(AND(AF5=0,AF113&lt;=0),,AF113/AF5)</f>
        <v>0.1513235101749518</v>
      </c>
      <c r="AH113" s="51"/>
      <c r="AI113" s="51">
        <f t="shared" si="28"/>
        <v>2.6722655332560459</v>
      </c>
      <c r="AJ113" s="65">
        <f t="shared" si="29"/>
        <v>10759.690000000002</v>
      </c>
      <c r="AK113" s="51">
        <f>IF(AND(AJ5=0,AJ113&lt;=0),,AJ113/AJ5)</f>
        <v>8.4884411869770318E-2</v>
      </c>
      <c r="AL113" s="52"/>
      <c r="AM113" s="75">
        <f>+AM37-AM39+AM67+AM64+AM65</f>
        <v>5130.0700000000024</v>
      </c>
      <c r="AN113" s="51">
        <f>IF(AND(AM5=0,AM113&lt;=0),,AM113/AM5)</f>
        <v>0.13918599281669</v>
      </c>
      <c r="AO113" s="51"/>
      <c r="AP113" s="51">
        <f t="shared" si="30"/>
        <v>-0.13235396092770874</v>
      </c>
      <c r="AQ113" s="65">
        <f t="shared" si="31"/>
        <v>15889.760000000006</v>
      </c>
      <c r="AR113" s="51">
        <f>IF(AND(AQ5=0,AQ113&lt;=0),,AQ113/AQ5)</f>
        <v>9.7116993579180189E-2</v>
      </c>
      <c r="AS113" s="52"/>
      <c r="AT113" s="75">
        <f>+AT37-AT39+AT67+AT64+AT65</f>
        <v>2639.820000000007</v>
      </c>
      <c r="AU113" s="51">
        <f>IF(AND(AT5=0,AT113&lt;=0),,AT113/AT5)</f>
        <v>2.3156315789473747E-2</v>
      </c>
      <c r="AV113" s="52">
        <f t="shared" si="25"/>
        <v>5.0192588888636207</v>
      </c>
      <c r="AW113" s="75">
        <f>+AW37-AW39+AW67+AW64+AW65</f>
        <v>2582.201000000005</v>
      </c>
      <c r="AX113" s="51">
        <f>IF(AND(AW5=0,AW113&lt;=0),,AW113/AW5)</f>
        <v>8.9041413793103624E-2</v>
      </c>
      <c r="AY113" s="52"/>
      <c r="AZ113" s="75">
        <f>+AZ37-AZ39+AZ67+AZ64+AZ65</f>
        <v>439.97000000000025</v>
      </c>
      <c r="BA113" s="51">
        <f>IF(AND(AZ5=0,AZ113&lt;=0),,AZ113/AZ5)</f>
        <v>2.3156315789473698E-2</v>
      </c>
      <c r="BB113" s="52">
        <f t="shared" si="27"/>
        <v>4.8690387980998784</v>
      </c>
    </row>
    <row r="114" spans="1:54" s="34" customFormat="1" ht="16.2" thickBot="1" x14ac:dyDescent="0.35">
      <c r="A114" s="56" t="s">
        <v>94</v>
      </c>
      <c r="B114" s="77">
        <f>+B37-B39+B67+B64</f>
        <v>17890.569999999974</v>
      </c>
      <c r="C114" s="57">
        <f>IF(AND(B5=0,B114&lt;=0),,B114/B5)</f>
        <v>6.7384051053562488E-2</v>
      </c>
      <c r="D114" s="58"/>
      <c r="E114" s="77">
        <f>+E37-E39+E67+E64</f>
        <v>-544.75</v>
      </c>
      <c r="F114" s="57">
        <f>IF(AND(E5=0,E114&lt;=0),,E114/E5)</f>
        <v>-2.3871038985054691E-2</v>
      </c>
      <c r="G114" s="57"/>
      <c r="H114" s="67">
        <f>+H37-H39+H67+H64</f>
        <v>1285.8299999999963</v>
      </c>
      <c r="I114" s="57">
        <f>IF(AND(H5=0,H114&lt;=0),,H114/H5)</f>
        <v>5.3509541438340052E-2</v>
      </c>
      <c r="J114" s="57"/>
      <c r="K114" s="57">
        <f t="shared" si="18"/>
        <v>-3.3604038549793414</v>
      </c>
      <c r="L114" s="67">
        <f>+L37-L39+L67+L64</f>
        <v>741.07999999999447</v>
      </c>
      <c r="M114" s="57">
        <f>IF(AND(L5=0,L114&lt;=0),,L114/L5)</f>
        <v>1.5817987699587036E-2</v>
      </c>
      <c r="N114" s="58"/>
      <c r="O114" s="77">
        <f>+O37-O39+O67+O64</f>
        <v>3354.1900000000023</v>
      </c>
      <c r="P114" s="57">
        <f>IF(AND(O5=0,O114&lt;=0),,O114/O5)</f>
        <v>0.13683707234207829</v>
      </c>
      <c r="Q114" s="57"/>
      <c r="R114" s="57">
        <f t="shared" si="20"/>
        <v>1.6085796722739492</v>
      </c>
      <c r="S114" s="67">
        <f>+S37-S39+S67+S64</f>
        <v>4095.2699999999968</v>
      </c>
      <c r="T114" s="57">
        <f>IF(AND(S5=0,S114&lt;=0),,S114/S5)</f>
        <v>5.7386661808856813E-2</v>
      </c>
      <c r="U114" s="58"/>
      <c r="V114" s="77">
        <f>+V37-V39+V67+V64</f>
        <v>1319.9100000000035</v>
      </c>
      <c r="W114" s="57">
        <f>IF(AND(V5=0,V114&lt;=0),,V114/V5)</f>
        <v>2.3156315789473747E-2</v>
      </c>
      <c r="X114" s="58">
        <f t="shared" si="22"/>
        <v>2.1026888196922413</v>
      </c>
      <c r="Y114" s="77">
        <f>+Y37-Y39+Y67+Y64</f>
        <v>1817.3599999999979</v>
      </c>
      <c r="Z114" s="57">
        <f>IF(AND(Y5=0,Y114&lt;=0),,Y114/Y5)</f>
        <v>7.7787622361758416E-2</v>
      </c>
      <c r="AA114" s="57"/>
      <c r="AB114" s="57">
        <f t="shared" si="17"/>
        <v>-0.45818215426079123</v>
      </c>
      <c r="AC114" s="67">
        <f>+AC37-AC39+AC67+AC64</f>
        <v>5912.630000000001</v>
      </c>
      <c r="AD114" s="57">
        <f>IF(AND(AC5=0,AC114&lt;=0),,AC114/AC5)</f>
        <v>6.2418336705344961E-2</v>
      </c>
      <c r="AE114" s="58"/>
      <c r="AF114" s="77">
        <f>+AF37-AF39+AF67+AF64</f>
        <v>4847.0600000000004</v>
      </c>
      <c r="AG114" s="57">
        <f>IF(AND(AF5=0,AF114&lt;=0),,AF114/AF5)</f>
        <v>0.1513235101749518</v>
      </c>
      <c r="AH114" s="57"/>
      <c r="AI114" s="57">
        <f t="shared" si="28"/>
        <v>2.6722655332560459</v>
      </c>
      <c r="AJ114" s="67">
        <f t="shared" si="29"/>
        <v>10759.690000000002</v>
      </c>
      <c r="AK114" s="57">
        <f>IF(AND(AJ5=0,AJ114&lt;=0),,AJ114/AJ5)</f>
        <v>8.4884411869770318E-2</v>
      </c>
      <c r="AL114" s="58"/>
      <c r="AM114" s="77">
        <f>+AM37-AM39+AM67+AM64</f>
        <v>5130.0700000000024</v>
      </c>
      <c r="AN114" s="57">
        <f>IF(AND(AM5=0,AM114&lt;=0),,AM114/AM5)</f>
        <v>0.13918599281669</v>
      </c>
      <c r="AO114" s="57"/>
      <c r="AP114" s="57">
        <f t="shared" si="30"/>
        <v>-0.13235396092770874</v>
      </c>
      <c r="AQ114" s="67">
        <f t="shared" si="31"/>
        <v>15889.760000000006</v>
      </c>
      <c r="AR114" s="57">
        <f>IF(AND(AQ5=0,AQ114&lt;=0),,AQ114/AQ5)</f>
        <v>9.7116993579180189E-2</v>
      </c>
      <c r="AS114" s="58"/>
      <c r="AT114" s="77">
        <f>+AT37-AT39+AT67+AT64</f>
        <v>2639.820000000007</v>
      </c>
      <c r="AU114" s="57">
        <f>IF(AND(AT5=0,AT114&lt;=0),,AT114/AT5)</f>
        <v>2.3156315789473747E-2</v>
      </c>
      <c r="AV114" s="58">
        <f t="shared" si="25"/>
        <v>5.0192588888636207</v>
      </c>
      <c r="AW114" s="77">
        <f>+AW37-AW39+AW67+AW64</f>
        <v>2582.201000000005</v>
      </c>
      <c r="AX114" s="57">
        <f>IF(AND(AW5=0,AW114&lt;=0),,AW114/AW5)</f>
        <v>8.9041413793103624E-2</v>
      </c>
      <c r="AY114" s="58"/>
      <c r="AZ114" s="77">
        <f>+AZ37-AZ39+AZ67+AZ64</f>
        <v>439.97000000000025</v>
      </c>
      <c r="BA114" s="57">
        <f>IF(AND(AZ5=0,AZ114&lt;=0),,AZ114/AZ5)</f>
        <v>2.3156315789473698E-2</v>
      </c>
      <c r="BB114" s="58">
        <f t="shared" si="27"/>
        <v>4.8690387980998784</v>
      </c>
    </row>
    <row r="115" spans="1:54" s="3" customFormat="1" ht="16.2" thickTop="1" x14ac:dyDescent="0.3">
      <c r="A115" s="10"/>
      <c r="B115" s="78"/>
      <c r="C115" s="7"/>
      <c r="D115" s="48"/>
      <c r="E115" s="78"/>
      <c r="F115" s="7"/>
      <c r="G115" s="11"/>
      <c r="H115" s="68"/>
      <c r="I115" s="7"/>
      <c r="J115" s="11"/>
      <c r="K115" s="35"/>
      <c r="L115" s="68"/>
      <c r="M115" s="7"/>
      <c r="N115" s="48"/>
      <c r="O115" s="78"/>
      <c r="P115" s="7"/>
      <c r="Q115" s="11"/>
      <c r="R115" s="35"/>
      <c r="S115" s="68"/>
      <c r="T115" s="7"/>
      <c r="U115" s="48"/>
      <c r="V115" s="78"/>
      <c r="W115" s="7"/>
      <c r="X115" s="94">
        <f t="shared" si="22"/>
        <v>0</v>
      </c>
      <c r="Y115" s="78"/>
      <c r="Z115" s="7"/>
      <c r="AA115" s="11"/>
      <c r="AB115" s="35">
        <f t="shared" si="17"/>
        <v>0</v>
      </c>
      <c r="AC115" s="68"/>
      <c r="AD115" s="7"/>
      <c r="AE115" s="48"/>
      <c r="AF115" s="78"/>
      <c r="AG115" s="7"/>
      <c r="AH115" s="11"/>
      <c r="AI115" s="35">
        <f t="shared" si="28"/>
        <v>0</v>
      </c>
      <c r="AJ115" s="68">
        <f t="shared" si="29"/>
        <v>0</v>
      </c>
      <c r="AK115" s="7"/>
      <c r="AL115" s="48"/>
      <c r="AM115" s="78"/>
      <c r="AN115" s="7"/>
      <c r="AO115" s="11"/>
      <c r="AP115" s="35">
        <f t="shared" si="30"/>
        <v>0</v>
      </c>
      <c r="AQ115" s="68">
        <f t="shared" si="31"/>
        <v>0</v>
      </c>
      <c r="AR115" s="7"/>
      <c r="AS115" s="48"/>
      <c r="AT115" s="78"/>
      <c r="AU115" s="7"/>
      <c r="AV115" s="94">
        <f t="shared" si="25"/>
        <v>0</v>
      </c>
      <c r="AW115" s="78"/>
      <c r="AX115" s="7"/>
      <c r="AY115" s="48"/>
      <c r="AZ115" s="78"/>
      <c r="BA115" s="7"/>
      <c r="BB115" s="94">
        <f t="shared" si="27"/>
        <v>0</v>
      </c>
    </row>
    <row r="116" spans="1:54" s="28" customFormat="1" ht="18" customHeight="1" x14ac:dyDescent="0.3">
      <c r="A116" s="19" t="s">
        <v>102</v>
      </c>
      <c r="B116" s="70">
        <f>SUM(B117:B123)</f>
        <v>639.94000000000005</v>
      </c>
      <c r="C116" s="36">
        <f>IF(AND(B5=0,B116&gt;=0),,B116/B5)</f>
        <v>2.4103060791923815E-3</v>
      </c>
      <c r="D116" s="42">
        <f>IF(AND(B124=0,B116&gt;=0),"Validar",B116/B124)</f>
        <v>8.8251104552335997E-3</v>
      </c>
      <c r="E116" s="70">
        <f>SUM(E117:E123)</f>
        <v>13.440000000000001</v>
      </c>
      <c r="F116" s="36">
        <f>IF(AND(E5=0,E116&gt;=0),,E116/E5)</f>
        <v>5.889431187868473E-4</v>
      </c>
      <c r="G116" s="36">
        <f>IF(AND(E124=0,E116&gt;=0),"Validar",E116/E124)</f>
        <v>1.5408673799292853E-3</v>
      </c>
      <c r="H116" s="61">
        <f>SUM(H117:H123)</f>
        <v>81.100000000000009</v>
      </c>
      <c r="I116" s="36">
        <f>IF(AND(H5=0,H116&gt;=0),,H116/H5)</f>
        <v>3.3749592175088398E-3</v>
      </c>
      <c r="J116" s="36">
        <f>IF(AND(H124=0,H116&gt;=0),,H116/H124)</f>
        <v>1.2697945469291639E-2</v>
      </c>
      <c r="K116" s="36">
        <f t="shared" si="18"/>
        <v>5.0342261904761907</v>
      </c>
      <c r="L116" s="61">
        <f>SUM(L117:L123)</f>
        <v>94.539999999999992</v>
      </c>
      <c r="M116" s="36">
        <f>IF(AND(L5=0,L116&gt;=0),,L116/L5)</f>
        <v>2.017909749445363E-3</v>
      </c>
      <c r="N116" s="42">
        <f>IF(AND(L124=0,L116&gt;=0),,L116/L124)</f>
        <v>6.2571065878979848E-3</v>
      </c>
      <c r="O116" s="70">
        <f>SUM(O117:O123)</f>
        <v>13.17</v>
      </c>
      <c r="P116" s="36">
        <f>IF(AND(O5=0,O116&gt;=0),,O116/O5)</f>
        <v>5.3728150246264215E-4</v>
      </c>
      <c r="Q116" s="36">
        <f>IF(AND(O124=0,O116&gt;=0),,O116/O124)</f>
        <v>2.4337959455214093E-3</v>
      </c>
      <c r="R116" s="36">
        <f t="shared" si="20"/>
        <v>-0.83760789149198522</v>
      </c>
      <c r="S116" s="61">
        <f>SUM(S117:S123)</f>
        <v>107.71000000000001</v>
      </c>
      <c r="T116" s="36">
        <f>IF(AND(S5=0,S116&gt;=0),,S116/S5)</f>
        <v>1.5093308483767793E-3</v>
      </c>
      <c r="U116" s="42">
        <f>IF(AND(S124=0,S116&gt;=0),,S116/S124)</f>
        <v>5.2488923282645872E-3</v>
      </c>
      <c r="V116" s="70">
        <f>SUM(V117:V123)</f>
        <v>165</v>
      </c>
      <c r="W116" s="36">
        <f>IF(AND(V5=0,V116&gt;=0),,V116/V5)</f>
        <v>2.8947368421052633E-3</v>
      </c>
      <c r="X116" s="42">
        <f t="shared" si="22"/>
        <v>-0.34721212121212114</v>
      </c>
      <c r="Y116" s="70">
        <f>SUM(Y117:Y123)</f>
        <v>19.239999999999998</v>
      </c>
      <c r="Z116" s="36">
        <f>IF(AND(Y5=0,Y116&gt;=0),,Y116/Y5)</f>
        <v>8.2352085125689657E-4</v>
      </c>
      <c r="AA116" s="36">
        <f>IF(AND(Y124=0,Y116&gt;=0),,Y116/Y124)</f>
        <v>2.8396176847374972E-3</v>
      </c>
      <c r="AB116" s="36">
        <f>IF(AND(O116=0,Y116&gt;0),100%,IF(AND(O116&lt;0,Y116=0),(O116-Y116)/O116,IF(AND(O116&gt;0,Y116&gt;0),(Y116-O116)/O116,IF(AND(O116=0,Y116=0),0,(Y116-O116)/O116))))</f>
        <v>0.46089597570235374</v>
      </c>
      <c r="AC116" s="61">
        <f>SUM(AC117:AC123)</f>
        <v>126.95</v>
      </c>
      <c r="AD116" s="36">
        <f>IF(AND(AC5=0,AC116&gt;=0),,AC116/AC5)</f>
        <v>1.3401832762651377E-3</v>
      </c>
      <c r="AE116" s="42">
        <f>IF(AND(AC124=0,AC116&gt;=0),,AC116/AC124)</f>
        <v>4.6508509646806424E-3</v>
      </c>
      <c r="AF116" s="70">
        <f>SUM(AF117:AF123)</f>
        <v>24.609999999999996</v>
      </c>
      <c r="AG116" s="36">
        <f>IF(AND(AF5=0,AF116&gt;=0),,AF116/AF5)</f>
        <v>7.6831555322310079E-4</v>
      </c>
      <c r="AH116" s="36">
        <f>IF(AND(AF124=0,AF116&gt;=0),,AF116/AF124)</f>
        <v>3.5362853628536283E-3</v>
      </c>
      <c r="AI116" s="36">
        <f>IF(AND(V116=0,AF116&gt;0),100%,IF(AND(V116&lt;0,AF116=0),(V116-AF116)/V116,IF(AND(V116&gt;0,AF116&gt;0),(AF116-V116)/V116,IF(AND(V116=0,AF116=0),0,(AF116-V116)/V116))))</f>
        <v>-0.85084848484848496</v>
      </c>
      <c r="AJ116" s="61">
        <f t="shared" si="29"/>
        <v>151.56</v>
      </c>
      <c r="AK116" s="36">
        <f>IF(AND(AJ5=0,AJ116&gt;=0),,AJ116/AJ5)</f>
        <v>1.195673989025928E-3</v>
      </c>
      <c r="AL116" s="42">
        <f>IF(AND(AJ124=0,AJ116&gt;=0),,AJ116/AJ124)</f>
        <v>4.4244170839249685E-3</v>
      </c>
      <c r="AM116" s="70">
        <f>SUM(AM117:AM123)</f>
        <v>86.14</v>
      </c>
      <c r="AN116" s="36">
        <f>IF(AND(AM5=0,AM116&gt;=0),,AM116/AM5)</f>
        <v>2.337098991091675E-3</v>
      </c>
      <c r="AO116" s="36">
        <f>IF(AND(AM124=0,AM116&gt;=0),,AM116/AM124)</f>
        <v>9.646687548784982E-3</v>
      </c>
      <c r="AP116" s="36">
        <f>IF(AND(AC116=0,AM116&gt;0),100%,IF(AND(AC116&lt;0,AM116=0),(AC116-AM116)/AC116,IF(AND(AC116&gt;0,AM116&gt;0),(AM116-AC116)/AC116,IF(AND(AC116=0,AM116=0),0,(AM116-AC116)/AC116))))</f>
        <v>-0.32146514375738483</v>
      </c>
      <c r="AQ116" s="61">
        <f t="shared" si="31"/>
        <v>237.7</v>
      </c>
      <c r="AR116" s="36">
        <f>IF(AND(AQ5=0,AQ116&gt;=0),,AQ116/AQ5)</f>
        <v>1.4528041564989729E-3</v>
      </c>
      <c r="AS116" s="42">
        <f>IF(AND(AQ124=0,AQ116&gt;=0),,AQ116/AQ124)</f>
        <v>5.5042451230003109E-3</v>
      </c>
      <c r="AT116" s="70">
        <f>SUM(AT117:AT123)</f>
        <v>330</v>
      </c>
      <c r="AU116" s="36">
        <f>IF(AND(AT5=0,AT116&gt;=0),,AT116/AT5)</f>
        <v>2.8947368421052633E-3</v>
      </c>
      <c r="AV116" s="42">
        <f t="shared" si="25"/>
        <v>-0.27969696969696972</v>
      </c>
      <c r="AW116" s="70">
        <f>SUM(AW117:AW123)</f>
        <v>66.839999999999989</v>
      </c>
      <c r="AX116" s="36">
        <f>IF(AND(AW5=0,AW116&gt;=0),,AW116/AW5)</f>
        <v>2.3048275862068961E-3</v>
      </c>
      <c r="AY116" s="42">
        <f>IF(AND(AW124=0,AW116&gt;=0),,AW116/AW124)</f>
        <v>8.8679785661329551E-3</v>
      </c>
      <c r="AZ116" s="70">
        <f>SUM(AZ117:AZ123)</f>
        <v>55</v>
      </c>
      <c r="BA116" s="36">
        <f>IF(AND(AZ5=0,AZ116&gt;=0),,AZ116/AZ5)</f>
        <v>2.8947368421052633E-3</v>
      </c>
      <c r="BB116" s="42">
        <f t="shared" si="27"/>
        <v>0.21527272727272709</v>
      </c>
    </row>
    <row r="117" spans="1:54" hidden="1" outlineLevel="1" x14ac:dyDescent="0.3">
      <c r="A117" s="29" t="s">
        <v>95</v>
      </c>
      <c r="B117" s="72">
        <v>55.51</v>
      </c>
      <c r="C117" s="30">
        <f>IF(AND(B5=0,B117&gt;=0),,B117/B5)</f>
        <v>2.0907599221172156E-4</v>
      </c>
      <c r="D117" s="47">
        <f>IF(AND(B124=0,B117&gt;=0),"Validar",B117/B124)</f>
        <v>7.6551220641000257E-4</v>
      </c>
      <c r="E117" s="72">
        <v>1.23</v>
      </c>
      <c r="F117" s="30">
        <f>IF(AND(E5=0,E117&gt;=0),,E117/E5)</f>
        <v>5.3898812210403431E-5</v>
      </c>
      <c r="G117" s="30">
        <f>IF(AND(E124=0,E117&gt;=0),"Validar",E117/E124)</f>
        <v>1.4101688075245688E-4</v>
      </c>
      <c r="H117" s="63">
        <v>69.75</v>
      </c>
      <c r="I117" s="30">
        <f>IF(AND(H5=0,H117&gt;=0),,H117/H5)</f>
        <v>2.9026313862051977E-3</v>
      </c>
      <c r="J117" s="30">
        <f>IF(AND(H124=0,H117&gt;=0),,H117/H124)</f>
        <v>1.0920859389433931E-2</v>
      </c>
      <c r="K117" s="30">
        <f t="shared" si="18"/>
        <v>55.707317073170728</v>
      </c>
      <c r="L117" s="63">
        <f t="shared" ref="L117:L123" si="42">+E117+H117</f>
        <v>70.98</v>
      </c>
      <c r="M117" s="30">
        <f>IF(AND(L5=0,L117&gt;=0),,L117/L5)</f>
        <v>1.5150331501547691E-3</v>
      </c>
      <c r="N117" s="47">
        <f>IF(AND(L124=0,L117&gt;=0),,L117/L124)</f>
        <v>4.6977937974296488E-3</v>
      </c>
      <c r="O117" s="72">
        <v>0.09</v>
      </c>
      <c r="P117" s="30">
        <f>IF(AND(O5=0,O117&gt;=0),,O117/O5)</f>
        <v>3.6716275794713589E-6</v>
      </c>
      <c r="Q117" s="30">
        <f>IF(AND(O124=0,O117&gt;=0),,O117/O124)</f>
        <v>1.6631862953449266E-5</v>
      </c>
      <c r="R117" s="30">
        <f t="shared" si="20"/>
        <v>-0.99870967741935479</v>
      </c>
      <c r="S117" s="63">
        <f t="shared" ref="S117:S123" si="43">+L117+O117</f>
        <v>71.070000000000007</v>
      </c>
      <c r="T117" s="30">
        <f>IF(AND(S5=0,S117&gt;=0),,S117/S5)</f>
        <v>9.9589771974874859E-4</v>
      </c>
      <c r="U117" s="47">
        <f>IF(AND(S124=0,S117&gt;=0),,S117/S124)</f>
        <v>3.4633625268755382E-3</v>
      </c>
      <c r="V117" s="72">
        <f>5*3</f>
        <v>15</v>
      </c>
      <c r="W117" s="30">
        <f>IF(AND(V5=0,V117&gt;=0),,V117/V5)</f>
        <v>2.631578947368421E-4</v>
      </c>
      <c r="X117" s="47">
        <f t="shared" si="22"/>
        <v>3.7380000000000004</v>
      </c>
      <c r="Y117" s="72">
        <f>2.74+0.08</f>
        <v>2.8200000000000003</v>
      </c>
      <c r="Z117" s="30">
        <f>IF(AND(Y5=0,Y117&gt;=0),,Y117/Y5)</f>
        <v>1.2070316011145784E-4</v>
      </c>
      <c r="AA117" s="30">
        <f>IF(AND(Y124=0,Y117&gt;=0),,Y117/Y124)</f>
        <v>4.1620176044489314E-4</v>
      </c>
      <c r="AB117" s="30">
        <f t="shared" si="17"/>
        <v>30.333333333333339</v>
      </c>
      <c r="AC117" s="63">
        <f t="shared" ref="AC117:AC123" si="44">+S117+Y117</f>
        <v>73.890000000000015</v>
      </c>
      <c r="AD117" s="30">
        <f>IF(AND(AC5=0,AC117&gt;=0),,AC117/AC5)</f>
        <v>7.8004050636653049E-4</v>
      </c>
      <c r="AE117" s="47">
        <f>IF(AND(AC124=0,AC117&gt;=0),,AC117/AC124)</f>
        <v>2.7069821014592574E-3</v>
      </c>
      <c r="AF117" s="72">
        <v>2.2200000000000002</v>
      </c>
      <c r="AG117" s="30">
        <f>IF(AND(AF5=0,AF117&gt;=0),,AF117/AF5)</f>
        <v>6.9307619998183021E-5</v>
      </c>
      <c r="AH117" s="30">
        <f>IF(AND(AF124=0,AF117&gt;=0),,AF117/AF124)</f>
        <v>3.1899851708797468E-4</v>
      </c>
      <c r="AI117" s="30">
        <f t="shared" ref="AI117:AI139" si="45">IF(AND(V117=0,AF117&gt;0),100%,IF(AND(V117&lt;0,AF117=0),(V117-AF117)/V117,IF(AND(V117&gt;0,AF117&gt;0),(AF117-V117)/V117,IF(AND(V117=0,AF117=0),0,(AF117-V117)/V117))))</f>
        <v>-0.85199999999999998</v>
      </c>
      <c r="AJ117" s="63">
        <f t="shared" si="29"/>
        <v>76.110000000000014</v>
      </c>
      <c r="AK117" s="30">
        <f>IF(AND(AJ5=0,AJ117&gt;=0),,AJ117/AJ5)</f>
        <v>6.0044040185249002E-4</v>
      </c>
      <c r="AL117" s="47">
        <f>IF(AND(AJ124=0,AJ117&gt;=0),,AJ117/AJ124)</f>
        <v>2.2218420708467234E-3</v>
      </c>
      <c r="AM117" s="72">
        <v>6.63</v>
      </c>
      <c r="AN117" s="30">
        <f>IF(AND(AM5=0,AM117&gt;=0),,AM117/AM5)</f>
        <v>1.7988119701576279E-4</v>
      </c>
      <c r="AO117" s="30">
        <f>IF(AND(AM124=0,AM117&gt;=0),,AM117/AM124)</f>
        <v>7.4248361328586518E-4</v>
      </c>
      <c r="AP117" s="30">
        <f t="shared" ref="AP117:AP139" si="46">IF(AND(AC117=0,AM117&gt;0),100%,IF(AND(AC117&lt;0,AM117=0),(AC117-AM117)/AC117,IF(AND(AC117&gt;0,AM117&gt;0),(AM117-AC117)/AC117,IF(AND(AC117=0,AM117=0),0,(AM117-AC117)/AC117))))</f>
        <v>-0.91027202598457169</v>
      </c>
      <c r="AQ117" s="63">
        <f t="shared" si="31"/>
        <v>82.740000000000009</v>
      </c>
      <c r="AR117" s="30">
        <f>IF(AND(AQ5=0,AQ117&gt;=0),,AQ117/AQ5)</f>
        <v>5.0570052969594042E-4</v>
      </c>
      <c r="AS117" s="47">
        <f>IF(AND(AQ124=0,AQ117&gt;=0),,AQ117/AQ124)</f>
        <v>1.9159496906901382E-3</v>
      </c>
      <c r="AT117" s="72">
        <f t="shared" ref="AT117:AT123" si="47">+V117*2</f>
        <v>30</v>
      </c>
      <c r="AU117" s="30">
        <f>IF(AND(AT5=0,AT117&gt;=0),,AT117/AT5)</f>
        <v>2.631578947368421E-4</v>
      </c>
      <c r="AV117" s="47">
        <f t="shared" si="25"/>
        <v>1.7580000000000002</v>
      </c>
      <c r="AW117" s="72">
        <f>+AQ117/6</f>
        <v>13.790000000000001</v>
      </c>
      <c r="AX117" s="30">
        <f>IF(AND(AW5=0,AW117&gt;=0),,AW117/AW5)</f>
        <v>4.7551724137931037E-4</v>
      </c>
      <c r="AY117" s="47">
        <f>IF(AND(AW124=0,AW117&gt;=0),,AW117/AW124)</f>
        <v>1.8295844468428108E-3</v>
      </c>
      <c r="AZ117" s="72">
        <f t="shared" ref="AZ117:AZ123" si="48">+AT117/6</f>
        <v>5</v>
      </c>
      <c r="BA117" s="30">
        <f>IF(AND(AZ5=0,AZ117&gt;=0),,AZ117/AZ5)</f>
        <v>2.631578947368421E-4</v>
      </c>
      <c r="BB117" s="47">
        <f t="shared" si="27"/>
        <v>1.7580000000000002</v>
      </c>
    </row>
    <row r="118" spans="1:54" hidden="1" outlineLevel="1" x14ac:dyDescent="0.3">
      <c r="A118" s="29" t="s">
        <v>96</v>
      </c>
      <c r="B118" s="72"/>
      <c r="C118" s="30">
        <f>IF(AND(B5=0,B118&gt;=0),,B118/B5)</f>
        <v>0</v>
      </c>
      <c r="D118" s="47">
        <f>IF(AND(B124=0,B118&gt;=0),"Validar",B118/B124)</f>
        <v>0</v>
      </c>
      <c r="E118" s="72"/>
      <c r="F118" s="30">
        <f>IF(AND(E5=0,E118&gt;=0),,E118/E5)</f>
        <v>0</v>
      </c>
      <c r="G118" s="30">
        <f>IF(AND(E124=0,E118&gt;=0),"Validar",E118/E124)</f>
        <v>0</v>
      </c>
      <c r="I118" s="30">
        <f>IF(AND(H5=0,H118&gt;=0),,H118/H5)</f>
        <v>0</v>
      </c>
      <c r="J118" s="30">
        <f>IF(AND(H124=0,H118&gt;=0),,H118/H124)</f>
        <v>0</v>
      </c>
      <c r="K118" s="30">
        <f t="shared" si="18"/>
        <v>0</v>
      </c>
      <c r="L118" s="63">
        <f t="shared" si="42"/>
        <v>0</v>
      </c>
      <c r="M118" s="30">
        <f>IF(AND(L5=0,L118&gt;=0),,L118/L5)</f>
        <v>0</v>
      </c>
      <c r="N118" s="47">
        <f>IF(AND(L124=0,L118&gt;=0),,L118/L124)</f>
        <v>0</v>
      </c>
      <c r="O118" s="72"/>
      <c r="P118" s="30">
        <f>IF(AND(O5=0,O118&gt;=0),,O118/O5)</f>
        <v>0</v>
      </c>
      <c r="Q118" s="30">
        <f>IF(AND(O124=0,O118&gt;=0),,O118/O124)</f>
        <v>0</v>
      </c>
      <c r="R118" s="30">
        <f t="shared" si="20"/>
        <v>0</v>
      </c>
      <c r="S118" s="63">
        <f t="shared" si="43"/>
        <v>0</v>
      </c>
      <c r="T118" s="30">
        <f>IF(AND(S5=0,S118&gt;=0),,S118/S5)</f>
        <v>0</v>
      </c>
      <c r="U118" s="47">
        <f>IF(AND(S124=0,S118&gt;=0),,S118/S124)</f>
        <v>0</v>
      </c>
      <c r="V118" s="72"/>
      <c r="W118" s="30">
        <f>IF(AND(V5=0,V118&gt;=0),,V118/V5)</f>
        <v>0</v>
      </c>
      <c r="X118" s="47">
        <f t="shared" si="22"/>
        <v>0</v>
      </c>
      <c r="Y118" s="72"/>
      <c r="Z118" s="30">
        <f>IF(AND(Y5=0,Y118&gt;=0),,Y118/Y5)</f>
        <v>0</v>
      </c>
      <c r="AA118" s="30">
        <f>IF(AND(Y124=0,Y118&gt;=0),,Y118/Y124)</f>
        <v>0</v>
      </c>
      <c r="AB118" s="30">
        <f t="shared" si="17"/>
        <v>0</v>
      </c>
      <c r="AC118" s="63">
        <f t="shared" si="44"/>
        <v>0</v>
      </c>
      <c r="AD118" s="30">
        <f>IF(AND(AC5=0,AC118&gt;=0),,AC118/AC5)</f>
        <v>0</v>
      </c>
      <c r="AE118" s="47">
        <f>IF(AND(AC124=0,AC118&gt;=0),,AC118/AC124)</f>
        <v>0</v>
      </c>
      <c r="AF118" s="72"/>
      <c r="AG118" s="30">
        <f>IF(AND(AF5=0,AF118&gt;=0),,AF118/AF5)</f>
        <v>0</v>
      </c>
      <c r="AH118" s="30">
        <f>IF(AND(AF124=0,AF118&gt;=0),,AF118/AF124)</f>
        <v>0</v>
      </c>
      <c r="AI118" s="30">
        <f t="shared" si="45"/>
        <v>0</v>
      </c>
      <c r="AJ118" s="63">
        <f t="shared" si="29"/>
        <v>0</v>
      </c>
      <c r="AK118" s="30">
        <f>IF(AND(AJ5=0,AJ118&gt;=0),,AJ118/AJ5)</f>
        <v>0</v>
      </c>
      <c r="AL118" s="47">
        <f>IF(AND(AJ124=0,AJ118&gt;=0),,AJ118/AJ124)</f>
        <v>0</v>
      </c>
      <c r="AM118" s="72"/>
      <c r="AN118" s="30">
        <f>IF(AND(AM5=0,AM118&gt;=0),,AM118/AM5)</f>
        <v>0</v>
      </c>
      <c r="AO118" s="30">
        <f>IF(AND(AM124=0,AM118&gt;=0),,AM118/AM124)</f>
        <v>0</v>
      </c>
      <c r="AP118" s="30">
        <f t="shared" si="46"/>
        <v>0</v>
      </c>
      <c r="AQ118" s="63">
        <f t="shared" si="31"/>
        <v>0</v>
      </c>
      <c r="AR118" s="30">
        <f>IF(AND(AQ5=0,AQ118&gt;=0),,AQ118/AQ5)</f>
        <v>0</v>
      </c>
      <c r="AS118" s="47">
        <f>IF(AND(AQ124=0,AQ118&gt;=0),,AQ118/AQ124)</f>
        <v>0</v>
      </c>
      <c r="AT118" s="72">
        <f t="shared" si="47"/>
        <v>0</v>
      </c>
      <c r="AU118" s="30">
        <f>IF(AND(AT5=0,AT118&gt;=0),,AT118/AT5)</f>
        <v>0</v>
      </c>
      <c r="AV118" s="47">
        <f t="shared" si="25"/>
        <v>0</v>
      </c>
      <c r="AW118" s="72">
        <f t="shared" ref="AW118:AW123" si="49">+AQ118/6</f>
        <v>0</v>
      </c>
      <c r="AX118" s="30">
        <f>IF(AND(AW5=0,AW118&gt;=0),,AW118/AW5)</f>
        <v>0</v>
      </c>
      <c r="AY118" s="47">
        <f>IF(AND(AW124=0,AW118&gt;=0),,AW118/AW124)</f>
        <v>0</v>
      </c>
      <c r="AZ118" s="72">
        <f t="shared" si="48"/>
        <v>0</v>
      </c>
      <c r="BA118" s="30">
        <f>IF(AND(AZ5=0,AZ118&gt;=0),,AZ118/AZ5)</f>
        <v>0</v>
      </c>
      <c r="BB118" s="47">
        <f t="shared" si="27"/>
        <v>0</v>
      </c>
    </row>
    <row r="119" spans="1:54" hidden="1" outlineLevel="1" x14ac:dyDescent="0.3">
      <c r="A119" s="29" t="s">
        <v>97</v>
      </c>
      <c r="B119" s="72"/>
      <c r="C119" s="30">
        <f>IF(AND(B5=0,B119&gt;=0),,B119/B5)</f>
        <v>0</v>
      </c>
      <c r="D119" s="47">
        <f>IF(AND(B124=0,B119&gt;=0),"Validar",B119/B124)</f>
        <v>0</v>
      </c>
      <c r="E119" s="72"/>
      <c r="F119" s="30">
        <f>IF(AND(E5=0,E119&gt;=0),,E119/E5)</f>
        <v>0</v>
      </c>
      <c r="G119" s="30">
        <f>IF(AND(E124=0,E119&gt;=0),"Validar",E119/E124)</f>
        <v>0</v>
      </c>
      <c r="I119" s="30">
        <f>IF(AND(H5=0,H119&gt;=0),,H119/H5)</f>
        <v>0</v>
      </c>
      <c r="J119" s="30">
        <f>IF(AND(H124=0,H119&gt;=0),,H119/H124)</f>
        <v>0</v>
      </c>
      <c r="K119" s="30">
        <f t="shared" si="18"/>
        <v>0</v>
      </c>
      <c r="L119" s="63">
        <f t="shared" si="42"/>
        <v>0</v>
      </c>
      <c r="M119" s="30">
        <f>IF(AND(L5=0,L119&gt;=0),,L119/L5)</f>
        <v>0</v>
      </c>
      <c r="N119" s="47">
        <f>IF(AND(L124=0,L119&gt;=0),,L119/L124)</f>
        <v>0</v>
      </c>
      <c r="O119" s="72"/>
      <c r="P119" s="30">
        <f>IF(AND(O5=0,O119&gt;=0),,O119/O5)</f>
        <v>0</v>
      </c>
      <c r="Q119" s="30">
        <f>IF(AND(O124=0,O119&gt;=0),,O119/O124)</f>
        <v>0</v>
      </c>
      <c r="R119" s="30">
        <f t="shared" si="20"/>
        <v>0</v>
      </c>
      <c r="S119" s="63">
        <f t="shared" si="43"/>
        <v>0</v>
      </c>
      <c r="T119" s="30">
        <f>IF(AND(S5=0,S119&gt;=0),,S119/S5)</f>
        <v>0</v>
      </c>
      <c r="U119" s="47">
        <f>IF(AND(S124=0,S119&gt;=0),,S119/S124)</f>
        <v>0</v>
      </c>
      <c r="V119" s="72"/>
      <c r="W119" s="30">
        <f>IF(AND(V5=0,V119&gt;=0),,V119/V5)</f>
        <v>0</v>
      </c>
      <c r="X119" s="47">
        <f t="shared" si="22"/>
        <v>0</v>
      </c>
      <c r="Y119" s="72"/>
      <c r="Z119" s="30">
        <f>IF(AND(Y5=0,Y119&gt;=0),,Y119/Y5)</f>
        <v>0</v>
      </c>
      <c r="AA119" s="30">
        <f>IF(AND(Y124=0,Y119&gt;=0),,Y119/Y124)</f>
        <v>0</v>
      </c>
      <c r="AB119" s="30">
        <f t="shared" si="17"/>
        <v>0</v>
      </c>
      <c r="AC119" s="63">
        <f t="shared" si="44"/>
        <v>0</v>
      </c>
      <c r="AD119" s="30">
        <f>IF(AND(AC5=0,AC119&gt;=0),,AC119/AC5)</f>
        <v>0</v>
      </c>
      <c r="AE119" s="47">
        <f>IF(AND(AC124=0,AC119&gt;=0),,AC119/AC124)</f>
        <v>0</v>
      </c>
      <c r="AF119" s="72"/>
      <c r="AG119" s="30">
        <f>IF(AND(AF5=0,AF119&gt;=0),,AF119/AF5)</f>
        <v>0</v>
      </c>
      <c r="AH119" s="30">
        <f>IF(AND(AF124=0,AF119&gt;=0),,AF119/AF124)</f>
        <v>0</v>
      </c>
      <c r="AI119" s="30">
        <f t="shared" si="45"/>
        <v>0</v>
      </c>
      <c r="AJ119" s="63">
        <f t="shared" si="29"/>
        <v>0</v>
      </c>
      <c r="AK119" s="30">
        <f>IF(AND(AJ5=0,AJ119&gt;=0),,AJ119/AJ5)</f>
        <v>0</v>
      </c>
      <c r="AL119" s="47">
        <f>IF(AND(AJ124=0,AJ119&gt;=0),,AJ119/AJ124)</f>
        <v>0</v>
      </c>
      <c r="AM119" s="72"/>
      <c r="AN119" s="30">
        <f>IF(AND(AM5=0,AM119&gt;=0),,AM119/AM5)</f>
        <v>0</v>
      </c>
      <c r="AO119" s="30">
        <f>IF(AND(AM124=0,AM119&gt;=0),,AM119/AM124)</f>
        <v>0</v>
      </c>
      <c r="AP119" s="30">
        <f t="shared" si="46"/>
        <v>0</v>
      </c>
      <c r="AQ119" s="63">
        <f t="shared" si="31"/>
        <v>0</v>
      </c>
      <c r="AR119" s="30">
        <f>IF(AND(AQ5=0,AQ119&gt;=0),,AQ119/AQ5)</f>
        <v>0</v>
      </c>
      <c r="AS119" s="47">
        <f>IF(AND(AQ124=0,AQ119&gt;=0),,AQ119/AQ124)</f>
        <v>0</v>
      </c>
      <c r="AT119" s="72">
        <f t="shared" si="47"/>
        <v>0</v>
      </c>
      <c r="AU119" s="30">
        <f>IF(AND(AT5=0,AT119&gt;=0),,AT119/AT5)</f>
        <v>0</v>
      </c>
      <c r="AV119" s="47">
        <f t="shared" si="25"/>
        <v>0</v>
      </c>
      <c r="AW119" s="72">
        <f t="shared" si="49"/>
        <v>0</v>
      </c>
      <c r="AX119" s="30">
        <f>IF(AND(AW5=0,AW119&gt;=0),,AW119/AW5)</f>
        <v>0</v>
      </c>
      <c r="AY119" s="47">
        <f>IF(AND(AW124=0,AW119&gt;=0),,AW119/AW124)</f>
        <v>0</v>
      </c>
      <c r="AZ119" s="72">
        <f t="shared" si="48"/>
        <v>0</v>
      </c>
      <c r="BA119" s="30">
        <f>IF(AND(AZ5=0,AZ119&gt;=0),,AZ119/AZ5)</f>
        <v>0</v>
      </c>
      <c r="BB119" s="47">
        <f t="shared" si="27"/>
        <v>0</v>
      </c>
    </row>
    <row r="120" spans="1:54" hidden="1" outlineLevel="1" x14ac:dyDescent="0.3">
      <c r="A120" s="29" t="s">
        <v>31</v>
      </c>
      <c r="B120" s="72">
        <v>569.02</v>
      </c>
      <c r="C120" s="30">
        <f>IF(AND(B5=0,B120&gt;=0),,B120/B5)</f>
        <v>2.1431889945651918E-3</v>
      </c>
      <c r="D120" s="47">
        <f>IF(AND(B124=0,B120&gt;=0),"Validar",B120/B124)</f>
        <v>7.8470862131403297E-3</v>
      </c>
      <c r="E120" s="72">
        <v>10.68</v>
      </c>
      <c r="F120" s="30">
        <f>IF(AND(E5=0,E120&gt;=0),,E120/E5)</f>
        <v>4.679994426074054E-4</v>
      </c>
      <c r="G120" s="30">
        <f>IF(AND(E124=0,E120&gt;=0),"Validar",E120/E124)</f>
        <v>1.2244392572652355E-3</v>
      </c>
      <c r="H120" s="63">
        <v>10.65</v>
      </c>
      <c r="I120" s="30">
        <f>IF(AND(H5=0,H120&gt;=0),,H120/H5)</f>
        <v>4.4319748047434205E-4</v>
      </c>
      <c r="J120" s="30">
        <f>IF(AND(H124=0,H120&gt;=0),,H120/H124)</f>
        <v>1.6674860573114175E-3</v>
      </c>
      <c r="K120" s="30">
        <f t="shared" si="18"/>
        <v>-2.8089887640448839E-3</v>
      </c>
      <c r="L120" s="63">
        <f t="shared" si="42"/>
        <v>21.33</v>
      </c>
      <c r="M120" s="30">
        <f>IF(AND(L5=0,L120&gt;=0),,L120/L5)</f>
        <v>4.5527834732038912E-4</v>
      </c>
      <c r="N120" s="47">
        <f>IF(AND(L124=0,L120&gt;=0),,L120/L124)</f>
        <v>1.4117207903518512E-3</v>
      </c>
      <c r="O120" s="72">
        <v>11.97</v>
      </c>
      <c r="P120" s="30">
        <f>IF(AND(O5=0,O120&gt;=0),,O120/O5)</f>
        <v>4.8832646806969073E-4</v>
      </c>
      <c r="Q120" s="30">
        <f>IF(AND(O124=0,O120&gt;=0),,O120/O124)</f>
        <v>2.2120377728087524E-3</v>
      </c>
      <c r="R120" s="30">
        <f t="shared" si="20"/>
        <v>0.12394366197183102</v>
      </c>
      <c r="S120" s="63">
        <f t="shared" si="43"/>
        <v>33.299999999999997</v>
      </c>
      <c r="T120" s="30">
        <f>IF(AND(S5=0,S120&gt;=0),,S120/S5)</f>
        <v>4.6662999954458028E-4</v>
      </c>
      <c r="U120" s="47">
        <f>IF(AND(S124=0,S120&gt;=0),,S120/S124)</f>
        <v>1.6227658948213789E-3</v>
      </c>
      <c r="V120" s="72">
        <f>50*3</f>
        <v>150</v>
      </c>
      <c r="W120" s="30">
        <f>IF(AND(V5=0,V120&gt;=0),,V120/V5)</f>
        <v>2.631578947368421E-3</v>
      </c>
      <c r="X120" s="47">
        <f t="shared" si="22"/>
        <v>-0.77800000000000002</v>
      </c>
      <c r="Y120" s="72">
        <v>13.69</v>
      </c>
      <c r="Z120" s="30">
        <f>IF(AND(Y5=0,Y120&gt;=0),,Y120/Y5)</f>
        <v>5.8596675954817646E-4</v>
      </c>
      <c r="AA120" s="30">
        <f>IF(AND(Y124=0,Y120&gt;=0),,Y120/Y124)</f>
        <v>2.0204971987555272E-3</v>
      </c>
      <c r="AB120" s="30">
        <f t="shared" si="17"/>
        <v>0.14369256474519623</v>
      </c>
      <c r="AC120" s="63">
        <f t="shared" si="44"/>
        <v>46.989999999999995</v>
      </c>
      <c r="AD120" s="30">
        <f>IF(AND(AC5=0,AC120&gt;=0),,AC120/AC5)</f>
        <v>4.9606311265615452E-4</v>
      </c>
      <c r="AE120" s="47">
        <f>IF(AND(AC124=0,AC120&gt;=0),,AC120/AC124)</f>
        <v>1.7214926099278721E-3</v>
      </c>
      <c r="AF120" s="72">
        <v>20.239999999999998</v>
      </c>
      <c r="AG120" s="30">
        <f>IF(AND(AF5=0,AF120&gt;=0),,AF120/AF5)</f>
        <v>6.3188568863208289E-4</v>
      </c>
      <c r="AH120" s="30">
        <f>IF(AND(AF124=0,AF120&gt;=0),,AF120/AF124)</f>
        <v>2.9083468404777508E-3</v>
      </c>
      <c r="AI120" s="30">
        <f t="shared" si="45"/>
        <v>-0.86506666666666665</v>
      </c>
      <c r="AJ120" s="63">
        <f t="shared" si="29"/>
        <v>67.22999999999999</v>
      </c>
      <c r="AK120" s="30">
        <f>IF(AND(AJ5=0,AJ120&gt;=0),,AJ120/AJ5)</f>
        <v>5.3038507707979098E-4</v>
      </c>
      <c r="AL120" s="47">
        <f>IF(AND(AJ124=0,AJ120&gt;=0),,AJ120/AJ124)</f>
        <v>1.9626125663253866E-3</v>
      </c>
      <c r="AM120" s="72">
        <v>69.430000000000007</v>
      </c>
      <c r="AN120" s="30">
        <f>IF(AND(AM5=0,AM120&gt;=0),,AM120/AM5)</f>
        <v>1.8837332592465175E-3</v>
      </c>
      <c r="AO120" s="30">
        <f>IF(AND(AM124=0,AM120&gt;=0),,AM120/AM124)</f>
        <v>7.7753600709559011E-3</v>
      </c>
      <c r="AP120" s="30">
        <f t="shared" si="46"/>
        <v>0.47754841455628888</v>
      </c>
      <c r="AQ120" s="63">
        <f t="shared" si="31"/>
        <v>136.66</v>
      </c>
      <c r="AR120" s="30">
        <f>IF(AND(AQ5=0,AQ120&gt;=0),,AQ120/AQ5)</f>
        <v>8.3525543133003638E-4</v>
      </c>
      <c r="AS120" s="47">
        <f>IF(AND(AQ124=0,AQ120&gt;=0),,AQ120/AQ124)</f>
        <v>3.1645357110190262E-3</v>
      </c>
      <c r="AT120" s="72">
        <f t="shared" si="47"/>
        <v>300</v>
      </c>
      <c r="AU120" s="30">
        <f>IF(AND(AT5=0,AT120&gt;=0),,AT120/AT5)</f>
        <v>2.631578947368421E-3</v>
      </c>
      <c r="AV120" s="47">
        <f t="shared" si="25"/>
        <v>-0.54446666666666665</v>
      </c>
      <c r="AW120" s="72">
        <f>+AZ120</f>
        <v>50</v>
      </c>
      <c r="AX120" s="30">
        <f>IF(AND(AW5=0,AW120&gt;=0),,AW120/AW5)</f>
        <v>1.7241379310344827E-3</v>
      </c>
      <c r="AY120" s="47">
        <f>IF(AND(AW124=0,AW120&gt;=0),,AW120/AW124)</f>
        <v>6.6337362104525403E-3</v>
      </c>
      <c r="AZ120" s="72">
        <f t="shared" si="48"/>
        <v>50</v>
      </c>
      <c r="BA120" s="30">
        <f>IF(AND(AZ5=0,AZ120&gt;=0),,AZ120/AZ5)</f>
        <v>2.631578947368421E-3</v>
      </c>
      <c r="BB120" s="47">
        <f t="shared" si="27"/>
        <v>0</v>
      </c>
    </row>
    <row r="121" spans="1:54" hidden="1" outlineLevel="1" x14ac:dyDescent="0.3">
      <c r="A121" s="29" t="s">
        <v>98</v>
      </c>
      <c r="B121" s="72">
        <v>14.34</v>
      </c>
      <c r="C121" s="30">
        <f>IF(AND(B5=0,B121&gt;=0),,B121/B5)</f>
        <v>5.4010984116665234E-5</v>
      </c>
      <c r="D121" s="47">
        <f>IF(AND(B124=0,B121&gt;=0),"Validar",B121/B124)</f>
        <v>1.9775617077858831E-4</v>
      </c>
      <c r="E121" s="72">
        <v>1.1200000000000001</v>
      </c>
      <c r="F121" s="30">
        <f>IF(AND(E5=0,E121&gt;=0),,E121/E5)</f>
        <v>4.907859323223728E-5</v>
      </c>
      <c r="G121" s="30">
        <f>IF(AND(E124=0,E121&gt;=0),"Validar",E121/E124)</f>
        <v>1.284056149941071E-4</v>
      </c>
      <c r="H121" s="63">
        <v>0.7</v>
      </c>
      <c r="I121" s="30">
        <f>IF(AND(H5=0,H121&gt;=0),,H121/H5)</f>
        <v>2.9130350829299474E-5</v>
      </c>
      <c r="J121" s="30">
        <f>IF(AND(H124=0,H121&gt;=0),,H121/H124)</f>
        <v>1.0960002254629034E-4</v>
      </c>
      <c r="K121" s="30">
        <f t="shared" si="18"/>
        <v>-0.37500000000000011</v>
      </c>
      <c r="L121" s="63">
        <f t="shared" si="42"/>
        <v>1.82</v>
      </c>
      <c r="M121" s="30">
        <f>IF(AND(L5=0,L121&gt;=0),,L121/L5)</f>
        <v>3.8847003850122284E-5</v>
      </c>
      <c r="N121" s="47">
        <f>IF(AND(L124=0,L121&gt;=0),,L121/L124)</f>
        <v>1.2045625121614484E-4</v>
      </c>
      <c r="O121" s="72">
        <v>1.1100000000000001</v>
      </c>
      <c r="P121" s="30">
        <f>IF(AND(O5=0,O121&gt;=0),,O121/O5)</f>
        <v>4.5283406813480099E-5</v>
      </c>
      <c r="Q121" s="30">
        <f>IF(AND(O124=0,O121&gt;=0),,O121/O124)</f>
        <v>2.0512630975920762E-4</v>
      </c>
      <c r="R121" s="30">
        <f t="shared" si="20"/>
        <v>0.58571428571428596</v>
      </c>
      <c r="S121" s="63">
        <f t="shared" si="43"/>
        <v>2.93</v>
      </c>
      <c r="T121" s="30">
        <f>IF(AND(S5=0,S121&gt;=0),,S121/S5)</f>
        <v>4.1057834794763376E-5</v>
      </c>
      <c r="U121" s="47">
        <f>IF(AND(S124=0,S121&gt;=0),,S121/S124)</f>
        <v>1.4278390606086008E-4</v>
      </c>
      <c r="V121" s="72"/>
      <c r="W121" s="30">
        <f>IF(AND(V5=0,V121&gt;=0),,V121/V5)</f>
        <v>0</v>
      </c>
      <c r="X121" s="47">
        <f t="shared" si="22"/>
        <v>1</v>
      </c>
      <c r="Y121" s="72">
        <v>2.73</v>
      </c>
      <c r="Z121" s="30">
        <f>IF(AND(Y5=0,Y121&gt;=0),,Y121/Y5)</f>
        <v>1.1685093159726235E-4</v>
      </c>
      <c r="AA121" s="30">
        <f>IF(AND(Y124=0,Y121&gt;=0),,Y121/Y124)</f>
        <v>4.0291872553707735E-4</v>
      </c>
      <c r="AB121" s="30">
        <f t="shared" si="17"/>
        <v>1.4594594594594592</v>
      </c>
      <c r="AC121" s="63">
        <f t="shared" si="44"/>
        <v>5.66</v>
      </c>
      <c r="AD121" s="30">
        <f>IF(AND(AC5=0,AC121&gt;=0),,AC121/AC5)</f>
        <v>5.9751377263967541E-5</v>
      </c>
      <c r="AE121" s="47">
        <f>IF(AND(AC124=0,AC121&gt;=0),,AC121/AC124)</f>
        <v>2.0735578148950326E-4</v>
      </c>
      <c r="AF121" s="72">
        <v>1.77</v>
      </c>
      <c r="AG121" s="30">
        <f>IF(AND(AF5=0,AF121&gt;=0),,AF121/AF5)</f>
        <v>5.5258778106659432E-5</v>
      </c>
      <c r="AH121" s="30">
        <f>IF(AND(AF124=0,AF121&gt;=0),,AF121/AF124)</f>
        <v>2.5433665551608794E-4</v>
      </c>
      <c r="AI121" s="30">
        <f t="shared" si="45"/>
        <v>1</v>
      </c>
      <c r="AJ121" s="63">
        <f t="shared" si="29"/>
        <v>7.43</v>
      </c>
      <c r="AK121" s="30">
        <f>IF(AND(AJ5=0,AJ121&gt;=0),,AJ121/AJ5)</f>
        <v>5.861611070508475E-5</v>
      </c>
      <c r="AL121" s="47">
        <f>IF(AND(AJ124=0,AJ121&gt;=0),,AJ121/AJ124)</f>
        <v>2.1690036245422612E-4</v>
      </c>
      <c r="AM121" s="72">
        <v>10.08</v>
      </c>
      <c r="AN121" s="30">
        <f>IF(AND(AM5=0,AM121&gt;=0),,AM121/AM5)</f>
        <v>2.7348453482939502E-4</v>
      </c>
      <c r="AO121" s="30">
        <f>IF(AND(AM124=0,AM121&gt;=0),,AM121/AM124)</f>
        <v>1.1288438645432159E-3</v>
      </c>
      <c r="AP121" s="30">
        <f t="shared" si="46"/>
        <v>0.78091872791519434</v>
      </c>
      <c r="AQ121" s="63">
        <f t="shared" si="31"/>
        <v>17.509999999999998</v>
      </c>
      <c r="AR121" s="30">
        <f>IF(AND(AQ5=0,AQ121&gt;=0),,AQ121/AQ5)</f>
        <v>1.0701977610558273E-4</v>
      </c>
      <c r="AS121" s="47">
        <f>IF(AND(AQ124=0,AQ121&gt;=0),,AQ121/AQ124)</f>
        <v>4.0546626884196654E-4</v>
      </c>
      <c r="AT121" s="72">
        <f t="shared" si="47"/>
        <v>0</v>
      </c>
      <c r="AU121" s="30">
        <f>IF(AND(AT5=0,AT121&gt;=0),,AT121/AT5)</f>
        <v>0</v>
      </c>
      <c r="AV121" s="47">
        <f t="shared" si="25"/>
        <v>1</v>
      </c>
      <c r="AW121" s="72">
        <f t="shared" si="49"/>
        <v>2.918333333333333</v>
      </c>
      <c r="AX121" s="30">
        <f>IF(AND(AW5=0,AW121&gt;=0),,AW121/AW5)</f>
        <v>1.0063218390804596E-4</v>
      </c>
      <c r="AY121" s="47">
        <f>IF(AND(AW124=0,AW121&gt;=0),,AW121/AW124)</f>
        <v>3.8718907015007989E-4</v>
      </c>
      <c r="AZ121" s="72">
        <f t="shared" si="48"/>
        <v>0</v>
      </c>
      <c r="BA121" s="30">
        <f>IF(AND(AZ5=0,AZ121&gt;=0),,AZ121/AZ5)</f>
        <v>0</v>
      </c>
      <c r="BB121" s="47">
        <f t="shared" si="27"/>
        <v>1</v>
      </c>
    </row>
    <row r="122" spans="1:54" hidden="1" outlineLevel="1" x14ac:dyDescent="0.3">
      <c r="A122" s="29" t="s">
        <v>32</v>
      </c>
      <c r="B122" s="72">
        <v>1.07</v>
      </c>
      <c r="C122" s="30">
        <f>IF(AND(B5=0,B122&gt;=0),,B122/B5)</f>
        <v>4.0301082988027755E-6</v>
      </c>
      <c r="D122" s="47">
        <f>IF(AND(B124=0,B122&gt;=0),"Validar",B122/B124)</f>
        <v>1.4755864904678488E-5</v>
      </c>
      <c r="E122" s="72">
        <v>0.41</v>
      </c>
      <c r="F122" s="30">
        <f>IF(AND(E5=0,E122&gt;=0),,E122/E5)</f>
        <v>1.7966270736801142E-5</v>
      </c>
      <c r="G122" s="30">
        <f>IF(AND(E124=0,E122&gt;=0),"Validar",E122/E124)</f>
        <v>4.7005626917485631E-5</v>
      </c>
      <c r="I122" s="30">
        <f>IF(AND(H5=0,H122&gt;=0),,H122/H5)</f>
        <v>0</v>
      </c>
      <c r="J122" s="30">
        <f>IF(AND(H124=0,H122&gt;=0),,H122/H124)</f>
        <v>0</v>
      </c>
      <c r="K122" s="30">
        <f t="shared" si="18"/>
        <v>-1</v>
      </c>
      <c r="L122" s="63">
        <f t="shared" si="42"/>
        <v>0.41</v>
      </c>
      <c r="M122" s="30">
        <f>IF(AND(L5=0,L122&gt;=0),,L122/L5)</f>
        <v>8.7512481200824919E-6</v>
      </c>
      <c r="N122" s="47">
        <f>IF(AND(L124=0,L122&gt;=0),,L122/L124)</f>
        <v>2.7135748900340318E-5</v>
      </c>
      <c r="O122" s="72"/>
      <c r="P122" s="30">
        <f>IF(AND(O5=0,O122&gt;=0),,O122/O5)</f>
        <v>0</v>
      </c>
      <c r="Q122" s="30">
        <f>IF(AND(O124=0,O122&gt;=0),,O122/O124)</f>
        <v>0</v>
      </c>
      <c r="R122" s="30">
        <f t="shared" si="20"/>
        <v>0</v>
      </c>
      <c r="S122" s="63">
        <f t="shared" si="43"/>
        <v>0.41</v>
      </c>
      <c r="T122" s="30">
        <f>IF(AND(S5=0,S122&gt;=0),,S122/S5)</f>
        <v>5.7452942886870245E-6</v>
      </c>
      <c r="U122" s="47">
        <f>IF(AND(S124=0,S122&gt;=0),,S122/S124)</f>
        <v>1.9980000506809772E-5</v>
      </c>
      <c r="V122" s="72"/>
      <c r="W122" s="30">
        <f>IF(AND(V5=0,V122&gt;=0),,V122/V5)</f>
        <v>0</v>
      </c>
      <c r="X122" s="47">
        <f t="shared" si="22"/>
        <v>1</v>
      </c>
      <c r="Y122" s="72"/>
      <c r="Z122" s="30">
        <f>IF(AND(Y5=0,Y122&gt;=0),,Y122/Y5)</f>
        <v>0</v>
      </c>
      <c r="AA122" s="30">
        <f>IF(AND(Y124=0,Y122&gt;=0),,Y122/Y124)</f>
        <v>0</v>
      </c>
      <c r="AB122" s="30">
        <f t="shared" si="17"/>
        <v>0</v>
      </c>
      <c r="AC122" s="63">
        <f t="shared" si="44"/>
        <v>0.41</v>
      </c>
      <c r="AD122" s="30">
        <f>IF(AND(AC5=0,AC122&gt;=0),,AC122/AC5)</f>
        <v>4.328279978485281E-6</v>
      </c>
      <c r="AE122" s="47">
        <f>IF(AND(AC124=0,AC122&gt;=0),,AC122/AC124)</f>
        <v>1.5020471804009952E-5</v>
      </c>
      <c r="AF122" s="72">
        <v>0.38</v>
      </c>
      <c r="AG122" s="30">
        <f>IF(AND(AF5=0,AF122&gt;=0),,AF122/AF5)</f>
        <v>1.1863466486175471E-5</v>
      </c>
      <c r="AH122" s="30">
        <f>IF(AND(AF124=0,AF122&gt;=0),,AF122/AF124)</f>
        <v>5.4603349771815487E-5</v>
      </c>
      <c r="AI122" s="30">
        <f t="shared" si="45"/>
        <v>1</v>
      </c>
      <c r="AJ122" s="63">
        <f t="shared" si="29"/>
        <v>0.79</v>
      </c>
      <c r="AK122" s="30">
        <f>IF(AND(AJ5=0,AJ122&gt;=0),,AJ122/AJ5)</f>
        <v>6.2323993885621746E-6</v>
      </c>
      <c r="AL122" s="47">
        <f>IF(AND(AJ124=0,AJ122&gt;=0),,AJ122/AJ124)</f>
        <v>2.3062084298632389E-5</v>
      </c>
      <c r="AM122" s="72"/>
      <c r="AN122" s="30">
        <f>IF(AND(AM5=0,AM122&gt;=0),,AM122/AM5)</f>
        <v>0</v>
      </c>
      <c r="AO122" s="30">
        <f>IF(AND(AM124=0,AM122&gt;=0),,AM122/AM124)</f>
        <v>0</v>
      </c>
      <c r="AP122" s="30">
        <f t="shared" si="46"/>
        <v>-1</v>
      </c>
      <c r="AQ122" s="63">
        <f t="shared" si="31"/>
        <v>0.79</v>
      </c>
      <c r="AR122" s="30">
        <f>IF(AND(AQ5=0,AQ122&gt;=0),,AQ122/AQ5)</f>
        <v>4.8284193674134993E-6</v>
      </c>
      <c r="AS122" s="47">
        <f>IF(AND(AQ124=0,AQ122&gt;=0),,AQ122/AQ124)</f>
        <v>1.8293452449180676E-5</v>
      </c>
      <c r="AT122" s="72">
        <f t="shared" si="47"/>
        <v>0</v>
      </c>
      <c r="AU122" s="30">
        <f>IF(AND(AT5=0,AT122&gt;=0),,AT122/AT5)</f>
        <v>0</v>
      </c>
      <c r="AV122" s="47">
        <f t="shared" si="25"/>
        <v>1</v>
      </c>
      <c r="AW122" s="72">
        <f t="shared" si="49"/>
        <v>0.13166666666666668</v>
      </c>
      <c r="AX122" s="30">
        <f>IF(AND(AW5=0,AW122&gt;=0),,AW122/AW5)</f>
        <v>4.5402298850574721E-6</v>
      </c>
      <c r="AY122" s="47">
        <f>IF(AND(AW124=0,AW122&gt;=0),,AW122/AW124)</f>
        <v>1.7468838687525024E-5</v>
      </c>
      <c r="AZ122" s="72">
        <f t="shared" si="48"/>
        <v>0</v>
      </c>
      <c r="BA122" s="30">
        <f>IF(AND(AZ5=0,AZ122&gt;=0),,AZ122/AZ5)</f>
        <v>0</v>
      </c>
      <c r="BB122" s="47">
        <f t="shared" si="27"/>
        <v>1</v>
      </c>
    </row>
    <row r="123" spans="1:54" hidden="1" outlineLevel="1" x14ac:dyDescent="0.3">
      <c r="A123" s="29" t="s">
        <v>99</v>
      </c>
      <c r="B123" s="72"/>
      <c r="C123" s="30">
        <f>IF(AND(B5=0,B123&gt;=0),,B123/B5)</f>
        <v>0</v>
      </c>
      <c r="D123" s="47">
        <f>IF(AND(B124=0,B123&gt;=0),"Validar",B123/B124)</f>
        <v>0</v>
      </c>
      <c r="E123" s="72"/>
      <c r="F123" s="30">
        <f>IF(AND(E5=0,E123&gt;=0),,E123/E5)</f>
        <v>0</v>
      </c>
      <c r="G123" s="30">
        <f>IF(AND(E124=0,E123&gt;=0),"Validar",E123/E124)</f>
        <v>0</v>
      </c>
      <c r="I123" s="30">
        <f>IF(AND(H5=0,H123&gt;=0),,H123/H5)</f>
        <v>0</v>
      </c>
      <c r="J123" s="30">
        <f>IF(AND(H124=0,H123&gt;=0),,H123/H124)</f>
        <v>0</v>
      </c>
      <c r="K123" s="30">
        <f t="shared" si="18"/>
        <v>0</v>
      </c>
      <c r="L123" s="63">
        <f t="shared" si="42"/>
        <v>0</v>
      </c>
      <c r="M123" s="30">
        <f>IF(AND(L5=0,L123&gt;=0),,L123/L5)</f>
        <v>0</v>
      </c>
      <c r="N123" s="47">
        <f>IF(AND(L124=0,L123&gt;=0),,L123/L124)</f>
        <v>0</v>
      </c>
      <c r="O123" s="72"/>
      <c r="P123" s="30">
        <f>IF(AND(O5=0,O123&gt;=0),,O123/O5)</f>
        <v>0</v>
      </c>
      <c r="Q123" s="30">
        <f>IF(AND(O124=0,O123&gt;=0),,O123/O124)</f>
        <v>0</v>
      </c>
      <c r="R123" s="30">
        <f t="shared" si="20"/>
        <v>0</v>
      </c>
      <c r="S123" s="63">
        <f t="shared" si="43"/>
        <v>0</v>
      </c>
      <c r="T123" s="30">
        <f>IF(AND(S5=0,S123&gt;=0),,S123/S5)</f>
        <v>0</v>
      </c>
      <c r="U123" s="47">
        <f>IF(AND(S124=0,S123&gt;=0),,S123/S124)</f>
        <v>0</v>
      </c>
      <c r="V123" s="72"/>
      <c r="W123" s="30">
        <f>IF(AND(V5=0,V123&gt;=0),,V123/V5)</f>
        <v>0</v>
      </c>
      <c r="X123" s="47">
        <f t="shared" si="22"/>
        <v>0</v>
      </c>
      <c r="Y123" s="72"/>
      <c r="Z123" s="30">
        <f>IF(AND(Y5=0,Y123&gt;=0),,Y123/Y5)</f>
        <v>0</v>
      </c>
      <c r="AA123" s="30">
        <f>IF(AND(Y124=0,Y123&gt;=0),,Y123/Y124)</f>
        <v>0</v>
      </c>
      <c r="AB123" s="30">
        <f t="shared" si="17"/>
        <v>0</v>
      </c>
      <c r="AC123" s="63">
        <f t="shared" si="44"/>
        <v>0</v>
      </c>
      <c r="AD123" s="30">
        <f>IF(AND(AC5=0,AC123&gt;=0),,AC123/AC5)</f>
        <v>0</v>
      </c>
      <c r="AE123" s="47">
        <f>IF(AND(AC124=0,AC123&gt;=0),,AC123/AC124)</f>
        <v>0</v>
      </c>
      <c r="AF123" s="72"/>
      <c r="AG123" s="30">
        <f>IF(AND(AF5=0,AF123&gt;=0),,AF123/AF5)</f>
        <v>0</v>
      </c>
      <c r="AH123" s="30">
        <f>IF(AND(AF124=0,AF123&gt;=0),,AF123/AF124)</f>
        <v>0</v>
      </c>
      <c r="AI123" s="30">
        <f t="shared" si="45"/>
        <v>0</v>
      </c>
      <c r="AJ123" s="63">
        <f t="shared" si="29"/>
        <v>0</v>
      </c>
      <c r="AK123" s="30">
        <f>IF(AND(AJ5=0,AJ123&gt;=0),,AJ123/AJ5)</f>
        <v>0</v>
      </c>
      <c r="AL123" s="47">
        <f>IF(AND(AJ124=0,AJ123&gt;=0),,AJ123/AJ124)</f>
        <v>0</v>
      </c>
      <c r="AM123" s="72"/>
      <c r="AN123" s="30">
        <f>IF(AND(AM5=0,AM123&gt;=0),,AM123/AM5)</f>
        <v>0</v>
      </c>
      <c r="AO123" s="30">
        <f>IF(AND(AM124=0,AM123&gt;=0),,AM123/AM124)</f>
        <v>0</v>
      </c>
      <c r="AP123" s="30">
        <f t="shared" si="46"/>
        <v>0</v>
      </c>
      <c r="AQ123" s="63">
        <f t="shared" si="31"/>
        <v>0</v>
      </c>
      <c r="AR123" s="30">
        <f>IF(AND(AQ5=0,AQ123&gt;=0),,AQ123/AQ5)</f>
        <v>0</v>
      </c>
      <c r="AS123" s="47">
        <f>IF(AND(AQ124=0,AQ123&gt;=0),,AQ123/AQ124)</f>
        <v>0</v>
      </c>
      <c r="AT123" s="72">
        <f t="shared" si="47"/>
        <v>0</v>
      </c>
      <c r="AU123" s="30">
        <f>IF(AND(AT5=0,AT123&gt;=0),,AT123/AT5)</f>
        <v>0</v>
      </c>
      <c r="AV123" s="47">
        <f t="shared" si="25"/>
        <v>0</v>
      </c>
      <c r="AW123" s="72">
        <f t="shared" si="49"/>
        <v>0</v>
      </c>
      <c r="AX123" s="30">
        <f>IF(AND(AW5=0,AW123&gt;=0),,AW123/AW5)</f>
        <v>0</v>
      </c>
      <c r="AY123" s="47">
        <f>IF(AND(AW124=0,AW123&gt;=0),,AW123/AW124)</f>
        <v>0</v>
      </c>
      <c r="AZ123" s="72">
        <f t="shared" si="48"/>
        <v>0</v>
      </c>
      <c r="BA123" s="30">
        <f>IF(AND(AZ5=0,AZ123&gt;=0),,AZ123/AZ5)</f>
        <v>0</v>
      </c>
      <c r="BB123" s="47">
        <f t="shared" si="27"/>
        <v>0</v>
      </c>
    </row>
    <row r="124" spans="1:54" s="28" customFormat="1" ht="18" customHeight="1" collapsed="1" x14ac:dyDescent="0.3">
      <c r="A124" s="19" t="s">
        <v>103</v>
      </c>
      <c r="B124" s="70">
        <f>+B39+B116</f>
        <v>72513.540000000023</v>
      </c>
      <c r="C124" s="36">
        <f>IF(AND(B5=0,B124&gt;=0),,B124/B5)</f>
        <v>0.27311908348557673</v>
      </c>
      <c r="D124" s="42">
        <f>IF(AND(B124=0,B124&gt;=0),"Validar",B124/B124)</f>
        <v>1</v>
      </c>
      <c r="E124" s="70">
        <f>+E39+E116</f>
        <v>8722.36</v>
      </c>
      <c r="F124" s="36">
        <f>IF(AND(E5=0,E124&gt;=0),,E124/E5)</f>
        <v>0.38221532005815817</v>
      </c>
      <c r="G124" s="36">
        <f>IF(AND(E124=0,E124&gt;=0),"Validar",E124/E124)</f>
        <v>1</v>
      </c>
      <c r="H124" s="61">
        <f>+H39+H116</f>
        <v>6386.8600000000006</v>
      </c>
      <c r="I124" s="36">
        <f>IF(AND(H5=0,H124&gt;=0),,H124/H5)</f>
        <v>0.26578781785374239</v>
      </c>
      <c r="J124" s="36">
        <f>IF(AND(H124=0,H124&gt;=0),,H124/H124)</f>
        <v>1</v>
      </c>
      <c r="K124" s="36">
        <f t="shared" si="18"/>
        <v>-0.26776010162387243</v>
      </c>
      <c r="L124" s="61">
        <f>+L39+L116</f>
        <v>15109.220000000001</v>
      </c>
      <c r="M124" s="36">
        <f>IF(AND(L5=0,L124&gt;=0),,L124/L5)</f>
        <v>0.32249886127051902</v>
      </c>
      <c r="N124" s="42">
        <f>IF(AND(L124=0,L124&gt;=0),,L124/L124)</f>
        <v>1</v>
      </c>
      <c r="O124" s="70">
        <f>+O39+O116</f>
        <v>5411.2999999999993</v>
      </c>
      <c r="P124" s="36">
        <f>IF(AND(O5=0,O124&gt;=0),,O124/O5)</f>
        <v>0.22075864800881514</v>
      </c>
      <c r="Q124" s="36">
        <f>IF(AND(O124=0,O124&gt;=0),,O124/O124)</f>
        <v>1</v>
      </c>
      <c r="R124" s="36">
        <f t="shared" si="20"/>
        <v>-0.15274485427894163</v>
      </c>
      <c r="S124" s="61">
        <f>+S39+S116</f>
        <v>20520.519999999997</v>
      </c>
      <c r="T124" s="36">
        <f>IF(AND(S5=0,S124&gt;=0),,S124/S5)</f>
        <v>0.28755225940704354</v>
      </c>
      <c r="U124" s="42">
        <f>IF(AND(S124=0,S124&gt;=0),,S124/S124)</f>
        <v>1</v>
      </c>
      <c r="V124" s="70">
        <f>+V39+V116</f>
        <v>18210.39</v>
      </c>
      <c r="W124" s="36">
        <f>IF(AND(V5=0,V124&gt;=0),,V124/V5)</f>
        <v>0.31948052631578944</v>
      </c>
      <c r="X124" s="42">
        <f t="shared" si="22"/>
        <v>0.12685779931127217</v>
      </c>
      <c r="Y124" s="70">
        <f>+Y39+Y116</f>
        <v>6775.56</v>
      </c>
      <c r="Z124" s="36">
        <f>IF(AND(Y5=0,Y124&gt;=0),,Y124/Y5)</f>
        <v>0.29001117146269118</v>
      </c>
      <c r="AA124" s="36">
        <f>IF(AND(Y124=0,Y124&gt;=0),,Y124/Y124)</f>
        <v>1</v>
      </c>
      <c r="AB124" s="36">
        <f t="shared" si="17"/>
        <v>0.25211317058747462</v>
      </c>
      <c r="AC124" s="61">
        <f>+AC39+AC116</f>
        <v>27296.080000000002</v>
      </c>
      <c r="AD124" s="36">
        <f>IF(AND(AC5=0,AC124&gt;=0),,AC124/AC5)</f>
        <v>0.28815872330520126</v>
      </c>
      <c r="AE124" s="42">
        <f>IF(AND(AC124=0,AC124&gt;=0),,AC124/AC124)</f>
        <v>1</v>
      </c>
      <c r="AF124" s="70">
        <f>+AF39+AF116</f>
        <v>6959.2799999999988</v>
      </c>
      <c r="AG124" s="36">
        <f>IF(AND(AF5=0,AF124&gt;=0),,AF124/AF5)</f>
        <v>0.21726627644187163</v>
      </c>
      <c r="AH124" s="36">
        <f>IF(AND(AF124=0,AF124&gt;=0),,AF124/AF124)</f>
        <v>1</v>
      </c>
      <c r="AI124" s="36">
        <f t="shared" si="45"/>
        <v>-0.61784014510397645</v>
      </c>
      <c r="AJ124" s="61">
        <f t="shared" si="29"/>
        <v>34255.360000000001</v>
      </c>
      <c r="AK124" s="36">
        <f>IF(AND(AJ5=0,AJ124&gt;=0),,AJ124/AJ5)</f>
        <v>0.27024441103667995</v>
      </c>
      <c r="AL124" s="42">
        <f>IF(AND(AJ124=0,AJ124&gt;=0),,AJ124/AJ124)</f>
        <v>1</v>
      </c>
      <c r="AM124" s="70">
        <f>+AM39+AM116</f>
        <v>8929.49</v>
      </c>
      <c r="AN124" s="36">
        <f>IF(AND(AM5=0,AM124&gt;=0),,AM124/AM5)</f>
        <v>0.24226958520969585</v>
      </c>
      <c r="AO124" s="36">
        <f>IF(AND(AM124=0,AM124&gt;=0),,AM124/AM124)</f>
        <v>1</v>
      </c>
      <c r="AP124" s="36">
        <f t="shared" si="46"/>
        <v>-0.67286548105075905</v>
      </c>
      <c r="AQ124" s="61">
        <f t="shared" si="31"/>
        <v>43184.85</v>
      </c>
      <c r="AR124" s="36">
        <f>IF(AND(AQ5=0,AQ124&gt;=0),,AQ124/AQ5)</f>
        <v>0.26394248875803394</v>
      </c>
      <c r="AS124" s="42">
        <f>IF(AND(AQ124=0,AQ124&gt;=0),,AQ124/AQ124)</f>
        <v>1</v>
      </c>
      <c r="AT124" s="70">
        <f>+AT39+AT116</f>
        <v>36420.78</v>
      </c>
      <c r="AU124" s="36">
        <f>IF(AND(AT5=0,AT124&gt;=0),,AT124/AT5)</f>
        <v>0.31948052631578944</v>
      </c>
      <c r="AV124" s="42">
        <f t="shared" si="25"/>
        <v>0.18572007518784606</v>
      </c>
      <c r="AW124" s="70">
        <f>+AW39+AW116</f>
        <v>7537.2306666666655</v>
      </c>
      <c r="AX124" s="36">
        <f>IF(AND(AW5=0,AW124&gt;=0),,AW124/AW5)</f>
        <v>0.25990450574712637</v>
      </c>
      <c r="AY124" s="42">
        <f>IF(AND(AW124=0,AW124&gt;=0),,AW124/AW124)</f>
        <v>1</v>
      </c>
      <c r="AZ124" s="70">
        <f>+AZ39+AZ116</f>
        <v>6070.13</v>
      </c>
      <c r="BA124" s="36">
        <f>IF(AND(AZ5=0,AZ124&gt;=0),,AZ124/AZ5)</f>
        <v>0.31948052631578949</v>
      </c>
      <c r="BB124" s="42">
        <f t="shared" si="27"/>
        <v>0.24169180341552246</v>
      </c>
    </row>
    <row r="125" spans="1:54" s="6" customFormat="1" x14ac:dyDescent="0.3">
      <c r="A125" s="37" t="s">
        <v>100</v>
      </c>
      <c r="B125" s="71">
        <f>SUM(B126:B135)</f>
        <v>1146.5899999999999</v>
      </c>
      <c r="C125" s="38">
        <f>IF(AND(B5=0,B125&gt;=0),,B125/B5)</f>
        <v>4.3185811909572658E-3</v>
      </c>
      <c r="D125" s="43"/>
      <c r="E125" s="71">
        <f>SUM(E126:E135)</f>
        <v>37.950000000000003</v>
      </c>
      <c r="F125" s="38">
        <f>IF(AND(E5=0,E125&gt;=0),,E125/E5)</f>
        <v>1.6629755474673255E-3</v>
      </c>
      <c r="G125" s="39"/>
      <c r="H125" s="62">
        <f>SUM(H126:H135)</f>
        <v>3.9000000000000004</v>
      </c>
      <c r="I125" s="38">
        <f>IF(AND(H5=0,H125&gt;=0),,H125/H5)</f>
        <v>1.6229766890609709E-4</v>
      </c>
      <c r="J125" s="39"/>
      <c r="K125" s="38">
        <f t="shared" si="18"/>
        <v>-0.89723320158102771</v>
      </c>
      <c r="L125" s="62">
        <f>SUM(L126:L135)</f>
        <v>41.850000000000009</v>
      </c>
      <c r="M125" s="38">
        <f>IF(AND(L5=0,L125&gt;=0),,L125/L5)</f>
        <v>8.932676434767131E-4</v>
      </c>
      <c r="N125" s="43"/>
      <c r="O125" s="71">
        <f>SUM(O126:O135)</f>
        <v>14.459999999999999</v>
      </c>
      <c r="P125" s="38">
        <f>IF(AND(O5=0,O125&gt;=0),,O125/O5)</f>
        <v>5.8990816443506495E-4</v>
      </c>
      <c r="Q125" s="39"/>
      <c r="R125" s="38">
        <f t="shared" si="20"/>
        <v>2.707692307692307</v>
      </c>
      <c r="S125" s="62">
        <f>SUM(S126:S135)</f>
        <v>56.31</v>
      </c>
      <c r="T125" s="38">
        <f>IF(AND(S5=0,S125&gt;=0),,S125/S5)</f>
        <v>7.8906712535601557E-4</v>
      </c>
      <c r="U125" s="43"/>
      <c r="V125" s="71">
        <f>SUM(V126:V135)</f>
        <v>0</v>
      </c>
      <c r="W125" s="38">
        <f>IF(AND(V5=0,V125&gt;=0),,V125/V5)</f>
        <v>0</v>
      </c>
      <c r="X125" s="91">
        <f t="shared" si="22"/>
        <v>1</v>
      </c>
      <c r="Y125" s="71">
        <f>SUM(Y126:Y135)</f>
        <v>12.709999999999999</v>
      </c>
      <c r="Z125" s="38">
        <f>IF(AND(Y5=0,Y125&gt;=0),,Y125/Y5)</f>
        <v>5.4402027128249244E-4</v>
      </c>
      <c r="AA125" s="39"/>
      <c r="AB125" s="38">
        <f t="shared" si="17"/>
        <v>-0.12102351313969573</v>
      </c>
      <c r="AC125" s="62">
        <f>SUM(AC126:AC135)</f>
        <v>69.02000000000001</v>
      </c>
      <c r="AD125" s="38">
        <f>IF(AND(AC5=0,AC125&gt;=0),,AC125/AC5)</f>
        <v>7.2862898564647356E-4</v>
      </c>
      <c r="AE125" s="43"/>
      <c r="AF125" s="71">
        <f>SUM(AF126:AF135)</f>
        <v>49.44</v>
      </c>
      <c r="AG125" s="38">
        <f>IF(AND(AF5=0,AF125&gt;=0),,AF125/AF5)</f>
        <v>1.5434994291487244E-3</v>
      </c>
      <c r="AH125" s="39"/>
      <c r="AI125" s="38">
        <f t="shared" si="45"/>
        <v>1</v>
      </c>
      <c r="AJ125" s="62">
        <f t="shared" si="29"/>
        <v>118.46000000000001</v>
      </c>
      <c r="AK125" s="38">
        <f>IF(AND(AJ5=0,AJ125&gt;=0),,AJ125/AJ5)</f>
        <v>9.3454434375832307E-4</v>
      </c>
      <c r="AL125" s="43"/>
      <c r="AM125" s="71">
        <f>SUM(AM126:AM135)</f>
        <v>46.050000000000004</v>
      </c>
      <c r="AN125" s="38">
        <f>IF(AND(AM5=0,AM125&gt;=0),,AM125/AM5)</f>
        <v>1.249401074295004E-3</v>
      </c>
      <c r="AO125" s="39"/>
      <c r="AP125" s="38">
        <f t="shared" si="46"/>
        <v>-0.33280208635178216</v>
      </c>
      <c r="AQ125" s="62">
        <f t="shared" si="31"/>
        <v>164.51000000000002</v>
      </c>
      <c r="AR125" s="38">
        <f>IF(AND(AQ5=0,AQ125&gt;=0),,AQ125/AQ5)</f>
        <v>1.0054724938394872E-3</v>
      </c>
      <c r="AS125" s="43"/>
      <c r="AT125" s="71">
        <f>SUM(AT126:AT135)</f>
        <v>0</v>
      </c>
      <c r="AU125" s="38">
        <f>IF(AND(AT5=0,AT125&gt;=0),,AT125/AT5)</f>
        <v>0</v>
      </c>
      <c r="AV125" s="91">
        <f t="shared" si="25"/>
        <v>1</v>
      </c>
      <c r="AW125" s="71">
        <f>SUM(AW126:AW135)</f>
        <v>27.418333333333329</v>
      </c>
      <c r="AX125" s="38">
        <f>IF(AND(AW5=0,AW125&gt;=0),,AW125/AW5)</f>
        <v>9.4545977011494236E-4</v>
      </c>
      <c r="AY125" s="43"/>
      <c r="AZ125" s="71">
        <f>SUM(AZ126:AZ135)</f>
        <v>0</v>
      </c>
      <c r="BA125" s="38">
        <f>IF(AND(AZ5=0,AZ125&gt;=0),,AZ125/AZ5)</f>
        <v>0</v>
      </c>
      <c r="BB125" s="91">
        <f t="shared" si="27"/>
        <v>1</v>
      </c>
    </row>
    <row r="126" spans="1:54" s="6" customFormat="1" hidden="1" outlineLevel="1" x14ac:dyDescent="0.3">
      <c r="A126" s="29" t="s">
        <v>104</v>
      </c>
      <c r="B126" s="72"/>
      <c r="C126" s="30">
        <f>IF(AND(B5=0,B126&gt;=0),,B126/B5)</f>
        <v>0</v>
      </c>
      <c r="D126" s="46"/>
      <c r="E126" s="72"/>
      <c r="F126" s="30">
        <f>IF(AND(E5=0,E126&gt;=0),,E126/E5)</f>
        <v>0</v>
      </c>
      <c r="G126" s="15"/>
      <c r="H126" s="63"/>
      <c r="I126" s="30">
        <f>IF(AND(H5=0,H126&gt;=0),,H126/H5)</f>
        <v>0</v>
      </c>
      <c r="J126" s="15"/>
      <c r="K126" s="30">
        <f t="shared" si="18"/>
        <v>0</v>
      </c>
      <c r="L126" s="63">
        <f t="shared" ref="L126:L134" si="50">+E126+H126</f>
        <v>0</v>
      </c>
      <c r="M126" s="30">
        <f>IF(AND(L5=0,L126&gt;=0),,L126/L5)</f>
        <v>0</v>
      </c>
      <c r="N126" s="46"/>
      <c r="O126" s="72"/>
      <c r="P126" s="30">
        <f>IF(AND(O5=0,O126&gt;=0),,O126/O5)</f>
        <v>0</v>
      </c>
      <c r="Q126" s="15"/>
      <c r="R126" s="30">
        <f t="shared" si="20"/>
        <v>0</v>
      </c>
      <c r="S126" s="63">
        <f t="shared" ref="S126:S134" si="51">+L126+O126</f>
        <v>0</v>
      </c>
      <c r="T126" s="30">
        <f>IF(AND(S5=0,S126&gt;=0),,S126/S5)</f>
        <v>0</v>
      </c>
      <c r="U126" s="46"/>
      <c r="V126" s="72"/>
      <c r="W126" s="30">
        <f>IF(AND(V5=0,V126&gt;=0),,V126/V5)</f>
        <v>0</v>
      </c>
      <c r="X126" s="47">
        <f t="shared" si="22"/>
        <v>0</v>
      </c>
      <c r="Y126" s="72"/>
      <c r="Z126" s="30">
        <f>IF(AND(Y5=0,Y126&gt;=0),,Y126/Y5)</f>
        <v>0</v>
      </c>
      <c r="AA126" s="15"/>
      <c r="AB126" s="30">
        <f t="shared" si="17"/>
        <v>0</v>
      </c>
      <c r="AC126" s="63">
        <f t="shared" ref="AC126:AC134" si="52">+S126+Y126</f>
        <v>0</v>
      </c>
      <c r="AD126" s="30">
        <f>IF(AND(AC5=0,AC126&gt;=0),,AC126/AC5)</f>
        <v>0</v>
      </c>
      <c r="AE126" s="46"/>
      <c r="AF126" s="72"/>
      <c r="AG126" s="30">
        <f>IF(AND(AF5=0,AF126&gt;=0),,AF126/AF5)</f>
        <v>0</v>
      </c>
      <c r="AH126" s="15"/>
      <c r="AI126" s="30">
        <f t="shared" si="45"/>
        <v>0</v>
      </c>
      <c r="AJ126" s="63">
        <f t="shared" si="29"/>
        <v>0</v>
      </c>
      <c r="AK126" s="30">
        <f>IF(AND(AJ5=0,AJ126&gt;=0),,AJ126/AJ5)</f>
        <v>0</v>
      </c>
      <c r="AL126" s="46"/>
      <c r="AM126" s="72"/>
      <c r="AN126" s="30">
        <f>IF(AND(AM5=0,AM126&gt;=0),,AM126/AM5)</f>
        <v>0</v>
      </c>
      <c r="AO126" s="15"/>
      <c r="AP126" s="30">
        <f t="shared" si="46"/>
        <v>0</v>
      </c>
      <c r="AQ126" s="63">
        <f>+AJ126+AM126</f>
        <v>0</v>
      </c>
      <c r="AR126" s="30">
        <f>IF(AND(AQ5=0,AQ126&gt;=0),,AQ126/AQ5)</f>
        <v>0</v>
      </c>
      <c r="AS126" s="46"/>
      <c r="AT126" s="72">
        <f t="shared" ref="AT126:AT136" si="53">+V126*2</f>
        <v>0</v>
      </c>
      <c r="AU126" s="30">
        <f>IF(AND(AT5=0,AT126&gt;=0),,AT126/AT5)</f>
        <v>0</v>
      </c>
      <c r="AV126" s="47">
        <f t="shared" si="25"/>
        <v>0</v>
      </c>
      <c r="AW126" s="72">
        <f>+AQ126/6</f>
        <v>0</v>
      </c>
      <c r="AX126" s="30">
        <f>IF(AND(AW5=0,AW126&gt;=0),,AW126/AW5)</f>
        <v>0</v>
      </c>
      <c r="AY126" s="46"/>
      <c r="AZ126" s="72">
        <f t="shared" ref="AZ126:AZ136" si="54">+AT126/6</f>
        <v>0</v>
      </c>
      <c r="BA126" s="30">
        <f>IF(AND(AZ5=0,AZ126&gt;=0),,AZ126/AZ5)</f>
        <v>0</v>
      </c>
      <c r="BB126" s="47">
        <f t="shared" si="27"/>
        <v>0</v>
      </c>
    </row>
    <row r="127" spans="1:54" s="6" customFormat="1" hidden="1" outlineLevel="1" x14ac:dyDescent="0.3">
      <c r="A127" s="29" t="s">
        <v>105</v>
      </c>
      <c r="B127" s="72">
        <v>0.03</v>
      </c>
      <c r="C127" s="30">
        <f>IF(AND(B5=0,B127&gt;=0),,B127/B5)</f>
        <v>1.1299369062063856E-7</v>
      </c>
      <c r="D127" s="46"/>
      <c r="E127" s="72">
        <v>0.01</v>
      </c>
      <c r="F127" s="30">
        <f>IF(AND(E5=0,E127&gt;=0),,E127/E5)</f>
        <v>4.3820172528783281E-7</v>
      </c>
      <c r="G127" s="15"/>
      <c r="H127" s="63">
        <v>0.01</v>
      </c>
      <c r="I127" s="30">
        <f>IF(AND(H5=0,H127&gt;=0),,H127/H5)</f>
        <v>4.1614786898999249E-7</v>
      </c>
      <c r="J127" s="15"/>
      <c r="K127" s="30">
        <f t="shared" si="18"/>
        <v>0</v>
      </c>
      <c r="L127" s="63">
        <f t="shared" si="50"/>
        <v>0.02</v>
      </c>
      <c r="M127" s="30">
        <f>IF(AND(L5=0,L127&gt;=0),,L127/L5)</f>
        <v>4.2689015219914597E-7</v>
      </c>
      <c r="N127" s="46"/>
      <c r="O127" s="72">
        <v>0.01</v>
      </c>
      <c r="P127" s="30">
        <f>IF(AND(O5=0,O127&gt;=0),,O127/O5)</f>
        <v>4.0795861994126211E-7</v>
      </c>
      <c r="Q127" s="15"/>
      <c r="R127" s="30">
        <f t="shared" si="20"/>
        <v>0</v>
      </c>
      <c r="S127" s="63">
        <f t="shared" si="51"/>
        <v>0.03</v>
      </c>
      <c r="T127" s="30">
        <f>IF(AND(S5=0,S127&gt;=0),,S127/S5)</f>
        <v>4.2038738697709937E-7</v>
      </c>
      <c r="U127" s="46"/>
      <c r="V127" s="72"/>
      <c r="W127" s="30">
        <f>IF(AND(V5=0,V127&gt;=0),,V127/V5)</f>
        <v>0</v>
      </c>
      <c r="X127" s="47">
        <f t="shared" si="22"/>
        <v>1</v>
      </c>
      <c r="Y127" s="72">
        <v>0.02</v>
      </c>
      <c r="Z127" s="30">
        <f>IF(AND(Y5=0,Y127&gt;=0),,Y127/Y5)</f>
        <v>8.5605078093232495E-7</v>
      </c>
      <c r="AA127" s="15"/>
      <c r="AB127" s="30">
        <f t="shared" si="17"/>
        <v>1</v>
      </c>
      <c r="AC127" s="63">
        <f t="shared" si="52"/>
        <v>0.05</v>
      </c>
      <c r="AD127" s="30">
        <f>IF(AND(AC5=0,AC127&gt;=0),,AC127/AC5)</f>
        <v>5.2783902176649773E-7</v>
      </c>
      <c r="AE127" s="46"/>
      <c r="AF127" s="72">
        <v>0.01</v>
      </c>
      <c r="AG127" s="30">
        <f>IF(AND(AF5=0,AF127&gt;=0),,AF127/AF5)</f>
        <v>3.1219648647830189E-7</v>
      </c>
      <c r="AH127" s="15"/>
      <c r="AI127" s="30">
        <f t="shared" si="45"/>
        <v>1</v>
      </c>
      <c r="AJ127" s="63">
        <f t="shared" si="29"/>
        <v>6.0000000000000005E-2</v>
      </c>
      <c r="AK127" s="30">
        <f>IF(AND(AJ5=0,AJ127&gt;=0),,AJ127/AJ5)</f>
        <v>4.7334678900472214E-7</v>
      </c>
      <c r="AL127" s="46"/>
      <c r="AM127" s="72">
        <v>0.02</v>
      </c>
      <c r="AN127" s="30">
        <f>IF(AND(AM5=0,AM127&gt;=0),,AM127/AM5)</f>
        <v>5.4262804529641864E-7</v>
      </c>
      <c r="AO127" s="15"/>
      <c r="AP127" s="30">
        <f t="shared" si="46"/>
        <v>-0.6</v>
      </c>
      <c r="AQ127" s="63">
        <f t="shared" si="31"/>
        <v>0.08</v>
      </c>
      <c r="AR127" s="30">
        <f>IF(AND(AQ5=0,AQ127&gt;=0),,AQ127/AQ5)</f>
        <v>4.8895385999124043E-7</v>
      </c>
      <c r="AS127" s="46"/>
      <c r="AT127" s="72">
        <f t="shared" si="53"/>
        <v>0</v>
      </c>
      <c r="AU127" s="30">
        <f>IF(AND(AT5=0,AT127&gt;=0),,AT127/AT5)</f>
        <v>0</v>
      </c>
      <c r="AV127" s="47">
        <f t="shared" si="25"/>
        <v>1</v>
      </c>
      <c r="AW127" s="72">
        <f t="shared" ref="AW127:AW134" si="55">+AQ127/6</f>
        <v>1.3333333333333334E-2</v>
      </c>
      <c r="AX127" s="30">
        <f>IF(AND(AW5=0,AW127&gt;=0),,AW127/AW5)</f>
        <v>4.5977011494252875E-7</v>
      </c>
      <c r="AY127" s="46"/>
      <c r="AZ127" s="72">
        <f t="shared" si="54"/>
        <v>0</v>
      </c>
      <c r="BA127" s="30">
        <f>IF(AND(AZ5=0,AZ127&gt;=0),,AZ127/AZ5)</f>
        <v>0</v>
      </c>
      <c r="BB127" s="47">
        <f t="shared" si="27"/>
        <v>1</v>
      </c>
    </row>
    <row r="128" spans="1:54" s="6" customFormat="1" hidden="1" outlineLevel="1" x14ac:dyDescent="0.3">
      <c r="A128" s="29" t="s">
        <v>106</v>
      </c>
      <c r="B128" s="72"/>
      <c r="C128" s="30">
        <f>IF(AND(B5=0,B128&gt;=0),,B128/B5)</f>
        <v>0</v>
      </c>
      <c r="D128" s="46"/>
      <c r="E128" s="72"/>
      <c r="F128" s="30">
        <f>IF(AND(E5=0,E128&gt;=0),,E128/E5)</f>
        <v>0</v>
      </c>
      <c r="G128" s="15"/>
      <c r="H128" s="63"/>
      <c r="I128" s="30">
        <f>IF(AND(H5=0,H128&gt;=0),,H128/H5)</f>
        <v>0</v>
      </c>
      <c r="J128" s="15"/>
      <c r="K128" s="30">
        <f t="shared" si="18"/>
        <v>0</v>
      </c>
      <c r="L128" s="63">
        <f t="shared" si="50"/>
        <v>0</v>
      </c>
      <c r="M128" s="30">
        <f>IF(AND(L5=0,L128&gt;=0),,L128/L5)</f>
        <v>0</v>
      </c>
      <c r="N128" s="46"/>
      <c r="O128" s="72"/>
      <c r="P128" s="30">
        <f>IF(AND(O5=0,O128&gt;=0),,O128/O5)</f>
        <v>0</v>
      </c>
      <c r="Q128" s="15"/>
      <c r="R128" s="30">
        <f t="shared" si="20"/>
        <v>0</v>
      </c>
      <c r="S128" s="63">
        <f t="shared" si="51"/>
        <v>0</v>
      </c>
      <c r="T128" s="30">
        <f>IF(AND(S5=0,S128&gt;=0),,S128/S5)</f>
        <v>0</v>
      </c>
      <c r="U128" s="46"/>
      <c r="V128" s="72"/>
      <c r="W128" s="30">
        <f>IF(AND(V5=0,V128&gt;=0),,V128/V5)</f>
        <v>0</v>
      </c>
      <c r="X128" s="47">
        <f t="shared" si="22"/>
        <v>0</v>
      </c>
      <c r="Y128" s="72"/>
      <c r="Z128" s="30">
        <f>IF(AND(Y5=0,Y128&gt;=0),,Y128/Y5)</f>
        <v>0</v>
      </c>
      <c r="AA128" s="15"/>
      <c r="AB128" s="30">
        <f t="shared" si="17"/>
        <v>0</v>
      </c>
      <c r="AC128" s="63">
        <f t="shared" si="52"/>
        <v>0</v>
      </c>
      <c r="AD128" s="30">
        <f>IF(AND(AC5=0,AC128&gt;=0),,AC128/AC5)</f>
        <v>0</v>
      </c>
      <c r="AE128" s="46"/>
      <c r="AF128" s="72"/>
      <c r="AG128" s="30">
        <f>IF(AND(AF5=0,AF128&gt;=0),,AF128/AF5)</f>
        <v>0</v>
      </c>
      <c r="AH128" s="15"/>
      <c r="AI128" s="30">
        <f t="shared" si="45"/>
        <v>0</v>
      </c>
      <c r="AJ128" s="63">
        <f t="shared" si="29"/>
        <v>0</v>
      </c>
      <c r="AK128" s="30">
        <f>IF(AND(AJ5=0,AJ128&gt;=0),,AJ128/AJ5)</f>
        <v>0</v>
      </c>
      <c r="AL128" s="46"/>
      <c r="AM128" s="72"/>
      <c r="AN128" s="30">
        <f>IF(AND(AM5=0,AM128&gt;=0),,AM128/AM5)</f>
        <v>0</v>
      </c>
      <c r="AO128" s="15"/>
      <c r="AP128" s="30">
        <f t="shared" si="46"/>
        <v>0</v>
      </c>
      <c r="AQ128" s="63">
        <f t="shared" si="31"/>
        <v>0</v>
      </c>
      <c r="AR128" s="30">
        <f>IF(AND(AQ5=0,AQ128&gt;=0),,AQ128/AQ5)</f>
        <v>0</v>
      </c>
      <c r="AS128" s="46"/>
      <c r="AT128" s="72">
        <f t="shared" si="53"/>
        <v>0</v>
      </c>
      <c r="AU128" s="30">
        <f>IF(AND(AT5=0,AT128&gt;=0),,AT128/AT5)</f>
        <v>0</v>
      </c>
      <c r="AV128" s="47">
        <f t="shared" si="25"/>
        <v>0</v>
      </c>
      <c r="AW128" s="72">
        <f t="shared" si="55"/>
        <v>0</v>
      </c>
      <c r="AX128" s="30">
        <f>IF(AND(AW5=0,AW128&gt;=0),,AW128/AW5)</f>
        <v>0</v>
      </c>
      <c r="AY128" s="46"/>
      <c r="AZ128" s="72">
        <f t="shared" si="54"/>
        <v>0</v>
      </c>
      <c r="BA128" s="30">
        <f>IF(AND(AZ5=0,AZ128&gt;=0),,AZ128/AZ5)</f>
        <v>0</v>
      </c>
      <c r="BB128" s="47">
        <f t="shared" si="27"/>
        <v>0</v>
      </c>
    </row>
    <row r="129" spans="1:220" s="6" customFormat="1" hidden="1" outlineLevel="1" x14ac:dyDescent="0.3">
      <c r="A129" s="29" t="s">
        <v>107</v>
      </c>
      <c r="B129" s="72"/>
      <c r="C129" s="30">
        <f>IF(AND(B5=0,B129&gt;=0),,B129/B5)</f>
        <v>0</v>
      </c>
      <c r="D129" s="46"/>
      <c r="E129" s="72"/>
      <c r="F129" s="30">
        <f>IF(AND(E5=0,E129&gt;=0),,E129/E5)</f>
        <v>0</v>
      </c>
      <c r="G129" s="15"/>
      <c r="H129" s="63"/>
      <c r="I129" s="30">
        <f>IF(AND(H5=0,H129&gt;=0),,H129/H5)</f>
        <v>0</v>
      </c>
      <c r="J129" s="15"/>
      <c r="K129" s="30">
        <f t="shared" si="18"/>
        <v>0</v>
      </c>
      <c r="L129" s="63">
        <f t="shared" si="50"/>
        <v>0</v>
      </c>
      <c r="M129" s="30">
        <f>IF(AND(L5=0,L129&gt;=0),,L129/L5)</f>
        <v>0</v>
      </c>
      <c r="N129" s="46"/>
      <c r="O129" s="72"/>
      <c r="P129" s="30">
        <f>IF(AND(O5=0,O129&gt;=0),,O129/O5)</f>
        <v>0</v>
      </c>
      <c r="Q129" s="15"/>
      <c r="R129" s="30">
        <f t="shared" si="20"/>
        <v>0</v>
      </c>
      <c r="S129" s="63">
        <f t="shared" si="51"/>
        <v>0</v>
      </c>
      <c r="T129" s="30">
        <f>IF(AND(S5=0,S129&gt;=0),,S129/S5)</f>
        <v>0</v>
      </c>
      <c r="U129" s="46"/>
      <c r="V129" s="72"/>
      <c r="W129" s="30">
        <f>IF(AND(V5=0,V129&gt;=0),,V129/V5)</f>
        <v>0</v>
      </c>
      <c r="X129" s="47">
        <f t="shared" si="22"/>
        <v>0</v>
      </c>
      <c r="Y129" s="72"/>
      <c r="Z129" s="30">
        <f>IF(AND(Y5=0,Y129&gt;=0),,Y129/Y5)</f>
        <v>0</v>
      </c>
      <c r="AA129" s="15"/>
      <c r="AB129" s="30">
        <f t="shared" si="17"/>
        <v>0</v>
      </c>
      <c r="AC129" s="63">
        <f t="shared" si="52"/>
        <v>0</v>
      </c>
      <c r="AD129" s="30">
        <f>IF(AND(AC5=0,AC129&gt;=0),,AC129/AC5)</f>
        <v>0</v>
      </c>
      <c r="AE129" s="46"/>
      <c r="AF129" s="72"/>
      <c r="AG129" s="30">
        <f>IF(AND(AF5=0,AF129&gt;=0),,AF129/AF5)</f>
        <v>0</v>
      </c>
      <c r="AH129" s="15"/>
      <c r="AI129" s="30">
        <f t="shared" si="45"/>
        <v>0</v>
      </c>
      <c r="AJ129" s="63">
        <f t="shared" si="29"/>
        <v>0</v>
      </c>
      <c r="AK129" s="30">
        <f>IF(AND(AJ5=0,AJ129&gt;=0),,AJ129/AJ5)</f>
        <v>0</v>
      </c>
      <c r="AL129" s="46"/>
      <c r="AM129" s="72"/>
      <c r="AN129" s="30">
        <f>IF(AND(AM5=0,AM129&gt;=0),,AM129/AM5)</f>
        <v>0</v>
      </c>
      <c r="AO129" s="15"/>
      <c r="AP129" s="30">
        <f t="shared" si="46"/>
        <v>0</v>
      </c>
      <c r="AQ129" s="63">
        <f t="shared" si="31"/>
        <v>0</v>
      </c>
      <c r="AR129" s="30">
        <f>IF(AND(AQ5=0,AQ129&gt;=0),,AQ129/AQ5)</f>
        <v>0</v>
      </c>
      <c r="AS129" s="46"/>
      <c r="AT129" s="72">
        <f t="shared" si="53"/>
        <v>0</v>
      </c>
      <c r="AU129" s="30">
        <f>IF(AND(AT5=0,AT129&gt;=0),,AT129/AT5)</f>
        <v>0</v>
      </c>
      <c r="AV129" s="47">
        <f t="shared" si="25"/>
        <v>0</v>
      </c>
      <c r="AW129" s="72">
        <f t="shared" si="55"/>
        <v>0</v>
      </c>
      <c r="AX129" s="30">
        <f>IF(AND(AW5=0,AW129&gt;=0),,AW129/AW5)</f>
        <v>0</v>
      </c>
      <c r="AY129" s="46"/>
      <c r="AZ129" s="72">
        <f t="shared" si="54"/>
        <v>0</v>
      </c>
      <c r="BA129" s="30">
        <f>IF(AND(AZ5=0,AZ129&gt;=0),,AZ129/AZ5)</f>
        <v>0</v>
      </c>
      <c r="BB129" s="47">
        <f t="shared" si="27"/>
        <v>0</v>
      </c>
    </row>
    <row r="130" spans="1:220" s="6" customFormat="1" hidden="1" outlineLevel="1" x14ac:dyDescent="0.3">
      <c r="A130" s="29" t="s">
        <v>108</v>
      </c>
      <c r="B130" s="72">
        <v>34.56</v>
      </c>
      <c r="C130" s="30">
        <f>IF(AND(B5=0,B130&gt;=0),,B130/B5)</f>
        <v>1.3016873159497563E-4</v>
      </c>
      <c r="D130" s="46"/>
      <c r="E130" s="72">
        <v>2.48</v>
      </c>
      <c r="F130" s="30">
        <f>IF(AND(E5=0,E130&gt;=0),,E130/E5)</f>
        <v>1.0867402787138253E-4</v>
      </c>
      <c r="G130" s="15"/>
      <c r="H130" s="63">
        <v>0.28000000000000003</v>
      </c>
      <c r="I130" s="30">
        <f>IF(AND(H5=0,H130&gt;=0),,H130/H5)</f>
        <v>1.165214033171979E-5</v>
      </c>
      <c r="J130" s="15"/>
      <c r="K130" s="30">
        <f t="shared" si="18"/>
        <v>-0.88709677419354849</v>
      </c>
      <c r="L130" s="63">
        <f t="shared" si="50"/>
        <v>2.76</v>
      </c>
      <c r="M130" s="30">
        <f>IF(AND(L5=0,L130&gt;=0),,L130/L5)</f>
        <v>5.8910841003482136E-5</v>
      </c>
      <c r="N130" s="46"/>
      <c r="O130" s="72">
        <v>1.51</v>
      </c>
      <c r="P130" s="30">
        <f>IF(AND(O5=0,O130&gt;=0),,O130/O5)</f>
        <v>6.1601751611130575E-5</v>
      </c>
      <c r="Q130" s="15"/>
      <c r="R130" s="30">
        <f t="shared" si="20"/>
        <v>4.3928571428571423</v>
      </c>
      <c r="S130" s="63">
        <f t="shared" si="51"/>
        <v>4.2699999999999996</v>
      </c>
      <c r="T130" s="30">
        <f>IF(AND(S5=0,S130&gt;=0),,S130/S5)</f>
        <v>5.9835138079740478E-5</v>
      </c>
      <c r="U130" s="46"/>
      <c r="V130" s="72"/>
      <c r="W130" s="30">
        <f>IF(AND(V5=0,V130&gt;=0),,V130/V5)</f>
        <v>0</v>
      </c>
      <c r="X130" s="47">
        <f t="shared" si="22"/>
        <v>1</v>
      </c>
      <c r="Y130" s="72">
        <v>11.86</v>
      </c>
      <c r="Z130" s="30">
        <f>IF(AND(Y5=0,Y130&gt;=0),,Y130/Y5)</f>
        <v>5.0763811309286865E-4</v>
      </c>
      <c r="AA130" s="15"/>
      <c r="AB130" s="30">
        <f t="shared" si="17"/>
        <v>6.8543046357615891</v>
      </c>
      <c r="AC130" s="63">
        <f t="shared" si="52"/>
        <v>16.13</v>
      </c>
      <c r="AD130" s="30">
        <f>IF(AND(AC5=0,AC130&gt;=0),,AC130/AC5)</f>
        <v>1.7028086842187215E-4</v>
      </c>
      <c r="AE130" s="46"/>
      <c r="AF130" s="72">
        <v>11.16</v>
      </c>
      <c r="AG130" s="30">
        <f>IF(AND(AF5=0,AF130&gt;=0),,AF130/AF5)</f>
        <v>3.4841127890978488E-4</v>
      </c>
      <c r="AH130" s="15"/>
      <c r="AI130" s="30">
        <f t="shared" si="45"/>
        <v>1</v>
      </c>
      <c r="AJ130" s="63">
        <f t="shared" si="29"/>
        <v>27.29</v>
      </c>
      <c r="AK130" s="30">
        <f>IF(AND(AJ5=0,AJ130&gt;=0),,AJ130/AJ5)</f>
        <v>2.1529389786564774E-4</v>
      </c>
      <c r="AL130" s="46"/>
      <c r="AM130" s="72">
        <v>5.53</v>
      </c>
      <c r="AN130" s="30">
        <f>IF(AND(AM5=0,AM130&gt;=0),,AM130/AM5)</f>
        <v>1.5003665452445976E-4</v>
      </c>
      <c r="AO130" s="15"/>
      <c r="AP130" s="30">
        <f t="shared" si="46"/>
        <v>-0.65716057036577791</v>
      </c>
      <c r="AQ130" s="63">
        <f t="shared" si="31"/>
        <v>32.82</v>
      </c>
      <c r="AR130" s="30">
        <f>IF(AND(AQ5=0,AQ130&gt;=0),,AQ130/AQ5)</f>
        <v>2.0059332106140638E-4</v>
      </c>
      <c r="AS130" s="46"/>
      <c r="AT130" s="72">
        <f t="shared" si="53"/>
        <v>0</v>
      </c>
      <c r="AU130" s="30">
        <f>IF(AND(AT5=0,AT130&gt;=0),,AT130/AT5)</f>
        <v>0</v>
      </c>
      <c r="AV130" s="47">
        <f t="shared" si="25"/>
        <v>1</v>
      </c>
      <c r="AW130" s="72">
        <f t="shared" si="55"/>
        <v>5.47</v>
      </c>
      <c r="AX130" s="30">
        <f>IF(AND(AW5=0,AW130&gt;=0),,AW130/AW5)</f>
        <v>1.886206896551724E-4</v>
      </c>
      <c r="AY130" s="46"/>
      <c r="AZ130" s="72">
        <f t="shared" si="54"/>
        <v>0</v>
      </c>
      <c r="BA130" s="30">
        <f>IF(AND(AZ5=0,AZ130&gt;=0),,AZ130/AZ5)</f>
        <v>0</v>
      </c>
      <c r="BB130" s="47">
        <f t="shared" si="27"/>
        <v>1</v>
      </c>
    </row>
    <row r="131" spans="1:220" s="6" customFormat="1" hidden="1" outlineLevel="1" x14ac:dyDescent="0.3">
      <c r="A131" s="29" t="s">
        <v>109</v>
      </c>
      <c r="B131" s="72">
        <v>53.5</v>
      </c>
      <c r="C131" s="30">
        <f>IF(AND(B5=0,B131&gt;=0),,B131/B5)</f>
        <v>2.0150541494013877E-4</v>
      </c>
      <c r="D131" s="46"/>
      <c r="E131" s="72">
        <v>28.8</v>
      </c>
      <c r="F131" s="30">
        <f>IF(AND(E5=0,E131&gt;=0),,E131/E5)</f>
        <v>1.2620209688289584E-3</v>
      </c>
      <c r="G131" s="15"/>
      <c r="H131" s="63"/>
      <c r="I131" s="30">
        <f>IF(AND(H5=0,H131&gt;=0),,H131/H5)</f>
        <v>0</v>
      </c>
      <c r="J131" s="15"/>
      <c r="K131" s="30">
        <f t="shared" si="18"/>
        <v>-1</v>
      </c>
      <c r="L131" s="63">
        <f t="shared" si="50"/>
        <v>28.8</v>
      </c>
      <c r="M131" s="30">
        <f>IF(AND(L5=0,L131&gt;=0),,L131/L5)</f>
        <v>6.1472181916677026E-4</v>
      </c>
      <c r="N131" s="46"/>
      <c r="O131" s="72"/>
      <c r="P131" s="30">
        <f>IF(AND(O5=0,O131&gt;=0),,O131/O5)</f>
        <v>0</v>
      </c>
      <c r="Q131" s="15"/>
      <c r="R131" s="30">
        <f t="shared" si="20"/>
        <v>0</v>
      </c>
      <c r="S131" s="63">
        <f t="shared" si="51"/>
        <v>28.8</v>
      </c>
      <c r="T131" s="30">
        <f>IF(AND(S5=0,S131&gt;=0),,S131/S5)</f>
        <v>4.0357189149801541E-4</v>
      </c>
      <c r="U131" s="46"/>
      <c r="V131" s="72"/>
      <c r="W131" s="30">
        <f>IF(AND(V5=0,V131&gt;=0),,V131/V5)</f>
        <v>0</v>
      </c>
      <c r="X131" s="47">
        <f t="shared" si="22"/>
        <v>1</v>
      </c>
      <c r="Y131" s="72"/>
      <c r="Z131" s="30">
        <f>IF(AND(Y5=0,Y131&gt;=0),,Y131/Y5)</f>
        <v>0</v>
      </c>
      <c r="AA131" s="15"/>
      <c r="AB131" s="30">
        <f t="shared" si="17"/>
        <v>0</v>
      </c>
      <c r="AC131" s="63">
        <f t="shared" si="52"/>
        <v>28.8</v>
      </c>
      <c r="AD131" s="30">
        <f>IF(AND(AC5=0,AC131&gt;=0),,AC131/AC5)</f>
        <v>3.0403527653750267E-4</v>
      </c>
      <c r="AE131" s="46"/>
      <c r="AF131" s="72"/>
      <c r="AG131" s="30">
        <f>IF(AND(AF5=0,AF131&gt;=0),,AF131/AF5)</f>
        <v>0</v>
      </c>
      <c r="AH131" s="15"/>
      <c r="AI131" s="30">
        <f t="shared" si="45"/>
        <v>0</v>
      </c>
      <c r="AJ131" s="63">
        <f t="shared" si="29"/>
        <v>28.8</v>
      </c>
      <c r="AK131" s="30">
        <f>IF(AND(AJ5=0,AJ131&gt;=0),,AJ131/AJ5)</f>
        <v>2.2720645872226661E-4</v>
      </c>
      <c r="AL131" s="46"/>
      <c r="AM131" s="72">
        <v>36.200000000000003</v>
      </c>
      <c r="AN131" s="30">
        <f>IF(AND(AM5=0,AM131&gt;=0),,AM131/AM5)</f>
        <v>9.8215676198651781E-4</v>
      </c>
      <c r="AO131" s="15"/>
      <c r="AP131" s="30">
        <f t="shared" si="46"/>
        <v>0.25694444444444453</v>
      </c>
      <c r="AQ131" s="63">
        <f t="shared" si="31"/>
        <v>65</v>
      </c>
      <c r="AR131" s="30">
        <f>IF(AND(AQ5=0,AQ131&gt;=0),,AQ131/AQ5)</f>
        <v>3.9727501124288281E-4</v>
      </c>
      <c r="AS131" s="46"/>
      <c r="AT131" s="72">
        <f t="shared" si="53"/>
        <v>0</v>
      </c>
      <c r="AU131" s="30">
        <f>IF(AND(AT5=0,AT131&gt;=0),,AT131/AT5)</f>
        <v>0</v>
      </c>
      <c r="AV131" s="47">
        <f t="shared" si="25"/>
        <v>1</v>
      </c>
      <c r="AW131" s="72">
        <f t="shared" si="55"/>
        <v>10.833333333333334</v>
      </c>
      <c r="AX131" s="30">
        <f>IF(AND(AW5=0,AW131&gt;=0),,AW131/AW5)</f>
        <v>3.7356321839080461E-4</v>
      </c>
      <c r="AY131" s="46"/>
      <c r="AZ131" s="72">
        <f t="shared" si="54"/>
        <v>0</v>
      </c>
      <c r="BA131" s="30">
        <f>IF(AND(AZ5=0,AZ131&gt;=0),,AZ131/AZ5)</f>
        <v>0</v>
      </c>
      <c r="BB131" s="47">
        <f t="shared" si="27"/>
        <v>1</v>
      </c>
    </row>
    <row r="132" spans="1:220" s="6" customFormat="1" hidden="1" outlineLevel="1" x14ac:dyDescent="0.3">
      <c r="A132" s="29" t="s">
        <v>110</v>
      </c>
      <c r="B132" s="72"/>
      <c r="C132" s="30">
        <f>IF(AND(B5=0,B132&gt;=0),,B132/B5)</f>
        <v>0</v>
      </c>
      <c r="D132" s="46"/>
      <c r="E132" s="72"/>
      <c r="F132" s="30">
        <f>IF(AND(E5=0,E132&gt;=0),,E132/E5)</f>
        <v>0</v>
      </c>
      <c r="G132" s="15"/>
      <c r="H132" s="63"/>
      <c r="I132" s="30">
        <f>IF(AND(H5=0,H132&gt;=0),,H132/H5)</f>
        <v>0</v>
      </c>
      <c r="J132" s="15"/>
      <c r="K132" s="30">
        <f t="shared" si="18"/>
        <v>0</v>
      </c>
      <c r="L132" s="63">
        <f t="shared" si="50"/>
        <v>0</v>
      </c>
      <c r="M132" s="30">
        <f>IF(AND(L5=0,L132&gt;=0),,L132/L5)</f>
        <v>0</v>
      </c>
      <c r="N132" s="46"/>
      <c r="O132" s="72"/>
      <c r="P132" s="30">
        <f>IF(AND(O5=0,O132&gt;=0),,O132/O5)</f>
        <v>0</v>
      </c>
      <c r="Q132" s="15"/>
      <c r="R132" s="30">
        <f t="shared" si="20"/>
        <v>0</v>
      </c>
      <c r="S132" s="63">
        <f>+L132+O132</f>
        <v>0</v>
      </c>
      <c r="T132" s="30">
        <f>IF(AND(S5=0,S132&gt;=0),,S132/S5)</f>
        <v>0</v>
      </c>
      <c r="U132" s="46"/>
      <c r="V132" s="72"/>
      <c r="W132" s="30">
        <f>IF(AND(V5=0,V132&gt;=0),,V132/V5)</f>
        <v>0</v>
      </c>
      <c r="X132" s="47">
        <f t="shared" si="22"/>
        <v>0</v>
      </c>
      <c r="Y132" s="72"/>
      <c r="Z132" s="30">
        <f>IF(AND(Y5=0,Y132&gt;=0),,Y132/Y5)</f>
        <v>0</v>
      </c>
      <c r="AA132" s="15"/>
      <c r="AB132" s="30">
        <f t="shared" si="17"/>
        <v>0</v>
      </c>
      <c r="AC132" s="63">
        <f t="shared" si="52"/>
        <v>0</v>
      </c>
      <c r="AD132" s="30">
        <f>IF(AND(AC5=0,AC132&gt;=0),,AC132/AC5)</f>
        <v>0</v>
      </c>
      <c r="AE132" s="46"/>
      <c r="AF132" s="72"/>
      <c r="AG132" s="30">
        <f>IF(AND(AF5=0,AF132&gt;=0),,AF132/AF5)</f>
        <v>0</v>
      </c>
      <c r="AH132" s="15"/>
      <c r="AI132" s="30">
        <f t="shared" si="45"/>
        <v>0</v>
      </c>
      <c r="AJ132" s="63">
        <f t="shared" si="29"/>
        <v>0</v>
      </c>
      <c r="AK132" s="30">
        <f>IF(AND(AJ5=0,AJ132&gt;=0),,AJ132/AJ5)</f>
        <v>0</v>
      </c>
      <c r="AL132" s="46"/>
      <c r="AM132" s="72"/>
      <c r="AN132" s="30">
        <f>IF(AND(AM5=0,AM132&gt;=0),,AM132/AM5)</f>
        <v>0</v>
      </c>
      <c r="AO132" s="15"/>
      <c r="AP132" s="30">
        <f t="shared" si="46"/>
        <v>0</v>
      </c>
      <c r="AQ132" s="63">
        <f t="shared" si="31"/>
        <v>0</v>
      </c>
      <c r="AR132" s="30">
        <f>IF(AND(AQ5=0,AQ132&gt;=0),,AQ132/AQ5)</f>
        <v>0</v>
      </c>
      <c r="AS132" s="46"/>
      <c r="AT132" s="72">
        <f t="shared" si="53"/>
        <v>0</v>
      </c>
      <c r="AU132" s="30">
        <f>IF(AND(AT5=0,AT132&gt;=0),,AT132/AT5)</f>
        <v>0</v>
      </c>
      <c r="AV132" s="47">
        <f t="shared" si="25"/>
        <v>0</v>
      </c>
      <c r="AW132" s="72">
        <f t="shared" si="55"/>
        <v>0</v>
      </c>
      <c r="AX132" s="30">
        <f>IF(AND(AW5=0,AW132&gt;=0),,AW132/AW5)</f>
        <v>0</v>
      </c>
      <c r="AY132" s="46"/>
      <c r="AZ132" s="72">
        <f t="shared" si="54"/>
        <v>0</v>
      </c>
      <c r="BA132" s="30">
        <f>IF(AND(AZ5=0,AZ132&gt;=0),,AZ132/AZ5)</f>
        <v>0</v>
      </c>
      <c r="BB132" s="47">
        <f t="shared" si="27"/>
        <v>0</v>
      </c>
    </row>
    <row r="133" spans="1:220" s="6" customFormat="1" hidden="1" outlineLevel="1" x14ac:dyDescent="0.3">
      <c r="A133" s="29" t="s">
        <v>111</v>
      </c>
      <c r="B133" s="72">
        <v>1011.05</v>
      </c>
      <c r="C133" s="30">
        <f>IF(AND(B5=0,B133&gt;=0),,B133/B5)</f>
        <v>3.8080756967332208E-3</v>
      </c>
      <c r="D133" s="46"/>
      <c r="E133" s="72">
        <v>6.52</v>
      </c>
      <c r="F133" s="30">
        <f>IF(AND(E5=0,E133&gt;=0),,E133/E5)</f>
        <v>2.8570752488766698E-4</v>
      </c>
      <c r="G133" s="15"/>
      <c r="H133" s="63">
        <v>3.41</v>
      </c>
      <c r="I133" s="30">
        <f>IF(AND(H5=0,H133&gt;=0),,H133/H5)</f>
        <v>1.4190642332558744E-4</v>
      </c>
      <c r="J133" s="15"/>
      <c r="K133" s="30">
        <f t="shared" si="18"/>
        <v>-0.47699386503067481</v>
      </c>
      <c r="L133" s="63">
        <f t="shared" si="50"/>
        <v>9.93</v>
      </c>
      <c r="M133" s="30">
        <f>IF(AND(L5=0,L133&gt;=0),,L133/L5)</f>
        <v>2.1195096056687596E-4</v>
      </c>
      <c r="N133" s="46"/>
      <c r="O133" s="72">
        <v>12.93</v>
      </c>
      <c r="P133" s="30">
        <f>IF(AND(O5=0,O133&gt;=0),,O133/O5)</f>
        <v>5.2749049558405191E-4</v>
      </c>
      <c r="Q133" s="15"/>
      <c r="R133" s="30">
        <f t="shared" si="20"/>
        <v>2.7917888563049851</v>
      </c>
      <c r="S133" s="63">
        <f t="shared" si="51"/>
        <v>22.86</v>
      </c>
      <c r="T133" s="30">
        <f>IF(AND(S5=0,S133&gt;=0),,S133/S5)</f>
        <v>3.2033518887654975E-4</v>
      </c>
      <c r="U133" s="46"/>
      <c r="V133" s="72"/>
      <c r="W133" s="30">
        <f>IF(AND(V5=0,V133&gt;=0),,V133/V5)</f>
        <v>0</v>
      </c>
      <c r="X133" s="47">
        <f t="shared" si="22"/>
        <v>1</v>
      </c>
      <c r="Y133" s="72">
        <v>0.43</v>
      </c>
      <c r="Z133" s="30">
        <f>IF(AND(Y5=0,Y133&gt;=0),,Y133/Y5)</f>
        <v>1.8405091790044987E-5</v>
      </c>
      <c r="AA133" s="15"/>
      <c r="AB133" s="30">
        <f t="shared" ref="AB133:AB139" si="56">IF(AND(O133=0,Y133&gt;0),100%,IF(AND(O133&lt;0,Y133=0),(O133-Y133)/O133,IF(AND(O133&gt;0,Y133&gt;0),(Y133-O133)/O133,IF(AND(O133=0,Y133=0),0,(Y133-O133)/O133))))</f>
        <v>-0.96674400618716161</v>
      </c>
      <c r="AC133" s="63">
        <f t="shared" si="52"/>
        <v>23.29</v>
      </c>
      <c r="AD133" s="30">
        <f>IF(AND(AC5=0,AC133&gt;=0),,AC133/AC5)</f>
        <v>2.4586741633883465E-4</v>
      </c>
      <c r="AE133" s="46"/>
      <c r="AF133" s="72">
        <v>7.32</v>
      </c>
      <c r="AG133" s="30">
        <f>IF(AND(AF5=0,AF133&gt;=0),,AF133/AF5)</f>
        <v>2.2852782810211698E-4</v>
      </c>
      <c r="AH133" s="15"/>
      <c r="AI133" s="30">
        <f t="shared" si="45"/>
        <v>1</v>
      </c>
      <c r="AJ133" s="63">
        <f t="shared" si="29"/>
        <v>30.61</v>
      </c>
      <c r="AK133" s="30">
        <f>IF(AND(AJ5=0,AJ133&gt;=0),,AJ133/AJ5)</f>
        <v>2.4148575352390904E-4</v>
      </c>
      <c r="AL133" s="46"/>
      <c r="AM133" s="72">
        <v>0.13</v>
      </c>
      <c r="AN133" s="30">
        <f>IF(AND(AM5=0,AM133&gt;=0),,AM133/AM5)</f>
        <v>3.5270822944267212E-6</v>
      </c>
      <c r="AO133" s="15"/>
      <c r="AP133" s="30">
        <f t="shared" si="46"/>
        <v>-0.99441820523829971</v>
      </c>
      <c r="AQ133" s="63">
        <f t="shared" si="31"/>
        <v>30.74</v>
      </c>
      <c r="AR133" s="30">
        <f>IF(AND(AQ5=0,AQ133&gt;=0),,AQ133/AQ5)</f>
        <v>1.8788052070163412E-4</v>
      </c>
      <c r="AS133" s="46"/>
      <c r="AT133" s="72">
        <f t="shared" si="53"/>
        <v>0</v>
      </c>
      <c r="AU133" s="30">
        <f>IF(AND(AT5=0,AT133&gt;=0),,AT133/AT5)</f>
        <v>0</v>
      </c>
      <c r="AV133" s="47">
        <f t="shared" si="25"/>
        <v>1</v>
      </c>
      <c r="AW133" s="72">
        <f t="shared" si="55"/>
        <v>5.1233333333333331</v>
      </c>
      <c r="AX133" s="30">
        <f>IF(AND(AW5=0,AW133&gt;=0),,AW133/AW5)</f>
        <v>1.7666666666666666E-4</v>
      </c>
      <c r="AY133" s="46"/>
      <c r="AZ133" s="72">
        <f t="shared" si="54"/>
        <v>0</v>
      </c>
      <c r="BA133" s="30">
        <f>IF(AND(AZ5=0,AZ133&gt;=0),,AZ133/AZ5)</f>
        <v>0</v>
      </c>
      <c r="BB133" s="47">
        <f t="shared" si="27"/>
        <v>1</v>
      </c>
    </row>
    <row r="134" spans="1:220" s="6" customFormat="1" hidden="1" outlineLevel="1" x14ac:dyDescent="0.3">
      <c r="A134" s="29" t="s">
        <v>112</v>
      </c>
      <c r="B134" s="72">
        <v>47.45</v>
      </c>
      <c r="C134" s="30">
        <f>IF(AND(B5=0,B134&gt;=0),,B134/B5)</f>
        <v>1.7871835399831001E-4</v>
      </c>
      <c r="D134" s="46"/>
      <c r="E134" s="72">
        <v>0.14000000000000001</v>
      </c>
      <c r="F134" s="30">
        <f>IF(AND(E5=0,E134&gt;=0),,E134/E5)</f>
        <v>6.13482415402966E-6</v>
      </c>
      <c r="G134" s="15"/>
      <c r="H134" s="63">
        <v>0.2</v>
      </c>
      <c r="I134" s="30">
        <f>IF(AND(H5=0,H134&gt;=0),,H134/H5)</f>
        <v>8.3229573797998501E-6</v>
      </c>
      <c r="J134" s="15"/>
      <c r="K134" s="30">
        <f t="shared" si="18"/>
        <v>0.42857142857142849</v>
      </c>
      <c r="L134" s="63">
        <f t="shared" si="50"/>
        <v>0.34</v>
      </c>
      <c r="M134" s="30">
        <f>IF(AND(L5=0,L134&gt;=0),,L134/L5)</f>
        <v>7.2571325873854822E-6</v>
      </c>
      <c r="N134" s="46"/>
      <c r="O134" s="72">
        <v>0.01</v>
      </c>
      <c r="P134" s="30">
        <f>IF(AND(O5=0,O134&gt;=0),,O134/O5)</f>
        <v>4.0795861994126211E-7</v>
      </c>
      <c r="Q134" s="15"/>
      <c r="R134" s="30">
        <f t="shared" si="20"/>
        <v>-0.95</v>
      </c>
      <c r="S134" s="63">
        <f t="shared" si="51"/>
        <v>0.35000000000000003</v>
      </c>
      <c r="T134" s="30">
        <f>IF(AND(S5=0,S134&gt;=0),,S134/S5)</f>
        <v>4.9045195147328271E-6</v>
      </c>
      <c r="U134" s="46"/>
      <c r="V134" s="72"/>
      <c r="W134" s="30">
        <f>IF(AND(V5=0,V134&gt;=0),,V134/V5)</f>
        <v>0</v>
      </c>
      <c r="X134" s="47">
        <f t="shared" ref="X134:X139" si="57">IF(AND(V134=0,S134&gt;0),100%,IF(AND(V134&lt;0,S134=0),(V134-S134)/V134,IF(AND(V134&gt;0,S134&gt;0),(S134-V134)/V134,IF(AND(V134=0,S134=0),0,(S134-V134)/V134))))</f>
        <v>1</v>
      </c>
      <c r="Y134" s="72">
        <v>0.4</v>
      </c>
      <c r="Z134" s="30">
        <f>IF(AND(Y5=0,Y134&gt;=0),,Y134/Y5)</f>
        <v>1.71210156186465E-5</v>
      </c>
      <c r="AA134" s="15"/>
      <c r="AB134" s="30">
        <f t="shared" si="56"/>
        <v>39</v>
      </c>
      <c r="AC134" s="63">
        <f t="shared" si="52"/>
        <v>0.75</v>
      </c>
      <c r="AD134" s="30">
        <f>IF(AND(AC5=0,AC134&gt;=0),,AC134/AC5)</f>
        <v>7.9175853264974664E-6</v>
      </c>
      <c r="AE134" s="46"/>
      <c r="AF134" s="72">
        <v>30.95</v>
      </c>
      <c r="AG134" s="30">
        <f>IF(AND(AF5=0,AF134&gt;=0),,AF134/AF5)</f>
        <v>9.6624812565034425E-4</v>
      </c>
      <c r="AH134" s="15"/>
      <c r="AI134" s="30">
        <f t="shared" si="45"/>
        <v>1</v>
      </c>
      <c r="AJ134" s="63">
        <f t="shared" si="29"/>
        <v>31.7</v>
      </c>
      <c r="AK134" s="30">
        <f>IF(AND(AJ5=0,AJ134&gt;=0),,AJ134/AJ5)</f>
        <v>2.500848868574948E-4</v>
      </c>
      <c r="AL134" s="46"/>
      <c r="AM134" s="72">
        <v>4.17</v>
      </c>
      <c r="AN134" s="30">
        <f>IF(AND(AM5=0,AM134&gt;=0),,AM134/AM5)</f>
        <v>1.1313794744430329E-4</v>
      </c>
      <c r="AO134" s="15"/>
      <c r="AP134" s="30">
        <f t="shared" si="46"/>
        <v>4.5599999999999996</v>
      </c>
      <c r="AQ134" s="63">
        <f t="shared" si="31"/>
        <v>35.869999999999997</v>
      </c>
      <c r="AR134" s="30">
        <f>IF(AND(AQ5=0,AQ134&gt;=0),,AQ134/AQ5)</f>
        <v>2.1923468697357241E-4</v>
      </c>
      <c r="AS134" s="46"/>
      <c r="AT134" s="72">
        <f t="shared" si="53"/>
        <v>0</v>
      </c>
      <c r="AU134" s="30">
        <f>IF(AND(AT5=0,AT134&gt;=0),,AT134/AT5)</f>
        <v>0</v>
      </c>
      <c r="AV134" s="47">
        <f t="shared" ref="AV134:AV139" si="58">IF(AND(AT134=0,AQ134&gt;0),100%,IF(AND(AT134&lt;0,AQ134=0),(AT134-AQ134)/AT134,IF(AND(AT134&gt;0,AQ134&gt;0),(AQ134-AT134)/AT134,IF(AND(AT134=0,AQ134=0),0,(AQ134-AT134)/AT134))))</f>
        <v>1</v>
      </c>
      <c r="AW134" s="72">
        <f t="shared" si="55"/>
        <v>5.9783333333333326</v>
      </c>
      <c r="AX134" s="30">
        <f>IF(AND(AW5=0,AW134&gt;=0),,AW134/AW5)</f>
        <v>2.0614942528735631E-4</v>
      </c>
      <c r="AY134" s="46"/>
      <c r="AZ134" s="72">
        <f t="shared" si="54"/>
        <v>0</v>
      </c>
      <c r="BA134" s="30">
        <f>IF(AND(AZ5=0,AZ134&gt;=0),,AZ134/AZ5)</f>
        <v>0</v>
      </c>
      <c r="BB134" s="47">
        <f t="shared" ref="BB134:BB139" si="59">IF(AND(AZ134=0,AW134&gt;0),100%,IF(AND(AZ134&lt;0,AW134=0),(AZ134-AW134)/AZ134,IF(AND(AZ134&gt;0,AW134&gt;0),(AW134-AZ134)/AZ134,IF(AND(AZ134=0,AW134=0),0,(AW134-AZ134)/AZ134))))</f>
        <v>1</v>
      </c>
    </row>
    <row r="135" spans="1:220" s="6" customFormat="1" hidden="1" outlineLevel="1" x14ac:dyDescent="0.3">
      <c r="A135" s="29"/>
      <c r="B135" s="72"/>
      <c r="C135" s="15"/>
      <c r="D135" s="46"/>
      <c r="E135" s="72"/>
      <c r="F135" s="15"/>
      <c r="G135" s="15"/>
      <c r="H135" s="63"/>
      <c r="I135" s="15"/>
      <c r="J135" s="15"/>
      <c r="K135" s="32">
        <f>IF(AND(E135=0,H135&gt;0),100%,IF(AND(E135&lt;0,H135=0),(E135-H135)/E135,IF(AND(E135&gt;0,H135&gt;0),(H135-E135)/E135,IF(AND(E135=0,H135=0),0,(H135-E135)/E135))))</f>
        <v>0</v>
      </c>
      <c r="L135" s="63"/>
      <c r="M135" s="15"/>
      <c r="N135" s="46"/>
      <c r="O135" s="72"/>
      <c r="P135" s="15"/>
      <c r="Q135" s="15"/>
      <c r="R135" s="32">
        <f>IF(AND(H135=0,O135&gt;0),100%,IF(AND(H135&lt;0,O135=0),(H135-O135)/H135,IF(AND(H135&gt;0,O135&gt;0),(O135-H135)/H135,IF(AND(H135=0,O135=0),0,(O135-H135)/H135))))</f>
        <v>0</v>
      </c>
      <c r="S135" s="63"/>
      <c r="T135" s="15"/>
      <c r="U135" s="46"/>
      <c r="V135" s="72"/>
      <c r="W135" s="15"/>
      <c r="X135" s="92">
        <f t="shared" si="57"/>
        <v>0</v>
      </c>
      <c r="Y135" s="72"/>
      <c r="Z135" s="15"/>
      <c r="AA135" s="15"/>
      <c r="AB135" s="32">
        <f t="shared" si="56"/>
        <v>0</v>
      </c>
      <c r="AC135" s="63"/>
      <c r="AD135" s="15"/>
      <c r="AE135" s="46"/>
      <c r="AF135" s="72"/>
      <c r="AG135" s="15"/>
      <c r="AH135" s="15"/>
      <c r="AI135" s="32">
        <f t="shared" si="45"/>
        <v>0</v>
      </c>
      <c r="AJ135" s="63">
        <f t="shared" si="29"/>
        <v>0</v>
      </c>
      <c r="AK135" s="15"/>
      <c r="AL135" s="46"/>
      <c r="AM135" s="72"/>
      <c r="AN135" s="15"/>
      <c r="AO135" s="15"/>
      <c r="AP135" s="32">
        <f t="shared" si="46"/>
        <v>0</v>
      </c>
      <c r="AQ135" s="63">
        <f t="shared" si="31"/>
        <v>0</v>
      </c>
      <c r="AR135" s="15"/>
      <c r="AS135" s="46"/>
      <c r="AT135" s="72">
        <f t="shared" si="53"/>
        <v>0</v>
      </c>
      <c r="AU135" s="15"/>
      <c r="AV135" s="92">
        <f t="shared" si="58"/>
        <v>0</v>
      </c>
      <c r="AW135" s="72"/>
      <c r="AX135" s="15"/>
      <c r="AY135" s="46"/>
      <c r="AZ135" s="72">
        <f t="shared" si="54"/>
        <v>0</v>
      </c>
      <c r="BA135" s="15"/>
      <c r="BB135" s="92">
        <f t="shared" si="59"/>
        <v>0</v>
      </c>
    </row>
    <row r="136" spans="1:220" s="3" customFormat="1" hidden="1" outlineLevel="1" x14ac:dyDescent="0.3">
      <c r="B136" s="73"/>
      <c r="C136" s="15"/>
      <c r="D136" s="46"/>
      <c r="E136" s="73"/>
      <c r="F136" s="15"/>
      <c r="G136" s="15"/>
      <c r="H136" s="59"/>
      <c r="I136" s="15"/>
      <c r="J136" s="15"/>
      <c r="K136" s="15">
        <f>IF(AND(E136=0,H136&gt;0),100%,IF(AND(E136&lt;0,H136=0),(E136-H136)/E136,IF(AND(E136&gt;0,H136&gt;0),(H136-E136)/E136,IF(AND(E136=0,H136=0),0,(H136-E136)/E136))))</f>
        <v>0</v>
      </c>
      <c r="L136" s="59"/>
      <c r="M136" s="15"/>
      <c r="N136" s="46"/>
      <c r="O136" s="73"/>
      <c r="P136" s="15"/>
      <c r="Q136" s="15"/>
      <c r="R136" s="15">
        <f>IF(AND(H136=0,O136&gt;0),100%,IF(AND(H136&lt;0,O136=0),(H136-O136)/H136,IF(AND(H136&gt;0,O136&gt;0),(O136-H136)/H136,IF(AND(H136=0,O136=0),0,(O136-H136)/H136))))</f>
        <v>0</v>
      </c>
      <c r="S136" s="59"/>
      <c r="T136" s="15"/>
      <c r="U136" s="46"/>
      <c r="V136" s="73"/>
      <c r="W136" s="15"/>
      <c r="X136" s="46">
        <f t="shared" si="57"/>
        <v>0</v>
      </c>
      <c r="Y136" s="73"/>
      <c r="Z136" s="15"/>
      <c r="AA136" s="15"/>
      <c r="AB136" s="15">
        <f t="shared" si="56"/>
        <v>0</v>
      </c>
      <c r="AC136" s="59"/>
      <c r="AD136" s="15"/>
      <c r="AE136" s="46"/>
      <c r="AF136" s="73"/>
      <c r="AG136" s="15"/>
      <c r="AH136" s="15"/>
      <c r="AI136" s="15">
        <f t="shared" si="45"/>
        <v>0</v>
      </c>
      <c r="AJ136" s="59">
        <f>+AC136+AF136</f>
        <v>0</v>
      </c>
      <c r="AK136" s="15"/>
      <c r="AL136" s="46"/>
      <c r="AM136" s="73"/>
      <c r="AN136" s="15"/>
      <c r="AO136" s="15"/>
      <c r="AP136" s="15">
        <f t="shared" si="46"/>
        <v>0</v>
      </c>
      <c r="AQ136" s="59">
        <f>+AJ136+AM136</f>
        <v>0</v>
      </c>
      <c r="AR136" s="15"/>
      <c r="AS136" s="46"/>
      <c r="AT136" s="72">
        <f t="shared" si="53"/>
        <v>0</v>
      </c>
      <c r="AU136" s="15"/>
      <c r="AV136" s="46">
        <f t="shared" si="58"/>
        <v>0</v>
      </c>
      <c r="AW136" s="72"/>
      <c r="AX136" s="15"/>
      <c r="AY136" s="46"/>
      <c r="AZ136" s="72">
        <f t="shared" si="54"/>
        <v>0</v>
      </c>
      <c r="BA136" s="15"/>
      <c r="BB136" s="46">
        <f t="shared" si="59"/>
        <v>0</v>
      </c>
    </row>
    <row r="137" spans="1:220" s="41" customFormat="1" ht="16.2" collapsed="1" thickBot="1" x14ac:dyDescent="0.35">
      <c r="A137" s="56" t="s">
        <v>113</v>
      </c>
      <c r="B137" s="77">
        <f>+B112-B116+B125</f>
        <v>17014.22999999997</v>
      </c>
      <c r="C137" s="57">
        <f>IF(AND(B5=0,B137&lt;=0),,B137/B5)</f>
        <v>6.4083354692279465E-2</v>
      </c>
      <c r="D137" s="58"/>
      <c r="E137" s="77">
        <f>+E112-E116+E125</f>
        <v>-520.24</v>
      </c>
      <c r="F137" s="57">
        <f>IF(AND(E5=0,E137&lt;=0),,E137/E5)</f>
        <v>-2.2797006556374212E-2</v>
      </c>
      <c r="G137" s="57"/>
      <c r="H137" s="67">
        <f>+H112-H116+H125</f>
        <v>1208.6299999999965</v>
      </c>
      <c r="I137" s="57">
        <f>IF(AND(H5=0,H137&lt;=0),,H137/H5)</f>
        <v>5.0296879889737314E-2</v>
      </c>
      <c r="J137" s="57"/>
      <c r="K137" s="57">
        <f>IF(AND(E137=0,H137&gt;0),100%,IF(AND(E137&lt;0,H137=0),(E137-H137)/E137,IF(AND(E137&gt;0,H137&gt;0),(H137-E137)/E137,IF(AND(E137=0,H137=0),0,(H137-E137)/E137))))</f>
        <v>-3.3232162079040375</v>
      </c>
      <c r="L137" s="67">
        <f>+L112-L116+L125</f>
        <v>688.38999999999407</v>
      </c>
      <c r="M137" s="57">
        <f>IF(AND(L5=0,L137&lt;=0),,L137/L5)</f>
        <v>1.4693345593618378E-2</v>
      </c>
      <c r="N137" s="58"/>
      <c r="O137" s="77">
        <f>+O112-O116+O125</f>
        <v>3355.4800000000023</v>
      </c>
      <c r="P137" s="57">
        <f>IF(AND(O5=0,O137&lt;=0),,O137/O5)</f>
        <v>0.13688969900405071</v>
      </c>
      <c r="Q137" s="57"/>
      <c r="R137" s="57">
        <f>IF(AND(H137=0,O137&gt;0),100%,IF(AND(H137&lt;0,O137=0),(H137-O137)/H137,IF(AND(H137&gt;0,O137&gt;0),(O137-H137)/H137,IF(AND(H137=0,O137=0),0,(O137-H137)/H137))))</f>
        <v>1.7762673440176167</v>
      </c>
      <c r="S137" s="67">
        <f>+S112-S116+S125</f>
        <v>4043.8699999999972</v>
      </c>
      <c r="T137" s="57">
        <f>IF(AND(S5=0,S137&lt;=0),,S137/S5)</f>
        <v>5.666639808583606E-2</v>
      </c>
      <c r="U137" s="58"/>
      <c r="V137" s="77">
        <f>+V112-V116+V125</f>
        <v>764.91000000000349</v>
      </c>
      <c r="W137" s="57">
        <f>IF(AND(V5=0,V137&lt;=0),,V137/V5)</f>
        <v>1.3419473684210587E-2</v>
      </c>
      <c r="X137" s="58">
        <f t="shared" si="57"/>
        <v>4.2867265429919579</v>
      </c>
      <c r="Y137" s="77">
        <f>+Y112-Y116+Y125</f>
        <v>1810.8299999999979</v>
      </c>
      <c r="Z137" s="57">
        <f>IF(AND(Y5=0,Y137&lt;=0),,Y137/Y5)</f>
        <v>7.7508121781784012E-2</v>
      </c>
      <c r="AA137" s="57"/>
      <c r="AB137" s="57">
        <f t="shared" si="56"/>
        <v>-0.460336524133657</v>
      </c>
      <c r="AC137" s="67">
        <f>+AC112-AC116+AC125</f>
        <v>5854.7000000000025</v>
      </c>
      <c r="AD137" s="57">
        <f>IF(AND(AC5=0,AC137&lt;=0),,AC137/AC5)</f>
        <v>6.1806782414726306E-2</v>
      </c>
      <c r="AE137" s="58"/>
      <c r="AF137" s="77">
        <f>+AF112-AF116+AF125</f>
        <v>4871.8900000000003</v>
      </c>
      <c r="AG137" s="57">
        <f>IF(AND(AF5=0,AF137&lt;=0),,AF137/AF5)</f>
        <v>0.15209869405087742</v>
      </c>
      <c r="AH137" s="57"/>
      <c r="AI137" s="57">
        <f t="shared" si="45"/>
        <v>5.3692329816579445</v>
      </c>
      <c r="AJ137" s="67">
        <f>+AC137+AF137</f>
        <v>10726.590000000004</v>
      </c>
      <c r="AK137" s="57">
        <f>IF(AND(AJ5=0,AJ137&lt;=0),,AJ137/AJ5)</f>
        <v>8.462328222450273E-2</v>
      </c>
      <c r="AL137" s="58"/>
      <c r="AM137" s="77">
        <f>+AM112-AM116+AM125</f>
        <v>3934.4300000000026</v>
      </c>
      <c r="AN137" s="57">
        <f>IF(AND(AM5=0,AM137&lt;=0),,AM137/AM5)</f>
        <v>0.1067466030127795</v>
      </c>
      <c r="AO137" s="57"/>
      <c r="AP137" s="57">
        <f t="shared" si="46"/>
        <v>-0.32798777050916345</v>
      </c>
      <c r="AQ137" s="67">
        <f>+AJ137+AM137</f>
        <v>14661.020000000006</v>
      </c>
      <c r="AR137" s="57">
        <f>IF(AND(AQ5=0,AQ137&lt;=0),,AQ137/AQ5)</f>
        <v>8.9607029005109723E-2</v>
      </c>
      <c r="AS137" s="58"/>
      <c r="AT137" s="77">
        <f>+AT112-AT116+AT125</f>
        <v>1529.820000000007</v>
      </c>
      <c r="AU137" s="57">
        <f>IF(AND(AT5=0,AT137&lt;=0),,AT137/AT5)</f>
        <v>1.3419473684210587E-2</v>
      </c>
      <c r="AV137" s="58">
        <f t="shared" si="58"/>
        <v>8.5834934828933722</v>
      </c>
      <c r="AW137" s="77">
        <f>+AW112-AW116+AW125</f>
        <v>2350.1876666666717</v>
      </c>
      <c r="AX137" s="57">
        <f>IF(AND(AW5=0,AW137&lt;=0),,AW137/AW5)</f>
        <v>8.1040954022988679E-2</v>
      </c>
      <c r="AY137" s="58"/>
      <c r="AZ137" s="77">
        <f>+AZ112-AZ116+AZ125</f>
        <v>254.97000000000025</v>
      </c>
      <c r="BA137" s="57">
        <f>IF(AND(AZ5=0,AZ137&lt;=0),,AZ137/AZ5)</f>
        <v>1.341947368421054E-2</v>
      </c>
      <c r="BB137" s="58">
        <f t="shared" si="59"/>
        <v>8.2175066347674992</v>
      </c>
      <c r="BC137" s="34"/>
      <c r="BD137" s="34"/>
      <c r="BE137" s="34"/>
      <c r="BF137" s="34"/>
      <c r="BG137" s="34"/>
      <c r="BH137" s="34"/>
      <c r="BI137" s="34"/>
      <c r="BJ137" s="34"/>
      <c r="BK137" s="34"/>
      <c r="BL137" s="34"/>
      <c r="BM137" s="34"/>
      <c r="BN137" s="34"/>
      <c r="BO137" s="34"/>
      <c r="BP137" s="34"/>
      <c r="BQ137" s="34"/>
      <c r="BR137" s="34"/>
      <c r="BS137" s="34"/>
      <c r="BT137" s="34"/>
      <c r="BU137" s="34"/>
      <c r="BV137" s="34"/>
      <c r="BW137" s="34"/>
      <c r="BX137" s="34"/>
      <c r="BY137" s="34"/>
      <c r="BZ137" s="34"/>
      <c r="CA137" s="34"/>
      <c r="CB137" s="34"/>
      <c r="CC137" s="34"/>
      <c r="CD137" s="34"/>
      <c r="CE137" s="34"/>
      <c r="CF137" s="34"/>
      <c r="CG137" s="34"/>
      <c r="CH137" s="34"/>
      <c r="CI137" s="34"/>
      <c r="CJ137" s="34"/>
      <c r="CK137" s="34"/>
      <c r="CL137" s="34"/>
      <c r="CM137" s="34"/>
      <c r="CN137" s="34"/>
      <c r="CO137" s="34"/>
      <c r="CP137" s="34"/>
      <c r="CQ137" s="34"/>
      <c r="CR137" s="34"/>
      <c r="CS137" s="34"/>
      <c r="CT137" s="34"/>
      <c r="CU137" s="34"/>
      <c r="CV137" s="34"/>
      <c r="CW137" s="34"/>
      <c r="CX137" s="34"/>
      <c r="CY137" s="34"/>
      <c r="CZ137" s="34"/>
      <c r="DA137" s="34"/>
      <c r="DB137" s="34"/>
      <c r="DC137" s="34"/>
      <c r="DD137" s="34"/>
      <c r="DE137" s="34"/>
      <c r="DF137" s="34"/>
      <c r="DG137" s="34"/>
      <c r="DH137" s="34"/>
      <c r="DI137" s="34"/>
      <c r="DJ137" s="34"/>
      <c r="DK137" s="34"/>
      <c r="DL137" s="34"/>
      <c r="DM137" s="34"/>
      <c r="DN137" s="34"/>
      <c r="DO137" s="34"/>
      <c r="DP137" s="34"/>
      <c r="DQ137" s="34"/>
      <c r="DR137" s="34"/>
      <c r="DS137" s="34"/>
      <c r="DT137" s="34"/>
      <c r="DU137" s="34"/>
      <c r="DV137" s="34"/>
      <c r="DW137" s="34"/>
      <c r="DX137" s="34"/>
      <c r="DY137" s="34"/>
      <c r="DZ137" s="34"/>
      <c r="EA137" s="34"/>
      <c r="EB137" s="34"/>
      <c r="EC137" s="34"/>
      <c r="ED137" s="34"/>
      <c r="EE137" s="34"/>
      <c r="EF137" s="34"/>
      <c r="EG137" s="34"/>
      <c r="EH137" s="34"/>
      <c r="EI137" s="34"/>
      <c r="EJ137" s="34"/>
      <c r="EK137" s="34"/>
      <c r="EL137" s="34"/>
      <c r="EM137" s="34"/>
      <c r="EN137" s="34"/>
      <c r="EO137" s="34"/>
      <c r="EP137" s="34"/>
      <c r="EQ137" s="34"/>
      <c r="ER137" s="34"/>
      <c r="ES137" s="34"/>
      <c r="ET137" s="34"/>
      <c r="EU137" s="34"/>
      <c r="EV137" s="34"/>
      <c r="EW137" s="34"/>
      <c r="EX137" s="34"/>
      <c r="EY137" s="34"/>
      <c r="EZ137" s="34"/>
      <c r="FA137" s="34"/>
      <c r="FB137" s="34"/>
      <c r="FC137" s="34"/>
      <c r="FD137" s="34"/>
      <c r="FE137" s="34"/>
      <c r="FF137" s="34"/>
      <c r="FG137" s="34"/>
      <c r="FH137" s="34"/>
      <c r="FI137" s="34"/>
      <c r="FJ137" s="34"/>
      <c r="FK137" s="34"/>
      <c r="FL137" s="34"/>
      <c r="FM137" s="34"/>
      <c r="FN137" s="34"/>
      <c r="FO137" s="34"/>
      <c r="FP137" s="34"/>
      <c r="FQ137" s="34"/>
      <c r="FR137" s="34"/>
      <c r="FS137" s="34"/>
      <c r="FT137" s="34"/>
      <c r="FU137" s="34"/>
      <c r="FV137" s="34"/>
      <c r="FW137" s="34"/>
      <c r="FX137" s="34"/>
      <c r="FY137" s="34"/>
      <c r="FZ137" s="34"/>
      <c r="GA137" s="34"/>
      <c r="GB137" s="34"/>
      <c r="GC137" s="34"/>
      <c r="GD137" s="34"/>
      <c r="GE137" s="34"/>
      <c r="GF137" s="34"/>
      <c r="GG137" s="34"/>
      <c r="GH137" s="34"/>
      <c r="GI137" s="34"/>
      <c r="GJ137" s="34"/>
      <c r="GK137" s="34"/>
      <c r="GL137" s="34"/>
      <c r="GM137" s="34"/>
      <c r="GN137" s="34"/>
      <c r="GO137" s="34"/>
      <c r="GP137" s="34"/>
      <c r="GQ137" s="34"/>
      <c r="GR137" s="34"/>
      <c r="GS137" s="34"/>
      <c r="GT137" s="34"/>
      <c r="GU137" s="34"/>
      <c r="GV137" s="34"/>
      <c r="GW137" s="34"/>
      <c r="GX137" s="34"/>
      <c r="GY137" s="34"/>
      <c r="GZ137" s="34"/>
      <c r="HA137" s="34"/>
      <c r="HB137" s="34"/>
      <c r="HC137" s="34"/>
      <c r="HD137" s="34"/>
      <c r="HE137" s="34"/>
      <c r="HF137" s="34"/>
      <c r="HG137" s="34"/>
      <c r="HH137" s="34"/>
      <c r="HI137" s="34"/>
      <c r="HJ137" s="34"/>
      <c r="HK137" s="34"/>
      <c r="HL137" s="34"/>
    </row>
    <row r="138" spans="1:220" s="8" customFormat="1" ht="18" customHeight="1" collapsed="1" thickTop="1" x14ac:dyDescent="0.3">
      <c r="A138" s="26" t="s">
        <v>28</v>
      </c>
      <c r="B138" s="79">
        <v>2262.08</v>
      </c>
      <c r="C138" s="27">
        <f>IF(AND(B5=0,B138&gt;=0),,B138/B5)</f>
        <v>8.5200255893044686E-3</v>
      </c>
      <c r="D138" s="49">
        <f>IF(AND(B124=0,B138&gt;=0),"Validar",B138/B124)</f>
        <v>3.1195277461285149E-2</v>
      </c>
      <c r="E138" s="79"/>
      <c r="F138" s="27">
        <f>IF(AND(E5=0,E138&gt;=0),,E138/E5)</f>
        <v>0</v>
      </c>
      <c r="G138" s="36">
        <f>IF(AND(E124=0,E138&gt;=0),"Validar",E138/E124)</f>
        <v>0</v>
      </c>
      <c r="H138" s="61"/>
      <c r="I138" s="27">
        <f>IF(AND(H5=0,H138&gt;=0),,H138/H5)</f>
        <v>0</v>
      </c>
      <c r="J138" s="27">
        <f>IF(AND(H124=0,H138&gt;=0),,H138/H124)</f>
        <v>0</v>
      </c>
      <c r="K138" s="27">
        <f>IF(AND(E138=0,H138&gt;0),100%,IF(AND(E138&lt;0,H138=0),(E138-H138)/E138,IF(AND(E138&gt;0,H138&gt;0),(H138-E138)/E138,IF(AND(E138=0,H138=0),0,(H138-E138)/E138))))</f>
        <v>0</v>
      </c>
      <c r="L138" s="69">
        <f>+E138+H138</f>
        <v>0</v>
      </c>
      <c r="M138" s="27">
        <f>IF(AND(L5=0,L138&gt;=0),,L138/L5)</f>
        <v>0</v>
      </c>
      <c r="N138" s="49">
        <f>IF(AND(L124=0,L138&gt;=0),,L138/L124)</f>
        <v>0</v>
      </c>
      <c r="O138" s="79"/>
      <c r="P138" s="27">
        <f>IF(AND(O5=0,O138&gt;=0),,O138/O5)</f>
        <v>0</v>
      </c>
      <c r="Q138" s="27">
        <f>IF(AND(O124=0,O138&gt;=0),,O138/O124)</f>
        <v>0</v>
      </c>
      <c r="R138" s="27">
        <f>IF(AND(H138=0,O138&gt;0),100%,IF(AND(H138&lt;0,O138=0),(H138-O138)/H138,IF(AND(H138&gt;0,O138&gt;0),(O138-H138)/H138,IF(AND(H138=0,O138=0),0,(O138-H138)/H138))))</f>
        <v>0</v>
      </c>
      <c r="S138" s="69">
        <f>+L138+O138</f>
        <v>0</v>
      </c>
      <c r="T138" s="27">
        <f>IF(AND(S5=0,S138&gt;=0),,S138/S5)</f>
        <v>0</v>
      </c>
      <c r="U138" s="49">
        <f>IF(AND(S124=0,S138&gt;=0),,S138/S124)</f>
        <v>0</v>
      </c>
      <c r="V138" s="79">
        <f>166.67*3</f>
        <v>500.01</v>
      </c>
      <c r="W138" s="27">
        <f>IF(AND(V5=0,V138&gt;=0),,V138/V5)</f>
        <v>8.7721052631578953E-3</v>
      </c>
      <c r="X138" s="49">
        <f t="shared" si="57"/>
        <v>-1</v>
      </c>
      <c r="Y138" s="79"/>
      <c r="Z138" s="27">
        <f>IF(AND(Y5=0,Y138&gt;=0),,Y138/Y5)</f>
        <v>0</v>
      </c>
      <c r="AA138" s="27">
        <f>IF(AND(Y124=0,Y138&gt;=0),,Y138/Y124)</f>
        <v>0</v>
      </c>
      <c r="AB138" s="27">
        <f t="shared" si="56"/>
        <v>0</v>
      </c>
      <c r="AC138" s="69">
        <f>+S138+Y138</f>
        <v>0</v>
      </c>
      <c r="AD138" s="27">
        <f>IF(AND(AC5=0,AC138&gt;=0),,AC138/AC5)</f>
        <v>0</v>
      </c>
      <c r="AE138" s="49">
        <f>IF(AND(AC124=0,AC138&gt;=0),,AC138/AC124)</f>
        <v>0</v>
      </c>
      <c r="AF138" s="79"/>
      <c r="AG138" s="27">
        <f>IF(AND(AF5=0,AF138&gt;=0),,AF138/AF5)</f>
        <v>0</v>
      </c>
      <c r="AH138" s="27">
        <f>IF(AND(AF124=0,AF138&gt;=0),,AF138/AF124)</f>
        <v>0</v>
      </c>
      <c r="AI138" s="27">
        <f t="shared" si="45"/>
        <v>-1</v>
      </c>
      <c r="AJ138" s="69">
        <f>+AC138+AF138</f>
        <v>0</v>
      </c>
      <c r="AK138" s="27">
        <f>IF(AND(AJ5=0,AJ138&gt;=0),,AJ138/AJ5)</f>
        <v>0</v>
      </c>
      <c r="AL138" s="49">
        <f>IF(AND(AJ124=0,AJ138&gt;=0),,AJ138/AJ124)</f>
        <v>0</v>
      </c>
      <c r="AM138" s="79"/>
      <c r="AN138" s="27">
        <f>IF(AND(AM5=0,AM138&gt;=0),,AM138/AM5)</f>
        <v>0</v>
      </c>
      <c r="AO138" s="27">
        <f>IF(AND(AM124=0,AM138&gt;=0),,AM138/AM124)</f>
        <v>0</v>
      </c>
      <c r="AP138" s="27">
        <f t="shared" si="46"/>
        <v>0</v>
      </c>
      <c r="AQ138" s="69">
        <f>+AJ138+AM138</f>
        <v>0</v>
      </c>
      <c r="AR138" s="27">
        <f>IF(AND(AQ5=0,AQ138&gt;=0),,AQ138/AQ5)</f>
        <v>0</v>
      </c>
      <c r="AS138" s="49">
        <f>IF(AND(AQ124=0,AQ138&gt;=0),,AQ138/AQ124)</f>
        <v>0</v>
      </c>
      <c r="AT138" s="79">
        <f>+V138*2</f>
        <v>1000.02</v>
      </c>
      <c r="AU138" s="27">
        <f>IF(AND(AT5=0,AT138&gt;=0),,AT138/AT5)</f>
        <v>8.7721052631578953E-3</v>
      </c>
      <c r="AV138" s="49">
        <f t="shared" si="58"/>
        <v>-1</v>
      </c>
      <c r="AW138" s="79">
        <v>250</v>
      </c>
      <c r="AX138" s="27">
        <f>IF(AND(AW5=0,AW138&gt;=0),,AW138/AW5)</f>
        <v>8.6206896551724137E-3</v>
      </c>
      <c r="AY138" s="49">
        <f>IF(AND(AW124=0,AW138&gt;=0),,AW138/AW124)</f>
        <v>3.31686810522627E-2</v>
      </c>
      <c r="AZ138" s="79">
        <f>+AT138/6</f>
        <v>166.67</v>
      </c>
      <c r="BA138" s="27">
        <f>IF(AND(AZ5=0,AZ138&gt;=0),,AZ138/AZ5)</f>
        <v>8.7721052631578936E-3</v>
      </c>
      <c r="BB138" s="49">
        <f t="shared" si="59"/>
        <v>0.49997000059998814</v>
      </c>
    </row>
    <row r="139" spans="1:220" s="41" customFormat="1" ht="16.2" thickBot="1" x14ac:dyDescent="0.35">
      <c r="A139" s="56" t="s">
        <v>114</v>
      </c>
      <c r="B139" s="77">
        <f>+B137-B138</f>
        <v>14752.149999999971</v>
      </c>
      <c r="C139" s="57">
        <f>IF(AND(B5=0,B139&lt;=0),,B139/B5)</f>
        <v>5.5563329102974998E-2</v>
      </c>
      <c r="D139" s="58"/>
      <c r="E139" s="77">
        <f>+E137-E138</f>
        <v>-520.24</v>
      </c>
      <c r="F139" s="57">
        <f>IF(AND(E5=0,E139&lt;=0),,E139/E5)</f>
        <v>-2.2797006556374212E-2</v>
      </c>
      <c r="G139" s="57"/>
      <c r="H139" s="67">
        <f>+H137-H138</f>
        <v>1208.6299999999965</v>
      </c>
      <c r="I139" s="57">
        <f>IF(AND(H5=0,H139&lt;=0),,H139/H5)</f>
        <v>5.0296879889737314E-2</v>
      </c>
      <c r="J139" s="57"/>
      <c r="K139" s="57">
        <f>IF(AND(E139=0,H139&gt;0),100%,IF(AND(E139&lt;0,H139=0),(E139-H139)/E139,IF(AND(E139&gt;0,H139&gt;0),(H139-E139)/E139,IF(AND(E139=0,H139=0),0,(H139-E139)/E139))))</f>
        <v>-3.3232162079040375</v>
      </c>
      <c r="L139" s="67">
        <f>+L137-L138</f>
        <v>688.38999999999407</v>
      </c>
      <c r="M139" s="57">
        <f>IF(AND(L5=0,L139&lt;=0),,L139/L5)</f>
        <v>1.4693345593618378E-2</v>
      </c>
      <c r="N139" s="58"/>
      <c r="O139" s="77">
        <f>+O137-O138</f>
        <v>3355.4800000000023</v>
      </c>
      <c r="P139" s="57">
        <f>IF(AND(O5=0,O139&lt;=0),,O139/O5)</f>
        <v>0.13688969900405071</v>
      </c>
      <c r="Q139" s="57"/>
      <c r="R139" s="57">
        <f>IF(AND(H139=0,O139&gt;0),100%,IF(AND(H139&lt;0,O139=0),(H139-O139)/H139,IF(AND(H139&gt;0,O139&gt;0),(O139-H139)/H139,IF(AND(H139=0,O139=0),0,(O139-H139)/H139))))</f>
        <v>1.7762673440176167</v>
      </c>
      <c r="S139" s="67">
        <f>+S137-S138</f>
        <v>4043.8699999999972</v>
      </c>
      <c r="T139" s="57">
        <f>IF(AND(S5=0,S139&lt;=0),,S139/S5)</f>
        <v>5.666639808583606E-2</v>
      </c>
      <c r="U139" s="58"/>
      <c r="V139" s="77">
        <f>+V137-V138</f>
        <v>264.9000000000035</v>
      </c>
      <c r="W139" s="57">
        <f>IF(AND(V5=0,V139&lt;=0),,V139/V5)</f>
        <v>4.6473684210526934E-3</v>
      </c>
      <c r="X139" s="58">
        <f t="shared" si="57"/>
        <v>14.265647414118323</v>
      </c>
      <c r="Y139" s="77">
        <f>+Y137-Y138</f>
        <v>1810.8299999999979</v>
      </c>
      <c r="Z139" s="57">
        <f>IF(AND(Y5=0,Y139&lt;=0),,Y139/Y5)</f>
        <v>7.7508121781784012E-2</v>
      </c>
      <c r="AA139" s="57"/>
      <c r="AB139" s="57">
        <f t="shared" si="56"/>
        <v>-0.460336524133657</v>
      </c>
      <c r="AC139" s="67">
        <f>+AC137-AC138</f>
        <v>5854.7000000000025</v>
      </c>
      <c r="AD139" s="57">
        <f>IF(AND(AC5=0,AC139&lt;=0),,AC139/AC5)</f>
        <v>6.1806782414726306E-2</v>
      </c>
      <c r="AE139" s="58"/>
      <c r="AF139" s="77">
        <f>+AF137-AF138</f>
        <v>4871.8900000000003</v>
      </c>
      <c r="AG139" s="57">
        <f>IF(AND(AF5=0,AF139&lt;=0),,AF139/AF5)</f>
        <v>0.15209869405087742</v>
      </c>
      <c r="AH139" s="57"/>
      <c r="AI139" s="57">
        <f t="shared" si="45"/>
        <v>17.39143072857658</v>
      </c>
      <c r="AJ139" s="67">
        <f>+AC139+AF139</f>
        <v>10726.590000000004</v>
      </c>
      <c r="AK139" s="57">
        <f>IF(AND(AJ5=0,AJ139&lt;=0),,AJ139/AJ5)</f>
        <v>8.462328222450273E-2</v>
      </c>
      <c r="AL139" s="58"/>
      <c r="AM139" s="77">
        <f>+AM137-AM138</f>
        <v>3934.4300000000026</v>
      </c>
      <c r="AN139" s="57">
        <f>IF(AND(AM5=0,AM139&lt;=0),,AM139/AM5)</f>
        <v>0.1067466030127795</v>
      </c>
      <c r="AO139" s="57"/>
      <c r="AP139" s="57">
        <f t="shared" si="46"/>
        <v>-0.32798777050916345</v>
      </c>
      <c r="AQ139" s="67">
        <f>+AJ139+AM139</f>
        <v>14661.020000000006</v>
      </c>
      <c r="AR139" s="57">
        <f>IF(AND(AQ5=0,AQ139&lt;=0),,AQ139/AQ5)</f>
        <v>8.9607029005109723E-2</v>
      </c>
      <c r="AS139" s="58"/>
      <c r="AT139" s="77">
        <f>+AT137-AT138</f>
        <v>529.800000000007</v>
      </c>
      <c r="AU139" s="57">
        <f>IF(AND(AT5=0,AT139&lt;=0),,AT139/AT5)</f>
        <v>4.6473684210526934E-3</v>
      </c>
      <c r="AV139" s="58">
        <f t="shared" si="58"/>
        <v>26.672744431860725</v>
      </c>
      <c r="AW139" s="77">
        <f>+AW137-AW138</f>
        <v>2100.1876666666717</v>
      </c>
      <c r="AX139" s="57">
        <f>IF(AND(AW5=0,AW139&lt;=0),,AW139/AW5)</f>
        <v>7.2420264367816262E-2</v>
      </c>
      <c r="AY139" s="58"/>
      <c r="AZ139" s="77">
        <f>+AZ137-AZ138</f>
        <v>88.300000000000267</v>
      </c>
      <c r="BA139" s="57">
        <f>IF(AND(AZ5=0,AZ139&lt;=0),,AZ139/AZ5)</f>
        <v>4.6473684210526457E-3</v>
      </c>
      <c r="BB139" s="58">
        <f t="shared" si="59"/>
        <v>22.784684786711953</v>
      </c>
      <c r="BC139" s="34"/>
      <c r="BD139" s="34"/>
      <c r="BE139" s="34"/>
      <c r="BF139" s="34"/>
      <c r="BG139" s="34"/>
      <c r="BH139" s="34"/>
      <c r="BI139" s="34"/>
      <c r="BJ139" s="34"/>
      <c r="BK139" s="34"/>
      <c r="BL139" s="34"/>
      <c r="BM139" s="34"/>
      <c r="BN139" s="34"/>
      <c r="BO139" s="34"/>
      <c r="BP139" s="34"/>
      <c r="BQ139" s="34"/>
      <c r="BR139" s="34"/>
      <c r="BS139" s="34"/>
      <c r="BT139" s="34"/>
      <c r="BU139" s="34"/>
      <c r="BV139" s="34"/>
      <c r="BW139" s="34"/>
      <c r="BX139" s="34"/>
      <c r="BY139" s="34"/>
      <c r="BZ139" s="34"/>
      <c r="CA139" s="34"/>
      <c r="CB139" s="34"/>
      <c r="CC139" s="34"/>
      <c r="CD139" s="34"/>
      <c r="CE139" s="34"/>
      <c r="CF139" s="34"/>
      <c r="CG139" s="34"/>
      <c r="CH139" s="34"/>
      <c r="CI139" s="34"/>
      <c r="CJ139" s="34"/>
      <c r="CK139" s="34"/>
      <c r="CL139" s="34"/>
      <c r="CM139" s="34"/>
      <c r="CN139" s="34"/>
      <c r="CO139" s="34"/>
      <c r="CP139" s="34"/>
      <c r="CQ139" s="34"/>
      <c r="CR139" s="34"/>
      <c r="CS139" s="34"/>
      <c r="CT139" s="34"/>
      <c r="CU139" s="34"/>
      <c r="CV139" s="34"/>
      <c r="CW139" s="34"/>
      <c r="CX139" s="34"/>
      <c r="CY139" s="34"/>
      <c r="CZ139" s="34"/>
      <c r="DA139" s="34"/>
      <c r="DB139" s="34"/>
      <c r="DC139" s="34"/>
      <c r="DD139" s="34"/>
      <c r="DE139" s="34"/>
      <c r="DF139" s="34"/>
      <c r="DG139" s="34"/>
      <c r="DH139" s="34"/>
      <c r="DI139" s="34"/>
      <c r="DJ139" s="34"/>
      <c r="DK139" s="34"/>
      <c r="DL139" s="34"/>
      <c r="DM139" s="34"/>
      <c r="DN139" s="34"/>
      <c r="DO139" s="34"/>
      <c r="DP139" s="34"/>
      <c r="DQ139" s="34"/>
      <c r="DR139" s="34"/>
      <c r="DS139" s="34"/>
      <c r="DT139" s="34"/>
      <c r="DU139" s="34"/>
      <c r="DV139" s="34"/>
      <c r="DW139" s="34"/>
      <c r="DX139" s="34"/>
      <c r="DY139" s="34"/>
      <c r="DZ139" s="34"/>
      <c r="EA139" s="34"/>
      <c r="EB139" s="34"/>
      <c r="EC139" s="34"/>
      <c r="ED139" s="34"/>
      <c r="EE139" s="34"/>
      <c r="EF139" s="34"/>
      <c r="EG139" s="34"/>
      <c r="EH139" s="34"/>
      <c r="EI139" s="34"/>
      <c r="EJ139" s="34"/>
      <c r="EK139" s="34"/>
      <c r="EL139" s="34"/>
      <c r="EM139" s="34"/>
      <c r="EN139" s="34"/>
      <c r="EO139" s="34"/>
      <c r="EP139" s="34"/>
      <c r="EQ139" s="34"/>
      <c r="ER139" s="34"/>
      <c r="ES139" s="34"/>
      <c r="ET139" s="34"/>
      <c r="EU139" s="34"/>
      <c r="EV139" s="34"/>
      <c r="EW139" s="34"/>
      <c r="EX139" s="34"/>
      <c r="EY139" s="34"/>
      <c r="EZ139" s="34"/>
      <c r="FA139" s="34"/>
      <c r="FB139" s="34"/>
      <c r="FC139" s="34"/>
      <c r="FD139" s="34"/>
      <c r="FE139" s="34"/>
      <c r="FF139" s="34"/>
      <c r="FG139" s="34"/>
      <c r="FH139" s="34"/>
      <c r="FI139" s="34"/>
      <c r="FJ139" s="34"/>
      <c r="FK139" s="34"/>
      <c r="FL139" s="34"/>
      <c r="FM139" s="34"/>
      <c r="FN139" s="34"/>
      <c r="FO139" s="34"/>
      <c r="FP139" s="34"/>
      <c r="FQ139" s="34"/>
      <c r="FR139" s="34"/>
      <c r="FS139" s="34"/>
      <c r="FT139" s="34"/>
      <c r="FU139" s="34"/>
      <c r="FV139" s="34"/>
      <c r="FW139" s="34"/>
      <c r="FX139" s="34"/>
      <c r="FY139" s="34"/>
      <c r="FZ139" s="34"/>
      <c r="GA139" s="34"/>
      <c r="GB139" s="34"/>
      <c r="GC139" s="34"/>
      <c r="GD139" s="34"/>
      <c r="GE139" s="34"/>
      <c r="GF139" s="34"/>
      <c r="GG139" s="34"/>
      <c r="GH139" s="34"/>
      <c r="GI139" s="34"/>
      <c r="GJ139" s="34"/>
      <c r="GK139" s="34"/>
      <c r="GL139" s="34"/>
      <c r="GM139" s="34"/>
      <c r="GN139" s="34"/>
      <c r="GO139" s="34"/>
      <c r="GP139" s="34"/>
      <c r="GQ139" s="34"/>
      <c r="GR139" s="34"/>
      <c r="GS139" s="34"/>
      <c r="GT139" s="34"/>
      <c r="GU139" s="34"/>
      <c r="GV139" s="34"/>
      <c r="GW139" s="34"/>
      <c r="GX139" s="34"/>
      <c r="GY139" s="34"/>
      <c r="GZ139" s="34"/>
      <c r="HA139" s="34"/>
      <c r="HB139" s="34"/>
      <c r="HC139" s="34"/>
      <c r="HD139" s="34"/>
      <c r="HE139" s="34"/>
      <c r="HF139" s="34"/>
      <c r="HG139" s="34"/>
      <c r="HH139" s="34"/>
      <c r="HI139" s="34"/>
      <c r="HJ139" s="34"/>
      <c r="HK139" s="34"/>
      <c r="HL139" s="34"/>
    </row>
    <row r="140" spans="1:220" s="3" customFormat="1" ht="31.2" customHeight="1" thickTop="1" x14ac:dyDescent="0.3">
      <c r="B140" s="59"/>
      <c r="C140" s="15"/>
      <c r="D140" s="15"/>
      <c r="E140" s="59"/>
      <c r="F140" s="15"/>
      <c r="G140" s="15"/>
      <c r="H140" s="59"/>
      <c r="I140" s="15"/>
      <c r="J140" s="15"/>
      <c r="K140" s="15"/>
      <c r="L140" s="59"/>
      <c r="M140" s="15"/>
      <c r="N140" s="15"/>
      <c r="O140" s="59"/>
      <c r="P140" s="15"/>
      <c r="Q140" s="15"/>
      <c r="R140" s="15"/>
      <c r="S140" s="59"/>
      <c r="T140" s="15"/>
      <c r="U140" s="15"/>
      <c r="V140" s="59">
        <f>+V124+V138</f>
        <v>18710.399999999998</v>
      </c>
      <c r="W140" s="15"/>
      <c r="X140" s="15"/>
      <c r="Y140" s="59"/>
      <c r="Z140" s="15"/>
      <c r="AA140" s="15"/>
      <c r="AB140" s="15"/>
      <c r="AC140" s="59"/>
      <c r="AD140" s="15"/>
      <c r="AE140" s="15"/>
      <c r="AF140" s="59"/>
      <c r="AG140" s="15"/>
      <c r="AH140" s="15"/>
      <c r="AI140" s="15"/>
      <c r="AJ140" s="59"/>
      <c r="AK140" s="15"/>
      <c r="AL140" s="15"/>
      <c r="AM140" s="59"/>
      <c r="AN140" s="15"/>
      <c r="AO140" s="15"/>
      <c r="AP140" s="15"/>
      <c r="AQ140" s="59">
        <f>+AQ139/6</f>
        <v>2443.5033333333345</v>
      </c>
      <c r="AR140" s="15"/>
      <c r="AS140" s="15"/>
      <c r="AT140" s="59"/>
      <c r="AU140" s="15"/>
      <c r="AV140" s="15"/>
      <c r="AW140" s="59"/>
      <c r="AX140" s="15"/>
      <c r="AY140" s="15"/>
      <c r="AZ140" s="59"/>
      <c r="BA140" s="15"/>
      <c r="BB140" s="15"/>
      <c r="BC140" s="320" t="s">
        <v>223</v>
      </c>
      <c r="BD140" s="116" t="s">
        <v>224</v>
      </c>
      <c r="BE140" s="116" t="s">
        <v>225</v>
      </c>
      <c r="BF140" s="116" t="s">
        <v>226</v>
      </c>
      <c r="BG140" s="116" t="s">
        <v>227</v>
      </c>
      <c r="BH140" s="116" t="s">
        <v>228</v>
      </c>
    </row>
    <row r="141" spans="1:220" s="3" customFormat="1" ht="15.6" x14ac:dyDescent="0.3">
      <c r="A141" s="111" t="s">
        <v>222</v>
      </c>
      <c r="B141" s="112"/>
      <c r="C141" s="113">
        <f>+C5-C23-C39-C116+C125-C138</f>
        <v>5.5563329102975026E-2</v>
      </c>
      <c r="D141" s="113">
        <f>+D41+D42+D43+D44+D45+D46+D47+D48+D49+D50+D51+D52+D53+D54+D55+D56+D57+D58+D59+D60+D61+D62+D63+D64+D65+D66+D67+D68+D70+D71+D72+D73+D74+D75+D76+D77+D78+D79+D80+D81+D82+D83+D85+D86+D87+D88+D89+D90+D91+D92+D94+D95+D96+D97+D98+D99+D100+D101+D102+D103+D105+D106+D107+D110+D117+D118+D119+D120+D121+D122+D123</f>
        <v>0.99999999999999933</v>
      </c>
      <c r="E141" s="112"/>
      <c r="F141" s="113">
        <f>+F5-F23-F39-F116+F125-F138</f>
        <v>-2.2797006556374236E-2</v>
      </c>
      <c r="G141" s="113">
        <f>+G41+G42+G43+G44+G45+G46+G47+G48+G49+G50+G51+G52+G53+G54+G55+G56+G57+G58+G59+G60+G61+G62+G63+G64+G65+G66+G67+G68+G70+G71+G72+G73+G74+G75+G76+G77+G78+G79+G80+G81+G82+G83+G85+G86+G87+G88+G89+G90+G91+G92+G94+G95+G96+G97+G98+G99+G100+G101+G102+G103+G105+G106+G107+G110+G117+G118+G119+G120+G121+G122+G123</f>
        <v>0.99999999999999978</v>
      </c>
      <c r="H141" s="112"/>
      <c r="I141" s="113">
        <f>+I5-I23-I39-I116+I125-I138</f>
        <v>5.0296879889737335E-2</v>
      </c>
      <c r="J141" s="113">
        <f>+J41+J42+J43+J44+J45+J46+J47+J48+J49+J50+J51+J52+J53+J54+J55+J56+J57+J58+J59+J60+J61+J62+J63+J64+J65+J66+J67+J68+J70+J71+J72+J73+J74+J75+J76+J77+J78+J79+J80+J81+J82+J83+J85+J86+J87+J88+J89+J90+J91+J92+J94+J95+J96+J97+J98+J99+J100+J101+J102+J103+J105+J106+J107+J110+J117+J118+J119+J120+J121+J122+J123</f>
        <v>0.99999999999999978</v>
      </c>
      <c r="K141" s="113"/>
      <c r="L141" s="112"/>
      <c r="M141" s="113">
        <f>+M5-M23-M39-M116+M125-M138</f>
        <v>1.4693345593618382E-2</v>
      </c>
      <c r="N141" s="113">
        <f>+N41+N42+N43+N44+N45+N46+N47+N48+N49+N50+N51+N52+N53+N54+N55+N56+N57+N58+N59+N60+N61+N62+N63+N64+N65+N66+N67+N68+N70+N71+N72+N73+N74+N75+N76+N77+N78+N79+N80+N81+N82+N83+N85+N86+N87+N88+N89+N90+N91+N92+N94+N95+N96+N97+N98+N99+N100+N101+N102+N103+N105+N106+N107+N110+N117+N118+N119+N120+N121+N122+N123</f>
        <v>1</v>
      </c>
      <c r="O141" s="112"/>
      <c r="P141" s="113">
        <f>+P5-P23-P39-P116+P125-P138</f>
        <v>0.13688969900405074</v>
      </c>
      <c r="Q141" s="113">
        <f>+Q41+Q42+Q43+Q44+Q45+Q46+Q47+Q48+Q49+Q50+Q51+Q52+Q53+Q54+Q55+Q56+Q57+Q58+Q59+Q60+Q61+Q62+Q63+Q64+Q65+Q66+Q67+Q68+Q70+Q71+Q72+Q73+Q74+Q75+Q76+Q77+Q78+Q79+Q80+Q81+Q82+Q83+Q85+Q86+Q87+Q88+Q89+Q90+Q91+Q92+Q94+Q95+Q96+Q97+Q98+Q99+Q100+Q101+Q102+Q103+Q105+Q106+Q107+Q110+Q117+Q118+Q119+Q120+Q121+Q122+Q123</f>
        <v>0.99999999999999978</v>
      </c>
      <c r="R141" s="113"/>
      <c r="S141" s="112"/>
      <c r="T141" s="113">
        <f>+T5-T23-T39-T116+T125-T138</f>
        <v>5.6666398085836109E-2</v>
      </c>
      <c r="U141" s="113">
        <f>+U41+U42+U43+U44+U45+U46+U47+U48+U49+U50+U51+U52+U53+U54+U55+U56+U57+U58+U59+U60+U61+U62+U63+U64+U65+U66+U67+U68+U70+U71+U72+U73+U74+U75+U76+U77+U78+U79+U80+U81+U82+U83+U85+U86+U87+U88+U89+U90+U91+U92+U94+U95+U96+U97+U98+U99+U100+U101+U102+U103+U105+U106+U107+U110+U117+U118+U119+U120+U121+U122+U123</f>
        <v>1</v>
      </c>
      <c r="V141" s="112"/>
      <c r="W141" s="113">
        <f>+W5-W23-W39-W116+W125-W138</f>
        <v>4.6473684210527177E-3</v>
      </c>
      <c r="X141" s="113"/>
      <c r="Y141" s="112"/>
      <c r="Z141" s="113">
        <f>+Z5-Z23-Z39-Z116+Z125-Z138</f>
        <v>7.7508121781784053E-2</v>
      </c>
      <c r="AA141" s="113">
        <f>+AA41+AA42+AA43+AA44+AA45+AA46+AA47+AA48+AA49+AA50+AA51+AA52+AA53+AA54+AA55+AA56+AA57+AA58+AA59+AA60+AA61+AA62+AA63+AA64+AA65+AA66+AA67+AA68+AA70+AA71+AA72+AA73+AA74+AA75+AA76+AA77+AA78+AA79+AA80+AA81+AA82+AA83+AA85+AA86+AA87+AA88+AA89+AA90+AA91+AA92+AA94+AA95+AA96+AA97+AA98+AA99+AA100+AA101+AA102+AA103+AA105+AA106+AA107+AA110+AA117+AA118+AA119+AA120+AA121+AA122+AA123</f>
        <v>0.99999999999999989</v>
      </c>
      <c r="AB141" s="113"/>
      <c r="AC141" s="112"/>
      <c r="AD141" s="113">
        <f>+AD5-AD23-AD39-AD116+AD125-AD138</f>
        <v>6.1806782414726251E-2</v>
      </c>
      <c r="AE141" s="113">
        <f>+AE41+AE42+AE43+AE44+AE45+AE46+AE47+AE48+AE49+AE50+AE51+AE52+AE53+AE54+AE55+AE56+AE57+AE58+AE59+AE60+AE61+AE62+AE63+AE64+AE65+AE66+AE67+AE68+AE70+AE71+AE72+AE73+AE74+AE75+AE76+AE77+AE78+AE79+AE80+AE81+AE82+AE83+AE85+AE86+AE87+AE88+AE89+AE90+AE91+AE92+AE94+AE95+AE96+AE97+AE98+AE99+AE100+AE101+AE102+AE103+AE105+AE106+AE107+AE110+AE117+AE118+AE119+AE120+AE121+AE122+AE123</f>
        <v>0.99999999999999989</v>
      </c>
      <c r="AF141" s="112"/>
      <c r="AG141" s="113">
        <f>+AG5-AG23-AG39-AG116+AG125-AG138</f>
        <v>0.15209869405087739</v>
      </c>
      <c r="AH141" s="113">
        <f>+AH41+AH42+AH43+AH44+AH45+AH46+AH47+AH48+AH49+AH50+AH51+AH52+AH53+AH54+AH55+AH56+AH57+AH58+AH59+AH60+AH61+AH62+AH63+AH64+AH65+AH66+AH67+AH68+AH70+AH71+AH72+AH73+AH74+AH75+AH76+AH77+AH78+AH79+AH80+AH81+AH82+AH83+AH85+AH86+AH87+AH88+AH89+AH90+AH91+AH92+AH94+AH95+AH96+AH97+AH98+AH99+AH100+AH101+AH102+AH103+AH105+AH106+AH107+AH110+AH117+AH118+AH119+AH120+AH121+AH122+AH123</f>
        <v>1.0000000000000002</v>
      </c>
      <c r="AI141" s="113"/>
      <c r="AJ141" s="112"/>
      <c r="AK141" s="113">
        <f>+AK5-AK23-AK39-AK116+AK125-AK138</f>
        <v>8.4623282224502702E-2</v>
      </c>
      <c r="AL141" s="113">
        <f>+AL41+AL42+AL43+AL44+AL45+AL46+AL47+AL48+AL49+AL50+AL51+AL52+AL53+AL54+AL55+AL56+AL57+AL58+AL59+AL60+AL61+AL62+AL63+AL64+AL65+AL66+AL67+AL68+AL70+AL71+AL72+AL73+AL74+AL75+AL76+AL77+AL78+AL79+AL80+AL81+AL82+AL83+AL85+AL86+AL87+AL88+AL89+AL90+AL91+AL92+AL94+AL95+AL96+AL97+AL98+AL99+AL100+AL101+AL102+AL103+AL105+AL106+AL107+AL110+AL117+AL118+AL119+AL120+AL121+AL122+AL123</f>
        <v>1.0000000000000002</v>
      </c>
      <c r="AM141" s="112"/>
      <c r="AN141" s="113">
        <f>+AN5-AN23-AN39-AN116+AN125-AN138</f>
        <v>0.10674660301277943</v>
      </c>
      <c r="AO141" s="113">
        <f>+AO41+AO42+AO43+AO44+AO45+AO46+AO47+AO48+AO49+AO50+AO51+AO52+AO53+AO54+AO55+AO56+AO57+AO58+AO59+AO60+AO61+AO62+AO63+AO64+AO65+AO66+AO67+AO68+AO70+AO71+AO72+AO73+AO74+AO75+AO76+AO77+AO78+AO79+AO80+AO81+AO82+AO83+AO85+AO86+AO87+AO88+AO89+AO90+AO91+AO92+AO94+AO95+AO96+AO97+AO98+AO99+AO100+AO101+AO102+AO103+AO105+AO106+AO107+AO110+AO117+AO118+AO119+AO120+AO121+AO122+AO123</f>
        <v>1</v>
      </c>
      <c r="AP141" s="113"/>
      <c r="AQ141" s="112"/>
      <c r="AR141" s="113">
        <f>+AR5-AR23-AR39-AR116+AR125-AR138</f>
        <v>8.9607029005109584E-2</v>
      </c>
      <c r="AS141" s="113">
        <f>+AS41+AS42+AS43+AS44+AS45+AS46+AS47+AS48+AS49+AS50+AS51+AS52+AS53+AS54+AS55+AS56+AS57+AS58+AS59+AS60+AS61+AS62+AS63+AS64+AS65+AS66+AS67+AS68+AS70+AS71+AS72+AS73+AS74+AS75+AS76+AS77+AS78+AS79+AS80+AS81+AS82+AS83+AS85+AS86+AS87+AS88+AS89+AS90+AS91+AS92+AS94+AS95+AS96+AS97+AS98+AS99+AS100+AS101+AS102+AS103+AS105+AS106+AS107+AS110+AS117+AS118+AS119+AS120+AS121+AS122+AS123</f>
        <v>1</v>
      </c>
      <c r="AT141" s="112">
        <f>+AT139/6</f>
        <v>88.300000000001162</v>
      </c>
      <c r="AU141" s="113">
        <f>+AU5-AU23-AU39-AU116+AU125-AU138</f>
        <v>4.6473684210527177E-3</v>
      </c>
      <c r="AV141" s="113"/>
      <c r="AW141" s="112">
        <f>+BF141</f>
        <v>72.5</v>
      </c>
      <c r="AX141" s="113">
        <f>IF(AND(AW5=0,AW141&gt;=0),,AW141/AW5)</f>
        <v>2.5000000000000001E-3</v>
      </c>
      <c r="AY141" s="15"/>
      <c r="AZ141" s="59"/>
      <c r="BA141" s="15"/>
      <c r="BB141" s="15"/>
      <c r="BC141" s="321"/>
      <c r="BD141" s="117">
        <v>29000</v>
      </c>
      <c r="BE141" s="115">
        <v>2.5000000000000001E-3</v>
      </c>
      <c r="BF141" s="114">
        <f>+BD141*BE141</f>
        <v>72.5</v>
      </c>
      <c r="BG141" s="115">
        <v>0.34</v>
      </c>
      <c r="BH141" s="117">
        <f>+BD141*BG141</f>
        <v>9860</v>
      </c>
    </row>
    <row r="142" spans="1:220" s="3" customFormat="1" ht="16.2" thickBot="1" x14ac:dyDescent="0.35">
      <c r="A142" s="56" t="s">
        <v>114</v>
      </c>
      <c r="B142" s="77">
        <f>+B140-B141</f>
        <v>0</v>
      </c>
      <c r="C142" s="57">
        <f>IF(AND(B8=0,B142&lt;=0),,B142/B8)</f>
        <v>0</v>
      </c>
      <c r="D142" s="58"/>
      <c r="E142" s="77">
        <f>+E140-E141</f>
        <v>0</v>
      </c>
      <c r="F142" s="57">
        <f>IF(AND(E8=0,E142&lt;=0),,E142/E8)</f>
        <v>0</v>
      </c>
      <c r="G142" s="57"/>
      <c r="H142" s="67">
        <f>+H140-H141</f>
        <v>0</v>
      </c>
      <c r="I142" s="57">
        <f>IF(AND(H8=0,H142&lt;=0),,H142/H8)</f>
        <v>0</v>
      </c>
      <c r="J142" s="57"/>
      <c r="K142" s="57">
        <f>IF(AND(E142=0,H142&gt;0),100%,IF(AND(E142&lt;0,H142=0),(E142-H142)/E142,IF(AND(E142&gt;0,H142&gt;0),(H142-E142)/E142,IF(AND(E142=0,H142=0),0,(H142-E142)/E142))))</f>
        <v>0</v>
      </c>
      <c r="L142" s="67">
        <f>+L140-L141</f>
        <v>0</v>
      </c>
      <c r="M142" s="57">
        <f>IF(AND(L8=0,L142&lt;=0),,L142/L8)</f>
        <v>0</v>
      </c>
      <c r="N142" s="58"/>
      <c r="O142" s="77">
        <f>+O140-O141</f>
        <v>0</v>
      </c>
      <c r="P142" s="57">
        <f>IF(AND(O8=0,O142&lt;=0),,O142/O8)</f>
        <v>0</v>
      </c>
      <c r="Q142" s="57"/>
      <c r="R142" s="57">
        <f>IF(AND(H142=0,O142&gt;0),100%,IF(AND(H142&lt;0,O142=0),(H142-O142)/H142,IF(AND(H142&gt;0,O142&gt;0),(O142-H142)/H142,IF(AND(H142=0,O142=0),0,(O142-H142)/H142))))</f>
        <v>0</v>
      </c>
      <c r="S142" s="67">
        <f>+S140-S141</f>
        <v>0</v>
      </c>
      <c r="T142" s="57">
        <f>IF(AND(S8=0,S142&lt;=0),,S142/S8)</f>
        <v>0</v>
      </c>
      <c r="U142" s="58"/>
      <c r="V142" s="77">
        <f>+V140-V141</f>
        <v>18710.399999999998</v>
      </c>
      <c r="W142" s="57" t="e">
        <f>IF(AND(V8=0,V142&lt;=0),,V142/V8)</f>
        <v>#DIV/0!</v>
      </c>
      <c r="X142" s="58">
        <f>IF(AND(V142=0,S142&gt;0),100%,IF(AND(V142&lt;0,S142=0),(V142-S142)/V142,IF(AND(V142&gt;0,S142&gt;0),(S142-V142)/V142,IF(AND(V142=0,S142=0),0,(S142-V142)/V142))))</f>
        <v>-1</v>
      </c>
      <c r="Y142" s="77">
        <f>+Y140-Y141</f>
        <v>0</v>
      </c>
      <c r="Z142" s="57">
        <f>IF(AND(Y8=0,Y142&lt;=0),,Y142/Y8)</f>
        <v>0</v>
      </c>
      <c r="AA142" s="57"/>
      <c r="AB142" s="57">
        <f>IF(AND(O142=0,Y142&gt;0),100%,IF(AND(O142&lt;0,Y142=0),(O142-Y142)/O142,IF(AND(O142&gt;0,Y142&gt;0),(Y142-O142)/O142,IF(AND(O142=0,Y142=0),0,(Y142-O142)/O142))))</f>
        <v>0</v>
      </c>
      <c r="AC142" s="67">
        <f>+AC140-AC141</f>
        <v>0</v>
      </c>
      <c r="AD142" s="57">
        <f>IF(AND(AC8=0,AC142&lt;=0),,AC142/AC8)</f>
        <v>0</v>
      </c>
      <c r="AE142" s="58"/>
      <c r="AF142" s="77">
        <f>+AF140-AF141</f>
        <v>0</v>
      </c>
      <c r="AG142" s="57">
        <f>IF(AND(AF8=0,AF142&lt;=0),,AF142/AF8)</f>
        <v>0</v>
      </c>
      <c r="AH142" s="57"/>
      <c r="AI142" s="57">
        <f>IF(AND(V142=0,AF142&gt;0),100%,IF(AND(V142&lt;0,AF142=0),(V142-AF142)/V142,IF(AND(V142&gt;0,AF142&gt;0),(AF142-V142)/V142,IF(AND(V142=0,AF142=0),0,(AF142-V142)/V142))))</f>
        <v>-1</v>
      </c>
      <c r="AJ142" s="67">
        <f>+AC142+AF142</f>
        <v>0</v>
      </c>
      <c r="AK142" s="57">
        <f>IF(AND(AJ8=0,AJ142&lt;=0),,AJ142/AJ8)</f>
        <v>0</v>
      </c>
      <c r="AL142" s="58"/>
      <c r="AM142" s="77">
        <f>+AM140-AM141</f>
        <v>0</v>
      </c>
      <c r="AN142" s="57">
        <f>IF(AND(AM8=0,AM142&lt;=0),,AM142/AM8)</f>
        <v>0</v>
      </c>
      <c r="AO142" s="57"/>
      <c r="AP142" s="57">
        <f>IF(AND(AC142=0,AM142&gt;0),100%,IF(AND(AC142&lt;0,AM142=0),(AC142-AM142)/AC142,IF(AND(AC142&gt;0,AM142&gt;0),(AM142-AC142)/AC142,IF(AND(AC142=0,AM142=0),0,(AM142-AC142)/AC142))))</f>
        <v>0</v>
      </c>
      <c r="AQ142" s="67">
        <f>+AJ142+AM142</f>
        <v>0</v>
      </c>
      <c r="AR142" s="57">
        <f>IF(AND(AQ8=0,AQ142&lt;=0),,AQ142/AQ8)</f>
        <v>0</v>
      </c>
      <c r="AS142" s="58"/>
      <c r="AT142" s="77">
        <f>+AT140-AT141</f>
        <v>-88.300000000001162</v>
      </c>
      <c r="AU142" s="57">
        <f>IF(AND(AT8=0,AT142&lt;=0),,AT142/AT8)</f>
        <v>0</v>
      </c>
      <c r="AV142" s="58">
        <f>IF(AND(AT142=0,AQ142&gt;0),100%,IF(AND(AT142&lt;0,AQ142=0),(AT142-AQ142)/AT142,IF(AND(AT142&gt;0,AQ142&gt;0),(AQ142-AT142)/AT142,IF(AND(AT142=0,AQ142=0),0,(AQ142-AT142)/AT142))))</f>
        <v>1</v>
      </c>
      <c r="AW142" s="77">
        <f>+AW139-AW141</f>
        <v>2027.6876666666717</v>
      </c>
      <c r="AX142" s="57">
        <f>IF(AND(AW5=0,AW142&lt;=0),,AW142/AW5)</f>
        <v>6.9920264367816259E-2</v>
      </c>
      <c r="AY142" s="15"/>
      <c r="AZ142" s="59"/>
      <c r="BA142" s="15"/>
      <c r="BB142" s="15"/>
    </row>
    <row r="143" spans="1:220" s="3" customFormat="1" ht="15" thickTop="1" x14ac:dyDescent="0.3">
      <c r="B143" s="59"/>
      <c r="C143" s="15"/>
      <c r="D143" s="15"/>
      <c r="E143" s="59"/>
      <c r="F143" s="15"/>
      <c r="G143" s="15"/>
      <c r="H143" s="59"/>
      <c r="I143" s="15"/>
      <c r="J143" s="15"/>
      <c r="K143" s="15"/>
      <c r="L143" s="59"/>
      <c r="M143" s="15"/>
      <c r="N143" s="15"/>
      <c r="O143" s="59"/>
      <c r="P143" s="15"/>
      <c r="Q143" s="15"/>
      <c r="R143" s="15"/>
      <c r="S143" s="59"/>
      <c r="T143" s="15"/>
      <c r="U143" s="15"/>
      <c r="V143" s="59"/>
      <c r="W143" s="15"/>
      <c r="X143" s="15"/>
      <c r="Y143" s="59"/>
      <c r="Z143" s="15"/>
      <c r="AA143" s="15"/>
      <c r="AB143" s="15"/>
      <c r="AC143" s="59"/>
      <c r="AD143" s="15"/>
      <c r="AE143" s="15"/>
      <c r="AF143" s="59"/>
      <c r="AG143" s="15"/>
      <c r="AH143" s="15"/>
      <c r="AI143" s="15"/>
      <c r="AJ143" s="59"/>
      <c r="AK143" s="15"/>
      <c r="AL143" s="15"/>
      <c r="AM143" s="59"/>
      <c r="AN143" s="15"/>
      <c r="AO143" s="15"/>
      <c r="AP143" s="15"/>
      <c r="AQ143" s="59"/>
      <c r="AR143" s="15"/>
      <c r="AS143" s="15"/>
      <c r="AT143" s="59"/>
      <c r="AU143" s="15"/>
      <c r="AV143" s="15"/>
      <c r="AW143" s="59"/>
      <c r="AX143" s="15"/>
      <c r="AY143" s="15"/>
      <c r="AZ143" s="59"/>
      <c r="BA143" s="15"/>
      <c r="BB143" s="15"/>
    </row>
    <row r="144" spans="1:220" s="3" customFormat="1" x14ac:dyDescent="0.3">
      <c r="B144" s="59"/>
      <c r="C144" s="15"/>
      <c r="D144" s="15"/>
      <c r="E144" s="59"/>
      <c r="F144" s="15"/>
      <c r="G144" s="15"/>
      <c r="H144" s="59"/>
      <c r="I144" s="15"/>
      <c r="J144" s="15"/>
      <c r="K144" s="15"/>
      <c r="L144" s="59"/>
      <c r="M144" s="15"/>
      <c r="N144" s="15"/>
      <c r="O144" s="59"/>
      <c r="P144" s="15"/>
      <c r="Q144" s="15"/>
      <c r="R144" s="15"/>
      <c r="S144" s="59"/>
      <c r="T144" s="15"/>
      <c r="U144" s="15"/>
      <c r="V144" s="59"/>
      <c r="W144" s="15"/>
      <c r="X144" s="15"/>
      <c r="Y144" s="59"/>
      <c r="Z144" s="15"/>
      <c r="AA144" s="15"/>
      <c r="AB144" s="15"/>
      <c r="AC144" s="59"/>
      <c r="AD144" s="15"/>
      <c r="AE144" s="15"/>
      <c r="AF144" s="59"/>
      <c r="AG144" s="15"/>
      <c r="AH144" s="15"/>
      <c r="AI144" s="15"/>
      <c r="AJ144" s="59"/>
      <c r="AK144" s="15"/>
      <c r="AL144" s="15"/>
      <c r="AM144" s="59"/>
      <c r="AN144" s="15"/>
      <c r="AO144" s="15"/>
      <c r="AP144" s="15"/>
      <c r="AQ144" s="59"/>
      <c r="AR144" s="15"/>
      <c r="AS144" s="15"/>
      <c r="AT144" s="59"/>
      <c r="AU144" s="15"/>
      <c r="AV144" s="15"/>
      <c r="AW144" s="59"/>
      <c r="AX144" s="15"/>
      <c r="AY144" s="15"/>
      <c r="AZ144" s="59"/>
      <c r="BA144" s="15"/>
      <c r="BB144" s="15"/>
    </row>
    <row r="145" spans="2:54" s="3" customFormat="1" x14ac:dyDescent="0.3">
      <c r="B145" s="59"/>
      <c r="C145" s="15"/>
      <c r="D145" s="15"/>
      <c r="E145" s="89"/>
      <c r="F145" s="90"/>
      <c r="G145" s="90"/>
      <c r="H145" s="89"/>
      <c r="I145" s="15"/>
      <c r="J145" s="15"/>
      <c r="K145" s="15"/>
      <c r="L145" s="59"/>
      <c r="M145" s="15"/>
      <c r="N145" s="15"/>
      <c r="O145" s="59"/>
      <c r="P145" s="15"/>
      <c r="Q145" s="15"/>
      <c r="R145" s="15"/>
      <c r="S145" s="59"/>
      <c r="T145" s="15"/>
      <c r="U145" s="15"/>
      <c r="V145" s="59"/>
      <c r="W145" s="15"/>
      <c r="X145" s="15"/>
      <c r="Y145" s="59"/>
      <c r="Z145" s="15"/>
      <c r="AA145" s="15"/>
      <c r="AB145" s="15"/>
      <c r="AC145" s="59"/>
      <c r="AD145" s="15"/>
      <c r="AE145" s="15"/>
      <c r="AF145" s="59"/>
      <c r="AG145" s="15"/>
      <c r="AH145" s="15"/>
      <c r="AI145" s="15"/>
      <c r="AJ145" s="59"/>
      <c r="AK145" s="15"/>
      <c r="AL145" s="15"/>
      <c r="AM145" s="59"/>
      <c r="AN145" s="15"/>
      <c r="AO145" s="15"/>
      <c r="AP145" s="15"/>
      <c r="AQ145" s="59"/>
      <c r="AR145" s="15"/>
      <c r="AS145" s="15"/>
      <c r="AT145" s="59"/>
      <c r="AU145" s="15"/>
      <c r="AV145" s="15"/>
      <c r="AW145" s="59"/>
      <c r="AX145" s="15"/>
      <c r="AY145" s="15"/>
      <c r="AZ145" s="59"/>
      <c r="BA145" s="15"/>
      <c r="BB145" s="15"/>
    </row>
    <row r="146" spans="2:54" s="3" customFormat="1" x14ac:dyDescent="0.3">
      <c r="B146" s="59"/>
      <c r="C146" s="15"/>
      <c r="D146" s="15"/>
      <c r="E146" s="59"/>
      <c r="F146" s="15"/>
      <c r="G146" s="15"/>
      <c r="H146" s="59"/>
      <c r="I146" s="15"/>
      <c r="J146" s="15"/>
      <c r="K146" s="99"/>
      <c r="L146" s="59"/>
      <c r="M146" s="15"/>
      <c r="N146" s="15"/>
      <c r="O146" s="59"/>
      <c r="P146" s="15"/>
      <c r="Q146" s="15"/>
      <c r="R146" s="15"/>
      <c r="S146" s="59"/>
      <c r="T146" s="15"/>
      <c r="U146" s="15"/>
      <c r="V146" s="59"/>
      <c r="W146" s="15"/>
      <c r="X146" s="15"/>
      <c r="Y146" s="59"/>
      <c r="Z146" s="15"/>
      <c r="AA146" s="15"/>
      <c r="AB146" s="15"/>
      <c r="AC146" s="59"/>
      <c r="AD146" s="15"/>
      <c r="AE146" s="15"/>
      <c r="AF146" s="59"/>
      <c r="AG146" s="15"/>
      <c r="AH146" s="15"/>
      <c r="AI146" s="15"/>
      <c r="AJ146" s="59"/>
      <c r="AK146" s="15"/>
      <c r="AL146" s="15"/>
      <c r="AM146" s="59"/>
      <c r="AN146" s="15"/>
      <c r="AO146" s="15"/>
      <c r="AP146" s="15"/>
      <c r="AQ146" s="59"/>
      <c r="AR146" s="15"/>
      <c r="AS146" s="15"/>
      <c r="AT146" s="59"/>
      <c r="AU146" s="15"/>
      <c r="AV146" s="15"/>
      <c r="AW146" s="59"/>
      <c r="AX146" s="15"/>
      <c r="AY146" s="15"/>
      <c r="AZ146" s="59"/>
      <c r="BA146" s="15"/>
      <c r="BB146" s="15"/>
    </row>
    <row r="147" spans="2:54" s="3" customFormat="1" x14ac:dyDescent="0.3">
      <c r="B147" s="59"/>
      <c r="C147" s="15"/>
      <c r="D147" s="15"/>
      <c r="E147" s="59"/>
      <c r="F147" s="15"/>
      <c r="G147" s="15"/>
      <c r="H147" s="59"/>
      <c r="I147" s="15"/>
      <c r="J147" s="15"/>
      <c r="K147" s="15"/>
      <c r="L147" s="59"/>
      <c r="M147" s="15"/>
      <c r="N147" s="15"/>
      <c r="O147" s="59"/>
      <c r="P147" s="15"/>
      <c r="Q147" s="15"/>
      <c r="R147" s="15"/>
      <c r="S147" s="59"/>
      <c r="T147" s="15"/>
      <c r="U147" s="15"/>
      <c r="V147" s="59"/>
      <c r="W147" s="15"/>
      <c r="X147" s="15"/>
      <c r="Y147" s="59"/>
      <c r="Z147" s="15"/>
      <c r="AA147" s="15"/>
      <c r="AB147" s="15"/>
      <c r="AC147" s="59"/>
      <c r="AD147" s="15"/>
      <c r="AE147" s="15"/>
      <c r="AF147" s="59"/>
      <c r="AG147" s="15"/>
      <c r="AH147" s="15"/>
      <c r="AI147" s="15"/>
      <c r="AJ147" s="59"/>
      <c r="AK147" s="15"/>
      <c r="AL147" s="15"/>
      <c r="AM147" s="59"/>
      <c r="AN147" s="15"/>
      <c r="AO147" s="15"/>
      <c r="AP147" s="15"/>
      <c r="AQ147" s="59"/>
      <c r="AR147" s="15"/>
      <c r="AS147" s="15"/>
      <c r="AT147" s="59"/>
      <c r="AU147" s="15"/>
      <c r="AV147" s="15"/>
      <c r="AW147" s="59"/>
      <c r="AX147" s="15"/>
      <c r="AY147" s="15"/>
      <c r="AZ147" s="59"/>
      <c r="BA147" s="15"/>
      <c r="BB147" s="15"/>
    </row>
    <row r="148" spans="2:54" s="3" customFormat="1" x14ac:dyDescent="0.3">
      <c r="B148" s="59"/>
      <c r="C148" s="15"/>
      <c r="D148" s="15"/>
      <c r="E148" s="59"/>
      <c r="F148" s="15"/>
      <c r="G148" s="15"/>
      <c r="H148" s="59"/>
      <c r="I148" s="15"/>
      <c r="J148" s="15"/>
      <c r="K148" s="15"/>
      <c r="L148" s="59"/>
      <c r="M148" s="15"/>
      <c r="N148" s="15"/>
      <c r="O148" s="59"/>
      <c r="P148" s="15"/>
      <c r="Q148" s="15"/>
      <c r="R148" s="15"/>
      <c r="S148" s="59"/>
      <c r="T148" s="15"/>
      <c r="U148" s="15"/>
      <c r="V148" s="59"/>
      <c r="W148" s="15"/>
      <c r="X148" s="15"/>
      <c r="Y148" s="59"/>
      <c r="Z148" s="15"/>
      <c r="AA148" s="15"/>
      <c r="AB148" s="15"/>
      <c r="AC148" s="59"/>
      <c r="AD148" s="15"/>
      <c r="AE148" s="15"/>
      <c r="AF148" s="59"/>
      <c r="AG148" s="15"/>
      <c r="AH148" s="15"/>
      <c r="AI148" s="15"/>
      <c r="AJ148" s="59"/>
      <c r="AK148" s="15"/>
      <c r="AL148" s="15"/>
      <c r="AM148" s="59"/>
      <c r="AN148" s="15"/>
      <c r="AO148" s="15"/>
      <c r="AP148" s="15"/>
      <c r="AQ148" s="59"/>
      <c r="AR148" s="15"/>
      <c r="AS148" s="15"/>
      <c r="AT148" s="59"/>
      <c r="AU148" s="15"/>
      <c r="AV148" s="15"/>
      <c r="AW148" s="59"/>
      <c r="AX148" s="15"/>
      <c r="AY148" s="15"/>
      <c r="AZ148" s="59"/>
      <c r="BA148" s="15"/>
      <c r="BB148" s="15"/>
    </row>
    <row r="149" spans="2:54" s="3" customFormat="1" x14ac:dyDescent="0.3">
      <c r="B149" s="59"/>
      <c r="C149" s="15"/>
      <c r="D149" s="15"/>
      <c r="E149" s="59"/>
      <c r="F149" s="15"/>
      <c r="G149" s="15"/>
      <c r="H149" s="59"/>
      <c r="I149" s="15"/>
      <c r="J149" s="15"/>
      <c r="K149" s="15"/>
      <c r="L149" s="59"/>
      <c r="M149" s="15"/>
      <c r="N149" s="15"/>
      <c r="O149" s="59"/>
      <c r="P149" s="15"/>
      <c r="Q149" s="15"/>
      <c r="R149" s="15"/>
      <c r="S149" s="59"/>
      <c r="T149" s="15"/>
      <c r="U149" s="15"/>
      <c r="V149" s="59"/>
      <c r="W149" s="15"/>
      <c r="X149" s="15"/>
      <c r="Y149" s="59"/>
      <c r="Z149" s="15"/>
      <c r="AA149" s="15"/>
      <c r="AB149" s="15"/>
      <c r="AC149" s="59"/>
      <c r="AD149" s="15"/>
      <c r="AE149" s="15"/>
      <c r="AF149" s="59"/>
      <c r="AG149" s="15"/>
      <c r="AH149" s="15"/>
      <c r="AI149" s="15"/>
      <c r="AJ149" s="59"/>
      <c r="AK149" s="15"/>
      <c r="AL149" s="15"/>
      <c r="AM149" s="59"/>
      <c r="AN149" s="15"/>
      <c r="AO149" s="15"/>
      <c r="AP149" s="15"/>
      <c r="AQ149" s="59"/>
      <c r="AR149" s="15"/>
      <c r="AS149" s="15"/>
      <c r="AT149" s="59"/>
      <c r="AU149" s="15"/>
      <c r="AV149" s="15"/>
      <c r="AW149" s="59"/>
      <c r="AX149" s="15"/>
      <c r="AY149" s="15"/>
      <c r="AZ149" s="59"/>
      <c r="BA149" s="15"/>
      <c r="BB149" s="15"/>
    </row>
    <row r="150" spans="2:54" s="3" customFormat="1" x14ac:dyDescent="0.3">
      <c r="B150" s="59"/>
      <c r="C150" s="15"/>
      <c r="D150" s="15"/>
      <c r="E150" s="59"/>
      <c r="F150" s="15"/>
      <c r="G150" s="15"/>
      <c r="H150" s="59"/>
      <c r="I150" s="15"/>
      <c r="J150" s="15"/>
      <c r="K150" s="15"/>
      <c r="L150" s="59"/>
      <c r="M150" s="15"/>
      <c r="N150" s="15"/>
      <c r="O150" s="59"/>
      <c r="P150" s="15"/>
      <c r="Q150" s="15"/>
      <c r="R150" s="15"/>
      <c r="S150" s="59"/>
      <c r="T150" s="15"/>
      <c r="U150" s="15"/>
      <c r="V150" s="59"/>
      <c r="W150" s="15"/>
      <c r="X150" s="15"/>
      <c r="Y150" s="59"/>
      <c r="Z150" s="15"/>
      <c r="AA150" s="15"/>
      <c r="AB150" s="15"/>
      <c r="AC150" s="59"/>
      <c r="AD150" s="15"/>
      <c r="AE150" s="15"/>
      <c r="AF150" s="59"/>
      <c r="AG150" s="15"/>
      <c r="AH150" s="15"/>
      <c r="AI150" s="15"/>
      <c r="AJ150" s="59"/>
      <c r="AK150" s="15"/>
      <c r="AL150" s="15"/>
      <c r="AM150" s="59"/>
      <c r="AN150" s="15"/>
      <c r="AO150" s="15"/>
      <c r="AP150" s="15"/>
      <c r="AQ150" s="59"/>
      <c r="AR150" s="15"/>
      <c r="AS150" s="15"/>
      <c r="AT150" s="59"/>
      <c r="AU150" s="15"/>
      <c r="AV150" s="15"/>
      <c r="AW150" s="59"/>
      <c r="AX150" s="15"/>
      <c r="AY150" s="15"/>
      <c r="AZ150" s="59"/>
      <c r="BA150" s="15"/>
      <c r="BB150" s="15"/>
    </row>
    <row r="151" spans="2:54" s="3" customFormat="1" x14ac:dyDescent="0.3">
      <c r="B151" s="59"/>
      <c r="C151" s="15"/>
      <c r="D151" s="15"/>
      <c r="E151" s="59"/>
      <c r="F151" s="15"/>
      <c r="G151" s="15"/>
      <c r="H151" s="59"/>
      <c r="I151" s="15"/>
      <c r="J151" s="15"/>
      <c r="K151" s="15"/>
      <c r="L151" s="59"/>
      <c r="M151" s="15"/>
      <c r="N151" s="15"/>
      <c r="O151" s="59"/>
      <c r="P151" s="15"/>
      <c r="Q151" s="15"/>
      <c r="R151" s="15"/>
      <c r="S151" s="59"/>
      <c r="T151" s="15"/>
      <c r="U151" s="15"/>
      <c r="V151" s="59"/>
      <c r="W151" s="15"/>
      <c r="X151" s="15"/>
      <c r="Y151" s="59"/>
      <c r="Z151" s="15"/>
      <c r="AA151" s="15"/>
      <c r="AB151" s="15"/>
      <c r="AC151" s="59"/>
      <c r="AD151" s="15"/>
      <c r="AE151" s="15"/>
      <c r="AF151" s="59"/>
      <c r="AG151" s="15"/>
      <c r="AH151" s="15"/>
      <c r="AI151" s="15"/>
      <c r="AJ151" s="59"/>
      <c r="AK151" s="15"/>
      <c r="AL151" s="15"/>
      <c r="AM151" s="59"/>
      <c r="AN151" s="15"/>
      <c r="AO151" s="15"/>
      <c r="AP151" s="15"/>
      <c r="AQ151" s="59"/>
      <c r="AR151" s="15"/>
      <c r="AS151" s="15"/>
      <c r="AT151" s="59"/>
      <c r="AU151" s="15"/>
      <c r="AV151" s="15"/>
      <c r="AW151" s="59"/>
      <c r="AX151" s="15"/>
      <c r="AY151" s="15"/>
      <c r="AZ151" s="59"/>
      <c r="BA151" s="15"/>
      <c r="BB151" s="15"/>
    </row>
    <row r="152" spans="2:54" s="3" customFormat="1" x14ac:dyDescent="0.3">
      <c r="B152" s="59"/>
      <c r="C152" s="15"/>
      <c r="D152" s="15"/>
      <c r="E152" s="59"/>
      <c r="F152" s="15"/>
      <c r="G152" s="15"/>
      <c r="H152" s="59"/>
      <c r="I152" s="15"/>
      <c r="J152" s="15"/>
      <c r="K152" s="15"/>
      <c r="L152" s="59"/>
      <c r="M152" s="15"/>
      <c r="N152" s="15"/>
      <c r="O152" s="59"/>
      <c r="P152" s="15"/>
      <c r="Q152" s="15"/>
      <c r="R152" s="15"/>
      <c r="S152" s="59"/>
      <c r="T152" s="15"/>
      <c r="U152" s="15"/>
      <c r="V152" s="59"/>
      <c r="W152" s="15"/>
      <c r="X152" s="15"/>
      <c r="Y152" s="59"/>
      <c r="Z152" s="15"/>
      <c r="AA152" s="15"/>
      <c r="AB152" s="15"/>
      <c r="AC152" s="59"/>
      <c r="AD152" s="15"/>
      <c r="AE152" s="15"/>
      <c r="AF152" s="59"/>
      <c r="AG152" s="15"/>
      <c r="AH152" s="15"/>
      <c r="AI152" s="15"/>
      <c r="AJ152" s="59"/>
      <c r="AK152" s="15"/>
      <c r="AL152" s="15"/>
      <c r="AM152" s="59"/>
      <c r="AN152" s="15"/>
      <c r="AO152" s="15"/>
      <c r="AP152" s="15"/>
      <c r="AQ152" s="59"/>
      <c r="AR152" s="15"/>
      <c r="AS152" s="15"/>
      <c r="AT152" s="59"/>
      <c r="AU152" s="15"/>
      <c r="AV152" s="15"/>
      <c r="AW152" s="59"/>
      <c r="AX152" s="15"/>
      <c r="AY152" s="15"/>
      <c r="AZ152" s="59"/>
      <c r="BA152" s="15"/>
      <c r="BB152" s="15"/>
    </row>
    <row r="153" spans="2:54" s="3" customFormat="1" x14ac:dyDescent="0.3">
      <c r="B153" s="59"/>
      <c r="C153" s="15"/>
      <c r="D153" s="15"/>
      <c r="E153" s="59"/>
      <c r="F153" s="15"/>
      <c r="G153" s="15"/>
      <c r="H153" s="59"/>
      <c r="I153" s="15"/>
      <c r="J153" s="15"/>
      <c r="K153" s="15"/>
      <c r="L153" s="59"/>
      <c r="M153" s="15"/>
      <c r="N153" s="15"/>
      <c r="O153" s="59"/>
      <c r="P153" s="15"/>
      <c r="Q153" s="15"/>
      <c r="R153" s="15"/>
      <c r="S153" s="59"/>
      <c r="T153" s="15"/>
      <c r="U153" s="15"/>
      <c r="V153" s="59"/>
      <c r="W153" s="15"/>
      <c r="X153" s="15"/>
      <c r="Y153" s="59"/>
      <c r="Z153" s="15"/>
      <c r="AA153" s="15"/>
      <c r="AB153" s="15"/>
      <c r="AC153" s="59"/>
      <c r="AD153" s="15"/>
      <c r="AE153" s="15"/>
      <c r="AF153" s="59"/>
      <c r="AG153" s="15"/>
      <c r="AH153" s="15"/>
      <c r="AI153" s="15"/>
      <c r="AJ153" s="59"/>
      <c r="AK153" s="15"/>
      <c r="AL153" s="15"/>
      <c r="AM153" s="59"/>
      <c r="AN153" s="15"/>
      <c r="AO153" s="15"/>
      <c r="AP153" s="15"/>
      <c r="AQ153" s="59"/>
      <c r="AR153" s="15"/>
      <c r="AS153" s="15"/>
      <c r="AT153" s="59"/>
      <c r="AU153" s="15"/>
      <c r="AV153" s="15"/>
      <c r="AW153" s="59"/>
      <c r="AX153" s="15"/>
      <c r="AY153" s="15"/>
      <c r="AZ153" s="59"/>
      <c r="BA153" s="15"/>
      <c r="BB153" s="15"/>
    </row>
    <row r="154" spans="2:54" s="3" customFormat="1" x14ac:dyDescent="0.3">
      <c r="B154" s="59"/>
      <c r="C154" s="15"/>
      <c r="D154" s="15"/>
      <c r="E154" s="59"/>
      <c r="F154" s="15"/>
      <c r="G154" s="15"/>
      <c r="H154" s="59"/>
      <c r="I154" s="15"/>
      <c r="J154" s="15"/>
      <c r="K154" s="15"/>
      <c r="L154" s="59"/>
      <c r="M154" s="15"/>
      <c r="N154" s="15"/>
      <c r="O154" s="59"/>
      <c r="P154" s="15"/>
      <c r="Q154" s="15"/>
      <c r="R154" s="15"/>
      <c r="S154" s="59"/>
      <c r="T154" s="15"/>
      <c r="U154" s="15"/>
      <c r="V154" s="59"/>
      <c r="W154" s="15"/>
      <c r="X154" s="15"/>
      <c r="Y154" s="59"/>
      <c r="Z154" s="15"/>
      <c r="AA154" s="15"/>
      <c r="AB154" s="15"/>
      <c r="AC154" s="59"/>
      <c r="AD154" s="15"/>
      <c r="AE154" s="15"/>
      <c r="AF154" s="59"/>
      <c r="AG154" s="15"/>
      <c r="AH154" s="15"/>
      <c r="AI154" s="15"/>
      <c r="AJ154" s="59"/>
      <c r="AK154" s="15"/>
      <c r="AL154" s="15"/>
      <c r="AM154" s="59"/>
      <c r="AN154" s="15"/>
      <c r="AO154" s="15"/>
      <c r="AP154" s="15"/>
      <c r="AQ154" s="59"/>
      <c r="AR154" s="15"/>
      <c r="AS154" s="15"/>
      <c r="AT154" s="59"/>
      <c r="AU154" s="15"/>
      <c r="AV154" s="15"/>
      <c r="AW154" s="59"/>
      <c r="AX154" s="15"/>
      <c r="AY154" s="15"/>
      <c r="AZ154" s="59"/>
      <c r="BA154" s="15"/>
      <c r="BB154" s="15"/>
    </row>
    <row r="155" spans="2:54" s="3" customFormat="1" x14ac:dyDescent="0.3">
      <c r="B155" s="59"/>
      <c r="C155" s="15"/>
      <c r="D155" s="15"/>
      <c r="E155" s="59"/>
      <c r="F155" s="15"/>
      <c r="G155" s="15"/>
      <c r="H155" s="59"/>
      <c r="I155" s="15"/>
      <c r="J155" s="15"/>
      <c r="K155" s="15"/>
      <c r="L155" s="59"/>
      <c r="M155" s="15"/>
      <c r="N155" s="15"/>
      <c r="O155" s="59"/>
      <c r="P155" s="15"/>
      <c r="Q155" s="15"/>
      <c r="R155" s="15"/>
      <c r="S155" s="59"/>
      <c r="T155" s="15"/>
      <c r="U155" s="15"/>
      <c r="V155" s="59"/>
      <c r="W155" s="15"/>
      <c r="X155" s="15"/>
      <c r="Y155" s="59"/>
      <c r="Z155" s="15"/>
      <c r="AA155" s="15"/>
      <c r="AB155" s="15"/>
      <c r="AC155" s="59"/>
      <c r="AD155" s="15"/>
      <c r="AE155" s="15"/>
      <c r="AF155" s="59"/>
      <c r="AG155" s="15"/>
      <c r="AH155" s="15"/>
      <c r="AI155" s="15"/>
      <c r="AJ155" s="59"/>
      <c r="AK155" s="15"/>
      <c r="AL155" s="15"/>
      <c r="AM155" s="59"/>
      <c r="AN155" s="15"/>
      <c r="AO155" s="15"/>
      <c r="AP155" s="15"/>
      <c r="AQ155" s="59"/>
      <c r="AR155" s="15"/>
      <c r="AS155" s="15"/>
      <c r="AT155" s="59"/>
      <c r="AU155" s="15"/>
      <c r="AV155" s="15"/>
      <c r="AW155" s="59"/>
      <c r="AX155" s="15"/>
      <c r="AY155" s="15"/>
      <c r="AZ155" s="59"/>
      <c r="BA155" s="15"/>
      <c r="BB155" s="15"/>
    </row>
    <row r="156" spans="2:54" s="3" customFormat="1" x14ac:dyDescent="0.3">
      <c r="B156" s="59"/>
      <c r="C156" s="15"/>
      <c r="D156" s="15"/>
      <c r="E156" s="59"/>
      <c r="F156" s="15"/>
      <c r="G156" s="15"/>
      <c r="H156" s="59"/>
      <c r="I156" s="15"/>
      <c r="J156" s="15"/>
      <c r="K156" s="15"/>
      <c r="L156" s="59"/>
      <c r="M156" s="15"/>
      <c r="N156" s="15"/>
      <c r="O156" s="59"/>
      <c r="P156" s="15"/>
      <c r="Q156" s="15"/>
      <c r="R156" s="15"/>
      <c r="S156" s="59"/>
      <c r="T156" s="15"/>
      <c r="U156" s="15"/>
      <c r="V156" s="59"/>
      <c r="W156" s="15"/>
      <c r="X156" s="15"/>
      <c r="Y156" s="59"/>
      <c r="Z156" s="15"/>
      <c r="AA156" s="15"/>
      <c r="AB156" s="15"/>
      <c r="AC156" s="59"/>
      <c r="AD156" s="15"/>
      <c r="AE156" s="15"/>
      <c r="AF156" s="59"/>
      <c r="AG156" s="15"/>
      <c r="AH156" s="15"/>
      <c r="AI156" s="15"/>
      <c r="AJ156" s="59"/>
      <c r="AK156" s="15"/>
      <c r="AL156" s="15"/>
      <c r="AM156" s="59"/>
      <c r="AN156" s="15"/>
      <c r="AO156" s="15"/>
      <c r="AP156" s="15"/>
      <c r="AQ156" s="59"/>
      <c r="AR156" s="15"/>
      <c r="AS156" s="15"/>
      <c r="AT156" s="59"/>
      <c r="AU156" s="15"/>
      <c r="AV156" s="15"/>
      <c r="AW156" s="59"/>
      <c r="AX156" s="15"/>
      <c r="AY156" s="15"/>
      <c r="AZ156" s="59"/>
      <c r="BA156" s="15"/>
      <c r="BB156" s="15"/>
    </row>
    <row r="157" spans="2:54" s="3" customFormat="1" x14ac:dyDescent="0.3">
      <c r="B157" s="59"/>
      <c r="C157" s="15"/>
      <c r="D157" s="15"/>
      <c r="E157" s="59"/>
      <c r="F157" s="15"/>
      <c r="G157" s="15"/>
      <c r="H157" s="59"/>
      <c r="I157" s="15"/>
      <c r="J157" s="15"/>
      <c r="K157" s="15"/>
      <c r="L157" s="59"/>
      <c r="M157" s="15"/>
      <c r="N157" s="15"/>
      <c r="O157" s="59"/>
      <c r="P157" s="15"/>
      <c r="Q157" s="15"/>
      <c r="R157" s="15"/>
      <c r="S157" s="59"/>
      <c r="T157" s="15"/>
      <c r="U157" s="15"/>
      <c r="V157" s="59"/>
      <c r="W157" s="15"/>
      <c r="X157" s="15"/>
      <c r="Y157" s="59"/>
      <c r="Z157" s="15"/>
      <c r="AA157" s="15"/>
      <c r="AB157" s="15"/>
      <c r="AC157" s="59"/>
      <c r="AD157" s="15"/>
      <c r="AE157" s="15"/>
      <c r="AF157" s="59"/>
      <c r="AG157" s="15"/>
      <c r="AH157" s="15"/>
      <c r="AI157" s="15"/>
      <c r="AJ157" s="59"/>
      <c r="AK157" s="15"/>
      <c r="AL157" s="15"/>
      <c r="AM157" s="59"/>
      <c r="AN157" s="15"/>
      <c r="AO157" s="15"/>
      <c r="AP157" s="15"/>
      <c r="AQ157" s="59"/>
      <c r="AR157" s="15"/>
      <c r="AS157" s="15"/>
      <c r="AT157" s="59"/>
      <c r="AU157" s="15"/>
      <c r="AV157" s="15"/>
      <c r="AW157" s="59"/>
      <c r="AX157" s="15"/>
      <c r="AY157" s="15"/>
      <c r="AZ157" s="59"/>
      <c r="BA157" s="15"/>
      <c r="BB157" s="15"/>
    </row>
    <row r="158" spans="2:54" s="3" customFormat="1" x14ac:dyDescent="0.3">
      <c r="B158" s="59"/>
      <c r="C158" s="15"/>
      <c r="D158" s="15"/>
      <c r="E158" s="59"/>
      <c r="F158" s="15"/>
      <c r="G158" s="15"/>
      <c r="H158" s="59"/>
      <c r="I158" s="15"/>
      <c r="J158" s="15"/>
      <c r="K158" s="15"/>
      <c r="L158" s="59"/>
      <c r="M158" s="15"/>
      <c r="N158" s="15"/>
      <c r="O158" s="59"/>
      <c r="P158" s="15"/>
      <c r="Q158" s="15"/>
      <c r="R158" s="15"/>
      <c r="S158" s="59"/>
      <c r="T158" s="15"/>
      <c r="U158" s="15"/>
      <c r="V158" s="59"/>
      <c r="W158" s="15"/>
      <c r="X158" s="15"/>
      <c r="Y158" s="59"/>
      <c r="Z158" s="15"/>
      <c r="AA158" s="15"/>
      <c r="AB158" s="15"/>
      <c r="AC158" s="59"/>
      <c r="AD158" s="15"/>
      <c r="AE158" s="15"/>
      <c r="AF158" s="59"/>
      <c r="AG158" s="15"/>
      <c r="AH158" s="15"/>
      <c r="AI158" s="15"/>
      <c r="AJ158" s="59"/>
      <c r="AK158" s="15"/>
      <c r="AL158" s="15"/>
      <c r="AM158" s="59"/>
      <c r="AN158" s="15"/>
      <c r="AO158" s="15"/>
      <c r="AP158" s="15"/>
      <c r="AQ158" s="59"/>
      <c r="AR158" s="15"/>
      <c r="AS158" s="15"/>
      <c r="AT158" s="59"/>
      <c r="AU158" s="15"/>
      <c r="AV158" s="15"/>
      <c r="AW158" s="59"/>
      <c r="AX158" s="15"/>
      <c r="AY158" s="15"/>
      <c r="AZ158" s="59"/>
      <c r="BA158" s="15"/>
      <c r="BB158" s="15"/>
    </row>
    <row r="159" spans="2:54" s="3" customFormat="1" x14ac:dyDescent="0.3">
      <c r="B159" s="59"/>
      <c r="C159" s="15"/>
      <c r="D159" s="15"/>
      <c r="E159" s="59"/>
      <c r="F159" s="15"/>
      <c r="G159" s="15"/>
      <c r="H159" s="59"/>
      <c r="I159" s="15"/>
      <c r="J159" s="15"/>
      <c r="K159" s="15"/>
      <c r="L159" s="59"/>
      <c r="M159" s="15"/>
      <c r="N159" s="15"/>
      <c r="O159" s="59"/>
      <c r="P159" s="15"/>
      <c r="Q159" s="15"/>
      <c r="R159" s="15"/>
      <c r="S159" s="59"/>
      <c r="T159" s="15"/>
      <c r="U159" s="15"/>
      <c r="V159" s="59"/>
      <c r="W159" s="15"/>
      <c r="X159" s="15"/>
      <c r="Y159" s="59"/>
      <c r="Z159" s="15"/>
      <c r="AA159" s="15"/>
      <c r="AB159" s="15"/>
      <c r="AC159" s="59"/>
      <c r="AD159" s="15"/>
      <c r="AE159" s="15"/>
      <c r="AF159" s="59"/>
      <c r="AG159" s="15"/>
      <c r="AH159" s="15"/>
      <c r="AI159" s="15"/>
      <c r="AJ159" s="59"/>
      <c r="AK159" s="15"/>
      <c r="AL159" s="15"/>
      <c r="AM159" s="59"/>
      <c r="AN159" s="15"/>
      <c r="AO159" s="15"/>
      <c r="AP159" s="15"/>
      <c r="AQ159" s="59"/>
      <c r="AR159" s="15"/>
      <c r="AS159" s="15"/>
      <c r="AT159" s="59"/>
      <c r="AU159" s="15"/>
      <c r="AV159" s="15"/>
      <c r="AW159" s="59"/>
      <c r="AX159" s="15"/>
      <c r="AY159" s="15"/>
      <c r="AZ159" s="59"/>
      <c r="BA159" s="15"/>
      <c r="BB159" s="15"/>
    </row>
    <row r="160" spans="2:54" s="3" customFormat="1" x14ac:dyDescent="0.3">
      <c r="B160" s="59"/>
      <c r="C160" s="15"/>
      <c r="D160" s="15"/>
      <c r="E160" s="59"/>
      <c r="F160" s="15"/>
      <c r="G160" s="15"/>
      <c r="H160" s="59"/>
      <c r="I160" s="15"/>
      <c r="J160" s="15"/>
      <c r="K160" s="15"/>
      <c r="L160" s="59"/>
      <c r="M160" s="15"/>
      <c r="N160" s="15"/>
      <c r="O160" s="59"/>
      <c r="P160" s="15"/>
      <c r="Q160" s="15"/>
      <c r="R160" s="15"/>
      <c r="S160" s="59"/>
      <c r="T160" s="15"/>
      <c r="U160" s="15"/>
      <c r="V160" s="59"/>
      <c r="W160" s="15"/>
      <c r="X160" s="15"/>
      <c r="Y160" s="59"/>
      <c r="Z160" s="15"/>
      <c r="AA160" s="15"/>
      <c r="AB160" s="15"/>
      <c r="AC160" s="59"/>
      <c r="AD160" s="15"/>
      <c r="AE160" s="15"/>
      <c r="AF160" s="59"/>
      <c r="AG160" s="15"/>
      <c r="AH160" s="15"/>
      <c r="AI160" s="15"/>
      <c r="AJ160" s="59"/>
      <c r="AK160" s="15"/>
      <c r="AL160" s="15"/>
      <c r="AM160" s="59"/>
      <c r="AN160" s="15"/>
      <c r="AO160" s="15"/>
      <c r="AP160" s="15"/>
      <c r="AQ160" s="59"/>
      <c r="AR160" s="15"/>
      <c r="AS160" s="15"/>
      <c r="AT160" s="59"/>
      <c r="AU160" s="15"/>
      <c r="AV160" s="15"/>
      <c r="AW160" s="59"/>
      <c r="AX160" s="15"/>
      <c r="AY160" s="15"/>
      <c r="AZ160" s="59"/>
      <c r="BA160" s="15"/>
      <c r="BB160" s="15"/>
    </row>
    <row r="161" spans="2:54" s="3" customFormat="1" x14ac:dyDescent="0.3">
      <c r="B161" s="59"/>
      <c r="C161" s="15"/>
      <c r="D161" s="15"/>
      <c r="E161" s="59"/>
      <c r="F161" s="15"/>
      <c r="G161" s="15"/>
      <c r="H161" s="59"/>
      <c r="I161" s="15"/>
      <c r="J161" s="15"/>
      <c r="K161" s="15"/>
      <c r="L161" s="59"/>
      <c r="M161" s="15"/>
      <c r="N161" s="15"/>
      <c r="O161" s="59"/>
      <c r="P161" s="15"/>
      <c r="Q161" s="15"/>
      <c r="R161" s="15"/>
      <c r="S161" s="59"/>
      <c r="T161" s="15"/>
      <c r="U161" s="15"/>
      <c r="V161" s="59"/>
      <c r="W161" s="15"/>
      <c r="X161" s="15"/>
      <c r="Y161" s="59"/>
      <c r="Z161" s="15"/>
      <c r="AA161" s="15"/>
      <c r="AB161" s="15"/>
      <c r="AC161" s="59"/>
      <c r="AD161" s="15"/>
      <c r="AE161" s="15"/>
      <c r="AF161" s="59"/>
      <c r="AG161" s="15"/>
      <c r="AH161" s="15"/>
      <c r="AI161" s="15"/>
      <c r="AJ161" s="59"/>
      <c r="AK161" s="15"/>
      <c r="AL161" s="15"/>
      <c r="AM161" s="59"/>
      <c r="AN161" s="15"/>
      <c r="AO161" s="15"/>
      <c r="AP161" s="15"/>
      <c r="AQ161" s="59"/>
      <c r="AR161" s="15"/>
      <c r="AS161" s="15"/>
      <c r="AT161" s="59"/>
      <c r="AU161" s="15"/>
      <c r="AV161" s="15"/>
      <c r="AW161" s="59"/>
      <c r="AX161" s="15"/>
      <c r="AY161" s="15"/>
      <c r="AZ161" s="59"/>
      <c r="BA161" s="15"/>
      <c r="BB161" s="15"/>
    </row>
    <row r="162" spans="2:54" s="3" customFormat="1" x14ac:dyDescent="0.3">
      <c r="B162" s="59"/>
      <c r="C162" s="15"/>
      <c r="D162" s="15"/>
      <c r="E162" s="59"/>
      <c r="F162" s="15"/>
      <c r="G162" s="15"/>
      <c r="H162" s="59"/>
      <c r="I162" s="15"/>
      <c r="J162" s="15"/>
      <c r="K162" s="15"/>
      <c r="L162" s="59"/>
      <c r="M162" s="15"/>
      <c r="N162" s="15"/>
      <c r="O162" s="59"/>
      <c r="P162" s="15"/>
      <c r="Q162" s="15"/>
      <c r="R162" s="15"/>
      <c r="S162" s="59"/>
      <c r="T162" s="15"/>
      <c r="U162" s="15"/>
      <c r="V162" s="59"/>
      <c r="W162" s="15"/>
      <c r="X162" s="15"/>
      <c r="Y162" s="59"/>
      <c r="Z162" s="15"/>
      <c r="AA162" s="15"/>
      <c r="AB162" s="15"/>
      <c r="AC162" s="59"/>
      <c r="AD162" s="15"/>
      <c r="AE162" s="15"/>
      <c r="AF162" s="59"/>
      <c r="AG162" s="15"/>
      <c r="AH162" s="15"/>
      <c r="AI162" s="15"/>
      <c r="AJ162" s="59"/>
      <c r="AK162" s="15"/>
      <c r="AL162" s="15"/>
      <c r="AM162" s="59"/>
      <c r="AN162" s="15"/>
      <c r="AO162" s="15"/>
      <c r="AP162" s="15"/>
      <c r="AQ162" s="59"/>
      <c r="AR162" s="15"/>
      <c r="AS162" s="15"/>
      <c r="AT162" s="59"/>
      <c r="AU162" s="15"/>
      <c r="AV162" s="15"/>
      <c r="AW162" s="59"/>
      <c r="AX162" s="15"/>
      <c r="AY162" s="15"/>
      <c r="AZ162" s="59"/>
      <c r="BA162" s="15"/>
      <c r="BB162" s="15"/>
    </row>
    <row r="163" spans="2:54" s="3" customFormat="1" x14ac:dyDescent="0.3">
      <c r="B163" s="59"/>
      <c r="C163" s="15"/>
      <c r="D163" s="15"/>
      <c r="E163" s="59"/>
      <c r="F163" s="15"/>
      <c r="G163" s="15"/>
      <c r="H163" s="59"/>
      <c r="I163" s="15"/>
      <c r="J163" s="15"/>
      <c r="K163" s="15"/>
      <c r="L163" s="59"/>
      <c r="M163" s="15"/>
      <c r="N163" s="15"/>
      <c r="O163" s="59"/>
      <c r="P163" s="15"/>
      <c r="Q163" s="15"/>
      <c r="R163" s="15"/>
      <c r="S163" s="59"/>
      <c r="T163" s="15"/>
      <c r="U163" s="15"/>
      <c r="V163" s="59"/>
      <c r="W163" s="15"/>
      <c r="X163" s="15"/>
      <c r="Y163" s="59"/>
      <c r="Z163" s="15"/>
      <c r="AA163" s="15"/>
      <c r="AB163" s="15"/>
      <c r="AC163" s="59"/>
      <c r="AD163" s="15"/>
      <c r="AE163" s="15"/>
      <c r="AF163" s="59"/>
      <c r="AG163" s="15"/>
      <c r="AH163" s="15"/>
      <c r="AI163" s="15"/>
      <c r="AJ163" s="59"/>
      <c r="AK163" s="15"/>
      <c r="AL163" s="15"/>
      <c r="AM163" s="59"/>
      <c r="AN163" s="15"/>
      <c r="AO163" s="15"/>
      <c r="AP163" s="15"/>
      <c r="AQ163" s="59"/>
      <c r="AR163" s="15"/>
      <c r="AS163" s="15"/>
      <c r="AT163" s="59"/>
      <c r="AU163" s="15"/>
      <c r="AV163" s="15"/>
      <c r="AW163" s="59"/>
      <c r="AX163" s="15"/>
      <c r="AY163" s="15"/>
      <c r="AZ163" s="59"/>
      <c r="BA163" s="15"/>
      <c r="BB163" s="15"/>
    </row>
    <row r="164" spans="2:54" s="3" customFormat="1" x14ac:dyDescent="0.3">
      <c r="B164" s="59"/>
      <c r="C164" s="15"/>
      <c r="D164" s="15"/>
      <c r="E164" s="59"/>
      <c r="F164" s="15"/>
      <c r="G164" s="15"/>
      <c r="H164" s="59"/>
      <c r="I164" s="15"/>
      <c r="J164" s="15"/>
      <c r="K164" s="15"/>
      <c r="L164" s="59"/>
      <c r="M164" s="15"/>
      <c r="N164" s="15"/>
      <c r="O164" s="59"/>
      <c r="P164" s="15"/>
      <c r="Q164" s="15"/>
      <c r="R164" s="15"/>
      <c r="S164" s="59"/>
      <c r="T164" s="15"/>
      <c r="U164" s="15"/>
      <c r="V164" s="59"/>
      <c r="W164" s="15"/>
      <c r="X164" s="15"/>
      <c r="Y164" s="59"/>
      <c r="Z164" s="15"/>
      <c r="AA164" s="15"/>
      <c r="AB164" s="15"/>
      <c r="AC164" s="59"/>
      <c r="AD164" s="15"/>
      <c r="AE164" s="15"/>
      <c r="AF164" s="59"/>
      <c r="AG164" s="15"/>
      <c r="AH164" s="15"/>
      <c r="AI164" s="15"/>
      <c r="AJ164" s="59"/>
      <c r="AK164" s="15"/>
      <c r="AL164" s="15"/>
      <c r="AM164" s="59"/>
      <c r="AN164" s="15"/>
      <c r="AO164" s="15"/>
      <c r="AP164" s="15"/>
      <c r="AQ164" s="59"/>
      <c r="AR164" s="15"/>
      <c r="AS164" s="15"/>
      <c r="AT164" s="59"/>
      <c r="AU164" s="15"/>
      <c r="AV164" s="15"/>
      <c r="AW164" s="59"/>
      <c r="AX164" s="15"/>
      <c r="AY164" s="15"/>
      <c r="AZ164" s="59"/>
      <c r="BA164" s="15"/>
      <c r="BB164" s="15"/>
    </row>
    <row r="165" spans="2:54" s="3" customFormat="1" x14ac:dyDescent="0.3">
      <c r="B165" s="59"/>
      <c r="C165" s="15"/>
      <c r="D165" s="15"/>
      <c r="E165" s="59"/>
      <c r="F165" s="15"/>
      <c r="G165" s="15"/>
      <c r="H165" s="59"/>
      <c r="I165" s="15"/>
      <c r="J165" s="15"/>
      <c r="K165" s="15"/>
      <c r="L165" s="59"/>
      <c r="M165" s="15"/>
      <c r="N165" s="15"/>
      <c r="O165" s="59"/>
      <c r="P165" s="15"/>
      <c r="Q165" s="15"/>
      <c r="R165" s="15"/>
      <c r="S165" s="59"/>
      <c r="T165" s="15"/>
      <c r="U165" s="15"/>
      <c r="V165" s="59"/>
      <c r="W165" s="15"/>
      <c r="X165" s="15"/>
      <c r="Y165" s="59"/>
      <c r="Z165" s="15"/>
      <c r="AA165" s="15"/>
      <c r="AB165" s="15"/>
      <c r="AC165" s="59"/>
      <c r="AD165" s="15"/>
      <c r="AE165" s="15"/>
      <c r="AF165" s="59"/>
      <c r="AG165" s="15"/>
      <c r="AH165" s="15"/>
      <c r="AI165" s="15"/>
      <c r="AJ165" s="59"/>
      <c r="AK165" s="15"/>
      <c r="AL165" s="15"/>
      <c r="AM165" s="59"/>
      <c r="AN165" s="15"/>
      <c r="AO165" s="15"/>
      <c r="AP165" s="15"/>
      <c r="AQ165" s="59"/>
      <c r="AR165" s="15"/>
      <c r="AS165" s="15"/>
      <c r="AT165" s="59"/>
      <c r="AU165" s="15"/>
      <c r="AV165" s="15"/>
      <c r="AW165" s="59"/>
      <c r="AX165" s="15"/>
      <c r="AY165" s="15"/>
      <c r="AZ165" s="59"/>
      <c r="BA165" s="15"/>
      <c r="BB165" s="15"/>
    </row>
    <row r="166" spans="2:54" s="3" customFormat="1" x14ac:dyDescent="0.3">
      <c r="B166" s="59"/>
      <c r="C166" s="15"/>
      <c r="D166" s="15"/>
      <c r="E166" s="59"/>
      <c r="F166" s="15"/>
      <c r="G166" s="15"/>
      <c r="H166" s="59"/>
      <c r="I166" s="15"/>
      <c r="J166" s="15"/>
      <c r="K166" s="15"/>
      <c r="L166" s="59"/>
      <c r="M166" s="15"/>
      <c r="N166" s="15"/>
      <c r="O166" s="59"/>
      <c r="P166" s="15"/>
      <c r="Q166" s="15"/>
      <c r="R166" s="15"/>
      <c r="S166" s="59"/>
      <c r="T166" s="15"/>
      <c r="U166" s="15"/>
      <c r="V166" s="59"/>
      <c r="W166" s="15"/>
      <c r="X166" s="15"/>
      <c r="Y166" s="59"/>
      <c r="Z166" s="15"/>
      <c r="AA166" s="15"/>
      <c r="AB166" s="15"/>
      <c r="AC166" s="59"/>
      <c r="AD166" s="15"/>
      <c r="AE166" s="15"/>
      <c r="AF166" s="59"/>
      <c r="AG166" s="15"/>
      <c r="AH166" s="15"/>
      <c r="AI166" s="15"/>
      <c r="AJ166" s="59"/>
      <c r="AK166" s="15"/>
      <c r="AL166" s="15"/>
      <c r="AM166" s="59"/>
      <c r="AN166" s="15"/>
      <c r="AO166" s="15"/>
      <c r="AP166" s="15"/>
      <c r="AQ166" s="59"/>
      <c r="AR166" s="15"/>
      <c r="AS166" s="15"/>
      <c r="AT166" s="59"/>
      <c r="AU166" s="15"/>
      <c r="AV166" s="15"/>
      <c r="AW166" s="59"/>
      <c r="AX166" s="15"/>
      <c r="AY166" s="15"/>
      <c r="AZ166" s="59"/>
      <c r="BA166" s="15"/>
      <c r="BB166" s="15"/>
    </row>
    <row r="167" spans="2:54" s="3" customFormat="1" x14ac:dyDescent="0.3">
      <c r="B167" s="59"/>
      <c r="C167" s="15"/>
      <c r="D167" s="15"/>
      <c r="E167" s="59"/>
      <c r="F167" s="15"/>
      <c r="G167" s="15"/>
      <c r="H167" s="59"/>
      <c r="I167" s="15"/>
      <c r="J167" s="15"/>
      <c r="K167" s="15"/>
      <c r="L167" s="59"/>
      <c r="M167" s="15"/>
      <c r="N167" s="15"/>
      <c r="O167" s="59"/>
      <c r="P167" s="15"/>
      <c r="Q167" s="15"/>
      <c r="R167" s="15"/>
      <c r="S167" s="59"/>
      <c r="T167" s="15"/>
      <c r="U167" s="15"/>
      <c r="V167" s="59"/>
      <c r="W167" s="15"/>
      <c r="X167" s="15"/>
      <c r="Y167" s="59"/>
      <c r="Z167" s="15"/>
      <c r="AA167" s="15"/>
      <c r="AB167" s="15"/>
      <c r="AC167" s="59"/>
      <c r="AD167" s="15"/>
      <c r="AE167" s="15"/>
      <c r="AF167" s="59"/>
      <c r="AG167" s="15"/>
      <c r="AH167" s="15"/>
      <c r="AI167" s="15"/>
      <c r="AJ167" s="59"/>
      <c r="AK167" s="15"/>
      <c r="AL167" s="15"/>
      <c r="AM167" s="59"/>
      <c r="AN167" s="15"/>
      <c r="AO167" s="15"/>
      <c r="AP167" s="15"/>
      <c r="AQ167" s="59"/>
      <c r="AR167" s="15"/>
      <c r="AS167" s="15"/>
      <c r="AT167" s="59"/>
      <c r="AU167" s="15"/>
      <c r="AV167" s="15"/>
      <c r="AW167" s="59"/>
      <c r="AX167" s="15"/>
      <c r="AY167" s="15"/>
      <c r="AZ167" s="59"/>
      <c r="BA167" s="15"/>
      <c r="BB167" s="15"/>
    </row>
    <row r="168" spans="2:54" s="3" customFormat="1" x14ac:dyDescent="0.3">
      <c r="B168" s="59"/>
      <c r="C168" s="15"/>
      <c r="D168" s="15"/>
      <c r="E168" s="59"/>
      <c r="F168" s="15"/>
      <c r="G168" s="15"/>
      <c r="H168" s="59"/>
      <c r="I168" s="15"/>
      <c r="J168" s="15"/>
      <c r="K168" s="15"/>
      <c r="L168" s="59"/>
      <c r="M168" s="15"/>
      <c r="N168" s="15"/>
      <c r="O168" s="59"/>
      <c r="P168" s="15"/>
      <c r="Q168" s="15"/>
      <c r="R168" s="15"/>
      <c r="S168" s="59"/>
      <c r="T168" s="15"/>
      <c r="U168" s="15"/>
      <c r="V168" s="59"/>
      <c r="W168" s="15"/>
      <c r="X168" s="15"/>
      <c r="Y168" s="59"/>
      <c r="Z168" s="15"/>
      <c r="AA168" s="15"/>
      <c r="AB168" s="15"/>
      <c r="AC168" s="59"/>
      <c r="AD168" s="15"/>
      <c r="AE168" s="15"/>
      <c r="AF168" s="59"/>
      <c r="AG168" s="15"/>
      <c r="AH168" s="15"/>
      <c r="AI168" s="15"/>
      <c r="AJ168" s="59"/>
      <c r="AK168" s="15"/>
      <c r="AL168" s="15"/>
      <c r="AM168" s="59"/>
      <c r="AN168" s="15"/>
      <c r="AO168" s="15"/>
      <c r="AP168" s="15"/>
      <c r="AQ168" s="59"/>
      <c r="AR168" s="15"/>
      <c r="AS168" s="15"/>
      <c r="AT168" s="59"/>
      <c r="AU168" s="15"/>
      <c r="AV168" s="15"/>
      <c r="AW168" s="59"/>
      <c r="AX168" s="15"/>
      <c r="AY168" s="15"/>
      <c r="AZ168" s="59"/>
      <c r="BA168" s="15"/>
      <c r="BB168" s="15"/>
    </row>
    <row r="169" spans="2:54" s="3" customFormat="1" x14ac:dyDescent="0.3">
      <c r="B169" s="59"/>
      <c r="C169" s="15"/>
      <c r="D169" s="15"/>
      <c r="E169" s="59"/>
      <c r="F169" s="15"/>
      <c r="G169" s="15"/>
      <c r="H169" s="59"/>
      <c r="I169" s="15"/>
      <c r="J169" s="15"/>
      <c r="K169" s="15"/>
      <c r="L169" s="59"/>
      <c r="M169" s="15"/>
      <c r="N169" s="15"/>
      <c r="O169" s="59"/>
      <c r="P169" s="15"/>
      <c r="Q169" s="15"/>
      <c r="R169" s="15"/>
      <c r="S169" s="59"/>
      <c r="T169" s="15"/>
      <c r="U169" s="15"/>
      <c r="V169" s="59"/>
      <c r="W169" s="15"/>
      <c r="X169" s="15"/>
      <c r="Y169" s="59"/>
      <c r="Z169" s="15"/>
      <c r="AA169" s="15"/>
      <c r="AB169" s="15"/>
      <c r="AC169" s="59"/>
      <c r="AD169" s="15"/>
      <c r="AE169" s="15"/>
      <c r="AF169" s="59"/>
      <c r="AG169" s="15"/>
      <c r="AH169" s="15"/>
      <c r="AI169" s="15"/>
      <c r="AJ169" s="59"/>
      <c r="AK169" s="15"/>
      <c r="AL169" s="15"/>
      <c r="AM169" s="59"/>
      <c r="AN169" s="15"/>
      <c r="AO169" s="15"/>
      <c r="AP169" s="15"/>
      <c r="AQ169" s="59"/>
      <c r="AR169" s="15"/>
      <c r="AS169" s="15"/>
      <c r="AT169" s="59"/>
      <c r="AU169" s="15"/>
      <c r="AV169" s="15"/>
      <c r="AW169" s="59"/>
      <c r="AX169" s="15"/>
      <c r="AY169" s="15"/>
      <c r="AZ169" s="59"/>
      <c r="BA169" s="15"/>
      <c r="BB169" s="15"/>
    </row>
    <row r="170" spans="2:54" s="3" customFormat="1" x14ac:dyDescent="0.3">
      <c r="B170" s="59"/>
      <c r="C170" s="15"/>
      <c r="D170" s="15"/>
      <c r="E170" s="59"/>
      <c r="F170" s="15"/>
      <c r="G170" s="15"/>
      <c r="H170" s="59"/>
      <c r="I170" s="15"/>
      <c r="J170" s="15"/>
      <c r="K170" s="15"/>
      <c r="L170" s="59"/>
      <c r="M170" s="15"/>
      <c r="N170" s="15"/>
      <c r="O170" s="59"/>
      <c r="P170" s="15"/>
      <c r="Q170" s="15"/>
      <c r="R170" s="15"/>
      <c r="S170" s="59"/>
      <c r="T170" s="15"/>
      <c r="U170" s="15"/>
      <c r="V170" s="59"/>
      <c r="W170" s="15"/>
      <c r="X170" s="15"/>
      <c r="Y170" s="59"/>
      <c r="Z170" s="15"/>
      <c r="AA170" s="15"/>
      <c r="AB170" s="15"/>
      <c r="AC170" s="59"/>
      <c r="AD170" s="15"/>
      <c r="AE170" s="15"/>
      <c r="AF170" s="59"/>
      <c r="AG170" s="15"/>
      <c r="AH170" s="15"/>
      <c r="AI170" s="15"/>
      <c r="AJ170" s="59"/>
      <c r="AK170" s="15"/>
      <c r="AL170" s="15"/>
      <c r="AM170" s="59"/>
      <c r="AN170" s="15"/>
      <c r="AO170" s="15"/>
      <c r="AP170" s="15"/>
      <c r="AQ170" s="59"/>
      <c r="AR170" s="15"/>
      <c r="AS170" s="15"/>
      <c r="AT170" s="59"/>
      <c r="AU170" s="15"/>
      <c r="AV170" s="15"/>
      <c r="AW170" s="59"/>
      <c r="AX170" s="15"/>
      <c r="AY170" s="15"/>
      <c r="AZ170" s="59"/>
      <c r="BA170" s="15"/>
      <c r="BB170" s="15"/>
    </row>
    <row r="171" spans="2:54" s="3" customFormat="1" x14ac:dyDescent="0.3">
      <c r="B171" s="59"/>
      <c r="C171" s="15"/>
      <c r="D171" s="15"/>
      <c r="E171" s="59"/>
      <c r="F171" s="15"/>
      <c r="G171" s="15"/>
      <c r="H171" s="59"/>
      <c r="I171" s="15"/>
      <c r="J171" s="15"/>
      <c r="K171" s="15"/>
      <c r="L171" s="59"/>
      <c r="M171" s="15"/>
      <c r="N171" s="15"/>
      <c r="O171" s="59"/>
      <c r="P171" s="15"/>
      <c r="Q171" s="15"/>
      <c r="R171" s="15"/>
      <c r="S171" s="59"/>
      <c r="T171" s="15"/>
      <c r="U171" s="15"/>
      <c r="V171" s="59"/>
      <c r="W171" s="15"/>
      <c r="X171" s="15"/>
      <c r="Y171" s="59"/>
      <c r="Z171" s="15"/>
      <c r="AA171" s="15"/>
      <c r="AB171" s="15"/>
      <c r="AC171" s="59"/>
      <c r="AD171" s="15"/>
      <c r="AE171" s="15"/>
      <c r="AF171" s="59"/>
      <c r="AG171" s="15"/>
      <c r="AH171" s="15"/>
      <c r="AI171" s="15"/>
      <c r="AJ171" s="59"/>
      <c r="AK171" s="15"/>
      <c r="AL171" s="15"/>
      <c r="AM171" s="59"/>
      <c r="AN171" s="15"/>
      <c r="AO171" s="15"/>
      <c r="AP171" s="15"/>
      <c r="AQ171" s="59"/>
      <c r="AR171" s="15"/>
      <c r="AS171" s="15"/>
      <c r="AT171" s="59"/>
      <c r="AU171" s="15"/>
      <c r="AV171" s="15"/>
      <c r="AW171" s="59"/>
      <c r="AX171" s="15"/>
      <c r="AY171" s="15"/>
      <c r="AZ171" s="59"/>
      <c r="BA171" s="15"/>
      <c r="BB171" s="15"/>
    </row>
    <row r="172" spans="2:54" s="3" customFormat="1" x14ac:dyDescent="0.3">
      <c r="B172" s="59"/>
      <c r="C172" s="15"/>
      <c r="D172" s="15"/>
      <c r="E172" s="59"/>
      <c r="F172" s="15"/>
      <c r="G172" s="15"/>
      <c r="H172" s="59"/>
      <c r="I172" s="15"/>
      <c r="J172" s="15"/>
      <c r="K172" s="15"/>
      <c r="L172" s="59"/>
      <c r="M172" s="15"/>
      <c r="N172" s="15"/>
      <c r="O172" s="59"/>
      <c r="P172" s="15"/>
      <c r="Q172" s="15"/>
      <c r="R172" s="15"/>
      <c r="S172" s="59"/>
      <c r="T172" s="15"/>
      <c r="U172" s="15"/>
      <c r="V172" s="59"/>
      <c r="W172" s="15"/>
      <c r="X172" s="15"/>
      <c r="Y172" s="59"/>
      <c r="Z172" s="15"/>
      <c r="AA172" s="15"/>
      <c r="AB172" s="15"/>
      <c r="AC172" s="59"/>
      <c r="AD172" s="15"/>
      <c r="AE172" s="15"/>
      <c r="AF172" s="59"/>
      <c r="AG172" s="15"/>
      <c r="AH172" s="15"/>
      <c r="AI172" s="15"/>
      <c r="AJ172" s="59"/>
      <c r="AK172" s="15"/>
      <c r="AL172" s="15"/>
      <c r="AM172" s="59"/>
      <c r="AN172" s="15"/>
      <c r="AO172" s="15"/>
      <c r="AP172" s="15"/>
      <c r="AQ172" s="59"/>
      <c r="AR172" s="15"/>
      <c r="AS172" s="15"/>
      <c r="AT172" s="59"/>
      <c r="AU172" s="15"/>
      <c r="AV172" s="15"/>
      <c r="AW172" s="59"/>
      <c r="AX172" s="15"/>
      <c r="AY172" s="15"/>
      <c r="AZ172" s="59"/>
      <c r="BA172" s="15"/>
      <c r="BB172" s="15"/>
    </row>
    <row r="173" spans="2:54" s="3" customFormat="1" x14ac:dyDescent="0.3">
      <c r="B173" s="59"/>
      <c r="C173" s="15"/>
      <c r="D173" s="15"/>
      <c r="E173" s="59"/>
      <c r="F173" s="15"/>
      <c r="G173" s="15"/>
      <c r="H173" s="59"/>
      <c r="I173" s="15"/>
      <c r="J173" s="15"/>
      <c r="K173" s="15"/>
      <c r="L173" s="59"/>
      <c r="M173" s="15"/>
      <c r="N173" s="15"/>
      <c r="O173" s="59"/>
      <c r="P173" s="15"/>
      <c r="Q173" s="15"/>
      <c r="R173" s="15"/>
      <c r="S173" s="59"/>
      <c r="T173" s="15"/>
      <c r="U173" s="15"/>
      <c r="V173" s="59"/>
      <c r="W173" s="15"/>
      <c r="X173" s="15"/>
      <c r="Y173" s="59"/>
      <c r="Z173" s="15"/>
      <c r="AA173" s="15"/>
      <c r="AB173" s="15"/>
      <c r="AC173" s="59"/>
      <c r="AD173" s="15"/>
      <c r="AE173" s="15"/>
      <c r="AF173" s="59"/>
      <c r="AG173" s="15"/>
      <c r="AH173" s="15"/>
      <c r="AI173" s="15"/>
      <c r="AJ173" s="59"/>
      <c r="AK173" s="15"/>
      <c r="AL173" s="15"/>
      <c r="AM173" s="59"/>
      <c r="AN173" s="15"/>
      <c r="AO173" s="15"/>
      <c r="AP173" s="15"/>
      <c r="AQ173" s="59"/>
      <c r="AR173" s="15"/>
      <c r="AS173" s="15"/>
      <c r="AT173" s="59"/>
      <c r="AU173" s="15"/>
      <c r="AV173" s="15"/>
      <c r="AW173" s="59"/>
      <c r="AX173" s="15"/>
      <c r="AY173" s="15"/>
      <c r="AZ173" s="59"/>
      <c r="BA173" s="15"/>
      <c r="BB173" s="15"/>
    </row>
    <row r="174" spans="2:54" s="3" customFormat="1" x14ac:dyDescent="0.3">
      <c r="B174" s="59"/>
      <c r="C174" s="15"/>
      <c r="D174" s="15"/>
      <c r="E174" s="59"/>
      <c r="F174" s="15"/>
      <c r="G174" s="15"/>
      <c r="H174" s="59"/>
      <c r="I174" s="15"/>
      <c r="J174" s="15"/>
      <c r="K174" s="15"/>
      <c r="L174" s="59"/>
      <c r="M174" s="15"/>
      <c r="N174" s="15"/>
      <c r="O174" s="59"/>
      <c r="P174" s="15"/>
      <c r="Q174" s="15"/>
      <c r="R174" s="15"/>
      <c r="S174" s="59"/>
      <c r="T174" s="15"/>
      <c r="U174" s="15"/>
      <c r="V174" s="59"/>
      <c r="W174" s="15"/>
      <c r="X174" s="15"/>
      <c r="Y174" s="59"/>
      <c r="Z174" s="15"/>
      <c r="AA174" s="15"/>
      <c r="AB174" s="15"/>
      <c r="AC174" s="59"/>
      <c r="AD174" s="15"/>
      <c r="AE174" s="15"/>
      <c r="AF174" s="59"/>
      <c r="AG174" s="15"/>
      <c r="AH174" s="15"/>
      <c r="AI174" s="15"/>
      <c r="AJ174" s="59"/>
      <c r="AK174" s="15"/>
      <c r="AL174" s="15"/>
      <c r="AM174" s="59"/>
      <c r="AN174" s="15"/>
      <c r="AO174" s="15"/>
      <c r="AP174" s="15"/>
      <c r="AQ174" s="59"/>
      <c r="AR174" s="15"/>
      <c r="AS174" s="15"/>
      <c r="AT174" s="59"/>
      <c r="AU174" s="15"/>
      <c r="AV174" s="15"/>
      <c r="AW174" s="59"/>
      <c r="AX174" s="15"/>
      <c r="AY174" s="15"/>
      <c r="AZ174" s="59"/>
      <c r="BA174" s="15"/>
      <c r="BB174" s="15"/>
    </row>
    <row r="175" spans="2:54" s="3" customFormat="1" x14ac:dyDescent="0.3">
      <c r="B175" s="59"/>
      <c r="C175" s="15"/>
      <c r="D175" s="15"/>
      <c r="E175" s="59"/>
      <c r="F175" s="15"/>
      <c r="G175" s="15"/>
      <c r="H175" s="59"/>
      <c r="I175" s="15"/>
      <c r="J175" s="15"/>
      <c r="K175" s="15"/>
      <c r="L175" s="59"/>
      <c r="M175" s="15"/>
      <c r="N175" s="15"/>
      <c r="O175" s="59"/>
      <c r="P175" s="15"/>
      <c r="Q175" s="15"/>
      <c r="R175" s="15"/>
      <c r="S175" s="59"/>
      <c r="T175" s="15"/>
      <c r="U175" s="15"/>
      <c r="V175" s="59"/>
      <c r="W175" s="15"/>
      <c r="X175" s="15"/>
      <c r="Y175" s="59"/>
      <c r="Z175" s="15"/>
      <c r="AA175" s="15"/>
      <c r="AB175" s="15"/>
      <c r="AC175" s="59"/>
      <c r="AD175" s="15"/>
      <c r="AE175" s="15"/>
      <c r="AF175" s="59"/>
      <c r="AG175" s="15"/>
      <c r="AH175" s="15"/>
      <c r="AI175" s="15"/>
      <c r="AJ175" s="59"/>
      <c r="AK175" s="15"/>
      <c r="AL175" s="15"/>
      <c r="AM175" s="59"/>
      <c r="AN175" s="15"/>
      <c r="AO175" s="15"/>
      <c r="AP175" s="15"/>
      <c r="AQ175" s="59"/>
      <c r="AR175" s="15"/>
      <c r="AS175" s="15"/>
      <c r="AT175" s="59"/>
      <c r="AU175" s="15"/>
      <c r="AV175" s="15"/>
      <c r="AW175" s="59"/>
      <c r="AX175" s="15"/>
      <c r="AY175" s="15"/>
      <c r="AZ175" s="59"/>
      <c r="BA175" s="15"/>
      <c r="BB175" s="15"/>
    </row>
    <row r="176" spans="2:54" s="3" customFormat="1" x14ac:dyDescent="0.3">
      <c r="B176" s="59"/>
      <c r="C176" s="15"/>
      <c r="D176" s="15"/>
      <c r="E176" s="59"/>
      <c r="F176" s="15"/>
      <c r="G176" s="15"/>
      <c r="H176" s="59"/>
      <c r="I176" s="15"/>
      <c r="J176" s="15"/>
      <c r="K176" s="15"/>
      <c r="L176" s="59"/>
      <c r="M176" s="15"/>
      <c r="N176" s="15"/>
      <c r="O176" s="59"/>
      <c r="P176" s="15"/>
      <c r="Q176" s="15"/>
      <c r="R176" s="15"/>
      <c r="S176" s="59"/>
      <c r="T176" s="15"/>
      <c r="U176" s="15"/>
      <c r="V176" s="59"/>
      <c r="W176" s="15"/>
      <c r="X176" s="15"/>
      <c r="Y176" s="59"/>
      <c r="Z176" s="15"/>
      <c r="AA176" s="15"/>
      <c r="AB176" s="15"/>
      <c r="AC176" s="59"/>
      <c r="AD176" s="15"/>
      <c r="AE176" s="15"/>
      <c r="AF176" s="59"/>
      <c r="AG176" s="15"/>
      <c r="AH176" s="15"/>
      <c r="AI176" s="15"/>
      <c r="AJ176" s="59"/>
      <c r="AK176" s="15"/>
      <c r="AL176" s="15"/>
      <c r="AM176" s="59"/>
      <c r="AN176" s="15"/>
      <c r="AO176" s="15"/>
      <c r="AP176" s="15"/>
      <c r="AQ176" s="59"/>
      <c r="AR176" s="15"/>
      <c r="AS176" s="15"/>
      <c r="AT176" s="59"/>
      <c r="AU176" s="15"/>
      <c r="AV176" s="15"/>
      <c r="AW176" s="59"/>
      <c r="AX176" s="15"/>
      <c r="AY176" s="15"/>
      <c r="AZ176" s="59"/>
      <c r="BA176" s="15"/>
      <c r="BB176" s="15"/>
    </row>
    <row r="177" spans="2:54" s="3" customFormat="1" x14ac:dyDescent="0.3">
      <c r="B177" s="59"/>
      <c r="C177" s="15"/>
      <c r="D177" s="15"/>
      <c r="E177" s="59"/>
      <c r="F177" s="15"/>
      <c r="G177" s="15"/>
      <c r="H177" s="59"/>
      <c r="I177" s="15"/>
      <c r="J177" s="15"/>
      <c r="K177" s="15"/>
      <c r="L177" s="59"/>
      <c r="M177" s="15"/>
      <c r="N177" s="15"/>
      <c r="O177" s="59"/>
      <c r="P177" s="15"/>
      <c r="Q177" s="15"/>
      <c r="R177" s="15"/>
      <c r="S177" s="59"/>
      <c r="T177" s="15"/>
      <c r="U177" s="15"/>
      <c r="V177" s="59"/>
      <c r="W177" s="15"/>
      <c r="X177" s="15"/>
      <c r="Y177" s="59"/>
      <c r="Z177" s="15"/>
      <c r="AA177" s="15"/>
      <c r="AB177" s="15"/>
      <c r="AC177" s="59"/>
      <c r="AD177" s="15"/>
      <c r="AE177" s="15"/>
      <c r="AF177" s="59"/>
      <c r="AG177" s="15"/>
      <c r="AH177" s="15"/>
      <c r="AI177" s="15"/>
      <c r="AJ177" s="59"/>
      <c r="AK177" s="15"/>
      <c r="AL177" s="15"/>
      <c r="AM177" s="59"/>
      <c r="AN177" s="15"/>
      <c r="AO177" s="15"/>
      <c r="AP177" s="15"/>
      <c r="AQ177" s="59"/>
      <c r="AR177" s="15"/>
      <c r="AS177" s="15"/>
      <c r="AT177" s="59"/>
      <c r="AU177" s="15"/>
      <c r="AV177" s="15"/>
      <c r="AW177" s="59"/>
      <c r="AX177" s="15"/>
      <c r="AY177" s="15"/>
      <c r="AZ177" s="59"/>
      <c r="BA177" s="15"/>
      <c r="BB177" s="15"/>
    </row>
    <row r="178" spans="2:54" s="3" customFormat="1" x14ac:dyDescent="0.3">
      <c r="B178" s="59"/>
      <c r="C178" s="15"/>
      <c r="D178" s="15"/>
      <c r="E178" s="59"/>
      <c r="F178" s="15"/>
      <c r="G178" s="15"/>
      <c r="H178" s="59"/>
      <c r="I178" s="15"/>
      <c r="J178" s="15"/>
      <c r="K178" s="15"/>
      <c r="L178" s="59"/>
      <c r="M178" s="15"/>
      <c r="N178" s="15"/>
      <c r="O178" s="59"/>
      <c r="P178" s="15"/>
      <c r="Q178" s="15"/>
      <c r="R178" s="15"/>
      <c r="S178" s="59"/>
      <c r="T178" s="15"/>
      <c r="U178" s="15"/>
      <c r="V178" s="59"/>
      <c r="W178" s="15"/>
      <c r="X178" s="15"/>
      <c r="Y178" s="59"/>
      <c r="Z178" s="15"/>
      <c r="AA178" s="15"/>
      <c r="AB178" s="15"/>
      <c r="AC178" s="59"/>
      <c r="AD178" s="15"/>
      <c r="AE178" s="15"/>
      <c r="AF178" s="59"/>
      <c r="AG178" s="15"/>
      <c r="AH178" s="15"/>
      <c r="AI178" s="15"/>
      <c r="AJ178" s="59"/>
      <c r="AK178" s="15"/>
      <c r="AL178" s="15"/>
      <c r="AM178" s="59"/>
      <c r="AN178" s="15"/>
      <c r="AO178" s="15"/>
      <c r="AP178" s="15"/>
      <c r="AQ178" s="59"/>
      <c r="AR178" s="15"/>
      <c r="AS178" s="15"/>
      <c r="AT178" s="59"/>
      <c r="AU178" s="15"/>
      <c r="AV178" s="15"/>
      <c r="AW178" s="59"/>
      <c r="AX178" s="15"/>
      <c r="AY178" s="15"/>
      <c r="AZ178" s="59"/>
      <c r="BA178" s="15"/>
      <c r="BB178" s="15"/>
    </row>
    <row r="179" spans="2:54" s="3" customFormat="1" x14ac:dyDescent="0.3">
      <c r="B179" s="59"/>
      <c r="C179" s="15"/>
      <c r="D179" s="15"/>
      <c r="E179" s="59"/>
      <c r="F179" s="15"/>
      <c r="G179" s="15"/>
      <c r="H179" s="59"/>
      <c r="I179" s="15"/>
      <c r="J179" s="15"/>
      <c r="K179" s="15"/>
      <c r="L179" s="59"/>
      <c r="M179" s="15"/>
      <c r="N179" s="15"/>
      <c r="O179" s="59"/>
      <c r="P179" s="15"/>
      <c r="Q179" s="15"/>
      <c r="R179" s="15"/>
      <c r="S179" s="59"/>
      <c r="T179" s="15"/>
      <c r="U179" s="15"/>
      <c r="V179" s="59"/>
      <c r="W179" s="15"/>
      <c r="X179" s="15"/>
      <c r="Y179" s="59"/>
      <c r="Z179" s="15"/>
      <c r="AA179" s="15"/>
      <c r="AB179" s="15"/>
      <c r="AC179" s="59"/>
      <c r="AD179" s="15"/>
      <c r="AE179" s="15"/>
      <c r="AF179" s="59"/>
      <c r="AG179" s="15"/>
      <c r="AH179" s="15"/>
      <c r="AI179" s="15"/>
      <c r="AJ179" s="59"/>
      <c r="AK179" s="15"/>
      <c r="AL179" s="15"/>
      <c r="AM179" s="59"/>
      <c r="AN179" s="15"/>
      <c r="AO179" s="15"/>
      <c r="AP179" s="15"/>
      <c r="AQ179" s="59"/>
      <c r="AR179" s="15"/>
      <c r="AS179" s="15"/>
      <c r="AT179" s="59"/>
      <c r="AU179" s="15"/>
      <c r="AV179" s="15"/>
      <c r="AW179" s="59"/>
      <c r="AX179" s="15"/>
      <c r="AY179" s="15"/>
      <c r="AZ179" s="59"/>
      <c r="BA179" s="15"/>
      <c r="BB179" s="15"/>
    </row>
    <row r="180" spans="2:54" s="3" customFormat="1" x14ac:dyDescent="0.3">
      <c r="B180" s="59"/>
      <c r="C180" s="15"/>
      <c r="D180" s="15"/>
      <c r="E180" s="59"/>
      <c r="F180" s="15"/>
      <c r="G180" s="15"/>
      <c r="H180" s="59"/>
      <c r="I180" s="15"/>
      <c r="J180" s="15"/>
      <c r="K180" s="15"/>
      <c r="L180" s="59"/>
      <c r="M180" s="15"/>
      <c r="N180" s="15"/>
      <c r="O180" s="59"/>
      <c r="P180" s="15"/>
      <c r="Q180" s="15"/>
      <c r="R180" s="15"/>
      <c r="S180" s="59"/>
      <c r="T180" s="15"/>
      <c r="U180" s="15"/>
      <c r="V180" s="59"/>
      <c r="W180" s="15"/>
      <c r="X180" s="15"/>
      <c r="Y180" s="59"/>
      <c r="Z180" s="15"/>
      <c r="AA180" s="15"/>
      <c r="AB180" s="15"/>
      <c r="AC180" s="59"/>
      <c r="AD180" s="15"/>
      <c r="AE180" s="15"/>
      <c r="AF180" s="59"/>
      <c r="AG180" s="15"/>
      <c r="AH180" s="15"/>
      <c r="AI180" s="15"/>
      <c r="AJ180" s="59"/>
      <c r="AK180" s="15"/>
      <c r="AL180" s="15"/>
      <c r="AM180" s="59"/>
      <c r="AN180" s="15"/>
      <c r="AO180" s="15"/>
      <c r="AP180" s="15"/>
      <c r="AQ180" s="59"/>
      <c r="AR180" s="15"/>
      <c r="AS180" s="15"/>
      <c r="AT180" s="59"/>
      <c r="AU180" s="15"/>
      <c r="AV180" s="15"/>
      <c r="AW180" s="59"/>
      <c r="AX180" s="15"/>
      <c r="AY180" s="15"/>
      <c r="AZ180" s="59"/>
      <c r="BA180" s="15"/>
      <c r="BB180" s="15"/>
    </row>
    <row r="181" spans="2:54" s="3" customFormat="1" x14ac:dyDescent="0.3">
      <c r="B181" s="59"/>
      <c r="C181" s="15"/>
      <c r="D181" s="15"/>
      <c r="E181" s="59"/>
      <c r="F181" s="15"/>
      <c r="G181" s="15"/>
      <c r="H181" s="59"/>
      <c r="I181" s="15"/>
      <c r="J181" s="15"/>
      <c r="K181" s="15"/>
      <c r="L181" s="59"/>
      <c r="M181" s="15"/>
      <c r="N181" s="15"/>
      <c r="O181" s="59"/>
      <c r="P181" s="15"/>
      <c r="Q181" s="15"/>
      <c r="R181" s="15"/>
      <c r="S181" s="59"/>
      <c r="T181" s="15"/>
      <c r="U181" s="15"/>
      <c r="V181" s="59"/>
      <c r="W181" s="15"/>
      <c r="X181" s="15"/>
      <c r="Y181" s="59"/>
      <c r="Z181" s="15"/>
      <c r="AA181" s="15"/>
      <c r="AB181" s="15"/>
      <c r="AC181" s="59"/>
      <c r="AD181" s="15"/>
      <c r="AE181" s="15"/>
      <c r="AF181" s="59"/>
      <c r="AG181" s="15"/>
      <c r="AH181" s="15"/>
      <c r="AI181" s="15"/>
      <c r="AJ181" s="59"/>
      <c r="AK181" s="15"/>
      <c r="AL181" s="15"/>
      <c r="AM181" s="59"/>
      <c r="AN181" s="15"/>
      <c r="AO181" s="15"/>
      <c r="AP181" s="15"/>
      <c r="AQ181" s="59"/>
      <c r="AR181" s="15"/>
      <c r="AS181" s="15"/>
      <c r="AT181" s="59"/>
      <c r="AU181" s="15"/>
      <c r="AV181" s="15"/>
      <c r="AW181" s="59"/>
      <c r="AX181" s="15"/>
      <c r="AY181" s="15"/>
      <c r="AZ181" s="59"/>
      <c r="BA181" s="15"/>
      <c r="BB181" s="15"/>
    </row>
    <row r="182" spans="2:54" s="3" customFormat="1" x14ac:dyDescent="0.3">
      <c r="B182" s="59"/>
      <c r="C182" s="15"/>
      <c r="D182" s="15"/>
      <c r="E182" s="59"/>
      <c r="F182" s="15"/>
      <c r="G182" s="15"/>
      <c r="H182" s="59"/>
      <c r="I182" s="15"/>
      <c r="J182" s="15"/>
      <c r="K182" s="15"/>
      <c r="L182" s="59"/>
      <c r="M182" s="15"/>
      <c r="N182" s="15"/>
      <c r="O182" s="59"/>
      <c r="P182" s="15"/>
      <c r="Q182" s="15"/>
      <c r="R182" s="15"/>
      <c r="S182" s="59"/>
      <c r="T182" s="15"/>
      <c r="U182" s="15"/>
      <c r="V182" s="59"/>
      <c r="W182" s="15"/>
      <c r="X182" s="15"/>
      <c r="Y182" s="59"/>
      <c r="Z182" s="15"/>
      <c r="AA182" s="15"/>
      <c r="AB182" s="15"/>
      <c r="AC182" s="59"/>
      <c r="AD182" s="15"/>
      <c r="AE182" s="15"/>
      <c r="AF182" s="59"/>
      <c r="AG182" s="15"/>
      <c r="AH182" s="15"/>
      <c r="AI182" s="15"/>
      <c r="AJ182" s="59"/>
      <c r="AK182" s="15"/>
      <c r="AL182" s="15"/>
      <c r="AM182" s="59"/>
      <c r="AN182" s="15"/>
      <c r="AO182" s="15"/>
      <c r="AP182" s="15"/>
      <c r="AQ182" s="59"/>
      <c r="AR182" s="15"/>
      <c r="AS182" s="15"/>
      <c r="AT182" s="59"/>
      <c r="AU182" s="15"/>
      <c r="AV182" s="15"/>
      <c r="AW182" s="59"/>
      <c r="AX182" s="15"/>
      <c r="AY182" s="15"/>
      <c r="AZ182" s="59"/>
      <c r="BA182" s="15"/>
      <c r="BB182" s="15"/>
    </row>
    <row r="183" spans="2:54" s="3" customFormat="1" x14ac:dyDescent="0.3">
      <c r="B183" s="59"/>
      <c r="C183" s="15"/>
      <c r="D183" s="15"/>
      <c r="E183" s="59"/>
      <c r="F183" s="15"/>
      <c r="G183" s="15"/>
      <c r="H183" s="59"/>
      <c r="I183" s="15"/>
      <c r="J183" s="15"/>
      <c r="K183" s="15"/>
      <c r="L183" s="59"/>
      <c r="M183" s="15"/>
      <c r="N183" s="15"/>
      <c r="O183" s="59"/>
      <c r="P183" s="15"/>
      <c r="Q183" s="15"/>
      <c r="R183" s="15"/>
      <c r="S183" s="59"/>
      <c r="T183" s="15"/>
      <c r="U183" s="15"/>
      <c r="V183" s="59"/>
      <c r="W183" s="15"/>
      <c r="X183" s="15"/>
      <c r="Y183" s="59"/>
      <c r="Z183" s="15"/>
      <c r="AA183" s="15"/>
      <c r="AB183" s="15"/>
      <c r="AC183" s="59"/>
      <c r="AD183" s="15"/>
      <c r="AE183" s="15"/>
      <c r="AF183" s="59"/>
      <c r="AG183" s="15"/>
      <c r="AH183" s="15"/>
      <c r="AI183" s="15"/>
      <c r="AJ183" s="59"/>
      <c r="AK183" s="15"/>
      <c r="AL183" s="15"/>
      <c r="AM183" s="59"/>
      <c r="AN183" s="15"/>
      <c r="AO183" s="15"/>
      <c r="AP183" s="15"/>
      <c r="AQ183" s="59"/>
      <c r="AR183" s="15"/>
      <c r="AS183" s="15"/>
      <c r="AT183" s="59"/>
      <c r="AU183" s="15"/>
      <c r="AV183" s="15"/>
      <c r="AW183" s="59"/>
      <c r="AX183" s="15"/>
      <c r="AY183" s="15"/>
      <c r="AZ183" s="59"/>
      <c r="BA183" s="15"/>
      <c r="BB183" s="15"/>
    </row>
    <row r="184" spans="2:54" s="3" customFormat="1" x14ac:dyDescent="0.3">
      <c r="B184" s="59"/>
      <c r="C184" s="15"/>
      <c r="D184" s="15"/>
      <c r="E184" s="59"/>
      <c r="F184" s="15"/>
      <c r="G184" s="15"/>
      <c r="H184" s="59"/>
      <c r="I184" s="15"/>
      <c r="J184" s="15"/>
      <c r="K184" s="15"/>
      <c r="L184" s="59"/>
      <c r="M184" s="15"/>
      <c r="N184" s="15"/>
      <c r="O184" s="59"/>
      <c r="P184" s="15"/>
      <c r="Q184" s="15"/>
      <c r="R184" s="15"/>
      <c r="S184" s="59"/>
      <c r="T184" s="15"/>
      <c r="U184" s="15"/>
      <c r="V184" s="59"/>
      <c r="W184" s="15"/>
      <c r="X184" s="15"/>
      <c r="Y184" s="59"/>
      <c r="Z184" s="15"/>
      <c r="AA184" s="15"/>
      <c r="AB184" s="15"/>
      <c r="AC184" s="59"/>
      <c r="AD184" s="15"/>
      <c r="AE184" s="15"/>
      <c r="AF184" s="59"/>
      <c r="AG184" s="15"/>
      <c r="AH184" s="15"/>
      <c r="AI184" s="15"/>
      <c r="AJ184" s="59"/>
      <c r="AK184" s="15"/>
      <c r="AL184" s="15"/>
      <c r="AM184" s="59"/>
      <c r="AN184" s="15"/>
      <c r="AO184" s="15"/>
      <c r="AP184" s="15"/>
      <c r="AQ184" s="59"/>
      <c r="AR184" s="15"/>
      <c r="AS184" s="15"/>
      <c r="AT184" s="59"/>
      <c r="AU184" s="15"/>
      <c r="AV184" s="15"/>
      <c r="AW184" s="59"/>
      <c r="AX184" s="15"/>
      <c r="AY184" s="15"/>
      <c r="AZ184" s="59"/>
      <c r="BA184" s="15"/>
      <c r="BB184" s="15"/>
    </row>
    <row r="185" spans="2:54" s="3" customFormat="1" x14ac:dyDescent="0.3">
      <c r="B185" s="59"/>
      <c r="C185" s="15"/>
      <c r="D185" s="15"/>
      <c r="E185" s="59"/>
      <c r="F185" s="15"/>
      <c r="G185" s="15"/>
      <c r="H185" s="59"/>
      <c r="I185" s="15"/>
      <c r="J185" s="15"/>
      <c r="K185" s="15"/>
      <c r="L185" s="59"/>
      <c r="M185" s="15"/>
      <c r="N185" s="15"/>
      <c r="O185" s="59"/>
      <c r="P185" s="15"/>
      <c r="Q185" s="15"/>
      <c r="R185" s="15"/>
      <c r="S185" s="59"/>
      <c r="T185" s="15"/>
      <c r="U185" s="15"/>
      <c r="V185" s="59"/>
      <c r="W185" s="15"/>
      <c r="X185" s="15"/>
      <c r="Y185" s="59"/>
      <c r="Z185" s="15"/>
      <c r="AA185" s="15"/>
      <c r="AB185" s="15"/>
      <c r="AC185" s="59"/>
      <c r="AD185" s="15"/>
      <c r="AE185" s="15"/>
      <c r="AF185" s="59"/>
      <c r="AG185" s="15"/>
      <c r="AH185" s="15"/>
      <c r="AI185" s="15"/>
      <c r="AJ185" s="59"/>
      <c r="AK185" s="15"/>
      <c r="AL185" s="15"/>
      <c r="AM185" s="59"/>
      <c r="AN185" s="15"/>
      <c r="AO185" s="15"/>
      <c r="AP185" s="15"/>
      <c r="AQ185" s="59"/>
      <c r="AR185" s="15"/>
      <c r="AS185" s="15"/>
      <c r="AT185" s="59"/>
      <c r="AU185" s="15"/>
      <c r="AV185" s="15"/>
      <c r="AW185" s="59"/>
      <c r="AX185" s="15"/>
      <c r="AY185" s="15"/>
      <c r="AZ185" s="59"/>
      <c r="BA185" s="15"/>
      <c r="BB185" s="15"/>
    </row>
    <row r="186" spans="2:54" s="3" customFormat="1" x14ac:dyDescent="0.3">
      <c r="B186" s="59"/>
      <c r="C186" s="15"/>
      <c r="D186" s="15"/>
      <c r="E186" s="59"/>
      <c r="F186" s="15"/>
      <c r="G186" s="15"/>
      <c r="H186" s="59"/>
      <c r="I186" s="15"/>
      <c r="J186" s="15"/>
      <c r="K186" s="15"/>
      <c r="L186" s="59"/>
      <c r="M186" s="15"/>
      <c r="N186" s="15"/>
      <c r="O186" s="59"/>
      <c r="P186" s="15"/>
      <c r="Q186" s="15"/>
      <c r="R186" s="15"/>
      <c r="S186" s="59"/>
      <c r="T186" s="15"/>
      <c r="U186" s="15"/>
      <c r="V186" s="59"/>
      <c r="W186" s="15"/>
      <c r="X186" s="15"/>
      <c r="Y186" s="59"/>
      <c r="Z186" s="15"/>
      <c r="AA186" s="15"/>
      <c r="AB186" s="15"/>
      <c r="AC186" s="59"/>
      <c r="AD186" s="15"/>
      <c r="AE186" s="15"/>
      <c r="AF186" s="59"/>
      <c r="AG186" s="15"/>
      <c r="AH186" s="15"/>
      <c r="AI186" s="15"/>
      <c r="AJ186" s="59"/>
      <c r="AK186" s="15"/>
      <c r="AL186" s="15"/>
      <c r="AM186" s="59"/>
      <c r="AN186" s="15"/>
      <c r="AO186" s="15"/>
      <c r="AP186" s="15"/>
      <c r="AQ186" s="59"/>
      <c r="AR186" s="15"/>
      <c r="AS186" s="15"/>
      <c r="AT186" s="59"/>
      <c r="AU186" s="15"/>
      <c r="AV186" s="15"/>
      <c r="AW186" s="59"/>
      <c r="AX186" s="15"/>
      <c r="AY186" s="15"/>
      <c r="AZ186" s="59"/>
      <c r="BA186" s="15"/>
      <c r="BB186" s="15"/>
    </row>
    <row r="187" spans="2:54" s="3" customFormat="1" x14ac:dyDescent="0.3">
      <c r="B187" s="59"/>
      <c r="C187" s="15"/>
      <c r="D187" s="15"/>
      <c r="E187" s="59"/>
      <c r="F187" s="15"/>
      <c r="G187" s="15"/>
      <c r="H187" s="59"/>
      <c r="I187" s="15"/>
      <c r="J187" s="15"/>
      <c r="K187" s="15"/>
      <c r="L187" s="59"/>
      <c r="M187" s="15"/>
      <c r="N187" s="15"/>
      <c r="O187" s="59"/>
      <c r="P187" s="15"/>
      <c r="Q187" s="15"/>
      <c r="R187" s="15"/>
      <c r="S187" s="59"/>
      <c r="T187" s="15"/>
      <c r="U187" s="15"/>
      <c r="V187" s="59"/>
      <c r="W187" s="15"/>
      <c r="X187" s="15"/>
      <c r="Y187" s="59"/>
      <c r="Z187" s="15"/>
      <c r="AA187" s="15"/>
      <c r="AB187" s="15"/>
      <c r="AC187" s="59"/>
      <c r="AD187" s="15"/>
      <c r="AE187" s="15"/>
      <c r="AF187" s="59"/>
      <c r="AG187" s="15"/>
      <c r="AH187" s="15"/>
      <c r="AI187" s="15"/>
      <c r="AJ187" s="59"/>
      <c r="AK187" s="15"/>
      <c r="AL187" s="15"/>
      <c r="AM187" s="59"/>
      <c r="AN187" s="15"/>
      <c r="AO187" s="15"/>
      <c r="AP187" s="15"/>
      <c r="AQ187" s="59"/>
      <c r="AR187" s="15"/>
      <c r="AS187" s="15"/>
      <c r="AT187" s="59"/>
      <c r="AU187" s="15"/>
      <c r="AV187" s="15"/>
      <c r="AW187" s="59"/>
      <c r="AX187" s="15"/>
      <c r="AY187" s="15"/>
      <c r="AZ187" s="59"/>
      <c r="BA187" s="15"/>
      <c r="BB187" s="15"/>
    </row>
    <row r="188" spans="2:54" s="3" customFormat="1" x14ac:dyDescent="0.3">
      <c r="B188" s="59"/>
      <c r="C188" s="15"/>
      <c r="D188" s="15"/>
      <c r="E188" s="59"/>
      <c r="F188" s="15"/>
      <c r="G188" s="15"/>
      <c r="H188" s="59"/>
      <c r="I188" s="15"/>
      <c r="J188" s="15"/>
      <c r="K188" s="15"/>
      <c r="L188" s="59"/>
      <c r="M188" s="15"/>
      <c r="N188" s="15"/>
      <c r="O188" s="59"/>
      <c r="P188" s="15"/>
      <c r="Q188" s="15"/>
      <c r="R188" s="15"/>
      <c r="S188" s="59"/>
      <c r="T188" s="15"/>
      <c r="U188" s="15"/>
      <c r="V188" s="59"/>
      <c r="W188" s="15"/>
      <c r="X188" s="15"/>
      <c r="Y188" s="59"/>
      <c r="Z188" s="15"/>
      <c r="AA188" s="15"/>
      <c r="AB188" s="15"/>
      <c r="AC188" s="59"/>
      <c r="AD188" s="15"/>
      <c r="AE188" s="15"/>
      <c r="AF188" s="59"/>
      <c r="AG188" s="15"/>
      <c r="AH188" s="15"/>
      <c r="AI188" s="15"/>
      <c r="AJ188" s="59"/>
      <c r="AK188" s="15"/>
      <c r="AL188" s="15"/>
      <c r="AM188" s="59"/>
      <c r="AN188" s="15"/>
      <c r="AO188" s="15"/>
      <c r="AP188" s="15"/>
      <c r="AQ188" s="59"/>
      <c r="AR188" s="15"/>
      <c r="AS188" s="15"/>
      <c r="AT188" s="59"/>
      <c r="AU188" s="15"/>
      <c r="AV188" s="15"/>
      <c r="AW188" s="59"/>
      <c r="AX188" s="15"/>
      <c r="AY188" s="15"/>
      <c r="AZ188" s="59"/>
      <c r="BA188" s="15"/>
      <c r="BB188" s="15"/>
    </row>
    <row r="189" spans="2:54" s="3" customFormat="1" x14ac:dyDescent="0.3">
      <c r="B189" s="59"/>
      <c r="C189" s="15"/>
      <c r="D189" s="15"/>
      <c r="E189" s="59"/>
      <c r="F189" s="15"/>
      <c r="G189" s="15"/>
      <c r="H189" s="59"/>
      <c r="I189" s="15"/>
      <c r="J189" s="15"/>
      <c r="K189" s="15"/>
      <c r="L189" s="59"/>
      <c r="M189" s="15"/>
      <c r="N189" s="15"/>
      <c r="O189" s="59"/>
      <c r="P189" s="15"/>
      <c r="Q189" s="15"/>
      <c r="R189" s="15"/>
      <c r="S189" s="59"/>
      <c r="T189" s="15"/>
      <c r="U189" s="15"/>
      <c r="V189" s="59"/>
      <c r="W189" s="15"/>
      <c r="X189" s="15"/>
      <c r="Y189" s="59"/>
      <c r="Z189" s="15"/>
      <c r="AA189" s="15"/>
      <c r="AB189" s="15"/>
      <c r="AC189" s="59"/>
      <c r="AD189" s="15"/>
      <c r="AE189" s="15"/>
      <c r="AF189" s="59"/>
      <c r="AG189" s="15"/>
      <c r="AH189" s="15"/>
      <c r="AI189" s="15"/>
      <c r="AJ189" s="59"/>
      <c r="AK189" s="15"/>
      <c r="AL189" s="15"/>
      <c r="AM189" s="59"/>
      <c r="AN189" s="15"/>
      <c r="AO189" s="15"/>
      <c r="AP189" s="15"/>
      <c r="AQ189" s="59"/>
      <c r="AR189" s="15"/>
      <c r="AS189" s="15"/>
      <c r="AT189" s="59"/>
      <c r="AU189" s="15"/>
      <c r="AV189" s="15"/>
      <c r="AW189" s="59"/>
      <c r="AX189" s="15"/>
      <c r="AY189" s="15"/>
      <c r="AZ189" s="59"/>
      <c r="BA189" s="15"/>
      <c r="BB189" s="15"/>
    </row>
    <row r="190" spans="2:54" s="3" customFormat="1" x14ac:dyDescent="0.3">
      <c r="B190" s="59"/>
      <c r="C190" s="15"/>
      <c r="D190" s="15"/>
      <c r="E190" s="59"/>
      <c r="F190" s="15"/>
      <c r="G190" s="15"/>
      <c r="H190" s="59"/>
      <c r="I190" s="15"/>
      <c r="J190" s="15"/>
      <c r="K190" s="15"/>
      <c r="L190" s="59"/>
      <c r="M190" s="15"/>
      <c r="N190" s="15"/>
      <c r="O190" s="59"/>
      <c r="P190" s="15"/>
      <c r="Q190" s="15"/>
      <c r="R190" s="15"/>
      <c r="S190" s="59"/>
      <c r="T190" s="15"/>
      <c r="U190" s="15"/>
      <c r="V190" s="59"/>
      <c r="W190" s="15"/>
      <c r="X190" s="15"/>
      <c r="Y190" s="59"/>
      <c r="Z190" s="15"/>
      <c r="AA190" s="15"/>
      <c r="AB190" s="15"/>
      <c r="AC190" s="59"/>
      <c r="AD190" s="15"/>
      <c r="AE190" s="15"/>
      <c r="AF190" s="59"/>
      <c r="AG190" s="15"/>
      <c r="AH190" s="15"/>
      <c r="AI190" s="15"/>
      <c r="AJ190" s="59"/>
      <c r="AK190" s="15"/>
      <c r="AL190" s="15"/>
      <c r="AM190" s="59"/>
      <c r="AN190" s="15"/>
      <c r="AO190" s="15"/>
      <c r="AP190" s="15"/>
      <c r="AQ190" s="59"/>
      <c r="AR190" s="15"/>
      <c r="AS190" s="15"/>
      <c r="AT190" s="59"/>
      <c r="AU190" s="15"/>
      <c r="AV190" s="15"/>
      <c r="AW190" s="59"/>
      <c r="AX190" s="15"/>
      <c r="AY190" s="15"/>
      <c r="AZ190" s="59"/>
      <c r="BA190" s="15"/>
      <c r="BB190" s="15"/>
    </row>
    <row r="191" spans="2:54" s="3" customFormat="1" x14ac:dyDescent="0.3">
      <c r="B191" s="59"/>
      <c r="C191" s="15"/>
      <c r="D191" s="15"/>
      <c r="E191" s="59"/>
      <c r="F191" s="15"/>
      <c r="G191" s="15"/>
      <c r="H191" s="59"/>
      <c r="I191" s="15"/>
      <c r="J191" s="15"/>
      <c r="K191" s="15"/>
      <c r="L191" s="59"/>
      <c r="M191" s="15"/>
      <c r="N191" s="15"/>
      <c r="O191" s="59"/>
      <c r="P191" s="15"/>
      <c r="Q191" s="15"/>
      <c r="R191" s="15"/>
      <c r="S191" s="59"/>
      <c r="T191" s="15"/>
      <c r="U191" s="15"/>
      <c r="V191" s="59"/>
      <c r="W191" s="15"/>
      <c r="X191" s="15"/>
      <c r="Y191" s="59"/>
      <c r="Z191" s="15"/>
      <c r="AA191" s="15"/>
      <c r="AB191" s="15"/>
      <c r="AC191" s="59"/>
      <c r="AD191" s="15"/>
      <c r="AE191" s="15"/>
      <c r="AF191" s="59"/>
      <c r="AG191" s="15"/>
      <c r="AH191" s="15"/>
      <c r="AI191" s="15"/>
      <c r="AJ191" s="59"/>
      <c r="AK191" s="15"/>
      <c r="AL191" s="15"/>
      <c r="AM191" s="59"/>
      <c r="AN191" s="15"/>
      <c r="AO191" s="15"/>
      <c r="AP191" s="15"/>
      <c r="AQ191" s="59"/>
      <c r="AR191" s="15"/>
      <c r="AS191" s="15"/>
      <c r="AT191" s="59"/>
      <c r="AU191" s="15"/>
      <c r="AV191" s="15"/>
      <c r="AW191" s="59"/>
      <c r="AX191" s="15"/>
      <c r="AY191" s="15"/>
      <c r="AZ191" s="59"/>
      <c r="BA191" s="15"/>
      <c r="BB191" s="15"/>
    </row>
    <row r="192" spans="2:54" s="3" customFormat="1" x14ac:dyDescent="0.3">
      <c r="B192" s="59"/>
      <c r="C192" s="15"/>
      <c r="D192" s="15"/>
      <c r="E192" s="59"/>
      <c r="F192" s="15"/>
      <c r="G192" s="15"/>
      <c r="H192" s="59"/>
      <c r="I192" s="15"/>
      <c r="J192" s="15"/>
      <c r="K192" s="15"/>
      <c r="L192" s="59"/>
      <c r="M192" s="15"/>
      <c r="N192" s="15"/>
      <c r="O192" s="59"/>
      <c r="P192" s="15"/>
      <c r="Q192" s="15"/>
      <c r="R192" s="15"/>
      <c r="S192" s="59"/>
      <c r="T192" s="15"/>
      <c r="U192" s="15"/>
      <c r="V192" s="59"/>
      <c r="W192" s="15"/>
      <c r="X192" s="15"/>
      <c r="Y192" s="59"/>
      <c r="Z192" s="15"/>
      <c r="AA192" s="15"/>
      <c r="AB192" s="15"/>
      <c r="AC192" s="59"/>
      <c r="AD192" s="15"/>
      <c r="AE192" s="15"/>
      <c r="AF192" s="59"/>
      <c r="AG192" s="15"/>
      <c r="AH192" s="15"/>
      <c r="AI192" s="15"/>
      <c r="AJ192" s="59"/>
      <c r="AK192" s="15"/>
      <c r="AL192" s="15"/>
      <c r="AM192" s="59"/>
      <c r="AN192" s="15"/>
      <c r="AO192" s="15"/>
      <c r="AP192" s="15"/>
      <c r="AQ192" s="59"/>
      <c r="AR192" s="15"/>
      <c r="AS192" s="15"/>
      <c r="AT192" s="59"/>
      <c r="AU192" s="15"/>
      <c r="AV192" s="15"/>
      <c r="AW192" s="59"/>
      <c r="AX192" s="15"/>
      <c r="AY192" s="15"/>
      <c r="AZ192" s="59"/>
      <c r="BA192" s="15"/>
      <c r="BB192" s="15"/>
    </row>
    <row r="193" spans="2:54" s="3" customFormat="1" x14ac:dyDescent="0.3">
      <c r="B193" s="59"/>
      <c r="C193" s="15"/>
      <c r="D193" s="15"/>
      <c r="E193" s="59"/>
      <c r="F193" s="15"/>
      <c r="G193" s="15"/>
      <c r="H193" s="59"/>
      <c r="I193" s="15"/>
      <c r="J193" s="15"/>
      <c r="K193" s="15"/>
      <c r="L193" s="59"/>
      <c r="M193" s="15"/>
      <c r="N193" s="15"/>
      <c r="O193" s="59"/>
      <c r="P193" s="15"/>
      <c r="Q193" s="15"/>
      <c r="R193" s="15"/>
      <c r="S193" s="59"/>
      <c r="T193" s="15"/>
      <c r="U193" s="15"/>
      <c r="V193" s="59"/>
      <c r="W193" s="15"/>
      <c r="X193" s="15"/>
      <c r="Y193" s="59"/>
      <c r="Z193" s="15"/>
      <c r="AA193" s="15"/>
      <c r="AB193" s="15"/>
      <c r="AC193" s="59"/>
      <c r="AD193" s="15"/>
      <c r="AE193" s="15"/>
      <c r="AF193" s="59"/>
      <c r="AG193" s="15"/>
      <c r="AH193" s="15"/>
      <c r="AI193" s="15"/>
      <c r="AJ193" s="59"/>
      <c r="AK193" s="15"/>
      <c r="AL193" s="15"/>
      <c r="AM193" s="59"/>
      <c r="AN193" s="15"/>
      <c r="AO193" s="15"/>
      <c r="AP193" s="15"/>
      <c r="AQ193" s="59"/>
      <c r="AR193" s="15"/>
      <c r="AS193" s="15"/>
      <c r="AT193" s="59"/>
      <c r="AU193" s="15"/>
      <c r="AV193" s="15"/>
      <c r="AW193" s="59"/>
      <c r="AX193" s="15"/>
      <c r="AY193" s="15"/>
      <c r="AZ193" s="59"/>
      <c r="BA193" s="15"/>
      <c r="BB193" s="15"/>
    </row>
    <row r="194" spans="2:54" s="3" customFormat="1" x14ac:dyDescent="0.3">
      <c r="B194" s="59"/>
      <c r="C194" s="15"/>
      <c r="D194" s="15"/>
      <c r="E194" s="59"/>
      <c r="F194" s="15"/>
      <c r="G194" s="15"/>
      <c r="H194" s="59"/>
      <c r="I194" s="15"/>
      <c r="J194" s="15"/>
      <c r="K194" s="15"/>
      <c r="L194" s="59"/>
      <c r="M194" s="15"/>
      <c r="N194" s="15"/>
      <c r="O194" s="59"/>
      <c r="P194" s="15"/>
      <c r="Q194" s="15"/>
      <c r="R194" s="15"/>
      <c r="S194" s="59"/>
      <c r="T194" s="15"/>
      <c r="U194" s="15"/>
      <c r="V194" s="59"/>
      <c r="W194" s="15"/>
      <c r="X194" s="15"/>
      <c r="Y194" s="59"/>
      <c r="Z194" s="15"/>
      <c r="AA194" s="15"/>
      <c r="AB194" s="15"/>
      <c r="AC194" s="59"/>
      <c r="AD194" s="15"/>
      <c r="AE194" s="15"/>
      <c r="AF194" s="59"/>
      <c r="AG194" s="15"/>
      <c r="AH194" s="15"/>
      <c r="AI194" s="15"/>
      <c r="AJ194" s="59"/>
      <c r="AK194" s="15"/>
      <c r="AL194" s="15"/>
      <c r="AM194" s="59"/>
      <c r="AN194" s="15"/>
      <c r="AO194" s="15"/>
      <c r="AP194" s="15"/>
      <c r="AQ194" s="59"/>
      <c r="AR194" s="15"/>
      <c r="AS194" s="15"/>
      <c r="AT194" s="59"/>
      <c r="AU194" s="15"/>
      <c r="AV194" s="15"/>
      <c r="AW194" s="59"/>
      <c r="AX194" s="15"/>
      <c r="AY194" s="15"/>
      <c r="AZ194" s="59"/>
      <c r="BA194" s="15"/>
      <c r="BB194" s="15"/>
    </row>
    <row r="195" spans="2:54" s="3" customFormat="1" x14ac:dyDescent="0.3">
      <c r="B195" s="59"/>
      <c r="C195" s="15"/>
      <c r="D195" s="15"/>
      <c r="E195" s="59"/>
      <c r="F195" s="15"/>
      <c r="G195" s="15"/>
      <c r="H195" s="59"/>
      <c r="I195" s="15"/>
      <c r="J195" s="15"/>
      <c r="K195" s="15"/>
      <c r="L195" s="59"/>
      <c r="M195" s="15"/>
      <c r="N195" s="15"/>
      <c r="O195" s="59"/>
      <c r="P195" s="15"/>
      <c r="Q195" s="15"/>
      <c r="R195" s="15"/>
      <c r="S195" s="59"/>
      <c r="T195" s="15"/>
      <c r="U195" s="15"/>
      <c r="V195" s="59"/>
      <c r="W195" s="15"/>
      <c r="X195" s="15"/>
      <c r="Y195" s="59"/>
      <c r="Z195" s="15"/>
      <c r="AA195" s="15"/>
      <c r="AB195" s="15"/>
      <c r="AC195" s="59"/>
      <c r="AD195" s="15"/>
      <c r="AE195" s="15"/>
      <c r="AF195" s="59"/>
      <c r="AG195" s="15"/>
      <c r="AH195" s="15"/>
      <c r="AI195" s="15"/>
      <c r="AJ195" s="59"/>
      <c r="AK195" s="15"/>
      <c r="AL195" s="15"/>
      <c r="AM195" s="59"/>
      <c r="AN195" s="15"/>
      <c r="AO195" s="15"/>
      <c r="AP195" s="15"/>
      <c r="AQ195" s="59"/>
      <c r="AR195" s="15"/>
      <c r="AS195" s="15"/>
      <c r="AT195" s="59"/>
      <c r="AU195" s="15"/>
      <c r="AV195" s="15"/>
      <c r="AW195" s="59"/>
      <c r="AX195" s="15"/>
      <c r="AY195" s="15"/>
      <c r="AZ195" s="59"/>
      <c r="BA195" s="15"/>
      <c r="BB195" s="15"/>
    </row>
    <row r="196" spans="2:54" s="3" customFormat="1" x14ac:dyDescent="0.3">
      <c r="B196" s="59"/>
      <c r="C196" s="15"/>
      <c r="D196" s="15"/>
      <c r="E196" s="59"/>
      <c r="F196" s="15"/>
      <c r="G196" s="15"/>
      <c r="H196" s="59"/>
      <c r="I196" s="15"/>
      <c r="J196" s="15"/>
      <c r="K196" s="15"/>
      <c r="L196" s="59"/>
      <c r="M196" s="15"/>
      <c r="N196" s="15"/>
      <c r="O196" s="59"/>
      <c r="P196" s="15"/>
      <c r="Q196" s="15"/>
      <c r="R196" s="15"/>
      <c r="S196" s="59"/>
      <c r="T196" s="15"/>
      <c r="U196" s="15"/>
      <c r="V196" s="59"/>
      <c r="W196" s="15"/>
      <c r="X196" s="15"/>
      <c r="Y196" s="59"/>
      <c r="Z196" s="15"/>
      <c r="AA196" s="15"/>
      <c r="AB196" s="15"/>
      <c r="AC196" s="59"/>
      <c r="AD196" s="15"/>
      <c r="AE196" s="15"/>
      <c r="AF196" s="59"/>
      <c r="AG196" s="15"/>
      <c r="AH196" s="15"/>
      <c r="AI196" s="15"/>
      <c r="AJ196" s="59"/>
      <c r="AK196" s="15"/>
      <c r="AL196" s="15"/>
      <c r="AM196" s="59"/>
      <c r="AN196" s="15"/>
      <c r="AO196" s="15"/>
      <c r="AP196" s="15"/>
      <c r="AQ196" s="59"/>
      <c r="AR196" s="15"/>
      <c r="AS196" s="15"/>
      <c r="AT196" s="59"/>
      <c r="AU196" s="15"/>
      <c r="AV196" s="15"/>
      <c r="AW196" s="59"/>
      <c r="AX196" s="15"/>
      <c r="AY196" s="15"/>
      <c r="AZ196" s="59"/>
      <c r="BA196" s="15"/>
      <c r="BB196" s="15"/>
    </row>
    <row r="197" spans="2:54" s="3" customFormat="1" x14ac:dyDescent="0.3">
      <c r="B197" s="59"/>
      <c r="C197" s="15"/>
      <c r="D197" s="15"/>
      <c r="E197" s="59"/>
      <c r="F197" s="15"/>
      <c r="G197" s="15"/>
      <c r="H197" s="59"/>
      <c r="I197" s="15"/>
      <c r="J197" s="15"/>
      <c r="K197" s="15"/>
      <c r="L197" s="59"/>
      <c r="M197" s="15"/>
      <c r="N197" s="15"/>
      <c r="O197" s="59"/>
      <c r="P197" s="15"/>
      <c r="Q197" s="15"/>
      <c r="R197" s="15"/>
      <c r="S197" s="59"/>
      <c r="T197" s="15"/>
      <c r="U197" s="15"/>
      <c r="V197" s="59"/>
      <c r="W197" s="15"/>
      <c r="X197" s="15"/>
      <c r="Y197" s="59"/>
      <c r="Z197" s="15"/>
      <c r="AA197" s="15"/>
      <c r="AB197" s="15"/>
      <c r="AC197" s="59"/>
      <c r="AD197" s="15"/>
      <c r="AE197" s="15"/>
      <c r="AF197" s="59"/>
      <c r="AG197" s="15"/>
      <c r="AH197" s="15"/>
      <c r="AI197" s="15"/>
      <c r="AJ197" s="59"/>
      <c r="AK197" s="15"/>
      <c r="AL197" s="15"/>
      <c r="AM197" s="59"/>
      <c r="AN197" s="15"/>
      <c r="AO197" s="15"/>
      <c r="AP197" s="15"/>
      <c r="AQ197" s="59"/>
      <c r="AR197" s="15"/>
      <c r="AS197" s="15"/>
      <c r="AT197" s="59"/>
      <c r="AU197" s="15"/>
      <c r="AV197" s="15"/>
      <c r="AW197" s="59"/>
      <c r="AX197" s="15"/>
      <c r="AY197" s="15"/>
      <c r="AZ197" s="59"/>
      <c r="BA197" s="15"/>
      <c r="BB197" s="15"/>
    </row>
    <row r="198" spans="2:54" s="3" customFormat="1" x14ac:dyDescent="0.3">
      <c r="B198" s="59"/>
      <c r="C198" s="15"/>
      <c r="D198" s="15"/>
      <c r="E198" s="59"/>
      <c r="F198" s="15"/>
      <c r="G198" s="15"/>
      <c r="H198" s="59"/>
      <c r="I198" s="15"/>
      <c r="J198" s="15"/>
      <c r="K198" s="15"/>
      <c r="L198" s="59"/>
      <c r="M198" s="15"/>
      <c r="N198" s="15"/>
      <c r="O198" s="59"/>
      <c r="P198" s="15"/>
      <c r="Q198" s="15"/>
      <c r="R198" s="15"/>
      <c r="S198" s="59"/>
      <c r="T198" s="15"/>
      <c r="U198" s="15"/>
      <c r="V198" s="59"/>
      <c r="W198" s="15"/>
      <c r="X198" s="15"/>
      <c r="Y198" s="59"/>
      <c r="Z198" s="15"/>
      <c r="AA198" s="15"/>
      <c r="AB198" s="15"/>
      <c r="AC198" s="59"/>
      <c r="AD198" s="15"/>
      <c r="AE198" s="15"/>
      <c r="AF198" s="59"/>
      <c r="AG198" s="15"/>
      <c r="AH198" s="15"/>
      <c r="AI198" s="15"/>
      <c r="AJ198" s="59"/>
      <c r="AK198" s="15"/>
      <c r="AL198" s="15"/>
      <c r="AM198" s="59"/>
      <c r="AN198" s="15"/>
      <c r="AO198" s="15"/>
      <c r="AP198" s="15"/>
      <c r="AQ198" s="59"/>
      <c r="AR198" s="15"/>
      <c r="AS198" s="15"/>
      <c r="AT198" s="59"/>
      <c r="AU198" s="15"/>
      <c r="AV198" s="15"/>
      <c r="AW198" s="59"/>
      <c r="AX198" s="15"/>
      <c r="AY198" s="15"/>
      <c r="AZ198" s="59"/>
      <c r="BA198" s="15"/>
      <c r="BB198" s="15"/>
    </row>
    <row r="199" spans="2:54" s="3" customFormat="1" x14ac:dyDescent="0.3">
      <c r="B199" s="59"/>
      <c r="C199" s="15"/>
      <c r="D199" s="15"/>
      <c r="E199" s="59"/>
      <c r="F199" s="15"/>
      <c r="G199" s="15"/>
      <c r="H199" s="59"/>
      <c r="I199" s="15"/>
      <c r="J199" s="15"/>
      <c r="K199" s="15"/>
      <c r="L199" s="59"/>
      <c r="M199" s="15"/>
      <c r="N199" s="15"/>
      <c r="O199" s="59"/>
      <c r="P199" s="15"/>
      <c r="Q199" s="15"/>
      <c r="R199" s="15"/>
      <c r="S199" s="59"/>
      <c r="T199" s="15"/>
      <c r="U199" s="15"/>
      <c r="V199" s="59"/>
      <c r="W199" s="15"/>
      <c r="X199" s="15"/>
      <c r="Y199" s="59"/>
      <c r="Z199" s="15"/>
      <c r="AA199" s="15"/>
      <c r="AB199" s="15"/>
      <c r="AC199" s="59"/>
      <c r="AD199" s="15"/>
      <c r="AE199" s="15"/>
      <c r="AF199" s="59"/>
      <c r="AG199" s="15"/>
      <c r="AH199" s="15"/>
      <c r="AI199" s="15"/>
      <c r="AJ199" s="59"/>
      <c r="AK199" s="15"/>
      <c r="AL199" s="15"/>
      <c r="AM199" s="59"/>
      <c r="AN199" s="15"/>
      <c r="AO199" s="15"/>
      <c r="AP199" s="15"/>
      <c r="AQ199" s="59"/>
      <c r="AR199" s="15"/>
      <c r="AS199" s="15"/>
      <c r="AT199" s="59"/>
      <c r="AU199" s="15"/>
      <c r="AV199" s="15"/>
      <c r="AW199" s="59"/>
      <c r="AX199" s="15"/>
      <c r="AY199" s="15"/>
      <c r="AZ199" s="59"/>
      <c r="BA199" s="15"/>
      <c r="BB199" s="15"/>
    </row>
    <row r="200" spans="2:54" s="3" customFormat="1" x14ac:dyDescent="0.3">
      <c r="B200" s="59"/>
      <c r="C200" s="15"/>
      <c r="D200" s="15"/>
      <c r="E200" s="59"/>
      <c r="F200" s="15"/>
      <c r="G200" s="15"/>
      <c r="H200" s="59"/>
      <c r="I200" s="15"/>
      <c r="J200" s="15"/>
      <c r="K200" s="15"/>
      <c r="L200" s="59"/>
      <c r="M200" s="15"/>
      <c r="N200" s="15"/>
      <c r="O200" s="59"/>
      <c r="P200" s="15"/>
      <c r="Q200" s="15"/>
      <c r="R200" s="15"/>
      <c r="S200" s="59"/>
      <c r="T200" s="15"/>
      <c r="U200" s="15"/>
      <c r="V200" s="59"/>
      <c r="W200" s="15"/>
      <c r="X200" s="15"/>
      <c r="Y200" s="59"/>
      <c r="Z200" s="15"/>
      <c r="AA200" s="15"/>
      <c r="AB200" s="15"/>
      <c r="AC200" s="59"/>
      <c r="AD200" s="15"/>
      <c r="AE200" s="15"/>
      <c r="AF200" s="59"/>
      <c r="AG200" s="15"/>
      <c r="AH200" s="15"/>
      <c r="AI200" s="15"/>
      <c r="AJ200" s="59"/>
      <c r="AK200" s="15"/>
      <c r="AL200" s="15"/>
      <c r="AM200" s="59"/>
      <c r="AN200" s="15"/>
      <c r="AO200" s="15"/>
      <c r="AP200" s="15"/>
      <c r="AQ200" s="59"/>
      <c r="AR200" s="15"/>
      <c r="AS200" s="15"/>
      <c r="AT200" s="59"/>
      <c r="AU200" s="15"/>
      <c r="AV200" s="15"/>
      <c r="AW200" s="59"/>
      <c r="AX200" s="15"/>
      <c r="AY200" s="15"/>
      <c r="AZ200" s="59"/>
      <c r="BA200" s="15"/>
      <c r="BB200" s="15"/>
    </row>
    <row r="201" spans="2:54" s="3" customFormat="1" x14ac:dyDescent="0.3">
      <c r="B201" s="59"/>
      <c r="C201" s="15"/>
      <c r="D201" s="15"/>
      <c r="E201" s="59"/>
      <c r="F201" s="15"/>
      <c r="G201" s="15"/>
      <c r="H201" s="59"/>
      <c r="I201" s="15"/>
      <c r="J201" s="15"/>
      <c r="K201" s="15"/>
      <c r="L201" s="59"/>
      <c r="M201" s="15"/>
      <c r="N201" s="15"/>
      <c r="O201" s="59"/>
      <c r="P201" s="15"/>
      <c r="Q201" s="15"/>
      <c r="R201" s="15"/>
      <c r="S201" s="59"/>
      <c r="T201" s="15"/>
      <c r="U201" s="15"/>
      <c r="V201" s="59"/>
      <c r="W201" s="15"/>
      <c r="X201" s="15"/>
      <c r="Y201" s="59"/>
      <c r="Z201" s="15"/>
      <c r="AA201" s="15"/>
      <c r="AB201" s="15"/>
      <c r="AC201" s="59"/>
      <c r="AD201" s="15"/>
      <c r="AE201" s="15"/>
      <c r="AF201" s="59"/>
      <c r="AG201" s="15"/>
      <c r="AH201" s="15"/>
      <c r="AI201" s="15"/>
      <c r="AJ201" s="59"/>
      <c r="AK201" s="15"/>
      <c r="AL201" s="15"/>
      <c r="AM201" s="59"/>
      <c r="AN201" s="15"/>
      <c r="AO201" s="15"/>
      <c r="AP201" s="15"/>
      <c r="AQ201" s="59"/>
      <c r="AR201" s="15"/>
      <c r="AS201" s="15"/>
      <c r="AT201" s="59"/>
      <c r="AU201" s="15"/>
      <c r="AV201" s="15"/>
      <c r="AW201" s="59"/>
      <c r="AX201" s="15"/>
      <c r="AY201" s="15"/>
      <c r="AZ201" s="59"/>
      <c r="BA201" s="15"/>
      <c r="BB201" s="15"/>
    </row>
    <row r="202" spans="2:54" s="3" customFormat="1" x14ac:dyDescent="0.3">
      <c r="B202" s="59"/>
      <c r="C202" s="15"/>
      <c r="D202" s="15"/>
      <c r="E202" s="59"/>
      <c r="F202" s="15"/>
      <c r="G202" s="15"/>
      <c r="H202" s="59"/>
      <c r="I202" s="15"/>
      <c r="J202" s="15"/>
      <c r="K202" s="15"/>
      <c r="L202" s="59"/>
      <c r="M202" s="15"/>
      <c r="N202" s="15"/>
      <c r="O202" s="59"/>
      <c r="P202" s="15"/>
      <c r="Q202" s="15"/>
      <c r="R202" s="15"/>
      <c r="S202" s="59"/>
      <c r="T202" s="15"/>
      <c r="U202" s="15"/>
      <c r="V202" s="59"/>
      <c r="W202" s="15"/>
      <c r="X202" s="15"/>
      <c r="Y202" s="59"/>
      <c r="Z202" s="15"/>
      <c r="AA202" s="15"/>
      <c r="AB202" s="15"/>
      <c r="AC202" s="59"/>
      <c r="AD202" s="15"/>
      <c r="AE202" s="15"/>
      <c r="AF202" s="59"/>
      <c r="AG202" s="15"/>
      <c r="AH202" s="15"/>
      <c r="AI202" s="15"/>
      <c r="AJ202" s="59"/>
      <c r="AK202" s="15"/>
      <c r="AL202" s="15"/>
      <c r="AM202" s="59"/>
      <c r="AN202" s="15"/>
      <c r="AO202" s="15"/>
      <c r="AP202" s="15"/>
      <c r="AQ202" s="59"/>
      <c r="AR202" s="15"/>
      <c r="AS202" s="15"/>
      <c r="AT202" s="59"/>
      <c r="AU202" s="15"/>
      <c r="AV202" s="15"/>
      <c r="AW202" s="59"/>
      <c r="AX202" s="15"/>
      <c r="AY202" s="15"/>
      <c r="AZ202" s="59"/>
      <c r="BA202" s="15"/>
      <c r="BB202" s="15"/>
    </row>
    <row r="203" spans="2:54" s="3" customFormat="1" x14ac:dyDescent="0.3">
      <c r="B203" s="59"/>
      <c r="C203" s="15"/>
      <c r="D203" s="15"/>
      <c r="E203" s="59"/>
      <c r="F203" s="15"/>
      <c r="G203" s="15"/>
      <c r="H203" s="59"/>
      <c r="I203" s="15"/>
      <c r="J203" s="15"/>
      <c r="K203" s="15"/>
      <c r="L203" s="59"/>
      <c r="M203" s="15"/>
      <c r="N203" s="15"/>
      <c r="O203" s="59"/>
      <c r="P203" s="15"/>
      <c r="Q203" s="15"/>
      <c r="R203" s="15"/>
      <c r="S203" s="59"/>
      <c r="T203" s="15"/>
      <c r="U203" s="15"/>
      <c r="V203" s="59"/>
      <c r="W203" s="15"/>
      <c r="X203" s="15"/>
      <c r="Y203" s="59"/>
      <c r="Z203" s="15"/>
      <c r="AA203" s="15"/>
      <c r="AB203" s="15"/>
      <c r="AC203" s="59"/>
      <c r="AD203" s="15"/>
      <c r="AE203" s="15"/>
      <c r="AF203" s="59"/>
      <c r="AG203" s="15"/>
      <c r="AH203" s="15"/>
      <c r="AI203" s="15"/>
      <c r="AJ203" s="59"/>
      <c r="AK203" s="15"/>
      <c r="AL203" s="15"/>
      <c r="AM203" s="59"/>
      <c r="AN203" s="15"/>
      <c r="AO203" s="15"/>
      <c r="AP203" s="15"/>
      <c r="AQ203" s="59"/>
      <c r="AR203" s="15"/>
      <c r="AS203" s="15"/>
      <c r="AT203" s="59"/>
      <c r="AU203" s="15"/>
      <c r="AV203" s="15"/>
      <c r="AW203" s="59"/>
      <c r="AX203" s="15"/>
      <c r="AY203" s="15"/>
      <c r="AZ203" s="59"/>
      <c r="BA203" s="15"/>
      <c r="BB203" s="15"/>
    </row>
    <row r="204" spans="2:54" s="3" customFormat="1" x14ac:dyDescent="0.3">
      <c r="B204" s="59"/>
      <c r="C204" s="15"/>
      <c r="D204" s="15"/>
      <c r="E204" s="59"/>
      <c r="F204" s="15"/>
      <c r="G204" s="15"/>
      <c r="H204" s="59"/>
      <c r="I204" s="15"/>
      <c r="J204" s="15"/>
      <c r="K204" s="15"/>
      <c r="L204" s="59"/>
      <c r="M204" s="15"/>
      <c r="N204" s="15"/>
      <c r="O204" s="59"/>
      <c r="P204" s="15"/>
      <c r="Q204" s="15"/>
      <c r="R204" s="15"/>
      <c r="S204" s="59"/>
      <c r="T204" s="15"/>
      <c r="U204" s="15"/>
      <c r="V204" s="59"/>
      <c r="W204" s="15"/>
      <c r="X204" s="15"/>
      <c r="Y204" s="59"/>
      <c r="Z204" s="15"/>
      <c r="AA204" s="15"/>
      <c r="AB204" s="15"/>
      <c r="AC204" s="59"/>
      <c r="AD204" s="15"/>
      <c r="AE204" s="15"/>
      <c r="AF204" s="59"/>
      <c r="AG204" s="15"/>
      <c r="AH204" s="15"/>
      <c r="AI204" s="15"/>
      <c r="AJ204" s="59"/>
      <c r="AK204" s="15"/>
      <c r="AL204" s="15"/>
      <c r="AM204" s="59"/>
      <c r="AN204" s="15"/>
      <c r="AO204" s="15"/>
      <c r="AP204" s="15"/>
      <c r="AQ204" s="59"/>
      <c r="AR204" s="15"/>
      <c r="AS204" s="15"/>
      <c r="AT204" s="59"/>
      <c r="AU204" s="15"/>
      <c r="AV204" s="15"/>
      <c r="AW204" s="59"/>
      <c r="AX204" s="15"/>
      <c r="AY204" s="15"/>
      <c r="AZ204" s="59"/>
      <c r="BA204" s="15"/>
      <c r="BB204" s="15"/>
    </row>
    <row r="205" spans="2:54" s="3" customFormat="1" x14ac:dyDescent="0.3">
      <c r="B205" s="59"/>
      <c r="C205" s="15"/>
      <c r="D205" s="15"/>
      <c r="E205" s="59"/>
      <c r="F205" s="15"/>
      <c r="G205" s="15"/>
      <c r="H205" s="59"/>
      <c r="I205" s="15"/>
      <c r="J205" s="15"/>
      <c r="K205" s="15"/>
      <c r="L205" s="59"/>
      <c r="M205" s="15"/>
      <c r="N205" s="15"/>
      <c r="O205" s="59"/>
      <c r="P205" s="15"/>
      <c r="Q205" s="15"/>
      <c r="R205" s="15"/>
      <c r="S205" s="59"/>
      <c r="T205" s="15"/>
      <c r="U205" s="15"/>
      <c r="V205" s="59"/>
      <c r="W205" s="15"/>
      <c r="X205" s="15"/>
      <c r="Y205" s="59"/>
      <c r="Z205" s="15"/>
      <c r="AA205" s="15"/>
      <c r="AB205" s="15"/>
      <c r="AC205" s="59"/>
      <c r="AD205" s="15"/>
      <c r="AE205" s="15"/>
      <c r="AF205" s="59"/>
      <c r="AG205" s="15"/>
      <c r="AH205" s="15"/>
      <c r="AI205" s="15"/>
      <c r="AJ205" s="59"/>
      <c r="AK205" s="15"/>
      <c r="AL205" s="15"/>
      <c r="AM205" s="59"/>
      <c r="AN205" s="15"/>
      <c r="AO205" s="15"/>
      <c r="AP205" s="15"/>
      <c r="AQ205" s="59"/>
      <c r="AR205" s="15"/>
      <c r="AS205" s="15"/>
      <c r="AT205" s="59"/>
      <c r="AU205" s="15"/>
      <c r="AV205" s="15"/>
      <c r="AW205" s="59"/>
      <c r="AX205" s="15"/>
      <c r="AY205" s="15"/>
      <c r="AZ205" s="59"/>
      <c r="BA205" s="15"/>
      <c r="BB205" s="15"/>
    </row>
    <row r="206" spans="2:54" s="3" customFormat="1" x14ac:dyDescent="0.3">
      <c r="B206" s="59"/>
      <c r="C206" s="15"/>
      <c r="D206" s="15"/>
      <c r="E206" s="59"/>
      <c r="F206" s="15"/>
      <c r="G206" s="15"/>
      <c r="H206" s="59"/>
      <c r="I206" s="15"/>
      <c r="J206" s="15"/>
      <c r="K206" s="15"/>
      <c r="L206" s="59"/>
      <c r="M206" s="15"/>
      <c r="N206" s="15"/>
      <c r="O206" s="59"/>
      <c r="P206" s="15"/>
      <c r="Q206" s="15"/>
      <c r="R206" s="15"/>
      <c r="S206" s="59"/>
      <c r="T206" s="15"/>
      <c r="U206" s="15"/>
      <c r="V206" s="59"/>
      <c r="W206" s="15"/>
      <c r="X206" s="15"/>
      <c r="Y206" s="59"/>
      <c r="Z206" s="15"/>
      <c r="AA206" s="15"/>
      <c r="AB206" s="15"/>
      <c r="AC206" s="59"/>
      <c r="AD206" s="15"/>
      <c r="AE206" s="15"/>
      <c r="AF206" s="59"/>
      <c r="AG206" s="15"/>
      <c r="AH206" s="15"/>
      <c r="AI206" s="15"/>
      <c r="AJ206" s="59"/>
      <c r="AK206" s="15"/>
      <c r="AL206" s="15"/>
      <c r="AM206" s="59"/>
      <c r="AN206" s="15"/>
      <c r="AO206" s="15"/>
      <c r="AP206" s="15"/>
      <c r="AQ206" s="59"/>
      <c r="AR206" s="15"/>
      <c r="AS206" s="15"/>
      <c r="AT206" s="59"/>
      <c r="AU206" s="15"/>
      <c r="AV206" s="15"/>
      <c r="AW206" s="59"/>
      <c r="AX206" s="15"/>
      <c r="AY206" s="15"/>
      <c r="AZ206" s="59"/>
      <c r="BA206" s="15"/>
      <c r="BB206" s="15"/>
    </row>
    <row r="207" spans="2:54" s="3" customFormat="1" x14ac:dyDescent="0.3">
      <c r="B207" s="59"/>
      <c r="C207" s="15"/>
      <c r="D207" s="15"/>
      <c r="E207" s="59"/>
      <c r="F207" s="15"/>
      <c r="G207" s="15"/>
      <c r="H207" s="59"/>
      <c r="I207" s="15"/>
      <c r="J207" s="15"/>
      <c r="K207" s="15"/>
      <c r="L207" s="59"/>
      <c r="M207" s="15"/>
      <c r="N207" s="15"/>
      <c r="O207" s="59"/>
      <c r="P207" s="15"/>
      <c r="Q207" s="15"/>
      <c r="R207" s="15"/>
      <c r="S207" s="59"/>
      <c r="T207" s="15"/>
      <c r="U207" s="15"/>
      <c r="V207" s="59"/>
      <c r="W207" s="15"/>
      <c r="X207" s="15"/>
      <c r="Y207" s="59"/>
      <c r="Z207" s="15"/>
      <c r="AA207" s="15"/>
      <c r="AB207" s="15"/>
      <c r="AC207" s="59"/>
      <c r="AD207" s="15"/>
      <c r="AE207" s="15"/>
      <c r="AF207" s="59"/>
      <c r="AG207" s="15"/>
      <c r="AH207" s="15"/>
      <c r="AI207" s="15"/>
      <c r="AJ207" s="59"/>
      <c r="AK207" s="15"/>
      <c r="AL207" s="15"/>
      <c r="AM207" s="59"/>
      <c r="AN207" s="15"/>
      <c r="AO207" s="15"/>
      <c r="AP207" s="15"/>
      <c r="AQ207" s="59"/>
      <c r="AR207" s="15"/>
      <c r="AS207" s="15"/>
      <c r="AT207" s="59"/>
      <c r="AU207" s="15"/>
      <c r="AV207" s="15"/>
      <c r="AW207" s="59"/>
      <c r="AX207" s="15"/>
      <c r="AY207" s="15"/>
      <c r="AZ207" s="59"/>
      <c r="BA207" s="15"/>
      <c r="BB207" s="15"/>
    </row>
    <row r="208" spans="2:54" s="3" customFormat="1" x14ac:dyDescent="0.3">
      <c r="B208" s="59"/>
      <c r="C208" s="15"/>
      <c r="D208" s="15"/>
      <c r="E208" s="59"/>
      <c r="F208" s="15"/>
      <c r="G208" s="15"/>
      <c r="H208" s="59"/>
      <c r="I208" s="15"/>
      <c r="J208" s="15"/>
      <c r="K208" s="15"/>
      <c r="L208" s="59"/>
      <c r="M208" s="15"/>
      <c r="N208" s="15"/>
      <c r="O208" s="59"/>
      <c r="P208" s="15"/>
      <c r="Q208" s="15"/>
      <c r="R208" s="15"/>
      <c r="S208" s="59"/>
      <c r="T208" s="15"/>
      <c r="U208" s="15"/>
      <c r="V208" s="59"/>
      <c r="W208" s="15"/>
      <c r="X208" s="15"/>
      <c r="Y208" s="59"/>
      <c r="Z208" s="15"/>
      <c r="AA208" s="15"/>
      <c r="AB208" s="15"/>
      <c r="AC208" s="59"/>
      <c r="AD208" s="15"/>
      <c r="AE208" s="15"/>
      <c r="AF208" s="59"/>
      <c r="AG208" s="15"/>
      <c r="AH208" s="15"/>
      <c r="AI208" s="15"/>
      <c r="AJ208" s="59"/>
      <c r="AK208" s="15"/>
      <c r="AL208" s="15"/>
      <c r="AM208" s="59"/>
      <c r="AN208" s="15"/>
      <c r="AO208" s="15"/>
      <c r="AP208" s="15"/>
      <c r="AQ208" s="59"/>
      <c r="AR208" s="15"/>
      <c r="AS208" s="15"/>
      <c r="AT208" s="59"/>
      <c r="AU208" s="15"/>
      <c r="AV208" s="15"/>
      <c r="AW208" s="59"/>
      <c r="AX208" s="15"/>
      <c r="AY208" s="15"/>
      <c r="AZ208" s="59"/>
      <c r="BA208" s="15"/>
      <c r="BB208" s="15"/>
    </row>
    <row r="209" spans="2:54" s="3" customFormat="1" x14ac:dyDescent="0.3">
      <c r="B209" s="59"/>
      <c r="C209" s="15"/>
      <c r="D209" s="15"/>
      <c r="E209" s="59"/>
      <c r="F209" s="15"/>
      <c r="G209" s="15"/>
      <c r="H209" s="59"/>
      <c r="I209" s="15"/>
      <c r="J209" s="15"/>
      <c r="K209" s="15"/>
      <c r="L209" s="59"/>
      <c r="M209" s="15"/>
      <c r="N209" s="15"/>
      <c r="O209" s="59"/>
      <c r="P209" s="15"/>
      <c r="Q209" s="15"/>
      <c r="R209" s="15"/>
      <c r="S209" s="59"/>
      <c r="T209" s="15"/>
      <c r="U209" s="15"/>
      <c r="V209" s="59"/>
      <c r="W209" s="15"/>
      <c r="X209" s="15"/>
      <c r="Y209" s="59"/>
      <c r="Z209" s="15"/>
      <c r="AA209" s="15"/>
      <c r="AB209" s="15"/>
      <c r="AC209" s="59"/>
      <c r="AD209" s="15"/>
      <c r="AE209" s="15"/>
      <c r="AF209" s="59"/>
      <c r="AG209" s="15"/>
      <c r="AH209" s="15"/>
      <c r="AI209" s="15"/>
      <c r="AJ209" s="59"/>
      <c r="AK209" s="15"/>
      <c r="AL209" s="15"/>
      <c r="AM209" s="59"/>
      <c r="AN209" s="15"/>
      <c r="AO209" s="15"/>
      <c r="AP209" s="15"/>
      <c r="AQ209" s="59"/>
      <c r="AR209" s="15"/>
      <c r="AS209" s="15"/>
      <c r="AT209" s="59"/>
      <c r="AU209" s="15"/>
      <c r="AV209" s="15"/>
      <c r="AW209" s="59"/>
      <c r="AX209" s="15"/>
      <c r="AY209" s="15"/>
      <c r="AZ209" s="59"/>
      <c r="BA209" s="15"/>
      <c r="BB209" s="15"/>
    </row>
    <row r="210" spans="2:54" s="3" customFormat="1" x14ac:dyDescent="0.3">
      <c r="B210" s="59"/>
      <c r="C210" s="15"/>
      <c r="D210" s="15"/>
      <c r="E210" s="59"/>
      <c r="F210" s="15"/>
      <c r="G210" s="15"/>
      <c r="H210" s="59"/>
      <c r="I210" s="15"/>
      <c r="J210" s="15"/>
      <c r="K210" s="15"/>
      <c r="L210" s="59"/>
      <c r="M210" s="15"/>
      <c r="N210" s="15"/>
      <c r="O210" s="59"/>
      <c r="P210" s="15"/>
      <c r="Q210" s="15"/>
      <c r="R210" s="15"/>
      <c r="S210" s="59"/>
      <c r="T210" s="15"/>
      <c r="U210" s="15"/>
      <c r="V210" s="59"/>
      <c r="W210" s="15"/>
      <c r="X210" s="15"/>
      <c r="Y210" s="59"/>
      <c r="Z210" s="15"/>
      <c r="AA210" s="15"/>
      <c r="AB210" s="15"/>
      <c r="AC210" s="59"/>
      <c r="AD210" s="15"/>
      <c r="AE210" s="15"/>
      <c r="AF210" s="59"/>
      <c r="AG210" s="15"/>
      <c r="AH210" s="15"/>
      <c r="AI210" s="15"/>
      <c r="AJ210" s="59"/>
      <c r="AK210" s="15"/>
      <c r="AL210" s="15"/>
      <c r="AM210" s="59"/>
      <c r="AN210" s="15"/>
      <c r="AO210" s="15"/>
      <c r="AP210" s="15"/>
      <c r="AQ210" s="59"/>
      <c r="AR210" s="15"/>
      <c r="AS210" s="15"/>
      <c r="AT210" s="59"/>
      <c r="AU210" s="15"/>
      <c r="AV210" s="15"/>
      <c r="AW210" s="59"/>
      <c r="AX210" s="15"/>
      <c r="AY210" s="15"/>
      <c r="AZ210" s="59"/>
      <c r="BA210" s="15"/>
      <c r="BB210" s="15"/>
    </row>
    <row r="211" spans="2:54" s="3" customFormat="1" x14ac:dyDescent="0.3">
      <c r="B211" s="59"/>
      <c r="C211" s="15"/>
      <c r="D211" s="15"/>
      <c r="E211" s="59"/>
      <c r="F211" s="15"/>
      <c r="G211" s="15"/>
      <c r="H211" s="59"/>
      <c r="I211" s="15"/>
      <c r="J211" s="15"/>
      <c r="K211" s="15"/>
      <c r="L211" s="59"/>
      <c r="M211" s="15"/>
      <c r="N211" s="15"/>
      <c r="O211" s="59"/>
      <c r="P211" s="15"/>
      <c r="Q211" s="15"/>
      <c r="R211" s="15"/>
      <c r="S211" s="59"/>
      <c r="T211" s="15"/>
      <c r="U211" s="15"/>
      <c r="V211" s="59"/>
      <c r="W211" s="15"/>
      <c r="X211" s="15"/>
      <c r="Y211" s="59"/>
      <c r="Z211" s="15"/>
      <c r="AA211" s="15"/>
      <c r="AB211" s="15"/>
      <c r="AC211" s="59"/>
      <c r="AD211" s="15"/>
      <c r="AE211" s="15"/>
      <c r="AF211" s="59"/>
      <c r="AG211" s="15"/>
      <c r="AH211" s="15"/>
      <c r="AI211" s="15"/>
      <c r="AJ211" s="59"/>
      <c r="AK211" s="15"/>
      <c r="AL211" s="15"/>
      <c r="AM211" s="59"/>
      <c r="AN211" s="15"/>
      <c r="AO211" s="15"/>
      <c r="AP211" s="15"/>
      <c r="AQ211" s="59"/>
      <c r="AR211" s="15"/>
      <c r="AS211" s="15"/>
      <c r="AT211" s="59"/>
      <c r="AU211" s="15"/>
      <c r="AV211" s="15"/>
      <c r="AW211" s="59"/>
      <c r="AX211" s="15"/>
      <c r="AY211" s="15"/>
      <c r="AZ211" s="59"/>
      <c r="BA211" s="15"/>
      <c r="BB211" s="15"/>
    </row>
    <row r="212" spans="2:54" s="3" customFormat="1" x14ac:dyDescent="0.3">
      <c r="B212" s="59"/>
      <c r="C212" s="15"/>
      <c r="D212" s="15"/>
      <c r="E212" s="59"/>
      <c r="F212" s="15"/>
      <c r="G212" s="15"/>
      <c r="H212" s="59"/>
      <c r="I212" s="15"/>
      <c r="J212" s="15"/>
      <c r="K212" s="15"/>
      <c r="L212" s="59"/>
      <c r="M212" s="15"/>
      <c r="N212" s="15"/>
      <c r="O212" s="59"/>
      <c r="P212" s="15"/>
      <c r="Q212" s="15"/>
      <c r="R212" s="15"/>
      <c r="S212" s="59"/>
      <c r="T212" s="15"/>
      <c r="U212" s="15"/>
      <c r="V212" s="59"/>
      <c r="W212" s="15"/>
      <c r="X212" s="15"/>
      <c r="Y212" s="59"/>
      <c r="Z212" s="15"/>
      <c r="AA212" s="15"/>
      <c r="AB212" s="15"/>
      <c r="AC212" s="59"/>
      <c r="AD212" s="15"/>
      <c r="AE212" s="15"/>
      <c r="AF212" s="59"/>
      <c r="AG212" s="15"/>
      <c r="AH212" s="15"/>
      <c r="AI212" s="15"/>
      <c r="AJ212" s="59"/>
      <c r="AK212" s="15"/>
      <c r="AL212" s="15"/>
      <c r="AM212" s="59"/>
      <c r="AN212" s="15"/>
      <c r="AO212" s="15"/>
      <c r="AP212" s="15"/>
      <c r="AQ212" s="59"/>
      <c r="AR212" s="15"/>
      <c r="AS212" s="15"/>
      <c r="AT212" s="59"/>
      <c r="AU212" s="15"/>
      <c r="AV212" s="15"/>
      <c r="AW212" s="59"/>
      <c r="AX212" s="15"/>
      <c r="AY212" s="15"/>
      <c r="AZ212" s="59"/>
      <c r="BA212" s="15"/>
      <c r="BB212" s="15"/>
    </row>
    <row r="213" spans="2:54" s="3" customFormat="1" x14ac:dyDescent="0.3">
      <c r="B213" s="59"/>
      <c r="C213" s="15"/>
      <c r="D213" s="15"/>
      <c r="E213" s="59"/>
      <c r="F213" s="15"/>
      <c r="G213" s="15"/>
      <c r="H213" s="59"/>
      <c r="I213" s="15"/>
      <c r="J213" s="15"/>
      <c r="K213" s="15"/>
      <c r="L213" s="59"/>
      <c r="M213" s="15"/>
      <c r="N213" s="15"/>
      <c r="O213" s="59"/>
      <c r="P213" s="15"/>
      <c r="Q213" s="15"/>
      <c r="R213" s="15"/>
      <c r="S213" s="59"/>
      <c r="T213" s="15"/>
      <c r="U213" s="15"/>
      <c r="V213" s="59"/>
      <c r="W213" s="15"/>
      <c r="X213" s="15"/>
      <c r="Y213" s="59"/>
      <c r="Z213" s="15"/>
      <c r="AA213" s="15"/>
      <c r="AB213" s="15"/>
      <c r="AC213" s="59"/>
      <c r="AD213" s="15"/>
      <c r="AE213" s="15"/>
      <c r="AF213" s="59"/>
      <c r="AG213" s="15"/>
      <c r="AH213" s="15"/>
      <c r="AI213" s="15"/>
      <c r="AJ213" s="59"/>
      <c r="AK213" s="15"/>
      <c r="AL213" s="15"/>
      <c r="AM213" s="59"/>
      <c r="AN213" s="15"/>
      <c r="AO213" s="15"/>
      <c r="AP213" s="15"/>
      <c r="AQ213" s="59"/>
      <c r="AR213" s="15"/>
      <c r="AS213" s="15"/>
      <c r="AT213" s="59"/>
      <c r="AU213" s="15"/>
      <c r="AV213" s="15"/>
      <c r="AW213" s="59"/>
      <c r="AX213" s="15"/>
      <c r="AY213" s="15"/>
      <c r="AZ213" s="59"/>
      <c r="BA213" s="15"/>
      <c r="BB213" s="15"/>
    </row>
    <row r="214" spans="2:54" s="3" customFormat="1" x14ac:dyDescent="0.3">
      <c r="B214" s="59"/>
      <c r="C214" s="15"/>
      <c r="D214" s="15"/>
      <c r="E214" s="59"/>
      <c r="F214" s="15"/>
      <c r="G214" s="15"/>
      <c r="H214" s="59"/>
      <c r="I214" s="15"/>
      <c r="J214" s="15"/>
      <c r="K214" s="15"/>
      <c r="L214" s="59"/>
      <c r="M214" s="15"/>
      <c r="N214" s="15"/>
      <c r="O214" s="59"/>
      <c r="P214" s="15"/>
      <c r="Q214" s="15"/>
      <c r="R214" s="15"/>
      <c r="S214" s="59"/>
      <c r="T214" s="15"/>
      <c r="U214" s="15"/>
      <c r="V214" s="59"/>
      <c r="W214" s="15"/>
      <c r="X214" s="15"/>
      <c r="Y214" s="59"/>
      <c r="Z214" s="15"/>
      <c r="AA214" s="15"/>
      <c r="AB214" s="15"/>
      <c r="AC214" s="59"/>
      <c r="AD214" s="15"/>
      <c r="AE214" s="15"/>
      <c r="AF214" s="59"/>
      <c r="AG214" s="15"/>
      <c r="AH214" s="15"/>
      <c r="AI214" s="15"/>
      <c r="AJ214" s="59"/>
      <c r="AK214" s="15"/>
      <c r="AL214" s="15"/>
      <c r="AM214" s="59"/>
      <c r="AN214" s="15"/>
      <c r="AO214" s="15"/>
      <c r="AP214" s="15"/>
      <c r="AQ214" s="59"/>
      <c r="AR214" s="15"/>
      <c r="AS214" s="15"/>
      <c r="AT214" s="59"/>
      <c r="AU214" s="15"/>
      <c r="AV214" s="15"/>
      <c r="AW214" s="59"/>
      <c r="AX214" s="15"/>
      <c r="AY214" s="15"/>
      <c r="AZ214" s="59"/>
      <c r="BA214" s="15"/>
      <c r="BB214" s="15"/>
    </row>
    <row r="215" spans="2:54" s="3" customFormat="1" x14ac:dyDescent="0.3">
      <c r="B215" s="59"/>
      <c r="C215" s="15"/>
      <c r="D215" s="15"/>
      <c r="E215" s="59"/>
      <c r="F215" s="15"/>
      <c r="G215" s="15"/>
      <c r="H215" s="59"/>
      <c r="I215" s="15"/>
      <c r="J215" s="15"/>
      <c r="K215" s="15"/>
      <c r="L215" s="59"/>
      <c r="M215" s="15"/>
      <c r="N215" s="15"/>
      <c r="O215" s="59"/>
      <c r="P215" s="15"/>
      <c r="Q215" s="15"/>
      <c r="R215" s="15"/>
      <c r="S215" s="59"/>
      <c r="T215" s="15"/>
      <c r="U215" s="15"/>
      <c r="V215" s="59"/>
      <c r="W215" s="15"/>
      <c r="X215" s="15"/>
      <c r="Y215" s="59"/>
      <c r="Z215" s="15"/>
      <c r="AA215" s="15"/>
      <c r="AB215" s="15"/>
      <c r="AC215" s="59"/>
      <c r="AD215" s="15"/>
      <c r="AE215" s="15"/>
      <c r="AF215" s="59"/>
      <c r="AG215" s="15"/>
      <c r="AH215" s="15"/>
      <c r="AI215" s="15"/>
      <c r="AJ215" s="59"/>
      <c r="AK215" s="15"/>
      <c r="AL215" s="15"/>
      <c r="AM215" s="59"/>
      <c r="AN215" s="15"/>
      <c r="AO215" s="15"/>
      <c r="AP215" s="15"/>
      <c r="AQ215" s="59"/>
      <c r="AR215" s="15"/>
      <c r="AS215" s="15"/>
      <c r="AT215" s="59"/>
      <c r="AU215" s="15"/>
      <c r="AV215" s="15"/>
      <c r="AW215" s="59"/>
      <c r="AX215" s="15"/>
      <c r="AY215" s="15"/>
      <c r="AZ215" s="59"/>
      <c r="BA215" s="15"/>
      <c r="BB215" s="15"/>
    </row>
    <row r="216" spans="2:54" s="3" customFormat="1" x14ac:dyDescent="0.3">
      <c r="B216" s="59"/>
      <c r="C216" s="15"/>
      <c r="D216" s="15"/>
      <c r="E216" s="59"/>
      <c r="F216" s="15"/>
      <c r="G216" s="15"/>
      <c r="H216" s="59"/>
      <c r="I216" s="15"/>
      <c r="J216" s="15"/>
      <c r="K216" s="15"/>
      <c r="L216" s="59"/>
      <c r="M216" s="15"/>
      <c r="N216" s="15"/>
      <c r="O216" s="59"/>
      <c r="P216" s="15"/>
      <c r="Q216" s="15"/>
      <c r="R216" s="15"/>
      <c r="S216" s="59"/>
      <c r="T216" s="15"/>
      <c r="U216" s="15"/>
      <c r="V216" s="59"/>
      <c r="W216" s="15"/>
      <c r="X216" s="15"/>
      <c r="Y216" s="59"/>
      <c r="Z216" s="15"/>
      <c r="AA216" s="15"/>
      <c r="AB216" s="15"/>
      <c r="AC216" s="59"/>
      <c r="AD216" s="15"/>
      <c r="AE216" s="15"/>
      <c r="AF216" s="59"/>
      <c r="AG216" s="15"/>
      <c r="AH216" s="15"/>
      <c r="AI216" s="15"/>
      <c r="AJ216" s="59"/>
      <c r="AK216" s="15"/>
      <c r="AL216" s="15"/>
      <c r="AM216" s="59"/>
      <c r="AN216" s="15"/>
      <c r="AO216" s="15"/>
      <c r="AP216" s="15"/>
      <c r="AQ216" s="59"/>
      <c r="AR216" s="15"/>
      <c r="AS216" s="15"/>
      <c r="AT216" s="59"/>
      <c r="AU216" s="15"/>
      <c r="AV216" s="15"/>
      <c r="AW216" s="59"/>
      <c r="AX216" s="15"/>
      <c r="AY216" s="15"/>
      <c r="AZ216" s="59"/>
      <c r="BA216" s="15"/>
      <c r="BB216" s="15"/>
    </row>
    <row r="217" spans="2:54" s="3" customFormat="1" x14ac:dyDescent="0.3">
      <c r="B217" s="59"/>
      <c r="C217" s="15"/>
      <c r="D217" s="15"/>
      <c r="E217" s="59"/>
      <c r="F217" s="15"/>
      <c r="G217" s="15"/>
      <c r="H217" s="59"/>
      <c r="I217" s="15"/>
      <c r="J217" s="15"/>
      <c r="K217" s="15"/>
      <c r="L217" s="59"/>
      <c r="M217" s="15"/>
      <c r="N217" s="15"/>
      <c r="O217" s="59"/>
      <c r="P217" s="15"/>
      <c r="Q217" s="15"/>
      <c r="R217" s="15"/>
      <c r="S217" s="59"/>
      <c r="T217" s="15"/>
      <c r="U217" s="15"/>
      <c r="V217" s="59"/>
      <c r="W217" s="15"/>
      <c r="X217" s="15"/>
      <c r="Y217" s="59"/>
      <c r="Z217" s="15"/>
      <c r="AA217" s="15"/>
      <c r="AB217" s="15"/>
      <c r="AC217" s="59"/>
      <c r="AD217" s="15"/>
      <c r="AE217" s="15"/>
      <c r="AF217" s="59"/>
      <c r="AG217" s="15"/>
      <c r="AH217" s="15"/>
      <c r="AI217" s="15"/>
      <c r="AJ217" s="59"/>
      <c r="AK217" s="15"/>
      <c r="AL217" s="15"/>
      <c r="AM217" s="59"/>
      <c r="AN217" s="15"/>
      <c r="AO217" s="15"/>
      <c r="AP217" s="15"/>
      <c r="AQ217" s="59"/>
      <c r="AR217" s="15"/>
      <c r="AS217" s="15"/>
      <c r="AT217" s="59"/>
      <c r="AU217" s="15"/>
      <c r="AV217" s="15"/>
      <c r="AW217" s="59"/>
      <c r="AX217" s="15"/>
      <c r="AY217" s="15"/>
      <c r="AZ217" s="59"/>
      <c r="BA217" s="15"/>
      <c r="BB217" s="15"/>
    </row>
    <row r="218" spans="2:54" s="3" customFormat="1" x14ac:dyDescent="0.3">
      <c r="B218" s="59"/>
      <c r="C218" s="15"/>
      <c r="D218" s="15"/>
      <c r="E218" s="59"/>
      <c r="F218" s="15"/>
      <c r="G218" s="15"/>
      <c r="H218" s="59"/>
      <c r="I218" s="15"/>
      <c r="J218" s="15"/>
      <c r="K218" s="15"/>
      <c r="L218" s="59"/>
      <c r="M218" s="15"/>
      <c r="N218" s="15"/>
      <c r="O218" s="59"/>
      <c r="P218" s="15"/>
      <c r="Q218" s="15"/>
      <c r="R218" s="15"/>
      <c r="S218" s="59"/>
      <c r="T218" s="15"/>
      <c r="U218" s="15"/>
      <c r="V218" s="59"/>
      <c r="W218" s="15"/>
      <c r="X218" s="15"/>
      <c r="Y218" s="59"/>
      <c r="Z218" s="15"/>
      <c r="AA218" s="15"/>
      <c r="AB218" s="15"/>
      <c r="AC218" s="59"/>
      <c r="AD218" s="15"/>
      <c r="AE218" s="15"/>
      <c r="AF218" s="59"/>
      <c r="AG218" s="15"/>
      <c r="AH218" s="15"/>
      <c r="AI218" s="15"/>
      <c r="AJ218" s="59"/>
      <c r="AK218" s="15"/>
      <c r="AL218" s="15"/>
      <c r="AM218" s="59"/>
      <c r="AN218" s="15"/>
      <c r="AO218" s="15"/>
      <c r="AP218" s="15"/>
      <c r="AQ218" s="59"/>
      <c r="AR218" s="15"/>
      <c r="AS218" s="15"/>
      <c r="AT218" s="59"/>
      <c r="AU218" s="15"/>
      <c r="AV218" s="15"/>
      <c r="AW218" s="59"/>
      <c r="AX218" s="15"/>
      <c r="AY218" s="15"/>
      <c r="AZ218" s="59"/>
      <c r="BA218" s="15"/>
      <c r="BB218" s="15"/>
    </row>
    <row r="219" spans="2:54" s="3" customFormat="1" x14ac:dyDescent="0.3">
      <c r="B219" s="59"/>
      <c r="C219" s="15"/>
      <c r="D219" s="15"/>
      <c r="E219" s="59"/>
      <c r="F219" s="15"/>
      <c r="G219" s="15"/>
      <c r="H219" s="59"/>
      <c r="I219" s="15"/>
      <c r="J219" s="15"/>
      <c r="K219" s="15"/>
      <c r="L219" s="59"/>
      <c r="M219" s="15"/>
      <c r="N219" s="15"/>
      <c r="O219" s="59"/>
      <c r="P219" s="15"/>
      <c r="Q219" s="15"/>
      <c r="R219" s="15"/>
      <c r="S219" s="59"/>
      <c r="T219" s="15"/>
      <c r="U219" s="15"/>
      <c r="V219" s="59"/>
      <c r="W219" s="15"/>
      <c r="X219" s="15"/>
      <c r="Y219" s="59"/>
      <c r="Z219" s="15"/>
      <c r="AA219" s="15"/>
      <c r="AB219" s="15"/>
      <c r="AC219" s="59"/>
      <c r="AD219" s="15"/>
      <c r="AE219" s="15"/>
      <c r="AF219" s="59"/>
      <c r="AG219" s="15"/>
      <c r="AH219" s="15"/>
      <c r="AI219" s="15"/>
      <c r="AJ219" s="59"/>
      <c r="AK219" s="15"/>
      <c r="AL219" s="15"/>
      <c r="AM219" s="59"/>
      <c r="AN219" s="15"/>
      <c r="AO219" s="15"/>
      <c r="AP219" s="15"/>
      <c r="AQ219" s="59"/>
      <c r="AR219" s="15"/>
      <c r="AS219" s="15"/>
      <c r="AT219" s="59"/>
      <c r="AU219" s="15"/>
      <c r="AV219" s="15"/>
      <c r="AW219" s="59"/>
      <c r="AX219" s="15"/>
      <c r="AY219" s="15"/>
      <c r="AZ219" s="59"/>
      <c r="BA219" s="15"/>
      <c r="BB219" s="15"/>
    </row>
    <row r="220" spans="2:54" s="3" customFormat="1" x14ac:dyDescent="0.3">
      <c r="B220" s="59"/>
      <c r="C220" s="15"/>
      <c r="D220" s="15"/>
      <c r="E220" s="59"/>
      <c r="F220" s="15"/>
      <c r="G220" s="15"/>
      <c r="H220" s="59"/>
      <c r="I220" s="15"/>
      <c r="J220" s="15"/>
      <c r="K220" s="15"/>
      <c r="L220" s="59"/>
      <c r="M220" s="15"/>
      <c r="N220" s="15"/>
      <c r="O220" s="59"/>
      <c r="P220" s="15"/>
      <c r="Q220" s="15"/>
      <c r="R220" s="15"/>
      <c r="S220" s="59"/>
      <c r="T220" s="15"/>
      <c r="U220" s="15"/>
      <c r="V220" s="59"/>
      <c r="W220" s="15"/>
      <c r="X220" s="15"/>
      <c r="Y220" s="59"/>
      <c r="Z220" s="15"/>
      <c r="AA220" s="15"/>
      <c r="AB220" s="15"/>
      <c r="AC220" s="59"/>
      <c r="AD220" s="15"/>
      <c r="AE220" s="15"/>
      <c r="AF220" s="59"/>
      <c r="AG220" s="15"/>
      <c r="AH220" s="15"/>
      <c r="AI220" s="15"/>
      <c r="AJ220" s="59"/>
      <c r="AK220" s="15"/>
      <c r="AL220" s="15"/>
      <c r="AM220" s="59"/>
      <c r="AN220" s="15"/>
      <c r="AO220" s="15"/>
      <c r="AP220" s="15"/>
      <c r="AQ220" s="59"/>
      <c r="AR220" s="15"/>
      <c r="AS220" s="15"/>
      <c r="AT220" s="59"/>
      <c r="AU220" s="15"/>
      <c r="AV220" s="15"/>
      <c r="AW220" s="59"/>
      <c r="AX220" s="15"/>
      <c r="AY220" s="15"/>
      <c r="AZ220" s="59"/>
      <c r="BA220" s="15"/>
      <c r="BB220" s="15"/>
    </row>
  </sheetData>
  <mergeCells count="3">
    <mergeCell ref="A2:A3"/>
    <mergeCell ref="E2:BB3"/>
    <mergeCell ref="BC140:BC141"/>
  </mergeCells>
  <conditionalFormatting sqref="C6:C10">
    <cfRule type="colorScale" priority="2846">
      <colorScale>
        <cfvo type="min"/>
        <cfvo type="max"/>
        <color theme="0"/>
        <color theme="0"/>
      </colorScale>
    </cfRule>
    <cfRule type="expression" dxfId="1243" priority="2848">
      <formula>B6&lt;0</formula>
    </cfRule>
  </conditionalFormatting>
  <conditionalFormatting sqref="C6:C21">
    <cfRule type="expression" dxfId="1242" priority="2793">
      <formula>IF(C6="Validar","Rojo","Verde")</formula>
    </cfRule>
    <cfRule type="expression" priority="2795">
      <formula>#REF!</formula>
    </cfRule>
  </conditionalFormatting>
  <conditionalFormatting sqref="C11">
    <cfRule type="colorScale" priority="2802">
      <colorScale>
        <cfvo type="min"/>
        <cfvo type="max"/>
        <color theme="0"/>
        <color theme="0"/>
      </colorScale>
    </cfRule>
    <cfRule type="expression" dxfId="1241" priority="2804">
      <formula>B11&lt;0</formula>
    </cfRule>
  </conditionalFormatting>
  <conditionalFormatting sqref="C12:C15">
    <cfRule type="colorScale" priority="2842">
      <colorScale>
        <cfvo type="min"/>
        <cfvo type="max"/>
        <color theme="0"/>
        <color theme="0"/>
      </colorScale>
    </cfRule>
    <cfRule type="expression" dxfId="1240" priority="2844">
      <formula>B12&lt;0</formula>
    </cfRule>
  </conditionalFormatting>
  <conditionalFormatting sqref="C16">
    <cfRule type="colorScale" priority="2798">
      <colorScale>
        <cfvo type="min"/>
        <cfvo type="max"/>
        <color theme="0"/>
        <color theme="0"/>
      </colorScale>
    </cfRule>
    <cfRule type="expression" dxfId="1239" priority="2800">
      <formula>B16&lt;0</formula>
    </cfRule>
  </conditionalFormatting>
  <conditionalFormatting sqref="C17:C18">
    <cfRule type="colorScale" priority="2838">
      <colorScale>
        <cfvo type="min"/>
        <cfvo type="max"/>
        <color theme="0"/>
        <color theme="0"/>
      </colorScale>
    </cfRule>
    <cfRule type="expression" dxfId="1238" priority="2840">
      <formula>B17&lt;0</formula>
    </cfRule>
  </conditionalFormatting>
  <conditionalFormatting sqref="C19">
    <cfRule type="colorScale" priority="2794">
      <colorScale>
        <cfvo type="min"/>
        <cfvo type="max"/>
        <color theme="0"/>
        <color theme="0"/>
      </colorScale>
    </cfRule>
    <cfRule type="expression" dxfId="1237" priority="2796">
      <formula>B19&lt;0</formula>
    </cfRule>
  </conditionalFormatting>
  <conditionalFormatting sqref="C20:C21">
    <cfRule type="colorScale" priority="2834">
      <colorScale>
        <cfvo type="min"/>
        <cfvo type="max"/>
        <color theme="0"/>
        <color theme="0"/>
      </colorScale>
    </cfRule>
    <cfRule type="expression" dxfId="1236" priority="2836">
      <formula>B20&lt;0</formula>
    </cfRule>
  </conditionalFormatting>
  <conditionalFormatting sqref="C24">
    <cfRule type="colorScale" priority="2790">
      <colorScale>
        <cfvo type="min"/>
        <cfvo type="max"/>
        <color theme="0"/>
        <color theme="0"/>
      </colorScale>
    </cfRule>
    <cfRule type="expression" dxfId="1235" priority="2792">
      <formula>B24&lt;0</formula>
    </cfRule>
  </conditionalFormatting>
  <conditionalFormatting sqref="C24:C32">
    <cfRule type="expression" dxfId="1234" priority="2781">
      <formula>IF(C24="Validar","Rojo","Verde")</formula>
    </cfRule>
    <cfRule type="expression" priority="2783">
      <formula>#REF!</formula>
    </cfRule>
  </conditionalFormatting>
  <conditionalFormatting sqref="C25">
    <cfRule type="colorScale" priority="2830">
      <colorScale>
        <cfvo type="min"/>
        <cfvo type="max"/>
        <color theme="0"/>
        <color theme="0"/>
      </colorScale>
    </cfRule>
    <cfRule type="expression" dxfId="1233" priority="2832">
      <formula>B25&lt;0</formula>
    </cfRule>
  </conditionalFormatting>
  <conditionalFormatting sqref="C26">
    <cfRule type="colorScale" priority="2826">
      <colorScale>
        <cfvo type="min"/>
        <cfvo type="max"/>
        <color theme="0"/>
        <color theme="0"/>
      </colorScale>
    </cfRule>
    <cfRule type="expression" dxfId="1232" priority="2828">
      <formula>B26&lt;0</formula>
    </cfRule>
  </conditionalFormatting>
  <conditionalFormatting sqref="C27">
    <cfRule type="colorScale" priority="2786">
      <colorScale>
        <cfvo type="min"/>
        <cfvo type="max"/>
        <color theme="0"/>
        <color theme="0"/>
      </colorScale>
    </cfRule>
    <cfRule type="expression" dxfId="1231" priority="2788">
      <formula>B27&lt;0</formula>
    </cfRule>
  </conditionalFormatting>
  <conditionalFormatting sqref="C28">
    <cfRule type="colorScale" priority="2822">
      <colorScale>
        <cfvo type="min"/>
        <cfvo type="max"/>
        <color theme="0"/>
        <color theme="0"/>
      </colorScale>
    </cfRule>
    <cfRule type="expression" dxfId="1230" priority="2824">
      <formula>B28&lt;0</formula>
    </cfRule>
  </conditionalFormatting>
  <conditionalFormatting sqref="C29">
    <cfRule type="colorScale" priority="2818">
      <colorScale>
        <cfvo type="min"/>
        <cfvo type="max"/>
        <color theme="0"/>
        <color theme="0"/>
      </colorScale>
    </cfRule>
    <cfRule type="expression" dxfId="1229" priority="2820">
      <formula>B29&lt;0</formula>
    </cfRule>
  </conditionalFormatting>
  <conditionalFormatting sqref="C30">
    <cfRule type="colorScale" priority="2782">
      <colorScale>
        <cfvo type="min"/>
        <cfvo type="max"/>
        <color theme="0"/>
        <color theme="0"/>
      </colorScale>
    </cfRule>
    <cfRule type="expression" dxfId="1228" priority="2784">
      <formula>B30&lt;0</formula>
    </cfRule>
  </conditionalFormatting>
  <conditionalFormatting sqref="C31">
    <cfRule type="colorScale" priority="2814">
      <colorScale>
        <cfvo type="min"/>
        <cfvo type="max"/>
        <color theme="0"/>
        <color theme="0"/>
      </colorScale>
    </cfRule>
    <cfRule type="expression" dxfId="1227" priority="2816">
      <formula>B31&lt;0</formula>
    </cfRule>
  </conditionalFormatting>
  <conditionalFormatting sqref="C32">
    <cfRule type="colorScale" priority="2810">
      <colorScale>
        <cfvo type="min"/>
        <cfvo type="max"/>
        <color theme="0"/>
        <color theme="0"/>
      </colorScale>
    </cfRule>
    <cfRule type="expression" dxfId="1226" priority="2812">
      <formula>B32&lt;0</formula>
    </cfRule>
  </conditionalFormatting>
  <conditionalFormatting sqref="C40">
    <cfRule type="colorScale" priority="2778">
      <colorScale>
        <cfvo type="min"/>
        <cfvo type="max"/>
        <color theme="0"/>
        <color theme="0"/>
      </colorScale>
    </cfRule>
    <cfRule type="expression" priority="2779">
      <formula>#REF!</formula>
    </cfRule>
    <cfRule type="expression" dxfId="1225" priority="2780">
      <formula>B40&lt;0</formula>
    </cfRule>
  </conditionalFormatting>
  <conditionalFormatting sqref="C40:C107">
    <cfRule type="expression" dxfId="1224" priority="2554">
      <formula>IF(C40="Validar","Rojo","Verde")</formula>
    </cfRule>
  </conditionalFormatting>
  <conditionalFormatting sqref="C41:C68">
    <cfRule type="colorScale" priority="2806">
      <colorScale>
        <cfvo type="min"/>
        <cfvo type="max"/>
        <color theme="0"/>
        <color theme="0"/>
      </colorScale>
    </cfRule>
    <cfRule type="expression" priority="2807">
      <formula>$F$20</formula>
    </cfRule>
    <cfRule type="expression" dxfId="1223" priority="2808">
      <formula>B41&lt;0</formula>
    </cfRule>
  </conditionalFormatting>
  <conditionalFormatting sqref="C69">
    <cfRule type="colorScale" priority="2774">
      <colorScale>
        <cfvo type="min"/>
        <cfvo type="max"/>
        <color theme="0"/>
        <color theme="0"/>
      </colorScale>
    </cfRule>
    <cfRule type="expression" priority="2775">
      <formula>#REF!</formula>
    </cfRule>
    <cfRule type="expression" dxfId="1222" priority="2776">
      <formula>B69&lt;0</formula>
    </cfRule>
  </conditionalFormatting>
  <conditionalFormatting sqref="C70:C82">
    <cfRule type="colorScale" priority="2854">
      <colorScale>
        <cfvo type="min"/>
        <cfvo type="max"/>
        <color theme="0"/>
        <color theme="0"/>
      </colorScale>
    </cfRule>
    <cfRule type="expression" priority="2855">
      <formula>$F$20</formula>
    </cfRule>
    <cfRule type="expression" dxfId="1221" priority="2856">
      <formula>B70&lt;0</formula>
    </cfRule>
  </conditionalFormatting>
  <conditionalFormatting sqref="C83 C92 C103 C107">
    <cfRule type="expression" dxfId="1220" priority="2852">
      <formula>B83&lt;0</formula>
    </cfRule>
  </conditionalFormatting>
  <conditionalFormatting sqref="C84">
    <cfRule type="colorScale" priority="2555">
      <colorScale>
        <cfvo type="min"/>
        <cfvo type="max"/>
        <color theme="0"/>
        <color theme="0"/>
      </colorScale>
    </cfRule>
    <cfRule type="expression" priority="2556">
      <formula>#REF!</formula>
    </cfRule>
    <cfRule type="expression" dxfId="1219" priority="2557">
      <formula>B84&lt;0</formula>
    </cfRule>
  </conditionalFormatting>
  <conditionalFormatting sqref="C85:C91">
    <cfRule type="colorScale" priority="2858">
      <colorScale>
        <cfvo type="min"/>
        <cfvo type="max"/>
        <color theme="0"/>
        <color theme="0"/>
      </colorScale>
    </cfRule>
    <cfRule type="expression" priority="2859">
      <formula>$F$20</formula>
    </cfRule>
    <cfRule type="expression" dxfId="1218" priority="2860">
      <formula>B85&lt;0</formula>
    </cfRule>
  </conditionalFormatting>
  <conditionalFormatting sqref="C83 C92 C103 C107">
    <cfRule type="colorScale" priority="2850">
      <colorScale>
        <cfvo type="min"/>
        <cfvo type="max"/>
        <color theme="0"/>
        <color theme="0"/>
      </colorScale>
    </cfRule>
  </conditionalFormatting>
  <conditionalFormatting sqref="C93">
    <cfRule type="colorScale" priority="2770">
      <colorScale>
        <cfvo type="min"/>
        <cfvo type="max"/>
        <color theme="0"/>
        <color theme="0"/>
      </colorScale>
    </cfRule>
    <cfRule type="expression" priority="2771">
      <formula>#REF!</formula>
    </cfRule>
    <cfRule type="expression" dxfId="1217" priority="2772">
      <formula>B93&lt;0</formula>
    </cfRule>
  </conditionalFormatting>
  <conditionalFormatting sqref="C94:C102">
    <cfRule type="colorScale" priority="2862">
      <colorScale>
        <cfvo type="min"/>
        <cfvo type="max"/>
        <color theme="0"/>
        <color theme="0"/>
      </colorScale>
    </cfRule>
    <cfRule type="expression" priority="2863">
      <formula>$F$20</formula>
    </cfRule>
    <cfRule type="expression" dxfId="1216" priority="2864">
      <formula>B94&lt;0</formula>
    </cfRule>
  </conditionalFormatting>
  <conditionalFormatting sqref="C104">
    <cfRule type="colorScale" priority="2766">
      <colorScale>
        <cfvo type="min"/>
        <cfvo type="max"/>
        <color theme="0"/>
        <color theme="0"/>
      </colorScale>
    </cfRule>
    <cfRule type="expression" priority="2767">
      <formula>#REF!</formula>
    </cfRule>
    <cfRule type="expression" dxfId="1215" priority="2768">
      <formula>B104&lt;0</formula>
    </cfRule>
  </conditionalFormatting>
  <conditionalFormatting sqref="C105:C106">
    <cfRule type="colorScale" priority="2866">
      <colorScale>
        <cfvo type="min"/>
        <cfvo type="max"/>
        <color theme="0"/>
        <color theme="0"/>
      </colorScale>
    </cfRule>
    <cfRule type="expression" priority="2867">
      <formula>$F$20</formula>
    </cfRule>
    <cfRule type="expression" dxfId="1214" priority="2868">
      <formula>B105&lt;0</formula>
    </cfRule>
  </conditionalFormatting>
  <conditionalFormatting sqref="C110">
    <cfRule type="colorScale" priority="2870">
      <colorScale>
        <cfvo type="min"/>
        <cfvo type="max"/>
        <color theme="0"/>
        <color theme="0"/>
      </colorScale>
    </cfRule>
    <cfRule type="expression" dxfId="1213" priority="2872">
      <formula>B110&lt;0</formula>
    </cfRule>
  </conditionalFormatting>
  <conditionalFormatting sqref="C110:C111">
    <cfRule type="expression" priority="2538">
      <formula>$F$20</formula>
    </cfRule>
  </conditionalFormatting>
  <conditionalFormatting sqref="C111">
    <cfRule type="colorScale" priority="2537">
      <colorScale>
        <cfvo type="min"/>
        <cfvo type="max"/>
        <color theme="0"/>
        <color theme="0"/>
      </colorScale>
    </cfRule>
    <cfRule type="expression" dxfId="1212" priority="2539">
      <formula>B111&lt;0</formula>
    </cfRule>
  </conditionalFormatting>
  <conditionalFormatting sqref="C117:C123">
    <cfRule type="colorScale" priority="3990">
      <colorScale>
        <cfvo type="min"/>
        <cfvo type="max"/>
        <color theme="0"/>
        <color theme="0"/>
      </colorScale>
    </cfRule>
    <cfRule type="expression" priority="3991">
      <formula>$F$20</formula>
    </cfRule>
    <cfRule type="expression" dxfId="1211" priority="3992">
      <formula>B117&lt;0</formula>
    </cfRule>
  </conditionalFormatting>
  <conditionalFormatting sqref="C125">
    <cfRule type="colorScale" priority="2762">
      <colorScale>
        <cfvo type="min"/>
        <cfvo type="max"/>
        <color theme="0"/>
        <color theme="0"/>
      </colorScale>
    </cfRule>
    <cfRule type="expression" priority="2763">
      <formula>#REF!</formula>
    </cfRule>
    <cfRule type="expression" dxfId="1210" priority="2764">
      <formula>B125&lt;0</formula>
    </cfRule>
  </conditionalFormatting>
  <conditionalFormatting sqref="C125:C135">
    <cfRule type="expression" dxfId="1209" priority="2761">
      <formula>IF(C125="Validar","Rojo","Verde")</formula>
    </cfRule>
  </conditionalFormatting>
  <conditionalFormatting sqref="C126:C132">
    <cfRule type="colorScale" priority="3994">
      <colorScale>
        <cfvo type="min"/>
        <cfvo type="max"/>
        <color theme="0"/>
        <color theme="0"/>
      </colorScale>
    </cfRule>
    <cfRule type="expression" dxfId="1208" priority="3996">
      <formula>B126&lt;0</formula>
    </cfRule>
  </conditionalFormatting>
  <conditionalFormatting sqref="C126:C134">
    <cfRule type="expression" priority="3995">
      <formula>$F$20</formula>
    </cfRule>
  </conditionalFormatting>
  <conditionalFormatting sqref="C133:C134">
    <cfRule type="colorScale" priority="3998">
      <colorScale>
        <cfvo type="min"/>
        <cfvo type="max"/>
        <color theme="0"/>
        <color theme="0"/>
      </colorScale>
    </cfRule>
    <cfRule type="expression" dxfId="1207" priority="4000">
      <formula>B133&lt;0</formula>
    </cfRule>
  </conditionalFormatting>
  <conditionalFormatting sqref="C135">
    <cfRule type="colorScale" priority="3986">
      <colorScale>
        <cfvo type="min"/>
        <cfvo type="max"/>
        <color theme="0"/>
        <color theme="0"/>
      </colorScale>
    </cfRule>
    <cfRule type="expression" priority="3987">
      <formula>$F$24</formula>
    </cfRule>
    <cfRule type="expression" dxfId="1206" priority="3988">
      <formula>B135&lt;0</formula>
    </cfRule>
  </conditionalFormatting>
  <conditionalFormatting sqref="C110:D111">
    <cfRule type="expression" dxfId="1205" priority="2532">
      <formula>IF(C110="Validar","Rojo","Verde")</formula>
    </cfRule>
  </conditionalFormatting>
  <conditionalFormatting sqref="C117:D123">
    <cfRule type="expression" dxfId="1204" priority="2701">
      <formula>IF(C117="Validar","Rojo","Verde")</formula>
    </cfRule>
  </conditionalFormatting>
  <conditionalFormatting sqref="D41:D67">
    <cfRule type="colorScale" priority="2750">
      <colorScale>
        <cfvo type="min"/>
        <cfvo type="max"/>
        <color theme="0"/>
        <color theme="0"/>
      </colorScale>
    </cfRule>
    <cfRule type="expression" priority="2751">
      <formula>#REF!</formula>
    </cfRule>
    <cfRule type="expression" dxfId="1203" priority="2752">
      <formula>C41&lt;0</formula>
    </cfRule>
  </conditionalFormatting>
  <conditionalFormatting sqref="D41:D68">
    <cfRule type="expression" dxfId="1202" priority="2749">
      <formula>IF(D41="Validar","Rojo","Verde")</formula>
    </cfRule>
  </conditionalFormatting>
  <conditionalFormatting sqref="D68 C83:D83 C92:D92 C103:D103 C107:D107">
    <cfRule type="expression" priority="2755">
      <formula>$F$24</formula>
    </cfRule>
  </conditionalFormatting>
  <conditionalFormatting sqref="D68 D83 D92 D103 D107">
    <cfRule type="expression" dxfId="1201" priority="2756">
      <formula>C68&lt;0</formula>
    </cfRule>
  </conditionalFormatting>
  <conditionalFormatting sqref="D70">
    <cfRule type="colorScale" priority="2746">
      <colorScale>
        <cfvo type="min"/>
        <cfvo type="max"/>
        <color theme="0"/>
        <color theme="0"/>
      </colorScale>
    </cfRule>
    <cfRule type="expression" dxfId="1200" priority="2748">
      <formula>C70&lt;0</formula>
    </cfRule>
  </conditionalFormatting>
  <conditionalFormatting sqref="D70:D82">
    <cfRule type="expression" priority="2743">
      <formula>#REF!</formula>
    </cfRule>
  </conditionalFormatting>
  <conditionalFormatting sqref="D70:D83">
    <cfRule type="expression" dxfId="1199" priority="2741">
      <formula>IF(D70="Validar","Rojo","Verde")</formula>
    </cfRule>
  </conditionalFormatting>
  <conditionalFormatting sqref="D71:D79">
    <cfRule type="colorScale" priority="2742">
      <colorScale>
        <cfvo type="min"/>
        <cfvo type="max"/>
        <color theme="0"/>
        <color theme="0"/>
      </colorScale>
    </cfRule>
    <cfRule type="expression" dxfId="1198" priority="2744">
      <formula>C71&lt;0</formula>
    </cfRule>
  </conditionalFormatting>
  <conditionalFormatting sqref="D80:D82">
    <cfRule type="colorScale" priority="2758">
      <colorScale>
        <cfvo type="min"/>
        <cfvo type="max"/>
        <color theme="0"/>
        <color theme="0"/>
      </colorScale>
    </cfRule>
    <cfRule type="expression" dxfId="1197" priority="2760">
      <formula>C80&lt;0</formula>
    </cfRule>
  </conditionalFormatting>
  <conditionalFormatting sqref="D68 D83 D92 D103 D107">
    <cfRule type="colorScale" priority="2754">
      <colorScale>
        <cfvo type="min"/>
        <cfvo type="max"/>
        <color theme="0"/>
        <color theme="0"/>
      </colorScale>
    </cfRule>
  </conditionalFormatting>
  <conditionalFormatting sqref="D85">
    <cfRule type="colorScale" priority="2738">
      <colorScale>
        <cfvo type="min"/>
        <cfvo type="max"/>
        <color theme="0"/>
        <color theme="0"/>
      </colorScale>
    </cfRule>
    <cfRule type="expression" dxfId="1196" priority="2740">
      <formula>C85&lt;0</formula>
    </cfRule>
  </conditionalFormatting>
  <conditionalFormatting sqref="D85:D91">
    <cfRule type="expression" priority="2735">
      <formula>#REF!</formula>
    </cfRule>
  </conditionalFormatting>
  <conditionalFormatting sqref="D85:D92">
    <cfRule type="expression" dxfId="1195" priority="2733">
      <formula>IF(D85="Validar","Rojo","Verde")</formula>
    </cfRule>
  </conditionalFormatting>
  <conditionalFormatting sqref="D86:D91">
    <cfRule type="colorScale" priority="2734">
      <colorScale>
        <cfvo type="min"/>
        <cfvo type="max"/>
        <color theme="0"/>
        <color theme="0"/>
      </colorScale>
    </cfRule>
    <cfRule type="expression" dxfId="1194" priority="2736">
      <formula>C86&lt;0</formula>
    </cfRule>
  </conditionalFormatting>
  <conditionalFormatting sqref="D94">
    <cfRule type="colorScale" priority="2730">
      <colorScale>
        <cfvo type="min"/>
        <cfvo type="max"/>
        <color theme="0"/>
        <color theme="0"/>
      </colorScale>
    </cfRule>
    <cfRule type="expression" dxfId="1193" priority="2732">
      <formula>C94&lt;0</formula>
    </cfRule>
  </conditionalFormatting>
  <conditionalFormatting sqref="D94:D102">
    <cfRule type="expression" priority="2719">
      <formula>#REF!</formula>
    </cfRule>
  </conditionalFormatting>
  <conditionalFormatting sqref="D94:D103">
    <cfRule type="expression" dxfId="1192" priority="2717">
      <formula>IF(D94="Validar","Rojo","Verde")</formula>
    </cfRule>
  </conditionalFormatting>
  <conditionalFormatting sqref="D95:D100">
    <cfRule type="colorScale" priority="2726">
      <colorScale>
        <cfvo type="min"/>
        <cfvo type="max"/>
        <color theme="0"/>
        <color theme="0"/>
      </colorScale>
    </cfRule>
    <cfRule type="expression" dxfId="1191" priority="2728">
      <formula>C95&lt;0</formula>
    </cfRule>
  </conditionalFormatting>
  <conditionalFormatting sqref="D101">
    <cfRule type="colorScale" priority="2722">
      <colorScale>
        <cfvo type="min"/>
        <cfvo type="max"/>
        <color theme="0"/>
        <color theme="0"/>
      </colorScale>
    </cfRule>
    <cfRule type="expression" dxfId="1190" priority="2724">
      <formula>C101&lt;0</formula>
    </cfRule>
  </conditionalFormatting>
  <conditionalFormatting sqref="D102">
    <cfRule type="colorScale" priority="2718">
      <colorScale>
        <cfvo type="min"/>
        <cfvo type="max"/>
        <color theme="0"/>
        <color theme="0"/>
      </colorScale>
    </cfRule>
    <cfRule type="expression" dxfId="1189" priority="2720">
      <formula>C102&lt;0</formula>
    </cfRule>
  </conditionalFormatting>
  <conditionalFormatting sqref="D105">
    <cfRule type="colorScale" priority="2714">
      <colorScale>
        <cfvo type="min"/>
        <cfvo type="max"/>
        <color theme="0"/>
        <color theme="0"/>
      </colorScale>
    </cfRule>
    <cfRule type="expression" dxfId="1188" priority="2716">
      <formula>C105&lt;0</formula>
    </cfRule>
  </conditionalFormatting>
  <conditionalFormatting sqref="D105:D106">
    <cfRule type="expression" priority="2711">
      <formula>#REF!</formula>
    </cfRule>
  </conditionalFormatting>
  <conditionalFormatting sqref="D105:D107">
    <cfRule type="expression" dxfId="1187" priority="2709">
      <formula>IF(D105="Validar","Rojo","Verde")</formula>
    </cfRule>
  </conditionalFormatting>
  <conditionalFormatting sqref="D106">
    <cfRule type="colorScale" priority="2710">
      <colorScale>
        <cfvo type="min"/>
        <cfvo type="max"/>
        <color theme="0"/>
        <color theme="0"/>
      </colorScale>
    </cfRule>
    <cfRule type="expression" dxfId="1186" priority="2712">
      <formula>C106&lt;0</formula>
    </cfRule>
  </conditionalFormatting>
  <conditionalFormatting sqref="D110">
    <cfRule type="colorScale" priority="2698">
      <colorScale>
        <cfvo type="min"/>
        <cfvo type="max"/>
        <color theme="0"/>
        <color theme="0"/>
      </colorScale>
    </cfRule>
    <cfRule type="expression" dxfId="1185" priority="2700">
      <formula>C110&lt;0</formula>
    </cfRule>
  </conditionalFormatting>
  <conditionalFormatting sqref="D110:D111">
    <cfRule type="expression" priority="2534">
      <formula>#REF!</formula>
    </cfRule>
  </conditionalFormatting>
  <conditionalFormatting sqref="D111">
    <cfRule type="colorScale" priority="2533">
      <colorScale>
        <cfvo type="min"/>
        <cfvo type="max"/>
        <color theme="0"/>
        <color theme="0"/>
      </colorScale>
    </cfRule>
    <cfRule type="expression" dxfId="1184" priority="2535">
      <formula>C111&lt;0</formula>
    </cfRule>
  </conditionalFormatting>
  <conditionalFormatting sqref="D117">
    <cfRule type="colorScale" priority="2706">
      <colorScale>
        <cfvo type="min"/>
        <cfvo type="max"/>
        <color theme="0"/>
        <color theme="0"/>
      </colorScale>
    </cfRule>
    <cfRule type="expression" dxfId="1183" priority="2708">
      <formula>C117&lt;0</formula>
    </cfRule>
  </conditionalFormatting>
  <conditionalFormatting sqref="D117:D123">
    <cfRule type="expression" priority="2703">
      <formula>#REF!</formula>
    </cfRule>
  </conditionalFormatting>
  <conditionalFormatting sqref="D118:D123">
    <cfRule type="colorScale" priority="2702">
      <colorScale>
        <cfvo type="min"/>
        <cfvo type="max"/>
        <color theme="0"/>
        <color theme="0"/>
      </colorScale>
    </cfRule>
    <cfRule type="expression" dxfId="1182" priority="2704">
      <formula>C118&lt;0</formula>
    </cfRule>
  </conditionalFormatting>
  <conditionalFormatting sqref="D126:D135">
    <cfRule type="expression" dxfId="1181" priority="4001">
      <formula>IF(D126="Validar","Rojo","Verde")</formula>
    </cfRule>
    <cfRule type="colorScale" priority="4002">
      <colorScale>
        <cfvo type="min"/>
        <cfvo type="max"/>
        <color theme="0"/>
        <color theme="0"/>
      </colorScale>
    </cfRule>
    <cfRule type="expression" priority="4003">
      <formula>$F$24</formula>
    </cfRule>
    <cfRule type="expression" dxfId="1180" priority="4004">
      <formula>C126&lt;0</formula>
    </cfRule>
  </conditionalFormatting>
  <conditionalFormatting sqref="F6:F10">
    <cfRule type="colorScale" priority="3706">
      <colorScale>
        <cfvo type="min"/>
        <cfvo type="max"/>
        <color theme="0"/>
        <color theme="0"/>
      </colorScale>
    </cfRule>
    <cfRule type="expression" dxfId="1179" priority="3708">
      <formula>E6&lt;0</formula>
    </cfRule>
  </conditionalFormatting>
  <conditionalFormatting sqref="F6:F21">
    <cfRule type="expression" dxfId="1178" priority="3085">
      <formula>IF(F6="Validar","Rojo","Verde")</formula>
    </cfRule>
    <cfRule type="expression" priority="3087">
      <formula>#REF!</formula>
    </cfRule>
  </conditionalFormatting>
  <conditionalFormatting sqref="F11">
    <cfRule type="colorScale" priority="3134">
      <colorScale>
        <cfvo type="min"/>
        <cfvo type="max"/>
        <color theme="0"/>
        <color theme="0"/>
      </colorScale>
    </cfRule>
    <cfRule type="expression" dxfId="1177" priority="3136">
      <formula>E11&lt;0</formula>
    </cfRule>
  </conditionalFormatting>
  <conditionalFormatting sqref="F12:F15">
    <cfRule type="colorScale" priority="3702">
      <colorScale>
        <cfvo type="min"/>
        <cfvo type="max"/>
        <color theme="0"/>
        <color theme="0"/>
      </colorScale>
    </cfRule>
    <cfRule type="expression" dxfId="1176" priority="3704">
      <formula>E12&lt;0</formula>
    </cfRule>
  </conditionalFormatting>
  <conditionalFormatting sqref="F16">
    <cfRule type="colorScale" priority="3110">
      <colorScale>
        <cfvo type="min"/>
        <cfvo type="max"/>
        <color theme="0"/>
        <color theme="0"/>
      </colorScale>
    </cfRule>
    <cfRule type="expression" dxfId="1175" priority="3112">
      <formula>E16&lt;0</formula>
    </cfRule>
  </conditionalFormatting>
  <conditionalFormatting sqref="F17:F18">
    <cfRule type="colorScale" priority="3698">
      <colorScale>
        <cfvo type="min"/>
        <cfvo type="max"/>
        <color theme="0"/>
        <color theme="0"/>
      </colorScale>
    </cfRule>
    <cfRule type="expression" dxfId="1174" priority="3700">
      <formula>E17&lt;0</formula>
    </cfRule>
  </conditionalFormatting>
  <conditionalFormatting sqref="F19">
    <cfRule type="colorScale" priority="3086">
      <colorScale>
        <cfvo type="min"/>
        <cfvo type="max"/>
        <color theme="0"/>
        <color theme="0"/>
      </colorScale>
    </cfRule>
    <cfRule type="expression" dxfId="1173" priority="3088">
      <formula>E19&lt;0</formula>
    </cfRule>
  </conditionalFormatting>
  <conditionalFormatting sqref="F20:F21">
    <cfRule type="colorScale" priority="3694">
      <colorScale>
        <cfvo type="min"/>
        <cfvo type="max"/>
        <color theme="0"/>
        <color theme="0"/>
      </colorScale>
    </cfRule>
    <cfRule type="expression" dxfId="1172" priority="3696">
      <formula>E20&lt;0</formula>
    </cfRule>
  </conditionalFormatting>
  <conditionalFormatting sqref="F24">
    <cfRule type="colorScale" priority="3062">
      <colorScale>
        <cfvo type="min"/>
        <cfvo type="max"/>
        <color theme="0"/>
        <color theme="0"/>
      </colorScale>
    </cfRule>
    <cfRule type="expression" dxfId="1171" priority="3064">
      <formula>E24&lt;0</formula>
    </cfRule>
  </conditionalFormatting>
  <conditionalFormatting sqref="F24:F32">
    <cfRule type="expression" dxfId="1170" priority="3013">
      <formula>IF(F24="Validar","Rojo","Verde")</formula>
    </cfRule>
    <cfRule type="expression" priority="3015">
      <formula>#REF!</formula>
    </cfRule>
  </conditionalFormatting>
  <conditionalFormatting sqref="F25">
    <cfRule type="colorScale" priority="3690">
      <colorScale>
        <cfvo type="min"/>
        <cfvo type="max"/>
        <color theme="0"/>
        <color theme="0"/>
      </colorScale>
    </cfRule>
    <cfRule type="expression" dxfId="1169" priority="3692">
      <formula>E25&lt;0</formula>
    </cfRule>
  </conditionalFormatting>
  <conditionalFormatting sqref="F26">
    <cfRule type="colorScale" priority="3686">
      <colorScale>
        <cfvo type="min"/>
        <cfvo type="max"/>
        <color theme="0"/>
        <color theme="0"/>
      </colorScale>
    </cfRule>
    <cfRule type="expression" dxfId="1168" priority="3688">
      <formula>E26&lt;0</formula>
    </cfRule>
  </conditionalFormatting>
  <conditionalFormatting sqref="F27">
    <cfRule type="colorScale" priority="3038">
      <colorScale>
        <cfvo type="min"/>
        <cfvo type="max"/>
        <color theme="0"/>
        <color theme="0"/>
      </colorScale>
    </cfRule>
    <cfRule type="expression" dxfId="1167" priority="3040">
      <formula>E27&lt;0</formula>
    </cfRule>
  </conditionalFormatting>
  <conditionalFormatting sqref="F28">
    <cfRule type="colorScale" priority="3682">
      <colorScale>
        <cfvo type="min"/>
        <cfvo type="max"/>
        <color theme="0"/>
        <color theme="0"/>
      </colorScale>
    </cfRule>
    <cfRule type="expression" dxfId="1166" priority="3684">
      <formula>E28&lt;0</formula>
    </cfRule>
  </conditionalFormatting>
  <conditionalFormatting sqref="F29">
    <cfRule type="colorScale" priority="3678">
      <colorScale>
        <cfvo type="min"/>
        <cfvo type="max"/>
        <color theme="0"/>
        <color theme="0"/>
      </colorScale>
    </cfRule>
    <cfRule type="expression" dxfId="1165" priority="3680">
      <formula>E29&lt;0</formula>
    </cfRule>
  </conditionalFormatting>
  <conditionalFormatting sqref="F30">
    <cfRule type="colorScale" priority="3014">
      <colorScale>
        <cfvo type="min"/>
        <cfvo type="max"/>
        <color theme="0"/>
        <color theme="0"/>
      </colorScale>
    </cfRule>
    <cfRule type="expression" dxfId="1164" priority="3016">
      <formula>E30&lt;0</formula>
    </cfRule>
  </conditionalFormatting>
  <conditionalFormatting sqref="F31">
    <cfRule type="colorScale" priority="3674">
      <colorScale>
        <cfvo type="min"/>
        <cfvo type="max"/>
        <color theme="0"/>
        <color theme="0"/>
      </colorScale>
    </cfRule>
    <cfRule type="expression" dxfId="1163" priority="3676">
      <formula>E31&lt;0</formula>
    </cfRule>
  </conditionalFormatting>
  <conditionalFormatting sqref="F32">
    <cfRule type="colorScale" priority="3670">
      <colorScale>
        <cfvo type="min"/>
        <cfvo type="max"/>
        <color theme="0"/>
        <color theme="0"/>
      </colorScale>
    </cfRule>
    <cfRule type="expression" dxfId="1162" priority="3672">
      <formula>E32&lt;0</formula>
    </cfRule>
  </conditionalFormatting>
  <conditionalFormatting sqref="F40">
    <cfRule type="colorScale" priority="2990">
      <colorScale>
        <cfvo type="min"/>
        <cfvo type="max"/>
        <color theme="0"/>
        <color theme="0"/>
      </colorScale>
    </cfRule>
    <cfRule type="expression" priority="2991">
      <formula>#REF!</formula>
    </cfRule>
    <cfRule type="expression" dxfId="1161" priority="2992">
      <formula>E40&lt;0</formula>
    </cfRule>
  </conditionalFormatting>
  <conditionalFormatting sqref="F40:F107">
    <cfRule type="expression" dxfId="1160" priority="2578">
      <formula>IF(F40="Validar","Rojo","Verde")</formula>
    </cfRule>
  </conditionalFormatting>
  <conditionalFormatting sqref="F41:F68">
    <cfRule type="colorScale" priority="3666">
      <colorScale>
        <cfvo type="min"/>
        <cfvo type="max"/>
        <color theme="0"/>
        <color theme="0"/>
      </colorScale>
    </cfRule>
    <cfRule type="expression" priority="3667">
      <formula>$F$20</formula>
    </cfRule>
    <cfRule type="expression" dxfId="1159" priority="3668">
      <formula>E41&lt;0</formula>
    </cfRule>
  </conditionalFormatting>
  <conditionalFormatting sqref="F69">
    <cfRule type="colorScale" priority="2966">
      <colorScale>
        <cfvo type="min"/>
        <cfvo type="max"/>
        <color theme="0"/>
        <color theme="0"/>
      </colorScale>
    </cfRule>
    <cfRule type="expression" priority="2967">
      <formula>#REF!</formula>
    </cfRule>
    <cfRule type="expression" dxfId="1158" priority="2968">
      <formula>E69&lt;0</formula>
    </cfRule>
  </conditionalFormatting>
  <conditionalFormatting sqref="F70:F82">
    <cfRule type="colorScale" priority="3718">
      <colorScale>
        <cfvo type="min"/>
        <cfvo type="max"/>
        <color theme="0"/>
        <color theme="0"/>
      </colorScale>
    </cfRule>
    <cfRule type="expression" priority="3719">
      <formula>$F$20</formula>
    </cfRule>
    <cfRule type="expression" dxfId="1157" priority="3720">
      <formula>E70&lt;0</formula>
    </cfRule>
  </conditionalFormatting>
  <conditionalFormatting sqref="F83 F92 F103 F107">
    <cfRule type="expression" dxfId="1156" priority="3712">
      <formula>E83&lt;0</formula>
    </cfRule>
  </conditionalFormatting>
  <conditionalFormatting sqref="F84">
    <cfRule type="colorScale" priority="2579">
      <colorScale>
        <cfvo type="min"/>
        <cfvo type="max"/>
        <color theme="0"/>
        <color theme="0"/>
      </colorScale>
    </cfRule>
    <cfRule type="expression" priority="2580">
      <formula>#REF!</formula>
    </cfRule>
    <cfRule type="expression" dxfId="1155" priority="2581">
      <formula>E84&lt;0</formula>
    </cfRule>
  </conditionalFormatting>
  <conditionalFormatting sqref="F85:F91">
    <cfRule type="colorScale" priority="3726">
      <colorScale>
        <cfvo type="min"/>
        <cfvo type="max"/>
        <color theme="0"/>
        <color theme="0"/>
      </colorScale>
    </cfRule>
    <cfRule type="expression" priority="3727">
      <formula>$F$20</formula>
    </cfRule>
    <cfRule type="expression" dxfId="1154" priority="3728">
      <formula>E85&lt;0</formula>
    </cfRule>
  </conditionalFormatting>
  <conditionalFormatting sqref="F83 F92 F103 F107">
    <cfRule type="colorScale" priority="3710">
      <colorScale>
        <cfvo type="min"/>
        <cfvo type="max"/>
        <color theme="0"/>
        <color theme="0"/>
      </colorScale>
    </cfRule>
  </conditionalFormatting>
  <conditionalFormatting sqref="F93">
    <cfRule type="colorScale" priority="2942">
      <colorScale>
        <cfvo type="min"/>
        <cfvo type="max"/>
        <color theme="0"/>
        <color theme="0"/>
      </colorScale>
    </cfRule>
    <cfRule type="expression" priority="2943">
      <formula>#REF!</formula>
    </cfRule>
    <cfRule type="expression" dxfId="1153" priority="2944">
      <formula>E93&lt;0</formula>
    </cfRule>
  </conditionalFormatting>
  <conditionalFormatting sqref="F94:F102">
    <cfRule type="colorScale" priority="3730">
      <colorScale>
        <cfvo type="min"/>
        <cfvo type="max"/>
        <color theme="0"/>
        <color theme="0"/>
      </colorScale>
    </cfRule>
    <cfRule type="expression" priority="3731">
      <formula>$F$20</formula>
    </cfRule>
    <cfRule type="expression" dxfId="1152" priority="3732">
      <formula>E94&lt;0</formula>
    </cfRule>
  </conditionalFormatting>
  <conditionalFormatting sqref="F104">
    <cfRule type="colorScale" priority="2918">
      <colorScale>
        <cfvo type="min"/>
        <cfvo type="max"/>
        <color theme="0"/>
        <color theme="0"/>
      </colorScale>
    </cfRule>
    <cfRule type="expression" priority="2919">
      <formula>#REF!</formula>
    </cfRule>
    <cfRule type="expression" dxfId="1151" priority="2920">
      <formula>E104&lt;0</formula>
    </cfRule>
  </conditionalFormatting>
  <conditionalFormatting sqref="F105:F106">
    <cfRule type="colorScale" priority="3734">
      <colorScale>
        <cfvo type="min"/>
        <cfvo type="max"/>
        <color theme="0"/>
        <color theme="0"/>
      </colorScale>
    </cfRule>
    <cfRule type="expression" priority="3735">
      <formula>$F$20</formula>
    </cfRule>
    <cfRule type="expression" dxfId="1150" priority="3736">
      <formula>E105&lt;0</formula>
    </cfRule>
  </conditionalFormatting>
  <conditionalFormatting sqref="F110">
    <cfRule type="colorScale" priority="3738">
      <colorScale>
        <cfvo type="min"/>
        <cfvo type="max"/>
        <color theme="0"/>
        <color theme="0"/>
      </colorScale>
    </cfRule>
    <cfRule type="expression" dxfId="1149" priority="3740">
      <formula>E110&lt;0</formula>
    </cfRule>
  </conditionalFormatting>
  <conditionalFormatting sqref="F110:F111">
    <cfRule type="expression" priority="2530">
      <formula>$F$20</formula>
    </cfRule>
  </conditionalFormatting>
  <conditionalFormatting sqref="F111">
    <cfRule type="colorScale" priority="2529">
      <colorScale>
        <cfvo type="min"/>
        <cfvo type="max"/>
        <color theme="0"/>
        <color theme="0"/>
      </colorScale>
    </cfRule>
    <cfRule type="expression" dxfId="1148" priority="2531">
      <formula>E111&lt;0</formula>
    </cfRule>
  </conditionalFormatting>
  <conditionalFormatting sqref="F117:F123">
    <cfRule type="colorScale" priority="3878">
      <colorScale>
        <cfvo type="min"/>
        <cfvo type="max"/>
        <color theme="0"/>
        <color theme="0"/>
      </colorScale>
    </cfRule>
    <cfRule type="expression" priority="3879">
      <formula>$F$20</formula>
    </cfRule>
    <cfRule type="expression" dxfId="1147" priority="3880">
      <formula>E117&lt;0</formula>
    </cfRule>
  </conditionalFormatting>
  <conditionalFormatting sqref="F125">
    <cfRule type="colorScale" priority="2894">
      <colorScale>
        <cfvo type="min"/>
        <cfvo type="max"/>
        <color theme="0"/>
        <color theme="0"/>
      </colorScale>
    </cfRule>
    <cfRule type="expression" priority="2895">
      <formula>#REF!</formula>
    </cfRule>
    <cfRule type="expression" dxfId="1146" priority="2896">
      <formula>E125&lt;0</formula>
    </cfRule>
  </conditionalFormatting>
  <conditionalFormatting sqref="F125:F135">
    <cfRule type="expression" dxfId="1145" priority="2893">
      <formula>IF(F125="Validar","Rojo","Verde")</formula>
    </cfRule>
  </conditionalFormatting>
  <conditionalFormatting sqref="F126:F132">
    <cfRule type="colorScale" priority="3882">
      <colorScale>
        <cfvo type="min"/>
        <cfvo type="max"/>
        <color theme="0"/>
        <color theme="0"/>
      </colorScale>
    </cfRule>
    <cfRule type="expression" dxfId="1144" priority="3884">
      <formula>E126&lt;0</formula>
    </cfRule>
  </conditionalFormatting>
  <conditionalFormatting sqref="F126:F134">
    <cfRule type="expression" priority="3883">
      <formula>$F$20</formula>
    </cfRule>
  </conditionalFormatting>
  <conditionalFormatting sqref="F133:F134">
    <cfRule type="colorScale" priority="3886">
      <colorScale>
        <cfvo type="min"/>
        <cfvo type="max"/>
        <color theme="0"/>
        <color theme="0"/>
      </colorScale>
    </cfRule>
    <cfRule type="expression" dxfId="1143" priority="3888">
      <formula>E133&lt;0</formula>
    </cfRule>
  </conditionalFormatting>
  <conditionalFormatting sqref="F135">
    <cfRule type="colorScale" priority="3870">
      <colorScale>
        <cfvo type="min"/>
        <cfvo type="max"/>
        <color theme="0"/>
        <color theme="0"/>
      </colorScale>
    </cfRule>
    <cfRule type="expression" priority="3871">
      <formula>$F$24</formula>
    </cfRule>
    <cfRule type="expression" dxfId="1142" priority="3872">
      <formula>E135&lt;0</formula>
    </cfRule>
  </conditionalFormatting>
  <conditionalFormatting sqref="F83:G83 F92:G92 F103:G103 F107:G107">
    <cfRule type="expression" priority="3711">
      <formula>$F$24</formula>
    </cfRule>
  </conditionalFormatting>
  <conditionalFormatting sqref="F110:G111">
    <cfRule type="expression" dxfId="1141" priority="2524">
      <formula>IF(F110="Validar","Rojo","Verde")</formula>
    </cfRule>
  </conditionalFormatting>
  <conditionalFormatting sqref="F117:G123">
    <cfRule type="expression" dxfId="1140" priority="3613">
      <formula>IF(F117="Validar","Rojo","Verde")</formula>
    </cfRule>
  </conditionalFormatting>
  <conditionalFormatting sqref="G41:G67">
    <cfRule type="colorScale" priority="3662">
      <colorScale>
        <cfvo type="min"/>
        <cfvo type="max"/>
        <color theme="0"/>
        <color theme="0"/>
      </colorScale>
    </cfRule>
    <cfRule type="expression" priority="3663">
      <formula>#REF!</formula>
    </cfRule>
    <cfRule type="expression" dxfId="1139" priority="3664">
      <formula>F41&lt;0</formula>
    </cfRule>
  </conditionalFormatting>
  <conditionalFormatting sqref="G41:G68">
    <cfRule type="expression" dxfId="1138" priority="3661">
      <formula>IF(G41="Validar","Rojo","Verde")</formula>
    </cfRule>
  </conditionalFormatting>
  <conditionalFormatting sqref="G68 G83 G92 G103 G107">
    <cfRule type="expression" dxfId="1137" priority="3716">
      <formula>F68&lt;0</formula>
    </cfRule>
  </conditionalFormatting>
  <conditionalFormatting sqref="G68">
    <cfRule type="expression" priority="3715">
      <formula>$F$24</formula>
    </cfRule>
  </conditionalFormatting>
  <conditionalFormatting sqref="G70">
    <cfRule type="colorScale" priority="3658">
      <colorScale>
        <cfvo type="min"/>
        <cfvo type="max"/>
        <color theme="0"/>
        <color theme="0"/>
      </colorScale>
    </cfRule>
    <cfRule type="expression" dxfId="1136" priority="3660">
      <formula>F70&lt;0</formula>
    </cfRule>
  </conditionalFormatting>
  <conditionalFormatting sqref="G70:G82">
    <cfRule type="expression" priority="3655">
      <formula>#REF!</formula>
    </cfRule>
  </conditionalFormatting>
  <conditionalFormatting sqref="G70:G83">
    <cfRule type="expression" dxfId="1135" priority="3653">
      <formula>IF(G70="Validar","Rojo","Verde")</formula>
    </cfRule>
  </conditionalFormatting>
  <conditionalFormatting sqref="G71:G79">
    <cfRule type="colorScale" priority="3654">
      <colorScale>
        <cfvo type="min"/>
        <cfvo type="max"/>
        <color theme="0"/>
        <color theme="0"/>
      </colorScale>
    </cfRule>
    <cfRule type="expression" dxfId="1134" priority="3656">
      <formula>F71&lt;0</formula>
    </cfRule>
  </conditionalFormatting>
  <conditionalFormatting sqref="G80:G82">
    <cfRule type="colorScale" priority="3722">
      <colorScale>
        <cfvo type="min"/>
        <cfvo type="max"/>
        <color theme="0"/>
        <color theme="0"/>
      </colorScale>
    </cfRule>
    <cfRule type="expression" dxfId="1133" priority="3724">
      <formula>F80&lt;0</formula>
    </cfRule>
  </conditionalFormatting>
  <conditionalFormatting sqref="G68 G83 G92 G103 G107">
    <cfRule type="colorScale" priority="3714">
      <colorScale>
        <cfvo type="min"/>
        <cfvo type="max"/>
        <color theme="0"/>
        <color theme="0"/>
      </colorScale>
    </cfRule>
  </conditionalFormatting>
  <conditionalFormatting sqref="G85">
    <cfRule type="colorScale" priority="3650">
      <colorScale>
        <cfvo type="min"/>
        <cfvo type="max"/>
        <color theme="0"/>
        <color theme="0"/>
      </colorScale>
    </cfRule>
    <cfRule type="expression" dxfId="1132" priority="3652">
      <formula>F85&lt;0</formula>
    </cfRule>
  </conditionalFormatting>
  <conditionalFormatting sqref="G85:G91">
    <cfRule type="expression" priority="3647">
      <formula>#REF!</formula>
    </cfRule>
  </conditionalFormatting>
  <conditionalFormatting sqref="G85:G92">
    <cfRule type="expression" dxfId="1131" priority="3645">
      <formula>IF(G85="Validar","Rojo","Verde")</formula>
    </cfRule>
  </conditionalFormatting>
  <conditionalFormatting sqref="G86:G91">
    <cfRule type="colorScale" priority="3646">
      <colorScale>
        <cfvo type="min"/>
        <cfvo type="max"/>
        <color theme="0"/>
        <color theme="0"/>
      </colorScale>
    </cfRule>
    <cfRule type="expression" dxfId="1130" priority="3648">
      <formula>F86&lt;0</formula>
    </cfRule>
  </conditionalFormatting>
  <conditionalFormatting sqref="G94">
    <cfRule type="colorScale" priority="3642">
      <colorScale>
        <cfvo type="min"/>
        <cfvo type="max"/>
        <color theme="0"/>
        <color theme="0"/>
      </colorScale>
    </cfRule>
    <cfRule type="expression" dxfId="1129" priority="3644">
      <formula>F94&lt;0</formula>
    </cfRule>
  </conditionalFormatting>
  <conditionalFormatting sqref="G94:G102">
    <cfRule type="expression" priority="3631">
      <formula>#REF!</formula>
    </cfRule>
  </conditionalFormatting>
  <conditionalFormatting sqref="G94:G103">
    <cfRule type="expression" dxfId="1128" priority="3629">
      <formula>IF(G94="Validar","Rojo","Verde")</formula>
    </cfRule>
  </conditionalFormatting>
  <conditionalFormatting sqref="G95:G100">
    <cfRule type="colorScale" priority="3638">
      <colorScale>
        <cfvo type="min"/>
        <cfvo type="max"/>
        <color theme="0"/>
        <color theme="0"/>
      </colorScale>
    </cfRule>
    <cfRule type="expression" dxfId="1127" priority="3640">
      <formula>F95&lt;0</formula>
    </cfRule>
  </conditionalFormatting>
  <conditionalFormatting sqref="G101">
    <cfRule type="colorScale" priority="3634">
      <colorScale>
        <cfvo type="min"/>
        <cfvo type="max"/>
        <color theme="0"/>
        <color theme="0"/>
      </colorScale>
    </cfRule>
    <cfRule type="expression" dxfId="1126" priority="3636">
      <formula>F101&lt;0</formula>
    </cfRule>
  </conditionalFormatting>
  <conditionalFormatting sqref="G102">
    <cfRule type="colorScale" priority="3630">
      <colorScale>
        <cfvo type="min"/>
        <cfvo type="max"/>
        <color theme="0"/>
        <color theme="0"/>
      </colorScale>
    </cfRule>
    <cfRule type="expression" dxfId="1125" priority="3632">
      <formula>F102&lt;0</formula>
    </cfRule>
  </conditionalFormatting>
  <conditionalFormatting sqref="G105">
    <cfRule type="colorScale" priority="3626">
      <colorScale>
        <cfvo type="min"/>
        <cfvo type="max"/>
        <color theme="0"/>
        <color theme="0"/>
      </colorScale>
    </cfRule>
    <cfRule type="expression" dxfId="1124" priority="3628">
      <formula>F105&lt;0</formula>
    </cfRule>
  </conditionalFormatting>
  <conditionalFormatting sqref="G105:G106">
    <cfRule type="expression" priority="3623">
      <formula>#REF!</formula>
    </cfRule>
  </conditionalFormatting>
  <conditionalFormatting sqref="G105:G107">
    <cfRule type="expression" dxfId="1123" priority="3621">
      <formula>IF(G105="Validar","Rojo","Verde")</formula>
    </cfRule>
  </conditionalFormatting>
  <conditionalFormatting sqref="G106">
    <cfRule type="colorScale" priority="3622">
      <colorScale>
        <cfvo type="min"/>
        <cfvo type="max"/>
        <color theme="0"/>
        <color theme="0"/>
      </colorScale>
    </cfRule>
    <cfRule type="expression" dxfId="1122" priority="3624">
      <formula>F106&lt;0</formula>
    </cfRule>
  </conditionalFormatting>
  <conditionalFormatting sqref="G110">
    <cfRule type="colorScale" priority="3610">
      <colorScale>
        <cfvo type="min"/>
        <cfvo type="max"/>
        <color theme="0"/>
        <color theme="0"/>
      </colorScale>
    </cfRule>
    <cfRule type="expression" priority="3611">
      <formula>#REF!</formula>
    </cfRule>
    <cfRule type="expression" dxfId="1121" priority="3612">
      <formula>F110&lt;0</formula>
    </cfRule>
  </conditionalFormatting>
  <conditionalFormatting sqref="G111">
    <cfRule type="colorScale" priority="2525">
      <colorScale>
        <cfvo type="min"/>
        <cfvo type="max"/>
        <color theme="0"/>
        <color theme="0"/>
      </colorScale>
    </cfRule>
    <cfRule type="expression" priority="2526">
      <formula>$F$20</formula>
    </cfRule>
    <cfRule type="expression" dxfId="1120" priority="2527">
      <formula>F111&lt;0</formula>
    </cfRule>
  </conditionalFormatting>
  <conditionalFormatting sqref="G117">
    <cfRule type="colorScale" priority="3618">
      <colorScale>
        <cfvo type="min"/>
        <cfvo type="max"/>
        <color theme="0"/>
        <color theme="0"/>
      </colorScale>
    </cfRule>
    <cfRule type="expression" dxfId="1119" priority="3620">
      <formula>F117&lt;0</formula>
    </cfRule>
  </conditionalFormatting>
  <conditionalFormatting sqref="G117:G123">
    <cfRule type="expression" priority="3615">
      <formula>#REF!</formula>
    </cfRule>
  </conditionalFormatting>
  <conditionalFormatting sqref="G118:G123">
    <cfRule type="colorScale" priority="3614">
      <colorScale>
        <cfvo type="min"/>
        <cfvo type="max"/>
        <color theme="0"/>
        <color theme="0"/>
      </colorScale>
    </cfRule>
    <cfRule type="expression" dxfId="1118" priority="3616">
      <formula>F118&lt;0</formula>
    </cfRule>
  </conditionalFormatting>
  <conditionalFormatting sqref="G126:G135">
    <cfRule type="expression" dxfId="1117" priority="3873">
      <formula>IF(G126="Validar","Rojo","Verde")</formula>
    </cfRule>
    <cfRule type="colorScale" priority="3874">
      <colorScale>
        <cfvo type="min"/>
        <cfvo type="max"/>
        <color theme="0"/>
        <color theme="0"/>
      </colorScale>
    </cfRule>
    <cfRule type="expression" priority="3875">
      <formula>$F$24</formula>
    </cfRule>
    <cfRule type="expression" dxfId="1116" priority="3876">
      <formula>F126&lt;0</formula>
    </cfRule>
  </conditionalFormatting>
  <conditionalFormatting sqref="I6:I10">
    <cfRule type="colorScale" priority="3606">
      <colorScale>
        <cfvo type="min"/>
        <cfvo type="max"/>
        <color theme="0"/>
        <color theme="0"/>
      </colorScale>
    </cfRule>
    <cfRule type="expression" dxfId="1115" priority="3608">
      <formula>H6&lt;0</formula>
    </cfRule>
  </conditionalFormatting>
  <conditionalFormatting sqref="I6:I21">
    <cfRule type="expression" dxfId="1114" priority="3081">
      <formula>IF(I6="Validar","Rojo","Verde")</formula>
    </cfRule>
    <cfRule type="expression" priority="3083">
      <formula>#REF!</formula>
    </cfRule>
  </conditionalFormatting>
  <conditionalFormatting sqref="I11">
    <cfRule type="colorScale" priority="3130">
      <colorScale>
        <cfvo type="min"/>
        <cfvo type="max"/>
        <color theme="0"/>
        <color theme="0"/>
      </colorScale>
    </cfRule>
    <cfRule type="expression" dxfId="1113" priority="3132">
      <formula>H11&lt;0</formula>
    </cfRule>
  </conditionalFormatting>
  <conditionalFormatting sqref="I12:I15">
    <cfRule type="colorScale" priority="3602">
      <colorScale>
        <cfvo type="min"/>
        <cfvo type="max"/>
        <color theme="0"/>
        <color theme="0"/>
      </colorScale>
    </cfRule>
    <cfRule type="expression" dxfId="1112" priority="3604">
      <formula>H12&lt;0</formula>
    </cfRule>
  </conditionalFormatting>
  <conditionalFormatting sqref="I16">
    <cfRule type="colorScale" priority="3106">
      <colorScale>
        <cfvo type="min"/>
        <cfvo type="max"/>
        <color theme="0"/>
        <color theme="0"/>
      </colorScale>
    </cfRule>
    <cfRule type="expression" dxfId="1111" priority="3108">
      <formula>H16&lt;0</formula>
    </cfRule>
  </conditionalFormatting>
  <conditionalFormatting sqref="I17:I18">
    <cfRule type="colorScale" priority="3598">
      <colorScale>
        <cfvo type="min"/>
        <cfvo type="max"/>
        <color theme="0"/>
        <color theme="0"/>
      </colorScale>
    </cfRule>
    <cfRule type="expression" dxfId="1110" priority="3600">
      <formula>H17&lt;0</formula>
    </cfRule>
  </conditionalFormatting>
  <conditionalFormatting sqref="I19">
    <cfRule type="colorScale" priority="3082">
      <colorScale>
        <cfvo type="min"/>
        <cfvo type="max"/>
        <color theme="0"/>
        <color theme="0"/>
      </colorScale>
    </cfRule>
    <cfRule type="expression" dxfId="1109" priority="3084">
      <formula>H19&lt;0</formula>
    </cfRule>
  </conditionalFormatting>
  <conditionalFormatting sqref="I20:I21">
    <cfRule type="colorScale" priority="3594">
      <colorScale>
        <cfvo type="min"/>
        <cfvo type="max"/>
        <color theme="0"/>
        <color theme="0"/>
      </colorScale>
    </cfRule>
    <cfRule type="expression" dxfId="1108" priority="3596">
      <formula>H20&lt;0</formula>
    </cfRule>
  </conditionalFormatting>
  <conditionalFormatting sqref="I24">
    <cfRule type="colorScale" priority="3058">
      <colorScale>
        <cfvo type="min"/>
        <cfvo type="max"/>
        <color theme="0"/>
        <color theme="0"/>
      </colorScale>
    </cfRule>
    <cfRule type="expression" dxfId="1107" priority="3060">
      <formula>H24&lt;0</formula>
    </cfRule>
  </conditionalFormatting>
  <conditionalFormatting sqref="I24:I32">
    <cfRule type="expression" dxfId="1106" priority="3009">
      <formula>IF(I24="Validar","Rojo","Verde")</formula>
    </cfRule>
    <cfRule type="expression" priority="3011">
      <formula>#REF!</formula>
    </cfRule>
  </conditionalFormatting>
  <conditionalFormatting sqref="I25">
    <cfRule type="colorScale" priority="3590">
      <colorScale>
        <cfvo type="min"/>
        <cfvo type="max"/>
        <color theme="0"/>
        <color theme="0"/>
      </colorScale>
    </cfRule>
    <cfRule type="expression" dxfId="1105" priority="3592">
      <formula>H25&lt;0</formula>
    </cfRule>
  </conditionalFormatting>
  <conditionalFormatting sqref="I26">
    <cfRule type="colorScale" priority="3586">
      <colorScale>
        <cfvo type="min"/>
        <cfvo type="max"/>
        <color theme="0"/>
        <color theme="0"/>
      </colorScale>
    </cfRule>
    <cfRule type="expression" dxfId="1104" priority="3588">
      <formula>H26&lt;0</formula>
    </cfRule>
  </conditionalFormatting>
  <conditionalFormatting sqref="I27">
    <cfRule type="colorScale" priority="3034">
      <colorScale>
        <cfvo type="min"/>
        <cfvo type="max"/>
        <color theme="0"/>
        <color theme="0"/>
      </colorScale>
    </cfRule>
    <cfRule type="expression" dxfId="1103" priority="3036">
      <formula>H27&lt;0</formula>
    </cfRule>
  </conditionalFormatting>
  <conditionalFormatting sqref="I28">
    <cfRule type="colorScale" priority="3582">
      <colorScale>
        <cfvo type="min"/>
        <cfvo type="max"/>
        <color theme="0"/>
        <color theme="0"/>
      </colorScale>
    </cfRule>
    <cfRule type="expression" dxfId="1102" priority="3584">
      <formula>H28&lt;0</formula>
    </cfRule>
  </conditionalFormatting>
  <conditionalFormatting sqref="I29">
    <cfRule type="colorScale" priority="3578">
      <colorScale>
        <cfvo type="min"/>
        <cfvo type="max"/>
        <color theme="0"/>
        <color theme="0"/>
      </colorScale>
    </cfRule>
    <cfRule type="expression" dxfId="1101" priority="3580">
      <formula>H29&lt;0</formula>
    </cfRule>
  </conditionalFormatting>
  <conditionalFormatting sqref="I30">
    <cfRule type="colorScale" priority="3010">
      <colorScale>
        <cfvo type="min"/>
        <cfvo type="max"/>
        <color theme="0"/>
        <color theme="0"/>
      </colorScale>
    </cfRule>
    <cfRule type="expression" dxfId="1100" priority="3012">
      <formula>H30&lt;0</formula>
    </cfRule>
  </conditionalFormatting>
  <conditionalFormatting sqref="I31">
    <cfRule type="colorScale" priority="3574">
      <colorScale>
        <cfvo type="min"/>
        <cfvo type="max"/>
        <color theme="0"/>
        <color theme="0"/>
      </colorScale>
    </cfRule>
    <cfRule type="expression" dxfId="1099" priority="3576">
      <formula>H31&lt;0</formula>
    </cfRule>
  </conditionalFormatting>
  <conditionalFormatting sqref="I32">
    <cfRule type="colorScale" priority="3570">
      <colorScale>
        <cfvo type="min"/>
        <cfvo type="max"/>
        <color theme="0"/>
        <color theme="0"/>
      </colorScale>
    </cfRule>
    <cfRule type="expression" dxfId="1098" priority="3572">
      <formula>H32&lt;0</formula>
    </cfRule>
  </conditionalFormatting>
  <conditionalFormatting sqref="I40">
    <cfRule type="colorScale" priority="2986">
      <colorScale>
        <cfvo type="min"/>
        <cfvo type="max"/>
        <color theme="0"/>
        <color theme="0"/>
      </colorScale>
    </cfRule>
    <cfRule type="expression" priority="2987">
      <formula>#REF!</formula>
    </cfRule>
    <cfRule type="expression" dxfId="1097" priority="2988">
      <formula>H40&lt;0</formula>
    </cfRule>
  </conditionalFormatting>
  <conditionalFormatting sqref="I40:I107">
    <cfRule type="expression" dxfId="1096" priority="2574">
      <formula>IF(I40="Validar","Rojo","Verde")</formula>
    </cfRule>
  </conditionalFormatting>
  <conditionalFormatting sqref="I41:I68">
    <cfRule type="colorScale" priority="3566">
      <colorScale>
        <cfvo type="min"/>
        <cfvo type="max"/>
        <color theme="0"/>
        <color theme="0"/>
      </colorScale>
    </cfRule>
    <cfRule type="expression" priority="3567">
      <formula>$F$20</formula>
    </cfRule>
    <cfRule type="expression" dxfId="1095" priority="3568">
      <formula>H41&lt;0</formula>
    </cfRule>
  </conditionalFormatting>
  <conditionalFormatting sqref="I69">
    <cfRule type="colorScale" priority="2962">
      <colorScale>
        <cfvo type="min"/>
        <cfvo type="max"/>
        <color theme="0"/>
        <color theme="0"/>
      </colorScale>
    </cfRule>
    <cfRule type="expression" priority="2963">
      <formula>#REF!</formula>
    </cfRule>
    <cfRule type="expression" dxfId="1094" priority="2964">
      <formula>H69&lt;0</formula>
    </cfRule>
  </conditionalFormatting>
  <conditionalFormatting sqref="I70:I82">
    <cfRule type="colorScale" priority="3750">
      <colorScale>
        <cfvo type="min"/>
        <cfvo type="max"/>
        <color theme="0"/>
        <color theme="0"/>
      </colorScale>
    </cfRule>
    <cfRule type="expression" priority="3751">
      <formula>$F$20</formula>
    </cfRule>
    <cfRule type="expression" dxfId="1093" priority="3752">
      <formula>H70&lt;0</formula>
    </cfRule>
  </conditionalFormatting>
  <conditionalFormatting sqref="I83 I92 I103 I107">
    <cfRule type="colorScale" priority="3742">
      <colorScale>
        <cfvo type="min"/>
        <cfvo type="max"/>
        <color theme="0"/>
        <color theme="0"/>
      </colorScale>
    </cfRule>
    <cfRule type="expression" dxfId="1092" priority="3744">
      <formula>H83&lt;0</formula>
    </cfRule>
  </conditionalFormatting>
  <conditionalFormatting sqref="I84">
    <cfRule type="colorScale" priority="2575">
      <colorScale>
        <cfvo type="min"/>
        <cfvo type="max"/>
        <color theme="0"/>
        <color theme="0"/>
      </colorScale>
    </cfRule>
    <cfRule type="expression" priority="2576">
      <formula>#REF!</formula>
    </cfRule>
    <cfRule type="expression" dxfId="1091" priority="2577">
      <formula>H84&lt;0</formula>
    </cfRule>
  </conditionalFormatting>
  <conditionalFormatting sqref="I85:I91">
    <cfRule type="colorScale" priority="3758">
      <colorScale>
        <cfvo type="min"/>
        <cfvo type="max"/>
        <color theme="0"/>
        <color theme="0"/>
      </colorScale>
    </cfRule>
    <cfRule type="expression" priority="3759">
      <formula>$F$20</formula>
    </cfRule>
    <cfRule type="expression" dxfId="1090" priority="3760">
      <formula>H85&lt;0</formula>
    </cfRule>
  </conditionalFormatting>
  <conditionalFormatting sqref="I93">
    <cfRule type="colorScale" priority="2938">
      <colorScale>
        <cfvo type="min"/>
        <cfvo type="max"/>
        <color theme="0"/>
        <color theme="0"/>
      </colorScale>
    </cfRule>
    <cfRule type="expression" priority="2939">
      <formula>#REF!</formula>
    </cfRule>
    <cfRule type="expression" dxfId="1089" priority="2940">
      <formula>H93&lt;0</formula>
    </cfRule>
  </conditionalFormatting>
  <conditionalFormatting sqref="I94:I102">
    <cfRule type="colorScale" priority="3762">
      <colorScale>
        <cfvo type="min"/>
        <cfvo type="max"/>
        <color theme="0"/>
        <color theme="0"/>
      </colorScale>
    </cfRule>
    <cfRule type="expression" priority="3763">
      <formula>$F$20</formula>
    </cfRule>
    <cfRule type="expression" dxfId="1088" priority="3764">
      <formula>H94&lt;0</formula>
    </cfRule>
  </conditionalFormatting>
  <conditionalFormatting sqref="I104">
    <cfRule type="colorScale" priority="2914">
      <colorScale>
        <cfvo type="min"/>
        <cfvo type="max"/>
        <color theme="0"/>
        <color theme="0"/>
      </colorScale>
    </cfRule>
    <cfRule type="expression" priority="2915">
      <formula>#REF!</formula>
    </cfRule>
    <cfRule type="expression" dxfId="1087" priority="2916">
      <formula>H104&lt;0</formula>
    </cfRule>
  </conditionalFormatting>
  <conditionalFormatting sqref="I105:I106">
    <cfRule type="colorScale" priority="3766">
      <colorScale>
        <cfvo type="min"/>
        <cfvo type="max"/>
        <color theme="0"/>
        <color theme="0"/>
      </colorScale>
    </cfRule>
    <cfRule type="expression" priority="3767">
      <formula>$F$20</formula>
    </cfRule>
    <cfRule type="expression" dxfId="1086" priority="3768">
      <formula>H105&lt;0</formula>
    </cfRule>
  </conditionalFormatting>
  <conditionalFormatting sqref="I110">
    <cfRule type="colorScale" priority="3770">
      <colorScale>
        <cfvo type="min"/>
        <cfvo type="max"/>
        <color theme="0"/>
        <color theme="0"/>
      </colorScale>
    </cfRule>
    <cfRule type="expression" dxfId="1085" priority="3772">
      <formula>H110&lt;0</formula>
    </cfRule>
  </conditionalFormatting>
  <conditionalFormatting sqref="I110:I111">
    <cfRule type="expression" priority="2522">
      <formula>$F$20</formula>
    </cfRule>
  </conditionalFormatting>
  <conditionalFormatting sqref="I111">
    <cfRule type="colorScale" priority="2521">
      <colorScale>
        <cfvo type="min"/>
        <cfvo type="max"/>
        <color theme="0"/>
        <color theme="0"/>
      </colorScale>
    </cfRule>
    <cfRule type="expression" dxfId="1084" priority="2523">
      <formula>H111&lt;0</formula>
    </cfRule>
  </conditionalFormatting>
  <conditionalFormatting sqref="I117:I123">
    <cfRule type="colorScale" priority="3898">
      <colorScale>
        <cfvo type="min"/>
        <cfvo type="max"/>
        <color theme="0"/>
        <color theme="0"/>
      </colorScale>
    </cfRule>
    <cfRule type="expression" priority="3899">
      <formula>$F$20</formula>
    </cfRule>
    <cfRule type="expression" dxfId="1083" priority="3900">
      <formula>H117&lt;0</formula>
    </cfRule>
  </conditionalFormatting>
  <conditionalFormatting sqref="I125">
    <cfRule type="colorScale" priority="2890">
      <colorScale>
        <cfvo type="min"/>
        <cfvo type="max"/>
        <color theme="0"/>
        <color theme="0"/>
      </colorScale>
    </cfRule>
    <cfRule type="expression" priority="2891">
      <formula>#REF!</formula>
    </cfRule>
    <cfRule type="expression" dxfId="1082" priority="2892">
      <formula>H125&lt;0</formula>
    </cfRule>
  </conditionalFormatting>
  <conditionalFormatting sqref="I125:I135">
    <cfRule type="expression" dxfId="1081" priority="2889">
      <formula>IF(I125="Validar","Rojo","Verde")</formula>
    </cfRule>
  </conditionalFormatting>
  <conditionalFormatting sqref="I126:I132">
    <cfRule type="colorScale" priority="3902">
      <colorScale>
        <cfvo type="min"/>
        <cfvo type="max"/>
        <color theme="0"/>
        <color theme="0"/>
      </colorScale>
    </cfRule>
    <cfRule type="expression" dxfId="1080" priority="3904">
      <formula>H126&lt;0</formula>
    </cfRule>
  </conditionalFormatting>
  <conditionalFormatting sqref="I126:I134">
    <cfRule type="expression" priority="3903">
      <formula>$F$20</formula>
    </cfRule>
  </conditionalFormatting>
  <conditionalFormatting sqref="I133:I134">
    <cfRule type="colorScale" priority="3906">
      <colorScale>
        <cfvo type="min"/>
        <cfvo type="max"/>
        <color theme="0"/>
        <color theme="0"/>
      </colorScale>
    </cfRule>
    <cfRule type="expression" dxfId="1079" priority="3908">
      <formula>H133&lt;0</formula>
    </cfRule>
  </conditionalFormatting>
  <conditionalFormatting sqref="I135">
    <cfRule type="colorScale" priority="3890">
      <colorScale>
        <cfvo type="min"/>
        <cfvo type="max"/>
        <color theme="0"/>
        <color theme="0"/>
      </colorScale>
    </cfRule>
    <cfRule type="expression" priority="3891">
      <formula>$F$24</formula>
    </cfRule>
    <cfRule type="expression" dxfId="1078" priority="3892">
      <formula>H135&lt;0</formula>
    </cfRule>
  </conditionalFormatting>
  <conditionalFormatting sqref="I83:J83 I92:J92 I103:J103 I107:J107">
    <cfRule type="expression" priority="3743">
      <formula>$F$24</formula>
    </cfRule>
  </conditionalFormatting>
  <conditionalFormatting sqref="I110:J111">
    <cfRule type="expression" dxfId="1077" priority="2516">
      <formula>IF(I110="Validar","Rojo","Verde")</formula>
    </cfRule>
  </conditionalFormatting>
  <conditionalFormatting sqref="I117:J123">
    <cfRule type="expression" dxfId="1076" priority="3513">
      <formula>IF(I117="Validar","Rojo","Verde")</formula>
    </cfRule>
  </conditionalFormatting>
  <conditionalFormatting sqref="J41:J67">
    <cfRule type="colorScale" priority="3562">
      <colorScale>
        <cfvo type="min"/>
        <cfvo type="max"/>
        <color theme="0"/>
        <color theme="0"/>
      </colorScale>
    </cfRule>
    <cfRule type="expression" priority="3563">
      <formula>#REF!</formula>
    </cfRule>
    <cfRule type="expression" dxfId="1075" priority="3564">
      <formula>I41&lt;0</formula>
    </cfRule>
  </conditionalFormatting>
  <conditionalFormatting sqref="J41:J68">
    <cfRule type="expression" dxfId="1074" priority="3561">
      <formula>IF(J41="Validar","Rojo","Verde")</formula>
    </cfRule>
  </conditionalFormatting>
  <conditionalFormatting sqref="J68 J83 J92 J103 J107">
    <cfRule type="expression" dxfId="1073" priority="3748">
      <formula>I68&lt;0</formula>
    </cfRule>
  </conditionalFormatting>
  <conditionalFormatting sqref="J68">
    <cfRule type="expression" priority="3747">
      <formula>$F$24</formula>
    </cfRule>
  </conditionalFormatting>
  <conditionalFormatting sqref="J70">
    <cfRule type="colorScale" priority="3558">
      <colorScale>
        <cfvo type="min"/>
        <cfvo type="max"/>
        <color theme="0"/>
        <color theme="0"/>
      </colorScale>
    </cfRule>
    <cfRule type="expression" dxfId="1072" priority="3560">
      <formula>I70&lt;0</formula>
    </cfRule>
  </conditionalFormatting>
  <conditionalFormatting sqref="J70:J82">
    <cfRule type="expression" priority="3555">
      <formula>#REF!</formula>
    </cfRule>
  </conditionalFormatting>
  <conditionalFormatting sqref="J70:J83">
    <cfRule type="expression" dxfId="1071" priority="3553">
      <formula>IF(J70="Validar","Rojo","Verde")</formula>
    </cfRule>
  </conditionalFormatting>
  <conditionalFormatting sqref="J71:J79">
    <cfRule type="colorScale" priority="3554">
      <colorScale>
        <cfvo type="min"/>
        <cfvo type="max"/>
        <color theme="0"/>
        <color theme="0"/>
      </colorScale>
    </cfRule>
    <cfRule type="expression" dxfId="1070" priority="3556">
      <formula>I71&lt;0</formula>
    </cfRule>
  </conditionalFormatting>
  <conditionalFormatting sqref="J80:J82">
    <cfRule type="colorScale" priority="3754">
      <colorScale>
        <cfvo type="min"/>
        <cfvo type="max"/>
        <color theme="0"/>
        <color theme="0"/>
      </colorScale>
    </cfRule>
    <cfRule type="expression" dxfId="1069" priority="3756">
      <formula>I80&lt;0</formula>
    </cfRule>
  </conditionalFormatting>
  <conditionalFormatting sqref="J68 J83 J92 J103 J107">
    <cfRule type="colorScale" priority="3746">
      <colorScale>
        <cfvo type="min"/>
        <cfvo type="max"/>
        <color theme="0"/>
        <color theme="0"/>
      </colorScale>
    </cfRule>
  </conditionalFormatting>
  <conditionalFormatting sqref="J85">
    <cfRule type="colorScale" priority="3550">
      <colorScale>
        <cfvo type="min"/>
        <cfvo type="max"/>
        <color theme="0"/>
        <color theme="0"/>
      </colorScale>
    </cfRule>
    <cfRule type="expression" dxfId="1068" priority="3552">
      <formula>I85&lt;0</formula>
    </cfRule>
  </conditionalFormatting>
  <conditionalFormatting sqref="J85:J91">
    <cfRule type="expression" priority="3547">
      <formula>#REF!</formula>
    </cfRule>
  </conditionalFormatting>
  <conditionalFormatting sqref="J85:J92">
    <cfRule type="expression" dxfId="1067" priority="3545">
      <formula>IF(J85="Validar","Rojo","Verde")</formula>
    </cfRule>
  </conditionalFormatting>
  <conditionalFormatting sqref="J86:J91">
    <cfRule type="colorScale" priority="3546">
      <colorScale>
        <cfvo type="min"/>
        <cfvo type="max"/>
        <color theme="0"/>
        <color theme="0"/>
      </colorScale>
    </cfRule>
    <cfRule type="expression" dxfId="1066" priority="3548">
      <formula>I86&lt;0</formula>
    </cfRule>
  </conditionalFormatting>
  <conditionalFormatting sqref="J94">
    <cfRule type="colorScale" priority="3542">
      <colorScale>
        <cfvo type="min"/>
        <cfvo type="max"/>
        <color theme="0"/>
        <color theme="0"/>
      </colorScale>
    </cfRule>
    <cfRule type="expression" dxfId="1065" priority="3544">
      <formula>I94&lt;0</formula>
    </cfRule>
  </conditionalFormatting>
  <conditionalFormatting sqref="J94:J102">
    <cfRule type="expression" priority="3531">
      <formula>#REF!</formula>
    </cfRule>
  </conditionalFormatting>
  <conditionalFormatting sqref="J94:J103">
    <cfRule type="expression" dxfId="1064" priority="3529">
      <formula>IF(J94="Validar","Rojo","Verde")</formula>
    </cfRule>
  </conditionalFormatting>
  <conditionalFormatting sqref="J95:J100">
    <cfRule type="colorScale" priority="3538">
      <colorScale>
        <cfvo type="min"/>
        <cfvo type="max"/>
        <color theme="0"/>
        <color theme="0"/>
      </colorScale>
    </cfRule>
    <cfRule type="expression" dxfId="1063" priority="3540">
      <formula>I95&lt;0</formula>
    </cfRule>
  </conditionalFormatting>
  <conditionalFormatting sqref="J101">
    <cfRule type="colorScale" priority="3534">
      <colorScale>
        <cfvo type="min"/>
        <cfvo type="max"/>
        <color theme="0"/>
        <color theme="0"/>
      </colorScale>
    </cfRule>
    <cfRule type="expression" dxfId="1062" priority="3536">
      <formula>I101&lt;0</formula>
    </cfRule>
  </conditionalFormatting>
  <conditionalFormatting sqref="J102">
    <cfRule type="colorScale" priority="3530">
      <colorScale>
        <cfvo type="min"/>
        <cfvo type="max"/>
        <color theme="0"/>
        <color theme="0"/>
      </colorScale>
    </cfRule>
    <cfRule type="expression" dxfId="1061" priority="3532">
      <formula>I102&lt;0</formula>
    </cfRule>
  </conditionalFormatting>
  <conditionalFormatting sqref="J105">
    <cfRule type="colorScale" priority="3526">
      <colorScale>
        <cfvo type="min"/>
        <cfvo type="max"/>
        <color theme="0"/>
        <color theme="0"/>
      </colorScale>
    </cfRule>
    <cfRule type="expression" dxfId="1060" priority="3528">
      <formula>I105&lt;0</formula>
    </cfRule>
  </conditionalFormatting>
  <conditionalFormatting sqref="J105:J106">
    <cfRule type="expression" priority="3523">
      <formula>#REF!</formula>
    </cfRule>
  </conditionalFormatting>
  <conditionalFormatting sqref="J105:J107">
    <cfRule type="expression" dxfId="1059" priority="3521">
      <formula>IF(J105="Validar","Rojo","Verde")</formula>
    </cfRule>
  </conditionalFormatting>
  <conditionalFormatting sqref="J106">
    <cfRule type="colorScale" priority="3522">
      <colorScale>
        <cfvo type="min"/>
        <cfvo type="max"/>
        <color theme="0"/>
        <color theme="0"/>
      </colorScale>
    </cfRule>
    <cfRule type="expression" dxfId="1058" priority="3524">
      <formula>I106&lt;0</formula>
    </cfRule>
  </conditionalFormatting>
  <conditionalFormatting sqref="J110">
    <cfRule type="colorScale" priority="3510">
      <colorScale>
        <cfvo type="min"/>
        <cfvo type="max"/>
        <color theme="0"/>
        <color theme="0"/>
      </colorScale>
    </cfRule>
    <cfRule type="expression" priority="3511">
      <formula>#REF!</formula>
    </cfRule>
    <cfRule type="expression" dxfId="1057" priority="3512">
      <formula>I110&lt;0</formula>
    </cfRule>
  </conditionalFormatting>
  <conditionalFormatting sqref="J111">
    <cfRule type="colorScale" priority="2517">
      <colorScale>
        <cfvo type="min"/>
        <cfvo type="max"/>
        <color theme="0"/>
        <color theme="0"/>
      </colorScale>
    </cfRule>
    <cfRule type="expression" priority="2518">
      <formula>$F$20</formula>
    </cfRule>
    <cfRule type="expression" dxfId="1056" priority="2519">
      <formula>I111&lt;0</formula>
    </cfRule>
  </conditionalFormatting>
  <conditionalFormatting sqref="J117">
    <cfRule type="colorScale" priority="3518">
      <colorScale>
        <cfvo type="min"/>
        <cfvo type="max"/>
        <color theme="0"/>
        <color theme="0"/>
      </colorScale>
    </cfRule>
    <cfRule type="expression" dxfId="1055" priority="3520">
      <formula>I117&lt;0</formula>
    </cfRule>
  </conditionalFormatting>
  <conditionalFormatting sqref="J117:J123">
    <cfRule type="expression" priority="3515">
      <formula>#REF!</formula>
    </cfRule>
  </conditionalFormatting>
  <conditionalFormatting sqref="J118:J123">
    <cfRule type="colorScale" priority="3514">
      <colorScale>
        <cfvo type="min"/>
        <cfvo type="max"/>
        <color theme="0"/>
        <color theme="0"/>
      </colorScale>
    </cfRule>
    <cfRule type="expression" dxfId="1054" priority="3516">
      <formula>I118&lt;0</formula>
    </cfRule>
  </conditionalFormatting>
  <conditionalFormatting sqref="J126:J135">
    <cfRule type="expression" dxfId="1053" priority="3893">
      <formula>IF(J126="Validar","Rojo","Verde")</formula>
    </cfRule>
    <cfRule type="colorScale" priority="3894">
      <colorScale>
        <cfvo type="min"/>
        <cfvo type="max"/>
        <color theme="0"/>
        <color theme="0"/>
      </colorScale>
    </cfRule>
    <cfRule type="expression" priority="3895">
      <formula>$F$24</formula>
    </cfRule>
    <cfRule type="expression" dxfId="1052" priority="3896">
      <formula>I126&lt;0</formula>
    </cfRule>
  </conditionalFormatting>
  <conditionalFormatting sqref="K84">
    <cfRule type="expression" dxfId="1051" priority="2550">
      <formula>IF(K84="Validar","Rojo","Verde")</formula>
    </cfRule>
    <cfRule type="colorScale" priority="2551">
      <colorScale>
        <cfvo type="min"/>
        <cfvo type="max"/>
        <color theme="0"/>
        <color theme="0"/>
      </colorScale>
    </cfRule>
    <cfRule type="expression" priority="2552">
      <formula>#REF!</formula>
    </cfRule>
    <cfRule type="expression" dxfId="1050" priority="2553">
      <formula>J84&lt;0</formula>
    </cfRule>
  </conditionalFormatting>
  <conditionalFormatting sqref="K111">
    <cfRule type="expression" dxfId="1049" priority="2484">
      <formula>IF(K111="Validar","Rojo","Verde")</formula>
    </cfRule>
    <cfRule type="colorScale" priority="2485">
      <colorScale>
        <cfvo type="min"/>
        <cfvo type="max"/>
        <color theme="0"/>
        <color theme="0"/>
      </colorScale>
    </cfRule>
    <cfRule type="expression" priority="2486">
      <formula>#REF!</formula>
    </cfRule>
    <cfRule type="expression" dxfId="1048" priority="2487">
      <formula>J111&lt;0</formula>
    </cfRule>
  </conditionalFormatting>
  <conditionalFormatting sqref="K146">
    <cfRule type="expression" dxfId="1047" priority="2693">
      <formula>IF(K146="Validar","Rojo","Verde")</formula>
    </cfRule>
    <cfRule type="colorScale" priority="2694">
      <colorScale>
        <cfvo type="min"/>
        <cfvo type="max"/>
        <color theme="0"/>
        <color theme="0"/>
      </colorScale>
    </cfRule>
    <cfRule type="expression" priority="2695">
      <formula>#REF!</formula>
    </cfRule>
    <cfRule type="expression" dxfId="1046" priority="2696">
      <formula>J146&lt;0</formula>
    </cfRule>
  </conditionalFormatting>
  <conditionalFormatting sqref="M6:M10">
    <cfRule type="colorScale" priority="3506">
      <colorScale>
        <cfvo type="min"/>
        <cfvo type="max"/>
        <color theme="0"/>
        <color theme="0"/>
      </colorScale>
    </cfRule>
    <cfRule type="expression" dxfId="1045" priority="3508">
      <formula>L6&lt;0</formula>
    </cfRule>
  </conditionalFormatting>
  <conditionalFormatting sqref="M6:M21">
    <cfRule type="expression" dxfId="1044" priority="3077">
      <formula>IF(M6="Validar","Rojo","Verde")</formula>
    </cfRule>
    <cfRule type="expression" priority="3079">
      <formula>#REF!</formula>
    </cfRule>
  </conditionalFormatting>
  <conditionalFormatting sqref="M11">
    <cfRule type="colorScale" priority="3126">
      <colorScale>
        <cfvo type="min"/>
        <cfvo type="max"/>
        <color theme="0"/>
        <color theme="0"/>
      </colorScale>
    </cfRule>
    <cfRule type="expression" dxfId="1043" priority="3128">
      <formula>L11&lt;0</formula>
    </cfRule>
  </conditionalFormatting>
  <conditionalFormatting sqref="M12:M15">
    <cfRule type="colorScale" priority="3502">
      <colorScale>
        <cfvo type="min"/>
        <cfvo type="max"/>
        <color theme="0"/>
        <color theme="0"/>
      </colorScale>
    </cfRule>
    <cfRule type="expression" dxfId="1042" priority="3504">
      <formula>L12&lt;0</formula>
    </cfRule>
  </conditionalFormatting>
  <conditionalFormatting sqref="M16">
    <cfRule type="colorScale" priority="3102">
      <colorScale>
        <cfvo type="min"/>
        <cfvo type="max"/>
        <color theme="0"/>
        <color theme="0"/>
      </colorScale>
    </cfRule>
    <cfRule type="expression" dxfId="1041" priority="3104">
      <formula>L16&lt;0</formula>
    </cfRule>
  </conditionalFormatting>
  <conditionalFormatting sqref="M17:M18">
    <cfRule type="colorScale" priority="3498">
      <colorScale>
        <cfvo type="min"/>
        <cfvo type="max"/>
        <color theme="0"/>
        <color theme="0"/>
      </colorScale>
    </cfRule>
    <cfRule type="expression" dxfId="1040" priority="3500">
      <formula>L17&lt;0</formula>
    </cfRule>
  </conditionalFormatting>
  <conditionalFormatting sqref="M19">
    <cfRule type="colorScale" priority="3078">
      <colorScale>
        <cfvo type="min"/>
        <cfvo type="max"/>
        <color theme="0"/>
        <color theme="0"/>
      </colorScale>
    </cfRule>
    <cfRule type="expression" dxfId="1039" priority="3080">
      <formula>L19&lt;0</formula>
    </cfRule>
  </conditionalFormatting>
  <conditionalFormatting sqref="M20:M21">
    <cfRule type="colorScale" priority="3494">
      <colorScale>
        <cfvo type="min"/>
        <cfvo type="max"/>
        <color theme="0"/>
        <color theme="0"/>
      </colorScale>
    </cfRule>
    <cfRule type="expression" dxfId="1038" priority="3496">
      <formula>L20&lt;0</formula>
    </cfRule>
  </conditionalFormatting>
  <conditionalFormatting sqref="M24">
    <cfRule type="colorScale" priority="3054">
      <colorScale>
        <cfvo type="min"/>
        <cfvo type="max"/>
        <color theme="0"/>
        <color theme="0"/>
      </colorScale>
    </cfRule>
    <cfRule type="expression" dxfId="1037" priority="3056">
      <formula>L24&lt;0</formula>
    </cfRule>
  </conditionalFormatting>
  <conditionalFormatting sqref="M24:M32">
    <cfRule type="expression" dxfId="1036" priority="3005">
      <formula>IF(M24="Validar","Rojo","Verde")</formula>
    </cfRule>
    <cfRule type="expression" priority="3007">
      <formula>#REF!</formula>
    </cfRule>
  </conditionalFormatting>
  <conditionalFormatting sqref="M25">
    <cfRule type="colorScale" priority="3490">
      <colorScale>
        <cfvo type="min"/>
        <cfvo type="max"/>
        <color theme="0"/>
        <color theme="0"/>
      </colorScale>
    </cfRule>
    <cfRule type="expression" dxfId="1035" priority="3492">
      <formula>L25&lt;0</formula>
    </cfRule>
  </conditionalFormatting>
  <conditionalFormatting sqref="M26">
    <cfRule type="colorScale" priority="3486">
      <colorScale>
        <cfvo type="min"/>
        <cfvo type="max"/>
        <color theme="0"/>
        <color theme="0"/>
      </colorScale>
    </cfRule>
    <cfRule type="expression" dxfId="1034" priority="3488">
      <formula>L26&lt;0</formula>
    </cfRule>
  </conditionalFormatting>
  <conditionalFormatting sqref="M27">
    <cfRule type="colorScale" priority="3030">
      <colorScale>
        <cfvo type="min"/>
        <cfvo type="max"/>
        <color theme="0"/>
        <color theme="0"/>
      </colorScale>
    </cfRule>
    <cfRule type="expression" dxfId="1033" priority="3032">
      <formula>L27&lt;0</formula>
    </cfRule>
  </conditionalFormatting>
  <conditionalFormatting sqref="M28">
    <cfRule type="colorScale" priority="3482">
      <colorScale>
        <cfvo type="min"/>
        <cfvo type="max"/>
        <color theme="0"/>
        <color theme="0"/>
      </colorScale>
    </cfRule>
    <cfRule type="expression" dxfId="1032" priority="3484">
      <formula>L28&lt;0</formula>
    </cfRule>
  </conditionalFormatting>
  <conditionalFormatting sqref="M29">
    <cfRule type="colorScale" priority="3478">
      <colorScale>
        <cfvo type="min"/>
        <cfvo type="max"/>
        <color theme="0"/>
        <color theme="0"/>
      </colorScale>
    </cfRule>
    <cfRule type="expression" dxfId="1031" priority="3480">
      <formula>L29&lt;0</formula>
    </cfRule>
  </conditionalFormatting>
  <conditionalFormatting sqref="M30">
    <cfRule type="colorScale" priority="3006">
      <colorScale>
        <cfvo type="min"/>
        <cfvo type="max"/>
        <color theme="0"/>
        <color theme="0"/>
      </colorScale>
    </cfRule>
    <cfRule type="expression" dxfId="1030" priority="3008">
      <formula>L30&lt;0</formula>
    </cfRule>
  </conditionalFormatting>
  <conditionalFormatting sqref="M31">
    <cfRule type="colorScale" priority="3474">
      <colorScale>
        <cfvo type="min"/>
        <cfvo type="max"/>
        <color theme="0"/>
        <color theme="0"/>
      </colorScale>
    </cfRule>
    <cfRule type="expression" dxfId="1029" priority="3476">
      <formula>L31&lt;0</formula>
    </cfRule>
  </conditionalFormatting>
  <conditionalFormatting sqref="M32">
    <cfRule type="colorScale" priority="3470">
      <colorScale>
        <cfvo type="min"/>
        <cfvo type="max"/>
        <color theme="0"/>
        <color theme="0"/>
      </colorScale>
    </cfRule>
    <cfRule type="expression" dxfId="1028" priority="3472">
      <formula>L32&lt;0</formula>
    </cfRule>
  </conditionalFormatting>
  <conditionalFormatting sqref="M40">
    <cfRule type="colorScale" priority="2982">
      <colorScale>
        <cfvo type="min"/>
        <cfvo type="max"/>
        <color theme="0"/>
        <color theme="0"/>
      </colorScale>
    </cfRule>
    <cfRule type="expression" priority="2983">
      <formula>#REF!</formula>
    </cfRule>
    <cfRule type="expression" dxfId="1027" priority="2984">
      <formula>L40&lt;0</formula>
    </cfRule>
  </conditionalFormatting>
  <conditionalFormatting sqref="M40:M107">
    <cfRule type="expression" dxfId="1026" priority="2570">
      <formula>IF(M40="Validar","Rojo","Verde")</formula>
    </cfRule>
  </conditionalFormatting>
  <conditionalFormatting sqref="M41:M68">
    <cfRule type="colorScale" priority="3466">
      <colorScale>
        <cfvo type="min"/>
        <cfvo type="max"/>
        <color theme="0"/>
        <color theme="0"/>
      </colorScale>
    </cfRule>
    <cfRule type="expression" priority="3467">
      <formula>$F$20</formula>
    </cfRule>
    <cfRule type="expression" dxfId="1025" priority="3468">
      <formula>L41&lt;0</formula>
    </cfRule>
  </conditionalFormatting>
  <conditionalFormatting sqref="M69">
    <cfRule type="colorScale" priority="2958">
      <colorScale>
        <cfvo type="min"/>
        <cfvo type="max"/>
        <color theme="0"/>
        <color theme="0"/>
      </colorScale>
    </cfRule>
    <cfRule type="expression" priority="2959">
      <formula>#REF!</formula>
    </cfRule>
    <cfRule type="expression" dxfId="1024" priority="2960">
      <formula>L69&lt;0</formula>
    </cfRule>
  </conditionalFormatting>
  <conditionalFormatting sqref="M70:M82">
    <cfRule type="colorScale" priority="3782">
      <colorScale>
        <cfvo type="min"/>
        <cfvo type="max"/>
        <color theme="0"/>
        <color theme="0"/>
      </colorScale>
    </cfRule>
    <cfRule type="expression" priority="3783">
      <formula>$F$20</formula>
    </cfRule>
    <cfRule type="expression" dxfId="1023" priority="3784">
      <formula>L70&lt;0</formula>
    </cfRule>
  </conditionalFormatting>
  <conditionalFormatting sqref="M83 M92 M103 M107">
    <cfRule type="expression" dxfId="1022" priority="3776">
      <formula>L83&lt;0</formula>
    </cfRule>
  </conditionalFormatting>
  <conditionalFormatting sqref="M84">
    <cfRule type="colorScale" priority="2571">
      <colorScale>
        <cfvo type="min"/>
        <cfvo type="max"/>
        <color theme="0"/>
        <color theme="0"/>
      </colorScale>
    </cfRule>
    <cfRule type="expression" priority="2572">
      <formula>#REF!</formula>
    </cfRule>
    <cfRule type="expression" dxfId="1021" priority="2573">
      <formula>L84&lt;0</formula>
    </cfRule>
  </conditionalFormatting>
  <conditionalFormatting sqref="M85:M91">
    <cfRule type="colorScale" priority="3790">
      <colorScale>
        <cfvo type="min"/>
        <cfvo type="max"/>
        <color theme="0"/>
        <color theme="0"/>
      </colorScale>
    </cfRule>
    <cfRule type="expression" priority="3791">
      <formula>$F$20</formula>
    </cfRule>
    <cfRule type="expression" dxfId="1020" priority="3792">
      <formula>L85&lt;0</formula>
    </cfRule>
  </conditionalFormatting>
  <conditionalFormatting sqref="M92 M83 M103 M107">
    <cfRule type="colorScale" priority="3774">
      <colorScale>
        <cfvo type="min"/>
        <cfvo type="max"/>
        <color theme="0"/>
        <color theme="0"/>
      </colorScale>
    </cfRule>
  </conditionalFormatting>
  <conditionalFormatting sqref="M93">
    <cfRule type="colorScale" priority="2934">
      <colorScale>
        <cfvo type="min"/>
        <cfvo type="max"/>
        <color theme="0"/>
        <color theme="0"/>
      </colorScale>
    </cfRule>
    <cfRule type="expression" priority="2935">
      <formula>#REF!</formula>
    </cfRule>
    <cfRule type="expression" dxfId="1019" priority="2936">
      <formula>L93&lt;0</formula>
    </cfRule>
  </conditionalFormatting>
  <conditionalFormatting sqref="M94:M102">
    <cfRule type="colorScale" priority="3794">
      <colorScale>
        <cfvo type="min"/>
        <cfvo type="max"/>
        <color theme="0"/>
        <color theme="0"/>
      </colorScale>
    </cfRule>
    <cfRule type="expression" priority="3795">
      <formula>$F$20</formula>
    </cfRule>
    <cfRule type="expression" dxfId="1018" priority="3796">
      <formula>L94&lt;0</formula>
    </cfRule>
  </conditionalFormatting>
  <conditionalFormatting sqref="M104">
    <cfRule type="colorScale" priority="2910">
      <colorScale>
        <cfvo type="min"/>
        <cfvo type="max"/>
        <color theme="0"/>
        <color theme="0"/>
      </colorScale>
    </cfRule>
    <cfRule type="expression" priority="2911">
      <formula>#REF!</formula>
    </cfRule>
    <cfRule type="expression" dxfId="1017" priority="2912">
      <formula>L104&lt;0</formula>
    </cfRule>
  </conditionalFormatting>
  <conditionalFormatting sqref="M105:M106">
    <cfRule type="colorScale" priority="3798">
      <colorScale>
        <cfvo type="min"/>
        <cfvo type="max"/>
        <color theme="0"/>
        <color theme="0"/>
      </colorScale>
    </cfRule>
    <cfRule type="expression" priority="3799">
      <formula>$F$20</formula>
    </cfRule>
    <cfRule type="expression" dxfId="1016" priority="3800">
      <formula>L105&lt;0</formula>
    </cfRule>
  </conditionalFormatting>
  <conditionalFormatting sqref="M110">
    <cfRule type="colorScale" priority="3802">
      <colorScale>
        <cfvo type="min"/>
        <cfvo type="max"/>
        <color theme="0"/>
        <color theme="0"/>
      </colorScale>
    </cfRule>
    <cfRule type="expression" dxfId="1015" priority="3804">
      <formula>L110&lt;0</formula>
    </cfRule>
  </conditionalFormatting>
  <conditionalFormatting sqref="M110:M111">
    <cfRule type="expression" priority="2514">
      <formula>$F$20</formula>
    </cfRule>
  </conditionalFormatting>
  <conditionalFormatting sqref="M111">
    <cfRule type="colorScale" priority="2513">
      <colorScale>
        <cfvo type="min"/>
        <cfvo type="max"/>
        <color theme="0"/>
        <color theme="0"/>
      </colorScale>
    </cfRule>
    <cfRule type="expression" dxfId="1014" priority="2515">
      <formula>L111&lt;0</formula>
    </cfRule>
  </conditionalFormatting>
  <conditionalFormatting sqref="M117:M123">
    <cfRule type="colorScale" priority="3918">
      <colorScale>
        <cfvo type="min"/>
        <cfvo type="max"/>
        <color theme="0"/>
        <color theme="0"/>
      </colorScale>
    </cfRule>
    <cfRule type="expression" priority="3919">
      <formula>$F$20</formula>
    </cfRule>
    <cfRule type="expression" dxfId="1013" priority="3920">
      <formula>L117&lt;0</formula>
    </cfRule>
  </conditionalFormatting>
  <conditionalFormatting sqref="M125">
    <cfRule type="colorScale" priority="2886">
      <colorScale>
        <cfvo type="min"/>
        <cfvo type="max"/>
        <color theme="0"/>
        <color theme="0"/>
      </colorScale>
    </cfRule>
    <cfRule type="expression" priority="2887">
      <formula>#REF!</formula>
    </cfRule>
    <cfRule type="expression" dxfId="1012" priority="2888">
      <formula>L125&lt;0</formula>
    </cfRule>
  </conditionalFormatting>
  <conditionalFormatting sqref="M125:M135">
    <cfRule type="expression" dxfId="1011" priority="2885">
      <formula>IF(M125="Validar","Rojo","Verde")</formula>
    </cfRule>
  </conditionalFormatting>
  <conditionalFormatting sqref="M126:M132">
    <cfRule type="colorScale" priority="3922">
      <colorScale>
        <cfvo type="min"/>
        <cfvo type="max"/>
        <color theme="0"/>
        <color theme="0"/>
      </colorScale>
    </cfRule>
    <cfRule type="expression" dxfId="1010" priority="3924">
      <formula>L126&lt;0</formula>
    </cfRule>
  </conditionalFormatting>
  <conditionalFormatting sqref="M126:M134">
    <cfRule type="expression" priority="3923">
      <formula>$F$20</formula>
    </cfRule>
  </conditionalFormatting>
  <conditionalFormatting sqref="M133:M134">
    <cfRule type="colorScale" priority="3926">
      <colorScale>
        <cfvo type="min"/>
        <cfvo type="max"/>
        <color theme="0"/>
        <color theme="0"/>
      </colorScale>
    </cfRule>
    <cfRule type="expression" dxfId="1009" priority="3928">
      <formula>L133&lt;0</formula>
    </cfRule>
  </conditionalFormatting>
  <conditionalFormatting sqref="M135">
    <cfRule type="colorScale" priority="3910">
      <colorScale>
        <cfvo type="min"/>
        <cfvo type="max"/>
        <color theme="0"/>
        <color theme="0"/>
      </colorScale>
    </cfRule>
    <cfRule type="expression" priority="3911">
      <formula>$F$24</formula>
    </cfRule>
    <cfRule type="expression" dxfId="1008" priority="3912">
      <formula>L135&lt;0</formula>
    </cfRule>
  </conditionalFormatting>
  <conditionalFormatting sqref="M83:N83 M92:N92 M103:N103 M107:N107">
    <cfRule type="expression" priority="3775">
      <formula>$F$24</formula>
    </cfRule>
  </conditionalFormatting>
  <conditionalFormatting sqref="M110:N111">
    <cfRule type="expression" dxfId="1007" priority="2508">
      <formula>IF(M110="Validar","Rojo","Verde")</formula>
    </cfRule>
  </conditionalFormatting>
  <conditionalFormatting sqref="M117:N123">
    <cfRule type="expression" dxfId="1006" priority="3413">
      <formula>IF(M117="Validar","Rojo","Verde")</formula>
    </cfRule>
  </conditionalFormatting>
  <conditionalFormatting sqref="N41:N67">
    <cfRule type="colorScale" priority="3462">
      <colorScale>
        <cfvo type="min"/>
        <cfvo type="max"/>
        <color theme="0"/>
        <color theme="0"/>
      </colorScale>
    </cfRule>
    <cfRule type="expression" priority="3463">
      <formula>#REF!</formula>
    </cfRule>
    <cfRule type="expression" dxfId="1005" priority="3464">
      <formula>M41&lt;0</formula>
    </cfRule>
  </conditionalFormatting>
  <conditionalFormatting sqref="N41:N68">
    <cfRule type="expression" dxfId="1004" priority="3461">
      <formula>IF(N41="Validar","Rojo","Verde")</formula>
    </cfRule>
  </conditionalFormatting>
  <conditionalFormatting sqref="N68 N83 N92 N103 N107">
    <cfRule type="expression" dxfId="1003" priority="3780">
      <formula>M68&lt;0</formula>
    </cfRule>
  </conditionalFormatting>
  <conditionalFormatting sqref="N68">
    <cfRule type="expression" priority="3779">
      <formula>$F$24</formula>
    </cfRule>
  </conditionalFormatting>
  <conditionalFormatting sqref="N70">
    <cfRule type="colorScale" priority="3458">
      <colorScale>
        <cfvo type="min"/>
        <cfvo type="max"/>
        <color theme="0"/>
        <color theme="0"/>
      </colorScale>
    </cfRule>
    <cfRule type="expression" dxfId="1002" priority="3460">
      <formula>M70&lt;0</formula>
    </cfRule>
  </conditionalFormatting>
  <conditionalFormatting sqref="N70:N82">
    <cfRule type="expression" priority="3455">
      <formula>#REF!</formula>
    </cfRule>
  </conditionalFormatting>
  <conditionalFormatting sqref="N70:N83">
    <cfRule type="expression" dxfId="1001" priority="3453">
      <formula>IF(N70="Validar","Rojo","Verde")</formula>
    </cfRule>
  </conditionalFormatting>
  <conditionalFormatting sqref="N71:N79">
    <cfRule type="colorScale" priority="3454">
      <colorScale>
        <cfvo type="min"/>
        <cfvo type="max"/>
        <color theme="0"/>
        <color theme="0"/>
      </colorScale>
    </cfRule>
    <cfRule type="expression" dxfId="1000" priority="3456">
      <formula>M71&lt;0</formula>
    </cfRule>
  </conditionalFormatting>
  <conditionalFormatting sqref="N80:N82">
    <cfRule type="colorScale" priority="3786">
      <colorScale>
        <cfvo type="min"/>
        <cfvo type="max"/>
        <color theme="0"/>
        <color theme="0"/>
      </colorScale>
    </cfRule>
    <cfRule type="expression" dxfId="999" priority="3788">
      <formula>M80&lt;0</formula>
    </cfRule>
  </conditionalFormatting>
  <conditionalFormatting sqref="N68 N83 N92 N103 N107">
    <cfRule type="colorScale" priority="3778">
      <colorScale>
        <cfvo type="min"/>
        <cfvo type="max"/>
        <color theme="0"/>
        <color theme="0"/>
      </colorScale>
    </cfRule>
  </conditionalFormatting>
  <conditionalFormatting sqref="N85">
    <cfRule type="colorScale" priority="3450">
      <colorScale>
        <cfvo type="min"/>
        <cfvo type="max"/>
        <color theme="0"/>
        <color theme="0"/>
      </colorScale>
    </cfRule>
    <cfRule type="expression" dxfId="998" priority="3452">
      <formula>M85&lt;0</formula>
    </cfRule>
  </conditionalFormatting>
  <conditionalFormatting sqref="N85:N91">
    <cfRule type="expression" priority="3447">
      <formula>#REF!</formula>
    </cfRule>
  </conditionalFormatting>
  <conditionalFormatting sqref="N85:N92">
    <cfRule type="expression" dxfId="997" priority="3445">
      <formula>IF(N85="Validar","Rojo","Verde")</formula>
    </cfRule>
  </conditionalFormatting>
  <conditionalFormatting sqref="N86:N91">
    <cfRule type="colorScale" priority="3446">
      <colorScale>
        <cfvo type="min"/>
        <cfvo type="max"/>
        <color theme="0"/>
        <color theme="0"/>
      </colorScale>
    </cfRule>
    <cfRule type="expression" dxfId="996" priority="3448">
      <formula>M86&lt;0</formula>
    </cfRule>
  </conditionalFormatting>
  <conditionalFormatting sqref="N94">
    <cfRule type="colorScale" priority="3442">
      <colorScale>
        <cfvo type="min"/>
        <cfvo type="max"/>
        <color theme="0"/>
        <color theme="0"/>
      </colorScale>
    </cfRule>
    <cfRule type="expression" dxfId="995" priority="3444">
      <formula>M94&lt;0</formula>
    </cfRule>
  </conditionalFormatting>
  <conditionalFormatting sqref="N94:N102">
    <cfRule type="expression" priority="3431">
      <formula>#REF!</formula>
    </cfRule>
  </conditionalFormatting>
  <conditionalFormatting sqref="N94:N103">
    <cfRule type="expression" dxfId="994" priority="3429">
      <formula>IF(N94="Validar","Rojo","Verde")</formula>
    </cfRule>
  </conditionalFormatting>
  <conditionalFormatting sqref="N95:N100">
    <cfRule type="colorScale" priority="3438">
      <colorScale>
        <cfvo type="min"/>
        <cfvo type="max"/>
        <color theme="0"/>
        <color theme="0"/>
      </colorScale>
    </cfRule>
    <cfRule type="expression" dxfId="993" priority="3440">
      <formula>M95&lt;0</formula>
    </cfRule>
  </conditionalFormatting>
  <conditionalFormatting sqref="N101">
    <cfRule type="colorScale" priority="3434">
      <colorScale>
        <cfvo type="min"/>
        <cfvo type="max"/>
        <color theme="0"/>
        <color theme="0"/>
      </colorScale>
    </cfRule>
    <cfRule type="expression" dxfId="992" priority="3436">
      <formula>M101&lt;0</formula>
    </cfRule>
  </conditionalFormatting>
  <conditionalFormatting sqref="N102">
    <cfRule type="colorScale" priority="3430">
      <colorScale>
        <cfvo type="min"/>
        <cfvo type="max"/>
        <color theme="0"/>
        <color theme="0"/>
      </colorScale>
    </cfRule>
    <cfRule type="expression" dxfId="991" priority="3432">
      <formula>M102&lt;0</formula>
    </cfRule>
  </conditionalFormatting>
  <conditionalFormatting sqref="N105">
    <cfRule type="colorScale" priority="3426">
      <colorScale>
        <cfvo type="min"/>
        <cfvo type="max"/>
        <color theme="0"/>
        <color theme="0"/>
      </colorScale>
    </cfRule>
    <cfRule type="expression" dxfId="990" priority="3428">
      <formula>M105&lt;0</formula>
    </cfRule>
  </conditionalFormatting>
  <conditionalFormatting sqref="N105:N106">
    <cfRule type="expression" priority="3423">
      <formula>#REF!</formula>
    </cfRule>
  </conditionalFormatting>
  <conditionalFormatting sqref="N105:N107">
    <cfRule type="expression" dxfId="989" priority="3421">
      <formula>IF(N105="Validar","Rojo","Verde")</formula>
    </cfRule>
  </conditionalFormatting>
  <conditionalFormatting sqref="N106">
    <cfRule type="colorScale" priority="3422">
      <colorScale>
        <cfvo type="min"/>
        <cfvo type="max"/>
        <color theme="0"/>
        <color theme="0"/>
      </colorScale>
    </cfRule>
    <cfRule type="expression" dxfId="988" priority="3424">
      <formula>M106&lt;0</formula>
    </cfRule>
  </conditionalFormatting>
  <conditionalFormatting sqref="N110">
    <cfRule type="colorScale" priority="3410">
      <colorScale>
        <cfvo type="min"/>
        <cfvo type="max"/>
        <color theme="0"/>
        <color theme="0"/>
      </colorScale>
    </cfRule>
    <cfRule type="expression" dxfId="987" priority="3412">
      <formula>M110&lt;0</formula>
    </cfRule>
  </conditionalFormatting>
  <conditionalFormatting sqref="N110:N111">
    <cfRule type="expression" priority="2510">
      <formula>#REF!</formula>
    </cfRule>
  </conditionalFormatting>
  <conditionalFormatting sqref="N111">
    <cfRule type="colorScale" priority="2509">
      <colorScale>
        <cfvo type="min"/>
        <cfvo type="max"/>
        <color theme="0"/>
        <color theme="0"/>
      </colorScale>
    </cfRule>
    <cfRule type="expression" dxfId="986" priority="2511">
      <formula>M111&lt;0</formula>
    </cfRule>
  </conditionalFormatting>
  <conditionalFormatting sqref="N117">
    <cfRule type="colorScale" priority="3418">
      <colorScale>
        <cfvo type="min"/>
        <cfvo type="max"/>
        <color theme="0"/>
        <color theme="0"/>
      </colorScale>
    </cfRule>
    <cfRule type="expression" dxfId="985" priority="3420">
      <formula>M117&lt;0</formula>
    </cfRule>
  </conditionalFormatting>
  <conditionalFormatting sqref="N117:N123">
    <cfRule type="expression" priority="3415">
      <formula>#REF!</formula>
    </cfRule>
  </conditionalFormatting>
  <conditionalFormatting sqref="N118:N123">
    <cfRule type="colorScale" priority="3414">
      <colorScale>
        <cfvo type="min"/>
        <cfvo type="max"/>
        <color theme="0"/>
        <color theme="0"/>
      </colorScale>
    </cfRule>
    <cfRule type="expression" dxfId="984" priority="3416">
      <formula>M118&lt;0</formula>
    </cfRule>
  </conditionalFormatting>
  <conditionalFormatting sqref="N126:N135">
    <cfRule type="expression" dxfId="983" priority="3913">
      <formula>IF(N126="Validar","Rojo","Verde")</formula>
    </cfRule>
    <cfRule type="colorScale" priority="3914">
      <colorScale>
        <cfvo type="min"/>
        <cfvo type="max"/>
        <color theme="0"/>
        <color theme="0"/>
      </colorScale>
    </cfRule>
    <cfRule type="expression" priority="3915">
      <formula>$F$24</formula>
    </cfRule>
    <cfRule type="expression" dxfId="982" priority="3916">
      <formula>M126&lt;0</formula>
    </cfRule>
  </conditionalFormatting>
  <conditionalFormatting sqref="P6:P10">
    <cfRule type="colorScale" priority="3406">
      <colorScale>
        <cfvo type="min"/>
        <cfvo type="max"/>
        <color theme="0"/>
        <color theme="0"/>
      </colorScale>
    </cfRule>
    <cfRule type="expression" dxfId="981" priority="3408">
      <formula>O6&lt;0</formula>
    </cfRule>
  </conditionalFormatting>
  <conditionalFormatting sqref="P6:P21">
    <cfRule type="expression" dxfId="980" priority="3073">
      <formula>IF(P6="Validar","Rojo","Verde")</formula>
    </cfRule>
    <cfRule type="expression" priority="3075">
      <formula>#REF!</formula>
    </cfRule>
  </conditionalFormatting>
  <conditionalFormatting sqref="P11">
    <cfRule type="colorScale" priority="3122">
      <colorScale>
        <cfvo type="min"/>
        <cfvo type="max"/>
        <color theme="0"/>
        <color theme="0"/>
      </colorScale>
    </cfRule>
    <cfRule type="expression" dxfId="979" priority="3124">
      <formula>O11&lt;0</formula>
    </cfRule>
  </conditionalFormatting>
  <conditionalFormatting sqref="P12:P15">
    <cfRule type="colorScale" priority="3402">
      <colorScale>
        <cfvo type="min"/>
        <cfvo type="max"/>
        <color theme="0"/>
        <color theme="0"/>
      </colorScale>
    </cfRule>
    <cfRule type="expression" dxfId="978" priority="3404">
      <formula>O12&lt;0</formula>
    </cfRule>
  </conditionalFormatting>
  <conditionalFormatting sqref="P16">
    <cfRule type="colorScale" priority="3098">
      <colorScale>
        <cfvo type="min"/>
        <cfvo type="max"/>
        <color theme="0"/>
        <color theme="0"/>
      </colorScale>
    </cfRule>
    <cfRule type="expression" dxfId="977" priority="3100">
      <formula>O16&lt;0</formula>
    </cfRule>
  </conditionalFormatting>
  <conditionalFormatting sqref="P17:P18">
    <cfRule type="colorScale" priority="3398">
      <colorScale>
        <cfvo type="min"/>
        <cfvo type="max"/>
        <color theme="0"/>
        <color theme="0"/>
      </colorScale>
    </cfRule>
    <cfRule type="expression" dxfId="976" priority="3400">
      <formula>O17&lt;0</formula>
    </cfRule>
  </conditionalFormatting>
  <conditionalFormatting sqref="P19">
    <cfRule type="colorScale" priority="3074">
      <colorScale>
        <cfvo type="min"/>
        <cfvo type="max"/>
        <color theme="0"/>
        <color theme="0"/>
      </colorScale>
    </cfRule>
    <cfRule type="expression" dxfId="975" priority="3076">
      <formula>O19&lt;0</formula>
    </cfRule>
  </conditionalFormatting>
  <conditionalFormatting sqref="P20:P21">
    <cfRule type="colorScale" priority="3394">
      <colorScale>
        <cfvo type="min"/>
        <cfvo type="max"/>
        <color theme="0"/>
        <color theme="0"/>
      </colorScale>
    </cfRule>
    <cfRule type="expression" dxfId="974" priority="3396">
      <formula>O20&lt;0</formula>
    </cfRule>
  </conditionalFormatting>
  <conditionalFormatting sqref="P24">
    <cfRule type="colorScale" priority="3050">
      <colorScale>
        <cfvo type="min"/>
        <cfvo type="max"/>
        <color theme="0"/>
        <color theme="0"/>
      </colorScale>
    </cfRule>
    <cfRule type="expression" dxfId="973" priority="3052">
      <formula>O24&lt;0</formula>
    </cfRule>
  </conditionalFormatting>
  <conditionalFormatting sqref="P24:P32">
    <cfRule type="expression" dxfId="972" priority="3001">
      <formula>IF(P24="Validar","Rojo","Verde")</formula>
    </cfRule>
    <cfRule type="expression" priority="3003">
      <formula>#REF!</formula>
    </cfRule>
  </conditionalFormatting>
  <conditionalFormatting sqref="P25">
    <cfRule type="colorScale" priority="3390">
      <colorScale>
        <cfvo type="min"/>
        <cfvo type="max"/>
        <color theme="0"/>
        <color theme="0"/>
      </colorScale>
    </cfRule>
    <cfRule type="expression" dxfId="971" priority="3392">
      <formula>O25&lt;0</formula>
    </cfRule>
  </conditionalFormatting>
  <conditionalFormatting sqref="P26">
    <cfRule type="colorScale" priority="3386">
      <colorScale>
        <cfvo type="min"/>
        <cfvo type="max"/>
        <color theme="0"/>
        <color theme="0"/>
      </colorScale>
    </cfRule>
    <cfRule type="expression" dxfId="970" priority="3388">
      <formula>O26&lt;0</formula>
    </cfRule>
  </conditionalFormatting>
  <conditionalFormatting sqref="P27">
    <cfRule type="colorScale" priority="3026">
      <colorScale>
        <cfvo type="min"/>
        <cfvo type="max"/>
        <color theme="0"/>
        <color theme="0"/>
      </colorScale>
    </cfRule>
    <cfRule type="expression" dxfId="969" priority="3028">
      <formula>O27&lt;0</formula>
    </cfRule>
  </conditionalFormatting>
  <conditionalFormatting sqref="P28">
    <cfRule type="colorScale" priority="3382">
      <colorScale>
        <cfvo type="min"/>
        <cfvo type="max"/>
        <color theme="0"/>
        <color theme="0"/>
      </colorScale>
    </cfRule>
    <cfRule type="expression" dxfId="968" priority="3384">
      <formula>O28&lt;0</formula>
    </cfRule>
  </conditionalFormatting>
  <conditionalFormatting sqref="P29">
    <cfRule type="colorScale" priority="3378">
      <colorScale>
        <cfvo type="min"/>
        <cfvo type="max"/>
        <color theme="0"/>
        <color theme="0"/>
      </colorScale>
    </cfRule>
    <cfRule type="expression" dxfId="967" priority="3380">
      <formula>O29&lt;0</formula>
    </cfRule>
  </conditionalFormatting>
  <conditionalFormatting sqref="P30">
    <cfRule type="colorScale" priority="3002">
      <colorScale>
        <cfvo type="min"/>
        <cfvo type="max"/>
        <color theme="0"/>
        <color theme="0"/>
      </colorScale>
    </cfRule>
    <cfRule type="expression" dxfId="966" priority="3004">
      <formula>O30&lt;0</formula>
    </cfRule>
  </conditionalFormatting>
  <conditionalFormatting sqref="P31">
    <cfRule type="colorScale" priority="3374">
      <colorScale>
        <cfvo type="min"/>
        <cfvo type="max"/>
        <color theme="0"/>
        <color theme="0"/>
      </colorScale>
    </cfRule>
    <cfRule type="expression" dxfId="965" priority="3376">
      <formula>O31&lt;0</formula>
    </cfRule>
  </conditionalFormatting>
  <conditionalFormatting sqref="P32">
    <cfRule type="colorScale" priority="3370">
      <colorScale>
        <cfvo type="min"/>
        <cfvo type="max"/>
        <color theme="0"/>
        <color theme="0"/>
      </colorScale>
    </cfRule>
    <cfRule type="expression" dxfId="964" priority="3372">
      <formula>O32&lt;0</formula>
    </cfRule>
  </conditionalFormatting>
  <conditionalFormatting sqref="P40">
    <cfRule type="colorScale" priority="2978">
      <colorScale>
        <cfvo type="min"/>
        <cfvo type="max"/>
        <color theme="0"/>
        <color theme="0"/>
      </colorScale>
    </cfRule>
    <cfRule type="expression" priority="2979">
      <formula>#REF!</formula>
    </cfRule>
    <cfRule type="expression" dxfId="963" priority="2980">
      <formula>O40&lt;0</formula>
    </cfRule>
  </conditionalFormatting>
  <conditionalFormatting sqref="P40:P107">
    <cfRule type="expression" dxfId="962" priority="2566">
      <formula>IF(P40="Validar","Rojo","Verde")</formula>
    </cfRule>
  </conditionalFormatting>
  <conditionalFormatting sqref="P41:P68">
    <cfRule type="colorScale" priority="3366">
      <colorScale>
        <cfvo type="min"/>
        <cfvo type="max"/>
        <color theme="0"/>
        <color theme="0"/>
      </colorScale>
    </cfRule>
    <cfRule type="expression" priority="3367">
      <formula>$F$20</formula>
    </cfRule>
    <cfRule type="expression" dxfId="961" priority="3368">
      <formula>O41&lt;0</formula>
    </cfRule>
  </conditionalFormatting>
  <conditionalFormatting sqref="P69">
    <cfRule type="colorScale" priority="2954">
      <colorScale>
        <cfvo type="min"/>
        <cfvo type="max"/>
        <color theme="0"/>
        <color theme="0"/>
      </colorScale>
    </cfRule>
    <cfRule type="expression" priority="2955">
      <formula>#REF!</formula>
    </cfRule>
    <cfRule type="expression" dxfId="960" priority="2956">
      <formula>O69&lt;0</formula>
    </cfRule>
  </conditionalFormatting>
  <conditionalFormatting sqref="P70:P82">
    <cfRule type="colorScale" priority="3814">
      <colorScale>
        <cfvo type="min"/>
        <cfvo type="max"/>
        <color theme="0"/>
        <color theme="0"/>
      </colorScale>
    </cfRule>
    <cfRule type="expression" priority="3815">
      <formula>$F$20</formula>
    </cfRule>
    <cfRule type="expression" dxfId="959" priority="3816">
      <formula>O70&lt;0</formula>
    </cfRule>
  </conditionalFormatting>
  <conditionalFormatting sqref="P83 P92 P103 P107">
    <cfRule type="expression" dxfId="958" priority="3808">
      <formula>O83&lt;0</formula>
    </cfRule>
  </conditionalFormatting>
  <conditionalFormatting sqref="P84">
    <cfRule type="colorScale" priority="2567">
      <colorScale>
        <cfvo type="min"/>
        <cfvo type="max"/>
        <color theme="0"/>
        <color theme="0"/>
      </colorScale>
    </cfRule>
    <cfRule type="expression" priority="2568">
      <formula>#REF!</formula>
    </cfRule>
    <cfRule type="expression" dxfId="957" priority="2569">
      <formula>O84&lt;0</formula>
    </cfRule>
  </conditionalFormatting>
  <conditionalFormatting sqref="P85:P91">
    <cfRule type="colorScale" priority="3822">
      <colorScale>
        <cfvo type="min"/>
        <cfvo type="max"/>
        <color theme="0"/>
        <color theme="0"/>
      </colorScale>
    </cfRule>
    <cfRule type="expression" priority="3823">
      <formula>$F$20</formula>
    </cfRule>
    <cfRule type="expression" dxfId="956" priority="3824">
      <formula>O85&lt;0</formula>
    </cfRule>
  </conditionalFormatting>
  <conditionalFormatting sqref="P83 P92 P103 P107">
    <cfRule type="colorScale" priority="3806">
      <colorScale>
        <cfvo type="min"/>
        <cfvo type="max"/>
        <color theme="0"/>
        <color theme="0"/>
      </colorScale>
    </cfRule>
  </conditionalFormatting>
  <conditionalFormatting sqref="P93">
    <cfRule type="colorScale" priority="2930">
      <colorScale>
        <cfvo type="min"/>
        <cfvo type="max"/>
        <color theme="0"/>
        <color theme="0"/>
      </colorScale>
    </cfRule>
    <cfRule type="expression" priority="2931">
      <formula>#REF!</formula>
    </cfRule>
    <cfRule type="expression" dxfId="955" priority="2932">
      <formula>O93&lt;0</formula>
    </cfRule>
  </conditionalFormatting>
  <conditionalFormatting sqref="P94:P102">
    <cfRule type="colorScale" priority="3826">
      <colorScale>
        <cfvo type="min"/>
        <cfvo type="max"/>
        <color theme="0"/>
        <color theme="0"/>
      </colorScale>
    </cfRule>
    <cfRule type="expression" priority="3827">
      <formula>$F$20</formula>
    </cfRule>
    <cfRule type="expression" dxfId="954" priority="3828">
      <formula>O94&lt;0</formula>
    </cfRule>
  </conditionalFormatting>
  <conditionalFormatting sqref="P104">
    <cfRule type="colorScale" priority="2906">
      <colorScale>
        <cfvo type="min"/>
        <cfvo type="max"/>
        <color theme="0"/>
        <color theme="0"/>
      </colorScale>
    </cfRule>
    <cfRule type="expression" priority="2907">
      <formula>#REF!</formula>
    </cfRule>
    <cfRule type="expression" dxfId="953" priority="2908">
      <formula>O104&lt;0</formula>
    </cfRule>
  </conditionalFormatting>
  <conditionalFormatting sqref="P105:P106">
    <cfRule type="colorScale" priority="3830">
      <colorScale>
        <cfvo type="min"/>
        <cfvo type="max"/>
        <color theme="0"/>
        <color theme="0"/>
      </colorScale>
    </cfRule>
    <cfRule type="expression" priority="3831">
      <formula>$F$20</formula>
    </cfRule>
    <cfRule type="expression" dxfId="952" priority="3832">
      <formula>O105&lt;0</formula>
    </cfRule>
  </conditionalFormatting>
  <conditionalFormatting sqref="P110">
    <cfRule type="colorScale" priority="3834">
      <colorScale>
        <cfvo type="min"/>
        <cfvo type="max"/>
        <color theme="0"/>
        <color theme="0"/>
      </colorScale>
    </cfRule>
    <cfRule type="expression" dxfId="951" priority="3836">
      <formula>O110&lt;0</formula>
    </cfRule>
  </conditionalFormatting>
  <conditionalFormatting sqref="P110:P111">
    <cfRule type="expression" priority="2506">
      <formula>$F$20</formula>
    </cfRule>
  </conditionalFormatting>
  <conditionalFormatting sqref="P111">
    <cfRule type="colorScale" priority="2505">
      <colorScale>
        <cfvo type="min"/>
        <cfvo type="max"/>
        <color theme="0"/>
        <color theme="0"/>
      </colorScale>
    </cfRule>
    <cfRule type="expression" dxfId="950" priority="2507">
      <formula>O111&lt;0</formula>
    </cfRule>
  </conditionalFormatting>
  <conditionalFormatting sqref="P117:P123">
    <cfRule type="colorScale" priority="3938">
      <colorScale>
        <cfvo type="min"/>
        <cfvo type="max"/>
        <color theme="0"/>
        <color theme="0"/>
      </colorScale>
    </cfRule>
    <cfRule type="expression" priority="3939">
      <formula>$F$20</formula>
    </cfRule>
    <cfRule type="expression" dxfId="949" priority="3940">
      <formula>O117&lt;0</formula>
    </cfRule>
  </conditionalFormatting>
  <conditionalFormatting sqref="P125">
    <cfRule type="colorScale" priority="2882">
      <colorScale>
        <cfvo type="min"/>
        <cfvo type="max"/>
        <color theme="0"/>
        <color theme="0"/>
      </colorScale>
    </cfRule>
    <cfRule type="expression" priority="2883">
      <formula>#REF!</formula>
    </cfRule>
    <cfRule type="expression" dxfId="948" priority="2884">
      <formula>O125&lt;0</formula>
    </cfRule>
  </conditionalFormatting>
  <conditionalFormatting sqref="P125:P135">
    <cfRule type="expression" dxfId="947" priority="2881">
      <formula>IF(P125="Validar","Rojo","Verde")</formula>
    </cfRule>
  </conditionalFormatting>
  <conditionalFormatting sqref="P126:P132">
    <cfRule type="colorScale" priority="3942">
      <colorScale>
        <cfvo type="min"/>
        <cfvo type="max"/>
        <color theme="0"/>
        <color theme="0"/>
      </colorScale>
    </cfRule>
    <cfRule type="expression" dxfId="946" priority="3944">
      <formula>O126&lt;0</formula>
    </cfRule>
  </conditionalFormatting>
  <conditionalFormatting sqref="P126:P134">
    <cfRule type="expression" priority="3943">
      <formula>$F$20</formula>
    </cfRule>
  </conditionalFormatting>
  <conditionalFormatting sqref="P133:P134">
    <cfRule type="colorScale" priority="3946">
      <colorScale>
        <cfvo type="min"/>
        <cfvo type="max"/>
        <color theme="0"/>
        <color theme="0"/>
      </colorScale>
    </cfRule>
    <cfRule type="expression" dxfId="945" priority="3948">
      <formula>O133&lt;0</formula>
    </cfRule>
  </conditionalFormatting>
  <conditionalFormatting sqref="P135">
    <cfRule type="colorScale" priority="3930">
      <colorScale>
        <cfvo type="min"/>
        <cfvo type="max"/>
        <color theme="0"/>
        <color theme="0"/>
      </colorScale>
    </cfRule>
    <cfRule type="expression" priority="3931">
      <formula>$F$24</formula>
    </cfRule>
    <cfRule type="expression" dxfId="944" priority="3932">
      <formula>O135&lt;0</formula>
    </cfRule>
  </conditionalFormatting>
  <conditionalFormatting sqref="P83:Q83 P92:Q92 P103:Q103 P107:Q107">
    <cfRule type="expression" priority="3807">
      <formula>$F$24</formula>
    </cfRule>
  </conditionalFormatting>
  <conditionalFormatting sqref="P110:R111">
    <cfRule type="expression" dxfId="943" priority="2479">
      <formula>IF(P110="Validar","Rojo","Verde")</formula>
    </cfRule>
  </conditionalFormatting>
  <conditionalFormatting sqref="P117:R123">
    <cfRule type="expression" dxfId="942" priority="2633">
      <formula>IF(P117="Validar","Rojo","Verde")</formula>
    </cfRule>
  </conditionalFormatting>
  <conditionalFormatting sqref="Q41:Q66">
    <cfRule type="colorScale" priority="3362">
      <colorScale>
        <cfvo type="min"/>
        <cfvo type="max"/>
        <color theme="0"/>
        <color theme="0"/>
      </colorScale>
    </cfRule>
    <cfRule type="expression" dxfId="941" priority="3364">
      <formula>P41&lt;0</formula>
    </cfRule>
  </conditionalFormatting>
  <conditionalFormatting sqref="Q41:Q67">
    <cfRule type="expression" priority="3207">
      <formula>#REF!</formula>
    </cfRule>
  </conditionalFormatting>
  <conditionalFormatting sqref="Q41:Q68">
    <cfRule type="expression" dxfId="940" priority="3205">
      <formula>IF(Q41="Validar","Rojo","Verde")</formula>
    </cfRule>
  </conditionalFormatting>
  <conditionalFormatting sqref="Q67">
    <cfRule type="colorScale" priority="3206">
      <colorScale>
        <cfvo type="min"/>
        <cfvo type="max"/>
        <color theme="0"/>
        <color theme="0"/>
      </colorScale>
    </cfRule>
    <cfRule type="expression" dxfId="939" priority="3208">
      <formula>P67&lt;0</formula>
    </cfRule>
  </conditionalFormatting>
  <conditionalFormatting sqref="Q68 Q83 Q92 Q103 Q107">
    <cfRule type="expression" dxfId="938" priority="3812">
      <formula>P68&lt;0</formula>
    </cfRule>
  </conditionalFormatting>
  <conditionalFormatting sqref="Q68">
    <cfRule type="expression" priority="3811">
      <formula>$F$24</formula>
    </cfRule>
  </conditionalFormatting>
  <conditionalFormatting sqref="Q70">
    <cfRule type="colorScale" priority="3358">
      <colorScale>
        <cfvo type="min"/>
        <cfvo type="max"/>
        <color theme="0"/>
        <color theme="0"/>
      </colorScale>
    </cfRule>
    <cfRule type="expression" dxfId="937" priority="3360">
      <formula>P70&lt;0</formula>
    </cfRule>
  </conditionalFormatting>
  <conditionalFormatting sqref="Q70:Q82">
    <cfRule type="expression" priority="3355">
      <formula>#REF!</formula>
    </cfRule>
  </conditionalFormatting>
  <conditionalFormatting sqref="Q70:Q83">
    <cfRule type="expression" dxfId="936" priority="3353">
      <formula>IF(Q70="Validar","Rojo","Verde")</formula>
    </cfRule>
  </conditionalFormatting>
  <conditionalFormatting sqref="Q71:Q79">
    <cfRule type="colorScale" priority="3354">
      <colorScale>
        <cfvo type="min"/>
        <cfvo type="max"/>
        <color theme="0"/>
        <color theme="0"/>
      </colorScale>
    </cfRule>
    <cfRule type="expression" dxfId="935" priority="3356">
      <formula>P71&lt;0</formula>
    </cfRule>
  </conditionalFormatting>
  <conditionalFormatting sqref="Q80:Q82">
    <cfRule type="colorScale" priority="3818">
      <colorScale>
        <cfvo type="min"/>
        <cfvo type="max"/>
        <color theme="0"/>
        <color theme="0"/>
      </colorScale>
    </cfRule>
    <cfRule type="expression" dxfId="934" priority="3820">
      <formula>P80&lt;0</formula>
    </cfRule>
  </conditionalFormatting>
  <conditionalFormatting sqref="Q68 Q83 Q92 Q103 Q107">
    <cfRule type="colorScale" priority="3810">
      <colorScale>
        <cfvo type="min"/>
        <cfvo type="max"/>
        <color theme="0"/>
        <color theme="0"/>
      </colorScale>
    </cfRule>
  </conditionalFormatting>
  <conditionalFormatting sqref="Q85">
    <cfRule type="colorScale" priority="3350">
      <colorScale>
        <cfvo type="min"/>
        <cfvo type="max"/>
        <color theme="0"/>
        <color theme="0"/>
      </colorScale>
    </cfRule>
    <cfRule type="expression" dxfId="933" priority="3352">
      <formula>P85&lt;0</formula>
    </cfRule>
  </conditionalFormatting>
  <conditionalFormatting sqref="Q85:Q91">
    <cfRule type="expression" priority="3347">
      <formula>#REF!</formula>
    </cfRule>
  </conditionalFormatting>
  <conditionalFormatting sqref="Q85:Q92">
    <cfRule type="expression" dxfId="932" priority="3345">
      <formula>IF(Q85="Validar","Rojo","Verde")</formula>
    </cfRule>
  </conditionalFormatting>
  <conditionalFormatting sqref="Q86:Q91">
    <cfRule type="colorScale" priority="3346">
      <colorScale>
        <cfvo type="min"/>
        <cfvo type="max"/>
        <color theme="0"/>
        <color theme="0"/>
      </colorScale>
    </cfRule>
    <cfRule type="expression" dxfId="931" priority="3348">
      <formula>P86&lt;0</formula>
    </cfRule>
  </conditionalFormatting>
  <conditionalFormatting sqref="Q94">
    <cfRule type="colorScale" priority="3342">
      <colorScale>
        <cfvo type="min"/>
        <cfvo type="max"/>
        <color theme="0"/>
        <color theme="0"/>
      </colorScale>
    </cfRule>
    <cfRule type="expression" dxfId="930" priority="3344">
      <formula>P94&lt;0</formula>
    </cfRule>
  </conditionalFormatting>
  <conditionalFormatting sqref="Q94:Q102">
    <cfRule type="expression" priority="3331">
      <formula>#REF!</formula>
    </cfRule>
  </conditionalFormatting>
  <conditionalFormatting sqref="Q94:Q103">
    <cfRule type="expression" dxfId="929" priority="3329">
      <formula>IF(Q94="Validar","Rojo","Verde")</formula>
    </cfRule>
  </conditionalFormatting>
  <conditionalFormatting sqref="Q95:Q100">
    <cfRule type="colorScale" priority="3338">
      <colorScale>
        <cfvo type="min"/>
        <cfvo type="max"/>
        <color theme="0"/>
        <color theme="0"/>
      </colorScale>
    </cfRule>
    <cfRule type="expression" dxfId="928" priority="3340">
      <formula>P95&lt;0</formula>
    </cfRule>
  </conditionalFormatting>
  <conditionalFormatting sqref="Q101">
    <cfRule type="colorScale" priority="3334">
      <colorScale>
        <cfvo type="min"/>
        <cfvo type="max"/>
        <color theme="0"/>
        <color theme="0"/>
      </colorScale>
    </cfRule>
    <cfRule type="expression" dxfId="927" priority="3336">
      <formula>P101&lt;0</formula>
    </cfRule>
  </conditionalFormatting>
  <conditionalFormatting sqref="Q102">
    <cfRule type="colorScale" priority="3330">
      <colorScale>
        <cfvo type="min"/>
        <cfvo type="max"/>
        <color theme="0"/>
        <color theme="0"/>
      </colorScale>
    </cfRule>
    <cfRule type="expression" dxfId="926" priority="3332">
      <formula>P102&lt;0</formula>
    </cfRule>
  </conditionalFormatting>
  <conditionalFormatting sqref="Q105">
    <cfRule type="colorScale" priority="3326">
      <colorScale>
        <cfvo type="min"/>
        <cfvo type="max"/>
        <color theme="0"/>
        <color theme="0"/>
      </colorScale>
    </cfRule>
    <cfRule type="expression" dxfId="925" priority="3328">
      <formula>P105&lt;0</formula>
    </cfRule>
  </conditionalFormatting>
  <conditionalFormatting sqref="Q105:Q106">
    <cfRule type="expression" priority="3323">
      <formula>#REF!</formula>
    </cfRule>
  </conditionalFormatting>
  <conditionalFormatting sqref="Q105:Q107">
    <cfRule type="expression" dxfId="924" priority="3321">
      <formula>IF(Q105="Validar","Rojo","Verde")</formula>
    </cfRule>
  </conditionalFormatting>
  <conditionalFormatting sqref="Q106">
    <cfRule type="colorScale" priority="3322">
      <colorScale>
        <cfvo type="min"/>
        <cfvo type="max"/>
        <color theme="0"/>
        <color theme="0"/>
      </colorScale>
    </cfRule>
    <cfRule type="expression" dxfId="923" priority="3324">
      <formula>P106&lt;0</formula>
    </cfRule>
  </conditionalFormatting>
  <conditionalFormatting sqref="Q110">
    <cfRule type="colorScale" priority="3310">
      <colorScale>
        <cfvo type="min"/>
        <cfvo type="max"/>
        <color theme="0"/>
        <color theme="0"/>
      </colorScale>
    </cfRule>
    <cfRule type="expression" priority="3311">
      <formula>#REF!</formula>
    </cfRule>
    <cfRule type="expression" dxfId="922" priority="3312">
      <formula>P110&lt;0</formula>
    </cfRule>
  </conditionalFormatting>
  <conditionalFormatting sqref="Q111">
    <cfRule type="colorScale" priority="2501">
      <colorScale>
        <cfvo type="min"/>
        <cfvo type="max"/>
        <color theme="0"/>
        <color theme="0"/>
      </colorScale>
    </cfRule>
    <cfRule type="expression" priority="2502">
      <formula>$F$20</formula>
    </cfRule>
    <cfRule type="expression" dxfId="921" priority="2503">
      <formula>P111&lt;0</formula>
    </cfRule>
  </conditionalFormatting>
  <conditionalFormatting sqref="Q117">
    <cfRule type="colorScale" priority="3318">
      <colorScale>
        <cfvo type="min"/>
        <cfvo type="max"/>
        <color theme="0"/>
        <color theme="0"/>
      </colorScale>
    </cfRule>
    <cfRule type="expression" dxfId="920" priority="3320">
      <formula>P117&lt;0</formula>
    </cfRule>
  </conditionalFormatting>
  <conditionalFormatting sqref="Q118:Q123">
    <cfRule type="colorScale" priority="3314">
      <colorScale>
        <cfvo type="min"/>
        <cfvo type="max"/>
        <color theme="0"/>
        <color theme="0"/>
      </colorScale>
    </cfRule>
    <cfRule type="expression" dxfId="919" priority="3316">
      <formula>P118&lt;0</formula>
    </cfRule>
  </conditionalFormatting>
  <conditionalFormatting sqref="Q126:Q135">
    <cfRule type="expression" dxfId="918" priority="3933">
      <formula>IF(Q126="Validar","Rojo","Verde")</formula>
    </cfRule>
    <cfRule type="colorScale" priority="3934">
      <colorScale>
        <cfvo type="min"/>
        <cfvo type="max"/>
        <color theme="0"/>
        <color theme="0"/>
      </colorScale>
    </cfRule>
    <cfRule type="expression" priority="3935">
      <formula>$F$24</formula>
    </cfRule>
    <cfRule type="expression" dxfId="917" priority="3936">
      <formula>P126&lt;0</formula>
    </cfRule>
  </conditionalFormatting>
  <conditionalFormatting sqref="Q117:R123">
    <cfRule type="expression" priority="2635">
      <formula>#REF!</formula>
    </cfRule>
  </conditionalFormatting>
  <conditionalFormatting sqref="R6">
    <cfRule type="colorScale" priority="2670">
      <colorScale>
        <cfvo type="min"/>
        <cfvo type="max"/>
        <color theme="0"/>
        <color theme="0"/>
      </colorScale>
    </cfRule>
    <cfRule type="expression" dxfId="916" priority="2672">
      <formula>Q6&lt;0</formula>
    </cfRule>
  </conditionalFormatting>
  <conditionalFormatting sqref="R6:R17">
    <cfRule type="expression" dxfId="915" priority="2621">
      <formula>IF(R6="Validar","Rojo","Verde")</formula>
    </cfRule>
    <cfRule type="expression" priority="2623">
      <formula>#REF!</formula>
    </cfRule>
  </conditionalFormatting>
  <conditionalFormatting sqref="R7:R10">
    <cfRule type="colorScale" priority="2686">
      <colorScale>
        <cfvo type="min"/>
        <cfvo type="max"/>
        <color theme="0"/>
        <color theme="0"/>
      </colorScale>
    </cfRule>
    <cfRule type="expression" dxfId="914" priority="2688">
      <formula>Q7&lt;0</formula>
    </cfRule>
  </conditionalFormatting>
  <conditionalFormatting sqref="R11">
    <cfRule type="colorScale" priority="2626">
      <colorScale>
        <cfvo type="min"/>
        <cfvo type="max"/>
        <color theme="0"/>
        <color theme="0"/>
      </colorScale>
    </cfRule>
    <cfRule type="expression" dxfId="913" priority="2628">
      <formula>Q11&lt;0</formula>
    </cfRule>
  </conditionalFormatting>
  <conditionalFormatting sqref="R12:R15">
    <cfRule type="colorScale" priority="2682">
      <colorScale>
        <cfvo type="min"/>
        <cfvo type="max"/>
        <color theme="0"/>
        <color theme="0"/>
      </colorScale>
    </cfRule>
    <cfRule type="expression" dxfId="912" priority="2684">
      <formula>Q12&lt;0</formula>
    </cfRule>
  </conditionalFormatting>
  <conditionalFormatting sqref="R16">
    <cfRule type="colorScale" priority="2622">
      <colorScale>
        <cfvo type="min"/>
        <cfvo type="max"/>
        <color theme="0"/>
        <color theme="0"/>
      </colorScale>
    </cfRule>
    <cfRule type="expression" dxfId="911" priority="2624">
      <formula>Q16&lt;0</formula>
    </cfRule>
  </conditionalFormatting>
  <conditionalFormatting sqref="R17">
    <cfRule type="colorScale" priority="2678">
      <colorScale>
        <cfvo type="min"/>
        <cfvo type="max"/>
        <color theme="0"/>
        <color theme="0"/>
      </colorScale>
    </cfRule>
    <cfRule type="expression" dxfId="910" priority="2680">
      <formula>Q17&lt;0</formula>
    </cfRule>
  </conditionalFormatting>
  <conditionalFormatting sqref="R19">
    <cfRule type="colorScale" priority="2618">
      <colorScale>
        <cfvo type="min"/>
        <cfvo type="max"/>
        <color theme="0"/>
        <color theme="0"/>
      </colorScale>
    </cfRule>
    <cfRule type="expression" dxfId="909" priority="2620">
      <formula>Q19&lt;0</formula>
    </cfRule>
  </conditionalFormatting>
  <conditionalFormatting sqref="R19:R20">
    <cfRule type="expression" dxfId="908" priority="2617">
      <formula>IF(R19="Validar","Rojo","Verde")</formula>
    </cfRule>
    <cfRule type="expression" priority="2619">
      <formula>#REF!</formula>
    </cfRule>
  </conditionalFormatting>
  <conditionalFormatting sqref="R20">
    <cfRule type="colorScale" priority="2674">
      <colorScale>
        <cfvo type="min"/>
        <cfvo type="max"/>
        <color theme="0"/>
        <color theme="0"/>
      </colorScale>
    </cfRule>
    <cfRule type="expression" dxfId="907" priority="2676">
      <formula>Q20&lt;0</formula>
    </cfRule>
  </conditionalFormatting>
  <conditionalFormatting sqref="R24">
    <cfRule type="colorScale" priority="2614">
      <colorScale>
        <cfvo type="min"/>
        <cfvo type="max"/>
        <color theme="0"/>
        <color theme="0"/>
      </colorScale>
    </cfRule>
    <cfRule type="expression" dxfId="906" priority="2616">
      <formula>Q24&lt;0</formula>
    </cfRule>
  </conditionalFormatting>
  <conditionalFormatting sqref="R24:R25">
    <cfRule type="expression" dxfId="905" priority="2613">
      <formula>IF(R24="Validar","Rojo","Verde")</formula>
    </cfRule>
    <cfRule type="expression" priority="2615">
      <formula>#REF!</formula>
    </cfRule>
  </conditionalFormatting>
  <conditionalFormatting sqref="R25">
    <cfRule type="colorScale" priority="2666">
      <colorScale>
        <cfvo type="min"/>
        <cfvo type="max"/>
        <color theme="0"/>
        <color theme="0"/>
      </colorScale>
    </cfRule>
    <cfRule type="expression" dxfId="904" priority="2668">
      <formula>Q25&lt;0</formula>
    </cfRule>
  </conditionalFormatting>
  <conditionalFormatting sqref="R27">
    <cfRule type="colorScale" priority="2610">
      <colorScale>
        <cfvo type="min"/>
        <cfvo type="max"/>
        <color theme="0"/>
        <color theme="0"/>
      </colorScale>
    </cfRule>
    <cfRule type="expression" dxfId="903" priority="2612">
      <formula>Q27&lt;0</formula>
    </cfRule>
  </conditionalFormatting>
  <conditionalFormatting sqref="R27:R28">
    <cfRule type="expression" dxfId="902" priority="2609">
      <formula>IF(R27="Validar","Rojo","Verde")</formula>
    </cfRule>
    <cfRule type="expression" priority="2611">
      <formula>#REF!</formula>
    </cfRule>
  </conditionalFormatting>
  <conditionalFormatting sqref="R28">
    <cfRule type="colorScale" priority="2662">
      <colorScale>
        <cfvo type="min"/>
        <cfvo type="max"/>
        <color theme="0"/>
        <color theme="0"/>
      </colorScale>
    </cfRule>
    <cfRule type="expression" dxfId="901" priority="2664">
      <formula>Q28&lt;0</formula>
    </cfRule>
  </conditionalFormatting>
  <conditionalFormatting sqref="R30">
    <cfRule type="colorScale" priority="2606">
      <colorScale>
        <cfvo type="min"/>
        <cfvo type="max"/>
        <color theme="0"/>
        <color theme="0"/>
      </colorScale>
    </cfRule>
    <cfRule type="expression" dxfId="900" priority="2608">
      <formula>Q30&lt;0</formula>
    </cfRule>
  </conditionalFormatting>
  <conditionalFormatting sqref="R30:R31">
    <cfRule type="expression" dxfId="899" priority="2605">
      <formula>IF(R30="Validar","Rojo","Verde")</formula>
    </cfRule>
    <cfRule type="expression" priority="2607">
      <formula>#REF!</formula>
    </cfRule>
  </conditionalFormatting>
  <conditionalFormatting sqref="R31">
    <cfRule type="colorScale" priority="2658">
      <colorScale>
        <cfvo type="min"/>
        <cfvo type="max"/>
        <color theme="0"/>
        <color theme="0"/>
      </colorScale>
    </cfRule>
    <cfRule type="expression" dxfId="898" priority="2660">
      <formula>Q31&lt;0</formula>
    </cfRule>
  </conditionalFormatting>
  <conditionalFormatting sqref="R40">
    <cfRule type="colorScale" priority="2602">
      <colorScale>
        <cfvo type="min"/>
        <cfvo type="max"/>
        <color theme="0"/>
        <color theme="0"/>
      </colorScale>
    </cfRule>
    <cfRule type="expression" dxfId="897" priority="2604">
      <formula>Q40&lt;0</formula>
    </cfRule>
  </conditionalFormatting>
  <conditionalFormatting sqref="R40:R67">
    <cfRule type="expression" dxfId="896" priority="2601">
      <formula>IF(R40="Validar","Rojo","Verde")</formula>
    </cfRule>
    <cfRule type="expression" priority="2603">
      <formula>#REF!</formula>
    </cfRule>
  </conditionalFormatting>
  <conditionalFormatting sqref="R41:R67">
    <cfRule type="colorScale" priority="2654">
      <colorScale>
        <cfvo type="min"/>
        <cfvo type="max"/>
        <color theme="0"/>
        <color theme="0"/>
      </colorScale>
    </cfRule>
    <cfRule type="expression" dxfId="895" priority="2656">
      <formula>Q41&lt;0</formula>
    </cfRule>
  </conditionalFormatting>
  <conditionalFormatting sqref="R69">
    <cfRule type="colorScale" priority="2598">
      <colorScale>
        <cfvo type="min"/>
        <cfvo type="max"/>
        <color theme="0"/>
        <color theme="0"/>
      </colorScale>
    </cfRule>
    <cfRule type="expression" dxfId="894" priority="2600">
      <formula>Q69&lt;0</formula>
    </cfRule>
  </conditionalFormatting>
  <conditionalFormatting sqref="R69:R82">
    <cfRule type="expression" dxfId="893" priority="2597">
      <formula>IF(R69="Validar","Rojo","Verde")</formula>
    </cfRule>
    <cfRule type="expression" priority="2599">
      <formula>#REF!</formula>
    </cfRule>
  </conditionalFormatting>
  <conditionalFormatting sqref="R70:R82">
    <cfRule type="colorScale" priority="2690">
      <colorScale>
        <cfvo type="min"/>
        <cfvo type="max"/>
        <color theme="0"/>
        <color theme="0"/>
      </colorScale>
    </cfRule>
    <cfRule type="expression" dxfId="892" priority="2692">
      <formula>Q70&lt;0</formula>
    </cfRule>
  </conditionalFormatting>
  <conditionalFormatting sqref="R84">
    <cfRule type="colorScale" priority="2546">
      <colorScale>
        <cfvo type="min"/>
        <cfvo type="max"/>
        <color theme="0"/>
        <color theme="0"/>
      </colorScale>
    </cfRule>
    <cfRule type="expression" dxfId="891" priority="2548">
      <formula>Q84&lt;0</formula>
    </cfRule>
  </conditionalFormatting>
  <conditionalFormatting sqref="R84:R91">
    <cfRule type="expression" dxfId="890" priority="2545">
      <formula>IF(R84="Validar","Rojo","Verde")</formula>
    </cfRule>
    <cfRule type="expression" priority="2547">
      <formula>#REF!</formula>
    </cfRule>
  </conditionalFormatting>
  <conditionalFormatting sqref="R85:R91">
    <cfRule type="colorScale" priority="2650">
      <colorScale>
        <cfvo type="min"/>
        <cfvo type="max"/>
        <color theme="0"/>
        <color theme="0"/>
      </colorScale>
    </cfRule>
    <cfRule type="expression" dxfId="889" priority="2652">
      <formula>Q85&lt;0</formula>
    </cfRule>
  </conditionalFormatting>
  <conditionalFormatting sqref="R93">
    <cfRule type="colorScale" priority="2594">
      <colorScale>
        <cfvo type="min"/>
        <cfvo type="max"/>
        <color theme="0"/>
        <color theme="0"/>
      </colorScale>
    </cfRule>
    <cfRule type="expression" dxfId="888" priority="2596">
      <formula>Q93&lt;0</formula>
    </cfRule>
  </conditionalFormatting>
  <conditionalFormatting sqref="R93:R102">
    <cfRule type="expression" dxfId="887" priority="2593">
      <formula>IF(R93="Validar","Rojo","Verde")</formula>
    </cfRule>
    <cfRule type="expression" priority="2595">
      <formula>#REF!</formula>
    </cfRule>
  </conditionalFormatting>
  <conditionalFormatting sqref="R94:R102">
    <cfRule type="colorScale" priority="2646">
      <colorScale>
        <cfvo type="min"/>
        <cfvo type="max"/>
        <color theme="0"/>
        <color theme="0"/>
      </colorScale>
    </cfRule>
    <cfRule type="expression" dxfId="886" priority="2648">
      <formula>Q94&lt;0</formula>
    </cfRule>
  </conditionalFormatting>
  <conditionalFormatting sqref="R104">
    <cfRule type="colorScale" priority="2590">
      <colorScale>
        <cfvo type="min"/>
        <cfvo type="max"/>
        <color theme="0"/>
        <color theme="0"/>
      </colorScale>
    </cfRule>
    <cfRule type="expression" dxfId="885" priority="2592">
      <formula>Q104&lt;0</formula>
    </cfRule>
  </conditionalFormatting>
  <conditionalFormatting sqref="R104:R106">
    <cfRule type="expression" dxfId="884" priority="2589">
      <formula>IF(R104="Validar","Rojo","Verde")</formula>
    </cfRule>
    <cfRule type="expression" priority="2591">
      <formula>#REF!</formula>
    </cfRule>
  </conditionalFormatting>
  <conditionalFormatting sqref="R105:R106">
    <cfRule type="colorScale" priority="2642">
      <colorScale>
        <cfvo type="min"/>
        <cfvo type="max"/>
        <color theme="0"/>
        <color theme="0"/>
      </colorScale>
    </cfRule>
    <cfRule type="expression" dxfId="883" priority="2644">
      <formula>Q105&lt;0</formula>
    </cfRule>
  </conditionalFormatting>
  <conditionalFormatting sqref="R110">
    <cfRule type="colorScale" priority="2638">
      <colorScale>
        <cfvo type="min"/>
        <cfvo type="max"/>
        <color theme="0"/>
        <color theme="0"/>
      </colorScale>
    </cfRule>
    <cfRule type="expression" dxfId="882" priority="2640">
      <formula>Q110&lt;0</formula>
    </cfRule>
  </conditionalFormatting>
  <conditionalFormatting sqref="R110:R111">
    <cfRule type="expression" priority="2481">
      <formula>#REF!</formula>
    </cfRule>
  </conditionalFormatting>
  <conditionalFormatting sqref="R111">
    <cfRule type="colorScale" priority="2480">
      <colorScale>
        <cfvo type="min"/>
        <cfvo type="max"/>
        <color theme="0"/>
        <color theme="0"/>
      </colorScale>
    </cfRule>
    <cfRule type="expression" dxfId="881" priority="2482">
      <formula>Q111&lt;0</formula>
    </cfRule>
  </conditionalFormatting>
  <conditionalFormatting sqref="R117:R123">
    <cfRule type="colorScale" priority="2634">
      <colorScale>
        <cfvo type="min"/>
        <cfvo type="max"/>
        <color theme="0"/>
        <color theme="0"/>
      </colorScale>
    </cfRule>
    <cfRule type="expression" dxfId="880" priority="2636">
      <formula>Q117&lt;0</formula>
    </cfRule>
  </conditionalFormatting>
  <conditionalFormatting sqref="R125">
    <cfRule type="colorScale" priority="2586">
      <colorScale>
        <cfvo type="min"/>
        <cfvo type="max"/>
        <color theme="0"/>
        <color theme="0"/>
      </colorScale>
    </cfRule>
    <cfRule type="expression" dxfId="879" priority="2588">
      <formula>Q125&lt;0</formula>
    </cfRule>
  </conditionalFormatting>
  <conditionalFormatting sqref="R125:R134">
    <cfRule type="expression" dxfId="878" priority="2585">
      <formula>IF(R125="Validar","Rojo","Verde")</formula>
    </cfRule>
    <cfRule type="expression" priority="2587">
      <formula>#REF!</formula>
    </cfRule>
  </conditionalFormatting>
  <conditionalFormatting sqref="R126:R134">
    <cfRule type="colorScale" priority="2630">
      <colorScale>
        <cfvo type="min"/>
        <cfvo type="max"/>
        <color theme="0"/>
        <color theme="0"/>
      </colorScale>
    </cfRule>
    <cfRule type="expression" dxfId="877" priority="2632">
      <formula>Q126&lt;0</formula>
    </cfRule>
  </conditionalFormatting>
  <conditionalFormatting sqref="T6:T10">
    <cfRule type="colorScale" priority="3306">
      <colorScale>
        <cfvo type="min"/>
        <cfvo type="max"/>
        <color theme="0"/>
        <color theme="0"/>
      </colorScale>
    </cfRule>
    <cfRule type="expression" dxfId="876" priority="3308">
      <formula>S6&lt;0</formula>
    </cfRule>
  </conditionalFormatting>
  <conditionalFormatting sqref="T6:T21">
    <cfRule type="expression" dxfId="875" priority="3069">
      <formula>IF(T6="Validar","Rojo","Verde")</formula>
    </cfRule>
    <cfRule type="expression" priority="3071">
      <formula>#REF!</formula>
    </cfRule>
  </conditionalFormatting>
  <conditionalFormatting sqref="T11">
    <cfRule type="colorScale" priority="3118">
      <colorScale>
        <cfvo type="min"/>
        <cfvo type="max"/>
        <color theme="0"/>
        <color theme="0"/>
      </colorScale>
    </cfRule>
    <cfRule type="expression" dxfId="874" priority="3120">
      <formula>S11&lt;0</formula>
    </cfRule>
  </conditionalFormatting>
  <conditionalFormatting sqref="T12:T15">
    <cfRule type="colorScale" priority="3302">
      <colorScale>
        <cfvo type="min"/>
        <cfvo type="max"/>
        <color theme="0"/>
        <color theme="0"/>
      </colorScale>
    </cfRule>
    <cfRule type="expression" dxfId="873" priority="3304">
      <formula>S12&lt;0</formula>
    </cfRule>
  </conditionalFormatting>
  <conditionalFormatting sqref="T16">
    <cfRule type="colorScale" priority="3094">
      <colorScale>
        <cfvo type="min"/>
        <cfvo type="max"/>
        <color theme="0"/>
        <color theme="0"/>
      </colorScale>
    </cfRule>
    <cfRule type="expression" dxfId="872" priority="3096">
      <formula>S16&lt;0</formula>
    </cfRule>
  </conditionalFormatting>
  <conditionalFormatting sqref="T17:T18">
    <cfRule type="colorScale" priority="3298">
      <colorScale>
        <cfvo type="min"/>
        <cfvo type="max"/>
        <color theme="0"/>
        <color theme="0"/>
      </colorScale>
    </cfRule>
    <cfRule type="expression" dxfId="871" priority="3300">
      <formula>S17&lt;0</formula>
    </cfRule>
  </conditionalFormatting>
  <conditionalFormatting sqref="T19">
    <cfRule type="colorScale" priority="3070">
      <colorScale>
        <cfvo type="min"/>
        <cfvo type="max"/>
        <color theme="0"/>
        <color theme="0"/>
      </colorScale>
    </cfRule>
    <cfRule type="expression" dxfId="870" priority="3072">
      <formula>S19&lt;0</formula>
    </cfRule>
  </conditionalFormatting>
  <conditionalFormatting sqref="T20:T21">
    <cfRule type="colorScale" priority="3294">
      <colorScale>
        <cfvo type="min"/>
        <cfvo type="max"/>
        <color theme="0"/>
        <color theme="0"/>
      </colorScale>
    </cfRule>
    <cfRule type="expression" dxfId="869" priority="3296">
      <formula>S20&lt;0</formula>
    </cfRule>
  </conditionalFormatting>
  <conditionalFormatting sqref="T24">
    <cfRule type="colorScale" priority="3046">
      <colorScale>
        <cfvo type="min"/>
        <cfvo type="max"/>
        <color theme="0"/>
        <color theme="0"/>
      </colorScale>
    </cfRule>
    <cfRule type="expression" dxfId="868" priority="3048">
      <formula>S24&lt;0</formula>
    </cfRule>
  </conditionalFormatting>
  <conditionalFormatting sqref="T24:T32">
    <cfRule type="expression" dxfId="867" priority="2997">
      <formula>IF(T24="Validar","Rojo","Verde")</formula>
    </cfRule>
    <cfRule type="expression" priority="2999">
      <formula>#REF!</formula>
    </cfRule>
  </conditionalFormatting>
  <conditionalFormatting sqref="T25">
    <cfRule type="colorScale" priority="3290">
      <colorScale>
        <cfvo type="min"/>
        <cfvo type="max"/>
        <color theme="0"/>
        <color theme="0"/>
      </colorScale>
    </cfRule>
    <cfRule type="expression" dxfId="866" priority="3292">
      <formula>S25&lt;0</formula>
    </cfRule>
  </conditionalFormatting>
  <conditionalFormatting sqref="T26">
    <cfRule type="colorScale" priority="3286">
      <colorScale>
        <cfvo type="min"/>
        <cfvo type="max"/>
        <color theme="0"/>
        <color theme="0"/>
      </colorScale>
    </cfRule>
    <cfRule type="expression" dxfId="865" priority="3288">
      <formula>S26&lt;0</formula>
    </cfRule>
  </conditionalFormatting>
  <conditionalFormatting sqref="T27">
    <cfRule type="colorScale" priority="3022">
      <colorScale>
        <cfvo type="min"/>
        <cfvo type="max"/>
        <color theme="0"/>
        <color theme="0"/>
      </colorScale>
    </cfRule>
    <cfRule type="expression" dxfId="864" priority="3024">
      <formula>S27&lt;0</formula>
    </cfRule>
  </conditionalFormatting>
  <conditionalFormatting sqref="T28">
    <cfRule type="colorScale" priority="3282">
      <colorScale>
        <cfvo type="min"/>
        <cfvo type="max"/>
        <color theme="0"/>
        <color theme="0"/>
      </colorScale>
    </cfRule>
    <cfRule type="expression" dxfId="863" priority="3284">
      <formula>S28&lt;0</formula>
    </cfRule>
  </conditionalFormatting>
  <conditionalFormatting sqref="T29">
    <cfRule type="colorScale" priority="3278">
      <colorScale>
        <cfvo type="min"/>
        <cfvo type="max"/>
        <color theme="0"/>
        <color theme="0"/>
      </colorScale>
    </cfRule>
    <cfRule type="expression" dxfId="862" priority="3280">
      <formula>S29&lt;0</formula>
    </cfRule>
  </conditionalFormatting>
  <conditionalFormatting sqref="T30">
    <cfRule type="colorScale" priority="2998">
      <colorScale>
        <cfvo type="min"/>
        <cfvo type="max"/>
        <color theme="0"/>
        <color theme="0"/>
      </colorScale>
    </cfRule>
    <cfRule type="expression" dxfId="861" priority="3000">
      <formula>S30&lt;0</formula>
    </cfRule>
  </conditionalFormatting>
  <conditionalFormatting sqref="T31">
    <cfRule type="colorScale" priority="3274">
      <colorScale>
        <cfvo type="min"/>
        <cfvo type="max"/>
        <color theme="0"/>
        <color theme="0"/>
      </colorScale>
    </cfRule>
    <cfRule type="expression" dxfId="860" priority="3276">
      <formula>S31&lt;0</formula>
    </cfRule>
  </conditionalFormatting>
  <conditionalFormatting sqref="T32">
    <cfRule type="colorScale" priority="3270">
      <colorScale>
        <cfvo type="min"/>
        <cfvo type="max"/>
        <color theme="0"/>
        <color theme="0"/>
      </colorScale>
    </cfRule>
    <cfRule type="expression" dxfId="859" priority="3272">
      <formula>S32&lt;0</formula>
    </cfRule>
  </conditionalFormatting>
  <conditionalFormatting sqref="T40">
    <cfRule type="colorScale" priority="2974">
      <colorScale>
        <cfvo type="min"/>
        <cfvo type="max"/>
        <color theme="0"/>
        <color theme="0"/>
      </colorScale>
    </cfRule>
    <cfRule type="expression" priority="2975">
      <formula>#REF!</formula>
    </cfRule>
    <cfRule type="expression" dxfId="858" priority="2976">
      <formula>S40&lt;0</formula>
    </cfRule>
  </conditionalFormatting>
  <conditionalFormatting sqref="T40:T107">
    <cfRule type="expression" dxfId="857" priority="2562">
      <formula>IF(T40="Validar","Rojo","Verde")</formula>
    </cfRule>
  </conditionalFormatting>
  <conditionalFormatting sqref="T41:T68">
    <cfRule type="colorScale" priority="3266">
      <colorScale>
        <cfvo type="min"/>
        <cfvo type="max"/>
        <color theme="0"/>
        <color theme="0"/>
      </colorScale>
    </cfRule>
    <cfRule type="expression" priority="3267">
      <formula>$F$20</formula>
    </cfRule>
    <cfRule type="expression" dxfId="856" priority="3268">
      <formula>S41&lt;0</formula>
    </cfRule>
  </conditionalFormatting>
  <conditionalFormatting sqref="T69">
    <cfRule type="colorScale" priority="2950">
      <colorScale>
        <cfvo type="min"/>
        <cfvo type="max"/>
        <color theme="0"/>
        <color theme="0"/>
      </colorScale>
    </cfRule>
    <cfRule type="expression" priority="2951">
      <formula>#REF!</formula>
    </cfRule>
    <cfRule type="expression" dxfId="855" priority="2952">
      <formula>S69&lt;0</formula>
    </cfRule>
  </conditionalFormatting>
  <conditionalFormatting sqref="T70:T82">
    <cfRule type="colorScale" priority="3846">
      <colorScale>
        <cfvo type="min"/>
        <cfvo type="max"/>
        <color theme="0"/>
        <color theme="0"/>
      </colorScale>
    </cfRule>
    <cfRule type="expression" priority="3847">
      <formula>$F$20</formula>
    </cfRule>
    <cfRule type="expression" dxfId="854" priority="3848">
      <formula>S70&lt;0</formula>
    </cfRule>
  </conditionalFormatting>
  <conditionalFormatting sqref="T83 T92 T103 T107">
    <cfRule type="expression" dxfId="853" priority="3840">
      <formula>S83&lt;0</formula>
    </cfRule>
  </conditionalFormatting>
  <conditionalFormatting sqref="T84">
    <cfRule type="colorScale" priority="2563">
      <colorScale>
        <cfvo type="min"/>
        <cfvo type="max"/>
        <color theme="0"/>
        <color theme="0"/>
      </colorScale>
    </cfRule>
    <cfRule type="expression" priority="2564">
      <formula>#REF!</formula>
    </cfRule>
    <cfRule type="expression" dxfId="852" priority="2565">
      <formula>S84&lt;0</formula>
    </cfRule>
  </conditionalFormatting>
  <conditionalFormatting sqref="T85:T91">
    <cfRule type="colorScale" priority="3854">
      <colorScale>
        <cfvo type="min"/>
        <cfvo type="max"/>
        <color theme="0"/>
        <color theme="0"/>
      </colorScale>
    </cfRule>
    <cfRule type="expression" priority="3855">
      <formula>$F$20</formula>
    </cfRule>
    <cfRule type="expression" dxfId="851" priority="3856">
      <formula>S85&lt;0</formula>
    </cfRule>
  </conditionalFormatting>
  <conditionalFormatting sqref="T83 T92 T103 T107">
    <cfRule type="colorScale" priority="3838">
      <colorScale>
        <cfvo type="min"/>
        <cfvo type="max"/>
        <color theme="0"/>
        <color theme="0"/>
      </colorScale>
    </cfRule>
  </conditionalFormatting>
  <conditionalFormatting sqref="T93">
    <cfRule type="colorScale" priority="2926">
      <colorScale>
        <cfvo type="min"/>
        <cfvo type="max"/>
        <color theme="0"/>
        <color theme="0"/>
      </colorScale>
    </cfRule>
    <cfRule type="expression" priority="2927">
      <formula>#REF!</formula>
    </cfRule>
    <cfRule type="expression" dxfId="850" priority="2928">
      <formula>S93&lt;0</formula>
    </cfRule>
  </conditionalFormatting>
  <conditionalFormatting sqref="T94:T102">
    <cfRule type="colorScale" priority="3858">
      <colorScale>
        <cfvo type="min"/>
        <cfvo type="max"/>
        <color theme="0"/>
        <color theme="0"/>
      </colorScale>
    </cfRule>
    <cfRule type="expression" priority="3859">
      <formula>$F$20</formula>
    </cfRule>
    <cfRule type="expression" dxfId="849" priority="3860">
      <formula>S94&lt;0</formula>
    </cfRule>
  </conditionalFormatting>
  <conditionalFormatting sqref="T104">
    <cfRule type="colorScale" priority="2902">
      <colorScale>
        <cfvo type="min"/>
        <cfvo type="max"/>
        <color theme="0"/>
        <color theme="0"/>
      </colorScale>
    </cfRule>
    <cfRule type="expression" priority="2903">
      <formula>#REF!</formula>
    </cfRule>
    <cfRule type="expression" dxfId="848" priority="2904">
      <formula>S104&lt;0</formula>
    </cfRule>
  </conditionalFormatting>
  <conditionalFormatting sqref="T105:T106">
    <cfRule type="colorScale" priority="3862">
      <colorScale>
        <cfvo type="min"/>
        <cfvo type="max"/>
        <color theme="0"/>
        <color theme="0"/>
      </colorScale>
    </cfRule>
    <cfRule type="expression" priority="3863">
      <formula>$F$20</formula>
    </cfRule>
    <cfRule type="expression" dxfId="847" priority="3864">
      <formula>S105&lt;0</formula>
    </cfRule>
  </conditionalFormatting>
  <conditionalFormatting sqref="T110">
    <cfRule type="colorScale" priority="3866">
      <colorScale>
        <cfvo type="min"/>
        <cfvo type="max"/>
        <color theme="0"/>
        <color theme="0"/>
      </colorScale>
    </cfRule>
    <cfRule type="expression" dxfId="846" priority="3868">
      <formula>S110&lt;0</formula>
    </cfRule>
  </conditionalFormatting>
  <conditionalFormatting sqref="T110:T111">
    <cfRule type="expression" priority="2498">
      <formula>$F$20</formula>
    </cfRule>
  </conditionalFormatting>
  <conditionalFormatting sqref="T111">
    <cfRule type="colorScale" priority="2497">
      <colorScale>
        <cfvo type="min"/>
        <cfvo type="max"/>
        <color theme="0"/>
        <color theme="0"/>
      </colorScale>
    </cfRule>
    <cfRule type="expression" dxfId="845" priority="2499">
      <formula>S111&lt;0</formula>
    </cfRule>
  </conditionalFormatting>
  <conditionalFormatting sqref="T117:T123">
    <cfRule type="colorScale" priority="3958">
      <colorScale>
        <cfvo type="min"/>
        <cfvo type="max"/>
        <color theme="0"/>
        <color theme="0"/>
      </colorScale>
    </cfRule>
    <cfRule type="expression" priority="3959">
      <formula>$F$20</formula>
    </cfRule>
    <cfRule type="expression" dxfId="844" priority="3960">
      <formula>S117&lt;0</formula>
    </cfRule>
  </conditionalFormatting>
  <conditionalFormatting sqref="T125">
    <cfRule type="colorScale" priority="2878">
      <colorScale>
        <cfvo type="min"/>
        <cfvo type="max"/>
        <color theme="0"/>
        <color theme="0"/>
      </colorScale>
    </cfRule>
    <cfRule type="expression" priority="2879">
      <formula>#REF!</formula>
    </cfRule>
    <cfRule type="expression" dxfId="843" priority="2880">
      <formula>S125&lt;0</formula>
    </cfRule>
  </conditionalFormatting>
  <conditionalFormatting sqref="T125:T135">
    <cfRule type="expression" dxfId="842" priority="2877">
      <formula>IF(T125="Validar","Rojo","Verde")</formula>
    </cfRule>
  </conditionalFormatting>
  <conditionalFormatting sqref="T126:T132">
    <cfRule type="colorScale" priority="3962">
      <colorScale>
        <cfvo type="min"/>
        <cfvo type="max"/>
        <color theme="0"/>
        <color theme="0"/>
      </colorScale>
    </cfRule>
    <cfRule type="expression" dxfId="841" priority="3964">
      <formula>S126&lt;0</formula>
    </cfRule>
  </conditionalFormatting>
  <conditionalFormatting sqref="T126:T134">
    <cfRule type="expression" priority="3963">
      <formula>$F$20</formula>
    </cfRule>
  </conditionalFormatting>
  <conditionalFormatting sqref="T133:T134">
    <cfRule type="colorScale" priority="3966">
      <colorScale>
        <cfvo type="min"/>
        <cfvo type="max"/>
        <color theme="0"/>
        <color theme="0"/>
      </colorScale>
    </cfRule>
    <cfRule type="expression" dxfId="840" priority="3968">
      <formula>S133&lt;0</formula>
    </cfRule>
  </conditionalFormatting>
  <conditionalFormatting sqref="T135">
    <cfRule type="colorScale" priority="3950">
      <colorScale>
        <cfvo type="min"/>
        <cfvo type="max"/>
        <color theme="0"/>
        <color theme="0"/>
      </colorScale>
    </cfRule>
    <cfRule type="expression" priority="3951">
      <formula>$F$24</formula>
    </cfRule>
    <cfRule type="expression" dxfId="839" priority="3952">
      <formula>S135&lt;0</formula>
    </cfRule>
  </conditionalFormatting>
  <conditionalFormatting sqref="T83:U83 T92:U92 T103:U103 T107:U107">
    <cfRule type="expression" priority="3839">
      <formula>$F$24</formula>
    </cfRule>
  </conditionalFormatting>
  <conditionalFormatting sqref="T110:U111">
    <cfRule type="expression" dxfId="838" priority="2492">
      <formula>IF(T110="Validar","Rojo","Verde")</formula>
    </cfRule>
  </conditionalFormatting>
  <conditionalFormatting sqref="T117:U123">
    <cfRule type="expression" dxfId="837" priority="3213">
      <formula>IF(T117="Validar","Rojo","Verde")</formula>
    </cfRule>
  </conditionalFormatting>
  <conditionalFormatting sqref="U41:U67">
    <cfRule type="colorScale" priority="3262">
      <colorScale>
        <cfvo type="min"/>
        <cfvo type="max"/>
        <color theme="0"/>
        <color theme="0"/>
      </colorScale>
    </cfRule>
    <cfRule type="expression" priority="3263">
      <formula>#REF!</formula>
    </cfRule>
    <cfRule type="expression" dxfId="836" priority="3264">
      <formula>T41&lt;0</formula>
    </cfRule>
  </conditionalFormatting>
  <conditionalFormatting sqref="U41:U68">
    <cfRule type="expression" dxfId="835" priority="3261">
      <formula>IF(U41="Validar","Rojo","Verde")</formula>
    </cfRule>
  </conditionalFormatting>
  <conditionalFormatting sqref="U68 U83 U92 U103 U107">
    <cfRule type="expression" dxfId="834" priority="3844">
      <formula>T68&lt;0</formula>
    </cfRule>
  </conditionalFormatting>
  <conditionalFormatting sqref="U68">
    <cfRule type="expression" priority="3843">
      <formula>$F$24</formula>
    </cfRule>
  </conditionalFormatting>
  <conditionalFormatting sqref="U70">
    <cfRule type="colorScale" priority="3258">
      <colorScale>
        <cfvo type="min"/>
        <cfvo type="max"/>
        <color theme="0"/>
        <color theme="0"/>
      </colorScale>
    </cfRule>
    <cfRule type="expression" dxfId="833" priority="3260">
      <formula>T70&lt;0</formula>
    </cfRule>
  </conditionalFormatting>
  <conditionalFormatting sqref="U70:U82">
    <cfRule type="expression" priority="3255">
      <formula>#REF!</formula>
    </cfRule>
  </conditionalFormatting>
  <conditionalFormatting sqref="U70:U83">
    <cfRule type="expression" dxfId="832" priority="3253">
      <formula>IF(U70="Validar","Rojo","Verde")</formula>
    </cfRule>
  </conditionalFormatting>
  <conditionalFormatting sqref="U71:U79">
    <cfRule type="colorScale" priority="3254">
      <colorScale>
        <cfvo type="min"/>
        <cfvo type="max"/>
        <color theme="0"/>
        <color theme="0"/>
      </colorScale>
    </cfRule>
    <cfRule type="expression" dxfId="831" priority="3256">
      <formula>T71&lt;0</formula>
    </cfRule>
  </conditionalFormatting>
  <conditionalFormatting sqref="U80:U82">
    <cfRule type="colorScale" priority="3850">
      <colorScale>
        <cfvo type="min"/>
        <cfvo type="max"/>
        <color theme="0"/>
        <color theme="0"/>
      </colorScale>
    </cfRule>
    <cfRule type="expression" dxfId="830" priority="3852">
      <formula>T80&lt;0</formula>
    </cfRule>
  </conditionalFormatting>
  <conditionalFormatting sqref="U68 U83 U92 U103 U107">
    <cfRule type="colorScale" priority="3842">
      <colorScale>
        <cfvo type="min"/>
        <cfvo type="max"/>
        <color theme="0"/>
        <color theme="0"/>
      </colorScale>
    </cfRule>
  </conditionalFormatting>
  <conditionalFormatting sqref="U85">
    <cfRule type="colorScale" priority="3250">
      <colorScale>
        <cfvo type="min"/>
        <cfvo type="max"/>
        <color theme="0"/>
        <color theme="0"/>
      </colorScale>
    </cfRule>
    <cfRule type="expression" dxfId="829" priority="3252">
      <formula>T85&lt;0</formula>
    </cfRule>
  </conditionalFormatting>
  <conditionalFormatting sqref="U85:U91">
    <cfRule type="expression" priority="3247">
      <formula>#REF!</formula>
    </cfRule>
  </conditionalFormatting>
  <conditionalFormatting sqref="U85:U92">
    <cfRule type="expression" dxfId="828" priority="3245">
      <formula>IF(U85="Validar","Rojo","Verde")</formula>
    </cfRule>
  </conditionalFormatting>
  <conditionalFormatting sqref="U86:U91">
    <cfRule type="colorScale" priority="3246">
      <colorScale>
        <cfvo type="min"/>
        <cfvo type="max"/>
        <color theme="0"/>
        <color theme="0"/>
      </colorScale>
    </cfRule>
    <cfRule type="expression" dxfId="827" priority="3248">
      <formula>T86&lt;0</formula>
    </cfRule>
  </conditionalFormatting>
  <conditionalFormatting sqref="U94">
    <cfRule type="colorScale" priority="3242">
      <colorScale>
        <cfvo type="min"/>
        <cfvo type="max"/>
        <color theme="0"/>
        <color theme="0"/>
      </colorScale>
    </cfRule>
    <cfRule type="expression" dxfId="826" priority="3244">
      <formula>T94&lt;0</formula>
    </cfRule>
  </conditionalFormatting>
  <conditionalFormatting sqref="U94:U102">
    <cfRule type="expression" priority="3231">
      <formula>#REF!</formula>
    </cfRule>
  </conditionalFormatting>
  <conditionalFormatting sqref="U94:U103">
    <cfRule type="expression" dxfId="825" priority="3229">
      <formula>IF(U94="Validar","Rojo","Verde")</formula>
    </cfRule>
  </conditionalFormatting>
  <conditionalFormatting sqref="U95:U100">
    <cfRule type="colorScale" priority="3238">
      <colorScale>
        <cfvo type="min"/>
        <cfvo type="max"/>
        <color theme="0"/>
        <color theme="0"/>
      </colorScale>
    </cfRule>
    <cfRule type="expression" dxfId="824" priority="3240">
      <formula>T95&lt;0</formula>
    </cfRule>
  </conditionalFormatting>
  <conditionalFormatting sqref="U101">
    <cfRule type="colorScale" priority="3234">
      <colorScale>
        <cfvo type="min"/>
        <cfvo type="max"/>
        <color theme="0"/>
        <color theme="0"/>
      </colorScale>
    </cfRule>
    <cfRule type="expression" dxfId="823" priority="3236">
      <formula>T101&lt;0</formula>
    </cfRule>
  </conditionalFormatting>
  <conditionalFormatting sqref="U102">
    <cfRule type="colorScale" priority="3230">
      <colorScale>
        <cfvo type="min"/>
        <cfvo type="max"/>
        <color theme="0"/>
        <color theme="0"/>
      </colorScale>
    </cfRule>
    <cfRule type="expression" dxfId="822" priority="3232">
      <formula>T102&lt;0</formula>
    </cfRule>
  </conditionalFormatting>
  <conditionalFormatting sqref="U105">
    <cfRule type="colorScale" priority="3226">
      <colorScale>
        <cfvo type="min"/>
        <cfvo type="max"/>
        <color theme="0"/>
        <color theme="0"/>
      </colorScale>
    </cfRule>
    <cfRule type="expression" dxfId="821" priority="3228">
      <formula>T105&lt;0</formula>
    </cfRule>
  </conditionalFormatting>
  <conditionalFormatting sqref="U105:U106">
    <cfRule type="expression" priority="3223">
      <formula>#REF!</formula>
    </cfRule>
  </conditionalFormatting>
  <conditionalFormatting sqref="U105:U107">
    <cfRule type="expression" dxfId="820" priority="3221">
      <formula>IF(U105="Validar","Rojo","Verde")</formula>
    </cfRule>
  </conditionalFormatting>
  <conditionalFormatting sqref="U106">
    <cfRule type="colorScale" priority="3222">
      <colorScale>
        <cfvo type="min"/>
        <cfvo type="max"/>
        <color theme="0"/>
        <color theme="0"/>
      </colorScale>
    </cfRule>
    <cfRule type="expression" dxfId="819" priority="3224">
      <formula>T106&lt;0</formula>
    </cfRule>
  </conditionalFormatting>
  <conditionalFormatting sqref="U110">
    <cfRule type="colorScale" priority="3210">
      <colorScale>
        <cfvo type="min"/>
        <cfvo type="max"/>
        <color theme="0"/>
        <color theme="0"/>
      </colorScale>
    </cfRule>
    <cfRule type="expression" dxfId="818" priority="3212">
      <formula>T110&lt;0</formula>
    </cfRule>
  </conditionalFormatting>
  <conditionalFormatting sqref="U110:U111">
    <cfRule type="expression" priority="2494">
      <formula>#REF!</formula>
    </cfRule>
  </conditionalFormatting>
  <conditionalFormatting sqref="U111">
    <cfRule type="colorScale" priority="2493">
      <colorScale>
        <cfvo type="min"/>
        <cfvo type="max"/>
        <color theme="0"/>
        <color theme="0"/>
      </colorScale>
    </cfRule>
    <cfRule type="expression" dxfId="817" priority="2495">
      <formula>T111&lt;0</formula>
    </cfRule>
  </conditionalFormatting>
  <conditionalFormatting sqref="U117">
    <cfRule type="colorScale" priority="3218">
      <colorScale>
        <cfvo type="min"/>
        <cfvo type="max"/>
        <color theme="0"/>
        <color theme="0"/>
      </colorScale>
    </cfRule>
    <cfRule type="expression" dxfId="816" priority="3220">
      <formula>T117&lt;0</formula>
    </cfRule>
  </conditionalFormatting>
  <conditionalFormatting sqref="U117:U123">
    <cfRule type="expression" priority="3215">
      <formula>#REF!</formula>
    </cfRule>
  </conditionalFormatting>
  <conditionalFormatting sqref="U118:U123">
    <cfRule type="colorScale" priority="3214">
      <colorScale>
        <cfvo type="min"/>
        <cfvo type="max"/>
        <color theme="0"/>
        <color theme="0"/>
      </colorScale>
    </cfRule>
    <cfRule type="expression" dxfId="815" priority="3216">
      <formula>T118&lt;0</formula>
    </cfRule>
  </conditionalFormatting>
  <conditionalFormatting sqref="U126:U135">
    <cfRule type="expression" dxfId="814" priority="3953">
      <formula>IF(U126="Validar","Rojo","Verde")</formula>
    </cfRule>
    <cfRule type="colorScale" priority="3954">
      <colorScale>
        <cfvo type="min"/>
        <cfvo type="max"/>
        <color theme="0"/>
        <color theme="0"/>
      </colorScale>
    </cfRule>
    <cfRule type="expression" priority="3955">
      <formula>$F$24</formula>
    </cfRule>
    <cfRule type="expression" dxfId="813" priority="3956">
      <formula>T126&lt;0</formula>
    </cfRule>
  </conditionalFormatting>
  <conditionalFormatting sqref="W6:W10">
    <cfRule type="colorScale" priority="3178">
      <colorScale>
        <cfvo type="min"/>
        <cfvo type="max"/>
        <color theme="0"/>
        <color theme="0"/>
      </colorScale>
    </cfRule>
    <cfRule type="expression" dxfId="812" priority="3180">
      <formula>V6&lt;0</formula>
    </cfRule>
  </conditionalFormatting>
  <conditionalFormatting sqref="W6:W21">
    <cfRule type="expression" dxfId="811" priority="3065">
      <formula>IF(W6="Validar","Rojo","Verde")</formula>
    </cfRule>
    <cfRule type="expression" priority="3067">
      <formula>#REF!</formula>
    </cfRule>
  </conditionalFormatting>
  <conditionalFormatting sqref="W11">
    <cfRule type="colorScale" priority="3114">
      <colorScale>
        <cfvo type="min"/>
        <cfvo type="max"/>
        <color theme="0"/>
        <color theme="0"/>
      </colorScale>
    </cfRule>
    <cfRule type="expression" dxfId="810" priority="3116">
      <formula>V11&lt;0</formula>
    </cfRule>
  </conditionalFormatting>
  <conditionalFormatting sqref="W12:W15">
    <cfRule type="colorScale" priority="3174">
      <colorScale>
        <cfvo type="min"/>
        <cfvo type="max"/>
        <color theme="0"/>
        <color theme="0"/>
      </colorScale>
    </cfRule>
    <cfRule type="expression" dxfId="809" priority="3176">
      <formula>V12&lt;0</formula>
    </cfRule>
  </conditionalFormatting>
  <conditionalFormatting sqref="W16">
    <cfRule type="colorScale" priority="3090">
      <colorScale>
        <cfvo type="min"/>
        <cfvo type="max"/>
        <color theme="0"/>
        <color theme="0"/>
      </colorScale>
    </cfRule>
    <cfRule type="expression" dxfId="808" priority="3092">
      <formula>V16&lt;0</formula>
    </cfRule>
  </conditionalFormatting>
  <conditionalFormatting sqref="W17:W18">
    <cfRule type="colorScale" priority="3170">
      <colorScale>
        <cfvo type="min"/>
        <cfvo type="max"/>
        <color theme="0"/>
        <color theme="0"/>
      </colorScale>
    </cfRule>
    <cfRule type="expression" dxfId="807" priority="3172">
      <formula>V17&lt;0</formula>
    </cfRule>
  </conditionalFormatting>
  <conditionalFormatting sqref="W19">
    <cfRule type="colorScale" priority="3066">
      <colorScale>
        <cfvo type="min"/>
        <cfvo type="max"/>
        <color theme="0"/>
        <color theme="0"/>
      </colorScale>
    </cfRule>
    <cfRule type="expression" dxfId="806" priority="3068">
      <formula>V19&lt;0</formula>
    </cfRule>
  </conditionalFormatting>
  <conditionalFormatting sqref="W20:W21">
    <cfRule type="colorScale" priority="3166">
      <colorScale>
        <cfvo type="min"/>
        <cfvo type="max"/>
        <color theme="0"/>
        <color theme="0"/>
      </colorScale>
    </cfRule>
    <cfRule type="expression" dxfId="805" priority="3168">
      <formula>V20&lt;0</formula>
    </cfRule>
  </conditionalFormatting>
  <conditionalFormatting sqref="W24">
    <cfRule type="colorScale" priority="3042">
      <colorScale>
        <cfvo type="min"/>
        <cfvo type="max"/>
        <color theme="0"/>
        <color theme="0"/>
      </colorScale>
    </cfRule>
    <cfRule type="expression" dxfId="804" priority="3044">
      <formula>V24&lt;0</formula>
    </cfRule>
  </conditionalFormatting>
  <conditionalFormatting sqref="W24:W32">
    <cfRule type="expression" dxfId="803" priority="2993">
      <formula>IF(W24="Validar","Rojo","Verde")</formula>
    </cfRule>
    <cfRule type="expression" priority="2995">
      <formula>#REF!</formula>
    </cfRule>
  </conditionalFormatting>
  <conditionalFormatting sqref="W25">
    <cfRule type="colorScale" priority="3162">
      <colorScale>
        <cfvo type="min"/>
        <cfvo type="max"/>
        <color theme="0"/>
        <color theme="0"/>
      </colorScale>
    </cfRule>
    <cfRule type="expression" dxfId="802" priority="3164">
      <formula>V25&lt;0</formula>
    </cfRule>
  </conditionalFormatting>
  <conditionalFormatting sqref="W26">
    <cfRule type="colorScale" priority="3158">
      <colorScale>
        <cfvo type="min"/>
        <cfvo type="max"/>
        <color theme="0"/>
        <color theme="0"/>
      </colorScale>
    </cfRule>
    <cfRule type="expression" dxfId="801" priority="3160">
      <formula>V26&lt;0</formula>
    </cfRule>
  </conditionalFormatting>
  <conditionalFormatting sqref="W27">
    <cfRule type="colorScale" priority="3018">
      <colorScale>
        <cfvo type="min"/>
        <cfvo type="max"/>
        <color theme="0"/>
        <color theme="0"/>
      </colorScale>
    </cfRule>
    <cfRule type="expression" dxfId="800" priority="3020">
      <formula>V27&lt;0</formula>
    </cfRule>
  </conditionalFormatting>
  <conditionalFormatting sqref="W28">
    <cfRule type="colorScale" priority="3154">
      <colorScale>
        <cfvo type="min"/>
        <cfvo type="max"/>
        <color theme="0"/>
        <color theme="0"/>
      </colorScale>
    </cfRule>
    <cfRule type="expression" dxfId="799" priority="3156">
      <formula>V28&lt;0</formula>
    </cfRule>
  </conditionalFormatting>
  <conditionalFormatting sqref="W29">
    <cfRule type="colorScale" priority="3150">
      <colorScale>
        <cfvo type="min"/>
        <cfvo type="max"/>
        <color theme="0"/>
        <color theme="0"/>
      </colorScale>
    </cfRule>
    <cfRule type="expression" dxfId="798" priority="3152">
      <formula>V29&lt;0</formula>
    </cfRule>
  </conditionalFormatting>
  <conditionalFormatting sqref="W30">
    <cfRule type="colorScale" priority="2994">
      <colorScale>
        <cfvo type="min"/>
        <cfvo type="max"/>
        <color theme="0"/>
        <color theme="0"/>
      </colorScale>
    </cfRule>
    <cfRule type="expression" dxfId="797" priority="2996">
      <formula>V30&lt;0</formula>
    </cfRule>
  </conditionalFormatting>
  <conditionalFormatting sqref="W31">
    <cfRule type="colorScale" priority="3146">
      <colorScale>
        <cfvo type="min"/>
        <cfvo type="max"/>
        <color theme="0"/>
        <color theme="0"/>
      </colorScale>
    </cfRule>
    <cfRule type="expression" dxfId="796" priority="3148">
      <formula>V31&lt;0</formula>
    </cfRule>
  </conditionalFormatting>
  <conditionalFormatting sqref="W32">
    <cfRule type="colorScale" priority="3142">
      <colorScale>
        <cfvo type="min"/>
        <cfvo type="max"/>
        <color theme="0"/>
        <color theme="0"/>
      </colorScale>
    </cfRule>
    <cfRule type="expression" dxfId="795" priority="3144">
      <formula>V32&lt;0</formula>
    </cfRule>
  </conditionalFormatting>
  <conditionalFormatting sqref="W40">
    <cfRule type="colorScale" priority="2970">
      <colorScale>
        <cfvo type="min"/>
        <cfvo type="max"/>
        <color theme="0"/>
        <color theme="0"/>
      </colorScale>
    </cfRule>
    <cfRule type="expression" priority="2971">
      <formula>#REF!</formula>
    </cfRule>
    <cfRule type="expression" dxfId="794" priority="2972">
      <formula>V40&lt;0</formula>
    </cfRule>
  </conditionalFormatting>
  <conditionalFormatting sqref="W40:W107">
    <cfRule type="expression" dxfId="793" priority="2558">
      <formula>IF(W40="Validar","Rojo","Verde")</formula>
    </cfRule>
  </conditionalFormatting>
  <conditionalFormatting sqref="W41:W68">
    <cfRule type="colorScale" priority="3138">
      <colorScale>
        <cfvo type="min"/>
        <cfvo type="max"/>
        <color theme="0"/>
        <color theme="0"/>
      </colorScale>
    </cfRule>
    <cfRule type="expression" priority="3139">
      <formula>$F$20</formula>
    </cfRule>
    <cfRule type="expression" dxfId="792" priority="3140">
      <formula>V41&lt;0</formula>
    </cfRule>
  </conditionalFormatting>
  <conditionalFormatting sqref="W69">
    <cfRule type="colorScale" priority="2946">
      <colorScale>
        <cfvo type="min"/>
        <cfvo type="max"/>
        <color theme="0"/>
        <color theme="0"/>
      </colorScale>
    </cfRule>
    <cfRule type="expression" priority="2947">
      <formula>#REF!</formula>
    </cfRule>
    <cfRule type="expression" dxfId="791" priority="2948">
      <formula>V69&lt;0</formula>
    </cfRule>
  </conditionalFormatting>
  <conditionalFormatting sqref="W70:W82">
    <cfRule type="colorScale" priority="3186">
      <colorScale>
        <cfvo type="min"/>
        <cfvo type="max"/>
        <color theme="0"/>
        <color theme="0"/>
      </colorScale>
    </cfRule>
    <cfRule type="expression" priority="3187">
      <formula>$F$20</formula>
    </cfRule>
    <cfRule type="expression" dxfId="790" priority="3188">
      <formula>V70&lt;0</formula>
    </cfRule>
  </conditionalFormatting>
  <conditionalFormatting sqref="W83 W92 W103 W107">
    <cfRule type="colorScale" priority="3182">
      <colorScale>
        <cfvo type="min"/>
        <cfvo type="max"/>
        <color theme="0"/>
        <color theme="0"/>
      </colorScale>
    </cfRule>
    <cfRule type="expression" priority="3183">
      <formula>$F$24</formula>
    </cfRule>
    <cfRule type="expression" dxfId="789" priority="3184">
      <formula>V83&lt;0</formula>
    </cfRule>
  </conditionalFormatting>
  <conditionalFormatting sqref="W84">
    <cfRule type="colorScale" priority="2559">
      <colorScale>
        <cfvo type="min"/>
        <cfvo type="max"/>
        <color theme="0"/>
        <color theme="0"/>
      </colorScale>
    </cfRule>
    <cfRule type="expression" priority="2560">
      <formula>#REF!</formula>
    </cfRule>
    <cfRule type="expression" dxfId="788" priority="2561">
      <formula>V84&lt;0</formula>
    </cfRule>
  </conditionalFormatting>
  <conditionalFormatting sqref="W85:W91">
    <cfRule type="colorScale" priority="3190">
      <colorScale>
        <cfvo type="min"/>
        <cfvo type="max"/>
        <color theme="0"/>
        <color theme="0"/>
      </colorScale>
    </cfRule>
    <cfRule type="expression" priority="3191">
      <formula>$F$20</formula>
    </cfRule>
    <cfRule type="expression" dxfId="787" priority="3192">
      <formula>V85&lt;0</formula>
    </cfRule>
  </conditionalFormatting>
  <conditionalFormatting sqref="W93">
    <cfRule type="colorScale" priority="2922">
      <colorScale>
        <cfvo type="min"/>
        <cfvo type="max"/>
        <color theme="0"/>
        <color theme="0"/>
      </colorScale>
    </cfRule>
    <cfRule type="expression" priority="2923">
      <formula>#REF!</formula>
    </cfRule>
    <cfRule type="expression" dxfId="786" priority="2924">
      <formula>V93&lt;0</formula>
    </cfRule>
  </conditionalFormatting>
  <conditionalFormatting sqref="W94:W102">
    <cfRule type="colorScale" priority="3194">
      <colorScale>
        <cfvo type="min"/>
        <cfvo type="max"/>
        <color theme="0"/>
        <color theme="0"/>
      </colorScale>
    </cfRule>
    <cfRule type="expression" priority="3195">
      <formula>$F$20</formula>
    </cfRule>
    <cfRule type="expression" dxfId="785" priority="3196">
      <formula>V94&lt;0</formula>
    </cfRule>
  </conditionalFormatting>
  <conditionalFormatting sqref="W104">
    <cfRule type="colorScale" priority="2898">
      <colorScale>
        <cfvo type="min"/>
        <cfvo type="max"/>
        <color theme="0"/>
        <color theme="0"/>
      </colorScale>
    </cfRule>
    <cfRule type="expression" priority="2899">
      <formula>#REF!</formula>
    </cfRule>
    <cfRule type="expression" dxfId="784" priority="2900">
      <formula>V104&lt;0</formula>
    </cfRule>
  </conditionalFormatting>
  <conditionalFormatting sqref="W105:W106">
    <cfRule type="colorScale" priority="3198">
      <colorScale>
        <cfvo type="min"/>
        <cfvo type="max"/>
        <color theme="0"/>
        <color theme="0"/>
      </colorScale>
    </cfRule>
    <cfRule type="expression" priority="3199">
      <formula>$F$20</formula>
    </cfRule>
    <cfRule type="expression" dxfId="783" priority="3200">
      <formula>V105&lt;0</formula>
    </cfRule>
  </conditionalFormatting>
  <conditionalFormatting sqref="W110">
    <cfRule type="colorScale" priority="3202">
      <colorScale>
        <cfvo type="min"/>
        <cfvo type="max"/>
        <color theme="0"/>
        <color theme="0"/>
      </colorScale>
    </cfRule>
    <cfRule type="expression" dxfId="782" priority="3204">
      <formula>V110&lt;0</formula>
    </cfRule>
  </conditionalFormatting>
  <conditionalFormatting sqref="W110:W111">
    <cfRule type="expression" priority="2490">
      <formula>$F$20</formula>
    </cfRule>
  </conditionalFormatting>
  <conditionalFormatting sqref="W111">
    <cfRule type="colorScale" priority="2489">
      <colorScale>
        <cfvo type="min"/>
        <cfvo type="max"/>
        <color theme="0"/>
        <color theme="0"/>
      </colorScale>
    </cfRule>
    <cfRule type="expression" dxfId="781" priority="2491">
      <formula>V111&lt;0</formula>
    </cfRule>
  </conditionalFormatting>
  <conditionalFormatting sqref="W117:W123">
    <cfRule type="colorScale" priority="3974">
      <colorScale>
        <cfvo type="min"/>
        <cfvo type="max"/>
        <color theme="0"/>
        <color theme="0"/>
      </colorScale>
    </cfRule>
    <cfRule type="expression" priority="3975">
      <formula>$F$20</formula>
    </cfRule>
    <cfRule type="expression" dxfId="780" priority="3976">
      <formula>V117&lt;0</formula>
    </cfRule>
  </conditionalFormatting>
  <conditionalFormatting sqref="W125">
    <cfRule type="colorScale" priority="2874">
      <colorScale>
        <cfvo type="min"/>
        <cfvo type="max"/>
        <color theme="0"/>
        <color theme="0"/>
      </colorScale>
    </cfRule>
    <cfRule type="expression" priority="2875">
      <formula>#REF!</formula>
    </cfRule>
    <cfRule type="expression" dxfId="779" priority="2876">
      <formula>V125&lt;0</formula>
    </cfRule>
  </conditionalFormatting>
  <conditionalFormatting sqref="W125:W135">
    <cfRule type="expression" dxfId="778" priority="2873">
      <formula>IF(W125="Validar","Rojo","Verde")</formula>
    </cfRule>
  </conditionalFormatting>
  <conditionalFormatting sqref="W126:W132">
    <cfRule type="colorScale" priority="3978">
      <colorScale>
        <cfvo type="min"/>
        <cfvo type="max"/>
        <color theme="0"/>
        <color theme="0"/>
      </colorScale>
    </cfRule>
    <cfRule type="expression" dxfId="777" priority="3980">
      <formula>V126&lt;0</formula>
    </cfRule>
  </conditionalFormatting>
  <conditionalFormatting sqref="W126:W134">
    <cfRule type="expression" priority="3979">
      <formula>$F$20</formula>
    </cfRule>
  </conditionalFormatting>
  <conditionalFormatting sqref="W133:W134">
    <cfRule type="colorScale" priority="3982">
      <colorScale>
        <cfvo type="min"/>
        <cfvo type="max"/>
        <color theme="0"/>
        <color theme="0"/>
      </colorScale>
    </cfRule>
    <cfRule type="expression" dxfId="776" priority="3984">
      <formula>V133&lt;0</formula>
    </cfRule>
  </conditionalFormatting>
  <conditionalFormatting sqref="W135">
    <cfRule type="colorScale" priority="3970">
      <colorScale>
        <cfvo type="min"/>
        <cfvo type="max"/>
        <color theme="0"/>
        <color theme="0"/>
      </colorScale>
    </cfRule>
    <cfRule type="expression" priority="3971">
      <formula>$F$24</formula>
    </cfRule>
    <cfRule type="expression" dxfId="775" priority="3972">
      <formula>V135&lt;0</formula>
    </cfRule>
  </conditionalFormatting>
  <conditionalFormatting sqref="W110:X111">
    <cfRule type="expression" dxfId="774" priority="599">
      <formula>IF(W110="Validar","Rojo","Verde")</formula>
    </cfRule>
  </conditionalFormatting>
  <conditionalFormatting sqref="W117:X123">
    <cfRule type="expression" dxfId="773" priority="659">
      <formula>IF(W117="Validar","Rojo","Verde")</formula>
    </cfRule>
  </conditionalFormatting>
  <conditionalFormatting sqref="X6">
    <cfRule type="colorScale" priority="696">
      <colorScale>
        <cfvo type="min"/>
        <cfvo type="max"/>
        <color theme="0"/>
        <color theme="0"/>
      </colorScale>
    </cfRule>
    <cfRule type="expression" dxfId="772" priority="698">
      <formula>W6&lt;0</formula>
    </cfRule>
  </conditionalFormatting>
  <conditionalFormatting sqref="X6:X17">
    <cfRule type="expression" dxfId="771" priority="647">
      <formula>IF(X6="Validar","Rojo","Verde")</formula>
    </cfRule>
    <cfRule type="expression" priority="649">
      <formula>#REF!</formula>
    </cfRule>
  </conditionalFormatting>
  <conditionalFormatting sqref="X7:X10">
    <cfRule type="colorScale" priority="712">
      <colorScale>
        <cfvo type="min"/>
        <cfvo type="max"/>
        <color theme="0"/>
        <color theme="0"/>
      </colorScale>
    </cfRule>
    <cfRule type="expression" dxfId="770" priority="714">
      <formula>W7&lt;0</formula>
    </cfRule>
  </conditionalFormatting>
  <conditionalFormatting sqref="X11">
    <cfRule type="colorScale" priority="652">
      <colorScale>
        <cfvo type="min"/>
        <cfvo type="max"/>
        <color theme="0"/>
        <color theme="0"/>
      </colorScale>
    </cfRule>
    <cfRule type="expression" dxfId="769" priority="654">
      <formula>W11&lt;0</formula>
    </cfRule>
  </conditionalFormatting>
  <conditionalFormatting sqref="X12:X15">
    <cfRule type="colorScale" priority="708">
      <colorScale>
        <cfvo type="min"/>
        <cfvo type="max"/>
        <color theme="0"/>
        <color theme="0"/>
      </colorScale>
    </cfRule>
    <cfRule type="expression" dxfId="768" priority="710">
      <formula>W12&lt;0</formula>
    </cfRule>
  </conditionalFormatting>
  <conditionalFormatting sqref="X16">
    <cfRule type="colorScale" priority="648">
      <colorScale>
        <cfvo type="min"/>
        <cfvo type="max"/>
        <color theme="0"/>
        <color theme="0"/>
      </colorScale>
    </cfRule>
    <cfRule type="expression" dxfId="767" priority="650">
      <formula>W16&lt;0</formula>
    </cfRule>
  </conditionalFormatting>
  <conditionalFormatting sqref="X17">
    <cfRule type="colorScale" priority="704">
      <colorScale>
        <cfvo type="min"/>
        <cfvo type="max"/>
        <color theme="0"/>
        <color theme="0"/>
      </colorScale>
    </cfRule>
    <cfRule type="expression" dxfId="766" priority="706">
      <formula>W17&lt;0</formula>
    </cfRule>
  </conditionalFormatting>
  <conditionalFormatting sqref="X19">
    <cfRule type="colorScale" priority="644">
      <colorScale>
        <cfvo type="min"/>
        <cfvo type="max"/>
        <color theme="0"/>
        <color theme="0"/>
      </colorScale>
    </cfRule>
    <cfRule type="expression" dxfId="765" priority="646">
      <formula>W19&lt;0</formula>
    </cfRule>
  </conditionalFormatting>
  <conditionalFormatting sqref="X19:X20">
    <cfRule type="expression" dxfId="764" priority="643">
      <formula>IF(X19="Validar","Rojo","Verde")</formula>
    </cfRule>
    <cfRule type="expression" priority="645">
      <formula>#REF!</formula>
    </cfRule>
  </conditionalFormatting>
  <conditionalFormatting sqref="X20">
    <cfRule type="colorScale" priority="700">
      <colorScale>
        <cfvo type="min"/>
        <cfvo type="max"/>
        <color theme="0"/>
        <color theme="0"/>
      </colorScale>
    </cfRule>
    <cfRule type="expression" dxfId="763" priority="702">
      <formula>W20&lt;0</formula>
    </cfRule>
  </conditionalFormatting>
  <conditionalFormatting sqref="X24">
    <cfRule type="colorScale" priority="640">
      <colorScale>
        <cfvo type="min"/>
        <cfvo type="max"/>
        <color theme="0"/>
        <color theme="0"/>
      </colorScale>
    </cfRule>
    <cfRule type="expression" dxfId="762" priority="642">
      <formula>W24&lt;0</formula>
    </cfRule>
  </conditionalFormatting>
  <conditionalFormatting sqref="X24:X25">
    <cfRule type="expression" dxfId="761" priority="639">
      <formula>IF(X24="Validar","Rojo","Verde")</formula>
    </cfRule>
    <cfRule type="expression" priority="641">
      <formula>#REF!</formula>
    </cfRule>
  </conditionalFormatting>
  <conditionalFormatting sqref="X25">
    <cfRule type="colorScale" priority="692">
      <colorScale>
        <cfvo type="min"/>
        <cfvo type="max"/>
        <color theme="0"/>
        <color theme="0"/>
      </colorScale>
    </cfRule>
    <cfRule type="expression" dxfId="760" priority="694">
      <formula>W25&lt;0</formula>
    </cfRule>
  </conditionalFormatting>
  <conditionalFormatting sqref="X27">
    <cfRule type="colorScale" priority="636">
      <colorScale>
        <cfvo type="min"/>
        <cfvo type="max"/>
        <color theme="0"/>
        <color theme="0"/>
      </colorScale>
    </cfRule>
    <cfRule type="expression" dxfId="759" priority="638">
      <formula>W27&lt;0</formula>
    </cfRule>
  </conditionalFormatting>
  <conditionalFormatting sqref="X27:X28">
    <cfRule type="expression" dxfId="758" priority="635">
      <formula>IF(X27="Validar","Rojo","Verde")</formula>
    </cfRule>
    <cfRule type="expression" priority="637">
      <formula>#REF!</formula>
    </cfRule>
  </conditionalFormatting>
  <conditionalFormatting sqref="X28">
    <cfRule type="colorScale" priority="688">
      <colorScale>
        <cfvo type="min"/>
        <cfvo type="max"/>
        <color theme="0"/>
        <color theme="0"/>
      </colorScale>
    </cfRule>
    <cfRule type="expression" dxfId="757" priority="690">
      <formula>W28&lt;0</formula>
    </cfRule>
  </conditionalFormatting>
  <conditionalFormatting sqref="X30">
    <cfRule type="colorScale" priority="632">
      <colorScale>
        <cfvo type="min"/>
        <cfvo type="max"/>
        <color theme="0"/>
        <color theme="0"/>
      </colorScale>
    </cfRule>
    <cfRule type="expression" dxfId="756" priority="634">
      <formula>W30&lt;0</formula>
    </cfRule>
  </conditionalFormatting>
  <conditionalFormatting sqref="X30:X31">
    <cfRule type="expression" dxfId="755" priority="631">
      <formula>IF(X30="Validar","Rojo","Verde")</formula>
    </cfRule>
    <cfRule type="expression" priority="633">
      <formula>#REF!</formula>
    </cfRule>
  </conditionalFormatting>
  <conditionalFormatting sqref="X31">
    <cfRule type="colorScale" priority="684">
      <colorScale>
        <cfvo type="min"/>
        <cfvo type="max"/>
        <color theme="0"/>
        <color theme="0"/>
      </colorScale>
    </cfRule>
    <cfRule type="expression" dxfId="754" priority="686">
      <formula>W31&lt;0</formula>
    </cfRule>
  </conditionalFormatting>
  <conditionalFormatting sqref="X40">
    <cfRule type="colorScale" priority="628">
      <colorScale>
        <cfvo type="min"/>
        <cfvo type="max"/>
        <color theme="0"/>
        <color theme="0"/>
      </colorScale>
    </cfRule>
    <cfRule type="expression" dxfId="753" priority="630">
      <formula>W40&lt;0</formula>
    </cfRule>
  </conditionalFormatting>
  <conditionalFormatting sqref="X40:X67">
    <cfRule type="expression" dxfId="752" priority="627">
      <formula>IF(X40="Validar","Rojo","Verde")</formula>
    </cfRule>
    <cfRule type="expression" priority="629">
      <formula>#REF!</formula>
    </cfRule>
  </conditionalFormatting>
  <conditionalFormatting sqref="X41:X67">
    <cfRule type="colorScale" priority="680">
      <colorScale>
        <cfvo type="min"/>
        <cfvo type="max"/>
        <color theme="0"/>
        <color theme="0"/>
      </colorScale>
    </cfRule>
    <cfRule type="expression" dxfId="751" priority="682">
      <formula>W41&lt;0</formula>
    </cfRule>
  </conditionalFormatting>
  <conditionalFormatting sqref="X69">
    <cfRule type="colorScale" priority="624">
      <colorScale>
        <cfvo type="min"/>
        <cfvo type="max"/>
        <color theme="0"/>
        <color theme="0"/>
      </colorScale>
    </cfRule>
    <cfRule type="expression" dxfId="750" priority="626">
      <formula>W69&lt;0</formula>
    </cfRule>
  </conditionalFormatting>
  <conditionalFormatting sqref="X69:X82">
    <cfRule type="expression" dxfId="749" priority="623">
      <formula>IF(X69="Validar","Rojo","Verde")</formula>
    </cfRule>
    <cfRule type="expression" priority="625">
      <formula>#REF!</formula>
    </cfRule>
  </conditionalFormatting>
  <conditionalFormatting sqref="X70:X82">
    <cfRule type="colorScale" priority="716">
      <colorScale>
        <cfvo type="min"/>
        <cfvo type="max"/>
        <color theme="0"/>
        <color theme="0"/>
      </colorScale>
    </cfRule>
    <cfRule type="expression" dxfId="748" priority="718">
      <formula>W70&lt;0</formula>
    </cfRule>
  </conditionalFormatting>
  <conditionalFormatting sqref="X84">
    <cfRule type="colorScale" priority="607">
      <colorScale>
        <cfvo type="min"/>
        <cfvo type="max"/>
        <color theme="0"/>
        <color theme="0"/>
      </colorScale>
    </cfRule>
    <cfRule type="expression" dxfId="747" priority="609">
      <formula>W84&lt;0</formula>
    </cfRule>
  </conditionalFormatting>
  <conditionalFormatting sqref="X84:X91">
    <cfRule type="expression" dxfId="746" priority="606">
      <formula>IF(X84="Validar","Rojo","Verde")</formula>
    </cfRule>
    <cfRule type="expression" priority="608">
      <formula>#REF!</formula>
    </cfRule>
  </conditionalFormatting>
  <conditionalFormatting sqref="X85:X91">
    <cfRule type="colorScale" priority="676">
      <colorScale>
        <cfvo type="min"/>
        <cfvo type="max"/>
        <color theme="0"/>
        <color theme="0"/>
      </colorScale>
    </cfRule>
    <cfRule type="expression" dxfId="745" priority="678">
      <formula>W85&lt;0</formula>
    </cfRule>
  </conditionalFormatting>
  <conditionalFormatting sqref="X93">
    <cfRule type="colorScale" priority="620">
      <colorScale>
        <cfvo type="min"/>
        <cfvo type="max"/>
        <color theme="0"/>
        <color theme="0"/>
      </colorScale>
    </cfRule>
    <cfRule type="expression" dxfId="744" priority="622">
      <formula>W93&lt;0</formula>
    </cfRule>
  </conditionalFormatting>
  <conditionalFormatting sqref="X93:X102">
    <cfRule type="expression" dxfId="743" priority="619">
      <formula>IF(X93="Validar","Rojo","Verde")</formula>
    </cfRule>
    <cfRule type="expression" priority="621">
      <formula>#REF!</formula>
    </cfRule>
  </conditionalFormatting>
  <conditionalFormatting sqref="X94:X102">
    <cfRule type="colorScale" priority="672">
      <colorScale>
        <cfvo type="min"/>
        <cfvo type="max"/>
        <color theme="0"/>
        <color theme="0"/>
      </colorScale>
    </cfRule>
    <cfRule type="expression" dxfId="742" priority="674">
      <formula>W94&lt;0</formula>
    </cfRule>
  </conditionalFormatting>
  <conditionalFormatting sqref="X104">
    <cfRule type="colorScale" priority="616">
      <colorScale>
        <cfvo type="min"/>
        <cfvo type="max"/>
        <color theme="0"/>
        <color theme="0"/>
      </colorScale>
    </cfRule>
    <cfRule type="expression" dxfId="741" priority="618">
      <formula>W104&lt;0</formula>
    </cfRule>
  </conditionalFormatting>
  <conditionalFormatting sqref="X104:X106">
    <cfRule type="expression" dxfId="740" priority="615">
      <formula>IF(X104="Validar","Rojo","Verde")</formula>
    </cfRule>
    <cfRule type="expression" priority="617">
      <formula>#REF!</formula>
    </cfRule>
  </conditionalFormatting>
  <conditionalFormatting sqref="X105:X106">
    <cfRule type="colorScale" priority="668">
      <colorScale>
        <cfvo type="min"/>
        <cfvo type="max"/>
        <color theme="0"/>
        <color theme="0"/>
      </colorScale>
    </cfRule>
    <cfRule type="expression" dxfId="739" priority="670">
      <formula>W105&lt;0</formula>
    </cfRule>
  </conditionalFormatting>
  <conditionalFormatting sqref="X110">
    <cfRule type="colorScale" priority="664">
      <colorScale>
        <cfvo type="min"/>
        <cfvo type="max"/>
        <color theme="0"/>
        <color theme="0"/>
      </colorScale>
    </cfRule>
    <cfRule type="expression" dxfId="738" priority="666">
      <formula>W110&lt;0</formula>
    </cfRule>
  </conditionalFormatting>
  <conditionalFormatting sqref="X110:X111">
    <cfRule type="expression" priority="601">
      <formula>#REF!</formula>
    </cfRule>
  </conditionalFormatting>
  <conditionalFormatting sqref="X111">
    <cfRule type="colorScale" priority="600">
      <colorScale>
        <cfvo type="min"/>
        <cfvo type="max"/>
        <color theme="0"/>
        <color theme="0"/>
      </colorScale>
    </cfRule>
    <cfRule type="expression" dxfId="737" priority="602">
      <formula>W111&lt;0</formula>
    </cfRule>
  </conditionalFormatting>
  <conditionalFormatting sqref="X117:X123">
    <cfRule type="colorScale" priority="660">
      <colorScale>
        <cfvo type="min"/>
        <cfvo type="max"/>
        <color theme="0"/>
        <color theme="0"/>
      </colorScale>
    </cfRule>
    <cfRule type="expression" priority="661">
      <formula>#REF!</formula>
    </cfRule>
    <cfRule type="expression" dxfId="736" priority="662">
      <formula>W117&lt;0</formula>
    </cfRule>
  </conditionalFormatting>
  <conditionalFormatting sqref="X125">
    <cfRule type="colorScale" priority="612">
      <colorScale>
        <cfvo type="min"/>
        <cfvo type="max"/>
        <color theme="0"/>
        <color theme="0"/>
      </colorScale>
    </cfRule>
    <cfRule type="expression" dxfId="735" priority="614">
      <formula>W125&lt;0</formula>
    </cfRule>
  </conditionalFormatting>
  <conditionalFormatting sqref="X125:X134">
    <cfRule type="expression" dxfId="734" priority="611">
      <formula>IF(X125="Validar","Rojo","Verde")</formula>
    </cfRule>
    <cfRule type="expression" priority="613">
      <formula>#REF!</formula>
    </cfRule>
  </conditionalFormatting>
  <conditionalFormatting sqref="X126:X134">
    <cfRule type="colorScale" priority="656">
      <colorScale>
        <cfvo type="min"/>
        <cfvo type="max"/>
        <color theme="0"/>
        <color theme="0"/>
      </colorScale>
    </cfRule>
    <cfRule type="expression" dxfId="733" priority="658">
      <formula>W126&lt;0</formula>
    </cfRule>
  </conditionalFormatting>
  <conditionalFormatting sqref="Z6:Z10">
    <cfRule type="colorScale" priority="2371">
      <colorScale>
        <cfvo type="min"/>
        <cfvo type="max"/>
        <color theme="0"/>
        <color theme="0"/>
      </colorScale>
    </cfRule>
    <cfRule type="expression" dxfId="732" priority="2373">
      <formula>Y6&lt;0</formula>
    </cfRule>
  </conditionalFormatting>
  <conditionalFormatting sqref="Z6:Z21">
    <cfRule type="expression" dxfId="731" priority="2150">
      <formula>IF(Z6="Validar","Rojo","Verde")</formula>
    </cfRule>
    <cfRule type="expression" priority="2152">
      <formula>#REF!</formula>
    </cfRule>
  </conditionalFormatting>
  <conditionalFormatting sqref="Z11">
    <cfRule type="colorScale" priority="2167">
      <colorScale>
        <cfvo type="min"/>
        <cfvo type="max"/>
        <color theme="0"/>
        <color theme="0"/>
      </colorScale>
    </cfRule>
    <cfRule type="expression" dxfId="730" priority="2169">
      <formula>Y11&lt;0</formula>
    </cfRule>
  </conditionalFormatting>
  <conditionalFormatting sqref="Z12:Z15">
    <cfRule type="colorScale" priority="2367">
      <colorScale>
        <cfvo type="min"/>
        <cfvo type="max"/>
        <color theme="0"/>
        <color theme="0"/>
      </colorScale>
    </cfRule>
    <cfRule type="expression" dxfId="729" priority="2369">
      <formula>Y12&lt;0</formula>
    </cfRule>
  </conditionalFormatting>
  <conditionalFormatting sqref="Z16">
    <cfRule type="colorScale" priority="2159">
      <colorScale>
        <cfvo type="min"/>
        <cfvo type="max"/>
        <color theme="0"/>
        <color theme="0"/>
      </colorScale>
    </cfRule>
    <cfRule type="expression" dxfId="728" priority="2161">
      <formula>Y16&lt;0</formula>
    </cfRule>
  </conditionalFormatting>
  <conditionalFormatting sqref="Z17:Z18">
    <cfRule type="colorScale" priority="2363">
      <colorScale>
        <cfvo type="min"/>
        <cfvo type="max"/>
        <color theme="0"/>
        <color theme="0"/>
      </colorScale>
    </cfRule>
    <cfRule type="expression" dxfId="727" priority="2365">
      <formula>Y17&lt;0</formula>
    </cfRule>
  </conditionalFormatting>
  <conditionalFormatting sqref="Z19">
    <cfRule type="colorScale" priority="2151">
      <colorScale>
        <cfvo type="min"/>
        <cfvo type="max"/>
        <color theme="0"/>
        <color theme="0"/>
      </colorScale>
    </cfRule>
    <cfRule type="expression" dxfId="726" priority="2153">
      <formula>Y19&lt;0</formula>
    </cfRule>
  </conditionalFormatting>
  <conditionalFormatting sqref="Z20:Z21">
    <cfRule type="colorScale" priority="2359">
      <colorScale>
        <cfvo type="min"/>
        <cfvo type="max"/>
        <color theme="0"/>
        <color theme="0"/>
      </colorScale>
    </cfRule>
    <cfRule type="expression" dxfId="725" priority="2361">
      <formula>Y20&lt;0</formula>
    </cfRule>
  </conditionalFormatting>
  <conditionalFormatting sqref="Z24">
    <cfRule type="colorScale" priority="2143">
      <colorScale>
        <cfvo type="min"/>
        <cfvo type="max"/>
        <color theme="0"/>
        <color theme="0"/>
      </colorScale>
    </cfRule>
    <cfRule type="expression" dxfId="724" priority="2145">
      <formula>Y24&lt;0</formula>
    </cfRule>
  </conditionalFormatting>
  <conditionalFormatting sqref="Z24:Z32">
    <cfRule type="expression" dxfId="723" priority="2126">
      <formula>IF(Z24="Validar","Rojo","Verde")</formula>
    </cfRule>
    <cfRule type="expression" priority="2128">
      <formula>#REF!</formula>
    </cfRule>
  </conditionalFormatting>
  <conditionalFormatting sqref="Z25">
    <cfRule type="colorScale" priority="2355">
      <colorScale>
        <cfvo type="min"/>
        <cfvo type="max"/>
        <color theme="0"/>
        <color theme="0"/>
      </colorScale>
    </cfRule>
    <cfRule type="expression" dxfId="722" priority="2357">
      <formula>Y25&lt;0</formula>
    </cfRule>
  </conditionalFormatting>
  <conditionalFormatting sqref="Z26">
    <cfRule type="colorScale" priority="2351">
      <colorScale>
        <cfvo type="min"/>
        <cfvo type="max"/>
        <color theme="0"/>
        <color theme="0"/>
      </colorScale>
    </cfRule>
    <cfRule type="expression" dxfId="721" priority="2353">
      <formula>Y26&lt;0</formula>
    </cfRule>
  </conditionalFormatting>
  <conditionalFormatting sqref="Z27">
    <cfRule type="colorScale" priority="2135">
      <colorScale>
        <cfvo type="min"/>
        <cfvo type="max"/>
        <color theme="0"/>
        <color theme="0"/>
      </colorScale>
    </cfRule>
    <cfRule type="expression" dxfId="720" priority="2137">
      <formula>Y27&lt;0</formula>
    </cfRule>
  </conditionalFormatting>
  <conditionalFormatting sqref="Z28">
    <cfRule type="colorScale" priority="2347">
      <colorScale>
        <cfvo type="min"/>
        <cfvo type="max"/>
        <color theme="0"/>
        <color theme="0"/>
      </colorScale>
    </cfRule>
    <cfRule type="expression" dxfId="719" priority="2349">
      <formula>Y28&lt;0</formula>
    </cfRule>
  </conditionalFormatting>
  <conditionalFormatting sqref="Z29">
    <cfRule type="colorScale" priority="2343">
      <colorScale>
        <cfvo type="min"/>
        <cfvo type="max"/>
        <color theme="0"/>
        <color theme="0"/>
      </colorScale>
    </cfRule>
    <cfRule type="expression" dxfId="718" priority="2345">
      <formula>Y29&lt;0</formula>
    </cfRule>
  </conditionalFormatting>
  <conditionalFormatting sqref="Z30">
    <cfRule type="colorScale" priority="2127">
      <colorScale>
        <cfvo type="min"/>
        <cfvo type="max"/>
        <color theme="0"/>
        <color theme="0"/>
      </colorScale>
    </cfRule>
    <cfRule type="expression" dxfId="717" priority="2129">
      <formula>Y30&lt;0</formula>
    </cfRule>
  </conditionalFormatting>
  <conditionalFormatting sqref="Z31">
    <cfRule type="colorScale" priority="2339">
      <colorScale>
        <cfvo type="min"/>
        <cfvo type="max"/>
        <color theme="0"/>
        <color theme="0"/>
      </colorScale>
    </cfRule>
    <cfRule type="expression" dxfId="716" priority="2341">
      <formula>Y31&lt;0</formula>
    </cfRule>
  </conditionalFormatting>
  <conditionalFormatting sqref="Z32">
    <cfRule type="colorScale" priority="2335">
      <colorScale>
        <cfvo type="min"/>
        <cfvo type="max"/>
        <color theme="0"/>
        <color theme="0"/>
      </colorScale>
    </cfRule>
    <cfRule type="expression" dxfId="715" priority="2337">
      <formula>Y32&lt;0</formula>
    </cfRule>
  </conditionalFormatting>
  <conditionalFormatting sqref="Z40">
    <cfRule type="colorScale" priority="2119">
      <colorScale>
        <cfvo type="min"/>
        <cfvo type="max"/>
        <color theme="0"/>
        <color theme="0"/>
      </colorScale>
    </cfRule>
    <cfRule type="expression" priority="2120">
      <formula>#REF!</formula>
    </cfRule>
    <cfRule type="expression" dxfId="714" priority="2121">
      <formula>Y40&lt;0</formula>
    </cfRule>
  </conditionalFormatting>
  <conditionalFormatting sqref="Z40:Z107">
    <cfRule type="expression" dxfId="713" priority="2078">
      <formula>IF(Z40="Validar","Rojo","Verde")</formula>
    </cfRule>
  </conditionalFormatting>
  <conditionalFormatting sqref="Z41:Z68">
    <cfRule type="colorScale" priority="2331">
      <colorScale>
        <cfvo type="min"/>
        <cfvo type="max"/>
        <color theme="0"/>
        <color theme="0"/>
      </colorScale>
    </cfRule>
    <cfRule type="expression" priority="2332">
      <formula>$F$20</formula>
    </cfRule>
    <cfRule type="expression" dxfId="712" priority="2333">
      <formula>Y41&lt;0</formula>
    </cfRule>
  </conditionalFormatting>
  <conditionalFormatting sqref="Z69">
    <cfRule type="colorScale" priority="2111">
      <colorScale>
        <cfvo type="min"/>
        <cfvo type="max"/>
        <color theme="0"/>
        <color theme="0"/>
      </colorScale>
    </cfRule>
    <cfRule type="expression" priority="2112">
      <formula>#REF!</formula>
    </cfRule>
    <cfRule type="expression" dxfId="711" priority="2113">
      <formula>Y69&lt;0</formula>
    </cfRule>
  </conditionalFormatting>
  <conditionalFormatting sqref="Z70:Z82">
    <cfRule type="colorScale" priority="2383">
      <colorScale>
        <cfvo type="min"/>
        <cfvo type="max"/>
        <color theme="0"/>
        <color theme="0"/>
      </colorScale>
    </cfRule>
    <cfRule type="expression" priority="2384">
      <formula>$F$20</formula>
    </cfRule>
    <cfRule type="expression" dxfId="710" priority="2385">
      <formula>Y70&lt;0</formula>
    </cfRule>
  </conditionalFormatting>
  <conditionalFormatting sqref="Z83 Z92 Z103 Z107">
    <cfRule type="colorScale" priority="2375">
      <colorScale>
        <cfvo type="min"/>
        <cfvo type="max"/>
        <color theme="0"/>
        <color theme="0"/>
      </colorScale>
    </cfRule>
    <cfRule type="expression" dxfId="709" priority="2377">
      <formula>Y83&lt;0</formula>
    </cfRule>
  </conditionalFormatting>
  <conditionalFormatting sqref="Z84">
    <cfRule type="colorScale" priority="2079">
      <colorScale>
        <cfvo type="min"/>
        <cfvo type="max"/>
        <color theme="0"/>
        <color theme="0"/>
      </colorScale>
    </cfRule>
    <cfRule type="expression" priority="2080">
      <formula>#REF!</formula>
    </cfRule>
    <cfRule type="expression" dxfId="708" priority="2081">
      <formula>Y84&lt;0</formula>
    </cfRule>
  </conditionalFormatting>
  <conditionalFormatting sqref="Z85:Z91">
    <cfRule type="colorScale" priority="2391">
      <colorScale>
        <cfvo type="min"/>
        <cfvo type="max"/>
        <color theme="0"/>
        <color theme="0"/>
      </colorScale>
    </cfRule>
    <cfRule type="expression" priority="2392">
      <formula>$F$20</formula>
    </cfRule>
    <cfRule type="expression" dxfId="707" priority="2393">
      <formula>Y85&lt;0</formula>
    </cfRule>
  </conditionalFormatting>
  <conditionalFormatting sqref="Z93">
    <cfRule type="colorScale" priority="2103">
      <colorScale>
        <cfvo type="min"/>
        <cfvo type="max"/>
        <color theme="0"/>
        <color theme="0"/>
      </colorScale>
    </cfRule>
    <cfRule type="expression" priority="2104">
      <formula>#REF!</formula>
    </cfRule>
    <cfRule type="expression" dxfId="706" priority="2105">
      <formula>Y93&lt;0</formula>
    </cfRule>
  </conditionalFormatting>
  <conditionalFormatting sqref="Z94:Z102">
    <cfRule type="colorScale" priority="2395">
      <colorScale>
        <cfvo type="min"/>
        <cfvo type="max"/>
        <color theme="0"/>
        <color theme="0"/>
      </colorScale>
    </cfRule>
    <cfRule type="expression" priority="2396">
      <formula>$F$20</formula>
    </cfRule>
    <cfRule type="expression" dxfId="705" priority="2397">
      <formula>Y94&lt;0</formula>
    </cfRule>
  </conditionalFormatting>
  <conditionalFormatting sqref="Z104">
    <cfRule type="colorScale" priority="2095">
      <colorScale>
        <cfvo type="min"/>
        <cfvo type="max"/>
        <color theme="0"/>
        <color theme="0"/>
      </colorScale>
    </cfRule>
    <cfRule type="expression" priority="2096">
      <formula>#REF!</formula>
    </cfRule>
    <cfRule type="expression" dxfId="704" priority="2097">
      <formula>Y104&lt;0</formula>
    </cfRule>
  </conditionalFormatting>
  <conditionalFormatting sqref="Z105:Z106">
    <cfRule type="colorScale" priority="2399">
      <colorScale>
        <cfvo type="min"/>
        <cfvo type="max"/>
        <color theme="0"/>
        <color theme="0"/>
      </colorScale>
    </cfRule>
    <cfRule type="expression" priority="2400">
      <formula>$F$20</formula>
    </cfRule>
    <cfRule type="expression" dxfId="703" priority="2401">
      <formula>Y105&lt;0</formula>
    </cfRule>
  </conditionalFormatting>
  <conditionalFormatting sqref="Z110">
    <cfRule type="colorScale" priority="2403">
      <colorScale>
        <cfvo type="min"/>
        <cfvo type="max"/>
        <color theme="0"/>
        <color theme="0"/>
      </colorScale>
    </cfRule>
    <cfRule type="expression" dxfId="702" priority="2405">
      <formula>Y110&lt;0</formula>
    </cfRule>
  </conditionalFormatting>
  <conditionalFormatting sqref="Z110:Z111">
    <cfRule type="expression" priority="2072">
      <formula>$F$20</formula>
    </cfRule>
  </conditionalFormatting>
  <conditionalFormatting sqref="Z111">
    <cfRule type="colorScale" priority="2071">
      <colorScale>
        <cfvo type="min"/>
        <cfvo type="max"/>
        <color theme="0"/>
        <color theme="0"/>
      </colorScale>
    </cfRule>
    <cfRule type="expression" dxfId="701" priority="2073">
      <formula>Y111&lt;0</formula>
    </cfRule>
  </conditionalFormatting>
  <conditionalFormatting sqref="Z117:Z123">
    <cfRule type="colorScale" priority="2447">
      <colorScale>
        <cfvo type="min"/>
        <cfvo type="max"/>
        <color theme="0"/>
        <color theme="0"/>
      </colorScale>
    </cfRule>
    <cfRule type="expression" priority="2448">
      <formula>$F$20</formula>
    </cfRule>
    <cfRule type="expression" dxfId="700" priority="2449">
      <formula>Y117&lt;0</formula>
    </cfRule>
  </conditionalFormatting>
  <conditionalFormatting sqref="Z125">
    <cfRule type="colorScale" priority="2087">
      <colorScale>
        <cfvo type="min"/>
        <cfvo type="max"/>
        <color theme="0"/>
        <color theme="0"/>
      </colorScale>
    </cfRule>
    <cfRule type="expression" priority="2088">
      <formula>#REF!</formula>
    </cfRule>
    <cfRule type="expression" dxfId="699" priority="2089">
      <formula>Y125&lt;0</formula>
    </cfRule>
  </conditionalFormatting>
  <conditionalFormatting sqref="Z125:Z135">
    <cfRule type="expression" dxfId="698" priority="2086">
      <formula>IF(Z125="Validar","Rojo","Verde")</formula>
    </cfRule>
  </conditionalFormatting>
  <conditionalFormatting sqref="Z126:Z132">
    <cfRule type="colorScale" priority="2451">
      <colorScale>
        <cfvo type="min"/>
        <cfvo type="max"/>
        <color theme="0"/>
        <color theme="0"/>
      </colorScale>
    </cfRule>
    <cfRule type="expression" dxfId="697" priority="2453">
      <formula>Y126&lt;0</formula>
    </cfRule>
  </conditionalFormatting>
  <conditionalFormatting sqref="Z126:Z134">
    <cfRule type="expression" priority="2452">
      <formula>$F$20</formula>
    </cfRule>
  </conditionalFormatting>
  <conditionalFormatting sqref="Z133:Z134">
    <cfRule type="colorScale" priority="2455">
      <colorScale>
        <cfvo type="min"/>
        <cfvo type="max"/>
        <color theme="0"/>
        <color theme="0"/>
      </colorScale>
    </cfRule>
    <cfRule type="expression" dxfId="696" priority="2457">
      <formula>Y133&lt;0</formula>
    </cfRule>
  </conditionalFormatting>
  <conditionalFormatting sqref="Z135">
    <cfRule type="colorScale" priority="2439">
      <colorScale>
        <cfvo type="min"/>
        <cfvo type="max"/>
        <color theme="0"/>
        <color theme="0"/>
      </colorScale>
    </cfRule>
    <cfRule type="expression" priority="2440">
      <formula>$F$24</formula>
    </cfRule>
    <cfRule type="expression" dxfId="695" priority="2441">
      <formula>Y135&lt;0</formula>
    </cfRule>
  </conditionalFormatting>
  <conditionalFormatting sqref="Z83:AA83 Z92:AA92 Z103:AA103 Z107:AA107">
    <cfRule type="expression" priority="2376">
      <formula>$F$24</formula>
    </cfRule>
  </conditionalFormatting>
  <conditionalFormatting sqref="Z110:AB111">
    <cfRule type="expression" dxfId="694" priority="1938">
      <formula>IF(Z110="Validar","Rojo","Verde")</formula>
    </cfRule>
  </conditionalFormatting>
  <conditionalFormatting sqref="Z117:AB123">
    <cfRule type="expression" dxfId="693" priority="1998">
      <formula>IF(Z117="Validar","Rojo","Verde")</formula>
    </cfRule>
  </conditionalFormatting>
  <conditionalFormatting sqref="AA41:AA66">
    <cfRule type="colorScale" priority="2327">
      <colorScale>
        <cfvo type="min"/>
        <cfvo type="max"/>
        <color theme="0"/>
        <color theme="0"/>
      </colorScale>
    </cfRule>
    <cfRule type="expression" dxfId="692" priority="2329">
      <formula>Z41&lt;0</formula>
    </cfRule>
  </conditionalFormatting>
  <conditionalFormatting sqref="AA41:AA67">
    <cfRule type="expression" priority="2172">
      <formula>#REF!</formula>
    </cfRule>
  </conditionalFormatting>
  <conditionalFormatting sqref="AA41:AA68">
    <cfRule type="expression" dxfId="691" priority="2170">
      <formula>IF(AA41="Validar","Rojo","Verde")</formula>
    </cfRule>
  </conditionalFormatting>
  <conditionalFormatting sqref="AA67">
    <cfRule type="colorScale" priority="2171">
      <colorScale>
        <cfvo type="min"/>
        <cfvo type="max"/>
        <color theme="0"/>
        <color theme="0"/>
      </colorScale>
    </cfRule>
    <cfRule type="expression" dxfId="690" priority="2173">
      <formula>Z67&lt;0</formula>
    </cfRule>
  </conditionalFormatting>
  <conditionalFormatting sqref="AA68 AA83 AA92 AA103 AA107">
    <cfRule type="expression" dxfId="689" priority="2381">
      <formula>Z68&lt;0</formula>
    </cfRule>
  </conditionalFormatting>
  <conditionalFormatting sqref="AA68">
    <cfRule type="expression" priority="2380">
      <formula>$F$24</formula>
    </cfRule>
  </conditionalFormatting>
  <conditionalFormatting sqref="AA70">
    <cfRule type="colorScale" priority="2323">
      <colorScale>
        <cfvo type="min"/>
        <cfvo type="max"/>
        <color theme="0"/>
        <color theme="0"/>
      </colorScale>
    </cfRule>
    <cfRule type="expression" dxfId="688" priority="2325">
      <formula>Z70&lt;0</formula>
    </cfRule>
  </conditionalFormatting>
  <conditionalFormatting sqref="AA70:AA82">
    <cfRule type="expression" priority="2320">
      <formula>#REF!</formula>
    </cfRule>
  </conditionalFormatting>
  <conditionalFormatting sqref="AA70:AA83">
    <cfRule type="expression" dxfId="687" priority="2318">
      <formula>IF(AA70="Validar","Rojo","Verde")</formula>
    </cfRule>
  </conditionalFormatting>
  <conditionalFormatting sqref="AA71:AA79">
    <cfRule type="colorScale" priority="2319">
      <colorScale>
        <cfvo type="min"/>
        <cfvo type="max"/>
        <color theme="0"/>
        <color theme="0"/>
      </colorScale>
    </cfRule>
    <cfRule type="expression" dxfId="686" priority="2321">
      <formula>Z71&lt;0</formula>
    </cfRule>
  </conditionalFormatting>
  <conditionalFormatting sqref="AA80:AA82">
    <cfRule type="colorScale" priority="2387">
      <colorScale>
        <cfvo type="min"/>
        <cfvo type="max"/>
        <color theme="0"/>
        <color theme="0"/>
      </colorScale>
    </cfRule>
    <cfRule type="expression" dxfId="685" priority="2389">
      <formula>Z80&lt;0</formula>
    </cfRule>
  </conditionalFormatting>
  <conditionalFormatting sqref="AA83 AA68 AA92 AA103 AA107">
    <cfRule type="colorScale" priority="2379">
      <colorScale>
        <cfvo type="min"/>
        <cfvo type="max"/>
        <color theme="0"/>
        <color theme="0"/>
      </colorScale>
    </cfRule>
  </conditionalFormatting>
  <conditionalFormatting sqref="AA85">
    <cfRule type="colorScale" priority="2315">
      <colorScale>
        <cfvo type="min"/>
        <cfvo type="max"/>
        <color theme="0"/>
        <color theme="0"/>
      </colorScale>
    </cfRule>
    <cfRule type="expression" dxfId="684" priority="2317">
      <formula>Z85&lt;0</formula>
    </cfRule>
  </conditionalFormatting>
  <conditionalFormatting sqref="AA85:AA91">
    <cfRule type="expression" priority="2312">
      <formula>#REF!</formula>
    </cfRule>
  </conditionalFormatting>
  <conditionalFormatting sqref="AA85:AA92">
    <cfRule type="expression" dxfId="683" priority="2310">
      <formula>IF(AA85="Validar","Rojo","Verde")</formula>
    </cfRule>
  </conditionalFormatting>
  <conditionalFormatting sqref="AA86:AA91">
    <cfRule type="colorScale" priority="2311">
      <colorScale>
        <cfvo type="min"/>
        <cfvo type="max"/>
        <color theme="0"/>
        <color theme="0"/>
      </colorScale>
    </cfRule>
    <cfRule type="expression" dxfId="682" priority="2313">
      <formula>Z86&lt;0</formula>
    </cfRule>
  </conditionalFormatting>
  <conditionalFormatting sqref="AA94">
    <cfRule type="colorScale" priority="2307">
      <colorScale>
        <cfvo type="min"/>
        <cfvo type="max"/>
        <color theme="0"/>
        <color theme="0"/>
      </colorScale>
    </cfRule>
    <cfRule type="expression" dxfId="681" priority="2309">
      <formula>Z94&lt;0</formula>
    </cfRule>
  </conditionalFormatting>
  <conditionalFormatting sqref="AA94:AA102">
    <cfRule type="expression" priority="2296">
      <formula>#REF!</formula>
    </cfRule>
  </conditionalFormatting>
  <conditionalFormatting sqref="AA94:AA103">
    <cfRule type="expression" dxfId="680" priority="2294">
      <formula>IF(AA94="Validar","Rojo","Verde")</formula>
    </cfRule>
  </conditionalFormatting>
  <conditionalFormatting sqref="AA95:AA100">
    <cfRule type="colorScale" priority="2303">
      <colorScale>
        <cfvo type="min"/>
        <cfvo type="max"/>
        <color theme="0"/>
        <color theme="0"/>
      </colorScale>
    </cfRule>
    <cfRule type="expression" dxfId="679" priority="2305">
      <formula>Z95&lt;0</formula>
    </cfRule>
  </conditionalFormatting>
  <conditionalFormatting sqref="AA101">
    <cfRule type="colorScale" priority="2299">
      <colorScale>
        <cfvo type="min"/>
        <cfvo type="max"/>
        <color theme="0"/>
        <color theme="0"/>
      </colorScale>
    </cfRule>
    <cfRule type="expression" dxfId="678" priority="2301">
      <formula>Z101&lt;0</formula>
    </cfRule>
  </conditionalFormatting>
  <conditionalFormatting sqref="AA102">
    <cfRule type="colorScale" priority="2295">
      <colorScale>
        <cfvo type="min"/>
        <cfvo type="max"/>
        <color theme="0"/>
        <color theme="0"/>
      </colorScale>
    </cfRule>
    <cfRule type="expression" dxfId="677" priority="2297">
      <formula>Z102&lt;0</formula>
    </cfRule>
  </conditionalFormatting>
  <conditionalFormatting sqref="AA105">
    <cfRule type="colorScale" priority="2291">
      <colorScale>
        <cfvo type="min"/>
        <cfvo type="max"/>
        <color theme="0"/>
        <color theme="0"/>
      </colorScale>
    </cfRule>
    <cfRule type="expression" dxfId="676" priority="2293">
      <formula>Z105&lt;0</formula>
    </cfRule>
  </conditionalFormatting>
  <conditionalFormatting sqref="AA105:AA106">
    <cfRule type="expression" priority="2288">
      <formula>#REF!</formula>
    </cfRule>
  </conditionalFormatting>
  <conditionalFormatting sqref="AA105:AA107">
    <cfRule type="expression" dxfId="675" priority="2286">
      <formula>IF(AA105="Validar","Rojo","Verde")</formula>
    </cfRule>
  </conditionalFormatting>
  <conditionalFormatting sqref="AA106">
    <cfRule type="colorScale" priority="2287">
      <colorScale>
        <cfvo type="min"/>
        <cfvo type="max"/>
        <color theme="0"/>
        <color theme="0"/>
      </colorScale>
    </cfRule>
    <cfRule type="expression" dxfId="674" priority="2289">
      <formula>Z106&lt;0</formula>
    </cfRule>
  </conditionalFormatting>
  <conditionalFormatting sqref="AA110">
    <cfRule type="colorScale" priority="2275">
      <colorScale>
        <cfvo type="min"/>
        <cfvo type="max"/>
        <color theme="0"/>
        <color theme="0"/>
      </colorScale>
    </cfRule>
    <cfRule type="expression" priority="2276">
      <formula>#REF!</formula>
    </cfRule>
    <cfRule type="expression" dxfId="673" priority="2277">
      <formula>Z110&lt;0</formula>
    </cfRule>
  </conditionalFormatting>
  <conditionalFormatting sqref="AA111">
    <cfRule type="colorScale" priority="2067">
      <colorScale>
        <cfvo type="min"/>
        <cfvo type="max"/>
        <color theme="0"/>
        <color theme="0"/>
      </colorScale>
    </cfRule>
    <cfRule type="expression" priority="2068">
      <formula>$F$20</formula>
    </cfRule>
    <cfRule type="expression" dxfId="672" priority="2069">
      <formula>Z111&lt;0</formula>
    </cfRule>
  </conditionalFormatting>
  <conditionalFormatting sqref="AA117">
    <cfRule type="colorScale" priority="2283">
      <colorScale>
        <cfvo type="min"/>
        <cfvo type="max"/>
        <color theme="0"/>
        <color theme="0"/>
      </colorScale>
    </cfRule>
    <cfRule type="expression" dxfId="671" priority="2285">
      <formula>Z117&lt;0</formula>
    </cfRule>
  </conditionalFormatting>
  <conditionalFormatting sqref="AA118:AA123">
    <cfRule type="colorScale" priority="2279">
      <colorScale>
        <cfvo type="min"/>
        <cfvo type="max"/>
        <color theme="0"/>
        <color theme="0"/>
      </colorScale>
    </cfRule>
    <cfRule type="expression" dxfId="670" priority="2281">
      <formula>Z118&lt;0</formula>
    </cfRule>
  </conditionalFormatting>
  <conditionalFormatting sqref="AA126:AA135">
    <cfRule type="expression" dxfId="669" priority="2442">
      <formula>IF(AA126="Validar","Rojo","Verde")</formula>
    </cfRule>
    <cfRule type="colorScale" priority="2443">
      <colorScale>
        <cfvo type="min"/>
        <cfvo type="max"/>
        <color theme="0"/>
        <color theme="0"/>
      </colorScale>
    </cfRule>
    <cfRule type="expression" priority="2444">
      <formula>$F$24</formula>
    </cfRule>
    <cfRule type="expression" dxfId="668" priority="2445">
      <formula>Z126&lt;0</formula>
    </cfRule>
  </conditionalFormatting>
  <conditionalFormatting sqref="AA117:AB123">
    <cfRule type="expression" priority="2000">
      <formula>#REF!</formula>
    </cfRule>
  </conditionalFormatting>
  <conditionalFormatting sqref="AB6">
    <cfRule type="colorScale" priority="2035">
      <colorScale>
        <cfvo type="min"/>
        <cfvo type="max"/>
        <color theme="0"/>
        <color theme="0"/>
      </colorScale>
    </cfRule>
    <cfRule type="expression" dxfId="667" priority="2037">
      <formula>AA6&lt;0</formula>
    </cfRule>
  </conditionalFormatting>
  <conditionalFormatting sqref="AB6:AB17">
    <cfRule type="expression" dxfId="666" priority="1986">
      <formula>IF(AB6="Validar","Rojo","Verde")</formula>
    </cfRule>
    <cfRule type="expression" priority="1988">
      <formula>#REF!</formula>
    </cfRule>
  </conditionalFormatting>
  <conditionalFormatting sqref="AB7:AB10">
    <cfRule type="colorScale" priority="2051">
      <colorScale>
        <cfvo type="min"/>
        <cfvo type="max"/>
        <color theme="0"/>
        <color theme="0"/>
      </colorScale>
    </cfRule>
    <cfRule type="expression" dxfId="665" priority="2053">
      <formula>AA7&lt;0</formula>
    </cfRule>
  </conditionalFormatting>
  <conditionalFormatting sqref="AB11">
    <cfRule type="colorScale" priority="1991">
      <colorScale>
        <cfvo type="min"/>
        <cfvo type="max"/>
        <color theme="0"/>
        <color theme="0"/>
      </colorScale>
    </cfRule>
    <cfRule type="expression" dxfId="664" priority="1993">
      <formula>AA11&lt;0</formula>
    </cfRule>
  </conditionalFormatting>
  <conditionalFormatting sqref="AB12:AB15">
    <cfRule type="colorScale" priority="2047">
      <colorScale>
        <cfvo type="min"/>
        <cfvo type="max"/>
        <color theme="0"/>
        <color theme="0"/>
      </colorScale>
    </cfRule>
    <cfRule type="expression" dxfId="663" priority="2049">
      <formula>AA12&lt;0</formula>
    </cfRule>
  </conditionalFormatting>
  <conditionalFormatting sqref="AB16">
    <cfRule type="colorScale" priority="1987">
      <colorScale>
        <cfvo type="min"/>
        <cfvo type="max"/>
        <color theme="0"/>
        <color theme="0"/>
      </colorScale>
    </cfRule>
    <cfRule type="expression" dxfId="662" priority="1989">
      <formula>AA16&lt;0</formula>
    </cfRule>
  </conditionalFormatting>
  <conditionalFormatting sqref="AB17">
    <cfRule type="colorScale" priority="2043">
      <colorScale>
        <cfvo type="min"/>
        <cfvo type="max"/>
        <color theme="0"/>
        <color theme="0"/>
      </colorScale>
    </cfRule>
    <cfRule type="expression" dxfId="661" priority="2045">
      <formula>AA17&lt;0</formula>
    </cfRule>
  </conditionalFormatting>
  <conditionalFormatting sqref="AB19">
    <cfRule type="colorScale" priority="1983">
      <colorScale>
        <cfvo type="min"/>
        <cfvo type="max"/>
        <color theme="0"/>
        <color theme="0"/>
      </colorScale>
    </cfRule>
    <cfRule type="expression" dxfId="660" priority="1985">
      <formula>AA19&lt;0</formula>
    </cfRule>
  </conditionalFormatting>
  <conditionalFormatting sqref="AB19:AB20">
    <cfRule type="expression" dxfId="659" priority="1982">
      <formula>IF(AB19="Validar","Rojo","Verde")</formula>
    </cfRule>
    <cfRule type="expression" priority="1984">
      <formula>#REF!</formula>
    </cfRule>
  </conditionalFormatting>
  <conditionalFormatting sqref="AB20">
    <cfRule type="colorScale" priority="2039">
      <colorScale>
        <cfvo type="min"/>
        <cfvo type="max"/>
        <color theme="0"/>
        <color theme="0"/>
      </colorScale>
    </cfRule>
    <cfRule type="expression" dxfId="658" priority="2041">
      <formula>AA20&lt;0</formula>
    </cfRule>
  </conditionalFormatting>
  <conditionalFormatting sqref="AB24">
    <cfRule type="colorScale" priority="1979">
      <colorScale>
        <cfvo type="min"/>
        <cfvo type="max"/>
        <color theme="0"/>
        <color theme="0"/>
      </colorScale>
    </cfRule>
    <cfRule type="expression" dxfId="657" priority="1981">
      <formula>AA24&lt;0</formula>
    </cfRule>
  </conditionalFormatting>
  <conditionalFormatting sqref="AB24:AB25">
    <cfRule type="expression" dxfId="656" priority="1978">
      <formula>IF(AB24="Validar","Rojo","Verde")</formula>
    </cfRule>
    <cfRule type="expression" priority="1980">
      <formula>#REF!</formula>
    </cfRule>
  </conditionalFormatting>
  <conditionalFormatting sqref="AB25">
    <cfRule type="colorScale" priority="2031">
      <colorScale>
        <cfvo type="min"/>
        <cfvo type="max"/>
        <color theme="0"/>
        <color theme="0"/>
      </colorScale>
    </cfRule>
    <cfRule type="expression" dxfId="655" priority="2033">
      <formula>AA25&lt;0</formula>
    </cfRule>
  </conditionalFormatting>
  <conditionalFormatting sqref="AB27">
    <cfRule type="colorScale" priority="1975">
      <colorScale>
        <cfvo type="min"/>
        <cfvo type="max"/>
        <color theme="0"/>
        <color theme="0"/>
      </colorScale>
    </cfRule>
    <cfRule type="expression" dxfId="654" priority="1977">
      <formula>AA27&lt;0</formula>
    </cfRule>
  </conditionalFormatting>
  <conditionalFormatting sqref="AB27:AB28">
    <cfRule type="expression" dxfId="653" priority="1974">
      <formula>IF(AB27="Validar","Rojo","Verde")</formula>
    </cfRule>
    <cfRule type="expression" priority="1976">
      <formula>#REF!</formula>
    </cfRule>
  </conditionalFormatting>
  <conditionalFormatting sqref="AB28">
    <cfRule type="colorScale" priority="2027">
      <colorScale>
        <cfvo type="min"/>
        <cfvo type="max"/>
        <color theme="0"/>
        <color theme="0"/>
      </colorScale>
    </cfRule>
    <cfRule type="expression" dxfId="652" priority="2029">
      <formula>AA28&lt;0</formula>
    </cfRule>
  </conditionalFormatting>
  <conditionalFormatting sqref="AB30">
    <cfRule type="colorScale" priority="1971">
      <colorScale>
        <cfvo type="min"/>
        <cfvo type="max"/>
        <color theme="0"/>
        <color theme="0"/>
      </colorScale>
    </cfRule>
    <cfRule type="expression" dxfId="651" priority="1973">
      <formula>AA30&lt;0</formula>
    </cfRule>
  </conditionalFormatting>
  <conditionalFormatting sqref="AB30:AB31">
    <cfRule type="expression" dxfId="650" priority="1970">
      <formula>IF(AB30="Validar","Rojo","Verde")</formula>
    </cfRule>
    <cfRule type="expression" priority="1972">
      <formula>#REF!</formula>
    </cfRule>
  </conditionalFormatting>
  <conditionalFormatting sqref="AB31">
    <cfRule type="colorScale" priority="2023">
      <colorScale>
        <cfvo type="min"/>
        <cfvo type="max"/>
        <color theme="0"/>
        <color theme="0"/>
      </colorScale>
    </cfRule>
    <cfRule type="expression" dxfId="649" priority="2025">
      <formula>AA31&lt;0</formula>
    </cfRule>
  </conditionalFormatting>
  <conditionalFormatting sqref="AB40">
    <cfRule type="colorScale" priority="1967">
      <colorScale>
        <cfvo type="min"/>
        <cfvo type="max"/>
        <color theme="0"/>
        <color theme="0"/>
      </colorScale>
    </cfRule>
    <cfRule type="expression" dxfId="648" priority="1969">
      <formula>AA40&lt;0</formula>
    </cfRule>
  </conditionalFormatting>
  <conditionalFormatting sqref="AB40:AB67">
    <cfRule type="expression" dxfId="647" priority="1966">
      <formula>IF(AB40="Validar","Rojo","Verde")</formula>
    </cfRule>
    <cfRule type="expression" priority="1968">
      <formula>#REF!</formula>
    </cfRule>
  </conditionalFormatting>
  <conditionalFormatting sqref="AB41:AB67">
    <cfRule type="colorScale" priority="2019">
      <colorScale>
        <cfvo type="min"/>
        <cfvo type="max"/>
        <color theme="0"/>
        <color theme="0"/>
      </colorScale>
    </cfRule>
    <cfRule type="expression" dxfId="646" priority="2021">
      <formula>AA41&lt;0</formula>
    </cfRule>
  </conditionalFormatting>
  <conditionalFormatting sqref="AB69">
    <cfRule type="colorScale" priority="1963">
      <colorScale>
        <cfvo type="min"/>
        <cfvo type="max"/>
        <color theme="0"/>
        <color theme="0"/>
      </colorScale>
    </cfRule>
    <cfRule type="expression" dxfId="645" priority="1965">
      <formula>AA69&lt;0</formula>
    </cfRule>
  </conditionalFormatting>
  <conditionalFormatting sqref="AB69:AB82">
    <cfRule type="expression" dxfId="644" priority="1962">
      <formula>IF(AB69="Validar","Rojo","Verde")</formula>
    </cfRule>
    <cfRule type="expression" priority="1964">
      <formula>#REF!</formula>
    </cfRule>
  </conditionalFormatting>
  <conditionalFormatting sqref="AB70:AB82">
    <cfRule type="colorScale" priority="2055">
      <colorScale>
        <cfvo type="min"/>
        <cfvo type="max"/>
        <color theme="0"/>
        <color theme="0"/>
      </colorScale>
    </cfRule>
    <cfRule type="expression" dxfId="643" priority="2057">
      <formula>AA70&lt;0</formula>
    </cfRule>
  </conditionalFormatting>
  <conditionalFormatting sqref="AB84">
    <cfRule type="colorScale" priority="1946">
      <colorScale>
        <cfvo type="min"/>
        <cfvo type="max"/>
        <color theme="0"/>
        <color theme="0"/>
      </colorScale>
    </cfRule>
    <cfRule type="expression" dxfId="642" priority="1948">
      <formula>AA84&lt;0</formula>
    </cfRule>
  </conditionalFormatting>
  <conditionalFormatting sqref="AB84:AB91">
    <cfRule type="expression" dxfId="641" priority="1945">
      <formula>IF(AB84="Validar","Rojo","Verde")</formula>
    </cfRule>
    <cfRule type="expression" priority="1947">
      <formula>#REF!</formula>
    </cfRule>
  </conditionalFormatting>
  <conditionalFormatting sqref="AB85:AB91">
    <cfRule type="colorScale" priority="2015">
      <colorScale>
        <cfvo type="min"/>
        <cfvo type="max"/>
        <color theme="0"/>
        <color theme="0"/>
      </colorScale>
    </cfRule>
    <cfRule type="expression" dxfId="640" priority="2017">
      <formula>AA85&lt;0</formula>
    </cfRule>
  </conditionalFormatting>
  <conditionalFormatting sqref="AB93">
    <cfRule type="colorScale" priority="1959">
      <colorScale>
        <cfvo type="min"/>
        <cfvo type="max"/>
        <color theme="0"/>
        <color theme="0"/>
      </colorScale>
    </cfRule>
    <cfRule type="expression" dxfId="639" priority="1961">
      <formula>AA93&lt;0</formula>
    </cfRule>
  </conditionalFormatting>
  <conditionalFormatting sqref="AB93:AB102">
    <cfRule type="expression" dxfId="638" priority="1958">
      <formula>IF(AB93="Validar","Rojo","Verde")</formula>
    </cfRule>
    <cfRule type="expression" priority="1960">
      <formula>#REF!</formula>
    </cfRule>
  </conditionalFormatting>
  <conditionalFormatting sqref="AB94:AB102">
    <cfRule type="colorScale" priority="2011">
      <colorScale>
        <cfvo type="min"/>
        <cfvo type="max"/>
        <color theme="0"/>
        <color theme="0"/>
      </colorScale>
    </cfRule>
    <cfRule type="expression" dxfId="637" priority="2013">
      <formula>AA94&lt;0</formula>
    </cfRule>
  </conditionalFormatting>
  <conditionalFormatting sqref="AB104">
    <cfRule type="colorScale" priority="1955">
      <colorScale>
        <cfvo type="min"/>
        <cfvo type="max"/>
        <color theme="0"/>
        <color theme="0"/>
      </colorScale>
    </cfRule>
    <cfRule type="expression" dxfId="636" priority="1957">
      <formula>AA104&lt;0</formula>
    </cfRule>
  </conditionalFormatting>
  <conditionalFormatting sqref="AB104:AB106">
    <cfRule type="expression" dxfId="635" priority="1954">
      <formula>IF(AB104="Validar","Rojo","Verde")</formula>
    </cfRule>
    <cfRule type="expression" priority="1956">
      <formula>#REF!</formula>
    </cfRule>
  </conditionalFormatting>
  <conditionalFormatting sqref="AB105:AB106">
    <cfRule type="colorScale" priority="2007">
      <colorScale>
        <cfvo type="min"/>
        <cfvo type="max"/>
        <color theme="0"/>
        <color theme="0"/>
      </colorScale>
    </cfRule>
    <cfRule type="expression" dxfId="634" priority="2009">
      <formula>AA105&lt;0</formula>
    </cfRule>
  </conditionalFormatting>
  <conditionalFormatting sqref="AB110">
    <cfRule type="colorScale" priority="2003">
      <colorScale>
        <cfvo type="min"/>
        <cfvo type="max"/>
        <color theme="0"/>
        <color theme="0"/>
      </colorScale>
    </cfRule>
    <cfRule type="expression" dxfId="633" priority="2005">
      <formula>AA110&lt;0</formula>
    </cfRule>
  </conditionalFormatting>
  <conditionalFormatting sqref="AB110:AB111">
    <cfRule type="expression" priority="1940">
      <formula>#REF!</formula>
    </cfRule>
  </conditionalFormatting>
  <conditionalFormatting sqref="AB111">
    <cfRule type="colorScale" priority="1939">
      <colorScale>
        <cfvo type="min"/>
        <cfvo type="max"/>
        <color theme="0"/>
        <color theme="0"/>
      </colorScale>
    </cfRule>
    <cfRule type="expression" dxfId="632" priority="1941">
      <formula>AA111&lt;0</formula>
    </cfRule>
  </conditionalFormatting>
  <conditionalFormatting sqref="AB117:AB123">
    <cfRule type="colorScale" priority="1999">
      <colorScale>
        <cfvo type="min"/>
        <cfvo type="max"/>
        <color theme="0"/>
        <color theme="0"/>
      </colorScale>
    </cfRule>
    <cfRule type="expression" dxfId="631" priority="2001">
      <formula>AA117&lt;0</formula>
    </cfRule>
  </conditionalFormatting>
  <conditionalFormatting sqref="AB125">
    <cfRule type="colorScale" priority="1951">
      <colorScale>
        <cfvo type="min"/>
        <cfvo type="max"/>
        <color theme="0"/>
        <color theme="0"/>
      </colorScale>
    </cfRule>
    <cfRule type="expression" dxfId="630" priority="1953">
      <formula>AA125&lt;0</formula>
    </cfRule>
  </conditionalFormatting>
  <conditionalFormatting sqref="AB125:AB134">
    <cfRule type="expression" dxfId="629" priority="1950">
      <formula>IF(AB125="Validar","Rojo","Verde")</formula>
    </cfRule>
    <cfRule type="expression" priority="1952">
      <formula>#REF!</formula>
    </cfRule>
  </conditionalFormatting>
  <conditionalFormatting sqref="AB126:AB134">
    <cfRule type="colorScale" priority="1995">
      <colorScale>
        <cfvo type="min"/>
        <cfvo type="max"/>
        <color theme="0"/>
        <color theme="0"/>
      </colorScale>
    </cfRule>
    <cfRule type="expression" dxfId="628" priority="1997">
      <formula>AA126&lt;0</formula>
    </cfRule>
  </conditionalFormatting>
  <conditionalFormatting sqref="AD6:AD10">
    <cfRule type="colorScale" priority="2271">
      <colorScale>
        <cfvo type="min"/>
        <cfvo type="max"/>
        <color theme="0"/>
        <color theme="0"/>
      </colorScale>
    </cfRule>
    <cfRule type="expression" dxfId="627" priority="2273">
      <formula>AC6&lt;0</formula>
    </cfRule>
  </conditionalFormatting>
  <conditionalFormatting sqref="AD6:AD21">
    <cfRule type="expression" dxfId="626" priority="2146">
      <formula>IF(AD6="Validar","Rojo","Verde")</formula>
    </cfRule>
    <cfRule type="expression" priority="2148">
      <formula>#REF!</formula>
    </cfRule>
  </conditionalFormatting>
  <conditionalFormatting sqref="AD11">
    <cfRule type="colorScale" priority="2163">
      <colorScale>
        <cfvo type="min"/>
        <cfvo type="max"/>
        <color theme="0"/>
        <color theme="0"/>
      </colorScale>
    </cfRule>
    <cfRule type="expression" dxfId="625" priority="2165">
      <formula>AC11&lt;0</formula>
    </cfRule>
  </conditionalFormatting>
  <conditionalFormatting sqref="AD12:AD15">
    <cfRule type="colorScale" priority="2267">
      <colorScale>
        <cfvo type="min"/>
        <cfvo type="max"/>
        <color theme="0"/>
        <color theme="0"/>
      </colorScale>
    </cfRule>
    <cfRule type="expression" dxfId="624" priority="2269">
      <formula>AC12&lt;0</formula>
    </cfRule>
  </conditionalFormatting>
  <conditionalFormatting sqref="AD16">
    <cfRule type="colorScale" priority="2155">
      <colorScale>
        <cfvo type="min"/>
        <cfvo type="max"/>
        <color theme="0"/>
        <color theme="0"/>
      </colorScale>
    </cfRule>
    <cfRule type="expression" dxfId="623" priority="2157">
      <formula>AC16&lt;0</formula>
    </cfRule>
  </conditionalFormatting>
  <conditionalFormatting sqref="AD17:AD18">
    <cfRule type="colorScale" priority="2263">
      <colorScale>
        <cfvo type="min"/>
        <cfvo type="max"/>
        <color theme="0"/>
        <color theme="0"/>
      </colorScale>
    </cfRule>
    <cfRule type="expression" dxfId="622" priority="2265">
      <formula>AC17&lt;0</formula>
    </cfRule>
  </conditionalFormatting>
  <conditionalFormatting sqref="AD19">
    <cfRule type="colorScale" priority="2147">
      <colorScale>
        <cfvo type="min"/>
        <cfvo type="max"/>
        <color theme="0"/>
        <color theme="0"/>
      </colorScale>
    </cfRule>
    <cfRule type="expression" dxfId="621" priority="2149">
      <formula>AC19&lt;0</formula>
    </cfRule>
  </conditionalFormatting>
  <conditionalFormatting sqref="AD20:AD21">
    <cfRule type="colorScale" priority="2259">
      <colorScale>
        <cfvo type="min"/>
        <cfvo type="max"/>
        <color theme="0"/>
        <color theme="0"/>
      </colorScale>
    </cfRule>
    <cfRule type="expression" dxfId="620" priority="2261">
      <formula>AC20&lt;0</formula>
    </cfRule>
  </conditionalFormatting>
  <conditionalFormatting sqref="AD24">
    <cfRule type="colorScale" priority="2139">
      <colorScale>
        <cfvo type="min"/>
        <cfvo type="max"/>
        <color theme="0"/>
        <color theme="0"/>
      </colorScale>
    </cfRule>
    <cfRule type="expression" dxfId="619" priority="2141">
      <formula>AC24&lt;0</formula>
    </cfRule>
  </conditionalFormatting>
  <conditionalFormatting sqref="AD24:AD32">
    <cfRule type="expression" dxfId="618" priority="2122">
      <formula>IF(AD24="Validar","Rojo","Verde")</formula>
    </cfRule>
    <cfRule type="expression" priority="2124">
      <formula>#REF!</formula>
    </cfRule>
  </conditionalFormatting>
  <conditionalFormatting sqref="AD25">
    <cfRule type="colorScale" priority="2255">
      <colorScale>
        <cfvo type="min"/>
        <cfvo type="max"/>
        <color theme="0"/>
        <color theme="0"/>
      </colorScale>
    </cfRule>
    <cfRule type="expression" dxfId="617" priority="2257">
      <formula>AC25&lt;0</formula>
    </cfRule>
  </conditionalFormatting>
  <conditionalFormatting sqref="AD26">
    <cfRule type="colorScale" priority="2251">
      <colorScale>
        <cfvo type="min"/>
        <cfvo type="max"/>
        <color theme="0"/>
        <color theme="0"/>
      </colorScale>
    </cfRule>
    <cfRule type="expression" dxfId="616" priority="2253">
      <formula>AC26&lt;0</formula>
    </cfRule>
  </conditionalFormatting>
  <conditionalFormatting sqref="AD27">
    <cfRule type="colorScale" priority="2131">
      <colorScale>
        <cfvo type="min"/>
        <cfvo type="max"/>
        <color theme="0"/>
        <color theme="0"/>
      </colorScale>
    </cfRule>
    <cfRule type="expression" dxfId="615" priority="2133">
      <formula>AC27&lt;0</formula>
    </cfRule>
  </conditionalFormatting>
  <conditionalFormatting sqref="AD28">
    <cfRule type="colorScale" priority="2247">
      <colorScale>
        <cfvo type="min"/>
        <cfvo type="max"/>
        <color theme="0"/>
        <color theme="0"/>
      </colorScale>
    </cfRule>
    <cfRule type="expression" dxfId="614" priority="2249">
      <formula>AC28&lt;0</formula>
    </cfRule>
  </conditionalFormatting>
  <conditionalFormatting sqref="AD29">
    <cfRule type="colorScale" priority="2243">
      <colorScale>
        <cfvo type="min"/>
        <cfvo type="max"/>
        <color theme="0"/>
        <color theme="0"/>
      </colorScale>
    </cfRule>
    <cfRule type="expression" dxfId="613" priority="2245">
      <formula>AC29&lt;0</formula>
    </cfRule>
  </conditionalFormatting>
  <conditionalFormatting sqref="AD30">
    <cfRule type="colorScale" priority="2123">
      <colorScale>
        <cfvo type="min"/>
        <cfvo type="max"/>
        <color theme="0"/>
        <color theme="0"/>
      </colorScale>
    </cfRule>
    <cfRule type="expression" dxfId="612" priority="2125">
      <formula>AC30&lt;0</formula>
    </cfRule>
  </conditionalFormatting>
  <conditionalFormatting sqref="AD31">
    <cfRule type="colorScale" priority="2239">
      <colorScale>
        <cfvo type="min"/>
        <cfvo type="max"/>
        <color theme="0"/>
        <color theme="0"/>
      </colorScale>
    </cfRule>
    <cfRule type="expression" dxfId="611" priority="2241">
      <formula>AC31&lt;0</formula>
    </cfRule>
  </conditionalFormatting>
  <conditionalFormatting sqref="AD32">
    <cfRule type="colorScale" priority="2235">
      <colorScale>
        <cfvo type="min"/>
        <cfvo type="max"/>
        <color theme="0"/>
        <color theme="0"/>
      </colorScale>
    </cfRule>
    <cfRule type="expression" dxfId="610" priority="2237">
      <formula>AC32&lt;0</formula>
    </cfRule>
  </conditionalFormatting>
  <conditionalFormatting sqref="AD40">
    <cfRule type="colorScale" priority="2115">
      <colorScale>
        <cfvo type="min"/>
        <cfvo type="max"/>
        <color theme="0"/>
        <color theme="0"/>
      </colorScale>
    </cfRule>
    <cfRule type="expression" priority="2116">
      <formula>#REF!</formula>
    </cfRule>
    <cfRule type="expression" dxfId="609" priority="2117">
      <formula>AC40&lt;0</formula>
    </cfRule>
  </conditionalFormatting>
  <conditionalFormatting sqref="AD40:AD107">
    <cfRule type="expression" dxfId="608" priority="2074">
      <formula>IF(AD40="Validar","Rojo","Verde")</formula>
    </cfRule>
  </conditionalFormatting>
  <conditionalFormatting sqref="AD41:AD68">
    <cfRule type="colorScale" priority="2231">
      <colorScale>
        <cfvo type="min"/>
        <cfvo type="max"/>
        <color theme="0"/>
        <color theme="0"/>
      </colorScale>
    </cfRule>
    <cfRule type="expression" priority="2232">
      <formula>$F$20</formula>
    </cfRule>
    <cfRule type="expression" dxfId="607" priority="2233">
      <formula>AC41&lt;0</formula>
    </cfRule>
  </conditionalFormatting>
  <conditionalFormatting sqref="AD69">
    <cfRule type="colorScale" priority="2107">
      <colorScale>
        <cfvo type="min"/>
        <cfvo type="max"/>
        <color theme="0"/>
        <color theme="0"/>
      </colorScale>
    </cfRule>
    <cfRule type="expression" priority="2108">
      <formula>#REF!</formula>
    </cfRule>
    <cfRule type="expression" dxfId="606" priority="2109">
      <formula>AC69&lt;0</formula>
    </cfRule>
  </conditionalFormatting>
  <conditionalFormatting sqref="AD70:AD82">
    <cfRule type="colorScale" priority="2415">
      <colorScale>
        <cfvo type="min"/>
        <cfvo type="max"/>
        <color theme="0"/>
        <color theme="0"/>
      </colorScale>
    </cfRule>
    <cfRule type="expression" priority="2416">
      <formula>$F$20</formula>
    </cfRule>
    <cfRule type="expression" dxfId="605" priority="2417">
      <formula>AC70&lt;0</formula>
    </cfRule>
  </conditionalFormatting>
  <conditionalFormatting sqref="AD83 AD92 AD103 AD107">
    <cfRule type="colorScale" priority="2407">
      <colorScale>
        <cfvo type="min"/>
        <cfvo type="max"/>
        <color theme="0"/>
        <color theme="0"/>
      </colorScale>
    </cfRule>
    <cfRule type="expression" dxfId="604" priority="2409">
      <formula>AC83&lt;0</formula>
    </cfRule>
  </conditionalFormatting>
  <conditionalFormatting sqref="AD84">
    <cfRule type="colorScale" priority="2075">
      <colorScale>
        <cfvo type="min"/>
        <cfvo type="max"/>
        <color theme="0"/>
        <color theme="0"/>
      </colorScale>
    </cfRule>
    <cfRule type="expression" priority="2076">
      <formula>#REF!</formula>
    </cfRule>
    <cfRule type="expression" dxfId="603" priority="2077">
      <formula>AC84&lt;0</formula>
    </cfRule>
  </conditionalFormatting>
  <conditionalFormatting sqref="AD85:AD91">
    <cfRule type="colorScale" priority="2423">
      <colorScale>
        <cfvo type="min"/>
        <cfvo type="max"/>
        <color theme="0"/>
        <color theme="0"/>
      </colorScale>
    </cfRule>
    <cfRule type="expression" priority="2424">
      <formula>$F$20</formula>
    </cfRule>
    <cfRule type="expression" dxfId="602" priority="2425">
      <formula>AC85&lt;0</formula>
    </cfRule>
  </conditionalFormatting>
  <conditionalFormatting sqref="AD93">
    <cfRule type="colorScale" priority="2099">
      <colorScale>
        <cfvo type="min"/>
        <cfvo type="max"/>
        <color theme="0"/>
        <color theme="0"/>
      </colorScale>
    </cfRule>
    <cfRule type="expression" priority="2100">
      <formula>#REF!</formula>
    </cfRule>
    <cfRule type="expression" dxfId="601" priority="2101">
      <formula>AC93&lt;0</formula>
    </cfRule>
  </conditionalFormatting>
  <conditionalFormatting sqref="AD94:AD102">
    <cfRule type="colorScale" priority="2427">
      <colorScale>
        <cfvo type="min"/>
        <cfvo type="max"/>
        <color theme="0"/>
        <color theme="0"/>
      </colorScale>
    </cfRule>
    <cfRule type="expression" priority="2428">
      <formula>$F$20</formula>
    </cfRule>
    <cfRule type="expression" dxfId="600" priority="2429">
      <formula>AC94&lt;0</formula>
    </cfRule>
  </conditionalFormatting>
  <conditionalFormatting sqref="AD104">
    <cfRule type="colorScale" priority="2091">
      <colorScale>
        <cfvo type="min"/>
        <cfvo type="max"/>
        <color theme="0"/>
        <color theme="0"/>
      </colorScale>
    </cfRule>
    <cfRule type="expression" priority="2092">
      <formula>#REF!</formula>
    </cfRule>
    <cfRule type="expression" dxfId="599" priority="2093">
      <formula>AC104&lt;0</formula>
    </cfRule>
  </conditionalFormatting>
  <conditionalFormatting sqref="AD105:AD106">
    <cfRule type="colorScale" priority="2431">
      <colorScale>
        <cfvo type="min"/>
        <cfvo type="max"/>
        <color theme="0"/>
        <color theme="0"/>
      </colorScale>
    </cfRule>
    <cfRule type="expression" priority="2432">
      <formula>$F$20</formula>
    </cfRule>
    <cfRule type="expression" dxfId="598" priority="2433">
      <formula>AC105&lt;0</formula>
    </cfRule>
  </conditionalFormatting>
  <conditionalFormatting sqref="AD110">
    <cfRule type="colorScale" priority="2435">
      <colorScale>
        <cfvo type="min"/>
        <cfvo type="max"/>
        <color theme="0"/>
        <color theme="0"/>
      </colorScale>
    </cfRule>
    <cfRule type="expression" dxfId="597" priority="2437">
      <formula>AC110&lt;0</formula>
    </cfRule>
  </conditionalFormatting>
  <conditionalFormatting sqref="AD110:AD111">
    <cfRule type="expression" priority="2064">
      <formula>$F$20</formula>
    </cfRule>
  </conditionalFormatting>
  <conditionalFormatting sqref="AD111">
    <cfRule type="colorScale" priority="2063">
      <colorScale>
        <cfvo type="min"/>
        <cfvo type="max"/>
        <color theme="0"/>
        <color theme="0"/>
      </colorScale>
    </cfRule>
    <cfRule type="expression" dxfId="596" priority="2065">
      <formula>AC111&lt;0</formula>
    </cfRule>
  </conditionalFormatting>
  <conditionalFormatting sqref="AD117:AD123">
    <cfRule type="colorScale" priority="2467">
      <colorScale>
        <cfvo type="min"/>
        <cfvo type="max"/>
        <color theme="0"/>
        <color theme="0"/>
      </colorScale>
    </cfRule>
    <cfRule type="expression" priority="2468">
      <formula>$F$20</formula>
    </cfRule>
    <cfRule type="expression" dxfId="595" priority="2469">
      <formula>AC117&lt;0</formula>
    </cfRule>
  </conditionalFormatting>
  <conditionalFormatting sqref="AD125">
    <cfRule type="colorScale" priority="2083">
      <colorScale>
        <cfvo type="min"/>
        <cfvo type="max"/>
        <color theme="0"/>
        <color theme="0"/>
      </colorScale>
    </cfRule>
    <cfRule type="expression" priority="2084">
      <formula>#REF!</formula>
    </cfRule>
    <cfRule type="expression" dxfId="594" priority="2085">
      <formula>AC125&lt;0</formula>
    </cfRule>
  </conditionalFormatting>
  <conditionalFormatting sqref="AD125:AD135">
    <cfRule type="expression" dxfId="593" priority="2082">
      <formula>IF(AD125="Validar","Rojo","Verde")</formula>
    </cfRule>
  </conditionalFormatting>
  <conditionalFormatting sqref="AD126:AD132">
    <cfRule type="colorScale" priority="2471">
      <colorScale>
        <cfvo type="min"/>
        <cfvo type="max"/>
        <color theme="0"/>
        <color theme="0"/>
      </colorScale>
    </cfRule>
    <cfRule type="expression" dxfId="592" priority="2473">
      <formula>AC126&lt;0</formula>
    </cfRule>
  </conditionalFormatting>
  <conditionalFormatting sqref="AD126:AD134">
    <cfRule type="expression" priority="2472">
      <formula>$F$20</formula>
    </cfRule>
  </conditionalFormatting>
  <conditionalFormatting sqref="AD133:AD134">
    <cfRule type="colorScale" priority="2475">
      <colorScale>
        <cfvo type="min"/>
        <cfvo type="max"/>
        <color theme="0"/>
        <color theme="0"/>
      </colorScale>
    </cfRule>
    <cfRule type="expression" dxfId="591" priority="2477">
      <formula>AC133&lt;0</formula>
    </cfRule>
  </conditionalFormatting>
  <conditionalFormatting sqref="AD135">
    <cfRule type="colorScale" priority="2459">
      <colorScale>
        <cfvo type="min"/>
        <cfvo type="max"/>
        <color theme="0"/>
        <color theme="0"/>
      </colorScale>
    </cfRule>
    <cfRule type="expression" priority="2460">
      <formula>$F$24</formula>
    </cfRule>
    <cfRule type="expression" dxfId="590" priority="2461">
      <formula>AC135&lt;0</formula>
    </cfRule>
  </conditionalFormatting>
  <conditionalFormatting sqref="AD83:AE83 AD92:AE92 AD103:AE103 AD107:AE107">
    <cfRule type="expression" priority="2408">
      <formula>$F$24</formula>
    </cfRule>
  </conditionalFormatting>
  <conditionalFormatting sqref="AD110:AE111">
    <cfRule type="expression" dxfId="589" priority="2058">
      <formula>IF(AD110="Validar","Rojo","Verde")</formula>
    </cfRule>
  </conditionalFormatting>
  <conditionalFormatting sqref="AD117:AE123">
    <cfRule type="expression" dxfId="588" priority="2178">
      <formula>IF(AD117="Validar","Rojo","Verde")</formula>
    </cfRule>
  </conditionalFormatting>
  <conditionalFormatting sqref="AE41:AE67">
    <cfRule type="colorScale" priority="2227">
      <colorScale>
        <cfvo type="min"/>
        <cfvo type="max"/>
        <color theme="0"/>
        <color theme="0"/>
      </colorScale>
    </cfRule>
    <cfRule type="expression" priority="2228">
      <formula>#REF!</formula>
    </cfRule>
    <cfRule type="expression" dxfId="587" priority="2229">
      <formula>AD41&lt;0</formula>
    </cfRule>
  </conditionalFormatting>
  <conditionalFormatting sqref="AE41:AE68">
    <cfRule type="expression" dxfId="586" priority="2226">
      <formula>IF(AE41="Validar","Rojo","Verde")</formula>
    </cfRule>
  </conditionalFormatting>
  <conditionalFormatting sqref="AE68 AE83 AE92 AE103 AE107">
    <cfRule type="expression" dxfId="585" priority="2413">
      <formula>AD68&lt;0</formula>
    </cfRule>
  </conditionalFormatting>
  <conditionalFormatting sqref="AE68">
    <cfRule type="expression" priority="2412">
      <formula>$F$24</formula>
    </cfRule>
  </conditionalFormatting>
  <conditionalFormatting sqref="AE70">
    <cfRule type="colorScale" priority="2223">
      <colorScale>
        <cfvo type="min"/>
        <cfvo type="max"/>
        <color theme="0"/>
        <color theme="0"/>
      </colorScale>
    </cfRule>
    <cfRule type="expression" dxfId="584" priority="2225">
      <formula>AD70&lt;0</formula>
    </cfRule>
  </conditionalFormatting>
  <conditionalFormatting sqref="AE70:AE82">
    <cfRule type="expression" priority="2220">
      <formula>#REF!</formula>
    </cfRule>
  </conditionalFormatting>
  <conditionalFormatting sqref="AE70:AE83">
    <cfRule type="expression" dxfId="583" priority="2218">
      <formula>IF(AE70="Validar","Rojo","Verde")</formula>
    </cfRule>
  </conditionalFormatting>
  <conditionalFormatting sqref="AE71:AE79">
    <cfRule type="colorScale" priority="2219">
      <colorScale>
        <cfvo type="min"/>
        <cfvo type="max"/>
        <color theme="0"/>
        <color theme="0"/>
      </colorScale>
    </cfRule>
    <cfRule type="expression" dxfId="582" priority="2221">
      <formula>AD71&lt;0</formula>
    </cfRule>
  </conditionalFormatting>
  <conditionalFormatting sqref="AE80:AE82">
    <cfRule type="colorScale" priority="2419">
      <colorScale>
        <cfvo type="min"/>
        <cfvo type="max"/>
        <color theme="0"/>
        <color theme="0"/>
      </colorScale>
    </cfRule>
    <cfRule type="expression" dxfId="581" priority="2421">
      <formula>AD80&lt;0</formula>
    </cfRule>
  </conditionalFormatting>
  <conditionalFormatting sqref="AE83 AE68 AE92 AE103 AE107">
    <cfRule type="colorScale" priority="2411">
      <colorScale>
        <cfvo type="min"/>
        <cfvo type="max"/>
        <color theme="0"/>
        <color theme="0"/>
      </colorScale>
    </cfRule>
  </conditionalFormatting>
  <conditionalFormatting sqref="AE85">
    <cfRule type="colorScale" priority="2215">
      <colorScale>
        <cfvo type="min"/>
        <cfvo type="max"/>
        <color theme="0"/>
        <color theme="0"/>
      </colorScale>
    </cfRule>
    <cfRule type="expression" dxfId="580" priority="2217">
      <formula>AD85&lt;0</formula>
    </cfRule>
  </conditionalFormatting>
  <conditionalFormatting sqref="AE85:AE91">
    <cfRule type="expression" priority="2212">
      <formula>#REF!</formula>
    </cfRule>
  </conditionalFormatting>
  <conditionalFormatting sqref="AE85:AE92">
    <cfRule type="expression" dxfId="579" priority="2210">
      <formula>IF(AE85="Validar","Rojo","Verde")</formula>
    </cfRule>
  </conditionalFormatting>
  <conditionalFormatting sqref="AE86:AE91">
    <cfRule type="colorScale" priority="2211">
      <colorScale>
        <cfvo type="min"/>
        <cfvo type="max"/>
        <color theme="0"/>
        <color theme="0"/>
      </colorScale>
    </cfRule>
    <cfRule type="expression" dxfId="578" priority="2213">
      <formula>AD86&lt;0</formula>
    </cfRule>
  </conditionalFormatting>
  <conditionalFormatting sqref="AE94">
    <cfRule type="colorScale" priority="2207">
      <colorScale>
        <cfvo type="min"/>
        <cfvo type="max"/>
        <color theme="0"/>
        <color theme="0"/>
      </colorScale>
    </cfRule>
    <cfRule type="expression" dxfId="577" priority="2209">
      <formula>AD94&lt;0</formula>
    </cfRule>
  </conditionalFormatting>
  <conditionalFormatting sqref="AE94:AE102">
    <cfRule type="expression" priority="2196">
      <formula>#REF!</formula>
    </cfRule>
  </conditionalFormatting>
  <conditionalFormatting sqref="AE94:AE103">
    <cfRule type="expression" dxfId="576" priority="2194">
      <formula>IF(AE94="Validar","Rojo","Verde")</formula>
    </cfRule>
  </conditionalFormatting>
  <conditionalFormatting sqref="AE95:AE100">
    <cfRule type="colorScale" priority="2203">
      <colorScale>
        <cfvo type="min"/>
        <cfvo type="max"/>
        <color theme="0"/>
        <color theme="0"/>
      </colorScale>
    </cfRule>
    <cfRule type="expression" dxfId="575" priority="2205">
      <formula>AD95&lt;0</formula>
    </cfRule>
  </conditionalFormatting>
  <conditionalFormatting sqref="AE101">
    <cfRule type="colorScale" priority="2199">
      <colorScale>
        <cfvo type="min"/>
        <cfvo type="max"/>
        <color theme="0"/>
        <color theme="0"/>
      </colorScale>
    </cfRule>
    <cfRule type="expression" dxfId="574" priority="2201">
      <formula>AD101&lt;0</formula>
    </cfRule>
  </conditionalFormatting>
  <conditionalFormatting sqref="AE102">
    <cfRule type="colorScale" priority="2195">
      <colorScale>
        <cfvo type="min"/>
        <cfvo type="max"/>
        <color theme="0"/>
        <color theme="0"/>
      </colorScale>
    </cfRule>
    <cfRule type="expression" dxfId="573" priority="2197">
      <formula>AD102&lt;0</formula>
    </cfRule>
  </conditionalFormatting>
  <conditionalFormatting sqref="AE105">
    <cfRule type="colorScale" priority="2191">
      <colorScale>
        <cfvo type="min"/>
        <cfvo type="max"/>
        <color theme="0"/>
        <color theme="0"/>
      </colorScale>
    </cfRule>
    <cfRule type="expression" dxfId="572" priority="2193">
      <formula>AD105&lt;0</formula>
    </cfRule>
  </conditionalFormatting>
  <conditionalFormatting sqref="AE105:AE106">
    <cfRule type="expression" priority="2188">
      <formula>#REF!</formula>
    </cfRule>
  </conditionalFormatting>
  <conditionalFormatting sqref="AE105:AE107">
    <cfRule type="expression" dxfId="571" priority="2186">
      <formula>IF(AE105="Validar","Rojo","Verde")</formula>
    </cfRule>
  </conditionalFormatting>
  <conditionalFormatting sqref="AE106">
    <cfRule type="colorScale" priority="2187">
      <colorScale>
        <cfvo type="min"/>
        <cfvo type="max"/>
        <color theme="0"/>
        <color theme="0"/>
      </colorScale>
    </cfRule>
    <cfRule type="expression" dxfId="570" priority="2189">
      <formula>AD106&lt;0</formula>
    </cfRule>
  </conditionalFormatting>
  <conditionalFormatting sqref="AE110">
    <cfRule type="colorScale" priority="2175">
      <colorScale>
        <cfvo type="min"/>
        <cfvo type="max"/>
        <color theme="0"/>
        <color theme="0"/>
      </colorScale>
    </cfRule>
    <cfRule type="expression" dxfId="569" priority="2177">
      <formula>AD110&lt;0</formula>
    </cfRule>
  </conditionalFormatting>
  <conditionalFormatting sqref="AE110:AE111">
    <cfRule type="expression" priority="2060">
      <formula>#REF!</formula>
    </cfRule>
  </conditionalFormatting>
  <conditionalFormatting sqref="AE111">
    <cfRule type="colorScale" priority="2059">
      <colorScale>
        <cfvo type="min"/>
        <cfvo type="max"/>
        <color theme="0"/>
        <color theme="0"/>
      </colorScale>
    </cfRule>
    <cfRule type="expression" dxfId="568" priority="2061">
      <formula>AD111&lt;0</formula>
    </cfRule>
  </conditionalFormatting>
  <conditionalFormatting sqref="AE117">
    <cfRule type="colorScale" priority="2183">
      <colorScale>
        <cfvo type="min"/>
        <cfvo type="max"/>
        <color theme="0"/>
        <color theme="0"/>
      </colorScale>
    </cfRule>
    <cfRule type="expression" dxfId="567" priority="2185">
      <formula>AD117&lt;0</formula>
    </cfRule>
  </conditionalFormatting>
  <conditionalFormatting sqref="AE117:AE123">
    <cfRule type="expression" priority="2180">
      <formula>#REF!</formula>
    </cfRule>
  </conditionalFormatting>
  <conditionalFormatting sqref="AE118:AE123">
    <cfRule type="colorScale" priority="2179">
      <colorScale>
        <cfvo type="min"/>
        <cfvo type="max"/>
        <color theme="0"/>
        <color theme="0"/>
      </colorScale>
    </cfRule>
    <cfRule type="expression" dxfId="566" priority="2181">
      <formula>AD118&lt;0</formula>
    </cfRule>
  </conditionalFormatting>
  <conditionalFormatting sqref="AE126:AE135">
    <cfRule type="expression" dxfId="565" priority="2462">
      <formula>IF(AE126="Validar","Rojo","Verde")</formula>
    </cfRule>
    <cfRule type="colorScale" priority="2463">
      <colorScale>
        <cfvo type="min"/>
        <cfvo type="max"/>
        <color theme="0"/>
        <color theme="0"/>
      </colorScale>
    </cfRule>
    <cfRule type="expression" priority="2464">
      <formula>$F$24</formula>
    </cfRule>
    <cfRule type="expression" dxfId="564" priority="2465">
      <formula>AD126&lt;0</formula>
    </cfRule>
  </conditionalFormatting>
  <conditionalFormatting sqref="AG6:AG10">
    <cfRule type="colorScale" priority="1830">
      <colorScale>
        <cfvo type="min"/>
        <cfvo type="max"/>
        <color theme="0"/>
        <color theme="0"/>
      </colorScale>
    </cfRule>
    <cfRule type="expression" dxfId="563" priority="1832">
      <formula>AF6&lt;0</formula>
    </cfRule>
  </conditionalFormatting>
  <conditionalFormatting sqref="AG6:AG21">
    <cfRule type="expression" dxfId="562" priority="1609">
      <formula>IF(AG6="Validar","Rojo","Verde")</formula>
    </cfRule>
    <cfRule type="expression" priority="1611">
      <formula>#REF!</formula>
    </cfRule>
  </conditionalFormatting>
  <conditionalFormatting sqref="AG11">
    <cfRule type="colorScale" priority="1626">
      <colorScale>
        <cfvo type="min"/>
        <cfvo type="max"/>
        <color theme="0"/>
        <color theme="0"/>
      </colorScale>
    </cfRule>
    <cfRule type="expression" dxfId="561" priority="1628">
      <formula>AF11&lt;0</formula>
    </cfRule>
  </conditionalFormatting>
  <conditionalFormatting sqref="AG12:AG15">
    <cfRule type="colorScale" priority="1826">
      <colorScale>
        <cfvo type="min"/>
        <cfvo type="max"/>
        <color theme="0"/>
        <color theme="0"/>
      </colorScale>
    </cfRule>
    <cfRule type="expression" dxfId="560" priority="1828">
      <formula>AF12&lt;0</formula>
    </cfRule>
  </conditionalFormatting>
  <conditionalFormatting sqref="AG16">
    <cfRule type="colorScale" priority="1618">
      <colorScale>
        <cfvo type="min"/>
        <cfvo type="max"/>
        <color theme="0"/>
        <color theme="0"/>
      </colorScale>
    </cfRule>
    <cfRule type="expression" dxfId="559" priority="1620">
      <formula>AF16&lt;0</formula>
    </cfRule>
  </conditionalFormatting>
  <conditionalFormatting sqref="AG17:AG18">
    <cfRule type="colorScale" priority="1822">
      <colorScale>
        <cfvo type="min"/>
        <cfvo type="max"/>
        <color theme="0"/>
        <color theme="0"/>
      </colorScale>
    </cfRule>
    <cfRule type="expression" dxfId="558" priority="1824">
      <formula>AF17&lt;0</formula>
    </cfRule>
  </conditionalFormatting>
  <conditionalFormatting sqref="AG19">
    <cfRule type="colorScale" priority="1610">
      <colorScale>
        <cfvo type="min"/>
        <cfvo type="max"/>
        <color theme="0"/>
        <color theme="0"/>
      </colorScale>
    </cfRule>
    <cfRule type="expression" dxfId="557" priority="1612">
      <formula>AF19&lt;0</formula>
    </cfRule>
  </conditionalFormatting>
  <conditionalFormatting sqref="AG20:AG21">
    <cfRule type="colorScale" priority="1818">
      <colorScale>
        <cfvo type="min"/>
        <cfvo type="max"/>
        <color theme="0"/>
        <color theme="0"/>
      </colorScale>
    </cfRule>
    <cfRule type="expression" dxfId="556" priority="1820">
      <formula>AF20&lt;0</formula>
    </cfRule>
  </conditionalFormatting>
  <conditionalFormatting sqref="AG24">
    <cfRule type="colorScale" priority="1602">
      <colorScale>
        <cfvo type="min"/>
        <cfvo type="max"/>
        <color theme="0"/>
        <color theme="0"/>
      </colorScale>
    </cfRule>
    <cfRule type="expression" dxfId="555" priority="1604">
      <formula>AF24&lt;0</formula>
    </cfRule>
  </conditionalFormatting>
  <conditionalFormatting sqref="AG24:AG32">
    <cfRule type="expression" dxfId="554" priority="1585">
      <formula>IF(AG24="Validar","Rojo","Verde")</formula>
    </cfRule>
    <cfRule type="expression" priority="1587">
      <formula>#REF!</formula>
    </cfRule>
  </conditionalFormatting>
  <conditionalFormatting sqref="AG25">
    <cfRule type="colorScale" priority="1814">
      <colorScale>
        <cfvo type="min"/>
        <cfvo type="max"/>
        <color theme="0"/>
        <color theme="0"/>
      </colorScale>
    </cfRule>
    <cfRule type="expression" dxfId="553" priority="1816">
      <formula>AF25&lt;0</formula>
    </cfRule>
  </conditionalFormatting>
  <conditionalFormatting sqref="AG26">
    <cfRule type="colorScale" priority="1810">
      <colorScale>
        <cfvo type="min"/>
        <cfvo type="max"/>
        <color theme="0"/>
        <color theme="0"/>
      </colorScale>
    </cfRule>
    <cfRule type="expression" dxfId="552" priority="1812">
      <formula>AF26&lt;0</formula>
    </cfRule>
  </conditionalFormatting>
  <conditionalFormatting sqref="AG27">
    <cfRule type="colorScale" priority="1594">
      <colorScale>
        <cfvo type="min"/>
        <cfvo type="max"/>
        <color theme="0"/>
        <color theme="0"/>
      </colorScale>
    </cfRule>
    <cfRule type="expression" dxfId="551" priority="1596">
      <formula>AF27&lt;0</formula>
    </cfRule>
  </conditionalFormatting>
  <conditionalFormatting sqref="AG28">
    <cfRule type="colorScale" priority="1806">
      <colorScale>
        <cfvo type="min"/>
        <cfvo type="max"/>
        <color theme="0"/>
        <color theme="0"/>
      </colorScale>
    </cfRule>
    <cfRule type="expression" dxfId="550" priority="1808">
      <formula>AF28&lt;0</formula>
    </cfRule>
  </conditionalFormatting>
  <conditionalFormatting sqref="AG29">
    <cfRule type="colorScale" priority="1802">
      <colorScale>
        <cfvo type="min"/>
        <cfvo type="max"/>
        <color theme="0"/>
        <color theme="0"/>
      </colorScale>
    </cfRule>
    <cfRule type="expression" dxfId="549" priority="1804">
      <formula>AF29&lt;0</formula>
    </cfRule>
  </conditionalFormatting>
  <conditionalFormatting sqref="AG30">
    <cfRule type="colorScale" priority="1586">
      <colorScale>
        <cfvo type="min"/>
        <cfvo type="max"/>
        <color theme="0"/>
        <color theme="0"/>
      </colorScale>
    </cfRule>
    <cfRule type="expression" dxfId="548" priority="1588">
      <formula>AF30&lt;0</formula>
    </cfRule>
  </conditionalFormatting>
  <conditionalFormatting sqref="AG31">
    <cfRule type="colorScale" priority="1798">
      <colorScale>
        <cfvo type="min"/>
        <cfvo type="max"/>
        <color theme="0"/>
        <color theme="0"/>
      </colorScale>
    </cfRule>
    <cfRule type="expression" dxfId="547" priority="1800">
      <formula>AF31&lt;0</formula>
    </cfRule>
  </conditionalFormatting>
  <conditionalFormatting sqref="AG32">
    <cfRule type="colorScale" priority="1794">
      <colorScale>
        <cfvo type="min"/>
        <cfvo type="max"/>
        <color theme="0"/>
        <color theme="0"/>
      </colorScale>
    </cfRule>
    <cfRule type="expression" dxfId="546" priority="1796">
      <formula>AF32&lt;0</formula>
    </cfRule>
  </conditionalFormatting>
  <conditionalFormatting sqref="AG40">
    <cfRule type="colorScale" priority="1578">
      <colorScale>
        <cfvo type="min"/>
        <cfvo type="max"/>
        <color theme="0"/>
        <color theme="0"/>
      </colorScale>
    </cfRule>
    <cfRule type="expression" priority="1579">
      <formula>#REF!</formula>
    </cfRule>
    <cfRule type="expression" dxfId="545" priority="1580">
      <formula>AF40&lt;0</formula>
    </cfRule>
  </conditionalFormatting>
  <conditionalFormatting sqref="AG40:AG107">
    <cfRule type="expression" dxfId="544" priority="1537">
      <formula>IF(AG40="Validar","Rojo","Verde")</formula>
    </cfRule>
  </conditionalFormatting>
  <conditionalFormatting sqref="AG41:AG68">
    <cfRule type="colorScale" priority="1790">
      <colorScale>
        <cfvo type="min"/>
        <cfvo type="max"/>
        <color theme="0"/>
        <color theme="0"/>
      </colorScale>
    </cfRule>
    <cfRule type="expression" priority="1791">
      <formula>$F$20</formula>
    </cfRule>
    <cfRule type="expression" dxfId="543" priority="1792">
      <formula>AF41&lt;0</formula>
    </cfRule>
  </conditionalFormatting>
  <conditionalFormatting sqref="AG69">
    <cfRule type="colorScale" priority="1570">
      <colorScale>
        <cfvo type="min"/>
        <cfvo type="max"/>
        <color theme="0"/>
        <color theme="0"/>
      </colorScale>
    </cfRule>
    <cfRule type="expression" priority="1571">
      <formula>#REF!</formula>
    </cfRule>
    <cfRule type="expression" dxfId="542" priority="1572">
      <formula>AF69&lt;0</formula>
    </cfRule>
  </conditionalFormatting>
  <conditionalFormatting sqref="AG70:AG82">
    <cfRule type="colorScale" priority="1842">
      <colorScale>
        <cfvo type="min"/>
        <cfvo type="max"/>
        <color theme="0"/>
        <color theme="0"/>
      </colorScale>
    </cfRule>
    <cfRule type="expression" priority="1843">
      <formula>$F$20</formula>
    </cfRule>
    <cfRule type="expression" dxfId="541" priority="1844">
      <formula>AF70&lt;0</formula>
    </cfRule>
  </conditionalFormatting>
  <conditionalFormatting sqref="AG83 AG92 AG103 AG107">
    <cfRule type="colorScale" priority="1834">
      <colorScale>
        <cfvo type="min"/>
        <cfvo type="max"/>
        <color theme="0"/>
        <color theme="0"/>
      </colorScale>
    </cfRule>
    <cfRule type="expression" dxfId="540" priority="1836">
      <formula>AF83&lt;0</formula>
    </cfRule>
  </conditionalFormatting>
  <conditionalFormatting sqref="AG84">
    <cfRule type="colorScale" priority="1538">
      <colorScale>
        <cfvo type="min"/>
        <cfvo type="max"/>
        <color theme="0"/>
        <color theme="0"/>
      </colorScale>
    </cfRule>
    <cfRule type="expression" priority="1539">
      <formula>#REF!</formula>
    </cfRule>
    <cfRule type="expression" dxfId="539" priority="1540">
      <formula>AF84&lt;0</formula>
    </cfRule>
  </conditionalFormatting>
  <conditionalFormatting sqref="AG85:AG91">
    <cfRule type="colorScale" priority="1850">
      <colorScale>
        <cfvo type="min"/>
        <cfvo type="max"/>
        <color theme="0"/>
        <color theme="0"/>
      </colorScale>
    </cfRule>
    <cfRule type="expression" priority="1851">
      <formula>$F$20</formula>
    </cfRule>
    <cfRule type="expression" dxfId="538" priority="1852">
      <formula>AF85&lt;0</formula>
    </cfRule>
  </conditionalFormatting>
  <conditionalFormatting sqref="AG93">
    <cfRule type="colorScale" priority="1562">
      <colorScale>
        <cfvo type="min"/>
        <cfvo type="max"/>
        <color theme="0"/>
        <color theme="0"/>
      </colorScale>
    </cfRule>
    <cfRule type="expression" priority="1563">
      <formula>#REF!</formula>
    </cfRule>
    <cfRule type="expression" dxfId="537" priority="1564">
      <formula>AF93&lt;0</formula>
    </cfRule>
  </conditionalFormatting>
  <conditionalFormatting sqref="AG94:AG102">
    <cfRule type="colorScale" priority="1854">
      <colorScale>
        <cfvo type="min"/>
        <cfvo type="max"/>
        <color theme="0"/>
        <color theme="0"/>
      </colorScale>
    </cfRule>
    <cfRule type="expression" priority="1855">
      <formula>$F$20</formula>
    </cfRule>
    <cfRule type="expression" dxfId="536" priority="1856">
      <formula>AF94&lt;0</formula>
    </cfRule>
  </conditionalFormatting>
  <conditionalFormatting sqref="AG104">
    <cfRule type="colorScale" priority="1554">
      <colorScale>
        <cfvo type="min"/>
        <cfvo type="max"/>
        <color theme="0"/>
        <color theme="0"/>
      </colorScale>
    </cfRule>
    <cfRule type="expression" priority="1555">
      <formula>#REF!</formula>
    </cfRule>
    <cfRule type="expression" dxfId="535" priority="1556">
      <formula>AF104&lt;0</formula>
    </cfRule>
  </conditionalFormatting>
  <conditionalFormatting sqref="AG105:AG106">
    <cfRule type="colorScale" priority="1858">
      <colorScale>
        <cfvo type="min"/>
        <cfvo type="max"/>
        <color theme="0"/>
        <color theme="0"/>
      </colorScale>
    </cfRule>
    <cfRule type="expression" priority="1859">
      <formula>$F$20</formula>
    </cfRule>
    <cfRule type="expression" dxfId="534" priority="1860">
      <formula>AF105&lt;0</formula>
    </cfRule>
  </conditionalFormatting>
  <conditionalFormatting sqref="AG110">
    <cfRule type="colorScale" priority="1862">
      <colorScale>
        <cfvo type="min"/>
        <cfvo type="max"/>
        <color theme="0"/>
        <color theme="0"/>
      </colorScale>
    </cfRule>
    <cfRule type="expression" dxfId="533" priority="1864">
      <formula>AF110&lt;0</formula>
    </cfRule>
  </conditionalFormatting>
  <conditionalFormatting sqref="AG110:AG111">
    <cfRule type="expression" priority="1531">
      <formula>$F$20</formula>
    </cfRule>
  </conditionalFormatting>
  <conditionalFormatting sqref="AG111">
    <cfRule type="colorScale" priority="1530">
      <colorScale>
        <cfvo type="min"/>
        <cfvo type="max"/>
        <color theme="0"/>
        <color theme="0"/>
      </colorScale>
    </cfRule>
    <cfRule type="expression" dxfId="532" priority="1532">
      <formula>AF111&lt;0</formula>
    </cfRule>
  </conditionalFormatting>
  <conditionalFormatting sqref="AG117:AG123">
    <cfRule type="colorScale" priority="1906">
      <colorScale>
        <cfvo type="min"/>
        <cfvo type="max"/>
        <color theme="0"/>
        <color theme="0"/>
      </colorScale>
    </cfRule>
    <cfRule type="expression" priority="1907">
      <formula>$F$20</formula>
    </cfRule>
    <cfRule type="expression" dxfId="531" priority="1908">
      <formula>AF117&lt;0</formula>
    </cfRule>
  </conditionalFormatting>
  <conditionalFormatting sqref="AG125">
    <cfRule type="colorScale" priority="1546">
      <colorScale>
        <cfvo type="min"/>
        <cfvo type="max"/>
        <color theme="0"/>
        <color theme="0"/>
      </colorScale>
    </cfRule>
    <cfRule type="expression" priority="1547">
      <formula>#REF!</formula>
    </cfRule>
    <cfRule type="expression" dxfId="530" priority="1548">
      <formula>AF125&lt;0</formula>
    </cfRule>
  </conditionalFormatting>
  <conditionalFormatting sqref="AG125:AG135">
    <cfRule type="expression" dxfId="529" priority="1545">
      <formula>IF(AG125="Validar","Rojo","Verde")</formula>
    </cfRule>
  </conditionalFormatting>
  <conditionalFormatting sqref="AG126:AG132">
    <cfRule type="colorScale" priority="1910">
      <colorScale>
        <cfvo type="min"/>
        <cfvo type="max"/>
        <color theme="0"/>
        <color theme="0"/>
      </colorScale>
    </cfRule>
    <cfRule type="expression" dxfId="528" priority="1912">
      <formula>AF126&lt;0</formula>
    </cfRule>
  </conditionalFormatting>
  <conditionalFormatting sqref="AG126:AG134">
    <cfRule type="expression" priority="1911">
      <formula>$F$20</formula>
    </cfRule>
  </conditionalFormatting>
  <conditionalFormatting sqref="AG133:AG134">
    <cfRule type="colorScale" priority="1914">
      <colorScale>
        <cfvo type="min"/>
        <cfvo type="max"/>
        <color theme="0"/>
        <color theme="0"/>
      </colorScale>
    </cfRule>
    <cfRule type="expression" dxfId="527" priority="1916">
      <formula>AF133&lt;0</formula>
    </cfRule>
  </conditionalFormatting>
  <conditionalFormatting sqref="AG135">
    <cfRule type="colorScale" priority="1898">
      <colorScale>
        <cfvo type="min"/>
        <cfvo type="max"/>
        <color theme="0"/>
        <color theme="0"/>
      </colorScale>
    </cfRule>
    <cfRule type="expression" priority="1899">
      <formula>$F$24</formula>
    </cfRule>
    <cfRule type="expression" dxfId="526" priority="1900">
      <formula>AF135&lt;0</formula>
    </cfRule>
  </conditionalFormatting>
  <conditionalFormatting sqref="AG83:AH83 AG92:AH92 AG103:AH103 AG107:AH107">
    <cfRule type="expression" priority="1835">
      <formula>$F$24</formula>
    </cfRule>
  </conditionalFormatting>
  <conditionalFormatting sqref="AG110:AI111">
    <cfRule type="expression" dxfId="525" priority="1397">
      <formula>IF(AG110="Validar","Rojo","Verde")</formula>
    </cfRule>
  </conditionalFormatting>
  <conditionalFormatting sqref="AG117:AI123">
    <cfRule type="expression" dxfId="524" priority="1457">
      <formula>IF(AG117="Validar","Rojo","Verde")</formula>
    </cfRule>
  </conditionalFormatting>
  <conditionalFormatting sqref="AH41:AH66">
    <cfRule type="colorScale" priority="1786">
      <colorScale>
        <cfvo type="min"/>
        <cfvo type="max"/>
        <color theme="0"/>
        <color theme="0"/>
      </colorScale>
    </cfRule>
    <cfRule type="expression" dxfId="523" priority="1788">
      <formula>AG41&lt;0</formula>
    </cfRule>
  </conditionalFormatting>
  <conditionalFormatting sqref="AH41:AH67">
    <cfRule type="expression" priority="1631">
      <formula>#REF!</formula>
    </cfRule>
  </conditionalFormatting>
  <conditionalFormatting sqref="AH41:AH68">
    <cfRule type="expression" dxfId="522" priority="1629">
      <formula>IF(AH41="Validar","Rojo","Verde")</formula>
    </cfRule>
  </conditionalFormatting>
  <conditionalFormatting sqref="AH67">
    <cfRule type="colorScale" priority="1630">
      <colorScale>
        <cfvo type="min"/>
        <cfvo type="max"/>
        <color theme="0"/>
        <color theme="0"/>
      </colorScale>
    </cfRule>
    <cfRule type="expression" dxfId="521" priority="1632">
      <formula>AG67&lt;0</formula>
    </cfRule>
  </conditionalFormatting>
  <conditionalFormatting sqref="AH68 AH83 AH92 AH103 AH107">
    <cfRule type="expression" dxfId="520" priority="1840">
      <formula>AG68&lt;0</formula>
    </cfRule>
  </conditionalFormatting>
  <conditionalFormatting sqref="AH68">
    <cfRule type="expression" priority="1839">
      <formula>$F$24</formula>
    </cfRule>
  </conditionalFormatting>
  <conditionalFormatting sqref="AH70">
    <cfRule type="colorScale" priority="1782">
      <colorScale>
        <cfvo type="min"/>
        <cfvo type="max"/>
        <color theme="0"/>
        <color theme="0"/>
      </colorScale>
    </cfRule>
    <cfRule type="expression" dxfId="519" priority="1784">
      <formula>AG70&lt;0</formula>
    </cfRule>
  </conditionalFormatting>
  <conditionalFormatting sqref="AH70:AH82">
    <cfRule type="expression" priority="1779">
      <formula>#REF!</formula>
    </cfRule>
  </conditionalFormatting>
  <conditionalFormatting sqref="AH70:AH83">
    <cfRule type="expression" dxfId="518" priority="1777">
      <formula>IF(AH70="Validar","Rojo","Verde")</formula>
    </cfRule>
  </conditionalFormatting>
  <conditionalFormatting sqref="AH71:AH79">
    <cfRule type="colorScale" priority="1778">
      <colorScale>
        <cfvo type="min"/>
        <cfvo type="max"/>
        <color theme="0"/>
        <color theme="0"/>
      </colorScale>
    </cfRule>
    <cfRule type="expression" dxfId="517" priority="1780">
      <formula>AG71&lt;0</formula>
    </cfRule>
  </conditionalFormatting>
  <conditionalFormatting sqref="AH80:AH82">
    <cfRule type="colorScale" priority="1846">
      <colorScale>
        <cfvo type="min"/>
        <cfvo type="max"/>
        <color theme="0"/>
        <color theme="0"/>
      </colorScale>
    </cfRule>
    <cfRule type="expression" dxfId="516" priority="1848">
      <formula>AG80&lt;0</formula>
    </cfRule>
  </conditionalFormatting>
  <conditionalFormatting sqref="AH83 AH68 AH92 AH103 AH107">
    <cfRule type="colorScale" priority="1838">
      <colorScale>
        <cfvo type="min"/>
        <cfvo type="max"/>
        <color theme="0"/>
        <color theme="0"/>
      </colorScale>
    </cfRule>
  </conditionalFormatting>
  <conditionalFormatting sqref="AH85">
    <cfRule type="colorScale" priority="1774">
      <colorScale>
        <cfvo type="min"/>
        <cfvo type="max"/>
        <color theme="0"/>
        <color theme="0"/>
      </colorScale>
    </cfRule>
    <cfRule type="expression" dxfId="515" priority="1776">
      <formula>AG85&lt;0</formula>
    </cfRule>
  </conditionalFormatting>
  <conditionalFormatting sqref="AH85:AH91">
    <cfRule type="expression" priority="1771">
      <formula>#REF!</formula>
    </cfRule>
  </conditionalFormatting>
  <conditionalFormatting sqref="AH85:AH92">
    <cfRule type="expression" dxfId="514" priority="1769">
      <formula>IF(AH85="Validar","Rojo","Verde")</formula>
    </cfRule>
  </conditionalFormatting>
  <conditionalFormatting sqref="AH86:AH91">
    <cfRule type="colorScale" priority="1770">
      <colorScale>
        <cfvo type="min"/>
        <cfvo type="max"/>
        <color theme="0"/>
        <color theme="0"/>
      </colorScale>
    </cfRule>
    <cfRule type="expression" dxfId="513" priority="1772">
      <formula>AG86&lt;0</formula>
    </cfRule>
  </conditionalFormatting>
  <conditionalFormatting sqref="AH94">
    <cfRule type="colorScale" priority="1766">
      <colorScale>
        <cfvo type="min"/>
        <cfvo type="max"/>
        <color theme="0"/>
        <color theme="0"/>
      </colorScale>
    </cfRule>
    <cfRule type="expression" dxfId="512" priority="1768">
      <formula>AG94&lt;0</formula>
    </cfRule>
  </conditionalFormatting>
  <conditionalFormatting sqref="AH94:AH102">
    <cfRule type="expression" priority="1755">
      <formula>#REF!</formula>
    </cfRule>
  </conditionalFormatting>
  <conditionalFormatting sqref="AH94:AH103">
    <cfRule type="expression" dxfId="511" priority="1753">
      <formula>IF(AH94="Validar","Rojo","Verde")</formula>
    </cfRule>
  </conditionalFormatting>
  <conditionalFormatting sqref="AH95:AH100">
    <cfRule type="colorScale" priority="1762">
      <colorScale>
        <cfvo type="min"/>
        <cfvo type="max"/>
        <color theme="0"/>
        <color theme="0"/>
      </colorScale>
    </cfRule>
    <cfRule type="expression" dxfId="510" priority="1764">
      <formula>AG95&lt;0</formula>
    </cfRule>
  </conditionalFormatting>
  <conditionalFormatting sqref="AH101">
    <cfRule type="colorScale" priority="1758">
      <colorScale>
        <cfvo type="min"/>
        <cfvo type="max"/>
        <color theme="0"/>
        <color theme="0"/>
      </colorScale>
    </cfRule>
    <cfRule type="expression" dxfId="509" priority="1760">
      <formula>AG101&lt;0</formula>
    </cfRule>
  </conditionalFormatting>
  <conditionalFormatting sqref="AH102">
    <cfRule type="colorScale" priority="1754">
      <colorScale>
        <cfvo type="min"/>
        <cfvo type="max"/>
        <color theme="0"/>
        <color theme="0"/>
      </colorScale>
    </cfRule>
    <cfRule type="expression" dxfId="508" priority="1756">
      <formula>AG102&lt;0</formula>
    </cfRule>
  </conditionalFormatting>
  <conditionalFormatting sqref="AH105">
    <cfRule type="colorScale" priority="1750">
      <colorScale>
        <cfvo type="min"/>
        <cfvo type="max"/>
        <color theme="0"/>
        <color theme="0"/>
      </colorScale>
    </cfRule>
    <cfRule type="expression" dxfId="507" priority="1752">
      <formula>AG105&lt;0</formula>
    </cfRule>
  </conditionalFormatting>
  <conditionalFormatting sqref="AH105:AH106">
    <cfRule type="expression" priority="1747">
      <formula>#REF!</formula>
    </cfRule>
  </conditionalFormatting>
  <conditionalFormatting sqref="AH105:AH107">
    <cfRule type="expression" dxfId="506" priority="1745">
      <formula>IF(AH105="Validar","Rojo","Verde")</formula>
    </cfRule>
  </conditionalFormatting>
  <conditionalFormatting sqref="AH106">
    <cfRule type="colorScale" priority="1746">
      <colorScale>
        <cfvo type="min"/>
        <cfvo type="max"/>
        <color theme="0"/>
        <color theme="0"/>
      </colorScale>
    </cfRule>
    <cfRule type="expression" dxfId="505" priority="1748">
      <formula>AG106&lt;0</formula>
    </cfRule>
  </conditionalFormatting>
  <conditionalFormatting sqref="AH110">
    <cfRule type="colorScale" priority="1734">
      <colorScale>
        <cfvo type="min"/>
        <cfvo type="max"/>
        <color theme="0"/>
        <color theme="0"/>
      </colorScale>
    </cfRule>
    <cfRule type="expression" priority="1735">
      <formula>#REF!</formula>
    </cfRule>
    <cfRule type="expression" dxfId="504" priority="1736">
      <formula>AG110&lt;0</formula>
    </cfRule>
  </conditionalFormatting>
  <conditionalFormatting sqref="AH111">
    <cfRule type="colorScale" priority="1526">
      <colorScale>
        <cfvo type="min"/>
        <cfvo type="max"/>
        <color theme="0"/>
        <color theme="0"/>
      </colorScale>
    </cfRule>
    <cfRule type="expression" priority="1527">
      <formula>$F$20</formula>
    </cfRule>
    <cfRule type="expression" dxfId="503" priority="1528">
      <formula>AG111&lt;0</formula>
    </cfRule>
  </conditionalFormatting>
  <conditionalFormatting sqref="AH117">
    <cfRule type="colorScale" priority="1742">
      <colorScale>
        <cfvo type="min"/>
        <cfvo type="max"/>
        <color theme="0"/>
        <color theme="0"/>
      </colorScale>
    </cfRule>
    <cfRule type="expression" dxfId="502" priority="1744">
      <formula>AG117&lt;0</formula>
    </cfRule>
  </conditionalFormatting>
  <conditionalFormatting sqref="AH118:AH123">
    <cfRule type="colorScale" priority="1738">
      <colorScale>
        <cfvo type="min"/>
        <cfvo type="max"/>
        <color theme="0"/>
        <color theme="0"/>
      </colorScale>
    </cfRule>
    <cfRule type="expression" dxfId="501" priority="1740">
      <formula>AG118&lt;0</formula>
    </cfRule>
  </conditionalFormatting>
  <conditionalFormatting sqref="AH126:AH135">
    <cfRule type="expression" dxfId="500" priority="1901">
      <formula>IF(AH126="Validar","Rojo","Verde")</formula>
    </cfRule>
    <cfRule type="colorScale" priority="1902">
      <colorScale>
        <cfvo type="min"/>
        <cfvo type="max"/>
        <color theme="0"/>
        <color theme="0"/>
      </colorScale>
    </cfRule>
    <cfRule type="expression" priority="1903">
      <formula>$F$24</formula>
    </cfRule>
    <cfRule type="expression" dxfId="499" priority="1904">
      <formula>AG126&lt;0</formula>
    </cfRule>
  </conditionalFormatting>
  <conditionalFormatting sqref="AH117:AI123">
    <cfRule type="expression" priority="1459">
      <formula>#REF!</formula>
    </cfRule>
  </conditionalFormatting>
  <conditionalFormatting sqref="AI6">
    <cfRule type="colorScale" priority="1494">
      <colorScale>
        <cfvo type="min"/>
        <cfvo type="max"/>
        <color theme="0"/>
        <color theme="0"/>
      </colorScale>
    </cfRule>
    <cfRule type="expression" dxfId="498" priority="1496">
      <formula>AH6&lt;0</formula>
    </cfRule>
  </conditionalFormatting>
  <conditionalFormatting sqref="AI6:AI17">
    <cfRule type="expression" dxfId="497" priority="1445">
      <formula>IF(AI6="Validar","Rojo","Verde")</formula>
    </cfRule>
    <cfRule type="expression" priority="1447">
      <formula>#REF!</formula>
    </cfRule>
  </conditionalFormatting>
  <conditionalFormatting sqref="AI7:AI10">
    <cfRule type="colorScale" priority="1510">
      <colorScale>
        <cfvo type="min"/>
        <cfvo type="max"/>
        <color theme="0"/>
        <color theme="0"/>
      </colorScale>
    </cfRule>
    <cfRule type="expression" dxfId="496" priority="1512">
      <formula>AH7&lt;0</formula>
    </cfRule>
  </conditionalFormatting>
  <conditionalFormatting sqref="AI11">
    <cfRule type="colorScale" priority="1450">
      <colorScale>
        <cfvo type="min"/>
        <cfvo type="max"/>
        <color theme="0"/>
        <color theme="0"/>
      </colorScale>
    </cfRule>
    <cfRule type="expression" dxfId="495" priority="1452">
      <formula>AH11&lt;0</formula>
    </cfRule>
  </conditionalFormatting>
  <conditionalFormatting sqref="AI12:AI15">
    <cfRule type="colorScale" priority="1506">
      <colorScale>
        <cfvo type="min"/>
        <cfvo type="max"/>
        <color theme="0"/>
        <color theme="0"/>
      </colorScale>
    </cfRule>
    <cfRule type="expression" dxfId="494" priority="1508">
      <formula>AH12&lt;0</formula>
    </cfRule>
  </conditionalFormatting>
  <conditionalFormatting sqref="AI16">
    <cfRule type="colorScale" priority="1446">
      <colorScale>
        <cfvo type="min"/>
        <cfvo type="max"/>
        <color theme="0"/>
        <color theme="0"/>
      </colorScale>
    </cfRule>
    <cfRule type="expression" dxfId="493" priority="1448">
      <formula>AH16&lt;0</formula>
    </cfRule>
  </conditionalFormatting>
  <conditionalFormatting sqref="AI17">
    <cfRule type="colorScale" priority="1502">
      <colorScale>
        <cfvo type="min"/>
        <cfvo type="max"/>
        <color theme="0"/>
        <color theme="0"/>
      </colorScale>
    </cfRule>
    <cfRule type="expression" dxfId="492" priority="1504">
      <formula>AH17&lt;0</formula>
    </cfRule>
  </conditionalFormatting>
  <conditionalFormatting sqref="AI19">
    <cfRule type="colorScale" priority="1442">
      <colorScale>
        <cfvo type="min"/>
        <cfvo type="max"/>
        <color theme="0"/>
        <color theme="0"/>
      </colorScale>
    </cfRule>
    <cfRule type="expression" dxfId="491" priority="1444">
      <formula>AH19&lt;0</formula>
    </cfRule>
  </conditionalFormatting>
  <conditionalFormatting sqref="AI19:AI20">
    <cfRule type="expression" dxfId="490" priority="1441">
      <formula>IF(AI19="Validar","Rojo","Verde")</formula>
    </cfRule>
    <cfRule type="expression" priority="1443">
      <formula>#REF!</formula>
    </cfRule>
  </conditionalFormatting>
  <conditionalFormatting sqref="AI20">
    <cfRule type="colorScale" priority="1498">
      <colorScale>
        <cfvo type="min"/>
        <cfvo type="max"/>
        <color theme="0"/>
        <color theme="0"/>
      </colorScale>
    </cfRule>
    <cfRule type="expression" dxfId="489" priority="1500">
      <formula>AH20&lt;0</formula>
    </cfRule>
  </conditionalFormatting>
  <conditionalFormatting sqref="AI24">
    <cfRule type="colorScale" priority="1438">
      <colorScale>
        <cfvo type="min"/>
        <cfvo type="max"/>
        <color theme="0"/>
        <color theme="0"/>
      </colorScale>
    </cfRule>
    <cfRule type="expression" dxfId="488" priority="1440">
      <formula>AH24&lt;0</formula>
    </cfRule>
  </conditionalFormatting>
  <conditionalFormatting sqref="AI24:AI25">
    <cfRule type="expression" dxfId="487" priority="1437">
      <formula>IF(AI24="Validar","Rojo","Verde")</formula>
    </cfRule>
    <cfRule type="expression" priority="1439">
      <formula>#REF!</formula>
    </cfRule>
  </conditionalFormatting>
  <conditionalFormatting sqref="AI25">
    <cfRule type="colorScale" priority="1490">
      <colorScale>
        <cfvo type="min"/>
        <cfvo type="max"/>
        <color theme="0"/>
        <color theme="0"/>
      </colorScale>
    </cfRule>
    <cfRule type="expression" dxfId="486" priority="1492">
      <formula>AH25&lt;0</formula>
    </cfRule>
  </conditionalFormatting>
  <conditionalFormatting sqref="AI27">
    <cfRule type="colorScale" priority="1434">
      <colorScale>
        <cfvo type="min"/>
        <cfvo type="max"/>
        <color theme="0"/>
        <color theme="0"/>
      </colorScale>
    </cfRule>
    <cfRule type="expression" dxfId="485" priority="1436">
      <formula>AH27&lt;0</formula>
    </cfRule>
  </conditionalFormatting>
  <conditionalFormatting sqref="AI27:AI28">
    <cfRule type="expression" dxfId="484" priority="1433">
      <formula>IF(AI27="Validar","Rojo","Verde")</formula>
    </cfRule>
    <cfRule type="expression" priority="1435">
      <formula>#REF!</formula>
    </cfRule>
  </conditionalFormatting>
  <conditionalFormatting sqref="AI28">
    <cfRule type="colorScale" priority="1486">
      <colorScale>
        <cfvo type="min"/>
        <cfvo type="max"/>
        <color theme="0"/>
        <color theme="0"/>
      </colorScale>
    </cfRule>
    <cfRule type="expression" dxfId="483" priority="1488">
      <formula>AH28&lt;0</formula>
    </cfRule>
  </conditionalFormatting>
  <conditionalFormatting sqref="AI30">
    <cfRule type="colorScale" priority="1430">
      <colorScale>
        <cfvo type="min"/>
        <cfvo type="max"/>
        <color theme="0"/>
        <color theme="0"/>
      </colorScale>
    </cfRule>
    <cfRule type="expression" dxfId="482" priority="1432">
      <formula>AH30&lt;0</formula>
    </cfRule>
  </conditionalFormatting>
  <conditionalFormatting sqref="AI30:AI31">
    <cfRule type="expression" dxfId="481" priority="1429">
      <formula>IF(AI30="Validar","Rojo","Verde")</formula>
    </cfRule>
    <cfRule type="expression" priority="1431">
      <formula>#REF!</formula>
    </cfRule>
  </conditionalFormatting>
  <conditionalFormatting sqref="AI31">
    <cfRule type="colorScale" priority="1482">
      <colorScale>
        <cfvo type="min"/>
        <cfvo type="max"/>
        <color theme="0"/>
        <color theme="0"/>
      </colorScale>
    </cfRule>
    <cfRule type="expression" dxfId="480" priority="1484">
      <formula>AH31&lt;0</formula>
    </cfRule>
  </conditionalFormatting>
  <conditionalFormatting sqref="AI40">
    <cfRule type="colorScale" priority="1426">
      <colorScale>
        <cfvo type="min"/>
        <cfvo type="max"/>
        <color theme="0"/>
        <color theme="0"/>
      </colorScale>
    </cfRule>
    <cfRule type="expression" dxfId="479" priority="1428">
      <formula>AH40&lt;0</formula>
    </cfRule>
  </conditionalFormatting>
  <conditionalFormatting sqref="AI40:AI67">
    <cfRule type="expression" dxfId="478" priority="1425">
      <formula>IF(AI40="Validar","Rojo","Verde")</formula>
    </cfRule>
    <cfRule type="expression" priority="1427">
      <formula>#REF!</formula>
    </cfRule>
  </conditionalFormatting>
  <conditionalFormatting sqref="AI41:AI67">
    <cfRule type="colorScale" priority="1478">
      <colorScale>
        <cfvo type="min"/>
        <cfvo type="max"/>
        <color theme="0"/>
        <color theme="0"/>
      </colorScale>
    </cfRule>
    <cfRule type="expression" dxfId="477" priority="1480">
      <formula>AH41&lt;0</formula>
    </cfRule>
  </conditionalFormatting>
  <conditionalFormatting sqref="AI69">
    <cfRule type="colorScale" priority="1422">
      <colorScale>
        <cfvo type="min"/>
        <cfvo type="max"/>
        <color theme="0"/>
        <color theme="0"/>
      </colorScale>
    </cfRule>
    <cfRule type="expression" dxfId="476" priority="1424">
      <formula>AH69&lt;0</formula>
    </cfRule>
  </conditionalFormatting>
  <conditionalFormatting sqref="AI69:AI82">
    <cfRule type="expression" dxfId="475" priority="1421">
      <formula>IF(AI69="Validar","Rojo","Verde")</formula>
    </cfRule>
    <cfRule type="expression" priority="1423">
      <formula>#REF!</formula>
    </cfRule>
  </conditionalFormatting>
  <conditionalFormatting sqref="AI70:AI82">
    <cfRule type="colorScale" priority="1514">
      <colorScale>
        <cfvo type="min"/>
        <cfvo type="max"/>
        <color theme="0"/>
        <color theme="0"/>
      </colorScale>
    </cfRule>
    <cfRule type="expression" dxfId="474" priority="1516">
      <formula>AH70&lt;0</formula>
    </cfRule>
  </conditionalFormatting>
  <conditionalFormatting sqref="AI84">
    <cfRule type="colorScale" priority="1405">
      <colorScale>
        <cfvo type="min"/>
        <cfvo type="max"/>
        <color theme="0"/>
        <color theme="0"/>
      </colorScale>
    </cfRule>
    <cfRule type="expression" dxfId="473" priority="1407">
      <formula>AH84&lt;0</formula>
    </cfRule>
  </conditionalFormatting>
  <conditionalFormatting sqref="AI84:AI91">
    <cfRule type="expression" dxfId="472" priority="1404">
      <formula>IF(AI84="Validar","Rojo","Verde")</formula>
    </cfRule>
    <cfRule type="expression" priority="1406">
      <formula>#REF!</formula>
    </cfRule>
  </conditionalFormatting>
  <conditionalFormatting sqref="AI85:AI91">
    <cfRule type="colorScale" priority="1474">
      <colorScale>
        <cfvo type="min"/>
        <cfvo type="max"/>
        <color theme="0"/>
        <color theme="0"/>
      </colorScale>
    </cfRule>
    <cfRule type="expression" dxfId="471" priority="1476">
      <formula>AH85&lt;0</formula>
    </cfRule>
  </conditionalFormatting>
  <conditionalFormatting sqref="AI93">
    <cfRule type="colorScale" priority="1418">
      <colorScale>
        <cfvo type="min"/>
        <cfvo type="max"/>
        <color theme="0"/>
        <color theme="0"/>
      </colorScale>
    </cfRule>
    <cfRule type="expression" dxfId="470" priority="1420">
      <formula>AH93&lt;0</formula>
    </cfRule>
  </conditionalFormatting>
  <conditionalFormatting sqref="AI93:AI102">
    <cfRule type="expression" dxfId="469" priority="1417">
      <formula>IF(AI93="Validar","Rojo","Verde")</formula>
    </cfRule>
    <cfRule type="expression" priority="1419">
      <formula>#REF!</formula>
    </cfRule>
  </conditionalFormatting>
  <conditionalFormatting sqref="AI94:AI102">
    <cfRule type="colorScale" priority="1470">
      <colorScale>
        <cfvo type="min"/>
        <cfvo type="max"/>
        <color theme="0"/>
        <color theme="0"/>
      </colorScale>
    </cfRule>
    <cfRule type="expression" dxfId="468" priority="1472">
      <formula>AH94&lt;0</formula>
    </cfRule>
  </conditionalFormatting>
  <conditionalFormatting sqref="AI104">
    <cfRule type="colorScale" priority="1414">
      <colorScale>
        <cfvo type="min"/>
        <cfvo type="max"/>
        <color theme="0"/>
        <color theme="0"/>
      </colorScale>
    </cfRule>
    <cfRule type="expression" dxfId="467" priority="1416">
      <formula>AH104&lt;0</formula>
    </cfRule>
  </conditionalFormatting>
  <conditionalFormatting sqref="AI104:AI106">
    <cfRule type="expression" dxfId="466" priority="1413">
      <formula>IF(AI104="Validar","Rojo","Verde")</formula>
    </cfRule>
    <cfRule type="expression" priority="1415">
      <formula>#REF!</formula>
    </cfRule>
  </conditionalFormatting>
  <conditionalFormatting sqref="AI105:AI106">
    <cfRule type="colorScale" priority="1466">
      <colorScale>
        <cfvo type="min"/>
        <cfvo type="max"/>
        <color theme="0"/>
        <color theme="0"/>
      </colorScale>
    </cfRule>
    <cfRule type="expression" dxfId="465" priority="1468">
      <formula>AH105&lt;0</formula>
    </cfRule>
  </conditionalFormatting>
  <conditionalFormatting sqref="AI110">
    <cfRule type="colorScale" priority="1462">
      <colorScale>
        <cfvo type="min"/>
        <cfvo type="max"/>
        <color theme="0"/>
        <color theme="0"/>
      </colorScale>
    </cfRule>
    <cfRule type="expression" dxfId="464" priority="1464">
      <formula>AH110&lt;0</formula>
    </cfRule>
  </conditionalFormatting>
  <conditionalFormatting sqref="AI110:AI111">
    <cfRule type="expression" priority="1399">
      <formula>#REF!</formula>
    </cfRule>
  </conditionalFormatting>
  <conditionalFormatting sqref="AI111">
    <cfRule type="colorScale" priority="1398">
      <colorScale>
        <cfvo type="min"/>
        <cfvo type="max"/>
        <color theme="0"/>
        <color theme="0"/>
      </colorScale>
    </cfRule>
    <cfRule type="expression" dxfId="463" priority="1400">
      <formula>AH111&lt;0</formula>
    </cfRule>
  </conditionalFormatting>
  <conditionalFormatting sqref="AI117:AI123">
    <cfRule type="colorScale" priority="1458">
      <colorScale>
        <cfvo type="min"/>
        <cfvo type="max"/>
        <color theme="0"/>
        <color theme="0"/>
      </colorScale>
    </cfRule>
    <cfRule type="expression" dxfId="462" priority="1460">
      <formula>AH117&lt;0</formula>
    </cfRule>
  </conditionalFormatting>
  <conditionalFormatting sqref="AI125">
    <cfRule type="colorScale" priority="1410">
      <colorScale>
        <cfvo type="min"/>
        <cfvo type="max"/>
        <color theme="0"/>
        <color theme="0"/>
      </colorScale>
    </cfRule>
    <cfRule type="expression" dxfId="461" priority="1412">
      <formula>AH125&lt;0</formula>
    </cfRule>
  </conditionalFormatting>
  <conditionalFormatting sqref="AI125:AI134">
    <cfRule type="expression" dxfId="460" priority="1409">
      <formula>IF(AI125="Validar","Rojo","Verde")</formula>
    </cfRule>
    <cfRule type="expression" priority="1411">
      <formula>#REF!</formula>
    </cfRule>
  </conditionalFormatting>
  <conditionalFormatting sqref="AI126:AI134">
    <cfRule type="colorScale" priority="1454">
      <colorScale>
        <cfvo type="min"/>
        <cfvo type="max"/>
        <color theme="0"/>
        <color theme="0"/>
      </colorScale>
    </cfRule>
    <cfRule type="expression" dxfId="459" priority="1456">
      <formula>AH126&lt;0</formula>
    </cfRule>
  </conditionalFormatting>
  <conditionalFormatting sqref="AK6:AK10">
    <cfRule type="colorScale" priority="1730">
      <colorScale>
        <cfvo type="min"/>
        <cfvo type="max"/>
        <color theme="0"/>
        <color theme="0"/>
      </colorScale>
    </cfRule>
    <cfRule type="expression" dxfId="458" priority="1732">
      <formula>AJ6&lt;0</formula>
    </cfRule>
  </conditionalFormatting>
  <conditionalFormatting sqref="AK6:AK21">
    <cfRule type="expression" dxfId="457" priority="1605">
      <formula>IF(AK6="Validar","Rojo","Verde")</formula>
    </cfRule>
    <cfRule type="expression" priority="1607">
      <formula>#REF!</formula>
    </cfRule>
  </conditionalFormatting>
  <conditionalFormatting sqref="AK11">
    <cfRule type="colorScale" priority="1622">
      <colorScale>
        <cfvo type="min"/>
        <cfvo type="max"/>
        <color theme="0"/>
        <color theme="0"/>
      </colorScale>
    </cfRule>
    <cfRule type="expression" dxfId="456" priority="1624">
      <formula>AJ11&lt;0</formula>
    </cfRule>
  </conditionalFormatting>
  <conditionalFormatting sqref="AK12:AK15">
    <cfRule type="colorScale" priority="1726">
      <colorScale>
        <cfvo type="min"/>
        <cfvo type="max"/>
        <color theme="0"/>
        <color theme="0"/>
      </colorScale>
    </cfRule>
    <cfRule type="expression" dxfId="455" priority="1728">
      <formula>AJ12&lt;0</formula>
    </cfRule>
  </conditionalFormatting>
  <conditionalFormatting sqref="AK16">
    <cfRule type="colorScale" priority="1614">
      <colorScale>
        <cfvo type="min"/>
        <cfvo type="max"/>
        <color theme="0"/>
        <color theme="0"/>
      </colorScale>
    </cfRule>
    <cfRule type="expression" dxfId="454" priority="1616">
      <formula>AJ16&lt;0</formula>
    </cfRule>
  </conditionalFormatting>
  <conditionalFormatting sqref="AK17:AK18">
    <cfRule type="colorScale" priority="1722">
      <colorScale>
        <cfvo type="min"/>
        <cfvo type="max"/>
        <color theme="0"/>
        <color theme="0"/>
      </colorScale>
    </cfRule>
    <cfRule type="expression" dxfId="453" priority="1724">
      <formula>AJ17&lt;0</formula>
    </cfRule>
  </conditionalFormatting>
  <conditionalFormatting sqref="AK19">
    <cfRule type="colorScale" priority="1606">
      <colorScale>
        <cfvo type="min"/>
        <cfvo type="max"/>
        <color theme="0"/>
        <color theme="0"/>
      </colorScale>
    </cfRule>
    <cfRule type="expression" dxfId="452" priority="1608">
      <formula>AJ19&lt;0</formula>
    </cfRule>
  </conditionalFormatting>
  <conditionalFormatting sqref="AK20:AK21">
    <cfRule type="colorScale" priority="1718">
      <colorScale>
        <cfvo type="min"/>
        <cfvo type="max"/>
        <color theme="0"/>
        <color theme="0"/>
      </colorScale>
    </cfRule>
    <cfRule type="expression" dxfId="451" priority="1720">
      <formula>AJ20&lt;0</formula>
    </cfRule>
  </conditionalFormatting>
  <conditionalFormatting sqref="AK24">
    <cfRule type="colorScale" priority="1598">
      <colorScale>
        <cfvo type="min"/>
        <cfvo type="max"/>
        <color theme="0"/>
        <color theme="0"/>
      </colorScale>
    </cfRule>
    <cfRule type="expression" dxfId="450" priority="1600">
      <formula>AJ24&lt;0</formula>
    </cfRule>
  </conditionalFormatting>
  <conditionalFormatting sqref="AK24:AK32">
    <cfRule type="expression" dxfId="449" priority="1581">
      <formula>IF(AK24="Validar","Rojo","Verde")</formula>
    </cfRule>
    <cfRule type="expression" priority="1583">
      <formula>#REF!</formula>
    </cfRule>
  </conditionalFormatting>
  <conditionalFormatting sqref="AK25">
    <cfRule type="colorScale" priority="1714">
      <colorScale>
        <cfvo type="min"/>
        <cfvo type="max"/>
        <color theme="0"/>
        <color theme="0"/>
      </colorScale>
    </cfRule>
    <cfRule type="expression" dxfId="448" priority="1716">
      <formula>AJ25&lt;0</formula>
    </cfRule>
  </conditionalFormatting>
  <conditionalFormatting sqref="AK26">
    <cfRule type="colorScale" priority="1710">
      <colorScale>
        <cfvo type="min"/>
        <cfvo type="max"/>
        <color theme="0"/>
        <color theme="0"/>
      </colorScale>
    </cfRule>
    <cfRule type="expression" dxfId="447" priority="1712">
      <formula>AJ26&lt;0</formula>
    </cfRule>
  </conditionalFormatting>
  <conditionalFormatting sqref="AK27">
    <cfRule type="colorScale" priority="1590">
      <colorScale>
        <cfvo type="min"/>
        <cfvo type="max"/>
        <color theme="0"/>
        <color theme="0"/>
      </colorScale>
    </cfRule>
    <cfRule type="expression" dxfId="446" priority="1592">
      <formula>AJ27&lt;0</formula>
    </cfRule>
  </conditionalFormatting>
  <conditionalFormatting sqref="AK28">
    <cfRule type="colorScale" priority="1706">
      <colorScale>
        <cfvo type="min"/>
        <cfvo type="max"/>
        <color theme="0"/>
        <color theme="0"/>
      </colorScale>
    </cfRule>
    <cfRule type="expression" dxfId="445" priority="1708">
      <formula>AJ28&lt;0</formula>
    </cfRule>
  </conditionalFormatting>
  <conditionalFormatting sqref="AK29">
    <cfRule type="colorScale" priority="1702">
      <colorScale>
        <cfvo type="min"/>
        <cfvo type="max"/>
        <color theme="0"/>
        <color theme="0"/>
      </colorScale>
    </cfRule>
    <cfRule type="expression" dxfId="444" priority="1704">
      <formula>AJ29&lt;0</formula>
    </cfRule>
  </conditionalFormatting>
  <conditionalFormatting sqref="AK30">
    <cfRule type="colorScale" priority="1582">
      <colorScale>
        <cfvo type="min"/>
        <cfvo type="max"/>
        <color theme="0"/>
        <color theme="0"/>
      </colorScale>
    </cfRule>
    <cfRule type="expression" dxfId="443" priority="1584">
      <formula>AJ30&lt;0</formula>
    </cfRule>
  </conditionalFormatting>
  <conditionalFormatting sqref="AK31">
    <cfRule type="colorScale" priority="1698">
      <colorScale>
        <cfvo type="min"/>
        <cfvo type="max"/>
        <color theme="0"/>
        <color theme="0"/>
      </colorScale>
    </cfRule>
    <cfRule type="expression" dxfId="442" priority="1700">
      <formula>AJ31&lt;0</formula>
    </cfRule>
  </conditionalFormatting>
  <conditionalFormatting sqref="AK32">
    <cfRule type="colorScale" priority="1694">
      <colorScale>
        <cfvo type="min"/>
        <cfvo type="max"/>
        <color theme="0"/>
        <color theme="0"/>
      </colorScale>
    </cfRule>
    <cfRule type="expression" dxfId="441" priority="1696">
      <formula>AJ32&lt;0</formula>
    </cfRule>
  </conditionalFormatting>
  <conditionalFormatting sqref="AK40">
    <cfRule type="colorScale" priority="1574">
      <colorScale>
        <cfvo type="min"/>
        <cfvo type="max"/>
        <color theme="0"/>
        <color theme="0"/>
      </colorScale>
    </cfRule>
    <cfRule type="expression" priority="1575">
      <formula>#REF!</formula>
    </cfRule>
    <cfRule type="expression" dxfId="440" priority="1576">
      <formula>AJ40&lt;0</formula>
    </cfRule>
  </conditionalFormatting>
  <conditionalFormatting sqref="AK40:AK107">
    <cfRule type="expression" dxfId="439" priority="1533">
      <formula>IF(AK40="Validar","Rojo","Verde")</formula>
    </cfRule>
  </conditionalFormatting>
  <conditionalFormatting sqref="AK41:AK68">
    <cfRule type="colorScale" priority="1690">
      <colorScale>
        <cfvo type="min"/>
        <cfvo type="max"/>
        <color theme="0"/>
        <color theme="0"/>
      </colorScale>
    </cfRule>
    <cfRule type="expression" priority="1691">
      <formula>$F$20</formula>
    </cfRule>
    <cfRule type="expression" dxfId="438" priority="1692">
      <formula>AJ41&lt;0</formula>
    </cfRule>
  </conditionalFormatting>
  <conditionalFormatting sqref="AK69">
    <cfRule type="colorScale" priority="1566">
      <colorScale>
        <cfvo type="min"/>
        <cfvo type="max"/>
        <color theme="0"/>
        <color theme="0"/>
      </colorScale>
    </cfRule>
    <cfRule type="expression" priority="1567">
      <formula>#REF!</formula>
    </cfRule>
    <cfRule type="expression" dxfId="437" priority="1568">
      <formula>AJ69&lt;0</formula>
    </cfRule>
  </conditionalFormatting>
  <conditionalFormatting sqref="AK70:AK82">
    <cfRule type="colorScale" priority="1874">
      <colorScale>
        <cfvo type="min"/>
        <cfvo type="max"/>
        <color theme="0"/>
        <color theme="0"/>
      </colorScale>
    </cfRule>
    <cfRule type="expression" priority="1875">
      <formula>$F$20</formula>
    </cfRule>
    <cfRule type="expression" dxfId="436" priority="1876">
      <formula>AJ70&lt;0</formula>
    </cfRule>
  </conditionalFormatting>
  <conditionalFormatting sqref="AK83 AK92 AK103 AK107">
    <cfRule type="expression" dxfId="435" priority="1868">
      <formula>AJ83&lt;0</formula>
    </cfRule>
  </conditionalFormatting>
  <conditionalFormatting sqref="AK84">
    <cfRule type="colorScale" priority="1534">
      <colorScale>
        <cfvo type="min"/>
        <cfvo type="max"/>
        <color theme="0"/>
        <color theme="0"/>
      </colorScale>
    </cfRule>
    <cfRule type="expression" priority="1535">
      <formula>#REF!</formula>
    </cfRule>
    <cfRule type="expression" dxfId="434" priority="1536">
      <formula>AJ84&lt;0</formula>
    </cfRule>
  </conditionalFormatting>
  <conditionalFormatting sqref="AK85:AK91">
    <cfRule type="colorScale" priority="1882">
      <colorScale>
        <cfvo type="min"/>
        <cfvo type="max"/>
        <color theme="0"/>
        <color theme="0"/>
      </colorScale>
    </cfRule>
    <cfRule type="expression" priority="1883">
      <formula>$F$20</formula>
    </cfRule>
    <cfRule type="expression" dxfId="433" priority="1884">
      <formula>AJ85&lt;0</formula>
    </cfRule>
  </conditionalFormatting>
  <conditionalFormatting sqref="AK83 AK92 AK103 AK107">
    <cfRule type="colorScale" priority="1866">
      <colorScale>
        <cfvo type="min"/>
        <cfvo type="max"/>
        <color theme="0"/>
        <color theme="0"/>
      </colorScale>
    </cfRule>
  </conditionalFormatting>
  <conditionalFormatting sqref="AK93">
    <cfRule type="colorScale" priority="1558">
      <colorScale>
        <cfvo type="min"/>
        <cfvo type="max"/>
        <color theme="0"/>
        <color theme="0"/>
      </colorScale>
    </cfRule>
    <cfRule type="expression" priority="1559">
      <formula>#REF!</formula>
    </cfRule>
    <cfRule type="expression" dxfId="432" priority="1560">
      <formula>AJ93&lt;0</formula>
    </cfRule>
  </conditionalFormatting>
  <conditionalFormatting sqref="AK94:AK102">
    <cfRule type="colorScale" priority="1886">
      <colorScale>
        <cfvo type="min"/>
        <cfvo type="max"/>
        <color theme="0"/>
        <color theme="0"/>
      </colorScale>
    </cfRule>
    <cfRule type="expression" priority="1887">
      <formula>$F$20</formula>
    </cfRule>
    <cfRule type="expression" dxfId="431" priority="1888">
      <formula>AJ94&lt;0</formula>
    </cfRule>
  </conditionalFormatting>
  <conditionalFormatting sqref="AK104">
    <cfRule type="colorScale" priority="1550">
      <colorScale>
        <cfvo type="min"/>
        <cfvo type="max"/>
        <color theme="0"/>
        <color theme="0"/>
      </colorScale>
    </cfRule>
    <cfRule type="expression" priority="1551">
      <formula>#REF!</formula>
    </cfRule>
    <cfRule type="expression" dxfId="430" priority="1552">
      <formula>AJ104&lt;0</formula>
    </cfRule>
  </conditionalFormatting>
  <conditionalFormatting sqref="AK105:AK106">
    <cfRule type="colorScale" priority="1890">
      <colorScale>
        <cfvo type="min"/>
        <cfvo type="max"/>
        <color theme="0"/>
        <color theme="0"/>
      </colorScale>
    </cfRule>
    <cfRule type="expression" priority="1891">
      <formula>$F$20</formula>
    </cfRule>
    <cfRule type="expression" dxfId="429" priority="1892">
      <formula>AJ105&lt;0</formula>
    </cfRule>
  </conditionalFormatting>
  <conditionalFormatting sqref="AK110">
    <cfRule type="colorScale" priority="1894">
      <colorScale>
        <cfvo type="min"/>
        <cfvo type="max"/>
        <color theme="0"/>
        <color theme="0"/>
      </colorScale>
    </cfRule>
    <cfRule type="expression" dxfId="428" priority="1896">
      <formula>AJ110&lt;0</formula>
    </cfRule>
  </conditionalFormatting>
  <conditionalFormatting sqref="AK110:AK111">
    <cfRule type="expression" priority="1523">
      <formula>$F$20</formula>
    </cfRule>
  </conditionalFormatting>
  <conditionalFormatting sqref="AK111">
    <cfRule type="colorScale" priority="1522">
      <colorScale>
        <cfvo type="min"/>
        <cfvo type="max"/>
        <color theme="0"/>
        <color theme="0"/>
      </colorScale>
    </cfRule>
    <cfRule type="expression" dxfId="427" priority="1524">
      <formula>AJ111&lt;0</formula>
    </cfRule>
  </conditionalFormatting>
  <conditionalFormatting sqref="AK117:AK123">
    <cfRule type="colorScale" priority="1926">
      <colorScale>
        <cfvo type="min"/>
        <cfvo type="max"/>
        <color theme="0"/>
        <color theme="0"/>
      </colorScale>
    </cfRule>
    <cfRule type="expression" priority="1927">
      <formula>$F$20</formula>
    </cfRule>
    <cfRule type="expression" dxfId="426" priority="1928">
      <formula>AJ117&lt;0</formula>
    </cfRule>
  </conditionalFormatting>
  <conditionalFormatting sqref="AK125">
    <cfRule type="colorScale" priority="1542">
      <colorScale>
        <cfvo type="min"/>
        <cfvo type="max"/>
        <color theme="0"/>
        <color theme="0"/>
      </colorScale>
    </cfRule>
    <cfRule type="expression" priority="1543">
      <formula>#REF!</formula>
    </cfRule>
    <cfRule type="expression" dxfId="425" priority="1544">
      <formula>AJ125&lt;0</formula>
    </cfRule>
  </conditionalFormatting>
  <conditionalFormatting sqref="AK125:AK135">
    <cfRule type="expression" dxfId="424" priority="1541">
      <formula>IF(AK125="Validar","Rojo","Verde")</formula>
    </cfRule>
  </conditionalFormatting>
  <conditionalFormatting sqref="AK126:AK132">
    <cfRule type="colorScale" priority="1930">
      <colorScale>
        <cfvo type="min"/>
        <cfvo type="max"/>
        <color theme="0"/>
        <color theme="0"/>
      </colorScale>
    </cfRule>
    <cfRule type="expression" dxfId="423" priority="1932">
      <formula>AJ126&lt;0</formula>
    </cfRule>
  </conditionalFormatting>
  <conditionalFormatting sqref="AK126:AK134">
    <cfRule type="expression" priority="1931">
      <formula>$F$20</formula>
    </cfRule>
  </conditionalFormatting>
  <conditionalFormatting sqref="AK133:AK134">
    <cfRule type="colorScale" priority="1934">
      <colorScale>
        <cfvo type="min"/>
        <cfvo type="max"/>
        <color theme="0"/>
        <color theme="0"/>
      </colorScale>
    </cfRule>
    <cfRule type="expression" dxfId="422" priority="1936">
      <formula>AJ133&lt;0</formula>
    </cfRule>
  </conditionalFormatting>
  <conditionalFormatting sqref="AK135">
    <cfRule type="colorScale" priority="1918">
      <colorScale>
        <cfvo type="min"/>
        <cfvo type="max"/>
        <color theme="0"/>
        <color theme="0"/>
      </colorScale>
    </cfRule>
    <cfRule type="expression" priority="1919">
      <formula>$F$24</formula>
    </cfRule>
    <cfRule type="expression" dxfId="421" priority="1920">
      <formula>AJ135&lt;0</formula>
    </cfRule>
  </conditionalFormatting>
  <conditionalFormatting sqref="AK83:AL83 AK92:AL92 AK103:AL103 AK107:AL107">
    <cfRule type="expression" priority="1867">
      <formula>$F$24</formula>
    </cfRule>
  </conditionalFormatting>
  <conditionalFormatting sqref="AK110:AL111">
    <cfRule type="expression" dxfId="420" priority="1517">
      <formula>IF(AK110="Validar","Rojo","Verde")</formula>
    </cfRule>
  </conditionalFormatting>
  <conditionalFormatting sqref="AK117:AL123">
    <cfRule type="expression" dxfId="419" priority="1637">
      <formula>IF(AK117="Validar","Rojo","Verde")</formula>
    </cfRule>
  </conditionalFormatting>
  <conditionalFormatting sqref="AL41:AL67">
    <cfRule type="colorScale" priority="1686">
      <colorScale>
        <cfvo type="min"/>
        <cfvo type="max"/>
        <color theme="0"/>
        <color theme="0"/>
      </colorScale>
    </cfRule>
    <cfRule type="expression" priority="1687">
      <formula>#REF!</formula>
    </cfRule>
    <cfRule type="expression" dxfId="418" priority="1688">
      <formula>AK41&lt;0</formula>
    </cfRule>
  </conditionalFormatting>
  <conditionalFormatting sqref="AL41:AL68">
    <cfRule type="expression" dxfId="417" priority="1685">
      <formula>IF(AL41="Validar","Rojo","Verde")</formula>
    </cfRule>
  </conditionalFormatting>
  <conditionalFormatting sqref="AL68 AL83 AL92 AL103 AL107">
    <cfRule type="expression" dxfId="416" priority="1872">
      <formula>AK68&lt;0</formula>
    </cfRule>
  </conditionalFormatting>
  <conditionalFormatting sqref="AL68">
    <cfRule type="expression" priority="1871">
      <formula>$F$24</formula>
    </cfRule>
  </conditionalFormatting>
  <conditionalFormatting sqref="AL70">
    <cfRule type="colorScale" priority="1682">
      <colorScale>
        <cfvo type="min"/>
        <cfvo type="max"/>
        <color theme="0"/>
        <color theme="0"/>
      </colorScale>
    </cfRule>
    <cfRule type="expression" dxfId="415" priority="1684">
      <formula>AK70&lt;0</formula>
    </cfRule>
  </conditionalFormatting>
  <conditionalFormatting sqref="AL70:AL82">
    <cfRule type="expression" priority="1679">
      <formula>#REF!</formula>
    </cfRule>
  </conditionalFormatting>
  <conditionalFormatting sqref="AL70:AL83">
    <cfRule type="expression" dxfId="414" priority="1677">
      <formula>IF(AL70="Validar","Rojo","Verde")</formula>
    </cfRule>
  </conditionalFormatting>
  <conditionalFormatting sqref="AL71:AL79">
    <cfRule type="colorScale" priority="1678">
      <colorScale>
        <cfvo type="min"/>
        <cfvo type="max"/>
        <color theme="0"/>
        <color theme="0"/>
      </colorScale>
    </cfRule>
    <cfRule type="expression" dxfId="413" priority="1680">
      <formula>AK71&lt;0</formula>
    </cfRule>
  </conditionalFormatting>
  <conditionalFormatting sqref="AL80:AL82">
    <cfRule type="colorScale" priority="1878">
      <colorScale>
        <cfvo type="min"/>
        <cfvo type="max"/>
        <color theme="0"/>
        <color theme="0"/>
      </colorScale>
    </cfRule>
    <cfRule type="expression" dxfId="412" priority="1880">
      <formula>AK80&lt;0</formula>
    </cfRule>
  </conditionalFormatting>
  <conditionalFormatting sqref="AL68 AL83 AL92 AL103 AL107">
    <cfRule type="colorScale" priority="1870">
      <colorScale>
        <cfvo type="min"/>
        <cfvo type="max"/>
        <color theme="0"/>
        <color theme="0"/>
      </colorScale>
    </cfRule>
  </conditionalFormatting>
  <conditionalFormatting sqref="AL85">
    <cfRule type="colorScale" priority="1674">
      <colorScale>
        <cfvo type="min"/>
        <cfvo type="max"/>
        <color theme="0"/>
        <color theme="0"/>
      </colorScale>
    </cfRule>
    <cfRule type="expression" dxfId="411" priority="1676">
      <formula>AK85&lt;0</formula>
    </cfRule>
  </conditionalFormatting>
  <conditionalFormatting sqref="AL85:AL91">
    <cfRule type="expression" priority="1671">
      <formula>#REF!</formula>
    </cfRule>
  </conditionalFormatting>
  <conditionalFormatting sqref="AL85:AL92">
    <cfRule type="expression" dxfId="410" priority="1669">
      <formula>IF(AL85="Validar","Rojo","Verde")</formula>
    </cfRule>
  </conditionalFormatting>
  <conditionalFormatting sqref="AL86:AL91">
    <cfRule type="colorScale" priority="1670">
      <colorScale>
        <cfvo type="min"/>
        <cfvo type="max"/>
        <color theme="0"/>
        <color theme="0"/>
      </colorScale>
    </cfRule>
    <cfRule type="expression" dxfId="409" priority="1672">
      <formula>AK86&lt;0</formula>
    </cfRule>
  </conditionalFormatting>
  <conditionalFormatting sqref="AL94">
    <cfRule type="colorScale" priority="1666">
      <colorScale>
        <cfvo type="min"/>
        <cfvo type="max"/>
        <color theme="0"/>
        <color theme="0"/>
      </colorScale>
    </cfRule>
    <cfRule type="expression" dxfId="408" priority="1668">
      <formula>AK94&lt;0</formula>
    </cfRule>
  </conditionalFormatting>
  <conditionalFormatting sqref="AL94:AL102">
    <cfRule type="expression" priority="1655">
      <formula>#REF!</formula>
    </cfRule>
  </conditionalFormatting>
  <conditionalFormatting sqref="AL94:AL103">
    <cfRule type="expression" dxfId="407" priority="1653">
      <formula>IF(AL94="Validar","Rojo","Verde")</formula>
    </cfRule>
  </conditionalFormatting>
  <conditionalFormatting sqref="AL95:AL100">
    <cfRule type="colorScale" priority="1662">
      <colorScale>
        <cfvo type="min"/>
        <cfvo type="max"/>
        <color theme="0"/>
        <color theme="0"/>
      </colorScale>
    </cfRule>
    <cfRule type="expression" dxfId="406" priority="1664">
      <formula>AK95&lt;0</formula>
    </cfRule>
  </conditionalFormatting>
  <conditionalFormatting sqref="AL101">
    <cfRule type="colorScale" priority="1658">
      <colorScale>
        <cfvo type="min"/>
        <cfvo type="max"/>
        <color theme="0"/>
        <color theme="0"/>
      </colorScale>
    </cfRule>
    <cfRule type="expression" dxfId="405" priority="1660">
      <formula>AK101&lt;0</formula>
    </cfRule>
  </conditionalFormatting>
  <conditionalFormatting sqref="AL102">
    <cfRule type="colorScale" priority="1654">
      <colorScale>
        <cfvo type="min"/>
        <cfvo type="max"/>
        <color theme="0"/>
        <color theme="0"/>
      </colorScale>
    </cfRule>
    <cfRule type="expression" dxfId="404" priority="1656">
      <formula>AK102&lt;0</formula>
    </cfRule>
  </conditionalFormatting>
  <conditionalFormatting sqref="AL105">
    <cfRule type="colorScale" priority="1650">
      <colorScale>
        <cfvo type="min"/>
        <cfvo type="max"/>
        <color theme="0"/>
        <color theme="0"/>
      </colorScale>
    </cfRule>
    <cfRule type="expression" dxfId="403" priority="1652">
      <formula>AK105&lt;0</formula>
    </cfRule>
  </conditionalFormatting>
  <conditionalFormatting sqref="AL105:AL106">
    <cfRule type="expression" priority="1647">
      <formula>#REF!</formula>
    </cfRule>
  </conditionalFormatting>
  <conditionalFormatting sqref="AL105:AL107">
    <cfRule type="expression" dxfId="402" priority="1645">
      <formula>IF(AL105="Validar","Rojo","Verde")</formula>
    </cfRule>
  </conditionalFormatting>
  <conditionalFormatting sqref="AL106">
    <cfRule type="colorScale" priority="1646">
      <colorScale>
        <cfvo type="min"/>
        <cfvo type="max"/>
        <color theme="0"/>
        <color theme="0"/>
      </colorScale>
    </cfRule>
    <cfRule type="expression" dxfId="401" priority="1648">
      <formula>AK106&lt;0</formula>
    </cfRule>
  </conditionalFormatting>
  <conditionalFormatting sqref="AL110">
    <cfRule type="colorScale" priority="1634">
      <colorScale>
        <cfvo type="min"/>
        <cfvo type="max"/>
        <color theme="0"/>
        <color theme="0"/>
      </colorScale>
    </cfRule>
    <cfRule type="expression" dxfId="400" priority="1636">
      <formula>AK110&lt;0</formula>
    </cfRule>
  </conditionalFormatting>
  <conditionalFormatting sqref="AL110:AL111">
    <cfRule type="expression" priority="1519">
      <formula>#REF!</formula>
    </cfRule>
  </conditionalFormatting>
  <conditionalFormatting sqref="AL111">
    <cfRule type="colorScale" priority="1518">
      <colorScale>
        <cfvo type="min"/>
        <cfvo type="max"/>
        <color theme="0"/>
        <color theme="0"/>
      </colorScale>
    </cfRule>
    <cfRule type="expression" dxfId="399" priority="1520">
      <formula>AK111&lt;0</formula>
    </cfRule>
  </conditionalFormatting>
  <conditionalFormatting sqref="AL117">
    <cfRule type="colorScale" priority="1642">
      <colorScale>
        <cfvo type="min"/>
        <cfvo type="max"/>
        <color theme="0"/>
        <color theme="0"/>
      </colorScale>
    </cfRule>
    <cfRule type="expression" dxfId="398" priority="1644">
      <formula>AK117&lt;0</formula>
    </cfRule>
  </conditionalFormatting>
  <conditionalFormatting sqref="AL117:AL123">
    <cfRule type="expression" priority="1639">
      <formula>#REF!</formula>
    </cfRule>
  </conditionalFormatting>
  <conditionalFormatting sqref="AL118:AL123">
    <cfRule type="colorScale" priority="1638">
      <colorScale>
        <cfvo type="min"/>
        <cfvo type="max"/>
        <color theme="0"/>
        <color theme="0"/>
      </colorScale>
    </cfRule>
    <cfRule type="expression" dxfId="397" priority="1640">
      <formula>AK118&lt;0</formula>
    </cfRule>
  </conditionalFormatting>
  <conditionalFormatting sqref="AL126:AL135">
    <cfRule type="expression" dxfId="396" priority="1921">
      <formula>IF(AL126="Validar","Rojo","Verde")</formula>
    </cfRule>
    <cfRule type="colorScale" priority="1922">
      <colorScale>
        <cfvo type="min"/>
        <cfvo type="max"/>
        <color theme="0"/>
        <color theme="0"/>
      </colorScale>
    </cfRule>
    <cfRule type="expression" priority="1923">
      <formula>$F$24</formula>
    </cfRule>
    <cfRule type="expression" dxfId="395" priority="1924">
      <formula>AK126&lt;0</formula>
    </cfRule>
  </conditionalFormatting>
  <conditionalFormatting sqref="AN6:AN10">
    <cfRule type="colorScale" priority="1289">
      <colorScale>
        <cfvo type="min"/>
        <cfvo type="max"/>
        <color theme="0"/>
        <color theme="0"/>
      </colorScale>
    </cfRule>
    <cfRule type="expression" dxfId="394" priority="1291">
      <formula>AM6&lt;0</formula>
    </cfRule>
  </conditionalFormatting>
  <conditionalFormatting sqref="AN6:AN21">
    <cfRule type="expression" dxfId="393" priority="1068">
      <formula>IF(AN6="Validar","Rojo","Verde")</formula>
    </cfRule>
    <cfRule type="expression" priority="1070">
      <formula>#REF!</formula>
    </cfRule>
  </conditionalFormatting>
  <conditionalFormatting sqref="AN11">
    <cfRule type="colorScale" priority="1085">
      <colorScale>
        <cfvo type="min"/>
        <cfvo type="max"/>
        <color theme="0"/>
        <color theme="0"/>
      </colorScale>
    </cfRule>
    <cfRule type="expression" dxfId="392" priority="1087">
      <formula>AM11&lt;0</formula>
    </cfRule>
  </conditionalFormatting>
  <conditionalFormatting sqref="AN12:AN15">
    <cfRule type="colorScale" priority="1285">
      <colorScale>
        <cfvo type="min"/>
        <cfvo type="max"/>
        <color theme="0"/>
        <color theme="0"/>
      </colorScale>
    </cfRule>
    <cfRule type="expression" dxfId="391" priority="1287">
      <formula>AM12&lt;0</formula>
    </cfRule>
  </conditionalFormatting>
  <conditionalFormatting sqref="AN16">
    <cfRule type="colorScale" priority="1077">
      <colorScale>
        <cfvo type="min"/>
        <cfvo type="max"/>
        <color theme="0"/>
        <color theme="0"/>
      </colorScale>
    </cfRule>
    <cfRule type="expression" dxfId="390" priority="1079">
      <formula>AM16&lt;0</formula>
    </cfRule>
  </conditionalFormatting>
  <conditionalFormatting sqref="AN17:AN18">
    <cfRule type="colorScale" priority="1281">
      <colorScale>
        <cfvo type="min"/>
        <cfvo type="max"/>
        <color theme="0"/>
        <color theme="0"/>
      </colorScale>
    </cfRule>
    <cfRule type="expression" dxfId="389" priority="1283">
      <formula>AM17&lt;0</formula>
    </cfRule>
  </conditionalFormatting>
  <conditionalFormatting sqref="AN19">
    <cfRule type="colorScale" priority="1069">
      <colorScale>
        <cfvo type="min"/>
        <cfvo type="max"/>
        <color theme="0"/>
        <color theme="0"/>
      </colorScale>
    </cfRule>
    <cfRule type="expression" dxfId="388" priority="1071">
      <formula>AM19&lt;0</formula>
    </cfRule>
  </conditionalFormatting>
  <conditionalFormatting sqref="AN20:AN21">
    <cfRule type="colorScale" priority="1277">
      <colorScale>
        <cfvo type="min"/>
        <cfvo type="max"/>
        <color theme="0"/>
        <color theme="0"/>
      </colorScale>
    </cfRule>
    <cfRule type="expression" dxfId="387" priority="1279">
      <formula>AM20&lt;0</formula>
    </cfRule>
  </conditionalFormatting>
  <conditionalFormatting sqref="AN24">
    <cfRule type="colorScale" priority="1061">
      <colorScale>
        <cfvo type="min"/>
        <cfvo type="max"/>
        <color theme="0"/>
        <color theme="0"/>
      </colorScale>
    </cfRule>
    <cfRule type="expression" dxfId="386" priority="1063">
      <formula>AM24&lt;0</formula>
    </cfRule>
  </conditionalFormatting>
  <conditionalFormatting sqref="AN24:AN32">
    <cfRule type="expression" dxfId="385" priority="1044">
      <formula>IF(AN24="Validar","Rojo","Verde")</formula>
    </cfRule>
    <cfRule type="expression" priority="1046">
      <formula>#REF!</formula>
    </cfRule>
  </conditionalFormatting>
  <conditionalFormatting sqref="AN25">
    <cfRule type="colorScale" priority="1273">
      <colorScale>
        <cfvo type="min"/>
        <cfvo type="max"/>
        <color theme="0"/>
        <color theme="0"/>
      </colorScale>
    </cfRule>
    <cfRule type="expression" dxfId="384" priority="1275">
      <formula>AM25&lt;0</formula>
    </cfRule>
  </conditionalFormatting>
  <conditionalFormatting sqref="AN26">
    <cfRule type="colorScale" priority="1269">
      <colorScale>
        <cfvo type="min"/>
        <cfvo type="max"/>
        <color theme="0"/>
        <color theme="0"/>
      </colorScale>
    </cfRule>
    <cfRule type="expression" dxfId="383" priority="1271">
      <formula>AM26&lt;0</formula>
    </cfRule>
  </conditionalFormatting>
  <conditionalFormatting sqref="AN27">
    <cfRule type="colorScale" priority="1053">
      <colorScale>
        <cfvo type="min"/>
        <cfvo type="max"/>
        <color theme="0"/>
        <color theme="0"/>
      </colorScale>
    </cfRule>
    <cfRule type="expression" dxfId="382" priority="1055">
      <formula>AM27&lt;0</formula>
    </cfRule>
  </conditionalFormatting>
  <conditionalFormatting sqref="AN28">
    <cfRule type="colorScale" priority="1265">
      <colorScale>
        <cfvo type="min"/>
        <cfvo type="max"/>
        <color theme="0"/>
        <color theme="0"/>
      </colorScale>
    </cfRule>
    <cfRule type="expression" dxfId="381" priority="1267">
      <formula>AM28&lt;0</formula>
    </cfRule>
  </conditionalFormatting>
  <conditionalFormatting sqref="AN29">
    <cfRule type="colorScale" priority="1261">
      <colorScale>
        <cfvo type="min"/>
        <cfvo type="max"/>
        <color theme="0"/>
        <color theme="0"/>
      </colorScale>
    </cfRule>
    <cfRule type="expression" dxfId="380" priority="1263">
      <formula>AM29&lt;0</formula>
    </cfRule>
  </conditionalFormatting>
  <conditionalFormatting sqref="AN30">
    <cfRule type="colorScale" priority="1045">
      <colorScale>
        <cfvo type="min"/>
        <cfvo type="max"/>
        <color theme="0"/>
        <color theme="0"/>
      </colorScale>
    </cfRule>
    <cfRule type="expression" dxfId="379" priority="1047">
      <formula>AM30&lt;0</formula>
    </cfRule>
  </conditionalFormatting>
  <conditionalFormatting sqref="AN31">
    <cfRule type="colorScale" priority="1257">
      <colorScale>
        <cfvo type="min"/>
        <cfvo type="max"/>
        <color theme="0"/>
        <color theme="0"/>
      </colorScale>
    </cfRule>
    <cfRule type="expression" dxfId="378" priority="1259">
      <formula>AM31&lt;0</formula>
    </cfRule>
  </conditionalFormatting>
  <conditionalFormatting sqref="AN32">
    <cfRule type="colorScale" priority="1253">
      <colorScale>
        <cfvo type="min"/>
        <cfvo type="max"/>
        <color theme="0"/>
        <color theme="0"/>
      </colorScale>
    </cfRule>
    <cfRule type="expression" dxfId="377" priority="1255">
      <formula>AM32&lt;0</formula>
    </cfRule>
  </conditionalFormatting>
  <conditionalFormatting sqref="AN40">
    <cfRule type="colorScale" priority="1037">
      <colorScale>
        <cfvo type="min"/>
        <cfvo type="max"/>
        <color theme="0"/>
        <color theme="0"/>
      </colorScale>
    </cfRule>
    <cfRule type="expression" priority="1038">
      <formula>#REF!</formula>
    </cfRule>
    <cfRule type="expression" dxfId="376" priority="1039">
      <formula>AM40&lt;0</formula>
    </cfRule>
  </conditionalFormatting>
  <conditionalFormatting sqref="AN40:AN107">
    <cfRule type="expression" dxfId="375" priority="996">
      <formula>IF(AN40="Validar","Rojo","Verde")</formula>
    </cfRule>
  </conditionalFormatting>
  <conditionalFormatting sqref="AN41:AN68">
    <cfRule type="colorScale" priority="1249">
      <colorScale>
        <cfvo type="min"/>
        <cfvo type="max"/>
        <color theme="0"/>
        <color theme="0"/>
      </colorScale>
    </cfRule>
    <cfRule type="expression" priority="1250">
      <formula>$F$20</formula>
    </cfRule>
    <cfRule type="expression" dxfId="374" priority="1251">
      <formula>AM41&lt;0</formula>
    </cfRule>
  </conditionalFormatting>
  <conditionalFormatting sqref="AN69">
    <cfRule type="colorScale" priority="1029">
      <colorScale>
        <cfvo type="min"/>
        <cfvo type="max"/>
        <color theme="0"/>
        <color theme="0"/>
      </colorScale>
    </cfRule>
    <cfRule type="expression" priority="1030">
      <formula>#REF!</formula>
    </cfRule>
    <cfRule type="expression" dxfId="373" priority="1031">
      <formula>AM69&lt;0</formula>
    </cfRule>
  </conditionalFormatting>
  <conditionalFormatting sqref="AN70:AN82">
    <cfRule type="colorScale" priority="1301">
      <colorScale>
        <cfvo type="min"/>
        <cfvo type="max"/>
        <color theme="0"/>
        <color theme="0"/>
      </colorScale>
    </cfRule>
    <cfRule type="expression" priority="1302">
      <formula>$F$20</formula>
    </cfRule>
    <cfRule type="expression" dxfId="372" priority="1303">
      <formula>AM70&lt;0</formula>
    </cfRule>
  </conditionalFormatting>
  <conditionalFormatting sqref="AN83 AN92 AN103 AN107">
    <cfRule type="colorScale" priority="1293">
      <colorScale>
        <cfvo type="min"/>
        <cfvo type="max"/>
        <color theme="0"/>
        <color theme="0"/>
      </colorScale>
    </cfRule>
    <cfRule type="expression" dxfId="371" priority="1295">
      <formula>AM83&lt;0</formula>
    </cfRule>
  </conditionalFormatting>
  <conditionalFormatting sqref="AN84">
    <cfRule type="colorScale" priority="997">
      <colorScale>
        <cfvo type="min"/>
        <cfvo type="max"/>
        <color theme="0"/>
        <color theme="0"/>
      </colorScale>
    </cfRule>
    <cfRule type="expression" priority="998">
      <formula>#REF!</formula>
    </cfRule>
    <cfRule type="expression" dxfId="370" priority="999">
      <formula>AM84&lt;0</formula>
    </cfRule>
  </conditionalFormatting>
  <conditionalFormatting sqref="AN85:AN91">
    <cfRule type="colorScale" priority="1309">
      <colorScale>
        <cfvo type="min"/>
        <cfvo type="max"/>
        <color theme="0"/>
        <color theme="0"/>
      </colorScale>
    </cfRule>
    <cfRule type="expression" priority="1310">
      <formula>$F$20</formula>
    </cfRule>
    <cfRule type="expression" dxfId="369" priority="1311">
      <formula>AM85&lt;0</formula>
    </cfRule>
  </conditionalFormatting>
  <conditionalFormatting sqref="AN93">
    <cfRule type="colorScale" priority="1021">
      <colorScale>
        <cfvo type="min"/>
        <cfvo type="max"/>
        <color theme="0"/>
        <color theme="0"/>
      </colorScale>
    </cfRule>
    <cfRule type="expression" priority="1022">
      <formula>#REF!</formula>
    </cfRule>
    <cfRule type="expression" dxfId="368" priority="1023">
      <formula>AM93&lt;0</formula>
    </cfRule>
  </conditionalFormatting>
  <conditionalFormatting sqref="AN94:AN102">
    <cfRule type="colorScale" priority="1313">
      <colorScale>
        <cfvo type="min"/>
        <cfvo type="max"/>
        <color theme="0"/>
        <color theme="0"/>
      </colorScale>
    </cfRule>
    <cfRule type="expression" priority="1314">
      <formula>$F$20</formula>
    </cfRule>
    <cfRule type="expression" dxfId="367" priority="1315">
      <formula>AM94&lt;0</formula>
    </cfRule>
  </conditionalFormatting>
  <conditionalFormatting sqref="AN104">
    <cfRule type="colorScale" priority="1013">
      <colorScale>
        <cfvo type="min"/>
        <cfvo type="max"/>
        <color theme="0"/>
        <color theme="0"/>
      </colorScale>
    </cfRule>
    <cfRule type="expression" priority="1014">
      <formula>#REF!</formula>
    </cfRule>
    <cfRule type="expression" dxfId="366" priority="1015">
      <formula>AM104&lt;0</formula>
    </cfRule>
  </conditionalFormatting>
  <conditionalFormatting sqref="AN105:AN106">
    <cfRule type="colorScale" priority="1317">
      <colorScale>
        <cfvo type="min"/>
        <cfvo type="max"/>
        <color theme="0"/>
        <color theme="0"/>
      </colorScale>
    </cfRule>
    <cfRule type="expression" priority="1318">
      <formula>$F$20</formula>
    </cfRule>
    <cfRule type="expression" dxfId="365" priority="1319">
      <formula>AM105&lt;0</formula>
    </cfRule>
  </conditionalFormatting>
  <conditionalFormatting sqref="AN110">
    <cfRule type="colorScale" priority="1321">
      <colorScale>
        <cfvo type="min"/>
        <cfvo type="max"/>
        <color theme="0"/>
        <color theme="0"/>
      </colorScale>
    </cfRule>
    <cfRule type="expression" dxfId="364" priority="1323">
      <formula>AM110&lt;0</formula>
    </cfRule>
  </conditionalFormatting>
  <conditionalFormatting sqref="AN110:AN111">
    <cfRule type="expression" priority="990">
      <formula>$F$20</formula>
    </cfRule>
  </conditionalFormatting>
  <conditionalFormatting sqref="AN111">
    <cfRule type="colorScale" priority="989">
      <colorScale>
        <cfvo type="min"/>
        <cfvo type="max"/>
        <color theme="0"/>
        <color theme="0"/>
      </colorScale>
    </cfRule>
    <cfRule type="expression" dxfId="363" priority="991">
      <formula>AM111&lt;0</formula>
    </cfRule>
  </conditionalFormatting>
  <conditionalFormatting sqref="AN117:AN123">
    <cfRule type="colorScale" priority="1365">
      <colorScale>
        <cfvo type="min"/>
        <cfvo type="max"/>
        <color theme="0"/>
        <color theme="0"/>
      </colorScale>
    </cfRule>
    <cfRule type="expression" priority="1366">
      <formula>$F$20</formula>
    </cfRule>
    <cfRule type="expression" dxfId="362" priority="1367">
      <formula>AM117&lt;0</formula>
    </cfRule>
  </conditionalFormatting>
  <conditionalFormatting sqref="AN125">
    <cfRule type="colorScale" priority="1005">
      <colorScale>
        <cfvo type="min"/>
        <cfvo type="max"/>
        <color theme="0"/>
        <color theme="0"/>
      </colorScale>
    </cfRule>
    <cfRule type="expression" priority="1006">
      <formula>#REF!</formula>
    </cfRule>
    <cfRule type="expression" dxfId="361" priority="1007">
      <formula>AM125&lt;0</formula>
    </cfRule>
  </conditionalFormatting>
  <conditionalFormatting sqref="AN125:AN135">
    <cfRule type="expression" dxfId="360" priority="1004">
      <formula>IF(AN125="Validar","Rojo","Verde")</formula>
    </cfRule>
  </conditionalFormatting>
  <conditionalFormatting sqref="AN126:AN132">
    <cfRule type="colorScale" priority="1369">
      <colorScale>
        <cfvo type="min"/>
        <cfvo type="max"/>
        <color theme="0"/>
        <color theme="0"/>
      </colorScale>
    </cfRule>
    <cfRule type="expression" dxfId="359" priority="1371">
      <formula>AM126&lt;0</formula>
    </cfRule>
  </conditionalFormatting>
  <conditionalFormatting sqref="AN126:AN134">
    <cfRule type="expression" priority="1370">
      <formula>$F$20</formula>
    </cfRule>
  </conditionalFormatting>
  <conditionalFormatting sqref="AN133:AN134">
    <cfRule type="colorScale" priority="1373">
      <colorScale>
        <cfvo type="min"/>
        <cfvo type="max"/>
        <color theme="0"/>
        <color theme="0"/>
      </colorScale>
    </cfRule>
    <cfRule type="expression" dxfId="358" priority="1375">
      <formula>AM133&lt;0</formula>
    </cfRule>
  </conditionalFormatting>
  <conditionalFormatting sqref="AN135">
    <cfRule type="colorScale" priority="1357">
      <colorScale>
        <cfvo type="min"/>
        <cfvo type="max"/>
        <color theme="0"/>
        <color theme="0"/>
      </colorScale>
    </cfRule>
    <cfRule type="expression" priority="1358">
      <formula>$F$24</formula>
    </cfRule>
    <cfRule type="expression" dxfId="357" priority="1359">
      <formula>AM135&lt;0</formula>
    </cfRule>
  </conditionalFormatting>
  <conditionalFormatting sqref="AN83:AO83 AN92:AO92 AN103:AO103 AN107:AO107">
    <cfRule type="expression" priority="1294">
      <formula>$F$24</formula>
    </cfRule>
  </conditionalFormatting>
  <conditionalFormatting sqref="AN110:AP111">
    <cfRule type="expression" dxfId="356" priority="856">
      <formula>IF(AN110="Validar","Rojo","Verde")</formula>
    </cfRule>
  </conditionalFormatting>
  <conditionalFormatting sqref="AN117:AP123">
    <cfRule type="expression" dxfId="355" priority="916">
      <formula>IF(AN117="Validar","Rojo","Verde")</formula>
    </cfRule>
  </conditionalFormatting>
  <conditionalFormatting sqref="AO41:AO66">
    <cfRule type="colorScale" priority="1245">
      <colorScale>
        <cfvo type="min"/>
        <cfvo type="max"/>
        <color theme="0"/>
        <color theme="0"/>
      </colorScale>
    </cfRule>
    <cfRule type="expression" dxfId="354" priority="1247">
      <formula>AN41&lt;0</formula>
    </cfRule>
  </conditionalFormatting>
  <conditionalFormatting sqref="AO41:AO67">
    <cfRule type="expression" priority="1090">
      <formula>#REF!</formula>
    </cfRule>
  </conditionalFormatting>
  <conditionalFormatting sqref="AO41:AO68">
    <cfRule type="expression" dxfId="353" priority="1088">
      <formula>IF(AO41="Validar","Rojo","Verde")</formula>
    </cfRule>
  </conditionalFormatting>
  <conditionalFormatting sqref="AO67">
    <cfRule type="colorScale" priority="1089">
      <colorScale>
        <cfvo type="min"/>
        <cfvo type="max"/>
        <color theme="0"/>
        <color theme="0"/>
      </colorScale>
    </cfRule>
    <cfRule type="expression" dxfId="352" priority="1091">
      <formula>AN67&lt;0</formula>
    </cfRule>
  </conditionalFormatting>
  <conditionalFormatting sqref="AO68 AO83 AO92 AO103 AO107">
    <cfRule type="expression" dxfId="351" priority="1299">
      <formula>AN68&lt;0</formula>
    </cfRule>
  </conditionalFormatting>
  <conditionalFormatting sqref="AO68">
    <cfRule type="expression" priority="1298">
      <formula>$F$24</formula>
    </cfRule>
  </conditionalFormatting>
  <conditionalFormatting sqref="AO70">
    <cfRule type="colorScale" priority="1241">
      <colorScale>
        <cfvo type="min"/>
        <cfvo type="max"/>
        <color theme="0"/>
        <color theme="0"/>
      </colorScale>
    </cfRule>
    <cfRule type="expression" dxfId="350" priority="1243">
      <formula>AN70&lt;0</formula>
    </cfRule>
  </conditionalFormatting>
  <conditionalFormatting sqref="AO70:AO82">
    <cfRule type="expression" priority="1238">
      <formula>#REF!</formula>
    </cfRule>
  </conditionalFormatting>
  <conditionalFormatting sqref="AO70:AO83">
    <cfRule type="expression" dxfId="349" priority="1236">
      <formula>IF(AO70="Validar","Rojo","Verde")</formula>
    </cfRule>
  </conditionalFormatting>
  <conditionalFormatting sqref="AO71:AO79">
    <cfRule type="colorScale" priority="1237">
      <colorScale>
        <cfvo type="min"/>
        <cfvo type="max"/>
        <color theme="0"/>
        <color theme="0"/>
      </colorScale>
    </cfRule>
    <cfRule type="expression" dxfId="348" priority="1239">
      <formula>AN71&lt;0</formula>
    </cfRule>
  </conditionalFormatting>
  <conditionalFormatting sqref="AO80:AO82">
    <cfRule type="colorScale" priority="1305">
      <colorScale>
        <cfvo type="min"/>
        <cfvo type="max"/>
        <color theme="0"/>
        <color theme="0"/>
      </colorScale>
    </cfRule>
    <cfRule type="expression" dxfId="347" priority="1307">
      <formula>AN80&lt;0</formula>
    </cfRule>
  </conditionalFormatting>
  <conditionalFormatting sqref="AO68 AO83 AO92 AO103 AO107">
    <cfRule type="colorScale" priority="1297">
      <colorScale>
        <cfvo type="min"/>
        <cfvo type="max"/>
        <color theme="0"/>
        <color theme="0"/>
      </colorScale>
    </cfRule>
  </conditionalFormatting>
  <conditionalFormatting sqref="AO85">
    <cfRule type="colorScale" priority="1233">
      <colorScale>
        <cfvo type="min"/>
        <cfvo type="max"/>
        <color theme="0"/>
        <color theme="0"/>
      </colorScale>
    </cfRule>
    <cfRule type="expression" dxfId="346" priority="1235">
      <formula>AN85&lt;0</formula>
    </cfRule>
  </conditionalFormatting>
  <conditionalFormatting sqref="AO85:AO91">
    <cfRule type="expression" priority="1230">
      <formula>#REF!</formula>
    </cfRule>
  </conditionalFormatting>
  <conditionalFormatting sqref="AO85:AO92">
    <cfRule type="expression" dxfId="345" priority="1228">
      <formula>IF(AO85="Validar","Rojo","Verde")</formula>
    </cfRule>
  </conditionalFormatting>
  <conditionalFormatting sqref="AO86:AO91">
    <cfRule type="colorScale" priority="1229">
      <colorScale>
        <cfvo type="min"/>
        <cfvo type="max"/>
        <color theme="0"/>
        <color theme="0"/>
      </colorScale>
    </cfRule>
    <cfRule type="expression" dxfId="344" priority="1231">
      <formula>AN86&lt;0</formula>
    </cfRule>
  </conditionalFormatting>
  <conditionalFormatting sqref="AO94">
    <cfRule type="colorScale" priority="1225">
      <colorScale>
        <cfvo type="min"/>
        <cfvo type="max"/>
        <color theme="0"/>
        <color theme="0"/>
      </colorScale>
    </cfRule>
    <cfRule type="expression" dxfId="343" priority="1227">
      <formula>AN94&lt;0</formula>
    </cfRule>
  </conditionalFormatting>
  <conditionalFormatting sqref="AO94:AO102">
    <cfRule type="expression" priority="1214">
      <formula>#REF!</formula>
    </cfRule>
  </conditionalFormatting>
  <conditionalFormatting sqref="AO94:AO103">
    <cfRule type="expression" dxfId="342" priority="1212">
      <formula>IF(AO94="Validar","Rojo","Verde")</formula>
    </cfRule>
  </conditionalFormatting>
  <conditionalFormatting sqref="AO95:AO100">
    <cfRule type="colorScale" priority="1221">
      <colorScale>
        <cfvo type="min"/>
        <cfvo type="max"/>
        <color theme="0"/>
        <color theme="0"/>
      </colorScale>
    </cfRule>
    <cfRule type="expression" dxfId="341" priority="1223">
      <formula>AN95&lt;0</formula>
    </cfRule>
  </conditionalFormatting>
  <conditionalFormatting sqref="AO101">
    <cfRule type="colorScale" priority="1217">
      <colorScale>
        <cfvo type="min"/>
        <cfvo type="max"/>
        <color theme="0"/>
        <color theme="0"/>
      </colorScale>
    </cfRule>
    <cfRule type="expression" dxfId="340" priority="1219">
      <formula>AN101&lt;0</formula>
    </cfRule>
  </conditionalFormatting>
  <conditionalFormatting sqref="AO102">
    <cfRule type="colorScale" priority="1213">
      <colorScale>
        <cfvo type="min"/>
        <cfvo type="max"/>
        <color theme="0"/>
        <color theme="0"/>
      </colorScale>
    </cfRule>
    <cfRule type="expression" dxfId="339" priority="1215">
      <formula>AN102&lt;0</formula>
    </cfRule>
  </conditionalFormatting>
  <conditionalFormatting sqref="AO105">
    <cfRule type="colorScale" priority="1209">
      <colorScale>
        <cfvo type="min"/>
        <cfvo type="max"/>
        <color theme="0"/>
        <color theme="0"/>
      </colorScale>
    </cfRule>
    <cfRule type="expression" dxfId="338" priority="1211">
      <formula>AN105&lt;0</formula>
    </cfRule>
  </conditionalFormatting>
  <conditionalFormatting sqref="AO105:AO106">
    <cfRule type="expression" priority="1206">
      <formula>#REF!</formula>
    </cfRule>
  </conditionalFormatting>
  <conditionalFormatting sqref="AO105:AO107">
    <cfRule type="expression" dxfId="337" priority="1204">
      <formula>IF(AO105="Validar","Rojo","Verde")</formula>
    </cfRule>
  </conditionalFormatting>
  <conditionalFormatting sqref="AO106">
    <cfRule type="colorScale" priority="1205">
      <colorScale>
        <cfvo type="min"/>
        <cfvo type="max"/>
        <color theme="0"/>
        <color theme="0"/>
      </colorScale>
    </cfRule>
    <cfRule type="expression" dxfId="336" priority="1207">
      <formula>AN106&lt;0</formula>
    </cfRule>
  </conditionalFormatting>
  <conditionalFormatting sqref="AO110">
    <cfRule type="colorScale" priority="1193">
      <colorScale>
        <cfvo type="min"/>
        <cfvo type="max"/>
        <color theme="0"/>
        <color theme="0"/>
      </colorScale>
    </cfRule>
    <cfRule type="expression" priority="1194">
      <formula>#REF!</formula>
    </cfRule>
    <cfRule type="expression" dxfId="335" priority="1195">
      <formula>AN110&lt;0</formula>
    </cfRule>
  </conditionalFormatting>
  <conditionalFormatting sqref="AO111">
    <cfRule type="colorScale" priority="985">
      <colorScale>
        <cfvo type="min"/>
        <cfvo type="max"/>
        <color theme="0"/>
        <color theme="0"/>
      </colorScale>
    </cfRule>
    <cfRule type="expression" priority="986">
      <formula>$F$20</formula>
    </cfRule>
    <cfRule type="expression" dxfId="334" priority="987">
      <formula>AN111&lt;0</formula>
    </cfRule>
  </conditionalFormatting>
  <conditionalFormatting sqref="AO117">
    <cfRule type="colorScale" priority="1201">
      <colorScale>
        <cfvo type="min"/>
        <cfvo type="max"/>
        <color theme="0"/>
        <color theme="0"/>
      </colorScale>
    </cfRule>
    <cfRule type="expression" dxfId="333" priority="1203">
      <formula>AN117&lt;0</formula>
    </cfRule>
  </conditionalFormatting>
  <conditionalFormatting sqref="AO118:AO123">
    <cfRule type="colorScale" priority="1197">
      <colorScale>
        <cfvo type="min"/>
        <cfvo type="max"/>
        <color theme="0"/>
        <color theme="0"/>
      </colorScale>
    </cfRule>
    <cfRule type="expression" dxfId="332" priority="1199">
      <formula>AN118&lt;0</formula>
    </cfRule>
  </conditionalFormatting>
  <conditionalFormatting sqref="AO126:AO135">
    <cfRule type="expression" dxfId="331" priority="1360">
      <formula>IF(AO126="Validar","Rojo","Verde")</formula>
    </cfRule>
    <cfRule type="colorScale" priority="1361">
      <colorScale>
        <cfvo type="min"/>
        <cfvo type="max"/>
        <color theme="0"/>
        <color theme="0"/>
      </colorScale>
    </cfRule>
    <cfRule type="expression" priority="1362">
      <formula>$F$24</formula>
    </cfRule>
    <cfRule type="expression" dxfId="330" priority="1363">
      <formula>AN126&lt;0</formula>
    </cfRule>
  </conditionalFormatting>
  <conditionalFormatting sqref="AO117:AP123">
    <cfRule type="expression" priority="918">
      <formula>#REF!</formula>
    </cfRule>
  </conditionalFormatting>
  <conditionalFormatting sqref="AP6">
    <cfRule type="colorScale" priority="953">
      <colorScale>
        <cfvo type="min"/>
        <cfvo type="max"/>
        <color theme="0"/>
        <color theme="0"/>
      </colorScale>
    </cfRule>
    <cfRule type="expression" dxfId="329" priority="955">
      <formula>AO6&lt;0</formula>
    </cfRule>
  </conditionalFormatting>
  <conditionalFormatting sqref="AP6:AP17">
    <cfRule type="expression" dxfId="328" priority="904">
      <formula>IF(AP6="Validar","Rojo","Verde")</formula>
    </cfRule>
    <cfRule type="expression" priority="906">
      <formula>#REF!</formula>
    </cfRule>
  </conditionalFormatting>
  <conditionalFormatting sqref="AP7:AP10">
    <cfRule type="colorScale" priority="969">
      <colorScale>
        <cfvo type="min"/>
        <cfvo type="max"/>
        <color theme="0"/>
        <color theme="0"/>
      </colorScale>
    </cfRule>
    <cfRule type="expression" dxfId="327" priority="971">
      <formula>AO7&lt;0</formula>
    </cfRule>
  </conditionalFormatting>
  <conditionalFormatting sqref="AP11">
    <cfRule type="colorScale" priority="909">
      <colorScale>
        <cfvo type="min"/>
        <cfvo type="max"/>
        <color theme="0"/>
        <color theme="0"/>
      </colorScale>
    </cfRule>
    <cfRule type="expression" dxfId="326" priority="911">
      <formula>AO11&lt;0</formula>
    </cfRule>
  </conditionalFormatting>
  <conditionalFormatting sqref="AP12:AP15">
    <cfRule type="colorScale" priority="965">
      <colorScale>
        <cfvo type="min"/>
        <cfvo type="max"/>
        <color theme="0"/>
        <color theme="0"/>
      </colorScale>
    </cfRule>
    <cfRule type="expression" dxfId="325" priority="967">
      <formula>AO12&lt;0</formula>
    </cfRule>
  </conditionalFormatting>
  <conditionalFormatting sqref="AP16">
    <cfRule type="colorScale" priority="905">
      <colorScale>
        <cfvo type="min"/>
        <cfvo type="max"/>
        <color theme="0"/>
        <color theme="0"/>
      </colorScale>
    </cfRule>
    <cfRule type="expression" dxfId="324" priority="907">
      <formula>AO16&lt;0</formula>
    </cfRule>
  </conditionalFormatting>
  <conditionalFormatting sqref="AP17">
    <cfRule type="colorScale" priority="961">
      <colorScale>
        <cfvo type="min"/>
        <cfvo type="max"/>
        <color theme="0"/>
        <color theme="0"/>
      </colorScale>
    </cfRule>
    <cfRule type="expression" dxfId="323" priority="963">
      <formula>AO17&lt;0</formula>
    </cfRule>
  </conditionalFormatting>
  <conditionalFormatting sqref="AP19">
    <cfRule type="colorScale" priority="901">
      <colorScale>
        <cfvo type="min"/>
        <cfvo type="max"/>
        <color theme="0"/>
        <color theme="0"/>
      </colorScale>
    </cfRule>
    <cfRule type="expression" dxfId="322" priority="903">
      <formula>AO19&lt;0</formula>
    </cfRule>
  </conditionalFormatting>
  <conditionalFormatting sqref="AP19:AP20">
    <cfRule type="expression" dxfId="321" priority="900">
      <formula>IF(AP19="Validar","Rojo","Verde")</formula>
    </cfRule>
    <cfRule type="expression" priority="902">
      <formula>#REF!</formula>
    </cfRule>
  </conditionalFormatting>
  <conditionalFormatting sqref="AP20">
    <cfRule type="colorScale" priority="957">
      <colorScale>
        <cfvo type="min"/>
        <cfvo type="max"/>
        <color theme="0"/>
        <color theme="0"/>
      </colorScale>
    </cfRule>
    <cfRule type="expression" dxfId="320" priority="959">
      <formula>AO20&lt;0</formula>
    </cfRule>
  </conditionalFormatting>
  <conditionalFormatting sqref="AP24">
    <cfRule type="colorScale" priority="897">
      <colorScale>
        <cfvo type="min"/>
        <cfvo type="max"/>
        <color theme="0"/>
        <color theme="0"/>
      </colorScale>
    </cfRule>
    <cfRule type="expression" dxfId="319" priority="899">
      <formula>AO24&lt;0</formula>
    </cfRule>
  </conditionalFormatting>
  <conditionalFormatting sqref="AP24:AP25">
    <cfRule type="expression" dxfId="318" priority="896">
      <formula>IF(AP24="Validar","Rojo","Verde")</formula>
    </cfRule>
    <cfRule type="expression" priority="898">
      <formula>#REF!</formula>
    </cfRule>
  </conditionalFormatting>
  <conditionalFormatting sqref="AP25">
    <cfRule type="colorScale" priority="949">
      <colorScale>
        <cfvo type="min"/>
        <cfvo type="max"/>
        <color theme="0"/>
        <color theme="0"/>
      </colorScale>
    </cfRule>
    <cfRule type="expression" dxfId="317" priority="951">
      <formula>AO25&lt;0</formula>
    </cfRule>
  </conditionalFormatting>
  <conditionalFormatting sqref="AP27">
    <cfRule type="colorScale" priority="893">
      <colorScale>
        <cfvo type="min"/>
        <cfvo type="max"/>
        <color theme="0"/>
        <color theme="0"/>
      </colorScale>
    </cfRule>
    <cfRule type="expression" dxfId="316" priority="895">
      <formula>AO27&lt;0</formula>
    </cfRule>
  </conditionalFormatting>
  <conditionalFormatting sqref="AP27:AP28">
    <cfRule type="expression" dxfId="315" priority="892">
      <formula>IF(AP27="Validar","Rojo","Verde")</formula>
    </cfRule>
    <cfRule type="expression" priority="894">
      <formula>#REF!</formula>
    </cfRule>
  </conditionalFormatting>
  <conditionalFormatting sqref="AP28">
    <cfRule type="colorScale" priority="945">
      <colorScale>
        <cfvo type="min"/>
        <cfvo type="max"/>
        <color theme="0"/>
        <color theme="0"/>
      </colorScale>
    </cfRule>
    <cfRule type="expression" dxfId="314" priority="947">
      <formula>AO28&lt;0</formula>
    </cfRule>
  </conditionalFormatting>
  <conditionalFormatting sqref="AP30">
    <cfRule type="colorScale" priority="889">
      <colorScale>
        <cfvo type="min"/>
        <cfvo type="max"/>
        <color theme="0"/>
        <color theme="0"/>
      </colorScale>
    </cfRule>
    <cfRule type="expression" dxfId="313" priority="891">
      <formula>AO30&lt;0</formula>
    </cfRule>
  </conditionalFormatting>
  <conditionalFormatting sqref="AP30:AP31">
    <cfRule type="expression" dxfId="312" priority="888">
      <formula>IF(AP30="Validar","Rojo","Verde")</formula>
    </cfRule>
    <cfRule type="expression" priority="890">
      <formula>#REF!</formula>
    </cfRule>
  </conditionalFormatting>
  <conditionalFormatting sqref="AP31">
    <cfRule type="colorScale" priority="941">
      <colorScale>
        <cfvo type="min"/>
        <cfvo type="max"/>
        <color theme="0"/>
        <color theme="0"/>
      </colorScale>
    </cfRule>
    <cfRule type="expression" dxfId="311" priority="943">
      <formula>AO31&lt;0</formula>
    </cfRule>
  </conditionalFormatting>
  <conditionalFormatting sqref="AP40">
    <cfRule type="colorScale" priority="885">
      <colorScale>
        <cfvo type="min"/>
        <cfvo type="max"/>
        <color theme="0"/>
        <color theme="0"/>
      </colorScale>
    </cfRule>
    <cfRule type="expression" dxfId="310" priority="887">
      <formula>AO40&lt;0</formula>
    </cfRule>
  </conditionalFormatting>
  <conditionalFormatting sqref="AP40:AP67">
    <cfRule type="expression" dxfId="309" priority="884">
      <formula>IF(AP40="Validar","Rojo","Verde")</formula>
    </cfRule>
    <cfRule type="expression" priority="886">
      <formula>#REF!</formula>
    </cfRule>
  </conditionalFormatting>
  <conditionalFormatting sqref="AP41:AP67">
    <cfRule type="colorScale" priority="937">
      <colorScale>
        <cfvo type="min"/>
        <cfvo type="max"/>
        <color theme="0"/>
        <color theme="0"/>
      </colorScale>
    </cfRule>
    <cfRule type="expression" dxfId="308" priority="939">
      <formula>AO41&lt;0</formula>
    </cfRule>
  </conditionalFormatting>
  <conditionalFormatting sqref="AP69">
    <cfRule type="colorScale" priority="881">
      <colorScale>
        <cfvo type="min"/>
        <cfvo type="max"/>
        <color theme="0"/>
        <color theme="0"/>
      </colorScale>
    </cfRule>
    <cfRule type="expression" dxfId="307" priority="883">
      <formula>AO69&lt;0</formula>
    </cfRule>
  </conditionalFormatting>
  <conditionalFormatting sqref="AP69:AP82">
    <cfRule type="expression" dxfId="306" priority="880">
      <formula>IF(AP69="Validar","Rojo","Verde")</formula>
    </cfRule>
    <cfRule type="expression" priority="882">
      <formula>#REF!</formula>
    </cfRule>
  </conditionalFormatting>
  <conditionalFormatting sqref="AP70:AP82">
    <cfRule type="colorScale" priority="973">
      <colorScale>
        <cfvo type="min"/>
        <cfvo type="max"/>
        <color theme="0"/>
        <color theme="0"/>
      </colorScale>
    </cfRule>
    <cfRule type="expression" dxfId="305" priority="975">
      <formula>AO70&lt;0</formula>
    </cfRule>
  </conditionalFormatting>
  <conditionalFormatting sqref="AP84">
    <cfRule type="colorScale" priority="864">
      <colorScale>
        <cfvo type="min"/>
        <cfvo type="max"/>
        <color theme="0"/>
        <color theme="0"/>
      </colorScale>
    </cfRule>
    <cfRule type="expression" dxfId="304" priority="866">
      <formula>AO84&lt;0</formula>
    </cfRule>
  </conditionalFormatting>
  <conditionalFormatting sqref="AP84:AP91">
    <cfRule type="expression" dxfId="303" priority="863">
      <formula>IF(AP84="Validar","Rojo","Verde")</formula>
    </cfRule>
    <cfRule type="expression" priority="865">
      <formula>#REF!</formula>
    </cfRule>
  </conditionalFormatting>
  <conditionalFormatting sqref="AP85:AP91">
    <cfRule type="colorScale" priority="933">
      <colorScale>
        <cfvo type="min"/>
        <cfvo type="max"/>
        <color theme="0"/>
        <color theme="0"/>
      </colorScale>
    </cfRule>
    <cfRule type="expression" dxfId="302" priority="935">
      <formula>AO85&lt;0</formula>
    </cfRule>
  </conditionalFormatting>
  <conditionalFormatting sqref="AP93">
    <cfRule type="colorScale" priority="877">
      <colorScale>
        <cfvo type="min"/>
        <cfvo type="max"/>
        <color theme="0"/>
        <color theme="0"/>
      </colorScale>
    </cfRule>
    <cfRule type="expression" dxfId="301" priority="879">
      <formula>AO93&lt;0</formula>
    </cfRule>
  </conditionalFormatting>
  <conditionalFormatting sqref="AP93:AP102">
    <cfRule type="expression" dxfId="300" priority="876">
      <formula>IF(AP93="Validar","Rojo","Verde")</formula>
    </cfRule>
    <cfRule type="expression" priority="878">
      <formula>#REF!</formula>
    </cfRule>
  </conditionalFormatting>
  <conditionalFormatting sqref="AP94:AP102">
    <cfRule type="colorScale" priority="929">
      <colorScale>
        <cfvo type="min"/>
        <cfvo type="max"/>
        <color theme="0"/>
        <color theme="0"/>
      </colorScale>
    </cfRule>
    <cfRule type="expression" dxfId="299" priority="931">
      <formula>AO94&lt;0</formula>
    </cfRule>
  </conditionalFormatting>
  <conditionalFormatting sqref="AP104">
    <cfRule type="colorScale" priority="873">
      <colorScale>
        <cfvo type="min"/>
        <cfvo type="max"/>
        <color theme="0"/>
        <color theme="0"/>
      </colorScale>
    </cfRule>
    <cfRule type="expression" dxfId="298" priority="875">
      <formula>AO104&lt;0</formula>
    </cfRule>
  </conditionalFormatting>
  <conditionalFormatting sqref="AP104:AP106">
    <cfRule type="expression" dxfId="297" priority="872">
      <formula>IF(AP104="Validar","Rojo","Verde")</formula>
    </cfRule>
    <cfRule type="expression" priority="874">
      <formula>#REF!</formula>
    </cfRule>
  </conditionalFormatting>
  <conditionalFormatting sqref="AP105:AP106">
    <cfRule type="colorScale" priority="925">
      <colorScale>
        <cfvo type="min"/>
        <cfvo type="max"/>
        <color theme="0"/>
        <color theme="0"/>
      </colorScale>
    </cfRule>
    <cfRule type="expression" dxfId="296" priority="927">
      <formula>AO105&lt;0</formula>
    </cfRule>
  </conditionalFormatting>
  <conditionalFormatting sqref="AP110">
    <cfRule type="colorScale" priority="921">
      <colorScale>
        <cfvo type="min"/>
        <cfvo type="max"/>
        <color theme="0"/>
        <color theme="0"/>
      </colorScale>
    </cfRule>
    <cfRule type="expression" dxfId="295" priority="923">
      <formula>AO110&lt;0</formula>
    </cfRule>
  </conditionalFormatting>
  <conditionalFormatting sqref="AP110:AP111">
    <cfRule type="expression" priority="858">
      <formula>#REF!</formula>
    </cfRule>
  </conditionalFormatting>
  <conditionalFormatting sqref="AP111">
    <cfRule type="colorScale" priority="857">
      <colorScale>
        <cfvo type="min"/>
        <cfvo type="max"/>
        <color theme="0"/>
        <color theme="0"/>
      </colorScale>
    </cfRule>
    <cfRule type="expression" dxfId="294" priority="859">
      <formula>AO111&lt;0</formula>
    </cfRule>
  </conditionalFormatting>
  <conditionalFormatting sqref="AP117:AP123">
    <cfRule type="colorScale" priority="917">
      <colorScale>
        <cfvo type="min"/>
        <cfvo type="max"/>
        <color theme="0"/>
        <color theme="0"/>
      </colorScale>
    </cfRule>
    <cfRule type="expression" dxfId="293" priority="919">
      <formula>AO117&lt;0</formula>
    </cfRule>
  </conditionalFormatting>
  <conditionalFormatting sqref="AP125">
    <cfRule type="colorScale" priority="869">
      <colorScale>
        <cfvo type="min"/>
        <cfvo type="max"/>
        <color theme="0"/>
        <color theme="0"/>
      </colorScale>
    </cfRule>
    <cfRule type="expression" dxfId="292" priority="871">
      <formula>AO125&lt;0</formula>
    </cfRule>
  </conditionalFormatting>
  <conditionalFormatting sqref="AP125:AP134">
    <cfRule type="expression" dxfId="291" priority="868">
      <formula>IF(AP125="Validar","Rojo","Verde")</formula>
    </cfRule>
    <cfRule type="expression" priority="870">
      <formula>#REF!</formula>
    </cfRule>
  </conditionalFormatting>
  <conditionalFormatting sqref="AP126:AP134">
    <cfRule type="colorScale" priority="913">
      <colorScale>
        <cfvo type="min"/>
        <cfvo type="max"/>
        <color theme="0"/>
        <color theme="0"/>
      </colorScale>
    </cfRule>
    <cfRule type="expression" dxfId="290" priority="915">
      <formula>AO126&lt;0</formula>
    </cfRule>
  </conditionalFormatting>
  <conditionalFormatting sqref="AR6:AR10">
    <cfRule type="colorScale" priority="1189">
      <colorScale>
        <cfvo type="min"/>
        <cfvo type="max"/>
        <color theme="0"/>
        <color theme="0"/>
      </colorScale>
    </cfRule>
    <cfRule type="expression" dxfId="289" priority="1191">
      <formula>AQ6&lt;0</formula>
    </cfRule>
  </conditionalFormatting>
  <conditionalFormatting sqref="AR6:AR21">
    <cfRule type="expression" dxfId="288" priority="1064">
      <formula>IF(AR6="Validar","Rojo","Verde")</formula>
    </cfRule>
    <cfRule type="expression" priority="1066">
      <formula>#REF!</formula>
    </cfRule>
  </conditionalFormatting>
  <conditionalFormatting sqref="AR11">
    <cfRule type="colorScale" priority="1081">
      <colorScale>
        <cfvo type="min"/>
        <cfvo type="max"/>
        <color theme="0"/>
        <color theme="0"/>
      </colorScale>
    </cfRule>
    <cfRule type="expression" dxfId="287" priority="1083">
      <formula>AQ11&lt;0</formula>
    </cfRule>
  </conditionalFormatting>
  <conditionalFormatting sqref="AR12:AR15">
    <cfRule type="colorScale" priority="1185">
      <colorScale>
        <cfvo type="min"/>
        <cfvo type="max"/>
        <color theme="0"/>
        <color theme="0"/>
      </colorScale>
    </cfRule>
    <cfRule type="expression" dxfId="286" priority="1187">
      <formula>AQ12&lt;0</formula>
    </cfRule>
  </conditionalFormatting>
  <conditionalFormatting sqref="AR16">
    <cfRule type="colorScale" priority="1073">
      <colorScale>
        <cfvo type="min"/>
        <cfvo type="max"/>
        <color theme="0"/>
        <color theme="0"/>
      </colorScale>
    </cfRule>
    <cfRule type="expression" dxfId="285" priority="1075">
      <formula>AQ16&lt;0</formula>
    </cfRule>
  </conditionalFormatting>
  <conditionalFormatting sqref="AR17:AR18">
    <cfRule type="colorScale" priority="1181">
      <colorScale>
        <cfvo type="min"/>
        <cfvo type="max"/>
        <color theme="0"/>
        <color theme="0"/>
      </colorScale>
    </cfRule>
    <cfRule type="expression" dxfId="284" priority="1183">
      <formula>AQ17&lt;0</formula>
    </cfRule>
  </conditionalFormatting>
  <conditionalFormatting sqref="AR19">
    <cfRule type="colorScale" priority="1065">
      <colorScale>
        <cfvo type="min"/>
        <cfvo type="max"/>
        <color theme="0"/>
        <color theme="0"/>
      </colorScale>
    </cfRule>
    <cfRule type="expression" dxfId="283" priority="1067">
      <formula>AQ19&lt;0</formula>
    </cfRule>
  </conditionalFormatting>
  <conditionalFormatting sqref="AR20:AR21">
    <cfRule type="colorScale" priority="1177">
      <colorScale>
        <cfvo type="min"/>
        <cfvo type="max"/>
        <color theme="0"/>
        <color theme="0"/>
      </colorScale>
    </cfRule>
    <cfRule type="expression" dxfId="282" priority="1179">
      <formula>AQ20&lt;0</formula>
    </cfRule>
  </conditionalFormatting>
  <conditionalFormatting sqref="AR24">
    <cfRule type="colorScale" priority="1057">
      <colorScale>
        <cfvo type="min"/>
        <cfvo type="max"/>
        <color theme="0"/>
        <color theme="0"/>
      </colorScale>
    </cfRule>
    <cfRule type="expression" dxfId="281" priority="1059">
      <formula>AQ24&lt;0</formula>
    </cfRule>
  </conditionalFormatting>
  <conditionalFormatting sqref="AR24:AR32">
    <cfRule type="expression" dxfId="280" priority="1040">
      <formula>IF(AR24="Validar","Rojo","Verde")</formula>
    </cfRule>
    <cfRule type="expression" priority="1042">
      <formula>#REF!</formula>
    </cfRule>
  </conditionalFormatting>
  <conditionalFormatting sqref="AR25">
    <cfRule type="colorScale" priority="1173">
      <colorScale>
        <cfvo type="min"/>
        <cfvo type="max"/>
        <color theme="0"/>
        <color theme="0"/>
      </colorScale>
    </cfRule>
    <cfRule type="expression" dxfId="279" priority="1175">
      <formula>AQ25&lt;0</formula>
    </cfRule>
  </conditionalFormatting>
  <conditionalFormatting sqref="AR26">
    <cfRule type="colorScale" priority="1169">
      <colorScale>
        <cfvo type="min"/>
        <cfvo type="max"/>
        <color theme="0"/>
        <color theme="0"/>
      </colorScale>
    </cfRule>
    <cfRule type="expression" dxfId="278" priority="1171">
      <formula>AQ26&lt;0</formula>
    </cfRule>
  </conditionalFormatting>
  <conditionalFormatting sqref="AR27">
    <cfRule type="colorScale" priority="1049">
      <colorScale>
        <cfvo type="min"/>
        <cfvo type="max"/>
        <color theme="0"/>
        <color theme="0"/>
      </colorScale>
    </cfRule>
    <cfRule type="expression" dxfId="277" priority="1051">
      <formula>AQ27&lt;0</formula>
    </cfRule>
  </conditionalFormatting>
  <conditionalFormatting sqref="AR28">
    <cfRule type="colorScale" priority="1165">
      <colorScale>
        <cfvo type="min"/>
        <cfvo type="max"/>
        <color theme="0"/>
        <color theme="0"/>
      </colorScale>
    </cfRule>
    <cfRule type="expression" dxfId="276" priority="1167">
      <formula>AQ28&lt;0</formula>
    </cfRule>
  </conditionalFormatting>
  <conditionalFormatting sqref="AR29">
    <cfRule type="colorScale" priority="1161">
      <colorScale>
        <cfvo type="min"/>
        <cfvo type="max"/>
        <color theme="0"/>
        <color theme="0"/>
      </colorScale>
    </cfRule>
    <cfRule type="expression" dxfId="275" priority="1163">
      <formula>AQ29&lt;0</formula>
    </cfRule>
  </conditionalFormatting>
  <conditionalFormatting sqref="AR30">
    <cfRule type="colorScale" priority="1041">
      <colorScale>
        <cfvo type="min"/>
        <cfvo type="max"/>
        <color theme="0"/>
        <color theme="0"/>
      </colorScale>
    </cfRule>
    <cfRule type="expression" dxfId="274" priority="1043">
      <formula>AQ30&lt;0</formula>
    </cfRule>
  </conditionalFormatting>
  <conditionalFormatting sqref="AR31">
    <cfRule type="colorScale" priority="1157">
      <colorScale>
        <cfvo type="min"/>
        <cfvo type="max"/>
        <color theme="0"/>
        <color theme="0"/>
      </colorScale>
    </cfRule>
    <cfRule type="expression" dxfId="273" priority="1159">
      <formula>AQ31&lt;0</formula>
    </cfRule>
  </conditionalFormatting>
  <conditionalFormatting sqref="AR32">
    <cfRule type="colorScale" priority="1153">
      <colorScale>
        <cfvo type="min"/>
        <cfvo type="max"/>
        <color theme="0"/>
        <color theme="0"/>
      </colorScale>
    </cfRule>
    <cfRule type="expression" dxfId="272" priority="1155">
      <formula>AQ32&lt;0</formula>
    </cfRule>
  </conditionalFormatting>
  <conditionalFormatting sqref="AR40">
    <cfRule type="colorScale" priority="1033">
      <colorScale>
        <cfvo type="min"/>
        <cfvo type="max"/>
        <color theme="0"/>
        <color theme="0"/>
      </colorScale>
    </cfRule>
    <cfRule type="expression" priority="1034">
      <formula>#REF!</formula>
    </cfRule>
    <cfRule type="expression" dxfId="271" priority="1035">
      <formula>AQ40&lt;0</formula>
    </cfRule>
  </conditionalFormatting>
  <conditionalFormatting sqref="AR40:AR107">
    <cfRule type="expression" dxfId="270" priority="992">
      <formula>IF(AR40="Validar","Rojo","Verde")</formula>
    </cfRule>
  </conditionalFormatting>
  <conditionalFormatting sqref="AR41:AR68">
    <cfRule type="colorScale" priority="1149">
      <colorScale>
        <cfvo type="min"/>
        <cfvo type="max"/>
        <color theme="0"/>
        <color theme="0"/>
      </colorScale>
    </cfRule>
    <cfRule type="expression" priority="1150">
      <formula>$F$20</formula>
    </cfRule>
    <cfRule type="expression" dxfId="269" priority="1151">
      <formula>AQ41&lt;0</formula>
    </cfRule>
  </conditionalFormatting>
  <conditionalFormatting sqref="AR69">
    <cfRule type="colorScale" priority="1025">
      <colorScale>
        <cfvo type="min"/>
        <cfvo type="max"/>
        <color theme="0"/>
        <color theme="0"/>
      </colorScale>
    </cfRule>
    <cfRule type="expression" priority="1026">
      <formula>#REF!</formula>
    </cfRule>
    <cfRule type="expression" dxfId="268" priority="1027">
      <formula>AQ69&lt;0</formula>
    </cfRule>
  </conditionalFormatting>
  <conditionalFormatting sqref="AR70:AR82">
    <cfRule type="colorScale" priority="1333">
      <colorScale>
        <cfvo type="min"/>
        <cfvo type="max"/>
        <color theme="0"/>
        <color theme="0"/>
      </colorScale>
    </cfRule>
    <cfRule type="expression" priority="1334">
      <formula>$F$20</formula>
    </cfRule>
    <cfRule type="expression" dxfId="267" priority="1335">
      <formula>AQ70&lt;0</formula>
    </cfRule>
  </conditionalFormatting>
  <conditionalFormatting sqref="AR83 AR92 AR103 AR107">
    <cfRule type="expression" dxfId="266" priority="1327">
      <formula>AQ83&lt;0</formula>
    </cfRule>
  </conditionalFormatting>
  <conditionalFormatting sqref="AR84">
    <cfRule type="colorScale" priority="993">
      <colorScale>
        <cfvo type="min"/>
        <cfvo type="max"/>
        <color theme="0"/>
        <color theme="0"/>
      </colorScale>
    </cfRule>
    <cfRule type="expression" priority="994">
      <formula>#REF!</formula>
    </cfRule>
    <cfRule type="expression" dxfId="265" priority="995">
      <formula>AQ84&lt;0</formula>
    </cfRule>
  </conditionalFormatting>
  <conditionalFormatting sqref="AR85:AR91">
    <cfRule type="colorScale" priority="1341">
      <colorScale>
        <cfvo type="min"/>
        <cfvo type="max"/>
        <color theme="0"/>
        <color theme="0"/>
      </colorScale>
    </cfRule>
    <cfRule type="expression" priority="1342">
      <formula>$F$20</formula>
    </cfRule>
    <cfRule type="expression" dxfId="264" priority="1343">
      <formula>AQ85&lt;0</formula>
    </cfRule>
  </conditionalFormatting>
  <conditionalFormatting sqref="AR83 AR92 AR103 AR107">
    <cfRule type="colorScale" priority="1325">
      <colorScale>
        <cfvo type="min"/>
        <cfvo type="max"/>
        <color theme="0"/>
        <color theme="0"/>
      </colorScale>
    </cfRule>
  </conditionalFormatting>
  <conditionalFormatting sqref="AR93">
    <cfRule type="colorScale" priority="1017">
      <colorScale>
        <cfvo type="min"/>
        <cfvo type="max"/>
        <color theme="0"/>
        <color theme="0"/>
      </colorScale>
    </cfRule>
    <cfRule type="expression" priority="1018">
      <formula>#REF!</formula>
    </cfRule>
    <cfRule type="expression" dxfId="263" priority="1019">
      <formula>AQ93&lt;0</formula>
    </cfRule>
  </conditionalFormatting>
  <conditionalFormatting sqref="AR94:AR102">
    <cfRule type="colorScale" priority="1345">
      <colorScale>
        <cfvo type="min"/>
        <cfvo type="max"/>
        <color theme="0"/>
        <color theme="0"/>
      </colorScale>
    </cfRule>
    <cfRule type="expression" priority="1346">
      <formula>$F$20</formula>
    </cfRule>
    <cfRule type="expression" dxfId="262" priority="1347">
      <formula>AQ94&lt;0</formula>
    </cfRule>
  </conditionalFormatting>
  <conditionalFormatting sqref="AR104">
    <cfRule type="colorScale" priority="1009">
      <colorScale>
        <cfvo type="min"/>
        <cfvo type="max"/>
        <color theme="0"/>
        <color theme="0"/>
      </colorScale>
    </cfRule>
    <cfRule type="expression" priority="1010">
      <formula>#REF!</formula>
    </cfRule>
    <cfRule type="expression" dxfId="261" priority="1011">
      <formula>AQ104&lt;0</formula>
    </cfRule>
  </conditionalFormatting>
  <conditionalFormatting sqref="AR105:AR106">
    <cfRule type="colorScale" priority="1349">
      <colorScale>
        <cfvo type="min"/>
        <cfvo type="max"/>
        <color theme="0"/>
        <color theme="0"/>
      </colorScale>
    </cfRule>
    <cfRule type="expression" priority="1350">
      <formula>$F$20</formula>
    </cfRule>
    <cfRule type="expression" dxfId="260" priority="1351">
      <formula>AQ105&lt;0</formula>
    </cfRule>
  </conditionalFormatting>
  <conditionalFormatting sqref="AR110">
    <cfRule type="colorScale" priority="1353">
      <colorScale>
        <cfvo type="min"/>
        <cfvo type="max"/>
        <color theme="0"/>
        <color theme="0"/>
      </colorScale>
    </cfRule>
    <cfRule type="expression" dxfId="259" priority="1355">
      <formula>AQ110&lt;0</formula>
    </cfRule>
  </conditionalFormatting>
  <conditionalFormatting sqref="AR110:AR111">
    <cfRule type="expression" priority="982">
      <formula>$F$20</formula>
    </cfRule>
  </conditionalFormatting>
  <conditionalFormatting sqref="AR111">
    <cfRule type="colorScale" priority="981">
      <colorScale>
        <cfvo type="min"/>
        <cfvo type="max"/>
        <color theme="0"/>
        <color theme="0"/>
      </colorScale>
    </cfRule>
    <cfRule type="expression" dxfId="258" priority="983">
      <formula>AQ111&lt;0</formula>
    </cfRule>
  </conditionalFormatting>
  <conditionalFormatting sqref="AR117:AR123">
    <cfRule type="colorScale" priority="1385">
      <colorScale>
        <cfvo type="min"/>
        <cfvo type="max"/>
        <color theme="0"/>
        <color theme="0"/>
      </colorScale>
    </cfRule>
    <cfRule type="expression" priority="1386">
      <formula>$F$20</formula>
    </cfRule>
    <cfRule type="expression" dxfId="257" priority="1387">
      <formula>AQ117&lt;0</formula>
    </cfRule>
  </conditionalFormatting>
  <conditionalFormatting sqref="AR125">
    <cfRule type="colorScale" priority="1001">
      <colorScale>
        <cfvo type="min"/>
        <cfvo type="max"/>
        <color theme="0"/>
        <color theme="0"/>
      </colorScale>
    </cfRule>
    <cfRule type="expression" priority="1002">
      <formula>#REF!</formula>
    </cfRule>
    <cfRule type="expression" dxfId="256" priority="1003">
      <formula>AQ125&lt;0</formula>
    </cfRule>
  </conditionalFormatting>
  <conditionalFormatting sqref="AR125:AR135">
    <cfRule type="expression" dxfId="255" priority="1000">
      <formula>IF(AR125="Validar","Rojo","Verde")</formula>
    </cfRule>
  </conditionalFormatting>
  <conditionalFormatting sqref="AR126:AR132">
    <cfRule type="colorScale" priority="1389">
      <colorScale>
        <cfvo type="min"/>
        <cfvo type="max"/>
        <color theme="0"/>
        <color theme="0"/>
      </colorScale>
    </cfRule>
    <cfRule type="expression" dxfId="254" priority="1391">
      <formula>AQ126&lt;0</formula>
    </cfRule>
  </conditionalFormatting>
  <conditionalFormatting sqref="AR126:AR134">
    <cfRule type="expression" priority="1390">
      <formula>$F$20</formula>
    </cfRule>
  </conditionalFormatting>
  <conditionalFormatting sqref="AR133:AR134">
    <cfRule type="colorScale" priority="1393">
      <colorScale>
        <cfvo type="min"/>
        <cfvo type="max"/>
        <color theme="0"/>
        <color theme="0"/>
      </colorScale>
    </cfRule>
    <cfRule type="expression" dxfId="253" priority="1395">
      <formula>AQ133&lt;0</formula>
    </cfRule>
  </conditionalFormatting>
  <conditionalFormatting sqref="AR135">
    <cfRule type="colorScale" priority="1377">
      <colorScale>
        <cfvo type="min"/>
        <cfvo type="max"/>
        <color theme="0"/>
        <color theme="0"/>
      </colorScale>
    </cfRule>
    <cfRule type="expression" priority="1378">
      <formula>$F$24</formula>
    </cfRule>
    <cfRule type="expression" dxfId="252" priority="1379">
      <formula>AQ135&lt;0</formula>
    </cfRule>
  </conditionalFormatting>
  <conditionalFormatting sqref="AR83:AS83 AR92:AS92 AR103:AS103 AR107:AS107">
    <cfRule type="expression" priority="1326">
      <formula>$F$24</formula>
    </cfRule>
  </conditionalFormatting>
  <conditionalFormatting sqref="AR110:AS111">
    <cfRule type="expression" dxfId="251" priority="976">
      <formula>IF(AR110="Validar","Rojo","Verde")</formula>
    </cfRule>
  </conditionalFormatting>
  <conditionalFormatting sqref="AR117:AS123">
    <cfRule type="expression" dxfId="250" priority="1096">
      <formula>IF(AR117="Validar","Rojo","Verde")</formula>
    </cfRule>
  </conditionalFormatting>
  <conditionalFormatting sqref="AS41:AS67">
    <cfRule type="colorScale" priority="1145">
      <colorScale>
        <cfvo type="min"/>
        <cfvo type="max"/>
        <color theme="0"/>
        <color theme="0"/>
      </colorScale>
    </cfRule>
    <cfRule type="expression" priority="1146">
      <formula>#REF!</formula>
    </cfRule>
    <cfRule type="expression" dxfId="249" priority="1147">
      <formula>AR41&lt;0</formula>
    </cfRule>
  </conditionalFormatting>
  <conditionalFormatting sqref="AS41:AS68">
    <cfRule type="expression" dxfId="248" priority="1144">
      <formula>IF(AS41="Validar","Rojo","Verde")</formula>
    </cfRule>
  </conditionalFormatting>
  <conditionalFormatting sqref="AS68 AS83 AS92 AS103 AS107">
    <cfRule type="expression" dxfId="247" priority="1331">
      <formula>AR68&lt;0</formula>
    </cfRule>
  </conditionalFormatting>
  <conditionalFormatting sqref="AS68">
    <cfRule type="expression" priority="1330">
      <formula>$F$24</formula>
    </cfRule>
  </conditionalFormatting>
  <conditionalFormatting sqref="AS70">
    <cfRule type="colorScale" priority="1141">
      <colorScale>
        <cfvo type="min"/>
        <cfvo type="max"/>
        <color theme="0"/>
        <color theme="0"/>
      </colorScale>
    </cfRule>
    <cfRule type="expression" dxfId="246" priority="1143">
      <formula>AR70&lt;0</formula>
    </cfRule>
  </conditionalFormatting>
  <conditionalFormatting sqref="AS70:AS82">
    <cfRule type="expression" priority="1138">
      <formula>#REF!</formula>
    </cfRule>
  </conditionalFormatting>
  <conditionalFormatting sqref="AS70:AS83">
    <cfRule type="expression" dxfId="245" priority="1136">
      <formula>IF(AS70="Validar","Rojo","Verde")</formula>
    </cfRule>
  </conditionalFormatting>
  <conditionalFormatting sqref="AS71:AS79">
    <cfRule type="colorScale" priority="1137">
      <colorScale>
        <cfvo type="min"/>
        <cfvo type="max"/>
        <color theme="0"/>
        <color theme="0"/>
      </colorScale>
    </cfRule>
    <cfRule type="expression" dxfId="244" priority="1139">
      <formula>AR71&lt;0</formula>
    </cfRule>
  </conditionalFormatting>
  <conditionalFormatting sqref="AS80:AS82">
    <cfRule type="colorScale" priority="1337">
      <colorScale>
        <cfvo type="min"/>
        <cfvo type="max"/>
        <color theme="0"/>
        <color theme="0"/>
      </colorScale>
    </cfRule>
    <cfRule type="expression" dxfId="243" priority="1339">
      <formula>AR80&lt;0</formula>
    </cfRule>
  </conditionalFormatting>
  <conditionalFormatting sqref="AS83 AS68 AS92 AS103 AS107">
    <cfRule type="colorScale" priority="1329">
      <colorScale>
        <cfvo type="min"/>
        <cfvo type="max"/>
        <color theme="0"/>
        <color theme="0"/>
      </colorScale>
    </cfRule>
  </conditionalFormatting>
  <conditionalFormatting sqref="AS85">
    <cfRule type="colorScale" priority="1133">
      <colorScale>
        <cfvo type="min"/>
        <cfvo type="max"/>
        <color theme="0"/>
        <color theme="0"/>
      </colorScale>
    </cfRule>
    <cfRule type="expression" dxfId="242" priority="1135">
      <formula>AR85&lt;0</formula>
    </cfRule>
  </conditionalFormatting>
  <conditionalFormatting sqref="AS85:AS91">
    <cfRule type="expression" priority="1130">
      <formula>#REF!</formula>
    </cfRule>
  </conditionalFormatting>
  <conditionalFormatting sqref="AS85:AS92">
    <cfRule type="expression" dxfId="241" priority="1128">
      <formula>IF(AS85="Validar","Rojo","Verde")</formula>
    </cfRule>
  </conditionalFormatting>
  <conditionalFormatting sqref="AS86:AS91">
    <cfRule type="colorScale" priority="1129">
      <colorScale>
        <cfvo type="min"/>
        <cfvo type="max"/>
        <color theme="0"/>
        <color theme="0"/>
      </colorScale>
    </cfRule>
    <cfRule type="expression" dxfId="240" priority="1131">
      <formula>AR86&lt;0</formula>
    </cfRule>
  </conditionalFormatting>
  <conditionalFormatting sqref="AS94">
    <cfRule type="colorScale" priority="1125">
      <colorScale>
        <cfvo type="min"/>
        <cfvo type="max"/>
        <color theme="0"/>
        <color theme="0"/>
      </colorScale>
    </cfRule>
    <cfRule type="expression" dxfId="239" priority="1127">
      <formula>AR94&lt;0</formula>
    </cfRule>
  </conditionalFormatting>
  <conditionalFormatting sqref="AS94:AS102">
    <cfRule type="expression" priority="1114">
      <formula>#REF!</formula>
    </cfRule>
  </conditionalFormatting>
  <conditionalFormatting sqref="AS94:AS103">
    <cfRule type="expression" dxfId="238" priority="1112">
      <formula>IF(AS94="Validar","Rojo","Verde")</formula>
    </cfRule>
  </conditionalFormatting>
  <conditionalFormatting sqref="AS95:AS100">
    <cfRule type="colorScale" priority="1121">
      <colorScale>
        <cfvo type="min"/>
        <cfvo type="max"/>
        <color theme="0"/>
        <color theme="0"/>
      </colorScale>
    </cfRule>
    <cfRule type="expression" dxfId="237" priority="1123">
      <formula>AR95&lt;0</formula>
    </cfRule>
  </conditionalFormatting>
  <conditionalFormatting sqref="AS101">
    <cfRule type="colorScale" priority="1117">
      <colorScale>
        <cfvo type="min"/>
        <cfvo type="max"/>
        <color theme="0"/>
        <color theme="0"/>
      </colorScale>
    </cfRule>
    <cfRule type="expression" dxfId="236" priority="1119">
      <formula>AR101&lt;0</formula>
    </cfRule>
  </conditionalFormatting>
  <conditionalFormatting sqref="AS102">
    <cfRule type="colorScale" priority="1113">
      <colorScale>
        <cfvo type="min"/>
        <cfvo type="max"/>
        <color theme="0"/>
        <color theme="0"/>
      </colorScale>
    </cfRule>
    <cfRule type="expression" dxfId="235" priority="1115">
      <formula>AR102&lt;0</formula>
    </cfRule>
  </conditionalFormatting>
  <conditionalFormatting sqref="AS105">
    <cfRule type="colorScale" priority="1109">
      <colorScale>
        <cfvo type="min"/>
        <cfvo type="max"/>
        <color theme="0"/>
        <color theme="0"/>
      </colorScale>
    </cfRule>
    <cfRule type="expression" dxfId="234" priority="1111">
      <formula>AR105&lt;0</formula>
    </cfRule>
  </conditionalFormatting>
  <conditionalFormatting sqref="AS105:AS106">
    <cfRule type="expression" priority="1106">
      <formula>#REF!</formula>
    </cfRule>
  </conditionalFormatting>
  <conditionalFormatting sqref="AS105:AS107">
    <cfRule type="expression" dxfId="233" priority="1104">
      <formula>IF(AS105="Validar","Rojo","Verde")</formula>
    </cfRule>
  </conditionalFormatting>
  <conditionalFormatting sqref="AS106">
    <cfRule type="colorScale" priority="1105">
      <colorScale>
        <cfvo type="min"/>
        <cfvo type="max"/>
        <color theme="0"/>
        <color theme="0"/>
      </colorScale>
    </cfRule>
    <cfRule type="expression" dxfId="232" priority="1107">
      <formula>AR106&lt;0</formula>
    </cfRule>
  </conditionalFormatting>
  <conditionalFormatting sqref="AS110">
    <cfRule type="colorScale" priority="1093">
      <colorScale>
        <cfvo type="min"/>
        <cfvo type="max"/>
        <color theme="0"/>
        <color theme="0"/>
      </colorScale>
    </cfRule>
    <cfRule type="expression" dxfId="231" priority="1095">
      <formula>AR110&lt;0</formula>
    </cfRule>
  </conditionalFormatting>
  <conditionalFormatting sqref="AS110:AS111">
    <cfRule type="expression" priority="978">
      <formula>#REF!</formula>
    </cfRule>
  </conditionalFormatting>
  <conditionalFormatting sqref="AS111">
    <cfRule type="colorScale" priority="977">
      <colorScale>
        <cfvo type="min"/>
        <cfvo type="max"/>
        <color theme="0"/>
        <color theme="0"/>
      </colorScale>
    </cfRule>
    <cfRule type="expression" dxfId="230" priority="979">
      <formula>AR111&lt;0</formula>
    </cfRule>
  </conditionalFormatting>
  <conditionalFormatting sqref="AS117">
    <cfRule type="colorScale" priority="1101">
      <colorScale>
        <cfvo type="min"/>
        <cfvo type="max"/>
        <color theme="0"/>
        <color theme="0"/>
      </colorScale>
    </cfRule>
    <cfRule type="expression" dxfId="229" priority="1103">
      <formula>AR117&lt;0</formula>
    </cfRule>
  </conditionalFormatting>
  <conditionalFormatting sqref="AS117:AS123">
    <cfRule type="expression" priority="1098">
      <formula>#REF!</formula>
    </cfRule>
  </conditionalFormatting>
  <conditionalFormatting sqref="AS118:AS123">
    <cfRule type="colorScale" priority="1097">
      <colorScale>
        <cfvo type="min"/>
        <cfvo type="max"/>
        <color theme="0"/>
        <color theme="0"/>
      </colorScale>
    </cfRule>
    <cfRule type="expression" dxfId="228" priority="1099">
      <formula>AR118&lt;0</formula>
    </cfRule>
  </conditionalFormatting>
  <conditionalFormatting sqref="AS126:AS135">
    <cfRule type="expression" dxfId="227" priority="1380">
      <formula>IF(AS126="Validar","Rojo","Verde")</formula>
    </cfRule>
    <cfRule type="colorScale" priority="1381">
      <colorScale>
        <cfvo type="min"/>
        <cfvo type="max"/>
        <color theme="0"/>
        <color theme="0"/>
      </colorScale>
    </cfRule>
    <cfRule type="expression" priority="1382">
      <formula>$F$24</formula>
    </cfRule>
    <cfRule type="expression" dxfId="226" priority="1383">
      <formula>AR126&lt;0</formula>
    </cfRule>
  </conditionalFormatting>
  <conditionalFormatting sqref="AU6:AU10">
    <cfRule type="colorScale" priority="812">
      <colorScale>
        <cfvo type="min"/>
        <cfvo type="max"/>
        <color theme="0"/>
        <color theme="0"/>
      </colorScale>
    </cfRule>
    <cfRule type="expression" dxfId="225" priority="814">
      <formula>AT6&lt;0</formula>
    </cfRule>
  </conditionalFormatting>
  <conditionalFormatting sqref="AU6:AU21">
    <cfRule type="expression" dxfId="224" priority="759">
      <formula>IF(AU6="Validar","Rojo","Verde")</formula>
    </cfRule>
    <cfRule type="expression" priority="761">
      <formula>#REF!</formula>
    </cfRule>
  </conditionalFormatting>
  <conditionalFormatting sqref="AU11">
    <cfRule type="colorScale" priority="768">
      <colorScale>
        <cfvo type="min"/>
        <cfvo type="max"/>
        <color theme="0"/>
        <color theme="0"/>
      </colorScale>
    </cfRule>
    <cfRule type="expression" dxfId="223" priority="770">
      <formula>AT11&lt;0</formula>
    </cfRule>
  </conditionalFormatting>
  <conditionalFormatting sqref="AU12:AU15">
    <cfRule type="colorScale" priority="808">
      <colorScale>
        <cfvo type="min"/>
        <cfvo type="max"/>
        <color theme="0"/>
        <color theme="0"/>
      </colorScale>
    </cfRule>
    <cfRule type="expression" dxfId="222" priority="810">
      <formula>AT12&lt;0</formula>
    </cfRule>
  </conditionalFormatting>
  <conditionalFormatting sqref="AU16">
    <cfRule type="colorScale" priority="764">
      <colorScale>
        <cfvo type="min"/>
        <cfvo type="max"/>
        <color theme="0"/>
        <color theme="0"/>
      </colorScale>
    </cfRule>
    <cfRule type="expression" dxfId="221" priority="766">
      <formula>AT16&lt;0</formula>
    </cfRule>
  </conditionalFormatting>
  <conditionalFormatting sqref="AU17:AU18">
    <cfRule type="colorScale" priority="804">
      <colorScale>
        <cfvo type="min"/>
        <cfvo type="max"/>
        <color theme="0"/>
        <color theme="0"/>
      </colorScale>
    </cfRule>
    <cfRule type="expression" dxfId="220" priority="806">
      <formula>AT17&lt;0</formula>
    </cfRule>
  </conditionalFormatting>
  <conditionalFormatting sqref="AU19">
    <cfRule type="colorScale" priority="760">
      <colorScale>
        <cfvo type="min"/>
        <cfvo type="max"/>
        <color theme="0"/>
        <color theme="0"/>
      </colorScale>
    </cfRule>
    <cfRule type="expression" dxfId="219" priority="762">
      <formula>AT19&lt;0</formula>
    </cfRule>
  </conditionalFormatting>
  <conditionalFormatting sqref="AU20:AU21">
    <cfRule type="colorScale" priority="800">
      <colorScale>
        <cfvo type="min"/>
        <cfvo type="max"/>
        <color theme="0"/>
        <color theme="0"/>
      </colorScale>
    </cfRule>
    <cfRule type="expression" dxfId="218" priority="802">
      <formula>AT20&lt;0</formula>
    </cfRule>
  </conditionalFormatting>
  <conditionalFormatting sqref="AU24">
    <cfRule type="colorScale" priority="756">
      <colorScale>
        <cfvo type="min"/>
        <cfvo type="max"/>
        <color theme="0"/>
        <color theme="0"/>
      </colorScale>
    </cfRule>
    <cfRule type="expression" dxfId="217" priority="758">
      <formula>AT24&lt;0</formula>
    </cfRule>
  </conditionalFormatting>
  <conditionalFormatting sqref="AU24:AU32">
    <cfRule type="expression" dxfId="216" priority="747">
      <formula>IF(AU24="Validar","Rojo","Verde")</formula>
    </cfRule>
    <cfRule type="expression" priority="749">
      <formula>#REF!</formula>
    </cfRule>
  </conditionalFormatting>
  <conditionalFormatting sqref="AU25">
    <cfRule type="colorScale" priority="796">
      <colorScale>
        <cfvo type="min"/>
        <cfvo type="max"/>
        <color theme="0"/>
        <color theme="0"/>
      </colorScale>
    </cfRule>
    <cfRule type="expression" dxfId="215" priority="798">
      <formula>AT25&lt;0</formula>
    </cfRule>
  </conditionalFormatting>
  <conditionalFormatting sqref="AU26">
    <cfRule type="colorScale" priority="792">
      <colorScale>
        <cfvo type="min"/>
        <cfvo type="max"/>
        <color theme="0"/>
        <color theme="0"/>
      </colorScale>
    </cfRule>
    <cfRule type="expression" dxfId="214" priority="794">
      <formula>AT26&lt;0</formula>
    </cfRule>
  </conditionalFormatting>
  <conditionalFormatting sqref="AU27">
    <cfRule type="colorScale" priority="752">
      <colorScale>
        <cfvo type="min"/>
        <cfvo type="max"/>
        <color theme="0"/>
        <color theme="0"/>
      </colorScale>
    </cfRule>
    <cfRule type="expression" dxfId="213" priority="754">
      <formula>AT27&lt;0</formula>
    </cfRule>
  </conditionalFormatting>
  <conditionalFormatting sqref="AU28">
    <cfRule type="colorScale" priority="788">
      <colorScale>
        <cfvo type="min"/>
        <cfvo type="max"/>
        <color theme="0"/>
        <color theme="0"/>
      </colorScale>
    </cfRule>
    <cfRule type="expression" dxfId="212" priority="790">
      <formula>AT28&lt;0</formula>
    </cfRule>
  </conditionalFormatting>
  <conditionalFormatting sqref="AU29">
    <cfRule type="colorScale" priority="784">
      <colorScale>
        <cfvo type="min"/>
        <cfvo type="max"/>
        <color theme="0"/>
        <color theme="0"/>
      </colorScale>
    </cfRule>
    <cfRule type="expression" dxfId="211" priority="786">
      <formula>AT29&lt;0</formula>
    </cfRule>
  </conditionalFormatting>
  <conditionalFormatting sqref="AU30">
    <cfRule type="colorScale" priority="748">
      <colorScale>
        <cfvo type="min"/>
        <cfvo type="max"/>
        <color theme="0"/>
        <color theme="0"/>
      </colorScale>
    </cfRule>
    <cfRule type="expression" dxfId="210" priority="750">
      <formula>AT30&lt;0</formula>
    </cfRule>
  </conditionalFormatting>
  <conditionalFormatting sqref="AU31">
    <cfRule type="colorScale" priority="780">
      <colorScale>
        <cfvo type="min"/>
        <cfvo type="max"/>
        <color theme="0"/>
        <color theme="0"/>
      </colorScale>
    </cfRule>
    <cfRule type="expression" dxfId="209" priority="782">
      <formula>AT31&lt;0</formula>
    </cfRule>
  </conditionalFormatting>
  <conditionalFormatting sqref="AU32">
    <cfRule type="colorScale" priority="776">
      <colorScale>
        <cfvo type="min"/>
        <cfvo type="max"/>
        <color theme="0"/>
        <color theme="0"/>
      </colorScale>
    </cfRule>
    <cfRule type="expression" dxfId="208" priority="778">
      <formula>AT32&lt;0</formula>
    </cfRule>
  </conditionalFormatting>
  <conditionalFormatting sqref="AU40">
    <cfRule type="colorScale" priority="744">
      <colorScale>
        <cfvo type="min"/>
        <cfvo type="max"/>
        <color theme="0"/>
        <color theme="0"/>
      </colorScale>
    </cfRule>
    <cfRule type="expression" priority="745">
      <formula>#REF!</formula>
    </cfRule>
    <cfRule type="expression" dxfId="207" priority="746">
      <formula>AT40&lt;0</formula>
    </cfRule>
  </conditionalFormatting>
  <conditionalFormatting sqref="AU40:AU107">
    <cfRule type="expression" dxfId="206" priority="723">
      <formula>IF(AU40="Validar","Rojo","Verde")</formula>
    </cfRule>
  </conditionalFormatting>
  <conditionalFormatting sqref="AU41:AU68">
    <cfRule type="colorScale" priority="772">
      <colorScale>
        <cfvo type="min"/>
        <cfvo type="max"/>
        <color theme="0"/>
        <color theme="0"/>
      </colorScale>
    </cfRule>
    <cfRule type="expression" priority="773">
      <formula>$F$20</formula>
    </cfRule>
    <cfRule type="expression" dxfId="205" priority="774">
      <formula>AT41&lt;0</formula>
    </cfRule>
  </conditionalFormatting>
  <conditionalFormatting sqref="AU69">
    <cfRule type="colorScale" priority="740">
      <colorScale>
        <cfvo type="min"/>
        <cfvo type="max"/>
        <color theme="0"/>
        <color theme="0"/>
      </colorScale>
    </cfRule>
    <cfRule type="expression" priority="741">
      <formula>#REF!</formula>
    </cfRule>
    <cfRule type="expression" dxfId="204" priority="742">
      <formula>AT69&lt;0</formula>
    </cfRule>
  </conditionalFormatting>
  <conditionalFormatting sqref="AU70:AU82">
    <cfRule type="colorScale" priority="820">
      <colorScale>
        <cfvo type="min"/>
        <cfvo type="max"/>
        <color theme="0"/>
        <color theme="0"/>
      </colorScale>
    </cfRule>
    <cfRule type="expression" priority="821">
      <formula>$F$20</formula>
    </cfRule>
    <cfRule type="expression" dxfId="203" priority="822">
      <formula>AT70&lt;0</formula>
    </cfRule>
  </conditionalFormatting>
  <conditionalFormatting sqref="AU83 AU92 AU103 AU107">
    <cfRule type="colorScale" priority="816">
      <colorScale>
        <cfvo type="min"/>
        <cfvo type="max"/>
        <color theme="0"/>
        <color theme="0"/>
      </colorScale>
    </cfRule>
    <cfRule type="expression" priority="817">
      <formula>$F$24</formula>
    </cfRule>
    <cfRule type="expression" dxfId="202" priority="818">
      <formula>AT83&lt;0</formula>
    </cfRule>
  </conditionalFormatting>
  <conditionalFormatting sqref="AU84">
    <cfRule type="colorScale" priority="724">
      <colorScale>
        <cfvo type="min"/>
        <cfvo type="max"/>
        <color theme="0"/>
        <color theme="0"/>
      </colorScale>
    </cfRule>
    <cfRule type="expression" priority="725">
      <formula>#REF!</formula>
    </cfRule>
    <cfRule type="expression" dxfId="201" priority="726">
      <formula>AT84&lt;0</formula>
    </cfRule>
  </conditionalFormatting>
  <conditionalFormatting sqref="AU85:AU91">
    <cfRule type="colorScale" priority="824">
      <colorScale>
        <cfvo type="min"/>
        <cfvo type="max"/>
        <color theme="0"/>
        <color theme="0"/>
      </colorScale>
    </cfRule>
    <cfRule type="expression" priority="825">
      <formula>$F$20</formula>
    </cfRule>
    <cfRule type="expression" dxfId="200" priority="826">
      <formula>AT85&lt;0</formula>
    </cfRule>
  </conditionalFormatting>
  <conditionalFormatting sqref="AU93">
    <cfRule type="colorScale" priority="736">
      <colorScale>
        <cfvo type="min"/>
        <cfvo type="max"/>
        <color theme="0"/>
        <color theme="0"/>
      </colorScale>
    </cfRule>
    <cfRule type="expression" priority="737">
      <formula>#REF!</formula>
    </cfRule>
    <cfRule type="expression" dxfId="199" priority="738">
      <formula>AT93&lt;0</formula>
    </cfRule>
  </conditionalFormatting>
  <conditionalFormatting sqref="AU94:AU102">
    <cfRule type="colorScale" priority="828">
      <colorScale>
        <cfvo type="min"/>
        <cfvo type="max"/>
        <color theme="0"/>
        <color theme="0"/>
      </colorScale>
    </cfRule>
    <cfRule type="expression" priority="829">
      <formula>$F$20</formula>
    </cfRule>
    <cfRule type="expression" dxfId="198" priority="830">
      <formula>AT94&lt;0</formula>
    </cfRule>
  </conditionalFormatting>
  <conditionalFormatting sqref="AU104">
    <cfRule type="colorScale" priority="732">
      <colorScale>
        <cfvo type="min"/>
        <cfvo type="max"/>
        <color theme="0"/>
        <color theme="0"/>
      </colorScale>
    </cfRule>
    <cfRule type="expression" priority="733">
      <formula>#REF!</formula>
    </cfRule>
    <cfRule type="expression" dxfId="197" priority="734">
      <formula>AT104&lt;0</formula>
    </cfRule>
  </conditionalFormatting>
  <conditionalFormatting sqref="AU105:AU106">
    <cfRule type="colorScale" priority="832">
      <colorScale>
        <cfvo type="min"/>
        <cfvo type="max"/>
        <color theme="0"/>
        <color theme="0"/>
      </colorScale>
    </cfRule>
    <cfRule type="expression" priority="833">
      <formula>$F$20</formula>
    </cfRule>
    <cfRule type="expression" dxfId="196" priority="834">
      <formula>AT105&lt;0</formula>
    </cfRule>
  </conditionalFormatting>
  <conditionalFormatting sqref="AU110">
    <cfRule type="colorScale" priority="836">
      <colorScale>
        <cfvo type="min"/>
        <cfvo type="max"/>
        <color theme="0"/>
        <color theme="0"/>
      </colorScale>
    </cfRule>
    <cfRule type="expression" dxfId="195" priority="838">
      <formula>AT110&lt;0</formula>
    </cfRule>
  </conditionalFormatting>
  <conditionalFormatting sqref="AU110:AU111">
    <cfRule type="expression" priority="721">
      <formula>$F$20</formula>
    </cfRule>
  </conditionalFormatting>
  <conditionalFormatting sqref="AU111">
    <cfRule type="colorScale" priority="720">
      <colorScale>
        <cfvo type="min"/>
        <cfvo type="max"/>
        <color theme="0"/>
        <color theme="0"/>
      </colorScale>
    </cfRule>
    <cfRule type="expression" dxfId="194" priority="722">
      <formula>AT111&lt;0</formula>
    </cfRule>
  </conditionalFormatting>
  <conditionalFormatting sqref="AU117:AU123">
    <cfRule type="colorScale" priority="844">
      <colorScale>
        <cfvo type="min"/>
        <cfvo type="max"/>
        <color theme="0"/>
        <color theme="0"/>
      </colorScale>
    </cfRule>
    <cfRule type="expression" priority="845">
      <formula>$F$20</formula>
    </cfRule>
    <cfRule type="expression" dxfId="193" priority="846">
      <formula>AT117&lt;0</formula>
    </cfRule>
  </conditionalFormatting>
  <conditionalFormatting sqref="AU125">
    <cfRule type="colorScale" priority="728">
      <colorScale>
        <cfvo type="min"/>
        <cfvo type="max"/>
        <color theme="0"/>
        <color theme="0"/>
      </colorScale>
    </cfRule>
    <cfRule type="expression" priority="729">
      <formula>#REF!</formula>
    </cfRule>
    <cfRule type="expression" dxfId="192" priority="730">
      <formula>AT125&lt;0</formula>
    </cfRule>
  </conditionalFormatting>
  <conditionalFormatting sqref="AU125:AU135">
    <cfRule type="expression" dxfId="191" priority="727">
      <formula>IF(AU125="Validar","Rojo","Verde")</formula>
    </cfRule>
  </conditionalFormatting>
  <conditionalFormatting sqref="AU126:AU132">
    <cfRule type="colorScale" priority="848">
      <colorScale>
        <cfvo type="min"/>
        <cfvo type="max"/>
        <color theme="0"/>
        <color theme="0"/>
      </colorScale>
    </cfRule>
    <cfRule type="expression" dxfId="190" priority="850">
      <formula>AT126&lt;0</formula>
    </cfRule>
  </conditionalFormatting>
  <conditionalFormatting sqref="AU126:AU134">
    <cfRule type="expression" priority="849">
      <formula>$F$20</formula>
    </cfRule>
  </conditionalFormatting>
  <conditionalFormatting sqref="AU133:AU134">
    <cfRule type="colorScale" priority="852">
      <colorScale>
        <cfvo type="min"/>
        <cfvo type="max"/>
        <color theme="0"/>
        <color theme="0"/>
      </colorScale>
    </cfRule>
    <cfRule type="expression" dxfId="189" priority="854">
      <formula>AT133&lt;0</formula>
    </cfRule>
  </conditionalFormatting>
  <conditionalFormatting sqref="AU135">
    <cfRule type="colorScale" priority="840">
      <colorScale>
        <cfvo type="min"/>
        <cfvo type="max"/>
        <color theme="0"/>
        <color theme="0"/>
      </colorScale>
    </cfRule>
    <cfRule type="expression" priority="841">
      <formula>$F$24</formula>
    </cfRule>
    <cfRule type="expression" dxfId="188" priority="842">
      <formula>AT135&lt;0</formula>
    </cfRule>
  </conditionalFormatting>
  <conditionalFormatting sqref="AU110:AV111">
    <cfRule type="expression" dxfId="187" priority="478">
      <formula>IF(AU110="Validar","Rojo","Verde")</formula>
    </cfRule>
  </conditionalFormatting>
  <conditionalFormatting sqref="AU117:AV123">
    <cfRule type="expression" dxfId="186" priority="538">
      <formula>IF(AU117="Validar","Rojo","Verde")</formula>
    </cfRule>
  </conditionalFormatting>
  <conditionalFormatting sqref="AV6">
    <cfRule type="colorScale" priority="575">
      <colorScale>
        <cfvo type="min"/>
        <cfvo type="max"/>
        <color theme="0"/>
        <color theme="0"/>
      </colorScale>
    </cfRule>
    <cfRule type="expression" dxfId="185" priority="577">
      <formula>AU6&lt;0</formula>
    </cfRule>
  </conditionalFormatting>
  <conditionalFormatting sqref="AV6:AV17">
    <cfRule type="expression" dxfId="184" priority="526">
      <formula>IF(AV6="Validar","Rojo","Verde")</formula>
    </cfRule>
    <cfRule type="expression" priority="528">
      <formula>#REF!</formula>
    </cfRule>
  </conditionalFormatting>
  <conditionalFormatting sqref="AV7:AV10">
    <cfRule type="colorScale" priority="591">
      <colorScale>
        <cfvo type="min"/>
        <cfvo type="max"/>
        <color theme="0"/>
        <color theme="0"/>
      </colorScale>
    </cfRule>
    <cfRule type="expression" dxfId="183" priority="593">
      <formula>AU7&lt;0</formula>
    </cfRule>
  </conditionalFormatting>
  <conditionalFormatting sqref="AV11">
    <cfRule type="colorScale" priority="531">
      <colorScale>
        <cfvo type="min"/>
        <cfvo type="max"/>
        <color theme="0"/>
        <color theme="0"/>
      </colorScale>
    </cfRule>
    <cfRule type="expression" dxfId="182" priority="533">
      <formula>AU11&lt;0</formula>
    </cfRule>
  </conditionalFormatting>
  <conditionalFormatting sqref="AV12:AV15">
    <cfRule type="colorScale" priority="587">
      <colorScale>
        <cfvo type="min"/>
        <cfvo type="max"/>
        <color theme="0"/>
        <color theme="0"/>
      </colorScale>
    </cfRule>
    <cfRule type="expression" dxfId="181" priority="589">
      <formula>AU12&lt;0</formula>
    </cfRule>
  </conditionalFormatting>
  <conditionalFormatting sqref="AV16">
    <cfRule type="colorScale" priority="527">
      <colorScale>
        <cfvo type="min"/>
        <cfvo type="max"/>
        <color theme="0"/>
        <color theme="0"/>
      </colorScale>
    </cfRule>
    <cfRule type="expression" dxfId="180" priority="529">
      <formula>AU16&lt;0</formula>
    </cfRule>
  </conditionalFormatting>
  <conditionalFormatting sqref="AV17">
    <cfRule type="colorScale" priority="583">
      <colorScale>
        <cfvo type="min"/>
        <cfvo type="max"/>
        <color theme="0"/>
        <color theme="0"/>
      </colorScale>
    </cfRule>
    <cfRule type="expression" dxfId="179" priority="585">
      <formula>AU17&lt;0</formula>
    </cfRule>
  </conditionalFormatting>
  <conditionalFormatting sqref="AV19">
    <cfRule type="colorScale" priority="523">
      <colorScale>
        <cfvo type="min"/>
        <cfvo type="max"/>
        <color theme="0"/>
        <color theme="0"/>
      </colorScale>
    </cfRule>
    <cfRule type="expression" dxfId="178" priority="525">
      <formula>AU19&lt;0</formula>
    </cfRule>
  </conditionalFormatting>
  <conditionalFormatting sqref="AV19:AV20">
    <cfRule type="expression" dxfId="177" priority="522">
      <formula>IF(AV19="Validar","Rojo","Verde")</formula>
    </cfRule>
    <cfRule type="expression" priority="524">
      <formula>#REF!</formula>
    </cfRule>
  </conditionalFormatting>
  <conditionalFormatting sqref="AV20">
    <cfRule type="colorScale" priority="579">
      <colorScale>
        <cfvo type="min"/>
        <cfvo type="max"/>
        <color theme="0"/>
        <color theme="0"/>
      </colorScale>
    </cfRule>
    <cfRule type="expression" dxfId="176" priority="581">
      <formula>AU20&lt;0</formula>
    </cfRule>
  </conditionalFormatting>
  <conditionalFormatting sqref="AV24">
    <cfRule type="colorScale" priority="519">
      <colorScale>
        <cfvo type="min"/>
        <cfvo type="max"/>
        <color theme="0"/>
        <color theme="0"/>
      </colorScale>
    </cfRule>
    <cfRule type="expression" dxfId="175" priority="521">
      <formula>AU24&lt;0</formula>
    </cfRule>
  </conditionalFormatting>
  <conditionalFormatting sqref="AV24:AV25">
    <cfRule type="expression" dxfId="174" priority="518">
      <formula>IF(AV24="Validar","Rojo","Verde")</formula>
    </cfRule>
    <cfRule type="expression" priority="520">
      <formula>#REF!</formula>
    </cfRule>
  </conditionalFormatting>
  <conditionalFormatting sqref="AV25">
    <cfRule type="colorScale" priority="571">
      <colorScale>
        <cfvo type="min"/>
        <cfvo type="max"/>
        <color theme="0"/>
        <color theme="0"/>
      </colorScale>
    </cfRule>
    <cfRule type="expression" dxfId="173" priority="573">
      <formula>AU25&lt;0</formula>
    </cfRule>
  </conditionalFormatting>
  <conditionalFormatting sqref="AV27">
    <cfRule type="colorScale" priority="515">
      <colorScale>
        <cfvo type="min"/>
        <cfvo type="max"/>
        <color theme="0"/>
        <color theme="0"/>
      </colorScale>
    </cfRule>
    <cfRule type="expression" dxfId="172" priority="517">
      <formula>AU27&lt;0</formula>
    </cfRule>
  </conditionalFormatting>
  <conditionalFormatting sqref="AV27:AV28">
    <cfRule type="expression" dxfId="171" priority="514">
      <formula>IF(AV27="Validar","Rojo","Verde")</formula>
    </cfRule>
    <cfRule type="expression" priority="516">
      <formula>#REF!</formula>
    </cfRule>
  </conditionalFormatting>
  <conditionalFormatting sqref="AV28">
    <cfRule type="colorScale" priority="567">
      <colorScale>
        <cfvo type="min"/>
        <cfvo type="max"/>
        <color theme="0"/>
        <color theme="0"/>
      </colorScale>
    </cfRule>
    <cfRule type="expression" dxfId="170" priority="569">
      <formula>AU28&lt;0</formula>
    </cfRule>
  </conditionalFormatting>
  <conditionalFormatting sqref="AV30">
    <cfRule type="colorScale" priority="511">
      <colorScale>
        <cfvo type="min"/>
        <cfvo type="max"/>
        <color theme="0"/>
        <color theme="0"/>
      </colorScale>
    </cfRule>
    <cfRule type="expression" dxfId="169" priority="513">
      <formula>AU30&lt;0</formula>
    </cfRule>
  </conditionalFormatting>
  <conditionalFormatting sqref="AV30:AV31">
    <cfRule type="expression" dxfId="168" priority="510">
      <formula>IF(AV30="Validar","Rojo","Verde")</formula>
    </cfRule>
    <cfRule type="expression" priority="512">
      <formula>#REF!</formula>
    </cfRule>
  </conditionalFormatting>
  <conditionalFormatting sqref="AV31">
    <cfRule type="colorScale" priority="563">
      <colorScale>
        <cfvo type="min"/>
        <cfvo type="max"/>
        <color theme="0"/>
        <color theme="0"/>
      </colorScale>
    </cfRule>
    <cfRule type="expression" dxfId="167" priority="565">
      <formula>AU31&lt;0</formula>
    </cfRule>
  </conditionalFormatting>
  <conditionalFormatting sqref="AV40">
    <cfRule type="colorScale" priority="507">
      <colorScale>
        <cfvo type="min"/>
        <cfvo type="max"/>
        <color theme="0"/>
        <color theme="0"/>
      </colorScale>
    </cfRule>
    <cfRule type="expression" dxfId="166" priority="509">
      <formula>AU40&lt;0</formula>
    </cfRule>
  </conditionalFormatting>
  <conditionalFormatting sqref="AV40:AV67">
    <cfRule type="expression" dxfId="165" priority="506">
      <formula>IF(AV40="Validar","Rojo","Verde")</formula>
    </cfRule>
    <cfRule type="expression" priority="508">
      <formula>#REF!</formula>
    </cfRule>
  </conditionalFormatting>
  <conditionalFormatting sqref="AV41:AV67">
    <cfRule type="colorScale" priority="559">
      <colorScale>
        <cfvo type="min"/>
        <cfvo type="max"/>
        <color theme="0"/>
        <color theme="0"/>
      </colorScale>
    </cfRule>
    <cfRule type="expression" dxfId="164" priority="561">
      <formula>AU41&lt;0</formula>
    </cfRule>
  </conditionalFormatting>
  <conditionalFormatting sqref="AV69">
    <cfRule type="colorScale" priority="503">
      <colorScale>
        <cfvo type="min"/>
        <cfvo type="max"/>
        <color theme="0"/>
        <color theme="0"/>
      </colorScale>
    </cfRule>
    <cfRule type="expression" dxfId="163" priority="505">
      <formula>AU69&lt;0</formula>
    </cfRule>
  </conditionalFormatting>
  <conditionalFormatting sqref="AV69:AV82">
    <cfRule type="expression" dxfId="162" priority="502">
      <formula>IF(AV69="Validar","Rojo","Verde")</formula>
    </cfRule>
    <cfRule type="expression" priority="504">
      <formula>#REF!</formula>
    </cfRule>
  </conditionalFormatting>
  <conditionalFormatting sqref="AV70:AV82">
    <cfRule type="colorScale" priority="595">
      <colorScale>
        <cfvo type="min"/>
        <cfvo type="max"/>
        <color theme="0"/>
        <color theme="0"/>
      </colorScale>
    </cfRule>
    <cfRule type="expression" dxfId="161" priority="597">
      <formula>AU70&lt;0</formula>
    </cfRule>
  </conditionalFormatting>
  <conditionalFormatting sqref="AV84">
    <cfRule type="colorScale" priority="486">
      <colorScale>
        <cfvo type="min"/>
        <cfvo type="max"/>
        <color theme="0"/>
        <color theme="0"/>
      </colorScale>
    </cfRule>
    <cfRule type="expression" dxfId="160" priority="488">
      <formula>AU84&lt;0</formula>
    </cfRule>
  </conditionalFormatting>
  <conditionalFormatting sqref="AV84:AV91">
    <cfRule type="expression" dxfId="159" priority="485">
      <formula>IF(AV84="Validar","Rojo","Verde")</formula>
    </cfRule>
    <cfRule type="expression" priority="487">
      <formula>#REF!</formula>
    </cfRule>
  </conditionalFormatting>
  <conditionalFormatting sqref="AV85:AV91">
    <cfRule type="colorScale" priority="555">
      <colorScale>
        <cfvo type="min"/>
        <cfvo type="max"/>
        <color theme="0"/>
        <color theme="0"/>
      </colorScale>
    </cfRule>
    <cfRule type="expression" dxfId="158" priority="557">
      <formula>AU85&lt;0</formula>
    </cfRule>
  </conditionalFormatting>
  <conditionalFormatting sqref="AV93">
    <cfRule type="colorScale" priority="499">
      <colorScale>
        <cfvo type="min"/>
        <cfvo type="max"/>
        <color theme="0"/>
        <color theme="0"/>
      </colorScale>
    </cfRule>
    <cfRule type="expression" dxfId="157" priority="501">
      <formula>AU93&lt;0</formula>
    </cfRule>
  </conditionalFormatting>
  <conditionalFormatting sqref="AV93:AV102">
    <cfRule type="expression" dxfId="156" priority="498">
      <formula>IF(AV93="Validar","Rojo","Verde")</formula>
    </cfRule>
    <cfRule type="expression" priority="500">
      <formula>#REF!</formula>
    </cfRule>
  </conditionalFormatting>
  <conditionalFormatting sqref="AV94:AV102">
    <cfRule type="colorScale" priority="551">
      <colorScale>
        <cfvo type="min"/>
        <cfvo type="max"/>
        <color theme="0"/>
        <color theme="0"/>
      </colorScale>
    </cfRule>
    <cfRule type="expression" dxfId="155" priority="553">
      <formula>AU94&lt;0</formula>
    </cfRule>
  </conditionalFormatting>
  <conditionalFormatting sqref="AV104">
    <cfRule type="colorScale" priority="495">
      <colorScale>
        <cfvo type="min"/>
        <cfvo type="max"/>
        <color theme="0"/>
        <color theme="0"/>
      </colorScale>
    </cfRule>
    <cfRule type="expression" dxfId="154" priority="497">
      <formula>AU104&lt;0</formula>
    </cfRule>
  </conditionalFormatting>
  <conditionalFormatting sqref="AV104:AV106">
    <cfRule type="expression" dxfId="153" priority="494">
      <formula>IF(AV104="Validar","Rojo","Verde")</formula>
    </cfRule>
    <cfRule type="expression" priority="496">
      <formula>#REF!</formula>
    </cfRule>
  </conditionalFormatting>
  <conditionalFormatting sqref="AV105:AV106">
    <cfRule type="colorScale" priority="547">
      <colorScale>
        <cfvo type="min"/>
        <cfvo type="max"/>
        <color theme="0"/>
        <color theme="0"/>
      </colorScale>
    </cfRule>
    <cfRule type="expression" dxfId="152" priority="549">
      <formula>AU105&lt;0</formula>
    </cfRule>
  </conditionalFormatting>
  <conditionalFormatting sqref="AV110">
    <cfRule type="colorScale" priority="543">
      <colorScale>
        <cfvo type="min"/>
        <cfvo type="max"/>
        <color theme="0"/>
        <color theme="0"/>
      </colorScale>
    </cfRule>
    <cfRule type="expression" dxfId="151" priority="545">
      <formula>AU110&lt;0</formula>
    </cfRule>
  </conditionalFormatting>
  <conditionalFormatting sqref="AV110:AV111">
    <cfRule type="expression" priority="480">
      <formula>#REF!</formula>
    </cfRule>
  </conditionalFormatting>
  <conditionalFormatting sqref="AV111">
    <cfRule type="colorScale" priority="479">
      <colorScale>
        <cfvo type="min"/>
        <cfvo type="max"/>
        <color theme="0"/>
        <color theme="0"/>
      </colorScale>
    </cfRule>
    <cfRule type="expression" dxfId="150" priority="481">
      <formula>AU111&lt;0</formula>
    </cfRule>
  </conditionalFormatting>
  <conditionalFormatting sqref="AV117:AV123">
    <cfRule type="colorScale" priority="539">
      <colorScale>
        <cfvo type="min"/>
        <cfvo type="max"/>
        <color theme="0"/>
        <color theme="0"/>
      </colorScale>
    </cfRule>
    <cfRule type="expression" priority="540">
      <formula>#REF!</formula>
    </cfRule>
    <cfRule type="expression" dxfId="149" priority="541">
      <formula>AU117&lt;0</formula>
    </cfRule>
  </conditionalFormatting>
  <conditionalFormatting sqref="AV125">
    <cfRule type="colorScale" priority="491">
      <colorScale>
        <cfvo type="min"/>
        <cfvo type="max"/>
        <color theme="0"/>
        <color theme="0"/>
      </colorScale>
    </cfRule>
    <cfRule type="expression" dxfId="148" priority="493">
      <formula>AU125&lt;0</formula>
    </cfRule>
  </conditionalFormatting>
  <conditionalFormatting sqref="AV125:AV134">
    <cfRule type="expression" dxfId="147" priority="490">
      <formula>IF(AV125="Validar","Rojo","Verde")</formula>
    </cfRule>
    <cfRule type="expression" priority="492">
      <formula>#REF!</formula>
    </cfRule>
  </conditionalFormatting>
  <conditionalFormatting sqref="AV126:AV134">
    <cfRule type="colorScale" priority="535">
      <colorScale>
        <cfvo type="min"/>
        <cfvo type="max"/>
        <color theme="0"/>
        <color theme="0"/>
      </colorScale>
    </cfRule>
    <cfRule type="expression" dxfId="146" priority="537">
      <formula>AU126&lt;0</formula>
    </cfRule>
  </conditionalFormatting>
  <conditionalFormatting sqref="AX6:AX10">
    <cfRule type="colorScale" priority="434">
      <colorScale>
        <cfvo type="min"/>
        <cfvo type="max"/>
        <color theme="0"/>
        <color theme="0"/>
      </colorScale>
    </cfRule>
    <cfRule type="expression" dxfId="145" priority="436">
      <formula>AW6&lt;0</formula>
    </cfRule>
  </conditionalFormatting>
  <conditionalFormatting sqref="AX6:AX21">
    <cfRule type="expression" dxfId="144" priority="381">
      <formula>IF(AX6="Validar","Rojo","Verde")</formula>
    </cfRule>
    <cfRule type="expression" priority="383">
      <formula>#REF!</formula>
    </cfRule>
  </conditionalFormatting>
  <conditionalFormatting sqref="AX11">
    <cfRule type="colorScale" priority="390">
      <colorScale>
        <cfvo type="min"/>
        <cfvo type="max"/>
        <color theme="0"/>
        <color theme="0"/>
      </colorScale>
    </cfRule>
    <cfRule type="expression" dxfId="143" priority="392">
      <formula>AW11&lt;0</formula>
    </cfRule>
  </conditionalFormatting>
  <conditionalFormatting sqref="AX12:AX15">
    <cfRule type="colorScale" priority="430">
      <colorScale>
        <cfvo type="min"/>
        <cfvo type="max"/>
        <color theme="0"/>
        <color theme="0"/>
      </colorScale>
    </cfRule>
    <cfRule type="expression" dxfId="142" priority="432">
      <formula>AW12&lt;0</formula>
    </cfRule>
  </conditionalFormatting>
  <conditionalFormatting sqref="AX16">
    <cfRule type="colorScale" priority="386">
      <colorScale>
        <cfvo type="min"/>
        <cfvo type="max"/>
        <color theme="0"/>
        <color theme="0"/>
      </colorScale>
    </cfRule>
    <cfRule type="expression" dxfId="141" priority="388">
      <formula>AW16&lt;0</formula>
    </cfRule>
  </conditionalFormatting>
  <conditionalFormatting sqref="AX17:AX18">
    <cfRule type="colorScale" priority="426">
      <colorScale>
        <cfvo type="min"/>
        <cfvo type="max"/>
        <color theme="0"/>
        <color theme="0"/>
      </colorScale>
    </cfRule>
    <cfRule type="expression" dxfId="140" priority="428">
      <formula>AW17&lt;0</formula>
    </cfRule>
  </conditionalFormatting>
  <conditionalFormatting sqref="AX19">
    <cfRule type="colorScale" priority="382">
      <colorScale>
        <cfvo type="min"/>
        <cfvo type="max"/>
        <color theme="0"/>
        <color theme="0"/>
      </colorScale>
    </cfRule>
    <cfRule type="expression" dxfId="139" priority="384">
      <formula>AW19&lt;0</formula>
    </cfRule>
  </conditionalFormatting>
  <conditionalFormatting sqref="AX20:AX21">
    <cfRule type="colorScale" priority="422">
      <colorScale>
        <cfvo type="min"/>
        <cfvo type="max"/>
        <color theme="0"/>
        <color theme="0"/>
      </colorScale>
    </cfRule>
    <cfRule type="expression" dxfId="138" priority="424">
      <formula>AW20&lt;0</formula>
    </cfRule>
  </conditionalFormatting>
  <conditionalFormatting sqref="AX24">
    <cfRule type="colorScale" priority="378">
      <colorScale>
        <cfvo type="min"/>
        <cfvo type="max"/>
        <color theme="0"/>
        <color theme="0"/>
      </colorScale>
    </cfRule>
    <cfRule type="expression" dxfId="137" priority="380">
      <formula>AW24&lt;0</formula>
    </cfRule>
  </conditionalFormatting>
  <conditionalFormatting sqref="AX24:AX32">
    <cfRule type="expression" dxfId="136" priority="369">
      <formula>IF(AX24="Validar","Rojo","Verde")</formula>
    </cfRule>
    <cfRule type="expression" priority="371">
      <formula>#REF!</formula>
    </cfRule>
  </conditionalFormatting>
  <conditionalFormatting sqref="AX25">
    <cfRule type="colorScale" priority="418">
      <colorScale>
        <cfvo type="min"/>
        <cfvo type="max"/>
        <color theme="0"/>
        <color theme="0"/>
      </colorScale>
    </cfRule>
    <cfRule type="expression" dxfId="135" priority="420">
      <formula>AW25&lt;0</formula>
    </cfRule>
  </conditionalFormatting>
  <conditionalFormatting sqref="AX26">
    <cfRule type="colorScale" priority="414">
      <colorScale>
        <cfvo type="min"/>
        <cfvo type="max"/>
        <color theme="0"/>
        <color theme="0"/>
      </colorScale>
    </cfRule>
    <cfRule type="expression" dxfId="134" priority="416">
      <formula>AW26&lt;0</formula>
    </cfRule>
  </conditionalFormatting>
  <conditionalFormatting sqref="AX27">
    <cfRule type="colorScale" priority="374">
      <colorScale>
        <cfvo type="min"/>
        <cfvo type="max"/>
        <color theme="0"/>
        <color theme="0"/>
      </colorScale>
    </cfRule>
    <cfRule type="expression" dxfId="133" priority="376">
      <formula>AW27&lt;0</formula>
    </cfRule>
  </conditionalFormatting>
  <conditionalFormatting sqref="AX28">
    <cfRule type="colorScale" priority="410">
      <colorScale>
        <cfvo type="min"/>
        <cfvo type="max"/>
        <color theme="0"/>
        <color theme="0"/>
      </colorScale>
    </cfRule>
    <cfRule type="expression" dxfId="132" priority="412">
      <formula>AW28&lt;0</formula>
    </cfRule>
  </conditionalFormatting>
  <conditionalFormatting sqref="AX29">
    <cfRule type="colorScale" priority="406">
      <colorScale>
        <cfvo type="min"/>
        <cfvo type="max"/>
        <color theme="0"/>
        <color theme="0"/>
      </colorScale>
    </cfRule>
    <cfRule type="expression" dxfId="131" priority="408">
      <formula>AW29&lt;0</formula>
    </cfRule>
  </conditionalFormatting>
  <conditionalFormatting sqref="AX30">
    <cfRule type="colorScale" priority="370">
      <colorScale>
        <cfvo type="min"/>
        <cfvo type="max"/>
        <color theme="0"/>
        <color theme="0"/>
      </colorScale>
    </cfRule>
    <cfRule type="expression" dxfId="130" priority="372">
      <formula>AW30&lt;0</formula>
    </cfRule>
  </conditionalFormatting>
  <conditionalFormatting sqref="AX31">
    <cfRule type="colorScale" priority="402">
      <colorScale>
        <cfvo type="min"/>
        <cfvo type="max"/>
        <color theme="0"/>
        <color theme="0"/>
      </colorScale>
    </cfRule>
    <cfRule type="expression" dxfId="129" priority="404">
      <formula>AW31&lt;0</formula>
    </cfRule>
  </conditionalFormatting>
  <conditionalFormatting sqref="AX32">
    <cfRule type="colorScale" priority="398">
      <colorScale>
        <cfvo type="min"/>
        <cfvo type="max"/>
        <color theme="0"/>
        <color theme="0"/>
      </colorScale>
    </cfRule>
    <cfRule type="expression" dxfId="128" priority="400">
      <formula>AW32&lt;0</formula>
    </cfRule>
  </conditionalFormatting>
  <conditionalFormatting sqref="AX40">
    <cfRule type="colorScale" priority="366">
      <colorScale>
        <cfvo type="min"/>
        <cfvo type="max"/>
        <color theme="0"/>
        <color theme="0"/>
      </colorScale>
    </cfRule>
    <cfRule type="expression" priority="367">
      <formula>#REF!</formula>
    </cfRule>
    <cfRule type="expression" dxfId="127" priority="368">
      <formula>AW40&lt;0</formula>
    </cfRule>
  </conditionalFormatting>
  <conditionalFormatting sqref="AX40:AX107">
    <cfRule type="expression" dxfId="126" priority="345">
      <formula>IF(AX40="Validar","Rojo","Verde")</formula>
    </cfRule>
  </conditionalFormatting>
  <conditionalFormatting sqref="AX41:AX68">
    <cfRule type="colorScale" priority="394">
      <colorScale>
        <cfvo type="min"/>
        <cfvo type="max"/>
        <color theme="0"/>
        <color theme="0"/>
      </colorScale>
    </cfRule>
    <cfRule type="expression" priority="395">
      <formula>$F$20</formula>
    </cfRule>
    <cfRule type="expression" dxfId="125" priority="396">
      <formula>AW41&lt;0</formula>
    </cfRule>
  </conditionalFormatting>
  <conditionalFormatting sqref="AX69">
    <cfRule type="colorScale" priority="362">
      <colorScale>
        <cfvo type="min"/>
        <cfvo type="max"/>
        <color theme="0"/>
        <color theme="0"/>
      </colorScale>
    </cfRule>
    <cfRule type="expression" priority="363">
      <formula>#REF!</formula>
    </cfRule>
    <cfRule type="expression" dxfId="124" priority="364">
      <formula>AW69&lt;0</formula>
    </cfRule>
  </conditionalFormatting>
  <conditionalFormatting sqref="AX70:AX82">
    <cfRule type="colorScale" priority="442">
      <colorScale>
        <cfvo type="min"/>
        <cfvo type="max"/>
        <color theme="0"/>
        <color theme="0"/>
      </colorScale>
    </cfRule>
    <cfRule type="expression" priority="443">
      <formula>$F$20</formula>
    </cfRule>
    <cfRule type="expression" dxfId="123" priority="444">
      <formula>AW70&lt;0</formula>
    </cfRule>
  </conditionalFormatting>
  <conditionalFormatting sqref="AX83 AX92 AX103 AX107">
    <cfRule type="expression" dxfId="122" priority="440">
      <formula>AW83&lt;0</formula>
    </cfRule>
  </conditionalFormatting>
  <conditionalFormatting sqref="AX84">
    <cfRule type="colorScale" priority="346">
      <colorScale>
        <cfvo type="min"/>
        <cfvo type="max"/>
        <color theme="0"/>
        <color theme="0"/>
      </colorScale>
    </cfRule>
    <cfRule type="expression" priority="347">
      <formula>#REF!</formula>
    </cfRule>
    <cfRule type="expression" dxfId="121" priority="348">
      <formula>AW84&lt;0</formula>
    </cfRule>
  </conditionalFormatting>
  <conditionalFormatting sqref="AX85:AX91">
    <cfRule type="colorScale" priority="446">
      <colorScale>
        <cfvo type="min"/>
        <cfvo type="max"/>
        <color theme="0"/>
        <color theme="0"/>
      </colorScale>
    </cfRule>
    <cfRule type="expression" priority="447">
      <formula>$F$20</formula>
    </cfRule>
    <cfRule type="expression" dxfId="120" priority="448">
      <formula>AW85&lt;0</formula>
    </cfRule>
  </conditionalFormatting>
  <conditionalFormatting sqref="AX83 AX92 AX103 AX107">
    <cfRule type="colorScale" priority="438">
      <colorScale>
        <cfvo type="min"/>
        <cfvo type="max"/>
        <color theme="0"/>
        <color theme="0"/>
      </colorScale>
    </cfRule>
  </conditionalFormatting>
  <conditionalFormatting sqref="AX93">
    <cfRule type="colorScale" priority="358">
      <colorScale>
        <cfvo type="min"/>
        <cfvo type="max"/>
        <color theme="0"/>
        <color theme="0"/>
      </colorScale>
    </cfRule>
    <cfRule type="expression" priority="359">
      <formula>#REF!</formula>
    </cfRule>
    <cfRule type="expression" dxfId="119" priority="360">
      <formula>AW93&lt;0</formula>
    </cfRule>
  </conditionalFormatting>
  <conditionalFormatting sqref="AX94:AX102">
    <cfRule type="colorScale" priority="450">
      <colorScale>
        <cfvo type="min"/>
        <cfvo type="max"/>
        <color theme="0"/>
        <color theme="0"/>
      </colorScale>
    </cfRule>
    <cfRule type="expression" priority="451">
      <formula>$F$20</formula>
    </cfRule>
    <cfRule type="expression" dxfId="118" priority="452">
      <formula>AW94&lt;0</formula>
    </cfRule>
  </conditionalFormatting>
  <conditionalFormatting sqref="AX104">
    <cfRule type="colorScale" priority="354">
      <colorScale>
        <cfvo type="min"/>
        <cfvo type="max"/>
        <color theme="0"/>
        <color theme="0"/>
      </colorScale>
    </cfRule>
    <cfRule type="expression" priority="355">
      <formula>#REF!</formula>
    </cfRule>
    <cfRule type="expression" dxfId="117" priority="356">
      <formula>AW104&lt;0</formula>
    </cfRule>
  </conditionalFormatting>
  <conditionalFormatting sqref="AX105:AX106">
    <cfRule type="colorScale" priority="454">
      <colorScale>
        <cfvo type="min"/>
        <cfvo type="max"/>
        <color theme="0"/>
        <color theme="0"/>
      </colorScale>
    </cfRule>
    <cfRule type="expression" priority="455">
      <formula>$F$20</formula>
    </cfRule>
    <cfRule type="expression" dxfId="116" priority="456">
      <formula>AW105&lt;0</formula>
    </cfRule>
  </conditionalFormatting>
  <conditionalFormatting sqref="AX110">
    <cfRule type="colorScale" priority="458">
      <colorScale>
        <cfvo type="min"/>
        <cfvo type="max"/>
        <color theme="0"/>
        <color theme="0"/>
      </colorScale>
    </cfRule>
    <cfRule type="expression" dxfId="115" priority="460">
      <formula>AW110&lt;0</formula>
    </cfRule>
  </conditionalFormatting>
  <conditionalFormatting sqref="AX110:AX111">
    <cfRule type="expression" priority="343">
      <formula>$F$20</formula>
    </cfRule>
  </conditionalFormatting>
  <conditionalFormatting sqref="AX111">
    <cfRule type="colorScale" priority="342">
      <colorScale>
        <cfvo type="min"/>
        <cfvo type="max"/>
        <color theme="0"/>
        <color theme="0"/>
      </colorScale>
    </cfRule>
    <cfRule type="expression" dxfId="114" priority="344">
      <formula>AW111&lt;0</formula>
    </cfRule>
  </conditionalFormatting>
  <conditionalFormatting sqref="AX117:AX123">
    <cfRule type="colorScale" priority="466">
      <colorScale>
        <cfvo type="min"/>
        <cfvo type="max"/>
        <color theme="0"/>
        <color theme="0"/>
      </colorScale>
    </cfRule>
    <cfRule type="expression" priority="467">
      <formula>$F$20</formula>
    </cfRule>
    <cfRule type="expression" dxfId="113" priority="468">
      <formula>AW117&lt;0</formula>
    </cfRule>
  </conditionalFormatting>
  <conditionalFormatting sqref="AX125">
    <cfRule type="colorScale" priority="350">
      <colorScale>
        <cfvo type="min"/>
        <cfvo type="max"/>
        <color theme="0"/>
        <color theme="0"/>
      </colorScale>
    </cfRule>
    <cfRule type="expression" priority="351">
      <formula>#REF!</formula>
    </cfRule>
    <cfRule type="expression" dxfId="112" priority="352">
      <formula>AW125&lt;0</formula>
    </cfRule>
  </conditionalFormatting>
  <conditionalFormatting sqref="AX125:AX135">
    <cfRule type="expression" dxfId="111" priority="349">
      <formula>IF(AX125="Validar","Rojo","Verde")</formula>
    </cfRule>
  </conditionalFormatting>
  <conditionalFormatting sqref="AX126:AX132">
    <cfRule type="colorScale" priority="470">
      <colorScale>
        <cfvo type="min"/>
        <cfvo type="max"/>
        <color theme="0"/>
        <color theme="0"/>
      </colorScale>
    </cfRule>
    <cfRule type="expression" dxfId="110" priority="472">
      <formula>AW126&lt;0</formula>
    </cfRule>
  </conditionalFormatting>
  <conditionalFormatting sqref="AX126:AX134">
    <cfRule type="expression" priority="471">
      <formula>$F$20</formula>
    </cfRule>
  </conditionalFormatting>
  <conditionalFormatting sqref="AX133:AX134">
    <cfRule type="colorScale" priority="474">
      <colorScale>
        <cfvo type="min"/>
        <cfvo type="max"/>
        <color theme="0"/>
        <color theme="0"/>
      </colorScale>
    </cfRule>
    <cfRule type="expression" dxfId="109" priority="476">
      <formula>AW133&lt;0</formula>
    </cfRule>
  </conditionalFormatting>
  <conditionalFormatting sqref="AX135">
    <cfRule type="colorScale" priority="462">
      <colorScale>
        <cfvo type="min"/>
        <cfvo type="max"/>
        <color theme="0"/>
        <color theme="0"/>
      </colorScale>
    </cfRule>
    <cfRule type="expression" priority="463">
      <formula>$F$24</formula>
    </cfRule>
    <cfRule type="expression" dxfId="108" priority="464">
      <formula>AW135&lt;0</formula>
    </cfRule>
  </conditionalFormatting>
  <conditionalFormatting sqref="AX141">
    <cfRule type="expression" dxfId="107" priority="1">
      <formula>IF(AX141="Validar","Rojo","Verde")</formula>
    </cfRule>
    <cfRule type="colorScale" priority="2">
      <colorScale>
        <cfvo type="min"/>
        <cfvo type="max"/>
        <color theme="0"/>
        <color theme="0"/>
      </colorScale>
    </cfRule>
    <cfRule type="expression" priority="3">
      <formula>$F$20</formula>
    </cfRule>
    <cfRule type="expression" dxfId="106" priority="4">
      <formula>AW141&lt;0</formula>
    </cfRule>
  </conditionalFormatting>
  <conditionalFormatting sqref="AX110:AY111">
    <cfRule type="expression" dxfId="105" priority="133">
      <formula>IF(AX110="Validar","Rojo","Verde")</formula>
    </cfRule>
  </conditionalFormatting>
  <conditionalFormatting sqref="AX117:AY123">
    <cfRule type="expression" dxfId="104" priority="141">
      <formula>IF(AX117="Validar","Rojo","Verde")</formula>
    </cfRule>
  </conditionalFormatting>
  <conditionalFormatting sqref="AY41:AY67">
    <cfRule type="colorScale" priority="190">
      <colorScale>
        <cfvo type="min"/>
        <cfvo type="max"/>
        <color theme="0"/>
        <color theme="0"/>
      </colorScale>
    </cfRule>
    <cfRule type="expression" priority="191">
      <formula>#REF!</formula>
    </cfRule>
    <cfRule type="expression" dxfId="103" priority="192">
      <formula>AX41&lt;0</formula>
    </cfRule>
  </conditionalFormatting>
  <conditionalFormatting sqref="AY41:AY68">
    <cfRule type="expression" dxfId="102" priority="189">
      <formula>IF(AY41="Validar","Rojo","Verde")</formula>
    </cfRule>
  </conditionalFormatting>
  <conditionalFormatting sqref="AY68 AX83:AY83 AX92:AY92 AX103:AY103 AX107:AY107">
    <cfRule type="expression" priority="195">
      <formula>$F$24</formula>
    </cfRule>
  </conditionalFormatting>
  <conditionalFormatting sqref="AY68 AY83 AY92 AY103 AY107">
    <cfRule type="expression" dxfId="101" priority="196">
      <formula>AX68&lt;0</formula>
    </cfRule>
  </conditionalFormatting>
  <conditionalFormatting sqref="AY70">
    <cfRule type="colorScale" priority="186">
      <colorScale>
        <cfvo type="min"/>
        <cfvo type="max"/>
        <color theme="0"/>
        <color theme="0"/>
      </colorScale>
    </cfRule>
    <cfRule type="expression" dxfId="100" priority="188">
      <formula>AX70&lt;0</formula>
    </cfRule>
  </conditionalFormatting>
  <conditionalFormatting sqref="AY70:AY82">
    <cfRule type="expression" priority="183">
      <formula>#REF!</formula>
    </cfRule>
  </conditionalFormatting>
  <conditionalFormatting sqref="AY70:AY83">
    <cfRule type="expression" dxfId="99" priority="181">
      <formula>IF(AY70="Validar","Rojo","Verde")</formula>
    </cfRule>
  </conditionalFormatting>
  <conditionalFormatting sqref="AY71:AY79">
    <cfRule type="colorScale" priority="182">
      <colorScale>
        <cfvo type="min"/>
        <cfvo type="max"/>
        <color theme="0"/>
        <color theme="0"/>
      </colorScale>
    </cfRule>
    <cfRule type="expression" dxfId="98" priority="184">
      <formula>AX71&lt;0</formula>
    </cfRule>
  </conditionalFormatting>
  <conditionalFormatting sqref="AY80:AY82">
    <cfRule type="colorScale" priority="198">
      <colorScale>
        <cfvo type="min"/>
        <cfvo type="max"/>
        <color theme="0"/>
        <color theme="0"/>
      </colorScale>
    </cfRule>
    <cfRule type="expression" dxfId="97" priority="200">
      <formula>AX80&lt;0</formula>
    </cfRule>
  </conditionalFormatting>
  <conditionalFormatting sqref="AY83 AY68 AY92 AY103 AY107">
    <cfRule type="colorScale" priority="194">
      <colorScale>
        <cfvo type="min"/>
        <cfvo type="max"/>
        <color theme="0"/>
        <color theme="0"/>
      </colorScale>
    </cfRule>
  </conditionalFormatting>
  <conditionalFormatting sqref="AY85">
    <cfRule type="colorScale" priority="178">
      <colorScale>
        <cfvo type="min"/>
        <cfvo type="max"/>
        <color theme="0"/>
        <color theme="0"/>
      </colorScale>
    </cfRule>
    <cfRule type="expression" dxfId="96" priority="180">
      <formula>AX85&lt;0</formula>
    </cfRule>
  </conditionalFormatting>
  <conditionalFormatting sqref="AY85:AY91">
    <cfRule type="expression" priority="175">
      <formula>#REF!</formula>
    </cfRule>
  </conditionalFormatting>
  <conditionalFormatting sqref="AY85:AY92">
    <cfRule type="expression" dxfId="95" priority="173">
      <formula>IF(AY85="Validar","Rojo","Verde")</formula>
    </cfRule>
  </conditionalFormatting>
  <conditionalFormatting sqref="AY86:AY91">
    <cfRule type="colorScale" priority="174">
      <colorScale>
        <cfvo type="min"/>
        <cfvo type="max"/>
        <color theme="0"/>
        <color theme="0"/>
      </colorScale>
    </cfRule>
    <cfRule type="expression" dxfId="94" priority="176">
      <formula>AX86&lt;0</formula>
    </cfRule>
  </conditionalFormatting>
  <conditionalFormatting sqref="AY94">
    <cfRule type="colorScale" priority="170">
      <colorScale>
        <cfvo type="min"/>
        <cfvo type="max"/>
        <color theme="0"/>
        <color theme="0"/>
      </colorScale>
    </cfRule>
    <cfRule type="expression" dxfId="93" priority="172">
      <formula>AX94&lt;0</formula>
    </cfRule>
  </conditionalFormatting>
  <conditionalFormatting sqref="AY94:AY102">
    <cfRule type="expression" priority="159">
      <formula>#REF!</formula>
    </cfRule>
  </conditionalFormatting>
  <conditionalFormatting sqref="AY94:AY103">
    <cfRule type="expression" dxfId="92" priority="157">
      <formula>IF(AY94="Validar","Rojo","Verde")</formula>
    </cfRule>
  </conditionalFormatting>
  <conditionalFormatting sqref="AY95:AY100">
    <cfRule type="colorScale" priority="166">
      <colorScale>
        <cfvo type="min"/>
        <cfvo type="max"/>
        <color theme="0"/>
        <color theme="0"/>
      </colorScale>
    </cfRule>
    <cfRule type="expression" dxfId="91" priority="168">
      <formula>AX95&lt;0</formula>
    </cfRule>
  </conditionalFormatting>
  <conditionalFormatting sqref="AY101">
    <cfRule type="colorScale" priority="162">
      <colorScale>
        <cfvo type="min"/>
        <cfvo type="max"/>
        <color theme="0"/>
        <color theme="0"/>
      </colorScale>
    </cfRule>
    <cfRule type="expression" dxfId="90" priority="164">
      <formula>AX101&lt;0</formula>
    </cfRule>
  </conditionalFormatting>
  <conditionalFormatting sqref="AY102">
    <cfRule type="colorScale" priority="158">
      <colorScale>
        <cfvo type="min"/>
        <cfvo type="max"/>
        <color theme="0"/>
        <color theme="0"/>
      </colorScale>
    </cfRule>
    <cfRule type="expression" dxfId="89" priority="160">
      <formula>AX102&lt;0</formula>
    </cfRule>
  </conditionalFormatting>
  <conditionalFormatting sqref="AY105">
    <cfRule type="colorScale" priority="154">
      <colorScale>
        <cfvo type="min"/>
        <cfvo type="max"/>
        <color theme="0"/>
        <color theme="0"/>
      </colorScale>
    </cfRule>
    <cfRule type="expression" dxfId="88" priority="156">
      <formula>AX105&lt;0</formula>
    </cfRule>
  </conditionalFormatting>
  <conditionalFormatting sqref="AY105:AY106">
    <cfRule type="expression" priority="151">
      <formula>#REF!</formula>
    </cfRule>
  </conditionalFormatting>
  <conditionalFormatting sqref="AY105:AY107">
    <cfRule type="expression" dxfId="87" priority="149">
      <formula>IF(AY105="Validar","Rojo","Verde")</formula>
    </cfRule>
  </conditionalFormatting>
  <conditionalFormatting sqref="AY106">
    <cfRule type="colorScale" priority="150">
      <colorScale>
        <cfvo type="min"/>
        <cfvo type="max"/>
        <color theme="0"/>
        <color theme="0"/>
      </colorScale>
    </cfRule>
    <cfRule type="expression" dxfId="86" priority="152">
      <formula>AX106&lt;0</formula>
    </cfRule>
  </conditionalFormatting>
  <conditionalFormatting sqref="AY110">
    <cfRule type="colorScale" priority="138">
      <colorScale>
        <cfvo type="min"/>
        <cfvo type="max"/>
        <color theme="0"/>
        <color theme="0"/>
      </colorScale>
    </cfRule>
    <cfRule type="expression" dxfId="85" priority="140">
      <formula>AX110&lt;0</formula>
    </cfRule>
  </conditionalFormatting>
  <conditionalFormatting sqref="AY110:AY111">
    <cfRule type="expression" priority="135">
      <formula>#REF!</formula>
    </cfRule>
  </conditionalFormatting>
  <conditionalFormatting sqref="AY111">
    <cfRule type="colorScale" priority="134">
      <colorScale>
        <cfvo type="min"/>
        <cfvo type="max"/>
        <color theme="0"/>
        <color theme="0"/>
      </colorScale>
    </cfRule>
    <cfRule type="expression" dxfId="84" priority="136">
      <formula>AX111&lt;0</formula>
    </cfRule>
  </conditionalFormatting>
  <conditionalFormatting sqref="AY117">
    <cfRule type="colorScale" priority="146">
      <colorScale>
        <cfvo type="min"/>
        <cfvo type="max"/>
        <color theme="0"/>
        <color theme="0"/>
      </colorScale>
    </cfRule>
    <cfRule type="expression" dxfId="83" priority="148">
      <formula>AX117&lt;0</formula>
    </cfRule>
  </conditionalFormatting>
  <conditionalFormatting sqref="AY117:AY123">
    <cfRule type="expression" priority="143">
      <formula>#REF!</formula>
    </cfRule>
  </conditionalFormatting>
  <conditionalFormatting sqref="AY118:AY123">
    <cfRule type="colorScale" priority="142">
      <colorScale>
        <cfvo type="min"/>
        <cfvo type="max"/>
        <color theme="0"/>
        <color theme="0"/>
      </colorScale>
    </cfRule>
    <cfRule type="expression" dxfId="82" priority="144">
      <formula>AX118&lt;0</formula>
    </cfRule>
  </conditionalFormatting>
  <conditionalFormatting sqref="AY126:AY135">
    <cfRule type="expression" dxfId="81" priority="201">
      <formula>IF(AY126="Validar","Rojo","Verde")</formula>
    </cfRule>
    <cfRule type="colorScale" priority="202">
      <colorScale>
        <cfvo type="min"/>
        <cfvo type="max"/>
        <color theme="0"/>
        <color theme="0"/>
      </colorScale>
    </cfRule>
    <cfRule type="expression" priority="203">
      <formula>$F$24</formula>
    </cfRule>
    <cfRule type="expression" dxfId="80" priority="204">
      <formula>AX126&lt;0</formula>
    </cfRule>
  </conditionalFormatting>
  <conditionalFormatting sqref="BA6:BA10">
    <cfRule type="colorScale" priority="298">
      <colorScale>
        <cfvo type="min"/>
        <cfvo type="max"/>
        <color theme="0"/>
        <color theme="0"/>
      </colorScale>
    </cfRule>
    <cfRule type="expression" dxfId="79" priority="300">
      <formula>AZ6&lt;0</formula>
    </cfRule>
  </conditionalFormatting>
  <conditionalFormatting sqref="BA6:BA21">
    <cfRule type="expression" dxfId="78" priority="245">
      <formula>IF(BA6="Validar","Rojo","Verde")</formula>
    </cfRule>
    <cfRule type="expression" priority="247">
      <formula>#REF!</formula>
    </cfRule>
  </conditionalFormatting>
  <conditionalFormatting sqref="BA11">
    <cfRule type="colorScale" priority="254">
      <colorScale>
        <cfvo type="min"/>
        <cfvo type="max"/>
        <color theme="0"/>
        <color theme="0"/>
      </colorScale>
    </cfRule>
    <cfRule type="expression" dxfId="77" priority="256">
      <formula>AZ11&lt;0</formula>
    </cfRule>
  </conditionalFormatting>
  <conditionalFormatting sqref="BA12:BA15">
    <cfRule type="colorScale" priority="294">
      <colorScale>
        <cfvo type="min"/>
        <cfvo type="max"/>
        <color theme="0"/>
        <color theme="0"/>
      </colorScale>
    </cfRule>
    <cfRule type="expression" dxfId="76" priority="296">
      <formula>AZ12&lt;0</formula>
    </cfRule>
  </conditionalFormatting>
  <conditionalFormatting sqref="BA16">
    <cfRule type="colorScale" priority="250">
      <colorScale>
        <cfvo type="min"/>
        <cfvo type="max"/>
        <color theme="0"/>
        <color theme="0"/>
      </colorScale>
    </cfRule>
    <cfRule type="expression" dxfId="75" priority="252">
      <formula>AZ16&lt;0</formula>
    </cfRule>
  </conditionalFormatting>
  <conditionalFormatting sqref="BA17:BA18">
    <cfRule type="colorScale" priority="290">
      <colorScale>
        <cfvo type="min"/>
        <cfvo type="max"/>
        <color theme="0"/>
        <color theme="0"/>
      </colorScale>
    </cfRule>
    <cfRule type="expression" dxfId="74" priority="292">
      <formula>AZ17&lt;0</formula>
    </cfRule>
  </conditionalFormatting>
  <conditionalFormatting sqref="BA19">
    <cfRule type="colorScale" priority="246">
      <colorScale>
        <cfvo type="min"/>
        <cfvo type="max"/>
        <color theme="0"/>
        <color theme="0"/>
      </colorScale>
    </cfRule>
    <cfRule type="expression" dxfId="73" priority="248">
      <formula>AZ19&lt;0</formula>
    </cfRule>
  </conditionalFormatting>
  <conditionalFormatting sqref="BA20:BA21">
    <cfRule type="colorScale" priority="286">
      <colorScale>
        <cfvo type="min"/>
        <cfvo type="max"/>
        <color theme="0"/>
        <color theme="0"/>
      </colorScale>
    </cfRule>
    <cfRule type="expression" dxfId="72" priority="288">
      <formula>AZ20&lt;0</formula>
    </cfRule>
  </conditionalFormatting>
  <conditionalFormatting sqref="BA24">
    <cfRule type="colorScale" priority="242">
      <colorScale>
        <cfvo type="min"/>
        <cfvo type="max"/>
        <color theme="0"/>
        <color theme="0"/>
      </colorScale>
    </cfRule>
    <cfRule type="expression" dxfId="71" priority="244">
      <formula>AZ24&lt;0</formula>
    </cfRule>
  </conditionalFormatting>
  <conditionalFormatting sqref="BA24:BA32">
    <cfRule type="expression" dxfId="70" priority="233">
      <formula>IF(BA24="Validar","Rojo","Verde")</formula>
    </cfRule>
    <cfRule type="expression" priority="235">
      <formula>#REF!</formula>
    </cfRule>
  </conditionalFormatting>
  <conditionalFormatting sqref="BA25">
    <cfRule type="colorScale" priority="282">
      <colorScale>
        <cfvo type="min"/>
        <cfvo type="max"/>
        <color theme="0"/>
        <color theme="0"/>
      </colorScale>
    </cfRule>
    <cfRule type="expression" dxfId="69" priority="284">
      <formula>AZ25&lt;0</formula>
    </cfRule>
  </conditionalFormatting>
  <conditionalFormatting sqref="BA26">
    <cfRule type="colorScale" priority="278">
      <colorScale>
        <cfvo type="min"/>
        <cfvo type="max"/>
        <color theme="0"/>
        <color theme="0"/>
      </colorScale>
    </cfRule>
    <cfRule type="expression" dxfId="68" priority="280">
      <formula>AZ26&lt;0</formula>
    </cfRule>
  </conditionalFormatting>
  <conditionalFormatting sqref="BA27">
    <cfRule type="colorScale" priority="238">
      <colorScale>
        <cfvo type="min"/>
        <cfvo type="max"/>
        <color theme="0"/>
        <color theme="0"/>
      </colorScale>
    </cfRule>
    <cfRule type="expression" dxfId="67" priority="240">
      <formula>AZ27&lt;0</formula>
    </cfRule>
  </conditionalFormatting>
  <conditionalFormatting sqref="BA28">
    <cfRule type="colorScale" priority="274">
      <colorScale>
        <cfvo type="min"/>
        <cfvo type="max"/>
        <color theme="0"/>
        <color theme="0"/>
      </colorScale>
    </cfRule>
    <cfRule type="expression" dxfId="66" priority="276">
      <formula>AZ28&lt;0</formula>
    </cfRule>
  </conditionalFormatting>
  <conditionalFormatting sqref="BA29">
    <cfRule type="colorScale" priority="270">
      <colorScale>
        <cfvo type="min"/>
        <cfvo type="max"/>
        <color theme="0"/>
        <color theme="0"/>
      </colorScale>
    </cfRule>
    <cfRule type="expression" dxfId="65" priority="272">
      <formula>AZ29&lt;0</formula>
    </cfRule>
  </conditionalFormatting>
  <conditionalFormatting sqref="BA30">
    <cfRule type="colorScale" priority="234">
      <colorScale>
        <cfvo type="min"/>
        <cfvo type="max"/>
        <color theme="0"/>
        <color theme="0"/>
      </colorScale>
    </cfRule>
    <cfRule type="expression" dxfId="64" priority="236">
      <formula>AZ30&lt;0</formula>
    </cfRule>
  </conditionalFormatting>
  <conditionalFormatting sqref="BA31">
    <cfRule type="colorScale" priority="266">
      <colorScale>
        <cfvo type="min"/>
        <cfvo type="max"/>
        <color theme="0"/>
        <color theme="0"/>
      </colorScale>
    </cfRule>
    <cfRule type="expression" dxfId="63" priority="268">
      <formula>AZ31&lt;0</formula>
    </cfRule>
  </conditionalFormatting>
  <conditionalFormatting sqref="BA32">
    <cfRule type="colorScale" priority="262">
      <colorScale>
        <cfvo type="min"/>
        <cfvo type="max"/>
        <color theme="0"/>
        <color theme="0"/>
      </colorScale>
    </cfRule>
    <cfRule type="expression" dxfId="62" priority="264">
      <formula>AZ32&lt;0</formula>
    </cfRule>
  </conditionalFormatting>
  <conditionalFormatting sqref="BA40">
    <cfRule type="colorScale" priority="230">
      <colorScale>
        <cfvo type="min"/>
        <cfvo type="max"/>
        <color theme="0"/>
        <color theme="0"/>
      </colorScale>
    </cfRule>
    <cfRule type="expression" priority="231">
      <formula>#REF!</formula>
    </cfRule>
    <cfRule type="expression" dxfId="61" priority="232">
      <formula>AZ40&lt;0</formula>
    </cfRule>
  </conditionalFormatting>
  <conditionalFormatting sqref="BA40:BA107">
    <cfRule type="expression" dxfId="60" priority="209">
      <formula>IF(BA40="Validar","Rojo","Verde")</formula>
    </cfRule>
  </conditionalFormatting>
  <conditionalFormatting sqref="BA41:BA68">
    <cfRule type="colorScale" priority="258">
      <colorScale>
        <cfvo type="min"/>
        <cfvo type="max"/>
        <color theme="0"/>
        <color theme="0"/>
      </colorScale>
    </cfRule>
    <cfRule type="expression" priority="259">
      <formula>$F$20</formula>
    </cfRule>
    <cfRule type="expression" dxfId="59" priority="260">
      <formula>AZ41&lt;0</formula>
    </cfRule>
  </conditionalFormatting>
  <conditionalFormatting sqref="BA69">
    <cfRule type="colorScale" priority="226">
      <colorScale>
        <cfvo type="min"/>
        <cfvo type="max"/>
        <color theme="0"/>
        <color theme="0"/>
      </colorScale>
    </cfRule>
    <cfRule type="expression" priority="227">
      <formula>#REF!</formula>
    </cfRule>
    <cfRule type="expression" dxfId="58" priority="228">
      <formula>AZ69&lt;0</formula>
    </cfRule>
  </conditionalFormatting>
  <conditionalFormatting sqref="BA70:BA82">
    <cfRule type="colorScale" priority="306">
      <colorScale>
        <cfvo type="min"/>
        <cfvo type="max"/>
        <color theme="0"/>
        <color theme="0"/>
      </colorScale>
    </cfRule>
    <cfRule type="expression" priority="307">
      <formula>$F$20</formula>
    </cfRule>
    <cfRule type="expression" dxfId="57" priority="308">
      <formula>AZ70&lt;0</formula>
    </cfRule>
  </conditionalFormatting>
  <conditionalFormatting sqref="BA83 BA92 BA103 BA107">
    <cfRule type="expression" priority="303">
      <formula>$F$24</formula>
    </cfRule>
    <cfRule type="expression" dxfId="56" priority="304">
      <formula>AZ83&lt;0</formula>
    </cfRule>
  </conditionalFormatting>
  <conditionalFormatting sqref="BA84">
    <cfRule type="colorScale" priority="210">
      <colorScale>
        <cfvo type="min"/>
        <cfvo type="max"/>
        <color theme="0"/>
        <color theme="0"/>
      </colorScale>
    </cfRule>
    <cfRule type="expression" priority="211">
      <formula>#REF!</formula>
    </cfRule>
    <cfRule type="expression" dxfId="55" priority="212">
      <formula>AZ84&lt;0</formula>
    </cfRule>
  </conditionalFormatting>
  <conditionalFormatting sqref="BA85:BA91">
    <cfRule type="colorScale" priority="310">
      <colorScale>
        <cfvo type="min"/>
        <cfvo type="max"/>
        <color theme="0"/>
        <color theme="0"/>
      </colorScale>
    </cfRule>
    <cfRule type="expression" priority="311">
      <formula>$F$20</formula>
    </cfRule>
    <cfRule type="expression" dxfId="54" priority="312">
      <formula>AZ85&lt;0</formula>
    </cfRule>
  </conditionalFormatting>
  <conditionalFormatting sqref="BA92 BA83 BA103 BA107">
    <cfRule type="colorScale" priority="302">
      <colorScale>
        <cfvo type="min"/>
        <cfvo type="max"/>
        <color theme="0"/>
        <color theme="0"/>
      </colorScale>
    </cfRule>
  </conditionalFormatting>
  <conditionalFormatting sqref="BA93">
    <cfRule type="colorScale" priority="222">
      <colorScale>
        <cfvo type="min"/>
        <cfvo type="max"/>
        <color theme="0"/>
        <color theme="0"/>
      </colorScale>
    </cfRule>
    <cfRule type="expression" priority="223">
      <formula>#REF!</formula>
    </cfRule>
    <cfRule type="expression" dxfId="53" priority="224">
      <formula>AZ93&lt;0</formula>
    </cfRule>
  </conditionalFormatting>
  <conditionalFormatting sqref="BA94:BA102">
    <cfRule type="colorScale" priority="314">
      <colorScale>
        <cfvo type="min"/>
        <cfvo type="max"/>
        <color theme="0"/>
        <color theme="0"/>
      </colorScale>
    </cfRule>
    <cfRule type="expression" priority="315">
      <formula>$F$20</formula>
    </cfRule>
    <cfRule type="expression" dxfId="52" priority="316">
      <formula>AZ94&lt;0</formula>
    </cfRule>
  </conditionalFormatting>
  <conditionalFormatting sqref="BA104">
    <cfRule type="colorScale" priority="218">
      <colorScale>
        <cfvo type="min"/>
        <cfvo type="max"/>
        <color theme="0"/>
        <color theme="0"/>
      </colorScale>
    </cfRule>
    <cfRule type="expression" priority="219">
      <formula>#REF!</formula>
    </cfRule>
    <cfRule type="expression" dxfId="51" priority="220">
      <formula>AZ104&lt;0</formula>
    </cfRule>
  </conditionalFormatting>
  <conditionalFormatting sqref="BA105:BA106">
    <cfRule type="colorScale" priority="318">
      <colorScale>
        <cfvo type="min"/>
        <cfvo type="max"/>
        <color theme="0"/>
        <color theme="0"/>
      </colorScale>
    </cfRule>
    <cfRule type="expression" priority="319">
      <formula>$F$20</formula>
    </cfRule>
    <cfRule type="expression" dxfId="50" priority="320">
      <formula>AZ105&lt;0</formula>
    </cfRule>
  </conditionalFormatting>
  <conditionalFormatting sqref="BA110">
    <cfRule type="colorScale" priority="322">
      <colorScale>
        <cfvo type="min"/>
        <cfvo type="max"/>
        <color theme="0"/>
        <color theme="0"/>
      </colorScale>
    </cfRule>
    <cfRule type="expression" dxfId="49" priority="324">
      <formula>AZ110&lt;0</formula>
    </cfRule>
  </conditionalFormatting>
  <conditionalFormatting sqref="BA110:BA111">
    <cfRule type="expression" priority="207">
      <formula>$F$20</formula>
    </cfRule>
  </conditionalFormatting>
  <conditionalFormatting sqref="BA111">
    <cfRule type="colorScale" priority="206">
      <colorScale>
        <cfvo type="min"/>
        <cfvo type="max"/>
        <color theme="0"/>
        <color theme="0"/>
      </colorScale>
    </cfRule>
    <cfRule type="expression" dxfId="48" priority="208">
      <formula>AZ111&lt;0</formula>
    </cfRule>
  </conditionalFormatting>
  <conditionalFormatting sqref="BA117:BA123">
    <cfRule type="colorScale" priority="330">
      <colorScale>
        <cfvo type="min"/>
        <cfvo type="max"/>
        <color theme="0"/>
        <color theme="0"/>
      </colorScale>
    </cfRule>
    <cfRule type="expression" priority="331">
      <formula>$F$20</formula>
    </cfRule>
    <cfRule type="expression" dxfId="47" priority="332">
      <formula>AZ117&lt;0</formula>
    </cfRule>
  </conditionalFormatting>
  <conditionalFormatting sqref="BA125">
    <cfRule type="colorScale" priority="214">
      <colorScale>
        <cfvo type="min"/>
        <cfvo type="max"/>
        <color theme="0"/>
        <color theme="0"/>
      </colorScale>
    </cfRule>
    <cfRule type="expression" priority="215">
      <formula>#REF!</formula>
    </cfRule>
    <cfRule type="expression" dxfId="46" priority="216">
      <formula>AZ125&lt;0</formula>
    </cfRule>
  </conditionalFormatting>
  <conditionalFormatting sqref="BA125:BA135">
    <cfRule type="expression" dxfId="45" priority="213">
      <formula>IF(BA125="Validar","Rojo","Verde")</formula>
    </cfRule>
  </conditionalFormatting>
  <conditionalFormatting sqref="BA126:BA132">
    <cfRule type="colorScale" priority="334">
      <colorScale>
        <cfvo type="min"/>
        <cfvo type="max"/>
        <color theme="0"/>
        <color theme="0"/>
      </colorScale>
    </cfRule>
    <cfRule type="expression" dxfId="44" priority="336">
      <formula>AZ126&lt;0</formula>
    </cfRule>
  </conditionalFormatting>
  <conditionalFormatting sqref="BA126:BA134">
    <cfRule type="expression" priority="335">
      <formula>$F$20</formula>
    </cfRule>
  </conditionalFormatting>
  <conditionalFormatting sqref="BA133:BA134">
    <cfRule type="colorScale" priority="338">
      <colorScale>
        <cfvo type="min"/>
        <cfvo type="max"/>
        <color theme="0"/>
        <color theme="0"/>
      </colorScale>
    </cfRule>
    <cfRule type="expression" dxfId="43" priority="340">
      <formula>AZ133&lt;0</formula>
    </cfRule>
  </conditionalFormatting>
  <conditionalFormatting sqref="BA135">
    <cfRule type="colorScale" priority="326">
      <colorScale>
        <cfvo type="min"/>
        <cfvo type="max"/>
        <color theme="0"/>
        <color theme="0"/>
      </colorScale>
    </cfRule>
    <cfRule type="expression" priority="327">
      <formula>$F$24</formula>
    </cfRule>
    <cfRule type="expression" dxfId="42" priority="328">
      <formula>AZ135&lt;0</formula>
    </cfRule>
  </conditionalFormatting>
  <conditionalFormatting sqref="BA110:BB111">
    <cfRule type="expression" dxfId="41" priority="13">
      <formula>IF(BA110="Validar","Rojo","Verde")</formula>
    </cfRule>
  </conditionalFormatting>
  <conditionalFormatting sqref="BA117:BB123">
    <cfRule type="expression" dxfId="40" priority="73">
      <formula>IF(BA117="Validar","Rojo","Verde")</formula>
    </cfRule>
  </conditionalFormatting>
  <conditionalFormatting sqref="BB6">
    <cfRule type="colorScale" priority="110">
      <colorScale>
        <cfvo type="min"/>
        <cfvo type="max"/>
        <color theme="0"/>
        <color theme="0"/>
      </colorScale>
    </cfRule>
    <cfRule type="expression" dxfId="39" priority="112">
      <formula>BA6&lt;0</formula>
    </cfRule>
  </conditionalFormatting>
  <conditionalFormatting sqref="BB6:BB17">
    <cfRule type="expression" dxfId="38" priority="61">
      <formula>IF(BB6="Validar","Rojo","Verde")</formula>
    </cfRule>
    <cfRule type="expression" priority="63">
      <formula>#REF!</formula>
    </cfRule>
  </conditionalFormatting>
  <conditionalFormatting sqref="BB7:BB10">
    <cfRule type="colorScale" priority="126">
      <colorScale>
        <cfvo type="min"/>
        <cfvo type="max"/>
        <color theme="0"/>
        <color theme="0"/>
      </colorScale>
    </cfRule>
    <cfRule type="expression" dxfId="37" priority="128">
      <formula>BA7&lt;0</formula>
    </cfRule>
  </conditionalFormatting>
  <conditionalFormatting sqref="BB11">
    <cfRule type="colorScale" priority="66">
      <colorScale>
        <cfvo type="min"/>
        <cfvo type="max"/>
        <color theme="0"/>
        <color theme="0"/>
      </colorScale>
    </cfRule>
    <cfRule type="expression" dxfId="36" priority="68">
      <formula>BA11&lt;0</formula>
    </cfRule>
  </conditionalFormatting>
  <conditionalFormatting sqref="BB12:BB15">
    <cfRule type="colorScale" priority="122">
      <colorScale>
        <cfvo type="min"/>
        <cfvo type="max"/>
        <color theme="0"/>
        <color theme="0"/>
      </colorScale>
    </cfRule>
    <cfRule type="expression" dxfId="35" priority="124">
      <formula>BA12&lt;0</formula>
    </cfRule>
  </conditionalFormatting>
  <conditionalFormatting sqref="BB16">
    <cfRule type="colorScale" priority="62">
      <colorScale>
        <cfvo type="min"/>
        <cfvo type="max"/>
        <color theme="0"/>
        <color theme="0"/>
      </colorScale>
    </cfRule>
    <cfRule type="expression" dxfId="34" priority="64">
      <formula>BA16&lt;0</formula>
    </cfRule>
  </conditionalFormatting>
  <conditionalFormatting sqref="BB17">
    <cfRule type="colorScale" priority="118">
      <colorScale>
        <cfvo type="min"/>
        <cfvo type="max"/>
        <color theme="0"/>
        <color theme="0"/>
      </colorScale>
    </cfRule>
    <cfRule type="expression" dxfId="33" priority="120">
      <formula>BA17&lt;0</formula>
    </cfRule>
  </conditionalFormatting>
  <conditionalFormatting sqref="BB19">
    <cfRule type="colorScale" priority="58">
      <colorScale>
        <cfvo type="min"/>
        <cfvo type="max"/>
        <color theme="0"/>
        <color theme="0"/>
      </colorScale>
    </cfRule>
    <cfRule type="expression" dxfId="32" priority="60">
      <formula>BA19&lt;0</formula>
    </cfRule>
  </conditionalFormatting>
  <conditionalFormatting sqref="BB19:BB20">
    <cfRule type="expression" dxfId="31" priority="57">
      <formula>IF(BB19="Validar","Rojo","Verde")</formula>
    </cfRule>
    <cfRule type="expression" priority="59">
      <formula>#REF!</formula>
    </cfRule>
  </conditionalFormatting>
  <conditionalFormatting sqref="BB20">
    <cfRule type="colorScale" priority="114">
      <colorScale>
        <cfvo type="min"/>
        <cfvo type="max"/>
        <color theme="0"/>
        <color theme="0"/>
      </colorScale>
    </cfRule>
    <cfRule type="expression" dxfId="30" priority="116">
      <formula>BA20&lt;0</formula>
    </cfRule>
  </conditionalFormatting>
  <conditionalFormatting sqref="BB24">
    <cfRule type="colorScale" priority="54">
      <colorScale>
        <cfvo type="min"/>
        <cfvo type="max"/>
        <color theme="0"/>
        <color theme="0"/>
      </colorScale>
    </cfRule>
    <cfRule type="expression" dxfId="29" priority="56">
      <formula>BA24&lt;0</formula>
    </cfRule>
  </conditionalFormatting>
  <conditionalFormatting sqref="BB24:BB25">
    <cfRule type="expression" dxfId="28" priority="53">
      <formula>IF(BB24="Validar","Rojo","Verde")</formula>
    </cfRule>
    <cfRule type="expression" priority="55">
      <formula>#REF!</formula>
    </cfRule>
  </conditionalFormatting>
  <conditionalFormatting sqref="BB25">
    <cfRule type="colorScale" priority="106">
      <colorScale>
        <cfvo type="min"/>
        <cfvo type="max"/>
        <color theme="0"/>
        <color theme="0"/>
      </colorScale>
    </cfRule>
    <cfRule type="expression" dxfId="27" priority="108">
      <formula>BA25&lt;0</formula>
    </cfRule>
  </conditionalFormatting>
  <conditionalFormatting sqref="BB27">
    <cfRule type="colorScale" priority="50">
      <colorScale>
        <cfvo type="min"/>
        <cfvo type="max"/>
        <color theme="0"/>
        <color theme="0"/>
      </colorScale>
    </cfRule>
    <cfRule type="expression" dxfId="26" priority="52">
      <formula>BA27&lt;0</formula>
    </cfRule>
  </conditionalFormatting>
  <conditionalFormatting sqref="BB27:BB28">
    <cfRule type="expression" dxfId="25" priority="49">
      <formula>IF(BB27="Validar","Rojo","Verde")</formula>
    </cfRule>
    <cfRule type="expression" priority="51">
      <formula>#REF!</formula>
    </cfRule>
  </conditionalFormatting>
  <conditionalFormatting sqref="BB28">
    <cfRule type="colorScale" priority="102">
      <colorScale>
        <cfvo type="min"/>
        <cfvo type="max"/>
        <color theme="0"/>
        <color theme="0"/>
      </colorScale>
    </cfRule>
    <cfRule type="expression" dxfId="24" priority="104">
      <formula>BA28&lt;0</formula>
    </cfRule>
  </conditionalFormatting>
  <conditionalFormatting sqref="BB30">
    <cfRule type="colorScale" priority="46">
      <colorScale>
        <cfvo type="min"/>
        <cfvo type="max"/>
        <color theme="0"/>
        <color theme="0"/>
      </colorScale>
    </cfRule>
    <cfRule type="expression" dxfId="23" priority="48">
      <formula>BA30&lt;0</formula>
    </cfRule>
  </conditionalFormatting>
  <conditionalFormatting sqref="BB30:BB31">
    <cfRule type="expression" dxfId="22" priority="45">
      <formula>IF(BB30="Validar","Rojo","Verde")</formula>
    </cfRule>
    <cfRule type="expression" priority="47">
      <formula>#REF!</formula>
    </cfRule>
  </conditionalFormatting>
  <conditionalFormatting sqref="BB31">
    <cfRule type="colorScale" priority="98">
      <colorScale>
        <cfvo type="min"/>
        <cfvo type="max"/>
        <color theme="0"/>
        <color theme="0"/>
      </colorScale>
    </cfRule>
    <cfRule type="expression" dxfId="21" priority="100">
      <formula>BA31&lt;0</formula>
    </cfRule>
  </conditionalFormatting>
  <conditionalFormatting sqref="BB40">
    <cfRule type="colorScale" priority="42">
      <colorScale>
        <cfvo type="min"/>
        <cfvo type="max"/>
        <color theme="0"/>
        <color theme="0"/>
      </colorScale>
    </cfRule>
    <cfRule type="expression" dxfId="20" priority="44">
      <formula>BA40&lt;0</formula>
    </cfRule>
  </conditionalFormatting>
  <conditionalFormatting sqref="BB40:BB67">
    <cfRule type="expression" dxfId="19" priority="41">
      <formula>IF(BB40="Validar","Rojo","Verde")</formula>
    </cfRule>
    <cfRule type="expression" priority="43">
      <formula>#REF!</formula>
    </cfRule>
  </conditionalFormatting>
  <conditionalFormatting sqref="BB41:BB67">
    <cfRule type="colorScale" priority="94">
      <colorScale>
        <cfvo type="min"/>
        <cfvo type="max"/>
        <color theme="0"/>
        <color theme="0"/>
      </colorScale>
    </cfRule>
    <cfRule type="expression" dxfId="18" priority="96">
      <formula>BA41&lt;0</formula>
    </cfRule>
  </conditionalFormatting>
  <conditionalFormatting sqref="BB69">
    <cfRule type="colorScale" priority="38">
      <colorScale>
        <cfvo type="min"/>
        <cfvo type="max"/>
        <color theme="0"/>
        <color theme="0"/>
      </colorScale>
    </cfRule>
    <cfRule type="expression" dxfId="17" priority="40">
      <formula>BA69&lt;0</formula>
    </cfRule>
  </conditionalFormatting>
  <conditionalFormatting sqref="BB69:BB82">
    <cfRule type="expression" dxfId="16" priority="37">
      <formula>IF(BB69="Validar","Rojo","Verde")</formula>
    </cfRule>
    <cfRule type="expression" priority="39">
      <formula>#REF!</formula>
    </cfRule>
  </conditionalFormatting>
  <conditionalFormatting sqref="BB70:BB82">
    <cfRule type="colorScale" priority="130">
      <colorScale>
        <cfvo type="min"/>
        <cfvo type="max"/>
        <color theme="0"/>
        <color theme="0"/>
      </colorScale>
    </cfRule>
    <cfRule type="expression" dxfId="15" priority="132">
      <formula>BA70&lt;0</formula>
    </cfRule>
  </conditionalFormatting>
  <conditionalFormatting sqref="BB84">
    <cfRule type="colorScale" priority="21">
      <colorScale>
        <cfvo type="min"/>
        <cfvo type="max"/>
        <color theme="0"/>
        <color theme="0"/>
      </colorScale>
    </cfRule>
    <cfRule type="expression" dxfId="14" priority="23">
      <formula>BA84&lt;0</formula>
    </cfRule>
  </conditionalFormatting>
  <conditionalFormatting sqref="BB84:BB91">
    <cfRule type="expression" dxfId="13" priority="20">
      <formula>IF(BB84="Validar","Rojo","Verde")</formula>
    </cfRule>
    <cfRule type="expression" priority="22">
      <formula>#REF!</formula>
    </cfRule>
  </conditionalFormatting>
  <conditionalFormatting sqref="BB85:BB91">
    <cfRule type="colorScale" priority="90">
      <colorScale>
        <cfvo type="min"/>
        <cfvo type="max"/>
        <color theme="0"/>
        <color theme="0"/>
      </colorScale>
    </cfRule>
    <cfRule type="expression" dxfId="12" priority="92">
      <formula>BA85&lt;0</formula>
    </cfRule>
  </conditionalFormatting>
  <conditionalFormatting sqref="BB93">
    <cfRule type="colorScale" priority="34">
      <colorScale>
        <cfvo type="min"/>
        <cfvo type="max"/>
        <color theme="0"/>
        <color theme="0"/>
      </colorScale>
    </cfRule>
    <cfRule type="expression" dxfId="11" priority="36">
      <formula>BA93&lt;0</formula>
    </cfRule>
  </conditionalFormatting>
  <conditionalFormatting sqref="BB93:BB102">
    <cfRule type="expression" dxfId="10" priority="33">
      <formula>IF(BB93="Validar","Rojo","Verde")</formula>
    </cfRule>
    <cfRule type="expression" priority="35">
      <formula>#REF!</formula>
    </cfRule>
  </conditionalFormatting>
  <conditionalFormatting sqref="BB94:BB102">
    <cfRule type="colorScale" priority="86">
      <colorScale>
        <cfvo type="min"/>
        <cfvo type="max"/>
        <color theme="0"/>
        <color theme="0"/>
      </colorScale>
    </cfRule>
    <cfRule type="expression" dxfId="9" priority="88">
      <formula>BA94&lt;0</formula>
    </cfRule>
  </conditionalFormatting>
  <conditionalFormatting sqref="BB104">
    <cfRule type="colorScale" priority="30">
      <colorScale>
        <cfvo type="min"/>
        <cfvo type="max"/>
        <color theme="0"/>
        <color theme="0"/>
      </colorScale>
    </cfRule>
    <cfRule type="expression" dxfId="8" priority="32">
      <formula>BA104&lt;0</formula>
    </cfRule>
  </conditionalFormatting>
  <conditionalFormatting sqref="BB104:BB106">
    <cfRule type="expression" dxfId="7" priority="29">
      <formula>IF(BB104="Validar","Rojo","Verde")</formula>
    </cfRule>
    <cfRule type="expression" priority="31">
      <formula>#REF!</formula>
    </cfRule>
  </conditionalFormatting>
  <conditionalFormatting sqref="BB105:BB106">
    <cfRule type="colorScale" priority="82">
      <colorScale>
        <cfvo type="min"/>
        <cfvo type="max"/>
        <color theme="0"/>
        <color theme="0"/>
      </colorScale>
    </cfRule>
    <cfRule type="expression" dxfId="6" priority="84">
      <formula>BA105&lt;0</formula>
    </cfRule>
  </conditionalFormatting>
  <conditionalFormatting sqref="BB110">
    <cfRule type="colorScale" priority="78">
      <colorScale>
        <cfvo type="min"/>
        <cfvo type="max"/>
        <color theme="0"/>
        <color theme="0"/>
      </colorScale>
    </cfRule>
    <cfRule type="expression" dxfId="5" priority="80">
      <formula>BA110&lt;0</formula>
    </cfRule>
  </conditionalFormatting>
  <conditionalFormatting sqref="BB110:BB111">
    <cfRule type="expression" priority="15">
      <formula>#REF!</formula>
    </cfRule>
  </conditionalFormatting>
  <conditionalFormatting sqref="BB111">
    <cfRule type="colorScale" priority="14">
      <colorScale>
        <cfvo type="min"/>
        <cfvo type="max"/>
        <color theme="0"/>
        <color theme="0"/>
      </colorScale>
    </cfRule>
    <cfRule type="expression" dxfId="4" priority="16">
      <formula>BA111&lt;0</formula>
    </cfRule>
  </conditionalFormatting>
  <conditionalFormatting sqref="BB117:BB123">
    <cfRule type="colorScale" priority="74">
      <colorScale>
        <cfvo type="min"/>
        <cfvo type="max"/>
        <color theme="0"/>
        <color theme="0"/>
      </colorScale>
    </cfRule>
    <cfRule type="expression" priority="75">
      <formula>#REF!</formula>
    </cfRule>
    <cfRule type="expression" dxfId="3" priority="76">
      <formula>BA117&lt;0</formula>
    </cfRule>
  </conditionalFormatting>
  <conditionalFormatting sqref="BB125">
    <cfRule type="colorScale" priority="26">
      <colorScale>
        <cfvo type="min"/>
        <cfvo type="max"/>
        <color theme="0"/>
        <color theme="0"/>
      </colorScale>
    </cfRule>
    <cfRule type="expression" dxfId="2" priority="28">
      <formula>BA125&lt;0</formula>
    </cfRule>
  </conditionalFormatting>
  <conditionalFormatting sqref="BB125:BB134">
    <cfRule type="expression" dxfId="1" priority="25">
      <formula>IF(BB125="Validar","Rojo","Verde")</formula>
    </cfRule>
    <cfRule type="expression" priority="27">
      <formula>#REF!</formula>
    </cfRule>
  </conditionalFormatting>
  <conditionalFormatting sqref="BB126:BB134">
    <cfRule type="colorScale" priority="70">
      <colorScale>
        <cfvo type="min"/>
        <cfvo type="max"/>
        <color theme="0"/>
        <color theme="0"/>
      </colorScale>
    </cfRule>
    <cfRule type="expression" dxfId="0" priority="72">
      <formula>BA126&lt;0</formula>
    </cfRule>
  </conditionalFormatting>
  <pageMargins left="0.7" right="0.7" top="0.75" bottom="0.75" header="0.3" footer="0.3"/>
  <pageSetup paperSize="9" orientation="portrait" r:id="rId1"/>
  <headerFooter>
    <oddHeader>&amp;LElaborado por:&amp;CCarmen Eugenia Quintero Q.</oddHeader>
  </headerFooter>
  <legacyDrawing r:id="rId2"/>
  <extLst>
    <ext xmlns:x14="http://schemas.microsoft.com/office/spreadsheetml/2009/9/main" uri="{78C0D931-6437-407d-A8EE-F0AAD7539E65}">
      <x14:conditionalFormattings>
        <x14:conditionalFormatting xmlns:xm="http://schemas.microsoft.com/office/excel/2006/main">
          <x14:cfRule type="iconSet" priority="2584" id="{1FB70EB2-A215-4A07-AD36-6FC2FE28D0E0}">
            <x14:iconSet iconSet="3Triangles">
              <x14:cfvo type="percent">
                <xm:f>0</xm:f>
              </x14:cfvo>
              <x14:cfvo type="percent">
                <xm:f>0</xm:f>
              </x14:cfvo>
              <x14:cfvo type="percent">
                <xm:f>1</xm:f>
              </x14:cfvo>
            </x14:iconSet>
          </x14:cfRule>
          <xm:sqref>K4</xm:sqref>
        </x14:conditionalFormatting>
        <x14:conditionalFormatting xmlns:xm="http://schemas.microsoft.com/office/excel/2006/main">
          <x14:cfRule type="iconSet" priority="2583" id="{F75A1843-AD92-464E-B7F1-BE8EC50DC608}">
            <x14:iconSet iconSet="3Triangles">
              <x14:cfvo type="percent">
                <xm:f>0</xm:f>
              </x14:cfvo>
              <x14:cfvo type="num">
                <xm:f>0</xm:f>
              </x14:cfvo>
              <x14:cfvo type="num" gte="0">
                <xm:f>0</xm:f>
              </x14:cfvo>
            </x14:iconSet>
          </x14:cfRule>
          <xm:sqref>K5:K83 K85:K108 K110 K113:K139</xm:sqref>
        </x14:conditionalFormatting>
        <x14:conditionalFormatting xmlns:xm="http://schemas.microsoft.com/office/excel/2006/main">
          <x14:cfRule type="iconSet" priority="2549" id="{19F91168-F639-4E2C-B256-7BAEF3EA394F}">
            <x14:iconSet iconSet="3Triangles">
              <x14:cfvo type="percent">
                <xm:f>0</xm:f>
              </x14:cfvo>
              <x14:cfvo type="num">
                <xm:f>0</xm:f>
              </x14:cfvo>
              <x14:cfvo type="num" gte="0">
                <xm:f>0</xm:f>
              </x14:cfvo>
            </x14:iconSet>
          </x14:cfRule>
          <xm:sqref>K84</xm:sqref>
        </x14:conditionalFormatting>
        <x14:conditionalFormatting xmlns:xm="http://schemas.microsoft.com/office/excel/2006/main">
          <x14:cfRule type="iconSet" priority="2543" id="{D6C878E9-A6D7-4976-A6BD-0E67768D9AAA}">
            <x14:iconSet iconSet="3Triangles">
              <x14:cfvo type="percent">
                <xm:f>0</xm:f>
              </x14:cfvo>
              <x14:cfvo type="num">
                <xm:f>0</xm:f>
              </x14:cfvo>
              <x14:cfvo type="num" gte="0">
                <xm:f>0</xm:f>
              </x14:cfvo>
            </x14:iconSet>
          </x14:cfRule>
          <xm:sqref>K109</xm:sqref>
        </x14:conditionalFormatting>
        <x14:conditionalFormatting xmlns:xm="http://schemas.microsoft.com/office/excel/2006/main">
          <x14:cfRule type="iconSet" priority="2483" id="{8D5C1B68-CBC3-40AD-8286-F6D308B58E3E}">
            <x14:iconSet iconSet="3Triangles">
              <x14:cfvo type="percent">
                <xm:f>0</xm:f>
              </x14:cfvo>
              <x14:cfvo type="num">
                <xm:f>0</xm:f>
              </x14:cfvo>
              <x14:cfvo type="num" gte="0">
                <xm:f>0</xm:f>
              </x14:cfvo>
            </x14:iconSet>
          </x14:cfRule>
          <xm:sqref>K111</xm:sqref>
        </x14:conditionalFormatting>
        <x14:conditionalFormatting xmlns:xm="http://schemas.microsoft.com/office/excel/2006/main">
          <x14:cfRule type="iconSet" priority="2541" id="{D7497456-B220-4DEE-9E8B-89E7C990FCE5}">
            <x14:iconSet iconSet="3Triangles">
              <x14:cfvo type="percent">
                <xm:f>0</xm:f>
              </x14:cfvo>
              <x14:cfvo type="num">
                <xm:f>0</xm:f>
              </x14:cfvo>
              <x14:cfvo type="num" gte="0">
                <xm:f>0</xm:f>
              </x14:cfvo>
            </x14:iconSet>
          </x14:cfRule>
          <xm:sqref>K112</xm:sqref>
        </x14:conditionalFormatting>
        <x14:conditionalFormatting xmlns:xm="http://schemas.microsoft.com/office/excel/2006/main">
          <x14:cfRule type="iconSet" priority="11" id="{5645FBC8-12EF-41DF-8331-5917A396BFCF}">
            <x14:iconSet iconSet="3Triangles">
              <x14:cfvo type="percent">
                <xm:f>0</xm:f>
              </x14:cfvo>
              <x14:cfvo type="num">
                <xm:f>0</xm:f>
              </x14:cfvo>
              <x14:cfvo type="num" gte="0">
                <xm:f>0</xm:f>
              </x14:cfvo>
            </x14:iconSet>
          </x14:cfRule>
          <xm:sqref>K142</xm:sqref>
        </x14:conditionalFormatting>
        <x14:conditionalFormatting xmlns:xm="http://schemas.microsoft.com/office/excel/2006/main">
          <x14:cfRule type="iconSet" priority="2582" id="{62927FCE-6BFD-4B12-A683-9A34707B9FD4}">
            <x14:iconSet iconSet="3Triangles">
              <x14:cfvo type="percent">
                <xm:f>0</xm:f>
              </x14:cfvo>
              <x14:cfvo type="num">
                <xm:f>0</xm:f>
              </x14:cfvo>
              <x14:cfvo type="num" gte="0">
                <xm:f>0</xm:f>
              </x14:cfvo>
            </x14:iconSet>
          </x14:cfRule>
          <xm:sqref>R5:R83 R85:R108 R110 R113:R139</xm:sqref>
        </x14:conditionalFormatting>
        <x14:conditionalFormatting xmlns:xm="http://schemas.microsoft.com/office/excel/2006/main">
          <x14:cfRule type="iconSet" priority="2544" id="{60AF9B39-D438-4258-9B99-2375FB3E0E8D}">
            <x14:iconSet iconSet="3Triangles">
              <x14:cfvo type="percent">
                <xm:f>0</xm:f>
              </x14:cfvo>
              <x14:cfvo type="num">
                <xm:f>0</xm:f>
              </x14:cfvo>
              <x14:cfvo type="num" gte="0">
                <xm:f>0</xm:f>
              </x14:cfvo>
            </x14:iconSet>
          </x14:cfRule>
          <xm:sqref>R84</xm:sqref>
        </x14:conditionalFormatting>
        <x14:conditionalFormatting xmlns:xm="http://schemas.microsoft.com/office/excel/2006/main">
          <x14:cfRule type="iconSet" priority="2542" id="{192EB907-AF9D-4B90-A4D8-849E3AB0BE05}">
            <x14:iconSet iconSet="3Triangles">
              <x14:cfvo type="percent">
                <xm:f>0</xm:f>
              </x14:cfvo>
              <x14:cfvo type="num">
                <xm:f>0</xm:f>
              </x14:cfvo>
              <x14:cfvo type="num" gte="0">
                <xm:f>0</xm:f>
              </x14:cfvo>
            </x14:iconSet>
          </x14:cfRule>
          <xm:sqref>R109</xm:sqref>
        </x14:conditionalFormatting>
        <x14:conditionalFormatting xmlns:xm="http://schemas.microsoft.com/office/excel/2006/main">
          <x14:cfRule type="iconSet" priority="2478" id="{F60F40F9-9918-437B-BBB9-6B3957419EB8}">
            <x14:iconSet iconSet="3Triangles">
              <x14:cfvo type="percent">
                <xm:f>0</xm:f>
              </x14:cfvo>
              <x14:cfvo type="num">
                <xm:f>0</xm:f>
              </x14:cfvo>
              <x14:cfvo type="num" gte="0">
                <xm:f>0</xm:f>
              </x14:cfvo>
            </x14:iconSet>
          </x14:cfRule>
          <xm:sqref>R111</xm:sqref>
        </x14:conditionalFormatting>
        <x14:conditionalFormatting xmlns:xm="http://schemas.microsoft.com/office/excel/2006/main">
          <x14:cfRule type="iconSet" priority="2540" id="{A8AC0F0F-B26B-459D-82CA-2A1696A439CE}">
            <x14:iconSet iconSet="3Triangles">
              <x14:cfvo type="percent">
                <xm:f>0</xm:f>
              </x14:cfvo>
              <x14:cfvo type="num">
                <xm:f>0</xm:f>
              </x14:cfvo>
              <x14:cfvo type="num" gte="0">
                <xm:f>0</xm:f>
              </x14:cfvo>
            </x14:iconSet>
          </x14:cfRule>
          <xm:sqref>R112</xm:sqref>
        </x14:conditionalFormatting>
        <x14:conditionalFormatting xmlns:xm="http://schemas.microsoft.com/office/excel/2006/main">
          <x14:cfRule type="iconSet" priority="10" id="{F7507B83-F3EC-4ED3-ABAB-901DA8678654}">
            <x14:iconSet iconSet="3Triangles">
              <x14:cfvo type="percent">
                <xm:f>0</xm:f>
              </x14:cfvo>
              <x14:cfvo type="num">
                <xm:f>0</xm:f>
              </x14:cfvo>
              <x14:cfvo type="num" gte="0">
                <xm:f>0</xm:f>
              </x14:cfvo>
            </x14:iconSet>
          </x14:cfRule>
          <xm:sqref>R142</xm:sqref>
        </x14:conditionalFormatting>
        <x14:conditionalFormatting xmlns:xm="http://schemas.microsoft.com/office/excel/2006/main">
          <x14:cfRule type="iconSet" priority="610" id="{C936E146-1968-4C4C-BDB1-E3F5AC710AD7}">
            <x14:iconSet iconSet="3Triangles">
              <x14:cfvo type="percent">
                <xm:f>0</xm:f>
              </x14:cfvo>
              <x14:cfvo type="num">
                <xm:f>0</xm:f>
              </x14:cfvo>
              <x14:cfvo type="num" gte="0">
                <xm:f>0</xm:f>
              </x14:cfvo>
            </x14:iconSet>
          </x14:cfRule>
          <xm:sqref>X5:X83 X85:X108 X110 X113:X139</xm:sqref>
        </x14:conditionalFormatting>
        <x14:conditionalFormatting xmlns:xm="http://schemas.microsoft.com/office/excel/2006/main">
          <x14:cfRule type="iconSet" priority="605" id="{F4DBE04E-8352-474D-95A7-B410B455D310}">
            <x14:iconSet iconSet="3Triangles">
              <x14:cfvo type="percent">
                <xm:f>0</xm:f>
              </x14:cfvo>
              <x14:cfvo type="num">
                <xm:f>0</xm:f>
              </x14:cfvo>
              <x14:cfvo type="num" gte="0">
                <xm:f>0</xm:f>
              </x14:cfvo>
            </x14:iconSet>
          </x14:cfRule>
          <xm:sqref>X84</xm:sqref>
        </x14:conditionalFormatting>
        <x14:conditionalFormatting xmlns:xm="http://schemas.microsoft.com/office/excel/2006/main">
          <x14:cfRule type="iconSet" priority="604" id="{087F39AC-D20A-45BB-B5B1-A66EC8DAAD34}">
            <x14:iconSet iconSet="3Triangles">
              <x14:cfvo type="percent">
                <xm:f>0</xm:f>
              </x14:cfvo>
              <x14:cfvo type="num">
                <xm:f>0</xm:f>
              </x14:cfvo>
              <x14:cfvo type="num" gte="0">
                <xm:f>0</xm:f>
              </x14:cfvo>
            </x14:iconSet>
          </x14:cfRule>
          <xm:sqref>X109</xm:sqref>
        </x14:conditionalFormatting>
        <x14:conditionalFormatting xmlns:xm="http://schemas.microsoft.com/office/excel/2006/main">
          <x14:cfRule type="iconSet" priority="598" id="{C29197D8-5834-4EA8-AC06-D5D5109FB79C}">
            <x14:iconSet iconSet="3Triangles">
              <x14:cfvo type="percent">
                <xm:f>0</xm:f>
              </x14:cfvo>
              <x14:cfvo type="num">
                <xm:f>0</xm:f>
              </x14:cfvo>
              <x14:cfvo type="num" gte="0">
                <xm:f>0</xm:f>
              </x14:cfvo>
            </x14:iconSet>
          </x14:cfRule>
          <xm:sqref>X111</xm:sqref>
        </x14:conditionalFormatting>
        <x14:conditionalFormatting xmlns:xm="http://schemas.microsoft.com/office/excel/2006/main">
          <x14:cfRule type="iconSet" priority="603" id="{1831203F-5C50-4A29-A9A8-C225F2E3F0BC}">
            <x14:iconSet iconSet="3Triangles">
              <x14:cfvo type="percent">
                <xm:f>0</xm:f>
              </x14:cfvo>
              <x14:cfvo type="num">
                <xm:f>0</xm:f>
              </x14:cfvo>
              <x14:cfvo type="num" gte="0">
                <xm:f>0</xm:f>
              </x14:cfvo>
            </x14:iconSet>
          </x14:cfRule>
          <xm:sqref>X112</xm:sqref>
        </x14:conditionalFormatting>
        <x14:conditionalFormatting xmlns:xm="http://schemas.microsoft.com/office/excel/2006/main">
          <x14:cfRule type="iconSet" priority="6" id="{86E69C1D-951A-4C1C-85E9-F49F30AC717F}">
            <x14:iconSet iconSet="3Triangles">
              <x14:cfvo type="percent">
                <xm:f>0</xm:f>
              </x14:cfvo>
              <x14:cfvo type="num">
                <xm:f>0</xm:f>
              </x14:cfvo>
              <x14:cfvo type="num" gte="0">
                <xm:f>0</xm:f>
              </x14:cfvo>
            </x14:iconSet>
          </x14:cfRule>
          <xm:sqref>X142</xm:sqref>
        </x14:conditionalFormatting>
        <x14:conditionalFormatting xmlns:xm="http://schemas.microsoft.com/office/excel/2006/main">
          <x14:cfRule type="iconSet" priority="1949" id="{86EA67E6-244C-4B16-96E2-3FC457A02FBB}">
            <x14:iconSet iconSet="3Triangles">
              <x14:cfvo type="percent">
                <xm:f>0</xm:f>
              </x14:cfvo>
              <x14:cfvo type="num">
                <xm:f>0</xm:f>
              </x14:cfvo>
              <x14:cfvo type="num" gte="0">
                <xm:f>0</xm:f>
              </x14:cfvo>
            </x14:iconSet>
          </x14:cfRule>
          <xm:sqref>AB5:AB83 AB85:AB108 AB110 AB113:AB139</xm:sqref>
        </x14:conditionalFormatting>
        <x14:conditionalFormatting xmlns:xm="http://schemas.microsoft.com/office/excel/2006/main">
          <x14:cfRule type="iconSet" priority="1944" id="{6B4C8C53-D3CC-41A2-960E-E2CDA98E32A5}">
            <x14:iconSet iconSet="3Triangles">
              <x14:cfvo type="percent">
                <xm:f>0</xm:f>
              </x14:cfvo>
              <x14:cfvo type="num">
                <xm:f>0</xm:f>
              </x14:cfvo>
              <x14:cfvo type="num" gte="0">
                <xm:f>0</xm:f>
              </x14:cfvo>
            </x14:iconSet>
          </x14:cfRule>
          <xm:sqref>AB84</xm:sqref>
        </x14:conditionalFormatting>
        <x14:conditionalFormatting xmlns:xm="http://schemas.microsoft.com/office/excel/2006/main">
          <x14:cfRule type="iconSet" priority="1943" id="{A8D31EFA-32FE-4833-AA39-46F3E0F1A1D2}">
            <x14:iconSet iconSet="3Triangles">
              <x14:cfvo type="percent">
                <xm:f>0</xm:f>
              </x14:cfvo>
              <x14:cfvo type="num">
                <xm:f>0</xm:f>
              </x14:cfvo>
              <x14:cfvo type="num" gte="0">
                <xm:f>0</xm:f>
              </x14:cfvo>
            </x14:iconSet>
          </x14:cfRule>
          <xm:sqref>AB109</xm:sqref>
        </x14:conditionalFormatting>
        <x14:conditionalFormatting xmlns:xm="http://schemas.microsoft.com/office/excel/2006/main">
          <x14:cfRule type="iconSet" priority="1937" id="{A738FE9B-16FA-41CC-8678-5DCA715C7DA3}">
            <x14:iconSet iconSet="3Triangles">
              <x14:cfvo type="percent">
                <xm:f>0</xm:f>
              </x14:cfvo>
              <x14:cfvo type="num">
                <xm:f>0</xm:f>
              </x14:cfvo>
              <x14:cfvo type="num" gte="0">
                <xm:f>0</xm:f>
              </x14:cfvo>
            </x14:iconSet>
          </x14:cfRule>
          <xm:sqref>AB111</xm:sqref>
        </x14:conditionalFormatting>
        <x14:conditionalFormatting xmlns:xm="http://schemas.microsoft.com/office/excel/2006/main">
          <x14:cfRule type="iconSet" priority="1942" id="{9D586D27-8784-4409-8025-78A476FC7476}">
            <x14:iconSet iconSet="3Triangles">
              <x14:cfvo type="percent">
                <xm:f>0</xm:f>
              </x14:cfvo>
              <x14:cfvo type="num">
                <xm:f>0</xm:f>
              </x14:cfvo>
              <x14:cfvo type="num" gte="0">
                <xm:f>0</xm:f>
              </x14:cfvo>
            </x14:iconSet>
          </x14:cfRule>
          <xm:sqref>AB112</xm:sqref>
        </x14:conditionalFormatting>
        <x14:conditionalFormatting xmlns:xm="http://schemas.microsoft.com/office/excel/2006/main">
          <x14:cfRule type="iconSet" priority="9" id="{5B26AEDB-B96A-4C5F-856F-938EE108F2D0}">
            <x14:iconSet iconSet="3Triangles">
              <x14:cfvo type="percent">
                <xm:f>0</xm:f>
              </x14:cfvo>
              <x14:cfvo type="num">
                <xm:f>0</xm:f>
              </x14:cfvo>
              <x14:cfvo type="num" gte="0">
                <xm:f>0</xm:f>
              </x14:cfvo>
            </x14:iconSet>
          </x14:cfRule>
          <xm:sqref>AB142</xm:sqref>
        </x14:conditionalFormatting>
        <x14:conditionalFormatting xmlns:xm="http://schemas.microsoft.com/office/excel/2006/main">
          <x14:cfRule type="iconSet" priority="1408" id="{88177A6B-C182-4E84-9294-2ED6B506D650}">
            <x14:iconSet iconSet="3Triangles">
              <x14:cfvo type="percent">
                <xm:f>0</xm:f>
              </x14:cfvo>
              <x14:cfvo type="num">
                <xm:f>0</xm:f>
              </x14:cfvo>
              <x14:cfvo type="num" gte="0">
                <xm:f>0</xm:f>
              </x14:cfvo>
            </x14:iconSet>
          </x14:cfRule>
          <xm:sqref>AI5:AI83 AI85:AI108 AI110 AI113:AI139</xm:sqref>
        </x14:conditionalFormatting>
        <x14:conditionalFormatting xmlns:xm="http://schemas.microsoft.com/office/excel/2006/main">
          <x14:cfRule type="iconSet" priority="1403" id="{5B4D055F-0851-4820-A116-66C125BD920B}">
            <x14:iconSet iconSet="3Triangles">
              <x14:cfvo type="percent">
                <xm:f>0</xm:f>
              </x14:cfvo>
              <x14:cfvo type="num">
                <xm:f>0</xm:f>
              </x14:cfvo>
              <x14:cfvo type="num" gte="0">
                <xm:f>0</xm:f>
              </x14:cfvo>
            </x14:iconSet>
          </x14:cfRule>
          <xm:sqref>AI84</xm:sqref>
        </x14:conditionalFormatting>
        <x14:conditionalFormatting xmlns:xm="http://schemas.microsoft.com/office/excel/2006/main">
          <x14:cfRule type="iconSet" priority="1402" id="{4DF109BC-E90F-4224-8DEF-B9A01CCD97AF}">
            <x14:iconSet iconSet="3Triangles">
              <x14:cfvo type="percent">
                <xm:f>0</xm:f>
              </x14:cfvo>
              <x14:cfvo type="num">
                <xm:f>0</xm:f>
              </x14:cfvo>
              <x14:cfvo type="num" gte="0">
                <xm:f>0</xm:f>
              </x14:cfvo>
            </x14:iconSet>
          </x14:cfRule>
          <xm:sqref>AI109</xm:sqref>
        </x14:conditionalFormatting>
        <x14:conditionalFormatting xmlns:xm="http://schemas.microsoft.com/office/excel/2006/main">
          <x14:cfRule type="iconSet" priority="1396" id="{AFCD99A3-497A-459E-BF10-3BB8A38301F9}">
            <x14:iconSet iconSet="3Triangles">
              <x14:cfvo type="percent">
                <xm:f>0</xm:f>
              </x14:cfvo>
              <x14:cfvo type="num">
                <xm:f>0</xm:f>
              </x14:cfvo>
              <x14:cfvo type="num" gte="0">
                <xm:f>0</xm:f>
              </x14:cfvo>
            </x14:iconSet>
          </x14:cfRule>
          <xm:sqref>AI111</xm:sqref>
        </x14:conditionalFormatting>
        <x14:conditionalFormatting xmlns:xm="http://schemas.microsoft.com/office/excel/2006/main">
          <x14:cfRule type="iconSet" priority="1401" id="{ACA941FB-25AB-4846-8C75-A6221DAAE2AE}">
            <x14:iconSet iconSet="3Triangles">
              <x14:cfvo type="percent">
                <xm:f>0</xm:f>
              </x14:cfvo>
              <x14:cfvo type="num">
                <xm:f>0</xm:f>
              </x14:cfvo>
              <x14:cfvo type="num" gte="0">
                <xm:f>0</xm:f>
              </x14:cfvo>
            </x14:iconSet>
          </x14:cfRule>
          <xm:sqref>AI112</xm:sqref>
        </x14:conditionalFormatting>
        <x14:conditionalFormatting xmlns:xm="http://schemas.microsoft.com/office/excel/2006/main">
          <x14:cfRule type="iconSet" priority="8" id="{BC4FFB16-7037-416D-BF61-D374C6B885C0}">
            <x14:iconSet iconSet="3Triangles">
              <x14:cfvo type="percent">
                <xm:f>0</xm:f>
              </x14:cfvo>
              <x14:cfvo type="num">
                <xm:f>0</xm:f>
              </x14:cfvo>
              <x14:cfvo type="num" gte="0">
                <xm:f>0</xm:f>
              </x14:cfvo>
            </x14:iconSet>
          </x14:cfRule>
          <xm:sqref>AI142</xm:sqref>
        </x14:conditionalFormatting>
        <x14:conditionalFormatting xmlns:xm="http://schemas.microsoft.com/office/excel/2006/main">
          <x14:cfRule type="iconSet" priority="867" id="{87D2F7D2-BF58-4B42-90A9-7904FEE3D160}">
            <x14:iconSet iconSet="3Triangles">
              <x14:cfvo type="percent">
                <xm:f>0</xm:f>
              </x14:cfvo>
              <x14:cfvo type="num">
                <xm:f>0</xm:f>
              </x14:cfvo>
              <x14:cfvo type="num" gte="0">
                <xm:f>0</xm:f>
              </x14:cfvo>
            </x14:iconSet>
          </x14:cfRule>
          <xm:sqref>AP5:AP83 AP85:AP108 AP110 AP113:AP139</xm:sqref>
        </x14:conditionalFormatting>
        <x14:conditionalFormatting xmlns:xm="http://schemas.microsoft.com/office/excel/2006/main">
          <x14:cfRule type="iconSet" priority="862" id="{EE07C9C5-AC86-46B3-9E9C-04BC8EAA7749}">
            <x14:iconSet iconSet="3Triangles">
              <x14:cfvo type="percent">
                <xm:f>0</xm:f>
              </x14:cfvo>
              <x14:cfvo type="num">
                <xm:f>0</xm:f>
              </x14:cfvo>
              <x14:cfvo type="num" gte="0">
                <xm:f>0</xm:f>
              </x14:cfvo>
            </x14:iconSet>
          </x14:cfRule>
          <xm:sqref>AP84</xm:sqref>
        </x14:conditionalFormatting>
        <x14:conditionalFormatting xmlns:xm="http://schemas.microsoft.com/office/excel/2006/main">
          <x14:cfRule type="iconSet" priority="861" id="{228EB864-2BDF-405E-845B-CC350E19BEBF}">
            <x14:iconSet iconSet="3Triangles">
              <x14:cfvo type="percent">
                <xm:f>0</xm:f>
              </x14:cfvo>
              <x14:cfvo type="num">
                <xm:f>0</xm:f>
              </x14:cfvo>
              <x14:cfvo type="num" gte="0">
                <xm:f>0</xm:f>
              </x14:cfvo>
            </x14:iconSet>
          </x14:cfRule>
          <xm:sqref>AP109</xm:sqref>
        </x14:conditionalFormatting>
        <x14:conditionalFormatting xmlns:xm="http://schemas.microsoft.com/office/excel/2006/main">
          <x14:cfRule type="iconSet" priority="855" id="{F8466279-B025-4683-B1E7-8D3EE6CB41B8}">
            <x14:iconSet iconSet="3Triangles">
              <x14:cfvo type="percent">
                <xm:f>0</xm:f>
              </x14:cfvo>
              <x14:cfvo type="num">
                <xm:f>0</xm:f>
              </x14:cfvo>
              <x14:cfvo type="num" gte="0">
                <xm:f>0</xm:f>
              </x14:cfvo>
            </x14:iconSet>
          </x14:cfRule>
          <xm:sqref>AP111</xm:sqref>
        </x14:conditionalFormatting>
        <x14:conditionalFormatting xmlns:xm="http://schemas.microsoft.com/office/excel/2006/main">
          <x14:cfRule type="iconSet" priority="860" id="{69605168-3A32-4393-A6F4-7EFEBD7436B3}">
            <x14:iconSet iconSet="3Triangles">
              <x14:cfvo type="percent">
                <xm:f>0</xm:f>
              </x14:cfvo>
              <x14:cfvo type="num">
                <xm:f>0</xm:f>
              </x14:cfvo>
              <x14:cfvo type="num" gte="0">
                <xm:f>0</xm:f>
              </x14:cfvo>
            </x14:iconSet>
          </x14:cfRule>
          <xm:sqref>AP112</xm:sqref>
        </x14:conditionalFormatting>
        <x14:conditionalFormatting xmlns:xm="http://schemas.microsoft.com/office/excel/2006/main">
          <x14:cfRule type="iconSet" priority="7" id="{7A6BD8B3-A7DE-4CB8-9E15-B77A412295BC}">
            <x14:iconSet iconSet="3Triangles">
              <x14:cfvo type="percent">
                <xm:f>0</xm:f>
              </x14:cfvo>
              <x14:cfvo type="num">
                <xm:f>0</xm:f>
              </x14:cfvo>
              <x14:cfvo type="num" gte="0">
                <xm:f>0</xm:f>
              </x14:cfvo>
            </x14:iconSet>
          </x14:cfRule>
          <xm:sqref>AP142</xm:sqref>
        </x14:conditionalFormatting>
        <x14:conditionalFormatting xmlns:xm="http://schemas.microsoft.com/office/excel/2006/main">
          <x14:cfRule type="iconSet" priority="489" id="{1EC16356-161B-4A90-831C-7DD8C4418F39}">
            <x14:iconSet iconSet="3Triangles">
              <x14:cfvo type="percent">
                <xm:f>0</xm:f>
              </x14:cfvo>
              <x14:cfvo type="num">
                <xm:f>0</xm:f>
              </x14:cfvo>
              <x14:cfvo type="num" gte="0">
                <xm:f>0</xm:f>
              </x14:cfvo>
            </x14:iconSet>
          </x14:cfRule>
          <xm:sqref>AV5:AV83 AV85:AV108 AV110 AV113:AV139</xm:sqref>
        </x14:conditionalFormatting>
        <x14:conditionalFormatting xmlns:xm="http://schemas.microsoft.com/office/excel/2006/main">
          <x14:cfRule type="iconSet" priority="484" id="{0E9C15CA-B903-47CC-AEC4-A4A1CB84D87C}">
            <x14:iconSet iconSet="3Triangles">
              <x14:cfvo type="percent">
                <xm:f>0</xm:f>
              </x14:cfvo>
              <x14:cfvo type="num">
                <xm:f>0</xm:f>
              </x14:cfvo>
              <x14:cfvo type="num" gte="0">
                <xm:f>0</xm:f>
              </x14:cfvo>
            </x14:iconSet>
          </x14:cfRule>
          <xm:sqref>AV84</xm:sqref>
        </x14:conditionalFormatting>
        <x14:conditionalFormatting xmlns:xm="http://schemas.microsoft.com/office/excel/2006/main">
          <x14:cfRule type="iconSet" priority="483" id="{C6ED7719-EBF7-4A84-864F-91A2AAD24506}">
            <x14:iconSet iconSet="3Triangles">
              <x14:cfvo type="percent">
                <xm:f>0</xm:f>
              </x14:cfvo>
              <x14:cfvo type="num">
                <xm:f>0</xm:f>
              </x14:cfvo>
              <x14:cfvo type="num" gte="0">
                <xm:f>0</xm:f>
              </x14:cfvo>
            </x14:iconSet>
          </x14:cfRule>
          <xm:sqref>AV109</xm:sqref>
        </x14:conditionalFormatting>
        <x14:conditionalFormatting xmlns:xm="http://schemas.microsoft.com/office/excel/2006/main">
          <x14:cfRule type="iconSet" priority="477" id="{6D17E024-DA5C-4F8D-B4AD-A5D9710C7058}">
            <x14:iconSet iconSet="3Triangles">
              <x14:cfvo type="percent">
                <xm:f>0</xm:f>
              </x14:cfvo>
              <x14:cfvo type="num">
                <xm:f>0</xm:f>
              </x14:cfvo>
              <x14:cfvo type="num" gte="0">
                <xm:f>0</xm:f>
              </x14:cfvo>
            </x14:iconSet>
          </x14:cfRule>
          <xm:sqref>AV111</xm:sqref>
        </x14:conditionalFormatting>
        <x14:conditionalFormatting xmlns:xm="http://schemas.microsoft.com/office/excel/2006/main">
          <x14:cfRule type="iconSet" priority="482" id="{51E15331-92E4-451D-AED0-C8BC4DBB69DA}">
            <x14:iconSet iconSet="3Triangles">
              <x14:cfvo type="percent">
                <xm:f>0</xm:f>
              </x14:cfvo>
              <x14:cfvo type="num">
                <xm:f>0</xm:f>
              </x14:cfvo>
              <x14:cfvo type="num" gte="0">
                <xm:f>0</xm:f>
              </x14:cfvo>
            </x14:iconSet>
          </x14:cfRule>
          <xm:sqref>AV112</xm:sqref>
        </x14:conditionalFormatting>
        <x14:conditionalFormatting xmlns:xm="http://schemas.microsoft.com/office/excel/2006/main">
          <x14:cfRule type="iconSet" priority="5" id="{B849785A-24E6-4C39-9A34-E28B46F8DEA5}">
            <x14:iconSet iconSet="3Triangles">
              <x14:cfvo type="percent">
                <xm:f>0</xm:f>
              </x14:cfvo>
              <x14:cfvo type="num">
                <xm:f>0</xm:f>
              </x14:cfvo>
              <x14:cfvo type="num" gte="0">
                <xm:f>0</xm:f>
              </x14:cfvo>
            </x14:iconSet>
          </x14:cfRule>
          <xm:sqref>AV142</xm:sqref>
        </x14:conditionalFormatting>
        <x14:conditionalFormatting xmlns:xm="http://schemas.microsoft.com/office/excel/2006/main">
          <x14:cfRule type="iconSet" priority="24" id="{B8E04039-2B14-4B44-AED7-B844ACDC7553}">
            <x14:iconSet iconSet="3Triangles">
              <x14:cfvo type="percent">
                <xm:f>0</xm:f>
              </x14:cfvo>
              <x14:cfvo type="num">
                <xm:f>0</xm:f>
              </x14:cfvo>
              <x14:cfvo type="num" gte="0">
                <xm:f>0</xm:f>
              </x14:cfvo>
            </x14:iconSet>
          </x14:cfRule>
          <xm:sqref>BB5:BB83 BB85:BB108 BB110 BB113:BB139</xm:sqref>
        </x14:conditionalFormatting>
        <x14:conditionalFormatting xmlns:xm="http://schemas.microsoft.com/office/excel/2006/main">
          <x14:cfRule type="iconSet" priority="19" id="{F1663DDA-3D64-4856-8D56-272AD1FB0DCD}">
            <x14:iconSet iconSet="3Triangles">
              <x14:cfvo type="percent">
                <xm:f>0</xm:f>
              </x14:cfvo>
              <x14:cfvo type="num">
                <xm:f>0</xm:f>
              </x14:cfvo>
              <x14:cfvo type="num" gte="0">
                <xm:f>0</xm:f>
              </x14:cfvo>
            </x14:iconSet>
          </x14:cfRule>
          <xm:sqref>BB84</xm:sqref>
        </x14:conditionalFormatting>
        <x14:conditionalFormatting xmlns:xm="http://schemas.microsoft.com/office/excel/2006/main">
          <x14:cfRule type="iconSet" priority="18" id="{ACF8FC60-DC93-40EB-880D-44AEBE24BCD6}">
            <x14:iconSet iconSet="3Triangles">
              <x14:cfvo type="percent">
                <xm:f>0</xm:f>
              </x14:cfvo>
              <x14:cfvo type="num">
                <xm:f>0</xm:f>
              </x14:cfvo>
              <x14:cfvo type="num" gte="0">
                <xm:f>0</xm:f>
              </x14:cfvo>
            </x14:iconSet>
          </x14:cfRule>
          <xm:sqref>BB109</xm:sqref>
        </x14:conditionalFormatting>
        <x14:conditionalFormatting xmlns:xm="http://schemas.microsoft.com/office/excel/2006/main">
          <x14:cfRule type="iconSet" priority="12" id="{C1142542-7530-48BC-BACA-6BCC68F7B6B6}">
            <x14:iconSet iconSet="3Triangles">
              <x14:cfvo type="percent">
                <xm:f>0</xm:f>
              </x14:cfvo>
              <x14:cfvo type="num">
                <xm:f>0</xm:f>
              </x14:cfvo>
              <x14:cfvo type="num" gte="0">
                <xm:f>0</xm:f>
              </x14:cfvo>
            </x14:iconSet>
          </x14:cfRule>
          <xm:sqref>BB111</xm:sqref>
        </x14:conditionalFormatting>
        <x14:conditionalFormatting xmlns:xm="http://schemas.microsoft.com/office/excel/2006/main">
          <x14:cfRule type="iconSet" priority="17" id="{053BE780-5EF0-40B8-BA63-A439FD6B2D57}">
            <x14:iconSet iconSet="3Triangles">
              <x14:cfvo type="percent">
                <xm:f>0</xm:f>
              </x14:cfvo>
              <x14:cfvo type="num">
                <xm:f>0</xm:f>
              </x14:cfvo>
              <x14:cfvo type="num" gte="0">
                <xm:f>0</xm:f>
              </x14:cfvo>
            </x14:iconSet>
          </x14:cfRule>
          <xm:sqref>BB112</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18</vt:i4>
      </vt:variant>
    </vt:vector>
  </HeadingPairs>
  <TitlesOfParts>
    <vt:vector size="18" baseType="lpstr">
      <vt:lpstr>ESF ULTRAX</vt:lpstr>
      <vt:lpstr> EERR ULTRAX</vt:lpstr>
      <vt:lpstr>N EERR ULTRAX</vt:lpstr>
      <vt:lpstr>N ESF ULTRAX</vt:lpstr>
      <vt:lpstr>EERR RODEO</vt:lpstr>
      <vt:lpstr>N EERR RODEO</vt:lpstr>
      <vt:lpstr>EERR PIEDEM</vt:lpstr>
      <vt:lpstr>N EERR PIEDEM</vt:lpstr>
      <vt:lpstr>EERR TERRA</vt:lpstr>
      <vt:lpstr>N EERR TERRA</vt:lpstr>
      <vt:lpstr>EERR UCAFE</vt:lpstr>
      <vt:lpstr>N EERR UCAFE</vt:lpstr>
      <vt:lpstr>EERR BARINAS</vt:lpstr>
      <vt:lpstr>N EERR BARINAS</vt:lpstr>
      <vt:lpstr>EERR LOS NA</vt:lpstr>
      <vt:lpstr>N EERR LOS NA</vt:lpstr>
      <vt:lpstr>TASAS</vt:lpstr>
      <vt:lpstr>PRESUPUESTO ULTRAX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Carmen Eugenia</dc:creator>
  <cp:lastModifiedBy>Contabilidad</cp:lastModifiedBy>
  <cp:lastPrinted>2020-05-26T19:34:23Z</cp:lastPrinted>
  <dcterms:created xsi:type="dcterms:W3CDTF">2020-05-08T21:23:01Z</dcterms:created>
  <dcterms:modified xsi:type="dcterms:W3CDTF">2026-08-09T23:31:29Z</dcterms:modified>
</cp:coreProperties>
</file>